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ЭтаКнига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F:\Юлия Тисленко\Графики\Графики 2018\"/>
    </mc:Choice>
  </mc:AlternateContent>
  <bookViews>
    <workbookView xWindow="0" yWindow="0" windowWidth="19200" windowHeight="11595" tabRatio="866" firstSheet="3" activeTab="4"/>
  </bookViews>
  <sheets>
    <sheet name="Раскладка" sheetId="40" r:id="rId1"/>
    <sheet name="Список КК" sheetId="11" r:id="rId2"/>
    <sheet name="Команды" sheetId="2" r:id="rId3"/>
    <sheet name="График Рыба" sheetId="7" r:id="rId4"/>
    <sheet name="График" sheetId="12" r:id="rId5"/>
    <sheet name="ПЛАНШЕТ" sheetId="35" r:id="rId6"/>
    <sheet name="Расчет КК" sheetId="27" r:id="rId7"/>
    <sheet name="ДОЛГИ" sheetId="36" r:id="rId8"/>
    <sheet name="Кадры Рыба" sheetId="38" r:id="rId9"/>
    <sheet name="КАДРЫ на подпись" sheetId="37" r:id="rId10"/>
    <sheet name="КК мини-графики" sheetId="13" r:id="rId11"/>
    <sheet name="Табель Рыба" sheetId="15" r:id="rId12"/>
    <sheet name="Табель" sheetId="16" r:id="rId13"/>
    <sheet name="Ночные Часы" sheetId="18" r:id="rId14"/>
  </sheets>
  <definedNames>
    <definedName name="_xlnm._FilterDatabase" localSheetId="4" hidden="1">График!$A$5:$DF$161</definedName>
    <definedName name="_xlnm._FilterDatabase" localSheetId="3" hidden="1">'График Рыба'!$A$5:$DA$125</definedName>
    <definedName name="_xlnm._FilterDatabase" localSheetId="9" hidden="1">'КАДРЫ на подпись'!$B$16:$AL$100</definedName>
    <definedName name="_xlnm._FilterDatabase" localSheetId="8" hidden="1">'Кадры Рыба'!$A$16:$CU$16</definedName>
    <definedName name="_xlnm._FilterDatabase" localSheetId="5" hidden="1">ПЛАНШЕТ!$A$6:$W$128</definedName>
    <definedName name="_xlnm._FilterDatabase" localSheetId="1" hidden="1">'Список КК'!$A$2:$Q$122</definedName>
    <definedName name="_xlnm._FilterDatabase" localSheetId="12" hidden="1">Табель!$A$1:$AH$1</definedName>
    <definedName name="_xlnm._FilterDatabase" localSheetId="11" hidden="1">'Табель Рыба'!$A$3:$AO$127</definedName>
    <definedName name="_xlnm.Print_Titles" localSheetId="4">График!$C:$C,График!$3:$5</definedName>
    <definedName name="_xlnm.Print_Titles" localSheetId="9">'КАДРЫ на подпись'!$14:$15</definedName>
    <definedName name="_xlnm.Print_Titles" localSheetId="5">ПЛАНШЕТ!$2:$3</definedName>
    <definedName name="_xlnm.Print_Area" localSheetId="4">График!$A$1:$DF$161</definedName>
    <definedName name="_xlnm.Print_Area" localSheetId="9">'КАДРЫ на подпись'!$A$1:$AL$146</definedName>
    <definedName name="_xlnm.Print_Area" localSheetId="8">'Кадры Рыба'!$A$1:$AK$100</definedName>
    <definedName name="_xlnm.Print_Area" localSheetId="10">'КК мини-графики'!$A$2:$AF$481</definedName>
    <definedName name="_xlnm.Print_Area" localSheetId="5">ПЛАНШЕТ!$D$1:$V$128</definedName>
    <definedName name="_xlnm.Print_Area" localSheetId="11">'Табель Рыба'!$A$1:$AO$90</definedName>
  </definedNames>
  <calcPr calcId="152511"/>
</workbook>
</file>

<file path=xl/calcChain.xml><?xml version="1.0" encoding="utf-8"?>
<calcChain xmlns="http://schemas.openxmlformats.org/spreadsheetml/2006/main">
  <c r="DD88" i="12" l="1"/>
  <c r="DA88" i="12"/>
  <c r="CZ88" i="12"/>
  <c r="CX88" i="12"/>
  <c r="DD87" i="12"/>
  <c r="DA87" i="12"/>
  <c r="CZ87" i="12"/>
  <c r="CX87" i="12"/>
  <c r="DD86" i="12"/>
  <c r="DA86" i="12"/>
  <c r="DB86" i="12" s="1"/>
  <c r="DC86" i="12" s="1"/>
  <c r="CZ86" i="12"/>
  <c r="CX86" i="12"/>
  <c r="DD85" i="12"/>
  <c r="DA85" i="12"/>
  <c r="DB85" i="12" s="1"/>
  <c r="DC85" i="12" s="1"/>
  <c r="CZ85" i="12"/>
  <c r="CX85" i="12"/>
  <c r="DD84" i="12"/>
  <c r="DA84" i="12"/>
  <c r="CZ84" i="12"/>
  <c r="CX84" i="12"/>
  <c r="DD83" i="12"/>
  <c r="DA83" i="12"/>
  <c r="CZ83" i="12"/>
  <c r="CX83" i="12"/>
  <c r="DD82" i="12"/>
  <c r="DA82" i="12"/>
  <c r="DB82" i="12" s="1"/>
  <c r="CZ82" i="12"/>
  <c r="CX82" i="12"/>
  <c r="DD81" i="12"/>
  <c r="DA81" i="12"/>
  <c r="DB81" i="12" s="1"/>
  <c r="DC81" i="12" s="1"/>
  <c r="CZ81" i="12"/>
  <c r="CX81" i="12"/>
  <c r="DD80" i="12"/>
  <c r="DA80" i="12"/>
  <c r="CZ80" i="12"/>
  <c r="CX80" i="12"/>
  <c r="DD79" i="12"/>
  <c r="DA79" i="12"/>
  <c r="CZ79" i="12"/>
  <c r="CX79" i="12"/>
  <c r="DD78" i="12"/>
  <c r="DA78" i="12"/>
  <c r="DB78" i="12" s="1"/>
  <c r="CZ78" i="12"/>
  <c r="CX78" i="12"/>
  <c r="DD77" i="12"/>
  <c r="DA77" i="12"/>
  <c r="DB77" i="12" s="1"/>
  <c r="DC77" i="12" s="1"/>
  <c r="CZ77" i="12"/>
  <c r="CX77" i="12"/>
  <c r="DD76" i="12"/>
  <c r="DA76" i="12"/>
  <c r="CZ76" i="12"/>
  <c r="CX76" i="12"/>
  <c r="DD75" i="12"/>
  <c r="DA75" i="12"/>
  <c r="CZ75" i="12"/>
  <c r="CX75" i="12"/>
  <c r="DD74" i="12"/>
  <c r="DA74" i="12"/>
  <c r="DB74" i="12" s="1"/>
  <c r="DC74" i="12" s="1"/>
  <c r="CZ74" i="12"/>
  <c r="CX74" i="12"/>
  <c r="DD73" i="12"/>
  <c r="DA73" i="12"/>
  <c r="DB73" i="12" s="1"/>
  <c r="DC73" i="12" s="1"/>
  <c r="CZ73" i="12"/>
  <c r="CX73" i="12"/>
  <c r="DD72" i="12"/>
  <c r="DA72" i="12"/>
  <c r="CZ72" i="12"/>
  <c r="CX72" i="12"/>
  <c r="DD71" i="12"/>
  <c r="DA71" i="12"/>
  <c r="CZ71" i="12"/>
  <c r="CX71" i="12"/>
  <c r="DD70" i="12"/>
  <c r="DA70" i="12"/>
  <c r="DB70" i="12" s="1"/>
  <c r="DC70" i="12" s="1"/>
  <c r="CZ70" i="12"/>
  <c r="CX70" i="12"/>
  <c r="DD69" i="12"/>
  <c r="DA69" i="12"/>
  <c r="DB69" i="12" s="1"/>
  <c r="DC69" i="12" s="1"/>
  <c r="CZ69" i="12"/>
  <c r="CX69" i="12"/>
  <c r="DD68" i="12"/>
  <c r="DA68" i="12"/>
  <c r="CZ68" i="12"/>
  <c r="CX68" i="12"/>
  <c r="DD67" i="12"/>
  <c r="DA67" i="12"/>
  <c r="CZ67" i="12"/>
  <c r="CX67" i="12"/>
  <c r="DD66" i="12"/>
  <c r="DA66" i="12"/>
  <c r="DB66" i="12" s="1"/>
  <c r="CZ66" i="12"/>
  <c r="CX66" i="12"/>
  <c r="DD65" i="12"/>
  <c r="DA65" i="12"/>
  <c r="DB65" i="12" s="1"/>
  <c r="CZ65" i="12"/>
  <c r="CX65" i="12"/>
  <c r="DD64" i="12"/>
  <c r="DA64" i="12"/>
  <c r="CZ64" i="12"/>
  <c r="CX64" i="12"/>
  <c r="DD63" i="12"/>
  <c r="DA63" i="12"/>
  <c r="CZ63" i="12"/>
  <c r="CX63" i="12"/>
  <c r="DD62" i="12"/>
  <c r="DA62" i="12"/>
  <c r="DB62" i="12" s="1"/>
  <c r="CZ62" i="12"/>
  <c r="CX62" i="12"/>
  <c r="DD61" i="12"/>
  <c r="DA61" i="12"/>
  <c r="DB61" i="12" s="1"/>
  <c r="DC61" i="12" s="1"/>
  <c r="CZ61" i="12"/>
  <c r="CX61" i="12"/>
  <c r="DD60" i="12"/>
  <c r="DA60" i="12"/>
  <c r="CZ60" i="12"/>
  <c r="CX60" i="12"/>
  <c r="DD59" i="12"/>
  <c r="DA59" i="12"/>
  <c r="CZ59" i="12"/>
  <c r="CX59" i="12"/>
  <c r="DD58" i="12"/>
  <c r="DA58" i="12"/>
  <c r="DB58" i="12" s="1"/>
  <c r="DC58" i="12" s="1"/>
  <c r="CZ58" i="12"/>
  <c r="CX58" i="12"/>
  <c r="DD57" i="12"/>
  <c r="DA57" i="12"/>
  <c r="DB57" i="12" s="1"/>
  <c r="DC57" i="12" s="1"/>
  <c r="CZ57" i="12"/>
  <c r="CX57" i="12"/>
  <c r="DD56" i="12"/>
  <c r="DA56" i="12"/>
  <c r="CZ56" i="12"/>
  <c r="CX56" i="12"/>
  <c r="DD55" i="12"/>
  <c r="DA55" i="12"/>
  <c r="CZ55" i="12"/>
  <c r="CX55" i="12"/>
  <c r="DD54" i="12"/>
  <c r="DA54" i="12"/>
  <c r="DB54" i="12" s="1"/>
  <c r="DC54" i="12" s="1"/>
  <c r="CZ54" i="12"/>
  <c r="CX54" i="12"/>
  <c r="DD53" i="12"/>
  <c r="DA53" i="12"/>
  <c r="DB53" i="12" s="1"/>
  <c r="DC53" i="12" s="1"/>
  <c r="CZ53" i="12"/>
  <c r="CX53" i="12"/>
  <c r="DD52" i="12"/>
  <c r="DA52" i="12"/>
  <c r="CZ52" i="12"/>
  <c r="CX52" i="12"/>
  <c r="DD51" i="12"/>
  <c r="DA51" i="12"/>
  <c r="CZ51" i="12"/>
  <c r="CX51" i="12"/>
  <c r="DD50" i="12"/>
  <c r="DA50" i="12"/>
  <c r="DB50" i="12" s="1"/>
  <c r="CZ50" i="12"/>
  <c r="CX50" i="12"/>
  <c r="DD49" i="12"/>
  <c r="DA49" i="12"/>
  <c r="DB49" i="12" s="1"/>
  <c r="CZ49" i="12"/>
  <c r="CX49" i="12"/>
  <c r="DD48" i="12"/>
  <c r="DA48" i="12"/>
  <c r="CZ48" i="12"/>
  <c r="CX48" i="12"/>
  <c r="DD47" i="12"/>
  <c r="DA47" i="12"/>
  <c r="CZ47" i="12"/>
  <c r="CX47" i="12"/>
  <c r="DD46" i="12"/>
  <c r="DA46" i="12"/>
  <c r="DB46" i="12" s="1"/>
  <c r="CZ46" i="12"/>
  <c r="CX46" i="12"/>
  <c r="DD45" i="12"/>
  <c r="DA45" i="12"/>
  <c r="DB45" i="12" s="1"/>
  <c r="CZ45" i="12"/>
  <c r="CX45" i="12"/>
  <c r="DD44" i="12"/>
  <c r="DA44" i="12"/>
  <c r="CZ44" i="12"/>
  <c r="CX44" i="12"/>
  <c r="DD43" i="12"/>
  <c r="DA43" i="12"/>
  <c r="CZ43" i="12"/>
  <c r="CX43" i="12"/>
  <c r="DD42" i="12"/>
  <c r="DA42" i="12"/>
  <c r="DB42" i="12" s="1"/>
  <c r="DC42" i="12" s="1"/>
  <c r="CZ42" i="12"/>
  <c r="CX42" i="12"/>
  <c r="DD41" i="12"/>
  <c r="DA41" i="12"/>
  <c r="CZ41" i="12"/>
  <c r="CX41" i="12"/>
  <c r="DD40" i="12"/>
  <c r="DA40" i="12"/>
  <c r="CZ40" i="12"/>
  <c r="CX40" i="12"/>
  <c r="DD39" i="12"/>
  <c r="DA39" i="12"/>
  <c r="DB39" i="12" s="1"/>
  <c r="CZ39" i="12"/>
  <c r="CX39" i="12"/>
  <c r="DD38" i="12"/>
  <c r="DA38" i="12"/>
  <c r="CZ38" i="12"/>
  <c r="CX38" i="12"/>
  <c r="DD37" i="12"/>
  <c r="DA37" i="12"/>
  <c r="DB37" i="12" s="1"/>
  <c r="CZ37" i="12"/>
  <c r="CX37" i="12"/>
  <c r="DD36" i="12"/>
  <c r="DA36" i="12"/>
  <c r="CZ36" i="12"/>
  <c r="CX36" i="12"/>
  <c r="DD35" i="12"/>
  <c r="DA35" i="12"/>
  <c r="DB35" i="12" s="1"/>
  <c r="DC35" i="12" s="1"/>
  <c r="CZ35" i="12"/>
  <c r="CX35" i="12"/>
  <c r="DD34" i="12"/>
  <c r="DA34" i="12"/>
  <c r="CZ34" i="12"/>
  <c r="CX34" i="12"/>
  <c r="DD33" i="12"/>
  <c r="DA33" i="12"/>
  <c r="DB33" i="12" s="1"/>
  <c r="CZ33" i="12"/>
  <c r="CX33" i="12"/>
  <c r="DD32" i="12"/>
  <c r="DA32" i="12"/>
  <c r="CZ32" i="12"/>
  <c r="CX32" i="12"/>
  <c r="DC66" i="12" l="1"/>
  <c r="DB38" i="12"/>
  <c r="DC38" i="12" s="1"/>
  <c r="DC78" i="12"/>
  <c r="DC46" i="12"/>
  <c r="DB34" i="12"/>
  <c r="DC34" i="12" s="1"/>
  <c r="DC37" i="12"/>
  <c r="DB41" i="12"/>
  <c r="DC41" i="12" s="1"/>
  <c r="DC45" i="12"/>
  <c r="DC50" i="12"/>
  <c r="DC62" i="12"/>
  <c r="DC82" i="12"/>
  <c r="DC33" i="12"/>
  <c r="DC39" i="12"/>
  <c r="DB44" i="12"/>
  <c r="DC44" i="12" s="1"/>
  <c r="DC49" i="12"/>
  <c r="DB60" i="12"/>
  <c r="DC60" i="12" s="1"/>
  <c r="DC65" i="12"/>
  <c r="DB76" i="12"/>
  <c r="DC76" i="12" s="1"/>
  <c r="DB56" i="12"/>
  <c r="DC56" i="12" s="1"/>
  <c r="DB72" i="12"/>
  <c r="DC72" i="12" s="1"/>
  <c r="DB88" i="12"/>
  <c r="DC88" i="12" s="1"/>
  <c r="DB32" i="12"/>
  <c r="DC32" i="12" s="1"/>
  <c r="DB36" i="12"/>
  <c r="DC36" i="12" s="1"/>
  <c r="DB40" i="12"/>
  <c r="DC40" i="12" s="1"/>
  <c r="DB52" i="12"/>
  <c r="DC52" i="12" s="1"/>
  <c r="DB68" i="12"/>
  <c r="DC68" i="12" s="1"/>
  <c r="DB84" i="12"/>
  <c r="DC84" i="12" s="1"/>
  <c r="DB48" i="12"/>
  <c r="DC48" i="12" s="1"/>
  <c r="DB64" i="12"/>
  <c r="DC64" i="12" s="1"/>
  <c r="DB80" i="12"/>
  <c r="DC80" i="12" s="1"/>
  <c r="DB43" i="12"/>
  <c r="DC43" i="12" s="1"/>
  <c r="DB47" i="12"/>
  <c r="DC47" i="12" s="1"/>
  <c r="DB51" i="12"/>
  <c r="DC51" i="12" s="1"/>
  <c r="DB55" i="12"/>
  <c r="DC55" i="12" s="1"/>
  <c r="DB59" i="12"/>
  <c r="DC59" i="12" s="1"/>
  <c r="DB63" i="12"/>
  <c r="DC63" i="12" s="1"/>
  <c r="DB67" i="12"/>
  <c r="DC67" i="12" s="1"/>
  <c r="DB71" i="12"/>
  <c r="DC71" i="12" s="1"/>
  <c r="DB75" i="12"/>
  <c r="DC75" i="12" s="1"/>
  <c r="DB79" i="12"/>
  <c r="DC79" i="12" s="1"/>
  <c r="DB83" i="12"/>
  <c r="DC83" i="12" s="1"/>
  <c r="DB87" i="12"/>
  <c r="DC87" i="12" s="1"/>
  <c r="B6" i="15"/>
  <c r="A6" i="15" s="1"/>
  <c r="D6" i="15"/>
  <c r="E6" i="15"/>
  <c r="H6" i="15"/>
  <c r="I6" i="15"/>
  <c r="J6" i="15"/>
  <c r="K6" i="15"/>
  <c r="L6" i="15"/>
  <c r="M6" i="15"/>
  <c r="N6" i="15"/>
  <c r="O6" i="15"/>
  <c r="P6" i="15"/>
  <c r="Q6" i="15"/>
  <c r="V6" i="15"/>
  <c r="W6" i="15"/>
  <c r="AC6" i="15"/>
  <c r="AD6" i="15"/>
  <c r="B7" i="15"/>
  <c r="A7" i="15" s="1"/>
  <c r="F7" i="15"/>
  <c r="G7" i="15"/>
  <c r="L7" i="15"/>
  <c r="M7" i="15"/>
  <c r="Q7" i="15"/>
  <c r="R7" i="15"/>
  <c r="W7" i="15"/>
  <c r="X7" i="15"/>
  <c r="AC7" i="15"/>
  <c r="B8" i="15"/>
  <c r="A8" i="15" s="1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U8" i="15"/>
  <c r="V8" i="15"/>
  <c r="AA8" i="15"/>
  <c r="AB8" i="15"/>
  <c r="B9" i="15"/>
  <c r="A9" i="15" s="1"/>
  <c r="C9" i="15"/>
  <c r="H9" i="15"/>
  <c r="L9" i="15"/>
  <c r="M9" i="15"/>
  <c r="P9" i="15"/>
  <c r="Q9" i="15"/>
  <c r="T9" i="15"/>
  <c r="Y9" i="15"/>
  <c r="Z9" i="15"/>
  <c r="AF9" i="15"/>
  <c r="B10" i="15"/>
  <c r="A10" i="15" s="1"/>
  <c r="C10" i="15"/>
  <c r="H10" i="15"/>
  <c r="I10" i="15"/>
  <c r="N10" i="15"/>
  <c r="O10" i="15"/>
  <c r="T10" i="15"/>
  <c r="U10" i="15"/>
  <c r="AA10" i="15"/>
  <c r="AB10" i="15"/>
  <c r="B11" i="15"/>
  <c r="A11" i="15" s="1"/>
  <c r="G11" i="15"/>
  <c r="H11" i="15"/>
  <c r="L11" i="15"/>
  <c r="P11" i="15"/>
  <c r="Q11" i="15"/>
  <c r="U11" i="15"/>
  <c r="V11" i="15"/>
  <c r="AB11" i="15"/>
  <c r="AC11" i="15"/>
  <c r="B12" i="15"/>
  <c r="A12" i="15" s="1"/>
  <c r="F12" i="15"/>
  <c r="L12" i="15"/>
  <c r="M12" i="15"/>
  <c r="R12" i="15"/>
  <c r="V12" i="15"/>
  <c r="W12" i="15"/>
  <c r="AA12" i="15"/>
  <c r="AB12" i="15"/>
  <c r="B13" i="15"/>
  <c r="A13" i="15" s="1"/>
  <c r="C13" i="15"/>
  <c r="D13" i="15"/>
  <c r="E13" i="15"/>
  <c r="F13" i="15"/>
  <c r="G13" i="15"/>
  <c r="H13" i="15"/>
  <c r="I13" i="15"/>
  <c r="J13" i="15"/>
  <c r="N13" i="15"/>
  <c r="O13" i="15"/>
  <c r="T13" i="15"/>
  <c r="Z13" i="15"/>
  <c r="AA13" i="15"/>
  <c r="AF13" i="15"/>
  <c r="B14" i="15"/>
  <c r="A14" i="15" s="1"/>
  <c r="F14" i="15"/>
  <c r="L14" i="15"/>
  <c r="M14" i="15"/>
  <c r="Q14" i="15"/>
  <c r="R14" i="15"/>
  <c r="X14" i="15"/>
  <c r="AD14" i="15"/>
  <c r="AE14" i="15"/>
  <c r="AF14" i="15"/>
  <c r="B15" i="15"/>
  <c r="A15" i="15" s="1"/>
  <c r="C15" i="15"/>
  <c r="D15" i="15"/>
  <c r="E15" i="15"/>
  <c r="F15" i="15"/>
  <c r="G15" i="15"/>
  <c r="H15" i="15"/>
  <c r="I15" i="15"/>
  <c r="J15" i="15"/>
  <c r="O15" i="15"/>
  <c r="R15" i="15"/>
  <c r="S15" i="15"/>
  <c r="W15" i="15"/>
  <c r="X15" i="15"/>
  <c r="AD15" i="15"/>
  <c r="AE15" i="15"/>
  <c r="B16" i="15"/>
  <c r="A16" i="15" s="1"/>
  <c r="H16" i="15"/>
  <c r="I16" i="15"/>
  <c r="N16" i="15"/>
  <c r="O16" i="15"/>
  <c r="T16" i="15"/>
  <c r="U16" i="15"/>
  <c r="Z16" i="15"/>
  <c r="AA16" i="15"/>
  <c r="AF16" i="15"/>
  <c r="B17" i="15"/>
  <c r="A17" i="15" s="1"/>
  <c r="C17" i="15"/>
  <c r="I17" i="15"/>
  <c r="J17" i="15"/>
  <c r="P17" i="15"/>
  <c r="Q17" i="15"/>
  <c r="W17" i="15"/>
  <c r="X17" i="15"/>
  <c r="AD17" i="15"/>
  <c r="AE17" i="15"/>
  <c r="B18" i="15"/>
  <c r="A18" i="15" s="1"/>
  <c r="E18" i="15"/>
  <c r="F18" i="15"/>
  <c r="K18" i="15"/>
  <c r="L18" i="15"/>
  <c r="R18" i="15"/>
  <c r="S18" i="15"/>
  <c r="W18" i="15"/>
  <c r="X18" i="15"/>
  <c r="AB18" i="15"/>
  <c r="B19" i="15"/>
  <c r="A19" i="15" s="1"/>
  <c r="C19" i="15"/>
  <c r="I19" i="15"/>
  <c r="J19" i="15"/>
  <c r="N19" i="15"/>
  <c r="P19" i="15"/>
  <c r="Q19" i="15"/>
  <c r="W19" i="15"/>
  <c r="X19" i="15"/>
  <c r="AD19" i="15"/>
  <c r="AE19" i="15"/>
  <c r="B20" i="15"/>
  <c r="A20" i="15" s="1"/>
  <c r="D20" i="15"/>
  <c r="E20" i="15"/>
  <c r="J20" i="15"/>
  <c r="K20" i="15"/>
  <c r="P20" i="15"/>
  <c r="Q20" i="15"/>
  <c r="V20" i="15"/>
  <c r="AB20" i="15"/>
  <c r="AC20" i="15"/>
  <c r="B21" i="15"/>
  <c r="A21" i="15" s="1"/>
  <c r="G21" i="15"/>
  <c r="H21" i="15"/>
  <c r="M21" i="15"/>
  <c r="N21" i="15"/>
  <c r="S21" i="15"/>
  <c r="T21" i="15"/>
  <c r="Y21" i="15"/>
  <c r="Z21" i="15"/>
  <c r="AE21" i="15"/>
  <c r="AF21" i="15"/>
  <c r="B22" i="15"/>
  <c r="A22" i="15" s="1"/>
  <c r="F22" i="15"/>
  <c r="G22" i="15"/>
  <c r="M22" i="15"/>
  <c r="N22" i="15"/>
  <c r="R22" i="15"/>
  <c r="S22" i="15"/>
  <c r="Y22" i="15"/>
  <c r="Z22" i="15"/>
  <c r="AD22" i="15"/>
  <c r="AE22" i="15"/>
  <c r="B23" i="15"/>
  <c r="A23" i="15" s="1"/>
  <c r="C23" i="15"/>
  <c r="D23" i="15"/>
  <c r="G23" i="15"/>
  <c r="K23" i="15"/>
  <c r="L23" i="15"/>
  <c r="Q23" i="15"/>
  <c r="R23" i="15"/>
  <c r="U23" i="15"/>
  <c r="V23" i="15"/>
  <c r="AA23" i="15"/>
  <c r="AB23" i="15"/>
  <c r="B24" i="15"/>
  <c r="A24" i="15" s="1"/>
  <c r="D24" i="15"/>
  <c r="H24" i="15"/>
  <c r="I24" i="15"/>
  <c r="N24" i="15"/>
  <c r="O24" i="15"/>
  <c r="U24" i="15"/>
  <c r="V24" i="15"/>
  <c r="W24" i="15"/>
  <c r="AA24" i="15"/>
  <c r="AB24" i="15"/>
  <c r="B25" i="15"/>
  <c r="A25" i="15" s="1"/>
  <c r="G25" i="15"/>
  <c r="H25" i="15"/>
  <c r="L25" i="15"/>
  <c r="M25" i="15"/>
  <c r="S25" i="15"/>
  <c r="T25" i="15"/>
  <c r="Y25" i="15"/>
  <c r="Z25" i="15"/>
  <c r="AE25" i="15"/>
  <c r="AF25" i="15"/>
  <c r="B26" i="15"/>
  <c r="A26" i="15" s="1"/>
  <c r="E26" i="15"/>
  <c r="F26" i="15"/>
  <c r="K26" i="15"/>
  <c r="L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B27" i="15"/>
  <c r="A27" i="15" s="1"/>
  <c r="H27" i="15"/>
  <c r="I27" i="15"/>
  <c r="O27" i="15"/>
  <c r="P27" i="15"/>
  <c r="U27" i="15"/>
  <c r="V27" i="15"/>
  <c r="AA27" i="15"/>
  <c r="AB27" i="15"/>
  <c r="AF27" i="15"/>
  <c r="B28" i="15"/>
  <c r="A28" i="15" s="1"/>
  <c r="C28" i="15"/>
  <c r="I28" i="15"/>
  <c r="J28" i="15"/>
  <c r="P28" i="15"/>
  <c r="Q28" i="15"/>
  <c r="W28" i="15"/>
  <c r="X28" i="15"/>
  <c r="Y28" i="15"/>
  <c r="Z28" i="15"/>
  <c r="AA28" i="15"/>
  <c r="AB28" i="15"/>
  <c r="AC28" i="15"/>
  <c r="AD28" i="15"/>
  <c r="AE28" i="15"/>
  <c r="B29" i="15"/>
  <c r="A29" i="15" s="1"/>
  <c r="D29" i="15"/>
  <c r="E29" i="15"/>
  <c r="J29" i="15"/>
  <c r="K29" i="15"/>
  <c r="P29" i="15"/>
  <c r="S29" i="15"/>
  <c r="T29" i="15"/>
  <c r="Z29" i="15"/>
  <c r="AA29" i="15"/>
  <c r="AD29" i="15"/>
  <c r="B30" i="15"/>
  <c r="A30" i="15" s="1"/>
  <c r="D30" i="15"/>
  <c r="E30" i="15"/>
  <c r="I30" i="15"/>
  <c r="J30" i="15"/>
  <c r="P30" i="15"/>
  <c r="Q30" i="15"/>
  <c r="R30" i="15"/>
  <c r="S30" i="15"/>
  <c r="T30" i="15"/>
  <c r="U30" i="15"/>
  <c r="V30" i="15"/>
  <c r="W30" i="15"/>
  <c r="X30" i="15"/>
  <c r="AC30" i="15"/>
  <c r="B31" i="15"/>
  <c r="A31" i="15" s="1"/>
  <c r="M31" i="15"/>
  <c r="R31" i="15"/>
  <c r="S31" i="15"/>
  <c r="W31" i="15"/>
  <c r="X31" i="15"/>
  <c r="Y31" i="15"/>
  <c r="Z31" i="15"/>
  <c r="AA31" i="15"/>
  <c r="AB31" i="15"/>
  <c r="AC31" i="15"/>
  <c r="AD31" i="15"/>
  <c r="AE31" i="15"/>
  <c r="B32" i="15"/>
  <c r="A32" i="15" s="1"/>
  <c r="E32" i="15"/>
  <c r="K32" i="15"/>
  <c r="R32" i="15"/>
  <c r="W32" i="15"/>
  <c r="X32" i="15"/>
  <c r="AD32" i="15"/>
  <c r="AE32" i="15"/>
  <c r="AF32" i="15"/>
  <c r="B33" i="15"/>
  <c r="A33" i="15" s="1"/>
  <c r="E33" i="15"/>
  <c r="L33" i="15"/>
  <c r="Q33" i="15"/>
  <c r="R33" i="15"/>
  <c r="AD33" i="15"/>
  <c r="B34" i="15"/>
  <c r="A34" i="15" s="1"/>
  <c r="E34" i="15"/>
  <c r="N34" i="15"/>
  <c r="R34" i="15"/>
  <c r="V34" i="15"/>
  <c r="Z34" i="15"/>
  <c r="B35" i="15"/>
  <c r="A35" i="15" s="1"/>
  <c r="N35" i="15"/>
  <c r="B36" i="15"/>
  <c r="A36" i="15" s="1"/>
  <c r="G36" i="15"/>
  <c r="N36" i="15"/>
  <c r="T36" i="15"/>
  <c r="B37" i="15"/>
  <c r="A37" i="15" s="1"/>
  <c r="F37" i="15"/>
  <c r="G37" i="15"/>
  <c r="S37" i="15"/>
  <c r="AD37" i="15"/>
  <c r="B38" i="15"/>
  <c r="A38" i="15" s="1"/>
  <c r="X38" i="15"/>
  <c r="B39" i="15"/>
  <c r="A39" i="15" s="1"/>
  <c r="D39" i="15"/>
  <c r="J39" i="15"/>
  <c r="K39" i="15"/>
  <c r="X39" i="15"/>
  <c r="Y39" i="15"/>
  <c r="AE39" i="15"/>
  <c r="AF39" i="15"/>
  <c r="B40" i="15"/>
  <c r="A40" i="15" s="1"/>
  <c r="R40" i="15"/>
  <c r="X40" i="15"/>
  <c r="Y40" i="15"/>
  <c r="AE40" i="15"/>
  <c r="AF40" i="15"/>
  <c r="B41" i="15"/>
  <c r="A41" i="15" s="1"/>
  <c r="G41" i="15"/>
  <c r="M41" i="15"/>
  <c r="S41" i="15"/>
  <c r="Y41" i="15"/>
  <c r="AE41" i="15"/>
  <c r="AF41" i="15"/>
  <c r="B42" i="15"/>
  <c r="A42" i="15" s="1"/>
  <c r="S42" i="15"/>
  <c r="Y42" i="15"/>
  <c r="Z42" i="15"/>
  <c r="AD42" i="15"/>
  <c r="AE42" i="15"/>
  <c r="B43" i="15"/>
  <c r="A43" i="15" s="1"/>
  <c r="F43" i="15"/>
  <c r="R43" i="15"/>
  <c r="W43" i="15"/>
  <c r="AC43" i="15"/>
  <c r="AD43" i="15"/>
  <c r="B44" i="15"/>
  <c r="A44" i="15" s="1"/>
  <c r="C44" i="15"/>
  <c r="M44" i="15"/>
  <c r="R44" i="15"/>
  <c r="AD44" i="15"/>
  <c r="B45" i="15"/>
  <c r="A45" i="15" s="1"/>
  <c r="AF45" i="15"/>
  <c r="B46" i="15"/>
  <c r="A46" i="15" s="1"/>
  <c r="G46" i="15"/>
  <c r="N46" i="15"/>
  <c r="T46" i="15"/>
  <c r="U46" i="15"/>
  <c r="AA46" i="15"/>
  <c r="AB46" i="15"/>
  <c r="AF46" i="15"/>
  <c r="B47" i="15"/>
  <c r="A47" i="15" s="1"/>
  <c r="D47" i="15"/>
  <c r="E47" i="15"/>
  <c r="K47" i="15"/>
  <c r="AB47" i="15"/>
  <c r="B48" i="15"/>
  <c r="A48" i="15" s="1"/>
  <c r="J48" i="15"/>
  <c r="AB48" i="15"/>
  <c r="AC48" i="15"/>
  <c r="B49" i="15"/>
  <c r="A49" i="15" s="1"/>
  <c r="O49" i="15"/>
  <c r="AB49" i="15"/>
  <c r="AC49" i="15"/>
  <c r="B50" i="15"/>
  <c r="A50" i="15" s="1"/>
  <c r="H50" i="15"/>
  <c r="AB50" i="15"/>
  <c r="AC50" i="15"/>
  <c r="B51" i="15"/>
  <c r="A51" i="15" s="1"/>
  <c r="D51" i="15"/>
  <c r="E51" i="15"/>
  <c r="M51" i="15"/>
  <c r="T51" i="15"/>
  <c r="Z51" i="15"/>
  <c r="AA51" i="15"/>
  <c r="AB51" i="15"/>
  <c r="B52" i="15"/>
  <c r="A52" i="15" s="1"/>
  <c r="G52" i="15"/>
  <c r="M52" i="15"/>
  <c r="N52" i="15"/>
  <c r="T52" i="15"/>
  <c r="Y52" i="15"/>
  <c r="Z52" i="15"/>
  <c r="AF52" i="15"/>
  <c r="B53" i="15"/>
  <c r="A53" i="15" s="1"/>
  <c r="G53" i="15"/>
  <c r="M53" i="15"/>
  <c r="N53" i="15"/>
  <c r="S53" i="15"/>
  <c r="Y53" i="15"/>
  <c r="Z53" i="15"/>
  <c r="AE53" i="15"/>
  <c r="B54" i="15"/>
  <c r="A54" i="15" s="1"/>
  <c r="F54" i="15"/>
  <c r="G54" i="15"/>
  <c r="M54" i="15"/>
  <c r="N54" i="15"/>
  <c r="R54" i="15"/>
  <c r="S54" i="15"/>
  <c r="Y54" i="15"/>
  <c r="Z54" i="15"/>
  <c r="B55" i="15"/>
  <c r="A55" i="15" s="1"/>
  <c r="E55" i="15"/>
  <c r="G55" i="15"/>
  <c r="L55" i="15"/>
  <c r="N55" i="15"/>
  <c r="S55" i="15"/>
  <c r="U55" i="15"/>
  <c r="Z55" i="15"/>
  <c r="AB55" i="15"/>
  <c r="B56" i="15"/>
  <c r="A56" i="15" s="1"/>
  <c r="C56" i="15"/>
  <c r="J56" i="15"/>
  <c r="Q56" i="15"/>
  <c r="X56" i="15"/>
  <c r="AE56" i="15"/>
  <c r="B57" i="15"/>
  <c r="A57" i="15" s="1"/>
  <c r="D57" i="15"/>
  <c r="J57" i="15"/>
  <c r="K57" i="15"/>
  <c r="Q57" i="15"/>
  <c r="B58" i="15"/>
  <c r="A58" i="15" s="1"/>
  <c r="D58" i="15"/>
  <c r="E58" i="15"/>
  <c r="I58" i="15"/>
  <c r="J58" i="15"/>
  <c r="K58" i="15"/>
  <c r="L58" i="15"/>
  <c r="O58" i="15"/>
  <c r="P58" i="15"/>
  <c r="Q58" i="15"/>
  <c r="V58" i="15"/>
  <c r="B59" i="15"/>
  <c r="A59" i="15" s="1"/>
  <c r="D59" i="15"/>
  <c r="H59" i="15"/>
  <c r="I59" i="15"/>
  <c r="J59" i="15"/>
  <c r="O59" i="15"/>
  <c r="V59" i="15"/>
  <c r="AC59" i="15"/>
  <c r="B60" i="15"/>
  <c r="A60" i="15" s="1"/>
  <c r="D60" i="15"/>
  <c r="J60" i="15"/>
  <c r="O60" i="15"/>
  <c r="V60" i="15"/>
  <c r="AC60" i="15"/>
  <c r="B61" i="15"/>
  <c r="A61" i="15" s="1"/>
  <c r="D61" i="15"/>
  <c r="E61" i="15"/>
  <c r="J61" i="15"/>
  <c r="K61" i="15"/>
  <c r="O61" i="15"/>
  <c r="B62" i="15"/>
  <c r="A62" i="15" s="1"/>
  <c r="C62" i="15"/>
  <c r="H62" i="15"/>
  <c r="I62" i="15"/>
  <c r="O62" i="15"/>
  <c r="P62" i="15"/>
  <c r="B63" i="15"/>
  <c r="A63" i="15" s="1"/>
  <c r="H63" i="15"/>
  <c r="O63" i="15"/>
  <c r="AD63" i="15"/>
  <c r="B64" i="15"/>
  <c r="A64" i="15" s="1"/>
  <c r="G64" i="15"/>
  <c r="H64" i="15"/>
  <c r="N64" i="15"/>
  <c r="O64" i="15"/>
  <c r="B65" i="15"/>
  <c r="A65" i="15" s="1"/>
  <c r="C65" i="15"/>
  <c r="I65" i="15"/>
  <c r="J65" i="15"/>
  <c r="B66" i="15"/>
  <c r="A66" i="15" s="1"/>
  <c r="C66" i="15"/>
  <c r="J66" i="15"/>
  <c r="Q66" i="15"/>
  <c r="X66" i="15"/>
  <c r="AE66" i="15"/>
  <c r="B67" i="15"/>
  <c r="A67" i="15" s="1"/>
  <c r="Q67" i="15"/>
  <c r="R67" i="15"/>
  <c r="S67" i="15"/>
  <c r="X67" i="15"/>
  <c r="Y67" i="15"/>
  <c r="Z67" i="15"/>
  <c r="AE67" i="15"/>
  <c r="B68" i="15"/>
  <c r="A68" i="15" s="1"/>
  <c r="R68" i="15"/>
  <c r="S68" i="15"/>
  <c r="W68" i="15"/>
  <c r="X68" i="15"/>
  <c r="AC68" i="15"/>
  <c r="B69" i="15"/>
  <c r="A69" i="15" s="1"/>
  <c r="C69" i="15"/>
  <c r="F69" i="15"/>
  <c r="W69" i="15"/>
  <c r="B70" i="15"/>
  <c r="A70" i="15" s="1"/>
  <c r="F70" i="15"/>
  <c r="M70" i="15"/>
  <c r="AD70" i="15"/>
  <c r="B71" i="15"/>
  <c r="A71" i="15" s="1"/>
  <c r="F71" i="15"/>
  <c r="G71" i="15"/>
  <c r="B72" i="15"/>
  <c r="A72" i="15" s="1"/>
  <c r="H72" i="15"/>
  <c r="I72" i="15"/>
  <c r="O72" i="15"/>
  <c r="V72" i="15"/>
  <c r="B73" i="15"/>
  <c r="A73" i="15" s="1"/>
  <c r="B74" i="15"/>
  <c r="A74" i="15" s="1"/>
  <c r="F74" i="15"/>
  <c r="K74" i="15"/>
  <c r="T74" i="15"/>
  <c r="Y74" i="15"/>
  <c r="B75" i="15"/>
  <c r="A75" i="15" s="1"/>
  <c r="F75" i="15"/>
  <c r="Q75" i="15"/>
  <c r="X75" i="15"/>
  <c r="Y75" i="15"/>
  <c r="B76" i="15"/>
  <c r="A76" i="15" s="1"/>
  <c r="I76" i="15"/>
  <c r="U76" i="15"/>
  <c r="B77" i="15"/>
  <c r="A77" i="15" s="1"/>
  <c r="H77" i="15"/>
  <c r="N77" i="15"/>
  <c r="O77" i="15"/>
  <c r="B78" i="15"/>
  <c r="A78" i="15" s="1"/>
  <c r="D78" i="15"/>
  <c r="J78" i="15"/>
  <c r="O78" i="15"/>
  <c r="AC78" i="15"/>
  <c r="B79" i="15"/>
  <c r="A79" i="15" s="1"/>
  <c r="D79" i="15"/>
  <c r="J79" i="15"/>
  <c r="O79" i="15"/>
  <c r="U79" i="15"/>
  <c r="V79" i="15"/>
  <c r="AB79" i="15"/>
  <c r="AC79" i="15"/>
  <c r="B80" i="15"/>
  <c r="A80" i="15" s="1"/>
  <c r="D80" i="15"/>
  <c r="J80" i="15"/>
  <c r="B81" i="15"/>
  <c r="A81" i="15" s="1"/>
  <c r="D81" i="15"/>
  <c r="R81" i="15"/>
  <c r="B82" i="15"/>
  <c r="A82" i="15" s="1"/>
  <c r="I82" i="15"/>
  <c r="M82" i="15"/>
  <c r="N82" i="15"/>
  <c r="V82" i="15"/>
  <c r="W82" i="15"/>
  <c r="AC82" i="15"/>
  <c r="AD82" i="15"/>
  <c r="B83" i="15"/>
  <c r="A83" i="15" s="1"/>
  <c r="C83" i="15"/>
  <c r="J83" i="15"/>
  <c r="L83" i="15"/>
  <c r="N83" i="15"/>
  <c r="O83" i="15"/>
  <c r="Q83" i="15"/>
  <c r="V83" i="15"/>
  <c r="AC83" i="15"/>
  <c r="B84" i="15"/>
  <c r="A84" i="15" s="1"/>
  <c r="G84" i="15"/>
  <c r="J84" i="15"/>
  <c r="L84" i="15"/>
  <c r="N84" i="15"/>
  <c r="O84" i="15"/>
  <c r="Q84" i="15"/>
  <c r="S84" i="15"/>
  <c r="U84" i="15"/>
  <c r="V84" i="15"/>
  <c r="X84" i="15"/>
  <c r="AC84" i="15"/>
  <c r="B85" i="15"/>
  <c r="A85" i="15" s="1"/>
  <c r="O85" i="15"/>
  <c r="P85" i="15"/>
  <c r="V85" i="15"/>
  <c r="W85" i="15"/>
  <c r="AC85" i="15"/>
  <c r="B86" i="15"/>
  <c r="A86" i="15" s="1"/>
  <c r="H86" i="15"/>
  <c r="AA86" i="15"/>
  <c r="AB86" i="15"/>
  <c r="B87" i="15"/>
  <c r="A87" i="15" s="1"/>
  <c r="E87" i="15"/>
  <c r="M87" i="15"/>
  <c r="N87" i="15"/>
  <c r="U87" i="15"/>
  <c r="AA87" i="15"/>
  <c r="B88" i="15"/>
  <c r="A88" i="15" s="1"/>
  <c r="B89" i="15"/>
  <c r="A89" i="15" s="1"/>
  <c r="B90" i="15"/>
  <c r="A90" i="15" s="1"/>
  <c r="B91" i="15"/>
  <c r="A91" i="15" s="1"/>
  <c r="AH91" i="15"/>
  <c r="B92" i="15"/>
  <c r="A92" i="15" s="1"/>
  <c r="AH92" i="15"/>
  <c r="B93" i="15"/>
  <c r="A93" i="15" s="1"/>
  <c r="AH93" i="15"/>
  <c r="B94" i="15"/>
  <c r="A94" i="15" s="1"/>
  <c r="AH94" i="15"/>
  <c r="B95" i="15"/>
  <c r="A95" i="15" s="1"/>
  <c r="AH95" i="15"/>
  <c r="AK95" i="15"/>
  <c r="B96" i="15"/>
  <c r="A96" i="15" s="1"/>
  <c r="AH96" i="15"/>
  <c r="AK96" i="15"/>
  <c r="B97" i="15"/>
  <c r="A97" i="15" s="1"/>
  <c r="AH97" i="15"/>
  <c r="AK97" i="15"/>
  <c r="B98" i="15"/>
  <c r="A98" i="15" s="1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AB98" i="15"/>
  <c r="AC98" i="15"/>
  <c r="AD98" i="15"/>
  <c r="AE98" i="15"/>
  <c r="AF98" i="15"/>
  <c r="AG98" i="15"/>
  <c r="AH98" i="15"/>
  <c r="AI98" i="15" a="1"/>
  <c r="AI98" i="15" s="1"/>
  <c r="AK98" i="15"/>
  <c r="B99" i="15"/>
  <c r="A99" i="15" s="1"/>
  <c r="C99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AB99" i="15"/>
  <c r="AC99" i="15"/>
  <c r="AD99" i="15"/>
  <c r="AE99" i="15"/>
  <c r="AF99" i="15"/>
  <c r="AG99" i="15"/>
  <c r="AH99" i="15"/>
  <c r="AI99" i="15" a="1"/>
  <c r="AI99" i="15" s="1"/>
  <c r="AK99" i="15"/>
  <c r="B100" i="15"/>
  <c r="A100" i="15" s="1"/>
  <c r="C100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AB100" i="15"/>
  <c r="AC100" i="15"/>
  <c r="AD100" i="15"/>
  <c r="AE100" i="15"/>
  <c r="AF100" i="15"/>
  <c r="AG100" i="15"/>
  <c r="AH100" i="15"/>
  <c r="AI100" i="15" a="1"/>
  <c r="AI100" i="15" s="1"/>
  <c r="AK100" i="15"/>
  <c r="B101" i="15"/>
  <c r="A101" i="15" s="1"/>
  <c r="AH101" i="15"/>
  <c r="B102" i="15"/>
  <c r="A102" i="15" s="1"/>
  <c r="AH102" i="15"/>
  <c r="B103" i="15"/>
  <c r="A103" i="15" s="1"/>
  <c r="AH103" i="15"/>
  <c r="B104" i="15"/>
  <c r="A104" i="15" s="1"/>
  <c r="AH104" i="15"/>
  <c r="B105" i="15"/>
  <c r="A105" i="15" s="1"/>
  <c r="AH105" i="15"/>
  <c r="B106" i="15"/>
  <c r="A106" i="15" s="1"/>
  <c r="AH106" i="15"/>
  <c r="B107" i="15"/>
  <c r="A107" i="15" s="1"/>
  <c r="AH107" i="15"/>
  <c r="B108" i="15"/>
  <c r="A108" i="15" s="1"/>
  <c r="AH108" i="15"/>
  <c r="B109" i="15"/>
  <c r="A109" i="15" s="1"/>
  <c r="C109" i="15"/>
  <c r="D109" i="15"/>
  <c r="E109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AA109" i="15"/>
  <c r="AB109" i="15"/>
  <c r="AC109" i="15"/>
  <c r="AD109" i="15"/>
  <c r="AE109" i="15"/>
  <c r="AF109" i="15"/>
  <c r="AG109" i="15"/>
  <c r="AH109" i="15"/>
  <c r="B110" i="15"/>
  <c r="A110" i="15" s="1"/>
  <c r="AH110" i="15"/>
  <c r="B111" i="15"/>
  <c r="A111" i="15" s="1"/>
  <c r="AH111" i="15"/>
  <c r="B112" i="15"/>
  <c r="A112" i="15" s="1"/>
  <c r="AH112" i="15"/>
  <c r="B113" i="15"/>
  <c r="A113" i="15" s="1"/>
  <c r="AH113" i="15"/>
  <c r="B114" i="15"/>
  <c r="A114" i="15" s="1"/>
  <c r="AH114" i="15"/>
  <c r="B115" i="15"/>
  <c r="A115" i="15" s="1"/>
  <c r="AH115" i="15"/>
  <c r="B116" i="15"/>
  <c r="A116" i="15" s="1"/>
  <c r="AH116" i="15"/>
  <c r="B117" i="15"/>
  <c r="A117" i="15" s="1"/>
  <c r="AH117" i="15"/>
  <c r="B118" i="15"/>
  <c r="A118" i="15" s="1"/>
  <c r="AH118" i="15"/>
  <c r="B119" i="15"/>
  <c r="A119" i="15" s="1"/>
  <c r="AH119" i="15"/>
  <c r="B120" i="15"/>
  <c r="A120" i="15" s="1"/>
  <c r="AH120" i="15"/>
  <c r="B121" i="15"/>
  <c r="A121" i="15" s="1"/>
  <c r="AH121" i="15"/>
  <c r="B122" i="15"/>
  <c r="A122" i="15" s="1"/>
  <c r="AH122" i="15"/>
  <c r="B123" i="15"/>
  <c r="A123" i="15" s="1"/>
  <c r="AH123" i="15"/>
  <c r="B124" i="15"/>
  <c r="A124" i="15" s="1"/>
  <c r="AH124" i="15"/>
  <c r="B125" i="15"/>
  <c r="A125" i="15" s="1"/>
  <c r="AH125" i="15"/>
  <c r="B126" i="15"/>
  <c r="A126" i="15" s="1"/>
  <c r="AH126" i="15"/>
  <c r="AK126" i="15"/>
  <c r="B127" i="15"/>
  <c r="A127" i="15" s="1"/>
  <c r="AH127" i="15"/>
  <c r="AK127" i="15"/>
  <c r="AJ109" i="15" l="1" a="1"/>
  <c r="AJ109" i="15" s="1"/>
  <c r="AN98" i="15"/>
  <c r="AO98" i="15" s="1"/>
  <c r="AN100" i="15"/>
  <c r="AO100" i="15" s="1"/>
  <c r="AJ99" i="15" a="1"/>
  <c r="AJ99" i="15" s="1"/>
  <c r="AL99" i="15" s="1"/>
  <c r="AM99" i="15"/>
  <c r="AN99" i="15"/>
  <c r="AO99" i="15" s="1"/>
  <c r="AI109" i="15" a="1"/>
  <c r="AI109" i="15" s="1"/>
  <c r="AM109" i="15"/>
  <c r="AN109" i="15"/>
  <c r="AO109" i="15" s="1"/>
  <c r="AJ98" i="15" a="1"/>
  <c r="AJ98" i="15" s="1"/>
  <c r="AL98" i="15" s="1"/>
  <c r="AM98" i="15"/>
  <c r="AM100" i="15"/>
  <c r="AJ100" i="15" a="1"/>
  <c r="AJ100" i="15" s="1"/>
  <c r="AL100" i="15" s="1"/>
  <c r="E18" i="35"/>
  <c r="B6" i="18" l="1"/>
  <c r="A6" i="18" s="1"/>
  <c r="AI6" i="18"/>
  <c r="C6" i="18" s="1"/>
  <c r="C6" i="15" s="1"/>
  <c r="AJ6" i="18"/>
  <c r="D6" i="18" s="1"/>
  <c r="AK6" i="18"/>
  <c r="E6" i="18" s="1"/>
  <c r="AL6" i="18"/>
  <c r="F6" i="18" s="1"/>
  <c r="F6" i="15" s="1"/>
  <c r="AM6" i="18"/>
  <c r="G6" i="18" s="1"/>
  <c r="G6" i="15" s="1"/>
  <c r="AN6" i="18"/>
  <c r="H6" i="18" s="1"/>
  <c r="AO6" i="18"/>
  <c r="I6" i="18" s="1"/>
  <c r="AP6" i="18"/>
  <c r="J6" i="18" s="1"/>
  <c r="AQ6" i="18"/>
  <c r="K6" i="18" s="1"/>
  <c r="AR6" i="18"/>
  <c r="L6" i="18" s="1"/>
  <c r="AS6" i="18"/>
  <c r="M6" i="18" s="1"/>
  <c r="AT6" i="18"/>
  <c r="N6" i="18" s="1"/>
  <c r="AU6" i="18"/>
  <c r="O6" i="18" s="1"/>
  <c r="AV6" i="18"/>
  <c r="P6" i="18" s="1"/>
  <c r="AW6" i="18"/>
  <c r="Q6" i="18" s="1"/>
  <c r="AX6" i="18"/>
  <c r="R6" i="18" s="1"/>
  <c r="R6" i="15" s="1"/>
  <c r="AY6" i="18"/>
  <c r="S6" i="18" s="1"/>
  <c r="S6" i="15" s="1"/>
  <c r="AZ6" i="18"/>
  <c r="T6" i="18" s="1"/>
  <c r="T6" i="15" s="1"/>
  <c r="BA6" i="18"/>
  <c r="U6" i="18" s="1"/>
  <c r="U6" i="15" s="1"/>
  <c r="BB6" i="18"/>
  <c r="V6" i="18" s="1"/>
  <c r="BC6" i="18"/>
  <c r="W6" i="18" s="1"/>
  <c r="BD6" i="18"/>
  <c r="X6" i="18" s="1"/>
  <c r="X6" i="15" s="1"/>
  <c r="BE6" i="18"/>
  <c r="Y6" i="18" s="1"/>
  <c r="Y6" i="15" s="1"/>
  <c r="BF6" i="18"/>
  <c r="Z6" i="18" s="1"/>
  <c r="Z6" i="15" s="1"/>
  <c r="BG6" i="18"/>
  <c r="AA6" i="18" s="1"/>
  <c r="AA6" i="15" s="1"/>
  <c r="BH6" i="18"/>
  <c r="AB6" i="18" s="1"/>
  <c r="AB6" i="15" s="1"/>
  <c r="BI6" i="18"/>
  <c r="AC6" i="18" s="1"/>
  <c r="BJ6" i="18"/>
  <c r="AD6" i="18" s="1"/>
  <c r="BK6" i="18"/>
  <c r="AE6" i="18" s="1"/>
  <c r="AE6" i="15" s="1"/>
  <c r="BL6" i="18"/>
  <c r="AF6" i="18" s="1"/>
  <c r="AF6" i="15" s="1"/>
  <c r="BM6" i="18"/>
  <c r="AG6" i="18" s="1"/>
  <c r="AG6" i="15" s="1"/>
  <c r="B7" i="18"/>
  <c r="A7" i="18" s="1"/>
  <c r="AI7" i="18"/>
  <c r="C7" i="18" s="1"/>
  <c r="C7" i="15" s="1"/>
  <c r="AJ7" i="18"/>
  <c r="D7" i="18" s="1"/>
  <c r="D7" i="15" s="1"/>
  <c r="AK7" i="18"/>
  <c r="E7" i="18" s="1"/>
  <c r="E7" i="15" s="1"/>
  <c r="AL7" i="18"/>
  <c r="F7" i="18" s="1"/>
  <c r="AM7" i="18"/>
  <c r="G7" i="18" s="1"/>
  <c r="AN7" i="18"/>
  <c r="H7" i="18" s="1"/>
  <c r="H7" i="15" s="1"/>
  <c r="AO7" i="18"/>
  <c r="I7" i="18" s="1"/>
  <c r="I7" i="15" s="1"/>
  <c r="AP7" i="18"/>
  <c r="J7" i="18" s="1"/>
  <c r="J7" i="15" s="1"/>
  <c r="AQ7" i="18"/>
  <c r="K7" i="18" s="1"/>
  <c r="K7" i="15" s="1"/>
  <c r="AR7" i="18"/>
  <c r="L7" i="18" s="1"/>
  <c r="AS7" i="18"/>
  <c r="M7" i="18" s="1"/>
  <c r="AT7" i="18"/>
  <c r="N7" i="18" s="1"/>
  <c r="N7" i="15" s="1"/>
  <c r="AU7" i="18"/>
  <c r="O7" i="18" s="1"/>
  <c r="O7" i="15" s="1"/>
  <c r="AV7" i="18"/>
  <c r="P7" i="18" s="1"/>
  <c r="P7" i="15" s="1"/>
  <c r="AW7" i="18"/>
  <c r="Q7" i="18" s="1"/>
  <c r="AX7" i="18"/>
  <c r="R7" i="18" s="1"/>
  <c r="AY7" i="18"/>
  <c r="S7" i="18" s="1"/>
  <c r="S7" i="15" s="1"/>
  <c r="AZ7" i="18"/>
  <c r="T7" i="18" s="1"/>
  <c r="T7" i="15" s="1"/>
  <c r="BA7" i="18"/>
  <c r="U7" i="18" s="1"/>
  <c r="U7" i="15" s="1"/>
  <c r="BB7" i="18"/>
  <c r="V7" i="18" s="1"/>
  <c r="V7" i="15" s="1"/>
  <c r="BC7" i="18"/>
  <c r="W7" i="18" s="1"/>
  <c r="BD7" i="18"/>
  <c r="X7" i="18" s="1"/>
  <c r="BE7" i="18"/>
  <c r="Y7" i="18" s="1"/>
  <c r="Y7" i="15" s="1"/>
  <c r="BF7" i="18"/>
  <c r="Z7" i="18" s="1"/>
  <c r="Z7" i="15" s="1"/>
  <c r="BG7" i="18"/>
  <c r="AA7" i="18" s="1"/>
  <c r="AA7" i="15" s="1"/>
  <c r="BH7" i="18"/>
  <c r="AB7" i="18" s="1"/>
  <c r="AB7" i="15" s="1"/>
  <c r="BI7" i="18"/>
  <c r="AC7" i="18" s="1"/>
  <c r="BJ7" i="18"/>
  <c r="AD7" i="18" s="1"/>
  <c r="AD7" i="15" s="1"/>
  <c r="BK7" i="18"/>
  <c r="AE7" i="18" s="1"/>
  <c r="AE7" i="15" s="1"/>
  <c r="BL7" i="18"/>
  <c r="AF7" i="18" s="1"/>
  <c r="AF7" i="15" s="1"/>
  <c r="BM7" i="18"/>
  <c r="AG7" i="18" s="1"/>
  <c r="AG7" i="15" s="1"/>
  <c r="B8" i="18"/>
  <c r="A8" i="18" s="1"/>
  <c r="AI8" i="18"/>
  <c r="C8" i="18" s="1"/>
  <c r="AJ8" i="18"/>
  <c r="D8" i="18" s="1"/>
  <c r="AK8" i="18"/>
  <c r="E8" i="18" s="1"/>
  <c r="AL8" i="18"/>
  <c r="F8" i="18" s="1"/>
  <c r="AM8" i="18"/>
  <c r="G8" i="18" s="1"/>
  <c r="AN8" i="18"/>
  <c r="H8" i="18" s="1"/>
  <c r="AO8" i="18"/>
  <c r="I8" i="18" s="1"/>
  <c r="AP8" i="18"/>
  <c r="J8" i="18" s="1"/>
  <c r="AQ8" i="18"/>
  <c r="K8" i="18" s="1"/>
  <c r="AR8" i="18"/>
  <c r="L8" i="18" s="1"/>
  <c r="AS8" i="18"/>
  <c r="M8" i="18" s="1"/>
  <c r="AT8" i="18"/>
  <c r="N8" i="18" s="1"/>
  <c r="AU8" i="18"/>
  <c r="O8" i="18" s="1"/>
  <c r="AV8" i="18"/>
  <c r="P8" i="18" s="1"/>
  <c r="AW8" i="18"/>
  <c r="Q8" i="18" s="1"/>
  <c r="AX8" i="18"/>
  <c r="R8" i="18" s="1"/>
  <c r="R8" i="15" s="1"/>
  <c r="AY8" i="18"/>
  <c r="S8" i="18" s="1"/>
  <c r="S8" i="15" s="1"/>
  <c r="AZ8" i="18"/>
  <c r="T8" i="18" s="1"/>
  <c r="T8" i="15" s="1"/>
  <c r="BA8" i="18"/>
  <c r="U8" i="18" s="1"/>
  <c r="BB8" i="18"/>
  <c r="V8" i="18" s="1"/>
  <c r="BC8" i="18"/>
  <c r="W8" i="18" s="1"/>
  <c r="W8" i="15" s="1"/>
  <c r="BD8" i="18"/>
  <c r="X8" i="18" s="1"/>
  <c r="X8" i="15" s="1"/>
  <c r="BE8" i="18"/>
  <c r="Y8" i="18" s="1"/>
  <c r="Y8" i="15" s="1"/>
  <c r="BF8" i="18"/>
  <c r="Z8" i="18" s="1"/>
  <c r="Z8" i="15" s="1"/>
  <c r="BG8" i="18"/>
  <c r="AA8" i="18" s="1"/>
  <c r="BH8" i="18"/>
  <c r="AB8" i="18" s="1"/>
  <c r="BI8" i="18"/>
  <c r="AC8" i="18" s="1"/>
  <c r="AC8" i="15" s="1"/>
  <c r="BJ8" i="18"/>
  <c r="AD8" i="18" s="1"/>
  <c r="AD8" i="15" s="1"/>
  <c r="BK8" i="18"/>
  <c r="AE8" i="18" s="1"/>
  <c r="AE8" i="15" s="1"/>
  <c r="BL8" i="18"/>
  <c r="AF8" i="18" s="1"/>
  <c r="AF8" i="15" s="1"/>
  <c r="BM8" i="18"/>
  <c r="AG8" i="18" s="1"/>
  <c r="AG8" i="15" s="1"/>
  <c r="B9" i="18"/>
  <c r="A9" i="18" s="1"/>
  <c r="AI9" i="18"/>
  <c r="C9" i="18" s="1"/>
  <c r="AJ9" i="18"/>
  <c r="D9" i="18" s="1"/>
  <c r="D9" i="15" s="1"/>
  <c r="AK9" i="18"/>
  <c r="E9" i="18" s="1"/>
  <c r="E9" i="15" s="1"/>
  <c r="AL9" i="18"/>
  <c r="F9" i="18" s="1"/>
  <c r="F9" i="15" s="1"/>
  <c r="AM9" i="18"/>
  <c r="G9" i="18" s="1"/>
  <c r="G9" i="15" s="1"/>
  <c r="AN9" i="18"/>
  <c r="H9" i="18" s="1"/>
  <c r="AO9" i="18"/>
  <c r="I9" i="18" s="1"/>
  <c r="I9" i="15" s="1"/>
  <c r="AP9" i="18"/>
  <c r="J9" i="18" s="1"/>
  <c r="J9" i="15" s="1"/>
  <c r="AQ9" i="18"/>
  <c r="K9" i="18" s="1"/>
  <c r="K9" i="15" s="1"/>
  <c r="AR9" i="18"/>
  <c r="L9" i="18" s="1"/>
  <c r="AS9" i="18"/>
  <c r="M9" i="18" s="1"/>
  <c r="AT9" i="18"/>
  <c r="N9" i="18" s="1"/>
  <c r="N9" i="15" s="1"/>
  <c r="AU9" i="18"/>
  <c r="O9" i="18" s="1"/>
  <c r="O9" i="15" s="1"/>
  <c r="AV9" i="18"/>
  <c r="P9" i="18" s="1"/>
  <c r="AW9" i="18"/>
  <c r="Q9" i="18" s="1"/>
  <c r="AX9" i="18"/>
  <c r="R9" i="18" s="1"/>
  <c r="R9" i="15" s="1"/>
  <c r="AY9" i="18"/>
  <c r="S9" i="18" s="1"/>
  <c r="S9" i="15" s="1"/>
  <c r="AZ9" i="18"/>
  <c r="T9" i="18" s="1"/>
  <c r="BA9" i="18"/>
  <c r="U9" i="18" s="1"/>
  <c r="U9" i="15" s="1"/>
  <c r="BB9" i="18"/>
  <c r="V9" i="18" s="1"/>
  <c r="V9" i="15" s="1"/>
  <c r="BC9" i="18"/>
  <c r="W9" i="18" s="1"/>
  <c r="W9" i="15" s="1"/>
  <c r="BD9" i="18"/>
  <c r="X9" i="18" s="1"/>
  <c r="X9" i="15" s="1"/>
  <c r="BE9" i="18"/>
  <c r="Y9" i="18" s="1"/>
  <c r="BF9" i="18"/>
  <c r="Z9" i="18" s="1"/>
  <c r="BG9" i="18"/>
  <c r="AA9" i="18" s="1"/>
  <c r="AA9" i="15" s="1"/>
  <c r="BH9" i="18"/>
  <c r="AB9" i="18" s="1"/>
  <c r="AB9" i="15" s="1"/>
  <c r="BI9" i="18"/>
  <c r="AC9" i="18" s="1"/>
  <c r="AC9" i="15" s="1"/>
  <c r="BJ9" i="18"/>
  <c r="AD9" i="18" s="1"/>
  <c r="AD9" i="15" s="1"/>
  <c r="BK9" i="18"/>
  <c r="AE9" i="18" s="1"/>
  <c r="AE9" i="15" s="1"/>
  <c r="BL9" i="18"/>
  <c r="AF9" i="18" s="1"/>
  <c r="BM9" i="18"/>
  <c r="AG9" i="18" s="1"/>
  <c r="AG9" i="15" s="1"/>
  <c r="B10" i="18"/>
  <c r="A10" i="18" s="1"/>
  <c r="AI10" i="18"/>
  <c r="C10" i="18" s="1"/>
  <c r="AJ10" i="18"/>
  <c r="D10" i="18" s="1"/>
  <c r="D10" i="15" s="1"/>
  <c r="AK10" i="18"/>
  <c r="E10" i="18" s="1"/>
  <c r="E10" i="15" s="1"/>
  <c r="AL10" i="18"/>
  <c r="F10" i="18" s="1"/>
  <c r="F10" i="15" s="1"/>
  <c r="AM10" i="18"/>
  <c r="G10" i="18" s="1"/>
  <c r="G10" i="15" s="1"/>
  <c r="AN10" i="18"/>
  <c r="H10" i="18" s="1"/>
  <c r="AO10" i="18"/>
  <c r="I10" i="18" s="1"/>
  <c r="AP10" i="18"/>
  <c r="J10" i="18" s="1"/>
  <c r="J10" i="15" s="1"/>
  <c r="AQ10" i="18"/>
  <c r="K10" i="18" s="1"/>
  <c r="K10" i="15" s="1"/>
  <c r="AR10" i="18"/>
  <c r="L10" i="18" s="1"/>
  <c r="L10" i="15" s="1"/>
  <c r="AS10" i="18"/>
  <c r="M10" i="18" s="1"/>
  <c r="M10" i="15" s="1"/>
  <c r="AT10" i="18"/>
  <c r="N10" i="18" s="1"/>
  <c r="AU10" i="18"/>
  <c r="O10" i="18" s="1"/>
  <c r="AV10" i="18"/>
  <c r="P10" i="18" s="1"/>
  <c r="P10" i="15" s="1"/>
  <c r="AW10" i="18"/>
  <c r="Q10" i="18" s="1"/>
  <c r="Q10" i="15" s="1"/>
  <c r="AX10" i="18"/>
  <c r="R10" i="18" s="1"/>
  <c r="R10" i="15" s="1"/>
  <c r="AY10" i="18"/>
  <c r="S10" i="18" s="1"/>
  <c r="S10" i="15" s="1"/>
  <c r="AZ10" i="18"/>
  <c r="T10" i="18" s="1"/>
  <c r="BA10" i="18"/>
  <c r="U10" i="18" s="1"/>
  <c r="BB10" i="18"/>
  <c r="V10" i="18" s="1"/>
  <c r="V10" i="15" s="1"/>
  <c r="BC10" i="18"/>
  <c r="W10" i="18" s="1"/>
  <c r="W10" i="15" s="1"/>
  <c r="BD10" i="18"/>
  <c r="X10" i="18" s="1"/>
  <c r="X10" i="15" s="1"/>
  <c r="BE10" i="18"/>
  <c r="Y10" i="18" s="1"/>
  <c r="Y10" i="15" s="1"/>
  <c r="BF10" i="18"/>
  <c r="Z10" i="18" s="1"/>
  <c r="Z10" i="15" s="1"/>
  <c r="BG10" i="18"/>
  <c r="AA10" i="18" s="1"/>
  <c r="BH10" i="18"/>
  <c r="AB10" i="18" s="1"/>
  <c r="BI10" i="18"/>
  <c r="AC10" i="18" s="1"/>
  <c r="AC10" i="15" s="1"/>
  <c r="BJ10" i="18"/>
  <c r="AD10" i="18" s="1"/>
  <c r="AD10" i="15" s="1"/>
  <c r="BK10" i="18"/>
  <c r="AE10" i="18" s="1"/>
  <c r="AE10" i="15" s="1"/>
  <c r="BL10" i="18"/>
  <c r="AF10" i="18" s="1"/>
  <c r="AF10" i="15" s="1"/>
  <c r="BM10" i="18"/>
  <c r="AG10" i="18" s="1"/>
  <c r="AG10" i="15" s="1"/>
  <c r="B11" i="18"/>
  <c r="A11" i="18" s="1"/>
  <c r="AI11" i="18"/>
  <c r="C11" i="18" s="1"/>
  <c r="C11" i="15" s="1"/>
  <c r="AJ11" i="18"/>
  <c r="D11" i="18" s="1"/>
  <c r="D11" i="15" s="1"/>
  <c r="AK11" i="18"/>
  <c r="E11" i="18" s="1"/>
  <c r="E11" i="15" s="1"/>
  <c r="AL11" i="18"/>
  <c r="F11" i="18" s="1"/>
  <c r="F11" i="15" s="1"/>
  <c r="AM11" i="18"/>
  <c r="G11" i="18" s="1"/>
  <c r="AN11" i="18"/>
  <c r="H11" i="18" s="1"/>
  <c r="AO11" i="18"/>
  <c r="I11" i="18" s="1"/>
  <c r="I11" i="15" s="1"/>
  <c r="AP11" i="18"/>
  <c r="J11" i="18" s="1"/>
  <c r="J11" i="15" s="1"/>
  <c r="AQ11" i="18"/>
  <c r="K11" i="18" s="1"/>
  <c r="K11" i="15" s="1"/>
  <c r="AR11" i="18"/>
  <c r="L11" i="18" s="1"/>
  <c r="AS11" i="18"/>
  <c r="M11" i="18" s="1"/>
  <c r="M11" i="15" s="1"/>
  <c r="AT11" i="18"/>
  <c r="N11" i="18" s="1"/>
  <c r="N11" i="15" s="1"/>
  <c r="AU11" i="18"/>
  <c r="O11" i="18" s="1"/>
  <c r="O11" i="15" s="1"/>
  <c r="AV11" i="18"/>
  <c r="P11" i="18" s="1"/>
  <c r="AW11" i="18"/>
  <c r="Q11" i="18" s="1"/>
  <c r="AX11" i="18"/>
  <c r="R11" i="18" s="1"/>
  <c r="R11" i="15" s="1"/>
  <c r="AY11" i="18"/>
  <c r="S11" i="18" s="1"/>
  <c r="S11" i="15" s="1"/>
  <c r="AZ11" i="18"/>
  <c r="T11" i="18" s="1"/>
  <c r="T11" i="15" s="1"/>
  <c r="BA11" i="18"/>
  <c r="U11" i="18" s="1"/>
  <c r="BB11" i="18"/>
  <c r="V11" i="18" s="1"/>
  <c r="BC11" i="18"/>
  <c r="W11" i="18" s="1"/>
  <c r="W11" i="15" s="1"/>
  <c r="BD11" i="18"/>
  <c r="X11" i="18" s="1"/>
  <c r="X11" i="15" s="1"/>
  <c r="BE11" i="18"/>
  <c r="Y11" i="18" s="1"/>
  <c r="Y11" i="15" s="1"/>
  <c r="BF11" i="18"/>
  <c r="Z11" i="18" s="1"/>
  <c r="Z11" i="15" s="1"/>
  <c r="BG11" i="18"/>
  <c r="AA11" i="18" s="1"/>
  <c r="AA11" i="15" s="1"/>
  <c r="BH11" i="18"/>
  <c r="AB11" i="18" s="1"/>
  <c r="BI11" i="18"/>
  <c r="AC11" i="18" s="1"/>
  <c r="BJ11" i="18"/>
  <c r="AD11" i="18" s="1"/>
  <c r="AD11" i="15" s="1"/>
  <c r="BK11" i="18"/>
  <c r="AE11" i="18" s="1"/>
  <c r="AE11" i="15" s="1"/>
  <c r="BL11" i="18"/>
  <c r="AF11" i="18" s="1"/>
  <c r="AF11" i="15" s="1"/>
  <c r="BM11" i="18"/>
  <c r="AG11" i="18" s="1"/>
  <c r="AG11" i="15" s="1"/>
  <c r="B12" i="18"/>
  <c r="A12" i="18" s="1"/>
  <c r="AI12" i="18"/>
  <c r="C12" i="18" s="1"/>
  <c r="C12" i="15" s="1"/>
  <c r="AJ12" i="18"/>
  <c r="D12" i="18" s="1"/>
  <c r="D12" i="15" s="1"/>
  <c r="AK12" i="18"/>
  <c r="E12" i="18" s="1"/>
  <c r="E12" i="15" s="1"/>
  <c r="AL12" i="18"/>
  <c r="F12" i="18" s="1"/>
  <c r="AM12" i="18"/>
  <c r="G12" i="18" s="1"/>
  <c r="G12" i="15" s="1"/>
  <c r="AN12" i="18"/>
  <c r="H12" i="18" s="1"/>
  <c r="H12" i="15" s="1"/>
  <c r="AO12" i="18"/>
  <c r="I12" i="18" s="1"/>
  <c r="I12" i="15" s="1"/>
  <c r="AP12" i="18"/>
  <c r="J12" i="18" s="1"/>
  <c r="J12" i="15" s="1"/>
  <c r="AQ12" i="18"/>
  <c r="K12" i="18" s="1"/>
  <c r="K12" i="15" s="1"/>
  <c r="AR12" i="18"/>
  <c r="L12" i="18" s="1"/>
  <c r="AS12" i="18"/>
  <c r="M12" i="18" s="1"/>
  <c r="AT12" i="18"/>
  <c r="N12" i="18" s="1"/>
  <c r="N12" i="15" s="1"/>
  <c r="AU12" i="18"/>
  <c r="O12" i="18" s="1"/>
  <c r="O12" i="15" s="1"/>
  <c r="AV12" i="18"/>
  <c r="P12" i="18" s="1"/>
  <c r="P12" i="15" s="1"/>
  <c r="AW12" i="18"/>
  <c r="Q12" i="18" s="1"/>
  <c r="Q12" i="15" s="1"/>
  <c r="AX12" i="18"/>
  <c r="R12" i="18" s="1"/>
  <c r="AY12" i="18"/>
  <c r="S12" i="18" s="1"/>
  <c r="S12" i="15" s="1"/>
  <c r="AZ12" i="18"/>
  <c r="T12" i="18" s="1"/>
  <c r="T12" i="15" s="1"/>
  <c r="BA12" i="18"/>
  <c r="U12" i="18" s="1"/>
  <c r="U12" i="15" s="1"/>
  <c r="BB12" i="18"/>
  <c r="V12" i="18" s="1"/>
  <c r="BC12" i="18"/>
  <c r="W12" i="18" s="1"/>
  <c r="BD12" i="18"/>
  <c r="X12" i="18" s="1"/>
  <c r="X12" i="15" s="1"/>
  <c r="BE12" i="18"/>
  <c r="Y12" i="18" s="1"/>
  <c r="Y12" i="15" s="1"/>
  <c r="BF12" i="18"/>
  <c r="Z12" i="18" s="1"/>
  <c r="Z12" i="15" s="1"/>
  <c r="BG12" i="18"/>
  <c r="AA12" i="18" s="1"/>
  <c r="BH12" i="18"/>
  <c r="AB12" i="18" s="1"/>
  <c r="BI12" i="18"/>
  <c r="AC12" i="18" s="1"/>
  <c r="AC12" i="15" s="1"/>
  <c r="BJ12" i="18"/>
  <c r="AD12" i="18" s="1"/>
  <c r="AD12" i="15" s="1"/>
  <c r="BK12" i="18"/>
  <c r="AE12" i="18" s="1"/>
  <c r="AE12" i="15" s="1"/>
  <c r="BL12" i="18"/>
  <c r="AF12" i="18" s="1"/>
  <c r="AF12" i="15" s="1"/>
  <c r="BM12" i="18"/>
  <c r="AG12" i="18" s="1"/>
  <c r="AG12" i="15" s="1"/>
  <c r="B13" i="18"/>
  <c r="A13" i="18" s="1"/>
  <c r="AI13" i="18"/>
  <c r="C13" i="18" s="1"/>
  <c r="AJ13" i="18"/>
  <c r="D13" i="18" s="1"/>
  <c r="AK13" i="18"/>
  <c r="E13" i="18" s="1"/>
  <c r="AL13" i="18"/>
  <c r="F13" i="18" s="1"/>
  <c r="AM13" i="18"/>
  <c r="G13" i="18" s="1"/>
  <c r="AN13" i="18"/>
  <c r="H13" i="18" s="1"/>
  <c r="AO13" i="18"/>
  <c r="I13" i="18" s="1"/>
  <c r="AP13" i="18"/>
  <c r="J13" i="18" s="1"/>
  <c r="AQ13" i="18"/>
  <c r="K13" i="18" s="1"/>
  <c r="K13" i="15" s="1"/>
  <c r="AR13" i="18"/>
  <c r="L13" i="18" s="1"/>
  <c r="L13" i="15" s="1"/>
  <c r="AS13" i="18"/>
  <c r="M13" i="18" s="1"/>
  <c r="M13" i="15" s="1"/>
  <c r="AT13" i="18"/>
  <c r="N13" i="18" s="1"/>
  <c r="AU13" i="18"/>
  <c r="O13" i="18" s="1"/>
  <c r="AV13" i="18"/>
  <c r="P13" i="18" s="1"/>
  <c r="P13" i="15" s="1"/>
  <c r="AW13" i="18"/>
  <c r="Q13" i="18" s="1"/>
  <c r="Q13" i="15" s="1"/>
  <c r="AX13" i="18"/>
  <c r="R13" i="18" s="1"/>
  <c r="R13" i="15" s="1"/>
  <c r="AY13" i="18"/>
  <c r="S13" i="18" s="1"/>
  <c r="S13" i="15" s="1"/>
  <c r="AZ13" i="18"/>
  <c r="T13" i="18" s="1"/>
  <c r="BA13" i="18"/>
  <c r="U13" i="18" s="1"/>
  <c r="U13" i="15" s="1"/>
  <c r="BB13" i="18"/>
  <c r="V13" i="18" s="1"/>
  <c r="V13" i="15" s="1"/>
  <c r="BC13" i="18"/>
  <c r="W13" i="18" s="1"/>
  <c r="W13" i="15" s="1"/>
  <c r="BD13" i="18"/>
  <c r="X13" i="18" s="1"/>
  <c r="X13" i="15" s="1"/>
  <c r="BE13" i="18"/>
  <c r="Y13" i="18" s="1"/>
  <c r="Y13" i="15" s="1"/>
  <c r="BF13" i="18"/>
  <c r="Z13" i="18" s="1"/>
  <c r="BG13" i="18"/>
  <c r="AA13" i="18" s="1"/>
  <c r="BH13" i="18"/>
  <c r="AB13" i="18" s="1"/>
  <c r="AB13" i="15" s="1"/>
  <c r="BI13" i="18"/>
  <c r="AC13" i="18" s="1"/>
  <c r="AC13" i="15" s="1"/>
  <c r="BJ13" i="18"/>
  <c r="AD13" i="18" s="1"/>
  <c r="AD13" i="15" s="1"/>
  <c r="BK13" i="18"/>
  <c r="AE13" i="18" s="1"/>
  <c r="AE13" i="15" s="1"/>
  <c r="BL13" i="18"/>
  <c r="AF13" i="18" s="1"/>
  <c r="BM13" i="18"/>
  <c r="AG13" i="18" s="1"/>
  <c r="AG13" i="15" s="1"/>
  <c r="B14" i="18"/>
  <c r="A14" i="18" s="1"/>
  <c r="AI14" i="18"/>
  <c r="C14" i="18" s="1"/>
  <c r="C14" i="15" s="1"/>
  <c r="AJ14" i="18"/>
  <c r="D14" i="18" s="1"/>
  <c r="D14" i="15" s="1"/>
  <c r="AK14" i="18"/>
  <c r="E14" i="18" s="1"/>
  <c r="E14" i="15" s="1"/>
  <c r="AL14" i="18"/>
  <c r="F14" i="18" s="1"/>
  <c r="AM14" i="18"/>
  <c r="G14" i="18" s="1"/>
  <c r="G14" i="15" s="1"/>
  <c r="AN14" i="18"/>
  <c r="H14" i="18" s="1"/>
  <c r="H14" i="15" s="1"/>
  <c r="AO14" i="18"/>
  <c r="I14" i="18" s="1"/>
  <c r="I14" i="15" s="1"/>
  <c r="AP14" i="18"/>
  <c r="J14" i="18" s="1"/>
  <c r="J14" i="15" s="1"/>
  <c r="AQ14" i="18"/>
  <c r="K14" i="18" s="1"/>
  <c r="K14" i="15" s="1"/>
  <c r="AR14" i="18"/>
  <c r="L14" i="18" s="1"/>
  <c r="AS14" i="18"/>
  <c r="M14" i="18" s="1"/>
  <c r="AT14" i="18"/>
  <c r="N14" i="18" s="1"/>
  <c r="N14" i="15" s="1"/>
  <c r="AU14" i="18"/>
  <c r="O14" i="18" s="1"/>
  <c r="O14" i="15" s="1"/>
  <c r="AV14" i="18"/>
  <c r="P14" i="18" s="1"/>
  <c r="P14" i="15" s="1"/>
  <c r="AW14" i="18"/>
  <c r="Q14" i="18" s="1"/>
  <c r="AX14" i="18"/>
  <c r="R14" i="18" s="1"/>
  <c r="AY14" i="18"/>
  <c r="S14" i="18" s="1"/>
  <c r="S14" i="15" s="1"/>
  <c r="AZ14" i="18"/>
  <c r="T14" i="18" s="1"/>
  <c r="T14" i="15" s="1"/>
  <c r="BA14" i="18"/>
  <c r="U14" i="18" s="1"/>
  <c r="U14" i="15" s="1"/>
  <c r="BB14" i="18"/>
  <c r="V14" i="18" s="1"/>
  <c r="V14" i="15" s="1"/>
  <c r="BC14" i="18"/>
  <c r="W14" i="18" s="1"/>
  <c r="W14" i="15" s="1"/>
  <c r="BD14" i="18"/>
  <c r="X14" i="18" s="1"/>
  <c r="BE14" i="18"/>
  <c r="Y14" i="18" s="1"/>
  <c r="Y14" i="15" s="1"/>
  <c r="BF14" i="18"/>
  <c r="Z14" i="18" s="1"/>
  <c r="Z14" i="15" s="1"/>
  <c r="BG14" i="18"/>
  <c r="AA14" i="18" s="1"/>
  <c r="AA14" i="15" s="1"/>
  <c r="BH14" i="18"/>
  <c r="AB14" i="18" s="1"/>
  <c r="AB14" i="15" s="1"/>
  <c r="BI14" i="18"/>
  <c r="AC14" i="18" s="1"/>
  <c r="AC14" i="15" s="1"/>
  <c r="BJ14" i="18"/>
  <c r="AD14" i="18" s="1"/>
  <c r="BK14" i="18"/>
  <c r="AE14" i="18" s="1"/>
  <c r="BL14" i="18"/>
  <c r="AF14" i="18" s="1"/>
  <c r="BM14" i="18"/>
  <c r="AG14" i="18" s="1"/>
  <c r="AG14" i="15" s="1"/>
  <c r="B15" i="18"/>
  <c r="A15" i="18" s="1"/>
  <c r="AI15" i="18"/>
  <c r="C15" i="18" s="1"/>
  <c r="AJ15" i="18"/>
  <c r="D15" i="18" s="1"/>
  <c r="AK15" i="18"/>
  <c r="E15" i="18" s="1"/>
  <c r="AL15" i="18"/>
  <c r="F15" i="18" s="1"/>
  <c r="AM15" i="18"/>
  <c r="G15" i="18" s="1"/>
  <c r="AN15" i="18"/>
  <c r="H15" i="18" s="1"/>
  <c r="AO15" i="18"/>
  <c r="I15" i="18" s="1"/>
  <c r="AP15" i="18"/>
  <c r="J15" i="18" s="1"/>
  <c r="AQ15" i="18"/>
  <c r="K15" i="18" s="1"/>
  <c r="K15" i="15" s="1"/>
  <c r="AR15" i="18"/>
  <c r="L15" i="18" s="1"/>
  <c r="L15" i="15" s="1"/>
  <c r="AS15" i="18"/>
  <c r="M15" i="18" s="1"/>
  <c r="M15" i="15" s="1"/>
  <c r="AT15" i="18"/>
  <c r="N15" i="18" s="1"/>
  <c r="N15" i="15" s="1"/>
  <c r="AU15" i="18"/>
  <c r="O15" i="18" s="1"/>
  <c r="AV15" i="18"/>
  <c r="P15" i="18" s="1"/>
  <c r="P15" i="15" s="1"/>
  <c r="AW15" i="18"/>
  <c r="Q15" i="18" s="1"/>
  <c r="Q15" i="15" s="1"/>
  <c r="AX15" i="18"/>
  <c r="R15" i="18" s="1"/>
  <c r="AY15" i="18"/>
  <c r="S15" i="18" s="1"/>
  <c r="AZ15" i="18"/>
  <c r="T15" i="18" s="1"/>
  <c r="T15" i="15" s="1"/>
  <c r="BA15" i="18"/>
  <c r="U15" i="18" s="1"/>
  <c r="U15" i="15" s="1"/>
  <c r="BB15" i="18"/>
  <c r="V15" i="18" s="1"/>
  <c r="V15" i="15" s="1"/>
  <c r="BC15" i="18"/>
  <c r="W15" i="18" s="1"/>
  <c r="BD15" i="18"/>
  <c r="X15" i="18" s="1"/>
  <c r="BE15" i="18"/>
  <c r="Y15" i="18" s="1"/>
  <c r="Y15" i="15" s="1"/>
  <c r="BF15" i="18"/>
  <c r="Z15" i="18" s="1"/>
  <c r="Z15" i="15" s="1"/>
  <c r="BG15" i="18"/>
  <c r="AA15" i="18" s="1"/>
  <c r="AA15" i="15" s="1"/>
  <c r="BH15" i="18"/>
  <c r="AB15" i="18" s="1"/>
  <c r="AB15" i="15" s="1"/>
  <c r="BI15" i="18"/>
  <c r="AC15" i="18" s="1"/>
  <c r="AC15" i="15" s="1"/>
  <c r="BJ15" i="18"/>
  <c r="AD15" i="18" s="1"/>
  <c r="BK15" i="18"/>
  <c r="AE15" i="18" s="1"/>
  <c r="BL15" i="18"/>
  <c r="AF15" i="18" s="1"/>
  <c r="AF15" i="15" s="1"/>
  <c r="BM15" i="18"/>
  <c r="AG15" i="18" s="1"/>
  <c r="AG15" i="15" s="1"/>
  <c r="B16" i="18"/>
  <c r="A16" i="18" s="1"/>
  <c r="AI16" i="18"/>
  <c r="C16" i="18" s="1"/>
  <c r="C16" i="15" s="1"/>
  <c r="AJ16" i="18"/>
  <c r="D16" i="18" s="1"/>
  <c r="D16" i="15" s="1"/>
  <c r="AK16" i="18"/>
  <c r="E16" i="18" s="1"/>
  <c r="E16" i="15" s="1"/>
  <c r="AL16" i="18"/>
  <c r="F16" i="18" s="1"/>
  <c r="F16" i="15" s="1"/>
  <c r="AM16" i="18"/>
  <c r="G16" i="18" s="1"/>
  <c r="G16" i="15" s="1"/>
  <c r="AN16" i="18"/>
  <c r="H16" i="18" s="1"/>
  <c r="AO16" i="18"/>
  <c r="I16" i="18" s="1"/>
  <c r="AP16" i="18"/>
  <c r="J16" i="18" s="1"/>
  <c r="J16" i="15" s="1"/>
  <c r="AQ16" i="18"/>
  <c r="K16" i="18" s="1"/>
  <c r="K16" i="15" s="1"/>
  <c r="AR16" i="18"/>
  <c r="L16" i="18" s="1"/>
  <c r="L16" i="15" s="1"/>
  <c r="AS16" i="18"/>
  <c r="M16" i="18" s="1"/>
  <c r="M16" i="15" s="1"/>
  <c r="AT16" i="18"/>
  <c r="N16" i="18" s="1"/>
  <c r="AU16" i="18"/>
  <c r="O16" i="18" s="1"/>
  <c r="AV16" i="18"/>
  <c r="P16" i="18" s="1"/>
  <c r="P16" i="15" s="1"/>
  <c r="AW16" i="18"/>
  <c r="Q16" i="18" s="1"/>
  <c r="Q16" i="15" s="1"/>
  <c r="AX16" i="18"/>
  <c r="R16" i="18" s="1"/>
  <c r="R16" i="15" s="1"/>
  <c r="AY16" i="18"/>
  <c r="S16" i="18" s="1"/>
  <c r="S16" i="15" s="1"/>
  <c r="AZ16" i="18"/>
  <c r="T16" i="18" s="1"/>
  <c r="BA16" i="18"/>
  <c r="U16" i="18" s="1"/>
  <c r="BB16" i="18"/>
  <c r="V16" i="18" s="1"/>
  <c r="V16" i="15" s="1"/>
  <c r="BC16" i="18"/>
  <c r="W16" i="18" s="1"/>
  <c r="W16" i="15" s="1"/>
  <c r="BD16" i="18"/>
  <c r="X16" i="18" s="1"/>
  <c r="X16" i="15" s="1"/>
  <c r="BE16" i="18"/>
  <c r="Y16" i="18" s="1"/>
  <c r="Y16" i="15" s="1"/>
  <c r="BF16" i="18"/>
  <c r="Z16" i="18" s="1"/>
  <c r="BG16" i="18"/>
  <c r="AA16" i="18" s="1"/>
  <c r="BH16" i="18"/>
  <c r="AB16" i="18" s="1"/>
  <c r="AB16" i="15" s="1"/>
  <c r="BI16" i="18"/>
  <c r="AC16" i="18" s="1"/>
  <c r="AC16" i="15" s="1"/>
  <c r="BJ16" i="18"/>
  <c r="AD16" i="18" s="1"/>
  <c r="AD16" i="15" s="1"/>
  <c r="BK16" i="18"/>
  <c r="AE16" i="18" s="1"/>
  <c r="AE16" i="15" s="1"/>
  <c r="BL16" i="18"/>
  <c r="AF16" i="18" s="1"/>
  <c r="BM16" i="18"/>
  <c r="AG16" i="18" s="1"/>
  <c r="AG16" i="15" s="1"/>
  <c r="B17" i="18"/>
  <c r="A17" i="18" s="1"/>
  <c r="AI17" i="18"/>
  <c r="C17" i="18" s="1"/>
  <c r="AJ17" i="18"/>
  <c r="D17" i="18" s="1"/>
  <c r="D17" i="15" s="1"/>
  <c r="AK17" i="18"/>
  <c r="E17" i="18" s="1"/>
  <c r="E17" i="15" s="1"/>
  <c r="AL17" i="18"/>
  <c r="F17" i="18" s="1"/>
  <c r="F17" i="15" s="1"/>
  <c r="AM17" i="18"/>
  <c r="G17" i="18" s="1"/>
  <c r="G17" i="15" s="1"/>
  <c r="AN17" i="18"/>
  <c r="H17" i="18" s="1"/>
  <c r="H17" i="15" s="1"/>
  <c r="AO17" i="18"/>
  <c r="I17" i="18" s="1"/>
  <c r="AP17" i="18"/>
  <c r="J17" i="18" s="1"/>
  <c r="AQ17" i="18"/>
  <c r="K17" i="18" s="1"/>
  <c r="K17" i="15" s="1"/>
  <c r="AR17" i="18"/>
  <c r="L17" i="18" s="1"/>
  <c r="L17" i="15" s="1"/>
  <c r="AS17" i="18"/>
  <c r="M17" i="18" s="1"/>
  <c r="M17" i="15" s="1"/>
  <c r="AT17" i="18"/>
  <c r="N17" i="18" s="1"/>
  <c r="N17" i="15" s="1"/>
  <c r="AU17" i="18"/>
  <c r="O17" i="18" s="1"/>
  <c r="O17" i="15" s="1"/>
  <c r="AV17" i="18"/>
  <c r="P17" i="18" s="1"/>
  <c r="AW17" i="18"/>
  <c r="Q17" i="18" s="1"/>
  <c r="AX17" i="18"/>
  <c r="R17" i="18" s="1"/>
  <c r="R17" i="15" s="1"/>
  <c r="AY17" i="18"/>
  <c r="S17" i="18" s="1"/>
  <c r="S17" i="15" s="1"/>
  <c r="AZ17" i="18"/>
  <c r="T17" i="18" s="1"/>
  <c r="T17" i="15" s="1"/>
  <c r="BA17" i="18"/>
  <c r="U17" i="18" s="1"/>
  <c r="U17" i="15" s="1"/>
  <c r="BB17" i="18"/>
  <c r="V17" i="18" s="1"/>
  <c r="V17" i="15" s="1"/>
  <c r="BC17" i="18"/>
  <c r="W17" i="18" s="1"/>
  <c r="BD17" i="18"/>
  <c r="X17" i="18" s="1"/>
  <c r="BE17" i="18"/>
  <c r="Y17" i="18" s="1"/>
  <c r="Y17" i="15" s="1"/>
  <c r="BF17" i="18"/>
  <c r="Z17" i="18" s="1"/>
  <c r="Z17" i="15" s="1"/>
  <c r="BG17" i="18"/>
  <c r="AA17" i="18" s="1"/>
  <c r="AA17" i="15" s="1"/>
  <c r="BH17" i="18"/>
  <c r="AB17" i="18" s="1"/>
  <c r="AB17" i="15" s="1"/>
  <c r="BI17" i="18"/>
  <c r="AC17" i="18" s="1"/>
  <c r="AC17" i="15" s="1"/>
  <c r="BJ17" i="18"/>
  <c r="AD17" i="18" s="1"/>
  <c r="BK17" i="18"/>
  <c r="AE17" i="18" s="1"/>
  <c r="BL17" i="18"/>
  <c r="AF17" i="18" s="1"/>
  <c r="AF17" i="15" s="1"/>
  <c r="BM17" i="18"/>
  <c r="AG17" i="18" s="1"/>
  <c r="AG17" i="15" s="1"/>
  <c r="B18" i="18"/>
  <c r="A18" i="18" s="1"/>
  <c r="AI18" i="18"/>
  <c r="C18" i="18" s="1"/>
  <c r="C18" i="15" s="1"/>
  <c r="AJ18" i="18"/>
  <c r="D18" i="18" s="1"/>
  <c r="D18" i="15" s="1"/>
  <c r="AK18" i="18"/>
  <c r="E18" i="18" s="1"/>
  <c r="AL18" i="18"/>
  <c r="F18" i="18" s="1"/>
  <c r="AM18" i="18"/>
  <c r="G18" i="18" s="1"/>
  <c r="G18" i="15" s="1"/>
  <c r="AN18" i="18"/>
  <c r="H18" i="18" s="1"/>
  <c r="H18" i="15" s="1"/>
  <c r="AO18" i="18"/>
  <c r="I18" i="18" s="1"/>
  <c r="I18" i="15" s="1"/>
  <c r="AP18" i="18"/>
  <c r="J18" i="18" s="1"/>
  <c r="J18" i="15" s="1"/>
  <c r="AQ18" i="18"/>
  <c r="K18" i="18" s="1"/>
  <c r="AR18" i="18"/>
  <c r="L18" i="18" s="1"/>
  <c r="AS18" i="18"/>
  <c r="M18" i="18" s="1"/>
  <c r="M18" i="15" s="1"/>
  <c r="AT18" i="18"/>
  <c r="N18" i="18" s="1"/>
  <c r="N18" i="15" s="1"/>
  <c r="AU18" i="18"/>
  <c r="O18" i="18" s="1"/>
  <c r="O18" i="15" s="1"/>
  <c r="AV18" i="18"/>
  <c r="P18" i="18" s="1"/>
  <c r="P18" i="15" s="1"/>
  <c r="AW18" i="18"/>
  <c r="Q18" i="18" s="1"/>
  <c r="Q18" i="15" s="1"/>
  <c r="AX18" i="18"/>
  <c r="R18" i="18" s="1"/>
  <c r="AY18" i="18"/>
  <c r="S18" i="18" s="1"/>
  <c r="AZ18" i="18"/>
  <c r="T18" i="18" s="1"/>
  <c r="T18" i="15" s="1"/>
  <c r="BA18" i="18"/>
  <c r="U18" i="18" s="1"/>
  <c r="U18" i="15" s="1"/>
  <c r="BB18" i="18"/>
  <c r="V18" i="18" s="1"/>
  <c r="V18" i="15" s="1"/>
  <c r="BC18" i="18"/>
  <c r="W18" i="18" s="1"/>
  <c r="BD18" i="18"/>
  <c r="X18" i="18" s="1"/>
  <c r="BE18" i="18"/>
  <c r="Y18" i="18" s="1"/>
  <c r="Y18" i="15" s="1"/>
  <c r="BF18" i="18"/>
  <c r="Z18" i="18" s="1"/>
  <c r="Z18" i="15" s="1"/>
  <c r="BG18" i="18"/>
  <c r="AA18" i="18" s="1"/>
  <c r="AA18" i="15" s="1"/>
  <c r="BH18" i="18"/>
  <c r="AB18" i="18" s="1"/>
  <c r="BI18" i="18"/>
  <c r="AC18" i="18" s="1"/>
  <c r="AC18" i="15" s="1"/>
  <c r="BJ18" i="18"/>
  <c r="AD18" i="18" s="1"/>
  <c r="AD18" i="15" s="1"/>
  <c r="BK18" i="18"/>
  <c r="AE18" i="18" s="1"/>
  <c r="AE18" i="15" s="1"/>
  <c r="BL18" i="18"/>
  <c r="AF18" i="18" s="1"/>
  <c r="AF18" i="15" s="1"/>
  <c r="BM18" i="18"/>
  <c r="AG18" i="18" s="1"/>
  <c r="AG18" i="15" s="1"/>
  <c r="B19" i="18"/>
  <c r="A19" i="18" s="1"/>
  <c r="AI19" i="18"/>
  <c r="C19" i="18" s="1"/>
  <c r="AJ19" i="18"/>
  <c r="D19" i="18" s="1"/>
  <c r="D19" i="15" s="1"/>
  <c r="AK19" i="18"/>
  <c r="E19" i="18" s="1"/>
  <c r="E19" i="15" s="1"/>
  <c r="AL19" i="18"/>
  <c r="F19" i="18" s="1"/>
  <c r="F19" i="15" s="1"/>
  <c r="AM19" i="18"/>
  <c r="G19" i="18" s="1"/>
  <c r="G19" i="15" s="1"/>
  <c r="AN19" i="18"/>
  <c r="H19" i="18" s="1"/>
  <c r="H19" i="15" s="1"/>
  <c r="AO19" i="18"/>
  <c r="I19" i="18" s="1"/>
  <c r="AP19" i="18"/>
  <c r="J19" i="18" s="1"/>
  <c r="AQ19" i="18"/>
  <c r="K19" i="18" s="1"/>
  <c r="K19" i="15" s="1"/>
  <c r="AR19" i="18"/>
  <c r="L19" i="18" s="1"/>
  <c r="L19" i="15" s="1"/>
  <c r="AS19" i="18"/>
  <c r="M19" i="18" s="1"/>
  <c r="M19" i="15" s="1"/>
  <c r="AT19" i="18"/>
  <c r="N19" i="18" s="1"/>
  <c r="AU19" i="18"/>
  <c r="O19" i="18" s="1"/>
  <c r="O19" i="15" s="1"/>
  <c r="AV19" i="18"/>
  <c r="P19" i="18" s="1"/>
  <c r="AW19" i="18"/>
  <c r="Q19" i="18" s="1"/>
  <c r="AX19" i="18"/>
  <c r="R19" i="18" s="1"/>
  <c r="R19" i="15" s="1"/>
  <c r="AY19" i="18"/>
  <c r="S19" i="18" s="1"/>
  <c r="S19" i="15" s="1"/>
  <c r="AZ19" i="18"/>
  <c r="T19" i="18" s="1"/>
  <c r="T19" i="15" s="1"/>
  <c r="BA19" i="18"/>
  <c r="U19" i="18" s="1"/>
  <c r="U19" i="15" s="1"/>
  <c r="BB19" i="18"/>
  <c r="V19" i="18" s="1"/>
  <c r="V19" i="15" s="1"/>
  <c r="BC19" i="18"/>
  <c r="W19" i="18" s="1"/>
  <c r="BD19" i="18"/>
  <c r="X19" i="18" s="1"/>
  <c r="BE19" i="18"/>
  <c r="Y19" i="18" s="1"/>
  <c r="Y19" i="15" s="1"/>
  <c r="BF19" i="18"/>
  <c r="Z19" i="18" s="1"/>
  <c r="Z19" i="15" s="1"/>
  <c r="BG19" i="18"/>
  <c r="AA19" i="18" s="1"/>
  <c r="AA19" i="15" s="1"/>
  <c r="BH19" i="18"/>
  <c r="AB19" i="18" s="1"/>
  <c r="AB19" i="15" s="1"/>
  <c r="BI19" i="18"/>
  <c r="AC19" i="18" s="1"/>
  <c r="AC19" i="15" s="1"/>
  <c r="BJ19" i="18"/>
  <c r="AD19" i="18" s="1"/>
  <c r="BK19" i="18"/>
  <c r="AE19" i="18" s="1"/>
  <c r="BL19" i="18"/>
  <c r="AF19" i="18" s="1"/>
  <c r="AF19" i="15" s="1"/>
  <c r="BM19" i="18"/>
  <c r="AG19" i="18" s="1"/>
  <c r="AG19" i="15" s="1"/>
  <c r="B20" i="18"/>
  <c r="A20" i="18" s="1"/>
  <c r="AI20" i="18"/>
  <c r="C20" i="18" s="1"/>
  <c r="C20" i="15" s="1"/>
  <c r="AJ20" i="18"/>
  <c r="D20" i="18" s="1"/>
  <c r="AK20" i="18"/>
  <c r="E20" i="18" s="1"/>
  <c r="AL20" i="18"/>
  <c r="F20" i="18" s="1"/>
  <c r="F20" i="15" s="1"/>
  <c r="AM20" i="18"/>
  <c r="G20" i="18" s="1"/>
  <c r="G20" i="15" s="1"/>
  <c r="AN20" i="18"/>
  <c r="H20" i="18" s="1"/>
  <c r="H20" i="15" s="1"/>
  <c r="AO20" i="18"/>
  <c r="I20" i="18" s="1"/>
  <c r="I20" i="15" s="1"/>
  <c r="AP20" i="18"/>
  <c r="J20" i="18" s="1"/>
  <c r="AQ20" i="18"/>
  <c r="K20" i="18" s="1"/>
  <c r="AR20" i="18"/>
  <c r="L20" i="18" s="1"/>
  <c r="L20" i="15" s="1"/>
  <c r="AS20" i="18"/>
  <c r="M20" i="18" s="1"/>
  <c r="M20" i="15" s="1"/>
  <c r="AT20" i="18"/>
  <c r="N20" i="18" s="1"/>
  <c r="N20" i="15" s="1"/>
  <c r="AU20" i="18"/>
  <c r="O20" i="18" s="1"/>
  <c r="O20" i="15" s="1"/>
  <c r="AV20" i="18"/>
  <c r="P20" i="18" s="1"/>
  <c r="AW20" i="18"/>
  <c r="Q20" i="18" s="1"/>
  <c r="AX20" i="18"/>
  <c r="R20" i="18" s="1"/>
  <c r="R20" i="15" s="1"/>
  <c r="AY20" i="18"/>
  <c r="S20" i="18" s="1"/>
  <c r="S20" i="15" s="1"/>
  <c r="AZ20" i="18"/>
  <c r="T20" i="18" s="1"/>
  <c r="T20" i="15" s="1"/>
  <c r="BA20" i="18"/>
  <c r="U20" i="18" s="1"/>
  <c r="U20" i="15" s="1"/>
  <c r="BB20" i="18"/>
  <c r="V20" i="18" s="1"/>
  <c r="BC20" i="18"/>
  <c r="W20" i="18" s="1"/>
  <c r="W20" i="15" s="1"/>
  <c r="BD20" i="18"/>
  <c r="X20" i="18" s="1"/>
  <c r="X20" i="15" s="1"/>
  <c r="BE20" i="18"/>
  <c r="Y20" i="18" s="1"/>
  <c r="Y20" i="15" s="1"/>
  <c r="BF20" i="18"/>
  <c r="Z20" i="18" s="1"/>
  <c r="Z20" i="15" s="1"/>
  <c r="BG20" i="18"/>
  <c r="AA20" i="18" s="1"/>
  <c r="AA20" i="15" s="1"/>
  <c r="BH20" i="18"/>
  <c r="AB20" i="18" s="1"/>
  <c r="BI20" i="18"/>
  <c r="AC20" i="18" s="1"/>
  <c r="BJ20" i="18"/>
  <c r="AD20" i="18" s="1"/>
  <c r="AD20" i="15" s="1"/>
  <c r="BK20" i="18"/>
  <c r="AE20" i="18" s="1"/>
  <c r="AE20" i="15" s="1"/>
  <c r="BL20" i="18"/>
  <c r="AF20" i="18" s="1"/>
  <c r="AF20" i="15" s="1"/>
  <c r="BM20" i="18"/>
  <c r="AG20" i="18" s="1"/>
  <c r="AG20" i="15" s="1"/>
  <c r="B21" i="18"/>
  <c r="A21" i="18" s="1"/>
  <c r="AI21" i="18"/>
  <c r="C21" i="18" s="1"/>
  <c r="C21" i="15" s="1"/>
  <c r="AJ21" i="18"/>
  <c r="D21" i="18" s="1"/>
  <c r="D21" i="15" s="1"/>
  <c r="AK21" i="18"/>
  <c r="E21" i="18" s="1"/>
  <c r="E21" i="15" s="1"/>
  <c r="AL21" i="18"/>
  <c r="F21" i="18" s="1"/>
  <c r="F21" i="15" s="1"/>
  <c r="AM21" i="18"/>
  <c r="G21" i="18" s="1"/>
  <c r="AN21" i="18"/>
  <c r="H21" i="18" s="1"/>
  <c r="AO21" i="18"/>
  <c r="I21" i="18" s="1"/>
  <c r="I21" i="15" s="1"/>
  <c r="AP21" i="18"/>
  <c r="J21" i="18" s="1"/>
  <c r="J21" i="15" s="1"/>
  <c r="AQ21" i="18"/>
  <c r="K21" i="18" s="1"/>
  <c r="K21" i="15" s="1"/>
  <c r="AR21" i="18"/>
  <c r="L21" i="18" s="1"/>
  <c r="L21" i="15" s="1"/>
  <c r="AS21" i="18"/>
  <c r="M21" i="18" s="1"/>
  <c r="AT21" i="18"/>
  <c r="N21" i="18" s="1"/>
  <c r="AU21" i="18"/>
  <c r="O21" i="18" s="1"/>
  <c r="O21" i="15" s="1"/>
  <c r="AV21" i="18"/>
  <c r="P21" i="18" s="1"/>
  <c r="P21" i="15" s="1"/>
  <c r="AW21" i="18"/>
  <c r="Q21" i="18" s="1"/>
  <c r="Q21" i="15" s="1"/>
  <c r="AX21" i="18"/>
  <c r="R21" i="18" s="1"/>
  <c r="R21" i="15" s="1"/>
  <c r="AY21" i="18"/>
  <c r="S21" i="18" s="1"/>
  <c r="AZ21" i="18"/>
  <c r="T21" i="18" s="1"/>
  <c r="BA21" i="18"/>
  <c r="U21" i="18" s="1"/>
  <c r="U21" i="15" s="1"/>
  <c r="BB21" i="18"/>
  <c r="V21" i="18" s="1"/>
  <c r="V21" i="15" s="1"/>
  <c r="BC21" i="18"/>
  <c r="W21" i="18" s="1"/>
  <c r="W21" i="15" s="1"/>
  <c r="BD21" i="18"/>
  <c r="X21" i="18" s="1"/>
  <c r="X21" i="15" s="1"/>
  <c r="BE21" i="18"/>
  <c r="Y21" i="18" s="1"/>
  <c r="BF21" i="18"/>
  <c r="Z21" i="18" s="1"/>
  <c r="BG21" i="18"/>
  <c r="AA21" i="18" s="1"/>
  <c r="AA21" i="15" s="1"/>
  <c r="BH21" i="18"/>
  <c r="AB21" i="18" s="1"/>
  <c r="AB21" i="15" s="1"/>
  <c r="BI21" i="18"/>
  <c r="AC21" i="18" s="1"/>
  <c r="AC21" i="15" s="1"/>
  <c r="BJ21" i="18"/>
  <c r="AD21" i="18" s="1"/>
  <c r="AD21" i="15" s="1"/>
  <c r="BK21" i="18"/>
  <c r="AE21" i="18" s="1"/>
  <c r="BL21" i="18"/>
  <c r="AF21" i="18" s="1"/>
  <c r="BM21" i="18"/>
  <c r="AG21" i="18" s="1"/>
  <c r="AG21" i="15" s="1"/>
  <c r="B22" i="18"/>
  <c r="A22" i="18" s="1"/>
  <c r="AI22" i="18"/>
  <c r="C22" i="18" s="1"/>
  <c r="C22" i="15" s="1"/>
  <c r="AJ22" i="18"/>
  <c r="D22" i="18" s="1"/>
  <c r="D22" i="15" s="1"/>
  <c r="AK22" i="18"/>
  <c r="E22" i="18" s="1"/>
  <c r="E22" i="15" s="1"/>
  <c r="AL22" i="18"/>
  <c r="F22" i="18" s="1"/>
  <c r="AM22" i="18"/>
  <c r="G22" i="18" s="1"/>
  <c r="AN22" i="18"/>
  <c r="H22" i="18" s="1"/>
  <c r="H22" i="15" s="1"/>
  <c r="AO22" i="18"/>
  <c r="I22" i="18" s="1"/>
  <c r="I22" i="15" s="1"/>
  <c r="AP22" i="18"/>
  <c r="J22" i="18" s="1"/>
  <c r="J22" i="15" s="1"/>
  <c r="AQ22" i="18"/>
  <c r="K22" i="18" s="1"/>
  <c r="K22" i="15" s="1"/>
  <c r="AR22" i="18"/>
  <c r="L22" i="18" s="1"/>
  <c r="L22" i="15" s="1"/>
  <c r="AS22" i="18"/>
  <c r="M22" i="18" s="1"/>
  <c r="AT22" i="18"/>
  <c r="N22" i="18" s="1"/>
  <c r="AU22" i="18"/>
  <c r="O22" i="18" s="1"/>
  <c r="O22" i="15" s="1"/>
  <c r="AV22" i="18"/>
  <c r="P22" i="18" s="1"/>
  <c r="P22" i="15" s="1"/>
  <c r="AW22" i="18"/>
  <c r="Q22" i="18" s="1"/>
  <c r="Q22" i="15" s="1"/>
  <c r="AX22" i="18"/>
  <c r="R22" i="18" s="1"/>
  <c r="AY22" i="18"/>
  <c r="S22" i="18" s="1"/>
  <c r="AZ22" i="18"/>
  <c r="T22" i="18" s="1"/>
  <c r="T22" i="15" s="1"/>
  <c r="BA22" i="18"/>
  <c r="U22" i="18" s="1"/>
  <c r="U22" i="15" s="1"/>
  <c r="BB22" i="18"/>
  <c r="V22" i="18" s="1"/>
  <c r="V22" i="15" s="1"/>
  <c r="BC22" i="18"/>
  <c r="W22" i="18" s="1"/>
  <c r="W22" i="15" s="1"/>
  <c r="BD22" i="18"/>
  <c r="X22" i="18" s="1"/>
  <c r="X22" i="15" s="1"/>
  <c r="BE22" i="18"/>
  <c r="Y22" i="18" s="1"/>
  <c r="BF22" i="18"/>
  <c r="Z22" i="18" s="1"/>
  <c r="BG22" i="18"/>
  <c r="AA22" i="18" s="1"/>
  <c r="AA22" i="15" s="1"/>
  <c r="BH22" i="18"/>
  <c r="AB22" i="18" s="1"/>
  <c r="AB22" i="15" s="1"/>
  <c r="BI22" i="18"/>
  <c r="AC22" i="18" s="1"/>
  <c r="AC22" i="15" s="1"/>
  <c r="BJ22" i="18"/>
  <c r="AD22" i="18" s="1"/>
  <c r="BK22" i="18"/>
  <c r="AE22" i="18" s="1"/>
  <c r="BL22" i="18"/>
  <c r="AF22" i="18" s="1"/>
  <c r="AF22" i="15" s="1"/>
  <c r="BM22" i="18"/>
  <c r="AG22" i="18" s="1"/>
  <c r="AG22" i="15" s="1"/>
  <c r="B23" i="18"/>
  <c r="A23" i="18" s="1"/>
  <c r="AI23" i="18"/>
  <c r="C23" i="18" s="1"/>
  <c r="AJ23" i="18"/>
  <c r="D23" i="18" s="1"/>
  <c r="AK23" i="18"/>
  <c r="E23" i="18" s="1"/>
  <c r="E23" i="15" s="1"/>
  <c r="AL23" i="18"/>
  <c r="F23" i="18" s="1"/>
  <c r="F23" i="15" s="1"/>
  <c r="AM23" i="18"/>
  <c r="G23" i="18" s="1"/>
  <c r="AN23" i="18"/>
  <c r="H23" i="18" s="1"/>
  <c r="H23" i="15" s="1"/>
  <c r="AO23" i="18"/>
  <c r="I23" i="18" s="1"/>
  <c r="I23" i="15" s="1"/>
  <c r="AP23" i="18"/>
  <c r="J23" i="18" s="1"/>
  <c r="J23" i="15" s="1"/>
  <c r="AQ23" i="18"/>
  <c r="K23" i="18" s="1"/>
  <c r="AR23" i="18"/>
  <c r="L23" i="18" s="1"/>
  <c r="AS23" i="18"/>
  <c r="M23" i="18" s="1"/>
  <c r="M23" i="15" s="1"/>
  <c r="AT23" i="18"/>
  <c r="N23" i="18" s="1"/>
  <c r="N23" i="15" s="1"/>
  <c r="AU23" i="18"/>
  <c r="O23" i="18" s="1"/>
  <c r="O23" i="15" s="1"/>
  <c r="AV23" i="18"/>
  <c r="P23" i="18" s="1"/>
  <c r="P23" i="15" s="1"/>
  <c r="AW23" i="18"/>
  <c r="Q23" i="18" s="1"/>
  <c r="AX23" i="18"/>
  <c r="R23" i="18" s="1"/>
  <c r="AY23" i="18"/>
  <c r="S23" i="18" s="1"/>
  <c r="S23" i="15" s="1"/>
  <c r="AZ23" i="18"/>
  <c r="T23" i="18" s="1"/>
  <c r="T23" i="15" s="1"/>
  <c r="BA23" i="18"/>
  <c r="U23" i="18" s="1"/>
  <c r="BB23" i="18"/>
  <c r="V23" i="18" s="1"/>
  <c r="BC23" i="18"/>
  <c r="W23" i="18" s="1"/>
  <c r="W23" i="15" s="1"/>
  <c r="BD23" i="18"/>
  <c r="X23" i="18" s="1"/>
  <c r="X23" i="15" s="1"/>
  <c r="BE23" i="18"/>
  <c r="Y23" i="18" s="1"/>
  <c r="Y23" i="15" s="1"/>
  <c r="BF23" i="18"/>
  <c r="Z23" i="18" s="1"/>
  <c r="Z23" i="15" s="1"/>
  <c r="BG23" i="18"/>
  <c r="AA23" i="18" s="1"/>
  <c r="BH23" i="18"/>
  <c r="AB23" i="18" s="1"/>
  <c r="BI23" i="18"/>
  <c r="AC23" i="18" s="1"/>
  <c r="AC23" i="15" s="1"/>
  <c r="BJ23" i="18"/>
  <c r="AD23" i="18" s="1"/>
  <c r="AD23" i="15" s="1"/>
  <c r="BK23" i="18"/>
  <c r="AE23" i="18" s="1"/>
  <c r="AE23" i="15" s="1"/>
  <c r="BL23" i="18"/>
  <c r="AF23" i="18" s="1"/>
  <c r="AF23" i="15" s="1"/>
  <c r="BM23" i="18"/>
  <c r="AG23" i="18" s="1"/>
  <c r="AG23" i="15" s="1"/>
  <c r="B24" i="18"/>
  <c r="A24" i="18" s="1"/>
  <c r="AI24" i="18"/>
  <c r="C24" i="18" s="1"/>
  <c r="C24" i="15" s="1"/>
  <c r="AJ24" i="18"/>
  <c r="D24" i="18" s="1"/>
  <c r="AK24" i="18"/>
  <c r="E24" i="18" s="1"/>
  <c r="E24" i="15" s="1"/>
  <c r="AL24" i="18"/>
  <c r="F24" i="18" s="1"/>
  <c r="F24" i="15" s="1"/>
  <c r="AM24" i="18"/>
  <c r="G24" i="18" s="1"/>
  <c r="G24" i="15" s="1"/>
  <c r="AN24" i="18"/>
  <c r="H24" i="18" s="1"/>
  <c r="AO24" i="18"/>
  <c r="I24" i="18" s="1"/>
  <c r="AP24" i="18"/>
  <c r="J24" i="18" s="1"/>
  <c r="J24" i="15" s="1"/>
  <c r="AQ24" i="18"/>
  <c r="K24" i="18" s="1"/>
  <c r="K24" i="15" s="1"/>
  <c r="AR24" i="18"/>
  <c r="L24" i="18" s="1"/>
  <c r="L24" i="15" s="1"/>
  <c r="AS24" i="18"/>
  <c r="M24" i="18" s="1"/>
  <c r="M24" i="15" s="1"/>
  <c r="AT24" i="18"/>
  <c r="N24" i="18" s="1"/>
  <c r="AU24" i="18"/>
  <c r="O24" i="18" s="1"/>
  <c r="AV24" i="18"/>
  <c r="P24" i="18" s="1"/>
  <c r="P24" i="15" s="1"/>
  <c r="AW24" i="18"/>
  <c r="Q24" i="18" s="1"/>
  <c r="Q24" i="15" s="1"/>
  <c r="AX24" i="18"/>
  <c r="R24" i="18" s="1"/>
  <c r="R24" i="15" s="1"/>
  <c r="AY24" i="18"/>
  <c r="S24" i="18" s="1"/>
  <c r="S24" i="15" s="1"/>
  <c r="AZ24" i="18"/>
  <c r="T24" i="18" s="1"/>
  <c r="T24" i="15" s="1"/>
  <c r="BA24" i="18"/>
  <c r="U24" i="18" s="1"/>
  <c r="BB24" i="18"/>
  <c r="V24" i="18" s="1"/>
  <c r="BC24" i="18"/>
  <c r="W24" i="18" s="1"/>
  <c r="BD24" i="18"/>
  <c r="X24" i="18" s="1"/>
  <c r="X24" i="15" s="1"/>
  <c r="BE24" i="18"/>
  <c r="Y24" i="18" s="1"/>
  <c r="Y24" i="15" s="1"/>
  <c r="BF24" i="18"/>
  <c r="Z24" i="18" s="1"/>
  <c r="Z24" i="15" s="1"/>
  <c r="BG24" i="18"/>
  <c r="AA24" i="18" s="1"/>
  <c r="BH24" i="18"/>
  <c r="AB24" i="18" s="1"/>
  <c r="BI24" i="18"/>
  <c r="AC24" i="18" s="1"/>
  <c r="AC24" i="15" s="1"/>
  <c r="BJ24" i="18"/>
  <c r="AD24" i="18" s="1"/>
  <c r="AD24" i="15" s="1"/>
  <c r="BK24" i="18"/>
  <c r="AE24" i="18" s="1"/>
  <c r="AE24" i="15" s="1"/>
  <c r="BL24" i="18"/>
  <c r="AF24" i="18" s="1"/>
  <c r="AF24" i="15" s="1"/>
  <c r="BM24" i="18"/>
  <c r="AG24" i="18" s="1"/>
  <c r="AG24" i="15" s="1"/>
  <c r="B25" i="18"/>
  <c r="A25" i="18" s="1"/>
  <c r="AI25" i="18"/>
  <c r="C25" i="18" s="1"/>
  <c r="C25" i="15" s="1"/>
  <c r="AJ25" i="18"/>
  <c r="D25" i="18" s="1"/>
  <c r="D25" i="15" s="1"/>
  <c r="AK25" i="18"/>
  <c r="E25" i="18" s="1"/>
  <c r="E25" i="15" s="1"/>
  <c r="AL25" i="18"/>
  <c r="F25" i="18" s="1"/>
  <c r="F25" i="15" s="1"/>
  <c r="AM25" i="18"/>
  <c r="G25" i="18" s="1"/>
  <c r="AN25" i="18"/>
  <c r="H25" i="18" s="1"/>
  <c r="AO25" i="18"/>
  <c r="I25" i="18" s="1"/>
  <c r="I25" i="15" s="1"/>
  <c r="AP25" i="18"/>
  <c r="J25" i="18" s="1"/>
  <c r="J25" i="15" s="1"/>
  <c r="AQ25" i="18"/>
  <c r="K25" i="18" s="1"/>
  <c r="K25" i="15" s="1"/>
  <c r="AR25" i="18"/>
  <c r="L25" i="18" s="1"/>
  <c r="AS25" i="18"/>
  <c r="M25" i="18" s="1"/>
  <c r="AT25" i="18"/>
  <c r="N25" i="18" s="1"/>
  <c r="N25" i="15" s="1"/>
  <c r="AU25" i="18"/>
  <c r="O25" i="18" s="1"/>
  <c r="O25" i="15" s="1"/>
  <c r="AV25" i="18"/>
  <c r="P25" i="18" s="1"/>
  <c r="P25" i="15" s="1"/>
  <c r="AW25" i="18"/>
  <c r="Q25" i="18" s="1"/>
  <c r="Q25" i="15" s="1"/>
  <c r="AX25" i="18"/>
  <c r="R25" i="18" s="1"/>
  <c r="R25" i="15" s="1"/>
  <c r="AY25" i="18"/>
  <c r="S25" i="18" s="1"/>
  <c r="AZ25" i="18"/>
  <c r="T25" i="18" s="1"/>
  <c r="BA25" i="18"/>
  <c r="U25" i="18" s="1"/>
  <c r="U25" i="15" s="1"/>
  <c r="BB25" i="18"/>
  <c r="V25" i="18" s="1"/>
  <c r="V25" i="15" s="1"/>
  <c r="BC25" i="18"/>
  <c r="W25" i="18" s="1"/>
  <c r="W25" i="15" s="1"/>
  <c r="BD25" i="18"/>
  <c r="X25" i="18" s="1"/>
  <c r="X25" i="15" s="1"/>
  <c r="BE25" i="18"/>
  <c r="Y25" i="18" s="1"/>
  <c r="BF25" i="18"/>
  <c r="Z25" i="18" s="1"/>
  <c r="BG25" i="18"/>
  <c r="AA25" i="18" s="1"/>
  <c r="AA25" i="15" s="1"/>
  <c r="BH25" i="18"/>
  <c r="AB25" i="18" s="1"/>
  <c r="AB25" i="15" s="1"/>
  <c r="BI25" i="18"/>
  <c r="AC25" i="18" s="1"/>
  <c r="AC25" i="15" s="1"/>
  <c r="BJ25" i="18"/>
  <c r="AD25" i="18" s="1"/>
  <c r="AD25" i="15" s="1"/>
  <c r="BK25" i="18"/>
  <c r="AE25" i="18" s="1"/>
  <c r="BL25" i="18"/>
  <c r="AF25" i="18" s="1"/>
  <c r="BM25" i="18"/>
  <c r="AG25" i="18" s="1"/>
  <c r="AG25" i="15" s="1"/>
  <c r="B26" i="18"/>
  <c r="A26" i="18" s="1"/>
  <c r="AI26" i="18"/>
  <c r="C26" i="18" s="1"/>
  <c r="C26" i="15" s="1"/>
  <c r="AJ26" i="18"/>
  <c r="D26" i="18" s="1"/>
  <c r="D26" i="15" s="1"/>
  <c r="AK26" i="18"/>
  <c r="E26" i="18" s="1"/>
  <c r="AL26" i="18"/>
  <c r="F26" i="18" s="1"/>
  <c r="AM26" i="18"/>
  <c r="G26" i="18" s="1"/>
  <c r="G26" i="15" s="1"/>
  <c r="AN26" i="18"/>
  <c r="H26" i="18" s="1"/>
  <c r="H26" i="15" s="1"/>
  <c r="AO26" i="18"/>
  <c r="I26" i="18" s="1"/>
  <c r="I26" i="15" s="1"/>
  <c r="AP26" i="18"/>
  <c r="J26" i="18" s="1"/>
  <c r="J26" i="15" s="1"/>
  <c r="AQ26" i="18"/>
  <c r="K26" i="18" s="1"/>
  <c r="AR26" i="18"/>
  <c r="L26" i="18" s="1"/>
  <c r="AS26" i="18"/>
  <c r="M26" i="18" s="1"/>
  <c r="M26" i="15" s="1"/>
  <c r="AT26" i="18"/>
  <c r="N26" i="18" s="1"/>
  <c r="N26" i="15" s="1"/>
  <c r="AU26" i="18"/>
  <c r="O26" i="18" s="1"/>
  <c r="O26" i="15" s="1"/>
  <c r="AV26" i="18"/>
  <c r="P26" i="18" s="1"/>
  <c r="AW26" i="18"/>
  <c r="Q26" i="18" s="1"/>
  <c r="AX26" i="18"/>
  <c r="R26" i="18" s="1"/>
  <c r="AY26" i="18"/>
  <c r="S26" i="18" s="1"/>
  <c r="AZ26" i="18"/>
  <c r="T26" i="18" s="1"/>
  <c r="BA26" i="18"/>
  <c r="U26" i="18" s="1"/>
  <c r="BB26" i="18"/>
  <c r="V26" i="18" s="1"/>
  <c r="BC26" i="18"/>
  <c r="W26" i="18" s="1"/>
  <c r="BD26" i="18"/>
  <c r="X26" i="18" s="1"/>
  <c r="BE26" i="18"/>
  <c r="Y26" i="18" s="1"/>
  <c r="BF26" i="18"/>
  <c r="Z26" i="18" s="1"/>
  <c r="BG26" i="18"/>
  <c r="AA26" i="18" s="1"/>
  <c r="BH26" i="18"/>
  <c r="AB26" i="18" s="1"/>
  <c r="BI26" i="18"/>
  <c r="AC26" i="18" s="1"/>
  <c r="BJ26" i="18"/>
  <c r="AD26" i="18" s="1"/>
  <c r="BK26" i="18"/>
  <c r="AE26" i="18" s="1"/>
  <c r="BL26" i="18"/>
  <c r="AF26" i="18" s="1"/>
  <c r="AF26" i="15" s="1"/>
  <c r="BM26" i="18"/>
  <c r="AG26" i="18" s="1"/>
  <c r="AG26" i="15" s="1"/>
  <c r="B27" i="18"/>
  <c r="A27" i="18" s="1"/>
  <c r="AI27" i="18"/>
  <c r="C27" i="18" s="1"/>
  <c r="C27" i="15" s="1"/>
  <c r="AJ27" i="18"/>
  <c r="D27" i="18" s="1"/>
  <c r="D27" i="15" s="1"/>
  <c r="AK27" i="18"/>
  <c r="E27" i="18" s="1"/>
  <c r="E27" i="15" s="1"/>
  <c r="AL27" i="18"/>
  <c r="F27" i="18" s="1"/>
  <c r="F27" i="15" s="1"/>
  <c r="AM27" i="18"/>
  <c r="G27" i="18" s="1"/>
  <c r="G27" i="15" s="1"/>
  <c r="AN27" i="18"/>
  <c r="H27" i="18" s="1"/>
  <c r="AO27" i="18"/>
  <c r="I27" i="18" s="1"/>
  <c r="AP27" i="18"/>
  <c r="J27" i="18" s="1"/>
  <c r="J27" i="15" s="1"/>
  <c r="AQ27" i="18"/>
  <c r="K27" i="18" s="1"/>
  <c r="K27" i="15" s="1"/>
  <c r="AR27" i="18"/>
  <c r="L27" i="18" s="1"/>
  <c r="L27" i="15" s="1"/>
  <c r="AS27" i="18"/>
  <c r="M27" i="18" s="1"/>
  <c r="M27" i="15" s="1"/>
  <c r="AT27" i="18"/>
  <c r="N27" i="18" s="1"/>
  <c r="N27" i="15" s="1"/>
  <c r="AU27" i="18"/>
  <c r="O27" i="18" s="1"/>
  <c r="AV27" i="18"/>
  <c r="P27" i="18" s="1"/>
  <c r="AW27" i="18"/>
  <c r="Q27" i="18" s="1"/>
  <c r="Q27" i="15" s="1"/>
  <c r="AX27" i="18"/>
  <c r="R27" i="18" s="1"/>
  <c r="R27" i="15" s="1"/>
  <c r="AY27" i="18"/>
  <c r="S27" i="18" s="1"/>
  <c r="S27" i="15" s="1"/>
  <c r="AZ27" i="18"/>
  <c r="T27" i="18" s="1"/>
  <c r="T27" i="15" s="1"/>
  <c r="BA27" i="18"/>
  <c r="U27" i="18" s="1"/>
  <c r="BB27" i="18"/>
  <c r="V27" i="18" s="1"/>
  <c r="BC27" i="18"/>
  <c r="W27" i="18" s="1"/>
  <c r="W27" i="15" s="1"/>
  <c r="BD27" i="18"/>
  <c r="X27" i="18" s="1"/>
  <c r="X27" i="15" s="1"/>
  <c r="BE27" i="18"/>
  <c r="Y27" i="18" s="1"/>
  <c r="Y27" i="15" s="1"/>
  <c r="BF27" i="18"/>
  <c r="Z27" i="18" s="1"/>
  <c r="Z27" i="15" s="1"/>
  <c r="BG27" i="18"/>
  <c r="AA27" i="18" s="1"/>
  <c r="BH27" i="18"/>
  <c r="AB27" i="18" s="1"/>
  <c r="BI27" i="18"/>
  <c r="AC27" i="18" s="1"/>
  <c r="AC27" i="15" s="1"/>
  <c r="BJ27" i="18"/>
  <c r="AD27" i="18" s="1"/>
  <c r="AD27" i="15" s="1"/>
  <c r="BK27" i="18"/>
  <c r="AE27" i="18" s="1"/>
  <c r="AE27" i="15" s="1"/>
  <c r="BL27" i="18"/>
  <c r="AF27" i="18" s="1"/>
  <c r="BM27" i="18"/>
  <c r="AG27" i="18" s="1"/>
  <c r="AG27" i="15" s="1"/>
  <c r="B28" i="18"/>
  <c r="A28" i="18" s="1"/>
  <c r="AI28" i="18"/>
  <c r="C28" i="18" s="1"/>
  <c r="AJ28" i="18"/>
  <c r="D28" i="18" s="1"/>
  <c r="D28" i="15" s="1"/>
  <c r="AK28" i="18"/>
  <c r="E28" i="18" s="1"/>
  <c r="E28" i="15" s="1"/>
  <c r="AL28" i="18"/>
  <c r="F28" i="18" s="1"/>
  <c r="F28" i="15" s="1"/>
  <c r="AM28" i="18"/>
  <c r="G28" i="18" s="1"/>
  <c r="G28" i="15" s="1"/>
  <c r="AN28" i="18"/>
  <c r="H28" i="18" s="1"/>
  <c r="H28" i="15" s="1"/>
  <c r="AO28" i="18"/>
  <c r="I28" i="18" s="1"/>
  <c r="AP28" i="18"/>
  <c r="J28" i="18" s="1"/>
  <c r="AQ28" i="18"/>
  <c r="K28" i="18" s="1"/>
  <c r="K28" i="15" s="1"/>
  <c r="AR28" i="18"/>
  <c r="L28" i="18" s="1"/>
  <c r="L28" i="15" s="1"/>
  <c r="AS28" i="18"/>
  <c r="M28" i="18" s="1"/>
  <c r="M28" i="15" s="1"/>
  <c r="AT28" i="18"/>
  <c r="N28" i="18" s="1"/>
  <c r="N28" i="15" s="1"/>
  <c r="AU28" i="18"/>
  <c r="O28" i="18" s="1"/>
  <c r="O28" i="15" s="1"/>
  <c r="AV28" i="18"/>
  <c r="P28" i="18" s="1"/>
  <c r="AW28" i="18"/>
  <c r="Q28" i="18" s="1"/>
  <c r="AX28" i="18"/>
  <c r="R28" i="18" s="1"/>
  <c r="R28" i="15" s="1"/>
  <c r="AY28" i="18"/>
  <c r="S28" i="18" s="1"/>
  <c r="S28" i="15" s="1"/>
  <c r="AZ28" i="18"/>
  <c r="T28" i="18" s="1"/>
  <c r="T28" i="15" s="1"/>
  <c r="BA28" i="18"/>
  <c r="U28" i="18" s="1"/>
  <c r="U28" i="15" s="1"/>
  <c r="BB28" i="18"/>
  <c r="V28" i="18" s="1"/>
  <c r="V28" i="15" s="1"/>
  <c r="BC28" i="18"/>
  <c r="W28" i="18" s="1"/>
  <c r="BD28" i="18"/>
  <c r="X28" i="18" s="1"/>
  <c r="BE28" i="18"/>
  <c r="Y28" i="18" s="1"/>
  <c r="BF28" i="18"/>
  <c r="Z28" i="18" s="1"/>
  <c r="BG28" i="18"/>
  <c r="AA28" i="18" s="1"/>
  <c r="BH28" i="18"/>
  <c r="AB28" i="18" s="1"/>
  <c r="BI28" i="18"/>
  <c r="AC28" i="18" s="1"/>
  <c r="BJ28" i="18"/>
  <c r="AD28" i="18" s="1"/>
  <c r="BK28" i="18"/>
  <c r="AE28" i="18" s="1"/>
  <c r="BL28" i="18"/>
  <c r="AF28" i="18" s="1"/>
  <c r="AF28" i="15" s="1"/>
  <c r="BM28" i="18"/>
  <c r="AG28" i="18" s="1"/>
  <c r="AG28" i="15" s="1"/>
  <c r="B29" i="18"/>
  <c r="A29" i="18" s="1"/>
  <c r="AI29" i="18"/>
  <c r="C29" i="18" s="1"/>
  <c r="C29" i="15" s="1"/>
  <c r="AJ29" i="18"/>
  <c r="D29" i="18" s="1"/>
  <c r="AK29" i="18"/>
  <c r="E29" i="18" s="1"/>
  <c r="AL29" i="18"/>
  <c r="F29" i="18" s="1"/>
  <c r="F29" i="15" s="1"/>
  <c r="AM29" i="18"/>
  <c r="G29" i="18" s="1"/>
  <c r="G29" i="15" s="1"/>
  <c r="AN29" i="18"/>
  <c r="H29" i="18" s="1"/>
  <c r="H29" i="15" s="1"/>
  <c r="AO29" i="18"/>
  <c r="I29" i="18" s="1"/>
  <c r="I29" i="15" s="1"/>
  <c r="AP29" i="18"/>
  <c r="J29" i="18" s="1"/>
  <c r="AQ29" i="18"/>
  <c r="K29" i="18" s="1"/>
  <c r="AR29" i="18"/>
  <c r="L29" i="18" s="1"/>
  <c r="L29" i="15" s="1"/>
  <c r="AS29" i="18"/>
  <c r="M29" i="18" s="1"/>
  <c r="M29" i="15" s="1"/>
  <c r="AT29" i="18"/>
  <c r="N29" i="18" s="1"/>
  <c r="N29" i="15" s="1"/>
  <c r="AU29" i="18"/>
  <c r="O29" i="18" s="1"/>
  <c r="O29" i="15" s="1"/>
  <c r="AV29" i="18"/>
  <c r="P29" i="18" s="1"/>
  <c r="AW29" i="18"/>
  <c r="Q29" i="18" s="1"/>
  <c r="Q29" i="15" s="1"/>
  <c r="AX29" i="18"/>
  <c r="R29" i="18" s="1"/>
  <c r="R29" i="15" s="1"/>
  <c r="AY29" i="18"/>
  <c r="S29" i="18" s="1"/>
  <c r="AZ29" i="18"/>
  <c r="T29" i="18" s="1"/>
  <c r="BA29" i="18"/>
  <c r="U29" i="18" s="1"/>
  <c r="U29" i="15" s="1"/>
  <c r="BB29" i="18"/>
  <c r="V29" i="18" s="1"/>
  <c r="V29" i="15" s="1"/>
  <c r="BC29" i="18"/>
  <c r="W29" i="18" s="1"/>
  <c r="W29" i="15" s="1"/>
  <c r="BD29" i="18"/>
  <c r="X29" i="18" s="1"/>
  <c r="X29" i="15" s="1"/>
  <c r="BE29" i="18"/>
  <c r="Y29" i="18" s="1"/>
  <c r="Y29" i="15" s="1"/>
  <c r="BF29" i="18"/>
  <c r="Z29" i="18" s="1"/>
  <c r="BG29" i="18"/>
  <c r="AA29" i="18" s="1"/>
  <c r="BH29" i="18"/>
  <c r="AB29" i="18" s="1"/>
  <c r="AB29" i="15" s="1"/>
  <c r="BI29" i="18"/>
  <c r="AC29" i="18" s="1"/>
  <c r="AC29" i="15" s="1"/>
  <c r="BJ29" i="18"/>
  <c r="AD29" i="18" s="1"/>
  <c r="BK29" i="18"/>
  <c r="AE29" i="18" s="1"/>
  <c r="AE29" i="15" s="1"/>
  <c r="BL29" i="18"/>
  <c r="AF29" i="18" s="1"/>
  <c r="AF29" i="15" s="1"/>
  <c r="BM29" i="18"/>
  <c r="AG29" i="18" s="1"/>
  <c r="AG29" i="15" s="1"/>
  <c r="B30" i="18"/>
  <c r="A30" i="18" s="1"/>
  <c r="AI30" i="18"/>
  <c r="C30" i="18" s="1"/>
  <c r="C30" i="15" s="1"/>
  <c r="AJ30" i="18"/>
  <c r="D30" i="18" s="1"/>
  <c r="AK30" i="18"/>
  <c r="E30" i="18" s="1"/>
  <c r="AL30" i="18"/>
  <c r="F30" i="18" s="1"/>
  <c r="F30" i="15" s="1"/>
  <c r="AM30" i="18"/>
  <c r="G30" i="18" s="1"/>
  <c r="G30" i="15" s="1"/>
  <c r="AN30" i="18"/>
  <c r="H30" i="18" s="1"/>
  <c r="H30" i="15" s="1"/>
  <c r="AO30" i="18"/>
  <c r="I30" i="18" s="1"/>
  <c r="AP30" i="18"/>
  <c r="J30" i="18" s="1"/>
  <c r="AQ30" i="18"/>
  <c r="K30" i="18" s="1"/>
  <c r="K30" i="15" s="1"/>
  <c r="AR30" i="18"/>
  <c r="L30" i="18" s="1"/>
  <c r="L30" i="15" s="1"/>
  <c r="AS30" i="18"/>
  <c r="M30" i="18" s="1"/>
  <c r="M30" i="15" s="1"/>
  <c r="AT30" i="18"/>
  <c r="N30" i="18" s="1"/>
  <c r="N30" i="15" s="1"/>
  <c r="AU30" i="18"/>
  <c r="O30" i="18" s="1"/>
  <c r="O30" i="15" s="1"/>
  <c r="AV30" i="18"/>
  <c r="P30" i="18" s="1"/>
  <c r="AW30" i="18"/>
  <c r="Q30" i="18" s="1"/>
  <c r="AX30" i="18"/>
  <c r="R30" i="18" s="1"/>
  <c r="AY30" i="18"/>
  <c r="S30" i="18" s="1"/>
  <c r="AZ30" i="18"/>
  <c r="T30" i="18" s="1"/>
  <c r="BA30" i="18"/>
  <c r="U30" i="18" s="1"/>
  <c r="BB30" i="18"/>
  <c r="V30" i="18" s="1"/>
  <c r="BC30" i="18"/>
  <c r="W30" i="18" s="1"/>
  <c r="BD30" i="18"/>
  <c r="X30" i="18" s="1"/>
  <c r="BE30" i="18"/>
  <c r="Y30" i="18" s="1"/>
  <c r="Y30" i="15" s="1"/>
  <c r="BF30" i="18"/>
  <c r="Z30" i="18" s="1"/>
  <c r="Z30" i="15" s="1"/>
  <c r="BG30" i="18"/>
  <c r="AA30" i="18" s="1"/>
  <c r="AA30" i="15" s="1"/>
  <c r="BH30" i="18"/>
  <c r="AB30" i="18" s="1"/>
  <c r="AB30" i="15" s="1"/>
  <c r="BI30" i="18"/>
  <c r="AC30" i="18" s="1"/>
  <c r="BJ30" i="18"/>
  <c r="AD30" i="18" s="1"/>
  <c r="AD30" i="15" s="1"/>
  <c r="BK30" i="18"/>
  <c r="AE30" i="18" s="1"/>
  <c r="AE30" i="15" s="1"/>
  <c r="BL30" i="18"/>
  <c r="AF30" i="18" s="1"/>
  <c r="AF30" i="15" s="1"/>
  <c r="BM30" i="18"/>
  <c r="AG30" i="18" s="1"/>
  <c r="AG30" i="15" s="1"/>
  <c r="B31" i="18"/>
  <c r="A31" i="18" s="1"/>
  <c r="AI31" i="18"/>
  <c r="C31" i="18" s="1"/>
  <c r="C31" i="15" s="1"/>
  <c r="AJ31" i="18"/>
  <c r="D31" i="18" s="1"/>
  <c r="D31" i="15" s="1"/>
  <c r="AK31" i="18"/>
  <c r="E31" i="18" s="1"/>
  <c r="E31" i="15" s="1"/>
  <c r="AL31" i="18"/>
  <c r="F31" i="18" s="1"/>
  <c r="F31" i="15" s="1"/>
  <c r="AM31" i="18"/>
  <c r="G31" i="18" s="1"/>
  <c r="G31" i="15" s="1"/>
  <c r="AN31" i="18"/>
  <c r="H31" i="18" s="1"/>
  <c r="H31" i="15" s="1"/>
  <c r="AO31" i="18"/>
  <c r="I31" i="18" s="1"/>
  <c r="I31" i="15" s="1"/>
  <c r="AP31" i="18"/>
  <c r="J31" i="18" s="1"/>
  <c r="J31" i="15" s="1"/>
  <c r="AQ31" i="18"/>
  <c r="K31" i="18" s="1"/>
  <c r="K31" i="15" s="1"/>
  <c r="AR31" i="18"/>
  <c r="L31" i="18" s="1"/>
  <c r="L31" i="15" s="1"/>
  <c r="AS31" i="18"/>
  <c r="M31" i="18" s="1"/>
  <c r="AT31" i="18"/>
  <c r="N31" i="18" s="1"/>
  <c r="N31" i="15" s="1"/>
  <c r="AU31" i="18"/>
  <c r="O31" i="18" s="1"/>
  <c r="O31" i="15" s="1"/>
  <c r="AV31" i="18"/>
  <c r="P31" i="18" s="1"/>
  <c r="P31" i="15" s="1"/>
  <c r="AW31" i="18"/>
  <c r="Q31" i="18" s="1"/>
  <c r="Q31" i="15" s="1"/>
  <c r="AX31" i="18"/>
  <c r="R31" i="18" s="1"/>
  <c r="AY31" i="18"/>
  <c r="S31" i="18" s="1"/>
  <c r="AZ31" i="18"/>
  <c r="T31" i="18" s="1"/>
  <c r="T31" i="15" s="1"/>
  <c r="BA31" i="18"/>
  <c r="U31" i="18" s="1"/>
  <c r="U31" i="15" s="1"/>
  <c r="BB31" i="18"/>
  <c r="V31" i="18" s="1"/>
  <c r="V31" i="15" s="1"/>
  <c r="BC31" i="18"/>
  <c r="W31" i="18" s="1"/>
  <c r="BD31" i="18"/>
  <c r="X31" i="18" s="1"/>
  <c r="BE31" i="18"/>
  <c r="Y31" i="18" s="1"/>
  <c r="BF31" i="18"/>
  <c r="Z31" i="18" s="1"/>
  <c r="BG31" i="18"/>
  <c r="AA31" i="18" s="1"/>
  <c r="BH31" i="18"/>
  <c r="AB31" i="18" s="1"/>
  <c r="BI31" i="18"/>
  <c r="AC31" i="18" s="1"/>
  <c r="BJ31" i="18"/>
  <c r="AD31" i="18" s="1"/>
  <c r="BK31" i="18"/>
  <c r="AE31" i="18" s="1"/>
  <c r="BL31" i="18"/>
  <c r="AF31" i="18" s="1"/>
  <c r="AF31" i="15" s="1"/>
  <c r="BM31" i="18"/>
  <c r="AG31" i="18" s="1"/>
  <c r="AG31" i="15" s="1"/>
  <c r="B32" i="18"/>
  <c r="A32" i="18" s="1"/>
  <c r="AI32" i="18"/>
  <c r="C32" i="18" s="1"/>
  <c r="C32" i="15" s="1"/>
  <c r="AJ32" i="18"/>
  <c r="D32" i="18" s="1"/>
  <c r="D32" i="15" s="1"/>
  <c r="AK32" i="18"/>
  <c r="E32" i="18" s="1"/>
  <c r="AL32" i="18"/>
  <c r="F32" i="18" s="1"/>
  <c r="F32" i="15" s="1"/>
  <c r="AM32" i="18"/>
  <c r="G32" i="18" s="1"/>
  <c r="G32" i="15" s="1"/>
  <c r="AN32" i="18"/>
  <c r="H32" i="18" s="1"/>
  <c r="H32" i="15" s="1"/>
  <c r="AO32" i="18"/>
  <c r="I32" i="18" s="1"/>
  <c r="I32" i="15" s="1"/>
  <c r="AP32" i="18"/>
  <c r="J32" i="18" s="1"/>
  <c r="J32" i="15" s="1"/>
  <c r="AQ32" i="18"/>
  <c r="K32" i="18" s="1"/>
  <c r="AR32" i="18"/>
  <c r="L32" i="18" s="1"/>
  <c r="L32" i="15" s="1"/>
  <c r="AS32" i="18"/>
  <c r="M32" i="18" s="1"/>
  <c r="M32" i="15" s="1"/>
  <c r="AT32" i="18"/>
  <c r="N32" i="18" s="1"/>
  <c r="N32" i="15" s="1"/>
  <c r="AU32" i="18"/>
  <c r="O32" i="18" s="1"/>
  <c r="O32" i="15" s="1"/>
  <c r="AV32" i="18"/>
  <c r="P32" i="18" s="1"/>
  <c r="P32" i="15" s="1"/>
  <c r="AW32" i="18"/>
  <c r="Q32" i="18" s="1"/>
  <c r="Q32" i="15" s="1"/>
  <c r="AX32" i="18"/>
  <c r="R32" i="18" s="1"/>
  <c r="AY32" i="18"/>
  <c r="S32" i="18" s="1"/>
  <c r="S32" i="15" s="1"/>
  <c r="AZ32" i="18"/>
  <c r="T32" i="18" s="1"/>
  <c r="T32" i="15" s="1"/>
  <c r="BA32" i="18"/>
  <c r="U32" i="18" s="1"/>
  <c r="U32" i="15" s="1"/>
  <c r="BB32" i="18"/>
  <c r="V32" i="18" s="1"/>
  <c r="V32" i="15" s="1"/>
  <c r="BC32" i="18"/>
  <c r="W32" i="18" s="1"/>
  <c r="BD32" i="18"/>
  <c r="X32" i="18" s="1"/>
  <c r="BE32" i="18"/>
  <c r="Y32" i="18" s="1"/>
  <c r="Y32" i="15" s="1"/>
  <c r="BF32" i="18"/>
  <c r="Z32" i="18" s="1"/>
  <c r="Z32" i="15" s="1"/>
  <c r="BG32" i="18"/>
  <c r="AA32" i="18" s="1"/>
  <c r="AA32" i="15" s="1"/>
  <c r="BH32" i="18"/>
  <c r="AB32" i="18" s="1"/>
  <c r="AB32" i="15" s="1"/>
  <c r="BI32" i="18"/>
  <c r="AC32" i="18" s="1"/>
  <c r="AC32" i="15" s="1"/>
  <c r="BJ32" i="18"/>
  <c r="AD32" i="18" s="1"/>
  <c r="BK32" i="18"/>
  <c r="AE32" i="18" s="1"/>
  <c r="BL32" i="18"/>
  <c r="AF32" i="18" s="1"/>
  <c r="BM32" i="18"/>
  <c r="AG32" i="18" s="1"/>
  <c r="AG32" i="15" s="1"/>
  <c r="B33" i="18"/>
  <c r="A33" i="18" s="1"/>
  <c r="AI33" i="18"/>
  <c r="C33" i="18" s="1"/>
  <c r="C33" i="15" s="1"/>
  <c r="AJ33" i="18"/>
  <c r="D33" i="18" s="1"/>
  <c r="D33" i="15" s="1"/>
  <c r="AK33" i="18"/>
  <c r="E33" i="18" s="1"/>
  <c r="AL33" i="18"/>
  <c r="F33" i="18" s="1"/>
  <c r="F33" i="15" s="1"/>
  <c r="AM33" i="18"/>
  <c r="G33" i="18" s="1"/>
  <c r="G33" i="15" s="1"/>
  <c r="AN33" i="18"/>
  <c r="H33" i="18" s="1"/>
  <c r="H33" i="15" s="1"/>
  <c r="AO33" i="18"/>
  <c r="I33" i="18" s="1"/>
  <c r="I33" i="15" s="1"/>
  <c r="AP33" i="18"/>
  <c r="J33" i="18" s="1"/>
  <c r="J33" i="15" s="1"/>
  <c r="AQ33" i="18"/>
  <c r="K33" i="18" s="1"/>
  <c r="K33" i="15" s="1"/>
  <c r="AR33" i="18"/>
  <c r="L33" i="18" s="1"/>
  <c r="AS33" i="18"/>
  <c r="M33" i="18" s="1"/>
  <c r="M33" i="15" s="1"/>
  <c r="AT33" i="18"/>
  <c r="N33" i="18" s="1"/>
  <c r="N33" i="15" s="1"/>
  <c r="AU33" i="18"/>
  <c r="O33" i="18" s="1"/>
  <c r="O33" i="15" s="1"/>
  <c r="AV33" i="18"/>
  <c r="P33" i="18" s="1"/>
  <c r="P33" i="15" s="1"/>
  <c r="AW33" i="18"/>
  <c r="Q33" i="18" s="1"/>
  <c r="AX33" i="18"/>
  <c r="R33" i="18" s="1"/>
  <c r="AY33" i="18"/>
  <c r="S33" i="18" s="1"/>
  <c r="S33" i="15" s="1"/>
  <c r="AZ33" i="18"/>
  <c r="T33" i="18" s="1"/>
  <c r="T33" i="15" s="1"/>
  <c r="BA33" i="18"/>
  <c r="U33" i="18" s="1"/>
  <c r="U33" i="15" s="1"/>
  <c r="BB33" i="18"/>
  <c r="V33" i="18" s="1"/>
  <c r="V33" i="15" s="1"/>
  <c r="BC33" i="18"/>
  <c r="W33" i="18" s="1"/>
  <c r="W33" i="15" s="1"/>
  <c r="BD33" i="18"/>
  <c r="X33" i="18" s="1"/>
  <c r="X33" i="15" s="1"/>
  <c r="BE33" i="18"/>
  <c r="Y33" i="18" s="1"/>
  <c r="Y33" i="15" s="1"/>
  <c r="BF33" i="18"/>
  <c r="Z33" i="18" s="1"/>
  <c r="Z33" i="15" s="1"/>
  <c r="BG33" i="18"/>
  <c r="AA33" i="18" s="1"/>
  <c r="AA33" i="15" s="1"/>
  <c r="BH33" i="18"/>
  <c r="AB33" i="18" s="1"/>
  <c r="AB33" i="15" s="1"/>
  <c r="BI33" i="18"/>
  <c r="AC33" i="18" s="1"/>
  <c r="AC33" i="15" s="1"/>
  <c r="BJ33" i="18"/>
  <c r="AD33" i="18" s="1"/>
  <c r="BK33" i="18"/>
  <c r="AE33" i="18" s="1"/>
  <c r="AE33" i="15" s="1"/>
  <c r="BL33" i="18"/>
  <c r="AF33" i="18" s="1"/>
  <c r="AF33" i="15" s="1"/>
  <c r="BM33" i="18"/>
  <c r="AG33" i="18" s="1"/>
  <c r="AG33" i="15" s="1"/>
  <c r="B34" i="18"/>
  <c r="A34" i="18" s="1"/>
  <c r="AI34" i="18"/>
  <c r="C34" i="18" s="1"/>
  <c r="C34" i="15" s="1"/>
  <c r="AJ34" i="18"/>
  <c r="D34" i="18" s="1"/>
  <c r="D34" i="15" s="1"/>
  <c r="AK34" i="18"/>
  <c r="E34" i="18" s="1"/>
  <c r="AL34" i="18"/>
  <c r="F34" i="18" s="1"/>
  <c r="F34" i="15" s="1"/>
  <c r="AM34" i="18"/>
  <c r="G34" i="18" s="1"/>
  <c r="G34" i="15" s="1"/>
  <c r="AN34" i="18"/>
  <c r="H34" i="18" s="1"/>
  <c r="H34" i="15" s="1"/>
  <c r="AO34" i="18"/>
  <c r="I34" i="18" s="1"/>
  <c r="I34" i="15" s="1"/>
  <c r="AP34" i="18"/>
  <c r="J34" i="18" s="1"/>
  <c r="J34" i="15" s="1"/>
  <c r="AQ34" i="18"/>
  <c r="K34" i="18" s="1"/>
  <c r="K34" i="15" s="1"/>
  <c r="AR34" i="18"/>
  <c r="L34" i="18" s="1"/>
  <c r="L34" i="15" s="1"/>
  <c r="AS34" i="18"/>
  <c r="M34" i="18" s="1"/>
  <c r="M34" i="15" s="1"/>
  <c r="AT34" i="18"/>
  <c r="N34" i="18" s="1"/>
  <c r="AU34" i="18"/>
  <c r="O34" i="18" s="1"/>
  <c r="O34" i="15" s="1"/>
  <c r="AV34" i="18"/>
  <c r="P34" i="18" s="1"/>
  <c r="P34" i="15" s="1"/>
  <c r="AW34" i="18"/>
  <c r="Q34" i="18" s="1"/>
  <c r="Q34" i="15" s="1"/>
  <c r="AX34" i="18"/>
  <c r="R34" i="18" s="1"/>
  <c r="AY34" i="18"/>
  <c r="S34" i="18" s="1"/>
  <c r="S34" i="15" s="1"/>
  <c r="AZ34" i="18"/>
  <c r="T34" i="18" s="1"/>
  <c r="T34" i="15" s="1"/>
  <c r="BA34" i="18"/>
  <c r="U34" i="18" s="1"/>
  <c r="U34" i="15" s="1"/>
  <c r="BB34" i="18"/>
  <c r="V34" i="18" s="1"/>
  <c r="BC34" i="18"/>
  <c r="W34" i="18" s="1"/>
  <c r="W34" i="15" s="1"/>
  <c r="BD34" i="18"/>
  <c r="X34" i="18" s="1"/>
  <c r="X34" i="15" s="1"/>
  <c r="BE34" i="18"/>
  <c r="Y34" i="18" s="1"/>
  <c r="Y34" i="15" s="1"/>
  <c r="BF34" i="18"/>
  <c r="Z34" i="18" s="1"/>
  <c r="BG34" i="18"/>
  <c r="AA34" i="18" s="1"/>
  <c r="AA34" i="15" s="1"/>
  <c r="BH34" i="18"/>
  <c r="AB34" i="18" s="1"/>
  <c r="AB34" i="15" s="1"/>
  <c r="BI34" i="18"/>
  <c r="AC34" i="18" s="1"/>
  <c r="AC34" i="15" s="1"/>
  <c r="BJ34" i="18"/>
  <c r="AD34" i="18" s="1"/>
  <c r="AD34" i="15" s="1"/>
  <c r="BK34" i="18"/>
  <c r="AE34" i="18" s="1"/>
  <c r="AE34" i="15" s="1"/>
  <c r="BL34" i="18"/>
  <c r="AF34" i="18" s="1"/>
  <c r="AF34" i="15" s="1"/>
  <c r="BM34" i="18"/>
  <c r="AG34" i="18" s="1"/>
  <c r="AG34" i="15" s="1"/>
  <c r="B35" i="18"/>
  <c r="A35" i="18" s="1"/>
  <c r="AI35" i="18"/>
  <c r="C35" i="18" s="1"/>
  <c r="C35" i="15" s="1"/>
  <c r="AJ35" i="18"/>
  <c r="D35" i="18" s="1"/>
  <c r="D35" i="15" s="1"/>
  <c r="AK35" i="18"/>
  <c r="E35" i="18" s="1"/>
  <c r="E35" i="15" s="1"/>
  <c r="AL35" i="18"/>
  <c r="F35" i="18" s="1"/>
  <c r="F35" i="15" s="1"/>
  <c r="AM35" i="18"/>
  <c r="G35" i="18" s="1"/>
  <c r="G35" i="15" s="1"/>
  <c r="AN35" i="18"/>
  <c r="H35" i="18" s="1"/>
  <c r="H35" i="15" s="1"/>
  <c r="AO35" i="18"/>
  <c r="I35" i="18" s="1"/>
  <c r="I35" i="15" s="1"/>
  <c r="AP35" i="18"/>
  <c r="J35" i="18" s="1"/>
  <c r="J35" i="15" s="1"/>
  <c r="AQ35" i="18"/>
  <c r="K35" i="18" s="1"/>
  <c r="K35" i="15" s="1"/>
  <c r="AR35" i="18"/>
  <c r="L35" i="18" s="1"/>
  <c r="L35" i="15" s="1"/>
  <c r="AS35" i="18"/>
  <c r="M35" i="18" s="1"/>
  <c r="M35" i="15" s="1"/>
  <c r="AT35" i="18"/>
  <c r="N35" i="18" s="1"/>
  <c r="AU35" i="18"/>
  <c r="O35" i="18" s="1"/>
  <c r="O35" i="15" s="1"/>
  <c r="AV35" i="18"/>
  <c r="P35" i="18" s="1"/>
  <c r="P35" i="15" s="1"/>
  <c r="AW35" i="18"/>
  <c r="Q35" i="18" s="1"/>
  <c r="Q35" i="15" s="1"/>
  <c r="AX35" i="18"/>
  <c r="R35" i="18" s="1"/>
  <c r="R35" i="15" s="1"/>
  <c r="AY35" i="18"/>
  <c r="S35" i="18" s="1"/>
  <c r="S35" i="15" s="1"/>
  <c r="AZ35" i="18"/>
  <c r="T35" i="18" s="1"/>
  <c r="T35" i="15" s="1"/>
  <c r="BA35" i="18"/>
  <c r="U35" i="18" s="1"/>
  <c r="U35" i="15" s="1"/>
  <c r="BB35" i="18"/>
  <c r="V35" i="18" s="1"/>
  <c r="V35" i="15" s="1"/>
  <c r="BC35" i="18"/>
  <c r="W35" i="18" s="1"/>
  <c r="W35" i="15" s="1"/>
  <c r="BD35" i="18"/>
  <c r="X35" i="18" s="1"/>
  <c r="X35" i="15" s="1"/>
  <c r="BE35" i="18"/>
  <c r="Y35" i="18" s="1"/>
  <c r="Y35" i="15" s="1"/>
  <c r="BF35" i="18"/>
  <c r="Z35" i="18" s="1"/>
  <c r="Z35" i="15" s="1"/>
  <c r="BG35" i="18"/>
  <c r="AA35" i="18" s="1"/>
  <c r="AA35" i="15" s="1"/>
  <c r="BH35" i="18"/>
  <c r="AB35" i="18" s="1"/>
  <c r="AB35" i="15" s="1"/>
  <c r="BI35" i="18"/>
  <c r="AC35" i="18" s="1"/>
  <c r="AC35" i="15" s="1"/>
  <c r="BJ35" i="18"/>
  <c r="AD35" i="18" s="1"/>
  <c r="AD35" i="15" s="1"/>
  <c r="BK35" i="18"/>
  <c r="AE35" i="18" s="1"/>
  <c r="AE35" i="15" s="1"/>
  <c r="BL35" i="18"/>
  <c r="AF35" i="18" s="1"/>
  <c r="AF35" i="15" s="1"/>
  <c r="BM35" i="18"/>
  <c r="AG35" i="18" s="1"/>
  <c r="AG35" i="15" s="1"/>
  <c r="B36" i="18"/>
  <c r="A36" i="18" s="1"/>
  <c r="AI36" i="18"/>
  <c r="C36" i="18" s="1"/>
  <c r="C36" i="15" s="1"/>
  <c r="AJ36" i="18"/>
  <c r="D36" i="18" s="1"/>
  <c r="D36" i="15" s="1"/>
  <c r="AK36" i="18"/>
  <c r="E36" i="18" s="1"/>
  <c r="E36" i="15" s="1"/>
  <c r="AL36" i="18"/>
  <c r="F36" i="18" s="1"/>
  <c r="F36" i="15" s="1"/>
  <c r="AM36" i="18"/>
  <c r="G36" i="18" s="1"/>
  <c r="AN36" i="18"/>
  <c r="H36" i="18" s="1"/>
  <c r="H36" i="15" s="1"/>
  <c r="AO36" i="18"/>
  <c r="I36" i="18" s="1"/>
  <c r="I36" i="15" s="1"/>
  <c r="AP36" i="18"/>
  <c r="J36" i="18" s="1"/>
  <c r="J36" i="15" s="1"/>
  <c r="AQ36" i="18"/>
  <c r="K36" i="18" s="1"/>
  <c r="K36" i="15" s="1"/>
  <c r="AR36" i="18"/>
  <c r="L36" i="18" s="1"/>
  <c r="L36" i="15" s="1"/>
  <c r="AS36" i="18"/>
  <c r="M36" i="18" s="1"/>
  <c r="M36" i="15" s="1"/>
  <c r="AT36" i="18"/>
  <c r="N36" i="18" s="1"/>
  <c r="AU36" i="18"/>
  <c r="O36" i="18" s="1"/>
  <c r="O36" i="15" s="1"/>
  <c r="AV36" i="18"/>
  <c r="P36" i="18" s="1"/>
  <c r="P36" i="15" s="1"/>
  <c r="AW36" i="18"/>
  <c r="Q36" i="18" s="1"/>
  <c r="Q36" i="15" s="1"/>
  <c r="AX36" i="18"/>
  <c r="R36" i="18" s="1"/>
  <c r="R36" i="15" s="1"/>
  <c r="AY36" i="18"/>
  <c r="S36" i="18" s="1"/>
  <c r="S36" i="15" s="1"/>
  <c r="AZ36" i="18"/>
  <c r="T36" i="18" s="1"/>
  <c r="BA36" i="18"/>
  <c r="U36" i="18" s="1"/>
  <c r="U36" i="15" s="1"/>
  <c r="BB36" i="18"/>
  <c r="V36" i="18" s="1"/>
  <c r="V36" i="15" s="1"/>
  <c r="BC36" i="18"/>
  <c r="W36" i="18" s="1"/>
  <c r="W36" i="15" s="1"/>
  <c r="BD36" i="18"/>
  <c r="X36" i="18" s="1"/>
  <c r="X36" i="15" s="1"/>
  <c r="BE36" i="18"/>
  <c r="Y36" i="18" s="1"/>
  <c r="Y36" i="15" s="1"/>
  <c r="BF36" i="18"/>
  <c r="Z36" i="18" s="1"/>
  <c r="Z36" i="15" s="1"/>
  <c r="BG36" i="18"/>
  <c r="AA36" i="18" s="1"/>
  <c r="AA36" i="15" s="1"/>
  <c r="BH36" i="18"/>
  <c r="AB36" i="18" s="1"/>
  <c r="AB36" i="15" s="1"/>
  <c r="BI36" i="18"/>
  <c r="AC36" i="18" s="1"/>
  <c r="AC36" i="15" s="1"/>
  <c r="BJ36" i="18"/>
  <c r="AD36" i="18" s="1"/>
  <c r="AD36" i="15" s="1"/>
  <c r="BK36" i="18"/>
  <c r="AE36" i="18" s="1"/>
  <c r="AE36" i="15" s="1"/>
  <c r="BL36" i="18"/>
  <c r="AF36" i="18" s="1"/>
  <c r="AF36" i="15" s="1"/>
  <c r="BM36" i="18"/>
  <c r="AG36" i="18" s="1"/>
  <c r="AG36" i="15" s="1"/>
  <c r="B37" i="18"/>
  <c r="A37" i="18" s="1"/>
  <c r="AI37" i="18"/>
  <c r="C37" i="18" s="1"/>
  <c r="C37" i="15" s="1"/>
  <c r="AJ37" i="18"/>
  <c r="D37" i="18" s="1"/>
  <c r="D37" i="15" s="1"/>
  <c r="AK37" i="18"/>
  <c r="E37" i="18" s="1"/>
  <c r="E37" i="15" s="1"/>
  <c r="AL37" i="18"/>
  <c r="F37" i="18" s="1"/>
  <c r="AM37" i="18"/>
  <c r="G37" i="18" s="1"/>
  <c r="AN37" i="18"/>
  <c r="H37" i="18" s="1"/>
  <c r="H37" i="15" s="1"/>
  <c r="AO37" i="18"/>
  <c r="I37" i="18" s="1"/>
  <c r="I37" i="15" s="1"/>
  <c r="AP37" i="18"/>
  <c r="J37" i="18" s="1"/>
  <c r="J37" i="15" s="1"/>
  <c r="AQ37" i="18"/>
  <c r="K37" i="18" s="1"/>
  <c r="K37" i="15" s="1"/>
  <c r="AR37" i="18"/>
  <c r="L37" i="18" s="1"/>
  <c r="L37" i="15" s="1"/>
  <c r="AS37" i="18"/>
  <c r="M37" i="18" s="1"/>
  <c r="M37" i="15" s="1"/>
  <c r="AT37" i="18"/>
  <c r="N37" i="18" s="1"/>
  <c r="N37" i="15" s="1"/>
  <c r="AU37" i="18"/>
  <c r="O37" i="18" s="1"/>
  <c r="O37" i="15" s="1"/>
  <c r="AV37" i="18"/>
  <c r="P37" i="18" s="1"/>
  <c r="P37" i="15" s="1"/>
  <c r="AW37" i="18"/>
  <c r="Q37" i="18" s="1"/>
  <c r="Q37" i="15" s="1"/>
  <c r="AX37" i="18"/>
  <c r="R37" i="18" s="1"/>
  <c r="R37" i="15" s="1"/>
  <c r="AY37" i="18"/>
  <c r="S37" i="18" s="1"/>
  <c r="AZ37" i="18"/>
  <c r="T37" i="18" s="1"/>
  <c r="T37" i="15" s="1"/>
  <c r="BA37" i="18"/>
  <c r="U37" i="18" s="1"/>
  <c r="U37" i="15" s="1"/>
  <c r="BB37" i="18"/>
  <c r="V37" i="18" s="1"/>
  <c r="V37" i="15" s="1"/>
  <c r="BC37" i="18"/>
  <c r="W37" i="18" s="1"/>
  <c r="W37" i="15" s="1"/>
  <c r="BD37" i="18"/>
  <c r="X37" i="18" s="1"/>
  <c r="X37" i="15" s="1"/>
  <c r="BE37" i="18"/>
  <c r="Y37" i="18" s="1"/>
  <c r="Y37" i="15" s="1"/>
  <c r="BF37" i="18"/>
  <c r="Z37" i="18" s="1"/>
  <c r="Z37" i="15" s="1"/>
  <c r="BG37" i="18"/>
  <c r="AA37" i="18" s="1"/>
  <c r="AA37" i="15" s="1"/>
  <c r="BH37" i="18"/>
  <c r="AB37" i="18" s="1"/>
  <c r="AB37" i="15" s="1"/>
  <c r="BI37" i="18"/>
  <c r="AC37" i="18" s="1"/>
  <c r="AC37" i="15" s="1"/>
  <c r="BJ37" i="18"/>
  <c r="AD37" i="18" s="1"/>
  <c r="BK37" i="18"/>
  <c r="AE37" i="18" s="1"/>
  <c r="AE37" i="15" s="1"/>
  <c r="BL37" i="18"/>
  <c r="AF37" i="18" s="1"/>
  <c r="AF37" i="15" s="1"/>
  <c r="BM37" i="18"/>
  <c r="AG37" i="18" s="1"/>
  <c r="AG37" i="15" s="1"/>
  <c r="B38" i="18"/>
  <c r="A38" i="18" s="1"/>
  <c r="AI38" i="18"/>
  <c r="C38" i="18" s="1"/>
  <c r="C38" i="15" s="1"/>
  <c r="AJ38" i="18"/>
  <c r="D38" i="18" s="1"/>
  <c r="D38" i="15" s="1"/>
  <c r="AK38" i="18"/>
  <c r="E38" i="18" s="1"/>
  <c r="E38" i="15" s="1"/>
  <c r="AL38" i="18"/>
  <c r="F38" i="18" s="1"/>
  <c r="F38" i="15" s="1"/>
  <c r="AM38" i="18"/>
  <c r="G38" i="18" s="1"/>
  <c r="G38" i="15" s="1"/>
  <c r="AN38" i="18"/>
  <c r="H38" i="18" s="1"/>
  <c r="H38" i="15" s="1"/>
  <c r="AO38" i="18"/>
  <c r="I38" i="18" s="1"/>
  <c r="I38" i="15" s="1"/>
  <c r="AP38" i="18"/>
  <c r="J38" i="18" s="1"/>
  <c r="J38" i="15" s="1"/>
  <c r="AQ38" i="18"/>
  <c r="K38" i="18" s="1"/>
  <c r="K38" i="15" s="1"/>
  <c r="AR38" i="18"/>
  <c r="L38" i="18" s="1"/>
  <c r="L38" i="15" s="1"/>
  <c r="AS38" i="18"/>
  <c r="M38" i="18" s="1"/>
  <c r="M38" i="15" s="1"/>
  <c r="AT38" i="18"/>
  <c r="N38" i="18" s="1"/>
  <c r="N38" i="15" s="1"/>
  <c r="AU38" i="18"/>
  <c r="O38" i="18" s="1"/>
  <c r="O38" i="15" s="1"/>
  <c r="AV38" i="18"/>
  <c r="P38" i="18" s="1"/>
  <c r="P38" i="15" s="1"/>
  <c r="AW38" i="18"/>
  <c r="Q38" i="18" s="1"/>
  <c r="Q38" i="15" s="1"/>
  <c r="AX38" i="18"/>
  <c r="R38" i="18" s="1"/>
  <c r="R38" i="15" s="1"/>
  <c r="AY38" i="18"/>
  <c r="S38" i="18" s="1"/>
  <c r="S38" i="15" s="1"/>
  <c r="AZ38" i="18"/>
  <c r="T38" i="18" s="1"/>
  <c r="T38" i="15" s="1"/>
  <c r="BA38" i="18"/>
  <c r="U38" i="18" s="1"/>
  <c r="U38" i="15" s="1"/>
  <c r="BB38" i="18"/>
  <c r="V38" i="18" s="1"/>
  <c r="V38" i="15" s="1"/>
  <c r="BC38" i="18"/>
  <c r="W38" i="18" s="1"/>
  <c r="W38" i="15" s="1"/>
  <c r="BD38" i="18"/>
  <c r="X38" i="18" s="1"/>
  <c r="BE38" i="18"/>
  <c r="Y38" i="18" s="1"/>
  <c r="Y38" i="15" s="1"/>
  <c r="BF38" i="18"/>
  <c r="Z38" i="18" s="1"/>
  <c r="Z38" i="15" s="1"/>
  <c r="BG38" i="18"/>
  <c r="AA38" i="18" s="1"/>
  <c r="AA38" i="15" s="1"/>
  <c r="BH38" i="18"/>
  <c r="AB38" i="18" s="1"/>
  <c r="AB38" i="15" s="1"/>
  <c r="BI38" i="18"/>
  <c r="AC38" i="18" s="1"/>
  <c r="AC38" i="15" s="1"/>
  <c r="BJ38" i="18"/>
  <c r="AD38" i="18" s="1"/>
  <c r="AD38" i="15" s="1"/>
  <c r="BK38" i="18"/>
  <c r="AE38" i="18" s="1"/>
  <c r="AE38" i="15" s="1"/>
  <c r="BL38" i="18"/>
  <c r="AF38" i="18" s="1"/>
  <c r="AF38" i="15" s="1"/>
  <c r="BM38" i="18"/>
  <c r="AG38" i="18" s="1"/>
  <c r="AG38" i="15" s="1"/>
  <c r="B39" i="18"/>
  <c r="A39" i="18" s="1"/>
  <c r="AI39" i="18"/>
  <c r="C39" i="18" s="1"/>
  <c r="C39" i="15" s="1"/>
  <c r="AJ39" i="18"/>
  <c r="D39" i="18" s="1"/>
  <c r="AK39" i="18"/>
  <c r="E39" i="18" s="1"/>
  <c r="E39" i="15" s="1"/>
  <c r="AL39" i="18"/>
  <c r="F39" i="18" s="1"/>
  <c r="F39" i="15" s="1"/>
  <c r="AM39" i="18"/>
  <c r="G39" i="18" s="1"/>
  <c r="G39" i="15" s="1"/>
  <c r="AN39" i="18"/>
  <c r="H39" i="18" s="1"/>
  <c r="H39" i="15" s="1"/>
  <c r="AO39" i="18"/>
  <c r="I39" i="18" s="1"/>
  <c r="I39" i="15" s="1"/>
  <c r="AP39" i="18"/>
  <c r="J39" i="18" s="1"/>
  <c r="AQ39" i="18"/>
  <c r="K39" i="18" s="1"/>
  <c r="AR39" i="18"/>
  <c r="L39" i="18" s="1"/>
  <c r="L39" i="15" s="1"/>
  <c r="AS39" i="18"/>
  <c r="M39" i="18" s="1"/>
  <c r="M39" i="15" s="1"/>
  <c r="AT39" i="18"/>
  <c r="N39" i="18" s="1"/>
  <c r="N39" i="15" s="1"/>
  <c r="AU39" i="18"/>
  <c r="O39" i="18" s="1"/>
  <c r="O39" i="15" s="1"/>
  <c r="AV39" i="18"/>
  <c r="P39" i="18" s="1"/>
  <c r="P39" i="15" s="1"/>
  <c r="AW39" i="18"/>
  <c r="Q39" i="18" s="1"/>
  <c r="Q39" i="15" s="1"/>
  <c r="AX39" i="18"/>
  <c r="R39" i="18" s="1"/>
  <c r="R39" i="15" s="1"/>
  <c r="AY39" i="18"/>
  <c r="S39" i="18" s="1"/>
  <c r="S39" i="15" s="1"/>
  <c r="AZ39" i="18"/>
  <c r="T39" i="18" s="1"/>
  <c r="T39" i="15" s="1"/>
  <c r="BA39" i="18"/>
  <c r="U39" i="18" s="1"/>
  <c r="U39" i="15" s="1"/>
  <c r="BB39" i="18"/>
  <c r="V39" i="18" s="1"/>
  <c r="V39" i="15" s="1"/>
  <c r="BC39" i="18"/>
  <c r="W39" i="18" s="1"/>
  <c r="W39" i="15" s="1"/>
  <c r="BD39" i="18"/>
  <c r="X39" i="18" s="1"/>
  <c r="BE39" i="18"/>
  <c r="Y39" i="18" s="1"/>
  <c r="BF39" i="18"/>
  <c r="Z39" i="18" s="1"/>
  <c r="Z39" i="15" s="1"/>
  <c r="BG39" i="18"/>
  <c r="AA39" i="18" s="1"/>
  <c r="AA39" i="15" s="1"/>
  <c r="BH39" i="18"/>
  <c r="AB39" i="18" s="1"/>
  <c r="AB39" i="15" s="1"/>
  <c r="BI39" i="18"/>
  <c r="AC39" i="18" s="1"/>
  <c r="AC39" i="15" s="1"/>
  <c r="BJ39" i="18"/>
  <c r="AD39" i="18" s="1"/>
  <c r="AD39" i="15" s="1"/>
  <c r="BK39" i="18"/>
  <c r="AE39" i="18" s="1"/>
  <c r="BL39" i="18"/>
  <c r="AF39" i="18" s="1"/>
  <c r="BM39" i="18"/>
  <c r="AG39" i="18" s="1"/>
  <c r="AG39" i="15" s="1"/>
  <c r="B40" i="18"/>
  <c r="A40" i="18" s="1"/>
  <c r="AI40" i="18"/>
  <c r="C40" i="18" s="1"/>
  <c r="C40" i="15" s="1"/>
  <c r="AJ40" i="18"/>
  <c r="D40" i="18" s="1"/>
  <c r="D40" i="15" s="1"/>
  <c r="AK40" i="18"/>
  <c r="E40" i="18" s="1"/>
  <c r="E40" i="15" s="1"/>
  <c r="AL40" i="18"/>
  <c r="F40" i="18" s="1"/>
  <c r="F40" i="15" s="1"/>
  <c r="AM40" i="18"/>
  <c r="G40" i="18" s="1"/>
  <c r="G40" i="15" s="1"/>
  <c r="AN40" i="18"/>
  <c r="H40" i="18" s="1"/>
  <c r="H40" i="15" s="1"/>
  <c r="AO40" i="18"/>
  <c r="I40" i="18" s="1"/>
  <c r="I40" i="15" s="1"/>
  <c r="AP40" i="18"/>
  <c r="J40" i="18" s="1"/>
  <c r="J40" i="15" s="1"/>
  <c r="AQ40" i="18"/>
  <c r="K40" i="18" s="1"/>
  <c r="K40" i="15" s="1"/>
  <c r="AR40" i="18"/>
  <c r="L40" i="18" s="1"/>
  <c r="L40" i="15" s="1"/>
  <c r="AS40" i="18"/>
  <c r="M40" i="18" s="1"/>
  <c r="M40" i="15" s="1"/>
  <c r="AT40" i="18"/>
  <c r="N40" i="18" s="1"/>
  <c r="N40" i="15" s="1"/>
  <c r="AU40" i="18"/>
  <c r="O40" i="18" s="1"/>
  <c r="O40" i="15" s="1"/>
  <c r="AV40" i="18"/>
  <c r="P40" i="18" s="1"/>
  <c r="P40" i="15" s="1"/>
  <c r="AW40" i="18"/>
  <c r="Q40" i="18" s="1"/>
  <c r="Q40" i="15" s="1"/>
  <c r="AX40" i="18"/>
  <c r="R40" i="18" s="1"/>
  <c r="AY40" i="18"/>
  <c r="S40" i="18" s="1"/>
  <c r="S40" i="15" s="1"/>
  <c r="AZ40" i="18"/>
  <c r="T40" i="18" s="1"/>
  <c r="T40" i="15" s="1"/>
  <c r="BA40" i="18"/>
  <c r="U40" i="18" s="1"/>
  <c r="U40" i="15" s="1"/>
  <c r="BB40" i="18"/>
  <c r="V40" i="18" s="1"/>
  <c r="V40" i="15" s="1"/>
  <c r="BC40" i="18"/>
  <c r="W40" i="18" s="1"/>
  <c r="W40" i="15" s="1"/>
  <c r="BD40" i="18"/>
  <c r="X40" i="18" s="1"/>
  <c r="BE40" i="18"/>
  <c r="Y40" i="18" s="1"/>
  <c r="BF40" i="18"/>
  <c r="Z40" i="18" s="1"/>
  <c r="Z40" i="15" s="1"/>
  <c r="BG40" i="18"/>
  <c r="AA40" i="18" s="1"/>
  <c r="AA40" i="15" s="1"/>
  <c r="BH40" i="18"/>
  <c r="AB40" i="18" s="1"/>
  <c r="AB40" i="15" s="1"/>
  <c r="BI40" i="18"/>
  <c r="AC40" i="18" s="1"/>
  <c r="AC40" i="15" s="1"/>
  <c r="BJ40" i="18"/>
  <c r="AD40" i="18" s="1"/>
  <c r="AD40" i="15" s="1"/>
  <c r="BK40" i="18"/>
  <c r="AE40" i="18" s="1"/>
  <c r="BL40" i="18"/>
  <c r="AF40" i="18" s="1"/>
  <c r="BM40" i="18"/>
  <c r="AG40" i="18" s="1"/>
  <c r="AG40" i="15" s="1"/>
  <c r="B41" i="18"/>
  <c r="A41" i="18" s="1"/>
  <c r="AI41" i="18"/>
  <c r="C41" i="18" s="1"/>
  <c r="C41" i="15" s="1"/>
  <c r="AJ41" i="18"/>
  <c r="D41" i="18" s="1"/>
  <c r="D41" i="15" s="1"/>
  <c r="AK41" i="18"/>
  <c r="E41" i="18" s="1"/>
  <c r="E41" i="15" s="1"/>
  <c r="AL41" i="18"/>
  <c r="F41" i="18" s="1"/>
  <c r="F41" i="15" s="1"/>
  <c r="AM41" i="18"/>
  <c r="G41" i="18" s="1"/>
  <c r="AN41" i="18"/>
  <c r="H41" i="18" s="1"/>
  <c r="H41" i="15" s="1"/>
  <c r="AO41" i="18"/>
  <c r="I41" i="18" s="1"/>
  <c r="I41" i="15" s="1"/>
  <c r="AP41" i="18"/>
  <c r="J41" i="18" s="1"/>
  <c r="J41" i="15" s="1"/>
  <c r="AQ41" i="18"/>
  <c r="K41" i="18" s="1"/>
  <c r="K41" i="15" s="1"/>
  <c r="AR41" i="18"/>
  <c r="L41" i="18" s="1"/>
  <c r="L41" i="15" s="1"/>
  <c r="AS41" i="18"/>
  <c r="M41" i="18" s="1"/>
  <c r="AT41" i="18"/>
  <c r="N41" i="18" s="1"/>
  <c r="N41" i="15" s="1"/>
  <c r="AU41" i="18"/>
  <c r="O41" i="18" s="1"/>
  <c r="O41" i="15" s="1"/>
  <c r="AV41" i="18"/>
  <c r="P41" i="18" s="1"/>
  <c r="P41" i="15" s="1"/>
  <c r="AW41" i="18"/>
  <c r="Q41" i="18" s="1"/>
  <c r="Q41" i="15" s="1"/>
  <c r="AX41" i="18"/>
  <c r="R41" i="18" s="1"/>
  <c r="R41" i="15" s="1"/>
  <c r="AY41" i="18"/>
  <c r="S41" i="18" s="1"/>
  <c r="AZ41" i="18"/>
  <c r="T41" i="18" s="1"/>
  <c r="T41" i="15" s="1"/>
  <c r="BA41" i="18"/>
  <c r="U41" i="18" s="1"/>
  <c r="U41" i="15" s="1"/>
  <c r="BB41" i="18"/>
  <c r="V41" i="18" s="1"/>
  <c r="V41" i="15" s="1"/>
  <c r="BC41" i="18"/>
  <c r="W41" i="18" s="1"/>
  <c r="W41" i="15" s="1"/>
  <c r="BD41" i="18"/>
  <c r="X41" i="18" s="1"/>
  <c r="X41" i="15" s="1"/>
  <c r="BE41" i="18"/>
  <c r="Y41" i="18" s="1"/>
  <c r="BF41" i="18"/>
  <c r="Z41" i="18" s="1"/>
  <c r="Z41" i="15" s="1"/>
  <c r="BG41" i="18"/>
  <c r="AA41" i="18" s="1"/>
  <c r="AA41" i="15" s="1"/>
  <c r="BH41" i="18"/>
  <c r="AB41" i="18" s="1"/>
  <c r="AB41" i="15" s="1"/>
  <c r="BI41" i="18"/>
  <c r="AC41" i="18" s="1"/>
  <c r="AC41" i="15" s="1"/>
  <c r="BJ41" i="18"/>
  <c r="AD41" i="18" s="1"/>
  <c r="AD41" i="15" s="1"/>
  <c r="BK41" i="18"/>
  <c r="AE41" i="18" s="1"/>
  <c r="BL41" i="18"/>
  <c r="AF41" i="18" s="1"/>
  <c r="BM41" i="18"/>
  <c r="AG41" i="18" s="1"/>
  <c r="AG41" i="15" s="1"/>
  <c r="B42" i="18"/>
  <c r="A42" i="18" s="1"/>
  <c r="AI42" i="18"/>
  <c r="C42" i="18" s="1"/>
  <c r="C42" i="15" s="1"/>
  <c r="AJ42" i="18"/>
  <c r="D42" i="18" s="1"/>
  <c r="D42" i="15" s="1"/>
  <c r="AK42" i="18"/>
  <c r="E42" i="18" s="1"/>
  <c r="E42" i="15" s="1"/>
  <c r="AL42" i="18"/>
  <c r="F42" i="18" s="1"/>
  <c r="F42" i="15" s="1"/>
  <c r="AM42" i="18"/>
  <c r="G42" i="18" s="1"/>
  <c r="G42" i="15" s="1"/>
  <c r="AN42" i="18"/>
  <c r="H42" i="18" s="1"/>
  <c r="H42" i="15" s="1"/>
  <c r="AO42" i="18"/>
  <c r="I42" i="18" s="1"/>
  <c r="I42" i="15" s="1"/>
  <c r="AP42" i="18"/>
  <c r="J42" i="18" s="1"/>
  <c r="J42" i="15" s="1"/>
  <c r="AQ42" i="18"/>
  <c r="K42" i="18" s="1"/>
  <c r="K42" i="15" s="1"/>
  <c r="AR42" i="18"/>
  <c r="L42" i="18" s="1"/>
  <c r="L42" i="15" s="1"/>
  <c r="AS42" i="18"/>
  <c r="M42" i="18" s="1"/>
  <c r="M42" i="15" s="1"/>
  <c r="AT42" i="18"/>
  <c r="N42" i="18" s="1"/>
  <c r="N42" i="15" s="1"/>
  <c r="AU42" i="18"/>
  <c r="O42" i="18" s="1"/>
  <c r="O42" i="15" s="1"/>
  <c r="AV42" i="18"/>
  <c r="P42" i="18" s="1"/>
  <c r="P42" i="15" s="1"/>
  <c r="AW42" i="18"/>
  <c r="Q42" i="18" s="1"/>
  <c r="Q42" i="15" s="1"/>
  <c r="AX42" i="18"/>
  <c r="R42" i="18" s="1"/>
  <c r="R42" i="15" s="1"/>
  <c r="AY42" i="18"/>
  <c r="S42" i="18" s="1"/>
  <c r="AZ42" i="18"/>
  <c r="T42" i="18" s="1"/>
  <c r="T42" i="15" s="1"/>
  <c r="BA42" i="18"/>
  <c r="U42" i="18" s="1"/>
  <c r="U42" i="15" s="1"/>
  <c r="BB42" i="18"/>
  <c r="V42" i="18" s="1"/>
  <c r="V42" i="15" s="1"/>
  <c r="BC42" i="18"/>
  <c r="W42" i="18" s="1"/>
  <c r="W42" i="15" s="1"/>
  <c r="BD42" i="18"/>
  <c r="X42" i="18" s="1"/>
  <c r="X42" i="15" s="1"/>
  <c r="BE42" i="18"/>
  <c r="Y42" i="18" s="1"/>
  <c r="BF42" i="18"/>
  <c r="Z42" i="18" s="1"/>
  <c r="BG42" i="18"/>
  <c r="AA42" i="18" s="1"/>
  <c r="AA42" i="15" s="1"/>
  <c r="BH42" i="18"/>
  <c r="AB42" i="18" s="1"/>
  <c r="AB42" i="15" s="1"/>
  <c r="BI42" i="18"/>
  <c r="AC42" i="18" s="1"/>
  <c r="AC42" i="15" s="1"/>
  <c r="BJ42" i="18"/>
  <c r="AD42" i="18" s="1"/>
  <c r="BK42" i="18"/>
  <c r="AE42" i="18" s="1"/>
  <c r="BL42" i="18"/>
  <c r="AF42" i="18" s="1"/>
  <c r="AF42" i="15" s="1"/>
  <c r="BM42" i="18"/>
  <c r="AG42" i="18" s="1"/>
  <c r="AG42" i="15" s="1"/>
  <c r="B43" i="18"/>
  <c r="A43" i="18" s="1"/>
  <c r="AI43" i="18"/>
  <c r="C43" i="18" s="1"/>
  <c r="C43" i="15" s="1"/>
  <c r="AJ43" i="18"/>
  <c r="D43" i="18" s="1"/>
  <c r="D43" i="15" s="1"/>
  <c r="AK43" i="18"/>
  <c r="E43" i="18" s="1"/>
  <c r="E43" i="15" s="1"/>
  <c r="AL43" i="18"/>
  <c r="F43" i="18" s="1"/>
  <c r="AM43" i="18"/>
  <c r="G43" i="18" s="1"/>
  <c r="G43" i="15" s="1"/>
  <c r="AN43" i="18"/>
  <c r="H43" i="18" s="1"/>
  <c r="H43" i="15" s="1"/>
  <c r="AO43" i="18"/>
  <c r="I43" i="18" s="1"/>
  <c r="I43" i="15" s="1"/>
  <c r="AP43" i="18"/>
  <c r="J43" i="18" s="1"/>
  <c r="J43" i="15" s="1"/>
  <c r="AQ43" i="18"/>
  <c r="K43" i="18" s="1"/>
  <c r="K43" i="15" s="1"/>
  <c r="AR43" i="18"/>
  <c r="L43" i="18" s="1"/>
  <c r="L43" i="15" s="1"/>
  <c r="AS43" i="18"/>
  <c r="M43" i="18" s="1"/>
  <c r="M43" i="15" s="1"/>
  <c r="AT43" i="18"/>
  <c r="N43" i="18" s="1"/>
  <c r="N43" i="15" s="1"/>
  <c r="AU43" i="18"/>
  <c r="O43" i="18" s="1"/>
  <c r="O43" i="15" s="1"/>
  <c r="AV43" i="18"/>
  <c r="P43" i="18" s="1"/>
  <c r="P43" i="15" s="1"/>
  <c r="AW43" i="18"/>
  <c r="Q43" i="18" s="1"/>
  <c r="Q43" i="15" s="1"/>
  <c r="AX43" i="18"/>
  <c r="R43" i="18" s="1"/>
  <c r="AY43" i="18"/>
  <c r="S43" i="18" s="1"/>
  <c r="S43" i="15" s="1"/>
  <c r="AZ43" i="18"/>
  <c r="T43" i="18" s="1"/>
  <c r="T43" i="15" s="1"/>
  <c r="BA43" i="18"/>
  <c r="U43" i="18" s="1"/>
  <c r="U43" i="15" s="1"/>
  <c r="BB43" i="18"/>
  <c r="V43" i="18" s="1"/>
  <c r="V43" i="15" s="1"/>
  <c r="BC43" i="18"/>
  <c r="W43" i="18" s="1"/>
  <c r="BD43" i="18"/>
  <c r="X43" i="18" s="1"/>
  <c r="X43" i="15" s="1"/>
  <c r="BE43" i="18"/>
  <c r="Y43" i="18" s="1"/>
  <c r="Y43" i="15" s="1"/>
  <c r="BF43" i="18"/>
  <c r="Z43" i="18" s="1"/>
  <c r="Z43" i="15" s="1"/>
  <c r="BG43" i="18"/>
  <c r="AA43" i="18" s="1"/>
  <c r="AA43" i="15" s="1"/>
  <c r="BH43" i="18"/>
  <c r="AB43" i="18" s="1"/>
  <c r="AB43" i="15" s="1"/>
  <c r="BI43" i="18"/>
  <c r="AC43" i="18" s="1"/>
  <c r="BJ43" i="18"/>
  <c r="AD43" i="18" s="1"/>
  <c r="BK43" i="18"/>
  <c r="AE43" i="18" s="1"/>
  <c r="AE43" i="15" s="1"/>
  <c r="BL43" i="18"/>
  <c r="AF43" i="18" s="1"/>
  <c r="AF43" i="15" s="1"/>
  <c r="BM43" i="18"/>
  <c r="AG43" i="18" s="1"/>
  <c r="AG43" i="15" s="1"/>
  <c r="B44" i="18"/>
  <c r="A44" i="18" s="1"/>
  <c r="AI44" i="18"/>
  <c r="C44" i="18" s="1"/>
  <c r="AJ44" i="18"/>
  <c r="D44" i="18" s="1"/>
  <c r="D44" i="15" s="1"/>
  <c r="AK44" i="18"/>
  <c r="E44" i="18" s="1"/>
  <c r="E44" i="15" s="1"/>
  <c r="AL44" i="18"/>
  <c r="F44" i="18" s="1"/>
  <c r="F44" i="15" s="1"/>
  <c r="AM44" i="18"/>
  <c r="G44" i="18" s="1"/>
  <c r="G44" i="15" s="1"/>
  <c r="AN44" i="18"/>
  <c r="H44" i="18" s="1"/>
  <c r="H44" i="15" s="1"/>
  <c r="AO44" i="18"/>
  <c r="I44" i="18" s="1"/>
  <c r="I44" i="15" s="1"/>
  <c r="AP44" i="18"/>
  <c r="J44" i="18" s="1"/>
  <c r="J44" i="15" s="1"/>
  <c r="AQ44" i="18"/>
  <c r="K44" i="18" s="1"/>
  <c r="K44" i="15" s="1"/>
  <c r="AR44" i="18"/>
  <c r="L44" i="18" s="1"/>
  <c r="L44" i="15" s="1"/>
  <c r="AS44" i="18"/>
  <c r="M44" i="18" s="1"/>
  <c r="AT44" i="18"/>
  <c r="N44" i="18" s="1"/>
  <c r="N44" i="15" s="1"/>
  <c r="AU44" i="18"/>
  <c r="O44" i="18" s="1"/>
  <c r="O44" i="15" s="1"/>
  <c r="AV44" i="18"/>
  <c r="P44" i="18" s="1"/>
  <c r="P44" i="15" s="1"/>
  <c r="AW44" i="18"/>
  <c r="Q44" i="18" s="1"/>
  <c r="Q44" i="15" s="1"/>
  <c r="AX44" i="18"/>
  <c r="R44" i="18" s="1"/>
  <c r="AY44" i="18"/>
  <c r="S44" i="18" s="1"/>
  <c r="S44" i="15" s="1"/>
  <c r="AZ44" i="18"/>
  <c r="T44" i="18" s="1"/>
  <c r="T44" i="15" s="1"/>
  <c r="BA44" i="18"/>
  <c r="U44" i="18" s="1"/>
  <c r="U44" i="15" s="1"/>
  <c r="BB44" i="18"/>
  <c r="V44" i="18" s="1"/>
  <c r="V44" i="15" s="1"/>
  <c r="BC44" i="18"/>
  <c r="W44" i="18" s="1"/>
  <c r="W44" i="15" s="1"/>
  <c r="BD44" i="18"/>
  <c r="X44" i="18" s="1"/>
  <c r="X44" i="15" s="1"/>
  <c r="BE44" i="18"/>
  <c r="Y44" i="18" s="1"/>
  <c r="Y44" i="15" s="1"/>
  <c r="BF44" i="18"/>
  <c r="Z44" i="18" s="1"/>
  <c r="Z44" i="15" s="1"/>
  <c r="BG44" i="18"/>
  <c r="AA44" i="18" s="1"/>
  <c r="AA44" i="15" s="1"/>
  <c r="BH44" i="18"/>
  <c r="AB44" i="18" s="1"/>
  <c r="AB44" i="15" s="1"/>
  <c r="BI44" i="18"/>
  <c r="AC44" i="18" s="1"/>
  <c r="AC44" i="15" s="1"/>
  <c r="BJ44" i="18"/>
  <c r="AD44" i="18" s="1"/>
  <c r="BK44" i="18"/>
  <c r="AE44" i="18" s="1"/>
  <c r="AE44" i="15" s="1"/>
  <c r="BL44" i="18"/>
  <c r="AF44" i="18" s="1"/>
  <c r="AF44" i="15" s="1"/>
  <c r="BM44" i="18"/>
  <c r="AG44" i="18" s="1"/>
  <c r="AG44" i="15" s="1"/>
  <c r="B45" i="18"/>
  <c r="A45" i="18" s="1"/>
  <c r="AI45" i="18"/>
  <c r="C45" i="18" s="1"/>
  <c r="C45" i="15" s="1"/>
  <c r="AJ45" i="18"/>
  <c r="D45" i="18" s="1"/>
  <c r="D45" i="15" s="1"/>
  <c r="AK45" i="18"/>
  <c r="E45" i="18" s="1"/>
  <c r="E45" i="15" s="1"/>
  <c r="AL45" i="18"/>
  <c r="F45" i="18" s="1"/>
  <c r="F45" i="15" s="1"/>
  <c r="AM45" i="18"/>
  <c r="G45" i="18" s="1"/>
  <c r="G45" i="15" s="1"/>
  <c r="AN45" i="18"/>
  <c r="H45" i="18" s="1"/>
  <c r="H45" i="15" s="1"/>
  <c r="AO45" i="18"/>
  <c r="I45" i="18" s="1"/>
  <c r="I45" i="15" s="1"/>
  <c r="AP45" i="18"/>
  <c r="J45" i="18" s="1"/>
  <c r="J45" i="15" s="1"/>
  <c r="AQ45" i="18"/>
  <c r="K45" i="18" s="1"/>
  <c r="K45" i="15" s="1"/>
  <c r="AR45" i="18"/>
  <c r="L45" i="18" s="1"/>
  <c r="L45" i="15" s="1"/>
  <c r="AS45" i="18"/>
  <c r="M45" i="18" s="1"/>
  <c r="M45" i="15" s="1"/>
  <c r="AT45" i="18"/>
  <c r="N45" i="18" s="1"/>
  <c r="N45" i="15" s="1"/>
  <c r="AU45" i="18"/>
  <c r="O45" i="18" s="1"/>
  <c r="O45" i="15" s="1"/>
  <c r="AV45" i="18"/>
  <c r="P45" i="18" s="1"/>
  <c r="P45" i="15" s="1"/>
  <c r="AW45" i="18"/>
  <c r="Q45" i="18" s="1"/>
  <c r="Q45" i="15" s="1"/>
  <c r="AX45" i="18"/>
  <c r="R45" i="18" s="1"/>
  <c r="R45" i="15" s="1"/>
  <c r="AY45" i="18"/>
  <c r="S45" i="18" s="1"/>
  <c r="S45" i="15" s="1"/>
  <c r="AZ45" i="18"/>
  <c r="T45" i="18" s="1"/>
  <c r="T45" i="15" s="1"/>
  <c r="BA45" i="18"/>
  <c r="U45" i="18" s="1"/>
  <c r="U45" i="15" s="1"/>
  <c r="BB45" i="18"/>
  <c r="V45" i="18" s="1"/>
  <c r="V45" i="15" s="1"/>
  <c r="BC45" i="18"/>
  <c r="W45" i="18" s="1"/>
  <c r="W45" i="15" s="1"/>
  <c r="BD45" i="18"/>
  <c r="X45" i="18" s="1"/>
  <c r="X45" i="15" s="1"/>
  <c r="BE45" i="18"/>
  <c r="Y45" i="18" s="1"/>
  <c r="Y45" i="15" s="1"/>
  <c r="BF45" i="18"/>
  <c r="Z45" i="18" s="1"/>
  <c r="Z45" i="15" s="1"/>
  <c r="BG45" i="18"/>
  <c r="AA45" i="18" s="1"/>
  <c r="AA45" i="15" s="1"/>
  <c r="BH45" i="18"/>
  <c r="AB45" i="18" s="1"/>
  <c r="AB45" i="15" s="1"/>
  <c r="BI45" i="18"/>
  <c r="AC45" i="18" s="1"/>
  <c r="AC45" i="15" s="1"/>
  <c r="BJ45" i="18"/>
  <c r="AD45" i="18" s="1"/>
  <c r="AD45" i="15" s="1"/>
  <c r="BK45" i="18"/>
  <c r="AE45" i="18" s="1"/>
  <c r="AE45" i="15" s="1"/>
  <c r="BL45" i="18"/>
  <c r="AF45" i="18" s="1"/>
  <c r="BM45" i="18"/>
  <c r="AG45" i="18" s="1"/>
  <c r="AG45" i="15" s="1"/>
  <c r="B46" i="18"/>
  <c r="A46" i="18" s="1"/>
  <c r="AI46" i="18"/>
  <c r="C46" i="18" s="1"/>
  <c r="C46" i="15" s="1"/>
  <c r="AJ46" i="18"/>
  <c r="D46" i="18" s="1"/>
  <c r="D46" i="15" s="1"/>
  <c r="AK46" i="18"/>
  <c r="E46" i="18" s="1"/>
  <c r="E46" i="15" s="1"/>
  <c r="AL46" i="18"/>
  <c r="F46" i="18" s="1"/>
  <c r="F46" i="15" s="1"/>
  <c r="AM46" i="18"/>
  <c r="G46" i="18" s="1"/>
  <c r="AN46" i="18"/>
  <c r="H46" i="18" s="1"/>
  <c r="H46" i="15" s="1"/>
  <c r="AO46" i="18"/>
  <c r="I46" i="18" s="1"/>
  <c r="I46" i="15" s="1"/>
  <c r="AP46" i="18"/>
  <c r="J46" i="18" s="1"/>
  <c r="J46" i="15" s="1"/>
  <c r="AQ46" i="18"/>
  <c r="K46" i="18" s="1"/>
  <c r="K46" i="15" s="1"/>
  <c r="AR46" i="18"/>
  <c r="L46" i="18" s="1"/>
  <c r="L46" i="15" s="1"/>
  <c r="AS46" i="18"/>
  <c r="M46" i="18" s="1"/>
  <c r="M46" i="15" s="1"/>
  <c r="AT46" i="18"/>
  <c r="N46" i="18" s="1"/>
  <c r="AU46" i="18"/>
  <c r="O46" i="18" s="1"/>
  <c r="O46" i="15" s="1"/>
  <c r="AV46" i="18"/>
  <c r="P46" i="18" s="1"/>
  <c r="P46" i="15" s="1"/>
  <c r="AW46" i="18"/>
  <c r="Q46" i="18" s="1"/>
  <c r="Q46" i="15" s="1"/>
  <c r="AX46" i="18"/>
  <c r="R46" i="18" s="1"/>
  <c r="R46" i="15" s="1"/>
  <c r="AY46" i="18"/>
  <c r="S46" i="18" s="1"/>
  <c r="S46" i="15" s="1"/>
  <c r="AZ46" i="18"/>
  <c r="T46" i="18" s="1"/>
  <c r="BA46" i="18"/>
  <c r="U46" i="18" s="1"/>
  <c r="BB46" i="18"/>
  <c r="V46" i="18" s="1"/>
  <c r="V46" i="15" s="1"/>
  <c r="BC46" i="18"/>
  <c r="W46" i="18" s="1"/>
  <c r="W46" i="15" s="1"/>
  <c r="BD46" i="18"/>
  <c r="X46" i="18" s="1"/>
  <c r="X46" i="15" s="1"/>
  <c r="BE46" i="18"/>
  <c r="Y46" i="18" s="1"/>
  <c r="Y46" i="15" s="1"/>
  <c r="BF46" i="18"/>
  <c r="Z46" i="18" s="1"/>
  <c r="Z46" i="15" s="1"/>
  <c r="BG46" i="18"/>
  <c r="AA46" i="18" s="1"/>
  <c r="BH46" i="18"/>
  <c r="AB46" i="18" s="1"/>
  <c r="BI46" i="18"/>
  <c r="AC46" i="18" s="1"/>
  <c r="AC46" i="15" s="1"/>
  <c r="BJ46" i="18"/>
  <c r="AD46" i="18" s="1"/>
  <c r="AD46" i="15" s="1"/>
  <c r="BK46" i="18"/>
  <c r="AE46" i="18" s="1"/>
  <c r="AE46" i="15" s="1"/>
  <c r="BL46" i="18"/>
  <c r="AF46" i="18" s="1"/>
  <c r="BM46" i="18"/>
  <c r="AG46" i="18" s="1"/>
  <c r="AG46" i="15" s="1"/>
  <c r="B47" i="18"/>
  <c r="A47" i="18" s="1"/>
  <c r="AI47" i="18"/>
  <c r="C47" i="18" s="1"/>
  <c r="C47" i="15" s="1"/>
  <c r="AJ47" i="18"/>
  <c r="D47" i="18" s="1"/>
  <c r="AK47" i="18"/>
  <c r="E47" i="18" s="1"/>
  <c r="AL47" i="18"/>
  <c r="F47" i="18" s="1"/>
  <c r="F47" i="15" s="1"/>
  <c r="AM47" i="18"/>
  <c r="G47" i="18" s="1"/>
  <c r="G47" i="15" s="1"/>
  <c r="AN47" i="18"/>
  <c r="H47" i="18" s="1"/>
  <c r="H47" i="15" s="1"/>
  <c r="AO47" i="18"/>
  <c r="I47" i="18" s="1"/>
  <c r="I47" i="15" s="1"/>
  <c r="AP47" i="18"/>
  <c r="J47" i="18" s="1"/>
  <c r="J47" i="15" s="1"/>
  <c r="AQ47" i="18"/>
  <c r="K47" i="18" s="1"/>
  <c r="AR47" i="18"/>
  <c r="L47" i="18" s="1"/>
  <c r="L47" i="15" s="1"/>
  <c r="AS47" i="18"/>
  <c r="M47" i="18" s="1"/>
  <c r="M47" i="15" s="1"/>
  <c r="AT47" i="18"/>
  <c r="N47" i="18" s="1"/>
  <c r="N47" i="15" s="1"/>
  <c r="AU47" i="18"/>
  <c r="O47" i="18" s="1"/>
  <c r="O47" i="15" s="1"/>
  <c r="AV47" i="18"/>
  <c r="P47" i="18" s="1"/>
  <c r="P47" i="15" s="1"/>
  <c r="AW47" i="18"/>
  <c r="Q47" i="18" s="1"/>
  <c r="Q47" i="15" s="1"/>
  <c r="AX47" i="18"/>
  <c r="R47" i="18" s="1"/>
  <c r="R47" i="15" s="1"/>
  <c r="AY47" i="18"/>
  <c r="S47" i="18" s="1"/>
  <c r="S47" i="15" s="1"/>
  <c r="AZ47" i="18"/>
  <c r="T47" i="18" s="1"/>
  <c r="T47" i="15" s="1"/>
  <c r="BA47" i="18"/>
  <c r="U47" i="18" s="1"/>
  <c r="U47" i="15" s="1"/>
  <c r="BB47" i="18"/>
  <c r="V47" i="18" s="1"/>
  <c r="V47" i="15" s="1"/>
  <c r="BC47" i="18"/>
  <c r="W47" i="18" s="1"/>
  <c r="W47" i="15" s="1"/>
  <c r="BD47" i="18"/>
  <c r="X47" i="18" s="1"/>
  <c r="X47" i="15" s="1"/>
  <c r="BE47" i="18"/>
  <c r="Y47" i="18" s="1"/>
  <c r="Y47" i="15" s="1"/>
  <c r="BF47" i="18"/>
  <c r="Z47" i="18" s="1"/>
  <c r="Z47" i="15" s="1"/>
  <c r="BG47" i="18"/>
  <c r="AA47" i="18" s="1"/>
  <c r="AA47" i="15" s="1"/>
  <c r="BH47" i="18"/>
  <c r="AB47" i="18" s="1"/>
  <c r="BI47" i="18"/>
  <c r="AC47" i="18" s="1"/>
  <c r="AC47" i="15" s="1"/>
  <c r="BJ47" i="18"/>
  <c r="AD47" i="18" s="1"/>
  <c r="AD47" i="15" s="1"/>
  <c r="BK47" i="18"/>
  <c r="AE47" i="18" s="1"/>
  <c r="AE47" i="15" s="1"/>
  <c r="BL47" i="18"/>
  <c r="AF47" i="18" s="1"/>
  <c r="AF47" i="15" s="1"/>
  <c r="BM47" i="18"/>
  <c r="AG47" i="18" s="1"/>
  <c r="AG47" i="15" s="1"/>
  <c r="B48" i="18"/>
  <c r="A48" i="18" s="1"/>
  <c r="AI48" i="18"/>
  <c r="C48" i="18" s="1"/>
  <c r="C48" i="15" s="1"/>
  <c r="AJ48" i="18"/>
  <c r="D48" i="18" s="1"/>
  <c r="D48" i="15" s="1"/>
  <c r="AK48" i="18"/>
  <c r="E48" i="18" s="1"/>
  <c r="E48" i="15" s="1"/>
  <c r="AL48" i="18"/>
  <c r="F48" i="18" s="1"/>
  <c r="F48" i="15" s="1"/>
  <c r="AM48" i="18"/>
  <c r="G48" i="18" s="1"/>
  <c r="G48" i="15" s="1"/>
  <c r="AN48" i="18"/>
  <c r="H48" i="18" s="1"/>
  <c r="H48" i="15" s="1"/>
  <c r="AO48" i="18"/>
  <c r="I48" i="18" s="1"/>
  <c r="I48" i="15" s="1"/>
  <c r="AP48" i="18"/>
  <c r="J48" i="18" s="1"/>
  <c r="AQ48" i="18"/>
  <c r="K48" i="18" s="1"/>
  <c r="K48" i="15" s="1"/>
  <c r="AR48" i="18"/>
  <c r="L48" i="18" s="1"/>
  <c r="L48" i="15" s="1"/>
  <c r="AS48" i="18"/>
  <c r="M48" i="18" s="1"/>
  <c r="M48" i="15" s="1"/>
  <c r="AT48" i="18"/>
  <c r="N48" i="18" s="1"/>
  <c r="N48" i="15" s="1"/>
  <c r="AU48" i="18"/>
  <c r="O48" i="18" s="1"/>
  <c r="O48" i="15" s="1"/>
  <c r="AV48" i="18"/>
  <c r="P48" i="18" s="1"/>
  <c r="P48" i="15" s="1"/>
  <c r="AW48" i="18"/>
  <c r="Q48" i="18" s="1"/>
  <c r="Q48" i="15" s="1"/>
  <c r="AX48" i="18"/>
  <c r="R48" i="18" s="1"/>
  <c r="R48" i="15" s="1"/>
  <c r="AY48" i="18"/>
  <c r="S48" i="18" s="1"/>
  <c r="S48" i="15" s="1"/>
  <c r="AZ48" i="18"/>
  <c r="T48" i="18" s="1"/>
  <c r="T48" i="15" s="1"/>
  <c r="BA48" i="18"/>
  <c r="U48" i="18" s="1"/>
  <c r="U48" i="15" s="1"/>
  <c r="BB48" i="18"/>
  <c r="V48" i="18" s="1"/>
  <c r="V48" i="15" s="1"/>
  <c r="BC48" i="18"/>
  <c r="W48" i="18" s="1"/>
  <c r="W48" i="15" s="1"/>
  <c r="BD48" i="18"/>
  <c r="X48" i="18" s="1"/>
  <c r="X48" i="15" s="1"/>
  <c r="BE48" i="18"/>
  <c r="Y48" i="18" s="1"/>
  <c r="Y48" i="15" s="1"/>
  <c r="BF48" i="18"/>
  <c r="Z48" i="18" s="1"/>
  <c r="Z48" i="15" s="1"/>
  <c r="BG48" i="18"/>
  <c r="AA48" i="18" s="1"/>
  <c r="AA48" i="15" s="1"/>
  <c r="BH48" i="18"/>
  <c r="AB48" i="18" s="1"/>
  <c r="BI48" i="18"/>
  <c r="AC48" i="18" s="1"/>
  <c r="BJ48" i="18"/>
  <c r="AD48" i="18" s="1"/>
  <c r="AD48" i="15" s="1"/>
  <c r="BK48" i="18"/>
  <c r="AE48" i="18" s="1"/>
  <c r="AE48" i="15" s="1"/>
  <c r="BL48" i="18"/>
  <c r="AF48" i="18" s="1"/>
  <c r="AF48" i="15" s="1"/>
  <c r="BM48" i="18"/>
  <c r="AG48" i="18" s="1"/>
  <c r="AG48" i="15" s="1"/>
  <c r="B49" i="18"/>
  <c r="A49" i="18" s="1"/>
  <c r="AI49" i="18"/>
  <c r="C49" i="18" s="1"/>
  <c r="C49" i="15" s="1"/>
  <c r="AJ49" i="18"/>
  <c r="D49" i="18" s="1"/>
  <c r="D49" i="15" s="1"/>
  <c r="AK49" i="18"/>
  <c r="E49" i="18" s="1"/>
  <c r="E49" i="15" s="1"/>
  <c r="AL49" i="18"/>
  <c r="F49" i="18" s="1"/>
  <c r="F49" i="15" s="1"/>
  <c r="AM49" i="18"/>
  <c r="G49" i="18" s="1"/>
  <c r="G49" i="15" s="1"/>
  <c r="AN49" i="18"/>
  <c r="H49" i="18" s="1"/>
  <c r="H49" i="15" s="1"/>
  <c r="AO49" i="18"/>
  <c r="I49" i="18" s="1"/>
  <c r="I49" i="15" s="1"/>
  <c r="AP49" i="18"/>
  <c r="J49" i="18" s="1"/>
  <c r="J49" i="15" s="1"/>
  <c r="AQ49" i="18"/>
  <c r="K49" i="18" s="1"/>
  <c r="K49" i="15" s="1"/>
  <c r="AR49" i="18"/>
  <c r="L49" i="18" s="1"/>
  <c r="L49" i="15" s="1"/>
  <c r="AS49" i="18"/>
  <c r="M49" i="18" s="1"/>
  <c r="M49" i="15" s="1"/>
  <c r="AT49" i="18"/>
  <c r="N49" i="18" s="1"/>
  <c r="N49" i="15" s="1"/>
  <c r="AU49" i="18"/>
  <c r="O49" i="18" s="1"/>
  <c r="AV49" i="18"/>
  <c r="P49" i="18" s="1"/>
  <c r="P49" i="15" s="1"/>
  <c r="AW49" i="18"/>
  <c r="Q49" i="18" s="1"/>
  <c r="Q49" i="15" s="1"/>
  <c r="AX49" i="18"/>
  <c r="R49" i="18" s="1"/>
  <c r="R49" i="15" s="1"/>
  <c r="AY49" i="18"/>
  <c r="S49" i="18" s="1"/>
  <c r="S49" i="15" s="1"/>
  <c r="AZ49" i="18"/>
  <c r="T49" i="18" s="1"/>
  <c r="T49" i="15" s="1"/>
  <c r="BA49" i="18"/>
  <c r="U49" i="18" s="1"/>
  <c r="U49" i="15" s="1"/>
  <c r="BB49" i="18"/>
  <c r="V49" i="18" s="1"/>
  <c r="V49" i="15" s="1"/>
  <c r="BC49" i="18"/>
  <c r="W49" i="18" s="1"/>
  <c r="W49" i="15" s="1"/>
  <c r="BD49" i="18"/>
  <c r="X49" i="18" s="1"/>
  <c r="X49" i="15" s="1"/>
  <c r="BE49" i="18"/>
  <c r="Y49" i="18" s="1"/>
  <c r="Y49" i="15" s="1"/>
  <c r="BF49" i="18"/>
  <c r="Z49" i="18" s="1"/>
  <c r="Z49" i="15" s="1"/>
  <c r="BG49" i="18"/>
  <c r="AA49" i="18" s="1"/>
  <c r="AA49" i="15" s="1"/>
  <c r="BH49" i="18"/>
  <c r="AB49" i="18" s="1"/>
  <c r="BI49" i="18"/>
  <c r="AC49" i="18" s="1"/>
  <c r="BJ49" i="18"/>
  <c r="AD49" i="18" s="1"/>
  <c r="AD49" i="15" s="1"/>
  <c r="BK49" i="18"/>
  <c r="AE49" i="18" s="1"/>
  <c r="AE49" i="15" s="1"/>
  <c r="BL49" i="18"/>
  <c r="AF49" i="18" s="1"/>
  <c r="AF49" i="15" s="1"/>
  <c r="BM49" i="18"/>
  <c r="AG49" i="18" s="1"/>
  <c r="AG49" i="15" s="1"/>
  <c r="B50" i="18"/>
  <c r="A50" i="18" s="1"/>
  <c r="AI50" i="18"/>
  <c r="C50" i="18" s="1"/>
  <c r="C50" i="15" s="1"/>
  <c r="AJ50" i="18"/>
  <c r="D50" i="18" s="1"/>
  <c r="D50" i="15" s="1"/>
  <c r="AK50" i="18"/>
  <c r="E50" i="18" s="1"/>
  <c r="E50" i="15" s="1"/>
  <c r="AL50" i="18"/>
  <c r="F50" i="18" s="1"/>
  <c r="F50" i="15" s="1"/>
  <c r="AM50" i="18"/>
  <c r="G50" i="18" s="1"/>
  <c r="G50" i="15" s="1"/>
  <c r="AN50" i="18"/>
  <c r="H50" i="18" s="1"/>
  <c r="AO50" i="18"/>
  <c r="I50" i="18" s="1"/>
  <c r="I50" i="15" s="1"/>
  <c r="AP50" i="18"/>
  <c r="J50" i="18" s="1"/>
  <c r="J50" i="15" s="1"/>
  <c r="AQ50" i="18"/>
  <c r="K50" i="18" s="1"/>
  <c r="K50" i="15" s="1"/>
  <c r="AR50" i="18"/>
  <c r="L50" i="18" s="1"/>
  <c r="L50" i="15" s="1"/>
  <c r="AS50" i="18"/>
  <c r="M50" i="18" s="1"/>
  <c r="M50" i="15" s="1"/>
  <c r="AT50" i="18"/>
  <c r="N50" i="18" s="1"/>
  <c r="N50" i="15" s="1"/>
  <c r="AU50" i="18"/>
  <c r="O50" i="18" s="1"/>
  <c r="O50" i="15" s="1"/>
  <c r="AV50" i="18"/>
  <c r="P50" i="18" s="1"/>
  <c r="P50" i="15" s="1"/>
  <c r="AW50" i="18"/>
  <c r="Q50" i="18" s="1"/>
  <c r="Q50" i="15" s="1"/>
  <c r="AX50" i="18"/>
  <c r="R50" i="18" s="1"/>
  <c r="R50" i="15" s="1"/>
  <c r="AY50" i="18"/>
  <c r="S50" i="18" s="1"/>
  <c r="S50" i="15" s="1"/>
  <c r="AZ50" i="18"/>
  <c r="T50" i="18" s="1"/>
  <c r="T50" i="15" s="1"/>
  <c r="BA50" i="18"/>
  <c r="U50" i="18" s="1"/>
  <c r="U50" i="15" s="1"/>
  <c r="BB50" i="18"/>
  <c r="V50" i="18" s="1"/>
  <c r="V50" i="15" s="1"/>
  <c r="BC50" i="18"/>
  <c r="W50" i="18" s="1"/>
  <c r="W50" i="15" s="1"/>
  <c r="BD50" i="18"/>
  <c r="X50" i="18" s="1"/>
  <c r="X50" i="15" s="1"/>
  <c r="BE50" i="18"/>
  <c r="Y50" i="18" s="1"/>
  <c r="Y50" i="15" s="1"/>
  <c r="BF50" i="18"/>
  <c r="Z50" i="18" s="1"/>
  <c r="Z50" i="15" s="1"/>
  <c r="BG50" i="18"/>
  <c r="AA50" i="18" s="1"/>
  <c r="AA50" i="15" s="1"/>
  <c r="BH50" i="18"/>
  <c r="AB50" i="18" s="1"/>
  <c r="BI50" i="18"/>
  <c r="AC50" i="18" s="1"/>
  <c r="BJ50" i="18"/>
  <c r="AD50" i="18" s="1"/>
  <c r="AD50" i="15" s="1"/>
  <c r="BK50" i="18"/>
  <c r="AE50" i="18" s="1"/>
  <c r="AE50" i="15" s="1"/>
  <c r="BL50" i="18"/>
  <c r="AF50" i="18" s="1"/>
  <c r="AF50" i="15" s="1"/>
  <c r="BM50" i="18"/>
  <c r="AG50" i="18" s="1"/>
  <c r="AG50" i="15" s="1"/>
  <c r="B51" i="18"/>
  <c r="A51" i="18" s="1"/>
  <c r="AI51" i="18"/>
  <c r="C51" i="18" s="1"/>
  <c r="C51" i="15" s="1"/>
  <c r="AJ51" i="18"/>
  <c r="D51" i="18" s="1"/>
  <c r="AK51" i="18"/>
  <c r="E51" i="18" s="1"/>
  <c r="AL51" i="18"/>
  <c r="F51" i="18" s="1"/>
  <c r="F51" i="15" s="1"/>
  <c r="AM51" i="18"/>
  <c r="G51" i="18" s="1"/>
  <c r="G51" i="15" s="1"/>
  <c r="AN51" i="18"/>
  <c r="H51" i="18" s="1"/>
  <c r="H51" i="15" s="1"/>
  <c r="AO51" i="18"/>
  <c r="I51" i="18" s="1"/>
  <c r="I51" i="15" s="1"/>
  <c r="AP51" i="18"/>
  <c r="J51" i="18" s="1"/>
  <c r="J51" i="15" s="1"/>
  <c r="AQ51" i="18"/>
  <c r="K51" i="18" s="1"/>
  <c r="K51" i="15" s="1"/>
  <c r="AR51" i="18"/>
  <c r="L51" i="18" s="1"/>
  <c r="L51" i="15" s="1"/>
  <c r="AS51" i="18"/>
  <c r="M51" i="18" s="1"/>
  <c r="AT51" i="18"/>
  <c r="N51" i="18" s="1"/>
  <c r="N51" i="15" s="1"/>
  <c r="AU51" i="18"/>
  <c r="O51" i="18" s="1"/>
  <c r="O51" i="15" s="1"/>
  <c r="AV51" i="18"/>
  <c r="P51" i="18" s="1"/>
  <c r="P51" i="15" s="1"/>
  <c r="AW51" i="18"/>
  <c r="Q51" i="18" s="1"/>
  <c r="Q51" i="15" s="1"/>
  <c r="AX51" i="18"/>
  <c r="R51" i="18" s="1"/>
  <c r="R51" i="15" s="1"/>
  <c r="AY51" i="18"/>
  <c r="S51" i="18" s="1"/>
  <c r="S51" i="15" s="1"/>
  <c r="AZ51" i="18"/>
  <c r="T51" i="18" s="1"/>
  <c r="BA51" i="18"/>
  <c r="U51" i="18" s="1"/>
  <c r="U51" i="15" s="1"/>
  <c r="BB51" i="18"/>
  <c r="V51" i="18" s="1"/>
  <c r="V51" i="15" s="1"/>
  <c r="BC51" i="18"/>
  <c r="W51" i="18" s="1"/>
  <c r="W51" i="15" s="1"/>
  <c r="BD51" i="18"/>
  <c r="X51" i="18" s="1"/>
  <c r="X51" i="15" s="1"/>
  <c r="BE51" i="18"/>
  <c r="Y51" i="18" s="1"/>
  <c r="Y51" i="15" s="1"/>
  <c r="BF51" i="18"/>
  <c r="Z51" i="18" s="1"/>
  <c r="BG51" i="18"/>
  <c r="AA51" i="18" s="1"/>
  <c r="BH51" i="18"/>
  <c r="AB51" i="18" s="1"/>
  <c r="BI51" i="18"/>
  <c r="AC51" i="18" s="1"/>
  <c r="AC51" i="15" s="1"/>
  <c r="BJ51" i="18"/>
  <c r="AD51" i="18" s="1"/>
  <c r="AD51" i="15" s="1"/>
  <c r="BK51" i="18"/>
  <c r="AE51" i="18" s="1"/>
  <c r="AE51" i="15" s="1"/>
  <c r="BL51" i="18"/>
  <c r="AF51" i="18" s="1"/>
  <c r="AF51" i="15" s="1"/>
  <c r="BM51" i="18"/>
  <c r="AG51" i="18" s="1"/>
  <c r="AG51" i="15" s="1"/>
  <c r="B52" i="18"/>
  <c r="A52" i="18" s="1"/>
  <c r="AI52" i="18"/>
  <c r="C52" i="18" s="1"/>
  <c r="C52" i="15" s="1"/>
  <c r="AJ52" i="18"/>
  <c r="D52" i="18" s="1"/>
  <c r="D52" i="15" s="1"/>
  <c r="AK52" i="18"/>
  <c r="E52" i="18" s="1"/>
  <c r="E52" i="15" s="1"/>
  <c r="AL52" i="18"/>
  <c r="F52" i="18" s="1"/>
  <c r="F52" i="15" s="1"/>
  <c r="AM52" i="18"/>
  <c r="G52" i="18" s="1"/>
  <c r="AN52" i="18"/>
  <c r="H52" i="18" s="1"/>
  <c r="H52" i="15" s="1"/>
  <c r="AO52" i="18"/>
  <c r="I52" i="18" s="1"/>
  <c r="I52" i="15" s="1"/>
  <c r="AP52" i="18"/>
  <c r="J52" i="18" s="1"/>
  <c r="J52" i="15" s="1"/>
  <c r="AQ52" i="18"/>
  <c r="K52" i="18" s="1"/>
  <c r="K52" i="15" s="1"/>
  <c r="AR52" i="18"/>
  <c r="L52" i="18" s="1"/>
  <c r="L52" i="15" s="1"/>
  <c r="AS52" i="18"/>
  <c r="M52" i="18" s="1"/>
  <c r="AT52" i="18"/>
  <c r="N52" i="18" s="1"/>
  <c r="AU52" i="18"/>
  <c r="O52" i="18" s="1"/>
  <c r="O52" i="15" s="1"/>
  <c r="AV52" i="18"/>
  <c r="P52" i="18" s="1"/>
  <c r="P52" i="15" s="1"/>
  <c r="AW52" i="18"/>
  <c r="Q52" i="18" s="1"/>
  <c r="Q52" i="15" s="1"/>
  <c r="AX52" i="18"/>
  <c r="R52" i="18" s="1"/>
  <c r="R52" i="15" s="1"/>
  <c r="AY52" i="18"/>
  <c r="S52" i="18" s="1"/>
  <c r="S52" i="15" s="1"/>
  <c r="AZ52" i="18"/>
  <c r="T52" i="18" s="1"/>
  <c r="BA52" i="18"/>
  <c r="U52" i="18" s="1"/>
  <c r="U52" i="15" s="1"/>
  <c r="BB52" i="18"/>
  <c r="V52" i="18" s="1"/>
  <c r="V52" i="15" s="1"/>
  <c r="BC52" i="18"/>
  <c r="W52" i="18" s="1"/>
  <c r="W52" i="15" s="1"/>
  <c r="BD52" i="18"/>
  <c r="X52" i="18" s="1"/>
  <c r="X52" i="15" s="1"/>
  <c r="BE52" i="18"/>
  <c r="Y52" i="18" s="1"/>
  <c r="BF52" i="18"/>
  <c r="Z52" i="18" s="1"/>
  <c r="BG52" i="18"/>
  <c r="AA52" i="18" s="1"/>
  <c r="AA52" i="15" s="1"/>
  <c r="BH52" i="18"/>
  <c r="AB52" i="18" s="1"/>
  <c r="AB52" i="15" s="1"/>
  <c r="BI52" i="18"/>
  <c r="AC52" i="18" s="1"/>
  <c r="AC52" i="15" s="1"/>
  <c r="BJ52" i="18"/>
  <c r="AD52" i="18" s="1"/>
  <c r="AD52" i="15" s="1"/>
  <c r="BK52" i="18"/>
  <c r="AE52" i="18" s="1"/>
  <c r="AE52" i="15" s="1"/>
  <c r="BL52" i="18"/>
  <c r="AF52" i="18" s="1"/>
  <c r="BM52" i="18"/>
  <c r="AG52" i="18" s="1"/>
  <c r="AG52" i="15" s="1"/>
  <c r="B53" i="18"/>
  <c r="A53" i="18" s="1"/>
  <c r="AI53" i="18"/>
  <c r="C53" i="18" s="1"/>
  <c r="C53" i="15" s="1"/>
  <c r="AJ53" i="18"/>
  <c r="D53" i="18" s="1"/>
  <c r="D53" i="15" s="1"/>
  <c r="AK53" i="18"/>
  <c r="E53" i="18" s="1"/>
  <c r="E53" i="15" s="1"/>
  <c r="AL53" i="18"/>
  <c r="F53" i="18" s="1"/>
  <c r="F53" i="15" s="1"/>
  <c r="AM53" i="18"/>
  <c r="G53" i="18" s="1"/>
  <c r="AN53" i="18"/>
  <c r="H53" i="18" s="1"/>
  <c r="H53" i="15" s="1"/>
  <c r="AO53" i="18"/>
  <c r="I53" i="18" s="1"/>
  <c r="I53" i="15" s="1"/>
  <c r="AP53" i="18"/>
  <c r="J53" i="18" s="1"/>
  <c r="J53" i="15" s="1"/>
  <c r="AQ53" i="18"/>
  <c r="K53" i="18" s="1"/>
  <c r="K53" i="15" s="1"/>
  <c r="AR53" i="18"/>
  <c r="L53" i="18" s="1"/>
  <c r="L53" i="15" s="1"/>
  <c r="AS53" i="18"/>
  <c r="M53" i="18" s="1"/>
  <c r="AT53" i="18"/>
  <c r="N53" i="18" s="1"/>
  <c r="AU53" i="18"/>
  <c r="O53" i="18" s="1"/>
  <c r="O53" i="15" s="1"/>
  <c r="AV53" i="18"/>
  <c r="P53" i="18" s="1"/>
  <c r="P53" i="15" s="1"/>
  <c r="AW53" i="18"/>
  <c r="Q53" i="18" s="1"/>
  <c r="Q53" i="15" s="1"/>
  <c r="AX53" i="18"/>
  <c r="R53" i="18" s="1"/>
  <c r="R53" i="15" s="1"/>
  <c r="AY53" i="18"/>
  <c r="S53" i="18" s="1"/>
  <c r="AZ53" i="18"/>
  <c r="T53" i="18" s="1"/>
  <c r="T53" i="15" s="1"/>
  <c r="BA53" i="18"/>
  <c r="U53" i="18" s="1"/>
  <c r="U53" i="15" s="1"/>
  <c r="BB53" i="18"/>
  <c r="V53" i="18" s="1"/>
  <c r="V53" i="15" s="1"/>
  <c r="BC53" i="18"/>
  <c r="W53" i="18" s="1"/>
  <c r="W53" i="15" s="1"/>
  <c r="BD53" i="18"/>
  <c r="X53" i="18" s="1"/>
  <c r="X53" i="15" s="1"/>
  <c r="BE53" i="18"/>
  <c r="Y53" i="18" s="1"/>
  <c r="BF53" i="18"/>
  <c r="Z53" i="18" s="1"/>
  <c r="BG53" i="18"/>
  <c r="AA53" i="18" s="1"/>
  <c r="AA53" i="15" s="1"/>
  <c r="BH53" i="18"/>
  <c r="AB53" i="18" s="1"/>
  <c r="AB53" i="15" s="1"/>
  <c r="BI53" i="18"/>
  <c r="AC53" i="18" s="1"/>
  <c r="AC53" i="15" s="1"/>
  <c r="BJ53" i="18"/>
  <c r="AD53" i="18" s="1"/>
  <c r="AD53" i="15" s="1"/>
  <c r="BK53" i="18"/>
  <c r="AE53" i="18" s="1"/>
  <c r="BL53" i="18"/>
  <c r="AF53" i="18" s="1"/>
  <c r="AF53" i="15" s="1"/>
  <c r="BM53" i="18"/>
  <c r="AG53" i="18" s="1"/>
  <c r="AG53" i="15" s="1"/>
  <c r="B54" i="18"/>
  <c r="A54" i="18" s="1"/>
  <c r="AI54" i="18"/>
  <c r="C54" i="18" s="1"/>
  <c r="C54" i="15" s="1"/>
  <c r="AJ54" i="18"/>
  <c r="D54" i="18" s="1"/>
  <c r="D54" i="15" s="1"/>
  <c r="AK54" i="18"/>
  <c r="E54" i="18" s="1"/>
  <c r="E54" i="15" s="1"/>
  <c r="AL54" i="18"/>
  <c r="F54" i="18" s="1"/>
  <c r="AM54" i="18"/>
  <c r="G54" i="18" s="1"/>
  <c r="AN54" i="18"/>
  <c r="H54" i="18" s="1"/>
  <c r="H54" i="15" s="1"/>
  <c r="AO54" i="18"/>
  <c r="I54" i="18" s="1"/>
  <c r="I54" i="15" s="1"/>
  <c r="AP54" i="18"/>
  <c r="J54" i="18" s="1"/>
  <c r="J54" i="15" s="1"/>
  <c r="AQ54" i="18"/>
  <c r="K54" i="18" s="1"/>
  <c r="K54" i="15" s="1"/>
  <c r="AR54" i="18"/>
  <c r="L54" i="18" s="1"/>
  <c r="L54" i="15" s="1"/>
  <c r="AS54" i="18"/>
  <c r="M54" i="18" s="1"/>
  <c r="AT54" i="18"/>
  <c r="N54" i="18" s="1"/>
  <c r="AU54" i="18"/>
  <c r="O54" i="18" s="1"/>
  <c r="O54" i="15" s="1"/>
  <c r="AV54" i="18"/>
  <c r="P54" i="18" s="1"/>
  <c r="P54" i="15" s="1"/>
  <c r="AW54" i="18"/>
  <c r="Q54" i="18" s="1"/>
  <c r="Q54" i="15" s="1"/>
  <c r="AX54" i="18"/>
  <c r="R54" i="18" s="1"/>
  <c r="AY54" i="18"/>
  <c r="S54" i="18" s="1"/>
  <c r="AZ54" i="18"/>
  <c r="T54" i="18" s="1"/>
  <c r="T54" i="15" s="1"/>
  <c r="BA54" i="18"/>
  <c r="U54" i="18" s="1"/>
  <c r="U54" i="15" s="1"/>
  <c r="BB54" i="18"/>
  <c r="V54" i="18" s="1"/>
  <c r="V54" i="15" s="1"/>
  <c r="BC54" i="18"/>
  <c r="W54" i="18" s="1"/>
  <c r="W54" i="15" s="1"/>
  <c r="BD54" i="18"/>
  <c r="X54" i="18" s="1"/>
  <c r="X54" i="15" s="1"/>
  <c r="BE54" i="18"/>
  <c r="Y54" i="18" s="1"/>
  <c r="BF54" i="18"/>
  <c r="Z54" i="18" s="1"/>
  <c r="BG54" i="18"/>
  <c r="AA54" i="18" s="1"/>
  <c r="AA54" i="15" s="1"/>
  <c r="BH54" i="18"/>
  <c r="AB54" i="18" s="1"/>
  <c r="AB54" i="15" s="1"/>
  <c r="BI54" i="18"/>
  <c r="AC54" i="18" s="1"/>
  <c r="AC54" i="15" s="1"/>
  <c r="BJ54" i="18"/>
  <c r="AD54" i="18" s="1"/>
  <c r="AD54" i="15" s="1"/>
  <c r="BK54" i="18"/>
  <c r="AE54" i="18" s="1"/>
  <c r="AE54" i="15" s="1"/>
  <c r="BL54" i="18"/>
  <c r="AF54" i="18" s="1"/>
  <c r="AF54" i="15" s="1"/>
  <c r="BM54" i="18"/>
  <c r="AG54" i="18" s="1"/>
  <c r="AG54" i="15" s="1"/>
  <c r="B55" i="18"/>
  <c r="A55" i="18" s="1"/>
  <c r="AI55" i="18"/>
  <c r="C55" i="18" s="1"/>
  <c r="C55" i="15" s="1"/>
  <c r="AJ55" i="18"/>
  <c r="D55" i="18" s="1"/>
  <c r="D55" i="15" s="1"/>
  <c r="AK55" i="18"/>
  <c r="E55" i="18" s="1"/>
  <c r="AL55" i="18"/>
  <c r="F55" i="18" s="1"/>
  <c r="F55" i="15" s="1"/>
  <c r="AM55" i="18"/>
  <c r="G55" i="18" s="1"/>
  <c r="AN55" i="18"/>
  <c r="H55" i="18" s="1"/>
  <c r="H55" i="15" s="1"/>
  <c r="AO55" i="18"/>
  <c r="I55" i="18" s="1"/>
  <c r="I55" i="15" s="1"/>
  <c r="AP55" i="18"/>
  <c r="J55" i="18" s="1"/>
  <c r="J55" i="15" s="1"/>
  <c r="AQ55" i="18"/>
  <c r="K55" i="18" s="1"/>
  <c r="K55" i="15" s="1"/>
  <c r="AR55" i="18"/>
  <c r="L55" i="18" s="1"/>
  <c r="AS55" i="18"/>
  <c r="M55" i="18" s="1"/>
  <c r="M55" i="15" s="1"/>
  <c r="AT55" i="18"/>
  <c r="N55" i="18" s="1"/>
  <c r="AU55" i="18"/>
  <c r="O55" i="18" s="1"/>
  <c r="O55" i="15" s="1"/>
  <c r="AV55" i="18"/>
  <c r="P55" i="18" s="1"/>
  <c r="P55" i="15" s="1"/>
  <c r="AW55" i="18"/>
  <c r="Q55" i="18" s="1"/>
  <c r="Q55" i="15" s="1"/>
  <c r="AX55" i="18"/>
  <c r="R55" i="18" s="1"/>
  <c r="R55" i="15" s="1"/>
  <c r="AY55" i="18"/>
  <c r="S55" i="18" s="1"/>
  <c r="AZ55" i="18"/>
  <c r="T55" i="18" s="1"/>
  <c r="T55" i="15" s="1"/>
  <c r="BA55" i="18"/>
  <c r="U55" i="18" s="1"/>
  <c r="BB55" i="18"/>
  <c r="V55" i="18" s="1"/>
  <c r="V55" i="15" s="1"/>
  <c r="BC55" i="18"/>
  <c r="W55" i="18" s="1"/>
  <c r="W55" i="15" s="1"/>
  <c r="BD55" i="18"/>
  <c r="X55" i="18" s="1"/>
  <c r="X55" i="15" s="1"/>
  <c r="BE55" i="18"/>
  <c r="Y55" i="18" s="1"/>
  <c r="Y55" i="15" s="1"/>
  <c r="BF55" i="18"/>
  <c r="Z55" i="18" s="1"/>
  <c r="BG55" i="18"/>
  <c r="AA55" i="18" s="1"/>
  <c r="AA55" i="15" s="1"/>
  <c r="BH55" i="18"/>
  <c r="AB55" i="18" s="1"/>
  <c r="BI55" i="18"/>
  <c r="AC55" i="18" s="1"/>
  <c r="AC55" i="15" s="1"/>
  <c r="BJ55" i="18"/>
  <c r="AD55" i="18" s="1"/>
  <c r="AD55" i="15" s="1"/>
  <c r="BK55" i="18"/>
  <c r="AE55" i="18" s="1"/>
  <c r="AE55" i="15" s="1"/>
  <c r="BL55" i="18"/>
  <c r="AF55" i="18" s="1"/>
  <c r="AF55" i="15" s="1"/>
  <c r="BM55" i="18"/>
  <c r="AG55" i="18" s="1"/>
  <c r="AG55" i="15" s="1"/>
  <c r="B56" i="18"/>
  <c r="A56" i="18" s="1"/>
  <c r="AI56" i="18"/>
  <c r="C56" i="18" s="1"/>
  <c r="AJ56" i="18"/>
  <c r="D56" i="18" s="1"/>
  <c r="D56" i="15" s="1"/>
  <c r="AK56" i="18"/>
  <c r="E56" i="18" s="1"/>
  <c r="E56" i="15" s="1"/>
  <c r="AL56" i="18"/>
  <c r="F56" i="18" s="1"/>
  <c r="F56" i="15" s="1"/>
  <c r="AM56" i="18"/>
  <c r="G56" i="18" s="1"/>
  <c r="G56" i="15" s="1"/>
  <c r="AN56" i="18"/>
  <c r="H56" i="18" s="1"/>
  <c r="H56" i="15" s="1"/>
  <c r="AO56" i="18"/>
  <c r="I56" i="18" s="1"/>
  <c r="I56" i="15" s="1"/>
  <c r="AP56" i="18"/>
  <c r="J56" i="18" s="1"/>
  <c r="AQ56" i="18"/>
  <c r="K56" i="18" s="1"/>
  <c r="K56" i="15" s="1"/>
  <c r="AR56" i="18"/>
  <c r="L56" i="18" s="1"/>
  <c r="L56" i="15" s="1"/>
  <c r="AS56" i="18"/>
  <c r="M56" i="18" s="1"/>
  <c r="M56" i="15" s="1"/>
  <c r="AT56" i="18"/>
  <c r="N56" i="18" s="1"/>
  <c r="N56" i="15" s="1"/>
  <c r="AU56" i="18"/>
  <c r="O56" i="18" s="1"/>
  <c r="O56" i="15" s="1"/>
  <c r="AV56" i="18"/>
  <c r="P56" i="18" s="1"/>
  <c r="P56" i="15" s="1"/>
  <c r="AW56" i="18"/>
  <c r="Q56" i="18" s="1"/>
  <c r="AX56" i="18"/>
  <c r="R56" i="18" s="1"/>
  <c r="R56" i="15" s="1"/>
  <c r="AY56" i="18"/>
  <c r="S56" i="18" s="1"/>
  <c r="S56" i="15" s="1"/>
  <c r="AZ56" i="18"/>
  <c r="T56" i="18" s="1"/>
  <c r="T56" i="15" s="1"/>
  <c r="BA56" i="18"/>
  <c r="U56" i="18" s="1"/>
  <c r="U56" i="15" s="1"/>
  <c r="BB56" i="18"/>
  <c r="V56" i="18" s="1"/>
  <c r="V56" i="15" s="1"/>
  <c r="BC56" i="18"/>
  <c r="W56" i="18" s="1"/>
  <c r="W56" i="15" s="1"/>
  <c r="BD56" i="18"/>
  <c r="X56" i="18" s="1"/>
  <c r="BE56" i="18"/>
  <c r="Y56" i="18" s="1"/>
  <c r="Y56" i="15" s="1"/>
  <c r="BF56" i="18"/>
  <c r="Z56" i="18" s="1"/>
  <c r="Z56" i="15" s="1"/>
  <c r="BG56" i="18"/>
  <c r="AA56" i="18" s="1"/>
  <c r="AA56" i="15" s="1"/>
  <c r="BH56" i="18"/>
  <c r="AB56" i="18" s="1"/>
  <c r="AB56" i="15" s="1"/>
  <c r="BI56" i="18"/>
  <c r="AC56" i="18" s="1"/>
  <c r="AC56" i="15" s="1"/>
  <c r="BJ56" i="18"/>
  <c r="AD56" i="18" s="1"/>
  <c r="AD56" i="15" s="1"/>
  <c r="BK56" i="18"/>
  <c r="AE56" i="18" s="1"/>
  <c r="BL56" i="18"/>
  <c r="AF56" i="18" s="1"/>
  <c r="AF56" i="15" s="1"/>
  <c r="BM56" i="18"/>
  <c r="AG56" i="18" s="1"/>
  <c r="AG56" i="15" s="1"/>
  <c r="B57" i="18"/>
  <c r="A57" i="18" s="1"/>
  <c r="AI57" i="18"/>
  <c r="C57" i="18" s="1"/>
  <c r="C57" i="15" s="1"/>
  <c r="AJ57" i="18"/>
  <c r="D57" i="18" s="1"/>
  <c r="AK57" i="18"/>
  <c r="E57" i="18" s="1"/>
  <c r="E57" i="15" s="1"/>
  <c r="AL57" i="18"/>
  <c r="F57" i="18" s="1"/>
  <c r="F57" i="15" s="1"/>
  <c r="AM57" i="18"/>
  <c r="G57" i="18" s="1"/>
  <c r="G57" i="15" s="1"/>
  <c r="AN57" i="18"/>
  <c r="H57" i="18" s="1"/>
  <c r="H57" i="15" s="1"/>
  <c r="AO57" i="18"/>
  <c r="I57" i="18" s="1"/>
  <c r="I57" i="15" s="1"/>
  <c r="AP57" i="18"/>
  <c r="J57" i="18" s="1"/>
  <c r="AQ57" i="18"/>
  <c r="K57" i="18" s="1"/>
  <c r="AR57" i="18"/>
  <c r="L57" i="18" s="1"/>
  <c r="L57" i="15" s="1"/>
  <c r="AS57" i="18"/>
  <c r="M57" i="18" s="1"/>
  <c r="M57" i="15" s="1"/>
  <c r="AT57" i="18"/>
  <c r="N57" i="18" s="1"/>
  <c r="N57" i="15" s="1"/>
  <c r="AU57" i="18"/>
  <c r="O57" i="18" s="1"/>
  <c r="O57" i="15" s="1"/>
  <c r="AV57" i="18"/>
  <c r="P57" i="18" s="1"/>
  <c r="P57" i="15" s="1"/>
  <c r="AW57" i="18"/>
  <c r="Q57" i="18" s="1"/>
  <c r="AX57" i="18"/>
  <c r="R57" i="18" s="1"/>
  <c r="R57" i="15" s="1"/>
  <c r="AY57" i="18"/>
  <c r="S57" i="18" s="1"/>
  <c r="S57" i="15" s="1"/>
  <c r="AZ57" i="18"/>
  <c r="T57" i="18" s="1"/>
  <c r="T57" i="15" s="1"/>
  <c r="BA57" i="18"/>
  <c r="U57" i="18" s="1"/>
  <c r="U57" i="15" s="1"/>
  <c r="BB57" i="18"/>
  <c r="V57" i="18" s="1"/>
  <c r="V57" i="15" s="1"/>
  <c r="BC57" i="18"/>
  <c r="W57" i="18" s="1"/>
  <c r="W57" i="15" s="1"/>
  <c r="BD57" i="18"/>
  <c r="X57" i="18" s="1"/>
  <c r="X57" i="15" s="1"/>
  <c r="BE57" i="18"/>
  <c r="Y57" i="18" s="1"/>
  <c r="Y57" i="15" s="1"/>
  <c r="BF57" i="18"/>
  <c r="Z57" i="18" s="1"/>
  <c r="Z57" i="15" s="1"/>
  <c r="BG57" i="18"/>
  <c r="AA57" i="18" s="1"/>
  <c r="AA57" i="15" s="1"/>
  <c r="BH57" i="18"/>
  <c r="AB57" i="18" s="1"/>
  <c r="AB57" i="15" s="1"/>
  <c r="BI57" i="18"/>
  <c r="AC57" i="18" s="1"/>
  <c r="AC57" i="15" s="1"/>
  <c r="BJ57" i="18"/>
  <c r="AD57" i="18" s="1"/>
  <c r="AD57" i="15" s="1"/>
  <c r="BK57" i="18"/>
  <c r="AE57" i="18" s="1"/>
  <c r="AE57" i="15" s="1"/>
  <c r="BL57" i="18"/>
  <c r="AF57" i="18" s="1"/>
  <c r="AF57" i="15" s="1"/>
  <c r="BM57" i="18"/>
  <c r="AG57" i="18" s="1"/>
  <c r="AG57" i="15" s="1"/>
  <c r="B58" i="18"/>
  <c r="A58" i="18" s="1"/>
  <c r="AI58" i="18"/>
  <c r="C58" i="18" s="1"/>
  <c r="C58" i="15" s="1"/>
  <c r="AJ58" i="18"/>
  <c r="D58" i="18" s="1"/>
  <c r="AK58" i="18"/>
  <c r="E58" i="18" s="1"/>
  <c r="AL58" i="18"/>
  <c r="F58" i="18" s="1"/>
  <c r="F58" i="15" s="1"/>
  <c r="AM58" i="18"/>
  <c r="G58" i="18" s="1"/>
  <c r="G58" i="15" s="1"/>
  <c r="AN58" i="18"/>
  <c r="H58" i="18" s="1"/>
  <c r="H58" i="15" s="1"/>
  <c r="AO58" i="18"/>
  <c r="I58" i="18" s="1"/>
  <c r="AP58" i="18"/>
  <c r="J58" i="18" s="1"/>
  <c r="AQ58" i="18"/>
  <c r="K58" i="18" s="1"/>
  <c r="AR58" i="18"/>
  <c r="L58" i="18" s="1"/>
  <c r="AS58" i="18"/>
  <c r="M58" i="18" s="1"/>
  <c r="M58" i="15" s="1"/>
  <c r="AT58" i="18"/>
  <c r="N58" i="18" s="1"/>
  <c r="N58" i="15" s="1"/>
  <c r="AU58" i="18"/>
  <c r="O58" i="18" s="1"/>
  <c r="AV58" i="18"/>
  <c r="P58" i="18" s="1"/>
  <c r="AW58" i="18"/>
  <c r="Q58" i="18" s="1"/>
  <c r="AX58" i="18"/>
  <c r="R58" i="18" s="1"/>
  <c r="R58" i="15" s="1"/>
  <c r="AY58" i="18"/>
  <c r="S58" i="18" s="1"/>
  <c r="S58" i="15" s="1"/>
  <c r="AZ58" i="18"/>
  <c r="T58" i="18" s="1"/>
  <c r="T58" i="15" s="1"/>
  <c r="BA58" i="18"/>
  <c r="U58" i="18" s="1"/>
  <c r="U58" i="15" s="1"/>
  <c r="BB58" i="18"/>
  <c r="V58" i="18" s="1"/>
  <c r="BC58" i="18"/>
  <c r="W58" i="18" s="1"/>
  <c r="W58" i="15" s="1"/>
  <c r="BD58" i="18"/>
  <c r="X58" i="18" s="1"/>
  <c r="X58" i="15" s="1"/>
  <c r="BE58" i="18"/>
  <c r="Y58" i="18" s="1"/>
  <c r="Y58" i="15" s="1"/>
  <c r="BF58" i="18"/>
  <c r="Z58" i="18" s="1"/>
  <c r="Z58" i="15" s="1"/>
  <c r="BG58" i="18"/>
  <c r="AA58" i="18" s="1"/>
  <c r="AA58" i="15" s="1"/>
  <c r="BH58" i="18"/>
  <c r="AB58" i="18" s="1"/>
  <c r="AB58" i="15" s="1"/>
  <c r="BI58" i="18"/>
  <c r="AC58" i="18" s="1"/>
  <c r="AC58" i="15" s="1"/>
  <c r="BJ58" i="18"/>
  <c r="AD58" i="18" s="1"/>
  <c r="AD58" i="15" s="1"/>
  <c r="BK58" i="18"/>
  <c r="AE58" i="18" s="1"/>
  <c r="AE58" i="15" s="1"/>
  <c r="BL58" i="18"/>
  <c r="AF58" i="18" s="1"/>
  <c r="AF58" i="15" s="1"/>
  <c r="BM58" i="18"/>
  <c r="AG58" i="18" s="1"/>
  <c r="AG58" i="15" s="1"/>
  <c r="B59" i="18"/>
  <c r="A59" i="18" s="1"/>
  <c r="AI59" i="18"/>
  <c r="C59" i="18" s="1"/>
  <c r="C59" i="15" s="1"/>
  <c r="AJ59" i="18"/>
  <c r="D59" i="18" s="1"/>
  <c r="AK59" i="18"/>
  <c r="E59" i="18" s="1"/>
  <c r="E59" i="15" s="1"/>
  <c r="AL59" i="18"/>
  <c r="F59" i="18" s="1"/>
  <c r="F59" i="15" s="1"/>
  <c r="AM59" i="18"/>
  <c r="G59" i="18" s="1"/>
  <c r="G59" i="15" s="1"/>
  <c r="AN59" i="18"/>
  <c r="H59" i="18" s="1"/>
  <c r="AO59" i="18"/>
  <c r="I59" i="18" s="1"/>
  <c r="AP59" i="18"/>
  <c r="J59" i="18" s="1"/>
  <c r="AQ59" i="18"/>
  <c r="K59" i="18" s="1"/>
  <c r="K59" i="15" s="1"/>
  <c r="AR59" i="18"/>
  <c r="L59" i="18" s="1"/>
  <c r="L59" i="15" s="1"/>
  <c r="AS59" i="18"/>
  <c r="M59" i="18" s="1"/>
  <c r="M59" i="15" s="1"/>
  <c r="AT59" i="18"/>
  <c r="N59" i="18" s="1"/>
  <c r="N59" i="15" s="1"/>
  <c r="AU59" i="18"/>
  <c r="O59" i="18" s="1"/>
  <c r="AV59" i="18"/>
  <c r="P59" i="18" s="1"/>
  <c r="P59" i="15" s="1"/>
  <c r="AW59" i="18"/>
  <c r="Q59" i="18" s="1"/>
  <c r="Q59" i="15" s="1"/>
  <c r="AX59" i="18"/>
  <c r="R59" i="18" s="1"/>
  <c r="R59" i="15" s="1"/>
  <c r="AY59" i="18"/>
  <c r="S59" i="18" s="1"/>
  <c r="S59" i="15" s="1"/>
  <c r="AZ59" i="18"/>
  <c r="T59" i="18" s="1"/>
  <c r="T59" i="15" s="1"/>
  <c r="BA59" i="18"/>
  <c r="U59" i="18" s="1"/>
  <c r="U59" i="15" s="1"/>
  <c r="BB59" i="18"/>
  <c r="V59" i="18" s="1"/>
  <c r="BC59" i="18"/>
  <c r="W59" i="18" s="1"/>
  <c r="W59" i="15" s="1"/>
  <c r="BD59" i="18"/>
  <c r="X59" i="18" s="1"/>
  <c r="X59" i="15" s="1"/>
  <c r="BE59" i="18"/>
  <c r="Y59" i="18" s="1"/>
  <c r="Y59" i="15" s="1"/>
  <c r="BF59" i="18"/>
  <c r="Z59" i="18" s="1"/>
  <c r="Z59" i="15" s="1"/>
  <c r="BG59" i="18"/>
  <c r="AA59" i="18" s="1"/>
  <c r="AA59" i="15" s="1"/>
  <c r="BH59" i="18"/>
  <c r="AB59" i="18" s="1"/>
  <c r="AB59" i="15" s="1"/>
  <c r="BI59" i="18"/>
  <c r="AC59" i="18" s="1"/>
  <c r="BJ59" i="18"/>
  <c r="AD59" i="18" s="1"/>
  <c r="AD59" i="15" s="1"/>
  <c r="BK59" i="18"/>
  <c r="AE59" i="18" s="1"/>
  <c r="AE59" i="15" s="1"/>
  <c r="BL59" i="18"/>
  <c r="AF59" i="18" s="1"/>
  <c r="AF59" i="15" s="1"/>
  <c r="BM59" i="18"/>
  <c r="AG59" i="18" s="1"/>
  <c r="AG59" i="15" s="1"/>
  <c r="B60" i="18"/>
  <c r="A60" i="18" s="1"/>
  <c r="AI60" i="18"/>
  <c r="C60" i="18" s="1"/>
  <c r="C60" i="15" s="1"/>
  <c r="AJ60" i="18"/>
  <c r="D60" i="18" s="1"/>
  <c r="AK60" i="18"/>
  <c r="E60" i="18" s="1"/>
  <c r="E60" i="15" s="1"/>
  <c r="AL60" i="18"/>
  <c r="F60" i="18" s="1"/>
  <c r="F60" i="15" s="1"/>
  <c r="AM60" i="18"/>
  <c r="G60" i="18" s="1"/>
  <c r="G60" i="15" s="1"/>
  <c r="AN60" i="18"/>
  <c r="H60" i="18" s="1"/>
  <c r="H60" i="15" s="1"/>
  <c r="AO60" i="18"/>
  <c r="I60" i="18" s="1"/>
  <c r="I60" i="15" s="1"/>
  <c r="AP60" i="18"/>
  <c r="J60" i="18" s="1"/>
  <c r="AQ60" i="18"/>
  <c r="K60" i="18" s="1"/>
  <c r="K60" i="15" s="1"/>
  <c r="AR60" i="18"/>
  <c r="L60" i="18" s="1"/>
  <c r="L60" i="15" s="1"/>
  <c r="AS60" i="18"/>
  <c r="M60" i="18" s="1"/>
  <c r="M60" i="15" s="1"/>
  <c r="AT60" i="18"/>
  <c r="N60" i="18" s="1"/>
  <c r="N60" i="15" s="1"/>
  <c r="AU60" i="18"/>
  <c r="O60" i="18" s="1"/>
  <c r="AV60" i="18"/>
  <c r="P60" i="18" s="1"/>
  <c r="P60" i="15" s="1"/>
  <c r="AW60" i="18"/>
  <c r="Q60" i="18" s="1"/>
  <c r="Q60" i="15" s="1"/>
  <c r="AX60" i="18"/>
  <c r="R60" i="18" s="1"/>
  <c r="R60" i="15" s="1"/>
  <c r="AY60" i="18"/>
  <c r="S60" i="18" s="1"/>
  <c r="S60" i="15" s="1"/>
  <c r="AZ60" i="18"/>
  <c r="T60" i="18" s="1"/>
  <c r="T60" i="15" s="1"/>
  <c r="BA60" i="18"/>
  <c r="U60" i="18" s="1"/>
  <c r="U60" i="15" s="1"/>
  <c r="BB60" i="18"/>
  <c r="V60" i="18" s="1"/>
  <c r="BC60" i="18"/>
  <c r="W60" i="18" s="1"/>
  <c r="W60" i="15" s="1"/>
  <c r="BD60" i="18"/>
  <c r="X60" i="18" s="1"/>
  <c r="X60" i="15" s="1"/>
  <c r="BE60" i="18"/>
  <c r="Y60" i="18" s="1"/>
  <c r="Y60" i="15" s="1"/>
  <c r="BF60" i="18"/>
  <c r="Z60" i="18" s="1"/>
  <c r="Z60" i="15" s="1"/>
  <c r="BG60" i="18"/>
  <c r="AA60" i="18" s="1"/>
  <c r="AA60" i="15" s="1"/>
  <c r="BH60" i="18"/>
  <c r="AB60" i="18" s="1"/>
  <c r="AB60" i="15" s="1"/>
  <c r="BI60" i="18"/>
  <c r="AC60" i="18" s="1"/>
  <c r="BJ60" i="18"/>
  <c r="AD60" i="18" s="1"/>
  <c r="AD60" i="15" s="1"/>
  <c r="BK60" i="18"/>
  <c r="AE60" i="18" s="1"/>
  <c r="AE60" i="15" s="1"/>
  <c r="BL60" i="18"/>
  <c r="AF60" i="18" s="1"/>
  <c r="AF60" i="15" s="1"/>
  <c r="BM60" i="18"/>
  <c r="AG60" i="18" s="1"/>
  <c r="AG60" i="15" s="1"/>
  <c r="B61" i="18"/>
  <c r="A61" i="18" s="1"/>
  <c r="AI61" i="18"/>
  <c r="C61" i="18" s="1"/>
  <c r="C61" i="15" s="1"/>
  <c r="AJ61" i="18"/>
  <c r="D61" i="18" s="1"/>
  <c r="AK61" i="18"/>
  <c r="E61" i="18" s="1"/>
  <c r="AL61" i="18"/>
  <c r="F61" i="18" s="1"/>
  <c r="F61" i="15" s="1"/>
  <c r="AM61" i="18"/>
  <c r="G61" i="18" s="1"/>
  <c r="G61" i="15" s="1"/>
  <c r="AN61" i="18"/>
  <c r="H61" i="18" s="1"/>
  <c r="H61" i="15" s="1"/>
  <c r="AO61" i="18"/>
  <c r="I61" i="18" s="1"/>
  <c r="I61" i="15" s="1"/>
  <c r="AP61" i="18"/>
  <c r="J61" i="18" s="1"/>
  <c r="AQ61" i="18"/>
  <c r="K61" i="18" s="1"/>
  <c r="AR61" i="18"/>
  <c r="L61" i="18" s="1"/>
  <c r="L61" i="15" s="1"/>
  <c r="AS61" i="18"/>
  <c r="M61" i="18" s="1"/>
  <c r="M61" i="15" s="1"/>
  <c r="AT61" i="18"/>
  <c r="N61" i="18" s="1"/>
  <c r="N61" i="15" s="1"/>
  <c r="AU61" i="18"/>
  <c r="O61" i="18" s="1"/>
  <c r="AV61" i="18"/>
  <c r="P61" i="18" s="1"/>
  <c r="P61" i="15" s="1"/>
  <c r="AW61" i="18"/>
  <c r="Q61" i="18" s="1"/>
  <c r="Q61" i="15" s="1"/>
  <c r="AX61" i="18"/>
  <c r="R61" i="18" s="1"/>
  <c r="R61" i="15" s="1"/>
  <c r="AY61" i="18"/>
  <c r="S61" i="18" s="1"/>
  <c r="S61" i="15" s="1"/>
  <c r="AZ61" i="18"/>
  <c r="T61" i="18" s="1"/>
  <c r="T61" i="15" s="1"/>
  <c r="BA61" i="18"/>
  <c r="U61" i="18" s="1"/>
  <c r="U61" i="15" s="1"/>
  <c r="BB61" i="18"/>
  <c r="V61" i="18" s="1"/>
  <c r="V61" i="15" s="1"/>
  <c r="BC61" i="18"/>
  <c r="W61" i="18" s="1"/>
  <c r="W61" i="15" s="1"/>
  <c r="BD61" i="18"/>
  <c r="X61" i="18" s="1"/>
  <c r="X61" i="15" s="1"/>
  <c r="BE61" i="18"/>
  <c r="Y61" i="18" s="1"/>
  <c r="Y61" i="15" s="1"/>
  <c r="BF61" i="18"/>
  <c r="Z61" i="18" s="1"/>
  <c r="Z61" i="15" s="1"/>
  <c r="BG61" i="18"/>
  <c r="AA61" i="18" s="1"/>
  <c r="AA61" i="15" s="1"/>
  <c r="BH61" i="18"/>
  <c r="AB61" i="18" s="1"/>
  <c r="AB61" i="15" s="1"/>
  <c r="BI61" i="18"/>
  <c r="AC61" i="18" s="1"/>
  <c r="AC61" i="15" s="1"/>
  <c r="BJ61" i="18"/>
  <c r="AD61" i="18" s="1"/>
  <c r="AD61" i="15" s="1"/>
  <c r="BK61" i="18"/>
  <c r="AE61" i="18" s="1"/>
  <c r="AE61" i="15" s="1"/>
  <c r="BL61" i="18"/>
  <c r="AF61" i="18" s="1"/>
  <c r="AF61" i="15" s="1"/>
  <c r="BM61" i="18"/>
  <c r="AG61" i="18" s="1"/>
  <c r="AG61" i="15" s="1"/>
  <c r="B62" i="18"/>
  <c r="A62" i="18" s="1"/>
  <c r="AI62" i="18"/>
  <c r="C62" i="18" s="1"/>
  <c r="AJ62" i="18"/>
  <c r="D62" i="18" s="1"/>
  <c r="D62" i="15" s="1"/>
  <c r="AK62" i="18"/>
  <c r="E62" i="18" s="1"/>
  <c r="E62" i="15" s="1"/>
  <c r="AL62" i="18"/>
  <c r="F62" i="18" s="1"/>
  <c r="F62" i="15" s="1"/>
  <c r="AM62" i="18"/>
  <c r="G62" i="18" s="1"/>
  <c r="G62" i="15" s="1"/>
  <c r="AN62" i="18"/>
  <c r="H62" i="18" s="1"/>
  <c r="AO62" i="18"/>
  <c r="I62" i="18" s="1"/>
  <c r="AP62" i="18"/>
  <c r="J62" i="18" s="1"/>
  <c r="J62" i="15" s="1"/>
  <c r="AQ62" i="18"/>
  <c r="K62" i="18" s="1"/>
  <c r="K62" i="15" s="1"/>
  <c r="AR62" i="18"/>
  <c r="L62" i="18" s="1"/>
  <c r="L62" i="15" s="1"/>
  <c r="AS62" i="18"/>
  <c r="M62" i="18" s="1"/>
  <c r="M62" i="15" s="1"/>
  <c r="AT62" i="18"/>
  <c r="N62" i="18" s="1"/>
  <c r="N62" i="15" s="1"/>
  <c r="AU62" i="18"/>
  <c r="O62" i="18" s="1"/>
  <c r="AV62" i="18"/>
  <c r="P62" i="18" s="1"/>
  <c r="AW62" i="18"/>
  <c r="Q62" i="18" s="1"/>
  <c r="Q62" i="15" s="1"/>
  <c r="AX62" i="18"/>
  <c r="R62" i="18" s="1"/>
  <c r="R62" i="15" s="1"/>
  <c r="AY62" i="18"/>
  <c r="S62" i="18" s="1"/>
  <c r="S62" i="15" s="1"/>
  <c r="AZ62" i="18"/>
  <c r="T62" i="18" s="1"/>
  <c r="T62" i="15" s="1"/>
  <c r="BA62" i="18"/>
  <c r="U62" i="18" s="1"/>
  <c r="U62" i="15" s="1"/>
  <c r="BB62" i="18"/>
  <c r="V62" i="18" s="1"/>
  <c r="V62" i="15" s="1"/>
  <c r="BC62" i="18"/>
  <c r="W62" i="18" s="1"/>
  <c r="W62" i="15" s="1"/>
  <c r="BD62" i="18"/>
  <c r="X62" i="18" s="1"/>
  <c r="X62" i="15" s="1"/>
  <c r="BE62" i="18"/>
  <c r="Y62" i="18" s="1"/>
  <c r="Y62" i="15" s="1"/>
  <c r="BF62" i="18"/>
  <c r="Z62" i="18" s="1"/>
  <c r="Z62" i="15" s="1"/>
  <c r="BG62" i="18"/>
  <c r="AA62" i="18" s="1"/>
  <c r="AA62" i="15" s="1"/>
  <c r="BH62" i="18"/>
  <c r="AB62" i="18" s="1"/>
  <c r="AB62" i="15" s="1"/>
  <c r="BI62" i="18"/>
  <c r="AC62" i="18" s="1"/>
  <c r="AC62" i="15" s="1"/>
  <c r="BJ62" i="18"/>
  <c r="AD62" i="18" s="1"/>
  <c r="AD62" i="15" s="1"/>
  <c r="BK62" i="18"/>
  <c r="AE62" i="18" s="1"/>
  <c r="AE62" i="15" s="1"/>
  <c r="BL62" i="18"/>
  <c r="AF62" i="18" s="1"/>
  <c r="AF62" i="15" s="1"/>
  <c r="BM62" i="18"/>
  <c r="AG62" i="18" s="1"/>
  <c r="AG62" i="15" s="1"/>
  <c r="B63" i="18"/>
  <c r="A63" i="18" s="1"/>
  <c r="AI63" i="18"/>
  <c r="C63" i="18" s="1"/>
  <c r="C63" i="15" s="1"/>
  <c r="AJ63" i="18"/>
  <c r="D63" i="18" s="1"/>
  <c r="D63" i="15" s="1"/>
  <c r="AK63" i="18"/>
  <c r="E63" i="18" s="1"/>
  <c r="E63" i="15" s="1"/>
  <c r="AL63" i="18"/>
  <c r="F63" i="18" s="1"/>
  <c r="F63" i="15" s="1"/>
  <c r="AM63" i="18"/>
  <c r="G63" i="18" s="1"/>
  <c r="G63" i="15" s="1"/>
  <c r="AN63" i="18"/>
  <c r="H63" i="18" s="1"/>
  <c r="AO63" i="18"/>
  <c r="I63" i="18" s="1"/>
  <c r="I63" i="15" s="1"/>
  <c r="AP63" i="18"/>
  <c r="J63" i="18" s="1"/>
  <c r="J63" i="15" s="1"/>
  <c r="AQ63" i="18"/>
  <c r="K63" i="18" s="1"/>
  <c r="K63" i="15" s="1"/>
  <c r="AR63" i="18"/>
  <c r="L63" i="18" s="1"/>
  <c r="L63" i="15" s="1"/>
  <c r="AS63" i="18"/>
  <c r="M63" i="18" s="1"/>
  <c r="M63" i="15" s="1"/>
  <c r="AT63" i="18"/>
  <c r="N63" i="18" s="1"/>
  <c r="N63" i="15" s="1"/>
  <c r="AU63" i="18"/>
  <c r="O63" i="18" s="1"/>
  <c r="AV63" i="18"/>
  <c r="P63" i="18" s="1"/>
  <c r="P63" i="15" s="1"/>
  <c r="AW63" i="18"/>
  <c r="Q63" i="18" s="1"/>
  <c r="Q63" i="15" s="1"/>
  <c r="AX63" i="18"/>
  <c r="R63" i="18" s="1"/>
  <c r="R63" i="15" s="1"/>
  <c r="AY63" i="18"/>
  <c r="S63" i="18" s="1"/>
  <c r="S63" i="15" s="1"/>
  <c r="AZ63" i="18"/>
  <c r="T63" i="18" s="1"/>
  <c r="T63" i="15" s="1"/>
  <c r="BA63" i="18"/>
  <c r="U63" i="18" s="1"/>
  <c r="U63" i="15" s="1"/>
  <c r="BB63" i="18"/>
  <c r="V63" i="18" s="1"/>
  <c r="V63" i="15" s="1"/>
  <c r="BC63" i="18"/>
  <c r="W63" i="18" s="1"/>
  <c r="W63" i="15" s="1"/>
  <c r="BD63" i="18"/>
  <c r="X63" i="18" s="1"/>
  <c r="X63" i="15" s="1"/>
  <c r="BE63" i="18"/>
  <c r="Y63" i="18" s="1"/>
  <c r="Y63" i="15" s="1"/>
  <c r="BF63" i="18"/>
  <c r="Z63" i="18" s="1"/>
  <c r="Z63" i="15" s="1"/>
  <c r="BG63" i="18"/>
  <c r="AA63" i="18" s="1"/>
  <c r="AA63" i="15" s="1"/>
  <c r="BH63" i="18"/>
  <c r="AB63" i="18" s="1"/>
  <c r="AB63" i="15" s="1"/>
  <c r="BI63" i="18"/>
  <c r="AC63" i="18" s="1"/>
  <c r="AC63" i="15" s="1"/>
  <c r="BJ63" i="18"/>
  <c r="AD63" i="18" s="1"/>
  <c r="BK63" i="18"/>
  <c r="AE63" i="18" s="1"/>
  <c r="AE63" i="15" s="1"/>
  <c r="BL63" i="18"/>
  <c r="AF63" i="18" s="1"/>
  <c r="AF63" i="15" s="1"/>
  <c r="BM63" i="18"/>
  <c r="AG63" i="18" s="1"/>
  <c r="AG63" i="15" s="1"/>
  <c r="B64" i="18"/>
  <c r="A64" i="18" s="1"/>
  <c r="AI64" i="18"/>
  <c r="C64" i="18" s="1"/>
  <c r="C64" i="15" s="1"/>
  <c r="AJ64" i="18"/>
  <c r="D64" i="18" s="1"/>
  <c r="D64" i="15" s="1"/>
  <c r="AK64" i="18"/>
  <c r="E64" i="18" s="1"/>
  <c r="E64" i="15" s="1"/>
  <c r="AL64" i="18"/>
  <c r="F64" i="18" s="1"/>
  <c r="F64" i="15" s="1"/>
  <c r="AM64" i="18"/>
  <c r="G64" i="18" s="1"/>
  <c r="AN64" i="18"/>
  <c r="H64" i="18" s="1"/>
  <c r="AO64" i="18"/>
  <c r="I64" i="18" s="1"/>
  <c r="I64" i="15" s="1"/>
  <c r="AP64" i="18"/>
  <c r="J64" i="18" s="1"/>
  <c r="J64" i="15" s="1"/>
  <c r="AQ64" i="18"/>
  <c r="K64" i="18" s="1"/>
  <c r="K64" i="15" s="1"/>
  <c r="AR64" i="18"/>
  <c r="L64" i="18" s="1"/>
  <c r="L64" i="15" s="1"/>
  <c r="AS64" i="18"/>
  <c r="M64" i="18" s="1"/>
  <c r="M64" i="15" s="1"/>
  <c r="AT64" i="18"/>
  <c r="N64" i="18" s="1"/>
  <c r="AU64" i="18"/>
  <c r="O64" i="18" s="1"/>
  <c r="AV64" i="18"/>
  <c r="P64" i="18" s="1"/>
  <c r="P64" i="15" s="1"/>
  <c r="AW64" i="18"/>
  <c r="Q64" i="18" s="1"/>
  <c r="Q64" i="15" s="1"/>
  <c r="AX64" i="18"/>
  <c r="R64" i="18" s="1"/>
  <c r="R64" i="15" s="1"/>
  <c r="AY64" i="18"/>
  <c r="S64" i="18" s="1"/>
  <c r="S64" i="15" s="1"/>
  <c r="AZ64" i="18"/>
  <c r="T64" i="18" s="1"/>
  <c r="T64" i="15" s="1"/>
  <c r="BA64" i="18"/>
  <c r="U64" i="18" s="1"/>
  <c r="U64" i="15" s="1"/>
  <c r="BB64" i="18"/>
  <c r="V64" i="18" s="1"/>
  <c r="V64" i="15" s="1"/>
  <c r="BC64" i="18"/>
  <c r="W64" i="18" s="1"/>
  <c r="W64" i="15" s="1"/>
  <c r="BD64" i="18"/>
  <c r="X64" i="18" s="1"/>
  <c r="X64" i="15" s="1"/>
  <c r="BE64" i="18"/>
  <c r="Y64" i="18" s="1"/>
  <c r="Y64" i="15" s="1"/>
  <c r="BF64" i="18"/>
  <c r="Z64" i="18" s="1"/>
  <c r="Z64" i="15" s="1"/>
  <c r="BG64" i="18"/>
  <c r="AA64" i="18" s="1"/>
  <c r="AA64" i="15" s="1"/>
  <c r="BH64" i="18"/>
  <c r="AB64" i="18" s="1"/>
  <c r="AB64" i="15" s="1"/>
  <c r="BI64" i="18"/>
  <c r="AC64" i="18" s="1"/>
  <c r="AC64" i="15" s="1"/>
  <c r="BJ64" i="18"/>
  <c r="AD64" i="18" s="1"/>
  <c r="AD64" i="15" s="1"/>
  <c r="BK64" i="18"/>
  <c r="AE64" i="18" s="1"/>
  <c r="AE64" i="15" s="1"/>
  <c r="BL64" i="18"/>
  <c r="AF64" i="18" s="1"/>
  <c r="AF64" i="15" s="1"/>
  <c r="BM64" i="18"/>
  <c r="AG64" i="18" s="1"/>
  <c r="AG64" i="15" s="1"/>
  <c r="B65" i="18"/>
  <c r="A65" i="18" s="1"/>
  <c r="AI65" i="18"/>
  <c r="C65" i="18" s="1"/>
  <c r="AJ65" i="18"/>
  <c r="D65" i="18" s="1"/>
  <c r="D65" i="15" s="1"/>
  <c r="AK65" i="18"/>
  <c r="E65" i="18" s="1"/>
  <c r="E65" i="15" s="1"/>
  <c r="AL65" i="18"/>
  <c r="F65" i="18" s="1"/>
  <c r="F65" i="15" s="1"/>
  <c r="AM65" i="18"/>
  <c r="G65" i="18" s="1"/>
  <c r="G65" i="15" s="1"/>
  <c r="AN65" i="18"/>
  <c r="H65" i="18" s="1"/>
  <c r="H65" i="15" s="1"/>
  <c r="AO65" i="18"/>
  <c r="I65" i="18" s="1"/>
  <c r="AP65" i="18"/>
  <c r="J65" i="18" s="1"/>
  <c r="AQ65" i="18"/>
  <c r="K65" i="18" s="1"/>
  <c r="K65" i="15" s="1"/>
  <c r="AR65" i="18"/>
  <c r="L65" i="18" s="1"/>
  <c r="L65" i="15" s="1"/>
  <c r="AS65" i="18"/>
  <c r="M65" i="18" s="1"/>
  <c r="M65" i="15" s="1"/>
  <c r="AT65" i="18"/>
  <c r="N65" i="18" s="1"/>
  <c r="N65" i="15" s="1"/>
  <c r="AU65" i="18"/>
  <c r="O65" i="18" s="1"/>
  <c r="O65" i="15" s="1"/>
  <c r="AV65" i="18"/>
  <c r="P65" i="18" s="1"/>
  <c r="P65" i="15" s="1"/>
  <c r="AW65" i="18"/>
  <c r="Q65" i="18" s="1"/>
  <c r="Q65" i="15" s="1"/>
  <c r="AX65" i="18"/>
  <c r="R65" i="18" s="1"/>
  <c r="R65" i="15" s="1"/>
  <c r="AY65" i="18"/>
  <c r="S65" i="18" s="1"/>
  <c r="S65" i="15" s="1"/>
  <c r="AZ65" i="18"/>
  <c r="T65" i="18" s="1"/>
  <c r="T65" i="15" s="1"/>
  <c r="BA65" i="18"/>
  <c r="U65" i="18" s="1"/>
  <c r="U65" i="15" s="1"/>
  <c r="BB65" i="18"/>
  <c r="V65" i="18" s="1"/>
  <c r="V65" i="15" s="1"/>
  <c r="BC65" i="18"/>
  <c r="W65" i="18" s="1"/>
  <c r="W65" i="15" s="1"/>
  <c r="BD65" i="18"/>
  <c r="X65" i="18" s="1"/>
  <c r="X65" i="15" s="1"/>
  <c r="BE65" i="18"/>
  <c r="Y65" i="18" s="1"/>
  <c r="Y65" i="15" s="1"/>
  <c r="BF65" i="18"/>
  <c r="Z65" i="18" s="1"/>
  <c r="Z65" i="15" s="1"/>
  <c r="BG65" i="18"/>
  <c r="AA65" i="18" s="1"/>
  <c r="AA65" i="15" s="1"/>
  <c r="BH65" i="18"/>
  <c r="AB65" i="18" s="1"/>
  <c r="AB65" i="15" s="1"/>
  <c r="BI65" i="18"/>
  <c r="AC65" i="18" s="1"/>
  <c r="AC65" i="15" s="1"/>
  <c r="BJ65" i="18"/>
  <c r="AD65" i="18" s="1"/>
  <c r="AD65" i="15" s="1"/>
  <c r="BK65" i="18"/>
  <c r="AE65" i="18" s="1"/>
  <c r="AE65" i="15" s="1"/>
  <c r="BL65" i="18"/>
  <c r="AF65" i="18" s="1"/>
  <c r="AF65" i="15" s="1"/>
  <c r="BM65" i="18"/>
  <c r="AG65" i="18" s="1"/>
  <c r="AG65" i="15" s="1"/>
  <c r="B66" i="18"/>
  <c r="A66" i="18" s="1"/>
  <c r="AI66" i="18"/>
  <c r="C66" i="18" s="1"/>
  <c r="AJ66" i="18"/>
  <c r="D66" i="18" s="1"/>
  <c r="D66" i="15" s="1"/>
  <c r="AK66" i="18"/>
  <c r="E66" i="18" s="1"/>
  <c r="E66" i="15" s="1"/>
  <c r="AL66" i="18"/>
  <c r="F66" i="18" s="1"/>
  <c r="F66" i="15" s="1"/>
  <c r="AM66" i="18"/>
  <c r="G66" i="18" s="1"/>
  <c r="G66" i="15" s="1"/>
  <c r="AN66" i="18"/>
  <c r="H66" i="18" s="1"/>
  <c r="H66" i="15" s="1"/>
  <c r="AO66" i="18"/>
  <c r="I66" i="18" s="1"/>
  <c r="I66" i="15" s="1"/>
  <c r="AP66" i="18"/>
  <c r="J66" i="18" s="1"/>
  <c r="AQ66" i="18"/>
  <c r="K66" i="18" s="1"/>
  <c r="K66" i="15" s="1"/>
  <c r="AR66" i="18"/>
  <c r="L66" i="18" s="1"/>
  <c r="L66" i="15" s="1"/>
  <c r="AS66" i="18"/>
  <c r="M66" i="18" s="1"/>
  <c r="M66" i="15" s="1"/>
  <c r="AT66" i="18"/>
  <c r="N66" i="18" s="1"/>
  <c r="N66" i="15" s="1"/>
  <c r="AU66" i="18"/>
  <c r="O66" i="18" s="1"/>
  <c r="O66" i="15" s="1"/>
  <c r="AV66" i="18"/>
  <c r="P66" i="18" s="1"/>
  <c r="P66" i="15" s="1"/>
  <c r="AW66" i="18"/>
  <c r="Q66" i="18" s="1"/>
  <c r="AX66" i="18"/>
  <c r="R66" i="18" s="1"/>
  <c r="R66" i="15" s="1"/>
  <c r="AY66" i="18"/>
  <c r="S66" i="18" s="1"/>
  <c r="S66" i="15" s="1"/>
  <c r="AZ66" i="18"/>
  <c r="T66" i="18" s="1"/>
  <c r="T66" i="15" s="1"/>
  <c r="BA66" i="18"/>
  <c r="U66" i="18" s="1"/>
  <c r="U66" i="15" s="1"/>
  <c r="BB66" i="18"/>
  <c r="V66" i="18" s="1"/>
  <c r="V66" i="15" s="1"/>
  <c r="BC66" i="18"/>
  <c r="W66" i="18" s="1"/>
  <c r="W66" i="15" s="1"/>
  <c r="BD66" i="18"/>
  <c r="X66" i="18" s="1"/>
  <c r="BE66" i="18"/>
  <c r="Y66" i="18" s="1"/>
  <c r="Y66" i="15" s="1"/>
  <c r="BF66" i="18"/>
  <c r="Z66" i="18" s="1"/>
  <c r="Z66" i="15" s="1"/>
  <c r="BG66" i="18"/>
  <c r="AA66" i="18" s="1"/>
  <c r="AA66" i="15" s="1"/>
  <c r="BH66" i="18"/>
  <c r="AB66" i="18" s="1"/>
  <c r="AB66" i="15" s="1"/>
  <c r="BI66" i="18"/>
  <c r="AC66" i="18" s="1"/>
  <c r="AC66" i="15" s="1"/>
  <c r="BJ66" i="18"/>
  <c r="AD66" i="18" s="1"/>
  <c r="AD66" i="15" s="1"/>
  <c r="BK66" i="18"/>
  <c r="AE66" i="18" s="1"/>
  <c r="BL66" i="18"/>
  <c r="AF66" i="18" s="1"/>
  <c r="AF66" i="15" s="1"/>
  <c r="BM66" i="18"/>
  <c r="AG66" i="18" s="1"/>
  <c r="AG66" i="15" s="1"/>
  <c r="B67" i="18"/>
  <c r="A67" i="18" s="1"/>
  <c r="AI67" i="18"/>
  <c r="C67" i="18" s="1"/>
  <c r="C67" i="15" s="1"/>
  <c r="AJ67" i="18"/>
  <c r="D67" i="18" s="1"/>
  <c r="D67" i="15" s="1"/>
  <c r="AK67" i="18"/>
  <c r="E67" i="18" s="1"/>
  <c r="E67" i="15" s="1"/>
  <c r="AL67" i="18"/>
  <c r="F67" i="18" s="1"/>
  <c r="F67" i="15" s="1"/>
  <c r="AM67" i="18"/>
  <c r="G67" i="18" s="1"/>
  <c r="G67" i="15" s="1"/>
  <c r="AN67" i="18"/>
  <c r="H67" i="18" s="1"/>
  <c r="H67" i="15" s="1"/>
  <c r="AO67" i="18"/>
  <c r="I67" i="18" s="1"/>
  <c r="I67" i="15" s="1"/>
  <c r="AP67" i="18"/>
  <c r="J67" i="18" s="1"/>
  <c r="J67" i="15" s="1"/>
  <c r="AQ67" i="18"/>
  <c r="K67" i="18" s="1"/>
  <c r="K67" i="15" s="1"/>
  <c r="AR67" i="18"/>
  <c r="L67" i="18" s="1"/>
  <c r="L67" i="15" s="1"/>
  <c r="AS67" i="18"/>
  <c r="M67" i="18" s="1"/>
  <c r="M67" i="15" s="1"/>
  <c r="AT67" i="18"/>
  <c r="N67" i="18" s="1"/>
  <c r="N67" i="15" s="1"/>
  <c r="AU67" i="18"/>
  <c r="O67" i="18" s="1"/>
  <c r="O67" i="15" s="1"/>
  <c r="AV67" i="18"/>
  <c r="P67" i="18" s="1"/>
  <c r="P67" i="15" s="1"/>
  <c r="AW67" i="18"/>
  <c r="Q67" i="18" s="1"/>
  <c r="AX67" i="18"/>
  <c r="R67" i="18" s="1"/>
  <c r="AY67" i="18"/>
  <c r="S67" i="18" s="1"/>
  <c r="AZ67" i="18"/>
  <c r="T67" i="18" s="1"/>
  <c r="T67" i="15" s="1"/>
  <c r="BA67" i="18"/>
  <c r="U67" i="18" s="1"/>
  <c r="U67" i="15" s="1"/>
  <c r="BB67" i="18"/>
  <c r="V67" i="18" s="1"/>
  <c r="V67" i="15" s="1"/>
  <c r="BC67" i="18"/>
  <c r="W67" i="18" s="1"/>
  <c r="W67" i="15" s="1"/>
  <c r="BD67" i="18"/>
  <c r="X67" i="18" s="1"/>
  <c r="BE67" i="18"/>
  <c r="Y67" i="18" s="1"/>
  <c r="BF67" i="18"/>
  <c r="Z67" i="18" s="1"/>
  <c r="BG67" i="18"/>
  <c r="AA67" i="18" s="1"/>
  <c r="AA67" i="15" s="1"/>
  <c r="BH67" i="18"/>
  <c r="AB67" i="18" s="1"/>
  <c r="AB67" i="15" s="1"/>
  <c r="BI67" i="18"/>
  <c r="AC67" i="18" s="1"/>
  <c r="AC67" i="15" s="1"/>
  <c r="BJ67" i="18"/>
  <c r="AD67" i="18" s="1"/>
  <c r="AD67" i="15" s="1"/>
  <c r="BK67" i="18"/>
  <c r="AE67" i="18" s="1"/>
  <c r="BL67" i="18"/>
  <c r="AF67" i="18" s="1"/>
  <c r="AF67" i="15" s="1"/>
  <c r="BM67" i="18"/>
  <c r="AG67" i="18" s="1"/>
  <c r="AG67" i="15" s="1"/>
  <c r="B68" i="18"/>
  <c r="A68" i="18" s="1"/>
  <c r="AI68" i="18"/>
  <c r="C68" i="18" s="1"/>
  <c r="C68" i="15" s="1"/>
  <c r="AJ68" i="18"/>
  <c r="D68" i="18" s="1"/>
  <c r="D68" i="15" s="1"/>
  <c r="AK68" i="18"/>
  <c r="E68" i="18" s="1"/>
  <c r="E68" i="15" s="1"/>
  <c r="AL68" i="18"/>
  <c r="F68" i="18" s="1"/>
  <c r="F68" i="15" s="1"/>
  <c r="AM68" i="18"/>
  <c r="G68" i="18" s="1"/>
  <c r="G68" i="15" s="1"/>
  <c r="AN68" i="18"/>
  <c r="H68" i="18" s="1"/>
  <c r="H68" i="15" s="1"/>
  <c r="AO68" i="18"/>
  <c r="I68" i="18" s="1"/>
  <c r="I68" i="15" s="1"/>
  <c r="AP68" i="18"/>
  <c r="J68" i="18" s="1"/>
  <c r="J68" i="15" s="1"/>
  <c r="AQ68" i="18"/>
  <c r="K68" i="18" s="1"/>
  <c r="K68" i="15" s="1"/>
  <c r="AR68" i="18"/>
  <c r="L68" i="18" s="1"/>
  <c r="L68" i="15" s="1"/>
  <c r="AS68" i="18"/>
  <c r="M68" i="18" s="1"/>
  <c r="M68" i="15" s="1"/>
  <c r="AT68" i="18"/>
  <c r="N68" i="18" s="1"/>
  <c r="N68" i="15" s="1"/>
  <c r="AU68" i="18"/>
  <c r="O68" i="18" s="1"/>
  <c r="O68" i="15" s="1"/>
  <c r="AV68" i="18"/>
  <c r="P68" i="18" s="1"/>
  <c r="P68" i="15" s="1"/>
  <c r="AW68" i="18"/>
  <c r="Q68" i="18" s="1"/>
  <c r="Q68" i="15" s="1"/>
  <c r="AX68" i="18"/>
  <c r="R68" i="18" s="1"/>
  <c r="AY68" i="18"/>
  <c r="S68" i="18" s="1"/>
  <c r="AZ68" i="18"/>
  <c r="T68" i="18" s="1"/>
  <c r="T68" i="15" s="1"/>
  <c r="BA68" i="18"/>
  <c r="U68" i="18" s="1"/>
  <c r="U68" i="15" s="1"/>
  <c r="BB68" i="18"/>
  <c r="V68" i="18" s="1"/>
  <c r="V68" i="15" s="1"/>
  <c r="BC68" i="18"/>
  <c r="W68" i="18" s="1"/>
  <c r="BD68" i="18"/>
  <c r="X68" i="18" s="1"/>
  <c r="BE68" i="18"/>
  <c r="Y68" i="18" s="1"/>
  <c r="Y68" i="15" s="1"/>
  <c r="BF68" i="18"/>
  <c r="Z68" i="18" s="1"/>
  <c r="Z68" i="15" s="1"/>
  <c r="BG68" i="18"/>
  <c r="AA68" i="18" s="1"/>
  <c r="AA68" i="15" s="1"/>
  <c r="BH68" i="18"/>
  <c r="AB68" i="18" s="1"/>
  <c r="AB68" i="15" s="1"/>
  <c r="BI68" i="18"/>
  <c r="AC68" i="18" s="1"/>
  <c r="BJ68" i="18"/>
  <c r="AD68" i="18" s="1"/>
  <c r="AD68" i="15" s="1"/>
  <c r="BK68" i="18"/>
  <c r="AE68" i="18" s="1"/>
  <c r="AE68" i="15" s="1"/>
  <c r="BL68" i="18"/>
  <c r="AF68" i="18" s="1"/>
  <c r="AF68" i="15" s="1"/>
  <c r="BM68" i="18"/>
  <c r="AG68" i="18" s="1"/>
  <c r="AG68" i="15" s="1"/>
  <c r="B69" i="18"/>
  <c r="A69" i="18" s="1"/>
  <c r="AI69" i="18"/>
  <c r="C69" i="18" s="1"/>
  <c r="AJ69" i="18"/>
  <c r="D69" i="18" s="1"/>
  <c r="D69" i="15" s="1"/>
  <c r="AK69" i="18"/>
  <c r="E69" i="18" s="1"/>
  <c r="E69" i="15" s="1"/>
  <c r="AL69" i="18"/>
  <c r="F69" i="18" s="1"/>
  <c r="AM69" i="18"/>
  <c r="G69" i="18" s="1"/>
  <c r="G69" i="15" s="1"/>
  <c r="AN69" i="18"/>
  <c r="H69" i="18" s="1"/>
  <c r="H69" i="15" s="1"/>
  <c r="AO69" i="18"/>
  <c r="I69" i="18" s="1"/>
  <c r="I69" i="15" s="1"/>
  <c r="AP69" i="18"/>
  <c r="J69" i="18" s="1"/>
  <c r="J69" i="15" s="1"/>
  <c r="AQ69" i="18"/>
  <c r="K69" i="18" s="1"/>
  <c r="K69" i="15" s="1"/>
  <c r="AR69" i="18"/>
  <c r="L69" i="18" s="1"/>
  <c r="L69" i="15" s="1"/>
  <c r="AS69" i="18"/>
  <c r="M69" i="18" s="1"/>
  <c r="M69" i="15" s="1"/>
  <c r="AT69" i="18"/>
  <c r="N69" i="18" s="1"/>
  <c r="N69" i="15" s="1"/>
  <c r="AU69" i="18"/>
  <c r="O69" i="18" s="1"/>
  <c r="O69" i="15" s="1"/>
  <c r="AV69" i="18"/>
  <c r="P69" i="18" s="1"/>
  <c r="P69" i="15" s="1"/>
  <c r="AW69" i="18"/>
  <c r="Q69" i="18" s="1"/>
  <c r="Q69" i="15" s="1"/>
  <c r="AX69" i="18"/>
  <c r="R69" i="18" s="1"/>
  <c r="R69" i="15" s="1"/>
  <c r="AY69" i="18"/>
  <c r="S69" i="18" s="1"/>
  <c r="S69" i="15" s="1"/>
  <c r="AZ69" i="18"/>
  <c r="T69" i="18" s="1"/>
  <c r="T69" i="15" s="1"/>
  <c r="BA69" i="18"/>
  <c r="U69" i="18" s="1"/>
  <c r="U69" i="15" s="1"/>
  <c r="BB69" i="18"/>
  <c r="V69" i="18" s="1"/>
  <c r="V69" i="15" s="1"/>
  <c r="BC69" i="18"/>
  <c r="W69" i="18" s="1"/>
  <c r="BD69" i="18"/>
  <c r="X69" i="18" s="1"/>
  <c r="X69" i="15" s="1"/>
  <c r="BE69" i="18"/>
  <c r="Y69" i="18" s="1"/>
  <c r="Y69" i="15" s="1"/>
  <c r="BF69" i="18"/>
  <c r="Z69" i="18" s="1"/>
  <c r="Z69" i="15" s="1"/>
  <c r="BG69" i="18"/>
  <c r="AA69" i="18" s="1"/>
  <c r="AA69" i="15" s="1"/>
  <c r="BH69" i="18"/>
  <c r="AB69" i="18" s="1"/>
  <c r="AB69" i="15" s="1"/>
  <c r="BI69" i="18"/>
  <c r="AC69" i="18" s="1"/>
  <c r="AC69" i="15" s="1"/>
  <c r="BJ69" i="18"/>
  <c r="AD69" i="18" s="1"/>
  <c r="AD69" i="15" s="1"/>
  <c r="BK69" i="18"/>
  <c r="AE69" i="18" s="1"/>
  <c r="AE69" i="15" s="1"/>
  <c r="BL69" i="18"/>
  <c r="AF69" i="18" s="1"/>
  <c r="AF69" i="15" s="1"/>
  <c r="BM69" i="18"/>
  <c r="AG69" i="18" s="1"/>
  <c r="AG69" i="15" s="1"/>
  <c r="B70" i="18"/>
  <c r="A70" i="18" s="1"/>
  <c r="AI70" i="18"/>
  <c r="C70" i="18" s="1"/>
  <c r="C70" i="15" s="1"/>
  <c r="AJ70" i="18"/>
  <c r="D70" i="18" s="1"/>
  <c r="D70" i="15" s="1"/>
  <c r="AK70" i="18"/>
  <c r="E70" i="18" s="1"/>
  <c r="E70" i="15" s="1"/>
  <c r="AL70" i="18"/>
  <c r="F70" i="18" s="1"/>
  <c r="AM70" i="18"/>
  <c r="G70" i="18" s="1"/>
  <c r="G70" i="15" s="1"/>
  <c r="AN70" i="18"/>
  <c r="H70" i="18" s="1"/>
  <c r="H70" i="15" s="1"/>
  <c r="AO70" i="18"/>
  <c r="I70" i="18" s="1"/>
  <c r="I70" i="15" s="1"/>
  <c r="AP70" i="18"/>
  <c r="J70" i="18" s="1"/>
  <c r="J70" i="15" s="1"/>
  <c r="AQ70" i="18"/>
  <c r="K70" i="18" s="1"/>
  <c r="K70" i="15" s="1"/>
  <c r="AR70" i="18"/>
  <c r="L70" i="18" s="1"/>
  <c r="L70" i="15" s="1"/>
  <c r="AS70" i="18"/>
  <c r="M70" i="18" s="1"/>
  <c r="AT70" i="18"/>
  <c r="N70" i="18" s="1"/>
  <c r="N70" i="15" s="1"/>
  <c r="AU70" i="18"/>
  <c r="O70" i="18" s="1"/>
  <c r="O70" i="15" s="1"/>
  <c r="AV70" i="18"/>
  <c r="P70" i="18" s="1"/>
  <c r="P70" i="15" s="1"/>
  <c r="AW70" i="18"/>
  <c r="Q70" i="18" s="1"/>
  <c r="Q70" i="15" s="1"/>
  <c r="AX70" i="18"/>
  <c r="R70" i="18" s="1"/>
  <c r="R70" i="15" s="1"/>
  <c r="AY70" i="18"/>
  <c r="S70" i="18" s="1"/>
  <c r="S70" i="15" s="1"/>
  <c r="AZ70" i="18"/>
  <c r="T70" i="18" s="1"/>
  <c r="T70" i="15" s="1"/>
  <c r="BA70" i="18"/>
  <c r="U70" i="18" s="1"/>
  <c r="U70" i="15" s="1"/>
  <c r="BB70" i="18"/>
  <c r="V70" i="18" s="1"/>
  <c r="V70" i="15" s="1"/>
  <c r="BC70" i="18"/>
  <c r="W70" i="18" s="1"/>
  <c r="W70" i="15" s="1"/>
  <c r="BD70" i="18"/>
  <c r="X70" i="18" s="1"/>
  <c r="X70" i="15" s="1"/>
  <c r="BE70" i="18"/>
  <c r="Y70" i="18" s="1"/>
  <c r="Y70" i="15" s="1"/>
  <c r="BF70" i="18"/>
  <c r="Z70" i="18" s="1"/>
  <c r="Z70" i="15" s="1"/>
  <c r="BG70" i="18"/>
  <c r="AA70" i="18" s="1"/>
  <c r="AA70" i="15" s="1"/>
  <c r="BH70" i="18"/>
  <c r="AB70" i="18" s="1"/>
  <c r="AB70" i="15" s="1"/>
  <c r="BI70" i="18"/>
  <c r="AC70" i="18" s="1"/>
  <c r="AC70" i="15" s="1"/>
  <c r="BJ70" i="18"/>
  <c r="AD70" i="18" s="1"/>
  <c r="BK70" i="18"/>
  <c r="AE70" i="18" s="1"/>
  <c r="AE70" i="15" s="1"/>
  <c r="BL70" i="18"/>
  <c r="AF70" i="18" s="1"/>
  <c r="AF70" i="15" s="1"/>
  <c r="BM70" i="18"/>
  <c r="AG70" i="18" s="1"/>
  <c r="AG70" i="15" s="1"/>
  <c r="B71" i="18"/>
  <c r="A71" i="18" s="1"/>
  <c r="AI71" i="18"/>
  <c r="C71" i="18" s="1"/>
  <c r="C71" i="15" s="1"/>
  <c r="AJ71" i="18"/>
  <c r="D71" i="18" s="1"/>
  <c r="D71" i="15" s="1"/>
  <c r="AK71" i="18"/>
  <c r="E71" i="18" s="1"/>
  <c r="E71" i="15" s="1"/>
  <c r="AL71" i="18"/>
  <c r="F71" i="18" s="1"/>
  <c r="AM71" i="18"/>
  <c r="G71" i="18" s="1"/>
  <c r="AN71" i="18"/>
  <c r="H71" i="18" s="1"/>
  <c r="H71" i="15" s="1"/>
  <c r="AO71" i="18"/>
  <c r="I71" i="18" s="1"/>
  <c r="I71" i="15" s="1"/>
  <c r="AP71" i="18"/>
  <c r="J71" i="18" s="1"/>
  <c r="J71" i="15" s="1"/>
  <c r="AQ71" i="18"/>
  <c r="K71" i="18" s="1"/>
  <c r="K71" i="15" s="1"/>
  <c r="AR71" i="18"/>
  <c r="L71" i="18" s="1"/>
  <c r="L71" i="15" s="1"/>
  <c r="AS71" i="18"/>
  <c r="M71" i="18" s="1"/>
  <c r="M71" i="15" s="1"/>
  <c r="AT71" i="18"/>
  <c r="N71" i="18" s="1"/>
  <c r="N71" i="15" s="1"/>
  <c r="AU71" i="18"/>
  <c r="O71" i="18" s="1"/>
  <c r="O71" i="15" s="1"/>
  <c r="AV71" i="18"/>
  <c r="P71" i="18" s="1"/>
  <c r="P71" i="15" s="1"/>
  <c r="AW71" i="18"/>
  <c r="Q71" i="18" s="1"/>
  <c r="Q71" i="15" s="1"/>
  <c r="AX71" i="18"/>
  <c r="R71" i="18" s="1"/>
  <c r="R71" i="15" s="1"/>
  <c r="AY71" i="18"/>
  <c r="S71" i="18" s="1"/>
  <c r="S71" i="15" s="1"/>
  <c r="AZ71" i="18"/>
  <c r="T71" i="18" s="1"/>
  <c r="T71" i="15" s="1"/>
  <c r="BA71" i="18"/>
  <c r="U71" i="18" s="1"/>
  <c r="U71" i="15" s="1"/>
  <c r="BB71" i="18"/>
  <c r="V71" i="18" s="1"/>
  <c r="V71" i="15" s="1"/>
  <c r="BC71" i="18"/>
  <c r="W71" i="18" s="1"/>
  <c r="W71" i="15" s="1"/>
  <c r="BD71" i="18"/>
  <c r="X71" i="18" s="1"/>
  <c r="X71" i="15" s="1"/>
  <c r="BE71" i="18"/>
  <c r="Y71" i="18" s="1"/>
  <c r="Y71" i="15" s="1"/>
  <c r="BF71" i="18"/>
  <c r="Z71" i="18" s="1"/>
  <c r="Z71" i="15" s="1"/>
  <c r="BG71" i="18"/>
  <c r="AA71" i="18" s="1"/>
  <c r="AA71" i="15" s="1"/>
  <c r="BH71" i="18"/>
  <c r="AB71" i="18" s="1"/>
  <c r="AB71" i="15" s="1"/>
  <c r="BI71" i="18"/>
  <c r="AC71" i="18" s="1"/>
  <c r="AC71" i="15" s="1"/>
  <c r="BJ71" i="18"/>
  <c r="AD71" i="18" s="1"/>
  <c r="AD71" i="15" s="1"/>
  <c r="BK71" i="18"/>
  <c r="AE71" i="18" s="1"/>
  <c r="AE71" i="15" s="1"/>
  <c r="BL71" i="18"/>
  <c r="AF71" i="18" s="1"/>
  <c r="AF71" i="15" s="1"/>
  <c r="BM71" i="18"/>
  <c r="AG71" i="18" s="1"/>
  <c r="AG71" i="15" s="1"/>
  <c r="B72" i="18"/>
  <c r="A72" i="18" s="1"/>
  <c r="AI72" i="18"/>
  <c r="C72" i="18" s="1"/>
  <c r="C72" i="15" s="1"/>
  <c r="AJ72" i="18"/>
  <c r="D72" i="18" s="1"/>
  <c r="D72" i="15" s="1"/>
  <c r="AK72" i="18"/>
  <c r="E72" i="18" s="1"/>
  <c r="E72" i="15" s="1"/>
  <c r="AL72" i="18"/>
  <c r="F72" i="18" s="1"/>
  <c r="F72" i="15" s="1"/>
  <c r="AM72" i="18"/>
  <c r="G72" i="18" s="1"/>
  <c r="G72" i="15" s="1"/>
  <c r="AN72" i="18"/>
  <c r="H72" i="18" s="1"/>
  <c r="AO72" i="18"/>
  <c r="I72" i="18" s="1"/>
  <c r="AP72" i="18"/>
  <c r="J72" i="18" s="1"/>
  <c r="J72" i="15" s="1"/>
  <c r="AQ72" i="18"/>
  <c r="K72" i="18" s="1"/>
  <c r="K72" i="15" s="1"/>
  <c r="AR72" i="18"/>
  <c r="L72" i="18" s="1"/>
  <c r="L72" i="15" s="1"/>
  <c r="AS72" i="18"/>
  <c r="M72" i="18" s="1"/>
  <c r="M72" i="15" s="1"/>
  <c r="AT72" i="18"/>
  <c r="N72" i="18" s="1"/>
  <c r="N72" i="15" s="1"/>
  <c r="AU72" i="18"/>
  <c r="O72" i="18" s="1"/>
  <c r="AV72" i="18"/>
  <c r="P72" i="18" s="1"/>
  <c r="P72" i="15" s="1"/>
  <c r="AW72" i="18"/>
  <c r="Q72" i="18" s="1"/>
  <c r="Q72" i="15" s="1"/>
  <c r="AX72" i="18"/>
  <c r="R72" i="18" s="1"/>
  <c r="R72" i="15" s="1"/>
  <c r="AY72" i="18"/>
  <c r="S72" i="18" s="1"/>
  <c r="S72" i="15" s="1"/>
  <c r="AZ72" i="18"/>
  <c r="T72" i="18" s="1"/>
  <c r="T72" i="15" s="1"/>
  <c r="BA72" i="18"/>
  <c r="U72" i="18" s="1"/>
  <c r="U72" i="15" s="1"/>
  <c r="BB72" i="18"/>
  <c r="V72" i="18" s="1"/>
  <c r="BC72" i="18"/>
  <c r="W72" i="18" s="1"/>
  <c r="W72" i="15" s="1"/>
  <c r="BD72" i="18"/>
  <c r="X72" i="18" s="1"/>
  <c r="X72" i="15" s="1"/>
  <c r="BE72" i="18"/>
  <c r="Y72" i="18" s="1"/>
  <c r="Y72" i="15" s="1"/>
  <c r="BF72" i="18"/>
  <c r="Z72" i="18" s="1"/>
  <c r="Z72" i="15" s="1"/>
  <c r="BG72" i="18"/>
  <c r="AA72" i="18" s="1"/>
  <c r="AA72" i="15" s="1"/>
  <c r="BH72" i="18"/>
  <c r="AB72" i="18" s="1"/>
  <c r="AB72" i="15" s="1"/>
  <c r="BI72" i="18"/>
  <c r="AC72" i="18" s="1"/>
  <c r="AC72" i="15" s="1"/>
  <c r="BJ72" i="18"/>
  <c r="AD72" i="18" s="1"/>
  <c r="AD72" i="15" s="1"/>
  <c r="BK72" i="18"/>
  <c r="AE72" i="18" s="1"/>
  <c r="AE72" i="15" s="1"/>
  <c r="BL72" i="18"/>
  <c r="AF72" i="18" s="1"/>
  <c r="AF72" i="15" s="1"/>
  <c r="BM72" i="18"/>
  <c r="AG72" i="18" s="1"/>
  <c r="AG72" i="15" s="1"/>
  <c r="B73" i="18"/>
  <c r="A73" i="18" s="1"/>
  <c r="AI73" i="18"/>
  <c r="C73" i="18" s="1"/>
  <c r="C73" i="15" s="1"/>
  <c r="AJ73" i="18"/>
  <c r="D73" i="18" s="1"/>
  <c r="D73" i="15" s="1"/>
  <c r="AK73" i="18"/>
  <c r="E73" i="18" s="1"/>
  <c r="E73" i="15" s="1"/>
  <c r="AL73" i="18"/>
  <c r="F73" i="18" s="1"/>
  <c r="F73" i="15" s="1"/>
  <c r="AM73" i="18"/>
  <c r="G73" i="18" s="1"/>
  <c r="G73" i="15" s="1"/>
  <c r="AN73" i="18"/>
  <c r="H73" i="18" s="1"/>
  <c r="H73" i="15" s="1"/>
  <c r="AO73" i="18"/>
  <c r="I73" i="18" s="1"/>
  <c r="I73" i="15" s="1"/>
  <c r="AP73" i="18"/>
  <c r="J73" i="18" s="1"/>
  <c r="J73" i="15" s="1"/>
  <c r="AQ73" i="18"/>
  <c r="K73" i="18" s="1"/>
  <c r="K73" i="15" s="1"/>
  <c r="AR73" i="18"/>
  <c r="L73" i="18" s="1"/>
  <c r="L73" i="15" s="1"/>
  <c r="AS73" i="18"/>
  <c r="M73" i="18" s="1"/>
  <c r="M73" i="15" s="1"/>
  <c r="AT73" i="18"/>
  <c r="N73" i="18" s="1"/>
  <c r="N73" i="15" s="1"/>
  <c r="AU73" i="18"/>
  <c r="O73" i="18" s="1"/>
  <c r="O73" i="15" s="1"/>
  <c r="AV73" i="18"/>
  <c r="P73" i="18" s="1"/>
  <c r="P73" i="15" s="1"/>
  <c r="AW73" i="18"/>
  <c r="Q73" i="18" s="1"/>
  <c r="Q73" i="15" s="1"/>
  <c r="AX73" i="18"/>
  <c r="R73" i="18" s="1"/>
  <c r="R73" i="15" s="1"/>
  <c r="AY73" i="18"/>
  <c r="S73" i="18" s="1"/>
  <c r="S73" i="15" s="1"/>
  <c r="AZ73" i="18"/>
  <c r="T73" i="18" s="1"/>
  <c r="T73" i="15" s="1"/>
  <c r="BA73" i="18"/>
  <c r="U73" i="18" s="1"/>
  <c r="U73" i="15" s="1"/>
  <c r="BB73" i="18"/>
  <c r="V73" i="18" s="1"/>
  <c r="V73" i="15" s="1"/>
  <c r="BC73" i="18"/>
  <c r="W73" i="18" s="1"/>
  <c r="W73" i="15" s="1"/>
  <c r="BD73" i="18"/>
  <c r="X73" i="18" s="1"/>
  <c r="X73" i="15" s="1"/>
  <c r="BE73" i="18"/>
  <c r="Y73" i="18" s="1"/>
  <c r="Y73" i="15" s="1"/>
  <c r="BF73" i="18"/>
  <c r="Z73" i="18" s="1"/>
  <c r="Z73" i="15" s="1"/>
  <c r="BG73" i="18"/>
  <c r="AA73" i="18" s="1"/>
  <c r="AA73" i="15" s="1"/>
  <c r="BH73" i="18"/>
  <c r="AB73" i="18" s="1"/>
  <c r="AB73" i="15" s="1"/>
  <c r="BI73" i="18"/>
  <c r="AC73" i="18" s="1"/>
  <c r="AC73" i="15" s="1"/>
  <c r="BJ73" i="18"/>
  <c r="AD73" i="18" s="1"/>
  <c r="AD73" i="15" s="1"/>
  <c r="BK73" i="18"/>
  <c r="AE73" i="18" s="1"/>
  <c r="AE73" i="15" s="1"/>
  <c r="BL73" i="18"/>
  <c r="AF73" i="18" s="1"/>
  <c r="AF73" i="15" s="1"/>
  <c r="BM73" i="18"/>
  <c r="AG73" i="18" s="1"/>
  <c r="AG73" i="15" s="1"/>
  <c r="B74" i="18"/>
  <c r="A74" i="18" s="1"/>
  <c r="AI74" i="18"/>
  <c r="C74" i="18" s="1"/>
  <c r="C74" i="15" s="1"/>
  <c r="AJ74" i="18"/>
  <c r="D74" i="18" s="1"/>
  <c r="D74" i="15" s="1"/>
  <c r="AK74" i="18"/>
  <c r="E74" i="18" s="1"/>
  <c r="E74" i="15" s="1"/>
  <c r="AL74" i="18"/>
  <c r="F74" i="18" s="1"/>
  <c r="AM74" i="18"/>
  <c r="G74" i="18" s="1"/>
  <c r="G74" i="15" s="1"/>
  <c r="AN74" i="18"/>
  <c r="H74" i="18" s="1"/>
  <c r="H74" i="15" s="1"/>
  <c r="AO74" i="18"/>
  <c r="I74" i="18" s="1"/>
  <c r="I74" i="15" s="1"/>
  <c r="AP74" i="18"/>
  <c r="J74" i="18" s="1"/>
  <c r="J74" i="15" s="1"/>
  <c r="AQ74" i="18"/>
  <c r="K74" i="18" s="1"/>
  <c r="AR74" i="18"/>
  <c r="L74" i="18" s="1"/>
  <c r="L74" i="15" s="1"/>
  <c r="AS74" i="18"/>
  <c r="M74" i="18" s="1"/>
  <c r="M74" i="15" s="1"/>
  <c r="AT74" i="18"/>
  <c r="N74" i="18" s="1"/>
  <c r="N74" i="15" s="1"/>
  <c r="AU74" i="18"/>
  <c r="O74" i="18" s="1"/>
  <c r="O74" i="15" s="1"/>
  <c r="AV74" i="18"/>
  <c r="P74" i="18" s="1"/>
  <c r="P74" i="15" s="1"/>
  <c r="AW74" i="18"/>
  <c r="Q74" i="18" s="1"/>
  <c r="Q74" i="15" s="1"/>
  <c r="AX74" i="18"/>
  <c r="R74" i="18" s="1"/>
  <c r="R74" i="15" s="1"/>
  <c r="AY74" i="18"/>
  <c r="S74" i="18" s="1"/>
  <c r="S74" i="15" s="1"/>
  <c r="AZ74" i="18"/>
  <c r="T74" i="18" s="1"/>
  <c r="BA74" i="18"/>
  <c r="U74" i="18" s="1"/>
  <c r="U74" i="15" s="1"/>
  <c r="BB74" i="18"/>
  <c r="V74" i="18" s="1"/>
  <c r="V74" i="15" s="1"/>
  <c r="BC74" i="18"/>
  <c r="W74" i="18" s="1"/>
  <c r="W74" i="15" s="1"/>
  <c r="BD74" i="18"/>
  <c r="X74" i="18" s="1"/>
  <c r="X74" i="15" s="1"/>
  <c r="BE74" i="18"/>
  <c r="Y74" i="18" s="1"/>
  <c r="BF74" i="18"/>
  <c r="Z74" i="18" s="1"/>
  <c r="Z74" i="15" s="1"/>
  <c r="BG74" i="18"/>
  <c r="AA74" i="18" s="1"/>
  <c r="AA74" i="15" s="1"/>
  <c r="BH74" i="18"/>
  <c r="AB74" i="18" s="1"/>
  <c r="AB74" i="15" s="1"/>
  <c r="BI74" i="18"/>
  <c r="AC74" i="18" s="1"/>
  <c r="AC74" i="15" s="1"/>
  <c r="BJ74" i="18"/>
  <c r="AD74" i="18" s="1"/>
  <c r="AD74" i="15" s="1"/>
  <c r="BK74" i="18"/>
  <c r="AE74" i="18" s="1"/>
  <c r="AE74" i="15" s="1"/>
  <c r="BL74" i="18"/>
  <c r="AF74" i="18" s="1"/>
  <c r="AF74" i="15" s="1"/>
  <c r="BM74" i="18"/>
  <c r="AG74" i="18" s="1"/>
  <c r="AG74" i="15" s="1"/>
  <c r="B75" i="18"/>
  <c r="A75" i="18" s="1"/>
  <c r="AI75" i="18"/>
  <c r="C75" i="18" s="1"/>
  <c r="C75" i="15" s="1"/>
  <c r="AJ75" i="18"/>
  <c r="D75" i="18" s="1"/>
  <c r="D75" i="15" s="1"/>
  <c r="AK75" i="18"/>
  <c r="E75" i="18" s="1"/>
  <c r="E75" i="15" s="1"/>
  <c r="AL75" i="18"/>
  <c r="F75" i="18" s="1"/>
  <c r="AM75" i="18"/>
  <c r="G75" i="18" s="1"/>
  <c r="G75" i="15" s="1"/>
  <c r="AN75" i="18"/>
  <c r="H75" i="18" s="1"/>
  <c r="H75" i="15" s="1"/>
  <c r="AO75" i="18"/>
  <c r="I75" i="18" s="1"/>
  <c r="I75" i="15" s="1"/>
  <c r="AP75" i="18"/>
  <c r="J75" i="18" s="1"/>
  <c r="J75" i="15" s="1"/>
  <c r="AQ75" i="18"/>
  <c r="K75" i="18" s="1"/>
  <c r="K75" i="15" s="1"/>
  <c r="AR75" i="18"/>
  <c r="L75" i="18" s="1"/>
  <c r="L75" i="15" s="1"/>
  <c r="AS75" i="18"/>
  <c r="M75" i="18" s="1"/>
  <c r="M75" i="15" s="1"/>
  <c r="AT75" i="18"/>
  <c r="N75" i="18" s="1"/>
  <c r="N75" i="15" s="1"/>
  <c r="AU75" i="18"/>
  <c r="O75" i="18" s="1"/>
  <c r="O75" i="15" s="1"/>
  <c r="AV75" i="18"/>
  <c r="P75" i="18" s="1"/>
  <c r="P75" i="15" s="1"/>
  <c r="AW75" i="18"/>
  <c r="Q75" i="18" s="1"/>
  <c r="AX75" i="18"/>
  <c r="R75" i="18" s="1"/>
  <c r="R75" i="15" s="1"/>
  <c r="AY75" i="18"/>
  <c r="S75" i="18" s="1"/>
  <c r="S75" i="15" s="1"/>
  <c r="AZ75" i="18"/>
  <c r="T75" i="18" s="1"/>
  <c r="T75" i="15" s="1"/>
  <c r="BA75" i="18"/>
  <c r="U75" i="18" s="1"/>
  <c r="U75" i="15" s="1"/>
  <c r="BB75" i="18"/>
  <c r="V75" i="18" s="1"/>
  <c r="V75" i="15" s="1"/>
  <c r="BC75" i="18"/>
  <c r="W75" i="18" s="1"/>
  <c r="W75" i="15" s="1"/>
  <c r="BD75" i="18"/>
  <c r="X75" i="18" s="1"/>
  <c r="BE75" i="18"/>
  <c r="Y75" i="18" s="1"/>
  <c r="BF75" i="18"/>
  <c r="Z75" i="18" s="1"/>
  <c r="Z75" i="15" s="1"/>
  <c r="BG75" i="18"/>
  <c r="AA75" i="18" s="1"/>
  <c r="AA75" i="15" s="1"/>
  <c r="BH75" i="18"/>
  <c r="AB75" i="18" s="1"/>
  <c r="AB75" i="15" s="1"/>
  <c r="BI75" i="18"/>
  <c r="AC75" i="18" s="1"/>
  <c r="AC75" i="15" s="1"/>
  <c r="BJ75" i="18"/>
  <c r="AD75" i="18" s="1"/>
  <c r="AD75" i="15" s="1"/>
  <c r="BK75" i="18"/>
  <c r="AE75" i="18" s="1"/>
  <c r="AE75" i="15" s="1"/>
  <c r="BL75" i="18"/>
  <c r="AF75" i="18" s="1"/>
  <c r="AF75" i="15" s="1"/>
  <c r="BM75" i="18"/>
  <c r="AG75" i="18" s="1"/>
  <c r="AG75" i="15" s="1"/>
  <c r="B76" i="18"/>
  <c r="A76" i="18" s="1"/>
  <c r="AI76" i="18"/>
  <c r="C76" i="18" s="1"/>
  <c r="C76" i="15" s="1"/>
  <c r="AJ76" i="18"/>
  <c r="D76" i="18" s="1"/>
  <c r="D76" i="15" s="1"/>
  <c r="AK76" i="18"/>
  <c r="E76" i="18" s="1"/>
  <c r="E76" i="15" s="1"/>
  <c r="AL76" i="18"/>
  <c r="F76" i="18" s="1"/>
  <c r="F76" i="15" s="1"/>
  <c r="AM76" i="18"/>
  <c r="G76" i="18" s="1"/>
  <c r="G76" i="15" s="1"/>
  <c r="AN76" i="18"/>
  <c r="H76" i="18" s="1"/>
  <c r="H76" i="15" s="1"/>
  <c r="AO76" i="18"/>
  <c r="I76" i="18" s="1"/>
  <c r="AP76" i="18"/>
  <c r="J76" i="18" s="1"/>
  <c r="J76" i="15" s="1"/>
  <c r="AQ76" i="18"/>
  <c r="K76" i="18" s="1"/>
  <c r="K76" i="15" s="1"/>
  <c r="AR76" i="18"/>
  <c r="L76" i="18" s="1"/>
  <c r="L76" i="15" s="1"/>
  <c r="AS76" i="18"/>
  <c r="M76" i="18" s="1"/>
  <c r="M76" i="15" s="1"/>
  <c r="AT76" i="18"/>
  <c r="N76" i="18" s="1"/>
  <c r="N76" i="15" s="1"/>
  <c r="AU76" i="18"/>
  <c r="O76" i="18" s="1"/>
  <c r="O76" i="15" s="1"/>
  <c r="AV76" i="18"/>
  <c r="P76" i="18" s="1"/>
  <c r="P76" i="15" s="1"/>
  <c r="AW76" i="18"/>
  <c r="Q76" i="18" s="1"/>
  <c r="Q76" i="15" s="1"/>
  <c r="AX76" i="18"/>
  <c r="R76" i="18" s="1"/>
  <c r="R76" i="15" s="1"/>
  <c r="AY76" i="18"/>
  <c r="S76" i="18" s="1"/>
  <c r="S76" i="15" s="1"/>
  <c r="AZ76" i="18"/>
  <c r="T76" i="18" s="1"/>
  <c r="T76" i="15" s="1"/>
  <c r="BA76" i="18"/>
  <c r="U76" i="18" s="1"/>
  <c r="BB76" i="18"/>
  <c r="V76" i="18" s="1"/>
  <c r="V76" i="15" s="1"/>
  <c r="BC76" i="18"/>
  <c r="W76" i="18" s="1"/>
  <c r="W76" i="15" s="1"/>
  <c r="BD76" i="18"/>
  <c r="X76" i="18" s="1"/>
  <c r="X76" i="15" s="1"/>
  <c r="BE76" i="18"/>
  <c r="Y76" i="18" s="1"/>
  <c r="Y76" i="15" s="1"/>
  <c r="BF76" i="18"/>
  <c r="Z76" i="18" s="1"/>
  <c r="Z76" i="15" s="1"/>
  <c r="BG76" i="18"/>
  <c r="AA76" i="18" s="1"/>
  <c r="AA76" i="15" s="1"/>
  <c r="BH76" i="18"/>
  <c r="AB76" i="18" s="1"/>
  <c r="AB76" i="15" s="1"/>
  <c r="BI76" i="18"/>
  <c r="AC76" i="18" s="1"/>
  <c r="AC76" i="15" s="1"/>
  <c r="BJ76" i="18"/>
  <c r="AD76" i="18" s="1"/>
  <c r="AD76" i="15" s="1"/>
  <c r="BK76" i="18"/>
  <c r="AE76" i="18" s="1"/>
  <c r="AE76" i="15" s="1"/>
  <c r="BL76" i="18"/>
  <c r="AF76" i="18" s="1"/>
  <c r="AF76" i="15" s="1"/>
  <c r="BM76" i="18"/>
  <c r="AG76" i="18" s="1"/>
  <c r="AG76" i="15" s="1"/>
  <c r="B77" i="18"/>
  <c r="A77" i="18" s="1"/>
  <c r="AI77" i="18"/>
  <c r="C77" i="18" s="1"/>
  <c r="C77" i="15" s="1"/>
  <c r="AJ77" i="18"/>
  <c r="D77" i="18" s="1"/>
  <c r="D77" i="15" s="1"/>
  <c r="AK77" i="18"/>
  <c r="E77" i="18" s="1"/>
  <c r="E77" i="15" s="1"/>
  <c r="AL77" i="18"/>
  <c r="F77" i="18" s="1"/>
  <c r="F77" i="15" s="1"/>
  <c r="AM77" i="18"/>
  <c r="G77" i="18" s="1"/>
  <c r="G77" i="15" s="1"/>
  <c r="AN77" i="18"/>
  <c r="H77" i="18" s="1"/>
  <c r="AO77" i="18"/>
  <c r="I77" i="18" s="1"/>
  <c r="I77" i="15" s="1"/>
  <c r="AP77" i="18"/>
  <c r="J77" i="18" s="1"/>
  <c r="J77" i="15" s="1"/>
  <c r="AQ77" i="18"/>
  <c r="K77" i="18" s="1"/>
  <c r="K77" i="15" s="1"/>
  <c r="AR77" i="18"/>
  <c r="L77" i="18" s="1"/>
  <c r="L77" i="15" s="1"/>
  <c r="AS77" i="18"/>
  <c r="M77" i="18" s="1"/>
  <c r="M77" i="15" s="1"/>
  <c r="AT77" i="18"/>
  <c r="N77" i="18" s="1"/>
  <c r="AU77" i="18"/>
  <c r="O77" i="18" s="1"/>
  <c r="AV77" i="18"/>
  <c r="P77" i="18" s="1"/>
  <c r="P77" i="15" s="1"/>
  <c r="AW77" i="18"/>
  <c r="Q77" i="18" s="1"/>
  <c r="Q77" i="15" s="1"/>
  <c r="AX77" i="18"/>
  <c r="R77" i="18" s="1"/>
  <c r="R77" i="15" s="1"/>
  <c r="AY77" i="18"/>
  <c r="S77" i="18" s="1"/>
  <c r="S77" i="15" s="1"/>
  <c r="AZ77" i="18"/>
  <c r="T77" i="18" s="1"/>
  <c r="T77" i="15" s="1"/>
  <c r="BA77" i="18"/>
  <c r="U77" i="18" s="1"/>
  <c r="U77" i="15" s="1"/>
  <c r="BB77" i="18"/>
  <c r="V77" i="18" s="1"/>
  <c r="V77" i="15" s="1"/>
  <c r="BC77" i="18"/>
  <c r="W77" i="18" s="1"/>
  <c r="W77" i="15" s="1"/>
  <c r="BD77" i="18"/>
  <c r="X77" i="18" s="1"/>
  <c r="X77" i="15" s="1"/>
  <c r="BE77" i="18"/>
  <c r="Y77" i="18" s="1"/>
  <c r="Y77" i="15" s="1"/>
  <c r="BF77" i="18"/>
  <c r="Z77" i="18" s="1"/>
  <c r="Z77" i="15" s="1"/>
  <c r="BG77" i="18"/>
  <c r="AA77" i="18" s="1"/>
  <c r="AA77" i="15" s="1"/>
  <c r="BH77" i="18"/>
  <c r="AB77" i="18" s="1"/>
  <c r="AB77" i="15" s="1"/>
  <c r="BI77" i="18"/>
  <c r="AC77" i="18" s="1"/>
  <c r="AC77" i="15" s="1"/>
  <c r="BJ77" i="18"/>
  <c r="AD77" i="18" s="1"/>
  <c r="AD77" i="15" s="1"/>
  <c r="BK77" i="18"/>
  <c r="AE77" i="18" s="1"/>
  <c r="AE77" i="15" s="1"/>
  <c r="BL77" i="18"/>
  <c r="AF77" i="18" s="1"/>
  <c r="AF77" i="15" s="1"/>
  <c r="BM77" i="18"/>
  <c r="AG77" i="18" s="1"/>
  <c r="AG77" i="15" s="1"/>
  <c r="B78" i="18"/>
  <c r="A78" i="18" s="1"/>
  <c r="AI78" i="18"/>
  <c r="C78" i="18" s="1"/>
  <c r="C78" i="15" s="1"/>
  <c r="AJ78" i="18"/>
  <c r="D78" i="18" s="1"/>
  <c r="AK78" i="18"/>
  <c r="E78" i="18" s="1"/>
  <c r="E78" i="15" s="1"/>
  <c r="AL78" i="18"/>
  <c r="F78" i="18" s="1"/>
  <c r="F78" i="15" s="1"/>
  <c r="AM78" i="18"/>
  <c r="G78" i="18" s="1"/>
  <c r="G78" i="15" s="1"/>
  <c r="AN78" i="18"/>
  <c r="H78" i="18" s="1"/>
  <c r="H78" i="15" s="1"/>
  <c r="AO78" i="18"/>
  <c r="I78" i="18" s="1"/>
  <c r="I78" i="15" s="1"/>
  <c r="AP78" i="18"/>
  <c r="J78" i="18" s="1"/>
  <c r="AQ78" i="18"/>
  <c r="K78" i="18" s="1"/>
  <c r="K78" i="15" s="1"/>
  <c r="AR78" i="18"/>
  <c r="L78" i="18" s="1"/>
  <c r="L78" i="15" s="1"/>
  <c r="AS78" i="18"/>
  <c r="M78" i="18" s="1"/>
  <c r="M78" i="15" s="1"/>
  <c r="AT78" i="18"/>
  <c r="N78" i="18" s="1"/>
  <c r="N78" i="15" s="1"/>
  <c r="AU78" i="18"/>
  <c r="O78" i="18" s="1"/>
  <c r="AV78" i="18"/>
  <c r="P78" i="18" s="1"/>
  <c r="P78" i="15" s="1"/>
  <c r="AW78" i="18"/>
  <c r="Q78" i="18" s="1"/>
  <c r="Q78" i="15" s="1"/>
  <c r="AX78" i="18"/>
  <c r="R78" i="18" s="1"/>
  <c r="R78" i="15" s="1"/>
  <c r="AY78" i="18"/>
  <c r="S78" i="18" s="1"/>
  <c r="S78" i="15" s="1"/>
  <c r="AZ78" i="18"/>
  <c r="T78" i="18" s="1"/>
  <c r="T78" i="15" s="1"/>
  <c r="BA78" i="18"/>
  <c r="U78" i="18" s="1"/>
  <c r="U78" i="15" s="1"/>
  <c r="BB78" i="18"/>
  <c r="V78" i="18" s="1"/>
  <c r="V78" i="15" s="1"/>
  <c r="BC78" i="18"/>
  <c r="W78" i="18" s="1"/>
  <c r="W78" i="15" s="1"/>
  <c r="BD78" i="18"/>
  <c r="X78" i="18" s="1"/>
  <c r="X78" i="15" s="1"/>
  <c r="BE78" i="18"/>
  <c r="Y78" i="18" s="1"/>
  <c r="Y78" i="15" s="1"/>
  <c r="BF78" i="18"/>
  <c r="Z78" i="18" s="1"/>
  <c r="Z78" i="15" s="1"/>
  <c r="BG78" i="18"/>
  <c r="AA78" i="18" s="1"/>
  <c r="AA78" i="15" s="1"/>
  <c r="BH78" i="18"/>
  <c r="AB78" i="18" s="1"/>
  <c r="AB78" i="15" s="1"/>
  <c r="BI78" i="18"/>
  <c r="AC78" i="18" s="1"/>
  <c r="BJ78" i="18"/>
  <c r="AD78" i="18" s="1"/>
  <c r="AD78" i="15" s="1"/>
  <c r="BK78" i="18"/>
  <c r="AE78" i="18" s="1"/>
  <c r="AE78" i="15" s="1"/>
  <c r="BL78" i="18"/>
  <c r="AF78" i="18" s="1"/>
  <c r="AF78" i="15" s="1"/>
  <c r="BM78" i="18"/>
  <c r="AG78" i="18" s="1"/>
  <c r="AG78" i="15" s="1"/>
  <c r="B79" i="18"/>
  <c r="A79" i="18" s="1"/>
  <c r="AI79" i="18"/>
  <c r="C79" i="18" s="1"/>
  <c r="C79" i="15" s="1"/>
  <c r="AJ79" i="18"/>
  <c r="D79" i="18" s="1"/>
  <c r="AK79" i="18"/>
  <c r="E79" i="18" s="1"/>
  <c r="E79" i="15" s="1"/>
  <c r="AL79" i="18"/>
  <c r="F79" i="18" s="1"/>
  <c r="F79" i="15" s="1"/>
  <c r="AM79" i="18"/>
  <c r="G79" i="18" s="1"/>
  <c r="G79" i="15" s="1"/>
  <c r="AN79" i="18"/>
  <c r="H79" i="18" s="1"/>
  <c r="H79" i="15" s="1"/>
  <c r="AO79" i="18"/>
  <c r="I79" i="18" s="1"/>
  <c r="I79" i="15" s="1"/>
  <c r="AP79" i="18"/>
  <c r="J79" i="18" s="1"/>
  <c r="AQ79" i="18"/>
  <c r="K79" i="18" s="1"/>
  <c r="K79" i="15" s="1"/>
  <c r="AR79" i="18"/>
  <c r="L79" i="18" s="1"/>
  <c r="L79" i="15" s="1"/>
  <c r="AS79" i="18"/>
  <c r="M79" i="18" s="1"/>
  <c r="M79" i="15" s="1"/>
  <c r="AT79" i="18"/>
  <c r="N79" i="18" s="1"/>
  <c r="N79" i="15" s="1"/>
  <c r="AU79" i="18"/>
  <c r="O79" i="18" s="1"/>
  <c r="AV79" i="18"/>
  <c r="P79" i="18" s="1"/>
  <c r="P79" i="15" s="1"/>
  <c r="AW79" i="18"/>
  <c r="Q79" i="18" s="1"/>
  <c r="Q79" i="15" s="1"/>
  <c r="AX79" i="18"/>
  <c r="R79" i="18" s="1"/>
  <c r="R79" i="15" s="1"/>
  <c r="AY79" i="18"/>
  <c r="S79" i="18" s="1"/>
  <c r="S79" i="15" s="1"/>
  <c r="AZ79" i="18"/>
  <c r="T79" i="18" s="1"/>
  <c r="T79" i="15" s="1"/>
  <c r="BA79" i="18"/>
  <c r="U79" i="18" s="1"/>
  <c r="BB79" i="18"/>
  <c r="V79" i="18" s="1"/>
  <c r="BC79" i="18"/>
  <c r="W79" i="18" s="1"/>
  <c r="W79" i="15" s="1"/>
  <c r="BD79" i="18"/>
  <c r="X79" i="18" s="1"/>
  <c r="X79" i="15" s="1"/>
  <c r="BE79" i="18"/>
  <c r="Y79" i="18" s="1"/>
  <c r="Y79" i="15" s="1"/>
  <c r="BF79" i="18"/>
  <c r="Z79" i="18" s="1"/>
  <c r="Z79" i="15" s="1"/>
  <c r="BG79" i="18"/>
  <c r="AA79" i="18" s="1"/>
  <c r="AA79" i="15" s="1"/>
  <c r="BH79" i="18"/>
  <c r="AB79" i="18" s="1"/>
  <c r="BI79" i="18"/>
  <c r="AC79" i="18" s="1"/>
  <c r="BJ79" i="18"/>
  <c r="AD79" i="18" s="1"/>
  <c r="AD79" i="15" s="1"/>
  <c r="BK79" i="18"/>
  <c r="AE79" i="18" s="1"/>
  <c r="AE79" i="15" s="1"/>
  <c r="BL79" i="18"/>
  <c r="AF79" i="18" s="1"/>
  <c r="AF79" i="15" s="1"/>
  <c r="BM79" i="18"/>
  <c r="AG79" i="18" s="1"/>
  <c r="AG79" i="15" s="1"/>
  <c r="B80" i="18"/>
  <c r="A80" i="18" s="1"/>
  <c r="AI80" i="18"/>
  <c r="C80" i="18" s="1"/>
  <c r="C80" i="15" s="1"/>
  <c r="AJ80" i="18"/>
  <c r="D80" i="18" s="1"/>
  <c r="AK80" i="18"/>
  <c r="E80" i="18" s="1"/>
  <c r="E80" i="15" s="1"/>
  <c r="AL80" i="18"/>
  <c r="F80" i="18" s="1"/>
  <c r="F80" i="15" s="1"/>
  <c r="AM80" i="18"/>
  <c r="G80" i="18" s="1"/>
  <c r="G80" i="15" s="1"/>
  <c r="AN80" i="18"/>
  <c r="H80" i="18" s="1"/>
  <c r="H80" i="15" s="1"/>
  <c r="AO80" i="18"/>
  <c r="I80" i="18" s="1"/>
  <c r="I80" i="15" s="1"/>
  <c r="AP80" i="18"/>
  <c r="J80" i="18" s="1"/>
  <c r="AQ80" i="18"/>
  <c r="K80" i="18" s="1"/>
  <c r="K80" i="15" s="1"/>
  <c r="AR80" i="18"/>
  <c r="L80" i="18" s="1"/>
  <c r="L80" i="15" s="1"/>
  <c r="AS80" i="18"/>
  <c r="M80" i="18" s="1"/>
  <c r="M80" i="15" s="1"/>
  <c r="AT80" i="18"/>
  <c r="N80" i="18" s="1"/>
  <c r="N80" i="15" s="1"/>
  <c r="AU80" i="18"/>
  <c r="O80" i="18" s="1"/>
  <c r="O80" i="15" s="1"/>
  <c r="AV80" i="18"/>
  <c r="P80" i="18" s="1"/>
  <c r="P80" i="15" s="1"/>
  <c r="AW80" i="18"/>
  <c r="Q80" i="18" s="1"/>
  <c r="Q80" i="15" s="1"/>
  <c r="AX80" i="18"/>
  <c r="R80" i="18" s="1"/>
  <c r="R80" i="15" s="1"/>
  <c r="AY80" i="18"/>
  <c r="S80" i="18" s="1"/>
  <c r="S80" i="15" s="1"/>
  <c r="AZ80" i="18"/>
  <c r="T80" i="18" s="1"/>
  <c r="T80" i="15" s="1"/>
  <c r="BA80" i="18"/>
  <c r="U80" i="18" s="1"/>
  <c r="U80" i="15" s="1"/>
  <c r="BB80" i="18"/>
  <c r="V80" i="18" s="1"/>
  <c r="V80" i="15" s="1"/>
  <c r="BC80" i="18"/>
  <c r="W80" i="18" s="1"/>
  <c r="W80" i="15" s="1"/>
  <c r="BD80" i="18"/>
  <c r="X80" i="18" s="1"/>
  <c r="X80" i="15" s="1"/>
  <c r="BE80" i="18"/>
  <c r="Y80" i="18" s="1"/>
  <c r="Y80" i="15" s="1"/>
  <c r="BF80" i="18"/>
  <c r="Z80" i="18" s="1"/>
  <c r="Z80" i="15" s="1"/>
  <c r="BG80" i="18"/>
  <c r="AA80" i="18" s="1"/>
  <c r="AA80" i="15" s="1"/>
  <c r="BH80" i="18"/>
  <c r="AB80" i="18" s="1"/>
  <c r="AB80" i="15" s="1"/>
  <c r="BI80" i="18"/>
  <c r="AC80" i="18" s="1"/>
  <c r="AC80" i="15" s="1"/>
  <c r="BJ80" i="18"/>
  <c r="AD80" i="18" s="1"/>
  <c r="AD80" i="15" s="1"/>
  <c r="BK80" i="18"/>
  <c r="AE80" i="18" s="1"/>
  <c r="AE80" i="15" s="1"/>
  <c r="BL80" i="18"/>
  <c r="AF80" i="18" s="1"/>
  <c r="AF80" i="15" s="1"/>
  <c r="BM80" i="18"/>
  <c r="AG80" i="18" s="1"/>
  <c r="AG80" i="15" s="1"/>
  <c r="B81" i="18"/>
  <c r="A81" i="18" s="1"/>
  <c r="AI81" i="18"/>
  <c r="C81" i="18" s="1"/>
  <c r="C81" i="15" s="1"/>
  <c r="AJ81" i="18"/>
  <c r="D81" i="18" s="1"/>
  <c r="AK81" i="18"/>
  <c r="E81" i="18" s="1"/>
  <c r="E81" i="15" s="1"/>
  <c r="AL81" i="18"/>
  <c r="F81" i="18" s="1"/>
  <c r="F81" i="15" s="1"/>
  <c r="AM81" i="18"/>
  <c r="G81" i="18" s="1"/>
  <c r="G81" i="15" s="1"/>
  <c r="AN81" i="18"/>
  <c r="H81" i="18" s="1"/>
  <c r="H81" i="15" s="1"/>
  <c r="AO81" i="18"/>
  <c r="I81" i="18" s="1"/>
  <c r="I81" i="15" s="1"/>
  <c r="AP81" i="18"/>
  <c r="J81" i="18" s="1"/>
  <c r="J81" i="15" s="1"/>
  <c r="AQ81" i="18"/>
  <c r="K81" i="18" s="1"/>
  <c r="K81" i="15" s="1"/>
  <c r="AR81" i="18"/>
  <c r="L81" i="18" s="1"/>
  <c r="L81" i="15" s="1"/>
  <c r="AS81" i="18"/>
  <c r="M81" i="18" s="1"/>
  <c r="M81" i="15" s="1"/>
  <c r="AT81" i="18"/>
  <c r="N81" i="18" s="1"/>
  <c r="N81" i="15" s="1"/>
  <c r="AU81" i="18"/>
  <c r="O81" i="18" s="1"/>
  <c r="O81" i="15" s="1"/>
  <c r="AV81" i="18"/>
  <c r="P81" i="18" s="1"/>
  <c r="P81" i="15" s="1"/>
  <c r="AW81" i="18"/>
  <c r="Q81" i="18" s="1"/>
  <c r="Q81" i="15" s="1"/>
  <c r="AX81" i="18"/>
  <c r="R81" i="18" s="1"/>
  <c r="AY81" i="18"/>
  <c r="S81" i="18" s="1"/>
  <c r="S81" i="15" s="1"/>
  <c r="AZ81" i="18"/>
  <c r="T81" i="18" s="1"/>
  <c r="T81" i="15" s="1"/>
  <c r="BA81" i="18"/>
  <c r="U81" i="18" s="1"/>
  <c r="U81" i="15" s="1"/>
  <c r="BB81" i="18"/>
  <c r="V81" i="18" s="1"/>
  <c r="V81" i="15" s="1"/>
  <c r="BC81" i="18"/>
  <c r="W81" i="18" s="1"/>
  <c r="W81" i="15" s="1"/>
  <c r="BD81" i="18"/>
  <c r="X81" i="18" s="1"/>
  <c r="X81" i="15" s="1"/>
  <c r="BE81" i="18"/>
  <c r="Y81" i="18" s="1"/>
  <c r="Y81" i="15" s="1"/>
  <c r="BF81" i="18"/>
  <c r="Z81" i="18" s="1"/>
  <c r="Z81" i="15" s="1"/>
  <c r="BG81" i="18"/>
  <c r="AA81" i="18" s="1"/>
  <c r="AA81" i="15" s="1"/>
  <c r="BH81" i="18"/>
  <c r="AB81" i="18" s="1"/>
  <c r="AB81" i="15" s="1"/>
  <c r="BI81" i="18"/>
  <c r="AC81" i="18" s="1"/>
  <c r="AC81" i="15" s="1"/>
  <c r="BJ81" i="18"/>
  <c r="AD81" i="18" s="1"/>
  <c r="AD81" i="15" s="1"/>
  <c r="BK81" i="18"/>
  <c r="AE81" i="18" s="1"/>
  <c r="AE81" i="15" s="1"/>
  <c r="BL81" i="18"/>
  <c r="AF81" i="18" s="1"/>
  <c r="AF81" i="15" s="1"/>
  <c r="BM81" i="18"/>
  <c r="AG81" i="18" s="1"/>
  <c r="AG81" i="15" s="1"/>
  <c r="B82" i="18"/>
  <c r="A82" i="18" s="1"/>
  <c r="AI82" i="18"/>
  <c r="C82" i="18" s="1"/>
  <c r="C82" i="15" s="1"/>
  <c r="AJ82" i="18"/>
  <c r="D82" i="18" s="1"/>
  <c r="D82" i="15" s="1"/>
  <c r="AK82" i="18"/>
  <c r="E82" i="18" s="1"/>
  <c r="E82" i="15" s="1"/>
  <c r="AL82" i="18"/>
  <c r="F82" i="18" s="1"/>
  <c r="F82" i="15" s="1"/>
  <c r="AM82" i="18"/>
  <c r="G82" i="18" s="1"/>
  <c r="G82" i="15" s="1"/>
  <c r="AN82" i="18"/>
  <c r="H82" i="18" s="1"/>
  <c r="H82" i="15" s="1"/>
  <c r="AO82" i="18"/>
  <c r="I82" i="18" s="1"/>
  <c r="AP82" i="18"/>
  <c r="J82" i="18" s="1"/>
  <c r="J82" i="15" s="1"/>
  <c r="AQ82" i="18"/>
  <c r="K82" i="18" s="1"/>
  <c r="K82" i="15" s="1"/>
  <c r="AR82" i="18"/>
  <c r="L82" i="18" s="1"/>
  <c r="L82" i="15" s="1"/>
  <c r="AS82" i="18"/>
  <c r="M82" i="18" s="1"/>
  <c r="AT82" i="18"/>
  <c r="N82" i="18" s="1"/>
  <c r="AU82" i="18"/>
  <c r="O82" i="18" s="1"/>
  <c r="O82" i="15" s="1"/>
  <c r="AV82" i="18"/>
  <c r="P82" i="18" s="1"/>
  <c r="P82" i="15" s="1"/>
  <c r="AW82" i="18"/>
  <c r="Q82" i="18" s="1"/>
  <c r="Q82" i="15" s="1"/>
  <c r="AX82" i="18"/>
  <c r="R82" i="18" s="1"/>
  <c r="R82" i="15" s="1"/>
  <c r="AY82" i="18"/>
  <c r="S82" i="18" s="1"/>
  <c r="S82" i="15" s="1"/>
  <c r="AZ82" i="18"/>
  <c r="T82" i="18" s="1"/>
  <c r="T82" i="15" s="1"/>
  <c r="BA82" i="18"/>
  <c r="U82" i="18" s="1"/>
  <c r="U82" i="15" s="1"/>
  <c r="BB82" i="18"/>
  <c r="V82" i="18" s="1"/>
  <c r="BC82" i="18"/>
  <c r="W82" i="18" s="1"/>
  <c r="BD82" i="18"/>
  <c r="X82" i="18" s="1"/>
  <c r="X82" i="15" s="1"/>
  <c r="BE82" i="18"/>
  <c r="Y82" i="18" s="1"/>
  <c r="Y82" i="15" s="1"/>
  <c r="BF82" i="18"/>
  <c r="Z82" i="18" s="1"/>
  <c r="Z82" i="15" s="1"/>
  <c r="BG82" i="18"/>
  <c r="AA82" i="18" s="1"/>
  <c r="AA82" i="15" s="1"/>
  <c r="BH82" i="18"/>
  <c r="AB82" i="18" s="1"/>
  <c r="AB82" i="15" s="1"/>
  <c r="BI82" i="18"/>
  <c r="AC82" i="18" s="1"/>
  <c r="BJ82" i="18"/>
  <c r="AD82" i="18" s="1"/>
  <c r="BK82" i="18"/>
  <c r="AE82" i="18" s="1"/>
  <c r="AE82" i="15" s="1"/>
  <c r="BL82" i="18"/>
  <c r="AF82" i="18" s="1"/>
  <c r="AF82" i="15" s="1"/>
  <c r="BM82" i="18"/>
  <c r="AG82" i="18" s="1"/>
  <c r="AG82" i="15" s="1"/>
  <c r="B83" i="18"/>
  <c r="A83" i="18" s="1"/>
  <c r="AI83" i="18"/>
  <c r="C83" i="18" s="1"/>
  <c r="AJ83" i="18"/>
  <c r="D83" i="18" s="1"/>
  <c r="D83" i="15" s="1"/>
  <c r="AK83" i="18"/>
  <c r="E83" i="18" s="1"/>
  <c r="E83" i="15" s="1"/>
  <c r="AL83" i="18"/>
  <c r="F83" i="18" s="1"/>
  <c r="F83" i="15" s="1"/>
  <c r="AM83" i="18"/>
  <c r="G83" i="18" s="1"/>
  <c r="G83" i="15" s="1"/>
  <c r="AN83" i="18"/>
  <c r="H83" i="18" s="1"/>
  <c r="H83" i="15" s="1"/>
  <c r="AO83" i="18"/>
  <c r="I83" i="18" s="1"/>
  <c r="I83" i="15" s="1"/>
  <c r="AP83" i="18"/>
  <c r="J83" i="18" s="1"/>
  <c r="AQ83" i="18"/>
  <c r="K83" i="18" s="1"/>
  <c r="K83" i="15" s="1"/>
  <c r="AR83" i="18"/>
  <c r="L83" i="18" s="1"/>
  <c r="AS83" i="18"/>
  <c r="M83" i="18" s="1"/>
  <c r="M83" i="15" s="1"/>
  <c r="AT83" i="18"/>
  <c r="N83" i="18" s="1"/>
  <c r="AU83" i="18"/>
  <c r="O83" i="18" s="1"/>
  <c r="AV83" i="18"/>
  <c r="P83" i="18" s="1"/>
  <c r="P83" i="15" s="1"/>
  <c r="AW83" i="18"/>
  <c r="Q83" i="18" s="1"/>
  <c r="AX83" i="18"/>
  <c r="R83" i="18" s="1"/>
  <c r="R83" i="15" s="1"/>
  <c r="AY83" i="18"/>
  <c r="S83" i="18" s="1"/>
  <c r="S83" i="15" s="1"/>
  <c r="AZ83" i="18"/>
  <c r="T83" i="18" s="1"/>
  <c r="T83" i="15" s="1"/>
  <c r="BA83" i="18"/>
  <c r="U83" i="18" s="1"/>
  <c r="U83" i="15" s="1"/>
  <c r="BB83" i="18"/>
  <c r="V83" i="18" s="1"/>
  <c r="BC83" i="18"/>
  <c r="W83" i="18" s="1"/>
  <c r="W83" i="15" s="1"/>
  <c r="BD83" i="18"/>
  <c r="X83" i="18" s="1"/>
  <c r="X83" i="15" s="1"/>
  <c r="BE83" i="18"/>
  <c r="Y83" i="18" s="1"/>
  <c r="Y83" i="15" s="1"/>
  <c r="BF83" i="18"/>
  <c r="Z83" i="18" s="1"/>
  <c r="Z83" i="15" s="1"/>
  <c r="BG83" i="18"/>
  <c r="AA83" i="18" s="1"/>
  <c r="AA83" i="15" s="1"/>
  <c r="BH83" i="18"/>
  <c r="AB83" i="18" s="1"/>
  <c r="AB83" i="15" s="1"/>
  <c r="BI83" i="18"/>
  <c r="AC83" i="18" s="1"/>
  <c r="BJ83" i="18"/>
  <c r="AD83" i="18" s="1"/>
  <c r="AD83" i="15" s="1"/>
  <c r="BK83" i="18"/>
  <c r="AE83" i="18" s="1"/>
  <c r="AE83" i="15" s="1"/>
  <c r="BL83" i="18"/>
  <c r="AF83" i="18" s="1"/>
  <c r="AF83" i="15" s="1"/>
  <c r="BM83" i="18"/>
  <c r="AG83" i="18" s="1"/>
  <c r="AG83" i="15" s="1"/>
  <c r="B84" i="18"/>
  <c r="A84" i="18" s="1"/>
  <c r="AI84" i="18"/>
  <c r="C84" i="18" s="1"/>
  <c r="C84" i="15" s="1"/>
  <c r="AJ84" i="18"/>
  <c r="D84" i="18" s="1"/>
  <c r="D84" i="15" s="1"/>
  <c r="AK84" i="18"/>
  <c r="E84" i="18" s="1"/>
  <c r="E84" i="15" s="1"/>
  <c r="AL84" i="18"/>
  <c r="F84" i="18" s="1"/>
  <c r="F84" i="15" s="1"/>
  <c r="AM84" i="18"/>
  <c r="G84" i="18" s="1"/>
  <c r="AN84" i="18"/>
  <c r="H84" i="18" s="1"/>
  <c r="H84" i="15" s="1"/>
  <c r="AO84" i="18"/>
  <c r="I84" i="18" s="1"/>
  <c r="I84" i="15" s="1"/>
  <c r="AP84" i="18"/>
  <c r="J84" i="18" s="1"/>
  <c r="AQ84" i="18"/>
  <c r="K84" i="18" s="1"/>
  <c r="K84" i="15" s="1"/>
  <c r="AR84" i="18"/>
  <c r="L84" i="18" s="1"/>
  <c r="AS84" i="18"/>
  <c r="M84" i="18" s="1"/>
  <c r="M84" i="15" s="1"/>
  <c r="AT84" i="18"/>
  <c r="N84" i="18" s="1"/>
  <c r="AU84" i="18"/>
  <c r="O84" i="18" s="1"/>
  <c r="AV84" i="18"/>
  <c r="P84" i="18" s="1"/>
  <c r="P84" i="15" s="1"/>
  <c r="AW84" i="18"/>
  <c r="Q84" i="18" s="1"/>
  <c r="AX84" i="18"/>
  <c r="R84" i="18" s="1"/>
  <c r="R84" i="15" s="1"/>
  <c r="AY84" i="18"/>
  <c r="S84" i="18" s="1"/>
  <c r="AZ84" i="18"/>
  <c r="T84" i="18" s="1"/>
  <c r="T84" i="15" s="1"/>
  <c r="BA84" i="18"/>
  <c r="U84" i="18" s="1"/>
  <c r="BB84" i="18"/>
  <c r="V84" i="18" s="1"/>
  <c r="BC84" i="18"/>
  <c r="W84" i="18" s="1"/>
  <c r="W84" i="15" s="1"/>
  <c r="BD84" i="18"/>
  <c r="X84" i="18" s="1"/>
  <c r="BE84" i="18"/>
  <c r="Y84" i="18" s="1"/>
  <c r="Y84" i="15" s="1"/>
  <c r="BF84" i="18"/>
  <c r="Z84" i="18" s="1"/>
  <c r="Z84" i="15" s="1"/>
  <c r="BG84" i="18"/>
  <c r="AA84" i="18" s="1"/>
  <c r="AA84" i="15" s="1"/>
  <c r="BH84" i="18"/>
  <c r="AB84" i="18" s="1"/>
  <c r="AB84" i="15" s="1"/>
  <c r="BI84" i="18"/>
  <c r="AC84" i="18" s="1"/>
  <c r="BJ84" i="18"/>
  <c r="AD84" i="18" s="1"/>
  <c r="AD84" i="15" s="1"/>
  <c r="BK84" i="18"/>
  <c r="AE84" i="18" s="1"/>
  <c r="AE84" i="15" s="1"/>
  <c r="BL84" i="18"/>
  <c r="AF84" i="18" s="1"/>
  <c r="AF84" i="15" s="1"/>
  <c r="BM84" i="18"/>
  <c r="AG84" i="18" s="1"/>
  <c r="AG84" i="15" s="1"/>
  <c r="B85" i="18"/>
  <c r="A85" i="18" s="1"/>
  <c r="AI85" i="18"/>
  <c r="C85" i="18" s="1"/>
  <c r="C85" i="15" s="1"/>
  <c r="AJ85" i="18"/>
  <c r="D85" i="18" s="1"/>
  <c r="D85" i="15" s="1"/>
  <c r="AK85" i="18"/>
  <c r="E85" i="18" s="1"/>
  <c r="E85" i="15" s="1"/>
  <c r="AL85" i="18"/>
  <c r="F85" i="18" s="1"/>
  <c r="F85" i="15" s="1"/>
  <c r="AM85" i="18"/>
  <c r="G85" i="18" s="1"/>
  <c r="G85" i="15" s="1"/>
  <c r="AN85" i="18"/>
  <c r="H85" i="18" s="1"/>
  <c r="H85" i="15" s="1"/>
  <c r="AO85" i="18"/>
  <c r="I85" i="18" s="1"/>
  <c r="I85" i="15" s="1"/>
  <c r="AP85" i="18"/>
  <c r="J85" i="18" s="1"/>
  <c r="J85" i="15" s="1"/>
  <c r="AQ85" i="18"/>
  <c r="K85" i="18" s="1"/>
  <c r="K85" i="15" s="1"/>
  <c r="AR85" i="18"/>
  <c r="L85" i="18" s="1"/>
  <c r="L85" i="15" s="1"/>
  <c r="AS85" i="18"/>
  <c r="M85" i="18" s="1"/>
  <c r="M85" i="15" s="1"/>
  <c r="AT85" i="18"/>
  <c r="N85" i="18" s="1"/>
  <c r="N85" i="15" s="1"/>
  <c r="AU85" i="18"/>
  <c r="O85" i="18" s="1"/>
  <c r="AV85" i="18"/>
  <c r="P85" i="18" s="1"/>
  <c r="AW85" i="18"/>
  <c r="Q85" i="18" s="1"/>
  <c r="Q85" i="15" s="1"/>
  <c r="AX85" i="18"/>
  <c r="R85" i="18" s="1"/>
  <c r="R85" i="15" s="1"/>
  <c r="AY85" i="18"/>
  <c r="S85" i="18" s="1"/>
  <c r="S85" i="15" s="1"/>
  <c r="AZ85" i="18"/>
  <c r="T85" i="18" s="1"/>
  <c r="T85" i="15" s="1"/>
  <c r="BA85" i="18"/>
  <c r="U85" i="18" s="1"/>
  <c r="U85" i="15" s="1"/>
  <c r="BB85" i="18"/>
  <c r="V85" i="18" s="1"/>
  <c r="BC85" i="18"/>
  <c r="W85" i="18" s="1"/>
  <c r="BD85" i="18"/>
  <c r="X85" i="18" s="1"/>
  <c r="X85" i="15" s="1"/>
  <c r="BE85" i="18"/>
  <c r="Y85" i="18" s="1"/>
  <c r="Y85" i="15" s="1"/>
  <c r="BF85" i="18"/>
  <c r="Z85" i="18" s="1"/>
  <c r="Z85" i="15" s="1"/>
  <c r="BG85" i="18"/>
  <c r="AA85" i="18" s="1"/>
  <c r="AA85" i="15" s="1"/>
  <c r="BH85" i="18"/>
  <c r="AB85" i="18" s="1"/>
  <c r="AB85" i="15" s="1"/>
  <c r="BI85" i="18"/>
  <c r="AC85" i="18" s="1"/>
  <c r="BJ85" i="18"/>
  <c r="AD85" i="18" s="1"/>
  <c r="AD85" i="15" s="1"/>
  <c r="BK85" i="18"/>
  <c r="AE85" i="18" s="1"/>
  <c r="AE85" i="15" s="1"/>
  <c r="BL85" i="18"/>
  <c r="AF85" i="18" s="1"/>
  <c r="AF85" i="15" s="1"/>
  <c r="BM85" i="18"/>
  <c r="AG85" i="18" s="1"/>
  <c r="AG85" i="15" s="1"/>
  <c r="B86" i="18"/>
  <c r="A86" i="18" s="1"/>
  <c r="AI86" i="18"/>
  <c r="C86" i="18" s="1"/>
  <c r="C86" i="15" s="1"/>
  <c r="AJ86" i="18"/>
  <c r="D86" i="18" s="1"/>
  <c r="D86" i="15" s="1"/>
  <c r="AK86" i="18"/>
  <c r="E86" i="18" s="1"/>
  <c r="E86" i="15" s="1"/>
  <c r="AL86" i="18"/>
  <c r="F86" i="18" s="1"/>
  <c r="F86" i="15" s="1"/>
  <c r="AM86" i="18"/>
  <c r="G86" i="18" s="1"/>
  <c r="G86" i="15" s="1"/>
  <c r="AN86" i="18"/>
  <c r="H86" i="18" s="1"/>
  <c r="AO86" i="18"/>
  <c r="I86" i="18" s="1"/>
  <c r="I86" i="15" s="1"/>
  <c r="AP86" i="18"/>
  <c r="J86" i="18" s="1"/>
  <c r="J86" i="15" s="1"/>
  <c r="AQ86" i="18"/>
  <c r="K86" i="18" s="1"/>
  <c r="K86" i="15" s="1"/>
  <c r="AR86" i="18"/>
  <c r="L86" i="18" s="1"/>
  <c r="L86" i="15" s="1"/>
  <c r="AS86" i="18"/>
  <c r="M86" i="18" s="1"/>
  <c r="M86" i="15" s="1"/>
  <c r="AT86" i="18"/>
  <c r="N86" i="18" s="1"/>
  <c r="N86" i="15" s="1"/>
  <c r="AU86" i="18"/>
  <c r="O86" i="18" s="1"/>
  <c r="O86" i="15" s="1"/>
  <c r="AV86" i="18"/>
  <c r="P86" i="18" s="1"/>
  <c r="P86" i="15" s="1"/>
  <c r="AW86" i="18"/>
  <c r="Q86" i="18" s="1"/>
  <c r="Q86" i="15" s="1"/>
  <c r="AX86" i="18"/>
  <c r="R86" i="18" s="1"/>
  <c r="R86" i="15" s="1"/>
  <c r="AY86" i="18"/>
  <c r="S86" i="18" s="1"/>
  <c r="S86" i="15" s="1"/>
  <c r="AZ86" i="18"/>
  <c r="T86" i="18" s="1"/>
  <c r="T86" i="15" s="1"/>
  <c r="BA86" i="18"/>
  <c r="U86" i="18" s="1"/>
  <c r="U86" i="15" s="1"/>
  <c r="BB86" i="18"/>
  <c r="V86" i="18" s="1"/>
  <c r="V86" i="15" s="1"/>
  <c r="BC86" i="18"/>
  <c r="W86" i="18" s="1"/>
  <c r="W86" i="15" s="1"/>
  <c r="BD86" i="18"/>
  <c r="X86" i="18" s="1"/>
  <c r="X86" i="15" s="1"/>
  <c r="BE86" i="18"/>
  <c r="Y86" i="18" s="1"/>
  <c r="Y86" i="15" s="1"/>
  <c r="BF86" i="18"/>
  <c r="Z86" i="18" s="1"/>
  <c r="Z86" i="15" s="1"/>
  <c r="BG86" i="18"/>
  <c r="AA86" i="18" s="1"/>
  <c r="BH86" i="18"/>
  <c r="AB86" i="18" s="1"/>
  <c r="BI86" i="18"/>
  <c r="AC86" i="18" s="1"/>
  <c r="AC86" i="15" s="1"/>
  <c r="BJ86" i="18"/>
  <c r="AD86" i="18" s="1"/>
  <c r="AD86" i="15" s="1"/>
  <c r="BK86" i="18"/>
  <c r="AE86" i="18" s="1"/>
  <c r="AE86" i="15" s="1"/>
  <c r="BL86" i="18"/>
  <c r="AF86" i="18" s="1"/>
  <c r="AF86" i="15" s="1"/>
  <c r="BM86" i="18"/>
  <c r="AG86" i="18" s="1"/>
  <c r="AG86" i="15" s="1"/>
  <c r="B87" i="18"/>
  <c r="A87" i="18" s="1"/>
  <c r="AI87" i="18"/>
  <c r="C87" i="18" s="1"/>
  <c r="C87" i="15" s="1"/>
  <c r="AJ87" i="18"/>
  <c r="D87" i="18" s="1"/>
  <c r="D87" i="15" s="1"/>
  <c r="AK87" i="18"/>
  <c r="E87" i="18" s="1"/>
  <c r="AL87" i="18"/>
  <c r="F87" i="18" s="1"/>
  <c r="F87" i="15" s="1"/>
  <c r="AM87" i="18"/>
  <c r="G87" i="18" s="1"/>
  <c r="G87" i="15" s="1"/>
  <c r="AN87" i="18"/>
  <c r="H87" i="18" s="1"/>
  <c r="H87" i="15" s="1"/>
  <c r="AO87" i="18"/>
  <c r="I87" i="18" s="1"/>
  <c r="I87" i="15" s="1"/>
  <c r="AP87" i="18"/>
  <c r="J87" i="18" s="1"/>
  <c r="J87" i="15" s="1"/>
  <c r="AQ87" i="18"/>
  <c r="K87" i="18" s="1"/>
  <c r="K87" i="15" s="1"/>
  <c r="AR87" i="18"/>
  <c r="L87" i="18" s="1"/>
  <c r="L87" i="15" s="1"/>
  <c r="AS87" i="18"/>
  <c r="M87" i="18" s="1"/>
  <c r="AT87" i="18"/>
  <c r="N87" i="18" s="1"/>
  <c r="AU87" i="18"/>
  <c r="O87" i="18" s="1"/>
  <c r="O87" i="15" s="1"/>
  <c r="AV87" i="18"/>
  <c r="P87" i="18" s="1"/>
  <c r="P87" i="15" s="1"/>
  <c r="AW87" i="18"/>
  <c r="Q87" i="18" s="1"/>
  <c r="Q87" i="15" s="1"/>
  <c r="AX87" i="18"/>
  <c r="R87" i="18" s="1"/>
  <c r="R87" i="15" s="1"/>
  <c r="AY87" i="18"/>
  <c r="S87" i="18" s="1"/>
  <c r="S87" i="15" s="1"/>
  <c r="AZ87" i="18"/>
  <c r="T87" i="18" s="1"/>
  <c r="T87" i="15" s="1"/>
  <c r="BA87" i="18"/>
  <c r="U87" i="18" s="1"/>
  <c r="BB87" i="18"/>
  <c r="V87" i="18" s="1"/>
  <c r="V87" i="15" s="1"/>
  <c r="BC87" i="18"/>
  <c r="W87" i="18" s="1"/>
  <c r="W87" i="15" s="1"/>
  <c r="BD87" i="18"/>
  <c r="X87" i="18" s="1"/>
  <c r="X87" i="15" s="1"/>
  <c r="BE87" i="18"/>
  <c r="Y87" i="18" s="1"/>
  <c r="Y87" i="15" s="1"/>
  <c r="BF87" i="18"/>
  <c r="Z87" i="18" s="1"/>
  <c r="Z87" i="15" s="1"/>
  <c r="BG87" i="18"/>
  <c r="AA87" i="18" s="1"/>
  <c r="BH87" i="18"/>
  <c r="AB87" i="18" s="1"/>
  <c r="AB87" i="15" s="1"/>
  <c r="BI87" i="18"/>
  <c r="AC87" i="18" s="1"/>
  <c r="AC87" i="15" s="1"/>
  <c r="BJ87" i="18"/>
  <c r="AD87" i="18" s="1"/>
  <c r="AD87" i="15" s="1"/>
  <c r="BK87" i="18"/>
  <c r="AE87" i="18" s="1"/>
  <c r="AE87" i="15" s="1"/>
  <c r="BL87" i="18"/>
  <c r="AF87" i="18" s="1"/>
  <c r="AF87" i="15" s="1"/>
  <c r="BM87" i="18"/>
  <c r="AG87" i="18" s="1"/>
  <c r="AG87" i="15" s="1"/>
  <c r="B88" i="18"/>
  <c r="A88" i="18" s="1"/>
  <c r="AI88" i="18"/>
  <c r="C88" i="18" s="1"/>
  <c r="C88" i="15" s="1"/>
  <c r="AJ88" i="18"/>
  <c r="D88" i="18" s="1"/>
  <c r="D88" i="15" s="1"/>
  <c r="AK88" i="18"/>
  <c r="E88" i="18" s="1"/>
  <c r="E88" i="15" s="1"/>
  <c r="AL88" i="18"/>
  <c r="F88" i="18" s="1"/>
  <c r="F88" i="15" s="1"/>
  <c r="AM88" i="18"/>
  <c r="G88" i="18" s="1"/>
  <c r="G88" i="15" s="1"/>
  <c r="AN88" i="18"/>
  <c r="H88" i="18" s="1"/>
  <c r="H88" i="15" s="1"/>
  <c r="AO88" i="18"/>
  <c r="I88" i="18" s="1"/>
  <c r="I88" i="15" s="1"/>
  <c r="AP88" i="18"/>
  <c r="J88" i="18" s="1"/>
  <c r="J88" i="15" s="1"/>
  <c r="AQ88" i="18"/>
  <c r="K88" i="18" s="1"/>
  <c r="K88" i="15" s="1"/>
  <c r="AR88" i="18"/>
  <c r="L88" i="18" s="1"/>
  <c r="L88" i="15" s="1"/>
  <c r="AS88" i="18"/>
  <c r="M88" i="18" s="1"/>
  <c r="M88" i="15" s="1"/>
  <c r="AT88" i="18"/>
  <c r="N88" i="18" s="1"/>
  <c r="N88" i="15" s="1"/>
  <c r="AU88" i="18"/>
  <c r="O88" i="18" s="1"/>
  <c r="O88" i="15" s="1"/>
  <c r="AV88" i="18"/>
  <c r="P88" i="18" s="1"/>
  <c r="P88" i="15" s="1"/>
  <c r="AW88" i="18"/>
  <c r="Q88" i="18" s="1"/>
  <c r="Q88" i="15" s="1"/>
  <c r="AX88" i="18"/>
  <c r="R88" i="18" s="1"/>
  <c r="R88" i="15" s="1"/>
  <c r="AY88" i="18"/>
  <c r="S88" i="18" s="1"/>
  <c r="S88" i="15" s="1"/>
  <c r="AZ88" i="18"/>
  <c r="T88" i="18" s="1"/>
  <c r="T88" i="15" s="1"/>
  <c r="BA88" i="18"/>
  <c r="U88" i="18" s="1"/>
  <c r="U88" i="15" s="1"/>
  <c r="BB88" i="18"/>
  <c r="V88" i="18" s="1"/>
  <c r="V88" i="15" s="1"/>
  <c r="BC88" i="18"/>
  <c r="W88" i="18" s="1"/>
  <c r="W88" i="15" s="1"/>
  <c r="BD88" i="18"/>
  <c r="X88" i="18" s="1"/>
  <c r="X88" i="15" s="1"/>
  <c r="BE88" i="18"/>
  <c r="Y88" i="18" s="1"/>
  <c r="Y88" i="15" s="1"/>
  <c r="BF88" i="18"/>
  <c r="Z88" i="18" s="1"/>
  <c r="Z88" i="15" s="1"/>
  <c r="BG88" i="18"/>
  <c r="AA88" i="18" s="1"/>
  <c r="AA88" i="15" s="1"/>
  <c r="BH88" i="18"/>
  <c r="AB88" i="18" s="1"/>
  <c r="AB88" i="15" s="1"/>
  <c r="BI88" i="18"/>
  <c r="AC88" i="18" s="1"/>
  <c r="AC88" i="15" s="1"/>
  <c r="BJ88" i="18"/>
  <c r="AD88" i="18" s="1"/>
  <c r="AD88" i="15" s="1"/>
  <c r="BK88" i="18"/>
  <c r="AE88" i="18" s="1"/>
  <c r="AE88" i="15" s="1"/>
  <c r="BL88" i="18"/>
  <c r="AF88" i="18" s="1"/>
  <c r="AF88" i="15" s="1"/>
  <c r="BM88" i="18"/>
  <c r="AG88" i="18" s="1"/>
  <c r="AG88" i="15" s="1"/>
  <c r="B89" i="18"/>
  <c r="A89" i="18" s="1"/>
  <c r="AI89" i="18"/>
  <c r="C89" i="18" s="1"/>
  <c r="C89" i="15" s="1"/>
  <c r="AJ89" i="18"/>
  <c r="D89" i="18" s="1"/>
  <c r="D89" i="15" s="1"/>
  <c r="AK89" i="18"/>
  <c r="E89" i="18" s="1"/>
  <c r="E89" i="15" s="1"/>
  <c r="AL89" i="18"/>
  <c r="F89" i="18" s="1"/>
  <c r="F89" i="15" s="1"/>
  <c r="AM89" i="18"/>
  <c r="G89" i="18" s="1"/>
  <c r="G89" i="15" s="1"/>
  <c r="AN89" i="18"/>
  <c r="H89" i="18" s="1"/>
  <c r="H89" i="15" s="1"/>
  <c r="AO89" i="18"/>
  <c r="I89" i="18" s="1"/>
  <c r="I89" i="15" s="1"/>
  <c r="AP89" i="18"/>
  <c r="J89" i="18" s="1"/>
  <c r="J89" i="15" s="1"/>
  <c r="AQ89" i="18"/>
  <c r="K89" i="18" s="1"/>
  <c r="K89" i="15" s="1"/>
  <c r="AR89" i="18"/>
  <c r="L89" i="18" s="1"/>
  <c r="L89" i="15" s="1"/>
  <c r="AS89" i="18"/>
  <c r="M89" i="18" s="1"/>
  <c r="M89" i="15" s="1"/>
  <c r="AT89" i="18"/>
  <c r="N89" i="18" s="1"/>
  <c r="N89" i="15" s="1"/>
  <c r="AU89" i="18"/>
  <c r="O89" i="18" s="1"/>
  <c r="O89" i="15" s="1"/>
  <c r="AV89" i="18"/>
  <c r="P89" i="18" s="1"/>
  <c r="P89" i="15" s="1"/>
  <c r="AW89" i="18"/>
  <c r="Q89" i="18" s="1"/>
  <c r="Q89" i="15" s="1"/>
  <c r="AX89" i="18"/>
  <c r="R89" i="18" s="1"/>
  <c r="R89" i="15" s="1"/>
  <c r="AY89" i="18"/>
  <c r="S89" i="18" s="1"/>
  <c r="S89" i="15" s="1"/>
  <c r="AZ89" i="18"/>
  <c r="T89" i="18" s="1"/>
  <c r="T89" i="15" s="1"/>
  <c r="BA89" i="18"/>
  <c r="U89" i="18" s="1"/>
  <c r="U89" i="15" s="1"/>
  <c r="BB89" i="18"/>
  <c r="V89" i="18" s="1"/>
  <c r="V89" i="15" s="1"/>
  <c r="BC89" i="18"/>
  <c r="W89" i="18" s="1"/>
  <c r="W89" i="15" s="1"/>
  <c r="BD89" i="18"/>
  <c r="X89" i="18" s="1"/>
  <c r="X89" i="15" s="1"/>
  <c r="BE89" i="18"/>
  <c r="Y89" i="18" s="1"/>
  <c r="Y89" i="15" s="1"/>
  <c r="BF89" i="18"/>
  <c r="Z89" i="18" s="1"/>
  <c r="Z89" i="15" s="1"/>
  <c r="BG89" i="18"/>
  <c r="AA89" i="18" s="1"/>
  <c r="AA89" i="15" s="1"/>
  <c r="BH89" i="18"/>
  <c r="AB89" i="18" s="1"/>
  <c r="AB89" i="15" s="1"/>
  <c r="BI89" i="18"/>
  <c r="AC89" i="18" s="1"/>
  <c r="AC89" i="15" s="1"/>
  <c r="BJ89" i="18"/>
  <c r="AD89" i="18" s="1"/>
  <c r="AD89" i="15" s="1"/>
  <c r="BK89" i="18"/>
  <c r="AE89" i="18" s="1"/>
  <c r="AE89" i="15" s="1"/>
  <c r="BL89" i="18"/>
  <c r="AF89" i="18" s="1"/>
  <c r="AF89" i="15" s="1"/>
  <c r="BM89" i="18"/>
  <c r="AG89" i="18" s="1"/>
  <c r="AG89" i="15" s="1"/>
  <c r="B90" i="18"/>
  <c r="A90" i="18" s="1"/>
  <c r="AI90" i="18"/>
  <c r="C90" i="18" s="1"/>
  <c r="C90" i="15" s="1"/>
  <c r="AJ90" i="18"/>
  <c r="D90" i="18" s="1"/>
  <c r="D90" i="15" s="1"/>
  <c r="AK90" i="18"/>
  <c r="E90" i="18" s="1"/>
  <c r="E90" i="15" s="1"/>
  <c r="AL90" i="18"/>
  <c r="F90" i="18" s="1"/>
  <c r="F90" i="15" s="1"/>
  <c r="AM90" i="18"/>
  <c r="G90" i="18" s="1"/>
  <c r="G90" i="15" s="1"/>
  <c r="AN90" i="18"/>
  <c r="H90" i="18" s="1"/>
  <c r="H90" i="15" s="1"/>
  <c r="AO90" i="18"/>
  <c r="I90" i="18" s="1"/>
  <c r="I90" i="15" s="1"/>
  <c r="AP90" i="18"/>
  <c r="J90" i="18" s="1"/>
  <c r="J90" i="15" s="1"/>
  <c r="AQ90" i="18"/>
  <c r="K90" i="18" s="1"/>
  <c r="K90" i="15" s="1"/>
  <c r="AR90" i="18"/>
  <c r="L90" i="18" s="1"/>
  <c r="L90" i="15" s="1"/>
  <c r="AS90" i="18"/>
  <c r="M90" i="18" s="1"/>
  <c r="M90" i="15" s="1"/>
  <c r="AT90" i="18"/>
  <c r="N90" i="18" s="1"/>
  <c r="N90" i="15" s="1"/>
  <c r="AU90" i="18"/>
  <c r="O90" i="18" s="1"/>
  <c r="O90" i="15" s="1"/>
  <c r="AV90" i="18"/>
  <c r="P90" i="18" s="1"/>
  <c r="P90" i="15" s="1"/>
  <c r="AW90" i="18"/>
  <c r="Q90" i="18" s="1"/>
  <c r="Q90" i="15" s="1"/>
  <c r="AX90" i="18"/>
  <c r="R90" i="18" s="1"/>
  <c r="R90" i="15" s="1"/>
  <c r="AY90" i="18"/>
  <c r="S90" i="18" s="1"/>
  <c r="S90" i="15" s="1"/>
  <c r="AZ90" i="18"/>
  <c r="T90" i="18" s="1"/>
  <c r="T90" i="15" s="1"/>
  <c r="BA90" i="18"/>
  <c r="U90" i="18" s="1"/>
  <c r="U90" i="15" s="1"/>
  <c r="BB90" i="18"/>
  <c r="V90" i="18" s="1"/>
  <c r="V90" i="15" s="1"/>
  <c r="BC90" i="18"/>
  <c r="W90" i="18" s="1"/>
  <c r="W90" i="15" s="1"/>
  <c r="BD90" i="18"/>
  <c r="X90" i="18" s="1"/>
  <c r="X90" i="15" s="1"/>
  <c r="BE90" i="18"/>
  <c r="Y90" i="18" s="1"/>
  <c r="Y90" i="15" s="1"/>
  <c r="BF90" i="18"/>
  <c r="Z90" i="18" s="1"/>
  <c r="Z90" i="15" s="1"/>
  <c r="BG90" i="18"/>
  <c r="AA90" i="18" s="1"/>
  <c r="AA90" i="15" s="1"/>
  <c r="BH90" i="18"/>
  <c r="AB90" i="18" s="1"/>
  <c r="AB90" i="15" s="1"/>
  <c r="BI90" i="18"/>
  <c r="AC90" i="18" s="1"/>
  <c r="AC90" i="15" s="1"/>
  <c r="BJ90" i="18"/>
  <c r="AD90" i="18" s="1"/>
  <c r="AD90" i="15" s="1"/>
  <c r="BK90" i="18"/>
  <c r="AE90" i="18" s="1"/>
  <c r="AE90" i="15" s="1"/>
  <c r="BL90" i="18"/>
  <c r="AF90" i="18" s="1"/>
  <c r="AF90" i="15" s="1"/>
  <c r="BM90" i="18"/>
  <c r="AG90" i="18" s="1"/>
  <c r="AG90" i="15" s="1"/>
  <c r="B91" i="18"/>
  <c r="A91" i="18" s="1"/>
  <c r="AI91" i="18"/>
  <c r="C91" i="18" s="1"/>
  <c r="C91" i="15" s="1"/>
  <c r="AJ91" i="18"/>
  <c r="D91" i="18" s="1"/>
  <c r="D91" i="15" s="1"/>
  <c r="AK91" i="18"/>
  <c r="E91" i="18" s="1"/>
  <c r="E91" i="15" s="1"/>
  <c r="AL91" i="18"/>
  <c r="F91" i="18" s="1"/>
  <c r="F91" i="15" s="1"/>
  <c r="AM91" i="18"/>
  <c r="G91" i="18" s="1"/>
  <c r="G91" i="15" s="1"/>
  <c r="AN91" i="18"/>
  <c r="H91" i="18" s="1"/>
  <c r="H91" i="15" s="1"/>
  <c r="AO91" i="18"/>
  <c r="I91" i="18" s="1"/>
  <c r="I91" i="15" s="1"/>
  <c r="AP91" i="18"/>
  <c r="J91" i="18" s="1"/>
  <c r="J91" i="15" s="1"/>
  <c r="AQ91" i="18"/>
  <c r="K91" i="18" s="1"/>
  <c r="K91" i="15" s="1"/>
  <c r="AR91" i="18"/>
  <c r="L91" i="18" s="1"/>
  <c r="L91" i="15" s="1"/>
  <c r="AS91" i="18"/>
  <c r="M91" i="18" s="1"/>
  <c r="M91" i="15" s="1"/>
  <c r="AT91" i="18"/>
  <c r="N91" i="18" s="1"/>
  <c r="N91" i="15" s="1"/>
  <c r="AU91" i="18"/>
  <c r="O91" i="18" s="1"/>
  <c r="O91" i="15" s="1"/>
  <c r="AV91" i="18"/>
  <c r="P91" i="18" s="1"/>
  <c r="P91" i="15" s="1"/>
  <c r="AW91" i="18"/>
  <c r="Q91" i="18" s="1"/>
  <c r="Q91" i="15" s="1"/>
  <c r="AX91" i="18"/>
  <c r="R91" i="18" s="1"/>
  <c r="R91" i="15" s="1"/>
  <c r="AY91" i="18"/>
  <c r="S91" i="18" s="1"/>
  <c r="S91" i="15" s="1"/>
  <c r="AZ91" i="18"/>
  <c r="T91" i="18" s="1"/>
  <c r="T91" i="15" s="1"/>
  <c r="BA91" i="18"/>
  <c r="U91" i="18" s="1"/>
  <c r="U91" i="15" s="1"/>
  <c r="BB91" i="18"/>
  <c r="V91" i="18" s="1"/>
  <c r="V91" i="15" s="1"/>
  <c r="BC91" i="18"/>
  <c r="W91" i="18" s="1"/>
  <c r="W91" i="15" s="1"/>
  <c r="BD91" i="18"/>
  <c r="X91" i="18" s="1"/>
  <c r="X91" i="15" s="1"/>
  <c r="BE91" i="18"/>
  <c r="Y91" i="18" s="1"/>
  <c r="Y91" i="15" s="1"/>
  <c r="BF91" i="18"/>
  <c r="Z91" i="18" s="1"/>
  <c r="Z91" i="15" s="1"/>
  <c r="BG91" i="18"/>
  <c r="AA91" i="18" s="1"/>
  <c r="AA91" i="15" s="1"/>
  <c r="BH91" i="18"/>
  <c r="AB91" i="18" s="1"/>
  <c r="AB91" i="15" s="1"/>
  <c r="BI91" i="18"/>
  <c r="AC91" i="18" s="1"/>
  <c r="AC91" i="15" s="1"/>
  <c r="BJ91" i="18"/>
  <c r="AD91" i="18" s="1"/>
  <c r="AD91" i="15" s="1"/>
  <c r="BK91" i="18"/>
  <c r="AE91" i="18" s="1"/>
  <c r="AE91" i="15" s="1"/>
  <c r="BL91" i="18"/>
  <c r="AF91" i="18" s="1"/>
  <c r="AF91" i="15" s="1"/>
  <c r="BM91" i="18"/>
  <c r="AG91" i="18" s="1"/>
  <c r="AG91" i="15" s="1"/>
  <c r="B92" i="18"/>
  <c r="A92" i="18" s="1"/>
  <c r="AI92" i="18"/>
  <c r="C92" i="18" s="1"/>
  <c r="C92" i="15" s="1"/>
  <c r="AJ92" i="18"/>
  <c r="D92" i="18" s="1"/>
  <c r="D92" i="15" s="1"/>
  <c r="AK92" i="18"/>
  <c r="E92" i="18" s="1"/>
  <c r="E92" i="15" s="1"/>
  <c r="AL92" i="18"/>
  <c r="F92" i="18" s="1"/>
  <c r="F92" i="15" s="1"/>
  <c r="AM92" i="18"/>
  <c r="G92" i="18" s="1"/>
  <c r="G92" i="15" s="1"/>
  <c r="AN92" i="18"/>
  <c r="H92" i="18" s="1"/>
  <c r="H92" i="15" s="1"/>
  <c r="AO92" i="18"/>
  <c r="I92" i="18" s="1"/>
  <c r="I92" i="15" s="1"/>
  <c r="AP92" i="18"/>
  <c r="J92" i="18" s="1"/>
  <c r="J92" i="15" s="1"/>
  <c r="AQ92" i="18"/>
  <c r="K92" i="18" s="1"/>
  <c r="K92" i="15" s="1"/>
  <c r="AR92" i="18"/>
  <c r="L92" i="18" s="1"/>
  <c r="L92" i="15" s="1"/>
  <c r="AS92" i="18"/>
  <c r="M92" i="18" s="1"/>
  <c r="M92" i="15" s="1"/>
  <c r="AT92" i="18"/>
  <c r="N92" i="18" s="1"/>
  <c r="N92" i="15" s="1"/>
  <c r="AU92" i="18"/>
  <c r="O92" i="18" s="1"/>
  <c r="O92" i="15" s="1"/>
  <c r="AV92" i="18"/>
  <c r="P92" i="18" s="1"/>
  <c r="P92" i="15" s="1"/>
  <c r="AW92" i="18"/>
  <c r="Q92" i="18" s="1"/>
  <c r="Q92" i="15" s="1"/>
  <c r="AX92" i="18"/>
  <c r="R92" i="18" s="1"/>
  <c r="R92" i="15" s="1"/>
  <c r="AY92" i="18"/>
  <c r="S92" i="18" s="1"/>
  <c r="S92" i="15" s="1"/>
  <c r="AZ92" i="18"/>
  <c r="T92" i="18" s="1"/>
  <c r="T92" i="15" s="1"/>
  <c r="BA92" i="18"/>
  <c r="U92" i="18" s="1"/>
  <c r="U92" i="15" s="1"/>
  <c r="BB92" i="18"/>
  <c r="V92" i="18" s="1"/>
  <c r="V92" i="15" s="1"/>
  <c r="BC92" i="18"/>
  <c r="W92" i="18" s="1"/>
  <c r="W92" i="15" s="1"/>
  <c r="BD92" i="18"/>
  <c r="X92" i="18" s="1"/>
  <c r="X92" i="15" s="1"/>
  <c r="BE92" i="18"/>
  <c r="Y92" i="18" s="1"/>
  <c r="Y92" i="15" s="1"/>
  <c r="BF92" i="18"/>
  <c r="Z92" i="18" s="1"/>
  <c r="Z92" i="15" s="1"/>
  <c r="BG92" i="18"/>
  <c r="AA92" i="18" s="1"/>
  <c r="AA92" i="15" s="1"/>
  <c r="BH92" i="18"/>
  <c r="AB92" i="18" s="1"/>
  <c r="AB92" i="15" s="1"/>
  <c r="BI92" i="18"/>
  <c r="AC92" i="18" s="1"/>
  <c r="AC92" i="15" s="1"/>
  <c r="BJ92" i="18"/>
  <c r="AD92" i="18" s="1"/>
  <c r="AD92" i="15" s="1"/>
  <c r="BK92" i="18"/>
  <c r="AE92" i="18" s="1"/>
  <c r="AE92" i="15" s="1"/>
  <c r="BL92" i="18"/>
  <c r="AF92" i="18" s="1"/>
  <c r="AF92" i="15" s="1"/>
  <c r="BM92" i="18"/>
  <c r="AG92" i="18" s="1"/>
  <c r="AG92" i="15" s="1"/>
  <c r="B93" i="18"/>
  <c r="A93" i="18" s="1"/>
  <c r="AI93" i="18"/>
  <c r="C93" i="18" s="1"/>
  <c r="C93" i="15" s="1"/>
  <c r="AJ93" i="18"/>
  <c r="D93" i="18" s="1"/>
  <c r="D93" i="15" s="1"/>
  <c r="AK93" i="18"/>
  <c r="E93" i="18" s="1"/>
  <c r="E93" i="15" s="1"/>
  <c r="AL93" i="18"/>
  <c r="F93" i="18" s="1"/>
  <c r="F93" i="15" s="1"/>
  <c r="AM93" i="18"/>
  <c r="G93" i="18" s="1"/>
  <c r="G93" i="15" s="1"/>
  <c r="AN93" i="18"/>
  <c r="H93" i="18" s="1"/>
  <c r="H93" i="15" s="1"/>
  <c r="AO93" i="18"/>
  <c r="I93" i="18" s="1"/>
  <c r="I93" i="15" s="1"/>
  <c r="AP93" i="18"/>
  <c r="J93" i="18" s="1"/>
  <c r="J93" i="15" s="1"/>
  <c r="AQ93" i="18"/>
  <c r="K93" i="18" s="1"/>
  <c r="K93" i="15" s="1"/>
  <c r="AR93" i="18"/>
  <c r="L93" i="18" s="1"/>
  <c r="L93" i="15" s="1"/>
  <c r="AS93" i="18"/>
  <c r="M93" i="18" s="1"/>
  <c r="M93" i="15" s="1"/>
  <c r="AT93" i="18"/>
  <c r="N93" i="18" s="1"/>
  <c r="N93" i="15" s="1"/>
  <c r="AU93" i="18"/>
  <c r="O93" i="18" s="1"/>
  <c r="O93" i="15" s="1"/>
  <c r="AV93" i="18"/>
  <c r="P93" i="18" s="1"/>
  <c r="P93" i="15" s="1"/>
  <c r="AW93" i="18"/>
  <c r="Q93" i="18" s="1"/>
  <c r="Q93" i="15" s="1"/>
  <c r="AX93" i="18"/>
  <c r="R93" i="18" s="1"/>
  <c r="R93" i="15" s="1"/>
  <c r="AY93" i="18"/>
  <c r="S93" i="18" s="1"/>
  <c r="S93" i="15" s="1"/>
  <c r="AZ93" i="18"/>
  <c r="T93" i="18" s="1"/>
  <c r="T93" i="15" s="1"/>
  <c r="BA93" i="18"/>
  <c r="U93" i="18" s="1"/>
  <c r="U93" i="15" s="1"/>
  <c r="BB93" i="18"/>
  <c r="V93" i="18" s="1"/>
  <c r="V93" i="15" s="1"/>
  <c r="BC93" i="18"/>
  <c r="W93" i="18" s="1"/>
  <c r="W93" i="15" s="1"/>
  <c r="BD93" i="18"/>
  <c r="X93" i="18" s="1"/>
  <c r="X93" i="15" s="1"/>
  <c r="BE93" i="18"/>
  <c r="Y93" i="18" s="1"/>
  <c r="Y93" i="15" s="1"/>
  <c r="BF93" i="18"/>
  <c r="Z93" i="18" s="1"/>
  <c r="Z93" i="15" s="1"/>
  <c r="BG93" i="18"/>
  <c r="AA93" i="18" s="1"/>
  <c r="AA93" i="15" s="1"/>
  <c r="BH93" i="18"/>
  <c r="AB93" i="18" s="1"/>
  <c r="AB93" i="15" s="1"/>
  <c r="BI93" i="18"/>
  <c r="AC93" i="18" s="1"/>
  <c r="AC93" i="15" s="1"/>
  <c r="BJ93" i="18"/>
  <c r="AD93" i="18" s="1"/>
  <c r="AD93" i="15" s="1"/>
  <c r="BK93" i="18"/>
  <c r="AE93" i="18" s="1"/>
  <c r="AE93" i="15" s="1"/>
  <c r="BL93" i="18"/>
  <c r="AF93" i="18" s="1"/>
  <c r="AF93" i="15" s="1"/>
  <c r="BM93" i="18"/>
  <c r="AG93" i="18" s="1"/>
  <c r="AG93" i="15" s="1"/>
  <c r="B94" i="18"/>
  <c r="A94" i="18" s="1"/>
  <c r="AI94" i="18"/>
  <c r="C94" i="18" s="1"/>
  <c r="C94" i="15" s="1"/>
  <c r="AJ94" i="18"/>
  <c r="D94" i="18" s="1"/>
  <c r="D94" i="15" s="1"/>
  <c r="AK94" i="18"/>
  <c r="E94" i="18" s="1"/>
  <c r="E94" i="15" s="1"/>
  <c r="AL94" i="18"/>
  <c r="F94" i="18" s="1"/>
  <c r="F94" i="15" s="1"/>
  <c r="AM94" i="18"/>
  <c r="G94" i="18" s="1"/>
  <c r="G94" i="15" s="1"/>
  <c r="AN94" i="18"/>
  <c r="H94" i="18" s="1"/>
  <c r="H94" i="15" s="1"/>
  <c r="AO94" i="18"/>
  <c r="I94" i="18" s="1"/>
  <c r="I94" i="15" s="1"/>
  <c r="AP94" i="18"/>
  <c r="J94" i="18" s="1"/>
  <c r="J94" i="15" s="1"/>
  <c r="AQ94" i="18"/>
  <c r="K94" i="18" s="1"/>
  <c r="K94" i="15" s="1"/>
  <c r="AR94" i="18"/>
  <c r="L94" i="18" s="1"/>
  <c r="L94" i="15" s="1"/>
  <c r="AS94" i="18"/>
  <c r="M94" i="18" s="1"/>
  <c r="M94" i="15" s="1"/>
  <c r="AT94" i="18"/>
  <c r="N94" i="18" s="1"/>
  <c r="N94" i="15" s="1"/>
  <c r="AU94" i="18"/>
  <c r="O94" i="18" s="1"/>
  <c r="O94" i="15" s="1"/>
  <c r="AV94" i="18"/>
  <c r="P94" i="18" s="1"/>
  <c r="P94" i="15" s="1"/>
  <c r="AW94" i="18"/>
  <c r="Q94" i="18" s="1"/>
  <c r="Q94" i="15" s="1"/>
  <c r="AX94" i="18"/>
  <c r="R94" i="18" s="1"/>
  <c r="R94" i="15" s="1"/>
  <c r="AY94" i="18"/>
  <c r="S94" i="18" s="1"/>
  <c r="S94" i="15" s="1"/>
  <c r="AZ94" i="18"/>
  <c r="T94" i="18" s="1"/>
  <c r="T94" i="15" s="1"/>
  <c r="BA94" i="18"/>
  <c r="U94" i="18" s="1"/>
  <c r="U94" i="15" s="1"/>
  <c r="BB94" i="18"/>
  <c r="V94" i="18" s="1"/>
  <c r="V94" i="15" s="1"/>
  <c r="BC94" i="18"/>
  <c r="W94" i="18" s="1"/>
  <c r="W94" i="15" s="1"/>
  <c r="BD94" i="18"/>
  <c r="X94" i="18" s="1"/>
  <c r="X94" i="15" s="1"/>
  <c r="BE94" i="18"/>
  <c r="Y94" i="18" s="1"/>
  <c r="Y94" i="15" s="1"/>
  <c r="BF94" i="18"/>
  <c r="Z94" i="18" s="1"/>
  <c r="Z94" i="15" s="1"/>
  <c r="BG94" i="18"/>
  <c r="AA94" i="18" s="1"/>
  <c r="AA94" i="15" s="1"/>
  <c r="BH94" i="18"/>
  <c r="AB94" i="18" s="1"/>
  <c r="AB94" i="15" s="1"/>
  <c r="BI94" i="18"/>
  <c r="AC94" i="18" s="1"/>
  <c r="AC94" i="15" s="1"/>
  <c r="BJ94" i="18"/>
  <c r="AD94" i="18" s="1"/>
  <c r="AD94" i="15" s="1"/>
  <c r="BK94" i="18"/>
  <c r="AE94" i="18" s="1"/>
  <c r="AE94" i="15" s="1"/>
  <c r="BL94" i="18"/>
  <c r="AF94" i="18" s="1"/>
  <c r="AF94" i="15" s="1"/>
  <c r="BM94" i="18"/>
  <c r="AG94" i="18" s="1"/>
  <c r="AG94" i="15" s="1"/>
  <c r="B95" i="18"/>
  <c r="A95" i="18" s="1"/>
  <c r="AI95" i="18"/>
  <c r="C95" i="18" s="1"/>
  <c r="AJ95" i="18"/>
  <c r="D95" i="18" s="1"/>
  <c r="AK95" i="18"/>
  <c r="E95" i="18" s="1"/>
  <c r="AL95" i="18"/>
  <c r="F95" i="18" s="1"/>
  <c r="AM95" i="18"/>
  <c r="G95" i="18" s="1"/>
  <c r="AN95" i="18"/>
  <c r="H95" i="18" s="1"/>
  <c r="AO95" i="18"/>
  <c r="I95" i="18" s="1"/>
  <c r="AP95" i="18"/>
  <c r="J95" i="18" s="1"/>
  <c r="AQ95" i="18"/>
  <c r="K95" i="18" s="1"/>
  <c r="AR95" i="18"/>
  <c r="L95" i="18" s="1"/>
  <c r="AS95" i="18"/>
  <c r="M95" i="18" s="1"/>
  <c r="AT95" i="18"/>
  <c r="N95" i="18" s="1"/>
  <c r="AU95" i="18"/>
  <c r="O95" i="18" s="1"/>
  <c r="AV95" i="18"/>
  <c r="P95" i="18" s="1"/>
  <c r="AW95" i="18"/>
  <c r="Q95" i="18" s="1"/>
  <c r="AX95" i="18"/>
  <c r="R95" i="18" s="1"/>
  <c r="AY95" i="18"/>
  <c r="S95" i="18" s="1"/>
  <c r="AZ95" i="18"/>
  <c r="T95" i="18" s="1"/>
  <c r="BA95" i="18"/>
  <c r="U95" i="18" s="1"/>
  <c r="BB95" i="18"/>
  <c r="V95" i="18" s="1"/>
  <c r="BC95" i="18"/>
  <c r="W95" i="18" s="1"/>
  <c r="BD95" i="18"/>
  <c r="X95" i="18" s="1"/>
  <c r="BE95" i="18"/>
  <c r="Y95" i="18" s="1"/>
  <c r="BF95" i="18"/>
  <c r="Z95" i="18" s="1"/>
  <c r="BG95" i="18"/>
  <c r="AA95" i="18" s="1"/>
  <c r="BH95" i="18"/>
  <c r="AB95" i="18" s="1"/>
  <c r="BI95" i="18"/>
  <c r="AC95" i="18" s="1"/>
  <c r="BJ95" i="18"/>
  <c r="AD95" i="18" s="1"/>
  <c r="BK95" i="18"/>
  <c r="AE95" i="18" s="1"/>
  <c r="BL95" i="18"/>
  <c r="AF95" i="18" s="1"/>
  <c r="BM95" i="18"/>
  <c r="AG95" i="18" s="1"/>
  <c r="B96" i="18"/>
  <c r="A96" i="18" s="1"/>
  <c r="AI96" i="18"/>
  <c r="C96" i="18" s="1"/>
  <c r="AJ96" i="18"/>
  <c r="D96" i="18" s="1"/>
  <c r="AK96" i="18"/>
  <c r="E96" i="18" s="1"/>
  <c r="AL96" i="18"/>
  <c r="F96" i="18" s="1"/>
  <c r="AM96" i="18"/>
  <c r="G96" i="18" s="1"/>
  <c r="AN96" i="18"/>
  <c r="H96" i="18" s="1"/>
  <c r="AO96" i="18"/>
  <c r="I96" i="18" s="1"/>
  <c r="AP96" i="18"/>
  <c r="J96" i="18" s="1"/>
  <c r="AQ96" i="18"/>
  <c r="K96" i="18" s="1"/>
  <c r="AR96" i="18"/>
  <c r="L96" i="18" s="1"/>
  <c r="AS96" i="18"/>
  <c r="M96" i="18" s="1"/>
  <c r="AT96" i="18"/>
  <c r="N96" i="18" s="1"/>
  <c r="AU96" i="18"/>
  <c r="O96" i="18" s="1"/>
  <c r="AV96" i="18"/>
  <c r="P96" i="18" s="1"/>
  <c r="AW96" i="18"/>
  <c r="Q96" i="18" s="1"/>
  <c r="AX96" i="18"/>
  <c r="R96" i="18" s="1"/>
  <c r="AY96" i="18"/>
  <c r="S96" i="18" s="1"/>
  <c r="AZ96" i="18"/>
  <c r="T96" i="18" s="1"/>
  <c r="BA96" i="18"/>
  <c r="U96" i="18" s="1"/>
  <c r="BB96" i="18"/>
  <c r="V96" i="18" s="1"/>
  <c r="BC96" i="18"/>
  <c r="W96" i="18" s="1"/>
  <c r="BD96" i="18"/>
  <c r="X96" i="18" s="1"/>
  <c r="BE96" i="18"/>
  <c r="Y96" i="18" s="1"/>
  <c r="BF96" i="18"/>
  <c r="Z96" i="18" s="1"/>
  <c r="BG96" i="18"/>
  <c r="AA96" i="18" s="1"/>
  <c r="BH96" i="18"/>
  <c r="AB96" i="18" s="1"/>
  <c r="BI96" i="18"/>
  <c r="AC96" i="18" s="1"/>
  <c r="BJ96" i="18"/>
  <c r="AD96" i="18" s="1"/>
  <c r="BK96" i="18"/>
  <c r="AE96" i="18" s="1"/>
  <c r="BL96" i="18"/>
  <c r="AF96" i="18" s="1"/>
  <c r="BM96" i="18"/>
  <c r="AG96" i="18" s="1"/>
  <c r="B97" i="18"/>
  <c r="A97" i="18" s="1"/>
  <c r="AI97" i="18"/>
  <c r="C97" i="18" s="1"/>
  <c r="AJ97" i="18"/>
  <c r="D97" i="18" s="1"/>
  <c r="AK97" i="18"/>
  <c r="E97" i="18" s="1"/>
  <c r="AL97" i="18"/>
  <c r="F97" i="18" s="1"/>
  <c r="AM97" i="18"/>
  <c r="G97" i="18" s="1"/>
  <c r="AN97" i="18"/>
  <c r="H97" i="18" s="1"/>
  <c r="AO97" i="18"/>
  <c r="I97" i="18" s="1"/>
  <c r="AP97" i="18"/>
  <c r="J97" i="18" s="1"/>
  <c r="AQ97" i="18"/>
  <c r="K97" i="18" s="1"/>
  <c r="AR97" i="18"/>
  <c r="L97" i="18" s="1"/>
  <c r="AS97" i="18"/>
  <c r="M97" i="18" s="1"/>
  <c r="AT97" i="18"/>
  <c r="N97" i="18" s="1"/>
  <c r="AU97" i="18"/>
  <c r="O97" i="18" s="1"/>
  <c r="AV97" i="18"/>
  <c r="P97" i="18" s="1"/>
  <c r="AW97" i="18"/>
  <c r="Q97" i="18" s="1"/>
  <c r="AX97" i="18"/>
  <c r="R97" i="18" s="1"/>
  <c r="AY97" i="18"/>
  <c r="S97" i="18" s="1"/>
  <c r="AZ97" i="18"/>
  <c r="T97" i="18" s="1"/>
  <c r="BA97" i="18"/>
  <c r="U97" i="18" s="1"/>
  <c r="BB97" i="18"/>
  <c r="V97" i="18" s="1"/>
  <c r="BC97" i="18"/>
  <c r="W97" i="18" s="1"/>
  <c r="BD97" i="18"/>
  <c r="X97" i="18" s="1"/>
  <c r="BE97" i="18"/>
  <c r="Y97" i="18" s="1"/>
  <c r="BF97" i="18"/>
  <c r="Z97" i="18" s="1"/>
  <c r="BG97" i="18"/>
  <c r="AA97" i="18" s="1"/>
  <c r="BH97" i="18"/>
  <c r="AB97" i="18" s="1"/>
  <c r="BI97" i="18"/>
  <c r="AC97" i="18" s="1"/>
  <c r="BJ97" i="18"/>
  <c r="AD97" i="18" s="1"/>
  <c r="BK97" i="18"/>
  <c r="AE97" i="18" s="1"/>
  <c r="BL97" i="18"/>
  <c r="AF97" i="18" s="1"/>
  <c r="BM97" i="18"/>
  <c r="AG97" i="18" s="1"/>
  <c r="B98" i="18"/>
  <c r="A98" i="18" s="1"/>
  <c r="AI98" i="18"/>
  <c r="C98" i="18" s="1"/>
  <c r="AJ98" i="18"/>
  <c r="D98" i="18" s="1"/>
  <c r="AK98" i="18"/>
  <c r="E98" i="18" s="1"/>
  <c r="AL98" i="18"/>
  <c r="F98" i="18" s="1"/>
  <c r="AM98" i="18"/>
  <c r="G98" i="18" s="1"/>
  <c r="AN98" i="18"/>
  <c r="H98" i="18" s="1"/>
  <c r="AO98" i="18"/>
  <c r="I98" i="18" s="1"/>
  <c r="AP98" i="18"/>
  <c r="J98" i="18" s="1"/>
  <c r="AQ98" i="18"/>
  <c r="K98" i="18" s="1"/>
  <c r="AR98" i="18"/>
  <c r="L98" i="18" s="1"/>
  <c r="AS98" i="18"/>
  <c r="M98" i="18" s="1"/>
  <c r="AT98" i="18"/>
  <c r="N98" i="18" s="1"/>
  <c r="AU98" i="18"/>
  <c r="O98" i="18" s="1"/>
  <c r="AV98" i="18"/>
  <c r="P98" i="18" s="1"/>
  <c r="AW98" i="18"/>
  <c r="Q98" i="18" s="1"/>
  <c r="AX98" i="18"/>
  <c r="R98" i="18" s="1"/>
  <c r="AY98" i="18"/>
  <c r="S98" i="18" s="1"/>
  <c r="AZ98" i="18"/>
  <c r="T98" i="18" s="1"/>
  <c r="BA98" i="18"/>
  <c r="U98" i="18" s="1"/>
  <c r="BB98" i="18"/>
  <c r="V98" i="18" s="1"/>
  <c r="BC98" i="18"/>
  <c r="W98" i="18" s="1"/>
  <c r="BD98" i="18"/>
  <c r="X98" i="18" s="1"/>
  <c r="BE98" i="18"/>
  <c r="Y98" i="18" s="1"/>
  <c r="BF98" i="18"/>
  <c r="Z98" i="18" s="1"/>
  <c r="BG98" i="18"/>
  <c r="AA98" i="18" s="1"/>
  <c r="BH98" i="18"/>
  <c r="AB98" i="18" s="1"/>
  <c r="BI98" i="18"/>
  <c r="AC98" i="18" s="1"/>
  <c r="BJ98" i="18"/>
  <c r="AD98" i="18" s="1"/>
  <c r="BK98" i="18"/>
  <c r="AE98" i="18" s="1"/>
  <c r="BL98" i="18"/>
  <c r="AF98" i="18" s="1"/>
  <c r="BM98" i="18"/>
  <c r="AG98" i="18" s="1"/>
  <c r="B99" i="18"/>
  <c r="A99" i="18" s="1"/>
  <c r="AI99" i="18"/>
  <c r="C99" i="18" s="1"/>
  <c r="AJ99" i="18"/>
  <c r="D99" i="18" s="1"/>
  <c r="AK99" i="18"/>
  <c r="E99" i="18" s="1"/>
  <c r="AL99" i="18"/>
  <c r="F99" i="18" s="1"/>
  <c r="AM99" i="18"/>
  <c r="G99" i="18" s="1"/>
  <c r="AN99" i="18"/>
  <c r="H99" i="18" s="1"/>
  <c r="AO99" i="18"/>
  <c r="I99" i="18" s="1"/>
  <c r="AP99" i="18"/>
  <c r="J99" i="18" s="1"/>
  <c r="AQ99" i="18"/>
  <c r="K99" i="18" s="1"/>
  <c r="AR99" i="18"/>
  <c r="L99" i="18" s="1"/>
  <c r="AS99" i="18"/>
  <c r="M99" i="18" s="1"/>
  <c r="AT99" i="18"/>
  <c r="N99" i="18" s="1"/>
  <c r="AU99" i="18"/>
  <c r="O99" i="18" s="1"/>
  <c r="AV99" i="18"/>
  <c r="P99" i="18" s="1"/>
  <c r="AW99" i="18"/>
  <c r="Q99" i="18" s="1"/>
  <c r="AX99" i="18"/>
  <c r="R99" i="18" s="1"/>
  <c r="AY99" i="18"/>
  <c r="S99" i="18" s="1"/>
  <c r="AZ99" i="18"/>
  <c r="T99" i="18" s="1"/>
  <c r="BA99" i="18"/>
  <c r="U99" i="18" s="1"/>
  <c r="BB99" i="18"/>
  <c r="V99" i="18" s="1"/>
  <c r="BC99" i="18"/>
  <c r="W99" i="18" s="1"/>
  <c r="BD99" i="18"/>
  <c r="X99" i="18" s="1"/>
  <c r="BE99" i="18"/>
  <c r="Y99" i="18" s="1"/>
  <c r="BF99" i="18"/>
  <c r="Z99" i="18" s="1"/>
  <c r="BG99" i="18"/>
  <c r="AA99" i="18" s="1"/>
  <c r="BH99" i="18"/>
  <c r="AB99" i="18" s="1"/>
  <c r="BI99" i="18"/>
  <c r="AC99" i="18" s="1"/>
  <c r="BJ99" i="18"/>
  <c r="AD99" i="18" s="1"/>
  <c r="BK99" i="18"/>
  <c r="AE99" i="18" s="1"/>
  <c r="BL99" i="18"/>
  <c r="AF99" i="18" s="1"/>
  <c r="BM99" i="18"/>
  <c r="AG99" i="18" s="1"/>
  <c r="B100" i="18"/>
  <c r="A100" i="18" s="1"/>
  <c r="AI100" i="18"/>
  <c r="C100" i="18" s="1"/>
  <c r="AJ100" i="18"/>
  <c r="D100" i="18" s="1"/>
  <c r="AK100" i="18"/>
  <c r="E100" i="18" s="1"/>
  <c r="AL100" i="18"/>
  <c r="F100" i="18" s="1"/>
  <c r="AM100" i="18"/>
  <c r="G100" i="18" s="1"/>
  <c r="AN100" i="18"/>
  <c r="H100" i="18" s="1"/>
  <c r="AO100" i="18"/>
  <c r="I100" i="18" s="1"/>
  <c r="AP100" i="18"/>
  <c r="J100" i="18" s="1"/>
  <c r="AQ100" i="18"/>
  <c r="K100" i="18" s="1"/>
  <c r="AR100" i="18"/>
  <c r="L100" i="18" s="1"/>
  <c r="AS100" i="18"/>
  <c r="M100" i="18" s="1"/>
  <c r="AT100" i="18"/>
  <c r="N100" i="18" s="1"/>
  <c r="AU100" i="18"/>
  <c r="O100" i="18" s="1"/>
  <c r="AV100" i="18"/>
  <c r="P100" i="18" s="1"/>
  <c r="AW100" i="18"/>
  <c r="Q100" i="18" s="1"/>
  <c r="AX100" i="18"/>
  <c r="R100" i="18" s="1"/>
  <c r="AY100" i="18"/>
  <c r="S100" i="18" s="1"/>
  <c r="AZ100" i="18"/>
  <c r="T100" i="18" s="1"/>
  <c r="BA100" i="18"/>
  <c r="U100" i="18" s="1"/>
  <c r="BB100" i="18"/>
  <c r="V100" i="18" s="1"/>
  <c r="BC100" i="18"/>
  <c r="W100" i="18" s="1"/>
  <c r="BD100" i="18"/>
  <c r="X100" i="18" s="1"/>
  <c r="BE100" i="18"/>
  <c r="Y100" i="18" s="1"/>
  <c r="BF100" i="18"/>
  <c r="Z100" i="18" s="1"/>
  <c r="BG100" i="18"/>
  <c r="AA100" i="18" s="1"/>
  <c r="BH100" i="18"/>
  <c r="AB100" i="18" s="1"/>
  <c r="BI100" i="18"/>
  <c r="AC100" i="18" s="1"/>
  <c r="BJ100" i="18"/>
  <c r="AD100" i="18" s="1"/>
  <c r="BK100" i="18"/>
  <c r="AE100" i="18" s="1"/>
  <c r="BL100" i="18"/>
  <c r="AF100" i="18" s="1"/>
  <c r="BM100" i="18"/>
  <c r="AG100" i="18" s="1"/>
  <c r="B101" i="18"/>
  <c r="A101" i="18" s="1"/>
  <c r="AI101" i="18"/>
  <c r="C101" i="18" s="1"/>
  <c r="C101" i="15" s="1"/>
  <c r="AJ101" i="18"/>
  <c r="D101" i="18" s="1"/>
  <c r="D101" i="15" s="1"/>
  <c r="AK101" i="18"/>
  <c r="E101" i="18" s="1"/>
  <c r="E101" i="15" s="1"/>
  <c r="AL101" i="18"/>
  <c r="F101" i="18" s="1"/>
  <c r="F101" i="15" s="1"/>
  <c r="AM101" i="18"/>
  <c r="G101" i="18" s="1"/>
  <c r="G101" i="15" s="1"/>
  <c r="AN101" i="18"/>
  <c r="H101" i="18" s="1"/>
  <c r="H101" i="15" s="1"/>
  <c r="AO101" i="18"/>
  <c r="I101" i="18" s="1"/>
  <c r="I101" i="15" s="1"/>
  <c r="AP101" i="18"/>
  <c r="J101" i="18" s="1"/>
  <c r="J101" i="15" s="1"/>
  <c r="AQ101" i="18"/>
  <c r="K101" i="18" s="1"/>
  <c r="K101" i="15" s="1"/>
  <c r="AR101" i="18"/>
  <c r="L101" i="18" s="1"/>
  <c r="L101" i="15" s="1"/>
  <c r="AS101" i="18"/>
  <c r="M101" i="18" s="1"/>
  <c r="M101" i="15" s="1"/>
  <c r="AT101" i="18"/>
  <c r="N101" i="18" s="1"/>
  <c r="N101" i="15" s="1"/>
  <c r="AU101" i="18"/>
  <c r="O101" i="18" s="1"/>
  <c r="O101" i="15" s="1"/>
  <c r="AV101" i="18"/>
  <c r="P101" i="18" s="1"/>
  <c r="P101" i="15" s="1"/>
  <c r="AW101" i="18"/>
  <c r="Q101" i="18" s="1"/>
  <c r="Q101" i="15" s="1"/>
  <c r="AX101" i="18"/>
  <c r="R101" i="18" s="1"/>
  <c r="R101" i="15" s="1"/>
  <c r="AY101" i="18"/>
  <c r="S101" i="18" s="1"/>
  <c r="S101" i="15" s="1"/>
  <c r="AZ101" i="18"/>
  <c r="T101" i="18" s="1"/>
  <c r="T101" i="15" s="1"/>
  <c r="BA101" i="18"/>
  <c r="U101" i="18" s="1"/>
  <c r="U101" i="15" s="1"/>
  <c r="BB101" i="18"/>
  <c r="V101" i="18" s="1"/>
  <c r="V101" i="15" s="1"/>
  <c r="BC101" i="18"/>
  <c r="W101" i="18" s="1"/>
  <c r="W101" i="15" s="1"/>
  <c r="BD101" i="18"/>
  <c r="X101" i="18" s="1"/>
  <c r="X101" i="15" s="1"/>
  <c r="BE101" i="18"/>
  <c r="Y101" i="18" s="1"/>
  <c r="Y101" i="15" s="1"/>
  <c r="BF101" i="18"/>
  <c r="Z101" i="18" s="1"/>
  <c r="Z101" i="15" s="1"/>
  <c r="BG101" i="18"/>
  <c r="AA101" i="18" s="1"/>
  <c r="AA101" i="15" s="1"/>
  <c r="BH101" i="18"/>
  <c r="AB101" i="18" s="1"/>
  <c r="AB101" i="15" s="1"/>
  <c r="BI101" i="18"/>
  <c r="AC101" i="18" s="1"/>
  <c r="AC101" i="15" s="1"/>
  <c r="BJ101" i="18"/>
  <c r="AD101" i="18" s="1"/>
  <c r="AD101" i="15" s="1"/>
  <c r="BK101" i="18"/>
  <c r="AE101" i="18" s="1"/>
  <c r="AE101" i="15" s="1"/>
  <c r="BL101" i="18"/>
  <c r="AF101" i="18" s="1"/>
  <c r="AF101" i="15" s="1"/>
  <c r="BM101" i="18"/>
  <c r="AG101" i="18" s="1"/>
  <c r="AG101" i="15" s="1"/>
  <c r="B102" i="18"/>
  <c r="A102" i="18" s="1"/>
  <c r="AI102" i="18"/>
  <c r="C102" i="18" s="1"/>
  <c r="C102" i="15" s="1"/>
  <c r="AJ102" i="18"/>
  <c r="D102" i="18" s="1"/>
  <c r="D102" i="15" s="1"/>
  <c r="AK102" i="18"/>
  <c r="E102" i="18" s="1"/>
  <c r="E102" i="15" s="1"/>
  <c r="AL102" i="18"/>
  <c r="F102" i="18" s="1"/>
  <c r="F102" i="15" s="1"/>
  <c r="AM102" i="18"/>
  <c r="G102" i="18" s="1"/>
  <c r="G102" i="15" s="1"/>
  <c r="AN102" i="18"/>
  <c r="H102" i="18" s="1"/>
  <c r="H102" i="15" s="1"/>
  <c r="AO102" i="18"/>
  <c r="I102" i="18" s="1"/>
  <c r="I102" i="15" s="1"/>
  <c r="AP102" i="18"/>
  <c r="J102" i="18" s="1"/>
  <c r="J102" i="15" s="1"/>
  <c r="AQ102" i="18"/>
  <c r="K102" i="18" s="1"/>
  <c r="K102" i="15" s="1"/>
  <c r="AR102" i="18"/>
  <c r="L102" i="18" s="1"/>
  <c r="L102" i="15" s="1"/>
  <c r="AS102" i="18"/>
  <c r="M102" i="18" s="1"/>
  <c r="M102" i="15" s="1"/>
  <c r="AT102" i="18"/>
  <c r="N102" i="18" s="1"/>
  <c r="N102" i="15" s="1"/>
  <c r="AU102" i="18"/>
  <c r="O102" i="18" s="1"/>
  <c r="O102" i="15" s="1"/>
  <c r="AV102" i="18"/>
  <c r="P102" i="18" s="1"/>
  <c r="P102" i="15" s="1"/>
  <c r="AW102" i="18"/>
  <c r="Q102" i="18" s="1"/>
  <c r="Q102" i="15" s="1"/>
  <c r="AX102" i="18"/>
  <c r="R102" i="18" s="1"/>
  <c r="R102" i="15" s="1"/>
  <c r="AY102" i="18"/>
  <c r="S102" i="18" s="1"/>
  <c r="S102" i="15" s="1"/>
  <c r="AZ102" i="18"/>
  <c r="T102" i="18" s="1"/>
  <c r="T102" i="15" s="1"/>
  <c r="BA102" i="18"/>
  <c r="U102" i="18" s="1"/>
  <c r="U102" i="15" s="1"/>
  <c r="BB102" i="18"/>
  <c r="V102" i="18" s="1"/>
  <c r="V102" i="15" s="1"/>
  <c r="BC102" i="18"/>
  <c r="W102" i="18" s="1"/>
  <c r="W102" i="15" s="1"/>
  <c r="BD102" i="18"/>
  <c r="X102" i="18" s="1"/>
  <c r="X102" i="15" s="1"/>
  <c r="BE102" i="18"/>
  <c r="Y102" i="18" s="1"/>
  <c r="Y102" i="15" s="1"/>
  <c r="BF102" i="18"/>
  <c r="Z102" i="18" s="1"/>
  <c r="Z102" i="15" s="1"/>
  <c r="BG102" i="18"/>
  <c r="AA102" i="18" s="1"/>
  <c r="AA102" i="15" s="1"/>
  <c r="BH102" i="18"/>
  <c r="AB102" i="18" s="1"/>
  <c r="AB102" i="15" s="1"/>
  <c r="BI102" i="18"/>
  <c r="AC102" i="18" s="1"/>
  <c r="AC102" i="15" s="1"/>
  <c r="BJ102" i="18"/>
  <c r="AD102" i="18" s="1"/>
  <c r="AD102" i="15" s="1"/>
  <c r="BK102" i="18"/>
  <c r="AE102" i="18" s="1"/>
  <c r="AE102" i="15" s="1"/>
  <c r="BL102" i="18"/>
  <c r="AF102" i="18" s="1"/>
  <c r="AF102" i="15" s="1"/>
  <c r="BM102" i="18"/>
  <c r="AG102" i="18" s="1"/>
  <c r="AG102" i="15" s="1"/>
  <c r="B103" i="18"/>
  <c r="A103" i="18" s="1"/>
  <c r="AI103" i="18"/>
  <c r="C103" i="18" s="1"/>
  <c r="C103" i="15" s="1"/>
  <c r="AJ103" i="18"/>
  <c r="D103" i="18" s="1"/>
  <c r="D103" i="15" s="1"/>
  <c r="AK103" i="18"/>
  <c r="E103" i="18" s="1"/>
  <c r="E103" i="15" s="1"/>
  <c r="AL103" i="18"/>
  <c r="F103" i="18" s="1"/>
  <c r="F103" i="15" s="1"/>
  <c r="AM103" i="18"/>
  <c r="G103" i="18" s="1"/>
  <c r="G103" i="15" s="1"/>
  <c r="AN103" i="18"/>
  <c r="H103" i="18" s="1"/>
  <c r="H103" i="15" s="1"/>
  <c r="AO103" i="18"/>
  <c r="I103" i="18" s="1"/>
  <c r="I103" i="15" s="1"/>
  <c r="AP103" i="18"/>
  <c r="J103" i="18" s="1"/>
  <c r="J103" i="15" s="1"/>
  <c r="AQ103" i="18"/>
  <c r="K103" i="18" s="1"/>
  <c r="K103" i="15" s="1"/>
  <c r="AR103" i="18"/>
  <c r="L103" i="18" s="1"/>
  <c r="L103" i="15" s="1"/>
  <c r="AS103" i="18"/>
  <c r="M103" i="18" s="1"/>
  <c r="M103" i="15" s="1"/>
  <c r="AT103" i="18"/>
  <c r="N103" i="18" s="1"/>
  <c r="N103" i="15" s="1"/>
  <c r="AU103" i="18"/>
  <c r="O103" i="18" s="1"/>
  <c r="O103" i="15" s="1"/>
  <c r="AV103" i="18"/>
  <c r="P103" i="18" s="1"/>
  <c r="P103" i="15" s="1"/>
  <c r="AW103" i="18"/>
  <c r="Q103" i="18" s="1"/>
  <c r="Q103" i="15" s="1"/>
  <c r="AX103" i="18"/>
  <c r="R103" i="18" s="1"/>
  <c r="R103" i="15" s="1"/>
  <c r="AY103" i="18"/>
  <c r="S103" i="18" s="1"/>
  <c r="S103" i="15" s="1"/>
  <c r="AZ103" i="18"/>
  <c r="T103" i="18" s="1"/>
  <c r="T103" i="15" s="1"/>
  <c r="BA103" i="18"/>
  <c r="U103" i="18" s="1"/>
  <c r="U103" i="15" s="1"/>
  <c r="BB103" i="18"/>
  <c r="V103" i="18" s="1"/>
  <c r="V103" i="15" s="1"/>
  <c r="BC103" i="18"/>
  <c r="W103" i="18" s="1"/>
  <c r="W103" i="15" s="1"/>
  <c r="BD103" i="18"/>
  <c r="X103" i="18" s="1"/>
  <c r="X103" i="15" s="1"/>
  <c r="BE103" i="18"/>
  <c r="Y103" i="18" s="1"/>
  <c r="Y103" i="15" s="1"/>
  <c r="BF103" i="18"/>
  <c r="Z103" i="18" s="1"/>
  <c r="Z103" i="15" s="1"/>
  <c r="BG103" i="18"/>
  <c r="AA103" i="18" s="1"/>
  <c r="AA103" i="15" s="1"/>
  <c r="BH103" i="18"/>
  <c r="AB103" i="18" s="1"/>
  <c r="AB103" i="15" s="1"/>
  <c r="BI103" i="18"/>
  <c r="AC103" i="18" s="1"/>
  <c r="AC103" i="15" s="1"/>
  <c r="BJ103" i="18"/>
  <c r="AD103" i="18" s="1"/>
  <c r="AD103" i="15" s="1"/>
  <c r="BK103" i="18"/>
  <c r="AE103" i="18" s="1"/>
  <c r="AE103" i="15" s="1"/>
  <c r="BL103" i="18"/>
  <c r="AF103" i="18" s="1"/>
  <c r="AF103" i="15" s="1"/>
  <c r="BM103" i="18"/>
  <c r="AG103" i="18" s="1"/>
  <c r="AG103" i="15" s="1"/>
  <c r="B104" i="18"/>
  <c r="A104" i="18" s="1"/>
  <c r="AI104" i="18"/>
  <c r="C104" i="18" s="1"/>
  <c r="C104" i="15" s="1"/>
  <c r="AJ104" i="18"/>
  <c r="D104" i="18" s="1"/>
  <c r="D104" i="15" s="1"/>
  <c r="AK104" i="18"/>
  <c r="E104" i="18" s="1"/>
  <c r="E104" i="15" s="1"/>
  <c r="AL104" i="18"/>
  <c r="F104" i="18" s="1"/>
  <c r="F104" i="15" s="1"/>
  <c r="AM104" i="18"/>
  <c r="G104" i="18" s="1"/>
  <c r="G104" i="15" s="1"/>
  <c r="AN104" i="18"/>
  <c r="H104" i="18" s="1"/>
  <c r="H104" i="15" s="1"/>
  <c r="AO104" i="18"/>
  <c r="I104" i="18" s="1"/>
  <c r="I104" i="15" s="1"/>
  <c r="AP104" i="18"/>
  <c r="J104" i="18" s="1"/>
  <c r="J104" i="15" s="1"/>
  <c r="AQ104" i="18"/>
  <c r="K104" i="18" s="1"/>
  <c r="K104" i="15" s="1"/>
  <c r="AR104" i="18"/>
  <c r="L104" i="18" s="1"/>
  <c r="L104" i="15" s="1"/>
  <c r="AS104" i="18"/>
  <c r="M104" i="18" s="1"/>
  <c r="M104" i="15" s="1"/>
  <c r="AT104" i="18"/>
  <c r="N104" i="18" s="1"/>
  <c r="N104" i="15" s="1"/>
  <c r="AU104" i="18"/>
  <c r="O104" i="18" s="1"/>
  <c r="O104" i="15" s="1"/>
  <c r="AV104" i="18"/>
  <c r="P104" i="18" s="1"/>
  <c r="P104" i="15" s="1"/>
  <c r="AW104" i="18"/>
  <c r="Q104" i="18" s="1"/>
  <c r="Q104" i="15" s="1"/>
  <c r="AX104" i="18"/>
  <c r="R104" i="18" s="1"/>
  <c r="R104" i="15" s="1"/>
  <c r="AY104" i="18"/>
  <c r="S104" i="18" s="1"/>
  <c r="S104" i="15" s="1"/>
  <c r="AZ104" i="18"/>
  <c r="T104" i="18" s="1"/>
  <c r="T104" i="15" s="1"/>
  <c r="BA104" i="18"/>
  <c r="U104" i="18" s="1"/>
  <c r="U104" i="15" s="1"/>
  <c r="BB104" i="18"/>
  <c r="V104" i="18" s="1"/>
  <c r="V104" i="15" s="1"/>
  <c r="BC104" i="18"/>
  <c r="W104" i="18" s="1"/>
  <c r="W104" i="15" s="1"/>
  <c r="BD104" i="18"/>
  <c r="X104" i="18" s="1"/>
  <c r="X104" i="15" s="1"/>
  <c r="BE104" i="18"/>
  <c r="Y104" i="18" s="1"/>
  <c r="Y104" i="15" s="1"/>
  <c r="BF104" i="18"/>
  <c r="Z104" i="18" s="1"/>
  <c r="Z104" i="15" s="1"/>
  <c r="BG104" i="18"/>
  <c r="AA104" i="18" s="1"/>
  <c r="AA104" i="15" s="1"/>
  <c r="BH104" i="18"/>
  <c r="AB104" i="18" s="1"/>
  <c r="AB104" i="15" s="1"/>
  <c r="BI104" i="18"/>
  <c r="AC104" i="18" s="1"/>
  <c r="AC104" i="15" s="1"/>
  <c r="BJ104" i="18"/>
  <c r="AD104" i="18" s="1"/>
  <c r="AD104" i="15" s="1"/>
  <c r="BK104" i="18"/>
  <c r="AE104" i="18" s="1"/>
  <c r="AE104" i="15" s="1"/>
  <c r="BL104" i="18"/>
  <c r="AF104" i="18" s="1"/>
  <c r="AF104" i="15" s="1"/>
  <c r="BM104" i="18"/>
  <c r="AG104" i="18" s="1"/>
  <c r="AG104" i="15" s="1"/>
  <c r="B105" i="18"/>
  <c r="A105" i="18" s="1"/>
  <c r="AI105" i="18"/>
  <c r="C105" i="18" s="1"/>
  <c r="C105" i="15" s="1"/>
  <c r="AJ105" i="18"/>
  <c r="D105" i="18" s="1"/>
  <c r="D105" i="15" s="1"/>
  <c r="AK105" i="18"/>
  <c r="E105" i="18" s="1"/>
  <c r="E105" i="15" s="1"/>
  <c r="AL105" i="18"/>
  <c r="F105" i="18" s="1"/>
  <c r="F105" i="15" s="1"/>
  <c r="AM105" i="18"/>
  <c r="G105" i="18" s="1"/>
  <c r="G105" i="15" s="1"/>
  <c r="AN105" i="18"/>
  <c r="H105" i="18" s="1"/>
  <c r="H105" i="15" s="1"/>
  <c r="AO105" i="18"/>
  <c r="I105" i="18" s="1"/>
  <c r="I105" i="15" s="1"/>
  <c r="AP105" i="18"/>
  <c r="J105" i="18" s="1"/>
  <c r="J105" i="15" s="1"/>
  <c r="AQ105" i="18"/>
  <c r="K105" i="18" s="1"/>
  <c r="K105" i="15" s="1"/>
  <c r="AR105" i="18"/>
  <c r="L105" i="18" s="1"/>
  <c r="L105" i="15" s="1"/>
  <c r="AS105" i="18"/>
  <c r="M105" i="18" s="1"/>
  <c r="M105" i="15" s="1"/>
  <c r="AT105" i="18"/>
  <c r="N105" i="18" s="1"/>
  <c r="N105" i="15" s="1"/>
  <c r="AU105" i="18"/>
  <c r="O105" i="18" s="1"/>
  <c r="O105" i="15" s="1"/>
  <c r="AV105" i="18"/>
  <c r="P105" i="18" s="1"/>
  <c r="P105" i="15" s="1"/>
  <c r="AW105" i="18"/>
  <c r="Q105" i="18" s="1"/>
  <c r="Q105" i="15" s="1"/>
  <c r="AX105" i="18"/>
  <c r="R105" i="18" s="1"/>
  <c r="R105" i="15" s="1"/>
  <c r="AY105" i="18"/>
  <c r="S105" i="18" s="1"/>
  <c r="S105" i="15" s="1"/>
  <c r="AZ105" i="18"/>
  <c r="T105" i="18" s="1"/>
  <c r="T105" i="15" s="1"/>
  <c r="BA105" i="18"/>
  <c r="U105" i="18" s="1"/>
  <c r="U105" i="15" s="1"/>
  <c r="BB105" i="18"/>
  <c r="V105" i="18" s="1"/>
  <c r="V105" i="15" s="1"/>
  <c r="BC105" i="18"/>
  <c r="W105" i="18" s="1"/>
  <c r="W105" i="15" s="1"/>
  <c r="BD105" i="18"/>
  <c r="X105" i="18" s="1"/>
  <c r="X105" i="15" s="1"/>
  <c r="BE105" i="18"/>
  <c r="Y105" i="18" s="1"/>
  <c r="Y105" i="15" s="1"/>
  <c r="BF105" i="18"/>
  <c r="Z105" i="18" s="1"/>
  <c r="Z105" i="15" s="1"/>
  <c r="BG105" i="18"/>
  <c r="AA105" i="18" s="1"/>
  <c r="AA105" i="15" s="1"/>
  <c r="BH105" i="18"/>
  <c r="AB105" i="18" s="1"/>
  <c r="AB105" i="15" s="1"/>
  <c r="BI105" i="18"/>
  <c r="AC105" i="18" s="1"/>
  <c r="AC105" i="15" s="1"/>
  <c r="BJ105" i="18"/>
  <c r="AD105" i="18" s="1"/>
  <c r="AD105" i="15" s="1"/>
  <c r="BK105" i="18"/>
  <c r="AE105" i="18" s="1"/>
  <c r="AE105" i="15" s="1"/>
  <c r="BL105" i="18"/>
  <c r="AF105" i="18" s="1"/>
  <c r="AF105" i="15" s="1"/>
  <c r="BM105" i="18"/>
  <c r="AG105" i="18" s="1"/>
  <c r="AG105" i="15" s="1"/>
  <c r="B106" i="18"/>
  <c r="A106" i="18" s="1"/>
  <c r="AI106" i="18"/>
  <c r="C106" i="18" s="1"/>
  <c r="C106" i="15" s="1"/>
  <c r="AJ106" i="18"/>
  <c r="D106" i="18" s="1"/>
  <c r="D106" i="15" s="1"/>
  <c r="AK106" i="18"/>
  <c r="E106" i="18" s="1"/>
  <c r="E106" i="15" s="1"/>
  <c r="AL106" i="18"/>
  <c r="F106" i="18" s="1"/>
  <c r="F106" i="15" s="1"/>
  <c r="AM106" i="18"/>
  <c r="G106" i="18" s="1"/>
  <c r="G106" i="15" s="1"/>
  <c r="AN106" i="18"/>
  <c r="H106" i="18" s="1"/>
  <c r="H106" i="15" s="1"/>
  <c r="AO106" i="18"/>
  <c r="I106" i="18" s="1"/>
  <c r="I106" i="15" s="1"/>
  <c r="AP106" i="18"/>
  <c r="J106" i="18" s="1"/>
  <c r="J106" i="15" s="1"/>
  <c r="AQ106" i="18"/>
  <c r="K106" i="18" s="1"/>
  <c r="K106" i="15" s="1"/>
  <c r="AR106" i="18"/>
  <c r="L106" i="18" s="1"/>
  <c r="L106" i="15" s="1"/>
  <c r="AS106" i="18"/>
  <c r="M106" i="18" s="1"/>
  <c r="M106" i="15" s="1"/>
  <c r="AT106" i="18"/>
  <c r="N106" i="18" s="1"/>
  <c r="N106" i="15" s="1"/>
  <c r="AU106" i="18"/>
  <c r="O106" i="18" s="1"/>
  <c r="O106" i="15" s="1"/>
  <c r="AV106" i="18"/>
  <c r="P106" i="18" s="1"/>
  <c r="P106" i="15" s="1"/>
  <c r="AW106" i="18"/>
  <c r="Q106" i="18" s="1"/>
  <c r="Q106" i="15" s="1"/>
  <c r="AX106" i="18"/>
  <c r="R106" i="18" s="1"/>
  <c r="R106" i="15" s="1"/>
  <c r="AY106" i="18"/>
  <c r="S106" i="18" s="1"/>
  <c r="S106" i="15" s="1"/>
  <c r="AZ106" i="18"/>
  <c r="T106" i="18" s="1"/>
  <c r="T106" i="15" s="1"/>
  <c r="BA106" i="18"/>
  <c r="U106" i="18" s="1"/>
  <c r="U106" i="15" s="1"/>
  <c r="BB106" i="18"/>
  <c r="V106" i="18" s="1"/>
  <c r="V106" i="15" s="1"/>
  <c r="BC106" i="18"/>
  <c r="W106" i="18" s="1"/>
  <c r="W106" i="15" s="1"/>
  <c r="BD106" i="18"/>
  <c r="X106" i="18" s="1"/>
  <c r="X106" i="15" s="1"/>
  <c r="BE106" i="18"/>
  <c r="Y106" i="18" s="1"/>
  <c r="Y106" i="15" s="1"/>
  <c r="BF106" i="18"/>
  <c r="Z106" i="18" s="1"/>
  <c r="Z106" i="15" s="1"/>
  <c r="BG106" i="18"/>
  <c r="AA106" i="18" s="1"/>
  <c r="AA106" i="15" s="1"/>
  <c r="BH106" i="18"/>
  <c r="AB106" i="18" s="1"/>
  <c r="AB106" i="15" s="1"/>
  <c r="BI106" i="18"/>
  <c r="AC106" i="18" s="1"/>
  <c r="AC106" i="15" s="1"/>
  <c r="BJ106" i="18"/>
  <c r="AD106" i="18" s="1"/>
  <c r="AD106" i="15" s="1"/>
  <c r="BK106" i="18"/>
  <c r="AE106" i="18" s="1"/>
  <c r="AE106" i="15" s="1"/>
  <c r="BL106" i="18"/>
  <c r="AF106" i="18" s="1"/>
  <c r="AF106" i="15" s="1"/>
  <c r="BM106" i="18"/>
  <c r="AG106" i="18" s="1"/>
  <c r="AG106" i="15" s="1"/>
  <c r="B107" i="18"/>
  <c r="A107" i="18" s="1"/>
  <c r="AI107" i="18"/>
  <c r="C107" i="18" s="1"/>
  <c r="C107" i="15" s="1"/>
  <c r="AJ107" i="18"/>
  <c r="D107" i="18" s="1"/>
  <c r="D107" i="15" s="1"/>
  <c r="AK107" i="18"/>
  <c r="E107" i="18" s="1"/>
  <c r="E107" i="15" s="1"/>
  <c r="AL107" i="18"/>
  <c r="F107" i="18" s="1"/>
  <c r="F107" i="15" s="1"/>
  <c r="AM107" i="18"/>
  <c r="G107" i="18" s="1"/>
  <c r="G107" i="15" s="1"/>
  <c r="AN107" i="18"/>
  <c r="H107" i="18" s="1"/>
  <c r="H107" i="15" s="1"/>
  <c r="AO107" i="18"/>
  <c r="I107" i="18" s="1"/>
  <c r="I107" i="15" s="1"/>
  <c r="AP107" i="18"/>
  <c r="J107" i="18" s="1"/>
  <c r="J107" i="15" s="1"/>
  <c r="AQ107" i="18"/>
  <c r="K107" i="18" s="1"/>
  <c r="K107" i="15" s="1"/>
  <c r="AR107" i="18"/>
  <c r="L107" i="18" s="1"/>
  <c r="L107" i="15" s="1"/>
  <c r="AS107" i="18"/>
  <c r="M107" i="18" s="1"/>
  <c r="M107" i="15" s="1"/>
  <c r="AT107" i="18"/>
  <c r="N107" i="18" s="1"/>
  <c r="N107" i="15" s="1"/>
  <c r="AU107" i="18"/>
  <c r="O107" i="18" s="1"/>
  <c r="O107" i="15" s="1"/>
  <c r="AV107" i="18"/>
  <c r="P107" i="18" s="1"/>
  <c r="P107" i="15" s="1"/>
  <c r="AW107" i="18"/>
  <c r="Q107" i="18" s="1"/>
  <c r="Q107" i="15" s="1"/>
  <c r="AX107" i="18"/>
  <c r="R107" i="18" s="1"/>
  <c r="R107" i="15" s="1"/>
  <c r="AY107" i="18"/>
  <c r="S107" i="18" s="1"/>
  <c r="S107" i="15" s="1"/>
  <c r="AZ107" i="18"/>
  <c r="T107" i="18" s="1"/>
  <c r="T107" i="15" s="1"/>
  <c r="BA107" i="18"/>
  <c r="U107" i="18" s="1"/>
  <c r="U107" i="15" s="1"/>
  <c r="BB107" i="18"/>
  <c r="V107" i="18" s="1"/>
  <c r="V107" i="15" s="1"/>
  <c r="BC107" i="18"/>
  <c r="W107" i="18" s="1"/>
  <c r="W107" i="15" s="1"/>
  <c r="BD107" i="18"/>
  <c r="X107" i="18" s="1"/>
  <c r="X107" i="15" s="1"/>
  <c r="BE107" i="18"/>
  <c r="Y107" i="18" s="1"/>
  <c r="Y107" i="15" s="1"/>
  <c r="BF107" i="18"/>
  <c r="Z107" i="18" s="1"/>
  <c r="Z107" i="15" s="1"/>
  <c r="BG107" i="18"/>
  <c r="AA107" i="18" s="1"/>
  <c r="AA107" i="15" s="1"/>
  <c r="BH107" i="18"/>
  <c r="AB107" i="18" s="1"/>
  <c r="AB107" i="15" s="1"/>
  <c r="BI107" i="18"/>
  <c r="AC107" i="18" s="1"/>
  <c r="AC107" i="15" s="1"/>
  <c r="BJ107" i="18"/>
  <c r="AD107" i="18" s="1"/>
  <c r="AD107" i="15" s="1"/>
  <c r="BK107" i="18"/>
  <c r="AE107" i="18" s="1"/>
  <c r="AE107" i="15" s="1"/>
  <c r="BL107" i="18"/>
  <c r="AF107" i="18" s="1"/>
  <c r="AF107" i="15" s="1"/>
  <c r="BM107" i="18"/>
  <c r="AG107" i="18" s="1"/>
  <c r="AG107" i="15" s="1"/>
  <c r="B108" i="18"/>
  <c r="A108" i="18" s="1"/>
  <c r="AI108" i="18"/>
  <c r="C108" i="18" s="1"/>
  <c r="C108" i="15" s="1"/>
  <c r="AJ108" i="18"/>
  <c r="D108" i="18" s="1"/>
  <c r="D108" i="15" s="1"/>
  <c r="AK108" i="18"/>
  <c r="E108" i="18" s="1"/>
  <c r="E108" i="15" s="1"/>
  <c r="AL108" i="18"/>
  <c r="F108" i="18" s="1"/>
  <c r="F108" i="15" s="1"/>
  <c r="AM108" i="18"/>
  <c r="G108" i="18" s="1"/>
  <c r="G108" i="15" s="1"/>
  <c r="AN108" i="18"/>
  <c r="H108" i="18" s="1"/>
  <c r="H108" i="15" s="1"/>
  <c r="AO108" i="18"/>
  <c r="I108" i="18" s="1"/>
  <c r="I108" i="15" s="1"/>
  <c r="AP108" i="18"/>
  <c r="J108" i="18" s="1"/>
  <c r="J108" i="15" s="1"/>
  <c r="AQ108" i="18"/>
  <c r="K108" i="18" s="1"/>
  <c r="K108" i="15" s="1"/>
  <c r="AR108" i="18"/>
  <c r="L108" i="18" s="1"/>
  <c r="L108" i="15" s="1"/>
  <c r="AS108" i="18"/>
  <c r="M108" i="18" s="1"/>
  <c r="M108" i="15" s="1"/>
  <c r="AT108" i="18"/>
  <c r="N108" i="18" s="1"/>
  <c r="N108" i="15" s="1"/>
  <c r="AU108" i="18"/>
  <c r="O108" i="18" s="1"/>
  <c r="O108" i="15" s="1"/>
  <c r="AV108" i="18"/>
  <c r="P108" i="18" s="1"/>
  <c r="P108" i="15" s="1"/>
  <c r="AW108" i="18"/>
  <c r="Q108" i="18" s="1"/>
  <c r="Q108" i="15" s="1"/>
  <c r="AX108" i="18"/>
  <c r="R108" i="18" s="1"/>
  <c r="R108" i="15" s="1"/>
  <c r="AY108" i="18"/>
  <c r="S108" i="18" s="1"/>
  <c r="S108" i="15" s="1"/>
  <c r="AZ108" i="18"/>
  <c r="T108" i="18" s="1"/>
  <c r="T108" i="15" s="1"/>
  <c r="BA108" i="18"/>
  <c r="U108" i="18" s="1"/>
  <c r="U108" i="15" s="1"/>
  <c r="BB108" i="18"/>
  <c r="V108" i="18" s="1"/>
  <c r="V108" i="15" s="1"/>
  <c r="BC108" i="18"/>
  <c r="W108" i="18" s="1"/>
  <c r="W108" i="15" s="1"/>
  <c r="BD108" i="18"/>
  <c r="X108" i="18" s="1"/>
  <c r="X108" i="15" s="1"/>
  <c r="BE108" i="18"/>
  <c r="Y108" i="18" s="1"/>
  <c r="Y108" i="15" s="1"/>
  <c r="BF108" i="18"/>
  <c r="Z108" i="18" s="1"/>
  <c r="Z108" i="15" s="1"/>
  <c r="BG108" i="18"/>
  <c r="AA108" i="18" s="1"/>
  <c r="AA108" i="15" s="1"/>
  <c r="BH108" i="18"/>
  <c r="AB108" i="18" s="1"/>
  <c r="AB108" i="15" s="1"/>
  <c r="BI108" i="18"/>
  <c r="AC108" i="18" s="1"/>
  <c r="AC108" i="15" s="1"/>
  <c r="BJ108" i="18"/>
  <c r="AD108" i="18" s="1"/>
  <c r="AD108" i="15" s="1"/>
  <c r="BK108" i="18"/>
  <c r="AE108" i="18" s="1"/>
  <c r="AE108" i="15" s="1"/>
  <c r="BL108" i="18"/>
  <c r="AF108" i="18" s="1"/>
  <c r="AF108" i="15" s="1"/>
  <c r="BM108" i="18"/>
  <c r="AG108" i="18" s="1"/>
  <c r="AG108" i="15" s="1"/>
  <c r="B109" i="18"/>
  <c r="A109" i="18" s="1"/>
  <c r="AI109" i="18"/>
  <c r="C109" i="18" s="1"/>
  <c r="AJ109" i="18"/>
  <c r="D109" i="18" s="1"/>
  <c r="AK109" i="18"/>
  <c r="E109" i="18" s="1"/>
  <c r="AL109" i="18"/>
  <c r="F109" i="18" s="1"/>
  <c r="AM109" i="18"/>
  <c r="G109" i="18" s="1"/>
  <c r="AN109" i="18"/>
  <c r="H109" i="18" s="1"/>
  <c r="AO109" i="18"/>
  <c r="I109" i="18" s="1"/>
  <c r="AP109" i="18"/>
  <c r="J109" i="18" s="1"/>
  <c r="AQ109" i="18"/>
  <c r="K109" i="18" s="1"/>
  <c r="AR109" i="18"/>
  <c r="L109" i="18" s="1"/>
  <c r="AS109" i="18"/>
  <c r="M109" i="18" s="1"/>
  <c r="AT109" i="18"/>
  <c r="N109" i="18" s="1"/>
  <c r="AU109" i="18"/>
  <c r="O109" i="18" s="1"/>
  <c r="AV109" i="18"/>
  <c r="P109" i="18" s="1"/>
  <c r="AW109" i="18"/>
  <c r="Q109" i="18" s="1"/>
  <c r="AX109" i="18"/>
  <c r="R109" i="18" s="1"/>
  <c r="AY109" i="18"/>
  <c r="S109" i="18" s="1"/>
  <c r="AZ109" i="18"/>
  <c r="T109" i="18" s="1"/>
  <c r="BA109" i="18"/>
  <c r="U109" i="18" s="1"/>
  <c r="BB109" i="18"/>
  <c r="V109" i="18" s="1"/>
  <c r="BC109" i="18"/>
  <c r="W109" i="18" s="1"/>
  <c r="BD109" i="18"/>
  <c r="X109" i="18" s="1"/>
  <c r="BE109" i="18"/>
  <c r="Y109" i="18" s="1"/>
  <c r="BF109" i="18"/>
  <c r="Z109" i="18" s="1"/>
  <c r="BG109" i="18"/>
  <c r="AA109" i="18" s="1"/>
  <c r="BH109" i="18"/>
  <c r="AB109" i="18" s="1"/>
  <c r="BI109" i="18"/>
  <c r="AC109" i="18" s="1"/>
  <c r="BJ109" i="18"/>
  <c r="AD109" i="18" s="1"/>
  <c r="BK109" i="18"/>
  <c r="AE109" i="18" s="1"/>
  <c r="BL109" i="18"/>
  <c r="AF109" i="18" s="1"/>
  <c r="BM109" i="18"/>
  <c r="AG109" i="18" s="1"/>
  <c r="B110" i="18"/>
  <c r="A110" i="18" s="1"/>
  <c r="AI110" i="18"/>
  <c r="C110" i="18" s="1"/>
  <c r="AJ110" i="18"/>
  <c r="D110" i="18" s="1"/>
  <c r="AK110" i="18"/>
  <c r="E110" i="18" s="1"/>
  <c r="AL110" i="18"/>
  <c r="F110" i="18" s="1"/>
  <c r="AM110" i="18"/>
  <c r="G110" i="18" s="1"/>
  <c r="AN110" i="18"/>
  <c r="H110" i="18" s="1"/>
  <c r="AO110" i="18"/>
  <c r="I110" i="18" s="1"/>
  <c r="AP110" i="18"/>
  <c r="J110" i="18" s="1"/>
  <c r="AQ110" i="18"/>
  <c r="K110" i="18" s="1"/>
  <c r="AR110" i="18"/>
  <c r="L110" i="18" s="1"/>
  <c r="AS110" i="18"/>
  <c r="M110" i="18" s="1"/>
  <c r="AT110" i="18"/>
  <c r="N110" i="18" s="1"/>
  <c r="AU110" i="18"/>
  <c r="O110" i="18" s="1"/>
  <c r="AV110" i="18"/>
  <c r="P110" i="18" s="1"/>
  <c r="AW110" i="18"/>
  <c r="Q110" i="18" s="1"/>
  <c r="AX110" i="18"/>
  <c r="R110" i="18" s="1"/>
  <c r="AY110" i="18"/>
  <c r="S110" i="18" s="1"/>
  <c r="AZ110" i="18"/>
  <c r="T110" i="18" s="1"/>
  <c r="BA110" i="18"/>
  <c r="U110" i="18" s="1"/>
  <c r="BB110" i="18"/>
  <c r="V110" i="18" s="1"/>
  <c r="BC110" i="18"/>
  <c r="W110" i="18" s="1"/>
  <c r="BD110" i="18"/>
  <c r="X110" i="18" s="1"/>
  <c r="BE110" i="18"/>
  <c r="Y110" i="18" s="1"/>
  <c r="BF110" i="18"/>
  <c r="Z110" i="18" s="1"/>
  <c r="BG110" i="18"/>
  <c r="AA110" i="18" s="1"/>
  <c r="BH110" i="18"/>
  <c r="AB110" i="18" s="1"/>
  <c r="BI110" i="18"/>
  <c r="AC110" i="18" s="1"/>
  <c r="BJ110" i="18"/>
  <c r="AD110" i="18" s="1"/>
  <c r="BK110" i="18"/>
  <c r="AE110" i="18" s="1"/>
  <c r="BL110" i="18"/>
  <c r="AF110" i="18" s="1"/>
  <c r="BM110" i="18"/>
  <c r="AG110" i="18" s="1"/>
  <c r="B111" i="18"/>
  <c r="A111" i="18" s="1"/>
  <c r="AI111" i="18"/>
  <c r="C111" i="18" s="1"/>
  <c r="AJ111" i="18"/>
  <c r="D111" i="18" s="1"/>
  <c r="AK111" i="18"/>
  <c r="E111" i="18" s="1"/>
  <c r="AL111" i="18"/>
  <c r="F111" i="18" s="1"/>
  <c r="AM111" i="18"/>
  <c r="G111" i="18" s="1"/>
  <c r="AN111" i="18"/>
  <c r="H111" i="18" s="1"/>
  <c r="AO111" i="18"/>
  <c r="I111" i="18" s="1"/>
  <c r="AP111" i="18"/>
  <c r="J111" i="18" s="1"/>
  <c r="AQ111" i="18"/>
  <c r="K111" i="18" s="1"/>
  <c r="AR111" i="18"/>
  <c r="L111" i="18" s="1"/>
  <c r="AS111" i="18"/>
  <c r="M111" i="18" s="1"/>
  <c r="AT111" i="18"/>
  <c r="N111" i="18" s="1"/>
  <c r="AU111" i="18"/>
  <c r="O111" i="18" s="1"/>
  <c r="AV111" i="18"/>
  <c r="P111" i="18" s="1"/>
  <c r="AW111" i="18"/>
  <c r="Q111" i="18" s="1"/>
  <c r="AX111" i="18"/>
  <c r="R111" i="18" s="1"/>
  <c r="AY111" i="18"/>
  <c r="S111" i="18" s="1"/>
  <c r="AZ111" i="18"/>
  <c r="T111" i="18" s="1"/>
  <c r="BA111" i="18"/>
  <c r="U111" i="18" s="1"/>
  <c r="BB111" i="18"/>
  <c r="V111" i="18" s="1"/>
  <c r="BC111" i="18"/>
  <c r="W111" i="18" s="1"/>
  <c r="BD111" i="18"/>
  <c r="X111" i="18" s="1"/>
  <c r="BE111" i="18"/>
  <c r="Y111" i="18" s="1"/>
  <c r="BF111" i="18"/>
  <c r="Z111" i="18" s="1"/>
  <c r="BG111" i="18"/>
  <c r="AA111" i="18" s="1"/>
  <c r="BH111" i="18"/>
  <c r="AB111" i="18" s="1"/>
  <c r="BI111" i="18"/>
  <c r="AC111" i="18" s="1"/>
  <c r="BJ111" i="18"/>
  <c r="AD111" i="18" s="1"/>
  <c r="BK111" i="18"/>
  <c r="AE111" i="18" s="1"/>
  <c r="BL111" i="18"/>
  <c r="AF111" i="18" s="1"/>
  <c r="BM111" i="18"/>
  <c r="AG111" i="18" s="1"/>
  <c r="B112" i="18"/>
  <c r="A112" i="18" s="1"/>
  <c r="AI112" i="18"/>
  <c r="C112" i="18" s="1"/>
  <c r="AJ112" i="18"/>
  <c r="D112" i="18" s="1"/>
  <c r="AK112" i="18"/>
  <c r="E112" i="18" s="1"/>
  <c r="AL112" i="18"/>
  <c r="F112" i="18" s="1"/>
  <c r="AM112" i="18"/>
  <c r="G112" i="18" s="1"/>
  <c r="AN112" i="18"/>
  <c r="H112" i="18" s="1"/>
  <c r="AO112" i="18"/>
  <c r="I112" i="18" s="1"/>
  <c r="AP112" i="18"/>
  <c r="J112" i="18" s="1"/>
  <c r="AQ112" i="18"/>
  <c r="K112" i="18" s="1"/>
  <c r="AR112" i="18"/>
  <c r="L112" i="18" s="1"/>
  <c r="AS112" i="18"/>
  <c r="M112" i="18" s="1"/>
  <c r="AT112" i="18"/>
  <c r="N112" i="18" s="1"/>
  <c r="AU112" i="18"/>
  <c r="O112" i="18" s="1"/>
  <c r="AV112" i="18"/>
  <c r="P112" i="18" s="1"/>
  <c r="AW112" i="18"/>
  <c r="Q112" i="18" s="1"/>
  <c r="AX112" i="18"/>
  <c r="R112" i="18" s="1"/>
  <c r="AY112" i="18"/>
  <c r="S112" i="18" s="1"/>
  <c r="AZ112" i="18"/>
  <c r="T112" i="18" s="1"/>
  <c r="BA112" i="18"/>
  <c r="U112" i="18" s="1"/>
  <c r="BB112" i="18"/>
  <c r="V112" i="18" s="1"/>
  <c r="BC112" i="18"/>
  <c r="W112" i="18" s="1"/>
  <c r="BD112" i="18"/>
  <c r="X112" i="18" s="1"/>
  <c r="BE112" i="18"/>
  <c r="Y112" i="18" s="1"/>
  <c r="BF112" i="18"/>
  <c r="Z112" i="18" s="1"/>
  <c r="BG112" i="18"/>
  <c r="AA112" i="18" s="1"/>
  <c r="BH112" i="18"/>
  <c r="AB112" i="18" s="1"/>
  <c r="BI112" i="18"/>
  <c r="AC112" i="18" s="1"/>
  <c r="BJ112" i="18"/>
  <c r="AD112" i="18" s="1"/>
  <c r="BK112" i="18"/>
  <c r="AE112" i="18" s="1"/>
  <c r="BL112" i="18"/>
  <c r="AF112" i="18" s="1"/>
  <c r="BM112" i="18"/>
  <c r="AG112" i="18" s="1"/>
  <c r="B113" i="18"/>
  <c r="A113" i="18" s="1"/>
  <c r="AI113" i="18"/>
  <c r="C113" i="18" s="1"/>
  <c r="AJ113" i="18"/>
  <c r="D113" i="18" s="1"/>
  <c r="AK113" i="18"/>
  <c r="E113" i="18" s="1"/>
  <c r="AL113" i="18"/>
  <c r="F113" i="18" s="1"/>
  <c r="AM113" i="18"/>
  <c r="G113" i="18" s="1"/>
  <c r="AN113" i="18"/>
  <c r="H113" i="18" s="1"/>
  <c r="AO113" i="18"/>
  <c r="I113" i="18" s="1"/>
  <c r="AP113" i="18"/>
  <c r="J113" i="18" s="1"/>
  <c r="AQ113" i="18"/>
  <c r="K113" i="18" s="1"/>
  <c r="AR113" i="18"/>
  <c r="L113" i="18" s="1"/>
  <c r="AS113" i="18"/>
  <c r="M113" i="18" s="1"/>
  <c r="AT113" i="18"/>
  <c r="N113" i="18" s="1"/>
  <c r="AU113" i="18"/>
  <c r="O113" i="18" s="1"/>
  <c r="AV113" i="18"/>
  <c r="P113" i="18" s="1"/>
  <c r="AW113" i="18"/>
  <c r="Q113" i="18" s="1"/>
  <c r="AX113" i="18"/>
  <c r="R113" i="18" s="1"/>
  <c r="AY113" i="18"/>
  <c r="S113" i="18" s="1"/>
  <c r="AZ113" i="18"/>
  <c r="T113" i="18" s="1"/>
  <c r="BA113" i="18"/>
  <c r="U113" i="18" s="1"/>
  <c r="BB113" i="18"/>
  <c r="V113" i="18" s="1"/>
  <c r="BC113" i="18"/>
  <c r="W113" i="18" s="1"/>
  <c r="BD113" i="18"/>
  <c r="X113" i="18" s="1"/>
  <c r="BE113" i="18"/>
  <c r="Y113" i="18" s="1"/>
  <c r="BF113" i="18"/>
  <c r="Z113" i="18" s="1"/>
  <c r="BG113" i="18"/>
  <c r="AA113" i="18" s="1"/>
  <c r="BH113" i="18"/>
  <c r="AB113" i="18" s="1"/>
  <c r="BI113" i="18"/>
  <c r="AC113" i="18" s="1"/>
  <c r="BJ113" i="18"/>
  <c r="AD113" i="18" s="1"/>
  <c r="BK113" i="18"/>
  <c r="AE113" i="18" s="1"/>
  <c r="BL113" i="18"/>
  <c r="AF113" i="18" s="1"/>
  <c r="BM113" i="18"/>
  <c r="AG113" i="18" s="1"/>
  <c r="B114" i="18"/>
  <c r="A114" i="18" s="1"/>
  <c r="AI114" i="18"/>
  <c r="C114" i="18" s="1"/>
  <c r="AJ114" i="18"/>
  <c r="D114" i="18" s="1"/>
  <c r="AK114" i="18"/>
  <c r="E114" i="18" s="1"/>
  <c r="AL114" i="18"/>
  <c r="F114" i="18" s="1"/>
  <c r="AM114" i="18"/>
  <c r="G114" i="18" s="1"/>
  <c r="AN114" i="18"/>
  <c r="H114" i="18" s="1"/>
  <c r="AO114" i="18"/>
  <c r="I114" i="18" s="1"/>
  <c r="AP114" i="18"/>
  <c r="J114" i="18" s="1"/>
  <c r="AQ114" i="18"/>
  <c r="K114" i="18" s="1"/>
  <c r="AR114" i="18"/>
  <c r="L114" i="18" s="1"/>
  <c r="AS114" i="18"/>
  <c r="M114" i="18" s="1"/>
  <c r="AT114" i="18"/>
  <c r="N114" i="18" s="1"/>
  <c r="AU114" i="18"/>
  <c r="O114" i="18" s="1"/>
  <c r="AV114" i="18"/>
  <c r="P114" i="18" s="1"/>
  <c r="AW114" i="18"/>
  <c r="Q114" i="18" s="1"/>
  <c r="AX114" i="18"/>
  <c r="R114" i="18" s="1"/>
  <c r="AY114" i="18"/>
  <c r="S114" i="18" s="1"/>
  <c r="AZ114" i="18"/>
  <c r="T114" i="18" s="1"/>
  <c r="BA114" i="18"/>
  <c r="U114" i="18" s="1"/>
  <c r="BB114" i="18"/>
  <c r="V114" i="18" s="1"/>
  <c r="BC114" i="18"/>
  <c r="W114" i="18" s="1"/>
  <c r="BD114" i="18"/>
  <c r="X114" i="18" s="1"/>
  <c r="BE114" i="18"/>
  <c r="Y114" i="18" s="1"/>
  <c r="BF114" i="18"/>
  <c r="Z114" i="18" s="1"/>
  <c r="BG114" i="18"/>
  <c r="AA114" i="18" s="1"/>
  <c r="BH114" i="18"/>
  <c r="AB114" i="18" s="1"/>
  <c r="BI114" i="18"/>
  <c r="AC114" i="18" s="1"/>
  <c r="BJ114" i="18"/>
  <c r="AD114" i="18" s="1"/>
  <c r="BK114" i="18"/>
  <c r="AE114" i="18" s="1"/>
  <c r="BL114" i="18"/>
  <c r="AF114" i="18" s="1"/>
  <c r="BM114" i="18"/>
  <c r="AG114" i="18" s="1"/>
  <c r="B115" i="18"/>
  <c r="A115" i="18" s="1"/>
  <c r="AI115" i="18"/>
  <c r="C115" i="18" s="1"/>
  <c r="AJ115" i="18"/>
  <c r="D115" i="18" s="1"/>
  <c r="AK115" i="18"/>
  <c r="E115" i="18" s="1"/>
  <c r="AL115" i="18"/>
  <c r="F115" i="18" s="1"/>
  <c r="AM115" i="18"/>
  <c r="G115" i="18" s="1"/>
  <c r="AN115" i="18"/>
  <c r="H115" i="18" s="1"/>
  <c r="AO115" i="18"/>
  <c r="I115" i="18" s="1"/>
  <c r="AP115" i="18"/>
  <c r="J115" i="18" s="1"/>
  <c r="AQ115" i="18"/>
  <c r="K115" i="18" s="1"/>
  <c r="AR115" i="18"/>
  <c r="L115" i="18" s="1"/>
  <c r="AS115" i="18"/>
  <c r="M115" i="18" s="1"/>
  <c r="AT115" i="18"/>
  <c r="N115" i="18" s="1"/>
  <c r="AU115" i="18"/>
  <c r="O115" i="18" s="1"/>
  <c r="AV115" i="18"/>
  <c r="P115" i="18" s="1"/>
  <c r="AW115" i="18"/>
  <c r="Q115" i="18" s="1"/>
  <c r="AX115" i="18"/>
  <c r="R115" i="18" s="1"/>
  <c r="AY115" i="18"/>
  <c r="S115" i="18" s="1"/>
  <c r="AZ115" i="18"/>
  <c r="T115" i="18" s="1"/>
  <c r="BA115" i="18"/>
  <c r="U115" i="18" s="1"/>
  <c r="BB115" i="18"/>
  <c r="V115" i="18" s="1"/>
  <c r="BC115" i="18"/>
  <c r="W115" i="18" s="1"/>
  <c r="BD115" i="18"/>
  <c r="X115" i="18" s="1"/>
  <c r="BE115" i="18"/>
  <c r="Y115" i="18" s="1"/>
  <c r="BF115" i="18"/>
  <c r="Z115" i="18" s="1"/>
  <c r="BG115" i="18"/>
  <c r="AA115" i="18" s="1"/>
  <c r="BH115" i="18"/>
  <c r="AB115" i="18" s="1"/>
  <c r="BI115" i="18"/>
  <c r="AC115" i="18" s="1"/>
  <c r="BJ115" i="18"/>
  <c r="AD115" i="18" s="1"/>
  <c r="BK115" i="18"/>
  <c r="AE115" i="18" s="1"/>
  <c r="BL115" i="18"/>
  <c r="AF115" i="18" s="1"/>
  <c r="BM115" i="18"/>
  <c r="AG115" i="18" s="1"/>
  <c r="B116" i="18"/>
  <c r="A116" i="18" s="1"/>
  <c r="B117" i="18"/>
  <c r="A117" i="18" s="1"/>
  <c r="B118" i="18"/>
  <c r="A118" i="18" s="1"/>
  <c r="B119" i="18"/>
  <c r="A119" i="18" s="1"/>
  <c r="B120" i="18"/>
  <c r="A120" i="18" s="1"/>
  <c r="B121" i="18"/>
  <c r="A121" i="18" s="1"/>
  <c r="B122" i="18"/>
  <c r="A122" i="18" s="1"/>
  <c r="B123" i="18"/>
  <c r="A123" i="18" s="1"/>
  <c r="B124" i="18"/>
  <c r="A124" i="18" s="1"/>
  <c r="B125" i="18"/>
  <c r="A125" i="18" s="1"/>
  <c r="B18" i="38"/>
  <c r="C18" i="38"/>
  <c r="D18" i="38" s="1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AH18" i="38"/>
  <c r="AI18" i="38"/>
  <c r="B19" i="38"/>
  <c r="C19" i="38"/>
  <c r="D19" i="38" s="1"/>
  <c r="E19" i="38"/>
  <c r="F19" i="38"/>
  <c r="G19" i="38"/>
  <c r="H19" i="38"/>
  <c r="I19" i="38"/>
  <c r="J19" i="38"/>
  <c r="K19" i="38"/>
  <c r="L19" i="38"/>
  <c r="M19" i="38"/>
  <c r="N19" i="38"/>
  <c r="O19" i="38"/>
  <c r="P19" i="38"/>
  <c r="Q19" i="38"/>
  <c r="R19" i="38"/>
  <c r="S19" i="38"/>
  <c r="T19" i="38"/>
  <c r="U19" i="38"/>
  <c r="V19" i="38"/>
  <c r="W19" i="38"/>
  <c r="X19" i="38"/>
  <c r="Y19" i="38"/>
  <c r="Z19" i="38"/>
  <c r="AA19" i="38"/>
  <c r="AB19" i="38"/>
  <c r="AC19" i="38"/>
  <c r="AD19" i="38"/>
  <c r="AE19" i="38"/>
  <c r="AF19" i="38"/>
  <c r="AG19" i="38"/>
  <c r="AH19" i="38"/>
  <c r="AI19" i="38"/>
  <c r="B20" i="38"/>
  <c r="C20" i="38"/>
  <c r="D20" i="38" s="1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AH20" i="38"/>
  <c r="AI20" i="38"/>
  <c r="B21" i="38"/>
  <c r="C21" i="38"/>
  <c r="D21" i="38" s="1"/>
  <c r="E21" i="38"/>
  <c r="F21" i="38"/>
  <c r="G21" i="38"/>
  <c r="H21" i="38"/>
  <c r="I21" i="38"/>
  <c r="J21" i="38"/>
  <c r="K21" i="38"/>
  <c r="L21" i="38"/>
  <c r="M21" i="38"/>
  <c r="N21" i="38"/>
  <c r="O21" i="38"/>
  <c r="P21" i="38"/>
  <c r="Q21" i="38"/>
  <c r="R21" i="38"/>
  <c r="S21" i="38"/>
  <c r="T21" i="38"/>
  <c r="U21" i="38"/>
  <c r="V21" i="38"/>
  <c r="W21" i="38"/>
  <c r="X21" i="38"/>
  <c r="Y21" i="38"/>
  <c r="Z21" i="38"/>
  <c r="AA21" i="38"/>
  <c r="AB21" i="38"/>
  <c r="AC21" i="38"/>
  <c r="AD21" i="38"/>
  <c r="AE21" i="38"/>
  <c r="AF21" i="38"/>
  <c r="AG21" i="38"/>
  <c r="AH21" i="38"/>
  <c r="AI21" i="38"/>
  <c r="B22" i="38"/>
  <c r="C22" i="38"/>
  <c r="D22" i="38" s="1"/>
  <c r="E22" i="38"/>
  <c r="F22" i="38"/>
  <c r="G22" i="38"/>
  <c r="H22" i="38"/>
  <c r="I22" i="38"/>
  <c r="J22" i="38"/>
  <c r="K22" i="38"/>
  <c r="L22" i="38"/>
  <c r="M22" i="38"/>
  <c r="N22" i="38"/>
  <c r="O22" i="38"/>
  <c r="P22" i="38"/>
  <c r="Q22" i="38"/>
  <c r="R22" i="38"/>
  <c r="S22" i="38"/>
  <c r="T22" i="38"/>
  <c r="U22" i="38"/>
  <c r="V22" i="38"/>
  <c r="W22" i="38"/>
  <c r="X22" i="38"/>
  <c r="Y22" i="38"/>
  <c r="Z22" i="38"/>
  <c r="AA22" i="38"/>
  <c r="AB22" i="38"/>
  <c r="AC22" i="38"/>
  <c r="AD22" i="38"/>
  <c r="AE22" i="38"/>
  <c r="AF22" i="38"/>
  <c r="AG22" i="38"/>
  <c r="AH22" i="38"/>
  <c r="AI22" i="38"/>
  <c r="B23" i="38"/>
  <c r="C23" i="38"/>
  <c r="D23" i="38" s="1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AH23" i="38"/>
  <c r="AI23" i="38"/>
  <c r="B24" i="38"/>
  <c r="C24" i="38"/>
  <c r="D24" i="38" s="1"/>
  <c r="E24" i="38"/>
  <c r="F24" i="38"/>
  <c r="G24" i="38"/>
  <c r="H24" i="38"/>
  <c r="I24" i="38"/>
  <c r="J24" i="38"/>
  <c r="K24" i="38"/>
  <c r="L24" i="38"/>
  <c r="M24" i="38"/>
  <c r="N24" i="38"/>
  <c r="O24" i="38"/>
  <c r="P24" i="38"/>
  <c r="Q24" i="38"/>
  <c r="R24" i="38"/>
  <c r="S24" i="38"/>
  <c r="T24" i="38"/>
  <c r="U24" i="38"/>
  <c r="V24" i="38"/>
  <c r="W24" i="38"/>
  <c r="X24" i="38"/>
  <c r="Y24" i="38"/>
  <c r="Z24" i="38"/>
  <c r="AA24" i="38"/>
  <c r="AB24" i="38"/>
  <c r="AC24" i="38"/>
  <c r="AD24" i="38"/>
  <c r="AE24" i="38"/>
  <c r="AF24" i="38"/>
  <c r="AG24" i="38"/>
  <c r="AH24" i="38"/>
  <c r="AI24" i="38"/>
  <c r="B25" i="38"/>
  <c r="C25" i="38"/>
  <c r="D25" i="38" s="1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AH25" i="38"/>
  <c r="AI25" i="38"/>
  <c r="B26" i="38"/>
  <c r="C26" i="38"/>
  <c r="D26" i="38" s="1"/>
  <c r="E26" i="38"/>
  <c r="F26" i="38"/>
  <c r="G26" i="38"/>
  <c r="H26" i="38"/>
  <c r="I26" i="38"/>
  <c r="J26" i="38"/>
  <c r="K26" i="38"/>
  <c r="L26" i="38"/>
  <c r="M26" i="38"/>
  <c r="N26" i="38"/>
  <c r="O26" i="38"/>
  <c r="P26" i="38"/>
  <c r="Q26" i="38"/>
  <c r="R26" i="38"/>
  <c r="S26" i="38"/>
  <c r="T26" i="38"/>
  <c r="U26" i="38"/>
  <c r="V26" i="38"/>
  <c r="W26" i="38"/>
  <c r="X26" i="38"/>
  <c r="Y26" i="38"/>
  <c r="Z26" i="38"/>
  <c r="AA26" i="38"/>
  <c r="AB26" i="38"/>
  <c r="AC26" i="38"/>
  <c r="AD26" i="38"/>
  <c r="AE26" i="38"/>
  <c r="AF26" i="38"/>
  <c r="AG26" i="38"/>
  <c r="AH26" i="38"/>
  <c r="AI26" i="38"/>
  <c r="B27" i="38"/>
  <c r="C27" i="38"/>
  <c r="D27" i="38" s="1"/>
  <c r="E27" i="38"/>
  <c r="F27" i="38"/>
  <c r="G27" i="38"/>
  <c r="H27" i="38"/>
  <c r="I27" i="38"/>
  <c r="J27" i="38"/>
  <c r="K27" i="38"/>
  <c r="L27" i="38"/>
  <c r="M27" i="38"/>
  <c r="N27" i="38"/>
  <c r="O27" i="38"/>
  <c r="P27" i="38"/>
  <c r="Q27" i="38"/>
  <c r="R27" i="38"/>
  <c r="S27" i="38"/>
  <c r="T27" i="38"/>
  <c r="U27" i="38"/>
  <c r="V27" i="38"/>
  <c r="W27" i="38"/>
  <c r="X27" i="38"/>
  <c r="Y27" i="38"/>
  <c r="Z27" i="38"/>
  <c r="AA27" i="38"/>
  <c r="AB27" i="38"/>
  <c r="AC27" i="38"/>
  <c r="AD27" i="38"/>
  <c r="AE27" i="38"/>
  <c r="AF27" i="38"/>
  <c r="AG27" i="38"/>
  <c r="AH27" i="38"/>
  <c r="AI27" i="38"/>
  <c r="B28" i="38"/>
  <c r="C28" i="38"/>
  <c r="D28" i="38" s="1"/>
  <c r="E28" i="38"/>
  <c r="F28" i="38"/>
  <c r="G28" i="38"/>
  <c r="H28" i="38"/>
  <c r="I28" i="38"/>
  <c r="J28" i="38"/>
  <c r="K28" i="38"/>
  <c r="L28" i="38"/>
  <c r="M28" i="38"/>
  <c r="N28" i="38"/>
  <c r="O28" i="38"/>
  <c r="P28" i="38"/>
  <c r="Q28" i="38"/>
  <c r="R28" i="38"/>
  <c r="S28" i="38"/>
  <c r="T28" i="38"/>
  <c r="U28" i="38"/>
  <c r="V28" i="38"/>
  <c r="W28" i="38"/>
  <c r="X28" i="38"/>
  <c r="Y28" i="38"/>
  <c r="Z28" i="38"/>
  <c r="AA28" i="38"/>
  <c r="AB28" i="38"/>
  <c r="AC28" i="38"/>
  <c r="AD28" i="38"/>
  <c r="AE28" i="38"/>
  <c r="AF28" i="38"/>
  <c r="AG28" i="38"/>
  <c r="AH28" i="38"/>
  <c r="AI28" i="38"/>
  <c r="B29" i="38"/>
  <c r="C29" i="38"/>
  <c r="D29" i="38" s="1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T29" i="38"/>
  <c r="U29" i="38"/>
  <c r="V29" i="38"/>
  <c r="W29" i="38"/>
  <c r="X29" i="38"/>
  <c r="Y29" i="38"/>
  <c r="Z29" i="38"/>
  <c r="AA29" i="38"/>
  <c r="AB29" i="38"/>
  <c r="AC29" i="38"/>
  <c r="AD29" i="38"/>
  <c r="AE29" i="38"/>
  <c r="AF29" i="38"/>
  <c r="AG29" i="38"/>
  <c r="AH29" i="38"/>
  <c r="AI29" i="38"/>
  <c r="B30" i="38"/>
  <c r="C30" i="38"/>
  <c r="D30" i="38" s="1"/>
  <c r="E30" i="38"/>
  <c r="F30" i="38"/>
  <c r="G30" i="38"/>
  <c r="H30" i="38"/>
  <c r="I30" i="38"/>
  <c r="J30" i="38"/>
  <c r="K30" i="38"/>
  <c r="L30" i="38"/>
  <c r="M30" i="38"/>
  <c r="N30" i="38"/>
  <c r="O30" i="38"/>
  <c r="P30" i="38"/>
  <c r="Q30" i="38"/>
  <c r="R30" i="38"/>
  <c r="S30" i="38"/>
  <c r="T30" i="38"/>
  <c r="U30" i="38"/>
  <c r="V30" i="38"/>
  <c r="W30" i="38"/>
  <c r="X30" i="38"/>
  <c r="Y30" i="38"/>
  <c r="Z30" i="38"/>
  <c r="AA30" i="38"/>
  <c r="AB30" i="38"/>
  <c r="AC30" i="38"/>
  <c r="AD30" i="38"/>
  <c r="AE30" i="38"/>
  <c r="AF30" i="38"/>
  <c r="AG30" i="38"/>
  <c r="AH30" i="38"/>
  <c r="AI30" i="38"/>
  <c r="B31" i="38"/>
  <c r="C31" i="38"/>
  <c r="D31" i="38" s="1"/>
  <c r="E31" i="38"/>
  <c r="F31" i="38"/>
  <c r="G31" i="38"/>
  <c r="H31" i="38"/>
  <c r="I31" i="38"/>
  <c r="J31" i="38"/>
  <c r="K31" i="38"/>
  <c r="L31" i="38"/>
  <c r="M31" i="38"/>
  <c r="N31" i="38"/>
  <c r="O31" i="38"/>
  <c r="P31" i="38"/>
  <c r="Q31" i="38"/>
  <c r="R31" i="38"/>
  <c r="S31" i="38"/>
  <c r="T31" i="38"/>
  <c r="U31" i="38"/>
  <c r="V31" i="38"/>
  <c r="W31" i="38"/>
  <c r="X31" i="38"/>
  <c r="Y31" i="38"/>
  <c r="Z31" i="38"/>
  <c r="AA31" i="38"/>
  <c r="AB31" i="38"/>
  <c r="AC31" i="38"/>
  <c r="AD31" i="38"/>
  <c r="AE31" i="38"/>
  <c r="AF31" i="38"/>
  <c r="AG31" i="38"/>
  <c r="AH31" i="38"/>
  <c r="AI31" i="38"/>
  <c r="B32" i="38"/>
  <c r="C32" i="38"/>
  <c r="D32" i="38" s="1"/>
  <c r="E32" i="38"/>
  <c r="F32" i="38"/>
  <c r="G32" i="38"/>
  <c r="H32" i="38"/>
  <c r="I32" i="38"/>
  <c r="J32" i="38"/>
  <c r="K32" i="38"/>
  <c r="L32" i="38"/>
  <c r="M32" i="38"/>
  <c r="N32" i="38"/>
  <c r="O32" i="38"/>
  <c r="P32" i="38"/>
  <c r="Q32" i="38"/>
  <c r="R32" i="38"/>
  <c r="S32" i="38"/>
  <c r="T32" i="38"/>
  <c r="U32" i="38"/>
  <c r="V32" i="38"/>
  <c r="W32" i="38"/>
  <c r="X32" i="38"/>
  <c r="Y32" i="38"/>
  <c r="Z32" i="38"/>
  <c r="AA32" i="38"/>
  <c r="AB32" i="38"/>
  <c r="AC32" i="38"/>
  <c r="AD32" i="38"/>
  <c r="AE32" i="38"/>
  <c r="AF32" i="38"/>
  <c r="AG32" i="38"/>
  <c r="AH32" i="38"/>
  <c r="AI32" i="38"/>
  <c r="B33" i="38"/>
  <c r="C33" i="38"/>
  <c r="D33" i="38" s="1"/>
  <c r="E33" i="38"/>
  <c r="F33" i="38"/>
  <c r="G33" i="38"/>
  <c r="H33" i="38"/>
  <c r="I33" i="38"/>
  <c r="J33" i="38"/>
  <c r="K33" i="38"/>
  <c r="L33" i="38"/>
  <c r="M33" i="38"/>
  <c r="N33" i="38"/>
  <c r="O33" i="38"/>
  <c r="P33" i="38"/>
  <c r="Q33" i="38"/>
  <c r="R33" i="38"/>
  <c r="S33" i="38"/>
  <c r="T33" i="38"/>
  <c r="U33" i="38"/>
  <c r="V33" i="38"/>
  <c r="W33" i="38"/>
  <c r="X33" i="38"/>
  <c r="Y33" i="38"/>
  <c r="Z33" i="38"/>
  <c r="AA33" i="38"/>
  <c r="AB33" i="38"/>
  <c r="AC33" i="38"/>
  <c r="AD33" i="38"/>
  <c r="AE33" i="38"/>
  <c r="AF33" i="38"/>
  <c r="AG33" i="38"/>
  <c r="AH33" i="38"/>
  <c r="AI33" i="38"/>
  <c r="B34" i="38"/>
  <c r="C34" i="38"/>
  <c r="D34" i="38" s="1"/>
  <c r="E34" i="38"/>
  <c r="F34" i="38"/>
  <c r="G34" i="38"/>
  <c r="H34" i="38"/>
  <c r="I34" i="38"/>
  <c r="J34" i="38"/>
  <c r="K34" i="38"/>
  <c r="L34" i="38"/>
  <c r="M34" i="38"/>
  <c r="N34" i="38"/>
  <c r="O34" i="38"/>
  <c r="P34" i="38"/>
  <c r="Q34" i="38"/>
  <c r="R34" i="38"/>
  <c r="S34" i="38"/>
  <c r="T34" i="38"/>
  <c r="U34" i="38"/>
  <c r="V34" i="38"/>
  <c r="W34" i="38"/>
  <c r="X34" i="38"/>
  <c r="Y34" i="38"/>
  <c r="Z34" i="38"/>
  <c r="AA34" i="38"/>
  <c r="AB34" i="38"/>
  <c r="AC34" i="38"/>
  <c r="AD34" i="38"/>
  <c r="AE34" i="38"/>
  <c r="AF34" i="38"/>
  <c r="AG34" i="38"/>
  <c r="AH34" i="38"/>
  <c r="AI34" i="38"/>
  <c r="B35" i="38"/>
  <c r="C35" i="38"/>
  <c r="D35" i="38" s="1"/>
  <c r="E35" i="38"/>
  <c r="F35" i="38"/>
  <c r="G35" i="38"/>
  <c r="H35" i="38"/>
  <c r="I35" i="38"/>
  <c r="J35" i="38"/>
  <c r="K35" i="38"/>
  <c r="L35" i="38"/>
  <c r="M35" i="38"/>
  <c r="N35" i="38"/>
  <c r="O35" i="38"/>
  <c r="P35" i="38"/>
  <c r="Q35" i="38"/>
  <c r="R35" i="38"/>
  <c r="S35" i="38"/>
  <c r="T35" i="38"/>
  <c r="U35" i="38"/>
  <c r="V35" i="38"/>
  <c r="W35" i="38"/>
  <c r="X35" i="38"/>
  <c r="Y35" i="38"/>
  <c r="Z35" i="38"/>
  <c r="AA35" i="38"/>
  <c r="AB35" i="38"/>
  <c r="AC35" i="38"/>
  <c r="AD35" i="38"/>
  <c r="AE35" i="38"/>
  <c r="AF35" i="38"/>
  <c r="AG35" i="38"/>
  <c r="AH35" i="38"/>
  <c r="AI35" i="38"/>
  <c r="B36" i="38"/>
  <c r="C36" i="38"/>
  <c r="D36" i="38" s="1"/>
  <c r="E36" i="38"/>
  <c r="F36" i="38"/>
  <c r="G36" i="38"/>
  <c r="H36" i="38"/>
  <c r="I36" i="38"/>
  <c r="J36" i="38"/>
  <c r="K36" i="38"/>
  <c r="L36" i="38"/>
  <c r="M36" i="38"/>
  <c r="N36" i="38"/>
  <c r="O36" i="38"/>
  <c r="P36" i="38"/>
  <c r="Q36" i="38"/>
  <c r="R36" i="38"/>
  <c r="S36" i="38"/>
  <c r="T36" i="38"/>
  <c r="U36" i="38"/>
  <c r="V36" i="38"/>
  <c r="W36" i="38"/>
  <c r="X36" i="38"/>
  <c r="Y36" i="38"/>
  <c r="Z36" i="38"/>
  <c r="AA36" i="38"/>
  <c r="AB36" i="38"/>
  <c r="AC36" i="38"/>
  <c r="AD36" i="38"/>
  <c r="AE36" i="38"/>
  <c r="AF36" i="38"/>
  <c r="AG36" i="38"/>
  <c r="AH36" i="38"/>
  <c r="AI36" i="38"/>
  <c r="B37" i="38"/>
  <c r="C37" i="38"/>
  <c r="D37" i="38" s="1"/>
  <c r="E37" i="38"/>
  <c r="F37" i="38"/>
  <c r="G37" i="38"/>
  <c r="H37" i="38"/>
  <c r="I37" i="38"/>
  <c r="J37" i="38"/>
  <c r="K37" i="38"/>
  <c r="L37" i="38"/>
  <c r="M37" i="38"/>
  <c r="N37" i="38"/>
  <c r="O37" i="38"/>
  <c r="P37" i="38"/>
  <c r="Q37" i="38"/>
  <c r="R37" i="38"/>
  <c r="S37" i="38"/>
  <c r="T37" i="38"/>
  <c r="U37" i="38"/>
  <c r="V37" i="38"/>
  <c r="W37" i="38"/>
  <c r="X37" i="38"/>
  <c r="Y37" i="38"/>
  <c r="Z37" i="38"/>
  <c r="AA37" i="38"/>
  <c r="AB37" i="38"/>
  <c r="AC37" i="38"/>
  <c r="AD37" i="38"/>
  <c r="AE37" i="38"/>
  <c r="AF37" i="38"/>
  <c r="AG37" i="38"/>
  <c r="AH37" i="38"/>
  <c r="AI37" i="38"/>
  <c r="B38" i="38"/>
  <c r="C38" i="38"/>
  <c r="D38" i="38" s="1"/>
  <c r="E38" i="38"/>
  <c r="F38" i="38"/>
  <c r="G38" i="38"/>
  <c r="H38" i="38"/>
  <c r="I38" i="38"/>
  <c r="J38" i="38"/>
  <c r="K38" i="38"/>
  <c r="L38" i="38"/>
  <c r="M38" i="38"/>
  <c r="N38" i="38"/>
  <c r="O38" i="38"/>
  <c r="P38" i="38"/>
  <c r="Q38" i="38"/>
  <c r="R38" i="38"/>
  <c r="S38" i="38"/>
  <c r="T38" i="38"/>
  <c r="U38" i="38"/>
  <c r="V38" i="38"/>
  <c r="W38" i="38"/>
  <c r="X38" i="38"/>
  <c r="Y38" i="38"/>
  <c r="Z38" i="38"/>
  <c r="AA38" i="38"/>
  <c r="AB38" i="38"/>
  <c r="AC38" i="38"/>
  <c r="AD38" i="38"/>
  <c r="AE38" i="38"/>
  <c r="AF38" i="38"/>
  <c r="AG38" i="38"/>
  <c r="AH38" i="38"/>
  <c r="AI38" i="38"/>
  <c r="B39" i="38"/>
  <c r="C39" i="38"/>
  <c r="D39" i="38" s="1"/>
  <c r="E39" i="38"/>
  <c r="F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T39" i="38"/>
  <c r="U39" i="38"/>
  <c r="V39" i="38"/>
  <c r="W39" i="38"/>
  <c r="X39" i="38"/>
  <c r="Y39" i="38"/>
  <c r="Z39" i="38"/>
  <c r="AA39" i="38"/>
  <c r="AB39" i="38"/>
  <c r="AC39" i="38"/>
  <c r="AD39" i="38"/>
  <c r="AE39" i="38"/>
  <c r="AF39" i="38"/>
  <c r="AG39" i="38"/>
  <c r="AH39" i="38"/>
  <c r="AI39" i="38"/>
  <c r="B40" i="38"/>
  <c r="C40" i="38"/>
  <c r="D40" i="38" s="1"/>
  <c r="E40" i="38"/>
  <c r="F40" i="38"/>
  <c r="G40" i="38"/>
  <c r="H40" i="38"/>
  <c r="I40" i="38"/>
  <c r="J40" i="38"/>
  <c r="K40" i="38"/>
  <c r="L40" i="38"/>
  <c r="M40" i="38"/>
  <c r="N40" i="38"/>
  <c r="O40" i="38"/>
  <c r="P40" i="38"/>
  <c r="Q40" i="38"/>
  <c r="R40" i="38"/>
  <c r="S40" i="38"/>
  <c r="T40" i="38"/>
  <c r="U40" i="38"/>
  <c r="V40" i="38"/>
  <c r="W40" i="38"/>
  <c r="X40" i="38"/>
  <c r="Y40" i="38"/>
  <c r="Z40" i="38"/>
  <c r="AA40" i="38"/>
  <c r="AB40" i="38"/>
  <c r="AC40" i="38"/>
  <c r="AD40" i="38"/>
  <c r="AE40" i="38"/>
  <c r="AF40" i="38"/>
  <c r="AG40" i="38"/>
  <c r="AH40" i="38"/>
  <c r="AI40" i="38"/>
  <c r="B41" i="38"/>
  <c r="C41" i="38"/>
  <c r="D41" i="38" s="1"/>
  <c r="E41" i="38"/>
  <c r="F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T41" i="38"/>
  <c r="U41" i="38"/>
  <c r="V41" i="38"/>
  <c r="W41" i="38"/>
  <c r="X41" i="38"/>
  <c r="Y41" i="38"/>
  <c r="Z41" i="38"/>
  <c r="AA41" i="38"/>
  <c r="AB41" i="38"/>
  <c r="AC41" i="38"/>
  <c r="AD41" i="38"/>
  <c r="AE41" i="38"/>
  <c r="AF41" i="38"/>
  <c r="AG41" i="38"/>
  <c r="AH41" i="38"/>
  <c r="AI41" i="38"/>
  <c r="B42" i="38"/>
  <c r="C42" i="38"/>
  <c r="D42" i="38" s="1"/>
  <c r="E42" i="38"/>
  <c r="F42" i="38"/>
  <c r="G42" i="38"/>
  <c r="H42" i="38"/>
  <c r="I42" i="38"/>
  <c r="J42" i="38"/>
  <c r="K42" i="38"/>
  <c r="L42" i="38"/>
  <c r="M42" i="38"/>
  <c r="N42" i="38"/>
  <c r="O42" i="38"/>
  <c r="P42" i="38"/>
  <c r="Q42" i="38"/>
  <c r="R42" i="38"/>
  <c r="S42" i="38"/>
  <c r="T42" i="38"/>
  <c r="U42" i="38"/>
  <c r="V42" i="38"/>
  <c r="W42" i="38"/>
  <c r="X42" i="38"/>
  <c r="Y42" i="38"/>
  <c r="Z42" i="38"/>
  <c r="AA42" i="38"/>
  <c r="AB42" i="38"/>
  <c r="AC42" i="38"/>
  <c r="AD42" i="38"/>
  <c r="AE42" i="38"/>
  <c r="AF42" i="38"/>
  <c r="AG42" i="38"/>
  <c r="AH42" i="38"/>
  <c r="AI42" i="38"/>
  <c r="B43" i="38"/>
  <c r="C43" i="38"/>
  <c r="D43" i="38" s="1"/>
  <c r="E43" i="38"/>
  <c r="F43" i="38"/>
  <c r="G43" i="38"/>
  <c r="H43" i="38"/>
  <c r="I43" i="38"/>
  <c r="J43" i="38"/>
  <c r="K43" i="38"/>
  <c r="L43" i="38"/>
  <c r="M43" i="38"/>
  <c r="N43" i="38"/>
  <c r="O43" i="38"/>
  <c r="P43" i="38"/>
  <c r="Q43" i="38"/>
  <c r="R43" i="38"/>
  <c r="S43" i="38"/>
  <c r="T43" i="38"/>
  <c r="U43" i="38"/>
  <c r="V43" i="38"/>
  <c r="W43" i="38"/>
  <c r="X43" i="38"/>
  <c r="Y43" i="38"/>
  <c r="Z43" i="38"/>
  <c r="AA43" i="38"/>
  <c r="AB43" i="38"/>
  <c r="AC43" i="38"/>
  <c r="AD43" i="38"/>
  <c r="AE43" i="38"/>
  <c r="AF43" i="38"/>
  <c r="AG43" i="38"/>
  <c r="AH43" i="38"/>
  <c r="AI43" i="38"/>
  <c r="B44" i="38"/>
  <c r="C44" i="38"/>
  <c r="D44" i="38" s="1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T44" i="38"/>
  <c r="U44" i="38"/>
  <c r="V44" i="38"/>
  <c r="W44" i="38"/>
  <c r="X44" i="38"/>
  <c r="Y44" i="38"/>
  <c r="Z44" i="38"/>
  <c r="AA44" i="38"/>
  <c r="AB44" i="38"/>
  <c r="AC44" i="38"/>
  <c r="AD44" i="38"/>
  <c r="AE44" i="38"/>
  <c r="AF44" i="38"/>
  <c r="AG44" i="38"/>
  <c r="AH44" i="38"/>
  <c r="AI44" i="38"/>
  <c r="B45" i="38"/>
  <c r="C45" i="38"/>
  <c r="D45" i="38" s="1"/>
  <c r="E45" i="38"/>
  <c r="F45" i="38"/>
  <c r="G45" i="38"/>
  <c r="H45" i="38"/>
  <c r="I45" i="38"/>
  <c r="J45" i="38"/>
  <c r="K45" i="38"/>
  <c r="L45" i="38"/>
  <c r="M45" i="38"/>
  <c r="N45" i="38"/>
  <c r="O45" i="38"/>
  <c r="P45" i="38"/>
  <c r="Q45" i="38"/>
  <c r="R45" i="38"/>
  <c r="S45" i="38"/>
  <c r="T45" i="38"/>
  <c r="U45" i="38"/>
  <c r="V45" i="38"/>
  <c r="W45" i="38"/>
  <c r="X45" i="38"/>
  <c r="Y45" i="38"/>
  <c r="Z45" i="38"/>
  <c r="AA45" i="38"/>
  <c r="AB45" i="38"/>
  <c r="AC45" i="38"/>
  <c r="AD45" i="38"/>
  <c r="AE45" i="38"/>
  <c r="AF45" i="38"/>
  <c r="AG45" i="38"/>
  <c r="AH45" i="38"/>
  <c r="AI45" i="38"/>
  <c r="B46" i="38"/>
  <c r="C46" i="38"/>
  <c r="D46" i="38" s="1"/>
  <c r="E46" i="38"/>
  <c r="F46" i="38"/>
  <c r="G46" i="38"/>
  <c r="H46" i="38"/>
  <c r="I46" i="38"/>
  <c r="J46" i="38"/>
  <c r="K46" i="38"/>
  <c r="L46" i="38"/>
  <c r="M46" i="38"/>
  <c r="N46" i="38"/>
  <c r="O46" i="38"/>
  <c r="P46" i="38"/>
  <c r="Q46" i="38"/>
  <c r="R46" i="38"/>
  <c r="S46" i="38"/>
  <c r="T46" i="38"/>
  <c r="U46" i="38"/>
  <c r="V46" i="38"/>
  <c r="W46" i="38"/>
  <c r="X46" i="38"/>
  <c r="Y46" i="38"/>
  <c r="Z46" i="38"/>
  <c r="AA46" i="38"/>
  <c r="AB46" i="38"/>
  <c r="AC46" i="38"/>
  <c r="AD46" i="38"/>
  <c r="AE46" i="38"/>
  <c r="AF46" i="38"/>
  <c r="AG46" i="38"/>
  <c r="AH46" i="38"/>
  <c r="AI46" i="38"/>
  <c r="B47" i="38"/>
  <c r="C47" i="38"/>
  <c r="D47" i="38" s="1"/>
  <c r="E47" i="38"/>
  <c r="F47" i="38"/>
  <c r="G47" i="38"/>
  <c r="H47" i="38"/>
  <c r="I47" i="38"/>
  <c r="J47" i="38"/>
  <c r="K47" i="38"/>
  <c r="L47" i="38"/>
  <c r="M47" i="38"/>
  <c r="N47" i="38"/>
  <c r="O47" i="38"/>
  <c r="P47" i="38"/>
  <c r="Q47" i="38"/>
  <c r="R47" i="38"/>
  <c r="S47" i="38"/>
  <c r="T47" i="38"/>
  <c r="U47" i="38"/>
  <c r="V47" i="38"/>
  <c r="W47" i="38"/>
  <c r="X47" i="38"/>
  <c r="Y47" i="38"/>
  <c r="Z47" i="38"/>
  <c r="AA47" i="38"/>
  <c r="AB47" i="38"/>
  <c r="AC47" i="38"/>
  <c r="AD47" i="38"/>
  <c r="AE47" i="38"/>
  <c r="AF47" i="38"/>
  <c r="AG47" i="38"/>
  <c r="AH47" i="38"/>
  <c r="AI47" i="38"/>
  <c r="B48" i="38"/>
  <c r="C48" i="38"/>
  <c r="D48" i="38" s="1"/>
  <c r="E48" i="38"/>
  <c r="F48" i="38"/>
  <c r="G48" i="38"/>
  <c r="H48" i="38"/>
  <c r="I48" i="38"/>
  <c r="J48" i="38"/>
  <c r="K48" i="38"/>
  <c r="L48" i="38"/>
  <c r="M48" i="38"/>
  <c r="N48" i="38"/>
  <c r="O48" i="38"/>
  <c r="P48" i="38"/>
  <c r="Q48" i="38"/>
  <c r="R48" i="38"/>
  <c r="S48" i="38"/>
  <c r="T48" i="38"/>
  <c r="U48" i="38"/>
  <c r="V48" i="38"/>
  <c r="W48" i="38"/>
  <c r="X48" i="38"/>
  <c r="Y48" i="38"/>
  <c r="Z48" i="38"/>
  <c r="AA48" i="38"/>
  <c r="AB48" i="38"/>
  <c r="AC48" i="38"/>
  <c r="AD48" i="38"/>
  <c r="AE48" i="38"/>
  <c r="AF48" i="38"/>
  <c r="AG48" i="38"/>
  <c r="AH48" i="38"/>
  <c r="AI48" i="38"/>
  <c r="B49" i="38"/>
  <c r="C49" i="38"/>
  <c r="D49" i="38" s="1"/>
  <c r="E49" i="38"/>
  <c r="F49" i="38"/>
  <c r="G49" i="38"/>
  <c r="H49" i="38"/>
  <c r="I49" i="38"/>
  <c r="J49" i="38"/>
  <c r="K49" i="38"/>
  <c r="L49" i="38"/>
  <c r="M49" i="38"/>
  <c r="N49" i="38"/>
  <c r="O49" i="38"/>
  <c r="P49" i="38"/>
  <c r="Q49" i="38"/>
  <c r="R49" i="38"/>
  <c r="S49" i="38"/>
  <c r="T49" i="38"/>
  <c r="U49" i="38"/>
  <c r="V49" i="38"/>
  <c r="W49" i="38"/>
  <c r="X49" i="38"/>
  <c r="Y49" i="38"/>
  <c r="Z49" i="38"/>
  <c r="AA49" i="38"/>
  <c r="AB49" i="38"/>
  <c r="AC49" i="38"/>
  <c r="AD49" i="38"/>
  <c r="AE49" i="38"/>
  <c r="AF49" i="38"/>
  <c r="AG49" i="38"/>
  <c r="AH49" i="38"/>
  <c r="AI49" i="38"/>
  <c r="B50" i="38"/>
  <c r="C50" i="38"/>
  <c r="D50" i="38" s="1"/>
  <c r="E50" i="38"/>
  <c r="F50" i="38"/>
  <c r="G50" i="38"/>
  <c r="H50" i="38"/>
  <c r="I50" i="38"/>
  <c r="J50" i="38"/>
  <c r="K50" i="38"/>
  <c r="L50" i="38"/>
  <c r="M50" i="38"/>
  <c r="N50" i="38"/>
  <c r="O50" i="38"/>
  <c r="P50" i="38"/>
  <c r="Q50" i="38"/>
  <c r="R50" i="38"/>
  <c r="S50" i="38"/>
  <c r="T50" i="38"/>
  <c r="U50" i="38"/>
  <c r="V50" i="38"/>
  <c r="W50" i="38"/>
  <c r="X50" i="38"/>
  <c r="Y50" i="38"/>
  <c r="Z50" i="38"/>
  <c r="AA50" i="38"/>
  <c r="AB50" i="38"/>
  <c r="AC50" i="38"/>
  <c r="AD50" i="38"/>
  <c r="AE50" i="38"/>
  <c r="AF50" i="38"/>
  <c r="AG50" i="38"/>
  <c r="AH50" i="38"/>
  <c r="AI50" i="38"/>
  <c r="B51" i="38"/>
  <c r="C51" i="38"/>
  <c r="D51" i="38" s="1"/>
  <c r="E51" i="38"/>
  <c r="F51" i="38"/>
  <c r="G51" i="38"/>
  <c r="H51" i="38"/>
  <c r="I51" i="38"/>
  <c r="J51" i="38"/>
  <c r="K51" i="38"/>
  <c r="L51" i="38"/>
  <c r="M51" i="38"/>
  <c r="N51" i="38"/>
  <c r="O51" i="38"/>
  <c r="P51" i="38"/>
  <c r="Q51" i="38"/>
  <c r="R51" i="38"/>
  <c r="S51" i="38"/>
  <c r="T51" i="38"/>
  <c r="U51" i="38"/>
  <c r="V51" i="38"/>
  <c r="W51" i="38"/>
  <c r="X51" i="38"/>
  <c r="Y51" i="38"/>
  <c r="Z51" i="38"/>
  <c r="AA51" i="38"/>
  <c r="AB51" i="38"/>
  <c r="AC51" i="38"/>
  <c r="AD51" i="38"/>
  <c r="AE51" i="38"/>
  <c r="AF51" i="38"/>
  <c r="AG51" i="38"/>
  <c r="AH51" i="38"/>
  <c r="AI51" i="38"/>
  <c r="B52" i="38"/>
  <c r="C52" i="38"/>
  <c r="D52" i="38" s="1"/>
  <c r="E52" i="38"/>
  <c r="F52" i="38"/>
  <c r="G52" i="38"/>
  <c r="H52" i="38"/>
  <c r="I52" i="38"/>
  <c r="J52" i="38"/>
  <c r="K52" i="38"/>
  <c r="L52" i="38"/>
  <c r="M52" i="38"/>
  <c r="N52" i="38"/>
  <c r="O52" i="38"/>
  <c r="P52" i="38"/>
  <c r="Q52" i="38"/>
  <c r="R52" i="38"/>
  <c r="S52" i="38"/>
  <c r="T52" i="38"/>
  <c r="U52" i="38"/>
  <c r="V52" i="38"/>
  <c r="W52" i="38"/>
  <c r="X52" i="38"/>
  <c r="Y52" i="38"/>
  <c r="Z52" i="38"/>
  <c r="AA52" i="38"/>
  <c r="AB52" i="38"/>
  <c r="AC52" i="38"/>
  <c r="AD52" i="38"/>
  <c r="AE52" i="38"/>
  <c r="AF52" i="38"/>
  <c r="AG52" i="38"/>
  <c r="AH52" i="38"/>
  <c r="AI52" i="38"/>
  <c r="B53" i="38"/>
  <c r="C53" i="38"/>
  <c r="D53" i="38" s="1"/>
  <c r="E53" i="38"/>
  <c r="F53" i="38"/>
  <c r="G53" i="38"/>
  <c r="H53" i="38"/>
  <c r="I53" i="38"/>
  <c r="J53" i="38"/>
  <c r="K53" i="38"/>
  <c r="L53" i="38"/>
  <c r="M53" i="38"/>
  <c r="N53" i="38"/>
  <c r="O53" i="38"/>
  <c r="P53" i="38"/>
  <c r="Q53" i="38"/>
  <c r="R53" i="38"/>
  <c r="S53" i="38"/>
  <c r="T53" i="38"/>
  <c r="U53" i="38"/>
  <c r="V53" i="38"/>
  <c r="W53" i="38"/>
  <c r="X53" i="38"/>
  <c r="Y53" i="38"/>
  <c r="Z53" i="38"/>
  <c r="AA53" i="38"/>
  <c r="AB53" i="38"/>
  <c r="AC53" i="38"/>
  <c r="AD53" i="38"/>
  <c r="AE53" i="38"/>
  <c r="AF53" i="38"/>
  <c r="AG53" i="38"/>
  <c r="AH53" i="38"/>
  <c r="AI53" i="38"/>
  <c r="B54" i="38"/>
  <c r="C54" i="38"/>
  <c r="D54" i="38" s="1"/>
  <c r="E54" i="38"/>
  <c r="F54" i="38"/>
  <c r="G54" i="38"/>
  <c r="H54" i="38"/>
  <c r="I54" i="38"/>
  <c r="J54" i="38"/>
  <c r="K54" i="38"/>
  <c r="L54" i="38"/>
  <c r="M54" i="38"/>
  <c r="N54" i="38"/>
  <c r="O54" i="38"/>
  <c r="P54" i="38"/>
  <c r="Q54" i="38"/>
  <c r="R54" i="38"/>
  <c r="S54" i="38"/>
  <c r="T54" i="38"/>
  <c r="U54" i="38"/>
  <c r="V54" i="38"/>
  <c r="W54" i="38"/>
  <c r="X54" i="38"/>
  <c r="Y54" i="38"/>
  <c r="Z54" i="38"/>
  <c r="AA54" i="38"/>
  <c r="AB54" i="38"/>
  <c r="AC54" i="38"/>
  <c r="AD54" i="38"/>
  <c r="AE54" i="38"/>
  <c r="AF54" i="38"/>
  <c r="AG54" i="38"/>
  <c r="AH54" i="38"/>
  <c r="AI54" i="38"/>
  <c r="B55" i="38"/>
  <c r="C55" i="38"/>
  <c r="D55" i="38" s="1"/>
  <c r="E55" i="38"/>
  <c r="F55" i="38"/>
  <c r="G55" i="38"/>
  <c r="H55" i="38"/>
  <c r="I55" i="38"/>
  <c r="J55" i="38"/>
  <c r="K55" i="38"/>
  <c r="L55" i="38"/>
  <c r="M55" i="38"/>
  <c r="N55" i="38"/>
  <c r="O55" i="38"/>
  <c r="P55" i="38"/>
  <c r="Q55" i="38"/>
  <c r="R55" i="38"/>
  <c r="S55" i="38"/>
  <c r="T55" i="38"/>
  <c r="U55" i="38"/>
  <c r="V55" i="38"/>
  <c r="W55" i="38"/>
  <c r="X55" i="38"/>
  <c r="Y55" i="38"/>
  <c r="Z55" i="38"/>
  <c r="AA55" i="38"/>
  <c r="AB55" i="38"/>
  <c r="AC55" i="38"/>
  <c r="AD55" i="38"/>
  <c r="AE55" i="38"/>
  <c r="AF55" i="38"/>
  <c r="AG55" i="38"/>
  <c r="AH55" i="38"/>
  <c r="AI55" i="38"/>
  <c r="B56" i="38"/>
  <c r="C56" i="38"/>
  <c r="D56" i="38" s="1"/>
  <c r="E56" i="38"/>
  <c r="F56" i="38"/>
  <c r="G56" i="38"/>
  <c r="H56" i="38"/>
  <c r="I56" i="38"/>
  <c r="J56" i="38"/>
  <c r="K56" i="38"/>
  <c r="L56" i="38"/>
  <c r="M56" i="38"/>
  <c r="N56" i="38"/>
  <c r="O56" i="38"/>
  <c r="P56" i="38"/>
  <c r="Q56" i="38"/>
  <c r="R56" i="38"/>
  <c r="S56" i="38"/>
  <c r="T56" i="38"/>
  <c r="U56" i="38"/>
  <c r="V56" i="38"/>
  <c r="W56" i="38"/>
  <c r="X56" i="38"/>
  <c r="Y56" i="38"/>
  <c r="Z56" i="38"/>
  <c r="AA56" i="38"/>
  <c r="AB56" i="38"/>
  <c r="AC56" i="38"/>
  <c r="AD56" i="38"/>
  <c r="AE56" i="38"/>
  <c r="AF56" i="38"/>
  <c r="AG56" i="38"/>
  <c r="AH56" i="38"/>
  <c r="AI56" i="38"/>
  <c r="B57" i="38"/>
  <c r="C57" i="38"/>
  <c r="D57" i="38" s="1"/>
  <c r="E57" i="38"/>
  <c r="F57" i="38"/>
  <c r="G57" i="38"/>
  <c r="H57" i="38"/>
  <c r="I57" i="38"/>
  <c r="J57" i="38"/>
  <c r="K57" i="38"/>
  <c r="L57" i="38"/>
  <c r="M57" i="38"/>
  <c r="N57" i="38"/>
  <c r="O57" i="38"/>
  <c r="P57" i="38"/>
  <c r="Q57" i="38"/>
  <c r="R57" i="38"/>
  <c r="S57" i="38"/>
  <c r="T57" i="38"/>
  <c r="U57" i="38"/>
  <c r="V57" i="38"/>
  <c r="W57" i="38"/>
  <c r="X57" i="38"/>
  <c r="Y57" i="38"/>
  <c r="Z57" i="38"/>
  <c r="AA57" i="38"/>
  <c r="AB57" i="38"/>
  <c r="AC57" i="38"/>
  <c r="AD57" i="38"/>
  <c r="AE57" i="38"/>
  <c r="AF57" i="38"/>
  <c r="AG57" i="38"/>
  <c r="AH57" i="38"/>
  <c r="AI57" i="38"/>
  <c r="B58" i="38"/>
  <c r="C58" i="38"/>
  <c r="D58" i="38" s="1"/>
  <c r="E58" i="38"/>
  <c r="F58" i="38"/>
  <c r="G58" i="38"/>
  <c r="H58" i="38"/>
  <c r="I58" i="38"/>
  <c r="J58" i="38"/>
  <c r="K58" i="38"/>
  <c r="L58" i="38"/>
  <c r="M58" i="38"/>
  <c r="N58" i="38"/>
  <c r="O58" i="38"/>
  <c r="P58" i="38"/>
  <c r="Q58" i="38"/>
  <c r="R58" i="38"/>
  <c r="S58" i="38"/>
  <c r="T58" i="38"/>
  <c r="U58" i="38"/>
  <c r="V58" i="38"/>
  <c r="W58" i="38"/>
  <c r="X58" i="38"/>
  <c r="Y58" i="38"/>
  <c r="Z58" i="38"/>
  <c r="AA58" i="38"/>
  <c r="AB58" i="38"/>
  <c r="AC58" i="38"/>
  <c r="AD58" i="38"/>
  <c r="AE58" i="38"/>
  <c r="AF58" i="38"/>
  <c r="AG58" i="38"/>
  <c r="AH58" i="38"/>
  <c r="AI58" i="38"/>
  <c r="B59" i="38"/>
  <c r="C59" i="38"/>
  <c r="D59" i="38" s="1"/>
  <c r="E59" i="38"/>
  <c r="F59" i="38"/>
  <c r="G59" i="38"/>
  <c r="H59" i="38"/>
  <c r="I59" i="38"/>
  <c r="J59" i="38"/>
  <c r="K59" i="38"/>
  <c r="L59" i="38"/>
  <c r="M59" i="38"/>
  <c r="N59" i="38"/>
  <c r="O59" i="38"/>
  <c r="P59" i="38"/>
  <c r="Q59" i="38"/>
  <c r="R59" i="38"/>
  <c r="S59" i="38"/>
  <c r="T59" i="38"/>
  <c r="U59" i="38"/>
  <c r="V59" i="38"/>
  <c r="W59" i="38"/>
  <c r="X59" i="38"/>
  <c r="Y59" i="38"/>
  <c r="Z59" i="38"/>
  <c r="AA59" i="38"/>
  <c r="AB59" i="38"/>
  <c r="AC59" i="38"/>
  <c r="AD59" i="38"/>
  <c r="AE59" i="38"/>
  <c r="AF59" i="38"/>
  <c r="AG59" i="38"/>
  <c r="AH59" i="38"/>
  <c r="AI59" i="38"/>
  <c r="B60" i="38"/>
  <c r="C60" i="38"/>
  <c r="D60" i="38" s="1"/>
  <c r="E60" i="38"/>
  <c r="F60" i="38"/>
  <c r="G60" i="38"/>
  <c r="H60" i="38"/>
  <c r="I60" i="38"/>
  <c r="J60" i="38"/>
  <c r="K60" i="38"/>
  <c r="L60" i="38"/>
  <c r="M60" i="38"/>
  <c r="N60" i="38"/>
  <c r="O60" i="38"/>
  <c r="P60" i="38"/>
  <c r="Q60" i="38"/>
  <c r="R60" i="38"/>
  <c r="S60" i="38"/>
  <c r="T60" i="38"/>
  <c r="U60" i="38"/>
  <c r="V60" i="38"/>
  <c r="W60" i="38"/>
  <c r="X60" i="38"/>
  <c r="Y60" i="38"/>
  <c r="Z60" i="38"/>
  <c r="AA60" i="38"/>
  <c r="AB60" i="38"/>
  <c r="AC60" i="38"/>
  <c r="AD60" i="38"/>
  <c r="AE60" i="38"/>
  <c r="AF60" i="38"/>
  <c r="AG60" i="38"/>
  <c r="AH60" i="38"/>
  <c r="AI60" i="38"/>
  <c r="B61" i="38"/>
  <c r="C61" i="38"/>
  <c r="D61" i="38" s="1"/>
  <c r="E61" i="38"/>
  <c r="F61" i="38"/>
  <c r="G61" i="38"/>
  <c r="H61" i="38"/>
  <c r="I61" i="38"/>
  <c r="J61" i="38"/>
  <c r="K61" i="38"/>
  <c r="L61" i="38"/>
  <c r="M61" i="38"/>
  <c r="N61" i="38"/>
  <c r="O61" i="38"/>
  <c r="P61" i="38"/>
  <c r="Q61" i="38"/>
  <c r="R61" i="38"/>
  <c r="S61" i="38"/>
  <c r="T61" i="38"/>
  <c r="U61" i="38"/>
  <c r="V61" i="38"/>
  <c r="W61" i="38"/>
  <c r="X61" i="38"/>
  <c r="Y61" i="38"/>
  <c r="Z61" i="38"/>
  <c r="AA61" i="38"/>
  <c r="AB61" i="38"/>
  <c r="AC61" i="38"/>
  <c r="AD61" i="38"/>
  <c r="AE61" i="38"/>
  <c r="AF61" i="38"/>
  <c r="AG61" i="38"/>
  <c r="AH61" i="38"/>
  <c r="AI61" i="38"/>
  <c r="B62" i="38"/>
  <c r="C62" i="38"/>
  <c r="D62" i="38" s="1"/>
  <c r="E62" i="38"/>
  <c r="F62" i="38"/>
  <c r="G62" i="38"/>
  <c r="H62" i="38"/>
  <c r="I62" i="38"/>
  <c r="J62" i="38"/>
  <c r="K62" i="38"/>
  <c r="L62" i="38"/>
  <c r="M62" i="38"/>
  <c r="N62" i="38"/>
  <c r="O62" i="38"/>
  <c r="P62" i="38"/>
  <c r="Q62" i="38"/>
  <c r="R62" i="38"/>
  <c r="S62" i="38"/>
  <c r="T62" i="38"/>
  <c r="U62" i="38"/>
  <c r="V62" i="38"/>
  <c r="W62" i="38"/>
  <c r="X62" i="38"/>
  <c r="Y62" i="38"/>
  <c r="Z62" i="38"/>
  <c r="AA62" i="38"/>
  <c r="AB62" i="38"/>
  <c r="AC62" i="38"/>
  <c r="AD62" i="38"/>
  <c r="AE62" i="38"/>
  <c r="AF62" i="38"/>
  <c r="AG62" i="38"/>
  <c r="AH62" i="38"/>
  <c r="AI62" i="38"/>
  <c r="B63" i="38"/>
  <c r="C63" i="38"/>
  <c r="D63" i="38" s="1"/>
  <c r="E63" i="38"/>
  <c r="F63" i="38"/>
  <c r="G63" i="38"/>
  <c r="H63" i="38"/>
  <c r="I63" i="38"/>
  <c r="J63" i="38"/>
  <c r="K63" i="38"/>
  <c r="L63" i="38"/>
  <c r="M63" i="38"/>
  <c r="N63" i="38"/>
  <c r="O63" i="38"/>
  <c r="P63" i="38"/>
  <c r="Q63" i="38"/>
  <c r="R63" i="38"/>
  <c r="S63" i="38"/>
  <c r="T63" i="38"/>
  <c r="U63" i="38"/>
  <c r="V63" i="38"/>
  <c r="W63" i="38"/>
  <c r="X63" i="38"/>
  <c r="Y63" i="38"/>
  <c r="Z63" i="38"/>
  <c r="AA63" i="38"/>
  <c r="AB63" i="38"/>
  <c r="AC63" i="38"/>
  <c r="AD63" i="38"/>
  <c r="AE63" i="38"/>
  <c r="AF63" i="38"/>
  <c r="AG63" i="38"/>
  <c r="AH63" i="38"/>
  <c r="AI63" i="38"/>
  <c r="B64" i="38"/>
  <c r="C64" i="38"/>
  <c r="D64" i="38" s="1"/>
  <c r="E64" i="38"/>
  <c r="F64" i="38"/>
  <c r="G64" i="38"/>
  <c r="H64" i="38"/>
  <c r="I64" i="38"/>
  <c r="J64" i="38"/>
  <c r="K64" i="38"/>
  <c r="L64" i="38"/>
  <c r="M64" i="38"/>
  <c r="N64" i="38"/>
  <c r="O64" i="38"/>
  <c r="P64" i="38"/>
  <c r="Q64" i="38"/>
  <c r="R64" i="38"/>
  <c r="S64" i="38"/>
  <c r="T64" i="38"/>
  <c r="U64" i="38"/>
  <c r="V64" i="38"/>
  <c r="W64" i="38"/>
  <c r="X64" i="38"/>
  <c r="Y64" i="38"/>
  <c r="Z64" i="38"/>
  <c r="AA64" i="38"/>
  <c r="AB64" i="38"/>
  <c r="AC64" i="38"/>
  <c r="AD64" i="38"/>
  <c r="AE64" i="38"/>
  <c r="AF64" i="38"/>
  <c r="AG64" i="38"/>
  <c r="AH64" i="38"/>
  <c r="AI64" i="38"/>
  <c r="B65" i="38"/>
  <c r="C65" i="38"/>
  <c r="D65" i="38" s="1"/>
  <c r="E65" i="38"/>
  <c r="F65" i="38"/>
  <c r="G65" i="38"/>
  <c r="H65" i="38"/>
  <c r="I65" i="38"/>
  <c r="J65" i="38"/>
  <c r="K65" i="38"/>
  <c r="L65" i="38"/>
  <c r="M65" i="38"/>
  <c r="N65" i="38"/>
  <c r="O65" i="38"/>
  <c r="P65" i="38"/>
  <c r="Q65" i="38"/>
  <c r="R65" i="38"/>
  <c r="S65" i="38"/>
  <c r="T65" i="38"/>
  <c r="U65" i="38"/>
  <c r="V65" i="38"/>
  <c r="W65" i="38"/>
  <c r="X65" i="38"/>
  <c r="Y65" i="38"/>
  <c r="Z65" i="38"/>
  <c r="AA65" i="38"/>
  <c r="AB65" i="38"/>
  <c r="AC65" i="38"/>
  <c r="AD65" i="38"/>
  <c r="AE65" i="38"/>
  <c r="AF65" i="38"/>
  <c r="AG65" i="38"/>
  <c r="AH65" i="38"/>
  <c r="AI65" i="38"/>
  <c r="B66" i="38"/>
  <c r="C66" i="38"/>
  <c r="D66" i="38" s="1"/>
  <c r="E66" i="38"/>
  <c r="F66" i="38"/>
  <c r="G66" i="38"/>
  <c r="H66" i="38"/>
  <c r="I66" i="38"/>
  <c r="J66" i="38"/>
  <c r="K66" i="38"/>
  <c r="L66" i="38"/>
  <c r="M66" i="38"/>
  <c r="N66" i="38"/>
  <c r="O66" i="38"/>
  <c r="P66" i="38"/>
  <c r="Q66" i="38"/>
  <c r="R66" i="38"/>
  <c r="S66" i="38"/>
  <c r="T66" i="38"/>
  <c r="U66" i="38"/>
  <c r="V66" i="38"/>
  <c r="W66" i="38"/>
  <c r="X66" i="38"/>
  <c r="Y66" i="38"/>
  <c r="Z66" i="38"/>
  <c r="AA66" i="38"/>
  <c r="AB66" i="38"/>
  <c r="AC66" i="38"/>
  <c r="AD66" i="38"/>
  <c r="AE66" i="38"/>
  <c r="AF66" i="38"/>
  <c r="AG66" i="38"/>
  <c r="AH66" i="38"/>
  <c r="AI66" i="38"/>
  <c r="B67" i="38"/>
  <c r="C67" i="38"/>
  <c r="D67" i="38" s="1"/>
  <c r="E67" i="38"/>
  <c r="F67" i="38"/>
  <c r="G67" i="38"/>
  <c r="H67" i="38"/>
  <c r="I67" i="38"/>
  <c r="J67" i="38"/>
  <c r="K67" i="38"/>
  <c r="L67" i="38"/>
  <c r="M67" i="38"/>
  <c r="N67" i="38"/>
  <c r="O67" i="38"/>
  <c r="P67" i="38"/>
  <c r="Q67" i="38"/>
  <c r="R67" i="38"/>
  <c r="S67" i="38"/>
  <c r="T67" i="38"/>
  <c r="U67" i="38"/>
  <c r="V67" i="38"/>
  <c r="W67" i="38"/>
  <c r="X67" i="38"/>
  <c r="Y67" i="38"/>
  <c r="Z67" i="38"/>
  <c r="AA67" i="38"/>
  <c r="AB67" i="38"/>
  <c r="AC67" i="38"/>
  <c r="AD67" i="38"/>
  <c r="AE67" i="38"/>
  <c r="AF67" i="38"/>
  <c r="AG67" i="38"/>
  <c r="AH67" i="38"/>
  <c r="AI67" i="38"/>
  <c r="B68" i="38"/>
  <c r="C68" i="38"/>
  <c r="D68" i="38" s="1"/>
  <c r="E68" i="38"/>
  <c r="F68" i="38"/>
  <c r="G68" i="38"/>
  <c r="H68" i="38"/>
  <c r="I68" i="38"/>
  <c r="J68" i="38"/>
  <c r="K68" i="38"/>
  <c r="L68" i="38"/>
  <c r="M68" i="38"/>
  <c r="N68" i="38"/>
  <c r="O68" i="38"/>
  <c r="P68" i="38"/>
  <c r="Q68" i="38"/>
  <c r="R68" i="38"/>
  <c r="S68" i="38"/>
  <c r="T68" i="38"/>
  <c r="U68" i="38"/>
  <c r="V68" i="38"/>
  <c r="W68" i="38"/>
  <c r="X68" i="38"/>
  <c r="Y68" i="38"/>
  <c r="Z68" i="38"/>
  <c r="AA68" i="38"/>
  <c r="AB68" i="38"/>
  <c r="AC68" i="38"/>
  <c r="AD68" i="38"/>
  <c r="AE68" i="38"/>
  <c r="AF68" i="38"/>
  <c r="AG68" i="38"/>
  <c r="AH68" i="38"/>
  <c r="AI68" i="38"/>
  <c r="B69" i="38"/>
  <c r="C69" i="38"/>
  <c r="D69" i="38" s="1"/>
  <c r="E69" i="38"/>
  <c r="F69" i="38"/>
  <c r="G69" i="38"/>
  <c r="H69" i="38"/>
  <c r="I69" i="38"/>
  <c r="J69" i="38"/>
  <c r="K69" i="38"/>
  <c r="L69" i="38"/>
  <c r="M69" i="38"/>
  <c r="N69" i="38"/>
  <c r="O69" i="38"/>
  <c r="P69" i="38"/>
  <c r="Q69" i="38"/>
  <c r="R69" i="38"/>
  <c r="S69" i="38"/>
  <c r="T69" i="38"/>
  <c r="U69" i="38"/>
  <c r="V69" i="38"/>
  <c r="W69" i="38"/>
  <c r="X69" i="38"/>
  <c r="Y69" i="38"/>
  <c r="Z69" i="38"/>
  <c r="AA69" i="38"/>
  <c r="AB69" i="38"/>
  <c r="AC69" i="38"/>
  <c r="AD69" i="38"/>
  <c r="AE69" i="38"/>
  <c r="AF69" i="38"/>
  <c r="AG69" i="38"/>
  <c r="AH69" i="38"/>
  <c r="AI69" i="38"/>
  <c r="B70" i="38"/>
  <c r="C70" i="38"/>
  <c r="D70" i="38" s="1"/>
  <c r="E70" i="38"/>
  <c r="F70" i="38"/>
  <c r="G70" i="38"/>
  <c r="H70" i="38"/>
  <c r="I70" i="38"/>
  <c r="J70" i="38"/>
  <c r="K70" i="38"/>
  <c r="L70" i="38"/>
  <c r="M70" i="38"/>
  <c r="N70" i="38"/>
  <c r="O70" i="38"/>
  <c r="P70" i="38"/>
  <c r="Q70" i="38"/>
  <c r="R70" i="38"/>
  <c r="S70" i="38"/>
  <c r="T70" i="38"/>
  <c r="U70" i="38"/>
  <c r="V70" i="38"/>
  <c r="W70" i="38"/>
  <c r="X70" i="38"/>
  <c r="Y70" i="38"/>
  <c r="Z70" i="38"/>
  <c r="AA70" i="38"/>
  <c r="AB70" i="38"/>
  <c r="AC70" i="38"/>
  <c r="AD70" i="38"/>
  <c r="AE70" i="38"/>
  <c r="AF70" i="38"/>
  <c r="AG70" i="38"/>
  <c r="AH70" i="38"/>
  <c r="AI70" i="38"/>
  <c r="B71" i="38"/>
  <c r="C71" i="38"/>
  <c r="D71" i="38" s="1"/>
  <c r="E71" i="38"/>
  <c r="F71" i="38"/>
  <c r="G71" i="38"/>
  <c r="H71" i="38"/>
  <c r="I71" i="38"/>
  <c r="J71" i="38"/>
  <c r="K71" i="38"/>
  <c r="L71" i="38"/>
  <c r="M71" i="38"/>
  <c r="N71" i="38"/>
  <c r="O71" i="38"/>
  <c r="P71" i="38"/>
  <c r="Q71" i="38"/>
  <c r="R71" i="38"/>
  <c r="S71" i="38"/>
  <c r="T71" i="38"/>
  <c r="U71" i="38"/>
  <c r="V71" i="38"/>
  <c r="W71" i="38"/>
  <c r="X71" i="38"/>
  <c r="Y71" i="38"/>
  <c r="Z71" i="38"/>
  <c r="AA71" i="38"/>
  <c r="AB71" i="38"/>
  <c r="AC71" i="38"/>
  <c r="AD71" i="38"/>
  <c r="AE71" i="38"/>
  <c r="AF71" i="38"/>
  <c r="AG71" i="38"/>
  <c r="AH71" i="38"/>
  <c r="AI71" i="38"/>
  <c r="B72" i="38"/>
  <c r="C72" i="38"/>
  <c r="D72" i="38" s="1"/>
  <c r="E72" i="38"/>
  <c r="F72" i="38"/>
  <c r="G72" i="38"/>
  <c r="H72" i="38"/>
  <c r="I72" i="38"/>
  <c r="J72" i="38"/>
  <c r="K72" i="38"/>
  <c r="L72" i="38"/>
  <c r="M72" i="38"/>
  <c r="N72" i="38"/>
  <c r="O72" i="38"/>
  <c r="P72" i="38"/>
  <c r="Q72" i="38"/>
  <c r="R72" i="38"/>
  <c r="S72" i="38"/>
  <c r="T72" i="38"/>
  <c r="U72" i="38"/>
  <c r="V72" i="38"/>
  <c r="W72" i="38"/>
  <c r="X72" i="38"/>
  <c r="Y72" i="38"/>
  <c r="Z72" i="38"/>
  <c r="AA72" i="38"/>
  <c r="AB72" i="38"/>
  <c r="AC72" i="38"/>
  <c r="AD72" i="38"/>
  <c r="AE72" i="38"/>
  <c r="AF72" i="38"/>
  <c r="AG72" i="38"/>
  <c r="AH72" i="38"/>
  <c r="AI72" i="38"/>
  <c r="B73" i="38"/>
  <c r="C73" i="38"/>
  <c r="D73" i="38" s="1"/>
  <c r="E73" i="38"/>
  <c r="F73" i="38"/>
  <c r="G73" i="38"/>
  <c r="H73" i="38"/>
  <c r="I73" i="38"/>
  <c r="J73" i="38"/>
  <c r="K73" i="38"/>
  <c r="L73" i="38"/>
  <c r="M73" i="38"/>
  <c r="N73" i="38"/>
  <c r="O73" i="38"/>
  <c r="P73" i="38"/>
  <c r="Q73" i="38"/>
  <c r="R73" i="38"/>
  <c r="S73" i="38"/>
  <c r="T73" i="38"/>
  <c r="U73" i="38"/>
  <c r="V73" i="38"/>
  <c r="W73" i="38"/>
  <c r="X73" i="38"/>
  <c r="Y73" i="38"/>
  <c r="Z73" i="38"/>
  <c r="AA73" i="38"/>
  <c r="AB73" i="38"/>
  <c r="AC73" i="38"/>
  <c r="AD73" i="38"/>
  <c r="AE73" i="38"/>
  <c r="AF73" i="38"/>
  <c r="AG73" i="38"/>
  <c r="AH73" i="38"/>
  <c r="AI73" i="38"/>
  <c r="B74" i="38"/>
  <c r="C74" i="38"/>
  <c r="D74" i="38" s="1"/>
  <c r="E74" i="38"/>
  <c r="F74" i="38"/>
  <c r="G74" i="38"/>
  <c r="H74" i="38"/>
  <c r="I74" i="38"/>
  <c r="J74" i="38"/>
  <c r="K74" i="38"/>
  <c r="L74" i="38"/>
  <c r="M74" i="38"/>
  <c r="N74" i="38"/>
  <c r="O74" i="38"/>
  <c r="P74" i="38"/>
  <c r="Q74" i="38"/>
  <c r="R74" i="38"/>
  <c r="S74" i="38"/>
  <c r="T74" i="38"/>
  <c r="U74" i="38"/>
  <c r="V74" i="38"/>
  <c r="W74" i="38"/>
  <c r="X74" i="38"/>
  <c r="Y74" i="38"/>
  <c r="Z74" i="38"/>
  <c r="AA74" i="38"/>
  <c r="AB74" i="38"/>
  <c r="AC74" i="38"/>
  <c r="AD74" i="38"/>
  <c r="AE74" i="38"/>
  <c r="AF74" i="38"/>
  <c r="AG74" i="38"/>
  <c r="AH74" i="38"/>
  <c r="AI74" i="38"/>
  <c r="B75" i="38"/>
  <c r="C75" i="38"/>
  <c r="D75" i="38" s="1"/>
  <c r="E75" i="38"/>
  <c r="F75" i="38"/>
  <c r="G75" i="38"/>
  <c r="H75" i="38"/>
  <c r="I75" i="38"/>
  <c r="J75" i="38"/>
  <c r="K75" i="38"/>
  <c r="L75" i="38"/>
  <c r="M75" i="38"/>
  <c r="N75" i="38"/>
  <c r="O75" i="38"/>
  <c r="P75" i="38"/>
  <c r="Q75" i="38"/>
  <c r="R75" i="38"/>
  <c r="S75" i="38"/>
  <c r="T75" i="38"/>
  <c r="U75" i="38"/>
  <c r="V75" i="38"/>
  <c r="W75" i="38"/>
  <c r="X75" i="38"/>
  <c r="Y75" i="38"/>
  <c r="Z75" i="38"/>
  <c r="AA75" i="38"/>
  <c r="AB75" i="38"/>
  <c r="AC75" i="38"/>
  <c r="AD75" i="38"/>
  <c r="AE75" i="38"/>
  <c r="AF75" i="38"/>
  <c r="AG75" i="38"/>
  <c r="AH75" i="38"/>
  <c r="AI75" i="38"/>
  <c r="B76" i="38"/>
  <c r="C76" i="38"/>
  <c r="D76" i="38" s="1"/>
  <c r="E76" i="38"/>
  <c r="F76" i="38"/>
  <c r="G76" i="38"/>
  <c r="H76" i="38"/>
  <c r="I76" i="38"/>
  <c r="J76" i="38"/>
  <c r="K76" i="38"/>
  <c r="L76" i="38"/>
  <c r="M76" i="38"/>
  <c r="N76" i="38"/>
  <c r="O76" i="38"/>
  <c r="P76" i="38"/>
  <c r="Q76" i="38"/>
  <c r="R76" i="38"/>
  <c r="S76" i="38"/>
  <c r="T76" i="38"/>
  <c r="U76" i="38"/>
  <c r="V76" i="38"/>
  <c r="W76" i="38"/>
  <c r="X76" i="38"/>
  <c r="Y76" i="38"/>
  <c r="Z76" i="38"/>
  <c r="AA76" i="38"/>
  <c r="AB76" i="38"/>
  <c r="AC76" i="38"/>
  <c r="AD76" i="38"/>
  <c r="AE76" i="38"/>
  <c r="AF76" i="38"/>
  <c r="AG76" i="38"/>
  <c r="AH76" i="38"/>
  <c r="AI76" i="38"/>
  <c r="B77" i="38"/>
  <c r="C77" i="38"/>
  <c r="D77" i="38" s="1"/>
  <c r="E77" i="38"/>
  <c r="F77" i="38"/>
  <c r="G77" i="38"/>
  <c r="H77" i="38"/>
  <c r="I77" i="38"/>
  <c r="J77" i="38"/>
  <c r="K77" i="38"/>
  <c r="L77" i="38"/>
  <c r="M77" i="38"/>
  <c r="N77" i="38"/>
  <c r="O77" i="38"/>
  <c r="P77" i="38"/>
  <c r="Q77" i="38"/>
  <c r="R77" i="38"/>
  <c r="S77" i="38"/>
  <c r="T77" i="38"/>
  <c r="U77" i="38"/>
  <c r="V77" i="38"/>
  <c r="W77" i="38"/>
  <c r="X77" i="38"/>
  <c r="Y77" i="38"/>
  <c r="Z77" i="38"/>
  <c r="AA77" i="38"/>
  <c r="AB77" i="38"/>
  <c r="AC77" i="38"/>
  <c r="AD77" i="38"/>
  <c r="AE77" i="38"/>
  <c r="AF77" i="38"/>
  <c r="AG77" i="38"/>
  <c r="AH77" i="38"/>
  <c r="AI77" i="38"/>
  <c r="B78" i="38"/>
  <c r="C78" i="38"/>
  <c r="D78" i="38" s="1"/>
  <c r="E78" i="38"/>
  <c r="F78" i="38"/>
  <c r="G78" i="38"/>
  <c r="H78" i="38"/>
  <c r="I78" i="38"/>
  <c r="J78" i="38"/>
  <c r="K78" i="38"/>
  <c r="L78" i="38"/>
  <c r="M78" i="38"/>
  <c r="N78" i="38"/>
  <c r="O78" i="38"/>
  <c r="P78" i="38"/>
  <c r="Q78" i="38"/>
  <c r="R78" i="38"/>
  <c r="S78" i="38"/>
  <c r="T78" i="38"/>
  <c r="U78" i="38"/>
  <c r="V78" i="38"/>
  <c r="W78" i="38"/>
  <c r="X78" i="38"/>
  <c r="Y78" i="38"/>
  <c r="Z78" i="38"/>
  <c r="AA78" i="38"/>
  <c r="AB78" i="38"/>
  <c r="AC78" i="38"/>
  <c r="AD78" i="38"/>
  <c r="AE78" i="38"/>
  <c r="AF78" i="38"/>
  <c r="AG78" i="38"/>
  <c r="AH78" i="38"/>
  <c r="AI78" i="38"/>
  <c r="B79" i="38"/>
  <c r="C79" i="38"/>
  <c r="D79" i="38" s="1"/>
  <c r="E79" i="38"/>
  <c r="F79" i="38"/>
  <c r="G79" i="38"/>
  <c r="H79" i="38"/>
  <c r="I79" i="38"/>
  <c r="J79" i="38"/>
  <c r="K79" i="38"/>
  <c r="L79" i="38"/>
  <c r="M79" i="38"/>
  <c r="N79" i="38"/>
  <c r="O79" i="38"/>
  <c r="P79" i="38"/>
  <c r="Q79" i="38"/>
  <c r="R79" i="38"/>
  <c r="S79" i="38"/>
  <c r="T79" i="38"/>
  <c r="U79" i="38"/>
  <c r="V79" i="38"/>
  <c r="W79" i="38"/>
  <c r="X79" i="38"/>
  <c r="Y79" i="38"/>
  <c r="Z79" i="38"/>
  <c r="AA79" i="38"/>
  <c r="AB79" i="38"/>
  <c r="AC79" i="38"/>
  <c r="AD79" i="38"/>
  <c r="AE79" i="38"/>
  <c r="AF79" i="38"/>
  <c r="AG79" i="38"/>
  <c r="AH79" i="38"/>
  <c r="AI79" i="38"/>
  <c r="B80" i="38"/>
  <c r="C80" i="38"/>
  <c r="D80" i="38" s="1"/>
  <c r="E80" i="38"/>
  <c r="F80" i="38"/>
  <c r="G80" i="38"/>
  <c r="H80" i="38"/>
  <c r="I80" i="38"/>
  <c r="J80" i="38"/>
  <c r="K80" i="38"/>
  <c r="L80" i="38"/>
  <c r="M80" i="38"/>
  <c r="N80" i="38"/>
  <c r="O80" i="38"/>
  <c r="P80" i="38"/>
  <c r="Q80" i="38"/>
  <c r="R80" i="38"/>
  <c r="S80" i="38"/>
  <c r="T80" i="38"/>
  <c r="U80" i="38"/>
  <c r="V80" i="38"/>
  <c r="W80" i="38"/>
  <c r="X80" i="38"/>
  <c r="Y80" i="38"/>
  <c r="Z80" i="38"/>
  <c r="AA80" i="38"/>
  <c r="AB80" i="38"/>
  <c r="AC80" i="38"/>
  <c r="AD80" i="38"/>
  <c r="AE80" i="38"/>
  <c r="AF80" i="38"/>
  <c r="AG80" i="38"/>
  <c r="AH80" i="38"/>
  <c r="AI80" i="38"/>
  <c r="B81" i="38"/>
  <c r="C81" i="38"/>
  <c r="D81" i="38" s="1"/>
  <c r="E81" i="38"/>
  <c r="F81" i="38"/>
  <c r="G81" i="38"/>
  <c r="H81" i="38"/>
  <c r="I81" i="38"/>
  <c r="J81" i="38"/>
  <c r="K81" i="38"/>
  <c r="L81" i="38"/>
  <c r="M81" i="38"/>
  <c r="N81" i="38"/>
  <c r="O81" i="38"/>
  <c r="P81" i="38"/>
  <c r="Q81" i="38"/>
  <c r="R81" i="38"/>
  <c r="S81" i="38"/>
  <c r="T81" i="38"/>
  <c r="U81" i="38"/>
  <c r="V81" i="38"/>
  <c r="W81" i="38"/>
  <c r="X81" i="38"/>
  <c r="Y81" i="38"/>
  <c r="Z81" i="38"/>
  <c r="AA81" i="38"/>
  <c r="AB81" i="38"/>
  <c r="AC81" i="38"/>
  <c r="AD81" i="38"/>
  <c r="AE81" i="38"/>
  <c r="AF81" i="38"/>
  <c r="AG81" i="38"/>
  <c r="AH81" i="38"/>
  <c r="AI81" i="38"/>
  <c r="B82" i="38"/>
  <c r="C82" i="38"/>
  <c r="D82" i="38" s="1"/>
  <c r="E82" i="38"/>
  <c r="F82" i="38"/>
  <c r="G82" i="38"/>
  <c r="H82" i="38"/>
  <c r="I82" i="38"/>
  <c r="J82" i="38"/>
  <c r="K82" i="38"/>
  <c r="L82" i="38"/>
  <c r="M82" i="38"/>
  <c r="N82" i="38"/>
  <c r="O82" i="38"/>
  <c r="P82" i="38"/>
  <c r="Q82" i="38"/>
  <c r="R82" i="38"/>
  <c r="S82" i="38"/>
  <c r="T82" i="38"/>
  <c r="U82" i="38"/>
  <c r="V82" i="38"/>
  <c r="W82" i="38"/>
  <c r="X82" i="38"/>
  <c r="Y82" i="38"/>
  <c r="Z82" i="38"/>
  <c r="AA82" i="38"/>
  <c r="AB82" i="38"/>
  <c r="AC82" i="38"/>
  <c r="AD82" i="38"/>
  <c r="AE82" i="38"/>
  <c r="AF82" i="38"/>
  <c r="AG82" i="38"/>
  <c r="AH82" i="38"/>
  <c r="AI82" i="38"/>
  <c r="B83" i="38"/>
  <c r="C83" i="38"/>
  <c r="D83" i="38" s="1"/>
  <c r="E83" i="38"/>
  <c r="F83" i="38"/>
  <c r="G83" i="38"/>
  <c r="H83" i="38"/>
  <c r="I83" i="38"/>
  <c r="J83" i="38"/>
  <c r="K83" i="38"/>
  <c r="L83" i="38"/>
  <c r="M83" i="38"/>
  <c r="N83" i="38"/>
  <c r="O83" i="38"/>
  <c r="P83" i="38"/>
  <c r="Q83" i="38"/>
  <c r="R83" i="38"/>
  <c r="S83" i="38"/>
  <c r="T83" i="38"/>
  <c r="U83" i="38"/>
  <c r="V83" i="38"/>
  <c r="W83" i="38"/>
  <c r="X83" i="38"/>
  <c r="Y83" i="38"/>
  <c r="Z83" i="38"/>
  <c r="AA83" i="38"/>
  <c r="AB83" i="38"/>
  <c r="AC83" i="38"/>
  <c r="AD83" i="38"/>
  <c r="AE83" i="38"/>
  <c r="AF83" i="38"/>
  <c r="AG83" i="38"/>
  <c r="AH83" i="38"/>
  <c r="AI83" i="38"/>
  <c r="B84" i="38"/>
  <c r="C84" i="38"/>
  <c r="D84" i="38" s="1"/>
  <c r="E84" i="38"/>
  <c r="F84" i="38"/>
  <c r="G84" i="38"/>
  <c r="H84" i="38"/>
  <c r="I84" i="38"/>
  <c r="J84" i="38"/>
  <c r="K84" i="38"/>
  <c r="L84" i="38"/>
  <c r="M84" i="38"/>
  <c r="N84" i="38"/>
  <c r="O84" i="38"/>
  <c r="P84" i="38"/>
  <c r="Q84" i="38"/>
  <c r="R84" i="38"/>
  <c r="S84" i="38"/>
  <c r="T84" i="38"/>
  <c r="U84" i="38"/>
  <c r="V84" i="38"/>
  <c r="W84" i="38"/>
  <c r="X84" i="38"/>
  <c r="Y84" i="38"/>
  <c r="Z84" i="38"/>
  <c r="AA84" i="38"/>
  <c r="AB84" i="38"/>
  <c r="AC84" i="38"/>
  <c r="AD84" i="38"/>
  <c r="AE84" i="38"/>
  <c r="AF84" i="38"/>
  <c r="AG84" i="38"/>
  <c r="AH84" i="38"/>
  <c r="AI84" i="38"/>
  <c r="B85" i="38"/>
  <c r="C85" i="38"/>
  <c r="D85" i="38" s="1"/>
  <c r="E85" i="38"/>
  <c r="F85" i="38"/>
  <c r="G85" i="38"/>
  <c r="H85" i="38"/>
  <c r="I85" i="38"/>
  <c r="J85" i="38"/>
  <c r="K85" i="38"/>
  <c r="L85" i="38"/>
  <c r="M85" i="38"/>
  <c r="N85" i="38"/>
  <c r="O85" i="38"/>
  <c r="P85" i="38"/>
  <c r="Q85" i="38"/>
  <c r="R85" i="38"/>
  <c r="S85" i="38"/>
  <c r="T85" i="38"/>
  <c r="U85" i="38"/>
  <c r="V85" i="38"/>
  <c r="W85" i="38"/>
  <c r="X85" i="38"/>
  <c r="Y85" i="38"/>
  <c r="Z85" i="38"/>
  <c r="AA85" i="38"/>
  <c r="AB85" i="38"/>
  <c r="AC85" i="38"/>
  <c r="AD85" i="38"/>
  <c r="AE85" i="38"/>
  <c r="AF85" i="38"/>
  <c r="AG85" i="38"/>
  <c r="AH85" i="38"/>
  <c r="AI85" i="38"/>
  <c r="B86" i="38"/>
  <c r="C86" i="38"/>
  <c r="D86" i="38" s="1"/>
  <c r="E86" i="38"/>
  <c r="F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T86" i="38"/>
  <c r="U86" i="38"/>
  <c r="V86" i="38"/>
  <c r="W86" i="38"/>
  <c r="X86" i="38"/>
  <c r="Y86" i="38"/>
  <c r="Z86" i="38"/>
  <c r="AA86" i="38"/>
  <c r="AB86" i="38"/>
  <c r="AC86" i="38"/>
  <c r="AD86" i="38"/>
  <c r="AE86" i="38"/>
  <c r="AF86" i="38"/>
  <c r="AG86" i="38"/>
  <c r="AH86" i="38"/>
  <c r="AI86" i="38"/>
  <c r="B87" i="38"/>
  <c r="C87" i="38"/>
  <c r="D87" i="38" s="1"/>
  <c r="E87" i="38"/>
  <c r="F87" i="38"/>
  <c r="G87" i="38"/>
  <c r="H87" i="38"/>
  <c r="I87" i="38"/>
  <c r="J87" i="38"/>
  <c r="K87" i="38"/>
  <c r="L87" i="38"/>
  <c r="M87" i="38"/>
  <c r="N87" i="38"/>
  <c r="O87" i="38"/>
  <c r="P87" i="38"/>
  <c r="Q87" i="38"/>
  <c r="R87" i="38"/>
  <c r="S87" i="38"/>
  <c r="T87" i="38"/>
  <c r="U87" i="38"/>
  <c r="V87" i="38"/>
  <c r="W87" i="38"/>
  <c r="X87" i="38"/>
  <c r="Y87" i="38"/>
  <c r="Z87" i="38"/>
  <c r="AA87" i="38"/>
  <c r="AB87" i="38"/>
  <c r="AC87" i="38"/>
  <c r="AD87" i="38"/>
  <c r="AE87" i="38"/>
  <c r="AF87" i="38"/>
  <c r="AG87" i="38"/>
  <c r="AH87" i="38"/>
  <c r="AI87" i="38"/>
  <c r="B88" i="38"/>
  <c r="C88" i="38"/>
  <c r="D88" i="38" s="1"/>
  <c r="E88" i="38"/>
  <c r="F88" i="38"/>
  <c r="G88" i="38"/>
  <c r="H88" i="38"/>
  <c r="I88" i="38"/>
  <c r="J88" i="38"/>
  <c r="K88" i="38"/>
  <c r="L88" i="38"/>
  <c r="M88" i="38"/>
  <c r="N88" i="38"/>
  <c r="O88" i="38"/>
  <c r="P88" i="38"/>
  <c r="Q88" i="38"/>
  <c r="R88" i="38"/>
  <c r="S88" i="38"/>
  <c r="T88" i="38"/>
  <c r="U88" i="38"/>
  <c r="V88" i="38"/>
  <c r="W88" i="38"/>
  <c r="X88" i="38"/>
  <c r="Y88" i="38"/>
  <c r="Z88" i="38"/>
  <c r="AA88" i="38"/>
  <c r="AB88" i="38"/>
  <c r="AC88" i="38"/>
  <c r="AD88" i="38"/>
  <c r="AE88" i="38"/>
  <c r="AF88" i="38"/>
  <c r="AG88" i="38"/>
  <c r="AH88" i="38"/>
  <c r="AI88" i="38"/>
  <c r="B89" i="38"/>
  <c r="C89" i="38"/>
  <c r="D89" i="38" s="1"/>
  <c r="E89" i="38"/>
  <c r="F89" i="38"/>
  <c r="G89" i="38"/>
  <c r="H89" i="38"/>
  <c r="I89" i="38"/>
  <c r="J89" i="38"/>
  <c r="K89" i="38"/>
  <c r="L89" i="38"/>
  <c r="M89" i="38"/>
  <c r="N89" i="38"/>
  <c r="O89" i="38"/>
  <c r="P89" i="38"/>
  <c r="Q89" i="38"/>
  <c r="R89" i="38"/>
  <c r="S89" i="38"/>
  <c r="T89" i="38"/>
  <c r="U89" i="38"/>
  <c r="V89" i="38"/>
  <c r="W89" i="38"/>
  <c r="X89" i="38"/>
  <c r="Y89" i="38"/>
  <c r="Z89" i="38"/>
  <c r="AA89" i="38"/>
  <c r="AB89" i="38"/>
  <c r="AC89" i="38"/>
  <c r="AD89" i="38"/>
  <c r="AE89" i="38"/>
  <c r="AF89" i="38"/>
  <c r="AG89" i="38"/>
  <c r="AH89" i="38"/>
  <c r="AI89" i="38"/>
  <c r="B90" i="38"/>
  <c r="C90" i="38"/>
  <c r="D90" i="38" s="1"/>
  <c r="E90" i="38"/>
  <c r="F90" i="38"/>
  <c r="G90" i="38"/>
  <c r="H90" i="38"/>
  <c r="I90" i="38"/>
  <c r="J90" i="38"/>
  <c r="K90" i="38"/>
  <c r="L90" i="38"/>
  <c r="M90" i="38"/>
  <c r="N90" i="38"/>
  <c r="O90" i="38"/>
  <c r="P90" i="38"/>
  <c r="Q90" i="38"/>
  <c r="R90" i="38"/>
  <c r="S90" i="38"/>
  <c r="T90" i="38"/>
  <c r="U90" i="38"/>
  <c r="V90" i="38"/>
  <c r="W90" i="38"/>
  <c r="X90" i="38"/>
  <c r="Y90" i="38"/>
  <c r="Z90" i="38"/>
  <c r="AA90" i="38"/>
  <c r="AB90" i="38"/>
  <c r="AC90" i="38"/>
  <c r="AD90" i="38"/>
  <c r="AE90" i="38"/>
  <c r="AF90" i="38"/>
  <c r="AG90" i="38"/>
  <c r="AH90" i="38"/>
  <c r="AI90" i="38"/>
  <c r="B91" i="38"/>
  <c r="C91" i="38"/>
  <c r="D91" i="38" s="1"/>
  <c r="E91" i="38"/>
  <c r="F91" i="38"/>
  <c r="G91" i="38"/>
  <c r="H91" i="38"/>
  <c r="I91" i="38"/>
  <c r="J91" i="38"/>
  <c r="K91" i="38"/>
  <c r="L91" i="38"/>
  <c r="M91" i="38"/>
  <c r="N91" i="38"/>
  <c r="O91" i="38"/>
  <c r="P91" i="38"/>
  <c r="Q91" i="38"/>
  <c r="R91" i="38"/>
  <c r="S91" i="38"/>
  <c r="T91" i="38"/>
  <c r="U91" i="38"/>
  <c r="V91" i="38"/>
  <c r="W91" i="38"/>
  <c r="X91" i="38"/>
  <c r="Y91" i="38"/>
  <c r="Z91" i="38"/>
  <c r="AA91" i="38"/>
  <c r="AB91" i="38"/>
  <c r="AC91" i="38"/>
  <c r="AD91" i="38"/>
  <c r="AE91" i="38"/>
  <c r="AF91" i="38"/>
  <c r="AG91" i="38"/>
  <c r="AH91" i="38"/>
  <c r="AI91" i="38"/>
  <c r="B92" i="38"/>
  <c r="C92" i="38"/>
  <c r="D92" i="38" s="1"/>
  <c r="E92" i="38"/>
  <c r="F92" i="38"/>
  <c r="G92" i="38"/>
  <c r="H92" i="38"/>
  <c r="I92" i="38"/>
  <c r="J92" i="38"/>
  <c r="K92" i="38"/>
  <c r="L92" i="38"/>
  <c r="M92" i="38"/>
  <c r="N92" i="38"/>
  <c r="O92" i="38"/>
  <c r="P92" i="38"/>
  <c r="Q92" i="38"/>
  <c r="R92" i="38"/>
  <c r="S92" i="38"/>
  <c r="T92" i="38"/>
  <c r="U92" i="38"/>
  <c r="V92" i="38"/>
  <c r="W92" i="38"/>
  <c r="X92" i="38"/>
  <c r="Y92" i="38"/>
  <c r="Z92" i="38"/>
  <c r="AA92" i="38"/>
  <c r="AB92" i="38"/>
  <c r="AC92" i="38"/>
  <c r="AD92" i="38"/>
  <c r="AE92" i="38"/>
  <c r="AF92" i="38"/>
  <c r="AG92" i="38"/>
  <c r="AH92" i="38"/>
  <c r="AI92" i="38"/>
  <c r="B93" i="38"/>
  <c r="C93" i="38"/>
  <c r="D93" i="38" s="1"/>
  <c r="E93" i="38"/>
  <c r="F93" i="38"/>
  <c r="G93" i="38"/>
  <c r="H93" i="38"/>
  <c r="I93" i="38"/>
  <c r="J93" i="38"/>
  <c r="K93" i="38"/>
  <c r="L93" i="38"/>
  <c r="M93" i="38"/>
  <c r="N93" i="38"/>
  <c r="O93" i="38"/>
  <c r="P93" i="38"/>
  <c r="Q93" i="38"/>
  <c r="R93" i="38"/>
  <c r="S93" i="38"/>
  <c r="T93" i="38"/>
  <c r="U93" i="38"/>
  <c r="V93" i="38"/>
  <c r="W93" i="38"/>
  <c r="X93" i="38"/>
  <c r="Y93" i="38"/>
  <c r="Z93" i="38"/>
  <c r="AA93" i="38"/>
  <c r="AB93" i="38"/>
  <c r="AC93" i="38"/>
  <c r="AD93" i="38"/>
  <c r="AE93" i="38"/>
  <c r="AF93" i="38"/>
  <c r="AG93" i="38"/>
  <c r="AH93" i="38"/>
  <c r="AI93" i="38"/>
  <c r="B94" i="38"/>
  <c r="C94" i="38"/>
  <c r="D94" i="38" s="1"/>
  <c r="E94" i="38"/>
  <c r="F94" i="38"/>
  <c r="G94" i="38"/>
  <c r="H94" i="38"/>
  <c r="I94" i="38"/>
  <c r="J94" i="38"/>
  <c r="K94" i="38"/>
  <c r="L94" i="38"/>
  <c r="M94" i="38"/>
  <c r="N94" i="38"/>
  <c r="O94" i="38"/>
  <c r="P94" i="38"/>
  <c r="Q94" i="38"/>
  <c r="R94" i="38"/>
  <c r="S94" i="38"/>
  <c r="T94" i="38"/>
  <c r="U94" i="38"/>
  <c r="V94" i="38"/>
  <c r="W94" i="38"/>
  <c r="X94" i="38"/>
  <c r="Y94" i="38"/>
  <c r="Z94" i="38"/>
  <c r="AA94" i="38"/>
  <c r="AB94" i="38"/>
  <c r="AC94" i="38"/>
  <c r="AD94" i="38"/>
  <c r="AE94" i="38"/>
  <c r="AF94" i="38"/>
  <c r="AG94" i="38"/>
  <c r="AH94" i="38"/>
  <c r="AI94" i="38"/>
  <c r="B95" i="38"/>
  <c r="C95" i="38"/>
  <c r="D95" i="38" s="1"/>
  <c r="E95" i="38"/>
  <c r="F95" i="38"/>
  <c r="G95" i="38"/>
  <c r="H95" i="38"/>
  <c r="I95" i="38"/>
  <c r="J95" i="38"/>
  <c r="K95" i="38"/>
  <c r="L95" i="38"/>
  <c r="M95" i="38"/>
  <c r="N95" i="38"/>
  <c r="O95" i="38"/>
  <c r="P95" i="38"/>
  <c r="Q95" i="38"/>
  <c r="R95" i="38"/>
  <c r="S95" i="38"/>
  <c r="T95" i="38"/>
  <c r="U95" i="38"/>
  <c r="V95" i="38"/>
  <c r="W95" i="38"/>
  <c r="X95" i="38"/>
  <c r="Y95" i="38"/>
  <c r="Z95" i="38"/>
  <c r="AA95" i="38"/>
  <c r="AB95" i="38"/>
  <c r="AC95" i="38"/>
  <c r="AD95" i="38"/>
  <c r="AE95" i="38"/>
  <c r="AF95" i="38"/>
  <c r="AG95" i="38"/>
  <c r="AH95" i="38"/>
  <c r="AI95" i="38"/>
  <c r="B96" i="38"/>
  <c r="C96" i="38"/>
  <c r="D96" i="38" s="1"/>
  <c r="E96" i="38"/>
  <c r="F96" i="38"/>
  <c r="G96" i="38"/>
  <c r="H96" i="38"/>
  <c r="I96" i="38"/>
  <c r="J96" i="38"/>
  <c r="K96" i="38"/>
  <c r="L96" i="38"/>
  <c r="M96" i="38"/>
  <c r="N96" i="38"/>
  <c r="O96" i="38"/>
  <c r="P96" i="38"/>
  <c r="Q96" i="38"/>
  <c r="R96" i="38"/>
  <c r="S96" i="38"/>
  <c r="T96" i="38"/>
  <c r="U96" i="38"/>
  <c r="V96" i="38"/>
  <c r="W96" i="38"/>
  <c r="X96" i="38"/>
  <c r="Y96" i="38"/>
  <c r="Z96" i="38"/>
  <c r="AA96" i="38"/>
  <c r="AB96" i="38"/>
  <c r="AC96" i="38"/>
  <c r="AD96" i="38"/>
  <c r="AE96" i="38"/>
  <c r="AF96" i="38"/>
  <c r="AG96" i="38"/>
  <c r="AH96" i="38"/>
  <c r="AI96" i="38"/>
  <c r="B97" i="38"/>
  <c r="C97" i="38"/>
  <c r="D97" i="38" s="1"/>
  <c r="E97" i="38"/>
  <c r="F97" i="38"/>
  <c r="G97" i="38"/>
  <c r="H97" i="38"/>
  <c r="I97" i="38"/>
  <c r="J97" i="38"/>
  <c r="K97" i="38"/>
  <c r="L97" i="38"/>
  <c r="M97" i="38"/>
  <c r="N97" i="38"/>
  <c r="O97" i="38"/>
  <c r="P97" i="38"/>
  <c r="Q97" i="38"/>
  <c r="R97" i="38"/>
  <c r="S97" i="38"/>
  <c r="T97" i="38"/>
  <c r="U97" i="38"/>
  <c r="V97" i="38"/>
  <c r="W97" i="38"/>
  <c r="X97" i="38"/>
  <c r="Y97" i="38"/>
  <c r="Z97" i="38"/>
  <c r="AA97" i="38"/>
  <c r="AB97" i="38"/>
  <c r="AC97" i="38"/>
  <c r="AD97" i="38"/>
  <c r="AE97" i="38"/>
  <c r="AF97" i="38"/>
  <c r="AG97" i="38"/>
  <c r="AH97" i="38"/>
  <c r="AI97" i="38"/>
  <c r="B98" i="38"/>
  <c r="C98" i="38"/>
  <c r="D98" i="38" s="1"/>
  <c r="E98" i="38"/>
  <c r="F98" i="38"/>
  <c r="G98" i="38"/>
  <c r="H98" i="38"/>
  <c r="I98" i="38"/>
  <c r="J98" i="38"/>
  <c r="K98" i="38"/>
  <c r="L98" i="38"/>
  <c r="M98" i="38"/>
  <c r="N98" i="38"/>
  <c r="O98" i="38"/>
  <c r="P98" i="38"/>
  <c r="Q98" i="38"/>
  <c r="R98" i="38"/>
  <c r="S98" i="38"/>
  <c r="T98" i="38"/>
  <c r="U98" i="38"/>
  <c r="V98" i="38"/>
  <c r="W98" i="38"/>
  <c r="X98" i="38"/>
  <c r="Y98" i="38"/>
  <c r="Z98" i="38"/>
  <c r="AA98" i="38"/>
  <c r="AB98" i="38"/>
  <c r="AC98" i="38"/>
  <c r="AD98" i="38"/>
  <c r="AE98" i="38"/>
  <c r="AF98" i="38"/>
  <c r="AG98" i="38"/>
  <c r="AH98" i="38"/>
  <c r="AI98" i="38"/>
  <c r="B99" i="38"/>
  <c r="C99" i="38"/>
  <c r="D99" i="38" s="1"/>
  <c r="E99" i="38"/>
  <c r="F99" i="38"/>
  <c r="G99" i="38"/>
  <c r="H99" i="38"/>
  <c r="I99" i="38"/>
  <c r="J99" i="38"/>
  <c r="K99" i="38"/>
  <c r="L99" i="38"/>
  <c r="M99" i="38"/>
  <c r="N99" i="38"/>
  <c r="O99" i="38"/>
  <c r="P99" i="38"/>
  <c r="Q99" i="38"/>
  <c r="R99" i="38"/>
  <c r="S99" i="38"/>
  <c r="T99" i="38"/>
  <c r="U99" i="38"/>
  <c r="V99" i="38"/>
  <c r="W99" i="38"/>
  <c r="X99" i="38"/>
  <c r="Y99" i="38"/>
  <c r="Z99" i="38"/>
  <c r="AA99" i="38"/>
  <c r="AB99" i="38"/>
  <c r="AC99" i="38"/>
  <c r="AD99" i="38"/>
  <c r="AE99" i="38"/>
  <c r="AF99" i="38"/>
  <c r="AG99" i="38"/>
  <c r="AH99" i="38"/>
  <c r="AI99" i="38"/>
  <c r="B100" i="38"/>
  <c r="C100" i="38"/>
  <c r="D100" i="38" s="1"/>
  <c r="E100" i="38"/>
  <c r="F100" i="38"/>
  <c r="G100" i="38"/>
  <c r="H100" i="38"/>
  <c r="I100" i="38"/>
  <c r="J100" i="38"/>
  <c r="K100" i="38"/>
  <c r="L100" i="38"/>
  <c r="M100" i="38"/>
  <c r="N100" i="38"/>
  <c r="O100" i="38"/>
  <c r="P100" i="38"/>
  <c r="Q100" i="38"/>
  <c r="R100" i="38"/>
  <c r="S100" i="38"/>
  <c r="T100" i="38"/>
  <c r="U100" i="38"/>
  <c r="V100" i="38"/>
  <c r="W100" i="38"/>
  <c r="X100" i="38"/>
  <c r="Y100" i="38"/>
  <c r="Z100" i="38"/>
  <c r="AA100" i="38"/>
  <c r="AB100" i="38"/>
  <c r="AC100" i="38"/>
  <c r="AD100" i="38"/>
  <c r="AE100" i="38"/>
  <c r="AF100" i="38"/>
  <c r="AG100" i="38"/>
  <c r="AH100" i="38"/>
  <c r="AI100" i="38"/>
  <c r="B101" i="38"/>
  <c r="C101" i="38"/>
  <c r="D101" i="38" s="1"/>
  <c r="E101" i="38"/>
  <c r="F101" i="38"/>
  <c r="G101" i="38"/>
  <c r="H101" i="38"/>
  <c r="I101" i="38"/>
  <c r="J101" i="38"/>
  <c r="K101" i="38"/>
  <c r="L101" i="38"/>
  <c r="M101" i="38"/>
  <c r="N101" i="38"/>
  <c r="O101" i="38"/>
  <c r="P101" i="38"/>
  <c r="Q101" i="38"/>
  <c r="R101" i="38"/>
  <c r="S101" i="38"/>
  <c r="T101" i="38"/>
  <c r="U101" i="38"/>
  <c r="V101" i="38"/>
  <c r="W101" i="38"/>
  <c r="X101" i="38"/>
  <c r="Y101" i="38"/>
  <c r="Z101" i="38"/>
  <c r="AA101" i="38"/>
  <c r="AB101" i="38"/>
  <c r="AC101" i="38"/>
  <c r="AD101" i="38"/>
  <c r="AE101" i="38"/>
  <c r="AF101" i="38"/>
  <c r="AG101" i="38"/>
  <c r="AH101" i="38"/>
  <c r="AI101" i="38"/>
  <c r="B102" i="38"/>
  <c r="C102" i="38"/>
  <c r="D102" i="38" s="1"/>
  <c r="E102" i="38"/>
  <c r="F102" i="38"/>
  <c r="G102" i="38"/>
  <c r="H102" i="38"/>
  <c r="I102" i="38"/>
  <c r="J102" i="38"/>
  <c r="K102" i="38"/>
  <c r="L102" i="38"/>
  <c r="M102" i="38"/>
  <c r="N102" i="38"/>
  <c r="O102" i="38"/>
  <c r="P102" i="38"/>
  <c r="Q102" i="38"/>
  <c r="R102" i="38"/>
  <c r="S102" i="38"/>
  <c r="T102" i="38"/>
  <c r="U102" i="38"/>
  <c r="V102" i="38"/>
  <c r="W102" i="38"/>
  <c r="X102" i="38"/>
  <c r="Y102" i="38"/>
  <c r="Z102" i="38"/>
  <c r="AA102" i="38"/>
  <c r="AB102" i="38"/>
  <c r="AC102" i="38"/>
  <c r="AD102" i="38"/>
  <c r="AE102" i="38"/>
  <c r="AF102" i="38"/>
  <c r="AG102" i="38"/>
  <c r="AH102" i="38"/>
  <c r="AI102" i="38"/>
  <c r="B103" i="38"/>
  <c r="C103" i="38"/>
  <c r="D103" i="38" s="1"/>
  <c r="E103" i="38"/>
  <c r="F103" i="38"/>
  <c r="G103" i="38"/>
  <c r="H103" i="38"/>
  <c r="I103" i="38"/>
  <c r="J103" i="38"/>
  <c r="K103" i="38"/>
  <c r="L103" i="38"/>
  <c r="M103" i="38"/>
  <c r="N103" i="38"/>
  <c r="O103" i="38"/>
  <c r="P103" i="38"/>
  <c r="Q103" i="38"/>
  <c r="R103" i="38"/>
  <c r="S103" i="38"/>
  <c r="T103" i="38"/>
  <c r="U103" i="38"/>
  <c r="V103" i="38"/>
  <c r="W103" i="38"/>
  <c r="X103" i="38"/>
  <c r="Y103" i="38"/>
  <c r="Z103" i="38"/>
  <c r="AA103" i="38"/>
  <c r="AB103" i="38"/>
  <c r="AC103" i="38"/>
  <c r="AD103" i="38"/>
  <c r="AE103" i="38"/>
  <c r="AF103" i="38"/>
  <c r="AG103" i="38"/>
  <c r="AH103" i="38"/>
  <c r="AI103" i="38"/>
  <c r="B104" i="38"/>
  <c r="C104" i="38"/>
  <c r="D104" i="38" s="1"/>
  <c r="E104" i="38"/>
  <c r="F104" i="38"/>
  <c r="G104" i="38"/>
  <c r="H104" i="38"/>
  <c r="I104" i="38"/>
  <c r="J104" i="38"/>
  <c r="K104" i="38"/>
  <c r="L104" i="38"/>
  <c r="M104" i="38"/>
  <c r="N104" i="38"/>
  <c r="O104" i="38"/>
  <c r="P104" i="38"/>
  <c r="Q104" i="38"/>
  <c r="R104" i="38"/>
  <c r="S104" i="38"/>
  <c r="T104" i="38"/>
  <c r="U104" i="38"/>
  <c r="V104" i="38"/>
  <c r="W104" i="38"/>
  <c r="X104" i="38"/>
  <c r="Y104" i="38"/>
  <c r="Z104" i="38"/>
  <c r="AA104" i="38"/>
  <c r="AB104" i="38"/>
  <c r="AC104" i="38"/>
  <c r="AD104" i="38"/>
  <c r="AE104" i="38"/>
  <c r="AF104" i="38"/>
  <c r="AG104" i="38"/>
  <c r="AH104" i="38"/>
  <c r="AI104" i="38"/>
  <c r="B105" i="38"/>
  <c r="C105" i="38"/>
  <c r="D105" i="38" s="1"/>
  <c r="E105" i="38"/>
  <c r="F105" i="38"/>
  <c r="G105" i="38"/>
  <c r="H105" i="38"/>
  <c r="I105" i="38"/>
  <c r="J105" i="38"/>
  <c r="K105" i="38"/>
  <c r="L105" i="38"/>
  <c r="M105" i="38"/>
  <c r="N105" i="38"/>
  <c r="O105" i="38"/>
  <c r="P105" i="38"/>
  <c r="Q105" i="38"/>
  <c r="R105" i="38"/>
  <c r="S105" i="38"/>
  <c r="T105" i="38"/>
  <c r="U105" i="38"/>
  <c r="V105" i="38"/>
  <c r="W105" i="38"/>
  <c r="X105" i="38"/>
  <c r="Y105" i="38"/>
  <c r="Z105" i="38"/>
  <c r="AA105" i="38"/>
  <c r="AB105" i="38"/>
  <c r="AC105" i="38"/>
  <c r="AD105" i="38"/>
  <c r="AE105" i="38"/>
  <c r="AF105" i="38"/>
  <c r="AG105" i="38"/>
  <c r="AH105" i="38"/>
  <c r="AI105" i="38"/>
  <c r="B106" i="38"/>
  <c r="C106" i="38"/>
  <c r="D106" i="38" s="1"/>
  <c r="E106" i="38"/>
  <c r="F106" i="38"/>
  <c r="G106" i="38"/>
  <c r="H106" i="38"/>
  <c r="I106" i="38"/>
  <c r="J106" i="38"/>
  <c r="K106" i="38"/>
  <c r="L106" i="38"/>
  <c r="M106" i="38"/>
  <c r="N106" i="38"/>
  <c r="O106" i="38"/>
  <c r="P106" i="38"/>
  <c r="Q106" i="38"/>
  <c r="R106" i="38"/>
  <c r="S106" i="38"/>
  <c r="T106" i="38"/>
  <c r="U106" i="38"/>
  <c r="V106" i="38"/>
  <c r="W106" i="38"/>
  <c r="X106" i="38"/>
  <c r="Y106" i="38"/>
  <c r="Z106" i="38"/>
  <c r="AA106" i="38"/>
  <c r="AB106" i="38"/>
  <c r="AC106" i="38"/>
  <c r="AD106" i="38"/>
  <c r="AE106" i="38"/>
  <c r="AF106" i="38"/>
  <c r="AG106" i="38"/>
  <c r="AH106" i="38"/>
  <c r="AI106" i="38"/>
  <c r="B107" i="38"/>
  <c r="C107" i="38"/>
  <c r="D107" i="38" s="1"/>
  <c r="E107" i="38"/>
  <c r="F107" i="38"/>
  <c r="G107" i="38"/>
  <c r="H107" i="38"/>
  <c r="I107" i="38"/>
  <c r="J107" i="38"/>
  <c r="K107" i="38"/>
  <c r="L107" i="38"/>
  <c r="M107" i="38"/>
  <c r="N107" i="38"/>
  <c r="O107" i="38"/>
  <c r="P107" i="38"/>
  <c r="Q107" i="38"/>
  <c r="R107" i="38"/>
  <c r="S107" i="38"/>
  <c r="T107" i="38"/>
  <c r="U107" i="38"/>
  <c r="V107" i="38"/>
  <c r="W107" i="38"/>
  <c r="X107" i="38"/>
  <c r="Y107" i="38"/>
  <c r="Z107" i="38"/>
  <c r="AA107" i="38"/>
  <c r="AB107" i="38"/>
  <c r="AC107" i="38"/>
  <c r="AD107" i="38"/>
  <c r="AE107" i="38"/>
  <c r="AF107" i="38"/>
  <c r="AG107" i="38"/>
  <c r="AH107" i="38"/>
  <c r="AI107" i="38"/>
  <c r="C108" i="38"/>
  <c r="D108" i="38" s="1"/>
  <c r="E108" i="38"/>
  <c r="F108" i="38"/>
  <c r="G108" i="38"/>
  <c r="H108" i="38"/>
  <c r="I108" i="38"/>
  <c r="J108" i="38"/>
  <c r="K108" i="38"/>
  <c r="L108" i="38"/>
  <c r="M108" i="38"/>
  <c r="N108" i="38"/>
  <c r="O108" i="38"/>
  <c r="P108" i="38"/>
  <c r="Q108" i="38"/>
  <c r="R108" i="38"/>
  <c r="S108" i="38"/>
  <c r="T108" i="38"/>
  <c r="U108" i="38"/>
  <c r="V108" i="38"/>
  <c r="W108" i="38"/>
  <c r="X108" i="38"/>
  <c r="Y108" i="38"/>
  <c r="Z108" i="38"/>
  <c r="AA108" i="38"/>
  <c r="AB108" i="38"/>
  <c r="AC108" i="38"/>
  <c r="AD108" i="38"/>
  <c r="AE108" i="38"/>
  <c r="AF108" i="38"/>
  <c r="AG108" i="38"/>
  <c r="AH108" i="38"/>
  <c r="AI108" i="38"/>
  <c r="B109" i="38"/>
  <c r="C109" i="38"/>
  <c r="D109" i="38" s="1"/>
  <c r="E109" i="38"/>
  <c r="F109" i="38"/>
  <c r="G109" i="38"/>
  <c r="H109" i="38"/>
  <c r="I109" i="38"/>
  <c r="J109" i="38"/>
  <c r="K109" i="38"/>
  <c r="L109" i="38"/>
  <c r="M109" i="38"/>
  <c r="N109" i="38"/>
  <c r="O109" i="38"/>
  <c r="P109" i="38"/>
  <c r="Q109" i="38"/>
  <c r="R109" i="38"/>
  <c r="S109" i="38"/>
  <c r="T109" i="38"/>
  <c r="U109" i="38"/>
  <c r="V109" i="38"/>
  <c r="W109" i="38"/>
  <c r="X109" i="38"/>
  <c r="Y109" i="38"/>
  <c r="Z109" i="38"/>
  <c r="AA109" i="38"/>
  <c r="AB109" i="38"/>
  <c r="AC109" i="38"/>
  <c r="AD109" i="38"/>
  <c r="AE109" i="38"/>
  <c r="AF109" i="38"/>
  <c r="AG109" i="38"/>
  <c r="AH109" i="38"/>
  <c r="AI109" i="38"/>
  <c r="B110" i="38"/>
  <c r="C110" i="38"/>
  <c r="D110" i="38" s="1"/>
  <c r="E110" i="38"/>
  <c r="F110" i="38"/>
  <c r="G110" i="38"/>
  <c r="H110" i="38"/>
  <c r="I110" i="38"/>
  <c r="J110" i="38"/>
  <c r="K110" i="38"/>
  <c r="L110" i="38"/>
  <c r="M110" i="38"/>
  <c r="N110" i="38"/>
  <c r="O110" i="38"/>
  <c r="P110" i="38"/>
  <c r="Q110" i="38"/>
  <c r="R110" i="38"/>
  <c r="S110" i="38"/>
  <c r="T110" i="38"/>
  <c r="U110" i="38"/>
  <c r="V110" i="38"/>
  <c r="W110" i="38"/>
  <c r="X110" i="38"/>
  <c r="Y110" i="38"/>
  <c r="Z110" i="38"/>
  <c r="AA110" i="38"/>
  <c r="AB110" i="38"/>
  <c r="AC110" i="38"/>
  <c r="AD110" i="38"/>
  <c r="AE110" i="38"/>
  <c r="AF110" i="38"/>
  <c r="AG110" i="38"/>
  <c r="AH110" i="38"/>
  <c r="AI110" i="38"/>
  <c r="B111" i="38"/>
  <c r="C111" i="38"/>
  <c r="D111" i="38" s="1"/>
  <c r="E111" i="38"/>
  <c r="F111" i="38"/>
  <c r="G111" i="38"/>
  <c r="H111" i="38"/>
  <c r="I111" i="38"/>
  <c r="J111" i="38"/>
  <c r="K111" i="38"/>
  <c r="L111" i="38"/>
  <c r="M111" i="38"/>
  <c r="N111" i="38"/>
  <c r="O111" i="38"/>
  <c r="P111" i="38"/>
  <c r="Q111" i="38"/>
  <c r="R111" i="38"/>
  <c r="S111" i="38"/>
  <c r="T111" i="38"/>
  <c r="U111" i="38"/>
  <c r="V111" i="38"/>
  <c r="W111" i="38"/>
  <c r="X111" i="38"/>
  <c r="Y111" i="38"/>
  <c r="Z111" i="38"/>
  <c r="AA111" i="38"/>
  <c r="AB111" i="38"/>
  <c r="AC111" i="38"/>
  <c r="AD111" i="38"/>
  <c r="AE111" i="38"/>
  <c r="AF111" i="38"/>
  <c r="AG111" i="38"/>
  <c r="AH111" i="38"/>
  <c r="AI111" i="38"/>
  <c r="B112" i="38"/>
  <c r="C112" i="38"/>
  <c r="D112" i="38" s="1"/>
  <c r="E112" i="38"/>
  <c r="F112" i="38"/>
  <c r="G112" i="38"/>
  <c r="H112" i="38"/>
  <c r="I112" i="38"/>
  <c r="J112" i="38"/>
  <c r="K112" i="38"/>
  <c r="L112" i="38"/>
  <c r="M112" i="38"/>
  <c r="N112" i="38"/>
  <c r="O112" i="38"/>
  <c r="P112" i="38"/>
  <c r="Q112" i="38"/>
  <c r="R112" i="38"/>
  <c r="S112" i="38"/>
  <c r="T112" i="38"/>
  <c r="U112" i="38"/>
  <c r="V112" i="38"/>
  <c r="W112" i="38"/>
  <c r="X112" i="38"/>
  <c r="Y112" i="38"/>
  <c r="Z112" i="38"/>
  <c r="AA112" i="38"/>
  <c r="AB112" i="38"/>
  <c r="AC112" i="38"/>
  <c r="AD112" i="38"/>
  <c r="AE112" i="38"/>
  <c r="AF112" i="38"/>
  <c r="AG112" i="38"/>
  <c r="AH112" i="38"/>
  <c r="AI112" i="38"/>
  <c r="B113" i="38"/>
  <c r="C113" i="38"/>
  <c r="D113" i="38" s="1"/>
  <c r="C114" i="38"/>
  <c r="D114" i="38" s="1"/>
  <c r="B115" i="38"/>
  <c r="C115" i="38"/>
  <c r="D115" i="38" s="1"/>
  <c r="B116" i="38"/>
  <c r="C116" i="38"/>
  <c r="D116" i="38" s="1"/>
  <c r="E116" i="38"/>
  <c r="F116" i="38"/>
  <c r="G116" i="38"/>
  <c r="H116" i="38"/>
  <c r="I116" i="38"/>
  <c r="J116" i="38"/>
  <c r="K116" i="38"/>
  <c r="L116" i="38"/>
  <c r="M116" i="38"/>
  <c r="N116" i="38"/>
  <c r="O116" i="38"/>
  <c r="P116" i="38"/>
  <c r="Q116" i="38"/>
  <c r="R116" i="38"/>
  <c r="S116" i="38"/>
  <c r="T116" i="38"/>
  <c r="U116" i="38"/>
  <c r="V116" i="38"/>
  <c r="W116" i="38"/>
  <c r="X116" i="38"/>
  <c r="Y116" i="38"/>
  <c r="Z116" i="38"/>
  <c r="AA116" i="38"/>
  <c r="AB116" i="38"/>
  <c r="AC116" i="38"/>
  <c r="AD116" i="38"/>
  <c r="AE116" i="38"/>
  <c r="AF116" i="38"/>
  <c r="AG116" i="38"/>
  <c r="AH116" i="38"/>
  <c r="AI116" i="38"/>
  <c r="B117" i="38"/>
  <c r="C117" i="38"/>
  <c r="D117" i="38" s="1"/>
  <c r="E117" i="38"/>
  <c r="F117" i="38"/>
  <c r="G117" i="38"/>
  <c r="H117" i="38"/>
  <c r="I117" i="38"/>
  <c r="J117" i="38"/>
  <c r="K117" i="38"/>
  <c r="L117" i="38"/>
  <c r="M117" i="38"/>
  <c r="N117" i="38"/>
  <c r="O117" i="38"/>
  <c r="P117" i="38"/>
  <c r="Q117" i="38"/>
  <c r="R117" i="38"/>
  <c r="S117" i="38"/>
  <c r="T117" i="38"/>
  <c r="U117" i="38"/>
  <c r="V117" i="38"/>
  <c r="W117" i="38"/>
  <c r="X117" i="38"/>
  <c r="Y117" i="38"/>
  <c r="Z117" i="38"/>
  <c r="AA117" i="38"/>
  <c r="AB117" i="38"/>
  <c r="AC117" i="38"/>
  <c r="AD117" i="38"/>
  <c r="AE117" i="38"/>
  <c r="AF117" i="38"/>
  <c r="AG117" i="38"/>
  <c r="AH117" i="38"/>
  <c r="AI117" i="38"/>
  <c r="B118" i="38"/>
  <c r="C118" i="38"/>
  <c r="D118" i="38" s="1"/>
  <c r="E118" i="38"/>
  <c r="F118" i="38"/>
  <c r="G118" i="38"/>
  <c r="H118" i="38"/>
  <c r="I118" i="38"/>
  <c r="J118" i="38"/>
  <c r="K118" i="38"/>
  <c r="L118" i="38"/>
  <c r="M118" i="38"/>
  <c r="N118" i="38"/>
  <c r="O118" i="38"/>
  <c r="P118" i="38"/>
  <c r="Q118" i="38"/>
  <c r="R118" i="38"/>
  <c r="S118" i="38"/>
  <c r="T118" i="38"/>
  <c r="U118" i="38"/>
  <c r="V118" i="38"/>
  <c r="W118" i="38"/>
  <c r="X118" i="38"/>
  <c r="Y118" i="38"/>
  <c r="Z118" i="38"/>
  <c r="AA118" i="38"/>
  <c r="AB118" i="38"/>
  <c r="AC118" i="38"/>
  <c r="AD118" i="38"/>
  <c r="AE118" i="38"/>
  <c r="AF118" i="38"/>
  <c r="AG118" i="38"/>
  <c r="AH118" i="38"/>
  <c r="AI118" i="38"/>
  <c r="B119" i="38"/>
  <c r="C119" i="38"/>
  <c r="D119" i="38" s="1"/>
  <c r="E119" i="38"/>
  <c r="F119" i="38"/>
  <c r="G119" i="38"/>
  <c r="H119" i="38"/>
  <c r="I119" i="38"/>
  <c r="J119" i="38"/>
  <c r="K119" i="38"/>
  <c r="L119" i="38"/>
  <c r="M119" i="38"/>
  <c r="N119" i="38"/>
  <c r="O119" i="38"/>
  <c r="P119" i="38"/>
  <c r="Q119" i="38"/>
  <c r="R119" i="38"/>
  <c r="S119" i="38"/>
  <c r="T119" i="38"/>
  <c r="U119" i="38"/>
  <c r="V119" i="38"/>
  <c r="W119" i="38"/>
  <c r="X119" i="38"/>
  <c r="Y119" i="38"/>
  <c r="Z119" i="38"/>
  <c r="AA119" i="38"/>
  <c r="AB119" i="38"/>
  <c r="AC119" i="38"/>
  <c r="AD119" i="38"/>
  <c r="AE119" i="38"/>
  <c r="AF119" i="38"/>
  <c r="AG119" i="38"/>
  <c r="AH119" i="38"/>
  <c r="AI119" i="38"/>
  <c r="B120" i="38"/>
  <c r="C120" i="38"/>
  <c r="D120" i="38" s="1"/>
  <c r="E120" i="38"/>
  <c r="F120" i="38"/>
  <c r="G120" i="38"/>
  <c r="H120" i="38"/>
  <c r="I120" i="38"/>
  <c r="J120" i="38"/>
  <c r="K120" i="38"/>
  <c r="L120" i="38"/>
  <c r="M120" i="38"/>
  <c r="N120" i="38"/>
  <c r="O120" i="38"/>
  <c r="P120" i="38"/>
  <c r="Q120" i="38"/>
  <c r="R120" i="38"/>
  <c r="S120" i="38"/>
  <c r="T120" i="38"/>
  <c r="U120" i="38"/>
  <c r="V120" i="38"/>
  <c r="W120" i="38"/>
  <c r="X120" i="38"/>
  <c r="Y120" i="38"/>
  <c r="Z120" i="38"/>
  <c r="AA120" i="38"/>
  <c r="AB120" i="38"/>
  <c r="AC120" i="38"/>
  <c r="AD120" i="38"/>
  <c r="AE120" i="38"/>
  <c r="AF120" i="38"/>
  <c r="AG120" i="38"/>
  <c r="AH120" i="38"/>
  <c r="AI120" i="38"/>
  <c r="B121" i="38"/>
  <c r="C121" i="38"/>
  <c r="D121" i="38" s="1"/>
  <c r="E121" i="38"/>
  <c r="F121" i="38"/>
  <c r="G121" i="38"/>
  <c r="H121" i="38"/>
  <c r="I121" i="38"/>
  <c r="J121" i="38"/>
  <c r="K121" i="38"/>
  <c r="L121" i="38"/>
  <c r="M121" i="38"/>
  <c r="N121" i="38"/>
  <c r="O121" i="38"/>
  <c r="P121" i="38"/>
  <c r="Q121" i="38"/>
  <c r="R121" i="38"/>
  <c r="S121" i="38"/>
  <c r="T121" i="38"/>
  <c r="U121" i="38"/>
  <c r="V121" i="38"/>
  <c r="W121" i="38"/>
  <c r="X121" i="38"/>
  <c r="Y121" i="38"/>
  <c r="Z121" i="38"/>
  <c r="AA121" i="38"/>
  <c r="AB121" i="38"/>
  <c r="AC121" i="38"/>
  <c r="AD121" i="38"/>
  <c r="AE121" i="38"/>
  <c r="AF121" i="38"/>
  <c r="AG121" i="38"/>
  <c r="AH121" i="38"/>
  <c r="AI121" i="38"/>
  <c r="B122" i="38"/>
  <c r="C122" i="38"/>
  <c r="D122" i="38" s="1"/>
  <c r="E122" i="38"/>
  <c r="F122" i="38"/>
  <c r="G122" i="38"/>
  <c r="H122" i="38"/>
  <c r="I122" i="38"/>
  <c r="J122" i="38"/>
  <c r="K122" i="38"/>
  <c r="L122" i="38"/>
  <c r="M122" i="38"/>
  <c r="N122" i="38"/>
  <c r="O122" i="38"/>
  <c r="P122" i="38"/>
  <c r="Q122" i="38"/>
  <c r="R122" i="38"/>
  <c r="S122" i="38"/>
  <c r="T122" i="38"/>
  <c r="U122" i="38"/>
  <c r="V122" i="38"/>
  <c r="W122" i="38"/>
  <c r="X122" i="38"/>
  <c r="Y122" i="38"/>
  <c r="Z122" i="38"/>
  <c r="AA122" i="38"/>
  <c r="AB122" i="38"/>
  <c r="AC122" i="38"/>
  <c r="AD122" i="38"/>
  <c r="AE122" i="38"/>
  <c r="AF122" i="38"/>
  <c r="AG122" i="38"/>
  <c r="AH122" i="38"/>
  <c r="AI122" i="38"/>
  <c r="B123" i="38"/>
  <c r="C123" i="38"/>
  <c r="D123" i="38" s="1"/>
  <c r="E123" i="38"/>
  <c r="F123" i="38"/>
  <c r="G123" i="38"/>
  <c r="H123" i="38"/>
  <c r="I123" i="38"/>
  <c r="J123" i="38"/>
  <c r="K123" i="38"/>
  <c r="L123" i="38"/>
  <c r="M123" i="38"/>
  <c r="N123" i="38"/>
  <c r="O123" i="38"/>
  <c r="P123" i="38"/>
  <c r="Q123" i="38"/>
  <c r="R123" i="38"/>
  <c r="S123" i="38"/>
  <c r="T123" i="38"/>
  <c r="U123" i="38"/>
  <c r="V123" i="38"/>
  <c r="W123" i="38"/>
  <c r="X123" i="38"/>
  <c r="Y123" i="38"/>
  <c r="Z123" i="38"/>
  <c r="AA123" i="38"/>
  <c r="AB123" i="38"/>
  <c r="AC123" i="38"/>
  <c r="AD123" i="38"/>
  <c r="AE123" i="38"/>
  <c r="AF123" i="38"/>
  <c r="AG123" i="38"/>
  <c r="AH123" i="38"/>
  <c r="AI123" i="38"/>
  <c r="B124" i="38"/>
  <c r="C124" i="38"/>
  <c r="D124" i="38" s="1"/>
  <c r="E124" i="38"/>
  <c r="F124" i="38"/>
  <c r="G124" i="38"/>
  <c r="H124" i="38"/>
  <c r="I124" i="38"/>
  <c r="J124" i="38"/>
  <c r="K124" i="38"/>
  <c r="L124" i="38"/>
  <c r="M124" i="38"/>
  <c r="N124" i="38"/>
  <c r="O124" i="38"/>
  <c r="P124" i="38"/>
  <c r="Q124" i="38"/>
  <c r="R124" i="38"/>
  <c r="S124" i="38"/>
  <c r="T124" i="38"/>
  <c r="U124" i="38"/>
  <c r="V124" i="38"/>
  <c r="W124" i="38"/>
  <c r="X124" i="38"/>
  <c r="Y124" i="38"/>
  <c r="Z124" i="38"/>
  <c r="AA124" i="38"/>
  <c r="AB124" i="38"/>
  <c r="AC124" i="38"/>
  <c r="AD124" i="38"/>
  <c r="AE124" i="38"/>
  <c r="AF124" i="38"/>
  <c r="AG124" i="38"/>
  <c r="AH124" i="38"/>
  <c r="AI124" i="38"/>
  <c r="B125" i="38"/>
  <c r="C125" i="38"/>
  <c r="D125" i="38" s="1"/>
  <c r="E125" i="38"/>
  <c r="F125" i="38"/>
  <c r="G125" i="38"/>
  <c r="H125" i="38"/>
  <c r="I125" i="38"/>
  <c r="J125" i="38"/>
  <c r="K125" i="38"/>
  <c r="L125" i="38"/>
  <c r="M125" i="38"/>
  <c r="N125" i="38"/>
  <c r="O125" i="38"/>
  <c r="P125" i="38"/>
  <c r="Q125" i="38"/>
  <c r="R125" i="38"/>
  <c r="S125" i="38"/>
  <c r="T125" i="38"/>
  <c r="U125" i="38"/>
  <c r="V125" i="38"/>
  <c r="W125" i="38"/>
  <c r="X125" i="38"/>
  <c r="Y125" i="38"/>
  <c r="Z125" i="38"/>
  <c r="AA125" i="38"/>
  <c r="AB125" i="38"/>
  <c r="AC125" i="38"/>
  <c r="AD125" i="38"/>
  <c r="AE125" i="38"/>
  <c r="AF125" i="38"/>
  <c r="AG125" i="38"/>
  <c r="AH125" i="38"/>
  <c r="AI125" i="38"/>
  <c r="B126" i="38"/>
  <c r="C126" i="38"/>
  <c r="D126" i="38" s="1"/>
  <c r="E126" i="38"/>
  <c r="F126" i="38"/>
  <c r="G126" i="38"/>
  <c r="H126" i="38"/>
  <c r="I126" i="38"/>
  <c r="J126" i="38"/>
  <c r="K126" i="38"/>
  <c r="L126" i="38"/>
  <c r="M126" i="38"/>
  <c r="N126" i="38"/>
  <c r="O126" i="38"/>
  <c r="P126" i="38"/>
  <c r="Q126" i="38"/>
  <c r="R126" i="38"/>
  <c r="S126" i="38"/>
  <c r="T126" i="38"/>
  <c r="U126" i="38"/>
  <c r="V126" i="38"/>
  <c r="W126" i="38"/>
  <c r="X126" i="38"/>
  <c r="Y126" i="38"/>
  <c r="Z126" i="38"/>
  <c r="AA126" i="38"/>
  <c r="AB126" i="38"/>
  <c r="AC126" i="38"/>
  <c r="AD126" i="38"/>
  <c r="AE126" i="38"/>
  <c r="AF126" i="38"/>
  <c r="AG126" i="38"/>
  <c r="AH126" i="38"/>
  <c r="AI126" i="38"/>
  <c r="B127" i="38"/>
  <c r="C127" i="38"/>
  <c r="D127" i="38" s="1"/>
  <c r="E127" i="38"/>
  <c r="F127" i="38"/>
  <c r="G127" i="38"/>
  <c r="H127" i="38"/>
  <c r="I127" i="38"/>
  <c r="J127" i="38"/>
  <c r="K127" i="38"/>
  <c r="L127" i="38"/>
  <c r="M127" i="38"/>
  <c r="N127" i="38"/>
  <c r="O127" i="38"/>
  <c r="P127" i="38"/>
  <c r="Q127" i="38"/>
  <c r="R127" i="38"/>
  <c r="S127" i="38"/>
  <c r="T127" i="38"/>
  <c r="U127" i="38"/>
  <c r="V127" i="38"/>
  <c r="W127" i="38"/>
  <c r="X127" i="38"/>
  <c r="Y127" i="38"/>
  <c r="Z127" i="38"/>
  <c r="AA127" i="38"/>
  <c r="AB127" i="38"/>
  <c r="AC127" i="38"/>
  <c r="AD127" i="38"/>
  <c r="AE127" i="38"/>
  <c r="AF127" i="38"/>
  <c r="AG127" i="38"/>
  <c r="AH127" i="38"/>
  <c r="AI127" i="38"/>
  <c r="B128" i="38"/>
  <c r="C128" i="38"/>
  <c r="D128" i="38" s="1"/>
  <c r="B129" i="38"/>
  <c r="C129" i="38"/>
  <c r="D129" i="38" s="1"/>
  <c r="B130" i="38"/>
  <c r="C130" i="38"/>
  <c r="D130" i="38" s="1"/>
  <c r="B131" i="38"/>
  <c r="C131" i="38"/>
  <c r="D131" i="38" s="1"/>
  <c r="B132" i="38"/>
  <c r="C132" i="38"/>
  <c r="D132" i="38" s="1"/>
  <c r="B133" i="38"/>
  <c r="C133" i="38"/>
  <c r="D133" i="38" s="1"/>
  <c r="B134" i="38"/>
  <c r="C134" i="38"/>
  <c r="D134" i="38" s="1"/>
  <c r="B135" i="38"/>
  <c r="C135" i="38"/>
  <c r="D135" i="38" s="1"/>
  <c r="B136" i="38"/>
  <c r="C136" i="38"/>
  <c r="D136" i="38" s="1"/>
  <c r="AI108" i="15" l="1" a="1"/>
  <c r="AI108" i="15" s="1"/>
  <c r="AI106" i="15" a="1"/>
  <c r="AI106" i="15" s="1"/>
  <c r="AI102" i="15" a="1"/>
  <c r="AI102" i="15" s="1"/>
  <c r="AI101" i="15" a="1"/>
  <c r="AI101" i="15" s="1"/>
  <c r="AI94" i="15" a="1"/>
  <c r="AI94" i="15" s="1"/>
  <c r="AI93" i="15" a="1"/>
  <c r="AI93" i="15" s="1"/>
  <c r="AI90" i="15" a="1"/>
  <c r="AI90" i="15" s="1"/>
  <c r="AI89" i="15" a="1"/>
  <c r="AI89" i="15" s="1"/>
  <c r="AN88" i="15"/>
  <c r="AO88" i="15" s="1"/>
  <c r="AM88" i="15"/>
  <c r="AI88" i="15" a="1"/>
  <c r="AI88" i="15" s="1"/>
  <c r="AJ88" i="15" a="1"/>
  <c r="AJ88" i="15" s="1"/>
  <c r="AI85" i="15" a="1"/>
  <c r="AI85" i="15" s="1"/>
  <c r="AN84" i="15"/>
  <c r="AO84" i="15" s="1"/>
  <c r="AJ84" i="15" a="1"/>
  <c r="AJ84" i="15" s="1"/>
  <c r="AI84" i="15" a="1"/>
  <c r="AI84" i="15" s="1"/>
  <c r="AM84" i="15"/>
  <c r="CY85" i="12" s="1"/>
  <c r="CW85" i="12" s="1"/>
  <c r="AJ83" i="15" a="1"/>
  <c r="AJ83" i="15" s="1"/>
  <c r="AM83" i="15"/>
  <c r="CY84" i="12" s="1"/>
  <c r="CW84" i="12" s="1"/>
  <c r="AI83" i="15" a="1"/>
  <c r="AI83" i="15" s="1"/>
  <c r="AN83" i="15"/>
  <c r="AO83" i="15" s="1"/>
  <c r="AM70" i="15"/>
  <c r="CY71" i="12" s="1"/>
  <c r="CW71" i="12" s="1"/>
  <c r="AJ70" i="15" a="1"/>
  <c r="AJ70" i="15" s="1"/>
  <c r="AN70" i="15"/>
  <c r="AO70" i="15" s="1"/>
  <c r="AI70" i="15" a="1"/>
  <c r="AI70" i="15" s="1"/>
  <c r="AJ69" i="15" a="1"/>
  <c r="AJ69" i="15" s="1"/>
  <c r="AM69" i="15"/>
  <c r="CY70" i="12" s="1"/>
  <c r="CW70" i="12" s="1"/>
  <c r="AI69" i="15" a="1"/>
  <c r="AI69" i="15" s="1"/>
  <c r="AN69" i="15"/>
  <c r="AO69" i="15" s="1"/>
  <c r="AI66" i="15" a="1"/>
  <c r="AI66" i="15" s="1"/>
  <c r="AJ66" i="15" a="1"/>
  <c r="AJ66" i="15" s="1"/>
  <c r="AM66" i="15"/>
  <c r="CY67" i="12" s="1"/>
  <c r="CW67" i="12" s="1"/>
  <c r="AN66" i="15"/>
  <c r="AO66" i="15" s="1"/>
  <c r="AN65" i="15"/>
  <c r="AO65" i="15" s="1"/>
  <c r="AJ65" i="15" a="1"/>
  <c r="AJ65" i="15" s="1"/>
  <c r="AI65" i="15" a="1"/>
  <c r="AI65" i="15" s="1"/>
  <c r="AM65" i="15"/>
  <c r="CY66" i="12" s="1"/>
  <c r="CW66" i="12" s="1"/>
  <c r="AI63" i="15" a="1"/>
  <c r="AI63" i="15" s="1"/>
  <c r="AM63" i="15"/>
  <c r="CY64" i="12" s="1"/>
  <c r="CW64" i="12" s="1"/>
  <c r="AJ63" i="15" a="1"/>
  <c r="AJ63" i="15" s="1"/>
  <c r="AN63" i="15"/>
  <c r="AO63" i="15" s="1"/>
  <c r="AJ56" i="15" a="1"/>
  <c r="AJ56" i="15" s="1"/>
  <c r="AI56" i="15" a="1"/>
  <c r="AI56" i="15" s="1"/>
  <c r="AM56" i="15"/>
  <c r="CY57" i="12" s="1"/>
  <c r="CW57" i="12" s="1"/>
  <c r="AN56" i="15"/>
  <c r="AO56" i="15" s="1"/>
  <c r="AJ44" i="15" a="1"/>
  <c r="AJ44" i="15" s="1"/>
  <c r="AM44" i="15"/>
  <c r="CY45" i="12" s="1"/>
  <c r="CW45" i="12" s="1"/>
  <c r="AN44" i="15"/>
  <c r="AO44" i="15" s="1"/>
  <c r="AI44" i="15" a="1"/>
  <c r="AI44" i="15" s="1"/>
  <c r="AM38" i="15"/>
  <c r="CY39" i="12" s="1"/>
  <c r="CW39" i="12" s="1"/>
  <c r="AJ38" i="15" a="1"/>
  <c r="AJ38" i="15" s="1"/>
  <c r="AN38" i="15"/>
  <c r="AO38" i="15" s="1"/>
  <c r="AI38" i="15" a="1"/>
  <c r="AI38" i="15" s="1"/>
  <c r="AN28" i="15"/>
  <c r="AO28" i="15" s="1"/>
  <c r="AJ28" i="15" a="1"/>
  <c r="AJ28" i="15" s="1"/>
  <c r="AM28" i="15"/>
  <c r="AI28" i="15" a="1"/>
  <c r="AI28" i="15" s="1"/>
  <c r="AI27" i="15" a="1"/>
  <c r="AI27" i="15" s="1"/>
  <c r="AI19" i="15" a="1"/>
  <c r="AI19" i="15" s="1"/>
  <c r="AM19" i="15"/>
  <c r="AN19" i="15"/>
  <c r="AO19" i="15" s="1"/>
  <c r="AJ19" i="15" a="1"/>
  <c r="AJ19" i="15" s="1"/>
  <c r="AI17" i="15" a="1"/>
  <c r="AI17" i="15" s="1"/>
  <c r="AM17" i="15"/>
  <c r="AJ17" i="15" a="1"/>
  <c r="AJ17" i="15" s="1"/>
  <c r="AN17" i="15"/>
  <c r="AO17" i="15" s="1"/>
  <c r="AN12" i="15"/>
  <c r="AO12" i="15" s="1"/>
  <c r="AM12" i="15"/>
  <c r="AI12" i="15" a="1"/>
  <c r="AI12" i="15" s="1"/>
  <c r="AJ12" i="15" a="1"/>
  <c r="AJ12" i="15" s="1"/>
  <c r="AJ10" i="15" a="1"/>
  <c r="AJ10" i="15" s="1"/>
  <c r="AN10" i="15"/>
  <c r="AO10" i="15" s="1"/>
  <c r="AI10" i="15" a="1"/>
  <c r="AI10" i="15" s="1"/>
  <c r="AM10" i="15"/>
  <c r="AI9" i="15" a="1"/>
  <c r="AI9" i="15" s="1"/>
  <c r="AN9" i="15"/>
  <c r="AO9" i="15" s="1"/>
  <c r="AJ9" i="15" a="1"/>
  <c r="AJ9" i="15" s="1"/>
  <c r="AM9" i="15"/>
  <c r="AN108" i="15"/>
  <c r="AO108" i="15" s="1"/>
  <c r="AJ108" i="15" a="1"/>
  <c r="AJ108" i="15" s="1"/>
  <c r="AM108" i="15"/>
  <c r="AN107" i="15"/>
  <c r="AO107" i="15" s="1"/>
  <c r="AJ107" i="15" a="1"/>
  <c r="AJ107" i="15" s="1"/>
  <c r="AM107" i="15"/>
  <c r="AJ106" i="15" a="1"/>
  <c r="AJ106" i="15" s="1"/>
  <c r="AN106" i="15"/>
  <c r="AO106" i="15" s="1"/>
  <c r="AM106" i="15"/>
  <c r="AN105" i="15"/>
  <c r="AO105" i="15" s="1"/>
  <c r="AM105" i="15"/>
  <c r="AI105" i="15" a="1"/>
  <c r="AI105" i="15" s="1"/>
  <c r="AM104" i="15"/>
  <c r="AJ104" i="15" a="1"/>
  <c r="AJ104" i="15" s="1"/>
  <c r="AI104" i="15" a="1"/>
  <c r="AI104" i="15" s="1"/>
  <c r="AN104" i="15"/>
  <c r="AO104" i="15" s="1"/>
  <c r="AI103" i="15" a="1"/>
  <c r="AI103" i="15" s="1"/>
  <c r="AJ103" i="15" a="1"/>
  <c r="AJ103" i="15" s="1"/>
  <c r="AM103" i="15"/>
  <c r="AN103" i="15"/>
  <c r="AO103" i="15" s="1"/>
  <c r="AJ102" i="15" a="1"/>
  <c r="AJ102" i="15" s="1"/>
  <c r="AM102" i="15"/>
  <c r="AN101" i="15"/>
  <c r="AO101" i="15" s="1"/>
  <c r="AJ101" i="15" a="1"/>
  <c r="AJ101" i="15" s="1"/>
  <c r="AM101" i="15"/>
  <c r="AJ94" i="15" a="1"/>
  <c r="AJ94" i="15" s="1"/>
  <c r="AM94" i="15"/>
  <c r="AN93" i="15"/>
  <c r="AO93" i="15" s="1"/>
  <c r="AJ93" i="15" a="1"/>
  <c r="AJ93" i="15" s="1"/>
  <c r="AM93" i="15"/>
  <c r="AN92" i="15"/>
  <c r="AO92" i="15" s="1"/>
  <c r="AM92" i="15"/>
  <c r="AI92" i="15" a="1"/>
  <c r="AI92" i="15" s="1"/>
  <c r="AJ92" i="15" a="1"/>
  <c r="AJ92" i="15" s="1"/>
  <c r="AI91" i="15" a="1"/>
  <c r="AI91" i="15" s="1"/>
  <c r="AJ91" i="15" a="1"/>
  <c r="AJ91" i="15" s="1"/>
  <c r="AM91" i="15"/>
  <c r="AN91" i="15"/>
  <c r="AO91" i="15" s="1"/>
  <c r="AN90" i="15"/>
  <c r="AO90" i="15" s="1"/>
  <c r="AJ90" i="15" a="1"/>
  <c r="AJ90" i="15" s="1"/>
  <c r="AM90" i="15"/>
  <c r="AN89" i="15"/>
  <c r="AO89" i="15" s="1"/>
  <c r="AJ89" i="15" a="1"/>
  <c r="AJ89" i="15" s="1"/>
  <c r="AM89" i="15"/>
  <c r="AN87" i="15"/>
  <c r="AO87" i="15" s="1"/>
  <c r="AI87" i="15" a="1"/>
  <c r="AI87" i="15" s="1"/>
  <c r="AJ87" i="15" a="1"/>
  <c r="AJ87" i="15" s="1"/>
  <c r="AM87" i="15"/>
  <c r="CY88" i="12" s="1"/>
  <c r="CW88" i="12" s="1"/>
  <c r="AN86" i="15"/>
  <c r="AO86" i="15" s="1"/>
  <c r="AJ86" i="15" a="1"/>
  <c r="AJ86" i="15" s="1"/>
  <c r="AI86" i="15" a="1"/>
  <c r="AI86" i="15" s="1"/>
  <c r="AM86" i="15"/>
  <c r="CY87" i="12" s="1"/>
  <c r="CW87" i="12" s="1"/>
  <c r="AJ85" i="15" a="1"/>
  <c r="AJ85" i="15" s="1"/>
  <c r="AM85" i="15"/>
  <c r="CY86" i="12" s="1"/>
  <c r="CW86" i="12" s="1"/>
  <c r="AN85" i="15"/>
  <c r="AO85" i="15" s="1"/>
  <c r="AN82" i="15"/>
  <c r="AO82" i="15" s="1"/>
  <c r="AI82" i="15" a="1"/>
  <c r="AI82" i="15" s="1"/>
  <c r="AJ82" i="15" a="1"/>
  <c r="AJ82" i="15" s="1"/>
  <c r="AM82" i="15"/>
  <c r="CY83" i="12" s="1"/>
  <c r="CW83" i="12" s="1"/>
  <c r="AI80" i="15" a="1"/>
  <c r="AI80" i="15" s="1"/>
  <c r="AN80" i="15"/>
  <c r="AO80" i="15" s="1"/>
  <c r="AJ80" i="15" a="1"/>
  <c r="AJ80" i="15" s="1"/>
  <c r="AI79" i="15" a="1"/>
  <c r="AI79" i="15" s="1"/>
  <c r="AJ79" i="15" a="1"/>
  <c r="AJ79" i="15" s="1"/>
  <c r="AM79" i="15"/>
  <c r="CY80" i="12" s="1"/>
  <c r="CW80" i="12" s="1"/>
  <c r="AN79" i="15"/>
  <c r="AO79" i="15" s="1"/>
  <c r="AN77" i="15"/>
  <c r="AO77" i="15" s="1"/>
  <c r="AI77" i="15" a="1"/>
  <c r="AI77" i="15" s="1"/>
  <c r="AJ77" i="15" a="1"/>
  <c r="AJ77" i="15" s="1"/>
  <c r="AM77" i="15"/>
  <c r="CY78" i="12" s="1"/>
  <c r="CW78" i="12" s="1"/>
  <c r="AM76" i="15"/>
  <c r="CY77" i="12" s="1"/>
  <c r="CW77" i="12" s="1"/>
  <c r="AJ76" i="15" a="1"/>
  <c r="AJ76" i="15" s="1"/>
  <c r="AI76" i="15" a="1"/>
  <c r="AI76" i="15" s="1"/>
  <c r="AN76" i="15"/>
  <c r="AO76" i="15" s="1"/>
  <c r="AJ75" i="15" a="1"/>
  <c r="AJ75" i="15" s="1"/>
  <c r="AN75" i="15"/>
  <c r="AO75" i="15" s="1"/>
  <c r="AM75" i="15"/>
  <c r="CY76" i="12" s="1"/>
  <c r="CW76" i="12" s="1"/>
  <c r="AI75" i="15" a="1"/>
  <c r="AI75" i="15" s="1"/>
  <c r="AI74" i="15" a="1"/>
  <c r="AI74" i="15" s="1"/>
  <c r="AM74" i="15"/>
  <c r="CY75" i="12" s="1"/>
  <c r="CW75" i="12" s="1"/>
  <c r="AJ74" i="15" a="1"/>
  <c r="AJ74" i="15" s="1"/>
  <c r="AN74" i="15"/>
  <c r="AO74" i="15" s="1"/>
  <c r="AN73" i="15"/>
  <c r="AO73" i="15" s="1"/>
  <c r="AI73" i="15" a="1"/>
  <c r="AI73" i="15" s="1"/>
  <c r="AJ73" i="15" a="1"/>
  <c r="AJ73" i="15" s="1"/>
  <c r="AM73" i="15"/>
  <c r="CY74" i="12" s="1"/>
  <c r="CW74" i="12" s="1"/>
  <c r="AM72" i="15"/>
  <c r="CY73" i="12" s="1"/>
  <c r="CW73" i="12" s="1"/>
  <c r="AI72" i="15" a="1"/>
  <c r="AI72" i="15" s="1"/>
  <c r="AJ72" i="15" a="1"/>
  <c r="AJ72" i="15" s="1"/>
  <c r="AN72" i="15"/>
  <c r="AO72" i="15" s="1"/>
  <c r="AJ71" i="15" a="1"/>
  <c r="AJ71" i="15" s="1"/>
  <c r="AN71" i="15"/>
  <c r="AO71" i="15" s="1"/>
  <c r="AI71" i="15" a="1"/>
  <c r="AI71" i="15" s="1"/>
  <c r="AM71" i="15"/>
  <c r="CY72" i="12" s="1"/>
  <c r="CW72" i="12" s="1"/>
  <c r="AN68" i="15"/>
  <c r="AO68" i="15" s="1"/>
  <c r="AM68" i="15"/>
  <c r="CY69" i="12" s="1"/>
  <c r="CW69" i="12" s="1"/>
  <c r="AI68" i="15" a="1"/>
  <c r="AI68" i="15" s="1"/>
  <c r="AJ64" i="15" a="1"/>
  <c r="AJ64" i="15" s="1"/>
  <c r="AM64" i="15"/>
  <c r="CY65" i="12" s="1"/>
  <c r="CW65" i="12" s="1"/>
  <c r="AN64" i="15"/>
  <c r="AO64" i="15" s="1"/>
  <c r="AI64" i="15" a="1"/>
  <c r="AI64" i="15" s="1"/>
  <c r="AN61" i="15"/>
  <c r="AO61" i="15" s="1"/>
  <c r="AJ61" i="15" a="1"/>
  <c r="AJ61" i="15" s="1"/>
  <c r="AI61" i="15" a="1"/>
  <c r="AI61" i="15" s="1"/>
  <c r="AM61" i="15"/>
  <c r="CY62" i="12" s="1"/>
  <c r="CW62" i="12" s="1"/>
  <c r="AN60" i="15"/>
  <c r="AO60" i="15" s="1"/>
  <c r="AJ60" i="15" a="1"/>
  <c r="AJ60" i="15" s="1"/>
  <c r="AM60" i="15"/>
  <c r="CY61" i="12" s="1"/>
  <c r="CW61" i="12" s="1"/>
  <c r="AI60" i="15" a="1"/>
  <c r="AI60" i="15" s="1"/>
  <c r="AJ58" i="15" a="1"/>
  <c r="AJ58" i="15" s="1"/>
  <c r="AM58" i="15"/>
  <c r="CY59" i="12" s="1"/>
  <c r="CW59" i="12" s="1"/>
  <c r="AN58" i="15"/>
  <c r="AO58" i="15" s="1"/>
  <c r="AI58" i="15" a="1"/>
  <c r="AI58" i="15" s="1"/>
  <c r="AM55" i="15"/>
  <c r="CY56" i="12" s="1"/>
  <c r="CW56" i="12" s="1"/>
  <c r="AN55" i="15"/>
  <c r="AO55" i="15" s="1"/>
  <c r="AI55" i="15" a="1"/>
  <c r="AI55" i="15" s="1"/>
  <c r="AJ55" i="15" a="1"/>
  <c r="AJ55" i="15" s="1"/>
  <c r="AN54" i="15"/>
  <c r="AO54" i="15" s="1"/>
  <c r="AJ54" i="15" a="1"/>
  <c r="AJ54" i="15" s="1"/>
  <c r="AI54" i="15" a="1"/>
  <c r="AI54" i="15" s="1"/>
  <c r="AM54" i="15"/>
  <c r="CY55" i="12" s="1"/>
  <c r="CW55" i="12" s="1"/>
  <c r="AM53" i="15"/>
  <c r="CY54" i="12" s="1"/>
  <c r="CW54" i="12" s="1"/>
  <c r="AN53" i="15"/>
  <c r="AO53" i="15" s="1"/>
  <c r="AI53" i="15" a="1"/>
  <c r="AI53" i="15" s="1"/>
  <c r="AN52" i="15"/>
  <c r="AO52" i="15" s="1"/>
  <c r="AI52" i="15" a="1"/>
  <c r="AI52" i="15" s="1"/>
  <c r="AJ52" i="15" a="1"/>
  <c r="AJ52" i="15" s="1"/>
  <c r="AM52" i="15"/>
  <c r="CY53" i="12" s="1"/>
  <c r="CW53" i="12" s="1"/>
  <c r="AJ51" i="15" a="1"/>
  <c r="AJ51" i="15" s="1"/>
  <c r="AM51" i="15"/>
  <c r="CY52" i="12" s="1"/>
  <c r="CW52" i="12" s="1"/>
  <c r="AN51" i="15"/>
  <c r="AO51" i="15" s="1"/>
  <c r="AI51" i="15" a="1"/>
  <c r="AI51" i="15" s="1"/>
  <c r="AN50" i="15"/>
  <c r="AO50" i="15" s="1"/>
  <c r="AJ50" i="15" a="1"/>
  <c r="AJ50" i="15" s="1"/>
  <c r="AI50" i="15" a="1"/>
  <c r="AI50" i="15" s="1"/>
  <c r="AM50" i="15"/>
  <c r="CY51" i="12" s="1"/>
  <c r="CW51" i="12" s="1"/>
  <c r="AN49" i="15"/>
  <c r="AO49" i="15" s="1"/>
  <c r="AI49" i="15" a="1"/>
  <c r="AI49" i="15" s="1"/>
  <c r="AM49" i="15"/>
  <c r="CY50" i="12" s="1"/>
  <c r="CW50" i="12" s="1"/>
  <c r="AM48" i="15"/>
  <c r="CY49" i="12" s="1"/>
  <c r="CW49" i="12" s="1"/>
  <c r="AN48" i="15"/>
  <c r="AO48" i="15" s="1"/>
  <c r="AI48" i="15" a="1"/>
  <c r="AI48" i="15" s="1"/>
  <c r="AJ48" i="15" a="1"/>
  <c r="AJ48" i="15" s="1"/>
  <c r="AM47" i="15"/>
  <c r="CY48" i="12" s="1"/>
  <c r="CW48" i="12" s="1"/>
  <c r="AN47" i="15"/>
  <c r="AO47" i="15" s="1"/>
  <c r="AI47" i="15" a="1"/>
  <c r="AI47" i="15" s="1"/>
  <c r="AJ47" i="15" a="1"/>
  <c r="AJ47" i="15" s="1"/>
  <c r="AM46" i="15"/>
  <c r="CY47" i="12" s="1"/>
  <c r="CW47" i="12" s="1"/>
  <c r="AJ46" i="15" a="1"/>
  <c r="AJ46" i="15" s="1"/>
  <c r="AI46" i="15" a="1"/>
  <c r="AI46" i="15" s="1"/>
  <c r="AI43" i="15" a="1"/>
  <c r="AI43" i="15" s="1"/>
  <c r="AJ43" i="15" a="1"/>
  <c r="AJ43" i="15" s="1"/>
  <c r="AM43" i="15"/>
  <c r="CY44" i="12" s="1"/>
  <c r="CW44" i="12" s="1"/>
  <c r="AN43" i="15"/>
  <c r="AO43" i="15" s="1"/>
  <c r="AI42" i="15" a="1"/>
  <c r="AI42" i="15" s="1"/>
  <c r="AM42" i="15"/>
  <c r="CY43" i="12" s="1"/>
  <c r="CW43" i="12" s="1"/>
  <c r="AJ42" i="15" a="1"/>
  <c r="AJ42" i="15" s="1"/>
  <c r="AM41" i="15"/>
  <c r="CY42" i="12" s="1"/>
  <c r="CW42" i="12" s="1"/>
  <c r="AN41" i="15"/>
  <c r="AO41" i="15" s="1"/>
  <c r="AI41" i="15" a="1"/>
  <c r="AI41" i="15" s="1"/>
  <c r="AI39" i="15" a="1"/>
  <c r="AI39" i="15" s="1"/>
  <c r="AJ39" i="15" a="1"/>
  <c r="AJ39" i="15" s="1"/>
  <c r="AM39" i="15"/>
  <c r="CY40" i="12" s="1"/>
  <c r="CW40" i="12" s="1"/>
  <c r="AN39" i="15"/>
  <c r="AO39" i="15" s="1"/>
  <c r="AJ37" i="15" a="1"/>
  <c r="AJ37" i="15" s="1"/>
  <c r="AM37" i="15"/>
  <c r="CY38" i="12" s="1"/>
  <c r="CW38" i="12" s="1"/>
  <c r="AN37" i="15"/>
  <c r="AO37" i="15" s="1"/>
  <c r="AI37" i="15" a="1"/>
  <c r="AI37" i="15" s="1"/>
  <c r="AM35" i="15"/>
  <c r="CY36" i="12" s="1"/>
  <c r="CW36" i="12" s="1"/>
  <c r="AJ35" i="15" a="1"/>
  <c r="AJ35" i="15" s="1"/>
  <c r="AN35" i="15"/>
  <c r="AO35" i="15" s="1"/>
  <c r="AI35" i="15" a="1"/>
  <c r="AI35" i="15" s="1"/>
  <c r="AN34" i="15"/>
  <c r="AO34" i="15" s="1"/>
  <c r="AM34" i="15"/>
  <c r="CY35" i="12" s="1"/>
  <c r="CW35" i="12" s="1"/>
  <c r="AI34" i="15" a="1"/>
  <c r="AI34" i="15" s="1"/>
  <c r="AJ34" i="15" a="1"/>
  <c r="AJ34" i="15" s="1"/>
  <c r="AI33" i="15" a="1"/>
  <c r="AI33" i="15" s="1"/>
  <c r="AN33" i="15"/>
  <c r="AO33" i="15" s="1"/>
  <c r="AJ33" i="15" a="1"/>
  <c r="AJ33" i="15" s="1"/>
  <c r="AM33" i="15"/>
  <c r="CY34" i="12" s="1"/>
  <c r="CW34" i="12" s="1"/>
  <c r="AN32" i="15"/>
  <c r="AO32" i="15" s="1"/>
  <c r="AJ32" i="15" a="1"/>
  <c r="AJ32" i="15" s="1"/>
  <c r="AI32" i="15" a="1"/>
  <c r="AI32" i="15" s="1"/>
  <c r="AM32" i="15"/>
  <c r="CY33" i="12" s="1"/>
  <c r="CW33" i="12" s="1"/>
  <c r="AJ31" i="15" a="1"/>
  <c r="AJ31" i="15" s="1"/>
  <c r="AM31" i="15"/>
  <c r="CY32" i="12" s="1"/>
  <c r="CW32" i="12" s="1"/>
  <c r="AI31" i="15" a="1"/>
  <c r="AI31" i="15" s="1"/>
  <c r="AN31" i="15"/>
  <c r="AO31" i="15" s="1"/>
  <c r="AM30" i="15"/>
  <c r="AN30" i="15"/>
  <c r="AO30" i="15" s="1"/>
  <c r="AI30" i="15" a="1"/>
  <c r="AI30" i="15" s="1"/>
  <c r="AJ30" i="15" a="1"/>
  <c r="AJ30" i="15" s="1"/>
  <c r="AN29" i="15"/>
  <c r="AO29" i="15" s="1"/>
  <c r="AJ29" i="15" a="1"/>
  <c r="AJ29" i="15" s="1"/>
  <c r="AI29" i="15" a="1"/>
  <c r="AI29" i="15" s="1"/>
  <c r="AM29" i="15"/>
  <c r="AJ27" i="15" a="1"/>
  <c r="AJ27" i="15" s="1"/>
  <c r="AM27" i="15"/>
  <c r="AN27" i="15"/>
  <c r="AO27" i="15" s="1"/>
  <c r="AJ26" i="15" a="1"/>
  <c r="AJ26" i="15" s="1"/>
  <c r="AM26" i="15"/>
  <c r="AI26" i="15" a="1"/>
  <c r="AI26" i="15" s="1"/>
  <c r="AN26" i="15"/>
  <c r="AO26" i="15" s="1"/>
  <c r="AI25" i="15" a="1"/>
  <c r="AI25" i="15" s="1"/>
  <c r="AJ25" i="15" a="1"/>
  <c r="AJ25" i="15" s="1"/>
  <c r="AN25" i="15"/>
  <c r="AO25" i="15" s="1"/>
  <c r="AM25" i="15"/>
  <c r="AI24" i="15" a="1"/>
  <c r="AI24" i="15" s="1"/>
  <c r="AJ24" i="15" a="1"/>
  <c r="AJ24" i="15" s="1"/>
  <c r="AM24" i="15"/>
  <c r="AN22" i="15"/>
  <c r="AO22" i="15" s="1"/>
  <c r="AJ22" i="15" a="1"/>
  <c r="AJ22" i="15" s="1"/>
  <c r="AI22" i="15" a="1"/>
  <c r="AI22" i="15" s="1"/>
  <c r="AM22" i="15"/>
  <c r="AJ21" i="15" a="1"/>
  <c r="AJ21" i="15" s="1"/>
  <c r="AM21" i="15"/>
  <c r="AN21" i="15"/>
  <c r="AO21" i="15" s="1"/>
  <c r="AI21" i="15" a="1"/>
  <c r="AI21" i="15" s="1"/>
  <c r="AJ20" i="15" a="1"/>
  <c r="AJ20" i="15" s="1"/>
  <c r="AN20" i="15"/>
  <c r="AO20" i="15" s="1"/>
  <c r="AI20" i="15" a="1"/>
  <c r="AI20" i="15" s="1"/>
  <c r="AM20" i="15"/>
  <c r="AM18" i="15"/>
  <c r="AI18" i="15" a="1"/>
  <c r="AI18" i="15" s="1"/>
  <c r="AJ18" i="15" a="1"/>
  <c r="AJ18" i="15" s="1"/>
  <c r="AN18" i="15"/>
  <c r="AO18" i="15" s="1"/>
  <c r="AN16" i="15"/>
  <c r="AO16" i="15" s="1"/>
  <c r="AI16" i="15" a="1"/>
  <c r="AI16" i="15" s="1"/>
  <c r="AJ16" i="15" a="1"/>
  <c r="AJ16" i="15" s="1"/>
  <c r="AM16" i="15"/>
  <c r="AN15" i="15"/>
  <c r="AO15" i="15" s="1"/>
  <c r="AI15" i="15" a="1"/>
  <c r="AI15" i="15" s="1"/>
  <c r="AJ15" i="15" a="1"/>
  <c r="AJ15" i="15" s="1"/>
  <c r="AM15" i="15"/>
  <c r="AM14" i="15"/>
  <c r="AN14" i="15"/>
  <c r="AO14" i="15" s="1"/>
  <c r="AI14" i="15" a="1"/>
  <c r="AI14" i="15" s="1"/>
  <c r="AJ14" i="15" a="1"/>
  <c r="AJ14" i="15" s="1"/>
  <c r="AM13" i="15"/>
  <c r="AI13" i="15" a="1"/>
  <c r="AI13" i="15" s="1"/>
  <c r="AN13" i="15"/>
  <c r="AO13" i="15" s="1"/>
  <c r="AJ13" i="15" a="1"/>
  <c r="AJ13" i="15" s="1"/>
  <c r="AM11" i="15"/>
  <c r="AN11" i="15"/>
  <c r="AO11" i="15" s="1"/>
  <c r="AI11" i="15" a="1"/>
  <c r="AI11" i="15" s="1"/>
  <c r="AN7" i="15"/>
  <c r="AO7" i="15" s="1"/>
  <c r="AJ7" i="15" a="1"/>
  <c r="AJ7" i="15" s="1"/>
  <c r="AM7" i="15"/>
  <c r="AI7" i="15" a="1"/>
  <c r="AI7" i="15" s="1"/>
  <c r="AM6" i="15"/>
  <c r="AN6" i="15"/>
  <c r="AO6" i="15" s="1"/>
  <c r="AI6" i="15" a="1"/>
  <c r="AI6" i="15" s="1"/>
  <c r="AJ6" i="15" a="1"/>
  <c r="AJ6" i="15" s="1"/>
  <c r="AI107" i="15" a="1"/>
  <c r="AI107" i="15" s="1"/>
  <c r="AN102" i="15"/>
  <c r="AO102" i="15" s="1"/>
  <c r="AN94" i="15"/>
  <c r="AO94" i="15" s="1"/>
  <c r="AN81" i="15"/>
  <c r="AO81" i="15" s="1"/>
  <c r="AM81" i="15"/>
  <c r="CY82" i="12" s="1"/>
  <c r="CW82" i="12" s="1"/>
  <c r="AI81" i="15" a="1"/>
  <c r="AI81" i="15" s="1"/>
  <c r="AJ81" i="15" a="1"/>
  <c r="AJ81" i="15" s="1"/>
  <c r="AI67" i="15" a="1"/>
  <c r="AI67" i="15" s="1"/>
  <c r="AJ67" i="15" a="1"/>
  <c r="AJ67" i="15" s="1"/>
  <c r="AN67" i="15"/>
  <c r="AO67" i="15" s="1"/>
  <c r="AM67" i="15"/>
  <c r="CY68" i="12" s="1"/>
  <c r="CW68" i="12" s="1"/>
  <c r="AJ62" i="15" a="1"/>
  <c r="AJ62" i="15" s="1"/>
  <c r="AM62" i="15"/>
  <c r="CY63" i="12" s="1"/>
  <c r="CW63" i="12" s="1"/>
  <c r="AI62" i="15" a="1"/>
  <c r="AI62" i="15" s="1"/>
  <c r="AN62" i="15"/>
  <c r="AO62" i="15" s="1"/>
  <c r="AJ59" i="15" a="1"/>
  <c r="AJ59" i="15" s="1"/>
  <c r="AI59" i="15" a="1"/>
  <c r="AI59" i="15" s="1"/>
  <c r="AM59" i="15"/>
  <c r="CY60" i="12" s="1"/>
  <c r="CW60" i="12" s="1"/>
  <c r="AN59" i="15"/>
  <c r="AO59" i="15" s="1"/>
  <c r="AN46" i="15"/>
  <c r="AO46" i="15" s="1"/>
  <c r="AN42" i="15"/>
  <c r="AO42" i="15" s="1"/>
  <c r="AN24" i="15"/>
  <c r="AO24" i="15" s="1"/>
  <c r="CV25" i="12" s="1"/>
  <c r="AN8" i="15"/>
  <c r="AO8" i="15" s="1"/>
  <c r="AI8" i="15" a="1"/>
  <c r="AI8" i="15" s="1"/>
  <c r="AJ8" i="15" a="1"/>
  <c r="AJ8" i="15" s="1"/>
  <c r="AM8" i="15"/>
  <c r="AJ105" i="15" a="1"/>
  <c r="AJ105" i="15" s="1"/>
  <c r="AM80" i="15"/>
  <c r="CY81" i="12" s="1"/>
  <c r="CW81" i="12" s="1"/>
  <c r="AN78" i="15"/>
  <c r="AO78" i="15" s="1"/>
  <c r="AI78" i="15" a="1"/>
  <c r="AI78" i="15" s="1"/>
  <c r="AJ78" i="15" a="1"/>
  <c r="AJ78" i="15" s="1"/>
  <c r="AM78" i="15"/>
  <c r="CY79" i="12" s="1"/>
  <c r="CW79" i="12" s="1"/>
  <c r="AJ68" i="15" a="1"/>
  <c r="AJ68" i="15" s="1"/>
  <c r="AM57" i="15"/>
  <c r="CY58" i="12" s="1"/>
  <c r="CW58" i="12" s="1"/>
  <c r="AI57" i="15" a="1"/>
  <c r="AI57" i="15" s="1"/>
  <c r="AJ57" i="15" a="1"/>
  <c r="AJ57" i="15" s="1"/>
  <c r="AN57" i="15"/>
  <c r="AO57" i="15" s="1"/>
  <c r="AJ53" i="15" a="1"/>
  <c r="AJ53" i="15" s="1"/>
  <c r="AJ49" i="15" a="1"/>
  <c r="AJ49" i="15" s="1"/>
  <c r="AJ45" i="15" a="1"/>
  <c r="AJ45" i="15" s="1"/>
  <c r="AI45" i="15" a="1"/>
  <c r="AI45" i="15" s="1"/>
  <c r="AM45" i="15"/>
  <c r="CY46" i="12" s="1"/>
  <c r="CW46" i="12" s="1"/>
  <c r="AN45" i="15"/>
  <c r="AO45" i="15" s="1"/>
  <c r="AJ41" i="15" a="1"/>
  <c r="AJ41" i="15" s="1"/>
  <c r="AI40" i="15" a="1"/>
  <c r="AI40" i="15" s="1"/>
  <c r="AJ40" i="15" a="1"/>
  <c r="AJ40" i="15" s="1"/>
  <c r="AM40" i="15"/>
  <c r="CY41" i="12" s="1"/>
  <c r="CW41" i="12" s="1"/>
  <c r="AN40" i="15"/>
  <c r="AO40" i="15" s="1"/>
  <c r="AN36" i="15"/>
  <c r="AO36" i="15" s="1"/>
  <c r="AJ36" i="15" a="1"/>
  <c r="AJ36" i="15" s="1"/>
  <c r="AI36" i="15" a="1"/>
  <c r="AI36" i="15" s="1"/>
  <c r="AM36" i="15"/>
  <c r="CY37" i="12" s="1"/>
  <c r="CW37" i="12" s="1"/>
  <c r="AJ23" i="15" a="1"/>
  <c r="AJ23" i="15" s="1"/>
  <c r="AI23" i="15" a="1"/>
  <c r="AI23" i="15" s="1"/>
  <c r="AM23" i="15"/>
  <c r="AN23" i="15"/>
  <c r="AO23" i="15" s="1"/>
  <c r="AJ11" i="15" a="1"/>
  <c r="AJ11" i="15" s="1"/>
  <c r="AH44" i="18"/>
  <c r="AK44" i="15" s="1"/>
  <c r="AH114" i="18"/>
  <c r="AK114" i="15" s="1"/>
  <c r="AH57" i="18"/>
  <c r="AK57" i="15" s="1"/>
  <c r="AH103" i="18"/>
  <c r="AK103" i="15" s="1"/>
  <c r="AH84" i="18"/>
  <c r="AK84" i="15" s="1"/>
  <c r="AH50" i="18"/>
  <c r="AK50" i="15" s="1"/>
  <c r="AH110" i="18"/>
  <c r="AK110" i="15" s="1"/>
  <c r="AH65" i="18"/>
  <c r="AK65" i="15" s="1"/>
  <c r="AH68" i="18"/>
  <c r="AK68" i="15" s="1"/>
  <c r="AH91" i="18"/>
  <c r="AK91" i="15" s="1"/>
  <c r="AH73" i="18"/>
  <c r="AK73" i="15" s="1"/>
  <c r="AH49" i="18"/>
  <c r="AK49" i="15" s="1"/>
  <c r="AH40" i="18"/>
  <c r="AK40" i="15" s="1"/>
  <c r="AH28" i="18"/>
  <c r="AK28" i="15" s="1"/>
  <c r="AH13" i="18"/>
  <c r="AK13" i="15" s="1"/>
  <c r="AH97" i="18"/>
  <c r="AH109" i="18"/>
  <c r="AK109" i="15" s="1"/>
  <c r="AL109" i="15" s="1"/>
  <c r="AH90" i="18"/>
  <c r="AK90" i="15" s="1"/>
  <c r="AH89" i="18"/>
  <c r="AK89" i="15" s="1"/>
  <c r="AH87" i="18"/>
  <c r="AK87" i="15" s="1"/>
  <c r="AH51" i="18"/>
  <c r="AK51" i="15" s="1"/>
  <c r="AH115" i="18"/>
  <c r="AK115" i="15" s="1"/>
  <c r="AH107" i="18"/>
  <c r="AK107" i="15" s="1"/>
  <c r="AH106" i="18"/>
  <c r="AK106" i="15" s="1"/>
  <c r="AH105" i="18"/>
  <c r="AK105" i="15" s="1"/>
  <c r="AH102" i="18"/>
  <c r="AK102" i="15" s="1"/>
  <c r="AH95" i="18"/>
  <c r="AH94" i="18"/>
  <c r="AK94" i="15" s="1"/>
  <c r="AH113" i="18"/>
  <c r="AK113" i="15" s="1"/>
  <c r="AH96" i="18"/>
  <c r="AH92" i="18"/>
  <c r="AK92" i="15" s="1"/>
  <c r="AH108" i="18"/>
  <c r="AK108" i="15" s="1"/>
  <c r="AH101" i="18"/>
  <c r="AK101" i="15" s="1"/>
  <c r="AH93" i="18"/>
  <c r="AK93" i="15" s="1"/>
  <c r="AH80" i="18"/>
  <c r="AK80" i="15" s="1"/>
  <c r="AH76" i="18"/>
  <c r="AK76" i="15" s="1"/>
  <c r="AH38" i="18"/>
  <c r="AK38" i="15" s="1"/>
  <c r="AH35" i="18"/>
  <c r="AK35" i="15" s="1"/>
  <c r="AH34" i="18"/>
  <c r="AK34" i="15" s="1"/>
  <c r="AH31" i="18"/>
  <c r="AK31" i="15" s="1"/>
  <c r="AH18" i="18"/>
  <c r="AK18" i="15" s="1"/>
  <c r="AH112" i="18"/>
  <c r="AK112" i="15" s="1"/>
  <c r="AH111" i="18"/>
  <c r="AK111" i="15" s="1"/>
  <c r="AH100" i="18"/>
  <c r="AH99" i="18"/>
  <c r="AH98" i="18"/>
  <c r="AH86" i="18"/>
  <c r="AK86" i="15" s="1"/>
  <c r="AH72" i="18"/>
  <c r="AK72" i="15" s="1"/>
  <c r="AH71" i="18"/>
  <c r="AK71" i="15" s="1"/>
  <c r="AH70" i="18"/>
  <c r="AK70" i="15" s="1"/>
  <c r="AH104" i="18"/>
  <c r="AK104" i="15" s="1"/>
  <c r="AH88" i="18"/>
  <c r="AK88" i="15" s="1"/>
  <c r="AH85" i="18"/>
  <c r="AK85" i="15" s="1"/>
  <c r="AH81" i="18"/>
  <c r="AK81" i="15" s="1"/>
  <c r="AH77" i="18"/>
  <c r="AK77" i="15" s="1"/>
  <c r="AH79" i="18"/>
  <c r="AK79" i="15" s="1"/>
  <c r="AH78" i="18"/>
  <c r="AK78" i="15" s="1"/>
  <c r="AH69" i="18"/>
  <c r="AK69" i="15" s="1"/>
  <c r="AH66" i="18"/>
  <c r="AK66" i="15" s="1"/>
  <c r="AH64" i="18"/>
  <c r="AK64" i="15" s="1"/>
  <c r="AH62" i="18"/>
  <c r="AK62" i="15" s="1"/>
  <c r="AH56" i="18"/>
  <c r="AK56" i="15" s="1"/>
  <c r="AH55" i="18"/>
  <c r="AK55" i="15" s="1"/>
  <c r="AH83" i="18"/>
  <c r="AK83" i="15" s="1"/>
  <c r="AH82" i="18"/>
  <c r="AK82" i="15" s="1"/>
  <c r="AH75" i="18"/>
  <c r="AK75" i="15" s="1"/>
  <c r="AH74" i="18"/>
  <c r="AK74" i="15" s="1"/>
  <c r="AH61" i="18"/>
  <c r="AK61" i="15" s="1"/>
  <c r="AH67" i="18"/>
  <c r="AK67" i="15" s="1"/>
  <c r="AH58" i="18"/>
  <c r="AK58" i="15" s="1"/>
  <c r="AH48" i="18"/>
  <c r="AK48" i="15" s="1"/>
  <c r="AH60" i="18"/>
  <c r="AK60" i="15" s="1"/>
  <c r="AH59" i="18"/>
  <c r="AK59" i="15" s="1"/>
  <c r="AH52" i="18"/>
  <c r="AK52" i="15" s="1"/>
  <c r="AH36" i="18"/>
  <c r="AK36" i="15" s="1"/>
  <c r="AH63" i="18"/>
  <c r="AK63" i="15" s="1"/>
  <c r="AH47" i="18"/>
  <c r="AK47" i="15" s="1"/>
  <c r="AH39" i="18"/>
  <c r="AK39" i="15" s="1"/>
  <c r="AH54" i="18"/>
  <c r="AK54" i="15" s="1"/>
  <c r="AH53" i="18"/>
  <c r="AK53" i="15" s="1"/>
  <c r="AH46" i="18"/>
  <c r="AK46" i="15" s="1"/>
  <c r="AH45" i="18"/>
  <c r="AK45" i="15" s="1"/>
  <c r="AH26" i="18"/>
  <c r="AK26" i="15" s="1"/>
  <c r="AH24" i="18"/>
  <c r="AK24" i="15" s="1"/>
  <c r="AH37" i="18"/>
  <c r="AK37" i="15" s="1"/>
  <c r="AH29" i="18"/>
  <c r="AK29" i="15" s="1"/>
  <c r="AH27" i="18"/>
  <c r="AK27" i="15" s="1"/>
  <c r="AH43" i="18"/>
  <c r="AK43" i="15" s="1"/>
  <c r="AH32" i="18"/>
  <c r="AK32" i="15" s="1"/>
  <c r="AH25" i="18"/>
  <c r="AK25" i="15" s="1"/>
  <c r="AH17" i="18"/>
  <c r="AK17" i="15" s="1"/>
  <c r="AH42" i="18"/>
  <c r="AK42" i="15" s="1"/>
  <c r="AH41" i="18"/>
  <c r="AK41" i="15" s="1"/>
  <c r="AH33" i="18"/>
  <c r="AK33" i="15" s="1"/>
  <c r="AH30" i="18"/>
  <c r="AK30" i="15" s="1"/>
  <c r="AH16" i="18"/>
  <c r="AK16" i="15" s="1"/>
  <c r="AH15" i="18"/>
  <c r="AK15" i="15" s="1"/>
  <c r="AH23" i="18"/>
  <c r="AK23" i="15" s="1"/>
  <c r="AH22" i="18"/>
  <c r="AK22" i="15" s="1"/>
  <c r="AH21" i="18"/>
  <c r="AK21" i="15" s="1"/>
  <c r="AH20" i="18"/>
  <c r="AK20" i="15" s="1"/>
  <c r="AH19" i="18"/>
  <c r="AK19" i="15" s="1"/>
  <c r="AH12" i="18"/>
  <c r="AK12" i="15" s="1"/>
  <c r="AH11" i="18"/>
  <c r="AK11" i="15" s="1"/>
  <c r="AH7" i="18"/>
  <c r="AK7" i="15" s="1"/>
  <c r="AH14" i="18"/>
  <c r="AK14" i="15" s="1"/>
  <c r="AH8" i="18"/>
  <c r="AK8" i="15" s="1"/>
  <c r="AH6" i="18"/>
  <c r="AK6" i="15" s="1"/>
  <c r="AH9" i="18"/>
  <c r="AK9" i="15" s="1"/>
  <c r="AH10" i="18"/>
  <c r="AK10" i="15" s="1"/>
  <c r="CV29" i="12"/>
  <c r="AG3" i="16"/>
  <c r="AG4" i="16" s="1"/>
  <c r="AF3" i="16"/>
  <c r="AF4" i="16" s="1"/>
  <c r="AE3" i="16"/>
  <c r="AE4" i="16" s="1"/>
  <c r="AD3" i="16"/>
  <c r="AD4" i="16" s="1"/>
  <c r="AC3" i="16"/>
  <c r="AC4" i="16" s="1"/>
  <c r="AB3" i="16"/>
  <c r="AB4" i="16" s="1"/>
  <c r="AA3" i="16"/>
  <c r="AA4" i="16" s="1"/>
  <c r="Z3" i="16"/>
  <c r="Z4" i="16" s="1"/>
  <c r="Y3" i="16"/>
  <c r="Y4" i="16" s="1"/>
  <c r="X3" i="16"/>
  <c r="X4" i="16" s="1"/>
  <c r="W3" i="16"/>
  <c r="W4" i="16" s="1"/>
  <c r="V3" i="16"/>
  <c r="V4" i="16" s="1"/>
  <c r="U3" i="16"/>
  <c r="U4" i="16" s="1"/>
  <c r="T3" i="16"/>
  <c r="T4" i="16" s="1"/>
  <c r="S3" i="16"/>
  <c r="S4" i="16" s="1"/>
  <c r="R3" i="16"/>
  <c r="R4" i="16" s="1"/>
  <c r="Q3" i="16"/>
  <c r="Q4" i="16" s="1"/>
  <c r="P3" i="16"/>
  <c r="P4" i="16" s="1"/>
  <c r="O3" i="16"/>
  <c r="O4" i="16" s="1"/>
  <c r="N3" i="16"/>
  <c r="N4" i="16" s="1"/>
  <c r="M3" i="16"/>
  <c r="M4" i="16" s="1"/>
  <c r="L3" i="16"/>
  <c r="L4" i="16" s="1"/>
  <c r="K3" i="16"/>
  <c r="K4" i="16" s="1"/>
  <c r="J3" i="16"/>
  <c r="J4" i="16" s="1"/>
  <c r="I3" i="16"/>
  <c r="I4" i="16" s="1"/>
  <c r="H3" i="16"/>
  <c r="H4" i="16" s="1"/>
  <c r="G3" i="16"/>
  <c r="G4" i="16" s="1"/>
  <c r="F3" i="16"/>
  <c r="F4" i="16" s="1"/>
  <c r="E3" i="16"/>
  <c r="E4" i="16" s="1"/>
  <c r="D3" i="16"/>
  <c r="D4" i="16" s="1"/>
  <c r="C3" i="16"/>
  <c r="C4" i="16" s="1"/>
  <c r="B1" i="16"/>
  <c r="CV46" i="12" l="1"/>
  <c r="CV60" i="12"/>
  <c r="CV63" i="12"/>
  <c r="CV32" i="12"/>
  <c r="CV68" i="12"/>
  <c r="CV34" i="12"/>
  <c r="CV40" i="12"/>
  <c r="CV59" i="12"/>
  <c r="CV61" i="12"/>
  <c r="CV65" i="12"/>
  <c r="CV69" i="12"/>
  <c r="CV72" i="12"/>
  <c r="CV77" i="12"/>
  <c r="CV83" i="12"/>
  <c r="CV57" i="12"/>
  <c r="CV79" i="12"/>
  <c r="CV44" i="12"/>
  <c r="CV75" i="12"/>
  <c r="CV80" i="12"/>
  <c r="CV39" i="12"/>
  <c r="CV45" i="12"/>
  <c r="CV71" i="12"/>
  <c r="CV41" i="12"/>
  <c r="CV47" i="12"/>
  <c r="CV48" i="12"/>
  <c r="CV49" i="12"/>
  <c r="CV50" i="12"/>
  <c r="CV53" i="12"/>
  <c r="CV76" i="12"/>
  <c r="CV88" i="12"/>
  <c r="CV66" i="12"/>
  <c r="CV70" i="12"/>
  <c r="CV84" i="12"/>
  <c r="CV85" i="12"/>
  <c r="CV37" i="12"/>
  <c r="CV58" i="12"/>
  <c r="CV36" i="12"/>
  <c r="CV38" i="12"/>
  <c r="CV42" i="12"/>
  <c r="CV52" i="12"/>
  <c r="CV54" i="12"/>
  <c r="CV55" i="12"/>
  <c r="CV56" i="12"/>
  <c r="CV62" i="12"/>
  <c r="CV73" i="12"/>
  <c r="CV74" i="12"/>
  <c r="CV78" i="12"/>
  <c r="CV81" i="12"/>
  <c r="CV64" i="12"/>
  <c r="CV67" i="12"/>
  <c r="CV82" i="12"/>
  <c r="CV33" i="12"/>
  <c r="CV35" i="12"/>
  <c r="CV43" i="12"/>
  <c r="CV51" i="12"/>
  <c r="CV87" i="12"/>
  <c r="CV86" i="12"/>
  <c r="CV20" i="12"/>
  <c r="CV17" i="12"/>
  <c r="CV9" i="12"/>
  <c r="CV24" i="12"/>
  <c r="AL36" i="15"/>
  <c r="AL53" i="15"/>
  <c r="AL11" i="15"/>
  <c r="AL8" i="15"/>
  <c r="AL40" i="15"/>
  <c r="AL67" i="15"/>
  <c r="AL13" i="15"/>
  <c r="AL14" i="15"/>
  <c r="AL29" i="15"/>
  <c r="AL32" i="15"/>
  <c r="AL35" i="15"/>
  <c r="AL39" i="15"/>
  <c r="AL50" i="15"/>
  <c r="AL58" i="15"/>
  <c r="AL64" i="15"/>
  <c r="AL80" i="15"/>
  <c r="AL82" i="15"/>
  <c r="AL86" i="15"/>
  <c r="AL92" i="15"/>
  <c r="AL94" i="15"/>
  <c r="AL103" i="15"/>
  <c r="AL104" i="15"/>
  <c r="AL108" i="15"/>
  <c r="AL63" i="15"/>
  <c r="AL88" i="15"/>
  <c r="AL68" i="15"/>
  <c r="AL41" i="15"/>
  <c r="AL45" i="15"/>
  <c r="AL57" i="15"/>
  <c r="AL59" i="15"/>
  <c r="AL62" i="15"/>
  <c r="AL6" i="15"/>
  <c r="AL15" i="15"/>
  <c r="AL16" i="15"/>
  <c r="AL18" i="15"/>
  <c r="AL24" i="15"/>
  <c r="AL25" i="15"/>
  <c r="AL27" i="15"/>
  <c r="AL31" i="15"/>
  <c r="AL37" i="15"/>
  <c r="AL42" i="15"/>
  <c r="AL46" i="15"/>
  <c r="AL51" i="15"/>
  <c r="AL55" i="15"/>
  <c r="AL72" i="15"/>
  <c r="AL73" i="15"/>
  <c r="AL74" i="15"/>
  <c r="AL77" i="15"/>
  <c r="AL85" i="15"/>
  <c r="AL93" i="15"/>
  <c r="AL102" i="15"/>
  <c r="AL107" i="15"/>
  <c r="AL10" i="15"/>
  <c r="AL28" i="15"/>
  <c r="AL38" i="15"/>
  <c r="AL65" i="15"/>
  <c r="AL66" i="15"/>
  <c r="AL70" i="15"/>
  <c r="AL84" i="15"/>
  <c r="AL23" i="15"/>
  <c r="AL49" i="15"/>
  <c r="AL78" i="15"/>
  <c r="AL105" i="15"/>
  <c r="AL81" i="15"/>
  <c r="AL22" i="15"/>
  <c r="AL26" i="15"/>
  <c r="AL30" i="15"/>
  <c r="AL34" i="15"/>
  <c r="AL43" i="15"/>
  <c r="AL76" i="15"/>
  <c r="AL79" i="15"/>
  <c r="AL90" i="15"/>
  <c r="AL91" i="15"/>
  <c r="AL101" i="15"/>
  <c r="AL12" i="15"/>
  <c r="AL19" i="15"/>
  <c r="AL44" i="15"/>
  <c r="AL56" i="15"/>
  <c r="AL69" i="15"/>
  <c r="AL83" i="15"/>
  <c r="AL7" i="15"/>
  <c r="AL20" i="15"/>
  <c r="AL21" i="15"/>
  <c r="AL33" i="15"/>
  <c r="AL47" i="15"/>
  <c r="AL48" i="15"/>
  <c r="AL52" i="15"/>
  <c r="AL54" i="15"/>
  <c r="AL60" i="15"/>
  <c r="AL61" i="15"/>
  <c r="AL71" i="15"/>
  <c r="AL75" i="15"/>
  <c r="AL87" i="15"/>
  <c r="AL89" i="15"/>
  <c r="AL106" i="15"/>
  <c r="AL9" i="15"/>
  <c r="AL17" i="15"/>
  <c r="CV14" i="12"/>
  <c r="CV7" i="12"/>
  <c r="CV21" i="12"/>
  <c r="CV31" i="12"/>
  <c r="CV28" i="12"/>
  <c r="CV22" i="12"/>
  <c r="CV23" i="12"/>
  <c r="CV12" i="12"/>
  <c r="CV16" i="12"/>
  <c r="CV10" i="12"/>
  <c r="CV18" i="12"/>
  <c r="CV13" i="12"/>
  <c r="CV8" i="12"/>
  <c r="CV15" i="12"/>
  <c r="CV27" i="12"/>
  <c r="CV30" i="12"/>
  <c r="CV26" i="12"/>
  <c r="CV11" i="12"/>
  <c r="CV19" i="12"/>
  <c r="F50" i="11" l="1"/>
  <c r="BM5" i="18" l="1"/>
  <c r="AG5" i="18" s="1"/>
  <c r="AG5" i="15" s="1"/>
  <c r="BL5" i="18"/>
  <c r="AF5" i="18" s="1"/>
  <c r="AF5" i="15" s="1"/>
  <c r="BK5" i="18"/>
  <c r="AE5" i="18" s="1"/>
  <c r="AE5" i="15" s="1"/>
  <c r="BJ5" i="18"/>
  <c r="AD5" i="18" s="1"/>
  <c r="BI5" i="18"/>
  <c r="AC5" i="18" s="1"/>
  <c r="BH5" i="18"/>
  <c r="AB5" i="18" s="1"/>
  <c r="BG5" i="18"/>
  <c r="AA5" i="18" s="1"/>
  <c r="BF5" i="18"/>
  <c r="Z5" i="18" s="1"/>
  <c r="BE5" i="18"/>
  <c r="Y5" i="18" s="1"/>
  <c r="BD5" i="18"/>
  <c r="X5" i="18" s="1"/>
  <c r="BC5" i="18"/>
  <c r="W5" i="18" s="1"/>
  <c r="BB5" i="18"/>
  <c r="V5" i="18" s="1"/>
  <c r="BA5" i="18"/>
  <c r="U5" i="18" s="1"/>
  <c r="U5" i="15" s="1"/>
  <c r="AZ5" i="18"/>
  <c r="T5" i="18" s="1"/>
  <c r="AY5" i="18"/>
  <c r="S5" i="18" s="1"/>
  <c r="AX5" i="18"/>
  <c r="R5" i="18" s="1"/>
  <c r="AW5" i="18"/>
  <c r="Q5" i="18" s="1"/>
  <c r="AV5" i="18"/>
  <c r="P5" i="18" s="1"/>
  <c r="AU5" i="18"/>
  <c r="O5" i="18" s="1"/>
  <c r="O5" i="15" s="1"/>
  <c r="AT5" i="18"/>
  <c r="N5" i="18" s="1"/>
  <c r="AS5" i="18"/>
  <c r="M5" i="18" s="1"/>
  <c r="AR5" i="18"/>
  <c r="L5" i="18" s="1"/>
  <c r="AQ5" i="18"/>
  <c r="K5" i="18" s="1"/>
  <c r="AP5" i="18"/>
  <c r="J5" i="18" s="1"/>
  <c r="J5" i="15" s="1"/>
  <c r="AO5" i="18"/>
  <c r="I5" i="18" s="1"/>
  <c r="AN5" i="18"/>
  <c r="H5" i="18" s="1"/>
  <c r="AM5" i="18"/>
  <c r="G5" i="18" s="1"/>
  <c r="AL5" i="18"/>
  <c r="F5" i="18" s="1"/>
  <c r="AK5" i="18"/>
  <c r="E5" i="18" s="1"/>
  <c r="AJ5" i="18"/>
  <c r="D5" i="18" s="1"/>
  <c r="AI5" i="18"/>
  <c r="C5" i="18" s="1"/>
  <c r="B5" i="18"/>
  <c r="A5" i="18" s="1"/>
  <c r="AI3" i="18"/>
  <c r="AJ3" i="18" s="1"/>
  <c r="C3" i="18"/>
  <c r="C4" i="18" s="1"/>
  <c r="B1" i="18"/>
  <c r="AC5" i="15"/>
  <c r="AB5" i="15"/>
  <c r="V5" i="15"/>
  <c r="P5" i="15"/>
  <c r="D5" i="15"/>
  <c r="B5" i="15"/>
  <c r="A5" i="15" s="1"/>
  <c r="AG3" i="15"/>
  <c r="AG4" i="15" s="1"/>
  <c r="AF3" i="15"/>
  <c r="AF4" i="15" s="1"/>
  <c r="AE3" i="15"/>
  <c r="AE4" i="15" s="1"/>
  <c r="AD3" i="15"/>
  <c r="AD4" i="15" s="1"/>
  <c r="AC3" i="15"/>
  <c r="AC4" i="15" s="1"/>
  <c r="AB3" i="15"/>
  <c r="AB4" i="15" s="1"/>
  <c r="AA3" i="15"/>
  <c r="AA4" i="15" s="1"/>
  <c r="Z3" i="15"/>
  <c r="Z4" i="15" s="1"/>
  <c r="Y3" i="15"/>
  <c r="Y4" i="15" s="1"/>
  <c r="X3" i="15"/>
  <c r="X4" i="15" s="1"/>
  <c r="W3" i="15"/>
  <c r="W4" i="15" s="1"/>
  <c r="V3" i="15"/>
  <c r="V4" i="15" s="1"/>
  <c r="U3" i="15"/>
  <c r="U4" i="15" s="1"/>
  <c r="T3" i="15"/>
  <c r="T4" i="15" s="1"/>
  <c r="S3" i="15"/>
  <c r="S4" i="15" s="1"/>
  <c r="R3" i="15"/>
  <c r="R4" i="15" s="1"/>
  <c r="Q3" i="15"/>
  <c r="Q4" i="15" s="1"/>
  <c r="P3" i="15"/>
  <c r="P4" i="15" s="1"/>
  <c r="O3" i="15"/>
  <c r="O4" i="15" s="1"/>
  <c r="N3" i="15"/>
  <c r="N4" i="15" s="1"/>
  <c r="M3" i="15"/>
  <c r="M4" i="15" s="1"/>
  <c r="L3" i="15"/>
  <c r="L4" i="15" s="1"/>
  <c r="K3" i="15"/>
  <c r="K4" i="15" s="1"/>
  <c r="J3" i="15"/>
  <c r="J4" i="15" s="1"/>
  <c r="I3" i="15"/>
  <c r="I4" i="15" s="1"/>
  <c r="H3" i="15"/>
  <c r="H4" i="15" s="1"/>
  <c r="G3" i="15"/>
  <c r="G4" i="15" s="1"/>
  <c r="F3" i="15"/>
  <c r="F4" i="15" s="1"/>
  <c r="E3" i="15"/>
  <c r="E4" i="15" s="1"/>
  <c r="D3" i="15"/>
  <c r="D4" i="15" s="1"/>
  <c r="C3" i="15"/>
  <c r="C4" i="15" s="1"/>
  <c r="B1" i="15"/>
  <c r="P9" i="13"/>
  <c r="O9" i="13"/>
  <c r="AF8" i="13"/>
  <c r="P8" i="13"/>
  <c r="O8" i="13"/>
  <c r="P7" i="13"/>
  <c r="O7" i="13"/>
  <c r="P6" i="13"/>
  <c r="O6" i="13"/>
  <c r="AF2" i="13"/>
  <c r="AF7" i="13" s="1"/>
  <c r="C2" i="13"/>
  <c r="C1" i="13"/>
  <c r="N1" i="13" s="1"/>
  <c r="AI17" i="38"/>
  <c r="AH17" i="38"/>
  <c r="AG17" i="38"/>
  <c r="AF17" i="38"/>
  <c r="AE17" i="38"/>
  <c r="AD17" i="38"/>
  <c r="AC17" i="38"/>
  <c r="AB17" i="38"/>
  <c r="AA17" i="38"/>
  <c r="Z17" i="38"/>
  <c r="Y17" i="38"/>
  <c r="X17" i="38"/>
  <c r="W17" i="38"/>
  <c r="V17" i="38"/>
  <c r="U17" i="38"/>
  <c r="T17" i="38"/>
  <c r="S17" i="38"/>
  <c r="R17" i="38"/>
  <c r="Q17" i="38"/>
  <c r="P17" i="38"/>
  <c r="O17" i="38"/>
  <c r="N17" i="38"/>
  <c r="M17" i="38"/>
  <c r="L17" i="38"/>
  <c r="K17" i="38"/>
  <c r="J17" i="38"/>
  <c r="I17" i="38"/>
  <c r="H17" i="38"/>
  <c r="G17" i="38"/>
  <c r="F17" i="38"/>
  <c r="E17" i="38"/>
  <c r="C17" i="38"/>
  <c r="D17" i="38" s="1"/>
  <c r="B17" i="38"/>
  <c r="E15" i="38"/>
  <c r="F15" i="38" s="1"/>
  <c r="G15" i="38" s="1"/>
  <c r="H15" i="38" s="1"/>
  <c r="O141" i="27"/>
  <c r="N141" i="27"/>
  <c r="M141" i="27" s="1"/>
  <c r="O140" i="27"/>
  <c r="N140" i="27"/>
  <c r="M140" i="27" s="1"/>
  <c r="O139" i="27"/>
  <c r="N139" i="27"/>
  <c r="M139" i="27" s="1"/>
  <c r="O138" i="27"/>
  <c r="N138" i="27"/>
  <c r="O137" i="27"/>
  <c r="N137" i="27"/>
  <c r="M137" i="27" s="1"/>
  <c r="O136" i="27"/>
  <c r="N136" i="27"/>
  <c r="M136" i="27" s="1"/>
  <c r="O135" i="27"/>
  <c r="N135" i="27"/>
  <c r="M135" i="27" s="1"/>
  <c r="O134" i="27"/>
  <c r="N134" i="27"/>
  <c r="M134" i="27" s="1"/>
  <c r="P110" i="27" s="1"/>
  <c r="AX121" i="12" s="1"/>
  <c r="O133" i="27"/>
  <c r="N133" i="27"/>
  <c r="M133" i="27" s="1"/>
  <c r="O132" i="27"/>
  <c r="N132" i="27"/>
  <c r="M132" i="27" s="1"/>
  <c r="O131" i="27"/>
  <c r="N131" i="27"/>
  <c r="M131" i="27" s="1"/>
  <c r="O130" i="27"/>
  <c r="N130" i="27"/>
  <c r="M130" i="27" s="1"/>
  <c r="O129" i="27"/>
  <c r="N129" i="27"/>
  <c r="M129" i="27" s="1"/>
  <c r="O128" i="27"/>
  <c r="N128" i="27"/>
  <c r="M128" i="27" s="1"/>
  <c r="O127" i="27"/>
  <c r="N127" i="27"/>
  <c r="M127" i="27" s="1"/>
  <c r="O126" i="27"/>
  <c r="N126" i="27"/>
  <c r="M126" i="27" s="1"/>
  <c r="O125" i="27"/>
  <c r="N125" i="27"/>
  <c r="M125" i="27" s="1"/>
  <c r="O124" i="27"/>
  <c r="N124" i="27"/>
  <c r="M124" i="27"/>
  <c r="F100" i="27" s="1"/>
  <c r="T111" i="12" s="1"/>
  <c r="AM116" i="18" s="1"/>
  <c r="G116" i="18" s="1"/>
  <c r="C119" i="27"/>
  <c r="L100" i="27"/>
  <c r="AL111" i="12" s="1"/>
  <c r="AS116" i="18" s="1"/>
  <c r="M116" i="18" s="1"/>
  <c r="AF99" i="27"/>
  <c r="AE99" i="27"/>
  <c r="AD99" i="27"/>
  <c r="AC99" i="27"/>
  <c r="AB99" i="27"/>
  <c r="AA99" i="27"/>
  <c r="Z99" i="27"/>
  <c r="Y99" i="27"/>
  <c r="X99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G99" i="27"/>
  <c r="F99" i="27"/>
  <c r="E99" i="27"/>
  <c r="D99" i="27"/>
  <c r="C99" i="27"/>
  <c r="AF98" i="27"/>
  <c r="AE98" i="27"/>
  <c r="AD98" i="27"/>
  <c r="AC98" i="27"/>
  <c r="AB98" i="27"/>
  <c r="AA98" i="27"/>
  <c r="Z98" i="27"/>
  <c r="Y98" i="27"/>
  <c r="X98" i="27"/>
  <c r="W98" i="27"/>
  <c r="V98" i="27"/>
  <c r="U98" i="27"/>
  <c r="T98" i="27"/>
  <c r="S98" i="27"/>
  <c r="R98" i="27"/>
  <c r="Q98" i="27"/>
  <c r="P98" i="27"/>
  <c r="O98" i="27"/>
  <c r="N98" i="27"/>
  <c r="M98" i="27"/>
  <c r="L98" i="27"/>
  <c r="K98" i="27"/>
  <c r="J98" i="27"/>
  <c r="I98" i="27"/>
  <c r="H98" i="27"/>
  <c r="G98" i="27"/>
  <c r="F98" i="27"/>
  <c r="E98" i="27"/>
  <c r="D98" i="27"/>
  <c r="C98" i="27"/>
  <c r="B98" i="27"/>
  <c r="AF96" i="27"/>
  <c r="AE96" i="27"/>
  <c r="AD96" i="27"/>
  <c r="AC96" i="27"/>
  <c r="AB96" i="27"/>
  <c r="AA96" i="27"/>
  <c r="Z96" i="27"/>
  <c r="Y96" i="27"/>
  <c r="X96" i="27"/>
  <c r="W96" i="27"/>
  <c r="V96" i="27"/>
  <c r="U96" i="27"/>
  <c r="T96" i="27"/>
  <c r="S96" i="27"/>
  <c r="R96" i="27"/>
  <c r="Q96" i="27"/>
  <c r="P96" i="27"/>
  <c r="O96" i="27"/>
  <c r="N96" i="27"/>
  <c r="M96" i="27"/>
  <c r="L96" i="27"/>
  <c r="K96" i="27"/>
  <c r="J96" i="27"/>
  <c r="I96" i="27"/>
  <c r="H96" i="27"/>
  <c r="G96" i="27"/>
  <c r="F96" i="27"/>
  <c r="E96" i="27"/>
  <c r="D96" i="27"/>
  <c r="C96" i="27"/>
  <c r="B96" i="27"/>
  <c r="AF95" i="27"/>
  <c r="AE95" i="27"/>
  <c r="AD95" i="27"/>
  <c r="AC95" i="27"/>
  <c r="AB95" i="27"/>
  <c r="AA95" i="27"/>
  <c r="Z95" i="27"/>
  <c r="Y95" i="27"/>
  <c r="X95" i="27"/>
  <c r="W95" i="27"/>
  <c r="V95" i="27"/>
  <c r="U95" i="27"/>
  <c r="T95" i="27"/>
  <c r="S95" i="27"/>
  <c r="R95" i="27"/>
  <c r="Q95" i="27"/>
  <c r="P95" i="27"/>
  <c r="O95" i="27"/>
  <c r="N95" i="27"/>
  <c r="M95" i="27"/>
  <c r="L95" i="27"/>
  <c r="K95" i="27"/>
  <c r="J95" i="27"/>
  <c r="I95" i="27"/>
  <c r="H95" i="27"/>
  <c r="G95" i="27"/>
  <c r="F95" i="27"/>
  <c r="E95" i="27"/>
  <c r="D95" i="27"/>
  <c r="C95" i="27"/>
  <c r="B95" i="27"/>
  <c r="AF94" i="27"/>
  <c r="AE94" i="27"/>
  <c r="AD94" i="27"/>
  <c r="AC94" i="27"/>
  <c r="AB94" i="27"/>
  <c r="AA94" i="27"/>
  <c r="Z94" i="27"/>
  <c r="Y94" i="27"/>
  <c r="X94" i="27"/>
  <c r="W94" i="27"/>
  <c r="V94" i="27"/>
  <c r="U94" i="27"/>
  <c r="T94" i="27"/>
  <c r="S94" i="27"/>
  <c r="R94" i="27"/>
  <c r="Q94" i="27"/>
  <c r="P94" i="27"/>
  <c r="O94" i="27"/>
  <c r="N94" i="27"/>
  <c r="M94" i="27"/>
  <c r="L94" i="27"/>
  <c r="K94" i="27"/>
  <c r="J94" i="27"/>
  <c r="I94" i="27"/>
  <c r="H94" i="27"/>
  <c r="G94" i="27"/>
  <c r="F94" i="27"/>
  <c r="E94" i="27"/>
  <c r="D94" i="27"/>
  <c r="C94" i="27"/>
  <c r="B94" i="27"/>
  <c r="AF93" i="27"/>
  <c r="AE93" i="27"/>
  <c r="AD93" i="27"/>
  <c r="AC93" i="27"/>
  <c r="AB93" i="27"/>
  <c r="AA93" i="27"/>
  <c r="Z93" i="27"/>
  <c r="Y93" i="27"/>
  <c r="X93" i="27"/>
  <c r="W93" i="27"/>
  <c r="V93" i="27"/>
  <c r="U93" i="27"/>
  <c r="T93" i="27"/>
  <c r="S93" i="27"/>
  <c r="R93" i="27"/>
  <c r="Q93" i="27"/>
  <c r="P93" i="27"/>
  <c r="O93" i="27"/>
  <c r="N93" i="27"/>
  <c r="M93" i="27"/>
  <c r="L93" i="27"/>
  <c r="K93" i="27"/>
  <c r="J93" i="27"/>
  <c r="I93" i="27"/>
  <c r="H93" i="27"/>
  <c r="G93" i="27"/>
  <c r="F93" i="27"/>
  <c r="E93" i="27"/>
  <c r="D93" i="27"/>
  <c r="C93" i="27"/>
  <c r="B93" i="27"/>
  <c r="AF92" i="27"/>
  <c r="AE92" i="27"/>
  <c r="AD92" i="27"/>
  <c r="AC92" i="27"/>
  <c r="AB92" i="27"/>
  <c r="AA92" i="27"/>
  <c r="Z92" i="27"/>
  <c r="Y92" i="27"/>
  <c r="X92" i="27"/>
  <c r="W92" i="27"/>
  <c r="V92" i="27"/>
  <c r="U92" i="27"/>
  <c r="T92" i="27"/>
  <c r="S92" i="27"/>
  <c r="R92" i="27"/>
  <c r="Q92" i="27"/>
  <c r="P92" i="27"/>
  <c r="O92" i="27"/>
  <c r="N92" i="27"/>
  <c r="M92" i="27"/>
  <c r="L92" i="27"/>
  <c r="K92" i="27"/>
  <c r="J92" i="27"/>
  <c r="I92" i="27"/>
  <c r="H92" i="27"/>
  <c r="G92" i="27"/>
  <c r="F92" i="27"/>
  <c r="E92" i="27"/>
  <c r="D92" i="27"/>
  <c r="C92" i="27"/>
  <c r="B92" i="27"/>
  <c r="AF91" i="27"/>
  <c r="AE91" i="27"/>
  <c r="AD91" i="27"/>
  <c r="AC91" i="27"/>
  <c r="AB91" i="27"/>
  <c r="AA91" i="27"/>
  <c r="Z91" i="27"/>
  <c r="Y91" i="27"/>
  <c r="X91" i="27"/>
  <c r="W91" i="27"/>
  <c r="V91" i="27"/>
  <c r="U91" i="27"/>
  <c r="T91" i="27"/>
  <c r="S91" i="27"/>
  <c r="R91" i="27"/>
  <c r="Q91" i="27"/>
  <c r="P91" i="27"/>
  <c r="O91" i="27"/>
  <c r="N91" i="27"/>
  <c r="M91" i="27"/>
  <c r="L91" i="27"/>
  <c r="K91" i="27"/>
  <c r="J91" i="27"/>
  <c r="I91" i="27"/>
  <c r="H91" i="27"/>
  <c r="G91" i="27"/>
  <c r="F91" i="27"/>
  <c r="E91" i="27"/>
  <c r="D91" i="27"/>
  <c r="C91" i="27"/>
  <c r="B91" i="27"/>
  <c r="AF90" i="27"/>
  <c r="AE90" i="27"/>
  <c r="AD90" i="27"/>
  <c r="AC90" i="27"/>
  <c r="AB90" i="27"/>
  <c r="AA90" i="27"/>
  <c r="Z90" i="27"/>
  <c r="Y90" i="27"/>
  <c r="X90" i="27"/>
  <c r="W90" i="27"/>
  <c r="V90" i="27"/>
  <c r="U90" i="27"/>
  <c r="T90" i="27"/>
  <c r="S90" i="27"/>
  <c r="R90" i="27"/>
  <c r="Q90" i="27"/>
  <c r="P90" i="27"/>
  <c r="O90" i="27"/>
  <c r="N90" i="27"/>
  <c r="M90" i="27"/>
  <c r="L90" i="27"/>
  <c r="K90" i="27"/>
  <c r="J90" i="27"/>
  <c r="I90" i="27"/>
  <c r="H90" i="27"/>
  <c r="G90" i="27"/>
  <c r="F90" i="27"/>
  <c r="E90" i="27"/>
  <c r="D90" i="27"/>
  <c r="C90" i="27"/>
  <c r="B90" i="27"/>
  <c r="AF89" i="27"/>
  <c r="AE89" i="27"/>
  <c r="AD89" i="27"/>
  <c r="AC89" i="27"/>
  <c r="AB89" i="27"/>
  <c r="AA89" i="27"/>
  <c r="Z89" i="27"/>
  <c r="Y89" i="27"/>
  <c r="X89" i="27"/>
  <c r="W89" i="27"/>
  <c r="V89" i="27"/>
  <c r="U89" i="27"/>
  <c r="T89" i="27"/>
  <c r="S89" i="27"/>
  <c r="R89" i="27"/>
  <c r="Q89" i="27"/>
  <c r="P89" i="27"/>
  <c r="O89" i="27"/>
  <c r="N89" i="27"/>
  <c r="M89" i="27"/>
  <c r="L89" i="27"/>
  <c r="K89" i="27"/>
  <c r="J89" i="27"/>
  <c r="I89" i="27"/>
  <c r="H89" i="27"/>
  <c r="G89" i="27"/>
  <c r="F89" i="27"/>
  <c r="E89" i="27"/>
  <c r="D89" i="27"/>
  <c r="C89" i="27"/>
  <c r="B89" i="27"/>
  <c r="AF88" i="27"/>
  <c r="AE88" i="27"/>
  <c r="AD88" i="27"/>
  <c r="AC88" i="27"/>
  <c r="AB88" i="27"/>
  <c r="AA88" i="27"/>
  <c r="Z88" i="27"/>
  <c r="Y88" i="27"/>
  <c r="X88" i="27"/>
  <c r="W88" i="27"/>
  <c r="V88" i="27"/>
  <c r="U88" i="27"/>
  <c r="T88" i="27"/>
  <c r="S88" i="27"/>
  <c r="R88" i="27"/>
  <c r="Q88" i="27"/>
  <c r="P88" i="27"/>
  <c r="O88" i="27"/>
  <c r="N88" i="27"/>
  <c r="M88" i="27"/>
  <c r="L88" i="27"/>
  <c r="K88" i="27"/>
  <c r="J88" i="27"/>
  <c r="I88" i="27"/>
  <c r="H88" i="27"/>
  <c r="G88" i="27"/>
  <c r="F88" i="27"/>
  <c r="E88" i="27"/>
  <c r="D88" i="27"/>
  <c r="C88" i="27"/>
  <c r="B88" i="27"/>
  <c r="AF87" i="27"/>
  <c r="AE87" i="27"/>
  <c r="AD87" i="27"/>
  <c r="AC87" i="27"/>
  <c r="AB87" i="27"/>
  <c r="AA87" i="27"/>
  <c r="Z87" i="27"/>
  <c r="Y87" i="27"/>
  <c r="X87" i="27"/>
  <c r="W87" i="27"/>
  <c r="V87" i="27"/>
  <c r="U87" i="27"/>
  <c r="T87" i="27"/>
  <c r="S87" i="27"/>
  <c r="R87" i="27"/>
  <c r="Q87" i="27"/>
  <c r="P87" i="27"/>
  <c r="O87" i="27"/>
  <c r="N87" i="27"/>
  <c r="M87" i="27"/>
  <c r="L87" i="27"/>
  <c r="K87" i="27"/>
  <c r="J87" i="27"/>
  <c r="I87" i="27"/>
  <c r="H87" i="27"/>
  <c r="G87" i="27"/>
  <c r="F87" i="27"/>
  <c r="E87" i="27"/>
  <c r="D87" i="27"/>
  <c r="C87" i="27"/>
  <c r="B87" i="27"/>
  <c r="AF86" i="27"/>
  <c r="AE86" i="27"/>
  <c r="AD86" i="27"/>
  <c r="AC86" i="27"/>
  <c r="AB86" i="27"/>
  <c r="AA86" i="27"/>
  <c r="Z86" i="27"/>
  <c r="Y86" i="27"/>
  <c r="X86" i="27"/>
  <c r="W86" i="27"/>
  <c r="V86" i="27"/>
  <c r="U86" i="27"/>
  <c r="T86" i="27"/>
  <c r="S86" i="27"/>
  <c r="R86" i="27"/>
  <c r="Q86" i="27"/>
  <c r="P86" i="27"/>
  <c r="O86" i="27"/>
  <c r="N86" i="27"/>
  <c r="M86" i="27"/>
  <c r="L86" i="27"/>
  <c r="K86" i="27"/>
  <c r="J86" i="27"/>
  <c r="I86" i="27"/>
  <c r="H86" i="27"/>
  <c r="G86" i="27"/>
  <c r="F86" i="27"/>
  <c r="E86" i="27"/>
  <c r="D86" i="27"/>
  <c r="C86" i="27"/>
  <c r="B86" i="27"/>
  <c r="AF85" i="27"/>
  <c r="AE85" i="27"/>
  <c r="AD85" i="27"/>
  <c r="AC85" i="27"/>
  <c r="AB85" i="27"/>
  <c r="AA85" i="27"/>
  <c r="Z85" i="27"/>
  <c r="Y85" i="27"/>
  <c r="X85" i="27"/>
  <c r="W85" i="27"/>
  <c r="V85" i="27"/>
  <c r="U85" i="27"/>
  <c r="T85" i="27"/>
  <c r="S85" i="27"/>
  <c r="R85" i="27"/>
  <c r="Q85" i="27"/>
  <c r="P85" i="27"/>
  <c r="O85" i="27"/>
  <c r="N85" i="27"/>
  <c r="M85" i="27"/>
  <c r="L85" i="27"/>
  <c r="K85" i="27"/>
  <c r="J85" i="27"/>
  <c r="I85" i="27"/>
  <c r="H85" i="27"/>
  <c r="G85" i="27"/>
  <c r="F85" i="27"/>
  <c r="E85" i="27"/>
  <c r="D85" i="27"/>
  <c r="C85" i="27"/>
  <c r="B85" i="27"/>
  <c r="AF84" i="27"/>
  <c r="AE84" i="27"/>
  <c r="AD84" i="27"/>
  <c r="AC84" i="27"/>
  <c r="AB84" i="27"/>
  <c r="AA84" i="27"/>
  <c r="Z84" i="27"/>
  <c r="Y84" i="27"/>
  <c r="X84" i="27"/>
  <c r="W84" i="27"/>
  <c r="V84" i="27"/>
  <c r="U84" i="27"/>
  <c r="T84" i="27"/>
  <c r="S84" i="27"/>
  <c r="R84" i="27"/>
  <c r="Q84" i="27"/>
  <c r="P84" i="27"/>
  <c r="O84" i="27"/>
  <c r="N84" i="27"/>
  <c r="M84" i="27"/>
  <c r="L84" i="27"/>
  <c r="K84" i="27"/>
  <c r="J84" i="27"/>
  <c r="I84" i="27"/>
  <c r="H84" i="27"/>
  <c r="G84" i="27"/>
  <c r="F84" i="27"/>
  <c r="E84" i="27"/>
  <c r="D84" i="27"/>
  <c r="C84" i="27"/>
  <c r="B84" i="27"/>
  <c r="AF83" i="27"/>
  <c r="AE83" i="27"/>
  <c r="AD83" i="27"/>
  <c r="AC83" i="27"/>
  <c r="AB83" i="27"/>
  <c r="AA83" i="27"/>
  <c r="Z83" i="27"/>
  <c r="Y83" i="27"/>
  <c r="X83" i="27"/>
  <c r="W83" i="27"/>
  <c r="V83" i="27"/>
  <c r="U83" i="27"/>
  <c r="T83" i="27"/>
  <c r="S83" i="27"/>
  <c r="R83" i="27"/>
  <c r="Q83" i="27"/>
  <c r="P83" i="27"/>
  <c r="O83" i="27"/>
  <c r="N83" i="27"/>
  <c r="M83" i="27"/>
  <c r="L83" i="27"/>
  <c r="K83" i="27"/>
  <c r="J83" i="27"/>
  <c r="I83" i="27"/>
  <c r="H83" i="27"/>
  <c r="G83" i="27"/>
  <c r="F83" i="27"/>
  <c r="E83" i="27"/>
  <c r="D83" i="27"/>
  <c r="C83" i="27"/>
  <c r="B83" i="27"/>
  <c r="AF82" i="27"/>
  <c r="AE82" i="27"/>
  <c r="AD82" i="27"/>
  <c r="AC82" i="27"/>
  <c r="AB82" i="27"/>
  <c r="AA82" i="27"/>
  <c r="Z82" i="27"/>
  <c r="Y82" i="27"/>
  <c r="X82" i="27"/>
  <c r="W82" i="27"/>
  <c r="V82" i="27"/>
  <c r="U82" i="27"/>
  <c r="T82" i="27"/>
  <c r="S82" i="27"/>
  <c r="R82" i="27"/>
  <c r="Q82" i="27"/>
  <c r="P82" i="27"/>
  <c r="O82" i="27"/>
  <c r="N82" i="27"/>
  <c r="M82" i="27"/>
  <c r="L82" i="27"/>
  <c r="K82" i="27"/>
  <c r="J82" i="27"/>
  <c r="I82" i="27"/>
  <c r="H82" i="27"/>
  <c r="G82" i="27"/>
  <c r="F82" i="27"/>
  <c r="E82" i="27"/>
  <c r="D82" i="27"/>
  <c r="C82" i="27"/>
  <c r="B82" i="27"/>
  <c r="AF81" i="27"/>
  <c r="AE81" i="27"/>
  <c r="AD81" i="27"/>
  <c r="AC81" i="27"/>
  <c r="AB81" i="27"/>
  <c r="AA81" i="27"/>
  <c r="Z81" i="27"/>
  <c r="Y81" i="27"/>
  <c r="X81" i="27"/>
  <c r="W81" i="27"/>
  <c r="V81" i="27"/>
  <c r="U81" i="27"/>
  <c r="T81" i="27"/>
  <c r="S81" i="27"/>
  <c r="R81" i="27"/>
  <c r="Q81" i="27"/>
  <c r="P81" i="27"/>
  <c r="O81" i="27"/>
  <c r="N81" i="27"/>
  <c r="M81" i="27"/>
  <c r="L81" i="27"/>
  <c r="K81" i="27"/>
  <c r="J81" i="27"/>
  <c r="I81" i="27"/>
  <c r="H81" i="27"/>
  <c r="G81" i="27"/>
  <c r="F81" i="27"/>
  <c r="E81" i="27"/>
  <c r="D81" i="27"/>
  <c r="C81" i="27"/>
  <c r="B81" i="27"/>
  <c r="AF80" i="27"/>
  <c r="AE80" i="27"/>
  <c r="AD80" i="27"/>
  <c r="AC80" i="27"/>
  <c r="AB80" i="27"/>
  <c r="AA80" i="27"/>
  <c r="Z80" i="27"/>
  <c r="Y80" i="27"/>
  <c r="X80" i="27"/>
  <c r="W80" i="27"/>
  <c r="V80" i="27"/>
  <c r="U80" i="27"/>
  <c r="T80" i="27"/>
  <c r="S80" i="27"/>
  <c r="R80" i="27"/>
  <c r="Q80" i="27"/>
  <c r="P80" i="27"/>
  <c r="O80" i="27"/>
  <c r="N80" i="27"/>
  <c r="M80" i="27"/>
  <c r="L80" i="27"/>
  <c r="K80" i="27"/>
  <c r="J80" i="27"/>
  <c r="I80" i="27"/>
  <c r="H80" i="27"/>
  <c r="G80" i="27"/>
  <c r="F80" i="27"/>
  <c r="E80" i="27"/>
  <c r="D80" i="27"/>
  <c r="C80" i="27"/>
  <c r="B80" i="27"/>
  <c r="AF79" i="27"/>
  <c r="AE79" i="27"/>
  <c r="AE100" i="27" s="1"/>
  <c r="CQ111" i="12" s="1"/>
  <c r="BL116" i="18" s="1"/>
  <c r="AF116" i="18" s="1"/>
  <c r="AD79" i="27"/>
  <c r="AD100" i="27" s="1"/>
  <c r="CN111" i="12" s="1"/>
  <c r="BK116" i="18" s="1"/>
  <c r="AE116" i="18" s="1"/>
  <c r="AC79" i="27"/>
  <c r="AC100" i="27" s="1"/>
  <c r="CK111" i="12" s="1"/>
  <c r="BJ116" i="18" s="1"/>
  <c r="AD116" i="18" s="1"/>
  <c r="AB79" i="27"/>
  <c r="AB100" i="27" s="1"/>
  <c r="CH111" i="12" s="1"/>
  <c r="BI116" i="18" s="1"/>
  <c r="AC116" i="18" s="1"/>
  <c r="AA79" i="27"/>
  <c r="AA100" i="27" s="1"/>
  <c r="CE111" i="12" s="1"/>
  <c r="BH116" i="18" s="1"/>
  <c r="AB116" i="18" s="1"/>
  <c r="Z79" i="27"/>
  <c r="Z100" i="27" s="1"/>
  <c r="CB111" i="12" s="1"/>
  <c r="BG116" i="18" s="1"/>
  <c r="AA116" i="18" s="1"/>
  <c r="Y79" i="27"/>
  <c r="Y100" i="27" s="1"/>
  <c r="BY111" i="12" s="1"/>
  <c r="BF116" i="18" s="1"/>
  <c r="Z116" i="18" s="1"/>
  <c r="X79" i="27"/>
  <c r="X100" i="27" s="1"/>
  <c r="W79" i="27"/>
  <c r="W100" i="27" s="1"/>
  <c r="BS111" i="12" s="1"/>
  <c r="BD116" i="18" s="1"/>
  <c r="X116" i="18" s="1"/>
  <c r="V79" i="27"/>
  <c r="V100" i="27" s="1"/>
  <c r="BP111" i="12" s="1"/>
  <c r="BC116" i="18" s="1"/>
  <c r="W116" i="18" s="1"/>
  <c r="U79" i="27"/>
  <c r="U100" i="27" s="1"/>
  <c r="T79" i="27"/>
  <c r="T100" i="27" s="1"/>
  <c r="BJ111" i="12" s="1"/>
  <c r="BA116" i="18" s="1"/>
  <c r="U116" i="18" s="1"/>
  <c r="S79" i="27"/>
  <c r="S100" i="27" s="1"/>
  <c r="BG111" i="12" s="1"/>
  <c r="AZ116" i="18" s="1"/>
  <c r="T116" i="18" s="1"/>
  <c r="R79" i="27"/>
  <c r="R100" i="27" s="1"/>
  <c r="BD111" i="12" s="1"/>
  <c r="AY116" i="18" s="1"/>
  <c r="S116" i="18" s="1"/>
  <c r="Q79" i="27"/>
  <c r="Q100" i="27" s="1"/>
  <c r="P79" i="27"/>
  <c r="O79" i="27"/>
  <c r="O100" i="27" s="1"/>
  <c r="AU111" i="12" s="1"/>
  <c r="AV116" i="18" s="1"/>
  <c r="P116" i="18" s="1"/>
  <c r="N79" i="27"/>
  <c r="N100" i="27" s="1"/>
  <c r="M79" i="27"/>
  <c r="M100" i="27" s="1"/>
  <c r="AO111" i="12" s="1"/>
  <c r="AT116" i="18" s="1"/>
  <c r="N116" i="18" s="1"/>
  <c r="L79" i="27"/>
  <c r="K79" i="27"/>
  <c r="K100" i="27" s="1"/>
  <c r="J79" i="27"/>
  <c r="J100" i="27" s="1"/>
  <c r="AF111" i="12" s="1"/>
  <c r="AQ116" i="18" s="1"/>
  <c r="K116" i="18" s="1"/>
  <c r="I79" i="27"/>
  <c r="I100" i="27" s="1"/>
  <c r="AC111" i="12" s="1"/>
  <c r="AP116" i="18" s="1"/>
  <c r="J116" i="18" s="1"/>
  <c r="H79" i="27"/>
  <c r="H100" i="27" s="1"/>
  <c r="Z111" i="12" s="1"/>
  <c r="AO116" i="18" s="1"/>
  <c r="I116" i="18" s="1"/>
  <c r="G79" i="27"/>
  <c r="G100" i="27" s="1"/>
  <c r="W111" i="12" s="1"/>
  <c r="AN116" i="18" s="1"/>
  <c r="H116" i="18" s="1"/>
  <c r="F79" i="27"/>
  <c r="E79" i="27"/>
  <c r="E100" i="27" s="1"/>
  <c r="Q111" i="12" s="1"/>
  <c r="AL116" i="18" s="1"/>
  <c r="F116" i="18" s="1"/>
  <c r="D79" i="27"/>
  <c r="D100" i="27" s="1"/>
  <c r="N111" i="12" s="1"/>
  <c r="AK116" i="18" s="1"/>
  <c r="E116" i="18" s="1"/>
  <c r="C79" i="27"/>
  <c r="C100" i="27" s="1"/>
  <c r="K111" i="12" s="1"/>
  <c r="AJ116" i="18" s="1"/>
  <c r="D116" i="18" s="1"/>
  <c r="B79" i="27"/>
  <c r="AF74" i="27"/>
  <c r="AE74" i="27"/>
  <c r="CR106" i="12" s="1"/>
  <c r="AD74" i="27"/>
  <c r="CO106" i="12" s="1"/>
  <c r="AC74" i="27"/>
  <c r="AB74" i="27"/>
  <c r="AA74" i="27"/>
  <c r="Z74" i="27"/>
  <c r="CC106" i="12" s="1"/>
  <c r="Y74" i="27"/>
  <c r="BZ106" i="12" s="1"/>
  <c r="X74" i="27"/>
  <c r="W74" i="27"/>
  <c r="V74" i="27"/>
  <c r="U74" i="27"/>
  <c r="BN106" i="12" s="1"/>
  <c r="T74" i="27"/>
  <c r="S74" i="27"/>
  <c r="R74" i="27"/>
  <c r="Q74" i="27"/>
  <c r="BB106" i="12" s="1"/>
  <c r="P74" i="27"/>
  <c r="AY106" i="12" s="1"/>
  <c r="O74" i="27"/>
  <c r="N74" i="27"/>
  <c r="M74" i="27"/>
  <c r="L74" i="27"/>
  <c r="AM106" i="12" s="1"/>
  <c r="K74" i="27"/>
  <c r="J74" i="27"/>
  <c r="I74" i="27"/>
  <c r="AD106" i="12" s="1"/>
  <c r="H74" i="27"/>
  <c r="AA106" i="12" s="1"/>
  <c r="G74" i="27"/>
  <c r="F74" i="27"/>
  <c r="U106" i="12" s="1"/>
  <c r="E74" i="27"/>
  <c r="D74" i="27"/>
  <c r="C74" i="27"/>
  <c r="B74" i="27"/>
  <c r="I106" i="12" s="1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S2" i="27"/>
  <c r="R2" i="27"/>
  <c r="Q2" i="27"/>
  <c r="P2" i="27"/>
  <c r="O2" i="27"/>
  <c r="N2" i="27"/>
  <c r="M2" i="27"/>
  <c r="L2" i="27"/>
  <c r="K2" i="27"/>
  <c r="J2" i="27"/>
  <c r="I2" i="27"/>
  <c r="H2" i="27"/>
  <c r="G2" i="27"/>
  <c r="F2" i="27"/>
  <c r="E2" i="27"/>
  <c r="D2" i="27"/>
  <c r="C2" i="27"/>
  <c r="B2" i="27"/>
  <c r="AF1" i="27"/>
  <c r="AE1" i="27"/>
  <c r="AD1" i="27"/>
  <c r="AC1" i="27"/>
  <c r="AB1" i="27"/>
  <c r="AA1" i="27"/>
  <c r="Z1" i="27"/>
  <c r="Y1" i="27"/>
  <c r="X1" i="27"/>
  <c r="W1" i="27"/>
  <c r="V1" i="27"/>
  <c r="U1" i="27"/>
  <c r="T1" i="27"/>
  <c r="S1" i="27"/>
  <c r="R1" i="27"/>
  <c r="Q1" i="27"/>
  <c r="P1" i="27"/>
  <c r="O1" i="27"/>
  <c r="N1" i="27"/>
  <c r="M1" i="27"/>
  <c r="L1" i="27"/>
  <c r="K1" i="27"/>
  <c r="J1" i="27"/>
  <c r="I1" i="27"/>
  <c r="H1" i="27"/>
  <c r="G1" i="27"/>
  <c r="F1" i="27"/>
  <c r="E1" i="27"/>
  <c r="D1" i="27"/>
  <c r="C1" i="27"/>
  <c r="B1" i="27"/>
  <c r="AH105" i="36"/>
  <c r="AH104" i="36"/>
  <c r="AH103" i="36"/>
  <c r="AH102" i="36"/>
  <c r="AH101" i="36"/>
  <c r="AH100" i="36"/>
  <c r="AH99" i="36"/>
  <c r="AH98" i="36"/>
  <c r="AH97" i="36"/>
  <c r="AH96" i="36"/>
  <c r="AH95" i="36"/>
  <c r="AH94" i="36"/>
  <c r="AH93" i="36"/>
  <c r="AH92" i="36"/>
  <c r="AH91" i="36"/>
  <c r="AH90" i="36"/>
  <c r="AH89" i="36"/>
  <c r="AH88" i="36"/>
  <c r="AH87" i="36"/>
  <c r="AH86" i="36"/>
  <c r="AH85" i="36"/>
  <c r="AH84" i="36"/>
  <c r="AH83" i="36"/>
  <c r="AH82" i="36"/>
  <c r="AH81" i="36"/>
  <c r="AH80" i="36"/>
  <c r="AH79" i="36"/>
  <c r="AH78" i="36"/>
  <c r="AH77" i="36"/>
  <c r="AH76" i="36"/>
  <c r="AH75" i="36"/>
  <c r="AH74" i="36"/>
  <c r="AH73" i="36"/>
  <c r="AH72" i="36"/>
  <c r="AH71" i="36"/>
  <c r="AH70" i="36"/>
  <c r="AH69" i="36"/>
  <c r="AH68" i="36"/>
  <c r="AH67" i="36"/>
  <c r="AH66" i="36"/>
  <c r="AH65" i="36"/>
  <c r="AH64" i="36"/>
  <c r="AH63" i="36"/>
  <c r="AH62" i="36"/>
  <c r="AH61" i="36"/>
  <c r="AH60" i="36"/>
  <c r="AH59" i="36"/>
  <c r="AH58" i="36"/>
  <c r="AH57" i="36"/>
  <c r="AH56" i="36"/>
  <c r="AH55" i="36"/>
  <c r="AH54" i="36"/>
  <c r="AH53" i="36"/>
  <c r="AH52" i="36"/>
  <c r="AH51" i="36"/>
  <c r="AH50" i="36"/>
  <c r="AH49" i="36"/>
  <c r="AH48" i="36"/>
  <c r="AH47" i="36"/>
  <c r="AH46" i="36"/>
  <c r="AH45" i="36"/>
  <c r="AH44" i="36"/>
  <c r="AH43" i="36"/>
  <c r="AH42" i="36"/>
  <c r="AH41" i="36"/>
  <c r="AH40" i="36"/>
  <c r="AH39" i="36"/>
  <c r="AH38" i="36"/>
  <c r="AH37" i="36"/>
  <c r="AH36" i="36"/>
  <c r="AH35" i="36"/>
  <c r="AH34" i="36"/>
  <c r="AH33" i="36"/>
  <c r="AH32" i="36"/>
  <c r="AH31" i="36"/>
  <c r="AH30" i="36"/>
  <c r="AH29" i="36"/>
  <c r="AH28" i="36"/>
  <c r="AH27" i="36"/>
  <c r="AH26" i="36"/>
  <c r="AH25" i="36"/>
  <c r="AH24" i="36"/>
  <c r="AH23" i="36"/>
  <c r="AH22" i="36"/>
  <c r="AH21" i="36"/>
  <c r="AH20" i="36"/>
  <c r="AH19" i="36"/>
  <c r="AH18" i="36"/>
  <c r="AH17" i="36"/>
  <c r="AH16" i="36"/>
  <c r="AH15" i="36"/>
  <c r="AH14" i="36"/>
  <c r="AH13" i="36"/>
  <c r="AH12" i="36"/>
  <c r="AH11" i="36"/>
  <c r="AH10" i="36"/>
  <c r="AH9" i="36"/>
  <c r="AH8" i="36"/>
  <c r="AH7" i="36"/>
  <c r="AH6" i="36"/>
  <c r="AH5" i="36"/>
  <c r="AH4" i="36"/>
  <c r="AH3" i="36"/>
  <c r="N33" i="35"/>
  <c r="H33" i="35"/>
  <c r="F33" i="35"/>
  <c r="E33" i="35"/>
  <c r="C33" i="35"/>
  <c r="D33" i="35" s="1"/>
  <c r="N69" i="35"/>
  <c r="H69" i="35"/>
  <c r="F69" i="35"/>
  <c r="E69" i="35"/>
  <c r="C69" i="35"/>
  <c r="D69" i="35" s="1"/>
  <c r="N50" i="35"/>
  <c r="H50" i="35"/>
  <c r="F50" i="35"/>
  <c r="E50" i="35"/>
  <c r="C50" i="35"/>
  <c r="D50" i="35" s="1"/>
  <c r="N65" i="35"/>
  <c r="H65" i="35"/>
  <c r="F65" i="35"/>
  <c r="E65" i="35"/>
  <c r="C65" i="35"/>
  <c r="D65" i="35" s="1"/>
  <c r="N26" i="35"/>
  <c r="H26" i="35"/>
  <c r="F26" i="35"/>
  <c r="G26" i="35" s="1"/>
  <c r="E26" i="35"/>
  <c r="C26" i="35"/>
  <c r="D26" i="35" s="1"/>
  <c r="N35" i="35"/>
  <c r="H35" i="35"/>
  <c r="F35" i="35"/>
  <c r="E35" i="35"/>
  <c r="C35" i="35"/>
  <c r="D35" i="35" s="1"/>
  <c r="N120" i="35"/>
  <c r="H120" i="35"/>
  <c r="F120" i="35"/>
  <c r="E120" i="35"/>
  <c r="C120" i="35"/>
  <c r="D120" i="35" s="1"/>
  <c r="N56" i="35"/>
  <c r="H56" i="35"/>
  <c r="F56" i="35"/>
  <c r="E56" i="35"/>
  <c r="C56" i="35"/>
  <c r="D56" i="35" s="1"/>
  <c r="N32" i="35"/>
  <c r="H32" i="35"/>
  <c r="F32" i="35"/>
  <c r="E32" i="35"/>
  <c r="C32" i="35"/>
  <c r="D32" i="35" s="1"/>
  <c r="N46" i="35"/>
  <c r="H46" i="35"/>
  <c r="F46" i="35"/>
  <c r="E46" i="35"/>
  <c r="C46" i="35"/>
  <c r="D46" i="35" s="1"/>
  <c r="N119" i="35"/>
  <c r="H119" i="35"/>
  <c r="F119" i="35"/>
  <c r="E119" i="35"/>
  <c r="C119" i="35"/>
  <c r="D119" i="35" s="1"/>
  <c r="N118" i="35"/>
  <c r="H118" i="35"/>
  <c r="F118" i="35"/>
  <c r="E118" i="35"/>
  <c r="C118" i="35"/>
  <c r="D118" i="35" s="1"/>
  <c r="N117" i="35"/>
  <c r="H117" i="35"/>
  <c r="F117" i="35"/>
  <c r="E117" i="35"/>
  <c r="C117" i="35"/>
  <c r="D117" i="35" s="1"/>
  <c r="N72" i="35"/>
  <c r="H72" i="35"/>
  <c r="F72" i="35"/>
  <c r="E72" i="35"/>
  <c r="C72" i="35"/>
  <c r="D72" i="35" s="1"/>
  <c r="N64" i="35"/>
  <c r="H64" i="35"/>
  <c r="F64" i="35"/>
  <c r="E64" i="35"/>
  <c r="C64" i="35"/>
  <c r="D64" i="35" s="1"/>
  <c r="N43" i="35"/>
  <c r="H43" i="35"/>
  <c r="F43" i="35"/>
  <c r="E43" i="35"/>
  <c r="C43" i="35"/>
  <c r="D43" i="35" s="1"/>
  <c r="N116" i="35"/>
  <c r="H116" i="35"/>
  <c r="F116" i="35"/>
  <c r="E116" i="35"/>
  <c r="C116" i="35"/>
  <c r="D116" i="35" s="1"/>
  <c r="N49" i="35"/>
  <c r="H49" i="35"/>
  <c r="F49" i="35"/>
  <c r="E49" i="35"/>
  <c r="C49" i="35"/>
  <c r="D49" i="35" s="1"/>
  <c r="N115" i="35"/>
  <c r="H115" i="35"/>
  <c r="F115" i="35"/>
  <c r="E115" i="35"/>
  <c r="C115" i="35"/>
  <c r="D115" i="35" s="1"/>
  <c r="N114" i="35"/>
  <c r="H114" i="35"/>
  <c r="F114" i="35"/>
  <c r="E114" i="35"/>
  <c r="C114" i="35"/>
  <c r="D114" i="35" s="1"/>
  <c r="N42" i="35"/>
  <c r="H42" i="35"/>
  <c r="F42" i="35"/>
  <c r="E42" i="35"/>
  <c r="C42" i="35"/>
  <c r="D42" i="35" s="1"/>
  <c r="N54" i="35"/>
  <c r="H54" i="35"/>
  <c r="F54" i="35"/>
  <c r="E54" i="35"/>
  <c r="C54" i="35"/>
  <c r="D54" i="35" s="1"/>
  <c r="N88" i="35"/>
  <c r="C88" i="35"/>
  <c r="D88" i="35" s="1"/>
  <c r="N91" i="35"/>
  <c r="C91" i="35"/>
  <c r="D91" i="35" s="1"/>
  <c r="N92" i="35"/>
  <c r="C92" i="35"/>
  <c r="D92" i="35" s="1"/>
  <c r="N90" i="35"/>
  <c r="C90" i="35"/>
  <c r="D90" i="35" s="1"/>
  <c r="N84" i="35"/>
  <c r="C84" i="35"/>
  <c r="D84" i="35" s="1"/>
  <c r="N87" i="35"/>
  <c r="C87" i="35"/>
  <c r="D87" i="35" s="1"/>
  <c r="N89" i="35"/>
  <c r="C89" i="35"/>
  <c r="D89" i="35" s="1"/>
  <c r="N83" i="35"/>
  <c r="C83" i="35"/>
  <c r="D83" i="35" s="1"/>
  <c r="N85" i="35"/>
  <c r="C85" i="35"/>
  <c r="D85" i="35" s="1"/>
  <c r="N86" i="35"/>
  <c r="H86" i="35"/>
  <c r="C86" i="35"/>
  <c r="D86" i="35" s="1"/>
  <c r="N82" i="35"/>
  <c r="C82" i="35"/>
  <c r="D82" i="35" s="1"/>
  <c r="N79" i="35"/>
  <c r="C79" i="35"/>
  <c r="D79" i="35" s="1"/>
  <c r="N78" i="35"/>
  <c r="C78" i="35"/>
  <c r="D78" i="35" s="1"/>
  <c r="N80" i="35"/>
  <c r="C80" i="35"/>
  <c r="D80" i="35" s="1"/>
  <c r="N81" i="35"/>
  <c r="C81" i="35"/>
  <c r="D81" i="35" s="1"/>
  <c r="N73" i="35"/>
  <c r="H73" i="35"/>
  <c r="C73" i="35"/>
  <c r="D73" i="35" s="1"/>
  <c r="N75" i="35"/>
  <c r="C75" i="35"/>
  <c r="D75" i="35" s="1"/>
  <c r="N77" i="35"/>
  <c r="C77" i="35"/>
  <c r="D77" i="35" s="1"/>
  <c r="N126" i="35"/>
  <c r="C126" i="35"/>
  <c r="D126" i="35" s="1"/>
  <c r="N76" i="35"/>
  <c r="C76" i="35"/>
  <c r="D76" i="35" s="1"/>
  <c r="N25" i="35"/>
  <c r="H25" i="35"/>
  <c r="F25" i="35"/>
  <c r="C25" i="35"/>
  <c r="D25" i="35" s="1"/>
  <c r="N28" i="35"/>
  <c r="H28" i="35"/>
  <c r="F28" i="35"/>
  <c r="E28" i="35"/>
  <c r="C28" i="35"/>
  <c r="D28" i="35" s="1"/>
  <c r="N68" i="35"/>
  <c r="H68" i="35"/>
  <c r="F68" i="35"/>
  <c r="E68" i="35"/>
  <c r="C68" i="35"/>
  <c r="D68" i="35" s="1"/>
  <c r="N113" i="35"/>
  <c r="H113" i="35"/>
  <c r="F113" i="35"/>
  <c r="E113" i="35"/>
  <c r="C113" i="35"/>
  <c r="D113" i="35" s="1"/>
  <c r="N71" i="35"/>
  <c r="H71" i="35"/>
  <c r="F71" i="35"/>
  <c r="E71" i="35"/>
  <c r="C71" i="35"/>
  <c r="D71" i="35" s="1"/>
  <c r="N125" i="35"/>
  <c r="H125" i="35"/>
  <c r="F125" i="35"/>
  <c r="E125" i="35"/>
  <c r="C125" i="35"/>
  <c r="D125" i="35" s="1"/>
  <c r="N67" i="35"/>
  <c r="H67" i="35"/>
  <c r="F67" i="35"/>
  <c r="E67" i="35"/>
  <c r="C67" i="35"/>
  <c r="D67" i="35" s="1"/>
  <c r="N112" i="35"/>
  <c r="H112" i="35"/>
  <c r="F112" i="35"/>
  <c r="E112" i="35"/>
  <c r="C112" i="35"/>
  <c r="D112" i="35" s="1"/>
  <c r="N34" i="35"/>
  <c r="H34" i="35"/>
  <c r="F34" i="35"/>
  <c r="E34" i="35"/>
  <c r="C34" i="35"/>
  <c r="D34" i="35" s="1"/>
  <c r="N63" i="35"/>
  <c r="H63" i="35"/>
  <c r="F63" i="35"/>
  <c r="E63" i="35"/>
  <c r="C63" i="35"/>
  <c r="D63" i="35" s="1"/>
  <c r="N39" i="35"/>
  <c r="H39" i="35"/>
  <c r="F39" i="35"/>
  <c r="E39" i="35"/>
  <c r="C39" i="35"/>
  <c r="D39" i="35" s="1"/>
  <c r="N41" i="35"/>
  <c r="H41" i="35"/>
  <c r="F41" i="35"/>
  <c r="E41" i="35"/>
  <c r="C41" i="35"/>
  <c r="D41" i="35" s="1"/>
  <c r="N111" i="35"/>
  <c r="H111" i="35"/>
  <c r="F111" i="35"/>
  <c r="E111" i="35"/>
  <c r="C111" i="35"/>
  <c r="D111" i="35" s="1"/>
  <c r="N62" i="35"/>
  <c r="H62" i="35"/>
  <c r="F62" i="35"/>
  <c r="E62" i="35"/>
  <c r="C62" i="35"/>
  <c r="D62" i="35" s="1"/>
  <c r="N48" i="35"/>
  <c r="H48" i="35"/>
  <c r="F48" i="35"/>
  <c r="E48" i="35"/>
  <c r="C48" i="35"/>
  <c r="D48" i="35" s="1"/>
  <c r="N40" i="35"/>
  <c r="H40" i="35"/>
  <c r="F40" i="35"/>
  <c r="E40" i="35"/>
  <c r="C40" i="35"/>
  <c r="D40" i="35" s="1"/>
  <c r="N24" i="35"/>
  <c r="H24" i="35"/>
  <c r="E24" i="35"/>
  <c r="C24" i="35"/>
  <c r="D24" i="35" s="1"/>
  <c r="N110" i="35"/>
  <c r="H110" i="35"/>
  <c r="F110" i="35"/>
  <c r="E110" i="35"/>
  <c r="C110" i="35"/>
  <c r="D110" i="35" s="1"/>
  <c r="N109" i="35"/>
  <c r="H109" i="35"/>
  <c r="F109" i="35"/>
  <c r="E109" i="35"/>
  <c r="C109" i="35"/>
  <c r="D109" i="35" s="1"/>
  <c r="N31" i="35"/>
  <c r="H31" i="35"/>
  <c r="F31" i="35"/>
  <c r="E31" i="35"/>
  <c r="C31" i="35"/>
  <c r="D31" i="35" s="1"/>
  <c r="N57" i="35"/>
  <c r="H57" i="35"/>
  <c r="F57" i="35"/>
  <c r="E57" i="35"/>
  <c r="C57" i="35"/>
  <c r="D57" i="35" s="1"/>
  <c r="N38" i="35"/>
  <c r="H38" i="35"/>
  <c r="F38" i="35"/>
  <c r="E38" i="35"/>
  <c r="C38" i="35"/>
  <c r="D38" i="35" s="1"/>
  <c r="N53" i="35"/>
  <c r="H53" i="35"/>
  <c r="F53" i="35"/>
  <c r="E53" i="35"/>
  <c r="C53" i="35"/>
  <c r="D53" i="35" s="1"/>
  <c r="N61" i="35"/>
  <c r="H61" i="35"/>
  <c r="F61" i="35"/>
  <c r="E61" i="35"/>
  <c r="C61" i="35"/>
  <c r="D61" i="35" s="1"/>
  <c r="N60" i="35"/>
  <c r="H60" i="35"/>
  <c r="F60" i="35"/>
  <c r="E60" i="35"/>
  <c r="C60" i="35"/>
  <c r="D60" i="35" s="1"/>
  <c r="N52" i="35"/>
  <c r="H52" i="35"/>
  <c r="F52" i="35"/>
  <c r="E52" i="35"/>
  <c r="C52" i="35"/>
  <c r="D52" i="35" s="1"/>
  <c r="N30" i="35"/>
  <c r="H30" i="35"/>
  <c r="F30" i="35"/>
  <c r="E30" i="35"/>
  <c r="C30" i="35"/>
  <c r="D30" i="35" s="1"/>
  <c r="N108" i="35"/>
  <c r="H108" i="35"/>
  <c r="F108" i="35"/>
  <c r="E108" i="35"/>
  <c r="C108" i="35"/>
  <c r="D108" i="35" s="1"/>
  <c r="N59" i="35"/>
  <c r="H59" i="35"/>
  <c r="F59" i="35"/>
  <c r="E59" i="35"/>
  <c r="C59" i="35"/>
  <c r="D59" i="35" s="1"/>
  <c r="N23" i="35"/>
  <c r="H23" i="35"/>
  <c r="F23" i="35"/>
  <c r="G23" i="35" s="1"/>
  <c r="E23" i="35"/>
  <c r="C23" i="35"/>
  <c r="D23" i="35" s="1"/>
  <c r="N66" i="35"/>
  <c r="H66" i="35"/>
  <c r="F66" i="35"/>
  <c r="E66" i="35"/>
  <c r="C66" i="35"/>
  <c r="D66" i="35" s="1"/>
  <c r="N107" i="35"/>
  <c r="H107" i="35"/>
  <c r="F107" i="35"/>
  <c r="E107" i="35"/>
  <c r="C107" i="35"/>
  <c r="D107" i="35" s="1"/>
  <c r="N58" i="35"/>
  <c r="H58" i="35"/>
  <c r="F58" i="35"/>
  <c r="E58" i="35"/>
  <c r="C58" i="35"/>
  <c r="D58" i="35" s="1"/>
  <c r="N106" i="35"/>
  <c r="H106" i="35"/>
  <c r="F106" i="35"/>
  <c r="E106" i="35"/>
  <c r="C106" i="35"/>
  <c r="D106" i="35" s="1"/>
  <c r="N105" i="35"/>
  <c r="H105" i="35"/>
  <c r="F105" i="35"/>
  <c r="E105" i="35"/>
  <c r="C105" i="35"/>
  <c r="D105" i="35" s="1"/>
  <c r="N29" i="35"/>
  <c r="H29" i="35"/>
  <c r="F29" i="35"/>
  <c r="E29" i="35"/>
  <c r="C29" i="35"/>
  <c r="D29" i="35" s="1"/>
  <c r="N104" i="35"/>
  <c r="H104" i="35"/>
  <c r="F104" i="35"/>
  <c r="E104" i="35"/>
  <c r="C104" i="35"/>
  <c r="D104" i="35" s="1"/>
  <c r="N124" i="35"/>
  <c r="H124" i="35"/>
  <c r="F124" i="35"/>
  <c r="E124" i="35"/>
  <c r="C124" i="35"/>
  <c r="D124" i="35" s="1"/>
  <c r="N123" i="35"/>
  <c r="H123" i="35"/>
  <c r="F123" i="35"/>
  <c r="E123" i="35"/>
  <c r="C123" i="35"/>
  <c r="D123" i="35" s="1"/>
  <c r="N103" i="35"/>
  <c r="H103" i="35"/>
  <c r="F103" i="35"/>
  <c r="E103" i="35"/>
  <c r="C103" i="35"/>
  <c r="D103" i="35" s="1"/>
  <c r="N45" i="35"/>
  <c r="H45" i="35"/>
  <c r="F45" i="35"/>
  <c r="E45" i="35"/>
  <c r="C45" i="35"/>
  <c r="D45" i="35" s="1"/>
  <c r="N102" i="35"/>
  <c r="H102" i="35"/>
  <c r="F102" i="35"/>
  <c r="E102" i="35"/>
  <c r="C102" i="35"/>
  <c r="D102" i="35" s="1"/>
  <c r="N70" i="35"/>
  <c r="H70" i="35"/>
  <c r="F70" i="35"/>
  <c r="E70" i="35"/>
  <c r="C70" i="35"/>
  <c r="D70" i="35" s="1"/>
  <c r="N122" i="35"/>
  <c r="H122" i="35"/>
  <c r="F122" i="35"/>
  <c r="E122" i="35"/>
  <c r="C122" i="35"/>
  <c r="D122" i="35" s="1"/>
  <c r="N101" i="35"/>
  <c r="H101" i="35"/>
  <c r="F101" i="35"/>
  <c r="E101" i="35"/>
  <c r="C101" i="35"/>
  <c r="D101" i="35" s="1"/>
  <c r="N37" i="35"/>
  <c r="H37" i="35"/>
  <c r="F37" i="35"/>
  <c r="E37" i="35"/>
  <c r="C37" i="35"/>
  <c r="D37" i="35" s="1"/>
  <c r="N22" i="35"/>
  <c r="H22" i="35"/>
  <c r="F22" i="35"/>
  <c r="E22" i="35"/>
  <c r="C22" i="35"/>
  <c r="D22" i="35" s="1"/>
  <c r="N100" i="35"/>
  <c r="H100" i="35"/>
  <c r="F100" i="35"/>
  <c r="E100" i="35"/>
  <c r="C100" i="35"/>
  <c r="D100" i="35" s="1"/>
  <c r="N51" i="35"/>
  <c r="H51" i="35"/>
  <c r="F51" i="35"/>
  <c r="E51" i="35"/>
  <c r="C51" i="35"/>
  <c r="D51" i="35" s="1"/>
  <c r="N55" i="35"/>
  <c r="H55" i="35"/>
  <c r="F55" i="35"/>
  <c r="E55" i="35"/>
  <c r="C55" i="35"/>
  <c r="D55" i="35" s="1"/>
  <c r="N47" i="35"/>
  <c r="H47" i="35"/>
  <c r="F47" i="35"/>
  <c r="E47" i="35"/>
  <c r="C47" i="35"/>
  <c r="D47" i="35" s="1"/>
  <c r="N99" i="35"/>
  <c r="H99" i="35"/>
  <c r="F99" i="35"/>
  <c r="E99" i="35"/>
  <c r="C99" i="35"/>
  <c r="D99" i="35" s="1"/>
  <c r="N98" i="35"/>
  <c r="H98" i="35"/>
  <c r="F98" i="35"/>
  <c r="E98" i="35"/>
  <c r="C98" i="35"/>
  <c r="D98" i="35" s="1"/>
  <c r="N97" i="35"/>
  <c r="H97" i="35"/>
  <c r="F97" i="35"/>
  <c r="E97" i="35"/>
  <c r="C97" i="35"/>
  <c r="D97" i="35" s="1"/>
  <c r="N96" i="35"/>
  <c r="H96" i="35"/>
  <c r="F96" i="35"/>
  <c r="E96" i="35"/>
  <c r="C96" i="35"/>
  <c r="D96" i="35" s="1"/>
  <c r="N121" i="35"/>
  <c r="H121" i="35"/>
  <c r="F121" i="35"/>
  <c r="E121" i="35"/>
  <c r="C121" i="35"/>
  <c r="D121" i="35" s="1"/>
  <c r="N21" i="35"/>
  <c r="H21" i="35"/>
  <c r="F21" i="35"/>
  <c r="E21" i="35"/>
  <c r="C21" i="35"/>
  <c r="D21" i="35" s="1"/>
  <c r="N27" i="35"/>
  <c r="H27" i="35"/>
  <c r="F27" i="35"/>
  <c r="E27" i="35"/>
  <c r="C27" i="35"/>
  <c r="D27" i="35" s="1"/>
  <c r="N95" i="35"/>
  <c r="H95" i="35"/>
  <c r="F95" i="35"/>
  <c r="E95" i="35"/>
  <c r="C95" i="35"/>
  <c r="D95" i="35" s="1"/>
  <c r="N44" i="35"/>
  <c r="H44" i="35"/>
  <c r="F44" i="35"/>
  <c r="E44" i="35"/>
  <c r="C44" i="35"/>
  <c r="D44" i="35" s="1"/>
  <c r="N94" i="35"/>
  <c r="H94" i="35"/>
  <c r="F94" i="35"/>
  <c r="E94" i="35"/>
  <c r="C94" i="35"/>
  <c r="D94" i="35" s="1"/>
  <c r="N36" i="35"/>
  <c r="H36" i="35"/>
  <c r="F36" i="35"/>
  <c r="E36" i="35"/>
  <c r="C36" i="35"/>
  <c r="D36" i="35" s="1"/>
  <c r="N20" i="35"/>
  <c r="H20" i="35"/>
  <c r="E20" i="35"/>
  <c r="C20" i="35"/>
  <c r="D20" i="35" s="1"/>
  <c r="N19" i="35"/>
  <c r="H19" i="35"/>
  <c r="F19" i="35"/>
  <c r="G19" i="35" s="1"/>
  <c r="C19" i="35"/>
  <c r="D19" i="35" s="1"/>
  <c r="N18" i="35"/>
  <c r="H18" i="35"/>
  <c r="C18" i="35"/>
  <c r="D18" i="35" s="1"/>
  <c r="N17" i="35"/>
  <c r="H17" i="35"/>
  <c r="C17" i="35"/>
  <c r="D17" i="35" s="1"/>
  <c r="N16" i="35"/>
  <c r="H16" i="35"/>
  <c r="F16" i="35"/>
  <c r="C16" i="35"/>
  <c r="D16" i="35" s="1"/>
  <c r="N74" i="35"/>
  <c r="C74" i="35"/>
  <c r="D74" i="35" s="1"/>
  <c r="N15" i="35"/>
  <c r="H15" i="35"/>
  <c r="F15" i="35"/>
  <c r="G15" i="35" s="1"/>
  <c r="C15" i="35"/>
  <c r="D15" i="35" s="1"/>
  <c r="N93" i="35"/>
  <c r="H93" i="35"/>
  <c r="C93" i="35"/>
  <c r="D93" i="35" s="1"/>
  <c r="N14" i="35"/>
  <c r="H14" i="35"/>
  <c r="F14" i="35"/>
  <c r="G14" i="35" s="1"/>
  <c r="C14" i="35"/>
  <c r="D14" i="35" s="1"/>
  <c r="N13" i="35"/>
  <c r="H13" i="35"/>
  <c r="F13" i="35"/>
  <c r="G13" i="35" s="1"/>
  <c r="C13" i="35"/>
  <c r="D13" i="35" s="1"/>
  <c r="N12" i="35"/>
  <c r="H12" i="35"/>
  <c r="F12" i="35"/>
  <c r="G12" i="35" s="1"/>
  <c r="C12" i="35"/>
  <c r="D12" i="35" s="1"/>
  <c r="N11" i="35"/>
  <c r="C11" i="35"/>
  <c r="D11" i="35" s="1"/>
  <c r="N10" i="35"/>
  <c r="C10" i="35"/>
  <c r="D10" i="35" s="1"/>
  <c r="N9" i="35"/>
  <c r="C9" i="35"/>
  <c r="D9" i="35" s="1"/>
  <c r="N8" i="35"/>
  <c r="H8" i="35"/>
  <c r="F8" i="35"/>
  <c r="G8" i="35" s="1"/>
  <c r="C8" i="35"/>
  <c r="D8" i="35" s="1"/>
  <c r="N7" i="35"/>
  <c r="H7" i="35"/>
  <c r="F7" i="35"/>
  <c r="G7" i="35" s="1"/>
  <c r="C7" i="35"/>
  <c r="D7" i="35" s="1"/>
  <c r="J1" i="35"/>
  <c r="CU159" i="12"/>
  <c r="CT159" i="12"/>
  <c r="CR159" i="12"/>
  <c r="CQ159" i="12"/>
  <c r="CO159" i="12"/>
  <c r="CN159" i="12"/>
  <c r="CL159" i="12"/>
  <c r="CK159" i="12"/>
  <c r="CI159" i="12"/>
  <c r="CH159" i="12"/>
  <c r="CF159" i="12"/>
  <c r="CE159" i="12"/>
  <c r="CC159" i="12"/>
  <c r="CB159" i="12"/>
  <c r="BZ159" i="12"/>
  <c r="BY159" i="12"/>
  <c r="BW159" i="12"/>
  <c r="BV159" i="12"/>
  <c r="BT159" i="12"/>
  <c r="BS159" i="12"/>
  <c r="BQ159" i="12"/>
  <c r="BP159" i="12"/>
  <c r="BN159" i="12"/>
  <c r="BM159" i="12"/>
  <c r="BK159" i="12"/>
  <c r="BJ159" i="12"/>
  <c r="BH159" i="12"/>
  <c r="BG159" i="12"/>
  <c r="BE159" i="12"/>
  <c r="BD159" i="12"/>
  <c r="BB159" i="12"/>
  <c r="BA159" i="12"/>
  <c r="AY159" i="12"/>
  <c r="AX159" i="12"/>
  <c r="AV159" i="12"/>
  <c r="AU159" i="12"/>
  <c r="AS159" i="12"/>
  <c r="AR159" i="12"/>
  <c r="AP159" i="12"/>
  <c r="AO159" i="12"/>
  <c r="AM159" i="12"/>
  <c r="AL159" i="12"/>
  <c r="AJ159" i="12"/>
  <c r="AI159" i="12"/>
  <c r="AG159" i="12"/>
  <c r="AF159" i="12"/>
  <c r="AD159" i="12"/>
  <c r="AC159" i="12"/>
  <c r="AA159" i="12"/>
  <c r="Z159" i="12"/>
  <c r="X159" i="12"/>
  <c r="W159" i="12"/>
  <c r="U159" i="12"/>
  <c r="T159" i="12"/>
  <c r="R159" i="12"/>
  <c r="Q159" i="12"/>
  <c r="O159" i="12"/>
  <c r="N159" i="12"/>
  <c r="L159" i="12"/>
  <c r="K159" i="12"/>
  <c r="I159" i="12"/>
  <c r="H159" i="12"/>
  <c r="CS158" i="12"/>
  <c r="CP158" i="12"/>
  <c r="CM158" i="12"/>
  <c r="CJ158" i="12"/>
  <c r="CG158" i="12"/>
  <c r="CD158" i="12"/>
  <c r="CA158" i="12"/>
  <c r="BX158" i="12"/>
  <c r="BU158" i="12"/>
  <c r="BR158" i="12"/>
  <c r="BO158" i="12"/>
  <c r="BL158" i="12"/>
  <c r="BI158" i="12"/>
  <c r="BF158" i="12"/>
  <c r="BC158" i="12"/>
  <c r="AZ158" i="12"/>
  <c r="AW158" i="12"/>
  <c r="AT158" i="12"/>
  <c r="AQ158" i="12"/>
  <c r="AN158" i="12"/>
  <c r="AK158" i="12"/>
  <c r="AH158" i="12"/>
  <c r="AE158" i="12"/>
  <c r="AB158" i="12"/>
  <c r="Y158" i="12"/>
  <c r="V158" i="12"/>
  <c r="S158" i="12"/>
  <c r="P158" i="12"/>
  <c r="M158" i="12"/>
  <c r="J158" i="12"/>
  <c r="G158" i="12"/>
  <c r="CT157" i="12"/>
  <c r="CS157" i="12"/>
  <c r="CQ157" i="12"/>
  <c r="CP157" i="12"/>
  <c r="CN157" i="12"/>
  <c r="CM157" i="12"/>
  <c r="CK157" i="12"/>
  <c r="CJ157" i="12"/>
  <c r="CH157" i="12"/>
  <c r="CG157" i="12"/>
  <c r="CE157" i="12"/>
  <c r="CD157" i="12"/>
  <c r="CB157" i="12"/>
  <c r="CA157" i="12"/>
  <c r="BY157" i="12"/>
  <c r="BX157" i="12"/>
  <c r="BV157" i="12"/>
  <c r="BU157" i="12"/>
  <c r="BS157" i="12"/>
  <c r="BR157" i="12"/>
  <c r="BP157" i="12"/>
  <c r="BO157" i="12"/>
  <c r="BM157" i="12"/>
  <c r="BL157" i="12"/>
  <c r="BJ157" i="12"/>
  <c r="BI157" i="12"/>
  <c r="BG157" i="12"/>
  <c r="BF157" i="12"/>
  <c r="BD157" i="12"/>
  <c r="BC157" i="12"/>
  <c r="BA157" i="12"/>
  <c r="AZ157" i="12"/>
  <c r="AX157" i="12"/>
  <c r="AW157" i="12"/>
  <c r="AU157" i="12"/>
  <c r="AT157" i="12"/>
  <c r="AR157" i="12"/>
  <c r="AQ157" i="12"/>
  <c r="AO157" i="12"/>
  <c r="AN157" i="12"/>
  <c r="AL157" i="12"/>
  <c r="AK157" i="12"/>
  <c r="AI157" i="12"/>
  <c r="AH157" i="12"/>
  <c r="AF157" i="12"/>
  <c r="AE157" i="12"/>
  <c r="AC157" i="12"/>
  <c r="AB157" i="12"/>
  <c r="Z157" i="12"/>
  <c r="Y157" i="12"/>
  <c r="W157" i="12"/>
  <c r="V157" i="12"/>
  <c r="T157" i="12"/>
  <c r="S157" i="12"/>
  <c r="Q157" i="12"/>
  <c r="P157" i="12"/>
  <c r="N157" i="12"/>
  <c r="M157" i="12"/>
  <c r="K157" i="12"/>
  <c r="J157" i="12"/>
  <c r="H157" i="12"/>
  <c r="G157" i="12"/>
  <c r="CT156" i="12"/>
  <c r="CS156" i="12"/>
  <c r="CQ156" i="12"/>
  <c r="CP156" i="12"/>
  <c r="CN156" i="12"/>
  <c r="CM156" i="12"/>
  <c r="CK156" i="12"/>
  <c r="CJ156" i="12"/>
  <c r="CH156" i="12"/>
  <c r="CG156" i="12"/>
  <c r="CE156" i="12"/>
  <c r="CD156" i="12"/>
  <c r="CB156" i="12"/>
  <c r="CA156" i="12"/>
  <c r="BY156" i="12"/>
  <c r="BX156" i="12"/>
  <c r="BV156" i="12"/>
  <c r="BU156" i="12"/>
  <c r="BS156" i="12"/>
  <c r="BR156" i="12"/>
  <c r="BP156" i="12"/>
  <c r="BO156" i="12"/>
  <c r="BM156" i="12"/>
  <c r="BL156" i="12"/>
  <c r="BJ156" i="12"/>
  <c r="BI156" i="12"/>
  <c r="BG156" i="12"/>
  <c r="BF156" i="12"/>
  <c r="BD156" i="12"/>
  <c r="BC156" i="12"/>
  <c r="BA156" i="12"/>
  <c r="AZ156" i="12"/>
  <c r="AX156" i="12"/>
  <c r="AW156" i="12"/>
  <c r="AU156" i="12"/>
  <c r="AT156" i="12"/>
  <c r="AR156" i="12"/>
  <c r="AQ156" i="12"/>
  <c r="AO156" i="12"/>
  <c r="AN156" i="12"/>
  <c r="AL156" i="12"/>
  <c r="AK156" i="12"/>
  <c r="AI156" i="12"/>
  <c r="AH156" i="12"/>
  <c r="AF156" i="12"/>
  <c r="AE156" i="12"/>
  <c r="AC156" i="12"/>
  <c r="AB156" i="12"/>
  <c r="Z156" i="12"/>
  <c r="Y156" i="12"/>
  <c r="W156" i="12"/>
  <c r="V156" i="12"/>
  <c r="T156" i="12"/>
  <c r="S156" i="12"/>
  <c r="Q156" i="12"/>
  <c r="P156" i="12"/>
  <c r="N156" i="12"/>
  <c r="M156" i="12"/>
  <c r="K156" i="12"/>
  <c r="J156" i="12"/>
  <c r="H156" i="12"/>
  <c r="G156" i="12"/>
  <c r="CT155" i="12"/>
  <c r="CS155" i="12"/>
  <c r="CQ155" i="12"/>
  <c r="CP155" i="12"/>
  <c r="CN155" i="12"/>
  <c r="CM155" i="12"/>
  <c r="CK155" i="12"/>
  <c r="CJ155" i="12"/>
  <c r="CH155" i="12"/>
  <c r="CG155" i="12"/>
  <c r="CE155" i="12"/>
  <c r="CD155" i="12"/>
  <c r="CB155" i="12"/>
  <c r="CA155" i="12"/>
  <c r="BY155" i="12"/>
  <c r="BX155" i="12"/>
  <c r="BV155" i="12"/>
  <c r="BU155" i="12"/>
  <c r="BS155" i="12"/>
  <c r="BR155" i="12"/>
  <c r="BP155" i="12"/>
  <c r="BO155" i="12"/>
  <c r="BM155" i="12"/>
  <c r="BL155" i="12"/>
  <c r="BJ155" i="12"/>
  <c r="BI155" i="12"/>
  <c r="BG155" i="12"/>
  <c r="BF155" i="12"/>
  <c r="BD155" i="12"/>
  <c r="BC155" i="12"/>
  <c r="BA155" i="12"/>
  <c r="AZ155" i="12"/>
  <c r="AX155" i="12"/>
  <c r="AW155" i="12"/>
  <c r="AU155" i="12"/>
  <c r="AT155" i="12"/>
  <c r="AR155" i="12"/>
  <c r="AQ155" i="12"/>
  <c r="AO155" i="12"/>
  <c r="AN155" i="12"/>
  <c r="AL155" i="12"/>
  <c r="AK155" i="12"/>
  <c r="AI155" i="12"/>
  <c r="AH155" i="12"/>
  <c r="AF155" i="12"/>
  <c r="AE155" i="12"/>
  <c r="AC155" i="12"/>
  <c r="AB155" i="12"/>
  <c r="Z155" i="12"/>
  <c r="Y155" i="12"/>
  <c r="W155" i="12"/>
  <c r="V155" i="12"/>
  <c r="T155" i="12"/>
  <c r="S155" i="12"/>
  <c r="Q155" i="12"/>
  <c r="P155" i="12"/>
  <c r="N155" i="12"/>
  <c r="M155" i="12"/>
  <c r="K155" i="12"/>
  <c r="J155" i="12"/>
  <c r="H155" i="12"/>
  <c r="G155" i="12"/>
  <c r="CT154" i="12"/>
  <c r="CS154" i="12"/>
  <c r="CQ154" i="12"/>
  <c r="CP154" i="12"/>
  <c r="CN154" i="12"/>
  <c r="CM154" i="12"/>
  <c r="CK154" i="12"/>
  <c r="CJ154" i="12"/>
  <c r="CH154" i="12"/>
  <c r="CG154" i="12"/>
  <c r="CE154" i="12"/>
  <c r="CD154" i="12"/>
  <c r="CB154" i="12"/>
  <c r="CA154" i="12"/>
  <c r="BY154" i="12"/>
  <c r="BX154" i="12"/>
  <c r="BV154" i="12"/>
  <c r="BU154" i="12"/>
  <c r="BS154" i="12"/>
  <c r="BR154" i="12"/>
  <c r="BP154" i="12"/>
  <c r="BO154" i="12"/>
  <c r="BM154" i="12"/>
  <c r="BL154" i="12"/>
  <c r="BJ154" i="12"/>
  <c r="BI154" i="12"/>
  <c r="BG154" i="12"/>
  <c r="BF154" i="12"/>
  <c r="BD154" i="12"/>
  <c r="BC154" i="12"/>
  <c r="BA154" i="12"/>
  <c r="AZ154" i="12"/>
  <c r="AX154" i="12"/>
  <c r="AW154" i="12"/>
  <c r="AU154" i="12"/>
  <c r="AT154" i="12"/>
  <c r="AR154" i="12"/>
  <c r="AQ154" i="12"/>
  <c r="AO154" i="12"/>
  <c r="AN154" i="12"/>
  <c r="AL154" i="12"/>
  <c r="AK154" i="12"/>
  <c r="AI154" i="12"/>
  <c r="AH154" i="12"/>
  <c r="AF154" i="12"/>
  <c r="AE154" i="12"/>
  <c r="AC154" i="12"/>
  <c r="AB154" i="12"/>
  <c r="Z154" i="12"/>
  <c r="Y154" i="12"/>
  <c r="W154" i="12"/>
  <c r="V154" i="12"/>
  <c r="T154" i="12"/>
  <c r="S154" i="12"/>
  <c r="Q154" i="12"/>
  <c r="P154" i="12"/>
  <c r="N154" i="12"/>
  <c r="M154" i="12"/>
  <c r="K154" i="12"/>
  <c r="J154" i="12"/>
  <c r="H154" i="12"/>
  <c r="G154" i="12"/>
  <c r="CT153" i="12"/>
  <c r="CQ153" i="12"/>
  <c r="CN153" i="12"/>
  <c r="CK153" i="12"/>
  <c r="CH153" i="12"/>
  <c r="CE153" i="12"/>
  <c r="CB153" i="12"/>
  <c r="BY153" i="12"/>
  <c r="BV153" i="12"/>
  <c r="BS153" i="12"/>
  <c r="BP153" i="12"/>
  <c r="BM153" i="12"/>
  <c r="BJ153" i="12"/>
  <c r="BG153" i="12"/>
  <c r="BD153" i="12"/>
  <c r="BA153" i="12"/>
  <c r="AX153" i="12"/>
  <c r="AU153" i="12"/>
  <c r="AR153" i="12"/>
  <c r="AO153" i="12"/>
  <c r="AL153" i="12"/>
  <c r="AI153" i="12"/>
  <c r="AF153" i="12"/>
  <c r="AC153" i="12"/>
  <c r="Z153" i="12"/>
  <c r="W153" i="12"/>
  <c r="T153" i="12"/>
  <c r="Q153" i="12"/>
  <c r="N153" i="12"/>
  <c r="K153" i="12"/>
  <c r="H153" i="12"/>
  <c r="CT152" i="12"/>
  <c r="CS152" i="12"/>
  <c r="CQ152" i="12"/>
  <c r="CP152" i="12"/>
  <c r="CN152" i="12"/>
  <c r="CM152" i="12"/>
  <c r="CK152" i="12"/>
  <c r="CJ152" i="12"/>
  <c r="CH152" i="12"/>
  <c r="CG152" i="12"/>
  <c r="CE152" i="12"/>
  <c r="CD152" i="12"/>
  <c r="CB152" i="12"/>
  <c r="CA152" i="12"/>
  <c r="BY152" i="12"/>
  <c r="BX152" i="12"/>
  <c r="BV152" i="12"/>
  <c r="BU152" i="12"/>
  <c r="BS152" i="12"/>
  <c r="BR152" i="12"/>
  <c r="BP152" i="12"/>
  <c r="BO152" i="12"/>
  <c r="BM152" i="12"/>
  <c r="BL152" i="12"/>
  <c r="BJ152" i="12"/>
  <c r="BI152" i="12"/>
  <c r="BG152" i="12"/>
  <c r="BF152" i="12"/>
  <c r="BD152" i="12"/>
  <c r="BC152" i="12"/>
  <c r="BA152" i="12"/>
  <c r="AZ152" i="12"/>
  <c r="AX152" i="12"/>
  <c r="AW152" i="12"/>
  <c r="AU152" i="12"/>
  <c r="AT152" i="12"/>
  <c r="AR152" i="12"/>
  <c r="AQ152" i="12"/>
  <c r="AO152" i="12"/>
  <c r="AN152" i="12"/>
  <c r="AL152" i="12"/>
  <c r="AK152" i="12"/>
  <c r="AI152" i="12"/>
  <c r="AH152" i="12"/>
  <c r="AF152" i="12"/>
  <c r="AE152" i="12"/>
  <c r="AC152" i="12"/>
  <c r="AB152" i="12"/>
  <c r="Z152" i="12"/>
  <c r="Y152" i="12"/>
  <c r="W152" i="12"/>
  <c r="V152" i="12"/>
  <c r="T152" i="12"/>
  <c r="S152" i="12"/>
  <c r="Q152" i="12"/>
  <c r="P152" i="12"/>
  <c r="N152" i="12"/>
  <c r="M152" i="12"/>
  <c r="K152" i="12"/>
  <c r="J152" i="12"/>
  <c r="H152" i="12"/>
  <c r="G152" i="12"/>
  <c r="CT151" i="12"/>
  <c r="CS151" i="12"/>
  <c r="CQ151" i="12"/>
  <c r="CP151" i="12"/>
  <c r="CN151" i="12"/>
  <c r="CM151" i="12"/>
  <c r="CK151" i="12"/>
  <c r="CJ151" i="12"/>
  <c r="CH151" i="12"/>
  <c r="CG151" i="12"/>
  <c r="CE151" i="12"/>
  <c r="CD151" i="12"/>
  <c r="CB151" i="12"/>
  <c r="CA151" i="12"/>
  <c r="BY151" i="12"/>
  <c r="BX151" i="12"/>
  <c r="BV151" i="12"/>
  <c r="BU151" i="12"/>
  <c r="BS151" i="12"/>
  <c r="BR151" i="12"/>
  <c r="BP151" i="12"/>
  <c r="BO151" i="12"/>
  <c r="BM151" i="12"/>
  <c r="BL151" i="12"/>
  <c r="BJ151" i="12"/>
  <c r="BI151" i="12"/>
  <c r="BG151" i="12"/>
  <c r="BF151" i="12"/>
  <c r="BD151" i="12"/>
  <c r="BC151" i="12"/>
  <c r="BA151" i="12"/>
  <c r="AZ151" i="12"/>
  <c r="AX151" i="12"/>
  <c r="AW151" i="12"/>
  <c r="AU151" i="12"/>
  <c r="AT151" i="12"/>
  <c r="AR151" i="12"/>
  <c r="AQ151" i="12"/>
  <c r="AO151" i="12"/>
  <c r="AN151" i="12"/>
  <c r="AL151" i="12"/>
  <c r="AK151" i="12"/>
  <c r="AI151" i="12"/>
  <c r="AH151" i="12"/>
  <c r="AF151" i="12"/>
  <c r="AE151" i="12"/>
  <c r="AC151" i="12"/>
  <c r="AB151" i="12"/>
  <c r="Z151" i="12"/>
  <c r="Y151" i="12"/>
  <c r="W151" i="12"/>
  <c r="V151" i="12"/>
  <c r="T151" i="12"/>
  <c r="S151" i="12"/>
  <c r="Q151" i="12"/>
  <c r="P151" i="12"/>
  <c r="N151" i="12"/>
  <c r="M151" i="12"/>
  <c r="K151" i="12"/>
  <c r="J151" i="12"/>
  <c r="H151" i="12"/>
  <c r="G151" i="12"/>
  <c r="CT150" i="12"/>
  <c r="CQ150" i="12"/>
  <c r="CN150" i="12"/>
  <c r="CK150" i="12"/>
  <c r="CH150" i="12"/>
  <c r="CE150" i="12"/>
  <c r="CB150" i="12"/>
  <c r="BY150" i="12"/>
  <c r="BV150" i="12"/>
  <c r="BS150" i="12"/>
  <c r="BP150" i="12"/>
  <c r="BM150" i="12"/>
  <c r="BJ150" i="12"/>
  <c r="BG150" i="12"/>
  <c r="BD150" i="12"/>
  <c r="BA150" i="12"/>
  <c r="AX150" i="12"/>
  <c r="AU150" i="12"/>
  <c r="AR150" i="12"/>
  <c r="AO150" i="12"/>
  <c r="AL150" i="12"/>
  <c r="AI150" i="12"/>
  <c r="AF150" i="12"/>
  <c r="AC150" i="12"/>
  <c r="Z150" i="12"/>
  <c r="W150" i="12"/>
  <c r="T150" i="12"/>
  <c r="Q150" i="12"/>
  <c r="N150" i="12"/>
  <c r="K150" i="12"/>
  <c r="H150" i="12"/>
  <c r="CT149" i="12"/>
  <c r="CQ149" i="12"/>
  <c r="CN149" i="12"/>
  <c r="CK149" i="12"/>
  <c r="CH149" i="12"/>
  <c r="CE149" i="12"/>
  <c r="CB149" i="12"/>
  <c r="BY149" i="12"/>
  <c r="BV149" i="12"/>
  <c r="BS149" i="12"/>
  <c r="BP149" i="12"/>
  <c r="BM149" i="12"/>
  <c r="BJ149" i="12"/>
  <c r="BG149" i="12"/>
  <c r="BD149" i="12"/>
  <c r="BA149" i="12"/>
  <c r="AX149" i="12"/>
  <c r="AU149" i="12"/>
  <c r="AR149" i="12"/>
  <c r="AO149" i="12"/>
  <c r="AL149" i="12"/>
  <c r="AI149" i="12"/>
  <c r="AF149" i="12"/>
  <c r="AC149" i="12"/>
  <c r="Z149" i="12"/>
  <c r="W149" i="12"/>
  <c r="T149" i="12"/>
  <c r="Q149" i="12"/>
  <c r="N149" i="12"/>
  <c r="K149" i="12"/>
  <c r="H149" i="12"/>
  <c r="CT148" i="12"/>
  <c r="CS148" i="12"/>
  <c r="CQ148" i="12"/>
  <c r="CP148" i="12"/>
  <c r="CN148" i="12"/>
  <c r="CM148" i="12"/>
  <c r="CK148" i="12"/>
  <c r="CJ148" i="12"/>
  <c r="CH148" i="12"/>
  <c r="CG148" i="12"/>
  <c r="CE148" i="12"/>
  <c r="CD148" i="12"/>
  <c r="CB148" i="12"/>
  <c r="CA148" i="12"/>
  <c r="BY148" i="12"/>
  <c r="BX148" i="12"/>
  <c r="BV148" i="12"/>
  <c r="BU148" i="12"/>
  <c r="BS148" i="12"/>
  <c r="BR148" i="12"/>
  <c r="BP148" i="12"/>
  <c r="BO148" i="12"/>
  <c r="BM148" i="12"/>
  <c r="BL148" i="12"/>
  <c r="BJ148" i="12"/>
  <c r="BI148" i="12"/>
  <c r="BG148" i="12"/>
  <c r="BF148" i="12"/>
  <c r="BD148" i="12"/>
  <c r="BC148" i="12"/>
  <c r="BA148" i="12"/>
  <c r="AZ148" i="12"/>
  <c r="AX148" i="12"/>
  <c r="AW148" i="12"/>
  <c r="AU148" i="12"/>
  <c r="AT148" i="12"/>
  <c r="AR148" i="12"/>
  <c r="AQ148" i="12"/>
  <c r="AO148" i="12"/>
  <c r="AN148" i="12"/>
  <c r="AL148" i="12"/>
  <c r="AK148" i="12"/>
  <c r="AI148" i="12"/>
  <c r="AH148" i="12"/>
  <c r="AF148" i="12"/>
  <c r="AE148" i="12"/>
  <c r="AC148" i="12"/>
  <c r="AB148" i="12"/>
  <c r="Z148" i="12"/>
  <c r="Y148" i="12"/>
  <c r="W148" i="12"/>
  <c r="V148" i="12"/>
  <c r="T148" i="12"/>
  <c r="S148" i="12"/>
  <c r="Q148" i="12"/>
  <c r="P148" i="12"/>
  <c r="N148" i="12"/>
  <c r="M148" i="12"/>
  <c r="K148" i="12"/>
  <c r="J148" i="12"/>
  <c r="H148" i="12"/>
  <c r="G148" i="12"/>
  <c r="CT147" i="12"/>
  <c r="CS147" i="12"/>
  <c r="CQ147" i="12"/>
  <c r="CP147" i="12"/>
  <c r="CN147" i="12"/>
  <c r="CM147" i="12"/>
  <c r="CK147" i="12"/>
  <c r="CJ147" i="12"/>
  <c r="CH147" i="12"/>
  <c r="CG147" i="12"/>
  <c r="CE147" i="12"/>
  <c r="CD147" i="12"/>
  <c r="CB147" i="12"/>
  <c r="CA147" i="12"/>
  <c r="BY147" i="12"/>
  <c r="BX147" i="12"/>
  <c r="BV147" i="12"/>
  <c r="BU147" i="12"/>
  <c r="BS147" i="12"/>
  <c r="BR147" i="12"/>
  <c r="BP147" i="12"/>
  <c r="BO147" i="12"/>
  <c r="BM147" i="12"/>
  <c r="BL147" i="12"/>
  <c r="BJ147" i="12"/>
  <c r="BI147" i="12"/>
  <c r="BG147" i="12"/>
  <c r="BF147" i="12"/>
  <c r="BD147" i="12"/>
  <c r="BC147" i="12"/>
  <c r="BA147" i="12"/>
  <c r="AZ147" i="12"/>
  <c r="AX147" i="12"/>
  <c r="AW147" i="12"/>
  <c r="AU147" i="12"/>
  <c r="AT147" i="12"/>
  <c r="AR147" i="12"/>
  <c r="AQ147" i="12"/>
  <c r="AO147" i="12"/>
  <c r="AN147" i="12"/>
  <c r="AL147" i="12"/>
  <c r="AK147" i="12"/>
  <c r="AI147" i="12"/>
  <c r="AH147" i="12"/>
  <c r="AF147" i="12"/>
  <c r="AE147" i="12"/>
  <c r="AC147" i="12"/>
  <c r="AB147" i="12"/>
  <c r="Z147" i="12"/>
  <c r="Y147" i="12"/>
  <c r="W147" i="12"/>
  <c r="V147" i="12"/>
  <c r="T147" i="12"/>
  <c r="S147" i="12"/>
  <c r="Q147" i="12"/>
  <c r="P147" i="12"/>
  <c r="N147" i="12"/>
  <c r="M147" i="12"/>
  <c r="K147" i="12"/>
  <c r="J147" i="12"/>
  <c r="H147" i="12"/>
  <c r="G147" i="12"/>
  <c r="CT146" i="12"/>
  <c r="CS146" i="12"/>
  <c r="CQ146" i="12"/>
  <c r="CP146" i="12"/>
  <c r="CN146" i="12"/>
  <c r="CM146" i="12"/>
  <c r="CK146" i="12"/>
  <c r="CJ146" i="12"/>
  <c r="CH146" i="12"/>
  <c r="CG146" i="12"/>
  <c r="CE146" i="12"/>
  <c r="CD146" i="12"/>
  <c r="CB146" i="12"/>
  <c r="CA146" i="12"/>
  <c r="BY146" i="12"/>
  <c r="BX146" i="12"/>
  <c r="BV146" i="12"/>
  <c r="BU146" i="12"/>
  <c r="BS146" i="12"/>
  <c r="BR146" i="12"/>
  <c r="BP146" i="12"/>
  <c r="BO146" i="12"/>
  <c r="BM146" i="12"/>
  <c r="BL146" i="12"/>
  <c r="BJ146" i="12"/>
  <c r="BI146" i="12"/>
  <c r="BG146" i="12"/>
  <c r="BF146" i="12"/>
  <c r="BD146" i="12"/>
  <c r="BC146" i="12"/>
  <c r="BA146" i="12"/>
  <c r="AZ146" i="12"/>
  <c r="AX146" i="12"/>
  <c r="AW146" i="12"/>
  <c r="AU146" i="12"/>
  <c r="AT146" i="12"/>
  <c r="AR146" i="12"/>
  <c r="AQ146" i="12"/>
  <c r="AO146" i="12"/>
  <c r="AN146" i="12"/>
  <c r="AL146" i="12"/>
  <c r="AK146" i="12"/>
  <c r="AI146" i="12"/>
  <c r="AH146" i="12"/>
  <c r="AF146" i="12"/>
  <c r="AE146" i="12"/>
  <c r="AC146" i="12"/>
  <c r="AB146" i="12"/>
  <c r="Z146" i="12"/>
  <c r="Y146" i="12"/>
  <c r="W146" i="12"/>
  <c r="V146" i="12"/>
  <c r="T146" i="12"/>
  <c r="S146" i="12"/>
  <c r="Q146" i="12"/>
  <c r="P146" i="12"/>
  <c r="N146" i="12"/>
  <c r="M146" i="12"/>
  <c r="K146" i="12"/>
  <c r="J146" i="12"/>
  <c r="H146" i="12"/>
  <c r="G146" i="12"/>
  <c r="CT145" i="12"/>
  <c r="CS145" i="12"/>
  <c r="CQ145" i="12"/>
  <c r="CP145" i="12"/>
  <c r="CN145" i="12"/>
  <c r="CM145" i="12"/>
  <c r="CK145" i="12"/>
  <c r="CJ145" i="12"/>
  <c r="CH145" i="12"/>
  <c r="CG145" i="12"/>
  <c r="CE145" i="12"/>
  <c r="CD145" i="12"/>
  <c r="CB145" i="12"/>
  <c r="CA145" i="12"/>
  <c r="BY145" i="12"/>
  <c r="BX145" i="12"/>
  <c r="BV145" i="12"/>
  <c r="BU145" i="12"/>
  <c r="BS145" i="12"/>
  <c r="BR145" i="12"/>
  <c r="BP145" i="12"/>
  <c r="BO145" i="12"/>
  <c r="BM145" i="12"/>
  <c r="BL145" i="12"/>
  <c r="BJ145" i="12"/>
  <c r="BI145" i="12"/>
  <c r="BG145" i="12"/>
  <c r="BF145" i="12"/>
  <c r="BD145" i="12"/>
  <c r="BC145" i="12"/>
  <c r="BA145" i="12"/>
  <c r="AZ145" i="12"/>
  <c r="AX145" i="12"/>
  <c r="AW145" i="12"/>
  <c r="AU145" i="12"/>
  <c r="AT145" i="12"/>
  <c r="AR145" i="12"/>
  <c r="AQ145" i="12"/>
  <c r="AO145" i="12"/>
  <c r="AN145" i="12"/>
  <c r="AL145" i="12"/>
  <c r="AK145" i="12"/>
  <c r="AI145" i="12"/>
  <c r="AH145" i="12"/>
  <c r="AF145" i="12"/>
  <c r="AE145" i="12"/>
  <c r="AC145" i="12"/>
  <c r="AB145" i="12"/>
  <c r="Z145" i="12"/>
  <c r="Y145" i="12"/>
  <c r="W145" i="12"/>
  <c r="V145" i="12"/>
  <c r="T145" i="12"/>
  <c r="S145" i="12"/>
  <c r="Q145" i="12"/>
  <c r="P145" i="12"/>
  <c r="N145" i="12"/>
  <c r="M145" i="12"/>
  <c r="K145" i="12"/>
  <c r="J145" i="12"/>
  <c r="H145" i="12"/>
  <c r="G145" i="12"/>
  <c r="CT144" i="12"/>
  <c r="CS144" i="12"/>
  <c r="CQ144" i="12"/>
  <c r="CP144" i="12"/>
  <c r="CN144" i="12"/>
  <c r="CM144" i="12"/>
  <c r="CK144" i="12"/>
  <c r="CJ144" i="12"/>
  <c r="CH144" i="12"/>
  <c r="CG144" i="12"/>
  <c r="CE144" i="12"/>
  <c r="CD144" i="12"/>
  <c r="CB144" i="12"/>
  <c r="CA144" i="12"/>
  <c r="BY144" i="12"/>
  <c r="BX144" i="12"/>
  <c r="BV144" i="12"/>
  <c r="BU144" i="12"/>
  <c r="BS144" i="12"/>
  <c r="BR144" i="12"/>
  <c r="BP144" i="12"/>
  <c r="BO144" i="12"/>
  <c r="BM144" i="12"/>
  <c r="BL144" i="12"/>
  <c r="BJ144" i="12"/>
  <c r="BI144" i="12"/>
  <c r="BG144" i="12"/>
  <c r="BF144" i="12"/>
  <c r="BD144" i="12"/>
  <c r="BC144" i="12"/>
  <c r="BA144" i="12"/>
  <c r="AZ144" i="12"/>
  <c r="AX144" i="12"/>
  <c r="AW144" i="12"/>
  <c r="AU144" i="12"/>
  <c r="AT144" i="12"/>
  <c r="AR144" i="12"/>
  <c r="AQ144" i="12"/>
  <c r="AO144" i="12"/>
  <c r="AN144" i="12"/>
  <c r="AL144" i="12"/>
  <c r="AK144" i="12"/>
  <c r="AI144" i="12"/>
  <c r="AH144" i="12"/>
  <c r="AF144" i="12"/>
  <c r="AE144" i="12"/>
  <c r="AC144" i="12"/>
  <c r="AB144" i="12"/>
  <c r="Z144" i="12"/>
  <c r="Y144" i="12"/>
  <c r="W144" i="12"/>
  <c r="V144" i="12"/>
  <c r="T144" i="12"/>
  <c r="S144" i="12"/>
  <c r="Q144" i="12"/>
  <c r="P144" i="12"/>
  <c r="N144" i="12"/>
  <c r="M144" i="12"/>
  <c r="K144" i="12"/>
  <c r="J144" i="12"/>
  <c r="H144" i="12"/>
  <c r="G144" i="12"/>
  <c r="CT143" i="12"/>
  <c r="CS143" i="12"/>
  <c r="CQ143" i="12"/>
  <c r="CP143" i="12"/>
  <c r="CN143" i="12"/>
  <c r="CM143" i="12"/>
  <c r="CK143" i="12"/>
  <c r="CJ143" i="12"/>
  <c r="CH143" i="12"/>
  <c r="CG143" i="12"/>
  <c r="CE143" i="12"/>
  <c r="CD143" i="12"/>
  <c r="CB143" i="12"/>
  <c r="CA143" i="12"/>
  <c r="BY143" i="12"/>
  <c r="BX143" i="12"/>
  <c r="BV143" i="12"/>
  <c r="BU143" i="12"/>
  <c r="BS143" i="12"/>
  <c r="BR143" i="12"/>
  <c r="BP143" i="12"/>
  <c r="BO143" i="12"/>
  <c r="BM143" i="12"/>
  <c r="BL143" i="12"/>
  <c r="BJ143" i="12"/>
  <c r="BI143" i="12"/>
  <c r="BG143" i="12"/>
  <c r="BF143" i="12"/>
  <c r="BD143" i="12"/>
  <c r="BC143" i="12"/>
  <c r="BA143" i="12"/>
  <c r="AZ143" i="12"/>
  <c r="AX143" i="12"/>
  <c r="AW143" i="12"/>
  <c r="AU143" i="12"/>
  <c r="AT143" i="12"/>
  <c r="AR143" i="12"/>
  <c r="AQ143" i="12"/>
  <c r="AO143" i="12"/>
  <c r="AN143" i="12"/>
  <c r="AL143" i="12"/>
  <c r="AK143" i="12"/>
  <c r="AI143" i="12"/>
  <c r="AH143" i="12"/>
  <c r="AF143" i="12"/>
  <c r="AE143" i="12"/>
  <c r="AC143" i="12"/>
  <c r="AB143" i="12"/>
  <c r="Z143" i="12"/>
  <c r="Y143" i="12"/>
  <c r="W143" i="12"/>
  <c r="V143" i="12"/>
  <c r="T143" i="12"/>
  <c r="S143" i="12"/>
  <c r="Q143" i="12"/>
  <c r="P143" i="12"/>
  <c r="N143" i="12"/>
  <c r="M143" i="12"/>
  <c r="K143" i="12"/>
  <c r="J143" i="12"/>
  <c r="H143" i="12"/>
  <c r="G143" i="12"/>
  <c r="CT142" i="12"/>
  <c r="CS142" i="12"/>
  <c r="CQ142" i="12"/>
  <c r="CP142" i="12"/>
  <c r="CN142" i="12"/>
  <c r="CM142" i="12"/>
  <c r="CK142" i="12"/>
  <c r="CJ142" i="12"/>
  <c r="CH142" i="12"/>
  <c r="CG142" i="12"/>
  <c r="CE142" i="12"/>
  <c r="CD142" i="12"/>
  <c r="CB142" i="12"/>
  <c r="CA142" i="12"/>
  <c r="BY142" i="12"/>
  <c r="BX142" i="12"/>
  <c r="BV142" i="12"/>
  <c r="BU142" i="12"/>
  <c r="BS142" i="12"/>
  <c r="BR142" i="12"/>
  <c r="BP142" i="12"/>
  <c r="BO142" i="12"/>
  <c r="BM142" i="12"/>
  <c r="BL142" i="12"/>
  <c r="BJ142" i="12"/>
  <c r="BI142" i="12"/>
  <c r="BG142" i="12"/>
  <c r="BF142" i="12"/>
  <c r="BD142" i="12"/>
  <c r="BC142" i="12"/>
  <c r="BA142" i="12"/>
  <c r="AZ142" i="12"/>
  <c r="AX142" i="12"/>
  <c r="AW142" i="12"/>
  <c r="AU142" i="12"/>
  <c r="AT142" i="12"/>
  <c r="AR142" i="12"/>
  <c r="AQ142" i="12"/>
  <c r="AO142" i="12"/>
  <c r="AN142" i="12"/>
  <c r="AL142" i="12"/>
  <c r="AK142" i="12"/>
  <c r="AI142" i="12"/>
  <c r="AH142" i="12"/>
  <c r="AF142" i="12"/>
  <c r="AE142" i="12"/>
  <c r="AC142" i="12"/>
  <c r="AB142" i="12"/>
  <c r="Z142" i="12"/>
  <c r="Y142" i="12"/>
  <c r="W142" i="12"/>
  <c r="V142" i="12"/>
  <c r="T142" i="12"/>
  <c r="S142" i="12"/>
  <c r="Q142" i="12"/>
  <c r="P142" i="12"/>
  <c r="N142" i="12"/>
  <c r="M142" i="12"/>
  <c r="K142" i="12"/>
  <c r="J142" i="12"/>
  <c r="H142" i="12"/>
  <c r="G142" i="12"/>
  <c r="CT141" i="12"/>
  <c r="CS141" i="12"/>
  <c r="CQ141" i="12"/>
  <c r="CP141" i="12"/>
  <c r="CN141" i="12"/>
  <c r="CM141" i="12"/>
  <c r="CK141" i="12"/>
  <c r="CJ141" i="12"/>
  <c r="CH141" i="12"/>
  <c r="CG141" i="12"/>
  <c r="CE141" i="12"/>
  <c r="CD141" i="12"/>
  <c r="CB141" i="12"/>
  <c r="CA141" i="12"/>
  <c r="BY141" i="12"/>
  <c r="BX141" i="12"/>
  <c r="BV141" i="12"/>
  <c r="BU141" i="12"/>
  <c r="BS141" i="12"/>
  <c r="BR141" i="12"/>
  <c r="BP141" i="12"/>
  <c r="BO141" i="12"/>
  <c r="BM141" i="12"/>
  <c r="BL141" i="12"/>
  <c r="BJ141" i="12"/>
  <c r="BI141" i="12"/>
  <c r="BG141" i="12"/>
  <c r="BF141" i="12"/>
  <c r="BD141" i="12"/>
  <c r="BC141" i="12"/>
  <c r="BA141" i="12"/>
  <c r="AZ141" i="12"/>
  <c r="AX141" i="12"/>
  <c r="AW141" i="12"/>
  <c r="AU141" i="12"/>
  <c r="AT141" i="12"/>
  <c r="AR141" i="12"/>
  <c r="AQ141" i="12"/>
  <c r="AO141" i="12"/>
  <c r="AN141" i="12"/>
  <c r="AL141" i="12"/>
  <c r="AK141" i="12"/>
  <c r="AI141" i="12"/>
  <c r="AH141" i="12"/>
  <c r="AF141" i="12"/>
  <c r="AE141" i="12"/>
  <c r="AC141" i="12"/>
  <c r="AB141" i="12"/>
  <c r="Z141" i="12"/>
  <c r="Y141" i="12"/>
  <c r="W141" i="12"/>
  <c r="V141" i="12"/>
  <c r="T141" i="12"/>
  <c r="S141" i="12"/>
  <c r="Q141" i="12"/>
  <c r="P141" i="12"/>
  <c r="N141" i="12"/>
  <c r="M141" i="12"/>
  <c r="K141" i="12"/>
  <c r="J141" i="12"/>
  <c r="H141" i="12"/>
  <c r="G141" i="12"/>
  <c r="CT140" i="12"/>
  <c r="CS140" i="12"/>
  <c r="CQ140" i="12"/>
  <c r="CP140" i="12"/>
  <c r="CN140" i="12"/>
  <c r="CM140" i="12"/>
  <c r="CK140" i="12"/>
  <c r="CJ140" i="12"/>
  <c r="CH140" i="12"/>
  <c r="CG140" i="12"/>
  <c r="CE140" i="12"/>
  <c r="CD140" i="12"/>
  <c r="CB140" i="12"/>
  <c r="CA140" i="12"/>
  <c r="BY140" i="12"/>
  <c r="BX140" i="12"/>
  <c r="BV140" i="12"/>
  <c r="BU140" i="12"/>
  <c r="BS140" i="12"/>
  <c r="BR140" i="12"/>
  <c r="BP140" i="12"/>
  <c r="BO140" i="12"/>
  <c r="BM140" i="12"/>
  <c r="BL140" i="12"/>
  <c r="BJ140" i="12"/>
  <c r="BI140" i="12"/>
  <c r="BG140" i="12"/>
  <c r="BF140" i="12"/>
  <c r="BD140" i="12"/>
  <c r="BC140" i="12"/>
  <c r="BA140" i="12"/>
  <c r="AZ140" i="12"/>
  <c r="AX140" i="12"/>
  <c r="AW140" i="12"/>
  <c r="AU140" i="12"/>
  <c r="AT140" i="12"/>
  <c r="AR140" i="12"/>
  <c r="AQ140" i="12"/>
  <c r="AO140" i="12"/>
  <c r="AN140" i="12"/>
  <c r="AL140" i="12"/>
  <c r="AK140" i="12"/>
  <c r="AI140" i="12"/>
  <c r="AH140" i="12"/>
  <c r="AF140" i="12"/>
  <c r="AE140" i="12"/>
  <c r="AC140" i="12"/>
  <c r="AB140" i="12"/>
  <c r="Z140" i="12"/>
  <c r="Y140" i="12"/>
  <c r="W140" i="12"/>
  <c r="V140" i="12"/>
  <c r="T140" i="12"/>
  <c r="S140" i="12"/>
  <c r="Q140" i="12"/>
  <c r="P140" i="12"/>
  <c r="N140" i="12"/>
  <c r="M140" i="12"/>
  <c r="K140" i="12"/>
  <c r="J140" i="12"/>
  <c r="H140" i="12"/>
  <c r="G140" i="12"/>
  <c r="CT139" i="12"/>
  <c r="CS139" i="12"/>
  <c r="CQ139" i="12"/>
  <c r="CP139" i="12"/>
  <c r="CN139" i="12"/>
  <c r="CM139" i="12"/>
  <c r="CK139" i="12"/>
  <c r="CJ139" i="12"/>
  <c r="CH139" i="12"/>
  <c r="CG139" i="12"/>
  <c r="CE139" i="12"/>
  <c r="CD139" i="12"/>
  <c r="CB139" i="12"/>
  <c r="CA139" i="12"/>
  <c r="BY139" i="12"/>
  <c r="BX139" i="12"/>
  <c r="BV139" i="12"/>
  <c r="BU139" i="12"/>
  <c r="BS139" i="12"/>
  <c r="BR139" i="12"/>
  <c r="BP139" i="12"/>
  <c r="BO139" i="12"/>
  <c r="BM139" i="12"/>
  <c r="BL139" i="12"/>
  <c r="BJ139" i="12"/>
  <c r="BI139" i="12"/>
  <c r="BG139" i="12"/>
  <c r="BF139" i="12"/>
  <c r="BD139" i="12"/>
  <c r="BC139" i="12"/>
  <c r="BA139" i="12"/>
  <c r="AZ139" i="12"/>
  <c r="AX139" i="12"/>
  <c r="AW139" i="12"/>
  <c r="AU139" i="12"/>
  <c r="AT139" i="12"/>
  <c r="AR139" i="12"/>
  <c r="AQ139" i="12"/>
  <c r="AO139" i="12"/>
  <c r="AN139" i="12"/>
  <c r="AL139" i="12"/>
  <c r="AK139" i="12"/>
  <c r="AI139" i="12"/>
  <c r="AH139" i="12"/>
  <c r="AF139" i="12"/>
  <c r="AE139" i="12"/>
  <c r="AC139" i="12"/>
  <c r="AB139" i="12"/>
  <c r="Z139" i="12"/>
  <c r="Y139" i="12"/>
  <c r="W139" i="12"/>
  <c r="V139" i="12"/>
  <c r="T139" i="12"/>
  <c r="S139" i="12"/>
  <c r="Q139" i="12"/>
  <c r="P139" i="12"/>
  <c r="N139" i="12"/>
  <c r="M139" i="12"/>
  <c r="K139" i="12"/>
  <c r="J139" i="12"/>
  <c r="H139" i="12"/>
  <c r="G139" i="12"/>
  <c r="CT138" i="12"/>
  <c r="CS138" i="12"/>
  <c r="CQ138" i="12"/>
  <c r="CP138" i="12"/>
  <c r="CN138" i="12"/>
  <c r="CM138" i="12"/>
  <c r="CK138" i="12"/>
  <c r="CJ138" i="12"/>
  <c r="CH138" i="12"/>
  <c r="CG138" i="12"/>
  <c r="CE138" i="12"/>
  <c r="CD138" i="12"/>
  <c r="CB138" i="12"/>
  <c r="CA138" i="12"/>
  <c r="BY138" i="12"/>
  <c r="BX138" i="12"/>
  <c r="BV138" i="12"/>
  <c r="BU138" i="12"/>
  <c r="BS138" i="12"/>
  <c r="BR138" i="12"/>
  <c r="BP138" i="12"/>
  <c r="BO138" i="12"/>
  <c r="BM138" i="12"/>
  <c r="BL138" i="12"/>
  <c r="BJ138" i="12"/>
  <c r="BI138" i="12"/>
  <c r="BG138" i="12"/>
  <c r="BF138" i="12"/>
  <c r="BD138" i="12"/>
  <c r="BC138" i="12"/>
  <c r="BA138" i="12"/>
  <c r="AZ138" i="12"/>
  <c r="AX138" i="12"/>
  <c r="AW138" i="12"/>
  <c r="AU138" i="12"/>
  <c r="AT138" i="12"/>
  <c r="AR138" i="12"/>
  <c r="AQ138" i="12"/>
  <c r="AO138" i="12"/>
  <c r="AN138" i="12"/>
  <c r="AL138" i="12"/>
  <c r="AK138" i="12"/>
  <c r="AI138" i="12"/>
  <c r="AH138" i="12"/>
  <c r="AF138" i="12"/>
  <c r="AE138" i="12"/>
  <c r="AC138" i="12"/>
  <c r="AB138" i="12"/>
  <c r="Z138" i="12"/>
  <c r="Y138" i="12"/>
  <c r="W138" i="12"/>
  <c r="V138" i="12"/>
  <c r="T138" i="12"/>
  <c r="S138" i="12"/>
  <c r="Q138" i="12"/>
  <c r="P138" i="12"/>
  <c r="N138" i="12"/>
  <c r="M138" i="12"/>
  <c r="K138" i="12"/>
  <c r="J138" i="12"/>
  <c r="H138" i="12"/>
  <c r="G138" i="12"/>
  <c r="CT137" i="12"/>
  <c r="CS137" i="12"/>
  <c r="CQ137" i="12"/>
  <c r="CP137" i="12"/>
  <c r="CN137" i="12"/>
  <c r="CM137" i="12"/>
  <c r="CK137" i="12"/>
  <c r="CJ137" i="12"/>
  <c r="CH137" i="12"/>
  <c r="CG137" i="12"/>
  <c r="CE137" i="12"/>
  <c r="CD137" i="12"/>
  <c r="CB137" i="12"/>
  <c r="CA137" i="12"/>
  <c r="BY137" i="12"/>
  <c r="BX137" i="12"/>
  <c r="BV137" i="12"/>
  <c r="BU137" i="12"/>
  <c r="BS137" i="12"/>
  <c r="BR137" i="12"/>
  <c r="BP137" i="12"/>
  <c r="BO137" i="12"/>
  <c r="BM137" i="12"/>
  <c r="BL137" i="12"/>
  <c r="BJ137" i="12"/>
  <c r="BI137" i="12"/>
  <c r="BG137" i="12"/>
  <c r="BF137" i="12"/>
  <c r="BD137" i="12"/>
  <c r="BC137" i="12"/>
  <c r="BA137" i="12"/>
  <c r="AZ137" i="12"/>
  <c r="AX137" i="12"/>
  <c r="AW137" i="12"/>
  <c r="AU137" i="12"/>
  <c r="AT137" i="12"/>
  <c r="AR137" i="12"/>
  <c r="AQ137" i="12"/>
  <c r="AO137" i="12"/>
  <c r="AN137" i="12"/>
  <c r="AL137" i="12"/>
  <c r="AK137" i="12"/>
  <c r="AI137" i="12"/>
  <c r="AH137" i="12"/>
  <c r="AF137" i="12"/>
  <c r="AE137" i="12"/>
  <c r="AC137" i="12"/>
  <c r="AB137" i="12"/>
  <c r="Z137" i="12"/>
  <c r="Y137" i="12"/>
  <c r="W137" i="12"/>
  <c r="V137" i="12"/>
  <c r="T137" i="12"/>
  <c r="S137" i="12"/>
  <c r="Q137" i="12"/>
  <c r="P137" i="12"/>
  <c r="N137" i="12"/>
  <c r="M137" i="12"/>
  <c r="K137" i="12"/>
  <c r="J137" i="12"/>
  <c r="H137" i="12"/>
  <c r="G137" i="12"/>
  <c r="CT136" i="12"/>
  <c r="CS136" i="12"/>
  <c r="CQ136" i="12"/>
  <c r="CP136" i="12"/>
  <c r="CN136" i="12"/>
  <c r="CM136" i="12"/>
  <c r="CK136" i="12"/>
  <c r="CJ136" i="12"/>
  <c r="CH136" i="12"/>
  <c r="CG136" i="12"/>
  <c r="CE136" i="12"/>
  <c r="CD136" i="12"/>
  <c r="CB136" i="12"/>
  <c r="CA136" i="12"/>
  <c r="BY136" i="12"/>
  <c r="BX136" i="12"/>
  <c r="BV136" i="12"/>
  <c r="BU136" i="12"/>
  <c r="BS136" i="12"/>
  <c r="BR136" i="12"/>
  <c r="BP136" i="12"/>
  <c r="BO136" i="12"/>
  <c r="BM136" i="12"/>
  <c r="BL136" i="12"/>
  <c r="BJ136" i="12"/>
  <c r="BI136" i="12"/>
  <c r="BG136" i="12"/>
  <c r="BF136" i="12"/>
  <c r="BD136" i="12"/>
  <c r="BC136" i="12"/>
  <c r="BA136" i="12"/>
  <c r="AZ136" i="12"/>
  <c r="AX136" i="12"/>
  <c r="AW136" i="12"/>
  <c r="AU136" i="12"/>
  <c r="AT136" i="12"/>
  <c r="AR136" i="12"/>
  <c r="AQ136" i="12"/>
  <c r="AO136" i="12"/>
  <c r="AN136" i="12"/>
  <c r="AL136" i="12"/>
  <c r="AK136" i="12"/>
  <c r="AI136" i="12"/>
  <c r="AH136" i="12"/>
  <c r="AF136" i="12"/>
  <c r="AE136" i="12"/>
  <c r="AC136" i="12"/>
  <c r="AB136" i="12"/>
  <c r="Z136" i="12"/>
  <c r="Y136" i="12"/>
  <c r="W136" i="12"/>
  <c r="V136" i="12"/>
  <c r="T136" i="12"/>
  <c r="S136" i="12"/>
  <c r="Q136" i="12"/>
  <c r="P136" i="12"/>
  <c r="N136" i="12"/>
  <c r="M136" i="12"/>
  <c r="K136" i="12"/>
  <c r="J136" i="12"/>
  <c r="H136" i="12"/>
  <c r="G136" i="12"/>
  <c r="CT135" i="12"/>
  <c r="CS135" i="12"/>
  <c r="CQ135" i="12"/>
  <c r="CP135" i="12"/>
  <c r="CN135" i="12"/>
  <c r="CM135" i="12"/>
  <c r="CK135" i="12"/>
  <c r="CJ135" i="12"/>
  <c r="CH135" i="12"/>
  <c r="CG135" i="12"/>
  <c r="CE135" i="12"/>
  <c r="CD135" i="12"/>
  <c r="CB135" i="12"/>
  <c r="CA135" i="12"/>
  <c r="BY135" i="12"/>
  <c r="BX135" i="12"/>
  <c r="BV135" i="12"/>
  <c r="BU135" i="12"/>
  <c r="BS135" i="12"/>
  <c r="BR135" i="12"/>
  <c r="BP135" i="12"/>
  <c r="BO135" i="12"/>
  <c r="BM135" i="12"/>
  <c r="BL135" i="12"/>
  <c r="BJ135" i="12"/>
  <c r="BI135" i="12"/>
  <c r="BG135" i="12"/>
  <c r="BF135" i="12"/>
  <c r="BD135" i="12"/>
  <c r="BC135" i="12"/>
  <c r="BA135" i="12"/>
  <c r="AZ135" i="12"/>
  <c r="AX135" i="12"/>
  <c r="AW135" i="12"/>
  <c r="AU135" i="12"/>
  <c r="AT135" i="12"/>
  <c r="AR135" i="12"/>
  <c r="AQ135" i="12"/>
  <c r="AO135" i="12"/>
  <c r="AN135" i="12"/>
  <c r="AL135" i="12"/>
  <c r="AK135" i="12"/>
  <c r="AI135" i="12"/>
  <c r="AH135" i="12"/>
  <c r="AF135" i="12"/>
  <c r="AE135" i="12"/>
  <c r="AC135" i="12"/>
  <c r="AB135" i="12"/>
  <c r="Z135" i="12"/>
  <c r="Y135" i="12"/>
  <c r="W135" i="12"/>
  <c r="V135" i="12"/>
  <c r="T135" i="12"/>
  <c r="S135" i="12"/>
  <c r="Q135" i="12"/>
  <c r="P135" i="12"/>
  <c r="N135" i="12"/>
  <c r="M135" i="12"/>
  <c r="K135" i="12"/>
  <c r="J135" i="12"/>
  <c r="H135" i="12"/>
  <c r="G135" i="12"/>
  <c r="CT134" i="12"/>
  <c r="CS134" i="12"/>
  <c r="CQ134" i="12"/>
  <c r="CP134" i="12"/>
  <c r="CN134" i="12"/>
  <c r="CM134" i="12"/>
  <c r="CK134" i="12"/>
  <c r="CJ134" i="12"/>
  <c r="CH134" i="12"/>
  <c r="CG134" i="12"/>
  <c r="CE134" i="12"/>
  <c r="CD134" i="12"/>
  <c r="CB134" i="12"/>
  <c r="CA134" i="12"/>
  <c r="BY134" i="12"/>
  <c r="BX134" i="12"/>
  <c r="BV134" i="12"/>
  <c r="BU134" i="12"/>
  <c r="BS134" i="12"/>
  <c r="BR134" i="12"/>
  <c r="BP134" i="12"/>
  <c r="BO134" i="12"/>
  <c r="BM134" i="12"/>
  <c r="BL134" i="12"/>
  <c r="BJ134" i="12"/>
  <c r="BI134" i="12"/>
  <c r="BG134" i="12"/>
  <c r="BF134" i="12"/>
  <c r="BD134" i="12"/>
  <c r="BC134" i="12"/>
  <c r="BA134" i="12"/>
  <c r="AZ134" i="12"/>
  <c r="AX134" i="12"/>
  <c r="AW134" i="12"/>
  <c r="AU134" i="12"/>
  <c r="AT134" i="12"/>
  <c r="AR134" i="12"/>
  <c r="AQ134" i="12"/>
  <c r="AO134" i="12"/>
  <c r="AN134" i="12"/>
  <c r="AL134" i="12"/>
  <c r="AK134" i="12"/>
  <c r="AI134" i="12"/>
  <c r="AH134" i="12"/>
  <c r="AF134" i="12"/>
  <c r="AE134" i="12"/>
  <c r="AC134" i="12"/>
  <c r="AB134" i="12"/>
  <c r="Z134" i="12"/>
  <c r="Y134" i="12"/>
  <c r="W134" i="12"/>
  <c r="V134" i="12"/>
  <c r="T134" i="12"/>
  <c r="S134" i="12"/>
  <c r="Q134" i="12"/>
  <c r="P134" i="12"/>
  <c r="N134" i="12"/>
  <c r="H74" i="35" s="1"/>
  <c r="M134" i="12"/>
  <c r="K134" i="12"/>
  <c r="J134" i="12"/>
  <c r="H134" i="12"/>
  <c r="G134" i="12"/>
  <c r="CT133" i="12"/>
  <c r="CS133" i="12"/>
  <c r="CQ133" i="12"/>
  <c r="CP133" i="12"/>
  <c r="CN133" i="12"/>
  <c r="CM133" i="12"/>
  <c r="CK133" i="12"/>
  <c r="CJ133" i="12"/>
  <c r="CH133" i="12"/>
  <c r="CG133" i="12"/>
  <c r="CE133" i="12"/>
  <c r="CD133" i="12"/>
  <c r="CB133" i="12"/>
  <c r="CA133" i="12"/>
  <c r="BY133" i="12"/>
  <c r="BX133" i="12"/>
  <c r="BV133" i="12"/>
  <c r="BU133" i="12"/>
  <c r="BS133" i="12"/>
  <c r="BR133" i="12"/>
  <c r="BP133" i="12"/>
  <c r="BO133" i="12"/>
  <c r="BM133" i="12"/>
  <c r="BL133" i="12"/>
  <c r="BJ133" i="12"/>
  <c r="BI133" i="12"/>
  <c r="BG133" i="12"/>
  <c r="BF133" i="12"/>
  <c r="BD133" i="12"/>
  <c r="BC133" i="12"/>
  <c r="BA133" i="12"/>
  <c r="AZ133" i="12"/>
  <c r="AX133" i="12"/>
  <c r="AW133" i="12"/>
  <c r="AU133" i="12"/>
  <c r="AT133" i="12"/>
  <c r="AR133" i="12"/>
  <c r="AQ133" i="12"/>
  <c r="AO133" i="12"/>
  <c r="AN133" i="12"/>
  <c r="AL133" i="12"/>
  <c r="AK133" i="12"/>
  <c r="AI133" i="12"/>
  <c r="AH133" i="12"/>
  <c r="AF133" i="12"/>
  <c r="AE133" i="12"/>
  <c r="AC133" i="12"/>
  <c r="AB133" i="12"/>
  <c r="Z133" i="12"/>
  <c r="Y133" i="12"/>
  <c r="W133" i="12"/>
  <c r="V133" i="12"/>
  <c r="T133" i="12"/>
  <c r="S133" i="12"/>
  <c r="Q133" i="12"/>
  <c r="P133" i="12"/>
  <c r="N133" i="12"/>
  <c r="M133" i="12"/>
  <c r="K133" i="12"/>
  <c r="J133" i="12"/>
  <c r="H133" i="12"/>
  <c r="G133" i="12"/>
  <c r="CT132" i="12"/>
  <c r="CS132" i="12"/>
  <c r="CQ132" i="12"/>
  <c r="CP132" i="12"/>
  <c r="CN132" i="12"/>
  <c r="CM132" i="12"/>
  <c r="CK132" i="12"/>
  <c r="CJ132" i="12"/>
  <c r="CH132" i="12"/>
  <c r="CG132" i="12"/>
  <c r="CE132" i="12"/>
  <c r="CD132" i="12"/>
  <c r="CB132" i="12"/>
  <c r="CA132" i="12"/>
  <c r="BY132" i="12"/>
  <c r="BX132" i="12"/>
  <c r="BV132" i="12"/>
  <c r="BU132" i="12"/>
  <c r="BS132" i="12"/>
  <c r="BR132" i="12"/>
  <c r="BP132" i="12"/>
  <c r="BO132" i="12"/>
  <c r="BM132" i="12"/>
  <c r="BL132" i="12"/>
  <c r="BJ132" i="12"/>
  <c r="BI132" i="12"/>
  <c r="BG132" i="12"/>
  <c r="BF132" i="12"/>
  <c r="BD132" i="12"/>
  <c r="BC132" i="12"/>
  <c r="BA132" i="12"/>
  <c r="AZ132" i="12"/>
  <c r="AX132" i="12"/>
  <c r="AW132" i="12"/>
  <c r="AU132" i="12"/>
  <c r="AT132" i="12"/>
  <c r="AR132" i="12"/>
  <c r="AQ132" i="12"/>
  <c r="AO132" i="12"/>
  <c r="AN132" i="12"/>
  <c r="AL132" i="12"/>
  <c r="AK132" i="12"/>
  <c r="AI132" i="12"/>
  <c r="AH132" i="12"/>
  <c r="AF132" i="12"/>
  <c r="AE132" i="12"/>
  <c r="AC132" i="12"/>
  <c r="AB132" i="12"/>
  <c r="Z132" i="12"/>
  <c r="Y132" i="12"/>
  <c r="W132" i="12"/>
  <c r="V132" i="12"/>
  <c r="T132" i="12"/>
  <c r="S132" i="12"/>
  <c r="Q132" i="12"/>
  <c r="P132" i="12"/>
  <c r="N132" i="12"/>
  <c r="M132" i="12"/>
  <c r="K132" i="12"/>
  <c r="J132" i="12"/>
  <c r="H132" i="12"/>
  <c r="G132" i="12"/>
  <c r="CT131" i="12"/>
  <c r="CS131" i="12"/>
  <c r="CQ131" i="12"/>
  <c r="CP131" i="12"/>
  <c r="CN131" i="12"/>
  <c r="CM131" i="12"/>
  <c r="CK131" i="12"/>
  <c r="CJ131" i="12"/>
  <c r="CH131" i="12"/>
  <c r="CG131" i="12"/>
  <c r="CE131" i="12"/>
  <c r="CD131" i="12"/>
  <c r="CB131" i="12"/>
  <c r="CA131" i="12"/>
  <c r="BY131" i="12"/>
  <c r="BX131" i="12"/>
  <c r="BV131" i="12"/>
  <c r="BU131" i="12"/>
  <c r="BS131" i="12"/>
  <c r="BR131" i="12"/>
  <c r="BP131" i="12"/>
  <c r="BO131" i="12"/>
  <c r="BM131" i="12"/>
  <c r="BL131" i="12"/>
  <c r="BJ131" i="12"/>
  <c r="BI131" i="12"/>
  <c r="BG131" i="12"/>
  <c r="BF131" i="12"/>
  <c r="BD131" i="12"/>
  <c r="BC131" i="12"/>
  <c r="BA131" i="12"/>
  <c r="AZ131" i="12"/>
  <c r="AX131" i="12"/>
  <c r="AW131" i="12"/>
  <c r="AU131" i="12"/>
  <c r="AT131" i="12"/>
  <c r="AR131" i="12"/>
  <c r="AQ131" i="12"/>
  <c r="AO131" i="12"/>
  <c r="AN131" i="12"/>
  <c r="AL131" i="12"/>
  <c r="AK131" i="12"/>
  <c r="AI131" i="12"/>
  <c r="AH131" i="12"/>
  <c r="AF131" i="12"/>
  <c r="AE131" i="12"/>
  <c r="AC131" i="12"/>
  <c r="AB131" i="12"/>
  <c r="Z131" i="12"/>
  <c r="Y131" i="12"/>
  <c r="W131" i="12"/>
  <c r="V131" i="12"/>
  <c r="T131" i="12"/>
  <c r="S131" i="12"/>
  <c r="Q131" i="12"/>
  <c r="P131" i="12"/>
  <c r="N131" i="12"/>
  <c r="M131" i="12"/>
  <c r="K131" i="12"/>
  <c r="J131" i="12"/>
  <c r="H131" i="12"/>
  <c r="G131" i="12"/>
  <c r="CT130" i="12"/>
  <c r="CS130" i="12"/>
  <c r="CQ130" i="12"/>
  <c r="CP130" i="12"/>
  <c r="CN130" i="12"/>
  <c r="CM130" i="12"/>
  <c r="CK130" i="12"/>
  <c r="CJ130" i="12"/>
  <c r="CH130" i="12"/>
  <c r="CG130" i="12"/>
  <c r="CE130" i="12"/>
  <c r="CD130" i="12"/>
  <c r="CB130" i="12"/>
  <c r="CA130" i="12"/>
  <c r="BY130" i="12"/>
  <c r="BX130" i="12"/>
  <c r="BV130" i="12"/>
  <c r="BU130" i="12"/>
  <c r="BS130" i="12"/>
  <c r="BR130" i="12"/>
  <c r="BP130" i="12"/>
  <c r="BO130" i="12"/>
  <c r="BM130" i="12"/>
  <c r="BL130" i="12"/>
  <c r="BJ130" i="12"/>
  <c r="BI130" i="12"/>
  <c r="BG130" i="12"/>
  <c r="BF130" i="12"/>
  <c r="BD130" i="12"/>
  <c r="BC130" i="12"/>
  <c r="BA130" i="12"/>
  <c r="AZ130" i="12"/>
  <c r="AX130" i="12"/>
  <c r="AW130" i="12"/>
  <c r="AU130" i="12"/>
  <c r="AT130" i="12"/>
  <c r="AR130" i="12"/>
  <c r="AQ130" i="12"/>
  <c r="AO130" i="12"/>
  <c r="AN130" i="12"/>
  <c r="AL130" i="12"/>
  <c r="AK130" i="12"/>
  <c r="AI130" i="12"/>
  <c r="AH130" i="12"/>
  <c r="AF130" i="12"/>
  <c r="AE130" i="12"/>
  <c r="AC130" i="12"/>
  <c r="AB130" i="12"/>
  <c r="Z130" i="12"/>
  <c r="Y130" i="12"/>
  <c r="W130" i="12"/>
  <c r="V130" i="12"/>
  <c r="T130" i="12"/>
  <c r="S130" i="12"/>
  <c r="Q130" i="12"/>
  <c r="P130" i="12"/>
  <c r="N130" i="12"/>
  <c r="M130" i="12"/>
  <c r="K130" i="12"/>
  <c r="J130" i="12"/>
  <c r="H130" i="12"/>
  <c r="G130" i="12"/>
  <c r="BV111" i="12"/>
  <c r="BE116" i="18" s="1"/>
  <c r="Y116" i="18" s="1"/>
  <c r="BM111" i="12"/>
  <c r="BB116" i="18" s="1"/>
  <c r="V116" i="18" s="1"/>
  <c r="BA111" i="12"/>
  <c r="AX116" i="18" s="1"/>
  <c r="R116" i="18" s="1"/>
  <c r="AR111" i="12"/>
  <c r="AU116" i="18" s="1"/>
  <c r="O116" i="18" s="1"/>
  <c r="AI111" i="12"/>
  <c r="AR116" i="18" s="1"/>
  <c r="L116" i="18" s="1"/>
  <c r="CU106" i="12"/>
  <c r="CL106" i="12"/>
  <c r="CI106" i="12"/>
  <c r="CF106" i="12"/>
  <c r="BW106" i="12"/>
  <c r="BT106" i="12"/>
  <c r="BQ106" i="12"/>
  <c r="BK106" i="12"/>
  <c r="BH106" i="12"/>
  <c r="BE106" i="12"/>
  <c r="AV106" i="12"/>
  <c r="AS106" i="12"/>
  <c r="AP106" i="12"/>
  <c r="AJ106" i="12"/>
  <c r="AG106" i="12"/>
  <c r="X106" i="12"/>
  <c r="R106" i="12"/>
  <c r="O106" i="12"/>
  <c r="L106" i="12"/>
  <c r="CU105" i="12"/>
  <c r="CR105" i="12"/>
  <c r="CO105" i="12"/>
  <c r="CL105" i="12"/>
  <c r="CI105" i="12"/>
  <c r="CF105" i="12"/>
  <c r="CC105" i="12"/>
  <c r="BZ105" i="12"/>
  <c r="BW105" i="12"/>
  <c r="BT105" i="12"/>
  <c r="BQ105" i="12"/>
  <c r="BN105" i="12"/>
  <c r="BK105" i="12"/>
  <c r="BH105" i="12"/>
  <c r="BE105" i="12"/>
  <c r="BB105" i="12"/>
  <c r="AY105" i="12"/>
  <c r="AV105" i="12"/>
  <c r="AS105" i="12"/>
  <c r="AP105" i="12"/>
  <c r="AM105" i="12"/>
  <c r="AJ105" i="12"/>
  <c r="AG105" i="12"/>
  <c r="AD105" i="12"/>
  <c r="AA105" i="12"/>
  <c r="X105" i="12"/>
  <c r="U105" i="12"/>
  <c r="R105" i="12"/>
  <c r="O105" i="12"/>
  <c r="L105" i="12"/>
  <c r="I105" i="12"/>
  <c r="CU103" i="12"/>
  <c r="CR103" i="12"/>
  <c r="CO103" i="12"/>
  <c r="CL103" i="12"/>
  <c r="CI103" i="12"/>
  <c r="CF103" i="12"/>
  <c r="CC103" i="12"/>
  <c r="BZ103" i="12"/>
  <c r="BW103" i="12"/>
  <c r="BT103" i="12"/>
  <c r="BQ103" i="12"/>
  <c r="BN103" i="12"/>
  <c r="BK103" i="12"/>
  <c r="BH103" i="12"/>
  <c r="BE103" i="12"/>
  <c r="BB103" i="12"/>
  <c r="AY103" i="12"/>
  <c r="AV103" i="12"/>
  <c r="AS103" i="12"/>
  <c r="AP103" i="12"/>
  <c r="AM103" i="12"/>
  <c r="AJ103" i="12"/>
  <c r="AG103" i="12"/>
  <c r="AD103" i="12"/>
  <c r="AA103" i="12"/>
  <c r="X103" i="12"/>
  <c r="U103" i="12"/>
  <c r="R103" i="12"/>
  <c r="O103" i="12"/>
  <c r="E86" i="35" s="1"/>
  <c r="L103" i="12"/>
  <c r="I103" i="12"/>
  <c r="CU102" i="12"/>
  <c r="CR102" i="12"/>
  <c r="CO102" i="12"/>
  <c r="CL102" i="12"/>
  <c r="CI102" i="12"/>
  <c r="CF102" i="12"/>
  <c r="CC102" i="12"/>
  <c r="BZ102" i="12"/>
  <c r="BW102" i="12"/>
  <c r="BT102" i="12"/>
  <c r="BQ102" i="12"/>
  <c r="BN102" i="12"/>
  <c r="BK102" i="12"/>
  <c r="BH102" i="12"/>
  <c r="BE102" i="12"/>
  <c r="BB102" i="12"/>
  <c r="AY102" i="12"/>
  <c r="AV102" i="12"/>
  <c r="AS102" i="12"/>
  <c r="AP102" i="12"/>
  <c r="AM102" i="12"/>
  <c r="AJ102" i="12"/>
  <c r="AG102" i="12"/>
  <c r="AD102" i="12"/>
  <c r="AA102" i="12"/>
  <c r="X102" i="12"/>
  <c r="U102" i="12"/>
  <c r="R102" i="12"/>
  <c r="O102" i="12"/>
  <c r="E73" i="35" s="1"/>
  <c r="L102" i="12"/>
  <c r="I102" i="12"/>
  <c r="CU101" i="12"/>
  <c r="CR101" i="12"/>
  <c r="CO101" i="12"/>
  <c r="CL101" i="12"/>
  <c r="CI101" i="12"/>
  <c r="CF101" i="12"/>
  <c r="CC101" i="12"/>
  <c r="BZ101" i="12"/>
  <c r="BW101" i="12"/>
  <c r="BT101" i="12"/>
  <c r="BQ101" i="12"/>
  <c r="BN101" i="12"/>
  <c r="BK101" i="12"/>
  <c r="BH101" i="12"/>
  <c r="BE101" i="12"/>
  <c r="BB101" i="12"/>
  <c r="AY101" i="12"/>
  <c r="AV101" i="12"/>
  <c r="AS101" i="12"/>
  <c r="AP101" i="12"/>
  <c r="AM101" i="12"/>
  <c r="AJ101" i="12"/>
  <c r="AG101" i="12"/>
  <c r="AD101" i="12"/>
  <c r="AA101" i="12"/>
  <c r="X101" i="12"/>
  <c r="U101" i="12"/>
  <c r="R101" i="12"/>
  <c r="O101" i="12"/>
  <c r="E25" i="35" s="1"/>
  <c r="L101" i="12"/>
  <c r="I101" i="12"/>
  <c r="CU100" i="12"/>
  <c r="CR100" i="12"/>
  <c r="CO100" i="12"/>
  <c r="CL100" i="12"/>
  <c r="CI100" i="12"/>
  <c r="CF100" i="12"/>
  <c r="CC100" i="12"/>
  <c r="BZ100" i="12"/>
  <c r="BW100" i="12"/>
  <c r="BT100" i="12"/>
  <c r="BQ100" i="12"/>
  <c r="BN100" i="12"/>
  <c r="BK100" i="12"/>
  <c r="BH100" i="12"/>
  <c r="BE100" i="12"/>
  <c r="BB100" i="12"/>
  <c r="AY100" i="12"/>
  <c r="AV100" i="12"/>
  <c r="AS100" i="12"/>
  <c r="AP100" i="12"/>
  <c r="AM100" i="12"/>
  <c r="AJ100" i="12"/>
  <c r="AG100" i="12"/>
  <c r="AD100" i="12"/>
  <c r="AA100" i="12"/>
  <c r="X100" i="12"/>
  <c r="U100" i="12"/>
  <c r="R100" i="12"/>
  <c r="O100" i="12"/>
  <c r="E19" i="35" s="1"/>
  <c r="L100" i="12"/>
  <c r="I100" i="12"/>
  <c r="CU99" i="12"/>
  <c r="CR99" i="12"/>
  <c r="CO99" i="12"/>
  <c r="CL99" i="12"/>
  <c r="CI99" i="12"/>
  <c r="CF99" i="12"/>
  <c r="CC99" i="12"/>
  <c r="BZ99" i="12"/>
  <c r="BW99" i="12"/>
  <c r="BT99" i="12"/>
  <c r="BQ99" i="12"/>
  <c r="BN99" i="12"/>
  <c r="BK99" i="12"/>
  <c r="BH99" i="12"/>
  <c r="BE99" i="12"/>
  <c r="BB99" i="12"/>
  <c r="AY99" i="12"/>
  <c r="AV99" i="12"/>
  <c r="AS99" i="12"/>
  <c r="AP99" i="12"/>
  <c r="AM99" i="12"/>
  <c r="AJ99" i="12"/>
  <c r="AG99" i="12"/>
  <c r="AD99" i="12"/>
  <c r="AA99" i="12"/>
  <c r="X99" i="12"/>
  <c r="U99" i="12"/>
  <c r="R99" i="12"/>
  <c r="O99" i="12"/>
  <c r="E15" i="35" s="1"/>
  <c r="L99" i="12"/>
  <c r="I99" i="12"/>
  <c r="CS97" i="12"/>
  <c r="AG96" i="15" s="1"/>
  <c r="CP97" i="12"/>
  <c r="AF96" i="15" s="1"/>
  <c r="CM97" i="12"/>
  <c r="AE96" i="15" s="1"/>
  <c r="CJ97" i="12"/>
  <c r="AD96" i="15" s="1"/>
  <c r="CG97" i="12"/>
  <c r="AC96" i="15" s="1"/>
  <c r="CD97" i="12"/>
  <c r="AB96" i="15" s="1"/>
  <c r="CA97" i="12"/>
  <c r="AA96" i="15" s="1"/>
  <c r="BX97" i="12"/>
  <c r="Z96" i="15" s="1"/>
  <c r="BU97" i="12"/>
  <c r="Y96" i="15" s="1"/>
  <c r="BR97" i="12"/>
  <c r="X96" i="15" s="1"/>
  <c r="BO97" i="12"/>
  <c r="W96" i="15" s="1"/>
  <c r="BL97" i="12"/>
  <c r="V96" i="15" s="1"/>
  <c r="BI97" i="12"/>
  <c r="U96" i="15" s="1"/>
  <c r="BF97" i="12"/>
  <c r="T96" i="15" s="1"/>
  <c r="BC97" i="12"/>
  <c r="S96" i="15" s="1"/>
  <c r="AZ97" i="12"/>
  <c r="R96" i="15" s="1"/>
  <c r="AW97" i="12"/>
  <c r="Q96" i="15" s="1"/>
  <c r="AT97" i="12"/>
  <c r="P96" i="15" s="1"/>
  <c r="AQ97" i="12"/>
  <c r="O96" i="15" s="1"/>
  <c r="AN97" i="12"/>
  <c r="N96" i="15" s="1"/>
  <c r="AK97" i="12"/>
  <c r="M96" i="15" s="1"/>
  <c r="AH97" i="12"/>
  <c r="L96" i="15" s="1"/>
  <c r="AE97" i="12"/>
  <c r="K96" i="15" s="1"/>
  <c r="AB97" i="12"/>
  <c r="J96" i="15" s="1"/>
  <c r="Y97" i="12"/>
  <c r="I96" i="15" s="1"/>
  <c r="V97" i="12"/>
  <c r="H96" i="15" s="1"/>
  <c r="S97" i="12"/>
  <c r="G96" i="15" s="1"/>
  <c r="P97" i="12"/>
  <c r="F96" i="15" s="1"/>
  <c r="M97" i="12"/>
  <c r="J97" i="12"/>
  <c r="D96" i="15" s="1"/>
  <c r="G97" i="12"/>
  <c r="B97" i="12" a="1"/>
  <c r="B97" i="12" s="1"/>
  <c r="CS96" i="12"/>
  <c r="AG95" i="15" s="1"/>
  <c r="CP96" i="12"/>
  <c r="AF95" i="15" s="1"/>
  <c r="CM96" i="12"/>
  <c r="AE95" i="15" s="1"/>
  <c r="CJ96" i="12"/>
  <c r="AD95" i="15" s="1"/>
  <c r="CG96" i="12"/>
  <c r="AC95" i="15" s="1"/>
  <c r="CD96" i="12"/>
  <c r="AB95" i="15" s="1"/>
  <c r="CA96" i="12"/>
  <c r="AA95" i="15" s="1"/>
  <c r="BX96" i="12"/>
  <c r="Z95" i="15" s="1"/>
  <c r="BU96" i="12"/>
  <c r="Y95" i="15" s="1"/>
  <c r="BR96" i="12"/>
  <c r="X95" i="15" s="1"/>
  <c r="BO96" i="12"/>
  <c r="W95" i="15" s="1"/>
  <c r="BL96" i="12"/>
  <c r="V95" i="15" s="1"/>
  <c r="BI96" i="12"/>
  <c r="U95" i="15" s="1"/>
  <c r="BF96" i="12"/>
  <c r="T95" i="15" s="1"/>
  <c r="BC96" i="12"/>
  <c r="S95" i="15" s="1"/>
  <c r="AZ96" i="12"/>
  <c r="R95" i="15" s="1"/>
  <c r="AW96" i="12"/>
  <c r="Q95" i="15" s="1"/>
  <c r="AT96" i="12"/>
  <c r="P95" i="15" s="1"/>
  <c r="AQ96" i="12"/>
  <c r="O95" i="15" s="1"/>
  <c r="AN96" i="12"/>
  <c r="N95" i="15" s="1"/>
  <c r="AK96" i="12"/>
  <c r="M95" i="15" s="1"/>
  <c r="AH96" i="12"/>
  <c r="L95" i="15" s="1"/>
  <c r="AE96" i="12"/>
  <c r="K95" i="15" s="1"/>
  <c r="AB96" i="12"/>
  <c r="J95" i="15" s="1"/>
  <c r="Y96" i="12"/>
  <c r="I95" i="15" s="1"/>
  <c r="V96" i="12"/>
  <c r="H95" i="15" s="1"/>
  <c r="S96" i="12"/>
  <c r="G95" i="15" s="1"/>
  <c r="P96" i="12"/>
  <c r="F95" i="15" s="1"/>
  <c r="M96" i="12"/>
  <c r="J96" i="12"/>
  <c r="D95" i="15" s="1"/>
  <c r="G96" i="12"/>
  <c r="DD31" i="12"/>
  <c r="DA31" i="12"/>
  <c r="DB31" i="12" s="1"/>
  <c r="CZ31" i="12"/>
  <c r="CX31" i="12"/>
  <c r="DD30" i="12"/>
  <c r="DA30" i="12"/>
  <c r="CZ30" i="12"/>
  <c r="CX30" i="12"/>
  <c r="DD29" i="12"/>
  <c r="DA29" i="12"/>
  <c r="DB29" i="12" s="1"/>
  <c r="DC29" i="12" s="1"/>
  <c r="CZ29" i="12"/>
  <c r="CX29" i="12"/>
  <c r="DD28" i="12"/>
  <c r="DA28" i="12"/>
  <c r="DB28" i="12" s="1"/>
  <c r="DC28" i="12" s="1"/>
  <c r="CZ28" i="12"/>
  <c r="CX28" i="12"/>
  <c r="DD27" i="12"/>
  <c r="DA27" i="12"/>
  <c r="DB27" i="12" s="1"/>
  <c r="CZ27" i="12"/>
  <c r="CX27" i="12"/>
  <c r="DD26" i="12"/>
  <c r="DA26" i="12"/>
  <c r="CZ26" i="12"/>
  <c r="CX26" i="12"/>
  <c r="DD25" i="12"/>
  <c r="DA25" i="12"/>
  <c r="DB25" i="12" s="1"/>
  <c r="CZ25" i="12"/>
  <c r="CX25" i="12"/>
  <c r="DD24" i="12"/>
  <c r="DA24" i="12"/>
  <c r="DB24" i="12" s="1"/>
  <c r="DC24" i="12" s="1"/>
  <c r="CZ24" i="12"/>
  <c r="CX24" i="12"/>
  <c r="DD23" i="12"/>
  <c r="DA23" i="12"/>
  <c r="DB23" i="12" s="1"/>
  <c r="CZ23" i="12"/>
  <c r="CX23" i="12"/>
  <c r="DD22" i="12"/>
  <c r="DA22" i="12"/>
  <c r="CZ22" i="12"/>
  <c r="CX22" i="12"/>
  <c r="DD21" i="12"/>
  <c r="DA21" i="12"/>
  <c r="DB21" i="12" s="1"/>
  <c r="DC21" i="12" s="1"/>
  <c r="CZ21" i="12"/>
  <c r="CX21" i="12"/>
  <c r="DD20" i="12"/>
  <c r="DA20" i="12"/>
  <c r="DB20" i="12" s="1"/>
  <c r="CZ20" i="12"/>
  <c r="CX20" i="12"/>
  <c r="DD19" i="12"/>
  <c r="DA19" i="12"/>
  <c r="CZ19" i="12"/>
  <c r="CX19" i="12"/>
  <c r="DD18" i="12"/>
  <c r="DA18" i="12"/>
  <c r="CZ18" i="12"/>
  <c r="CX18" i="12"/>
  <c r="DD17" i="12"/>
  <c r="DA17" i="12"/>
  <c r="DB17" i="12" s="1"/>
  <c r="CZ17" i="12"/>
  <c r="CX17" i="12"/>
  <c r="DD16" i="12"/>
  <c r="DA16" i="12"/>
  <c r="CZ16" i="12"/>
  <c r="CX16" i="12"/>
  <c r="DD15" i="12"/>
  <c r="DA15" i="12"/>
  <c r="CZ15" i="12"/>
  <c r="CX15" i="12"/>
  <c r="DD14" i="12"/>
  <c r="DA14" i="12"/>
  <c r="CZ14" i="12"/>
  <c r="CX14" i="12"/>
  <c r="DD13" i="12"/>
  <c r="DA13" i="12"/>
  <c r="DB13" i="12" s="1"/>
  <c r="DC13" i="12" s="1"/>
  <c r="CZ13" i="12"/>
  <c r="CX13" i="12"/>
  <c r="DD12" i="12"/>
  <c r="DA12" i="12"/>
  <c r="DB12" i="12" s="1"/>
  <c r="CZ12" i="12"/>
  <c r="CX12" i="12"/>
  <c r="DD11" i="12"/>
  <c r="DA11" i="12"/>
  <c r="CZ11" i="12"/>
  <c r="CX11" i="12"/>
  <c r="DD10" i="12"/>
  <c r="DA10" i="12"/>
  <c r="CZ10" i="12"/>
  <c r="CX10" i="12"/>
  <c r="DD9" i="12"/>
  <c r="DA9" i="12"/>
  <c r="DB9" i="12" s="1"/>
  <c r="CZ9" i="12"/>
  <c r="CX9" i="12"/>
  <c r="DD8" i="12"/>
  <c r="DA8" i="12"/>
  <c r="DB8" i="12" s="1"/>
  <c r="CZ8" i="12"/>
  <c r="CX8" i="12"/>
  <c r="DD7" i="12"/>
  <c r="DA7" i="12"/>
  <c r="DB7" i="12" s="1"/>
  <c r="CZ7" i="12"/>
  <c r="CX7" i="12"/>
  <c r="DD6" i="12"/>
  <c r="DA6" i="12"/>
  <c r="CZ6" i="12"/>
  <c r="CX6" i="12"/>
  <c r="CX3" i="12" s="1"/>
  <c r="F125" i="7"/>
  <c r="E125" i="7"/>
  <c r="D125" i="7"/>
  <c r="C125" i="7"/>
  <c r="F124" i="7"/>
  <c r="E124" i="7"/>
  <c r="D124" i="7"/>
  <c r="C124" i="7"/>
  <c r="F123" i="7"/>
  <c r="E123" i="7"/>
  <c r="D123" i="7"/>
  <c r="C123" i="7"/>
  <c r="F122" i="7"/>
  <c r="E122" i="7"/>
  <c r="D122" i="7"/>
  <c r="C122" i="7"/>
  <c r="F121" i="7"/>
  <c r="E121" i="7"/>
  <c r="D121" i="7"/>
  <c r="C121" i="7"/>
  <c r="F120" i="7"/>
  <c r="E120" i="7"/>
  <c r="D120" i="7"/>
  <c r="C120" i="7"/>
  <c r="F119" i="7"/>
  <c r="E119" i="7"/>
  <c r="D119" i="7"/>
  <c r="C119" i="7"/>
  <c r="F118" i="7"/>
  <c r="E118" i="7"/>
  <c r="D118" i="7"/>
  <c r="C118" i="7"/>
  <c r="F117" i="7"/>
  <c r="E117" i="7"/>
  <c r="D117" i="7"/>
  <c r="C117" i="7"/>
  <c r="F116" i="7"/>
  <c r="E116" i="7"/>
  <c r="D116" i="7"/>
  <c r="C116" i="7"/>
  <c r="F115" i="7"/>
  <c r="E115" i="7"/>
  <c r="D115" i="7"/>
  <c r="C115" i="7"/>
  <c r="F114" i="7"/>
  <c r="E114" i="7"/>
  <c r="D114" i="7"/>
  <c r="C114" i="7"/>
  <c r="F113" i="7"/>
  <c r="E113" i="7"/>
  <c r="D113" i="7"/>
  <c r="C113" i="7"/>
  <c r="F112" i="7"/>
  <c r="E112" i="7"/>
  <c r="D112" i="7"/>
  <c r="C112" i="7"/>
  <c r="F111" i="7"/>
  <c r="E111" i="7"/>
  <c r="D111" i="7"/>
  <c r="C111" i="7"/>
  <c r="F110" i="7"/>
  <c r="E110" i="7"/>
  <c r="D110" i="7"/>
  <c r="C110" i="7"/>
  <c r="F109" i="7"/>
  <c r="E109" i="7"/>
  <c r="D109" i="7"/>
  <c r="C109" i="7"/>
  <c r="F108" i="7"/>
  <c r="E108" i="7"/>
  <c r="D108" i="7"/>
  <c r="C108" i="7"/>
  <c r="F107" i="7"/>
  <c r="E107" i="7"/>
  <c r="D107" i="7"/>
  <c r="C107" i="7"/>
  <c r="F106" i="7"/>
  <c r="E106" i="7"/>
  <c r="D106" i="7"/>
  <c r="C106" i="7"/>
  <c r="F105" i="7"/>
  <c r="E105" i="7"/>
  <c r="D105" i="7"/>
  <c r="C105" i="7"/>
  <c r="F104" i="7"/>
  <c r="E104" i="7"/>
  <c r="D104" i="7"/>
  <c r="C104" i="7"/>
  <c r="F103" i="7"/>
  <c r="E103" i="7"/>
  <c r="D103" i="7"/>
  <c r="C103" i="7"/>
  <c r="F102" i="7"/>
  <c r="E102" i="7"/>
  <c r="D102" i="7"/>
  <c r="C102" i="7"/>
  <c r="F101" i="7"/>
  <c r="E101" i="7"/>
  <c r="D101" i="7"/>
  <c r="C101" i="7"/>
  <c r="F100" i="7"/>
  <c r="E100" i="7"/>
  <c r="D100" i="7"/>
  <c r="C100" i="7"/>
  <c r="F99" i="7"/>
  <c r="E99" i="7"/>
  <c r="D99" i="7"/>
  <c r="C99" i="7"/>
  <c r="F98" i="7"/>
  <c r="E98" i="7"/>
  <c r="D98" i="7"/>
  <c r="C98" i="7"/>
  <c r="F97" i="7"/>
  <c r="E97" i="7"/>
  <c r="D97" i="7"/>
  <c r="C97" i="7"/>
  <c r="F96" i="7"/>
  <c r="E96" i="7"/>
  <c r="D96" i="7"/>
  <c r="C96" i="7"/>
  <c r="F95" i="7"/>
  <c r="E95" i="7"/>
  <c r="D95" i="7"/>
  <c r="C95" i="7"/>
  <c r="F94" i="7"/>
  <c r="E94" i="7"/>
  <c r="D94" i="7"/>
  <c r="C94" i="7"/>
  <c r="F93" i="7"/>
  <c r="E93" i="7"/>
  <c r="D93" i="7"/>
  <c r="C93" i="7"/>
  <c r="F92" i="7"/>
  <c r="E92" i="7"/>
  <c r="D92" i="7"/>
  <c r="C92" i="7"/>
  <c r="F91" i="7"/>
  <c r="E91" i="7"/>
  <c r="D91" i="7"/>
  <c r="C91" i="7"/>
  <c r="F90" i="7"/>
  <c r="E90" i="7"/>
  <c r="D90" i="7"/>
  <c r="C90" i="7"/>
  <c r="F89" i="7"/>
  <c r="E89" i="7"/>
  <c r="D89" i="7"/>
  <c r="C89" i="7"/>
  <c r="F88" i="7"/>
  <c r="E88" i="7"/>
  <c r="D88" i="7"/>
  <c r="C88" i="7"/>
  <c r="F87" i="7"/>
  <c r="E87" i="7"/>
  <c r="D87" i="7"/>
  <c r="C87" i="7"/>
  <c r="F86" i="7"/>
  <c r="E86" i="7"/>
  <c r="D86" i="7"/>
  <c r="C86" i="7"/>
  <c r="F85" i="7"/>
  <c r="E85" i="7"/>
  <c r="D85" i="7"/>
  <c r="C85" i="7"/>
  <c r="F84" i="7"/>
  <c r="E84" i="7"/>
  <c r="D84" i="7"/>
  <c r="C84" i="7"/>
  <c r="F83" i="7"/>
  <c r="E83" i="7"/>
  <c r="D83" i="7"/>
  <c r="C83" i="7"/>
  <c r="F82" i="7"/>
  <c r="E82" i="7"/>
  <c r="D82" i="7"/>
  <c r="C82" i="7"/>
  <c r="F81" i="7"/>
  <c r="E81" i="7"/>
  <c r="D81" i="7"/>
  <c r="C81" i="7"/>
  <c r="F80" i="7"/>
  <c r="E80" i="7"/>
  <c r="D80" i="7"/>
  <c r="C80" i="7"/>
  <c r="F79" i="7"/>
  <c r="E79" i="7"/>
  <c r="D79" i="7"/>
  <c r="C79" i="7"/>
  <c r="F78" i="7"/>
  <c r="E78" i="7"/>
  <c r="D78" i="7"/>
  <c r="C78" i="7"/>
  <c r="F77" i="7"/>
  <c r="E77" i="7"/>
  <c r="D77" i="7"/>
  <c r="C77" i="7"/>
  <c r="F76" i="7"/>
  <c r="E76" i="7"/>
  <c r="D76" i="7"/>
  <c r="C76" i="7"/>
  <c r="F75" i="7"/>
  <c r="E75" i="7"/>
  <c r="D75" i="7"/>
  <c r="C75" i="7"/>
  <c r="F74" i="7"/>
  <c r="E74" i="7"/>
  <c r="D74" i="7"/>
  <c r="C74" i="7"/>
  <c r="F73" i="7"/>
  <c r="E73" i="7"/>
  <c r="D73" i="7"/>
  <c r="C73" i="7"/>
  <c r="F72" i="7"/>
  <c r="E72" i="7"/>
  <c r="D72" i="7"/>
  <c r="C72" i="7"/>
  <c r="F71" i="7"/>
  <c r="E71" i="7"/>
  <c r="D71" i="7"/>
  <c r="C71" i="7"/>
  <c r="F70" i="7"/>
  <c r="E70" i="7"/>
  <c r="D70" i="7"/>
  <c r="C70" i="7"/>
  <c r="F69" i="7"/>
  <c r="E69" i="7"/>
  <c r="D69" i="7"/>
  <c r="C69" i="7"/>
  <c r="F68" i="7"/>
  <c r="E68" i="7"/>
  <c r="D68" i="7"/>
  <c r="C68" i="7"/>
  <c r="F67" i="7"/>
  <c r="E67" i="7"/>
  <c r="D67" i="7"/>
  <c r="C67" i="7"/>
  <c r="F66" i="7"/>
  <c r="E66" i="7"/>
  <c r="D66" i="7"/>
  <c r="C66" i="7"/>
  <c r="F65" i="7"/>
  <c r="E65" i="7"/>
  <c r="D65" i="7"/>
  <c r="C65" i="7"/>
  <c r="F64" i="7"/>
  <c r="E64" i="7"/>
  <c r="D64" i="7"/>
  <c r="C64" i="7"/>
  <c r="F63" i="7"/>
  <c r="E63" i="7"/>
  <c r="D63" i="7"/>
  <c r="C63" i="7"/>
  <c r="F62" i="7"/>
  <c r="E62" i="7"/>
  <c r="D62" i="7"/>
  <c r="C62" i="7"/>
  <c r="F61" i="7"/>
  <c r="E61" i="7"/>
  <c r="D61" i="7"/>
  <c r="C61" i="7"/>
  <c r="F60" i="7"/>
  <c r="E60" i="7"/>
  <c r="D60" i="7"/>
  <c r="C60" i="7"/>
  <c r="F59" i="7"/>
  <c r="E59" i="7"/>
  <c r="H59" i="7" s="1"/>
  <c r="D59" i="7"/>
  <c r="C59" i="7"/>
  <c r="F58" i="7"/>
  <c r="E58" i="7"/>
  <c r="D58" i="7"/>
  <c r="C58" i="7"/>
  <c r="F57" i="7"/>
  <c r="E57" i="7"/>
  <c r="D57" i="7"/>
  <c r="C57" i="7"/>
  <c r="F56" i="7"/>
  <c r="E56" i="7"/>
  <c r="D56" i="7"/>
  <c r="C56" i="7"/>
  <c r="F55" i="7"/>
  <c r="E55" i="7"/>
  <c r="D55" i="7"/>
  <c r="C55" i="7"/>
  <c r="F54" i="7"/>
  <c r="E54" i="7"/>
  <c r="D54" i="7"/>
  <c r="C54" i="7"/>
  <c r="F53" i="7"/>
  <c r="E53" i="7"/>
  <c r="D53" i="7"/>
  <c r="C53" i="7"/>
  <c r="F52" i="7"/>
  <c r="E52" i="7"/>
  <c r="D52" i="7"/>
  <c r="C52" i="7"/>
  <c r="F51" i="7"/>
  <c r="E51" i="7"/>
  <c r="D51" i="7"/>
  <c r="C51" i="7"/>
  <c r="F50" i="7"/>
  <c r="E50" i="7"/>
  <c r="D50" i="7"/>
  <c r="C50" i="7"/>
  <c r="F49" i="7"/>
  <c r="E49" i="7"/>
  <c r="D49" i="7"/>
  <c r="C49" i="7"/>
  <c r="F48" i="7"/>
  <c r="E48" i="7"/>
  <c r="H48" i="7" s="1"/>
  <c r="D48" i="7"/>
  <c r="C48" i="7"/>
  <c r="F47" i="7"/>
  <c r="E47" i="7"/>
  <c r="D47" i="7"/>
  <c r="C47" i="7"/>
  <c r="F46" i="7"/>
  <c r="E46" i="7"/>
  <c r="D46" i="7"/>
  <c r="C46" i="7"/>
  <c r="F45" i="7"/>
  <c r="E45" i="7"/>
  <c r="D45" i="7"/>
  <c r="C45" i="7"/>
  <c r="F44" i="7"/>
  <c r="E44" i="7"/>
  <c r="D44" i="7"/>
  <c r="C44" i="7"/>
  <c r="F43" i="7"/>
  <c r="E43" i="7"/>
  <c r="D43" i="7"/>
  <c r="C43" i="7"/>
  <c r="F42" i="7"/>
  <c r="E42" i="7"/>
  <c r="D42" i="7"/>
  <c r="C42" i="7"/>
  <c r="F41" i="7"/>
  <c r="E41" i="7"/>
  <c r="D41" i="7"/>
  <c r="C41" i="7"/>
  <c r="F40" i="7"/>
  <c r="E40" i="7"/>
  <c r="H40" i="7" s="1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H35" i="7" s="1"/>
  <c r="D35" i="7"/>
  <c r="C35" i="7"/>
  <c r="F34" i="7"/>
  <c r="E34" i="7"/>
  <c r="G34" i="7" s="1"/>
  <c r="D34" i="7"/>
  <c r="C34" i="7"/>
  <c r="F33" i="7"/>
  <c r="E33" i="7"/>
  <c r="D33" i="7"/>
  <c r="C33" i="7"/>
  <c r="F32" i="7"/>
  <c r="E32" i="7"/>
  <c r="D32" i="7"/>
  <c r="C32" i="7"/>
  <c r="F31" i="7"/>
  <c r="E31" i="7"/>
  <c r="H31" i="7" s="1"/>
  <c r="D31" i="7"/>
  <c r="C31" i="7"/>
  <c r="F30" i="7"/>
  <c r="E30" i="7"/>
  <c r="G30" i="7" s="1"/>
  <c r="D30" i="7"/>
  <c r="C30" i="7"/>
  <c r="F29" i="7"/>
  <c r="E29" i="7"/>
  <c r="D29" i="7"/>
  <c r="C29" i="7"/>
  <c r="F28" i="7"/>
  <c r="E28" i="7"/>
  <c r="D28" i="7"/>
  <c r="C28" i="7"/>
  <c r="F27" i="7"/>
  <c r="E27" i="7"/>
  <c r="H27" i="7" s="1"/>
  <c r="D27" i="7"/>
  <c r="C27" i="7"/>
  <c r="F26" i="7"/>
  <c r="E26" i="7"/>
  <c r="G26" i="7" s="1"/>
  <c r="D26" i="7"/>
  <c r="C26" i="7"/>
  <c r="F25" i="7"/>
  <c r="E25" i="7"/>
  <c r="D25" i="7"/>
  <c r="C25" i="7"/>
  <c r="F24" i="7"/>
  <c r="E24" i="7"/>
  <c r="D24" i="7"/>
  <c r="C24" i="7"/>
  <c r="F23" i="7"/>
  <c r="E23" i="7"/>
  <c r="H23" i="7" s="1"/>
  <c r="D23" i="7"/>
  <c r="C23" i="7"/>
  <c r="F22" i="7"/>
  <c r="E22" i="7"/>
  <c r="G22" i="7" s="1"/>
  <c r="D22" i="7"/>
  <c r="C22" i="7"/>
  <c r="F21" i="7"/>
  <c r="E21" i="7"/>
  <c r="D21" i="7"/>
  <c r="C21" i="7"/>
  <c r="F20" i="7"/>
  <c r="E20" i="7"/>
  <c r="D20" i="7"/>
  <c r="C20" i="7"/>
  <c r="F19" i="7"/>
  <c r="E19" i="7"/>
  <c r="H19" i="7" s="1"/>
  <c r="D19" i="7"/>
  <c r="C19" i="7"/>
  <c r="F18" i="7"/>
  <c r="E18" i="7"/>
  <c r="G18" i="7" s="1"/>
  <c r="D18" i="7"/>
  <c r="C18" i="7"/>
  <c r="F17" i="7"/>
  <c r="E17" i="7"/>
  <c r="D17" i="7"/>
  <c r="C17" i="7"/>
  <c r="F16" i="7"/>
  <c r="E16" i="7"/>
  <c r="D16" i="7"/>
  <c r="C16" i="7"/>
  <c r="F15" i="7"/>
  <c r="E15" i="7"/>
  <c r="H15" i="7" s="1"/>
  <c r="D15" i="7"/>
  <c r="C15" i="7"/>
  <c r="F14" i="7"/>
  <c r="E14" i="7"/>
  <c r="G14" i="7" s="1"/>
  <c r="D14" i="7"/>
  <c r="C14" i="7"/>
  <c r="F13" i="7"/>
  <c r="E13" i="7"/>
  <c r="D13" i="7"/>
  <c r="C13" i="7"/>
  <c r="F12" i="7"/>
  <c r="E12" i="7"/>
  <c r="D12" i="7"/>
  <c r="C12" i="7"/>
  <c r="F11" i="7"/>
  <c r="E11" i="7"/>
  <c r="H11" i="7" s="1"/>
  <c r="D11" i="7"/>
  <c r="C11" i="7"/>
  <c r="F10" i="7"/>
  <c r="E10" i="7"/>
  <c r="G10" i="7" s="1"/>
  <c r="D10" i="7"/>
  <c r="C10" i="7"/>
  <c r="F9" i="7"/>
  <c r="E9" i="7"/>
  <c r="D9" i="7"/>
  <c r="C9" i="7"/>
  <c r="F8" i="7"/>
  <c r="E8" i="7"/>
  <c r="D8" i="7"/>
  <c r="C8" i="7"/>
  <c r="F7" i="7"/>
  <c r="E7" i="7"/>
  <c r="H7" i="7" s="1"/>
  <c r="D7" i="7"/>
  <c r="C7" i="7"/>
  <c r="F6" i="7"/>
  <c r="E6" i="7"/>
  <c r="G6" i="7" s="1"/>
  <c r="D6" i="7"/>
  <c r="C6" i="7"/>
  <c r="G4" i="7"/>
  <c r="G3" i="7"/>
  <c r="E2" i="7"/>
  <c r="D2" i="7"/>
  <c r="B380" i="2"/>
  <c r="A380" i="2"/>
  <c r="B379" i="2"/>
  <c r="A379" i="2"/>
  <c r="B378" i="2"/>
  <c r="A378" i="2"/>
  <c r="B377" i="2"/>
  <c r="A377" i="2"/>
  <c r="B376" i="2"/>
  <c r="A376" i="2"/>
  <c r="B375" i="2"/>
  <c r="A375" i="2"/>
  <c r="B374" i="2"/>
  <c r="A374" i="2"/>
  <c r="B373" i="2"/>
  <c r="A373" i="2"/>
  <c r="B372" i="2"/>
  <c r="A372" i="2"/>
  <c r="B371" i="2"/>
  <c r="A371" i="2"/>
  <c r="B370" i="2"/>
  <c r="A370" i="2"/>
  <c r="B369" i="2"/>
  <c r="A369" i="2"/>
  <c r="B368" i="2"/>
  <c r="A368" i="2"/>
  <c r="B367" i="2"/>
  <c r="A367" i="2"/>
  <c r="B366" i="2"/>
  <c r="A366" i="2"/>
  <c r="B365" i="2"/>
  <c r="A365" i="2"/>
  <c r="B364" i="2"/>
  <c r="A364" i="2"/>
  <c r="B363" i="2"/>
  <c r="A363" i="2"/>
  <c r="B362" i="2"/>
  <c r="A362" i="2"/>
  <c r="B361" i="2"/>
  <c r="A361" i="2"/>
  <c r="B360" i="2"/>
  <c r="A360" i="2"/>
  <c r="B359" i="2"/>
  <c r="A359" i="2"/>
  <c r="B358" i="2"/>
  <c r="A358" i="2"/>
  <c r="B357" i="2"/>
  <c r="A357" i="2"/>
  <c r="B356" i="2"/>
  <c r="A356" i="2"/>
  <c r="B355" i="2"/>
  <c r="A355" i="2"/>
  <c r="B354" i="2"/>
  <c r="A354" i="2"/>
  <c r="B353" i="2"/>
  <c r="A353" i="2"/>
  <c r="B352" i="2"/>
  <c r="A352" i="2"/>
  <c r="B351" i="2"/>
  <c r="A351" i="2"/>
  <c r="B350" i="2"/>
  <c r="A350" i="2"/>
  <c r="B349" i="2"/>
  <c r="A349" i="2"/>
  <c r="B348" i="2"/>
  <c r="A348" i="2"/>
  <c r="B347" i="2"/>
  <c r="A347" i="2"/>
  <c r="B346" i="2"/>
  <c r="A346" i="2"/>
  <c r="B345" i="2"/>
  <c r="A345" i="2"/>
  <c r="B344" i="2"/>
  <c r="A344" i="2"/>
  <c r="B343" i="2"/>
  <c r="A343" i="2"/>
  <c r="B342" i="2"/>
  <c r="A342" i="2"/>
  <c r="B341" i="2"/>
  <c r="A341" i="2"/>
  <c r="A340" i="2"/>
  <c r="A339" i="2"/>
  <c r="B338" i="2"/>
  <c r="A338" i="2"/>
  <c r="B337" i="2"/>
  <c r="A337" i="2"/>
  <c r="B336" i="2"/>
  <c r="A336" i="2"/>
  <c r="B335" i="2"/>
  <c r="A335" i="2"/>
  <c r="B334" i="2"/>
  <c r="A334" i="2"/>
  <c r="B333" i="2"/>
  <c r="A333" i="2"/>
  <c r="B332" i="2"/>
  <c r="A332" i="2"/>
  <c r="B331" i="2"/>
  <c r="A331" i="2"/>
  <c r="B330" i="2"/>
  <c r="A330" i="2"/>
  <c r="B329" i="2"/>
  <c r="A329" i="2"/>
  <c r="B328" i="2"/>
  <c r="A328" i="2"/>
  <c r="B327" i="2"/>
  <c r="A327" i="2"/>
  <c r="B326" i="2"/>
  <c r="A326" i="2"/>
  <c r="B325" i="2"/>
  <c r="A325" i="2"/>
  <c r="B324" i="2"/>
  <c r="A324" i="2"/>
  <c r="B323" i="2"/>
  <c r="A323" i="2"/>
  <c r="B322" i="2"/>
  <c r="A322" i="2"/>
  <c r="B321" i="2"/>
  <c r="A321" i="2"/>
  <c r="B320" i="2"/>
  <c r="A320" i="2"/>
  <c r="B319" i="2"/>
  <c r="A319" i="2"/>
  <c r="B318" i="2"/>
  <c r="A318" i="2"/>
  <c r="B317" i="2"/>
  <c r="A317" i="2"/>
  <c r="B316" i="2"/>
  <c r="A316" i="2"/>
  <c r="B315" i="2"/>
  <c r="A315" i="2"/>
  <c r="B314" i="2"/>
  <c r="A314" i="2"/>
  <c r="B313" i="2"/>
  <c r="A313" i="2"/>
  <c r="B312" i="2"/>
  <c r="A312" i="2"/>
  <c r="B311" i="2"/>
  <c r="A311" i="2"/>
  <c r="B310" i="2"/>
  <c r="A310" i="2"/>
  <c r="B309" i="2"/>
  <c r="A309" i="2"/>
  <c r="B308" i="2"/>
  <c r="A308" i="2"/>
  <c r="B307" i="2"/>
  <c r="A307" i="2"/>
  <c r="B306" i="2"/>
  <c r="A306" i="2"/>
  <c r="B305" i="2"/>
  <c r="A305" i="2"/>
  <c r="B304" i="2"/>
  <c r="A304" i="2"/>
  <c r="B303" i="2"/>
  <c r="A303" i="2"/>
  <c r="B302" i="2"/>
  <c r="A302" i="2"/>
  <c r="B301" i="2"/>
  <c r="A301" i="2"/>
  <c r="B300" i="2"/>
  <c r="A300" i="2"/>
  <c r="B299" i="2"/>
  <c r="A299" i="2"/>
  <c r="A298" i="2"/>
  <c r="A297" i="2"/>
  <c r="B296" i="2"/>
  <c r="A296" i="2"/>
  <c r="B295" i="2"/>
  <c r="A295" i="2"/>
  <c r="B294" i="2"/>
  <c r="A294" i="2"/>
  <c r="B293" i="2"/>
  <c r="A293" i="2"/>
  <c r="B292" i="2"/>
  <c r="A292" i="2"/>
  <c r="B291" i="2"/>
  <c r="A291" i="2"/>
  <c r="B290" i="2"/>
  <c r="A290" i="2"/>
  <c r="B289" i="2"/>
  <c r="A289" i="2"/>
  <c r="B288" i="2"/>
  <c r="A288" i="2"/>
  <c r="B287" i="2"/>
  <c r="A287" i="2"/>
  <c r="B286" i="2"/>
  <c r="A286" i="2"/>
  <c r="B285" i="2"/>
  <c r="A285" i="2"/>
  <c r="B284" i="2"/>
  <c r="A284" i="2"/>
  <c r="B283" i="2"/>
  <c r="A283" i="2"/>
  <c r="B282" i="2"/>
  <c r="A282" i="2"/>
  <c r="B281" i="2"/>
  <c r="A281" i="2"/>
  <c r="B280" i="2"/>
  <c r="A280" i="2"/>
  <c r="B279" i="2"/>
  <c r="A279" i="2"/>
  <c r="B278" i="2"/>
  <c r="A278" i="2"/>
  <c r="B277" i="2"/>
  <c r="A277" i="2"/>
  <c r="B276" i="2"/>
  <c r="A276" i="2"/>
  <c r="B275" i="2"/>
  <c r="A275" i="2"/>
  <c r="B274" i="2"/>
  <c r="A274" i="2"/>
  <c r="B273" i="2"/>
  <c r="A273" i="2"/>
  <c r="B272" i="2"/>
  <c r="A272" i="2"/>
  <c r="B271" i="2"/>
  <c r="A271" i="2"/>
  <c r="B270" i="2"/>
  <c r="A270" i="2"/>
  <c r="B269" i="2"/>
  <c r="A269" i="2"/>
  <c r="B268" i="2"/>
  <c r="A268" i="2"/>
  <c r="B267" i="2"/>
  <c r="A267" i="2"/>
  <c r="B266" i="2"/>
  <c r="A266" i="2"/>
  <c r="B265" i="2"/>
  <c r="A265" i="2"/>
  <c r="B264" i="2"/>
  <c r="A264" i="2"/>
  <c r="B263" i="2"/>
  <c r="A263" i="2"/>
  <c r="B262" i="2"/>
  <c r="A262" i="2"/>
  <c r="B261" i="2"/>
  <c r="A261" i="2"/>
  <c r="B260" i="2"/>
  <c r="A260" i="2"/>
  <c r="B259" i="2"/>
  <c r="A259" i="2"/>
  <c r="B258" i="2"/>
  <c r="A258" i="2"/>
  <c r="B257" i="2"/>
  <c r="A257" i="2"/>
  <c r="A256" i="2"/>
  <c r="A255" i="2"/>
  <c r="B254" i="2"/>
  <c r="A254" i="2"/>
  <c r="B253" i="2"/>
  <c r="A253" i="2"/>
  <c r="B252" i="2"/>
  <c r="A252" i="2"/>
  <c r="B251" i="2"/>
  <c r="A251" i="2"/>
  <c r="B250" i="2"/>
  <c r="A250" i="2"/>
  <c r="B249" i="2"/>
  <c r="A249" i="2"/>
  <c r="B248" i="2"/>
  <c r="A248" i="2"/>
  <c r="B247" i="2"/>
  <c r="A247" i="2"/>
  <c r="B246" i="2"/>
  <c r="A246" i="2"/>
  <c r="B245" i="2"/>
  <c r="A245" i="2"/>
  <c r="B244" i="2"/>
  <c r="A244" i="2"/>
  <c r="B243" i="2"/>
  <c r="A243" i="2"/>
  <c r="B242" i="2"/>
  <c r="A242" i="2"/>
  <c r="B241" i="2"/>
  <c r="A241" i="2"/>
  <c r="B240" i="2"/>
  <c r="A240" i="2"/>
  <c r="B239" i="2"/>
  <c r="A239" i="2"/>
  <c r="B238" i="2"/>
  <c r="A238" i="2"/>
  <c r="B237" i="2"/>
  <c r="A237" i="2"/>
  <c r="B236" i="2"/>
  <c r="A236" i="2"/>
  <c r="B235" i="2"/>
  <c r="A235" i="2"/>
  <c r="B234" i="2"/>
  <c r="A234" i="2"/>
  <c r="B233" i="2"/>
  <c r="A233" i="2"/>
  <c r="B232" i="2"/>
  <c r="A232" i="2"/>
  <c r="B231" i="2"/>
  <c r="A231" i="2"/>
  <c r="B230" i="2"/>
  <c r="A230" i="2"/>
  <c r="B229" i="2"/>
  <c r="A229" i="2"/>
  <c r="B228" i="2"/>
  <c r="A228" i="2"/>
  <c r="B227" i="2"/>
  <c r="A227" i="2"/>
  <c r="B226" i="2"/>
  <c r="A226" i="2"/>
  <c r="B225" i="2"/>
  <c r="A225" i="2"/>
  <c r="B224" i="2"/>
  <c r="A224" i="2"/>
  <c r="B223" i="2"/>
  <c r="A223" i="2"/>
  <c r="B222" i="2"/>
  <c r="A222" i="2"/>
  <c r="B221" i="2"/>
  <c r="A221" i="2"/>
  <c r="B220" i="2"/>
  <c r="A220" i="2"/>
  <c r="B219" i="2"/>
  <c r="A219" i="2"/>
  <c r="B218" i="2"/>
  <c r="A218" i="2"/>
  <c r="B217" i="2"/>
  <c r="A217" i="2"/>
  <c r="B216" i="2"/>
  <c r="A216" i="2"/>
  <c r="B215" i="2"/>
  <c r="A215" i="2"/>
  <c r="A214" i="2"/>
  <c r="A213" i="2"/>
  <c r="B212" i="2"/>
  <c r="A212" i="2"/>
  <c r="B211" i="2"/>
  <c r="A211" i="2"/>
  <c r="B210" i="2"/>
  <c r="A210" i="2"/>
  <c r="B209" i="2"/>
  <c r="A209" i="2"/>
  <c r="B208" i="2"/>
  <c r="A208" i="2"/>
  <c r="B207" i="2"/>
  <c r="A207" i="2"/>
  <c r="B206" i="2"/>
  <c r="A206" i="2"/>
  <c r="B205" i="2"/>
  <c r="A205" i="2"/>
  <c r="B204" i="2"/>
  <c r="A204" i="2"/>
  <c r="B203" i="2"/>
  <c r="A203" i="2"/>
  <c r="B202" i="2"/>
  <c r="A202" i="2"/>
  <c r="B201" i="2"/>
  <c r="A201" i="2"/>
  <c r="B200" i="2"/>
  <c r="A200" i="2"/>
  <c r="B199" i="2"/>
  <c r="A199" i="2"/>
  <c r="B198" i="2"/>
  <c r="A198" i="2"/>
  <c r="B197" i="2"/>
  <c r="A197" i="2"/>
  <c r="B196" i="2"/>
  <c r="A196" i="2"/>
  <c r="B195" i="2"/>
  <c r="A195" i="2"/>
  <c r="B194" i="2"/>
  <c r="A194" i="2"/>
  <c r="B193" i="2"/>
  <c r="A193" i="2"/>
  <c r="B192" i="2"/>
  <c r="A192" i="2"/>
  <c r="B191" i="2"/>
  <c r="A191" i="2"/>
  <c r="B190" i="2"/>
  <c r="A190" i="2"/>
  <c r="B189" i="2"/>
  <c r="A189" i="2"/>
  <c r="B188" i="2"/>
  <c r="A188" i="2"/>
  <c r="B187" i="2"/>
  <c r="A187" i="2"/>
  <c r="B186" i="2"/>
  <c r="A186" i="2"/>
  <c r="B185" i="2"/>
  <c r="A185" i="2"/>
  <c r="B184" i="2"/>
  <c r="A184" i="2"/>
  <c r="B183" i="2"/>
  <c r="A183" i="2"/>
  <c r="B182" i="2"/>
  <c r="A182" i="2"/>
  <c r="B181" i="2"/>
  <c r="A181" i="2"/>
  <c r="B180" i="2"/>
  <c r="A180" i="2"/>
  <c r="B179" i="2"/>
  <c r="A179" i="2"/>
  <c r="B178" i="2"/>
  <c r="A178" i="2"/>
  <c r="B177" i="2"/>
  <c r="A177" i="2"/>
  <c r="B176" i="2"/>
  <c r="A176" i="2"/>
  <c r="B175" i="2"/>
  <c r="A175" i="2"/>
  <c r="B174" i="2"/>
  <c r="A174" i="2"/>
  <c r="B173" i="2"/>
  <c r="A173" i="2"/>
  <c r="A172" i="2"/>
  <c r="A171" i="2"/>
  <c r="B170" i="2"/>
  <c r="A170" i="2"/>
  <c r="B169" i="2"/>
  <c r="A169" i="2"/>
  <c r="B168" i="2"/>
  <c r="A168" i="2"/>
  <c r="B167" i="2"/>
  <c r="A167" i="2"/>
  <c r="B166" i="2"/>
  <c r="A166" i="2"/>
  <c r="B165" i="2"/>
  <c r="A165" i="2"/>
  <c r="B164" i="2"/>
  <c r="A164" i="2"/>
  <c r="B163" i="2"/>
  <c r="A163" i="2"/>
  <c r="B162" i="2"/>
  <c r="A162" i="2"/>
  <c r="B161" i="2"/>
  <c r="A161" i="2"/>
  <c r="B160" i="2"/>
  <c r="A160" i="2"/>
  <c r="B159" i="2"/>
  <c r="A159" i="2"/>
  <c r="B158" i="2"/>
  <c r="A158" i="2"/>
  <c r="B157" i="2"/>
  <c r="A157" i="2"/>
  <c r="B156" i="2"/>
  <c r="A156" i="2"/>
  <c r="B155" i="2"/>
  <c r="A155" i="2"/>
  <c r="B154" i="2"/>
  <c r="A154" i="2"/>
  <c r="B153" i="2"/>
  <c r="A153" i="2"/>
  <c r="B152" i="2"/>
  <c r="A152" i="2"/>
  <c r="B151" i="2"/>
  <c r="A151" i="2"/>
  <c r="B150" i="2"/>
  <c r="A150" i="2"/>
  <c r="B149" i="2"/>
  <c r="A149" i="2"/>
  <c r="B148" i="2"/>
  <c r="A148" i="2"/>
  <c r="B147" i="2"/>
  <c r="A147" i="2"/>
  <c r="B146" i="2"/>
  <c r="A146" i="2"/>
  <c r="B145" i="2"/>
  <c r="A145" i="2"/>
  <c r="B144" i="2"/>
  <c r="A144" i="2"/>
  <c r="B143" i="2"/>
  <c r="A143" i="2"/>
  <c r="B142" i="2"/>
  <c r="A142" i="2"/>
  <c r="B141" i="2"/>
  <c r="A141" i="2"/>
  <c r="B140" i="2"/>
  <c r="A140" i="2"/>
  <c r="B139" i="2"/>
  <c r="A139" i="2"/>
  <c r="B138" i="2"/>
  <c r="A138" i="2"/>
  <c r="B137" i="2"/>
  <c r="A137" i="2"/>
  <c r="B136" i="2"/>
  <c r="A136" i="2"/>
  <c r="B135" i="2"/>
  <c r="A135" i="2"/>
  <c r="B134" i="2"/>
  <c r="A134" i="2"/>
  <c r="B133" i="2"/>
  <c r="A133" i="2"/>
  <c r="B132" i="2"/>
  <c r="A132" i="2"/>
  <c r="B131" i="2"/>
  <c r="A131" i="2"/>
  <c r="A130" i="2"/>
  <c r="A129" i="2"/>
  <c r="B128" i="2"/>
  <c r="A128" i="2"/>
  <c r="B127" i="2"/>
  <c r="A127" i="2"/>
  <c r="B126" i="2"/>
  <c r="A126" i="2"/>
  <c r="B125" i="2"/>
  <c r="A125" i="2"/>
  <c r="B124" i="2"/>
  <c r="A124" i="2"/>
  <c r="B123" i="2"/>
  <c r="A123" i="2"/>
  <c r="B122" i="2"/>
  <c r="A122" i="2"/>
  <c r="B121" i="2"/>
  <c r="A121" i="2"/>
  <c r="B120" i="2"/>
  <c r="A120" i="2"/>
  <c r="B119" i="2"/>
  <c r="A119" i="2"/>
  <c r="B118" i="2"/>
  <c r="A118" i="2"/>
  <c r="B117" i="2"/>
  <c r="A117" i="2"/>
  <c r="B116" i="2"/>
  <c r="A116" i="2"/>
  <c r="B115" i="2"/>
  <c r="A115" i="2"/>
  <c r="B114" i="2"/>
  <c r="A114" i="2"/>
  <c r="B113" i="2"/>
  <c r="A113" i="2"/>
  <c r="B112" i="2"/>
  <c r="A112" i="2"/>
  <c r="B111" i="2"/>
  <c r="A111" i="2"/>
  <c r="B110" i="2"/>
  <c r="A110" i="2"/>
  <c r="B109" i="2"/>
  <c r="A109" i="2"/>
  <c r="B108" i="2"/>
  <c r="A108" i="2"/>
  <c r="B107" i="2"/>
  <c r="A107" i="2"/>
  <c r="B106" i="2"/>
  <c r="A106" i="2"/>
  <c r="B105" i="2"/>
  <c r="A105" i="2"/>
  <c r="B104" i="2"/>
  <c r="A104" i="2"/>
  <c r="B103" i="2"/>
  <c r="A103" i="2"/>
  <c r="B102" i="2"/>
  <c r="A102" i="2"/>
  <c r="B101" i="2"/>
  <c r="A101" i="2"/>
  <c r="B100" i="2"/>
  <c r="A100" i="2"/>
  <c r="B99" i="2"/>
  <c r="A99" i="2"/>
  <c r="B98" i="2"/>
  <c r="A98" i="2"/>
  <c r="B97" i="2"/>
  <c r="A97" i="2"/>
  <c r="B96" i="2"/>
  <c r="A96" i="2"/>
  <c r="B95" i="2"/>
  <c r="A95" i="2"/>
  <c r="B94" i="2"/>
  <c r="A94" i="2"/>
  <c r="B93" i="2"/>
  <c r="A93" i="2"/>
  <c r="B92" i="2"/>
  <c r="A92" i="2"/>
  <c r="B91" i="2"/>
  <c r="A91" i="2"/>
  <c r="B90" i="2"/>
  <c r="A90" i="2"/>
  <c r="B89" i="2"/>
  <c r="A89" i="2"/>
  <c r="B88" i="2"/>
  <c r="A88" i="2"/>
  <c r="B87" i="2"/>
  <c r="A87" i="2"/>
  <c r="B86" i="2"/>
  <c r="A86" i="2"/>
  <c r="B85" i="2"/>
  <c r="A85" i="2"/>
  <c r="B84" i="2"/>
  <c r="A84" i="2"/>
  <c r="B83" i="2"/>
  <c r="A83" i="2"/>
  <c r="B82" i="2"/>
  <c r="A82" i="2"/>
  <c r="B81" i="2"/>
  <c r="A81" i="2"/>
  <c r="B80" i="2"/>
  <c r="A80" i="2"/>
  <c r="B79" i="2"/>
  <c r="A79" i="2"/>
  <c r="B78" i="2"/>
  <c r="A78" i="2"/>
  <c r="B77" i="2"/>
  <c r="A77" i="2"/>
  <c r="B76" i="2"/>
  <c r="A76" i="2"/>
  <c r="B75" i="2"/>
  <c r="A75" i="2"/>
  <c r="B74" i="2"/>
  <c r="A74" i="2"/>
  <c r="B73" i="2"/>
  <c r="A73" i="2"/>
  <c r="B72" i="2"/>
  <c r="A72" i="2"/>
  <c r="B71" i="2"/>
  <c r="A71" i="2"/>
  <c r="B70" i="2"/>
  <c r="A70" i="2"/>
  <c r="B69" i="2"/>
  <c r="A69" i="2"/>
  <c r="B68" i="2"/>
  <c r="A68" i="2"/>
  <c r="B67" i="2"/>
  <c r="A67" i="2"/>
  <c r="B66" i="2"/>
  <c r="A66" i="2"/>
  <c r="B65" i="2"/>
  <c r="A65" i="2"/>
  <c r="B64" i="2"/>
  <c r="A64" i="2"/>
  <c r="B63" i="2"/>
  <c r="A63" i="2"/>
  <c r="B62" i="2"/>
  <c r="A62" i="2"/>
  <c r="B61" i="2"/>
  <c r="A61" i="2"/>
  <c r="B60" i="2"/>
  <c r="A60" i="2"/>
  <c r="B59" i="2"/>
  <c r="A59" i="2"/>
  <c r="B58" i="2"/>
  <c r="A58" i="2"/>
  <c r="B57" i="2"/>
  <c r="A57" i="2"/>
  <c r="B56" i="2"/>
  <c r="A56" i="2"/>
  <c r="B55" i="2"/>
  <c r="A55" i="2"/>
  <c r="B54" i="2"/>
  <c r="A54" i="2"/>
  <c r="B53" i="2"/>
  <c r="A53" i="2"/>
  <c r="B52" i="2"/>
  <c r="A52" i="2"/>
  <c r="B51" i="2"/>
  <c r="A51" i="2"/>
  <c r="B50" i="2"/>
  <c r="A50" i="2"/>
  <c r="B49" i="2"/>
  <c r="A49" i="2"/>
  <c r="B48" i="2"/>
  <c r="A48" i="2"/>
  <c r="B47" i="2"/>
  <c r="A47" i="2"/>
  <c r="A46" i="2"/>
  <c r="A45" i="2"/>
  <c r="B44" i="2"/>
  <c r="A44" i="2"/>
  <c r="B43" i="2"/>
  <c r="A43" i="2"/>
  <c r="B42" i="2"/>
  <c r="A42" i="2"/>
  <c r="B41" i="2"/>
  <c r="A41" i="2"/>
  <c r="B40" i="2"/>
  <c r="A40" i="2"/>
  <c r="B39" i="2"/>
  <c r="A39" i="2"/>
  <c r="B38" i="2"/>
  <c r="A38" i="2"/>
  <c r="B37" i="2"/>
  <c r="A37" i="2"/>
  <c r="B36" i="2"/>
  <c r="A36" i="2"/>
  <c r="B35" i="2"/>
  <c r="A35" i="2"/>
  <c r="B34" i="2"/>
  <c r="A34" i="2"/>
  <c r="B33" i="2"/>
  <c r="A33" i="2"/>
  <c r="B32" i="2"/>
  <c r="A32" i="2"/>
  <c r="B31" i="2"/>
  <c r="A31" i="2"/>
  <c r="B30" i="2"/>
  <c r="A30" i="2"/>
  <c r="B29" i="2"/>
  <c r="A29" i="2"/>
  <c r="B28" i="2"/>
  <c r="A28" i="2"/>
  <c r="B27" i="2"/>
  <c r="A27" i="2"/>
  <c r="B26" i="2"/>
  <c r="A26" i="2"/>
  <c r="B25" i="2"/>
  <c r="A25" i="2"/>
  <c r="B24" i="2"/>
  <c r="A24" i="2"/>
  <c r="B23" i="2"/>
  <c r="A23" i="2"/>
  <c r="B22" i="2"/>
  <c r="A22" i="2"/>
  <c r="B21" i="2"/>
  <c r="A21" i="2"/>
  <c r="B20" i="2"/>
  <c r="A20" i="2"/>
  <c r="B19" i="2"/>
  <c r="A19" i="2"/>
  <c r="B18" i="2"/>
  <c r="A18" i="2"/>
  <c r="B17" i="2"/>
  <c r="A17" i="2"/>
  <c r="B16" i="2"/>
  <c r="A16" i="2"/>
  <c r="B15" i="2"/>
  <c r="A15" i="2"/>
  <c r="B14" i="2"/>
  <c r="A14" i="2"/>
  <c r="B13" i="2"/>
  <c r="A13" i="2"/>
  <c r="B12" i="2"/>
  <c r="A12" i="2"/>
  <c r="B11" i="2"/>
  <c r="A11" i="2"/>
  <c r="B10" i="2"/>
  <c r="A10" i="2"/>
  <c r="B9" i="2"/>
  <c r="A9" i="2"/>
  <c r="B8" i="2"/>
  <c r="A8" i="2"/>
  <c r="B7" i="2"/>
  <c r="A7" i="2"/>
  <c r="B6" i="2"/>
  <c r="A6" i="2"/>
  <c r="B5" i="2"/>
  <c r="A5" i="2"/>
  <c r="A4" i="2"/>
  <c r="G122" i="11"/>
  <c r="F122" i="11"/>
  <c r="B125" i="7" s="1"/>
  <c r="G121" i="11"/>
  <c r="F121" i="11"/>
  <c r="B124" i="7" s="1"/>
  <c r="G120" i="11"/>
  <c r="F120" i="11"/>
  <c r="B123" i="7" s="1"/>
  <c r="G119" i="11"/>
  <c r="F119" i="11"/>
  <c r="B122" i="7" s="1"/>
  <c r="G118" i="11"/>
  <c r="F118" i="11"/>
  <c r="B121" i="7" s="1"/>
  <c r="G117" i="11"/>
  <c r="F117" i="11"/>
  <c r="B120" i="7" s="1"/>
  <c r="G116" i="11"/>
  <c r="F116" i="11"/>
  <c r="B119" i="7" s="1"/>
  <c r="G115" i="11"/>
  <c r="F115" i="11"/>
  <c r="B118" i="7" s="1"/>
  <c r="G114" i="11"/>
  <c r="F114" i="11"/>
  <c r="B117" i="7" s="1"/>
  <c r="G113" i="11"/>
  <c r="F113" i="11"/>
  <c r="B116" i="7" s="1"/>
  <c r="G112" i="11"/>
  <c r="F112" i="11"/>
  <c r="B115" i="7" s="1"/>
  <c r="G111" i="11"/>
  <c r="F111" i="11"/>
  <c r="B114" i="7" s="1"/>
  <c r="G110" i="11"/>
  <c r="F110" i="11"/>
  <c r="B113" i="7" s="1"/>
  <c r="G109" i="11"/>
  <c r="F109" i="11"/>
  <c r="B112" i="7" s="1"/>
  <c r="G108" i="11"/>
  <c r="F108" i="11"/>
  <c r="B111" i="7" s="1"/>
  <c r="G107" i="11"/>
  <c r="F107" i="11"/>
  <c r="B110" i="7" s="1"/>
  <c r="G106" i="11"/>
  <c r="F106" i="11"/>
  <c r="B109" i="7" s="1"/>
  <c r="G105" i="11"/>
  <c r="F105" i="11"/>
  <c r="B108" i="7" s="1"/>
  <c r="G104" i="11"/>
  <c r="F104" i="11"/>
  <c r="B107" i="7" s="1"/>
  <c r="G103" i="11"/>
  <c r="F103" i="11"/>
  <c r="B106" i="7" s="1"/>
  <c r="G102" i="11"/>
  <c r="F102" i="11"/>
  <c r="B105" i="7" s="1"/>
  <c r="G101" i="11"/>
  <c r="F101" i="11"/>
  <c r="B104" i="7" s="1"/>
  <c r="G100" i="11"/>
  <c r="F100" i="11"/>
  <c r="B103" i="7" s="1"/>
  <c r="G99" i="11"/>
  <c r="F99" i="11"/>
  <c r="B102" i="7" s="1"/>
  <c r="G98" i="11"/>
  <c r="F98" i="11"/>
  <c r="B101" i="7" s="1"/>
  <c r="G97" i="11"/>
  <c r="F97" i="11"/>
  <c r="B100" i="7" s="1"/>
  <c r="G96" i="11"/>
  <c r="F96" i="11"/>
  <c r="B99" i="7" s="1"/>
  <c r="G95" i="11"/>
  <c r="F95" i="11"/>
  <c r="B98" i="7" s="1"/>
  <c r="G94" i="11"/>
  <c r="F94" i="11"/>
  <c r="B97" i="7" s="1"/>
  <c r="G93" i="11"/>
  <c r="F93" i="11"/>
  <c r="B96" i="7" s="1"/>
  <c r="G92" i="11"/>
  <c r="F92" i="11"/>
  <c r="B95" i="7" s="1"/>
  <c r="G91" i="11"/>
  <c r="F91" i="11"/>
  <c r="B94" i="7" s="1"/>
  <c r="G90" i="11"/>
  <c r="F90" i="11"/>
  <c r="G89" i="11"/>
  <c r="F89" i="11"/>
  <c r="G88" i="11"/>
  <c r="F88" i="11"/>
  <c r="G87" i="11"/>
  <c r="F87" i="11"/>
  <c r="G86" i="11"/>
  <c r="F86" i="11"/>
  <c r="G85" i="11"/>
  <c r="F85" i="11"/>
  <c r="G84" i="11"/>
  <c r="F84" i="11"/>
  <c r="G83" i="11"/>
  <c r="F83" i="11"/>
  <c r="G82" i="11"/>
  <c r="F82" i="11"/>
  <c r="G81" i="11"/>
  <c r="F81" i="11"/>
  <c r="G80" i="11"/>
  <c r="F80" i="11"/>
  <c r="G79" i="11"/>
  <c r="F79" i="11"/>
  <c r="G78" i="11"/>
  <c r="F78" i="11"/>
  <c r="G77" i="11"/>
  <c r="F77" i="11"/>
  <c r="G76" i="11"/>
  <c r="F76" i="11"/>
  <c r="G75" i="11"/>
  <c r="F75" i="11"/>
  <c r="G74" i="11"/>
  <c r="F74" i="11"/>
  <c r="G73" i="11"/>
  <c r="F73" i="11"/>
  <c r="G72" i="11"/>
  <c r="F72" i="11"/>
  <c r="G71" i="11"/>
  <c r="F71" i="11"/>
  <c r="G70" i="11"/>
  <c r="F70" i="11"/>
  <c r="G69" i="11"/>
  <c r="F69" i="11"/>
  <c r="G68" i="11"/>
  <c r="F68" i="11"/>
  <c r="G67" i="11"/>
  <c r="F67" i="11"/>
  <c r="G66" i="11"/>
  <c r="F66" i="11"/>
  <c r="G65" i="11"/>
  <c r="F65" i="11"/>
  <c r="G64" i="11"/>
  <c r="F64" i="11"/>
  <c r="G63" i="11"/>
  <c r="F63" i="11"/>
  <c r="G62" i="11"/>
  <c r="F62" i="11"/>
  <c r="G61" i="11"/>
  <c r="F61" i="11"/>
  <c r="G60" i="11"/>
  <c r="F60" i="11"/>
  <c r="G59" i="11"/>
  <c r="F59" i="11"/>
  <c r="G58" i="11"/>
  <c r="F58" i="11"/>
  <c r="G57" i="11"/>
  <c r="F57" i="11"/>
  <c r="G56" i="11"/>
  <c r="F56" i="11"/>
  <c r="G55" i="11"/>
  <c r="F55" i="11"/>
  <c r="G54" i="11"/>
  <c r="F54" i="11"/>
  <c r="G53" i="11"/>
  <c r="F53" i="11"/>
  <c r="G52" i="11"/>
  <c r="F52" i="11"/>
  <c r="G51" i="11"/>
  <c r="F51" i="11"/>
  <c r="G50" i="11"/>
  <c r="G49" i="11"/>
  <c r="F49" i="11"/>
  <c r="G48" i="11"/>
  <c r="F48" i="11"/>
  <c r="G47" i="11"/>
  <c r="F47" i="11"/>
  <c r="G46" i="11"/>
  <c r="F46" i="11"/>
  <c r="G45" i="11"/>
  <c r="F45" i="11"/>
  <c r="G44" i="11"/>
  <c r="F44" i="11"/>
  <c r="G43" i="11"/>
  <c r="F43" i="11"/>
  <c r="G42" i="11"/>
  <c r="F42" i="11"/>
  <c r="G41" i="11"/>
  <c r="F41" i="11"/>
  <c r="G40" i="11"/>
  <c r="F40" i="11"/>
  <c r="G39" i="11"/>
  <c r="F39" i="11"/>
  <c r="G38" i="11"/>
  <c r="F38" i="11"/>
  <c r="G37" i="11"/>
  <c r="F37" i="11"/>
  <c r="G36" i="11"/>
  <c r="F36" i="11"/>
  <c r="G35" i="11"/>
  <c r="F35" i="11"/>
  <c r="J34" i="11"/>
  <c r="G34" i="11"/>
  <c r="F34" i="11"/>
  <c r="J33" i="11"/>
  <c r="G33" i="11"/>
  <c r="F33" i="11"/>
  <c r="J32" i="11"/>
  <c r="G32" i="11"/>
  <c r="F32" i="11"/>
  <c r="J31" i="11"/>
  <c r="G31" i="11"/>
  <c r="F31" i="11"/>
  <c r="J30" i="11"/>
  <c r="G30" i="11"/>
  <c r="F30" i="11"/>
  <c r="J29" i="11"/>
  <c r="G29" i="11"/>
  <c r="F29" i="11"/>
  <c r="J28" i="11"/>
  <c r="G28" i="11"/>
  <c r="F28" i="11"/>
  <c r="J27" i="11"/>
  <c r="G27" i="11"/>
  <c r="F27" i="11"/>
  <c r="J26" i="11"/>
  <c r="G26" i="11"/>
  <c r="F26" i="11"/>
  <c r="J25" i="11"/>
  <c r="G25" i="11"/>
  <c r="F25" i="11"/>
  <c r="J24" i="11"/>
  <c r="G24" i="11"/>
  <c r="F24" i="11"/>
  <c r="J23" i="11"/>
  <c r="G23" i="11"/>
  <c r="F23" i="11"/>
  <c r="J22" i="11"/>
  <c r="G22" i="11"/>
  <c r="F22" i="11"/>
  <c r="J21" i="11"/>
  <c r="G21" i="11"/>
  <c r="F21" i="11"/>
  <c r="J20" i="11"/>
  <c r="G20" i="11"/>
  <c r="F20" i="11"/>
  <c r="J19" i="11"/>
  <c r="G19" i="11"/>
  <c r="F19" i="11"/>
  <c r="J18" i="11"/>
  <c r="G18" i="11"/>
  <c r="F18" i="11"/>
  <c r="J17" i="11"/>
  <c r="G17" i="11"/>
  <c r="F17" i="11"/>
  <c r="J16" i="11"/>
  <c r="G16" i="11"/>
  <c r="F16" i="11"/>
  <c r="J15" i="11"/>
  <c r="G15" i="11"/>
  <c r="F15" i="11"/>
  <c r="B18" i="7" s="1"/>
  <c r="J14" i="11"/>
  <c r="G14" i="11"/>
  <c r="F14" i="11"/>
  <c r="J13" i="11"/>
  <c r="G13" i="11"/>
  <c r="F13" i="11"/>
  <c r="B16" i="7" s="1"/>
  <c r="J12" i="11"/>
  <c r="G12" i="11"/>
  <c r="F12" i="11"/>
  <c r="B15" i="7" s="1"/>
  <c r="J11" i="11"/>
  <c r="G11" i="11"/>
  <c r="F11" i="11"/>
  <c r="B14" i="7" s="1"/>
  <c r="J10" i="11"/>
  <c r="G10" i="11"/>
  <c r="F10" i="11"/>
  <c r="B13" i="7" s="1"/>
  <c r="J9" i="11"/>
  <c r="G9" i="11"/>
  <c r="F9" i="11"/>
  <c r="J8" i="11"/>
  <c r="G8" i="11"/>
  <c r="F8" i="11"/>
  <c r="J7" i="11"/>
  <c r="G7" i="11"/>
  <c r="F7" i="11"/>
  <c r="J6" i="11"/>
  <c r="G6" i="11"/>
  <c r="F6" i="11"/>
  <c r="J5" i="11"/>
  <c r="G5" i="11"/>
  <c r="F5" i="11"/>
  <c r="G4" i="11"/>
  <c r="F4" i="11"/>
  <c r="B7" i="7" s="1"/>
  <c r="G3" i="11"/>
  <c r="F3" i="11"/>
  <c r="B6" i="7" s="1"/>
  <c r="O56" i="40"/>
  <c r="N56" i="40"/>
  <c r="M56" i="40"/>
  <c r="L56" i="40"/>
  <c r="K56" i="40"/>
  <c r="J56" i="40"/>
  <c r="I56" i="40"/>
  <c r="H56" i="40"/>
  <c r="G56" i="40"/>
  <c r="F56" i="40"/>
  <c r="E56" i="40"/>
  <c r="D56" i="40"/>
  <c r="O55" i="40"/>
  <c r="N55" i="40"/>
  <c r="M55" i="40"/>
  <c r="L55" i="40"/>
  <c r="K55" i="40"/>
  <c r="J55" i="40"/>
  <c r="I55" i="40"/>
  <c r="H55" i="40"/>
  <c r="G55" i="40"/>
  <c r="F55" i="40"/>
  <c r="E55" i="40"/>
  <c r="D55" i="40"/>
  <c r="O54" i="40"/>
  <c r="N54" i="40"/>
  <c r="M54" i="40"/>
  <c r="L54" i="40"/>
  <c r="K54" i="40"/>
  <c r="J54" i="40"/>
  <c r="I54" i="40"/>
  <c r="H54" i="40"/>
  <c r="G54" i="40"/>
  <c r="F54" i="40"/>
  <c r="E54" i="40"/>
  <c r="D54" i="40"/>
  <c r="O53" i="40"/>
  <c r="N53" i="40"/>
  <c r="M53" i="40"/>
  <c r="L53" i="40"/>
  <c r="K53" i="40"/>
  <c r="J53" i="40"/>
  <c r="I53" i="40"/>
  <c r="H53" i="40"/>
  <c r="G53" i="40"/>
  <c r="F53" i="40"/>
  <c r="E53" i="40"/>
  <c r="D53" i="40"/>
  <c r="O52" i="40"/>
  <c r="N52" i="40"/>
  <c r="M52" i="40"/>
  <c r="L52" i="40"/>
  <c r="K52" i="40"/>
  <c r="J52" i="40"/>
  <c r="I52" i="40"/>
  <c r="H52" i="40"/>
  <c r="G52" i="40"/>
  <c r="F52" i="40"/>
  <c r="E52" i="40"/>
  <c r="D52" i="40"/>
  <c r="O51" i="40"/>
  <c r="N51" i="40"/>
  <c r="M51" i="40"/>
  <c r="L51" i="40"/>
  <c r="K51" i="40"/>
  <c r="J51" i="40"/>
  <c r="I51" i="40"/>
  <c r="H51" i="40"/>
  <c r="G51" i="40"/>
  <c r="F51" i="40"/>
  <c r="E51" i="40"/>
  <c r="D51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O49" i="40"/>
  <c r="N49" i="40"/>
  <c r="M49" i="40"/>
  <c r="L49" i="40"/>
  <c r="K49" i="40"/>
  <c r="J49" i="40"/>
  <c r="I49" i="40"/>
  <c r="H49" i="40"/>
  <c r="G49" i="40"/>
  <c r="F49" i="40"/>
  <c r="E49" i="40"/>
  <c r="D49" i="40"/>
  <c r="O48" i="40"/>
  <c r="N48" i="40"/>
  <c r="M48" i="40"/>
  <c r="L48" i="40"/>
  <c r="K48" i="40"/>
  <c r="J48" i="40"/>
  <c r="I48" i="40"/>
  <c r="H48" i="40"/>
  <c r="G48" i="40"/>
  <c r="F48" i="40"/>
  <c r="E48" i="40"/>
  <c r="D48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O46" i="40"/>
  <c r="N46" i="40"/>
  <c r="M46" i="40"/>
  <c r="L46" i="40"/>
  <c r="K46" i="40"/>
  <c r="J46" i="40"/>
  <c r="I46" i="40"/>
  <c r="H46" i="40"/>
  <c r="G46" i="40"/>
  <c r="F46" i="40"/>
  <c r="E46" i="40"/>
  <c r="D46" i="40"/>
  <c r="Z45" i="40"/>
  <c r="Y45" i="40"/>
  <c r="X45" i="40"/>
  <c r="W45" i="40"/>
  <c r="V45" i="40"/>
  <c r="U45" i="40"/>
  <c r="T45" i="40"/>
  <c r="S45" i="40"/>
  <c r="R45" i="40"/>
  <c r="Q45" i="40"/>
  <c r="P45" i="40"/>
  <c r="Z44" i="40"/>
  <c r="Y44" i="40"/>
  <c r="X44" i="40"/>
  <c r="W44" i="40"/>
  <c r="V44" i="40"/>
  <c r="U44" i="40"/>
  <c r="T44" i="40"/>
  <c r="S44" i="40"/>
  <c r="R44" i="40"/>
  <c r="Q44" i="40"/>
  <c r="P44" i="40"/>
  <c r="Z43" i="40"/>
  <c r="Y43" i="40"/>
  <c r="X43" i="40"/>
  <c r="W43" i="40"/>
  <c r="V43" i="40"/>
  <c r="U43" i="40"/>
  <c r="T43" i="40"/>
  <c r="S43" i="40"/>
  <c r="R43" i="40"/>
  <c r="Q43" i="40"/>
  <c r="P43" i="40"/>
  <c r="Z42" i="40"/>
  <c r="Y42" i="40"/>
  <c r="X42" i="40"/>
  <c r="W42" i="40"/>
  <c r="V42" i="40"/>
  <c r="U42" i="40"/>
  <c r="T42" i="40"/>
  <c r="S42" i="40"/>
  <c r="R42" i="40"/>
  <c r="Q42" i="40"/>
  <c r="P42" i="40"/>
  <c r="Z41" i="40"/>
  <c r="Y41" i="40"/>
  <c r="X41" i="40"/>
  <c r="W41" i="40"/>
  <c r="V41" i="40"/>
  <c r="U41" i="40"/>
  <c r="T41" i="40"/>
  <c r="S41" i="40"/>
  <c r="R41" i="40"/>
  <c r="Q41" i="40"/>
  <c r="P41" i="40"/>
  <c r="Z40" i="40"/>
  <c r="Y40" i="40"/>
  <c r="X40" i="40"/>
  <c r="W40" i="40"/>
  <c r="V40" i="40"/>
  <c r="U40" i="40"/>
  <c r="T40" i="40"/>
  <c r="S40" i="40"/>
  <c r="R40" i="40"/>
  <c r="Q40" i="40"/>
  <c r="P40" i="40"/>
  <c r="Z39" i="40"/>
  <c r="Y39" i="40"/>
  <c r="X39" i="40"/>
  <c r="W39" i="40"/>
  <c r="V39" i="40"/>
  <c r="U39" i="40"/>
  <c r="T39" i="40"/>
  <c r="S39" i="40"/>
  <c r="R39" i="40"/>
  <c r="Q39" i="40"/>
  <c r="P39" i="40"/>
  <c r="Z38" i="40"/>
  <c r="Y38" i="40"/>
  <c r="X38" i="40"/>
  <c r="W38" i="40"/>
  <c r="V38" i="40"/>
  <c r="U38" i="40"/>
  <c r="T38" i="40"/>
  <c r="S38" i="40"/>
  <c r="R38" i="40"/>
  <c r="Q38" i="40"/>
  <c r="P38" i="40"/>
  <c r="Z37" i="40"/>
  <c r="Y37" i="40"/>
  <c r="X37" i="40"/>
  <c r="W37" i="40"/>
  <c r="V37" i="40"/>
  <c r="U37" i="40"/>
  <c r="T37" i="40"/>
  <c r="S37" i="40"/>
  <c r="R37" i="40"/>
  <c r="Q37" i="40"/>
  <c r="P37" i="40"/>
  <c r="Z36" i="40"/>
  <c r="Y36" i="40"/>
  <c r="X36" i="40"/>
  <c r="W36" i="40"/>
  <c r="V36" i="40"/>
  <c r="U36" i="40"/>
  <c r="T36" i="40"/>
  <c r="S36" i="40"/>
  <c r="R36" i="40"/>
  <c r="Q36" i="40"/>
  <c r="P36" i="40"/>
  <c r="Z35" i="40"/>
  <c r="Y35" i="40"/>
  <c r="X35" i="40"/>
  <c r="W35" i="40"/>
  <c r="V35" i="40"/>
  <c r="U35" i="40"/>
  <c r="T35" i="40"/>
  <c r="S35" i="40"/>
  <c r="R35" i="40"/>
  <c r="Q35" i="40"/>
  <c r="P35" i="40"/>
  <c r="Z34" i="40"/>
  <c r="Y34" i="40"/>
  <c r="X34" i="40"/>
  <c r="W34" i="40"/>
  <c r="V34" i="40"/>
  <c r="U34" i="40"/>
  <c r="T34" i="40"/>
  <c r="S34" i="40"/>
  <c r="R34" i="40"/>
  <c r="Q34" i="40"/>
  <c r="P34" i="40"/>
  <c r="Z33" i="40"/>
  <c r="Y33" i="40"/>
  <c r="X33" i="40"/>
  <c r="W33" i="40"/>
  <c r="V33" i="40"/>
  <c r="U33" i="40"/>
  <c r="T33" i="40"/>
  <c r="S33" i="40"/>
  <c r="R33" i="40"/>
  <c r="Q33" i="40"/>
  <c r="P33" i="40"/>
  <c r="Z32" i="40"/>
  <c r="Y32" i="40"/>
  <c r="X32" i="40"/>
  <c r="W32" i="40"/>
  <c r="V32" i="40"/>
  <c r="U32" i="40"/>
  <c r="T32" i="40"/>
  <c r="S32" i="40"/>
  <c r="R32" i="40"/>
  <c r="Q32" i="40"/>
  <c r="P32" i="40"/>
  <c r="Z31" i="40"/>
  <c r="Y31" i="40"/>
  <c r="X31" i="40"/>
  <c r="W31" i="40"/>
  <c r="V31" i="40"/>
  <c r="U31" i="40"/>
  <c r="T31" i="40"/>
  <c r="S31" i="40"/>
  <c r="R31" i="40"/>
  <c r="Q31" i="40"/>
  <c r="P31" i="40"/>
  <c r="Z30" i="40"/>
  <c r="Y30" i="40"/>
  <c r="X30" i="40"/>
  <c r="W30" i="40"/>
  <c r="V30" i="40"/>
  <c r="U30" i="40"/>
  <c r="T30" i="40"/>
  <c r="S30" i="40"/>
  <c r="R30" i="40"/>
  <c r="Q30" i="40"/>
  <c r="P30" i="40"/>
  <c r="Z29" i="40"/>
  <c r="Y29" i="40"/>
  <c r="X29" i="40"/>
  <c r="W29" i="40"/>
  <c r="V29" i="40"/>
  <c r="U29" i="40"/>
  <c r="T29" i="40"/>
  <c r="S29" i="40"/>
  <c r="R29" i="40"/>
  <c r="Q29" i="40"/>
  <c r="P29" i="40"/>
  <c r="Z28" i="40"/>
  <c r="Y28" i="40"/>
  <c r="X28" i="40"/>
  <c r="W28" i="40"/>
  <c r="V28" i="40"/>
  <c r="U28" i="40"/>
  <c r="T28" i="40"/>
  <c r="S28" i="40"/>
  <c r="R28" i="40"/>
  <c r="Q28" i="40"/>
  <c r="P28" i="40"/>
  <c r="Z27" i="40"/>
  <c r="Y27" i="40"/>
  <c r="X27" i="40"/>
  <c r="W27" i="40"/>
  <c r="V27" i="40"/>
  <c r="U27" i="40"/>
  <c r="T27" i="40"/>
  <c r="S27" i="40"/>
  <c r="R27" i="40"/>
  <c r="Q27" i="40"/>
  <c r="P27" i="40"/>
  <c r="Z26" i="40"/>
  <c r="Y26" i="40"/>
  <c r="X26" i="40"/>
  <c r="W26" i="40"/>
  <c r="V26" i="40"/>
  <c r="U26" i="40"/>
  <c r="T26" i="40"/>
  <c r="S26" i="40"/>
  <c r="R26" i="40"/>
  <c r="Q26" i="40"/>
  <c r="P26" i="40"/>
  <c r="Z25" i="40"/>
  <c r="Y25" i="40"/>
  <c r="X25" i="40"/>
  <c r="W25" i="40"/>
  <c r="V25" i="40"/>
  <c r="U25" i="40"/>
  <c r="T25" i="40"/>
  <c r="S25" i="40"/>
  <c r="R25" i="40"/>
  <c r="Q25" i="40"/>
  <c r="P25" i="40"/>
  <c r="Z24" i="40"/>
  <c r="Y24" i="40"/>
  <c r="X24" i="40"/>
  <c r="W24" i="40"/>
  <c r="V24" i="40"/>
  <c r="U24" i="40"/>
  <c r="T24" i="40"/>
  <c r="S24" i="40"/>
  <c r="R24" i="40"/>
  <c r="Q24" i="40"/>
  <c r="P24" i="40"/>
  <c r="Z23" i="40"/>
  <c r="Y23" i="40"/>
  <c r="X23" i="40"/>
  <c r="W23" i="40"/>
  <c r="V23" i="40"/>
  <c r="U23" i="40"/>
  <c r="T23" i="40"/>
  <c r="S23" i="40"/>
  <c r="R23" i="40"/>
  <c r="Q23" i="40"/>
  <c r="P23" i="40"/>
  <c r="Z22" i="40"/>
  <c r="Y22" i="40"/>
  <c r="X22" i="40"/>
  <c r="W22" i="40"/>
  <c r="V22" i="40"/>
  <c r="U22" i="40"/>
  <c r="T22" i="40"/>
  <c r="S22" i="40"/>
  <c r="R22" i="40"/>
  <c r="Q22" i="40"/>
  <c r="P22" i="40"/>
  <c r="Z21" i="40"/>
  <c r="Y21" i="40"/>
  <c r="X21" i="40"/>
  <c r="W21" i="40"/>
  <c r="V21" i="40"/>
  <c r="U21" i="40"/>
  <c r="T21" i="40"/>
  <c r="S21" i="40"/>
  <c r="R21" i="40"/>
  <c r="Q21" i="40"/>
  <c r="P21" i="40"/>
  <c r="Z20" i="40"/>
  <c r="Y20" i="40"/>
  <c r="X20" i="40"/>
  <c r="W20" i="40"/>
  <c r="V20" i="40"/>
  <c r="U20" i="40"/>
  <c r="T20" i="40"/>
  <c r="S20" i="40"/>
  <c r="R20" i="40"/>
  <c r="Q20" i="40"/>
  <c r="P20" i="40"/>
  <c r="Z19" i="40"/>
  <c r="Y19" i="40"/>
  <c r="X19" i="40"/>
  <c r="W19" i="40"/>
  <c r="V19" i="40"/>
  <c r="U19" i="40"/>
  <c r="T19" i="40"/>
  <c r="S19" i="40"/>
  <c r="R19" i="40"/>
  <c r="Q19" i="40"/>
  <c r="P19" i="40"/>
  <c r="Z18" i="40"/>
  <c r="Y18" i="40"/>
  <c r="X18" i="40"/>
  <c r="W18" i="40"/>
  <c r="V18" i="40"/>
  <c r="U18" i="40"/>
  <c r="T18" i="40"/>
  <c r="S18" i="40"/>
  <c r="R18" i="40"/>
  <c r="Q18" i="40"/>
  <c r="P18" i="40"/>
  <c r="Z17" i="40"/>
  <c r="Y17" i="40"/>
  <c r="X17" i="40"/>
  <c r="W17" i="40"/>
  <c r="V17" i="40"/>
  <c r="U17" i="40"/>
  <c r="T17" i="40"/>
  <c r="S17" i="40"/>
  <c r="R17" i="40"/>
  <c r="Q17" i="40"/>
  <c r="P17" i="40"/>
  <c r="Z16" i="40"/>
  <c r="Y16" i="40"/>
  <c r="X16" i="40"/>
  <c r="W16" i="40"/>
  <c r="V16" i="40"/>
  <c r="U16" i="40"/>
  <c r="T16" i="40"/>
  <c r="S16" i="40"/>
  <c r="R16" i="40"/>
  <c r="Q16" i="40"/>
  <c r="P16" i="40"/>
  <c r="Z15" i="40"/>
  <c r="Y15" i="40"/>
  <c r="X15" i="40"/>
  <c r="W15" i="40"/>
  <c r="V15" i="40"/>
  <c r="U15" i="40"/>
  <c r="T15" i="40"/>
  <c r="S15" i="40"/>
  <c r="R15" i="40"/>
  <c r="Q15" i="40"/>
  <c r="P15" i="40"/>
  <c r="Z14" i="40"/>
  <c r="Y14" i="40"/>
  <c r="X14" i="40"/>
  <c r="W14" i="40"/>
  <c r="V14" i="40"/>
  <c r="U14" i="40"/>
  <c r="T14" i="40"/>
  <c r="S14" i="40"/>
  <c r="R14" i="40"/>
  <c r="Q14" i="40"/>
  <c r="P14" i="40"/>
  <c r="Z13" i="40"/>
  <c r="Y13" i="40"/>
  <c r="X13" i="40"/>
  <c r="W13" i="40"/>
  <c r="V13" i="40"/>
  <c r="U13" i="40"/>
  <c r="T13" i="40"/>
  <c r="S13" i="40"/>
  <c r="R13" i="40"/>
  <c r="Q13" i="40"/>
  <c r="P13" i="40"/>
  <c r="Z12" i="40"/>
  <c r="Y12" i="40"/>
  <c r="X12" i="40"/>
  <c r="W12" i="40"/>
  <c r="V12" i="40"/>
  <c r="U12" i="40"/>
  <c r="T12" i="40"/>
  <c r="S12" i="40"/>
  <c r="R12" i="40"/>
  <c r="Q12" i="40"/>
  <c r="P12" i="40"/>
  <c r="Z11" i="40"/>
  <c r="Y11" i="40"/>
  <c r="X11" i="40"/>
  <c r="W11" i="40"/>
  <c r="V11" i="40"/>
  <c r="U11" i="40"/>
  <c r="T11" i="40"/>
  <c r="S11" i="40"/>
  <c r="R11" i="40"/>
  <c r="Q11" i="40"/>
  <c r="P11" i="40"/>
  <c r="Z10" i="40"/>
  <c r="Y10" i="40"/>
  <c r="X10" i="40"/>
  <c r="W10" i="40"/>
  <c r="V10" i="40"/>
  <c r="U10" i="40"/>
  <c r="T10" i="40"/>
  <c r="S10" i="40"/>
  <c r="R10" i="40"/>
  <c r="Q10" i="40"/>
  <c r="P10" i="40"/>
  <c r="Z9" i="40"/>
  <c r="Y9" i="40"/>
  <c r="X9" i="40"/>
  <c r="W9" i="40"/>
  <c r="V9" i="40"/>
  <c r="U9" i="40"/>
  <c r="T9" i="40"/>
  <c r="S9" i="40"/>
  <c r="R9" i="40"/>
  <c r="Q9" i="40"/>
  <c r="P9" i="40"/>
  <c r="Z8" i="40"/>
  <c r="Y8" i="40"/>
  <c r="X8" i="40"/>
  <c r="W8" i="40"/>
  <c r="V8" i="40"/>
  <c r="U8" i="40"/>
  <c r="T8" i="40"/>
  <c r="S8" i="40"/>
  <c r="R8" i="40"/>
  <c r="Q8" i="40"/>
  <c r="P8" i="40"/>
  <c r="Z7" i="40"/>
  <c r="Y7" i="40"/>
  <c r="X7" i="40"/>
  <c r="W7" i="40"/>
  <c r="V7" i="40"/>
  <c r="U7" i="40"/>
  <c r="T7" i="40"/>
  <c r="S7" i="40"/>
  <c r="R7" i="40"/>
  <c r="Q7" i="40"/>
  <c r="P7" i="40"/>
  <c r="Z6" i="40"/>
  <c r="Y6" i="40"/>
  <c r="X6" i="40"/>
  <c r="W6" i="40"/>
  <c r="V6" i="40"/>
  <c r="U6" i="40"/>
  <c r="T6" i="40"/>
  <c r="S6" i="40"/>
  <c r="R6" i="40"/>
  <c r="Q6" i="40"/>
  <c r="P6" i="40"/>
  <c r="Z5" i="40"/>
  <c r="Y5" i="40"/>
  <c r="X5" i="40"/>
  <c r="W5" i="40"/>
  <c r="V5" i="40"/>
  <c r="U5" i="40"/>
  <c r="T5" i="40"/>
  <c r="S5" i="40"/>
  <c r="R5" i="40"/>
  <c r="Q5" i="40"/>
  <c r="P5" i="40"/>
  <c r="Z4" i="40"/>
  <c r="Y4" i="40"/>
  <c r="X4" i="40"/>
  <c r="W4" i="40"/>
  <c r="V4" i="40"/>
  <c r="U4" i="40"/>
  <c r="T4" i="40"/>
  <c r="S4" i="40"/>
  <c r="R4" i="40"/>
  <c r="Q4" i="40"/>
  <c r="P4" i="40"/>
  <c r="DE82" i="12" l="1"/>
  <c r="DE86" i="12"/>
  <c r="DE35" i="12"/>
  <c r="DE81" i="12"/>
  <c r="DE70" i="12"/>
  <c r="DE78" i="12"/>
  <c r="DE33" i="12"/>
  <c r="DE48" i="12"/>
  <c r="DE61" i="12"/>
  <c r="DE88" i="12"/>
  <c r="DE38" i="12"/>
  <c r="DE60" i="12"/>
  <c r="DE73" i="12"/>
  <c r="DE83" i="12"/>
  <c r="DE42" i="12"/>
  <c r="DE57" i="12"/>
  <c r="DE52" i="12"/>
  <c r="DE44" i="12"/>
  <c r="DE62" i="12"/>
  <c r="DE76" i="12"/>
  <c r="DE45" i="12"/>
  <c r="DE84" i="12"/>
  <c r="DE37" i="12"/>
  <c r="DE34" i="12"/>
  <c r="DE49" i="12"/>
  <c r="DE69" i="12"/>
  <c r="DE39" i="12"/>
  <c r="DE46" i="12"/>
  <c r="DE50" i="12"/>
  <c r="DE85" i="12"/>
  <c r="DE54" i="12"/>
  <c r="DE67" i="12"/>
  <c r="DE72" i="12"/>
  <c r="DE55" i="12"/>
  <c r="DE63" i="12"/>
  <c r="DE41" i="12"/>
  <c r="DE43" i="12"/>
  <c r="DE51" i="12"/>
  <c r="DE75" i="12"/>
  <c r="DE71" i="12"/>
  <c r="DE58" i="12"/>
  <c r="DE59" i="12"/>
  <c r="DE77" i="12"/>
  <c r="DE56" i="12"/>
  <c r="DE32" i="12"/>
  <c r="DE79" i="12"/>
  <c r="DE36" i="12"/>
  <c r="DE80" i="12"/>
  <c r="DE64" i="12"/>
  <c r="DE74" i="12"/>
  <c r="DE68" i="12"/>
  <c r="DE47" i="12"/>
  <c r="DE53" i="12"/>
  <c r="DE87" i="12"/>
  <c r="DE40" i="12"/>
  <c r="DE65" i="12"/>
  <c r="DE66" i="12"/>
  <c r="F73" i="35"/>
  <c r="G73" i="35" s="1"/>
  <c r="C95" i="15"/>
  <c r="F86" i="35"/>
  <c r="G86" i="35" s="1"/>
  <c r="C96" i="15"/>
  <c r="F24" i="35"/>
  <c r="G24" i="35" s="1"/>
  <c r="E95" i="15"/>
  <c r="F18" i="35"/>
  <c r="G18" i="35" s="1"/>
  <c r="E96" i="15"/>
  <c r="D6" i="38"/>
  <c r="G16" i="35"/>
  <c r="AF6" i="13"/>
  <c r="AF9" i="13"/>
  <c r="P10" i="13"/>
  <c r="S2" i="13"/>
  <c r="AE6" i="13"/>
  <c r="AE7" i="13"/>
  <c r="AE8" i="13"/>
  <c r="AE9" i="13"/>
  <c r="R3" i="13"/>
  <c r="R11" i="13" s="1"/>
  <c r="B114" i="38"/>
  <c r="B108" i="38"/>
  <c r="E13" i="35"/>
  <c r="E14" i="35"/>
  <c r="G36" i="35"/>
  <c r="G27" i="35"/>
  <c r="G97" i="35"/>
  <c r="G55" i="35"/>
  <c r="G37" i="35"/>
  <c r="G102" i="35"/>
  <c r="G124" i="35"/>
  <c r="G106" i="35"/>
  <c r="G52" i="35"/>
  <c r="G38" i="35"/>
  <c r="G110" i="35"/>
  <c r="E5" i="15"/>
  <c r="G62" i="35"/>
  <c r="G63" i="35"/>
  <c r="G125" i="35"/>
  <c r="G28" i="35"/>
  <c r="G54" i="35"/>
  <c r="G49" i="35"/>
  <c r="G72" i="35"/>
  <c r="G46" i="35"/>
  <c r="G35" i="35"/>
  <c r="G69" i="35"/>
  <c r="G33" i="35"/>
  <c r="G94" i="35"/>
  <c r="G98" i="35"/>
  <c r="G64" i="35"/>
  <c r="G119" i="35"/>
  <c r="G120" i="35"/>
  <c r="G50" i="35"/>
  <c r="G42" i="35"/>
  <c r="G116" i="35"/>
  <c r="G117" i="35"/>
  <c r="G32" i="35"/>
  <c r="G44" i="35"/>
  <c r="G100" i="35"/>
  <c r="G122" i="35"/>
  <c r="G103" i="35"/>
  <c r="G29" i="35"/>
  <c r="G107" i="35"/>
  <c r="G108" i="35"/>
  <c r="G61" i="35"/>
  <c r="G40" i="35"/>
  <c r="G41" i="35"/>
  <c r="G112" i="35"/>
  <c r="G113" i="35"/>
  <c r="G114" i="35"/>
  <c r="G95" i="35"/>
  <c r="G96" i="35"/>
  <c r="M138" i="27"/>
  <c r="AG113" i="38"/>
  <c r="AG114" i="38"/>
  <c r="AH114" i="38"/>
  <c r="AH113" i="38"/>
  <c r="AI113" i="38"/>
  <c r="AI114" i="38"/>
  <c r="O114" i="38"/>
  <c r="AA114" i="38"/>
  <c r="L113" i="38"/>
  <c r="X113" i="38"/>
  <c r="F113" i="38"/>
  <c r="J113" i="38"/>
  <c r="N113" i="38"/>
  <c r="R113" i="38"/>
  <c r="V113" i="38"/>
  <c r="Z113" i="38"/>
  <c r="AD113" i="38"/>
  <c r="F114" i="38"/>
  <c r="J114" i="38"/>
  <c r="N114" i="38"/>
  <c r="R114" i="38"/>
  <c r="V114" i="38"/>
  <c r="Z114" i="38"/>
  <c r="AD114" i="38"/>
  <c r="G113" i="38"/>
  <c r="S113" i="38"/>
  <c r="G114" i="38"/>
  <c r="O113" i="38"/>
  <c r="AA113" i="38"/>
  <c r="K114" i="38"/>
  <c r="W114" i="38"/>
  <c r="H113" i="38"/>
  <c r="P113" i="38"/>
  <c r="T113" i="38"/>
  <c r="AB113" i="38"/>
  <c r="AF113" i="38"/>
  <c r="H114" i="38"/>
  <c r="P114" i="38"/>
  <c r="X114" i="38"/>
  <c r="AF114" i="38"/>
  <c r="K113" i="38"/>
  <c r="W113" i="38"/>
  <c r="AE113" i="38"/>
  <c r="S114" i="38"/>
  <c r="AE114" i="38"/>
  <c r="L114" i="38"/>
  <c r="T114" i="38"/>
  <c r="AB114" i="38"/>
  <c r="E113" i="38"/>
  <c r="I113" i="38"/>
  <c r="M113" i="38"/>
  <c r="Q113" i="38"/>
  <c r="U113" i="38"/>
  <c r="Y113" i="38"/>
  <c r="AC113" i="38"/>
  <c r="E114" i="38"/>
  <c r="I114" i="38"/>
  <c r="M114" i="38"/>
  <c r="Q114" i="38"/>
  <c r="U114" i="38"/>
  <c r="Y114" i="38"/>
  <c r="AC114" i="38"/>
  <c r="J4" i="11"/>
  <c r="K4" i="11" s="1"/>
  <c r="J3" i="11"/>
  <c r="K3" i="11" s="1"/>
  <c r="B53" i="7"/>
  <c r="B62" i="7"/>
  <c r="B63" i="7"/>
  <c r="B64" i="7"/>
  <c r="B65" i="7"/>
  <c r="B66" i="7"/>
  <c r="B70" i="7"/>
  <c r="B71" i="7"/>
  <c r="B77" i="7"/>
  <c r="B78" i="7"/>
  <c r="B23" i="7"/>
  <c r="B29" i="7"/>
  <c r="B31" i="7"/>
  <c r="B35" i="7"/>
  <c r="B37" i="7"/>
  <c r="B8" i="7"/>
  <c r="B20" i="7"/>
  <c r="B22" i="7"/>
  <c r="B24" i="7"/>
  <c r="B26" i="7"/>
  <c r="B28" i="7"/>
  <c r="B30" i="7"/>
  <c r="B32" i="7"/>
  <c r="B34" i="7"/>
  <c r="B36" i="7"/>
  <c r="B38" i="7"/>
  <c r="B39" i="7"/>
  <c r="B41" i="7"/>
  <c r="B42" i="7"/>
  <c r="B43" i="7"/>
  <c r="B44" i="7"/>
  <c r="B45" i="7"/>
  <c r="B46" i="7"/>
  <c r="B48" i="7"/>
  <c r="B51" i="7"/>
  <c r="B52" i="7"/>
  <c r="B54" i="7"/>
  <c r="B55" i="7"/>
  <c r="B56" i="7"/>
  <c r="B57" i="7"/>
  <c r="B58" i="7"/>
  <c r="B59" i="7"/>
  <c r="B60" i="7"/>
  <c r="B61" i="7"/>
  <c r="B67" i="7"/>
  <c r="B68" i="7"/>
  <c r="B69" i="7"/>
  <c r="B72" i="7"/>
  <c r="B73" i="7"/>
  <c r="B75" i="7"/>
  <c r="B79" i="7"/>
  <c r="B80" i="7"/>
  <c r="B81" i="7"/>
  <c r="B82" i="7"/>
  <c r="B83" i="7"/>
  <c r="B84" i="7"/>
  <c r="B85" i="7"/>
  <c r="B86" i="7"/>
  <c r="B87" i="7"/>
  <c r="B88" i="7"/>
  <c r="B89" i="7"/>
  <c r="B25" i="7"/>
  <c r="B27" i="7"/>
  <c r="B33" i="7"/>
  <c r="B10" i="7"/>
  <c r="B12" i="7"/>
  <c r="B40" i="7"/>
  <c r="B47" i="7"/>
  <c r="B49" i="7"/>
  <c r="B50" i="7"/>
  <c r="B74" i="7"/>
  <c r="B76" i="7"/>
  <c r="B90" i="7"/>
  <c r="B91" i="7"/>
  <c r="B92" i="7"/>
  <c r="B93" i="7"/>
  <c r="B9" i="7"/>
  <c r="B11" i="7"/>
  <c r="B17" i="7"/>
  <c r="B19" i="7"/>
  <c r="B21" i="7"/>
  <c r="AI4" i="18"/>
  <c r="E14" i="38"/>
  <c r="B3" i="13"/>
  <c r="B11" i="13" s="1"/>
  <c r="D3" i="18"/>
  <c r="CY3" i="12"/>
  <c r="F5" i="15"/>
  <c r="N5" i="15"/>
  <c r="R5" i="15"/>
  <c r="Z5" i="15"/>
  <c r="AD5" i="15"/>
  <c r="C5" i="15"/>
  <c r="G5" i="15"/>
  <c r="K5" i="15"/>
  <c r="S5" i="15"/>
  <c r="W5" i="15"/>
  <c r="AA5" i="15"/>
  <c r="H5" i="15"/>
  <c r="L5" i="15"/>
  <c r="T5" i="15"/>
  <c r="X5" i="15"/>
  <c r="I5" i="15"/>
  <c r="M5" i="15"/>
  <c r="Q5" i="15"/>
  <c r="Y5" i="15"/>
  <c r="K6" i="11"/>
  <c r="K7" i="11"/>
  <c r="K8" i="11"/>
  <c r="K5" i="11"/>
  <c r="G47" i="7"/>
  <c r="B100" i="27"/>
  <c r="H111" i="12" s="1"/>
  <c r="AI116" i="18" s="1"/>
  <c r="C116" i="18" s="1"/>
  <c r="P100" i="27"/>
  <c r="AX111" i="12" s="1"/>
  <c r="AW116" i="18" s="1"/>
  <c r="Q116" i="18" s="1"/>
  <c r="AF100" i="27"/>
  <c r="CT111" i="12" s="1"/>
  <c r="BM116" i="18" s="1"/>
  <c r="AG116" i="18" s="1"/>
  <c r="Z101" i="27"/>
  <c r="CB112" i="12" s="1"/>
  <c r="BG117" i="18" s="1"/>
  <c r="AA117" i="18" s="1"/>
  <c r="R101" i="27"/>
  <c r="BD112" i="12" s="1"/>
  <c r="AY117" i="18" s="1"/>
  <c r="S117" i="18" s="1"/>
  <c r="G101" i="27"/>
  <c r="W112" i="12" s="1"/>
  <c r="AN117" i="18" s="1"/>
  <c r="H117" i="18" s="1"/>
  <c r="U101" i="27"/>
  <c r="BM112" i="12" s="1"/>
  <c r="BB117" i="18" s="1"/>
  <c r="V117" i="18" s="1"/>
  <c r="Y101" i="27"/>
  <c r="BY112" i="12" s="1"/>
  <c r="BF117" i="18" s="1"/>
  <c r="Z117" i="18" s="1"/>
  <c r="Q101" i="27"/>
  <c r="BA112" i="12" s="1"/>
  <c r="AX117" i="18" s="1"/>
  <c r="R117" i="18" s="1"/>
  <c r="C101" i="27"/>
  <c r="K112" i="12" s="1"/>
  <c r="AJ117" i="18" s="1"/>
  <c r="D117" i="18" s="1"/>
  <c r="V101" i="27"/>
  <c r="BP112" i="12" s="1"/>
  <c r="BC117" i="18" s="1"/>
  <c r="W117" i="18" s="1"/>
  <c r="O101" i="27"/>
  <c r="AU112" i="12" s="1"/>
  <c r="AV117" i="18" s="1"/>
  <c r="P117" i="18" s="1"/>
  <c r="AF101" i="27"/>
  <c r="CT112" i="12" s="1"/>
  <c r="BM117" i="18" s="1"/>
  <c r="AG117" i="18" s="1"/>
  <c r="K101" i="27"/>
  <c r="AI112" i="12" s="1"/>
  <c r="AR117" i="18" s="1"/>
  <c r="L117" i="18" s="1"/>
  <c r="I101" i="27"/>
  <c r="AC112" i="12" s="1"/>
  <c r="AP117" i="18" s="1"/>
  <c r="J117" i="18" s="1"/>
  <c r="E101" i="27"/>
  <c r="Q112" i="12" s="1"/>
  <c r="AL117" i="18" s="1"/>
  <c r="F117" i="18" s="1"/>
  <c r="B101" i="27"/>
  <c r="H112" i="12" s="1"/>
  <c r="AI117" i="18" s="1"/>
  <c r="C117" i="18" s="1"/>
  <c r="F101" i="27"/>
  <c r="T112" i="12" s="1"/>
  <c r="AM117" i="18" s="1"/>
  <c r="G117" i="18" s="1"/>
  <c r="J101" i="27"/>
  <c r="AF112" i="12" s="1"/>
  <c r="AQ117" i="18" s="1"/>
  <c r="K117" i="18" s="1"/>
  <c r="N101" i="27"/>
  <c r="AR112" i="12" s="1"/>
  <c r="AU117" i="18" s="1"/>
  <c r="O117" i="18" s="1"/>
  <c r="AD101" i="27"/>
  <c r="CN112" i="12" s="1"/>
  <c r="BK117" i="18" s="1"/>
  <c r="AE117" i="18" s="1"/>
  <c r="AC101" i="27"/>
  <c r="CK112" i="12" s="1"/>
  <c r="BJ117" i="18" s="1"/>
  <c r="AD117" i="18" s="1"/>
  <c r="S101" i="27"/>
  <c r="BG112" i="12" s="1"/>
  <c r="AZ117" i="18" s="1"/>
  <c r="T117" i="18" s="1"/>
  <c r="W101" i="27"/>
  <c r="BS112" i="12" s="1"/>
  <c r="BD117" i="18" s="1"/>
  <c r="X117" i="18" s="1"/>
  <c r="AA101" i="27"/>
  <c r="CE112" i="12" s="1"/>
  <c r="BH117" i="18" s="1"/>
  <c r="AB117" i="18" s="1"/>
  <c r="AE101" i="27"/>
  <c r="CQ112" i="12" s="1"/>
  <c r="BL117" i="18" s="1"/>
  <c r="AF117" i="18" s="1"/>
  <c r="M101" i="27"/>
  <c r="AO112" i="12" s="1"/>
  <c r="AT117" i="18" s="1"/>
  <c r="N117" i="18" s="1"/>
  <c r="D101" i="27"/>
  <c r="N112" i="12" s="1"/>
  <c r="H101" i="27"/>
  <c r="Z112" i="12" s="1"/>
  <c r="AO117" i="18" s="1"/>
  <c r="I117" i="18" s="1"/>
  <c r="L101" i="27"/>
  <c r="AL112" i="12" s="1"/>
  <c r="AS117" i="18" s="1"/>
  <c r="M117" i="18" s="1"/>
  <c r="P101" i="27"/>
  <c r="AX112" i="12" s="1"/>
  <c r="AW117" i="18" s="1"/>
  <c r="Q117" i="18" s="1"/>
  <c r="T101" i="27"/>
  <c r="BJ112" i="12" s="1"/>
  <c r="BA117" i="18" s="1"/>
  <c r="U117" i="18" s="1"/>
  <c r="X101" i="27"/>
  <c r="BV112" i="12" s="1"/>
  <c r="BE117" i="18" s="1"/>
  <c r="Y117" i="18" s="1"/>
  <c r="AB101" i="27"/>
  <c r="CH112" i="12" s="1"/>
  <c r="BI117" i="18" s="1"/>
  <c r="AC117" i="18" s="1"/>
  <c r="B110" i="27"/>
  <c r="H121" i="12" s="1"/>
  <c r="F110" i="27"/>
  <c r="T121" i="12" s="1"/>
  <c r="J110" i="27"/>
  <c r="AF121" i="12" s="1"/>
  <c r="N110" i="27"/>
  <c r="AR121" i="12" s="1"/>
  <c r="R110" i="27"/>
  <c r="BD121" i="12" s="1"/>
  <c r="V110" i="27"/>
  <c r="BP121" i="12" s="1"/>
  <c r="Z110" i="27"/>
  <c r="CB121" i="12" s="1"/>
  <c r="AD110" i="27"/>
  <c r="CN121" i="12" s="1"/>
  <c r="K109" i="27"/>
  <c r="AI120" i="12" s="1"/>
  <c r="AR125" i="18" s="1"/>
  <c r="L125" i="18" s="1"/>
  <c r="G109" i="27"/>
  <c r="W120" i="12" s="1"/>
  <c r="AN125" i="18" s="1"/>
  <c r="H125" i="18" s="1"/>
  <c r="AF109" i="27"/>
  <c r="CT120" i="12" s="1"/>
  <c r="BM125" i="18" s="1"/>
  <c r="AG125" i="18" s="1"/>
  <c r="O109" i="27"/>
  <c r="AU120" i="12" s="1"/>
  <c r="AV125" i="18" s="1"/>
  <c r="P125" i="18" s="1"/>
  <c r="C109" i="27"/>
  <c r="K120" i="12" s="1"/>
  <c r="AJ125" i="18" s="1"/>
  <c r="D125" i="18" s="1"/>
  <c r="B109" i="27"/>
  <c r="H120" i="12" s="1"/>
  <c r="N109" i="27"/>
  <c r="AR120" i="12" s="1"/>
  <c r="AU125" i="18" s="1"/>
  <c r="O125" i="18" s="1"/>
  <c r="AD109" i="27"/>
  <c r="CN120" i="12" s="1"/>
  <c r="BK125" i="18" s="1"/>
  <c r="AE125" i="18" s="1"/>
  <c r="E109" i="27"/>
  <c r="Q120" i="12" s="1"/>
  <c r="AL125" i="18" s="1"/>
  <c r="F125" i="18" s="1"/>
  <c r="I109" i="27"/>
  <c r="AC120" i="12" s="1"/>
  <c r="AP125" i="18" s="1"/>
  <c r="J125" i="18" s="1"/>
  <c r="M109" i="27"/>
  <c r="AO120" i="12" s="1"/>
  <c r="AT125" i="18" s="1"/>
  <c r="N125" i="18" s="1"/>
  <c r="Q109" i="27"/>
  <c r="BA120" i="12" s="1"/>
  <c r="AX125" i="18" s="1"/>
  <c r="R125" i="18" s="1"/>
  <c r="U109" i="27"/>
  <c r="BM120" i="12" s="1"/>
  <c r="BB125" i="18" s="1"/>
  <c r="V125" i="18" s="1"/>
  <c r="Y109" i="27"/>
  <c r="BY120" i="12" s="1"/>
  <c r="BF125" i="18" s="1"/>
  <c r="Z125" i="18" s="1"/>
  <c r="AC109" i="27"/>
  <c r="CK120" i="12" s="1"/>
  <c r="BJ125" i="18" s="1"/>
  <c r="AD125" i="18" s="1"/>
  <c r="J109" i="27"/>
  <c r="AF120" i="12" s="1"/>
  <c r="AQ125" i="18" s="1"/>
  <c r="K125" i="18" s="1"/>
  <c r="R109" i="27"/>
  <c r="BD120" i="12" s="1"/>
  <c r="AY125" i="18" s="1"/>
  <c r="S125" i="18" s="1"/>
  <c r="V109" i="27"/>
  <c r="BP120" i="12" s="1"/>
  <c r="BC125" i="18" s="1"/>
  <c r="W125" i="18" s="1"/>
  <c r="S109" i="27"/>
  <c r="BG120" i="12" s="1"/>
  <c r="AZ125" i="18" s="1"/>
  <c r="T125" i="18" s="1"/>
  <c r="W109" i="27"/>
  <c r="BS120" i="12" s="1"/>
  <c r="BD125" i="18" s="1"/>
  <c r="X125" i="18" s="1"/>
  <c r="AA109" i="27"/>
  <c r="CE120" i="12" s="1"/>
  <c r="BH125" i="18" s="1"/>
  <c r="AB125" i="18" s="1"/>
  <c r="AE109" i="27"/>
  <c r="CQ120" i="12" s="1"/>
  <c r="BL125" i="18" s="1"/>
  <c r="AF125" i="18" s="1"/>
  <c r="F109" i="27"/>
  <c r="T120" i="12" s="1"/>
  <c r="AM125" i="18" s="1"/>
  <c r="G125" i="18" s="1"/>
  <c r="Z109" i="27"/>
  <c r="CB120" i="12" s="1"/>
  <c r="BG125" i="18" s="1"/>
  <c r="AA125" i="18" s="1"/>
  <c r="D109" i="27"/>
  <c r="N120" i="12" s="1"/>
  <c r="AK125" i="18" s="1"/>
  <c r="E125" i="18" s="1"/>
  <c r="H109" i="27"/>
  <c r="Z120" i="12" s="1"/>
  <c r="AO125" i="18" s="1"/>
  <c r="I125" i="18" s="1"/>
  <c r="L109" i="27"/>
  <c r="AL120" i="12" s="1"/>
  <c r="AS125" i="18" s="1"/>
  <c r="M125" i="18" s="1"/>
  <c r="P109" i="27"/>
  <c r="AX120" i="12" s="1"/>
  <c r="AW125" i="18" s="1"/>
  <c r="Q125" i="18" s="1"/>
  <c r="T109" i="27"/>
  <c r="BJ120" i="12" s="1"/>
  <c r="BA125" i="18" s="1"/>
  <c r="U125" i="18" s="1"/>
  <c r="X109" i="27"/>
  <c r="BV120" i="12" s="1"/>
  <c r="BE125" i="18" s="1"/>
  <c r="Y125" i="18" s="1"/>
  <c r="AB109" i="27"/>
  <c r="CH120" i="12" s="1"/>
  <c r="BI125" i="18" s="1"/>
  <c r="AC125" i="18" s="1"/>
  <c r="P108" i="27"/>
  <c r="AX119" i="12" s="1"/>
  <c r="AW124" i="18" s="1"/>
  <c r="Q124" i="18" s="1"/>
  <c r="AF108" i="27"/>
  <c r="CT119" i="12" s="1"/>
  <c r="BM124" i="18" s="1"/>
  <c r="AG124" i="18" s="1"/>
  <c r="L108" i="27"/>
  <c r="AL119" i="12" s="1"/>
  <c r="AS124" i="18" s="1"/>
  <c r="M124" i="18" s="1"/>
  <c r="W108" i="27"/>
  <c r="BS119" i="12" s="1"/>
  <c r="BD124" i="18" s="1"/>
  <c r="X124" i="18" s="1"/>
  <c r="F108" i="27"/>
  <c r="T119" i="12" s="1"/>
  <c r="AM124" i="18" s="1"/>
  <c r="G124" i="18" s="1"/>
  <c r="S108" i="27"/>
  <c r="BG119" i="12" s="1"/>
  <c r="AZ124" i="18" s="1"/>
  <c r="T124" i="18" s="1"/>
  <c r="B108" i="27"/>
  <c r="H119" i="12" s="1"/>
  <c r="E108" i="27"/>
  <c r="Q119" i="12" s="1"/>
  <c r="AL124" i="18" s="1"/>
  <c r="F124" i="18" s="1"/>
  <c r="I108" i="27"/>
  <c r="AC119" i="12" s="1"/>
  <c r="AP124" i="18" s="1"/>
  <c r="J124" i="18" s="1"/>
  <c r="M108" i="27"/>
  <c r="AO119" i="12" s="1"/>
  <c r="AT124" i="18" s="1"/>
  <c r="N124" i="18" s="1"/>
  <c r="Q108" i="27"/>
  <c r="BA119" i="12" s="1"/>
  <c r="AX124" i="18" s="1"/>
  <c r="R124" i="18" s="1"/>
  <c r="U108" i="27"/>
  <c r="BM119" i="12" s="1"/>
  <c r="BB124" i="18" s="1"/>
  <c r="V124" i="18" s="1"/>
  <c r="Y108" i="27"/>
  <c r="BY119" i="12" s="1"/>
  <c r="BF124" i="18" s="1"/>
  <c r="Z124" i="18" s="1"/>
  <c r="AC108" i="27"/>
  <c r="CK119" i="12" s="1"/>
  <c r="BJ124" i="18" s="1"/>
  <c r="AD124" i="18" s="1"/>
  <c r="J108" i="27"/>
  <c r="AF119" i="12" s="1"/>
  <c r="AQ124" i="18" s="1"/>
  <c r="K124" i="18" s="1"/>
  <c r="N108" i="27"/>
  <c r="AR119" i="12" s="1"/>
  <c r="AU124" i="18" s="1"/>
  <c r="O124" i="18" s="1"/>
  <c r="R108" i="27"/>
  <c r="BD119" i="12" s="1"/>
  <c r="AY124" i="18" s="1"/>
  <c r="S124" i="18" s="1"/>
  <c r="V108" i="27"/>
  <c r="BP119" i="12" s="1"/>
  <c r="BC124" i="18" s="1"/>
  <c r="W124" i="18" s="1"/>
  <c r="Z108" i="27"/>
  <c r="CB119" i="12" s="1"/>
  <c r="BG124" i="18" s="1"/>
  <c r="AA124" i="18" s="1"/>
  <c r="AD108" i="27"/>
  <c r="CN119" i="12" s="1"/>
  <c r="BK124" i="18" s="1"/>
  <c r="AE124" i="18" s="1"/>
  <c r="C108" i="27"/>
  <c r="K119" i="12" s="1"/>
  <c r="AJ124" i="18" s="1"/>
  <c r="D124" i="18" s="1"/>
  <c r="G108" i="27"/>
  <c r="W119" i="12" s="1"/>
  <c r="AN124" i="18" s="1"/>
  <c r="H124" i="18" s="1"/>
  <c r="K108" i="27"/>
  <c r="AI119" i="12" s="1"/>
  <c r="AR124" i="18" s="1"/>
  <c r="L124" i="18" s="1"/>
  <c r="O108" i="27"/>
  <c r="AU119" i="12" s="1"/>
  <c r="AV124" i="18" s="1"/>
  <c r="P124" i="18" s="1"/>
  <c r="AA108" i="27"/>
  <c r="CE119" i="12" s="1"/>
  <c r="BH124" i="18" s="1"/>
  <c r="AB124" i="18" s="1"/>
  <c r="AE108" i="27"/>
  <c r="CQ119" i="12" s="1"/>
  <c r="BL124" i="18" s="1"/>
  <c r="AF124" i="18" s="1"/>
  <c r="D108" i="27"/>
  <c r="N119" i="12" s="1"/>
  <c r="AK124" i="18" s="1"/>
  <c r="E124" i="18" s="1"/>
  <c r="H108" i="27"/>
  <c r="Z119" i="12" s="1"/>
  <c r="AO124" i="18" s="1"/>
  <c r="I124" i="18" s="1"/>
  <c r="T108" i="27"/>
  <c r="BJ119" i="12" s="1"/>
  <c r="BA124" i="18" s="1"/>
  <c r="U124" i="18" s="1"/>
  <c r="X108" i="27"/>
  <c r="BV119" i="12" s="1"/>
  <c r="BE124" i="18" s="1"/>
  <c r="Y124" i="18" s="1"/>
  <c r="AB108" i="27"/>
  <c r="CH119" i="12" s="1"/>
  <c r="BI124" i="18" s="1"/>
  <c r="AC124" i="18" s="1"/>
  <c r="Z107" i="27"/>
  <c r="CB118" i="12" s="1"/>
  <c r="BG123" i="18" s="1"/>
  <c r="AA123" i="18" s="1"/>
  <c r="R107" i="27"/>
  <c r="BD118" i="12" s="1"/>
  <c r="AY123" i="18" s="1"/>
  <c r="S123" i="18" s="1"/>
  <c r="W107" i="27"/>
  <c r="BS118" i="12" s="1"/>
  <c r="BD123" i="18" s="1"/>
  <c r="X123" i="18" s="1"/>
  <c r="M107" i="27"/>
  <c r="AO118" i="12" s="1"/>
  <c r="AT123" i="18" s="1"/>
  <c r="N123" i="18" s="1"/>
  <c r="AF107" i="27"/>
  <c r="CT118" i="12" s="1"/>
  <c r="BM123" i="18" s="1"/>
  <c r="AG123" i="18" s="1"/>
  <c r="V107" i="27"/>
  <c r="BP118" i="12" s="1"/>
  <c r="BC123" i="18" s="1"/>
  <c r="W123" i="18" s="1"/>
  <c r="E107" i="27"/>
  <c r="Q118" i="12" s="1"/>
  <c r="AL123" i="18" s="1"/>
  <c r="F123" i="18" s="1"/>
  <c r="AA107" i="27"/>
  <c r="CE118" i="12" s="1"/>
  <c r="BH123" i="18" s="1"/>
  <c r="AB123" i="18" s="1"/>
  <c r="S107" i="27"/>
  <c r="BG118" i="12" s="1"/>
  <c r="AZ123" i="18" s="1"/>
  <c r="T123" i="18" s="1"/>
  <c r="C107" i="27"/>
  <c r="K118" i="12" s="1"/>
  <c r="AJ123" i="18" s="1"/>
  <c r="D123" i="18" s="1"/>
  <c r="G107" i="27"/>
  <c r="W118" i="12" s="1"/>
  <c r="AN123" i="18" s="1"/>
  <c r="H123" i="18" s="1"/>
  <c r="K107" i="27"/>
  <c r="AI118" i="12" s="1"/>
  <c r="AR123" i="18" s="1"/>
  <c r="L123" i="18" s="1"/>
  <c r="O107" i="27"/>
  <c r="AU118" i="12" s="1"/>
  <c r="AV123" i="18" s="1"/>
  <c r="P123" i="18" s="1"/>
  <c r="AE107" i="27"/>
  <c r="CQ118" i="12" s="1"/>
  <c r="BL123" i="18" s="1"/>
  <c r="AF123" i="18" s="1"/>
  <c r="D107" i="27"/>
  <c r="N118" i="12" s="1"/>
  <c r="H107" i="27"/>
  <c r="Z118" i="12" s="1"/>
  <c r="AO123" i="18" s="1"/>
  <c r="I123" i="18" s="1"/>
  <c r="L107" i="27"/>
  <c r="AL118" i="12" s="1"/>
  <c r="AS123" i="18" s="1"/>
  <c r="M123" i="18" s="1"/>
  <c r="P107" i="27"/>
  <c r="AX118" i="12" s="1"/>
  <c r="AW123" i="18" s="1"/>
  <c r="Q123" i="18" s="1"/>
  <c r="T107" i="27"/>
  <c r="BJ118" i="12" s="1"/>
  <c r="BA123" i="18" s="1"/>
  <c r="U123" i="18" s="1"/>
  <c r="X107" i="27"/>
  <c r="BV118" i="12" s="1"/>
  <c r="BE123" i="18" s="1"/>
  <c r="Y123" i="18" s="1"/>
  <c r="AB107" i="27"/>
  <c r="CH118" i="12" s="1"/>
  <c r="BI123" i="18" s="1"/>
  <c r="AC123" i="18" s="1"/>
  <c r="I107" i="27"/>
  <c r="AC118" i="12" s="1"/>
  <c r="AP123" i="18" s="1"/>
  <c r="J123" i="18" s="1"/>
  <c r="Q107" i="27"/>
  <c r="BA118" i="12" s="1"/>
  <c r="AX123" i="18" s="1"/>
  <c r="R123" i="18" s="1"/>
  <c r="U107" i="27"/>
  <c r="BM118" i="12" s="1"/>
  <c r="BB123" i="18" s="1"/>
  <c r="V123" i="18" s="1"/>
  <c r="Y107" i="27"/>
  <c r="BY118" i="12" s="1"/>
  <c r="BF123" i="18" s="1"/>
  <c r="Z123" i="18" s="1"/>
  <c r="AC107" i="27"/>
  <c r="CK118" i="12" s="1"/>
  <c r="BJ123" i="18" s="1"/>
  <c r="AD123" i="18" s="1"/>
  <c r="B107" i="27"/>
  <c r="H118" i="12" s="1"/>
  <c r="F107" i="27"/>
  <c r="T118" i="12" s="1"/>
  <c r="AM123" i="18" s="1"/>
  <c r="G123" i="18" s="1"/>
  <c r="J107" i="27"/>
  <c r="AF118" i="12" s="1"/>
  <c r="AQ123" i="18" s="1"/>
  <c r="K123" i="18" s="1"/>
  <c r="N107" i="27"/>
  <c r="AR118" i="12" s="1"/>
  <c r="AU123" i="18" s="1"/>
  <c r="O123" i="18" s="1"/>
  <c r="AD107" i="27"/>
  <c r="CN118" i="12" s="1"/>
  <c r="BK123" i="18" s="1"/>
  <c r="AE123" i="18" s="1"/>
  <c r="U106" i="27"/>
  <c r="BM117" i="12" s="1"/>
  <c r="BB122" i="18" s="1"/>
  <c r="V122" i="18" s="1"/>
  <c r="AF106" i="27"/>
  <c r="CT117" i="12" s="1"/>
  <c r="BM122" i="18" s="1"/>
  <c r="AG122" i="18" s="1"/>
  <c r="Q106" i="27"/>
  <c r="BA117" i="12" s="1"/>
  <c r="AX122" i="18" s="1"/>
  <c r="R122" i="18" s="1"/>
  <c r="AC106" i="27"/>
  <c r="CK117" i="12" s="1"/>
  <c r="BJ122" i="18" s="1"/>
  <c r="AD122" i="18" s="1"/>
  <c r="M106" i="27"/>
  <c r="AO117" i="12" s="1"/>
  <c r="AT122" i="18" s="1"/>
  <c r="N122" i="18" s="1"/>
  <c r="Y106" i="27"/>
  <c r="BY117" i="12" s="1"/>
  <c r="BF122" i="18" s="1"/>
  <c r="Z122" i="18" s="1"/>
  <c r="D106" i="27"/>
  <c r="N117" i="12" s="1"/>
  <c r="C106" i="27"/>
  <c r="K117" i="12" s="1"/>
  <c r="AJ122" i="18" s="1"/>
  <c r="D122" i="18" s="1"/>
  <c r="G106" i="27"/>
  <c r="W117" i="12" s="1"/>
  <c r="AN122" i="18" s="1"/>
  <c r="H122" i="18" s="1"/>
  <c r="K106" i="27"/>
  <c r="AI117" i="12" s="1"/>
  <c r="AR122" i="18" s="1"/>
  <c r="L122" i="18" s="1"/>
  <c r="O106" i="27"/>
  <c r="AU117" i="12" s="1"/>
  <c r="AV122" i="18" s="1"/>
  <c r="P122" i="18" s="1"/>
  <c r="S106" i="27"/>
  <c r="BG117" i="12" s="1"/>
  <c r="AZ122" i="18" s="1"/>
  <c r="T122" i="18" s="1"/>
  <c r="W106" i="27"/>
  <c r="BS117" i="12" s="1"/>
  <c r="BD122" i="18" s="1"/>
  <c r="X122" i="18" s="1"/>
  <c r="AA106" i="27"/>
  <c r="CE117" i="12" s="1"/>
  <c r="BH122" i="18" s="1"/>
  <c r="AB122" i="18" s="1"/>
  <c r="AE106" i="27"/>
  <c r="CQ117" i="12" s="1"/>
  <c r="BL122" i="18" s="1"/>
  <c r="AF122" i="18" s="1"/>
  <c r="H106" i="27"/>
  <c r="Z117" i="12" s="1"/>
  <c r="AO122" i="18" s="1"/>
  <c r="I122" i="18" s="1"/>
  <c r="L106" i="27"/>
  <c r="AL117" i="12" s="1"/>
  <c r="AS122" i="18" s="1"/>
  <c r="M122" i="18" s="1"/>
  <c r="P106" i="27"/>
  <c r="AX117" i="12" s="1"/>
  <c r="AW122" i="18" s="1"/>
  <c r="Q122" i="18" s="1"/>
  <c r="T106" i="27"/>
  <c r="BJ117" i="12" s="1"/>
  <c r="BA122" i="18" s="1"/>
  <c r="U122" i="18" s="1"/>
  <c r="X106" i="27"/>
  <c r="BV117" i="12" s="1"/>
  <c r="BE122" i="18" s="1"/>
  <c r="Y122" i="18" s="1"/>
  <c r="AB106" i="27"/>
  <c r="CH117" i="12" s="1"/>
  <c r="BI122" i="18" s="1"/>
  <c r="AC122" i="18" s="1"/>
  <c r="E106" i="27"/>
  <c r="Q117" i="12" s="1"/>
  <c r="AL122" i="18" s="1"/>
  <c r="F122" i="18" s="1"/>
  <c r="I106" i="27"/>
  <c r="AC117" i="12" s="1"/>
  <c r="AP122" i="18" s="1"/>
  <c r="J122" i="18" s="1"/>
  <c r="B106" i="27"/>
  <c r="H117" i="12" s="1"/>
  <c r="F106" i="27"/>
  <c r="T117" i="12" s="1"/>
  <c r="AM122" i="18" s="1"/>
  <c r="G122" i="18" s="1"/>
  <c r="J106" i="27"/>
  <c r="AF117" i="12" s="1"/>
  <c r="AQ122" i="18" s="1"/>
  <c r="K122" i="18" s="1"/>
  <c r="N106" i="27"/>
  <c r="AR117" i="12" s="1"/>
  <c r="AU122" i="18" s="1"/>
  <c r="O122" i="18" s="1"/>
  <c r="R106" i="27"/>
  <c r="BD117" i="12" s="1"/>
  <c r="AY122" i="18" s="1"/>
  <c r="S122" i="18" s="1"/>
  <c r="V106" i="27"/>
  <c r="BP117" i="12" s="1"/>
  <c r="BC122" i="18" s="1"/>
  <c r="W122" i="18" s="1"/>
  <c r="Z106" i="27"/>
  <c r="CB117" i="12" s="1"/>
  <c r="BG122" i="18" s="1"/>
  <c r="AA122" i="18" s="1"/>
  <c r="AD106" i="27"/>
  <c r="CN117" i="12" s="1"/>
  <c r="BK122" i="18" s="1"/>
  <c r="AE122" i="18" s="1"/>
  <c r="G105" i="27"/>
  <c r="W116" i="12" s="1"/>
  <c r="AN121" i="18" s="1"/>
  <c r="H121" i="18" s="1"/>
  <c r="AF105" i="27"/>
  <c r="CT116" i="12" s="1"/>
  <c r="BM121" i="18" s="1"/>
  <c r="AG121" i="18" s="1"/>
  <c r="C105" i="27"/>
  <c r="K116" i="12" s="1"/>
  <c r="AJ121" i="18" s="1"/>
  <c r="D121" i="18" s="1"/>
  <c r="M105" i="27"/>
  <c r="AO116" i="12" s="1"/>
  <c r="AT121" i="18" s="1"/>
  <c r="N121" i="18" s="1"/>
  <c r="U105" i="27"/>
  <c r="BM116" i="12" s="1"/>
  <c r="BB121" i="18" s="1"/>
  <c r="V121" i="18" s="1"/>
  <c r="D105" i="27"/>
  <c r="N116" i="12" s="1"/>
  <c r="H105" i="27"/>
  <c r="Z116" i="12" s="1"/>
  <c r="AO121" i="18" s="1"/>
  <c r="I121" i="18" s="1"/>
  <c r="L105" i="27"/>
  <c r="AL116" i="12" s="1"/>
  <c r="AS121" i="18" s="1"/>
  <c r="M121" i="18" s="1"/>
  <c r="P105" i="27"/>
  <c r="AX116" i="12" s="1"/>
  <c r="AW121" i="18" s="1"/>
  <c r="Q121" i="18" s="1"/>
  <c r="T105" i="27"/>
  <c r="BJ116" i="12" s="1"/>
  <c r="BA121" i="18" s="1"/>
  <c r="U121" i="18" s="1"/>
  <c r="X105" i="27"/>
  <c r="BV116" i="12" s="1"/>
  <c r="BE121" i="18" s="1"/>
  <c r="Y121" i="18" s="1"/>
  <c r="AB105" i="27"/>
  <c r="CH116" i="12" s="1"/>
  <c r="BI121" i="18" s="1"/>
  <c r="AC121" i="18" s="1"/>
  <c r="E105" i="27"/>
  <c r="Q116" i="12" s="1"/>
  <c r="AL121" i="18" s="1"/>
  <c r="F121" i="18" s="1"/>
  <c r="AC105" i="27"/>
  <c r="CK116" i="12" s="1"/>
  <c r="BJ121" i="18" s="1"/>
  <c r="AD121" i="18" s="1"/>
  <c r="B105" i="27"/>
  <c r="H116" i="12" s="1"/>
  <c r="F105" i="27"/>
  <c r="T116" i="12" s="1"/>
  <c r="AM121" i="18" s="1"/>
  <c r="G121" i="18" s="1"/>
  <c r="J105" i="27"/>
  <c r="AF116" i="12" s="1"/>
  <c r="AQ121" i="18" s="1"/>
  <c r="K121" i="18" s="1"/>
  <c r="N105" i="27"/>
  <c r="AR116" i="12" s="1"/>
  <c r="AU121" i="18" s="1"/>
  <c r="O121" i="18" s="1"/>
  <c r="R105" i="27"/>
  <c r="BD116" i="12" s="1"/>
  <c r="AY121" i="18" s="1"/>
  <c r="S121" i="18" s="1"/>
  <c r="V105" i="27"/>
  <c r="BP116" i="12" s="1"/>
  <c r="BC121" i="18" s="1"/>
  <c r="W121" i="18" s="1"/>
  <c r="Z105" i="27"/>
  <c r="CB116" i="12" s="1"/>
  <c r="BG121" i="18" s="1"/>
  <c r="AA121" i="18" s="1"/>
  <c r="AD105" i="27"/>
  <c r="CN116" i="12" s="1"/>
  <c r="BK121" i="18" s="1"/>
  <c r="AE121" i="18" s="1"/>
  <c r="I105" i="27"/>
  <c r="AC116" i="12" s="1"/>
  <c r="AP121" i="18" s="1"/>
  <c r="J121" i="18" s="1"/>
  <c r="Q105" i="27"/>
  <c r="BA116" i="12" s="1"/>
  <c r="AX121" i="18" s="1"/>
  <c r="R121" i="18" s="1"/>
  <c r="Y105" i="27"/>
  <c r="BY116" i="12" s="1"/>
  <c r="BF121" i="18" s="1"/>
  <c r="Z121" i="18" s="1"/>
  <c r="K105" i="27"/>
  <c r="AI116" i="12" s="1"/>
  <c r="AR121" i="18" s="1"/>
  <c r="L121" i="18" s="1"/>
  <c r="O105" i="27"/>
  <c r="AU116" i="12" s="1"/>
  <c r="AV121" i="18" s="1"/>
  <c r="P121" i="18" s="1"/>
  <c r="S105" i="27"/>
  <c r="BG116" i="12" s="1"/>
  <c r="AZ121" i="18" s="1"/>
  <c r="T121" i="18" s="1"/>
  <c r="W105" i="27"/>
  <c r="BS116" i="12" s="1"/>
  <c r="BD121" i="18" s="1"/>
  <c r="X121" i="18" s="1"/>
  <c r="AA105" i="27"/>
  <c r="CE116" i="12" s="1"/>
  <c r="BH121" i="18" s="1"/>
  <c r="AB121" i="18" s="1"/>
  <c r="AE105" i="27"/>
  <c r="CQ116" i="12" s="1"/>
  <c r="BL121" i="18" s="1"/>
  <c r="AF121" i="18" s="1"/>
  <c r="N104" i="27"/>
  <c r="AR115" i="12" s="1"/>
  <c r="AU120" i="18" s="1"/>
  <c r="O120" i="18" s="1"/>
  <c r="AF104" i="27"/>
  <c r="CT115" i="12" s="1"/>
  <c r="BM120" i="18" s="1"/>
  <c r="AG120" i="18" s="1"/>
  <c r="J104" i="27"/>
  <c r="AF115" i="12" s="1"/>
  <c r="AQ120" i="18" s="1"/>
  <c r="K120" i="18" s="1"/>
  <c r="AE104" i="27"/>
  <c r="CQ115" i="12" s="1"/>
  <c r="BL120" i="18" s="1"/>
  <c r="AF120" i="18" s="1"/>
  <c r="F104" i="27"/>
  <c r="T115" i="12" s="1"/>
  <c r="AM120" i="18" s="1"/>
  <c r="G120" i="18" s="1"/>
  <c r="AC104" i="27"/>
  <c r="CK115" i="12" s="1"/>
  <c r="BJ120" i="18" s="1"/>
  <c r="AD120" i="18" s="1"/>
  <c r="B104" i="27"/>
  <c r="H115" i="12" s="1"/>
  <c r="E104" i="27"/>
  <c r="Q115" i="12" s="1"/>
  <c r="AL120" i="18" s="1"/>
  <c r="F120" i="18" s="1"/>
  <c r="I104" i="27"/>
  <c r="AC115" i="12" s="1"/>
  <c r="AP120" i="18" s="1"/>
  <c r="J120" i="18" s="1"/>
  <c r="M104" i="27"/>
  <c r="AO115" i="12" s="1"/>
  <c r="AT120" i="18" s="1"/>
  <c r="N120" i="18" s="1"/>
  <c r="Q104" i="27"/>
  <c r="BA115" i="12" s="1"/>
  <c r="AX120" i="18" s="1"/>
  <c r="R120" i="18" s="1"/>
  <c r="U104" i="27"/>
  <c r="BM115" i="12" s="1"/>
  <c r="BB120" i="18" s="1"/>
  <c r="V120" i="18" s="1"/>
  <c r="Y104" i="27"/>
  <c r="BY115" i="12" s="1"/>
  <c r="BF120" i="18" s="1"/>
  <c r="Z120" i="18" s="1"/>
  <c r="R104" i="27"/>
  <c r="BD115" i="12" s="1"/>
  <c r="AY120" i="18" s="1"/>
  <c r="S120" i="18" s="1"/>
  <c r="V104" i="27"/>
  <c r="BP115" i="12" s="1"/>
  <c r="BC120" i="18" s="1"/>
  <c r="W120" i="18" s="1"/>
  <c r="Z104" i="27"/>
  <c r="CB115" i="12" s="1"/>
  <c r="BG120" i="18" s="1"/>
  <c r="AA120" i="18" s="1"/>
  <c r="AD104" i="27"/>
  <c r="CN115" i="12" s="1"/>
  <c r="BK120" i="18" s="1"/>
  <c r="AE120" i="18" s="1"/>
  <c r="C104" i="27"/>
  <c r="K115" i="12" s="1"/>
  <c r="AJ120" i="18" s="1"/>
  <c r="D120" i="18" s="1"/>
  <c r="G104" i="27"/>
  <c r="W115" i="12" s="1"/>
  <c r="AN120" i="18" s="1"/>
  <c r="H120" i="18" s="1"/>
  <c r="K104" i="27"/>
  <c r="AI115" i="12" s="1"/>
  <c r="AR120" i="18" s="1"/>
  <c r="L120" i="18" s="1"/>
  <c r="O104" i="27"/>
  <c r="AU115" i="12" s="1"/>
  <c r="AV120" i="18" s="1"/>
  <c r="P120" i="18" s="1"/>
  <c r="S104" i="27"/>
  <c r="BG115" i="12" s="1"/>
  <c r="AZ120" i="18" s="1"/>
  <c r="T120" i="18" s="1"/>
  <c r="W104" i="27"/>
  <c r="BS115" i="12" s="1"/>
  <c r="BD120" i="18" s="1"/>
  <c r="X120" i="18" s="1"/>
  <c r="AA104" i="27"/>
  <c r="CE115" i="12" s="1"/>
  <c r="BH120" i="18" s="1"/>
  <c r="AB120" i="18" s="1"/>
  <c r="D104" i="27"/>
  <c r="N115" i="12" s="1"/>
  <c r="AK120" i="18" s="1"/>
  <c r="E120" i="18" s="1"/>
  <c r="H104" i="27"/>
  <c r="Z115" i="12" s="1"/>
  <c r="AO120" i="18" s="1"/>
  <c r="I120" i="18" s="1"/>
  <c r="L104" i="27"/>
  <c r="AL115" i="12" s="1"/>
  <c r="AS120" i="18" s="1"/>
  <c r="M120" i="18" s="1"/>
  <c r="P104" i="27"/>
  <c r="AX115" i="12" s="1"/>
  <c r="AW120" i="18" s="1"/>
  <c r="Q120" i="18" s="1"/>
  <c r="T104" i="27"/>
  <c r="BJ115" i="12" s="1"/>
  <c r="BA120" i="18" s="1"/>
  <c r="U120" i="18" s="1"/>
  <c r="X104" i="27"/>
  <c r="BV115" i="12" s="1"/>
  <c r="BE120" i="18" s="1"/>
  <c r="Y120" i="18" s="1"/>
  <c r="AB104" i="27"/>
  <c r="CH115" i="12" s="1"/>
  <c r="BI120" i="18" s="1"/>
  <c r="AC120" i="18" s="1"/>
  <c r="V103" i="27"/>
  <c r="BP114" i="12" s="1"/>
  <c r="BC119" i="18" s="1"/>
  <c r="W119" i="18" s="1"/>
  <c r="R103" i="27"/>
  <c r="BD114" i="12" s="1"/>
  <c r="AY119" i="18" s="1"/>
  <c r="S119" i="18" s="1"/>
  <c r="AF103" i="27"/>
  <c r="CT114" i="12" s="1"/>
  <c r="BM119" i="18" s="1"/>
  <c r="AG119" i="18" s="1"/>
  <c r="K103" i="27"/>
  <c r="AI114" i="12" s="1"/>
  <c r="AR119" i="18" s="1"/>
  <c r="L119" i="18" s="1"/>
  <c r="Z103" i="27"/>
  <c r="CB114" i="12" s="1"/>
  <c r="BG119" i="18" s="1"/>
  <c r="AA119" i="18" s="1"/>
  <c r="E103" i="27"/>
  <c r="Q114" i="12" s="1"/>
  <c r="AL119" i="18" s="1"/>
  <c r="F119" i="18" s="1"/>
  <c r="D103" i="27"/>
  <c r="N114" i="12" s="1"/>
  <c r="H103" i="27"/>
  <c r="Z114" i="12" s="1"/>
  <c r="AO119" i="18" s="1"/>
  <c r="I119" i="18" s="1"/>
  <c r="L103" i="27"/>
  <c r="AL114" i="12" s="1"/>
  <c r="AS119" i="18" s="1"/>
  <c r="M119" i="18" s="1"/>
  <c r="P103" i="27"/>
  <c r="AX114" i="12" s="1"/>
  <c r="AW119" i="18" s="1"/>
  <c r="Q119" i="18" s="1"/>
  <c r="T103" i="27"/>
  <c r="BJ114" i="12" s="1"/>
  <c r="BA119" i="18" s="1"/>
  <c r="U119" i="18" s="1"/>
  <c r="X103" i="27"/>
  <c r="BV114" i="12" s="1"/>
  <c r="BE119" i="18" s="1"/>
  <c r="Y119" i="18" s="1"/>
  <c r="AB103" i="27"/>
  <c r="CH114" i="12" s="1"/>
  <c r="BI119" i="18" s="1"/>
  <c r="AC119" i="18" s="1"/>
  <c r="I103" i="27"/>
  <c r="AC114" i="12" s="1"/>
  <c r="AP119" i="18" s="1"/>
  <c r="J119" i="18" s="1"/>
  <c r="M103" i="27"/>
  <c r="AO114" i="12" s="1"/>
  <c r="AT119" i="18" s="1"/>
  <c r="N119" i="18" s="1"/>
  <c r="Q103" i="27"/>
  <c r="BA114" i="12" s="1"/>
  <c r="AX119" i="18" s="1"/>
  <c r="R119" i="18" s="1"/>
  <c r="U103" i="27"/>
  <c r="BM114" i="12" s="1"/>
  <c r="BB119" i="18" s="1"/>
  <c r="V119" i="18" s="1"/>
  <c r="Y103" i="27"/>
  <c r="BY114" i="12" s="1"/>
  <c r="BF119" i="18" s="1"/>
  <c r="Z119" i="18" s="1"/>
  <c r="AC103" i="27"/>
  <c r="CK114" i="12" s="1"/>
  <c r="BJ119" i="18" s="1"/>
  <c r="AD119" i="18" s="1"/>
  <c r="B103" i="27"/>
  <c r="H114" i="12" s="1"/>
  <c r="F103" i="27"/>
  <c r="T114" i="12" s="1"/>
  <c r="AM119" i="18" s="1"/>
  <c r="G119" i="18" s="1"/>
  <c r="J103" i="27"/>
  <c r="AF114" i="12" s="1"/>
  <c r="AQ119" i="18" s="1"/>
  <c r="K119" i="18" s="1"/>
  <c r="N103" i="27"/>
  <c r="AR114" i="12" s="1"/>
  <c r="AU119" i="18" s="1"/>
  <c r="O119" i="18" s="1"/>
  <c r="AD103" i="27"/>
  <c r="CN114" i="12" s="1"/>
  <c r="BK119" i="18" s="1"/>
  <c r="AE119" i="18" s="1"/>
  <c r="C103" i="27"/>
  <c r="K114" i="12" s="1"/>
  <c r="AJ119" i="18" s="1"/>
  <c r="D119" i="18" s="1"/>
  <c r="G103" i="27"/>
  <c r="W114" i="12" s="1"/>
  <c r="AN119" i="18" s="1"/>
  <c r="H119" i="18" s="1"/>
  <c r="O103" i="27"/>
  <c r="AU114" i="12" s="1"/>
  <c r="AV119" i="18" s="1"/>
  <c r="P119" i="18" s="1"/>
  <c r="S103" i="27"/>
  <c r="BG114" i="12" s="1"/>
  <c r="AZ119" i="18" s="1"/>
  <c r="T119" i="18" s="1"/>
  <c r="W103" i="27"/>
  <c r="BS114" i="12" s="1"/>
  <c r="BD119" i="18" s="1"/>
  <c r="X119" i="18" s="1"/>
  <c r="AA103" i="27"/>
  <c r="CE114" i="12" s="1"/>
  <c r="BH119" i="18" s="1"/>
  <c r="AB119" i="18" s="1"/>
  <c r="AE103" i="27"/>
  <c r="CQ114" i="12" s="1"/>
  <c r="BL119" i="18" s="1"/>
  <c r="AF119" i="18" s="1"/>
  <c r="P102" i="27"/>
  <c r="AX113" i="12" s="1"/>
  <c r="AW118" i="18" s="1"/>
  <c r="Q118" i="18" s="1"/>
  <c r="D102" i="27"/>
  <c r="N113" i="12" s="1"/>
  <c r="AF102" i="27"/>
  <c r="CT113" i="12" s="1"/>
  <c r="BM118" i="18" s="1"/>
  <c r="AG118" i="18" s="1"/>
  <c r="AE102" i="27"/>
  <c r="CQ113" i="12" s="1"/>
  <c r="BL118" i="18" s="1"/>
  <c r="AF118" i="18" s="1"/>
  <c r="B102" i="27"/>
  <c r="H113" i="12" s="1"/>
  <c r="V102" i="27"/>
  <c r="BP113" i="12" s="1"/>
  <c r="BC118" i="18" s="1"/>
  <c r="W118" i="18" s="1"/>
  <c r="E102" i="27"/>
  <c r="Q113" i="12" s="1"/>
  <c r="AL118" i="18" s="1"/>
  <c r="F118" i="18" s="1"/>
  <c r="I102" i="27"/>
  <c r="AC113" i="12" s="1"/>
  <c r="AP118" i="18" s="1"/>
  <c r="J118" i="18" s="1"/>
  <c r="M102" i="27"/>
  <c r="AO113" i="12" s="1"/>
  <c r="AT118" i="18" s="1"/>
  <c r="N118" i="18" s="1"/>
  <c r="Q102" i="27"/>
  <c r="BA113" i="12" s="1"/>
  <c r="AX118" i="18" s="1"/>
  <c r="R118" i="18" s="1"/>
  <c r="U102" i="27"/>
  <c r="BM113" i="12" s="1"/>
  <c r="BB118" i="18" s="1"/>
  <c r="V118" i="18" s="1"/>
  <c r="Y102" i="27"/>
  <c r="BY113" i="12" s="1"/>
  <c r="BF118" i="18" s="1"/>
  <c r="Z118" i="18" s="1"/>
  <c r="AC102" i="27"/>
  <c r="CK113" i="12" s="1"/>
  <c r="BJ118" i="18" s="1"/>
  <c r="AD118" i="18" s="1"/>
  <c r="F102" i="27"/>
  <c r="T113" i="12" s="1"/>
  <c r="AM118" i="18" s="1"/>
  <c r="G118" i="18" s="1"/>
  <c r="N102" i="27"/>
  <c r="AR113" i="12" s="1"/>
  <c r="AU118" i="18" s="1"/>
  <c r="O118" i="18" s="1"/>
  <c r="R102" i="27"/>
  <c r="BD113" i="12" s="1"/>
  <c r="AY118" i="18" s="1"/>
  <c r="S118" i="18" s="1"/>
  <c r="Z102" i="27"/>
  <c r="CB113" i="12" s="1"/>
  <c r="BG118" i="18" s="1"/>
  <c r="AA118" i="18" s="1"/>
  <c r="C102" i="27"/>
  <c r="K113" i="12" s="1"/>
  <c r="AJ118" i="18" s="1"/>
  <c r="D118" i="18" s="1"/>
  <c r="G102" i="27"/>
  <c r="W113" i="12" s="1"/>
  <c r="AN118" i="18" s="1"/>
  <c r="H118" i="18" s="1"/>
  <c r="K102" i="27"/>
  <c r="AI113" i="12" s="1"/>
  <c r="AR118" i="18" s="1"/>
  <c r="L118" i="18" s="1"/>
  <c r="O102" i="27"/>
  <c r="AU113" i="12" s="1"/>
  <c r="AV118" i="18" s="1"/>
  <c r="P118" i="18" s="1"/>
  <c r="S102" i="27"/>
  <c r="BG113" i="12" s="1"/>
  <c r="AZ118" i="18" s="1"/>
  <c r="T118" i="18" s="1"/>
  <c r="W102" i="27"/>
  <c r="BS113" i="12" s="1"/>
  <c r="BD118" i="18" s="1"/>
  <c r="X118" i="18" s="1"/>
  <c r="AA102" i="27"/>
  <c r="CE113" i="12" s="1"/>
  <c r="BH118" i="18" s="1"/>
  <c r="AB118" i="18" s="1"/>
  <c r="J102" i="27"/>
  <c r="AF113" i="12" s="1"/>
  <c r="AQ118" i="18" s="1"/>
  <c r="K118" i="18" s="1"/>
  <c r="AD102" i="27"/>
  <c r="CN113" i="12" s="1"/>
  <c r="BK118" i="18" s="1"/>
  <c r="AE118" i="18" s="1"/>
  <c r="H102" i="27"/>
  <c r="Z113" i="12" s="1"/>
  <c r="AO118" i="18" s="1"/>
  <c r="I118" i="18" s="1"/>
  <c r="L102" i="27"/>
  <c r="AL113" i="12" s="1"/>
  <c r="AS118" i="18" s="1"/>
  <c r="M118" i="18" s="1"/>
  <c r="T102" i="27"/>
  <c r="BJ113" i="12" s="1"/>
  <c r="BA118" i="18" s="1"/>
  <c r="U118" i="18" s="1"/>
  <c r="X102" i="27"/>
  <c r="BV113" i="12" s="1"/>
  <c r="BE118" i="18" s="1"/>
  <c r="Y118" i="18" s="1"/>
  <c r="AB102" i="27"/>
  <c r="CH113" i="12" s="1"/>
  <c r="BI118" i="18" s="1"/>
  <c r="AC118" i="18" s="1"/>
  <c r="M117" i="27"/>
  <c r="AO128" i="12" s="1"/>
  <c r="I117" i="27"/>
  <c r="AC128" i="12" s="1"/>
  <c r="AF117" i="27"/>
  <c r="CT128" i="12" s="1"/>
  <c r="E117" i="27"/>
  <c r="Q128" i="12" s="1"/>
  <c r="O117" i="27"/>
  <c r="AU128" i="12" s="1"/>
  <c r="B117" i="27"/>
  <c r="H128" i="12" s="1"/>
  <c r="F117" i="27"/>
  <c r="T128" i="12" s="1"/>
  <c r="J117" i="27"/>
  <c r="AF128" i="12" s="1"/>
  <c r="N117" i="27"/>
  <c r="AR128" i="12" s="1"/>
  <c r="R117" i="27"/>
  <c r="BD128" i="12" s="1"/>
  <c r="V117" i="27"/>
  <c r="BP128" i="12" s="1"/>
  <c r="Z117" i="27"/>
  <c r="CB128" i="12" s="1"/>
  <c r="AD117" i="27"/>
  <c r="CN128" i="12" s="1"/>
  <c r="C117" i="27"/>
  <c r="K128" i="12" s="1"/>
  <c r="G117" i="27"/>
  <c r="W128" i="12" s="1"/>
  <c r="K117" i="27"/>
  <c r="AI128" i="12" s="1"/>
  <c r="S117" i="27"/>
  <c r="BG128" i="12" s="1"/>
  <c r="W117" i="27"/>
  <c r="BS128" i="12" s="1"/>
  <c r="AA117" i="27"/>
  <c r="CE128" i="12" s="1"/>
  <c r="AE117" i="27"/>
  <c r="CQ128" i="12" s="1"/>
  <c r="D117" i="27"/>
  <c r="N128" i="12" s="1"/>
  <c r="H117" i="27"/>
  <c r="Z128" i="12" s="1"/>
  <c r="L117" i="27"/>
  <c r="AL128" i="12" s="1"/>
  <c r="P117" i="27"/>
  <c r="AX128" i="12" s="1"/>
  <c r="T117" i="27"/>
  <c r="BJ128" i="12" s="1"/>
  <c r="X117" i="27"/>
  <c r="BV128" i="12" s="1"/>
  <c r="AB117" i="27"/>
  <c r="CH128" i="12" s="1"/>
  <c r="Q117" i="27"/>
  <c r="BA128" i="12" s="1"/>
  <c r="U117" i="27"/>
  <c r="BM128" i="12" s="1"/>
  <c r="Y117" i="27"/>
  <c r="BY128" i="12" s="1"/>
  <c r="AC117" i="27"/>
  <c r="CK128" i="12" s="1"/>
  <c r="AF116" i="27"/>
  <c r="CT127" i="12" s="1"/>
  <c r="B116" i="27"/>
  <c r="H127" i="12" s="1"/>
  <c r="H76" i="35" s="1"/>
  <c r="P116" i="27"/>
  <c r="AX127" i="12" s="1"/>
  <c r="L116" i="27"/>
  <c r="AL127" i="12" s="1"/>
  <c r="F116" i="27"/>
  <c r="T127" i="12" s="1"/>
  <c r="C116" i="27"/>
  <c r="K127" i="12" s="1"/>
  <c r="G116" i="27"/>
  <c r="W127" i="12" s="1"/>
  <c r="K116" i="27"/>
  <c r="AI127" i="12" s="1"/>
  <c r="O116" i="27"/>
  <c r="AU127" i="12" s="1"/>
  <c r="S116" i="27"/>
  <c r="BG127" i="12" s="1"/>
  <c r="W116" i="27"/>
  <c r="BS127" i="12" s="1"/>
  <c r="AA116" i="27"/>
  <c r="CE127" i="12" s="1"/>
  <c r="AE116" i="27"/>
  <c r="CQ127" i="12" s="1"/>
  <c r="D116" i="27"/>
  <c r="N127" i="12" s="1"/>
  <c r="H116" i="27"/>
  <c r="Z127" i="12" s="1"/>
  <c r="T116" i="27"/>
  <c r="BJ127" i="12" s="1"/>
  <c r="X116" i="27"/>
  <c r="BV127" i="12" s="1"/>
  <c r="AB116" i="27"/>
  <c r="CH127" i="12" s="1"/>
  <c r="E116" i="27"/>
  <c r="Q127" i="12" s="1"/>
  <c r="I116" i="27"/>
  <c r="AC127" i="12" s="1"/>
  <c r="M116" i="27"/>
  <c r="AO127" i="12" s="1"/>
  <c r="Q116" i="27"/>
  <c r="BA127" i="12" s="1"/>
  <c r="U116" i="27"/>
  <c r="BM127" i="12" s="1"/>
  <c r="Y116" i="27"/>
  <c r="BY127" i="12" s="1"/>
  <c r="AC116" i="27"/>
  <c r="CK127" i="12" s="1"/>
  <c r="J116" i="27"/>
  <c r="AF127" i="12" s="1"/>
  <c r="N116" i="27"/>
  <c r="AR127" i="12" s="1"/>
  <c r="R116" i="27"/>
  <c r="BD127" i="12" s="1"/>
  <c r="V116" i="27"/>
  <c r="BP127" i="12" s="1"/>
  <c r="Z116" i="27"/>
  <c r="CB127" i="12" s="1"/>
  <c r="AD116" i="27"/>
  <c r="CN127" i="12" s="1"/>
  <c r="E115" i="27"/>
  <c r="Q126" i="12" s="1"/>
  <c r="AF115" i="27"/>
  <c r="CT126" i="12" s="1"/>
  <c r="M115" i="27"/>
  <c r="AO126" i="12" s="1"/>
  <c r="B115" i="27"/>
  <c r="H126" i="12" s="1"/>
  <c r="H77" i="35" s="1"/>
  <c r="F115" i="27"/>
  <c r="T126" i="12" s="1"/>
  <c r="J115" i="27"/>
  <c r="AF126" i="12" s="1"/>
  <c r="N115" i="27"/>
  <c r="AR126" i="12" s="1"/>
  <c r="R115" i="27"/>
  <c r="BD126" i="12" s="1"/>
  <c r="V115" i="27"/>
  <c r="BP126" i="12" s="1"/>
  <c r="Z115" i="27"/>
  <c r="CB126" i="12" s="1"/>
  <c r="AD115" i="27"/>
  <c r="CN126" i="12" s="1"/>
  <c r="C115" i="27"/>
  <c r="K126" i="12" s="1"/>
  <c r="G115" i="27"/>
  <c r="W126" i="12" s="1"/>
  <c r="K115" i="27"/>
  <c r="AI126" i="12" s="1"/>
  <c r="O115" i="27"/>
  <c r="AU126" i="12" s="1"/>
  <c r="S115" i="27"/>
  <c r="BG126" i="12" s="1"/>
  <c r="W115" i="27"/>
  <c r="BS126" i="12" s="1"/>
  <c r="AA115" i="27"/>
  <c r="CE126" i="12" s="1"/>
  <c r="AE115" i="27"/>
  <c r="CQ126" i="12" s="1"/>
  <c r="D115" i="27"/>
  <c r="N126" i="12" s="1"/>
  <c r="H115" i="27"/>
  <c r="Z126" i="12" s="1"/>
  <c r="L115" i="27"/>
  <c r="AL126" i="12" s="1"/>
  <c r="P115" i="27"/>
  <c r="AX126" i="12" s="1"/>
  <c r="T115" i="27"/>
  <c r="BJ126" i="12" s="1"/>
  <c r="X115" i="27"/>
  <c r="BV126" i="12" s="1"/>
  <c r="AB115" i="27"/>
  <c r="CH126" i="12" s="1"/>
  <c r="I115" i="27"/>
  <c r="AC126" i="12" s="1"/>
  <c r="Q115" i="27"/>
  <c r="BA126" i="12" s="1"/>
  <c r="U115" i="27"/>
  <c r="BM126" i="12" s="1"/>
  <c r="Y115" i="27"/>
  <c r="BY126" i="12" s="1"/>
  <c r="AC115" i="27"/>
  <c r="CK126" i="12" s="1"/>
  <c r="D114" i="27"/>
  <c r="N125" i="12" s="1"/>
  <c r="AF114" i="27"/>
  <c r="CT125" i="12" s="1"/>
  <c r="M114" i="27"/>
  <c r="AO125" i="12" s="1"/>
  <c r="E114" i="27"/>
  <c r="Q125" i="12" s="1"/>
  <c r="I114" i="27"/>
  <c r="AC125" i="12" s="1"/>
  <c r="Q114" i="27"/>
  <c r="BA125" i="12" s="1"/>
  <c r="U114" i="27"/>
  <c r="BM125" i="12" s="1"/>
  <c r="Y114" i="27"/>
  <c r="BY125" i="12" s="1"/>
  <c r="AC114" i="27"/>
  <c r="CK125" i="12" s="1"/>
  <c r="B114" i="27"/>
  <c r="H125" i="12" s="1"/>
  <c r="H78" i="35" s="1"/>
  <c r="F114" i="27"/>
  <c r="T125" i="12" s="1"/>
  <c r="J114" i="27"/>
  <c r="AF125" i="12" s="1"/>
  <c r="N114" i="27"/>
  <c r="AR125" i="12" s="1"/>
  <c r="R114" i="27"/>
  <c r="BD125" i="12" s="1"/>
  <c r="V114" i="27"/>
  <c r="BP125" i="12" s="1"/>
  <c r="Z114" i="27"/>
  <c r="CB125" i="12" s="1"/>
  <c r="AD114" i="27"/>
  <c r="CN125" i="12" s="1"/>
  <c r="C114" i="27"/>
  <c r="K125" i="12" s="1"/>
  <c r="G114" i="27"/>
  <c r="W125" i="12" s="1"/>
  <c r="K114" i="27"/>
  <c r="AI125" i="12" s="1"/>
  <c r="O114" i="27"/>
  <c r="AU125" i="12" s="1"/>
  <c r="S114" i="27"/>
  <c r="BG125" i="12" s="1"/>
  <c r="W114" i="27"/>
  <c r="BS125" i="12" s="1"/>
  <c r="AA114" i="27"/>
  <c r="CE125" i="12" s="1"/>
  <c r="AE114" i="27"/>
  <c r="CQ125" i="12" s="1"/>
  <c r="H114" i="27"/>
  <c r="Z125" i="12" s="1"/>
  <c r="L114" i="27"/>
  <c r="AL125" i="12" s="1"/>
  <c r="P114" i="27"/>
  <c r="AX125" i="12" s="1"/>
  <c r="T114" i="27"/>
  <c r="BJ125" i="12" s="1"/>
  <c r="X114" i="27"/>
  <c r="BV125" i="12" s="1"/>
  <c r="AB114" i="27"/>
  <c r="CH125" i="12" s="1"/>
  <c r="G113" i="27"/>
  <c r="W124" i="12" s="1"/>
  <c r="C113" i="27"/>
  <c r="K124" i="12" s="1"/>
  <c r="AF113" i="27"/>
  <c r="CT124" i="12" s="1"/>
  <c r="M113" i="27"/>
  <c r="AO124" i="12" s="1"/>
  <c r="E113" i="27"/>
  <c r="Q124" i="12" s="1"/>
  <c r="I113" i="27"/>
  <c r="AC124" i="12" s="1"/>
  <c r="Q113" i="27"/>
  <c r="BA124" i="12" s="1"/>
  <c r="U113" i="27"/>
  <c r="BM124" i="12" s="1"/>
  <c r="Y113" i="27"/>
  <c r="BY124" i="12" s="1"/>
  <c r="AC113" i="27"/>
  <c r="CK124" i="12" s="1"/>
  <c r="B113" i="27"/>
  <c r="H124" i="12" s="1"/>
  <c r="H80" i="35" s="1"/>
  <c r="F113" i="27"/>
  <c r="T124" i="12" s="1"/>
  <c r="J113" i="27"/>
  <c r="AF124" i="12" s="1"/>
  <c r="N113" i="27"/>
  <c r="AR124" i="12" s="1"/>
  <c r="R113" i="27"/>
  <c r="BD124" i="12" s="1"/>
  <c r="V113" i="27"/>
  <c r="BP124" i="12" s="1"/>
  <c r="Z113" i="27"/>
  <c r="CB124" i="12" s="1"/>
  <c r="AD113" i="27"/>
  <c r="CN124" i="12" s="1"/>
  <c r="K113" i="27"/>
  <c r="AI124" i="12" s="1"/>
  <c r="O113" i="27"/>
  <c r="AU124" i="12" s="1"/>
  <c r="S113" i="27"/>
  <c r="BG124" i="12" s="1"/>
  <c r="W113" i="27"/>
  <c r="BS124" i="12" s="1"/>
  <c r="AA113" i="27"/>
  <c r="CE124" i="12" s="1"/>
  <c r="AE113" i="27"/>
  <c r="CQ124" i="12" s="1"/>
  <c r="D113" i="27"/>
  <c r="N124" i="12" s="1"/>
  <c r="H113" i="27"/>
  <c r="Z124" i="12" s="1"/>
  <c r="L113" i="27"/>
  <c r="AL124" i="12" s="1"/>
  <c r="P113" i="27"/>
  <c r="AX124" i="12" s="1"/>
  <c r="T113" i="27"/>
  <c r="BJ124" i="12" s="1"/>
  <c r="X113" i="27"/>
  <c r="BV124" i="12" s="1"/>
  <c r="AB113" i="27"/>
  <c r="CH124" i="12" s="1"/>
  <c r="AE112" i="27"/>
  <c r="CQ123" i="12" s="1"/>
  <c r="B112" i="27"/>
  <c r="H123" i="12" s="1"/>
  <c r="H81" i="35" s="1"/>
  <c r="N112" i="27"/>
  <c r="AR123" i="12" s="1"/>
  <c r="J112" i="27"/>
  <c r="AF123" i="12" s="1"/>
  <c r="AF112" i="27"/>
  <c r="CT123" i="12" s="1"/>
  <c r="F112" i="27"/>
  <c r="T123" i="12" s="1"/>
  <c r="C112" i="27"/>
  <c r="K123" i="12" s="1"/>
  <c r="G112" i="27"/>
  <c r="W123" i="12" s="1"/>
  <c r="K112" i="27"/>
  <c r="AI123" i="12" s="1"/>
  <c r="O112" i="27"/>
  <c r="AU123" i="12" s="1"/>
  <c r="S112" i="27"/>
  <c r="BG123" i="12" s="1"/>
  <c r="W112" i="27"/>
  <c r="BS123" i="12" s="1"/>
  <c r="AA112" i="27"/>
  <c r="CE123" i="12" s="1"/>
  <c r="D112" i="27"/>
  <c r="N123" i="12" s="1"/>
  <c r="H112" i="27"/>
  <c r="Z123" i="12" s="1"/>
  <c r="L112" i="27"/>
  <c r="AL123" i="12" s="1"/>
  <c r="P112" i="27"/>
  <c r="AX123" i="12" s="1"/>
  <c r="T112" i="27"/>
  <c r="BJ123" i="12" s="1"/>
  <c r="X112" i="27"/>
  <c r="BV123" i="12" s="1"/>
  <c r="AB112" i="27"/>
  <c r="CH123" i="12" s="1"/>
  <c r="E112" i="27"/>
  <c r="Q123" i="12" s="1"/>
  <c r="I112" i="27"/>
  <c r="AC123" i="12" s="1"/>
  <c r="M112" i="27"/>
  <c r="AO123" i="12" s="1"/>
  <c r="Q112" i="27"/>
  <c r="BA123" i="12" s="1"/>
  <c r="U112" i="27"/>
  <c r="BM123" i="12" s="1"/>
  <c r="Y112" i="27"/>
  <c r="BY123" i="12" s="1"/>
  <c r="AC112" i="27"/>
  <c r="CK123" i="12" s="1"/>
  <c r="R112" i="27"/>
  <c r="BD123" i="12" s="1"/>
  <c r="V112" i="27"/>
  <c r="BP123" i="12" s="1"/>
  <c r="Z112" i="27"/>
  <c r="CB123" i="12" s="1"/>
  <c r="AD112" i="27"/>
  <c r="CN123" i="12" s="1"/>
  <c r="K111" i="27"/>
  <c r="AI122" i="12" s="1"/>
  <c r="E111" i="27"/>
  <c r="Q122" i="12" s="1"/>
  <c r="AF111" i="27"/>
  <c r="CT122" i="12" s="1"/>
  <c r="AD111" i="27"/>
  <c r="CN122" i="12" s="1"/>
  <c r="C111" i="27"/>
  <c r="K122" i="12" s="1"/>
  <c r="G111" i="27"/>
  <c r="W122" i="12" s="1"/>
  <c r="O111" i="27"/>
  <c r="AU122" i="12" s="1"/>
  <c r="S111" i="27"/>
  <c r="BG122" i="12" s="1"/>
  <c r="W111" i="27"/>
  <c r="BS122" i="12" s="1"/>
  <c r="AA111" i="27"/>
  <c r="CE122" i="12" s="1"/>
  <c r="AE111" i="27"/>
  <c r="CQ122" i="12" s="1"/>
  <c r="D111" i="27"/>
  <c r="N122" i="12" s="1"/>
  <c r="H111" i="27"/>
  <c r="Z122" i="12" s="1"/>
  <c r="L111" i="27"/>
  <c r="AL122" i="12" s="1"/>
  <c r="P111" i="27"/>
  <c r="AX122" i="12" s="1"/>
  <c r="T111" i="27"/>
  <c r="BJ122" i="12" s="1"/>
  <c r="X111" i="27"/>
  <c r="BV122" i="12" s="1"/>
  <c r="AB111" i="27"/>
  <c r="CH122" i="12" s="1"/>
  <c r="I111" i="27"/>
  <c r="AC122" i="12" s="1"/>
  <c r="M111" i="27"/>
  <c r="AO122" i="12" s="1"/>
  <c r="Q111" i="27"/>
  <c r="BA122" i="12" s="1"/>
  <c r="U111" i="27"/>
  <c r="BM122" i="12" s="1"/>
  <c r="Y111" i="27"/>
  <c r="BY122" i="12" s="1"/>
  <c r="AC111" i="27"/>
  <c r="CK122" i="12" s="1"/>
  <c r="B111" i="27"/>
  <c r="H122" i="12" s="1"/>
  <c r="H82" i="35" s="1"/>
  <c r="F111" i="27"/>
  <c r="T122" i="12" s="1"/>
  <c r="J111" i="27"/>
  <c r="AF122" i="12" s="1"/>
  <c r="N111" i="27"/>
  <c r="AR122" i="12" s="1"/>
  <c r="R111" i="27"/>
  <c r="BD122" i="12" s="1"/>
  <c r="V111" i="27"/>
  <c r="BP122" i="12" s="1"/>
  <c r="Z111" i="27"/>
  <c r="CB122" i="12" s="1"/>
  <c r="AC110" i="27"/>
  <c r="CK121" i="12" s="1"/>
  <c r="C110" i="27"/>
  <c r="K121" i="12" s="1"/>
  <c r="G110" i="27"/>
  <c r="W121" i="12" s="1"/>
  <c r="K110" i="27"/>
  <c r="AI121" i="12" s="1"/>
  <c r="O110" i="27"/>
  <c r="AU121" i="12" s="1"/>
  <c r="S110" i="27"/>
  <c r="BG121" i="12" s="1"/>
  <c r="W110" i="27"/>
  <c r="BS121" i="12" s="1"/>
  <c r="AA110" i="27"/>
  <c r="CE121" i="12" s="1"/>
  <c r="AE110" i="27"/>
  <c r="CQ121" i="12" s="1"/>
  <c r="H110" i="27"/>
  <c r="Z121" i="12" s="1"/>
  <c r="L110" i="27"/>
  <c r="AL121" i="12" s="1"/>
  <c r="T110" i="27"/>
  <c r="BJ121" i="12" s="1"/>
  <c r="X110" i="27"/>
  <c r="BV121" i="12" s="1"/>
  <c r="AB110" i="27"/>
  <c r="CH121" i="12" s="1"/>
  <c r="D110" i="27"/>
  <c r="N121" i="12" s="1"/>
  <c r="AF110" i="27"/>
  <c r="CT121" i="12" s="1"/>
  <c r="E110" i="27"/>
  <c r="Q121" i="12" s="1"/>
  <c r="I110" i="27"/>
  <c r="AC121" i="12" s="1"/>
  <c r="M110" i="27"/>
  <c r="AO121" i="12" s="1"/>
  <c r="Q110" i="27"/>
  <c r="BA121" i="12" s="1"/>
  <c r="U110" i="27"/>
  <c r="BM121" i="12" s="1"/>
  <c r="Y110" i="27"/>
  <c r="BY121" i="12" s="1"/>
  <c r="G5" i="7"/>
  <c r="G7" i="7"/>
  <c r="H8" i="7"/>
  <c r="G11" i="7"/>
  <c r="H12" i="7"/>
  <c r="G15" i="7"/>
  <c r="H16" i="7"/>
  <c r="G19" i="7"/>
  <c r="H20" i="7"/>
  <c r="G23" i="7"/>
  <c r="H24" i="7"/>
  <c r="G27" i="7"/>
  <c r="H28" i="7"/>
  <c r="G31" i="7"/>
  <c r="H32" i="7"/>
  <c r="G35" i="7"/>
  <c r="H36" i="7"/>
  <c r="G39" i="7"/>
  <c r="H124" i="7"/>
  <c r="G123" i="7"/>
  <c r="H125" i="7"/>
  <c r="G124" i="7"/>
  <c r="H121" i="7"/>
  <c r="H123" i="7"/>
  <c r="G122" i="7"/>
  <c r="G125" i="7"/>
  <c r="G120" i="7"/>
  <c r="H117" i="7"/>
  <c r="H122" i="7"/>
  <c r="H118" i="7"/>
  <c r="G117" i="7"/>
  <c r="H120" i="7"/>
  <c r="G119" i="7"/>
  <c r="G121" i="7"/>
  <c r="H119" i="7"/>
  <c r="H114" i="7"/>
  <c r="G113" i="7"/>
  <c r="G118" i="7"/>
  <c r="H115" i="7"/>
  <c r="G114" i="7"/>
  <c r="G116" i="7"/>
  <c r="H113" i="7"/>
  <c r="H110" i="7"/>
  <c r="G109" i="7"/>
  <c r="H106" i="7"/>
  <c r="G105" i="7"/>
  <c r="G115" i="7"/>
  <c r="G112" i="7"/>
  <c r="H109" i="7"/>
  <c r="G108" i="7"/>
  <c r="H105" i="7"/>
  <c r="G104" i="7"/>
  <c r="H112" i="7"/>
  <c r="H111" i="7"/>
  <c r="H108" i="7"/>
  <c r="H107" i="7"/>
  <c r="H104" i="7"/>
  <c r="H103" i="7"/>
  <c r="H102" i="7"/>
  <c r="G101" i="7"/>
  <c r="H98" i="7"/>
  <c r="G111" i="7"/>
  <c r="G110" i="7"/>
  <c r="G107" i="7"/>
  <c r="G106" i="7"/>
  <c r="G103" i="7"/>
  <c r="G102" i="7"/>
  <c r="H99" i="7"/>
  <c r="H116" i="7"/>
  <c r="H101" i="7"/>
  <c r="G100" i="7"/>
  <c r="G99" i="7"/>
  <c r="H96" i="7"/>
  <c r="G95" i="7"/>
  <c r="H92" i="7"/>
  <c r="G91" i="7"/>
  <c r="H97" i="7"/>
  <c r="G96" i="7"/>
  <c r="H93" i="7"/>
  <c r="G92" i="7"/>
  <c r="H100" i="7"/>
  <c r="H95" i="7"/>
  <c r="G94" i="7"/>
  <c r="H91" i="7"/>
  <c r="G90" i="7"/>
  <c r="G98" i="7"/>
  <c r="H90" i="7"/>
  <c r="H87" i="7"/>
  <c r="G86" i="7"/>
  <c r="H83" i="7"/>
  <c r="G82" i="7"/>
  <c r="H79" i="7"/>
  <c r="G78" i="7"/>
  <c r="H75" i="7"/>
  <c r="G74" i="7"/>
  <c r="H71" i="7"/>
  <c r="G97" i="7"/>
  <c r="H88" i="7"/>
  <c r="G87" i="7"/>
  <c r="H84" i="7"/>
  <c r="G83" i="7"/>
  <c r="H80" i="7"/>
  <c r="G79" i="7"/>
  <c r="H76" i="7"/>
  <c r="G75" i="7"/>
  <c r="H72" i="7"/>
  <c r="G71" i="7"/>
  <c r="G93" i="7"/>
  <c r="G89" i="7"/>
  <c r="H86" i="7"/>
  <c r="G85" i="7"/>
  <c r="H82" i="7"/>
  <c r="G81" i="7"/>
  <c r="H78" i="7"/>
  <c r="G77" i="7"/>
  <c r="H74" i="7"/>
  <c r="G73" i="7"/>
  <c r="G88" i="7"/>
  <c r="G80" i="7"/>
  <c r="G72" i="7"/>
  <c r="H69" i="7"/>
  <c r="G68" i="7"/>
  <c r="H65" i="7"/>
  <c r="G64" i="7"/>
  <c r="H61" i="7"/>
  <c r="G60" i="7"/>
  <c r="H57" i="7"/>
  <c r="G56" i="7"/>
  <c r="H85" i="7"/>
  <c r="H77" i="7"/>
  <c r="H70" i="7"/>
  <c r="G69" i="7"/>
  <c r="H66" i="7"/>
  <c r="G65" i="7"/>
  <c r="H62" i="7"/>
  <c r="G61" i="7"/>
  <c r="H58" i="7"/>
  <c r="G57" i="7"/>
  <c r="H54" i="7"/>
  <c r="H89" i="7"/>
  <c r="H81" i="7"/>
  <c r="H73" i="7"/>
  <c r="H68" i="7"/>
  <c r="G67" i="7"/>
  <c r="H64" i="7"/>
  <c r="G63" i="7"/>
  <c r="H60" i="7"/>
  <c r="G59" i="7"/>
  <c r="H56" i="7"/>
  <c r="G55" i="7"/>
  <c r="H94" i="7"/>
  <c r="G84" i="7"/>
  <c r="G76" i="7"/>
  <c r="H63" i="7"/>
  <c r="H55" i="7"/>
  <c r="G54" i="7"/>
  <c r="G53" i="7"/>
  <c r="H50" i="7"/>
  <c r="G49" i="7"/>
  <c r="H46" i="7"/>
  <c r="G45" i="7"/>
  <c r="H42" i="7"/>
  <c r="G41" i="7"/>
  <c r="H38" i="7"/>
  <c r="G70" i="7"/>
  <c r="G62" i="7"/>
  <c r="H51" i="7"/>
  <c r="G50" i="7"/>
  <c r="H47" i="7"/>
  <c r="G46" i="7"/>
  <c r="H43" i="7"/>
  <c r="G42" i="7"/>
  <c r="H39" i="7"/>
  <c r="G38" i="7"/>
  <c r="G66" i="7"/>
  <c r="G58" i="7"/>
  <c r="H53" i="7"/>
  <c r="G52" i="7"/>
  <c r="H49" i="7"/>
  <c r="G48" i="7"/>
  <c r="H45" i="7"/>
  <c r="G44" i="7"/>
  <c r="H41" i="7"/>
  <c r="G40" i="7"/>
  <c r="H6" i="7"/>
  <c r="G9" i="7"/>
  <c r="H10" i="7"/>
  <c r="G13" i="7"/>
  <c r="H14" i="7"/>
  <c r="G17" i="7"/>
  <c r="H18" i="7"/>
  <c r="G21" i="7"/>
  <c r="H22" i="7"/>
  <c r="G25" i="7"/>
  <c r="H26" i="7"/>
  <c r="G29" i="7"/>
  <c r="H30" i="7"/>
  <c r="G33" i="7"/>
  <c r="H34" i="7"/>
  <c r="G37" i="7"/>
  <c r="G43" i="7"/>
  <c r="G51" i="7"/>
  <c r="J3" i="7"/>
  <c r="G8" i="7"/>
  <c r="H9" i="7"/>
  <c r="G12" i="7"/>
  <c r="H13" i="7"/>
  <c r="G16" i="7"/>
  <c r="H17" i="7"/>
  <c r="G20" i="7"/>
  <c r="H21" i="7"/>
  <c r="G24" i="7"/>
  <c r="H25" i="7"/>
  <c r="G28" i="7"/>
  <c r="H29" i="7"/>
  <c r="G32" i="7"/>
  <c r="H33" i="7"/>
  <c r="G36" i="7"/>
  <c r="H37" i="7"/>
  <c r="H44" i="7"/>
  <c r="H52" i="7"/>
  <c r="H67" i="7"/>
  <c r="BQ109" i="12"/>
  <c r="AK111" i="12"/>
  <c r="M110" i="15" s="1"/>
  <c r="S111" i="12"/>
  <c r="G110" i="15" s="1"/>
  <c r="Y111" i="12"/>
  <c r="I110" i="15" s="1"/>
  <c r="BU111" i="12"/>
  <c r="Y110" i="15" s="1"/>
  <c r="CC108" i="12"/>
  <c r="CS111" i="12"/>
  <c r="AG110" i="15" s="1"/>
  <c r="U109" i="12"/>
  <c r="CU109" i="12"/>
  <c r="CO108" i="12"/>
  <c r="AM108" i="12"/>
  <c r="AY108" i="12"/>
  <c r="BO111" i="12"/>
  <c r="W110" i="15" s="1"/>
  <c r="AY109" i="12"/>
  <c r="AG109" i="12"/>
  <c r="DC9" i="12"/>
  <c r="DB16" i="12"/>
  <c r="DC16" i="12" s="1"/>
  <c r="DC20" i="12"/>
  <c r="DC25" i="12"/>
  <c r="AA108" i="12"/>
  <c r="DC12" i="12"/>
  <c r="CS98" i="12"/>
  <c r="AG97" i="15" s="1"/>
  <c r="DC8" i="12"/>
  <c r="CU104" i="12"/>
  <c r="BQ108" i="12"/>
  <c r="DC17" i="12"/>
  <c r="AW98" i="12"/>
  <c r="Q97" i="15" s="1"/>
  <c r="CU108" i="12"/>
  <c r="AW111" i="12"/>
  <c r="Q110" i="15" s="1"/>
  <c r="CM111" i="12"/>
  <c r="AE110" i="15" s="1"/>
  <c r="AB111" i="12"/>
  <c r="J110" i="15" s="1"/>
  <c r="AH111" i="12"/>
  <c r="L110" i="15" s="1"/>
  <c r="AP108" i="12"/>
  <c r="AT111" i="12"/>
  <c r="P110" i="15" s="1"/>
  <c r="BH108" i="12"/>
  <c r="BR111" i="12"/>
  <c r="X110" i="15" s="1"/>
  <c r="BZ108" i="12"/>
  <c r="CL108" i="12"/>
  <c r="CJ111" i="12"/>
  <c r="AD110" i="15" s="1"/>
  <c r="CP111" i="12"/>
  <c r="AF110" i="15" s="1"/>
  <c r="AQ111" i="12"/>
  <c r="O110" i="15" s="1"/>
  <c r="BW108" i="12"/>
  <c r="AJ109" i="12"/>
  <c r="AP109" i="12"/>
  <c r="BB109" i="12"/>
  <c r="BH109" i="12"/>
  <c r="BT109" i="12"/>
  <c r="AM109" i="12"/>
  <c r="AS109" i="12"/>
  <c r="BK109" i="12"/>
  <c r="BR98" i="12"/>
  <c r="X97" i="15" s="1"/>
  <c r="R104" i="12"/>
  <c r="AP104" i="12"/>
  <c r="BN104" i="12"/>
  <c r="AG104" i="12"/>
  <c r="AS104" i="12"/>
  <c r="X104" i="12"/>
  <c r="AJ104" i="12"/>
  <c r="AY104" i="12"/>
  <c r="BK104" i="12"/>
  <c r="AH5" i="18"/>
  <c r="AK5" i="15" s="1"/>
  <c r="CG111" i="12"/>
  <c r="AC110" i="15" s="1"/>
  <c r="CO104" i="12"/>
  <c r="CO109" i="12"/>
  <c r="CL104" i="12"/>
  <c r="CL109" i="12"/>
  <c r="CD98" i="12"/>
  <c r="AB97" i="15" s="1"/>
  <c r="R109" i="12"/>
  <c r="R108" i="12"/>
  <c r="AD104" i="12"/>
  <c r="AA109" i="12"/>
  <c r="I104" i="12"/>
  <c r="CA111" i="12"/>
  <c r="AA110" i="15" s="1"/>
  <c r="CC109" i="12"/>
  <c r="BX111" i="12"/>
  <c r="Z110" i="15" s="1"/>
  <c r="BN109" i="12"/>
  <c r="BB104" i="12"/>
  <c r="BE104" i="12"/>
  <c r="BC111" i="12"/>
  <c r="S110" i="15" s="1"/>
  <c r="BE109" i="12"/>
  <c r="AV108" i="12"/>
  <c r="AD109" i="12"/>
  <c r="AD108" i="12"/>
  <c r="AE111" i="12"/>
  <c r="K110" i="15" s="1"/>
  <c r="I108" i="12"/>
  <c r="CD111" i="12"/>
  <c r="AB110" i="15" s="1"/>
  <c r="AT98" i="12"/>
  <c r="P97" i="15" s="1"/>
  <c r="AV109" i="12"/>
  <c r="W41" i="35"/>
  <c r="J41" i="35" s="1"/>
  <c r="X109" i="12"/>
  <c r="O109" i="12"/>
  <c r="E12" i="35" s="1"/>
  <c r="G111" i="12"/>
  <c r="C110" i="15" s="1"/>
  <c r="I109" i="12"/>
  <c r="DB26" i="12"/>
  <c r="DC26" i="12" s="1"/>
  <c r="BQ104" i="12"/>
  <c r="AV104" i="12"/>
  <c r="AA104" i="12"/>
  <c r="DB6" i="12"/>
  <c r="DC6" i="12" s="1"/>
  <c r="DC7" i="12"/>
  <c r="DB11" i="12"/>
  <c r="DC11" i="12" s="1"/>
  <c r="DB15" i="12"/>
  <c r="DC15" i="12" s="1"/>
  <c r="DB18" i="12"/>
  <c r="DC18" i="12" s="1"/>
  <c r="DB19" i="12"/>
  <c r="DC19" i="12" s="1"/>
  <c r="DB22" i="12"/>
  <c r="DC22" i="12" s="1"/>
  <c r="DC31" i="12"/>
  <c r="BT104" i="12"/>
  <c r="DB10" i="12"/>
  <c r="DC10" i="12" s="1"/>
  <c r="DB14" i="12"/>
  <c r="DC14" i="12" s="1"/>
  <c r="DC27" i="12"/>
  <c r="BO98" i="12"/>
  <c r="W97" i="15" s="1"/>
  <c r="CM98" i="12"/>
  <c r="AE97" i="15" s="1"/>
  <c r="G98" i="12"/>
  <c r="DC23" i="12"/>
  <c r="DB30" i="12"/>
  <c r="DC30" i="12" s="1"/>
  <c r="J98" i="12"/>
  <c r="D97" i="15" s="1"/>
  <c r="V98" i="12"/>
  <c r="H97" i="15" s="1"/>
  <c r="S98" i="12"/>
  <c r="G97" i="15" s="1"/>
  <c r="I15" i="38"/>
  <c r="H14" i="38"/>
  <c r="BU98" i="12"/>
  <c r="Y97" i="15" s="1"/>
  <c r="M98" i="12"/>
  <c r="Y98" i="12"/>
  <c r="I97" i="15" s="1"/>
  <c r="BI98" i="12"/>
  <c r="U97" i="15" s="1"/>
  <c r="CJ98" i="12"/>
  <c r="AD97" i="15" s="1"/>
  <c r="BH104" i="12"/>
  <c r="CR104" i="12"/>
  <c r="BT108" i="12"/>
  <c r="CI108" i="12"/>
  <c r="U104" i="12"/>
  <c r="O104" i="12"/>
  <c r="E93" i="35" s="1"/>
  <c r="P98" i="12"/>
  <c r="F97" i="15" s="1"/>
  <c r="AB98" i="12"/>
  <c r="J97" i="15" s="1"/>
  <c r="BW104" i="12"/>
  <c r="CI104" i="12"/>
  <c r="O108" i="12"/>
  <c r="E8" i="35" s="1"/>
  <c r="U108" i="12"/>
  <c r="P111" i="12"/>
  <c r="F110" i="15" s="1"/>
  <c r="V111" i="12"/>
  <c r="H110" i="15" s="1"/>
  <c r="L109" i="12"/>
  <c r="G14" i="38"/>
  <c r="R19" i="13"/>
  <c r="CC104" i="12"/>
  <c r="D11" i="13"/>
  <c r="C11" i="13"/>
  <c r="B19" i="13"/>
  <c r="D3" i="13"/>
  <c r="C3" i="13"/>
  <c r="A3" i="13"/>
  <c r="T3" i="13"/>
  <c r="S3" i="13"/>
  <c r="Q3" i="13"/>
  <c r="B4" i="13"/>
  <c r="R4" i="13"/>
  <c r="BZ109" i="12"/>
  <c r="CF109" i="12"/>
  <c r="BW109" i="12"/>
  <c r="CI109" i="12"/>
  <c r="F14" i="38"/>
  <c r="CR109" i="12"/>
  <c r="W52" i="35"/>
  <c r="L52" i="35" s="1"/>
  <c r="W116" i="35"/>
  <c r="K116" i="35" s="1"/>
  <c r="W64" i="35"/>
  <c r="J64" i="35" s="1"/>
  <c r="W117" i="35"/>
  <c r="K117" i="35" s="1"/>
  <c r="W119" i="35"/>
  <c r="J119" i="35" s="1"/>
  <c r="W32" i="35"/>
  <c r="M32" i="35" s="1"/>
  <c r="E3" i="18"/>
  <c r="D4" i="18"/>
  <c r="AJ4" i="18"/>
  <c r="AK3" i="18"/>
  <c r="W40" i="35"/>
  <c r="M40" i="35" s="1"/>
  <c r="W62" i="35"/>
  <c r="J62" i="35" s="1"/>
  <c r="CP98" i="12"/>
  <c r="AF97" i="15" s="1"/>
  <c r="CR108" i="12"/>
  <c r="W19" i="35"/>
  <c r="K19" i="35" s="1"/>
  <c r="W55" i="35"/>
  <c r="L55" i="35" s="1"/>
  <c r="W100" i="35"/>
  <c r="K100" i="35" s="1"/>
  <c r="W37" i="35"/>
  <c r="J37" i="35" s="1"/>
  <c r="BZ104" i="12"/>
  <c r="CF104" i="12"/>
  <c r="CA98" i="12"/>
  <c r="AA97" i="15" s="1"/>
  <c r="BX98" i="12"/>
  <c r="Z97" i="15" s="1"/>
  <c r="CF108" i="12"/>
  <c r="CG98" i="12"/>
  <c r="AC97" i="15" s="1"/>
  <c r="W120" i="35"/>
  <c r="J120" i="35" s="1"/>
  <c r="W26" i="35"/>
  <c r="J26" i="35" s="1"/>
  <c r="W50" i="35"/>
  <c r="J50" i="35" s="1"/>
  <c r="W33" i="35"/>
  <c r="K33" i="35" s="1"/>
  <c r="W12" i="35"/>
  <c r="J12" i="35" s="1"/>
  <c r="W125" i="35"/>
  <c r="M125" i="35" s="1"/>
  <c r="W54" i="35"/>
  <c r="J54" i="35" s="1"/>
  <c r="W49" i="35"/>
  <c r="J49" i="35" s="1"/>
  <c r="W46" i="35"/>
  <c r="J46" i="35" s="1"/>
  <c r="W95" i="35"/>
  <c r="L95" i="35" s="1"/>
  <c r="W96" i="35"/>
  <c r="M96" i="35" s="1"/>
  <c r="W98" i="35"/>
  <c r="L98" i="35" s="1"/>
  <c r="W23" i="35"/>
  <c r="M23" i="35" s="1"/>
  <c r="W34" i="35"/>
  <c r="J34" i="35" s="1"/>
  <c r="BI111" i="12"/>
  <c r="U110" i="15" s="1"/>
  <c r="BK108" i="12"/>
  <c r="BF98" i="12"/>
  <c r="T97" i="15" s="1"/>
  <c r="BC98" i="12"/>
  <c r="S97" i="15" s="1"/>
  <c r="BE108" i="12"/>
  <c r="BB108" i="12"/>
  <c r="AZ111" i="12"/>
  <c r="R110" i="15" s="1"/>
  <c r="AZ98" i="12"/>
  <c r="R97" i="15" s="1"/>
  <c r="BF111" i="12"/>
  <c r="T110" i="15" s="1"/>
  <c r="BN108" i="12"/>
  <c r="BL111" i="12"/>
  <c r="V110" i="15" s="1"/>
  <c r="W31" i="35"/>
  <c r="L31" i="35" s="1"/>
  <c r="G31" i="35"/>
  <c r="BL98" i="12"/>
  <c r="V97" i="15" s="1"/>
  <c r="W99" i="35"/>
  <c r="L99" i="35" s="1"/>
  <c r="W122" i="35"/>
  <c r="M122" i="35" s="1"/>
  <c r="W102" i="35"/>
  <c r="K102" i="35" s="1"/>
  <c r="W60" i="35"/>
  <c r="L60" i="35" s="1"/>
  <c r="W61" i="35"/>
  <c r="K61" i="35" s="1"/>
  <c r="W38" i="35"/>
  <c r="J38" i="35" s="1"/>
  <c r="W25" i="35"/>
  <c r="J25" i="35" s="1"/>
  <c r="W94" i="35"/>
  <c r="J94" i="35" s="1"/>
  <c r="W45" i="35"/>
  <c r="L45" i="35" s="1"/>
  <c r="W103" i="35"/>
  <c r="K103" i="35" s="1"/>
  <c r="AM104" i="12"/>
  <c r="AK98" i="12"/>
  <c r="M97" i="15" s="1"/>
  <c r="AH98" i="12"/>
  <c r="L97" i="15" s="1"/>
  <c r="AJ108" i="12"/>
  <c r="AN111" i="12"/>
  <c r="N110" i="15" s="1"/>
  <c r="W51" i="35"/>
  <c r="M51" i="35" s="1"/>
  <c r="AN98" i="12"/>
  <c r="N97" i="15" s="1"/>
  <c r="W7" i="35"/>
  <c r="L7" i="35" s="1"/>
  <c r="W14" i="35"/>
  <c r="J14" i="35" s="1"/>
  <c r="W15" i="35"/>
  <c r="M15" i="35" s="1"/>
  <c r="W16" i="35"/>
  <c r="M16" i="35" s="1"/>
  <c r="W44" i="35"/>
  <c r="J44" i="35" s="1"/>
  <c r="W97" i="35"/>
  <c r="K97" i="35" s="1"/>
  <c r="G99" i="35"/>
  <c r="W107" i="35"/>
  <c r="L107" i="35" s="1"/>
  <c r="W63" i="35"/>
  <c r="K63" i="35" s="1"/>
  <c r="AE98" i="12"/>
  <c r="K97" i="15" s="1"/>
  <c r="AQ98" i="12"/>
  <c r="O97" i="15" s="1"/>
  <c r="AG108" i="12"/>
  <c r="AS108" i="12"/>
  <c r="W21" i="35"/>
  <c r="M21" i="35" s="1"/>
  <c r="W58" i="35"/>
  <c r="J58" i="35" s="1"/>
  <c r="W59" i="35"/>
  <c r="L59" i="35" s="1"/>
  <c r="W112" i="35"/>
  <c r="K112" i="35" s="1"/>
  <c r="W104" i="35"/>
  <c r="J104" i="35" s="1"/>
  <c r="W29" i="35"/>
  <c r="L29" i="35" s="1"/>
  <c r="W106" i="35"/>
  <c r="L106" i="35" s="1"/>
  <c r="W108" i="35"/>
  <c r="L108" i="35" s="1"/>
  <c r="W110" i="35"/>
  <c r="J110" i="35" s="1"/>
  <c r="W71" i="35"/>
  <c r="L71" i="35" s="1"/>
  <c r="W113" i="35"/>
  <c r="K113" i="35" s="1"/>
  <c r="L104" i="12"/>
  <c r="X108" i="12"/>
  <c r="M111" i="12"/>
  <c r="W27" i="35"/>
  <c r="J27" i="35" s="1"/>
  <c r="W114" i="35"/>
  <c r="J114" i="35" s="1"/>
  <c r="W72" i="35"/>
  <c r="L72" i="35" s="1"/>
  <c r="W35" i="35"/>
  <c r="M35" i="35" s="1"/>
  <c r="W101" i="35"/>
  <c r="L101" i="35" s="1"/>
  <c r="W124" i="35"/>
  <c r="M124" i="35" s="1"/>
  <c r="W57" i="35"/>
  <c r="M57" i="35" s="1"/>
  <c r="W111" i="35"/>
  <c r="L111" i="35" s="1"/>
  <c r="W28" i="35"/>
  <c r="K28" i="35" s="1"/>
  <c r="W13" i="35"/>
  <c r="L13" i="35" s="1"/>
  <c r="W36" i="35"/>
  <c r="K36" i="35" s="1"/>
  <c r="W121" i="35"/>
  <c r="J121" i="35" s="1"/>
  <c r="W42" i="35"/>
  <c r="M42" i="35" s="1"/>
  <c r="W69" i="35"/>
  <c r="M69" i="35" s="1"/>
  <c r="W8" i="35"/>
  <c r="K8" i="35" s="1"/>
  <c r="G121" i="35"/>
  <c r="W47" i="35"/>
  <c r="M47" i="35" s="1"/>
  <c r="W22" i="35"/>
  <c r="M22" i="35" s="1"/>
  <c r="W70" i="35"/>
  <c r="L70" i="35" s="1"/>
  <c r="W123" i="35"/>
  <c r="L123" i="35" s="1"/>
  <c r="W105" i="35"/>
  <c r="M105" i="35" s="1"/>
  <c r="W66" i="35"/>
  <c r="M66" i="35" s="1"/>
  <c r="W30" i="35"/>
  <c r="L30" i="35" s="1"/>
  <c r="W53" i="35"/>
  <c r="L53" i="35" s="1"/>
  <c r="W109" i="35"/>
  <c r="M109" i="35" s="1"/>
  <c r="W48" i="35"/>
  <c r="M48" i="35" s="1"/>
  <c r="W39" i="35"/>
  <c r="L39" i="35" s="1"/>
  <c r="W67" i="35"/>
  <c r="L67" i="35" s="1"/>
  <c r="W68" i="35"/>
  <c r="M68" i="35" s="1"/>
  <c r="J111" i="12"/>
  <c r="D110" i="15" s="1"/>
  <c r="L108" i="12"/>
  <c r="G21" i="35"/>
  <c r="G47" i="35"/>
  <c r="G51" i="35"/>
  <c r="G22" i="35"/>
  <c r="G101" i="35"/>
  <c r="G70" i="35"/>
  <c r="G45" i="35"/>
  <c r="G123" i="35"/>
  <c r="G104" i="35"/>
  <c r="G105" i="35"/>
  <c r="G58" i="35"/>
  <c r="G66" i="35"/>
  <c r="G59" i="35"/>
  <c r="G30" i="35"/>
  <c r="G60" i="35"/>
  <c r="G53" i="35"/>
  <c r="G57" i="35"/>
  <c r="G109" i="35"/>
  <c r="G48" i="35"/>
  <c r="G111" i="35"/>
  <c r="G39" i="35"/>
  <c r="G34" i="35"/>
  <c r="G67" i="35"/>
  <c r="G71" i="35"/>
  <c r="G68" i="35"/>
  <c r="G25" i="35"/>
  <c r="G115" i="35"/>
  <c r="W115" i="35"/>
  <c r="G118" i="35"/>
  <c r="W118" i="35"/>
  <c r="G65" i="35"/>
  <c r="W65" i="35"/>
  <c r="G43" i="35"/>
  <c r="W43" i="35"/>
  <c r="G56" i="35"/>
  <c r="W56" i="35"/>
  <c r="DF63" i="12" l="1"/>
  <c r="DF32" i="12"/>
  <c r="DF60" i="12"/>
  <c r="DF46" i="12"/>
  <c r="DF62" i="12"/>
  <c r="DF53" i="12"/>
  <c r="DF59" i="12"/>
  <c r="DF56" i="12"/>
  <c r="DF50" i="12"/>
  <c r="DF77" i="12"/>
  <c r="DF67" i="12"/>
  <c r="DF85" i="12"/>
  <c r="DF75" i="12"/>
  <c r="DF64" i="12"/>
  <c r="DF84" i="12"/>
  <c r="DF44" i="12"/>
  <c r="DF40" i="12"/>
  <c r="DF87" i="12"/>
  <c r="DF52" i="12"/>
  <c r="DF47" i="12"/>
  <c r="DF51" i="12"/>
  <c r="DF42" i="12"/>
  <c r="DF41" i="12"/>
  <c r="DF65" i="12"/>
  <c r="DF74" i="12"/>
  <c r="DF88" i="12"/>
  <c r="DF68" i="12"/>
  <c r="DF73" i="12"/>
  <c r="DF76" i="12"/>
  <c r="DF83" i="12"/>
  <c r="DF79" i="12"/>
  <c r="DF33" i="12"/>
  <c r="DF58" i="12"/>
  <c r="DF80" i="12"/>
  <c r="DF82" i="12"/>
  <c r="DF37" i="12"/>
  <c r="DF45" i="12"/>
  <c r="DF34" i="12"/>
  <c r="DF55" i="12"/>
  <c r="DF49" i="12"/>
  <c r="DF86" i="12"/>
  <c r="DF54" i="12"/>
  <c r="DF48" i="12"/>
  <c r="DF72" i="12"/>
  <c r="DF81" i="12"/>
  <c r="DF70" i="12"/>
  <c r="DF69" i="12"/>
  <c r="DF78" i="12"/>
  <c r="DF66" i="12"/>
  <c r="DF57" i="12"/>
  <c r="DF43" i="12"/>
  <c r="DF38" i="12"/>
  <c r="DF39" i="12"/>
  <c r="DF35" i="12"/>
  <c r="DF36" i="12"/>
  <c r="DF71" i="12"/>
  <c r="DF61" i="12"/>
  <c r="W86" i="35"/>
  <c r="L86" i="35" s="1"/>
  <c r="W24" i="35"/>
  <c r="M24" i="35" s="1"/>
  <c r="W73" i="35"/>
  <c r="L73" i="35" s="1"/>
  <c r="W18" i="35"/>
  <c r="M18" i="35" s="1"/>
  <c r="F20" i="35"/>
  <c r="E97" i="15"/>
  <c r="AI96" i="15" a="1"/>
  <c r="AI96" i="15" s="1"/>
  <c r="AM96" i="15"/>
  <c r="AJ96" i="15" a="1"/>
  <c r="AJ96" i="15" s="1"/>
  <c r="AL96" i="15" s="1"/>
  <c r="AN96" i="15"/>
  <c r="AO96" i="15" s="1"/>
  <c r="F93" i="35"/>
  <c r="G93" i="35" s="1"/>
  <c r="C97" i="15"/>
  <c r="F17" i="35"/>
  <c r="G17" i="35" s="1"/>
  <c r="E110" i="15"/>
  <c r="AJ110" i="15" s="1" a="1"/>
  <c r="AJ110" i="15" s="1"/>
  <c r="AL110" i="15" s="1"/>
  <c r="AI95" i="15" a="1"/>
  <c r="AI95" i="15" s="1"/>
  <c r="AJ95" i="15" a="1"/>
  <c r="AJ95" i="15" s="1"/>
  <c r="AL95" i="15" s="1"/>
  <c r="AM95" i="15"/>
  <c r="AN95" i="15"/>
  <c r="AO95" i="15" s="1"/>
  <c r="AY107" i="12"/>
  <c r="AK119" i="18"/>
  <c r="E119" i="18" s="1"/>
  <c r="H11" i="35"/>
  <c r="AK123" i="18"/>
  <c r="E123" i="18" s="1"/>
  <c r="H79" i="35"/>
  <c r="H85" i="35"/>
  <c r="AK122" i="18"/>
  <c r="E122" i="18" s="1"/>
  <c r="H75" i="35"/>
  <c r="AK118" i="18"/>
  <c r="E118" i="18" s="1"/>
  <c r="H10" i="35"/>
  <c r="AH116" i="18"/>
  <c r="AK116" i="15" s="1"/>
  <c r="AK121" i="18"/>
  <c r="E121" i="18" s="1"/>
  <c r="H126" i="35"/>
  <c r="AK117" i="18"/>
  <c r="E117" i="18" s="1"/>
  <c r="AH117" i="18" s="1"/>
  <c r="AK117" i="15" s="1"/>
  <c r="H9" i="35"/>
  <c r="P17" i="13"/>
  <c r="P16" i="13"/>
  <c r="P15" i="13"/>
  <c r="P14" i="13"/>
  <c r="O16" i="13"/>
  <c r="O17" i="13"/>
  <c r="C10" i="13"/>
  <c r="O14" i="13"/>
  <c r="O15" i="13"/>
  <c r="AF10" i="13"/>
  <c r="E16" i="35"/>
  <c r="AI124" i="18"/>
  <c r="C124" i="18" s="1"/>
  <c r="AH124" i="18" s="1"/>
  <c r="AK124" i="15" s="1"/>
  <c r="H92" i="35"/>
  <c r="AI125" i="18"/>
  <c r="C125" i="18" s="1"/>
  <c r="AH125" i="18" s="1"/>
  <c r="AK125" i="15" s="1"/>
  <c r="H90" i="35"/>
  <c r="AI121" i="18"/>
  <c r="C121" i="18" s="1"/>
  <c r="H89" i="35"/>
  <c r="AI122" i="18"/>
  <c r="C122" i="18" s="1"/>
  <c r="H91" i="35"/>
  <c r="AI123" i="18"/>
  <c r="C123" i="18" s="1"/>
  <c r="H88" i="35"/>
  <c r="AI120" i="18"/>
  <c r="C120" i="18" s="1"/>
  <c r="AH120" i="18" s="1"/>
  <c r="AK120" i="15" s="1"/>
  <c r="H87" i="35"/>
  <c r="AI119" i="18"/>
  <c r="C119" i="18" s="1"/>
  <c r="H84" i="35"/>
  <c r="AI118" i="18"/>
  <c r="C118" i="18" s="1"/>
  <c r="H83" i="35"/>
  <c r="AH115" i="38"/>
  <c r="AG115" i="38"/>
  <c r="AG128" i="38"/>
  <c r="AI115" i="38"/>
  <c r="AH128" i="38"/>
  <c r="CS112" i="12"/>
  <c r="AI128" i="38"/>
  <c r="X111" i="12"/>
  <c r="J128" i="38"/>
  <c r="P115" i="38"/>
  <c r="P128" i="38"/>
  <c r="V128" i="38"/>
  <c r="W128" i="38"/>
  <c r="AB115" i="38"/>
  <c r="H128" i="38"/>
  <c r="G115" i="38"/>
  <c r="I115" i="38"/>
  <c r="CA112" i="12"/>
  <c r="AC128" i="38"/>
  <c r="AQ112" i="12"/>
  <c r="Q128" i="38"/>
  <c r="AW112" i="12"/>
  <c r="S128" i="38"/>
  <c r="AM111" i="12"/>
  <c r="O128" i="38"/>
  <c r="G128" i="38"/>
  <c r="M115" i="38"/>
  <c r="K115" i="38"/>
  <c r="AD128" i="38"/>
  <c r="CI111" i="12"/>
  <c r="AE128" i="38"/>
  <c r="R128" i="38"/>
  <c r="T115" i="38"/>
  <c r="AF115" i="38"/>
  <c r="AA115" i="38"/>
  <c r="J115" i="38"/>
  <c r="E115" i="38"/>
  <c r="I111" i="12"/>
  <c r="E128" i="38"/>
  <c r="AG111" i="12"/>
  <c r="M128" i="38"/>
  <c r="Z128" i="38"/>
  <c r="AH112" i="12"/>
  <c r="N128" i="38"/>
  <c r="BQ111" i="12"/>
  <c r="Y128" i="38"/>
  <c r="BW111" i="12"/>
  <c r="AA128" i="38"/>
  <c r="O115" i="38"/>
  <c r="X115" i="38"/>
  <c r="Y115" i="38"/>
  <c r="S112" i="12"/>
  <c r="I128" i="38"/>
  <c r="U115" i="38"/>
  <c r="AC115" i="38"/>
  <c r="L115" i="38"/>
  <c r="F128" i="38"/>
  <c r="Q115" i="38"/>
  <c r="N115" i="38"/>
  <c r="X128" i="38"/>
  <c r="T128" i="38"/>
  <c r="V115" i="38"/>
  <c r="AE115" i="38"/>
  <c r="H115" i="38"/>
  <c r="W115" i="38"/>
  <c r="F115" i="38"/>
  <c r="R115" i="38"/>
  <c r="U128" i="38"/>
  <c r="BZ111" i="12"/>
  <c r="AB128" i="38"/>
  <c r="AD115" i="38"/>
  <c r="Z115" i="38"/>
  <c r="AF128" i="38"/>
  <c r="L128" i="38"/>
  <c r="S115" i="38"/>
  <c r="K128" i="38"/>
  <c r="CY23" i="12"/>
  <c r="AI5" i="15" a="1"/>
  <c r="AI5" i="15" s="1"/>
  <c r="CY25" i="12"/>
  <c r="CY16" i="12"/>
  <c r="CY11" i="12"/>
  <c r="CY10" i="12"/>
  <c r="CY31" i="12"/>
  <c r="CY13" i="12"/>
  <c r="CY9" i="12"/>
  <c r="CY17" i="12"/>
  <c r="CY15" i="12"/>
  <c r="DF15" i="12"/>
  <c r="CY14" i="12"/>
  <c r="CY12" i="12"/>
  <c r="CY7" i="12"/>
  <c r="AJ5" i="15" a="1"/>
  <c r="AJ5" i="15" s="1"/>
  <c r="AL5" i="15" s="1"/>
  <c r="AM5" i="15"/>
  <c r="CY6" i="12" s="1"/>
  <c r="CW6" i="12" s="1"/>
  <c r="CY29" i="12"/>
  <c r="CY26" i="12"/>
  <c r="CY22" i="12"/>
  <c r="CY30" i="12"/>
  <c r="CY19" i="12"/>
  <c r="DF26" i="12"/>
  <c r="CY24" i="12"/>
  <c r="CW24" i="12" s="1"/>
  <c r="AH23" i="15" s="1"/>
  <c r="DF22" i="12"/>
  <c r="CY20" i="12"/>
  <c r="CY21" i="12"/>
  <c r="CY8" i="12"/>
  <c r="AN5" i="15"/>
  <c r="AO5" i="15" s="1"/>
  <c r="CY18" i="12"/>
  <c r="BU112" i="12"/>
  <c r="Y111" i="15" s="1"/>
  <c r="BO112" i="12"/>
  <c r="W111" i="15" s="1"/>
  <c r="Y112" i="12"/>
  <c r="I111" i="15" s="1"/>
  <c r="AA111" i="12"/>
  <c r="CU107" i="12"/>
  <c r="CU111" i="12"/>
  <c r="AK112" i="12"/>
  <c r="M111" i="15" s="1"/>
  <c r="CD112" i="12"/>
  <c r="AB111" i="15" s="1"/>
  <c r="BR112" i="12"/>
  <c r="X111" i="15" s="1"/>
  <c r="AJ111" i="12"/>
  <c r="CR111" i="12"/>
  <c r="CP112" i="12"/>
  <c r="AF111" i="15" s="1"/>
  <c r="BX112" i="12"/>
  <c r="Z111" i="15" s="1"/>
  <c r="L107" i="12"/>
  <c r="BW107" i="12"/>
  <c r="AS111" i="12"/>
  <c r="AT112" i="12"/>
  <c r="P111" i="15" s="1"/>
  <c r="U111" i="12"/>
  <c r="AY111" i="12"/>
  <c r="J125" i="7"/>
  <c r="K122" i="7"/>
  <c r="J121" i="7"/>
  <c r="K123" i="7"/>
  <c r="J122" i="7"/>
  <c r="K125" i="7"/>
  <c r="J124" i="7"/>
  <c r="K121" i="7"/>
  <c r="K124" i="7"/>
  <c r="J123" i="7"/>
  <c r="K119" i="7"/>
  <c r="J118" i="7"/>
  <c r="K120" i="7"/>
  <c r="J119" i="7"/>
  <c r="K118" i="7"/>
  <c r="J117" i="7"/>
  <c r="K116" i="7"/>
  <c r="J115" i="7"/>
  <c r="K117" i="7"/>
  <c r="J116" i="7"/>
  <c r="K113" i="7"/>
  <c r="J120" i="7"/>
  <c r="K115" i="7"/>
  <c r="J114" i="7"/>
  <c r="K112" i="7"/>
  <c r="J111" i="7"/>
  <c r="K108" i="7"/>
  <c r="J107" i="7"/>
  <c r="K104" i="7"/>
  <c r="J103" i="7"/>
  <c r="K114" i="7"/>
  <c r="J113" i="7"/>
  <c r="K111" i="7"/>
  <c r="J110" i="7"/>
  <c r="K107" i="7"/>
  <c r="J106" i="7"/>
  <c r="K103" i="7"/>
  <c r="K110" i="7"/>
  <c r="J109" i="7"/>
  <c r="K106" i="7"/>
  <c r="J105" i="7"/>
  <c r="K100" i="7"/>
  <c r="J99" i="7"/>
  <c r="K101" i="7"/>
  <c r="J100" i="7"/>
  <c r="J112" i="7"/>
  <c r="K109" i="7"/>
  <c r="J108" i="7"/>
  <c r="K105" i="7"/>
  <c r="J104" i="7"/>
  <c r="J102" i="7"/>
  <c r="K99" i="7"/>
  <c r="K98" i="7"/>
  <c r="J97" i="7"/>
  <c r="K94" i="7"/>
  <c r="J93" i="7"/>
  <c r="K90" i="7"/>
  <c r="J98" i="7"/>
  <c r="K95" i="7"/>
  <c r="J94" i="7"/>
  <c r="K91" i="7"/>
  <c r="J90" i="7"/>
  <c r="K97" i="7"/>
  <c r="J96" i="7"/>
  <c r="K93" i="7"/>
  <c r="J92" i="7"/>
  <c r="K89" i="7"/>
  <c r="J88" i="7"/>
  <c r="K85" i="7"/>
  <c r="J84" i="7"/>
  <c r="K81" i="7"/>
  <c r="J80" i="7"/>
  <c r="K77" i="7"/>
  <c r="J76" i="7"/>
  <c r="K73" i="7"/>
  <c r="J72" i="7"/>
  <c r="K102" i="7"/>
  <c r="K96" i="7"/>
  <c r="J95" i="7"/>
  <c r="J89" i="7"/>
  <c r="K86" i="7"/>
  <c r="J85" i="7"/>
  <c r="K82" i="7"/>
  <c r="J81" i="7"/>
  <c r="K78" i="7"/>
  <c r="J77" i="7"/>
  <c r="K74" i="7"/>
  <c r="J73" i="7"/>
  <c r="K92" i="7"/>
  <c r="J91" i="7"/>
  <c r="K88" i="7"/>
  <c r="J87" i="7"/>
  <c r="K84" i="7"/>
  <c r="J83" i="7"/>
  <c r="K80" i="7"/>
  <c r="J79" i="7"/>
  <c r="K76" i="7"/>
  <c r="J75" i="7"/>
  <c r="K72" i="7"/>
  <c r="J71" i="7"/>
  <c r="K87" i="7"/>
  <c r="J86" i="7"/>
  <c r="K79" i="7"/>
  <c r="J78" i="7"/>
  <c r="K71" i="7"/>
  <c r="J70" i="7"/>
  <c r="K67" i="7"/>
  <c r="J66" i="7"/>
  <c r="K63" i="7"/>
  <c r="J62" i="7"/>
  <c r="K59" i="7"/>
  <c r="J58" i="7"/>
  <c r="K55" i="7"/>
  <c r="K68" i="7"/>
  <c r="J67" i="7"/>
  <c r="K64" i="7"/>
  <c r="J63" i="7"/>
  <c r="K60" i="7"/>
  <c r="J59" i="7"/>
  <c r="K56" i="7"/>
  <c r="J55" i="7"/>
  <c r="K70" i="7"/>
  <c r="J69" i="7"/>
  <c r="K66" i="7"/>
  <c r="J65" i="7"/>
  <c r="K62" i="7"/>
  <c r="J61" i="7"/>
  <c r="K58" i="7"/>
  <c r="J57" i="7"/>
  <c r="K54" i="7"/>
  <c r="K52" i="7"/>
  <c r="J51" i="7"/>
  <c r="K48" i="7"/>
  <c r="J47" i="7"/>
  <c r="K44" i="7"/>
  <c r="J43" i="7"/>
  <c r="K40" i="7"/>
  <c r="J39" i="7"/>
  <c r="K83" i="7"/>
  <c r="K75" i="7"/>
  <c r="K69" i="7"/>
  <c r="J68" i="7"/>
  <c r="K61" i="7"/>
  <c r="J60" i="7"/>
  <c r="K53" i="7"/>
  <c r="J52" i="7"/>
  <c r="K49" i="7"/>
  <c r="J48" i="7"/>
  <c r="K45" i="7"/>
  <c r="J44" i="7"/>
  <c r="K41" i="7"/>
  <c r="J40" i="7"/>
  <c r="J101" i="7"/>
  <c r="K65" i="7"/>
  <c r="J64" i="7"/>
  <c r="K57" i="7"/>
  <c r="J56" i="7"/>
  <c r="J54" i="7"/>
  <c r="K51" i="7"/>
  <c r="J50" i="7"/>
  <c r="K47" i="7"/>
  <c r="J46" i="7"/>
  <c r="K43" i="7"/>
  <c r="J42" i="7"/>
  <c r="K39" i="7"/>
  <c r="J38" i="7"/>
  <c r="K35" i="7"/>
  <c r="J34" i="7"/>
  <c r="K31" i="7"/>
  <c r="J30" i="7"/>
  <c r="K27" i="7"/>
  <c r="J26" i="7"/>
  <c r="K23" i="7"/>
  <c r="J22" i="7"/>
  <c r="K19" i="7"/>
  <c r="J18" i="7"/>
  <c r="K15" i="7"/>
  <c r="J14" i="7"/>
  <c r="K11" i="7"/>
  <c r="J10" i="7"/>
  <c r="K7" i="7"/>
  <c r="J6" i="7"/>
  <c r="J5" i="7"/>
  <c r="K37" i="7"/>
  <c r="K50" i="7"/>
  <c r="J49" i="7"/>
  <c r="K42" i="7"/>
  <c r="J41" i="7"/>
  <c r="K36" i="7"/>
  <c r="J35" i="7"/>
  <c r="K32" i="7"/>
  <c r="J31" i="7"/>
  <c r="K28" i="7"/>
  <c r="J27" i="7"/>
  <c r="K24" i="7"/>
  <c r="J23" i="7"/>
  <c r="K20" i="7"/>
  <c r="J19" i="7"/>
  <c r="K16" i="7"/>
  <c r="J15" i="7"/>
  <c r="K12" i="7"/>
  <c r="J11" i="7"/>
  <c r="K8" i="7"/>
  <c r="J7" i="7"/>
  <c r="J4" i="7"/>
  <c r="J82" i="7"/>
  <c r="J74" i="7"/>
  <c r="J53" i="7"/>
  <c r="K46" i="7"/>
  <c r="J45" i="7"/>
  <c r="K38" i="7"/>
  <c r="J37" i="7"/>
  <c r="K34" i="7"/>
  <c r="J33" i="7"/>
  <c r="K30" i="7"/>
  <c r="J29" i="7"/>
  <c r="K26" i="7"/>
  <c r="J25" i="7"/>
  <c r="K22" i="7"/>
  <c r="J21" i="7"/>
  <c r="K18" i="7"/>
  <c r="J17" i="7"/>
  <c r="K14" i="7"/>
  <c r="J13" i="7"/>
  <c r="K10" i="7"/>
  <c r="J9" i="7"/>
  <c r="K6" i="7"/>
  <c r="M3" i="7"/>
  <c r="J36" i="7"/>
  <c r="K33" i="7"/>
  <c r="J32" i="7"/>
  <c r="K25" i="7"/>
  <c r="J24" i="7"/>
  <c r="K17" i="7"/>
  <c r="J16" i="7"/>
  <c r="K9" i="7"/>
  <c r="J8" i="7"/>
  <c r="J28" i="7"/>
  <c r="K29" i="7"/>
  <c r="K21" i="7"/>
  <c r="J20" i="7"/>
  <c r="K13" i="7"/>
  <c r="J12" i="7"/>
  <c r="I5" i="7"/>
  <c r="H5" i="7"/>
  <c r="BK107" i="12"/>
  <c r="CO107" i="12"/>
  <c r="BT107" i="12"/>
  <c r="CY27" i="12"/>
  <c r="CC111" i="12"/>
  <c r="CJ112" i="12"/>
  <c r="AD111" i="15" s="1"/>
  <c r="BT111" i="12"/>
  <c r="AV111" i="12"/>
  <c r="CO111" i="12"/>
  <c r="CG112" i="12"/>
  <c r="AC111" i="15" s="1"/>
  <c r="CM112" i="12"/>
  <c r="AE111" i="15" s="1"/>
  <c r="V112" i="12"/>
  <c r="H111" i="15" s="1"/>
  <c r="CL111" i="12"/>
  <c r="AD107" i="12"/>
  <c r="AA107" i="12"/>
  <c r="BQ107" i="12"/>
  <c r="U107" i="12"/>
  <c r="M41" i="35"/>
  <c r="R111" i="12"/>
  <c r="AD111" i="12"/>
  <c r="AB112" i="12"/>
  <c r="J111" i="15" s="1"/>
  <c r="AE112" i="12"/>
  <c r="K111" i="15" s="1"/>
  <c r="P112" i="12"/>
  <c r="F111" i="15" s="1"/>
  <c r="J117" i="35"/>
  <c r="AV107" i="12"/>
  <c r="CF111" i="12"/>
  <c r="CF107" i="12"/>
  <c r="L41" i="35"/>
  <c r="M52" i="35"/>
  <c r="K41" i="35"/>
  <c r="BE111" i="12"/>
  <c r="BC112" i="12"/>
  <c r="S111" i="15" s="1"/>
  <c r="L64" i="35"/>
  <c r="K64" i="35"/>
  <c r="L19" i="35"/>
  <c r="K108" i="35"/>
  <c r="J21" i="35"/>
  <c r="G112" i="12"/>
  <c r="C111" i="15" s="1"/>
  <c r="M104" i="35"/>
  <c r="J108" i="35"/>
  <c r="L117" i="35"/>
  <c r="M117" i="35"/>
  <c r="M94" i="35"/>
  <c r="J19" i="35"/>
  <c r="J97" i="35"/>
  <c r="L63" i="35"/>
  <c r="K54" i="35"/>
  <c r="K52" i="35"/>
  <c r="L66" i="35"/>
  <c r="L119" i="35"/>
  <c r="L32" i="35"/>
  <c r="K124" i="35"/>
  <c r="J66" i="35"/>
  <c r="L69" i="35"/>
  <c r="K62" i="35"/>
  <c r="M31" i="35"/>
  <c r="L124" i="35"/>
  <c r="J124" i="35"/>
  <c r="M119" i="35"/>
  <c r="M55" i="35"/>
  <c r="J40" i="35"/>
  <c r="J16" i="35"/>
  <c r="K119" i="35"/>
  <c r="L46" i="35"/>
  <c r="K37" i="35"/>
  <c r="J122" i="35"/>
  <c r="K120" i="35"/>
  <c r="J116" i="35"/>
  <c r="M103" i="35"/>
  <c r="K23" i="35"/>
  <c r="K29" i="35"/>
  <c r="M38" i="35"/>
  <c r="J22" i="35"/>
  <c r="L120" i="35"/>
  <c r="J32" i="35"/>
  <c r="L116" i="35"/>
  <c r="L38" i="35"/>
  <c r="L122" i="35"/>
  <c r="K122" i="35"/>
  <c r="J23" i="35"/>
  <c r="J100" i="35"/>
  <c r="J111" i="35"/>
  <c r="K12" i="35"/>
  <c r="M120" i="35"/>
  <c r="J33" i="35"/>
  <c r="K32" i="35"/>
  <c r="M116" i="35"/>
  <c r="J52" i="35"/>
  <c r="L23" i="35"/>
  <c r="M27" i="35"/>
  <c r="M61" i="35"/>
  <c r="M62" i="35"/>
  <c r="J96" i="35"/>
  <c r="L121" i="35"/>
  <c r="K60" i="35"/>
  <c r="M12" i="35"/>
  <c r="M19" i="35"/>
  <c r="L12" i="35"/>
  <c r="J8" i="35"/>
  <c r="M71" i="35"/>
  <c r="K46" i="35"/>
  <c r="M46" i="35"/>
  <c r="L103" i="35"/>
  <c r="J103" i="35"/>
  <c r="K38" i="35"/>
  <c r="J28" i="35"/>
  <c r="M100" i="35"/>
  <c r="J105" i="35"/>
  <c r="M64" i="35"/>
  <c r="K26" i="35"/>
  <c r="M7" i="35"/>
  <c r="K7" i="35"/>
  <c r="M26" i="35"/>
  <c r="M37" i="35"/>
  <c r="J125" i="35"/>
  <c r="K95" i="35"/>
  <c r="L42" i="35"/>
  <c r="L125" i="35"/>
  <c r="L37" i="35"/>
  <c r="L114" i="35"/>
  <c r="K55" i="35"/>
  <c r="J48" i="35"/>
  <c r="L22" i="35"/>
  <c r="J98" i="35"/>
  <c r="M34" i="35"/>
  <c r="M59" i="35"/>
  <c r="L44" i="35"/>
  <c r="AL3" i="18"/>
  <c r="AK4" i="18"/>
  <c r="L50" i="35"/>
  <c r="M106" i="35"/>
  <c r="M54" i="35"/>
  <c r="K27" i="35"/>
  <c r="K94" i="35"/>
  <c r="K50" i="35"/>
  <c r="F3" i="18"/>
  <c r="E4" i="18"/>
  <c r="J15" i="38"/>
  <c r="I14" i="38"/>
  <c r="J31" i="35"/>
  <c r="J55" i="35"/>
  <c r="J53" i="35"/>
  <c r="J123" i="35"/>
  <c r="K96" i="35"/>
  <c r="J71" i="35"/>
  <c r="M60" i="35"/>
  <c r="J15" i="35"/>
  <c r="L35" i="35"/>
  <c r="M50" i="35"/>
  <c r="J42" i="35"/>
  <c r="M29" i="35"/>
  <c r="M99" i="35"/>
  <c r="L54" i="35"/>
  <c r="L28" i="35"/>
  <c r="L62" i="35"/>
  <c r="L100" i="35"/>
  <c r="J102" i="35"/>
  <c r="L26" i="35"/>
  <c r="K31" i="35"/>
  <c r="K106" i="35"/>
  <c r="K99" i="35"/>
  <c r="J68" i="35"/>
  <c r="J70" i="35"/>
  <c r="L96" i="35"/>
  <c r="M95" i="35"/>
  <c r="M25" i="35"/>
  <c r="L34" i="35"/>
  <c r="K57" i="35"/>
  <c r="J60" i="35"/>
  <c r="J45" i="35"/>
  <c r="L94" i="35"/>
  <c r="K15" i="35"/>
  <c r="CY28" i="12"/>
  <c r="T4" i="13"/>
  <c r="S4" i="13"/>
  <c r="Q4" i="13"/>
  <c r="R5" i="13"/>
  <c r="R12" i="13"/>
  <c r="B27" i="13"/>
  <c r="R27" i="13"/>
  <c r="O107" i="12"/>
  <c r="E7" i="35" s="1"/>
  <c r="X107" i="12"/>
  <c r="CL107" i="12"/>
  <c r="J29" i="35"/>
  <c r="J99" i="35"/>
  <c r="L40" i="35"/>
  <c r="K40" i="35"/>
  <c r="J67" i="35"/>
  <c r="K71" i="35"/>
  <c r="K59" i="35"/>
  <c r="D4" i="13"/>
  <c r="C4" i="13"/>
  <c r="A4" i="13"/>
  <c r="B5" i="13"/>
  <c r="B12" i="13"/>
  <c r="Q475" i="13"/>
  <c r="A475" i="13"/>
  <c r="Q459" i="13"/>
  <c r="A459" i="13"/>
  <c r="Q451" i="13"/>
  <c r="A451" i="13"/>
  <c r="Q467" i="13"/>
  <c r="A443" i="13"/>
  <c r="Q443" i="13"/>
  <c r="A467" i="13"/>
  <c r="Q427" i="13"/>
  <c r="Q419" i="13"/>
  <c r="A419" i="13"/>
  <c r="Q411" i="13"/>
  <c r="A411" i="13"/>
  <c r="A435" i="13"/>
  <c r="Q379" i="13"/>
  <c r="A379" i="13"/>
  <c r="Q371" i="13"/>
  <c r="A371" i="13"/>
  <c r="Q363" i="13"/>
  <c r="A363" i="13"/>
  <c r="Q355" i="13"/>
  <c r="A355" i="13"/>
  <c r="Q347" i="13"/>
  <c r="A347" i="13"/>
  <c r="Q339" i="13"/>
  <c r="A339" i="13"/>
  <c r="Q331" i="13"/>
  <c r="A331" i="13"/>
  <c r="Q323" i="13"/>
  <c r="A323" i="13"/>
  <c r="Q315" i="13"/>
  <c r="A315" i="13"/>
  <c r="Q307" i="13"/>
  <c r="A307" i="13"/>
  <c r="Q299" i="13"/>
  <c r="A299" i="13"/>
  <c r="Q435" i="13"/>
  <c r="Q403" i="13"/>
  <c r="A403" i="13"/>
  <c r="Q395" i="13"/>
  <c r="A395" i="13"/>
  <c r="Q387" i="13"/>
  <c r="A387" i="13"/>
  <c r="Q283" i="13"/>
  <c r="A283" i="13"/>
  <c r="Q267" i="13"/>
  <c r="A267" i="13"/>
  <c r="Q251" i="13"/>
  <c r="A251" i="13"/>
  <c r="Q235" i="13"/>
  <c r="A235" i="13"/>
  <c r="Q211" i="13"/>
  <c r="A211" i="13"/>
  <c r="A427" i="13"/>
  <c r="A203" i="13"/>
  <c r="Q195" i="13"/>
  <c r="A195" i="13"/>
  <c r="Q187" i="13"/>
  <c r="A187" i="13"/>
  <c r="Q179" i="13"/>
  <c r="A179" i="13"/>
  <c r="Q171" i="13"/>
  <c r="A171" i="13"/>
  <c r="Q163" i="13"/>
  <c r="A163" i="13"/>
  <c r="Q155" i="13"/>
  <c r="A155" i="13"/>
  <c r="Q147" i="13"/>
  <c r="A147" i="13"/>
  <c r="Q139" i="13"/>
  <c r="A139" i="13"/>
  <c r="Q131" i="13"/>
  <c r="A131" i="13"/>
  <c r="Q123" i="13"/>
  <c r="A123" i="13"/>
  <c r="Q115" i="13"/>
  <c r="A115" i="13"/>
  <c r="A275" i="13"/>
  <c r="Q259" i="13"/>
  <c r="A219" i="13"/>
  <c r="A259" i="13"/>
  <c r="Q243" i="13"/>
  <c r="Q291" i="13"/>
  <c r="A243" i="13"/>
  <c r="Q227" i="13"/>
  <c r="Q219" i="13"/>
  <c r="Q203" i="13"/>
  <c r="A291" i="13"/>
  <c r="Q275" i="13"/>
  <c r="A227" i="13"/>
  <c r="Q107" i="13"/>
  <c r="A107" i="13"/>
  <c r="Q99" i="13"/>
  <c r="A99" i="13"/>
  <c r="Q91" i="13"/>
  <c r="A91" i="13"/>
  <c r="Q83" i="13"/>
  <c r="A83" i="13"/>
  <c r="Q75" i="13"/>
  <c r="A75" i="13"/>
  <c r="Q67" i="13"/>
  <c r="A67" i="13"/>
  <c r="Q59" i="13"/>
  <c r="A59" i="13"/>
  <c r="Q51" i="13"/>
  <c r="A51" i="13"/>
  <c r="Q43" i="13"/>
  <c r="A43" i="13"/>
  <c r="Q35" i="13"/>
  <c r="A35" i="13"/>
  <c r="Q27" i="13"/>
  <c r="A27" i="13"/>
  <c r="Q19" i="13"/>
  <c r="A19" i="13"/>
  <c r="Q11" i="13"/>
  <c r="A11" i="13"/>
  <c r="R107" i="12"/>
  <c r="I107" i="12"/>
  <c r="CR107" i="12"/>
  <c r="L49" i="35"/>
  <c r="L33" i="35"/>
  <c r="M107" i="35"/>
  <c r="J112" i="35"/>
  <c r="K107" i="35"/>
  <c r="J113" i="35"/>
  <c r="J39" i="35"/>
  <c r="L16" i="35"/>
  <c r="K98" i="35"/>
  <c r="J36" i="35"/>
  <c r="K45" i="35"/>
  <c r="K49" i="35"/>
  <c r="M49" i="35"/>
  <c r="M33" i="35"/>
  <c r="J107" i="35"/>
  <c r="L113" i="35"/>
  <c r="L61" i="35"/>
  <c r="M63" i="35"/>
  <c r="K125" i="35"/>
  <c r="M28" i="35"/>
  <c r="L48" i="35"/>
  <c r="J30" i="35"/>
  <c r="J47" i="35"/>
  <c r="J95" i="35"/>
  <c r="M98" i="35"/>
  <c r="K34" i="35"/>
  <c r="M58" i="35"/>
  <c r="M45" i="35"/>
  <c r="CI107" i="12"/>
  <c r="BZ107" i="12"/>
  <c r="CC107" i="12"/>
  <c r="K42" i="35"/>
  <c r="J106" i="35"/>
  <c r="L110" i="35"/>
  <c r="J61" i="35"/>
  <c r="K110" i="35"/>
  <c r="L97" i="35"/>
  <c r="M110" i="35"/>
  <c r="M113" i="35"/>
  <c r="J109" i="35"/>
  <c r="K16" i="35"/>
  <c r="K51" i="35"/>
  <c r="M13" i="35"/>
  <c r="J13" i="35"/>
  <c r="BE107" i="12"/>
  <c r="L102" i="35"/>
  <c r="M97" i="35"/>
  <c r="M102" i="35"/>
  <c r="K67" i="35"/>
  <c r="K53" i="35"/>
  <c r="K123" i="35"/>
  <c r="M121" i="35"/>
  <c r="L25" i="35"/>
  <c r="K111" i="35"/>
  <c r="L58" i="35"/>
  <c r="L104" i="35"/>
  <c r="M101" i="35"/>
  <c r="J51" i="35"/>
  <c r="M14" i="35"/>
  <c r="K14" i="35"/>
  <c r="M67" i="35"/>
  <c r="M53" i="35"/>
  <c r="M123" i="35"/>
  <c r="K121" i="35"/>
  <c r="K25" i="35"/>
  <c r="M111" i="35"/>
  <c r="K58" i="35"/>
  <c r="K104" i="35"/>
  <c r="L51" i="35"/>
  <c r="L14" i="35"/>
  <c r="BN107" i="12"/>
  <c r="BF112" i="12"/>
  <c r="T111" i="15" s="1"/>
  <c r="BH111" i="12"/>
  <c r="J63" i="35"/>
  <c r="J59" i="35"/>
  <c r="L15" i="35"/>
  <c r="BN111" i="12"/>
  <c r="BL112" i="12"/>
  <c r="V111" i="15" s="1"/>
  <c r="BB107" i="12"/>
  <c r="AZ112" i="12"/>
  <c r="R111" i="15" s="1"/>
  <c r="BB111" i="12"/>
  <c r="BH107" i="12"/>
  <c r="BI112" i="12"/>
  <c r="U111" i="15" s="1"/>
  <c r="BK111" i="12"/>
  <c r="AN112" i="12"/>
  <c r="N111" i="15" s="1"/>
  <c r="AP111" i="12"/>
  <c r="K39" i="35"/>
  <c r="K30" i="35"/>
  <c r="K70" i="35"/>
  <c r="L36" i="35"/>
  <c r="J57" i="35"/>
  <c r="L21" i="35"/>
  <c r="K44" i="35"/>
  <c r="L8" i="35"/>
  <c r="M72" i="35"/>
  <c r="M108" i="35"/>
  <c r="L112" i="35"/>
  <c r="M112" i="35"/>
  <c r="M114" i="35"/>
  <c r="L68" i="35"/>
  <c r="M39" i="35"/>
  <c r="L109" i="35"/>
  <c r="M30" i="35"/>
  <c r="L105" i="35"/>
  <c r="M70" i="35"/>
  <c r="L47" i="35"/>
  <c r="M36" i="35"/>
  <c r="L57" i="35"/>
  <c r="K101" i="35"/>
  <c r="M8" i="35"/>
  <c r="K21" i="35"/>
  <c r="M44" i="35"/>
  <c r="K13" i="35"/>
  <c r="J7" i="35"/>
  <c r="AS107" i="12"/>
  <c r="AG107" i="12"/>
  <c r="AP107" i="12"/>
  <c r="AM107" i="12"/>
  <c r="AJ107" i="12"/>
  <c r="K68" i="35"/>
  <c r="K48" i="35"/>
  <c r="K109" i="35"/>
  <c r="K66" i="35"/>
  <c r="K105" i="35"/>
  <c r="K22" i="35"/>
  <c r="K47" i="35"/>
  <c r="J101" i="35"/>
  <c r="K35" i="35"/>
  <c r="J35" i="35"/>
  <c r="K114" i="35"/>
  <c r="L27" i="35"/>
  <c r="K72" i="35"/>
  <c r="J72" i="35"/>
  <c r="K69" i="35"/>
  <c r="J69" i="35"/>
  <c r="M112" i="12"/>
  <c r="O111" i="12"/>
  <c r="E17" i="35" s="1"/>
  <c r="M118" i="35"/>
  <c r="L118" i="35"/>
  <c r="K118" i="35"/>
  <c r="J118" i="35"/>
  <c r="M43" i="35"/>
  <c r="L43" i="35"/>
  <c r="K43" i="35"/>
  <c r="J43" i="35"/>
  <c r="L115" i="35"/>
  <c r="K115" i="35"/>
  <c r="J115" i="35"/>
  <c r="M115" i="35"/>
  <c r="M65" i="35"/>
  <c r="L65" i="35"/>
  <c r="K65" i="35"/>
  <c r="J65" i="35"/>
  <c r="M56" i="35"/>
  <c r="L56" i="35"/>
  <c r="K56" i="35"/>
  <c r="J56" i="35"/>
  <c r="L111" i="12"/>
  <c r="J112" i="12"/>
  <c r="D111" i="15" s="1"/>
  <c r="K86" i="35" l="1"/>
  <c r="J86" i="35"/>
  <c r="M86" i="35"/>
  <c r="L24" i="35"/>
  <c r="J24" i="35"/>
  <c r="K24" i="35"/>
  <c r="J73" i="35"/>
  <c r="K73" i="35"/>
  <c r="W93" i="35"/>
  <c r="M93" i="35" s="1"/>
  <c r="K18" i="35"/>
  <c r="AM110" i="15"/>
  <c r="J18" i="35"/>
  <c r="M73" i="35"/>
  <c r="L18" i="35"/>
  <c r="W17" i="35"/>
  <c r="J17" i="35" s="1"/>
  <c r="AI111" i="15" a="1"/>
  <c r="AI111" i="15" s="1"/>
  <c r="AH113" i="12"/>
  <c r="L112" i="15" s="1"/>
  <c r="L111" i="15"/>
  <c r="AI97" i="15" a="1"/>
  <c r="AI97" i="15" s="1"/>
  <c r="AJ97" i="15" a="1"/>
  <c r="AJ97" i="15" s="1"/>
  <c r="AL97" i="15" s="1"/>
  <c r="AN97" i="15"/>
  <c r="AO97" i="15" s="1"/>
  <c r="F9" i="35"/>
  <c r="G9" i="35" s="1"/>
  <c r="E111" i="15"/>
  <c r="AW113" i="12"/>
  <c r="Q112" i="15" s="1"/>
  <c r="Q111" i="15"/>
  <c r="CA113" i="12"/>
  <c r="AA112" i="15" s="1"/>
  <c r="AA111" i="15"/>
  <c r="CU112" i="12"/>
  <c r="AG111" i="15"/>
  <c r="AI110" i="15" a="1"/>
  <c r="AI110" i="15" s="1"/>
  <c r="AM97" i="15"/>
  <c r="S113" i="12"/>
  <c r="G112" i="15" s="1"/>
  <c r="G111" i="15"/>
  <c r="AS112" i="12"/>
  <c r="O111" i="15"/>
  <c r="AN110" i="15"/>
  <c r="AO110" i="15" s="1"/>
  <c r="G20" i="35"/>
  <c r="W20" i="35"/>
  <c r="AH121" i="18"/>
  <c r="AK121" i="15" s="1"/>
  <c r="AH118" i="18"/>
  <c r="AK118" i="15" s="1"/>
  <c r="AH122" i="18"/>
  <c r="AK122" i="15" s="1"/>
  <c r="AH119" i="18"/>
  <c r="AK119" i="15" s="1"/>
  <c r="AH123" i="18"/>
  <c r="AK123" i="15" s="1"/>
  <c r="P18" i="13"/>
  <c r="AE17" i="13"/>
  <c r="AF14" i="13"/>
  <c r="S10" i="13"/>
  <c r="AF15" i="13"/>
  <c r="AE14" i="13"/>
  <c r="AF16" i="13"/>
  <c r="AE15" i="13"/>
  <c r="AF17" i="13"/>
  <c r="AE16" i="13"/>
  <c r="T11" i="13"/>
  <c r="S11" i="13"/>
  <c r="E3" i="35"/>
  <c r="AQ113" i="12"/>
  <c r="AJ112" i="12"/>
  <c r="CS113" i="12"/>
  <c r="AI129" i="38"/>
  <c r="AG129" i="38"/>
  <c r="AH129" i="38"/>
  <c r="DE6" i="12"/>
  <c r="AH5" i="15"/>
  <c r="AY112" i="12"/>
  <c r="M129" i="38"/>
  <c r="AF129" i="38"/>
  <c r="CD113" i="12"/>
  <c r="AD129" i="38"/>
  <c r="U112" i="12"/>
  <c r="I129" i="38"/>
  <c r="S129" i="38"/>
  <c r="G129" i="38"/>
  <c r="W129" i="38"/>
  <c r="AE129" i="38"/>
  <c r="F129" i="38"/>
  <c r="X129" i="38"/>
  <c r="E129" i="38"/>
  <c r="U129" i="38"/>
  <c r="AD112" i="12"/>
  <c r="L129" i="38"/>
  <c r="BQ112" i="12"/>
  <c r="Y129" i="38"/>
  <c r="V129" i="38"/>
  <c r="J129" i="38"/>
  <c r="AV112" i="12"/>
  <c r="R129" i="38"/>
  <c r="BZ112" i="12"/>
  <c r="AB129" i="38"/>
  <c r="O129" i="38"/>
  <c r="AA129" i="38"/>
  <c r="CC112" i="12"/>
  <c r="AC129" i="38"/>
  <c r="P129" i="38"/>
  <c r="T129" i="38"/>
  <c r="R112" i="12"/>
  <c r="H129" i="38"/>
  <c r="BR113" i="12"/>
  <c r="Z129" i="38"/>
  <c r="K129" i="38"/>
  <c r="N129" i="38"/>
  <c r="Q129" i="38"/>
  <c r="AH64" i="15"/>
  <c r="AH44" i="15"/>
  <c r="CW21" i="12"/>
  <c r="AH20" i="15" s="1"/>
  <c r="DE24" i="12"/>
  <c r="AH45" i="15"/>
  <c r="AH69" i="15"/>
  <c r="CW22" i="12"/>
  <c r="AH21" i="15" s="1"/>
  <c r="CW15" i="12"/>
  <c r="AH14" i="15" s="1"/>
  <c r="AH76" i="15"/>
  <c r="AH77" i="15"/>
  <c r="AH85" i="15"/>
  <c r="AH68" i="15"/>
  <c r="CW18" i="12"/>
  <c r="AH17" i="15" s="1"/>
  <c r="AH67" i="15"/>
  <c r="CW30" i="12"/>
  <c r="AH29" i="15" s="1"/>
  <c r="AH49" i="15"/>
  <c r="AH74" i="15"/>
  <c r="CW26" i="12"/>
  <c r="AH25" i="15" s="1"/>
  <c r="AH58" i="15"/>
  <c r="CW12" i="12"/>
  <c r="AH11" i="15" s="1"/>
  <c r="CW17" i="12"/>
  <c r="AH16" i="15" s="1"/>
  <c r="CW13" i="12"/>
  <c r="AH12" i="15" s="1"/>
  <c r="AH82" i="15"/>
  <c r="AH87" i="15"/>
  <c r="AH73" i="15"/>
  <c r="AH83" i="15"/>
  <c r="AH51" i="15"/>
  <c r="CW16" i="12"/>
  <c r="AH15" i="15" s="1"/>
  <c r="CW25" i="12"/>
  <c r="AH24" i="15" s="1"/>
  <c r="AH84" i="15"/>
  <c r="CW20" i="12"/>
  <c r="AH19" i="15" s="1"/>
  <c r="AH31" i="15"/>
  <c r="AH46" i="15"/>
  <c r="AH53" i="15"/>
  <c r="AH90" i="15"/>
  <c r="CW29" i="12"/>
  <c r="AH28" i="15" s="1"/>
  <c r="CW14" i="12"/>
  <c r="AH13" i="15" s="1"/>
  <c r="AH47" i="15"/>
  <c r="AH36" i="15"/>
  <c r="AH66" i="15"/>
  <c r="AH59" i="15"/>
  <c r="AH78" i="15"/>
  <c r="CW31" i="12"/>
  <c r="AH30" i="15" s="1"/>
  <c r="AH37" i="15"/>
  <c r="CW11" i="12"/>
  <c r="AH10" i="15" s="1"/>
  <c r="AH62" i="15"/>
  <c r="AH38" i="15"/>
  <c r="CW23" i="12"/>
  <c r="AH22" i="15" s="1"/>
  <c r="AH56" i="15"/>
  <c r="AH60" i="15"/>
  <c r="AH40" i="15"/>
  <c r="CW8" i="12"/>
  <c r="AH7" i="15" s="1"/>
  <c r="CW19" i="12"/>
  <c r="AH18" i="15" s="1"/>
  <c r="AH41" i="15"/>
  <c r="AH57" i="15"/>
  <c r="AH88" i="15"/>
  <c r="AH33" i="15"/>
  <c r="AH52" i="15"/>
  <c r="AH71" i="15"/>
  <c r="AH70" i="15"/>
  <c r="AH61" i="15"/>
  <c r="AH81" i="15"/>
  <c r="AH54" i="15"/>
  <c r="AH42" i="15"/>
  <c r="AH32" i="15"/>
  <c r="AH63" i="15"/>
  <c r="AH39" i="15"/>
  <c r="AH80" i="15"/>
  <c r="AH34" i="15"/>
  <c r="CW7" i="12"/>
  <c r="AH6" i="15" s="1"/>
  <c r="CW9" i="12"/>
  <c r="AH8" i="15" s="1"/>
  <c r="AH50" i="15"/>
  <c r="AH75" i="15"/>
  <c r="AH65" i="15"/>
  <c r="AH79" i="15"/>
  <c r="CW10" i="12"/>
  <c r="AH9" i="15" s="1"/>
  <c r="AH48" i="15"/>
  <c r="AH72" i="15"/>
  <c r="AH86" i="15"/>
  <c r="AH55" i="15"/>
  <c r="DF9" i="12"/>
  <c r="DF14" i="12"/>
  <c r="DF18" i="12"/>
  <c r="CV6" i="12"/>
  <c r="DF6" i="12" s="1"/>
  <c r="DF16" i="12"/>
  <c r="DF20" i="12"/>
  <c r="DF21" i="12"/>
  <c r="DF11" i="12"/>
  <c r="DF29" i="12"/>
  <c r="DF30" i="12"/>
  <c r="DF23" i="12"/>
  <c r="DF25" i="12"/>
  <c r="DF7" i="12"/>
  <c r="DF8" i="12"/>
  <c r="DF31" i="12"/>
  <c r="DF13" i="12"/>
  <c r="DF24" i="12"/>
  <c r="DF12" i="12"/>
  <c r="DF19" i="12"/>
  <c r="DF17" i="12"/>
  <c r="DF27" i="12"/>
  <c r="DF10" i="12"/>
  <c r="AH89" i="15"/>
  <c r="CW27" i="12"/>
  <c r="AH26" i="15" s="1"/>
  <c r="AH43" i="15"/>
  <c r="AH35" i="15"/>
  <c r="BW112" i="12"/>
  <c r="AT113" i="12"/>
  <c r="P112" i="15" s="1"/>
  <c r="BU113" i="12"/>
  <c r="Y112" i="15" s="1"/>
  <c r="BO113" i="12"/>
  <c r="W112" i="15" s="1"/>
  <c r="BT112" i="12"/>
  <c r="AA112" i="12"/>
  <c r="Y113" i="12"/>
  <c r="I112" i="15" s="1"/>
  <c r="AK113" i="12"/>
  <c r="M112" i="15" s="1"/>
  <c r="CP113" i="12"/>
  <c r="AF112" i="15" s="1"/>
  <c r="AM112" i="12"/>
  <c r="CR112" i="12"/>
  <c r="CF112" i="12"/>
  <c r="BX113" i="12"/>
  <c r="Z112" i="15" s="1"/>
  <c r="CJ113" i="12"/>
  <c r="AD112" i="15" s="1"/>
  <c r="CL112" i="12"/>
  <c r="CI112" i="12"/>
  <c r="CG113" i="12"/>
  <c r="AC112" i="15" s="1"/>
  <c r="P113" i="12"/>
  <c r="F112" i="15" s="1"/>
  <c r="V113" i="12"/>
  <c r="H112" i="15" s="1"/>
  <c r="X112" i="12"/>
  <c r="CM113" i="12"/>
  <c r="AE112" i="15" s="1"/>
  <c r="N124" i="7"/>
  <c r="M123" i="7"/>
  <c r="N125" i="7"/>
  <c r="M124" i="7"/>
  <c r="N121" i="7"/>
  <c r="N123" i="7"/>
  <c r="M122" i="7"/>
  <c r="N122" i="7"/>
  <c r="M120" i="7"/>
  <c r="N117" i="7"/>
  <c r="M121" i="7"/>
  <c r="N118" i="7"/>
  <c r="M117" i="7"/>
  <c r="M125" i="7"/>
  <c r="N120" i="7"/>
  <c r="M119" i="7"/>
  <c r="M118" i="7"/>
  <c r="N114" i="7"/>
  <c r="M113" i="7"/>
  <c r="N115" i="7"/>
  <c r="M114" i="7"/>
  <c r="N119" i="7"/>
  <c r="M116" i="7"/>
  <c r="N113" i="7"/>
  <c r="N110" i="7"/>
  <c r="M109" i="7"/>
  <c r="N106" i="7"/>
  <c r="M105" i="7"/>
  <c r="N116" i="7"/>
  <c r="M112" i="7"/>
  <c r="N109" i="7"/>
  <c r="M108" i="7"/>
  <c r="N105" i="7"/>
  <c r="M104" i="7"/>
  <c r="M115" i="7"/>
  <c r="N102" i="7"/>
  <c r="M101" i="7"/>
  <c r="N98" i="7"/>
  <c r="M97" i="7"/>
  <c r="M102" i="7"/>
  <c r="N99" i="7"/>
  <c r="M111" i="7"/>
  <c r="M110" i="7"/>
  <c r="M107" i="7"/>
  <c r="M106" i="7"/>
  <c r="M103" i="7"/>
  <c r="N101" i="7"/>
  <c r="M100" i="7"/>
  <c r="N112" i="7"/>
  <c r="N104" i="7"/>
  <c r="N96" i="7"/>
  <c r="M95" i="7"/>
  <c r="N92" i="7"/>
  <c r="M91" i="7"/>
  <c r="N111" i="7"/>
  <c r="N103" i="7"/>
  <c r="M96" i="7"/>
  <c r="N93" i="7"/>
  <c r="M92" i="7"/>
  <c r="N107" i="7"/>
  <c r="M99" i="7"/>
  <c r="M98" i="7"/>
  <c r="N95" i="7"/>
  <c r="M94" i="7"/>
  <c r="N91" i="7"/>
  <c r="M90" i="7"/>
  <c r="N97" i="7"/>
  <c r="N87" i="7"/>
  <c r="M86" i="7"/>
  <c r="N83" i="7"/>
  <c r="M82" i="7"/>
  <c r="N79" i="7"/>
  <c r="M78" i="7"/>
  <c r="N75" i="7"/>
  <c r="M74" i="7"/>
  <c r="N71" i="7"/>
  <c r="N94" i="7"/>
  <c r="N88" i="7"/>
  <c r="M87" i="7"/>
  <c r="N84" i="7"/>
  <c r="M83" i="7"/>
  <c r="N80" i="7"/>
  <c r="M79" i="7"/>
  <c r="N76" i="7"/>
  <c r="M75" i="7"/>
  <c r="N72" i="7"/>
  <c r="M71" i="7"/>
  <c r="N100" i="7"/>
  <c r="N90" i="7"/>
  <c r="M89" i="7"/>
  <c r="N86" i="7"/>
  <c r="M85" i="7"/>
  <c r="N82" i="7"/>
  <c r="M81" i="7"/>
  <c r="N78" i="7"/>
  <c r="M77" i="7"/>
  <c r="N74" i="7"/>
  <c r="M73" i="7"/>
  <c r="N108" i="7"/>
  <c r="N85" i="7"/>
  <c r="N77" i="7"/>
  <c r="N69" i="7"/>
  <c r="M68" i="7"/>
  <c r="N65" i="7"/>
  <c r="M64" i="7"/>
  <c r="N61" i="7"/>
  <c r="M60" i="7"/>
  <c r="N57" i="7"/>
  <c r="M56" i="7"/>
  <c r="M84" i="7"/>
  <c r="M76" i="7"/>
  <c r="N70" i="7"/>
  <c r="M69" i="7"/>
  <c r="N66" i="7"/>
  <c r="M65" i="7"/>
  <c r="N62" i="7"/>
  <c r="M61" i="7"/>
  <c r="N58" i="7"/>
  <c r="M57" i="7"/>
  <c r="N54" i="7"/>
  <c r="M93" i="7"/>
  <c r="M88" i="7"/>
  <c r="M80" i="7"/>
  <c r="M72" i="7"/>
  <c r="N68" i="7"/>
  <c r="M67" i="7"/>
  <c r="N64" i="7"/>
  <c r="M63" i="7"/>
  <c r="N60" i="7"/>
  <c r="M59" i="7"/>
  <c r="N56" i="7"/>
  <c r="M55" i="7"/>
  <c r="M70" i="7"/>
  <c r="M62" i="7"/>
  <c r="M53" i="7"/>
  <c r="N50" i="7"/>
  <c r="M49" i="7"/>
  <c r="N46" i="7"/>
  <c r="M45" i="7"/>
  <c r="N42" i="7"/>
  <c r="M41" i="7"/>
  <c r="N38" i="7"/>
  <c r="N67" i="7"/>
  <c r="N59" i="7"/>
  <c r="N51" i="7"/>
  <c r="M50" i="7"/>
  <c r="N47" i="7"/>
  <c r="M46" i="7"/>
  <c r="N43" i="7"/>
  <c r="M42" i="7"/>
  <c r="N39" i="7"/>
  <c r="M38" i="7"/>
  <c r="N89" i="7"/>
  <c r="N81" i="7"/>
  <c r="N73" i="7"/>
  <c r="N63" i="7"/>
  <c r="N55" i="7"/>
  <c r="N53" i="7"/>
  <c r="M52" i="7"/>
  <c r="N49" i="7"/>
  <c r="M48" i="7"/>
  <c r="N45" i="7"/>
  <c r="M44" i="7"/>
  <c r="N41" i="7"/>
  <c r="M40" i="7"/>
  <c r="M51" i="7"/>
  <c r="M43" i="7"/>
  <c r="N37" i="7"/>
  <c r="M36" i="7"/>
  <c r="N33" i="7"/>
  <c r="M32" i="7"/>
  <c r="N29" i="7"/>
  <c r="M28" i="7"/>
  <c r="N25" i="7"/>
  <c r="M24" i="7"/>
  <c r="N21" i="7"/>
  <c r="M20" i="7"/>
  <c r="N17" i="7"/>
  <c r="M16" i="7"/>
  <c r="N13" i="7"/>
  <c r="M12" i="7"/>
  <c r="N9" i="7"/>
  <c r="M8" i="7"/>
  <c r="M4" i="7"/>
  <c r="M47" i="7"/>
  <c r="M39" i="7"/>
  <c r="M66" i="7"/>
  <c r="M54" i="7"/>
  <c r="N48" i="7"/>
  <c r="N40" i="7"/>
  <c r="M37" i="7"/>
  <c r="N34" i="7"/>
  <c r="M33" i="7"/>
  <c r="N30" i="7"/>
  <c r="M29" i="7"/>
  <c r="N26" i="7"/>
  <c r="M25" i="7"/>
  <c r="N22" i="7"/>
  <c r="M21" i="7"/>
  <c r="N18" i="7"/>
  <c r="M17" i="7"/>
  <c r="N14" i="7"/>
  <c r="M13" i="7"/>
  <c r="N10" i="7"/>
  <c r="M9" i="7"/>
  <c r="N6" i="7"/>
  <c r="M5" i="7"/>
  <c r="M58" i="7"/>
  <c r="N52" i="7"/>
  <c r="N44" i="7"/>
  <c r="N36" i="7"/>
  <c r="M35" i="7"/>
  <c r="N32" i="7"/>
  <c r="M31" i="7"/>
  <c r="N28" i="7"/>
  <c r="M27" i="7"/>
  <c r="N24" i="7"/>
  <c r="M23" i="7"/>
  <c r="N20" i="7"/>
  <c r="M19" i="7"/>
  <c r="N16" i="7"/>
  <c r="M15" i="7"/>
  <c r="N12" i="7"/>
  <c r="M11" i="7"/>
  <c r="N8" i="7"/>
  <c r="M7" i="7"/>
  <c r="N35" i="7"/>
  <c r="M34" i="7"/>
  <c r="N31" i="7"/>
  <c r="N23" i="7"/>
  <c r="N15" i="7"/>
  <c r="N7" i="7"/>
  <c r="M6" i="7"/>
  <c r="M30" i="7"/>
  <c r="M22" i="7"/>
  <c r="M14" i="7"/>
  <c r="N27" i="7"/>
  <c r="N19" i="7"/>
  <c r="M26" i="7"/>
  <c r="M18" i="7"/>
  <c r="M10" i="7"/>
  <c r="P3" i="7"/>
  <c r="N11" i="7"/>
  <c r="K5" i="7"/>
  <c r="L5" i="7"/>
  <c r="CO112" i="12"/>
  <c r="BC113" i="12"/>
  <c r="S112" i="15" s="1"/>
  <c r="BE112" i="12"/>
  <c r="AE113" i="12"/>
  <c r="K112" i="15" s="1"/>
  <c r="AG112" i="12"/>
  <c r="AB113" i="12"/>
  <c r="J112" i="15" s="1"/>
  <c r="I112" i="12"/>
  <c r="G113" i="12"/>
  <c r="C112" i="15" s="1"/>
  <c r="A476" i="13"/>
  <c r="A460" i="13"/>
  <c r="Q476" i="13"/>
  <c r="Q452" i="13"/>
  <c r="A452" i="13"/>
  <c r="A468" i="13"/>
  <c r="Q436" i="13"/>
  <c r="Q420" i="13"/>
  <c r="A444" i="13"/>
  <c r="A436" i="13"/>
  <c r="Q428" i="13"/>
  <c r="A428" i="13"/>
  <c r="A420" i="13"/>
  <c r="Q412" i="13"/>
  <c r="A412" i="13"/>
  <c r="Q468" i="13"/>
  <c r="Q460" i="13"/>
  <c r="Q388" i="13"/>
  <c r="Q372" i="13"/>
  <c r="A372" i="13"/>
  <c r="Q364" i="13"/>
  <c r="A364" i="13"/>
  <c r="Q356" i="13"/>
  <c r="A356" i="13"/>
  <c r="Q348" i="13"/>
  <c r="A348" i="13"/>
  <c r="Q340" i="13"/>
  <c r="A340" i="13"/>
  <c r="Q332" i="13"/>
  <c r="A332" i="13"/>
  <c r="Q324" i="13"/>
  <c r="A324" i="13"/>
  <c r="Q316" i="13"/>
  <c r="A316" i="13"/>
  <c r="Q308" i="13"/>
  <c r="A308" i="13"/>
  <c r="Q300" i="13"/>
  <c r="A300" i="13"/>
  <c r="Q404" i="13"/>
  <c r="A404" i="13"/>
  <c r="A396" i="13"/>
  <c r="A388" i="13"/>
  <c r="Q444" i="13"/>
  <c r="Q396" i="13"/>
  <c r="Q380" i="13"/>
  <c r="A380" i="13"/>
  <c r="Q284" i="13"/>
  <c r="A284" i="13"/>
  <c r="Q268" i="13"/>
  <c r="A268" i="13"/>
  <c r="Q252" i="13"/>
  <c r="A252" i="13"/>
  <c r="Q236" i="13"/>
  <c r="A236" i="13"/>
  <c r="Q212" i="13"/>
  <c r="A212" i="13"/>
  <c r="Q196" i="13"/>
  <c r="A196" i="13"/>
  <c r="Q188" i="13"/>
  <c r="A188" i="13"/>
  <c r="Q180" i="13"/>
  <c r="A180" i="13"/>
  <c r="Q172" i="13"/>
  <c r="A172" i="13"/>
  <c r="Q164" i="13"/>
  <c r="A164" i="13"/>
  <c r="Q156" i="13"/>
  <c r="A156" i="13"/>
  <c r="Q148" i="13"/>
  <c r="A148" i="13"/>
  <c r="Q140" i="13"/>
  <c r="A140" i="13"/>
  <c r="Q132" i="13"/>
  <c r="A132" i="13"/>
  <c r="Q124" i="13"/>
  <c r="A124" i="13"/>
  <c r="Q116" i="13"/>
  <c r="A116" i="13"/>
  <c r="Q292" i="13"/>
  <c r="A244" i="13"/>
  <c r="Q228" i="13"/>
  <c r="A220" i="13"/>
  <c r="Q204" i="13"/>
  <c r="A292" i="13"/>
  <c r="Q276" i="13"/>
  <c r="A228" i="13"/>
  <c r="A276" i="13"/>
  <c r="Q260" i="13"/>
  <c r="Q220" i="13"/>
  <c r="A260" i="13"/>
  <c r="Q244" i="13"/>
  <c r="A204" i="13"/>
  <c r="Q108" i="13"/>
  <c r="A108" i="13"/>
  <c r="Q100" i="13"/>
  <c r="A100" i="13"/>
  <c r="Q92" i="13"/>
  <c r="A92" i="13"/>
  <c r="Q84" i="13"/>
  <c r="A84" i="13"/>
  <c r="Q76" i="13"/>
  <c r="A76" i="13"/>
  <c r="Q68" i="13"/>
  <c r="A68" i="13"/>
  <c r="Q60" i="13"/>
  <c r="A60" i="13"/>
  <c r="Q52" i="13"/>
  <c r="A52" i="13"/>
  <c r="Q44" i="13"/>
  <c r="A44" i="13"/>
  <c r="Q36" i="13"/>
  <c r="A36" i="13"/>
  <c r="Q28" i="13"/>
  <c r="A28" i="13"/>
  <c r="Q20" i="13"/>
  <c r="A20" i="13"/>
  <c r="Q12" i="13"/>
  <c r="A12" i="13"/>
  <c r="R35" i="13"/>
  <c r="K15" i="38"/>
  <c r="J14" i="38"/>
  <c r="D12" i="13"/>
  <c r="C12" i="13"/>
  <c r="B20" i="13"/>
  <c r="T12" i="13"/>
  <c r="S12" i="13"/>
  <c r="R20" i="13"/>
  <c r="CW28" i="12"/>
  <c r="AH27" i="15" s="1"/>
  <c r="F4" i="18"/>
  <c r="G3" i="18"/>
  <c r="D5" i="13"/>
  <c r="C5" i="13"/>
  <c r="A5" i="13"/>
  <c r="B6" i="13"/>
  <c r="B13" i="13"/>
  <c r="B35" i="13"/>
  <c r="T5" i="13"/>
  <c r="S5" i="13"/>
  <c r="R6" i="13"/>
  <c r="Q5" i="13"/>
  <c r="R13" i="13"/>
  <c r="DF28" i="12"/>
  <c r="AM3" i="18"/>
  <c r="AL4" i="18"/>
  <c r="AZ113" i="12"/>
  <c r="R112" i="15" s="1"/>
  <c r="BB112" i="12"/>
  <c r="BK112" i="12"/>
  <c r="BI113" i="12"/>
  <c r="U112" i="15" s="1"/>
  <c r="BL113" i="12"/>
  <c r="V112" i="15" s="1"/>
  <c r="BN112" i="12"/>
  <c r="BF113" i="12"/>
  <c r="T112" i="15" s="1"/>
  <c r="BH112" i="12"/>
  <c r="AN113" i="12"/>
  <c r="N112" i="15" s="1"/>
  <c r="AP112" i="12"/>
  <c r="M113" i="12"/>
  <c r="O112" i="12"/>
  <c r="E9" i="35" s="1"/>
  <c r="J113" i="12"/>
  <c r="D112" i="15" s="1"/>
  <c r="L112" i="12"/>
  <c r="AJ113" i="12" l="1"/>
  <c r="N130" i="38"/>
  <c r="AY113" i="12"/>
  <c r="AH114" i="12"/>
  <c r="L113" i="15" s="1"/>
  <c r="S114" i="12"/>
  <c r="G113" i="15" s="1"/>
  <c r="U113" i="12"/>
  <c r="I130" i="38"/>
  <c r="S130" i="38"/>
  <c r="AW114" i="12"/>
  <c r="Q113" i="15" s="1"/>
  <c r="CA114" i="12"/>
  <c r="AA113" i="15" s="1"/>
  <c r="CC113" i="12"/>
  <c r="AC130" i="38"/>
  <c r="L93" i="35"/>
  <c r="L17" i="35"/>
  <c r="J93" i="35"/>
  <c r="K93" i="35"/>
  <c r="AJ111" i="15" a="1"/>
  <c r="AJ111" i="15" s="1"/>
  <c r="AL111" i="15" s="1"/>
  <c r="M17" i="35"/>
  <c r="K17" i="35"/>
  <c r="W9" i="35"/>
  <c r="J9" i="35" s="1"/>
  <c r="BR114" i="12"/>
  <c r="X113" i="15" s="1"/>
  <c r="X112" i="15"/>
  <c r="CF113" i="12"/>
  <c r="AB112" i="15"/>
  <c r="Q130" i="38"/>
  <c r="O112" i="15"/>
  <c r="AM111" i="15"/>
  <c r="F10" i="35"/>
  <c r="G10" i="35" s="1"/>
  <c r="E112" i="15"/>
  <c r="AN111" i="15"/>
  <c r="AO111" i="15" s="1"/>
  <c r="AI130" i="38"/>
  <c r="AG112" i="15"/>
  <c r="J20" i="35"/>
  <c r="M20" i="35"/>
  <c r="K20" i="35"/>
  <c r="L20" i="35"/>
  <c r="AQ114" i="12"/>
  <c r="P25" i="13"/>
  <c r="P24" i="13"/>
  <c r="P23" i="13"/>
  <c r="P22" i="13"/>
  <c r="O23" i="13"/>
  <c r="AF18" i="13"/>
  <c r="O24" i="13"/>
  <c r="O25" i="13"/>
  <c r="C18" i="13"/>
  <c r="O22" i="13"/>
  <c r="C19" i="13"/>
  <c r="D19" i="13"/>
  <c r="AS113" i="12"/>
  <c r="CS114" i="12"/>
  <c r="AG113" i="15" s="1"/>
  <c r="F3" i="35"/>
  <c r="CU113" i="12"/>
  <c r="CD114" i="12"/>
  <c r="AH130" i="38"/>
  <c r="DE9" i="12"/>
  <c r="DE31" i="12"/>
  <c r="DE20" i="12"/>
  <c r="DE30" i="12"/>
  <c r="DE22" i="12"/>
  <c r="DE21" i="12"/>
  <c r="DE28" i="12"/>
  <c r="DE19" i="12"/>
  <c r="DE11" i="12"/>
  <c r="DE14" i="12"/>
  <c r="DE25" i="12"/>
  <c r="DE17" i="12"/>
  <c r="DE18" i="12"/>
  <c r="DE27" i="12"/>
  <c r="DE10" i="12"/>
  <c r="DE8" i="12"/>
  <c r="DE23" i="12"/>
  <c r="DE29" i="12"/>
  <c r="DE16" i="12"/>
  <c r="DE12" i="12"/>
  <c r="DE15" i="12"/>
  <c r="DE7" i="12"/>
  <c r="DE13" i="12"/>
  <c r="DE26" i="12"/>
  <c r="BT113" i="12"/>
  <c r="W130" i="38"/>
  <c r="AD113" i="12"/>
  <c r="L130" i="38"/>
  <c r="BE113" i="12"/>
  <c r="U130" i="38"/>
  <c r="CC114" i="12"/>
  <c r="AC131" i="38"/>
  <c r="CJ114" i="12"/>
  <c r="AF130" i="38"/>
  <c r="K130" i="38"/>
  <c r="AV113" i="12"/>
  <c r="R130" i="38"/>
  <c r="AD130" i="38"/>
  <c r="CG114" i="12"/>
  <c r="AE130" i="38"/>
  <c r="G114" i="12"/>
  <c r="E130" i="38"/>
  <c r="M130" i="38"/>
  <c r="J130" i="38"/>
  <c r="N131" i="38"/>
  <c r="I131" i="38"/>
  <c r="Z130" i="38"/>
  <c r="F130" i="38"/>
  <c r="V130" i="38"/>
  <c r="AB130" i="38"/>
  <c r="AK114" i="12"/>
  <c r="O130" i="38"/>
  <c r="G130" i="38"/>
  <c r="P130" i="38"/>
  <c r="X130" i="38"/>
  <c r="T130" i="38"/>
  <c r="CO113" i="12"/>
  <c r="AG130" i="38"/>
  <c r="P114" i="12"/>
  <c r="H130" i="38"/>
  <c r="BQ113" i="12"/>
  <c r="Y130" i="38"/>
  <c r="BU114" i="12"/>
  <c r="AA130" i="38"/>
  <c r="BW113" i="12"/>
  <c r="AT114" i="12"/>
  <c r="P113" i="15" s="1"/>
  <c r="BO114" i="12"/>
  <c r="W113" i="15" s="1"/>
  <c r="AA113" i="12"/>
  <c r="Y114" i="12"/>
  <c r="I113" i="15" s="1"/>
  <c r="CP114" i="12"/>
  <c r="AF113" i="15" s="1"/>
  <c r="CR113" i="12"/>
  <c r="AM113" i="12"/>
  <c r="R113" i="12"/>
  <c r="BZ113" i="12"/>
  <c r="BX114" i="12"/>
  <c r="Z113" i="15" s="1"/>
  <c r="CL113" i="12"/>
  <c r="CI113" i="12"/>
  <c r="CA115" i="12"/>
  <c r="AA114" i="15" s="1"/>
  <c r="V114" i="12"/>
  <c r="H113" i="15" s="1"/>
  <c r="X113" i="12"/>
  <c r="CM114" i="12"/>
  <c r="AE113" i="15" s="1"/>
  <c r="N5" i="7"/>
  <c r="O5" i="7"/>
  <c r="P125" i="7"/>
  <c r="Q122" i="7"/>
  <c r="P121" i="7"/>
  <c r="Q123" i="7"/>
  <c r="P122" i="7"/>
  <c r="Q125" i="7"/>
  <c r="P124" i="7"/>
  <c r="Q121" i="7"/>
  <c r="Q119" i="7"/>
  <c r="P118" i="7"/>
  <c r="Q120" i="7"/>
  <c r="P119" i="7"/>
  <c r="Q124" i="7"/>
  <c r="P123" i="7"/>
  <c r="Q118" i="7"/>
  <c r="P117" i="7"/>
  <c r="Q117" i="7"/>
  <c r="Q116" i="7"/>
  <c r="P115" i="7"/>
  <c r="P116" i="7"/>
  <c r="Q113" i="7"/>
  <c r="Q115" i="7"/>
  <c r="P114" i="7"/>
  <c r="Q112" i="7"/>
  <c r="P111" i="7"/>
  <c r="Q108" i="7"/>
  <c r="P107" i="7"/>
  <c r="Q104" i="7"/>
  <c r="P103" i="7"/>
  <c r="P120" i="7"/>
  <c r="Q111" i="7"/>
  <c r="P110" i="7"/>
  <c r="Q107" i="7"/>
  <c r="P106" i="7"/>
  <c r="Q103" i="7"/>
  <c r="Q100" i="7"/>
  <c r="P99" i="7"/>
  <c r="Q114" i="7"/>
  <c r="P113" i="7"/>
  <c r="P112" i="7"/>
  <c r="Q109" i="7"/>
  <c r="P108" i="7"/>
  <c r="Q105" i="7"/>
  <c r="P104" i="7"/>
  <c r="Q101" i="7"/>
  <c r="P100" i="7"/>
  <c r="P102" i="7"/>
  <c r="Q99" i="7"/>
  <c r="Q97" i="7"/>
  <c r="Q94" i="7"/>
  <c r="P93" i="7"/>
  <c r="Q90" i="7"/>
  <c r="Q110" i="7"/>
  <c r="P109" i="7"/>
  <c r="Q102" i="7"/>
  <c r="P101" i="7"/>
  <c r="Q98" i="7"/>
  <c r="P97" i="7"/>
  <c r="Q95" i="7"/>
  <c r="P94" i="7"/>
  <c r="Q91" i="7"/>
  <c r="P90" i="7"/>
  <c r="Q106" i="7"/>
  <c r="P105" i="7"/>
  <c r="P96" i="7"/>
  <c r="Q93" i="7"/>
  <c r="P92" i="7"/>
  <c r="Q96" i="7"/>
  <c r="P95" i="7"/>
  <c r="Q89" i="7"/>
  <c r="P88" i="7"/>
  <c r="Q85" i="7"/>
  <c r="P84" i="7"/>
  <c r="Q81" i="7"/>
  <c r="P80" i="7"/>
  <c r="Q77" i="7"/>
  <c r="P76" i="7"/>
  <c r="Q73" i="7"/>
  <c r="P72" i="7"/>
  <c r="P89" i="7"/>
  <c r="Q86" i="7"/>
  <c r="P85" i="7"/>
  <c r="Q82" i="7"/>
  <c r="P81" i="7"/>
  <c r="Q78" i="7"/>
  <c r="P77" i="7"/>
  <c r="Q74" i="7"/>
  <c r="P73" i="7"/>
  <c r="P98" i="7"/>
  <c r="Q88" i="7"/>
  <c r="P87" i="7"/>
  <c r="Q84" i="7"/>
  <c r="P83" i="7"/>
  <c r="Q80" i="7"/>
  <c r="P79" i="7"/>
  <c r="Q76" i="7"/>
  <c r="P75" i="7"/>
  <c r="Q72" i="7"/>
  <c r="P71" i="7"/>
  <c r="Q92" i="7"/>
  <c r="P70" i="7"/>
  <c r="Q67" i="7"/>
  <c r="P66" i="7"/>
  <c r="Q63" i="7"/>
  <c r="P62" i="7"/>
  <c r="Q59" i="7"/>
  <c r="P58" i="7"/>
  <c r="Q55" i="7"/>
  <c r="P91" i="7"/>
  <c r="Q83" i="7"/>
  <c r="P82" i="7"/>
  <c r="Q75" i="7"/>
  <c r="P74" i="7"/>
  <c r="Q68" i="7"/>
  <c r="P67" i="7"/>
  <c r="Q64" i="7"/>
  <c r="P63" i="7"/>
  <c r="Q60" i="7"/>
  <c r="P59" i="7"/>
  <c r="Q56" i="7"/>
  <c r="P55" i="7"/>
  <c r="Q87" i="7"/>
  <c r="P86" i="7"/>
  <c r="Q79" i="7"/>
  <c r="P78" i="7"/>
  <c r="Q71" i="7"/>
  <c r="Q70" i="7"/>
  <c r="P69" i="7"/>
  <c r="Q66" i="7"/>
  <c r="P65" i="7"/>
  <c r="Q62" i="7"/>
  <c r="P61" i="7"/>
  <c r="Q58" i="7"/>
  <c r="P57" i="7"/>
  <c r="Q54" i="7"/>
  <c r="Q69" i="7"/>
  <c r="P68" i="7"/>
  <c r="Q61" i="7"/>
  <c r="P60" i="7"/>
  <c r="Q52" i="7"/>
  <c r="P51" i="7"/>
  <c r="Q48" i="7"/>
  <c r="P47" i="7"/>
  <c r="Q44" i="7"/>
  <c r="P43" i="7"/>
  <c r="Q40" i="7"/>
  <c r="P39" i="7"/>
  <c r="P54" i="7"/>
  <c r="Q53" i="7"/>
  <c r="P52" i="7"/>
  <c r="Q49" i="7"/>
  <c r="P48" i="7"/>
  <c r="Q45" i="7"/>
  <c r="P44" i="7"/>
  <c r="Q41" i="7"/>
  <c r="P40" i="7"/>
  <c r="Q51" i="7"/>
  <c r="P50" i="7"/>
  <c r="Q47" i="7"/>
  <c r="P46" i="7"/>
  <c r="Q43" i="7"/>
  <c r="P42" i="7"/>
  <c r="Q39" i="7"/>
  <c r="P38" i="7"/>
  <c r="Q57" i="7"/>
  <c r="Q50" i="7"/>
  <c r="P49" i="7"/>
  <c r="Q42" i="7"/>
  <c r="P41" i="7"/>
  <c r="Q35" i="7"/>
  <c r="P34" i="7"/>
  <c r="Q31" i="7"/>
  <c r="P30" i="7"/>
  <c r="Q27" i="7"/>
  <c r="P26" i="7"/>
  <c r="Q23" i="7"/>
  <c r="P22" i="7"/>
  <c r="Q19" i="7"/>
  <c r="P18" i="7"/>
  <c r="Q15" i="7"/>
  <c r="P14" i="7"/>
  <c r="Q11" i="7"/>
  <c r="P10" i="7"/>
  <c r="Q7" i="7"/>
  <c r="P6" i="7"/>
  <c r="Q46" i="7"/>
  <c r="P45" i="7"/>
  <c r="Q38" i="7"/>
  <c r="Q37" i="7"/>
  <c r="P36" i="7"/>
  <c r="P56" i="7"/>
  <c r="Q36" i="7"/>
  <c r="P35" i="7"/>
  <c r="Q32" i="7"/>
  <c r="P31" i="7"/>
  <c r="Q28" i="7"/>
  <c r="P27" i="7"/>
  <c r="Q24" i="7"/>
  <c r="P23" i="7"/>
  <c r="Q20" i="7"/>
  <c r="P19" i="7"/>
  <c r="Q16" i="7"/>
  <c r="P15" i="7"/>
  <c r="Q12" i="7"/>
  <c r="P11" i="7"/>
  <c r="Q8" i="7"/>
  <c r="P7" i="7"/>
  <c r="S3" i="7"/>
  <c r="Q65" i="7"/>
  <c r="P53" i="7"/>
  <c r="P64" i="7"/>
  <c r="P37" i="7"/>
  <c r="Q34" i="7"/>
  <c r="P33" i="7"/>
  <c r="Q30" i="7"/>
  <c r="P29" i="7"/>
  <c r="Q26" i="7"/>
  <c r="P25" i="7"/>
  <c r="Q22" i="7"/>
  <c r="P21" i="7"/>
  <c r="Q18" i="7"/>
  <c r="P17" i="7"/>
  <c r="Q14" i="7"/>
  <c r="P13" i="7"/>
  <c r="Q10" i="7"/>
  <c r="P9" i="7"/>
  <c r="Q6" i="7"/>
  <c r="P4" i="7"/>
  <c r="Q33" i="7"/>
  <c r="P32" i="7"/>
  <c r="P5" i="7"/>
  <c r="Q29" i="7"/>
  <c r="P28" i="7"/>
  <c r="Q21" i="7"/>
  <c r="P20" i="7"/>
  <c r="Q13" i="7"/>
  <c r="P12" i="7"/>
  <c r="Q25" i="7"/>
  <c r="P24" i="7"/>
  <c r="Q17" i="7"/>
  <c r="P16" i="7"/>
  <c r="Q9" i="7"/>
  <c r="P8" i="7"/>
  <c r="AE114" i="12"/>
  <c r="K113" i="15" s="1"/>
  <c r="AB114" i="12"/>
  <c r="J113" i="15" s="1"/>
  <c r="BC114" i="12"/>
  <c r="S113" i="15" s="1"/>
  <c r="AG113" i="12"/>
  <c r="I113" i="12"/>
  <c r="Q6" i="13"/>
  <c r="R7" i="13"/>
  <c r="T6" i="13"/>
  <c r="R14" i="13"/>
  <c r="S6" i="13"/>
  <c r="Q469" i="13"/>
  <c r="A469" i="13"/>
  <c r="Q453" i="13"/>
  <c r="A453" i="13"/>
  <c r="A477" i="13"/>
  <c r="Q461" i="13"/>
  <c r="A461" i="13"/>
  <c r="Q421" i="13"/>
  <c r="A421" i="13"/>
  <c r="Q397" i="13"/>
  <c r="Q429" i="13"/>
  <c r="A429" i="13"/>
  <c r="Q413" i="13"/>
  <c r="A413" i="13"/>
  <c r="Q445" i="13"/>
  <c r="A437" i="13"/>
  <c r="Q437" i="13"/>
  <c r="Q373" i="13"/>
  <c r="A373" i="13"/>
  <c r="Q365" i="13"/>
  <c r="A365" i="13"/>
  <c r="Q357" i="13"/>
  <c r="A357" i="13"/>
  <c r="Q349" i="13"/>
  <c r="A349" i="13"/>
  <c r="Q341" i="13"/>
  <c r="A341" i="13"/>
  <c r="Q333" i="13"/>
  <c r="A333" i="13"/>
  <c r="Q325" i="13"/>
  <c r="A325" i="13"/>
  <c r="Q317" i="13"/>
  <c r="A317" i="13"/>
  <c r="Q309" i="13"/>
  <c r="A309" i="13"/>
  <c r="Q301" i="13"/>
  <c r="A301" i="13"/>
  <c r="Q405" i="13"/>
  <c r="A405" i="13"/>
  <c r="Q389" i="13"/>
  <c r="A397" i="13"/>
  <c r="A389" i="13"/>
  <c r="Q381" i="13"/>
  <c r="A381" i="13"/>
  <c r="A445" i="13"/>
  <c r="Q477" i="13"/>
  <c r="Q285" i="13"/>
  <c r="A285" i="13"/>
  <c r="Q269" i="13"/>
  <c r="A269" i="13"/>
  <c r="Q253" i="13"/>
  <c r="A253" i="13"/>
  <c r="Q237" i="13"/>
  <c r="A237" i="13"/>
  <c r="Q221" i="13"/>
  <c r="Q213" i="13"/>
  <c r="A213" i="13"/>
  <c r="Q197" i="13"/>
  <c r="A197" i="13"/>
  <c r="Q189" i="13"/>
  <c r="A189" i="13"/>
  <c r="Q181" i="13"/>
  <c r="A181" i="13"/>
  <c r="Q173" i="13"/>
  <c r="A173" i="13"/>
  <c r="Q165" i="13"/>
  <c r="A165" i="13"/>
  <c r="Q157" i="13"/>
  <c r="A157" i="13"/>
  <c r="Q149" i="13"/>
  <c r="A149" i="13"/>
  <c r="Q141" i="13"/>
  <c r="A141" i="13"/>
  <c r="Q133" i="13"/>
  <c r="A133" i="13"/>
  <c r="Q125" i="13"/>
  <c r="A125" i="13"/>
  <c r="Q117" i="13"/>
  <c r="A117" i="13"/>
  <c r="A277" i="13"/>
  <c r="Q261" i="13"/>
  <c r="A221" i="13"/>
  <c r="A261" i="13"/>
  <c r="Q245" i="13"/>
  <c r="A205" i="13"/>
  <c r="Q293" i="13"/>
  <c r="A245" i="13"/>
  <c r="Q229" i="13"/>
  <c r="Q205" i="13"/>
  <c r="A293" i="13"/>
  <c r="Q277" i="13"/>
  <c r="A229" i="13"/>
  <c r="Q109" i="13"/>
  <c r="A109" i="13"/>
  <c r="Q101" i="13"/>
  <c r="A101" i="13"/>
  <c r="Q93" i="13"/>
  <c r="A93" i="13"/>
  <c r="Q85" i="13"/>
  <c r="A85" i="13"/>
  <c r="Q77" i="13"/>
  <c r="A77" i="13"/>
  <c r="Q69" i="13"/>
  <c r="A69" i="13"/>
  <c r="Q61" i="13"/>
  <c r="A61" i="13"/>
  <c r="Q53" i="13"/>
  <c r="A53" i="13"/>
  <c r="Q45" i="13"/>
  <c r="A45" i="13"/>
  <c r="Q37" i="13"/>
  <c r="A37" i="13"/>
  <c r="Q29" i="13"/>
  <c r="A29" i="13"/>
  <c r="Q21" i="13"/>
  <c r="A21" i="13"/>
  <c r="Q13" i="13"/>
  <c r="A13" i="13"/>
  <c r="D20" i="13"/>
  <c r="C20" i="13"/>
  <c r="B28" i="13"/>
  <c r="T20" i="13"/>
  <c r="S20" i="13"/>
  <c r="R28" i="13"/>
  <c r="K14" i="38"/>
  <c r="L15" i="38"/>
  <c r="AM4" i="18"/>
  <c r="AN3" i="18"/>
  <c r="T13" i="13"/>
  <c r="S13" i="13"/>
  <c r="R21" i="13"/>
  <c r="D13" i="13"/>
  <c r="C13" i="13"/>
  <c r="B21" i="13"/>
  <c r="B43" i="13"/>
  <c r="B7" i="13"/>
  <c r="D6" i="13"/>
  <c r="C6" i="13"/>
  <c r="A6" i="13"/>
  <c r="B14" i="13"/>
  <c r="G4" i="18"/>
  <c r="H3" i="18"/>
  <c r="R43" i="13"/>
  <c r="BH113" i="12"/>
  <c r="BF114" i="12"/>
  <c r="T113" i="15" s="1"/>
  <c r="BI114" i="12"/>
  <c r="U113" i="15" s="1"/>
  <c r="BK113" i="12"/>
  <c r="BB113" i="12"/>
  <c r="AZ114" i="12"/>
  <c r="R113" i="15" s="1"/>
  <c r="BN113" i="12"/>
  <c r="BL114" i="12"/>
  <c r="V113" i="15" s="1"/>
  <c r="AP113" i="12"/>
  <c r="AN114" i="12"/>
  <c r="N113" i="15" s="1"/>
  <c r="M114" i="12"/>
  <c r="O113" i="12"/>
  <c r="E10" i="35" s="1"/>
  <c r="L113" i="12"/>
  <c r="J114" i="12"/>
  <c r="D113" i="15" s="1"/>
  <c r="S115" i="12" l="1"/>
  <c r="G114" i="15" s="1"/>
  <c r="U114" i="12"/>
  <c r="AJ114" i="12"/>
  <c r="AH115" i="12"/>
  <c r="L114" i="15" s="1"/>
  <c r="BR115" i="12"/>
  <c r="X114" i="15" s="1"/>
  <c r="S131" i="38"/>
  <c r="BT114" i="12"/>
  <c r="AY114" i="12"/>
  <c r="K9" i="35"/>
  <c r="Z131" i="38"/>
  <c r="AW115" i="12"/>
  <c r="S132" i="38" s="1"/>
  <c r="AN112" i="15"/>
  <c r="AO112" i="15" s="1"/>
  <c r="L9" i="35"/>
  <c r="M9" i="35"/>
  <c r="W10" i="35"/>
  <c r="M10" i="35" s="1"/>
  <c r="I114" i="12"/>
  <c r="C113" i="15"/>
  <c r="Q131" i="38"/>
  <c r="O113" i="15"/>
  <c r="AM112" i="15"/>
  <c r="AJ112" i="15" a="1"/>
  <c r="AJ112" i="15" s="1"/>
  <c r="AL112" i="15" s="1"/>
  <c r="F11" i="35"/>
  <c r="G11" i="35" s="1"/>
  <c r="E113" i="15"/>
  <c r="BU115" i="12"/>
  <c r="Y114" i="15" s="1"/>
  <c r="Y113" i="15"/>
  <c r="P115" i="12"/>
  <c r="F114" i="15" s="1"/>
  <c r="F113" i="15"/>
  <c r="AK115" i="12"/>
  <c r="M114" i="15" s="1"/>
  <c r="M113" i="15"/>
  <c r="CI114" i="12"/>
  <c r="AC113" i="15"/>
  <c r="CL114" i="12"/>
  <c r="AD113" i="15"/>
  <c r="AD131" i="38"/>
  <c r="AB113" i="15"/>
  <c r="AI112" i="15" a="1"/>
  <c r="AI112" i="15" s="1"/>
  <c r="CD115" i="12"/>
  <c r="AS114" i="12"/>
  <c r="AQ115" i="12"/>
  <c r="O114" i="15" s="1"/>
  <c r="AI131" i="38"/>
  <c r="P26" i="13"/>
  <c r="AF25" i="13"/>
  <c r="AE24" i="13"/>
  <c r="AE25" i="13"/>
  <c r="AF22" i="13"/>
  <c r="S18" i="13"/>
  <c r="AF23" i="13"/>
  <c r="AE22" i="13"/>
  <c r="AF24" i="13"/>
  <c r="AE23" i="13"/>
  <c r="T19" i="13"/>
  <c r="S19" i="13"/>
  <c r="CU114" i="12"/>
  <c r="CS115" i="12"/>
  <c r="AG114" i="15" s="1"/>
  <c r="CG115" i="12"/>
  <c r="CF114" i="12"/>
  <c r="G115" i="12"/>
  <c r="G3" i="35"/>
  <c r="R114" i="12"/>
  <c r="BW114" i="12"/>
  <c r="AM114" i="12"/>
  <c r="P131" i="38"/>
  <c r="V131" i="38"/>
  <c r="CA116" i="12"/>
  <c r="AC132" i="38"/>
  <c r="I132" i="38"/>
  <c r="H131" i="38"/>
  <c r="O131" i="38"/>
  <c r="AE131" i="38"/>
  <c r="T131" i="38"/>
  <c r="M131" i="38"/>
  <c r="J131" i="38"/>
  <c r="AA114" i="12"/>
  <c r="K131" i="38"/>
  <c r="AF131" i="38"/>
  <c r="F131" i="38"/>
  <c r="X131" i="38"/>
  <c r="BE114" i="12"/>
  <c r="U131" i="38"/>
  <c r="CO114" i="12"/>
  <c r="AG131" i="38"/>
  <c r="BX115" i="12"/>
  <c r="AB131" i="38"/>
  <c r="BO115" i="12"/>
  <c r="Y131" i="38"/>
  <c r="G131" i="38"/>
  <c r="W131" i="38"/>
  <c r="CJ115" i="12"/>
  <c r="AD114" i="12"/>
  <c r="L131" i="38"/>
  <c r="CP115" i="12"/>
  <c r="AF114" i="15" s="1"/>
  <c r="AH131" i="38"/>
  <c r="AV114" i="12"/>
  <c r="R131" i="38"/>
  <c r="AA131" i="38"/>
  <c r="E131" i="38"/>
  <c r="AT115" i="12"/>
  <c r="P114" i="15" s="1"/>
  <c r="BQ114" i="12"/>
  <c r="Y115" i="12"/>
  <c r="I114" i="15" s="1"/>
  <c r="CR114" i="12"/>
  <c r="U115" i="12"/>
  <c r="X114" i="12"/>
  <c r="S116" i="12"/>
  <c r="G115" i="15" s="1"/>
  <c r="V115" i="12"/>
  <c r="H114" i="15" s="1"/>
  <c r="BZ114" i="12"/>
  <c r="CM115" i="12"/>
  <c r="AE114" i="15" s="1"/>
  <c r="CC115" i="12"/>
  <c r="AE115" i="12"/>
  <c r="K114" i="15" s="1"/>
  <c r="BC115" i="12"/>
  <c r="S114" i="15" s="1"/>
  <c r="AG114" i="12"/>
  <c r="T124" i="7"/>
  <c r="S123" i="7"/>
  <c r="T125" i="7"/>
  <c r="S124" i="7"/>
  <c r="T121" i="7"/>
  <c r="T123" i="7"/>
  <c r="S122" i="7"/>
  <c r="S121" i="7"/>
  <c r="S120" i="7"/>
  <c r="T117" i="7"/>
  <c r="T118" i="7"/>
  <c r="S117" i="7"/>
  <c r="T122" i="7"/>
  <c r="T120" i="7"/>
  <c r="S119" i="7"/>
  <c r="S125" i="7"/>
  <c r="T114" i="7"/>
  <c r="S113" i="7"/>
  <c r="T115" i="7"/>
  <c r="S114" i="7"/>
  <c r="S118" i="7"/>
  <c r="S116" i="7"/>
  <c r="T113" i="7"/>
  <c r="T116" i="7"/>
  <c r="T110" i="7"/>
  <c r="S109" i="7"/>
  <c r="T106" i="7"/>
  <c r="S105" i="7"/>
  <c r="S115" i="7"/>
  <c r="S112" i="7"/>
  <c r="T109" i="7"/>
  <c r="S108" i="7"/>
  <c r="T105" i="7"/>
  <c r="S104" i="7"/>
  <c r="T112" i="7"/>
  <c r="T111" i="7"/>
  <c r="T108" i="7"/>
  <c r="T107" i="7"/>
  <c r="T104" i="7"/>
  <c r="T103" i="7"/>
  <c r="T102" i="7"/>
  <c r="S101" i="7"/>
  <c r="T98" i="7"/>
  <c r="S97" i="7"/>
  <c r="S111" i="7"/>
  <c r="S110" i="7"/>
  <c r="S107" i="7"/>
  <c r="S106" i="7"/>
  <c r="S103" i="7"/>
  <c r="S102" i="7"/>
  <c r="T99" i="7"/>
  <c r="T119" i="7"/>
  <c r="T101" i="7"/>
  <c r="S100" i="7"/>
  <c r="S98" i="7"/>
  <c r="T96" i="7"/>
  <c r="S95" i="7"/>
  <c r="T92" i="7"/>
  <c r="S91" i="7"/>
  <c r="T100" i="7"/>
  <c r="S96" i="7"/>
  <c r="T93" i="7"/>
  <c r="S92" i="7"/>
  <c r="T97" i="7"/>
  <c r="T95" i="7"/>
  <c r="S94" i="7"/>
  <c r="T91" i="7"/>
  <c r="S90" i="7"/>
  <c r="S99" i="7"/>
  <c r="T94" i="7"/>
  <c r="T87" i="7"/>
  <c r="S86" i="7"/>
  <c r="T83" i="7"/>
  <c r="S82" i="7"/>
  <c r="T79" i="7"/>
  <c r="S78" i="7"/>
  <c r="T75" i="7"/>
  <c r="S74" i="7"/>
  <c r="T71" i="7"/>
  <c r="S93" i="7"/>
  <c r="T88" i="7"/>
  <c r="S87" i="7"/>
  <c r="T84" i="7"/>
  <c r="S83" i="7"/>
  <c r="T80" i="7"/>
  <c r="S79" i="7"/>
  <c r="T76" i="7"/>
  <c r="S75" i="7"/>
  <c r="T72" i="7"/>
  <c r="S71" i="7"/>
  <c r="S89" i="7"/>
  <c r="T86" i="7"/>
  <c r="S85" i="7"/>
  <c r="T82" i="7"/>
  <c r="S81" i="7"/>
  <c r="T78" i="7"/>
  <c r="S77" i="7"/>
  <c r="T74" i="7"/>
  <c r="S73" i="7"/>
  <c r="S84" i="7"/>
  <c r="S76" i="7"/>
  <c r="T69" i="7"/>
  <c r="S68" i="7"/>
  <c r="T65" i="7"/>
  <c r="S64" i="7"/>
  <c r="T61" i="7"/>
  <c r="S60" i="7"/>
  <c r="T57" i="7"/>
  <c r="S56" i="7"/>
  <c r="T89" i="7"/>
  <c r="T81" i="7"/>
  <c r="T73" i="7"/>
  <c r="T70" i="7"/>
  <c r="S69" i="7"/>
  <c r="T66" i="7"/>
  <c r="S65" i="7"/>
  <c r="T62" i="7"/>
  <c r="S61" i="7"/>
  <c r="T58" i="7"/>
  <c r="S57" i="7"/>
  <c r="T54" i="7"/>
  <c r="T85" i="7"/>
  <c r="T77" i="7"/>
  <c r="T68" i="7"/>
  <c r="S67" i="7"/>
  <c r="T64" i="7"/>
  <c r="S63" i="7"/>
  <c r="T60" i="7"/>
  <c r="S59" i="7"/>
  <c r="T56" i="7"/>
  <c r="S55" i="7"/>
  <c r="T90" i="7"/>
  <c r="S88" i="7"/>
  <c r="S80" i="7"/>
  <c r="S72" i="7"/>
  <c r="T67" i="7"/>
  <c r="T59" i="7"/>
  <c r="S54" i="7"/>
  <c r="S53" i="7"/>
  <c r="T50" i="7"/>
  <c r="S49" i="7"/>
  <c r="T46" i="7"/>
  <c r="S45" i="7"/>
  <c r="T42" i="7"/>
  <c r="S41" i="7"/>
  <c r="T38" i="7"/>
  <c r="S66" i="7"/>
  <c r="S58" i="7"/>
  <c r="T51" i="7"/>
  <c r="S50" i="7"/>
  <c r="T47" i="7"/>
  <c r="S46" i="7"/>
  <c r="T43" i="7"/>
  <c r="S42" i="7"/>
  <c r="T39" i="7"/>
  <c r="S38" i="7"/>
  <c r="S70" i="7"/>
  <c r="S62" i="7"/>
  <c r="T53" i="7"/>
  <c r="S52" i="7"/>
  <c r="T49" i="7"/>
  <c r="S48" i="7"/>
  <c r="T45" i="7"/>
  <c r="S44" i="7"/>
  <c r="T41" i="7"/>
  <c r="S40" i="7"/>
  <c r="T63" i="7"/>
  <c r="T48" i="7"/>
  <c r="T40" i="7"/>
  <c r="T37" i="7"/>
  <c r="S36" i="7"/>
  <c r="T33" i="7"/>
  <c r="S32" i="7"/>
  <c r="T29" i="7"/>
  <c r="S28" i="7"/>
  <c r="T25" i="7"/>
  <c r="S24" i="7"/>
  <c r="T21" i="7"/>
  <c r="S20" i="7"/>
  <c r="T17" i="7"/>
  <c r="S16" i="7"/>
  <c r="T13" i="7"/>
  <c r="S12" i="7"/>
  <c r="T9" i="7"/>
  <c r="S8" i="7"/>
  <c r="V3" i="7"/>
  <c r="T52" i="7"/>
  <c r="T44" i="7"/>
  <c r="S47" i="7"/>
  <c r="S39" i="7"/>
  <c r="S37" i="7"/>
  <c r="T34" i="7"/>
  <c r="S33" i="7"/>
  <c r="T30" i="7"/>
  <c r="S29" i="7"/>
  <c r="T26" i="7"/>
  <c r="S25" i="7"/>
  <c r="T22" i="7"/>
  <c r="S21" i="7"/>
  <c r="T18" i="7"/>
  <c r="S17" i="7"/>
  <c r="T14" i="7"/>
  <c r="S13" i="7"/>
  <c r="T10" i="7"/>
  <c r="S9" i="7"/>
  <c r="T6" i="7"/>
  <c r="T55" i="7"/>
  <c r="T35" i="7"/>
  <c r="S34" i="7"/>
  <c r="S51" i="7"/>
  <c r="S43" i="7"/>
  <c r="T36" i="7"/>
  <c r="S35" i="7"/>
  <c r="T32" i="7"/>
  <c r="S31" i="7"/>
  <c r="T28" i="7"/>
  <c r="S27" i="7"/>
  <c r="T24" i="7"/>
  <c r="S23" i="7"/>
  <c r="T20" i="7"/>
  <c r="S19" i="7"/>
  <c r="T16" i="7"/>
  <c r="S15" i="7"/>
  <c r="T12" i="7"/>
  <c r="S11" i="7"/>
  <c r="T8" i="7"/>
  <c r="S7" i="7"/>
  <c r="S5" i="7"/>
  <c r="S30" i="7"/>
  <c r="S22" i="7"/>
  <c r="S14" i="7"/>
  <c r="S6" i="7"/>
  <c r="S4" i="7"/>
  <c r="S26" i="7"/>
  <c r="T27" i="7"/>
  <c r="T19" i="7"/>
  <c r="T11" i="7"/>
  <c r="S18" i="7"/>
  <c r="T31" i="7"/>
  <c r="T23" i="7"/>
  <c r="T15" i="7"/>
  <c r="T7" i="7"/>
  <c r="S10" i="7"/>
  <c r="R5" i="7"/>
  <c r="Q5" i="7"/>
  <c r="AB115" i="12"/>
  <c r="J114" i="15" s="1"/>
  <c r="T21" i="13"/>
  <c r="S21" i="13"/>
  <c r="R29" i="13"/>
  <c r="T14" i="13"/>
  <c r="R22" i="13"/>
  <c r="S14" i="13"/>
  <c r="R51" i="13"/>
  <c r="D14" i="13"/>
  <c r="C14" i="13"/>
  <c r="B22" i="13"/>
  <c r="B15" i="13"/>
  <c r="A7" i="13"/>
  <c r="C7" i="13"/>
  <c r="B8" i="13"/>
  <c r="D7" i="13"/>
  <c r="D21" i="13"/>
  <c r="C21" i="13"/>
  <c r="B29" i="13"/>
  <c r="M15" i="38"/>
  <c r="L14" i="38"/>
  <c r="A470" i="13"/>
  <c r="A454" i="13"/>
  <c r="Q470" i="13"/>
  <c r="Q438" i="13"/>
  <c r="Q454" i="13"/>
  <c r="A462" i="13"/>
  <c r="Q422" i="13"/>
  <c r="A422" i="13"/>
  <c r="Q398" i="13"/>
  <c r="A398" i="13"/>
  <c r="A478" i="13"/>
  <c r="Q462" i="13"/>
  <c r="A438" i="13"/>
  <c r="Q430" i="13"/>
  <c r="A430" i="13"/>
  <c r="A414" i="13"/>
  <c r="Q478" i="13"/>
  <c r="Q390" i="13"/>
  <c r="A390" i="13"/>
  <c r="Q406" i="13"/>
  <c r="A374" i="13"/>
  <c r="A366" i="13"/>
  <c r="A358" i="13"/>
  <c r="A350" i="13"/>
  <c r="A342" i="13"/>
  <c r="A334" i="13"/>
  <c r="A326" i="13"/>
  <c r="A318" i="13"/>
  <c r="A310" i="13"/>
  <c r="A302" i="13"/>
  <c r="A406" i="13"/>
  <c r="Q374" i="13"/>
  <c r="Q366" i="13"/>
  <c r="Q358" i="13"/>
  <c r="Q350" i="13"/>
  <c r="Q342" i="13"/>
  <c r="Q334" i="13"/>
  <c r="Q326" i="13"/>
  <c r="Q318" i="13"/>
  <c r="Q310" i="13"/>
  <c r="Q302" i="13"/>
  <c r="Q446" i="13"/>
  <c r="A446" i="13"/>
  <c r="Q414" i="13"/>
  <c r="Q382" i="13"/>
  <c r="A382" i="13"/>
  <c r="Q294" i="13"/>
  <c r="Q286" i="13"/>
  <c r="Q278" i="13"/>
  <c r="Q270" i="13"/>
  <c r="Q262" i="13"/>
  <c r="Q254" i="13"/>
  <c r="Q246" i="13"/>
  <c r="Q238" i="13"/>
  <c r="Q230" i="13"/>
  <c r="Q222" i="13"/>
  <c r="Q214" i="13"/>
  <c r="Q206" i="13"/>
  <c r="A286" i="13"/>
  <c r="A270" i="13"/>
  <c r="A254" i="13"/>
  <c r="A238" i="13"/>
  <c r="A222" i="13"/>
  <c r="Q198" i="13"/>
  <c r="Q190" i="13"/>
  <c r="Q182" i="13"/>
  <c r="Q174" i="13"/>
  <c r="Q166" i="13"/>
  <c r="Q158" i="13"/>
  <c r="Q150" i="13"/>
  <c r="Q142" i="13"/>
  <c r="Q134" i="13"/>
  <c r="Q126" i="13"/>
  <c r="Q118" i="13"/>
  <c r="A198" i="13"/>
  <c r="A190" i="13"/>
  <c r="A182" i="13"/>
  <c r="A174" i="13"/>
  <c r="A166" i="13"/>
  <c r="A158" i="13"/>
  <c r="A150" i="13"/>
  <c r="A142" i="13"/>
  <c r="A134" i="13"/>
  <c r="A126" i="13"/>
  <c r="A118" i="13"/>
  <c r="A246" i="13"/>
  <c r="Q102" i="13"/>
  <c r="Q94" i="13"/>
  <c r="Q86" i="13"/>
  <c r="Q78" i="13"/>
  <c r="Q70" i="13"/>
  <c r="Q62" i="13"/>
  <c r="Q54" i="13"/>
  <c r="Q46" i="13"/>
  <c r="Q38" i="13"/>
  <c r="Q30" i="13"/>
  <c r="Q22" i="13"/>
  <c r="Q14" i="13"/>
  <c r="A294" i="13"/>
  <c r="A230" i="13"/>
  <c r="A214" i="13"/>
  <c r="Q110" i="13"/>
  <c r="A278" i="13"/>
  <c r="A262" i="13"/>
  <c r="A206" i="13"/>
  <c r="A110" i="13"/>
  <c r="A102" i="13"/>
  <c r="A94" i="13"/>
  <c r="A86" i="13"/>
  <c r="A78" i="13"/>
  <c r="A70" i="13"/>
  <c r="A62" i="13"/>
  <c r="A54" i="13"/>
  <c r="A46" i="13"/>
  <c r="A38" i="13"/>
  <c r="A30" i="13"/>
  <c r="A22" i="13"/>
  <c r="A14" i="13"/>
  <c r="B51" i="13"/>
  <c r="D28" i="13"/>
  <c r="C28" i="13"/>
  <c r="B36" i="13"/>
  <c r="S7" i="13"/>
  <c r="R15" i="13"/>
  <c r="R8" i="13"/>
  <c r="T7" i="13"/>
  <c r="Q7" i="13"/>
  <c r="I3" i="18"/>
  <c r="H4" i="18"/>
  <c r="AN4" i="18"/>
  <c r="AO3" i="18"/>
  <c r="R36" i="13"/>
  <c r="AZ115" i="12"/>
  <c r="R114" i="15" s="1"/>
  <c r="BB114" i="12"/>
  <c r="BI115" i="12"/>
  <c r="U114" i="15" s="1"/>
  <c r="BK114" i="12"/>
  <c r="BF115" i="12"/>
  <c r="T114" i="15" s="1"/>
  <c r="BH114" i="12"/>
  <c r="BL115" i="12"/>
  <c r="V114" i="15" s="1"/>
  <c r="BN114" i="12"/>
  <c r="AP114" i="12"/>
  <c r="AN115" i="12"/>
  <c r="N114" i="15" s="1"/>
  <c r="O114" i="12"/>
  <c r="M115" i="12"/>
  <c r="E114" i="15" s="1"/>
  <c r="L114" i="12"/>
  <c r="J115" i="12"/>
  <c r="D114" i="15" s="1"/>
  <c r="BT115" i="12" l="1"/>
  <c r="AH116" i="12"/>
  <c r="L115" i="15" s="1"/>
  <c r="AJ115" i="12"/>
  <c r="N132" i="38"/>
  <c r="Z132" i="38"/>
  <c r="BR116" i="12"/>
  <c r="X115" i="15" s="1"/>
  <c r="AM115" i="12"/>
  <c r="BU116" i="12"/>
  <c r="Y115" i="15" s="1"/>
  <c r="P116" i="12"/>
  <c r="F115" i="15" s="1"/>
  <c r="Q114" i="15"/>
  <c r="AY115" i="12"/>
  <c r="AW116" i="12"/>
  <c r="AK116" i="12"/>
  <c r="M115" i="15" s="1"/>
  <c r="BW115" i="12"/>
  <c r="R115" i="12"/>
  <c r="H132" i="38"/>
  <c r="L10" i="35"/>
  <c r="AA132" i="38"/>
  <c r="O132" i="38"/>
  <c r="J10" i="35"/>
  <c r="K10" i="35"/>
  <c r="W11" i="35"/>
  <c r="K11" i="35" s="1"/>
  <c r="AI113" i="15" a="1"/>
  <c r="AI113" i="15" s="1"/>
  <c r="CJ116" i="12"/>
  <c r="AD115" i="15" s="1"/>
  <c r="AD114" i="15"/>
  <c r="BZ115" i="12"/>
  <c r="Z114" i="15"/>
  <c r="CI115" i="12"/>
  <c r="AC114" i="15"/>
  <c r="AD132" i="38"/>
  <c r="AB114" i="15"/>
  <c r="AN113" i="15"/>
  <c r="AO113" i="15" s="1"/>
  <c r="AM113" i="15"/>
  <c r="BQ115" i="12"/>
  <c r="W114" i="15"/>
  <c r="CC116" i="12"/>
  <c r="AA115" i="15"/>
  <c r="E132" i="38"/>
  <c r="C114" i="15"/>
  <c r="AJ113" i="15" a="1"/>
  <c r="AJ113" i="15" s="1"/>
  <c r="AL113" i="15" s="1"/>
  <c r="CF115" i="12"/>
  <c r="CD116" i="12"/>
  <c r="Q132" i="38"/>
  <c r="AS115" i="12"/>
  <c r="AQ116" i="12"/>
  <c r="G116" i="12"/>
  <c r="CU115" i="12"/>
  <c r="CS116" i="12"/>
  <c r="AG115" i="15" s="1"/>
  <c r="E11" i="35"/>
  <c r="AI132" i="38"/>
  <c r="P33" i="13"/>
  <c r="P32" i="13"/>
  <c r="P31" i="13"/>
  <c r="P30" i="13"/>
  <c r="O30" i="13"/>
  <c r="O31" i="13"/>
  <c r="AF26" i="13"/>
  <c r="O32" i="13"/>
  <c r="O33" i="13"/>
  <c r="C26" i="13"/>
  <c r="D27" i="13"/>
  <c r="C27" i="13"/>
  <c r="H3" i="35"/>
  <c r="AE132" i="38"/>
  <c r="CG116" i="12"/>
  <c r="AC115" i="15" s="1"/>
  <c r="BX116" i="12"/>
  <c r="I115" i="12"/>
  <c r="CL115" i="12"/>
  <c r="CA117" i="12"/>
  <c r="AH132" i="38"/>
  <c r="CR115" i="12"/>
  <c r="CP116" i="12"/>
  <c r="BO116" i="12"/>
  <c r="W115" i="15" s="1"/>
  <c r="X132" i="38"/>
  <c r="CM116" i="12"/>
  <c r="AG132" i="38"/>
  <c r="S117" i="12"/>
  <c r="I133" i="38"/>
  <c r="R132" i="38"/>
  <c r="Y132" i="38"/>
  <c r="H133" i="38"/>
  <c r="V132" i="38"/>
  <c r="T132" i="38"/>
  <c r="F132" i="38"/>
  <c r="G132" i="38"/>
  <c r="Z133" i="38"/>
  <c r="BE115" i="12"/>
  <c r="U132" i="38"/>
  <c r="AF132" i="38"/>
  <c r="AC133" i="38"/>
  <c r="W132" i="38"/>
  <c r="AB116" i="12"/>
  <c r="L132" i="38"/>
  <c r="AG115" i="12"/>
  <c r="M132" i="38"/>
  <c r="Y116" i="12"/>
  <c r="K132" i="38"/>
  <c r="P132" i="38"/>
  <c r="J132" i="38"/>
  <c r="AB132" i="38"/>
  <c r="AV115" i="12"/>
  <c r="AT116" i="12"/>
  <c r="P115" i="15" s="1"/>
  <c r="AA115" i="12"/>
  <c r="AE116" i="12"/>
  <c r="K115" i="15" s="1"/>
  <c r="V116" i="12"/>
  <c r="H115" i="15" s="1"/>
  <c r="U116" i="12"/>
  <c r="X115" i="12"/>
  <c r="AJ116" i="12"/>
  <c r="CO115" i="12"/>
  <c r="BC116" i="12"/>
  <c r="S115" i="15" s="1"/>
  <c r="AD115" i="12"/>
  <c r="U5" i="7"/>
  <c r="T5" i="7"/>
  <c r="V125" i="7"/>
  <c r="W122" i="7"/>
  <c r="V121" i="7"/>
  <c r="W123" i="7"/>
  <c r="V122" i="7"/>
  <c r="W125" i="7"/>
  <c r="V124" i="7"/>
  <c r="W121" i="7"/>
  <c r="W119" i="7"/>
  <c r="V118" i="7"/>
  <c r="W120" i="7"/>
  <c r="V119" i="7"/>
  <c r="W118" i="7"/>
  <c r="V117" i="7"/>
  <c r="W116" i="7"/>
  <c r="V115" i="7"/>
  <c r="W112" i="7"/>
  <c r="W124" i="7"/>
  <c r="V120" i="7"/>
  <c r="V116" i="7"/>
  <c r="W113" i="7"/>
  <c r="W117" i="7"/>
  <c r="W115" i="7"/>
  <c r="V114" i="7"/>
  <c r="V111" i="7"/>
  <c r="W108" i="7"/>
  <c r="V107" i="7"/>
  <c r="W104" i="7"/>
  <c r="V103" i="7"/>
  <c r="V123" i="7"/>
  <c r="W114" i="7"/>
  <c r="W111" i="7"/>
  <c r="V110" i="7"/>
  <c r="W107" i="7"/>
  <c r="V106" i="7"/>
  <c r="W103" i="7"/>
  <c r="V113" i="7"/>
  <c r="W110" i="7"/>
  <c r="V109" i="7"/>
  <c r="W106" i="7"/>
  <c r="V105" i="7"/>
  <c r="W100" i="7"/>
  <c r="V99" i="7"/>
  <c r="W101" i="7"/>
  <c r="V100" i="7"/>
  <c r="V112" i="7"/>
  <c r="W109" i="7"/>
  <c r="V108" i="7"/>
  <c r="W105" i="7"/>
  <c r="V104" i="7"/>
  <c r="V102" i="7"/>
  <c r="W99" i="7"/>
  <c r="V98" i="7"/>
  <c r="W102" i="7"/>
  <c r="V101" i="7"/>
  <c r="W94" i="7"/>
  <c r="V93" i="7"/>
  <c r="W90" i="7"/>
  <c r="W97" i="7"/>
  <c r="W95" i="7"/>
  <c r="V94" i="7"/>
  <c r="W91" i="7"/>
  <c r="V90" i="7"/>
  <c r="W98" i="7"/>
  <c r="V96" i="7"/>
  <c r="W93" i="7"/>
  <c r="V92" i="7"/>
  <c r="W89" i="7"/>
  <c r="V88" i="7"/>
  <c r="W85" i="7"/>
  <c r="V84" i="7"/>
  <c r="W81" i="7"/>
  <c r="V80" i="7"/>
  <c r="W77" i="7"/>
  <c r="V76" i="7"/>
  <c r="W73" i="7"/>
  <c r="V72" i="7"/>
  <c r="W92" i="7"/>
  <c r="V91" i="7"/>
  <c r="V89" i="7"/>
  <c r="W86" i="7"/>
  <c r="V85" i="7"/>
  <c r="W82" i="7"/>
  <c r="V81" i="7"/>
  <c r="W78" i="7"/>
  <c r="V77" i="7"/>
  <c r="W74" i="7"/>
  <c r="V73" i="7"/>
  <c r="V97" i="7"/>
  <c r="W96" i="7"/>
  <c r="V95" i="7"/>
  <c r="W88" i="7"/>
  <c r="V87" i="7"/>
  <c r="W84" i="7"/>
  <c r="V83" i="7"/>
  <c r="W80" i="7"/>
  <c r="V79" i="7"/>
  <c r="W76" i="7"/>
  <c r="V75" i="7"/>
  <c r="W72" i="7"/>
  <c r="V71" i="7"/>
  <c r="W83" i="7"/>
  <c r="V82" i="7"/>
  <c r="W75" i="7"/>
  <c r="V74" i="7"/>
  <c r="V70" i="7"/>
  <c r="W67" i="7"/>
  <c r="V66" i="7"/>
  <c r="W63" i="7"/>
  <c r="V62" i="7"/>
  <c r="W59" i="7"/>
  <c r="V58" i="7"/>
  <c r="W55" i="7"/>
  <c r="W68" i="7"/>
  <c r="V67" i="7"/>
  <c r="W64" i="7"/>
  <c r="V63" i="7"/>
  <c r="W60" i="7"/>
  <c r="V59" i="7"/>
  <c r="W56" i="7"/>
  <c r="V55" i="7"/>
  <c r="W70" i="7"/>
  <c r="V69" i="7"/>
  <c r="W66" i="7"/>
  <c r="V65" i="7"/>
  <c r="W62" i="7"/>
  <c r="V61" i="7"/>
  <c r="W58" i="7"/>
  <c r="V57" i="7"/>
  <c r="W54" i="7"/>
  <c r="W52" i="7"/>
  <c r="V51" i="7"/>
  <c r="W48" i="7"/>
  <c r="V47" i="7"/>
  <c r="W44" i="7"/>
  <c r="V43" i="7"/>
  <c r="W40" i="7"/>
  <c r="V39" i="7"/>
  <c r="W87" i="7"/>
  <c r="W79" i="7"/>
  <c r="W71" i="7"/>
  <c r="W65" i="7"/>
  <c r="V64" i="7"/>
  <c r="W57" i="7"/>
  <c r="V56" i="7"/>
  <c r="W53" i="7"/>
  <c r="V52" i="7"/>
  <c r="W49" i="7"/>
  <c r="V48" i="7"/>
  <c r="W45" i="7"/>
  <c r="V44" i="7"/>
  <c r="W41" i="7"/>
  <c r="V40" i="7"/>
  <c r="W69" i="7"/>
  <c r="V68" i="7"/>
  <c r="W61" i="7"/>
  <c r="V60" i="7"/>
  <c r="V54" i="7"/>
  <c r="W51" i="7"/>
  <c r="V50" i="7"/>
  <c r="W47" i="7"/>
  <c r="V46" i="7"/>
  <c r="W43" i="7"/>
  <c r="V42" i="7"/>
  <c r="W39" i="7"/>
  <c r="V38" i="7"/>
  <c r="W35" i="7"/>
  <c r="V34" i="7"/>
  <c r="W31" i="7"/>
  <c r="V30" i="7"/>
  <c r="W27" i="7"/>
  <c r="V26" i="7"/>
  <c r="W23" i="7"/>
  <c r="V22" i="7"/>
  <c r="W19" i="7"/>
  <c r="V18" i="7"/>
  <c r="W15" i="7"/>
  <c r="V14" i="7"/>
  <c r="W11" i="7"/>
  <c r="V10" i="7"/>
  <c r="W7" i="7"/>
  <c r="V6" i="7"/>
  <c r="V5" i="7"/>
  <c r="W37" i="7"/>
  <c r="V53" i="7"/>
  <c r="W46" i="7"/>
  <c r="V45" i="7"/>
  <c r="W38" i="7"/>
  <c r="W36" i="7"/>
  <c r="V35" i="7"/>
  <c r="W32" i="7"/>
  <c r="V31" i="7"/>
  <c r="W28" i="7"/>
  <c r="V27" i="7"/>
  <c r="W24" i="7"/>
  <c r="V23" i="7"/>
  <c r="W20" i="7"/>
  <c r="V19" i="7"/>
  <c r="W16" i="7"/>
  <c r="V15" i="7"/>
  <c r="W12" i="7"/>
  <c r="V11" i="7"/>
  <c r="W8" i="7"/>
  <c r="V7" i="7"/>
  <c r="V4" i="7"/>
  <c r="V86" i="7"/>
  <c r="V78" i="7"/>
  <c r="W50" i="7"/>
  <c r="V49" i="7"/>
  <c r="W42" i="7"/>
  <c r="V41" i="7"/>
  <c r="V37" i="7"/>
  <c r="W34" i="7"/>
  <c r="V33" i="7"/>
  <c r="W30" i="7"/>
  <c r="V29" i="7"/>
  <c r="W26" i="7"/>
  <c r="V25" i="7"/>
  <c r="W22" i="7"/>
  <c r="V21" i="7"/>
  <c r="W18" i="7"/>
  <c r="V17" i="7"/>
  <c r="W14" i="7"/>
  <c r="V13" i="7"/>
  <c r="W10" i="7"/>
  <c r="V9" i="7"/>
  <c r="W6" i="7"/>
  <c r="Y3" i="7"/>
  <c r="V36" i="7"/>
  <c r="W33" i="7"/>
  <c r="V32" i="7"/>
  <c r="W29" i="7"/>
  <c r="V28" i="7"/>
  <c r="W21" i="7"/>
  <c r="V20" i="7"/>
  <c r="W13" i="7"/>
  <c r="V12" i="7"/>
  <c r="W25" i="7"/>
  <c r="V24" i="7"/>
  <c r="W17" i="7"/>
  <c r="V16" i="7"/>
  <c r="W9" i="7"/>
  <c r="V8" i="7"/>
  <c r="J3" i="18"/>
  <c r="I4" i="18"/>
  <c r="S15" i="13"/>
  <c r="R23" i="13"/>
  <c r="T15" i="13"/>
  <c r="D29" i="13"/>
  <c r="C29" i="13"/>
  <c r="B37" i="13"/>
  <c r="B9" i="13"/>
  <c r="D8" i="13"/>
  <c r="C8" i="13"/>
  <c r="A8" i="13"/>
  <c r="B16" i="13"/>
  <c r="D22" i="13"/>
  <c r="C22" i="13"/>
  <c r="B30" i="13"/>
  <c r="AP3" i="18"/>
  <c r="AO4" i="18"/>
  <c r="B59" i="13"/>
  <c r="T29" i="13"/>
  <c r="S29" i="13"/>
  <c r="R37" i="13"/>
  <c r="R44" i="13"/>
  <c r="BR117" i="12"/>
  <c r="X116" i="15" s="1"/>
  <c r="BT116" i="12"/>
  <c r="B44" i="13"/>
  <c r="A479" i="13"/>
  <c r="A463" i="13"/>
  <c r="A447" i="13"/>
  <c r="Q439" i="13"/>
  <c r="Q479" i="13"/>
  <c r="A455" i="13"/>
  <c r="A439" i="13"/>
  <c r="Q431" i="13"/>
  <c r="Q423" i="13"/>
  <c r="A431" i="13"/>
  <c r="A471" i="13"/>
  <c r="A423" i="13"/>
  <c r="Q415" i="13"/>
  <c r="Q407" i="13"/>
  <c r="Q471" i="13"/>
  <c r="Q447" i="13"/>
  <c r="A415" i="13"/>
  <c r="A407" i="13"/>
  <c r="Q391" i="13"/>
  <c r="A391" i="13"/>
  <c r="A383" i="13"/>
  <c r="Q455" i="13"/>
  <c r="Q383" i="13"/>
  <c r="Q463" i="13"/>
  <c r="Q399" i="13"/>
  <c r="Q375" i="13"/>
  <c r="Q367" i="13"/>
  <c r="Q359" i="13"/>
  <c r="Q351" i="13"/>
  <c r="Q343" i="13"/>
  <c r="Q335" i="13"/>
  <c r="Q327" i="13"/>
  <c r="Q319" i="13"/>
  <c r="Q311" i="13"/>
  <c r="Q303" i="13"/>
  <c r="A295" i="13"/>
  <c r="A287" i="13"/>
  <c r="A279" i="13"/>
  <c r="A271" i="13"/>
  <c r="A263" i="13"/>
  <c r="A255" i="13"/>
  <c r="A247" i="13"/>
  <c r="A239" i="13"/>
  <c r="A231" i="13"/>
  <c r="A223" i="13"/>
  <c r="A215" i="13"/>
  <c r="A367" i="13"/>
  <c r="A351" i="13"/>
  <c r="A335" i="13"/>
  <c r="A319" i="13"/>
  <c r="A303" i="13"/>
  <c r="Q295" i="13"/>
  <c r="Q287" i="13"/>
  <c r="Q279" i="13"/>
  <c r="Q271" i="13"/>
  <c r="Q263" i="13"/>
  <c r="Q255" i="13"/>
  <c r="Q247" i="13"/>
  <c r="Q239" i="13"/>
  <c r="Q231" i="13"/>
  <c r="Q223" i="13"/>
  <c r="A375" i="13"/>
  <c r="A359" i="13"/>
  <c r="A343" i="13"/>
  <c r="A327" i="13"/>
  <c r="A311" i="13"/>
  <c r="Q215" i="13"/>
  <c r="A199" i="13"/>
  <c r="A191" i="13"/>
  <c r="A183" i="13"/>
  <c r="A175" i="13"/>
  <c r="A167" i="13"/>
  <c r="A159" i="13"/>
  <c r="A151" i="13"/>
  <c r="A143" i="13"/>
  <c r="A135" i="13"/>
  <c r="Q207" i="13"/>
  <c r="A207" i="13"/>
  <c r="Q199" i="13"/>
  <c r="Q183" i="13"/>
  <c r="Q167" i="13"/>
  <c r="Q151" i="13"/>
  <c r="Q135" i="13"/>
  <c r="Q127" i="13"/>
  <c r="Q119" i="13"/>
  <c r="A399" i="13"/>
  <c r="A127" i="13"/>
  <c r="A119" i="13"/>
  <c r="Q111" i="13"/>
  <c r="A111" i="13"/>
  <c r="A103" i="13"/>
  <c r="A95" i="13"/>
  <c r="A87" i="13"/>
  <c r="A79" i="13"/>
  <c r="A71" i="13"/>
  <c r="A63" i="13"/>
  <c r="A55" i="13"/>
  <c r="A47" i="13"/>
  <c r="A39" i="13"/>
  <c r="A31" i="13"/>
  <c r="A23" i="13"/>
  <c r="A15" i="13"/>
  <c r="Q191" i="13"/>
  <c r="Q159" i="13"/>
  <c r="Q103" i="13"/>
  <c r="Q87" i="13"/>
  <c r="Q71" i="13"/>
  <c r="Q55" i="13"/>
  <c r="Q39" i="13"/>
  <c r="Q23" i="13"/>
  <c r="Q143" i="13"/>
  <c r="Q95" i="13"/>
  <c r="Q79" i="13"/>
  <c r="Q63" i="13"/>
  <c r="Q47" i="13"/>
  <c r="Q31" i="13"/>
  <c r="Q175" i="13"/>
  <c r="Q15" i="13"/>
  <c r="Q8" i="13"/>
  <c r="R9" i="13"/>
  <c r="T8" i="13"/>
  <c r="R16" i="13"/>
  <c r="S8" i="13"/>
  <c r="N15" i="38"/>
  <c r="M14" i="38"/>
  <c r="B23" i="13"/>
  <c r="C15" i="13"/>
  <c r="D15" i="13"/>
  <c r="R59" i="13"/>
  <c r="T22" i="13"/>
  <c r="R30" i="13"/>
  <c r="S22" i="13"/>
  <c r="BL116" i="12"/>
  <c r="V115" i="15" s="1"/>
  <c r="BN115" i="12"/>
  <c r="BK115" i="12"/>
  <c r="BI116" i="12"/>
  <c r="U115" i="15" s="1"/>
  <c r="AZ116" i="12"/>
  <c r="R115" i="15" s="1"/>
  <c r="BB115" i="12"/>
  <c r="BH115" i="12"/>
  <c r="BF116" i="12"/>
  <c r="T115" i="15" s="1"/>
  <c r="AN116" i="12"/>
  <c r="N115" i="15" s="1"/>
  <c r="AP115" i="12"/>
  <c r="M116" i="12"/>
  <c r="E115" i="15" s="1"/>
  <c r="O115" i="12"/>
  <c r="P117" i="12"/>
  <c r="F116" i="15" s="1"/>
  <c r="L115" i="12"/>
  <c r="J116" i="12"/>
  <c r="D115" i="15" s="1"/>
  <c r="N133" i="38" l="1"/>
  <c r="AH117" i="12"/>
  <c r="L116" i="15" s="1"/>
  <c r="AA133" i="38"/>
  <c r="BW116" i="12"/>
  <c r="BU117" i="12"/>
  <c r="Y116" i="15" s="1"/>
  <c r="AM116" i="12"/>
  <c r="AK117" i="12"/>
  <c r="M116" i="15" s="1"/>
  <c r="R116" i="12"/>
  <c r="O133" i="38"/>
  <c r="Q115" i="15"/>
  <c r="AW117" i="12"/>
  <c r="S133" i="38"/>
  <c r="AY116" i="12"/>
  <c r="CJ117" i="12"/>
  <c r="AD116" i="15" s="1"/>
  <c r="AF133" i="38"/>
  <c r="CL116" i="12"/>
  <c r="AM114" i="15"/>
  <c r="AJ114" i="15" a="1"/>
  <c r="AJ114" i="15" s="1"/>
  <c r="AL114" i="15" s="1"/>
  <c r="M11" i="35"/>
  <c r="AI114" i="15" a="1"/>
  <c r="AI114" i="15" s="1"/>
  <c r="L11" i="35"/>
  <c r="J11" i="35"/>
  <c r="S118" i="12"/>
  <c r="G117" i="15" s="1"/>
  <c r="G116" i="15"/>
  <c r="AC134" i="38"/>
  <c r="AA116" i="15"/>
  <c r="Q133" i="38"/>
  <c r="O115" i="15"/>
  <c r="CP117" i="12"/>
  <c r="AF116" i="15" s="1"/>
  <c r="AF115" i="15"/>
  <c r="Y117" i="12"/>
  <c r="I116" i="15" s="1"/>
  <c r="I115" i="15"/>
  <c r="CO116" i="12"/>
  <c r="AE115" i="15"/>
  <c r="AN114" i="15"/>
  <c r="AO114" i="15" s="1"/>
  <c r="AB117" i="12"/>
  <c r="J116" i="15" s="1"/>
  <c r="J115" i="15"/>
  <c r="AB133" i="38"/>
  <c r="Z115" i="15"/>
  <c r="E133" i="38"/>
  <c r="C115" i="15"/>
  <c r="AD133" i="38"/>
  <c r="AB115" i="15"/>
  <c r="CF116" i="12"/>
  <c r="CD117" i="12"/>
  <c r="AB116" i="15" s="1"/>
  <c r="AS116" i="12"/>
  <c r="AQ117" i="12"/>
  <c r="I116" i="12"/>
  <c r="G117" i="12"/>
  <c r="C116" i="15" s="1"/>
  <c r="CU116" i="12"/>
  <c r="AI133" i="38"/>
  <c r="CS117" i="12"/>
  <c r="CM117" i="12"/>
  <c r="AE116" i="15" s="1"/>
  <c r="CG117" i="12"/>
  <c r="P34" i="13"/>
  <c r="AF32" i="13"/>
  <c r="AE31" i="13"/>
  <c r="AF33" i="13"/>
  <c r="AE32" i="13"/>
  <c r="AE33" i="13"/>
  <c r="AF30" i="13"/>
  <c r="S26" i="13"/>
  <c r="AF31" i="13"/>
  <c r="AE30" i="13"/>
  <c r="S27" i="13"/>
  <c r="T27" i="13"/>
  <c r="S28" i="13"/>
  <c r="T28" i="13"/>
  <c r="F126" i="35"/>
  <c r="CR116" i="12"/>
  <c r="CI116" i="12"/>
  <c r="AE133" i="38"/>
  <c r="CC117" i="12"/>
  <c r="I3" i="35"/>
  <c r="BX117" i="12"/>
  <c r="BZ116" i="12"/>
  <c r="CA118" i="12"/>
  <c r="BQ116" i="12"/>
  <c r="U117" i="12"/>
  <c r="BO117" i="12"/>
  <c r="AG133" i="38"/>
  <c r="AH133" i="38"/>
  <c r="AD116" i="12"/>
  <c r="AA116" i="12"/>
  <c r="Y133" i="38"/>
  <c r="V133" i="38"/>
  <c r="W133" i="38"/>
  <c r="Z134" i="38"/>
  <c r="BE116" i="12"/>
  <c r="U133" i="38"/>
  <c r="M133" i="38"/>
  <c r="K133" i="38"/>
  <c r="L133" i="38"/>
  <c r="F133" i="38"/>
  <c r="H134" i="38"/>
  <c r="I134" i="38"/>
  <c r="R133" i="38"/>
  <c r="G133" i="38"/>
  <c r="P133" i="38"/>
  <c r="T133" i="38"/>
  <c r="X133" i="38"/>
  <c r="AH118" i="12"/>
  <c r="N134" i="38"/>
  <c r="J133" i="38"/>
  <c r="AV116" i="12"/>
  <c r="AT117" i="12"/>
  <c r="P116" i="15" s="1"/>
  <c r="AE117" i="12"/>
  <c r="K116" i="15" s="1"/>
  <c r="AG116" i="12"/>
  <c r="V117" i="12"/>
  <c r="H116" i="15" s="1"/>
  <c r="X116" i="12"/>
  <c r="AJ117" i="12"/>
  <c r="BC117" i="12"/>
  <c r="S116" i="15" s="1"/>
  <c r="Z124" i="7"/>
  <c r="Y123" i="7"/>
  <c r="Z125" i="7"/>
  <c r="Y124" i="7"/>
  <c r="Z121" i="7"/>
  <c r="Z123" i="7"/>
  <c r="Y122" i="7"/>
  <c r="Y120" i="7"/>
  <c r="Z117" i="7"/>
  <c r="Y125" i="7"/>
  <c r="Z118" i="7"/>
  <c r="Y117" i="7"/>
  <c r="Y121" i="7"/>
  <c r="Z120" i="7"/>
  <c r="Y119" i="7"/>
  <c r="Z114" i="7"/>
  <c r="Y113" i="7"/>
  <c r="Z119" i="7"/>
  <c r="Z115" i="7"/>
  <c r="Y114" i="7"/>
  <c r="Z122" i="7"/>
  <c r="Y116" i="7"/>
  <c r="Z113" i="7"/>
  <c r="Y112" i="7"/>
  <c r="Y115" i="7"/>
  <c r="Z112" i="7"/>
  <c r="Z110" i="7"/>
  <c r="Y109" i="7"/>
  <c r="Z106" i="7"/>
  <c r="Y105" i="7"/>
  <c r="Y118" i="7"/>
  <c r="Z116" i="7"/>
  <c r="Z109" i="7"/>
  <c r="Y108" i="7"/>
  <c r="Z105" i="7"/>
  <c r="Y104" i="7"/>
  <c r="Z102" i="7"/>
  <c r="Y101" i="7"/>
  <c r="Z98" i="7"/>
  <c r="Y97" i="7"/>
  <c r="Y102" i="7"/>
  <c r="Z99" i="7"/>
  <c r="Y111" i="7"/>
  <c r="Y110" i="7"/>
  <c r="Y107" i="7"/>
  <c r="Y106" i="7"/>
  <c r="Y103" i="7"/>
  <c r="Z101" i="7"/>
  <c r="Y100" i="7"/>
  <c r="Z111" i="7"/>
  <c r="Z103" i="7"/>
  <c r="Z100" i="7"/>
  <c r="Z97" i="7"/>
  <c r="Z96" i="7"/>
  <c r="Y95" i="7"/>
  <c r="Z92" i="7"/>
  <c r="Y91" i="7"/>
  <c r="Z108" i="7"/>
  <c r="Y99" i="7"/>
  <c r="Y96" i="7"/>
  <c r="Z93" i="7"/>
  <c r="Y92" i="7"/>
  <c r="Z104" i="7"/>
  <c r="Z95" i="7"/>
  <c r="Y94" i="7"/>
  <c r="Z91" i="7"/>
  <c r="Y90" i="7"/>
  <c r="Y93" i="7"/>
  <c r="Z87" i="7"/>
  <c r="Y86" i="7"/>
  <c r="Z83" i="7"/>
  <c r="Y82" i="7"/>
  <c r="Z79" i="7"/>
  <c r="Y78" i="7"/>
  <c r="Z75" i="7"/>
  <c r="Y74" i="7"/>
  <c r="Z71" i="7"/>
  <c r="Z107" i="7"/>
  <c r="Z90" i="7"/>
  <c r="Z88" i="7"/>
  <c r="Y87" i="7"/>
  <c r="Z84" i="7"/>
  <c r="Y83" i="7"/>
  <c r="Z80" i="7"/>
  <c r="Y79" i="7"/>
  <c r="Z76" i="7"/>
  <c r="Y75" i="7"/>
  <c r="Z72" i="7"/>
  <c r="Y71" i="7"/>
  <c r="Z94" i="7"/>
  <c r="Y89" i="7"/>
  <c r="Z86" i="7"/>
  <c r="Y85" i="7"/>
  <c r="Z82" i="7"/>
  <c r="Y81" i="7"/>
  <c r="Z78" i="7"/>
  <c r="Y77" i="7"/>
  <c r="Z74" i="7"/>
  <c r="Y73" i="7"/>
  <c r="Z70" i="7"/>
  <c r="Z89" i="7"/>
  <c r="Z81" i="7"/>
  <c r="Z73" i="7"/>
  <c r="Z69" i="7"/>
  <c r="Y68" i="7"/>
  <c r="Z65" i="7"/>
  <c r="Y64" i="7"/>
  <c r="Z61" i="7"/>
  <c r="Y60" i="7"/>
  <c r="Z57" i="7"/>
  <c r="Y56" i="7"/>
  <c r="Y98" i="7"/>
  <c r="Y88" i="7"/>
  <c r="Y80" i="7"/>
  <c r="Y72" i="7"/>
  <c r="Y69" i="7"/>
  <c r="Z66" i="7"/>
  <c r="Y65" i="7"/>
  <c r="Z62" i="7"/>
  <c r="Y61" i="7"/>
  <c r="Z58" i="7"/>
  <c r="Y57" i="7"/>
  <c r="Z54" i="7"/>
  <c r="Y84" i="7"/>
  <c r="Y76" i="7"/>
  <c r="Z68" i="7"/>
  <c r="Y67" i="7"/>
  <c r="Z64" i="7"/>
  <c r="Y63" i="7"/>
  <c r="Z60" i="7"/>
  <c r="Y59" i="7"/>
  <c r="Z56" i="7"/>
  <c r="Y55" i="7"/>
  <c r="Y66" i="7"/>
  <c r="Y58" i="7"/>
  <c r="Y53" i="7"/>
  <c r="Z50" i="7"/>
  <c r="Y49" i="7"/>
  <c r="Z46" i="7"/>
  <c r="Y45" i="7"/>
  <c r="Z42" i="7"/>
  <c r="Y41" i="7"/>
  <c r="Z38" i="7"/>
  <c r="Z63" i="7"/>
  <c r="Z55" i="7"/>
  <c r="Z51" i="7"/>
  <c r="Y50" i="7"/>
  <c r="Z47" i="7"/>
  <c r="Y46" i="7"/>
  <c r="Z43" i="7"/>
  <c r="Y42" i="7"/>
  <c r="Z39" i="7"/>
  <c r="Y38" i="7"/>
  <c r="Z85" i="7"/>
  <c r="Z77" i="7"/>
  <c r="Z67" i="7"/>
  <c r="Z59" i="7"/>
  <c r="Z53" i="7"/>
  <c r="Y52" i="7"/>
  <c r="Z49" i="7"/>
  <c r="Y48" i="7"/>
  <c r="Z45" i="7"/>
  <c r="Y44" i="7"/>
  <c r="Z41" i="7"/>
  <c r="Y40" i="7"/>
  <c r="Y54" i="7"/>
  <c r="Y47" i="7"/>
  <c r="Y39" i="7"/>
  <c r="Z37" i="7"/>
  <c r="Y36" i="7"/>
  <c r="Z33" i="7"/>
  <c r="Y32" i="7"/>
  <c r="Z29" i="7"/>
  <c r="Y28" i="7"/>
  <c r="Z25" i="7"/>
  <c r="Y24" i="7"/>
  <c r="Z21" i="7"/>
  <c r="Y20" i="7"/>
  <c r="Z17" i="7"/>
  <c r="Y16" i="7"/>
  <c r="Z13" i="7"/>
  <c r="Y12" i="7"/>
  <c r="Z9" i="7"/>
  <c r="Y8" i="7"/>
  <c r="Y4" i="7"/>
  <c r="Y43" i="7"/>
  <c r="Z35" i="7"/>
  <c r="Y62" i="7"/>
  <c r="Z52" i="7"/>
  <c r="Z44" i="7"/>
  <c r="Y37" i="7"/>
  <c r="Z34" i="7"/>
  <c r="Y33" i="7"/>
  <c r="Z30" i="7"/>
  <c r="Y29" i="7"/>
  <c r="Z26" i="7"/>
  <c r="Y25" i="7"/>
  <c r="Z22" i="7"/>
  <c r="Y21" i="7"/>
  <c r="Z18" i="7"/>
  <c r="Y17" i="7"/>
  <c r="Z14" i="7"/>
  <c r="Y13" i="7"/>
  <c r="Z10" i="7"/>
  <c r="Y9" i="7"/>
  <c r="Z6" i="7"/>
  <c r="Y5" i="7"/>
  <c r="Y51" i="7"/>
  <c r="Y70" i="7"/>
  <c r="Z48" i="7"/>
  <c r="Z40" i="7"/>
  <c r="Z36" i="7"/>
  <c r="Y35" i="7"/>
  <c r="Z32" i="7"/>
  <c r="Y31" i="7"/>
  <c r="Z28" i="7"/>
  <c r="Y27" i="7"/>
  <c r="Z24" i="7"/>
  <c r="Y23" i="7"/>
  <c r="Z20" i="7"/>
  <c r="Y19" i="7"/>
  <c r="Z16" i="7"/>
  <c r="Y15" i="7"/>
  <c r="Z12" i="7"/>
  <c r="Y11" i="7"/>
  <c r="Z8" i="7"/>
  <c r="Y7" i="7"/>
  <c r="Y34" i="7"/>
  <c r="Z27" i="7"/>
  <c r="Z19" i="7"/>
  <c r="Z11" i="7"/>
  <c r="AB3" i="7"/>
  <c r="Y26" i="7"/>
  <c r="Y18" i="7"/>
  <c r="Y10" i="7"/>
  <c r="Z31" i="7"/>
  <c r="Z23" i="7"/>
  <c r="Z15" i="7"/>
  <c r="Y30" i="7"/>
  <c r="Y22" i="7"/>
  <c r="Y14" i="7"/>
  <c r="Y6" i="7"/>
  <c r="Z7" i="7"/>
  <c r="W5" i="7"/>
  <c r="X5" i="7"/>
  <c r="B31" i="13"/>
  <c r="C23" i="13"/>
  <c r="D23" i="13"/>
  <c r="T16" i="13"/>
  <c r="R24" i="13"/>
  <c r="S16" i="13"/>
  <c r="R45" i="13"/>
  <c r="D30" i="13"/>
  <c r="C30" i="13"/>
  <c r="B38" i="13"/>
  <c r="A472" i="13"/>
  <c r="A456" i="13"/>
  <c r="A464" i="13"/>
  <c r="Q448" i="13"/>
  <c r="A448" i="13"/>
  <c r="Q464" i="13"/>
  <c r="A440" i="13"/>
  <c r="Q440" i="13"/>
  <c r="A480" i="13"/>
  <c r="Q456" i="13"/>
  <c r="A432" i="13"/>
  <c r="Q424" i="13"/>
  <c r="A424" i="13"/>
  <c r="A416" i="13"/>
  <c r="Q480" i="13"/>
  <c r="Q432" i="13"/>
  <c r="Q392" i="13"/>
  <c r="A392" i="13"/>
  <c r="Q384" i="13"/>
  <c r="A384" i="13"/>
  <c r="A376" i="13"/>
  <c r="A368" i="13"/>
  <c r="A360" i="13"/>
  <c r="A352" i="13"/>
  <c r="A344" i="13"/>
  <c r="A336" i="13"/>
  <c r="A328" i="13"/>
  <c r="A320" i="13"/>
  <c r="A312" i="13"/>
  <c r="A304" i="13"/>
  <c r="Q472" i="13"/>
  <c r="Q376" i="13"/>
  <c r="Q368" i="13"/>
  <c r="Q360" i="13"/>
  <c r="Q352" i="13"/>
  <c r="Q344" i="13"/>
  <c r="Q336" i="13"/>
  <c r="Q328" i="13"/>
  <c r="Q320" i="13"/>
  <c r="Q312" i="13"/>
  <c r="Q304" i="13"/>
  <c r="A408" i="13"/>
  <c r="Q416" i="13"/>
  <c r="Q408" i="13"/>
  <c r="Q296" i="13"/>
  <c r="Q288" i="13"/>
  <c r="Q280" i="13"/>
  <c r="Q272" i="13"/>
  <c r="Q264" i="13"/>
  <c r="Q256" i="13"/>
  <c r="Q248" i="13"/>
  <c r="Q240" i="13"/>
  <c r="Q232" i="13"/>
  <c r="Q224" i="13"/>
  <c r="Q216" i="13"/>
  <c r="Q208" i="13"/>
  <c r="A400" i="13"/>
  <c r="A216" i="13"/>
  <c r="Q200" i="13"/>
  <c r="Q192" i="13"/>
  <c r="Q184" i="13"/>
  <c r="Q176" i="13"/>
  <c r="Q168" i="13"/>
  <c r="Q160" i="13"/>
  <c r="Q152" i="13"/>
  <c r="Q144" i="13"/>
  <c r="Q136" i="13"/>
  <c r="Q128" i="13"/>
  <c r="Q120" i="13"/>
  <c r="Q400" i="13"/>
  <c r="A296" i="13"/>
  <c r="A280" i="13"/>
  <c r="A264" i="13"/>
  <c r="A248" i="13"/>
  <c r="A232" i="13"/>
  <c r="A288" i="13"/>
  <c r="A272" i="13"/>
  <c r="A256" i="13"/>
  <c r="A240" i="13"/>
  <c r="A224" i="13"/>
  <c r="A208" i="13"/>
  <c r="A200" i="13"/>
  <c r="A192" i="13"/>
  <c r="A184" i="13"/>
  <c r="A176" i="13"/>
  <c r="A168" i="13"/>
  <c r="A160" i="13"/>
  <c r="A152" i="13"/>
  <c r="A144" i="13"/>
  <c r="A136" i="13"/>
  <c r="A128" i="13"/>
  <c r="A120" i="13"/>
  <c r="A112" i="13"/>
  <c r="Q104" i="13"/>
  <c r="Q96" i="13"/>
  <c r="Q88" i="13"/>
  <c r="Q80" i="13"/>
  <c r="Q72" i="13"/>
  <c r="Q64" i="13"/>
  <c r="Q56" i="13"/>
  <c r="Q48" i="13"/>
  <c r="Q40" i="13"/>
  <c r="Q32" i="13"/>
  <c r="Q24" i="13"/>
  <c r="Q16" i="13"/>
  <c r="A104" i="13"/>
  <c r="A96" i="13"/>
  <c r="A88" i="13"/>
  <c r="A80" i="13"/>
  <c r="A72" i="13"/>
  <c r="A64" i="13"/>
  <c r="A56" i="13"/>
  <c r="A48" i="13"/>
  <c r="A40" i="13"/>
  <c r="A32" i="13"/>
  <c r="A24" i="13"/>
  <c r="A16" i="13"/>
  <c r="Q112" i="13"/>
  <c r="D37" i="13"/>
  <c r="C37" i="13"/>
  <c r="B45" i="13"/>
  <c r="S23" i="13"/>
  <c r="R31" i="13"/>
  <c r="T23" i="13"/>
  <c r="T30" i="13"/>
  <c r="R38" i="13"/>
  <c r="S30" i="13"/>
  <c r="R52" i="13"/>
  <c r="O15" i="38"/>
  <c r="N14" i="38"/>
  <c r="S9" i="13"/>
  <c r="R17" i="13"/>
  <c r="T9" i="13"/>
  <c r="U3" i="13"/>
  <c r="Q9" i="13"/>
  <c r="B52" i="13"/>
  <c r="BR118" i="12"/>
  <c r="X117" i="15" s="1"/>
  <c r="BT117" i="12"/>
  <c r="R67" i="13"/>
  <c r="B67" i="13"/>
  <c r="AQ3" i="18"/>
  <c r="AP4" i="18"/>
  <c r="D16" i="13"/>
  <c r="C16" i="13"/>
  <c r="B24" i="13"/>
  <c r="B17" i="13"/>
  <c r="A9" i="13"/>
  <c r="C9" i="13"/>
  <c r="E3" i="13"/>
  <c r="D9" i="13"/>
  <c r="J4" i="18"/>
  <c r="K3" i="18"/>
  <c r="BI117" i="12"/>
  <c r="U116" i="15" s="1"/>
  <c r="BK116" i="12"/>
  <c r="BL117" i="12"/>
  <c r="V116" i="15" s="1"/>
  <c r="BN116" i="12"/>
  <c r="BH116" i="12"/>
  <c r="BF117" i="12"/>
  <c r="T116" i="15" s="1"/>
  <c r="AZ117" i="12"/>
  <c r="R116" i="15" s="1"/>
  <c r="BB116" i="12"/>
  <c r="AN117" i="12"/>
  <c r="N116" i="15" s="1"/>
  <c r="AP116" i="12"/>
  <c r="M117" i="12"/>
  <c r="E116" i="15" s="1"/>
  <c r="O116" i="12"/>
  <c r="R117" i="12"/>
  <c r="P118" i="12"/>
  <c r="F117" i="15" s="1"/>
  <c r="J117" i="12"/>
  <c r="D116" i="15" s="1"/>
  <c r="L116" i="12"/>
  <c r="S119" i="12" l="1"/>
  <c r="G118" i="15" s="1"/>
  <c r="U118" i="12"/>
  <c r="O134" i="38"/>
  <c r="AM117" i="12"/>
  <c r="AK118" i="12"/>
  <c r="M117" i="15" s="1"/>
  <c r="Y118" i="12"/>
  <c r="I117" i="15" s="1"/>
  <c r="CJ118" i="12"/>
  <c r="AD117" i="15" s="1"/>
  <c r="BW117" i="12"/>
  <c r="BU118" i="12"/>
  <c r="Y117" i="15" s="1"/>
  <c r="AA134" i="38"/>
  <c r="CL117" i="12"/>
  <c r="AF134" i="38"/>
  <c r="CR117" i="12"/>
  <c r="CP118" i="12"/>
  <c r="AF117" i="15" s="1"/>
  <c r="AH134" i="38"/>
  <c r="AA117" i="12"/>
  <c r="I135" i="38"/>
  <c r="AB118" i="12"/>
  <c r="J117" i="15" s="1"/>
  <c r="L134" i="38"/>
  <c r="Q116" i="15"/>
  <c r="AW118" i="12"/>
  <c r="AY117" i="12"/>
  <c r="S134" i="38"/>
  <c r="AD117" i="12"/>
  <c r="K134" i="38"/>
  <c r="Y134" i="38"/>
  <c r="W116" i="15"/>
  <c r="CS118" i="12"/>
  <c r="CU118" i="12" s="1"/>
  <c r="AG116" i="15"/>
  <c r="CC118" i="12"/>
  <c r="AA117" i="15"/>
  <c r="AJ115" i="15" a="1"/>
  <c r="AJ115" i="15" s="1"/>
  <c r="AL115" i="15" s="1"/>
  <c r="AN115" i="15"/>
  <c r="AO115" i="15" s="1"/>
  <c r="AM115" i="15"/>
  <c r="AB134" i="38"/>
  <c r="Z116" i="15"/>
  <c r="Q134" i="38"/>
  <c r="O116" i="15"/>
  <c r="AJ118" i="12"/>
  <c r="L117" i="15"/>
  <c r="AE134" i="38"/>
  <c r="AC116" i="15"/>
  <c r="AI115" i="15" a="1"/>
  <c r="AI115" i="15" s="1"/>
  <c r="AS117" i="12"/>
  <c r="CD118" i="12"/>
  <c r="AD134" i="38"/>
  <c r="CF117" i="12"/>
  <c r="CM118" i="12"/>
  <c r="BO118" i="12"/>
  <c r="AQ118" i="12"/>
  <c r="CO117" i="12"/>
  <c r="I117" i="12"/>
  <c r="CU117" i="12"/>
  <c r="E134" i="38"/>
  <c r="G118" i="12"/>
  <c r="AG134" i="38"/>
  <c r="AI134" i="38"/>
  <c r="AC135" i="38"/>
  <c r="CI117" i="12"/>
  <c r="CG118" i="12"/>
  <c r="F75" i="35"/>
  <c r="P41" i="13"/>
  <c r="P40" i="13"/>
  <c r="P39" i="13"/>
  <c r="P38" i="13"/>
  <c r="O41" i="13"/>
  <c r="C34" i="13"/>
  <c r="O38" i="13"/>
  <c r="O39" i="13"/>
  <c r="AF34" i="13"/>
  <c r="O40" i="13"/>
  <c r="D35" i="13"/>
  <c r="C35" i="13"/>
  <c r="D36" i="13"/>
  <c r="C36" i="13"/>
  <c r="J3" i="35"/>
  <c r="E126" i="35"/>
  <c r="G126" i="35"/>
  <c r="W126" i="35"/>
  <c r="BX118" i="12"/>
  <c r="Z117" i="15" s="1"/>
  <c r="BZ117" i="12"/>
  <c r="CA119" i="12"/>
  <c r="BQ117" i="12"/>
  <c r="AI135" i="38"/>
  <c r="AH119" i="12"/>
  <c r="X134" i="38"/>
  <c r="Z135" i="38"/>
  <c r="AT118" i="12"/>
  <c r="R134" i="38"/>
  <c r="F134" i="38"/>
  <c r="U134" i="38"/>
  <c r="V134" i="38"/>
  <c r="G134" i="38"/>
  <c r="P134" i="38"/>
  <c r="W134" i="38"/>
  <c r="AA135" i="38"/>
  <c r="AF135" i="38"/>
  <c r="J134" i="38"/>
  <c r="N135" i="38"/>
  <c r="T134" i="38"/>
  <c r="H135" i="38"/>
  <c r="K135" i="38"/>
  <c r="AE118" i="12"/>
  <c r="M134" i="38"/>
  <c r="AV117" i="12"/>
  <c r="AG117" i="12"/>
  <c r="X117" i="12"/>
  <c r="V118" i="12"/>
  <c r="H117" i="15" s="1"/>
  <c r="BC118" i="12"/>
  <c r="S117" i="15" s="1"/>
  <c r="BE117" i="12"/>
  <c r="Z5" i="7"/>
  <c r="AA5" i="7"/>
  <c r="AB125" i="7"/>
  <c r="AC122" i="7"/>
  <c r="AB121" i="7"/>
  <c r="AC123" i="7"/>
  <c r="AB122" i="7"/>
  <c r="AC125" i="7"/>
  <c r="AB124" i="7"/>
  <c r="AC121" i="7"/>
  <c r="AC119" i="7"/>
  <c r="AB118" i="7"/>
  <c r="AC124" i="7"/>
  <c r="AB123" i="7"/>
  <c r="AC120" i="7"/>
  <c r="AB119" i="7"/>
  <c r="AC118" i="7"/>
  <c r="AB117" i="7"/>
  <c r="AB120" i="7"/>
  <c r="AC116" i="7"/>
  <c r="AB115" i="7"/>
  <c r="AC112" i="7"/>
  <c r="AB116" i="7"/>
  <c r="AC113" i="7"/>
  <c r="AC115" i="7"/>
  <c r="AB114" i="7"/>
  <c r="AC114" i="7"/>
  <c r="AB113" i="7"/>
  <c r="AB111" i="7"/>
  <c r="AC108" i="7"/>
  <c r="AB107" i="7"/>
  <c r="AC104" i="7"/>
  <c r="AB103" i="7"/>
  <c r="AC117" i="7"/>
  <c r="AB112" i="7"/>
  <c r="AC111" i="7"/>
  <c r="AB110" i="7"/>
  <c r="AC107" i="7"/>
  <c r="AB106" i="7"/>
  <c r="AC103" i="7"/>
  <c r="AC100" i="7"/>
  <c r="AB99" i="7"/>
  <c r="AC109" i="7"/>
  <c r="AB108" i="7"/>
  <c r="AC105" i="7"/>
  <c r="AB104" i="7"/>
  <c r="AC101" i="7"/>
  <c r="AB100" i="7"/>
  <c r="AB102" i="7"/>
  <c r="AC99" i="7"/>
  <c r="AB98" i="7"/>
  <c r="AC110" i="7"/>
  <c r="AB109" i="7"/>
  <c r="AC94" i="7"/>
  <c r="AB93" i="7"/>
  <c r="AC90" i="7"/>
  <c r="AC98" i="7"/>
  <c r="AC95" i="7"/>
  <c r="AB94" i="7"/>
  <c r="AC91" i="7"/>
  <c r="AB90" i="7"/>
  <c r="AC102" i="7"/>
  <c r="AB101" i="7"/>
  <c r="AB97" i="7"/>
  <c r="AB96" i="7"/>
  <c r="AC93" i="7"/>
  <c r="AB92" i="7"/>
  <c r="AC89" i="7"/>
  <c r="AC106" i="7"/>
  <c r="AC92" i="7"/>
  <c r="AB91" i="7"/>
  <c r="AB88" i="7"/>
  <c r="AC85" i="7"/>
  <c r="AB84" i="7"/>
  <c r="AC81" i="7"/>
  <c r="AB80" i="7"/>
  <c r="AC77" i="7"/>
  <c r="AB76" i="7"/>
  <c r="AC73" i="7"/>
  <c r="AB72" i="7"/>
  <c r="AB89" i="7"/>
  <c r="AC86" i="7"/>
  <c r="AB85" i="7"/>
  <c r="AC82" i="7"/>
  <c r="AB81" i="7"/>
  <c r="AC78" i="7"/>
  <c r="AB77" i="7"/>
  <c r="AC74" i="7"/>
  <c r="AB73" i="7"/>
  <c r="AC70" i="7"/>
  <c r="AB105" i="7"/>
  <c r="AC88" i="7"/>
  <c r="AB87" i="7"/>
  <c r="AC84" i="7"/>
  <c r="AB83" i="7"/>
  <c r="AC80" i="7"/>
  <c r="AB79" i="7"/>
  <c r="AC76" i="7"/>
  <c r="AB75" i="7"/>
  <c r="AC72" i="7"/>
  <c r="AB71" i="7"/>
  <c r="AC67" i="7"/>
  <c r="AB66" i="7"/>
  <c r="AC63" i="7"/>
  <c r="AB62" i="7"/>
  <c r="AC59" i="7"/>
  <c r="AB58" i="7"/>
  <c r="AC55" i="7"/>
  <c r="AC97" i="7"/>
  <c r="AC96" i="7"/>
  <c r="AB95" i="7"/>
  <c r="AC87" i="7"/>
  <c r="AB86" i="7"/>
  <c r="AC79" i="7"/>
  <c r="AB78" i="7"/>
  <c r="AC71" i="7"/>
  <c r="AB70" i="7"/>
  <c r="AC68" i="7"/>
  <c r="AB67" i="7"/>
  <c r="AC64" i="7"/>
  <c r="AB63" i="7"/>
  <c r="AC60" i="7"/>
  <c r="AB59" i="7"/>
  <c r="AC56" i="7"/>
  <c r="AB55" i="7"/>
  <c r="AC83" i="7"/>
  <c r="AB82" i="7"/>
  <c r="AC75" i="7"/>
  <c r="AB74" i="7"/>
  <c r="AB69" i="7"/>
  <c r="AC66" i="7"/>
  <c r="AB65" i="7"/>
  <c r="AC62" i="7"/>
  <c r="AB61" i="7"/>
  <c r="AC58" i="7"/>
  <c r="AB57" i="7"/>
  <c r="AC54" i="7"/>
  <c r="AC65" i="7"/>
  <c r="AB64" i="7"/>
  <c r="AC57" i="7"/>
  <c r="AB56" i="7"/>
  <c r="AC52" i="7"/>
  <c r="AB51" i="7"/>
  <c r="AC48" i="7"/>
  <c r="AB47" i="7"/>
  <c r="AC44" i="7"/>
  <c r="AB43" i="7"/>
  <c r="AC40" i="7"/>
  <c r="AB39" i="7"/>
  <c r="AB54" i="7"/>
  <c r="AC53" i="7"/>
  <c r="AB52" i="7"/>
  <c r="AC49" i="7"/>
  <c r="AB48" i="7"/>
  <c r="AC45" i="7"/>
  <c r="AB44" i="7"/>
  <c r="AC41" i="7"/>
  <c r="AB40" i="7"/>
  <c r="AC51" i="7"/>
  <c r="AB50" i="7"/>
  <c r="AC47" i="7"/>
  <c r="AB46" i="7"/>
  <c r="AC43" i="7"/>
  <c r="AB42" i="7"/>
  <c r="AC39" i="7"/>
  <c r="AB38" i="7"/>
  <c r="AB53" i="7"/>
  <c r="AC46" i="7"/>
  <c r="AB45" i="7"/>
  <c r="AC38" i="7"/>
  <c r="AC35" i="7"/>
  <c r="AB34" i="7"/>
  <c r="AC31" i="7"/>
  <c r="AB30" i="7"/>
  <c r="AC27" i="7"/>
  <c r="AB26" i="7"/>
  <c r="AC23" i="7"/>
  <c r="AB22" i="7"/>
  <c r="AC19" i="7"/>
  <c r="AB18" i="7"/>
  <c r="AC15" i="7"/>
  <c r="AB14" i="7"/>
  <c r="AC11" i="7"/>
  <c r="AB10" i="7"/>
  <c r="AC7" i="7"/>
  <c r="AB6" i="7"/>
  <c r="AC50" i="7"/>
  <c r="AB49" i="7"/>
  <c r="AC42" i="7"/>
  <c r="AB41" i="7"/>
  <c r="AC61" i="7"/>
  <c r="AB60" i="7"/>
  <c r="AC36" i="7"/>
  <c r="AB35" i="7"/>
  <c r="AC32" i="7"/>
  <c r="AB31" i="7"/>
  <c r="AC28" i="7"/>
  <c r="AB27" i="7"/>
  <c r="AC24" i="7"/>
  <c r="AB23" i="7"/>
  <c r="AC20" i="7"/>
  <c r="AB19" i="7"/>
  <c r="AC16" i="7"/>
  <c r="AB15" i="7"/>
  <c r="AC12" i="7"/>
  <c r="AB11" i="7"/>
  <c r="AC8" i="7"/>
  <c r="AB7" i="7"/>
  <c r="AE3" i="7"/>
  <c r="AB36" i="7"/>
  <c r="AC69" i="7"/>
  <c r="AB68" i="7"/>
  <c r="AB37" i="7"/>
  <c r="AC34" i="7"/>
  <c r="AB33" i="7"/>
  <c r="AC30" i="7"/>
  <c r="AB29" i="7"/>
  <c r="AC26" i="7"/>
  <c r="AB25" i="7"/>
  <c r="AC22" i="7"/>
  <c r="AB21" i="7"/>
  <c r="AC18" i="7"/>
  <c r="AB17" i="7"/>
  <c r="AC14" i="7"/>
  <c r="AB13" i="7"/>
  <c r="AC10" i="7"/>
  <c r="AB9" i="7"/>
  <c r="AC6" i="7"/>
  <c r="AB4" i="7"/>
  <c r="AC37" i="7"/>
  <c r="AC33" i="7"/>
  <c r="AB32" i="7"/>
  <c r="AC25" i="7"/>
  <c r="AB24" i="7"/>
  <c r="AC17" i="7"/>
  <c r="AB16" i="7"/>
  <c r="AC9" i="7"/>
  <c r="AB8" i="7"/>
  <c r="AC29" i="7"/>
  <c r="AB28" i="7"/>
  <c r="AC21" i="7"/>
  <c r="AB20" i="7"/>
  <c r="AC13" i="7"/>
  <c r="AB12" i="7"/>
  <c r="AB5" i="7"/>
  <c r="B25" i="13"/>
  <c r="C17" i="13"/>
  <c r="E11" i="13"/>
  <c r="D17" i="13"/>
  <c r="B60" i="13"/>
  <c r="W3" i="13"/>
  <c r="U4" i="13"/>
  <c r="V3" i="13"/>
  <c r="D38" i="13"/>
  <c r="C38" i="13"/>
  <c r="B46" i="13"/>
  <c r="G3" i="13"/>
  <c r="E4" i="13"/>
  <c r="F3" i="13"/>
  <c r="D24" i="13"/>
  <c r="C24" i="13"/>
  <c r="B32" i="13"/>
  <c r="AQ4" i="18"/>
  <c r="AR3" i="18"/>
  <c r="R75" i="13"/>
  <c r="CL118" i="12"/>
  <c r="CJ119" i="12"/>
  <c r="AD118" i="15" s="1"/>
  <c r="O14" i="38"/>
  <c r="P15" i="38"/>
  <c r="S31" i="13"/>
  <c r="R39" i="13"/>
  <c r="T31" i="13"/>
  <c r="K4" i="18"/>
  <c r="L3" i="18"/>
  <c r="B75" i="13"/>
  <c r="BT118" i="12"/>
  <c r="BR119" i="12"/>
  <c r="X118" i="15" s="1"/>
  <c r="S17" i="13"/>
  <c r="R25" i="13"/>
  <c r="T17" i="13"/>
  <c r="U11" i="13"/>
  <c r="Y119" i="12"/>
  <c r="I118" i="15" s="1"/>
  <c r="AA118" i="12"/>
  <c r="R60" i="13"/>
  <c r="T38" i="13"/>
  <c r="R46" i="13"/>
  <c r="S38" i="13"/>
  <c r="A481" i="13"/>
  <c r="A465" i="13"/>
  <c r="A449" i="13"/>
  <c r="Q441" i="13"/>
  <c r="Q473" i="13"/>
  <c r="A473" i="13"/>
  <c r="Q449" i="13"/>
  <c r="A433" i="13"/>
  <c r="Q425" i="13"/>
  <c r="A457" i="13"/>
  <c r="Q481" i="13"/>
  <c r="Q457" i="13"/>
  <c r="A441" i="13"/>
  <c r="Q417" i="13"/>
  <c r="Q409" i="13"/>
  <c r="Q401" i="13"/>
  <c r="Q393" i="13"/>
  <c r="Q465" i="13"/>
  <c r="Q433" i="13"/>
  <c r="A425" i="13"/>
  <c r="A417" i="13"/>
  <c r="A409" i="13"/>
  <c r="A401" i="13"/>
  <c r="A393" i="13"/>
  <c r="A385" i="13"/>
  <c r="Q385" i="13"/>
  <c r="Q377" i="13"/>
  <c r="Q369" i="13"/>
  <c r="Q361" i="13"/>
  <c r="Q353" i="13"/>
  <c r="Q345" i="13"/>
  <c r="Q337" i="13"/>
  <c r="Q329" i="13"/>
  <c r="Q321" i="13"/>
  <c r="Q313" i="13"/>
  <c r="Q305" i="13"/>
  <c r="Q297" i="13"/>
  <c r="A369" i="13"/>
  <c r="A353" i="13"/>
  <c r="A337" i="13"/>
  <c r="A321" i="13"/>
  <c r="A305" i="13"/>
  <c r="A289" i="13"/>
  <c r="A281" i="13"/>
  <c r="A273" i="13"/>
  <c r="A265" i="13"/>
  <c r="A257" i="13"/>
  <c r="A249" i="13"/>
  <c r="A241" i="13"/>
  <c r="A233" i="13"/>
  <c r="A225" i="13"/>
  <c r="A217" i="13"/>
  <c r="Q289" i="13"/>
  <c r="Q281" i="13"/>
  <c r="Q273" i="13"/>
  <c r="Q265" i="13"/>
  <c r="Q257" i="13"/>
  <c r="Q249" i="13"/>
  <c r="Q241" i="13"/>
  <c r="Q233" i="13"/>
  <c r="Q225" i="13"/>
  <c r="A377" i="13"/>
  <c r="A313" i="13"/>
  <c r="Q209" i="13"/>
  <c r="A209" i="13"/>
  <c r="A361" i="13"/>
  <c r="A297" i="13"/>
  <c r="A201" i="13"/>
  <c r="A193" i="13"/>
  <c r="A185" i="13"/>
  <c r="A177" i="13"/>
  <c r="A169" i="13"/>
  <c r="A161" i="13"/>
  <c r="A153" i="13"/>
  <c r="A145" i="13"/>
  <c r="A137" i="13"/>
  <c r="A329" i="13"/>
  <c r="Q217" i="13"/>
  <c r="Q193" i="13"/>
  <c r="Q177" i="13"/>
  <c r="Q161" i="13"/>
  <c r="Q145" i="13"/>
  <c r="A105" i="13"/>
  <c r="A97" i="13"/>
  <c r="A89" i="13"/>
  <c r="A81" i="13"/>
  <c r="A73" i="13"/>
  <c r="A65" i="13"/>
  <c r="A57" i="13"/>
  <c r="A49" i="13"/>
  <c r="A41" i="13"/>
  <c r="A33" i="13"/>
  <c r="A25" i="13"/>
  <c r="A17" i="13"/>
  <c r="A345" i="13"/>
  <c r="Q201" i="13"/>
  <c r="Q185" i="13"/>
  <c r="Q169" i="13"/>
  <c r="Q153" i="13"/>
  <c r="Q137" i="13"/>
  <c r="A129" i="13"/>
  <c r="A121" i="13"/>
  <c r="Q129" i="13"/>
  <c r="Q121" i="13"/>
  <c r="Q97" i="13"/>
  <c r="Q81" i="13"/>
  <c r="Q65" i="13"/>
  <c r="Q49" i="13"/>
  <c r="Q33" i="13"/>
  <c r="Q113" i="13"/>
  <c r="A113" i="13"/>
  <c r="Q105" i="13"/>
  <c r="Q89" i="13"/>
  <c r="Q73" i="13"/>
  <c r="Q57" i="13"/>
  <c r="Q41" i="13"/>
  <c r="Q25" i="13"/>
  <c r="Q17" i="13"/>
  <c r="B53" i="13"/>
  <c r="R53" i="13"/>
  <c r="T24" i="13"/>
  <c r="R32" i="13"/>
  <c r="S24" i="13"/>
  <c r="B39" i="13"/>
  <c r="C31" i="13"/>
  <c r="D31" i="13"/>
  <c r="BF118" i="12"/>
  <c r="T117" i="15" s="1"/>
  <c r="BH117" i="12"/>
  <c r="BB117" i="12"/>
  <c r="AZ118" i="12"/>
  <c r="R117" i="15" s="1"/>
  <c r="BK117" i="12"/>
  <c r="BI118" i="12"/>
  <c r="U117" i="15" s="1"/>
  <c r="BN117" i="12"/>
  <c r="BL118" i="12"/>
  <c r="V117" i="15" s="1"/>
  <c r="AP117" i="12"/>
  <c r="AN118" i="12"/>
  <c r="N117" i="15" s="1"/>
  <c r="AK119" i="12"/>
  <c r="M118" i="15" s="1"/>
  <c r="P119" i="12"/>
  <c r="F118" i="15" s="1"/>
  <c r="R118" i="12"/>
  <c r="M118" i="12"/>
  <c r="E117" i="15" s="1"/>
  <c r="O117" i="12"/>
  <c r="L117" i="12"/>
  <c r="J118" i="12"/>
  <c r="D117" i="15" s="1"/>
  <c r="I136" i="38" l="1"/>
  <c r="U119" i="12"/>
  <c r="S120" i="12"/>
  <c r="G119" i="15" s="1"/>
  <c r="AM118" i="12"/>
  <c r="O135" i="38"/>
  <c r="BU119" i="12"/>
  <c r="Y118" i="15" s="1"/>
  <c r="BW118" i="12"/>
  <c r="AD118" i="12"/>
  <c r="CR118" i="12"/>
  <c r="AB119" i="12"/>
  <c r="J118" i="15" s="1"/>
  <c r="L135" i="38"/>
  <c r="CP119" i="12"/>
  <c r="AF118" i="15" s="1"/>
  <c r="AH135" i="38"/>
  <c r="Q117" i="15"/>
  <c r="S135" i="38"/>
  <c r="AW119" i="12"/>
  <c r="AY118" i="12"/>
  <c r="AJ116" i="15" a="1"/>
  <c r="AJ116" i="15" s="1"/>
  <c r="AL116" i="15" s="1"/>
  <c r="Y135" i="38"/>
  <c r="W117" i="15"/>
  <c r="AD135" i="38"/>
  <c r="AB117" i="15"/>
  <c r="AM116" i="15"/>
  <c r="N136" i="38"/>
  <c r="L118" i="15"/>
  <c r="AE135" i="38"/>
  <c r="AC117" i="15"/>
  <c r="AG135" i="38"/>
  <c r="AE117" i="15"/>
  <c r="AN116" i="15"/>
  <c r="AO116" i="15" s="1"/>
  <c r="CS119" i="12"/>
  <c r="AG117" i="15"/>
  <c r="AT119" i="12"/>
  <c r="P118" i="15" s="1"/>
  <c r="P117" i="15"/>
  <c r="E135" i="38"/>
  <c r="C117" i="15"/>
  <c r="AG118" i="12"/>
  <c r="K117" i="15"/>
  <c r="CA120" i="12"/>
  <c r="AA119" i="15" s="1"/>
  <c r="AA118" i="15"/>
  <c r="Q135" i="38"/>
  <c r="O117" i="15"/>
  <c r="AI116" i="15" a="1"/>
  <c r="AI116" i="15" s="1"/>
  <c r="G119" i="12"/>
  <c r="C118" i="15" s="1"/>
  <c r="CD119" i="12"/>
  <c r="AB118" i="15" s="1"/>
  <c r="CM119" i="12"/>
  <c r="CF118" i="12"/>
  <c r="AS118" i="12"/>
  <c r="BQ118" i="12"/>
  <c r="CO118" i="12"/>
  <c r="AQ119" i="12"/>
  <c r="BO119" i="12"/>
  <c r="I118" i="12"/>
  <c r="CG119" i="12"/>
  <c r="CI118" i="12"/>
  <c r="BZ118" i="12"/>
  <c r="AB135" i="38"/>
  <c r="BX119" i="12"/>
  <c r="E75" i="35"/>
  <c r="M126" i="35"/>
  <c r="L126" i="35"/>
  <c r="K126" i="35"/>
  <c r="J126" i="35"/>
  <c r="P42" i="13"/>
  <c r="AF39" i="13"/>
  <c r="AE38" i="13"/>
  <c r="AF40" i="13"/>
  <c r="AE39" i="13"/>
  <c r="AF41" i="13"/>
  <c r="AE40" i="13"/>
  <c r="AE41" i="13"/>
  <c r="AF38" i="13"/>
  <c r="S34" i="13"/>
  <c r="T35" i="13"/>
  <c r="S35" i="13"/>
  <c r="T36" i="13"/>
  <c r="S36" i="13"/>
  <c r="T37" i="13"/>
  <c r="S37" i="13"/>
  <c r="G75" i="35"/>
  <c r="W75" i="35"/>
  <c r="F79" i="35"/>
  <c r="CC119" i="12"/>
  <c r="AC136" i="38"/>
  <c r="K3" i="35"/>
  <c r="AE119" i="12"/>
  <c r="AV118" i="12"/>
  <c r="AH120" i="12"/>
  <c r="L119" i="15" s="1"/>
  <c r="AJ119" i="12"/>
  <c r="F135" i="38"/>
  <c r="O136" i="38"/>
  <c r="K136" i="38"/>
  <c r="M135" i="38"/>
  <c r="W135" i="38"/>
  <c r="Z136" i="38"/>
  <c r="V135" i="38"/>
  <c r="P135" i="38"/>
  <c r="X135" i="38"/>
  <c r="T135" i="38"/>
  <c r="AF136" i="38"/>
  <c r="U135" i="38"/>
  <c r="G135" i="38"/>
  <c r="H136" i="38"/>
  <c r="X118" i="12"/>
  <c r="J135" i="38"/>
  <c r="R135" i="38"/>
  <c r="V119" i="12"/>
  <c r="H118" i="15" s="1"/>
  <c r="BC119" i="12"/>
  <c r="S118" i="15" s="1"/>
  <c r="BE118" i="12"/>
  <c r="AD5" i="7"/>
  <c r="AC5" i="7"/>
  <c r="AF124" i="7"/>
  <c r="AE123" i="7"/>
  <c r="AF125" i="7"/>
  <c r="AE124" i="7"/>
  <c r="AF121" i="7"/>
  <c r="AF123" i="7"/>
  <c r="AE122" i="7"/>
  <c r="AE125" i="7"/>
  <c r="AE120" i="7"/>
  <c r="AF117" i="7"/>
  <c r="AF122" i="7"/>
  <c r="AF118" i="7"/>
  <c r="AE117" i="7"/>
  <c r="AF120" i="7"/>
  <c r="AE119" i="7"/>
  <c r="AF119" i="7"/>
  <c r="AF114" i="7"/>
  <c r="AE113" i="7"/>
  <c r="AE118" i="7"/>
  <c r="AF115" i="7"/>
  <c r="AE114" i="7"/>
  <c r="AE121" i="7"/>
  <c r="AE116" i="7"/>
  <c r="AF113" i="7"/>
  <c r="AE112" i="7"/>
  <c r="AF110" i="7"/>
  <c r="AE109" i="7"/>
  <c r="AF106" i="7"/>
  <c r="AE105" i="7"/>
  <c r="AE115" i="7"/>
  <c r="AF109" i="7"/>
  <c r="AE108" i="7"/>
  <c r="AF105" i="7"/>
  <c r="AE104" i="7"/>
  <c r="AF111" i="7"/>
  <c r="AF108" i="7"/>
  <c r="AF107" i="7"/>
  <c r="AF104" i="7"/>
  <c r="AF103" i="7"/>
  <c r="AF102" i="7"/>
  <c r="AE101" i="7"/>
  <c r="AF98" i="7"/>
  <c r="AE97" i="7"/>
  <c r="AE111" i="7"/>
  <c r="AE110" i="7"/>
  <c r="AE107" i="7"/>
  <c r="AE106" i="7"/>
  <c r="AE103" i="7"/>
  <c r="AE102" i="7"/>
  <c r="AF99" i="7"/>
  <c r="AF101" i="7"/>
  <c r="AE100" i="7"/>
  <c r="AE99" i="7"/>
  <c r="AE98" i="7"/>
  <c r="AF96" i="7"/>
  <c r="AE95" i="7"/>
  <c r="AF92" i="7"/>
  <c r="AE91" i="7"/>
  <c r="AF97" i="7"/>
  <c r="AE96" i="7"/>
  <c r="AF93" i="7"/>
  <c r="AE92" i="7"/>
  <c r="AF112" i="7"/>
  <c r="AF100" i="7"/>
  <c r="AF95" i="7"/>
  <c r="AE94" i="7"/>
  <c r="AF91" i="7"/>
  <c r="AE90" i="7"/>
  <c r="AF90" i="7"/>
  <c r="AE89" i="7"/>
  <c r="AF87" i="7"/>
  <c r="AE86" i="7"/>
  <c r="AF83" i="7"/>
  <c r="AE82" i="7"/>
  <c r="AF79" i="7"/>
  <c r="AE78" i="7"/>
  <c r="AF75" i="7"/>
  <c r="AE74" i="7"/>
  <c r="AF71" i="7"/>
  <c r="AE70" i="7"/>
  <c r="AF88" i="7"/>
  <c r="AE87" i="7"/>
  <c r="AF84" i="7"/>
  <c r="AE83" i="7"/>
  <c r="AF80" i="7"/>
  <c r="AE79" i="7"/>
  <c r="AF76" i="7"/>
  <c r="AE75" i="7"/>
  <c r="AF72" i="7"/>
  <c r="AE71" i="7"/>
  <c r="AE93" i="7"/>
  <c r="AF89" i="7"/>
  <c r="AF86" i="7"/>
  <c r="AE85" i="7"/>
  <c r="AF82" i="7"/>
  <c r="AE81" i="7"/>
  <c r="AF78" i="7"/>
  <c r="AE77" i="7"/>
  <c r="AF74" i="7"/>
  <c r="AE73" i="7"/>
  <c r="AF70" i="7"/>
  <c r="AE88" i="7"/>
  <c r="AE80" i="7"/>
  <c r="AE72" i="7"/>
  <c r="AF69" i="7"/>
  <c r="AE68" i="7"/>
  <c r="AF65" i="7"/>
  <c r="AE64" i="7"/>
  <c r="AF61" i="7"/>
  <c r="AE60" i="7"/>
  <c r="AF57" i="7"/>
  <c r="AE56" i="7"/>
  <c r="AF94" i="7"/>
  <c r="AF85" i="7"/>
  <c r="AF77" i="7"/>
  <c r="AE69" i="7"/>
  <c r="AF66" i="7"/>
  <c r="AE65" i="7"/>
  <c r="AF62" i="7"/>
  <c r="AE61" i="7"/>
  <c r="AF58" i="7"/>
  <c r="AE57" i="7"/>
  <c r="AF54" i="7"/>
  <c r="AF81" i="7"/>
  <c r="AF73" i="7"/>
  <c r="AF68" i="7"/>
  <c r="AE67" i="7"/>
  <c r="AF64" i="7"/>
  <c r="AE63" i="7"/>
  <c r="AF60" i="7"/>
  <c r="AE59" i="7"/>
  <c r="AF56" i="7"/>
  <c r="AE55" i="7"/>
  <c r="AF63" i="7"/>
  <c r="AF55" i="7"/>
  <c r="AE54" i="7"/>
  <c r="AE53" i="7"/>
  <c r="AF50" i="7"/>
  <c r="AE49" i="7"/>
  <c r="AF46" i="7"/>
  <c r="AE45" i="7"/>
  <c r="AF42" i="7"/>
  <c r="AE41" i="7"/>
  <c r="AF38" i="7"/>
  <c r="AE62" i="7"/>
  <c r="AF51" i="7"/>
  <c r="AE50" i="7"/>
  <c r="AF47" i="7"/>
  <c r="AE46" i="7"/>
  <c r="AF43" i="7"/>
  <c r="AE42" i="7"/>
  <c r="AF39" i="7"/>
  <c r="AE38" i="7"/>
  <c r="AE84" i="7"/>
  <c r="AE76" i="7"/>
  <c r="AE66" i="7"/>
  <c r="AE58" i="7"/>
  <c r="AF53" i="7"/>
  <c r="AE52" i="7"/>
  <c r="AF49" i="7"/>
  <c r="AE48" i="7"/>
  <c r="AF45" i="7"/>
  <c r="AE44" i="7"/>
  <c r="AF41" i="7"/>
  <c r="AE40" i="7"/>
  <c r="AF52" i="7"/>
  <c r="AF44" i="7"/>
  <c r="AF37" i="7"/>
  <c r="AE36" i="7"/>
  <c r="AF33" i="7"/>
  <c r="AE32" i="7"/>
  <c r="AF29" i="7"/>
  <c r="AE28" i="7"/>
  <c r="AF25" i="7"/>
  <c r="AE24" i="7"/>
  <c r="AF21" i="7"/>
  <c r="AE20" i="7"/>
  <c r="AF17" i="7"/>
  <c r="AE16" i="7"/>
  <c r="AF13" i="7"/>
  <c r="AE12" i="7"/>
  <c r="AF9" i="7"/>
  <c r="AE8" i="7"/>
  <c r="AH3" i="7"/>
  <c r="AF116" i="7"/>
  <c r="AF48" i="7"/>
  <c r="AF40" i="7"/>
  <c r="AF59" i="7"/>
  <c r="AE51" i="7"/>
  <c r="AE43" i="7"/>
  <c r="AE37" i="7"/>
  <c r="AF34" i="7"/>
  <c r="AE33" i="7"/>
  <c r="AF30" i="7"/>
  <c r="AE29" i="7"/>
  <c r="AF26" i="7"/>
  <c r="AE25" i="7"/>
  <c r="AF22" i="7"/>
  <c r="AE21" i="7"/>
  <c r="AF18" i="7"/>
  <c r="AE17" i="7"/>
  <c r="AF14" i="7"/>
  <c r="AE13" i="7"/>
  <c r="AF10" i="7"/>
  <c r="AE9" i="7"/>
  <c r="AF6" i="7"/>
  <c r="AE34" i="7"/>
  <c r="AF67" i="7"/>
  <c r="AE47" i="7"/>
  <c r="AE39" i="7"/>
  <c r="AF36" i="7"/>
  <c r="AE35" i="7"/>
  <c r="AF32" i="7"/>
  <c r="AE31" i="7"/>
  <c r="AF28" i="7"/>
  <c r="AE27" i="7"/>
  <c r="AF24" i="7"/>
  <c r="AE23" i="7"/>
  <c r="AF20" i="7"/>
  <c r="AE19" i="7"/>
  <c r="AF16" i="7"/>
  <c r="AE15" i="7"/>
  <c r="AF12" i="7"/>
  <c r="AE11" i="7"/>
  <c r="AF8" i="7"/>
  <c r="AE7" i="7"/>
  <c r="AE5" i="7"/>
  <c r="AF35" i="7"/>
  <c r="AE26" i="7"/>
  <c r="AE18" i="7"/>
  <c r="AE10" i="7"/>
  <c r="AE4" i="7"/>
  <c r="AE6" i="7"/>
  <c r="AF31" i="7"/>
  <c r="AF23" i="7"/>
  <c r="AF15" i="7"/>
  <c r="AF7" i="7"/>
  <c r="AE30" i="7"/>
  <c r="AE22" i="7"/>
  <c r="AE14" i="7"/>
  <c r="AF27" i="7"/>
  <c r="AF19" i="7"/>
  <c r="AF11" i="7"/>
  <c r="B47" i="13"/>
  <c r="C39" i="13"/>
  <c r="D39" i="13"/>
  <c r="R61" i="13"/>
  <c r="Y120" i="12"/>
  <c r="I119" i="15" s="1"/>
  <c r="AA119" i="12"/>
  <c r="S25" i="13"/>
  <c r="R33" i="13"/>
  <c r="T25" i="13"/>
  <c r="U19" i="13"/>
  <c r="S39" i="13"/>
  <c r="R47" i="13"/>
  <c r="T39" i="13"/>
  <c r="CJ120" i="12"/>
  <c r="AD119" i="15" s="1"/>
  <c r="CL119" i="12"/>
  <c r="R83" i="13"/>
  <c r="R54" i="13"/>
  <c r="M3" i="18"/>
  <c r="L4" i="18"/>
  <c r="D32" i="13"/>
  <c r="C32" i="13"/>
  <c r="B40" i="13"/>
  <c r="G4" i="13"/>
  <c r="E5" i="13"/>
  <c r="F4" i="13"/>
  <c r="B68" i="13"/>
  <c r="G11" i="13"/>
  <c r="E12" i="13"/>
  <c r="F11" i="13"/>
  <c r="T32" i="13"/>
  <c r="R40" i="13"/>
  <c r="S32" i="13"/>
  <c r="W11" i="13"/>
  <c r="U12" i="13"/>
  <c r="V11" i="13"/>
  <c r="BT119" i="12"/>
  <c r="BR120" i="12"/>
  <c r="X119" i="15" s="1"/>
  <c r="B83" i="13"/>
  <c r="Q15" i="38"/>
  <c r="P14" i="38"/>
  <c r="B61" i="13"/>
  <c r="R68" i="13"/>
  <c r="AD119" i="12"/>
  <c r="AR4" i="18"/>
  <c r="AS3" i="18"/>
  <c r="D46" i="13"/>
  <c r="C46" i="13"/>
  <c r="B54" i="13"/>
  <c r="W4" i="13"/>
  <c r="U5" i="13"/>
  <c r="V4" i="13"/>
  <c r="B33" i="13"/>
  <c r="C25" i="13"/>
  <c r="E19" i="13"/>
  <c r="D25" i="13"/>
  <c r="CC120" i="12"/>
  <c r="BB118" i="12"/>
  <c r="AZ119" i="12"/>
  <c r="R118" i="15" s="1"/>
  <c r="BF119" i="12"/>
  <c r="T118" i="15" s="1"/>
  <c r="BH118" i="12"/>
  <c r="BI119" i="12"/>
  <c r="U118" i="15" s="1"/>
  <c r="BK118" i="12"/>
  <c r="BN118" i="12"/>
  <c r="BL119" i="12"/>
  <c r="V118" i="15" s="1"/>
  <c r="AM119" i="12"/>
  <c r="AK120" i="12"/>
  <c r="M119" i="15" s="1"/>
  <c r="AP118" i="12"/>
  <c r="AN119" i="12"/>
  <c r="N118" i="15" s="1"/>
  <c r="P120" i="12"/>
  <c r="F119" i="15" s="1"/>
  <c r="R119" i="12"/>
  <c r="O118" i="12"/>
  <c r="M119" i="12"/>
  <c r="E118" i="15" s="1"/>
  <c r="U120" i="12"/>
  <c r="L118" i="12"/>
  <c r="J119" i="12"/>
  <c r="D118" i="15" s="1"/>
  <c r="S121" i="12" l="1"/>
  <c r="G120" i="15" s="1"/>
  <c r="L136" i="38"/>
  <c r="AT120" i="12"/>
  <c r="P119" i="15" s="1"/>
  <c r="BU120" i="12"/>
  <c r="Y119" i="15" s="1"/>
  <c r="BW119" i="12"/>
  <c r="AA136" i="38"/>
  <c r="CR119" i="12"/>
  <c r="CP120" i="12"/>
  <c r="AF119" i="15" s="1"/>
  <c r="AH136" i="38"/>
  <c r="AB120" i="12"/>
  <c r="J119" i="15" s="1"/>
  <c r="CA121" i="12"/>
  <c r="AA120" i="15" s="1"/>
  <c r="Q118" i="15"/>
  <c r="S136" i="38"/>
  <c r="AY119" i="12"/>
  <c r="AW120" i="12"/>
  <c r="R136" i="38"/>
  <c r="AV119" i="12"/>
  <c r="G120" i="12"/>
  <c r="C119" i="15" s="1"/>
  <c r="I119" i="12"/>
  <c r="E136" i="38"/>
  <c r="Y136" i="38"/>
  <c r="W118" i="15"/>
  <c r="AI118" i="15" a="1"/>
  <c r="AI118" i="15" s="1"/>
  <c r="Q136" i="38"/>
  <c r="O118" i="15"/>
  <c r="AN117" i="15"/>
  <c r="AO117" i="15" s="1"/>
  <c r="AM117" i="15"/>
  <c r="M136" i="38"/>
  <c r="K118" i="15"/>
  <c r="BX120" i="12"/>
  <c r="Z119" i="15" s="1"/>
  <c r="Z118" i="15"/>
  <c r="AE136" i="38"/>
  <c r="AC118" i="15"/>
  <c r="AG136" i="38"/>
  <c r="AE118" i="15"/>
  <c r="AG118" i="15"/>
  <c r="CS120" i="12"/>
  <c r="CU119" i="12"/>
  <c r="AI136" i="38"/>
  <c r="AJ117" i="15" a="1"/>
  <c r="AJ117" i="15" s="1"/>
  <c r="AL117" i="15" s="1"/>
  <c r="AI117" i="15" a="1"/>
  <c r="AI117" i="15" s="1"/>
  <c r="CI119" i="12"/>
  <c r="AD136" i="38"/>
  <c r="CF119" i="12"/>
  <c r="CD120" i="12"/>
  <c r="AB119" i="15" s="1"/>
  <c r="CM120" i="12"/>
  <c r="AE119" i="15" s="1"/>
  <c r="AS119" i="12"/>
  <c r="CO119" i="12"/>
  <c r="AQ120" i="12"/>
  <c r="O119" i="15" s="1"/>
  <c r="BO120" i="12"/>
  <c r="W119" i="15" s="1"/>
  <c r="CG120" i="12"/>
  <c r="AC119" i="15" s="1"/>
  <c r="BQ119" i="12"/>
  <c r="BZ119" i="12"/>
  <c r="AB136" i="38"/>
  <c r="M75" i="35"/>
  <c r="J75" i="35"/>
  <c r="L75" i="35"/>
  <c r="K75" i="35"/>
  <c r="E79" i="35"/>
  <c r="P49" i="13"/>
  <c r="P48" i="13"/>
  <c r="P47" i="13"/>
  <c r="P46" i="13"/>
  <c r="O48" i="13"/>
  <c r="O49" i="13"/>
  <c r="C42" i="13"/>
  <c r="O46" i="13"/>
  <c r="O47" i="13"/>
  <c r="AF42" i="13"/>
  <c r="C43" i="13"/>
  <c r="D43" i="13"/>
  <c r="D44" i="13"/>
  <c r="C44" i="13"/>
  <c r="D45" i="13"/>
  <c r="C45" i="13"/>
  <c r="W79" i="35"/>
  <c r="G79" i="35"/>
  <c r="F83" i="35"/>
  <c r="AE120" i="12"/>
  <c r="K119" i="15" s="1"/>
  <c r="L3" i="35"/>
  <c r="AG119" i="12"/>
  <c r="AH121" i="12"/>
  <c r="L120" i="15" s="1"/>
  <c r="AJ120" i="12"/>
  <c r="V136" i="38"/>
  <c r="W136" i="38"/>
  <c r="X136" i="38"/>
  <c r="BC120" i="12"/>
  <c r="S119" i="15" s="1"/>
  <c r="U136" i="38"/>
  <c r="J136" i="38"/>
  <c r="F136" i="38"/>
  <c r="G136" i="38"/>
  <c r="P136" i="38"/>
  <c r="T136" i="38"/>
  <c r="V120" i="12"/>
  <c r="H119" i="15" s="1"/>
  <c r="X119" i="12"/>
  <c r="BE119" i="12"/>
  <c r="AG5" i="7"/>
  <c r="AF5" i="7"/>
  <c r="AH125" i="7"/>
  <c r="AI122" i="7"/>
  <c r="AH121" i="7"/>
  <c r="AI123" i="7"/>
  <c r="AH122" i="7"/>
  <c r="AI125" i="7"/>
  <c r="AH124" i="7"/>
  <c r="AI121" i="7"/>
  <c r="AI124" i="7"/>
  <c r="AH123" i="7"/>
  <c r="AI119" i="7"/>
  <c r="AH118" i="7"/>
  <c r="AI120" i="7"/>
  <c r="AH119" i="7"/>
  <c r="AI118" i="7"/>
  <c r="AH117" i="7"/>
  <c r="AI116" i="7"/>
  <c r="AH115" i="7"/>
  <c r="AI112" i="7"/>
  <c r="AI117" i="7"/>
  <c r="AH116" i="7"/>
  <c r="AI113" i="7"/>
  <c r="AH120" i="7"/>
  <c r="AI115" i="7"/>
  <c r="AH114" i="7"/>
  <c r="AH111" i="7"/>
  <c r="AI108" i="7"/>
  <c r="AH107" i="7"/>
  <c r="AI104" i="7"/>
  <c r="AH103" i="7"/>
  <c r="AI114" i="7"/>
  <c r="AH113" i="7"/>
  <c r="AI111" i="7"/>
  <c r="AH110" i="7"/>
  <c r="AI107" i="7"/>
  <c r="AH106" i="7"/>
  <c r="AI103" i="7"/>
  <c r="AI110" i="7"/>
  <c r="AH109" i="7"/>
  <c r="AI106" i="7"/>
  <c r="AH105" i="7"/>
  <c r="AI100" i="7"/>
  <c r="AH99" i="7"/>
  <c r="AH112" i="7"/>
  <c r="AI101" i="7"/>
  <c r="AH100" i="7"/>
  <c r="AI109" i="7"/>
  <c r="AH108" i="7"/>
  <c r="AI105" i="7"/>
  <c r="AH104" i="7"/>
  <c r="AH102" i="7"/>
  <c r="AI99" i="7"/>
  <c r="AH98" i="7"/>
  <c r="AH97" i="7"/>
  <c r="AI94" i="7"/>
  <c r="AH93" i="7"/>
  <c r="AI90" i="7"/>
  <c r="AI95" i="7"/>
  <c r="AH94" i="7"/>
  <c r="AI91" i="7"/>
  <c r="AH90" i="7"/>
  <c r="AI98" i="7"/>
  <c r="AI97" i="7"/>
  <c r="AH96" i="7"/>
  <c r="AI93" i="7"/>
  <c r="AH92" i="7"/>
  <c r="AI89" i="7"/>
  <c r="AI102" i="7"/>
  <c r="AH88" i="7"/>
  <c r="AI85" i="7"/>
  <c r="AH84" i="7"/>
  <c r="AI81" i="7"/>
  <c r="AH80" i="7"/>
  <c r="AI77" i="7"/>
  <c r="AH76" i="7"/>
  <c r="AI73" i="7"/>
  <c r="AH72" i="7"/>
  <c r="AH101" i="7"/>
  <c r="AI96" i="7"/>
  <c r="AH95" i="7"/>
  <c r="AI86" i="7"/>
  <c r="AH85" i="7"/>
  <c r="AI82" i="7"/>
  <c r="AH81" i="7"/>
  <c r="AI78" i="7"/>
  <c r="AH77" i="7"/>
  <c r="AI74" i="7"/>
  <c r="AH73" i="7"/>
  <c r="AI70" i="7"/>
  <c r="AI92" i="7"/>
  <c r="AH91" i="7"/>
  <c r="AI88" i="7"/>
  <c r="AH87" i="7"/>
  <c r="AI84" i="7"/>
  <c r="AH83" i="7"/>
  <c r="AI80" i="7"/>
  <c r="AH79" i="7"/>
  <c r="AI76" i="7"/>
  <c r="AH75" i="7"/>
  <c r="AI72" i="7"/>
  <c r="AH71" i="7"/>
  <c r="AI87" i="7"/>
  <c r="AH86" i="7"/>
  <c r="AI79" i="7"/>
  <c r="AH78" i="7"/>
  <c r="AI71" i="7"/>
  <c r="AH70" i="7"/>
  <c r="AI67" i="7"/>
  <c r="AH66" i="7"/>
  <c r="AI63" i="7"/>
  <c r="AH62" i="7"/>
  <c r="AI59" i="7"/>
  <c r="AH58" i="7"/>
  <c r="AI55" i="7"/>
  <c r="AI68" i="7"/>
  <c r="AH67" i="7"/>
  <c r="AI64" i="7"/>
  <c r="AH63" i="7"/>
  <c r="AI60" i="7"/>
  <c r="AH59" i="7"/>
  <c r="AI56" i="7"/>
  <c r="AH55" i="7"/>
  <c r="AH89" i="7"/>
  <c r="AH69" i="7"/>
  <c r="AI66" i="7"/>
  <c r="AH65" i="7"/>
  <c r="AI62" i="7"/>
  <c r="AH61" i="7"/>
  <c r="AI58" i="7"/>
  <c r="AH57" i="7"/>
  <c r="AI54" i="7"/>
  <c r="AI83" i="7"/>
  <c r="AI75" i="7"/>
  <c r="AI52" i="7"/>
  <c r="AH51" i="7"/>
  <c r="AI48" i="7"/>
  <c r="AH47" i="7"/>
  <c r="AI44" i="7"/>
  <c r="AH43" i="7"/>
  <c r="AI40" i="7"/>
  <c r="AH39" i="7"/>
  <c r="AH82" i="7"/>
  <c r="AH74" i="7"/>
  <c r="AI69" i="7"/>
  <c r="AH68" i="7"/>
  <c r="AI61" i="7"/>
  <c r="AH60" i="7"/>
  <c r="AI53" i="7"/>
  <c r="AH52" i="7"/>
  <c r="AI49" i="7"/>
  <c r="AH48" i="7"/>
  <c r="AI45" i="7"/>
  <c r="AH44" i="7"/>
  <c r="AI41" i="7"/>
  <c r="AH40" i="7"/>
  <c r="AI37" i="7"/>
  <c r="AI65" i="7"/>
  <c r="AH64" i="7"/>
  <c r="AI57" i="7"/>
  <c r="AH56" i="7"/>
  <c r="AH54" i="7"/>
  <c r="AI51" i="7"/>
  <c r="AH50" i="7"/>
  <c r="AI47" i="7"/>
  <c r="AH46" i="7"/>
  <c r="AI43" i="7"/>
  <c r="AH42" i="7"/>
  <c r="AI39" i="7"/>
  <c r="AH38" i="7"/>
  <c r="AI35" i="7"/>
  <c r="AH34" i="7"/>
  <c r="AI31" i="7"/>
  <c r="AH30" i="7"/>
  <c r="AI27" i="7"/>
  <c r="AH26" i="7"/>
  <c r="AI23" i="7"/>
  <c r="AH22" i="7"/>
  <c r="AI19" i="7"/>
  <c r="AH18" i="7"/>
  <c r="AI15" i="7"/>
  <c r="AH14" i="7"/>
  <c r="AI11" i="7"/>
  <c r="AH10" i="7"/>
  <c r="AI7" i="7"/>
  <c r="AH6" i="7"/>
  <c r="AH5" i="7"/>
  <c r="AH36" i="7"/>
  <c r="AI50" i="7"/>
  <c r="AH49" i="7"/>
  <c r="AI42" i="7"/>
  <c r="AH41" i="7"/>
  <c r="AI36" i="7"/>
  <c r="AH35" i="7"/>
  <c r="AI32" i="7"/>
  <c r="AH31" i="7"/>
  <c r="AI28" i="7"/>
  <c r="AH27" i="7"/>
  <c r="AI24" i="7"/>
  <c r="AH23" i="7"/>
  <c r="AI20" i="7"/>
  <c r="AH19" i="7"/>
  <c r="AI16" i="7"/>
  <c r="AH15" i="7"/>
  <c r="AI12" i="7"/>
  <c r="AH11" i="7"/>
  <c r="AI8" i="7"/>
  <c r="AH7" i="7"/>
  <c r="AH4" i="7"/>
  <c r="AH53" i="7"/>
  <c r="AI46" i="7"/>
  <c r="AH45" i="7"/>
  <c r="AI38" i="7"/>
  <c r="AH37" i="7"/>
  <c r="AI34" i="7"/>
  <c r="AH33" i="7"/>
  <c r="AI30" i="7"/>
  <c r="AH29" i="7"/>
  <c r="AI26" i="7"/>
  <c r="AH25" i="7"/>
  <c r="AI22" i="7"/>
  <c r="AH21" i="7"/>
  <c r="AI18" i="7"/>
  <c r="AH17" i="7"/>
  <c r="AI14" i="7"/>
  <c r="AH13" i="7"/>
  <c r="AI10" i="7"/>
  <c r="AH9" i="7"/>
  <c r="AI6" i="7"/>
  <c r="AK3" i="7"/>
  <c r="AI33" i="7"/>
  <c r="AH32" i="7"/>
  <c r="AI25" i="7"/>
  <c r="AH24" i="7"/>
  <c r="AI17" i="7"/>
  <c r="AH16" i="7"/>
  <c r="AI9" i="7"/>
  <c r="AH8" i="7"/>
  <c r="AI29" i="7"/>
  <c r="AH28" i="7"/>
  <c r="AI21" i="7"/>
  <c r="AH20" i="7"/>
  <c r="AI13" i="7"/>
  <c r="AH12" i="7"/>
  <c r="U6" i="13"/>
  <c r="W5" i="13"/>
  <c r="V5" i="13"/>
  <c r="AB121" i="12"/>
  <c r="J120" i="15" s="1"/>
  <c r="CJ121" i="12"/>
  <c r="AD120" i="15" s="1"/>
  <c r="CL120" i="12"/>
  <c r="S47" i="13"/>
  <c r="R55" i="13"/>
  <c r="S33" i="13"/>
  <c r="R41" i="13"/>
  <c r="T33" i="13"/>
  <c r="U27" i="13"/>
  <c r="G19" i="13"/>
  <c r="E20" i="13"/>
  <c r="F19" i="13"/>
  <c r="AT3" i="18"/>
  <c r="AS4" i="18"/>
  <c r="G12" i="13"/>
  <c r="E13" i="13"/>
  <c r="F12" i="13"/>
  <c r="D40" i="13"/>
  <c r="C40" i="13"/>
  <c r="B48" i="13"/>
  <c r="N3" i="18"/>
  <c r="M4" i="18"/>
  <c r="R91" i="13"/>
  <c r="B41" i="13"/>
  <c r="C33" i="13"/>
  <c r="E27" i="13"/>
  <c r="D33" i="13"/>
  <c r="B62" i="13"/>
  <c r="B69" i="13"/>
  <c r="AV120" i="12"/>
  <c r="AT121" i="12"/>
  <c r="P120" i="15" s="1"/>
  <c r="R15" i="38"/>
  <c r="Q14" i="38"/>
  <c r="BR121" i="12"/>
  <c r="X120" i="15" s="1"/>
  <c r="BT120" i="12"/>
  <c r="T40" i="13"/>
  <c r="R48" i="13"/>
  <c r="S40" i="13"/>
  <c r="W19" i="13"/>
  <c r="U20" i="13"/>
  <c r="V19" i="13"/>
  <c r="R69" i="13"/>
  <c r="R76" i="13"/>
  <c r="B91" i="13"/>
  <c r="W12" i="13"/>
  <c r="U13" i="13"/>
  <c r="V12" i="13"/>
  <c r="B76" i="13"/>
  <c r="G5" i="13"/>
  <c r="E6" i="13"/>
  <c r="F5" i="13"/>
  <c r="R62" i="13"/>
  <c r="Y121" i="12"/>
  <c r="I120" i="15" s="1"/>
  <c r="AA120" i="12"/>
  <c r="B55" i="13"/>
  <c r="C47" i="13"/>
  <c r="D47" i="13"/>
  <c r="CC121" i="12"/>
  <c r="BU121" i="12"/>
  <c r="Y120" i="15" s="1"/>
  <c r="BH119" i="12"/>
  <c r="BF120" i="12"/>
  <c r="T119" i="15" s="1"/>
  <c r="BL120" i="12"/>
  <c r="V119" i="15" s="1"/>
  <c r="BN119" i="12"/>
  <c r="BK119" i="12"/>
  <c r="BI120" i="12"/>
  <c r="U119" i="15" s="1"/>
  <c r="AZ120" i="12"/>
  <c r="R119" i="15" s="1"/>
  <c r="BB119" i="12"/>
  <c r="AN120" i="12"/>
  <c r="N119" i="15" s="1"/>
  <c r="AP119" i="12"/>
  <c r="AK121" i="12"/>
  <c r="M120" i="15" s="1"/>
  <c r="AM120" i="12"/>
  <c r="P121" i="12"/>
  <c r="F120" i="15" s="1"/>
  <c r="R120" i="12"/>
  <c r="M120" i="12"/>
  <c r="E119" i="15" s="1"/>
  <c r="O119" i="12"/>
  <c r="S122" i="12"/>
  <c r="G121" i="15" s="1"/>
  <c r="U121" i="12"/>
  <c r="L119" i="12"/>
  <c r="J120" i="12"/>
  <c r="D119" i="15" s="1"/>
  <c r="CR120" i="12" l="1"/>
  <c r="BW120" i="12"/>
  <c r="CP121" i="12"/>
  <c r="AF120" i="15" s="1"/>
  <c r="AD120" i="12"/>
  <c r="CA122" i="12"/>
  <c r="AA121" i="15" s="1"/>
  <c r="Q119" i="15"/>
  <c r="AY120" i="12"/>
  <c r="AW121" i="12"/>
  <c r="AI119" i="15" a="1"/>
  <c r="AI119" i="15" s="1"/>
  <c r="G121" i="12"/>
  <c r="C120" i="15" s="1"/>
  <c r="I120" i="12"/>
  <c r="AM118" i="15"/>
  <c r="BX121" i="12"/>
  <c r="Z120" i="15" s="1"/>
  <c r="AN118" i="15"/>
  <c r="AO118" i="15" s="1"/>
  <c r="AG119" i="15"/>
  <c r="CS121" i="12"/>
  <c r="CU120" i="12"/>
  <c r="AJ118" i="15" a="1"/>
  <c r="AJ118" i="15" s="1"/>
  <c r="AL118" i="15" s="1"/>
  <c r="BZ120" i="12"/>
  <c r="CD121" i="12"/>
  <c r="AB120" i="15" s="1"/>
  <c r="CF120" i="12"/>
  <c r="CM121" i="12"/>
  <c r="AE120" i="15" s="1"/>
  <c r="CO120" i="12"/>
  <c r="AQ121" i="12"/>
  <c r="O120" i="15" s="1"/>
  <c r="AS120" i="12"/>
  <c r="CG121" i="12"/>
  <c r="AC120" i="15" s="1"/>
  <c r="BO121" i="12"/>
  <c r="W120" i="15" s="1"/>
  <c r="AG120" i="12"/>
  <c r="BQ120" i="12"/>
  <c r="CI120" i="12"/>
  <c r="AE121" i="12"/>
  <c r="K120" i="15" s="1"/>
  <c r="P50" i="13"/>
  <c r="AE49" i="13"/>
  <c r="AF46" i="13"/>
  <c r="S42" i="13"/>
  <c r="AF47" i="13"/>
  <c r="AE46" i="13"/>
  <c r="AF48" i="13"/>
  <c r="AE47" i="13"/>
  <c r="AF49" i="13"/>
  <c r="AE48" i="13"/>
  <c r="T43" i="13"/>
  <c r="S43" i="13"/>
  <c r="T44" i="13"/>
  <c r="S44" i="13"/>
  <c r="T45" i="13"/>
  <c r="S45" i="13"/>
  <c r="T46" i="13"/>
  <c r="S46" i="13"/>
  <c r="M3" i="35"/>
  <c r="E83" i="35"/>
  <c r="K79" i="35"/>
  <c r="L79" i="35"/>
  <c r="M79" i="35"/>
  <c r="J79" i="35"/>
  <c r="F84" i="35"/>
  <c r="T47" i="13"/>
  <c r="G83" i="35"/>
  <c r="W83" i="35"/>
  <c r="AJ121" i="12"/>
  <c r="AH122" i="12"/>
  <c r="L121" i="15" s="1"/>
  <c r="BE120" i="12"/>
  <c r="BC121" i="12"/>
  <c r="S120" i="15" s="1"/>
  <c r="X120" i="12"/>
  <c r="V121" i="12"/>
  <c r="H120" i="15" s="1"/>
  <c r="AI5" i="7"/>
  <c r="AJ5" i="7"/>
  <c r="AL124" i="7"/>
  <c r="AK123" i="7"/>
  <c r="AL125" i="7"/>
  <c r="AK124" i="7"/>
  <c r="AL121" i="7"/>
  <c r="AL123" i="7"/>
  <c r="AK122" i="7"/>
  <c r="AL122" i="7"/>
  <c r="AK120" i="7"/>
  <c r="AL117" i="7"/>
  <c r="AK121" i="7"/>
  <c r="AL118" i="7"/>
  <c r="AK117" i="7"/>
  <c r="AK125" i="7"/>
  <c r="AL120" i="7"/>
  <c r="AK119" i="7"/>
  <c r="AK118" i="7"/>
  <c r="AL114" i="7"/>
  <c r="AK113" i="7"/>
  <c r="AL115" i="7"/>
  <c r="AK114" i="7"/>
  <c r="AL119" i="7"/>
  <c r="AK116" i="7"/>
  <c r="AL113" i="7"/>
  <c r="AK112" i="7"/>
  <c r="AL112" i="7"/>
  <c r="AL110" i="7"/>
  <c r="AK109" i="7"/>
  <c r="AL106" i="7"/>
  <c r="AK105" i="7"/>
  <c r="AL116" i="7"/>
  <c r="AL109" i="7"/>
  <c r="AK108" i="7"/>
  <c r="AL105" i="7"/>
  <c r="AK104" i="7"/>
  <c r="AL102" i="7"/>
  <c r="AK101" i="7"/>
  <c r="AL98" i="7"/>
  <c r="AK97" i="7"/>
  <c r="AK102" i="7"/>
  <c r="AL99" i="7"/>
  <c r="AK115" i="7"/>
  <c r="AK111" i="7"/>
  <c r="AK110" i="7"/>
  <c r="AK107" i="7"/>
  <c r="AK106" i="7"/>
  <c r="AK103" i="7"/>
  <c r="AL101" i="7"/>
  <c r="AK100" i="7"/>
  <c r="AL108" i="7"/>
  <c r="AL96" i="7"/>
  <c r="AK95" i="7"/>
  <c r="AL92" i="7"/>
  <c r="AK91" i="7"/>
  <c r="AL107" i="7"/>
  <c r="AK96" i="7"/>
  <c r="AL93" i="7"/>
  <c r="AK92" i="7"/>
  <c r="AL89" i="7"/>
  <c r="AL111" i="7"/>
  <c r="AL103" i="7"/>
  <c r="AK99" i="7"/>
  <c r="AL95" i="7"/>
  <c r="AK94" i="7"/>
  <c r="AL91" i="7"/>
  <c r="AK90" i="7"/>
  <c r="AL87" i="7"/>
  <c r="AK86" i="7"/>
  <c r="AL83" i="7"/>
  <c r="AK82" i="7"/>
  <c r="AL79" i="7"/>
  <c r="AK78" i="7"/>
  <c r="AL75" i="7"/>
  <c r="AK74" i="7"/>
  <c r="AL71" i="7"/>
  <c r="AK70" i="7"/>
  <c r="AK98" i="7"/>
  <c r="AL97" i="7"/>
  <c r="AL94" i="7"/>
  <c r="AK89" i="7"/>
  <c r="AL88" i="7"/>
  <c r="AK87" i="7"/>
  <c r="AL84" i="7"/>
  <c r="AK83" i="7"/>
  <c r="AL80" i="7"/>
  <c r="AK79" i="7"/>
  <c r="AL76" i="7"/>
  <c r="AK75" i="7"/>
  <c r="AL72" i="7"/>
  <c r="AK71" i="7"/>
  <c r="AL90" i="7"/>
  <c r="AL86" i="7"/>
  <c r="AK85" i="7"/>
  <c r="AL82" i="7"/>
  <c r="AK81" i="7"/>
  <c r="AL78" i="7"/>
  <c r="AK77" i="7"/>
  <c r="AL74" i="7"/>
  <c r="AK73" i="7"/>
  <c r="AL70" i="7"/>
  <c r="AL100" i="7"/>
  <c r="AL85" i="7"/>
  <c r="AL77" i="7"/>
  <c r="AL69" i="7"/>
  <c r="AK68" i="7"/>
  <c r="AL65" i="7"/>
  <c r="AK64" i="7"/>
  <c r="AL61" i="7"/>
  <c r="AK60" i="7"/>
  <c r="AL57" i="7"/>
  <c r="AK56" i="7"/>
  <c r="AK84" i="7"/>
  <c r="AK76" i="7"/>
  <c r="AK69" i="7"/>
  <c r="AL66" i="7"/>
  <c r="AK65" i="7"/>
  <c r="AL62" i="7"/>
  <c r="AK61" i="7"/>
  <c r="AL58" i="7"/>
  <c r="AK57" i="7"/>
  <c r="AL54" i="7"/>
  <c r="AK88" i="7"/>
  <c r="AK80" i="7"/>
  <c r="AK72" i="7"/>
  <c r="AL68" i="7"/>
  <c r="AK67" i="7"/>
  <c r="AL64" i="7"/>
  <c r="AK63" i="7"/>
  <c r="AL60" i="7"/>
  <c r="AK59" i="7"/>
  <c r="AL56" i="7"/>
  <c r="AK55" i="7"/>
  <c r="AK62" i="7"/>
  <c r="AK53" i="7"/>
  <c r="AL50" i="7"/>
  <c r="AK49" i="7"/>
  <c r="AL46" i="7"/>
  <c r="AK45" i="7"/>
  <c r="AL42" i="7"/>
  <c r="AK41" i="7"/>
  <c r="AL38" i="7"/>
  <c r="AK37" i="7"/>
  <c r="AL67" i="7"/>
  <c r="AL59" i="7"/>
  <c r="AL51" i="7"/>
  <c r="AK50" i="7"/>
  <c r="AL47" i="7"/>
  <c r="AK46" i="7"/>
  <c r="AL43" i="7"/>
  <c r="AK42" i="7"/>
  <c r="AL39" i="7"/>
  <c r="AK38" i="7"/>
  <c r="AL104" i="7"/>
  <c r="AL63" i="7"/>
  <c r="AL55" i="7"/>
  <c r="AL53" i="7"/>
  <c r="AK52" i="7"/>
  <c r="AL49" i="7"/>
  <c r="AK48" i="7"/>
  <c r="AL45" i="7"/>
  <c r="AK44" i="7"/>
  <c r="AL41" i="7"/>
  <c r="AK40" i="7"/>
  <c r="AL37" i="7"/>
  <c r="AK66" i="7"/>
  <c r="AK51" i="7"/>
  <c r="AK43" i="7"/>
  <c r="AK36" i="7"/>
  <c r="AL33" i="7"/>
  <c r="AK32" i="7"/>
  <c r="AL29" i="7"/>
  <c r="AK28" i="7"/>
  <c r="AL25" i="7"/>
  <c r="AK24" i="7"/>
  <c r="AL21" i="7"/>
  <c r="AK20" i="7"/>
  <c r="AL17" i="7"/>
  <c r="AK16" i="7"/>
  <c r="AL13" i="7"/>
  <c r="AK12" i="7"/>
  <c r="AL9" i="7"/>
  <c r="AK8" i="7"/>
  <c r="AK4" i="7"/>
  <c r="AK47" i="7"/>
  <c r="AK39" i="7"/>
  <c r="AL81" i="7"/>
  <c r="AL73" i="7"/>
  <c r="AL48" i="7"/>
  <c r="AL40" i="7"/>
  <c r="AL34" i="7"/>
  <c r="AK33" i="7"/>
  <c r="AL30" i="7"/>
  <c r="AK29" i="7"/>
  <c r="AL26" i="7"/>
  <c r="AK25" i="7"/>
  <c r="AL22" i="7"/>
  <c r="AK21" i="7"/>
  <c r="AL18" i="7"/>
  <c r="AK17" i="7"/>
  <c r="AL14" i="7"/>
  <c r="AK13" i="7"/>
  <c r="AL10" i="7"/>
  <c r="AK9" i="7"/>
  <c r="AL6" i="7"/>
  <c r="AK5" i="7"/>
  <c r="AK58" i="7"/>
  <c r="AL35" i="7"/>
  <c r="AK93" i="7"/>
  <c r="AK54" i="7"/>
  <c r="AL52" i="7"/>
  <c r="AL44" i="7"/>
  <c r="AL36" i="7"/>
  <c r="AK35" i="7"/>
  <c r="AL32" i="7"/>
  <c r="AK31" i="7"/>
  <c r="AL28" i="7"/>
  <c r="AK27" i="7"/>
  <c r="AL24" i="7"/>
  <c r="AK23" i="7"/>
  <c r="AL20" i="7"/>
  <c r="AK19" i="7"/>
  <c r="AL16" i="7"/>
  <c r="AK15" i="7"/>
  <c r="AL12" i="7"/>
  <c r="AK11" i="7"/>
  <c r="AL8" i="7"/>
  <c r="AK7" i="7"/>
  <c r="AK34" i="7"/>
  <c r="AL31" i="7"/>
  <c r="AL23" i="7"/>
  <c r="AL15" i="7"/>
  <c r="AL7" i="7"/>
  <c r="AK6" i="7"/>
  <c r="AL27" i="7"/>
  <c r="AK30" i="7"/>
  <c r="AK22" i="7"/>
  <c r="AK14" i="7"/>
  <c r="AL19" i="7"/>
  <c r="AK26" i="7"/>
  <c r="AK18" i="7"/>
  <c r="AK10" i="7"/>
  <c r="AN3" i="7"/>
  <c r="AL11" i="7"/>
  <c r="R70" i="13"/>
  <c r="T48" i="13"/>
  <c r="R56" i="13"/>
  <c r="S48" i="13"/>
  <c r="G20" i="13"/>
  <c r="E21" i="13"/>
  <c r="F20" i="13"/>
  <c r="I121" i="12"/>
  <c r="AA121" i="12"/>
  <c r="Y122" i="12"/>
  <c r="I121" i="15" s="1"/>
  <c r="B84" i="13"/>
  <c r="U14" i="13"/>
  <c r="W13" i="13"/>
  <c r="V13" i="13"/>
  <c r="R77" i="13"/>
  <c r="W20" i="13"/>
  <c r="U21" i="13"/>
  <c r="V20" i="13"/>
  <c r="B70" i="13"/>
  <c r="G27" i="13"/>
  <c r="E28" i="13"/>
  <c r="F27" i="13"/>
  <c r="W27" i="13"/>
  <c r="U28" i="13"/>
  <c r="V27" i="13"/>
  <c r="CJ122" i="12"/>
  <c r="AD121" i="15" s="1"/>
  <c r="CL121" i="12"/>
  <c r="R84" i="13"/>
  <c r="S15" i="38"/>
  <c r="R14" i="38"/>
  <c r="B77" i="13"/>
  <c r="N4" i="18"/>
  <c r="O3" i="18"/>
  <c r="AU3" i="18"/>
  <c r="AT4" i="18"/>
  <c r="R63" i="13"/>
  <c r="AD121" i="12"/>
  <c r="AB122" i="12"/>
  <c r="J121" i="15" s="1"/>
  <c r="B63" i="13"/>
  <c r="C55" i="13"/>
  <c r="D55" i="13"/>
  <c r="E7" i="13"/>
  <c r="G6" i="13"/>
  <c r="F6" i="13"/>
  <c r="B99" i="13"/>
  <c r="BR122" i="12"/>
  <c r="X121" i="15" s="1"/>
  <c r="BT121" i="12"/>
  <c r="AV121" i="12"/>
  <c r="AT122" i="12"/>
  <c r="P121" i="15" s="1"/>
  <c r="B49" i="13"/>
  <c r="C41" i="13"/>
  <c r="E35" i="13"/>
  <c r="D41" i="13"/>
  <c r="R99" i="13"/>
  <c r="D48" i="13"/>
  <c r="C48" i="13"/>
  <c r="B56" i="13"/>
  <c r="G13" i="13"/>
  <c r="E14" i="13"/>
  <c r="F13" i="13"/>
  <c r="S41" i="13"/>
  <c r="R49" i="13"/>
  <c r="T41" i="13"/>
  <c r="U35" i="13"/>
  <c r="V6" i="13"/>
  <c r="U7" i="13"/>
  <c r="W6" i="13"/>
  <c r="CR121" i="12"/>
  <c r="CF121" i="12"/>
  <c r="BX122" i="12"/>
  <c r="Z121" i="15" s="1"/>
  <c r="BU122" i="12"/>
  <c r="Y121" i="15" s="1"/>
  <c r="BW121" i="12"/>
  <c r="CA123" i="12"/>
  <c r="AA122" i="15" s="1"/>
  <c r="BI121" i="12"/>
  <c r="U120" i="15" s="1"/>
  <c r="BK120" i="12"/>
  <c r="BL121" i="12"/>
  <c r="V120" i="15" s="1"/>
  <c r="BN120" i="12"/>
  <c r="AZ121" i="12"/>
  <c r="R120" i="15" s="1"/>
  <c r="BB120" i="12"/>
  <c r="BH120" i="12"/>
  <c r="BF121" i="12"/>
  <c r="T120" i="15" s="1"/>
  <c r="AK122" i="12"/>
  <c r="M121" i="15" s="1"/>
  <c r="AM121" i="12"/>
  <c r="AN121" i="12"/>
  <c r="N120" i="15" s="1"/>
  <c r="AP120" i="12"/>
  <c r="S123" i="12"/>
  <c r="G122" i="15" s="1"/>
  <c r="U122" i="12"/>
  <c r="R121" i="12"/>
  <c r="P122" i="12"/>
  <c r="F121" i="15" s="1"/>
  <c r="M121" i="12"/>
  <c r="E120" i="15" s="1"/>
  <c r="O120" i="12"/>
  <c r="J121" i="12"/>
  <c r="D120" i="15" s="1"/>
  <c r="L120" i="12"/>
  <c r="CP122" i="12" l="1"/>
  <c r="AF121" i="15" s="1"/>
  <c r="CC122" i="12"/>
  <c r="G122" i="12"/>
  <c r="C121" i="15" s="1"/>
  <c r="CO121" i="12"/>
  <c r="AJ119" i="15" a="1"/>
  <c r="AJ119" i="15" s="1"/>
  <c r="AL119" i="15" s="1"/>
  <c r="CD122" i="12"/>
  <c r="AB121" i="15" s="1"/>
  <c r="Q120" i="15"/>
  <c r="AY121" i="12"/>
  <c r="AW122" i="12"/>
  <c r="AN119" i="15"/>
  <c r="AO119" i="15" s="1"/>
  <c r="CM122" i="12"/>
  <c r="AE121" i="15" s="1"/>
  <c r="BZ121" i="12"/>
  <c r="AM119" i="15"/>
  <c r="AG120" i="15"/>
  <c r="CU121" i="12"/>
  <c r="CS122" i="12"/>
  <c r="AI120" i="15" a="1"/>
  <c r="AI120" i="15" s="1"/>
  <c r="AQ122" i="12"/>
  <c r="O121" i="15" s="1"/>
  <c r="AS121" i="12"/>
  <c r="CI121" i="12"/>
  <c r="CG122" i="12"/>
  <c r="AC121" i="15" s="1"/>
  <c r="AG121" i="12"/>
  <c r="BQ121" i="12"/>
  <c r="BO122" i="12"/>
  <c r="W121" i="15" s="1"/>
  <c r="AE122" i="12"/>
  <c r="K121" i="15" s="1"/>
  <c r="AH123" i="12"/>
  <c r="AJ122" i="12"/>
  <c r="F87" i="35"/>
  <c r="E84" i="35"/>
  <c r="G84" i="35"/>
  <c r="W84" i="35"/>
  <c r="L83" i="35"/>
  <c r="K83" i="35"/>
  <c r="J83" i="35"/>
  <c r="M83" i="35"/>
  <c r="P57" i="13"/>
  <c r="P56" i="13"/>
  <c r="P55" i="13"/>
  <c r="P54" i="13"/>
  <c r="O55" i="13"/>
  <c r="AF50" i="13"/>
  <c r="O56" i="13"/>
  <c r="O57" i="13"/>
  <c r="C50" i="13"/>
  <c r="O54" i="13"/>
  <c r="D51" i="13"/>
  <c r="C51" i="13"/>
  <c r="D52" i="13"/>
  <c r="C52" i="13"/>
  <c r="D53" i="13"/>
  <c r="C53" i="13"/>
  <c r="C54" i="13"/>
  <c r="D54" i="13"/>
  <c r="N3" i="35"/>
  <c r="BE121" i="12"/>
  <c r="BC122" i="12"/>
  <c r="S121" i="15" s="1"/>
  <c r="V122" i="12"/>
  <c r="H121" i="15" s="1"/>
  <c r="X121" i="12"/>
  <c r="AN125" i="7"/>
  <c r="AO122" i="7"/>
  <c r="AN121" i="7"/>
  <c r="AO123" i="7"/>
  <c r="AN122" i="7"/>
  <c r="AO125" i="7"/>
  <c r="AN124" i="7"/>
  <c r="AO121" i="7"/>
  <c r="AO119" i="7"/>
  <c r="AN118" i="7"/>
  <c r="AO120" i="7"/>
  <c r="AN119" i="7"/>
  <c r="AO124" i="7"/>
  <c r="AN123" i="7"/>
  <c r="AO118" i="7"/>
  <c r="AN117" i="7"/>
  <c r="AO117" i="7"/>
  <c r="AO116" i="7"/>
  <c r="AN115" i="7"/>
  <c r="AO112" i="7"/>
  <c r="AN116" i="7"/>
  <c r="AO113" i="7"/>
  <c r="AO115" i="7"/>
  <c r="AN114" i="7"/>
  <c r="AN120" i="7"/>
  <c r="AN111" i="7"/>
  <c r="AO108" i="7"/>
  <c r="AN107" i="7"/>
  <c r="AO104" i="7"/>
  <c r="AN103" i="7"/>
  <c r="AN112" i="7"/>
  <c r="AO111" i="7"/>
  <c r="AN110" i="7"/>
  <c r="AO107" i="7"/>
  <c r="AN106" i="7"/>
  <c r="AO103" i="7"/>
  <c r="AO114" i="7"/>
  <c r="AO100" i="7"/>
  <c r="AN99" i="7"/>
  <c r="AO109" i="7"/>
  <c r="AN108" i="7"/>
  <c r="AO105" i="7"/>
  <c r="AN104" i="7"/>
  <c r="AO101" i="7"/>
  <c r="AN100" i="7"/>
  <c r="AN113" i="7"/>
  <c r="AN102" i="7"/>
  <c r="AO99" i="7"/>
  <c r="AN98" i="7"/>
  <c r="AO97" i="7"/>
  <c r="AO94" i="7"/>
  <c r="AN93" i="7"/>
  <c r="AO90" i="7"/>
  <c r="AO106" i="7"/>
  <c r="AN105" i="7"/>
  <c r="AO102" i="7"/>
  <c r="AN101" i="7"/>
  <c r="AO98" i="7"/>
  <c r="AN97" i="7"/>
  <c r="AO95" i="7"/>
  <c r="AN94" i="7"/>
  <c r="AO91" i="7"/>
  <c r="AN90" i="7"/>
  <c r="AO110" i="7"/>
  <c r="AN109" i="7"/>
  <c r="AN96" i="7"/>
  <c r="AO93" i="7"/>
  <c r="AN92" i="7"/>
  <c r="AO89" i="7"/>
  <c r="AO96" i="7"/>
  <c r="AN95" i="7"/>
  <c r="AN89" i="7"/>
  <c r="AN88" i="7"/>
  <c r="AO85" i="7"/>
  <c r="AN84" i="7"/>
  <c r="AO81" i="7"/>
  <c r="AN80" i="7"/>
  <c r="AO77" i="7"/>
  <c r="AN76" i="7"/>
  <c r="AO73" i="7"/>
  <c r="AN72" i="7"/>
  <c r="AO86" i="7"/>
  <c r="AN85" i="7"/>
  <c r="AO82" i="7"/>
  <c r="AN81" i="7"/>
  <c r="AO78" i="7"/>
  <c r="AN77" i="7"/>
  <c r="AO74" i="7"/>
  <c r="AN73" i="7"/>
  <c r="AO70" i="7"/>
  <c r="AO88" i="7"/>
  <c r="AN87" i="7"/>
  <c r="AO84" i="7"/>
  <c r="AN83" i="7"/>
  <c r="AO80" i="7"/>
  <c r="AN79" i="7"/>
  <c r="AO76" i="7"/>
  <c r="AN75" i="7"/>
  <c r="AO72" i="7"/>
  <c r="AN71" i="7"/>
  <c r="AN91" i="7"/>
  <c r="AO67" i="7"/>
  <c r="AN66" i="7"/>
  <c r="AO63" i="7"/>
  <c r="AN62" i="7"/>
  <c r="AO59" i="7"/>
  <c r="AN58" i="7"/>
  <c r="AO55" i="7"/>
  <c r="AO83" i="7"/>
  <c r="AN82" i="7"/>
  <c r="AO75" i="7"/>
  <c r="AN74" i="7"/>
  <c r="AO68" i="7"/>
  <c r="AN67" i="7"/>
  <c r="AO64" i="7"/>
  <c r="AN63" i="7"/>
  <c r="AO60" i="7"/>
  <c r="AN59" i="7"/>
  <c r="AO56" i="7"/>
  <c r="AN55" i="7"/>
  <c r="AO92" i="7"/>
  <c r="AO87" i="7"/>
  <c r="AN86" i="7"/>
  <c r="AO79" i="7"/>
  <c r="AN78" i="7"/>
  <c r="AO71" i="7"/>
  <c r="AN70" i="7"/>
  <c r="AN69" i="7"/>
  <c r="AO66" i="7"/>
  <c r="AN65" i="7"/>
  <c r="AO62" i="7"/>
  <c r="AN61" i="7"/>
  <c r="AO58" i="7"/>
  <c r="AN57" i="7"/>
  <c r="AO54" i="7"/>
  <c r="AO69" i="7"/>
  <c r="AN68" i="7"/>
  <c r="AO61" i="7"/>
  <c r="AN60" i="7"/>
  <c r="AO52" i="7"/>
  <c r="AN51" i="7"/>
  <c r="AO48" i="7"/>
  <c r="AN47" i="7"/>
  <c r="AO44" i="7"/>
  <c r="AN43" i="7"/>
  <c r="AO40" i="7"/>
  <c r="AN39" i="7"/>
  <c r="AN54" i="7"/>
  <c r="AO53" i="7"/>
  <c r="AN52" i="7"/>
  <c r="AO49" i="7"/>
  <c r="AN48" i="7"/>
  <c r="AO45" i="7"/>
  <c r="AN44" i="7"/>
  <c r="AO41" i="7"/>
  <c r="AN40" i="7"/>
  <c r="AO37" i="7"/>
  <c r="AO51" i="7"/>
  <c r="AN50" i="7"/>
  <c r="AO47" i="7"/>
  <c r="AN46" i="7"/>
  <c r="AO43" i="7"/>
  <c r="AN42" i="7"/>
  <c r="AO39" i="7"/>
  <c r="AN38" i="7"/>
  <c r="AN56" i="7"/>
  <c r="AO50" i="7"/>
  <c r="AN49" i="7"/>
  <c r="AO42" i="7"/>
  <c r="AN41" i="7"/>
  <c r="AO35" i="7"/>
  <c r="AN34" i="7"/>
  <c r="AO31" i="7"/>
  <c r="AN30" i="7"/>
  <c r="AO27" i="7"/>
  <c r="AN26" i="7"/>
  <c r="AO23" i="7"/>
  <c r="AN22" i="7"/>
  <c r="AO19" i="7"/>
  <c r="AN18" i="7"/>
  <c r="AO15" i="7"/>
  <c r="AN14" i="7"/>
  <c r="AO11" i="7"/>
  <c r="AN10" i="7"/>
  <c r="AO7" i="7"/>
  <c r="AN6" i="7"/>
  <c r="AN53" i="7"/>
  <c r="AO46" i="7"/>
  <c r="AN45" i="7"/>
  <c r="AO38" i="7"/>
  <c r="AN37" i="7"/>
  <c r="AO65" i="7"/>
  <c r="AO36" i="7"/>
  <c r="AN35" i="7"/>
  <c r="AO32" i="7"/>
  <c r="AN31" i="7"/>
  <c r="AO28" i="7"/>
  <c r="AN27" i="7"/>
  <c r="AO24" i="7"/>
  <c r="AN23" i="7"/>
  <c r="AO20" i="7"/>
  <c r="AN19" i="7"/>
  <c r="AO16" i="7"/>
  <c r="AN15" i="7"/>
  <c r="AO12" i="7"/>
  <c r="AN11" i="7"/>
  <c r="AO8" i="7"/>
  <c r="AN7" i="7"/>
  <c r="AQ3" i="7"/>
  <c r="AO57" i="7"/>
  <c r="AO34" i="7"/>
  <c r="AN33" i="7"/>
  <c r="AO30" i="7"/>
  <c r="AN29" i="7"/>
  <c r="AO26" i="7"/>
  <c r="AN25" i="7"/>
  <c r="AO22" i="7"/>
  <c r="AN21" i="7"/>
  <c r="AO18" i="7"/>
  <c r="AN17" i="7"/>
  <c r="AO14" i="7"/>
  <c r="AN13" i="7"/>
  <c r="AO10" i="7"/>
  <c r="AN9" i="7"/>
  <c r="AO6" i="7"/>
  <c r="AN4" i="7"/>
  <c r="AN64" i="7"/>
  <c r="AN36" i="7"/>
  <c r="AO33" i="7"/>
  <c r="AN32" i="7"/>
  <c r="AN5" i="7"/>
  <c r="AO29" i="7"/>
  <c r="AN28" i="7"/>
  <c r="AO21" i="7"/>
  <c r="AN20" i="7"/>
  <c r="AO13" i="7"/>
  <c r="AN12" i="7"/>
  <c r="AO25" i="7"/>
  <c r="AN24" i="7"/>
  <c r="AO17" i="7"/>
  <c r="AN16" i="7"/>
  <c r="AO9" i="7"/>
  <c r="AN8" i="7"/>
  <c r="AL5" i="7"/>
  <c r="AM5" i="7"/>
  <c r="W35" i="13"/>
  <c r="U36" i="13"/>
  <c r="V35" i="13"/>
  <c r="CO122" i="12"/>
  <c r="AT123" i="12"/>
  <c r="P122" i="15" s="1"/>
  <c r="AV122" i="12"/>
  <c r="BT122" i="12"/>
  <c r="BR123" i="12"/>
  <c r="X122" i="15" s="1"/>
  <c r="B85" i="13"/>
  <c r="T15" i="38"/>
  <c r="S14" i="38"/>
  <c r="W28" i="13"/>
  <c r="U29" i="13"/>
  <c r="V28" i="13"/>
  <c r="B78" i="13"/>
  <c r="U22" i="13"/>
  <c r="W21" i="13"/>
  <c r="V21" i="13"/>
  <c r="B92" i="13"/>
  <c r="U8" i="13"/>
  <c r="W7" i="13"/>
  <c r="V7" i="13"/>
  <c r="S49" i="13"/>
  <c r="R57" i="13"/>
  <c r="T49" i="13"/>
  <c r="U43" i="13"/>
  <c r="D56" i="13"/>
  <c r="C56" i="13"/>
  <c r="B64" i="13"/>
  <c r="B107" i="13"/>
  <c r="B71" i="13"/>
  <c r="AU4" i="18"/>
  <c r="AV3" i="18"/>
  <c r="G28" i="13"/>
  <c r="E29" i="13"/>
  <c r="F28" i="13"/>
  <c r="R85" i="13"/>
  <c r="G21" i="13"/>
  <c r="E22" i="13"/>
  <c r="F21" i="13"/>
  <c r="B57" i="13"/>
  <c r="C49" i="13"/>
  <c r="E43" i="13"/>
  <c r="D49" i="13"/>
  <c r="F7" i="13"/>
  <c r="E8" i="13"/>
  <c r="G7" i="13"/>
  <c r="AB123" i="12"/>
  <c r="J122" i="15" s="1"/>
  <c r="AD122" i="12"/>
  <c r="R71" i="13"/>
  <c r="O4" i="18"/>
  <c r="P3" i="18"/>
  <c r="V14" i="13"/>
  <c r="W14" i="13"/>
  <c r="U15" i="13"/>
  <c r="AA122" i="12"/>
  <c r="Y123" i="12"/>
  <c r="I122" i="15" s="1"/>
  <c r="R78" i="13"/>
  <c r="E15" i="13"/>
  <c r="G14" i="13"/>
  <c r="F14" i="13"/>
  <c r="R107" i="13"/>
  <c r="G35" i="13"/>
  <c r="E36" i="13"/>
  <c r="F35" i="13"/>
  <c r="R92" i="13"/>
  <c r="CL122" i="12"/>
  <c r="CJ123" i="12"/>
  <c r="AD122" i="15" s="1"/>
  <c r="T56" i="13"/>
  <c r="R64" i="13"/>
  <c r="S56" i="13"/>
  <c r="CR122" i="12"/>
  <c r="CP123" i="12"/>
  <c r="AF122" i="15" s="1"/>
  <c r="CA124" i="12"/>
  <c r="AA123" i="15" s="1"/>
  <c r="CC123" i="12"/>
  <c r="BW122" i="12"/>
  <c r="BU123" i="12"/>
  <c r="Y122" i="15" s="1"/>
  <c r="BZ122" i="12"/>
  <c r="BX123" i="12"/>
  <c r="Z122" i="15" s="1"/>
  <c r="BN121" i="12"/>
  <c r="BL122" i="12"/>
  <c r="V121" i="15" s="1"/>
  <c r="BF122" i="12"/>
  <c r="T121" i="15" s="1"/>
  <c r="BH121" i="12"/>
  <c r="BB121" i="12"/>
  <c r="AZ122" i="12"/>
  <c r="R121" i="15" s="1"/>
  <c r="BK121" i="12"/>
  <c r="BI122" i="12"/>
  <c r="U121" i="15" s="1"/>
  <c r="AP121" i="12"/>
  <c r="AN122" i="12"/>
  <c r="N121" i="15" s="1"/>
  <c r="AM122" i="12"/>
  <c r="AK123" i="12"/>
  <c r="M122" i="15" s="1"/>
  <c r="M122" i="12"/>
  <c r="E121" i="15" s="1"/>
  <c r="O121" i="12"/>
  <c r="P123" i="12"/>
  <c r="F122" i="15" s="1"/>
  <c r="R122" i="12"/>
  <c r="S124" i="12"/>
  <c r="G123" i="15" s="1"/>
  <c r="U123" i="12"/>
  <c r="L121" i="12"/>
  <c r="J122" i="12"/>
  <c r="D121" i="15" s="1"/>
  <c r="I122" i="12" l="1"/>
  <c r="G123" i="12"/>
  <c r="C122" i="15" s="1"/>
  <c r="AN120" i="15"/>
  <c r="AO120" i="15" s="1"/>
  <c r="CF122" i="12"/>
  <c r="CD123" i="12"/>
  <c r="AB122" i="15" s="1"/>
  <c r="CM123" i="12"/>
  <c r="AE122" i="15" s="1"/>
  <c r="CI122" i="12"/>
  <c r="Q121" i="15"/>
  <c r="AI121" i="15" s="1" a="1"/>
  <c r="AI121" i="15" s="1"/>
  <c r="AY122" i="12"/>
  <c r="AW123" i="12"/>
  <c r="AQ123" i="12"/>
  <c r="O122" i="15" s="1"/>
  <c r="AJ123" i="12"/>
  <c r="L122" i="15"/>
  <c r="AJ120" i="15" a="1"/>
  <c r="AJ120" i="15" s="1"/>
  <c r="AL120" i="15" s="1"/>
  <c r="AG121" i="15"/>
  <c r="CS123" i="12"/>
  <c r="CU122" i="12"/>
  <c r="AM120" i="15"/>
  <c r="AS122" i="12"/>
  <c r="CG123" i="12"/>
  <c r="BQ122" i="12"/>
  <c r="AE123" i="12"/>
  <c r="BO123" i="12"/>
  <c r="AG122" i="12"/>
  <c r="AH124" i="12"/>
  <c r="AJ124" i="12" s="1"/>
  <c r="P58" i="13"/>
  <c r="AF57" i="13"/>
  <c r="AE56" i="13"/>
  <c r="AE57" i="13"/>
  <c r="AF54" i="13"/>
  <c r="S50" i="13"/>
  <c r="AF55" i="13"/>
  <c r="AE54" i="13"/>
  <c r="AF56" i="13"/>
  <c r="AE55" i="13"/>
  <c r="T51" i="13"/>
  <c r="S51" i="13"/>
  <c r="T52" i="13"/>
  <c r="S52" i="13"/>
  <c r="T53" i="13"/>
  <c r="S53" i="13"/>
  <c r="S54" i="13"/>
  <c r="T54" i="13"/>
  <c r="T55" i="13"/>
  <c r="S55" i="13"/>
  <c r="F89" i="35"/>
  <c r="O3" i="35"/>
  <c r="E87" i="35"/>
  <c r="K84" i="35"/>
  <c r="J84" i="35"/>
  <c r="M84" i="35"/>
  <c r="L84" i="35"/>
  <c r="W87" i="35"/>
  <c r="G87" i="35"/>
  <c r="BE122" i="12"/>
  <c r="BC123" i="12"/>
  <c r="V123" i="12"/>
  <c r="X122" i="12"/>
  <c r="AP5" i="7"/>
  <c r="AO5" i="7"/>
  <c r="AR124" i="7"/>
  <c r="AQ123" i="7"/>
  <c r="AR125" i="7"/>
  <c r="AQ124" i="7"/>
  <c r="AR121" i="7"/>
  <c r="AR123" i="7"/>
  <c r="AQ122" i="7"/>
  <c r="AQ121" i="7"/>
  <c r="AQ120" i="7"/>
  <c r="AR117" i="7"/>
  <c r="AR118" i="7"/>
  <c r="AQ117" i="7"/>
  <c r="AR122" i="7"/>
  <c r="AR120" i="7"/>
  <c r="AQ119" i="7"/>
  <c r="AR114" i="7"/>
  <c r="AQ113" i="7"/>
  <c r="AR115" i="7"/>
  <c r="AQ114" i="7"/>
  <c r="AQ125" i="7"/>
  <c r="AQ118" i="7"/>
  <c r="AQ116" i="7"/>
  <c r="AR113" i="7"/>
  <c r="AQ112" i="7"/>
  <c r="AR116" i="7"/>
  <c r="AR110" i="7"/>
  <c r="AQ109" i="7"/>
  <c r="AR106" i="7"/>
  <c r="AQ105" i="7"/>
  <c r="AR119" i="7"/>
  <c r="AQ115" i="7"/>
  <c r="AR109" i="7"/>
  <c r="AQ108" i="7"/>
  <c r="AR105" i="7"/>
  <c r="AQ104" i="7"/>
  <c r="AR112" i="7"/>
  <c r="AR111" i="7"/>
  <c r="AR108" i="7"/>
  <c r="AR107" i="7"/>
  <c r="AR104" i="7"/>
  <c r="AR103" i="7"/>
  <c r="AR102" i="7"/>
  <c r="AQ101" i="7"/>
  <c r="AR98" i="7"/>
  <c r="AQ97" i="7"/>
  <c r="AQ111" i="7"/>
  <c r="AQ110" i="7"/>
  <c r="AQ107" i="7"/>
  <c r="AQ106" i="7"/>
  <c r="AQ103" i="7"/>
  <c r="AQ102" i="7"/>
  <c r="AR99" i="7"/>
  <c r="AR101" i="7"/>
  <c r="AQ100" i="7"/>
  <c r="AQ98" i="7"/>
  <c r="AR96" i="7"/>
  <c r="AQ95" i="7"/>
  <c r="AR92" i="7"/>
  <c r="AQ91" i="7"/>
  <c r="AR100" i="7"/>
  <c r="AQ96" i="7"/>
  <c r="AR93" i="7"/>
  <c r="AQ92" i="7"/>
  <c r="AR89" i="7"/>
  <c r="AR97" i="7"/>
  <c r="AR95" i="7"/>
  <c r="AQ94" i="7"/>
  <c r="AR91" i="7"/>
  <c r="AQ90" i="7"/>
  <c r="AR94" i="7"/>
  <c r="AR87" i="7"/>
  <c r="AQ86" i="7"/>
  <c r="AR83" i="7"/>
  <c r="AQ82" i="7"/>
  <c r="AR79" i="7"/>
  <c r="AQ78" i="7"/>
  <c r="AR75" i="7"/>
  <c r="AQ74" i="7"/>
  <c r="AR71" i="7"/>
  <c r="AQ70" i="7"/>
  <c r="AQ93" i="7"/>
  <c r="AR88" i="7"/>
  <c r="AQ87" i="7"/>
  <c r="AR84" i="7"/>
  <c r="AQ83" i="7"/>
  <c r="AR80" i="7"/>
  <c r="AQ79" i="7"/>
  <c r="AR76" i="7"/>
  <c r="AQ75" i="7"/>
  <c r="AR72" i="7"/>
  <c r="AQ71" i="7"/>
  <c r="AQ99" i="7"/>
  <c r="AQ89" i="7"/>
  <c r="AR86" i="7"/>
  <c r="AQ85" i="7"/>
  <c r="AR82" i="7"/>
  <c r="AQ81" i="7"/>
  <c r="AR78" i="7"/>
  <c r="AQ77" i="7"/>
  <c r="AR74" i="7"/>
  <c r="AQ73" i="7"/>
  <c r="AR70" i="7"/>
  <c r="AQ84" i="7"/>
  <c r="AQ76" i="7"/>
  <c r="AR69" i="7"/>
  <c r="AQ68" i="7"/>
  <c r="AR65" i="7"/>
  <c r="AQ64" i="7"/>
  <c r="AR61" i="7"/>
  <c r="AQ60" i="7"/>
  <c r="AR57" i="7"/>
  <c r="AQ56" i="7"/>
  <c r="AR90" i="7"/>
  <c r="AR81" i="7"/>
  <c r="AR73" i="7"/>
  <c r="AQ69" i="7"/>
  <c r="AR66" i="7"/>
  <c r="AQ65" i="7"/>
  <c r="AR62" i="7"/>
  <c r="AQ61" i="7"/>
  <c r="AR58" i="7"/>
  <c r="AQ57" i="7"/>
  <c r="AR54" i="7"/>
  <c r="AR85" i="7"/>
  <c r="AR77" i="7"/>
  <c r="AR68" i="7"/>
  <c r="AQ67" i="7"/>
  <c r="AR64" i="7"/>
  <c r="AQ63" i="7"/>
  <c r="AR60" i="7"/>
  <c r="AQ59" i="7"/>
  <c r="AR56" i="7"/>
  <c r="AQ55" i="7"/>
  <c r="AR67" i="7"/>
  <c r="AR59" i="7"/>
  <c r="AQ54" i="7"/>
  <c r="AQ53" i="7"/>
  <c r="AR50" i="7"/>
  <c r="AQ49" i="7"/>
  <c r="AR46" i="7"/>
  <c r="AQ45" i="7"/>
  <c r="AR42" i="7"/>
  <c r="AQ41" i="7"/>
  <c r="AR38" i="7"/>
  <c r="AQ37" i="7"/>
  <c r="AQ66" i="7"/>
  <c r="AQ58" i="7"/>
  <c r="AR51" i="7"/>
  <c r="AQ50" i="7"/>
  <c r="AR47" i="7"/>
  <c r="AQ46" i="7"/>
  <c r="AR43" i="7"/>
  <c r="AQ42" i="7"/>
  <c r="AR39" i="7"/>
  <c r="AQ38" i="7"/>
  <c r="AQ88" i="7"/>
  <c r="AQ80" i="7"/>
  <c r="AQ72" i="7"/>
  <c r="AQ62" i="7"/>
  <c r="AR53" i="7"/>
  <c r="AQ52" i="7"/>
  <c r="AR49" i="7"/>
  <c r="AQ48" i="7"/>
  <c r="AR45" i="7"/>
  <c r="AQ44" i="7"/>
  <c r="AR41" i="7"/>
  <c r="AQ40" i="7"/>
  <c r="AR37" i="7"/>
  <c r="AR48" i="7"/>
  <c r="AR40" i="7"/>
  <c r="AQ36" i="7"/>
  <c r="AR33" i="7"/>
  <c r="AQ32" i="7"/>
  <c r="AR29" i="7"/>
  <c r="AQ28" i="7"/>
  <c r="AR25" i="7"/>
  <c r="AQ24" i="7"/>
  <c r="AR21" i="7"/>
  <c r="AQ20" i="7"/>
  <c r="AR17" i="7"/>
  <c r="AQ16" i="7"/>
  <c r="AR13" i="7"/>
  <c r="AQ12" i="7"/>
  <c r="AR9" i="7"/>
  <c r="AQ8" i="7"/>
  <c r="AT3" i="7"/>
  <c r="AR44" i="7"/>
  <c r="AR35" i="7"/>
  <c r="AR55" i="7"/>
  <c r="AQ47" i="7"/>
  <c r="AQ39" i="7"/>
  <c r="AR34" i="7"/>
  <c r="AQ33" i="7"/>
  <c r="AR30" i="7"/>
  <c r="AQ29" i="7"/>
  <c r="AR26" i="7"/>
  <c r="AQ25" i="7"/>
  <c r="AR22" i="7"/>
  <c r="AQ21" i="7"/>
  <c r="AR18" i="7"/>
  <c r="AQ17" i="7"/>
  <c r="AR14" i="7"/>
  <c r="AQ13" i="7"/>
  <c r="AR10" i="7"/>
  <c r="AQ9" i="7"/>
  <c r="AR6" i="7"/>
  <c r="AR52" i="7"/>
  <c r="AR63" i="7"/>
  <c r="AQ51" i="7"/>
  <c r="AQ43" i="7"/>
  <c r="AR36" i="7"/>
  <c r="AQ35" i="7"/>
  <c r="AR32" i="7"/>
  <c r="AQ31" i="7"/>
  <c r="AR28" i="7"/>
  <c r="AQ27" i="7"/>
  <c r="AR24" i="7"/>
  <c r="AQ23" i="7"/>
  <c r="AR20" i="7"/>
  <c r="AQ19" i="7"/>
  <c r="AR16" i="7"/>
  <c r="AQ15" i="7"/>
  <c r="AR12" i="7"/>
  <c r="AQ11" i="7"/>
  <c r="AR8" i="7"/>
  <c r="AQ7" i="7"/>
  <c r="AQ5" i="7"/>
  <c r="AQ34" i="7"/>
  <c r="AR31" i="7"/>
  <c r="AQ30" i="7"/>
  <c r="AQ22" i="7"/>
  <c r="AQ14" i="7"/>
  <c r="AQ6" i="7"/>
  <c r="AQ26" i="7"/>
  <c r="AR27" i="7"/>
  <c r="AR19" i="7"/>
  <c r="AR11" i="7"/>
  <c r="AQ18" i="7"/>
  <c r="AR23" i="7"/>
  <c r="AR15" i="7"/>
  <c r="AR7" i="7"/>
  <c r="AQ4" i="7"/>
  <c r="AQ10" i="7"/>
  <c r="B115" i="13"/>
  <c r="W36" i="13"/>
  <c r="U37" i="13"/>
  <c r="V36" i="13"/>
  <c r="R72" i="13"/>
  <c r="F15" i="13"/>
  <c r="E16" i="13"/>
  <c r="G15" i="13"/>
  <c r="Y124" i="12"/>
  <c r="I123" i="15" s="1"/>
  <c r="AA123" i="12"/>
  <c r="Q3" i="18"/>
  <c r="P4" i="18"/>
  <c r="G43" i="13"/>
  <c r="E44" i="13"/>
  <c r="F43" i="13"/>
  <c r="E23" i="13"/>
  <c r="G22" i="13"/>
  <c r="F22" i="13"/>
  <c r="R100" i="13"/>
  <c r="G36" i="13"/>
  <c r="E37" i="13"/>
  <c r="F36" i="13"/>
  <c r="E9" i="13"/>
  <c r="G8" i="13"/>
  <c r="F8" i="13"/>
  <c r="R93" i="13"/>
  <c r="G29" i="13"/>
  <c r="E30" i="13"/>
  <c r="F29" i="13"/>
  <c r="W43" i="13"/>
  <c r="U44" i="13"/>
  <c r="V43" i="13"/>
  <c r="V22" i="13"/>
  <c r="U23" i="13"/>
  <c r="W22" i="13"/>
  <c r="U15" i="38"/>
  <c r="T14" i="38"/>
  <c r="BT123" i="12"/>
  <c r="BR124" i="12"/>
  <c r="X123" i="15" s="1"/>
  <c r="AT124" i="12"/>
  <c r="P123" i="15" s="1"/>
  <c r="AV123" i="12"/>
  <c r="R115" i="13"/>
  <c r="S57" i="13"/>
  <c r="R65" i="13"/>
  <c r="T57" i="13"/>
  <c r="U51" i="13"/>
  <c r="B100" i="13"/>
  <c r="CL123" i="12"/>
  <c r="CJ124" i="12"/>
  <c r="AD123" i="15" s="1"/>
  <c r="R86" i="13"/>
  <c r="AB124" i="12"/>
  <c r="J123" i="15" s="1"/>
  <c r="AD123" i="12"/>
  <c r="B65" i="13"/>
  <c r="C57" i="13"/>
  <c r="E51" i="13"/>
  <c r="D57" i="13"/>
  <c r="G124" i="12"/>
  <c r="C123" i="15" s="1"/>
  <c r="I123" i="12"/>
  <c r="AV4" i="18"/>
  <c r="AW3" i="18"/>
  <c r="B79" i="13"/>
  <c r="D64" i="13"/>
  <c r="C64" i="13"/>
  <c r="B72" i="13"/>
  <c r="B86" i="13"/>
  <c r="U30" i="13"/>
  <c r="W29" i="13"/>
  <c r="V29" i="13"/>
  <c r="B93" i="13"/>
  <c r="CM124" i="12"/>
  <c r="AE123" i="15" s="1"/>
  <c r="U16" i="13"/>
  <c r="W15" i="13"/>
  <c r="V15" i="13"/>
  <c r="R79" i="13"/>
  <c r="V8" i="13"/>
  <c r="W8" i="13"/>
  <c r="U9" i="13"/>
  <c r="CP124" i="12"/>
  <c r="AF123" i="15" s="1"/>
  <c r="CR123" i="12"/>
  <c r="BZ123" i="12"/>
  <c r="BX124" i="12"/>
  <c r="Z123" i="15" s="1"/>
  <c r="BW123" i="12"/>
  <c r="BU124" i="12"/>
  <c r="Y123" i="15" s="1"/>
  <c r="CC124" i="12"/>
  <c r="CA125" i="12"/>
  <c r="AA124" i="15" s="1"/>
  <c r="BB122" i="12"/>
  <c r="AZ123" i="12"/>
  <c r="R122" i="15" s="1"/>
  <c r="BI123" i="12"/>
  <c r="U122" i="15" s="1"/>
  <c r="BK122" i="12"/>
  <c r="BF123" i="12"/>
  <c r="T122" i="15" s="1"/>
  <c r="BH122" i="12"/>
  <c r="BN122" i="12"/>
  <c r="BL123" i="12"/>
  <c r="V122" i="15" s="1"/>
  <c r="AM123" i="12"/>
  <c r="AK124" i="12"/>
  <c r="M123" i="15" s="1"/>
  <c r="AP122" i="12"/>
  <c r="AN123" i="12"/>
  <c r="N122" i="15" s="1"/>
  <c r="O122" i="12"/>
  <c r="M123" i="12"/>
  <c r="E122" i="15" s="1"/>
  <c r="R123" i="12"/>
  <c r="P124" i="12"/>
  <c r="F123" i="15" s="1"/>
  <c r="U124" i="12"/>
  <c r="S125" i="12"/>
  <c r="G124" i="15" s="1"/>
  <c r="L122" i="12"/>
  <c r="J123" i="12"/>
  <c r="D122" i="15" s="1"/>
  <c r="AM121" i="15" l="1"/>
  <c r="CF123" i="12"/>
  <c r="CO123" i="12"/>
  <c r="AS123" i="12"/>
  <c r="CD124" i="12"/>
  <c r="AB123" i="15" s="1"/>
  <c r="Q122" i="15"/>
  <c r="AY123" i="12"/>
  <c r="AW124" i="12"/>
  <c r="AQ124" i="12"/>
  <c r="O123" i="15" s="1"/>
  <c r="BE123" i="12"/>
  <c r="S122" i="15"/>
  <c r="CI123" i="12"/>
  <c r="AC122" i="15"/>
  <c r="AG122" i="15"/>
  <c r="CS124" i="12"/>
  <c r="CU123" i="12"/>
  <c r="BQ123" i="12"/>
  <c r="W122" i="15"/>
  <c r="AJ121" i="15" a="1"/>
  <c r="AJ121" i="15" s="1"/>
  <c r="AL121" i="15" s="1"/>
  <c r="AG123" i="12"/>
  <c r="K122" i="15"/>
  <c r="X123" i="12"/>
  <c r="H122" i="15"/>
  <c r="AH125" i="12"/>
  <c r="L124" i="15" s="1"/>
  <c r="L123" i="15"/>
  <c r="AN121" i="15"/>
  <c r="AO121" i="15" s="1"/>
  <c r="AE124" i="12"/>
  <c r="AG124" i="12" s="1"/>
  <c r="CG124" i="12"/>
  <c r="BO124" i="12"/>
  <c r="P3" i="35"/>
  <c r="E89" i="35"/>
  <c r="G89" i="35"/>
  <c r="W89" i="35"/>
  <c r="K87" i="35"/>
  <c r="J87" i="35"/>
  <c r="M87" i="35"/>
  <c r="L87" i="35"/>
  <c r="P65" i="13"/>
  <c r="P64" i="13"/>
  <c r="P63" i="13"/>
  <c r="P62" i="13"/>
  <c r="O62" i="13"/>
  <c r="O63" i="13"/>
  <c r="AF58" i="13"/>
  <c r="O64" i="13"/>
  <c r="O65" i="13"/>
  <c r="C58" i="13"/>
  <c r="D59" i="13"/>
  <c r="C59" i="13"/>
  <c r="D60" i="13"/>
  <c r="C60" i="13"/>
  <c r="C61" i="13"/>
  <c r="D61" i="13"/>
  <c r="C62" i="13"/>
  <c r="D62" i="13"/>
  <c r="D63" i="13"/>
  <c r="C63" i="13"/>
  <c r="F81" i="35"/>
  <c r="G81" i="35" s="1"/>
  <c r="F91" i="35"/>
  <c r="BC124" i="12"/>
  <c r="V124" i="12"/>
  <c r="AT125" i="7"/>
  <c r="AU122" i="7"/>
  <c r="AT121" i="7"/>
  <c r="AU123" i="7"/>
  <c r="AT122" i="7"/>
  <c r="AU125" i="7"/>
  <c r="AT124" i="7"/>
  <c r="AU121" i="7"/>
  <c r="AU119" i="7"/>
  <c r="AT118" i="7"/>
  <c r="AU120" i="7"/>
  <c r="AT119" i="7"/>
  <c r="AU118" i="7"/>
  <c r="AT117" i="7"/>
  <c r="AU124" i="7"/>
  <c r="AU116" i="7"/>
  <c r="AT115" i="7"/>
  <c r="AU112" i="7"/>
  <c r="AT123" i="7"/>
  <c r="AT120" i="7"/>
  <c r="AT116" i="7"/>
  <c r="AU113" i="7"/>
  <c r="AT112" i="7"/>
  <c r="AU117" i="7"/>
  <c r="AU115" i="7"/>
  <c r="AT114" i="7"/>
  <c r="AT111" i="7"/>
  <c r="AU108" i="7"/>
  <c r="AT107" i="7"/>
  <c r="AU104" i="7"/>
  <c r="AT103" i="7"/>
  <c r="AU114" i="7"/>
  <c r="AU111" i="7"/>
  <c r="AT110" i="7"/>
  <c r="AU107" i="7"/>
  <c r="AT106" i="7"/>
  <c r="AU103" i="7"/>
  <c r="AU110" i="7"/>
  <c r="AT109" i="7"/>
  <c r="AU106" i="7"/>
  <c r="AT105" i="7"/>
  <c r="AU100" i="7"/>
  <c r="AT99" i="7"/>
  <c r="AU101" i="7"/>
  <c r="AT100" i="7"/>
  <c r="AU109" i="7"/>
  <c r="AT108" i="7"/>
  <c r="AU105" i="7"/>
  <c r="AT104" i="7"/>
  <c r="AT102" i="7"/>
  <c r="AU99" i="7"/>
  <c r="AT98" i="7"/>
  <c r="AT113" i="7"/>
  <c r="AU102" i="7"/>
  <c r="AT101" i="7"/>
  <c r="AU94" i="7"/>
  <c r="AT93" i="7"/>
  <c r="AU90" i="7"/>
  <c r="AT89" i="7"/>
  <c r="AU97" i="7"/>
  <c r="AU95" i="7"/>
  <c r="AT94" i="7"/>
  <c r="AU91" i="7"/>
  <c r="AT90" i="7"/>
  <c r="AU98" i="7"/>
  <c r="AT96" i="7"/>
  <c r="AU93" i="7"/>
  <c r="AT92" i="7"/>
  <c r="AU89" i="7"/>
  <c r="AT97" i="7"/>
  <c r="AT88" i="7"/>
  <c r="AU85" i="7"/>
  <c r="AT84" i="7"/>
  <c r="AU81" i="7"/>
  <c r="AT80" i="7"/>
  <c r="AU77" i="7"/>
  <c r="AT76" i="7"/>
  <c r="AU73" i="7"/>
  <c r="AT72" i="7"/>
  <c r="AU92" i="7"/>
  <c r="AT91" i="7"/>
  <c r="AU86" i="7"/>
  <c r="AT85" i="7"/>
  <c r="AU82" i="7"/>
  <c r="AT81" i="7"/>
  <c r="AU78" i="7"/>
  <c r="AT77" i="7"/>
  <c r="AU74" i="7"/>
  <c r="AT73" i="7"/>
  <c r="AU70" i="7"/>
  <c r="AU96" i="7"/>
  <c r="AT95" i="7"/>
  <c r="AU88" i="7"/>
  <c r="AT87" i="7"/>
  <c r="AU84" i="7"/>
  <c r="AT83" i="7"/>
  <c r="AU80" i="7"/>
  <c r="AT79" i="7"/>
  <c r="AU76" i="7"/>
  <c r="AT75" i="7"/>
  <c r="AU72" i="7"/>
  <c r="AT71" i="7"/>
  <c r="AU83" i="7"/>
  <c r="AT82" i="7"/>
  <c r="AU75" i="7"/>
  <c r="AT74" i="7"/>
  <c r="AU67" i="7"/>
  <c r="AT66" i="7"/>
  <c r="AU63" i="7"/>
  <c r="AT62" i="7"/>
  <c r="AU59" i="7"/>
  <c r="AT58" i="7"/>
  <c r="AU55" i="7"/>
  <c r="AU68" i="7"/>
  <c r="AT67" i="7"/>
  <c r="AU64" i="7"/>
  <c r="AT63" i="7"/>
  <c r="AU60" i="7"/>
  <c r="AT59" i="7"/>
  <c r="AU56" i="7"/>
  <c r="AT55" i="7"/>
  <c r="AT69" i="7"/>
  <c r="AU66" i="7"/>
  <c r="AT65" i="7"/>
  <c r="AU62" i="7"/>
  <c r="AT61" i="7"/>
  <c r="AU58" i="7"/>
  <c r="AT57" i="7"/>
  <c r="AU54" i="7"/>
  <c r="AT53" i="7"/>
  <c r="AU87" i="7"/>
  <c r="AU79" i="7"/>
  <c r="AU71" i="7"/>
  <c r="AU52" i="7"/>
  <c r="AT51" i="7"/>
  <c r="AU48" i="7"/>
  <c r="AT47" i="7"/>
  <c r="AU44" i="7"/>
  <c r="AT43" i="7"/>
  <c r="AU40" i="7"/>
  <c r="AT39" i="7"/>
  <c r="AT86" i="7"/>
  <c r="AT78" i="7"/>
  <c r="AT70" i="7"/>
  <c r="AU65" i="7"/>
  <c r="AT64" i="7"/>
  <c r="AU57" i="7"/>
  <c r="AT56" i="7"/>
  <c r="AT52" i="7"/>
  <c r="AU49" i="7"/>
  <c r="AT48" i="7"/>
  <c r="AU45" i="7"/>
  <c r="AT44" i="7"/>
  <c r="AU41" i="7"/>
  <c r="AT40" i="7"/>
  <c r="AU37" i="7"/>
  <c r="AU69" i="7"/>
  <c r="AT68" i="7"/>
  <c r="AU61" i="7"/>
  <c r="AT60" i="7"/>
  <c r="AT54" i="7"/>
  <c r="AU51" i="7"/>
  <c r="AT50" i="7"/>
  <c r="AU47" i="7"/>
  <c r="AT46" i="7"/>
  <c r="AU43" i="7"/>
  <c r="AT42" i="7"/>
  <c r="AU39" i="7"/>
  <c r="AT38" i="7"/>
  <c r="AU35" i="7"/>
  <c r="AT34" i="7"/>
  <c r="AU31" i="7"/>
  <c r="AT30" i="7"/>
  <c r="AU27" i="7"/>
  <c r="AT26" i="7"/>
  <c r="AU23" i="7"/>
  <c r="AT22" i="7"/>
  <c r="AU19" i="7"/>
  <c r="AT18" i="7"/>
  <c r="AU15" i="7"/>
  <c r="AT14" i="7"/>
  <c r="AU11" i="7"/>
  <c r="AT10" i="7"/>
  <c r="AU7" i="7"/>
  <c r="AT6" i="7"/>
  <c r="AT5" i="7"/>
  <c r="AT36" i="7"/>
  <c r="AU53" i="7"/>
  <c r="AU46" i="7"/>
  <c r="AT45" i="7"/>
  <c r="AU38" i="7"/>
  <c r="AT37" i="7"/>
  <c r="AU36" i="7"/>
  <c r="AT35" i="7"/>
  <c r="AU32" i="7"/>
  <c r="AT31" i="7"/>
  <c r="AU28" i="7"/>
  <c r="AT27" i="7"/>
  <c r="AU24" i="7"/>
  <c r="AT23" i="7"/>
  <c r="AU20" i="7"/>
  <c r="AT19" i="7"/>
  <c r="AU16" i="7"/>
  <c r="AT15" i="7"/>
  <c r="AU12" i="7"/>
  <c r="AT11" i="7"/>
  <c r="AU8" i="7"/>
  <c r="AT7" i="7"/>
  <c r="AT4" i="7"/>
  <c r="AU50" i="7"/>
  <c r="AT49" i="7"/>
  <c r="AU42" i="7"/>
  <c r="AT41" i="7"/>
  <c r="AU34" i="7"/>
  <c r="AT33" i="7"/>
  <c r="AU30" i="7"/>
  <c r="AT29" i="7"/>
  <c r="AU26" i="7"/>
  <c r="AT25" i="7"/>
  <c r="AU22" i="7"/>
  <c r="AT21" i="7"/>
  <c r="AU18" i="7"/>
  <c r="AT17" i="7"/>
  <c r="AU14" i="7"/>
  <c r="AT13" i="7"/>
  <c r="AU10" i="7"/>
  <c r="AT9" i="7"/>
  <c r="AU6" i="7"/>
  <c r="AW3" i="7"/>
  <c r="AU33" i="7"/>
  <c r="AT32" i="7"/>
  <c r="AU29" i="7"/>
  <c r="AT28" i="7"/>
  <c r="AU21" i="7"/>
  <c r="AT20" i="7"/>
  <c r="AU13" i="7"/>
  <c r="AT12" i="7"/>
  <c r="AT24" i="7"/>
  <c r="AU25" i="7"/>
  <c r="AU17" i="7"/>
  <c r="AT16" i="7"/>
  <c r="AU9" i="7"/>
  <c r="AT8" i="7"/>
  <c r="AS5" i="7"/>
  <c r="AR5" i="7"/>
  <c r="G51" i="13"/>
  <c r="E52" i="13"/>
  <c r="F51" i="13"/>
  <c r="AD124" i="12"/>
  <c r="AB125" i="12"/>
  <c r="J124" i="15" s="1"/>
  <c r="R94" i="13"/>
  <c r="B108" i="13"/>
  <c r="W9" i="13"/>
  <c r="X3" i="13"/>
  <c r="V9" i="13"/>
  <c r="V30" i="13"/>
  <c r="U31" i="13"/>
  <c r="W30" i="13"/>
  <c r="B80" i="13"/>
  <c r="W51" i="13"/>
  <c r="U52" i="13"/>
  <c r="V51" i="13"/>
  <c r="AV124" i="12"/>
  <c r="AT125" i="12"/>
  <c r="P124" i="15" s="1"/>
  <c r="V15" i="38"/>
  <c r="U14" i="38"/>
  <c r="E31" i="13"/>
  <c r="G30" i="13"/>
  <c r="F30" i="13"/>
  <c r="F23" i="13"/>
  <c r="E24" i="13"/>
  <c r="G23" i="13"/>
  <c r="R80" i="13"/>
  <c r="R87" i="13"/>
  <c r="V16" i="13"/>
  <c r="W16" i="13"/>
  <c r="U17" i="13"/>
  <c r="B94" i="13"/>
  <c r="B87" i="13"/>
  <c r="G125" i="12"/>
  <c r="C124" i="15" s="1"/>
  <c r="I124" i="12"/>
  <c r="B73" i="13"/>
  <c r="C65" i="13"/>
  <c r="E59" i="13"/>
  <c r="D65" i="13"/>
  <c r="CJ125" i="12"/>
  <c r="AD124" i="15" s="1"/>
  <c r="CL124" i="12"/>
  <c r="R123" i="13"/>
  <c r="BR125" i="12"/>
  <c r="X124" i="15" s="1"/>
  <c r="BT124" i="12"/>
  <c r="W44" i="13"/>
  <c r="U45" i="13"/>
  <c r="V44" i="13"/>
  <c r="G37" i="13"/>
  <c r="E38" i="13"/>
  <c r="F37" i="13"/>
  <c r="R3" i="18"/>
  <c r="Q4" i="18"/>
  <c r="E17" i="13"/>
  <c r="G16" i="13"/>
  <c r="F16" i="13"/>
  <c r="CM125" i="12"/>
  <c r="AE124" i="15" s="1"/>
  <c r="CO124" i="12"/>
  <c r="AX3" i="18"/>
  <c r="AW4" i="18"/>
  <c r="S65" i="13"/>
  <c r="R73" i="13"/>
  <c r="T65" i="13"/>
  <c r="U59" i="13"/>
  <c r="U24" i="13"/>
  <c r="W23" i="13"/>
  <c r="V23" i="13"/>
  <c r="R101" i="13"/>
  <c r="G44" i="13"/>
  <c r="E45" i="13"/>
  <c r="F44" i="13"/>
  <c r="B123" i="13"/>
  <c r="B101" i="13"/>
  <c r="F9" i="13"/>
  <c r="H3" i="13"/>
  <c r="G9" i="13"/>
  <c r="R108" i="13"/>
  <c r="Y125" i="12"/>
  <c r="I124" i="15" s="1"/>
  <c r="AA124" i="12"/>
  <c r="U38" i="13"/>
  <c r="W37" i="13"/>
  <c r="V37" i="13"/>
  <c r="CR124" i="12"/>
  <c r="CP125" i="12"/>
  <c r="AF124" i="15" s="1"/>
  <c r="CC125" i="12"/>
  <c r="CA126" i="12"/>
  <c r="AA125" i="15" s="1"/>
  <c r="CD125" i="12"/>
  <c r="AB124" i="15" s="1"/>
  <c r="CF124" i="12"/>
  <c r="BW124" i="12"/>
  <c r="BU125" i="12"/>
  <c r="Y124" i="15" s="1"/>
  <c r="BX125" i="12"/>
  <c r="Z124" i="15" s="1"/>
  <c r="BZ124" i="12"/>
  <c r="BL124" i="12"/>
  <c r="V123" i="15" s="1"/>
  <c r="BN123" i="12"/>
  <c r="BH123" i="12"/>
  <c r="BF124" i="12"/>
  <c r="T123" i="15" s="1"/>
  <c r="BK123" i="12"/>
  <c r="BI124" i="12"/>
  <c r="U123" i="15" s="1"/>
  <c r="AZ124" i="12"/>
  <c r="R123" i="15" s="1"/>
  <c r="BB123" i="12"/>
  <c r="AK125" i="12"/>
  <c r="M124" i="15" s="1"/>
  <c r="AM124" i="12"/>
  <c r="AN124" i="12"/>
  <c r="N123" i="15" s="1"/>
  <c r="AP123" i="12"/>
  <c r="S126" i="12"/>
  <c r="G125" i="15" s="1"/>
  <c r="U125" i="12"/>
  <c r="M124" i="12"/>
  <c r="E123" i="15" s="1"/>
  <c r="O123" i="12"/>
  <c r="P125" i="12"/>
  <c r="F124" i="15" s="1"/>
  <c r="R124" i="12"/>
  <c r="L123" i="12"/>
  <c r="J124" i="12"/>
  <c r="D123" i="15" s="1"/>
  <c r="AH126" i="12" l="1"/>
  <c r="L125" i="15" s="1"/>
  <c r="AS124" i="12"/>
  <c r="AQ125" i="12"/>
  <c r="O124" i="15" s="1"/>
  <c r="Q123" i="15"/>
  <c r="AW125" i="12"/>
  <c r="AY124" i="12"/>
  <c r="AJ125" i="12"/>
  <c r="AJ122" i="15" a="1"/>
  <c r="AJ122" i="15" s="1"/>
  <c r="AL122" i="15" s="1"/>
  <c r="V125" i="12"/>
  <c r="H124" i="15" s="1"/>
  <c r="H123" i="15"/>
  <c r="BO125" i="12"/>
  <c r="W124" i="15" s="1"/>
  <c r="W123" i="15"/>
  <c r="BC125" i="12"/>
  <c r="S124" i="15" s="1"/>
  <c r="S123" i="15"/>
  <c r="CI124" i="12"/>
  <c r="AC123" i="15"/>
  <c r="AN122" i="15"/>
  <c r="AO122" i="15" s="1"/>
  <c r="AM122" i="15"/>
  <c r="AI122" i="15" a="1"/>
  <c r="AI122" i="15" s="1"/>
  <c r="AE125" i="12"/>
  <c r="K124" i="15" s="1"/>
  <c r="K123" i="15"/>
  <c r="AG123" i="15"/>
  <c r="CU124" i="12"/>
  <c r="CS125" i="12"/>
  <c r="CG125" i="12"/>
  <c r="BQ124" i="12"/>
  <c r="W81" i="35"/>
  <c r="M81" i="35" s="1"/>
  <c r="M89" i="35"/>
  <c r="K89" i="35"/>
  <c r="L89" i="35"/>
  <c r="J89" i="35"/>
  <c r="P66" i="13"/>
  <c r="D73" i="13" s="1"/>
  <c r="AF64" i="13"/>
  <c r="AE63" i="13"/>
  <c r="AF65" i="13"/>
  <c r="AE64" i="13"/>
  <c r="AE65" i="13"/>
  <c r="AF62" i="13"/>
  <c r="S58" i="13"/>
  <c r="AF63" i="13"/>
  <c r="AE62" i="13"/>
  <c r="T59" i="13"/>
  <c r="S59" i="13"/>
  <c r="T60" i="13"/>
  <c r="S60" i="13"/>
  <c r="T61" i="13"/>
  <c r="S61" i="13"/>
  <c r="S62" i="13"/>
  <c r="T62" i="13"/>
  <c r="S63" i="13"/>
  <c r="T63" i="13"/>
  <c r="S64" i="13"/>
  <c r="T64" i="13"/>
  <c r="E81" i="35"/>
  <c r="E91" i="35"/>
  <c r="F80" i="35"/>
  <c r="W80" i="35" s="1"/>
  <c r="L80" i="35" s="1"/>
  <c r="F88" i="35"/>
  <c r="G91" i="35"/>
  <c r="W91" i="35"/>
  <c r="Q3" i="35"/>
  <c r="BE124" i="12"/>
  <c r="X124" i="12"/>
  <c r="AU5" i="7"/>
  <c r="AV5" i="7"/>
  <c r="AX124" i="7"/>
  <c r="AW123" i="7"/>
  <c r="AX125" i="7"/>
  <c r="AW124" i="7"/>
  <c r="AX121" i="7"/>
  <c r="AX123" i="7"/>
  <c r="AW122" i="7"/>
  <c r="AW120" i="7"/>
  <c r="AX117" i="7"/>
  <c r="AW125" i="7"/>
  <c r="AX118" i="7"/>
  <c r="AW117" i="7"/>
  <c r="AW121" i="7"/>
  <c r="AX120" i="7"/>
  <c r="AW119" i="7"/>
  <c r="AX116" i="7"/>
  <c r="AX114" i="7"/>
  <c r="AW113" i="7"/>
  <c r="AX119" i="7"/>
  <c r="AX115" i="7"/>
  <c r="AW114" i="7"/>
  <c r="AW116" i="7"/>
  <c r="AX113" i="7"/>
  <c r="AW112" i="7"/>
  <c r="AW115" i="7"/>
  <c r="AX110" i="7"/>
  <c r="AW109" i="7"/>
  <c r="AX106" i="7"/>
  <c r="AW105" i="7"/>
  <c r="AX122" i="7"/>
  <c r="AX109" i="7"/>
  <c r="AW108" i="7"/>
  <c r="AX105" i="7"/>
  <c r="AW104" i="7"/>
  <c r="AX102" i="7"/>
  <c r="AW101" i="7"/>
  <c r="AX98" i="7"/>
  <c r="AW97" i="7"/>
  <c r="AW118" i="7"/>
  <c r="AW102" i="7"/>
  <c r="AX99" i="7"/>
  <c r="AX112" i="7"/>
  <c r="AW111" i="7"/>
  <c r="AW110" i="7"/>
  <c r="AW107" i="7"/>
  <c r="AW106" i="7"/>
  <c r="AW103" i="7"/>
  <c r="AX101" i="7"/>
  <c r="AW100" i="7"/>
  <c r="AX107" i="7"/>
  <c r="AX100" i="7"/>
  <c r="AX97" i="7"/>
  <c r="AX96" i="7"/>
  <c r="AW95" i="7"/>
  <c r="AX92" i="7"/>
  <c r="AW91" i="7"/>
  <c r="AX104" i="7"/>
  <c r="AW99" i="7"/>
  <c r="AW96" i="7"/>
  <c r="AX93" i="7"/>
  <c r="AW92" i="7"/>
  <c r="AX89" i="7"/>
  <c r="AX108" i="7"/>
  <c r="AX95" i="7"/>
  <c r="AW94" i="7"/>
  <c r="AX91" i="7"/>
  <c r="AW90" i="7"/>
  <c r="AW98" i="7"/>
  <c r="AW93" i="7"/>
  <c r="AX87" i="7"/>
  <c r="AW86" i="7"/>
  <c r="AX83" i="7"/>
  <c r="AW82" i="7"/>
  <c r="AX79" i="7"/>
  <c r="AW78" i="7"/>
  <c r="AX75" i="7"/>
  <c r="AW74" i="7"/>
  <c r="AX71" i="7"/>
  <c r="AW70" i="7"/>
  <c r="AX103" i="7"/>
  <c r="AX90" i="7"/>
  <c r="AX88" i="7"/>
  <c r="AW87" i="7"/>
  <c r="AX84" i="7"/>
  <c r="AW83" i="7"/>
  <c r="AX80" i="7"/>
  <c r="AW79" i="7"/>
  <c r="AX76" i="7"/>
  <c r="AW75" i="7"/>
  <c r="AX72" i="7"/>
  <c r="AW71" i="7"/>
  <c r="AX111" i="7"/>
  <c r="AX94" i="7"/>
  <c r="AX86" i="7"/>
  <c r="AW85" i="7"/>
  <c r="AX82" i="7"/>
  <c r="AW81" i="7"/>
  <c r="AX78" i="7"/>
  <c r="AW77" i="7"/>
  <c r="AX74" i="7"/>
  <c r="AW73" i="7"/>
  <c r="AX70" i="7"/>
  <c r="AX81" i="7"/>
  <c r="AX73" i="7"/>
  <c r="AX69" i="7"/>
  <c r="AW68" i="7"/>
  <c r="AX65" i="7"/>
  <c r="AW64" i="7"/>
  <c r="AX61" i="7"/>
  <c r="AW60" i="7"/>
  <c r="AX57" i="7"/>
  <c r="AW56" i="7"/>
  <c r="AW88" i="7"/>
  <c r="AW80" i="7"/>
  <c r="AW72" i="7"/>
  <c r="AW69" i="7"/>
  <c r="AX66" i="7"/>
  <c r="AW65" i="7"/>
  <c r="AX62" i="7"/>
  <c r="AW61" i="7"/>
  <c r="AX58" i="7"/>
  <c r="AW57" i="7"/>
  <c r="AX54" i="7"/>
  <c r="AW84" i="7"/>
  <c r="AW76" i="7"/>
  <c r="AX68" i="7"/>
  <c r="AW67" i="7"/>
  <c r="AX64" i="7"/>
  <c r="AW63" i="7"/>
  <c r="AX60" i="7"/>
  <c r="AW59" i="7"/>
  <c r="AX56" i="7"/>
  <c r="AW55" i="7"/>
  <c r="AW66" i="7"/>
  <c r="AW58" i="7"/>
  <c r="AX53" i="7"/>
  <c r="AX50" i="7"/>
  <c r="AW49" i="7"/>
  <c r="AX46" i="7"/>
  <c r="AW45" i="7"/>
  <c r="AX42" i="7"/>
  <c r="AW41" i="7"/>
  <c r="AX38" i="7"/>
  <c r="AW37" i="7"/>
  <c r="AX63" i="7"/>
  <c r="AX55" i="7"/>
  <c r="AW53" i="7"/>
  <c r="AX51" i="7"/>
  <c r="AW50" i="7"/>
  <c r="AX47" i="7"/>
  <c r="AW46" i="7"/>
  <c r="AX43" i="7"/>
  <c r="AW42" i="7"/>
  <c r="AX39" i="7"/>
  <c r="AW38" i="7"/>
  <c r="AX67" i="7"/>
  <c r="AX59" i="7"/>
  <c r="AW52" i="7"/>
  <c r="AX49" i="7"/>
  <c r="AW48" i="7"/>
  <c r="AX45" i="7"/>
  <c r="AW44" i="7"/>
  <c r="AX41" i="7"/>
  <c r="AW40" i="7"/>
  <c r="AX37" i="7"/>
  <c r="AW62" i="7"/>
  <c r="AW47" i="7"/>
  <c r="AW39" i="7"/>
  <c r="AW36" i="7"/>
  <c r="AX33" i="7"/>
  <c r="AW32" i="7"/>
  <c r="AX29" i="7"/>
  <c r="AW28" i="7"/>
  <c r="AX25" i="7"/>
  <c r="AW24" i="7"/>
  <c r="AX21" i="7"/>
  <c r="AW20" i="7"/>
  <c r="AX17" i="7"/>
  <c r="AW16" i="7"/>
  <c r="AX13" i="7"/>
  <c r="AW12" i="7"/>
  <c r="AX9" i="7"/>
  <c r="AW8" i="7"/>
  <c r="AW4" i="7"/>
  <c r="AW54" i="7"/>
  <c r="AW43" i="7"/>
  <c r="AW89" i="7"/>
  <c r="AX85" i="7"/>
  <c r="AX77" i="7"/>
  <c r="AX52" i="7"/>
  <c r="AX44" i="7"/>
  <c r="AX34" i="7"/>
  <c r="AW33" i="7"/>
  <c r="AX30" i="7"/>
  <c r="AW29" i="7"/>
  <c r="AX26" i="7"/>
  <c r="AW25" i="7"/>
  <c r="AX22" i="7"/>
  <c r="AW21" i="7"/>
  <c r="AX18" i="7"/>
  <c r="AW17" i="7"/>
  <c r="AX14" i="7"/>
  <c r="AW13" i="7"/>
  <c r="AX10" i="7"/>
  <c r="AW9" i="7"/>
  <c r="AX6" i="7"/>
  <c r="AW5" i="7"/>
  <c r="AW51" i="7"/>
  <c r="AW34" i="7"/>
  <c r="AX48" i="7"/>
  <c r="AX40" i="7"/>
  <c r="AX36" i="7"/>
  <c r="AW35" i="7"/>
  <c r="AX32" i="7"/>
  <c r="AW31" i="7"/>
  <c r="AX28" i="7"/>
  <c r="AW27" i="7"/>
  <c r="AX24" i="7"/>
  <c r="AW23" i="7"/>
  <c r="AX20" i="7"/>
  <c r="AW19" i="7"/>
  <c r="AX16" i="7"/>
  <c r="AW15" i="7"/>
  <c r="AX12" i="7"/>
  <c r="AW11" i="7"/>
  <c r="AX8" i="7"/>
  <c r="AW7" i="7"/>
  <c r="AX35" i="7"/>
  <c r="AX31" i="7"/>
  <c r="AX27" i="7"/>
  <c r="AX19" i="7"/>
  <c r="AX11" i="7"/>
  <c r="AX7" i="7"/>
  <c r="AW26" i="7"/>
  <c r="AW18" i="7"/>
  <c r="AW10" i="7"/>
  <c r="AX23" i="7"/>
  <c r="AX15" i="7"/>
  <c r="AZ3" i="7"/>
  <c r="AW30" i="7"/>
  <c r="AW22" i="7"/>
  <c r="AW14" i="7"/>
  <c r="AW6" i="7"/>
  <c r="R116" i="13"/>
  <c r="H4" i="13"/>
  <c r="I3" i="13"/>
  <c r="J3" i="13"/>
  <c r="V24" i="13"/>
  <c r="W24" i="13"/>
  <c r="U25" i="13"/>
  <c r="AY3" i="18"/>
  <c r="AX4" i="18"/>
  <c r="U46" i="13"/>
  <c r="W45" i="13"/>
  <c r="V45" i="13"/>
  <c r="R131" i="13"/>
  <c r="CJ126" i="12"/>
  <c r="AD125" i="15" s="1"/>
  <c r="CL125" i="12"/>
  <c r="B81" i="13"/>
  <c r="E67" i="13"/>
  <c r="R88" i="13"/>
  <c r="X4" i="13"/>
  <c r="Y3" i="13"/>
  <c r="Z3" i="13"/>
  <c r="AD125" i="12"/>
  <c r="AB126" i="12"/>
  <c r="J125" i="15" s="1"/>
  <c r="V38" i="13"/>
  <c r="W38" i="13"/>
  <c r="U39" i="13"/>
  <c r="B131" i="13"/>
  <c r="G45" i="13"/>
  <c r="E46" i="13"/>
  <c r="F45" i="13"/>
  <c r="W59" i="13"/>
  <c r="U60" i="13"/>
  <c r="V59" i="13"/>
  <c r="F17" i="13"/>
  <c r="H11" i="13"/>
  <c r="G17" i="13"/>
  <c r="E39" i="13"/>
  <c r="G38" i="13"/>
  <c r="F38" i="13"/>
  <c r="B95" i="13"/>
  <c r="W17" i="13"/>
  <c r="X11" i="13"/>
  <c r="V17" i="13"/>
  <c r="R95" i="13"/>
  <c r="W15" i="38"/>
  <c r="V14" i="38"/>
  <c r="W52" i="13"/>
  <c r="U53" i="13"/>
  <c r="V52" i="13"/>
  <c r="B88" i="13"/>
  <c r="U32" i="13"/>
  <c r="W31" i="13"/>
  <c r="V31" i="13"/>
  <c r="B109" i="13"/>
  <c r="CO125" i="12"/>
  <c r="CM126" i="12"/>
  <c r="AE125" i="15" s="1"/>
  <c r="G59" i="13"/>
  <c r="E60" i="13"/>
  <c r="F59" i="13"/>
  <c r="I125" i="12"/>
  <c r="G126" i="12"/>
  <c r="C125" i="15" s="1"/>
  <c r="B102" i="13"/>
  <c r="AV125" i="12"/>
  <c r="AT126" i="12"/>
  <c r="P125" i="15" s="1"/>
  <c r="B116" i="13"/>
  <c r="R102" i="13"/>
  <c r="AA125" i="12"/>
  <c r="Y126" i="12"/>
  <c r="I125" i="15" s="1"/>
  <c r="R109" i="13"/>
  <c r="R81" i="13"/>
  <c r="U67" i="13"/>
  <c r="R4" i="18"/>
  <c r="S3" i="18"/>
  <c r="BR126" i="12"/>
  <c r="X125" i="15" s="1"/>
  <c r="BT125" i="12"/>
  <c r="E25" i="13"/>
  <c r="G24" i="13"/>
  <c r="F24" i="13"/>
  <c r="F31" i="13"/>
  <c r="E32" i="13"/>
  <c r="G31" i="13"/>
  <c r="G52" i="13"/>
  <c r="E53" i="13"/>
  <c r="F52" i="13"/>
  <c r="CP126" i="12"/>
  <c r="AF125" i="15" s="1"/>
  <c r="CR125" i="12"/>
  <c r="CF125" i="12"/>
  <c r="CD126" i="12"/>
  <c r="AB125" i="15" s="1"/>
  <c r="BU126" i="12"/>
  <c r="Y125" i="15" s="1"/>
  <c r="BW125" i="12"/>
  <c r="CC126" i="12"/>
  <c r="CA127" i="12"/>
  <c r="AA126" i="15" s="1"/>
  <c r="BZ125" i="12"/>
  <c r="BX126" i="12"/>
  <c r="Z125" i="15" s="1"/>
  <c r="BH124" i="12"/>
  <c r="BF125" i="12"/>
  <c r="T124" i="15" s="1"/>
  <c r="BI125" i="12"/>
  <c r="U124" i="15" s="1"/>
  <c r="BK124" i="12"/>
  <c r="AZ125" i="12"/>
  <c r="R124" i="15" s="1"/>
  <c r="BB124" i="12"/>
  <c r="BL125" i="12"/>
  <c r="V124" i="15" s="1"/>
  <c r="BN124" i="12"/>
  <c r="AN125" i="12"/>
  <c r="N124" i="15" s="1"/>
  <c r="AP124" i="12"/>
  <c r="AJ126" i="12"/>
  <c r="AH127" i="12"/>
  <c r="L126" i="15" s="1"/>
  <c r="AM125" i="12"/>
  <c r="AK126" i="12"/>
  <c r="M125" i="15" s="1"/>
  <c r="S127" i="12"/>
  <c r="G126" i="15" s="1"/>
  <c r="U126" i="12"/>
  <c r="R125" i="12"/>
  <c r="P126" i="12"/>
  <c r="F125" i="15" s="1"/>
  <c r="M125" i="12"/>
  <c r="E124" i="15" s="1"/>
  <c r="O124" i="12"/>
  <c r="J125" i="12"/>
  <c r="D124" i="15" s="1"/>
  <c r="L124" i="12"/>
  <c r="AS125" i="12" l="1"/>
  <c r="BO126" i="12"/>
  <c r="W125" i="15" s="1"/>
  <c r="AQ126" i="12"/>
  <c r="O125" i="15" s="1"/>
  <c r="AE126" i="12"/>
  <c r="K125" i="15" s="1"/>
  <c r="BQ125" i="12"/>
  <c r="Q124" i="15"/>
  <c r="AW126" i="12"/>
  <c r="AY125" i="12"/>
  <c r="BC126" i="12"/>
  <c r="S125" i="15" s="1"/>
  <c r="AG125" i="12"/>
  <c r="V126" i="12"/>
  <c r="H125" i="15" s="1"/>
  <c r="X125" i="12"/>
  <c r="BE125" i="12"/>
  <c r="AI123" i="15" a="1"/>
  <c r="AI123" i="15" s="1"/>
  <c r="AN123" i="15"/>
  <c r="AO123" i="15" s="1"/>
  <c r="AJ123" i="15" a="1"/>
  <c r="AJ123" i="15" s="1"/>
  <c r="AL123" i="15" s="1"/>
  <c r="CG126" i="12"/>
  <c r="AC125" i="15" s="1"/>
  <c r="AC124" i="15"/>
  <c r="AM123" i="15"/>
  <c r="AG124" i="15"/>
  <c r="CS126" i="12"/>
  <c r="CU125" i="12"/>
  <c r="CI125" i="12"/>
  <c r="K81" i="35"/>
  <c r="G80" i="35"/>
  <c r="C73" i="13"/>
  <c r="F78" i="35"/>
  <c r="G78" i="35" s="1"/>
  <c r="F92" i="35"/>
  <c r="G88" i="35"/>
  <c r="W88" i="35"/>
  <c r="R3" i="35"/>
  <c r="E88" i="35"/>
  <c r="P73" i="13"/>
  <c r="P72" i="13"/>
  <c r="P71" i="13"/>
  <c r="P70" i="13"/>
  <c r="O73" i="13"/>
  <c r="C66" i="13"/>
  <c r="O70" i="13"/>
  <c r="O71" i="13"/>
  <c r="AF66" i="13"/>
  <c r="O72" i="13"/>
  <c r="D67" i="13"/>
  <c r="C67" i="13"/>
  <c r="D68" i="13"/>
  <c r="C68" i="13"/>
  <c r="D69" i="13"/>
  <c r="C69" i="13"/>
  <c r="C70" i="13"/>
  <c r="D70" i="13"/>
  <c r="D71" i="13"/>
  <c r="C71" i="13"/>
  <c r="D72" i="13"/>
  <c r="C72" i="13"/>
  <c r="J91" i="35"/>
  <c r="K91" i="35"/>
  <c r="M91" i="35"/>
  <c r="L91" i="35"/>
  <c r="J81" i="35"/>
  <c r="L81" i="35"/>
  <c r="M80" i="35"/>
  <c r="J80" i="35"/>
  <c r="K80" i="35"/>
  <c r="E80" i="35"/>
  <c r="AZ125" i="7"/>
  <c r="BA122" i="7"/>
  <c r="AZ121" i="7"/>
  <c r="BA123" i="7"/>
  <c r="AZ122" i="7"/>
  <c r="BA125" i="7"/>
  <c r="AZ124" i="7"/>
  <c r="BA121" i="7"/>
  <c r="BA119" i="7"/>
  <c r="AZ118" i="7"/>
  <c r="BA124" i="7"/>
  <c r="AZ123" i="7"/>
  <c r="BA120" i="7"/>
  <c r="AZ119" i="7"/>
  <c r="BA118" i="7"/>
  <c r="AZ117" i="7"/>
  <c r="AZ120" i="7"/>
  <c r="AZ115" i="7"/>
  <c r="BA112" i="7"/>
  <c r="BA116" i="7"/>
  <c r="BA113" i="7"/>
  <c r="AZ112" i="7"/>
  <c r="BA115" i="7"/>
  <c r="AZ114" i="7"/>
  <c r="BA114" i="7"/>
  <c r="AZ113" i="7"/>
  <c r="AZ111" i="7"/>
  <c r="BA108" i="7"/>
  <c r="AZ107" i="7"/>
  <c r="BA104" i="7"/>
  <c r="AZ103" i="7"/>
  <c r="AZ116" i="7"/>
  <c r="BA111" i="7"/>
  <c r="AZ110" i="7"/>
  <c r="BA107" i="7"/>
  <c r="AZ106" i="7"/>
  <c r="BA103" i="7"/>
  <c r="BA100" i="7"/>
  <c r="AZ99" i="7"/>
  <c r="BA109" i="7"/>
  <c r="AZ108" i="7"/>
  <c r="BA105" i="7"/>
  <c r="AZ104" i="7"/>
  <c r="BA101" i="7"/>
  <c r="AZ100" i="7"/>
  <c r="BA117" i="7"/>
  <c r="AZ102" i="7"/>
  <c r="BA99" i="7"/>
  <c r="AZ98" i="7"/>
  <c r="BA106" i="7"/>
  <c r="AZ105" i="7"/>
  <c r="BA94" i="7"/>
  <c r="AZ93" i="7"/>
  <c r="BA90" i="7"/>
  <c r="AZ89" i="7"/>
  <c r="BA98" i="7"/>
  <c r="BA95" i="7"/>
  <c r="AZ94" i="7"/>
  <c r="BA91" i="7"/>
  <c r="AZ90" i="7"/>
  <c r="BA102" i="7"/>
  <c r="AZ101" i="7"/>
  <c r="AZ97" i="7"/>
  <c r="AZ96" i="7"/>
  <c r="BA93" i="7"/>
  <c r="AZ92" i="7"/>
  <c r="BA89" i="7"/>
  <c r="BA92" i="7"/>
  <c r="AZ91" i="7"/>
  <c r="AZ88" i="7"/>
  <c r="BA85" i="7"/>
  <c r="AZ84" i="7"/>
  <c r="BA81" i="7"/>
  <c r="AZ80" i="7"/>
  <c r="BA77" i="7"/>
  <c r="AZ76" i="7"/>
  <c r="BA73" i="7"/>
  <c r="AZ72" i="7"/>
  <c r="BA110" i="7"/>
  <c r="BA86" i="7"/>
  <c r="AZ85" i="7"/>
  <c r="BA82" i="7"/>
  <c r="AZ81" i="7"/>
  <c r="BA78" i="7"/>
  <c r="AZ77" i="7"/>
  <c r="BA74" i="7"/>
  <c r="AZ73" i="7"/>
  <c r="BA70" i="7"/>
  <c r="AZ109" i="7"/>
  <c r="BA97" i="7"/>
  <c r="BA88" i="7"/>
  <c r="AZ87" i="7"/>
  <c r="BA84" i="7"/>
  <c r="AZ83" i="7"/>
  <c r="BA80" i="7"/>
  <c r="AZ79" i="7"/>
  <c r="BA76" i="7"/>
  <c r="AZ75" i="7"/>
  <c r="BA72" i="7"/>
  <c r="AZ71" i="7"/>
  <c r="BA96" i="7"/>
  <c r="AZ95" i="7"/>
  <c r="BA67" i="7"/>
  <c r="AZ66" i="7"/>
  <c r="BA63" i="7"/>
  <c r="AZ62" i="7"/>
  <c r="BA59" i="7"/>
  <c r="AZ58" i="7"/>
  <c r="BA55" i="7"/>
  <c r="AZ54" i="7"/>
  <c r="BA87" i="7"/>
  <c r="AZ86" i="7"/>
  <c r="BA79" i="7"/>
  <c r="AZ78" i="7"/>
  <c r="BA71" i="7"/>
  <c r="AZ70" i="7"/>
  <c r="BA68" i="7"/>
  <c r="AZ67" i="7"/>
  <c r="BA64" i="7"/>
  <c r="AZ63" i="7"/>
  <c r="BA60" i="7"/>
  <c r="AZ59" i="7"/>
  <c r="BA56" i="7"/>
  <c r="AZ55" i="7"/>
  <c r="BA83" i="7"/>
  <c r="AZ82" i="7"/>
  <c r="BA75" i="7"/>
  <c r="AZ74" i="7"/>
  <c r="AZ69" i="7"/>
  <c r="BA66" i="7"/>
  <c r="AZ65" i="7"/>
  <c r="BA62" i="7"/>
  <c r="AZ61" i="7"/>
  <c r="BA58" i="7"/>
  <c r="AZ57" i="7"/>
  <c r="BA54" i="7"/>
  <c r="AZ53" i="7"/>
  <c r="BA65" i="7"/>
  <c r="AZ64" i="7"/>
  <c r="BA57" i="7"/>
  <c r="AZ56" i="7"/>
  <c r="BA52" i="7"/>
  <c r="AZ51" i="7"/>
  <c r="BA48" i="7"/>
  <c r="AZ47" i="7"/>
  <c r="BA44" i="7"/>
  <c r="AZ43" i="7"/>
  <c r="BA40" i="7"/>
  <c r="AZ39" i="7"/>
  <c r="AZ52" i="7"/>
  <c r="BA49" i="7"/>
  <c r="AZ48" i="7"/>
  <c r="BA45" i="7"/>
  <c r="AZ44" i="7"/>
  <c r="BA41" i="7"/>
  <c r="AZ40" i="7"/>
  <c r="BA37" i="7"/>
  <c r="BA53" i="7"/>
  <c r="BA51" i="7"/>
  <c r="AZ50" i="7"/>
  <c r="BA47" i="7"/>
  <c r="AZ46" i="7"/>
  <c r="BA43" i="7"/>
  <c r="AZ42" i="7"/>
  <c r="BA39" i="7"/>
  <c r="AZ38" i="7"/>
  <c r="BA61" i="7"/>
  <c r="AZ60" i="7"/>
  <c r="BA46" i="7"/>
  <c r="AZ45" i="7"/>
  <c r="BA38" i="7"/>
  <c r="AZ37" i="7"/>
  <c r="BA35" i="7"/>
  <c r="AZ34" i="7"/>
  <c r="BA31" i="7"/>
  <c r="AZ30" i="7"/>
  <c r="BA27" i="7"/>
  <c r="AZ26" i="7"/>
  <c r="BA23" i="7"/>
  <c r="AZ22" i="7"/>
  <c r="BA19" i="7"/>
  <c r="AZ18" i="7"/>
  <c r="BA15" i="7"/>
  <c r="AZ14" i="7"/>
  <c r="BA11" i="7"/>
  <c r="AZ10" i="7"/>
  <c r="BA7" i="7"/>
  <c r="AZ6" i="7"/>
  <c r="BA42" i="7"/>
  <c r="AZ41" i="7"/>
  <c r="AZ36" i="7"/>
  <c r="BA36" i="7"/>
  <c r="AZ35" i="7"/>
  <c r="BA32" i="7"/>
  <c r="AZ31" i="7"/>
  <c r="BA28" i="7"/>
  <c r="AZ27" i="7"/>
  <c r="BA24" i="7"/>
  <c r="AZ23" i="7"/>
  <c r="BA20" i="7"/>
  <c r="AZ19" i="7"/>
  <c r="BA16" i="7"/>
  <c r="AZ15" i="7"/>
  <c r="BA12" i="7"/>
  <c r="AZ11" i="7"/>
  <c r="BA8" i="7"/>
  <c r="AZ7" i="7"/>
  <c r="BC3" i="7"/>
  <c r="BA69" i="7"/>
  <c r="BA50" i="7"/>
  <c r="AZ49" i="7"/>
  <c r="BA34" i="7"/>
  <c r="AZ33" i="7"/>
  <c r="BA30" i="7"/>
  <c r="AZ29" i="7"/>
  <c r="BA26" i="7"/>
  <c r="AZ25" i="7"/>
  <c r="BA22" i="7"/>
  <c r="AZ21" i="7"/>
  <c r="BA18" i="7"/>
  <c r="AZ17" i="7"/>
  <c r="BA14" i="7"/>
  <c r="AZ13" i="7"/>
  <c r="BA10" i="7"/>
  <c r="AZ9" i="7"/>
  <c r="BA6" i="7"/>
  <c r="AZ4" i="7"/>
  <c r="AZ68" i="7"/>
  <c r="BA33" i="7"/>
  <c r="AZ32" i="7"/>
  <c r="BA25" i="7"/>
  <c r="AZ24" i="7"/>
  <c r="BA17" i="7"/>
  <c r="AZ16" i="7"/>
  <c r="BA9" i="7"/>
  <c r="AZ8" i="7"/>
  <c r="BA29" i="7"/>
  <c r="AZ28" i="7"/>
  <c r="BA21" i="7"/>
  <c r="AZ20" i="7"/>
  <c r="BA13" i="7"/>
  <c r="AZ12" i="7"/>
  <c r="AZ5" i="7"/>
  <c r="AX5" i="7"/>
  <c r="AY5" i="7"/>
  <c r="B124" i="13"/>
  <c r="B96" i="13"/>
  <c r="AA126" i="12"/>
  <c r="Y127" i="12"/>
  <c r="I126" i="15" s="1"/>
  <c r="G60" i="13"/>
  <c r="E61" i="13"/>
  <c r="F60" i="13"/>
  <c r="B117" i="13"/>
  <c r="W60" i="13"/>
  <c r="U61" i="13"/>
  <c r="V60" i="13"/>
  <c r="U40" i="13"/>
  <c r="W39" i="13"/>
  <c r="V39" i="13"/>
  <c r="B89" i="13"/>
  <c r="E75" i="13"/>
  <c r="V46" i="13"/>
  <c r="U47" i="13"/>
  <c r="W46" i="13"/>
  <c r="H5" i="13"/>
  <c r="I4" i="13"/>
  <c r="J4" i="13"/>
  <c r="X12" i="13"/>
  <c r="Y11" i="13"/>
  <c r="Z11" i="13"/>
  <c r="S4" i="18"/>
  <c r="T3" i="18"/>
  <c r="R110" i="13"/>
  <c r="E33" i="13"/>
  <c r="G32" i="13"/>
  <c r="F32" i="13"/>
  <c r="F25" i="13"/>
  <c r="H19" i="13"/>
  <c r="G25" i="13"/>
  <c r="AT127" i="12"/>
  <c r="P126" i="15" s="1"/>
  <c r="AV126" i="12"/>
  <c r="G53" i="13"/>
  <c r="E54" i="13"/>
  <c r="F53" i="13"/>
  <c r="W67" i="13"/>
  <c r="U68" i="13"/>
  <c r="V67" i="13"/>
  <c r="R117" i="13"/>
  <c r="I126" i="12"/>
  <c r="G127" i="12"/>
  <c r="C126" i="15" s="1"/>
  <c r="V32" i="13"/>
  <c r="U33" i="13"/>
  <c r="W32" i="13"/>
  <c r="X15" i="38"/>
  <c r="W14" i="38"/>
  <c r="F39" i="13"/>
  <c r="E40" i="13"/>
  <c r="G39" i="13"/>
  <c r="B139" i="13"/>
  <c r="BT126" i="12"/>
  <c r="BR127" i="12"/>
  <c r="X126" i="15" s="1"/>
  <c r="B110" i="13"/>
  <c r="CO126" i="12"/>
  <c r="CM127" i="12"/>
  <c r="AE126" i="15" s="1"/>
  <c r="B103" i="13"/>
  <c r="BO127" i="12"/>
  <c r="W126" i="15" s="1"/>
  <c r="BQ126" i="12"/>
  <c r="G67" i="13"/>
  <c r="E68" i="13"/>
  <c r="F67" i="13"/>
  <c r="CL126" i="12"/>
  <c r="CJ127" i="12"/>
  <c r="AD126" i="15" s="1"/>
  <c r="AY4" i="18"/>
  <c r="AZ3" i="18"/>
  <c r="R124" i="13"/>
  <c r="U54" i="13"/>
  <c r="W53" i="13"/>
  <c r="V53" i="13"/>
  <c r="R89" i="13"/>
  <c r="U75" i="13"/>
  <c r="R103" i="13"/>
  <c r="H12" i="13"/>
  <c r="I11" i="13"/>
  <c r="J11" i="13"/>
  <c r="E47" i="13"/>
  <c r="G46" i="13"/>
  <c r="F46" i="13"/>
  <c r="AB127" i="12"/>
  <c r="J126" i="15" s="1"/>
  <c r="AD126" i="12"/>
  <c r="X5" i="13"/>
  <c r="Y4" i="13"/>
  <c r="Z4" i="13"/>
  <c r="R96" i="13"/>
  <c r="R139" i="13"/>
  <c r="W25" i="13"/>
  <c r="X19" i="13"/>
  <c r="V25" i="13"/>
  <c r="CR126" i="12"/>
  <c r="CP127" i="12"/>
  <c r="AF126" i="15" s="1"/>
  <c r="BW126" i="12"/>
  <c r="BU127" i="12"/>
  <c r="Y126" i="15" s="1"/>
  <c r="CA128" i="12"/>
  <c r="CC127" i="12"/>
  <c r="CD127" i="12"/>
  <c r="AB126" i="15" s="1"/>
  <c r="CF126" i="12"/>
  <c r="BX127" i="12"/>
  <c r="Z126" i="15" s="1"/>
  <c r="BZ126" i="12"/>
  <c r="BK125" i="12"/>
  <c r="BI126" i="12"/>
  <c r="U125" i="15" s="1"/>
  <c r="BF126" i="12"/>
  <c r="T125" i="15" s="1"/>
  <c r="BH125" i="12"/>
  <c r="BN125" i="12"/>
  <c r="BL126" i="12"/>
  <c r="V125" i="15" s="1"/>
  <c r="BB125" i="12"/>
  <c r="AZ126" i="12"/>
  <c r="R125" i="15" s="1"/>
  <c r="AH128" i="12"/>
  <c r="AJ127" i="12"/>
  <c r="AN126" i="12"/>
  <c r="N125" i="15" s="1"/>
  <c r="AP125" i="12"/>
  <c r="AK127" i="12"/>
  <c r="M126" i="15" s="1"/>
  <c r="AM126" i="12"/>
  <c r="M126" i="12"/>
  <c r="E125" i="15" s="1"/>
  <c r="O125" i="12"/>
  <c r="U127" i="12"/>
  <c r="S128" i="12"/>
  <c r="P127" i="12"/>
  <c r="F126" i="15" s="1"/>
  <c r="R126" i="12"/>
  <c r="L125" i="12"/>
  <c r="J126" i="12"/>
  <c r="D125" i="15" s="1"/>
  <c r="AS126" i="12" l="1"/>
  <c r="AQ127" i="12"/>
  <c r="O126" i="15" s="1"/>
  <c r="BE126" i="12"/>
  <c r="CG127" i="12"/>
  <c r="AC126" i="15" s="1"/>
  <c r="AG126" i="12"/>
  <c r="AE127" i="12"/>
  <c r="K126" i="15" s="1"/>
  <c r="X126" i="12"/>
  <c r="BC127" i="12"/>
  <c r="S126" i="15" s="1"/>
  <c r="CI126" i="12"/>
  <c r="Q125" i="15"/>
  <c r="AW127" i="12"/>
  <c r="AY126" i="12"/>
  <c r="V127" i="12"/>
  <c r="H126" i="15" s="1"/>
  <c r="AJ124" i="15" a="1"/>
  <c r="AJ124" i="15" s="1"/>
  <c r="AL124" i="15" s="1"/>
  <c r="AN124" i="15"/>
  <c r="AO124" i="15" s="1"/>
  <c r="AM124" i="15"/>
  <c r="AJ128" i="12"/>
  <c r="L127" i="15"/>
  <c r="CC128" i="12"/>
  <c r="AA127" i="15"/>
  <c r="U128" i="12"/>
  <c r="G127" i="15"/>
  <c r="AG125" i="15"/>
  <c r="CU126" i="12"/>
  <c r="CS127" i="12"/>
  <c r="AI126" i="15" a="1"/>
  <c r="AI126" i="15" s="1"/>
  <c r="AI124" i="15" a="1"/>
  <c r="AI124" i="15" s="1"/>
  <c r="W78" i="35"/>
  <c r="L78" i="35" s="1"/>
  <c r="K88" i="35"/>
  <c r="L88" i="35"/>
  <c r="M88" i="35"/>
  <c r="J88" i="35"/>
  <c r="E78" i="35"/>
  <c r="E92" i="35"/>
  <c r="P74" i="13"/>
  <c r="G75" i="13" s="1"/>
  <c r="AF71" i="13"/>
  <c r="AE70" i="13"/>
  <c r="AF72" i="13"/>
  <c r="AE71" i="13"/>
  <c r="AF73" i="13"/>
  <c r="AE72" i="13"/>
  <c r="AE73" i="13"/>
  <c r="AF70" i="13"/>
  <c r="S66" i="13"/>
  <c r="T67" i="13"/>
  <c r="S67" i="13"/>
  <c r="T68" i="13"/>
  <c r="S68" i="13"/>
  <c r="T69" i="13"/>
  <c r="S69" i="13"/>
  <c r="T70" i="13"/>
  <c r="S70" i="13"/>
  <c r="T71" i="13"/>
  <c r="S71" i="13"/>
  <c r="S72" i="13"/>
  <c r="T72" i="13"/>
  <c r="S73" i="13"/>
  <c r="T73" i="13"/>
  <c r="F77" i="35"/>
  <c r="G77" i="35" s="1"/>
  <c r="F90" i="35"/>
  <c r="W92" i="35"/>
  <c r="G92" i="35"/>
  <c r="S3" i="35"/>
  <c r="BD124" i="7"/>
  <c r="BC123" i="7"/>
  <c r="BD120" i="7"/>
  <c r="BD125" i="7"/>
  <c r="BC124" i="7"/>
  <c r="BD121" i="7"/>
  <c r="BD123" i="7"/>
  <c r="BC122" i="7"/>
  <c r="BC125" i="7"/>
  <c r="BC120" i="7"/>
  <c r="BD117" i="7"/>
  <c r="BD122" i="7"/>
  <c r="BD118" i="7"/>
  <c r="BC117" i="7"/>
  <c r="BC119" i="7"/>
  <c r="BD116" i="7"/>
  <c r="BD119" i="7"/>
  <c r="BC116" i="7"/>
  <c r="BD114" i="7"/>
  <c r="BC113" i="7"/>
  <c r="BC118" i="7"/>
  <c r="BD115" i="7"/>
  <c r="BC114" i="7"/>
  <c r="BD113" i="7"/>
  <c r="BC112" i="7"/>
  <c r="BD112" i="7"/>
  <c r="BD110" i="7"/>
  <c r="BC109" i="7"/>
  <c r="BD106" i="7"/>
  <c r="BC105" i="7"/>
  <c r="BC121" i="7"/>
  <c r="BC115" i="7"/>
  <c r="BD109" i="7"/>
  <c r="BC108" i="7"/>
  <c r="BD105" i="7"/>
  <c r="BC104" i="7"/>
  <c r="BD111" i="7"/>
  <c r="BD108" i="7"/>
  <c r="BD107" i="7"/>
  <c r="BD104" i="7"/>
  <c r="BD103" i="7"/>
  <c r="BD102" i="7"/>
  <c r="BC101" i="7"/>
  <c r="BD98" i="7"/>
  <c r="BC97" i="7"/>
  <c r="BC111" i="7"/>
  <c r="BC110" i="7"/>
  <c r="BC107" i="7"/>
  <c r="BC106" i="7"/>
  <c r="BC103" i="7"/>
  <c r="BC102" i="7"/>
  <c r="BD99" i="7"/>
  <c r="BC98" i="7"/>
  <c r="BD101" i="7"/>
  <c r="BC100" i="7"/>
  <c r="BC99" i="7"/>
  <c r="BD96" i="7"/>
  <c r="BC95" i="7"/>
  <c r="BD92" i="7"/>
  <c r="BC91" i="7"/>
  <c r="BD97" i="7"/>
  <c r="BC96" i="7"/>
  <c r="BD93" i="7"/>
  <c r="BC92" i="7"/>
  <c r="BD89" i="7"/>
  <c r="BD100" i="7"/>
  <c r="BD95" i="7"/>
  <c r="BC94" i="7"/>
  <c r="BD91" i="7"/>
  <c r="BC90" i="7"/>
  <c r="BD90" i="7"/>
  <c r="BD87" i="7"/>
  <c r="BC86" i="7"/>
  <c r="BD83" i="7"/>
  <c r="BC82" i="7"/>
  <c r="BD79" i="7"/>
  <c r="BC78" i="7"/>
  <c r="BD75" i="7"/>
  <c r="BC74" i="7"/>
  <c r="BD71" i="7"/>
  <c r="BC70" i="7"/>
  <c r="BC89" i="7"/>
  <c r="BD88" i="7"/>
  <c r="BC87" i="7"/>
  <c r="BD84" i="7"/>
  <c r="BC83" i="7"/>
  <c r="BD80" i="7"/>
  <c r="BC79" i="7"/>
  <c r="BD76" i="7"/>
  <c r="BC75" i="7"/>
  <c r="BD72" i="7"/>
  <c r="BC71" i="7"/>
  <c r="BC93" i="7"/>
  <c r="BD86" i="7"/>
  <c r="BC85" i="7"/>
  <c r="BD82" i="7"/>
  <c r="BC81" i="7"/>
  <c r="BD78" i="7"/>
  <c r="BC77" i="7"/>
  <c r="BD74" i="7"/>
  <c r="BC73" i="7"/>
  <c r="BD70" i="7"/>
  <c r="BD94" i="7"/>
  <c r="BC88" i="7"/>
  <c r="BC80" i="7"/>
  <c r="BC72" i="7"/>
  <c r="BD69" i="7"/>
  <c r="BC68" i="7"/>
  <c r="BD65" i="7"/>
  <c r="BC64" i="7"/>
  <c r="BD61" i="7"/>
  <c r="BC60" i="7"/>
  <c r="BD57" i="7"/>
  <c r="BC56" i="7"/>
  <c r="BD85" i="7"/>
  <c r="BD77" i="7"/>
  <c r="BC69" i="7"/>
  <c r="BD66" i="7"/>
  <c r="BC65" i="7"/>
  <c r="BD62" i="7"/>
  <c r="BC61" i="7"/>
  <c r="BD58" i="7"/>
  <c r="BC57" i="7"/>
  <c r="BD54" i="7"/>
  <c r="BD81" i="7"/>
  <c r="BD73" i="7"/>
  <c r="BD68" i="7"/>
  <c r="BC67" i="7"/>
  <c r="BD64" i="7"/>
  <c r="BC63" i="7"/>
  <c r="BD60" i="7"/>
  <c r="BC59" i="7"/>
  <c r="BD56" i="7"/>
  <c r="BC55" i="7"/>
  <c r="BD63" i="7"/>
  <c r="BD55" i="7"/>
  <c r="BD50" i="7"/>
  <c r="BC49" i="7"/>
  <c r="BD46" i="7"/>
  <c r="BC45" i="7"/>
  <c r="BD42" i="7"/>
  <c r="BC41" i="7"/>
  <c r="BD38" i="7"/>
  <c r="BC37" i="7"/>
  <c r="BC62" i="7"/>
  <c r="BC54" i="7"/>
  <c r="BD53" i="7"/>
  <c r="BD51" i="7"/>
  <c r="BC50" i="7"/>
  <c r="BD47" i="7"/>
  <c r="BC46" i="7"/>
  <c r="BD43" i="7"/>
  <c r="BC42" i="7"/>
  <c r="BD39" i="7"/>
  <c r="BC38" i="7"/>
  <c r="BC66" i="7"/>
  <c r="BC58" i="7"/>
  <c r="BC52" i="7"/>
  <c r="BD49" i="7"/>
  <c r="BC48" i="7"/>
  <c r="BD45" i="7"/>
  <c r="BC44" i="7"/>
  <c r="BD41" i="7"/>
  <c r="BC40" i="7"/>
  <c r="BD37" i="7"/>
  <c r="BD59" i="7"/>
  <c r="BC53" i="7"/>
  <c r="BD52" i="7"/>
  <c r="BD44" i="7"/>
  <c r="BC36" i="7"/>
  <c r="BD33" i="7"/>
  <c r="BC32" i="7"/>
  <c r="BD29" i="7"/>
  <c r="BC28" i="7"/>
  <c r="BD25" i="7"/>
  <c r="BC24" i="7"/>
  <c r="BD21" i="7"/>
  <c r="BC20" i="7"/>
  <c r="BD17" i="7"/>
  <c r="BC16" i="7"/>
  <c r="BD13" i="7"/>
  <c r="BC12" i="7"/>
  <c r="BD9" i="7"/>
  <c r="BC8" i="7"/>
  <c r="BF3" i="7"/>
  <c r="BD67" i="7"/>
  <c r="BD40" i="7"/>
  <c r="BC51" i="7"/>
  <c r="BC43" i="7"/>
  <c r="BD34" i="7"/>
  <c r="BC33" i="7"/>
  <c r="BD30" i="7"/>
  <c r="BC29" i="7"/>
  <c r="BD26" i="7"/>
  <c r="BC25" i="7"/>
  <c r="BD22" i="7"/>
  <c r="BC21" i="7"/>
  <c r="BD18" i="7"/>
  <c r="BC17" i="7"/>
  <c r="BD14" i="7"/>
  <c r="BC13" i="7"/>
  <c r="BD10" i="7"/>
  <c r="BC9" i="7"/>
  <c r="BD6" i="7"/>
  <c r="BD48" i="7"/>
  <c r="BD35" i="7"/>
  <c r="BC84" i="7"/>
  <c r="BC76" i="7"/>
  <c r="BC47" i="7"/>
  <c r="BC39" i="7"/>
  <c r="BD36" i="7"/>
  <c r="BC35" i="7"/>
  <c r="BD32" i="7"/>
  <c r="BC31" i="7"/>
  <c r="BD28" i="7"/>
  <c r="BC27" i="7"/>
  <c r="BD24" i="7"/>
  <c r="BC23" i="7"/>
  <c r="BD20" i="7"/>
  <c r="BC19" i="7"/>
  <c r="BD16" i="7"/>
  <c r="BC15" i="7"/>
  <c r="BD12" i="7"/>
  <c r="BC11" i="7"/>
  <c r="BD8" i="7"/>
  <c r="BC7" i="7"/>
  <c r="BC5" i="7"/>
  <c r="BC34" i="7"/>
  <c r="BD31" i="7"/>
  <c r="BC26" i="7"/>
  <c r="BC18" i="7"/>
  <c r="BC10" i="7"/>
  <c r="BC30" i="7"/>
  <c r="BC22" i="7"/>
  <c r="BC4" i="7"/>
  <c r="BD23" i="7"/>
  <c r="BD15" i="7"/>
  <c r="BD7" i="7"/>
  <c r="BC14" i="7"/>
  <c r="BD27" i="7"/>
  <c r="BD19" i="7"/>
  <c r="BD11" i="7"/>
  <c r="BC6" i="7"/>
  <c r="BB5" i="7"/>
  <c r="BA5" i="7"/>
  <c r="F47" i="13"/>
  <c r="E48" i="13"/>
  <c r="G47" i="13"/>
  <c r="B111" i="13"/>
  <c r="R132" i="13"/>
  <c r="G68" i="13"/>
  <c r="E69" i="13"/>
  <c r="F68" i="13"/>
  <c r="BT127" i="12"/>
  <c r="BR128" i="12"/>
  <c r="B147" i="13"/>
  <c r="E41" i="13"/>
  <c r="G40" i="13"/>
  <c r="F40" i="13"/>
  <c r="E55" i="13"/>
  <c r="G54" i="13"/>
  <c r="F54" i="13"/>
  <c r="R118" i="13"/>
  <c r="H6" i="13"/>
  <c r="I5" i="13"/>
  <c r="J5" i="13"/>
  <c r="U62" i="13"/>
  <c r="W61" i="13"/>
  <c r="V61" i="13"/>
  <c r="Y128" i="12"/>
  <c r="AA127" i="12"/>
  <c r="R147" i="13"/>
  <c r="R104" i="13"/>
  <c r="X6" i="13"/>
  <c r="Y5" i="13"/>
  <c r="Z5" i="13"/>
  <c r="H13" i="13"/>
  <c r="I12" i="13"/>
  <c r="J12" i="13"/>
  <c r="U76" i="13"/>
  <c r="CL127" i="12"/>
  <c r="CJ128" i="12"/>
  <c r="B118" i="13"/>
  <c r="W33" i="13"/>
  <c r="X27" i="13"/>
  <c r="V33" i="13"/>
  <c r="W68" i="13"/>
  <c r="U69" i="13"/>
  <c r="V68" i="13"/>
  <c r="H20" i="13"/>
  <c r="I19" i="13"/>
  <c r="J19" i="13"/>
  <c r="F33" i="13"/>
  <c r="H27" i="13"/>
  <c r="G33" i="13"/>
  <c r="U3" i="18"/>
  <c r="T4" i="18"/>
  <c r="X13" i="13"/>
  <c r="Y12" i="13"/>
  <c r="Z12" i="13"/>
  <c r="E76" i="13"/>
  <c r="F75" i="13"/>
  <c r="B132" i="13"/>
  <c r="R125" i="13"/>
  <c r="U48" i="13"/>
  <c r="W47" i="13"/>
  <c r="V47" i="13"/>
  <c r="V40" i="13"/>
  <c r="W40" i="13"/>
  <c r="U41" i="13"/>
  <c r="G61" i="13"/>
  <c r="E62" i="13"/>
  <c r="F61" i="13"/>
  <c r="B104" i="13"/>
  <c r="X20" i="13"/>
  <c r="Y19" i="13"/>
  <c r="Z19" i="13"/>
  <c r="AB128" i="12"/>
  <c r="AD127" i="12"/>
  <c r="R111" i="13"/>
  <c r="R97" i="13"/>
  <c r="U83" i="13"/>
  <c r="V54" i="13"/>
  <c r="W54" i="13"/>
  <c r="U55" i="13"/>
  <c r="AZ4" i="18"/>
  <c r="BA3" i="18"/>
  <c r="BQ127" i="12"/>
  <c r="BO128" i="12"/>
  <c r="CM128" i="12"/>
  <c r="CO127" i="12"/>
  <c r="Y15" i="38"/>
  <c r="X14" i="38"/>
  <c r="G128" i="12"/>
  <c r="C127" i="15" s="1"/>
  <c r="I127" i="12"/>
  <c r="AT128" i="12"/>
  <c r="AV127" i="12"/>
  <c r="B97" i="13"/>
  <c r="E83" i="13"/>
  <c r="B125" i="13"/>
  <c r="CP128" i="12"/>
  <c r="CR127" i="12"/>
  <c r="BW127" i="12"/>
  <c r="BU128" i="12"/>
  <c r="BZ127" i="12"/>
  <c r="BX128" i="12"/>
  <c r="CF127" i="12"/>
  <c r="CD128" i="12"/>
  <c r="CI127" i="12"/>
  <c r="BF127" i="12"/>
  <c r="T126" i="15" s="1"/>
  <c r="BH126" i="12"/>
  <c r="BN126" i="12"/>
  <c r="BL127" i="12"/>
  <c r="V126" i="15" s="1"/>
  <c r="BI127" i="12"/>
  <c r="U126" i="15" s="1"/>
  <c r="BK126" i="12"/>
  <c r="BB126" i="12"/>
  <c r="AZ127" i="12"/>
  <c r="R126" i="15" s="1"/>
  <c r="AM127" i="12"/>
  <c r="AK128" i="12"/>
  <c r="AS127" i="12"/>
  <c r="AQ128" i="12"/>
  <c r="AP126" i="12"/>
  <c r="AN127" i="12"/>
  <c r="N126" i="15" s="1"/>
  <c r="AE128" i="12"/>
  <c r="V128" i="12"/>
  <c r="P128" i="12"/>
  <c r="R127" i="12"/>
  <c r="M127" i="12"/>
  <c r="E126" i="15" s="1"/>
  <c r="O126" i="12"/>
  <c r="L126" i="12"/>
  <c r="J127" i="12"/>
  <c r="D126" i="15" s="1"/>
  <c r="BE127" i="12" l="1"/>
  <c r="CG128" i="12"/>
  <c r="CI128" i="12" s="1"/>
  <c r="AG127" i="12"/>
  <c r="AM125" i="15"/>
  <c r="X127" i="12"/>
  <c r="BC128" i="12"/>
  <c r="BE128" i="12" s="1"/>
  <c r="Q126" i="15"/>
  <c r="AW128" i="12"/>
  <c r="AY127" i="12"/>
  <c r="R128" i="12"/>
  <c r="F127" i="15"/>
  <c r="AG128" i="12"/>
  <c r="K127" i="15"/>
  <c r="AS128" i="12"/>
  <c r="O127" i="15"/>
  <c r="CF128" i="12"/>
  <c r="AB127" i="15"/>
  <c r="BW128" i="12"/>
  <c r="Y127" i="15"/>
  <c r="AV128" i="12"/>
  <c r="P127" i="15"/>
  <c r="BT128" i="12"/>
  <c r="X127" i="15"/>
  <c r="AI125" i="15" a="1"/>
  <c r="AI125" i="15" s="1"/>
  <c r="AM128" i="12"/>
  <c r="M127" i="15"/>
  <c r="AC127" i="15"/>
  <c r="BZ128" i="12"/>
  <c r="Z127" i="15"/>
  <c r="AI127" i="15" a="1"/>
  <c r="AI127" i="15" s="1"/>
  <c r="CO128" i="12"/>
  <c r="AE127" i="15"/>
  <c r="AD128" i="12"/>
  <c r="J127" i="15"/>
  <c r="CL128" i="12"/>
  <c r="AD127" i="15"/>
  <c r="AA128" i="12"/>
  <c r="I127" i="15"/>
  <c r="AN125" i="15"/>
  <c r="AO125" i="15" s="1"/>
  <c r="X128" i="12"/>
  <c r="H127" i="15"/>
  <c r="CR128" i="12"/>
  <c r="AF127" i="15"/>
  <c r="BQ128" i="12"/>
  <c r="W127" i="15"/>
  <c r="AJ125" i="15" a="1"/>
  <c r="AJ125" i="15" s="1"/>
  <c r="AL125" i="15" s="1"/>
  <c r="AG126" i="15"/>
  <c r="AJ126" i="15" s="1" a="1"/>
  <c r="AJ126" i="15" s="1"/>
  <c r="AL126" i="15" s="1"/>
  <c r="CU127" i="12"/>
  <c r="CS128" i="12"/>
  <c r="M78" i="35"/>
  <c r="W77" i="35"/>
  <c r="J77" i="35" s="1"/>
  <c r="J78" i="35"/>
  <c r="K78" i="35"/>
  <c r="J92" i="35"/>
  <c r="L92" i="35"/>
  <c r="K92" i="35"/>
  <c r="M92" i="35"/>
  <c r="E77" i="35"/>
  <c r="E90" i="35"/>
  <c r="W90" i="35"/>
  <c r="G90" i="35"/>
  <c r="P81" i="13"/>
  <c r="P80" i="13"/>
  <c r="P79" i="13"/>
  <c r="P78" i="13"/>
  <c r="O80" i="13"/>
  <c r="O81" i="13"/>
  <c r="C74" i="13"/>
  <c r="O78" i="13"/>
  <c r="O79" i="13"/>
  <c r="AF74" i="13"/>
  <c r="V76" i="13" s="1"/>
  <c r="D75" i="13"/>
  <c r="C75" i="13"/>
  <c r="C76" i="13"/>
  <c r="D76" i="13"/>
  <c r="C77" i="13"/>
  <c r="D77" i="13"/>
  <c r="D78" i="13"/>
  <c r="C78" i="13"/>
  <c r="D79" i="13"/>
  <c r="C79" i="13"/>
  <c r="D80" i="13"/>
  <c r="C80" i="13"/>
  <c r="C81" i="13"/>
  <c r="D81" i="13"/>
  <c r="F76" i="35"/>
  <c r="G76" i="35" s="1"/>
  <c r="F85" i="35"/>
  <c r="T3" i="35"/>
  <c r="I128" i="12"/>
  <c r="BE5" i="7"/>
  <c r="BD5" i="7"/>
  <c r="BF125" i="7"/>
  <c r="BG122" i="7"/>
  <c r="BF121" i="7"/>
  <c r="BG123" i="7"/>
  <c r="BF122" i="7"/>
  <c r="BG125" i="7"/>
  <c r="BF124" i="7"/>
  <c r="BG121" i="7"/>
  <c r="BF120" i="7"/>
  <c r="BG124" i="7"/>
  <c r="BF123" i="7"/>
  <c r="BG119" i="7"/>
  <c r="BF118" i="7"/>
  <c r="BF119" i="7"/>
  <c r="BG120" i="7"/>
  <c r="BG118" i="7"/>
  <c r="BF117" i="7"/>
  <c r="BF115" i="7"/>
  <c r="BG112" i="7"/>
  <c r="BG117" i="7"/>
  <c r="BG113" i="7"/>
  <c r="BF112" i="7"/>
  <c r="BF116" i="7"/>
  <c r="BG115" i="7"/>
  <c r="BF114" i="7"/>
  <c r="BF111" i="7"/>
  <c r="BG108" i="7"/>
  <c r="BF107" i="7"/>
  <c r="BG104" i="7"/>
  <c r="BF103" i="7"/>
  <c r="BG114" i="7"/>
  <c r="BF113" i="7"/>
  <c r="BG111" i="7"/>
  <c r="BF110" i="7"/>
  <c r="BG107" i="7"/>
  <c r="BF106" i="7"/>
  <c r="BG103" i="7"/>
  <c r="BG110" i="7"/>
  <c r="BF109" i="7"/>
  <c r="BG106" i="7"/>
  <c r="BF105" i="7"/>
  <c r="BG100" i="7"/>
  <c r="BF99" i="7"/>
  <c r="BG116" i="7"/>
  <c r="BG101" i="7"/>
  <c r="BF100" i="7"/>
  <c r="BG109" i="7"/>
  <c r="BF108" i="7"/>
  <c r="BG105" i="7"/>
  <c r="BF104" i="7"/>
  <c r="BF102" i="7"/>
  <c r="BG99" i="7"/>
  <c r="BF98" i="7"/>
  <c r="BG98" i="7"/>
  <c r="BF97" i="7"/>
  <c r="BG94" i="7"/>
  <c r="BF93" i="7"/>
  <c r="BG90" i="7"/>
  <c r="BF89" i="7"/>
  <c r="BG95" i="7"/>
  <c r="BF94" i="7"/>
  <c r="BG91" i="7"/>
  <c r="BF90" i="7"/>
  <c r="BG97" i="7"/>
  <c r="BF96" i="7"/>
  <c r="BG93" i="7"/>
  <c r="BF92" i="7"/>
  <c r="BG89" i="7"/>
  <c r="BF101" i="7"/>
  <c r="BF88" i="7"/>
  <c r="BG85" i="7"/>
  <c r="BF84" i="7"/>
  <c r="BG81" i="7"/>
  <c r="BF80" i="7"/>
  <c r="BG77" i="7"/>
  <c r="BF76" i="7"/>
  <c r="BG73" i="7"/>
  <c r="BF72" i="7"/>
  <c r="BG96" i="7"/>
  <c r="BF95" i="7"/>
  <c r="BG86" i="7"/>
  <c r="BF85" i="7"/>
  <c r="BG82" i="7"/>
  <c r="BF81" i="7"/>
  <c r="BG78" i="7"/>
  <c r="BF77" i="7"/>
  <c r="BG74" i="7"/>
  <c r="BF73" i="7"/>
  <c r="BG70" i="7"/>
  <c r="BG102" i="7"/>
  <c r="BG92" i="7"/>
  <c r="BF91" i="7"/>
  <c r="BG88" i="7"/>
  <c r="BF87" i="7"/>
  <c r="BG84" i="7"/>
  <c r="BF83" i="7"/>
  <c r="BG80" i="7"/>
  <c r="BF79" i="7"/>
  <c r="BG76" i="7"/>
  <c r="BF75" i="7"/>
  <c r="BG72" i="7"/>
  <c r="BF71" i="7"/>
  <c r="BG87" i="7"/>
  <c r="BF86" i="7"/>
  <c r="BG79" i="7"/>
  <c r="BF78" i="7"/>
  <c r="BG71" i="7"/>
  <c r="BF70" i="7"/>
  <c r="BG67" i="7"/>
  <c r="BF66" i="7"/>
  <c r="BG63" i="7"/>
  <c r="BF62" i="7"/>
  <c r="BG59" i="7"/>
  <c r="BF58" i="7"/>
  <c r="BG55" i="7"/>
  <c r="BF54" i="7"/>
  <c r="BG68" i="7"/>
  <c r="BF67" i="7"/>
  <c r="BG64" i="7"/>
  <c r="BF63" i="7"/>
  <c r="BG60" i="7"/>
  <c r="BF59" i="7"/>
  <c r="BG56" i="7"/>
  <c r="BF55" i="7"/>
  <c r="BF69" i="7"/>
  <c r="BG66" i="7"/>
  <c r="BF65" i="7"/>
  <c r="BG62" i="7"/>
  <c r="BF61" i="7"/>
  <c r="BG58" i="7"/>
  <c r="BF57" i="7"/>
  <c r="BG54" i="7"/>
  <c r="BF53" i="7"/>
  <c r="BF82" i="7"/>
  <c r="BF74" i="7"/>
  <c r="BG53" i="7"/>
  <c r="BG52" i="7"/>
  <c r="BF51" i="7"/>
  <c r="BG48" i="7"/>
  <c r="BF47" i="7"/>
  <c r="BG44" i="7"/>
  <c r="BF43" i="7"/>
  <c r="BG40" i="7"/>
  <c r="BF39" i="7"/>
  <c r="BG69" i="7"/>
  <c r="BF68" i="7"/>
  <c r="BG61" i="7"/>
  <c r="BF60" i="7"/>
  <c r="BF52" i="7"/>
  <c r="BG49" i="7"/>
  <c r="BF48" i="7"/>
  <c r="BG45" i="7"/>
  <c r="BF44" i="7"/>
  <c r="BG41" i="7"/>
  <c r="BF40" i="7"/>
  <c r="BG37" i="7"/>
  <c r="BG83" i="7"/>
  <c r="BG75" i="7"/>
  <c r="BG65" i="7"/>
  <c r="BF64" i="7"/>
  <c r="BG57" i="7"/>
  <c r="BF56" i="7"/>
  <c r="BG51" i="7"/>
  <c r="BF50" i="7"/>
  <c r="BG47" i="7"/>
  <c r="BF46" i="7"/>
  <c r="BG43" i="7"/>
  <c r="BF42" i="7"/>
  <c r="BG39" i="7"/>
  <c r="BF38" i="7"/>
  <c r="BG35" i="7"/>
  <c r="BF34" i="7"/>
  <c r="BG31" i="7"/>
  <c r="BF30" i="7"/>
  <c r="BG27" i="7"/>
  <c r="BF26" i="7"/>
  <c r="BG23" i="7"/>
  <c r="BF22" i="7"/>
  <c r="BG19" i="7"/>
  <c r="BF18" i="7"/>
  <c r="BG15" i="7"/>
  <c r="BF14" i="7"/>
  <c r="BG11" i="7"/>
  <c r="BF10" i="7"/>
  <c r="BG7" i="7"/>
  <c r="BF6" i="7"/>
  <c r="BF5" i="7"/>
  <c r="BG50" i="7"/>
  <c r="BF49" i="7"/>
  <c r="BG42" i="7"/>
  <c r="BF41" i="7"/>
  <c r="BG36" i="7"/>
  <c r="BF35" i="7"/>
  <c r="BG32" i="7"/>
  <c r="BF31" i="7"/>
  <c r="BG28" i="7"/>
  <c r="BF27" i="7"/>
  <c r="BG24" i="7"/>
  <c r="BF23" i="7"/>
  <c r="BG20" i="7"/>
  <c r="BF19" i="7"/>
  <c r="BG16" i="7"/>
  <c r="BF15" i="7"/>
  <c r="BG12" i="7"/>
  <c r="BF11" i="7"/>
  <c r="BG8" i="7"/>
  <c r="BF7" i="7"/>
  <c r="BF4" i="7"/>
  <c r="BG46" i="7"/>
  <c r="BF45" i="7"/>
  <c r="BG38" i="7"/>
  <c r="BF37" i="7"/>
  <c r="BG34" i="7"/>
  <c r="BF33" i="7"/>
  <c r="BG30" i="7"/>
  <c r="BF29" i="7"/>
  <c r="BG26" i="7"/>
  <c r="BF25" i="7"/>
  <c r="BG22" i="7"/>
  <c r="BF21" i="7"/>
  <c r="BG18" i="7"/>
  <c r="BF17" i="7"/>
  <c r="BG14" i="7"/>
  <c r="BF13" i="7"/>
  <c r="BG10" i="7"/>
  <c r="BF9" i="7"/>
  <c r="BG6" i="7"/>
  <c r="BI3" i="7"/>
  <c r="BF36" i="7"/>
  <c r="BG33" i="7"/>
  <c r="BF32" i="7"/>
  <c r="BG25" i="7"/>
  <c r="BF24" i="7"/>
  <c r="BG17" i="7"/>
  <c r="BF16" i="7"/>
  <c r="BG9" i="7"/>
  <c r="BF8" i="7"/>
  <c r="BG29" i="7"/>
  <c r="BF28" i="7"/>
  <c r="BG21" i="7"/>
  <c r="BF20" i="7"/>
  <c r="BG13" i="7"/>
  <c r="BF12" i="7"/>
  <c r="BB3" i="18"/>
  <c r="BA4" i="18"/>
  <c r="G76" i="13"/>
  <c r="E77" i="13"/>
  <c r="F76" i="13"/>
  <c r="R140" i="13"/>
  <c r="B105" i="13"/>
  <c r="E91" i="13"/>
  <c r="B112" i="13"/>
  <c r="E63" i="13"/>
  <c r="G62" i="13"/>
  <c r="F62" i="13"/>
  <c r="R133" i="13"/>
  <c r="X28" i="13"/>
  <c r="Y27" i="13"/>
  <c r="Z27" i="13"/>
  <c r="W76" i="13"/>
  <c r="U77" i="13"/>
  <c r="H14" i="13"/>
  <c r="I13" i="13"/>
  <c r="J13" i="13"/>
  <c r="R126" i="13"/>
  <c r="B119" i="13"/>
  <c r="X21" i="13"/>
  <c r="Y20" i="13"/>
  <c r="Z20" i="13"/>
  <c r="V48" i="13"/>
  <c r="U49" i="13"/>
  <c r="W48" i="13"/>
  <c r="X14" i="13"/>
  <c r="Y13" i="13"/>
  <c r="Z13" i="13"/>
  <c r="H21" i="13"/>
  <c r="I20" i="13"/>
  <c r="J20" i="13"/>
  <c r="Y6" i="13"/>
  <c r="X7" i="13"/>
  <c r="Z6" i="13"/>
  <c r="R155" i="13"/>
  <c r="B155" i="13"/>
  <c r="U56" i="13"/>
  <c r="W55" i="13"/>
  <c r="V55" i="13"/>
  <c r="V3" i="18"/>
  <c r="U4" i="18"/>
  <c r="U70" i="13"/>
  <c r="W69" i="13"/>
  <c r="V69" i="13"/>
  <c r="R112" i="13"/>
  <c r="I6" i="13"/>
  <c r="H7" i="13"/>
  <c r="J6" i="13"/>
  <c r="G69" i="13"/>
  <c r="E70" i="13"/>
  <c r="F69" i="13"/>
  <c r="U84" i="13"/>
  <c r="B133" i="13"/>
  <c r="E84" i="13"/>
  <c r="Z15" i="38"/>
  <c r="Y14" i="38"/>
  <c r="R105" i="13"/>
  <c r="U91" i="13"/>
  <c r="R119" i="13"/>
  <c r="W41" i="13"/>
  <c r="X35" i="13"/>
  <c r="V41" i="13"/>
  <c r="V62" i="13"/>
  <c r="U63" i="13"/>
  <c r="W62" i="13"/>
  <c r="F41" i="13"/>
  <c r="H35" i="13"/>
  <c r="G41" i="13"/>
  <c r="E49" i="13"/>
  <c r="G48" i="13"/>
  <c r="F48" i="13"/>
  <c r="B140" i="13"/>
  <c r="H28" i="13"/>
  <c r="I27" i="13"/>
  <c r="J27" i="13"/>
  <c r="B126" i="13"/>
  <c r="F55" i="13"/>
  <c r="E56" i="13"/>
  <c r="G55" i="13"/>
  <c r="BH127" i="12"/>
  <c r="BF128" i="12"/>
  <c r="BL128" i="12"/>
  <c r="BN127" i="12"/>
  <c r="BK127" i="12"/>
  <c r="BI128" i="12"/>
  <c r="AZ128" i="12"/>
  <c r="BB127" i="12"/>
  <c r="AN128" i="12"/>
  <c r="AP127" i="12"/>
  <c r="M128" i="12"/>
  <c r="E127" i="15" s="1"/>
  <c r="O127" i="12"/>
  <c r="L127" i="12"/>
  <c r="J128" i="12"/>
  <c r="S127" i="15" l="1"/>
  <c r="AY128" i="12"/>
  <c r="Q127" i="15"/>
  <c r="BB128" i="12"/>
  <c r="R127" i="15"/>
  <c r="BN128" i="12"/>
  <c r="V127" i="15"/>
  <c r="L128" i="12"/>
  <c r="D127" i="15"/>
  <c r="BH128" i="12"/>
  <c r="T127" i="15"/>
  <c r="AP128" i="12"/>
  <c r="N127" i="15"/>
  <c r="AN126" i="15"/>
  <c r="AO126" i="15" s="1"/>
  <c r="AM126" i="15"/>
  <c r="BK128" i="12"/>
  <c r="U127" i="15"/>
  <c r="CU128" i="12"/>
  <c r="AG127" i="15"/>
  <c r="M77" i="35"/>
  <c r="K77" i="35"/>
  <c r="L77" i="35"/>
  <c r="W76" i="35"/>
  <c r="J76" i="35" s="1"/>
  <c r="L90" i="35"/>
  <c r="J90" i="35"/>
  <c r="K90" i="35"/>
  <c r="M90" i="35"/>
  <c r="E76" i="35"/>
  <c r="E85" i="35"/>
  <c r="G85" i="35"/>
  <c r="W85" i="35"/>
  <c r="P82" i="13"/>
  <c r="F84" i="13" s="1"/>
  <c r="AE81" i="13"/>
  <c r="AF78" i="13"/>
  <c r="S74" i="13"/>
  <c r="AF79" i="13"/>
  <c r="AE78" i="13"/>
  <c r="AF80" i="13"/>
  <c r="AE79" i="13"/>
  <c r="AF81" i="13"/>
  <c r="AE80" i="13"/>
  <c r="T75" i="13"/>
  <c r="S75" i="13"/>
  <c r="T76" i="13"/>
  <c r="S76" i="13"/>
  <c r="S77" i="13"/>
  <c r="T77" i="13"/>
  <c r="T78" i="13"/>
  <c r="S78" i="13"/>
  <c r="S79" i="13"/>
  <c r="T79" i="13"/>
  <c r="T80" i="13"/>
  <c r="S80" i="13"/>
  <c r="T81" i="13"/>
  <c r="S81" i="13"/>
  <c r="W75" i="13"/>
  <c r="V75" i="13"/>
  <c r="O128" i="12"/>
  <c r="E82" i="35" s="1"/>
  <c r="F82" i="35"/>
  <c r="U3" i="35"/>
  <c r="F74" i="35"/>
  <c r="G74" i="35" s="1"/>
  <c r="E74" i="35"/>
  <c r="BJ124" i="7"/>
  <c r="BI123" i="7"/>
  <c r="BJ120" i="7"/>
  <c r="BJ125" i="7"/>
  <c r="BI124" i="7"/>
  <c r="BJ121" i="7"/>
  <c r="BJ123" i="7"/>
  <c r="BI122" i="7"/>
  <c r="BJ122" i="7"/>
  <c r="BJ117" i="7"/>
  <c r="BI121" i="7"/>
  <c r="BJ118" i="7"/>
  <c r="BI117" i="7"/>
  <c r="BI125" i="7"/>
  <c r="BI119" i="7"/>
  <c r="BJ116" i="7"/>
  <c r="BI118" i="7"/>
  <c r="BJ114" i="7"/>
  <c r="BI113" i="7"/>
  <c r="BI116" i="7"/>
  <c r="BJ115" i="7"/>
  <c r="BI114" i="7"/>
  <c r="BI120" i="7"/>
  <c r="BJ119" i="7"/>
  <c r="BJ113" i="7"/>
  <c r="BI112" i="7"/>
  <c r="BJ110" i="7"/>
  <c r="BI109" i="7"/>
  <c r="BJ106" i="7"/>
  <c r="BI105" i="7"/>
  <c r="BJ102" i="7"/>
  <c r="BJ112" i="7"/>
  <c r="BJ109" i="7"/>
  <c r="BI108" i="7"/>
  <c r="BJ105" i="7"/>
  <c r="BI104" i="7"/>
  <c r="BI101" i="7"/>
  <c r="BJ98" i="7"/>
  <c r="BI97" i="7"/>
  <c r="BI102" i="7"/>
  <c r="BJ99" i="7"/>
  <c r="BI98" i="7"/>
  <c r="BI111" i="7"/>
  <c r="BI110" i="7"/>
  <c r="BI107" i="7"/>
  <c r="BI106" i="7"/>
  <c r="BI103" i="7"/>
  <c r="BJ101" i="7"/>
  <c r="BI100" i="7"/>
  <c r="BI115" i="7"/>
  <c r="BJ104" i="7"/>
  <c r="BJ96" i="7"/>
  <c r="BI95" i="7"/>
  <c r="BJ92" i="7"/>
  <c r="BI91" i="7"/>
  <c r="BJ111" i="7"/>
  <c r="BJ103" i="7"/>
  <c r="BI96" i="7"/>
  <c r="BJ93" i="7"/>
  <c r="BI92" i="7"/>
  <c r="BJ89" i="7"/>
  <c r="BJ107" i="7"/>
  <c r="BI99" i="7"/>
  <c r="BJ95" i="7"/>
  <c r="BI94" i="7"/>
  <c r="BJ91" i="7"/>
  <c r="BI90" i="7"/>
  <c r="BI89" i="7"/>
  <c r="BJ87" i="7"/>
  <c r="BI86" i="7"/>
  <c r="BJ83" i="7"/>
  <c r="BI82" i="7"/>
  <c r="BJ79" i="7"/>
  <c r="BI78" i="7"/>
  <c r="BJ75" i="7"/>
  <c r="BI74" i="7"/>
  <c r="BJ71" i="7"/>
  <c r="BI70" i="7"/>
  <c r="BJ108" i="7"/>
  <c r="BJ100" i="7"/>
  <c r="BJ94" i="7"/>
  <c r="BJ88" i="7"/>
  <c r="BI87" i="7"/>
  <c r="BJ84" i="7"/>
  <c r="BI83" i="7"/>
  <c r="BJ80" i="7"/>
  <c r="BI79" i="7"/>
  <c r="BJ76" i="7"/>
  <c r="BI75" i="7"/>
  <c r="BJ72" i="7"/>
  <c r="BI71" i="7"/>
  <c r="BJ90" i="7"/>
  <c r="BJ86" i="7"/>
  <c r="BI85" i="7"/>
  <c r="BJ82" i="7"/>
  <c r="BI81" i="7"/>
  <c r="BJ78" i="7"/>
  <c r="BI77" i="7"/>
  <c r="BJ74" i="7"/>
  <c r="BI73" i="7"/>
  <c r="BJ70" i="7"/>
  <c r="BJ97" i="7"/>
  <c r="BJ85" i="7"/>
  <c r="BJ77" i="7"/>
  <c r="BJ69" i="7"/>
  <c r="BI68" i="7"/>
  <c r="BJ65" i="7"/>
  <c r="BI64" i="7"/>
  <c r="BJ61" i="7"/>
  <c r="BI60" i="7"/>
  <c r="BJ57" i="7"/>
  <c r="BI56" i="7"/>
  <c r="BI93" i="7"/>
  <c r="BI84" i="7"/>
  <c r="BI76" i="7"/>
  <c r="BI69" i="7"/>
  <c r="BJ66" i="7"/>
  <c r="BI65" i="7"/>
  <c r="BJ62" i="7"/>
  <c r="BI61" i="7"/>
  <c r="BJ58" i="7"/>
  <c r="BI57" i="7"/>
  <c r="BJ54" i="7"/>
  <c r="BI88" i="7"/>
  <c r="BI80" i="7"/>
  <c r="BI72" i="7"/>
  <c r="BJ68" i="7"/>
  <c r="BI67" i="7"/>
  <c r="BJ64" i="7"/>
  <c r="BI63" i="7"/>
  <c r="BJ60" i="7"/>
  <c r="BI59" i="7"/>
  <c r="BJ56" i="7"/>
  <c r="BI55" i="7"/>
  <c r="BI62" i="7"/>
  <c r="BI54" i="7"/>
  <c r="BJ50" i="7"/>
  <c r="BI49" i="7"/>
  <c r="BJ46" i="7"/>
  <c r="BI45" i="7"/>
  <c r="BJ42" i="7"/>
  <c r="BI41" i="7"/>
  <c r="BJ38" i="7"/>
  <c r="BI37" i="7"/>
  <c r="BJ81" i="7"/>
  <c r="BJ73" i="7"/>
  <c r="BJ67" i="7"/>
  <c r="BJ59" i="7"/>
  <c r="BJ51" i="7"/>
  <c r="BI50" i="7"/>
  <c r="BJ47" i="7"/>
  <c r="BI46" i="7"/>
  <c r="BJ43" i="7"/>
  <c r="BI42" i="7"/>
  <c r="BJ39" i="7"/>
  <c r="BI38" i="7"/>
  <c r="BJ63" i="7"/>
  <c r="BJ55" i="7"/>
  <c r="BI53" i="7"/>
  <c r="BI52" i="7"/>
  <c r="BJ49" i="7"/>
  <c r="BI48" i="7"/>
  <c r="BJ45" i="7"/>
  <c r="BI44" i="7"/>
  <c r="BJ41" i="7"/>
  <c r="BI40" i="7"/>
  <c r="BJ37" i="7"/>
  <c r="BI51" i="7"/>
  <c r="BI43" i="7"/>
  <c r="BI36" i="7"/>
  <c r="BJ33" i="7"/>
  <c r="BI32" i="7"/>
  <c r="BJ29" i="7"/>
  <c r="BI28" i="7"/>
  <c r="BJ25" i="7"/>
  <c r="BI24" i="7"/>
  <c r="BJ21" i="7"/>
  <c r="BI20" i="7"/>
  <c r="BJ17" i="7"/>
  <c r="BI16" i="7"/>
  <c r="BJ13" i="7"/>
  <c r="BI12" i="7"/>
  <c r="BJ9" i="7"/>
  <c r="BI8" i="7"/>
  <c r="BI4" i="7"/>
  <c r="BI47" i="7"/>
  <c r="BI39" i="7"/>
  <c r="BJ35" i="7"/>
  <c r="BI58" i="7"/>
  <c r="BJ48" i="7"/>
  <c r="BJ40" i="7"/>
  <c r="BJ34" i="7"/>
  <c r="BI33" i="7"/>
  <c r="BJ30" i="7"/>
  <c r="BI29" i="7"/>
  <c r="BJ26" i="7"/>
  <c r="BI25" i="7"/>
  <c r="BJ22" i="7"/>
  <c r="BI21" i="7"/>
  <c r="BJ18" i="7"/>
  <c r="BI17" i="7"/>
  <c r="BJ14" i="7"/>
  <c r="BI13" i="7"/>
  <c r="BJ10" i="7"/>
  <c r="BI9" i="7"/>
  <c r="BJ6" i="7"/>
  <c r="BI5" i="7"/>
  <c r="BI34" i="7"/>
  <c r="BI66" i="7"/>
  <c r="BJ53" i="7"/>
  <c r="BJ52" i="7"/>
  <c r="BJ44" i="7"/>
  <c r="BJ36" i="7"/>
  <c r="BI35" i="7"/>
  <c r="BJ32" i="7"/>
  <c r="BI31" i="7"/>
  <c r="BJ28" i="7"/>
  <c r="BI27" i="7"/>
  <c r="BJ24" i="7"/>
  <c r="BI23" i="7"/>
  <c r="BJ20" i="7"/>
  <c r="BI19" i="7"/>
  <c r="BJ16" i="7"/>
  <c r="BI15" i="7"/>
  <c r="BJ12" i="7"/>
  <c r="BI11" i="7"/>
  <c r="BJ8" i="7"/>
  <c r="BI7" i="7"/>
  <c r="BJ31" i="7"/>
  <c r="BJ23" i="7"/>
  <c r="BJ15" i="7"/>
  <c r="BJ7" i="7"/>
  <c r="BI6" i="7"/>
  <c r="BL3" i="7"/>
  <c r="BI30" i="7"/>
  <c r="BI22" i="7"/>
  <c r="BI14" i="7"/>
  <c r="BJ27" i="7"/>
  <c r="BJ19" i="7"/>
  <c r="BI26" i="7"/>
  <c r="BI18" i="7"/>
  <c r="BI10" i="7"/>
  <c r="BJ11" i="7"/>
  <c r="BG5" i="7"/>
  <c r="BH5" i="7"/>
  <c r="X36" i="13"/>
  <c r="Y35" i="13"/>
  <c r="Z35" i="13"/>
  <c r="G84" i="13"/>
  <c r="E85" i="13"/>
  <c r="H8" i="13"/>
  <c r="J7" i="13"/>
  <c r="I7" i="13"/>
  <c r="R120" i="13"/>
  <c r="X8" i="13"/>
  <c r="Z7" i="13"/>
  <c r="Y7" i="13"/>
  <c r="B134" i="13"/>
  <c r="U64" i="13"/>
  <c r="W63" i="13"/>
  <c r="V63" i="13"/>
  <c r="U92" i="13"/>
  <c r="E71" i="13"/>
  <c r="G70" i="13"/>
  <c r="F70" i="13"/>
  <c r="V4" i="18"/>
  <c r="W3" i="18"/>
  <c r="B163" i="13"/>
  <c r="R141" i="13"/>
  <c r="BC3" i="18"/>
  <c r="BB4" i="18"/>
  <c r="H29" i="13"/>
  <c r="I28" i="13"/>
  <c r="J28" i="13"/>
  <c r="H36" i="13"/>
  <c r="I35" i="13"/>
  <c r="J35" i="13"/>
  <c r="AA15" i="38"/>
  <c r="Z14" i="38"/>
  <c r="B141" i="13"/>
  <c r="U85" i="13"/>
  <c r="I14" i="13"/>
  <c r="J14" i="13"/>
  <c r="H15" i="13"/>
  <c r="F63" i="13"/>
  <c r="E64" i="13"/>
  <c r="G63" i="13"/>
  <c r="R148" i="13"/>
  <c r="G77" i="13"/>
  <c r="E78" i="13"/>
  <c r="F77" i="13"/>
  <c r="F49" i="13"/>
  <c r="H43" i="13"/>
  <c r="G49" i="13"/>
  <c r="V56" i="13"/>
  <c r="W56" i="13"/>
  <c r="U57" i="13"/>
  <c r="R163" i="13"/>
  <c r="H22" i="13"/>
  <c r="I21" i="13"/>
  <c r="J21" i="13"/>
  <c r="B127" i="13"/>
  <c r="U78" i="13"/>
  <c r="W77" i="13"/>
  <c r="V77" i="13"/>
  <c r="X29" i="13"/>
  <c r="Y28" i="13"/>
  <c r="Z28" i="13"/>
  <c r="B120" i="13"/>
  <c r="W49" i="13"/>
  <c r="X43" i="13"/>
  <c r="V49" i="13"/>
  <c r="X22" i="13"/>
  <c r="Y21" i="13"/>
  <c r="Z21" i="13"/>
  <c r="B113" i="13"/>
  <c r="E99" i="13"/>
  <c r="E57" i="13"/>
  <c r="G56" i="13"/>
  <c r="F56" i="13"/>
  <c r="B148" i="13"/>
  <c r="R127" i="13"/>
  <c r="R113" i="13"/>
  <c r="U99" i="13"/>
  <c r="V70" i="13"/>
  <c r="W70" i="13"/>
  <c r="U71" i="13"/>
  <c r="Y14" i="13"/>
  <c r="X15" i="13"/>
  <c r="Z14" i="13"/>
  <c r="R134" i="13"/>
  <c r="E92" i="13"/>
  <c r="AN127" i="15" l="1"/>
  <c r="AO127" i="15" s="1"/>
  <c r="AM127" i="15"/>
  <c r="AJ127" i="15" a="1"/>
  <c r="AJ127" i="15" s="1"/>
  <c r="AL127" i="15" s="1"/>
  <c r="V3" i="35"/>
  <c r="M76" i="35"/>
  <c r="K76" i="35"/>
  <c r="L76" i="35"/>
  <c r="G82" i="35"/>
  <c r="W82" i="35"/>
  <c r="J85" i="35"/>
  <c r="M85" i="35"/>
  <c r="L85" i="35"/>
  <c r="K85" i="35"/>
  <c r="P89" i="13"/>
  <c r="P88" i="13"/>
  <c r="P87" i="13"/>
  <c r="P86" i="13"/>
  <c r="O87" i="13"/>
  <c r="AF82" i="13"/>
  <c r="O88" i="13"/>
  <c r="O89" i="13"/>
  <c r="C82" i="13"/>
  <c r="O86" i="13"/>
  <c r="C83" i="13"/>
  <c r="D83" i="13"/>
  <c r="D84" i="13"/>
  <c r="C84" i="13"/>
  <c r="D85" i="13"/>
  <c r="C85" i="13"/>
  <c r="C86" i="13"/>
  <c r="D86" i="13"/>
  <c r="D87" i="13"/>
  <c r="C87" i="13"/>
  <c r="D88" i="13"/>
  <c r="C88" i="13"/>
  <c r="D89" i="13"/>
  <c r="C89" i="13"/>
  <c r="F83" i="13"/>
  <c r="G83" i="13"/>
  <c r="W74" i="35"/>
  <c r="J74" i="35" s="1"/>
  <c r="BJ5" i="7"/>
  <c r="BK5" i="7"/>
  <c r="BL125" i="7"/>
  <c r="BM122" i="7"/>
  <c r="BL121" i="7"/>
  <c r="BM123" i="7"/>
  <c r="BL122" i="7"/>
  <c r="BM125" i="7"/>
  <c r="BL124" i="7"/>
  <c r="BM121" i="7"/>
  <c r="BL120" i="7"/>
  <c r="BM119" i="7"/>
  <c r="BL118" i="7"/>
  <c r="BM120" i="7"/>
  <c r="BL119" i="7"/>
  <c r="BM116" i="7"/>
  <c r="BM124" i="7"/>
  <c r="BL123" i="7"/>
  <c r="BM118" i="7"/>
  <c r="BL117" i="7"/>
  <c r="BM117" i="7"/>
  <c r="BL116" i="7"/>
  <c r="BL115" i="7"/>
  <c r="BM112" i="7"/>
  <c r="BM113" i="7"/>
  <c r="BL112" i="7"/>
  <c r="BM115" i="7"/>
  <c r="BL114" i="7"/>
  <c r="BL111" i="7"/>
  <c r="BM108" i="7"/>
  <c r="BL107" i="7"/>
  <c r="BM104" i="7"/>
  <c r="BL103" i="7"/>
  <c r="BM111" i="7"/>
  <c r="BL110" i="7"/>
  <c r="BM107" i="7"/>
  <c r="BL106" i="7"/>
  <c r="BM103" i="7"/>
  <c r="BL102" i="7"/>
  <c r="BM100" i="7"/>
  <c r="BL99" i="7"/>
  <c r="BL113" i="7"/>
  <c r="BM109" i="7"/>
  <c r="BL108" i="7"/>
  <c r="BM105" i="7"/>
  <c r="BL104" i="7"/>
  <c r="BM101" i="7"/>
  <c r="BL100" i="7"/>
  <c r="BM114" i="7"/>
  <c r="BM102" i="7"/>
  <c r="BM99" i="7"/>
  <c r="BL98" i="7"/>
  <c r="BM97" i="7"/>
  <c r="BM94" i="7"/>
  <c r="BL93" i="7"/>
  <c r="BM90" i="7"/>
  <c r="BL89" i="7"/>
  <c r="BM110" i="7"/>
  <c r="BL109" i="7"/>
  <c r="BL101" i="7"/>
  <c r="BL97" i="7"/>
  <c r="BM95" i="7"/>
  <c r="BL94" i="7"/>
  <c r="BM91" i="7"/>
  <c r="BL90" i="7"/>
  <c r="BM106" i="7"/>
  <c r="BL105" i="7"/>
  <c r="BM98" i="7"/>
  <c r="BL96" i="7"/>
  <c r="BM93" i="7"/>
  <c r="BL92" i="7"/>
  <c r="BM89" i="7"/>
  <c r="BM96" i="7"/>
  <c r="BL95" i="7"/>
  <c r="BL88" i="7"/>
  <c r="BM85" i="7"/>
  <c r="BL84" i="7"/>
  <c r="BM81" i="7"/>
  <c r="BL80" i="7"/>
  <c r="BM77" i="7"/>
  <c r="BL76" i="7"/>
  <c r="BM73" i="7"/>
  <c r="BL72" i="7"/>
  <c r="BM86" i="7"/>
  <c r="BL85" i="7"/>
  <c r="BM82" i="7"/>
  <c r="BL81" i="7"/>
  <c r="BM78" i="7"/>
  <c r="BL77" i="7"/>
  <c r="BM74" i="7"/>
  <c r="BL73" i="7"/>
  <c r="BM70" i="7"/>
  <c r="BM88" i="7"/>
  <c r="BL87" i="7"/>
  <c r="BM84" i="7"/>
  <c r="BL83" i="7"/>
  <c r="BM80" i="7"/>
  <c r="BL79" i="7"/>
  <c r="BM76" i="7"/>
  <c r="BL75" i="7"/>
  <c r="BM72" i="7"/>
  <c r="BL71" i="7"/>
  <c r="BM67" i="7"/>
  <c r="BL66" i="7"/>
  <c r="BM63" i="7"/>
  <c r="BL62" i="7"/>
  <c r="BM59" i="7"/>
  <c r="BL58" i="7"/>
  <c r="BM55" i="7"/>
  <c r="BL54" i="7"/>
  <c r="BM83" i="7"/>
  <c r="BL82" i="7"/>
  <c r="BM75" i="7"/>
  <c r="BL74" i="7"/>
  <c r="BM68" i="7"/>
  <c r="BL67" i="7"/>
  <c r="BM64" i="7"/>
  <c r="BL63" i="7"/>
  <c r="BM60" i="7"/>
  <c r="BL59" i="7"/>
  <c r="BM56" i="7"/>
  <c r="BL55" i="7"/>
  <c r="BL91" i="7"/>
  <c r="BM87" i="7"/>
  <c r="BL86" i="7"/>
  <c r="BM79" i="7"/>
  <c r="BL78" i="7"/>
  <c r="BM71" i="7"/>
  <c r="BL70" i="7"/>
  <c r="BL69" i="7"/>
  <c r="BM66" i="7"/>
  <c r="BL65" i="7"/>
  <c r="BM62" i="7"/>
  <c r="BL61" i="7"/>
  <c r="BM58" i="7"/>
  <c r="BL57" i="7"/>
  <c r="BM54" i="7"/>
  <c r="BL53" i="7"/>
  <c r="BM92" i="7"/>
  <c r="BM69" i="7"/>
  <c r="BL68" i="7"/>
  <c r="BM61" i="7"/>
  <c r="BL60" i="7"/>
  <c r="BM52" i="7"/>
  <c r="BL51" i="7"/>
  <c r="BM48" i="7"/>
  <c r="BL47" i="7"/>
  <c r="BM44" i="7"/>
  <c r="BL43" i="7"/>
  <c r="BM40" i="7"/>
  <c r="BL39" i="7"/>
  <c r="BM53" i="7"/>
  <c r="BL52" i="7"/>
  <c r="BM49" i="7"/>
  <c r="BL48" i="7"/>
  <c r="BM45" i="7"/>
  <c r="BL44" i="7"/>
  <c r="BM41" i="7"/>
  <c r="BL40" i="7"/>
  <c r="BM37" i="7"/>
  <c r="BM51" i="7"/>
  <c r="BL50" i="7"/>
  <c r="BM47" i="7"/>
  <c r="BL46" i="7"/>
  <c r="BM43" i="7"/>
  <c r="BL42" i="7"/>
  <c r="BM39" i="7"/>
  <c r="BL38" i="7"/>
  <c r="BM65" i="7"/>
  <c r="BM50" i="7"/>
  <c r="BL49" i="7"/>
  <c r="BM42" i="7"/>
  <c r="BL41" i="7"/>
  <c r="BM35" i="7"/>
  <c r="BL34" i="7"/>
  <c r="BM31" i="7"/>
  <c r="BL30" i="7"/>
  <c r="BM27" i="7"/>
  <c r="BL26" i="7"/>
  <c r="BM23" i="7"/>
  <c r="BL22" i="7"/>
  <c r="BM19" i="7"/>
  <c r="BL18" i="7"/>
  <c r="BM15" i="7"/>
  <c r="BL14" i="7"/>
  <c r="BM11" i="7"/>
  <c r="BL10" i="7"/>
  <c r="BM7" i="7"/>
  <c r="BL6" i="7"/>
  <c r="BM46" i="7"/>
  <c r="BL45" i="7"/>
  <c r="BM38" i="7"/>
  <c r="BL37" i="7"/>
  <c r="BL36" i="7"/>
  <c r="BL64" i="7"/>
  <c r="BM36" i="7"/>
  <c r="BL35" i="7"/>
  <c r="BM32" i="7"/>
  <c r="BL31" i="7"/>
  <c r="BM28" i="7"/>
  <c r="BL27" i="7"/>
  <c r="BM24" i="7"/>
  <c r="BL23" i="7"/>
  <c r="BM20" i="7"/>
  <c r="BL19" i="7"/>
  <c r="BM16" i="7"/>
  <c r="BL15" i="7"/>
  <c r="BM12" i="7"/>
  <c r="BL11" i="7"/>
  <c r="BM8" i="7"/>
  <c r="BL7" i="7"/>
  <c r="BO3" i="7"/>
  <c r="BM57" i="7"/>
  <c r="BL56" i="7"/>
  <c r="BM34" i="7"/>
  <c r="BL33" i="7"/>
  <c r="BM30" i="7"/>
  <c r="BL29" i="7"/>
  <c r="BM26" i="7"/>
  <c r="BL25" i="7"/>
  <c r="BM22" i="7"/>
  <c r="BL21" i="7"/>
  <c r="BM18" i="7"/>
  <c r="BL17" i="7"/>
  <c r="BM14" i="7"/>
  <c r="BL13" i="7"/>
  <c r="BM10" i="7"/>
  <c r="BL9" i="7"/>
  <c r="BM6" i="7"/>
  <c r="BL4" i="7"/>
  <c r="BM33" i="7"/>
  <c r="BL32" i="7"/>
  <c r="BL5" i="7"/>
  <c r="BM29" i="7"/>
  <c r="BL28" i="7"/>
  <c r="BM21" i="7"/>
  <c r="BL20" i="7"/>
  <c r="BM13" i="7"/>
  <c r="BL12" i="7"/>
  <c r="BM25" i="7"/>
  <c r="BL24" i="7"/>
  <c r="BM17" i="7"/>
  <c r="BL16" i="7"/>
  <c r="BM9" i="7"/>
  <c r="BL8" i="7"/>
  <c r="R135" i="13"/>
  <c r="F57" i="13"/>
  <c r="H51" i="13"/>
  <c r="G57" i="13"/>
  <c r="B128" i="13"/>
  <c r="X30" i="13"/>
  <c r="Y29" i="13"/>
  <c r="Z29" i="13"/>
  <c r="U86" i="13"/>
  <c r="W85" i="13"/>
  <c r="V85" i="13"/>
  <c r="R142" i="13"/>
  <c r="I22" i="13"/>
  <c r="H23" i="13"/>
  <c r="J22" i="13"/>
  <c r="W57" i="13"/>
  <c r="X51" i="13"/>
  <c r="V57" i="13"/>
  <c r="H44" i="13"/>
  <c r="I43" i="13"/>
  <c r="J43" i="13"/>
  <c r="E100" i="13"/>
  <c r="R156" i="13"/>
  <c r="E65" i="13"/>
  <c r="G64" i="13"/>
  <c r="F64" i="13"/>
  <c r="B171" i="13"/>
  <c r="E79" i="13"/>
  <c r="G78" i="13"/>
  <c r="F78" i="13"/>
  <c r="H16" i="13"/>
  <c r="J15" i="13"/>
  <c r="I15" i="13"/>
  <c r="H30" i="13"/>
  <c r="I29" i="13"/>
  <c r="J29" i="13"/>
  <c r="H37" i="13"/>
  <c r="I36" i="13"/>
  <c r="J36" i="13"/>
  <c r="R121" i="13"/>
  <c r="U107" i="13"/>
  <c r="B135" i="13"/>
  <c r="R171" i="13"/>
  <c r="B149" i="13"/>
  <c r="AA14" i="38"/>
  <c r="AB15" i="38"/>
  <c r="BC4" i="18"/>
  <c r="BD3" i="18"/>
  <c r="X16" i="13"/>
  <c r="Z15" i="13"/>
  <c r="Y15" i="13"/>
  <c r="B156" i="13"/>
  <c r="Y22" i="13"/>
  <c r="X23" i="13"/>
  <c r="Z22" i="13"/>
  <c r="V78" i="13"/>
  <c r="U79" i="13"/>
  <c r="W78" i="13"/>
  <c r="R149" i="13"/>
  <c r="U93" i="13"/>
  <c r="V64" i="13"/>
  <c r="U65" i="13"/>
  <c r="W64" i="13"/>
  <c r="I8" i="13"/>
  <c r="H9" i="13"/>
  <c r="J8" i="13"/>
  <c r="B142" i="13"/>
  <c r="R128" i="13"/>
  <c r="U100" i="13"/>
  <c r="B121" i="13"/>
  <c r="E107" i="13"/>
  <c r="E93" i="13"/>
  <c r="U72" i="13"/>
  <c r="W71" i="13"/>
  <c r="V71" i="13"/>
  <c r="X44" i="13"/>
  <c r="Y43" i="13"/>
  <c r="Z43" i="13"/>
  <c r="W4" i="18"/>
  <c r="X3" i="18"/>
  <c r="F71" i="13"/>
  <c r="E72" i="13"/>
  <c r="G71" i="13"/>
  <c r="Y8" i="13"/>
  <c r="X9" i="13"/>
  <c r="Z8" i="13"/>
  <c r="G85" i="13"/>
  <c r="E86" i="13"/>
  <c r="F85" i="13"/>
  <c r="X37" i="13"/>
  <c r="Y36" i="13"/>
  <c r="Z36" i="13"/>
  <c r="P90" i="13" l="1"/>
  <c r="G93" i="13" s="1"/>
  <c r="AF89" i="13"/>
  <c r="AE88" i="13"/>
  <c r="AE89" i="13"/>
  <c r="AF86" i="13"/>
  <c r="S82" i="13"/>
  <c r="AF87" i="13"/>
  <c r="AE86" i="13"/>
  <c r="AF88" i="13"/>
  <c r="AE87" i="13"/>
  <c r="S83" i="13"/>
  <c r="T83" i="13"/>
  <c r="T84" i="13"/>
  <c r="S84" i="13"/>
  <c r="S85" i="13"/>
  <c r="T85" i="13"/>
  <c r="T86" i="13"/>
  <c r="S86" i="13"/>
  <c r="S87" i="13"/>
  <c r="T87" i="13"/>
  <c r="T88" i="13"/>
  <c r="S88" i="13"/>
  <c r="T89" i="13"/>
  <c r="S89" i="13"/>
  <c r="W83" i="13"/>
  <c r="V83" i="13"/>
  <c r="W84" i="13"/>
  <c r="V84" i="13"/>
  <c r="M82" i="35"/>
  <c r="J82" i="35"/>
  <c r="L82" i="35"/>
  <c r="K82" i="35"/>
  <c r="K74" i="35"/>
  <c r="M74" i="35"/>
  <c r="L74" i="35"/>
  <c r="BP124" i="7"/>
  <c r="BO123" i="7"/>
  <c r="BP120" i="7"/>
  <c r="BP125" i="7"/>
  <c r="BO124" i="7"/>
  <c r="BP121" i="7"/>
  <c r="BO120" i="7"/>
  <c r="BP123" i="7"/>
  <c r="BO122" i="7"/>
  <c r="BO121" i="7"/>
  <c r="BP117" i="7"/>
  <c r="BO116" i="7"/>
  <c r="BP118" i="7"/>
  <c r="BO117" i="7"/>
  <c r="BP122" i="7"/>
  <c r="BO119" i="7"/>
  <c r="BP116" i="7"/>
  <c r="BP114" i="7"/>
  <c r="BO113" i="7"/>
  <c r="BP115" i="7"/>
  <c r="BO114" i="7"/>
  <c r="BO118" i="7"/>
  <c r="BP113" i="7"/>
  <c r="BO112" i="7"/>
  <c r="BP119" i="7"/>
  <c r="BP110" i="7"/>
  <c r="BO109" i="7"/>
  <c r="BP106" i="7"/>
  <c r="BO105" i="7"/>
  <c r="BP102" i="7"/>
  <c r="BO125" i="7"/>
  <c r="BO115" i="7"/>
  <c r="BP109" i="7"/>
  <c r="BO108" i="7"/>
  <c r="BP105" i="7"/>
  <c r="BO104" i="7"/>
  <c r="BP111" i="7"/>
  <c r="BP108" i="7"/>
  <c r="BP107" i="7"/>
  <c r="BP104" i="7"/>
  <c r="BP103" i="7"/>
  <c r="BO101" i="7"/>
  <c r="BP98" i="7"/>
  <c r="BO97" i="7"/>
  <c r="BO111" i="7"/>
  <c r="BO110" i="7"/>
  <c r="BO107" i="7"/>
  <c r="BO106" i="7"/>
  <c r="BO103" i="7"/>
  <c r="BP99" i="7"/>
  <c r="BO98" i="7"/>
  <c r="BP101" i="7"/>
  <c r="BO100" i="7"/>
  <c r="BP96" i="7"/>
  <c r="BO95" i="7"/>
  <c r="BP92" i="7"/>
  <c r="BO91" i="7"/>
  <c r="BO102" i="7"/>
  <c r="BP100" i="7"/>
  <c r="BO96" i="7"/>
  <c r="BP93" i="7"/>
  <c r="BO92" i="7"/>
  <c r="BP89" i="7"/>
  <c r="BP97" i="7"/>
  <c r="BP95" i="7"/>
  <c r="BO94" i="7"/>
  <c r="BP91" i="7"/>
  <c r="BO90" i="7"/>
  <c r="BP112" i="7"/>
  <c r="BP94" i="7"/>
  <c r="BP87" i="7"/>
  <c r="BO86" i="7"/>
  <c r="BP83" i="7"/>
  <c r="BO82" i="7"/>
  <c r="BP79" i="7"/>
  <c r="BO78" i="7"/>
  <c r="BP75" i="7"/>
  <c r="BO74" i="7"/>
  <c r="BP71" i="7"/>
  <c r="BO70" i="7"/>
  <c r="BO93" i="7"/>
  <c r="BP88" i="7"/>
  <c r="BO87" i="7"/>
  <c r="BP84" i="7"/>
  <c r="BO83" i="7"/>
  <c r="BP80" i="7"/>
  <c r="BO79" i="7"/>
  <c r="BP76" i="7"/>
  <c r="BO75" i="7"/>
  <c r="BP72" i="7"/>
  <c r="BO71" i="7"/>
  <c r="BO89" i="7"/>
  <c r="BP86" i="7"/>
  <c r="BO85" i="7"/>
  <c r="BP82" i="7"/>
  <c r="BO81" i="7"/>
  <c r="BP78" i="7"/>
  <c r="BO77" i="7"/>
  <c r="BP74" i="7"/>
  <c r="BO73" i="7"/>
  <c r="BP70" i="7"/>
  <c r="BP90" i="7"/>
  <c r="BO84" i="7"/>
  <c r="BO76" i="7"/>
  <c r="BP69" i="7"/>
  <c r="BO68" i="7"/>
  <c r="BP65" i="7"/>
  <c r="BO64" i="7"/>
  <c r="BP61" i="7"/>
  <c r="BO60" i="7"/>
  <c r="BP57" i="7"/>
  <c r="BO56" i="7"/>
  <c r="BP81" i="7"/>
  <c r="BP73" i="7"/>
  <c r="BO69" i="7"/>
  <c r="BP66" i="7"/>
  <c r="BO65" i="7"/>
  <c r="BP62" i="7"/>
  <c r="BO61" i="7"/>
  <c r="BP58" i="7"/>
  <c r="BO57" i="7"/>
  <c r="BP54" i="7"/>
  <c r="BP85" i="7"/>
  <c r="BP77" i="7"/>
  <c r="BP68" i="7"/>
  <c r="BO67" i="7"/>
  <c r="BP64" i="7"/>
  <c r="BO63" i="7"/>
  <c r="BP60" i="7"/>
  <c r="BO59" i="7"/>
  <c r="BP56" i="7"/>
  <c r="BO55" i="7"/>
  <c r="BP67" i="7"/>
  <c r="BP59" i="7"/>
  <c r="BO53" i="7"/>
  <c r="BP50" i="7"/>
  <c r="BO49" i="7"/>
  <c r="BP46" i="7"/>
  <c r="BO45" i="7"/>
  <c r="BP42" i="7"/>
  <c r="BO41" i="7"/>
  <c r="BP38" i="7"/>
  <c r="BO37" i="7"/>
  <c r="BO66" i="7"/>
  <c r="BO58" i="7"/>
  <c r="BP51" i="7"/>
  <c r="BO50" i="7"/>
  <c r="BP47" i="7"/>
  <c r="BO46" i="7"/>
  <c r="BP43" i="7"/>
  <c r="BO42" i="7"/>
  <c r="BP39" i="7"/>
  <c r="BO38" i="7"/>
  <c r="BO62" i="7"/>
  <c r="BO54" i="7"/>
  <c r="BP53" i="7"/>
  <c r="BO52" i="7"/>
  <c r="BP49" i="7"/>
  <c r="BO48" i="7"/>
  <c r="BP45" i="7"/>
  <c r="BO44" i="7"/>
  <c r="BP41" i="7"/>
  <c r="BO40" i="7"/>
  <c r="BP37" i="7"/>
  <c r="BO99" i="7"/>
  <c r="BP55" i="7"/>
  <c r="BP48" i="7"/>
  <c r="BP40" i="7"/>
  <c r="BO36" i="7"/>
  <c r="BP33" i="7"/>
  <c r="BO32" i="7"/>
  <c r="BP29" i="7"/>
  <c r="BO28" i="7"/>
  <c r="BP25" i="7"/>
  <c r="BO24" i="7"/>
  <c r="BP21" i="7"/>
  <c r="BO20" i="7"/>
  <c r="BP17" i="7"/>
  <c r="BO16" i="7"/>
  <c r="BP13" i="7"/>
  <c r="BO12" i="7"/>
  <c r="BP9" i="7"/>
  <c r="BO8" i="7"/>
  <c r="BR3" i="7"/>
  <c r="BP63" i="7"/>
  <c r="BP52" i="7"/>
  <c r="BP44" i="7"/>
  <c r="BO47" i="7"/>
  <c r="BO39" i="7"/>
  <c r="BP34" i="7"/>
  <c r="BO33" i="7"/>
  <c r="BP30" i="7"/>
  <c r="BO29" i="7"/>
  <c r="BP26" i="7"/>
  <c r="BO25" i="7"/>
  <c r="BP22" i="7"/>
  <c r="BO21" i="7"/>
  <c r="BP18" i="7"/>
  <c r="BO17" i="7"/>
  <c r="BP14" i="7"/>
  <c r="BO13" i="7"/>
  <c r="BP10" i="7"/>
  <c r="BO9" i="7"/>
  <c r="BP6" i="7"/>
  <c r="BO88" i="7"/>
  <c r="BO80" i="7"/>
  <c r="BO72" i="7"/>
  <c r="BO51" i="7"/>
  <c r="BO43" i="7"/>
  <c r="BP36" i="7"/>
  <c r="BO35" i="7"/>
  <c r="BP32" i="7"/>
  <c r="BO31" i="7"/>
  <c r="BP28" i="7"/>
  <c r="BO27" i="7"/>
  <c r="BP24" i="7"/>
  <c r="BO23" i="7"/>
  <c r="BP20" i="7"/>
  <c r="BO19" i="7"/>
  <c r="BP16" i="7"/>
  <c r="BO15" i="7"/>
  <c r="BP12" i="7"/>
  <c r="BO11" i="7"/>
  <c r="BP8" i="7"/>
  <c r="BO7" i="7"/>
  <c r="BO5" i="7"/>
  <c r="BP35" i="7"/>
  <c r="BO34" i="7"/>
  <c r="BP31" i="7"/>
  <c r="BO30" i="7"/>
  <c r="BO22" i="7"/>
  <c r="BO14" i="7"/>
  <c r="BO6" i="7"/>
  <c r="BO26" i="7"/>
  <c r="BP27" i="7"/>
  <c r="BP19" i="7"/>
  <c r="BP11" i="7"/>
  <c r="BO18" i="7"/>
  <c r="BP23" i="7"/>
  <c r="BP15" i="7"/>
  <c r="BP7" i="7"/>
  <c r="BO4" i="7"/>
  <c r="BO10" i="7"/>
  <c r="BN5" i="7"/>
  <c r="BM5" i="7"/>
  <c r="X38" i="13"/>
  <c r="Y37" i="13"/>
  <c r="Z37" i="13"/>
  <c r="B129" i="13"/>
  <c r="E115" i="13"/>
  <c r="Z9" i="13"/>
  <c r="AA3" i="13"/>
  <c r="Y9" i="13"/>
  <c r="U94" i="13"/>
  <c r="Y16" i="13"/>
  <c r="X17" i="13"/>
  <c r="Z16" i="13"/>
  <c r="E87" i="13"/>
  <c r="G86" i="13"/>
  <c r="F86" i="13"/>
  <c r="Y3" i="18"/>
  <c r="X4" i="18"/>
  <c r="X45" i="13"/>
  <c r="Y44" i="13"/>
  <c r="Z44" i="13"/>
  <c r="U101" i="13"/>
  <c r="R136" i="13"/>
  <c r="W65" i="13"/>
  <c r="X59" i="13"/>
  <c r="V65" i="13"/>
  <c r="X24" i="13"/>
  <c r="Z23" i="13"/>
  <c r="Y23" i="13"/>
  <c r="BD4" i="18"/>
  <c r="BE3" i="18"/>
  <c r="B157" i="13"/>
  <c r="B143" i="13"/>
  <c r="F79" i="13"/>
  <c r="E80" i="13"/>
  <c r="G79" i="13"/>
  <c r="H24" i="13"/>
  <c r="J23" i="13"/>
  <c r="I23" i="13"/>
  <c r="B136" i="13"/>
  <c r="E94" i="13"/>
  <c r="F93" i="13"/>
  <c r="B150" i="13"/>
  <c r="J9" i="13"/>
  <c r="I9" i="13"/>
  <c r="K3" i="13"/>
  <c r="R157" i="13"/>
  <c r="U80" i="13"/>
  <c r="W79" i="13"/>
  <c r="V79" i="13"/>
  <c r="U108" i="13"/>
  <c r="I16" i="13"/>
  <c r="H17" i="13"/>
  <c r="J16" i="13"/>
  <c r="B179" i="13"/>
  <c r="X52" i="13"/>
  <c r="Y51" i="13"/>
  <c r="Z51" i="13"/>
  <c r="AC15" i="38"/>
  <c r="AB14" i="38"/>
  <c r="U115" i="13"/>
  <c r="R129" i="13"/>
  <c r="I30" i="13"/>
  <c r="H31" i="13"/>
  <c r="J30" i="13"/>
  <c r="F65" i="13"/>
  <c r="H59" i="13"/>
  <c r="G65" i="13"/>
  <c r="Y30" i="13"/>
  <c r="X31" i="13"/>
  <c r="Z30" i="13"/>
  <c r="R143" i="13"/>
  <c r="E73" i="13"/>
  <c r="G72" i="13"/>
  <c r="F72" i="13"/>
  <c r="B164" i="13"/>
  <c r="V72" i="13"/>
  <c r="W72" i="13"/>
  <c r="U73" i="13"/>
  <c r="E108" i="13"/>
  <c r="R179" i="13"/>
  <c r="H38" i="13"/>
  <c r="I37" i="13"/>
  <c r="J37" i="13"/>
  <c r="R164" i="13"/>
  <c r="E101" i="13"/>
  <c r="H45" i="13"/>
  <c r="I44" i="13"/>
  <c r="J44" i="13"/>
  <c r="R150" i="13"/>
  <c r="V86" i="13"/>
  <c r="W86" i="13"/>
  <c r="U87" i="13"/>
  <c r="H52" i="13"/>
  <c r="I51" i="13"/>
  <c r="J51" i="13"/>
  <c r="P97" i="13" l="1"/>
  <c r="P96" i="13"/>
  <c r="P95" i="13"/>
  <c r="P94" i="13"/>
  <c r="O94" i="13"/>
  <c r="O95" i="13"/>
  <c r="AF90" i="13"/>
  <c r="O96" i="13"/>
  <c r="O97" i="13"/>
  <c r="C90" i="13"/>
  <c r="D91" i="13"/>
  <c r="C91" i="13"/>
  <c r="D92" i="13"/>
  <c r="C92" i="13"/>
  <c r="C93" i="13"/>
  <c r="D93" i="13"/>
  <c r="D94" i="13"/>
  <c r="C94" i="13"/>
  <c r="C95" i="13"/>
  <c r="D95" i="13"/>
  <c r="D96" i="13"/>
  <c r="C96" i="13"/>
  <c r="C97" i="13"/>
  <c r="D97" i="13"/>
  <c r="F91" i="13"/>
  <c r="G91" i="13"/>
  <c r="F92" i="13"/>
  <c r="G92" i="13"/>
  <c r="BR125" i="7"/>
  <c r="BS122" i="7"/>
  <c r="BR121" i="7"/>
  <c r="BS123" i="7"/>
  <c r="BR122" i="7"/>
  <c r="BS125" i="7"/>
  <c r="BR124" i="7"/>
  <c r="BS121" i="7"/>
  <c r="BR120" i="7"/>
  <c r="BS120" i="7"/>
  <c r="BS119" i="7"/>
  <c r="BR118" i="7"/>
  <c r="BR119" i="7"/>
  <c r="BS116" i="7"/>
  <c r="BS118" i="7"/>
  <c r="BR117" i="7"/>
  <c r="BR123" i="7"/>
  <c r="BR115" i="7"/>
  <c r="BS112" i="7"/>
  <c r="BS113" i="7"/>
  <c r="BR112" i="7"/>
  <c r="BS124" i="7"/>
  <c r="BS117" i="7"/>
  <c r="BR116" i="7"/>
  <c r="BS115" i="7"/>
  <c r="BR114" i="7"/>
  <c r="BR111" i="7"/>
  <c r="BS108" i="7"/>
  <c r="BR107" i="7"/>
  <c r="BS104" i="7"/>
  <c r="BR103" i="7"/>
  <c r="BS114" i="7"/>
  <c r="BS111" i="7"/>
  <c r="BR110" i="7"/>
  <c r="BS107" i="7"/>
  <c r="BR106" i="7"/>
  <c r="BS103" i="7"/>
  <c r="BR113" i="7"/>
  <c r="BS110" i="7"/>
  <c r="BR109" i="7"/>
  <c r="BS106" i="7"/>
  <c r="BR105" i="7"/>
  <c r="BS102" i="7"/>
  <c r="BS100" i="7"/>
  <c r="BR99" i="7"/>
  <c r="BR102" i="7"/>
  <c r="BS101" i="7"/>
  <c r="BR100" i="7"/>
  <c r="BS109" i="7"/>
  <c r="BR108" i="7"/>
  <c r="BS105" i="7"/>
  <c r="BR104" i="7"/>
  <c r="BS99" i="7"/>
  <c r="BR98" i="7"/>
  <c r="BR101" i="7"/>
  <c r="BS94" i="7"/>
  <c r="BR93" i="7"/>
  <c r="BS90" i="7"/>
  <c r="BR89" i="7"/>
  <c r="BS97" i="7"/>
  <c r="BS95" i="7"/>
  <c r="BR94" i="7"/>
  <c r="BS91" i="7"/>
  <c r="BR90" i="7"/>
  <c r="BR96" i="7"/>
  <c r="BS93" i="7"/>
  <c r="BR92" i="7"/>
  <c r="BS89" i="7"/>
  <c r="BR88" i="7"/>
  <c r="BS85" i="7"/>
  <c r="BR84" i="7"/>
  <c r="BS81" i="7"/>
  <c r="BR80" i="7"/>
  <c r="BS77" i="7"/>
  <c r="BR76" i="7"/>
  <c r="BS73" i="7"/>
  <c r="BR72" i="7"/>
  <c r="BR97" i="7"/>
  <c r="BS92" i="7"/>
  <c r="BR91" i="7"/>
  <c r="BS86" i="7"/>
  <c r="BR85" i="7"/>
  <c r="BS82" i="7"/>
  <c r="BR81" i="7"/>
  <c r="BS78" i="7"/>
  <c r="BR77" i="7"/>
  <c r="BS74" i="7"/>
  <c r="BR73" i="7"/>
  <c r="BS70" i="7"/>
  <c r="BS98" i="7"/>
  <c r="BS96" i="7"/>
  <c r="BR95" i="7"/>
  <c r="BS88" i="7"/>
  <c r="BR87" i="7"/>
  <c r="BS84" i="7"/>
  <c r="BR83" i="7"/>
  <c r="BS80" i="7"/>
  <c r="BR79" i="7"/>
  <c r="BS76" i="7"/>
  <c r="BR75" i="7"/>
  <c r="BS72" i="7"/>
  <c r="BR71" i="7"/>
  <c r="BS83" i="7"/>
  <c r="BR82" i="7"/>
  <c r="BS75" i="7"/>
  <c r="BR74" i="7"/>
  <c r="BS67" i="7"/>
  <c r="BR66" i="7"/>
  <c r="BS63" i="7"/>
  <c r="BR62" i="7"/>
  <c r="BS59" i="7"/>
  <c r="BR58" i="7"/>
  <c r="BS55" i="7"/>
  <c r="BR54" i="7"/>
  <c r="BS68" i="7"/>
  <c r="BR67" i="7"/>
  <c r="BS64" i="7"/>
  <c r="BR63" i="7"/>
  <c r="BS60" i="7"/>
  <c r="BR59" i="7"/>
  <c r="BS56" i="7"/>
  <c r="BR55" i="7"/>
  <c r="BR69" i="7"/>
  <c r="BS66" i="7"/>
  <c r="BR65" i="7"/>
  <c r="BS62" i="7"/>
  <c r="BR61" i="7"/>
  <c r="BS58" i="7"/>
  <c r="BR57" i="7"/>
  <c r="BS54" i="7"/>
  <c r="BR53" i="7"/>
  <c r="BR86" i="7"/>
  <c r="BR78" i="7"/>
  <c r="BR70" i="7"/>
  <c r="BS52" i="7"/>
  <c r="BR51" i="7"/>
  <c r="BS48" i="7"/>
  <c r="BR47" i="7"/>
  <c r="BS44" i="7"/>
  <c r="BR43" i="7"/>
  <c r="BS40" i="7"/>
  <c r="BR39" i="7"/>
  <c r="BS65" i="7"/>
  <c r="BR64" i="7"/>
  <c r="BS57" i="7"/>
  <c r="BR56" i="7"/>
  <c r="BR52" i="7"/>
  <c r="BS49" i="7"/>
  <c r="BR48" i="7"/>
  <c r="BS45" i="7"/>
  <c r="BR44" i="7"/>
  <c r="BS41" i="7"/>
  <c r="BR40" i="7"/>
  <c r="BS37" i="7"/>
  <c r="BS87" i="7"/>
  <c r="BS79" i="7"/>
  <c r="BS71" i="7"/>
  <c r="BS69" i="7"/>
  <c r="BR68" i="7"/>
  <c r="BS61" i="7"/>
  <c r="BR60" i="7"/>
  <c r="BS51" i="7"/>
  <c r="BR50" i="7"/>
  <c r="BS47" i="7"/>
  <c r="BR46" i="7"/>
  <c r="BS43" i="7"/>
  <c r="BR42" i="7"/>
  <c r="BS39" i="7"/>
  <c r="BR38" i="7"/>
  <c r="BS35" i="7"/>
  <c r="BR34" i="7"/>
  <c r="BS31" i="7"/>
  <c r="BR30" i="7"/>
  <c r="BS27" i="7"/>
  <c r="BR26" i="7"/>
  <c r="BS23" i="7"/>
  <c r="BR22" i="7"/>
  <c r="BS19" i="7"/>
  <c r="BR18" i="7"/>
  <c r="BS15" i="7"/>
  <c r="BR14" i="7"/>
  <c r="BS11" i="7"/>
  <c r="BR10" i="7"/>
  <c r="BS7" i="7"/>
  <c r="BR6" i="7"/>
  <c r="BR5" i="7"/>
  <c r="BR36" i="7"/>
  <c r="BS46" i="7"/>
  <c r="BR45" i="7"/>
  <c r="BS38" i="7"/>
  <c r="BR37" i="7"/>
  <c r="BS36" i="7"/>
  <c r="BR35" i="7"/>
  <c r="BS32" i="7"/>
  <c r="BR31" i="7"/>
  <c r="BS28" i="7"/>
  <c r="BR27" i="7"/>
  <c r="BS24" i="7"/>
  <c r="BR23" i="7"/>
  <c r="BS20" i="7"/>
  <c r="BR19" i="7"/>
  <c r="BS16" i="7"/>
  <c r="BR15" i="7"/>
  <c r="BS12" i="7"/>
  <c r="BR11" i="7"/>
  <c r="BS8" i="7"/>
  <c r="BR7" i="7"/>
  <c r="BR4" i="7"/>
  <c r="BS53" i="7"/>
  <c r="BS50" i="7"/>
  <c r="BR49" i="7"/>
  <c r="BS42" i="7"/>
  <c r="BR41" i="7"/>
  <c r="BS34" i="7"/>
  <c r="BR33" i="7"/>
  <c r="BS30" i="7"/>
  <c r="BR29" i="7"/>
  <c r="BS26" i="7"/>
  <c r="BR25" i="7"/>
  <c r="BS22" i="7"/>
  <c r="BR21" i="7"/>
  <c r="BS18" i="7"/>
  <c r="BR17" i="7"/>
  <c r="BS14" i="7"/>
  <c r="BR13" i="7"/>
  <c r="BS10" i="7"/>
  <c r="BR9" i="7"/>
  <c r="BS6" i="7"/>
  <c r="BU3" i="7"/>
  <c r="BS33" i="7"/>
  <c r="BR32" i="7"/>
  <c r="BS29" i="7"/>
  <c r="BR28" i="7"/>
  <c r="BS21" i="7"/>
  <c r="BR20" i="7"/>
  <c r="BS13" i="7"/>
  <c r="BR12" i="7"/>
  <c r="BS25" i="7"/>
  <c r="BR24" i="7"/>
  <c r="BS17" i="7"/>
  <c r="BR16" i="7"/>
  <c r="BS9" i="7"/>
  <c r="BR8" i="7"/>
  <c r="BQ5" i="7"/>
  <c r="BP5" i="7"/>
  <c r="I24" i="13"/>
  <c r="J24" i="13"/>
  <c r="H25" i="13"/>
  <c r="X60" i="13"/>
  <c r="Y59" i="13"/>
  <c r="Z59" i="13"/>
  <c r="R144" i="13"/>
  <c r="Z3" i="18"/>
  <c r="Y4" i="18"/>
  <c r="B137" i="13"/>
  <c r="E123" i="13"/>
  <c r="R187" i="13"/>
  <c r="E109" i="13"/>
  <c r="R151" i="13"/>
  <c r="U116" i="13"/>
  <c r="B144" i="13"/>
  <c r="B165" i="13"/>
  <c r="AB3" i="13"/>
  <c r="AA4" i="13"/>
  <c r="AC3" i="13"/>
  <c r="H53" i="13"/>
  <c r="I52" i="13"/>
  <c r="J52" i="13"/>
  <c r="B172" i="13"/>
  <c r="H32" i="13"/>
  <c r="J31" i="13"/>
  <c r="I31" i="13"/>
  <c r="U88" i="13"/>
  <c r="W87" i="13"/>
  <c r="V87" i="13"/>
  <c r="R158" i="13"/>
  <c r="H46" i="13"/>
  <c r="I45" i="13"/>
  <c r="J45" i="13"/>
  <c r="R172" i="13"/>
  <c r="W73" i="13"/>
  <c r="X67" i="13"/>
  <c r="V73" i="13"/>
  <c r="F73" i="13"/>
  <c r="H67" i="13"/>
  <c r="G73" i="13"/>
  <c r="H60" i="13"/>
  <c r="I59" i="13"/>
  <c r="J59" i="13"/>
  <c r="B158" i="13"/>
  <c r="E95" i="13"/>
  <c r="G94" i="13"/>
  <c r="F94" i="13"/>
  <c r="Z17" i="13"/>
  <c r="AA11" i="13"/>
  <c r="Y17" i="13"/>
  <c r="U95" i="13"/>
  <c r="W94" i="13"/>
  <c r="X32" i="13"/>
  <c r="Z31" i="13"/>
  <c r="Y31" i="13"/>
  <c r="R137" i="13"/>
  <c r="U123" i="13"/>
  <c r="X53" i="13"/>
  <c r="Y52" i="13"/>
  <c r="Z52" i="13"/>
  <c r="U109" i="13"/>
  <c r="V80" i="13"/>
  <c r="U81" i="13"/>
  <c r="W80" i="13"/>
  <c r="L3" i="13"/>
  <c r="K4" i="13"/>
  <c r="M3" i="13"/>
  <c r="E81" i="13"/>
  <c r="G80" i="13"/>
  <c r="F80" i="13"/>
  <c r="B151" i="13"/>
  <c r="BF3" i="18"/>
  <c r="BE4" i="18"/>
  <c r="Y24" i="13"/>
  <c r="X25" i="13"/>
  <c r="Z24" i="13"/>
  <c r="U102" i="13"/>
  <c r="X46" i="13"/>
  <c r="Y45" i="13"/>
  <c r="Z45" i="13"/>
  <c r="E116" i="13"/>
  <c r="I38" i="13"/>
  <c r="H39" i="13"/>
  <c r="J38" i="13"/>
  <c r="E102" i="13"/>
  <c r="AD15" i="38"/>
  <c r="AC14" i="38"/>
  <c r="B187" i="13"/>
  <c r="J17" i="13"/>
  <c r="I17" i="13"/>
  <c r="K11" i="13"/>
  <c r="R165" i="13"/>
  <c r="F87" i="13"/>
  <c r="E88" i="13"/>
  <c r="G87" i="13"/>
  <c r="Y38" i="13"/>
  <c r="X39" i="13"/>
  <c r="Z38" i="13"/>
  <c r="P98" i="13" l="1"/>
  <c r="F102" i="13" s="1"/>
  <c r="AF96" i="13"/>
  <c r="AE95" i="13"/>
  <c r="AF97" i="13"/>
  <c r="AE96" i="13"/>
  <c r="AE97" i="13"/>
  <c r="AF94" i="13"/>
  <c r="S90" i="13"/>
  <c r="AF95" i="13"/>
  <c r="AE94" i="13"/>
  <c r="T91" i="13"/>
  <c r="S91" i="13"/>
  <c r="S92" i="13"/>
  <c r="T92" i="13"/>
  <c r="T93" i="13"/>
  <c r="S93" i="13"/>
  <c r="T94" i="13"/>
  <c r="S94" i="13"/>
  <c r="T95" i="13"/>
  <c r="S95" i="13"/>
  <c r="T96" i="13"/>
  <c r="S96" i="13"/>
  <c r="T97" i="13"/>
  <c r="S97" i="13"/>
  <c r="W91" i="13"/>
  <c r="V91" i="13"/>
  <c r="W92" i="13"/>
  <c r="V92" i="13"/>
  <c r="V93" i="13"/>
  <c r="W93" i="13"/>
  <c r="V94" i="13"/>
  <c r="BS5" i="7"/>
  <c r="BT5" i="7"/>
  <c r="BV124" i="7"/>
  <c r="BU123" i="7"/>
  <c r="BV120" i="7"/>
  <c r="BV125" i="7"/>
  <c r="BU124" i="7"/>
  <c r="BV121" i="7"/>
  <c r="BU120" i="7"/>
  <c r="BV123" i="7"/>
  <c r="BU122" i="7"/>
  <c r="BV117" i="7"/>
  <c r="BU116" i="7"/>
  <c r="BU125" i="7"/>
  <c r="BV118" i="7"/>
  <c r="BU117" i="7"/>
  <c r="BU121" i="7"/>
  <c r="BU119" i="7"/>
  <c r="BV116" i="7"/>
  <c r="BV114" i="7"/>
  <c r="BU113" i="7"/>
  <c r="BV122" i="7"/>
  <c r="BV119" i="7"/>
  <c r="BV115" i="7"/>
  <c r="BU114" i="7"/>
  <c r="BV113" i="7"/>
  <c r="BU112" i="7"/>
  <c r="BU115" i="7"/>
  <c r="BV110" i="7"/>
  <c r="BU109" i="7"/>
  <c r="BV106" i="7"/>
  <c r="BU105" i="7"/>
  <c r="BV102" i="7"/>
  <c r="BU118" i="7"/>
  <c r="BV109" i="7"/>
  <c r="BU108" i="7"/>
  <c r="BV105" i="7"/>
  <c r="BU104" i="7"/>
  <c r="BU101" i="7"/>
  <c r="BV98" i="7"/>
  <c r="BU97" i="7"/>
  <c r="BV112" i="7"/>
  <c r="BV99" i="7"/>
  <c r="BU98" i="7"/>
  <c r="BU111" i="7"/>
  <c r="BU110" i="7"/>
  <c r="BU107" i="7"/>
  <c r="BU106" i="7"/>
  <c r="BU103" i="7"/>
  <c r="BU102" i="7"/>
  <c r="BV101" i="7"/>
  <c r="BU100" i="7"/>
  <c r="BV111" i="7"/>
  <c r="BV103" i="7"/>
  <c r="BV100" i="7"/>
  <c r="BV97" i="7"/>
  <c r="BV96" i="7"/>
  <c r="BU95" i="7"/>
  <c r="BV92" i="7"/>
  <c r="BU91" i="7"/>
  <c r="BV108" i="7"/>
  <c r="BU99" i="7"/>
  <c r="BU96" i="7"/>
  <c r="BV93" i="7"/>
  <c r="BU92" i="7"/>
  <c r="BV89" i="7"/>
  <c r="BV104" i="7"/>
  <c r="BV95" i="7"/>
  <c r="BU94" i="7"/>
  <c r="BV91" i="7"/>
  <c r="BU90" i="7"/>
  <c r="BV107" i="7"/>
  <c r="BU93" i="7"/>
  <c r="BV87" i="7"/>
  <c r="BU86" i="7"/>
  <c r="BV83" i="7"/>
  <c r="BU82" i="7"/>
  <c r="BV79" i="7"/>
  <c r="BU78" i="7"/>
  <c r="BV75" i="7"/>
  <c r="BU74" i="7"/>
  <c r="BV71" i="7"/>
  <c r="BU70" i="7"/>
  <c r="BV90" i="7"/>
  <c r="BV88" i="7"/>
  <c r="BU87" i="7"/>
  <c r="BV84" i="7"/>
  <c r="BU83" i="7"/>
  <c r="BV80" i="7"/>
  <c r="BU79" i="7"/>
  <c r="BV76" i="7"/>
  <c r="BU75" i="7"/>
  <c r="BV72" i="7"/>
  <c r="BU71" i="7"/>
  <c r="BV94" i="7"/>
  <c r="BV86" i="7"/>
  <c r="BU85" i="7"/>
  <c r="BV82" i="7"/>
  <c r="BU81" i="7"/>
  <c r="BV78" i="7"/>
  <c r="BU77" i="7"/>
  <c r="BV74" i="7"/>
  <c r="BU73" i="7"/>
  <c r="BV70" i="7"/>
  <c r="BV81" i="7"/>
  <c r="BV73" i="7"/>
  <c r="BV69" i="7"/>
  <c r="BU68" i="7"/>
  <c r="BV65" i="7"/>
  <c r="BU64" i="7"/>
  <c r="BV61" i="7"/>
  <c r="BU60" i="7"/>
  <c r="BV57" i="7"/>
  <c r="BU56" i="7"/>
  <c r="BU89" i="7"/>
  <c r="BU88" i="7"/>
  <c r="BU80" i="7"/>
  <c r="BU72" i="7"/>
  <c r="BU69" i="7"/>
  <c r="BV66" i="7"/>
  <c r="BU65" i="7"/>
  <c r="BV62" i="7"/>
  <c r="BU61" i="7"/>
  <c r="BV58" i="7"/>
  <c r="BU57" i="7"/>
  <c r="BV54" i="7"/>
  <c r="BU84" i="7"/>
  <c r="BU76" i="7"/>
  <c r="BV68" i="7"/>
  <c r="BU67" i="7"/>
  <c r="BV64" i="7"/>
  <c r="BU63" i="7"/>
  <c r="BV60" i="7"/>
  <c r="BU59" i="7"/>
  <c r="BV56" i="7"/>
  <c r="BU55" i="7"/>
  <c r="BU66" i="7"/>
  <c r="BU58" i="7"/>
  <c r="BV53" i="7"/>
  <c r="BV50" i="7"/>
  <c r="BU49" i="7"/>
  <c r="BV46" i="7"/>
  <c r="BU45" i="7"/>
  <c r="BV42" i="7"/>
  <c r="BU41" i="7"/>
  <c r="BV38" i="7"/>
  <c r="BU37" i="7"/>
  <c r="BV85" i="7"/>
  <c r="BV77" i="7"/>
  <c r="BV63" i="7"/>
  <c r="BV55" i="7"/>
  <c r="BU53" i="7"/>
  <c r="BV51" i="7"/>
  <c r="BU50" i="7"/>
  <c r="BV47" i="7"/>
  <c r="BU46" i="7"/>
  <c r="BV43" i="7"/>
  <c r="BU42" i="7"/>
  <c r="BV39" i="7"/>
  <c r="BU38" i="7"/>
  <c r="BV67" i="7"/>
  <c r="BV59" i="7"/>
  <c r="BU52" i="7"/>
  <c r="BV49" i="7"/>
  <c r="BU48" i="7"/>
  <c r="BV45" i="7"/>
  <c r="BU44" i="7"/>
  <c r="BV41" i="7"/>
  <c r="BU40" i="7"/>
  <c r="BV37" i="7"/>
  <c r="BU47" i="7"/>
  <c r="BU39" i="7"/>
  <c r="BU36" i="7"/>
  <c r="BV33" i="7"/>
  <c r="BU32" i="7"/>
  <c r="BV29" i="7"/>
  <c r="BU28" i="7"/>
  <c r="BV25" i="7"/>
  <c r="BU24" i="7"/>
  <c r="BV21" i="7"/>
  <c r="BU20" i="7"/>
  <c r="BV17" i="7"/>
  <c r="BU16" i="7"/>
  <c r="BV13" i="7"/>
  <c r="BU12" i="7"/>
  <c r="BV9" i="7"/>
  <c r="BU8" i="7"/>
  <c r="BU4" i="7"/>
  <c r="BU51" i="7"/>
  <c r="BU43" i="7"/>
  <c r="BV35" i="7"/>
  <c r="BU54" i="7"/>
  <c r="BV52" i="7"/>
  <c r="BV44" i="7"/>
  <c r="BV34" i="7"/>
  <c r="BU33" i="7"/>
  <c r="BV30" i="7"/>
  <c r="BU29" i="7"/>
  <c r="BV26" i="7"/>
  <c r="BU25" i="7"/>
  <c r="BV22" i="7"/>
  <c r="BU21" i="7"/>
  <c r="BV18" i="7"/>
  <c r="BU17" i="7"/>
  <c r="BV14" i="7"/>
  <c r="BU13" i="7"/>
  <c r="BV10" i="7"/>
  <c r="BU9" i="7"/>
  <c r="BV6" i="7"/>
  <c r="BU5" i="7"/>
  <c r="BU62" i="7"/>
  <c r="BV48" i="7"/>
  <c r="BV40" i="7"/>
  <c r="BV36" i="7"/>
  <c r="BU35" i="7"/>
  <c r="BV32" i="7"/>
  <c r="BU31" i="7"/>
  <c r="BV28" i="7"/>
  <c r="BU27" i="7"/>
  <c r="BV24" i="7"/>
  <c r="BU23" i="7"/>
  <c r="BV20" i="7"/>
  <c r="BU19" i="7"/>
  <c r="BV16" i="7"/>
  <c r="BU15" i="7"/>
  <c r="BV12" i="7"/>
  <c r="BU11" i="7"/>
  <c r="BV8" i="7"/>
  <c r="BU7" i="7"/>
  <c r="BU34" i="7"/>
  <c r="BV31" i="7"/>
  <c r="BV27" i="7"/>
  <c r="BV19" i="7"/>
  <c r="BV11" i="7"/>
  <c r="BX3" i="7"/>
  <c r="BU26" i="7"/>
  <c r="BU18" i="7"/>
  <c r="BU10" i="7"/>
  <c r="BV23" i="7"/>
  <c r="BV15" i="7"/>
  <c r="BU30" i="7"/>
  <c r="BU22" i="7"/>
  <c r="BU14" i="7"/>
  <c r="BU6" i="7"/>
  <c r="BV7" i="7"/>
  <c r="BG3" i="18"/>
  <c r="BF4" i="18"/>
  <c r="I46" i="13"/>
  <c r="H47" i="13"/>
  <c r="J46" i="13"/>
  <c r="E110" i="13"/>
  <c r="B145" i="13"/>
  <c r="E131" i="13"/>
  <c r="R152" i="13"/>
  <c r="X61" i="13"/>
  <c r="Y60" i="13"/>
  <c r="Z60" i="13"/>
  <c r="E89" i="13"/>
  <c r="G88" i="13"/>
  <c r="F88" i="13"/>
  <c r="Y46" i="13"/>
  <c r="X47" i="13"/>
  <c r="Z46" i="13"/>
  <c r="L4" i="13"/>
  <c r="K5" i="13"/>
  <c r="M4" i="13"/>
  <c r="L11" i="13"/>
  <c r="K12" i="13"/>
  <c r="M11" i="13"/>
  <c r="H40" i="13"/>
  <c r="J39" i="13"/>
  <c r="I39" i="13"/>
  <c r="E117" i="13"/>
  <c r="Z25" i="13"/>
  <c r="AA19" i="13"/>
  <c r="Y25" i="13"/>
  <c r="R145" i="13"/>
  <c r="U131" i="13"/>
  <c r="Y32" i="13"/>
  <c r="X33" i="13"/>
  <c r="Z32" i="13"/>
  <c r="X68" i="13"/>
  <c r="Y67" i="13"/>
  <c r="Z67" i="13"/>
  <c r="I32" i="13"/>
  <c r="H33" i="13"/>
  <c r="J32" i="13"/>
  <c r="AB4" i="13"/>
  <c r="AA5" i="13"/>
  <c r="AC4" i="13"/>
  <c r="R159" i="13"/>
  <c r="J25" i="13"/>
  <c r="I25" i="13"/>
  <c r="K19" i="13"/>
  <c r="B195" i="13"/>
  <c r="AE15" i="38"/>
  <c r="AD14" i="38"/>
  <c r="H61" i="13"/>
  <c r="I60" i="13"/>
  <c r="J60" i="13"/>
  <c r="X40" i="13"/>
  <c r="Z39" i="13"/>
  <c r="Y39" i="13"/>
  <c r="R173" i="13"/>
  <c r="E103" i="13"/>
  <c r="G102" i="13"/>
  <c r="F81" i="13"/>
  <c r="H75" i="13"/>
  <c r="G81" i="13"/>
  <c r="U110" i="13"/>
  <c r="X54" i="13"/>
  <c r="Y53" i="13"/>
  <c r="Z53" i="13"/>
  <c r="AB11" i="13"/>
  <c r="AA12" i="13"/>
  <c r="AC11" i="13"/>
  <c r="F95" i="13"/>
  <c r="E96" i="13"/>
  <c r="G95" i="13"/>
  <c r="H68" i="13"/>
  <c r="I67" i="13"/>
  <c r="J67" i="13"/>
  <c r="R166" i="13"/>
  <c r="V88" i="13"/>
  <c r="W88" i="13"/>
  <c r="U89" i="13"/>
  <c r="B180" i="13"/>
  <c r="B152" i="13"/>
  <c r="R195" i="13"/>
  <c r="E124" i="13"/>
  <c r="Z4" i="18"/>
  <c r="AA3" i="18"/>
  <c r="U103" i="13"/>
  <c r="B159" i="13"/>
  <c r="W81" i="13"/>
  <c r="X75" i="13"/>
  <c r="V81" i="13"/>
  <c r="U124" i="13"/>
  <c r="U96" i="13"/>
  <c r="W95" i="13"/>
  <c r="V95" i="13"/>
  <c r="B166" i="13"/>
  <c r="R180" i="13"/>
  <c r="H54" i="13"/>
  <c r="I53" i="13"/>
  <c r="J53" i="13"/>
  <c r="B173" i="13"/>
  <c r="U117" i="13"/>
  <c r="P105" i="13" l="1"/>
  <c r="P104" i="13"/>
  <c r="P103" i="13"/>
  <c r="P102" i="13"/>
  <c r="O105" i="13"/>
  <c r="C98" i="13"/>
  <c r="O102" i="13"/>
  <c r="O103" i="13"/>
  <c r="AF98" i="13"/>
  <c r="O104" i="13"/>
  <c r="C99" i="13"/>
  <c r="D99" i="13"/>
  <c r="C100" i="13"/>
  <c r="D100" i="13"/>
  <c r="C101" i="13"/>
  <c r="D101" i="13"/>
  <c r="D102" i="13"/>
  <c r="C102" i="13"/>
  <c r="D103" i="13"/>
  <c r="C103" i="13"/>
  <c r="C104" i="13"/>
  <c r="D104" i="13"/>
  <c r="D105" i="13"/>
  <c r="C105" i="13"/>
  <c r="G99" i="13"/>
  <c r="F99" i="13"/>
  <c r="F100" i="13"/>
  <c r="G100" i="13"/>
  <c r="G101" i="13"/>
  <c r="F101" i="13"/>
  <c r="BV5" i="7"/>
  <c r="BW5" i="7"/>
  <c r="BX125" i="7"/>
  <c r="BY122" i="7"/>
  <c r="BX121" i="7"/>
  <c r="BY123" i="7"/>
  <c r="BX122" i="7"/>
  <c r="BY125" i="7"/>
  <c r="BX124" i="7"/>
  <c r="BY121" i="7"/>
  <c r="BX120" i="7"/>
  <c r="BY119" i="7"/>
  <c r="BX118" i="7"/>
  <c r="BY124" i="7"/>
  <c r="BX123" i="7"/>
  <c r="BX119" i="7"/>
  <c r="BY116" i="7"/>
  <c r="BY120" i="7"/>
  <c r="BY118" i="7"/>
  <c r="BX117" i="7"/>
  <c r="BX115" i="7"/>
  <c r="BY112" i="7"/>
  <c r="BY113" i="7"/>
  <c r="BX112" i="7"/>
  <c r="BY115" i="7"/>
  <c r="BX114" i="7"/>
  <c r="BY114" i="7"/>
  <c r="BX113" i="7"/>
  <c r="BX111" i="7"/>
  <c r="BY108" i="7"/>
  <c r="BX107" i="7"/>
  <c r="BY104" i="7"/>
  <c r="BX103" i="7"/>
  <c r="BY117" i="7"/>
  <c r="BX116" i="7"/>
  <c r="BY111" i="7"/>
  <c r="BX110" i="7"/>
  <c r="BY107" i="7"/>
  <c r="BX106" i="7"/>
  <c r="BY103" i="7"/>
  <c r="BX102" i="7"/>
  <c r="BY100" i="7"/>
  <c r="BX99" i="7"/>
  <c r="BY109" i="7"/>
  <c r="BX108" i="7"/>
  <c r="BY105" i="7"/>
  <c r="BX104" i="7"/>
  <c r="BY101" i="7"/>
  <c r="BX100" i="7"/>
  <c r="BY99" i="7"/>
  <c r="BX98" i="7"/>
  <c r="BY110" i="7"/>
  <c r="BX109" i="7"/>
  <c r="BY102" i="7"/>
  <c r="BY94" i="7"/>
  <c r="BX93" i="7"/>
  <c r="BY90" i="7"/>
  <c r="BX89" i="7"/>
  <c r="BY98" i="7"/>
  <c r="BY95" i="7"/>
  <c r="BX94" i="7"/>
  <c r="BY91" i="7"/>
  <c r="BX90" i="7"/>
  <c r="BX101" i="7"/>
  <c r="BX97" i="7"/>
  <c r="BX96" i="7"/>
  <c r="BY93" i="7"/>
  <c r="BX92" i="7"/>
  <c r="BY89" i="7"/>
  <c r="BY97" i="7"/>
  <c r="BY92" i="7"/>
  <c r="BX91" i="7"/>
  <c r="BX88" i="7"/>
  <c r="BY85" i="7"/>
  <c r="BX84" i="7"/>
  <c r="BY81" i="7"/>
  <c r="BX80" i="7"/>
  <c r="BY77" i="7"/>
  <c r="BX76" i="7"/>
  <c r="BY73" i="7"/>
  <c r="BX72" i="7"/>
  <c r="BY86" i="7"/>
  <c r="BX85" i="7"/>
  <c r="BY82" i="7"/>
  <c r="BX81" i="7"/>
  <c r="BY78" i="7"/>
  <c r="BX77" i="7"/>
  <c r="BY74" i="7"/>
  <c r="BX73" i="7"/>
  <c r="BY70" i="7"/>
  <c r="BY106" i="7"/>
  <c r="BY88" i="7"/>
  <c r="BX87" i="7"/>
  <c r="BY84" i="7"/>
  <c r="BX83" i="7"/>
  <c r="BY80" i="7"/>
  <c r="BX79" i="7"/>
  <c r="BY76" i="7"/>
  <c r="BX75" i="7"/>
  <c r="BY72" i="7"/>
  <c r="BX71" i="7"/>
  <c r="BX105" i="7"/>
  <c r="BY67" i="7"/>
  <c r="BX66" i="7"/>
  <c r="BY63" i="7"/>
  <c r="BX62" i="7"/>
  <c r="BY59" i="7"/>
  <c r="BX58" i="7"/>
  <c r="BY55" i="7"/>
  <c r="BX54" i="7"/>
  <c r="BY87" i="7"/>
  <c r="BX86" i="7"/>
  <c r="BY79" i="7"/>
  <c r="BX78" i="7"/>
  <c r="BY71" i="7"/>
  <c r="BX70" i="7"/>
  <c r="BY68" i="7"/>
  <c r="BX67" i="7"/>
  <c r="BY64" i="7"/>
  <c r="BX63" i="7"/>
  <c r="BY60" i="7"/>
  <c r="BX59" i="7"/>
  <c r="BY56" i="7"/>
  <c r="BX55" i="7"/>
  <c r="BY96" i="7"/>
  <c r="BX95" i="7"/>
  <c r="BY83" i="7"/>
  <c r="BX82" i="7"/>
  <c r="BY75" i="7"/>
  <c r="BX74" i="7"/>
  <c r="BX69" i="7"/>
  <c r="BY66" i="7"/>
  <c r="BX65" i="7"/>
  <c r="BY62" i="7"/>
  <c r="BX61" i="7"/>
  <c r="BY58" i="7"/>
  <c r="BX57" i="7"/>
  <c r="BY54" i="7"/>
  <c r="BX53" i="7"/>
  <c r="BY65" i="7"/>
  <c r="BX64" i="7"/>
  <c r="BY57" i="7"/>
  <c r="BX56" i="7"/>
  <c r="BY52" i="7"/>
  <c r="BX51" i="7"/>
  <c r="BY48" i="7"/>
  <c r="BX47" i="7"/>
  <c r="BY44" i="7"/>
  <c r="BX43" i="7"/>
  <c r="BY40" i="7"/>
  <c r="BX39" i="7"/>
  <c r="BX52" i="7"/>
  <c r="BY49" i="7"/>
  <c r="BX48" i="7"/>
  <c r="BY45" i="7"/>
  <c r="BX44" i="7"/>
  <c r="BY41" i="7"/>
  <c r="BX40" i="7"/>
  <c r="BY37" i="7"/>
  <c r="BY53" i="7"/>
  <c r="BY51" i="7"/>
  <c r="BX50" i="7"/>
  <c r="BY47" i="7"/>
  <c r="BX46" i="7"/>
  <c r="BY43" i="7"/>
  <c r="BX42" i="7"/>
  <c r="BY39" i="7"/>
  <c r="BX38" i="7"/>
  <c r="BY46" i="7"/>
  <c r="BX45" i="7"/>
  <c r="BY38" i="7"/>
  <c r="BX37" i="7"/>
  <c r="BY35" i="7"/>
  <c r="BX34" i="7"/>
  <c r="BY31" i="7"/>
  <c r="BX30" i="7"/>
  <c r="BY27" i="7"/>
  <c r="BX26" i="7"/>
  <c r="BY23" i="7"/>
  <c r="BX22" i="7"/>
  <c r="BY19" i="7"/>
  <c r="BX18" i="7"/>
  <c r="BY15" i="7"/>
  <c r="BX14" i="7"/>
  <c r="BY11" i="7"/>
  <c r="BX10" i="7"/>
  <c r="BY7" i="7"/>
  <c r="BX6" i="7"/>
  <c r="BY50" i="7"/>
  <c r="BX49" i="7"/>
  <c r="BY42" i="7"/>
  <c r="BX41" i="7"/>
  <c r="BX36" i="7"/>
  <c r="BY69" i="7"/>
  <c r="BX68" i="7"/>
  <c r="BY36" i="7"/>
  <c r="BX35" i="7"/>
  <c r="BY32" i="7"/>
  <c r="BX31" i="7"/>
  <c r="BY28" i="7"/>
  <c r="BX27" i="7"/>
  <c r="BY24" i="7"/>
  <c r="BX23" i="7"/>
  <c r="BY20" i="7"/>
  <c r="BX19" i="7"/>
  <c r="BY16" i="7"/>
  <c r="BX15" i="7"/>
  <c r="BY12" i="7"/>
  <c r="BX11" i="7"/>
  <c r="BY8" i="7"/>
  <c r="BX7" i="7"/>
  <c r="CA3" i="7"/>
  <c r="BY61" i="7"/>
  <c r="BX60" i="7"/>
  <c r="BY34" i="7"/>
  <c r="BX33" i="7"/>
  <c r="BY30" i="7"/>
  <c r="BX29" i="7"/>
  <c r="BY26" i="7"/>
  <c r="BX25" i="7"/>
  <c r="BY22" i="7"/>
  <c r="BX21" i="7"/>
  <c r="BY18" i="7"/>
  <c r="BX17" i="7"/>
  <c r="BY14" i="7"/>
  <c r="BX13" i="7"/>
  <c r="BY10" i="7"/>
  <c r="BX9" i="7"/>
  <c r="BY6" i="7"/>
  <c r="BX4" i="7"/>
  <c r="BY33" i="7"/>
  <c r="BX32" i="7"/>
  <c r="BX8" i="7"/>
  <c r="BY25" i="7"/>
  <c r="BX24" i="7"/>
  <c r="BY17" i="7"/>
  <c r="BX16" i="7"/>
  <c r="BY9" i="7"/>
  <c r="BY29" i="7"/>
  <c r="BX28" i="7"/>
  <c r="BY21" i="7"/>
  <c r="BX20" i="7"/>
  <c r="BY13" i="7"/>
  <c r="BX12" i="7"/>
  <c r="BX5" i="7"/>
  <c r="B188" i="13"/>
  <c r="AB12" i="13"/>
  <c r="AA13" i="13"/>
  <c r="AC12" i="13"/>
  <c r="Y54" i="13"/>
  <c r="X55" i="13"/>
  <c r="Z54" i="13"/>
  <c r="L19" i="13"/>
  <c r="K20" i="13"/>
  <c r="M19" i="13"/>
  <c r="Z33" i="13"/>
  <c r="AA27" i="13"/>
  <c r="Y33" i="13"/>
  <c r="L12" i="13"/>
  <c r="K13" i="13"/>
  <c r="M12" i="13"/>
  <c r="B153" i="13"/>
  <c r="E139" i="13"/>
  <c r="BG4" i="18"/>
  <c r="BH3" i="18"/>
  <c r="U118" i="13"/>
  <c r="X76" i="13"/>
  <c r="Y75" i="13"/>
  <c r="Z75" i="13"/>
  <c r="B167" i="13"/>
  <c r="AA4" i="18"/>
  <c r="AB3" i="18"/>
  <c r="E125" i="13"/>
  <c r="B160" i="13"/>
  <c r="E97" i="13"/>
  <c r="G96" i="13"/>
  <c r="F96" i="13"/>
  <c r="H76" i="13"/>
  <c r="I75" i="13"/>
  <c r="J75" i="13"/>
  <c r="F103" i="13"/>
  <c r="E104" i="13"/>
  <c r="G103" i="13"/>
  <c r="B203" i="13"/>
  <c r="X62" i="13"/>
  <c r="Y61" i="13"/>
  <c r="Z61" i="13"/>
  <c r="H48" i="13"/>
  <c r="J47" i="13"/>
  <c r="I47" i="13"/>
  <c r="R188" i="13"/>
  <c r="AE14" i="38"/>
  <c r="AF15" i="38"/>
  <c r="R167" i="13"/>
  <c r="R153" i="13"/>
  <c r="U139" i="13"/>
  <c r="B181" i="13"/>
  <c r="U104" i="13"/>
  <c r="W103" i="13"/>
  <c r="V103" i="13"/>
  <c r="R203" i="13"/>
  <c r="U111" i="13"/>
  <c r="R181" i="13"/>
  <c r="H62" i="13"/>
  <c r="I61" i="13"/>
  <c r="J61" i="13"/>
  <c r="J33" i="13"/>
  <c r="I33" i="13"/>
  <c r="K27" i="13"/>
  <c r="X69" i="13"/>
  <c r="Y68" i="13"/>
  <c r="Z68" i="13"/>
  <c r="U132" i="13"/>
  <c r="I40" i="13"/>
  <c r="J40" i="13"/>
  <c r="H41" i="13"/>
  <c r="X48" i="13"/>
  <c r="Z47" i="13"/>
  <c r="Y47" i="13"/>
  <c r="F89" i="13"/>
  <c r="H83" i="13"/>
  <c r="G89" i="13"/>
  <c r="E132" i="13"/>
  <c r="E111" i="13"/>
  <c r="I54" i="13"/>
  <c r="H55" i="13"/>
  <c r="J54" i="13"/>
  <c r="B174" i="13"/>
  <c r="U125" i="13"/>
  <c r="W89" i="13"/>
  <c r="X83" i="13"/>
  <c r="V89" i="13"/>
  <c r="R174" i="13"/>
  <c r="H69" i="13"/>
  <c r="I68" i="13"/>
  <c r="J68" i="13"/>
  <c r="Y40" i="13"/>
  <c r="X41" i="13"/>
  <c r="Z40" i="13"/>
  <c r="AB5" i="13"/>
  <c r="AC5" i="13"/>
  <c r="AA6" i="13"/>
  <c r="AB19" i="13"/>
  <c r="AA20" i="13"/>
  <c r="AC19" i="13"/>
  <c r="E118" i="13"/>
  <c r="L5" i="13"/>
  <c r="K6" i="13"/>
  <c r="M5" i="13"/>
  <c r="R160" i="13"/>
  <c r="V96" i="13"/>
  <c r="U97" i="13"/>
  <c r="W96" i="13"/>
  <c r="P106" i="13" l="1"/>
  <c r="F111" i="13" s="1"/>
  <c r="AF103" i="13"/>
  <c r="AE102" i="13"/>
  <c r="AF104" i="13"/>
  <c r="AE103" i="13"/>
  <c r="AF105" i="13"/>
  <c r="AE104" i="13"/>
  <c r="AE105" i="13"/>
  <c r="AF102" i="13"/>
  <c r="S98" i="13"/>
  <c r="S99" i="13"/>
  <c r="T99" i="13"/>
  <c r="T100" i="13"/>
  <c r="S100" i="13"/>
  <c r="T101" i="13"/>
  <c r="S101" i="13"/>
  <c r="S102" i="13"/>
  <c r="T102" i="13"/>
  <c r="S103" i="13"/>
  <c r="T103" i="13"/>
  <c r="T104" i="13"/>
  <c r="S104" i="13"/>
  <c r="T105" i="13"/>
  <c r="S105" i="13"/>
  <c r="V99" i="13"/>
  <c r="W99" i="13"/>
  <c r="W100" i="13"/>
  <c r="V100" i="13"/>
  <c r="W101" i="13"/>
  <c r="V101" i="13"/>
  <c r="V102" i="13"/>
  <c r="W102" i="13"/>
  <c r="CB124" i="7"/>
  <c r="CA123" i="7"/>
  <c r="CB120" i="7"/>
  <c r="CB125" i="7"/>
  <c r="CA124" i="7"/>
  <c r="CB121" i="7"/>
  <c r="CA120" i="7"/>
  <c r="CB123" i="7"/>
  <c r="CA122" i="7"/>
  <c r="CA125" i="7"/>
  <c r="CB117" i="7"/>
  <c r="CA116" i="7"/>
  <c r="CB122" i="7"/>
  <c r="CB118" i="7"/>
  <c r="CA117" i="7"/>
  <c r="CA119" i="7"/>
  <c r="CB116" i="7"/>
  <c r="CB119" i="7"/>
  <c r="CB114" i="7"/>
  <c r="CA113" i="7"/>
  <c r="CA121" i="7"/>
  <c r="CA118" i="7"/>
  <c r="CB115" i="7"/>
  <c r="CA114" i="7"/>
  <c r="CB113" i="7"/>
  <c r="CA112" i="7"/>
  <c r="CB112" i="7"/>
  <c r="CB110" i="7"/>
  <c r="CA109" i="7"/>
  <c r="CB106" i="7"/>
  <c r="CA105" i="7"/>
  <c r="CB102" i="7"/>
  <c r="CA115" i="7"/>
  <c r="CB109" i="7"/>
  <c r="CA108" i="7"/>
  <c r="CB105" i="7"/>
  <c r="CA104" i="7"/>
  <c r="CB111" i="7"/>
  <c r="CB108" i="7"/>
  <c r="CB107" i="7"/>
  <c r="CB104" i="7"/>
  <c r="CB103" i="7"/>
  <c r="CA101" i="7"/>
  <c r="CB98" i="7"/>
  <c r="CA97" i="7"/>
  <c r="CA111" i="7"/>
  <c r="CA110" i="7"/>
  <c r="CA107" i="7"/>
  <c r="CA106" i="7"/>
  <c r="CA103" i="7"/>
  <c r="CA102" i="7"/>
  <c r="CB99" i="7"/>
  <c r="CA98" i="7"/>
  <c r="CB101" i="7"/>
  <c r="CA100" i="7"/>
  <c r="CA99" i="7"/>
  <c r="CB96" i="7"/>
  <c r="CA95" i="7"/>
  <c r="CB92" i="7"/>
  <c r="CA91" i="7"/>
  <c r="CB97" i="7"/>
  <c r="CA96" i="7"/>
  <c r="CB93" i="7"/>
  <c r="CA92" i="7"/>
  <c r="CB89" i="7"/>
  <c r="CB100" i="7"/>
  <c r="CB95" i="7"/>
  <c r="CA94" i="7"/>
  <c r="CB91" i="7"/>
  <c r="CA90" i="7"/>
  <c r="CB90" i="7"/>
  <c r="CB87" i="7"/>
  <c r="CA86" i="7"/>
  <c r="CB83" i="7"/>
  <c r="CA82" i="7"/>
  <c r="CB79" i="7"/>
  <c r="CA78" i="7"/>
  <c r="CB75" i="7"/>
  <c r="CA74" i="7"/>
  <c r="CB71" i="7"/>
  <c r="CA70" i="7"/>
  <c r="CA89" i="7"/>
  <c r="CB88" i="7"/>
  <c r="CA87" i="7"/>
  <c r="CB84" i="7"/>
  <c r="CA83" i="7"/>
  <c r="CB80" i="7"/>
  <c r="CA79" i="7"/>
  <c r="CB76" i="7"/>
  <c r="CA75" i="7"/>
  <c r="CB72" i="7"/>
  <c r="CA71" i="7"/>
  <c r="CA93" i="7"/>
  <c r="CB86" i="7"/>
  <c r="CA85" i="7"/>
  <c r="CB82" i="7"/>
  <c r="CA81" i="7"/>
  <c r="CB78" i="7"/>
  <c r="CA77" i="7"/>
  <c r="CB74" i="7"/>
  <c r="CA73" i="7"/>
  <c r="CB70" i="7"/>
  <c r="CA88" i="7"/>
  <c r="CA80" i="7"/>
  <c r="CA72" i="7"/>
  <c r="CB69" i="7"/>
  <c r="CA68" i="7"/>
  <c r="CB65" i="7"/>
  <c r="CA64" i="7"/>
  <c r="CB61" i="7"/>
  <c r="CA60" i="7"/>
  <c r="CB57" i="7"/>
  <c r="CA56" i="7"/>
  <c r="CB85" i="7"/>
  <c r="CB77" i="7"/>
  <c r="CA69" i="7"/>
  <c r="CB66" i="7"/>
  <c r="CA65" i="7"/>
  <c r="CB62" i="7"/>
  <c r="CA61" i="7"/>
  <c r="CB58" i="7"/>
  <c r="CA57" i="7"/>
  <c r="CB54" i="7"/>
  <c r="CB94" i="7"/>
  <c r="CB81" i="7"/>
  <c r="CB73" i="7"/>
  <c r="CB68" i="7"/>
  <c r="CA67" i="7"/>
  <c r="CB64" i="7"/>
  <c r="CA63" i="7"/>
  <c r="CB60" i="7"/>
  <c r="CA59" i="7"/>
  <c r="CB56" i="7"/>
  <c r="CA55" i="7"/>
  <c r="CB63" i="7"/>
  <c r="CB55" i="7"/>
  <c r="CB50" i="7"/>
  <c r="CA49" i="7"/>
  <c r="CB46" i="7"/>
  <c r="CA45" i="7"/>
  <c r="CB42" i="7"/>
  <c r="CA41" i="7"/>
  <c r="CB38" i="7"/>
  <c r="CA37" i="7"/>
  <c r="CA84" i="7"/>
  <c r="CA76" i="7"/>
  <c r="CA62" i="7"/>
  <c r="CA54" i="7"/>
  <c r="CB53" i="7"/>
  <c r="CB51" i="7"/>
  <c r="CA50" i="7"/>
  <c r="CB47" i="7"/>
  <c r="CA46" i="7"/>
  <c r="CB43" i="7"/>
  <c r="CA42" i="7"/>
  <c r="CB39" i="7"/>
  <c r="CA38" i="7"/>
  <c r="CA66" i="7"/>
  <c r="CA58" i="7"/>
  <c r="CA52" i="7"/>
  <c r="CB49" i="7"/>
  <c r="CA48" i="7"/>
  <c r="CB45" i="7"/>
  <c r="CA44" i="7"/>
  <c r="CB41" i="7"/>
  <c r="CA40" i="7"/>
  <c r="CB37" i="7"/>
  <c r="CB52" i="7"/>
  <c r="CB44" i="7"/>
  <c r="CA36" i="7"/>
  <c r="CB33" i="7"/>
  <c r="CA32" i="7"/>
  <c r="CB29" i="7"/>
  <c r="CA28" i="7"/>
  <c r="CB25" i="7"/>
  <c r="CA24" i="7"/>
  <c r="CB21" i="7"/>
  <c r="CA20" i="7"/>
  <c r="CB17" i="7"/>
  <c r="CA16" i="7"/>
  <c r="CB13" i="7"/>
  <c r="CA12" i="7"/>
  <c r="CB9" i="7"/>
  <c r="CA8" i="7"/>
  <c r="CD3" i="7"/>
  <c r="CB48" i="7"/>
  <c r="CB40" i="7"/>
  <c r="CB67" i="7"/>
  <c r="CA53" i="7"/>
  <c r="CA51" i="7"/>
  <c r="CA43" i="7"/>
  <c r="CB34" i="7"/>
  <c r="CA33" i="7"/>
  <c r="CB30" i="7"/>
  <c r="CA29" i="7"/>
  <c r="CB26" i="7"/>
  <c r="CA25" i="7"/>
  <c r="CB22" i="7"/>
  <c r="CA21" i="7"/>
  <c r="CB18" i="7"/>
  <c r="CA17" i="7"/>
  <c r="CB14" i="7"/>
  <c r="CA13" i="7"/>
  <c r="CB10" i="7"/>
  <c r="CA9" i="7"/>
  <c r="CB6" i="7"/>
  <c r="CB59" i="7"/>
  <c r="CA47" i="7"/>
  <c r="CA39" i="7"/>
  <c r="CB36" i="7"/>
  <c r="CA35" i="7"/>
  <c r="CB32" i="7"/>
  <c r="CA31" i="7"/>
  <c r="CB28" i="7"/>
  <c r="CA27" i="7"/>
  <c r="CB24" i="7"/>
  <c r="CA23" i="7"/>
  <c r="CB20" i="7"/>
  <c r="CA19" i="7"/>
  <c r="CB16" i="7"/>
  <c r="CA15" i="7"/>
  <c r="CB12" i="7"/>
  <c r="CA11" i="7"/>
  <c r="CB8" i="7"/>
  <c r="CA7" i="7"/>
  <c r="CA5" i="7"/>
  <c r="CB35" i="7"/>
  <c r="CA34" i="7"/>
  <c r="CB31" i="7"/>
  <c r="CA26" i="7"/>
  <c r="CA18" i="7"/>
  <c r="CA10" i="7"/>
  <c r="CA4" i="7"/>
  <c r="CA6" i="7"/>
  <c r="CB23" i="7"/>
  <c r="CB15" i="7"/>
  <c r="CB7" i="7"/>
  <c r="CA22" i="7"/>
  <c r="CA14" i="7"/>
  <c r="CB27" i="7"/>
  <c r="CB19" i="7"/>
  <c r="CB11" i="7"/>
  <c r="CA30" i="7"/>
  <c r="BZ5" i="7"/>
  <c r="BY5" i="7"/>
  <c r="E119" i="13"/>
  <c r="H70" i="13"/>
  <c r="I69" i="13"/>
  <c r="J69" i="13"/>
  <c r="J41" i="13"/>
  <c r="I41" i="13"/>
  <c r="K35" i="13"/>
  <c r="X70" i="13"/>
  <c r="Y69" i="13"/>
  <c r="Z69" i="13"/>
  <c r="I48" i="13"/>
  <c r="H49" i="13"/>
  <c r="J48" i="13"/>
  <c r="B211" i="13"/>
  <c r="E105" i="13"/>
  <c r="G104" i="13"/>
  <c r="F104" i="13"/>
  <c r="H77" i="13"/>
  <c r="I76" i="13"/>
  <c r="J76" i="13"/>
  <c r="B168" i="13"/>
  <c r="U119" i="13"/>
  <c r="E140" i="13"/>
  <c r="L13" i="13"/>
  <c r="K14" i="13"/>
  <c r="M13" i="13"/>
  <c r="AB13" i="13"/>
  <c r="AC13" i="13"/>
  <c r="AA14" i="13"/>
  <c r="R168" i="13"/>
  <c r="X84" i="13"/>
  <c r="Y83" i="13"/>
  <c r="Z83" i="13"/>
  <c r="U126" i="13"/>
  <c r="E112" i="13"/>
  <c r="G111" i="13"/>
  <c r="E133" i="13"/>
  <c r="U133" i="13"/>
  <c r="L27" i="13"/>
  <c r="K28" i="13"/>
  <c r="M27" i="13"/>
  <c r="AG15" i="38"/>
  <c r="AF14" i="38"/>
  <c r="E126" i="13"/>
  <c r="X77" i="13"/>
  <c r="Y76" i="13"/>
  <c r="Z76" i="13"/>
  <c r="BH4" i="18"/>
  <c r="BI3" i="18"/>
  <c r="X56" i="13"/>
  <c r="Z55" i="13"/>
  <c r="Y55" i="13"/>
  <c r="L6" i="13"/>
  <c r="K7" i="13"/>
  <c r="M6" i="13"/>
  <c r="AA7" i="13"/>
  <c r="AC6" i="13"/>
  <c r="AB6" i="13"/>
  <c r="W97" i="13"/>
  <c r="X91" i="13"/>
  <c r="V97" i="13"/>
  <c r="AB20" i="13"/>
  <c r="AA21" i="13"/>
  <c r="AC20" i="13"/>
  <c r="R182" i="13"/>
  <c r="B182" i="13"/>
  <c r="H56" i="13"/>
  <c r="J55" i="13"/>
  <c r="I55" i="13"/>
  <c r="I62" i="13"/>
  <c r="H63" i="13"/>
  <c r="J62" i="13"/>
  <c r="U112" i="13"/>
  <c r="R211" i="13"/>
  <c r="V104" i="13"/>
  <c r="W104" i="13"/>
  <c r="U105" i="13"/>
  <c r="U140" i="13"/>
  <c r="AC3" i="18"/>
  <c r="AB4" i="18"/>
  <c r="B175" i="13"/>
  <c r="B161" i="13"/>
  <c r="E147" i="13"/>
  <c r="L20" i="13"/>
  <c r="K21" i="13"/>
  <c r="M20" i="13"/>
  <c r="B196" i="13"/>
  <c r="R161" i="13"/>
  <c r="U147" i="13"/>
  <c r="H84" i="13"/>
  <c r="I83" i="13"/>
  <c r="J83" i="13"/>
  <c r="Y48" i="13"/>
  <c r="X49" i="13"/>
  <c r="Z48" i="13"/>
  <c r="R189" i="13"/>
  <c r="B189" i="13"/>
  <c r="R175" i="13"/>
  <c r="R196" i="13"/>
  <c r="Y62" i="13"/>
  <c r="X63" i="13"/>
  <c r="Z62" i="13"/>
  <c r="F97" i="13"/>
  <c r="H91" i="13"/>
  <c r="G97" i="13"/>
  <c r="AB27" i="13"/>
  <c r="AA28" i="13"/>
  <c r="AC27" i="13"/>
  <c r="Z41" i="13"/>
  <c r="AA35" i="13"/>
  <c r="Y41" i="13"/>
  <c r="P113" i="13" l="1"/>
  <c r="P112" i="13"/>
  <c r="P111" i="13"/>
  <c r="P110" i="13"/>
  <c r="O112" i="13"/>
  <c r="O113" i="13"/>
  <c r="C106" i="13"/>
  <c r="O110" i="13"/>
  <c r="O111" i="13"/>
  <c r="AF106" i="13"/>
  <c r="D107" i="13"/>
  <c r="C107" i="13"/>
  <c r="C108" i="13"/>
  <c r="D108" i="13"/>
  <c r="C109" i="13"/>
  <c r="D109" i="13"/>
  <c r="C110" i="13"/>
  <c r="D110" i="13"/>
  <c r="C111" i="13"/>
  <c r="D111" i="13"/>
  <c r="C112" i="13"/>
  <c r="D112" i="13"/>
  <c r="D113" i="13"/>
  <c r="C113" i="13"/>
  <c r="F107" i="13"/>
  <c r="G107" i="13"/>
  <c r="F108" i="13"/>
  <c r="G108" i="13"/>
  <c r="G109" i="13"/>
  <c r="F109" i="13"/>
  <c r="G110" i="13"/>
  <c r="F110" i="13"/>
  <c r="CC5" i="7"/>
  <c r="CB5" i="7"/>
  <c r="CD125" i="7"/>
  <c r="CE122" i="7"/>
  <c r="CD121" i="7"/>
  <c r="CE123" i="7"/>
  <c r="CD122" i="7"/>
  <c r="CE125" i="7"/>
  <c r="CD124" i="7"/>
  <c r="CE121" i="7"/>
  <c r="CD120" i="7"/>
  <c r="CE124" i="7"/>
  <c r="CD123" i="7"/>
  <c r="CE119" i="7"/>
  <c r="CD118" i="7"/>
  <c r="CD119" i="7"/>
  <c r="CE116" i="7"/>
  <c r="CE118" i="7"/>
  <c r="CD117" i="7"/>
  <c r="CD115" i="7"/>
  <c r="CE112" i="7"/>
  <c r="CE117" i="7"/>
  <c r="CD116" i="7"/>
  <c r="CE113" i="7"/>
  <c r="CD112" i="7"/>
  <c r="CE115" i="7"/>
  <c r="CD114" i="7"/>
  <c r="CD111" i="7"/>
  <c r="CE108" i="7"/>
  <c r="CD107" i="7"/>
  <c r="CE104" i="7"/>
  <c r="CD103" i="7"/>
  <c r="CE120" i="7"/>
  <c r="CE114" i="7"/>
  <c r="CD113" i="7"/>
  <c r="CE111" i="7"/>
  <c r="CD110" i="7"/>
  <c r="CE107" i="7"/>
  <c r="CD106" i="7"/>
  <c r="CE103" i="7"/>
  <c r="CD102" i="7"/>
  <c r="CE110" i="7"/>
  <c r="CD109" i="7"/>
  <c r="CE106" i="7"/>
  <c r="CD105" i="7"/>
  <c r="CE102" i="7"/>
  <c r="CE100" i="7"/>
  <c r="CD99" i="7"/>
  <c r="CE101" i="7"/>
  <c r="CD100" i="7"/>
  <c r="CE109" i="7"/>
  <c r="CD108" i="7"/>
  <c r="CE105" i="7"/>
  <c r="CD104" i="7"/>
  <c r="CE99" i="7"/>
  <c r="CD98" i="7"/>
  <c r="CE98" i="7"/>
  <c r="CD97" i="7"/>
  <c r="CE94" i="7"/>
  <c r="CD93" i="7"/>
  <c r="CE90" i="7"/>
  <c r="CD89" i="7"/>
  <c r="CE95" i="7"/>
  <c r="CD94" i="7"/>
  <c r="CE91" i="7"/>
  <c r="CD90" i="7"/>
  <c r="CE97" i="7"/>
  <c r="CD96" i="7"/>
  <c r="CE93" i="7"/>
  <c r="CD92" i="7"/>
  <c r="CE89" i="7"/>
  <c r="CD88" i="7"/>
  <c r="CE85" i="7"/>
  <c r="CD84" i="7"/>
  <c r="CE81" i="7"/>
  <c r="CD80" i="7"/>
  <c r="CE77" i="7"/>
  <c r="CD76" i="7"/>
  <c r="CE73" i="7"/>
  <c r="CD72" i="7"/>
  <c r="CE96" i="7"/>
  <c r="CD95" i="7"/>
  <c r="CE86" i="7"/>
  <c r="CD85" i="7"/>
  <c r="CE82" i="7"/>
  <c r="CD81" i="7"/>
  <c r="CE78" i="7"/>
  <c r="CD77" i="7"/>
  <c r="CE74" i="7"/>
  <c r="CD73" i="7"/>
  <c r="CE70" i="7"/>
  <c r="CD101" i="7"/>
  <c r="CE92" i="7"/>
  <c r="CD91" i="7"/>
  <c r="CE88" i="7"/>
  <c r="CD87" i="7"/>
  <c r="CE84" i="7"/>
  <c r="CD83" i="7"/>
  <c r="CE80" i="7"/>
  <c r="CD79" i="7"/>
  <c r="CE76" i="7"/>
  <c r="CD75" i="7"/>
  <c r="CE72" i="7"/>
  <c r="CD71" i="7"/>
  <c r="CE87" i="7"/>
  <c r="CD86" i="7"/>
  <c r="CE79" i="7"/>
  <c r="CD78" i="7"/>
  <c r="CE71" i="7"/>
  <c r="CD70" i="7"/>
  <c r="CE67" i="7"/>
  <c r="CD66" i="7"/>
  <c r="CE63" i="7"/>
  <c r="CD62" i="7"/>
  <c r="CE59" i="7"/>
  <c r="CD58" i="7"/>
  <c r="CE55" i="7"/>
  <c r="CD54" i="7"/>
  <c r="CE68" i="7"/>
  <c r="CD67" i="7"/>
  <c r="CE64" i="7"/>
  <c r="CD63" i="7"/>
  <c r="CE60" i="7"/>
  <c r="CD59" i="7"/>
  <c r="CE56" i="7"/>
  <c r="CD55" i="7"/>
  <c r="CD69" i="7"/>
  <c r="CE66" i="7"/>
  <c r="CD65" i="7"/>
  <c r="CE62" i="7"/>
  <c r="CD61" i="7"/>
  <c r="CE58" i="7"/>
  <c r="CD57" i="7"/>
  <c r="CE54" i="7"/>
  <c r="CD53" i="7"/>
  <c r="CE53" i="7"/>
  <c r="CE52" i="7"/>
  <c r="CD51" i="7"/>
  <c r="CE48" i="7"/>
  <c r="CD47" i="7"/>
  <c r="CE44" i="7"/>
  <c r="CD43" i="7"/>
  <c r="CE40" i="7"/>
  <c r="CD39" i="7"/>
  <c r="CE69" i="7"/>
  <c r="CD68" i="7"/>
  <c r="CE61" i="7"/>
  <c r="CD60" i="7"/>
  <c r="CD52" i="7"/>
  <c r="CE49" i="7"/>
  <c r="CD48" i="7"/>
  <c r="CE45" i="7"/>
  <c r="CD44" i="7"/>
  <c r="CE41" i="7"/>
  <c r="CD40" i="7"/>
  <c r="CE37" i="7"/>
  <c r="CD82" i="7"/>
  <c r="CD74" i="7"/>
  <c r="CE65" i="7"/>
  <c r="CD64" i="7"/>
  <c r="CE57" i="7"/>
  <c r="CD56" i="7"/>
  <c r="CE51" i="7"/>
  <c r="CD50" i="7"/>
  <c r="CE47" i="7"/>
  <c r="CD46" i="7"/>
  <c r="CE43" i="7"/>
  <c r="CD42" i="7"/>
  <c r="CE39" i="7"/>
  <c r="CD38" i="7"/>
  <c r="CE35" i="7"/>
  <c r="CD34" i="7"/>
  <c r="CE31" i="7"/>
  <c r="CD30" i="7"/>
  <c r="CE27" i="7"/>
  <c r="CD26" i="7"/>
  <c r="CE23" i="7"/>
  <c r="CD22" i="7"/>
  <c r="CE19" i="7"/>
  <c r="CD18" i="7"/>
  <c r="CE15" i="7"/>
  <c r="CD14" i="7"/>
  <c r="CE11" i="7"/>
  <c r="CD10" i="7"/>
  <c r="CE7" i="7"/>
  <c r="CD6" i="7"/>
  <c r="CD5" i="7"/>
  <c r="CD36" i="7"/>
  <c r="CE83" i="7"/>
  <c r="CE75" i="7"/>
  <c r="CE50" i="7"/>
  <c r="CD49" i="7"/>
  <c r="CE42" i="7"/>
  <c r="CD41" i="7"/>
  <c r="CE36" i="7"/>
  <c r="CD35" i="7"/>
  <c r="CE32" i="7"/>
  <c r="CD31" i="7"/>
  <c r="CE28" i="7"/>
  <c r="CD27" i="7"/>
  <c r="CE24" i="7"/>
  <c r="CD23" i="7"/>
  <c r="CE20" i="7"/>
  <c r="CD19" i="7"/>
  <c r="CE16" i="7"/>
  <c r="CD15" i="7"/>
  <c r="CE12" i="7"/>
  <c r="CD11" i="7"/>
  <c r="CE8" i="7"/>
  <c r="CD7" i="7"/>
  <c r="CD4" i="7"/>
  <c r="CE46" i="7"/>
  <c r="CD45" i="7"/>
  <c r="CE38" i="7"/>
  <c r="CD37" i="7"/>
  <c r="CE34" i="7"/>
  <c r="CD33" i="7"/>
  <c r="CE30" i="7"/>
  <c r="CD29" i="7"/>
  <c r="CE26" i="7"/>
  <c r="CD25" i="7"/>
  <c r="CE22" i="7"/>
  <c r="CD21" i="7"/>
  <c r="CE18" i="7"/>
  <c r="CD17" i="7"/>
  <c r="CE14" i="7"/>
  <c r="CD13" i="7"/>
  <c r="CE10" i="7"/>
  <c r="CD9" i="7"/>
  <c r="CE6" i="7"/>
  <c r="CG3" i="7"/>
  <c r="CE33" i="7"/>
  <c r="CD32" i="7"/>
  <c r="CE25" i="7"/>
  <c r="CD24" i="7"/>
  <c r="CE17" i="7"/>
  <c r="CD16" i="7"/>
  <c r="CE9" i="7"/>
  <c r="CD8" i="7"/>
  <c r="CE29" i="7"/>
  <c r="CD28" i="7"/>
  <c r="CE21" i="7"/>
  <c r="CD20" i="7"/>
  <c r="CE13" i="7"/>
  <c r="CD12" i="7"/>
  <c r="H92" i="13"/>
  <c r="I91" i="13"/>
  <c r="J91" i="13"/>
  <c r="R219" i="13"/>
  <c r="L28" i="13"/>
  <c r="K29" i="13"/>
  <c r="M28" i="13"/>
  <c r="R204" i="13"/>
  <c r="R183" i="13"/>
  <c r="R169" i="13"/>
  <c r="U155" i="13"/>
  <c r="AB35" i="13"/>
  <c r="AA36" i="13"/>
  <c r="AC35" i="13"/>
  <c r="R197" i="13"/>
  <c r="Z49" i="13"/>
  <c r="AA43" i="13"/>
  <c r="Y49" i="13"/>
  <c r="E148" i="13"/>
  <c r="X64" i="13"/>
  <c r="Z63" i="13"/>
  <c r="Y63" i="13"/>
  <c r="B197" i="13"/>
  <c r="U148" i="13"/>
  <c r="B204" i="13"/>
  <c r="L21" i="13"/>
  <c r="K22" i="13"/>
  <c r="M21" i="13"/>
  <c r="B183" i="13"/>
  <c r="U141" i="13"/>
  <c r="V112" i="13"/>
  <c r="U113" i="13"/>
  <c r="W112" i="13"/>
  <c r="H64" i="13"/>
  <c r="J63" i="13"/>
  <c r="I63" i="13"/>
  <c r="I56" i="13"/>
  <c r="J56" i="13"/>
  <c r="H57" i="13"/>
  <c r="AB21" i="13"/>
  <c r="AC21" i="13"/>
  <c r="AA22" i="13"/>
  <c r="U134" i="13"/>
  <c r="E141" i="13"/>
  <c r="I70" i="13"/>
  <c r="H71" i="13"/>
  <c r="J70" i="13"/>
  <c r="B169" i="13"/>
  <c r="E155" i="13"/>
  <c r="B190" i="13"/>
  <c r="R190" i="13"/>
  <c r="K8" i="13"/>
  <c r="M7" i="13"/>
  <c r="L7" i="13"/>
  <c r="AD3" i="18"/>
  <c r="AC4" i="18"/>
  <c r="W105" i="13"/>
  <c r="X99" i="13"/>
  <c r="V105" i="13"/>
  <c r="BJ3" i="18"/>
  <c r="BI4" i="18"/>
  <c r="X78" i="13"/>
  <c r="Y77" i="13"/>
  <c r="Z77" i="13"/>
  <c r="U127" i="13"/>
  <c r="U120" i="13"/>
  <c r="H78" i="13"/>
  <c r="I77" i="13"/>
  <c r="J77" i="13"/>
  <c r="B219" i="13"/>
  <c r="J49" i="13"/>
  <c r="I49" i="13"/>
  <c r="K43" i="13"/>
  <c r="Y70" i="13"/>
  <c r="X71" i="13"/>
  <c r="Z70" i="13"/>
  <c r="Y56" i="13"/>
  <c r="X57" i="13"/>
  <c r="Z56" i="13"/>
  <c r="E127" i="13"/>
  <c r="X85" i="13"/>
  <c r="Y84" i="13"/>
  <c r="Z84" i="13"/>
  <c r="AA15" i="13"/>
  <c r="AC14" i="13"/>
  <c r="AB14" i="13"/>
  <c r="L14" i="13"/>
  <c r="K15" i="13"/>
  <c r="M14" i="13"/>
  <c r="B176" i="13"/>
  <c r="F105" i="13"/>
  <c r="H99" i="13"/>
  <c r="G105" i="13"/>
  <c r="AB28" i="13"/>
  <c r="AA29" i="13"/>
  <c r="AC28" i="13"/>
  <c r="H85" i="13"/>
  <c r="I84" i="13"/>
  <c r="J84" i="13"/>
  <c r="X92" i="13"/>
  <c r="Y91" i="13"/>
  <c r="Z91" i="13"/>
  <c r="AB7" i="13"/>
  <c r="AA8" i="13"/>
  <c r="AC7" i="13"/>
  <c r="AH15" i="38"/>
  <c r="AG14" i="38"/>
  <c r="E134" i="13"/>
  <c r="G112" i="13"/>
  <c r="E113" i="13"/>
  <c r="F112" i="13"/>
  <c r="R176" i="13"/>
  <c r="L35" i="13"/>
  <c r="K36" i="13"/>
  <c r="M35" i="13"/>
  <c r="E120" i="13"/>
  <c r="P114" i="13" l="1"/>
  <c r="AE113" i="13"/>
  <c r="AF110" i="13"/>
  <c r="S106" i="13"/>
  <c r="AF111" i="13"/>
  <c r="AE110" i="13"/>
  <c r="AF112" i="13"/>
  <c r="AE111" i="13"/>
  <c r="AF113" i="13"/>
  <c r="AE112" i="13"/>
  <c r="T107" i="13"/>
  <c r="S107" i="13"/>
  <c r="T108" i="13"/>
  <c r="S108" i="13"/>
  <c r="S109" i="13"/>
  <c r="T109" i="13"/>
  <c r="T110" i="13"/>
  <c r="S110" i="13"/>
  <c r="S111" i="13"/>
  <c r="T111" i="13"/>
  <c r="T112" i="13"/>
  <c r="S112" i="13"/>
  <c r="S113" i="13"/>
  <c r="T113" i="13"/>
  <c r="W107" i="13"/>
  <c r="V107" i="13"/>
  <c r="W108" i="13"/>
  <c r="V108" i="13"/>
  <c r="W109" i="13"/>
  <c r="V109" i="13"/>
  <c r="W110" i="13"/>
  <c r="V110" i="13"/>
  <c r="V111" i="13"/>
  <c r="W111" i="13"/>
  <c r="CH124" i="7"/>
  <c r="CG123" i="7"/>
  <c r="CH120" i="7"/>
  <c r="CH125" i="7"/>
  <c r="CG124" i="7"/>
  <c r="CH121" i="7"/>
  <c r="CG120" i="7"/>
  <c r="CH123" i="7"/>
  <c r="CG122" i="7"/>
  <c r="CH122" i="7"/>
  <c r="CH117" i="7"/>
  <c r="CG116" i="7"/>
  <c r="CG121" i="7"/>
  <c r="CH118" i="7"/>
  <c r="CG117" i="7"/>
  <c r="CG125" i="7"/>
  <c r="CG119" i="7"/>
  <c r="CH116" i="7"/>
  <c r="CG118" i="7"/>
  <c r="CH114" i="7"/>
  <c r="CG113" i="7"/>
  <c r="CH115" i="7"/>
  <c r="CG114" i="7"/>
  <c r="CH119" i="7"/>
  <c r="CH113" i="7"/>
  <c r="CG112" i="7"/>
  <c r="CH110" i="7"/>
  <c r="CG109" i="7"/>
  <c r="CH106" i="7"/>
  <c r="CG105" i="7"/>
  <c r="CH102" i="7"/>
  <c r="CH112" i="7"/>
  <c r="CH109" i="7"/>
  <c r="CG108" i="7"/>
  <c r="CH105" i="7"/>
  <c r="CG104" i="7"/>
  <c r="CG101" i="7"/>
  <c r="CH98" i="7"/>
  <c r="CG97" i="7"/>
  <c r="CG115" i="7"/>
  <c r="CH99" i="7"/>
  <c r="CG98" i="7"/>
  <c r="CG111" i="7"/>
  <c r="CG110" i="7"/>
  <c r="CG107" i="7"/>
  <c r="CG106" i="7"/>
  <c r="CG103" i="7"/>
  <c r="CG102" i="7"/>
  <c r="CH101" i="7"/>
  <c r="CG100" i="7"/>
  <c r="CH108" i="7"/>
  <c r="CH96" i="7"/>
  <c r="CG95" i="7"/>
  <c r="CH92" i="7"/>
  <c r="CG91" i="7"/>
  <c r="CH107" i="7"/>
  <c r="CG96" i="7"/>
  <c r="CH93" i="7"/>
  <c r="CG92" i="7"/>
  <c r="CH89" i="7"/>
  <c r="CH111" i="7"/>
  <c r="CH103" i="7"/>
  <c r="CG99" i="7"/>
  <c r="CH95" i="7"/>
  <c r="CG94" i="7"/>
  <c r="CH91" i="7"/>
  <c r="CG90" i="7"/>
  <c r="CH100" i="7"/>
  <c r="CG89" i="7"/>
  <c r="CH87" i="7"/>
  <c r="CG86" i="7"/>
  <c r="CH83" i="7"/>
  <c r="CG82" i="7"/>
  <c r="CH79" i="7"/>
  <c r="CG78" i="7"/>
  <c r="CH75" i="7"/>
  <c r="CG74" i="7"/>
  <c r="CH71" i="7"/>
  <c r="CG70" i="7"/>
  <c r="CH104" i="7"/>
  <c r="CH94" i="7"/>
  <c r="CH88" i="7"/>
  <c r="CG87" i="7"/>
  <c r="CH84" i="7"/>
  <c r="CG83" i="7"/>
  <c r="CH80" i="7"/>
  <c r="CG79" i="7"/>
  <c r="CH76" i="7"/>
  <c r="CG75" i="7"/>
  <c r="CH72" i="7"/>
  <c r="CG71" i="7"/>
  <c r="CH97" i="7"/>
  <c r="CH90" i="7"/>
  <c r="CH86" i="7"/>
  <c r="CG85" i="7"/>
  <c r="CH82" i="7"/>
  <c r="CG81" i="7"/>
  <c r="CH78" i="7"/>
  <c r="CG77" i="7"/>
  <c r="CH74" i="7"/>
  <c r="CG73" i="7"/>
  <c r="CH70" i="7"/>
  <c r="CG93" i="7"/>
  <c r="CH85" i="7"/>
  <c r="CH77" i="7"/>
  <c r="CH69" i="7"/>
  <c r="CG68" i="7"/>
  <c r="CH65" i="7"/>
  <c r="CG64" i="7"/>
  <c r="CH61" i="7"/>
  <c r="CG60" i="7"/>
  <c r="CH57" i="7"/>
  <c r="CG56" i="7"/>
  <c r="CG84" i="7"/>
  <c r="CG76" i="7"/>
  <c r="CG69" i="7"/>
  <c r="CH66" i="7"/>
  <c r="CG65" i="7"/>
  <c r="CH62" i="7"/>
  <c r="CG61" i="7"/>
  <c r="CH58" i="7"/>
  <c r="CG57" i="7"/>
  <c r="CH54" i="7"/>
  <c r="CG88" i="7"/>
  <c r="CG80" i="7"/>
  <c r="CG72" i="7"/>
  <c r="CH68" i="7"/>
  <c r="CG67" i="7"/>
  <c r="CH64" i="7"/>
  <c r="CG63" i="7"/>
  <c r="CH60" i="7"/>
  <c r="CG59" i="7"/>
  <c r="CH56" i="7"/>
  <c r="CG55" i="7"/>
  <c r="CH81" i="7"/>
  <c r="CH73" i="7"/>
  <c r="CG62" i="7"/>
  <c r="CG54" i="7"/>
  <c r="CH50" i="7"/>
  <c r="CG49" i="7"/>
  <c r="CH46" i="7"/>
  <c r="CG45" i="7"/>
  <c r="CH42" i="7"/>
  <c r="CG41" i="7"/>
  <c r="CH38" i="7"/>
  <c r="CG37" i="7"/>
  <c r="CH67" i="7"/>
  <c r="CH59" i="7"/>
  <c r="CH51" i="7"/>
  <c r="CG50" i="7"/>
  <c r="CH47" i="7"/>
  <c r="CG46" i="7"/>
  <c r="CH43" i="7"/>
  <c r="CG42" i="7"/>
  <c r="CH39" i="7"/>
  <c r="CG38" i="7"/>
  <c r="CH63" i="7"/>
  <c r="CH55" i="7"/>
  <c r="CG53" i="7"/>
  <c r="CG52" i="7"/>
  <c r="CH49" i="7"/>
  <c r="CG48" i="7"/>
  <c r="CH45" i="7"/>
  <c r="CG44" i="7"/>
  <c r="CH41" i="7"/>
  <c r="CG40" i="7"/>
  <c r="CH37" i="7"/>
  <c r="CG58" i="7"/>
  <c r="CH53" i="7"/>
  <c r="CG51" i="7"/>
  <c r="CG43" i="7"/>
  <c r="CG36" i="7"/>
  <c r="CH33" i="7"/>
  <c r="CG32" i="7"/>
  <c r="CH29" i="7"/>
  <c r="CG28" i="7"/>
  <c r="CH25" i="7"/>
  <c r="CG24" i="7"/>
  <c r="CH21" i="7"/>
  <c r="CG20" i="7"/>
  <c r="CH17" i="7"/>
  <c r="CG16" i="7"/>
  <c r="CH13" i="7"/>
  <c r="CG12" i="7"/>
  <c r="CH9" i="7"/>
  <c r="CG8" i="7"/>
  <c r="CG4" i="7"/>
  <c r="CG66" i="7"/>
  <c r="CG47" i="7"/>
  <c r="CG39" i="7"/>
  <c r="CH35" i="7"/>
  <c r="CH48" i="7"/>
  <c r="CH40" i="7"/>
  <c r="CH34" i="7"/>
  <c r="CG33" i="7"/>
  <c r="CH30" i="7"/>
  <c r="CG29" i="7"/>
  <c r="CH26" i="7"/>
  <c r="CG25" i="7"/>
  <c r="CH22" i="7"/>
  <c r="CG21" i="7"/>
  <c r="CH18" i="7"/>
  <c r="CG17" i="7"/>
  <c r="CH14" i="7"/>
  <c r="CG13" i="7"/>
  <c r="CH10" i="7"/>
  <c r="CG9" i="7"/>
  <c r="CH6" i="7"/>
  <c r="CG5" i="7"/>
  <c r="CH52" i="7"/>
  <c r="CH44" i="7"/>
  <c r="CH36" i="7"/>
  <c r="CG35" i="7"/>
  <c r="CH32" i="7"/>
  <c r="CG31" i="7"/>
  <c r="CH28" i="7"/>
  <c r="CG27" i="7"/>
  <c r="CH24" i="7"/>
  <c r="CG23" i="7"/>
  <c r="CH20" i="7"/>
  <c r="CG19" i="7"/>
  <c r="CH16" i="7"/>
  <c r="CG15" i="7"/>
  <c r="CH12" i="7"/>
  <c r="CG11" i="7"/>
  <c r="CH8" i="7"/>
  <c r="CG7" i="7"/>
  <c r="CG34" i="7"/>
  <c r="CH31" i="7"/>
  <c r="CH23" i="7"/>
  <c r="CH15" i="7"/>
  <c r="CH7" i="7"/>
  <c r="CG6" i="7"/>
  <c r="CG30" i="7"/>
  <c r="CG22" i="7"/>
  <c r="CG14" i="7"/>
  <c r="CH27" i="7"/>
  <c r="CH19" i="7"/>
  <c r="CG26" i="7"/>
  <c r="CG18" i="7"/>
  <c r="CG10" i="7"/>
  <c r="CJ3" i="7"/>
  <c r="CH11" i="7"/>
  <c r="CE5" i="7"/>
  <c r="CF5" i="7"/>
  <c r="B227" i="13"/>
  <c r="U128" i="13"/>
  <c r="G113" i="13"/>
  <c r="H107" i="13"/>
  <c r="F113" i="13"/>
  <c r="L36" i="13"/>
  <c r="K37" i="13"/>
  <c r="M36" i="13"/>
  <c r="AI15" i="38"/>
  <c r="AI14" i="38" s="1"/>
  <c r="AH14" i="38"/>
  <c r="B184" i="13"/>
  <c r="K16" i="13"/>
  <c r="M15" i="13"/>
  <c r="L15" i="13"/>
  <c r="AB15" i="13"/>
  <c r="AC15" i="13"/>
  <c r="AA16" i="13"/>
  <c r="Z57" i="13"/>
  <c r="AA51" i="13"/>
  <c r="Y57" i="13"/>
  <c r="U121" i="13"/>
  <c r="BK3" i="18"/>
  <c r="BJ4" i="18"/>
  <c r="L8" i="13"/>
  <c r="K9" i="13"/>
  <c r="M8" i="13"/>
  <c r="B198" i="13"/>
  <c r="E156" i="13"/>
  <c r="H72" i="13"/>
  <c r="J71" i="13"/>
  <c r="I71" i="13"/>
  <c r="AA23" i="13"/>
  <c r="AC22" i="13"/>
  <c r="AB22" i="13"/>
  <c r="I64" i="13"/>
  <c r="H65" i="13"/>
  <c r="J64" i="13"/>
  <c r="Y64" i="13"/>
  <c r="X65" i="13"/>
  <c r="Z64" i="13"/>
  <c r="L29" i="13"/>
  <c r="K30" i="13"/>
  <c r="M29" i="13"/>
  <c r="AD4" i="18"/>
  <c r="AE3" i="18"/>
  <c r="U142" i="13"/>
  <c r="B191" i="13"/>
  <c r="U149" i="13"/>
  <c r="AB43" i="13"/>
  <c r="AA44" i="13"/>
  <c r="AC43" i="13"/>
  <c r="U156" i="13"/>
  <c r="R212" i="13"/>
  <c r="G120" i="13"/>
  <c r="E121" i="13"/>
  <c r="F120" i="13"/>
  <c r="H86" i="13"/>
  <c r="I85" i="13"/>
  <c r="J85" i="13"/>
  <c r="L43" i="13"/>
  <c r="K44" i="13"/>
  <c r="M43" i="13"/>
  <c r="I78" i="13"/>
  <c r="H79" i="13"/>
  <c r="J78" i="13"/>
  <c r="AA9" i="13"/>
  <c r="AC8" i="13"/>
  <c r="AB8" i="13"/>
  <c r="X93" i="13"/>
  <c r="Y92" i="13"/>
  <c r="Z92" i="13"/>
  <c r="H100" i="13"/>
  <c r="I99" i="13"/>
  <c r="J99" i="13"/>
  <c r="E128" i="13"/>
  <c r="Y78" i="13"/>
  <c r="X79" i="13"/>
  <c r="Z78" i="13"/>
  <c r="X100" i="13"/>
  <c r="Y99" i="13"/>
  <c r="Z99" i="13"/>
  <c r="R198" i="13"/>
  <c r="B177" i="13"/>
  <c r="E163" i="13"/>
  <c r="W113" i="13"/>
  <c r="X107" i="13"/>
  <c r="V113" i="13"/>
  <c r="B212" i="13"/>
  <c r="E149" i="13"/>
  <c r="R191" i="13"/>
  <c r="E135" i="13"/>
  <c r="R184" i="13"/>
  <c r="AB29" i="13"/>
  <c r="AC29" i="13"/>
  <c r="AA30" i="13"/>
  <c r="X86" i="13"/>
  <c r="Y85" i="13"/>
  <c r="Z85" i="13"/>
  <c r="X72" i="13"/>
  <c r="Z71" i="13"/>
  <c r="Y71" i="13"/>
  <c r="E142" i="13"/>
  <c r="U135" i="13"/>
  <c r="J57" i="13"/>
  <c r="I57" i="13"/>
  <c r="K51" i="13"/>
  <c r="L22" i="13"/>
  <c r="K23" i="13"/>
  <c r="M22" i="13"/>
  <c r="B205" i="13"/>
  <c r="R205" i="13"/>
  <c r="AB36" i="13"/>
  <c r="AA37" i="13"/>
  <c r="AC36" i="13"/>
  <c r="R177" i="13"/>
  <c r="U163" i="13"/>
  <c r="R227" i="13"/>
  <c r="H93" i="13"/>
  <c r="I92" i="13"/>
  <c r="J92" i="13"/>
  <c r="P121" i="13" l="1"/>
  <c r="P120" i="13"/>
  <c r="P119" i="13"/>
  <c r="P118" i="13"/>
  <c r="O119" i="13"/>
  <c r="AF114" i="13"/>
  <c r="O120" i="13"/>
  <c r="O121" i="13"/>
  <c r="C114" i="13"/>
  <c r="O118" i="13"/>
  <c r="D115" i="13"/>
  <c r="C115" i="13"/>
  <c r="C116" i="13"/>
  <c r="D116" i="13"/>
  <c r="D117" i="13"/>
  <c r="C117" i="13"/>
  <c r="D118" i="13"/>
  <c r="C118" i="13"/>
  <c r="C119" i="13"/>
  <c r="D119" i="13"/>
  <c r="C120" i="13"/>
  <c r="D120" i="13"/>
  <c r="C121" i="13"/>
  <c r="D121" i="13"/>
  <c r="F115" i="13"/>
  <c r="G115" i="13"/>
  <c r="F116" i="13"/>
  <c r="G116" i="13"/>
  <c r="F117" i="13"/>
  <c r="G117" i="13"/>
  <c r="G118" i="13"/>
  <c r="F118" i="13"/>
  <c r="G119" i="13"/>
  <c r="F119" i="13"/>
  <c r="CJ125" i="7"/>
  <c r="CK122" i="7"/>
  <c r="CJ121" i="7"/>
  <c r="CK123" i="7"/>
  <c r="CJ122" i="7"/>
  <c r="CK125" i="7"/>
  <c r="CJ124" i="7"/>
  <c r="CK121" i="7"/>
  <c r="CJ120" i="7"/>
  <c r="CK119" i="7"/>
  <c r="CJ118" i="7"/>
  <c r="CK120" i="7"/>
  <c r="CJ119" i="7"/>
  <c r="CK116" i="7"/>
  <c r="CK124" i="7"/>
  <c r="CJ123" i="7"/>
  <c r="CK118" i="7"/>
  <c r="CJ117" i="7"/>
  <c r="CK117" i="7"/>
  <c r="CJ116" i="7"/>
  <c r="CJ115" i="7"/>
  <c r="CK112" i="7"/>
  <c r="CK113" i="7"/>
  <c r="CJ112" i="7"/>
  <c r="CK115" i="7"/>
  <c r="CJ114" i="7"/>
  <c r="CJ111" i="7"/>
  <c r="CK108" i="7"/>
  <c r="CJ107" i="7"/>
  <c r="CK104" i="7"/>
  <c r="CJ103" i="7"/>
  <c r="CK111" i="7"/>
  <c r="CJ110" i="7"/>
  <c r="CK107" i="7"/>
  <c r="CJ106" i="7"/>
  <c r="CK103" i="7"/>
  <c r="CJ102" i="7"/>
  <c r="CK100" i="7"/>
  <c r="CJ99" i="7"/>
  <c r="CK109" i="7"/>
  <c r="CJ108" i="7"/>
  <c r="CK105" i="7"/>
  <c r="CJ104" i="7"/>
  <c r="CK101" i="7"/>
  <c r="CJ100" i="7"/>
  <c r="CJ113" i="7"/>
  <c r="CK99" i="7"/>
  <c r="CJ98" i="7"/>
  <c r="CK97" i="7"/>
  <c r="CK94" i="7"/>
  <c r="CJ93" i="7"/>
  <c r="CK90" i="7"/>
  <c r="CJ89" i="7"/>
  <c r="CK106" i="7"/>
  <c r="CJ105" i="7"/>
  <c r="CJ101" i="7"/>
  <c r="CJ97" i="7"/>
  <c r="CK95" i="7"/>
  <c r="CJ94" i="7"/>
  <c r="CK91" i="7"/>
  <c r="CJ90" i="7"/>
  <c r="CK110" i="7"/>
  <c r="CJ109" i="7"/>
  <c r="CK102" i="7"/>
  <c r="CK98" i="7"/>
  <c r="CJ96" i="7"/>
  <c r="CK93" i="7"/>
  <c r="CJ92" i="7"/>
  <c r="CK89" i="7"/>
  <c r="CK96" i="7"/>
  <c r="CJ95" i="7"/>
  <c r="CJ88" i="7"/>
  <c r="CK85" i="7"/>
  <c r="CJ84" i="7"/>
  <c r="CK81" i="7"/>
  <c r="CJ80" i="7"/>
  <c r="CK77" i="7"/>
  <c r="CJ76" i="7"/>
  <c r="CK73" i="7"/>
  <c r="CJ72" i="7"/>
  <c r="CK114" i="7"/>
  <c r="CK86" i="7"/>
  <c r="CJ85" i="7"/>
  <c r="CK82" i="7"/>
  <c r="CJ81" i="7"/>
  <c r="CK78" i="7"/>
  <c r="CJ77" i="7"/>
  <c r="CK74" i="7"/>
  <c r="CJ73" i="7"/>
  <c r="CK70" i="7"/>
  <c r="CK88" i="7"/>
  <c r="CJ87" i="7"/>
  <c r="CK84" i="7"/>
  <c r="CJ83" i="7"/>
  <c r="CK80" i="7"/>
  <c r="CJ79" i="7"/>
  <c r="CK76" i="7"/>
  <c r="CJ75" i="7"/>
  <c r="CK72" i="7"/>
  <c r="CJ71" i="7"/>
  <c r="CK67" i="7"/>
  <c r="CJ66" i="7"/>
  <c r="CK63" i="7"/>
  <c r="CJ62" i="7"/>
  <c r="CK59" i="7"/>
  <c r="CJ58" i="7"/>
  <c r="CK55" i="7"/>
  <c r="CJ54" i="7"/>
  <c r="CK92" i="7"/>
  <c r="CK83" i="7"/>
  <c r="CJ82" i="7"/>
  <c r="CK75" i="7"/>
  <c r="CJ74" i="7"/>
  <c r="CK68" i="7"/>
  <c r="CJ67" i="7"/>
  <c r="CK64" i="7"/>
  <c r="CJ63" i="7"/>
  <c r="CK60" i="7"/>
  <c r="CJ59" i="7"/>
  <c r="CK56" i="7"/>
  <c r="CJ55" i="7"/>
  <c r="CK87" i="7"/>
  <c r="CJ86" i="7"/>
  <c r="CK79" i="7"/>
  <c r="CJ78" i="7"/>
  <c r="CK71" i="7"/>
  <c r="CJ70" i="7"/>
  <c r="CJ69" i="7"/>
  <c r="CK66" i="7"/>
  <c r="CJ65" i="7"/>
  <c r="CK62" i="7"/>
  <c r="CJ61" i="7"/>
  <c r="CK58" i="7"/>
  <c r="CJ57" i="7"/>
  <c r="CK54" i="7"/>
  <c r="CJ53" i="7"/>
  <c r="CK69" i="7"/>
  <c r="CJ68" i="7"/>
  <c r="CK61" i="7"/>
  <c r="CJ60" i="7"/>
  <c r="CK52" i="7"/>
  <c r="CJ51" i="7"/>
  <c r="CK48" i="7"/>
  <c r="CJ47" i="7"/>
  <c r="CK44" i="7"/>
  <c r="CJ43" i="7"/>
  <c r="CK40" i="7"/>
  <c r="CJ39" i="7"/>
  <c r="CK53" i="7"/>
  <c r="CJ52" i="7"/>
  <c r="CK49" i="7"/>
  <c r="CJ48" i="7"/>
  <c r="CK45" i="7"/>
  <c r="CJ44" i="7"/>
  <c r="CK41" i="7"/>
  <c r="CJ40" i="7"/>
  <c r="CK37" i="7"/>
  <c r="CK51" i="7"/>
  <c r="CJ50" i="7"/>
  <c r="CK47" i="7"/>
  <c r="CJ46" i="7"/>
  <c r="CK43" i="7"/>
  <c r="CJ42" i="7"/>
  <c r="CK39" i="7"/>
  <c r="CJ38" i="7"/>
  <c r="CJ64" i="7"/>
  <c r="CK50" i="7"/>
  <c r="CJ49" i="7"/>
  <c r="CK42" i="7"/>
  <c r="CJ41" i="7"/>
  <c r="CK35" i="7"/>
  <c r="CJ34" i="7"/>
  <c r="CK31" i="7"/>
  <c r="CJ30" i="7"/>
  <c r="CK27" i="7"/>
  <c r="CJ26" i="7"/>
  <c r="CK23" i="7"/>
  <c r="CJ22" i="7"/>
  <c r="CK19" i="7"/>
  <c r="CJ18" i="7"/>
  <c r="CK15" i="7"/>
  <c r="CJ14" i="7"/>
  <c r="CK11" i="7"/>
  <c r="CJ10" i="7"/>
  <c r="CK7" i="7"/>
  <c r="CJ6" i="7"/>
  <c r="CK46" i="7"/>
  <c r="CJ45" i="7"/>
  <c r="CK38" i="7"/>
  <c r="CJ37" i="7"/>
  <c r="CJ36" i="7"/>
  <c r="CK57" i="7"/>
  <c r="CK36" i="7"/>
  <c r="CJ35" i="7"/>
  <c r="CK32" i="7"/>
  <c r="CJ31" i="7"/>
  <c r="CK28" i="7"/>
  <c r="CJ27" i="7"/>
  <c r="CK24" i="7"/>
  <c r="CJ23" i="7"/>
  <c r="CK20" i="7"/>
  <c r="CJ19" i="7"/>
  <c r="CK16" i="7"/>
  <c r="CJ15" i="7"/>
  <c r="CK12" i="7"/>
  <c r="CJ11" i="7"/>
  <c r="CK8" i="7"/>
  <c r="CJ7" i="7"/>
  <c r="CM3" i="7"/>
  <c r="CJ91" i="7"/>
  <c r="CJ56" i="7"/>
  <c r="CK65" i="7"/>
  <c r="CK34" i="7"/>
  <c r="CJ33" i="7"/>
  <c r="CK30" i="7"/>
  <c r="CJ29" i="7"/>
  <c r="CK26" i="7"/>
  <c r="CJ25" i="7"/>
  <c r="CK22" i="7"/>
  <c r="CJ21" i="7"/>
  <c r="CK18" i="7"/>
  <c r="CJ17" i="7"/>
  <c r="CK14" i="7"/>
  <c r="CJ13" i="7"/>
  <c r="CK10" i="7"/>
  <c r="CJ9" i="7"/>
  <c r="CK6" i="7"/>
  <c r="CJ4" i="7"/>
  <c r="CK33" i="7"/>
  <c r="CJ32" i="7"/>
  <c r="CJ5" i="7"/>
  <c r="CK29" i="7"/>
  <c r="CJ28" i="7"/>
  <c r="CK21" i="7"/>
  <c r="CJ20" i="7"/>
  <c r="CK13" i="7"/>
  <c r="CJ12" i="7"/>
  <c r="CK25" i="7"/>
  <c r="CJ24" i="7"/>
  <c r="CK17" i="7"/>
  <c r="CJ16" i="7"/>
  <c r="CK9" i="7"/>
  <c r="CJ8" i="7"/>
  <c r="CH5" i="7"/>
  <c r="CI5" i="7"/>
  <c r="H94" i="13"/>
  <c r="I93" i="13"/>
  <c r="J93" i="13"/>
  <c r="U164" i="13"/>
  <c r="R213" i="13"/>
  <c r="L51" i="13"/>
  <c r="K52" i="13"/>
  <c r="M51" i="13"/>
  <c r="E150" i="13"/>
  <c r="AB9" i="13"/>
  <c r="AD3" i="13"/>
  <c r="AC9" i="13"/>
  <c r="AB44" i="13"/>
  <c r="AA45" i="13"/>
  <c r="AC44" i="13"/>
  <c r="J65" i="13"/>
  <c r="I65" i="13"/>
  <c r="K59" i="13"/>
  <c r="AB23" i="13"/>
  <c r="AA24" i="13"/>
  <c r="AC23" i="13"/>
  <c r="W121" i="13"/>
  <c r="X115" i="13"/>
  <c r="V121" i="13"/>
  <c r="H108" i="13"/>
  <c r="I107" i="13"/>
  <c r="J107" i="13"/>
  <c r="U129" i="13"/>
  <c r="AB37" i="13"/>
  <c r="AC37" i="13"/>
  <c r="AA38" i="13"/>
  <c r="R199" i="13"/>
  <c r="E164" i="13"/>
  <c r="R206" i="13"/>
  <c r="X101" i="13"/>
  <c r="Y100" i="13"/>
  <c r="Z100" i="13"/>
  <c r="X94" i="13"/>
  <c r="Y93" i="13"/>
  <c r="Z93" i="13"/>
  <c r="L44" i="13"/>
  <c r="K45" i="13"/>
  <c r="M44" i="13"/>
  <c r="I86" i="13"/>
  <c r="H87" i="13"/>
  <c r="J86" i="13"/>
  <c r="R220" i="13"/>
  <c r="U157" i="13"/>
  <c r="Z65" i="13"/>
  <c r="AA59" i="13"/>
  <c r="Y65" i="13"/>
  <c r="E157" i="13"/>
  <c r="AA17" i="13"/>
  <c r="AC16" i="13"/>
  <c r="AB16" i="13"/>
  <c r="L37" i="13"/>
  <c r="K38" i="13"/>
  <c r="M37" i="13"/>
  <c r="R235" i="13"/>
  <c r="K24" i="13"/>
  <c r="M23" i="13"/>
  <c r="L23" i="13"/>
  <c r="Y86" i="13"/>
  <c r="X87" i="13"/>
  <c r="Z86" i="13"/>
  <c r="B220" i="13"/>
  <c r="X108" i="13"/>
  <c r="Y107" i="13"/>
  <c r="Z107" i="13"/>
  <c r="E129" i="13"/>
  <c r="H101" i="13"/>
  <c r="I100" i="13"/>
  <c r="J100" i="13"/>
  <c r="H80" i="13"/>
  <c r="J79" i="13"/>
  <c r="I79" i="13"/>
  <c r="U143" i="13"/>
  <c r="L30" i="13"/>
  <c r="K31" i="13"/>
  <c r="M30" i="13"/>
  <c r="BK4" i="18"/>
  <c r="BL3" i="18"/>
  <c r="L16" i="13"/>
  <c r="K17" i="13"/>
  <c r="M16" i="13"/>
  <c r="B235" i="13"/>
  <c r="R185" i="13"/>
  <c r="U171" i="13"/>
  <c r="B213" i="13"/>
  <c r="U136" i="13"/>
  <c r="E143" i="13"/>
  <c r="Y72" i="13"/>
  <c r="X73" i="13"/>
  <c r="Z72" i="13"/>
  <c r="AA31" i="13"/>
  <c r="AC30" i="13"/>
  <c r="AB30" i="13"/>
  <c r="R192" i="13"/>
  <c r="E136" i="13"/>
  <c r="B185" i="13"/>
  <c r="E171" i="13"/>
  <c r="X80" i="13"/>
  <c r="Z79" i="13"/>
  <c r="Y79" i="13"/>
  <c r="F121" i="13"/>
  <c r="H115" i="13"/>
  <c r="G121" i="13"/>
  <c r="U150" i="13"/>
  <c r="B199" i="13"/>
  <c r="AE4" i="18"/>
  <c r="AF3" i="18"/>
  <c r="I72" i="13"/>
  <c r="J72" i="13"/>
  <c r="H73" i="13"/>
  <c r="B206" i="13"/>
  <c r="M9" i="13"/>
  <c r="L9" i="13"/>
  <c r="N3" i="13"/>
  <c r="AB51" i="13"/>
  <c r="AA52" i="13"/>
  <c r="AC51" i="13"/>
  <c r="B192" i="13"/>
  <c r="P122" i="13" l="1"/>
  <c r="AF121" i="13"/>
  <c r="AE120" i="13"/>
  <c r="AE121" i="13"/>
  <c r="AF118" i="13"/>
  <c r="S114" i="13"/>
  <c r="AF119" i="13"/>
  <c r="AE118" i="13"/>
  <c r="AF120" i="13"/>
  <c r="AE119" i="13"/>
  <c r="T115" i="13"/>
  <c r="S115" i="13"/>
  <c r="S116" i="13"/>
  <c r="T116" i="13"/>
  <c r="T117" i="13"/>
  <c r="S117" i="13"/>
  <c r="T118" i="13"/>
  <c r="S118" i="13"/>
  <c r="T119" i="13"/>
  <c r="S119" i="13"/>
  <c r="S120" i="13"/>
  <c r="T120" i="13"/>
  <c r="S121" i="13"/>
  <c r="T121" i="13"/>
  <c r="W115" i="13"/>
  <c r="V115" i="13"/>
  <c r="V116" i="13"/>
  <c r="W116" i="13"/>
  <c r="V117" i="13"/>
  <c r="W117" i="13"/>
  <c r="V118" i="13"/>
  <c r="W118" i="13"/>
  <c r="W119" i="13"/>
  <c r="V119" i="13"/>
  <c r="V120" i="13"/>
  <c r="W120" i="13"/>
  <c r="CL5" i="7"/>
  <c r="CK5" i="7"/>
  <c r="CN124" i="7"/>
  <c r="CM123" i="7"/>
  <c r="CN120" i="7"/>
  <c r="CN125" i="7"/>
  <c r="CM124" i="7"/>
  <c r="CN121" i="7"/>
  <c r="CM120" i="7"/>
  <c r="CN123" i="7"/>
  <c r="CM122" i="7"/>
  <c r="CM121" i="7"/>
  <c r="CN117" i="7"/>
  <c r="CM116" i="7"/>
  <c r="CN118" i="7"/>
  <c r="CM117" i="7"/>
  <c r="CN122" i="7"/>
  <c r="CM119" i="7"/>
  <c r="CN116" i="7"/>
  <c r="CN114" i="7"/>
  <c r="CM113" i="7"/>
  <c r="CM125" i="7"/>
  <c r="CN115" i="7"/>
  <c r="CM114" i="7"/>
  <c r="CM118" i="7"/>
  <c r="CN113" i="7"/>
  <c r="CM112" i="7"/>
  <c r="CN110" i="7"/>
  <c r="CM109" i="7"/>
  <c r="CN106" i="7"/>
  <c r="CM105" i="7"/>
  <c r="CN102" i="7"/>
  <c r="CM115" i="7"/>
  <c r="CN119" i="7"/>
  <c r="CN109" i="7"/>
  <c r="CM108" i="7"/>
  <c r="CN105" i="7"/>
  <c r="CM104" i="7"/>
  <c r="CN112" i="7"/>
  <c r="CN111" i="7"/>
  <c r="CN108" i="7"/>
  <c r="CN107" i="7"/>
  <c r="CN104" i="7"/>
  <c r="CN103" i="7"/>
  <c r="CM101" i="7"/>
  <c r="CN98" i="7"/>
  <c r="CM97" i="7"/>
  <c r="CM111" i="7"/>
  <c r="CM110" i="7"/>
  <c r="CM107" i="7"/>
  <c r="CM106" i="7"/>
  <c r="CM103" i="7"/>
  <c r="CM102" i="7"/>
  <c r="CN99" i="7"/>
  <c r="CM98" i="7"/>
  <c r="CN101" i="7"/>
  <c r="CM100" i="7"/>
  <c r="CN96" i="7"/>
  <c r="CM95" i="7"/>
  <c r="CN92" i="7"/>
  <c r="CM91" i="7"/>
  <c r="CN100" i="7"/>
  <c r="CM96" i="7"/>
  <c r="CN93" i="7"/>
  <c r="CM92" i="7"/>
  <c r="CN89" i="7"/>
  <c r="CN97" i="7"/>
  <c r="CN95" i="7"/>
  <c r="CM94" i="7"/>
  <c r="CN91" i="7"/>
  <c r="CM90" i="7"/>
  <c r="CN94" i="7"/>
  <c r="CN87" i="7"/>
  <c r="CM86" i="7"/>
  <c r="CN83" i="7"/>
  <c r="CM82" i="7"/>
  <c r="CN79" i="7"/>
  <c r="CM78" i="7"/>
  <c r="CN75" i="7"/>
  <c r="CM74" i="7"/>
  <c r="CN71" i="7"/>
  <c r="CM70" i="7"/>
  <c r="CM99" i="7"/>
  <c r="CM93" i="7"/>
  <c r="CN88" i="7"/>
  <c r="CM87" i="7"/>
  <c r="CN84" i="7"/>
  <c r="CM83" i="7"/>
  <c r="CN80" i="7"/>
  <c r="CM79" i="7"/>
  <c r="CN76" i="7"/>
  <c r="CM75" i="7"/>
  <c r="CN72" i="7"/>
  <c r="CM71" i="7"/>
  <c r="CM89" i="7"/>
  <c r="CN86" i="7"/>
  <c r="CM85" i="7"/>
  <c r="CN82" i="7"/>
  <c r="CM81" i="7"/>
  <c r="CN78" i="7"/>
  <c r="CM77" i="7"/>
  <c r="CN74" i="7"/>
  <c r="CM73" i="7"/>
  <c r="CN70" i="7"/>
  <c r="CM84" i="7"/>
  <c r="CM76" i="7"/>
  <c r="CN69" i="7"/>
  <c r="CM68" i="7"/>
  <c r="CN65" i="7"/>
  <c r="CM64" i="7"/>
  <c r="CN61" i="7"/>
  <c r="CM60" i="7"/>
  <c r="CN57" i="7"/>
  <c r="CM56" i="7"/>
  <c r="CN81" i="7"/>
  <c r="CN73" i="7"/>
  <c r="CM69" i="7"/>
  <c r="CN66" i="7"/>
  <c r="CM65" i="7"/>
  <c r="CN62" i="7"/>
  <c r="CM61" i="7"/>
  <c r="CN58" i="7"/>
  <c r="CM57" i="7"/>
  <c r="CN54" i="7"/>
  <c r="CM53" i="7"/>
  <c r="CN90" i="7"/>
  <c r="CN85" i="7"/>
  <c r="CN77" i="7"/>
  <c r="CN68" i="7"/>
  <c r="CM67" i="7"/>
  <c r="CN64" i="7"/>
  <c r="CM63" i="7"/>
  <c r="CN60" i="7"/>
  <c r="CM59" i="7"/>
  <c r="CN56" i="7"/>
  <c r="CM55" i="7"/>
  <c r="CN67" i="7"/>
  <c r="CN59" i="7"/>
  <c r="CN53" i="7"/>
  <c r="CN50" i="7"/>
  <c r="CM49" i="7"/>
  <c r="CN46" i="7"/>
  <c r="CM45" i="7"/>
  <c r="CN42" i="7"/>
  <c r="CM41" i="7"/>
  <c r="CN38" i="7"/>
  <c r="CM37" i="7"/>
  <c r="CM88" i="7"/>
  <c r="CM80" i="7"/>
  <c r="CM72" i="7"/>
  <c r="CM66" i="7"/>
  <c r="CM58" i="7"/>
  <c r="CN51" i="7"/>
  <c r="CM50" i="7"/>
  <c r="CN47" i="7"/>
  <c r="CM46" i="7"/>
  <c r="CN43" i="7"/>
  <c r="CM42" i="7"/>
  <c r="CN39" i="7"/>
  <c r="CM38" i="7"/>
  <c r="CM62" i="7"/>
  <c r="CM54" i="7"/>
  <c r="CM52" i="7"/>
  <c r="CN49" i="7"/>
  <c r="CM48" i="7"/>
  <c r="CN45" i="7"/>
  <c r="CM44" i="7"/>
  <c r="CN41" i="7"/>
  <c r="CM40" i="7"/>
  <c r="CN37" i="7"/>
  <c r="CN48" i="7"/>
  <c r="CN40" i="7"/>
  <c r="CM36" i="7"/>
  <c r="CN33" i="7"/>
  <c r="CM32" i="7"/>
  <c r="CN29" i="7"/>
  <c r="CM28" i="7"/>
  <c r="CN25" i="7"/>
  <c r="CM24" i="7"/>
  <c r="CN21" i="7"/>
  <c r="CM20" i="7"/>
  <c r="CN17" i="7"/>
  <c r="CM16" i="7"/>
  <c r="CN13" i="7"/>
  <c r="CM12" i="7"/>
  <c r="CN9" i="7"/>
  <c r="CM8" i="7"/>
  <c r="CP3" i="7"/>
  <c r="CN44" i="7"/>
  <c r="CN63" i="7"/>
  <c r="CM47" i="7"/>
  <c r="CM39" i="7"/>
  <c r="CN34" i="7"/>
  <c r="CM33" i="7"/>
  <c r="CN30" i="7"/>
  <c r="CM29" i="7"/>
  <c r="CN26" i="7"/>
  <c r="CM25" i="7"/>
  <c r="CN22" i="7"/>
  <c r="CM21" i="7"/>
  <c r="CN18" i="7"/>
  <c r="CM17" i="7"/>
  <c r="CN14" i="7"/>
  <c r="CM13" i="7"/>
  <c r="CN10" i="7"/>
  <c r="CM9" i="7"/>
  <c r="CN6" i="7"/>
  <c r="CN52" i="7"/>
  <c r="CN55" i="7"/>
  <c r="CM51" i="7"/>
  <c r="CM43" i="7"/>
  <c r="CN36" i="7"/>
  <c r="CM35" i="7"/>
  <c r="CN32" i="7"/>
  <c r="CM31" i="7"/>
  <c r="CN28" i="7"/>
  <c r="CM27" i="7"/>
  <c r="CN24" i="7"/>
  <c r="CM23" i="7"/>
  <c r="CN20" i="7"/>
  <c r="CM19" i="7"/>
  <c r="CN16" i="7"/>
  <c r="CM15" i="7"/>
  <c r="CN12" i="7"/>
  <c r="CM11" i="7"/>
  <c r="CN8" i="7"/>
  <c r="CM7" i="7"/>
  <c r="CM5" i="7"/>
  <c r="CN35" i="7"/>
  <c r="CM34" i="7"/>
  <c r="CN31" i="7"/>
  <c r="CM30" i="7"/>
  <c r="CM22" i="7"/>
  <c r="CM14" i="7"/>
  <c r="CM6" i="7"/>
  <c r="CM26" i="7"/>
  <c r="CN27" i="7"/>
  <c r="CN19" i="7"/>
  <c r="CN11" i="7"/>
  <c r="CM18" i="7"/>
  <c r="CN23" i="7"/>
  <c r="CN15" i="7"/>
  <c r="CN7" i="7"/>
  <c r="CM4" i="7"/>
  <c r="CM10" i="7"/>
  <c r="H116" i="13"/>
  <c r="I115" i="13"/>
  <c r="J115" i="13"/>
  <c r="R193" i="13"/>
  <c r="U179" i="13"/>
  <c r="R228" i="13"/>
  <c r="AB31" i="13"/>
  <c r="AA32" i="13"/>
  <c r="AC31" i="13"/>
  <c r="P3" i="13"/>
  <c r="O3" i="13"/>
  <c r="N4" i="13"/>
  <c r="B214" i="13"/>
  <c r="U151" i="13"/>
  <c r="E172" i="13"/>
  <c r="E137" i="13"/>
  <c r="U137" i="13"/>
  <c r="U172" i="13"/>
  <c r="M17" i="13"/>
  <c r="N11" i="13"/>
  <c r="L17" i="13"/>
  <c r="U144" i="13"/>
  <c r="I80" i="13"/>
  <c r="H81" i="13"/>
  <c r="J80" i="13"/>
  <c r="R243" i="13"/>
  <c r="AB59" i="13"/>
  <c r="AA60" i="13"/>
  <c r="AC59" i="13"/>
  <c r="L45" i="13"/>
  <c r="K46" i="13"/>
  <c r="M45" i="13"/>
  <c r="Y94" i="13"/>
  <c r="X95" i="13"/>
  <c r="Z94" i="13"/>
  <c r="E165" i="13"/>
  <c r="L59" i="13"/>
  <c r="K60" i="13"/>
  <c r="M59" i="13"/>
  <c r="AB45" i="13"/>
  <c r="AC45" i="13"/>
  <c r="AA46" i="13"/>
  <c r="J73" i="13"/>
  <c r="I73" i="13"/>
  <c r="K67" i="13"/>
  <c r="BL4" i="18"/>
  <c r="BM3" i="18"/>
  <c r="BM4" i="18" s="1"/>
  <c r="E151" i="13"/>
  <c r="AG3" i="18"/>
  <c r="AG4" i="18" s="1"/>
  <c r="AF4" i="18"/>
  <c r="B207" i="13"/>
  <c r="Z73" i="13"/>
  <c r="AA67" i="13"/>
  <c r="Y73" i="13"/>
  <c r="E144" i="13"/>
  <c r="B221" i="13"/>
  <c r="B243" i="13"/>
  <c r="K32" i="13"/>
  <c r="M31" i="13"/>
  <c r="L31" i="13"/>
  <c r="F129" i="13"/>
  <c r="H123" i="13"/>
  <c r="G129" i="13"/>
  <c r="X109" i="13"/>
  <c r="Y108" i="13"/>
  <c r="Z108" i="13"/>
  <c r="E158" i="13"/>
  <c r="H88" i="13"/>
  <c r="J87" i="13"/>
  <c r="I87" i="13"/>
  <c r="R214" i="13"/>
  <c r="AA39" i="13"/>
  <c r="AC38" i="13"/>
  <c r="AB38" i="13"/>
  <c r="X123" i="13"/>
  <c r="H109" i="13"/>
  <c r="I108" i="13"/>
  <c r="J108" i="13"/>
  <c r="L52" i="13"/>
  <c r="K53" i="13"/>
  <c r="M52" i="13"/>
  <c r="B200" i="13"/>
  <c r="AB52" i="13"/>
  <c r="AA53" i="13"/>
  <c r="AC52" i="13"/>
  <c r="Y80" i="13"/>
  <c r="X81" i="13"/>
  <c r="Z80" i="13"/>
  <c r="B193" i="13"/>
  <c r="E179" i="13"/>
  <c r="X88" i="13"/>
  <c r="Z87" i="13"/>
  <c r="Y87" i="13"/>
  <c r="L24" i="13"/>
  <c r="K25" i="13"/>
  <c r="M24" i="13"/>
  <c r="AA25" i="13"/>
  <c r="AC24" i="13"/>
  <c r="AB24" i="13"/>
  <c r="R200" i="13"/>
  <c r="H102" i="13"/>
  <c r="I101" i="13"/>
  <c r="J101" i="13"/>
  <c r="B228" i="13"/>
  <c r="L38" i="13"/>
  <c r="K39" i="13"/>
  <c r="M38" i="13"/>
  <c r="AB17" i="13"/>
  <c r="AC17" i="13"/>
  <c r="AD11" i="13"/>
  <c r="U158" i="13"/>
  <c r="X102" i="13"/>
  <c r="Y101" i="13"/>
  <c r="Z101" i="13"/>
  <c r="R207" i="13"/>
  <c r="X116" i="13"/>
  <c r="Y115" i="13"/>
  <c r="Z115" i="13"/>
  <c r="AF3" i="13"/>
  <c r="AE3" i="13"/>
  <c r="AD4" i="13"/>
  <c r="R221" i="13"/>
  <c r="U165" i="13"/>
  <c r="I94" i="13"/>
  <c r="H95" i="13"/>
  <c r="J94" i="13"/>
  <c r="O129" i="13" l="1"/>
  <c r="O128" i="13"/>
  <c r="O127" i="13"/>
  <c r="O126" i="13"/>
  <c r="P129" i="13"/>
  <c r="P128" i="13"/>
  <c r="P127" i="13"/>
  <c r="P126" i="13"/>
  <c r="AF122" i="13"/>
  <c r="Y123" i="13" s="1"/>
  <c r="C122" i="13"/>
  <c r="D123" i="13"/>
  <c r="C123" i="13"/>
  <c r="D124" i="13"/>
  <c r="C124" i="13"/>
  <c r="C125" i="13"/>
  <c r="D125" i="13"/>
  <c r="C126" i="13"/>
  <c r="D126" i="13"/>
  <c r="C127" i="13"/>
  <c r="D127" i="13"/>
  <c r="D128" i="13"/>
  <c r="C128" i="13"/>
  <c r="C129" i="13"/>
  <c r="D129" i="13"/>
  <c r="F123" i="13"/>
  <c r="G123" i="13"/>
  <c r="G124" i="13"/>
  <c r="F124" i="13"/>
  <c r="F125" i="13"/>
  <c r="G125" i="13"/>
  <c r="G126" i="13"/>
  <c r="F126" i="13"/>
  <c r="G127" i="13"/>
  <c r="F127" i="13"/>
  <c r="G128" i="13"/>
  <c r="F128" i="13"/>
  <c r="CP125" i="7"/>
  <c r="CQ122" i="7"/>
  <c r="CP121" i="7"/>
  <c r="CQ123" i="7"/>
  <c r="CP122" i="7"/>
  <c r="CQ125" i="7"/>
  <c r="CP124" i="7"/>
  <c r="CQ121" i="7"/>
  <c r="CP120" i="7"/>
  <c r="CQ120" i="7"/>
  <c r="CQ119" i="7"/>
  <c r="CP118" i="7"/>
  <c r="CP119" i="7"/>
  <c r="CQ116" i="7"/>
  <c r="CQ118" i="7"/>
  <c r="CP117" i="7"/>
  <c r="CP115" i="7"/>
  <c r="CQ112" i="7"/>
  <c r="CQ113" i="7"/>
  <c r="CP112" i="7"/>
  <c r="CP123" i="7"/>
  <c r="CQ117" i="7"/>
  <c r="CP116" i="7"/>
  <c r="CQ115" i="7"/>
  <c r="CP114" i="7"/>
  <c r="CP111" i="7"/>
  <c r="CQ108" i="7"/>
  <c r="CP107" i="7"/>
  <c r="CQ104" i="7"/>
  <c r="CP103" i="7"/>
  <c r="CQ114" i="7"/>
  <c r="CP113" i="7"/>
  <c r="CQ124" i="7"/>
  <c r="CQ111" i="7"/>
  <c r="CP110" i="7"/>
  <c r="CQ107" i="7"/>
  <c r="CP106" i="7"/>
  <c r="CQ103" i="7"/>
  <c r="CP102" i="7"/>
  <c r="CQ110" i="7"/>
  <c r="CP109" i="7"/>
  <c r="CQ106" i="7"/>
  <c r="CP105" i="7"/>
  <c r="CQ102" i="7"/>
  <c r="CQ100" i="7"/>
  <c r="CP99" i="7"/>
  <c r="CQ101" i="7"/>
  <c r="CP100" i="7"/>
  <c r="CQ109" i="7"/>
  <c r="CP108" i="7"/>
  <c r="CQ105" i="7"/>
  <c r="CP104" i="7"/>
  <c r="CQ99" i="7"/>
  <c r="CP98" i="7"/>
  <c r="CP101" i="7"/>
  <c r="CQ94" i="7"/>
  <c r="CP93" i="7"/>
  <c r="CQ90" i="7"/>
  <c r="CP89" i="7"/>
  <c r="CQ97" i="7"/>
  <c r="CQ95" i="7"/>
  <c r="CP94" i="7"/>
  <c r="CQ91" i="7"/>
  <c r="CP90" i="7"/>
  <c r="CP96" i="7"/>
  <c r="CQ93" i="7"/>
  <c r="CP92" i="7"/>
  <c r="CQ89" i="7"/>
  <c r="CP88" i="7"/>
  <c r="CQ85" i="7"/>
  <c r="CP84" i="7"/>
  <c r="CQ81" i="7"/>
  <c r="CP80" i="7"/>
  <c r="CQ77" i="7"/>
  <c r="CP76" i="7"/>
  <c r="CQ73" i="7"/>
  <c r="CP72" i="7"/>
  <c r="CQ92" i="7"/>
  <c r="CP91" i="7"/>
  <c r="CQ86" i="7"/>
  <c r="CP85" i="7"/>
  <c r="CQ82" i="7"/>
  <c r="CP81" i="7"/>
  <c r="CQ78" i="7"/>
  <c r="CP77" i="7"/>
  <c r="CQ74" i="7"/>
  <c r="CP73" i="7"/>
  <c r="CQ70" i="7"/>
  <c r="CQ96" i="7"/>
  <c r="CP95" i="7"/>
  <c r="CQ88" i="7"/>
  <c r="CP87" i="7"/>
  <c r="CQ84" i="7"/>
  <c r="CP83" i="7"/>
  <c r="CQ80" i="7"/>
  <c r="CP79" i="7"/>
  <c r="CQ76" i="7"/>
  <c r="CP75" i="7"/>
  <c r="CQ72" i="7"/>
  <c r="CP71" i="7"/>
  <c r="CQ98" i="7"/>
  <c r="CQ83" i="7"/>
  <c r="CP82" i="7"/>
  <c r="CQ75" i="7"/>
  <c r="CP74" i="7"/>
  <c r="CQ67" i="7"/>
  <c r="CP66" i="7"/>
  <c r="CQ63" i="7"/>
  <c r="CP62" i="7"/>
  <c r="CQ59" i="7"/>
  <c r="CP58" i="7"/>
  <c r="CQ55" i="7"/>
  <c r="CP54" i="7"/>
  <c r="CQ68" i="7"/>
  <c r="CP67" i="7"/>
  <c r="CQ64" i="7"/>
  <c r="CP63" i="7"/>
  <c r="CQ60" i="7"/>
  <c r="CP59" i="7"/>
  <c r="CQ56" i="7"/>
  <c r="CP55" i="7"/>
  <c r="CP97" i="7"/>
  <c r="CP69" i="7"/>
  <c r="CQ66" i="7"/>
  <c r="CP65" i="7"/>
  <c r="CQ62" i="7"/>
  <c r="CP61" i="7"/>
  <c r="CQ58" i="7"/>
  <c r="CP57" i="7"/>
  <c r="CQ54" i="7"/>
  <c r="CP53" i="7"/>
  <c r="CQ52" i="7"/>
  <c r="CP51" i="7"/>
  <c r="CQ48" i="7"/>
  <c r="CP47" i="7"/>
  <c r="CQ44" i="7"/>
  <c r="CP43" i="7"/>
  <c r="CQ40" i="7"/>
  <c r="CP39" i="7"/>
  <c r="CQ65" i="7"/>
  <c r="CP64" i="7"/>
  <c r="CQ57" i="7"/>
  <c r="CP56" i="7"/>
  <c r="CP52" i="7"/>
  <c r="CQ49" i="7"/>
  <c r="CP48" i="7"/>
  <c r="CQ45" i="7"/>
  <c r="CP44" i="7"/>
  <c r="CQ41" i="7"/>
  <c r="CP40" i="7"/>
  <c r="CQ37" i="7"/>
  <c r="CP86" i="7"/>
  <c r="CP78" i="7"/>
  <c r="CP70" i="7"/>
  <c r="CQ69" i="7"/>
  <c r="CP68" i="7"/>
  <c r="CQ61" i="7"/>
  <c r="CP60" i="7"/>
  <c r="CQ53" i="7"/>
  <c r="CQ51" i="7"/>
  <c r="CP50" i="7"/>
  <c r="CQ47" i="7"/>
  <c r="CP46" i="7"/>
  <c r="CQ43" i="7"/>
  <c r="CP42" i="7"/>
  <c r="CQ39" i="7"/>
  <c r="CP38" i="7"/>
  <c r="CQ35" i="7"/>
  <c r="CP34" i="7"/>
  <c r="CQ31" i="7"/>
  <c r="CP30" i="7"/>
  <c r="CQ27" i="7"/>
  <c r="CP26" i="7"/>
  <c r="CQ23" i="7"/>
  <c r="CP22" i="7"/>
  <c r="CQ19" i="7"/>
  <c r="CP18" i="7"/>
  <c r="CQ15" i="7"/>
  <c r="CP14" i="7"/>
  <c r="CQ11" i="7"/>
  <c r="CP10" i="7"/>
  <c r="CQ7" i="7"/>
  <c r="CP6" i="7"/>
  <c r="CP5" i="7"/>
  <c r="CP36" i="7"/>
  <c r="CQ87" i="7"/>
  <c r="CQ79" i="7"/>
  <c r="CQ71" i="7"/>
  <c r="CQ46" i="7"/>
  <c r="CP45" i="7"/>
  <c r="CQ38" i="7"/>
  <c r="CP37" i="7"/>
  <c r="CQ36" i="7"/>
  <c r="CP35" i="7"/>
  <c r="CQ32" i="7"/>
  <c r="CP31" i="7"/>
  <c r="CQ28" i="7"/>
  <c r="CP27" i="7"/>
  <c r="CQ24" i="7"/>
  <c r="CP23" i="7"/>
  <c r="CQ20" i="7"/>
  <c r="CP19" i="7"/>
  <c r="CQ16" i="7"/>
  <c r="CP15" i="7"/>
  <c r="CQ12" i="7"/>
  <c r="CP11" i="7"/>
  <c r="CQ8" i="7"/>
  <c r="CP7" i="7"/>
  <c r="CP4" i="7"/>
  <c r="CQ50" i="7"/>
  <c r="CP49" i="7"/>
  <c r="CQ42" i="7"/>
  <c r="CP41" i="7"/>
  <c r="CQ34" i="7"/>
  <c r="CP33" i="7"/>
  <c r="CQ30" i="7"/>
  <c r="CP29" i="7"/>
  <c r="CQ26" i="7"/>
  <c r="CP25" i="7"/>
  <c r="CQ22" i="7"/>
  <c r="CP21" i="7"/>
  <c r="CQ18" i="7"/>
  <c r="CP17" i="7"/>
  <c r="CQ14" i="7"/>
  <c r="CP13" i="7"/>
  <c r="CQ10" i="7"/>
  <c r="CP9" i="7"/>
  <c r="CQ6" i="7"/>
  <c r="CS3" i="7"/>
  <c r="CQ33" i="7"/>
  <c r="CP32" i="7"/>
  <c r="CQ29" i="7"/>
  <c r="CP28" i="7"/>
  <c r="CQ21" i="7"/>
  <c r="CP20" i="7"/>
  <c r="CQ13" i="7"/>
  <c r="CP12" i="7"/>
  <c r="CQ25" i="7"/>
  <c r="CP24" i="7"/>
  <c r="CQ17" i="7"/>
  <c r="CP16" i="7"/>
  <c r="CQ9" i="7"/>
  <c r="CP8" i="7"/>
  <c r="CO5" i="7"/>
  <c r="CN5" i="7"/>
  <c r="U159" i="13"/>
  <c r="B236" i="13"/>
  <c r="M25" i="13"/>
  <c r="L25" i="13"/>
  <c r="N19" i="13"/>
  <c r="B201" i="13"/>
  <c r="E187" i="13"/>
  <c r="U166" i="13"/>
  <c r="R229" i="13"/>
  <c r="Y102" i="13"/>
  <c r="X103" i="13"/>
  <c r="Z102" i="13"/>
  <c r="AF11" i="13"/>
  <c r="AE11" i="13"/>
  <c r="AD12" i="13"/>
  <c r="K40" i="13"/>
  <c r="M39" i="13"/>
  <c r="L39" i="13"/>
  <c r="AB53" i="13"/>
  <c r="AC53" i="13"/>
  <c r="AA54" i="13"/>
  <c r="X124" i="13"/>
  <c r="Z123" i="13"/>
  <c r="AB39" i="13"/>
  <c r="AC39" i="13"/>
  <c r="AA40" i="13"/>
  <c r="E159" i="13"/>
  <c r="X110" i="13"/>
  <c r="Y109" i="13"/>
  <c r="Z109" i="13"/>
  <c r="B251" i="13"/>
  <c r="AA47" i="13"/>
  <c r="AC46" i="13"/>
  <c r="AB46" i="13"/>
  <c r="L60" i="13"/>
  <c r="K61" i="13"/>
  <c r="M60" i="13"/>
  <c r="AB60" i="13"/>
  <c r="AA61" i="13"/>
  <c r="AC60" i="13"/>
  <c r="P11" i="13"/>
  <c r="O11" i="13"/>
  <c r="N12" i="13"/>
  <c r="E173" i="13"/>
  <c r="P4" i="13"/>
  <c r="O4" i="13"/>
  <c r="N5" i="13"/>
  <c r="AA33" i="13"/>
  <c r="AC32" i="13"/>
  <c r="AB32" i="13"/>
  <c r="R215" i="13"/>
  <c r="AF4" i="13"/>
  <c r="AE4" i="13"/>
  <c r="AD5" i="13"/>
  <c r="R208" i="13"/>
  <c r="AB25" i="13"/>
  <c r="AC25" i="13"/>
  <c r="AD19" i="13"/>
  <c r="E180" i="13"/>
  <c r="Z81" i="13"/>
  <c r="AA75" i="13"/>
  <c r="Y81" i="13"/>
  <c r="AB67" i="13"/>
  <c r="AA68" i="13"/>
  <c r="AC67" i="13"/>
  <c r="B215" i="13"/>
  <c r="L67" i="13"/>
  <c r="K68" i="13"/>
  <c r="M67" i="13"/>
  <c r="L46" i="13"/>
  <c r="K47" i="13"/>
  <c r="M46" i="13"/>
  <c r="X131" i="13"/>
  <c r="B222" i="13"/>
  <c r="U180" i="13"/>
  <c r="I102" i="13"/>
  <c r="H103" i="13"/>
  <c r="J102" i="13"/>
  <c r="Y88" i="13"/>
  <c r="X89" i="13"/>
  <c r="Z88" i="13"/>
  <c r="B229" i="13"/>
  <c r="H96" i="13"/>
  <c r="J95" i="13"/>
  <c r="I95" i="13"/>
  <c r="X117" i="13"/>
  <c r="Y116" i="13"/>
  <c r="Z116" i="13"/>
  <c r="B208" i="13"/>
  <c r="L53" i="13"/>
  <c r="K54" i="13"/>
  <c r="M53" i="13"/>
  <c r="H110" i="13"/>
  <c r="I109" i="13"/>
  <c r="J109" i="13"/>
  <c r="R222" i="13"/>
  <c r="I88" i="13"/>
  <c r="J88" i="13"/>
  <c r="H89" i="13"/>
  <c r="H124" i="13"/>
  <c r="I123" i="13"/>
  <c r="J123" i="13"/>
  <c r="L32" i="13"/>
  <c r="K33" i="13"/>
  <c r="M32" i="13"/>
  <c r="E145" i="13"/>
  <c r="E152" i="13"/>
  <c r="X96" i="13"/>
  <c r="Z95" i="13"/>
  <c r="Y95" i="13"/>
  <c r="J81" i="13"/>
  <c r="I81" i="13"/>
  <c r="K75" i="13"/>
  <c r="U145" i="13"/>
  <c r="H131" i="13"/>
  <c r="U152" i="13"/>
  <c r="E166" i="13"/>
  <c r="R251" i="13"/>
  <c r="U173" i="13"/>
  <c r="R236" i="13"/>
  <c r="R201" i="13"/>
  <c r="U187" i="13"/>
  <c r="H117" i="13"/>
  <c r="I116" i="13"/>
  <c r="J116" i="13"/>
  <c r="AF129" i="13" l="1"/>
  <c r="AE129" i="13"/>
  <c r="AE128" i="13"/>
  <c r="AE127" i="13"/>
  <c r="AE126" i="13"/>
  <c r="P130" i="13"/>
  <c r="AF126" i="13"/>
  <c r="AF128" i="13"/>
  <c r="S122" i="13"/>
  <c r="AF127" i="13"/>
  <c r="T123" i="13"/>
  <c r="S123" i="13"/>
  <c r="T124" i="13"/>
  <c r="S124" i="13"/>
  <c r="T125" i="13"/>
  <c r="S125" i="13"/>
  <c r="T126" i="13"/>
  <c r="S126" i="13"/>
  <c r="S127" i="13"/>
  <c r="T127" i="13"/>
  <c r="S128" i="13"/>
  <c r="T128" i="13"/>
  <c r="T129" i="13"/>
  <c r="S129" i="13"/>
  <c r="V123" i="13"/>
  <c r="W123" i="13"/>
  <c r="W124" i="13"/>
  <c r="V124" i="13"/>
  <c r="W125" i="13"/>
  <c r="V125" i="13"/>
  <c r="V126" i="13"/>
  <c r="W126" i="13"/>
  <c r="V127" i="13"/>
  <c r="W127" i="13"/>
  <c r="V128" i="13"/>
  <c r="W128" i="13"/>
  <c r="W129" i="13"/>
  <c r="V129" i="13"/>
  <c r="CQ5" i="7"/>
  <c r="CR5" i="7"/>
  <c r="CT124" i="7"/>
  <c r="CS123" i="7"/>
  <c r="CT120" i="7"/>
  <c r="CT125" i="7"/>
  <c r="CS124" i="7"/>
  <c r="CT121" i="7"/>
  <c r="CS120" i="7"/>
  <c r="CT123" i="7"/>
  <c r="CS122" i="7"/>
  <c r="CT117" i="7"/>
  <c r="CS116" i="7"/>
  <c r="CS125" i="7"/>
  <c r="CT118" i="7"/>
  <c r="CS117" i="7"/>
  <c r="CS121" i="7"/>
  <c r="CS119" i="7"/>
  <c r="CT116" i="7"/>
  <c r="CT122" i="7"/>
  <c r="CT114" i="7"/>
  <c r="CS113" i="7"/>
  <c r="CT119" i="7"/>
  <c r="CT115" i="7"/>
  <c r="CS114" i="7"/>
  <c r="CT113" i="7"/>
  <c r="CS112" i="7"/>
  <c r="CS118" i="7"/>
  <c r="CS115" i="7"/>
  <c r="CT110" i="7"/>
  <c r="CS109" i="7"/>
  <c r="CT106" i="7"/>
  <c r="CS105" i="7"/>
  <c r="CT102" i="7"/>
  <c r="CT109" i="7"/>
  <c r="CS108" i="7"/>
  <c r="CT105" i="7"/>
  <c r="CS104" i="7"/>
  <c r="CS101" i="7"/>
  <c r="CT98" i="7"/>
  <c r="CS97" i="7"/>
  <c r="CT99" i="7"/>
  <c r="CS98" i="7"/>
  <c r="CT112" i="7"/>
  <c r="CS111" i="7"/>
  <c r="CS110" i="7"/>
  <c r="CS107" i="7"/>
  <c r="CS106" i="7"/>
  <c r="CS103" i="7"/>
  <c r="CS102" i="7"/>
  <c r="CT101" i="7"/>
  <c r="CS100" i="7"/>
  <c r="CT107" i="7"/>
  <c r="CT100" i="7"/>
  <c r="CT97" i="7"/>
  <c r="CT96" i="7"/>
  <c r="CS95" i="7"/>
  <c r="CT92" i="7"/>
  <c r="CS91" i="7"/>
  <c r="CT104" i="7"/>
  <c r="CS99" i="7"/>
  <c r="CS96" i="7"/>
  <c r="CT93" i="7"/>
  <c r="CS92" i="7"/>
  <c r="CT89" i="7"/>
  <c r="CT108" i="7"/>
  <c r="CT95" i="7"/>
  <c r="CS94" i="7"/>
  <c r="CT91" i="7"/>
  <c r="CS90" i="7"/>
  <c r="CT103" i="7"/>
  <c r="CS93" i="7"/>
  <c r="CT87" i="7"/>
  <c r="CS86" i="7"/>
  <c r="CT83" i="7"/>
  <c r="CS82" i="7"/>
  <c r="CT79" i="7"/>
  <c r="CS78" i="7"/>
  <c r="CT75" i="7"/>
  <c r="CS74" i="7"/>
  <c r="CT71" i="7"/>
  <c r="CS70" i="7"/>
  <c r="CT90" i="7"/>
  <c r="CT88" i="7"/>
  <c r="CS87" i="7"/>
  <c r="CT84" i="7"/>
  <c r="CS83" i="7"/>
  <c r="CT80" i="7"/>
  <c r="CS79" i="7"/>
  <c r="CT76" i="7"/>
  <c r="CS75" i="7"/>
  <c r="CT72" i="7"/>
  <c r="CS71" i="7"/>
  <c r="CT94" i="7"/>
  <c r="CT86" i="7"/>
  <c r="CS85" i="7"/>
  <c r="CT82" i="7"/>
  <c r="CS81" i="7"/>
  <c r="CT78" i="7"/>
  <c r="CS77" i="7"/>
  <c r="CT74" i="7"/>
  <c r="CS73" i="7"/>
  <c r="CT70" i="7"/>
  <c r="CT111" i="7"/>
  <c r="CS89" i="7"/>
  <c r="CT81" i="7"/>
  <c r="CT73" i="7"/>
  <c r="CT69" i="7"/>
  <c r="CS68" i="7"/>
  <c r="CT65" i="7"/>
  <c r="CS64" i="7"/>
  <c r="CT61" i="7"/>
  <c r="CS60" i="7"/>
  <c r="CT57" i="7"/>
  <c r="CS56" i="7"/>
  <c r="CS88" i="7"/>
  <c r="CS80" i="7"/>
  <c r="CS72" i="7"/>
  <c r="CS69" i="7"/>
  <c r="CT66" i="7"/>
  <c r="CS65" i="7"/>
  <c r="CT62" i="7"/>
  <c r="CS61" i="7"/>
  <c r="CT58" i="7"/>
  <c r="CS57" i="7"/>
  <c r="CT54" i="7"/>
  <c r="CS53" i="7"/>
  <c r="CS84" i="7"/>
  <c r="CS76" i="7"/>
  <c r="CT68" i="7"/>
  <c r="CS67" i="7"/>
  <c r="CT64" i="7"/>
  <c r="CS63" i="7"/>
  <c r="CT60" i="7"/>
  <c r="CS59" i="7"/>
  <c r="CT56" i="7"/>
  <c r="CS55" i="7"/>
  <c r="CT85" i="7"/>
  <c r="CT77" i="7"/>
  <c r="CS66" i="7"/>
  <c r="CS58" i="7"/>
  <c r="CT50" i="7"/>
  <c r="CS49" i="7"/>
  <c r="CT46" i="7"/>
  <c r="CS45" i="7"/>
  <c r="CT42" i="7"/>
  <c r="CS41" i="7"/>
  <c r="CT38" i="7"/>
  <c r="CS37" i="7"/>
  <c r="CT63" i="7"/>
  <c r="CT55" i="7"/>
  <c r="CT51" i="7"/>
  <c r="CS50" i="7"/>
  <c r="CT47" i="7"/>
  <c r="CS46" i="7"/>
  <c r="CT43" i="7"/>
  <c r="CS42" i="7"/>
  <c r="CT39" i="7"/>
  <c r="CS38" i="7"/>
  <c r="CT67" i="7"/>
  <c r="CT59" i="7"/>
  <c r="CS52" i="7"/>
  <c r="CT49" i="7"/>
  <c r="CS48" i="7"/>
  <c r="CT45" i="7"/>
  <c r="CS44" i="7"/>
  <c r="CT41" i="7"/>
  <c r="CS40" i="7"/>
  <c r="CT37" i="7"/>
  <c r="CS54" i="7"/>
  <c r="CS47" i="7"/>
  <c r="CS39" i="7"/>
  <c r="CS36" i="7"/>
  <c r="CT33" i="7"/>
  <c r="CS32" i="7"/>
  <c r="CT29" i="7"/>
  <c r="CS28" i="7"/>
  <c r="CT25" i="7"/>
  <c r="CS24" i="7"/>
  <c r="CT21" i="7"/>
  <c r="CS20" i="7"/>
  <c r="CT17" i="7"/>
  <c r="CS16" i="7"/>
  <c r="CT13" i="7"/>
  <c r="CS12" i="7"/>
  <c r="CT9" i="7"/>
  <c r="CS8" i="7"/>
  <c r="CS4" i="7"/>
  <c r="CS43" i="7"/>
  <c r="CT35" i="7"/>
  <c r="CT52" i="7"/>
  <c r="CT44" i="7"/>
  <c r="CT34" i="7"/>
  <c r="CS33" i="7"/>
  <c r="CT30" i="7"/>
  <c r="CS29" i="7"/>
  <c r="CT26" i="7"/>
  <c r="CS25" i="7"/>
  <c r="CT22" i="7"/>
  <c r="CS21" i="7"/>
  <c r="CT18" i="7"/>
  <c r="CS17" i="7"/>
  <c r="CT14" i="7"/>
  <c r="CS13" i="7"/>
  <c r="CT10" i="7"/>
  <c r="CS9" i="7"/>
  <c r="CT6" i="7"/>
  <c r="CS5" i="7"/>
  <c r="CT5" i="7" s="1"/>
  <c r="CS51" i="7"/>
  <c r="CT53" i="7"/>
  <c r="CT48" i="7"/>
  <c r="CT40" i="7"/>
  <c r="CT36" i="7"/>
  <c r="CS35" i="7"/>
  <c r="CT32" i="7"/>
  <c r="CS31" i="7"/>
  <c r="CT28" i="7"/>
  <c r="CS27" i="7"/>
  <c r="CT24" i="7"/>
  <c r="CS23" i="7"/>
  <c r="CT20" i="7"/>
  <c r="CS19" i="7"/>
  <c r="CT16" i="7"/>
  <c r="CS15" i="7"/>
  <c r="CT12" i="7"/>
  <c r="CS11" i="7"/>
  <c r="CT8" i="7"/>
  <c r="CS7" i="7"/>
  <c r="CS62" i="7"/>
  <c r="CS34" i="7"/>
  <c r="CT31" i="7"/>
  <c r="CT27" i="7"/>
  <c r="CT19" i="7"/>
  <c r="CT11" i="7"/>
  <c r="CT7" i="7"/>
  <c r="CS26" i="7"/>
  <c r="CS18" i="7"/>
  <c r="CS10" i="7"/>
  <c r="CT23" i="7"/>
  <c r="CT15" i="7"/>
  <c r="CS30" i="7"/>
  <c r="CS22" i="7"/>
  <c r="CS14" i="7"/>
  <c r="CS6" i="7"/>
  <c r="E153" i="13"/>
  <c r="H139" i="13"/>
  <c r="AB47" i="13"/>
  <c r="AA48" i="13"/>
  <c r="AC47" i="13"/>
  <c r="R244" i="13"/>
  <c r="H118" i="13"/>
  <c r="I117" i="13"/>
  <c r="J117" i="13"/>
  <c r="R259" i="13"/>
  <c r="X139" i="13"/>
  <c r="J89" i="13"/>
  <c r="I89" i="13"/>
  <c r="K83" i="13"/>
  <c r="H111" i="13"/>
  <c r="I110" i="13"/>
  <c r="J110" i="13"/>
  <c r="B216" i="13"/>
  <c r="I96" i="13"/>
  <c r="H97" i="13"/>
  <c r="J96" i="13"/>
  <c r="H104" i="13"/>
  <c r="J103" i="13"/>
  <c r="I103" i="13"/>
  <c r="K48" i="13"/>
  <c r="M47" i="13"/>
  <c r="L47" i="13"/>
  <c r="AB75" i="13"/>
  <c r="AA76" i="13"/>
  <c r="AC75" i="13"/>
  <c r="R223" i="13"/>
  <c r="P5" i="13"/>
  <c r="O5" i="13"/>
  <c r="E174" i="13"/>
  <c r="X125" i="13"/>
  <c r="Y124" i="13"/>
  <c r="Z124" i="13"/>
  <c r="E188" i="13"/>
  <c r="H132" i="13"/>
  <c r="I131" i="13"/>
  <c r="J131" i="13"/>
  <c r="Z89" i="13"/>
  <c r="AA83" i="13"/>
  <c r="Y89" i="13"/>
  <c r="X132" i="13"/>
  <c r="L61" i="13"/>
  <c r="K62" i="13"/>
  <c r="M61" i="13"/>
  <c r="AA55" i="13"/>
  <c r="AC54" i="13"/>
  <c r="AB54" i="13"/>
  <c r="L75" i="13"/>
  <c r="K76" i="13"/>
  <c r="M75" i="13"/>
  <c r="L54" i="13"/>
  <c r="K55" i="13"/>
  <c r="M54" i="13"/>
  <c r="B237" i="13"/>
  <c r="B230" i="13"/>
  <c r="P12" i="13"/>
  <c r="O12" i="13"/>
  <c r="N13" i="13"/>
  <c r="AB61" i="13"/>
  <c r="AC61" i="13"/>
  <c r="AA62" i="13"/>
  <c r="E160" i="13"/>
  <c r="L40" i="13"/>
  <c r="K41" i="13"/>
  <c r="M40" i="13"/>
  <c r="R237" i="13"/>
  <c r="U167" i="13"/>
  <c r="B209" i="13"/>
  <c r="E195" i="13"/>
  <c r="U160" i="13"/>
  <c r="U188" i="13"/>
  <c r="U174" i="13"/>
  <c r="Y117" i="13"/>
  <c r="Z117" i="13"/>
  <c r="X118" i="13"/>
  <c r="AB68" i="13"/>
  <c r="AA69" i="13"/>
  <c r="AC68" i="13"/>
  <c r="AF19" i="13"/>
  <c r="AE19" i="13"/>
  <c r="AD20" i="13"/>
  <c r="R216" i="13"/>
  <c r="R209" i="13"/>
  <c r="U195" i="13"/>
  <c r="E167" i="13"/>
  <c r="U153" i="13"/>
  <c r="Y96" i="13"/>
  <c r="X97" i="13"/>
  <c r="Z96" i="13"/>
  <c r="M33" i="13"/>
  <c r="L33" i="13"/>
  <c r="N27" i="13"/>
  <c r="H125" i="13"/>
  <c r="I124" i="13"/>
  <c r="J124" i="13"/>
  <c r="R230" i="13"/>
  <c r="U181" i="13"/>
  <c r="L68" i="13"/>
  <c r="K69" i="13"/>
  <c r="M68" i="13"/>
  <c r="B223" i="13"/>
  <c r="E181" i="13"/>
  <c r="AF5" i="13"/>
  <c r="AE5" i="13"/>
  <c r="AB33" i="13"/>
  <c r="AC33" i="13"/>
  <c r="AD27" i="13"/>
  <c r="B259" i="13"/>
  <c r="X111" i="13"/>
  <c r="Z110" i="13"/>
  <c r="Y110" i="13"/>
  <c r="AA41" i="13"/>
  <c r="AC40" i="13"/>
  <c r="AB40" i="13"/>
  <c r="AF12" i="13"/>
  <c r="AE12" i="13"/>
  <c r="AD13" i="13"/>
  <c r="X104" i="13"/>
  <c r="Z103" i="13"/>
  <c r="Y103" i="13"/>
  <c r="P19" i="13"/>
  <c r="O19" i="13"/>
  <c r="N20" i="13"/>
  <c r="B244" i="13"/>
  <c r="O137" i="13" l="1"/>
  <c r="O136" i="13"/>
  <c r="O135" i="13"/>
  <c r="O134" i="13"/>
  <c r="C130" i="13"/>
  <c r="AF130" i="13"/>
  <c r="P137" i="13"/>
  <c r="P136" i="13"/>
  <c r="P135" i="13"/>
  <c r="P134" i="13"/>
  <c r="D131" i="13"/>
  <c r="C131" i="13"/>
  <c r="C132" i="13"/>
  <c r="D132" i="13"/>
  <c r="D133" i="13"/>
  <c r="C133" i="13"/>
  <c r="D134" i="13"/>
  <c r="C134" i="13"/>
  <c r="C135" i="13"/>
  <c r="D135" i="13"/>
  <c r="D136" i="13"/>
  <c r="C136" i="13"/>
  <c r="C137" i="13"/>
  <c r="D137" i="13"/>
  <c r="G131" i="13"/>
  <c r="F131" i="13"/>
  <c r="G132" i="13"/>
  <c r="F132" i="13"/>
  <c r="F133" i="13"/>
  <c r="G133" i="13"/>
  <c r="G134" i="13"/>
  <c r="F134" i="13"/>
  <c r="F135" i="13"/>
  <c r="G135" i="13"/>
  <c r="F136" i="13"/>
  <c r="G136" i="13"/>
  <c r="G137" i="13"/>
  <c r="F137" i="13"/>
  <c r="B267" i="13"/>
  <c r="E182" i="13"/>
  <c r="B231" i="13"/>
  <c r="H126" i="13"/>
  <c r="I125" i="13"/>
  <c r="J125" i="13"/>
  <c r="AF20" i="13"/>
  <c r="AE20" i="13"/>
  <c r="AD21" i="13"/>
  <c r="AB69" i="13"/>
  <c r="AC69" i="13"/>
  <c r="AA70" i="13"/>
  <c r="X133" i="13"/>
  <c r="Y132" i="13"/>
  <c r="Z132" i="13"/>
  <c r="Y125" i="13"/>
  <c r="Z125" i="13"/>
  <c r="X126" i="13"/>
  <c r="B252" i="13"/>
  <c r="X112" i="13"/>
  <c r="Y111" i="13"/>
  <c r="Z111" i="13"/>
  <c r="AF27" i="13"/>
  <c r="AE27" i="13"/>
  <c r="AD28" i="13"/>
  <c r="L69" i="13"/>
  <c r="K70" i="13"/>
  <c r="M69" i="13"/>
  <c r="Y118" i="13"/>
  <c r="X119" i="13"/>
  <c r="Z118" i="13"/>
  <c r="AB41" i="13"/>
  <c r="AC41" i="13"/>
  <c r="AD35" i="13"/>
  <c r="R238" i="13"/>
  <c r="X147" i="13"/>
  <c r="R217" i="13"/>
  <c r="U203" i="13"/>
  <c r="U175" i="13"/>
  <c r="E196" i="13"/>
  <c r="K56" i="13"/>
  <c r="M55" i="13"/>
  <c r="L55" i="13"/>
  <c r="J97" i="13"/>
  <c r="I97" i="13"/>
  <c r="K91" i="13"/>
  <c r="L83" i="13"/>
  <c r="K84" i="13"/>
  <c r="M83" i="13"/>
  <c r="X140" i="13"/>
  <c r="AA49" i="13"/>
  <c r="AC48" i="13"/>
  <c r="AB48" i="13"/>
  <c r="P20" i="13"/>
  <c r="O20" i="13"/>
  <c r="N21" i="13"/>
  <c r="E168" i="13"/>
  <c r="B245" i="13"/>
  <c r="R252" i="13"/>
  <c r="Y104" i="13"/>
  <c r="X105" i="13"/>
  <c r="Z104" i="13"/>
  <c r="U182" i="13"/>
  <c r="P27" i="13"/>
  <c r="O27" i="13"/>
  <c r="N28" i="13"/>
  <c r="Z97" i="13"/>
  <c r="AA91" i="13"/>
  <c r="Y97" i="13"/>
  <c r="U196" i="13"/>
  <c r="U189" i="13"/>
  <c r="U161" i="13"/>
  <c r="B217" i="13"/>
  <c r="E203" i="13"/>
  <c r="M41" i="13"/>
  <c r="N35" i="13"/>
  <c r="L41" i="13"/>
  <c r="P13" i="13"/>
  <c r="O13" i="13"/>
  <c r="B238" i="13"/>
  <c r="I104" i="13"/>
  <c r="J104" i="13"/>
  <c r="H105" i="13"/>
  <c r="B224" i="13"/>
  <c r="E161" i="13"/>
  <c r="L62" i="13"/>
  <c r="K63" i="13"/>
  <c r="M62" i="13"/>
  <c r="E189" i="13"/>
  <c r="R231" i="13"/>
  <c r="AF13" i="13"/>
  <c r="AE13" i="13"/>
  <c r="R224" i="13"/>
  <c r="U168" i="13"/>
  <c r="R245" i="13"/>
  <c r="AA63" i="13"/>
  <c r="AC62" i="13"/>
  <c r="AB62" i="13"/>
  <c r="L76" i="13"/>
  <c r="K77" i="13"/>
  <c r="M76" i="13"/>
  <c r="AB55" i="13"/>
  <c r="AC55" i="13"/>
  <c r="AA56" i="13"/>
  <c r="AB83" i="13"/>
  <c r="AA84" i="13"/>
  <c r="AC83" i="13"/>
  <c r="H133" i="13"/>
  <c r="I132" i="13"/>
  <c r="J132" i="13"/>
  <c r="E175" i="13"/>
  <c r="AB76" i="13"/>
  <c r="AA77" i="13"/>
  <c r="AC76" i="13"/>
  <c r="L48" i="13"/>
  <c r="K49" i="13"/>
  <c r="M48" i="13"/>
  <c r="H112" i="13"/>
  <c r="I111" i="13"/>
  <c r="J111" i="13"/>
  <c r="R267" i="13"/>
  <c r="I118" i="13"/>
  <c r="J118" i="13"/>
  <c r="H119" i="13"/>
  <c r="H140" i="13"/>
  <c r="H147" i="13"/>
  <c r="AF137" i="13" l="1"/>
  <c r="AF136" i="13"/>
  <c r="AF135" i="13"/>
  <c r="AF134" i="13"/>
  <c r="AE137" i="13"/>
  <c r="AE136" i="13"/>
  <c r="AE135" i="13"/>
  <c r="AE134" i="13"/>
  <c r="S130" i="13"/>
  <c r="P138" i="13"/>
  <c r="S131" i="13"/>
  <c r="T131" i="13"/>
  <c r="S132" i="13"/>
  <c r="T132" i="13"/>
  <c r="T133" i="13"/>
  <c r="S133" i="13"/>
  <c r="T134" i="13"/>
  <c r="S134" i="13"/>
  <c r="T135" i="13"/>
  <c r="S135" i="13"/>
  <c r="S136" i="13"/>
  <c r="T136" i="13"/>
  <c r="T137" i="13"/>
  <c r="S137" i="13"/>
  <c r="W131" i="13"/>
  <c r="V131" i="13"/>
  <c r="W132" i="13"/>
  <c r="V132" i="13"/>
  <c r="W133" i="13"/>
  <c r="V133" i="13"/>
  <c r="V134" i="13"/>
  <c r="W134" i="13"/>
  <c r="V135" i="13"/>
  <c r="W135" i="13"/>
  <c r="V136" i="13"/>
  <c r="W136" i="13"/>
  <c r="V137" i="13"/>
  <c r="W137" i="13"/>
  <c r="Y131" i="13"/>
  <c r="Z131" i="13"/>
  <c r="H120" i="13"/>
  <c r="J119" i="13"/>
  <c r="I119" i="13"/>
  <c r="R275" i="13"/>
  <c r="I112" i="13"/>
  <c r="H113" i="13"/>
  <c r="J112" i="13"/>
  <c r="H134" i="13"/>
  <c r="I133" i="13"/>
  <c r="J133" i="13"/>
  <c r="AA57" i="13"/>
  <c r="AC56" i="13"/>
  <c r="AB56" i="13"/>
  <c r="L77" i="13"/>
  <c r="K78" i="13"/>
  <c r="M77" i="13"/>
  <c r="AB63" i="13"/>
  <c r="AA64" i="13"/>
  <c r="AC63" i="13"/>
  <c r="R232" i="13"/>
  <c r="E190" i="13"/>
  <c r="P35" i="13"/>
  <c r="O35" i="13"/>
  <c r="N36" i="13"/>
  <c r="AB91" i="13"/>
  <c r="AA92" i="13"/>
  <c r="AC91" i="13"/>
  <c r="R260" i="13"/>
  <c r="P21" i="13"/>
  <c r="O21" i="13"/>
  <c r="X141" i="13"/>
  <c r="L91" i="13"/>
  <c r="K92" i="13"/>
  <c r="M91" i="13"/>
  <c r="X113" i="13"/>
  <c r="Z112" i="13"/>
  <c r="Y112" i="13"/>
  <c r="Y126" i="13"/>
  <c r="X127" i="13"/>
  <c r="Z126" i="13"/>
  <c r="B239" i="13"/>
  <c r="AB77" i="13"/>
  <c r="AC77" i="13"/>
  <c r="AA78" i="13"/>
  <c r="E176" i="13"/>
  <c r="B232" i="13"/>
  <c r="B225" i="13"/>
  <c r="E211" i="13"/>
  <c r="U197" i="13"/>
  <c r="Z105" i="13"/>
  <c r="AA99" i="13"/>
  <c r="Y105" i="13"/>
  <c r="AB49" i="13"/>
  <c r="AC49" i="13"/>
  <c r="AD43" i="13"/>
  <c r="L56" i="13"/>
  <c r="K57" i="13"/>
  <c r="M56" i="13"/>
  <c r="U204" i="13"/>
  <c r="X148" i="13"/>
  <c r="L70" i="13"/>
  <c r="K71" i="13"/>
  <c r="M70" i="13"/>
  <c r="X134" i="13"/>
  <c r="Y133" i="13"/>
  <c r="Z133" i="13"/>
  <c r="AF21" i="13"/>
  <c r="AE21" i="13"/>
  <c r="M49" i="13"/>
  <c r="L49" i="13"/>
  <c r="N43" i="13"/>
  <c r="AB84" i="13"/>
  <c r="AA85" i="13"/>
  <c r="AC84" i="13"/>
  <c r="R253" i="13"/>
  <c r="U169" i="13"/>
  <c r="R239" i="13"/>
  <c r="U190" i="13"/>
  <c r="P28" i="13"/>
  <c r="O28" i="13"/>
  <c r="N29" i="13"/>
  <c r="E169" i="13"/>
  <c r="L84" i="13"/>
  <c r="K85" i="13"/>
  <c r="M84" i="13"/>
  <c r="U176" i="13"/>
  <c r="AF35" i="13"/>
  <c r="AE35" i="13"/>
  <c r="AD36" i="13"/>
  <c r="X120" i="13"/>
  <c r="Y119" i="13"/>
  <c r="Z119" i="13"/>
  <c r="B260" i="13"/>
  <c r="AA71" i="13"/>
  <c r="AC70" i="13"/>
  <c r="AB70" i="13"/>
  <c r="I126" i="13"/>
  <c r="J126" i="13"/>
  <c r="H127" i="13"/>
  <c r="B275" i="13"/>
  <c r="H148" i="13"/>
  <c r="H141" i="13"/>
  <c r="I140" i="13"/>
  <c r="J140" i="13"/>
  <c r="K64" i="13"/>
  <c r="M63" i="13"/>
  <c r="L63" i="13"/>
  <c r="H155" i="13"/>
  <c r="J105" i="13"/>
  <c r="I105" i="13"/>
  <c r="K99" i="13"/>
  <c r="B246" i="13"/>
  <c r="E204" i="13"/>
  <c r="X155" i="13"/>
  <c r="U183" i="13"/>
  <c r="B253" i="13"/>
  <c r="E197" i="13"/>
  <c r="R225" i="13"/>
  <c r="U211" i="13"/>
  <c r="R246" i="13"/>
  <c r="AF28" i="13"/>
  <c r="AE28" i="13"/>
  <c r="AD29" i="13"/>
  <c r="E183" i="13"/>
  <c r="O145" i="13" l="1"/>
  <c r="O144" i="13"/>
  <c r="O143" i="13"/>
  <c r="O142" i="13"/>
  <c r="C138" i="13"/>
  <c r="AF138" i="13"/>
  <c r="Y141" i="13" s="1"/>
  <c r="P145" i="13"/>
  <c r="P144" i="13"/>
  <c r="P143" i="13"/>
  <c r="P142" i="13"/>
  <c r="D139" i="13"/>
  <c r="C139" i="13"/>
  <c r="D140" i="13"/>
  <c r="C140" i="13"/>
  <c r="D141" i="13"/>
  <c r="C141" i="13"/>
  <c r="D142" i="13"/>
  <c r="C142" i="13"/>
  <c r="C143" i="13"/>
  <c r="D143" i="13"/>
  <c r="C144" i="13"/>
  <c r="D144" i="13"/>
  <c r="D145" i="13"/>
  <c r="C145" i="13"/>
  <c r="F139" i="13"/>
  <c r="G139" i="13"/>
  <c r="G140" i="13"/>
  <c r="F140" i="13"/>
  <c r="F141" i="13"/>
  <c r="G141" i="13"/>
  <c r="G142" i="13"/>
  <c r="F142" i="13"/>
  <c r="G143" i="13"/>
  <c r="F143" i="13"/>
  <c r="G144" i="13"/>
  <c r="F144" i="13"/>
  <c r="F145" i="13"/>
  <c r="G145" i="13"/>
  <c r="I139" i="13"/>
  <c r="J139" i="13"/>
  <c r="B261" i="13"/>
  <c r="B254" i="13"/>
  <c r="E184" i="13"/>
  <c r="R254" i="13"/>
  <c r="U212" i="13"/>
  <c r="E198" i="13"/>
  <c r="E205" i="13"/>
  <c r="H142" i="13"/>
  <c r="I141" i="13"/>
  <c r="J141" i="13"/>
  <c r="AB71" i="13"/>
  <c r="AC71" i="13"/>
  <c r="AA72" i="13"/>
  <c r="U177" i="13"/>
  <c r="U191" i="13"/>
  <c r="X163" i="13"/>
  <c r="R261" i="13"/>
  <c r="Y134" i="13"/>
  <c r="X135" i="13"/>
  <c r="Z134" i="13"/>
  <c r="U205" i="13"/>
  <c r="U198" i="13"/>
  <c r="E212" i="13"/>
  <c r="AA79" i="13"/>
  <c r="AC78" i="13"/>
  <c r="AB78" i="13"/>
  <c r="B247" i="13"/>
  <c r="AB92" i="13"/>
  <c r="AA93" i="13"/>
  <c r="AC92" i="13"/>
  <c r="R240" i="13"/>
  <c r="AA65" i="13"/>
  <c r="AC64" i="13"/>
  <c r="AB64" i="13"/>
  <c r="I113" i="13"/>
  <c r="K107" i="13"/>
  <c r="J113" i="13"/>
  <c r="AF29" i="13"/>
  <c r="AE29" i="13"/>
  <c r="U184" i="13"/>
  <c r="H156" i="13"/>
  <c r="X142" i="13"/>
  <c r="R268" i="13"/>
  <c r="B268" i="13"/>
  <c r="Y120" i="13"/>
  <c r="X121" i="13"/>
  <c r="Z120" i="13"/>
  <c r="L85" i="13"/>
  <c r="K86" i="13"/>
  <c r="M85" i="13"/>
  <c r="H163" i="13"/>
  <c r="K72" i="13"/>
  <c r="M71" i="13"/>
  <c r="L71" i="13"/>
  <c r="X149" i="13"/>
  <c r="E177" i="13"/>
  <c r="P36" i="13"/>
  <c r="O36" i="13"/>
  <c r="N37" i="13"/>
  <c r="E191" i="13"/>
  <c r="I134" i="13"/>
  <c r="H135" i="13"/>
  <c r="J134" i="13"/>
  <c r="X156" i="13"/>
  <c r="L99" i="13"/>
  <c r="K100" i="13"/>
  <c r="M99" i="13"/>
  <c r="L64" i="13"/>
  <c r="K65" i="13"/>
  <c r="M64" i="13"/>
  <c r="B283" i="13"/>
  <c r="P43" i="13"/>
  <c r="O43" i="13"/>
  <c r="N44" i="13"/>
  <c r="AF43" i="13"/>
  <c r="AE43" i="13"/>
  <c r="AD44" i="13"/>
  <c r="AB99" i="13"/>
  <c r="AA100" i="13"/>
  <c r="AC99" i="13"/>
  <c r="B233" i="13"/>
  <c r="E219" i="13"/>
  <c r="L92" i="13"/>
  <c r="K93" i="13"/>
  <c r="M92" i="13"/>
  <c r="R233" i="13"/>
  <c r="U219" i="13"/>
  <c r="H149" i="13"/>
  <c r="H128" i="13"/>
  <c r="J127" i="13"/>
  <c r="I127" i="13"/>
  <c r="AF36" i="13"/>
  <c r="AE36" i="13"/>
  <c r="AD37" i="13"/>
  <c r="P29" i="13"/>
  <c r="O29" i="13"/>
  <c r="R247" i="13"/>
  <c r="AB85" i="13"/>
  <c r="AC85" i="13"/>
  <c r="AA86" i="13"/>
  <c r="M57" i="13"/>
  <c r="N51" i="13"/>
  <c r="L57" i="13"/>
  <c r="B240" i="13"/>
  <c r="X128" i="13"/>
  <c r="Y127" i="13"/>
  <c r="Z127" i="13"/>
  <c r="Z113" i="13"/>
  <c r="AA107" i="13"/>
  <c r="Y113" i="13"/>
  <c r="L78" i="13"/>
  <c r="K79" i="13"/>
  <c r="M78" i="13"/>
  <c r="AB57" i="13"/>
  <c r="AC57" i="13"/>
  <c r="AD51" i="13"/>
  <c r="R283" i="13"/>
  <c r="I120" i="13"/>
  <c r="H121" i="13"/>
  <c r="J120" i="13"/>
  <c r="Z141" i="13" l="1"/>
  <c r="AF145" i="13"/>
  <c r="AF144" i="13"/>
  <c r="AF143" i="13"/>
  <c r="AF142" i="13"/>
  <c r="AE145" i="13"/>
  <c r="AE144" i="13"/>
  <c r="AE143" i="13"/>
  <c r="AE142" i="13"/>
  <c r="S138" i="13"/>
  <c r="P146" i="13"/>
  <c r="T139" i="13"/>
  <c r="S139" i="13"/>
  <c r="T140" i="13"/>
  <c r="S140" i="13"/>
  <c r="T141" i="13"/>
  <c r="S141" i="13"/>
  <c r="T142" i="13"/>
  <c r="S142" i="13"/>
  <c r="T143" i="13"/>
  <c r="S143" i="13"/>
  <c r="T144" i="13"/>
  <c r="S144" i="13"/>
  <c r="T145" i="13"/>
  <c r="S145" i="13"/>
  <c r="V139" i="13"/>
  <c r="W139" i="13"/>
  <c r="V140" i="13"/>
  <c r="W140" i="13"/>
  <c r="W141" i="13"/>
  <c r="V141" i="13"/>
  <c r="V142" i="13"/>
  <c r="W142" i="13"/>
  <c r="V143" i="13"/>
  <c r="W143" i="13"/>
  <c r="W144" i="13"/>
  <c r="V144" i="13"/>
  <c r="W145" i="13"/>
  <c r="V145" i="13"/>
  <c r="Y139" i="13"/>
  <c r="Z139" i="13"/>
  <c r="Z140" i="13"/>
  <c r="Y140" i="13"/>
  <c r="P51" i="13"/>
  <c r="O51" i="13"/>
  <c r="N52" i="13"/>
  <c r="U220" i="13"/>
  <c r="B241" i="13"/>
  <c r="E227" i="13"/>
  <c r="L72" i="13"/>
  <c r="K73" i="13"/>
  <c r="M72" i="13"/>
  <c r="U185" i="13"/>
  <c r="U192" i="13"/>
  <c r="R262" i="13"/>
  <c r="B248" i="13"/>
  <c r="AF44" i="13"/>
  <c r="AE44" i="13"/>
  <c r="AD45" i="13"/>
  <c r="P37" i="13"/>
  <c r="O37" i="13"/>
  <c r="X150" i="13"/>
  <c r="L86" i="13"/>
  <c r="K87" i="13"/>
  <c r="M86" i="13"/>
  <c r="H157" i="13"/>
  <c r="R248" i="13"/>
  <c r="AB93" i="13"/>
  <c r="AC93" i="13"/>
  <c r="AA94" i="13"/>
  <c r="X164" i="13"/>
  <c r="AA73" i="13"/>
  <c r="AC72" i="13"/>
  <c r="AB72" i="13"/>
  <c r="P44" i="13"/>
  <c r="O44" i="13"/>
  <c r="N45" i="13"/>
  <c r="B291" i="13"/>
  <c r="H136" i="13"/>
  <c r="J135" i="13"/>
  <c r="I135" i="13"/>
  <c r="E192" i="13"/>
  <c r="AA115" i="13"/>
  <c r="Z121" i="13"/>
  <c r="Y121" i="13"/>
  <c r="L107" i="13"/>
  <c r="K108" i="13"/>
  <c r="M107" i="13"/>
  <c r="AB65" i="13"/>
  <c r="AC65" i="13"/>
  <c r="AD59" i="13"/>
  <c r="B255" i="13"/>
  <c r="U206" i="13"/>
  <c r="R291" i="13"/>
  <c r="AA87" i="13"/>
  <c r="AC86" i="13"/>
  <c r="AB86" i="13"/>
  <c r="AF37" i="13"/>
  <c r="AE37" i="13"/>
  <c r="H150" i="13"/>
  <c r="I149" i="13"/>
  <c r="J149" i="13"/>
  <c r="R241" i="13"/>
  <c r="U227" i="13"/>
  <c r="E220" i="13"/>
  <c r="L100" i="13"/>
  <c r="K101" i="13"/>
  <c r="M100" i="13"/>
  <c r="X157" i="13"/>
  <c r="H171" i="13"/>
  <c r="H164" i="13"/>
  <c r="R276" i="13"/>
  <c r="Y142" i="13"/>
  <c r="X143" i="13"/>
  <c r="Z142" i="13"/>
  <c r="E213" i="13"/>
  <c r="U199" i="13"/>
  <c r="R269" i="13"/>
  <c r="I142" i="13"/>
  <c r="J142" i="13"/>
  <c r="H143" i="13"/>
  <c r="U213" i="13"/>
  <c r="B269" i="13"/>
  <c r="AF51" i="13"/>
  <c r="AE51" i="13"/>
  <c r="AD52" i="13"/>
  <c r="K80" i="13"/>
  <c r="M79" i="13"/>
  <c r="L79" i="13"/>
  <c r="L93" i="13"/>
  <c r="K94" i="13"/>
  <c r="M93" i="13"/>
  <c r="AB79" i="13"/>
  <c r="AA80" i="13"/>
  <c r="AC79" i="13"/>
  <c r="E206" i="13"/>
  <c r="E185" i="13"/>
  <c r="J121" i="13"/>
  <c r="K115" i="13"/>
  <c r="I121" i="13"/>
  <c r="AB107" i="13"/>
  <c r="AA108" i="13"/>
  <c r="AC107" i="13"/>
  <c r="Y128" i="13"/>
  <c r="X129" i="13"/>
  <c r="Z128" i="13"/>
  <c r="R255" i="13"/>
  <c r="I128" i="13"/>
  <c r="H129" i="13"/>
  <c r="J128" i="13"/>
  <c r="AB100" i="13"/>
  <c r="AA101" i="13"/>
  <c r="AC100" i="13"/>
  <c r="M65" i="13"/>
  <c r="L65" i="13"/>
  <c r="N59" i="13"/>
  <c r="B276" i="13"/>
  <c r="X136" i="13"/>
  <c r="Z135" i="13"/>
  <c r="Y135" i="13"/>
  <c r="X171" i="13"/>
  <c r="E199" i="13"/>
  <c r="B262" i="13"/>
  <c r="O153" i="13" l="1"/>
  <c r="O152" i="13"/>
  <c r="O151" i="13"/>
  <c r="O150" i="13"/>
  <c r="C146" i="13"/>
  <c r="AF146" i="13"/>
  <c r="Y150" i="13" s="1"/>
  <c r="P153" i="13"/>
  <c r="P152" i="13"/>
  <c r="P151" i="13"/>
  <c r="P150" i="13"/>
  <c r="D147" i="13"/>
  <c r="C147" i="13"/>
  <c r="D148" i="13"/>
  <c r="C148" i="13"/>
  <c r="C149" i="13"/>
  <c r="D149" i="13"/>
  <c r="C150" i="13"/>
  <c r="D150" i="13"/>
  <c r="C151" i="13"/>
  <c r="D151" i="13"/>
  <c r="D152" i="13"/>
  <c r="C152" i="13"/>
  <c r="C153" i="13"/>
  <c r="D153" i="13"/>
  <c r="G147" i="13"/>
  <c r="F147" i="13"/>
  <c r="G148" i="13"/>
  <c r="F148" i="13"/>
  <c r="F149" i="13"/>
  <c r="G149" i="13"/>
  <c r="F150" i="13"/>
  <c r="G150" i="13"/>
  <c r="G151" i="13"/>
  <c r="F151" i="13"/>
  <c r="F152" i="13"/>
  <c r="G152" i="13"/>
  <c r="F153" i="13"/>
  <c r="G153" i="13"/>
  <c r="I147" i="13"/>
  <c r="J147" i="13"/>
  <c r="I148" i="13"/>
  <c r="J148" i="13"/>
  <c r="H179" i="13"/>
  <c r="L80" i="13"/>
  <c r="K81" i="13"/>
  <c r="M80" i="13"/>
  <c r="R299" i="13"/>
  <c r="U207" i="13"/>
  <c r="AF59" i="13"/>
  <c r="AE59" i="13"/>
  <c r="AD60" i="13"/>
  <c r="L108" i="13"/>
  <c r="K109" i="13"/>
  <c r="M108" i="13"/>
  <c r="B299" i="13"/>
  <c r="AF45" i="13"/>
  <c r="AE45" i="13"/>
  <c r="B256" i="13"/>
  <c r="X179" i="13"/>
  <c r="M73" i="13"/>
  <c r="N67" i="13"/>
  <c r="L73" i="13"/>
  <c r="B249" i="13"/>
  <c r="E235" i="13"/>
  <c r="J129" i="13"/>
  <c r="K123" i="13"/>
  <c r="I129" i="13"/>
  <c r="L115" i="13"/>
  <c r="M115" i="13"/>
  <c r="K116" i="13"/>
  <c r="U200" i="13"/>
  <c r="E214" i="13"/>
  <c r="H172" i="13"/>
  <c r="X158" i="13"/>
  <c r="AB115" i="13"/>
  <c r="AC115" i="13"/>
  <c r="AA116" i="13"/>
  <c r="X172" i="13"/>
  <c r="Y136" i="13"/>
  <c r="X137" i="13"/>
  <c r="Z136" i="13"/>
  <c r="P59" i="13"/>
  <c r="O59" i="13"/>
  <c r="N60" i="13"/>
  <c r="AB101" i="13"/>
  <c r="AC101" i="13"/>
  <c r="AA102" i="13"/>
  <c r="AB108" i="13"/>
  <c r="AA109" i="13"/>
  <c r="AC108" i="13"/>
  <c r="AA81" i="13"/>
  <c r="AC80" i="13"/>
  <c r="AB80" i="13"/>
  <c r="AF52" i="13"/>
  <c r="AE52" i="13"/>
  <c r="AD53" i="13"/>
  <c r="B277" i="13"/>
  <c r="E221" i="13"/>
  <c r="I150" i="13"/>
  <c r="H151" i="13"/>
  <c r="J150" i="13"/>
  <c r="K88" i="13"/>
  <c r="M87" i="13"/>
  <c r="L87" i="13"/>
  <c r="X151" i="13"/>
  <c r="Z150" i="13"/>
  <c r="P52" i="13"/>
  <c r="O52" i="13"/>
  <c r="N53" i="13"/>
  <c r="B270" i="13"/>
  <c r="B284" i="13"/>
  <c r="R263" i="13"/>
  <c r="L94" i="13"/>
  <c r="K95" i="13"/>
  <c r="M94" i="13"/>
  <c r="U214" i="13"/>
  <c r="AA123" i="13"/>
  <c r="Z129" i="13"/>
  <c r="Y129" i="13"/>
  <c r="E207" i="13"/>
  <c r="H144" i="13"/>
  <c r="J143" i="13"/>
  <c r="I143" i="13"/>
  <c r="R277" i="13"/>
  <c r="R284" i="13"/>
  <c r="H165" i="13"/>
  <c r="L101" i="13"/>
  <c r="K102" i="13"/>
  <c r="M101" i="13"/>
  <c r="R249" i="13"/>
  <c r="U235" i="13"/>
  <c r="AB87" i="13"/>
  <c r="AC87" i="13"/>
  <c r="AA88" i="13"/>
  <c r="B263" i="13"/>
  <c r="E193" i="13"/>
  <c r="I136" i="13"/>
  <c r="J136" i="13"/>
  <c r="H137" i="13"/>
  <c r="P45" i="13"/>
  <c r="O45" i="13"/>
  <c r="X165" i="13"/>
  <c r="R256" i="13"/>
  <c r="R270" i="13"/>
  <c r="E200" i="13"/>
  <c r="X144" i="13"/>
  <c r="Z143" i="13"/>
  <c r="Y143" i="13"/>
  <c r="U228" i="13"/>
  <c r="AB73" i="13"/>
  <c r="AC73" i="13"/>
  <c r="AD67" i="13"/>
  <c r="AA95" i="13"/>
  <c r="AC94" i="13"/>
  <c r="AB94" i="13"/>
  <c r="H158" i="13"/>
  <c r="U193" i="13"/>
  <c r="E228" i="13"/>
  <c r="U221" i="13"/>
  <c r="AF153" i="13" l="1"/>
  <c r="AF152" i="13"/>
  <c r="AF151" i="13"/>
  <c r="AF150" i="13"/>
  <c r="AE153" i="13"/>
  <c r="AE152" i="13"/>
  <c r="AE151" i="13"/>
  <c r="AE150" i="13"/>
  <c r="S146" i="13"/>
  <c r="P154" i="13"/>
  <c r="T147" i="13"/>
  <c r="S147" i="13"/>
  <c r="S148" i="13"/>
  <c r="T148" i="13"/>
  <c r="T149" i="13"/>
  <c r="S149" i="13"/>
  <c r="T150" i="13"/>
  <c r="S150" i="13"/>
  <c r="T151" i="13"/>
  <c r="S151" i="13"/>
  <c r="S152" i="13"/>
  <c r="T152" i="13"/>
  <c r="S153" i="13"/>
  <c r="T153" i="13"/>
  <c r="V147" i="13"/>
  <c r="W147" i="13"/>
  <c r="V148" i="13"/>
  <c r="W148" i="13"/>
  <c r="V149" i="13"/>
  <c r="W149" i="13"/>
  <c r="V150" i="13"/>
  <c r="W150" i="13"/>
  <c r="W151" i="13"/>
  <c r="V151" i="13"/>
  <c r="W152" i="13"/>
  <c r="V152" i="13"/>
  <c r="V153" i="13"/>
  <c r="W153" i="13"/>
  <c r="Z147" i="13"/>
  <c r="Y147" i="13"/>
  <c r="Z148" i="13"/>
  <c r="Y148" i="13"/>
  <c r="Y149" i="13"/>
  <c r="Z149" i="13"/>
  <c r="U229" i="13"/>
  <c r="U236" i="13"/>
  <c r="AB123" i="13"/>
  <c r="AC123" i="13"/>
  <c r="AA124" i="13"/>
  <c r="P53" i="13"/>
  <c r="O53" i="13"/>
  <c r="X152" i="13"/>
  <c r="Z151" i="13"/>
  <c r="Y151" i="13"/>
  <c r="L88" i="13"/>
  <c r="K89" i="13"/>
  <c r="M88" i="13"/>
  <c r="B285" i="13"/>
  <c r="X159" i="13"/>
  <c r="E236" i="13"/>
  <c r="X180" i="13"/>
  <c r="R264" i="13"/>
  <c r="E229" i="13"/>
  <c r="AF67" i="13"/>
  <c r="AE67" i="13"/>
  <c r="AD68" i="13"/>
  <c r="AA89" i="13"/>
  <c r="AC88" i="13"/>
  <c r="AB88" i="13"/>
  <c r="L102" i="13"/>
  <c r="K103" i="13"/>
  <c r="M102" i="13"/>
  <c r="E208" i="13"/>
  <c r="K96" i="13"/>
  <c r="M95" i="13"/>
  <c r="L95" i="13"/>
  <c r="R271" i="13"/>
  <c r="E222" i="13"/>
  <c r="AB109" i="13"/>
  <c r="AC109" i="13"/>
  <c r="AA110" i="13"/>
  <c r="U201" i="13"/>
  <c r="P67" i="13"/>
  <c r="O67" i="13"/>
  <c r="N68" i="13"/>
  <c r="B307" i="13"/>
  <c r="AF60" i="13"/>
  <c r="AE60" i="13"/>
  <c r="AD61" i="13"/>
  <c r="R307" i="13"/>
  <c r="J137" i="13"/>
  <c r="I137" i="13"/>
  <c r="K131" i="13"/>
  <c r="X187" i="13"/>
  <c r="I158" i="13"/>
  <c r="J158" i="13"/>
  <c r="H159" i="13"/>
  <c r="X166" i="13"/>
  <c r="H187" i="13"/>
  <c r="H166" i="13"/>
  <c r="R285" i="13"/>
  <c r="I144" i="13"/>
  <c r="H145" i="13"/>
  <c r="J144" i="13"/>
  <c r="B278" i="13"/>
  <c r="H152" i="13"/>
  <c r="J151" i="13"/>
  <c r="I151" i="13"/>
  <c r="AF53" i="13"/>
  <c r="AE53" i="13"/>
  <c r="P60" i="13"/>
  <c r="O60" i="13"/>
  <c r="N61" i="13"/>
  <c r="Z137" i="13"/>
  <c r="AA131" i="13"/>
  <c r="Y137" i="13"/>
  <c r="X173" i="13"/>
  <c r="E215" i="13"/>
  <c r="L116" i="13"/>
  <c r="M116" i="13"/>
  <c r="K117" i="13"/>
  <c r="L123" i="13"/>
  <c r="M123" i="13"/>
  <c r="K124" i="13"/>
  <c r="B257" i="13"/>
  <c r="E243" i="13"/>
  <c r="U208" i="13"/>
  <c r="H180" i="13"/>
  <c r="AB95" i="13"/>
  <c r="AA96" i="13"/>
  <c r="AC95" i="13"/>
  <c r="Y144" i="13"/>
  <c r="X145" i="13"/>
  <c r="Z144" i="13"/>
  <c r="R278" i="13"/>
  <c r="U222" i="13"/>
  <c r="E201" i="13"/>
  <c r="B271" i="13"/>
  <c r="R257" i="13"/>
  <c r="U243" i="13"/>
  <c r="R292" i="13"/>
  <c r="U215" i="13"/>
  <c r="B292" i="13"/>
  <c r="AB81" i="13"/>
  <c r="AC81" i="13"/>
  <c r="AD75" i="13"/>
  <c r="AA103" i="13"/>
  <c r="AC102" i="13"/>
  <c r="AB102" i="13"/>
  <c r="AB116" i="13"/>
  <c r="AC116" i="13"/>
  <c r="AA117" i="13"/>
  <c r="H173" i="13"/>
  <c r="B264" i="13"/>
  <c r="L109" i="13"/>
  <c r="K110" i="13"/>
  <c r="M109" i="13"/>
  <c r="M81" i="13"/>
  <c r="L81" i="13"/>
  <c r="N75" i="13"/>
  <c r="O161" i="13" l="1"/>
  <c r="O160" i="13"/>
  <c r="O159" i="13"/>
  <c r="O158" i="13"/>
  <c r="C154" i="13"/>
  <c r="AF154" i="13"/>
  <c r="P161" i="13"/>
  <c r="P160" i="13"/>
  <c r="P159" i="13"/>
  <c r="P158" i="13"/>
  <c r="D155" i="13"/>
  <c r="C155" i="13"/>
  <c r="C156" i="13"/>
  <c r="D156" i="13"/>
  <c r="C157" i="13"/>
  <c r="D157" i="13"/>
  <c r="C158" i="13"/>
  <c r="D158" i="13"/>
  <c r="C159" i="13"/>
  <c r="D159" i="13"/>
  <c r="D160" i="13"/>
  <c r="C160" i="13"/>
  <c r="D161" i="13"/>
  <c r="C161" i="13"/>
  <c r="G155" i="13"/>
  <c r="F155" i="13"/>
  <c r="G156" i="13"/>
  <c r="F156" i="13"/>
  <c r="G157" i="13"/>
  <c r="F157" i="13"/>
  <c r="F158" i="13"/>
  <c r="G158" i="13"/>
  <c r="F159" i="13"/>
  <c r="G159" i="13"/>
  <c r="F160" i="13"/>
  <c r="G160" i="13"/>
  <c r="F161" i="13"/>
  <c r="G161" i="13"/>
  <c r="J155" i="13"/>
  <c r="I155" i="13"/>
  <c r="J156" i="13"/>
  <c r="I156" i="13"/>
  <c r="J157" i="13"/>
  <c r="I157" i="13"/>
  <c r="AF75" i="13"/>
  <c r="AE75" i="13"/>
  <c r="AD76" i="13"/>
  <c r="B300" i="13"/>
  <c r="U216" i="13"/>
  <c r="U244" i="13"/>
  <c r="AA97" i="13"/>
  <c r="AC96" i="13"/>
  <c r="AB96" i="13"/>
  <c r="H181" i="13"/>
  <c r="L124" i="13"/>
  <c r="M124" i="13"/>
  <c r="K125" i="13"/>
  <c r="E216" i="13"/>
  <c r="B286" i="13"/>
  <c r="H188" i="13"/>
  <c r="X167" i="13"/>
  <c r="L96" i="13"/>
  <c r="K97" i="13"/>
  <c r="M96" i="13"/>
  <c r="R272" i="13"/>
  <c r="M89" i="13"/>
  <c r="N83" i="13"/>
  <c r="L89" i="13"/>
  <c r="Y152" i="13"/>
  <c r="X153" i="13"/>
  <c r="Z152" i="13"/>
  <c r="B272" i="13"/>
  <c r="H174" i="13"/>
  <c r="B279" i="13"/>
  <c r="H195" i="13"/>
  <c r="R286" i="13"/>
  <c r="Z145" i="13"/>
  <c r="AA139" i="13"/>
  <c r="Y145" i="13"/>
  <c r="E244" i="13"/>
  <c r="AB131" i="13"/>
  <c r="AA132" i="13"/>
  <c r="AC131" i="13"/>
  <c r="H160" i="13"/>
  <c r="J159" i="13"/>
  <c r="I159" i="13"/>
  <c r="X188" i="13"/>
  <c r="AF61" i="13"/>
  <c r="AE61" i="13"/>
  <c r="B315" i="13"/>
  <c r="AC110" i="13"/>
  <c r="AA111" i="13"/>
  <c r="AB110" i="13"/>
  <c r="E223" i="13"/>
  <c r="R279" i="13"/>
  <c r="K104" i="13"/>
  <c r="M103" i="13"/>
  <c r="L103" i="13"/>
  <c r="AB89" i="13"/>
  <c r="AC89" i="13"/>
  <c r="AD83" i="13"/>
  <c r="E230" i="13"/>
  <c r="X181" i="13"/>
  <c r="B293" i="13"/>
  <c r="U230" i="13"/>
  <c r="P75" i="13"/>
  <c r="O75" i="13"/>
  <c r="N76" i="13"/>
  <c r="K111" i="13"/>
  <c r="M110" i="13"/>
  <c r="L110" i="13"/>
  <c r="AB117" i="13"/>
  <c r="AC117" i="13"/>
  <c r="AA118" i="13"/>
  <c r="R300" i="13"/>
  <c r="U223" i="13"/>
  <c r="B265" i="13"/>
  <c r="E251" i="13"/>
  <c r="I152" i="13"/>
  <c r="J152" i="13"/>
  <c r="H153" i="13"/>
  <c r="R293" i="13"/>
  <c r="H167" i="13"/>
  <c r="X195" i="13"/>
  <c r="E209" i="13"/>
  <c r="AF68" i="13"/>
  <c r="AE68" i="13"/>
  <c r="AD69" i="13"/>
  <c r="E237" i="13"/>
  <c r="X160" i="13"/>
  <c r="Z159" i="13"/>
  <c r="Y159" i="13"/>
  <c r="U237" i="13"/>
  <c r="AB103" i="13"/>
  <c r="AC103" i="13"/>
  <c r="AA104" i="13"/>
  <c r="R265" i="13"/>
  <c r="U251" i="13"/>
  <c r="U209" i="13"/>
  <c r="L117" i="13"/>
  <c r="M117" i="13"/>
  <c r="K118" i="13"/>
  <c r="X174" i="13"/>
  <c r="P61" i="13"/>
  <c r="O61" i="13"/>
  <c r="J145" i="13"/>
  <c r="I145" i="13"/>
  <c r="K139" i="13"/>
  <c r="L131" i="13"/>
  <c r="K132" i="13"/>
  <c r="M131" i="13"/>
  <c r="R315" i="13"/>
  <c r="P68" i="13"/>
  <c r="O68" i="13"/>
  <c r="N69" i="13"/>
  <c r="AB124" i="13"/>
  <c r="AC124" i="13"/>
  <c r="AA125" i="13"/>
  <c r="AF161" i="13" l="1"/>
  <c r="AF160" i="13"/>
  <c r="AF159" i="13"/>
  <c r="AF158" i="13"/>
  <c r="AE161" i="13"/>
  <c r="AE160" i="13"/>
  <c r="AE159" i="13"/>
  <c r="AE158" i="13"/>
  <c r="S154" i="13"/>
  <c r="P162" i="13"/>
  <c r="T155" i="13"/>
  <c r="S155" i="13"/>
  <c r="S156" i="13"/>
  <c r="T156" i="13"/>
  <c r="T157" i="13"/>
  <c r="S157" i="13"/>
  <c r="T158" i="13"/>
  <c r="S158" i="13"/>
  <c r="S159" i="13"/>
  <c r="T159" i="13"/>
  <c r="T160" i="13"/>
  <c r="S160" i="13"/>
  <c r="S161" i="13"/>
  <c r="T161" i="13"/>
  <c r="W155" i="13"/>
  <c r="V155" i="13"/>
  <c r="V156" i="13"/>
  <c r="W156" i="13"/>
  <c r="W157" i="13"/>
  <c r="V157" i="13"/>
  <c r="V158" i="13"/>
  <c r="W158" i="13"/>
  <c r="W159" i="13"/>
  <c r="V159" i="13"/>
  <c r="V160" i="13"/>
  <c r="W160" i="13"/>
  <c r="W161" i="13"/>
  <c r="V161" i="13"/>
  <c r="Y155" i="13"/>
  <c r="Z155" i="13"/>
  <c r="Y156" i="13"/>
  <c r="Z156" i="13"/>
  <c r="Y157" i="13"/>
  <c r="Z157" i="13"/>
  <c r="Y158" i="13"/>
  <c r="Z158" i="13"/>
  <c r="AB125" i="13"/>
  <c r="AC125" i="13"/>
  <c r="AA126" i="13"/>
  <c r="L118" i="13"/>
  <c r="K119" i="13"/>
  <c r="M118" i="13"/>
  <c r="X203" i="13"/>
  <c r="R273" i="13"/>
  <c r="U259" i="13"/>
  <c r="L132" i="13"/>
  <c r="K133" i="13"/>
  <c r="M132" i="13"/>
  <c r="U252" i="13"/>
  <c r="AA105" i="13"/>
  <c r="AC104" i="13"/>
  <c r="AB104" i="13"/>
  <c r="Y160" i="13"/>
  <c r="X161" i="13"/>
  <c r="Z160" i="13"/>
  <c r="AF69" i="13"/>
  <c r="AE69" i="13"/>
  <c r="B273" i="13"/>
  <c r="E259" i="13"/>
  <c r="U224" i="13"/>
  <c r="AA119" i="13"/>
  <c r="AC118" i="13"/>
  <c r="AB118" i="13"/>
  <c r="E224" i="13"/>
  <c r="AB132" i="13"/>
  <c r="AA133" i="13"/>
  <c r="AC132" i="13"/>
  <c r="R294" i="13"/>
  <c r="H196" i="13"/>
  <c r="Z153" i="13"/>
  <c r="AA147" i="13"/>
  <c r="Y153" i="13"/>
  <c r="X168" i="13"/>
  <c r="H189" i="13"/>
  <c r="E217" i="13"/>
  <c r="H182" i="13"/>
  <c r="U245" i="13"/>
  <c r="U217" i="13"/>
  <c r="B308" i="13"/>
  <c r="P69" i="13"/>
  <c r="O69" i="13"/>
  <c r="X175" i="13"/>
  <c r="H203" i="13"/>
  <c r="M111" i="13"/>
  <c r="L111" i="13"/>
  <c r="K112" i="13"/>
  <c r="U231" i="13"/>
  <c r="B301" i="13"/>
  <c r="X182" i="13"/>
  <c r="AF83" i="13"/>
  <c r="AE83" i="13"/>
  <c r="AD84" i="13"/>
  <c r="R287" i="13"/>
  <c r="B323" i="13"/>
  <c r="B280" i="13"/>
  <c r="R280" i="13"/>
  <c r="M97" i="13"/>
  <c r="L97" i="13"/>
  <c r="N91" i="13"/>
  <c r="AF76" i="13"/>
  <c r="AE76" i="13"/>
  <c r="AD77" i="13"/>
  <c r="R323" i="13"/>
  <c r="R301" i="13"/>
  <c r="L139" i="13"/>
  <c r="K140" i="13"/>
  <c r="M139" i="13"/>
  <c r="H168" i="13"/>
  <c r="J167" i="13"/>
  <c r="I167" i="13"/>
  <c r="E252" i="13"/>
  <c r="P76" i="13"/>
  <c r="O76" i="13"/>
  <c r="N77" i="13"/>
  <c r="E231" i="13"/>
  <c r="L104" i="13"/>
  <c r="K105" i="13"/>
  <c r="M104" i="13"/>
  <c r="AB111" i="13"/>
  <c r="AC111" i="13"/>
  <c r="AA112" i="13"/>
  <c r="I160" i="13"/>
  <c r="H161" i="13"/>
  <c r="J160" i="13"/>
  <c r="E245" i="13"/>
  <c r="AB139" i="13"/>
  <c r="AA140" i="13"/>
  <c r="AC139" i="13"/>
  <c r="B294" i="13"/>
  <c r="E238" i="13"/>
  <c r="U238" i="13"/>
  <c r="X196" i="13"/>
  <c r="J153" i="13"/>
  <c r="I153" i="13"/>
  <c r="K147" i="13"/>
  <c r="R308" i="13"/>
  <c r="X189" i="13"/>
  <c r="B287" i="13"/>
  <c r="H175" i="13"/>
  <c r="P83" i="13"/>
  <c r="O83" i="13"/>
  <c r="N84" i="13"/>
  <c r="L125" i="13"/>
  <c r="M125" i="13"/>
  <c r="K126" i="13"/>
  <c r="AB97" i="13"/>
  <c r="AC97" i="13"/>
  <c r="AD91" i="13"/>
  <c r="O169" i="13" l="1"/>
  <c r="O168" i="13"/>
  <c r="O167" i="13"/>
  <c r="O166" i="13"/>
  <c r="C162" i="13"/>
  <c r="AF162" i="13"/>
  <c r="P169" i="13"/>
  <c r="P168" i="13"/>
  <c r="P167" i="13"/>
  <c r="P166" i="13"/>
  <c r="D163" i="13"/>
  <c r="C163" i="13"/>
  <c r="D164" i="13"/>
  <c r="C164" i="13"/>
  <c r="D165" i="13"/>
  <c r="C165" i="13"/>
  <c r="C166" i="13"/>
  <c r="D166" i="13"/>
  <c r="C167" i="13"/>
  <c r="D167" i="13"/>
  <c r="D168" i="13"/>
  <c r="C168" i="13"/>
  <c r="C169" i="13"/>
  <c r="D169" i="13"/>
  <c r="G163" i="13"/>
  <c r="F163" i="13"/>
  <c r="G164" i="13"/>
  <c r="F164" i="13"/>
  <c r="G165" i="13"/>
  <c r="F165" i="13"/>
  <c r="G166" i="13"/>
  <c r="F166" i="13"/>
  <c r="G167" i="13"/>
  <c r="F167" i="13"/>
  <c r="F168" i="13"/>
  <c r="G168" i="13"/>
  <c r="F169" i="13"/>
  <c r="G169" i="13"/>
  <c r="I163" i="13"/>
  <c r="J163" i="13"/>
  <c r="I164" i="13"/>
  <c r="J164" i="13"/>
  <c r="I165" i="13"/>
  <c r="J165" i="13"/>
  <c r="I166" i="13"/>
  <c r="J166" i="13"/>
  <c r="P84" i="13"/>
  <c r="O84" i="13"/>
  <c r="N85" i="13"/>
  <c r="X197" i="13"/>
  <c r="E239" i="13"/>
  <c r="B302" i="13"/>
  <c r="P77" i="13"/>
  <c r="O77" i="13"/>
  <c r="I168" i="13"/>
  <c r="J168" i="13"/>
  <c r="H169" i="13"/>
  <c r="R331" i="13"/>
  <c r="R288" i="13"/>
  <c r="B288" i="13"/>
  <c r="AF84" i="13"/>
  <c r="AE84" i="13"/>
  <c r="AD85" i="13"/>
  <c r="B309" i="13"/>
  <c r="K113" i="13"/>
  <c r="M112" i="13"/>
  <c r="L112" i="13"/>
  <c r="H204" i="13"/>
  <c r="B316" i="13"/>
  <c r="H190" i="13"/>
  <c r="E225" i="13"/>
  <c r="Z161" i="13"/>
  <c r="AA155" i="13"/>
  <c r="Y161" i="13"/>
  <c r="AB105" i="13"/>
  <c r="AC105" i="13"/>
  <c r="AD99" i="13"/>
  <c r="X204" i="13"/>
  <c r="R316" i="13"/>
  <c r="U239" i="13"/>
  <c r="E246" i="13"/>
  <c r="J161" i="13"/>
  <c r="I161" i="13"/>
  <c r="K155" i="13"/>
  <c r="P91" i="13"/>
  <c r="O91" i="13"/>
  <c r="N92" i="13"/>
  <c r="X183" i="13"/>
  <c r="U246" i="13"/>
  <c r="H211" i="13"/>
  <c r="AB147" i="13"/>
  <c r="AA148" i="13"/>
  <c r="AC147" i="13"/>
  <c r="H197" i="13"/>
  <c r="AB119" i="13"/>
  <c r="AA120" i="13"/>
  <c r="AC119" i="13"/>
  <c r="U253" i="13"/>
  <c r="L133" i="13"/>
  <c r="K134" i="13"/>
  <c r="M133" i="13"/>
  <c r="AA127" i="13"/>
  <c r="AC126" i="13"/>
  <c r="AB126" i="13"/>
  <c r="L140" i="13"/>
  <c r="K141" i="13"/>
  <c r="M140" i="13"/>
  <c r="R309" i="13"/>
  <c r="AF77" i="13"/>
  <c r="AE77" i="13"/>
  <c r="H183" i="13"/>
  <c r="R302" i="13"/>
  <c r="AB133" i="13"/>
  <c r="AC133" i="13"/>
  <c r="AA134" i="13"/>
  <c r="E260" i="13"/>
  <c r="R281" i="13"/>
  <c r="U267" i="13"/>
  <c r="L126" i="13"/>
  <c r="K127" i="13"/>
  <c r="M126" i="13"/>
  <c r="AF91" i="13"/>
  <c r="AE91" i="13"/>
  <c r="AD92" i="13"/>
  <c r="H176" i="13"/>
  <c r="B295" i="13"/>
  <c r="X190" i="13"/>
  <c r="L147" i="13"/>
  <c r="K148" i="13"/>
  <c r="M147" i="13"/>
  <c r="AB140" i="13"/>
  <c r="AA141" i="13"/>
  <c r="AC140" i="13"/>
  <c r="AA113" i="13"/>
  <c r="AC112" i="13"/>
  <c r="AB112" i="13"/>
  <c r="M105" i="13"/>
  <c r="N99" i="13"/>
  <c r="L105" i="13"/>
  <c r="E232" i="13"/>
  <c r="E253" i="13"/>
  <c r="B331" i="13"/>
  <c r="R295" i="13"/>
  <c r="U232" i="13"/>
  <c r="X176" i="13"/>
  <c r="X211" i="13"/>
  <c r="Y168" i="13"/>
  <c r="X169" i="13"/>
  <c r="Z168" i="13"/>
  <c r="U225" i="13"/>
  <c r="B281" i="13"/>
  <c r="E267" i="13"/>
  <c r="U260" i="13"/>
  <c r="L119" i="13"/>
  <c r="M119" i="13"/>
  <c r="K120" i="13"/>
  <c r="AF169" i="13" l="1"/>
  <c r="AF168" i="13"/>
  <c r="AF167" i="13"/>
  <c r="AF166" i="13"/>
  <c r="AE169" i="13"/>
  <c r="AE168" i="13"/>
  <c r="AE167" i="13"/>
  <c r="AE166" i="13"/>
  <c r="S162" i="13"/>
  <c r="P170" i="13"/>
  <c r="S163" i="13"/>
  <c r="T163" i="13"/>
  <c r="S164" i="13"/>
  <c r="T164" i="13"/>
  <c r="T165" i="13"/>
  <c r="S165" i="13"/>
  <c r="T166" i="13"/>
  <c r="S166" i="13"/>
  <c r="S167" i="13"/>
  <c r="T167" i="13"/>
  <c r="T168" i="13"/>
  <c r="S168" i="13"/>
  <c r="T169" i="13"/>
  <c r="S169" i="13"/>
  <c r="V163" i="13"/>
  <c r="W163" i="13"/>
  <c r="W164" i="13"/>
  <c r="V164" i="13"/>
  <c r="V165" i="13"/>
  <c r="W165" i="13"/>
  <c r="V166" i="13"/>
  <c r="W166" i="13"/>
  <c r="W167" i="13"/>
  <c r="V167" i="13"/>
  <c r="V168" i="13"/>
  <c r="W168" i="13"/>
  <c r="W169" i="13"/>
  <c r="V169" i="13"/>
  <c r="Y163" i="13"/>
  <c r="Z163" i="13"/>
  <c r="Z164" i="13"/>
  <c r="Y164" i="13"/>
  <c r="Y165" i="13"/>
  <c r="Z165" i="13"/>
  <c r="Z166" i="13"/>
  <c r="Y166" i="13"/>
  <c r="Y167" i="13"/>
  <c r="Z167" i="13"/>
  <c r="L120" i="13"/>
  <c r="K121" i="13"/>
  <c r="M120" i="13"/>
  <c r="B289" i="13"/>
  <c r="E275" i="13"/>
  <c r="E268" i="13"/>
  <c r="Z169" i="13"/>
  <c r="AA163" i="13"/>
  <c r="Y169" i="13"/>
  <c r="P99" i="13"/>
  <c r="O99" i="13"/>
  <c r="N100" i="13"/>
  <c r="AB113" i="13"/>
  <c r="AC113" i="13"/>
  <c r="AD107" i="13"/>
  <c r="AF92" i="13"/>
  <c r="AE92" i="13"/>
  <c r="AD93" i="13"/>
  <c r="L127" i="13"/>
  <c r="M127" i="13"/>
  <c r="K128" i="13"/>
  <c r="H184" i="13"/>
  <c r="L141" i="13"/>
  <c r="K142" i="13"/>
  <c r="M141" i="13"/>
  <c r="AB127" i="13"/>
  <c r="AA128" i="13"/>
  <c r="AC127" i="13"/>
  <c r="U254" i="13"/>
  <c r="AA121" i="13"/>
  <c r="AC120" i="13"/>
  <c r="AB120" i="13"/>
  <c r="H198" i="13"/>
  <c r="L155" i="13"/>
  <c r="K156" i="13"/>
  <c r="M155" i="13"/>
  <c r="U240" i="13"/>
  <c r="B324" i="13"/>
  <c r="H205" i="13"/>
  <c r="X198" i="13"/>
  <c r="U233" i="13"/>
  <c r="R303" i="13"/>
  <c r="E254" i="13"/>
  <c r="E233" i="13"/>
  <c r="L148" i="13"/>
  <c r="K149" i="13"/>
  <c r="M148" i="13"/>
  <c r="X191" i="13"/>
  <c r="R289" i="13"/>
  <c r="U275" i="13"/>
  <c r="AA135" i="13"/>
  <c r="AC134" i="13"/>
  <c r="AB134" i="13"/>
  <c r="R317" i="13"/>
  <c r="H212" i="13"/>
  <c r="P92" i="13"/>
  <c r="O92" i="13"/>
  <c r="N93" i="13"/>
  <c r="B317" i="13"/>
  <c r="R296" i="13"/>
  <c r="R339" i="13"/>
  <c r="E240" i="13"/>
  <c r="P85" i="13"/>
  <c r="O85" i="13"/>
  <c r="X219" i="13"/>
  <c r="X212" i="13"/>
  <c r="AB141" i="13"/>
  <c r="AC141" i="13"/>
  <c r="AA142" i="13"/>
  <c r="U268" i="13"/>
  <c r="E261" i="13"/>
  <c r="R310" i="13"/>
  <c r="L134" i="13"/>
  <c r="K135" i="13"/>
  <c r="M134" i="13"/>
  <c r="AB148" i="13"/>
  <c r="AA149" i="13"/>
  <c r="AC148" i="13"/>
  <c r="R324" i="13"/>
  <c r="X205" i="13"/>
  <c r="H191" i="13"/>
  <c r="B310" i="13"/>
  <c r="U261" i="13"/>
  <c r="X177" i="13"/>
  <c r="B339" i="13"/>
  <c r="B303" i="13"/>
  <c r="I176" i="13"/>
  <c r="H177" i="13"/>
  <c r="J176" i="13"/>
  <c r="U247" i="13"/>
  <c r="X184" i="13"/>
  <c r="E247" i="13"/>
  <c r="AF99" i="13"/>
  <c r="AE99" i="13"/>
  <c r="AD100" i="13"/>
  <c r="AB155" i="13"/>
  <c r="AA156" i="13"/>
  <c r="AC155" i="13"/>
  <c r="H219" i="13"/>
  <c r="M113" i="13"/>
  <c r="L113" i="13"/>
  <c r="N107" i="13"/>
  <c r="AF85" i="13"/>
  <c r="AE85" i="13"/>
  <c r="B296" i="13"/>
  <c r="J169" i="13"/>
  <c r="I169" i="13"/>
  <c r="K163" i="13"/>
  <c r="O177" i="13" l="1"/>
  <c r="O176" i="13"/>
  <c r="O175" i="13"/>
  <c r="O174" i="13"/>
  <c r="C170" i="13"/>
  <c r="AF170" i="13"/>
  <c r="P177" i="13"/>
  <c r="P176" i="13"/>
  <c r="P175" i="13"/>
  <c r="P174" i="13"/>
  <c r="D171" i="13"/>
  <c r="C171" i="13"/>
  <c r="D172" i="13"/>
  <c r="C172" i="13"/>
  <c r="C173" i="13"/>
  <c r="D173" i="13"/>
  <c r="D174" i="13"/>
  <c r="C174" i="13"/>
  <c r="C175" i="13"/>
  <c r="D175" i="13"/>
  <c r="D176" i="13"/>
  <c r="C176" i="13"/>
  <c r="C177" i="13"/>
  <c r="D177" i="13"/>
  <c r="F171" i="13"/>
  <c r="G171" i="13"/>
  <c r="F172" i="13"/>
  <c r="G172" i="13"/>
  <c r="F173" i="13"/>
  <c r="G173" i="13"/>
  <c r="G174" i="13"/>
  <c r="F174" i="13"/>
  <c r="F175" i="13"/>
  <c r="G175" i="13"/>
  <c r="G176" i="13"/>
  <c r="F176" i="13"/>
  <c r="F177" i="13"/>
  <c r="G177" i="13"/>
  <c r="J171" i="13"/>
  <c r="I171" i="13"/>
  <c r="I172" i="13"/>
  <c r="J172" i="13"/>
  <c r="I173" i="13"/>
  <c r="J173" i="13"/>
  <c r="I174" i="13"/>
  <c r="J174" i="13"/>
  <c r="I175" i="13"/>
  <c r="J175" i="13"/>
  <c r="B304" i="13"/>
  <c r="H192" i="13"/>
  <c r="X206" i="13"/>
  <c r="K136" i="13"/>
  <c r="M135" i="13"/>
  <c r="L135" i="13"/>
  <c r="U269" i="13"/>
  <c r="X213" i="13"/>
  <c r="H185" i="13"/>
  <c r="E269" i="13"/>
  <c r="M121" i="13"/>
  <c r="N115" i="13"/>
  <c r="L121" i="13"/>
  <c r="AF100" i="13"/>
  <c r="AE100" i="13"/>
  <c r="AD101" i="13"/>
  <c r="E248" i="13"/>
  <c r="J177" i="13"/>
  <c r="I177" i="13"/>
  <c r="K171" i="13"/>
  <c r="B311" i="13"/>
  <c r="R332" i="13"/>
  <c r="E241" i="13"/>
  <c r="R347" i="13"/>
  <c r="R304" i="13"/>
  <c r="P93" i="13"/>
  <c r="O93" i="13"/>
  <c r="U276" i="13"/>
  <c r="L149" i="13"/>
  <c r="K150" i="13"/>
  <c r="M149" i="13"/>
  <c r="H227" i="13"/>
  <c r="X199" i="13"/>
  <c r="U241" i="13"/>
  <c r="P100" i="13"/>
  <c r="O100" i="13"/>
  <c r="N101" i="13"/>
  <c r="AB163" i="13"/>
  <c r="AA164" i="13"/>
  <c r="AC163" i="13"/>
  <c r="P107" i="13"/>
  <c r="O107" i="13"/>
  <c r="N108" i="13"/>
  <c r="AB156" i="13"/>
  <c r="AA157" i="13"/>
  <c r="AC156" i="13"/>
  <c r="AA171" i="13"/>
  <c r="AA143" i="13"/>
  <c r="AC142" i="13"/>
  <c r="AB142" i="13"/>
  <c r="H213" i="13"/>
  <c r="X192" i="13"/>
  <c r="E255" i="13"/>
  <c r="X227" i="13"/>
  <c r="B332" i="13"/>
  <c r="AF107" i="13"/>
  <c r="AE107" i="13"/>
  <c r="AD108" i="13"/>
  <c r="H220" i="13"/>
  <c r="L163" i="13"/>
  <c r="K164" i="13"/>
  <c r="M163" i="13"/>
  <c r="U248" i="13"/>
  <c r="B347" i="13"/>
  <c r="R318" i="13"/>
  <c r="B325" i="13"/>
  <c r="R311" i="13"/>
  <c r="AB121" i="13"/>
  <c r="AC121" i="13"/>
  <c r="AD115" i="13"/>
  <c r="L142" i="13"/>
  <c r="K143" i="13"/>
  <c r="M142" i="13"/>
  <c r="AF93" i="13"/>
  <c r="AE93" i="13"/>
  <c r="E276" i="13"/>
  <c r="X185" i="13"/>
  <c r="U262" i="13"/>
  <c r="B318" i="13"/>
  <c r="AB149" i="13"/>
  <c r="AC149" i="13"/>
  <c r="AA150" i="13"/>
  <c r="E262" i="13"/>
  <c r="X220" i="13"/>
  <c r="R325" i="13"/>
  <c r="AB135" i="13"/>
  <c r="AC135" i="13"/>
  <c r="AA136" i="13"/>
  <c r="R297" i="13"/>
  <c r="U283" i="13"/>
  <c r="H206" i="13"/>
  <c r="L156" i="13"/>
  <c r="K157" i="13"/>
  <c r="M156" i="13"/>
  <c r="H199" i="13"/>
  <c r="U255" i="13"/>
  <c r="AA129" i="13"/>
  <c r="AC128" i="13"/>
  <c r="AB128" i="13"/>
  <c r="L128" i="13"/>
  <c r="K129" i="13"/>
  <c r="M128" i="13"/>
  <c r="B297" i="13"/>
  <c r="E283" i="13"/>
  <c r="AF177" i="13" l="1"/>
  <c r="AF176" i="13"/>
  <c r="AF175" i="13"/>
  <c r="AF174" i="13"/>
  <c r="AE177" i="13"/>
  <c r="AE176" i="13"/>
  <c r="AE175" i="13"/>
  <c r="AE174" i="13"/>
  <c r="S170" i="13"/>
  <c r="P178" i="13"/>
  <c r="T171" i="13"/>
  <c r="S171" i="13"/>
  <c r="T172" i="13"/>
  <c r="S172" i="13"/>
  <c r="S173" i="13"/>
  <c r="T173" i="13"/>
  <c r="S174" i="13"/>
  <c r="T174" i="13"/>
  <c r="S175" i="13"/>
  <c r="T175" i="13"/>
  <c r="S176" i="13"/>
  <c r="T176" i="13"/>
  <c r="T177" i="13"/>
  <c r="S177" i="13"/>
  <c r="W171" i="13"/>
  <c r="V171" i="13"/>
  <c r="V172" i="13"/>
  <c r="W172" i="13"/>
  <c r="V173" i="13"/>
  <c r="W173" i="13"/>
  <c r="W174" i="13"/>
  <c r="V174" i="13"/>
  <c r="W175" i="13"/>
  <c r="V175" i="13"/>
  <c r="W176" i="13"/>
  <c r="V176" i="13"/>
  <c r="V177" i="13"/>
  <c r="W177" i="13"/>
  <c r="Y171" i="13"/>
  <c r="Z171" i="13"/>
  <c r="Z172" i="13"/>
  <c r="Y172" i="13"/>
  <c r="Y173" i="13"/>
  <c r="Z173" i="13"/>
  <c r="Y174" i="13"/>
  <c r="Z174" i="13"/>
  <c r="Y175" i="13"/>
  <c r="Z175" i="13"/>
  <c r="Z176" i="13"/>
  <c r="Y176" i="13"/>
  <c r="Y177" i="13"/>
  <c r="Z177" i="13"/>
  <c r="E284" i="13"/>
  <c r="U263" i="13"/>
  <c r="X228" i="13"/>
  <c r="X235" i="13"/>
  <c r="L150" i="13"/>
  <c r="K151" i="13"/>
  <c r="M150" i="13"/>
  <c r="B319" i="13"/>
  <c r="M129" i="13"/>
  <c r="N123" i="13"/>
  <c r="L129" i="13"/>
  <c r="H207" i="13"/>
  <c r="H200" i="13"/>
  <c r="U284" i="13"/>
  <c r="AA137" i="13"/>
  <c r="AC136" i="13"/>
  <c r="AB136" i="13"/>
  <c r="R333" i="13"/>
  <c r="X221" i="13"/>
  <c r="AA151" i="13"/>
  <c r="AC150" i="13"/>
  <c r="AB150" i="13"/>
  <c r="B326" i="13"/>
  <c r="E277" i="13"/>
  <c r="AF115" i="13"/>
  <c r="AD116" i="13"/>
  <c r="AE115" i="13"/>
  <c r="U249" i="13"/>
  <c r="AF108" i="13"/>
  <c r="AE108" i="13"/>
  <c r="AD109" i="13"/>
  <c r="B340" i="13"/>
  <c r="AB143" i="13"/>
  <c r="AA144" i="13"/>
  <c r="AC143" i="13"/>
  <c r="X200" i="13"/>
  <c r="U277" i="13"/>
  <c r="L171" i="13"/>
  <c r="K172" i="13"/>
  <c r="M171" i="13"/>
  <c r="E249" i="13"/>
  <c r="E270" i="13"/>
  <c r="X214" i="13"/>
  <c r="X207" i="13"/>
  <c r="H193" i="13"/>
  <c r="U256" i="13"/>
  <c r="AA179" i="13"/>
  <c r="B305" i="13"/>
  <c r="E291" i="13"/>
  <c r="E263" i="13"/>
  <c r="B355" i="13"/>
  <c r="H214" i="13"/>
  <c r="AB157" i="13"/>
  <c r="AC157" i="13"/>
  <c r="AA158" i="13"/>
  <c r="P101" i="13"/>
  <c r="O101" i="13"/>
  <c r="R355" i="13"/>
  <c r="H235" i="13"/>
  <c r="U270" i="13"/>
  <c r="K144" i="13"/>
  <c r="M143" i="13"/>
  <c r="L143" i="13"/>
  <c r="X193" i="13"/>
  <c r="AB171" i="13"/>
  <c r="AA172" i="13"/>
  <c r="AC171" i="13"/>
  <c r="AF101" i="13"/>
  <c r="AE101" i="13"/>
  <c r="P115" i="13"/>
  <c r="N116" i="13"/>
  <c r="O115" i="13"/>
  <c r="L136" i="13"/>
  <c r="K137" i="13"/>
  <c r="M136" i="13"/>
  <c r="AB129" i="13"/>
  <c r="AC129" i="13"/>
  <c r="AD123" i="13"/>
  <c r="L157" i="13"/>
  <c r="K158" i="13"/>
  <c r="M157" i="13"/>
  <c r="R305" i="13"/>
  <c r="U291" i="13"/>
  <c r="R319" i="13"/>
  <c r="B333" i="13"/>
  <c r="R326" i="13"/>
  <c r="L164" i="13"/>
  <c r="K165" i="13"/>
  <c r="M164" i="13"/>
  <c r="H221" i="13"/>
  <c r="E256" i="13"/>
  <c r="P108" i="13"/>
  <c r="O108" i="13"/>
  <c r="N109" i="13"/>
  <c r="AB164" i="13"/>
  <c r="AA165" i="13"/>
  <c r="AC164" i="13"/>
  <c r="H228" i="13"/>
  <c r="R312" i="13"/>
  <c r="R340" i="13"/>
  <c r="J185" i="13"/>
  <c r="I185" i="13"/>
  <c r="K179" i="13"/>
  <c r="B312" i="13"/>
  <c r="O185" i="13" l="1"/>
  <c r="O184" i="13"/>
  <c r="O183" i="13"/>
  <c r="O182" i="13"/>
  <c r="C178" i="13"/>
  <c r="AF178" i="13"/>
  <c r="AC179" i="13" s="1"/>
  <c r="P185" i="13"/>
  <c r="P184" i="13"/>
  <c r="P183" i="13"/>
  <c r="P182" i="13"/>
  <c r="D179" i="13"/>
  <c r="C179" i="13"/>
  <c r="C180" i="13"/>
  <c r="D180" i="13"/>
  <c r="C181" i="13"/>
  <c r="D181" i="13"/>
  <c r="D182" i="13"/>
  <c r="C182" i="13"/>
  <c r="C183" i="13"/>
  <c r="D183" i="13"/>
  <c r="C184" i="13"/>
  <c r="D184" i="13"/>
  <c r="D185" i="13"/>
  <c r="C185" i="13"/>
  <c r="G179" i="13"/>
  <c r="F179" i="13"/>
  <c r="G180" i="13"/>
  <c r="F180" i="13"/>
  <c r="G181" i="13"/>
  <c r="F181" i="13"/>
  <c r="G182" i="13"/>
  <c r="F182" i="13"/>
  <c r="G183" i="13"/>
  <c r="F183" i="13"/>
  <c r="G184" i="13"/>
  <c r="F184" i="13"/>
  <c r="G185" i="13"/>
  <c r="F185" i="13"/>
  <c r="I179" i="13"/>
  <c r="J179" i="13"/>
  <c r="I180" i="13"/>
  <c r="J180" i="13"/>
  <c r="I181" i="13"/>
  <c r="J181" i="13"/>
  <c r="I182" i="13"/>
  <c r="J182" i="13"/>
  <c r="J183" i="13"/>
  <c r="I183" i="13"/>
  <c r="I184" i="13"/>
  <c r="J184" i="13"/>
  <c r="R348" i="13"/>
  <c r="R320" i="13"/>
  <c r="B320" i="13"/>
  <c r="H229" i="13"/>
  <c r="P109" i="13"/>
  <c r="O109" i="13"/>
  <c r="H222" i="13"/>
  <c r="B341" i="13"/>
  <c r="AF123" i="13"/>
  <c r="AD124" i="13"/>
  <c r="AE123" i="13"/>
  <c r="M137" i="13"/>
  <c r="N131" i="13"/>
  <c r="L137" i="13"/>
  <c r="AB172" i="13"/>
  <c r="AA173" i="13"/>
  <c r="AC172" i="13"/>
  <c r="U271" i="13"/>
  <c r="H236" i="13"/>
  <c r="H215" i="13"/>
  <c r="AA180" i="13"/>
  <c r="X208" i="13"/>
  <c r="X201" i="13"/>
  <c r="X243" i="13"/>
  <c r="E278" i="13"/>
  <c r="B334" i="13"/>
  <c r="AB151" i="13"/>
  <c r="AC151" i="13"/>
  <c r="AA152" i="13"/>
  <c r="H208" i="13"/>
  <c r="P123" i="13"/>
  <c r="N124" i="13"/>
  <c r="O123" i="13"/>
  <c r="X236" i="13"/>
  <c r="X229" i="13"/>
  <c r="U264" i="13"/>
  <c r="L179" i="13"/>
  <c r="K180" i="13"/>
  <c r="M179" i="13"/>
  <c r="U292" i="13"/>
  <c r="E299" i="13"/>
  <c r="B313" i="13"/>
  <c r="X215" i="13"/>
  <c r="L172" i="13"/>
  <c r="K173" i="13"/>
  <c r="M172" i="13"/>
  <c r="B348" i="13"/>
  <c r="R341" i="13"/>
  <c r="AB137" i="13"/>
  <c r="AC137" i="13"/>
  <c r="AD131" i="13"/>
  <c r="E285" i="13"/>
  <c r="AB165" i="13"/>
  <c r="AC165" i="13"/>
  <c r="AA166" i="13"/>
  <c r="L165" i="13"/>
  <c r="K166" i="13"/>
  <c r="M165" i="13"/>
  <c r="R334" i="13"/>
  <c r="R327" i="13"/>
  <c r="U299" i="13"/>
  <c r="R313" i="13"/>
  <c r="L158" i="13"/>
  <c r="K159" i="13"/>
  <c r="M158" i="13"/>
  <c r="B363" i="13"/>
  <c r="E264" i="13"/>
  <c r="K187" i="13"/>
  <c r="E271" i="13"/>
  <c r="AA145" i="13"/>
  <c r="AC144" i="13"/>
  <c r="AB144" i="13"/>
  <c r="AF116" i="13"/>
  <c r="AD117" i="13"/>
  <c r="AE116" i="13"/>
  <c r="U285" i="13"/>
  <c r="K152" i="13"/>
  <c r="M151" i="13"/>
  <c r="L151" i="13"/>
  <c r="E257" i="13"/>
  <c r="P116" i="13"/>
  <c r="N117" i="13"/>
  <c r="O116" i="13"/>
  <c r="AA187" i="13"/>
  <c r="L144" i="13"/>
  <c r="K145" i="13"/>
  <c r="M144" i="13"/>
  <c r="R363" i="13"/>
  <c r="AA159" i="13"/>
  <c r="AC158" i="13"/>
  <c r="AB158" i="13"/>
  <c r="E292" i="13"/>
  <c r="U257" i="13"/>
  <c r="H243" i="13"/>
  <c r="U278" i="13"/>
  <c r="AF109" i="13"/>
  <c r="AE109" i="13"/>
  <c r="X222" i="13"/>
  <c r="H201" i="13"/>
  <c r="B327" i="13"/>
  <c r="AB179" i="13" l="1"/>
  <c r="AF185" i="13"/>
  <c r="AF184" i="13"/>
  <c r="AF183" i="13"/>
  <c r="AF182" i="13"/>
  <c r="AE185" i="13"/>
  <c r="AE184" i="13"/>
  <c r="AE183" i="13"/>
  <c r="AE182" i="13"/>
  <c r="S178" i="13"/>
  <c r="P186" i="13"/>
  <c r="T179" i="13"/>
  <c r="S179" i="13"/>
  <c r="T180" i="13"/>
  <c r="S180" i="13"/>
  <c r="S181" i="13"/>
  <c r="T181" i="13"/>
  <c r="T182" i="13"/>
  <c r="S182" i="13"/>
  <c r="S183" i="13"/>
  <c r="T183" i="13"/>
  <c r="S184" i="13"/>
  <c r="T184" i="13"/>
  <c r="S185" i="13"/>
  <c r="T185" i="13"/>
  <c r="W179" i="13"/>
  <c r="V179" i="13"/>
  <c r="V180" i="13"/>
  <c r="W180" i="13"/>
  <c r="V181" i="13"/>
  <c r="W181" i="13"/>
  <c r="V182" i="13"/>
  <c r="W182" i="13"/>
  <c r="W183" i="13"/>
  <c r="V183" i="13"/>
  <c r="W184" i="13"/>
  <c r="V184" i="13"/>
  <c r="W185" i="13"/>
  <c r="V185" i="13"/>
  <c r="Z179" i="13"/>
  <c r="Y179" i="13"/>
  <c r="Z180" i="13"/>
  <c r="Y180" i="13"/>
  <c r="Y181" i="13"/>
  <c r="Z181" i="13"/>
  <c r="Z182" i="13"/>
  <c r="Y182" i="13"/>
  <c r="Z183" i="13"/>
  <c r="Y183" i="13"/>
  <c r="Y184" i="13"/>
  <c r="Z184" i="13"/>
  <c r="Y185" i="13"/>
  <c r="Z185" i="13"/>
  <c r="M145" i="13"/>
  <c r="L145" i="13"/>
  <c r="N139" i="13"/>
  <c r="K160" i="13"/>
  <c r="M159" i="13"/>
  <c r="L159" i="13"/>
  <c r="U300" i="13"/>
  <c r="B356" i="13"/>
  <c r="U293" i="13"/>
  <c r="L180" i="13"/>
  <c r="K181" i="13"/>
  <c r="M180" i="13"/>
  <c r="P124" i="13"/>
  <c r="N125" i="13"/>
  <c r="O124" i="13"/>
  <c r="H209" i="13"/>
  <c r="X209" i="13"/>
  <c r="AB180" i="13"/>
  <c r="AA181" i="13"/>
  <c r="AC180" i="13"/>
  <c r="AB173" i="13"/>
  <c r="AC173" i="13"/>
  <c r="AA174" i="13"/>
  <c r="H223" i="13"/>
  <c r="B328" i="13"/>
  <c r="R328" i="13"/>
  <c r="B335" i="13"/>
  <c r="K195" i="13"/>
  <c r="U279" i="13"/>
  <c r="H244" i="13"/>
  <c r="X251" i="13"/>
  <c r="R371" i="13"/>
  <c r="L152" i="13"/>
  <c r="K153" i="13"/>
  <c r="M152" i="13"/>
  <c r="E272" i="13"/>
  <c r="B371" i="13"/>
  <c r="L166" i="13"/>
  <c r="K167" i="13"/>
  <c r="M166" i="13"/>
  <c r="AF131" i="13"/>
  <c r="AE131" i="13"/>
  <c r="AD132" i="13"/>
  <c r="R349" i="13"/>
  <c r="X216" i="13"/>
  <c r="E307" i="13"/>
  <c r="B321" i="13"/>
  <c r="X237" i="13"/>
  <c r="AA153" i="13"/>
  <c r="AC152" i="13"/>
  <c r="AB152" i="13"/>
  <c r="B342" i="13"/>
  <c r="B349" i="13"/>
  <c r="H230" i="13"/>
  <c r="X223" i="13"/>
  <c r="E293" i="13"/>
  <c r="P117" i="13"/>
  <c r="O117" i="13"/>
  <c r="H251" i="13"/>
  <c r="U286" i="13"/>
  <c r="AF117" i="13"/>
  <c r="AE117" i="13"/>
  <c r="AB145" i="13"/>
  <c r="AC145" i="13"/>
  <c r="AD139" i="13"/>
  <c r="L187" i="13"/>
  <c r="K188" i="13"/>
  <c r="M187" i="13"/>
  <c r="E265" i="13"/>
  <c r="U307" i="13"/>
  <c r="R321" i="13"/>
  <c r="R335" i="13"/>
  <c r="E286" i="13"/>
  <c r="E300" i="13"/>
  <c r="X230" i="13"/>
  <c r="X244" i="13"/>
  <c r="AA195" i="13"/>
  <c r="H216" i="13"/>
  <c r="H237" i="13"/>
  <c r="U272" i="13"/>
  <c r="AF124" i="13"/>
  <c r="AD125" i="13"/>
  <c r="AE124" i="13"/>
  <c r="R356" i="13"/>
  <c r="AB159" i="13"/>
  <c r="AA160" i="13"/>
  <c r="AC159" i="13"/>
  <c r="AA188" i="13"/>
  <c r="R342" i="13"/>
  <c r="AA167" i="13"/>
  <c r="AC166" i="13"/>
  <c r="AB166" i="13"/>
  <c r="L173" i="13"/>
  <c r="K174" i="13"/>
  <c r="M173" i="13"/>
  <c r="U265" i="13"/>
  <c r="E279" i="13"/>
  <c r="P131" i="13"/>
  <c r="N132" i="13"/>
  <c r="O131" i="13"/>
  <c r="O193" i="13" l="1"/>
  <c r="O192" i="13"/>
  <c r="O191" i="13"/>
  <c r="O190" i="13"/>
  <c r="C186" i="13"/>
  <c r="AF186" i="13"/>
  <c r="AB188" i="13" s="1"/>
  <c r="P193" i="13"/>
  <c r="P192" i="13"/>
  <c r="P191" i="13"/>
  <c r="P190" i="13"/>
  <c r="D187" i="13"/>
  <c r="C187" i="13"/>
  <c r="C188" i="13"/>
  <c r="D188" i="13"/>
  <c r="C189" i="13"/>
  <c r="D189" i="13"/>
  <c r="D190" i="13"/>
  <c r="C190" i="13"/>
  <c r="C191" i="13"/>
  <c r="D191" i="13"/>
  <c r="D192" i="13"/>
  <c r="C192" i="13"/>
  <c r="D193" i="13"/>
  <c r="C193" i="13"/>
  <c r="G187" i="13"/>
  <c r="F187" i="13"/>
  <c r="G188" i="13"/>
  <c r="F188" i="13"/>
  <c r="G189" i="13"/>
  <c r="F189" i="13"/>
  <c r="G190" i="13"/>
  <c r="F190" i="13"/>
  <c r="G191" i="13"/>
  <c r="F191" i="13"/>
  <c r="G192" i="13"/>
  <c r="F192" i="13"/>
  <c r="G193" i="13"/>
  <c r="F193" i="13"/>
  <c r="I187" i="13"/>
  <c r="J187" i="13"/>
  <c r="I188" i="13"/>
  <c r="J188" i="13"/>
  <c r="I189" i="13"/>
  <c r="J189" i="13"/>
  <c r="I190" i="13"/>
  <c r="J190" i="13"/>
  <c r="J191" i="13"/>
  <c r="I191" i="13"/>
  <c r="I192" i="13"/>
  <c r="J192" i="13"/>
  <c r="J193" i="13"/>
  <c r="I193" i="13"/>
  <c r="P139" i="13"/>
  <c r="O139" i="13"/>
  <c r="N140" i="13"/>
  <c r="X259" i="13"/>
  <c r="P132" i="13"/>
  <c r="O132" i="13"/>
  <c r="N133" i="13"/>
  <c r="E280" i="13"/>
  <c r="R350" i="13"/>
  <c r="L174" i="13"/>
  <c r="K175" i="13"/>
  <c r="M174" i="13"/>
  <c r="AB167" i="13"/>
  <c r="AC167" i="13"/>
  <c r="AA168" i="13"/>
  <c r="AA161" i="13"/>
  <c r="AC160" i="13"/>
  <c r="AB160" i="13"/>
  <c r="H238" i="13"/>
  <c r="E301" i="13"/>
  <c r="R343" i="13"/>
  <c r="B357" i="13"/>
  <c r="E315" i="13"/>
  <c r="B329" i="13"/>
  <c r="B379" i="13"/>
  <c r="K196" i="13"/>
  <c r="B343" i="13"/>
  <c r="R336" i="13"/>
  <c r="K203" i="13"/>
  <c r="P125" i="13"/>
  <c r="O125" i="13"/>
  <c r="L160" i="13"/>
  <c r="K161" i="13"/>
  <c r="M160" i="13"/>
  <c r="AA189" i="13"/>
  <c r="AC188" i="13"/>
  <c r="X231" i="13"/>
  <c r="E287" i="13"/>
  <c r="U308" i="13"/>
  <c r="X224" i="13"/>
  <c r="H231" i="13"/>
  <c r="X238" i="13"/>
  <c r="E308" i="13"/>
  <c r="X217" i="13"/>
  <c r="AF132" i="13"/>
  <c r="AE132" i="13"/>
  <c r="AD133" i="13"/>
  <c r="K168" i="13"/>
  <c r="M167" i="13"/>
  <c r="L167" i="13"/>
  <c r="R379" i="13"/>
  <c r="U294" i="13"/>
  <c r="B364" i="13"/>
  <c r="AF125" i="13"/>
  <c r="AE125" i="13"/>
  <c r="AA196" i="13"/>
  <c r="U287" i="13"/>
  <c r="H252" i="13"/>
  <c r="E294" i="13"/>
  <c r="E273" i="13"/>
  <c r="M153" i="13"/>
  <c r="N147" i="13"/>
  <c r="L153" i="13"/>
  <c r="B336" i="13"/>
  <c r="H224" i="13"/>
  <c r="U273" i="13"/>
  <c r="X245" i="13"/>
  <c r="H259" i="13"/>
  <c r="AF139" i="13"/>
  <c r="AE139" i="13"/>
  <c r="AD140" i="13"/>
  <c r="AA203" i="13"/>
  <c r="U301" i="13"/>
  <c r="R364" i="13"/>
  <c r="H217" i="13"/>
  <c r="U315" i="13"/>
  <c r="R329" i="13"/>
  <c r="L188" i="13"/>
  <c r="K189" i="13"/>
  <c r="M188" i="13"/>
  <c r="B350" i="13"/>
  <c r="AB153" i="13"/>
  <c r="AC153" i="13"/>
  <c r="AD147" i="13"/>
  <c r="R357" i="13"/>
  <c r="X252" i="13"/>
  <c r="H245" i="13"/>
  <c r="U280" i="13"/>
  <c r="AA175" i="13"/>
  <c r="AC174" i="13"/>
  <c r="AB174" i="13"/>
  <c r="AB181" i="13"/>
  <c r="AC181" i="13"/>
  <c r="AA182" i="13"/>
  <c r="L181" i="13"/>
  <c r="K182" i="13"/>
  <c r="M181" i="13"/>
  <c r="AF193" i="13" l="1"/>
  <c r="AF192" i="13"/>
  <c r="AF191" i="13"/>
  <c r="AF190" i="13"/>
  <c r="AE193" i="13"/>
  <c r="AE192" i="13"/>
  <c r="AE191" i="13"/>
  <c r="AE190" i="13"/>
  <c r="S186" i="13"/>
  <c r="P194" i="13"/>
  <c r="M196" i="13" s="1"/>
  <c r="T187" i="13"/>
  <c r="S187" i="13"/>
  <c r="T188" i="13"/>
  <c r="S188" i="13"/>
  <c r="S189" i="13"/>
  <c r="T189" i="13"/>
  <c r="T190" i="13"/>
  <c r="S190" i="13"/>
  <c r="T191" i="13"/>
  <c r="S191" i="13"/>
  <c r="S192" i="13"/>
  <c r="T192" i="13"/>
  <c r="S193" i="13"/>
  <c r="T193" i="13"/>
  <c r="V187" i="13"/>
  <c r="W187" i="13"/>
  <c r="V188" i="13"/>
  <c r="W188" i="13"/>
  <c r="W189" i="13"/>
  <c r="V189" i="13"/>
  <c r="W190" i="13"/>
  <c r="V190" i="13"/>
  <c r="V191" i="13"/>
  <c r="W191" i="13"/>
  <c r="W192" i="13"/>
  <c r="V192" i="13"/>
  <c r="W193" i="13"/>
  <c r="V193" i="13"/>
  <c r="Y187" i="13"/>
  <c r="Z187" i="13"/>
  <c r="Z188" i="13"/>
  <c r="Y188" i="13"/>
  <c r="Y189" i="13"/>
  <c r="Z189" i="13"/>
  <c r="Y190" i="13"/>
  <c r="Z190" i="13"/>
  <c r="Z191" i="13"/>
  <c r="Y191" i="13"/>
  <c r="Z192" i="13"/>
  <c r="Y192" i="13"/>
  <c r="Z193" i="13"/>
  <c r="Y193" i="13"/>
  <c r="AB187" i="13"/>
  <c r="AC187" i="13"/>
  <c r="U323" i="13"/>
  <c r="R337" i="13"/>
  <c r="H253" i="13"/>
  <c r="E302" i="13"/>
  <c r="AA183" i="13"/>
  <c r="AC182" i="13"/>
  <c r="AB182" i="13"/>
  <c r="R365" i="13"/>
  <c r="H225" i="13"/>
  <c r="U295" i="13"/>
  <c r="R387" i="13"/>
  <c r="L168" i="13"/>
  <c r="K169" i="13"/>
  <c r="M168" i="13"/>
  <c r="X239" i="13"/>
  <c r="E288" i="13"/>
  <c r="M161" i="13"/>
  <c r="L161" i="13"/>
  <c r="N155" i="13"/>
  <c r="K204" i="13"/>
  <c r="E323" i="13"/>
  <c r="B337" i="13"/>
  <c r="B365" i="13"/>
  <c r="E281" i="13"/>
  <c r="P140" i="13"/>
  <c r="O140" i="13"/>
  <c r="N141" i="13"/>
  <c r="U281" i="13"/>
  <c r="R372" i="13"/>
  <c r="U302" i="13"/>
  <c r="AF140" i="13"/>
  <c r="AE140" i="13"/>
  <c r="AD141" i="13"/>
  <c r="H260" i="13"/>
  <c r="B344" i="13"/>
  <c r="E295" i="13"/>
  <c r="U288" i="13"/>
  <c r="H232" i="13"/>
  <c r="B351" i="13"/>
  <c r="AB175" i="13"/>
  <c r="AA176" i="13"/>
  <c r="AC175" i="13"/>
  <c r="X253" i="13"/>
  <c r="L189" i="13"/>
  <c r="K190" i="13"/>
  <c r="M189" i="13"/>
  <c r="U316" i="13"/>
  <c r="K211" i="13"/>
  <c r="AA204" i="13"/>
  <c r="AA197" i="13"/>
  <c r="AF133" i="13"/>
  <c r="AE133" i="13"/>
  <c r="AA211" i="13"/>
  <c r="E309" i="13"/>
  <c r="U309" i="13"/>
  <c r="AB189" i="13"/>
  <c r="AC189" i="13"/>
  <c r="AA190" i="13"/>
  <c r="R344" i="13"/>
  <c r="B387" i="13"/>
  <c r="E316" i="13"/>
  <c r="H239" i="13"/>
  <c r="AB161" i="13"/>
  <c r="AC161" i="13"/>
  <c r="AD155" i="13"/>
  <c r="X260" i="13"/>
  <c r="L182" i="13"/>
  <c r="K183" i="13"/>
  <c r="M182" i="13"/>
  <c r="H246" i="13"/>
  <c r="AF147" i="13"/>
  <c r="AE147" i="13"/>
  <c r="AD148" i="13"/>
  <c r="B358" i="13"/>
  <c r="X246" i="13"/>
  <c r="X267" i="13"/>
  <c r="P147" i="13"/>
  <c r="O147" i="13"/>
  <c r="N148" i="13"/>
  <c r="H267" i="13"/>
  <c r="B372" i="13"/>
  <c r="X225" i="13"/>
  <c r="X232" i="13"/>
  <c r="L196" i="13"/>
  <c r="K197" i="13"/>
  <c r="R351" i="13"/>
  <c r="AA169" i="13"/>
  <c r="AC168" i="13"/>
  <c r="AB168" i="13"/>
  <c r="K176" i="13"/>
  <c r="M175" i="13"/>
  <c r="L175" i="13"/>
  <c r="R358" i="13"/>
  <c r="P133" i="13"/>
  <c r="O133" i="13"/>
  <c r="O201" i="13" l="1"/>
  <c r="O200" i="13"/>
  <c r="O199" i="13"/>
  <c r="O198" i="13"/>
  <c r="C194" i="13"/>
  <c r="AF194" i="13"/>
  <c r="P201" i="13"/>
  <c r="P200" i="13"/>
  <c r="P199" i="13"/>
  <c r="P198" i="13"/>
  <c r="D195" i="13"/>
  <c r="C195" i="13"/>
  <c r="D196" i="13"/>
  <c r="C196" i="13"/>
  <c r="C197" i="13"/>
  <c r="D197" i="13"/>
  <c r="D198" i="13"/>
  <c r="C198" i="13"/>
  <c r="C199" i="13"/>
  <c r="D199" i="13"/>
  <c r="D200" i="13"/>
  <c r="C200" i="13"/>
  <c r="C201" i="13"/>
  <c r="D201" i="13"/>
  <c r="G195" i="13"/>
  <c r="F195" i="13"/>
  <c r="F196" i="13"/>
  <c r="G196" i="13"/>
  <c r="F197" i="13"/>
  <c r="G197" i="13"/>
  <c r="F198" i="13"/>
  <c r="G198" i="13"/>
  <c r="G199" i="13"/>
  <c r="F199" i="13"/>
  <c r="F200" i="13"/>
  <c r="G200" i="13"/>
  <c r="G201" i="13"/>
  <c r="F201" i="13"/>
  <c r="I195" i="13"/>
  <c r="J195" i="13"/>
  <c r="I196" i="13"/>
  <c r="J196" i="13"/>
  <c r="I197" i="13"/>
  <c r="J197" i="13"/>
  <c r="J198" i="13"/>
  <c r="I198" i="13"/>
  <c r="J199" i="13"/>
  <c r="I199" i="13"/>
  <c r="I200" i="13"/>
  <c r="J200" i="13"/>
  <c r="J201" i="13"/>
  <c r="I201" i="13"/>
  <c r="M195" i="13"/>
  <c r="L195" i="13"/>
  <c r="AB169" i="13"/>
  <c r="AC169" i="13"/>
  <c r="AD163" i="13"/>
  <c r="H240" i="13"/>
  <c r="AA212" i="13"/>
  <c r="X254" i="13"/>
  <c r="U289" i="13"/>
  <c r="E296" i="13"/>
  <c r="U303" i="13"/>
  <c r="H275" i="13"/>
  <c r="K205" i="13"/>
  <c r="U296" i="13"/>
  <c r="E303" i="13"/>
  <c r="U331" i="13"/>
  <c r="R345" i="13"/>
  <c r="L176" i="13"/>
  <c r="K177" i="13"/>
  <c r="M176" i="13"/>
  <c r="R359" i="13"/>
  <c r="L197" i="13"/>
  <c r="K198" i="13"/>
  <c r="M197" i="13"/>
  <c r="X233" i="13"/>
  <c r="H268" i="13"/>
  <c r="B366" i="13"/>
  <c r="X261" i="13"/>
  <c r="R352" i="13"/>
  <c r="AB197" i="13"/>
  <c r="AC197" i="13"/>
  <c r="AA198" i="13"/>
  <c r="L190" i="13"/>
  <c r="K191" i="13"/>
  <c r="M190" i="13"/>
  <c r="H233" i="13"/>
  <c r="H261" i="13"/>
  <c r="E331" i="13"/>
  <c r="B345" i="13"/>
  <c r="X240" i="13"/>
  <c r="M169" i="13"/>
  <c r="N163" i="13"/>
  <c r="L169" i="13"/>
  <c r="R395" i="13"/>
  <c r="R373" i="13"/>
  <c r="AB183" i="13"/>
  <c r="AC183" i="13"/>
  <c r="AA184" i="13"/>
  <c r="R366" i="13"/>
  <c r="AA219" i="13"/>
  <c r="B380" i="13"/>
  <c r="X268" i="13"/>
  <c r="K184" i="13"/>
  <c r="M183" i="13"/>
  <c r="L183" i="13"/>
  <c r="B395" i="13"/>
  <c r="AA191" i="13"/>
  <c r="AC190" i="13"/>
  <c r="AB190" i="13"/>
  <c r="E310" i="13"/>
  <c r="K212" i="13"/>
  <c r="B359" i="13"/>
  <c r="B352" i="13"/>
  <c r="R380" i="13"/>
  <c r="X275" i="13"/>
  <c r="B373" i="13"/>
  <c r="E324" i="13"/>
  <c r="E289" i="13"/>
  <c r="H254" i="13"/>
  <c r="U324" i="13"/>
  <c r="P148" i="13"/>
  <c r="O148" i="13"/>
  <c r="N149" i="13"/>
  <c r="X247" i="13"/>
  <c r="AF148" i="13"/>
  <c r="AE148" i="13"/>
  <c r="AD149" i="13"/>
  <c r="H247" i="13"/>
  <c r="AF155" i="13"/>
  <c r="AE155" i="13"/>
  <c r="AD156" i="13"/>
  <c r="E317" i="13"/>
  <c r="U310" i="13"/>
  <c r="AA205" i="13"/>
  <c r="U317" i="13"/>
  <c r="AA177" i="13"/>
  <c r="AC176" i="13"/>
  <c r="AB176" i="13"/>
  <c r="AF141" i="13"/>
  <c r="AE141" i="13"/>
  <c r="P141" i="13"/>
  <c r="O141" i="13"/>
  <c r="P155" i="13"/>
  <c r="O155" i="13"/>
  <c r="N156" i="13"/>
  <c r="K219" i="13"/>
  <c r="AF201" i="13" l="1"/>
  <c r="AF200" i="13"/>
  <c r="AF199" i="13"/>
  <c r="AF198" i="13"/>
  <c r="AE201" i="13"/>
  <c r="AE200" i="13"/>
  <c r="AE199" i="13"/>
  <c r="AE198" i="13"/>
  <c r="S194" i="13"/>
  <c r="P202" i="13"/>
  <c r="T195" i="13"/>
  <c r="S195" i="13"/>
  <c r="S196" i="13"/>
  <c r="T196" i="13"/>
  <c r="T197" i="13"/>
  <c r="S197" i="13"/>
  <c r="T198" i="13"/>
  <c r="S198" i="13"/>
  <c r="T199" i="13"/>
  <c r="S199" i="13"/>
  <c r="S200" i="13"/>
  <c r="T200" i="13"/>
  <c r="S201" i="13"/>
  <c r="T201" i="13"/>
  <c r="V195" i="13"/>
  <c r="W195" i="13"/>
  <c r="V196" i="13"/>
  <c r="W196" i="13"/>
  <c r="W197" i="13"/>
  <c r="V197" i="13"/>
  <c r="W198" i="13"/>
  <c r="V198" i="13"/>
  <c r="W199" i="13"/>
  <c r="V199" i="13"/>
  <c r="W200" i="13"/>
  <c r="V200" i="13"/>
  <c r="V201" i="13"/>
  <c r="W201" i="13"/>
  <c r="Y195" i="13"/>
  <c r="Z195" i="13"/>
  <c r="Y196" i="13"/>
  <c r="Z196" i="13"/>
  <c r="Y197" i="13"/>
  <c r="Z197" i="13"/>
  <c r="Z198" i="13"/>
  <c r="Y198" i="13"/>
  <c r="Z199" i="13"/>
  <c r="Y199" i="13"/>
  <c r="Z200" i="13"/>
  <c r="Y200" i="13"/>
  <c r="Z201" i="13"/>
  <c r="Y201" i="13"/>
  <c r="AB195" i="13"/>
  <c r="AC195" i="13"/>
  <c r="AB196" i="13"/>
  <c r="AC196" i="13"/>
  <c r="E318" i="13"/>
  <c r="K220" i="13"/>
  <c r="AF156" i="13"/>
  <c r="AE156" i="13"/>
  <c r="AD157" i="13"/>
  <c r="H248" i="13"/>
  <c r="U325" i="13"/>
  <c r="B360" i="13"/>
  <c r="B403" i="13"/>
  <c r="B388" i="13"/>
  <c r="AA185" i="13"/>
  <c r="AC184" i="13"/>
  <c r="AB184" i="13"/>
  <c r="R381" i="13"/>
  <c r="R403" i="13"/>
  <c r="E339" i="13"/>
  <c r="B353" i="13"/>
  <c r="H262" i="13"/>
  <c r="K227" i="13"/>
  <c r="AA199" i="13"/>
  <c r="AC198" i="13"/>
  <c r="AB198" i="13"/>
  <c r="AA227" i="13"/>
  <c r="E304" i="13"/>
  <c r="U304" i="13"/>
  <c r="AA213" i="13"/>
  <c r="P156" i="13"/>
  <c r="O156" i="13"/>
  <c r="N157" i="13"/>
  <c r="U318" i="13"/>
  <c r="AF149" i="13"/>
  <c r="AE149" i="13"/>
  <c r="X248" i="13"/>
  <c r="E325" i="13"/>
  <c r="X276" i="13"/>
  <c r="R388" i="13"/>
  <c r="AB191" i="13"/>
  <c r="AA192" i="13"/>
  <c r="AC191" i="13"/>
  <c r="X269" i="13"/>
  <c r="E332" i="13"/>
  <c r="R360" i="13"/>
  <c r="H269" i="13"/>
  <c r="R367" i="13"/>
  <c r="M177" i="13"/>
  <c r="L177" i="13"/>
  <c r="N171" i="13"/>
  <c r="U332" i="13"/>
  <c r="L205" i="13"/>
  <c r="M205" i="13"/>
  <c r="K206" i="13"/>
  <c r="H276" i="13"/>
  <c r="AF163" i="13"/>
  <c r="AE163" i="13"/>
  <c r="AD164" i="13"/>
  <c r="AA206" i="13"/>
  <c r="H255" i="13"/>
  <c r="H283" i="13"/>
  <c r="K213" i="13"/>
  <c r="E311" i="13"/>
  <c r="P163" i="13"/>
  <c r="O163" i="13"/>
  <c r="N164" i="13"/>
  <c r="X241" i="13"/>
  <c r="K192" i="13"/>
  <c r="M191" i="13"/>
  <c r="L191" i="13"/>
  <c r="B374" i="13"/>
  <c r="X255" i="13"/>
  <c r="AB177" i="13"/>
  <c r="AD171" i="13"/>
  <c r="AC177" i="13"/>
  <c r="U311" i="13"/>
  <c r="P149" i="13"/>
  <c r="O149" i="13"/>
  <c r="B381" i="13"/>
  <c r="B367" i="13"/>
  <c r="L184" i="13"/>
  <c r="K185" i="13"/>
  <c r="M184" i="13"/>
  <c r="AA220" i="13"/>
  <c r="R374" i="13"/>
  <c r="X262" i="13"/>
  <c r="L198" i="13"/>
  <c r="K199" i="13"/>
  <c r="M198" i="13"/>
  <c r="U339" i="13"/>
  <c r="R353" i="13"/>
  <c r="U297" i="13"/>
  <c r="E297" i="13"/>
  <c r="X283" i="13"/>
  <c r="H241" i="13"/>
  <c r="O209" i="13" l="1"/>
  <c r="O208" i="13"/>
  <c r="O207" i="13"/>
  <c r="O206" i="13"/>
  <c r="C202" i="13"/>
  <c r="AF202" i="13"/>
  <c r="P209" i="13"/>
  <c r="P208" i="13"/>
  <c r="P207" i="13"/>
  <c r="P206" i="13"/>
  <c r="D203" i="13"/>
  <c r="C203" i="13"/>
  <c r="D204" i="13"/>
  <c r="C204" i="13"/>
  <c r="C205" i="13"/>
  <c r="D205" i="13"/>
  <c r="D206" i="13"/>
  <c r="C206" i="13"/>
  <c r="D207" i="13"/>
  <c r="C207" i="13"/>
  <c r="D208" i="13"/>
  <c r="C208" i="13"/>
  <c r="D209" i="13"/>
  <c r="C209" i="13"/>
  <c r="F203" i="13"/>
  <c r="G203" i="13"/>
  <c r="F204" i="13"/>
  <c r="G204" i="13"/>
  <c r="F205" i="13"/>
  <c r="G205" i="13"/>
  <c r="G206" i="13"/>
  <c r="F206" i="13"/>
  <c r="F207" i="13"/>
  <c r="G207" i="13"/>
  <c r="G208" i="13"/>
  <c r="F208" i="13"/>
  <c r="F209" i="13"/>
  <c r="G209" i="13"/>
  <c r="J203" i="13"/>
  <c r="I203" i="13"/>
  <c r="I204" i="13"/>
  <c r="J204" i="13"/>
  <c r="J205" i="13"/>
  <c r="I205" i="13"/>
  <c r="I206" i="13"/>
  <c r="J206" i="13"/>
  <c r="J207" i="13"/>
  <c r="I207" i="13"/>
  <c r="J208" i="13"/>
  <c r="I208" i="13"/>
  <c r="J209" i="13"/>
  <c r="I209" i="13"/>
  <c r="M203" i="13"/>
  <c r="L203" i="13"/>
  <c r="L204" i="13"/>
  <c r="M204" i="13"/>
  <c r="AF164" i="13"/>
  <c r="AE164" i="13"/>
  <c r="AD165" i="13"/>
  <c r="X249" i="13"/>
  <c r="B411" i="13"/>
  <c r="H249" i="13"/>
  <c r="K200" i="13"/>
  <c r="M199" i="13"/>
  <c r="L199" i="13"/>
  <c r="M185" i="13"/>
  <c r="N179" i="13"/>
  <c r="L185" i="13"/>
  <c r="K235" i="13"/>
  <c r="X291" i="13"/>
  <c r="U340" i="13"/>
  <c r="B389" i="13"/>
  <c r="AA235" i="13"/>
  <c r="U333" i="13"/>
  <c r="R375" i="13"/>
  <c r="H270" i="13"/>
  <c r="R368" i="13"/>
  <c r="AA193" i="13"/>
  <c r="AC192" i="13"/>
  <c r="AB192" i="13"/>
  <c r="AA214" i="13"/>
  <c r="AA228" i="13"/>
  <c r="AB199" i="13"/>
  <c r="AC199" i="13"/>
  <c r="AA200" i="13"/>
  <c r="E347" i="13"/>
  <c r="B361" i="13"/>
  <c r="K221" i="13"/>
  <c r="H284" i="13"/>
  <c r="H256" i="13"/>
  <c r="H277" i="13"/>
  <c r="P171" i="13"/>
  <c r="O171" i="13"/>
  <c r="N172" i="13"/>
  <c r="E340" i="13"/>
  <c r="U347" i="13"/>
  <c r="R361" i="13"/>
  <c r="R382" i="13"/>
  <c r="B375" i="13"/>
  <c r="U312" i="13"/>
  <c r="E312" i="13"/>
  <c r="K214" i="13"/>
  <c r="AA207" i="13"/>
  <c r="AC206" i="13"/>
  <c r="AB206" i="13"/>
  <c r="R396" i="13"/>
  <c r="X277" i="13"/>
  <c r="E326" i="13"/>
  <c r="U319" i="13"/>
  <c r="E305" i="13"/>
  <c r="K228" i="13"/>
  <c r="R389" i="13"/>
  <c r="X284" i="13"/>
  <c r="H291" i="13"/>
  <c r="AA221" i="13"/>
  <c r="AF171" i="13"/>
  <c r="AE171" i="13"/>
  <c r="AD172" i="13"/>
  <c r="X270" i="13"/>
  <c r="H263" i="13"/>
  <c r="R411" i="13"/>
  <c r="B396" i="13"/>
  <c r="X263" i="13"/>
  <c r="X256" i="13"/>
  <c r="B382" i="13"/>
  <c r="L192" i="13"/>
  <c r="K193" i="13"/>
  <c r="M192" i="13"/>
  <c r="P164" i="13"/>
  <c r="O164" i="13"/>
  <c r="N165" i="13"/>
  <c r="L206" i="13"/>
  <c r="K207" i="13"/>
  <c r="M206" i="13"/>
  <c r="E333" i="13"/>
  <c r="P157" i="13"/>
  <c r="O157" i="13"/>
  <c r="U305" i="13"/>
  <c r="AB185" i="13"/>
  <c r="AC185" i="13"/>
  <c r="AD179" i="13"/>
  <c r="B368" i="13"/>
  <c r="U326" i="13"/>
  <c r="AF157" i="13"/>
  <c r="AE157" i="13"/>
  <c r="E319" i="13"/>
  <c r="AF209" i="13" l="1"/>
  <c r="AF208" i="13"/>
  <c r="AF207" i="13"/>
  <c r="AF206" i="13"/>
  <c r="AE209" i="13"/>
  <c r="AE208" i="13"/>
  <c r="AE207" i="13"/>
  <c r="AE206" i="13"/>
  <c r="S202" i="13"/>
  <c r="P210" i="13"/>
  <c r="T203" i="13"/>
  <c r="S203" i="13"/>
  <c r="S204" i="13"/>
  <c r="T204" i="13"/>
  <c r="T205" i="13"/>
  <c r="S205" i="13"/>
  <c r="T206" i="13"/>
  <c r="S206" i="13"/>
  <c r="S207" i="13"/>
  <c r="T207" i="13"/>
  <c r="T208" i="13"/>
  <c r="S208" i="13"/>
  <c r="T209" i="13"/>
  <c r="S209" i="13"/>
  <c r="V203" i="13"/>
  <c r="W203" i="13"/>
  <c r="V204" i="13"/>
  <c r="W204" i="13"/>
  <c r="W205" i="13"/>
  <c r="V205" i="13"/>
  <c r="V206" i="13"/>
  <c r="W206" i="13"/>
  <c r="V207" i="13"/>
  <c r="W207" i="13"/>
  <c r="V208" i="13"/>
  <c r="W208" i="13"/>
  <c r="W209" i="13"/>
  <c r="V209" i="13"/>
  <c r="Y203" i="13"/>
  <c r="Z203" i="13"/>
  <c r="Z204" i="13"/>
  <c r="Y204" i="13"/>
  <c r="Z205" i="13"/>
  <c r="Y205" i="13"/>
  <c r="Y206" i="13"/>
  <c r="Z206" i="13"/>
  <c r="Y207" i="13"/>
  <c r="Z207" i="13"/>
  <c r="Y208" i="13"/>
  <c r="Z208" i="13"/>
  <c r="Z209" i="13"/>
  <c r="Y209" i="13"/>
  <c r="AB203" i="13"/>
  <c r="AC203" i="13"/>
  <c r="AB204" i="13"/>
  <c r="AC204" i="13"/>
  <c r="AC205" i="13"/>
  <c r="AB205" i="13"/>
  <c r="AF179" i="13"/>
  <c r="AE179" i="13"/>
  <c r="AD180" i="13"/>
  <c r="AF165" i="13"/>
  <c r="AE165" i="13"/>
  <c r="B376" i="13"/>
  <c r="X264" i="13"/>
  <c r="B404" i="13"/>
  <c r="H292" i="13"/>
  <c r="X285" i="13"/>
  <c r="R397" i="13"/>
  <c r="H299" i="13"/>
  <c r="U320" i="13"/>
  <c r="E327" i="13"/>
  <c r="L214" i="13"/>
  <c r="M214" i="13"/>
  <c r="K215" i="13"/>
  <c r="B383" i="13"/>
  <c r="P172" i="13"/>
  <c r="O172" i="13"/>
  <c r="N173" i="13"/>
  <c r="H278" i="13"/>
  <c r="E355" i="13"/>
  <c r="B369" i="13"/>
  <c r="AA229" i="13"/>
  <c r="AA236" i="13"/>
  <c r="X292" i="13"/>
  <c r="K236" i="13"/>
  <c r="U327" i="13"/>
  <c r="X299" i="13"/>
  <c r="E348" i="13"/>
  <c r="R376" i="13"/>
  <c r="R383" i="13"/>
  <c r="B419" i="13"/>
  <c r="B390" i="13"/>
  <c r="X257" i="13"/>
  <c r="H264" i="13"/>
  <c r="AF172" i="13"/>
  <c r="AE172" i="13"/>
  <c r="AD173" i="13"/>
  <c r="X278" i="13"/>
  <c r="R404" i="13"/>
  <c r="U313" i="13"/>
  <c r="R390" i="13"/>
  <c r="H285" i="13"/>
  <c r="K222" i="13"/>
  <c r="AA215" i="13"/>
  <c r="AB193" i="13"/>
  <c r="AC193" i="13"/>
  <c r="AD187" i="13"/>
  <c r="U334" i="13"/>
  <c r="B397" i="13"/>
  <c r="K243" i="13"/>
  <c r="K208" i="13"/>
  <c r="L207" i="13"/>
  <c r="M207" i="13"/>
  <c r="X271" i="13"/>
  <c r="AA208" i="13"/>
  <c r="AB207" i="13"/>
  <c r="AC207" i="13"/>
  <c r="U355" i="13"/>
  <c r="R369" i="13"/>
  <c r="E320" i="13"/>
  <c r="E334" i="13"/>
  <c r="P165" i="13"/>
  <c r="O165" i="13"/>
  <c r="M193" i="13"/>
  <c r="L193" i="13"/>
  <c r="N187" i="13"/>
  <c r="R419" i="13"/>
  <c r="AA222" i="13"/>
  <c r="K229" i="13"/>
  <c r="E313" i="13"/>
  <c r="U348" i="13"/>
  <c r="E341" i="13"/>
  <c r="H257" i="13"/>
  <c r="AA201" i="13"/>
  <c r="AC200" i="13"/>
  <c r="AB200" i="13"/>
  <c r="H271" i="13"/>
  <c r="U341" i="13"/>
  <c r="P179" i="13"/>
  <c r="O179" i="13"/>
  <c r="N180" i="13"/>
  <c r="L200" i="13"/>
  <c r="K201" i="13"/>
  <c r="M200" i="13"/>
  <c r="AA243" i="13"/>
  <c r="O217" i="13" l="1"/>
  <c r="O216" i="13"/>
  <c r="O215" i="13"/>
  <c r="O214" i="13"/>
  <c r="C210" i="13"/>
  <c r="AF210" i="13"/>
  <c r="P217" i="13"/>
  <c r="P216" i="13"/>
  <c r="P215" i="13"/>
  <c r="P214" i="13"/>
  <c r="C211" i="13"/>
  <c r="D211" i="13"/>
  <c r="C212" i="13"/>
  <c r="D212" i="13"/>
  <c r="D213" i="13"/>
  <c r="C213" i="13"/>
  <c r="C214" i="13"/>
  <c r="D214" i="13"/>
  <c r="D215" i="13"/>
  <c r="C215" i="13"/>
  <c r="C216" i="13"/>
  <c r="D216" i="13"/>
  <c r="C217" i="13"/>
  <c r="D217" i="13"/>
  <c r="F211" i="13"/>
  <c r="G211" i="13"/>
  <c r="F212" i="13"/>
  <c r="G212" i="13"/>
  <c r="F213" i="13"/>
  <c r="G213" i="13"/>
  <c r="G214" i="13"/>
  <c r="F214" i="13"/>
  <c r="F215" i="13"/>
  <c r="G215" i="13"/>
  <c r="G216" i="13"/>
  <c r="F216" i="13"/>
  <c r="F217" i="13"/>
  <c r="G217" i="13"/>
  <c r="I211" i="13"/>
  <c r="J211" i="13"/>
  <c r="I212" i="13"/>
  <c r="J212" i="13"/>
  <c r="J213" i="13"/>
  <c r="I213" i="13"/>
  <c r="J214" i="13"/>
  <c r="I214" i="13"/>
  <c r="J215" i="13"/>
  <c r="I215" i="13"/>
  <c r="J216" i="13"/>
  <c r="I216" i="13"/>
  <c r="J217" i="13"/>
  <c r="I217" i="13"/>
  <c r="M211" i="13"/>
  <c r="L211" i="13"/>
  <c r="L212" i="13"/>
  <c r="M212" i="13"/>
  <c r="L213" i="13"/>
  <c r="M213" i="13"/>
  <c r="U342" i="13"/>
  <c r="AA223" i="13"/>
  <c r="P187" i="13"/>
  <c r="O187" i="13"/>
  <c r="N188" i="13"/>
  <c r="AA244" i="13"/>
  <c r="AB201" i="13"/>
  <c r="AC201" i="13"/>
  <c r="AD195" i="13"/>
  <c r="P180" i="13"/>
  <c r="O180" i="13"/>
  <c r="N181" i="13"/>
  <c r="H272" i="13"/>
  <c r="U349" i="13"/>
  <c r="R427" i="13"/>
  <c r="E335" i="13"/>
  <c r="U363" i="13"/>
  <c r="R377" i="13"/>
  <c r="L208" i="13"/>
  <c r="K209" i="13"/>
  <c r="M208" i="13"/>
  <c r="H286" i="13"/>
  <c r="AA251" i="13"/>
  <c r="B427" i="13"/>
  <c r="X293" i="13"/>
  <c r="AA237" i="13"/>
  <c r="E328" i="13"/>
  <c r="H293" i="13"/>
  <c r="B412" i="13"/>
  <c r="X279" i="13"/>
  <c r="E349" i="13"/>
  <c r="E363" i="13"/>
  <c r="B377" i="13"/>
  <c r="H279" i="13"/>
  <c r="K216" i="13"/>
  <c r="M215" i="13"/>
  <c r="L215" i="13"/>
  <c r="U321" i="13"/>
  <c r="X286" i="13"/>
  <c r="B384" i="13"/>
  <c r="AF180" i="13"/>
  <c r="AE180" i="13"/>
  <c r="AD181" i="13"/>
  <c r="U335" i="13"/>
  <c r="M201" i="13"/>
  <c r="N195" i="13"/>
  <c r="L201" i="13"/>
  <c r="K251" i="13"/>
  <c r="H307" i="13"/>
  <c r="K230" i="13"/>
  <c r="U356" i="13"/>
  <c r="AA209" i="13"/>
  <c r="AC208" i="13"/>
  <c r="AB208" i="13"/>
  <c r="K244" i="13"/>
  <c r="B405" i="13"/>
  <c r="AF187" i="13"/>
  <c r="AE187" i="13"/>
  <c r="AD188" i="13"/>
  <c r="AB215" i="13"/>
  <c r="AC215" i="13"/>
  <c r="AA216" i="13"/>
  <c r="K223" i="13"/>
  <c r="R398" i="13"/>
  <c r="X307" i="13"/>
  <c r="R412" i="13"/>
  <c r="AF173" i="13"/>
  <c r="AE173" i="13"/>
  <c r="H265" i="13"/>
  <c r="R384" i="13"/>
  <c r="U328" i="13"/>
  <c r="K237" i="13"/>
  <c r="E356" i="13"/>
  <c r="H300" i="13"/>
  <c r="E342" i="13"/>
  <c r="E321" i="13"/>
  <c r="X272" i="13"/>
  <c r="B398" i="13"/>
  <c r="R391" i="13"/>
  <c r="X300" i="13"/>
  <c r="AA230" i="13"/>
  <c r="P173" i="13"/>
  <c r="O173" i="13"/>
  <c r="B391" i="13"/>
  <c r="R405" i="13"/>
  <c r="X265" i="13"/>
  <c r="AF217" i="13" l="1"/>
  <c r="AF216" i="13"/>
  <c r="AF215" i="13"/>
  <c r="AF214" i="13"/>
  <c r="AE217" i="13"/>
  <c r="AE216" i="13"/>
  <c r="AE215" i="13"/>
  <c r="AE214" i="13"/>
  <c r="S210" i="13"/>
  <c r="P218" i="13"/>
  <c r="T211" i="13"/>
  <c r="S211" i="13"/>
  <c r="S212" i="13"/>
  <c r="T212" i="13"/>
  <c r="S213" i="13"/>
  <c r="T213" i="13"/>
  <c r="S214" i="13"/>
  <c r="T214" i="13"/>
  <c r="S215" i="13"/>
  <c r="T215" i="13"/>
  <c r="T216" i="13"/>
  <c r="S216" i="13"/>
  <c r="T217" i="13"/>
  <c r="S217" i="13"/>
  <c r="V211" i="13"/>
  <c r="W211" i="13"/>
  <c r="V212" i="13"/>
  <c r="W212" i="13"/>
  <c r="W213" i="13"/>
  <c r="V213" i="13"/>
  <c r="V214" i="13"/>
  <c r="W214" i="13"/>
  <c r="W215" i="13"/>
  <c r="V215" i="13"/>
  <c r="W216" i="13"/>
  <c r="V216" i="13"/>
  <c r="V217" i="13"/>
  <c r="W217" i="13"/>
  <c r="Y211" i="13"/>
  <c r="Z211" i="13"/>
  <c r="Z212" i="13"/>
  <c r="Y212" i="13"/>
  <c r="Y213" i="13"/>
  <c r="Z213" i="13"/>
  <c r="Y214" i="13"/>
  <c r="Z214" i="13"/>
  <c r="Y215" i="13"/>
  <c r="Z215" i="13"/>
  <c r="Y216" i="13"/>
  <c r="Z216" i="13"/>
  <c r="Z217" i="13"/>
  <c r="Y217" i="13"/>
  <c r="AB211" i="13"/>
  <c r="AC211" i="13"/>
  <c r="AB212" i="13"/>
  <c r="AC212" i="13"/>
  <c r="AB213" i="13"/>
  <c r="AC213" i="13"/>
  <c r="AC214" i="13"/>
  <c r="AB214" i="13"/>
  <c r="R413" i="13"/>
  <c r="X273" i="13"/>
  <c r="H301" i="13"/>
  <c r="K259" i="13"/>
  <c r="B406" i="13"/>
  <c r="H315" i="13"/>
  <c r="R392" i="13"/>
  <c r="R420" i="13"/>
  <c r="AB209" i="13"/>
  <c r="AD203" i="13"/>
  <c r="AC209" i="13"/>
  <c r="H280" i="13"/>
  <c r="X294" i="13"/>
  <c r="B435" i="13"/>
  <c r="L209" i="13"/>
  <c r="N203" i="13"/>
  <c r="M209" i="13"/>
  <c r="U364" i="13"/>
  <c r="H273" i="13"/>
  <c r="AA259" i="13"/>
  <c r="E343" i="13"/>
  <c r="U329" i="13"/>
  <c r="AF188" i="13"/>
  <c r="AE188" i="13"/>
  <c r="AD189" i="13"/>
  <c r="K245" i="13"/>
  <c r="U336" i="13"/>
  <c r="X315" i="13"/>
  <c r="L216" i="13"/>
  <c r="K217" i="13"/>
  <c r="M216" i="13"/>
  <c r="X280" i="13"/>
  <c r="B420" i="13"/>
  <c r="H287" i="13"/>
  <c r="AF195" i="13"/>
  <c r="AE195" i="13"/>
  <c r="AD196" i="13"/>
  <c r="AA231" i="13"/>
  <c r="E357" i="13"/>
  <c r="X301" i="13"/>
  <c r="R399" i="13"/>
  <c r="B399" i="13"/>
  <c r="K238" i="13"/>
  <c r="X308" i="13"/>
  <c r="R406" i="13"/>
  <c r="AB216" i="13"/>
  <c r="AA217" i="13"/>
  <c r="AC216" i="13"/>
  <c r="B413" i="13"/>
  <c r="K231" i="13"/>
  <c r="P195" i="13"/>
  <c r="O195" i="13"/>
  <c r="N196" i="13"/>
  <c r="B385" i="13"/>
  <c r="E371" i="13"/>
  <c r="AA238" i="13"/>
  <c r="AA252" i="13"/>
  <c r="R385" i="13"/>
  <c r="U371" i="13"/>
  <c r="U350" i="13"/>
  <c r="P181" i="13"/>
  <c r="O181" i="13"/>
  <c r="AA245" i="13"/>
  <c r="K224" i="13"/>
  <c r="M223" i="13"/>
  <c r="L223" i="13"/>
  <c r="U357" i="13"/>
  <c r="H308" i="13"/>
  <c r="K252" i="13"/>
  <c r="AF181" i="13"/>
  <c r="AE181" i="13"/>
  <c r="B392" i="13"/>
  <c r="X287" i="13"/>
  <c r="E364" i="13"/>
  <c r="E350" i="13"/>
  <c r="H294" i="13"/>
  <c r="E329" i="13"/>
  <c r="E336" i="13"/>
  <c r="R435" i="13"/>
  <c r="P188" i="13"/>
  <c r="O188" i="13"/>
  <c r="N189" i="13"/>
  <c r="AA224" i="13"/>
  <c r="U343" i="13"/>
  <c r="O225" i="13" l="1"/>
  <c r="O224" i="13"/>
  <c r="O223" i="13"/>
  <c r="O222" i="13"/>
  <c r="C218" i="13"/>
  <c r="AF218" i="13"/>
  <c r="P225" i="13"/>
  <c r="P224" i="13"/>
  <c r="P223" i="13"/>
  <c r="P222" i="13"/>
  <c r="D219" i="13"/>
  <c r="C219" i="13"/>
  <c r="C220" i="13"/>
  <c r="D220" i="13"/>
  <c r="C221" i="13"/>
  <c r="D221" i="13"/>
  <c r="D222" i="13"/>
  <c r="C222" i="13"/>
  <c r="D223" i="13"/>
  <c r="C223" i="13"/>
  <c r="C224" i="13"/>
  <c r="D224" i="13"/>
  <c r="C225" i="13"/>
  <c r="D225" i="13"/>
  <c r="F219" i="13"/>
  <c r="G219" i="13"/>
  <c r="F220" i="13"/>
  <c r="G220" i="13"/>
  <c r="G221" i="13"/>
  <c r="F221" i="13"/>
  <c r="G222" i="13"/>
  <c r="F222" i="13"/>
  <c r="G223" i="13"/>
  <c r="F223" i="13"/>
  <c r="F224" i="13"/>
  <c r="G224" i="13"/>
  <c r="F225" i="13"/>
  <c r="G225" i="13"/>
  <c r="I219" i="13"/>
  <c r="J219" i="13"/>
  <c r="I220" i="13"/>
  <c r="J220" i="13"/>
  <c r="J221" i="13"/>
  <c r="I221" i="13"/>
  <c r="J222" i="13"/>
  <c r="I222" i="13"/>
  <c r="I223" i="13"/>
  <c r="J223" i="13"/>
  <c r="I224" i="13"/>
  <c r="J224" i="13"/>
  <c r="I225" i="13"/>
  <c r="J225" i="13"/>
  <c r="L219" i="13"/>
  <c r="M219" i="13"/>
  <c r="L220" i="13"/>
  <c r="M220" i="13"/>
  <c r="L221" i="13"/>
  <c r="M221" i="13"/>
  <c r="L222" i="13"/>
  <c r="M222" i="13"/>
  <c r="X288" i="13"/>
  <c r="AA232" i="13"/>
  <c r="K267" i="13"/>
  <c r="U344" i="13"/>
  <c r="AB224" i="13"/>
  <c r="AA225" i="13"/>
  <c r="AC224" i="13"/>
  <c r="K253" i="13"/>
  <c r="P189" i="13"/>
  <c r="O189" i="13"/>
  <c r="R443" i="13"/>
  <c r="E337" i="13"/>
  <c r="E365" i="13"/>
  <c r="L224" i="13"/>
  <c r="M224" i="13"/>
  <c r="K225" i="13"/>
  <c r="U351" i="13"/>
  <c r="R393" i="13"/>
  <c r="U379" i="13"/>
  <c r="E372" i="13"/>
  <c r="R414" i="13"/>
  <c r="H288" i="13"/>
  <c r="M217" i="13"/>
  <c r="N211" i="13"/>
  <c r="L217" i="13"/>
  <c r="U365" i="13"/>
  <c r="B443" i="13"/>
  <c r="R400" i="13"/>
  <c r="H302" i="13"/>
  <c r="AC217" i="13"/>
  <c r="AD211" i="13"/>
  <c r="AB217" i="13"/>
  <c r="R407" i="13"/>
  <c r="K260" i="13"/>
  <c r="H295" i="13"/>
  <c r="U358" i="13"/>
  <c r="AA260" i="13"/>
  <c r="X295" i="13"/>
  <c r="H323" i="13"/>
  <c r="U372" i="13"/>
  <c r="AA239" i="13"/>
  <c r="E379" i="13"/>
  <c r="B393" i="13"/>
  <c r="B407" i="13"/>
  <c r="X281" i="13"/>
  <c r="K246" i="13"/>
  <c r="P203" i="13"/>
  <c r="N204" i="13"/>
  <c r="O203" i="13"/>
  <c r="AF203" i="13"/>
  <c r="AD204" i="13"/>
  <c r="AE203" i="13"/>
  <c r="R428" i="13"/>
  <c r="H316" i="13"/>
  <c r="AA267" i="13"/>
  <c r="E351" i="13"/>
  <c r="B400" i="13"/>
  <c r="H309" i="13"/>
  <c r="E344" i="13"/>
  <c r="AA246" i="13"/>
  <c r="AA253" i="13"/>
  <c r="P196" i="13"/>
  <c r="O196" i="13"/>
  <c r="N197" i="13"/>
  <c r="K232" i="13"/>
  <c r="B421" i="13"/>
  <c r="X309" i="13"/>
  <c r="K239" i="13"/>
  <c r="X302" i="13"/>
  <c r="E358" i="13"/>
  <c r="AF196" i="13"/>
  <c r="AE196" i="13"/>
  <c r="AD197" i="13"/>
  <c r="B428" i="13"/>
  <c r="X316" i="13"/>
  <c r="U337" i="13"/>
  <c r="AF189" i="13"/>
  <c r="AE189" i="13"/>
  <c r="X323" i="13"/>
  <c r="H281" i="13"/>
  <c r="B414" i="13"/>
  <c r="R421" i="13"/>
  <c r="AF225" i="13" l="1"/>
  <c r="AF224" i="13"/>
  <c r="AF223" i="13"/>
  <c r="AF222" i="13"/>
  <c r="AE225" i="13"/>
  <c r="AE224" i="13"/>
  <c r="AE223" i="13"/>
  <c r="AE222" i="13"/>
  <c r="S218" i="13"/>
  <c r="P226" i="13"/>
  <c r="S219" i="13"/>
  <c r="T219" i="13"/>
  <c r="S220" i="13"/>
  <c r="T220" i="13"/>
  <c r="S221" i="13"/>
  <c r="T221" i="13"/>
  <c r="S222" i="13"/>
  <c r="T222" i="13"/>
  <c r="S223" i="13"/>
  <c r="T223" i="13"/>
  <c r="T224" i="13"/>
  <c r="S224" i="13"/>
  <c r="T225" i="13"/>
  <c r="S225" i="13"/>
  <c r="W219" i="13"/>
  <c r="V219" i="13"/>
  <c r="V220" i="13"/>
  <c r="W220" i="13"/>
  <c r="V221" i="13"/>
  <c r="W221" i="13"/>
  <c r="W222" i="13"/>
  <c r="V222" i="13"/>
  <c r="V223" i="13"/>
  <c r="W223" i="13"/>
  <c r="W224" i="13"/>
  <c r="V224" i="13"/>
  <c r="W225" i="13"/>
  <c r="V225" i="13"/>
  <c r="Z219" i="13"/>
  <c r="Y219" i="13"/>
  <c r="Z220" i="13"/>
  <c r="Y220" i="13"/>
  <c r="Z221" i="13"/>
  <c r="Y221" i="13"/>
  <c r="Y222" i="13"/>
  <c r="Z222" i="13"/>
  <c r="Z223" i="13"/>
  <c r="Y223" i="13"/>
  <c r="Z224" i="13"/>
  <c r="Y224" i="13"/>
  <c r="Z225" i="13"/>
  <c r="Y225" i="13"/>
  <c r="AC219" i="13"/>
  <c r="AB219" i="13"/>
  <c r="AB220" i="13"/>
  <c r="AC220" i="13"/>
  <c r="AB221" i="13"/>
  <c r="AC221" i="13"/>
  <c r="AB222" i="13"/>
  <c r="AC222" i="13"/>
  <c r="AC223" i="13"/>
  <c r="AB223" i="13"/>
  <c r="B422" i="13"/>
  <c r="R429" i="13"/>
  <c r="X324" i="13"/>
  <c r="X317" i="13"/>
  <c r="B436" i="13"/>
  <c r="AA268" i="13"/>
  <c r="P204" i="13"/>
  <c r="N205" i="13"/>
  <c r="O204" i="13"/>
  <c r="K247" i="13"/>
  <c r="B415" i="13"/>
  <c r="AA240" i="13"/>
  <c r="U373" i="13"/>
  <c r="U359" i="13"/>
  <c r="U366" i="13"/>
  <c r="R422" i="13"/>
  <c r="E373" i="13"/>
  <c r="R401" i="13"/>
  <c r="U387" i="13"/>
  <c r="M225" i="13"/>
  <c r="L225" i="13"/>
  <c r="N219" i="13"/>
  <c r="K254" i="13"/>
  <c r="K268" i="13"/>
  <c r="AA233" i="13"/>
  <c r="X331" i="13"/>
  <c r="AF197" i="13"/>
  <c r="AE197" i="13"/>
  <c r="L232" i="13"/>
  <c r="K233" i="13"/>
  <c r="M232" i="13"/>
  <c r="E345" i="13"/>
  <c r="E352" i="13"/>
  <c r="AF204" i="13"/>
  <c r="AD205" i="13"/>
  <c r="AE204" i="13"/>
  <c r="B401" i="13"/>
  <c r="E387" i="13"/>
  <c r="H324" i="13"/>
  <c r="X296" i="13"/>
  <c r="AA261" i="13"/>
  <c r="R415" i="13"/>
  <c r="R408" i="13"/>
  <c r="B451" i="13"/>
  <c r="H289" i="13"/>
  <c r="E366" i="13"/>
  <c r="K275" i="13"/>
  <c r="E359" i="13"/>
  <c r="K240" i="13"/>
  <c r="X310" i="13"/>
  <c r="B429" i="13"/>
  <c r="P197" i="13"/>
  <c r="O197" i="13"/>
  <c r="AA247" i="13"/>
  <c r="B408" i="13"/>
  <c r="AA275" i="13"/>
  <c r="E380" i="13"/>
  <c r="K261" i="13"/>
  <c r="H303" i="13"/>
  <c r="P211" i="13"/>
  <c r="O211" i="13"/>
  <c r="N212" i="13"/>
  <c r="U380" i="13"/>
  <c r="U352" i="13"/>
  <c r="H331" i="13"/>
  <c r="AC225" i="13"/>
  <c r="AB225" i="13"/>
  <c r="AD219" i="13"/>
  <c r="U345" i="13"/>
  <c r="X303" i="13"/>
  <c r="AA254" i="13"/>
  <c r="H310" i="13"/>
  <c r="H317" i="13"/>
  <c r="R436" i="13"/>
  <c r="H296" i="13"/>
  <c r="AF211" i="13"/>
  <c r="AE211" i="13"/>
  <c r="AD212" i="13"/>
  <c r="R451" i="13"/>
  <c r="X289" i="13"/>
  <c r="O233" i="13" l="1"/>
  <c r="O232" i="13"/>
  <c r="O231" i="13"/>
  <c r="O230" i="13"/>
  <c r="C226" i="13"/>
  <c r="AF226" i="13"/>
  <c r="P233" i="13"/>
  <c r="P232" i="13"/>
  <c r="P231" i="13"/>
  <c r="P230" i="13"/>
  <c r="C227" i="13"/>
  <c r="D227" i="13"/>
  <c r="C228" i="13"/>
  <c r="D228" i="13"/>
  <c r="C229" i="13"/>
  <c r="D229" i="13"/>
  <c r="C230" i="13"/>
  <c r="D230" i="13"/>
  <c r="C231" i="13"/>
  <c r="D231" i="13"/>
  <c r="C232" i="13"/>
  <c r="D232" i="13"/>
  <c r="D233" i="13"/>
  <c r="C233" i="13"/>
  <c r="G227" i="13"/>
  <c r="F227" i="13"/>
  <c r="G228" i="13"/>
  <c r="F228" i="13"/>
  <c r="F229" i="13"/>
  <c r="G229" i="13"/>
  <c r="F230" i="13"/>
  <c r="G230" i="13"/>
  <c r="G231" i="13"/>
  <c r="F231" i="13"/>
  <c r="G232" i="13"/>
  <c r="F232" i="13"/>
  <c r="G233" i="13"/>
  <c r="F233" i="13"/>
  <c r="I227" i="13"/>
  <c r="J227" i="13"/>
  <c r="I228" i="13"/>
  <c r="J228" i="13"/>
  <c r="J229" i="13"/>
  <c r="I229" i="13"/>
  <c r="J230" i="13"/>
  <c r="I230" i="13"/>
  <c r="J231" i="13"/>
  <c r="I231" i="13"/>
  <c r="J232" i="13"/>
  <c r="I232" i="13"/>
  <c r="I233" i="13"/>
  <c r="J233" i="13"/>
  <c r="L227" i="13"/>
  <c r="M227" i="13"/>
  <c r="L228" i="13"/>
  <c r="M228" i="13"/>
  <c r="L229" i="13"/>
  <c r="M229" i="13"/>
  <c r="M230" i="13"/>
  <c r="L230" i="13"/>
  <c r="L231" i="13"/>
  <c r="M231" i="13"/>
  <c r="U381" i="13"/>
  <c r="X311" i="13"/>
  <c r="R409" i="13"/>
  <c r="U395" i="13"/>
  <c r="B444" i="13"/>
  <c r="B430" i="13"/>
  <c r="R444" i="13"/>
  <c r="H332" i="13"/>
  <c r="E381" i="13"/>
  <c r="AA248" i="13"/>
  <c r="K241" i="13"/>
  <c r="K283" i="13"/>
  <c r="R416" i="13"/>
  <c r="AA262" i="13"/>
  <c r="B409" i="13"/>
  <c r="E395" i="13"/>
  <c r="AF205" i="13"/>
  <c r="AE205" i="13"/>
  <c r="E353" i="13"/>
  <c r="K255" i="13"/>
  <c r="U388" i="13"/>
  <c r="R430" i="13"/>
  <c r="U367" i="13"/>
  <c r="X325" i="13"/>
  <c r="R437" i="13"/>
  <c r="R459" i="13"/>
  <c r="AF212" i="13"/>
  <c r="AE212" i="13"/>
  <c r="AD213" i="13"/>
  <c r="X304" i="13"/>
  <c r="AE219" i="13"/>
  <c r="AF219" i="13"/>
  <c r="AD220" i="13"/>
  <c r="U353" i="13"/>
  <c r="P212" i="13"/>
  <c r="O212" i="13"/>
  <c r="N213" i="13"/>
  <c r="H304" i="13"/>
  <c r="K262" i="13"/>
  <c r="E360" i="13"/>
  <c r="K276" i="13"/>
  <c r="E367" i="13"/>
  <c r="R423" i="13"/>
  <c r="X297" i="13"/>
  <c r="H325" i="13"/>
  <c r="M233" i="13"/>
  <c r="L233" i="13"/>
  <c r="N227" i="13"/>
  <c r="AC233" i="13"/>
  <c r="AD227" i="13"/>
  <c r="AB233" i="13"/>
  <c r="K269" i="13"/>
  <c r="O219" i="13"/>
  <c r="P219" i="13"/>
  <c r="N220" i="13"/>
  <c r="AA241" i="13"/>
  <c r="P205" i="13"/>
  <c r="O205" i="13"/>
  <c r="AA269" i="13"/>
  <c r="X318" i="13"/>
  <c r="AA283" i="13"/>
  <c r="H318" i="13"/>
  <c r="X339" i="13"/>
  <c r="E388" i="13"/>
  <c r="B423" i="13"/>
  <c r="H297" i="13"/>
  <c r="H311" i="13"/>
  <c r="AA255" i="13"/>
  <c r="AA276" i="13"/>
  <c r="B416" i="13"/>
  <c r="B437" i="13"/>
  <c r="B459" i="13"/>
  <c r="H339" i="13"/>
  <c r="X332" i="13"/>
  <c r="E374" i="13"/>
  <c r="U360" i="13"/>
  <c r="U374" i="13"/>
  <c r="K248" i="13"/>
  <c r="AF233" i="13" l="1"/>
  <c r="AF232" i="13"/>
  <c r="AF231" i="13"/>
  <c r="AF230" i="13"/>
  <c r="AE233" i="13"/>
  <c r="AE232" i="13"/>
  <c r="AE231" i="13"/>
  <c r="AE230" i="13"/>
  <c r="S226" i="13"/>
  <c r="P234" i="13"/>
  <c r="M241" i="13" s="1"/>
  <c r="S227" i="13"/>
  <c r="T227" i="13"/>
  <c r="S228" i="13"/>
  <c r="T228" i="13"/>
  <c r="S229" i="13"/>
  <c r="T229" i="13"/>
  <c r="T230" i="13"/>
  <c r="S230" i="13"/>
  <c r="S231" i="13"/>
  <c r="T231" i="13"/>
  <c r="T232" i="13"/>
  <c r="S232" i="13"/>
  <c r="S233" i="13"/>
  <c r="T233" i="13"/>
  <c r="V227" i="13"/>
  <c r="W227" i="13"/>
  <c r="W228" i="13"/>
  <c r="V228" i="13"/>
  <c r="W229" i="13"/>
  <c r="V229" i="13"/>
  <c r="V230" i="13"/>
  <c r="W230" i="13"/>
  <c r="W231" i="13"/>
  <c r="V231" i="13"/>
  <c r="V232" i="13"/>
  <c r="W232" i="13"/>
  <c r="W233" i="13"/>
  <c r="V233" i="13"/>
  <c r="Y227" i="13"/>
  <c r="Z227" i="13"/>
  <c r="Y228" i="13"/>
  <c r="Z228" i="13"/>
  <c r="Y229" i="13"/>
  <c r="Z229" i="13"/>
  <c r="Z230" i="13"/>
  <c r="Y230" i="13"/>
  <c r="Z231" i="13"/>
  <c r="Y231" i="13"/>
  <c r="Y232" i="13"/>
  <c r="Z232" i="13"/>
  <c r="Y233" i="13"/>
  <c r="Z233" i="13"/>
  <c r="AB227" i="13"/>
  <c r="AC227" i="13"/>
  <c r="AC228" i="13"/>
  <c r="AB228" i="13"/>
  <c r="AC229" i="13"/>
  <c r="AB229" i="13"/>
  <c r="AB230" i="13"/>
  <c r="AC230" i="13"/>
  <c r="AC231" i="13"/>
  <c r="AB231" i="13"/>
  <c r="AC232" i="13"/>
  <c r="AB232" i="13"/>
  <c r="AA277" i="13"/>
  <c r="H319" i="13"/>
  <c r="R431" i="13"/>
  <c r="K263" i="13"/>
  <c r="H347" i="13"/>
  <c r="K284" i="13"/>
  <c r="H333" i="13"/>
  <c r="R452" i="13"/>
  <c r="U375" i="13"/>
  <c r="X333" i="13"/>
  <c r="B445" i="13"/>
  <c r="B424" i="13"/>
  <c r="H312" i="13"/>
  <c r="K291" i="13"/>
  <c r="E389" i="13"/>
  <c r="X340" i="13"/>
  <c r="X319" i="13"/>
  <c r="K270" i="13"/>
  <c r="O227" i="13"/>
  <c r="N228" i="13"/>
  <c r="P227" i="13"/>
  <c r="H326" i="13"/>
  <c r="AA291" i="13"/>
  <c r="E361" i="13"/>
  <c r="U368" i="13"/>
  <c r="R438" i="13"/>
  <c r="K256" i="13"/>
  <c r="E396" i="13"/>
  <c r="R424" i="13"/>
  <c r="E382" i="13"/>
  <c r="X312" i="13"/>
  <c r="P213" i="13"/>
  <c r="O213" i="13"/>
  <c r="X347" i="13"/>
  <c r="AA256" i="13"/>
  <c r="B431" i="13"/>
  <c r="AA270" i="13"/>
  <c r="AD235" i="13"/>
  <c r="E368" i="13"/>
  <c r="K277" i="13"/>
  <c r="AE220" i="13"/>
  <c r="AD221" i="13"/>
  <c r="AF220" i="13"/>
  <c r="X305" i="13"/>
  <c r="X326" i="13"/>
  <c r="B417" i="13"/>
  <c r="E403" i="13"/>
  <c r="N235" i="13"/>
  <c r="B452" i="13"/>
  <c r="R417" i="13"/>
  <c r="U403" i="13"/>
  <c r="U361" i="13"/>
  <c r="O220" i="13"/>
  <c r="N221" i="13"/>
  <c r="P220" i="13"/>
  <c r="AE213" i="13"/>
  <c r="AF213" i="13"/>
  <c r="K249" i="13"/>
  <c r="E375" i="13"/>
  <c r="H340" i="13"/>
  <c r="B467" i="13"/>
  <c r="AA284" i="13"/>
  <c r="AE227" i="13"/>
  <c r="AD228" i="13"/>
  <c r="AF227" i="13"/>
  <c r="H305" i="13"/>
  <c r="R467" i="13"/>
  <c r="R445" i="13"/>
  <c r="U389" i="13"/>
  <c r="AA263" i="13"/>
  <c r="AA249" i="13"/>
  <c r="B438" i="13"/>
  <c r="U396" i="13"/>
  <c r="U382" i="13"/>
  <c r="L241" i="13" l="1"/>
  <c r="O241" i="13"/>
  <c r="O240" i="13"/>
  <c r="O239" i="13"/>
  <c r="O238" i="13"/>
  <c r="C234" i="13"/>
  <c r="AF234" i="13"/>
  <c r="P241" i="13"/>
  <c r="P240" i="13"/>
  <c r="P239" i="13"/>
  <c r="P238" i="13"/>
  <c r="D235" i="13"/>
  <c r="C235" i="13"/>
  <c r="C236" i="13"/>
  <c r="D236" i="13"/>
  <c r="C237" i="13"/>
  <c r="D237" i="13"/>
  <c r="C238" i="13"/>
  <c r="D238" i="13"/>
  <c r="C239" i="13"/>
  <c r="D239" i="13"/>
  <c r="C240" i="13"/>
  <c r="D240" i="13"/>
  <c r="C241" i="13"/>
  <c r="D241" i="13"/>
  <c r="F235" i="13"/>
  <c r="G235" i="13"/>
  <c r="G236" i="13"/>
  <c r="F236" i="13"/>
  <c r="F237" i="13"/>
  <c r="G237" i="13"/>
  <c r="G238" i="13"/>
  <c r="F238" i="13"/>
  <c r="F239" i="13"/>
  <c r="G239" i="13"/>
  <c r="F240" i="13"/>
  <c r="G240" i="13"/>
  <c r="G241" i="13"/>
  <c r="F241" i="13"/>
  <c r="I235" i="13"/>
  <c r="J235" i="13"/>
  <c r="I236" i="13"/>
  <c r="J236" i="13"/>
  <c r="J237" i="13"/>
  <c r="I237" i="13"/>
  <c r="J238" i="13"/>
  <c r="I238" i="13"/>
  <c r="I239" i="13"/>
  <c r="J239" i="13"/>
  <c r="J240" i="13"/>
  <c r="I240" i="13"/>
  <c r="J241" i="13"/>
  <c r="I241" i="13"/>
  <c r="L235" i="13"/>
  <c r="M235" i="13"/>
  <c r="L236" i="13"/>
  <c r="M236" i="13"/>
  <c r="L237" i="13"/>
  <c r="M237" i="13"/>
  <c r="M238" i="13"/>
  <c r="L238" i="13"/>
  <c r="M239" i="13"/>
  <c r="L239" i="13"/>
  <c r="L240" i="13"/>
  <c r="M240" i="13"/>
  <c r="U383" i="13"/>
  <c r="AD243" i="13"/>
  <c r="R453" i="13"/>
  <c r="B475" i="13"/>
  <c r="B460" i="13"/>
  <c r="AE221" i="13"/>
  <c r="AF221" i="13"/>
  <c r="K278" i="13"/>
  <c r="O228" i="13"/>
  <c r="N229" i="13"/>
  <c r="P228" i="13"/>
  <c r="K271" i="13"/>
  <c r="H334" i="13"/>
  <c r="K285" i="13"/>
  <c r="E383" i="13"/>
  <c r="R425" i="13"/>
  <c r="U411" i="13"/>
  <c r="E404" i="13"/>
  <c r="X327" i="13"/>
  <c r="X348" i="13"/>
  <c r="X313" i="13"/>
  <c r="R432" i="13"/>
  <c r="H327" i="13"/>
  <c r="E390" i="13"/>
  <c r="R460" i="13"/>
  <c r="H348" i="13"/>
  <c r="K264" i="13"/>
  <c r="R439" i="13"/>
  <c r="U397" i="13"/>
  <c r="B446" i="13"/>
  <c r="U390" i="13"/>
  <c r="AE228" i="13"/>
  <c r="AD229" i="13"/>
  <c r="AF228" i="13"/>
  <c r="AA285" i="13"/>
  <c r="O221" i="13"/>
  <c r="P221" i="13"/>
  <c r="O235" i="13"/>
  <c r="N236" i="13"/>
  <c r="P235" i="13"/>
  <c r="AA299" i="13"/>
  <c r="E397" i="13"/>
  <c r="AA292" i="13"/>
  <c r="K292" i="13"/>
  <c r="B432" i="13"/>
  <c r="U376" i="13"/>
  <c r="E376" i="13"/>
  <c r="N243" i="13"/>
  <c r="X355" i="13"/>
  <c r="AE235" i="13"/>
  <c r="AD236" i="13"/>
  <c r="AF235" i="13"/>
  <c r="AA271" i="13"/>
  <c r="R446" i="13"/>
  <c r="U369" i="13"/>
  <c r="X341" i="13"/>
  <c r="AA264" i="13"/>
  <c r="R475" i="13"/>
  <c r="K299" i="13"/>
  <c r="H341" i="13"/>
  <c r="U404" i="13"/>
  <c r="B425" i="13"/>
  <c r="E411" i="13"/>
  <c r="E369" i="13"/>
  <c r="B439" i="13"/>
  <c r="AA257" i="13"/>
  <c r="K257" i="13"/>
  <c r="H355" i="13"/>
  <c r="X320" i="13"/>
  <c r="H313" i="13"/>
  <c r="B453" i="13"/>
  <c r="X334" i="13"/>
  <c r="H320" i="13"/>
  <c r="AA278" i="13"/>
  <c r="AF241" i="13" l="1"/>
  <c r="AF240" i="13"/>
  <c r="AF239" i="13"/>
  <c r="AF238" i="13"/>
  <c r="AE241" i="13"/>
  <c r="AE240" i="13"/>
  <c r="AE239" i="13"/>
  <c r="AE238" i="13"/>
  <c r="S234" i="13"/>
  <c r="P242" i="13"/>
  <c r="O243" i="13" s="1"/>
  <c r="S235" i="13"/>
  <c r="T235" i="13"/>
  <c r="T236" i="13"/>
  <c r="S236" i="13"/>
  <c r="T237" i="13"/>
  <c r="S237" i="13"/>
  <c r="T238" i="13"/>
  <c r="S238" i="13"/>
  <c r="S239" i="13"/>
  <c r="T239" i="13"/>
  <c r="T240" i="13"/>
  <c r="S240" i="13"/>
  <c r="T241" i="13"/>
  <c r="S241" i="13"/>
  <c r="V235" i="13"/>
  <c r="W235" i="13"/>
  <c r="W236" i="13"/>
  <c r="V236" i="13"/>
  <c r="W237" i="13"/>
  <c r="V237" i="13"/>
  <c r="W238" i="13"/>
  <c r="V238" i="13"/>
  <c r="W239" i="13"/>
  <c r="V239" i="13"/>
  <c r="W240" i="13"/>
  <c r="V240" i="13"/>
  <c r="V241" i="13"/>
  <c r="W241" i="13"/>
  <c r="Y235" i="13"/>
  <c r="Z235" i="13"/>
  <c r="Z236" i="13"/>
  <c r="Y236" i="13"/>
  <c r="Y237" i="13"/>
  <c r="Z237" i="13"/>
  <c r="Y238" i="13"/>
  <c r="Z238" i="13"/>
  <c r="Z239" i="13"/>
  <c r="Y239" i="13"/>
  <c r="Y240" i="13"/>
  <c r="Z240" i="13"/>
  <c r="Y241" i="13"/>
  <c r="Z241" i="13"/>
  <c r="AB235" i="13"/>
  <c r="AC235" i="13"/>
  <c r="AB236" i="13"/>
  <c r="AC236" i="13"/>
  <c r="AB237" i="13"/>
  <c r="AC237" i="13"/>
  <c r="AC238" i="13"/>
  <c r="AB238" i="13"/>
  <c r="AC239" i="13"/>
  <c r="AB239" i="13"/>
  <c r="AC240" i="13"/>
  <c r="AB240" i="13"/>
  <c r="AB241" i="13"/>
  <c r="AC241" i="13"/>
  <c r="AA265" i="13"/>
  <c r="R454" i="13"/>
  <c r="AE229" i="13"/>
  <c r="AF229" i="13"/>
  <c r="U391" i="13"/>
  <c r="X349" i="13"/>
  <c r="X328" i="13"/>
  <c r="H321" i="13"/>
  <c r="B461" i="13"/>
  <c r="K307" i="13"/>
  <c r="N251" i="13"/>
  <c r="AD251" i="13"/>
  <c r="H363" i="13"/>
  <c r="AA272" i="13"/>
  <c r="N244" i="13"/>
  <c r="P243" i="13"/>
  <c r="U377" i="13"/>
  <c r="B454" i="13"/>
  <c r="H328" i="13"/>
  <c r="R433" i="13"/>
  <c r="U419" i="13"/>
  <c r="H335" i="13"/>
  <c r="R461" i="13"/>
  <c r="AA279" i="13"/>
  <c r="H356" i="13"/>
  <c r="AA300" i="13"/>
  <c r="B447" i="13"/>
  <c r="E419" i="13"/>
  <c r="B433" i="13"/>
  <c r="K300" i="13"/>
  <c r="X363" i="13"/>
  <c r="X356" i="13"/>
  <c r="K293" i="13"/>
  <c r="R447" i="13"/>
  <c r="E391" i="13"/>
  <c r="E405" i="13"/>
  <c r="U412" i="13"/>
  <c r="K286" i="13"/>
  <c r="K272" i="13"/>
  <c r="O229" i="13"/>
  <c r="P229" i="13"/>
  <c r="K279" i="13"/>
  <c r="B468" i="13"/>
  <c r="X335" i="13"/>
  <c r="E377" i="13"/>
  <c r="AA293" i="13"/>
  <c r="O236" i="13"/>
  <c r="N237" i="13"/>
  <c r="P236" i="13"/>
  <c r="K265" i="13"/>
  <c r="X321" i="13"/>
  <c r="E412" i="13"/>
  <c r="U405" i="13"/>
  <c r="H342" i="13"/>
  <c r="X342" i="13"/>
  <c r="AE236" i="13"/>
  <c r="AD237" i="13"/>
  <c r="AF236" i="13"/>
  <c r="B440" i="13"/>
  <c r="E398" i="13"/>
  <c r="AA286" i="13"/>
  <c r="U398" i="13"/>
  <c r="H349" i="13"/>
  <c r="R468" i="13"/>
  <c r="R440" i="13"/>
  <c r="AA307" i="13"/>
  <c r="E384" i="13"/>
  <c r="AD244" i="13"/>
  <c r="U384" i="13"/>
  <c r="O249" i="13" l="1"/>
  <c r="O248" i="13"/>
  <c r="O247" i="13"/>
  <c r="O246" i="13"/>
  <c r="C242" i="13"/>
  <c r="AF242" i="13"/>
  <c r="AE244" i="13" s="1"/>
  <c r="P249" i="13"/>
  <c r="P248" i="13"/>
  <c r="P247" i="13"/>
  <c r="P246" i="13"/>
  <c r="C243" i="13"/>
  <c r="D243" i="13"/>
  <c r="D244" i="13"/>
  <c r="C244" i="13"/>
  <c r="D245" i="13"/>
  <c r="C245" i="13"/>
  <c r="D246" i="13"/>
  <c r="C246" i="13"/>
  <c r="C247" i="13"/>
  <c r="D247" i="13"/>
  <c r="C248" i="13"/>
  <c r="D248" i="13"/>
  <c r="D249" i="13"/>
  <c r="C249" i="13"/>
  <c r="F243" i="13"/>
  <c r="G243" i="13"/>
  <c r="G244" i="13"/>
  <c r="F244" i="13"/>
  <c r="G245" i="13"/>
  <c r="F245" i="13"/>
  <c r="G246" i="13"/>
  <c r="F246" i="13"/>
  <c r="G247" i="13"/>
  <c r="F247" i="13"/>
  <c r="G248" i="13"/>
  <c r="F248" i="13"/>
  <c r="G249" i="13"/>
  <c r="F249" i="13"/>
  <c r="I243" i="13"/>
  <c r="J243" i="13"/>
  <c r="I244" i="13"/>
  <c r="J244" i="13"/>
  <c r="I245" i="13"/>
  <c r="J245" i="13"/>
  <c r="I246" i="13"/>
  <c r="J246" i="13"/>
  <c r="I247" i="13"/>
  <c r="J247" i="13"/>
  <c r="J248" i="13"/>
  <c r="I248" i="13"/>
  <c r="J249" i="13"/>
  <c r="I249" i="13"/>
  <c r="L243" i="13"/>
  <c r="M243" i="13"/>
  <c r="L244" i="13"/>
  <c r="M244" i="13"/>
  <c r="L245" i="13"/>
  <c r="M245" i="13"/>
  <c r="L246" i="13"/>
  <c r="M246" i="13"/>
  <c r="M247" i="13"/>
  <c r="L247" i="13"/>
  <c r="L248" i="13"/>
  <c r="M248" i="13"/>
  <c r="M249" i="13"/>
  <c r="L249" i="13"/>
  <c r="R476" i="13"/>
  <c r="U413" i="13"/>
  <c r="K301" i="13"/>
  <c r="B455" i="13"/>
  <c r="E385" i="13"/>
  <c r="H350" i="13"/>
  <c r="U399" i="13"/>
  <c r="B448" i="13"/>
  <c r="X343" i="13"/>
  <c r="H343" i="13"/>
  <c r="N259" i="13"/>
  <c r="K273" i="13"/>
  <c r="E392" i="13"/>
  <c r="X357" i="13"/>
  <c r="B441" i="13"/>
  <c r="E427" i="13"/>
  <c r="AA280" i="13"/>
  <c r="K308" i="13"/>
  <c r="AD259" i="13"/>
  <c r="U385" i="13"/>
  <c r="AD245" i="13"/>
  <c r="AF244" i="13"/>
  <c r="U420" i="13"/>
  <c r="B469" i="13"/>
  <c r="X329" i="13"/>
  <c r="X350" i="13"/>
  <c r="U392" i="13"/>
  <c r="E399" i="13"/>
  <c r="AE237" i="13"/>
  <c r="AF237" i="13"/>
  <c r="U406" i="13"/>
  <c r="E413" i="13"/>
  <c r="AA315" i="13"/>
  <c r="K280" i="13"/>
  <c r="K294" i="13"/>
  <c r="E420" i="13"/>
  <c r="H336" i="13"/>
  <c r="H329" i="13"/>
  <c r="O244" i="13"/>
  <c r="N245" i="13"/>
  <c r="P244" i="13"/>
  <c r="AA273" i="13"/>
  <c r="R462" i="13"/>
  <c r="H371" i="13"/>
  <c r="X336" i="13"/>
  <c r="AA301" i="13"/>
  <c r="H357" i="13"/>
  <c r="N252" i="13"/>
  <c r="AA308" i="13"/>
  <c r="R448" i="13"/>
  <c r="AA287" i="13"/>
  <c r="O237" i="13"/>
  <c r="P237" i="13"/>
  <c r="AA294" i="13"/>
  <c r="B476" i="13"/>
  <c r="K287" i="13"/>
  <c r="E406" i="13"/>
  <c r="R455" i="13"/>
  <c r="X364" i="13"/>
  <c r="R469" i="13"/>
  <c r="R441" i="13"/>
  <c r="U427" i="13"/>
  <c r="B462" i="13"/>
  <c r="X371" i="13"/>
  <c r="H364" i="13"/>
  <c r="AD252" i="13"/>
  <c r="K315" i="13"/>
  <c r="AF249" i="13" l="1"/>
  <c r="AF248" i="13"/>
  <c r="AF247" i="13"/>
  <c r="AF246" i="13"/>
  <c r="AE249" i="13"/>
  <c r="AE248" i="13"/>
  <c r="AE247" i="13"/>
  <c r="AE246" i="13"/>
  <c r="S242" i="13"/>
  <c r="P250" i="13"/>
  <c r="T243" i="13"/>
  <c r="S243" i="13"/>
  <c r="S244" i="13"/>
  <c r="T244" i="13"/>
  <c r="T245" i="13"/>
  <c r="S245" i="13"/>
  <c r="T246" i="13"/>
  <c r="S246" i="13"/>
  <c r="T247" i="13"/>
  <c r="S247" i="13"/>
  <c r="S248" i="13"/>
  <c r="T248" i="13"/>
  <c r="S249" i="13"/>
  <c r="T249" i="13"/>
  <c r="W243" i="13"/>
  <c r="V243" i="13"/>
  <c r="W244" i="13"/>
  <c r="V244" i="13"/>
  <c r="W245" i="13"/>
  <c r="V245" i="13"/>
  <c r="W246" i="13"/>
  <c r="V246" i="13"/>
  <c r="W247" i="13"/>
  <c r="V247" i="13"/>
  <c r="W248" i="13"/>
  <c r="V248" i="13"/>
  <c r="V249" i="13"/>
  <c r="W249" i="13"/>
  <c r="Z243" i="13"/>
  <c r="Y243" i="13"/>
  <c r="Y244" i="13"/>
  <c r="Z244" i="13"/>
  <c r="Y245" i="13"/>
  <c r="Z245" i="13"/>
  <c r="Z246" i="13"/>
  <c r="Y246" i="13"/>
  <c r="Y247" i="13"/>
  <c r="Z247" i="13"/>
  <c r="Z248" i="13"/>
  <c r="Y248" i="13"/>
  <c r="Z249" i="13"/>
  <c r="Y249" i="13"/>
  <c r="AB243" i="13"/>
  <c r="AC243" i="13"/>
  <c r="AC244" i="13"/>
  <c r="AB244" i="13"/>
  <c r="AC245" i="13"/>
  <c r="AB245" i="13"/>
  <c r="AC246" i="13"/>
  <c r="AB246" i="13"/>
  <c r="AC247" i="13"/>
  <c r="AB247" i="13"/>
  <c r="AC248" i="13"/>
  <c r="AB248" i="13"/>
  <c r="AC249" i="13"/>
  <c r="AB249" i="13"/>
  <c r="AF243" i="13"/>
  <c r="AE243" i="13"/>
  <c r="R477" i="13"/>
  <c r="H337" i="13"/>
  <c r="AE245" i="13"/>
  <c r="AF245" i="13"/>
  <c r="H365" i="13"/>
  <c r="U428" i="13"/>
  <c r="X365" i="13"/>
  <c r="K288" i="13"/>
  <c r="AA295" i="13"/>
  <c r="AA288" i="13"/>
  <c r="H358" i="13"/>
  <c r="H372" i="13"/>
  <c r="R470" i="13"/>
  <c r="X351" i="13"/>
  <c r="N267" i="13"/>
  <c r="AD253" i="13"/>
  <c r="K323" i="13"/>
  <c r="U407" i="13"/>
  <c r="B449" i="13"/>
  <c r="E435" i="13"/>
  <c r="B456" i="13"/>
  <c r="K316" i="13"/>
  <c r="AA302" i="13"/>
  <c r="X337" i="13"/>
  <c r="O245" i="13"/>
  <c r="P245" i="13"/>
  <c r="K281" i="13"/>
  <c r="U421" i="13"/>
  <c r="AA281" i="13"/>
  <c r="B463" i="13"/>
  <c r="R449" i="13"/>
  <c r="U435" i="13"/>
  <c r="E407" i="13"/>
  <c r="AA309" i="13"/>
  <c r="O252" i="13"/>
  <c r="N253" i="13"/>
  <c r="P252" i="13"/>
  <c r="AA323" i="13"/>
  <c r="K309" i="13"/>
  <c r="B470" i="13"/>
  <c r="X372" i="13"/>
  <c r="R463" i="13"/>
  <c r="R456" i="13"/>
  <c r="AD267" i="13"/>
  <c r="E421" i="13"/>
  <c r="K295" i="13"/>
  <c r="AA316" i="13"/>
  <c r="E414" i="13"/>
  <c r="E400" i="13"/>
  <c r="U393" i="13"/>
  <c r="B477" i="13"/>
  <c r="X379" i="13"/>
  <c r="AD260" i="13"/>
  <c r="E428" i="13"/>
  <c r="X358" i="13"/>
  <c r="E393" i="13"/>
  <c r="N260" i="13"/>
  <c r="H344" i="13"/>
  <c r="X344" i="13"/>
  <c r="U400" i="13"/>
  <c r="H351" i="13"/>
  <c r="H379" i="13"/>
  <c r="K302" i="13"/>
  <c r="U414" i="13"/>
  <c r="P257" i="13" l="1"/>
  <c r="P256" i="13"/>
  <c r="O257" i="13"/>
  <c r="O256" i="13"/>
  <c r="O255" i="13"/>
  <c r="O254" i="13"/>
  <c r="C250" i="13"/>
  <c r="AF250" i="13"/>
  <c r="P255" i="13"/>
  <c r="P254" i="13"/>
  <c r="C251" i="13"/>
  <c r="D251" i="13"/>
  <c r="C252" i="13"/>
  <c r="D252" i="13"/>
  <c r="C253" i="13"/>
  <c r="D253" i="13"/>
  <c r="C254" i="13"/>
  <c r="D254" i="13"/>
  <c r="C255" i="13"/>
  <c r="D255" i="13"/>
  <c r="C256" i="13"/>
  <c r="D256" i="13"/>
  <c r="C257" i="13"/>
  <c r="D257" i="13"/>
  <c r="G251" i="13"/>
  <c r="F251" i="13"/>
  <c r="F252" i="13"/>
  <c r="G252" i="13"/>
  <c r="G253" i="13"/>
  <c r="F253" i="13"/>
  <c r="G254" i="13"/>
  <c r="F254" i="13"/>
  <c r="F255" i="13"/>
  <c r="G255" i="13"/>
  <c r="G256" i="13"/>
  <c r="F256" i="13"/>
  <c r="F257" i="13"/>
  <c r="G257" i="13"/>
  <c r="I251" i="13"/>
  <c r="J251" i="13"/>
  <c r="I252" i="13"/>
  <c r="J252" i="13"/>
  <c r="I253" i="13"/>
  <c r="J253" i="13"/>
  <c r="I254" i="13"/>
  <c r="J254" i="13"/>
  <c r="J255" i="13"/>
  <c r="I255" i="13"/>
  <c r="J256" i="13"/>
  <c r="I256" i="13"/>
  <c r="I257" i="13"/>
  <c r="J257" i="13"/>
  <c r="M251" i="13"/>
  <c r="L251" i="13"/>
  <c r="L252" i="13"/>
  <c r="M252" i="13"/>
  <c r="L253" i="13"/>
  <c r="M253" i="13"/>
  <c r="M254" i="13"/>
  <c r="L254" i="13"/>
  <c r="M255" i="13"/>
  <c r="L255" i="13"/>
  <c r="L256" i="13"/>
  <c r="M256" i="13"/>
  <c r="M257" i="13"/>
  <c r="L257" i="13"/>
  <c r="P251" i="13"/>
  <c r="O251" i="13"/>
  <c r="U401" i="13"/>
  <c r="K303" i="13"/>
  <c r="X345" i="13"/>
  <c r="X359" i="13"/>
  <c r="X380" i="13"/>
  <c r="X387" i="13"/>
  <c r="R471" i="13"/>
  <c r="AA310" i="13"/>
  <c r="E408" i="13"/>
  <c r="U422" i="13"/>
  <c r="N275" i="13"/>
  <c r="AA296" i="13"/>
  <c r="X366" i="13"/>
  <c r="U415" i="13"/>
  <c r="H345" i="13"/>
  <c r="E415" i="13"/>
  <c r="E422" i="13"/>
  <c r="AD268" i="13"/>
  <c r="R464" i="13"/>
  <c r="B478" i="13"/>
  <c r="R457" i="13"/>
  <c r="U443" i="13"/>
  <c r="R478" i="13"/>
  <c r="AD261" i="13"/>
  <c r="E401" i="13"/>
  <c r="X373" i="13"/>
  <c r="O253" i="13"/>
  <c r="P253" i="13"/>
  <c r="U436" i="13"/>
  <c r="AD275" i="13"/>
  <c r="AA331" i="13"/>
  <c r="K317" i="13"/>
  <c r="B464" i="13"/>
  <c r="B457" i="13"/>
  <c r="E443" i="13"/>
  <c r="U408" i="13"/>
  <c r="X352" i="13"/>
  <c r="H359" i="13"/>
  <c r="AA289" i="13"/>
  <c r="K289" i="13"/>
  <c r="U429" i="13"/>
  <c r="H366" i="13"/>
  <c r="E436" i="13"/>
  <c r="N268" i="13"/>
  <c r="H380" i="13"/>
  <c r="H352" i="13"/>
  <c r="N261" i="13"/>
  <c r="H387" i="13"/>
  <c r="E429" i="13"/>
  <c r="AA317" i="13"/>
  <c r="K296" i="13"/>
  <c r="K310" i="13"/>
  <c r="AA324" i="13"/>
  <c r="B471" i="13"/>
  <c r="AA303" i="13"/>
  <c r="K324" i="13"/>
  <c r="AE253" i="13"/>
  <c r="AF253" i="13"/>
  <c r="H373" i="13"/>
  <c r="K331" i="13"/>
  <c r="P258" i="13" l="1"/>
  <c r="AF257" i="13"/>
  <c r="AF256" i="13"/>
  <c r="AE256" i="13"/>
  <c r="AF255" i="13"/>
  <c r="AF254" i="13"/>
  <c r="AE255" i="13"/>
  <c r="AE254" i="13"/>
  <c r="S250" i="13"/>
  <c r="AE257" i="13"/>
  <c r="S251" i="13"/>
  <c r="T251" i="13"/>
  <c r="S252" i="13"/>
  <c r="T252" i="13"/>
  <c r="S253" i="13"/>
  <c r="T253" i="13"/>
  <c r="T254" i="13"/>
  <c r="S254" i="13"/>
  <c r="S255" i="13"/>
  <c r="T255" i="13"/>
  <c r="S256" i="13"/>
  <c r="T256" i="13"/>
  <c r="S257" i="13"/>
  <c r="T257" i="13"/>
  <c r="W251" i="13"/>
  <c r="V251" i="13"/>
  <c r="V252" i="13"/>
  <c r="W252" i="13"/>
  <c r="V253" i="13"/>
  <c r="W253" i="13"/>
  <c r="W254" i="13"/>
  <c r="V254" i="13"/>
  <c r="W255" i="13"/>
  <c r="V255" i="13"/>
  <c r="W256" i="13"/>
  <c r="V256" i="13"/>
  <c r="V257" i="13"/>
  <c r="W257" i="13"/>
  <c r="Z251" i="13"/>
  <c r="Y251" i="13"/>
  <c r="Z252" i="13"/>
  <c r="Y252" i="13"/>
  <c r="Z253" i="13"/>
  <c r="Y253" i="13"/>
  <c r="Z254" i="13"/>
  <c r="Y254" i="13"/>
  <c r="Z255" i="13"/>
  <c r="Y255" i="13"/>
  <c r="Z256" i="13"/>
  <c r="Y256" i="13"/>
  <c r="Y257" i="13"/>
  <c r="Z257" i="13"/>
  <c r="AB251" i="13"/>
  <c r="AC251" i="13"/>
  <c r="AC252" i="13"/>
  <c r="AB252" i="13"/>
  <c r="AC253" i="13"/>
  <c r="AB253" i="13"/>
  <c r="AC254" i="13"/>
  <c r="AB254" i="13"/>
  <c r="AC255" i="13"/>
  <c r="AB255" i="13"/>
  <c r="AC256" i="13"/>
  <c r="AB256" i="13"/>
  <c r="AC257" i="13"/>
  <c r="AB257" i="13"/>
  <c r="AF251" i="13"/>
  <c r="AE251" i="13"/>
  <c r="AF252" i="13"/>
  <c r="AE252" i="13"/>
  <c r="B479" i="13"/>
  <c r="K297" i="13"/>
  <c r="O261" i="13"/>
  <c r="P261" i="13"/>
  <c r="H353" i="13"/>
  <c r="E437" i="13"/>
  <c r="X353" i="13"/>
  <c r="B465" i="13"/>
  <c r="E451" i="13"/>
  <c r="K318" i="13"/>
  <c r="AA297" i="13"/>
  <c r="U423" i="13"/>
  <c r="E409" i="13"/>
  <c r="K304" i="13"/>
  <c r="H374" i="13"/>
  <c r="K325" i="13"/>
  <c r="K311" i="13"/>
  <c r="H381" i="13"/>
  <c r="N269" i="13"/>
  <c r="H367" i="13"/>
  <c r="H360" i="13"/>
  <c r="R465" i="13"/>
  <c r="U451" i="13"/>
  <c r="AD269" i="13"/>
  <c r="N276" i="13"/>
  <c r="X388" i="13"/>
  <c r="X381" i="13"/>
  <c r="AA339" i="13"/>
  <c r="K332" i="13"/>
  <c r="AA304" i="13"/>
  <c r="AA325" i="13"/>
  <c r="H388" i="13"/>
  <c r="N283" i="13"/>
  <c r="AD283" i="13"/>
  <c r="E444" i="13"/>
  <c r="U437" i="13"/>
  <c r="U444" i="13"/>
  <c r="R472" i="13"/>
  <c r="K339" i="13"/>
  <c r="U416" i="13"/>
  <c r="AA311" i="13"/>
  <c r="R479" i="13"/>
  <c r="X360" i="13"/>
  <c r="AA318" i="13"/>
  <c r="E430" i="13"/>
  <c r="U430" i="13"/>
  <c r="U409" i="13"/>
  <c r="B472" i="13"/>
  <c r="AA332" i="13"/>
  <c r="AD276" i="13"/>
  <c r="X374" i="13"/>
  <c r="H395" i="13"/>
  <c r="E423" i="13"/>
  <c r="E416" i="13"/>
  <c r="X367" i="13"/>
  <c r="X395" i="13"/>
  <c r="P265" i="13" l="1"/>
  <c r="P264" i="13"/>
  <c r="P263" i="13"/>
  <c r="P262" i="13"/>
  <c r="O265" i="13"/>
  <c r="O264" i="13"/>
  <c r="O263" i="13"/>
  <c r="O262" i="13"/>
  <c r="C258" i="13"/>
  <c r="AF258" i="13"/>
  <c r="D259" i="13"/>
  <c r="C259" i="13"/>
  <c r="D260" i="13"/>
  <c r="C260" i="13"/>
  <c r="D261" i="13"/>
  <c r="C261" i="13"/>
  <c r="D262" i="13"/>
  <c r="C262" i="13"/>
  <c r="D263" i="13"/>
  <c r="C263" i="13"/>
  <c r="C264" i="13"/>
  <c r="D264" i="13"/>
  <c r="C265" i="13"/>
  <c r="D265" i="13"/>
  <c r="G259" i="13"/>
  <c r="F259" i="13"/>
  <c r="G260" i="13"/>
  <c r="F260" i="13"/>
  <c r="G261" i="13"/>
  <c r="F261" i="13"/>
  <c r="G262" i="13"/>
  <c r="F262" i="13"/>
  <c r="G263" i="13"/>
  <c r="F263" i="13"/>
  <c r="F264" i="13"/>
  <c r="G264" i="13"/>
  <c r="G265" i="13"/>
  <c r="F265" i="13"/>
  <c r="I259" i="13"/>
  <c r="J259" i="13"/>
  <c r="J260" i="13"/>
  <c r="I260" i="13"/>
  <c r="I261" i="13"/>
  <c r="J261" i="13"/>
  <c r="J262" i="13"/>
  <c r="I262" i="13"/>
  <c r="J263" i="13"/>
  <c r="I263" i="13"/>
  <c r="I264" i="13"/>
  <c r="J264" i="13"/>
  <c r="I265" i="13"/>
  <c r="J265" i="13"/>
  <c r="L259" i="13"/>
  <c r="M259" i="13"/>
  <c r="L260" i="13"/>
  <c r="M260" i="13"/>
  <c r="M261" i="13"/>
  <c r="L261" i="13"/>
  <c r="L262" i="13"/>
  <c r="M262" i="13"/>
  <c r="L263" i="13"/>
  <c r="M263" i="13"/>
  <c r="L264" i="13"/>
  <c r="M264" i="13"/>
  <c r="M265" i="13"/>
  <c r="L265" i="13"/>
  <c r="P259" i="13"/>
  <c r="O259" i="13"/>
  <c r="P260" i="13"/>
  <c r="O260" i="13"/>
  <c r="X368" i="13"/>
  <c r="E424" i="13"/>
  <c r="X375" i="13"/>
  <c r="AD277" i="13"/>
  <c r="AA319" i="13"/>
  <c r="R480" i="13"/>
  <c r="E445" i="13"/>
  <c r="X389" i="13"/>
  <c r="H382" i="13"/>
  <c r="H403" i="13"/>
  <c r="U424" i="13"/>
  <c r="K319" i="13"/>
  <c r="E452" i="13"/>
  <c r="E438" i="13"/>
  <c r="N291" i="13"/>
  <c r="U417" i="13"/>
  <c r="N284" i="13"/>
  <c r="K333" i="13"/>
  <c r="AA340" i="13"/>
  <c r="H361" i="13"/>
  <c r="K312" i="13"/>
  <c r="K305" i="13"/>
  <c r="E459" i="13"/>
  <c r="B473" i="13"/>
  <c r="AA347" i="13"/>
  <c r="H396" i="13"/>
  <c r="AA333" i="13"/>
  <c r="B480" i="13"/>
  <c r="X403" i="13"/>
  <c r="U445" i="13"/>
  <c r="U438" i="13"/>
  <c r="H389" i="13"/>
  <c r="N277" i="13"/>
  <c r="U459" i="13"/>
  <c r="R473" i="13"/>
  <c r="K326" i="13"/>
  <c r="H375" i="13"/>
  <c r="K347" i="13"/>
  <c r="X396" i="13"/>
  <c r="E417" i="13"/>
  <c r="U431" i="13"/>
  <c r="E431" i="13"/>
  <c r="X361" i="13"/>
  <c r="AA312" i="13"/>
  <c r="K340" i="13"/>
  <c r="AD284" i="13"/>
  <c r="AA326" i="13"/>
  <c r="AA305" i="13"/>
  <c r="X382" i="13"/>
  <c r="U452" i="13"/>
  <c r="H368" i="13"/>
  <c r="AD291" i="13"/>
  <c r="P266" i="13" l="1"/>
  <c r="AF265" i="13"/>
  <c r="AF264" i="13"/>
  <c r="AF263" i="13"/>
  <c r="AF262" i="13"/>
  <c r="AE263" i="13"/>
  <c r="AE262" i="13"/>
  <c r="AE265" i="13"/>
  <c r="S258" i="13"/>
  <c r="AE264" i="13"/>
  <c r="S259" i="13"/>
  <c r="T259" i="13"/>
  <c r="S260" i="13"/>
  <c r="T260" i="13"/>
  <c r="T261" i="13"/>
  <c r="S261" i="13"/>
  <c r="T262" i="13"/>
  <c r="S262" i="13"/>
  <c r="T263" i="13"/>
  <c r="S263" i="13"/>
  <c r="T264" i="13"/>
  <c r="S264" i="13"/>
  <c r="S265" i="13"/>
  <c r="T265" i="13"/>
  <c r="W259" i="13"/>
  <c r="V259" i="13"/>
  <c r="W260" i="13"/>
  <c r="V260" i="13"/>
  <c r="V261" i="13"/>
  <c r="W261" i="13"/>
  <c r="W262" i="13"/>
  <c r="V262" i="13"/>
  <c r="V263" i="13"/>
  <c r="W263" i="13"/>
  <c r="W264" i="13"/>
  <c r="V264" i="13"/>
  <c r="W265" i="13"/>
  <c r="V265" i="13"/>
  <c r="Y259" i="13"/>
  <c r="Z259" i="13"/>
  <c r="Y260" i="13"/>
  <c r="Z260" i="13"/>
  <c r="Z261" i="13"/>
  <c r="Y261" i="13"/>
  <c r="Z262" i="13"/>
  <c r="Y262" i="13"/>
  <c r="Y263" i="13"/>
  <c r="Z263" i="13"/>
  <c r="Y264" i="13"/>
  <c r="Z264" i="13"/>
  <c r="Z265" i="13"/>
  <c r="Y265" i="13"/>
  <c r="AC259" i="13"/>
  <c r="AB259" i="13"/>
  <c r="AB260" i="13"/>
  <c r="AC260" i="13"/>
  <c r="AB261" i="13"/>
  <c r="AC261" i="13"/>
  <c r="AC262" i="13"/>
  <c r="AB262" i="13"/>
  <c r="AB263" i="13"/>
  <c r="AC263" i="13"/>
  <c r="AB264" i="13"/>
  <c r="AC264" i="13"/>
  <c r="AC265" i="13"/>
  <c r="AB265" i="13"/>
  <c r="AE259" i="13"/>
  <c r="AF259" i="13"/>
  <c r="AE260" i="13"/>
  <c r="AF260" i="13"/>
  <c r="AF261" i="13"/>
  <c r="AE261" i="13"/>
  <c r="AD292" i="13"/>
  <c r="X383" i="13"/>
  <c r="AA327" i="13"/>
  <c r="AD285" i="13"/>
  <c r="E432" i="13"/>
  <c r="X397" i="13"/>
  <c r="H376" i="13"/>
  <c r="H390" i="13"/>
  <c r="N299" i="13"/>
  <c r="K334" i="13"/>
  <c r="N285" i="13"/>
  <c r="X411" i="13"/>
  <c r="K320" i="13"/>
  <c r="X390" i="13"/>
  <c r="H411" i="13"/>
  <c r="K348" i="13"/>
  <c r="R481" i="13"/>
  <c r="U467" i="13"/>
  <c r="AA334" i="13"/>
  <c r="H397" i="13"/>
  <c r="E460" i="13"/>
  <c r="K313" i="13"/>
  <c r="K355" i="13"/>
  <c r="AA341" i="13"/>
  <c r="E439" i="13"/>
  <c r="U425" i="13"/>
  <c r="H404" i="13"/>
  <c r="X376" i="13"/>
  <c r="H369" i="13"/>
  <c r="K341" i="13"/>
  <c r="AA313" i="13"/>
  <c r="AA355" i="13"/>
  <c r="K327" i="13"/>
  <c r="U460" i="13"/>
  <c r="U446" i="13"/>
  <c r="N292" i="13"/>
  <c r="E446" i="13"/>
  <c r="E425" i="13"/>
  <c r="X369" i="13"/>
  <c r="U453" i="13"/>
  <c r="AD299" i="13"/>
  <c r="U432" i="13"/>
  <c r="U439" i="13"/>
  <c r="X404" i="13"/>
  <c r="AA348" i="13"/>
  <c r="E467" i="13"/>
  <c r="B481" i="13"/>
  <c r="E453" i="13"/>
  <c r="H383" i="13"/>
  <c r="AA320" i="13"/>
  <c r="P273" i="13" l="1"/>
  <c r="P272" i="13"/>
  <c r="P271" i="13"/>
  <c r="P270" i="13"/>
  <c r="O273" i="13"/>
  <c r="O272" i="13"/>
  <c r="O271" i="13"/>
  <c r="O270" i="13"/>
  <c r="C266" i="13"/>
  <c r="AF266" i="13"/>
  <c r="C267" i="13"/>
  <c r="D267" i="13"/>
  <c r="C268" i="13"/>
  <c r="D268" i="13"/>
  <c r="C269" i="13"/>
  <c r="D269" i="13"/>
  <c r="D270" i="13"/>
  <c r="C270" i="13"/>
  <c r="C271" i="13"/>
  <c r="D271" i="13"/>
  <c r="C272" i="13"/>
  <c r="D272" i="13"/>
  <c r="C273" i="13"/>
  <c r="D273" i="13"/>
  <c r="F267" i="13"/>
  <c r="G267" i="13"/>
  <c r="G268" i="13"/>
  <c r="F268" i="13"/>
  <c r="F269" i="13"/>
  <c r="G269" i="13"/>
  <c r="G270" i="13"/>
  <c r="F270" i="13"/>
  <c r="G271" i="13"/>
  <c r="F271" i="13"/>
  <c r="G272" i="13"/>
  <c r="F272" i="13"/>
  <c r="F273" i="13"/>
  <c r="G273" i="13"/>
  <c r="I267" i="13"/>
  <c r="J267" i="13"/>
  <c r="I268" i="13"/>
  <c r="J268" i="13"/>
  <c r="I269" i="13"/>
  <c r="J269" i="13"/>
  <c r="I270" i="13"/>
  <c r="J270" i="13"/>
  <c r="I271" i="13"/>
  <c r="J271" i="13"/>
  <c r="I272" i="13"/>
  <c r="J272" i="13"/>
  <c r="J273" i="13"/>
  <c r="I273" i="13"/>
  <c r="L267" i="13"/>
  <c r="M267" i="13"/>
  <c r="L268" i="13"/>
  <c r="M268" i="13"/>
  <c r="L269" i="13"/>
  <c r="M269" i="13"/>
  <c r="M270" i="13"/>
  <c r="L270" i="13"/>
  <c r="M271" i="13"/>
  <c r="L271" i="13"/>
  <c r="M272" i="13"/>
  <c r="L272" i="13"/>
  <c r="M273" i="13"/>
  <c r="L273" i="13"/>
  <c r="O267" i="13"/>
  <c r="P267" i="13"/>
  <c r="P268" i="13"/>
  <c r="O268" i="13"/>
  <c r="P269" i="13"/>
  <c r="O269" i="13"/>
  <c r="X405" i="13"/>
  <c r="X377" i="13"/>
  <c r="N307" i="13"/>
  <c r="K321" i="13"/>
  <c r="AA321" i="13"/>
  <c r="AA349" i="13"/>
  <c r="U433" i="13"/>
  <c r="U461" i="13"/>
  <c r="K328" i="13"/>
  <c r="H405" i="13"/>
  <c r="K356" i="13"/>
  <c r="AA335" i="13"/>
  <c r="U468" i="13"/>
  <c r="X412" i="13"/>
  <c r="X398" i="13"/>
  <c r="E475" i="13"/>
  <c r="X419" i="13"/>
  <c r="AA342" i="13"/>
  <c r="K335" i="13"/>
  <c r="N300" i="13"/>
  <c r="H391" i="13"/>
  <c r="H384" i="13"/>
  <c r="E454" i="13"/>
  <c r="E468" i="13"/>
  <c r="U440" i="13"/>
  <c r="AD300" i="13"/>
  <c r="AA363" i="13"/>
  <c r="E447" i="13"/>
  <c r="N293" i="13"/>
  <c r="U447" i="13"/>
  <c r="AA356" i="13"/>
  <c r="AD307" i="13"/>
  <c r="E461" i="13"/>
  <c r="U475" i="13"/>
  <c r="H412" i="13"/>
  <c r="X391" i="13"/>
  <c r="H377" i="13"/>
  <c r="X384" i="13"/>
  <c r="AD293" i="13"/>
  <c r="AA328" i="13"/>
  <c r="U454" i="13"/>
  <c r="H419" i="13"/>
  <c r="K342" i="13"/>
  <c r="K363" i="13"/>
  <c r="E440" i="13"/>
  <c r="H398" i="13"/>
  <c r="K349" i="13"/>
  <c r="E433" i="13"/>
  <c r="P274" i="13" l="1"/>
  <c r="AF273" i="13"/>
  <c r="AF272" i="13"/>
  <c r="AF271" i="13"/>
  <c r="AF270" i="13"/>
  <c r="AE273" i="13"/>
  <c r="AE270" i="13"/>
  <c r="S266" i="13"/>
  <c r="AE272" i="13"/>
  <c r="AE271" i="13"/>
  <c r="T267" i="13"/>
  <c r="S267" i="13"/>
  <c r="T268" i="13"/>
  <c r="S268" i="13"/>
  <c r="T269" i="13"/>
  <c r="S269" i="13"/>
  <c r="T270" i="13"/>
  <c r="S270" i="13"/>
  <c r="T271" i="13"/>
  <c r="S271" i="13"/>
  <c r="S272" i="13"/>
  <c r="T272" i="13"/>
  <c r="S273" i="13"/>
  <c r="T273" i="13"/>
  <c r="V267" i="13"/>
  <c r="W267" i="13"/>
  <c r="W268" i="13"/>
  <c r="V268" i="13"/>
  <c r="W269" i="13"/>
  <c r="V269" i="13"/>
  <c r="W270" i="13"/>
  <c r="V270" i="13"/>
  <c r="V271" i="13"/>
  <c r="W271" i="13"/>
  <c r="W272" i="13"/>
  <c r="V272" i="13"/>
  <c r="W273" i="13"/>
  <c r="V273" i="13"/>
  <c r="Y267" i="13"/>
  <c r="Z267" i="13"/>
  <c r="Z268" i="13"/>
  <c r="Y268" i="13"/>
  <c r="Y269" i="13"/>
  <c r="Z269" i="13"/>
  <c r="Y270" i="13"/>
  <c r="Z270" i="13"/>
  <c r="Y271" i="13"/>
  <c r="Z271" i="13"/>
  <c r="Z272" i="13"/>
  <c r="Y272" i="13"/>
  <c r="Y273" i="13"/>
  <c r="Z273" i="13"/>
  <c r="AB267" i="13"/>
  <c r="AC267" i="13"/>
  <c r="AB268" i="13"/>
  <c r="AC268" i="13"/>
  <c r="AC269" i="13"/>
  <c r="AB269" i="13"/>
  <c r="AC270" i="13"/>
  <c r="AB270" i="13"/>
  <c r="AC271" i="13"/>
  <c r="AB271" i="13"/>
  <c r="AB272" i="13"/>
  <c r="AC272" i="13"/>
  <c r="AC273" i="13"/>
  <c r="AB273" i="13"/>
  <c r="AE267" i="13"/>
  <c r="AF267" i="13"/>
  <c r="AF268" i="13"/>
  <c r="AE268" i="13"/>
  <c r="AE269" i="13"/>
  <c r="AF269" i="13"/>
  <c r="H420" i="13"/>
  <c r="U455" i="13"/>
  <c r="K371" i="13"/>
  <c r="X392" i="13"/>
  <c r="E462" i="13"/>
  <c r="E448" i="13"/>
  <c r="H385" i="13"/>
  <c r="N308" i="13"/>
  <c r="AA371" i="13"/>
  <c r="E441" i="13"/>
  <c r="K343" i="13"/>
  <c r="H413" i="13"/>
  <c r="AA357" i="13"/>
  <c r="U448" i="13"/>
  <c r="AA364" i="13"/>
  <c r="AD301" i="13"/>
  <c r="N301" i="13"/>
  <c r="K336" i="13"/>
  <c r="K329" i="13"/>
  <c r="X406" i="13"/>
  <c r="K350" i="13"/>
  <c r="H399" i="13"/>
  <c r="H427" i="13"/>
  <c r="X385" i="13"/>
  <c r="U476" i="13"/>
  <c r="AD308" i="13"/>
  <c r="E469" i="13"/>
  <c r="E455" i="13"/>
  <c r="AA343" i="13"/>
  <c r="X420" i="13"/>
  <c r="E476" i="13"/>
  <c r="X413" i="13"/>
  <c r="AA336" i="13"/>
  <c r="H406" i="13"/>
  <c r="U462" i="13"/>
  <c r="AA350" i="13"/>
  <c r="N315" i="13"/>
  <c r="K364" i="13"/>
  <c r="AA329" i="13"/>
  <c r="U441" i="13"/>
  <c r="H392" i="13"/>
  <c r="X399" i="13"/>
  <c r="U469" i="13"/>
  <c r="K357" i="13"/>
  <c r="X427" i="13"/>
  <c r="AD315" i="13"/>
  <c r="P281" i="13" l="1"/>
  <c r="P280" i="13"/>
  <c r="P279" i="13"/>
  <c r="P278" i="13"/>
  <c r="O281" i="13"/>
  <c r="O280" i="13"/>
  <c r="O279" i="13"/>
  <c r="O278" i="13"/>
  <c r="C274" i="13"/>
  <c r="AF274" i="13"/>
  <c r="D275" i="13"/>
  <c r="C275" i="13"/>
  <c r="C276" i="13"/>
  <c r="D276" i="13"/>
  <c r="C277" i="13"/>
  <c r="D277" i="13"/>
  <c r="C278" i="13"/>
  <c r="D278" i="13"/>
  <c r="C279" i="13"/>
  <c r="D279" i="13"/>
  <c r="C280" i="13"/>
  <c r="D280" i="13"/>
  <c r="D281" i="13"/>
  <c r="C281" i="13"/>
  <c r="G275" i="13"/>
  <c r="F275" i="13"/>
  <c r="G276" i="13"/>
  <c r="F276" i="13"/>
  <c r="G277" i="13"/>
  <c r="F277" i="13"/>
  <c r="G278" i="13"/>
  <c r="F278" i="13"/>
  <c r="F279" i="13"/>
  <c r="G279" i="13"/>
  <c r="G280" i="13"/>
  <c r="F280" i="13"/>
  <c r="G281" i="13"/>
  <c r="F281" i="13"/>
  <c r="J275" i="13"/>
  <c r="I275" i="13"/>
  <c r="I276" i="13"/>
  <c r="J276" i="13"/>
  <c r="I277" i="13"/>
  <c r="J277" i="13"/>
  <c r="J278" i="13"/>
  <c r="I278" i="13"/>
  <c r="J279" i="13"/>
  <c r="I279" i="13"/>
  <c r="J280" i="13"/>
  <c r="I280" i="13"/>
  <c r="J281" i="13"/>
  <c r="I281" i="13"/>
  <c r="L275" i="13"/>
  <c r="M275" i="13"/>
  <c r="L276" i="13"/>
  <c r="M276" i="13"/>
  <c r="M277" i="13"/>
  <c r="L277" i="13"/>
  <c r="M278" i="13"/>
  <c r="L278" i="13"/>
  <c r="M279" i="13"/>
  <c r="L279" i="13"/>
  <c r="M280" i="13"/>
  <c r="L280" i="13"/>
  <c r="M281" i="13"/>
  <c r="L281" i="13"/>
  <c r="P275" i="13"/>
  <c r="O275" i="13"/>
  <c r="O276" i="13"/>
  <c r="P276" i="13"/>
  <c r="O277" i="13"/>
  <c r="P277" i="13"/>
  <c r="H393" i="13"/>
  <c r="E477" i="13"/>
  <c r="AA344" i="13"/>
  <c r="AD309" i="13"/>
  <c r="AA372" i="13"/>
  <c r="E449" i="13"/>
  <c r="U456" i="13"/>
  <c r="AA351" i="13"/>
  <c r="X414" i="13"/>
  <c r="K337" i="13"/>
  <c r="AA365" i="13"/>
  <c r="H435" i="13"/>
  <c r="H421" i="13"/>
  <c r="K358" i="13"/>
  <c r="AD323" i="13"/>
  <c r="U463" i="13"/>
  <c r="E456" i="13"/>
  <c r="E470" i="13"/>
  <c r="H428" i="13"/>
  <c r="H400" i="13"/>
  <c r="U449" i="13"/>
  <c r="H414" i="13"/>
  <c r="K379" i="13"/>
  <c r="E463" i="13"/>
  <c r="X393" i="13"/>
  <c r="U470" i="13"/>
  <c r="AD316" i="13"/>
  <c r="X428" i="13"/>
  <c r="X400" i="13"/>
  <c r="X435" i="13"/>
  <c r="K365" i="13"/>
  <c r="N316" i="13"/>
  <c r="H407" i="13"/>
  <c r="AA337" i="13"/>
  <c r="X421" i="13"/>
  <c r="U477" i="13"/>
  <c r="AA379" i="13"/>
  <c r="K351" i="13"/>
  <c r="X407" i="13"/>
  <c r="N323" i="13"/>
  <c r="AA358" i="13"/>
  <c r="K344" i="13"/>
  <c r="N309" i="13"/>
  <c r="K372" i="13"/>
  <c r="P282" i="13" l="1"/>
  <c r="AF281" i="13"/>
  <c r="AF280" i="13"/>
  <c r="AF279" i="13"/>
  <c r="AF278" i="13"/>
  <c r="AE281" i="13"/>
  <c r="AE280" i="13"/>
  <c r="AE279" i="13"/>
  <c r="AE278" i="13"/>
  <c r="S274" i="13"/>
  <c r="T275" i="13"/>
  <c r="S275" i="13"/>
  <c r="S276" i="13"/>
  <c r="T276" i="13"/>
  <c r="S277" i="13"/>
  <c r="T277" i="13"/>
  <c r="T278" i="13"/>
  <c r="S278" i="13"/>
  <c r="T279" i="13"/>
  <c r="S279" i="13"/>
  <c r="S280" i="13"/>
  <c r="T280" i="13"/>
  <c r="S281" i="13"/>
  <c r="T281" i="13"/>
  <c r="W275" i="13"/>
  <c r="V275" i="13"/>
  <c r="W276" i="13"/>
  <c r="V276" i="13"/>
  <c r="W277" i="13"/>
  <c r="V277" i="13"/>
  <c r="W278" i="13"/>
  <c r="V278" i="13"/>
  <c r="W279" i="13"/>
  <c r="V279" i="13"/>
  <c r="W280" i="13"/>
  <c r="V280" i="13"/>
  <c r="W281" i="13"/>
  <c r="V281" i="13"/>
  <c r="Z275" i="13"/>
  <c r="Y275" i="13"/>
  <c r="Z276" i="13"/>
  <c r="Y276" i="13"/>
  <c r="Z277" i="13"/>
  <c r="Y277" i="13"/>
  <c r="Z278" i="13"/>
  <c r="Y278" i="13"/>
  <c r="Z279" i="13"/>
  <c r="Y279" i="13"/>
  <c r="Y280" i="13"/>
  <c r="Z280" i="13"/>
  <c r="Z281" i="13"/>
  <c r="Y281" i="13"/>
  <c r="AC275" i="13"/>
  <c r="AB275" i="13"/>
  <c r="AB276" i="13"/>
  <c r="AC276" i="13"/>
  <c r="AC277" i="13"/>
  <c r="AB277" i="13"/>
  <c r="AB278" i="13"/>
  <c r="AC278" i="13"/>
  <c r="AC279" i="13"/>
  <c r="AB279" i="13"/>
  <c r="AB280" i="13"/>
  <c r="AC280" i="13"/>
  <c r="AB281" i="13"/>
  <c r="AC281" i="13"/>
  <c r="AF275" i="13"/>
  <c r="AE275" i="13"/>
  <c r="AF276" i="13"/>
  <c r="AE276" i="13"/>
  <c r="AE277" i="13"/>
  <c r="AF277" i="13"/>
  <c r="N324" i="13"/>
  <c r="X408" i="13"/>
  <c r="N317" i="13"/>
  <c r="X429" i="13"/>
  <c r="E464" i="13"/>
  <c r="U464" i="13"/>
  <c r="K359" i="13"/>
  <c r="H422" i="13"/>
  <c r="AA352" i="13"/>
  <c r="AA345" i="13"/>
  <c r="AA380" i="13"/>
  <c r="U478" i="13"/>
  <c r="X401" i="13"/>
  <c r="AA387" i="13"/>
  <c r="H415" i="13"/>
  <c r="H401" i="13"/>
  <c r="E471" i="13"/>
  <c r="E457" i="13"/>
  <c r="AD324" i="13"/>
  <c r="AA366" i="13"/>
  <c r="AA359" i="13"/>
  <c r="H408" i="13"/>
  <c r="K366" i="13"/>
  <c r="U471" i="13"/>
  <c r="K380" i="13"/>
  <c r="X443" i="13"/>
  <c r="N331" i="13"/>
  <c r="H443" i="13"/>
  <c r="K373" i="13"/>
  <c r="K345" i="13"/>
  <c r="K352" i="13"/>
  <c r="X422" i="13"/>
  <c r="AD331" i="13"/>
  <c r="X436" i="13"/>
  <c r="AD317" i="13"/>
  <c r="H429" i="13"/>
  <c r="H436" i="13"/>
  <c r="X415" i="13"/>
  <c r="U457" i="13"/>
  <c r="AA373" i="13"/>
  <c r="E478" i="13"/>
  <c r="K387" i="13"/>
  <c r="P289" i="13" l="1"/>
  <c r="P288" i="13"/>
  <c r="P287" i="13"/>
  <c r="P286" i="13"/>
  <c r="O289" i="13"/>
  <c r="O288" i="13"/>
  <c r="O287" i="13"/>
  <c r="O286" i="13"/>
  <c r="C282" i="13"/>
  <c r="AF282" i="13"/>
  <c r="C283" i="13"/>
  <c r="D283" i="13"/>
  <c r="D284" i="13"/>
  <c r="C284" i="13"/>
  <c r="C285" i="13"/>
  <c r="D285" i="13"/>
  <c r="C286" i="13"/>
  <c r="D286" i="13"/>
  <c r="D287" i="13"/>
  <c r="C287" i="13"/>
  <c r="C288" i="13"/>
  <c r="D288" i="13"/>
  <c r="C289" i="13"/>
  <c r="D289" i="13"/>
  <c r="G283" i="13"/>
  <c r="F283" i="13"/>
  <c r="G284" i="13"/>
  <c r="F284" i="13"/>
  <c r="G285" i="13"/>
  <c r="F285" i="13"/>
  <c r="F286" i="13"/>
  <c r="G286" i="13"/>
  <c r="G287" i="13"/>
  <c r="F287" i="13"/>
  <c r="G288" i="13"/>
  <c r="F288" i="13"/>
  <c r="G289" i="13"/>
  <c r="F289" i="13"/>
  <c r="J283" i="13"/>
  <c r="I283" i="13"/>
  <c r="J284" i="13"/>
  <c r="I284" i="13"/>
  <c r="I285" i="13"/>
  <c r="J285" i="13"/>
  <c r="J286" i="13"/>
  <c r="I286" i="13"/>
  <c r="I287" i="13"/>
  <c r="J287" i="13"/>
  <c r="J288" i="13"/>
  <c r="I288" i="13"/>
  <c r="I289" i="13"/>
  <c r="J289" i="13"/>
  <c r="L283" i="13"/>
  <c r="M283" i="13"/>
  <c r="M284" i="13"/>
  <c r="L284" i="13"/>
  <c r="M285" i="13"/>
  <c r="L285" i="13"/>
  <c r="M286" i="13"/>
  <c r="L286" i="13"/>
  <c r="M287" i="13"/>
  <c r="L287" i="13"/>
  <c r="M288" i="13"/>
  <c r="L288" i="13"/>
  <c r="M289" i="13"/>
  <c r="L289" i="13"/>
  <c r="O283" i="13"/>
  <c r="P283" i="13"/>
  <c r="P284" i="13"/>
  <c r="O284" i="13"/>
  <c r="P285" i="13"/>
  <c r="O285" i="13"/>
  <c r="AA374" i="13"/>
  <c r="K388" i="13"/>
  <c r="E479" i="13"/>
  <c r="H437" i="13"/>
  <c r="X437" i="13"/>
  <c r="K353" i="13"/>
  <c r="N339" i="13"/>
  <c r="N332" i="13"/>
  <c r="E472" i="13"/>
  <c r="K395" i="13"/>
  <c r="AA388" i="13"/>
  <c r="U479" i="13"/>
  <c r="AD339" i="13"/>
  <c r="U465" i="13"/>
  <c r="X416" i="13"/>
  <c r="AD332" i="13"/>
  <c r="X423" i="13"/>
  <c r="K374" i="13"/>
  <c r="H444" i="13"/>
  <c r="H451" i="13"/>
  <c r="H423" i="13"/>
  <c r="K360" i="13"/>
  <c r="X451" i="13"/>
  <c r="H430" i="13"/>
  <c r="X444" i="13"/>
  <c r="U472" i="13"/>
  <c r="AA367" i="13"/>
  <c r="AD325" i="13"/>
  <c r="AA353" i="13"/>
  <c r="E465" i="13"/>
  <c r="X430" i="13"/>
  <c r="N325" i="13"/>
  <c r="K381" i="13"/>
  <c r="K367" i="13"/>
  <c r="H409" i="13"/>
  <c r="AA360" i="13"/>
  <c r="H416" i="13"/>
  <c r="AA395" i="13"/>
  <c r="AA381" i="13"/>
  <c r="X409" i="13"/>
  <c r="P290" i="13" l="1"/>
  <c r="AF289" i="13"/>
  <c r="AF288" i="13"/>
  <c r="AF287" i="13"/>
  <c r="AF286" i="13"/>
  <c r="AE289" i="13"/>
  <c r="AE288" i="13"/>
  <c r="AE287" i="13"/>
  <c r="AE286" i="13"/>
  <c r="S282" i="13"/>
  <c r="S283" i="13"/>
  <c r="T283" i="13"/>
  <c r="S284" i="13"/>
  <c r="T284" i="13"/>
  <c r="S285" i="13"/>
  <c r="T285" i="13"/>
  <c r="T286" i="13"/>
  <c r="S286" i="13"/>
  <c r="S287" i="13"/>
  <c r="T287" i="13"/>
  <c r="T288" i="13"/>
  <c r="S288" i="13"/>
  <c r="T289" i="13"/>
  <c r="S289" i="13"/>
  <c r="V283" i="13"/>
  <c r="W283" i="13"/>
  <c r="W284" i="13"/>
  <c r="V284" i="13"/>
  <c r="V285" i="13"/>
  <c r="W285" i="13"/>
  <c r="W286" i="13"/>
  <c r="V286" i="13"/>
  <c r="V287" i="13"/>
  <c r="W287" i="13"/>
  <c r="V288" i="13"/>
  <c r="W288" i="13"/>
  <c r="V289" i="13"/>
  <c r="W289" i="13"/>
  <c r="Y283" i="13"/>
  <c r="Z283" i="13"/>
  <c r="Y284" i="13"/>
  <c r="Z284" i="13"/>
  <c r="Y285" i="13"/>
  <c r="Z285" i="13"/>
  <c r="Y286" i="13"/>
  <c r="Z286" i="13"/>
  <c r="Z287" i="13"/>
  <c r="Y287" i="13"/>
  <c r="Y288" i="13"/>
  <c r="Z288" i="13"/>
  <c r="Y289" i="13"/>
  <c r="Z289" i="13"/>
  <c r="AB283" i="13"/>
  <c r="AC283" i="13"/>
  <c r="AB284" i="13"/>
  <c r="AC284" i="13"/>
  <c r="AC285" i="13"/>
  <c r="AB285" i="13"/>
  <c r="AB286" i="13"/>
  <c r="AC286" i="13"/>
  <c r="AC287" i="13"/>
  <c r="AB287" i="13"/>
  <c r="AB288" i="13"/>
  <c r="AC288" i="13"/>
  <c r="AC289" i="13"/>
  <c r="AB289" i="13"/>
  <c r="AE283" i="13"/>
  <c r="AF283" i="13"/>
  <c r="AE284" i="13"/>
  <c r="AF284" i="13"/>
  <c r="AF285" i="13"/>
  <c r="AE285" i="13"/>
  <c r="AA396" i="13"/>
  <c r="K382" i="13"/>
  <c r="AD347" i="13"/>
  <c r="X445" i="13"/>
  <c r="H452" i="13"/>
  <c r="X417" i="13"/>
  <c r="U480" i="13"/>
  <c r="E473" i="13"/>
  <c r="E480" i="13"/>
  <c r="K368" i="13"/>
  <c r="H459" i="13"/>
  <c r="U473" i="13"/>
  <c r="H431" i="13"/>
  <c r="AD333" i="13"/>
  <c r="AA389" i="13"/>
  <c r="K396" i="13"/>
  <c r="X438" i="13"/>
  <c r="AA375" i="13"/>
  <c r="AA382" i="13"/>
  <c r="H417" i="13"/>
  <c r="AA361" i="13"/>
  <c r="K403" i="13"/>
  <c r="X431" i="13"/>
  <c r="AA368" i="13"/>
  <c r="K361" i="13"/>
  <c r="K375" i="13"/>
  <c r="X424" i="13"/>
  <c r="X459" i="13"/>
  <c r="N340" i="13"/>
  <c r="N347" i="13"/>
  <c r="H438" i="13"/>
  <c r="K389" i="13"/>
  <c r="AA403" i="13"/>
  <c r="X452" i="13"/>
  <c r="H424" i="13"/>
  <c r="H445" i="13"/>
  <c r="AD340" i="13"/>
  <c r="N333" i="13"/>
  <c r="P297" i="13" l="1"/>
  <c r="P296" i="13"/>
  <c r="P295" i="13"/>
  <c r="P294" i="13"/>
  <c r="O297" i="13"/>
  <c r="O296" i="13"/>
  <c r="O295" i="13"/>
  <c r="O294" i="13"/>
  <c r="C290" i="13"/>
  <c r="AF290" i="13"/>
  <c r="C291" i="13"/>
  <c r="D291" i="13"/>
  <c r="C292" i="13"/>
  <c r="D292" i="13"/>
  <c r="C293" i="13"/>
  <c r="D293" i="13"/>
  <c r="C294" i="13"/>
  <c r="D294" i="13"/>
  <c r="D295" i="13"/>
  <c r="C295" i="13"/>
  <c r="C296" i="13"/>
  <c r="D296" i="13"/>
  <c r="C297" i="13"/>
  <c r="D297" i="13"/>
  <c r="G291" i="13"/>
  <c r="F291" i="13"/>
  <c r="F292" i="13"/>
  <c r="G292" i="13"/>
  <c r="G293" i="13"/>
  <c r="F293" i="13"/>
  <c r="G294" i="13"/>
  <c r="F294" i="13"/>
  <c r="G295" i="13"/>
  <c r="F295" i="13"/>
  <c r="F296" i="13"/>
  <c r="G296" i="13"/>
  <c r="G297" i="13"/>
  <c r="F297" i="13"/>
  <c r="J291" i="13"/>
  <c r="I291" i="13"/>
  <c r="J292" i="13"/>
  <c r="I292" i="13"/>
  <c r="J293" i="13"/>
  <c r="I293" i="13"/>
  <c r="J294" i="13"/>
  <c r="I294" i="13"/>
  <c r="I295" i="13"/>
  <c r="J295" i="13"/>
  <c r="J296" i="13"/>
  <c r="I296" i="13"/>
  <c r="I297" i="13"/>
  <c r="J297" i="13"/>
  <c r="M291" i="13"/>
  <c r="L291" i="13"/>
  <c r="L292" i="13"/>
  <c r="M292" i="13"/>
  <c r="M293" i="13"/>
  <c r="L293" i="13"/>
  <c r="M294" i="13"/>
  <c r="L294" i="13"/>
  <c r="L295" i="13"/>
  <c r="M295" i="13"/>
  <c r="M296" i="13"/>
  <c r="L296" i="13"/>
  <c r="M297" i="13"/>
  <c r="L297" i="13"/>
  <c r="O291" i="13"/>
  <c r="P291" i="13"/>
  <c r="P292" i="13"/>
  <c r="O292" i="13"/>
  <c r="P293" i="13"/>
  <c r="O293" i="13"/>
  <c r="N348" i="13"/>
  <c r="N355" i="13"/>
  <c r="AA411" i="13"/>
  <c r="K383" i="13"/>
  <c r="H446" i="13"/>
  <c r="X453" i="13"/>
  <c r="X425" i="13"/>
  <c r="K376" i="13"/>
  <c r="AA376" i="13"/>
  <c r="AA390" i="13"/>
  <c r="H460" i="13"/>
  <c r="H467" i="13"/>
  <c r="U481" i="13"/>
  <c r="X446" i="13"/>
  <c r="AD355" i="13"/>
  <c r="H425" i="13"/>
  <c r="AA404" i="13"/>
  <c r="H439" i="13"/>
  <c r="X460" i="13"/>
  <c r="AA369" i="13"/>
  <c r="X432" i="13"/>
  <c r="AA383" i="13"/>
  <c r="K397" i="13"/>
  <c r="X467" i="13"/>
  <c r="E481" i="13"/>
  <c r="K404" i="13"/>
  <c r="AD341" i="13"/>
  <c r="K390" i="13"/>
  <c r="N341" i="13"/>
  <c r="K411" i="13"/>
  <c r="X439" i="13"/>
  <c r="H432" i="13"/>
  <c r="K369" i="13"/>
  <c r="H453" i="13"/>
  <c r="AD348" i="13"/>
  <c r="AA397" i="13"/>
  <c r="P298" i="13" l="1"/>
  <c r="AF297" i="13"/>
  <c r="AF296" i="13"/>
  <c r="AF295" i="13"/>
  <c r="AF294" i="13"/>
  <c r="AE297" i="13"/>
  <c r="AE296" i="13"/>
  <c r="AE295" i="13"/>
  <c r="AE294" i="13"/>
  <c r="S290" i="13"/>
  <c r="S291" i="13"/>
  <c r="T291" i="13"/>
  <c r="S292" i="13"/>
  <c r="T292" i="13"/>
  <c r="S293" i="13"/>
  <c r="T293" i="13"/>
  <c r="T294" i="13"/>
  <c r="S294" i="13"/>
  <c r="T295" i="13"/>
  <c r="S295" i="13"/>
  <c r="T296" i="13"/>
  <c r="S296" i="13"/>
  <c r="S297" i="13"/>
  <c r="T297" i="13"/>
  <c r="V291" i="13"/>
  <c r="W291" i="13"/>
  <c r="W292" i="13"/>
  <c r="V292" i="13"/>
  <c r="W293" i="13"/>
  <c r="V293" i="13"/>
  <c r="W294" i="13"/>
  <c r="V294" i="13"/>
  <c r="W295" i="13"/>
  <c r="V295" i="13"/>
  <c r="W296" i="13"/>
  <c r="V296" i="13"/>
  <c r="W297" i="13"/>
  <c r="V297" i="13"/>
  <c r="Z291" i="13"/>
  <c r="Y291" i="13"/>
  <c r="Z292" i="13"/>
  <c r="Y292" i="13"/>
  <c r="Y293" i="13"/>
  <c r="Z293" i="13"/>
  <c r="Y294" i="13"/>
  <c r="Z294" i="13"/>
  <c r="Z295" i="13"/>
  <c r="Y295" i="13"/>
  <c r="Z296" i="13"/>
  <c r="Y296" i="13"/>
  <c r="Y297" i="13"/>
  <c r="Z297" i="13"/>
  <c r="AC291" i="13"/>
  <c r="AB291" i="13"/>
  <c r="AC292" i="13"/>
  <c r="AB292" i="13"/>
  <c r="AB293" i="13"/>
  <c r="AC293" i="13"/>
  <c r="AC294" i="13"/>
  <c r="AB294" i="13"/>
  <c r="AC295" i="13"/>
  <c r="AB295" i="13"/>
  <c r="AB296" i="13"/>
  <c r="AC296" i="13"/>
  <c r="AB297" i="13"/>
  <c r="AC297" i="13"/>
  <c r="AE291" i="13"/>
  <c r="AF291" i="13"/>
  <c r="AE292" i="13"/>
  <c r="AF292" i="13"/>
  <c r="AE293" i="13"/>
  <c r="AF293" i="13"/>
  <c r="AA398" i="13"/>
  <c r="H454" i="13"/>
  <c r="N363" i="13"/>
  <c r="X440" i="13"/>
  <c r="K405" i="13"/>
  <c r="AD363" i="13"/>
  <c r="K419" i="13"/>
  <c r="AA377" i="13"/>
  <c r="K384" i="13"/>
  <c r="H475" i="13"/>
  <c r="AA384" i="13"/>
  <c r="X433" i="13"/>
  <c r="AA405" i="13"/>
  <c r="AD356" i="13"/>
  <c r="X447" i="13"/>
  <c r="X475" i="13"/>
  <c r="X454" i="13"/>
  <c r="H447" i="13"/>
  <c r="AA412" i="13"/>
  <c r="H433" i="13"/>
  <c r="K391" i="13"/>
  <c r="K398" i="13"/>
  <c r="H440" i="13"/>
  <c r="H468" i="13"/>
  <c r="H461" i="13"/>
  <c r="AA391" i="13"/>
  <c r="K377" i="13"/>
  <c r="N349" i="13"/>
  <c r="AD349" i="13"/>
  <c r="K412" i="13"/>
  <c r="X468" i="13"/>
  <c r="X461" i="13"/>
  <c r="AA419" i="13"/>
  <c r="N356" i="13"/>
  <c r="P305" i="13" l="1"/>
  <c r="P304" i="13"/>
  <c r="P303" i="13"/>
  <c r="P302" i="13"/>
  <c r="O305" i="13"/>
  <c r="O304" i="13"/>
  <c r="O303" i="13"/>
  <c r="O302" i="13"/>
  <c r="C298" i="13"/>
  <c r="AF298" i="13"/>
  <c r="D299" i="13"/>
  <c r="C299" i="13"/>
  <c r="D300" i="13"/>
  <c r="C300" i="13"/>
  <c r="D301" i="13"/>
  <c r="C301" i="13"/>
  <c r="C302" i="13"/>
  <c r="D302" i="13"/>
  <c r="C303" i="13"/>
  <c r="D303" i="13"/>
  <c r="C304" i="13"/>
  <c r="D304" i="13"/>
  <c r="D305" i="13"/>
  <c r="C305" i="13"/>
  <c r="F299" i="13"/>
  <c r="G299" i="13"/>
  <c r="F300" i="13"/>
  <c r="G300" i="13"/>
  <c r="F301" i="13"/>
  <c r="G301" i="13"/>
  <c r="F302" i="13"/>
  <c r="G302" i="13"/>
  <c r="F303" i="13"/>
  <c r="G303" i="13"/>
  <c r="F304" i="13"/>
  <c r="G304" i="13"/>
  <c r="G305" i="13"/>
  <c r="F305" i="13"/>
  <c r="I299" i="13"/>
  <c r="J299" i="13"/>
  <c r="J300" i="13"/>
  <c r="I300" i="13"/>
  <c r="I301" i="13"/>
  <c r="J301" i="13"/>
  <c r="J302" i="13"/>
  <c r="I302" i="13"/>
  <c r="J303" i="13"/>
  <c r="I303" i="13"/>
  <c r="J304" i="13"/>
  <c r="I304" i="13"/>
  <c r="J305" i="13"/>
  <c r="I305" i="13"/>
  <c r="M299" i="13"/>
  <c r="L299" i="13"/>
  <c r="M300" i="13"/>
  <c r="L300" i="13"/>
  <c r="M301" i="13"/>
  <c r="L301" i="13"/>
  <c r="M302" i="13"/>
  <c r="L302" i="13"/>
  <c r="M303" i="13"/>
  <c r="L303" i="13"/>
  <c r="M304" i="13"/>
  <c r="L304" i="13"/>
  <c r="L305" i="13"/>
  <c r="M305" i="13"/>
  <c r="P299" i="13"/>
  <c r="O299" i="13"/>
  <c r="O300" i="13"/>
  <c r="P300" i="13"/>
  <c r="P301" i="13"/>
  <c r="O301" i="13"/>
  <c r="N357" i="13"/>
  <c r="K413" i="13"/>
  <c r="K392" i="13"/>
  <c r="K427" i="13"/>
  <c r="AA427" i="13"/>
  <c r="H476" i="13"/>
  <c r="AD371" i="13"/>
  <c r="AD364" i="13"/>
  <c r="N364" i="13"/>
  <c r="H455" i="13"/>
  <c r="X469" i="13"/>
  <c r="AA392" i="13"/>
  <c r="K399" i="13"/>
  <c r="X455" i="13"/>
  <c r="AD357" i="13"/>
  <c r="AA406" i="13"/>
  <c r="K385" i="13"/>
  <c r="K406" i="13"/>
  <c r="X441" i="13"/>
  <c r="AA399" i="13"/>
  <c r="AA420" i="13"/>
  <c r="N371" i="13"/>
  <c r="H469" i="13"/>
  <c r="H441" i="13"/>
  <c r="AA413" i="13"/>
  <c r="H448" i="13"/>
  <c r="X476" i="13"/>
  <c r="K420" i="13"/>
  <c r="X462" i="13"/>
  <c r="H462" i="13"/>
  <c r="X448" i="13"/>
  <c r="AA385" i="13"/>
  <c r="P306" i="13" l="1"/>
  <c r="AF305" i="13"/>
  <c r="AF304" i="13"/>
  <c r="AF303" i="13"/>
  <c r="AF302" i="13"/>
  <c r="AE305" i="13"/>
  <c r="AE304" i="13"/>
  <c r="AE303" i="13"/>
  <c r="AE302" i="13"/>
  <c r="S298" i="13"/>
  <c r="S299" i="13"/>
  <c r="T299" i="13"/>
  <c r="S300" i="13"/>
  <c r="T300" i="13"/>
  <c r="S301" i="13"/>
  <c r="T301" i="13"/>
  <c r="T302" i="13"/>
  <c r="S302" i="13"/>
  <c r="T303" i="13"/>
  <c r="S303" i="13"/>
  <c r="S304" i="13"/>
  <c r="T304" i="13"/>
  <c r="T305" i="13"/>
  <c r="S305" i="13"/>
  <c r="W299" i="13"/>
  <c r="V299" i="13"/>
  <c r="V300" i="13"/>
  <c r="W300" i="13"/>
  <c r="V301" i="13"/>
  <c r="W301" i="13"/>
  <c r="V302" i="13"/>
  <c r="W302" i="13"/>
  <c r="W303" i="13"/>
  <c r="V303" i="13"/>
  <c r="V304" i="13"/>
  <c r="W304" i="13"/>
  <c r="W305" i="13"/>
  <c r="V305" i="13"/>
  <c r="Y299" i="13"/>
  <c r="Z299" i="13"/>
  <c r="Z300" i="13"/>
  <c r="Y300" i="13"/>
  <c r="Z301" i="13"/>
  <c r="Y301" i="13"/>
  <c r="Z302" i="13"/>
  <c r="Y302" i="13"/>
  <c r="Z303" i="13"/>
  <c r="Y303" i="13"/>
  <c r="Z304" i="13"/>
  <c r="Y304" i="13"/>
  <c r="Y305" i="13"/>
  <c r="Z305" i="13"/>
  <c r="AC299" i="13"/>
  <c r="AB299" i="13"/>
  <c r="AC300" i="13"/>
  <c r="AB300" i="13"/>
  <c r="AC301" i="13"/>
  <c r="AB301" i="13"/>
  <c r="AC302" i="13"/>
  <c r="AB302" i="13"/>
  <c r="AB303" i="13"/>
  <c r="AC303" i="13"/>
  <c r="AB304" i="13"/>
  <c r="AC304" i="13"/>
  <c r="AC305" i="13"/>
  <c r="AB305" i="13"/>
  <c r="AF299" i="13"/>
  <c r="AE299" i="13"/>
  <c r="AE300" i="13"/>
  <c r="AF300" i="13"/>
  <c r="AF301" i="13"/>
  <c r="AE301" i="13"/>
  <c r="X449" i="13"/>
  <c r="H463" i="13"/>
  <c r="H449" i="13"/>
  <c r="N372" i="13"/>
  <c r="AA400" i="13"/>
  <c r="AA435" i="13"/>
  <c r="AD365" i="13"/>
  <c r="AA428" i="13"/>
  <c r="K428" i="13"/>
  <c r="AD379" i="13"/>
  <c r="H470" i="13"/>
  <c r="N379" i="13"/>
  <c r="AA407" i="13"/>
  <c r="K400" i="13"/>
  <c r="AA393" i="13"/>
  <c r="N365" i="13"/>
  <c r="H477" i="13"/>
  <c r="K414" i="13"/>
  <c r="X477" i="13"/>
  <c r="AA421" i="13"/>
  <c r="AD372" i="13"/>
  <c r="X463" i="13"/>
  <c r="K421" i="13"/>
  <c r="AA414" i="13"/>
  <c r="K435" i="13"/>
  <c r="K407" i="13"/>
  <c r="X456" i="13"/>
  <c r="X470" i="13"/>
  <c r="H456" i="13"/>
  <c r="K393" i="13"/>
  <c r="P313" i="13" l="1"/>
  <c r="P312" i="13"/>
  <c r="P311" i="13"/>
  <c r="P310" i="13"/>
  <c r="O313" i="13"/>
  <c r="O312" i="13"/>
  <c r="O311" i="13"/>
  <c r="O310" i="13"/>
  <c r="C306" i="13"/>
  <c r="AF306" i="13"/>
  <c r="D307" i="13"/>
  <c r="C307" i="13"/>
  <c r="D308" i="13"/>
  <c r="C308" i="13"/>
  <c r="D309" i="13"/>
  <c r="C309" i="13"/>
  <c r="C310" i="13"/>
  <c r="D310" i="13"/>
  <c r="D311" i="13"/>
  <c r="C311" i="13"/>
  <c r="D312" i="13"/>
  <c r="C312" i="13"/>
  <c r="D313" i="13"/>
  <c r="C313" i="13"/>
  <c r="F307" i="13"/>
  <c r="G307" i="13"/>
  <c r="F308" i="13"/>
  <c r="G308" i="13"/>
  <c r="F309" i="13"/>
  <c r="G309" i="13"/>
  <c r="G310" i="13"/>
  <c r="F310" i="13"/>
  <c r="G311" i="13"/>
  <c r="F311" i="13"/>
  <c r="G312" i="13"/>
  <c r="F312" i="13"/>
  <c r="G313" i="13"/>
  <c r="F313" i="13"/>
  <c r="I307" i="13"/>
  <c r="J307" i="13"/>
  <c r="J308" i="13"/>
  <c r="I308" i="13"/>
  <c r="I309" i="13"/>
  <c r="J309" i="13"/>
  <c r="I310" i="13"/>
  <c r="J310" i="13"/>
  <c r="J311" i="13"/>
  <c r="I311" i="13"/>
  <c r="J312" i="13"/>
  <c r="I312" i="13"/>
  <c r="I313" i="13"/>
  <c r="J313" i="13"/>
  <c r="M307" i="13"/>
  <c r="L307" i="13"/>
  <c r="M308" i="13"/>
  <c r="L308" i="13"/>
  <c r="M309" i="13"/>
  <c r="L309" i="13"/>
  <c r="M310" i="13"/>
  <c r="L310" i="13"/>
  <c r="L311" i="13"/>
  <c r="M311" i="13"/>
  <c r="L312" i="13"/>
  <c r="M312" i="13"/>
  <c r="M313" i="13"/>
  <c r="L313" i="13"/>
  <c r="O307" i="13"/>
  <c r="P307" i="13"/>
  <c r="P308" i="13"/>
  <c r="O308" i="13"/>
  <c r="P309" i="13"/>
  <c r="O309" i="13"/>
  <c r="K436" i="13"/>
  <c r="AA422" i="13"/>
  <c r="N387" i="13"/>
  <c r="K408" i="13"/>
  <c r="AA415" i="13"/>
  <c r="AD373" i="13"/>
  <c r="AA408" i="13"/>
  <c r="AD380" i="13"/>
  <c r="N373" i="13"/>
  <c r="K443" i="13"/>
  <c r="K415" i="13"/>
  <c r="H478" i="13"/>
  <c r="K401" i="13"/>
  <c r="K429" i="13"/>
  <c r="AA429" i="13"/>
  <c r="X457" i="13"/>
  <c r="H457" i="13"/>
  <c r="X471" i="13"/>
  <c r="K422" i="13"/>
  <c r="X464" i="13"/>
  <c r="X478" i="13"/>
  <c r="AD387" i="13"/>
  <c r="N380" i="13"/>
  <c r="H471" i="13"/>
  <c r="AA436" i="13"/>
  <c r="AA401" i="13"/>
  <c r="H464" i="13"/>
  <c r="AA443" i="13"/>
  <c r="P314" i="13" l="1"/>
  <c r="AF313" i="13"/>
  <c r="AF312" i="13"/>
  <c r="AF311" i="13"/>
  <c r="AF310" i="13"/>
  <c r="AE313" i="13"/>
  <c r="AE312" i="13"/>
  <c r="AE311" i="13"/>
  <c r="AE310" i="13"/>
  <c r="S306" i="13"/>
  <c r="T307" i="13"/>
  <c r="S307" i="13"/>
  <c r="S308" i="13"/>
  <c r="T308" i="13"/>
  <c r="S309" i="13"/>
  <c r="T309" i="13"/>
  <c r="T310" i="13"/>
  <c r="S310" i="13"/>
  <c r="S311" i="13"/>
  <c r="T311" i="13"/>
  <c r="S312" i="13"/>
  <c r="T312" i="13"/>
  <c r="T313" i="13"/>
  <c r="S313" i="13"/>
  <c r="V307" i="13"/>
  <c r="W307" i="13"/>
  <c r="W308" i="13"/>
  <c r="V308" i="13"/>
  <c r="W309" i="13"/>
  <c r="V309" i="13"/>
  <c r="V310" i="13"/>
  <c r="W310" i="13"/>
  <c r="W311" i="13"/>
  <c r="V311" i="13"/>
  <c r="W312" i="13"/>
  <c r="V312" i="13"/>
  <c r="V313" i="13"/>
  <c r="W313" i="13"/>
  <c r="Z307" i="13"/>
  <c r="Y307" i="13"/>
  <c r="Y308" i="13"/>
  <c r="Z308" i="13"/>
  <c r="Y309" i="13"/>
  <c r="Z309" i="13"/>
  <c r="Z310" i="13"/>
  <c r="Y310" i="13"/>
  <c r="Y311" i="13"/>
  <c r="Z311" i="13"/>
  <c r="Z312" i="13"/>
  <c r="Y312" i="13"/>
  <c r="Y313" i="13"/>
  <c r="Z313" i="13"/>
  <c r="AC307" i="13"/>
  <c r="AB307" i="13"/>
  <c r="AC308" i="13"/>
  <c r="AB308" i="13"/>
  <c r="AB309" i="13"/>
  <c r="AC309" i="13"/>
  <c r="AB310" i="13"/>
  <c r="AC310" i="13"/>
  <c r="AC311" i="13"/>
  <c r="AB311" i="13"/>
  <c r="AC312" i="13"/>
  <c r="AB312" i="13"/>
  <c r="AC313" i="13"/>
  <c r="AB313" i="13"/>
  <c r="AE307" i="13"/>
  <c r="AF307" i="13"/>
  <c r="AF308" i="13"/>
  <c r="AE308" i="13"/>
  <c r="AF309" i="13"/>
  <c r="AE309" i="13"/>
  <c r="X472" i="13"/>
  <c r="K451" i="13"/>
  <c r="K430" i="13"/>
  <c r="AD381" i="13"/>
  <c r="AA423" i="13"/>
  <c r="AA444" i="13"/>
  <c r="K423" i="13"/>
  <c r="AA430" i="13"/>
  <c r="H479" i="13"/>
  <c r="K416" i="13"/>
  <c r="AA409" i="13"/>
  <c r="AA416" i="13"/>
  <c r="K409" i="13"/>
  <c r="K437" i="13"/>
  <c r="H472" i="13"/>
  <c r="N381" i="13"/>
  <c r="K444" i="13"/>
  <c r="H465" i="13"/>
  <c r="AA437" i="13"/>
  <c r="AD395" i="13"/>
  <c r="AD388" i="13"/>
  <c r="X479" i="13"/>
  <c r="X465" i="13"/>
  <c r="AA451" i="13"/>
  <c r="N395" i="13"/>
  <c r="N388" i="13"/>
  <c r="P321" i="13" l="1"/>
  <c r="P320" i="13"/>
  <c r="P319" i="13"/>
  <c r="P318" i="13"/>
  <c r="O321" i="13"/>
  <c r="O320" i="13"/>
  <c r="O319" i="13"/>
  <c r="O318" i="13"/>
  <c r="C314" i="13"/>
  <c r="AF314" i="13"/>
  <c r="D315" i="13"/>
  <c r="C315" i="13"/>
  <c r="D316" i="13"/>
  <c r="C316" i="13"/>
  <c r="C317" i="13"/>
  <c r="D317" i="13"/>
  <c r="C318" i="13"/>
  <c r="D318" i="13"/>
  <c r="C319" i="13"/>
  <c r="D319" i="13"/>
  <c r="D320" i="13"/>
  <c r="C320" i="13"/>
  <c r="C321" i="13"/>
  <c r="D321" i="13"/>
  <c r="G315" i="13"/>
  <c r="F315" i="13"/>
  <c r="F316" i="13"/>
  <c r="G316" i="13"/>
  <c r="F317" i="13"/>
  <c r="G317" i="13"/>
  <c r="G318" i="13"/>
  <c r="F318" i="13"/>
  <c r="F319" i="13"/>
  <c r="G319" i="13"/>
  <c r="G320" i="13"/>
  <c r="F320" i="13"/>
  <c r="F321" i="13"/>
  <c r="G321" i="13"/>
  <c r="J315" i="13"/>
  <c r="I315" i="13"/>
  <c r="J316" i="13"/>
  <c r="I316" i="13"/>
  <c r="I317" i="13"/>
  <c r="J317" i="13"/>
  <c r="J318" i="13"/>
  <c r="I318" i="13"/>
  <c r="J319" i="13"/>
  <c r="I319" i="13"/>
  <c r="I320" i="13"/>
  <c r="J320" i="13"/>
  <c r="I321" i="13"/>
  <c r="J321" i="13"/>
  <c r="L315" i="13"/>
  <c r="M315" i="13"/>
  <c r="M316" i="13"/>
  <c r="L316" i="13"/>
  <c r="L317" i="13"/>
  <c r="M317" i="13"/>
  <c r="M318" i="13"/>
  <c r="L318" i="13"/>
  <c r="L319" i="13"/>
  <c r="M319" i="13"/>
  <c r="M320" i="13"/>
  <c r="L320" i="13"/>
  <c r="L321" i="13"/>
  <c r="M321" i="13"/>
  <c r="O315" i="13"/>
  <c r="P315" i="13"/>
  <c r="O316" i="13"/>
  <c r="P316" i="13"/>
  <c r="P317" i="13"/>
  <c r="O317" i="13"/>
  <c r="K452" i="13"/>
  <c r="K445" i="13"/>
  <c r="N403" i="13"/>
  <c r="K417" i="13"/>
  <c r="AA445" i="13"/>
  <c r="AA452" i="13"/>
  <c r="H473" i="13"/>
  <c r="AA431" i="13"/>
  <c r="K431" i="13"/>
  <c r="AD396" i="13"/>
  <c r="AD403" i="13"/>
  <c r="AD389" i="13"/>
  <c r="K459" i="13"/>
  <c r="K424" i="13"/>
  <c r="K438" i="13"/>
  <c r="N389" i="13"/>
  <c r="N396" i="13"/>
  <c r="AA459" i="13"/>
  <c r="X480" i="13"/>
  <c r="AA438" i="13"/>
  <c r="AA417" i="13"/>
  <c r="H480" i="13"/>
  <c r="AA424" i="13"/>
  <c r="X473" i="13"/>
  <c r="P322" i="13" l="1"/>
  <c r="AF321" i="13"/>
  <c r="AF320" i="13"/>
  <c r="AF319" i="13"/>
  <c r="AF318" i="13"/>
  <c r="AE321" i="13"/>
  <c r="AE320" i="13"/>
  <c r="AE319" i="13"/>
  <c r="AE318" i="13"/>
  <c r="S314" i="13"/>
  <c r="T315" i="13"/>
  <c r="S315" i="13"/>
  <c r="S316" i="13"/>
  <c r="T316" i="13"/>
  <c r="S317" i="13"/>
  <c r="T317" i="13"/>
  <c r="S318" i="13"/>
  <c r="T318" i="13"/>
  <c r="T319" i="13"/>
  <c r="S319" i="13"/>
  <c r="S320" i="13"/>
  <c r="T320" i="13"/>
  <c r="T321" i="13"/>
  <c r="S321" i="13"/>
  <c r="W315" i="13"/>
  <c r="V315" i="13"/>
  <c r="V316" i="13"/>
  <c r="W316" i="13"/>
  <c r="V317" i="13"/>
  <c r="W317" i="13"/>
  <c r="W318" i="13"/>
  <c r="V318" i="13"/>
  <c r="W319" i="13"/>
  <c r="V319" i="13"/>
  <c r="W320" i="13"/>
  <c r="V320" i="13"/>
  <c r="V321" i="13"/>
  <c r="W321" i="13"/>
  <c r="Z315" i="13"/>
  <c r="Y315" i="13"/>
  <c r="Z316" i="13"/>
  <c r="Y316" i="13"/>
  <c r="Z317" i="13"/>
  <c r="Y317" i="13"/>
  <c r="Z318" i="13"/>
  <c r="Y318" i="13"/>
  <c r="Z319" i="13"/>
  <c r="Y319" i="13"/>
  <c r="Z320" i="13"/>
  <c r="Y320" i="13"/>
  <c r="Y321" i="13"/>
  <c r="Z321" i="13"/>
  <c r="AC315" i="13"/>
  <c r="AB315" i="13"/>
  <c r="AC316" i="13"/>
  <c r="AB316" i="13"/>
  <c r="AB317" i="13"/>
  <c r="AC317" i="13"/>
  <c r="AB318" i="13"/>
  <c r="AC318" i="13"/>
  <c r="AB319" i="13"/>
  <c r="AC319" i="13"/>
  <c r="AC320" i="13"/>
  <c r="AB320" i="13"/>
  <c r="AC321" i="13"/>
  <c r="AB321" i="13"/>
  <c r="AE315" i="13"/>
  <c r="AF315" i="13"/>
  <c r="AE316" i="13"/>
  <c r="AF316" i="13"/>
  <c r="AF317" i="13"/>
  <c r="AE317" i="13"/>
  <c r="AA425" i="13"/>
  <c r="AA467" i="13"/>
  <c r="H481" i="13"/>
  <c r="AA460" i="13"/>
  <c r="N397" i="13"/>
  <c r="K439" i="13"/>
  <c r="AA453" i="13"/>
  <c r="N404" i="13"/>
  <c r="K446" i="13"/>
  <c r="X481" i="13"/>
  <c r="AD404" i="13"/>
  <c r="K460" i="13"/>
  <c r="AA446" i="13"/>
  <c r="N411" i="13"/>
  <c r="AD397" i="13"/>
  <c r="K453" i="13"/>
  <c r="AD411" i="13"/>
  <c r="AA439" i="13"/>
  <c r="K425" i="13"/>
  <c r="K432" i="13"/>
  <c r="AA432" i="13"/>
  <c r="K467" i="13"/>
  <c r="P329" i="13" l="1"/>
  <c r="P328" i="13"/>
  <c r="P327" i="13"/>
  <c r="P326" i="13"/>
  <c r="O329" i="13"/>
  <c r="O328" i="13"/>
  <c r="O327" i="13"/>
  <c r="O326" i="13"/>
  <c r="C322" i="13"/>
  <c r="AF322" i="13"/>
  <c r="D323" i="13"/>
  <c r="C323" i="13"/>
  <c r="C324" i="13"/>
  <c r="D324" i="13"/>
  <c r="C325" i="13"/>
  <c r="D325" i="13"/>
  <c r="C326" i="13"/>
  <c r="D326" i="13"/>
  <c r="D327" i="13"/>
  <c r="C327" i="13"/>
  <c r="C328" i="13"/>
  <c r="D328" i="13"/>
  <c r="C329" i="13"/>
  <c r="D329" i="13"/>
  <c r="F323" i="13"/>
  <c r="G323" i="13"/>
  <c r="F324" i="13"/>
  <c r="G324" i="13"/>
  <c r="F325" i="13"/>
  <c r="G325" i="13"/>
  <c r="G326" i="13"/>
  <c r="F326" i="13"/>
  <c r="F327" i="13"/>
  <c r="G327" i="13"/>
  <c r="F328" i="13"/>
  <c r="G328" i="13"/>
  <c r="G329" i="13"/>
  <c r="F329" i="13"/>
  <c r="J323" i="13"/>
  <c r="I323" i="13"/>
  <c r="I324" i="13"/>
  <c r="J324" i="13"/>
  <c r="I325" i="13"/>
  <c r="J325" i="13"/>
  <c r="J326" i="13"/>
  <c r="I326" i="13"/>
  <c r="J327" i="13"/>
  <c r="I327" i="13"/>
  <c r="J328" i="13"/>
  <c r="I328" i="13"/>
  <c r="J329" i="13"/>
  <c r="I329" i="13"/>
  <c r="M323" i="13"/>
  <c r="L323" i="13"/>
  <c r="M324" i="13"/>
  <c r="L324" i="13"/>
  <c r="M325" i="13"/>
  <c r="L325" i="13"/>
  <c r="M326" i="13"/>
  <c r="L326" i="13"/>
  <c r="L327" i="13"/>
  <c r="M327" i="13"/>
  <c r="M328" i="13"/>
  <c r="L328" i="13"/>
  <c r="M329" i="13"/>
  <c r="L329" i="13"/>
  <c r="P323" i="13"/>
  <c r="O323" i="13"/>
  <c r="P324" i="13"/>
  <c r="O324" i="13"/>
  <c r="P325" i="13"/>
  <c r="O325" i="13"/>
  <c r="N419" i="13"/>
  <c r="AA440" i="13"/>
  <c r="AD412" i="13"/>
  <c r="K454" i="13"/>
  <c r="K440" i="13"/>
  <c r="K475" i="13"/>
  <c r="AA468" i="13"/>
  <c r="K468" i="13"/>
  <c r="N412" i="13"/>
  <c r="AA447" i="13"/>
  <c r="K461" i="13"/>
  <c r="AD405" i="13"/>
  <c r="AA454" i="13"/>
  <c r="AA461" i="13"/>
  <c r="AD419" i="13"/>
  <c r="K433" i="13"/>
  <c r="N405" i="13"/>
  <c r="AA433" i="13"/>
  <c r="AA475" i="13"/>
  <c r="K447" i="13"/>
  <c r="P330" i="13" l="1"/>
  <c r="AF329" i="13"/>
  <c r="AF328" i="13"/>
  <c r="AF327" i="13"/>
  <c r="AF326" i="13"/>
  <c r="AE329" i="13"/>
  <c r="AE328" i="13"/>
  <c r="AE327" i="13"/>
  <c r="AE326" i="13"/>
  <c r="S322" i="13"/>
  <c r="T323" i="13"/>
  <c r="S323" i="13"/>
  <c r="S324" i="13"/>
  <c r="T324" i="13"/>
  <c r="T325" i="13"/>
  <c r="S325" i="13"/>
  <c r="T326" i="13"/>
  <c r="S326" i="13"/>
  <c r="T327" i="13"/>
  <c r="S327" i="13"/>
  <c r="T328" i="13"/>
  <c r="S328" i="13"/>
  <c r="S329" i="13"/>
  <c r="T329" i="13"/>
  <c r="W323" i="13"/>
  <c r="V323" i="13"/>
  <c r="V324" i="13"/>
  <c r="W324" i="13"/>
  <c r="W325" i="13"/>
  <c r="V325" i="13"/>
  <c r="W326" i="13"/>
  <c r="V326" i="13"/>
  <c r="W327" i="13"/>
  <c r="V327" i="13"/>
  <c r="W328" i="13"/>
  <c r="V328" i="13"/>
  <c r="V329" i="13"/>
  <c r="W329" i="13"/>
  <c r="Z323" i="13"/>
  <c r="Y323" i="13"/>
  <c r="Z324" i="13"/>
  <c r="Y324" i="13"/>
  <c r="Y325" i="13"/>
  <c r="Z325" i="13"/>
  <c r="Y326" i="13"/>
  <c r="Z326" i="13"/>
  <c r="Y327" i="13"/>
  <c r="Z327" i="13"/>
  <c r="Z328" i="13"/>
  <c r="Y328" i="13"/>
  <c r="Z329" i="13"/>
  <c r="Y329" i="13"/>
  <c r="AB323" i="13"/>
  <c r="AC323" i="13"/>
  <c r="AC324" i="13"/>
  <c r="AB324" i="13"/>
  <c r="AB325" i="13"/>
  <c r="AC325" i="13"/>
  <c r="AB326" i="13"/>
  <c r="AC326" i="13"/>
  <c r="AC327" i="13"/>
  <c r="AB327" i="13"/>
  <c r="AC328" i="13"/>
  <c r="AB328" i="13"/>
  <c r="AB329" i="13"/>
  <c r="AC329" i="13"/>
  <c r="AF323" i="13"/>
  <c r="AE323" i="13"/>
  <c r="AF324" i="13"/>
  <c r="AE324" i="13"/>
  <c r="AF325" i="13"/>
  <c r="AE325" i="13"/>
  <c r="K448" i="13"/>
  <c r="AD420" i="13"/>
  <c r="K462" i="13"/>
  <c r="AA448" i="13"/>
  <c r="AA441" i="13"/>
  <c r="AD427" i="13"/>
  <c r="K469" i="13"/>
  <c r="AA469" i="13"/>
  <c r="K455" i="13"/>
  <c r="AD413" i="13"/>
  <c r="N420" i="13"/>
  <c r="AA476" i="13"/>
  <c r="N427" i="13"/>
  <c r="AA455" i="13"/>
  <c r="K476" i="13"/>
  <c r="K441" i="13"/>
  <c r="AA462" i="13"/>
  <c r="N413" i="13"/>
  <c r="P337" i="13" l="1"/>
  <c r="P336" i="13"/>
  <c r="P335" i="13"/>
  <c r="P334" i="13"/>
  <c r="O337" i="13"/>
  <c r="O336" i="13"/>
  <c r="O335" i="13"/>
  <c r="O334" i="13"/>
  <c r="C330" i="13"/>
  <c r="AF330" i="13"/>
  <c r="D331" i="13"/>
  <c r="C331" i="13"/>
  <c r="D332" i="13"/>
  <c r="C332" i="13"/>
  <c r="C333" i="13"/>
  <c r="D333" i="13"/>
  <c r="C334" i="13"/>
  <c r="D334" i="13"/>
  <c r="D335" i="13"/>
  <c r="C335" i="13"/>
  <c r="C336" i="13"/>
  <c r="D336" i="13"/>
  <c r="C337" i="13"/>
  <c r="D337" i="13"/>
  <c r="F331" i="13"/>
  <c r="G331" i="13"/>
  <c r="F332" i="13"/>
  <c r="G332" i="13"/>
  <c r="F333" i="13"/>
  <c r="G333" i="13"/>
  <c r="F334" i="13"/>
  <c r="G334" i="13"/>
  <c r="G335" i="13"/>
  <c r="F335" i="13"/>
  <c r="G336" i="13"/>
  <c r="F336" i="13"/>
  <c r="F337" i="13"/>
  <c r="G337" i="13"/>
  <c r="I331" i="13"/>
  <c r="J331" i="13"/>
  <c r="J332" i="13"/>
  <c r="I332" i="13"/>
  <c r="J333" i="13"/>
  <c r="I333" i="13"/>
  <c r="J334" i="13"/>
  <c r="I334" i="13"/>
  <c r="J335" i="13"/>
  <c r="I335" i="13"/>
  <c r="J336" i="13"/>
  <c r="I336" i="13"/>
  <c r="J337" i="13"/>
  <c r="I337" i="13"/>
  <c r="M331" i="13"/>
  <c r="L331" i="13"/>
  <c r="L332" i="13"/>
  <c r="M332" i="13"/>
  <c r="M333" i="13"/>
  <c r="L333" i="13"/>
  <c r="L334" i="13"/>
  <c r="M334" i="13"/>
  <c r="M335" i="13"/>
  <c r="L335" i="13"/>
  <c r="M336" i="13"/>
  <c r="L336" i="13"/>
  <c r="M337" i="13"/>
  <c r="L337" i="13"/>
  <c r="O331" i="13"/>
  <c r="P331" i="13"/>
  <c r="O332" i="13"/>
  <c r="P332" i="13"/>
  <c r="P333" i="13"/>
  <c r="O333" i="13"/>
  <c r="AA463" i="13"/>
  <c r="K477" i="13"/>
  <c r="N428" i="13"/>
  <c r="K456" i="13"/>
  <c r="AA470" i="13"/>
  <c r="AD435" i="13"/>
  <c r="AA449" i="13"/>
  <c r="N435" i="13"/>
  <c r="AA477" i="13"/>
  <c r="K470" i="13"/>
  <c r="AD428" i="13"/>
  <c r="K463" i="13"/>
  <c r="AD421" i="13"/>
  <c r="AA456" i="13"/>
  <c r="N421" i="13"/>
  <c r="K449" i="13"/>
  <c r="P338" i="13" l="1"/>
  <c r="AF337" i="13"/>
  <c r="AF336" i="13"/>
  <c r="AF335" i="13"/>
  <c r="AF334" i="13"/>
  <c r="AE337" i="13"/>
  <c r="AE336" i="13"/>
  <c r="AE335" i="13"/>
  <c r="AE334" i="13"/>
  <c r="S330" i="13"/>
  <c r="S331" i="13"/>
  <c r="T331" i="13"/>
  <c r="T332" i="13"/>
  <c r="S332" i="13"/>
  <c r="S333" i="13"/>
  <c r="T333" i="13"/>
  <c r="S334" i="13"/>
  <c r="T334" i="13"/>
  <c r="S335" i="13"/>
  <c r="T335" i="13"/>
  <c r="T336" i="13"/>
  <c r="S336" i="13"/>
  <c r="S337" i="13"/>
  <c r="T337" i="13"/>
  <c r="V331" i="13"/>
  <c r="W331" i="13"/>
  <c r="V332" i="13"/>
  <c r="W332" i="13"/>
  <c r="V333" i="13"/>
  <c r="W333" i="13"/>
  <c r="W334" i="13"/>
  <c r="V334" i="13"/>
  <c r="W335" i="13"/>
  <c r="V335" i="13"/>
  <c r="W336" i="13"/>
  <c r="V336" i="13"/>
  <c r="W337" i="13"/>
  <c r="V337" i="13"/>
  <c r="Y331" i="13"/>
  <c r="Z331" i="13"/>
  <c r="Z332" i="13"/>
  <c r="Y332" i="13"/>
  <c r="Y333" i="13"/>
  <c r="Z333" i="13"/>
  <c r="Z334" i="13"/>
  <c r="Y334" i="13"/>
  <c r="Z335" i="13"/>
  <c r="Y335" i="13"/>
  <c r="Z336" i="13"/>
  <c r="Y336" i="13"/>
  <c r="Y337" i="13"/>
  <c r="Z337" i="13"/>
  <c r="AB331" i="13"/>
  <c r="AC331" i="13"/>
  <c r="AC332" i="13"/>
  <c r="AB332" i="13"/>
  <c r="AC333" i="13"/>
  <c r="AB333" i="13"/>
  <c r="AC334" i="13"/>
  <c r="AB334" i="13"/>
  <c r="AC335" i="13"/>
  <c r="AB335" i="13"/>
  <c r="AC336" i="13"/>
  <c r="AB336" i="13"/>
  <c r="AB337" i="13"/>
  <c r="AC337" i="13"/>
  <c r="AF331" i="13"/>
  <c r="AE331" i="13"/>
  <c r="AE332" i="13"/>
  <c r="AF332" i="13"/>
  <c r="AF333" i="13"/>
  <c r="AE333" i="13"/>
  <c r="AD429" i="13"/>
  <c r="AD436" i="13"/>
  <c r="AA457" i="13"/>
  <c r="K464" i="13"/>
  <c r="N436" i="13"/>
  <c r="AD443" i="13"/>
  <c r="N429" i="13"/>
  <c r="K471" i="13"/>
  <c r="N443" i="13"/>
  <c r="AA478" i="13"/>
  <c r="AA471" i="13"/>
  <c r="K457" i="13"/>
  <c r="K478" i="13"/>
  <c r="AA464" i="13"/>
  <c r="P345" i="13" l="1"/>
  <c r="P344" i="13"/>
  <c r="P343" i="13"/>
  <c r="P342" i="13"/>
  <c r="O345" i="13"/>
  <c r="O344" i="13"/>
  <c r="O343" i="13"/>
  <c r="O342" i="13"/>
  <c r="C338" i="13"/>
  <c r="AF338" i="13"/>
  <c r="C339" i="13"/>
  <c r="D339" i="13"/>
  <c r="D340" i="13"/>
  <c r="C340" i="13"/>
  <c r="C341" i="13"/>
  <c r="D341" i="13"/>
  <c r="C342" i="13"/>
  <c r="D342" i="13"/>
  <c r="D343" i="13"/>
  <c r="C343" i="13"/>
  <c r="D344" i="13"/>
  <c r="C344" i="13"/>
  <c r="D345" i="13"/>
  <c r="C345" i="13"/>
  <c r="F339" i="13"/>
  <c r="G339" i="13"/>
  <c r="F340" i="13"/>
  <c r="G340" i="13"/>
  <c r="G341" i="13"/>
  <c r="F341" i="13"/>
  <c r="F342" i="13"/>
  <c r="G342" i="13"/>
  <c r="F343" i="13"/>
  <c r="G343" i="13"/>
  <c r="G344" i="13"/>
  <c r="F344" i="13"/>
  <c r="G345" i="13"/>
  <c r="F345" i="13"/>
  <c r="J339" i="13"/>
  <c r="I339" i="13"/>
  <c r="I340" i="13"/>
  <c r="J340" i="13"/>
  <c r="I341" i="13"/>
  <c r="J341" i="13"/>
  <c r="I342" i="13"/>
  <c r="J342" i="13"/>
  <c r="I343" i="13"/>
  <c r="J343" i="13"/>
  <c r="I344" i="13"/>
  <c r="J344" i="13"/>
  <c r="J345" i="13"/>
  <c r="I345" i="13"/>
  <c r="M339" i="13"/>
  <c r="L339" i="13"/>
  <c r="M340" i="13"/>
  <c r="L340" i="13"/>
  <c r="M341" i="13"/>
  <c r="L341" i="13"/>
  <c r="L342" i="13"/>
  <c r="M342" i="13"/>
  <c r="L343" i="13"/>
  <c r="M343" i="13"/>
  <c r="M344" i="13"/>
  <c r="L344" i="13"/>
  <c r="L345" i="13"/>
  <c r="M345" i="13"/>
  <c r="O339" i="13"/>
  <c r="P339" i="13"/>
  <c r="P340" i="13"/>
  <c r="O340" i="13"/>
  <c r="O341" i="13"/>
  <c r="P341" i="13"/>
  <c r="AD444" i="13"/>
  <c r="AD451" i="13"/>
  <c r="AA479" i="13"/>
  <c r="K465" i="13"/>
  <c r="AA472" i="13"/>
  <c r="K472" i="13"/>
  <c r="N437" i="13"/>
  <c r="AA465" i="13"/>
  <c r="K479" i="13"/>
  <c r="N451" i="13"/>
  <c r="N444" i="13"/>
  <c r="AD437" i="13"/>
  <c r="P346" i="13" l="1"/>
  <c r="AF345" i="13"/>
  <c r="AF344" i="13"/>
  <c r="AF343" i="13"/>
  <c r="AF342" i="13"/>
  <c r="AE345" i="13"/>
  <c r="AE344" i="13"/>
  <c r="AE343" i="13"/>
  <c r="AE342" i="13"/>
  <c r="S338" i="13"/>
  <c r="T339" i="13"/>
  <c r="S339" i="13"/>
  <c r="S340" i="13"/>
  <c r="T340" i="13"/>
  <c r="S341" i="13"/>
  <c r="T341" i="13"/>
  <c r="S342" i="13"/>
  <c r="T342" i="13"/>
  <c r="T343" i="13"/>
  <c r="S343" i="13"/>
  <c r="S344" i="13"/>
  <c r="T344" i="13"/>
  <c r="S345" i="13"/>
  <c r="T345" i="13"/>
  <c r="V339" i="13"/>
  <c r="W339" i="13"/>
  <c r="V340" i="13"/>
  <c r="W340" i="13"/>
  <c r="W341" i="13"/>
  <c r="V341" i="13"/>
  <c r="W342" i="13"/>
  <c r="V342" i="13"/>
  <c r="W343" i="13"/>
  <c r="V343" i="13"/>
  <c r="W344" i="13"/>
  <c r="V344" i="13"/>
  <c r="W345" i="13"/>
  <c r="V345" i="13"/>
  <c r="Y339" i="13"/>
  <c r="Z339" i="13"/>
  <c r="Z340" i="13"/>
  <c r="Y340" i="13"/>
  <c r="Z341" i="13"/>
  <c r="Y341" i="13"/>
  <c r="Y342" i="13"/>
  <c r="Z342" i="13"/>
  <c r="Y343" i="13"/>
  <c r="Z343" i="13"/>
  <c r="Y344" i="13"/>
  <c r="Z344" i="13"/>
  <c r="Z345" i="13"/>
  <c r="Y345" i="13"/>
  <c r="AC339" i="13"/>
  <c r="AB339" i="13"/>
  <c r="AC340" i="13"/>
  <c r="AB340" i="13"/>
  <c r="AB341" i="13"/>
  <c r="AC341" i="13"/>
  <c r="AC342" i="13"/>
  <c r="AB342" i="13"/>
  <c r="AC343" i="13"/>
  <c r="AB343" i="13"/>
  <c r="AC344" i="13"/>
  <c r="AB344" i="13"/>
  <c r="AB345" i="13"/>
  <c r="AC345" i="13"/>
  <c r="AE339" i="13"/>
  <c r="AF339" i="13"/>
  <c r="AE340" i="13"/>
  <c r="AF340" i="13"/>
  <c r="AF341" i="13"/>
  <c r="AE341" i="13"/>
  <c r="N445" i="13"/>
  <c r="N452" i="13"/>
  <c r="K480" i="13"/>
  <c r="AD459" i="13"/>
  <c r="K473" i="13"/>
  <c r="AA480" i="13"/>
  <c r="N459" i="13"/>
  <c r="AD452" i="13"/>
  <c r="AA473" i="13"/>
  <c r="AD445" i="13"/>
  <c r="O353" i="13" l="1"/>
  <c r="O352" i="13"/>
  <c r="O351" i="13"/>
  <c r="O350" i="13"/>
  <c r="P353" i="13"/>
  <c r="P350" i="13"/>
  <c r="C346" i="13"/>
  <c r="P351" i="13"/>
  <c r="AF346" i="13"/>
  <c r="P352" i="13"/>
  <c r="D347" i="13"/>
  <c r="C347" i="13"/>
  <c r="D348" i="13"/>
  <c r="C348" i="13"/>
  <c r="D349" i="13"/>
  <c r="C349" i="13"/>
  <c r="D350" i="13"/>
  <c r="C350" i="13"/>
  <c r="D351" i="13"/>
  <c r="C351" i="13"/>
  <c r="C352" i="13"/>
  <c r="D352" i="13"/>
  <c r="D353" i="13"/>
  <c r="C353" i="13"/>
  <c r="F347" i="13"/>
  <c r="G347" i="13"/>
  <c r="G348" i="13"/>
  <c r="F348" i="13"/>
  <c r="G349" i="13"/>
  <c r="F349" i="13"/>
  <c r="F350" i="13"/>
  <c r="G350" i="13"/>
  <c r="G351" i="13"/>
  <c r="F351" i="13"/>
  <c r="F352" i="13"/>
  <c r="G352" i="13"/>
  <c r="G353" i="13"/>
  <c r="F353" i="13"/>
  <c r="I347" i="13"/>
  <c r="J347" i="13"/>
  <c r="I348" i="13"/>
  <c r="J348" i="13"/>
  <c r="I349" i="13"/>
  <c r="J349" i="13"/>
  <c r="J350" i="13"/>
  <c r="I350" i="13"/>
  <c r="J351" i="13"/>
  <c r="I351" i="13"/>
  <c r="J352" i="13"/>
  <c r="I352" i="13"/>
  <c r="I353" i="13"/>
  <c r="J353" i="13"/>
  <c r="M347" i="13"/>
  <c r="L347" i="13"/>
  <c r="M348" i="13"/>
  <c r="L348" i="13"/>
  <c r="L349" i="13"/>
  <c r="M349" i="13"/>
  <c r="M350" i="13"/>
  <c r="L350" i="13"/>
  <c r="M351" i="13"/>
  <c r="L351" i="13"/>
  <c r="M352" i="13"/>
  <c r="L352" i="13"/>
  <c r="M353" i="13"/>
  <c r="L353" i="13"/>
  <c r="P347" i="13"/>
  <c r="O347" i="13"/>
  <c r="P348" i="13"/>
  <c r="O348" i="13"/>
  <c r="P349" i="13"/>
  <c r="O349" i="13"/>
  <c r="K481" i="13"/>
  <c r="N467" i="13"/>
  <c r="N460" i="13"/>
  <c r="AA481" i="13"/>
  <c r="AD460" i="13"/>
  <c r="N453" i="13"/>
  <c r="AD467" i="13"/>
  <c r="AD453" i="13"/>
  <c r="AF351" i="13" l="1"/>
  <c r="AE350" i="13"/>
  <c r="P354" i="13"/>
  <c r="AF352" i="13"/>
  <c r="AE351" i="13"/>
  <c r="AF353" i="13"/>
  <c r="AE352" i="13"/>
  <c r="AE353" i="13"/>
  <c r="AF350" i="13"/>
  <c r="S346" i="13"/>
  <c r="S347" i="13"/>
  <c r="T347" i="13"/>
  <c r="S348" i="13"/>
  <c r="T348" i="13"/>
  <c r="T349" i="13"/>
  <c r="S349" i="13"/>
  <c r="S350" i="13"/>
  <c r="T350" i="13"/>
  <c r="S351" i="13"/>
  <c r="T351" i="13"/>
  <c r="S352" i="13"/>
  <c r="T352" i="13"/>
  <c r="S353" i="13"/>
  <c r="T353" i="13"/>
  <c r="V347" i="13"/>
  <c r="W347" i="13"/>
  <c r="V348" i="13"/>
  <c r="W348" i="13"/>
  <c r="V349" i="13"/>
  <c r="W349" i="13"/>
  <c r="V350" i="13"/>
  <c r="W350" i="13"/>
  <c r="V351" i="13"/>
  <c r="W351" i="13"/>
  <c r="V352" i="13"/>
  <c r="W352" i="13"/>
  <c r="W353" i="13"/>
  <c r="V353" i="13"/>
  <c r="Z347" i="13"/>
  <c r="Y347" i="13"/>
  <c r="Z348" i="13"/>
  <c r="Y348" i="13"/>
  <c r="Z349" i="13"/>
  <c r="Y349" i="13"/>
  <c r="Z350" i="13"/>
  <c r="Y350" i="13"/>
  <c r="Z351" i="13"/>
  <c r="Y351" i="13"/>
  <c r="Z352" i="13"/>
  <c r="Y352" i="13"/>
  <c r="Y353" i="13"/>
  <c r="Z353" i="13"/>
  <c r="AC347" i="13"/>
  <c r="AB347" i="13"/>
  <c r="AB348" i="13"/>
  <c r="AC348" i="13"/>
  <c r="AC349" i="13"/>
  <c r="AB349" i="13"/>
  <c r="AC350" i="13"/>
  <c r="AB350" i="13"/>
  <c r="AB351" i="13"/>
  <c r="AC351" i="13"/>
  <c r="AC352" i="13"/>
  <c r="AB352" i="13"/>
  <c r="AB353" i="13"/>
  <c r="AC353" i="13"/>
  <c r="AF347" i="13"/>
  <c r="AE347" i="13"/>
  <c r="AE348" i="13"/>
  <c r="AF348" i="13"/>
  <c r="AF349" i="13"/>
  <c r="AE349" i="13"/>
  <c r="AD468" i="13"/>
  <c r="AD475" i="13"/>
  <c r="N461" i="13"/>
  <c r="N468" i="13"/>
  <c r="AD461" i="13"/>
  <c r="N475" i="13"/>
  <c r="O361" i="13" l="1"/>
  <c r="O360" i="13"/>
  <c r="O359" i="13"/>
  <c r="O358" i="13"/>
  <c r="C354" i="13"/>
  <c r="P360" i="13"/>
  <c r="P361" i="13"/>
  <c r="P358" i="13"/>
  <c r="P359" i="13"/>
  <c r="AF354" i="13"/>
  <c r="C355" i="13"/>
  <c r="D355" i="13"/>
  <c r="C356" i="13"/>
  <c r="D356" i="13"/>
  <c r="C357" i="13"/>
  <c r="D357" i="13"/>
  <c r="C358" i="13"/>
  <c r="D358" i="13"/>
  <c r="C359" i="13"/>
  <c r="D359" i="13"/>
  <c r="C360" i="13"/>
  <c r="D360" i="13"/>
  <c r="D361" i="13"/>
  <c r="C361" i="13"/>
  <c r="G355" i="13"/>
  <c r="F355" i="13"/>
  <c r="F356" i="13"/>
  <c r="G356" i="13"/>
  <c r="F357" i="13"/>
  <c r="G357" i="13"/>
  <c r="F358" i="13"/>
  <c r="G358" i="13"/>
  <c r="G359" i="13"/>
  <c r="F359" i="13"/>
  <c r="G360" i="13"/>
  <c r="F360" i="13"/>
  <c r="G361" i="13"/>
  <c r="F361" i="13"/>
  <c r="J355" i="13"/>
  <c r="I355" i="13"/>
  <c r="I356" i="13"/>
  <c r="J356" i="13"/>
  <c r="I357" i="13"/>
  <c r="J357" i="13"/>
  <c r="I358" i="13"/>
  <c r="J358" i="13"/>
  <c r="J359" i="13"/>
  <c r="I359" i="13"/>
  <c r="J360" i="13"/>
  <c r="I360" i="13"/>
  <c r="J361" i="13"/>
  <c r="I361" i="13"/>
  <c r="M355" i="13"/>
  <c r="L355" i="13"/>
  <c r="M356" i="13"/>
  <c r="L356" i="13"/>
  <c r="M357" i="13"/>
  <c r="L357" i="13"/>
  <c r="L358" i="13"/>
  <c r="M358" i="13"/>
  <c r="M359" i="13"/>
  <c r="L359" i="13"/>
  <c r="M360" i="13"/>
  <c r="L360" i="13"/>
  <c r="M361" i="13"/>
  <c r="L361" i="13"/>
  <c r="O355" i="13"/>
  <c r="P355" i="13"/>
  <c r="O356" i="13"/>
  <c r="P356" i="13"/>
  <c r="P357" i="13"/>
  <c r="O357" i="13"/>
  <c r="N469" i="13"/>
  <c r="AD476" i="13"/>
  <c r="AD469" i="13"/>
  <c r="N476" i="13"/>
  <c r="AE361" i="13" l="1"/>
  <c r="AF358" i="13"/>
  <c r="S354" i="13"/>
  <c r="AF359" i="13"/>
  <c r="AE358" i="13"/>
  <c r="P362" i="13"/>
  <c r="AF360" i="13"/>
  <c r="AE359" i="13"/>
  <c r="AF361" i="13"/>
  <c r="AE360" i="13"/>
  <c r="S355" i="13"/>
  <c r="T355" i="13"/>
  <c r="S356" i="13"/>
  <c r="T356" i="13"/>
  <c r="S357" i="13"/>
  <c r="T357" i="13"/>
  <c r="T358" i="13"/>
  <c r="S358" i="13"/>
  <c r="T359" i="13"/>
  <c r="S359" i="13"/>
  <c r="T360" i="13"/>
  <c r="S360" i="13"/>
  <c r="S361" i="13"/>
  <c r="T361" i="13"/>
  <c r="W355" i="13"/>
  <c r="V355" i="13"/>
  <c r="W356" i="13"/>
  <c r="V356" i="13"/>
  <c r="V357" i="13"/>
  <c r="W357" i="13"/>
  <c r="W358" i="13"/>
  <c r="V358" i="13"/>
  <c r="V359" i="13"/>
  <c r="W359" i="13"/>
  <c r="V360" i="13"/>
  <c r="W360" i="13"/>
  <c r="W361" i="13"/>
  <c r="V361" i="13"/>
  <c r="Y355" i="13"/>
  <c r="Z355" i="13"/>
  <c r="Y356" i="13"/>
  <c r="Z356" i="13"/>
  <c r="Y357" i="13"/>
  <c r="Z357" i="13"/>
  <c r="Z358" i="13"/>
  <c r="Y358" i="13"/>
  <c r="Z359" i="13"/>
  <c r="Y359" i="13"/>
  <c r="Z360" i="13"/>
  <c r="Y360" i="13"/>
  <c r="Y361" i="13"/>
  <c r="Z361" i="13"/>
  <c r="AC355" i="13"/>
  <c r="AB355" i="13"/>
  <c r="AC356" i="13"/>
  <c r="AB356" i="13"/>
  <c r="AB357" i="13"/>
  <c r="AC357" i="13"/>
  <c r="AC358" i="13"/>
  <c r="AB358" i="13"/>
  <c r="AB359" i="13"/>
  <c r="AC359" i="13"/>
  <c r="AC360" i="13"/>
  <c r="AB360" i="13"/>
  <c r="AB361" i="13"/>
  <c r="AC361" i="13"/>
  <c r="AF355" i="13"/>
  <c r="AE355" i="13"/>
  <c r="AE356" i="13"/>
  <c r="AF356" i="13"/>
  <c r="AE357" i="13"/>
  <c r="AF357" i="13"/>
  <c r="AD477" i="13"/>
  <c r="N477" i="13"/>
  <c r="P431" i="13" l="1"/>
  <c r="P432" i="13"/>
  <c r="P433" i="13"/>
  <c r="P430" i="13"/>
  <c r="O369" i="13"/>
  <c r="O368" i="13"/>
  <c r="O367" i="13"/>
  <c r="O366" i="13"/>
  <c r="C362" i="13"/>
  <c r="P367" i="13"/>
  <c r="AF362" i="13"/>
  <c r="P368" i="13"/>
  <c r="P369" i="13"/>
  <c r="P366" i="13"/>
  <c r="C363" i="13"/>
  <c r="D363" i="13"/>
  <c r="C364" i="13"/>
  <c r="D364" i="13"/>
  <c r="D365" i="13"/>
  <c r="C365" i="13"/>
  <c r="C366" i="13"/>
  <c r="D366" i="13"/>
  <c r="D367" i="13"/>
  <c r="C367" i="13"/>
  <c r="C368" i="13"/>
  <c r="D368" i="13"/>
  <c r="D369" i="13"/>
  <c r="C369" i="13"/>
  <c r="F363" i="13"/>
  <c r="D427" i="13"/>
  <c r="G363" i="13"/>
  <c r="C427" i="13"/>
  <c r="G364" i="13"/>
  <c r="F364" i="13"/>
  <c r="F365" i="13"/>
  <c r="G365" i="13"/>
  <c r="D428" i="13"/>
  <c r="D429" i="13"/>
  <c r="G366" i="13"/>
  <c r="F366" i="13"/>
  <c r="G367" i="13"/>
  <c r="F367" i="13"/>
  <c r="D430" i="13"/>
  <c r="D431" i="13"/>
  <c r="F368" i="13"/>
  <c r="G368" i="13"/>
  <c r="G369" i="13"/>
  <c r="F369" i="13"/>
  <c r="D432" i="13"/>
  <c r="I363" i="13"/>
  <c r="D433" i="13"/>
  <c r="J363" i="13"/>
  <c r="I364" i="13"/>
  <c r="J364" i="13"/>
  <c r="G427" i="13"/>
  <c r="I365" i="13"/>
  <c r="G428" i="13"/>
  <c r="J365" i="13"/>
  <c r="I366" i="13"/>
  <c r="J366" i="13"/>
  <c r="G429" i="13"/>
  <c r="J367" i="13"/>
  <c r="I367" i="13"/>
  <c r="G430" i="13"/>
  <c r="G431" i="13"/>
  <c r="J368" i="13"/>
  <c r="I368" i="13"/>
  <c r="I369" i="13"/>
  <c r="G432" i="13"/>
  <c r="J369" i="13"/>
  <c r="G433" i="13"/>
  <c r="L363" i="13"/>
  <c r="M363" i="13"/>
  <c r="L364" i="13"/>
  <c r="J427" i="13"/>
  <c r="M364" i="13"/>
  <c r="M365" i="13"/>
  <c r="L365" i="13"/>
  <c r="J428" i="13"/>
  <c r="L366" i="13"/>
  <c r="J429" i="13"/>
  <c r="M366" i="13"/>
  <c r="L367" i="13"/>
  <c r="M367" i="13"/>
  <c r="J430" i="13"/>
  <c r="M368" i="13"/>
  <c r="L368" i="13"/>
  <c r="J431" i="13"/>
  <c r="M369" i="13"/>
  <c r="J432" i="13"/>
  <c r="L369" i="13"/>
  <c r="J433" i="13"/>
  <c r="P363" i="13"/>
  <c r="O363" i="13"/>
  <c r="M427" i="13"/>
  <c r="O364" i="13"/>
  <c r="P364" i="13"/>
  <c r="M428" i="13"/>
  <c r="P365" i="13"/>
  <c r="O365" i="13"/>
  <c r="M429" i="13"/>
  <c r="M430" i="13"/>
  <c r="M431" i="13"/>
  <c r="M432" i="13"/>
  <c r="M433" i="13"/>
  <c r="P427" i="13"/>
  <c r="P428" i="13"/>
  <c r="P429" i="13"/>
  <c r="AF433" i="13" l="1"/>
  <c r="AE432" i="13"/>
  <c r="AE433" i="13"/>
  <c r="AF430" i="13"/>
  <c r="AF431" i="13"/>
  <c r="AE430" i="13"/>
  <c r="AF432" i="13"/>
  <c r="AE431" i="13"/>
  <c r="AF369" i="13"/>
  <c r="AE368" i="13"/>
  <c r="AE369" i="13"/>
  <c r="AF366" i="13"/>
  <c r="S362" i="13"/>
  <c r="AF367" i="13"/>
  <c r="AE366" i="13"/>
  <c r="P370" i="13"/>
  <c r="AF368" i="13"/>
  <c r="AE367" i="13"/>
  <c r="T363" i="13"/>
  <c r="S363" i="13"/>
  <c r="S364" i="13"/>
  <c r="T364" i="13"/>
  <c r="T365" i="13"/>
  <c r="S365" i="13"/>
  <c r="T366" i="13"/>
  <c r="S366" i="13"/>
  <c r="T367" i="13"/>
  <c r="S367" i="13"/>
  <c r="S368" i="13"/>
  <c r="T368" i="13"/>
  <c r="T369" i="13"/>
  <c r="S369" i="13"/>
  <c r="V363" i="13"/>
  <c r="T427" i="13"/>
  <c r="W363" i="13"/>
  <c r="S427" i="13"/>
  <c r="V364" i="13"/>
  <c r="W364" i="13"/>
  <c r="V365" i="13"/>
  <c r="T428" i="13"/>
  <c r="W365" i="13"/>
  <c r="S428" i="13"/>
  <c r="V366" i="13"/>
  <c r="S429" i="13"/>
  <c r="W366" i="13"/>
  <c r="T429" i="13"/>
  <c r="V367" i="13"/>
  <c r="S430" i="13"/>
  <c r="W367" i="13"/>
  <c r="T430" i="13"/>
  <c r="V368" i="13"/>
  <c r="S431" i="13"/>
  <c r="T431" i="13"/>
  <c r="W368" i="13"/>
  <c r="S432" i="13"/>
  <c r="W369" i="13"/>
  <c r="V369" i="13"/>
  <c r="T432" i="13"/>
  <c r="Y363" i="13"/>
  <c r="T433" i="13"/>
  <c r="Z363" i="13"/>
  <c r="S433" i="13"/>
  <c r="W427" i="13"/>
  <c r="Z364" i="13"/>
  <c r="Y364" i="13"/>
  <c r="V427" i="13"/>
  <c r="Y365" i="13"/>
  <c r="W428" i="13"/>
  <c r="Z365" i="13"/>
  <c r="V428" i="13"/>
  <c r="V429" i="13"/>
  <c r="Z366" i="13"/>
  <c r="Y366" i="13"/>
  <c r="W429" i="13"/>
  <c r="Z367" i="13"/>
  <c r="W430" i="13"/>
  <c r="Y367" i="13"/>
  <c r="V430" i="13"/>
  <c r="V431" i="13"/>
  <c r="W431" i="13"/>
  <c r="Z368" i="13"/>
  <c r="Y368" i="13"/>
  <c r="Y369" i="13"/>
  <c r="Z369" i="13"/>
  <c r="W432" i="13"/>
  <c r="V432" i="13"/>
  <c r="AC363" i="13"/>
  <c r="AB363" i="13"/>
  <c r="V433" i="13"/>
  <c r="W433" i="13"/>
  <c r="AC364" i="13"/>
  <c r="Y427" i="13"/>
  <c r="AB364" i="13"/>
  <c r="Z427" i="13"/>
  <c r="AB365" i="13"/>
  <c r="Y428" i="13"/>
  <c r="Z428" i="13"/>
  <c r="AC365" i="13"/>
  <c r="AC366" i="13"/>
  <c r="Y429" i="13"/>
  <c r="AB366" i="13"/>
  <c r="Z429" i="13"/>
  <c r="Y430" i="13"/>
  <c r="AB367" i="13"/>
  <c r="Z430" i="13"/>
  <c r="AC367" i="13"/>
  <c r="AC368" i="13"/>
  <c r="Z431" i="13"/>
  <c r="AB368" i="13"/>
  <c r="Y431" i="13"/>
  <c r="Y432" i="13"/>
  <c r="AC369" i="13"/>
  <c r="AB369" i="13"/>
  <c r="Z432" i="13"/>
  <c r="AE363" i="13"/>
  <c r="Y433" i="13"/>
  <c r="Z433" i="13"/>
  <c r="AF363" i="13"/>
  <c r="AE364" i="13"/>
  <c r="AF364" i="13"/>
  <c r="AC427" i="13"/>
  <c r="AB427" i="13"/>
  <c r="AF365" i="13"/>
  <c r="AE365" i="13"/>
  <c r="AC428" i="13"/>
  <c r="AB428" i="13"/>
  <c r="AB429" i="13"/>
  <c r="AC429" i="13"/>
  <c r="AC430" i="13"/>
  <c r="AB430" i="13"/>
  <c r="AB431" i="13"/>
  <c r="AC431" i="13"/>
  <c r="AC432" i="13"/>
  <c r="AB432" i="13"/>
  <c r="AB433" i="13"/>
  <c r="AC433" i="13"/>
  <c r="AE427" i="13"/>
  <c r="AF427" i="13"/>
  <c r="AE428" i="13"/>
  <c r="AF428" i="13"/>
  <c r="AF429" i="13"/>
  <c r="AE429" i="13"/>
  <c r="O377" i="13" l="1"/>
  <c r="O376" i="13"/>
  <c r="O375" i="13"/>
  <c r="O374" i="13"/>
  <c r="C370" i="13"/>
  <c r="P377" i="13"/>
  <c r="P374" i="13"/>
  <c r="P375" i="13"/>
  <c r="AF370" i="13"/>
  <c r="P376" i="13"/>
  <c r="D371" i="13"/>
  <c r="C371" i="13"/>
  <c r="D372" i="13"/>
  <c r="C372" i="13"/>
  <c r="D373" i="13"/>
  <c r="C373" i="13"/>
  <c r="D374" i="13"/>
  <c r="C374" i="13"/>
  <c r="C375" i="13"/>
  <c r="D375" i="13"/>
  <c r="D376" i="13"/>
  <c r="C376" i="13"/>
  <c r="D377" i="13"/>
  <c r="C377" i="13"/>
  <c r="F371" i="13"/>
  <c r="G371" i="13"/>
  <c r="G372" i="13"/>
  <c r="F372" i="13"/>
  <c r="F373" i="13"/>
  <c r="G373" i="13"/>
  <c r="F374" i="13"/>
  <c r="G374" i="13"/>
  <c r="F375" i="13"/>
  <c r="G375" i="13"/>
  <c r="G376" i="13"/>
  <c r="F376" i="13"/>
  <c r="F377" i="13"/>
  <c r="G377" i="13"/>
  <c r="J371" i="13"/>
  <c r="I371" i="13"/>
  <c r="I372" i="13"/>
  <c r="J372" i="13"/>
  <c r="J373" i="13"/>
  <c r="I373" i="13"/>
  <c r="I374" i="13"/>
  <c r="J374" i="13"/>
  <c r="J375" i="13"/>
  <c r="I375" i="13"/>
  <c r="J376" i="13"/>
  <c r="I376" i="13"/>
  <c r="J377" i="13"/>
  <c r="I377" i="13"/>
  <c r="M371" i="13"/>
  <c r="L371" i="13"/>
  <c r="M372" i="13"/>
  <c r="L372" i="13"/>
  <c r="L373" i="13"/>
  <c r="M373" i="13"/>
  <c r="L374" i="13"/>
  <c r="M374" i="13"/>
  <c r="M375" i="13"/>
  <c r="L375" i="13"/>
  <c r="L376" i="13"/>
  <c r="M376" i="13"/>
  <c r="M377" i="13"/>
  <c r="L377" i="13"/>
  <c r="P371" i="13"/>
  <c r="O371" i="13"/>
  <c r="P372" i="13"/>
  <c r="O372" i="13"/>
  <c r="P373" i="13"/>
  <c r="O373" i="13"/>
  <c r="AE377" i="13" l="1"/>
  <c r="AE376" i="13"/>
  <c r="AE375" i="13"/>
  <c r="AF376" i="13"/>
  <c r="P378" i="13"/>
  <c r="AF374" i="13"/>
  <c r="S370" i="13"/>
  <c r="AF377" i="13"/>
  <c r="AF375" i="13"/>
  <c r="AE374" i="13"/>
  <c r="T371" i="13"/>
  <c r="S371" i="13"/>
  <c r="S372" i="13"/>
  <c r="T372" i="13"/>
  <c r="S373" i="13"/>
  <c r="T373" i="13"/>
  <c r="T374" i="13"/>
  <c r="S374" i="13"/>
  <c r="S375" i="13"/>
  <c r="T375" i="13"/>
  <c r="S376" i="13"/>
  <c r="T376" i="13"/>
  <c r="T377" i="13"/>
  <c r="S377" i="13"/>
  <c r="V371" i="13"/>
  <c r="W371" i="13"/>
  <c r="W372" i="13"/>
  <c r="V372" i="13"/>
  <c r="V373" i="13"/>
  <c r="W373" i="13"/>
  <c r="V374" i="13"/>
  <c r="W374" i="13"/>
  <c r="W375" i="13"/>
  <c r="V375" i="13"/>
  <c r="V376" i="13"/>
  <c r="W376" i="13"/>
  <c r="W377" i="13"/>
  <c r="V377" i="13"/>
  <c r="Y371" i="13"/>
  <c r="Z371" i="13"/>
  <c r="Z372" i="13"/>
  <c r="Y372" i="13"/>
  <c r="Z373" i="13"/>
  <c r="Y373" i="13"/>
  <c r="Z374" i="13"/>
  <c r="Y374" i="13"/>
  <c r="Y375" i="13"/>
  <c r="Z375" i="13"/>
  <c r="Z376" i="13"/>
  <c r="Y376" i="13"/>
  <c r="Z377" i="13"/>
  <c r="Y377" i="13"/>
  <c r="AC371" i="13"/>
  <c r="AB371" i="13"/>
  <c r="AC372" i="13"/>
  <c r="AB372" i="13"/>
  <c r="AC373" i="13"/>
  <c r="AB373" i="13"/>
  <c r="AB374" i="13"/>
  <c r="AC374" i="13"/>
  <c r="AC375" i="13"/>
  <c r="AB375" i="13"/>
  <c r="AC376" i="13"/>
  <c r="AB376" i="13"/>
  <c r="AC377" i="13"/>
  <c r="AB377" i="13"/>
  <c r="AF371" i="13"/>
  <c r="AE371" i="13"/>
  <c r="AE372" i="13"/>
  <c r="AF372" i="13"/>
  <c r="AF373" i="13"/>
  <c r="AE373" i="13"/>
  <c r="O385" i="13" l="1"/>
  <c r="O384" i="13"/>
  <c r="O383" i="13"/>
  <c r="O382" i="13"/>
  <c r="C378" i="13"/>
  <c r="P384" i="13"/>
  <c r="P382" i="13"/>
  <c r="AF378" i="13"/>
  <c r="P385" i="13"/>
  <c r="P383" i="13"/>
  <c r="D379" i="13"/>
  <c r="C379" i="13"/>
  <c r="C380" i="13"/>
  <c r="D380" i="13"/>
  <c r="D381" i="13"/>
  <c r="C381" i="13"/>
  <c r="C382" i="13"/>
  <c r="D382" i="13"/>
  <c r="D383" i="13"/>
  <c r="C383" i="13"/>
  <c r="C384" i="13"/>
  <c r="D384" i="13"/>
  <c r="D385" i="13"/>
  <c r="C385" i="13"/>
  <c r="F379" i="13"/>
  <c r="G379" i="13"/>
  <c r="G380" i="13"/>
  <c r="F380" i="13"/>
  <c r="G381" i="13"/>
  <c r="F381" i="13"/>
  <c r="G382" i="13"/>
  <c r="F382" i="13"/>
  <c r="F383" i="13"/>
  <c r="G383" i="13"/>
  <c r="F384" i="13"/>
  <c r="G384" i="13"/>
  <c r="F385" i="13"/>
  <c r="G385" i="13"/>
  <c r="I379" i="13"/>
  <c r="J379" i="13"/>
  <c r="I380" i="13"/>
  <c r="J380" i="13"/>
  <c r="J381" i="13"/>
  <c r="I381" i="13"/>
  <c r="I382" i="13"/>
  <c r="J382" i="13"/>
  <c r="I383" i="13"/>
  <c r="J383" i="13"/>
  <c r="J384" i="13"/>
  <c r="I384" i="13"/>
  <c r="J385" i="13"/>
  <c r="I385" i="13"/>
  <c r="M379" i="13"/>
  <c r="L379" i="13"/>
  <c r="L380" i="13"/>
  <c r="M380" i="13"/>
  <c r="L381" i="13"/>
  <c r="M381" i="13"/>
  <c r="L382" i="13"/>
  <c r="M382" i="13"/>
  <c r="L383" i="13"/>
  <c r="M383" i="13"/>
  <c r="L384" i="13"/>
  <c r="M384" i="13"/>
  <c r="M385" i="13"/>
  <c r="L385" i="13"/>
  <c r="O379" i="13"/>
  <c r="P379" i="13"/>
  <c r="O380" i="13"/>
  <c r="P380" i="13"/>
  <c r="O381" i="13"/>
  <c r="P381" i="13"/>
  <c r="AE385" i="13" l="1"/>
  <c r="AE384" i="13"/>
  <c r="AE383" i="13"/>
  <c r="AE382" i="13"/>
  <c r="S378" i="13"/>
  <c r="P386" i="13"/>
  <c r="AF385" i="13"/>
  <c r="AF383" i="13"/>
  <c r="AF384" i="13"/>
  <c r="AF382" i="13"/>
  <c r="T379" i="13"/>
  <c r="S379" i="13"/>
  <c r="T380" i="13"/>
  <c r="S380" i="13"/>
  <c r="S381" i="13"/>
  <c r="T381" i="13"/>
  <c r="T382" i="13"/>
  <c r="S382" i="13"/>
  <c r="S383" i="13"/>
  <c r="T383" i="13"/>
  <c r="S384" i="13"/>
  <c r="T384" i="13"/>
  <c r="S385" i="13"/>
  <c r="T385" i="13"/>
  <c r="W379" i="13"/>
  <c r="V379" i="13"/>
  <c r="V380" i="13"/>
  <c r="W380" i="13"/>
  <c r="V381" i="13"/>
  <c r="W381" i="13"/>
  <c r="V382" i="13"/>
  <c r="W382" i="13"/>
  <c r="W383" i="13"/>
  <c r="V383" i="13"/>
  <c r="V384" i="13"/>
  <c r="W384" i="13"/>
  <c r="V385" i="13"/>
  <c r="W385" i="13"/>
  <c r="Z379" i="13"/>
  <c r="Y379" i="13"/>
  <c r="Z380" i="13"/>
  <c r="Y380" i="13"/>
  <c r="Z381" i="13"/>
  <c r="Y381" i="13"/>
  <c r="Y382" i="13"/>
  <c r="Z382" i="13"/>
  <c r="Z383" i="13"/>
  <c r="Y383" i="13"/>
  <c r="Z384" i="13"/>
  <c r="Y384" i="13"/>
  <c r="Z385" i="13"/>
  <c r="Y385" i="13"/>
  <c r="AB379" i="13"/>
  <c r="AC379" i="13"/>
  <c r="AB380" i="13"/>
  <c r="AC380" i="13"/>
  <c r="AC381" i="13"/>
  <c r="AB381" i="13"/>
  <c r="AB382" i="13"/>
  <c r="AC382" i="13"/>
  <c r="AC383" i="13"/>
  <c r="AB383" i="13"/>
  <c r="AB384" i="13"/>
  <c r="AC384" i="13"/>
  <c r="AC385" i="13"/>
  <c r="AB385" i="13"/>
  <c r="AE379" i="13"/>
  <c r="AF379" i="13"/>
  <c r="AE380" i="13"/>
  <c r="AF380" i="13"/>
  <c r="AE381" i="13"/>
  <c r="AF381" i="13"/>
  <c r="O393" i="13" l="1"/>
  <c r="O392" i="13"/>
  <c r="O391" i="13"/>
  <c r="O390" i="13"/>
  <c r="C386" i="13"/>
  <c r="P393" i="13"/>
  <c r="P391" i="13"/>
  <c r="P392" i="13"/>
  <c r="P390" i="13"/>
  <c r="AF386" i="13"/>
  <c r="D387" i="13"/>
  <c r="C387" i="13"/>
  <c r="C388" i="13"/>
  <c r="D388" i="13"/>
  <c r="C389" i="13"/>
  <c r="D389" i="13"/>
  <c r="D390" i="13"/>
  <c r="C390" i="13"/>
  <c r="C391" i="13"/>
  <c r="D391" i="13"/>
  <c r="D392" i="13"/>
  <c r="C392" i="13"/>
  <c r="D393" i="13"/>
  <c r="C393" i="13"/>
  <c r="F387" i="13"/>
  <c r="G387" i="13"/>
  <c r="F388" i="13"/>
  <c r="G388" i="13"/>
  <c r="F389" i="13"/>
  <c r="G389" i="13"/>
  <c r="G390" i="13"/>
  <c r="F390" i="13"/>
  <c r="F391" i="13"/>
  <c r="G391" i="13"/>
  <c r="F392" i="13"/>
  <c r="G392" i="13"/>
  <c r="F393" i="13"/>
  <c r="G393" i="13"/>
  <c r="I387" i="13"/>
  <c r="J387" i="13"/>
  <c r="J388" i="13"/>
  <c r="I388" i="13"/>
  <c r="I389" i="13"/>
  <c r="J389" i="13"/>
  <c r="J390" i="13"/>
  <c r="I390" i="13"/>
  <c r="J391" i="13"/>
  <c r="I391" i="13"/>
  <c r="J392" i="13"/>
  <c r="I392" i="13"/>
  <c r="J393" i="13"/>
  <c r="I393" i="13"/>
  <c r="L387" i="13"/>
  <c r="M387" i="13"/>
  <c r="M388" i="13"/>
  <c r="L388" i="13"/>
  <c r="M389" i="13"/>
  <c r="L389" i="13"/>
  <c r="M390" i="13"/>
  <c r="L390" i="13"/>
  <c r="M391" i="13"/>
  <c r="L391" i="13"/>
  <c r="L392" i="13"/>
  <c r="M392" i="13"/>
  <c r="L393" i="13"/>
  <c r="M393" i="13"/>
  <c r="P387" i="13"/>
  <c r="O387" i="13"/>
  <c r="P388" i="13"/>
  <c r="O388" i="13"/>
  <c r="O389" i="13"/>
  <c r="P389" i="13"/>
  <c r="AE393" i="13" l="1"/>
  <c r="AE392" i="13"/>
  <c r="AE391" i="13"/>
  <c r="AE390" i="13"/>
  <c r="S386" i="13"/>
  <c r="AF392" i="13"/>
  <c r="AF390" i="13"/>
  <c r="P394" i="13"/>
  <c r="AF393" i="13"/>
  <c r="AF391" i="13"/>
  <c r="S387" i="13"/>
  <c r="T387" i="13"/>
  <c r="S388" i="13"/>
  <c r="T388" i="13"/>
  <c r="T389" i="13"/>
  <c r="S389" i="13"/>
  <c r="T390" i="13"/>
  <c r="S390" i="13"/>
  <c r="T391" i="13"/>
  <c r="S391" i="13"/>
  <c r="T392" i="13"/>
  <c r="S392" i="13"/>
  <c r="T393" i="13"/>
  <c r="S393" i="13"/>
  <c r="V387" i="13"/>
  <c r="W387" i="13"/>
  <c r="W388" i="13"/>
  <c r="V388" i="13"/>
  <c r="V389" i="13"/>
  <c r="W389" i="13"/>
  <c r="W390" i="13"/>
  <c r="V390" i="13"/>
  <c r="V391" i="13"/>
  <c r="W391" i="13"/>
  <c r="W392" i="13"/>
  <c r="V392" i="13"/>
  <c r="V393" i="13"/>
  <c r="W393" i="13"/>
  <c r="Y387" i="13"/>
  <c r="Z387" i="13"/>
  <c r="Z388" i="13"/>
  <c r="Y388" i="13"/>
  <c r="Z389" i="13"/>
  <c r="Y389" i="13"/>
  <c r="Z390" i="13"/>
  <c r="Y390" i="13"/>
  <c r="Y391" i="13"/>
  <c r="Z391" i="13"/>
  <c r="Z392" i="13"/>
  <c r="Y392" i="13"/>
  <c r="Y393" i="13"/>
  <c r="Z393" i="13"/>
  <c r="AC387" i="13"/>
  <c r="AB387" i="13"/>
  <c r="AC388" i="13"/>
  <c r="AB388" i="13"/>
  <c r="AC389" i="13"/>
  <c r="AB389" i="13"/>
  <c r="AB390" i="13"/>
  <c r="AC390" i="13"/>
  <c r="AB391" i="13"/>
  <c r="AC391" i="13"/>
  <c r="AB392" i="13"/>
  <c r="AC392" i="13"/>
  <c r="AC393" i="13"/>
  <c r="AB393" i="13"/>
  <c r="AE387" i="13"/>
  <c r="AF387" i="13"/>
  <c r="AF388" i="13"/>
  <c r="AE388" i="13"/>
  <c r="AF389" i="13"/>
  <c r="AE389" i="13"/>
  <c r="O401" i="13" l="1"/>
  <c r="O400" i="13"/>
  <c r="O399" i="13"/>
  <c r="O398" i="13"/>
  <c r="C394" i="13"/>
  <c r="P400" i="13"/>
  <c r="P398" i="13"/>
  <c r="AF394" i="13"/>
  <c r="P401" i="13"/>
  <c r="P399" i="13"/>
  <c r="D395" i="13"/>
  <c r="C395" i="13"/>
  <c r="C396" i="13"/>
  <c r="D396" i="13"/>
  <c r="C397" i="13"/>
  <c r="D397" i="13"/>
  <c r="C398" i="13"/>
  <c r="D398" i="13"/>
  <c r="C399" i="13"/>
  <c r="D399" i="13"/>
  <c r="D400" i="13"/>
  <c r="C400" i="13"/>
  <c r="D401" i="13"/>
  <c r="C401" i="13"/>
  <c r="G395" i="13"/>
  <c r="F395" i="13"/>
  <c r="F396" i="13"/>
  <c r="G396" i="13"/>
  <c r="G397" i="13"/>
  <c r="F397" i="13"/>
  <c r="G398" i="13"/>
  <c r="F398" i="13"/>
  <c r="G399" i="13"/>
  <c r="F399" i="13"/>
  <c r="G400" i="13"/>
  <c r="F400" i="13"/>
  <c r="F401" i="13"/>
  <c r="G401" i="13"/>
  <c r="I395" i="13"/>
  <c r="J395" i="13"/>
  <c r="J396" i="13"/>
  <c r="I396" i="13"/>
  <c r="J397" i="13"/>
  <c r="I397" i="13"/>
  <c r="J398" i="13"/>
  <c r="I398" i="13"/>
  <c r="I399" i="13"/>
  <c r="J399" i="13"/>
  <c r="J400" i="13"/>
  <c r="I400" i="13"/>
  <c r="I401" i="13"/>
  <c r="J401" i="13"/>
  <c r="L395" i="13"/>
  <c r="M395" i="13"/>
  <c r="M396" i="13"/>
  <c r="L396" i="13"/>
  <c r="L397" i="13"/>
  <c r="M397" i="13"/>
  <c r="M398" i="13"/>
  <c r="L398" i="13"/>
  <c r="M399" i="13"/>
  <c r="L399" i="13"/>
  <c r="M400" i="13"/>
  <c r="L400" i="13"/>
  <c r="L401" i="13"/>
  <c r="M401" i="13"/>
  <c r="O395" i="13"/>
  <c r="P395" i="13"/>
  <c r="P396" i="13"/>
  <c r="O396" i="13"/>
  <c r="P397" i="13"/>
  <c r="O397" i="13"/>
  <c r="AE401" i="13" l="1"/>
  <c r="AE400" i="13"/>
  <c r="AE399" i="13"/>
  <c r="AE398" i="13"/>
  <c r="S394" i="13"/>
  <c r="P402" i="13"/>
  <c r="AF401" i="13"/>
  <c r="AF399" i="13"/>
  <c r="AF400" i="13"/>
  <c r="AF398" i="13"/>
  <c r="T395" i="13"/>
  <c r="S395" i="13"/>
  <c r="S396" i="13"/>
  <c r="T396" i="13"/>
  <c r="T397" i="13"/>
  <c r="S397" i="13"/>
  <c r="S398" i="13"/>
  <c r="T398" i="13"/>
  <c r="T399" i="13"/>
  <c r="S399" i="13"/>
  <c r="S400" i="13"/>
  <c r="T400" i="13"/>
  <c r="T401" i="13"/>
  <c r="S401" i="13"/>
  <c r="W395" i="13"/>
  <c r="V395" i="13"/>
  <c r="V396" i="13"/>
  <c r="W396" i="13"/>
  <c r="V397" i="13"/>
  <c r="W397" i="13"/>
  <c r="V398" i="13"/>
  <c r="W398" i="13"/>
  <c r="V399" i="13"/>
  <c r="W399" i="13"/>
  <c r="W400" i="13"/>
  <c r="V400" i="13"/>
  <c r="V401" i="13"/>
  <c r="W401" i="13"/>
  <c r="Z395" i="13"/>
  <c r="Y395" i="13"/>
  <c r="Y396" i="13"/>
  <c r="Z396" i="13"/>
  <c r="Y397" i="13"/>
  <c r="Z397" i="13"/>
  <c r="Z398" i="13"/>
  <c r="Y398" i="13"/>
  <c r="Z399" i="13"/>
  <c r="Y399" i="13"/>
  <c r="Z400" i="13"/>
  <c r="Y400" i="13"/>
  <c r="Y401" i="13"/>
  <c r="Z401" i="13"/>
  <c r="AB395" i="13"/>
  <c r="AC395" i="13"/>
  <c r="AC396" i="13"/>
  <c r="AB396" i="13"/>
  <c r="AC397" i="13"/>
  <c r="AB397" i="13"/>
  <c r="AB398" i="13"/>
  <c r="AC398" i="13"/>
  <c r="AC399" i="13"/>
  <c r="AB399" i="13"/>
  <c r="AB400" i="13"/>
  <c r="AC400" i="13"/>
  <c r="AB401" i="13"/>
  <c r="AC401" i="13"/>
  <c r="AF395" i="13"/>
  <c r="AE395" i="13"/>
  <c r="AE396" i="13"/>
  <c r="AF396" i="13"/>
  <c r="AF397" i="13"/>
  <c r="AE397" i="13"/>
  <c r="O409" i="13" l="1"/>
  <c r="O408" i="13"/>
  <c r="O407" i="13"/>
  <c r="O406" i="13"/>
  <c r="C402" i="13"/>
  <c r="P409" i="13"/>
  <c r="P407" i="13"/>
  <c r="P408" i="13"/>
  <c r="P406" i="13"/>
  <c r="AF402" i="13"/>
  <c r="D403" i="13"/>
  <c r="C403" i="13"/>
  <c r="C404" i="13"/>
  <c r="D404" i="13"/>
  <c r="C405" i="13"/>
  <c r="D405" i="13"/>
  <c r="C406" i="13"/>
  <c r="D406" i="13"/>
  <c r="D407" i="13"/>
  <c r="C407" i="13"/>
  <c r="C408" i="13"/>
  <c r="D408" i="13"/>
  <c r="C409" i="13"/>
  <c r="D409" i="13"/>
  <c r="G403" i="13"/>
  <c r="F403" i="13"/>
  <c r="F404" i="13"/>
  <c r="G404" i="13"/>
  <c r="F405" i="13"/>
  <c r="G405" i="13"/>
  <c r="G406" i="13"/>
  <c r="F406" i="13"/>
  <c r="F407" i="13"/>
  <c r="G407" i="13"/>
  <c r="F408" i="13"/>
  <c r="G408" i="13"/>
  <c r="G409" i="13"/>
  <c r="F409" i="13"/>
  <c r="J403" i="13"/>
  <c r="I403" i="13"/>
  <c r="I404" i="13"/>
  <c r="J404" i="13"/>
  <c r="J405" i="13"/>
  <c r="I405" i="13"/>
  <c r="J406" i="13"/>
  <c r="I406" i="13"/>
  <c r="J407" i="13"/>
  <c r="I407" i="13"/>
  <c r="J408" i="13"/>
  <c r="I408" i="13"/>
  <c r="J409" i="13"/>
  <c r="I409" i="13"/>
  <c r="L403" i="13"/>
  <c r="M403" i="13"/>
  <c r="M404" i="13"/>
  <c r="L404" i="13"/>
  <c r="L405" i="13"/>
  <c r="M405" i="13"/>
  <c r="L406" i="13"/>
  <c r="M406" i="13"/>
  <c r="L407" i="13"/>
  <c r="M407" i="13"/>
  <c r="M408" i="13"/>
  <c r="L408" i="13"/>
  <c r="M409" i="13"/>
  <c r="L409" i="13"/>
  <c r="O403" i="13"/>
  <c r="P403" i="13"/>
  <c r="O404" i="13"/>
  <c r="P404" i="13"/>
  <c r="P405" i="13"/>
  <c r="O405" i="13"/>
  <c r="AE409" i="13" l="1"/>
  <c r="AE408" i="13"/>
  <c r="AE407" i="13"/>
  <c r="AE406" i="13"/>
  <c r="S402" i="13"/>
  <c r="AF408" i="13"/>
  <c r="AF406" i="13"/>
  <c r="P410" i="13"/>
  <c r="AF409" i="13"/>
  <c r="AF407" i="13"/>
  <c r="S403" i="13"/>
  <c r="T403" i="13"/>
  <c r="S404" i="13"/>
  <c r="T404" i="13"/>
  <c r="S405" i="13"/>
  <c r="T405" i="13"/>
  <c r="T406" i="13"/>
  <c r="S406" i="13"/>
  <c r="S407" i="13"/>
  <c r="T407" i="13"/>
  <c r="S408" i="13"/>
  <c r="T408" i="13"/>
  <c r="T409" i="13"/>
  <c r="S409" i="13"/>
  <c r="W403" i="13"/>
  <c r="V403" i="13"/>
  <c r="V404" i="13"/>
  <c r="W404" i="13"/>
  <c r="V405" i="13"/>
  <c r="W405" i="13"/>
  <c r="W406" i="13"/>
  <c r="V406" i="13"/>
  <c r="W407" i="13"/>
  <c r="V407" i="13"/>
  <c r="V408" i="13"/>
  <c r="W408" i="13"/>
  <c r="V409" i="13"/>
  <c r="W409" i="13"/>
  <c r="Z403" i="13"/>
  <c r="Y403" i="13"/>
  <c r="Z404" i="13"/>
  <c r="Y404" i="13"/>
  <c r="Y405" i="13"/>
  <c r="Z405" i="13"/>
  <c r="Y406" i="13"/>
  <c r="Z406" i="13"/>
  <c r="Z407" i="13"/>
  <c r="Y407" i="13"/>
  <c r="Y408" i="13"/>
  <c r="Z408" i="13"/>
  <c r="Z409" i="13"/>
  <c r="Y409" i="13"/>
  <c r="AC403" i="13"/>
  <c r="AB403" i="13"/>
  <c r="AC404" i="13"/>
  <c r="AB404" i="13"/>
  <c r="AC405" i="13"/>
  <c r="AB405" i="13"/>
  <c r="AB406" i="13"/>
  <c r="AC406" i="13"/>
  <c r="AB407" i="13"/>
  <c r="AC407" i="13"/>
  <c r="AB408" i="13"/>
  <c r="AC408" i="13"/>
  <c r="AC409" i="13"/>
  <c r="AB409" i="13"/>
  <c r="AF403" i="13"/>
  <c r="AE403" i="13"/>
  <c r="AE404" i="13"/>
  <c r="AF404" i="13"/>
  <c r="AF405" i="13"/>
  <c r="AE405" i="13"/>
  <c r="O417" i="13" l="1"/>
  <c r="O416" i="13"/>
  <c r="O415" i="13"/>
  <c r="O414" i="13"/>
  <c r="C410" i="13"/>
  <c r="P416" i="13"/>
  <c r="P414" i="13"/>
  <c r="AF410" i="13"/>
  <c r="P417" i="13"/>
  <c r="P415" i="13"/>
  <c r="C411" i="13"/>
  <c r="D411" i="13"/>
  <c r="C412" i="13"/>
  <c r="D412" i="13"/>
  <c r="D413" i="13"/>
  <c r="C413" i="13"/>
  <c r="D414" i="13"/>
  <c r="C414" i="13"/>
  <c r="D415" i="13"/>
  <c r="C415" i="13"/>
  <c r="C416" i="13"/>
  <c r="D416" i="13"/>
  <c r="C417" i="13"/>
  <c r="D417" i="13"/>
  <c r="G411" i="13"/>
  <c r="F411" i="13"/>
  <c r="F412" i="13"/>
  <c r="G412" i="13"/>
  <c r="F413" i="13"/>
  <c r="G413" i="13"/>
  <c r="G414" i="13"/>
  <c r="F414" i="13"/>
  <c r="G415" i="13"/>
  <c r="F415" i="13"/>
  <c r="G416" i="13"/>
  <c r="F416" i="13"/>
  <c r="F417" i="13"/>
  <c r="G417" i="13"/>
  <c r="J411" i="13"/>
  <c r="I411" i="13"/>
  <c r="I412" i="13"/>
  <c r="J412" i="13"/>
  <c r="J413" i="13"/>
  <c r="I413" i="13"/>
  <c r="J414" i="13"/>
  <c r="I414" i="13"/>
  <c r="J415" i="13"/>
  <c r="I415" i="13"/>
  <c r="J416" i="13"/>
  <c r="I416" i="13"/>
  <c r="I417" i="13"/>
  <c r="J417" i="13"/>
  <c r="L411" i="13"/>
  <c r="M411" i="13"/>
  <c r="M412" i="13"/>
  <c r="L412" i="13"/>
  <c r="M413" i="13"/>
  <c r="L413" i="13"/>
  <c r="L414" i="13"/>
  <c r="M414" i="13"/>
  <c r="M415" i="13"/>
  <c r="L415" i="13"/>
  <c r="M416" i="13"/>
  <c r="L416" i="13"/>
  <c r="L417" i="13"/>
  <c r="M417" i="13"/>
  <c r="O411" i="13"/>
  <c r="P411" i="13"/>
  <c r="P412" i="13"/>
  <c r="O412" i="13"/>
  <c r="P413" i="13"/>
  <c r="O413" i="13"/>
  <c r="AE417" i="13" l="1"/>
  <c r="AE416" i="13"/>
  <c r="AE415" i="13"/>
  <c r="AE414" i="13"/>
  <c r="S410" i="13"/>
  <c r="P418" i="13"/>
  <c r="AF417" i="13"/>
  <c r="AF415" i="13"/>
  <c r="AF416" i="13"/>
  <c r="AF414" i="13"/>
  <c r="S411" i="13"/>
  <c r="T411" i="13"/>
  <c r="S412" i="13"/>
  <c r="T412" i="13"/>
  <c r="T413" i="13"/>
  <c r="S413" i="13"/>
  <c r="T414" i="13"/>
  <c r="S414" i="13"/>
  <c r="S415" i="13"/>
  <c r="T415" i="13"/>
  <c r="T416" i="13"/>
  <c r="S416" i="13"/>
  <c r="T417" i="13"/>
  <c r="S417" i="13"/>
  <c r="W411" i="13"/>
  <c r="V411" i="13"/>
  <c r="V412" i="13"/>
  <c r="W412" i="13"/>
  <c r="V413" i="13"/>
  <c r="W413" i="13"/>
  <c r="W414" i="13"/>
  <c r="V414" i="13"/>
  <c r="W415" i="13"/>
  <c r="V415" i="13"/>
  <c r="W416" i="13"/>
  <c r="V416" i="13"/>
  <c r="W417" i="13"/>
  <c r="V417" i="13"/>
  <c r="Y411" i="13"/>
  <c r="Z411" i="13"/>
  <c r="Z412" i="13"/>
  <c r="Y412" i="13"/>
  <c r="Z413" i="13"/>
  <c r="Y413" i="13"/>
  <c r="Y414" i="13"/>
  <c r="Z414" i="13"/>
  <c r="Z415" i="13"/>
  <c r="Y415" i="13"/>
  <c r="Z416" i="13"/>
  <c r="Y416" i="13"/>
  <c r="Y417" i="13"/>
  <c r="Z417" i="13"/>
  <c r="AC411" i="13"/>
  <c r="AB411" i="13"/>
  <c r="AB412" i="13"/>
  <c r="AC412" i="13"/>
  <c r="AB413" i="13"/>
  <c r="AC413" i="13"/>
  <c r="AB414" i="13"/>
  <c r="AC414" i="13"/>
  <c r="AC415" i="13"/>
  <c r="AB415" i="13"/>
  <c r="AC416" i="13"/>
  <c r="AB416" i="13"/>
  <c r="AB417" i="13"/>
  <c r="AC417" i="13"/>
  <c r="AF411" i="13"/>
  <c r="AE411" i="13"/>
  <c r="AF412" i="13"/>
  <c r="AE412" i="13"/>
  <c r="AE413" i="13"/>
  <c r="AF413" i="13"/>
  <c r="P425" i="13" l="1"/>
  <c r="P424" i="13"/>
  <c r="P423" i="13"/>
  <c r="P422" i="13"/>
  <c r="O425" i="13"/>
  <c r="O424" i="13"/>
  <c r="O423" i="13"/>
  <c r="O422" i="13"/>
  <c r="C418" i="13"/>
  <c r="AF418" i="13"/>
  <c r="C419" i="13"/>
  <c r="D419" i="13"/>
  <c r="C420" i="13"/>
  <c r="D420" i="13"/>
  <c r="D421" i="13"/>
  <c r="C421" i="13"/>
  <c r="C422" i="13"/>
  <c r="D422" i="13"/>
  <c r="C423" i="13"/>
  <c r="D423" i="13"/>
  <c r="C424" i="13"/>
  <c r="D424" i="13"/>
  <c r="C425" i="13"/>
  <c r="D425" i="13"/>
  <c r="F419" i="13"/>
  <c r="G419" i="13"/>
  <c r="F420" i="13"/>
  <c r="G420" i="13"/>
  <c r="F421" i="13"/>
  <c r="G421" i="13"/>
  <c r="G422" i="13"/>
  <c r="F422" i="13"/>
  <c r="F423" i="13"/>
  <c r="G423" i="13"/>
  <c r="F424" i="13"/>
  <c r="G424" i="13"/>
  <c r="G425" i="13"/>
  <c r="F425" i="13"/>
  <c r="J419" i="13"/>
  <c r="I419" i="13"/>
  <c r="I420" i="13"/>
  <c r="J420" i="13"/>
  <c r="J421" i="13"/>
  <c r="I421" i="13"/>
  <c r="J422" i="13"/>
  <c r="I422" i="13"/>
  <c r="J423" i="13"/>
  <c r="I423" i="13"/>
  <c r="J424" i="13"/>
  <c r="I424" i="13"/>
  <c r="I425" i="13"/>
  <c r="J425" i="13"/>
  <c r="L419" i="13"/>
  <c r="M419" i="13"/>
  <c r="M420" i="13"/>
  <c r="L420" i="13"/>
  <c r="L421" i="13"/>
  <c r="M421" i="13"/>
  <c r="L422" i="13"/>
  <c r="M422" i="13"/>
  <c r="L423" i="13"/>
  <c r="M423" i="13"/>
  <c r="L424" i="13"/>
  <c r="M424" i="13"/>
  <c r="L425" i="13"/>
  <c r="M425" i="13"/>
  <c r="O419" i="13"/>
  <c r="P419" i="13"/>
  <c r="P420" i="13"/>
  <c r="O420" i="13"/>
  <c r="P421" i="13"/>
  <c r="O421" i="13"/>
  <c r="AF425" i="13" l="1"/>
  <c r="AF424" i="13"/>
  <c r="AF423" i="13"/>
  <c r="AE425" i="13"/>
  <c r="AE424" i="13"/>
  <c r="AE423" i="13"/>
  <c r="AE422" i="13"/>
  <c r="S418" i="13"/>
  <c r="P426" i="13"/>
  <c r="AF422" i="13"/>
  <c r="T419" i="13"/>
  <c r="S419" i="13"/>
  <c r="S420" i="13"/>
  <c r="T420" i="13"/>
  <c r="S421" i="13"/>
  <c r="T421" i="13"/>
  <c r="S422" i="13"/>
  <c r="T422" i="13"/>
  <c r="T423" i="13"/>
  <c r="S423" i="13"/>
  <c r="T424" i="13"/>
  <c r="S424" i="13"/>
  <c r="T425" i="13"/>
  <c r="S425" i="13"/>
  <c r="W419" i="13"/>
  <c r="V419" i="13"/>
  <c r="V420" i="13"/>
  <c r="W420" i="13"/>
  <c r="V421" i="13"/>
  <c r="W421" i="13"/>
  <c r="W422" i="13"/>
  <c r="V422" i="13"/>
  <c r="W423" i="13"/>
  <c r="V423" i="13"/>
  <c r="V424" i="13"/>
  <c r="W424" i="13"/>
  <c r="W425" i="13"/>
  <c r="V425" i="13"/>
  <c r="Z419" i="13"/>
  <c r="Y419" i="13"/>
  <c r="Y420" i="13"/>
  <c r="Z420" i="13"/>
  <c r="Z421" i="13"/>
  <c r="Y421" i="13"/>
  <c r="Z422" i="13"/>
  <c r="Y422" i="13"/>
  <c r="Y423" i="13"/>
  <c r="Z423" i="13"/>
  <c r="Y424" i="13"/>
  <c r="Z424" i="13"/>
  <c r="Z425" i="13"/>
  <c r="Y425" i="13"/>
  <c r="AC419" i="13"/>
  <c r="AB419" i="13"/>
  <c r="AC420" i="13"/>
  <c r="AB420" i="13"/>
  <c r="AB421" i="13"/>
  <c r="AC421" i="13"/>
  <c r="AC422" i="13"/>
  <c r="AB422" i="13"/>
  <c r="AC423" i="13"/>
  <c r="AB423" i="13"/>
  <c r="AC424" i="13"/>
  <c r="AB424" i="13"/>
  <c r="AB425" i="13"/>
  <c r="AC425" i="13"/>
  <c r="AE419" i="13"/>
  <c r="AF419" i="13"/>
  <c r="AF420" i="13"/>
  <c r="AE420" i="13"/>
  <c r="AF421" i="13"/>
  <c r="AE421" i="13"/>
  <c r="AF426" i="13" l="1"/>
  <c r="C426" i="13"/>
  <c r="S426" i="13" l="1"/>
  <c r="P434" i="13"/>
  <c r="AF434" i="13" l="1"/>
  <c r="P441" i="13"/>
  <c r="P440" i="13"/>
  <c r="P439" i="13"/>
  <c r="P438" i="13"/>
  <c r="O441" i="13"/>
  <c r="O440" i="13"/>
  <c r="O439" i="13"/>
  <c r="O438" i="13"/>
  <c r="C434" i="13"/>
  <c r="C435" i="13"/>
  <c r="D435" i="13"/>
  <c r="D436" i="13"/>
  <c r="C436" i="13"/>
  <c r="D437" i="13"/>
  <c r="C437" i="13"/>
  <c r="D438" i="13"/>
  <c r="C438" i="13"/>
  <c r="C439" i="13"/>
  <c r="D439" i="13"/>
  <c r="D440" i="13"/>
  <c r="C440" i="13"/>
  <c r="D441" i="13"/>
  <c r="C441" i="13"/>
  <c r="G435" i="13"/>
  <c r="F435" i="13"/>
  <c r="G436" i="13"/>
  <c r="F436" i="13"/>
  <c r="G437" i="13"/>
  <c r="F437" i="13"/>
  <c r="F438" i="13"/>
  <c r="G438" i="13"/>
  <c r="G439" i="13"/>
  <c r="F439" i="13"/>
  <c r="F440" i="13"/>
  <c r="G440" i="13"/>
  <c r="F441" i="13"/>
  <c r="G441" i="13"/>
  <c r="I435" i="13"/>
  <c r="J435" i="13"/>
  <c r="I436" i="13"/>
  <c r="J436" i="13"/>
  <c r="I437" i="13"/>
  <c r="J437" i="13"/>
  <c r="I438" i="13"/>
  <c r="J438" i="13"/>
  <c r="I439" i="13"/>
  <c r="J439" i="13"/>
  <c r="I440" i="13"/>
  <c r="J440" i="13"/>
  <c r="J441" i="13"/>
  <c r="I441" i="13"/>
  <c r="L435" i="13"/>
  <c r="M435" i="13"/>
  <c r="M436" i="13"/>
  <c r="L436" i="13"/>
  <c r="L437" i="13"/>
  <c r="M437" i="13"/>
  <c r="L438" i="13"/>
  <c r="M438" i="13"/>
  <c r="L439" i="13"/>
  <c r="M439" i="13"/>
  <c r="M440" i="13"/>
  <c r="L440" i="13"/>
  <c r="M441" i="13"/>
  <c r="L441" i="13"/>
  <c r="P435" i="13"/>
  <c r="O435" i="13"/>
  <c r="O436" i="13"/>
  <c r="P436" i="13"/>
  <c r="P437" i="13"/>
  <c r="O437" i="13"/>
  <c r="AF441" i="13" l="1"/>
  <c r="AF440" i="13"/>
  <c r="AF439" i="13"/>
  <c r="AF438" i="13"/>
  <c r="AE441" i="13"/>
  <c r="AE440" i="13"/>
  <c r="AE439" i="13"/>
  <c r="AE438" i="13"/>
  <c r="S434" i="13"/>
  <c r="P442" i="13"/>
  <c r="T435" i="13"/>
  <c r="S435" i="13"/>
  <c r="S436" i="13"/>
  <c r="T436" i="13"/>
  <c r="T437" i="13"/>
  <c r="S437" i="13"/>
  <c r="T438" i="13"/>
  <c r="S438" i="13"/>
  <c r="T439" i="13"/>
  <c r="S439" i="13"/>
  <c r="S440" i="13"/>
  <c r="T440" i="13"/>
  <c r="T441" i="13"/>
  <c r="S441" i="13"/>
  <c r="V435" i="13"/>
  <c r="W435" i="13"/>
  <c r="W436" i="13"/>
  <c r="V436" i="13"/>
  <c r="W437" i="13"/>
  <c r="V437" i="13"/>
  <c r="V438" i="13"/>
  <c r="W438" i="13"/>
  <c r="W439" i="13"/>
  <c r="V439" i="13"/>
  <c r="V440" i="13"/>
  <c r="W440" i="13"/>
  <c r="V441" i="13"/>
  <c r="W441" i="13"/>
  <c r="Y435" i="13"/>
  <c r="Z435" i="13"/>
  <c r="Z436" i="13"/>
  <c r="Y436" i="13"/>
  <c r="Y437" i="13"/>
  <c r="Z437" i="13"/>
  <c r="Z438" i="13"/>
  <c r="Y438" i="13"/>
  <c r="Y439" i="13"/>
  <c r="Z439" i="13"/>
  <c r="Z440" i="13"/>
  <c r="Y440" i="13"/>
  <c r="Z441" i="13"/>
  <c r="Y441" i="13"/>
  <c r="AC435" i="13"/>
  <c r="AB435" i="13"/>
  <c r="AC436" i="13"/>
  <c r="AB436" i="13"/>
  <c r="AB437" i="13"/>
  <c r="AC437" i="13"/>
  <c r="AC438" i="13"/>
  <c r="AB438" i="13"/>
  <c r="AC439" i="13"/>
  <c r="AB439" i="13"/>
  <c r="AB440" i="13"/>
  <c r="AC440" i="13"/>
  <c r="AB441" i="13"/>
  <c r="AC441" i="13"/>
  <c r="AF435" i="13"/>
  <c r="AE435" i="13"/>
  <c r="AF436" i="13"/>
  <c r="AE436" i="13"/>
  <c r="AF437" i="13"/>
  <c r="AE437" i="13"/>
  <c r="AF442" i="13" l="1"/>
  <c r="P449" i="13"/>
  <c r="P448" i="13"/>
  <c r="P447" i="13"/>
  <c r="P446" i="13"/>
  <c r="O449" i="13"/>
  <c r="O448" i="13"/>
  <c r="O447" i="13"/>
  <c r="O446" i="13"/>
  <c r="C442" i="13"/>
  <c r="D443" i="13"/>
  <c r="C443" i="13"/>
  <c r="C444" i="13"/>
  <c r="D444" i="13"/>
  <c r="C445" i="13"/>
  <c r="D445" i="13"/>
  <c r="C446" i="13"/>
  <c r="D446" i="13"/>
  <c r="C447" i="13"/>
  <c r="D447" i="13"/>
  <c r="C448" i="13"/>
  <c r="D448" i="13"/>
  <c r="D449" i="13"/>
  <c r="C449" i="13"/>
  <c r="F443" i="13"/>
  <c r="G443" i="13"/>
  <c r="G444" i="13"/>
  <c r="F444" i="13"/>
  <c r="F445" i="13"/>
  <c r="G445" i="13"/>
  <c r="G446" i="13"/>
  <c r="F446" i="13"/>
  <c r="G447" i="13"/>
  <c r="F447" i="13"/>
  <c r="G448" i="13"/>
  <c r="F448" i="13"/>
  <c r="F449" i="13"/>
  <c r="G449" i="13"/>
  <c r="J443" i="13"/>
  <c r="I443" i="13"/>
  <c r="J444" i="13"/>
  <c r="I444" i="13"/>
  <c r="J445" i="13"/>
  <c r="I445" i="13"/>
  <c r="I446" i="13"/>
  <c r="J446" i="13"/>
  <c r="J447" i="13"/>
  <c r="I447" i="13"/>
  <c r="J448" i="13"/>
  <c r="I448" i="13"/>
  <c r="J449" i="13"/>
  <c r="I449" i="13"/>
  <c r="M443" i="13"/>
  <c r="L443" i="13"/>
  <c r="L444" i="13"/>
  <c r="M444" i="13"/>
  <c r="M445" i="13"/>
  <c r="L445" i="13"/>
  <c r="L446" i="13"/>
  <c r="M446" i="13"/>
  <c r="M447" i="13"/>
  <c r="L447" i="13"/>
  <c r="M448" i="13"/>
  <c r="L448" i="13"/>
  <c r="M449" i="13"/>
  <c r="L449" i="13"/>
  <c r="P443" i="13"/>
  <c r="O443" i="13"/>
  <c r="O444" i="13"/>
  <c r="P444" i="13"/>
  <c r="O445" i="13"/>
  <c r="P445" i="13"/>
  <c r="AF449" i="13" l="1"/>
  <c r="AF448" i="13"/>
  <c r="AF447" i="13"/>
  <c r="AF446" i="13"/>
  <c r="AE449" i="13"/>
  <c r="AE448" i="13"/>
  <c r="AE447" i="13"/>
  <c r="AE446" i="13"/>
  <c r="S442" i="13"/>
  <c r="P450" i="13"/>
  <c r="T443" i="13"/>
  <c r="S443" i="13"/>
  <c r="T444" i="13"/>
  <c r="S444" i="13"/>
  <c r="S445" i="13"/>
  <c r="T445" i="13"/>
  <c r="T446" i="13"/>
  <c r="S446" i="13"/>
  <c r="S447" i="13"/>
  <c r="T447" i="13"/>
  <c r="S448" i="13"/>
  <c r="T448" i="13"/>
  <c r="T449" i="13"/>
  <c r="S449" i="13"/>
  <c r="W443" i="13"/>
  <c r="V443" i="13"/>
  <c r="W444" i="13"/>
  <c r="V444" i="13"/>
  <c r="W445" i="13"/>
  <c r="V445" i="13"/>
  <c r="W446" i="13"/>
  <c r="V446" i="13"/>
  <c r="V447" i="13"/>
  <c r="W447" i="13"/>
  <c r="W448" i="13"/>
  <c r="V448" i="13"/>
  <c r="W449" i="13"/>
  <c r="V449" i="13"/>
  <c r="Z443" i="13"/>
  <c r="Y443" i="13"/>
  <c r="Z444" i="13"/>
  <c r="Y444" i="13"/>
  <c r="Z445" i="13"/>
  <c r="Y445" i="13"/>
  <c r="Z446" i="13"/>
  <c r="Y446" i="13"/>
  <c r="Y447" i="13"/>
  <c r="Z447" i="13"/>
  <c r="Z448" i="13"/>
  <c r="Y448" i="13"/>
  <c r="Z449" i="13"/>
  <c r="Y449" i="13"/>
  <c r="AB443" i="13"/>
  <c r="AC443" i="13"/>
  <c r="AC444" i="13"/>
  <c r="AB444" i="13"/>
  <c r="AB445" i="13"/>
  <c r="AC445" i="13"/>
  <c r="AC446" i="13"/>
  <c r="AB446" i="13"/>
  <c r="AC447" i="13"/>
  <c r="AB447" i="13"/>
  <c r="AC448" i="13"/>
  <c r="AB448" i="13"/>
  <c r="AB449" i="13"/>
  <c r="AC449" i="13"/>
  <c r="AE443" i="13"/>
  <c r="AF443" i="13"/>
  <c r="AE444" i="13"/>
  <c r="AF444" i="13"/>
  <c r="AE445" i="13"/>
  <c r="AF445" i="13"/>
  <c r="AF450" i="13" l="1"/>
  <c r="P457" i="13"/>
  <c r="P456" i="13"/>
  <c r="P455" i="13"/>
  <c r="P454" i="13"/>
  <c r="O457" i="13"/>
  <c r="O456" i="13"/>
  <c r="O455" i="13"/>
  <c r="O454" i="13"/>
  <c r="C450" i="13"/>
  <c r="D451" i="13"/>
  <c r="C451" i="13"/>
  <c r="D452" i="13"/>
  <c r="C452" i="13"/>
  <c r="D453" i="13"/>
  <c r="C453" i="13"/>
  <c r="C454" i="13"/>
  <c r="D454" i="13"/>
  <c r="C455" i="13"/>
  <c r="D455" i="13"/>
  <c r="D456" i="13"/>
  <c r="C456" i="13"/>
  <c r="D457" i="13"/>
  <c r="C457" i="13"/>
  <c r="G451" i="13"/>
  <c r="F451" i="13"/>
  <c r="G452" i="13"/>
  <c r="F452" i="13"/>
  <c r="G453" i="13"/>
  <c r="F453" i="13"/>
  <c r="G454" i="13"/>
  <c r="F454" i="13"/>
  <c r="F455" i="13"/>
  <c r="G455" i="13"/>
  <c r="G456" i="13"/>
  <c r="F456" i="13"/>
  <c r="G457" i="13"/>
  <c r="F457" i="13"/>
  <c r="I451" i="13"/>
  <c r="J451" i="13"/>
  <c r="I452" i="13"/>
  <c r="J452" i="13"/>
  <c r="J453" i="13"/>
  <c r="I453" i="13"/>
  <c r="J454" i="13"/>
  <c r="I454" i="13"/>
  <c r="J455" i="13"/>
  <c r="I455" i="13"/>
  <c r="J456" i="13"/>
  <c r="I456" i="13"/>
  <c r="I457" i="13"/>
  <c r="J457" i="13"/>
  <c r="L451" i="13"/>
  <c r="M451" i="13"/>
  <c r="M452" i="13"/>
  <c r="L452" i="13"/>
  <c r="M453" i="13"/>
  <c r="L453" i="13"/>
  <c r="L454" i="13"/>
  <c r="M454" i="13"/>
  <c r="M455" i="13"/>
  <c r="L455" i="13"/>
  <c r="M456" i="13"/>
  <c r="L456" i="13"/>
  <c r="M457" i="13"/>
  <c r="L457" i="13"/>
  <c r="P451" i="13"/>
  <c r="O451" i="13"/>
  <c r="O452" i="13"/>
  <c r="P452" i="13"/>
  <c r="P453" i="13"/>
  <c r="O453" i="13"/>
  <c r="AF457" i="13" l="1"/>
  <c r="AF456" i="13"/>
  <c r="AF455" i="13"/>
  <c r="AF454" i="13"/>
  <c r="AE457" i="13"/>
  <c r="AE456" i="13"/>
  <c r="AE455" i="13"/>
  <c r="AE454" i="13"/>
  <c r="S450" i="13"/>
  <c r="P458" i="13"/>
  <c r="S451" i="13"/>
  <c r="T451" i="13"/>
  <c r="T452" i="13"/>
  <c r="S452" i="13"/>
  <c r="T453" i="13"/>
  <c r="S453" i="13"/>
  <c r="T454" i="13"/>
  <c r="S454" i="13"/>
  <c r="T455" i="13"/>
  <c r="S455" i="13"/>
  <c r="T456" i="13"/>
  <c r="S456" i="13"/>
  <c r="T457" i="13"/>
  <c r="S457" i="13"/>
  <c r="W451" i="13"/>
  <c r="V451" i="13"/>
  <c r="W452" i="13"/>
  <c r="V452" i="13"/>
  <c r="V453" i="13"/>
  <c r="W453" i="13"/>
  <c r="W454" i="13"/>
  <c r="V454" i="13"/>
  <c r="W455" i="13"/>
  <c r="V455" i="13"/>
  <c r="W456" i="13"/>
  <c r="V456" i="13"/>
  <c r="W457" i="13"/>
  <c r="V457" i="13"/>
  <c r="Y451" i="13"/>
  <c r="Z451" i="13"/>
  <c r="Z452" i="13"/>
  <c r="Y452" i="13"/>
  <c r="Y453" i="13"/>
  <c r="Z453" i="13"/>
  <c r="Z454" i="13"/>
  <c r="Y454" i="13"/>
  <c r="Z455" i="13"/>
  <c r="Y455" i="13"/>
  <c r="Z456" i="13"/>
  <c r="Y456" i="13"/>
  <c r="Y457" i="13"/>
  <c r="Z457" i="13"/>
  <c r="AB451" i="13"/>
  <c r="AC451" i="13"/>
  <c r="AB452" i="13"/>
  <c r="AC452" i="13"/>
  <c r="AC453" i="13"/>
  <c r="AB453" i="13"/>
  <c r="AC454" i="13"/>
  <c r="AB454" i="13"/>
  <c r="AB455" i="13"/>
  <c r="AC455" i="13"/>
  <c r="AB456" i="13"/>
  <c r="AC456" i="13"/>
  <c r="AB457" i="13"/>
  <c r="AC457" i="13"/>
  <c r="AF451" i="13"/>
  <c r="AE451" i="13"/>
  <c r="AF452" i="13"/>
  <c r="AE452" i="13"/>
  <c r="AE453" i="13"/>
  <c r="AF453" i="13"/>
  <c r="AF458" i="13" l="1"/>
  <c r="P465" i="13"/>
  <c r="P464" i="13"/>
  <c r="P463" i="13"/>
  <c r="P462" i="13"/>
  <c r="O465" i="13"/>
  <c r="O464" i="13"/>
  <c r="O463" i="13"/>
  <c r="O462" i="13"/>
  <c r="C458" i="13"/>
  <c r="D459" i="13"/>
  <c r="C459" i="13"/>
  <c r="D460" i="13"/>
  <c r="C460" i="13"/>
  <c r="D461" i="13"/>
  <c r="C461" i="13"/>
  <c r="D462" i="13"/>
  <c r="C462" i="13"/>
  <c r="C463" i="13"/>
  <c r="D463" i="13"/>
  <c r="C464" i="13"/>
  <c r="D464" i="13"/>
  <c r="D465" i="13"/>
  <c r="C465" i="13"/>
  <c r="G459" i="13"/>
  <c r="F459" i="13"/>
  <c r="F460" i="13"/>
  <c r="G460" i="13"/>
  <c r="G461" i="13"/>
  <c r="F461" i="13"/>
  <c r="F462" i="13"/>
  <c r="G462" i="13"/>
  <c r="G463" i="13"/>
  <c r="F463" i="13"/>
  <c r="F464" i="13"/>
  <c r="G464" i="13"/>
  <c r="G465" i="13"/>
  <c r="F465" i="13"/>
  <c r="I459" i="13"/>
  <c r="J459" i="13"/>
  <c r="I460" i="13"/>
  <c r="J460" i="13"/>
  <c r="I461" i="13"/>
  <c r="J461" i="13"/>
  <c r="I462" i="13"/>
  <c r="J462" i="13"/>
  <c r="J463" i="13"/>
  <c r="I463" i="13"/>
  <c r="J464" i="13"/>
  <c r="I464" i="13"/>
  <c r="J465" i="13"/>
  <c r="I465" i="13"/>
  <c r="M459" i="13"/>
  <c r="L459" i="13"/>
  <c r="L460" i="13"/>
  <c r="M460" i="13"/>
  <c r="M461" i="13"/>
  <c r="L461" i="13"/>
  <c r="M462" i="13"/>
  <c r="L462" i="13"/>
  <c r="M463" i="13"/>
  <c r="L463" i="13"/>
  <c r="L464" i="13"/>
  <c r="M464" i="13"/>
  <c r="M465" i="13"/>
  <c r="L465" i="13"/>
  <c r="P459" i="13"/>
  <c r="O459" i="13"/>
  <c r="O460" i="13"/>
  <c r="P460" i="13"/>
  <c r="O461" i="13"/>
  <c r="P461" i="13"/>
  <c r="AF465" i="13" l="1"/>
  <c r="AF464" i="13"/>
  <c r="AF463" i="13"/>
  <c r="AF462" i="13"/>
  <c r="AE465" i="13"/>
  <c r="AE464" i="13"/>
  <c r="AE463" i="13"/>
  <c r="AE462" i="13"/>
  <c r="S458" i="13"/>
  <c r="P466" i="13"/>
  <c r="T459" i="13"/>
  <c r="S459" i="13"/>
  <c r="S460" i="13"/>
  <c r="T460" i="13"/>
  <c r="S461" i="13"/>
  <c r="T461" i="13"/>
  <c r="S462" i="13"/>
  <c r="T462" i="13"/>
  <c r="T463" i="13"/>
  <c r="S463" i="13"/>
  <c r="T464" i="13"/>
  <c r="S464" i="13"/>
  <c r="S465" i="13"/>
  <c r="T465" i="13"/>
  <c r="W459" i="13"/>
  <c r="V459" i="13"/>
  <c r="W460" i="13"/>
  <c r="V460" i="13"/>
  <c r="V461" i="13"/>
  <c r="W461" i="13"/>
  <c r="W462" i="13"/>
  <c r="V462" i="13"/>
  <c r="W463" i="13"/>
  <c r="V463" i="13"/>
  <c r="W464" i="13"/>
  <c r="V464" i="13"/>
  <c r="V465" i="13"/>
  <c r="W465" i="13"/>
  <c r="Y459" i="13"/>
  <c r="Z459" i="13"/>
  <c r="Z460" i="13"/>
  <c r="Y460" i="13"/>
  <c r="Y461" i="13"/>
  <c r="Z461" i="13"/>
  <c r="Z462" i="13"/>
  <c r="Y462" i="13"/>
  <c r="Z463" i="13"/>
  <c r="Y463" i="13"/>
  <c r="Y464" i="13"/>
  <c r="Z464" i="13"/>
  <c r="Y465" i="13"/>
  <c r="Z465" i="13"/>
  <c r="AC459" i="13"/>
  <c r="AB459" i="13"/>
  <c r="AB460" i="13"/>
  <c r="AC460" i="13"/>
  <c r="AC461" i="13"/>
  <c r="AB461" i="13"/>
  <c r="AC462" i="13"/>
  <c r="AB462" i="13"/>
  <c r="AC463" i="13"/>
  <c r="AB463" i="13"/>
  <c r="AC464" i="13"/>
  <c r="AB464" i="13"/>
  <c r="AC465" i="13"/>
  <c r="AB465" i="13"/>
  <c r="AE459" i="13"/>
  <c r="AF459" i="13"/>
  <c r="AF460" i="13"/>
  <c r="AE460" i="13"/>
  <c r="AE461" i="13"/>
  <c r="AF461" i="13"/>
  <c r="AF466" i="13" l="1"/>
  <c r="P473" i="13"/>
  <c r="P472" i="13"/>
  <c r="P471" i="13"/>
  <c r="P470" i="13"/>
  <c r="O473" i="13"/>
  <c r="O472" i="13"/>
  <c r="O471" i="13"/>
  <c r="O470" i="13"/>
  <c r="C466" i="13"/>
  <c r="C467" i="13"/>
  <c r="D467" i="13"/>
  <c r="D468" i="13"/>
  <c r="C468" i="13"/>
  <c r="C469" i="13"/>
  <c r="D469" i="13"/>
  <c r="C470" i="13"/>
  <c r="D470" i="13"/>
  <c r="C471" i="13"/>
  <c r="D471" i="13"/>
  <c r="D472" i="13"/>
  <c r="C472" i="13"/>
  <c r="C473" i="13"/>
  <c r="D473" i="13"/>
  <c r="F467" i="13"/>
  <c r="G467" i="13"/>
  <c r="F468" i="13"/>
  <c r="G468" i="13"/>
  <c r="G469" i="13"/>
  <c r="F469" i="13"/>
  <c r="F470" i="13"/>
  <c r="G470" i="13"/>
  <c r="F471" i="13"/>
  <c r="G471" i="13"/>
  <c r="G472" i="13"/>
  <c r="F472" i="13"/>
  <c r="F473" i="13"/>
  <c r="G473" i="13"/>
  <c r="J467" i="13"/>
  <c r="I467" i="13"/>
  <c r="J468" i="13"/>
  <c r="I468" i="13"/>
  <c r="I469" i="13"/>
  <c r="J469" i="13"/>
  <c r="J470" i="13"/>
  <c r="I470" i="13"/>
  <c r="J471" i="13"/>
  <c r="I471" i="13"/>
  <c r="J472" i="13"/>
  <c r="I472" i="13"/>
  <c r="I473" i="13"/>
  <c r="J473" i="13"/>
  <c r="M467" i="13"/>
  <c r="L467" i="13"/>
  <c r="M468" i="13"/>
  <c r="L468" i="13"/>
  <c r="L469" i="13"/>
  <c r="M469" i="13"/>
  <c r="M470" i="13"/>
  <c r="L470" i="13"/>
  <c r="M471" i="13"/>
  <c r="L471" i="13"/>
  <c r="L472" i="13"/>
  <c r="M472" i="13"/>
  <c r="M473" i="13"/>
  <c r="L473" i="13"/>
  <c r="O467" i="13"/>
  <c r="P467" i="13"/>
  <c r="O468" i="13"/>
  <c r="P468" i="13"/>
  <c r="P469" i="13"/>
  <c r="O469" i="13"/>
  <c r="AF473" i="13" l="1"/>
  <c r="AF472" i="13"/>
  <c r="AF471" i="13"/>
  <c r="AF470" i="13"/>
  <c r="AE473" i="13"/>
  <c r="AE472" i="13"/>
  <c r="AE471" i="13"/>
  <c r="AE470" i="13"/>
  <c r="S466" i="13"/>
  <c r="P474" i="13"/>
  <c r="S467" i="13"/>
  <c r="T467" i="13"/>
  <c r="S468" i="13"/>
  <c r="T468" i="13"/>
  <c r="T469" i="13"/>
  <c r="S469" i="13"/>
  <c r="S470" i="13"/>
  <c r="T470" i="13"/>
  <c r="T471" i="13"/>
  <c r="S471" i="13"/>
  <c r="S472" i="13"/>
  <c r="T472" i="13"/>
  <c r="S473" i="13"/>
  <c r="T473" i="13"/>
  <c r="W467" i="13"/>
  <c r="V467" i="13"/>
  <c r="W468" i="13"/>
  <c r="V468" i="13"/>
  <c r="W469" i="13"/>
  <c r="V469" i="13"/>
  <c r="W470" i="13"/>
  <c r="V470" i="13"/>
  <c r="V471" i="13"/>
  <c r="W471" i="13"/>
  <c r="V472" i="13"/>
  <c r="W472" i="13"/>
  <c r="W473" i="13"/>
  <c r="V473" i="13"/>
  <c r="Z467" i="13"/>
  <c r="Y467" i="13"/>
  <c r="Y468" i="13"/>
  <c r="Z468" i="13"/>
  <c r="Z469" i="13"/>
  <c r="Y469" i="13"/>
  <c r="Y470" i="13"/>
  <c r="Z470" i="13"/>
  <c r="Z471" i="13"/>
  <c r="Y471" i="13"/>
  <c r="Z472" i="13"/>
  <c r="Y472" i="13"/>
  <c r="Z473" i="13"/>
  <c r="Y473" i="13"/>
  <c r="AB467" i="13"/>
  <c r="AC467" i="13"/>
  <c r="AC468" i="13"/>
  <c r="AB468" i="13"/>
  <c r="AB469" i="13"/>
  <c r="AC469" i="13"/>
  <c r="AC470" i="13"/>
  <c r="AB470" i="13"/>
  <c r="AC471" i="13"/>
  <c r="AB471" i="13"/>
  <c r="AC472" i="13"/>
  <c r="AB472" i="13"/>
  <c r="AB473" i="13"/>
  <c r="AC473" i="13"/>
  <c r="AE467" i="13"/>
  <c r="AF467" i="13"/>
  <c r="AF468" i="13"/>
  <c r="AE468" i="13"/>
  <c r="AF469" i="13"/>
  <c r="AE469" i="13"/>
  <c r="AF474" i="13" l="1"/>
  <c r="P481" i="13"/>
  <c r="P480" i="13"/>
  <c r="P479" i="13"/>
  <c r="P478" i="13"/>
  <c r="O481" i="13"/>
  <c r="O480" i="13"/>
  <c r="O479" i="13"/>
  <c r="O478" i="13"/>
  <c r="C474" i="13"/>
  <c r="D475" i="13"/>
  <c r="C475" i="13"/>
  <c r="D476" i="13"/>
  <c r="C476" i="13"/>
  <c r="C477" i="13"/>
  <c r="D477" i="13"/>
  <c r="C478" i="13"/>
  <c r="D478" i="13"/>
  <c r="D479" i="13"/>
  <c r="C479" i="13"/>
  <c r="C480" i="13"/>
  <c r="D480" i="13"/>
  <c r="C481" i="13"/>
  <c r="D481" i="13"/>
  <c r="G475" i="13"/>
  <c r="F475" i="13"/>
  <c r="F476" i="13"/>
  <c r="G476" i="13"/>
  <c r="G477" i="13"/>
  <c r="F477" i="13"/>
  <c r="F478" i="13"/>
  <c r="G478" i="13"/>
  <c r="G479" i="13"/>
  <c r="F479" i="13"/>
  <c r="F480" i="13"/>
  <c r="G480" i="13"/>
  <c r="G481" i="13"/>
  <c r="F481" i="13"/>
  <c r="I475" i="13"/>
  <c r="J475" i="13"/>
  <c r="J476" i="13"/>
  <c r="I476" i="13"/>
  <c r="J477" i="13"/>
  <c r="I477" i="13"/>
  <c r="I478" i="13"/>
  <c r="J478" i="13"/>
  <c r="I479" i="13"/>
  <c r="J479" i="13"/>
  <c r="I480" i="13"/>
  <c r="J480" i="13"/>
  <c r="J481" i="13"/>
  <c r="I481" i="13"/>
  <c r="M475" i="13"/>
  <c r="L475" i="13"/>
  <c r="L476" i="13"/>
  <c r="M476" i="13"/>
  <c r="M477" i="13"/>
  <c r="L477" i="13"/>
  <c r="L478" i="13"/>
  <c r="M478" i="13"/>
  <c r="L479" i="13"/>
  <c r="M479" i="13"/>
  <c r="M480" i="13"/>
  <c r="L480" i="13"/>
  <c r="L481" i="13"/>
  <c r="M481" i="13"/>
  <c r="O475" i="13"/>
  <c r="P475" i="13"/>
  <c r="O476" i="13"/>
  <c r="P476" i="13"/>
  <c r="O477" i="13"/>
  <c r="P477" i="13"/>
  <c r="AF481" i="13" l="1"/>
  <c r="AF480" i="13"/>
  <c r="AF479" i="13"/>
  <c r="AF478" i="13"/>
  <c r="AE481" i="13"/>
  <c r="AE480" i="13"/>
  <c r="AE479" i="13"/>
  <c r="AE478" i="13"/>
  <c r="S474" i="13"/>
  <c r="S475" i="13"/>
  <c r="T475" i="13"/>
  <c r="S476" i="13"/>
  <c r="T476" i="13"/>
  <c r="T477" i="13"/>
  <c r="S477" i="13"/>
  <c r="T478" i="13"/>
  <c r="S478" i="13"/>
  <c r="T479" i="13"/>
  <c r="S479" i="13"/>
  <c r="T480" i="13"/>
  <c r="S480" i="13"/>
  <c r="T481" i="13"/>
  <c r="S481" i="13"/>
  <c r="W475" i="13"/>
  <c r="V475" i="13"/>
  <c r="V476" i="13"/>
  <c r="W476" i="13"/>
  <c r="W477" i="13"/>
  <c r="V477" i="13"/>
  <c r="W478" i="13"/>
  <c r="V478" i="13"/>
  <c r="V479" i="13"/>
  <c r="W479" i="13"/>
  <c r="V480" i="13"/>
  <c r="W480" i="13"/>
  <c r="W481" i="13"/>
  <c r="V481" i="13"/>
  <c r="Y475" i="13"/>
  <c r="Z475" i="13"/>
  <c r="Y476" i="13"/>
  <c r="Z476" i="13"/>
  <c r="Y477" i="13"/>
  <c r="Z477" i="13"/>
  <c r="Z478" i="13"/>
  <c r="Y478" i="13"/>
  <c r="Z479" i="13"/>
  <c r="Y479" i="13"/>
  <c r="Y480" i="13"/>
  <c r="Z480" i="13"/>
  <c r="Y481" i="13"/>
  <c r="Z481" i="13"/>
  <c r="AB475" i="13"/>
  <c r="AC475" i="13"/>
  <c r="AC476" i="13"/>
  <c r="AB476" i="13"/>
  <c r="AB477" i="13"/>
  <c r="AC477" i="13"/>
  <c r="AC478" i="13"/>
  <c r="AB478" i="13"/>
  <c r="AC479" i="13"/>
  <c r="AB479" i="13"/>
  <c r="AC480" i="13"/>
  <c r="AB480" i="13"/>
  <c r="AB481" i="13"/>
  <c r="AC481" i="13"/>
  <c r="AF475" i="13"/>
  <c r="AE475" i="13"/>
  <c r="AF476" i="13"/>
  <c r="AE476" i="13"/>
  <c r="AF477" i="13"/>
  <c r="AE477" i="13"/>
</calcChain>
</file>

<file path=xl/comments1.xml><?xml version="1.0" encoding="utf-8"?>
<comments xmlns="http://schemas.openxmlformats.org/spreadsheetml/2006/main">
  <authors>
    <author>cscais001 mag003</author>
  </authors>
  <commentList>
    <comment ref="B3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Копировать СТРОГО ФИО кассиров. Группы и специализации проставлять вручную.  Столбцы F и G не трогать и не менять.</t>
        </r>
      </text>
    </comment>
  </commentList>
</comments>
</file>

<file path=xl/comments2.xml><?xml version="1.0" encoding="utf-8"?>
<comments xmlns="http://schemas.openxmlformats.org/spreadsheetml/2006/main">
  <authors>
    <author>cscais001 mag003</author>
  </authors>
  <commentList>
    <comment ref="S3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СОБРАНИЕ АКЦИОНЕРОВ 16-00</t>
        </r>
      </text>
    </comment>
    <comment ref="CV4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С учетом оплачиваемых БЛ, всех видов отпусков и командировок и "Н"</t>
        </r>
      </text>
    </comment>
    <comment ref="CW4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С учетом оплачиваемых БЛ, всех видов отпусков и командировок и "Н"</t>
        </r>
      </text>
    </comment>
    <comment ref="T6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акционирование</t>
        </r>
      </text>
    </comment>
    <comment ref="AN6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14-30 Сокольники</t>
        </r>
      </text>
    </comment>
    <comment ref="T7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акционирование</t>
        </r>
      </text>
    </comment>
    <comment ref="T10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S11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до 20-00 акц</t>
        </r>
      </text>
    </comment>
    <comment ref="T13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T15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T18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T19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AN19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спутник</t>
        </r>
      </text>
    </comment>
    <comment ref="T20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T21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S25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до 20-00 акц</t>
        </r>
      </text>
    </comment>
    <comment ref="T27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S30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до 20-00 акц</t>
        </r>
      </text>
    </comment>
    <comment ref="S31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до 20-00 акц</t>
        </r>
      </text>
    </comment>
    <comment ref="CP31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за свой лчет</t>
        </r>
      </text>
    </comment>
    <comment ref="T32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акционеры 15-00</t>
        </r>
      </text>
    </comment>
    <comment ref="T34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T35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T39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S43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до 20-00 акц</t>
        </r>
      </text>
    </comment>
    <comment ref="AE49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с 9 по 22 - уч. отпуск</t>
        </r>
      </text>
    </comment>
    <comment ref="T58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T59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акцион</t>
        </r>
      </text>
    </comment>
    <comment ref="T61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AO71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14-30 Сокольники</t>
        </r>
      </text>
    </comment>
    <comment ref="T73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S77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до 20-00 акц</t>
        </r>
      </text>
    </comment>
    <comment ref="T79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убрала заказной</t>
        </r>
      </text>
    </comment>
    <comment ref="T83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T86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15-00 акц</t>
        </r>
      </text>
    </comment>
    <comment ref="B96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Считает уникальные значения и исключает пустоты!!Чтобы корректно считалось количество кассиров-нужно обязательно чтобы кассир имел табельный номер.
</t>
        </r>
      </text>
    </comment>
  </commentList>
</comments>
</file>

<file path=xl/comments3.xml><?xml version="1.0" encoding="utf-8"?>
<comments xmlns="http://schemas.openxmlformats.org/spreadsheetml/2006/main">
  <authors>
    <author>cscais001 mag003</author>
    <author>User</author>
    <author>System User</author>
  </authors>
  <commentList>
    <comment ref="P77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Пасха</t>
        </r>
      </text>
    </comment>
    <comment ref="A99" authorId="1" shapeId="0">
      <text>
        <r>
          <rPr>
            <b/>
            <sz val="9"/>
            <color indexed="81"/>
            <rFont val="Tahoma"/>
            <family val="2"/>
            <charset val="204"/>
          </rPr>
          <t>User:</t>
        </r>
        <r>
          <rPr>
            <sz val="9"/>
            <color indexed="81"/>
            <rFont val="Tahoma"/>
            <family val="2"/>
            <charset val="204"/>
          </rPr>
          <t xml:space="preserve">
Подсчет сколько всего нужно КК в сектор для обеспечения работы без очередей, с учетом всех специализаций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  <charset val="204"/>
          </rPr>
          <t>cscais001 mag003:</t>
        </r>
        <r>
          <rPr>
            <sz val="9"/>
            <color indexed="81"/>
            <rFont val="Tahoma"/>
            <family val="2"/>
            <charset val="204"/>
          </rPr>
          <t xml:space="preserve">
Вставить дату ТОЛЬКО В ЭТУ ЯЧЕЙКУ!!! ДНИ НЕДЕЛИ И СЛЕДУЮЩИЕ ДАТЫ МЕСЯЦА ПОДТЯНУТСЯ АВТОМАТИЧЕСКИ</t>
        </r>
      </text>
    </comment>
    <comment ref="M122" authorId="1" shapeId="0">
      <text>
        <r>
          <rPr>
            <b/>
            <sz val="9"/>
            <color indexed="81"/>
            <rFont val="Tahoma"/>
            <family val="2"/>
            <charset val="204"/>
          </rPr>
          <t>User:</t>
        </r>
        <r>
          <rPr>
            <sz val="9"/>
            <color indexed="81"/>
            <rFont val="Tahoma"/>
            <family val="2"/>
            <charset val="204"/>
          </rPr>
          <t xml:space="preserve">
если нужно изменить кол-во КК в СПЕЦ, то менять прямо в табличке(выводить КК по часам-в нужные часы) в формулах потребности в графике будет изменяться автоматически.</t>
        </r>
      </text>
    </comment>
    <comment ref="S122" authorId="1" shapeId="0">
      <text>
        <r>
          <rPr>
            <b/>
            <sz val="9"/>
            <color indexed="81"/>
            <rFont val="Tahoma"/>
            <family val="2"/>
            <charset val="204"/>
          </rPr>
          <t>User:</t>
        </r>
        <r>
          <rPr>
            <sz val="9"/>
            <color indexed="81"/>
            <rFont val="Tahoma"/>
            <family val="2"/>
            <charset val="204"/>
          </rPr>
          <t xml:space="preserve">
не удалять и не переносить на др строки-по ним ведется расчет перерывов в планшете. </t>
        </r>
      </text>
    </comment>
    <comment ref="L124" authorId="2" shapeId="0">
      <text>
        <r>
          <rPr>
            <b/>
            <sz val="9"/>
            <color indexed="81"/>
            <rFont val="Tahoma"/>
            <family val="2"/>
            <charset val="204"/>
          </rPr>
          <t>System User:</t>
        </r>
        <r>
          <rPr>
            <sz val="9"/>
            <color indexed="81"/>
            <rFont val="Tahoma"/>
            <family val="2"/>
            <charset val="204"/>
          </rPr>
          <t xml:space="preserve">
2 кк доп, т.к. есть погрешность в транз</t>
        </r>
      </text>
    </comment>
    <comment ref="L141" authorId="2" shapeId="0">
      <text>
        <r>
          <rPr>
            <b/>
            <sz val="9"/>
            <color indexed="81"/>
            <rFont val="Tahoma"/>
            <family val="2"/>
            <charset val="204"/>
          </rPr>
          <t>System User:</t>
        </r>
        <r>
          <rPr>
            <sz val="9"/>
            <color indexed="81"/>
            <rFont val="Tahoma"/>
            <family val="2"/>
            <charset val="204"/>
          </rPr>
          <t xml:space="preserve">
2 кк доп, т.к. есть погрешность в транз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I4" authorId="0" shapeId="0">
      <text>
        <r>
          <rPr>
            <b/>
            <sz val="9"/>
            <color indexed="81"/>
            <rFont val="Tahoma"/>
            <family val="2"/>
            <charset val="204"/>
          </rPr>
          <t>User:</t>
        </r>
        <r>
          <rPr>
            <sz val="9"/>
            <color indexed="81"/>
            <rFont val="Tahoma"/>
            <family val="2"/>
            <charset val="204"/>
          </rPr>
          <t xml:space="preserve">
Формула массива-вводить через Ctrl+Shift+Enter
Считает сумму часов "отбрасывая" "_ "и цифры после "_"</t>
        </r>
      </text>
    </comment>
  </commentList>
</comments>
</file>

<file path=xl/sharedStrings.xml><?xml version="1.0" encoding="utf-8"?>
<sst xmlns="http://schemas.openxmlformats.org/spreadsheetml/2006/main" count="20851" uniqueCount="562">
  <si>
    <t>пн</t>
  </si>
  <si>
    <t>вт</t>
  </si>
  <si>
    <t>В</t>
  </si>
  <si>
    <t>фио</t>
  </si>
  <si>
    <t>к</t>
  </si>
  <si>
    <t>вч</t>
  </si>
  <si>
    <t>Команда</t>
  </si>
  <si>
    <t>ОТ</t>
  </si>
  <si>
    <t>Инфо</t>
  </si>
  <si>
    <t>спец</t>
  </si>
  <si>
    <t>ГК</t>
  </si>
  <si>
    <t>Фамилия</t>
  </si>
  <si>
    <t>Перерывы</t>
  </si>
  <si>
    <t>Дата:</t>
  </si>
  <si>
    <t>Время прихода</t>
  </si>
  <si>
    <t>Время ухода</t>
  </si>
  <si>
    <t>День недели:</t>
  </si>
  <si>
    <t>№</t>
  </si>
  <si>
    <t>Таб №</t>
  </si>
  <si>
    <t>Табельный номер</t>
  </si>
  <si>
    <t>Время</t>
  </si>
  <si>
    <t>08h00</t>
  </si>
  <si>
    <t>08h30</t>
  </si>
  <si>
    <t>09h00</t>
  </si>
  <si>
    <t>09h30</t>
  </si>
  <si>
    <t>10h00</t>
  </si>
  <si>
    <t>10h30</t>
  </si>
  <si>
    <t>11h00</t>
  </si>
  <si>
    <t>11h30</t>
  </si>
  <si>
    <t>12h00</t>
  </si>
  <si>
    <t>12h30</t>
  </si>
  <si>
    <t>13h00</t>
  </si>
  <si>
    <t>13h30</t>
  </si>
  <si>
    <t>14h00</t>
  </si>
  <si>
    <t>14h30</t>
  </si>
  <si>
    <t>15h00</t>
  </si>
  <si>
    <t>15h30</t>
  </si>
  <si>
    <t>16h00</t>
  </si>
  <si>
    <t>16h30</t>
  </si>
  <si>
    <t>17h00</t>
  </si>
  <si>
    <t>17h30</t>
  </si>
  <si>
    <t>18h00</t>
  </si>
  <si>
    <t>18h30</t>
  </si>
  <si>
    <t>19h00</t>
  </si>
  <si>
    <t>19h30</t>
  </si>
  <si>
    <t>20h00</t>
  </si>
  <si>
    <t>20h30</t>
  </si>
  <si>
    <t>21h00</t>
  </si>
  <si>
    <t>21h30</t>
  </si>
  <si>
    <t>22h00</t>
  </si>
  <si>
    <t>22h30</t>
  </si>
  <si>
    <t>23h00</t>
  </si>
  <si>
    <t>23h30</t>
  </si>
  <si>
    <t>00h00</t>
  </si>
  <si>
    <t xml:space="preserve">ООО "ЛЕРУА МЕРЛЕН ВОСТОК" </t>
  </si>
  <si>
    <t>условные обозначения:</t>
  </si>
  <si>
    <t>сектор по обслуживанию клиентов</t>
  </si>
  <si>
    <t xml:space="preserve"> - выходной день</t>
  </si>
  <si>
    <t>составил:</t>
  </si>
  <si>
    <t>** в обязательном порядке все сотрудники ознакомлены с Графиком сменности до вступления его в силу за 1 месяц</t>
  </si>
  <si>
    <t>ФИО</t>
  </si>
  <si>
    <t>ДОЛЖНОСТЬ</t>
  </si>
  <si>
    <t>Возврат</t>
  </si>
  <si>
    <t>ОРКК</t>
  </si>
  <si>
    <t>факт вых</t>
  </si>
  <si>
    <t>/Пивоварова Е.А.</t>
  </si>
  <si>
    <t>Магазин Красногорск</t>
  </si>
  <si>
    <t>сб</t>
  </si>
  <si>
    <t>вс</t>
  </si>
  <si>
    <t>ср</t>
  </si>
  <si>
    <t>чт</t>
  </si>
  <si>
    <t>пт</t>
  </si>
  <si>
    <t>07h00</t>
  </si>
  <si>
    <t>07h15</t>
  </si>
  <si>
    <t>07h30</t>
  </si>
  <si>
    <t>07h45</t>
  </si>
  <si>
    <t>08h15</t>
  </si>
  <si>
    <t>08h45</t>
  </si>
  <si>
    <t>09h15</t>
  </si>
  <si>
    <t>09h45</t>
  </si>
  <si>
    <t>10h15</t>
  </si>
  <si>
    <t>10h45</t>
  </si>
  <si>
    <t>11h15</t>
  </si>
  <si>
    <t>11h45</t>
  </si>
  <si>
    <t>12h15</t>
  </si>
  <si>
    <t>12h45</t>
  </si>
  <si>
    <t>13h15</t>
  </si>
  <si>
    <t>13h45</t>
  </si>
  <si>
    <t>14h15</t>
  </si>
  <si>
    <t>14h45</t>
  </si>
  <si>
    <t>15h15</t>
  </si>
  <si>
    <t>15h45</t>
  </si>
  <si>
    <t>16h15</t>
  </si>
  <si>
    <t>16h45</t>
  </si>
  <si>
    <t>17h15</t>
  </si>
  <si>
    <t>17h45</t>
  </si>
  <si>
    <t>18h15</t>
  </si>
  <si>
    <t>18h45</t>
  </si>
  <si>
    <t>19h15</t>
  </si>
  <si>
    <t>19h45</t>
  </si>
  <si>
    <t>20h15</t>
  </si>
  <si>
    <t>20h45</t>
  </si>
  <si>
    <t>21h15</t>
  </si>
  <si>
    <t>21h45</t>
  </si>
  <si>
    <t>22h15</t>
  </si>
  <si>
    <t>22h45</t>
  </si>
  <si>
    <t>23h15</t>
  </si>
  <si>
    <t>23h45</t>
  </si>
  <si>
    <t>00h15</t>
  </si>
  <si>
    <t>00h30</t>
  </si>
  <si>
    <t>ИТОГО</t>
  </si>
  <si>
    <t>транзакции</t>
  </si>
  <si>
    <t>07.00-08.00</t>
  </si>
  <si>
    <t>08.00-09.00</t>
  </si>
  <si>
    <t>09.00-10.00</t>
  </si>
  <si>
    <t>10.00-11.00</t>
  </si>
  <si>
    <t>11.00-12.00</t>
  </si>
  <si>
    <t>12.00-13.00</t>
  </si>
  <si>
    <t>13.00-14.00</t>
  </si>
  <si>
    <t>14.00-15.00</t>
  </si>
  <si>
    <t>15.00-16.00</t>
  </si>
  <si>
    <t>16.00-17.00</t>
  </si>
  <si>
    <t>17.00-18.00</t>
  </si>
  <si>
    <t>18.00-19.00</t>
  </si>
  <si>
    <t>19.00-20.00</t>
  </si>
  <si>
    <t>20.00-21.00</t>
  </si>
  <si>
    <t>21.00-22.00</t>
  </si>
  <si>
    <t>22.00-23.00</t>
  </si>
  <si>
    <t>23.00-00.00</t>
  </si>
  <si>
    <t>00.00-закр.</t>
  </si>
  <si>
    <t>Требуемое количество кассиров на спец и перерывы</t>
  </si>
  <si>
    <t>Доставка</t>
  </si>
  <si>
    <t>СЦ</t>
  </si>
  <si>
    <t>ИНФО</t>
  </si>
  <si>
    <t>Договора ОРКК</t>
  </si>
  <si>
    <t>перерыв</t>
  </si>
  <si>
    <t>берем запас людей из этого столбца</t>
  </si>
  <si>
    <t>ОТПУСК</t>
  </si>
  <si>
    <t>ВЫХОДНОЙ</t>
  </si>
  <si>
    <t>ЛИНИЯ</t>
  </si>
  <si>
    <t>Кассиры по часам на линию</t>
  </si>
  <si>
    <t>07.00-07.45</t>
  </si>
  <si>
    <t>08.00-08.45</t>
  </si>
  <si>
    <t>09.00-09.45</t>
  </si>
  <si>
    <t>10.00-10.45</t>
  </si>
  <si>
    <t>11.00-11.45</t>
  </si>
  <si>
    <t>12.00-12.45</t>
  </si>
  <si>
    <t>13.00-13.45</t>
  </si>
  <si>
    <t>14.00-14.45</t>
  </si>
  <si>
    <t>15.00-15.45</t>
  </si>
  <si>
    <t>16.00-16.45</t>
  </si>
  <si>
    <t>17.00-17.45</t>
  </si>
  <si>
    <t>18.00-18.45</t>
  </si>
  <si>
    <t>19.00-19.45</t>
  </si>
  <si>
    <t>20.00-20.45</t>
  </si>
  <si>
    <t>21.00-21.45</t>
  </si>
  <si>
    <t>22.00-22.45</t>
  </si>
  <si>
    <t>23.00-23.45</t>
  </si>
  <si>
    <t>00.00-00.30</t>
  </si>
  <si>
    <t>ФОРМУЛЫ</t>
  </si>
  <si>
    <t>6:45-15:45</t>
  </si>
  <si>
    <t>7:00-16:00</t>
  </si>
  <si>
    <t>7:30-16:30</t>
  </si>
  <si>
    <t>8:00-17:00</t>
  </si>
  <si>
    <t>8:30-17:30</t>
  </si>
  <si>
    <t>9:00-18:00</t>
  </si>
  <si>
    <t>9:30-18:30</t>
  </si>
  <si>
    <t>10:00-19:00</t>
  </si>
  <si>
    <t>10:30-19:30</t>
  </si>
  <si>
    <t>11:00-20:00</t>
  </si>
  <si>
    <t>11:30-20:30</t>
  </si>
  <si>
    <t>12:00-21:00</t>
  </si>
  <si>
    <t>12:30-21:30</t>
  </si>
  <si>
    <t>13:00-22:00</t>
  </si>
  <si>
    <t>14:00-23:00</t>
  </si>
  <si>
    <t>15:00-00:00</t>
  </si>
  <si>
    <t>15:30-00:30</t>
  </si>
  <si>
    <t>6:45-12:00</t>
  </si>
  <si>
    <t>8:15-12:30</t>
  </si>
  <si>
    <t>8:45-13:00</t>
  </si>
  <si>
    <t>18:15-00:00</t>
  </si>
  <si>
    <t>ПЛАН</t>
  </si>
  <si>
    <t>РАЗНИЦА</t>
  </si>
  <si>
    <t>ФАКТ</t>
  </si>
  <si>
    <t>16:00-01:00</t>
  </si>
  <si>
    <t>ВОЗВ</t>
  </si>
  <si>
    <t>06.45-08.00</t>
  </si>
  <si>
    <t>СПЕЦ всего по часам</t>
  </si>
  <si>
    <t>БЛ+ПЕРЕРЫВ+СПЕЦ</t>
  </si>
  <si>
    <t>БЛ+ПЕРЕРЫВ</t>
  </si>
  <si>
    <t>Идет в график</t>
  </si>
  <si>
    <t>УТРО(приход 6:45-11:30)</t>
  </si>
  <si>
    <t>ВЕЧЕР(приход 12:00-19:00)</t>
  </si>
  <si>
    <t>6:00-15:00</t>
  </si>
  <si>
    <t>План по КК  с учетом б/л, пер, СПЕЦ</t>
  </si>
  <si>
    <t>КАССА</t>
  </si>
  <si>
    <t>перерывы в зависимости от отработанных часов</t>
  </si>
  <si>
    <t>отработанные часы</t>
  </si>
  <si>
    <t>столбец не удалять-ведет расчет перерывов</t>
  </si>
  <si>
    <t>Примечания</t>
  </si>
  <si>
    <t>тел Раффайзенбанк 721-99-98, № терминала 281030..</t>
  </si>
  <si>
    <t>Всего Р/дни</t>
  </si>
  <si>
    <t>Вых план+празд</t>
  </si>
  <si>
    <t>часы план</t>
  </si>
  <si>
    <t>р/дни план</t>
  </si>
  <si>
    <t>веч смены с 14:00</t>
  </si>
  <si>
    <t>вых в сб и вс</t>
  </si>
  <si>
    <t>"НЕ РАССЧИТЫВАТЬ НА НИХ"</t>
  </si>
  <si>
    <t xml:space="preserve">      !</t>
  </si>
  <si>
    <t>Всего клиентов</t>
  </si>
  <si>
    <t>ВАЖНАЯ ИНФОРМАЦИЯ ПО КК</t>
  </si>
  <si>
    <t>Дата</t>
  </si>
  <si>
    <t>ИТОГО КК</t>
  </si>
  <si>
    <t>ИТОГО ВЫХ+ОТ</t>
  </si>
  <si>
    <t>ВРЕМЯ</t>
  </si>
  <si>
    <t>РАСЧЕТ КК (ОТКЛОНЕНИЕ ОТ ПЛАНОВОГО)</t>
  </si>
  <si>
    <t>Должность</t>
  </si>
  <si>
    <t>Специализации</t>
  </si>
  <si>
    <t>ВАРИАНТЫ СМЕН</t>
  </si>
  <si>
    <t>примечания</t>
  </si>
  <si>
    <t>Ночные часы ПО ТАБЕЛЮ</t>
  </si>
  <si>
    <t>ФАКТ Ночные часы</t>
  </si>
  <si>
    <t>ИНФО обучение</t>
  </si>
  <si>
    <t>Добавить ночных часов в табель за месяц</t>
  </si>
  <si>
    <t>Всего часы за месяц</t>
  </si>
  <si>
    <t>откл. Р/Дн от план.</t>
  </si>
  <si>
    <t>Итого</t>
  </si>
  <si>
    <t>"-" нам должны</t>
  </si>
  <si>
    <t>"+" мы должны</t>
  </si>
  <si>
    <t xml:space="preserve">С графиком работы </t>
  </si>
  <si>
    <t>ознакомлен**. На работу в праздничные дни согласен</t>
  </si>
  <si>
    <t>"+" сотр. Должен</t>
  </si>
  <si>
    <t>"-" мы должны</t>
  </si>
  <si>
    <t xml:space="preserve">ВСЕГО ч </t>
  </si>
  <si>
    <t>утр смены до 9:30</t>
  </si>
  <si>
    <t>ср смены 10:00-13:00</t>
  </si>
  <si>
    <t>8:45-14:3</t>
  </si>
  <si>
    <t>Подпись</t>
  </si>
  <si>
    <t>_______________</t>
  </si>
  <si>
    <t>График работы отдела:</t>
  </si>
  <si>
    <t>Смена</t>
  </si>
  <si>
    <t>Начало</t>
  </si>
  <si>
    <t>Конец</t>
  </si>
  <si>
    <t>с</t>
  </si>
  <si>
    <t>по</t>
  </si>
  <si>
    <t>длительность</t>
  </si>
  <si>
    <t>(общая продолжительность перерывов в течение рабочей смены - 1 час)</t>
  </si>
  <si>
    <t>Запрещено меняться сменами и выходными днями во избежание нарушения трудового распорядка.</t>
  </si>
  <si>
    <t>В исключительных случаях по согласованию с РС и письменному заявлению.</t>
  </si>
  <si>
    <t>№1</t>
  </si>
  <si>
    <t>№2</t>
  </si>
  <si>
    <t>№3</t>
  </si>
  <si>
    <t>№4</t>
  </si>
  <si>
    <t>бл 4 чел</t>
  </si>
  <si>
    <t>(ВСЕМ 8ч ПО УМОЛЧАНИЮ)ОВ+К+Н+Б+У+ОТ+ОД+ДО+ПР+ОЗ</t>
  </si>
  <si>
    <t>% ПРОГРЕССА /РЕГРЕССА клиентов</t>
  </si>
  <si>
    <t>ОТ КУ</t>
  </si>
  <si>
    <t>Текущий месяц</t>
  </si>
  <si>
    <t>отпуск</t>
  </si>
  <si>
    <t>итого</t>
  </si>
  <si>
    <t>Долги прошлый месяц</t>
  </si>
  <si>
    <t>Окладники</t>
  </si>
  <si>
    <t>Скорость КК</t>
  </si>
  <si>
    <t>КЛ/ЧАС</t>
  </si>
  <si>
    <t>СПЕЦ+ДОСТ(2 чел)</t>
  </si>
  <si>
    <t>ОВ+К+Н+Б+У+ОТ+ОД (оплачиваемые дни)+ПР+ОЗ(ПР и ОЗ идет как неоплачиваемый РД)</t>
  </si>
  <si>
    <t>Факт ВЫХ+ДО(идет в задолженность по вых)</t>
  </si>
  <si>
    <t>откл. Р/Ч от план.</t>
  </si>
  <si>
    <t>08:00</t>
  </si>
  <si>
    <t>Аликеева Кулайша Мамбетовна</t>
  </si>
  <si>
    <t>Базанова Лидия Васильевна</t>
  </si>
  <si>
    <t>Будюкина Ирина Вячеславовна</t>
  </si>
  <si>
    <t>Виноградова Надежда Витальевна</t>
  </si>
  <si>
    <t>Возв, СЦ, ИНФО</t>
  </si>
  <si>
    <t>Галанова Екатерина Анатольевна</t>
  </si>
  <si>
    <t>Галко Фаина Николаевна</t>
  </si>
  <si>
    <t>Денисенко Елена Алексеевна</t>
  </si>
  <si>
    <t>Димитрак Анжелика Владимировна</t>
  </si>
  <si>
    <t>Смены не ранее 8:00 (живет в Чертаново)</t>
  </si>
  <si>
    <t>Долгова Надежда Емельяновна</t>
  </si>
  <si>
    <t>Зеленко Ольга Ивановна</t>
  </si>
  <si>
    <t>Возв</t>
  </si>
  <si>
    <t>Зиновина Светлана Дмитриевна</t>
  </si>
  <si>
    <t>гк</t>
  </si>
  <si>
    <t>Зулпукарова Айсулу Аппазовна</t>
  </si>
  <si>
    <t>Казанцева Наталья Евгеньевна</t>
  </si>
  <si>
    <t>Пн-Пт с 8-17</t>
  </si>
  <si>
    <t>Калинина Зарина Владимировна</t>
  </si>
  <si>
    <t>Катлиметова Светлана Викторовна</t>
  </si>
  <si>
    <t>Пн-Пт 8:00-17:00 (до 09.2018-переход на почасовика)</t>
  </si>
  <si>
    <t>Келлер Алена Александровна</t>
  </si>
  <si>
    <t>Лесникова Марианна Викторовна</t>
  </si>
  <si>
    <t>Магомедов Магомед Гайдарович</t>
  </si>
  <si>
    <t>Макарова Татьяна Викторовна</t>
  </si>
  <si>
    <t>Моховикова Валентина Алексеевна</t>
  </si>
  <si>
    <t xml:space="preserve">Не ранее 8:00. По возможности вечерние смены </t>
  </si>
  <si>
    <t>Очиров Владимир Алексеевич</t>
  </si>
  <si>
    <t>СЦ, Возв</t>
  </si>
  <si>
    <t>Полякова Елена Михайловна</t>
  </si>
  <si>
    <t>Пронина Лариса Вячеславна</t>
  </si>
  <si>
    <t>Сатканкулова Динара Джаныбековна</t>
  </si>
  <si>
    <t>утренние смены (10.17-12.18) 8:00-18:00. Летом может работать в любые смены (июнь-август)</t>
  </si>
  <si>
    <t>Симонкова Рита Анатольевна</t>
  </si>
  <si>
    <t>Соколова Ольга Вячеславовна</t>
  </si>
  <si>
    <t>Терехова Татьяна Михайловна</t>
  </si>
  <si>
    <t>Тимофеева Марина Викторовна</t>
  </si>
  <si>
    <t>Тисленко Юлия Владимировна</t>
  </si>
  <si>
    <t>Тихая Светлана Олеговна</t>
  </si>
  <si>
    <t>Возв, СЦ</t>
  </si>
  <si>
    <t>предпочтение вечерним сменам, но можно ставить не раньше 8:00 и не позднее 21:00- живет в Балашихе</t>
  </si>
  <si>
    <t>Тишина Любовь Викторовна</t>
  </si>
  <si>
    <t>Трофимова Ирина Викторовна</t>
  </si>
  <si>
    <t>два на два, любые смены по 11ч</t>
  </si>
  <si>
    <t>Туева Любовь Николаевна</t>
  </si>
  <si>
    <t xml:space="preserve">Не ранее 12:00, по возможности вечерние смены </t>
  </si>
  <si>
    <t>Урусова Людмила Муаедовна</t>
  </si>
  <si>
    <t>смены не позднее 18:00- нет сил работать позже (астма в тяжелй форме)</t>
  </si>
  <si>
    <t>Федорчак Надежда Владимировна</t>
  </si>
  <si>
    <t>Фокина Юлия Анатольевна</t>
  </si>
  <si>
    <t>Фролов Дмитрий Александрович</t>
  </si>
  <si>
    <t>Хмара Екатерина Юрьевна</t>
  </si>
  <si>
    <t>Чемазокова Марина Хусеновна</t>
  </si>
  <si>
    <t>Шапорова Галина Анатольевна</t>
  </si>
  <si>
    <t>ГК, Возв</t>
  </si>
  <si>
    <t>Шубодерова Татьяна Владимировна</t>
  </si>
  <si>
    <t>Шулекина Любовь Анатольевна</t>
  </si>
  <si>
    <t>Алексеева Елизавета Андреевна</t>
  </si>
  <si>
    <t>Амбарцумян Лилия Яковлевна</t>
  </si>
  <si>
    <t>(ПРИХОДИТ В 7.30, ЕСЛИ ГК, то уход.на 30м раньше)ГК, Инфо,Возв</t>
  </si>
  <si>
    <t>Вс, Пн-вых,  ВТ, СР до 14-00, ЧТ, ПТ до 13-00,Сб -любая смена. Летом-условий нет</t>
  </si>
  <si>
    <t>Блесткин Алексей Юрьевич</t>
  </si>
  <si>
    <t>Борисова Елена Владимировна</t>
  </si>
  <si>
    <t>Пт, Сб, Вс по 10ч-предпочтение вечерним сменам</t>
  </si>
  <si>
    <t>Бушкова Оксана Николаевна</t>
  </si>
  <si>
    <t>Братикова Виктория Михайловна</t>
  </si>
  <si>
    <t>не ранее 7-30</t>
  </si>
  <si>
    <t>Ван Беек Любовь Васильевна</t>
  </si>
  <si>
    <t>Востреева Ирина Михайловна</t>
  </si>
  <si>
    <t>Голигузова Лилия Азатовна</t>
  </si>
  <si>
    <t>Гордова Анна Александровна</t>
  </si>
  <si>
    <t>Гумаева Ниссо Киматшоевна</t>
  </si>
  <si>
    <t>Пт-15-00:00-00,Сб- 11 час, Вс.- с 11:00- 23:00</t>
  </si>
  <si>
    <t>Даниелов Александр Олегович</t>
  </si>
  <si>
    <t>Пн.Ср.ПТ-17:15-23:00.Сб по8-10 час до 20-00</t>
  </si>
  <si>
    <t>Джумабаева Нуржамал Кельдибековна</t>
  </si>
  <si>
    <t>Дооронова Гульнура Рахматалыевна</t>
  </si>
  <si>
    <t>ГК, Инфо, Возв</t>
  </si>
  <si>
    <t>смены только до 16:00, начало любое время утром(дети 2.5 и 5 лет -сидят по очереди с мужем)</t>
  </si>
  <si>
    <t>Ермилова Светлана Андреевна</t>
  </si>
  <si>
    <t xml:space="preserve"> Ср, Чт   по 11ч  выходы с 6.45-8.00</t>
  </si>
  <si>
    <t>Иванова Надежда Эриховна</t>
  </si>
  <si>
    <t>Карпухина Юлия Анатольевна</t>
  </si>
  <si>
    <t>Сб и Вс -по 10 час (до 21.00 макс). В будни выходит макс до 18.00.ЧТ - до 17-00</t>
  </si>
  <si>
    <t>Каюшкина Ксения Андреевна</t>
  </si>
  <si>
    <t xml:space="preserve">Уходит на 1.5 часа раньше </t>
  </si>
  <si>
    <t>Колосова Екатерина Александровна</t>
  </si>
  <si>
    <t>СБ-вых, ВС, ПН- 13-22, ВТ-ПТ 9-18</t>
  </si>
  <si>
    <t>Костиж Наталья Сергеевна</t>
  </si>
  <si>
    <t>Куракина Анна Владимировна</t>
  </si>
  <si>
    <t>(СМЕНЫ ПО 6Ч-УХОДИТ В 14.30)ГК, Инфо, Возв</t>
  </si>
  <si>
    <t xml:space="preserve">СР, Чт, пт-с 9 до 15.00, Сб и Вс -8-20. </t>
  </si>
  <si>
    <t>Лазарева Юлия Михайловна</t>
  </si>
  <si>
    <t>Учеба, будни. Приходит в 18:15</t>
  </si>
  <si>
    <t>Любушкина Жанна Михайловна</t>
  </si>
  <si>
    <t>Чт, Пт  и Сб с 11:00 до 23:00. СР -17-23</t>
  </si>
  <si>
    <t>Макаркин Артем Алексеевич</t>
  </si>
  <si>
    <t xml:space="preserve"> ЧТ- ВЫХ,с 18-до 00-00. ВС- 8 час. Любая смена.</t>
  </si>
  <si>
    <t>Медведева Екатерина Владимировна</t>
  </si>
  <si>
    <t>Михеева Галина Александровна</t>
  </si>
  <si>
    <t>Приходит на 30м позже начала смены</t>
  </si>
  <si>
    <t>Работает вечер с 15:00 до 21:00 (максимум до 22:00)</t>
  </si>
  <si>
    <t>Натахина Светлана Сергеевна</t>
  </si>
  <si>
    <t>Попова Венера Милисовна</t>
  </si>
  <si>
    <t>Прохорова Ирина Александровна</t>
  </si>
  <si>
    <t>ВЫХ- ПТ.СБ.смены не позже 22-00</t>
  </si>
  <si>
    <t>Раева Татьяна Ивановна</t>
  </si>
  <si>
    <t xml:space="preserve">Чт,Пт.Сб,Вс, по 8 час.,редпочтение смене с 6:45, но ставим любые, не позднее 22:00 </t>
  </si>
  <si>
    <t>Смирнова Елена Сергеевна</t>
  </si>
  <si>
    <t>Сулайманова Улукай Абдигапаровна</t>
  </si>
  <si>
    <t>(Смены по 5,6 ч-уходит на 30мин раньше)ГК, Инфо, Возв</t>
  </si>
  <si>
    <t>Работает с мужем в паре, 2/через два, смены с 15:00,12:00</t>
  </si>
  <si>
    <t>Тажудинова Нурият Ахмедовна</t>
  </si>
  <si>
    <t>Такташева Алия Хамидовна</t>
  </si>
  <si>
    <t>Приходит в 17:30</t>
  </si>
  <si>
    <t>Приходит в 17:15</t>
  </si>
  <si>
    <t>Толобаева Айзада Нышановна</t>
  </si>
  <si>
    <t>Топчу Татьяна Александровна</t>
  </si>
  <si>
    <t>Трухачева Анастасия Владимировна</t>
  </si>
  <si>
    <t>Будни-18-30 -23-00.Сб.Вс- по 8-11 час.-любые.Приходит в 18-30</t>
  </si>
  <si>
    <t>Угленкова Тамара Александровна</t>
  </si>
  <si>
    <t>СР-СБ не позднее 22:00 (инвалидность)</t>
  </si>
  <si>
    <t>Ульченко Александра Геннадьевна</t>
  </si>
  <si>
    <t>Ушакова Татьяна Ивановна</t>
  </si>
  <si>
    <t>Чистяков Евгений Олегович</t>
  </si>
  <si>
    <t>сб-8Ч ЛЮБЫЕ СМЕНЫ,ПН, СР-18.00-00.00</t>
  </si>
  <si>
    <t>Чистякова Нина Ивановна</t>
  </si>
  <si>
    <t>Приходит в 6:45</t>
  </si>
  <si>
    <t>Приходит в 6:45, перерыва 30мин нет-уходит в 12:00 (маме 85 лет)</t>
  </si>
  <si>
    <t>Шабалина Наталия Юрьевна</t>
  </si>
  <si>
    <t>Пн и Вт, Чт и Пт-время начала смен любое, смены по 8-11ч</t>
  </si>
  <si>
    <t>Шаршекеева Мадина Боконбаевна</t>
  </si>
  <si>
    <t>Шевчик Татьяна Владимировна</t>
  </si>
  <si>
    <t>3 раб дня 1-11 час. .2 и 3 по 8 час.</t>
  </si>
  <si>
    <t>кассир-консультант</t>
  </si>
  <si>
    <t>техник-консультант</t>
  </si>
  <si>
    <t>Бокаева Седа Кызыраевна</t>
  </si>
  <si>
    <t>Гусятникова Елена Николаевна</t>
  </si>
  <si>
    <t>Дмитриева Евгения Алексеевна</t>
  </si>
  <si>
    <t>Жеребцова Екатерина Александровна</t>
  </si>
  <si>
    <t>Издилюп Дина Бактжановна</t>
  </si>
  <si>
    <t>администратор сервисного центра</t>
  </si>
  <si>
    <t>Козлова Ирина Геннадиевна</t>
  </si>
  <si>
    <t>Медведева Екатерина Андреевна</t>
  </si>
  <si>
    <t>Мухамедьянова Гульшат Иршатовна</t>
  </si>
  <si>
    <t>Некрасова Оксана Алексеевна</t>
  </si>
  <si>
    <t>Нефедова Анастасия Вячеславовна</t>
  </si>
  <si>
    <t>Федорова Илона Оливиа Евгеньевна</t>
  </si>
  <si>
    <t>Чт</t>
  </si>
  <si>
    <t>Пт</t>
  </si>
  <si>
    <t>Сб</t>
  </si>
  <si>
    <t>Вс</t>
  </si>
  <si>
    <t>Пн</t>
  </si>
  <si>
    <t>Вт</t>
  </si>
  <si>
    <t>Ср</t>
  </si>
  <si>
    <t>17:00-13:30</t>
  </si>
  <si>
    <t>17:15-18:45</t>
  </si>
  <si>
    <t>17:45-14:00</t>
  </si>
  <si>
    <t>18:00-14:30</t>
  </si>
  <si>
    <r>
      <rPr>
        <sz val="11"/>
        <rFont val="Arial Cyr"/>
        <charset val="204"/>
      </rPr>
      <t>Возврат</t>
    </r>
    <r>
      <rPr>
        <sz val="8"/>
        <rFont val="Arial Cyr"/>
        <charset val="204"/>
      </rPr>
      <t>(в сб и пн-7чел, в вс-6 чел, остальные дни 5 чел)</t>
    </r>
  </si>
  <si>
    <t>Новенькая</t>
  </si>
  <si>
    <t>ОРКК(Дог), Возв, СЦ,ГК</t>
  </si>
  <si>
    <t xml:space="preserve">ОРКК(Дог), Возв, обуч ИНФО </t>
  </si>
  <si>
    <t>(По СБ приходит в 14.00)Возв, ОРКК(Дог)</t>
  </si>
  <si>
    <t>Приходит в СБ к 15:30  (Возв, СЦ, Инфо, ОРКК(Дог))</t>
  </si>
  <si>
    <t>ОРКК(Дог), Возв, СЦ</t>
  </si>
  <si>
    <t>ОБУЧ ВОЗВ</t>
  </si>
  <si>
    <t>ОРКК+СВЕРКА</t>
  </si>
  <si>
    <t>у1</t>
  </si>
  <si>
    <t>у3</t>
  </si>
  <si>
    <t>ноч</t>
  </si>
  <si>
    <t>у2</t>
  </si>
  <si>
    <t>ср1</t>
  </si>
  <si>
    <t>ср2</t>
  </si>
  <si>
    <t>ком.№2  не ранее 8:00</t>
  </si>
  <si>
    <t>Кол-во КК</t>
  </si>
  <si>
    <t>№3+№9</t>
  </si>
  <si>
    <t>№4+№10</t>
  </si>
  <si>
    <t>№5+№11</t>
  </si>
  <si>
    <t>№6+№12</t>
  </si>
  <si>
    <t>№1+№7+№13</t>
  </si>
  <si>
    <t>№2+№8+№14</t>
  </si>
  <si>
    <t>ком.№1  не ранее 7:30</t>
  </si>
  <si>
    <t>два</t>
  </si>
  <si>
    <t>час2</t>
  </si>
  <si>
    <t>час3</t>
  </si>
  <si>
    <t>час4</t>
  </si>
  <si>
    <t>дв</t>
  </si>
  <si>
    <t>час5</t>
  </si>
  <si>
    <t>час6</t>
  </si>
  <si>
    <t>ком.№6  не ранее 11:00</t>
  </si>
  <si>
    <t>утро- смены только до 18:00 (садик), вечер - смены только с 16:00 (садик), Сб, Вс - смены любые, можно средние</t>
  </si>
  <si>
    <t>Плановые дни</t>
  </si>
  <si>
    <t>20 часов в неделю. ВС- не позже 21-00</t>
  </si>
  <si>
    <t>* включает очередной, учебный и административный отпуск, отпуск по берем. и родам, отпуск по уходу за ребенком до 3-х лет, командировка. В случае отмены или переноса запланированного отсутствия сотрудник работает с с 8:00 до 17:00</t>
  </si>
  <si>
    <t>Борисова Виктория Ивановна</t>
  </si>
  <si>
    <t>Кассиров заложено на перерыв max одновременно</t>
  </si>
  <si>
    <t>у4</t>
  </si>
  <si>
    <t>ср3</t>
  </si>
  <si>
    <t>веч</t>
  </si>
  <si>
    <t>Фицнер Екатерина Викторовна</t>
  </si>
  <si>
    <t>Цикл</t>
  </si>
  <si>
    <t>Дни нед</t>
  </si>
  <si>
    <t>Фокина Анжелика Владимировна</t>
  </si>
  <si>
    <t>Быков Никита Олегович</t>
  </si>
  <si>
    <t>з</t>
  </si>
  <si>
    <t>отп</t>
  </si>
  <si>
    <t>З</t>
  </si>
  <si>
    <t>!</t>
  </si>
  <si>
    <t>СВЕРКА</t>
  </si>
  <si>
    <t>Инфо, Возв</t>
  </si>
  <si>
    <t xml:space="preserve"> СЦ, Возв</t>
  </si>
  <si>
    <t>ОБУЧ ВОЗВ, СЦ</t>
  </si>
  <si>
    <t xml:space="preserve"> ИНФО (Приходит в 18:30)</t>
  </si>
  <si>
    <t>Инфо, Возв, СЦ</t>
  </si>
  <si>
    <t>Возв, ИНФО</t>
  </si>
  <si>
    <t>(Приходит в ПТ к  18:00)Инфо</t>
  </si>
  <si>
    <t>Возв, Инфо</t>
  </si>
  <si>
    <t>УХОДИТ В 13:30</t>
  </si>
  <si>
    <t>ВЫХ ВС И ПН, СМЕНЫ 10-15:00</t>
  </si>
  <si>
    <t>ОРКК СВЕРКА</t>
  </si>
  <si>
    <t>(ПРИХОДИТ В 7.30, ЕСЛИ ГК, то уход.на 30м раньше)ГК, Инфо 2,Возв</t>
  </si>
  <si>
    <t xml:space="preserve"> Уходит на 30 мин раньше(ГК, Инфо 1, Возв)</t>
  </si>
  <si>
    <t>сб и вс 7-19, пн-ср 11-18:00</t>
  </si>
  <si>
    <t>(По СБ приходит в 15.30)Возв, ОРКК(Дог), ОБУЧ ИНФО</t>
  </si>
  <si>
    <t>уходит в 13:00</t>
  </si>
  <si>
    <t>Уходит в 12:30 , ИНФО 2</t>
  </si>
  <si>
    <t>ПТ,СБ-вых, ВС, ПН ВТ 9-18 ,СР,ЧТ-13-22</t>
  </si>
  <si>
    <t>не ранее 7-30, ПН - не позже 18-00</t>
  </si>
  <si>
    <t>смены только до 17:00, начало любое время утром(дети 2.5 и 5 лет -сидят по очереди с мужем)</t>
  </si>
  <si>
    <t>Пт-17-00:00-00,Сб- 11 час, Вс.- с 11:00- 23:00</t>
  </si>
  <si>
    <t>х</t>
  </si>
  <si>
    <t>Касса ОРКК</t>
  </si>
  <si>
    <r>
      <t>7:00-</t>
    </r>
    <r>
      <rPr>
        <sz val="12"/>
        <color rgb="FFFF0000"/>
        <rFont val="Arial Cyr"/>
        <charset val="204"/>
      </rPr>
      <t>15:30</t>
    </r>
  </si>
  <si>
    <t>8_2</t>
  </si>
  <si>
    <t>8_3</t>
  </si>
  <si>
    <t>8_1</t>
  </si>
  <si>
    <t>11_1</t>
  </si>
  <si>
    <t>10_1</t>
  </si>
  <si>
    <t>10_2</t>
  </si>
  <si>
    <t>11_3</t>
  </si>
  <si>
    <t>6_2</t>
  </si>
  <si>
    <t>11_2</t>
  </si>
  <si>
    <t>5_1</t>
  </si>
  <si>
    <t>5_2</t>
  </si>
  <si>
    <t>4_1</t>
  </si>
  <si>
    <t>7_2</t>
  </si>
  <si>
    <t>15:00-0:00</t>
  </si>
  <si>
    <t>15:30-0:30</t>
  </si>
  <si>
    <t>0:00-0:00</t>
  </si>
  <si>
    <t>16:00-1:00</t>
  </si>
  <si>
    <t>9:00-21:00</t>
  </si>
  <si>
    <t>7:00-19:00</t>
  </si>
  <si>
    <t>9:30-21:30</t>
  </si>
  <si>
    <t>10:00-22:00</t>
  </si>
  <si>
    <t>11:00-0:00</t>
  </si>
  <si>
    <t>7:00-14:00</t>
  </si>
  <si>
    <t>7:00-13:00</t>
  </si>
  <si>
    <t>8:00-15:00</t>
  </si>
  <si>
    <t>8:00-13:00</t>
  </si>
  <si>
    <t>6:00-14:00</t>
  </si>
  <si>
    <t>6:00-13:00</t>
  </si>
  <si>
    <t>12:00-23:00</t>
  </si>
  <si>
    <t>13:00-0:00</t>
  </si>
  <si>
    <t>12:00-0:00</t>
  </si>
  <si>
    <t>11:00-23:00</t>
  </si>
  <si>
    <t>10:00-21:00</t>
  </si>
  <si>
    <t>8:00-19:00</t>
  </si>
  <si>
    <t>12:30-0:30</t>
  </si>
  <si>
    <t>6:45-18:45</t>
  </si>
  <si>
    <t>11:00-18:00</t>
  </si>
  <si>
    <t>6:00-18:00</t>
  </si>
  <si>
    <t>12:00-18:00</t>
  </si>
  <si>
    <t>10:30-17:30</t>
  </si>
  <si>
    <t>13:00-18:00</t>
  </si>
  <si>
    <t>11:30-17:30</t>
  </si>
  <si>
    <t>6:45-18:00</t>
  </si>
  <si>
    <t>17:00-0:00</t>
  </si>
  <si>
    <t>17:00-23:00</t>
  </si>
  <si>
    <t>10:00-15:00</t>
  </si>
  <si>
    <t>10:30-20:30</t>
  </si>
  <si>
    <t>9:00-15:00</t>
  </si>
  <si>
    <t>8:00-20:00</t>
  </si>
  <si>
    <t>18:00-0:00</t>
  </si>
  <si>
    <t>16:00-22:00</t>
  </si>
  <si>
    <t>18:00-23:00</t>
  </si>
  <si>
    <t>16:00-0:00</t>
  </si>
  <si>
    <t>6:00-12:00</t>
  </si>
  <si>
    <t>По ПН уходит В 17:30</t>
  </si>
  <si>
    <t>По СР приходит в 17:30</t>
  </si>
  <si>
    <t>м</t>
  </si>
  <si>
    <t>ОВ</t>
  </si>
  <si>
    <t>смена 5 час. Приходит на 30мин. Позже.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</si>
</sst>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р_._-;\-* #,##0.00_р_._-;_-* &quot;-&quot;&quot;?&quot;&quot;?&quot;_р_._-;_-@_-"/>
    <numFmt numFmtId="165" formatCode="h:mm;@"/>
    <numFmt numFmtId="166" formatCode="d/m;@"/>
    <numFmt numFmtId="167" formatCode="[$-419]mmmm\ yyyy;@"/>
    <numFmt numFmtId="168" formatCode="dd/mm/yy"/>
    <numFmt numFmtId="169" formatCode="[h]:mm:ss;@"/>
    <numFmt numFmtId="170" formatCode="[$-1010409]ddd\ dd"/>
    <numFmt numFmtId="171" formatCode="[$-1010409]General"/>
    <numFmt numFmtId="172" formatCode="[$-419]d\ mmm;@"/>
    <numFmt numFmtId="173" formatCode="0.0"/>
    <numFmt numFmtId="174" formatCode="d/m/yy;@"/>
    <numFmt numFmtId="175" formatCode="dd/mm/yy;@"/>
  </numFmts>
  <fonts count="148" x14ac:knownFonts="1">
    <font>
      <sz val="10"/>
      <name val="Century Gothic"/>
      <charset val="204"/>
    </font>
    <font>
      <sz val="10"/>
      <name val="Century Gothic"/>
      <family val="2"/>
      <charset val="204"/>
    </font>
    <font>
      <sz val="10"/>
      <name val="Helv"/>
    </font>
    <font>
      <sz val="10"/>
      <name val="Arial"/>
      <family val="2"/>
      <charset val="204"/>
    </font>
    <font>
      <sz val="8"/>
      <name val="Century Gothic"/>
      <family val="2"/>
      <charset val="204"/>
    </font>
    <font>
      <sz val="10"/>
      <name val="Century Gothic"/>
      <family val="2"/>
      <charset val="204"/>
    </font>
    <font>
      <sz val="10"/>
      <name val="Arial Cyr"/>
      <charset val="204"/>
    </font>
    <font>
      <sz val="12"/>
      <name val="Times New Roman"/>
      <family val="1"/>
      <charset val="204"/>
    </font>
    <font>
      <sz val="12"/>
      <name val="Century Gothic"/>
      <family val="2"/>
      <charset val="204"/>
    </font>
    <font>
      <sz val="8"/>
      <name val="Century Gothic"/>
      <family val="2"/>
      <charset val="204"/>
    </font>
    <font>
      <b/>
      <sz val="12"/>
      <name val="Arial"/>
      <family val="2"/>
      <charset val="204"/>
    </font>
    <font>
      <sz val="10"/>
      <name val="Times New Roman"/>
      <family val="1"/>
      <charset val="204"/>
    </font>
    <font>
      <sz val="12"/>
      <name val="Century Gothic"/>
      <family val="2"/>
      <charset val="204"/>
    </font>
    <font>
      <sz val="8"/>
      <name val="Helv"/>
      <charset val="204"/>
    </font>
    <font>
      <sz val="14"/>
      <name val="Arial"/>
      <family val="2"/>
    </font>
    <font>
      <sz val="8"/>
      <name val="Arial"/>
      <family val="2"/>
    </font>
    <font>
      <sz val="10"/>
      <name val="Verdana"/>
      <family val="2"/>
      <charset val="204"/>
    </font>
    <font>
      <b/>
      <sz val="8"/>
      <name val="Arial Cyr"/>
      <family val="2"/>
      <charset val="204"/>
    </font>
    <font>
      <b/>
      <sz val="10"/>
      <name val="Arial Cyr"/>
      <charset val="204"/>
    </font>
    <font>
      <b/>
      <sz val="10"/>
      <name val="Arial"/>
      <family val="2"/>
    </font>
    <font>
      <b/>
      <sz val="7"/>
      <color indexed="9"/>
      <name val="Verdana"/>
      <family val="2"/>
      <charset val="204"/>
    </font>
    <font>
      <sz val="6"/>
      <name val="Arial"/>
      <family val="2"/>
    </font>
    <font>
      <sz val="10"/>
      <name val="Arial CYR"/>
      <family val="2"/>
      <charset val="204"/>
    </font>
    <font>
      <sz val="7"/>
      <name val="Arial"/>
      <family val="2"/>
    </font>
    <font>
      <sz val="16"/>
      <name val="Arial"/>
      <family val="2"/>
    </font>
    <font>
      <b/>
      <sz val="7"/>
      <name val="Verdana"/>
      <family val="2"/>
      <charset val="204"/>
    </font>
    <font>
      <sz val="11"/>
      <name val="Arial Cyr"/>
      <charset val="204"/>
    </font>
    <font>
      <b/>
      <sz val="11"/>
      <name val="Arial"/>
      <family val="2"/>
    </font>
    <font>
      <sz val="13"/>
      <name val="Arial"/>
      <family val="2"/>
    </font>
    <font>
      <sz val="10"/>
      <color indexed="9"/>
      <name val="Arial Cyr"/>
      <charset val="204"/>
    </font>
    <font>
      <sz val="10"/>
      <color indexed="9"/>
      <name val="Verdana"/>
      <family val="2"/>
      <charset val="204"/>
    </font>
    <font>
      <sz val="11"/>
      <color indexed="9"/>
      <name val="Helv"/>
    </font>
    <font>
      <sz val="10"/>
      <name val="Century Gothic"/>
      <family val="2"/>
      <charset val="204"/>
    </font>
    <font>
      <b/>
      <sz val="12"/>
      <name val="Century Gothic"/>
      <family val="2"/>
      <charset val="204"/>
    </font>
    <font>
      <b/>
      <sz val="12"/>
      <color indexed="53"/>
      <name val="Century Gothic"/>
      <family val="2"/>
      <charset val="204"/>
    </font>
    <font>
      <sz val="1"/>
      <name val="Arial Cyr"/>
      <charset val="204"/>
    </font>
    <font>
      <b/>
      <sz val="1"/>
      <name val="Verdana"/>
      <family val="2"/>
    </font>
    <font>
      <sz val="1"/>
      <name val="Verdana"/>
      <family val="2"/>
      <charset val="204"/>
    </font>
    <font>
      <b/>
      <sz val="1"/>
      <color indexed="9"/>
      <name val="Arial"/>
      <family val="2"/>
    </font>
    <font>
      <sz val="11"/>
      <color indexed="8"/>
      <name val="Calibri"/>
      <family val="2"/>
      <charset val="204"/>
    </font>
    <font>
      <b/>
      <sz val="10"/>
      <name val="Verdana"/>
      <family val="2"/>
      <charset val="204"/>
    </font>
    <font>
      <b/>
      <sz val="10"/>
      <name val="Arial"/>
      <family val="2"/>
      <charset val="204"/>
    </font>
    <font>
      <sz val="11"/>
      <name val="Arial"/>
      <family val="2"/>
    </font>
    <font>
      <sz val="10"/>
      <name val="Century Gothic"/>
      <family val="2"/>
      <charset val="204"/>
    </font>
    <font>
      <sz val="10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9"/>
      <name val="Arial"/>
      <family val="2"/>
    </font>
    <font>
      <b/>
      <i/>
      <sz val="12"/>
      <name val="Arial"/>
      <family val="2"/>
      <charset val="204"/>
    </font>
    <font>
      <b/>
      <sz val="9"/>
      <name val="Arial"/>
      <family val="2"/>
    </font>
    <font>
      <b/>
      <sz val="7"/>
      <name val="Arial"/>
      <family val="2"/>
    </font>
    <font>
      <i/>
      <sz val="11"/>
      <name val="Arial"/>
      <family val="2"/>
      <charset val="204"/>
    </font>
    <font>
      <b/>
      <i/>
      <sz val="11"/>
      <name val="Arial"/>
      <family val="2"/>
      <charset val="204"/>
    </font>
    <font>
      <sz val="9"/>
      <name val="Arial"/>
      <family val="2"/>
      <charset val="204"/>
    </font>
    <font>
      <b/>
      <sz val="4"/>
      <name val="Arial"/>
      <family val="2"/>
    </font>
    <font>
      <b/>
      <i/>
      <sz val="14"/>
      <name val="Arial"/>
      <family val="2"/>
      <charset val="204"/>
    </font>
    <font>
      <sz val="11"/>
      <color indexed="8"/>
      <name val="Calibri"/>
      <family val="2"/>
    </font>
    <font>
      <sz val="10"/>
      <name val="Arial"/>
      <family val="2"/>
      <charset val="204"/>
    </font>
    <font>
      <sz val="9"/>
      <name val="Century Gothic"/>
      <family val="2"/>
      <charset val="204"/>
    </font>
    <font>
      <sz val="9"/>
      <name val="Times New Roman"/>
      <family val="1"/>
      <charset val="204"/>
    </font>
    <font>
      <b/>
      <sz val="8"/>
      <name val="Arial"/>
      <family val="2"/>
      <charset val="204"/>
    </font>
    <font>
      <sz val="8"/>
      <name val="Times New Roman"/>
      <family val="1"/>
      <charset val="204"/>
    </font>
    <font>
      <b/>
      <sz val="6"/>
      <color indexed="8"/>
      <name val="Arial Unicode MS"/>
      <family val="2"/>
      <charset val="204"/>
    </font>
    <font>
      <sz val="6"/>
      <color indexed="8"/>
      <name val="Arial Unicode MS"/>
      <family val="2"/>
      <charset val="204"/>
    </font>
    <font>
      <sz val="11"/>
      <name val="Arial"/>
      <family val="2"/>
      <charset val="204"/>
    </font>
    <font>
      <sz val="11"/>
      <color indexed="8"/>
      <name val="Arial Unicode MS"/>
      <family val="2"/>
      <charset val="204"/>
    </font>
    <font>
      <b/>
      <sz val="9"/>
      <name val="Arial"/>
      <family val="2"/>
      <charset val="204"/>
    </font>
    <font>
      <sz val="12"/>
      <name val="Arial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2"/>
      <name val="Arial Cyr"/>
      <charset val="204"/>
    </font>
    <font>
      <sz val="12"/>
      <name val="Arial Cyr"/>
      <charset val="204"/>
    </font>
    <font>
      <b/>
      <sz val="8"/>
      <name val="Arial Cyr"/>
      <charset val="204"/>
    </font>
    <font>
      <b/>
      <sz val="9"/>
      <name val="Arial Cyr"/>
      <charset val="204"/>
    </font>
    <font>
      <b/>
      <sz val="20"/>
      <name val="Century Gothic"/>
      <family val="2"/>
      <charset val="204"/>
    </font>
    <font>
      <sz val="13"/>
      <name val="Arial"/>
      <family val="2"/>
      <charset val="204"/>
    </font>
    <font>
      <sz val="8"/>
      <name val="Arial Cyr"/>
      <charset val="204"/>
    </font>
    <font>
      <b/>
      <sz val="8"/>
      <name val="Century Gothic"/>
      <family val="2"/>
      <charset val="204"/>
    </font>
    <font>
      <b/>
      <sz val="11"/>
      <name val="Times New Roman"/>
      <family val="1"/>
      <charset val="204"/>
    </font>
    <font>
      <b/>
      <sz val="12"/>
      <name val="Times New Roman"/>
      <family val="1"/>
      <charset val="204"/>
    </font>
    <font>
      <sz val="8"/>
      <name val="Verdana"/>
      <family val="2"/>
      <charset val="204"/>
    </font>
    <font>
      <b/>
      <sz val="8"/>
      <name val="Arial"/>
      <family val="2"/>
    </font>
    <font>
      <sz val="14"/>
      <name val="Arial Cyr"/>
      <charset val="204"/>
    </font>
    <font>
      <b/>
      <sz val="10"/>
      <name val="Times New Roman"/>
      <family val="1"/>
      <charset val="204"/>
    </font>
    <font>
      <b/>
      <sz val="8"/>
      <name val="Times New Roman"/>
      <family val="1"/>
      <charset val="204"/>
    </font>
    <font>
      <b/>
      <sz val="14"/>
      <name val="Century Gothic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4"/>
      <color theme="0"/>
      <name val="Arial Cyr"/>
      <charset val="204"/>
    </font>
    <font>
      <sz val="10"/>
      <color theme="0"/>
      <name val="Verdana"/>
      <family val="2"/>
      <charset val="204"/>
    </font>
    <font>
      <sz val="11"/>
      <color theme="0"/>
      <name val="Helv"/>
      <charset val="204"/>
    </font>
    <font>
      <sz val="10"/>
      <color rgb="FFFF0000"/>
      <name val="Century Gothic"/>
      <family val="2"/>
      <charset val="204"/>
    </font>
    <font>
      <sz val="10"/>
      <color theme="3"/>
      <name val="Century Gothic"/>
      <family val="2"/>
      <charset val="204"/>
    </font>
    <font>
      <sz val="6"/>
      <color rgb="FF000000"/>
      <name val="Arial Unicode MS"/>
      <family val="2"/>
      <charset val="204"/>
    </font>
    <font>
      <sz val="10"/>
      <color theme="0" tint="-0.499984740745262"/>
      <name val="Helv"/>
      <charset val="204"/>
    </font>
    <font>
      <sz val="8"/>
      <color indexed="8"/>
      <name val="Times New Roman"/>
      <family val="1"/>
      <charset val="204"/>
    </font>
    <font>
      <b/>
      <sz val="10"/>
      <name val="Century Gothic"/>
      <family val="2"/>
      <charset val="204"/>
    </font>
    <font>
      <b/>
      <sz val="16"/>
      <name val="Arial"/>
      <family val="2"/>
    </font>
    <font>
      <b/>
      <sz val="16"/>
      <color indexed="1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  <font>
      <i/>
      <sz val="16"/>
      <name val="Arial"/>
      <family val="2"/>
      <charset val="204"/>
    </font>
    <font>
      <b/>
      <sz val="16"/>
      <name val="Century Gothic"/>
      <family val="2"/>
      <charset val="204"/>
    </font>
    <font>
      <b/>
      <sz val="15"/>
      <name val="Century Gothic"/>
      <family val="2"/>
      <charset val="204"/>
    </font>
    <font>
      <b/>
      <sz val="20"/>
      <name val="Arial"/>
      <family val="2"/>
    </font>
    <font>
      <sz val="17"/>
      <name val="Arial"/>
      <family val="2"/>
      <charset val="204"/>
    </font>
    <font>
      <b/>
      <sz val="7"/>
      <name val="Arial"/>
      <family val="2"/>
      <charset val="204"/>
    </font>
    <font>
      <b/>
      <sz val="15"/>
      <name val="Arial"/>
      <family val="2"/>
      <charset val="204"/>
    </font>
    <font>
      <b/>
      <sz val="18"/>
      <name val="Arial Cyr"/>
      <charset val="204"/>
    </font>
    <font>
      <sz val="9"/>
      <color theme="3"/>
      <name val="Century Gothic"/>
      <family val="2"/>
      <charset val="204"/>
    </font>
    <font>
      <sz val="8"/>
      <color theme="3"/>
      <name val="Century Gothic"/>
      <family val="2"/>
      <charset val="204"/>
    </font>
    <font>
      <b/>
      <sz val="26"/>
      <name val="Arial"/>
      <family val="2"/>
    </font>
    <font>
      <sz val="26"/>
      <name val="Arial"/>
      <family val="2"/>
    </font>
    <font>
      <b/>
      <sz val="28"/>
      <name val="Arial"/>
      <family val="2"/>
    </font>
    <font>
      <b/>
      <u/>
      <sz val="11"/>
      <name val="Arial"/>
      <family val="2"/>
    </font>
    <font>
      <b/>
      <sz val="20"/>
      <name val="Arial"/>
      <family val="2"/>
      <charset val="204"/>
    </font>
    <font>
      <b/>
      <i/>
      <sz val="22"/>
      <name val="Arial"/>
      <family val="2"/>
      <charset val="204"/>
    </font>
    <font>
      <b/>
      <i/>
      <sz val="16"/>
      <name val="Arial"/>
      <family val="2"/>
      <charset val="204"/>
    </font>
    <font>
      <b/>
      <u/>
      <sz val="26"/>
      <name val="Arial"/>
      <family val="2"/>
    </font>
    <font>
      <u/>
      <sz val="16"/>
      <name val="Arial"/>
      <family val="2"/>
    </font>
    <font>
      <b/>
      <u/>
      <sz val="12"/>
      <name val="Arial"/>
      <family val="2"/>
    </font>
    <font>
      <sz val="7"/>
      <name val="Century Gothic"/>
      <family val="2"/>
      <charset val="204"/>
    </font>
    <font>
      <sz val="16"/>
      <name val="Arial Cyr"/>
      <charset val="204"/>
    </font>
    <font>
      <b/>
      <i/>
      <sz val="16"/>
      <name val="Arial Cyr"/>
      <charset val="204"/>
    </font>
    <font>
      <b/>
      <sz val="16"/>
      <name val="Arial Cyr"/>
      <charset val="204"/>
    </font>
    <font>
      <b/>
      <i/>
      <sz val="14"/>
      <name val="Arial Cyr"/>
      <charset val="204"/>
    </font>
    <font>
      <b/>
      <sz val="14"/>
      <name val="Arial Cyr"/>
      <charset val="204"/>
    </font>
    <font>
      <b/>
      <sz val="20"/>
      <color indexed="8"/>
      <name val="Arial Unicode MS"/>
      <family val="2"/>
      <charset val="204"/>
    </font>
    <font>
      <sz val="16"/>
      <name val="Arial"/>
      <family val="2"/>
      <charset val="204"/>
    </font>
    <font>
      <b/>
      <sz val="9"/>
      <name val="Century Gothic"/>
      <family val="2"/>
      <charset val="204"/>
    </font>
    <font>
      <b/>
      <sz val="10"/>
      <color indexed="8"/>
      <name val="Arial Unicode MS"/>
      <family val="2"/>
      <charset val="204"/>
    </font>
    <font>
      <sz val="12"/>
      <name val="Verdana"/>
      <family val="2"/>
      <charset val="204"/>
    </font>
    <font>
      <b/>
      <sz val="9"/>
      <name val="Verdana"/>
      <family val="2"/>
      <charset val="204"/>
    </font>
    <font>
      <sz val="6"/>
      <name val="Century Gothic"/>
      <family val="2"/>
      <charset val="204"/>
    </font>
    <font>
      <b/>
      <sz val="6"/>
      <name val="Century Gothic"/>
      <family val="2"/>
      <charset val="204"/>
    </font>
    <font>
      <sz val="12"/>
      <color rgb="FF000000"/>
      <name val="Arial Unicode MS"/>
      <family val="2"/>
      <charset val="204"/>
    </font>
    <font>
      <b/>
      <sz val="10"/>
      <name val="Helv"/>
      <charset val="204"/>
    </font>
    <font>
      <sz val="8"/>
      <name val="Helv"/>
    </font>
    <font>
      <b/>
      <sz val="11"/>
      <name val="Arial Cyr"/>
      <charset val="204"/>
    </font>
    <font>
      <b/>
      <sz val="10"/>
      <color rgb="FF00B0F0"/>
      <name val="Century Gothic"/>
      <family val="2"/>
      <charset val="204"/>
    </font>
    <font>
      <b/>
      <i/>
      <sz val="10"/>
      <name val="Century Gothic"/>
      <family val="2"/>
      <charset val="204"/>
    </font>
    <font>
      <sz val="10"/>
      <color rgb="FF00B0F0"/>
      <name val="Times New Roman"/>
      <family val="1"/>
      <charset val="204"/>
    </font>
    <font>
      <sz val="10"/>
      <color rgb="FF00B050"/>
      <name val="Times New Roman"/>
      <family val="1"/>
      <charset val="204"/>
    </font>
    <font>
      <sz val="10"/>
      <color rgb="FF0070C0"/>
      <name val="Century Gothic"/>
      <family val="2"/>
      <charset val="204"/>
    </font>
    <font>
      <sz val="12"/>
      <color rgb="FFFF0000"/>
      <name val="Arial Cyr"/>
      <charset val="204"/>
    </font>
    <font>
      <b/>
      <sz val="11"/>
      <name val="Arial"/>
      <family val="2"/>
      <charset val="204"/>
    </font>
    <font>
      <sz val="10"/>
      <color rgb="FF006100"/>
      <name val="Century Gothic"/>
      <family val="2"/>
      <charset val="204"/>
    </font>
    <font>
      <sz val="10"/>
      <color rgb="FF7030A0"/>
      <name val="Century Gothic"/>
      <family val="2"/>
      <charset val="204"/>
    </font>
  </fonts>
  <fills count="3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  <bgColor rgb="FF000000"/>
      </patternFill>
    </fill>
  </fills>
  <borders count="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6">
    <xf numFmtId="0" fontId="0" fillId="0" borderId="0"/>
    <xf numFmtId="0" fontId="57" fillId="0" borderId="0"/>
    <xf numFmtId="0" fontId="39" fillId="0" borderId="0"/>
    <xf numFmtId="0" fontId="87" fillId="0" borderId="0"/>
    <xf numFmtId="0" fontId="5" fillId="0" borderId="0"/>
    <xf numFmtId="0" fontId="43" fillId="0" borderId="0"/>
    <xf numFmtId="0" fontId="5" fillId="0" borderId="0"/>
    <xf numFmtId="0" fontId="5" fillId="0" borderId="0"/>
    <xf numFmtId="0" fontId="87" fillId="0" borderId="0"/>
    <xf numFmtId="0" fontId="58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2" fillId="0" borderId="0"/>
    <xf numFmtId="164" fontId="43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" fillId="0" borderId="0"/>
  </cellStyleXfs>
  <cellXfs count="690">
    <xf numFmtId="0" fontId="0" fillId="0" borderId="0" xfId="0"/>
    <xf numFmtId="1" fontId="0" fillId="0" borderId="0" xfId="0" applyNumberFormat="1"/>
    <xf numFmtId="0" fontId="0" fillId="0" borderId="0" xfId="0" applyProtection="1">
      <protection hidden="1"/>
    </xf>
    <xf numFmtId="0" fontId="0" fillId="0" borderId="0" xfId="0" applyBorder="1" applyProtection="1">
      <protection hidden="1"/>
    </xf>
    <xf numFmtId="0" fontId="7" fillId="0" borderId="1" xfId="0" applyNumberFormat="1" applyFont="1" applyFill="1" applyBorder="1" applyProtection="1">
      <protection hidden="1"/>
    </xf>
    <xf numFmtId="0" fontId="6" fillId="0" borderId="1" xfId="14" applyFont="1" applyBorder="1"/>
    <xf numFmtId="0" fontId="0" fillId="0" borderId="0" xfId="0" applyAlignment="1" applyProtection="1">
      <alignment horizontal="right"/>
      <protection hidden="1"/>
    </xf>
    <xf numFmtId="167" fontId="0" fillId="0" borderId="0" xfId="0" applyNumberFormat="1" applyProtection="1">
      <protection hidden="1"/>
    </xf>
    <xf numFmtId="0" fontId="0" fillId="0" borderId="1" xfId="0" applyBorder="1" applyAlignment="1" applyProtection="1">
      <alignment horizontal="right"/>
      <protection hidden="1"/>
    </xf>
    <xf numFmtId="0" fontId="0" fillId="0" borderId="1" xfId="0" applyBorder="1" applyProtection="1">
      <protection hidden="1"/>
    </xf>
    <xf numFmtId="166" fontId="0" fillId="0" borderId="1" xfId="0" applyNumberFormat="1" applyBorder="1" applyAlignment="1" applyProtection="1">
      <alignment horizontal="center"/>
      <protection hidden="1"/>
    </xf>
    <xf numFmtId="166" fontId="0" fillId="0" borderId="0" xfId="0" applyNumberFormat="1" applyAlignment="1" applyProtection="1">
      <alignment horizontal="center"/>
      <protection hidden="1"/>
    </xf>
    <xf numFmtId="0" fontId="0" fillId="0" borderId="1" xfId="0" applyBorder="1" applyAlignment="1" applyProtection="1">
      <alignment horizontal="right" wrapText="1"/>
      <protection hidden="1"/>
    </xf>
    <xf numFmtId="0" fontId="0" fillId="0" borderId="0" xfId="0" applyAlignment="1" applyProtection="1">
      <alignment horizontal="center"/>
      <protection hidden="1"/>
    </xf>
    <xf numFmtId="0" fontId="23" fillId="0" borderId="0" xfId="19" applyFont="1" applyFill="1" applyProtection="1">
      <protection hidden="1"/>
    </xf>
    <xf numFmtId="0" fontId="23" fillId="0" borderId="0" xfId="19" applyFont="1" applyProtection="1">
      <protection hidden="1"/>
    </xf>
    <xf numFmtId="0" fontId="21" fillId="0" borderId="0" xfId="19" applyFont="1" applyFill="1" applyProtection="1">
      <protection hidden="1"/>
    </xf>
    <xf numFmtId="0" fontId="21" fillId="0" borderId="0" xfId="19" applyFont="1" applyFill="1" applyBorder="1" applyProtection="1">
      <protection hidden="1"/>
    </xf>
    <xf numFmtId="0" fontId="21" fillId="0" borderId="0" xfId="19" applyFont="1" applyBorder="1" applyProtection="1">
      <protection hidden="1"/>
    </xf>
    <xf numFmtId="0" fontId="21" fillId="0" borderId="0" xfId="19" applyFont="1" applyProtection="1">
      <protection hidden="1"/>
    </xf>
    <xf numFmtId="0" fontId="6" fillId="0" borderId="0" xfId="19" applyProtection="1">
      <protection hidden="1"/>
    </xf>
    <xf numFmtId="0" fontId="20" fillId="0" borderId="3" xfId="19" applyFont="1" applyBorder="1" applyAlignment="1" applyProtection="1">
      <alignment vertical="center"/>
      <protection hidden="1"/>
    </xf>
    <xf numFmtId="20" fontId="20" fillId="0" borderId="4" xfId="19" applyNumberFormat="1" applyFont="1" applyFill="1" applyBorder="1" applyAlignment="1" applyProtection="1">
      <alignment horizontal="center" vertical="center"/>
      <protection hidden="1"/>
    </xf>
    <xf numFmtId="0" fontId="20" fillId="0" borderId="4" xfId="20" applyFont="1" applyFill="1" applyBorder="1" applyAlignment="1" applyProtection="1">
      <alignment horizontal="center" vertical="center"/>
      <protection hidden="1"/>
    </xf>
    <xf numFmtId="0" fontId="20" fillId="0" borderId="5" xfId="20" applyFont="1" applyFill="1" applyBorder="1" applyAlignment="1" applyProtection="1">
      <alignment horizontal="center" vertical="center"/>
      <protection hidden="1"/>
    </xf>
    <xf numFmtId="0" fontId="20" fillId="0" borderId="6" xfId="20" applyFont="1" applyFill="1" applyBorder="1" applyAlignment="1" applyProtection="1">
      <alignment horizontal="center" vertical="center"/>
      <protection hidden="1"/>
    </xf>
    <xf numFmtId="0" fontId="25" fillId="0" borderId="7" xfId="19" applyFont="1" applyFill="1" applyBorder="1" applyAlignment="1" applyProtection="1">
      <alignment horizontal="center" vertical="center"/>
      <protection hidden="1"/>
    </xf>
    <xf numFmtId="20" fontId="20" fillId="0" borderId="0" xfId="19" applyNumberFormat="1" applyFont="1" applyBorder="1" applyAlignment="1" applyProtection="1">
      <alignment vertical="center"/>
      <protection hidden="1"/>
    </xf>
    <xf numFmtId="0" fontId="0" fillId="0" borderId="0" xfId="0" applyFill="1" applyProtection="1">
      <protection hidden="1"/>
    </xf>
    <xf numFmtId="0" fontId="0" fillId="0" borderId="0" xfId="0" applyBorder="1" applyAlignment="1" applyProtection="1">
      <alignment horizontal="center"/>
      <protection hidden="1"/>
    </xf>
    <xf numFmtId="0" fontId="0" fillId="0" borderId="10" xfId="0" applyBorder="1" applyAlignment="1" applyProtection="1">
      <alignment horizontal="center"/>
      <protection hidden="1"/>
    </xf>
    <xf numFmtId="0" fontId="0" fillId="0" borderId="0" xfId="0" applyFill="1"/>
    <xf numFmtId="20" fontId="6" fillId="0" borderId="1" xfId="14" applyNumberFormat="1" applyFont="1" applyBorder="1"/>
    <xf numFmtId="0" fontId="6" fillId="0" borderId="0" xfId="19" applyFont="1" applyFill="1" applyProtection="1">
      <protection hidden="1"/>
    </xf>
    <xf numFmtId="0" fontId="25" fillId="0" borderId="0" xfId="19" applyFont="1" applyFill="1" applyBorder="1" applyAlignment="1" applyProtection="1">
      <alignment horizontal="center" vertical="center"/>
      <protection hidden="1"/>
    </xf>
    <xf numFmtId="0" fontId="32" fillId="0" borderId="0" xfId="0" applyFont="1" applyFill="1" applyProtection="1">
      <protection hidden="1"/>
    </xf>
    <xf numFmtId="0" fontId="2" fillId="5" borderId="0" xfId="0" applyFont="1" applyFill="1" applyProtection="1"/>
    <xf numFmtId="0" fontId="2" fillId="2" borderId="0" xfId="0" applyFont="1" applyFill="1" applyProtection="1"/>
    <xf numFmtId="0" fontId="2" fillId="5" borderId="21" xfId="0" applyFont="1" applyFill="1" applyBorder="1"/>
    <xf numFmtId="0" fontId="25" fillId="0" borderId="23" xfId="19" applyFont="1" applyFill="1" applyBorder="1" applyAlignment="1" applyProtection="1">
      <alignment vertical="center"/>
      <protection hidden="1"/>
    </xf>
    <xf numFmtId="0" fontId="20" fillId="0" borderId="4" xfId="19" applyFont="1" applyFill="1" applyBorder="1" applyAlignment="1" applyProtection="1">
      <alignment vertical="center"/>
      <protection hidden="1"/>
    </xf>
    <xf numFmtId="0" fontId="20" fillId="0" borderId="6" xfId="19" applyFont="1" applyFill="1" applyBorder="1" applyAlignment="1" applyProtection="1">
      <alignment vertical="center"/>
      <protection hidden="1"/>
    </xf>
    <xf numFmtId="0" fontId="6" fillId="0" borderId="6" xfId="19" applyFill="1" applyBorder="1" applyAlignment="1" applyProtection="1">
      <alignment vertical="center"/>
      <protection hidden="1"/>
    </xf>
    <xf numFmtId="0" fontId="21" fillId="0" borderId="0" xfId="19" applyFont="1" applyFill="1" applyBorder="1" applyAlignment="1" applyProtection="1">
      <alignment vertical="center"/>
      <protection hidden="1"/>
    </xf>
    <xf numFmtId="0" fontId="21" fillId="0" borderId="0" xfId="19" applyFont="1" applyBorder="1" applyAlignment="1" applyProtection="1">
      <alignment vertical="center"/>
      <protection hidden="1"/>
    </xf>
    <xf numFmtId="0" fontId="21" fillId="0" borderId="0" xfId="19" applyFont="1" applyAlignment="1" applyProtection="1">
      <alignment vertical="center"/>
      <protection hidden="1"/>
    </xf>
    <xf numFmtId="0" fontId="6" fillId="0" borderId="0" xfId="19" applyAlignment="1" applyProtection="1">
      <alignment vertical="center"/>
      <protection hidden="1"/>
    </xf>
    <xf numFmtId="0" fontId="21" fillId="0" borderId="0" xfId="19" applyFont="1" applyFill="1" applyAlignment="1" applyProtection="1">
      <alignment vertical="center"/>
      <protection hidden="1"/>
    </xf>
    <xf numFmtId="0" fontId="6" fillId="0" borderId="0" xfId="19" applyFill="1" applyAlignment="1" applyProtection="1">
      <alignment vertical="center"/>
      <protection hidden="1"/>
    </xf>
    <xf numFmtId="49" fontId="2" fillId="2" borderId="0" xfId="0" applyNumberFormat="1" applyFont="1" applyFill="1" applyAlignment="1" applyProtection="1">
      <alignment horizontal="right"/>
    </xf>
    <xf numFmtId="0" fontId="7" fillId="0" borderId="0" xfId="0" applyNumberFormat="1" applyFont="1" applyFill="1" applyBorder="1" applyProtection="1">
      <protection hidden="1"/>
    </xf>
    <xf numFmtId="0" fontId="2" fillId="5" borderId="0" xfId="0" applyFont="1" applyFill="1" applyAlignment="1" applyProtection="1">
      <alignment horizontal="right"/>
    </xf>
    <xf numFmtId="20" fontId="40" fillId="0" borderId="4" xfId="19" applyNumberFormat="1" applyFont="1" applyBorder="1" applyAlignment="1" applyProtection="1">
      <alignment horizontal="left" vertical="center"/>
      <protection hidden="1"/>
    </xf>
    <xf numFmtId="0" fontId="25" fillId="0" borderId="3" xfId="19" applyFont="1" applyBorder="1" applyAlignment="1" applyProtection="1">
      <alignment vertical="center"/>
      <protection hidden="1"/>
    </xf>
    <xf numFmtId="20" fontId="25" fillId="0" borderId="4" xfId="19" applyNumberFormat="1" applyFont="1" applyBorder="1" applyAlignment="1" applyProtection="1">
      <alignment horizontal="center" vertical="center"/>
      <protection hidden="1"/>
    </xf>
    <xf numFmtId="20" fontId="25" fillId="0" borderId="4" xfId="19" applyNumberFormat="1" applyFont="1" applyFill="1" applyBorder="1" applyAlignment="1" applyProtection="1">
      <alignment horizontal="center" vertical="center"/>
      <protection hidden="1"/>
    </xf>
    <xf numFmtId="166" fontId="25" fillId="3" borderId="1" xfId="19" applyNumberFormat="1" applyFont="1" applyFill="1" applyBorder="1" applyAlignment="1" applyProtection="1">
      <alignment horizontal="center" vertical="center"/>
      <protection hidden="1"/>
    </xf>
    <xf numFmtId="20" fontId="25" fillId="0" borderId="1" xfId="19" applyNumberFormat="1" applyFont="1" applyBorder="1" applyAlignment="1" applyProtection="1">
      <alignment vertical="center"/>
      <protection hidden="1"/>
    </xf>
    <xf numFmtId="0" fontId="2" fillId="5" borderId="0" xfId="0" applyFont="1" applyFill="1" applyAlignment="1" applyProtection="1">
      <alignment horizontal="left"/>
    </xf>
    <xf numFmtId="0" fontId="7" fillId="0" borderId="1" xfId="0" applyNumberFormat="1" applyFont="1" applyFill="1" applyBorder="1" applyAlignment="1" applyProtection="1">
      <alignment horizontal="left"/>
      <protection hidden="1"/>
    </xf>
    <xf numFmtId="165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0" fillId="9" borderId="0" xfId="0" applyFill="1" applyProtection="1">
      <protection hidden="1"/>
    </xf>
    <xf numFmtId="0" fontId="33" fillId="9" borderId="0" xfId="0" applyFont="1" applyFill="1" applyProtection="1">
      <protection hidden="1"/>
    </xf>
    <xf numFmtId="0" fontId="33" fillId="9" borderId="0" xfId="0" applyFont="1" applyFill="1"/>
    <xf numFmtId="0" fontId="0" fillId="9" borderId="0" xfId="0" applyFill="1"/>
    <xf numFmtId="0" fontId="5" fillId="9" borderId="0" xfId="0" applyFont="1" applyFill="1" applyBorder="1" applyProtection="1">
      <protection hidden="1"/>
    </xf>
    <xf numFmtId="0" fontId="5" fillId="9" borderId="0" xfId="0" applyFont="1" applyFill="1" applyBorder="1"/>
    <xf numFmtId="0" fontId="0" fillId="9" borderId="0" xfId="0" applyFill="1" applyBorder="1"/>
    <xf numFmtId="0" fontId="0" fillId="10" borderId="1" xfId="0" applyNumberFormat="1" applyFill="1" applyBorder="1"/>
    <xf numFmtId="49" fontId="0" fillId="10" borderId="1" xfId="0" applyNumberFormat="1" applyFill="1" applyBorder="1"/>
    <xf numFmtId="0" fontId="44" fillId="0" borderId="0" xfId="13" applyNumberFormat="1" applyFont="1" applyFill="1" applyBorder="1" applyProtection="1">
      <protection locked="0"/>
    </xf>
    <xf numFmtId="0" fontId="19" fillId="0" borderId="0" xfId="13" applyNumberFormat="1" applyFont="1" applyFill="1" applyBorder="1" applyAlignment="1" applyProtection="1">
      <alignment horizontal="left"/>
      <protection locked="0"/>
    </xf>
    <xf numFmtId="0" fontId="19" fillId="0" borderId="0" xfId="13" applyNumberFormat="1" applyFont="1" applyFill="1" applyBorder="1" applyAlignment="1" applyProtection="1">
      <alignment horizontal="center"/>
      <protection locked="0"/>
    </xf>
    <xf numFmtId="0" fontId="45" fillId="0" borderId="0" xfId="13" applyNumberFormat="1" applyFont="1" applyFill="1" applyBorder="1" applyAlignment="1" applyProtection="1">
      <alignment horizontal="center"/>
      <protection locked="0"/>
    </xf>
    <xf numFmtId="0" fontId="47" fillId="0" borderId="0" xfId="13" applyNumberFormat="1" applyFont="1" applyFill="1" applyBorder="1"/>
    <xf numFmtId="0" fontId="44" fillId="0" borderId="0" xfId="13" applyFont="1" applyFill="1" applyBorder="1"/>
    <xf numFmtId="0" fontId="44" fillId="0" borderId="0" xfId="4" applyNumberFormat="1" applyFont="1" applyFill="1"/>
    <xf numFmtId="0" fontId="23" fillId="0" borderId="0" xfId="4" applyNumberFormat="1" applyFont="1" applyFill="1"/>
    <xf numFmtId="0" fontId="27" fillId="0" borderId="0" xfId="4" applyNumberFormat="1" applyFont="1" applyFill="1"/>
    <xf numFmtId="0" fontId="10" fillId="0" borderId="0" xfId="4" applyNumberFormat="1" applyFont="1" applyFill="1" applyAlignment="1">
      <alignment horizontal="left"/>
    </xf>
    <xf numFmtId="0" fontId="10" fillId="0" borderId="0" xfId="4" applyNumberFormat="1" applyFont="1" applyFill="1" applyAlignment="1">
      <alignment horizontal="center"/>
    </xf>
    <xf numFmtId="0" fontId="48" fillId="0" borderId="0" xfId="4" applyNumberFormat="1" applyFont="1" applyFill="1"/>
    <xf numFmtId="0" fontId="27" fillId="0" borderId="0" xfId="4" applyNumberFormat="1" applyFont="1" applyFill="1" applyBorder="1"/>
    <xf numFmtId="0" fontId="44" fillId="0" borderId="0" xfId="4" applyNumberFormat="1" applyFont="1" applyFill="1" applyBorder="1"/>
    <xf numFmtId="0" fontId="44" fillId="0" borderId="0" xfId="4" applyFont="1" applyFill="1"/>
    <xf numFmtId="0" fontId="49" fillId="0" borderId="0" xfId="13" applyNumberFormat="1" applyFont="1" applyFill="1" applyBorder="1" applyAlignment="1">
      <alignment vertical="distributed"/>
    </xf>
    <xf numFmtId="0" fontId="48" fillId="0" borderId="0" xfId="4" applyNumberFormat="1" applyFont="1" applyFill="1" applyBorder="1"/>
    <xf numFmtId="0" fontId="10" fillId="0" borderId="0" xfId="4" applyNumberFormat="1" applyFont="1" applyFill="1" applyBorder="1"/>
    <xf numFmtId="0" fontId="51" fillId="0" borderId="0" xfId="4" applyNumberFormat="1" applyFont="1" applyFill="1" applyBorder="1"/>
    <xf numFmtId="0" fontId="50" fillId="0" borderId="0" xfId="4" applyNumberFormat="1" applyFont="1" applyFill="1" applyBorder="1"/>
    <xf numFmtId="0" fontId="19" fillId="0" borderId="0" xfId="4" applyNumberFormat="1" applyFont="1" applyFill="1" applyBorder="1" applyAlignment="1">
      <alignment horizontal="right"/>
    </xf>
    <xf numFmtId="0" fontId="50" fillId="0" borderId="0" xfId="4" applyNumberFormat="1" applyFont="1" applyFill="1" applyBorder="1" applyAlignment="1">
      <alignment vertical="top"/>
    </xf>
    <xf numFmtId="0" fontId="52" fillId="0" borderId="0" xfId="21" applyNumberFormat="1" applyFont="1" applyAlignment="1">
      <alignment horizontal="left"/>
    </xf>
    <xf numFmtId="0" fontId="44" fillId="0" borderId="0" xfId="13" applyFont="1" applyFill="1"/>
    <xf numFmtId="0" fontId="44" fillId="7" borderId="0" xfId="13" applyFont="1" applyFill="1"/>
    <xf numFmtId="0" fontId="54" fillId="7" borderId="30" xfId="13" applyNumberFormat="1" applyFont="1" applyFill="1" applyBorder="1" applyAlignment="1" applyProtection="1">
      <alignment horizontal="center" vertical="center" wrapText="1"/>
    </xf>
    <xf numFmtId="0" fontId="3" fillId="7" borderId="31" xfId="13" applyNumberFormat="1" applyFont="1" applyFill="1" applyBorder="1" applyAlignment="1" applyProtection="1">
      <alignment horizontal="center" vertical="center" wrapText="1"/>
    </xf>
    <xf numFmtId="0" fontId="56" fillId="0" borderId="32" xfId="13" applyNumberFormat="1" applyFont="1" applyFill="1" applyBorder="1" applyAlignment="1">
      <alignment vertical="distributed"/>
    </xf>
    <xf numFmtId="0" fontId="27" fillId="0" borderId="0" xfId="13" applyNumberFormat="1" applyFont="1" applyFill="1" applyProtection="1">
      <protection locked="0"/>
    </xf>
    <xf numFmtId="0" fontId="27" fillId="0" borderId="0" xfId="13" applyNumberFormat="1" applyFont="1" applyFill="1" applyAlignment="1" applyProtection="1">
      <alignment horizontal="left"/>
      <protection locked="0"/>
    </xf>
    <xf numFmtId="0" fontId="19" fillId="0" borderId="0" xfId="13" applyNumberFormat="1" applyFont="1" applyFill="1" applyAlignment="1" applyProtection="1">
      <alignment horizontal="center"/>
      <protection locked="0"/>
    </xf>
    <xf numFmtId="0" fontId="27" fillId="0" borderId="0" xfId="13" applyNumberFormat="1" applyFont="1" applyFill="1" applyAlignment="1" applyProtection="1">
      <alignment horizontal="center" vertical="center"/>
      <protection locked="0"/>
    </xf>
    <xf numFmtId="0" fontId="44" fillId="0" borderId="0" xfId="13" applyNumberFormat="1" applyFont="1" applyFill="1" applyProtection="1">
      <protection locked="0"/>
    </xf>
    <xf numFmtId="0" fontId="27" fillId="0" borderId="0" xfId="13" applyNumberFormat="1" applyFont="1" applyFill="1" applyBorder="1"/>
    <xf numFmtId="0" fontId="0" fillId="0" borderId="1" xfId="0" applyBorder="1" applyAlignment="1" applyProtection="1">
      <alignment horizontal="center" vertical="center"/>
      <protection hidden="1"/>
    </xf>
    <xf numFmtId="0" fontId="49" fillId="7" borderId="34" xfId="13" applyNumberFormat="1" applyFont="1" applyFill="1" applyBorder="1" applyAlignment="1">
      <alignment vertical="distributed"/>
    </xf>
    <xf numFmtId="0" fontId="55" fillId="7" borderId="35" xfId="13" applyNumberFormat="1" applyFont="1" applyFill="1" applyBorder="1" applyAlignment="1" applyProtection="1">
      <alignment horizontal="center" vertical="top" wrapText="1"/>
      <protection locked="0"/>
    </xf>
    <xf numFmtId="0" fontId="55" fillId="7" borderId="36" xfId="13" applyNumberFormat="1" applyFont="1" applyFill="1" applyBorder="1" applyAlignment="1" applyProtection="1">
      <alignment horizontal="center" vertical="top" wrapText="1"/>
      <protection locked="0"/>
    </xf>
    <xf numFmtId="0" fontId="55" fillId="11" borderId="36" xfId="13" applyNumberFormat="1" applyFont="1" applyFill="1" applyBorder="1" applyAlignment="1" applyProtection="1">
      <alignment horizontal="center" vertical="top" wrapText="1"/>
      <protection locked="0"/>
    </xf>
    <xf numFmtId="0" fontId="55" fillId="7" borderId="37" xfId="13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/>
    <xf numFmtId="0" fontId="2" fillId="5" borderId="0" xfId="0" applyFont="1" applyFill="1" applyAlignment="1" applyProtection="1">
      <protection locked="0"/>
    </xf>
    <xf numFmtId="167" fontId="59" fillId="0" borderId="0" xfId="0" applyNumberFormat="1" applyFont="1" applyProtection="1">
      <protection locked="0"/>
    </xf>
    <xf numFmtId="0" fontId="59" fillId="0" borderId="0" xfId="0" applyFont="1" applyProtection="1">
      <protection hidden="1"/>
    </xf>
    <xf numFmtId="0" fontId="59" fillId="0" borderId="0" xfId="0" applyFont="1"/>
    <xf numFmtId="0" fontId="2" fillId="5" borderId="0" xfId="0" applyFont="1" applyFill="1" applyAlignment="1" applyProtection="1">
      <alignment horizontal="right" vertical="center"/>
    </xf>
    <xf numFmtId="0" fontId="2" fillId="5" borderId="0" xfId="0" applyFont="1" applyFill="1" applyAlignment="1" applyProtection="1">
      <alignment horizontal="right" vertical="center"/>
      <protection locked="0"/>
    </xf>
    <xf numFmtId="49" fontId="0" fillId="0" borderId="1" xfId="0" applyNumberFormat="1" applyFill="1" applyBorder="1"/>
    <xf numFmtId="0" fontId="0" fillId="0" borderId="1" xfId="0" applyNumberFormat="1" applyFill="1" applyBorder="1"/>
    <xf numFmtId="0" fontId="7" fillId="12" borderId="1" xfId="0" applyNumberFormat="1" applyFont="1" applyFill="1" applyBorder="1" applyProtection="1">
      <protection hidden="1"/>
    </xf>
    <xf numFmtId="0" fontId="62" fillId="0" borderId="1" xfId="0" applyNumberFormat="1" applyFont="1" applyFill="1" applyBorder="1" applyProtection="1">
      <protection hidden="1"/>
    </xf>
    <xf numFmtId="0" fontId="62" fillId="0" borderId="0" xfId="0" applyNumberFormat="1" applyFont="1" applyFill="1" applyBorder="1" applyProtection="1">
      <protection hidden="1"/>
    </xf>
    <xf numFmtId="0" fontId="4" fillId="0" borderId="0" xfId="0" applyFont="1" applyFill="1"/>
    <xf numFmtId="170" fontId="63" fillId="0" borderId="39" xfId="0" applyNumberFormat="1" applyFont="1" applyFill="1" applyBorder="1" applyAlignment="1">
      <alignment horizontal="center" vertical="top" wrapText="1"/>
    </xf>
    <xf numFmtId="171" fontId="64" fillId="0" borderId="39" xfId="0" applyNumberFormat="1" applyFont="1" applyFill="1" applyBorder="1" applyAlignment="1">
      <alignment horizontal="center" vertical="top"/>
    </xf>
    <xf numFmtId="171" fontId="64" fillId="0" borderId="40" xfId="0" applyNumberFormat="1" applyFont="1" applyFill="1" applyBorder="1" applyAlignment="1">
      <alignment horizontal="center" vertical="top"/>
    </xf>
    <xf numFmtId="0" fontId="65" fillId="0" borderId="1" xfId="0" applyFont="1" applyBorder="1" applyAlignment="1">
      <alignment wrapText="1"/>
    </xf>
    <xf numFmtId="171" fontId="66" fillId="0" borderId="1" xfId="0" applyNumberFormat="1" applyFont="1" applyFill="1" applyBorder="1" applyAlignment="1">
      <alignment horizontal="center" vertical="top" wrapText="1"/>
    </xf>
    <xf numFmtId="0" fontId="41" fillId="13" borderId="1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41" fillId="9" borderId="1" xfId="0" applyFont="1" applyFill="1" applyBorder="1" applyAlignment="1">
      <alignment horizontal="center" vertical="center" wrapText="1"/>
    </xf>
    <xf numFmtId="0" fontId="41" fillId="14" borderId="1" xfId="0" applyFont="1" applyFill="1" applyBorder="1" applyAlignment="1">
      <alignment horizontal="center" vertical="center" wrapText="1"/>
    </xf>
    <xf numFmtId="0" fontId="41" fillId="15" borderId="1" xfId="0" applyFont="1" applyFill="1" applyBorder="1" applyAlignment="1">
      <alignment horizontal="center" vertical="center" wrapText="1"/>
    </xf>
    <xf numFmtId="0" fontId="41" fillId="9" borderId="0" xfId="0" applyFont="1" applyFill="1" applyBorder="1" applyAlignment="1">
      <alignment horizontal="center" vertical="center" wrapText="1"/>
    </xf>
    <xf numFmtId="1" fontId="41" fillId="9" borderId="0" xfId="0" applyNumberFormat="1" applyFont="1" applyFill="1" applyBorder="1" applyAlignment="1">
      <alignment horizontal="center" wrapText="1"/>
    </xf>
    <xf numFmtId="0" fontId="3" fillId="9" borderId="1" xfId="0" applyFont="1" applyFill="1" applyBorder="1" applyAlignment="1">
      <alignment horizontal="center" vertical="center" wrapText="1"/>
    </xf>
    <xf numFmtId="0" fontId="54" fillId="0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 wrapText="1"/>
    </xf>
    <xf numFmtId="171" fontId="0" fillId="17" borderId="18" xfId="0" applyNumberFormat="1" applyFill="1" applyBorder="1" applyAlignment="1">
      <alignment horizontal="center" wrapText="1"/>
    </xf>
    <xf numFmtId="171" fontId="0" fillId="17" borderId="1" xfId="0" applyNumberFormat="1" applyFill="1" applyBorder="1" applyAlignment="1">
      <alignment horizontal="center" wrapText="1"/>
    </xf>
    <xf numFmtId="171" fontId="0" fillId="0" borderId="1" xfId="0" applyNumberFormat="1" applyBorder="1" applyAlignment="1">
      <alignment horizontal="center" wrapText="1"/>
    </xf>
    <xf numFmtId="0" fontId="54" fillId="17" borderId="1" xfId="0" applyFont="1" applyFill="1" applyBorder="1" applyAlignment="1">
      <alignment horizontal="center" vertical="center" wrapText="1"/>
    </xf>
    <xf numFmtId="0" fontId="3" fillId="17" borderId="1" xfId="0" applyFont="1" applyFill="1" applyBorder="1" applyAlignment="1">
      <alignment horizontal="center" vertical="center" wrapText="1"/>
    </xf>
    <xf numFmtId="0" fontId="44" fillId="0" borderId="1" xfId="16" applyFont="1" applyFill="1" applyBorder="1" applyAlignment="1">
      <alignment horizontal="center" vertical="center"/>
    </xf>
    <xf numFmtId="0" fontId="3" fillId="17" borderId="1" xfId="16" applyFont="1" applyFill="1" applyBorder="1" applyAlignment="1">
      <alignment horizontal="center" vertical="center"/>
    </xf>
    <xf numFmtId="1" fontId="7" fillId="0" borderId="1" xfId="0" applyNumberFormat="1" applyFont="1" applyFill="1" applyBorder="1" applyAlignment="1" applyProtection="1">
      <alignment horizontal="center" vertical="center"/>
      <protection hidden="1"/>
    </xf>
    <xf numFmtId="1" fontId="7" fillId="0" borderId="27" xfId="0" applyNumberFormat="1" applyFont="1" applyFill="1" applyBorder="1" applyAlignment="1" applyProtection="1">
      <alignment horizontal="center" vertical="center"/>
      <protection hidden="1"/>
    </xf>
    <xf numFmtId="0" fontId="62" fillId="17" borderId="1" xfId="0" applyNumberFormat="1" applyFont="1" applyFill="1" applyBorder="1" applyProtection="1">
      <protection hidden="1"/>
    </xf>
    <xf numFmtId="1" fontId="7" fillId="17" borderId="1" xfId="0" applyNumberFormat="1" applyFont="1" applyFill="1" applyBorder="1" applyAlignment="1" applyProtection="1">
      <alignment horizontal="center" vertical="center"/>
      <protection hidden="1"/>
    </xf>
    <xf numFmtId="1" fontId="7" fillId="17" borderId="27" xfId="0" applyNumberFormat="1" applyFont="1" applyFill="1" applyBorder="1" applyAlignment="1" applyProtection="1">
      <alignment horizontal="center" vertical="center"/>
      <protection hidden="1"/>
    </xf>
    <xf numFmtId="0" fontId="44" fillId="17" borderId="1" xfId="16" applyFont="1" applyFill="1" applyBorder="1" applyAlignment="1">
      <alignment horizontal="center" vertical="center"/>
    </xf>
    <xf numFmtId="0" fontId="4" fillId="9" borderId="0" xfId="0" applyFont="1" applyFill="1"/>
    <xf numFmtId="0" fontId="71" fillId="16" borderId="1" xfId="16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wrapText="1"/>
    </xf>
    <xf numFmtId="0" fontId="72" fillId="17" borderId="1" xfId="16" applyFont="1" applyFill="1" applyBorder="1" applyAlignment="1">
      <alignment horizontal="center"/>
    </xf>
    <xf numFmtId="0" fontId="72" fillId="18" borderId="1" xfId="16" applyFont="1" applyFill="1" applyBorder="1" applyAlignment="1">
      <alignment horizontal="center"/>
    </xf>
    <xf numFmtId="0" fontId="71" fillId="18" borderId="1" xfId="16" applyFont="1" applyFill="1" applyBorder="1" applyAlignment="1">
      <alignment horizontal="center"/>
    </xf>
    <xf numFmtId="0" fontId="41" fillId="17" borderId="1" xfId="0" applyFont="1" applyFill="1" applyBorder="1" applyAlignment="1">
      <alignment horizontal="center" vertical="center" wrapText="1"/>
    </xf>
    <xf numFmtId="0" fontId="41" fillId="0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wrapText="1"/>
    </xf>
    <xf numFmtId="0" fontId="5" fillId="0" borderId="0" xfId="0" applyFont="1" applyFill="1" applyAlignment="1"/>
    <xf numFmtId="0" fontId="5" fillId="0" borderId="0" xfId="0" applyFont="1" applyAlignment="1">
      <alignment wrapText="1"/>
    </xf>
    <xf numFmtId="0" fontId="71" fillId="9" borderId="0" xfId="16" applyFont="1" applyFill="1" applyBorder="1" applyAlignment="1">
      <alignment horizontal="center"/>
    </xf>
    <xf numFmtId="0" fontId="71" fillId="18" borderId="2" xfId="16" applyFont="1" applyFill="1" applyBorder="1" applyAlignment="1">
      <alignment horizontal="center"/>
    </xf>
    <xf numFmtId="1" fontId="0" fillId="9" borderId="0" xfId="0" applyNumberFormat="1" applyFill="1" applyBorder="1" applyAlignment="1" applyProtection="1">
      <alignment horizontal="center" vertical="center"/>
      <protection hidden="1"/>
    </xf>
    <xf numFmtId="1" fontId="34" fillId="9" borderId="0" xfId="0" applyNumberFormat="1" applyFont="1" applyFill="1" applyBorder="1" applyAlignment="1" applyProtection="1">
      <alignment horizontal="center" vertical="center"/>
      <protection hidden="1"/>
    </xf>
    <xf numFmtId="1" fontId="33" fillId="9" borderId="0" xfId="0" applyNumberFormat="1" applyFont="1" applyFill="1" applyBorder="1" applyAlignment="1" applyProtection="1">
      <alignment horizontal="center" vertical="center"/>
      <protection hidden="1"/>
    </xf>
    <xf numFmtId="0" fontId="73" fillId="9" borderId="0" xfId="16" applyFont="1" applyFill="1" applyBorder="1" applyAlignment="1">
      <alignment horizontal="center" vertical="center"/>
    </xf>
    <xf numFmtId="0" fontId="73" fillId="9" borderId="0" xfId="16" applyFont="1" applyFill="1" applyBorder="1" applyAlignment="1">
      <alignment horizontal="center" vertical="center" wrapText="1"/>
    </xf>
    <xf numFmtId="0" fontId="73" fillId="9" borderId="0" xfId="16" applyFont="1" applyFill="1" applyBorder="1" applyAlignment="1">
      <alignment horizontal="center"/>
    </xf>
    <xf numFmtId="1" fontId="71" fillId="9" borderId="0" xfId="16" applyNumberFormat="1" applyFont="1" applyFill="1" applyBorder="1" applyAlignment="1">
      <alignment horizontal="center"/>
    </xf>
    <xf numFmtId="1" fontId="74" fillId="9" borderId="0" xfId="16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5" fontId="0" fillId="0" borderId="17" xfId="0" applyNumberFormat="1" applyBorder="1" applyAlignment="1" applyProtection="1">
      <alignment horizontal="center"/>
      <protection hidden="1"/>
    </xf>
    <xf numFmtId="165" fontId="0" fillId="0" borderId="19" xfId="0" applyNumberFormat="1" applyBorder="1" applyAlignment="1" applyProtection="1">
      <alignment horizontal="center"/>
      <protection hidden="1"/>
    </xf>
    <xf numFmtId="0" fontId="0" fillId="0" borderId="0" xfId="0" applyFill="1" applyAlignment="1">
      <alignment horizontal="center"/>
    </xf>
    <xf numFmtId="167" fontId="75" fillId="0" borderId="0" xfId="0" applyNumberFormat="1" applyFont="1" applyProtection="1">
      <protection locked="0"/>
    </xf>
    <xf numFmtId="0" fontId="77" fillId="0" borderId="18" xfId="14" applyFont="1" applyBorder="1" applyAlignment="1">
      <alignment wrapText="1"/>
    </xf>
    <xf numFmtId="0" fontId="6" fillId="0" borderId="18" xfId="14" applyFont="1" applyBorder="1" applyAlignment="1">
      <alignment horizontal="center" vertical="center" wrapText="1"/>
    </xf>
    <xf numFmtId="0" fontId="0" fillId="9" borderId="1" xfId="0" applyFill="1" applyBorder="1" applyProtection="1">
      <protection hidden="1"/>
    </xf>
    <xf numFmtId="0" fontId="33" fillId="9" borderId="1" xfId="0" applyFont="1" applyFill="1" applyBorder="1" applyProtection="1">
      <protection hidden="1"/>
    </xf>
    <xf numFmtId="3" fontId="61" fillId="9" borderId="42" xfId="15" applyNumberFormat="1" applyFont="1" applyFill="1" applyBorder="1" applyAlignment="1">
      <alignment horizontal="center" vertical="center" wrapText="1"/>
    </xf>
    <xf numFmtId="1" fontId="0" fillId="9" borderId="1" xfId="0" applyNumberFormat="1" applyFill="1" applyBorder="1" applyProtection="1">
      <protection hidden="1"/>
    </xf>
    <xf numFmtId="166" fontId="0" fillId="0" borderId="45" xfId="0" applyNumberFormat="1" applyFill="1" applyBorder="1" applyAlignment="1" applyProtection="1">
      <protection hidden="1"/>
    </xf>
    <xf numFmtId="22" fontId="0" fillId="0" borderId="45" xfId="0" applyNumberFormat="1" applyFill="1" applyBorder="1" applyAlignment="1" applyProtection="1">
      <protection hidden="1"/>
    </xf>
    <xf numFmtId="166" fontId="0" fillId="0" borderId="20" xfId="0" applyNumberFormat="1" applyFill="1" applyBorder="1" applyAlignment="1" applyProtection="1">
      <alignment horizontal="right"/>
      <protection hidden="1"/>
    </xf>
    <xf numFmtId="22" fontId="0" fillId="0" borderId="20" xfId="0" applyNumberFormat="1" applyFill="1" applyBorder="1" applyAlignment="1" applyProtection="1">
      <alignment horizontal="right"/>
      <protection hidden="1"/>
    </xf>
    <xf numFmtId="14" fontId="61" fillId="13" borderId="1" xfId="0" applyNumberFormat="1" applyFont="1" applyFill="1" applyBorder="1" applyAlignment="1">
      <alignment horizontal="center" vertical="center" wrapText="1"/>
    </xf>
    <xf numFmtId="14" fontId="61" fillId="13" borderId="1" xfId="0" applyNumberFormat="1" applyFont="1" applyFill="1" applyBorder="1" applyAlignment="1">
      <alignment vertical="center" wrapText="1"/>
    </xf>
    <xf numFmtId="0" fontId="4" fillId="0" borderId="0" xfId="0" applyFont="1" applyAlignment="1">
      <alignment wrapText="1"/>
    </xf>
    <xf numFmtId="0" fontId="61" fillId="13" borderId="1" xfId="0" applyFont="1" applyFill="1" applyBorder="1" applyAlignment="1">
      <alignment horizontal="center" vertical="center" wrapText="1"/>
    </xf>
    <xf numFmtId="0" fontId="93" fillId="0" borderId="55" xfId="0" applyFont="1" applyBorder="1" applyAlignment="1">
      <alignment horizontal="center" vertical="center" wrapText="1"/>
    </xf>
    <xf numFmtId="0" fontId="93" fillId="0" borderId="55" xfId="0" applyFont="1" applyBorder="1" applyAlignment="1">
      <alignment horizontal="center" vertical="top" wrapText="1" readingOrder="1"/>
    </xf>
    <xf numFmtId="165" fontId="0" fillId="0" borderId="0" xfId="0" applyNumberFormat="1" applyBorder="1" applyAlignment="1" applyProtection="1">
      <alignment horizontal="center"/>
      <protection hidden="1"/>
    </xf>
    <xf numFmtId="1" fontId="0" fillId="19" borderId="1" xfId="0" applyNumberFormat="1" applyFill="1" applyBorder="1" applyProtection="1">
      <protection hidden="1"/>
    </xf>
    <xf numFmtId="2" fontId="0" fillId="0" borderId="0" xfId="0" applyNumberFormat="1" applyProtection="1">
      <protection hidden="1"/>
    </xf>
    <xf numFmtId="0" fontId="0" fillId="9" borderId="1" xfId="0" applyFill="1" applyBorder="1"/>
    <xf numFmtId="0" fontId="79" fillId="0" borderId="1" xfId="0" applyNumberFormat="1" applyFont="1" applyFill="1" applyBorder="1" applyProtection="1">
      <protection hidden="1"/>
    </xf>
    <xf numFmtId="0" fontId="62" fillId="20" borderId="1" xfId="0" applyNumberFormat="1" applyFont="1" applyFill="1" applyBorder="1" applyProtection="1">
      <protection hidden="1"/>
    </xf>
    <xf numFmtId="1" fontId="7" fillId="20" borderId="1" xfId="0" applyNumberFormat="1" applyFont="1" applyFill="1" applyBorder="1" applyAlignment="1" applyProtection="1">
      <alignment horizontal="center" vertical="center"/>
      <protection hidden="1"/>
    </xf>
    <xf numFmtId="1" fontId="7" fillId="20" borderId="27" xfId="0" applyNumberFormat="1" applyFont="1" applyFill="1" applyBorder="1" applyAlignment="1" applyProtection="1">
      <alignment horizontal="center" vertical="center"/>
      <protection hidden="1"/>
    </xf>
    <xf numFmtId="0" fontId="41" fillId="20" borderId="1" xfId="16" applyFont="1" applyFill="1" applyBorder="1" applyAlignment="1">
      <alignment horizontal="center" vertical="center"/>
    </xf>
    <xf numFmtId="0" fontId="60" fillId="0" borderId="1" xfId="0" applyNumberFormat="1" applyFont="1" applyFill="1" applyBorder="1" applyAlignment="1" applyProtection="1">
      <alignment wrapText="1"/>
      <protection hidden="1"/>
    </xf>
    <xf numFmtId="0" fontId="92" fillId="0" borderId="1" xfId="0" applyFont="1" applyBorder="1" applyAlignment="1" applyProtection="1">
      <alignment horizontal="center" wrapText="1"/>
      <protection hidden="1"/>
    </xf>
    <xf numFmtId="0" fontId="4" fillId="19" borderId="1" xfId="0" applyFont="1" applyFill="1" applyBorder="1" applyProtection="1">
      <protection hidden="1"/>
    </xf>
    <xf numFmtId="0" fontId="4" fillId="19" borderId="1" xfId="0" applyFont="1" applyFill="1" applyBorder="1" applyAlignment="1" applyProtection="1">
      <alignment wrapText="1"/>
      <protection hidden="1"/>
    </xf>
    <xf numFmtId="3" fontId="61" fillId="9" borderId="18" xfId="15" applyNumberFormat="1" applyFont="1" applyFill="1" applyBorder="1" applyAlignment="1">
      <alignment horizontal="center" vertical="center" wrapText="1"/>
    </xf>
    <xf numFmtId="0" fontId="3" fillId="17" borderId="48" xfId="16" applyFont="1" applyFill="1" applyBorder="1" applyAlignment="1">
      <alignment horizontal="center" vertical="center"/>
    </xf>
    <xf numFmtId="0" fontId="8" fillId="24" borderId="1" xfId="0" applyFont="1" applyFill="1" applyBorder="1" applyAlignment="1" applyProtection="1">
      <alignment horizontal="center"/>
      <protection locked="0"/>
    </xf>
    <xf numFmtId="0" fontId="2" fillId="24" borderId="1" xfId="0" applyFont="1" applyFill="1" applyBorder="1" applyAlignment="1" applyProtection="1">
      <protection locked="0"/>
    </xf>
    <xf numFmtId="0" fontId="2" fillId="24" borderId="1" xfId="0" applyFont="1" applyFill="1" applyBorder="1" applyAlignment="1" applyProtection="1">
      <alignment horizontal="left"/>
      <protection locked="0"/>
    </xf>
    <xf numFmtId="0" fontId="2" fillId="24" borderId="1" xfId="0" applyFont="1" applyFill="1" applyBorder="1" applyProtection="1">
      <protection locked="0"/>
    </xf>
    <xf numFmtId="0" fontId="60" fillId="0" borderId="1" xfId="0" applyFont="1" applyFill="1" applyBorder="1" applyAlignment="1">
      <alignment horizontal="left" vertical="center" wrapText="1"/>
    </xf>
    <xf numFmtId="0" fontId="2" fillId="5" borderId="0" xfId="0" applyFont="1" applyFill="1" applyAlignment="1" applyProtection="1"/>
    <xf numFmtId="0" fontId="2" fillId="5" borderId="1" xfId="18" applyFont="1" applyFill="1" applyBorder="1" applyAlignment="1" applyProtection="1">
      <alignment horizontal="right"/>
    </xf>
    <xf numFmtId="49" fontId="0" fillId="0" borderId="1" xfId="0" applyNumberFormat="1" applyFill="1" applyBorder="1" applyAlignment="1"/>
    <xf numFmtId="0" fontId="4" fillId="0" borderId="0" xfId="0" applyFont="1"/>
    <xf numFmtId="0" fontId="4" fillId="0" borderId="0" xfId="0" applyFont="1" applyProtection="1">
      <protection hidden="1"/>
    </xf>
    <xf numFmtId="0" fontId="4" fillId="0" borderId="0" xfId="0" applyFont="1" applyBorder="1" applyProtection="1">
      <protection hidden="1"/>
    </xf>
    <xf numFmtId="0" fontId="62" fillId="0" borderId="1" xfId="0" applyNumberFormat="1" applyFont="1" applyFill="1" applyBorder="1" applyAlignment="1" applyProtection="1">
      <alignment wrapText="1"/>
      <protection hidden="1"/>
    </xf>
    <xf numFmtId="0" fontId="7" fillId="0" borderId="1" xfId="0" applyNumberFormat="1" applyFont="1" applyFill="1" applyBorder="1" applyAlignment="1" applyProtection="1">
      <alignment horizontal="left" wrapText="1"/>
      <protection hidden="1"/>
    </xf>
    <xf numFmtId="169" fontId="0" fillId="0" borderId="19" xfId="0" applyNumberFormat="1" applyBorder="1" applyAlignment="1" applyProtection="1">
      <alignment horizontal="center"/>
      <protection hidden="1"/>
    </xf>
    <xf numFmtId="0" fontId="3" fillId="0" borderId="3" xfId="0" applyFont="1" applyFill="1" applyBorder="1" applyAlignment="1" applyProtection="1">
      <alignment horizontal="center" wrapText="1"/>
    </xf>
    <xf numFmtId="0" fontId="3" fillId="0" borderId="4" xfId="0" applyFont="1" applyFill="1" applyBorder="1" applyAlignment="1" applyProtection="1">
      <alignment horizontal="center" wrapText="1"/>
    </xf>
    <xf numFmtId="0" fontId="3" fillId="0" borderId="13" xfId="0" applyFont="1" applyFill="1" applyBorder="1" applyAlignment="1" applyProtection="1">
      <alignment horizontal="center" wrapText="1"/>
    </xf>
    <xf numFmtId="0" fontId="76" fillId="0" borderId="22" xfId="14" applyFont="1" applyFill="1" applyBorder="1" applyAlignment="1" applyProtection="1">
      <alignment horizontal="left" vertical="center"/>
    </xf>
    <xf numFmtId="165" fontId="27" fillId="0" borderId="1" xfId="14" applyNumberFormat="1" applyFont="1" applyFill="1" applyBorder="1" applyAlignment="1" applyProtection="1">
      <alignment horizontal="center" vertical="center"/>
    </xf>
    <xf numFmtId="2" fontId="38" fillId="0" borderId="1" xfId="14" applyNumberFormat="1" applyFont="1" applyFill="1" applyBorder="1" applyAlignment="1" applyProtection="1">
      <alignment horizontal="center" vertical="center"/>
    </xf>
    <xf numFmtId="165" fontId="31" fillId="8" borderId="48" xfId="14" applyNumberFormat="1" applyFont="1" applyFill="1" applyBorder="1" applyAlignment="1" applyProtection="1">
      <alignment horizontal="center" vertical="center"/>
    </xf>
    <xf numFmtId="0" fontId="29" fillId="0" borderId="1" xfId="14" applyFont="1" applyBorder="1" applyAlignment="1" applyProtection="1">
      <alignment horizontal="left" vertical="center"/>
    </xf>
    <xf numFmtId="0" fontId="3" fillId="0" borderId="48" xfId="0" applyFont="1" applyFill="1" applyBorder="1" applyAlignment="1" applyProtection="1">
      <alignment horizontal="center" wrapText="1"/>
    </xf>
    <xf numFmtId="1" fontId="27" fillId="0" borderId="48" xfId="14" applyNumberFormat="1" applyFont="1" applyFill="1" applyBorder="1" applyAlignment="1" applyProtection="1">
      <alignment horizontal="center" vertical="center"/>
    </xf>
    <xf numFmtId="165" fontId="27" fillId="0" borderId="48" xfId="14" applyNumberFormat="1" applyFont="1" applyFill="1" applyBorder="1" applyAlignment="1" applyProtection="1">
      <alignment horizontal="center" vertical="center"/>
    </xf>
    <xf numFmtId="0" fontId="16" fillId="0" borderId="16" xfId="14" applyFont="1" applyBorder="1" applyAlignment="1" applyProtection="1">
      <alignment vertical="center"/>
    </xf>
    <xf numFmtId="0" fontId="81" fillId="0" borderId="1" xfId="14" applyFont="1" applyBorder="1" applyAlignment="1" applyProtection="1">
      <alignment horizontal="center" vertical="center"/>
    </xf>
    <xf numFmtId="0" fontId="16" fillId="0" borderId="1" xfId="14" applyFont="1" applyBorder="1" applyAlignment="1" applyProtection="1">
      <alignment vertical="center"/>
    </xf>
    <xf numFmtId="0" fontId="37" fillId="0" borderId="1" xfId="14" applyFont="1" applyBorder="1" applyAlignment="1" applyProtection="1">
      <alignment vertical="center"/>
    </xf>
    <xf numFmtId="0" fontId="37" fillId="0" borderId="2" xfId="14" applyFont="1" applyBorder="1" applyAlignment="1" applyProtection="1">
      <alignment vertical="center"/>
    </xf>
    <xf numFmtId="0" fontId="40" fillId="23" borderId="20" xfId="14" applyFont="1" applyFill="1" applyBorder="1" applyAlignment="1" applyProtection="1">
      <alignment vertical="center"/>
    </xf>
    <xf numFmtId="0" fontId="6" fillId="23" borderId="47" xfId="14" applyFont="1" applyFill="1" applyBorder="1" applyAlignment="1" applyProtection="1">
      <alignment horizontal="center"/>
    </xf>
    <xf numFmtId="0" fontId="40" fillId="23" borderId="47" xfId="14" applyFont="1" applyFill="1" applyBorder="1" applyAlignment="1" applyProtection="1">
      <alignment horizontal="center" vertical="center"/>
    </xf>
    <xf numFmtId="0" fontId="16" fillId="23" borderId="45" xfId="14" applyFont="1" applyFill="1" applyBorder="1" applyAlignment="1" applyProtection="1">
      <alignment horizontal="center" vertical="center"/>
    </xf>
    <xf numFmtId="0" fontId="37" fillId="23" borderId="51" xfId="14" applyFont="1" applyFill="1" applyBorder="1" applyAlignment="1" applyProtection="1">
      <alignment vertical="center"/>
    </xf>
    <xf numFmtId="0" fontId="37" fillId="23" borderId="0" xfId="14" applyFont="1" applyFill="1" applyBorder="1" applyAlignment="1" applyProtection="1">
      <alignment vertical="center"/>
    </xf>
    <xf numFmtId="0" fontId="37" fillId="0" borderId="0" xfId="14" applyFont="1" applyBorder="1" applyAlignment="1" applyProtection="1">
      <alignment vertical="center"/>
    </xf>
    <xf numFmtId="0" fontId="89" fillId="0" borderId="0" xfId="14" applyFont="1" applyFill="1" applyBorder="1" applyAlignment="1" applyProtection="1">
      <alignment horizontal="center" vertical="center"/>
    </xf>
    <xf numFmtId="0" fontId="30" fillId="0" borderId="1" xfId="14" applyFont="1" applyBorder="1" applyAlignment="1" applyProtection="1">
      <alignment horizontal="center" vertical="center"/>
    </xf>
    <xf numFmtId="49" fontId="91" fillId="0" borderId="1" xfId="0" applyNumberFormat="1" applyFont="1" applyFill="1" applyBorder="1" applyAlignment="1"/>
    <xf numFmtId="0" fontId="2" fillId="25" borderId="1" xfId="0" applyFont="1" applyFill="1" applyBorder="1" applyAlignment="1" applyProtection="1">
      <alignment horizontal="right"/>
      <protection locked="0"/>
    </xf>
    <xf numFmtId="0" fontId="2" fillId="25" borderId="1" xfId="0" applyFont="1" applyFill="1" applyBorder="1" applyAlignment="1" applyProtection="1">
      <alignment horizontal="left"/>
      <protection locked="0"/>
    </xf>
    <xf numFmtId="0" fontId="0" fillId="25" borderId="0" xfId="0" applyFill="1" applyProtection="1">
      <protection hidden="1"/>
    </xf>
    <xf numFmtId="0" fontId="0" fillId="0" borderId="0" xfId="0" applyAlignment="1" applyProtection="1">
      <alignment horizontal="center"/>
    </xf>
    <xf numFmtId="0" fontId="0" fillId="0" borderId="0" xfId="0" applyFill="1" applyProtection="1"/>
    <xf numFmtId="0" fontId="6" fillId="0" borderId="0" xfId="14" applyFont="1" applyAlignment="1" applyProtection="1">
      <alignment horizontal="center" vertical="center" wrapText="1"/>
    </xf>
    <xf numFmtId="168" fontId="14" fillId="0" borderId="2" xfId="14" applyNumberFormat="1" applyFont="1" applyBorder="1" applyAlignment="1" applyProtection="1">
      <alignment horizontal="right" vertical="center" wrapText="1"/>
    </xf>
    <xf numFmtId="0" fontId="35" fillId="0" borderId="0" xfId="14" applyFont="1" applyAlignment="1" applyProtection="1">
      <alignment horizontal="center" vertical="center" wrapText="1"/>
    </xf>
    <xf numFmtId="168" fontId="42" fillId="0" borderId="45" xfId="14" applyNumberFormat="1" applyFont="1" applyBorder="1" applyAlignment="1" applyProtection="1">
      <alignment vertical="center" wrapText="1"/>
    </xf>
    <xf numFmtId="0" fontId="88" fillId="0" borderId="0" xfId="14" applyFont="1" applyFill="1" applyBorder="1" applyAlignment="1" applyProtection="1">
      <alignment horizontal="left" vertical="center" wrapText="1"/>
    </xf>
    <xf numFmtId="0" fontId="88" fillId="0" borderId="0" xfId="14" applyFont="1" applyFill="1" applyBorder="1" applyAlignment="1" applyProtection="1">
      <alignment vertical="center" wrapText="1"/>
    </xf>
    <xf numFmtId="168" fontId="14" fillId="0" borderId="0" xfId="14" applyNumberFormat="1" applyFont="1" applyBorder="1" applyAlignment="1" applyProtection="1">
      <alignment horizontal="right" vertical="center" wrapText="1"/>
    </xf>
    <xf numFmtId="1" fontId="17" fillId="2" borderId="1" xfId="16" applyNumberFormat="1" applyFont="1" applyFill="1" applyBorder="1" applyProtection="1"/>
    <xf numFmtId="0" fontId="2" fillId="0" borderId="18" xfId="14" applyFont="1" applyBorder="1" applyAlignment="1" applyProtection="1">
      <alignment horizontal="center" vertical="center" wrapText="1"/>
    </xf>
    <xf numFmtId="20" fontId="13" fillId="0" borderId="2" xfId="14" applyNumberFormat="1" applyFont="1" applyBorder="1" applyAlignment="1" applyProtection="1">
      <alignment horizontal="center" vertical="center" wrapText="1"/>
    </xf>
    <xf numFmtId="0" fontId="18" fillId="0" borderId="2" xfId="14" applyFont="1" applyBorder="1" applyAlignment="1" applyProtection="1">
      <alignment horizontal="center" vertical="center" wrapText="1"/>
    </xf>
    <xf numFmtId="0" fontId="16" fillId="0" borderId="1" xfId="14" applyFont="1" applyBorder="1" applyProtection="1"/>
    <xf numFmtId="0" fontId="16" fillId="0" borderId="2" xfId="14" applyFont="1" applyBorder="1" applyAlignment="1" applyProtection="1">
      <alignment vertical="center"/>
    </xf>
    <xf numFmtId="0" fontId="15" fillId="0" borderId="2" xfId="14" applyFont="1" applyBorder="1" applyAlignment="1" applyProtection="1">
      <alignment horizontal="left" vertical="center"/>
    </xf>
    <xf numFmtId="0" fontId="28" fillId="0" borderId="2" xfId="14" applyFont="1" applyBorder="1" applyAlignment="1" applyProtection="1">
      <alignment vertical="center"/>
    </xf>
    <xf numFmtId="0" fontId="8" fillId="0" borderId="0" xfId="0" applyFont="1" applyFill="1" applyBorder="1" applyAlignment="1" applyProtection="1">
      <alignment horizontal="center"/>
    </xf>
    <xf numFmtId="0" fontId="11" fillId="0" borderId="0" xfId="0" applyFont="1" applyFill="1" applyBorder="1" applyProtection="1"/>
    <xf numFmtId="0" fontId="0" fillId="4" borderId="0" xfId="0" applyNumberFormat="1" applyFill="1" applyBorder="1" applyAlignment="1" applyProtection="1">
      <alignment horizontal="center"/>
    </xf>
    <xf numFmtId="0" fontId="0" fillId="4" borderId="0" xfId="0" applyFill="1" applyBorder="1" applyAlignment="1" applyProtection="1">
      <alignment horizontal="center"/>
    </xf>
    <xf numFmtId="0" fontId="0" fillId="3" borderId="0" xfId="0" applyFill="1" applyBorder="1" applyProtection="1"/>
    <xf numFmtId="0" fontId="0" fillId="4" borderId="1" xfId="0" applyNumberFormat="1" applyFill="1" applyBorder="1" applyAlignment="1" applyProtection="1">
      <alignment horizontal="center"/>
    </xf>
    <xf numFmtId="165" fontId="0" fillId="4" borderId="1" xfId="0" applyNumberFormat="1" applyFill="1" applyBorder="1" applyAlignment="1" applyProtection="1">
      <alignment horizontal="center"/>
    </xf>
    <xf numFmtId="0" fontId="0" fillId="3" borderId="0" xfId="0" applyFill="1" applyProtection="1"/>
    <xf numFmtId="0" fontId="2" fillId="3" borderId="0" xfId="0" applyFont="1" applyFill="1" applyProtection="1"/>
    <xf numFmtId="0" fontId="0" fillId="3" borderId="0" xfId="0" applyNumberFormat="1" applyFill="1" applyAlignment="1" applyProtection="1">
      <alignment horizontal="center"/>
    </xf>
    <xf numFmtId="0" fontId="0" fillId="3" borderId="0" xfId="0" applyFill="1" applyAlignment="1" applyProtection="1">
      <alignment horizontal="center"/>
    </xf>
    <xf numFmtId="0" fontId="8" fillId="3" borderId="0" xfId="0" applyFont="1" applyFill="1" applyAlignment="1" applyProtection="1">
      <alignment horizontal="center"/>
    </xf>
    <xf numFmtId="0" fontId="12" fillId="3" borderId="0" xfId="0" applyFont="1" applyFill="1" applyAlignment="1" applyProtection="1">
      <alignment horizontal="left"/>
    </xf>
    <xf numFmtId="0" fontId="11" fillId="3" borderId="0" xfId="0" applyFont="1" applyFill="1" applyProtection="1"/>
    <xf numFmtId="0" fontId="1" fillId="0" borderId="1" xfId="0" applyFont="1" applyBorder="1" applyAlignment="1" applyProtection="1">
      <alignment horizontal="center" wrapText="1"/>
      <protection hidden="1"/>
    </xf>
    <xf numFmtId="2" fontId="0" fillId="0" borderId="1" xfId="0" applyNumberFormat="1" applyBorder="1" applyProtection="1">
      <protection hidden="1"/>
    </xf>
    <xf numFmtId="46" fontId="0" fillId="0" borderId="1" xfId="0" applyNumberFormat="1" applyBorder="1" applyProtection="1">
      <protection hidden="1"/>
    </xf>
    <xf numFmtId="165" fontId="94" fillId="0" borderId="21" xfId="14" applyNumberFormat="1" applyFont="1" applyFill="1" applyBorder="1" applyAlignment="1" applyProtection="1">
      <alignment horizontal="right" vertical="center"/>
    </xf>
    <xf numFmtId="0" fontId="82" fillId="26" borderId="41" xfId="14" applyFont="1" applyFill="1" applyBorder="1" applyAlignment="1" applyProtection="1">
      <alignment horizontal="left" vertical="center"/>
    </xf>
    <xf numFmtId="165" fontId="90" fillId="26" borderId="49" xfId="14" applyNumberFormat="1" applyFont="1" applyFill="1" applyBorder="1" applyAlignment="1" applyProtection="1">
      <alignment horizontal="center" vertical="center"/>
    </xf>
    <xf numFmtId="0" fontId="41" fillId="0" borderId="1" xfId="0" applyNumberFormat="1" applyFont="1" applyBorder="1" applyAlignment="1" applyProtection="1">
      <alignment horizontal="center" vertical="center"/>
      <protection hidden="1"/>
    </xf>
    <xf numFmtId="0" fontId="8" fillId="0" borderId="0" xfId="0" applyFont="1" applyFill="1" applyBorder="1" applyAlignment="1" applyProtection="1">
      <alignment horizontal="left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left"/>
    </xf>
    <xf numFmtId="14" fontId="7" fillId="14" borderId="12" xfId="0" applyNumberFormat="1" applyFont="1" applyFill="1" applyBorder="1" applyAlignment="1">
      <alignment horizontal="center"/>
    </xf>
    <xf numFmtId="0" fontId="7" fillId="0" borderId="4" xfId="0" applyFont="1" applyFill="1" applyBorder="1" applyAlignment="1" applyProtection="1">
      <alignment horizontal="center"/>
      <protection locked="0"/>
    </xf>
    <xf numFmtId="0" fontId="1" fillId="4" borderId="1" xfId="0" applyNumberFormat="1" applyFont="1" applyFill="1" applyBorder="1" applyAlignment="1" applyProtection="1">
      <alignment horizontal="center"/>
    </xf>
    <xf numFmtId="14" fontId="7" fillId="14" borderId="7" xfId="0" applyNumberFormat="1" applyFont="1" applyFill="1" applyBorder="1" applyAlignment="1">
      <alignment horizontal="center"/>
    </xf>
    <xf numFmtId="0" fontId="7" fillId="0" borderId="1" xfId="0" applyFont="1" applyFill="1" applyBorder="1" applyAlignment="1" applyProtection="1">
      <alignment horizontal="center"/>
      <protection locked="0"/>
    </xf>
    <xf numFmtId="14" fontId="7" fillId="14" borderId="8" xfId="0" applyNumberFormat="1" applyFont="1" applyFill="1" applyBorder="1" applyAlignment="1">
      <alignment horizontal="center"/>
    </xf>
    <xf numFmtId="0" fontId="7" fillId="0" borderId="9" xfId="0" applyFont="1" applyFill="1" applyBorder="1" applyAlignment="1" applyProtection="1">
      <alignment horizontal="center"/>
      <protection locked="0"/>
    </xf>
    <xf numFmtId="14" fontId="7" fillId="0" borderId="12" xfId="0" applyNumberFormat="1" applyFont="1" applyFill="1" applyBorder="1" applyAlignment="1">
      <alignment horizontal="center"/>
    </xf>
    <xf numFmtId="14" fontId="7" fillId="0" borderId="7" xfId="0" applyNumberFormat="1" applyFont="1" applyFill="1" applyBorder="1" applyAlignment="1">
      <alignment horizontal="center"/>
    </xf>
    <xf numFmtId="14" fontId="7" fillId="0" borderId="8" xfId="0" applyNumberFormat="1" applyFont="1" applyFill="1" applyBorder="1" applyAlignment="1">
      <alignment horizontal="center"/>
    </xf>
    <xf numFmtId="0" fontId="7" fillId="0" borderId="18" xfId="0" applyFont="1" applyFill="1" applyBorder="1" applyAlignment="1" applyProtection="1">
      <alignment horizontal="center"/>
      <protection locked="0"/>
    </xf>
    <xf numFmtId="49" fontId="1" fillId="0" borderId="1" xfId="0" applyNumberFormat="1" applyFont="1" applyFill="1" applyBorder="1" applyAlignment="1"/>
    <xf numFmtId="3" fontId="61" fillId="27" borderId="18" xfId="15" applyNumberFormat="1" applyFont="1" applyFill="1" applyBorder="1" applyAlignment="1">
      <alignment horizontal="center" vertical="center" wrapText="1"/>
    </xf>
    <xf numFmtId="1" fontId="0" fillId="9" borderId="0" xfId="0" applyNumberFormat="1" applyFill="1" applyProtection="1">
      <protection hidden="1"/>
    </xf>
    <xf numFmtId="0" fontId="0" fillId="28" borderId="0" xfId="0" applyFill="1"/>
    <xf numFmtId="0" fontId="86" fillId="11" borderId="31" xfId="0" applyFont="1" applyFill="1" applyBorder="1" applyAlignment="1">
      <alignment horizontal="center" vertical="center"/>
    </xf>
    <xf numFmtId="0" fontId="86" fillId="11" borderId="56" xfId="0" applyFont="1" applyFill="1" applyBorder="1" applyAlignment="1">
      <alignment horizontal="center" vertical="center"/>
    </xf>
    <xf numFmtId="0" fontId="96" fillId="22" borderId="25" xfId="0" applyFont="1" applyFill="1" applyBorder="1"/>
    <xf numFmtId="0" fontId="96" fillId="22" borderId="58" xfId="0" applyFont="1" applyFill="1" applyBorder="1"/>
    <xf numFmtId="0" fontId="96" fillId="29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173" fontId="1" fillId="0" borderId="18" xfId="0" applyNumberFormat="1" applyFont="1" applyBorder="1"/>
    <xf numFmtId="173" fontId="1" fillId="0" borderId="57" xfId="0" applyNumberFormat="1" applyFont="1" applyBorder="1"/>
    <xf numFmtId="173" fontId="1" fillId="0" borderId="1" xfId="0" applyNumberFormat="1" applyFont="1" applyBorder="1"/>
    <xf numFmtId="173" fontId="1" fillId="0" borderId="2" xfId="0" applyNumberFormat="1" applyFont="1" applyBorder="1"/>
    <xf numFmtId="0" fontId="86" fillId="28" borderId="0" xfId="0" applyFont="1" applyFill="1"/>
    <xf numFmtId="0" fontId="84" fillId="0" borderId="1" xfId="0" applyFont="1" applyFill="1" applyBorder="1" applyAlignment="1">
      <alignment horizontal="left" vertical="center" wrapText="1"/>
    </xf>
    <xf numFmtId="0" fontId="85" fillId="0" borderId="1" xfId="0" applyNumberFormat="1" applyFont="1" applyFill="1" applyBorder="1" applyAlignment="1" applyProtection="1">
      <alignment wrapText="1"/>
      <protection hidden="1"/>
    </xf>
    <xf numFmtId="0" fontId="97" fillId="0" borderId="0" xfId="4" applyNumberFormat="1" applyFont="1" applyFill="1" applyAlignment="1">
      <alignment horizontal="center"/>
    </xf>
    <xf numFmtId="0" fontId="24" fillId="0" borderId="0" xfId="4" applyNumberFormat="1" applyFont="1" applyFill="1"/>
    <xf numFmtId="0" fontId="98" fillId="0" borderId="0" xfId="4" applyNumberFormat="1" applyFont="1" applyFill="1" applyAlignment="1">
      <alignment horizontal="left"/>
    </xf>
    <xf numFmtId="0" fontId="97" fillId="0" borderId="0" xfId="4" applyNumberFormat="1" applyFont="1" applyFill="1"/>
    <xf numFmtId="0" fontId="99" fillId="0" borderId="0" xfId="4" applyNumberFormat="1" applyFont="1" applyFill="1" applyAlignment="1">
      <alignment horizontal="left"/>
    </xf>
    <xf numFmtId="0" fontId="97" fillId="0" borderId="0" xfId="4" applyNumberFormat="1" applyFont="1" applyFill="1" applyBorder="1"/>
    <xf numFmtId="49" fontId="97" fillId="0" borderId="0" xfId="4" applyNumberFormat="1" applyFont="1" applyFill="1"/>
    <xf numFmtId="0" fontId="97" fillId="0" borderId="0" xfId="13" applyNumberFormat="1" applyFont="1" applyFill="1" applyBorder="1" applyAlignment="1" applyProtection="1">
      <alignment horizontal="center"/>
      <protection locked="0"/>
    </xf>
    <xf numFmtId="0" fontId="101" fillId="0" borderId="0" xfId="21" applyNumberFormat="1" applyFont="1" applyAlignment="1">
      <alignment horizontal="left"/>
    </xf>
    <xf numFmtId="0" fontId="102" fillId="10" borderId="1" xfId="4" applyNumberFormat="1" applyFont="1" applyFill="1" applyBorder="1" applyAlignment="1">
      <alignment horizontal="center" vertical="center" wrapText="1"/>
    </xf>
    <xf numFmtId="0" fontId="103" fillId="10" borderId="1" xfId="4" applyNumberFormat="1" applyFont="1" applyFill="1" applyBorder="1" applyAlignment="1">
      <alignment horizontal="center" vertical="center" wrapText="1"/>
    </xf>
    <xf numFmtId="0" fontId="53" fillId="0" borderId="46" xfId="13" applyNumberFormat="1" applyFont="1" applyFill="1" applyBorder="1" applyAlignment="1">
      <alignment horizontal="center" vertical="distributed"/>
    </xf>
    <xf numFmtId="0" fontId="104" fillId="0" borderId="0" xfId="13" applyNumberFormat="1" applyFont="1" applyFill="1" applyBorder="1" applyAlignment="1" applyProtection="1">
      <alignment horizontal="left"/>
      <protection locked="0"/>
    </xf>
    <xf numFmtId="0" fontId="104" fillId="0" borderId="0" xfId="13" applyNumberFormat="1" applyFont="1" applyFill="1" applyBorder="1" applyAlignment="1" applyProtection="1">
      <alignment horizontal="center"/>
      <protection locked="0"/>
    </xf>
    <xf numFmtId="0" fontId="105" fillId="2" borderId="18" xfId="0" applyNumberFormat="1" applyFont="1" applyFill="1" applyBorder="1" applyAlignment="1">
      <alignment horizontal="center" vertical="center" wrapText="1"/>
    </xf>
    <xf numFmtId="174" fontId="100" fillId="9" borderId="38" xfId="13" applyNumberFormat="1" applyFont="1" applyFill="1" applyBorder="1" applyAlignment="1" applyProtection="1">
      <alignment horizontal="center" vertical="center"/>
      <protection locked="0"/>
    </xf>
    <xf numFmtId="0" fontId="8" fillId="0" borderId="4" xfId="0" applyFont="1" applyFill="1" applyBorder="1" applyAlignment="1" applyProtection="1">
      <alignment horizontal="left"/>
    </xf>
    <xf numFmtId="0" fontId="8" fillId="0" borderId="1" xfId="0" applyFont="1" applyFill="1" applyBorder="1" applyAlignment="1" applyProtection="1">
      <alignment horizontal="left"/>
    </xf>
    <xf numFmtId="22" fontId="1" fillId="0" borderId="1" xfId="0" applyNumberFormat="1" applyFont="1" applyFill="1" applyBorder="1" applyAlignment="1" applyProtection="1">
      <alignment horizontal="left"/>
    </xf>
    <xf numFmtId="22" fontId="1" fillId="0" borderId="9" xfId="0" applyNumberFormat="1" applyFont="1" applyFill="1" applyBorder="1" applyAlignment="1" applyProtection="1">
      <alignment horizontal="left"/>
    </xf>
    <xf numFmtId="165" fontId="59" fillId="0" borderId="10" xfId="0" applyNumberFormat="1" applyFont="1" applyBorder="1" applyAlignment="1" applyProtection="1">
      <alignment horizontal="center"/>
      <protection hidden="1"/>
    </xf>
    <xf numFmtId="0" fontId="1" fillId="9" borderId="0" xfId="0" applyFont="1" applyFill="1" applyProtection="1">
      <protection hidden="1"/>
    </xf>
    <xf numFmtId="0" fontId="1" fillId="9" borderId="0" xfId="0" applyFont="1" applyFill="1" applyBorder="1" applyProtection="1">
      <protection hidden="1"/>
    </xf>
    <xf numFmtId="172" fontId="107" fillId="0" borderId="46" xfId="14" applyNumberFormat="1" applyFont="1" applyBorder="1" applyAlignment="1" applyProtection="1">
      <alignment horizontal="left" vertical="center" wrapText="1"/>
    </xf>
    <xf numFmtId="0" fontId="100" fillId="0" borderId="1" xfId="14" applyFont="1" applyFill="1" applyBorder="1" applyAlignment="1" applyProtection="1">
      <alignment horizontal="right" vertical="center" wrapText="1"/>
    </xf>
    <xf numFmtId="0" fontId="46" fillId="0" borderId="41" xfId="14" applyFont="1" applyFill="1" applyBorder="1" applyAlignment="1" applyProtection="1">
      <alignment horizontal="left" vertical="center"/>
    </xf>
    <xf numFmtId="0" fontId="46" fillId="0" borderId="49" xfId="14" applyFont="1" applyFill="1" applyBorder="1" applyAlignment="1" applyProtection="1">
      <alignment horizontal="left" vertical="center"/>
    </xf>
    <xf numFmtId="0" fontId="109" fillId="0" borderId="1" xfId="0" applyFont="1" applyBorder="1" applyAlignment="1" applyProtection="1">
      <alignment horizontal="center" vertical="center" wrapText="1"/>
      <protection hidden="1"/>
    </xf>
    <xf numFmtId="0" fontId="110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NumberFormat="1" applyBorder="1" applyProtection="1">
      <protection hidden="1"/>
    </xf>
    <xf numFmtId="0" fontId="1" fillId="30" borderId="0" xfId="0" applyFont="1" applyFill="1" applyBorder="1"/>
    <xf numFmtId="0" fontId="1" fillId="30" borderId="0" xfId="0" applyFont="1" applyFill="1" applyBorder="1" applyProtection="1">
      <protection hidden="1"/>
    </xf>
    <xf numFmtId="0" fontId="1" fillId="30" borderId="0" xfId="0" applyFont="1" applyFill="1" applyProtection="1">
      <protection hidden="1"/>
    </xf>
    <xf numFmtId="2" fontId="0" fillId="9" borderId="0" xfId="0" applyNumberFormat="1" applyFill="1" applyProtection="1">
      <protection hidden="1"/>
    </xf>
    <xf numFmtId="0" fontId="96" fillId="30" borderId="0" xfId="0" applyFont="1" applyFill="1" applyBorder="1"/>
    <xf numFmtId="0" fontId="96" fillId="30" borderId="0" xfId="0" applyFont="1" applyFill="1" applyBorder="1" applyProtection="1">
      <protection hidden="1"/>
    </xf>
    <xf numFmtId="0" fontId="96" fillId="30" borderId="0" xfId="0" applyFont="1" applyFill="1" applyProtection="1">
      <protection hidden="1"/>
    </xf>
    <xf numFmtId="0" fontId="59" fillId="0" borderId="0" xfId="0" applyFont="1" applyAlignment="1" applyProtection="1">
      <alignment horizontal="center"/>
    </xf>
    <xf numFmtId="166" fontId="59" fillId="0" borderId="6" xfId="0" applyNumberFormat="1" applyFont="1" applyBorder="1" applyAlignment="1" applyProtection="1">
      <alignment horizontal="center"/>
      <protection hidden="1"/>
    </xf>
    <xf numFmtId="22" fontId="59" fillId="0" borderId="28" xfId="0" applyNumberFormat="1" applyFont="1" applyBorder="1" applyAlignment="1" applyProtection="1">
      <alignment horizontal="center"/>
      <protection hidden="1"/>
    </xf>
    <xf numFmtId="0" fontId="59" fillId="0" borderId="0" xfId="0" applyFont="1" applyFill="1" applyAlignment="1">
      <alignment horizontal="center"/>
    </xf>
    <xf numFmtId="0" fontId="59" fillId="0" borderId="0" xfId="0" applyFont="1" applyAlignment="1">
      <alignment horizontal="center"/>
    </xf>
    <xf numFmtId="1" fontId="0" fillId="17" borderId="17" xfId="0" applyNumberFormat="1" applyFill="1" applyBorder="1" applyAlignment="1" applyProtection="1">
      <alignment horizontal="center" vertical="center"/>
      <protection hidden="1"/>
    </xf>
    <xf numFmtId="1" fontId="0" fillId="17" borderId="19" xfId="0" applyNumberFormat="1" applyFill="1" applyBorder="1" applyAlignment="1" applyProtection="1">
      <alignment horizontal="center" vertical="center"/>
      <protection hidden="1"/>
    </xf>
    <xf numFmtId="1" fontId="0" fillId="17" borderId="10" xfId="0" applyNumberFormat="1" applyFill="1" applyBorder="1" applyAlignment="1" applyProtection="1">
      <alignment horizontal="center" vertical="center"/>
      <protection hidden="1"/>
    </xf>
    <xf numFmtId="1" fontId="0" fillId="0" borderId="17" xfId="0" applyNumberFormat="1" applyBorder="1" applyAlignment="1" applyProtection="1">
      <alignment horizontal="center" vertical="center"/>
      <protection hidden="1"/>
    </xf>
    <xf numFmtId="1" fontId="0" fillId="0" borderId="19" xfId="0" applyNumberFormat="1" applyBorder="1" applyAlignment="1" applyProtection="1">
      <alignment horizontal="center" vertical="center"/>
      <protection hidden="1"/>
    </xf>
    <xf numFmtId="1" fontId="0" fillId="0" borderId="10" xfId="0" applyNumberFormat="1" applyBorder="1" applyAlignment="1" applyProtection="1">
      <alignment horizontal="center" vertical="center"/>
      <protection hidden="1"/>
    </xf>
    <xf numFmtId="1" fontId="0" fillId="20" borderId="17" xfId="0" applyNumberFormat="1" applyFill="1" applyBorder="1" applyAlignment="1" applyProtection="1">
      <alignment horizontal="center" vertical="center"/>
      <protection hidden="1"/>
    </xf>
    <xf numFmtId="1" fontId="0" fillId="20" borderId="19" xfId="0" applyNumberFormat="1" applyFill="1" applyBorder="1" applyAlignment="1" applyProtection="1">
      <alignment horizontal="center" vertical="center"/>
      <protection hidden="1"/>
    </xf>
    <xf numFmtId="1" fontId="0" fillId="20" borderId="10" xfId="0" applyNumberFormat="1" applyFill="1" applyBorder="1" applyAlignment="1" applyProtection="1">
      <alignment horizontal="center" vertical="center"/>
      <protection hidden="1"/>
    </xf>
    <xf numFmtId="1" fontId="96" fillId="20" borderId="10" xfId="0" applyNumberFormat="1" applyFont="1" applyFill="1" applyBorder="1" applyAlignment="1" applyProtection="1">
      <alignment horizontal="center" vertical="center"/>
      <protection hidden="1"/>
    </xf>
    <xf numFmtId="1" fontId="96" fillId="20" borderId="17" xfId="0" applyNumberFormat="1" applyFont="1" applyFill="1" applyBorder="1" applyAlignment="1" applyProtection="1">
      <alignment horizontal="center" vertical="center"/>
      <protection hidden="1"/>
    </xf>
    <xf numFmtId="1" fontId="96" fillId="20" borderId="19" xfId="0" applyNumberFormat="1" applyFont="1" applyFill="1" applyBorder="1" applyAlignment="1" applyProtection="1">
      <alignment horizontal="center" vertical="center"/>
      <protection hidden="1"/>
    </xf>
    <xf numFmtId="0" fontId="73" fillId="16" borderId="1" xfId="16" applyFont="1" applyFill="1" applyBorder="1" applyAlignment="1">
      <alignment horizontal="center" vertical="center"/>
    </xf>
    <xf numFmtId="0" fontId="73" fillId="0" borderId="1" xfId="16" applyFont="1" applyFill="1" applyBorder="1" applyAlignment="1">
      <alignment horizontal="center" vertical="center" wrapText="1"/>
    </xf>
    <xf numFmtId="1" fontId="74" fillId="2" borderId="1" xfId="16" applyNumberFormat="1" applyFont="1" applyFill="1" applyBorder="1" applyAlignment="1">
      <alignment horizontal="center"/>
    </xf>
    <xf numFmtId="1" fontId="71" fillId="16" borderId="1" xfId="16" applyNumberFormat="1" applyFont="1" applyFill="1" applyBorder="1" applyAlignment="1">
      <alignment horizontal="center"/>
    </xf>
    <xf numFmtId="1" fontId="71" fillId="0" borderId="1" xfId="16" applyNumberFormat="1" applyFont="1" applyFill="1" applyBorder="1" applyAlignment="1">
      <alignment horizontal="center"/>
    </xf>
    <xf numFmtId="1" fontId="71" fillId="31" borderId="1" xfId="16" applyNumberFormat="1" applyFont="1" applyFill="1" applyBorder="1" applyAlignment="1">
      <alignment horizontal="center"/>
    </xf>
    <xf numFmtId="0" fontId="71" fillId="31" borderId="1" xfId="16" applyFont="1" applyFill="1" applyBorder="1" applyAlignment="1">
      <alignment horizontal="center"/>
    </xf>
    <xf numFmtId="0" fontId="71" fillId="31" borderId="2" xfId="16" applyFont="1" applyFill="1" applyBorder="1" applyAlignment="1">
      <alignment horizontal="center"/>
    </xf>
    <xf numFmtId="0" fontId="71" fillId="2" borderId="1" xfId="16" applyFont="1" applyFill="1" applyBorder="1" applyAlignment="1">
      <alignment horizontal="center"/>
    </xf>
    <xf numFmtId="0" fontId="71" fillId="32" borderId="1" xfId="16" applyFont="1" applyFill="1" applyBorder="1" applyAlignment="1">
      <alignment horizontal="center"/>
    </xf>
    <xf numFmtId="0" fontId="45" fillId="0" borderId="0" xfId="13" applyNumberFormat="1" applyFont="1" applyFill="1" applyProtection="1">
      <protection locked="0"/>
    </xf>
    <xf numFmtId="0" fontId="111" fillId="0" borderId="0" xfId="4" applyNumberFormat="1" applyFont="1" applyFill="1" applyBorder="1" applyAlignment="1">
      <alignment horizontal="left"/>
    </xf>
    <xf numFmtId="0" fontId="111" fillId="0" borderId="0" xfId="4" applyNumberFormat="1" applyFont="1" applyFill="1" applyAlignment="1">
      <alignment horizontal="center"/>
    </xf>
    <xf numFmtId="0" fontId="112" fillId="0" borderId="0" xfId="4" applyNumberFormat="1" applyFont="1" applyFill="1"/>
    <xf numFmtId="0" fontId="111" fillId="0" borderId="0" xfId="13" applyNumberFormat="1" applyFont="1" applyFill="1" applyBorder="1" applyAlignment="1" applyProtection="1">
      <alignment horizontal="left"/>
      <protection locked="0"/>
    </xf>
    <xf numFmtId="0" fontId="111" fillId="0" borderId="29" xfId="4" applyNumberFormat="1" applyFont="1" applyFill="1" applyBorder="1" applyAlignment="1">
      <alignment horizontal="right" vertical="top"/>
    </xf>
    <xf numFmtId="0" fontId="111" fillId="0" borderId="29" xfId="4" applyNumberFormat="1" applyFont="1" applyFill="1" applyBorder="1" applyAlignment="1">
      <alignment vertical="top"/>
    </xf>
    <xf numFmtId="0" fontId="111" fillId="0" borderId="0" xfId="4" applyNumberFormat="1" applyFont="1" applyFill="1" applyBorder="1"/>
    <xf numFmtId="0" fontId="113" fillId="0" borderId="10" xfId="4" applyNumberFormat="1" applyFont="1" applyFill="1" applyBorder="1" applyAlignment="1">
      <alignment horizontal="left"/>
    </xf>
    <xf numFmtId="0" fontId="114" fillId="0" borderId="0" xfId="13" applyNumberFormat="1" applyFont="1" applyFill="1" applyProtection="1">
      <protection locked="0"/>
    </xf>
    <xf numFmtId="0" fontId="95" fillId="0" borderId="1" xfId="0" applyNumberFormat="1" applyFont="1" applyFill="1" applyBorder="1" applyAlignment="1" applyProtection="1">
      <alignment wrapText="1"/>
      <protection hidden="1"/>
    </xf>
    <xf numFmtId="0" fontId="56" fillId="0" borderId="25" xfId="13" applyNumberFormat="1" applyFont="1" applyFill="1" applyBorder="1" applyAlignment="1">
      <alignment vertical="distributed"/>
    </xf>
    <xf numFmtId="0" fontId="115" fillId="0" borderId="30" xfId="13" applyNumberFormat="1" applyFont="1" applyFill="1" applyBorder="1" applyAlignment="1" applyProtection="1">
      <alignment horizontal="center" vertical="center" wrapText="1"/>
    </xf>
    <xf numFmtId="0" fontId="115" fillId="0" borderId="31" xfId="13" applyNumberFormat="1" applyFont="1" applyFill="1" applyBorder="1" applyAlignment="1" applyProtection="1">
      <alignment horizontal="center" vertical="center" wrapText="1"/>
    </xf>
    <xf numFmtId="166" fontId="115" fillId="9" borderId="35" xfId="13" applyNumberFormat="1" applyFont="1" applyFill="1" applyBorder="1" applyAlignment="1" applyProtection="1">
      <alignment horizontal="center"/>
      <protection locked="0"/>
    </xf>
    <xf numFmtId="166" fontId="115" fillId="9" borderId="36" xfId="13" applyNumberFormat="1" applyFont="1" applyFill="1" applyBorder="1" applyAlignment="1" applyProtection="1">
      <alignment horizontal="center"/>
      <protection locked="0"/>
    </xf>
    <xf numFmtId="166" fontId="115" fillId="9" borderId="37" xfId="13" applyNumberFormat="1" applyFont="1" applyFill="1" applyBorder="1" applyAlignment="1" applyProtection="1">
      <alignment horizontal="center"/>
      <protection locked="0"/>
    </xf>
    <xf numFmtId="0" fontId="117" fillId="0" borderId="26" xfId="13" applyNumberFormat="1" applyFont="1" applyFill="1" applyBorder="1" applyAlignment="1">
      <alignment vertical="distributed"/>
    </xf>
    <xf numFmtId="0" fontId="117" fillId="0" borderId="46" xfId="13" applyNumberFormat="1" applyFont="1" applyFill="1" applyBorder="1" applyAlignment="1">
      <alignment vertical="distributed"/>
    </xf>
    <xf numFmtId="0" fontId="116" fillId="0" borderId="26" xfId="13" applyNumberFormat="1" applyFont="1" applyFill="1" applyBorder="1" applyAlignment="1">
      <alignment horizontal="center" vertical="top"/>
    </xf>
    <xf numFmtId="0" fontId="99" fillId="0" borderId="0" xfId="4" applyNumberFormat="1" applyFont="1" applyFill="1"/>
    <xf numFmtId="0" fontId="119" fillId="0" borderId="0" xfId="4" applyNumberFormat="1" applyFont="1" applyFill="1"/>
    <xf numFmtId="0" fontId="120" fillId="0" borderId="0" xfId="4" applyNumberFormat="1" applyFont="1" applyFill="1" applyAlignment="1">
      <alignment horizontal="left"/>
    </xf>
    <xf numFmtId="0" fontId="118" fillId="0" borderId="0" xfId="4" applyNumberFormat="1" applyFont="1" applyFill="1"/>
    <xf numFmtId="0" fontId="118" fillId="0" borderId="0" xfId="13" applyNumberFormat="1" applyFont="1" applyFill="1" applyAlignment="1" applyProtection="1">
      <alignment horizontal="left"/>
      <protection locked="0"/>
    </xf>
    <xf numFmtId="0" fontId="121" fillId="0" borderId="0" xfId="0" applyNumberFormat="1" applyFont="1" applyProtection="1">
      <protection hidden="1"/>
    </xf>
    <xf numFmtId="0" fontId="122" fillId="0" borderId="20" xfId="4" applyFont="1" applyFill="1" applyBorder="1" applyAlignment="1" applyProtection="1"/>
    <xf numFmtId="0" fontId="123" fillId="0" borderId="47" xfId="4" applyFont="1" applyFill="1" applyBorder="1" applyAlignment="1" applyProtection="1"/>
    <xf numFmtId="0" fontId="122" fillId="0" borderId="47" xfId="4" applyFont="1" applyFill="1" applyBorder="1" applyAlignment="1" applyProtection="1"/>
    <xf numFmtId="0" fontId="122" fillId="0" borderId="45" xfId="4" applyFont="1" applyFill="1" applyBorder="1" applyAlignment="1" applyProtection="1"/>
    <xf numFmtId="0" fontId="123" fillId="0" borderId="45" xfId="4" applyFont="1" applyFill="1" applyBorder="1" applyAlignment="1" applyProtection="1"/>
    <xf numFmtId="0" fontId="124" fillId="0" borderId="20" xfId="4" applyFont="1" applyFill="1" applyBorder="1" applyAlignment="1" applyProtection="1">
      <alignment horizontal="left"/>
    </xf>
    <xf numFmtId="0" fontId="124" fillId="0" borderId="45" xfId="4" applyFont="1" applyFill="1" applyBorder="1" applyAlignment="1" applyProtection="1">
      <alignment horizontal="left"/>
    </xf>
    <xf numFmtId="0" fontId="124" fillId="0" borderId="30" xfId="4" applyFont="1" applyFill="1" applyBorder="1" applyAlignment="1" applyProtection="1">
      <alignment horizontal="center" vertical="center"/>
    </xf>
    <xf numFmtId="0" fontId="124" fillId="0" borderId="56" xfId="4" applyFont="1" applyFill="1" applyBorder="1" applyAlignment="1" applyProtection="1">
      <alignment horizontal="center" vertical="center"/>
    </xf>
    <xf numFmtId="0" fontId="122" fillId="0" borderId="50" xfId="4" applyFont="1" applyFill="1" applyBorder="1" applyAlignment="1" applyProtection="1">
      <alignment vertical="center"/>
    </xf>
    <xf numFmtId="0" fontId="122" fillId="0" borderId="54" xfId="4" applyFont="1" applyFill="1" applyBorder="1" applyAlignment="1" applyProtection="1">
      <alignment horizontal="center" vertical="center"/>
    </xf>
    <xf numFmtId="165" fontId="124" fillId="0" borderId="23" xfId="4" applyNumberFormat="1" applyFont="1" applyFill="1" applyBorder="1" applyAlignment="1" applyProtection="1">
      <alignment horizontal="right"/>
      <protection locked="0"/>
    </xf>
    <xf numFmtId="165" fontId="124" fillId="0" borderId="24" xfId="4" applyNumberFormat="1" applyFont="1" applyFill="1" applyBorder="1" applyAlignment="1" applyProtection="1">
      <alignment horizontal="right"/>
      <protection locked="0"/>
    </xf>
    <xf numFmtId="165" fontId="124" fillId="0" borderId="27" xfId="4" applyNumberFormat="1" applyFont="1" applyFill="1" applyBorder="1" applyAlignment="1" applyProtection="1">
      <alignment horizontal="center" vertical="center"/>
      <protection locked="0"/>
    </xf>
    <xf numFmtId="165" fontId="124" fillId="0" borderId="57" xfId="4" applyNumberFormat="1" applyFont="1" applyFill="1" applyBorder="1" applyAlignment="1" applyProtection="1">
      <alignment horizontal="center" vertical="center"/>
      <protection locked="0"/>
    </xf>
    <xf numFmtId="0" fontId="124" fillId="0" borderId="23" xfId="4" applyNumberFormat="1" applyFont="1" applyFill="1" applyBorder="1" applyAlignment="1" applyProtection="1">
      <alignment horizontal="right"/>
      <protection locked="0"/>
    </xf>
    <xf numFmtId="0" fontId="124" fillId="0" borderId="24" xfId="4" applyNumberFormat="1" applyFont="1" applyFill="1" applyBorder="1" applyAlignment="1" applyProtection="1">
      <alignment horizontal="right"/>
      <protection locked="0"/>
    </xf>
    <xf numFmtId="165" fontId="124" fillId="0" borderId="3" xfId="4" applyNumberFormat="1" applyFont="1" applyFill="1" applyBorder="1" applyAlignment="1" applyProtection="1">
      <alignment horizontal="center" vertical="center"/>
      <protection locked="0"/>
    </xf>
    <xf numFmtId="165" fontId="124" fillId="0" borderId="5" xfId="4" applyNumberFormat="1" applyFont="1" applyFill="1" applyBorder="1" applyAlignment="1" applyProtection="1">
      <alignment horizontal="center" vertical="center"/>
      <protection locked="0"/>
    </xf>
    <xf numFmtId="165" fontId="124" fillId="0" borderId="20" xfId="4" applyNumberFormat="1" applyFont="1" applyFill="1" applyBorder="1" applyAlignment="1" applyProtection="1">
      <alignment horizontal="right"/>
      <protection locked="0"/>
    </xf>
    <xf numFmtId="165" fontId="124" fillId="0" borderId="45" xfId="4" applyNumberFormat="1" applyFont="1" applyFill="1" applyBorder="1" applyAlignment="1" applyProtection="1">
      <alignment horizontal="right"/>
      <protection locked="0"/>
    </xf>
    <xf numFmtId="165" fontId="124" fillId="0" borderId="59" xfId="4" applyNumberFormat="1" applyFont="1" applyFill="1" applyBorder="1" applyAlignment="1" applyProtection="1">
      <alignment horizontal="center" vertical="center"/>
      <protection locked="0"/>
    </xf>
    <xf numFmtId="165" fontId="124" fillId="0" borderId="60" xfId="4" applyNumberFormat="1" applyFont="1" applyFill="1" applyBorder="1" applyAlignment="1" applyProtection="1">
      <alignment horizontal="center" vertical="center"/>
      <protection locked="0"/>
    </xf>
    <xf numFmtId="0" fontId="124" fillId="0" borderId="20" xfId="4" applyNumberFormat="1" applyFont="1" applyFill="1" applyBorder="1" applyAlignment="1" applyProtection="1">
      <alignment horizontal="right"/>
      <protection locked="0"/>
    </xf>
    <xf numFmtId="0" fontId="124" fillId="0" borderId="45" xfId="4" applyNumberFormat="1" applyFont="1" applyFill="1" applyBorder="1" applyAlignment="1" applyProtection="1">
      <alignment horizontal="right"/>
      <protection locked="0"/>
    </xf>
    <xf numFmtId="0" fontId="83" fillId="0" borderId="0" xfId="16" applyFont="1" applyFill="1" applyBorder="1"/>
    <xf numFmtId="0" fontId="83" fillId="0" borderId="0" xfId="4" applyFont="1" applyFill="1" applyBorder="1" applyProtection="1"/>
    <xf numFmtId="0" fontId="125" fillId="0" borderId="0" xfId="4" applyFont="1" applyFill="1" applyBorder="1" applyAlignment="1" applyProtection="1">
      <alignment vertical="center"/>
    </xf>
    <xf numFmtId="0" fontId="126" fillId="0" borderId="0" xfId="4" applyFont="1" applyFill="1" applyBorder="1" applyAlignment="1" applyProtection="1">
      <alignment vertical="center" wrapText="1"/>
    </xf>
    <xf numFmtId="0" fontId="80" fillId="0" borderId="1" xfId="0" applyNumberFormat="1" applyFont="1" applyFill="1" applyBorder="1" applyAlignment="1" applyProtection="1">
      <alignment horizontal="left"/>
      <protection hidden="1"/>
    </xf>
    <xf numFmtId="0" fontId="127" fillId="0" borderId="39" xfId="0" applyFont="1" applyFill="1" applyBorder="1" applyAlignment="1">
      <alignment horizontal="center" vertical="top" wrapText="1"/>
    </xf>
    <xf numFmtId="0" fontId="102" fillId="0" borderId="0" xfId="0" applyFont="1" applyAlignment="1">
      <alignment horizontal="center" wrapText="1"/>
    </xf>
    <xf numFmtId="167" fontId="104" fillId="0" borderId="0" xfId="4" applyNumberFormat="1" applyFont="1" applyFill="1" applyAlignment="1">
      <alignment horizontal="center"/>
    </xf>
    <xf numFmtId="168" fontId="47" fillId="0" borderId="20" xfId="14" applyNumberFormat="1" applyFont="1" applyBorder="1" applyAlignment="1" applyProtection="1">
      <alignment vertical="center"/>
    </xf>
    <xf numFmtId="0" fontId="128" fillId="0" borderId="22" xfId="14" applyFont="1" applyFill="1" applyBorder="1" applyAlignment="1" applyProtection="1">
      <alignment horizontal="left" vertical="center"/>
    </xf>
    <xf numFmtId="168" fontId="115" fillId="0" borderId="50" xfId="14" applyNumberFormat="1" applyFont="1" applyBorder="1" applyAlignment="1" applyProtection="1">
      <alignment horizontal="right" vertical="center" wrapText="1"/>
    </xf>
    <xf numFmtId="0" fontId="6" fillId="0" borderId="25" xfId="14" applyFont="1" applyBorder="1" applyAlignment="1" applyProtection="1">
      <alignment horizontal="center" vertical="center" wrapText="1"/>
    </xf>
    <xf numFmtId="0" fontId="129" fillId="0" borderId="21" xfId="0" applyFont="1" applyBorder="1" applyAlignment="1">
      <alignment wrapText="1"/>
    </xf>
    <xf numFmtId="0" fontId="33" fillId="0" borderId="21" xfId="0" applyFont="1" applyBorder="1" applyAlignment="1">
      <alignment horizontal="center" vertical="center" wrapText="1"/>
    </xf>
    <xf numFmtId="10" fontId="33" fillId="0" borderId="21" xfId="0" applyNumberFormat="1" applyFont="1" applyBorder="1" applyAlignment="1">
      <alignment horizontal="center" vertical="center" wrapText="1"/>
    </xf>
    <xf numFmtId="1" fontId="67" fillId="9" borderId="21" xfId="0" applyNumberFormat="1" applyFont="1" applyFill="1" applyBorder="1" applyAlignment="1">
      <alignment horizontal="center" vertical="center" wrapText="1"/>
    </xf>
    <xf numFmtId="1" fontId="33" fillId="9" borderId="1" xfId="0" applyNumberFormat="1" applyFont="1" applyFill="1" applyBorder="1" applyProtection="1">
      <protection hidden="1"/>
    </xf>
    <xf numFmtId="0" fontId="78" fillId="0" borderId="54" xfId="0" applyFont="1" applyFill="1" applyBorder="1" applyAlignment="1" applyProtection="1">
      <alignment wrapText="1"/>
      <protection hidden="1"/>
    </xf>
    <xf numFmtId="1" fontId="1" fillId="0" borderId="44" xfId="0" applyNumberFormat="1" applyFont="1" applyFill="1" applyBorder="1" applyProtection="1">
      <protection hidden="1"/>
    </xf>
    <xf numFmtId="0" fontId="7" fillId="0" borderId="1" xfId="0" applyFont="1" applyFill="1" applyBorder="1" applyAlignment="1" applyProtection="1">
      <alignment horizontal="left"/>
      <protection hidden="1"/>
    </xf>
    <xf numFmtId="20" fontId="22" fillId="0" borderId="1" xfId="17" applyNumberFormat="1" applyFont="1" applyFill="1" applyBorder="1" applyAlignment="1">
      <alignment horizontal="center" vertical="center"/>
    </xf>
    <xf numFmtId="0" fontId="3" fillId="22" borderId="1" xfId="0" applyFont="1" applyFill="1" applyBorder="1" applyAlignment="1">
      <alignment horizontal="center" wrapText="1"/>
    </xf>
    <xf numFmtId="0" fontId="3" fillId="21" borderId="1" xfId="0" applyFont="1" applyFill="1" applyBorder="1" applyAlignment="1">
      <alignment horizontal="center" wrapText="1"/>
    </xf>
    <xf numFmtId="170" fontId="130" fillId="9" borderId="39" xfId="0" applyNumberFormat="1" applyFont="1" applyFill="1" applyBorder="1" applyAlignment="1">
      <alignment horizontal="center" vertical="top" wrapText="1"/>
    </xf>
    <xf numFmtId="175" fontId="130" fillId="9" borderId="39" xfId="0" applyNumberFormat="1" applyFont="1" applyFill="1" applyBorder="1" applyAlignment="1">
      <alignment horizontal="center" vertical="top" wrapText="1"/>
    </xf>
    <xf numFmtId="0" fontId="130" fillId="11" borderId="39" xfId="0" applyFont="1" applyFill="1" applyBorder="1" applyAlignment="1">
      <alignment horizontal="center" vertical="top" wrapText="1"/>
    </xf>
    <xf numFmtId="0" fontId="130" fillId="0" borderId="39" xfId="0" applyFont="1" applyFill="1" applyBorder="1" applyAlignment="1">
      <alignment horizontal="center" vertical="top" wrapText="1"/>
    </xf>
    <xf numFmtId="171" fontId="130" fillId="0" borderId="40" xfId="0" applyNumberFormat="1" applyFont="1" applyFill="1" applyBorder="1" applyAlignment="1">
      <alignment horizontal="center" vertical="top" wrapText="1"/>
    </xf>
    <xf numFmtId="14" fontId="41" fillId="13" borderId="1" xfId="0" applyNumberFormat="1" applyFont="1" applyFill="1" applyBorder="1" applyAlignment="1">
      <alignment horizontal="center" wrapText="1"/>
    </xf>
    <xf numFmtId="3" fontId="106" fillId="0" borderId="18" xfId="15" applyNumberFormat="1" applyFont="1" applyFill="1" applyBorder="1" applyAlignment="1">
      <alignment horizontal="center" vertical="center" wrapText="1"/>
    </xf>
    <xf numFmtId="0" fontId="4" fillId="0" borderId="43" xfId="0" applyNumberFormat="1" applyFont="1" applyBorder="1" applyAlignment="1" applyProtection="1">
      <alignment horizontal="center"/>
      <protection hidden="1"/>
    </xf>
    <xf numFmtId="0" fontId="4" fillId="0" borderId="44" xfId="0" applyNumberFormat="1" applyFont="1" applyBorder="1" applyAlignment="1" applyProtection="1">
      <alignment horizontal="center"/>
      <protection hidden="1"/>
    </xf>
    <xf numFmtId="0" fontId="59" fillId="0" borderId="34" xfId="0" applyNumberFormat="1" applyFont="1" applyBorder="1" applyAlignment="1" applyProtection="1">
      <alignment horizontal="center"/>
      <protection hidden="1"/>
    </xf>
    <xf numFmtId="0" fontId="73" fillId="16" borderId="2" xfId="16" applyFont="1" applyFill="1" applyBorder="1" applyAlignment="1">
      <alignment horizontal="center" vertical="center"/>
    </xf>
    <xf numFmtId="1" fontId="71" fillId="16" borderId="2" xfId="16" applyNumberFormat="1" applyFont="1" applyFill="1" applyBorder="1" applyAlignment="1">
      <alignment horizontal="center"/>
    </xf>
    <xf numFmtId="0" fontId="71" fillId="2" borderId="2" xfId="16" applyFont="1" applyFill="1" applyBorder="1" applyAlignment="1">
      <alignment horizontal="center"/>
    </xf>
    <xf numFmtId="0" fontId="33" fillId="30" borderId="0" xfId="0" applyFont="1" applyFill="1"/>
    <xf numFmtId="0" fontId="27" fillId="26" borderId="22" xfId="14" applyFont="1" applyFill="1" applyBorder="1" applyAlignment="1" applyProtection="1">
      <alignment horizontal="left" vertical="center"/>
    </xf>
    <xf numFmtId="0" fontId="131" fillId="0" borderId="0" xfId="14" applyFont="1" applyBorder="1" applyAlignment="1" applyProtection="1">
      <alignment vertical="center"/>
    </xf>
    <xf numFmtId="0" fontId="50" fillId="0" borderId="22" xfId="14" applyFont="1" applyFill="1" applyBorder="1" applyAlignment="1" applyProtection="1">
      <alignment horizontal="left" vertical="center"/>
    </xf>
    <xf numFmtId="0" fontId="46" fillId="26" borderId="22" xfId="14" applyFont="1" applyFill="1" applyBorder="1" applyAlignment="1" applyProtection="1">
      <alignment horizontal="left" vertical="center"/>
    </xf>
    <xf numFmtId="1" fontId="86" fillId="10" borderId="1" xfId="4" applyNumberFormat="1" applyFont="1" applyFill="1" applyBorder="1" applyAlignment="1">
      <alignment horizontal="center" vertical="center" wrapText="1"/>
    </xf>
    <xf numFmtId="0" fontId="97" fillId="6" borderId="21" xfId="4" applyNumberFormat="1" applyFont="1" applyFill="1" applyBorder="1" applyAlignment="1">
      <alignment horizontal="center"/>
    </xf>
    <xf numFmtId="0" fontId="56" fillId="0" borderId="0" xfId="13" applyNumberFormat="1" applyFont="1" applyFill="1" applyBorder="1" applyAlignment="1">
      <alignment vertical="distributed"/>
    </xf>
    <xf numFmtId="1" fontId="86" fillId="0" borderId="0" xfId="4" applyNumberFormat="1" applyFont="1" applyFill="1" applyBorder="1" applyAlignment="1">
      <alignment horizontal="center" vertical="center" wrapText="1"/>
    </xf>
    <xf numFmtId="0" fontId="103" fillId="0" borderId="0" xfId="4" applyNumberFormat="1" applyFont="1" applyFill="1" applyBorder="1" applyAlignment="1">
      <alignment horizontal="center" vertical="center" wrapText="1"/>
    </xf>
    <xf numFmtId="0" fontId="102" fillId="0" borderId="0" xfId="4" applyNumberFormat="1" applyFont="1" applyFill="1" applyBorder="1" applyAlignment="1">
      <alignment horizontal="center" vertical="center" wrapText="1"/>
    </xf>
    <xf numFmtId="0" fontId="105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Alignment="1" applyProtection="1">
      <alignment horizontal="right"/>
      <protection hidden="1"/>
    </xf>
    <xf numFmtId="0" fontId="132" fillId="0" borderId="7" xfId="19" applyFont="1" applyFill="1" applyBorder="1" applyAlignment="1" applyProtection="1">
      <alignment horizontal="center" vertical="center"/>
      <protection hidden="1"/>
    </xf>
    <xf numFmtId="0" fontId="132" fillId="30" borderId="7" xfId="19" applyFont="1" applyFill="1" applyBorder="1" applyAlignment="1" applyProtection="1">
      <alignment horizontal="center" vertical="center"/>
      <protection hidden="1"/>
    </xf>
    <xf numFmtId="0" fontId="25" fillId="0" borderId="24" xfId="19" applyFont="1" applyFill="1" applyBorder="1" applyAlignment="1" applyProtection="1">
      <alignment horizontal="left" vertical="top"/>
      <protection hidden="1"/>
    </xf>
    <xf numFmtId="0" fontId="96" fillId="29" borderId="0" xfId="0" applyFont="1" applyFill="1" applyAlignment="1">
      <alignment horizontal="center" vertical="center" wrapText="1"/>
    </xf>
    <xf numFmtId="0" fontId="1" fillId="0" borderId="0" xfId="0" applyFont="1"/>
    <xf numFmtId="20" fontId="0" fillId="0" borderId="0" xfId="0" applyNumberFormat="1" applyProtection="1">
      <protection hidden="1"/>
    </xf>
    <xf numFmtId="0" fontId="0" fillId="0" borderId="1" xfId="0" applyBorder="1" applyAlignment="1" applyProtection="1">
      <alignment horizontal="center"/>
      <protection hidden="1"/>
    </xf>
    <xf numFmtId="165" fontId="1" fillId="33" borderId="1" xfId="0" applyNumberFormat="1" applyFont="1" applyFill="1" applyBorder="1" applyProtection="1">
      <protection hidden="1"/>
    </xf>
    <xf numFmtId="169" fontId="0" fillId="0" borderId="1" xfId="0" applyNumberFormat="1" applyBorder="1" applyProtection="1">
      <protection hidden="1"/>
    </xf>
    <xf numFmtId="20" fontId="25" fillId="0" borderId="14" xfId="19" applyNumberFormat="1" applyFont="1" applyBorder="1" applyAlignment="1" applyProtection="1">
      <alignment vertical="center"/>
      <protection hidden="1"/>
    </xf>
    <xf numFmtId="0" fontId="132" fillId="30" borderId="8" xfId="19" applyFont="1" applyFill="1" applyBorder="1" applyAlignment="1" applyProtection="1">
      <alignment horizontal="center" vertical="center"/>
      <protection hidden="1"/>
    </xf>
    <xf numFmtId="166" fontId="25" fillId="3" borderId="9" xfId="19" applyNumberFormat="1" applyFont="1" applyFill="1" applyBorder="1" applyAlignment="1" applyProtection="1">
      <alignment horizontal="center" vertical="center"/>
      <protection hidden="1"/>
    </xf>
    <xf numFmtId="20" fontId="25" fillId="0" borderId="9" xfId="19" applyNumberFormat="1" applyFont="1" applyBorder="1" applyAlignment="1" applyProtection="1">
      <alignment vertical="center"/>
      <protection hidden="1"/>
    </xf>
    <xf numFmtId="20" fontId="25" fillId="0" borderId="15" xfId="19" applyNumberFormat="1" applyFont="1" applyBorder="1" applyAlignment="1" applyProtection="1">
      <alignment vertical="center"/>
      <protection hidden="1"/>
    </xf>
    <xf numFmtId="1" fontId="41" fillId="9" borderId="1" xfId="0" applyNumberFormat="1" applyFont="1" applyFill="1" applyBorder="1" applyAlignment="1">
      <alignment horizontal="center" wrapText="1"/>
    </xf>
    <xf numFmtId="20" fontId="0" fillId="0" borderId="45" xfId="0" applyNumberFormat="1" applyBorder="1" applyProtection="1">
      <protection hidden="1"/>
    </xf>
    <xf numFmtId="0" fontId="97" fillId="0" borderId="20" xfId="4" applyNumberFormat="1" applyFont="1" applyFill="1" applyBorder="1" applyAlignment="1">
      <alignment horizontal="center"/>
    </xf>
    <xf numFmtId="49" fontId="97" fillId="0" borderId="1" xfId="4" applyNumberFormat="1" applyFont="1" applyFill="1" applyBorder="1"/>
    <xf numFmtId="165" fontId="97" fillId="0" borderId="1" xfId="4" applyNumberFormat="1" applyFont="1" applyFill="1" applyBorder="1"/>
    <xf numFmtId="49" fontId="59" fillId="0" borderId="20" xfId="0" applyNumberFormat="1" applyFont="1" applyBorder="1" applyProtection="1">
      <protection hidden="1"/>
    </xf>
    <xf numFmtId="0" fontId="1" fillId="0" borderId="0" xfId="0" applyFont="1" applyAlignment="1" applyProtection="1">
      <alignment horizontal="left"/>
    </xf>
    <xf numFmtId="0" fontId="4" fillId="0" borderId="61" xfId="0" applyNumberFormat="1" applyFont="1" applyBorder="1" applyAlignment="1" applyProtection="1">
      <alignment horizontal="center"/>
      <protection hidden="1"/>
    </xf>
    <xf numFmtId="0" fontId="4" fillId="0" borderId="62" xfId="0" applyNumberFormat="1" applyFont="1" applyBorder="1" applyAlignment="1" applyProtection="1">
      <alignment horizontal="center"/>
      <protection hidden="1"/>
    </xf>
    <xf numFmtId="0" fontId="0" fillId="0" borderId="0" xfId="0" applyFill="1" applyAlignment="1" applyProtection="1">
      <alignment horizontal="center"/>
    </xf>
    <xf numFmtId="0" fontId="1" fillId="0" borderId="0" xfId="0" applyFont="1" applyFill="1" applyAlignment="1" applyProtection="1">
      <alignment horizontal="left"/>
    </xf>
    <xf numFmtId="0" fontId="3" fillId="0" borderId="1" xfId="0" applyFont="1" applyFill="1" applyBorder="1" applyAlignment="1">
      <alignment horizontal="center" vertical="center" wrapText="1"/>
    </xf>
    <xf numFmtId="1" fontId="7" fillId="0" borderId="11" xfId="0" applyNumberFormat="1" applyFont="1" applyFill="1" applyBorder="1" applyAlignment="1" applyProtection="1">
      <alignment horizontal="center"/>
      <protection locked="0"/>
    </xf>
    <xf numFmtId="49" fontId="1" fillId="12" borderId="1" xfId="0" applyNumberFormat="1" applyFont="1" applyFill="1" applyBorder="1" applyAlignment="1"/>
    <xf numFmtId="49" fontId="0" fillId="12" borderId="1" xfId="0" applyNumberFormat="1" applyFill="1" applyBorder="1" applyAlignment="1"/>
    <xf numFmtId="49" fontId="0" fillId="12" borderId="1" xfId="0" applyNumberFormat="1" applyFill="1" applyBorder="1"/>
    <xf numFmtId="0" fontId="7" fillId="24" borderId="1" xfId="0" applyNumberFormat="1" applyFont="1" applyFill="1" applyBorder="1" applyProtection="1">
      <protection hidden="1"/>
    </xf>
    <xf numFmtId="0" fontId="133" fillId="9" borderId="0" xfId="0" applyNumberFormat="1" applyFont="1" applyFill="1" applyBorder="1" applyProtection="1">
      <protection hidden="1"/>
    </xf>
    <xf numFmtId="0" fontId="134" fillId="9" borderId="0" xfId="0" applyFont="1" applyFill="1" applyBorder="1" applyProtection="1">
      <protection hidden="1"/>
    </xf>
    <xf numFmtId="0" fontId="134" fillId="9" borderId="0" xfId="0" applyNumberFormat="1" applyFont="1" applyFill="1" applyBorder="1" applyProtection="1">
      <protection hidden="1"/>
    </xf>
    <xf numFmtId="0" fontId="133" fillId="9" borderId="0" xfId="0" applyNumberFormat="1" applyFont="1" applyFill="1" applyProtection="1">
      <protection hidden="1"/>
    </xf>
    <xf numFmtId="49" fontId="1" fillId="12" borderId="1" xfId="0" applyNumberFormat="1" applyFont="1" applyFill="1" applyBorder="1"/>
    <xf numFmtId="49" fontId="0" fillId="11" borderId="1" xfId="0" applyNumberFormat="1" applyFill="1" applyBorder="1"/>
    <xf numFmtId="49" fontId="6" fillId="12" borderId="1" xfId="25" applyNumberFormat="1" applyFill="1" applyBorder="1" applyAlignment="1">
      <alignment wrapText="1"/>
    </xf>
    <xf numFmtId="0" fontId="6" fillId="2" borderId="1" xfId="25" applyNumberFormat="1" applyFill="1" applyBorder="1" applyAlignment="1">
      <alignment wrapText="1"/>
    </xf>
    <xf numFmtId="49" fontId="6" fillId="12" borderId="1" xfId="25" applyNumberFormat="1" applyFont="1" applyFill="1" applyBorder="1" applyAlignment="1">
      <alignment wrapText="1"/>
    </xf>
    <xf numFmtId="0" fontId="135" fillId="0" borderId="55" xfId="0" applyFont="1" applyBorder="1" applyAlignment="1">
      <alignment horizontal="center" vertical="center" wrapText="1"/>
    </xf>
    <xf numFmtId="0" fontId="135" fillId="0" borderId="55" xfId="0" applyFont="1" applyBorder="1" applyAlignment="1">
      <alignment horizontal="center" vertical="top" wrapText="1" readingOrder="1"/>
    </xf>
    <xf numFmtId="0" fontId="1" fillId="0" borderId="0" xfId="0" applyFont="1" applyFill="1"/>
    <xf numFmtId="0" fontId="77" fillId="18" borderId="1" xfId="16" applyFont="1" applyFill="1" applyBorder="1" applyAlignment="1">
      <alignment horizontal="center"/>
    </xf>
    <xf numFmtId="1" fontId="0" fillId="17" borderId="57" xfId="0" applyNumberFormat="1" applyFill="1" applyBorder="1" applyAlignment="1" applyProtection="1">
      <alignment horizontal="center" vertical="center"/>
      <protection hidden="1"/>
    </xf>
    <xf numFmtId="1" fontId="0" fillId="0" borderId="57" xfId="0" applyNumberFormat="1" applyBorder="1" applyAlignment="1" applyProtection="1">
      <alignment horizontal="center" vertical="center"/>
      <protection hidden="1"/>
    </xf>
    <xf numFmtId="1" fontId="0" fillId="20" borderId="57" xfId="0" applyNumberFormat="1" applyFill="1" applyBorder="1" applyAlignment="1" applyProtection="1">
      <alignment horizontal="center" vertical="center"/>
      <protection hidden="1"/>
    </xf>
    <xf numFmtId="1" fontId="96" fillId="20" borderId="57" xfId="0" applyNumberFormat="1" applyFont="1" applyFill="1" applyBorder="1" applyAlignment="1" applyProtection="1">
      <alignment horizontal="center" vertical="center"/>
      <protection hidden="1"/>
    </xf>
    <xf numFmtId="1" fontId="7" fillId="0" borderId="63" xfId="0" applyNumberFormat="1" applyFont="1" applyFill="1" applyBorder="1" applyAlignment="1" applyProtection="1">
      <alignment horizontal="center"/>
      <protection locked="0"/>
    </xf>
    <xf numFmtId="0" fontId="136" fillId="5" borderId="23" xfId="0" applyFont="1" applyFill="1" applyBorder="1" applyAlignment="1" applyProtection="1">
      <alignment horizontal="center" vertical="center"/>
    </xf>
    <xf numFmtId="0" fontId="136" fillId="5" borderId="25" xfId="0" applyFont="1" applyFill="1" applyBorder="1" applyAlignment="1">
      <alignment horizontal="center" vertical="center"/>
    </xf>
    <xf numFmtId="0" fontId="136" fillId="5" borderId="22" xfId="0" applyFont="1" applyFill="1" applyBorder="1" applyAlignment="1" applyProtection="1">
      <alignment horizontal="center" vertical="center"/>
    </xf>
    <xf numFmtId="0" fontId="136" fillId="5" borderId="21" xfId="0" applyFont="1" applyFill="1" applyBorder="1" applyAlignment="1">
      <alignment horizontal="center" vertical="center"/>
    </xf>
    <xf numFmtId="0" fontId="137" fillId="5" borderId="0" xfId="0" applyFont="1" applyFill="1" applyProtection="1"/>
    <xf numFmtId="0" fontId="137" fillId="5" borderId="20" xfId="0" applyFont="1" applyFill="1" applyBorder="1" applyProtection="1"/>
    <xf numFmtId="0" fontId="136" fillId="5" borderId="23" xfId="0" applyFont="1" applyFill="1" applyBorder="1" applyAlignment="1">
      <alignment horizontal="center" vertical="center"/>
    </xf>
    <xf numFmtId="1" fontId="136" fillId="5" borderId="23" xfId="0" applyNumberFormat="1" applyFont="1" applyFill="1" applyBorder="1" applyAlignment="1">
      <alignment horizontal="center" vertical="center"/>
    </xf>
    <xf numFmtId="0" fontId="2" fillId="5" borderId="1" xfId="0" applyFont="1" applyFill="1" applyBorder="1" applyProtection="1"/>
    <xf numFmtId="0" fontId="2" fillId="5" borderId="24" xfId="0" applyFont="1" applyFill="1" applyBorder="1"/>
    <xf numFmtId="0" fontId="2" fillId="5" borderId="44" xfId="0" applyFont="1" applyFill="1" applyBorder="1"/>
    <xf numFmtId="0" fontId="136" fillId="5" borderId="64" xfId="0" applyFont="1" applyFill="1" applyBorder="1" applyAlignment="1" applyProtection="1">
      <alignment horizontal="center" vertical="center"/>
    </xf>
    <xf numFmtId="0" fontId="2" fillId="5" borderId="25" xfId="0" applyFont="1" applyFill="1" applyBorder="1" applyProtection="1"/>
    <xf numFmtId="0" fontId="2" fillId="5" borderId="58" xfId="0" applyFont="1" applyFill="1" applyBorder="1" applyProtection="1"/>
    <xf numFmtId="0" fontId="2" fillId="5" borderId="33" xfId="0" applyFont="1" applyFill="1" applyBorder="1" applyProtection="1"/>
    <xf numFmtId="1" fontId="0" fillId="9" borderId="48" xfId="0" applyNumberFormat="1" applyFill="1" applyBorder="1" applyProtection="1">
      <protection hidden="1"/>
    </xf>
    <xf numFmtId="2" fontId="0" fillId="9" borderId="25" xfId="0" applyNumberFormat="1" applyFill="1" applyBorder="1" applyProtection="1">
      <protection hidden="1"/>
    </xf>
    <xf numFmtId="2" fontId="0" fillId="9" borderId="58" xfId="0" applyNumberFormat="1" applyFill="1" applyBorder="1" applyProtection="1">
      <protection hidden="1"/>
    </xf>
    <xf numFmtId="2" fontId="0" fillId="9" borderId="33" xfId="0" applyNumberFormat="1" applyFill="1" applyBorder="1" applyProtection="1">
      <protection hidden="1"/>
    </xf>
    <xf numFmtId="3" fontId="61" fillId="9" borderId="51" xfId="15" applyNumberFormat="1" applyFont="1" applyFill="1" applyBorder="1" applyAlignment="1">
      <alignment horizontal="center" vertical="center" wrapText="1"/>
    </xf>
    <xf numFmtId="3" fontId="61" fillId="9" borderId="25" xfId="15" applyNumberFormat="1" applyFont="1" applyFill="1" applyBorder="1" applyAlignment="1">
      <alignment horizontal="center" vertical="center" wrapText="1"/>
    </xf>
    <xf numFmtId="165" fontId="59" fillId="0" borderId="10" xfId="0" applyNumberFormat="1" applyFont="1" applyFill="1" applyBorder="1" applyAlignment="1" applyProtection="1">
      <alignment horizontal="center"/>
      <protection hidden="1"/>
    </xf>
    <xf numFmtId="0" fontId="1" fillId="0" borderId="0" xfId="0" applyFont="1" applyBorder="1" applyProtection="1">
      <protection hidden="1"/>
    </xf>
    <xf numFmtId="0" fontId="1" fillId="0" borderId="0" xfId="0" applyFont="1" applyFill="1" applyBorder="1"/>
    <xf numFmtId="1" fontId="1" fillId="0" borderId="0" xfId="0" applyNumberFormat="1" applyFont="1" applyBorder="1"/>
    <xf numFmtId="1" fontId="1" fillId="0" borderId="0" xfId="0" applyNumberFormat="1" applyFont="1"/>
    <xf numFmtId="166" fontId="0" fillId="0" borderId="0" xfId="0" applyNumberFormat="1" applyBorder="1" applyAlignment="1" applyProtection="1">
      <alignment horizontal="center"/>
      <protection hidden="1"/>
    </xf>
    <xf numFmtId="0" fontId="0" fillId="0" borderId="0" xfId="0" applyBorder="1" applyAlignment="1" applyProtection="1">
      <alignment horizontal="right"/>
      <protection hidden="1"/>
    </xf>
    <xf numFmtId="0" fontId="133" fillId="9" borderId="65" xfId="0" applyNumberFormat="1" applyFont="1" applyFill="1" applyBorder="1" applyProtection="1">
      <protection hidden="1"/>
    </xf>
    <xf numFmtId="0" fontId="73" fillId="0" borderId="18" xfId="16" applyFont="1" applyFill="1" applyBorder="1" applyAlignment="1">
      <alignment horizontal="center" vertical="center" wrapText="1"/>
    </xf>
    <xf numFmtId="165" fontId="59" fillId="0" borderId="32" xfId="0" applyNumberFormat="1" applyFont="1" applyFill="1" applyBorder="1" applyAlignment="1" applyProtection="1">
      <alignment horizontal="center"/>
      <protection hidden="1"/>
    </xf>
    <xf numFmtId="1" fontId="0" fillId="17" borderId="32" xfId="0" applyNumberFormat="1" applyFill="1" applyBorder="1" applyAlignment="1" applyProtection="1">
      <alignment horizontal="center" vertical="center"/>
      <protection hidden="1"/>
    </xf>
    <xf numFmtId="1" fontId="0" fillId="0" borderId="32" xfId="0" applyNumberFormat="1" applyBorder="1" applyAlignment="1" applyProtection="1">
      <alignment horizontal="center" vertical="center"/>
      <protection hidden="1"/>
    </xf>
    <xf numFmtId="1" fontId="0" fillId="20" borderId="32" xfId="0" applyNumberFormat="1" applyFill="1" applyBorder="1" applyAlignment="1" applyProtection="1">
      <alignment horizontal="center" vertical="center"/>
      <protection hidden="1"/>
    </xf>
    <xf numFmtId="1" fontId="96" fillId="20" borderId="32" xfId="0" applyNumberFormat="1" applyFont="1" applyFill="1" applyBorder="1" applyAlignment="1" applyProtection="1">
      <alignment horizontal="center" vertical="center"/>
      <protection hidden="1"/>
    </xf>
    <xf numFmtId="1" fontId="0" fillId="17" borderId="58" xfId="0" applyNumberFormat="1" applyFill="1" applyBorder="1" applyAlignment="1" applyProtection="1">
      <alignment horizontal="center" vertical="center"/>
      <protection hidden="1"/>
    </xf>
    <xf numFmtId="0" fontId="1" fillId="0" borderId="0" xfId="0" applyFont="1" applyFill="1" applyProtection="1">
      <protection hidden="1"/>
    </xf>
    <xf numFmtId="0" fontId="91" fillId="0" borderId="0" xfId="0" applyFont="1" applyFill="1" applyProtection="1">
      <protection hidden="1"/>
    </xf>
    <xf numFmtId="165" fontId="1" fillId="0" borderId="17" xfId="0" applyNumberFormat="1" applyFont="1" applyFill="1" applyBorder="1" applyAlignment="1" applyProtection="1">
      <alignment horizontal="center"/>
      <protection hidden="1"/>
    </xf>
    <xf numFmtId="165" fontId="1" fillId="0" borderId="19" xfId="0" applyNumberFormat="1" applyFont="1" applyFill="1" applyBorder="1" applyAlignment="1" applyProtection="1">
      <alignment horizontal="center"/>
      <protection hidden="1"/>
    </xf>
    <xf numFmtId="165" fontId="1" fillId="0" borderId="57" xfId="0" applyNumberFormat="1" applyFont="1" applyFill="1" applyBorder="1" applyAlignment="1" applyProtection="1">
      <alignment horizontal="center"/>
      <protection hidden="1"/>
    </xf>
    <xf numFmtId="1" fontId="17" fillId="2" borderId="18" xfId="16" applyNumberFormat="1" applyFont="1" applyFill="1" applyBorder="1" applyProtection="1"/>
    <xf numFmtId="0" fontId="6" fillId="0" borderId="66" xfId="14" applyFont="1" applyBorder="1" applyAlignment="1" applyProtection="1">
      <alignment horizontal="center" vertical="center" wrapText="1"/>
    </xf>
    <xf numFmtId="0" fontId="83" fillId="0" borderId="43" xfId="14" applyFont="1" applyBorder="1" applyAlignment="1" applyProtection="1">
      <alignment horizontal="center" vertical="center" wrapText="1"/>
    </xf>
    <xf numFmtId="0" fontId="33" fillId="0" borderId="65" xfId="4" applyFont="1" applyBorder="1" applyAlignment="1" applyProtection="1">
      <alignment horizontal="right" vertical="center"/>
    </xf>
    <xf numFmtId="0" fontId="19" fillId="0" borderId="69" xfId="14" applyFont="1" applyBorder="1" applyAlignment="1" applyProtection="1">
      <alignment horizontal="center" vertical="center" wrapText="1"/>
    </xf>
    <xf numFmtId="168" fontId="36" fillId="0" borderId="70" xfId="14" applyNumberFormat="1" applyFont="1" applyFill="1" applyBorder="1" applyAlignment="1" applyProtection="1">
      <alignment horizontal="center" vertical="center" wrapText="1"/>
    </xf>
    <xf numFmtId="0" fontId="19" fillId="0" borderId="60" xfId="14" applyFont="1" applyBorder="1" applyAlignment="1" applyProtection="1">
      <alignment horizontal="center" vertical="center" wrapText="1"/>
    </xf>
    <xf numFmtId="0" fontId="8" fillId="0" borderId="5" xfId="0" applyFont="1" applyFill="1" applyBorder="1" applyAlignment="1" applyProtection="1">
      <alignment horizontal="left"/>
    </xf>
    <xf numFmtId="0" fontId="8" fillId="0" borderId="2" xfId="0" applyFont="1" applyFill="1" applyBorder="1" applyAlignment="1" applyProtection="1">
      <alignment horizontal="left"/>
    </xf>
    <xf numFmtId="22" fontId="1" fillId="0" borderId="2" xfId="0" applyNumberFormat="1" applyFont="1" applyFill="1" applyBorder="1" applyAlignment="1" applyProtection="1">
      <alignment horizontal="left"/>
    </xf>
    <xf numFmtId="22" fontId="1" fillId="0" borderId="71" xfId="0" applyNumberFormat="1" applyFont="1" applyFill="1" applyBorder="1" applyAlignment="1" applyProtection="1">
      <alignment horizontal="left"/>
    </xf>
    <xf numFmtId="0" fontId="7" fillId="0" borderId="27" xfId="0" applyFont="1" applyFill="1" applyBorder="1" applyAlignment="1" applyProtection="1">
      <alignment horizontal="center"/>
      <protection locked="0"/>
    </xf>
    <xf numFmtId="0" fontId="7" fillId="0" borderId="48" xfId="0" applyFont="1" applyFill="1" applyBorder="1" applyAlignment="1" applyProtection="1">
      <alignment horizontal="center"/>
      <protection locked="0"/>
    </xf>
    <xf numFmtId="0" fontId="7" fillId="0" borderId="72" xfId="0" applyFont="1" applyFill="1" applyBorder="1" applyAlignment="1" applyProtection="1">
      <alignment horizontal="center"/>
      <protection locked="0"/>
    </xf>
    <xf numFmtId="0" fontId="7" fillId="0" borderId="12" xfId="0" applyFont="1" applyFill="1" applyBorder="1" applyAlignment="1" applyProtection="1">
      <alignment horizontal="center"/>
      <protection locked="0"/>
    </xf>
    <xf numFmtId="0" fontId="7" fillId="0" borderId="13" xfId="0" applyFont="1" applyFill="1" applyBorder="1" applyAlignment="1" applyProtection="1">
      <alignment horizontal="center"/>
      <protection locked="0"/>
    </xf>
    <xf numFmtId="0" fontId="7" fillId="0" borderId="7" xfId="0" applyFont="1" applyFill="1" applyBorder="1" applyAlignment="1" applyProtection="1">
      <alignment horizontal="center"/>
      <protection locked="0"/>
    </xf>
    <xf numFmtId="0" fontId="7" fillId="0" borderId="14" xfId="0" applyFont="1" applyFill="1" applyBorder="1" applyAlignment="1" applyProtection="1">
      <alignment horizontal="center"/>
      <protection locked="0"/>
    </xf>
    <xf numFmtId="0" fontId="7" fillId="0" borderId="8" xfId="0" applyFont="1" applyFill="1" applyBorder="1" applyAlignment="1" applyProtection="1">
      <alignment horizontal="center"/>
      <protection locked="0"/>
    </xf>
    <xf numFmtId="0" fontId="7" fillId="0" borderId="15" xfId="0" applyFont="1" applyFill="1" applyBorder="1" applyAlignment="1" applyProtection="1">
      <alignment horizontal="center"/>
      <protection locked="0"/>
    </xf>
    <xf numFmtId="0" fontId="7" fillId="11" borderId="73" xfId="0" applyFont="1" applyFill="1" applyBorder="1" applyAlignment="1" applyProtection="1">
      <alignment horizontal="center"/>
      <protection locked="0"/>
    </xf>
    <xf numFmtId="0" fontId="7" fillId="11" borderId="11" xfId="0" applyFont="1" applyFill="1" applyBorder="1" applyAlignment="1" applyProtection="1">
      <alignment horizontal="center"/>
      <protection locked="0"/>
    </xf>
    <xf numFmtId="1" fontId="7" fillId="11" borderId="11" xfId="0" applyNumberFormat="1" applyFont="1" applyFill="1" applyBorder="1" applyAlignment="1" applyProtection="1">
      <alignment horizontal="center"/>
      <protection locked="0"/>
    </xf>
    <xf numFmtId="1" fontId="7" fillId="11" borderId="74" xfId="0" applyNumberFormat="1" applyFont="1" applyFill="1" applyBorder="1" applyAlignment="1" applyProtection="1">
      <alignment horizontal="center"/>
      <protection locked="0"/>
    </xf>
    <xf numFmtId="0" fontId="7" fillId="0" borderId="17" xfId="0" applyFont="1" applyFill="1" applyBorder="1" applyAlignment="1" applyProtection="1">
      <alignment horizontal="center"/>
      <protection locked="0"/>
    </xf>
    <xf numFmtId="1" fontId="7" fillId="34" borderId="11" xfId="0" applyNumberFormat="1" applyFont="1" applyFill="1" applyBorder="1" applyAlignment="1" applyProtection="1">
      <alignment horizontal="center"/>
      <protection locked="0"/>
    </xf>
    <xf numFmtId="1" fontId="7" fillId="22" borderId="11" xfId="0" applyNumberFormat="1" applyFont="1" applyFill="1" applyBorder="1" applyAlignment="1" applyProtection="1">
      <alignment horizontal="center"/>
      <protection locked="0"/>
    </xf>
    <xf numFmtId="1" fontId="7" fillId="22" borderId="75" xfId="0" applyNumberFormat="1" applyFont="1" applyFill="1" applyBorder="1" applyAlignment="1" applyProtection="1">
      <alignment horizontal="center"/>
      <protection locked="0"/>
    </xf>
    <xf numFmtId="0" fontId="8" fillId="0" borderId="21" xfId="0" applyFont="1" applyFill="1" applyBorder="1" applyAlignment="1">
      <alignment horizontal="center"/>
    </xf>
    <xf numFmtId="0" fontId="96" fillId="4" borderId="1" xfId="0" applyNumberFormat="1" applyFont="1" applyFill="1" applyBorder="1" applyAlignment="1" applyProtection="1">
      <alignment horizontal="center"/>
    </xf>
    <xf numFmtId="1" fontId="7" fillId="14" borderId="12" xfId="0" applyNumberFormat="1" applyFont="1" applyFill="1" applyBorder="1" applyAlignment="1">
      <alignment horizontal="center"/>
    </xf>
    <xf numFmtId="0" fontId="11" fillId="0" borderId="1" xfId="0" applyFont="1" applyFill="1" applyBorder="1" applyProtection="1"/>
    <xf numFmtId="165" fontId="139" fillId="4" borderId="1" xfId="0" applyNumberFormat="1" applyFont="1" applyFill="1" applyBorder="1" applyAlignment="1" applyProtection="1">
      <alignment horizontal="center"/>
    </xf>
    <xf numFmtId="165" fontId="96" fillId="4" borderId="1" xfId="0" applyNumberFormat="1" applyFont="1" applyFill="1" applyBorder="1" applyAlignment="1" applyProtection="1">
      <alignment horizontal="center"/>
    </xf>
    <xf numFmtId="165" fontId="140" fillId="4" borderId="1" xfId="0" applyNumberFormat="1" applyFont="1" applyFill="1" applyBorder="1" applyAlignment="1" applyProtection="1">
      <alignment horizontal="center"/>
    </xf>
    <xf numFmtId="0" fontId="141" fillId="0" borderId="1" xfId="0" applyFont="1" applyFill="1" applyBorder="1" applyProtection="1"/>
    <xf numFmtId="0" fontId="0" fillId="10" borderId="1" xfId="0" applyNumberFormat="1" applyFill="1" applyBorder="1" applyAlignment="1">
      <alignment horizontal="right"/>
    </xf>
    <xf numFmtId="14" fontId="41" fillId="22" borderId="1" xfId="0" applyNumberFormat="1" applyFont="1" applyFill="1" applyBorder="1" applyAlignment="1">
      <alignment horizontal="center" wrapText="1"/>
    </xf>
    <xf numFmtId="14" fontId="41" fillId="35" borderId="1" xfId="0" applyNumberFormat="1" applyFont="1" applyFill="1" applyBorder="1" applyAlignment="1">
      <alignment horizontal="center" wrapText="1"/>
    </xf>
    <xf numFmtId="14" fontId="61" fillId="35" borderId="1" xfId="0" applyNumberFormat="1" applyFont="1" applyFill="1" applyBorder="1" applyAlignment="1">
      <alignment vertical="center" wrapText="1"/>
    </xf>
    <xf numFmtId="0" fontId="8" fillId="0" borderId="5" xfId="0" applyFont="1" applyFill="1" applyBorder="1" applyAlignment="1" applyProtection="1">
      <alignment horizontal="center"/>
    </xf>
    <xf numFmtId="0" fontId="8" fillId="0" borderId="2" xfId="0" applyFont="1" applyFill="1" applyBorder="1" applyAlignment="1" applyProtection="1">
      <alignment horizontal="center"/>
    </xf>
    <xf numFmtId="22" fontId="1" fillId="0" borderId="2" xfId="0" applyNumberFormat="1" applyFont="1" applyFill="1" applyBorder="1" applyAlignment="1" applyProtection="1">
      <alignment horizontal="center"/>
    </xf>
    <xf numFmtId="22" fontId="1" fillId="0" borderId="71" xfId="0" applyNumberFormat="1" applyFont="1" applyFill="1" applyBorder="1" applyAlignment="1" applyProtection="1">
      <alignment horizontal="center"/>
    </xf>
    <xf numFmtId="0" fontId="7" fillId="0" borderId="3" xfId="0" applyFont="1" applyFill="1" applyBorder="1" applyAlignment="1" applyProtection="1">
      <alignment horizontal="center"/>
      <protection locked="0"/>
    </xf>
    <xf numFmtId="0" fontId="11" fillId="0" borderId="18" xfId="0" applyFont="1" applyFill="1" applyBorder="1" applyProtection="1"/>
    <xf numFmtId="0" fontId="11" fillId="0" borderId="48" xfId="0" applyFont="1" applyFill="1" applyBorder="1" applyProtection="1"/>
    <xf numFmtId="0" fontId="7" fillId="0" borderId="76" xfId="0" applyFont="1" applyFill="1" applyBorder="1" applyAlignment="1" applyProtection="1">
      <alignment horizontal="center"/>
      <protection locked="0"/>
    </xf>
    <xf numFmtId="0" fontId="7" fillId="0" borderId="77" xfId="0" applyFont="1" applyFill="1" applyBorder="1" applyAlignment="1" applyProtection="1">
      <alignment horizontal="center"/>
      <protection locked="0"/>
    </xf>
    <xf numFmtId="0" fontId="142" fillId="0" borderId="1" xfId="0" applyFont="1" applyFill="1" applyBorder="1" applyProtection="1"/>
    <xf numFmtId="0" fontId="7" fillId="0" borderId="5" xfId="0" applyFont="1" applyFill="1" applyBorder="1" applyAlignment="1" applyProtection="1">
      <alignment horizontal="center"/>
      <protection locked="0"/>
    </xf>
    <xf numFmtId="0" fontId="7" fillId="0" borderId="2" xfId="0" applyFont="1" applyFill="1" applyBorder="1" applyAlignment="1" applyProtection="1">
      <alignment horizontal="center"/>
      <protection locked="0"/>
    </xf>
    <xf numFmtId="0" fontId="7" fillId="0" borderId="29" xfId="0" applyFont="1" applyFill="1" applyBorder="1" applyAlignment="1" applyProtection="1">
      <alignment horizontal="center"/>
      <protection locked="0"/>
    </xf>
    <xf numFmtId="171" fontId="64" fillId="0" borderId="39" xfId="0" applyNumberFormat="1" applyFont="1" applyFill="1" applyBorder="1" applyAlignment="1">
      <alignment horizontal="center" vertical="top" wrapText="1"/>
    </xf>
    <xf numFmtId="171" fontId="64" fillId="15" borderId="39" xfId="0" applyNumberFormat="1" applyFont="1" applyFill="1" applyBorder="1" applyAlignment="1">
      <alignment horizontal="center" vertical="top" wrapText="1"/>
    </xf>
    <xf numFmtId="49" fontId="91" fillId="12" borderId="1" xfId="0" applyNumberFormat="1" applyFont="1" applyFill="1" applyBorder="1" applyAlignment="1"/>
    <xf numFmtId="0" fontId="2" fillId="5" borderId="0" xfId="0" applyFont="1" applyFill="1" applyBorder="1" applyProtection="1"/>
    <xf numFmtId="0" fontId="0" fillId="0" borderId="0" xfId="0" applyNumberFormat="1" applyBorder="1" applyProtection="1">
      <protection hidden="1"/>
    </xf>
    <xf numFmtId="49" fontId="1" fillId="0" borderId="1" xfId="0" applyNumberFormat="1" applyFont="1" applyFill="1" applyBorder="1" applyAlignment="1" applyProtection="1">
      <protection hidden="1"/>
    </xf>
    <xf numFmtId="49" fontId="91" fillId="0" borderId="1" xfId="0" applyNumberFormat="1" applyFont="1" applyFill="1" applyBorder="1" applyAlignment="1" applyProtection="1">
      <protection hidden="1"/>
    </xf>
    <xf numFmtId="49" fontId="0" fillId="0" borderId="1" xfId="0" applyNumberFormat="1" applyFill="1" applyBorder="1" applyAlignment="1" applyProtection="1">
      <protection hidden="1"/>
    </xf>
    <xf numFmtId="49" fontId="1" fillId="12" borderId="1" xfId="0" applyNumberFormat="1" applyFont="1" applyFill="1" applyBorder="1" applyAlignment="1" applyProtection="1">
      <protection hidden="1"/>
    </xf>
    <xf numFmtId="49" fontId="0" fillId="12" borderId="1" xfId="0" applyNumberFormat="1" applyFill="1" applyBorder="1" applyAlignment="1" applyProtection="1">
      <protection hidden="1"/>
    </xf>
    <xf numFmtId="49" fontId="0" fillId="12" borderId="1" xfId="0" applyNumberFormat="1" applyFill="1" applyBorder="1" applyProtection="1">
      <protection hidden="1"/>
    </xf>
    <xf numFmtId="49" fontId="143" fillId="0" borderId="1" xfId="0" applyNumberFormat="1" applyFont="1" applyFill="1" applyBorder="1" applyAlignment="1" applyProtection="1">
      <protection hidden="1"/>
    </xf>
    <xf numFmtId="49" fontId="143" fillId="12" borderId="1" xfId="0" applyNumberFormat="1" applyFont="1" applyFill="1" applyBorder="1" applyAlignment="1" applyProtection="1">
      <protection hidden="1"/>
    </xf>
    <xf numFmtId="1" fontId="27" fillId="0" borderId="52" xfId="14" applyNumberFormat="1" applyFont="1" applyFill="1" applyBorder="1" applyAlignment="1" applyProtection="1">
      <alignment horizontal="center" vertical="center"/>
    </xf>
    <xf numFmtId="1" fontId="27" fillId="0" borderId="67" xfId="14" applyNumberFormat="1" applyFont="1" applyFill="1" applyBorder="1" applyAlignment="1" applyProtection="1">
      <alignment horizontal="center" vertical="center"/>
    </xf>
    <xf numFmtId="1" fontId="27" fillId="0" borderId="68" xfId="14" applyNumberFormat="1" applyFont="1" applyFill="1" applyBorder="1" applyAlignment="1" applyProtection="1">
      <alignment horizontal="center" vertical="center"/>
    </xf>
    <xf numFmtId="0" fontId="138" fillId="27" borderId="21" xfId="14" applyFont="1" applyFill="1" applyBorder="1" applyAlignment="1" applyProtection="1">
      <alignment horizontal="center" vertical="center" wrapText="1"/>
    </xf>
    <xf numFmtId="0" fontId="145" fillId="27" borderId="30" xfId="0" applyFont="1" applyFill="1" applyBorder="1" applyAlignment="1">
      <alignment horizontal="center" vertical="center" wrapText="1"/>
    </xf>
    <xf numFmtId="0" fontId="145" fillId="27" borderId="31" xfId="0" applyFont="1" applyFill="1" applyBorder="1" applyAlignment="1">
      <alignment horizontal="center" vertical="center" wrapText="1"/>
    </xf>
    <xf numFmtId="0" fontId="145" fillId="27" borderId="56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wrapText="1"/>
    </xf>
    <xf numFmtId="165" fontId="1" fillId="0" borderId="17" xfId="0" applyNumberFormat="1" applyFont="1" applyBorder="1" applyAlignment="1" applyProtection="1">
      <alignment horizontal="center"/>
      <protection hidden="1"/>
    </xf>
    <xf numFmtId="165" fontId="1" fillId="0" borderId="78" xfId="0" applyNumberFormat="1" applyFont="1" applyBorder="1" applyAlignment="1" applyProtection="1">
      <alignment horizontal="center"/>
      <protection hidden="1"/>
    </xf>
    <xf numFmtId="165" fontId="146" fillId="36" borderId="17" xfId="0" applyNumberFormat="1" applyFont="1" applyFill="1" applyBorder="1" applyAlignment="1" applyProtection="1">
      <alignment horizontal="center"/>
      <protection hidden="1"/>
    </xf>
    <xf numFmtId="165" fontId="146" fillId="36" borderId="19" xfId="0" applyNumberFormat="1" applyFont="1" applyFill="1" applyBorder="1" applyAlignment="1" applyProtection="1">
      <alignment horizontal="center"/>
      <protection hidden="1"/>
    </xf>
    <xf numFmtId="165" fontId="0" fillId="0" borderId="19" xfId="0" applyNumberFormat="1" applyFill="1" applyBorder="1" applyAlignment="1" applyProtection="1">
      <alignment horizontal="center"/>
      <protection hidden="1"/>
    </xf>
    <xf numFmtId="165" fontId="0" fillId="0" borderId="17" xfId="0" applyNumberFormat="1" applyFill="1" applyBorder="1" applyAlignment="1" applyProtection="1">
      <alignment horizontal="center"/>
      <protection hidden="1"/>
    </xf>
    <xf numFmtId="165" fontId="143" fillId="0" borderId="19" xfId="0" applyNumberFormat="1" applyFont="1" applyBorder="1" applyAlignment="1" applyProtection="1">
      <alignment horizontal="center"/>
      <protection hidden="1"/>
    </xf>
    <xf numFmtId="165" fontId="143" fillId="0" borderId="17" xfId="0" applyNumberFormat="1" applyFont="1" applyBorder="1" applyAlignment="1" applyProtection="1">
      <alignment horizontal="center"/>
      <protection hidden="1"/>
    </xf>
    <xf numFmtId="165" fontId="1" fillId="0" borderId="19" xfId="0" applyNumberFormat="1" applyFont="1" applyBorder="1" applyAlignment="1" applyProtection="1">
      <alignment horizontal="center"/>
      <protection hidden="1"/>
    </xf>
    <xf numFmtId="49" fontId="91" fillId="12" borderId="1" xfId="0" applyNumberFormat="1" applyFont="1" applyFill="1" applyBorder="1" applyAlignment="1" applyProtection="1">
      <protection hidden="1"/>
    </xf>
    <xf numFmtId="168" fontId="42" fillId="0" borderId="20" xfId="14" applyNumberFormat="1" applyFont="1" applyBorder="1" applyAlignment="1" applyProtection="1">
      <alignment horizontal="center" vertical="center" wrapText="1"/>
    </xf>
    <xf numFmtId="168" fontId="42" fillId="0" borderId="45" xfId="14" applyNumberFormat="1" applyFont="1" applyBorder="1" applyAlignment="1" applyProtection="1">
      <alignment horizontal="center" vertical="center" wrapText="1"/>
    </xf>
    <xf numFmtId="0" fontId="108" fillId="0" borderId="53" xfId="14" applyFont="1" applyBorder="1" applyAlignment="1" applyProtection="1">
      <alignment vertical="center" wrapText="1"/>
    </xf>
    <xf numFmtId="0" fontId="108" fillId="0" borderId="54" xfId="14" applyFont="1" applyBorder="1" applyAlignment="1" applyProtection="1">
      <alignment vertical="center" wrapText="1"/>
    </xf>
    <xf numFmtId="0" fontId="19" fillId="0" borderId="43" xfId="14" applyFont="1" applyBorder="1" applyAlignment="1" applyProtection="1">
      <alignment horizontal="center" vertical="center" wrapText="1"/>
    </xf>
    <xf numFmtId="0" fontId="5" fillId="0" borderId="34" xfId="4" applyBorder="1" applyProtection="1"/>
    <xf numFmtId="0" fontId="5" fillId="0" borderId="44" xfId="4" applyBorder="1" applyProtection="1"/>
    <xf numFmtId="0" fontId="50" fillId="0" borderId="43" xfId="14" applyFont="1" applyBorder="1" applyAlignment="1" applyProtection="1">
      <alignment horizontal="center" vertical="center" wrapText="1"/>
    </xf>
    <xf numFmtId="0" fontId="50" fillId="0" borderId="34" xfId="14" applyFont="1" applyBorder="1" applyAlignment="1" applyProtection="1">
      <alignment horizontal="center" vertical="center" wrapText="1"/>
    </xf>
    <xf numFmtId="0" fontId="50" fillId="0" borderId="44" xfId="14" applyFont="1" applyBorder="1" applyAlignment="1" applyProtection="1">
      <alignment horizontal="center" vertical="center" wrapText="1"/>
    </xf>
    <xf numFmtId="0" fontId="19" fillId="0" borderId="34" xfId="14" applyFont="1" applyBorder="1" applyAlignment="1" applyProtection="1">
      <alignment horizontal="center" vertical="center" wrapText="1"/>
    </xf>
    <xf numFmtId="0" fontId="19" fillId="0" borderId="44" xfId="14" applyFont="1" applyBorder="1" applyAlignment="1" applyProtection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center"/>
    </xf>
    <xf numFmtId="0" fontId="5" fillId="0" borderId="47" xfId="0" applyFont="1" applyBorder="1" applyAlignment="1">
      <alignment horizontal="center"/>
    </xf>
    <xf numFmtId="0" fontId="5" fillId="0" borderId="45" xfId="0" applyFont="1" applyBorder="1" applyAlignment="1">
      <alignment horizontal="center"/>
    </xf>
    <xf numFmtId="0" fontId="3" fillId="0" borderId="1" xfId="0" applyFont="1" applyFill="1" applyBorder="1" applyAlignment="1">
      <alignment horizontal="center" wrapText="1"/>
    </xf>
    <xf numFmtId="0" fontId="67" fillId="17" borderId="1" xfId="0" applyFont="1" applyFill="1" applyBorder="1" applyAlignment="1">
      <alignment horizontal="center" vertical="center" wrapText="1"/>
    </xf>
    <xf numFmtId="0" fontId="61" fillId="0" borderId="1" xfId="0" applyFont="1" applyFill="1" applyBorder="1" applyAlignment="1">
      <alignment horizontal="center" vertical="center" wrapText="1"/>
    </xf>
    <xf numFmtId="0" fontId="68" fillId="0" borderId="1" xfId="0" applyFont="1" applyFill="1" applyBorder="1" applyAlignment="1">
      <alignment horizontal="center" vertical="center"/>
    </xf>
    <xf numFmtId="0" fontId="67" fillId="13" borderId="1" xfId="0" applyFont="1" applyFill="1" applyBorder="1" applyAlignment="1">
      <alignment horizontal="center" vertical="center" wrapText="1"/>
    </xf>
    <xf numFmtId="0" fontId="68" fillId="0" borderId="29" xfId="0" applyFont="1" applyFill="1" applyBorder="1" applyAlignment="1">
      <alignment horizontal="center" vertical="center" wrapText="1"/>
    </xf>
    <xf numFmtId="0" fontId="68" fillId="0" borderId="52" xfId="0" applyFont="1" applyFill="1" applyBorder="1" applyAlignment="1">
      <alignment horizontal="center" vertical="center" wrapText="1"/>
    </xf>
    <xf numFmtId="14" fontId="24" fillId="0" borderId="50" xfId="19" applyNumberFormat="1" applyFont="1" applyBorder="1" applyAlignment="1" applyProtection="1">
      <alignment horizontal="center"/>
      <protection hidden="1"/>
    </xf>
    <xf numFmtId="0" fontId="24" fillId="0" borderId="53" xfId="19" applyFont="1" applyBorder="1" applyAlignment="1" applyProtection="1">
      <alignment horizontal="center"/>
      <protection hidden="1"/>
    </xf>
    <xf numFmtId="0" fontId="24" fillId="0" borderId="54" xfId="19" applyFont="1" applyBorder="1" applyAlignment="1" applyProtection="1">
      <alignment horizontal="center"/>
      <protection hidden="1"/>
    </xf>
    <xf numFmtId="14" fontId="24" fillId="0" borderId="0" xfId="19" applyNumberFormat="1" applyFont="1" applyBorder="1" applyAlignment="1" applyProtection="1">
      <alignment horizontal="center"/>
      <protection hidden="1"/>
    </xf>
    <xf numFmtId="0" fontId="24" fillId="0" borderId="0" xfId="19" applyFont="1" applyBorder="1" applyAlignment="1" applyProtection="1">
      <alignment horizontal="center"/>
      <protection hidden="1"/>
    </xf>
    <xf numFmtId="165" fontId="147" fillId="0" borderId="17" xfId="0" applyNumberFormat="1" applyFont="1" applyBorder="1" applyAlignment="1" applyProtection="1">
      <alignment horizontal="center"/>
      <protection hidden="1"/>
    </xf>
    <xf numFmtId="165" fontId="147" fillId="0" borderId="19" xfId="0" applyNumberFormat="1" applyFont="1" applyBorder="1" applyAlignment="1" applyProtection="1">
      <alignment horizontal="center"/>
      <protection hidden="1"/>
    </xf>
  </cellXfs>
  <cellStyles count="26">
    <cellStyle name="Normal" xfId="1"/>
    <cellStyle name="Обычный" xfId="0" builtinId="0"/>
    <cellStyle name="Обычный 2" xfId="2"/>
    <cellStyle name="Обычный 2 2" xfId="3"/>
    <cellStyle name="Обычный 3" xfId="4"/>
    <cellStyle name="Обычный 4" xfId="5"/>
    <cellStyle name="Обычный 4 2" xfId="6"/>
    <cellStyle name="Обычный 4_Выходные" xfId="7"/>
    <cellStyle name="Обычный 5" xfId="8"/>
    <cellStyle name="Обычный 6" xfId="9"/>
    <cellStyle name="Обычный 6 2" xfId="10"/>
    <cellStyle name="Обычный 6_Выходные" xfId="11"/>
    <cellStyle name="Обычный 7" xfId="12"/>
    <cellStyle name="Обычный_01 отдел" xfId="13"/>
    <cellStyle name="Обычный_1" xfId="14"/>
    <cellStyle name="Обычный_suiivi 2012" xfId="15"/>
    <cellStyle name="Обычный_График1" xfId="16"/>
    <cellStyle name="Обычный_График2" xfId="17"/>
    <cellStyle name="Обычный_Лист1" xfId="18"/>
    <cellStyle name="Обычный_Самара_тест" xfId="19"/>
    <cellStyle name="Обычный_шаблон" xfId="25"/>
    <cellStyle name="Процентный_06_1" xfId="20"/>
    <cellStyle name="Стиль 1" xfId="21"/>
    <cellStyle name="Финансовый 2" xfId="22"/>
    <cellStyle name="Финансовый 2 2" xfId="23"/>
    <cellStyle name="Финансовый 3" xfId="24"/>
  </cellStyles>
  <dxfs count="3182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ont>
        <b/>
        <i val="0"/>
      </font>
      <fill>
        <patternFill>
          <bgColor rgb="FF00FF00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99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00FF00"/>
        </patternFill>
      </fill>
    </dxf>
    <dxf>
      <font>
        <b/>
        <i val="0"/>
      </font>
      <fill>
        <patternFill>
          <bgColor rgb="FF00FF00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99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patternFill>
          <bgColor rgb="FF66FF66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ndense val="0"/>
        <extend val="0"/>
        <color indexed="9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  <fill>
        <patternFill>
          <bgColor indexed="9"/>
        </patternFill>
      </fill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ont>
        <color theme="0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ndense val="0"/>
        <extend val="0"/>
        <color indexed="9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theme="0"/>
      </font>
    </dxf>
    <dxf>
      <font>
        <color theme="0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9"/>
      </font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F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99FF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9999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ill>
        <patternFill>
          <bgColor indexed="4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1"/>
        </patternFill>
      </fill>
    </dxf>
  </dxfs>
  <tableStyles count="0" defaultTableStyle="TableStyleMedium2" defaultPivotStyle="PivotStyleLight16"/>
  <colors>
    <mruColors>
      <color rgb="FF00FF00"/>
      <color rgb="FFFFFFCC"/>
      <color rgb="FFFF99FF"/>
      <color rgb="FFCCFFFF"/>
      <color rgb="FF66FFFF"/>
      <color rgb="FF66FF66"/>
      <color rgb="FF66FF33"/>
      <color rgb="FF66CCFF"/>
      <color rgb="FFFF99CC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142875</xdr:colOff>
      <xdr:row>1</xdr:row>
      <xdr:rowOff>0</xdr:rowOff>
    </xdr:from>
    <xdr:to>
      <xdr:col>46</xdr:col>
      <xdr:colOff>323850</xdr:colOff>
      <xdr:row>3</xdr:row>
      <xdr:rowOff>142874</xdr:rowOff>
    </xdr:to>
    <xdr:sp macro="" textlink="">
      <xdr:nvSpPr>
        <xdr:cNvPr id="198932" name="Прямоугольник 2"/>
        <xdr:cNvSpPr>
          <a:spLocks noChangeArrowheads="1"/>
        </xdr:cNvSpPr>
      </xdr:nvSpPr>
      <xdr:spPr bwMode="auto">
        <a:xfrm>
          <a:off x="28184475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33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34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35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36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37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38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39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40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41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42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43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44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45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257175</xdr:colOff>
      <xdr:row>3</xdr:row>
      <xdr:rowOff>142874</xdr:rowOff>
    </xdr:to>
    <xdr:sp macro="" textlink="">
      <xdr:nvSpPr>
        <xdr:cNvPr id="198946" name="Прямоугольник 1"/>
        <xdr:cNvSpPr>
          <a:spLocks noChangeArrowheads="1"/>
        </xdr:cNvSpPr>
      </xdr:nvSpPr>
      <xdr:spPr bwMode="auto">
        <a:xfrm>
          <a:off x="29298900" y="0"/>
          <a:ext cx="2190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47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48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49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50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51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52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53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48</xdr:col>
      <xdr:colOff>38100</xdr:colOff>
      <xdr:row>1</xdr:row>
      <xdr:rowOff>0</xdr:rowOff>
    </xdr:from>
    <xdr:to>
      <xdr:col>48</xdr:col>
      <xdr:colOff>219075</xdr:colOff>
      <xdr:row>3</xdr:row>
      <xdr:rowOff>142874</xdr:rowOff>
    </xdr:to>
    <xdr:sp macro="" textlink="">
      <xdr:nvSpPr>
        <xdr:cNvPr id="198954" name="Прямоугольник 1"/>
        <xdr:cNvSpPr>
          <a:spLocks noChangeArrowheads="1"/>
        </xdr:cNvSpPr>
      </xdr:nvSpPr>
      <xdr:spPr bwMode="auto">
        <a:xfrm>
          <a:off x="29298900" y="0"/>
          <a:ext cx="180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142875</xdr:colOff>
      <xdr:row>1</xdr:row>
      <xdr:rowOff>0</xdr:rowOff>
    </xdr:from>
    <xdr:to>
      <xdr:col>14</xdr:col>
      <xdr:colOff>323850</xdr:colOff>
      <xdr:row>3</xdr:row>
      <xdr:rowOff>120463</xdr:rowOff>
    </xdr:to>
    <xdr:sp macro="" textlink="">
      <xdr:nvSpPr>
        <xdr:cNvPr id="215" name="Прямоугольник 2"/>
        <xdr:cNvSpPr>
          <a:spLocks noChangeArrowheads="1"/>
        </xdr:cNvSpPr>
      </xdr:nvSpPr>
      <xdr:spPr bwMode="auto">
        <a:xfrm>
          <a:off x="8724900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16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17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18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19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20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21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22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23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24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25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26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27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28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257175</xdr:colOff>
      <xdr:row>3</xdr:row>
      <xdr:rowOff>120463</xdr:rowOff>
    </xdr:to>
    <xdr:sp macro="" textlink="">
      <xdr:nvSpPr>
        <xdr:cNvPr id="229" name="Прямоугольник 1"/>
        <xdr:cNvSpPr>
          <a:spLocks noChangeArrowheads="1"/>
        </xdr:cNvSpPr>
      </xdr:nvSpPr>
      <xdr:spPr bwMode="auto">
        <a:xfrm>
          <a:off x="9153525" y="1485900"/>
          <a:ext cx="2190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30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31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32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33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34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35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36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120463</xdr:rowOff>
    </xdr:to>
    <xdr:sp macro="" textlink="">
      <xdr:nvSpPr>
        <xdr:cNvPr id="237" name="Прямоугольник 1"/>
        <xdr:cNvSpPr>
          <a:spLocks noChangeArrowheads="1"/>
        </xdr:cNvSpPr>
      </xdr:nvSpPr>
      <xdr:spPr bwMode="auto">
        <a:xfrm>
          <a:off x="9153525" y="1485900"/>
          <a:ext cx="1809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238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239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240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257175</xdr:colOff>
      <xdr:row>3</xdr:row>
      <xdr:rowOff>139513</xdr:rowOff>
    </xdr:to>
    <xdr:sp macro="" textlink="">
      <xdr:nvSpPr>
        <xdr:cNvPr id="241" name="Прямоугольник 1"/>
        <xdr:cNvSpPr>
          <a:spLocks noChangeArrowheads="1"/>
        </xdr:cNvSpPr>
      </xdr:nvSpPr>
      <xdr:spPr bwMode="auto">
        <a:xfrm>
          <a:off x="9153525" y="1485900"/>
          <a:ext cx="2190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242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243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244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245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246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225238</xdr:rowOff>
    </xdr:to>
    <xdr:sp macro="" textlink="">
      <xdr:nvSpPr>
        <xdr:cNvPr id="247" name="Прямоугольник 1"/>
        <xdr:cNvSpPr>
          <a:spLocks noChangeArrowheads="1"/>
        </xdr:cNvSpPr>
      </xdr:nvSpPr>
      <xdr:spPr bwMode="auto">
        <a:xfrm>
          <a:off x="9153525" y="1485900"/>
          <a:ext cx="1809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225238</xdr:rowOff>
    </xdr:to>
    <xdr:sp macro="" textlink="">
      <xdr:nvSpPr>
        <xdr:cNvPr id="248" name="Прямоугольник 1"/>
        <xdr:cNvSpPr>
          <a:spLocks noChangeArrowheads="1"/>
        </xdr:cNvSpPr>
      </xdr:nvSpPr>
      <xdr:spPr bwMode="auto">
        <a:xfrm>
          <a:off x="9153525" y="1485900"/>
          <a:ext cx="1809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225238</xdr:rowOff>
    </xdr:to>
    <xdr:sp macro="" textlink="">
      <xdr:nvSpPr>
        <xdr:cNvPr id="249" name="Прямоугольник 1"/>
        <xdr:cNvSpPr>
          <a:spLocks noChangeArrowheads="1"/>
        </xdr:cNvSpPr>
      </xdr:nvSpPr>
      <xdr:spPr bwMode="auto">
        <a:xfrm>
          <a:off x="9153525" y="1485900"/>
          <a:ext cx="1809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250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251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252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53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54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55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56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57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58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59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60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266700</xdr:colOff>
      <xdr:row>3</xdr:row>
      <xdr:rowOff>149038</xdr:rowOff>
    </xdr:to>
    <xdr:sp macro="" textlink="">
      <xdr:nvSpPr>
        <xdr:cNvPr id="261" name="Прямоугольник 1"/>
        <xdr:cNvSpPr>
          <a:spLocks noChangeArrowheads="1"/>
        </xdr:cNvSpPr>
      </xdr:nvSpPr>
      <xdr:spPr bwMode="auto">
        <a:xfrm>
          <a:off x="9153525" y="1485900"/>
          <a:ext cx="2286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62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63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64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65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66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267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268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269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70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71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72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266700</xdr:colOff>
      <xdr:row>3</xdr:row>
      <xdr:rowOff>149038</xdr:rowOff>
    </xdr:to>
    <xdr:sp macro="" textlink="">
      <xdr:nvSpPr>
        <xdr:cNvPr id="273" name="Прямоугольник 1"/>
        <xdr:cNvSpPr>
          <a:spLocks noChangeArrowheads="1"/>
        </xdr:cNvSpPr>
      </xdr:nvSpPr>
      <xdr:spPr bwMode="auto">
        <a:xfrm>
          <a:off x="9153525" y="1485900"/>
          <a:ext cx="2286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74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75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76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77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78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279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280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281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82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83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84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85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86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87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266700</xdr:colOff>
      <xdr:row>3</xdr:row>
      <xdr:rowOff>149038</xdr:rowOff>
    </xdr:to>
    <xdr:sp macro="" textlink="">
      <xdr:nvSpPr>
        <xdr:cNvPr id="288" name="Прямоугольник 1"/>
        <xdr:cNvSpPr>
          <a:spLocks noChangeArrowheads="1"/>
        </xdr:cNvSpPr>
      </xdr:nvSpPr>
      <xdr:spPr bwMode="auto">
        <a:xfrm>
          <a:off x="9153525" y="1485900"/>
          <a:ext cx="2286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89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90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91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92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93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294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295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296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97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98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299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00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01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02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266700</xdr:colOff>
      <xdr:row>3</xdr:row>
      <xdr:rowOff>149038</xdr:rowOff>
    </xdr:to>
    <xdr:sp macro="" textlink="">
      <xdr:nvSpPr>
        <xdr:cNvPr id="303" name="Прямоугольник 1"/>
        <xdr:cNvSpPr>
          <a:spLocks noChangeArrowheads="1"/>
        </xdr:cNvSpPr>
      </xdr:nvSpPr>
      <xdr:spPr bwMode="auto">
        <a:xfrm>
          <a:off x="9153525" y="1485900"/>
          <a:ext cx="2286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04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05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06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07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08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309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310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311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12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13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14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15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16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17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266700</xdr:colOff>
      <xdr:row>3</xdr:row>
      <xdr:rowOff>149038</xdr:rowOff>
    </xdr:to>
    <xdr:sp macro="" textlink="">
      <xdr:nvSpPr>
        <xdr:cNvPr id="318" name="Прямоугольник 1"/>
        <xdr:cNvSpPr>
          <a:spLocks noChangeArrowheads="1"/>
        </xdr:cNvSpPr>
      </xdr:nvSpPr>
      <xdr:spPr bwMode="auto">
        <a:xfrm>
          <a:off x="9153525" y="1485900"/>
          <a:ext cx="2286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19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20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21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22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23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324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325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326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27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28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29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30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31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32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266700</xdr:colOff>
      <xdr:row>3</xdr:row>
      <xdr:rowOff>149038</xdr:rowOff>
    </xdr:to>
    <xdr:sp macro="" textlink="">
      <xdr:nvSpPr>
        <xdr:cNvPr id="333" name="Прямоугольник 1"/>
        <xdr:cNvSpPr>
          <a:spLocks noChangeArrowheads="1"/>
        </xdr:cNvSpPr>
      </xdr:nvSpPr>
      <xdr:spPr bwMode="auto">
        <a:xfrm>
          <a:off x="9153525" y="1485900"/>
          <a:ext cx="2286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34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35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36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37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38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339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340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341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42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43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44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45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46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47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266700</xdr:colOff>
      <xdr:row>3</xdr:row>
      <xdr:rowOff>149038</xdr:rowOff>
    </xdr:to>
    <xdr:sp macro="" textlink="">
      <xdr:nvSpPr>
        <xdr:cNvPr id="348" name="Прямоугольник 1"/>
        <xdr:cNvSpPr>
          <a:spLocks noChangeArrowheads="1"/>
        </xdr:cNvSpPr>
      </xdr:nvSpPr>
      <xdr:spPr bwMode="auto">
        <a:xfrm>
          <a:off x="9153525" y="1485900"/>
          <a:ext cx="2286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49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50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51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52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53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354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355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356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57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58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59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60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61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62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266700</xdr:colOff>
      <xdr:row>3</xdr:row>
      <xdr:rowOff>149038</xdr:rowOff>
    </xdr:to>
    <xdr:sp macro="" textlink="">
      <xdr:nvSpPr>
        <xdr:cNvPr id="363" name="Прямоугольник 1"/>
        <xdr:cNvSpPr>
          <a:spLocks noChangeArrowheads="1"/>
        </xdr:cNvSpPr>
      </xdr:nvSpPr>
      <xdr:spPr bwMode="auto">
        <a:xfrm>
          <a:off x="9153525" y="1485900"/>
          <a:ext cx="2286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64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65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66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67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68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369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370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231401</xdr:rowOff>
    </xdr:to>
    <xdr:sp macro="" textlink="">
      <xdr:nvSpPr>
        <xdr:cNvPr id="371" name="Прямоугольник 1"/>
        <xdr:cNvSpPr>
          <a:spLocks noChangeArrowheads="1"/>
        </xdr:cNvSpPr>
      </xdr:nvSpPr>
      <xdr:spPr bwMode="auto">
        <a:xfrm>
          <a:off x="9153525" y="1485900"/>
          <a:ext cx="1809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72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73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187138</xdr:rowOff>
    </xdr:to>
    <xdr:sp macro="" textlink="">
      <xdr:nvSpPr>
        <xdr:cNvPr id="374" name="Прямоугольник 1"/>
        <xdr:cNvSpPr>
          <a:spLocks noChangeArrowheads="1"/>
        </xdr:cNvSpPr>
      </xdr:nvSpPr>
      <xdr:spPr bwMode="auto">
        <a:xfrm>
          <a:off x="9153525" y="1485900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2</xdr:row>
      <xdr:rowOff>101414</xdr:rowOff>
    </xdr:to>
    <xdr:sp macro="" textlink="">
      <xdr:nvSpPr>
        <xdr:cNvPr id="375" name="Прямоугольник 1"/>
        <xdr:cNvSpPr>
          <a:spLocks noChangeArrowheads="1"/>
        </xdr:cNvSpPr>
      </xdr:nvSpPr>
      <xdr:spPr bwMode="auto">
        <a:xfrm>
          <a:off x="9153525" y="1485900"/>
          <a:ext cx="1809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2</xdr:row>
      <xdr:rowOff>101414</xdr:rowOff>
    </xdr:to>
    <xdr:sp macro="" textlink="">
      <xdr:nvSpPr>
        <xdr:cNvPr id="376" name="Прямоугольник 1"/>
        <xdr:cNvSpPr>
          <a:spLocks noChangeArrowheads="1"/>
        </xdr:cNvSpPr>
      </xdr:nvSpPr>
      <xdr:spPr bwMode="auto">
        <a:xfrm>
          <a:off x="9153525" y="1485900"/>
          <a:ext cx="1809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2</xdr:row>
      <xdr:rowOff>101414</xdr:rowOff>
    </xdr:to>
    <xdr:sp macro="" textlink="">
      <xdr:nvSpPr>
        <xdr:cNvPr id="377" name="Прямоугольник 1"/>
        <xdr:cNvSpPr>
          <a:spLocks noChangeArrowheads="1"/>
        </xdr:cNvSpPr>
      </xdr:nvSpPr>
      <xdr:spPr bwMode="auto">
        <a:xfrm>
          <a:off x="9153525" y="1485900"/>
          <a:ext cx="1809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266700</xdr:colOff>
      <xdr:row>2</xdr:row>
      <xdr:rowOff>63314</xdr:rowOff>
    </xdr:to>
    <xdr:sp macro="" textlink="">
      <xdr:nvSpPr>
        <xdr:cNvPr id="378" name="Прямоугольник 1"/>
        <xdr:cNvSpPr>
          <a:spLocks noChangeArrowheads="1"/>
        </xdr:cNvSpPr>
      </xdr:nvSpPr>
      <xdr:spPr bwMode="auto">
        <a:xfrm>
          <a:off x="9153525" y="1485900"/>
          <a:ext cx="2286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2</xdr:row>
      <xdr:rowOff>101414</xdr:rowOff>
    </xdr:to>
    <xdr:sp macro="" textlink="">
      <xdr:nvSpPr>
        <xdr:cNvPr id="379" name="Прямоугольник 1"/>
        <xdr:cNvSpPr>
          <a:spLocks noChangeArrowheads="1"/>
        </xdr:cNvSpPr>
      </xdr:nvSpPr>
      <xdr:spPr bwMode="auto">
        <a:xfrm>
          <a:off x="9153525" y="1485900"/>
          <a:ext cx="1809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2</xdr:row>
      <xdr:rowOff>101414</xdr:rowOff>
    </xdr:to>
    <xdr:sp macro="" textlink="">
      <xdr:nvSpPr>
        <xdr:cNvPr id="380" name="Прямоугольник 1"/>
        <xdr:cNvSpPr>
          <a:spLocks noChangeArrowheads="1"/>
        </xdr:cNvSpPr>
      </xdr:nvSpPr>
      <xdr:spPr bwMode="auto">
        <a:xfrm>
          <a:off x="9153525" y="1485900"/>
          <a:ext cx="1809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2</xdr:row>
      <xdr:rowOff>101414</xdr:rowOff>
    </xdr:to>
    <xdr:sp macro="" textlink="">
      <xdr:nvSpPr>
        <xdr:cNvPr id="381" name="Прямоугольник 1"/>
        <xdr:cNvSpPr>
          <a:spLocks noChangeArrowheads="1"/>
        </xdr:cNvSpPr>
      </xdr:nvSpPr>
      <xdr:spPr bwMode="auto">
        <a:xfrm>
          <a:off x="9153525" y="1485900"/>
          <a:ext cx="1809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2</xdr:row>
      <xdr:rowOff>101414</xdr:rowOff>
    </xdr:to>
    <xdr:sp macro="" textlink="">
      <xdr:nvSpPr>
        <xdr:cNvPr id="382" name="Прямоугольник 1"/>
        <xdr:cNvSpPr>
          <a:spLocks noChangeArrowheads="1"/>
        </xdr:cNvSpPr>
      </xdr:nvSpPr>
      <xdr:spPr bwMode="auto">
        <a:xfrm>
          <a:off x="9153525" y="1485900"/>
          <a:ext cx="1809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2</xdr:row>
      <xdr:rowOff>101414</xdr:rowOff>
    </xdr:to>
    <xdr:sp macro="" textlink="">
      <xdr:nvSpPr>
        <xdr:cNvPr id="383" name="Прямоугольник 1"/>
        <xdr:cNvSpPr>
          <a:spLocks noChangeArrowheads="1"/>
        </xdr:cNvSpPr>
      </xdr:nvSpPr>
      <xdr:spPr bwMode="auto">
        <a:xfrm>
          <a:off x="9153525" y="1485900"/>
          <a:ext cx="1809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57150</xdr:rowOff>
    </xdr:to>
    <xdr:sp macro="" textlink="">
      <xdr:nvSpPr>
        <xdr:cNvPr id="384" name="Прямоугольник 1"/>
        <xdr:cNvSpPr>
          <a:spLocks noChangeArrowheads="1"/>
        </xdr:cNvSpPr>
      </xdr:nvSpPr>
      <xdr:spPr bwMode="auto">
        <a:xfrm>
          <a:off x="9153525" y="1485900"/>
          <a:ext cx="1809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57150</xdr:rowOff>
    </xdr:to>
    <xdr:sp macro="" textlink="">
      <xdr:nvSpPr>
        <xdr:cNvPr id="385" name="Прямоугольник 1"/>
        <xdr:cNvSpPr>
          <a:spLocks noChangeArrowheads="1"/>
        </xdr:cNvSpPr>
      </xdr:nvSpPr>
      <xdr:spPr bwMode="auto">
        <a:xfrm>
          <a:off x="9153525" y="1485900"/>
          <a:ext cx="1809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57150</xdr:rowOff>
    </xdr:to>
    <xdr:sp macro="" textlink="">
      <xdr:nvSpPr>
        <xdr:cNvPr id="386" name="Прямоугольник 1"/>
        <xdr:cNvSpPr>
          <a:spLocks noChangeArrowheads="1"/>
        </xdr:cNvSpPr>
      </xdr:nvSpPr>
      <xdr:spPr bwMode="auto">
        <a:xfrm>
          <a:off x="9153525" y="1485900"/>
          <a:ext cx="1809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2</xdr:row>
      <xdr:rowOff>101414</xdr:rowOff>
    </xdr:to>
    <xdr:sp macro="" textlink="">
      <xdr:nvSpPr>
        <xdr:cNvPr id="387" name="Прямоугольник 1"/>
        <xdr:cNvSpPr>
          <a:spLocks noChangeArrowheads="1"/>
        </xdr:cNvSpPr>
      </xdr:nvSpPr>
      <xdr:spPr bwMode="auto">
        <a:xfrm>
          <a:off x="9153525" y="1485900"/>
          <a:ext cx="1809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2</xdr:row>
      <xdr:rowOff>101414</xdr:rowOff>
    </xdr:to>
    <xdr:sp macro="" textlink="">
      <xdr:nvSpPr>
        <xdr:cNvPr id="388" name="Прямоугольник 1"/>
        <xdr:cNvSpPr>
          <a:spLocks noChangeArrowheads="1"/>
        </xdr:cNvSpPr>
      </xdr:nvSpPr>
      <xdr:spPr bwMode="auto">
        <a:xfrm>
          <a:off x="9153525" y="1485900"/>
          <a:ext cx="1809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2</xdr:row>
      <xdr:rowOff>101414</xdr:rowOff>
    </xdr:to>
    <xdr:sp macro="" textlink="">
      <xdr:nvSpPr>
        <xdr:cNvPr id="389" name="Прямоугольник 1"/>
        <xdr:cNvSpPr>
          <a:spLocks noChangeArrowheads="1"/>
        </xdr:cNvSpPr>
      </xdr:nvSpPr>
      <xdr:spPr bwMode="auto">
        <a:xfrm>
          <a:off x="9153525" y="1485900"/>
          <a:ext cx="1809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390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391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392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266700</xdr:colOff>
      <xdr:row>3</xdr:row>
      <xdr:rowOff>139513</xdr:rowOff>
    </xdr:to>
    <xdr:sp macro="" textlink="">
      <xdr:nvSpPr>
        <xdr:cNvPr id="393" name="Прямоугольник 1"/>
        <xdr:cNvSpPr>
          <a:spLocks noChangeArrowheads="1"/>
        </xdr:cNvSpPr>
      </xdr:nvSpPr>
      <xdr:spPr bwMode="auto">
        <a:xfrm>
          <a:off x="9153525" y="1485900"/>
          <a:ext cx="2286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394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395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396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397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398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225238</xdr:rowOff>
    </xdr:to>
    <xdr:sp macro="" textlink="">
      <xdr:nvSpPr>
        <xdr:cNvPr id="399" name="Прямоугольник 1"/>
        <xdr:cNvSpPr>
          <a:spLocks noChangeArrowheads="1"/>
        </xdr:cNvSpPr>
      </xdr:nvSpPr>
      <xdr:spPr bwMode="auto">
        <a:xfrm>
          <a:off x="9153525" y="1485900"/>
          <a:ext cx="1809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225238</xdr:rowOff>
    </xdr:to>
    <xdr:sp macro="" textlink="">
      <xdr:nvSpPr>
        <xdr:cNvPr id="400" name="Прямоугольник 1"/>
        <xdr:cNvSpPr>
          <a:spLocks noChangeArrowheads="1"/>
        </xdr:cNvSpPr>
      </xdr:nvSpPr>
      <xdr:spPr bwMode="auto">
        <a:xfrm>
          <a:off x="9153525" y="1485900"/>
          <a:ext cx="1809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225238</xdr:rowOff>
    </xdr:to>
    <xdr:sp macro="" textlink="">
      <xdr:nvSpPr>
        <xdr:cNvPr id="401" name="Прямоугольник 1"/>
        <xdr:cNvSpPr>
          <a:spLocks noChangeArrowheads="1"/>
        </xdr:cNvSpPr>
      </xdr:nvSpPr>
      <xdr:spPr bwMode="auto">
        <a:xfrm>
          <a:off x="9153525" y="1485900"/>
          <a:ext cx="1809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402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403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38100</xdr:colOff>
      <xdr:row>1</xdr:row>
      <xdr:rowOff>0</xdr:rowOff>
    </xdr:from>
    <xdr:to>
      <xdr:col>16</xdr:col>
      <xdr:colOff>219075</xdr:colOff>
      <xdr:row>3</xdr:row>
      <xdr:rowOff>177613</xdr:rowOff>
    </xdr:to>
    <xdr:sp macro="" textlink="">
      <xdr:nvSpPr>
        <xdr:cNvPr id="404" name="Прямоугольник 1"/>
        <xdr:cNvSpPr>
          <a:spLocks noChangeArrowheads="1"/>
        </xdr:cNvSpPr>
      </xdr:nvSpPr>
      <xdr:spPr bwMode="auto">
        <a:xfrm>
          <a:off x="9153525" y="1485900"/>
          <a:ext cx="180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6"/>
  <sheetViews>
    <sheetView topLeftCell="A22" zoomScale="70" zoomScaleNormal="70" workbookViewId="0">
      <selection activeCell="V53" sqref="V53"/>
    </sheetView>
  </sheetViews>
  <sheetFormatPr defaultRowHeight="17.25" x14ac:dyDescent="0.3"/>
  <cols>
    <col min="1" max="1" width="9.140625" style="276"/>
    <col min="2" max="2" width="7" style="280" customWidth="1"/>
    <col min="3" max="3" width="12.42578125" style="280" customWidth="1"/>
    <col min="4" max="9" width="4.7109375" style="282" bestFit="1" customWidth="1"/>
    <col min="10" max="10" width="4.7109375" style="282" customWidth="1"/>
    <col min="11" max="11" width="4.7109375" style="282" bestFit="1" customWidth="1"/>
    <col min="12" max="15" width="4.7109375" style="282" customWidth="1"/>
    <col min="16" max="16" width="6" style="276" customWidth="1"/>
    <col min="17" max="20" width="6" style="276" bestFit="1" customWidth="1"/>
    <col min="21" max="22" width="6" style="276" customWidth="1"/>
    <col min="23" max="25" width="6" style="276" bestFit="1" customWidth="1"/>
    <col min="26" max="26" width="3.85546875" style="276" customWidth="1"/>
    <col min="27" max="27" width="9.7109375" style="278" customWidth="1"/>
    <col min="28" max="29" width="9.7109375" style="279" customWidth="1"/>
    <col min="30" max="47" width="4.7109375" style="276" bestFit="1" customWidth="1"/>
    <col min="48" max="16384" width="9.140625" style="276"/>
  </cols>
  <sheetData>
    <row r="1" spans="2:47" x14ac:dyDescent="0.3">
      <c r="P1" s="275">
        <v>0.28125</v>
      </c>
      <c r="Q1" s="275">
        <v>0.3125</v>
      </c>
      <c r="R1" s="275">
        <v>0.33333333333333331</v>
      </c>
      <c r="S1" s="275">
        <v>0.375</v>
      </c>
      <c r="T1" s="275">
        <v>0.41666666666666669</v>
      </c>
      <c r="U1" s="275">
        <v>0.45833333333333331</v>
      </c>
      <c r="V1" s="275">
        <v>0.5</v>
      </c>
      <c r="W1" s="275">
        <v>0.58333333333333337</v>
      </c>
      <c r="X1" s="275">
        <v>0.625</v>
      </c>
      <c r="Y1" s="275">
        <v>0.64583333333333337</v>
      </c>
      <c r="Z1" s="275" t="s">
        <v>2</v>
      </c>
    </row>
    <row r="2" spans="2:47" s="273" customFormat="1" ht="18" thickBot="1" x14ac:dyDescent="0.35">
      <c r="B2" s="269"/>
      <c r="C2" s="269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5">
        <v>0.65625</v>
      </c>
      <c r="Q2" s="275">
        <v>0.6875</v>
      </c>
      <c r="R2" s="275">
        <v>0.70833333333333337</v>
      </c>
      <c r="S2" s="275">
        <v>0.75</v>
      </c>
      <c r="T2" s="275">
        <v>0.79166666666666663</v>
      </c>
      <c r="U2" s="275">
        <v>0.83333333333333337</v>
      </c>
      <c r="V2" s="275">
        <v>0.875</v>
      </c>
      <c r="W2" s="275">
        <v>0.95833333333333337</v>
      </c>
      <c r="X2" s="275">
        <v>1</v>
      </c>
      <c r="Y2" s="275">
        <v>1.0208333333333333</v>
      </c>
      <c r="Z2" s="275" t="s">
        <v>2</v>
      </c>
      <c r="AA2" s="271"/>
      <c r="AB2" s="272"/>
      <c r="AC2" s="272"/>
    </row>
    <row r="3" spans="2:47" s="277" customFormat="1" ht="18" thickBot="1" x14ac:dyDescent="0.35">
      <c r="B3" s="291" t="s">
        <v>470</v>
      </c>
      <c r="C3" s="604" t="s">
        <v>471</v>
      </c>
      <c r="D3" s="596">
        <v>1</v>
      </c>
      <c r="E3" s="597">
        <v>2</v>
      </c>
      <c r="F3" s="597">
        <v>3</v>
      </c>
      <c r="G3" s="597">
        <v>4</v>
      </c>
      <c r="H3" s="597">
        <v>5</v>
      </c>
      <c r="I3" s="597">
        <v>6</v>
      </c>
      <c r="J3" s="598">
        <v>7</v>
      </c>
      <c r="K3" s="597">
        <v>8</v>
      </c>
      <c r="L3" s="598">
        <v>9</v>
      </c>
      <c r="M3" s="598">
        <v>10</v>
      </c>
      <c r="N3" s="598">
        <v>11</v>
      </c>
      <c r="O3" s="599">
        <v>12</v>
      </c>
      <c r="P3" s="274" t="s">
        <v>437</v>
      </c>
      <c r="Q3" s="295" t="s">
        <v>440</v>
      </c>
      <c r="R3" s="295" t="s">
        <v>438</v>
      </c>
      <c r="S3" s="295" t="s">
        <v>466</v>
      </c>
      <c r="T3" s="605" t="s">
        <v>441</v>
      </c>
      <c r="U3" s="605" t="s">
        <v>442</v>
      </c>
      <c r="V3" s="605" t="s">
        <v>467</v>
      </c>
      <c r="W3" s="295" t="s">
        <v>468</v>
      </c>
      <c r="X3" s="274" t="s">
        <v>5</v>
      </c>
      <c r="Y3" s="274" t="s">
        <v>439</v>
      </c>
      <c r="Z3" s="274" t="s">
        <v>2</v>
      </c>
      <c r="AA3" s="605" t="s">
        <v>437</v>
      </c>
      <c r="AB3" s="275">
        <v>0.28125</v>
      </c>
      <c r="AC3" s="275">
        <v>0.65625</v>
      </c>
      <c r="AD3" s="276"/>
      <c r="AE3" s="276"/>
      <c r="AF3" s="276"/>
      <c r="AG3" s="276"/>
      <c r="AH3" s="276"/>
      <c r="AI3" s="276"/>
      <c r="AJ3" s="276"/>
      <c r="AK3" s="276"/>
      <c r="AL3" s="276"/>
      <c r="AM3" s="276"/>
      <c r="AN3" s="276"/>
      <c r="AO3" s="276"/>
      <c r="AP3" s="276"/>
      <c r="AQ3" s="276"/>
      <c r="AR3" s="276"/>
      <c r="AS3" s="276"/>
      <c r="AT3" s="276"/>
      <c r="AU3" s="276"/>
    </row>
    <row r="4" spans="2:47" s="277" customFormat="1" ht="18" thickBot="1" x14ac:dyDescent="0.35">
      <c r="B4" s="606">
        <v>1</v>
      </c>
      <c r="C4" s="616" t="s">
        <v>0</v>
      </c>
      <c r="D4" s="590" t="s">
        <v>468</v>
      </c>
      <c r="E4" s="294" t="s">
        <v>2</v>
      </c>
      <c r="F4" s="294" t="s">
        <v>2</v>
      </c>
      <c r="G4" s="294" t="s">
        <v>437</v>
      </c>
      <c r="H4" s="294" t="s">
        <v>5</v>
      </c>
      <c r="I4" s="626" t="s">
        <v>438</v>
      </c>
      <c r="J4" s="590" t="s">
        <v>439</v>
      </c>
      <c r="K4" s="294" t="s">
        <v>2</v>
      </c>
      <c r="L4" s="294" t="s">
        <v>2</v>
      </c>
      <c r="M4" s="294" t="s">
        <v>440</v>
      </c>
      <c r="N4" s="294" t="s">
        <v>441</v>
      </c>
      <c r="O4" s="591" t="s">
        <v>466</v>
      </c>
      <c r="P4" s="622">
        <f>COUNTIF($D4:$O4,"у1")</f>
        <v>1</v>
      </c>
      <c r="Q4" s="607">
        <f>COUNTIF($D4:$O4,"у2")</f>
        <v>1</v>
      </c>
      <c r="R4" s="607">
        <f>COUNTIF($D4:$O4,"у3")</f>
        <v>1</v>
      </c>
      <c r="S4" s="607">
        <f>COUNTIF($D4:$O4,"у4")</f>
        <v>1</v>
      </c>
      <c r="T4" s="607">
        <f>COUNTIF($D4:$O4,"ср1")</f>
        <v>1</v>
      </c>
      <c r="U4" s="607">
        <f>COUNTIF($D4:$O4,"ср2")</f>
        <v>0</v>
      </c>
      <c r="V4" s="607">
        <f>COUNTIF($D4:$O4,"ср3")</f>
        <v>0</v>
      </c>
      <c r="W4" s="607">
        <f>COUNTIF($D4:$O4,"веч")</f>
        <v>1</v>
      </c>
      <c r="X4" s="607">
        <f>COUNTIF($D4:$O4,"вч")</f>
        <v>1</v>
      </c>
      <c r="Y4" s="607">
        <f>COUNTIF($D4:$O4,"ноч")</f>
        <v>1</v>
      </c>
      <c r="Z4" s="607">
        <f>COUNTIF($D4:$O4,"в")</f>
        <v>4</v>
      </c>
      <c r="AA4" s="605" t="s">
        <v>440</v>
      </c>
      <c r="AB4" s="275">
        <v>0.3125</v>
      </c>
      <c r="AC4" s="275">
        <v>0.6875</v>
      </c>
      <c r="AD4" s="276"/>
      <c r="AE4" s="276"/>
      <c r="AF4" s="276"/>
      <c r="AG4" s="276"/>
      <c r="AH4" s="276"/>
      <c r="AI4" s="276"/>
      <c r="AJ4" s="276"/>
      <c r="AK4" s="276"/>
      <c r="AL4" s="276"/>
      <c r="AM4" s="276"/>
      <c r="AN4" s="276"/>
      <c r="AO4" s="276"/>
      <c r="AP4" s="276"/>
      <c r="AQ4" s="276"/>
      <c r="AR4" s="276"/>
      <c r="AS4" s="276"/>
      <c r="AT4" s="276"/>
      <c r="AU4" s="276"/>
    </row>
    <row r="5" spans="2:47" s="277" customFormat="1" ht="18" thickBot="1" x14ac:dyDescent="0.35">
      <c r="B5" s="606">
        <v>2</v>
      </c>
      <c r="C5" s="617" t="s">
        <v>1</v>
      </c>
      <c r="D5" s="592" t="s">
        <v>2</v>
      </c>
      <c r="E5" s="297" t="s">
        <v>2</v>
      </c>
      <c r="F5" s="297" t="s">
        <v>437</v>
      </c>
      <c r="G5" s="297" t="s">
        <v>440</v>
      </c>
      <c r="H5" s="297" t="s">
        <v>439</v>
      </c>
      <c r="I5" s="627" t="s">
        <v>466</v>
      </c>
      <c r="J5" s="592" t="s">
        <v>2</v>
      </c>
      <c r="K5" s="297" t="s">
        <v>2</v>
      </c>
      <c r="L5" s="297" t="s">
        <v>5</v>
      </c>
      <c r="M5" s="297" t="s">
        <v>438</v>
      </c>
      <c r="N5" s="297" t="s">
        <v>468</v>
      </c>
      <c r="O5" s="593" t="s">
        <v>439</v>
      </c>
      <c r="P5" s="622">
        <f t="shared" ref="P5:P45" si="0">COUNTIF($D5:$O5,"у1")</f>
        <v>1</v>
      </c>
      <c r="Q5" s="607">
        <f t="shared" ref="Q5:Q45" si="1">COUNTIF($D5:$O5,"у2")</f>
        <v>1</v>
      </c>
      <c r="R5" s="607">
        <f t="shared" ref="R5:R45" si="2">COUNTIF($D5:$O5,"у3")</f>
        <v>1</v>
      </c>
      <c r="S5" s="607">
        <f t="shared" ref="S5:S45" si="3">COUNTIF($D5:$O5,"у4")</f>
        <v>1</v>
      </c>
      <c r="T5" s="607">
        <f t="shared" ref="T5:T45" si="4">COUNTIF($D5:$O5,"ср1")</f>
        <v>0</v>
      </c>
      <c r="U5" s="607">
        <f t="shared" ref="U5:U45" si="5">COUNTIF($D5:$O5,"ср2")</f>
        <v>0</v>
      </c>
      <c r="V5" s="607">
        <f t="shared" ref="V5:V45" si="6">COUNTIF($D5:$O5,"ср3")</f>
        <v>0</v>
      </c>
      <c r="W5" s="607">
        <f t="shared" ref="W5:W45" si="7">COUNTIF($D5:$O5,"веч")</f>
        <v>1</v>
      </c>
      <c r="X5" s="607">
        <f t="shared" ref="X5:X45" si="8">COUNTIF($D5:$O5,"вч")</f>
        <v>1</v>
      </c>
      <c r="Y5" s="607">
        <f t="shared" ref="Y5:Y45" si="9">COUNTIF($D5:$O5,"ноч")</f>
        <v>2</v>
      </c>
      <c r="Z5" s="607">
        <f t="shared" ref="Z5:Z45" si="10">COUNTIF($D5:$O5,"в")</f>
        <v>4</v>
      </c>
      <c r="AA5" s="605" t="s">
        <v>438</v>
      </c>
      <c r="AB5" s="275">
        <v>0.33333333333333331</v>
      </c>
      <c r="AC5" s="275">
        <v>0.70833333333333337</v>
      </c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6"/>
    </row>
    <row r="6" spans="2:47" s="277" customFormat="1" ht="16.5" thickBot="1" x14ac:dyDescent="0.3">
      <c r="B6" s="606">
        <v>3</v>
      </c>
      <c r="C6" s="618" t="s">
        <v>423</v>
      </c>
      <c r="D6" s="592" t="s">
        <v>2</v>
      </c>
      <c r="E6" s="297" t="s">
        <v>440</v>
      </c>
      <c r="F6" s="297" t="s">
        <v>467</v>
      </c>
      <c r="G6" s="297" t="s">
        <v>438</v>
      </c>
      <c r="H6" s="297" t="s">
        <v>439</v>
      </c>
      <c r="I6" s="627" t="s">
        <v>2</v>
      </c>
      <c r="J6" s="592" t="s">
        <v>2</v>
      </c>
      <c r="K6" s="297" t="s">
        <v>437</v>
      </c>
      <c r="L6" s="297" t="s">
        <v>439</v>
      </c>
      <c r="M6" s="297" t="s">
        <v>5</v>
      </c>
      <c r="N6" s="297" t="s">
        <v>468</v>
      </c>
      <c r="O6" s="593" t="s">
        <v>2</v>
      </c>
      <c r="P6" s="622">
        <f t="shared" si="0"/>
        <v>1</v>
      </c>
      <c r="Q6" s="607">
        <f t="shared" si="1"/>
        <v>1</v>
      </c>
      <c r="R6" s="607">
        <f t="shared" si="2"/>
        <v>1</v>
      </c>
      <c r="S6" s="607">
        <f t="shared" si="3"/>
        <v>0</v>
      </c>
      <c r="T6" s="607">
        <f t="shared" si="4"/>
        <v>0</v>
      </c>
      <c r="U6" s="607">
        <f t="shared" si="5"/>
        <v>0</v>
      </c>
      <c r="V6" s="607">
        <f t="shared" si="6"/>
        <v>1</v>
      </c>
      <c r="W6" s="607">
        <f t="shared" si="7"/>
        <v>1</v>
      </c>
      <c r="X6" s="607">
        <f t="shared" si="8"/>
        <v>1</v>
      </c>
      <c r="Y6" s="607">
        <f t="shared" si="9"/>
        <v>2</v>
      </c>
      <c r="Z6" s="607">
        <f t="shared" si="10"/>
        <v>4</v>
      </c>
      <c r="AA6" s="605" t="s">
        <v>466</v>
      </c>
      <c r="AB6" s="275">
        <v>0.375</v>
      </c>
      <c r="AC6" s="275">
        <v>0.75</v>
      </c>
      <c r="AD6" s="276"/>
      <c r="AE6" s="276"/>
      <c r="AF6" s="276"/>
      <c r="AG6" s="276"/>
      <c r="AH6" s="276"/>
      <c r="AI6" s="276"/>
      <c r="AJ6" s="276"/>
      <c r="AK6" s="276"/>
      <c r="AL6" s="276"/>
      <c r="AM6" s="276"/>
      <c r="AN6" s="276"/>
      <c r="AO6" s="276"/>
      <c r="AP6" s="276"/>
      <c r="AQ6" s="276"/>
      <c r="AR6" s="276"/>
      <c r="AS6" s="276"/>
      <c r="AT6" s="276"/>
      <c r="AU6" s="276"/>
    </row>
    <row r="7" spans="2:47" s="277" customFormat="1" ht="16.5" thickBot="1" x14ac:dyDescent="0.3">
      <c r="B7" s="606">
        <v>4</v>
      </c>
      <c r="C7" s="618" t="s">
        <v>417</v>
      </c>
      <c r="D7" s="592" t="s">
        <v>467</v>
      </c>
      <c r="E7" s="297" t="s">
        <v>440</v>
      </c>
      <c r="F7" s="297" t="s">
        <v>439</v>
      </c>
      <c r="G7" s="297" t="s">
        <v>438</v>
      </c>
      <c r="H7" s="297" t="s">
        <v>2</v>
      </c>
      <c r="I7" s="627" t="s">
        <v>2</v>
      </c>
      <c r="J7" s="592" t="s">
        <v>442</v>
      </c>
      <c r="K7" s="297" t="s">
        <v>437</v>
      </c>
      <c r="L7" s="297" t="s">
        <v>439</v>
      </c>
      <c r="M7" s="297" t="s">
        <v>5</v>
      </c>
      <c r="N7" s="297" t="s">
        <v>2</v>
      </c>
      <c r="O7" s="593" t="s">
        <v>2</v>
      </c>
      <c r="P7" s="622">
        <f t="shared" si="0"/>
        <v>1</v>
      </c>
      <c r="Q7" s="607">
        <f t="shared" si="1"/>
        <v>1</v>
      </c>
      <c r="R7" s="607">
        <f t="shared" si="2"/>
        <v>1</v>
      </c>
      <c r="S7" s="607">
        <f t="shared" si="3"/>
        <v>0</v>
      </c>
      <c r="T7" s="607">
        <f t="shared" si="4"/>
        <v>0</v>
      </c>
      <c r="U7" s="607">
        <f t="shared" si="5"/>
        <v>1</v>
      </c>
      <c r="V7" s="607">
        <f t="shared" si="6"/>
        <v>1</v>
      </c>
      <c r="W7" s="607">
        <f t="shared" si="7"/>
        <v>0</v>
      </c>
      <c r="X7" s="607">
        <f t="shared" si="8"/>
        <v>1</v>
      </c>
      <c r="Y7" s="607">
        <f t="shared" si="9"/>
        <v>2</v>
      </c>
      <c r="Z7" s="607">
        <f t="shared" si="10"/>
        <v>4</v>
      </c>
      <c r="AA7" s="295" t="s">
        <v>441</v>
      </c>
      <c r="AB7" s="275">
        <v>0.41666666666666669</v>
      </c>
      <c r="AC7" s="275">
        <v>0.79166666666666663</v>
      </c>
      <c r="AD7" s="276"/>
      <c r="AE7" s="276"/>
      <c r="AF7" s="276"/>
      <c r="AG7" s="276"/>
      <c r="AH7" s="276"/>
      <c r="AI7" s="276"/>
      <c r="AJ7" s="276"/>
      <c r="AK7" s="276"/>
      <c r="AL7" s="276"/>
      <c r="AM7" s="276"/>
      <c r="AN7" s="276"/>
      <c r="AO7" s="276"/>
      <c r="AP7" s="276"/>
      <c r="AQ7" s="276"/>
      <c r="AR7" s="276"/>
      <c r="AS7" s="276"/>
      <c r="AT7" s="276"/>
      <c r="AU7" s="276"/>
    </row>
    <row r="8" spans="2:47" s="277" customFormat="1" ht="16.5" thickBot="1" x14ac:dyDescent="0.3">
      <c r="B8" s="606">
        <v>5</v>
      </c>
      <c r="C8" s="618" t="s">
        <v>418</v>
      </c>
      <c r="D8" s="592" t="s">
        <v>468</v>
      </c>
      <c r="E8" s="297" t="s">
        <v>441</v>
      </c>
      <c r="F8" s="297" t="s">
        <v>439</v>
      </c>
      <c r="G8" s="297" t="s">
        <v>2</v>
      </c>
      <c r="H8" s="297" t="s">
        <v>2</v>
      </c>
      <c r="I8" s="627" t="s">
        <v>466</v>
      </c>
      <c r="J8" s="592" t="s">
        <v>442</v>
      </c>
      <c r="K8" s="297" t="s">
        <v>440</v>
      </c>
      <c r="L8" s="297" t="s">
        <v>439</v>
      </c>
      <c r="M8" s="297" t="s">
        <v>2</v>
      </c>
      <c r="N8" s="297" t="s">
        <v>2</v>
      </c>
      <c r="O8" s="593" t="s">
        <v>437</v>
      </c>
      <c r="P8" s="622">
        <f t="shared" si="0"/>
        <v>1</v>
      </c>
      <c r="Q8" s="607">
        <f t="shared" si="1"/>
        <v>1</v>
      </c>
      <c r="R8" s="607">
        <f t="shared" si="2"/>
        <v>0</v>
      </c>
      <c r="S8" s="607">
        <f t="shared" si="3"/>
        <v>1</v>
      </c>
      <c r="T8" s="607">
        <f t="shared" si="4"/>
        <v>1</v>
      </c>
      <c r="U8" s="607">
        <f t="shared" si="5"/>
        <v>1</v>
      </c>
      <c r="V8" s="607">
        <f t="shared" si="6"/>
        <v>0</v>
      </c>
      <c r="W8" s="607">
        <f t="shared" si="7"/>
        <v>1</v>
      </c>
      <c r="X8" s="607">
        <f t="shared" si="8"/>
        <v>0</v>
      </c>
      <c r="Y8" s="607">
        <f t="shared" si="9"/>
        <v>2</v>
      </c>
      <c r="Z8" s="607">
        <f t="shared" si="10"/>
        <v>4</v>
      </c>
      <c r="AA8" s="295" t="s">
        <v>442</v>
      </c>
      <c r="AB8" s="275">
        <v>0.45833333333333331</v>
      </c>
      <c r="AC8" s="275">
        <v>0.83333333333333337</v>
      </c>
      <c r="AD8" s="276"/>
      <c r="AE8" s="276"/>
      <c r="AF8" s="276"/>
      <c r="AG8" s="276"/>
      <c r="AH8" s="276"/>
      <c r="AI8" s="276"/>
      <c r="AJ8" s="276"/>
      <c r="AK8" s="276"/>
      <c r="AL8" s="276"/>
      <c r="AM8" s="276"/>
      <c r="AN8" s="276"/>
      <c r="AO8" s="276"/>
      <c r="AP8" s="276"/>
      <c r="AQ8" s="276"/>
      <c r="AR8" s="276"/>
      <c r="AS8" s="276"/>
      <c r="AT8" s="276"/>
      <c r="AU8" s="276"/>
    </row>
    <row r="9" spans="2:47" s="277" customFormat="1" ht="16.5" thickBot="1" x14ac:dyDescent="0.3">
      <c r="B9" s="606">
        <v>6</v>
      </c>
      <c r="C9" s="618" t="s">
        <v>419</v>
      </c>
      <c r="D9" s="592" t="s">
        <v>439</v>
      </c>
      <c r="E9" s="297" t="s">
        <v>5</v>
      </c>
      <c r="F9" s="297" t="s">
        <v>2</v>
      </c>
      <c r="G9" s="297" t="s">
        <v>442</v>
      </c>
      <c r="H9" s="297" t="s">
        <v>437</v>
      </c>
      <c r="I9" s="627" t="s">
        <v>466</v>
      </c>
      <c r="J9" s="592" t="s">
        <v>467</v>
      </c>
      <c r="K9" s="297" t="s">
        <v>438</v>
      </c>
      <c r="L9" s="297" t="s">
        <v>2</v>
      </c>
      <c r="M9" s="297" t="s">
        <v>2</v>
      </c>
      <c r="N9" s="297" t="s">
        <v>440</v>
      </c>
      <c r="O9" s="593" t="s">
        <v>466</v>
      </c>
      <c r="P9" s="622">
        <f t="shared" si="0"/>
        <v>1</v>
      </c>
      <c r="Q9" s="607">
        <f t="shared" si="1"/>
        <v>1</v>
      </c>
      <c r="R9" s="607">
        <f t="shared" si="2"/>
        <v>1</v>
      </c>
      <c r="S9" s="607">
        <f t="shared" si="3"/>
        <v>2</v>
      </c>
      <c r="T9" s="607">
        <f t="shared" si="4"/>
        <v>0</v>
      </c>
      <c r="U9" s="607">
        <f t="shared" si="5"/>
        <v>1</v>
      </c>
      <c r="V9" s="607">
        <f t="shared" si="6"/>
        <v>1</v>
      </c>
      <c r="W9" s="607">
        <f t="shared" si="7"/>
        <v>0</v>
      </c>
      <c r="X9" s="607">
        <f t="shared" si="8"/>
        <v>1</v>
      </c>
      <c r="Y9" s="607">
        <f t="shared" si="9"/>
        <v>1</v>
      </c>
      <c r="Z9" s="607">
        <f t="shared" si="10"/>
        <v>3</v>
      </c>
      <c r="AA9" s="295" t="s">
        <v>467</v>
      </c>
      <c r="AB9" s="275">
        <v>0.5</v>
      </c>
      <c r="AC9" s="275">
        <v>0.875</v>
      </c>
      <c r="AD9" s="276"/>
      <c r="AE9" s="276"/>
      <c r="AF9" s="276"/>
      <c r="AG9" s="276"/>
      <c r="AH9" s="276"/>
      <c r="AI9" s="276"/>
      <c r="AJ9" s="276"/>
      <c r="AK9" s="276"/>
      <c r="AL9" s="276"/>
      <c r="AM9" s="276"/>
      <c r="AN9" s="276"/>
      <c r="AO9" s="276"/>
      <c r="AP9" s="276"/>
      <c r="AQ9" s="276"/>
      <c r="AR9" s="276"/>
      <c r="AS9" s="276"/>
      <c r="AT9" s="276"/>
      <c r="AU9" s="276"/>
    </row>
    <row r="10" spans="2:47" s="277" customFormat="1" ht="16.5" thickBot="1" x14ac:dyDescent="0.3">
      <c r="B10" s="606">
        <v>7</v>
      </c>
      <c r="C10" s="619" t="s">
        <v>420</v>
      </c>
      <c r="D10" s="594" t="s">
        <v>439</v>
      </c>
      <c r="E10" s="299" t="s">
        <v>2</v>
      </c>
      <c r="F10" s="299" t="s">
        <v>2</v>
      </c>
      <c r="G10" s="299" t="s">
        <v>442</v>
      </c>
      <c r="H10" s="299" t="s">
        <v>437</v>
      </c>
      <c r="I10" s="628" t="s">
        <v>441</v>
      </c>
      <c r="J10" s="594" t="s">
        <v>467</v>
      </c>
      <c r="K10" s="299" t="s">
        <v>438</v>
      </c>
      <c r="L10" s="299" t="s">
        <v>2</v>
      </c>
      <c r="M10" s="299" t="s">
        <v>466</v>
      </c>
      <c r="N10" s="299" t="s">
        <v>440</v>
      </c>
      <c r="O10" s="595" t="s">
        <v>441</v>
      </c>
      <c r="P10" s="622">
        <f t="shared" si="0"/>
        <v>1</v>
      </c>
      <c r="Q10" s="607">
        <f t="shared" si="1"/>
        <v>1</v>
      </c>
      <c r="R10" s="607">
        <f t="shared" si="2"/>
        <v>1</v>
      </c>
      <c r="S10" s="607">
        <f t="shared" si="3"/>
        <v>1</v>
      </c>
      <c r="T10" s="607">
        <f t="shared" si="4"/>
        <v>2</v>
      </c>
      <c r="U10" s="607">
        <f t="shared" si="5"/>
        <v>1</v>
      </c>
      <c r="V10" s="607">
        <f t="shared" si="6"/>
        <v>1</v>
      </c>
      <c r="W10" s="607">
        <f t="shared" si="7"/>
        <v>0</v>
      </c>
      <c r="X10" s="607">
        <f t="shared" si="8"/>
        <v>0</v>
      </c>
      <c r="Y10" s="607">
        <f t="shared" si="9"/>
        <v>1</v>
      </c>
      <c r="Z10" s="607">
        <f t="shared" si="10"/>
        <v>3</v>
      </c>
      <c r="AA10" s="605" t="s">
        <v>468</v>
      </c>
      <c r="AB10" s="275">
        <v>0.58333333333333337</v>
      </c>
      <c r="AC10" s="275">
        <v>0.95833333333333337</v>
      </c>
      <c r="AD10" s="276"/>
      <c r="AE10" s="276"/>
      <c r="AF10" s="276"/>
      <c r="AG10" s="276"/>
      <c r="AH10" s="276"/>
      <c r="AI10" s="276"/>
      <c r="AJ10" s="276"/>
      <c r="AK10" s="276"/>
      <c r="AL10" s="276"/>
      <c r="AM10" s="276"/>
      <c r="AN10" s="276"/>
      <c r="AO10" s="276"/>
      <c r="AP10" s="276"/>
      <c r="AQ10" s="276"/>
      <c r="AR10" s="276"/>
      <c r="AS10" s="276"/>
      <c r="AT10" s="276"/>
      <c r="AU10" s="276"/>
    </row>
    <row r="11" spans="2:47" s="277" customFormat="1" ht="18" thickBot="1" x14ac:dyDescent="0.35">
      <c r="B11" s="606">
        <v>8</v>
      </c>
      <c r="C11" s="616" t="s">
        <v>421</v>
      </c>
      <c r="D11" s="600" t="s">
        <v>2</v>
      </c>
      <c r="E11" s="303" t="s">
        <v>2</v>
      </c>
      <c r="F11" s="303" t="s">
        <v>437</v>
      </c>
      <c r="G11" s="303" t="s">
        <v>5</v>
      </c>
      <c r="H11" s="294" t="s">
        <v>438</v>
      </c>
      <c r="I11" s="591" t="s">
        <v>468</v>
      </c>
      <c r="J11" s="590" t="s">
        <v>2</v>
      </c>
      <c r="K11" s="294" t="s">
        <v>2</v>
      </c>
      <c r="L11" s="294" t="s">
        <v>440</v>
      </c>
      <c r="M11" s="294" t="s">
        <v>441</v>
      </c>
      <c r="N11" s="294" t="s">
        <v>466</v>
      </c>
      <c r="O11" s="591" t="s">
        <v>439</v>
      </c>
      <c r="P11" s="622">
        <f t="shared" si="0"/>
        <v>1</v>
      </c>
      <c r="Q11" s="607">
        <f t="shared" si="1"/>
        <v>1</v>
      </c>
      <c r="R11" s="607">
        <f t="shared" si="2"/>
        <v>1</v>
      </c>
      <c r="S11" s="607">
        <f t="shared" si="3"/>
        <v>1</v>
      </c>
      <c r="T11" s="607">
        <f t="shared" si="4"/>
        <v>1</v>
      </c>
      <c r="U11" s="607">
        <f t="shared" si="5"/>
        <v>0</v>
      </c>
      <c r="V11" s="607">
        <f t="shared" si="6"/>
        <v>0</v>
      </c>
      <c r="W11" s="607">
        <f t="shared" si="7"/>
        <v>1</v>
      </c>
      <c r="X11" s="607">
        <f t="shared" si="8"/>
        <v>1</v>
      </c>
      <c r="Y11" s="607">
        <f t="shared" si="9"/>
        <v>1</v>
      </c>
      <c r="Z11" s="607">
        <f t="shared" si="10"/>
        <v>4</v>
      </c>
      <c r="AA11" s="605" t="s">
        <v>5</v>
      </c>
      <c r="AB11" s="275">
        <v>0.625</v>
      </c>
      <c r="AC11" s="275">
        <v>1</v>
      </c>
      <c r="AD11" s="276"/>
      <c r="AE11" s="276"/>
      <c r="AF11" s="276"/>
      <c r="AG11" s="276"/>
      <c r="AH11" s="276"/>
      <c r="AI11" s="276"/>
      <c r="AJ11" s="276"/>
      <c r="AK11" s="276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</row>
    <row r="12" spans="2:47" s="277" customFormat="1" ht="18" thickBot="1" x14ac:dyDescent="0.35">
      <c r="B12" s="606">
        <v>9</v>
      </c>
      <c r="C12" s="617" t="s">
        <v>422</v>
      </c>
      <c r="D12" s="592" t="s">
        <v>2</v>
      </c>
      <c r="E12" s="297" t="s">
        <v>437</v>
      </c>
      <c r="F12" s="297" t="s">
        <v>440</v>
      </c>
      <c r="G12" s="297" t="s">
        <v>439</v>
      </c>
      <c r="H12" s="297" t="s">
        <v>466</v>
      </c>
      <c r="I12" s="593" t="s">
        <v>2</v>
      </c>
      <c r="J12" s="592" t="s">
        <v>2</v>
      </c>
      <c r="K12" s="297" t="s">
        <v>5</v>
      </c>
      <c r="L12" s="297" t="s">
        <v>438</v>
      </c>
      <c r="M12" s="297" t="s">
        <v>468</v>
      </c>
      <c r="N12" s="297" t="s">
        <v>439</v>
      </c>
      <c r="O12" s="593" t="s">
        <v>2</v>
      </c>
      <c r="P12" s="622">
        <f t="shared" si="0"/>
        <v>1</v>
      </c>
      <c r="Q12" s="607">
        <f t="shared" si="1"/>
        <v>1</v>
      </c>
      <c r="R12" s="607">
        <f t="shared" si="2"/>
        <v>1</v>
      </c>
      <c r="S12" s="607">
        <f t="shared" si="3"/>
        <v>1</v>
      </c>
      <c r="T12" s="607">
        <f t="shared" si="4"/>
        <v>0</v>
      </c>
      <c r="U12" s="607">
        <f t="shared" si="5"/>
        <v>0</v>
      </c>
      <c r="V12" s="607">
        <f t="shared" si="6"/>
        <v>0</v>
      </c>
      <c r="W12" s="607">
        <f t="shared" si="7"/>
        <v>1</v>
      </c>
      <c r="X12" s="607">
        <f t="shared" si="8"/>
        <v>1</v>
      </c>
      <c r="Y12" s="607">
        <f t="shared" si="9"/>
        <v>2</v>
      </c>
      <c r="Z12" s="607">
        <f t="shared" si="10"/>
        <v>4</v>
      </c>
      <c r="AA12" s="605" t="s">
        <v>439</v>
      </c>
      <c r="AB12" s="275">
        <v>0.64583333333333337</v>
      </c>
      <c r="AC12" s="275">
        <v>1.0208333333333333</v>
      </c>
      <c r="AD12" s="276"/>
      <c r="AE12" s="276"/>
      <c r="AF12" s="276"/>
      <c r="AG12" s="276"/>
      <c r="AH12" s="276"/>
      <c r="AI12" s="276"/>
      <c r="AJ12" s="276"/>
      <c r="AK12" s="276"/>
      <c r="AL12" s="276"/>
      <c r="AM12" s="276"/>
      <c r="AN12" s="276"/>
      <c r="AO12" s="276"/>
      <c r="AP12" s="276"/>
      <c r="AQ12" s="276"/>
      <c r="AR12" s="276"/>
      <c r="AS12" s="276"/>
      <c r="AT12" s="276"/>
      <c r="AU12" s="276"/>
    </row>
    <row r="13" spans="2:47" s="277" customFormat="1" ht="16.5" thickBot="1" x14ac:dyDescent="0.3">
      <c r="B13" s="606">
        <v>10</v>
      </c>
      <c r="C13" s="618" t="s">
        <v>423</v>
      </c>
      <c r="D13" s="592" t="s">
        <v>440</v>
      </c>
      <c r="E13" s="297" t="s">
        <v>467</v>
      </c>
      <c r="F13" s="297" t="s">
        <v>438</v>
      </c>
      <c r="G13" s="297" t="s">
        <v>439</v>
      </c>
      <c r="H13" s="297" t="s">
        <v>2</v>
      </c>
      <c r="I13" s="593" t="s">
        <v>2</v>
      </c>
      <c r="J13" s="592" t="s">
        <v>437</v>
      </c>
      <c r="K13" s="297" t="s">
        <v>439</v>
      </c>
      <c r="L13" s="297" t="s">
        <v>5</v>
      </c>
      <c r="M13" s="297" t="s">
        <v>468</v>
      </c>
      <c r="N13" s="297" t="s">
        <v>2</v>
      </c>
      <c r="O13" s="593" t="s">
        <v>2</v>
      </c>
      <c r="P13" s="622">
        <f t="shared" si="0"/>
        <v>1</v>
      </c>
      <c r="Q13" s="607">
        <f t="shared" si="1"/>
        <v>1</v>
      </c>
      <c r="R13" s="607">
        <f t="shared" si="2"/>
        <v>1</v>
      </c>
      <c r="S13" s="607">
        <f t="shared" si="3"/>
        <v>0</v>
      </c>
      <c r="T13" s="607">
        <f t="shared" si="4"/>
        <v>0</v>
      </c>
      <c r="U13" s="607">
        <f t="shared" si="5"/>
        <v>0</v>
      </c>
      <c r="V13" s="607">
        <f t="shared" si="6"/>
        <v>1</v>
      </c>
      <c r="W13" s="607">
        <f t="shared" si="7"/>
        <v>1</v>
      </c>
      <c r="X13" s="607">
        <f t="shared" si="8"/>
        <v>1</v>
      </c>
      <c r="Y13" s="607">
        <f t="shared" si="9"/>
        <v>2</v>
      </c>
      <c r="Z13" s="607">
        <f t="shared" si="10"/>
        <v>4</v>
      </c>
      <c r="AA13" s="274" t="s">
        <v>2</v>
      </c>
      <c r="AB13" s="275" t="s">
        <v>2</v>
      </c>
      <c r="AC13" s="275" t="s">
        <v>2</v>
      </c>
      <c r="AD13" s="276"/>
      <c r="AE13" s="276"/>
      <c r="AF13" s="276"/>
      <c r="AG13" s="276"/>
      <c r="AH13" s="276"/>
      <c r="AI13" s="276"/>
      <c r="AJ13" s="276"/>
      <c r="AK13" s="276"/>
      <c r="AL13" s="276"/>
      <c r="AM13" s="276"/>
      <c r="AN13" s="276"/>
      <c r="AO13" s="276"/>
      <c r="AP13" s="276"/>
      <c r="AQ13" s="276"/>
      <c r="AR13" s="276"/>
      <c r="AS13" s="276"/>
      <c r="AT13" s="276"/>
      <c r="AU13" s="276"/>
    </row>
    <row r="14" spans="2:47" s="277" customFormat="1" ht="16.5" thickBot="1" x14ac:dyDescent="0.3">
      <c r="B14" s="606">
        <v>11</v>
      </c>
      <c r="C14" s="618" t="s">
        <v>417</v>
      </c>
      <c r="D14" s="592" t="s">
        <v>440</v>
      </c>
      <c r="E14" s="297" t="s">
        <v>439</v>
      </c>
      <c r="F14" s="297" t="s">
        <v>438</v>
      </c>
      <c r="G14" s="297" t="s">
        <v>2</v>
      </c>
      <c r="H14" s="297" t="s">
        <v>2</v>
      </c>
      <c r="I14" s="593" t="s">
        <v>467</v>
      </c>
      <c r="J14" s="592" t="s">
        <v>437</v>
      </c>
      <c r="K14" s="297" t="s">
        <v>439</v>
      </c>
      <c r="L14" s="297" t="s">
        <v>5</v>
      </c>
      <c r="M14" s="297" t="s">
        <v>2</v>
      </c>
      <c r="N14" s="297" t="s">
        <v>2</v>
      </c>
      <c r="O14" s="593" t="s">
        <v>442</v>
      </c>
      <c r="P14" s="622">
        <f t="shared" si="0"/>
        <v>1</v>
      </c>
      <c r="Q14" s="607">
        <f t="shared" si="1"/>
        <v>1</v>
      </c>
      <c r="R14" s="607">
        <f t="shared" si="2"/>
        <v>1</v>
      </c>
      <c r="S14" s="607">
        <f t="shared" si="3"/>
        <v>0</v>
      </c>
      <c r="T14" s="607">
        <f t="shared" si="4"/>
        <v>0</v>
      </c>
      <c r="U14" s="607">
        <f t="shared" si="5"/>
        <v>1</v>
      </c>
      <c r="V14" s="607">
        <f t="shared" si="6"/>
        <v>1</v>
      </c>
      <c r="W14" s="607">
        <f t="shared" si="7"/>
        <v>0</v>
      </c>
      <c r="X14" s="607">
        <f t="shared" si="8"/>
        <v>1</v>
      </c>
      <c r="Y14" s="607">
        <f t="shared" si="9"/>
        <v>2</v>
      </c>
      <c r="Z14" s="607">
        <f t="shared" si="10"/>
        <v>4</v>
      </c>
      <c r="AA14" s="278"/>
      <c r="AB14" s="278"/>
      <c r="AC14" s="278"/>
      <c r="AD14" s="276"/>
      <c r="AE14" s="276"/>
      <c r="AF14" s="276"/>
      <c r="AG14" s="276"/>
      <c r="AH14" s="276"/>
      <c r="AI14" s="276"/>
      <c r="AJ14" s="276"/>
      <c r="AK14" s="276"/>
      <c r="AL14" s="276"/>
      <c r="AM14" s="276"/>
      <c r="AN14" s="276"/>
      <c r="AO14" s="276"/>
      <c r="AP14" s="276"/>
      <c r="AQ14" s="276"/>
      <c r="AR14" s="276"/>
      <c r="AS14" s="276"/>
      <c r="AT14" s="276"/>
      <c r="AU14" s="276"/>
    </row>
    <row r="15" spans="2:47" s="277" customFormat="1" ht="16.5" thickBot="1" x14ac:dyDescent="0.3">
      <c r="B15" s="606">
        <v>12</v>
      </c>
      <c r="C15" s="618" t="s">
        <v>418</v>
      </c>
      <c r="D15" s="592" t="s">
        <v>441</v>
      </c>
      <c r="E15" s="297" t="s">
        <v>439</v>
      </c>
      <c r="F15" s="297" t="s">
        <v>2</v>
      </c>
      <c r="G15" s="297" t="s">
        <v>2</v>
      </c>
      <c r="H15" s="297" t="s">
        <v>466</v>
      </c>
      <c r="I15" s="593" t="s">
        <v>468</v>
      </c>
      <c r="J15" s="592" t="s">
        <v>440</v>
      </c>
      <c r="K15" s="297" t="s">
        <v>439</v>
      </c>
      <c r="L15" s="297" t="s">
        <v>2</v>
      </c>
      <c r="M15" s="297" t="s">
        <v>2</v>
      </c>
      <c r="N15" s="297" t="s">
        <v>437</v>
      </c>
      <c r="O15" s="593" t="s">
        <v>442</v>
      </c>
      <c r="P15" s="622">
        <f t="shared" si="0"/>
        <v>1</v>
      </c>
      <c r="Q15" s="607">
        <f t="shared" si="1"/>
        <v>1</v>
      </c>
      <c r="R15" s="607">
        <f t="shared" si="2"/>
        <v>0</v>
      </c>
      <c r="S15" s="607">
        <f t="shared" si="3"/>
        <v>1</v>
      </c>
      <c r="T15" s="607">
        <f t="shared" si="4"/>
        <v>1</v>
      </c>
      <c r="U15" s="607">
        <f t="shared" si="5"/>
        <v>1</v>
      </c>
      <c r="V15" s="607">
        <f t="shared" si="6"/>
        <v>0</v>
      </c>
      <c r="W15" s="607">
        <f t="shared" si="7"/>
        <v>1</v>
      </c>
      <c r="X15" s="607">
        <f t="shared" si="8"/>
        <v>0</v>
      </c>
      <c r="Y15" s="607">
        <f t="shared" si="9"/>
        <v>2</v>
      </c>
      <c r="Z15" s="607">
        <f t="shared" si="10"/>
        <v>4</v>
      </c>
      <c r="AA15" s="278"/>
      <c r="AB15" s="278"/>
      <c r="AC15" s="278"/>
      <c r="AD15" s="276"/>
      <c r="AE15" s="276"/>
      <c r="AF15" s="276"/>
      <c r="AG15" s="276"/>
      <c r="AH15" s="276"/>
      <c r="AI15" s="276"/>
      <c r="AJ15" s="276"/>
      <c r="AK15" s="276"/>
      <c r="AL15" s="276"/>
      <c r="AM15" s="276"/>
      <c r="AN15" s="276"/>
      <c r="AO15" s="276"/>
      <c r="AP15" s="276"/>
      <c r="AQ15" s="276"/>
      <c r="AR15" s="276"/>
      <c r="AS15" s="276"/>
      <c r="AT15" s="276"/>
      <c r="AU15" s="276"/>
    </row>
    <row r="16" spans="2:47" s="277" customFormat="1" ht="16.5" thickBot="1" x14ac:dyDescent="0.3">
      <c r="B16" s="606">
        <v>13</v>
      </c>
      <c r="C16" s="618" t="s">
        <v>419</v>
      </c>
      <c r="D16" s="592" t="s">
        <v>5</v>
      </c>
      <c r="E16" s="297" t="s">
        <v>2</v>
      </c>
      <c r="F16" s="297" t="s">
        <v>442</v>
      </c>
      <c r="G16" s="297" t="s">
        <v>437</v>
      </c>
      <c r="H16" s="297" t="s">
        <v>466</v>
      </c>
      <c r="I16" s="593" t="s">
        <v>439</v>
      </c>
      <c r="J16" s="592" t="s">
        <v>438</v>
      </c>
      <c r="K16" s="297" t="s">
        <v>2</v>
      </c>
      <c r="L16" s="297" t="s">
        <v>2</v>
      </c>
      <c r="M16" s="297" t="s">
        <v>440</v>
      </c>
      <c r="N16" s="297" t="s">
        <v>466</v>
      </c>
      <c r="O16" s="593" t="s">
        <v>467</v>
      </c>
      <c r="P16" s="622">
        <f t="shared" si="0"/>
        <v>1</v>
      </c>
      <c r="Q16" s="607">
        <f t="shared" si="1"/>
        <v>1</v>
      </c>
      <c r="R16" s="607">
        <f t="shared" si="2"/>
        <v>1</v>
      </c>
      <c r="S16" s="607">
        <f t="shared" si="3"/>
        <v>2</v>
      </c>
      <c r="T16" s="607">
        <f t="shared" si="4"/>
        <v>0</v>
      </c>
      <c r="U16" s="607">
        <f t="shared" si="5"/>
        <v>1</v>
      </c>
      <c r="V16" s="607">
        <f t="shared" si="6"/>
        <v>1</v>
      </c>
      <c r="W16" s="607">
        <f t="shared" si="7"/>
        <v>0</v>
      </c>
      <c r="X16" s="607">
        <f t="shared" si="8"/>
        <v>1</v>
      </c>
      <c r="Y16" s="607">
        <f t="shared" si="9"/>
        <v>1</v>
      </c>
      <c r="Z16" s="607">
        <f t="shared" si="10"/>
        <v>3</v>
      </c>
      <c r="AA16" s="278"/>
      <c r="AB16" s="278"/>
      <c r="AC16" s="278"/>
      <c r="AD16" s="276"/>
      <c r="AE16" s="276"/>
      <c r="AF16" s="276"/>
      <c r="AG16" s="276"/>
      <c r="AH16" s="276"/>
      <c r="AI16" s="276"/>
      <c r="AJ16" s="276"/>
      <c r="AK16" s="276"/>
      <c r="AL16" s="276"/>
      <c r="AM16" s="276"/>
      <c r="AN16" s="276"/>
      <c r="AO16" s="276"/>
      <c r="AP16" s="276"/>
      <c r="AQ16" s="276"/>
      <c r="AR16" s="276"/>
      <c r="AS16" s="276"/>
      <c r="AT16" s="276"/>
      <c r="AU16" s="276"/>
    </row>
    <row r="17" spans="2:47" s="277" customFormat="1" ht="16.5" thickBot="1" x14ac:dyDescent="0.3">
      <c r="B17" s="606">
        <v>14</v>
      </c>
      <c r="C17" s="619" t="s">
        <v>420</v>
      </c>
      <c r="D17" s="594" t="s">
        <v>2</v>
      </c>
      <c r="E17" s="299" t="s">
        <v>2</v>
      </c>
      <c r="F17" s="299" t="s">
        <v>442</v>
      </c>
      <c r="G17" s="299" t="s">
        <v>437</v>
      </c>
      <c r="H17" s="299" t="s">
        <v>441</v>
      </c>
      <c r="I17" s="623" t="s">
        <v>439</v>
      </c>
      <c r="J17" s="594" t="s">
        <v>438</v>
      </c>
      <c r="K17" s="299" t="s">
        <v>2</v>
      </c>
      <c r="L17" s="299" t="s">
        <v>466</v>
      </c>
      <c r="M17" s="299" t="s">
        <v>440</v>
      </c>
      <c r="N17" s="299" t="s">
        <v>441</v>
      </c>
      <c r="O17" s="595" t="s">
        <v>467</v>
      </c>
      <c r="P17" s="622">
        <f t="shared" si="0"/>
        <v>1</v>
      </c>
      <c r="Q17" s="607">
        <f t="shared" si="1"/>
        <v>1</v>
      </c>
      <c r="R17" s="607">
        <f t="shared" si="2"/>
        <v>1</v>
      </c>
      <c r="S17" s="607">
        <f t="shared" si="3"/>
        <v>1</v>
      </c>
      <c r="T17" s="607">
        <f t="shared" si="4"/>
        <v>2</v>
      </c>
      <c r="U17" s="607">
        <f t="shared" si="5"/>
        <v>1</v>
      </c>
      <c r="V17" s="607">
        <f t="shared" si="6"/>
        <v>1</v>
      </c>
      <c r="W17" s="607">
        <f t="shared" si="7"/>
        <v>0</v>
      </c>
      <c r="X17" s="607">
        <f t="shared" si="8"/>
        <v>0</v>
      </c>
      <c r="Y17" s="607">
        <f t="shared" si="9"/>
        <v>1</v>
      </c>
      <c r="Z17" s="607">
        <f t="shared" si="10"/>
        <v>3</v>
      </c>
      <c r="AA17" s="278"/>
      <c r="AB17" s="278"/>
      <c r="AC17" s="278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</row>
    <row r="18" spans="2:47" s="277" customFormat="1" ht="18" thickBot="1" x14ac:dyDescent="0.35">
      <c r="B18" s="606">
        <v>15</v>
      </c>
      <c r="C18" s="616" t="s">
        <v>421</v>
      </c>
      <c r="D18" s="600" t="s">
        <v>2</v>
      </c>
      <c r="E18" s="303" t="s">
        <v>437</v>
      </c>
      <c r="F18" s="303" t="s">
        <v>5</v>
      </c>
      <c r="G18" s="303" t="s">
        <v>438</v>
      </c>
      <c r="H18" s="294" t="s">
        <v>468</v>
      </c>
      <c r="I18" s="591" t="s">
        <v>2</v>
      </c>
      <c r="J18" s="590" t="s">
        <v>2</v>
      </c>
      <c r="K18" s="294" t="s">
        <v>440</v>
      </c>
      <c r="L18" s="294" t="s">
        <v>441</v>
      </c>
      <c r="M18" s="294" t="s">
        <v>466</v>
      </c>
      <c r="N18" s="294" t="s">
        <v>439</v>
      </c>
      <c r="O18" s="591" t="s">
        <v>2</v>
      </c>
      <c r="P18" s="622">
        <f t="shared" si="0"/>
        <v>1</v>
      </c>
      <c r="Q18" s="607">
        <f t="shared" si="1"/>
        <v>1</v>
      </c>
      <c r="R18" s="607">
        <f t="shared" si="2"/>
        <v>1</v>
      </c>
      <c r="S18" s="607">
        <f t="shared" si="3"/>
        <v>1</v>
      </c>
      <c r="T18" s="607">
        <f t="shared" si="4"/>
        <v>1</v>
      </c>
      <c r="U18" s="607">
        <f t="shared" si="5"/>
        <v>0</v>
      </c>
      <c r="V18" s="607">
        <f t="shared" si="6"/>
        <v>0</v>
      </c>
      <c r="W18" s="607">
        <f t="shared" si="7"/>
        <v>1</v>
      </c>
      <c r="X18" s="607">
        <f t="shared" si="8"/>
        <v>1</v>
      </c>
      <c r="Y18" s="607">
        <f t="shared" si="9"/>
        <v>1</v>
      </c>
      <c r="Z18" s="607">
        <f t="shared" si="10"/>
        <v>4</v>
      </c>
      <c r="AA18" s="278"/>
      <c r="AB18" s="278"/>
      <c r="AC18" s="278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</row>
    <row r="19" spans="2:47" ht="18" thickBot="1" x14ac:dyDescent="0.35">
      <c r="B19" s="606">
        <v>16</v>
      </c>
      <c r="C19" s="617" t="s">
        <v>422</v>
      </c>
      <c r="D19" s="592" t="s">
        <v>437</v>
      </c>
      <c r="E19" s="297" t="s">
        <v>440</v>
      </c>
      <c r="F19" s="297" t="s">
        <v>439</v>
      </c>
      <c r="G19" s="297" t="s">
        <v>466</v>
      </c>
      <c r="H19" s="297" t="s">
        <v>2</v>
      </c>
      <c r="I19" s="593" t="s">
        <v>2</v>
      </c>
      <c r="J19" s="592" t="s">
        <v>5</v>
      </c>
      <c r="K19" s="297" t="s">
        <v>438</v>
      </c>
      <c r="L19" s="297" t="s">
        <v>468</v>
      </c>
      <c r="M19" s="297" t="s">
        <v>439</v>
      </c>
      <c r="N19" s="297" t="s">
        <v>2</v>
      </c>
      <c r="O19" s="593" t="s">
        <v>2</v>
      </c>
      <c r="P19" s="622">
        <f t="shared" si="0"/>
        <v>1</v>
      </c>
      <c r="Q19" s="607">
        <f t="shared" si="1"/>
        <v>1</v>
      </c>
      <c r="R19" s="607">
        <f t="shared" si="2"/>
        <v>1</v>
      </c>
      <c r="S19" s="607">
        <f t="shared" si="3"/>
        <v>1</v>
      </c>
      <c r="T19" s="607">
        <f t="shared" si="4"/>
        <v>0</v>
      </c>
      <c r="U19" s="607">
        <f t="shared" si="5"/>
        <v>0</v>
      </c>
      <c r="V19" s="607">
        <f t="shared" si="6"/>
        <v>0</v>
      </c>
      <c r="W19" s="607">
        <f t="shared" si="7"/>
        <v>1</v>
      </c>
      <c r="X19" s="607">
        <f t="shared" si="8"/>
        <v>1</v>
      </c>
      <c r="Y19" s="607">
        <f t="shared" si="9"/>
        <v>2</v>
      </c>
      <c r="Z19" s="607">
        <f t="shared" si="10"/>
        <v>4</v>
      </c>
      <c r="AB19" s="278"/>
      <c r="AC19" s="278"/>
    </row>
    <row r="20" spans="2:47" ht="16.5" thickBot="1" x14ac:dyDescent="0.3">
      <c r="B20" s="606">
        <v>17</v>
      </c>
      <c r="C20" s="618" t="s">
        <v>423</v>
      </c>
      <c r="D20" s="592" t="s">
        <v>467</v>
      </c>
      <c r="E20" s="297" t="s">
        <v>438</v>
      </c>
      <c r="F20" s="297" t="s">
        <v>439</v>
      </c>
      <c r="G20" s="297" t="s">
        <v>2</v>
      </c>
      <c r="H20" s="297" t="s">
        <v>2</v>
      </c>
      <c r="I20" s="593" t="s">
        <v>440</v>
      </c>
      <c r="J20" s="592" t="s">
        <v>439</v>
      </c>
      <c r="K20" s="297" t="s">
        <v>5</v>
      </c>
      <c r="L20" s="297" t="s">
        <v>468</v>
      </c>
      <c r="M20" s="297" t="s">
        <v>2</v>
      </c>
      <c r="N20" s="297" t="s">
        <v>2</v>
      </c>
      <c r="O20" s="593" t="s">
        <v>437</v>
      </c>
      <c r="P20" s="622">
        <f t="shared" si="0"/>
        <v>1</v>
      </c>
      <c r="Q20" s="607">
        <f t="shared" si="1"/>
        <v>1</v>
      </c>
      <c r="R20" s="607">
        <f t="shared" si="2"/>
        <v>1</v>
      </c>
      <c r="S20" s="607">
        <f t="shared" si="3"/>
        <v>0</v>
      </c>
      <c r="T20" s="607">
        <f t="shared" si="4"/>
        <v>0</v>
      </c>
      <c r="U20" s="607">
        <f t="shared" si="5"/>
        <v>0</v>
      </c>
      <c r="V20" s="607">
        <f t="shared" si="6"/>
        <v>1</v>
      </c>
      <c r="W20" s="607">
        <f t="shared" si="7"/>
        <v>1</v>
      </c>
      <c r="X20" s="607">
        <f t="shared" si="8"/>
        <v>1</v>
      </c>
      <c r="Y20" s="607">
        <f t="shared" si="9"/>
        <v>2</v>
      </c>
      <c r="Z20" s="607">
        <f t="shared" si="10"/>
        <v>4</v>
      </c>
      <c r="AB20" s="278"/>
      <c r="AC20" s="278"/>
    </row>
    <row r="21" spans="2:47" ht="16.5" thickBot="1" x14ac:dyDescent="0.3">
      <c r="B21" s="606">
        <v>18</v>
      </c>
      <c r="C21" s="618" t="s">
        <v>417</v>
      </c>
      <c r="D21" s="592" t="s">
        <v>439</v>
      </c>
      <c r="E21" s="297" t="s">
        <v>438</v>
      </c>
      <c r="F21" s="297" t="s">
        <v>2</v>
      </c>
      <c r="G21" s="297" t="s">
        <v>2</v>
      </c>
      <c r="H21" s="297" t="s">
        <v>467</v>
      </c>
      <c r="I21" s="593" t="s">
        <v>440</v>
      </c>
      <c r="J21" s="592" t="s">
        <v>439</v>
      </c>
      <c r="K21" s="297" t="s">
        <v>5</v>
      </c>
      <c r="L21" s="297" t="s">
        <v>2</v>
      </c>
      <c r="M21" s="297" t="s">
        <v>2</v>
      </c>
      <c r="N21" s="297" t="s">
        <v>442</v>
      </c>
      <c r="O21" s="593" t="s">
        <v>437</v>
      </c>
      <c r="P21" s="622">
        <f t="shared" si="0"/>
        <v>1</v>
      </c>
      <c r="Q21" s="607">
        <f t="shared" si="1"/>
        <v>1</v>
      </c>
      <c r="R21" s="607">
        <f t="shared" si="2"/>
        <v>1</v>
      </c>
      <c r="S21" s="607">
        <f t="shared" si="3"/>
        <v>0</v>
      </c>
      <c r="T21" s="607">
        <f t="shared" si="4"/>
        <v>0</v>
      </c>
      <c r="U21" s="607">
        <f t="shared" si="5"/>
        <v>1</v>
      </c>
      <c r="V21" s="607">
        <f t="shared" si="6"/>
        <v>1</v>
      </c>
      <c r="W21" s="607">
        <f t="shared" si="7"/>
        <v>0</v>
      </c>
      <c r="X21" s="607">
        <f t="shared" si="8"/>
        <v>1</v>
      </c>
      <c r="Y21" s="607">
        <f t="shared" si="9"/>
        <v>2</v>
      </c>
      <c r="Z21" s="607">
        <f t="shared" si="10"/>
        <v>4</v>
      </c>
      <c r="AB21" s="278"/>
      <c r="AC21" s="278"/>
    </row>
    <row r="22" spans="2:47" ht="16.5" thickBot="1" x14ac:dyDescent="0.3">
      <c r="B22" s="606">
        <v>19</v>
      </c>
      <c r="C22" s="618" t="s">
        <v>418</v>
      </c>
      <c r="D22" s="592" t="s">
        <v>439</v>
      </c>
      <c r="E22" s="297" t="s">
        <v>2</v>
      </c>
      <c r="F22" s="297" t="s">
        <v>2</v>
      </c>
      <c r="G22" s="297" t="s">
        <v>466</v>
      </c>
      <c r="H22" s="297" t="s">
        <v>468</v>
      </c>
      <c r="I22" s="593" t="s">
        <v>441</v>
      </c>
      <c r="J22" s="592" t="s">
        <v>439</v>
      </c>
      <c r="K22" s="297" t="s">
        <v>2</v>
      </c>
      <c r="L22" s="297" t="s">
        <v>2</v>
      </c>
      <c r="M22" s="297" t="s">
        <v>437</v>
      </c>
      <c r="N22" s="297" t="s">
        <v>442</v>
      </c>
      <c r="O22" s="593" t="s">
        <v>440</v>
      </c>
      <c r="P22" s="622">
        <f t="shared" si="0"/>
        <v>1</v>
      </c>
      <c r="Q22" s="607">
        <f t="shared" si="1"/>
        <v>1</v>
      </c>
      <c r="R22" s="607">
        <f t="shared" si="2"/>
        <v>0</v>
      </c>
      <c r="S22" s="607">
        <f t="shared" si="3"/>
        <v>1</v>
      </c>
      <c r="T22" s="607">
        <f t="shared" si="4"/>
        <v>1</v>
      </c>
      <c r="U22" s="607">
        <f t="shared" si="5"/>
        <v>1</v>
      </c>
      <c r="V22" s="607">
        <f t="shared" si="6"/>
        <v>0</v>
      </c>
      <c r="W22" s="607">
        <f t="shared" si="7"/>
        <v>1</v>
      </c>
      <c r="X22" s="607">
        <f t="shared" si="8"/>
        <v>0</v>
      </c>
      <c r="Y22" s="607">
        <f t="shared" si="9"/>
        <v>2</v>
      </c>
      <c r="Z22" s="607">
        <f t="shared" si="10"/>
        <v>4</v>
      </c>
      <c r="AB22" s="278"/>
      <c r="AC22" s="278"/>
    </row>
    <row r="23" spans="2:47" ht="16.5" thickBot="1" x14ac:dyDescent="0.3">
      <c r="B23" s="606">
        <v>20</v>
      </c>
      <c r="C23" s="618" t="s">
        <v>419</v>
      </c>
      <c r="D23" s="592" t="s">
        <v>2</v>
      </c>
      <c r="E23" s="297" t="s">
        <v>442</v>
      </c>
      <c r="F23" s="297" t="s">
        <v>437</v>
      </c>
      <c r="G23" s="297" t="s">
        <v>466</v>
      </c>
      <c r="H23" s="297" t="s">
        <v>439</v>
      </c>
      <c r="I23" s="593" t="s">
        <v>5</v>
      </c>
      <c r="J23" s="592" t="s">
        <v>2</v>
      </c>
      <c r="K23" s="297" t="s">
        <v>2</v>
      </c>
      <c r="L23" s="297" t="s">
        <v>440</v>
      </c>
      <c r="M23" s="297" t="s">
        <v>466</v>
      </c>
      <c r="N23" s="297" t="s">
        <v>467</v>
      </c>
      <c r="O23" s="593" t="s">
        <v>438</v>
      </c>
      <c r="P23" s="622">
        <f t="shared" si="0"/>
        <v>1</v>
      </c>
      <c r="Q23" s="607">
        <f t="shared" si="1"/>
        <v>1</v>
      </c>
      <c r="R23" s="607">
        <f t="shared" si="2"/>
        <v>1</v>
      </c>
      <c r="S23" s="607">
        <f t="shared" si="3"/>
        <v>2</v>
      </c>
      <c r="T23" s="607">
        <f t="shared" si="4"/>
        <v>0</v>
      </c>
      <c r="U23" s="607">
        <f t="shared" si="5"/>
        <v>1</v>
      </c>
      <c r="V23" s="607">
        <f t="shared" si="6"/>
        <v>1</v>
      </c>
      <c r="W23" s="607">
        <f t="shared" si="7"/>
        <v>0</v>
      </c>
      <c r="X23" s="607">
        <f t="shared" si="8"/>
        <v>1</v>
      </c>
      <c r="Y23" s="607">
        <f t="shared" si="9"/>
        <v>1</v>
      </c>
      <c r="Z23" s="607">
        <f t="shared" si="10"/>
        <v>3</v>
      </c>
      <c r="AB23" s="278"/>
      <c r="AC23" s="278"/>
    </row>
    <row r="24" spans="2:47" ht="16.5" thickBot="1" x14ac:dyDescent="0.3">
      <c r="B24" s="606">
        <v>21</v>
      </c>
      <c r="C24" s="619" t="s">
        <v>420</v>
      </c>
      <c r="D24" s="594" t="s">
        <v>2</v>
      </c>
      <c r="E24" s="299" t="s">
        <v>442</v>
      </c>
      <c r="F24" s="299" t="s">
        <v>437</v>
      </c>
      <c r="G24" s="299" t="s">
        <v>441</v>
      </c>
      <c r="H24" s="299" t="s">
        <v>439</v>
      </c>
      <c r="I24" s="623" t="s">
        <v>2</v>
      </c>
      <c r="J24" s="594" t="s">
        <v>2</v>
      </c>
      <c r="K24" s="299" t="s">
        <v>466</v>
      </c>
      <c r="L24" s="299" t="s">
        <v>440</v>
      </c>
      <c r="M24" s="299" t="s">
        <v>441</v>
      </c>
      <c r="N24" s="299" t="s">
        <v>467</v>
      </c>
      <c r="O24" s="595" t="s">
        <v>438</v>
      </c>
      <c r="P24" s="622">
        <f t="shared" si="0"/>
        <v>1</v>
      </c>
      <c r="Q24" s="607">
        <f t="shared" si="1"/>
        <v>1</v>
      </c>
      <c r="R24" s="607">
        <f t="shared" si="2"/>
        <v>1</v>
      </c>
      <c r="S24" s="607">
        <f t="shared" si="3"/>
        <v>1</v>
      </c>
      <c r="T24" s="607">
        <f t="shared" si="4"/>
        <v>2</v>
      </c>
      <c r="U24" s="607">
        <f t="shared" si="5"/>
        <v>1</v>
      </c>
      <c r="V24" s="607">
        <f t="shared" si="6"/>
        <v>1</v>
      </c>
      <c r="W24" s="607">
        <f t="shared" si="7"/>
        <v>0</v>
      </c>
      <c r="X24" s="607">
        <f t="shared" si="8"/>
        <v>0</v>
      </c>
      <c r="Y24" s="607">
        <f t="shared" si="9"/>
        <v>1</v>
      </c>
      <c r="Z24" s="607">
        <f t="shared" si="10"/>
        <v>3</v>
      </c>
      <c r="AB24" s="278"/>
      <c r="AC24" s="278"/>
    </row>
    <row r="25" spans="2:47" ht="18" thickBot="1" x14ac:dyDescent="0.35">
      <c r="B25" s="606">
        <v>22</v>
      </c>
      <c r="C25" s="616" t="s">
        <v>421</v>
      </c>
      <c r="D25" s="600" t="s">
        <v>437</v>
      </c>
      <c r="E25" s="303" t="s">
        <v>5</v>
      </c>
      <c r="F25" s="303" t="s">
        <v>438</v>
      </c>
      <c r="G25" s="303" t="s">
        <v>468</v>
      </c>
      <c r="H25" s="294" t="s">
        <v>2</v>
      </c>
      <c r="I25" s="591" t="s">
        <v>2</v>
      </c>
      <c r="J25" s="590" t="s">
        <v>440</v>
      </c>
      <c r="K25" s="294" t="s">
        <v>441</v>
      </c>
      <c r="L25" s="294" t="s">
        <v>466</v>
      </c>
      <c r="M25" s="294" t="s">
        <v>439</v>
      </c>
      <c r="N25" s="294" t="s">
        <v>2</v>
      </c>
      <c r="O25" s="591" t="s">
        <v>2</v>
      </c>
      <c r="P25" s="622">
        <f t="shared" si="0"/>
        <v>1</v>
      </c>
      <c r="Q25" s="607">
        <f t="shared" si="1"/>
        <v>1</v>
      </c>
      <c r="R25" s="607">
        <f t="shared" si="2"/>
        <v>1</v>
      </c>
      <c r="S25" s="607">
        <f t="shared" si="3"/>
        <v>1</v>
      </c>
      <c r="T25" s="607">
        <f t="shared" si="4"/>
        <v>1</v>
      </c>
      <c r="U25" s="607">
        <f t="shared" si="5"/>
        <v>0</v>
      </c>
      <c r="V25" s="607">
        <f t="shared" si="6"/>
        <v>0</v>
      </c>
      <c r="W25" s="607">
        <f t="shared" si="7"/>
        <v>1</v>
      </c>
      <c r="X25" s="607">
        <f t="shared" si="8"/>
        <v>1</v>
      </c>
      <c r="Y25" s="607">
        <f t="shared" si="9"/>
        <v>1</v>
      </c>
      <c r="Z25" s="607">
        <f t="shared" si="10"/>
        <v>4</v>
      </c>
      <c r="AB25" s="278"/>
      <c r="AC25" s="278"/>
    </row>
    <row r="26" spans="2:47" ht="18" thickBot="1" x14ac:dyDescent="0.35">
      <c r="B26" s="606">
        <v>23</v>
      </c>
      <c r="C26" s="617" t="s">
        <v>422</v>
      </c>
      <c r="D26" s="592" t="s">
        <v>440</v>
      </c>
      <c r="E26" s="297" t="s">
        <v>439</v>
      </c>
      <c r="F26" s="297" t="s">
        <v>466</v>
      </c>
      <c r="G26" s="297" t="s">
        <v>2</v>
      </c>
      <c r="H26" s="297" t="s">
        <v>2</v>
      </c>
      <c r="I26" s="593" t="s">
        <v>437</v>
      </c>
      <c r="J26" s="592" t="s">
        <v>438</v>
      </c>
      <c r="K26" s="297" t="s">
        <v>468</v>
      </c>
      <c r="L26" s="297" t="s">
        <v>439</v>
      </c>
      <c r="M26" s="297" t="s">
        <v>2</v>
      </c>
      <c r="N26" s="297" t="s">
        <v>2</v>
      </c>
      <c r="O26" s="593" t="s">
        <v>5</v>
      </c>
      <c r="P26" s="622">
        <f t="shared" si="0"/>
        <v>1</v>
      </c>
      <c r="Q26" s="607">
        <f t="shared" si="1"/>
        <v>1</v>
      </c>
      <c r="R26" s="607">
        <f t="shared" si="2"/>
        <v>1</v>
      </c>
      <c r="S26" s="607">
        <f t="shared" si="3"/>
        <v>1</v>
      </c>
      <c r="T26" s="607">
        <f t="shared" si="4"/>
        <v>0</v>
      </c>
      <c r="U26" s="607">
        <f t="shared" si="5"/>
        <v>0</v>
      </c>
      <c r="V26" s="607">
        <f t="shared" si="6"/>
        <v>0</v>
      </c>
      <c r="W26" s="607">
        <f t="shared" si="7"/>
        <v>1</v>
      </c>
      <c r="X26" s="607">
        <f t="shared" si="8"/>
        <v>1</v>
      </c>
      <c r="Y26" s="607">
        <f t="shared" si="9"/>
        <v>2</v>
      </c>
      <c r="Z26" s="607">
        <f t="shared" si="10"/>
        <v>4</v>
      </c>
      <c r="AB26" s="278"/>
      <c r="AC26" s="278"/>
    </row>
    <row r="27" spans="2:47" ht="16.5" thickBot="1" x14ac:dyDescent="0.3">
      <c r="B27" s="606">
        <v>24</v>
      </c>
      <c r="C27" s="618" t="s">
        <v>423</v>
      </c>
      <c r="D27" s="592" t="s">
        <v>438</v>
      </c>
      <c r="E27" s="297" t="s">
        <v>439</v>
      </c>
      <c r="F27" s="297" t="s">
        <v>2</v>
      </c>
      <c r="G27" s="297" t="s">
        <v>2</v>
      </c>
      <c r="H27" s="297" t="s">
        <v>440</v>
      </c>
      <c r="I27" s="593" t="s">
        <v>467</v>
      </c>
      <c r="J27" s="592" t="s">
        <v>5</v>
      </c>
      <c r="K27" s="297" t="s">
        <v>468</v>
      </c>
      <c r="L27" s="297" t="s">
        <v>2</v>
      </c>
      <c r="M27" s="297" t="s">
        <v>2</v>
      </c>
      <c r="N27" s="297" t="s">
        <v>437</v>
      </c>
      <c r="O27" s="593" t="s">
        <v>439</v>
      </c>
      <c r="P27" s="622">
        <f t="shared" si="0"/>
        <v>1</v>
      </c>
      <c r="Q27" s="607">
        <f t="shared" si="1"/>
        <v>1</v>
      </c>
      <c r="R27" s="607">
        <f t="shared" si="2"/>
        <v>1</v>
      </c>
      <c r="S27" s="607">
        <f t="shared" si="3"/>
        <v>0</v>
      </c>
      <c r="T27" s="607">
        <f t="shared" si="4"/>
        <v>0</v>
      </c>
      <c r="U27" s="607">
        <f t="shared" si="5"/>
        <v>0</v>
      </c>
      <c r="V27" s="607">
        <f t="shared" si="6"/>
        <v>1</v>
      </c>
      <c r="W27" s="607">
        <f t="shared" si="7"/>
        <v>1</v>
      </c>
      <c r="X27" s="607">
        <f t="shared" si="8"/>
        <v>1</v>
      </c>
      <c r="Y27" s="607">
        <f t="shared" si="9"/>
        <v>2</v>
      </c>
      <c r="Z27" s="607">
        <f t="shared" si="10"/>
        <v>4</v>
      </c>
    </row>
    <row r="28" spans="2:47" ht="16.5" thickBot="1" x14ac:dyDescent="0.3">
      <c r="B28" s="606">
        <v>25</v>
      </c>
      <c r="C28" s="618" t="s">
        <v>417</v>
      </c>
      <c r="D28" s="592" t="s">
        <v>438</v>
      </c>
      <c r="E28" s="297" t="s">
        <v>2</v>
      </c>
      <c r="F28" s="297" t="s">
        <v>2</v>
      </c>
      <c r="G28" s="297" t="s">
        <v>467</v>
      </c>
      <c r="H28" s="297" t="s">
        <v>440</v>
      </c>
      <c r="I28" s="593" t="s">
        <v>439</v>
      </c>
      <c r="J28" s="592" t="s">
        <v>5</v>
      </c>
      <c r="K28" s="297" t="s">
        <v>2</v>
      </c>
      <c r="L28" s="297" t="s">
        <v>2</v>
      </c>
      <c r="M28" s="297" t="s">
        <v>442</v>
      </c>
      <c r="N28" s="297" t="s">
        <v>437</v>
      </c>
      <c r="O28" s="593" t="s">
        <v>439</v>
      </c>
      <c r="P28" s="622">
        <f t="shared" si="0"/>
        <v>1</v>
      </c>
      <c r="Q28" s="607">
        <f t="shared" si="1"/>
        <v>1</v>
      </c>
      <c r="R28" s="607">
        <f t="shared" si="2"/>
        <v>1</v>
      </c>
      <c r="S28" s="607">
        <f t="shared" si="3"/>
        <v>0</v>
      </c>
      <c r="T28" s="607">
        <f t="shared" si="4"/>
        <v>0</v>
      </c>
      <c r="U28" s="607">
        <f t="shared" si="5"/>
        <v>1</v>
      </c>
      <c r="V28" s="607">
        <f t="shared" si="6"/>
        <v>1</v>
      </c>
      <c r="W28" s="607">
        <f t="shared" si="7"/>
        <v>0</v>
      </c>
      <c r="X28" s="607">
        <f t="shared" si="8"/>
        <v>1</v>
      </c>
      <c r="Y28" s="607">
        <f t="shared" si="9"/>
        <v>2</v>
      </c>
      <c r="Z28" s="607">
        <f t="shared" si="10"/>
        <v>4</v>
      </c>
    </row>
    <row r="29" spans="2:47" ht="16.5" thickBot="1" x14ac:dyDescent="0.3">
      <c r="B29" s="606">
        <v>26</v>
      </c>
      <c r="C29" s="618" t="s">
        <v>418</v>
      </c>
      <c r="D29" s="592" t="s">
        <v>2</v>
      </c>
      <c r="E29" s="297" t="s">
        <v>2</v>
      </c>
      <c r="F29" s="297" t="s">
        <v>466</v>
      </c>
      <c r="G29" s="297" t="s">
        <v>468</v>
      </c>
      <c r="H29" s="297" t="s">
        <v>441</v>
      </c>
      <c r="I29" s="593" t="s">
        <v>439</v>
      </c>
      <c r="J29" s="592" t="s">
        <v>2</v>
      </c>
      <c r="K29" s="297" t="s">
        <v>2</v>
      </c>
      <c r="L29" s="297" t="s">
        <v>437</v>
      </c>
      <c r="M29" s="297" t="s">
        <v>442</v>
      </c>
      <c r="N29" s="297" t="s">
        <v>440</v>
      </c>
      <c r="O29" s="593" t="s">
        <v>439</v>
      </c>
      <c r="P29" s="622">
        <f t="shared" si="0"/>
        <v>1</v>
      </c>
      <c r="Q29" s="607">
        <f t="shared" si="1"/>
        <v>1</v>
      </c>
      <c r="R29" s="607">
        <f t="shared" si="2"/>
        <v>0</v>
      </c>
      <c r="S29" s="607">
        <f t="shared" si="3"/>
        <v>1</v>
      </c>
      <c r="T29" s="607">
        <f t="shared" si="4"/>
        <v>1</v>
      </c>
      <c r="U29" s="607">
        <f t="shared" si="5"/>
        <v>1</v>
      </c>
      <c r="V29" s="607">
        <f t="shared" si="6"/>
        <v>0</v>
      </c>
      <c r="W29" s="607">
        <f t="shared" si="7"/>
        <v>1</v>
      </c>
      <c r="X29" s="607">
        <f t="shared" si="8"/>
        <v>0</v>
      </c>
      <c r="Y29" s="607">
        <f t="shared" si="9"/>
        <v>2</v>
      </c>
      <c r="Z29" s="607">
        <f t="shared" si="10"/>
        <v>4</v>
      </c>
    </row>
    <row r="30" spans="2:47" ht="16.5" thickBot="1" x14ac:dyDescent="0.3">
      <c r="B30" s="606">
        <v>27</v>
      </c>
      <c r="C30" s="618" t="s">
        <v>419</v>
      </c>
      <c r="D30" s="297" t="s">
        <v>442</v>
      </c>
      <c r="E30" s="297" t="s">
        <v>437</v>
      </c>
      <c r="F30" s="297" t="s">
        <v>466</v>
      </c>
      <c r="G30" s="297" t="s">
        <v>439</v>
      </c>
      <c r="H30" s="297" t="s">
        <v>5</v>
      </c>
      <c r="I30" s="593" t="s">
        <v>2</v>
      </c>
      <c r="J30" s="592" t="s">
        <v>2</v>
      </c>
      <c r="K30" s="297" t="s">
        <v>440</v>
      </c>
      <c r="L30" s="297" t="s">
        <v>466</v>
      </c>
      <c r="M30" s="297" t="s">
        <v>467</v>
      </c>
      <c r="N30" s="297" t="s">
        <v>438</v>
      </c>
      <c r="O30" s="593" t="s">
        <v>2</v>
      </c>
      <c r="P30" s="622">
        <f t="shared" si="0"/>
        <v>1</v>
      </c>
      <c r="Q30" s="607">
        <f t="shared" si="1"/>
        <v>1</v>
      </c>
      <c r="R30" s="607">
        <f t="shared" si="2"/>
        <v>1</v>
      </c>
      <c r="S30" s="607">
        <f t="shared" si="3"/>
        <v>2</v>
      </c>
      <c r="T30" s="607">
        <f t="shared" si="4"/>
        <v>0</v>
      </c>
      <c r="U30" s="607">
        <f t="shared" si="5"/>
        <v>1</v>
      </c>
      <c r="V30" s="607">
        <f t="shared" si="6"/>
        <v>1</v>
      </c>
      <c r="W30" s="607">
        <f t="shared" si="7"/>
        <v>0</v>
      </c>
      <c r="X30" s="607">
        <f t="shared" si="8"/>
        <v>1</v>
      </c>
      <c r="Y30" s="607">
        <f t="shared" si="9"/>
        <v>1</v>
      </c>
      <c r="Z30" s="607">
        <f t="shared" si="10"/>
        <v>3</v>
      </c>
    </row>
    <row r="31" spans="2:47" ht="16.5" thickBot="1" x14ac:dyDescent="0.3">
      <c r="B31" s="606">
        <v>28</v>
      </c>
      <c r="C31" s="619" t="s">
        <v>420</v>
      </c>
      <c r="D31" s="594" t="s">
        <v>442</v>
      </c>
      <c r="E31" s="299" t="s">
        <v>437</v>
      </c>
      <c r="F31" s="299" t="s">
        <v>441</v>
      </c>
      <c r="G31" s="299" t="s">
        <v>439</v>
      </c>
      <c r="H31" s="299" t="s">
        <v>2</v>
      </c>
      <c r="I31" s="623" t="s">
        <v>2</v>
      </c>
      <c r="J31" s="594" t="s">
        <v>466</v>
      </c>
      <c r="K31" s="299" t="s">
        <v>440</v>
      </c>
      <c r="L31" s="299" t="s">
        <v>441</v>
      </c>
      <c r="M31" s="299" t="s">
        <v>467</v>
      </c>
      <c r="N31" s="299" t="s">
        <v>438</v>
      </c>
      <c r="O31" s="595" t="s">
        <v>2</v>
      </c>
      <c r="P31" s="622">
        <f t="shared" si="0"/>
        <v>1</v>
      </c>
      <c r="Q31" s="607">
        <f t="shared" si="1"/>
        <v>1</v>
      </c>
      <c r="R31" s="607">
        <f t="shared" si="2"/>
        <v>1</v>
      </c>
      <c r="S31" s="607">
        <f t="shared" si="3"/>
        <v>1</v>
      </c>
      <c r="T31" s="607">
        <f t="shared" si="4"/>
        <v>2</v>
      </c>
      <c r="U31" s="607">
        <f t="shared" si="5"/>
        <v>1</v>
      </c>
      <c r="V31" s="607">
        <f t="shared" si="6"/>
        <v>1</v>
      </c>
      <c r="W31" s="607">
        <f t="shared" si="7"/>
        <v>0</v>
      </c>
      <c r="X31" s="607">
        <f t="shared" si="8"/>
        <v>0</v>
      </c>
      <c r="Y31" s="607">
        <f t="shared" si="9"/>
        <v>1</v>
      </c>
      <c r="Z31" s="607">
        <f t="shared" si="10"/>
        <v>3</v>
      </c>
    </row>
    <row r="32" spans="2:47" ht="18" thickBot="1" x14ac:dyDescent="0.35">
      <c r="B32" s="606">
        <v>29</v>
      </c>
      <c r="C32" s="616" t="s">
        <v>421</v>
      </c>
      <c r="D32" s="600" t="s">
        <v>5</v>
      </c>
      <c r="E32" s="303" t="s">
        <v>438</v>
      </c>
      <c r="F32" s="303" t="s">
        <v>468</v>
      </c>
      <c r="G32" s="303" t="s">
        <v>2</v>
      </c>
      <c r="H32" s="294" t="s">
        <v>2</v>
      </c>
      <c r="I32" s="591" t="s">
        <v>437</v>
      </c>
      <c r="J32" s="590" t="s">
        <v>441</v>
      </c>
      <c r="K32" s="294" t="s">
        <v>466</v>
      </c>
      <c r="L32" s="294" t="s">
        <v>439</v>
      </c>
      <c r="M32" s="294" t="s">
        <v>2</v>
      </c>
      <c r="N32" s="294" t="s">
        <v>2</v>
      </c>
      <c r="O32" s="591" t="s">
        <v>440</v>
      </c>
      <c r="P32" s="622">
        <f t="shared" si="0"/>
        <v>1</v>
      </c>
      <c r="Q32" s="607">
        <f t="shared" si="1"/>
        <v>1</v>
      </c>
      <c r="R32" s="607">
        <f t="shared" si="2"/>
        <v>1</v>
      </c>
      <c r="S32" s="607">
        <f t="shared" si="3"/>
        <v>1</v>
      </c>
      <c r="T32" s="607">
        <f t="shared" si="4"/>
        <v>1</v>
      </c>
      <c r="U32" s="607">
        <f t="shared" si="5"/>
        <v>0</v>
      </c>
      <c r="V32" s="607">
        <f t="shared" si="6"/>
        <v>0</v>
      </c>
      <c r="W32" s="607">
        <f t="shared" si="7"/>
        <v>1</v>
      </c>
      <c r="X32" s="607">
        <f t="shared" si="8"/>
        <v>1</v>
      </c>
      <c r="Y32" s="607">
        <f t="shared" si="9"/>
        <v>1</v>
      </c>
      <c r="Z32" s="607">
        <f t="shared" si="10"/>
        <v>4</v>
      </c>
    </row>
    <row r="33" spans="1:26" ht="18" thickBot="1" x14ac:dyDescent="0.35">
      <c r="B33" s="606">
        <v>30</v>
      </c>
      <c r="C33" s="617" t="s">
        <v>422</v>
      </c>
      <c r="D33" s="592" t="s">
        <v>439</v>
      </c>
      <c r="E33" s="297" t="s">
        <v>466</v>
      </c>
      <c r="F33" s="297" t="s">
        <v>2</v>
      </c>
      <c r="G33" s="297" t="s">
        <v>2</v>
      </c>
      <c r="H33" s="297" t="s">
        <v>437</v>
      </c>
      <c r="I33" s="593" t="s">
        <v>440</v>
      </c>
      <c r="J33" s="592" t="s">
        <v>468</v>
      </c>
      <c r="K33" s="297" t="s">
        <v>439</v>
      </c>
      <c r="L33" s="297" t="s">
        <v>2</v>
      </c>
      <c r="M33" s="297" t="s">
        <v>2</v>
      </c>
      <c r="N33" s="297" t="s">
        <v>5</v>
      </c>
      <c r="O33" s="593" t="s">
        <v>438</v>
      </c>
      <c r="P33" s="622">
        <f t="shared" si="0"/>
        <v>1</v>
      </c>
      <c r="Q33" s="607">
        <f t="shared" si="1"/>
        <v>1</v>
      </c>
      <c r="R33" s="607">
        <f t="shared" si="2"/>
        <v>1</v>
      </c>
      <c r="S33" s="607">
        <f t="shared" si="3"/>
        <v>1</v>
      </c>
      <c r="T33" s="607">
        <f t="shared" si="4"/>
        <v>0</v>
      </c>
      <c r="U33" s="607">
        <f t="shared" si="5"/>
        <v>0</v>
      </c>
      <c r="V33" s="607">
        <f t="shared" si="6"/>
        <v>0</v>
      </c>
      <c r="W33" s="607">
        <f t="shared" si="7"/>
        <v>1</v>
      </c>
      <c r="X33" s="607">
        <f t="shared" si="8"/>
        <v>1</v>
      </c>
      <c r="Y33" s="607">
        <f t="shared" si="9"/>
        <v>2</v>
      </c>
      <c r="Z33" s="607">
        <f t="shared" si="10"/>
        <v>4</v>
      </c>
    </row>
    <row r="34" spans="1:26" ht="16.5" thickBot="1" x14ac:dyDescent="0.3">
      <c r="B34" s="606">
        <v>31</v>
      </c>
      <c r="C34" s="618" t="s">
        <v>423</v>
      </c>
      <c r="D34" s="592" t="s">
        <v>439</v>
      </c>
      <c r="E34" s="297" t="s">
        <v>2</v>
      </c>
      <c r="F34" s="297" t="s">
        <v>2</v>
      </c>
      <c r="G34" s="297" t="s">
        <v>440</v>
      </c>
      <c r="H34" s="297" t="s">
        <v>467</v>
      </c>
      <c r="I34" s="593" t="s">
        <v>438</v>
      </c>
      <c r="J34" s="592" t="s">
        <v>468</v>
      </c>
      <c r="K34" s="297" t="s">
        <v>2</v>
      </c>
      <c r="L34" s="297" t="s">
        <v>2</v>
      </c>
      <c r="M34" s="297" t="s">
        <v>437</v>
      </c>
      <c r="N34" s="297" t="s">
        <v>439</v>
      </c>
      <c r="O34" s="593" t="s">
        <v>5</v>
      </c>
      <c r="P34" s="622">
        <f t="shared" si="0"/>
        <v>1</v>
      </c>
      <c r="Q34" s="607">
        <f t="shared" si="1"/>
        <v>1</v>
      </c>
      <c r="R34" s="607">
        <f t="shared" si="2"/>
        <v>1</v>
      </c>
      <c r="S34" s="607">
        <f t="shared" si="3"/>
        <v>0</v>
      </c>
      <c r="T34" s="607">
        <f t="shared" si="4"/>
        <v>0</v>
      </c>
      <c r="U34" s="607">
        <f t="shared" si="5"/>
        <v>0</v>
      </c>
      <c r="V34" s="607">
        <f t="shared" si="6"/>
        <v>1</v>
      </c>
      <c r="W34" s="607">
        <f t="shared" si="7"/>
        <v>1</v>
      </c>
      <c r="X34" s="607">
        <f t="shared" si="8"/>
        <v>1</v>
      </c>
      <c r="Y34" s="607">
        <f t="shared" si="9"/>
        <v>2</v>
      </c>
      <c r="Z34" s="607">
        <f t="shared" si="10"/>
        <v>4</v>
      </c>
    </row>
    <row r="35" spans="1:26" ht="16.5" thickBot="1" x14ac:dyDescent="0.3">
      <c r="B35" s="606">
        <v>32</v>
      </c>
      <c r="C35" s="618" t="s">
        <v>417</v>
      </c>
      <c r="D35" s="592" t="s">
        <v>2</v>
      </c>
      <c r="E35" s="297" t="s">
        <v>2</v>
      </c>
      <c r="F35" s="297" t="s">
        <v>467</v>
      </c>
      <c r="G35" s="297" t="s">
        <v>440</v>
      </c>
      <c r="H35" s="297" t="s">
        <v>439</v>
      </c>
      <c r="I35" s="593" t="s">
        <v>438</v>
      </c>
      <c r="J35" s="592" t="s">
        <v>2</v>
      </c>
      <c r="K35" s="297" t="s">
        <v>2</v>
      </c>
      <c r="L35" s="297" t="s">
        <v>442</v>
      </c>
      <c r="M35" s="297" t="s">
        <v>437</v>
      </c>
      <c r="N35" s="297" t="s">
        <v>439</v>
      </c>
      <c r="O35" s="593" t="s">
        <v>5</v>
      </c>
      <c r="P35" s="622">
        <f t="shared" si="0"/>
        <v>1</v>
      </c>
      <c r="Q35" s="607">
        <f t="shared" si="1"/>
        <v>1</v>
      </c>
      <c r="R35" s="607">
        <f t="shared" si="2"/>
        <v>1</v>
      </c>
      <c r="S35" s="607">
        <f t="shared" si="3"/>
        <v>0</v>
      </c>
      <c r="T35" s="607">
        <f t="shared" si="4"/>
        <v>0</v>
      </c>
      <c r="U35" s="607">
        <f t="shared" si="5"/>
        <v>1</v>
      </c>
      <c r="V35" s="607">
        <f t="shared" si="6"/>
        <v>1</v>
      </c>
      <c r="W35" s="607">
        <f t="shared" si="7"/>
        <v>0</v>
      </c>
      <c r="X35" s="607">
        <f t="shared" si="8"/>
        <v>1</v>
      </c>
      <c r="Y35" s="607">
        <f t="shared" si="9"/>
        <v>2</v>
      </c>
      <c r="Z35" s="607">
        <f t="shared" si="10"/>
        <v>4</v>
      </c>
    </row>
    <row r="36" spans="1:26" ht="16.5" thickBot="1" x14ac:dyDescent="0.3">
      <c r="B36" s="606">
        <v>33</v>
      </c>
      <c r="C36" s="618" t="s">
        <v>418</v>
      </c>
      <c r="D36" s="592" t="s">
        <v>2</v>
      </c>
      <c r="E36" s="297" t="s">
        <v>466</v>
      </c>
      <c r="F36" s="297" t="s">
        <v>468</v>
      </c>
      <c r="G36" s="297" t="s">
        <v>441</v>
      </c>
      <c r="H36" s="297" t="s">
        <v>439</v>
      </c>
      <c r="I36" s="593" t="s">
        <v>2</v>
      </c>
      <c r="J36" s="592" t="s">
        <v>2</v>
      </c>
      <c r="K36" s="297" t="s">
        <v>437</v>
      </c>
      <c r="L36" s="297" t="s">
        <v>442</v>
      </c>
      <c r="M36" s="297" t="s">
        <v>440</v>
      </c>
      <c r="N36" s="297" t="s">
        <v>439</v>
      </c>
      <c r="O36" s="593" t="s">
        <v>2</v>
      </c>
      <c r="P36" s="622">
        <f t="shared" si="0"/>
        <v>1</v>
      </c>
      <c r="Q36" s="607">
        <f t="shared" si="1"/>
        <v>1</v>
      </c>
      <c r="R36" s="607">
        <f t="shared" si="2"/>
        <v>0</v>
      </c>
      <c r="S36" s="607">
        <f t="shared" si="3"/>
        <v>1</v>
      </c>
      <c r="T36" s="607">
        <f t="shared" si="4"/>
        <v>1</v>
      </c>
      <c r="U36" s="607">
        <f t="shared" si="5"/>
        <v>1</v>
      </c>
      <c r="V36" s="607">
        <f t="shared" si="6"/>
        <v>0</v>
      </c>
      <c r="W36" s="607">
        <f t="shared" si="7"/>
        <v>1</v>
      </c>
      <c r="X36" s="607">
        <f t="shared" si="8"/>
        <v>0</v>
      </c>
      <c r="Y36" s="607">
        <f t="shared" si="9"/>
        <v>2</v>
      </c>
      <c r="Z36" s="607">
        <f t="shared" si="10"/>
        <v>4</v>
      </c>
    </row>
    <row r="37" spans="1:26" ht="16.5" thickBot="1" x14ac:dyDescent="0.3">
      <c r="B37" s="606">
        <v>34</v>
      </c>
      <c r="C37" s="618" t="s">
        <v>419</v>
      </c>
      <c r="D37" s="592" t="s">
        <v>437</v>
      </c>
      <c r="E37" s="297" t="s">
        <v>466</v>
      </c>
      <c r="F37" s="297" t="s">
        <v>439</v>
      </c>
      <c r="G37" s="297" t="s">
        <v>5</v>
      </c>
      <c r="H37" s="297" t="s">
        <v>2</v>
      </c>
      <c r="I37" s="297" t="s">
        <v>442</v>
      </c>
      <c r="J37" s="592" t="s">
        <v>440</v>
      </c>
      <c r="K37" s="297" t="s">
        <v>466</v>
      </c>
      <c r="L37" s="297" t="s">
        <v>467</v>
      </c>
      <c r="M37" s="297" t="s">
        <v>438</v>
      </c>
      <c r="N37" s="297" t="s">
        <v>2</v>
      </c>
      <c r="O37" s="593" t="s">
        <v>2</v>
      </c>
      <c r="P37" s="622">
        <f t="shared" si="0"/>
        <v>1</v>
      </c>
      <c r="Q37" s="607">
        <f t="shared" si="1"/>
        <v>1</v>
      </c>
      <c r="R37" s="607">
        <f t="shared" si="2"/>
        <v>1</v>
      </c>
      <c r="S37" s="607">
        <f t="shared" si="3"/>
        <v>2</v>
      </c>
      <c r="T37" s="607">
        <f t="shared" si="4"/>
        <v>0</v>
      </c>
      <c r="U37" s="607">
        <f t="shared" si="5"/>
        <v>1</v>
      </c>
      <c r="V37" s="607">
        <f t="shared" si="6"/>
        <v>1</v>
      </c>
      <c r="W37" s="607">
        <f t="shared" si="7"/>
        <v>0</v>
      </c>
      <c r="X37" s="607">
        <f t="shared" si="8"/>
        <v>1</v>
      </c>
      <c r="Y37" s="607">
        <f t="shared" si="9"/>
        <v>1</v>
      </c>
      <c r="Z37" s="607">
        <f t="shared" si="10"/>
        <v>3</v>
      </c>
    </row>
    <row r="38" spans="1:26" ht="16.5" thickBot="1" x14ac:dyDescent="0.3">
      <c r="B38" s="606">
        <v>35</v>
      </c>
      <c r="C38" s="619" t="s">
        <v>420</v>
      </c>
      <c r="D38" s="594" t="s">
        <v>437</v>
      </c>
      <c r="E38" s="299" t="s">
        <v>441</v>
      </c>
      <c r="F38" s="299" t="s">
        <v>439</v>
      </c>
      <c r="G38" s="299" t="s">
        <v>2</v>
      </c>
      <c r="H38" s="299" t="s">
        <v>2</v>
      </c>
      <c r="I38" s="623" t="s">
        <v>442</v>
      </c>
      <c r="J38" s="594" t="s">
        <v>440</v>
      </c>
      <c r="K38" s="299" t="s">
        <v>441</v>
      </c>
      <c r="L38" s="299" t="s">
        <v>467</v>
      </c>
      <c r="M38" s="299" t="s">
        <v>438</v>
      </c>
      <c r="N38" s="299" t="s">
        <v>2</v>
      </c>
      <c r="O38" s="595" t="s">
        <v>466</v>
      </c>
      <c r="P38" s="622">
        <f t="shared" si="0"/>
        <v>1</v>
      </c>
      <c r="Q38" s="607">
        <f t="shared" si="1"/>
        <v>1</v>
      </c>
      <c r="R38" s="607">
        <f t="shared" si="2"/>
        <v>1</v>
      </c>
      <c r="S38" s="607">
        <f t="shared" si="3"/>
        <v>1</v>
      </c>
      <c r="T38" s="607">
        <f t="shared" si="4"/>
        <v>2</v>
      </c>
      <c r="U38" s="607">
        <f t="shared" si="5"/>
        <v>1</v>
      </c>
      <c r="V38" s="607">
        <f t="shared" si="6"/>
        <v>1</v>
      </c>
      <c r="W38" s="607">
        <f t="shared" si="7"/>
        <v>0</v>
      </c>
      <c r="X38" s="607">
        <f t="shared" si="8"/>
        <v>0</v>
      </c>
      <c r="Y38" s="607">
        <f t="shared" si="9"/>
        <v>1</v>
      </c>
      <c r="Z38" s="607">
        <f t="shared" si="10"/>
        <v>3</v>
      </c>
    </row>
    <row r="39" spans="1:26" ht="18" thickBot="1" x14ac:dyDescent="0.35">
      <c r="B39" s="606">
        <v>36</v>
      </c>
      <c r="C39" s="616" t="s">
        <v>421</v>
      </c>
      <c r="D39" s="600" t="s">
        <v>438</v>
      </c>
      <c r="E39" s="303" t="s">
        <v>468</v>
      </c>
      <c r="F39" s="303" t="s">
        <v>2</v>
      </c>
      <c r="G39" s="303" t="s">
        <v>2</v>
      </c>
      <c r="H39" s="294" t="s">
        <v>437</v>
      </c>
      <c r="I39" s="591" t="s">
        <v>5</v>
      </c>
      <c r="J39" s="590" t="s">
        <v>466</v>
      </c>
      <c r="K39" s="294" t="s">
        <v>439</v>
      </c>
      <c r="L39" s="294" t="s">
        <v>2</v>
      </c>
      <c r="M39" s="294" t="s">
        <v>2</v>
      </c>
      <c r="N39" s="294" t="s">
        <v>440</v>
      </c>
      <c r="O39" s="591" t="s">
        <v>441</v>
      </c>
      <c r="P39" s="622">
        <f t="shared" si="0"/>
        <v>1</v>
      </c>
      <c r="Q39" s="607">
        <f t="shared" si="1"/>
        <v>1</v>
      </c>
      <c r="R39" s="607">
        <f t="shared" si="2"/>
        <v>1</v>
      </c>
      <c r="S39" s="607">
        <f t="shared" si="3"/>
        <v>1</v>
      </c>
      <c r="T39" s="607">
        <f t="shared" si="4"/>
        <v>1</v>
      </c>
      <c r="U39" s="607">
        <f t="shared" si="5"/>
        <v>0</v>
      </c>
      <c r="V39" s="607">
        <f t="shared" si="6"/>
        <v>0</v>
      </c>
      <c r="W39" s="607">
        <f t="shared" si="7"/>
        <v>1</v>
      </c>
      <c r="X39" s="607">
        <f t="shared" si="8"/>
        <v>1</v>
      </c>
      <c r="Y39" s="607">
        <f t="shared" si="9"/>
        <v>1</v>
      </c>
      <c r="Z39" s="607">
        <f t="shared" si="10"/>
        <v>4</v>
      </c>
    </row>
    <row r="40" spans="1:26" ht="18" thickBot="1" x14ac:dyDescent="0.35">
      <c r="B40" s="606">
        <v>37</v>
      </c>
      <c r="C40" s="617" t="s">
        <v>422</v>
      </c>
      <c r="D40" s="592" t="s">
        <v>466</v>
      </c>
      <c r="E40" s="297" t="s">
        <v>2</v>
      </c>
      <c r="F40" s="297" t="s">
        <v>2</v>
      </c>
      <c r="G40" s="297" t="s">
        <v>437</v>
      </c>
      <c r="H40" s="297" t="s">
        <v>440</v>
      </c>
      <c r="I40" s="593" t="s">
        <v>439</v>
      </c>
      <c r="J40" s="592" t="s">
        <v>439</v>
      </c>
      <c r="K40" s="297" t="s">
        <v>2</v>
      </c>
      <c r="L40" s="297" t="s">
        <v>2</v>
      </c>
      <c r="M40" s="297" t="s">
        <v>5</v>
      </c>
      <c r="N40" s="297" t="s">
        <v>438</v>
      </c>
      <c r="O40" s="593" t="s">
        <v>468</v>
      </c>
      <c r="P40" s="622">
        <f t="shared" si="0"/>
        <v>1</v>
      </c>
      <c r="Q40" s="607">
        <f t="shared" si="1"/>
        <v>1</v>
      </c>
      <c r="R40" s="607">
        <f t="shared" si="2"/>
        <v>1</v>
      </c>
      <c r="S40" s="607">
        <f t="shared" si="3"/>
        <v>1</v>
      </c>
      <c r="T40" s="607">
        <f t="shared" si="4"/>
        <v>0</v>
      </c>
      <c r="U40" s="607">
        <f t="shared" si="5"/>
        <v>0</v>
      </c>
      <c r="V40" s="607">
        <f t="shared" si="6"/>
        <v>0</v>
      </c>
      <c r="W40" s="607">
        <f t="shared" si="7"/>
        <v>1</v>
      </c>
      <c r="X40" s="607">
        <f t="shared" si="8"/>
        <v>1</v>
      </c>
      <c r="Y40" s="607">
        <f t="shared" si="9"/>
        <v>2</v>
      </c>
      <c r="Z40" s="607">
        <f t="shared" si="10"/>
        <v>4</v>
      </c>
    </row>
    <row r="41" spans="1:26" ht="16.5" thickBot="1" x14ac:dyDescent="0.3">
      <c r="B41" s="606">
        <v>38</v>
      </c>
      <c r="C41" s="618" t="s">
        <v>423</v>
      </c>
      <c r="D41" s="592" t="s">
        <v>2</v>
      </c>
      <c r="E41" s="297" t="s">
        <v>2</v>
      </c>
      <c r="F41" s="297" t="s">
        <v>440</v>
      </c>
      <c r="G41" s="297" t="s">
        <v>467</v>
      </c>
      <c r="H41" s="297" t="s">
        <v>438</v>
      </c>
      <c r="I41" s="593" t="s">
        <v>439</v>
      </c>
      <c r="J41" s="592" t="s">
        <v>2</v>
      </c>
      <c r="K41" s="297" t="s">
        <v>2</v>
      </c>
      <c r="L41" s="297" t="s">
        <v>437</v>
      </c>
      <c r="M41" s="297" t="s">
        <v>439</v>
      </c>
      <c r="N41" s="297" t="s">
        <v>5</v>
      </c>
      <c r="O41" s="593" t="s">
        <v>468</v>
      </c>
      <c r="P41" s="622">
        <f t="shared" si="0"/>
        <v>1</v>
      </c>
      <c r="Q41" s="607">
        <f t="shared" si="1"/>
        <v>1</v>
      </c>
      <c r="R41" s="607">
        <f t="shared" si="2"/>
        <v>1</v>
      </c>
      <c r="S41" s="607">
        <f t="shared" si="3"/>
        <v>0</v>
      </c>
      <c r="T41" s="607">
        <f t="shared" si="4"/>
        <v>0</v>
      </c>
      <c r="U41" s="607">
        <f t="shared" si="5"/>
        <v>0</v>
      </c>
      <c r="V41" s="607">
        <f t="shared" si="6"/>
        <v>1</v>
      </c>
      <c r="W41" s="607">
        <f t="shared" si="7"/>
        <v>1</v>
      </c>
      <c r="X41" s="607">
        <f t="shared" si="8"/>
        <v>1</v>
      </c>
      <c r="Y41" s="607">
        <f t="shared" si="9"/>
        <v>2</v>
      </c>
      <c r="Z41" s="607">
        <f t="shared" si="10"/>
        <v>4</v>
      </c>
    </row>
    <row r="42" spans="1:26" ht="16.5" thickBot="1" x14ac:dyDescent="0.3">
      <c r="B42" s="606">
        <v>39</v>
      </c>
      <c r="C42" s="618" t="s">
        <v>417</v>
      </c>
      <c r="D42" s="592" t="s">
        <v>2</v>
      </c>
      <c r="E42" s="297" t="s">
        <v>467</v>
      </c>
      <c r="F42" s="297" t="s">
        <v>440</v>
      </c>
      <c r="G42" s="297" t="s">
        <v>439</v>
      </c>
      <c r="H42" s="297" t="s">
        <v>438</v>
      </c>
      <c r="I42" s="593" t="s">
        <v>2</v>
      </c>
      <c r="J42" s="592" t="s">
        <v>2</v>
      </c>
      <c r="K42" s="297" t="s">
        <v>442</v>
      </c>
      <c r="L42" s="297" t="s">
        <v>437</v>
      </c>
      <c r="M42" s="297" t="s">
        <v>439</v>
      </c>
      <c r="N42" s="297" t="s">
        <v>5</v>
      </c>
      <c r="O42" s="593" t="s">
        <v>2</v>
      </c>
      <c r="P42" s="622">
        <f t="shared" si="0"/>
        <v>1</v>
      </c>
      <c r="Q42" s="607">
        <f t="shared" si="1"/>
        <v>1</v>
      </c>
      <c r="R42" s="607">
        <f t="shared" si="2"/>
        <v>1</v>
      </c>
      <c r="S42" s="607">
        <f t="shared" si="3"/>
        <v>0</v>
      </c>
      <c r="T42" s="607">
        <f t="shared" si="4"/>
        <v>0</v>
      </c>
      <c r="U42" s="607">
        <f t="shared" si="5"/>
        <v>1</v>
      </c>
      <c r="V42" s="607">
        <f t="shared" si="6"/>
        <v>1</v>
      </c>
      <c r="W42" s="607">
        <f t="shared" si="7"/>
        <v>0</v>
      </c>
      <c r="X42" s="607">
        <f t="shared" si="8"/>
        <v>1</v>
      </c>
      <c r="Y42" s="607">
        <f t="shared" si="9"/>
        <v>2</v>
      </c>
      <c r="Z42" s="607">
        <f t="shared" si="10"/>
        <v>4</v>
      </c>
    </row>
    <row r="43" spans="1:26" ht="16.5" thickBot="1" x14ac:dyDescent="0.3">
      <c r="B43" s="606">
        <v>40</v>
      </c>
      <c r="C43" s="618" t="s">
        <v>418</v>
      </c>
      <c r="D43" s="592" t="s">
        <v>466</v>
      </c>
      <c r="E43" s="297" t="s">
        <v>468</v>
      </c>
      <c r="F43" s="297" t="s">
        <v>441</v>
      </c>
      <c r="G43" s="297" t="s">
        <v>439</v>
      </c>
      <c r="H43" s="297" t="s">
        <v>2</v>
      </c>
      <c r="I43" s="593" t="s">
        <v>2</v>
      </c>
      <c r="J43" s="592" t="s">
        <v>437</v>
      </c>
      <c r="K43" s="297" t="s">
        <v>442</v>
      </c>
      <c r="L43" s="297" t="s">
        <v>440</v>
      </c>
      <c r="M43" s="297" t="s">
        <v>439</v>
      </c>
      <c r="N43" s="297" t="s">
        <v>2</v>
      </c>
      <c r="O43" s="593" t="s">
        <v>2</v>
      </c>
      <c r="P43" s="622">
        <f t="shared" si="0"/>
        <v>1</v>
      </c>
      <c r="Q43" s="607">
        <f t="shared" si="1"/>
        <v>1</v>
      </c>
      <c r="R43" s="607">
        <f t="shared" si="2"/>
        <v>0</v>
      </c>
      <c r="S43" s="607">
        <f t="shared" si="3"/>
        <v>1</v>
      </c>
      <c r="T43" s="607">
        <f t="shared" si="4"/>
        <v>1</v>
      </c>
      <c r="U43" s="607">
        <f t="shared" si="5"/>
        <v>1</v>
      </c>
      <c r="V43" s="607">
        <f t="shared" si="6"/>
        <v>0</v>
      </c>
      <c r="W43" s="607">
        <f t="shared" si="7"/>
        <v>1</v>
      </c>
      <c r="X43" s="607">
        <f t="shared" si="8"/>
        <v>0</v>
      </c>
      <c r="Y43" s="607">
        <f t="shared" si="9"/>
        <v>2</v>
      </c>
      <c r="Z43" s="607">
        <f t="shared" si="10"/>
        <v>4</v>
      </c>
    </row>
    <row r="44" spans="1:26" ht="16.5" thickBot="1" x14ac:dyDescent="0.3">
      <c r="B44" s="606">
        <v>41</v>
      </c>
      <c r="C44" s="618" t="s">
        <v>419</v>
      </c>
      <c r="D44" s="592" t="s">
        <v>466</v>
      </c>
      <c r="E44" s="297" t="s">
        <v>439</v>
      </c>
      <c r="F44" s="297" t="s">
        <v>5</v>
      </c>
      <c r="G44" s="297" t="s">
        <v>2</v>
      </c>
      <c r="H44" s="297" t="s">
        <v>442</v>
      </c>
      <c r="I44" s="593" t="s">
        <v>437</v>
      </c>
      <c r="J44" s="592" t="s">
        <v>466</v>
      </c>
      <c r="K44" s="297" t="s">
        <v>467</v>
      </c>
      <c r="L44" s="297" t="s">
        <v>438</v>
      </c>
      <c r="M44" s="297" t="s">
        <v>2</v>
      </c>
      <c r="N44" s="297" t="s">
        <v>2</v>
      </c>
      <c r="O44" s="593" t="s">
        <v>440</v>
      </c>
      <c r="P44" s="622">
        <f t="shared" si="0"/>
        <v>1</v>
      </c>
      <c r="Q44" s="607">
        <f t="shared" si="1"/>
        <v>1</v>
      </c>
      <c r="R44" s="607">
        <f t="shared" si="2"/>
        <v>1</v>
      </c>
      <c r="S44" s="607">
        <f t="shared" si="3"/>
        <v>2</v>
      </c>
      <c r="T44" s="607">
        <f t="shared" si="4"/>
        <v>0</v>
      </c>
      <c r="U44" s="607">
        <f t="shared" si="5"/>
        <v>1</v>
      </c>
      <c r="V44" s="607">
        <f t="shared" si="6"/>
        <v>1</v>
      </c>
      <c r="W44" s="607">
        <f t="shared" si="7"/>
        <v>0</v>
      </c>
      <c r="X44" s="607">
        <f t="shared" si="8"/>
        <v>1</v>
      </c>
      <c r="Y44" s="607">
        <f t="shared" si="9"/>
        <v>1</v>
      </c>
      <c r="Z44" s="607">
        <f t="shared" si="10"/>
        <v>3</v>
      </c>
    </row>
    <row r="45" spans="1:26" ht="16.5" thickBot="1" x14ac:dyDescent="0.3">
      <c r="B45" s="606">
        <v>42</v>
      </c>
      <c r="C45" s="619" t="s">
        <v>420</v>
      </c>
      <c r="D45" s="594" t="s">
        <v>441</v>
      </c>
      <c r="E45" s="299" t="s">
        <v>439</v>
      </c>
      <c r="F45" s="299" t="s">
        <v>2</v>
      </c>
      <c r="G45" s="299" t="s">
        <v>2</v>
      </c>
      <c r="H45" s="299" t="s">
        <v>442</v>
      </c>
      <c r="I45" s="624" t="s">
        <v>437</v>
      </c>
      <c r="J45" s="594" t="s">
        <v>441</v>
      </c>
      <c r="K45" s="299" t="s">
        <v>467</v>
      </c>
      <c r="L45" s="299" t="s">
        <v>438</v>
      </c>
      <c r="M45" s="299" t="s">
        <v>2</v>
      </c>
      <c r="N45" s="299" t="s">
        <v>466</v>
      </c>
      <c r="O45" s="595" t="s">
        <v>440</v>
      </c>
      <c r="P45" s="622">
        <f t="shared" si="0"/>
        <v>1</v>
      </c>
      <c r="Q45" s="607">
        <f t="shared" si="1"/>
        <v>1</v>
      </c>
      <c r="R45" s="607">
        <f t="shared" si="2"/>
        <v>1</v>
      </c>
      <c r="S45" s="607">
        <f t="shared" si="3"/>
        <v>1</v>
      </c>
      <c r="T45" s="607">
        <f t="shared" si="4"/>
        <v>2</v>
      </c>
      <c r="U45" s="607">
        <f t="shared" si="5"/>
        <v>1</v>
      </c>
      <c r="V45" s="607">
        <f t="shared" si="6"/>
        <v>1</v>
      </c>
      <c r="W45" s="607">
        <f t="shared" si="7"/>
        <v>0</v>
      </c>
      <c r="X45" s="607">
        <f t="shared" si="8"/>
        <v>0</v>
      </c>
      <c r="Y45" s="607">
        <f t="shared" si="9"/>
        <v>1</v>
      </c>
      <c r="Z45" s="607">
        <f t="shared" si="10"/>
        <v>3</v>
      </c>
    </row>
    <row r="46" spans="1:26" ht="13.5" x14ac:dyDescent="0.25">
      <c r="A46" s="608">
        <v>0.28125</v>
      </c>
      <c r="B46" s="608">
        <v>0.65625</v>
      </c>
      <c r="C46" s="605" t="s">
        <v>437</v>
      </c>
      <c r="D46" s="621">
        <f>COUNTIF(D$4:D$45,"у1")</f>
        <v>4</v>
      </c>
      <c r="E46" s="621">
        <f t="shared" ref="E46:O46" si="11">COUNTIF(E$4:E$45,"у1")</f>
        <v>4</v>
      </c>
      <c r="F46" s="621">
        <f t="shared" si="11"/>
        <v>4</v>
      </c>
      <c r="G46" s="621">
        <f t="shared" si="11"/>
        <v>4</v>
      </c>
      <c r="H46" s="621">
        <f t="shared" si="11"/>
        <v>4</v>
      </c>
      <c r="I46" s="621">
        <f t="shared" si="11"/>
        <v>4</v>
      </c>
      <c r="J46" s="621">
        <f t="shared" si="11"/>
        <v>3</v>
      </c>
      <c r="K46" s="621">
        <f t="shared" si="11"/>
        <v>3</v>
      </c>
      <c r="L46" s="621">
        <f t="shared" si="11"/>
        <v>3</v>
      </c>
      <c r="M46" s="621">
        <f t="shared" si="11"/>
        <v>3</v>
      </c>
      <c r="N46" s="621">
        <f t="shared" si="11"/>
        <v>3</v>
      </c>
      <c r="O46" s="621">
        <f t="shared" si="11"/>
        <v>3</v>
      </c>
    </row>
    <row r="47" spans="1:26" ht="13.5" x14ac:dyDescent="0.25">
      <c r="A47" s="608">
        <v>0.3125</v>
      </c>
      <c r="B47" s="608">
        <v>0.6875</v>
      </c>
      <c r="C47" s="605" t="s">
        <v>440</v>
      </c>
      <c r="D47" s="607">
        <f>COUNTIF(D$4:D$45,"у2")</f>
        <v>3</v>
      </c>
      <c r="E47" s="607">
        <f t="shared" ref="E47:O47" si="12">COUNTIF(E$4:E$45,"у2")</f>
        <v>3</v>
      </c>
      <c r="F47" s="607">
        <f t="shared" si="12"/>
        <v>3</v>
      </c>
      <c r="G47" s="607">
        <f t="shared" si="12"/>
        <v>3</v>
      </c>
      <c r="H47" s="607">
        <f t="shared" si="12"/>
        <v>3</v>
      </c>
      <c r="I47" s="607">
        <f t="shared" si="12"/>
        <v>3</v>
      </c>
      <c r="J47" s="607">
        <f t="shared" si="12"/>
        <v>4</v>
      </c>
      <c r="K47" s="607">
        <f t="shared" si="12"/>
        <v>4</v>
      </c>
      <c r="L47" s="607">
        <f t="shared" si="12"/>
        <v>4</v>
      </c>
      <c r="M47" s="607">
        <f t="shared" si="12"/>
        <v>4</v>
      </c>
      <c r="N47" s="607">
        <f t="shared" si="12"/>
        <v>4</v>
      </c>
      <c r="O47" s="607">
        <f t="shared" si="12"/>
        <v>4</v>
      </c>
    </row>
    <row r="48" spans="1:26" ht="13.5" x14ac:dyDescent="0.25">
      <c r="A48" s="608">
        <v>0.33333333333333331</v>
      </c>
      <c r="B48" s="608">
        <v>0.70833333333333337</v>
      </c>
      <c r="C48" s="605" t="s">
        <v>438</v>
      </c>
      <c r="D48" s="607">
        <f>COUNTIF(D$4:D$45,"у3")</f>
        <v>3</v>
      </c>
      <c r="E48" s="607">
        <f t="shared" ref="E48:O48" si="13">COUNTIF(E$4:E$45,"у3")</f>
        <v>3</v>
      </c>
      <c r="F48" s="607">
        <f t="shared" si="13"/>
        <v>3</v>
      </c>
      <c r="G48" s="607">
        <f t="shared" si="13"/>
        <v>3</v>
      </c>
      <c r="H48" s="607">
        <f t="shared" si="13"/>
        <v>3</v>
      </c>
      <c r="I48" s="607">
        <f t="shared" si="13"/>
        <v>3</v>
      </c>
      <c r="J48" s="607">
        <f t="shared" si="13"/>
        <v>3</v>
      </c>
      <c r="K48" s="607">
        <f t="shared" si="13"/>
        <v>3</v>
      </c>
      <c r="L48" s="607">
        <f t="shared" si="13"/>
        <v>3</v>
      </c>
      <c r="M48" s="607">
        <f t="shared" si="13"/>
        <v>3</v>
      </c>
      <c r="N48" s="607">
        <f t="shared" si="13"/>
        <v>3</v>
      </c>
      <c r="O48" s="607">
        <f t="shared" si="13"/>
        <v>3</v>
      </c>
    </row>
    <row r="49" spans="1:15" ht="13.5" x14ac:dyDescent="0.25">
      <c r="A49" s="608">
        <v>0.375</v>
      </c>
      <c r="B49" s="608">
        <v>0.75</v>
      </c>
      <c r="C49" s="605" t="s">
        <v>466</v>
      </c>
      <c r="D49" s="607">
        <f>COUNTIF(D$4:D$45,"у4")</f>
        <v>3</v>
      </c>
      <c r="E49" s="607">
        <f t="shared" ref="E49:O49" si="14">COUNTIF(E$4:E$45,"у4")</f>
        <v>3</v>
      </c>
      <c r="F49" s="607">
        <f t="shared" si="14"/>
        <v>3</v>
      </c>
      <c r="G49" s="607">
        <f t="shared" si="14"/>
        <v>3</v>
      </c>
      <c r="H49" s="607">
        <f t="shared" si="14"/>
        <v>3</v>
      </c>
      <c r="I49" s="607">
        <f t="shared" si="14"/>
        <v>3</v>
      </c>
      <c r="J49" s="607">
        <f t="shared" si="14"/>
        <v>3</v>
      </c>
      <c r="K49" s="607">
        <f t="shared" si="14"/>
        <v>3</v>
      </c>
      <c r="L49" s="607">
        <f t="shared" si="14"/>
        <v>3</v>
      </c>
      <c r="M49" s="607">
        <f t="shared" si="14"/>
        <v>3</v>
      </c>
      <c r="N49" s="607">
        <f t="shared" si="14"/>
        <v>3</v>
      </c>
      <c r="O49" s="607">
        <f t="shared" si="14"/>
        <v>3</v>
      </c>
    </row>
    <row r="50" spans="1:15" ht="13.5" x14ac:dyDescent="0.25">
      <c r="A50" s="609">
        <v>0.41666666666666669</v>
      </c>
      <c r="B50" s="609">
        <v>0.79166666666666663</v>
      </c>
      <c r="C50" s="295" t="s">
        <v>441</v>
      </c>
      <c r="D50" s="607">
        <f>COUNTIF(D$4:D$45,"ср1")</f>
        <v>2</v>
      </c>
      <c r="E50" s="607">
        <f t="shared" ref="E50:O50" si="15">COUNTIF(E$4:E$45,"ср1")</f>
        <v>2</v>
      </c>
      <c r="F50" s="607">
        <f t="shared" si="15"/>
        <v>2</v>
      </c>
      <c r="G50" s="607">
        <f t="shared" si="15"/>
        <v>2</v>
      </c>
      <c r="H50" s="607">
        <f t="shared" si="15"/>
        <v>2</v>
      </c>
      <c r="I50" s="607">
        <f t="shared" si="15"/>
        <v>2</v>
      </c>
      <c r="J50" s="607">
        <f t="shared" si="15"/>
        <v>2</v>
      </c>
      <c r="K50" s="607">
        <f t="shared" si="15"/>
        <v>2</v>
      </c>
      <c r="L50" s="607">
        <f t="shared" si="15"/>
        <v>2</v>
      </c>
      <c r="M50" s="607">
        <f t="shared" si="15"/>
        <v>2</v>
      </c>
      <c r="N50" s="607">
        <f t="shared" si="15"/>
        <v>2</v>
      </c>
      <c r="O50" s="607">
        <f t="shared" si="15"/>
        <v>2</v>
      </c>
    </row>
    <row r="51" spans="1:15" ht="13.5" x14ac:dyDescent="0.25">
      <c r="A51" s="609">
        <v>0.45833333333333331</v>
      </c>
      <c r="B51" s="609">
        <v>0.83333333333333337</v>
      </c>
      <c r="C51" s="295" t="s">
        <v>442</v>
      </c>
      <c r="D51" s="607">
        <f>COUNTIF(D$4:D$45,"ср2")</f>
        <v>2</v>
      </c>
      <c r="E51" s="607">
        <f t="shared" ref="E51:O51" si="16">COUNTIF(E$4:E$45,"ср2")</f>
        <v>2</v>
      </c>
      <c r="F51" s="607">
        <f t="shared" si="16"/>
        <v>2</v>
      </c>
      <c r="G51" s="607">
        <f t="shared" si="16"/>
        <v>2</v>
      </c>
      <c r="H51" s="607">
        <f t="shared" si="16"/>
        <v>2</v>
      </c>
      <c r="I51" s="607">
        <f t="shared" si="16"/>
        <v>2</v>
      </c>
      <c r="J51" s="607">
        <f t="shared" si="16"/>
        <v>2</v>
      </c>
      <c r="K51" s="607">
        <f t="shared" si="16"/>
        <v>2</v>
      </c>
      <c r="L51" s="607">
        <f t="shared" si="16"/>
        <v>2</v>
      </c>
      <c r="M51" s="607">
        <f t="shared" si="16"/>
        <v>2</v>
      </c>
      <c r="N51" s="607">
        <f t="shared" si="16"/>
        <v>2</v>
      </c>
      <c r="O51" s="607">
        <f t="shared" si="16"/>
        <v>2</v>
      </c>
    </row>
    <row r="52" spans="1:15" ht="13.5" x14ac:dyDescent="0.25">
      <c r="A52" s="609">
        <v>0.5</v>
      </c>
      <c r="B52" s="609">
        <v>0.875</v>
      </c>
      <c r="C52" s="295" t="s">
        <v>467</v>
      </c>
      <c r="D52" s="607">
        <f>COUNTIF(D$4:D$45,"ср3")</f>
        <v>2</v>
      </c>
      <c r="E52" s="607">
        <f t="shared" ref="E52:O52" si="17">COUNTIF(E$4:E$45,"ср3")</f>
        <v>2</v>
      </c>
      <c r="F52" s="607">
        <f t="shared" si="17"/>
        <v>2</v>
      </c>
      <c r="G52" s="607">
        <f t="shared" si="17"/>
        <v>2</v>
      </c>
      <c r="H52" s="607">
        <f t="shared" si="17"/>
        <v>2</v>
      </c>
      <c r="I52" s="607">
        <f t="shared" si="17"/>
        <v>2</v>
      </c>
      <c r="J52" s="607">
        <f t="shared" si="17"/>
        <v>2</v>
      </c>
      <c r="K52" s="607">
        <f t="shared" si="17"/>
        <v>2</v>
      </c>
      <c r="L52" s="607">
        <f t="shared" si="17"/>
        <v>2</v>
      </c>
      <c r="M52" s="607">
        <f t="shared" si="17"/>
        <v>2</v>
      </c>
      <c r="N52" s="607">
        <f t="shared" si="17"/>
        <v>2</v>
      </c>
      <c r="O52" s="607">
        <f t="shared" si="17"/>
        <v>2</v>
      </c>
    </row>
    <row r="53" spans="1:15" ht="13.5" x14ac:dyDescent="0.25">
      <c r="A53" s="608">
        <v>0.58333333333333337</v>
      </c>
      <c r="B53" s="608">
        <v>0.95833333333333337</v>
      </c>
      <c r="C53" s="605" t="s">
        <v>468</v>
      </c>
      <c r="D53" s="625">
        <f>COUNTIF(D$4:D$45,"веч")</f>
        <v>2</v>
      </c>
      <c r="E53" s="625">
        <f t="shared" ref="E53:O53" si="18">COUNTIF(E$4:E$45,"веч")</f>
        <v>2</v>
      </c>
      <c r="F53" s="625">
        <f t="shared" si="18"/>
        <v>2</v>
      </c>
      <c r="G53" s="625">
        <f t="shared" si="18"/>
        <v>2</v>
      </c>
      <c r="H53" s="625">
        <f t="shared" si="18"/>
        <v>2</v>
      </c>
      <c r="I53" s="625">
        <f t="shared" si="18"/>
        <v>2</v>
      </c>
      <c r="J53" s="625">
        <f t="shared" si="18"/>
        <v>2</v>
      </c>
      <c r="K53" s="625">
        <f t="shared" si="18"/>
        <v>2</v>
      </c>
      <c r="L53" s="625">
        <f t="shared" si="18"/>
        <v>2</v>
      </c>
      <c r="M53" s="625">
        <f t="shared" si="18"/>
        <v>2</v>
      </c>
      <c r="N53" s="625">
        <f t="shared" si="18"/>
        <v>2</v>
      </c>
      <c r="O53" s="625">
        <f t="shared" si="18"/>
        <v>2</v>
      </c>
    </row>
    <row r="54" spans="1:15" ht="13.5" x14ac:dyDescent="0.25">
      <c r="A54" s="608">
        <v>0.625</v>
      </c>
      <c r="B54" s="608">
        <v>1</v>
      </c>
      <c r="C54" s="605" t="s">
        <v>5</v>
      </c>
      <c r="D54" s="625">
        <f>COUNTIF(D$4:D$45,"вч")</f>
        <v>2</v>
      </c>
      <c r="E54" s="625">
        <f t="shared" ref="E54:O54" si="19">COUNTIF(E$4:E$45,"вч")</f>
        <v>2</v>
      </c>
      <c r="F54" s="625">
        <f t="shared" si="19"/>
        <v>2</v>
      </c>
      <c r="G54" s="625">
        <f t="shared" si="19"/>
        <v>2</v>
      </c>
      <c r="H54" s="625">
        <f t="shared" si="19"/>
        <v>2</v>
      </c>
      <c r="I54" s="625">
        <f t="shared" si="19"/>
        <v>2</v>
      </c>
      <c r="J54" s="625">
        <f t="shared" si="19"/>
        <v>3</v>
      </c>
      <c r="K54" s="625">
        <f t="shared" si="19"/>
        <v>3</v>
      </c>
      <c r="L54" s="625">
        <f t="shared" si="19"/>
        <v>3</v>
      </c>
      <c r="M54" s="625">
        <f t="shared" si="19"/>
        <v>3</v>
      </c>
      <c r="N54" s="625">
        <f t="shared" si="19"/>
        <v>3</v>
      </c>
      <c r="O54" s="625">
        <f t="shared" si="19"/>
        <v>3</v>
      </c>
    </row>
    <row r="55" spans="1:15" ht="13.5" x14ac:dyDescent="0.25">
      <c r="A55" s="608">
        <v>0.64583333333333337</v>
      </c>
      <c r="B55" s="608">
        <v>1.0208333333333333</v>
      </c>
      <c r="C55" s="605" t="s">
        <v>439</v>
      </c>
      <c r="D55" s="625">
        <f>COUNTIF(D$4:D$45,"ноч")</f>
        <v>6</v>
      </c>
      <c r="E55" s="625">
        <f t="shared" ref="E55:O55" si="20">COUNTIF(E$4:E$45,"ноч")</f>
        <v>6</v>
      </c>
      <c r="F55" s="625">
        <f t="shared" si="20"/>
        <v>6</v>
      </c>
      <c r="G55" s="625">
        <f t="shared" si="20"/>
        <v>6</v>
      </c>
      <c r="H55" s="625">
        <f t="shared" si="20"/>
        <v>6</v>
      </c>
      <c r="I55" s="625">
        <f t="shared" si="20"/>
        <v>6</v>
      </c>
      <c r="J55" s="625">
        <f t="shared" si="20"/>
        <v>5</v>
      </c>
      <c r="K55" s="625">
        <f t="shared" si="20"/>
        <v>5</v>
      </c>
      <c r="L55" s="625">
        <f t="shared" si="20"/>
        <v>5</v>
      </c>
      <c r="M55" s="625">
        <f t="shared" si="20"/>
        <v>5</v>
      </c>
      <c r="N55" s="625">
        <f t="shared" si="20"/>
        <v>5</v>
      </c>
      <c r="O55" s="625">
        <f t="shared" si="20"/>
        <v>5</v>
      </c>
    </row>
    <row r="56" spans="1:15" ht="13.5" x14ac:dyDescent="0.25">
      <c r="A56" s="610" t="s">
        <v>2</v>
      </c>
      <c r="B56" s="610" t="s">
        <v>2</v>
      </c>
      <c r="C56" s="274" t="s">
        <v>2</v>
      </c>
      <c r="D56" s="611">
        <f>COUNTIF(D$4:D$45,"в")</f>
        <v>13</v>
      </c>
      <c r="E56" s="611">
        <f t="shared" ref="E56:O56" si="21">COUNTIF(E$4:E$45,"в")</f>
        <v>13</v>
      </c>
      <c r="F56" s="611">
        <f t="shared" si="21"/>
        <v>13</v>
      </c>
      <c r="G56" s="611">
        <f t="shared" si="21"/>
        <v>13</v>
      </c>
      <c r="H56" s="611">
        <f t="shared" si="21"/>
        <v>13</v>
      </c>
      <c r="I56" s="611">
        <f t="shared" si="21"/>
        <v>13</v>
      </c>
      <c r="J56" s="611">
        <f t="shared" si="21"/>
        <v>13</v>
      </c>
      <c r="K56" s="611">
        <f t="shared" si="21"/>
        <v>13</v>
      </c>
      <c r="L56" s="611">
        <f t="shared" si="21"/>
        <v>13</v>
      </c>
      <c r="M56" s="611">
        <f t="shared" si="21"/>
        <v>13</v>
      </c>
      <c r="N56" s="611">
        <f t="shared" si="21"/>
        <v>13</v>
      </c>
      <c r="O56" s="611">
        <f t="shared" si="21"/>
        <v>13</v>
      </c>
    </row>
  </sheetData>
  <conditionalFormatting sqref="O6:O8 M4:M5 M8:M10">
    <cfRule type="cellIs" dxfId="3181" priority="139" stopIfTrue="1" operator="equal">
      <formula>"в"</formula>
    </cfRule>
  </conditionalFormatting>
  <conditionalFormatting sqref="C39:C45">
    <cfRule type="cellIs" dxfId="3180" priority="137" stopIfTrue="1" operator="equal">
      <formula>"Вс"</formula>
    </cfRule>
    <cfRule type="cellIs" dxfId="3179" priority="138" stopIfTrue="1" operator="equal">
      <formula>"Сб"</formula>
    </cfRule>
  </conditionalFormatting>
  <conditionalFormatting sqref="C32:C38">
    <cfRule type="cellIs" dxfId="3178" priority="135" stopIfTrue="1" operator="equal">
      <formula>"Вс"</formula>
    </cfRule>
    <cfRule type="cellIs" dxfId="3177" priority="136" stopIfTrue="1" operator="equal">
      <formula>"Сб"</formula>
    </cfRule>
  </conditionalFormatting>
  <conditionalFormatting sqref="C25:C31">
    <cfRule type="cellIs" dxfId="3176" priority="133" stopIfTrue="1" operator="equal">
      <formula>"Вс"</formula>
    </cfRule>
    <cfRule type="cellIs" dxfId="3175" priority="134" stopIfTrue="1" operator="equal">
      <formula>"Сб"</formula>
    </cfRule>
  </conditionalFormatting>
  <conditionalFormatting sqref="C18:C24">
    <cfRule type="cellIs" dxfId="3174" priority="131" stopIfTrue="1" operator="equal">
      <formula>"Вс"</formula>
    </cfRule>
    <cfRule type="cellIs" dxfId="3173" priority="132" stopIfTrue="1" operator="equal">
      <formula>"Сб"</formula>
    </cfRule>
  </conditionalFormatting>
  <conditionalFormatting sqref="C11:C17">
    <cfRule type="cellIs" dxfId="3172" priority="129" stopIfTrue="1" operator="equal">
      <formula>"Вс"</formula>
    </cfRule>
    <cfRule type="cellIs" dxfId="3171" priority="130" stopIfTrue="1" operator="equal">
      <formula>"Сб"</formula>
    </cfRule>
  </conditionalFormatting>
  <conditionalFormatting sqref="C4:C10">
    <cfRule type="cellIs" dxfId="3170" priority="127" stopIfTrue="1" operator="equal">
      <formula>"Вс"</formula>
    </cfRule>
    <cfRule type="cellIs" dxfId="3169" priority="128" stopIfTrue="1" operator="equal">
      <formula>"Сб"</formula>
    </cfRule>
  </conditionalFormatting>
  <conditionalFormatting sqref="J4:J8">
    <cfRule type="cellIs" dxfId="3168" priority="126" stopIfTrue="1" operator="equal">
      <formula>"в"</formula>
    </cfRule>
  </conditionalFormatting>
  <conditionalFormatting sqref="N5:N10">
    <cfRule type="cellIs" dxfId="3167" priority="125" stopIfTrue="1" operator="equal">
      <formula>"в"</formula>
    </cfRule>
  </conditionalFormatting>
  <conditionalFormatting sqref="L4:L10">
    <cfRule type="cellIs" dxfId="3166" priority="124" stopIfTrue="1" operator="equal">
      <formula>"в"</formula>
    </cfRule>
  </conditionalFormatting>
  <conditionalFormatting sqref="K4:K9">
    <cfRule type="cellIs" dxfId="3165" priority="123" stopIfTrue="1" operator="equal">
      <formula>"в"</formula>
    </cfRule>
  </conditionalFormatting>
  <conditionalFormatting sqref="P4:Y45">
    <cfRule type="cellIs" dxfId="3164" priority="119" operator="equal">
      <formula>1</formula>
    </cfRule>
    <cfRule type="cellIs" dxfId="3163" priority="120" operator="equal">
      <formula>0</formula>
    </cfRule>
  </conditionalFormatting>
  <conditionalFormatting sqref="Y4:Y45">
    <cfRule type="cellIs" dxfId="3162" priority="118" operator="equal">
      <formula>2</formula>
    </cfRule>
  </conditionalFormatting>
  <conditionalFormatting sqref="Z4:Z45">
    <cfRule type="cellIs" dxfId="3161" priority="117" operator="lessThan">
      <formula>4</formula>
    </cfRule>
  </conditionalFormatting>
  <conditionalFormatting sqref="D46:O49">
    <cfRule type="cellIs" dxfId="3160" priority="111" operator="equal">
      <formula>3</formula>
    </cfRule>
    <cfRule type="cellIs" dxfId="3159" priority="112" operator="equal">
      <formula>4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>
    <pageSetUpPr fitToPage="1"/>
  </sheetPr>
  <dimension ref="A1:Q212"/>
  <sheetViews>
    <sheetView view="pageBreakPreview" zoomScale="90" zoomScaleNormal="80" zoomScaleSheetLayoutView="90" workbookViewId="0">
      <pane ySplit="2" topLeftCell="A3" activePane="bottomLeft" state="frozen"/>
      <selection pane="bottomLeft" activeCell="E21" sqref="E21"/>
    </sheetView>
  </sheetViews>
  <sheetFormatPr defaultRowHeight="12.75" x14ac:dyDescent="0.2"/>
  <cols>
    <col min="1" max="1" width="6" style="214" bestFit="1" customWidth="1"/>
    <col min="2" max="2" width="39.42578125" style="112" customWidth="1"/>
    <col min="3" max="3" width="9.85546875" style="117" bestFit="1" customWidth="1"/>
    <col min="4" max="4" width="27.7109375" style="58" customWidth="1"/>
    <col min="5" max="5" width="45.85546875" style="58" customWidth="1"/>
    <col min="6" max="6" width="9.140625" style="36"/>
    <col min="7" max="7" width="29.28515625" style="58" customWidth="1"/>
    <col min="8" max="8" width="9.140625" style="36"/>
    <col min="9" max="9" width="10.140625" style="36" customWidth="1"/>
    <col min="10" max="10" width="11.42578125" style="37" customWidth="1"/>
    <col min="11" max="11" width="11.140625" style="49" customWidth="1"/>
    <col min="12" max="12" width="16.42578125" style="36" customWidth="1"/>
    <col min="13" max="13" width="39.140625" style="36" bestFit="1" customWidth="1"/>
    <col min="14" max="14" width="10.42578125" style="36" customWidth="1"/>
    <col min="15" max="15" width="47" style="36" bestFit="1" customWidth="1"/>
    <col min="16" max="18" width="5" style="36" bestFit="1" customWidth="1"/>
    <col min="19" max="19" width="3.28515625" style="36" bestFit="1" customWidth="1"/>
    <col min="20" max="20" width="5" style="36" bestFit="1" customWidth="1"/>
    <col min="21" max="22" width="4" style="36" bestFit="1" customWidth="1"/>
    <col min="23" max="24" width="3" style="36" bestFit="1" customWidth="1"/>
    <col min="25" max="26" width="4" style="36" bestFit="1" customWidth="1"/>
    <col min="27" max="28" width="3" style="36" bestFit="1" customWidth="1"/>
    <col min="29" max="29" width="4" style="36" bestFit="1" customWidth="1"/>
    <col min="30" max="30" width="3.28515625" style="36" bestFit="1" customWidth="1"/>
    <col min="31" max="16384" width="9.140625" style="36"/>
  </cols>
  <sheetData>
    <row r="1" spans="1:17" ht="13.5" thickBot="1" x14ac:dyDescent="0.25">
      <c r="A1" s="214" t="s">
        <v>17</v>
      </c>
      <c r="B1" s="214" t="s">
        <v>3</v>
      </c>
      <c r="C1" s="116" t="s">
        <v>6</v>
      </c>
      <c r="D1" s="58" t="s">
        <v>217</v>
      </c>
      <c r="E1" s="58" t="s">
        <v>199</v>
      </c>
      <c r="F1" s="36" t="s">
        <v>18</v>
      </c>
      <c r="G1" s="58" t="s">
        <v>216</v>
      </c>
      <c r="J1" s="36"/>
      <c r="K1" s="36"/>
      <c r="M1" s="214" t="s">
        <v>3</v>
      </c>
      <c r="N1" s="36" t="s">
        <v>18</v>
      </c>
      <c r="O1" s="58" t="s">
        <v>216</v>
      </c>
    </row>
    <row r="2" spans="1:17" ht="18" thickBot="1" x14ac:dyDescent="0.35">
      <c r="B2" s="209"/>
      <c r="C2" s="210"/>
      <c r="D2" s="211"/>
      <c r="E2" s="211"/>
      <c r="F2" s="212"/>
      <c r="G2" s="211"/>
      <c r="I2" s="540" t="s">
        <v>6</v>
      </c>
      <c r="J2" s="38" t="s">
        <v>444</v>
      </c>
      <c r="K2" s="36"/>
      <c r="M2" s="211"/>
      <c r="N2" s="211"/>
      <c r="O2" s="211"/>
    </row>
    <row r="3" spans="1:17" ht="16.5" thickBot="1" x14ac:dyDescent="0.3">
      <c r="A3" s="215">
        <v>1</v>
      </c>
      <c r="B3" s="304" t="s">
        <v>269</v>
      </c>
      <c r="C3" s="59">
        <v>7</v>
      </c>
      <c r="D3" s="59"/>
      <c r="E3" s="213"/>
      <c r="F3" s="249">
        <f t="shared" ref="F3:F34" si="0">VLOOKUP(B3,$M$2:$N$392,2,FALSE)</f>
        <v>25557</v>
      </c>
      <c r="G3" s="250" t="str">
        <f t="shared" ref="G3:G34" si="1">VLOOKUP(B3,$M$2:$O$392,3,FALSE)</f>
        <v>кассир-консультант</v>
      </c>
      <c r="I3" s="535">
        <v>1</v>
      </c>
      <c r="J3" s="541">
        <f>COUNTIF(C$3:C$122,I3)+J15</f>
        <v>5</v>
      </c>
      <c r="K3" s="543">
        <f t="shared" ref="K3:K8" si="2">J3+J9</f>
        <v>10</v>
      </c>
      <c r="L3" s="36" t="s">
        <v>449</v>
      </c>
      <c r="M3" s="523" t="s">
        <v>326</v>
      </c>
      <c r="N3" s="69">
        <v>49545</v>
      </c>
      <c r="O3" s="70" t="s">
        <v>403</v>
      </c>
    </row>
    <row r="4" spans="1:17" ht="16.5" thickBot="1" x14ac:dyDescent="0.3">
      <c r="A4" s="215">
        <v>2</v>
      </c>
      <c r="B4" s="304" t="s">
        <v>270</v>
      </c>
      <c r="C4" s="59">
        <v>7</v>
      </c>
      <c r="D4" s="59" t="s">
        <v>8</v>
      </c>
      <c r="E4" s="213"/>
      <c r="F4" s="249">
        <f t="shared" si="0"/>
        <v>812</v>
      </c>
      <c r="G4" s="250" t="str">
        <f t="shared" si="1"/>
        <v>кассир-консультант</v>
      </c>
      <c r="I4" s="537">
        <v>2</v>
      </c>
      <c r="J4" s="541">
        <f>COUNTIF(C$3:C$122,I4)+J16</f>
        <v>5</v>
      </c>
      <c r="K4" s="543">
        <f t="shared" si="2"/>
        <v>8</v>
      </c>
      <c r="L4" s="36" t="s">
        <v>450</v>
      </c>
      <c r="M4" s="522" t="s">
        <v>269</v>
      </c>
      <c r="N4" s="69">
        <v>25557</v>
      </c>
      <c r="O4" s="70" t="s">
        <v>403</v>
      </c>
    </row>
    <row r="5" spans="1:17" ht="16.5" thickBot="1" x14ac:dyDescent="0.3">
      <c r="A5" s="215">
        <v>3</v>
      </c>
      <c r="B5" s="248" t="s">
        <v>271</v>
      </c>
      <c r="C5" s="59">
        <v>12</v>
      </c>
      <c r="D5" s="59"/>
      <c r="E5" s="213"/>
      <c r="F5" s="249">
        <f t="shared" si="0"/>
        <v>30228</v>
      </c>
      <c r="G5" s="250" t="str">
        <f t="shared" si="1"/>
        <v>кассир-консультант</v>
      </c>
      <c r="I5" s="537">
        <v>3</v>
      </c>
      <c r="J5" s="541">
        <f t="shared" ref="J5:J20" si="3">COUNTIF(C$3:C$122,I5)</f>
        <v>5</v>
      </c>
      <c r="K5" s="543">
        <f t="shared" si="2"/>
        <v>8</v>
      </c>
      <c r="L5" s="36" t="s">
        <v>445</v>
      </c>
      <c r="M5" s="515" t="s">
        <v>327</v>
      </c>
      <c r="N5" s="69">
        <v>11946</v>
      </c>
      <c r="O5" s="70" t="s">
        <v>403</v>
      </c>
    </row>
    <row r="6" spans="1:17" ht="16.5" thickBot="1" x14ac:dyDescent="0.3">
      <c r="A6" s="215">
        <v>4</v>
      </c>
      <c r="B6" s="304" t="s">
        <v>272</v>
      </c>
      <c r="C6" s="59">
        <v>2</v>
      </c>
      <c r="D6" s="59" t="s">
        <v>273</v>
      </c>
      <c r="E6" s="213"/>
      <c r="F6" s="249">
        <f t="shared" si="0"/>
        <v>41717</v>
      </c>
      <c r="G6" s="250" t="str">
        <f t="shared" si="1"/>
        <v>кассир-консультант</v>
      </c>
      <c r="I6" s="537">
        <v>4</v>
      </c>
      <c r="J6" s="542">
        <f t="shared" si="3"/>
        <v>4</v>
      </c>
      <c r="K6" s="543">
        <f t="shared" si="2"/>
        <v>8</v>
      </c>
      <c r="L6" s="36" t="s">
        <v>446</v>
      </c>
      <c r="M6" s="522" t="s">
        <v>270</v>
      </c>
      <c r="N6" s="69">
        <v>812</v>
      </c>
      <c r="O6" s="70" t="s">
        <v>403</v>
      </c>
      <c r="Q6" s="51"/>
    </row>
    <row r="7" spans="1:17" ht="16.5" thickBot="1" x14ac:dyDescent="0.3">
      <c r="A7" s="215">
        <v>5</v>
      </c>
      <c r="B7" s="304" t="s">
        <v>274</v>
      </c>
      <c r="C7" s="59">
        <v>3</v>
      </c>
      <c r="D7" s="59"/>
      <c r="E7" s="213"/>
      <c r="F7" s="249">
        <f t="shared" si="0"/>
        <v>4010</v>
      </c>
      <c r="G7" s="250" t="str">
        <f t="shared" si="1"/>
        <v>кассир-консультант</v>
      </c>
      <c r="I7" s="537">
        <v>5</v>
      </c>
      <c r="J7" s="541">
        <f t="shared" si="3"/>
        <v>4</v>
      </c>
      <c r="K7" s="543">
        <f t="shared" si="2"/>
        <v>7</v>
      </c>
      <c r="L7" s="36" t="s">
        <v>447</v>
      </c>
      <c r="M7" s="515" t="s">
        <v>330</v>
      </c>
      <c r="N7" s="69">
        <v>14348</v>
      </c>
      <c r="O7" s="70" t="s">
        <v>404</v>
      </c>
    </row>
    <row r="8" spans="1:17" ht="16.5" thickBot="1" x14ac:dyDescent="0.3">
      <c r="A8" s="215">
        <v>6</v>
      </c>
      <c r="B8" s="304" t="s">
        <v>275</v>
      </c>
      <c r="C8" s="59">
        <v>1</v>
      </c>
      <c r="D8" s="59" t="s">
        <v>10</v>
      </c>
      <c r="E8" s="213"/>
      <c r="F8" s="249">
        <f t="shared" si="0"/>
        <v>867</v>
      </c>
      <c r="G8" s="250" t="str">
        <f t="shared" si="1"/>
        <v>кассир-консультант</v>
      </c>
      <c r="I8" s="537">
        <v>6</v>
      </c>
      <c r="J8" s="541">
        <f t="shared" si="3"/>
        <v>4</v>
      </c>
      <c r="K8" s="543">
        <f t="shared" si="2"/>
        <v>9</v>
      </c>
      <c r="L8" s="36" t="s">
        <v>448</v>
      </c>
      <c r="M8" s="522" t="s">
        <v>405</v>
      </c>
      <c r="N8" s="69">
        <v>25929</v>
      </c>
      <c r="O8" s="70" t="s">
        <v>403</v>
      </c>
    </row>
    <row r="9" spans="1:17" ht="16.5" thickBot="1" x14ac:dyDescent="0.3">
      <c r="A9" s="215">
        <v>7</v>
      </c>
      <c r="B9" s="216" t="s">
        <v>276</v>
      </c>
      <c r="C9" s="59">
        <v>4</v>
      </c>
      <c r="D9" s="59" t="s">
        <v>481</v>
      </c>
      <c r="E9" s="213"/>
      <c r="F9" s="249">
        <f t="shared" si="0"/>
        <v>1401</v>
      </c>
      <c r="G9" s="250" t="str">
        <f t="shared" si="1"/>
        <v>кассир-консультант</v>
      </c>
      <c r="I9" s="537">
        <v>7</v>
      </c>
      <c r="J9" s="536">
        <f t="shared" si="3"/>
        <v>5</v>
      </c>
      <c r="K9" s="36">
        <v>1</v>
      </c>
      <c r="M9" s="521" t="s">
        <v>464</v>
      </c>
      <c r="N9" s="69">
        <v>49670</v>
      </c>
      <c r="O9" s="70" t="s">
        <v>403</v>
      </c>
    </row>
    <row r="10" spans="1:17" ht="16.5" thickBot="1" x14ac:dyDescent="0.3">
      <c r="A10" s="215">
        <v>8</v>
      </c>
      <c r="B10" s="248" t="s">
        <v>277</v>
      </c>
      <c r="C10" s="59">
        <v>14</v>
      </c>
      <c r="D10" s="59"/>
      <c r="E10" s="213" t="s">
        <v>278</v>
      </c>
      <c r="F10" s="249">
        <f t="shared" si="0"/>
        <v>38165</v>
      </c>
      <c r="G10" s="250" t="str">
        <f t="shared" si="1"/>
        <v>кассир-консультант</v>
      </c>
      <c r="I10" s="537">
        <v>8</v>
      </c>
      <c r="J10" s="536">
        <f t="shared" si="3"/>
        <v>3</v>
      </c>
      <c r="K10" s="632">
        <v>2</v>
      </c>
      <c r="M10" s="521" t="s">
        <v>331</v>
      </c>
      <c r="N10" s="69">
        <v>5161</v>
      </c>
      <c r="O10" s="70" t="s">
        <v>403</v>
      </c>
    </row>
    <row r="11" spans="1:17" ht="16.5" thickBot="1" x14ac:dyDescent="0.3">
      <c r="A11" s="215">
        <v>9</v>
      </c>
      <c r="B11" s="216" t="s">
        <v>279</v>
      </c>
      <c r="C11" s="59">
        <v>3</v>
      </c>
      <c r="D11" s="59" t="s">
        <v>430</v>
      </c>
      <c r="E11" s="213"/>
      <c r="F11" s="249">
        <f t="shared" si="0"/>
        <v>13332</v>
      </c>
      <c r="G11" s="250" t="str">
        <f t="shared" si="1"/>
        <v>кассир-консультант</v>
      </c>
      <c r="I11" s="537">
        <v>9</v>
      </c>
      <c r="J11" s="536">
        <f t="shared" si="3"/>
        <v>3</v>
      </c>
      <c r="K11" s="36">
        <v>3</v>
      </c>
      <c r="M11" s="513" t="s">
        <v>334</v>
      </c>
      <c r="N11" s="633">
        <v>50227</v>
      </c>
      <c r="O11" s="70" t="s">
        <v>403</v>
      </c>
    </row>
    <row r="12" spans="1:17" ht="16.5" thickBot="1" x14ac:dyDescent="0.3">
      <c r="A12" s="215">
        <v>10</v>
      </c>
      <c r="B12" s="248" t="s">
        <v>280</v>
      </c>
      <c r="C12" s="59">
        <v>5</v>
      </c>
      <c r="D12" s="59" t="s">
        <v>281</v>
      </c>
      <c r="E12" s="213"/>
      <c r="F12" s="249">
        <f t="shared" si="0"/>
        <v>21942</v>
      </c>
      <c r="G12" s="250" t="str">
        <f t="shared" si="1"/>
        <v>кассир-консультант</v>
      </c>
      <c r="I12" s="537">
        <v>10</v>
      </c>
      <c r="J12" s="536">
        <f t="shared" si="3"/>
        <v>4</v>
      </c>
      <c r="K12" s="632">
        <v>4</v>
      </c>
      <c r="M12" s="522" t="s">
        <v>271</v>
      </c>
      <c r="N12" s="69">
        <v>30228</v>
      </c>
      <c r="O12" s="70" t="s">
        <v>403</v>
      </c>
    </row>
    <row r="13" spans="1:17" ht="16.5" thickBot="1" x14ac:dyDescent="0.3">
      <c r="A13" s="215">
        <v>11</v>
      </c>
      <c r="B13" s="216" t="s">
        <v>282</v>
      </c>
      <c r="C13" s="59">
        <v>6</v>
      </c>
      <c r="D13" s="59" t="s">
        <v>283</v>
      </c>
      <c r="E13" s="213"/>
      <c r="F13" s="249">
        <f t="shared" si="0"/>
        <v>780</v>
      </c>
      <c r="G13" s="250" t="str">
        <f t="shared" si="1"/>
        <v>кассир-консультант</v>
      </c>
      <c r="I13" s="537">
        <v>11</v>
      </c>
      <c r="J13" s="536">
        <f t="shared" si="3"/>
        <v>3</v>
      </c>
      <c r="K13" s="36">
        <v>5</v>
      </c>
      <c r="M13" s="522" t="s">
        <v>333</v>
      </c>
      <c r="N13" s="69">
        <v>7285</v>
      </c>
      <c r="O13" s="70" t="s">
        <v>403</v>
      </c>
    </row>
    <row r="14" spans="1:17" ht="16.5" thickBot="1" x14ac:dyDescent="0.3">
      <c r="A14" s="215">
        <v>12</v>
      </c>
      <c r="B14" s="216" t="s">
        <v>284</v>
      </c>
      <c r="C14" s="59">
        <v>9</v>
      </c>
      <c r="D14" s="59"/>
      <c r="E14" s="213"/>
      <c r="F14" s="249">
        <f t="shared" si="0"/>
        <v>41567</v>
      </c>
      <c r="G14" s="250" t="str">
        <f t="shared" si="1"/>
        <v>кассир-консультант</v>
      </c>
      <c r="I14" s="546">
        <v>12</v>
      </c>
      <c r="J14" s="538">
        <f t="shared" si="3"/>
        <v>5</v>
      </c>
      <c r="K14" s="36">
        <v>6</v>
      </c>
      <c r="M14" s="514" t="s">
        <v>473</v>
      </c>
      <c r="N14" s="119">
        <v>42930</v>
      </c>
      <c r="O14" s="70" t="s">
        <v>403</v>
      </c>
    </row>
    <row r="15" spans="1:17" ht="16.5" thickBot="1" x14ac:dyDescent="0.3">
      <c r="A15" s="215">
        <v>13</v>
      </c>
      <c r="B15" s="216" t="s">
        <v>285</v>
      </c>
      <c r="C15" s="59">
        <v>16</v>
      </c>
      <c r="D15" s="59" t="s">
        <v>480</v>
      </c>
      <c r="E15" s="213" t="s">
        <v>286</v>
      </c>
      <c r="F15" s="249">
        <f t="shared" si="0"/>
        <v>748</v>
      </c>
      <c r="G15" s="250" t="str">
        <f t="shared" si="1"/>
        <v>администратор сервисного центра</v>
      </c>
      <c r="I15" s="547">
        <v>13</v>
      </c>
      <c r="J15" s="544">
        <f t="shared" si="3"/>
        <v>2</v>
      </c>
      <c r="K15" s="539" t="s">
        <v>451</v>
      </c>
      <c r="M15" s="513" t="s">
        <v>336</v>
      </c>
      <c r="N15" s="524">
        <v>50220</v>
      </c>
      <c r="O15" s="70" t="s">
        <v>403</v>
      </c>
    </row>
    <row r="16" spans="1:17" ht="16.5" thickBot="1" x14ac:dyDescent="0.3">
      <c r="A16" s="215">
        <v>14</v>
      </c>
      <c r="B16" s="216" t="s">
        <v>287</v>
      </c>
      <c r="C16" s="59">
        <v>6</v>
      </c>
      <c r="D16" s="59" t="s">
        <v>479</v>
      </c>
      <c r="E16" s="213"/>
      <c r="F16" s="249">
        <f t="shared" si="0"/>
        <v>1404</v>
      </c>
      <c r="G16" s="250" t="str">
        <f t="shared" si="1"/>
        <v>кассир-консультант</v>
      </c>
      <c r="I16" s="548">
        <v>14</v>
      </c>
      <c r="J16" s="544">
        <f t="shared" si="3"/>
        <v>2</v>
      </c>
      <c r="K16" s="539" t="s">
        <v>443</v>
      </c>
      <c r="M16" s="522" t="s">
        <v>272</v>
      </c>
      <c r="N16" s="69">
        <v>41717</v>
      </c>
      <c r="O16" s="70" t="s">
        <v>403</v>
      </c>
    </row>
    <row r="17" spans="1:15" ht="16.5" thickBot="1" x14ac:dyDescent="0.3">
      <c r="A17" s="215">
        <v>15</v>
      </c>
      <c r="B17" s="216" t="s">
        <v>288</v>
      </c>
      <c r="C17" s="59">
        <v>16</v>
      </c>
      <c r="D17" s="59"/>
      <c r="E17" s="213" t="s">
        <v>289</v>
      </c>
      <c r="F17" s="249">
        <f t="shared" si="0"/>
        <v>1062</v>
      </c>
      <c r="G17" s="250" t="str">
        <f t="shared" si="1"/>
        <v>кассир-консультант</v>
      </c>
      <c r="I17" s="548">
        <v>15</v>
      </c>
      <c r="J17" s="544">
        <f t="shared" si="3"/>
        <v>2</v>
      </c>
      <c r="K17" s="539" t="s">
        <v>459</v>
      </c>
      <c r="M17" s="515" t="s">
        <v>337</v>
      </c>
      <c r="N17" s="69">
        <v>1033</v>
      </c>
      <c r="O17" s="70" t="s">
        <v>403</v>
      </c>
    </row>
    <row r="18" spans="1:15" ht="16.5" thickBot="1" x14ac:dyDescent="0.3">
      <c r="A18" s="215">
        <v>16</v>
      </c>
      <c r="B18" s="216" t="s">
        <v>290</v>
      </c>
      <c r="C18" s="59">
        <v>1</v>
      </c>
      <c r="D18" s="59" t="s">
        <v>434</v>
      </c>
      <c r="E18" s="213"/>
      <c r="F18" s="249">
        <f t="shared" si="0"/>
        <v>3571</v>
      </c>
      <c r="G18" s="250" t="str">
        <f t="shared" si="1"/>
        <v>кассир-консультант</v>
      </c>
      <c r="I18" s="548">
        <v>16</v>
      </c>
      <c r="J18" s="544">
        <f t="shared" si="3"/>
        <v>4</v>
      </c>
      <c r="K18" s="36"/>
      <c r="M18" s="522" t="s">
        <v>274</v>
      </c>
      <c r="N18" s="69">
        <v>4010</v>
      </c>
      <c r="O18" s="70" t="s">
        <v>403</v>
      </c>
    </row>
    <row r="19" spans="1:15" ht="16.5" thickBot="1" x14ac:dyDescent="0.3">
      <c r="A19" s="215">
        <v>17</v>
      </c>
      <c r="B19" s="216" t="s">
        <v>291</v>
      </c>
      <c r="C19" s="59">
        <v>10</v>
      </c>
      <c r="D19" s="59"/>
      <c r="E19" s="213"/>
      <c r="F19" s="249">
        <f t="shared" si="0"/>
        <v>32195</v>
      </c>
      <c r="G19" s="250" t="str">
        <f t="shared" si="1"/>
        <v>кассир-консультант</v>
      </c>
      <c r="I19" s="548">
        <v>17</v>
      </c>
      <c r="J19" s="544">
        <f t="shared" si="3"/>
        <v>4</v>
      </c>
      <c r="K19" s="36"/>
      <c r="M19" s="522" t="s">
        <v>275</v>
      </c>
      <c r="N19" s="69">
        <v>867</v>
      </c>
      <c r="O19" s="70" t="s">
        <v>403</v>
      </c>
    </row>
    <row r="20" spans="1:15" ht="15.75" x14ac:dyDescent="0.25">
      <c r="A20" s="215">
        <v>18</v>
      </c>
      <c r="B20" s="248" t="s">
        <v>292</v>
      </c>
      <c r="C20" s="59">
        <v>11</v>
      </c>
      <c r="D20" s="59"/>
      <c r="E20" s="213"/>
      <c r="F20" s="249">
        <f t="shared" si="0"/>
        <v>30239</v>
      </c>
      <c r="G20" s="250" t="str">
        <f t="shared" si="1"/>
        <v>кассир-консультант</v>
      </c>
      <c r="I20" s="548">
        <v>18</v>
      </c>
      <c r="J20" s="544">
        <f t="shared" si="3"/>
        <v>1</v>
      </c>
      <c r="K20" s="632"/>
      <c r="M20" s="515" t="s">
        <v>338</v>
      </c>
      <c r="N20" s="69">
        <v>21704</v>
      </c>
      <c r="O20" s="70" t="s">
        <v>403</v>
      </c>
    </row>
    <row r="21" spans="1:15" ht="16.5" thickBot="1" x14ac:dyDescent="0.3">
      <c r="A21" s="215">
        <v>19</v>
      </c>
      <c r="B21" s="216" t="s">
        <v>293</v>
      </c>
      <c r="C21" s="59">
        <v>2</v>
      </c>
      <c r="D21" s="59" t="s">
        <v>10</v>
      </c>
      <c r="E21" s="213"/>
      <c r="F21" s="249">
        <f t="shared" si="0"/>
        <v>5280</v>
      </c>
      <c r="G21" s="250" t="str">
        <f t="shared" si="1"/>
        <v>кассир-консультант</v>
      </c>
      <c r="I21" s="548">
        <v>19</v>
      </c>
      <c r="J21" s="545">
        <f t="shared" ref="J21:J34" si="4">COUNTIF(C$3:C$93,I21)</f>
        <v>1</v>
      </c>
      <c r="K21" s="36"/>
      <c r="M21" s="515" t="s">
        <v>339</v>
      </c>
      <c r="N21" s="69">
        <v>34918</v>
      </c>
      <c r="O21" s="70" t="s">
        <v>403</v>
      </c>
    </row>
    <row r="22" spans="1:15" ht="16.5" thickBot="1" x14ac:dyDescent="0.3">
      <c r="A22" s="215">
        <v>20</v>
      </c>
      <c r="B22" s="216" t="s">
        <v>294</v>
      </c>
      <c r="C22" s="59">
        <v>14</v>
      </c>
      <c r="D22" s="59"/>
      <c r="E22" s="213" t="s">
        <v>295</v>
      </c>
      <c r="F22" s="249">
        <f t="shared" si="0"/>
        <v>20907</v>
      </c>
      <c r="G22" s="250" t="str">
        <f t="shared" si="1"/>
        <v>кассир-консультант</v>
      </c>
      <c r="I22" s="548">
        <v>20</v>
      </c>
      <c r="J22" s="545">
        <f t="shared" si="4"/>
        <v>0</v>
      </c>
      <c r="K22" s="36"/>
      <c r="M22" s="515" t="s">
        <v>340</v>
      </c>
      <c r="N22" s="69">
        <v>23991</v>
      </c>
      <c r="O22" s="70" t="s">
        <v>403</v>
      </c>
    </row>
    <row r="23" spans="1:15" ht="16.5" thickBot="1" x14ac:dyDescent="0.3">
      <c r="A23" s="215">
        <v>21</v>
      </c>
      <c r="B23" s="216" t="s">
        <v>296</v>
      </c>
      <c r="C23" s="59">
        <v>4</v>
      </c>
      <c r="D23" s="59" t="s">
        <v>297</v>
      </c>
      <c r="E23" s="213"/>
      <c r="F23" s="249">
        <f t="shared" si="0"/>
        <v>10414</v>
      </c>
      <c r="G23" s="250" t="str">
        <f t="shared" si="1"/>
        <v>техник-консультант</v>
      </c>
      <c r="I23" s="548">
        <v>21</v>
      </c>
      <c r="J23" s="545">
        <f t="shared" si="4"/>
        <v>1</v>
      </c>
      <c r="K23" s="36"/>
      <c r="M23" s="515" t="s">
        <v>406</v>
      </c>
      <c r="N23" s="69">
        <v>703</v>
      </c>
      <c r="O23" s="70" t="s">
        <v>403</v>
      </c>
    </row>
    <row r="24" spans="1:15" ht="16.5" thickBot="1" x14ac:dyDescent="0.3">
      <c r="A24" s="215">
        <v>22</v>
      </c>
      <c r="B24" s="216" t="s">
        <v>298</v>
      </c>
      <c r="C24" s="59">
        <v>12</v>
      </c>
      <c r="D24" s="59"/>
      <c r="E24" s="220"/>
      <c r="F24" s="249">
        <f t="shared" si="0"/>
        <v>5610</v>
      </c>
      <c r="G24" s="250" t="str">
        <f t="shared" si="1"/>
        <v>кассир-консультант</v>
      </c>
      <c r="I24" s="548">
        <v>22</v>
      </c>
      <c r="J24" s="545">
        <f t="shared" si="4"/>
        <v>1</v>
      </c>
      <c r="K24" s="36"/>
      <c r="M24" s="515" t="s">
        <v>342</v>
      </c>
      <c r="N24" s="69">
        <v>45600</v>
      </c>
      <c r="O24" s="70" t="s">
        <v>403</v>
      </c>
    </row>
    <row r="25" spans="1:15" ht="16.5" thickBot="1" x14ac:dyDescent="0.3">
      <c r="A25" s="215">
        <v>23</v>
      </c>
      <c r="B25" s="216" t="s">
        <v>299</v>
      </c>
      <c r="C25" s="59">
        <v>8</v>
      </c>
      <c r="D25" s="59"/>
      <c r="E25" s="213"/>
      <c r="F25" s="249">
        <f t="shared" si="0"/>
        <v>41948</v>
      </c>
      <c r="G25" s="250" t="str">
        <f t="shared" si="1"/>
        <v>кассир-консультант</v>
      </c>
      <c r="I25" s="548">
        <v>23</v>
      </c>
      <c r="J25" s="545">
        <f t="shared" si="4"/>
        <v>1</v>
      </c>
      <c r="K25" s="36"/>
      <c r="M25" s="522" t="s">
        <v>276</v>
      </c>
      <c r="N25" s="69">
        <v>1401</v>
      </c>
      <c r="O25" s="70" t="s">
        <v>403</v>
      </c>
    </row>
    <row r="26" spans="1:15" ht="24.75" thickBot="1" x14ac:dyDescent="0.3">
      <c r="A26" s="215">
        <v>24</v>
      </c>
      <c r="B26" s="216" t="s">
        <v>300</v>
      </c>
      <c r="C26" s="59">
        <v>16</v>
      </c>
      <c r="D26" s="59"/>
      <c r="E26" s="213" t="s">
        <v>301</v>
      </c>
      <c r="F26" s="249">
        <f t="shared" si="0"/>
        <v>28994</v>
      </c>
      <c r="G26" s="250" t="str">
        <f t="shared" si="1"/>
        <v>кассир-консультант</v>
      </c>
      <c r="I26" s="548">
        <v>24</v>
      </c>
      <c r="J26" s="545">
        <f t="shared" si="4"/>
        <v>1</v>
      </c>
      <c r="K26" s="36"/>
      <c r="M26" s="515" t="s">
        <v>344</v>
      </c>
      <c r="N26" s="69">
        <v>24478</v>
      </c>
      <c r="O26" s="70" t="s">
        <v>403</v>
      </c>
    </row>
    <row r="27" spans="1:15" ht="16.5" thickBot="1" x14ac:dyDescent="0.3">
      <c r="A27" s="215">
        <v>25</v>
      </c>
      <c r="B27" s="248" t="s">
        <v>302</v>
      </c>
      <c r="C27" s="59">
        <v>4</v>
      </c>
      <c r="D27" s="59"/>
      <c r="E27" s="213"/>
      <c r="F27" s="249">
        <f t="shared" si="0"/>
        <v>25641</v>
      </c>
      <c r="G27" s="250" t="str">
        <f t="shared" si="1"/>
        <v>кассир-консультант</v>
      </c>
      <c r="I27" s="548">
        <v>25</v>
      </c>
      <c r="J27" s="545">
        <f t="shared" si="4"/>
        <v>1</v>
      </c>
      <c r="K27" s="632"/>
      <c r="M27" s="522" t="s">
        <v>277</v>
      </c>
      <c r="N27" s="69">
        <v>38165</v>
      </c>
      <c r="O27" s="70" t="s">
        <v>403</v>
      </c>
    </row>
    <row r="28" spans="1:15" ht="16.5" thickBot="1" x14ac:dyDescent="0.3">
      <c r="A28" s="215">
        <v>26</v>
      </c>
      <c r="B28" s="216" t="s">
        <v>303</v>
      </c>
      <c r="C28" s="59">
        <v>8</v>
      </c>
      <c r="D28" s="59" t="s">
        <v>483</v>
      </c>
      <c r="E28" s="213"/>
      <c r="F28" s="249">
        <f t="shared" si="0"/>
        <v>5221</v>
      </c>
      <c r="G28" s="250" t="str">
        <f t="shared" si="1"/>
        <v>кассир-консультант</v>
      </c>
      <c r="I28" s="548">
        <v>26</v>
      </c>
      <c r="J28" s="545">
        <f t="shared" si="4"/>
        <v>1</v>
      </c>
      <c r="K28" s="36"/>
      <c r="M28" s="522" t="s">
        <v>407</v>
      </c>
      <c r="N28" s="69">
        <v>37447</v>
      </c>
      <c r="O28" s="70" t="s">
        <v>403</v>
      </c>
    </row>
    <row r="29" spans="1:15" ht="16.5" thickBot="1" x14ac:dyDescent="0.3">
      <c r="A29" s="215">
        <v>27</v>
      </c>
      <c r="B29" s="216" t="s">
        <v>304</v>
      </c>
      <c r="C29" s="59">
        <v>8</v>
      </c>
      <c r="D29" s="59"/>
      <c r="E29" s="213"/>
      <c r="F29" s="249">
        <f t="shared" si="0"/>
        <v>21204</v>
      </c>
      <c r="G29" s="250" t="str">
        <f t="shared" si="1"/>
        <v>кассир-консультант</v>
      </c>
      <c r="I29" s="548">
        <v>27</v>
      </c>
      <c r="J29" s="545">
        <f t="shared" si="4"/>
        <v>1</v>
      </c>
      <c r="K29" s="36"/>
      <c r="M29" s="522" t="s">
        <v>279</v>
      </c>
      <c r="N29" s="69">
        <v>13332</v>
      </c>
      <c r="O29" s="70" t="s">
        <v>403</v>
      </c>
    </row>
    <row r="30" spans="1:15" ht="16.5" thickBot="1" x14ac:dyDescent="0.3">
      <c r="A30" s="215">
        <v>28</v>
      </c>
      <c r="B30" s="216" t="s">
        <v>306</v>
      </c>
      <c r="C30" s="59">
        <v>18</v>
      </c>
      <c r="D30" s="59"/>
      <c r="E30" s="213"/>
      <c r="F30" s="249">
        <f t="shared" si="0"/>
        <v>2185</v>
      </c>
      <c r="G30" s="250" t="str">
        <f t="shared" si="1"/>
        <v>кассир-консультант</v>
      </c>
      <c r="I30" s="548">
        <v>28</v>
      </c>
      <c r="J30" s="545">
        <f t="shared" si="4"/>
        <v>1</v>
      </c>
      <c r="K30" s="36"/>
      <c r="M30" s="515" t="s">
        <v>345</v>
      </c>
      <c r="N30" s="69">
        <v>21718</v>
      </c>
      <c r="O30" s="70" t="s">
        <v>403</v>
      </c>
    </row>
    <row r="31" spans="1:15" ht="24.75" thickBot="1" x14ac:dyDescent="0.3">
      <c r="A31" s="215">
        <v>29</v>
      </c>
      <c r="B31" s="216" t="s">
        <v>307</v>
      </c>
      <c r="C31" s="59">
        <v>15</v>
      </c>
      <c r="D31" s="59" t="s">
        <v>308</v>
      </c>
      <c r="E31" s="213" t="s">
        <v>309</v>
      </c>
      <c r="F31" s="249">
        <f t="shared" si="0"/>
        <v>28337</v>
      </c>
      <c r="G31" s="250" t="str">
        <f t="shared" si="1"/>
        <v>кассир-консультант</v>
      </c>
      <c r="I31" s="548">
        <v>29</v>
      </c>
      <c r="J31" s="545">
        <f t="shared" si="4"/>
        <v>1</v>
      </c>
      <c r="K31" s="36"/>
      <c r="M31" s="515" t="s">
        <v>348</v>
      </c>
      <c r="N31" s="69">
        <v>1163</v>
      </c>
      <c r="O31" s="70" t="s">
        <v>403</v>
      </c>
    </row>
    <row r="32" spans="1:15" ht="16.5" thickBot="1" x14ac:dyDescent="0.3">
      <c r="A32" s="215">
        <v>30</v>
      </c>
      <c r="B32" s="216" t="s">
        <v>311</v>
      </c>
      <c r="C32" s="59">
        <v>19</v>
      </c>
      <c r="D32" s="59"/>
      <c r="E32" s="213" t="s">
        <v>312</v>
      </c>
      <c r="F32" s="249">
        <f t="shared" si="0"/>
        <v>5474</v>
      </c>
      <c r="G32" s="250" t="str">
        <f t="shared" si="1"/>
        <v>кассир-консультант</v>
      </c>
      <c r="I32" s="548">
        <v>30</v>
      </c>
      <c r="J32" s="545">
        <f t="shared" si="4"/>
        <v>1</v>
      </c>
      <c r="K32" s="36"/>
      <c r="M32" s="525" t="s">
        <v>408</v>
      </c>
      <c r="N32" s="69">
        <v>49568</v>
      </c>
      <c r="O32" s="70" t="s">
        <v>403</v>
      </c>
    </row>
    <row r="33" spans="1:15" ht="16.5" thickBot="1" x14ac:dyDescent="0.3">
      <c r="A33" s="215">
        <v>31</v>
      </c>
      <c r="B33" s="216" t="s">
        <v>313</v>
      </c>
      <c r="C33" s="59">
        <v>15</v>
      </c>
      <c r="D33" s="59"/>
      <c r="E33" s="213" t="s">
        <v>314</v>
      </c>
      <c r="F33" s="249">
        <f t="shared" si="0"/>
        <v>29532</v>
      </c>
      <c r="G33" s="250" t="str">
        <f t="shared" si="1"/>
        <v>кассир-консультант</v>
      </c>
      <c r="I33" s="548">
        <v>31</v>
      </c>
      <c r="J33" s="545">
        <f t="shared" si="4"/>
        <v>0</v>
      </c>
      <c r="K33" s="36"/>
      <c r="M33" s="522" t="s">
        <v>280</v>
      </c>
      <c r="N33" s="69">
        <v>21942</v>
      </c>
      <c r="O33" s="70" t="s">
        <v>403</v>
      </c>
    </row>
    <row r="34" spans="1:15" ht="24.75" thickBot="1" x14ac:dyDescent="0.3">
      <c r="A34" s="215">
        <v>32</v>
      </c>
      <c r="B34" s="216" t="s">
        <v>315</v>
      </c>
      <c r="C34" s="59">
        <v>17</v>
      </c>
      <c r="D34" s="59"/>
      <c r="E34" s="213" t="s">
        <v>316</v>
      </c>
      <c r="F34" s="249">
        <f t="shared" si="0"/>
        <v>8530</v>
      </c>
      <c r="G34" s="250" t="str">
        <f t="shared" si="1"/>
        <v>кассир-консультант</v>
      </c>
      <c r="I34" s="549">
        <v>32</v>
      </c>
      <c r="J34" s="545">
        <f t="shared" si="4"/>
        <v>14</v>
      </c>
      <c r="K34" s="36"/>
      <c r="M34" s="522" t="s">
        <v>282</v>
      </c>
      <c r="N34" s="69">
        <v>780</v>
      </c>
      <c r="O34" s="70" t="s">
        <v>403</v>
      </c>
    </row>
    <row r="35" spans="1:15" ht="15.75" x14ac:dyDescent="0.25">
      <c r="A35" s="215">
        <v>33</v>
      </c>
      <c r="B35" s="216" t="s">
        <v>317</v>
      </c>
      <c r="C35" s="59">
        <v>3</v>
      </c>
      <c r="D35" s="59"/>
      <c r="E35" s="213"/>
      <c r="F35" s="249">
        <f t="shared" ref="F35:F66" si="5">VLOOKUP(B35,$M$2:$N$392,2,FALSE)</f>
        <v>5085</v>
      </c>
      <c r="G35" s="250" t="str">
        <f t="shared" ref="G35:G66" si="6">VLOOKUP(B35,$M$2:$O$392,3,FALSE)</f>
        <v>кассир-консультант</v>
      </c>
      <c r="J35" s="36"/>
      <c r="K35" s="36"/>
      <c r="M35" s="522" t="s">
        <v>284</v>
      </c>
      <c r="N35" s="69">
        <v>41567</v>
      </c>
      <c r="O35" s="70" t="s">
        <v>403</v>
      </c>
    </row>
    <row r="36" spans="1:15" ht="15.75" x14ac:dyDescent="0.25">
      <c r="A36" s="215">
        <v>34</v>
      </c>
      <c r="B36" s="216" t="s">
        <v>318</v>
      </c>
      <c r="C36" s="59">
        <v>12</v>
      </c>
      <c r="D36" s="59" t="s">
        <v>308</v>
      </c>
      <c r="E36" s="213"/>
      <c r="F36" s="249">
        <f t="shared" si="5"/>
        <v>2698</v>
      </c>
      <c r="G36" s="250" t="str">
        <f t="shared" si="6"/>
        <v>кассир-консультант</v>
      </c>
      <c r="J36" s="36"/>
      <c r="K36" s="36"/>
      <c r="M36" s="515" t="s">
        <v>350</v>
      </c>
      <c r="N36" s="69">
        <v>45110</v>
      </c>
      <c r="O36" s="70" t="s">
        <v>403</v>
      </c>
    </row>
    <row r="37" spans="1:15" ht="15.75" x14ac:dyDescent="0.25">
      <c r="A37" s="215">
        <v>35</v>
      </c>
      <c r="B37" s="248" t="s">
        <v>319</v>
      </c>
      <c r="C37" s="59">
        <v>1</v>
      </c>
      <c r="D37" s="59" t="s">
        <v>308</v>
      </c>
      <c r="E37" s="213"/>
      <c r="F37" s="249">
        <f t="shared" si="5"/>
        <v>22635</v>
      </c>
      <c r="G37" s="250" t="str">
        <f t="shared" si="6"/>
        <v>кассир-консультант</v>
      </c>
      <c r="I37" s="632"/>
      <c r="J37" s="632"/>
      <c r="K37" s="632"/>
      <c r="M37" s="522" t="s">
        <v>409</v>
      </c>
      <c r="N37" s="69">
        <v>32560</v>
      </c>
      <c r="O37" s="70" t="s">
        <v>403</v>
      </c>
    </row>
    <row r="38" spans="1:15" ht="15.75" x14ac:dyDescent="0.25">
      <c r="A38" s="215">
        <v>36</v>
      </c>
      <c r="B38" s="216" t="s">
        <v>320</v>
      </c>
      <c r="C38" s="59">
        <v>2</v>
      </c>
      <c r="D38" s="59" t="s">
        <v>489</v>
      </c>
      <c r="E38" s="213"/>
      <c r="F38" s="249">
        <f t="shared" si="5"/>
        <v>14210</v>
      </c>
      <c r="G38" s="250" t="str">
        <f t="shared" si="6"/>
        <v>кассир-консультант</v>
      </c>
      <c r="J38" s="36"/>
      <c r="K38" s="36"/>
      <c r="M38" s="522" t="s">
        <v>285</v>
      </c>
      <c r="N38" s="69">
        <v>748</v>
      </c>
      <c r="O38" s="70" t="s">
        <v>410</v>
      </c>
    </row>
    <row r="39" spans="1:15" ht="15.75" x14ac:dyDescent="0.25">
      <c r="A39" s="215">
        <v>37</v>
      </c>
      <c r="B39" s="216" t="s">
        <v>321</v>
      </c>
      <c r="C39" s="59">
        <v>6</v>
      </c>
      <c r="D39" s="59"/>
      <c r="E39" s="213"/>
      <c r="F39" s="249">
        <f t="shared" si="5"/>
        <v>38744</v>
      </c>
      <c r="G39" s="250" t="str">
        <f t="shared" si="6"/>
        <v>кассир-консультант</v>
      </c>
      <c r="J39" s="36"/>
      <c r="K39" s="36"/>
      <c r="M39" s="522" t="s">
        <v>287</v>
      </c>
      <c r="N39" s="69">
        <v>1404</v>
      </c>
      <c r="O39" s="70" t="s">
        <v>403</v>
      </c>
    </row>
    <row r="40" spans="1:15" ht="15.75" x14ac:dyDescent="0.25">
      <c r="A40" s="215">
        <v>38</v>
      </c>
      <c r="B40" s="216" t="s">
        <v>322</v>
      </c>
      <c r="C40" s="59">
        <v>10</v>
      </c>
      <c r="D40" s="59" t="s">
        <v>323</v>
      </c>
      <c r="E40" s="213"/>
      <c r="F40" s="249">
        <f t="shared" si="5"/>
        <v>1498</v>
      </c>
      <c r="G40" s="250" t="str">
        <f t="shared" si="6"/>
        <v>кассир-консультант</v>
      </c>
      <c r="J40" s="36"/>
      <c r="K40" s="36"/>
      <c r="M40" s="515" t="s">
        <v>351</v>
      </c>
      <c r="N40" s="69">
        <v>8434</v>
      </c>
      <c r="O40" s="70" t="s">
        <v>403</v>
      </c>
    </row>
    <row r="41" spans="1:15" ht="15.75" x14ac:dyDescent="0.25">
      <c r="A41" s="215">
        <v>39</v>
      </c>
      <c r="B41" s="304" t="s">
        <v>325</v>
      </c>
      <c r="C41" s="59">
        <v>11</v>
      </c>
      <c r="D41" s="59" t="s">
        <v>10</v>
      </c>
      <c r="E41" s="220"/>
      <c r="F41" s="249">
        <f t="shared" si="5"/>
        <v>890</v>
      </c>
      <c r="G41" s="250" t="str">
        <f t="shared" si="6"/>
        <v>кассир-консультант</v>
      </c>
      <c r="J41" s="36"/>
      <c r="K41" s="36"/>
      <c r="M41" s="522" t="s">
        <v>288</v>
      </c>
      <c r="N41" s="69">
        <v>1062</v>
      </c>
      <c r="O41" s="70" t="s">
        <v>403</v>
      </c>
    </row>
    <row r="42" spans="1:15" ht="15.75" x14ac:dyDescent="0.25">
      <c r="A42" s="215">
        <v>40</v>
      </c>
      <c r="B42" s="513" t="s">
        <v>326</v>
      </c>
      <c r="C42" s="59">
        <v>12</v>
      </c>
      <c r="D42" s="59" t="s">
        <v>479</v>
      </c>
      <c r="E42" s="396"/>
      <c r="F42" s="249">
        <f t="shared" si="5"/>
        <v>49545</v>
      </c>
      <c r="G42" s="250" t="str">
        <f t="shared" si="6"/>
        <v>кассир-консультант</v>
      </c>
      <c r="I42" s="632"/>
      <c r="J42" s="632"/>
      <c r="K42" s="632"/>
      <c r="M42" s="522" t="s">
        <v>353</v>
      </c>
      <c r="N42" s="69">
        <v>17494</v>
      </c>
      <c r="O42" s="70" t="s">
        <v>403</v>
      </c>
    </row>
    <row r="43" spans="1:15" ht="36.75" x14ac:dyDescent="0.25">
      <c r="A43" s="215">
        <v>41</v>
      </c>
      <c r="B43" s="513" t="s">
        <v>327</v>
      </c>
      <c r="C43" s="59">
        <v>32</v>
      </c>
      <c r="D43" s="203" t="s">
        <v>490</v>
      </c>
      <c r="E43" s="213" t="s">
        <v>329</v>
      </c>
      <c r="F43" s="249">
        <f t="shared" si="5"/>
        <v>11946</v>
      </c>
      <c r="G43" s="250" t="str">
        <f t="shared" si="6"/>
        <v>кассир-консультант</v>
      </c>
      <c r="I43" s="632"/>
      <c r="J43" s="632"/>
      <c r="K43" s="632"/>
      <c r="M43" s="522" t="s">
        <v>290</v>
      </c>
      <c r="N43" s="69">
        <v>3571</v>
      </c>
      <c r="O43" s="70" t="s">
        <v>403</v>
      </c>
    </row>
    <row r="44" spans="1:15" ht="15.75" x14ac:dyDescent="0.25">
      <c r="A44" s="215">
        <v>42</v>
      </c>
      <c r="B44" s="631" t="s">
        <v>464</v>
      </c>
      <c r="C44" s="59">
        <v>9</v>
      </c>
      <c r="D44" s="59"/>
      <c r="E44" s="213"/>
      <c r="F44" s="249">
        <f t="shared" si="5"/>
        <v>49670</v>
      </c>
      <c r="G44" s="250" t="str">
        <f t="shared" si="6"/>
        <v>кассир-консультант</v>
      </c>
      <c r="I44" s="632"/>
      <c r="J44" s="632"/>
      <c r="K44" s="632"/>
      <c r="M44" s="522" t="s">
        <v>411</v>
      </c>
      <c r="N44" s="69">
        <v>21726</v>
      </c>
      <c r="O44" s="70" t="s">
        <v>403</v>
      </c>
    </row>
    <row r="45" spans="1:15" ht="15.75" x14ac:dyDescent="0.25">
      <c r="A45" s="215">
        <v>43</v>
      </c>
      <c r="B45" s="513" t="s">
        <v>331</v>
      </c>
      <c r="C45" s="59">
        <v>21</v>
      </c>
      <c r="D45" s="59"/>
      <c r="E45" s="213" t="s">
        <v>332</v>
      </c>
      <c r="F45" s="249">
        <f t="shared" si="5"/>
        <v>5161</v>
      </c>
      <c r="G45" s="250" t="str">
        <f t="shared" si="6"/>
        <v>кассир-консультант</v>
      </c>
      <c r="I45" s="632"/>
      <c r="J45" s="632"/>
      <c r="K45" s="632"/>
      <c r="M45" s="522" t="s">
        <v>411</v>
      </c>
      <c r="N45" s="69">
        <v>21726</v>
      </c>
      <c r="O45" s="70" t="s">
        <v>403</v>
      </c>
    </row>
    <row r="46" spans="1:15" ht="15.75" x14ac:dyDescent="0.25">
      <c r="A46" s="215">
        <v>44</v>
      </c>
      <c r="B46" s="631" t="s">
        <v>334</v>
      </c>
      <c r="C46" s="59">
        <v>13</v>
      </c>
      <c r="D46" s="456"/>
      <c r="E46" s="220" t="s">
        <v>335</v>
      </c>
      <c r="F46" s="249">
        <f t="shared" si="5"/>
        <v>50227</v>
      </c>
      <c r="G46" s="250" t="str">
        <f t="shared" si="6"/>
        <v>кассир-консультант</v>
      </c>
      <c r="I46" s="632"/>
      <c r="J46" s="632"/>
      <c r="K46" s="632"/>
      <c r="M46" s="515" t="s">
        <v>355</v>
      </c>
      <c r="N46" s="69">
        <v>1466</v>
      </c>
      <c r="O46" s="70" t="s">
        <v>403</v>
      </c>
    </row>
    <row r="47" spans="1:15" ht="15.75" x14ac:dyDescent="0.25">
      <c r="A47" s="215">
        <v>45</v>
      </c>
      <c r="B47" s="631" t="s">
        <v>473</v>
      </c>
      <c r="C47" s="59">
        <v>10</v>
      </c>
      <c r="D47" s="203" t="s">
        <v>308</v>
      </c>
      <c r="E47" s="213"/>
      <c r="F47" s="249">
        <f t="shared" si="5"/>
        <v>42930</v>
      </c>
      <c r="G47" s="250" t="str">
        <f t="shared" si="6"/>
        <v>кассир-консультант</v>
      </c>
      <c r="I47" s="632"/>
      <c r="J47" s="632"/>
      <c r="K47" s="36"/>
      <c r="M47" s="521" t="s">
        <v>357</v>
      </c>
      <c r="N47" s="69">
        <v>48894</v>
      </c>
      <c r="O47" s="70" t="s">
        <v>403</v>
      </c>
    </row>
    <row r="48" spans="1:15" ht="24.75" x14ac:dyDescent="0.25">
      <c r="A48" s="215">
        <v>46</v>
      </c>
      <c r="B48" s="513" t="s">
        <v>333</v>
      </c>
      <c r="C48" s="59">
        <v>23</v>
      </c>
      <c r="D48" s="203" t="s">
        <v>491</v>
      </c>
      <c r="E48" s="220" t="s">
        <v>492</v>
      </c>
      <c r="F48" s="249">
        <f t="shared" si="5"/>
        <v>7285</v>
      </c>
      <c r="G48" s="250" t="str">
        <f t="shared" si="6"/>
        <v>кассир-консультант</v>
      </c>
      <c r="I48" s="632"/>
      <c r="J48" s="632"/>
      <c r="K48" s="632"/>
      <c r="M48" s="515" t="s">
        <v>358</v>
      </c>
      <c r="N48" s="69">
        <v>1471</v>
      </c>
      <c r="O48" s="70" t="s">
        <v>403</v>
      </c>
    </row>
    <row r="49" spans="1:15" ht="15.75" x14ac:dyDescent="0.25">
      <c r="A49" s="215">
        <v>47</v>
      </c>
      <c r="B49" s="631" t="s">
        <v>336</v>
      </c>
      <c r="C49" s="59">
        <v>13</v>
      </c>
      <c r="D49" s="59"/>
      <c r="E49" s="220" t="s">
        <v>335</v>
      </c>
      <c r="F49" s="249">
        <f t="shared" si="5"/>
        <v>50220</v>
      </c>
      <c r="G49" s="250" t="str">
        <f t="shared" si="6"/>
        <v>кассир-консультант</v>
      </c>
      <c r="I49" s="632"/>
      <c r="J49" s="632"/>
      <c r="K49" s="36"/>
      <c r="M49" s="515" t="s">
        <v>361</v>
      </c>
      <c r="N49" s="69">
        <v>40062</v>
      </c>
      <c r="O49" s="70" t="s">
        <v>403</v>
      </c>
    </row>
    <row r="50" spans="1:15" ht="15.75" x14ac:dyDescent="0.25">
      <c r="A50" s="215">
        <v>48</v>
      </c>
      <c r="B50" s="514" t="s">
        <v>337</v>
      </c>
      <c r="C50" s="59">
        <v>22</v>
      </c>
      <c r="D50" s="456"/>
      <c r="E50" s="220" t="s">
        <v>462</v>
      </c>
      <c r="F50" s="249">
        <f t="shared" si="5"/>
        <v>1033</v>
      </c>
      <c r="G50" s="250" t="str">
        <f t="shared" si="6"/>
        <v>кассир-консультант</v>
      </c>
      <c r="I50" s="632"/>
      <c r="J50" s="632"/>
      <c r="K50" s="36"/>
      <c r="M50" s="522" t="s">
        <v>291</v>
      </c>
      <c r="N50" s="69">
        <v>32195</v>
      </c>
      <c r="O50" s="70" t="s">
        <v>403</v>
      </c>
    </row>
    <row r="51" spans="1:15" ht="15.75" x14ac:dyDescent="0.25">
      <c r="A51" s="215">
        <v>49</v>
      </c>
      <c r="B51" s="514" t="s">
        <v>338</v>
      </c>
      <c r="C51" s="59">
        <v>4</v>
      </c>
      <c r="D51" s="59"/>
      <c r="E51" s="213"/>
      <c r="F51" s="249">
        <f t="shared" si="5"/>
        <v>21704</v>
      </c>
      <c r="G51" s="250" t="str">
        <f t="shared" si="6"/>
        <v>кассир-консультант</v>
      </c>
      <c r="I51" s="632"/>
      <c r="J51" s="632"/>
      <c r="K51" s="36"/>
      <c r="M51" s="515" t="s">
        <v>363</v>
      </c>
      <c r="N51" s="69">
        <v>2291</v>
      </c>
      <c r="O51" s="70" t="s">
        <v>403</v>
      </c>
    </row>
    <row r="52" spans="1:15" ht="15.75" x14ac:dyDescent="0.25">
      <c r="A52" s="215">
        <v>50</v>
      </c>
      <c r="B52" s="514" t="s">
        <v>339</v>
      </c>
      <c r="C52" s="59">
        <v>3</v>
      </c>
      <c r="D52" s="59" t="s">
        <v>484</v>
      </c>
      <c r="E52" s="213"/>
      <c r="F52" s="249">
        <f t="shared" si="5"/>
        <v>34918</v>
      </c>
      <c r="G52" s="250" t="str">
        <f t="shared" si="6"/>
        <v>кассир-консультант</v>
      </c>
      <c r="I52" s="632"/>
      <c r="J52" s="632"/>
      <c r="K52" s="36"/>
      <c r="M52" s="522" t="s">
        <v>292</v>
      </c>
      <c r="N52" s="69">
        <v>30239</v>
      </c>
      <c r="O52" s="70" t="s">
        <v>403</v>
      </c>
    </row>
    <row r="53" spans="1:15" ht="15.75" x14ac:dyDescent="0.25">
      <c r="A53" s="215">
        <v>51</v>
      </c>
      <c r="B53" s="514" t="s">
        <v>340</v>
      </c>
      <c r="C53" s="59">
        <v>24</v>
      </c>
      <c r="D53" s="59"/>
      <c r="E53" s="213" t="s">
        <v>341</v>
      </c>
      <c r="F53" s="249">
        <f t="shared" si="5"/>
        <v>23991</v>
      </c>
      <c r="G53" s="250" t="str">
        <f t="shared" si="6"/>
        <v>кассир-консультант</v>
      </c>
      <c r="I53" s="632"/>
      <c r="J53" s="632"/>
      <c r="K53" s="36"/>
      <c r="M53" s="515" t="s">
        <v>365</v>
      </c>
      <c r="N53" s="69">
        <v>41020</v>
      </c>
      <c r="O53" s="70" t="s">
        <v>403</v>
      </c>
    </row>
    <row r="54" spans="1:15" ht="24.75" x14ac:dyDescent="0.25">
      <c r="A54" s="215">
        <v>52</v>
      </c>
      <c r="B54" s="514" t="s">
        <v>342</v>
      </c>
      <c r="C54" s="59">
        <v>30</v>
      </c>
      <c r="D54" s="203" t="s">
        <v>493</v>
      </c>
      <c r="E54" s="220" t="s">
        <v>343</v>
      </c>
      <c r="F54" s="249">
        <f t="shared" si="5"/>
        <v>45600</v>
      </c>
      <c r="G54" s="250" t="str">
        <f t="shared" si="6"/>
        <v>кассир-консультант</v>
      </c>
      <c r="I54" s="632"/>
      <c r="J54" s="632"/>
      <c r="K54" s="36"/>
      <c r="M54" s="522" t="s">
        <v>293</v>
      </c>
      <c r="N54" s="69">
        <v>5280</v>
      </c>
      <c r="O54" s="70" t="s">
        <v>403</v>
      </c>
    </row>
    <row r="55" spans="1:15" ht="15.75" x14ac:dyDescent="0.25">
      <c r="A55" s="215">
        <v>53</v>
      </c>
      <c r="B55" s="515" t="s">
        <v>344</v>
      </c>
      <c r="C55" s="59">
        <v>32</v>
      </c>
      <c r="D55" s="203" t="s">
        <v>494</v>
      </c>
      <c r="E55" s="213" t="s">
        <v>488</v>
      </c>
      <c r="F55" s="249">
        <f t="shared" si="5"/>
        <v>24478</v>
      </c>
      <c r="G55" s="250" t="str">
        <f t="shared" si="6"/>
        <v>кассир-консультант</v>
      </c>
      <c r="I55" s="632"/>
      <c r="J55" s="632"/>
      <c r="K55" s="36"/>
      <c r="M55" s="515" t="s">
        <v>412</v>
      </c>
      <c r="N55" s="69">
        <v>34018</v>
      </c>
      <c r="O55" s="70" t="s">
        <v>403</v>
      </c>
    </row>
    <row r="56" spans="1:15" ht="24" x14ac:dyDescent="0.25">
      <c r="A56" s="215">
        <v>54</v>
      </c>
      <c r="B56" s="513" t="s">
        <v>345</v>
      </c>
      <c r="C56" s="59">
        <v>17</v>
      </c>
      <c r="D56" s="59" t="s">
        <v>346</v>
      </c>
      <c r="E56" s="213" t="s">
        <v>347</v>
      </c>
      <c r="F56" s="249">
        <f t="shared" si="5"/>
        <v>21718</v>
      </c>
      <c r="G56" s="250" t="str">
        <f t="shared" si="6"/>
        <v>кассир-консультант</v>
      </c>
      <c r="I56" s="632"/>
      <c r="J56" s="632"/>
      <c r="K56" s="36"/>
      <c r="M56" s="515" t="s">
        <v>367</v>
      </c>
      <c r="N56" s="69">
        <v>45606</v>
      </c>
      <c r="O56" s="70" t="s">
        <v>403</v>
      </c>
    </row>
    <row r="57" spans="1:15" ht="15.75" x14ac:dyDescent="0.25">
      <c r="A57" s="215">
        <v>55</v>
      </c>
      <c r="B57" s="514" t="s">
        <v>348</v>
      </c>
      <c r="C57" s="59">
        <v>26</v>
      </c>
      <c r="D57" s="59" t="s">
        <v>8</v>
      </c>
      <c r="E57" s="213" t="s">
        <v>349</v>
      </c>
      <c r="F57" s="249">
        <f t="shared" si="5"/>
        <v>1163</v>
      </c>
      <c r="G57" s="250" t="str">
        <f t="shared" si="6"/>
        <v>кассир-консультант</v>
      </c>
      <c r="I57" s="632"/>
      <c r="J57" s="632"/>
      <c r="K57" s="36"/>
      <c r="M57" s="515" t="s">
        <v>368</v>
      </c>
      <c r="N57" s="69">
        <v>45746</v>
      </c>
      <c r="O57" s="70" t="s">
        <v>403</v>
      </c>
    </row>
    <row r="58" spans="1:15" ht="15.75" x14ac:dyDescent="0.25">
      <c r="A58" s="215">
        <v>56</v>
      </c>
      <c r="B58" s="514" t="s">
        <v>350</v>
      </c>
      <c r="C58" s="59">
        <v>5</v>
      </c>
      <c r="D58" s="59" t="s">
        <v>479</v>
      </c>
      <c r="E58" s="220"/>
      <c r="F58" s="249">
        <f t="shared" si="5"/>
        <v>45110</v>
      </c>
      <c r="G58" s="250" t="str">
        <f t="shared" si="6"/>
        <v>кассир-консультант</v>
      </c>
      <c r="I58" s="632"/>
      <c r="J58" s="632"/>
      <c r="K58" s="36"/>
      <c r="M58" s="522" t="s">
        <v>294</v>
      </c>
      <c r="N58" s="69">
        <v>20907</v>
      </c>
      <c r="O58" s="70" t="s">
        <v>403</v>
      </c>
    </row>
    <row r="59" spans="1:15" ht="24" x14ac:dyDescent="0.25">
      <c r="A59" s="215">
        <v>57</v>
      </c>
      <c r="B59" s="514" t="s">
        <v>351</v>
      </c>
      <c r="C59" s="59">
        <v>17</v>
      </c>
      <c r="D59" s="59" t="s">
        <v>281</v>
      </c>
      <c r="E59" s="213" t="s">
        <v>352</v>
      </c>
      <c r="F59" s="249">
        <f t="shared" si="5"/>
        <v>8434</v>
      </c>
      <c r="G59" s="250" t="str">
        <f t="shared" si="6"/>
        <v>кассир-консультант</v>
      </c>
      <c r="I59" s="632"/>
      <c r="J59" s="632"/>
      <c r="K59" s="36"/>
      <c r="M59" s="522" t="s">
        <v>413</v>
      </c>
      <c r="N59" s="69">
        <v>28322</v>
      </c>
      <c r="O59" s="70" t="s">
        <v>403</v>
      </c>
    </row>
    <row r="60" spans="1:15" ht="15.75" x14ac:dyDescent="0.25">
      <c r="A60" s="215">
        <v>58</v>
      </c>
      <c r="B60" s="514" t="s">
        <v>353</v>
      </c>
      <c r="C60" s="59">
        <v>32</v>
      </c>
      <c r="D60" s="203" t="s">
        <v>495</v>
      </c>
      <c r="E60" s="213"/>
      <c r="F60" s="249">
        <f t="shared" si="5"/>
        <v>17494</v>
      </c>
      <c r="G60" s="250" t="str">
        <f t="shared" si="6"/>
        <v>кассир-консультант</v>
      </c>
      <c r="I60" s="632"/>
      <c r="J60" s="632"/>
      <c r="K60" s="36"/>
      <c r="M60" s="515" t="s">
        <v>371</v>
      </c>
      <c r="N60" s="69">
        <v>39319</v>
      </c>
      <c r="O60" s="70" t="s">
        <v>403</v>
      </c>
    </row>
    <row r="61" spans="1:15" ht="15.75" x14ac:dyDescent="0.25">
      <c r="A61" s="215">
        <v>59</v>
      </c>
      <c r="B61" s="514" t="s">
        <v>355</v>
      </c>
      <c r="C61" s="59">
        <v>32</v>
      </c>
      <c r="D61" s="456"/>
      <c r="E61" s="213" t="s">
        <v>356</v>
      </c>
      <c r="F61" s="249">
        <f t="shared" si="5"/>
        <v>1466</v>
      </c>
      <c r="G61" s="250" t="str">
        <f t="shared" si="6"/>
        <v>кассир-консультант</v>
      </c>
      <c r="I61" s="632"/>
      <c r="J61" s="632"/>
      <c r="K61" s="36"/>
      <c r="M61" s="515" t="s">
        <v>414</v>
      </c>
      <c r="N61" s="69">
        <v>45265</v>
      </c>
      <c r="O61" s="70" t="s">
        <v>403</v>
      </c>
    </row>
    <row r="62" spans="1:15" ht="15.75" x14ac:dyDescent="0.25">
      <c r="A62" s="215">
        <v>60</v>
      </c>
      <c r="B62" s="514" t="s">
        <v>357</v>
      </c>
      <c r="C62" s="59">
        <v>10</v>
      </c>
      <c r="D62" s="441"/>
      <c r="E62" s="213"/>
      <c r="F62" s="249">
        <f t="shared" si="5"/>
        <v>48894</v>
      </c>
      <c r="G62" s="250" t="str">
        <f t="shared" si="6"/>
        <v>кассир-консультант</v>
      </c>
      <c r="I62" s="632"/>
      <c r="J62" s="632"/>
      <c r="K62" s="36"/>
      <c r="M62" s="522" t="s">
        <v>415</v>
      </c>
      <c r="N62" s="69">
        <v>21461</v>
      </c>
      <c r="O62" s="70" t="s">
        <v>403</v>
      </c>
    </row>
    <row r="63" spans="1:15" ht="24.75" x14ac:dyDescent="0.25">
      <c r="A63" s="215">
        <v>61</v>
      </c>
      <c r="B63" s="514" t="s">
        <v>358</v>
      </c>
      <c r="C63" s="59">
        <v>32</v>
      </c>
      <c r="D63" s="203" t="s">
        <v>359</v>
      </c>
      <c r="E63" s="213" t="s">
        <v>360</v>
      </c>
      <c r="F63" s="249">
        <f t="shared" si="5"/>
        <v>1471</v>
      </c>
      <c r="G63" s="250" t="str">
        <f t="shared" si="6"/>
        <v>кассир-консультант</v>
      </c>
      <c r="I63" s="632"/>
      <c r="J63" s="632"/>
      <c r="K63" s="36"/>
      <c r="M63" s="522" t="s">
        <v>296</v>
      </c>
      <c r="N63" s="69">
        <v>10414</v>
      </c>
      <c r="O63" s="70" t="s">
        <v>404</v>
      </c>
    </row>
    <row r="64" spans="1:15" ht="15.75" x14ac:dyDescent="0.25">
      <c r="A64" s="215">
        <v>62</v>
      </c>
      <c r="B64" s="514" t="s">
        <v>361</v>
      </c>
      <c r="C64" s="59">
        <v>32</v>
      </c>
      <c r="D64" s="59" t="s">
        <v>485</v>
      </c>
      <c r="E64" s="213" t="s">
        <v>362</v>
      </c>
      <c r="F64" s="249">
        <f t="shared" si="5"/>
        <v>40062</v>
      </c>
      <c r="G64" s="250" t="str">
        <f t="shared" si="6"/>
        <v>кассир-консультант</v>
      </c>
      <c r="I64" s="632"/>
      <c r="J64" s="632"/>
      <c r="K64" s="36"/>
      <c r="M64" s="522" t="s">
        <v>298</v>
      </c>
      <c r="N64" s="69">
        <v>5610</v>
      </c>
      <c r="O64" s="70" t="s">
        <v>403</v>
      </c>
    </row>
    <row r="65" spans="1:15" ht="15.75" x14ac:dyDescent="0.25">
      <c r="A65" s="215">
        <v>63</v>
      </c>
      <c r="B65" s="514" t="s">
        <v>363</v>
      </c>
      <c r="C65" s="59">
        <v>25</v>
      </c>
      <c r="D65" s="59"/>
      <c r="E65" s="213" t="s">
        <v>364</v>
      </c>
      <c r="F65" s="249">
        <f t="shared" si="5"/>
        <v>2291</v>
      </c>
      <c r="G65" s="250" t="str">
        <f t="shared" si="6"/>
        <v>кассир-консультант</v>
      </c>
      <c r="I65" s="632"/>
      <c r="J65" s="632"/>
      <c r="K65" s="36"/>
      <c r="M65" s="515" t="s">
        <v>372</v>
      </c>
      <c r="N65" s="69">
        <v>43751</v>
      </c>
      <c r="O65" s="70" t="s">
        <v>403</v>
      </c>
    </row>
    <row r="66" spans="1:15" ht="15.75" x14ac:dyDescent="0.25">
      <c r="A66" s="215">
        <v>64</v>
      </c>
      <c r="B66" s="514" t="s">
        <v>365</v>
      </c>
      <c r="C66" s="59">
        <v>32</v>
      </c>
      <c r="D66" s="59"/>
      <c r="E66" s="220" t="s">
        <v>366</v>
      </c>
      <c r="F66" s="249">
        <f t="shared" si="5"/>
        <v>41020</v>
      </c>
      <c r="G66" s="250" t="str">
        <f t="shared" si="6"/>
        <v>кассир-консультант</v>
      </c>
      <c r="I66" s="632"/>
      <c r="J66" s="632"/>
      <c r="K66" s="36"/>
      <c r="M66" s="522" t="s">
        <v>299</v>
      </c>
      <c r="N66" s="69">
        <v>41948</v>
      </c>
      <c r="O66" s="70" t="s">
        <v>403</v>
      </c>
    </row>
    <row r="67" spans="1:15" ht="15.75" x14ac:dyDescent="0.25">
      <c r="A67" s="215">
        <v>65</v>
      </c>
      <c r="B67" s="514" t="s">
        <v>367</v>
      </c>
      <c r="C67" s="59">
        <v>6</v>
      </c>
      <c r="D67" s="59" t="s">
        <v>281</v>
      </c>
      <c r="E67" s="220"/>
      <c r="F67" s="249">
        <f t="shared" ref="F67:F98" si="7">VLOOKUP(B67,$M$2:$N$392,2,FALSE)</f>
        <v>45606</v>
      </c>
      <c r="G67" s="250" t="str">
        <f t="shared" ref="G67:G98" si="8">VLOOKUP(B67,$M$2:$O$392,3,FALSE)</f>
        <v>кассир-консультант</v>
      </c>
      <c r="I67" s="632"/>
      <c r="J67" s="632"/>
      <c r="K67" s="36"/>
      <c r="M67" s="515" t="s">
        <v>373</v>
      </c>
      <c r="N67" s="69">
        <v>25554</v>
      </c>
      <c r="O67" s="70" t="s">
        <v>403</v>
      </c>
    </row>
    <row r="68" spans="1:15" ht="24.75" x14ac:dyDescent="0.25">
      <c r="A68" s="215">
        <v>66</v>
      </c>
      <c r="B68" s="514" t="s">
        <v>368</v>
      </c>
      <c r="C68" s="59">
        <v>32</v>
      </c>
      <c r="D68" s="203" t="s">
        <v>369</v>
      </c>
      <c r="E68" s="213" t="s">
        <v>370</v>
      </c>
      <c r="F68" s="249">
        <f t="shared" si="7"/>
        <v>45746</v>
      </c>
      <c r="G68" s="250" t="str">
        <f t="shared" si="8"/>
        <v>кассир-консультант</v>
      </c>
      <c r="I68" s="632"/>
      <c r="J68" s="632"/>
      <c r="K68" s="36"/>
      <c r="M68" s="522" t="s">
        <v>375</v>
      </c>
      <c r="N68" s="69">
        <v>9954</v>
      </c>
      <c r="O68" s="70" t="s">
        <v>403</v>
      </c>
    </row>
    <row r="69" spans="1:15" ht="15.75" x14ac:dyDescent="0.25">
      <c r="A69" s="215">
        <v>67</v>
      </c>
      <c r="B69" s="514" t="s">
        <v>371</v>
      </c>
      <c r="C69" s="59">
        <v>11</v>
      </c>
      <c r="D69" s="59"/>
      <c r="E69" s="213"/>
      <c r="F69" s="249">
        <f t="shared" si="7"/>
        <v>39319</v>
      </c>
      <c r="G69" s="250" t="str">
        <f t="shared" si="8"/>
        <v>кассир-консультант</v>
      </c>
      <c r="I69" s="632"/>
      <c r="J69" s="632"/>
      <c r="K69" s="36"/>
      <c r="M69" s="522" t="s">
        <v>300</v>
      </c>
      <c r="N69" s="69">
        <v>28994</v>
      </c>
      <c r="O69" s="70" t="s">
        <v>403</v>
      </c>
    </row>
    <row r="70" spans="1:15" ht="15.75" x14ac:dyDescent="0.25">
      <c r="A70" s="215">
        <v>68</v>
      </c>
      <c r="B70" s="514" t="s">
        <v>372</v>
      </c>
      <c r="C70" s="59">
        <v>12</v>
      </c>
      <c r="D70" s="59" t="s">
        <v>435</v>
      </c>
      <c r="E70" s="213"/>
      <c r="F70" s="249">
        <f t="shared" si="7"/>
        <v>43751</v>
      </c>
      <c r="G70" s="250" t="str">
        <f t="shared" si="8"/>
        <v>кассир-консультант</v>
      </c>
      <c r="I70" s="632"/>
      <c r="J70" s="632"/>
      <c r="K70" s="36"/>
      <c r="M70" s="522" t="s">
        <v>302</v>
      </c>
      <c r="N70" s="69">
        <v>25641</v>
      </c>
      <c r="O70" s="70" t="s">
        <v>403</v>
      </c>
    </row>
    <row r="71" spans="1:15" ht="15.75" x14ac:dyDescent="0.25">
      <c r="A71" s="215">
        <v>69</v>
      </c>
      <c r="B71" s="631" t="s">
        <v>373</v>
      </c>
      <c r="C71" s="59">
        <v>27</v>
      </c>
      <c r="D71" s="59"/>
      <c r="E71" s="213" t="s">
        <v>374</v>
      </c>
      <c r="F71" s="249">
        <f t="shared" si="7"/>
        <v>25554</v>
      </c>
      <c r="G71" s="250" t="str">
        <f t="shared" si="8"/>
        <v>кассир-консультант</v>
      </c>
      <c r="I71" s="632"/>
      <c r="J71" s="632"/>
      <c r="K71" s="36"/>
      <c r="M71" s="515" t="s">
        <v>377</v>
      </c>
      <c r="N71" s="69">
        <v>31785</v>
      </c>
      <c r="O71" s="70" t="s">
        <v>403</v>
      </c>
    </row>
    <row r="72" spans="1:15" ht="24" x14ac:dyDescent="0.25">
      <c r="A72" s="215">
        <v>70</v>
      </c>
      <c r="B72" s="514" t="s">
        <v>375</v>
      </c>
      <c r="C72" s="59">
        <v>29</v>
      </c>
      <c r="D72" s="320"/>
      <c r="E72" s="213" t="s">
        <v>376</v>
      </c>
      <c r="F72" s="249">
        <f t="shared" si="7"/>
        <v>9954</v>
      </c>
      <c r="G72" s="250" t="str">
        <f t="shared" si="8"/>
        <v>кассир-консультант</v>
      </c>
      <c r="I72" s="632"/>
      <c r="J72" s="632"/>
      <c r="K72" s="36"/>
      <c r="M72" s="522" t="s">
        <v>303</v>
      </c>
      <c r="N72" s="69">
        <v>5221</v>
      </c>
      <c r="O72" s="70" t="s">
        <v>403</v>
      </c>
    </row>
    <row r="73" spans="1:15" ht="15.75" x14ac:dyDescent="0.25">
      <c r="A73" s="215">
        <v>71</v>
      </c>
      <c r="B73" s="631" t="s">
        <v>377</v>
      </c>
      <c r="C73" s="59">
        <v>5</v>
      </c>
      <c r="D73" s="59" t="s">
        <v>435</v>
      </c>
      <c r="E73" s="220"/>
      <c r="F73" s="249">
        <f t="shared" si="7"/>
        <v>31785</v>
      </c>
      <c r="G73" s="250" t="str">
        <f t="shared" si="8"/>
        <v>кассир-консультант</v>
      </c>
      <c r="I73" s="632"/>
      <c r="J73" s="632"/>
      <c r="K73" s="36"/>
      <c r="M73" s="515" t="s">
        <v>378</v>
      </c>
      <c r="N73" s="69">
        <v>30651</v>
      </c>
      <c r="O73" s="70" t="s">
        <v>403</v>
      </c>
    </row>
    <row r="74" spans="1:15" ht="47.25" x14ac:dyDescent="0.25">
      <c r="A74" s="215">
        <v>72</v>
      </c>
      <c r="B74" s="513" t="s">
        <v>378</v>
      </c>
      <c r="C74" s="59">
        <v>32</v>
      </c>
      <c r="D74" s="221" t="s">
        <v>379</v>
      </c>
      <c r="E74" s="220" t="s">
        <v>380</v>
      </c>
      <c r="F74" s="249">
        <f t="shared" si="7"/>
        <v>30651</v>
      </c>
      <c r="G74" s="250" t="str">
        <f t="shared" si="8"/>
        <v>кассир-консультант</v>
      </c>
      <c r="J74" s="36"/>
      <c r="K74" s="36"/>
      <c r="M74" s="515" t="s">
        <v>381</v>
      </c>
      <c r="N74" s="69">
        <v>40286</v>
      </c>
      <c r="O74" s="70" t="s">
        <v>403</v>
      </c>
    </row>
    <row r="75" spans="1:15" ht="15.75" x14ac:dyDescent="0.25">
      <c r="A75" s="215">
        <v>73</v>
      </c>
      <c r="B75" s="513" t="s">
        <v>381</v>
      </c>
      <c r="C75" s="59">
        <v>9</v>
      </c>
      <c r="D75" s="59" t="s">
        <v>486</v>
      </c>
      <c r="E75" s="213"/>
      <c r="F75" s="249">
        <f t="shared" si="7"/>
        <v>40286</v>
      </c>
      <c r="G75" s="250" t="str">
        <f t="shared" si="8"/>
        <v>кассир-консультант</v>
      </c>
      <c r="J75" s="36"/>
      <c r="K75" s="36"/>
      <c r="M75" s="515" t="s">
        <v>382</v>
      </c>
      <c r="N75" s="69">
        <v>41950</v>
      </c>
      <c r="O75" s="70" t="s">
        <v>403</v>
      </c>
    </row>
    <row r="76" spans="1:15" ht="15.75" x14ac:dyDescent="0.25">
      <c r="A76" s="215">
        <v>74</v>
      </c>
      <c r="B76" s="514" t="s">
        <v>382</v>
      </c>
      <c r="C76" s="59">
        <v>32</v>
      </c>
      <c r="D76" s="320" t="s">
        <v>383</v>
      </c>
      <c r="E76" s="203" t="s">
        <v>384</v>
      </c>
      <c r="F76" s="249">
        <f t="shared" si="7"/>
        <v>41950</v>
      </c>
      <c r="G76" s="250" t="str">
        <f t="shared" si="8"/>
        <v>кассир-консультант</v>
      </c>
      <c r="J76" s="36"/>
      <c r="K76" s="36"/>
      <c r="M76" s="522" t="s">
        <v>304</v>
      </c>
      <c r="N76" s="69">
        <v>21204</v>
      </c>
      <c r="O76" s="70" t="s">
        <v>403</v>
      </c>
    </row>
    <row r="77" spans="1:15" ht="15.75" x14ac:dyDescent="0.25">
      <c r="A77" s="215">
        <v>75</v>
      </c>
      <c r="B77" s="514" t="s">
        <v>385</v>
      </c>
      <c r="C77" s="59">
        <v>7</v>
      </c>
      <c r="D77" s="456"/>
      <c r="E77" s="213"/>
      <c r="F77" s="249">
        <f t="shared" si="7"/>
        <v>27410</v>
      </c>
      <c r="G77" s="250" t="str">
        <f t="shared" si="8"/>
        <v>кассир-консультант</v>
      </c>
      <c r="J77" s="36"/>
      <c r="K77" s="36"/>
      <c r="M77" s="522" t="s">
        <v>305</v>
      </c>
      <c r="N77" s="69">
        <v>20536</v>
      </c>
      <c r="O77" s="70" t="s">
        <v>403</v>
      </c>
    </row>
    <row r="78" spans="1:15" ht="24.75" x14ac:dyDescent="0.25">
      <c r="A78" s="215">
        <v>76</v>
      </c>
      <c r="B78" s="514" t="s">
        <v>387</v>
      </c>
      <c r="C78" s="59">
        <v>32</v>
      </c>
      <c r="D78" s="221" t="s">
        <v>482</v>
      </c>
      <c r="E78" s="203" t="s">
        <v>388</v>
      </c>
      <c r="F78" s="249">
        <f t="shared" si="7"/>
        <v>47085</v>
      </c>
      <c r="G78" s="250" t="str">
        <f t="shared" si="8"/>
        <v>кассир-консультант</v>
      </c>
      <c r="J78" s="36"/>
      <c r="K78" s="36"/>
      <c r="M78" s="522" t="s">
        <v>306</v>
      </c>
      <c r="N78" s="69">
        <v>2185</v>
      </c>
      <c r="O78" s="70" t="s">
        <v>403</v>
      </c>
    </row>
    <row r="79" spans="1:15" ht="15.75" x14ac:dyDescent="0.25">
      <c r="A79" s="215">
        <v>77</v>
      </c>
      <c r="B79" s="514" t="s">
        <v>389</v>
      </c>
      <c r="C79" s="59">
        <v>28</v>
      </c>
      <c r="D79" s="320"/>
      <c r="E79" s="213" t="s">
        <v>390</v>
      </c>
      <c r="F79" s="249">
        <f t="shared" si="7"/>
        <v>3089</v>
      </c>
      <c r="G79" s="250" t="str">
        <f t="shared" si="8"/>
        <v>кассир-консультант</v>
      </c>
      <c r="J79" s="36"/>
      <c r="K79" s="36"/>
      <c r="M79" s="522" t="s">
        <v>307</v>
      </c>
      <c r="N79" s="69">
        <v>28337</v>
      </c>
      <c r="O79" s="70" t="s">
        <v>403</v>
      </c>
    </row>
    <row r="80" spans="1:15" ht="24" x14ac:dyDescent="0.25">
      <c r="A80" s="215">
        <v>78</v>
      </c>
      <c r="B80" s="514" t="s">
        <v>391</v>
      </c>
      <c r="C80" s="59">
        <v>17</v>
      </c>
      <c r="D80" s="59" t="s">
        <v>431</v>
      </c>
      <c r="E80" s="213" t="s">
        <v>460</v>
      </c>
      <c r="F80" s="249">
        <f t="shared" si="7"/>
        <v>43762</v>
      </c>
      <c r="G80" s="250" t="str">
        <f t="shared" si="8"/>
        <v>кассир-консультант</v>
      </c>
      <c r="J80" s="36"/>
      <c r="K80" s="36"/>
      <c r="M80" s="522" t="s">
        <v>310</v>
      </c>
      <c r="N80" s="69">
        <v>11395</v>
      </c>
      <c r="O80" s="70" t="s">
        <v>403</v>
      </c>
    </row>
    <row r="81" spans="1:15" ht="15.75" x14ac:dyDescent="0.25">
      <c r="A81" s="215">
        <v>79</v>
      </c>
      <c r="B81" s="514" t="s">
        <v>392</v>
      </c>
      <c r="C81" s="59">
        <v>7</v>
      </c>
      <c r="D81" s="59" t="s">
        <v>308</v>
      </c>
      <c r="E81" s="213"/>
      <c r="F81" s="249">
        <f t="shared" si="7"/>
        <v>5743</v>
      </c>
      <c r="G81" s="250" t="str">
        <f t="shared" si="8"/>
        <v>кассир-консультант</v>
      </c>
      <c r="J81" s="36"/>
      <c r="K81" s="36"/>
      <c r="M81" s="515" t="s">
        <v>385</v>
      </c>
      <c r="N81" s="69">
        <v>27410</v>
      </c>
      <c r="O81" s="70" t="s">
        <v>403</v>
      </c>
    </row>
    <row r="82" spans="1:15" ht="24.75" x14ac:dyDescent="0.25">
      <c r="A82" s="215">
        <v>80</v>
      </c>
      <c r="B82" s="514" t="s">
        <v>393</v>
      </c>
      <c r="C82" s="59">
        <v>32</v>
      </c>
      <c r="D82" s="203" t="s">
        <v>433</v>
      </c>
      <c r="E82" s="321" t="s">
        <v>394</v>
      </c>
      <c r="F82" s="249">
        <f t="shared" si="7"/>
        <v>42102</v>
      </c>
      <c r="G82" s="250" t="str">
        <f t="shared" si="8"/>
        <v>кассир-консультант</v>
      </c>
      <c r="J82" s="36"/>
      <c r="K82" s="36"/>
      <c r="M82" s="515" t="s">
        <v>386</v>
      </c>
      <c r="N82" s="69">
        <v>45092</v>
      </c>
      <c r="O82" s="70" t="s">
        <v>403</v>
      </c>
    </row>
    <row r="83" spans="1:15" ht="24" x14ac:dyDescent="0.25">
      <c r="A83" s="215">
        <v>81</v>
      </c>
      <c r="B83" s="514" t="s">
        <v>395</v>
      </c>
      <c r="C83" s="59">
        <v>32</v>
      </c>
      <c r="D83" s="59" t="s">
        <v>396</v>
      </c>
      <c r="E83" s="213" t="s">
        <v>397</v>
      </c>
      <c r="F83" s="249">
        <f t="shared" si="7"/>
        <v>5064</v>
      </c>
      <c r="G83" s="250" t="str">
        <f t="shared" si="8"/>
        <v>кассир-консультант</v>
      </c>
      <c r="J83" s="36"/>
      <c r="K83" s="36"/>
      <c r="M83" s="522" t="s">
        <v>311</v>
      </c>
      <c r="N83" s="69">
        <v>5474</v>
      </c>
      <c r="O83" s="70" t="s">
        <v>403</v>
      </c>
    </row>
    <row r="84" spans="1:15" ht="15.75" x14ac:dyDescent="0.25">
      <c r="A84" s="215">
        <v>82</v>
      </c>
      <c r="B84" s="514" t="s">
        <v>398</v>
      </c>
      <c r="C84" s="59">
        <v>16</v>
      </c>
      <c r="D84" s="59" t="s">
        <v>489</v>
      </c>
      <c r="E84" s="213" t="s">
        <v>399</v>
      </c>
      <c r="F84" s="249">
        <f t="shared" si="7"/>
        <v>5791</v>
      </c>
      <c r="G84" s="250" t="str">
        <f t="shared" si="8"/>
        <v>кассир-консультант</v>
      </c>
      <c r="J84" s="36"/>
      <c r="K84" s="36"/>
      <c r="M84" s="515" t="s">
        <v>387</v>
      </c>
      <c r="N84" s="69">
        <v>47085</v>
      </c>
      <c r="O84" s="70" t="s">
        <v>403</v>
      </c>
    </row>
    <row r="85" spans="1:15" ht="15.75" x14ac:dyDescent="0.25">
      <c r="A85" s="215">
        <v>83</v>
      </c>
      <c r="B85" s="514" t="s">
        <v>400</v>
      </c>
      <c r="C85" s="59">
        <v>3</v>
      </c>
      <c r="D85" s="59"/>
      <c r="E85" s="213"/>
      <c r="F85" s="249">
        <f t="shared" si="7"/>
        <v>45095</v>
      </c>
      <c r="G85" s="250" t="str">
        <f t="shared" si="8"/>
        <v>кассир-консультант</v>
      </c>
      <c r="J85" s="36"/>
      <c r="K85" s="36"/>
      <c r="M85" s="522" t="s">
        <v>313</v>
      </c>
      <c r="N85" s="69">
        <v>29532</v>
      </c>
      <c r="O85" s="70" t="s">
        <v>403</v>
      </c>
    </row>
    <row r="86" spans="1:15" ht="15.75" x14ac:dyDescent="0.25">
      <c r="A86" s="215">
        <v>84</v>
      </c>
      <c r="B86" s="514" t="s">
        <v>401</v>
      </c>
      <c r="C86" s="59">
        <v>32</v>
      </c>
      <c r="D86" s="59"/>
      <c r="E86" s="213" t="s">
        <v>402</v>
      </c>
      <c r="F86" s="249">
        <f t="shared" si="7"/>
        <v>41185</v>
      </c>
      <c r="G86" s="250" t="str">
        <f t="shared" si="8"/>
        <v>кассир-консультант</v>
      </c>
      <c r="J86" s="36"/>
      <c r="K86" s="36"/>
      <c r="M86" s="522" t="s">
        <v>389</v>
      </c>
      <c r="N86" s="69">
        <v>3089</v>
      </c>
      <c r="O86" s="70" t="s">
        <v>403</v>
      </c>
    </row>
    <row r="87" spans="1:15" ht="15.75" x14ac:dyDescent="0.25">
      <c r="A87" s="215">
        <v>85</v>
      </c>
      <c r="B87" s="248" t="s">
        <v>429</v>
      </c>
      <c r="C87" s="59">
        <v>7</v>
      </c>
      <c r="D87" s="441"/>
      <c r="E87" s="213"/>
      <c r="F87" s="249" t="e">
        <f t="shared" si="7"/>
        <v>#N/A</v>
      </c>
      <c r="G87" s="250" t="e">
        <f t="shared" si="8"/>
        <v>#N/A</v>
      </c>
      <c r="I87" s="632"/>
      <c r="J87" s="632"/>
      <c r="K87" s="36"/>
      <c r="M87" s="515" t="s">
        <v>391</v>
      </c>
      <c r="N87" s="69">
        <v>43762</v>
      </c>
      <c r="O87" s="70" t="s">
        <v>403</v>
      </c>
    </row>
    <row r="88" spans="1:15" ht="15.75" x14ac:dyDescent="0.25">
      <c r="A88" s="215">
        <v>86</v>
      </c>
      <c r="B88" s="248" t="s">
        <v>429</v>
      </c>
      <c r="C88" s="59">
        <v>5</v>
      </c>
      <c r="D88" s="59"/>
      <c r="E88" s="213"/>
      <c r="F88" s="249" t="e">
        <f t="shared" si="7"/>
        <v>#N/A</v>
      </c>
      <c r="G88" s="250" t="e">
        <f t="shared" si="8"/>
        <v>#N/A</v>
      </c>
      <c r="I88" s="632"/>
      <c r="J88" s="632"/>
      <c r="K88" s="36"/>
      <c r="M88" s="522" t="s">
        <v>315</v>
      </c>
      <c r="N88" s="69">
        <v>8530</v>
      </c>
      <c r="O88" s="70" t="s">
        <v>403</v>
      </c>
    </row>
    <row r="89" spans="1:15" ht="15.75" x14ac:dyDescent="0.25">
      <c r="A89" s="215">
        <v>87</v>
      </c>
      <c r="B89" s="248"/>
      <c r="C89" s="59"/>
      <c r="D89" s="59"/>
      <c r="E89" s="213"/>
      <c r="F89" s="249" t="e">
        <f t="shared" si="7"/>
        <v>#N/A</v>
      </c>
      <c r="G89" s="250" t="e">
        <f t="shared" si="8"/>
        <v>#N/A</v>
      </c>
      <c r="I89" s="632"/>
      <c r="J89" s="632"/>
      <c r="K89" s="36"/>
      <c r="M89" s="515" t="s">
        <v>392</v>
      </c>
      <c r="N89" s="69">
        <v>5743</v>
      </c>
      <c r="O89" s="70" t="s">
        <v>403</v>
      </c>
    </row>
    <row r="90" spans="1:15" ht="15.75" x14ac:dyDescent="0.25">
      <c r="A90" s="215">
        <v>88</v>
      </c>
      <c r="B90" s="248"/>
      <c r="C90" s="59"/>
      <c r="D90" s="59"/>
      <c r="E90" s="213"/>
      <c r="F90" s="249" t="e">
        <f t="shared" si="7"/>
        <v>#N/A</v>
      </c>
      <c r="G90" s="250" t="e">
        <f t="shared" si="8"/>
        <v>#N/A</v>
      </c>
      <c r="I90" s="632"/>
      <c r="J90" s="632"/>
      <c r="K90" s="36"/>
      <c r="M90" s="515" t="s">
        <v>416</v>
      </c>
      <c r="N90" s="69">
        <v>45426</v>
      </c>
      <c r="O90" s="70" t="s">
        <v>403</v>
      </c>
    </row>
    <row r="91" spans="1:15" ht="15.75" x14ac:dyDescent="0.25">
      <c r="A91" s="215">
        <v>89</v>
      </c>
      <c r="B91" s="216"/>
      <c r="C91" s="59"/>
      <c r="D91" s="59"/>
      <c r="E91" s="213"/>
      <c r="F91" s="249" t="e">
        <f t="shared" si="7"/>
        <v>#N/A</v>
      </c>
      <c r="G91" s="250" t="e">
        <f t="shared" si="8"/>
        <v>#N/A</v>
      </c>
      <c r="J91" s="36"/>
      <c r="K91" s="36"/>
      <c r="M91" s="522" t="s">
        <v>317</v>
      </c>
      <c r="N91" s="69">
        <v>5085</v>
      </c>
      <c r="O91" s="70" t="s">
        <v>403</v>
      </c>
    </row>
    <row r="92" spans="1:15" ht="15.75" x14ac:dyDescent="0.25">
      <c r="A92" s="215">
        <v>90</v>
      </c>
      <c r="B92" s="216"/>
      <c r="C92" s="59"/>
      <c r="D92" s="59"/>
      <c r="E92" s="220"/>
      <c r="F92" s="249" t="e">
        <f t="shared" si="7"/>
        <v>#N/A</v>
      </c>
      <c r="G92" s="250" t="e">
        <f t="shared" si="8"/>
        <v>#N/A</v>
      </c>
      <c r="J92" s="36"/>
      <c r="K92" s="36"/>
      <c r="M92" s="515" t="s">
        <v>469</v>
      </c>
      <c r="N92" s="612">
        <v>49381</v>
      </c>
      <c r="O92" s="70" t="s">
        <v>403</v>
      </c>
    </row>
    <row r="93" spans="1:15" ht="15.75" x14ac:dyDescent="0.25">
      <c r="A93" s="215">
        <v>91</v>
      </c>
      <c r="B93" s="216"/>
      <c r="C93" s="59"/>
      <c r="D93" s="59"/>
      <c r="E93" s="220"/>
      <c r="F93" s="249" t="e">
        <f t="shared" si="7"/>
        <v>#N/A</v>
      </c>
      <c r="G93" s="250" t="e">
        <f t="shared" si="8"/>
        <v>#N/A</v>
      </c>
      <c r="J93" s="36"/>
      <c r="K93" s="36"/>
      <c r="M93" s="522" t="s">
        <v>472</v>
      </c>
      <c r="N93" s="69">
        <v>37613</v>
      </c>
      <c r="O93" s="70" t="s">
        <v>403</v>
      </c>
    </row>
    <row r="94" spans="1:15" ht="15.75" x14ac:dyDescent="0.25">
      <c r="A94" s="215">
        <v>92</v>
      </c>
      <c r="B94" s="216"/>
      <c r="C94" s="59"/>
      <c r="D94" s="59"/>
      <c r="E94" s="220"/>
      <c r="F94" s="249" t="e">
        <f t="shared" si="7"/>
        <v>#N/A</v>
      </c>
      <c r="G94" s="250" t="e">
        <f t="shared" si="8"/>
        <v>#N/A</v>
      </c>
      <c r="J94" s="36"/>
      <c r="K94" s="36"/>
      <c r="M94" s="522" t="s">
        <v>318</v>
      </c>
      <c r="N94" s="69">
        <v>2698</v>
      </c>
      <c r="O94" s="70" t="s">
        <v>403</v>
      </c>
    </row>
    <row r="95" spans="1:15" ht="21.75" customHeight="1" x14ac:dyDescent="0.25">
      <c r="A95" s="215">
        <v>93</v>
      </c>
      <c r="B95" s="216"/>
      <c r="C95" s="59"/>
      <c r="D95" s="203"/>
      <c r="E95" s="213"/>
      <c r="F95" s="249" t="e">
        <f t="shared" si="7"/>
        <v>#N/A</v>
      </c>
      <c r="G95" s="250" t="e">
        <f t="shared" si="8"/>
        <v>#N/A</v>
      </c>
      <c r="J95" s="36"/>
      <c r="K95" s="36"/>
      <c r="M95" s="522" t="s">
        <v>319</v>
      </c>
      <c r="N95" s="69">
        <v>22635</v>
      </c>
      <c r="O95" s="70" t="s">
        <v>403</v>
      </c>
    </row>
    <row r="96" spans="1:15" ht="15.75" x14ac:dyDescent="0.25">
      <c r="A96" s="215">
        <v>94</v>
      </c>
      <c r="B96" s="216"/>
      <c r="C96" s="59"/>
      <c r="D96" s="59"/>
      <c r="E96" s="213"/>
      <c r="F96" s="249" t="e">
        <f t="shared" si="7"/>
        <v>#N/A</v>
      </c>
      <c r="G96" s="250" t="e">
        <f t="shared" si="8"/>
        <v>#N/A</v>
      </c>
      <c r="J96" s="36"/>
      <c r="K96" s="36"/>
      <c r="M96" s="522" t="s">
        <v>320</v>
      </c>
      <c r="N96" s="69">
        <v>14210</v>
      </c>
      <c r="O96" s="70" t="s">
        <v>403</v>
      </c>
    </row>
    <row r="97" spans="1:15" ht="15.75" x14ac:dyDescent="0.25">
      <c r="A97" s="215">
        <v>95</v>
      </c>
      <c r="B97" s="216"/>
      <c r="C97" s="59"/>
      <c r="D97" s="59"/>
      <c r="E97" s="220"/>
      <c r="F97" s="249" t="e">
        <f t="shared" si="7"/>
        <v>#N/A</v>
      </c>
      <c r="G97" s="250" t="e">
        <f t="shared" si="8"/>
        <v>#N/A</v>
      </c>
      <c r="J97" s="36"/>
      <c r="K97" s="36"/>
      <c r="M97" s="522" t="s">
        <v>321</v>
      </c>
      <c r="N97" s="69">
        <v>38744</v>
      </c>
      <c r="O97" s="70" t="s">
        <v>403</v>
      </c>
    </row>
    <row r="98" spans="1:15" ht="15.75" x14ac:dyDescent="0.25">
      <c r="A98" s="215">
        <v>96</v>
      </c>
      <c r="B98" s="216"/>
      <c r="C98" s="59"/>
      <c r="D98" s="203"/>
      <c r="E98" s="213"/>
      <c r="F98" s="249" t="e">
        <f t="shared" si="7"/>
        <v>#N/A</v>
      </c>
      <c r="G98" s="250" t="e">
        <f t="shared" si="8"/>
        <v>#N/A</v>
      </c>
      <c r="J98" s="36"/>
      <c r="K98" s="36"/>
      <c r="M98" s="515" t="s">
        <v>393</v>
      </c>
      <c r="N98" s="69">
        <v>42102</v>
      </c>
      <c r="O98" s="70" t="s">
        <v>403</v>
      </c>
    </row>
    <row r="99" spans="1:15" ht="15.75" x14ac:dyDescent="0.25">
      <c r="A99" s="215">
        <v>97</v>
      </c>
      <c r="B99" s="216"/>
      <c r="C99" s="59"/>
      <c r="D99" s="59"/>
      <c r="E99" s="213"/>
      <c r="F99" s="249" t="e">
        <f t="shared" ref="F99:F122" si="9">VLOOKUP(B99,$M$2:$N$392,2,FALSE)</f>
        <v>#N/A</v>
      </c>
      <c r="G99" s="250" t="e">
        <f t="shared" ref="G99:G122" si="10">VLOOKUP(B99,$M$2:$O$392,3,FALSE)</f>
        <v>#N/A</v>
      </c>
      <c r="J99" s="36"/>
      <c r="K99" s="36"/>
      <c r="M99" s="515" t="s">
        <v>395</v>
      </c>
      <c r="N99" s="69">
        <v>5064</v>
      </c>
      <c r="O99" s="70" t="s">
        <v>403</v>
      </c>
    </row>
    <row r="100" spans="1:15" ht="15.75" x14ac:dyDescent="0.25">
      <c r="A100" s="215">
        <v>98</v>
      </c>
      <c r="B100" s="216"/>
      <c r="C100" s="59"/>
      <c r="D100" s="59"/>
      <c r="E100" s="213"/>
      <c r="F100" s="249" t="e">
        <f t="shared" si="9"/>
        <v>#N/A</v>
      </c>
      <c r="G100" s="250" t="e">
        <f t="shared" si="10"/>
        <v>#N/A</v>
      </c>
      <c r="J100" s="36"/>
      <c r="K100" s="36"/>
      <c r="M100" s="515" t="s">
        <v>398</v>
      </c>
      <c r="N100" s="69">
        <v>5791</v>
      </c>
      <c r="O100" s="70" t="s">
        <v>403</v>
      </c>
    </row>
    <row r="101" spans="1:15" ht="15.75" x14ac:dyDescent="0.25">
      <c r="A101" s="215">
        <v>99</v>
      </c>
      <c r="B101" s="216"/>
      <c r="C101" s="59"/>
      <c r="D101" s="59"/>
      <c r="E101" s="213"/>
      <c r="F101" s="249" t="e">
        <f t="shared" si="9"/>
        <v>#N/A</v>
      </c>
      <c r="G101" s="250" t="e">
        <f t="shared" si="10"/>
        <v>#N/A</v>
      </c>
      <c r="J101" s="36"/>
      <c r="K101" s="36"/>
      <c r="M101" s="522" t="s">
        <v>322</v>
      </c>
      <c r="N101" s="69">
        <v>1498</v>
      </c>
      <c r="O101" s="70" t="s">
        <v>403</v>
      </c>
    </row>
    <row r="102" spans="1:15" ht="15.75" x14ac:dyDescent="0.25">
      <c r="A102" s="215">
        <v>100</v>
      </c>
      <c r="B102" s="216"/>
      <c r="C102" s="59"/>
      <c r="D102" s="59"/>
      <c r="E102" s="213"/>
      <c r="F102" s="249" t="e">
        <f t="shared" si="9"/>
        <v>#N/A</v>
      </c>
      <c r="G102" s="250" t="e">
        <f t="shared" si="10"/>
        <v>#N/A</v>
      </c>
      <c r="J102" s="36"/>
      <c r="K102" s="36"/>
      <c r="M102" s="515" t="s">
        <v>400</v>
      </c>
      <c r="N102" s="69">
        <v>45095</v>
      </c>
      <c r="O102" s="70" t="s">
        <v>403</v>
      </c>
    </row>
    <row r="103" spans="1:15" ht="15.75" x14ac:dyDescent="0.25">
      <c r="A103" s="215">
        <v>101</v>
      </c>
      <c r="B103" s="216"/>
      <c r="C103" s="59"/>
      <c r="D103" s="320"/>
      <c r="E103" s="213"/>
      <c r="F103" s="249" t="e">
        <f t="shared" si="9"/>
        <v>#N/A</v>
      </c>
      <c r="G103" s="250" t="e">
        <f t="shared" si="10"/>
        <v>#N/A</v>
      </c>
      <c r="J103" s="36"/>
      <c r="K103" s="36"/>
      <c r="M103" s="515" t="s">
        <v>401</v>
      </c>
      <c r="N103" s="69">
        <v>41185</v>
      </c>
      <c r="O103" s="70" t="s">
        <v>403</v>
      </c>
    </row>
    <row r="104" spans="1:15" ht="15.75" x14ac:dyDescent="0.25">
      <c r="A104" s="215">
        <v>102</v>
      </c>
      <c r="B104" s="216"/>
      <c r="C104" s="59"/>
      <c r="D104" s="59"/>
      <c r="E104" s="220"/>
      <c r="F104" s="249" t="e">
        <f t="shared" si="9"/>
        <v>#N/A</v>
      </c>
      <c r="G104" s="250" t="e">
        <f t="shared" si="10"/>
        <v>#N/A</v>
      </c>
      <c r="J104" s="36"/>
      <c r="K104" s="36"/>
      <c r="M104" s="522" t="s">
        <v>324</v>
      </c>
      <c r="N104" s="69">
        <v>28655</v>
      </c>
      <c r="O104" s="70" t="s">
        <v>403</v>
      </c>
    </row>
    <row r="105" spans="1:15" ht="15.75" x14ac:dyDescent="0.25">
      <c r="A105" s="215">
        <v>103</v>
      </c>
      <c r="B105" s="216"/>
      <c r="C105" s="59"/>
      <c r="D105" s="59"/>
      <c r="E105" s="220"/>
      <c r="F105" s="249" t="e">
        <f t="shared" si="9"/>
        <v>#N/A</v>
      </c>
      <c r="G105" s="250" t="e">
        <f t="shared" si="10"/>
        <v>#N/A</v>
      </c>
      <c r="J105" s="36"/>
      <c r="K105" s="36"/>
      <c r="M105" s="522" t="s">
        <v>325</v>
      </c>
      <c r="N105" s="69">
        <v>890</v>
      </c>
      <c r="O105" s="70" t="s">
        <v>403</v>
      </c>
    </row>
    <row r="106" spans="1:15" ht="15.75" x14ac:dyDescent="0.25">
      <c r="A106" s="215">
        <v>104</v>
      </c>
      <c r="B106" s="304"/>
      <c r="C106" s="59"/>
      <c r="D106" s="221"/>
      <c r="E106" s="220"/>
      <c r="F106" s="249" t="e">
        <f t="shared" si="9"/>
        <v>#N/A</v>
      </c>
      <c r="G106" s="250" t="e">
        <f t="shared" si="10"/>
        <v>#N/A</v>
      </c>
      <c r="J106" s="36"/>
      <c r="K106" s="36"/>
      <c r="M106" s="118"/>
      <c r="N106" s="119"/>
      <c r="O106" s="118"/>
    </row>
    <row r="107" spans="1:15" ht="15.75" x14ac:dyDescent="0.25">
      <c r="A107" s="215">
        <v>105</v>
      </c>
      <c r="B107" s="304"/>
      <c r="C107" s="59"/>
      <c r="D107" s="59"/>
      <c r="E107" s="213"/>
      <c r="F107" s="249" t="e">
        <f t="shared" si="9"/>
        <v>#N/A</v>
      </c>
      <c r="G107" s="250" t="e">
        <f t="shared" si="10"/>
        <v>#N/A</v>
      </c>
      <c r="J107" s="36"/>
      <c r="K107" s="36"/>
      <c r="M107" s="118"/>
      <c r="N107" s="119"/>
      <c r="O107" s="118"/>
    </row>
    <row r="108" spans="1:15" ht="15.75" x14ac:dyDescent="0.25">
      <c r="A108" s="215">
        <v>106</v>
      </c>
      <c r="B108" s="216"/>
      <c r="C108" s="59"/>
      <c r="D108" s="320"/>
      <c r="E108" s="203"/>
      <c r="F108" s="249" t="e">
        <f t="shared" si="9"/>
        <v>#N/A</v>
      </c>
      <c r="G108" s="250" t="e">
        <f t="shared" si="10"/>
        <v>#N/A</v>
      </c>
      <c r="J108" s="36"/>
      <c r="K108" s="36"/>
      <c r="M108" s="70"/>
      <c r="N108" s="69"/>
      <c r="O108" s="70"/>
    </row>
    <row r="109" spans="1:15" ht="15.75" x14ac:dyDescent="0.25">
      <c r="A109" s="215">
        <v>107</v>
      </c>
      <c r="B109" s="216"/>
      <c r="C109" s="59"/>
      <c r="D109" s="221"/>
      <c r="E109" s="203"/>
      <c r="F109" s="249" t="e">
        <f t="shared" si="9"/>
        <v>#N/A</v>
      </c>
      <c r="G109" s="250" t="e">
        <f t="shared" si="10"/>
        <v>#N/A</v>
      </c>
      <c r="J109" s="58"/>
      <c r="K109" s="58"/>
      <c r="L109" s="58"/>
      <c r="M109" s="70"/>
      <c r="N109" s="69"/>
      <c r="O109" s="70"/>
    </row>
    <row r="110" spans="1:15" ht="15.75" x14ac:dyDescent="0.25">
      <c r="A110" s="215">
        <v>108</v>
      </c>
      <c r="B110" s="216"/>
      <c r="C110" s="59"/>
      <c r="D110" s="221"/>
      <c r="E110" s="203"/>
      <c r="F110" s="249" t="e">
        <f t="shared" si="9"/>
        <v>#N/A</v>
      </c>
      <c r="G110" s="250" t="e">
        <f t="shared" si="10"/>
        <v>#N/A</v>
      </c>
      <c r="J110" s="58"/>
      <c r="K110" s="58"/>
      <c r="L110" s="58"/>
      <c r="M110" s="70"/>
      <c r="N110" s="69"/>
      <c r="O110" s="70"/>
    </row>
    <row r="111" spans="1:15" ht="15.75" x14ac:dyDescent="0.25">
      <c r="A111" s="215">
        <v>109</v>
      </c>
      <c r="B111" s="216"/>
      <c r="C111" s="59"/>
      <c r="D111" s="221"/>
      <c r="E111" s="203"/>
      <c r="F111" s="249" t="e">
        <f t="shared" si="9"/>
        <v>#N/A</v>
      </c>
      <c r="G111" s="250" t="e">
        <f t="shared" si="10"/>
        <v>#N/A</v>
      </c>
      <c r="J111" s="58"/>
      <c r="K111" s="58"/>
      <c r="L111" s="58"/>
      <c r="M111" s="70"/>
      <c r="N111" s="69"/>
      <c r="O111" s="70"/>
    </row>
    <row r="112" spans="1:15" ht="15.75" x14ac:dyDescent="0.25">
      <c r="A112" s="215">
        <v>110</v>
      </c>
      <c r="B112" s="216"/>
      <c r="C112" s="59"/>
      <c r="D112" s="320"/>
      <c r="E112" s="213"/>
      <c r="F112" s="249" t="e">
        <f t="shared" si="9"/>
        <v>#N/A</v>
      </c>
      <c r="G112" s="250" t="e">
        <f t="shared" si="10"/>
        <v>#N/A</v>
      </c>
      <c r="J112" s="58"/>
      <c r="K112" s="58"/>
      <c r="L112" s="58"/>
      <c r="M112" s="70"/>
      <c r="N112" s="69"/>
      <c r="O112" s="70"/>
    </row>
    <row r="113" spans="1:15" ht="15.75" x14ac:dyDescent="0.25">
      <c r="A113" s="215">
        <v>111</v>
      </c>
      <c r="B113" s="216"/>
      <c r="C113" s="59"/>
      <c r="D113" s="320"/>
      <c r="E113" s="213"/>
      <c r="F113" s="249" t="e">
        <f t="shared" si="9"/>
        <v>#N/A</v>
      </c>
      <c r="G113" s="250" t="e">
        <f t="shared" si="10"/>
        <v>#N/A</v>
      </c>
      <c r="J113" s="58"/>
      <c r="K113" s="58"/>
      <c r="L113" s="58"/>
      <c r="M113" s="70"/>
      <c r="N113" s="69"/>
      <c r="O113" s="70"/>
    </row>
    <row r="114" spans="1:15" ht="15.75" x14ac:dyDescent="0.25">
      <c r="A114" s="215">
        <v>112</v>
      </c>
      <c r="B114" s="216"/>
      <c r="C114" s="59"/>
      <c r="D114" s="59"/>
      <c r="E114" s="213"/>
      <c r="F114" s="249" t="e">
        <f t="shared" si="9"/>
        <v>#N/A</v>
      </c>
      <c r="G114" s="250" t="e">
        <f t="shared" si="10"/>
        <v>#N/A</v>
      </c>
      <c r="J114" s="58"/>
      <c r="K114" s="58"/>
      <c r="L114" s="58"/>
      <c r="M114" s="70"/>
      <c r="N114" s="69"/>
      <c r="O114" s="70"/>
    </row>
    <row r="115" spans="1:15" ht="15.75" x14ac:dyDescent="0.25">
      <c r="A115" s="215">
        <v>113</v>
      </c>
      <c r="B115" s="216"/>
      <c r="C115" s="59"/>
      <c r="D115" s="59"/>
      <c r="E115" s="213"/>
      <c r="F115" s="249" t="e">
        <f t="shared" si="9"/>
        <v>#N/A</v>
      </c>
      <c r="G115" s="250" t="e">
        <f t="shared" si="10"/>
        <v>#N/A</v>
      </c>
      <c r="J115" s="58"/>
      <c r="K115" s="58"/>
      <c r="L115" s="58"/>
      <c r="M115" s="70"/>
      <c r="N115" s="119"/>
      <c r="O115" s="118"/>
    </row>
    <row r="116" spans="1:15" ht="15.75" x14ac:dyDescent="0.25">
      <c r="A116" s="215">
        <v>114</v>
      </c>
      <c r="B116" s="216"/>
      <c r="C116" s="59"/>
      <c r="D116" s="59"/>
      <c r="E116" s="213"/>
      <c r="F116" s="249" t="e">
        <f t="shared" si="9"/>
        <v>#N/A</v>
      </c>
      <c r="G116" s="250" t="e">
        <f t="shared" si="10"/>
        <v>#N/A</v>
      </c>
      <c r="J116" s="58"/>
      <c r="K116" s="58"/>
      <c r="L116" s="58"/>
      <c r="M116" s="70"/>
      <c r="N116" s="69"/>
      <c r="O116" s="70"/>
    </row>
    <row r="117" spans="1:15" ht="15.75" x14ac:dyDescent="0.25">
      <c r="A117" s="215">
        <v>115</v>
      </c>
      <c r="B117" s="216"/>
      <c r="C117" s="59"/>
      <c r="D117" s="59"/>
      <c r="E117" s="213"/>
      <c r="F117" s="249" t="e">
        <f t="shared" si="9"/>
        <v>#N/A</v>
      </c>
      <c r="G117" s="250" t="e">
        <f t="shared" si="10"/>
        <v>#N/A</v>
      </c>
      <c r="J117" s="58"/>
      <c r="K117" s="58"/>
      <c r="L117" s="58"/>
      <c r="M117" s="70"/>
      <c r="N117" s="119"/>
      <c r="O117" s="118"/>
    </row>
    <row r="118" spans="1:15" ht="15.75" x14ac:dyDescent="0.25">
      <c r="A118" s="215">
        <v>116</v>
      </c>
      <c r="B118" s="216"/>
      <c r="C118" s="59"/>
      <c r="D118" s="203"/>
      <c r="E118" s="321"/>
      <c r="F118" s="249" t="e">
        <f t="shared" si="9"/>
        <v>#N/A</v>
      </c>
      <c r="G118" s="250" t="e">
        <f t="shared" si="10"/>
        <v>#N/A</v>
      </c>
      <c r="J118" s="58"/>
      <c r="K118" s="58"/>
      <c r="L118" s="58"/>
      <c r="M118" s="118"/>
      <c r="N118" s="119"/>
      <c r="O118" s="118"/>
    </row>
    <row r="119" spans="1:15" ht="15.75" x14ac:dyDescent="0.25">
      <c r="A119" s="215">
        <v>117</v>
      </c>
      <c r="B119" s="216"/>
      <c r="C119" s="59"/>
      <c r="D119" s="59"/>
      <c r="E119" s="213"/>
      <c r="F119" s="249" t="e">
        <f t="shared" si="9"/>
        <v>#N/A</v>
      </c>
      <c r="G119" s="250" t="e">
        <f t="shared" si="10"/>
        <v>#N/A</v>
      </c>
      <c r="J119" s="58"/>
      <c r="K119" s="58"/>
      <c r="L119" s="58"/>
      <c r="M119" s="118"/>
      <c r="N119" s="119"/>
      <c r="O119" s="118"/>
    </row>
    <row r="120" spans="1:15" ht="15.75" x14ac:dyDescent="0.25">
      <c r="A120" s="215">
        <v>118</v>
      </c>
      <c r="B120" s="216"/>
      <c r="C120" s="59"/>
      <c r="D120" s="59"/>
      <c r="E120" s="213"/>
      <c r="F120" s="249" t="e">
        <f t="shared" si="9"/>
        <v>#N/A</v>
      </c>
      <c r="G120" s="250" t="e">
        <f t="shared" si="10"/>
        <v>#N/A</v>
      </c>
      <c r="J120" s="58"/>
      <c r="K120" s="58"/>
      <c r="L120" s="58"/>
      <c r="M120" s="118"/>
      <c r="N120" s="119"/>
      <c r="O120" s="118"/>
    </row>
    <row r="121" spans="1:15" ht="15.75" x14ac:dyDescent="0.25">
      <c r="A121" s="215">
        <v>119</v>
      </c>
      <c r="B121" s="216"/>
      <c r="C121" s="59"/>
      <c r="D121" s="59"/>
      <c r="E121" s="213"/>
      <c r="F121" s="249" t="e">
        <f t="shared" si="9"/>
        <v>#N/A</v>
      </c>
      <c r="G121" s="250" t="e">
        <f t="shared" si="10"/>
        <v>#N/A</v>
      </c>
      <c r="J121" s="58"/>
      <c r="K121" s="58"/>
      <c r="L121" s="58"/>
      <c r="M121" s="118"/>
      <c r="N121" s="119"/>
      <c r="O121" s="118"/>
    </row>
    <row r="122" spans="1:15" ht="15.75" x14ac:dyDescent="0.25">
      <c r="A122" s="215">
        <v>120</v>
      </c>
      <c r="B122" s="216"/>
      <c r="C122" s="59"/>
      <c r="D122" s="59"/>
      <c r="E122" s="213"/>
      <c r="F122" s="249" t="e">
        <f t="shared" si="9"/>
        <v>#N/A</v>
      </c>
      <c r="G122" s="250" t="e">
        <f t="shared" si="10"/>
        <v>#N/A</v>
      </c>
      <c r="J122" s="58"/>
      <c r="K122" s="58"/>
      <c r="L122" s="58"/>
      <c r="M122" s="118"/>
      <c r="N122" s="69"/>
      <c r="O122" s="70"/>
    </row>
    <row r="123" spans="1:15" x14ac:dyDescent="0.2">
      <c r="J123" s="58"/>
      <c r="K123" s="58"/>
      <c r="L123" s="58"/>
    </row>
    <row r="124" spans="1:15" x14ac:dyDescent="0.2">
      <c r="J124" s="58"/>
      <c r="K124" s="58"/>
      <c r="L124" s="58"/>
    </row>
    <row r="125" spans="1:15" x14ac:dyDescent="0.2">
      <c r="J125" s="58"/>
      <c r="K125" s="58"/>
      <c r="L125" s="58"/>
    </row>
    <row r="126" spans="1:15" x14ac:dyDescent="0.2">
      <c r="J126" s="58"/>
      <c r="K126" s="58"/>
      <c r="L126" s="58"/>
    </row>
    <row r="127" spans="1:15" x14ac:dyDescent="0.2">
      <c r="J127" s="58"/>
      <c r="K127" s="58"/>
      <c r="L127" s="58"/>
    </row>
    <row r="128" spans="1:15" x14ac:dyDescent="0.2">
      <c r="J128" s="58"/>
      <c r="K128" s="58"/>
      <c r="L128" s="58"/>
    </row>
    <row r="129" spans="10:12" x14ac:dyDescent="0.2">
      <c r="J129" s="58"/>
      <c r="K129" s="58"/>
      <c r="L129" s="58"/>
    </row>
    <row r="130" spans="10:12" x14ac:dyDescent="0.2">
      <c r="J130" s="58"/>
      <c r="K130" s="58"/>
      <c r="L130" s="58"/>
    </row>
    <row r="131" spans="10:12" x14ac:dyDescent="0.2">
      <c r="J131" s="58"/>
      <c r="K131" s="58"/>
      <c r="L131" s="58"/>
    </row>
    <row r="132" spans="10:12" x14ac:dyDescent="0.2">
      <c r="J132" s="58"/>
      <c r="K132" s="58"/>
      <c r="L132" s="58"/>
    </row>
    <row r="133" spans="10:12" x14ac:dyDescent="0.2">
      <c r="J133" s="58"/>
      <c r="K133" s="58"/>
      <c r="L133" s="58"/>
    </row>
    <row r="134" spans="10:12" x14ac:dyDescent="0.2">
      <c r="J134" s="58"/>
      <c r="K134" s="58"/>
      <c r="L134" s="58"/>
    </row>
    <row r="135" spans="10:12" x14ac:dyDescent="0.2">
      <c r="J135" s="58"/>
      <c r="K135" s="58"/>
      <c r="L135" s="58"/>
    </row>
    <row r="136" spans="10:12" x14ac:dyDescent="0.2">
      <c r="J136" s="58"/>
      <c r="K136" s="58"/>
      <c r="L136" s="58"/>
    </row>
    <row r="137" spans="10:12" x14ac:dyDescent="0.2">
      <c r="J137" s="58"/>
      <c r="K137" s="58"/>
      <c r="L137" s="58"/>
    </row>
    <row r="138" spans="10:12" x14ac:dyDescent="0.2">
      <c r="J138" s="58"/>
      <c r="K138" s="58"/>
      <c r="L138" s="58"/>
    </row>
    <row r="139" spans="10:12" x14ac:dyDescent="0.2">
      <c r="J139" s="58"/>
      <c r="K139" s="58"/>
      <c r="L139" s="58"/>
    </row>
    <row r="140" spans="10:12" x14ac:dyDescent="0.2">
      <c r="J140" s="58"/>
      <c r="K140" s="58"/>
      <c r="L140" s="58"/>
    </row>
    <row r="141" spans="10:12" x14ac:dyDescent="0.2">
      <c r="J141" s="58"/>
      <c r="K141" s="58"/>
      <c r="L141" s="58"/>
    </row>
    <row r="142" spans="10:12" x14ac:dyDescent="0.2">
      <c r="J142" s="58"/>
      <c r="K142" s="58"/>
      <c r="L142" s="58"/>
    </row>
    <row r="143" spans="10:12" x14ac:dyDescent="0.2">
      <c r="J143" s="58"/>
      <c r="K143" s="58"/>
      <c r="L143" s="58"/>
    </row>
    <row r="144" spans="10:12" x14ac:dyDescent="0.2">
      <c r="J144" s="58"/>
      <c r="K144" s="58"/>
      <c r="L144" s="58"/>
    </row>
    <row r="145" spans="10:12" x14ac:dyDescent="0.2">
      <c r="J145" s="58"/>
      <c r="K145" s="58"/>
      <c r="L145" s="58"/>
    </row>
    <row r="146" spans="10:12" x14ac:dyDescent="0.2">
      <c r="J146" s="58"/>
      <c r="K146" s="58"/>
      <c r="L146" s="58"/>
    </row>
    <row r="147" spans="10:12" x14ac:dyDescent="0.2">
      <c r="J147" s="58"/>
      <c r="K147" s="58"/>
      <c r="L147" s="58"/>
    </row>
    <row r="148" spans="10:12" x14ac:dyDescent="0.2">
      <c r="J148" s="58"/>
      <c r="K148" s="58"/>
      <c r="L148" s="58"/>
    </row>
    <row r="149" spans="10:12" x14ac:dyDescent="0.2">
      <c r="J149" s="58"/>
      <c r="K149" s="58"/>
      <c r="L149" s="58"/>
    </row>
    <row r="150" spans="10:12" x14ac:dyDescent="0.2">
      <c r="J150" s="58"/>
      <c r="K150" s="58"/>
      <c r="L150" s="58"/>
    </row>
    <row r="151" spans="10:12" x14ac:dyDescent="0.2">
      <c r="J151" s="58"/>
      <c r="K151" s="58"/>
      <c r="L151" s="58"/>
    </row>
    <row r="152" spans="10:12" x14ac:dyDescent="0.2">
      <c r="J152" s="58"/>
      <c r="K152" s="58"/>
      <c r="L152" s="58"/>
    </row>
    <row r="153" spans="10:12" x14ac:dyDescent="0.2">
      <c r="J153" s="58"/>
      <c r="K153" s="58"/>
      <c r="L153" s="58"/>
    </row>
    <row r="154" spans="10:12" x14ac:dyDescent="0.2">
      <c r="J154" s="58"/>
      <c r="K154" s="58"/>
      <c r="L154" s="58"/>
    </row>
    <row r="155" spans="10:12" x14ac:dyDescent="0.2">
      <c r="J155" s="58"/>
      <c r="K155" s="58"/>
      <c r="L155" s="58"/>
    </row>
    <row r="156" spans="10:12" x14ac:dyDescent="0.2">
      <c r="J156" s="58"/>
      <c r="K156" s="58"/>
      <c r="L156" s="58"/>
    </row>
    <row r="157" spans="10:12" x14ac:dyDescent="0.2">
      <c r="J157" s="58"/>
      <c r="K157" s="58"/>
      <c r="L157" s="58"/>
    </row>
    <row r="158" spans="10:12" x14ac:dyDescent="0.2">
      <c r="J158" s="58"/>
      <c r="K158" s="58"/>
      <c r="L158" s="58"/>
    </row>
    <row r="159" spans="10:12" x14ac:dyDescent="0.2">
      <c r="J159" s="58"/>
      <c r="K159" s="58"/>
      <c r="L159" s="58"/>
    </row>
    <row r="160" spans="10:12" x14ac:dyDescent="0.2">
      <c r="J160" s="58"/>
      <c r="K160" s="58"/>
      <c r="L160" s="58"/>
    </row>
    <row r="161" spans="10:12" x14ac:dyDescent="0.2">
      <c r="J161" s="58"/>
      <c r="K161" s="58"/>
      <c r="L161" s="58"/>
    </row>
    <row r="162" spans="10:12" x14ac:dyDescent="0.2">
      <c r="J162" s="58"/>
      <c r="K162" s="58"/>
      <c r="L162" s="58"/>
    </row>
    <row r="163" spans="10:12" x14ac:dyDescent="0.2">
      <c r="J163" s="58"/>
      <c r="K163" s="58"/>
      <c r="L163" s="58"/>
    </row>
    <row r="164" spans="10:12" x14ac:dyDescent="0.2">
      <c r="J164" s="58"/>
      <c r="K164" s="58"/>
      <c r="L164" s="58"/>
    </row>
    <row r="165" spans="10:12" x14ac:dyDescent="0.2">
      <c r="J165" s="58"/>
      <c r="K165" s="58"/>
      <c r="L165" s="58"/>
    </row>
    <row r="166" spans="10:12" x14ac:dyDescent="0.2">
      <c r="J166" s="58"/>
      <c r="K166" s="58"/>
      <c r="L166" s="58"/>
    </row>
    <row r="167" spans="10:12" x14ac:dyDescent="0.2">
      <c r="J167" s="58"/>
      <c r="K167" s="58"/>
      <c r="L167" s="58"/>
    </row>
    <row r="168" spans="10:12" x14ac:dyDescent="0.2">
      <c r="J168" s="58"/>
      <c r="K168" s="58"/>
      <c r="L168" s="58"/>
    </row>
    <row r="169" spans="10:12" x14ac:dyDescent="0.2">
      <c r="J169" s="58"/>
      <c r="K169" s="58"/>
      <c r="L169" s="58"/>
    </row>
    <row r="170" spans="10:12" x14ac:dyDescent="0.2">
      <c r="J170" s="58"/>
      <c r="K170" s="58"/>
      <c r="L170" s="58"/>
    </row>
    <row r="171" spans="10:12" x14ac:dyDescent="0.2">
      <c r="J171" s="58"/>
      <c r="K171" s="58"/>
      <c r="L171" s="58"/>
    </row>
    <row r="172" spans="10:12" x14ac:dyDescent="0.2">
      <c r="J172" s="58"/>
      <c r="K172" s="58"/>
      <c r="L172" s="58"/>
    </row>
    <row r="173" spans="10:12" x14ac:dyDescent="0.2">
      <c r="J173" s="58"/>
      <c r="K173" s="58"/>
      <c r="L173" s="58"/>
    </row>
    <row r="174" spans="10:12" x14ac:dyDescent="0.2">
      <c r="J174" s="58"/>
      <c r="K174" s="58"/>
      <c r="L174" s="58"/>
    </row>
    <row r="175" spans="10:12" x14ac:dyDescent="0.2">
      <c r="J175" s="58"/>
      <c r="K175" s="58"/>
      <c r="L175" s="58"/>
    </row>
    <row r="176" spans="10:12" x14ac:dyDescent="0.2">
      <c r="J176" s="58"/>
      <c r="K176" s="58"/>
      <c r="L176" s="58"/>
    </row>
    <row r="177" spans="10:12" x14ac:dyDescent="0.2">
      <c r="J177" s="58"/>
      <c r="K177" s="58"/>
      <c r="L177" s="58"/>
    </row>
    <row r="178" spans="10:12" x14ac:dyDescent="0.2">
      <c r="J178" s="58"/>
      <c r="K178" s="58"/>
      <c r="L178" s="58"/>
    </row>
    <row r="179" spans="10:12" x14ac:dyDescent="0.2">
      <c r="J179" s="58"/>
      <c r="K179" s="58"/>
      <c r="L179" s="58"/>
    </row>
    <row r="180" spans="10:12" x14ac:dyDescent="0.2">
      <c r="J180" s="58"/>
      <c r="K180" s="58"/>
      <c r="L180" s="58"/>
    </row>
    <row r="181" spans="10:12" x14ac:dyDescent="0.2">
      <c r="J181" s="58"/>
      <c r="K181" s="58"/>
      <c r="L181" s="58"/>
    </row>
    <row r="182" spans="10:12" x14ac:dyDescent="0.2">
      <c r="J182" s="58"/>
      <c r="K182" s="58"/>
      <c r="L182" s="58"/>
    </row>
    <row r="183" spans="10:12" x14ac:dyDescent="0.2">
      <c r="J183" s="58"/>
      <c r="K183" s="58"/>
      <c r="L183" s="58"/>
    </row>
    <row r="184" spans="10:12" x14ac:dyDescent="0.2">
      <c r="J184" s="58"/>
      <c r="K184" s="58"/>
      <c r="L184" s="58"/>
    </row>
    <row r="185" spans="10:12" x14ac:dyDescent="0.2">
      <c r="J185" s="58"/>
      <c r="K185" s="58"/>
      <c r="L185" s="58"/>
    </row>
    <row r="186" spans="10:12" x14ac:dyDescent="0.2">
      <c r="J186" s="58"/>
      <c r="K186" s="58"/>
      <c r="L186" s="58"/>
    </row>
    <row r="187" spans="10:12" x14ac:dyDescent="0.2">
      <c r="J187" s="58"/>
      <c r="K187" s="58"/>
      <c r="L187" s="58"/>
    </row>
    <row r="188" spans="10:12" x14ac:dyDescent="0.2">
      <c r="J188" s="58"/>
      <c r="K188" s="58"/>
      <c r="L188" s="58"/>
    </row>
    <row r="189" spans="10:12" x14ac:dyDescent="0.2">
      <c r="J189" s="58"/>
      <c r="K189" s="58"/>
      <c r="L189" s="58"/>
    </row>
    <row r="190" spans="10:12" x14ac:dyDescent="0.2">
      <c r="J190" s="58"/>
      <c r="K190" s="58"/>
      <c r="L190" s="58"/>
    </row>
    <row r="191" spans="10:12" x14ac:dyDescent="0.2">
      <c r="J191" s="58"/>
      <c r="K191" s="58"/>
      <c r="L191" s="58"/>
    </row>
    <row r="192" spans="10:12" x14ac:dyDescent="0.2">
      <c r="J192" s="58"/>
      <c r="K192" s="58"/>
      <c r="L192" s="58"/>
    </row>
    <row r="193" spans="10:12" x14ac:dyDescent="0.2">
      <c r="J193" s="58"/>
      <c r="K193" s="58"/>
      <c r="L193" s="58"/>
    </row>
    <row r="194" spans="10:12" x14ac:dyDescent="0.2">
      <c r="J194" s="58"/>
      <c r="K194" s="58"/>
      <c r="L194" s="58"/>
    </row>
    <row r="195" spans="10:12" x14ac:dyDescent="0.2">
      <c r="J195" s="58"/>
      <c r="K195" s="58"/>
      <c r="L195" s="58"/>
    </row>
    <row r="196" spans="10:12" x14ac:dyDescent="0.2">
      <c r="J196" s="58"/>
      <c r="K196" s="58"/>
      <c r="L196" s="58"/>
    </row>
    <row r="197" spans="10:12" x14ac:dyDescent="0.2">
      <c r="J197" s="58"/>
      <c r="K197" s="58"/>
      <c r="L197" s="58"/>
    </row>
    <row r="198" spans="10:12" x14ac:dyDescent="0.2">
      <c r="J198" s="58"/>
      <c r="K198" s="58"/>
      <c r="L198" s="58"/>
    </row>
    <row r="199" spans="10:12" x14ac:dyDescent="0.2">
      <c r="J199" s="58"/>
      <c r="K199" s="58"/>
      <c r="L199" s="58"/>
    </row>
    <row r="200" spans="10:12" x14ac:dyDescent="0.2">
      <c r="J200" s="58"/>
      <c r="K200" s="58"/>
      <c r="L200" s="58"/>
    </row>
    <row r="201" spans="10:12" x14ac:dyDescent="0.2">
      <c r="J201" s="58"/>
      <c r="K201" s="58"/>
      <c r="L201" s="58"/>
    </row>
    <row r="202" spans="10:12" x14ac:dyDescent="0.2">
      <c r="J202" s="58"/>
      <c r="K202" s="58"/>
      <c r="L202" s="58"/>
    </row>
    <row r="203" spans="10:12" x14ac:dyDescent="0.2">
      <c r="J203" s="58"/>
      <c r="K203" s="58"/>
      <c r="L203" s="58"/>
    </row>
    <row r="204" spans="10:12" x14ac:dyDescent="0.2">
      <c r="J204" s="58"/>
      <c r="K204" s="58"/>
      <c r="L204" s="58"/>
    </row>
    <row r="205" spans="10:12" x14ac:dyDescent="0.2">
      <c r="J205" s="58"/>
      <c r="K205" s="58"/>
      <c r="L205" s="58"/>
    </row>
    <row r="206" spans="10:12" x14ac:dyDescent="0.2">
      <c r="J206" s="58"/>
      <c r="K206" s="58"/>
      <c r="L206" s="58"/>
    </row>
    <row r="207" spans="10:12" x14ac:dyDescent="0.2">
      <c r="J207" s="58"/>
      <c r="K207" s="58"/>
      <c r="L207" s="58"/>
    </row>
    <row r="208" spans="10:12" x14ac:dyDescent="0.2">
      <c r="J208" s="58"/>
      <c r="K208" s="58"/>
      <c r="L208" s="58"/>
    </row>
    <row r="209" spans="10:12" x14ac:dyDescent="0.2">
      <c r="J209" s="58"/>
      <c r="K209" s="58"/>
      <c r="L209" s="58"/>
    </row>
    <row r="210" spans="10:12" x14ac:dyDescent="0.2">
      <c r="J210" s="58"/>
      <c r="K210" s="58"/>
      <c r="L210" s="58"/>
    </row>
    <row r="211" spans="10:12" x14ac:dyDescent="0.2">
      <c r="J211" s="58"/>
      <c r="K211" s="58"/>
      <c r="L211" s="58"/>
    </row>
    <row r="212" spans="10:12" x14ac:dyDescent="0.2">
      <c r="J212" s="58"/>
      <c r="K212" s="58"/>
      <c r="L212" s="58"/>
    </row>
  </sheetData>
  <autoFilter ref="A2:Q122"/>
  <dataConsolidate/>
  <phoneticPr fontId="9" type="noConversion"/>
  <conditionalFormatting sqref="I3:J34">
    <cfRule type="cellIs" dxfId="3158" priority="94" stopIfTrue="1" operator="greaterThan">
      <formula>0</formula>
    </cfRule>
  </conditionalFormatting>
  <conditionalFormatting sqref="C90:C96">
    <cfRule type="cellIs" dxfId="3157" priority="50" operator="lessThan">
      <formula>15</formula>
    </cfRule>
  </conditionalFormatting>
  <conditionalFormatting sqref="C92">
    <cfRule type="cellIs" dxfId="3156" priority="45" operator="lessThan">
      <formula>15</formula>
    </cfRule>
  </conditionalFormatting>
  <conditionalFormatting sqref="C3:C92">
    <cfRule type="cellIs" dxfId="3155" priority="44" operator="lessThan">
      <formula>15</formula>
    </cfRule>
  </conditionalFormatting>
  <conditionalFormatting sqref="C47">
    <cfRule type="cellIs" dxfId="3154" priority="43" operator="lessThan">
      <formula>15</formula>
    </cfRule>
  </conditionalFormatting>
  <conditionalFormatting sqref="C46">
    <cfRule type="cellIs" dxfId="3153" priority="42" operator="lessThan">
      <formula>15</formula>
    </cfRule>
  </conditionalFormatting>
  <conditionalFormatting sqref="C93">
    <cfRule type="cellIs" dxfId="3152" priority="41" operator="lessThan">
      <formula>15</formula>
    </cfRule>
  </conditionalFormatting>
  <conditionalFormatting sqref="C49">
    <cfRule type="cellIs" dxfId="3151" priority="40" operator="lessThan">
      <formula>15</formula>
    </cfRule>
  </conditionalFormatting>
  <conditionalFormatting sqref="C91">
    <cfRule type="cellIs" dxfId="3150" priority="39" operator="lessThan">
      <formula>15</formula>
    </cfRule>
  </conditionalFormatting>
  <conditionalFormatting sqref="C91">
    <cfRule type="cellIs" dxfId="3149" priority="38" operator="lessThan">
      <formula>15</formula>
    </cfRule>
  </conditionalFormatting>
  <conditionalFormatting sqref="C91">
    <cfRule type="cellIs" dxfId="3148" priority="37" operator="lessThan">
      <formula>15</formula>
    </cfRule>
  </conditionalFormatting>
  <conditionalFormatting sqref="C46">
    <cfRule type="cellIs" dxfId="3147" priority="36" operator="lessThan">
      <formula>15</formula>
    </cfRule>
  </conditionalFormatting>
  <conditionalFormatting sqref="C45">
    <cfRule type="cellIs" dxfId="3146" priority="35" operator="lessThan">
      <formula>15</formula>
    </cfRule>
  </conditionalFormatting>
  <conditionalFormatting sqref="C92">
    <cfRule type="cellIs" dxfId="3145" priority="34" operator="lessThan">
      <formula>15</formula>
    </cfRule>
  </conditionalFormatting>
  <conditionalFormatting sqref="C48">
    <cfRule type="cellIs" dxfId="3144" priority="33" operator="lessThan">
      <formula>15</formula>
    </cfRule>
  </conditionalFormatting>
  <conditionalFormatting sqref="C90">
    <cfRule type="cellIs" dxfId="3143" priority="32" operator="lessThan">
      <formula>15</formula>
    </cfRule>
  </conditionalFormatting>
  <conditionalFormatting sqref="C90">
    <cfRule type="cellIs" dxfId="3142" priority="31" operator="lessThan">
      <formula>15</formula>
    </cfRule>
  </conditionalFormatting>
  <conditionalFormatting sqref="C91">
    <cfRule type="cellIs" dxfId="3141" priority="30" operator="lessThan">
      <formula>15</formula>
    </cfRule>
  </conditionalFormatting>
  <conditionalFormatting sqref="C92">
    <cfRule type="cellIs" dxfId="3140" priority="29" operator="lessThan">
      <formula>15</formula>
    </cfRule>
  </conditionalFormatting>
  <conditionalFormatting sqref="C90">
    <cfRule type="cellIs" dxfId="3139" priority="28" operator="lessThan">
      <formula>15</formula>
    </cfRule>
  </conditionalFormatting>
  <conditionalFormatting sqref="C90">
    <cfRule type="cellIs" dxfId="3138" priority="27" operator="lessThan">
      <formula>15</formula>
    </cfRule>
  </conditionalFormatting>
  <conditionalFormatting sqref="C90">
    <cfRule type="cellIs" dxfId="3137" priority="26" operator="lessThan">
      <formula>15</formula>
    </cfRule>
  </conditionalFormatting>
  <conditionalFormatting sqref="C91">
    <cfRule type="cellIs" dxfId="3136" priority="25" operator="lessThan">
      <formula>15</formula>
    </cfRule>
  </conditionalFormatting>
  <conditionalFormatting sqref="C89">
    <cfRule type="cellIs" dxfId="3135" priority="24" operator="lessThan">
      <formula>15</formula>
    </cfRule>
  </conditionalFormatting>
  <conditionalFormatting sqref="C89">
    <cfRule type="cellIs" dxfId="3134" priority="23" operator="lessThan">
      <formula>15</formula>
    </cfRule>
  </conditionalFormatting>
  <conditionalFormatting sqref="C91">
    <cfRule type="cellIs" dxfId="3133" priority="22" operator="lessThan">
      <formula>15</formula>
    </cfRule>
  </conditionalFormatting>
  <conditionalFormatting sqref="C46">
    <cfRule type="cellIs" dxfId="3132" priority="21" operator="lessThan">
      <formula>15</formula>
    </cfRule>
  </conditionalFormatting>
  <conditionalFormatting sqref="C45">
    <cfRule type="cellIs" dxfId="3131" priority="20" operator="lessThan">
      <formula>15</formula>
    </cfRule>
  </conditionalFormatting>
  <conditionalFormatting sqref="C92">
    <cfRule type="cellIs" dxfId="3130" priority="19" operator="lessThan">
      <formula>15</formula>
    </cfRule>
  </conditionalFormatting>
  <conditionalFormatting sqref="C48">
    <cfRule type="cellIs" dxfId="3129" priority="18" operator="lessThan">
      <formula>15</formula>
    </cfRule>
  </conditionalFormatting>
  <conditionalFormatting sqref="C90">
    <cfRule type="cellIs" dxfId="3128" priority="17" operator="lessThan">
      <formula>15</formula>
    </cfRule>
  </conditionalFormatting>
  <conditionalFormatting sqref="C90">
    <cfRule type="cellIs" dxfId="3127" priority="16" operator="lessThan">
      <formula>15</formula>
    </cfRule>
  </conditionalFormatting>
  <conditionalFormatting sqref="C90">
    <cfRule type="cellIs" dxfId="3126" priority="15" operator="lessThan">
      <formula>15</formula>
    </cfRule>
  </conditionalFormatting>
  <conditionalFormatting sqref="C45">
    <cfRule type="cellIs" dxfId="3125" priority="14" operator="lessThan">
      <formula>15</formula>
    </cfRule>
  </conditionalFormatting>
  <conditionalFormatting sqref="C44">
    <cfRule type="cellIs" dxfId="3124" priority="13" operator="lessThan">
      <formula>15</formula>
    </cfRule>
  </conditionalFormatting>
  <conditionalFormatting sqref="C91">
    <cfRule type="cellIs" dxfId="3123" priority="12" operator="lessThan">
      <formula>15</formula>
    </cfRule>
  </conditionalFormatting>
  <conditionalFormatting sqref="C47">
    <cfRule type="cellIs" dxfId="3122" priority="11" operator="lessThan">
      <formula>15</formula>
    </cfRule>
  </conditionalFormatting>
  <conditionalFormatting sqref="C89">
    <cfRule type="cellIs" dxfId="3121" priority="10" operator="lessThan">
      <formula>15</formula>
    </cfRule>
  </conditionalFormatting>
  <conditionalFormatting sqref="C89">
    <cfRule type="cellIs" dxfId="3120" priority="9" operator="lessThan">
      <formula>15</formula>
    </cfRule>
  </conditionalFormatting>
  <conditionalFormatting sqref="C90">
    <cfRule type="cellIs" dxfId="3119" priority="8" operator="lessThan">
      <formula>15</formula>
    </cfRule>
  </conditionalFormatting>
  <conditionalFormatting sqref="C91">
    <cfRule type="cellIs" dxfId="3118" priority="7" operator="lessThan">
      <formula>15</formula>
    </cfRule>
  </conditionalFormatting>
  <conditionalFormatting sqref="C89">
    <cfRule type="cellIs" dxfId="3117" priority="6" operator="lessThan">
      <formula>15</formula>
    </cfRule>
  </conditionalFormatting>
  <conditionalFormatting sqref="C89">
    <cfRule type="cellIs" dxfId="3116" priority="5" operator="lessThan">
      <formula>15</formula>
    </cfRule>
  </conditionalFormatting>
  <conditionalFormatting sqref="C89">
    <cfRule type="cellIs" dxfId="3115" priority="4" operator="lessThan">
      <formula>15</formula>
    </cfRule>
  </conditionalFormatting>
  <conditionalFormatting sqref="C90">
    <cfRule type="cellIs" dxfId="3114" priority="3" operator="lessThan">
      <formula>15</formula>
    </cfRule>
  </conditionalFormatting>
  <conditionalFormatting sqref="C88">
    <cfRule type="cellIs" dxfId="3113" priority="2" operator="lessThan">
      <formula>15</formula>
    </cfRule>
  </conditionalFormatting>
  <conditionalFormatting sqref="C88">
    <cfRule type="cellIs" dxfId="3112" priority="1" operator="lessThan">
      <formula>15</formula>
    </cfRule>
  </conditionalFormatting>
  <pageMargins left="0.75" right="0.75" top="1" bottom="1" header="0.5" footer="0.5"/>
  <pageSetup paperSize="9" scale="26" fitToHeight="0"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FF0000"/>
  </sheetPr>
  <dimension ref="A1:BM380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J2" sqref="AJ2:AL13"/>
    </sheetView>
  </sheetViews>
  <sheetFormatPr defaultRowHeight="17.25" x14ac:dyDescent="0.3"/>
  <cols>
    <col min="1" max="1" width="31.7109375" style="280" customWidth="1"/>
    <col min="2" max="2" width="4.7109375" style="281" bestFit="1" customWidth="1"/>
    <col min="3" max="8" width="4.7109375" style="282" bestFit="1" customWidth="1"/>
    <col min="9" max="9" width="4.7109375" style="282" customWidth="1"/>
    <col min="10" max="10" width="4.7109375" style="282" bestFit="1" customWidth="1"/>
    <col min="11" max="14" width="4.7109375" style="282" customWidth="1"/>
    <col min="15" max="17" width="4.7109375" style="282" bestFit="1" customWidth="1"/>
    <col min="18" max="34" width="4.7109375" style="282" customWidth="1"/>
    <col min="35" max="35" width="5" style="276" customWidth="1"/>
    <col min="36" max="36" width="9.7109375" style="278" customWidth="1"/>
    <col min="37" max="38" width="9.7109375" style="279" customWidth="1"/>
    <col min="39" max="39" width="4.7109375" style="276" bestFit="1" customWidth="1"/>
    <col min="40" max="40" width="5" style="276" customWidth="1"/>
    <col min="41" max="65" width="4.7109375" style="276" bestFit="1" customWidth="1"/>
    <col min="66" max="16384" width="9.140625" style="276"/>
  </cols>
  <sheetData>
    <row r="1" spans="1:65" s="273" customFormat="1" ht="18" thickBot="1" x14ac:dyDescent="0.35">
      <c r="A1" s="269"/>
      <c r="B1" s="290"/>
      <c r="C1" s="270"/>
      <c r="D1" s="270"/>
      <c r="E1" s="270"/>
      <c r="F1" s="270"/>
      <c r="G1" s="270"/>
      <c r="H1" s="270"/>
      <c r="I1" s="270"/>
      <c r="J1" s="270"/>
      <c r="K1" s="270"/>
      <c r="L1" s="270"/>
      <c r="M1" s="270"/>
      <c r="N1" s="270"/>
      <c r="O1" s="270">
        <v>1</v>
      </c>
      <c r="P1" s="270">
        <v>2</v>
      </c>
      <c r="Q1" s="270">
        <v>6</v>
      </c>
      <c r="R1" s="270"/>
      <c r="S1" s="270"/>
      <c r="T1" s="270"/>
      <c r="U1" s="270"/>
      <c r="V1" s="270"/>
      <c r="W1" s="270"/>
      <c r="X1" s="270"/>
      <c r="Y1" s="270"/>
      <c r="Z1" s="270"/>
      <c r="AA1" s="270"/>
      <c r="AB1" s="270"/>
      <c r="AC1" s="270"/>
      <c r="AD1" s="270"/>
      <c r="AE1" s="270"/>
      <c r="AF1" s="270"/>
      <c r="AG1" s="270"/>
      <c r="AH1" s="270"/>
      <c r="AJ1" s="271"/>
      <c r="AK1" s="272"/>
      <c r="AL1" s="272"/>
    </row>
    <row r="2" spans="1:65" s="277" customFormat="1" ht="18" thickBot="1" x14ac:dyDescent="0.35">
      <c r="A2" s="291"/>
      <c r="B2" s="292"/>
      <c r="C2" s="596">
        <v>1</v>
      </c>
      <c r="D2" s="597">
        <v>2</v>
      </c>
      <c r="E2" s="597">
        <v>3</v>
      </c>
      <c r="F2" s="597">
        <v>4</v>
      </c>
      <c r="G2" s="597">
        <v>5</v>
      </c>
      <c r="H2" s="597">
        <v>6</v>
      </c>
      <c r="I2" s="598">
        <v>7</v>
      </c>
      <c r="J2" s="597">
        <v>8</v>
      </c>
      <c r="K2" s="598">
        <v>9</v>
      </c>
      <c r="L2" s="598">
        <v>10</v>
      </c>
      <c r="M2" s="598">
        <v>11</v>
      </c>
      <c r="N2" s="599">
        <v>12</v>
      </c>
      <c r="O2" s="602">
        <v>13</v>
      </c>
      <c r="P2" s="603">
        <v>14</v>
      </c>
      <c r="Q2" s="603">
        <v>15</v>
      </c>
      <c r="R2" s="534">
        <v>16</v>
      </c>
      <c r="S2" s="512">
        <v>17</v>
      </c>
      <c r="T2" s="512">
        <v>18</v>
      </c>
      <c r="U2" s="512">
        <v>19</v>
      </c>
      <c r="V2" s="512">
        <v>20</v>
      </c>
      <c r="W2" s="512">
        <v>21</v>
      </c>
      <c r="X2" s="601">
        <v>22</v>
      </c>
      <c r="Y2" s="512">
        <v>23</v>
      </c>
      <c r="Z2" s="512">
        <v>24</v>
      </c>
      <c r="AA2" s="512">
        <v>25</v>
      </c>
      <c r="AB2" s="512">
        <v>26</v>
      </c>
      <c r="AC2" s="512">
        <v>27</v>
      </c>
      <c r="AD2" s="512">
        <v>28</v>
      </c>
      <c r="AE2" s="512">
        <v>29</v>
      </c>
      <c r="AF2" s="512">
        <v>30</v>
      </c>
      <c r="AG2" s="512">
        <v>31</v>
      </c>
      <c r="AH2" s="512">
        <v>32</v>
      </c>
      <c r="AI2" s="276"/>
      <c r="AJ2" s="274" t="s">
        <v>437</v>
      </c>
      <c r="AK2" s="275">
        <v>0.28125</v>
      </c>
      <c r="AL2" s="275">
        <v>0.65625</v>
      </c>
      <c r="AM2" s="276"/>
      <c r="AN2" s="276"/>
      <c r="AO2" s="276"/>
      <c r="AP2" s="276"/>
      <c r="AQ2" s="276"/>
      <c r="AR2" s="276"/>
      <c r="AS2" s="276"/>
      <c r="AT2" s="276"/>
      <c r="AU2" s="276"/>
      <c r="AV2" s="276"/>
      <c r="AW2" s="276"/>
      <c r="AX2" s="276"/>
      <c r="AY2" s="276"/>
      <c r="AZ2" s="276"/>
      <c r="BA2" s="276"/>
      <c r="BB2" s="276"/>
      <c r="BC2" s="276"/>
      <c r="BD2" s="276"/>
      <c r="BE2" s="276"/>
      <c r="BF2" s="276"/>
      <c r="BG2" s="276"/>
      <c r="BH2" s="276"/>
      <c r="BI2" s="276"/>
      <c r="BJ2" s="276"/>
      <c r="BK2" s="276"/>
      <c r="BL2" s="276"/>
      <c r="BM2" s="276"/>
    </row>
    <row r="3" spans="1:65" s="277" customFormat="1" x14ac:dyDescent="0.3">
      <c r="A3" s="293">
        <v>43101</v>
      </c>
      <c r="B3" s="583" t="s">
        <v>0</v>
      </c>
      <c r="C3" s="590" t="s">
        <v>468</v>
      </c>
      <c r="D3" s="294" t="s">
        <v>2</v>
      </c>
      <c r="E3" s="294" t="s">
        <v>2</v>
      </c>
      <c r="F3" s="294" t="s">
        <v>437</v>
      </c>
      <c r="G3" s="294" t="s">
        <v>5</v>
      </c>
      <c r="H3" s="626" t="s">
        <v>438</v>
      </c>
      <c r="I3" s="590" t="s">
        <v>439</v>
      </c>
      <c r="J3" s="294" t="s">
        <v>2</v>
      </c>
      <c r="K3" s="294" t="s">
        <v>2</v>
      </c>
      <c r="L3" s="294" t="s">
        <v>440</v>
      </c>
      <c r="M3" s="294" t="s">
        <v>441</v>
      </c>
      <c r="N3" s="591" t="s">
        <v>466</v>
      </c>
      <c r="O3" s="620" t="s">
        <v>442</v>
      </c>
      <c r="P3" s="294" t="s">
        <v>2</v>
      </c>
      <c r="Q3" s="294" t="s">
        <v>5</v>
      </c>
      <c r="R3" s="294" t="s">
        <v>438</v>
      </c>
      <c r="S3" s="294" t="s">
        <v>437</v>
      </c>
      <c r="T3" s="294" t="s">
        <v>441</v>
      </c>
      <c r="U3" s="294" t="s">
        <v>2</v>
      </c>
      <c r="V3" s="294" t="s">
        <v>452</v>
      </c>
      <c r="W3" s="294" t="s">
        <v>2</v>
      </c>
      <c r="X3" s="294" t="s">
        <v>2</v>
      </c>
      <c r="Y3" s="294" t="s">
        <v>455</v>
      </c>
      <c r="Z3" s="294" t="s">
        <v>2</v>
      </c>
      <c r="AA3" s="294" t="s">
        <v>2</v>
      </c>
      <c r="AB3" s="294" t="s">
        <v>2</v>
      </c>
      <c r="AC3" s="294" t="s">
        <v>440</v>
      </c>
      <c r="AD3" s="294" t="s">
        <v>2</v>
      </c>
      <c r="AE3" s="294" t="s">
        <v>2</v>
      </c>
      <c r="AF3" s="294" t="s">
        <v>457</v>
      </c>
      <c r="AG3" s="294" t="s">
        <v>437</v>
      </c>
      <c r="AH3" s="591" t="s">
        <v>2</v>
      </c>
      <c r="AI3" s="276"/>
      <c r="AJ3" s="295" t="s">
        <v>440</v>
      </c>
      <c r="AK3" s="275">
        <v>0.3125</v>
      </c>
      <c r="AL3" s="275">
        <v>0.6875</v>
      </c>
      <c r="AM3" s="276"/>
      <c r="AN3" s="276"/>
      <c r="AO3" s="276"/>
      <c r="AP3" s="276"/>
      <c r="AQ3" s="276"/>
      <c r="AR3" s="276"/>
      <c r="AS3" s="276"/>
      <c r="AT3" s="276"/>
      <c r="AU3" s="276"/>
      <c r="AV3" s="276"/>
      <c r="AW3" s="276"/>
      <c r="AX3" s="276"/>
      <c r="AY3" s="276"/>
      <c r="AZ3" s="276"/>
      <c r="BA3" s="276"/>
      <c r="BB3" s="276"/>
      <c r="BC3" s="276"/>
      <c r="BD3" s="276"/>
      <c r="BE3" s="276"/>
      <c r="BF3" s="276"/>
      <c r="BG3" s="276"/>
      <c r="BH3" s="276"/>
      <c r="BI3" s="276"/>
      <c r="BJ3" s="276"/>
      <c r="BK3" s="276"/>
      <c r="BL3" s="276"/>
      <c r="BM3" s="276"/>
    </row>
    <row r="4" spans="1:65" s="277" customFormat="1" x14ac:dyDescent="0.3">
      <c r="A4" s="296">
        <f>A3+1</f>
        <v>43102</v>
      </c>
      <c r="B4" s="584" t="s">
        <v>1</v>
      </c>
      <c r="C4" s="592" t="s">
        <v>2</v>
      </c>
      <c r="D4" s="297" t="s">
        <v>2</v>
      </c>
      <c r="E4" s="297" t="s">
        <v>437</v>
      </c>
      <c r="F4" s="297" t="s">
        <v>440</v>
      </c>
      <c r="G4" s="297" t="s">
        <v>439</v>
      </c>
      <c r="H4" s="627" t="s">
        <v>466</v>
      </c>
      <c r="I4" s="592" t="s">
        <v>2</v>
      </c>
      <c r="J4" s="297" t="s">
        <v>2</v>
      </c>
      <c r="K4" s="297" t="s">
        <v>5</v>
      </c>
      <c r="L4" s="297" t="s">
        <v>438</v>
      </c>
      <c r="M4" s="297" t="s">
        <v>468</v>
      </c>
      <c r="N4" s="593" t="s">
        <v>439</v>
      </c>
      <c r="O4" s="588" t="s">
        <v>2</v>
      </c>
      <c r="P4" s="297" t="s">
        <v>2</v>
      </c>
      <c r="Q4" s="297" t="s">
        <v>439</v>
      </c>
      <c r="R4" s="297" t="s">
        <v>438</v>
      </c>
      <c r="S4" s="297" t="s">
        <v>440</v>
      </c>
      <c r="T4" s="297" t="s">
        <v>441</v>
      </c>
      <c r="U4" s="297" t="s">
        <v>456</v>
      </c>
      <c r="V4" s="297" t="s">
        <v>2</v>
      </c>
      <c r="W4" s="297" t="s">
        <v>2</v>
      </c>
      <c r="X4" s="297" t="s">
        <v>2</v>
      </c>
      <c r="Y4" s="297" t="s">
        <v>455</v>
      </c>
      <c r="Z4" s="297" t="s">
        <v>2</v>
      </c>
      <c r="AA4" s="297" t="s">
        <v>2</v>
      </c>
      <c r="AB4" s="297" t="s">
        <v>2</v>
      </c>
      <c r="AC4" s="297" t="s">
        <v>440</v>
      </c>
      <c r="AD4" s="297" t="s">
        <v>2</v>
      </c>
      <c r="AE4" s="297" t="s">
        <v>2</v>
      </c>
      <c r="AF4" s="297" t="s">
        <v>2</v>
      </c>
      <c r="AG4" s="297" t="s">
        <v>437</v>
      </c>
      <c r="AH4" s="593" t="s">
        <v>2</v>
      </c>
      <c r="AI4" s="276"/>
      <c r="AJ4" s="295" t="s">
        <v>438</v>
      </c>
      <c r="AK4" s="275">
        <v>0.33333333333333331</v>
      </c>
      <c r="AL4" s="275">
        <v>0.70833333333333337</v>
      </c>
      <c r="AM4" s="276"/>
      <c r="AN4" s="276"/>
      <c r="AO4" s="276"/>
      <c r="AP4" s="276"/>
      <c r="AQ4" s="276"/>
      <c r="AR4" s="276"/>
      <c r="AS4" s="276"/>
      <c r="AT4" s="276"/>
      <c r="AU4" s="276"/>
      <c r="AV4" s="276"/>
      <c r="AW4" s="276"/>
      <c r="AX4" s="276"/>
      <c r="AY4" s="276"/>
      <c r="AZ4" s="276"/>
      <c r="BA4" s="276"/>
      <c r="BB4" s="276"/>
      <c r="BC4" s="276"/>
      <c r="BD4" s="276"/>
      <c r="BE4" s="276"/>
      <c r="BF4" s="276"/>
      <c r="BG4" s="276"/>
      <c r="BH4" s="276"/>
      <c r="BI4" s="276"/>
      <c r="BJ4" s="276"/>
      <c r="BK4" s="276"/>
      <c r="BL4" s="276"/>
      <c r="BM4" s="276"/>
    </row>
    <row r="5" spans="1:65" s="277" customFormat="1" ht="15.75" x14ac:dyDescent="0.25">
      <c r="A5" s="296">
        <f>A4+1</f>
        <v>43103</v>
      </c>
      <c r="B5" s="585" t="str">
        <f>TEXT(A5,"ддд")</f>
        <v>Ср</v>
      </c>
      <c r="C5" s="592" t="s">
        <v>2</v>
      </c>
      <c r="D5" s="297" t="s">
        <v>440</v>
      </c>
      <c r="E5" s="297" t="s">
        <v>467</v>
      </c>
      <c r="F5" s="297" t="s">
        <v>438</v>
      </c>
      <c r="G5" s="297" t="s">
        <v>439</v>
      </c>
      <c r="H5" s="627" t="s">
        <v>2</v>
      </c>
      <c r="I5" s="592" t="s">
        <v>2</v>
      </c>
      <c r="J5" s="297" t="s">
        <v>437</v>
      </c>
      <c r="K5" s="297" t="s">
        <v>439</v>
      </c>
      <c r="L5" s="297" t="s">
        <v>5</v>
      </c>
      <c r="M5" s="297" t="s">
        <v>468</v>
      </c>
      <c r="N5" s="593" t="s">
        <v>2</v>
      </c>
      <c r="O5" s="588" t="s">
        <v>2</v>
      </c>
      <c r="P5" s="297" t="s">
        <v>438</v>
      </c>
      <c r="Q5" s="297" t="s">
        <v>2</v>
      </c>
      <c r="R5" s="297" t="s">
        <v>438</v>
      </c>
      <c r="S5" s="297" t="s">
        <v>438</v>
      </c>
      <c r="T5" s="297" t="s">
        <v>441</v>
      </c>
      <c r="U5" s="297" t="s">
        <v>456</v>
      </c>
      <c r="V5" s="297" t="s">
        <v>2</v>
      </c>
      <c r="W5" s="297" t="s">
        <v>2</v>
      </c>
      <c r="X5" s="297" t="s">
        <v>2</v>
      </c>
      <c r="Y5" s="297" t="s">
        <v>455</v>
      </c>
      <c r="Z5" s="297" t="s">
        <v>2</v>
      </c>
      <c r="AA5" s="297" t="s">
        <v>457</v>
      </c>
      <c r="AB5" s="297" t="s">
        <v>456</v>
      </c>
      <c r="AC5" s="297" t="s">
        <v>442</v>
      </c>
      <c r="AD5" s="297" t="s">
        <v>437</v>
      </c>
      <c r="AE5" s="297" t="s">
        <v>2</v>
      </c>
      <c r="AF5" s="297" t="s">
        <v>457</v>
      </c>
      <c r="AG5" s="297" t="s">
        <v>2</v>
      </c>
      <c r="AH5" s="593" t="s">
        <v>2</v>
      </c>
      <c r="AI5" s="276"/>
      <c r="AJ5" s="295" t="s">
        <v>466</v>
      </c>
      <c r="AK5" s="275">
        <v>0.375</v>
      </c>
      <c r="AL5" s="275">
        <v>0.75</v>
      </c>
      <c r="AM5" s="276"/>
      <c r="AN5" s="276"/>
      <c r="AO5" s="276"/>
      <c r="AP5" s="276"/>
      <c r="AQ5" s="276"/>
      <c r="AR5" s="276"/>
      <c r="AS5" s="276"/>
      <c r="AT5" s="276"/>
      <c r="AU5" s="276"/>
      <c r="AV5" s="276"/>
      <c r="AW5" s="276"/>
      <c r="AX5" s="276"/>
      <c r="AY5" s="276"/>
      <c r="AZ5" s="276"/>
      <c r="BA5" s="276"/>
      <c r="BB5" s="276"/>
      <c r="BC5" s="276"/>
      <c r="BD5" s="276"/>
      <c r="BE5" s="276"/>
      <c r="BF5" s="276"/>
      <c r="BG5" s="276"/>
      <c r="BH5" s="276"/>
      <c r="BI5" s="276"/>
      <c r="BJ5" s="276"/>
      <c r="BK5" s="276"/>
      <c r="BL5" s="276"/>
      <c r="BM5" s="276"/>
    </row>
    <row r="6" spans="1:65" s="277" customFormat="1" ht="15.75" x14ac:dyDescent="0.25">
      <c r="A6" s="296">
        <f>A5+1</f>
        <v>43104</v>
      </c>
      <c r="B6" s="585" t="str">
        <f t="shared" ref="B6:B44" si="0">TEXT(A6,"ддд")</f>
        <v>Чт</v>
      </c>
      <c r="C6" s="592" t="s">
        <v>467</v>
      </c>
      <c r="D6" s="297" t="s">
        <v>440</v>
      </c>
      <c r="E6" s="297" t="s">
        <v>439</v>
      </c>
      <c r="F6" s="297" t="s">
        <v>438</v>
      </c>
      <c r="G6" s="297" t="s">
        <v>2</v>
      </c>
      <c r="H6" s="627" t="s">
        <v>2</v>
      </c>
      <c r="I6" s="592" t="s">
        <v>442</v>
      </c>
      <c r="J6" s="297" t="s">
        <v>437</v>
      </c>
      <c r="K6" s="297" t="s">
        <v>439</v>
      </c>
      <c r="L6" s="297" t="s">
        <v>5</v>
      </c>
      <c r="M6" s="297" t="s">
        <v>2</v>
      </c>
      <c r="N6" s="593" t="s">
        <v>2</v>
      </c>
      <c r="O6" s="588" t="s">
        <v>441</v>
      </c>
      <c r="P6" s="297" t="s">
        <v>438</v>
      </c>
      <c r="Q6" s="297" t="s">
        <v>2</v>
      </c>
      <c r="R6" s="297" t="s">
        <v>438</v>
      </c>
      <c r="S6" s="297" t="s">
        <v>438</v>
      </c>
      <c r="T6" s="297" t="s">
        <v>441</v>
      </c>
      <c r="U6" s="297" t="s">
        <v>2</v>
      </c>
      <c r="V6" s="297" t="s">
        <v>456</v>
      </c>
      <c r="W6" s="297" t="s">
        <v>2</v>
      </c>
      <c r="X6" s="297" t="s">
        <v>2</v>
      </c>
      <c r="Y6" s="297" t="s">
        <v>2</v>
      </c>
      <c r="Z6" s="297" t="s">
        <v>2</v>
      </c>
      <c r="AA6" s="297" t="s">
        <v>458</v>
      </c>
      <c r="AB6" s="297" t="s">
        <v>456</v>
      </c>
      <c r="AC6" s="297" t="s">
        <v>467</v>
      </c>
      <c r="AD6" s="297" t="s">
        <v>437</v>
      </c>
      <c r="AE6" s="297" t="s">
        <v>437</v>
      </c>
      <c r="AF6" s="297" t="s">
        <v>2</v>
      </c>
      <c r="AG6" s="297" t="s">
        <v>458</v>
      </c>
      <c r="AH6" s="593" t="s">
        <v>2</v>
      </c>
      <c r="AI6" s="276"/>
      <c r="AJ6" s="295" t="s">
        <v>441</v>
      </c>
      <c r="AK6" s="275">
        <v>0.41666666666666669</v>
      </c>
      <c r="AL6" s="275">
        <v>0.79166666666666663</v>
      </c>
      <c r="AM6" s="276"/>
      <c r="AN6" s="276"/>
      <c r="AO6" s="276"/>
      <c r="AP6" s="276"/>
      <c r="AQ6" s="276"/>
      <c r="AR6" s="276"/>
      <c r="AS6" s="276"/>
      <c r="AT6" s="276"/>
      <c r="AU6" s="276"/>
      <c r="AV6" s="276"/>
      <c r="AW6" s="276"/>
      <c r="AX6" s="276"/>
      <c r="AY6" s="276"/>
      <c r="AZ6" s="276"/>
      <c r="BA6" s="276"/>
      <c r="BB6" s="276"/>
      <c r="BC6" s="276"/>
      <c r="BD6" s="276"/>
      <c r="BE6" s="276"/>
      <c r="BF6" s="276"/>
      <c r="BG6" s="276"/>
      <c r="BH6" s="276"/>
      <c r="BI6" s="276"/>
      <c r="BJ6" s="276"/>
      <c r="BK6" s="276"/>
      <c r="BL6" s="276"/>
      <c r="BM6" s="276"/>
    </row>
    <row r="7" spans="1:65" s="277" customFormat="1" ht="15.75" x14ac:dyDescent="0.25">
      <c r="A7" s="296">
        <f>A6+1</f>
        <v>43105</v>
      </c>
      <c r="B7" s="585" t="str">
        <f t="shared" si="0"/>
        <v>Пт</v>
      </c>
      <c r="C7" s="592" t="s">
        <v>468</v>
      </c>
      <c r="D7" s="297" t="s">
        <v>441</v>
      </c>
      <c r="E7" s="297" t="s">
        <v>439</v>
      </c>
      <c r="F7" s="297" t="s">
        <v>2</v>
      </c>
      <c r="G7" s="297" t="s">
        <v>2</v>
      </c>
      <c r="H7" s="627" t="s">
        <v>466</v>
      </c>
      <c r="I7" s="592" t="s">
        <v>442</v>
      </c>
      <c r="J7" s="297" t="s">
        <v>440</v>
      </c>
      <c r="K7" s="297" t="s">
        <v>439</v>
      </c>
      <c r="L7" s="297" t="s">
        <v>2</v>
      </c>
      <c r="M7" s="297" t="s">
        <v>2</v>
      </c>
      <c r="N7" s="593" t="s">
        <v>437</v>
      </c>
      <c r="O7" s="588" t="s">
        <v>467</v>
      </c>
      <c r="P7" s="297" t="s">
        <v>442</v>
      </c>
      <c r="Q7" s="587" t="s">
        <v>467</v>
      </c>
      <c r="R7" s="297" t="s">
        <v>438</v>
      </c>
      <c r="S7" s="297" t="s">
        <v>2</v>
      </c>
      <c r="T7" s="297" t="s">
        <v>441</v>
      </c>
      <c r="U7" s="297" t="s">
        <v>2</v>
      </c>
      <c r="V7" s="297" t="s">
        <v>452</v>
      </c>
      <c r="W7" s="297" t="s">
        <v>453</v>
      </c>
      <c r="X7" s="297" t="s">
        <v>454</v>
      </c>
      <c r="Y7" s="297" t="s">
        <v>2</v>
      </c>
      <c r="Z7" s="297" t="s">
        <v>5</v>
      </c>
      <c r="AA7" s="297" t="s">
        <v>468</v>
      </c>
      <c r="AB7" s="297" t="s">
        <v>2</v>
      </c>
      <c r="AC7" s="297" t="s">
        <v>2</v>
      </c>
      <c r="AD7" s="297" t="s">
        <v>441</v>
      </c>
      <c r="AE7" s="297" t="s">
        <v>440</v>
      </c>
      <c r="AF7" s="297" t="s">
        <v>457</v>
      </c>
      <c r="AG7" s="297" t="s">
        <v>452</v>
      </c>
      <c r="AH7" s="593" t="s">
        <v>2</v>
      </c>
      <c r="AI7" s="276"/>
      <c r="AJ7" s="295" t="s">
        <v>442</v>
      </c>
      <c r="AK7" s="275">
        <v>0.45833333333333331</v>
      </c>
      <c r="AL7" s="275">
        <v>0.83333333333333337</v>
      </c>
      <c r="AM7" s="276"/>
      <c r="AN7" s="276"/>
      <c r="AO7" s="276"/>
      <c r="AP7" s="276"/>
      <c r="AQ7" s="276"/>
      <c r="AR7" s="276"/>
      <c r="AS7" s="276"/>
      <c r="AT7" s="276"/>
      <c r="AU7" s="276"/>
      <c r="AV7" s="276"/>
      <c r="AW7" s="276"/>
      <c r="AX7" s="276"/>
      <c r="AY7" s="276"/>
      <c r="AZ7" s="276"/>
      <c r="BA7" s="276"/>
      <c r="BB7" s="276"/>
      <c r="BC7" s="276"/>
      <c r="BD7" s="276"/>
      <c r="BE7" s="276"/>
      <c r="BF7" s="276"/>
      <c r="BG7" s="276"/>
      <c r="BH7" s="276"/>
      <c r="BI7" s="276"/>
      <c r="BJ7" s="276"/>
      <c r="BK7" s="276"/>
      <c r="BL7" s="276"/>
      <c r="BM7" s="276"/>
    </row>
    <row r="8" spans="1:65" s="277" customFormat="1" ht="15.75" x14ac:dyDescent="0.25">
      <c r="A8" s="296">
        <f t="shared" ref="A8:A71" si="1">A7+1</f>
        <v>43106</v>
      </c>
      <c r="B8" s="585" t="str">
        <f t="shared" si="0"/>
        <v>Сб</v>
      </c>
      <c r="C8" s="592" t="s">
        <v>439</v>
      </c>
      <c r="D8" s="297" t="s">
        <v>5</v>
      </c>
      <c r="E8" s="297" t="s">
        <v>2</v>
      </c>
      <c r="F8" s="297" t="s">
        <v>442</v>
      </c>
      <c r="G8" s="297" t="s">
        <v>437</v>
      </c>
      <c r="H8" s="627" t="s">
        <v>466</v>
      </c>
      <c r="I8" s="592" t="s">
        <v>467</v>
      </c>
      <c r="J8" s="297" t="s">
        <v>438</v>
      </c>
      <c r="K8" s="297" t="s">
        <v>2</v>
      </c>
      <c r="L8" s="297" t="s">
        <v>2</v>
      </c>
      <c r="M8" s="297" t="s">
        <v>440</v>
      </c>
      <c r="N8" s="593" t="s">
        <v>466</v>
      </c>
      <c r="O8" s="588" t="s">
        <v>439</v>
      </c>
      <c r="P8" s="297" t="s">
        <v>5</v>
      </c>
      <c r="Q8" s="297" t="s">
        <v>5</v>
      </c>
      <c r="R8" s="297" t="s">
        <v>2</v>
      </c>
      <c r="S8" s="297" t="s">
        <v>2</v>
      </c>
      <c r="T8" s="297" t="s">
        <v>2</v>
      </c>
      <c r="U8" s="297" t="s">
        <v>456</v>
      </c>
      <c r="V8" s="297" t="s">
        <v>2</v>
      </c>
      <c r="W8" s="297" t="s">
        <v>453</v>
      </c>
      <c r="X8" s="297" t="s">
        <v>2</v>
      </c>
      <c r="Y8" s="297" t="s">
        <v>456</v>
      </c>
      <c r="Z8" s="297" t="s">
        <v>453</v>
      </c>
      <c r="AA8" s="297" t="s">
        <v>458</v>
      </c>
      <c r="AB8" s="297" t="s">
        <v>2</v>
      </c>
      <c r="AC8" s="297" t="s">
        <v>2</v>
      </c>
      <c r="AD8" s="297" t="s">
        <v>442</v>
      </c>
      <c r="AE8" s="297" t="s">
        <v>440</v>
      </c>
      <c r="AF8" s="297" t="s">
        <v>457</v>
      </c>
      <c r="AG8" s="297" t="s">
        <v>2</v>
      </c>
      <c r="AH8" s="593" t="s">
        <v>2</v>
      </c>
      <c r="AI8" s="276"/>
      <c r="AJ8" s="295" t="s">
        <v>467</v>
      </c>
      <c r="AK8" s="275">
        <v>0.5</v>
      </c>
      <c r="AL8" s="275">
        <v>0.875</v>
      </c>
      <c r="AM8" s="276"/>
      <c r="AN8" s="276"/>
      <c r="AO8" s="276"/>
      <c r="AP8" s="276"/>
      <c r="AQ8" s="276"/>
      <c r="AR8" s="276"/>
      <c r="AS8" s="276"/>
      <c r="AT8" s="276"/>
      <c r="AU8" s="276"/>
      <c r="AV8" s="276"/>
      <c r="AW8" s="276"/>
      <c r="AX8" s="276"/>
      <c r="AY8" s="276"/>
      <c r="AZ8" s="276"/>
      <c r="BA8" s="276"/>
      <c r="BB8" s="276"/>
      <c r="BC8" s="276"/>
      <c r="BD8" s="276"/>
      <c r="BE8" s="276"/>
      <c r="BF8" s="276"/>
      <c r="BG8" s="276"/>
      <c r="BH8" s="276"/>
      <c r="BI8" s="276"/>
      <c r="BJ8" s="276"/>
      <c r="BK8" s="276"/>
      <c r="BL8" s="276"/>
      <c r="BM8" s="276"/>
    </row>
    <row r="9" spans="1:65" s="277" customFormat="1" ht="16.5" thickBot="1" x14ac:dyDescent="0.3">
      <c r="A9" s="298">
        <f t="shared" si="1"/>
        <v>43107</v>
      </c>
      <c r="B9" s="586" t="str">
        <f t="shared" si="0"/>
        <v>Вс</v>
      </c>
      <c r="C9" s="594" t="s">
        <v>439</v>
      </c>
      <c r="D9" s="299" t="s">
        <v>2</v>
      </c>
      <c r="E9" s="299" t="s">
        <v>2</v>
      </c>
      <c r="F9" s="299" t="s">
        <v>442</v>
      </c>
      <c r="G9" s="299" t="s">
        <v>437</v>
      </c>
      <c r="H9" s="628" t="s">
        <v>441</v>
      </c>
      <c r="I9" s="594" t="s">
        <v>467</v>
      </c>
      <c r="J9" s="299" t="s">
        <v>438</v>
      </c>
      <c r="K9" s="299" t="s">
        <v>2</v>
      </c>
      <c r="L9" s="299" t="s">
        <v>466</v>
      </c>
      <c r="M9" s="299" t="s">
        <v>440</v>
      </c>
      <c r="N9" s="595" t="s">
        <v>441</v>
      </c>
      <c r="O9" s="589" t="s">
        <v>439</v>
      </c>
      <c r="P9" s="299" t="s">
        <v>2</v>
      </c>
      <c r="Q9" s="299" t="s">
        <v>5</v>
      </c>
      <c r="R9" s="299" t="s">
        <v>2</v>
      </c>
      <c r="S9" s="299" t="s">
        <v>437</v>
      </c>
      <c r="T9" s="299" t="s">
        <v>2</v>
      </c>
      <c r="U9" s="299" t="s">
        <v>456</v>
      </c>
      <c r="V9" s="299" t="s">
        <v>2</v>
      </c>
      <c r="W9" s="299" t="s">
        <v>453</v>
      </c>
      <c r="X9" s="299" t="s">
        <v>5</v>
      </c>
      <c r="Y9" s="299" t="s">
        <v>456</v>
      </c>
      <c r="Z9" s="299" t="s">
        <v>452</v>
      </c>
      <c r="AA9" s="299" t="s">
        <v>2</v>
      </c>
      <c r="AB9" s="299" t="s">
        <v>2</v>
      </c>
      <c r="AC9" s="299" t="s">
        <v>440</v>
      </c>
      <c r="AD9" s="299" t="s">
        <v>2</v>
      </c>
      <c r="AE9" s="299" t="s">
        <v>442</v>
      </c>
      <c r="AF9" s="299" t="s">
        <v>2</v>
      </c>
      <c r="AG9" s="299" t="s">
        <v>2</v>
      </c>
      <c r="AH9" s="595" t="s">
        <v>2</v>
      </c>
      <c r="AI9" s="276"/>
      <c r="AJ9" s="295" t="s">
        <v>468</v>
      </c>
      <c r="AK9" s="275">
        <v>0.58333333333333337</v>
      </c>
      <c r="AL9" s="275">
        <v>0.95833333333333337</v>
      </c>
      <c r="AM9" s="276"/>
      <c r="AN9" s="276"/>
      <c r="AO9" s="276"/>
      <c r="AP9" s="276"/>
      <c r="AQ9" s="276"/>
      <c r="AR9" s="276"/>
      <c r="AS9" s="276"/>
      <c r="AT9" s="276"/>
      <c r="AU9" s="276"/>
      <c r="AV9" s="276"/>
      <c r="AW9" s="276"/>
      <c r="AX9" s="276"/>
      <c r="AY9" s="276"/>
      <c r="AZ9" s="276"/>
      <c r="BA9" s="276"/>
      <c r="BB9" s="276"/>
      <c r="BC9" s="276"/>
      <c r="BD9" s="276"/>
      <c r="BE9" s="276"/>
      <c r="BF9" s="276"/>
      <c r="BG9" s="276"/>
      <c r="BH9" s="276"/>
      <c r="BI9" s="276"/>
      <c r="BJ9" s="276"/>
      <c r="BK9" s="276"/>
      <c r="BL9" s="276"/>
      <c r="BM9" s="276"/>
    </row>
    <row r="10" spans="1:65" s="277" customFormat="1" x14ac:dyDescent="0.3">
      <c r="A10" s="293">
        <f t="shared" si="1"/>
        <v>43108</v>
      </c>
      <c r="B10" s="583" t="str">
        <f t="shared" si="0"/>
        <v>Пн</v>
      </c>
      <c r="C10" s="600" t="s">
        <v>2</v>
      </c>
      <c r="D10" s="303" t="s">
        <v>2</v>
      </c>
      <c r="E10" s="303" t="s">
        <v>437</v>
      </c>
      <c r="F10" s="303" t="s">
        <v>5</v>
      </c>
      <c r="G10" s="294" t="s">
        <v>438</v>
      </c>
      <c r="H10" s="591" t="s">
        <v>468</v>
      </c>
      <c r="I10" s="590" t="s">
        <v>2</v>
      </c>
      <c r="J10" s="294" t="s">
        <v>2</v>
      </c>
      <c r="K10" s="294" t="s">
        <v>440</v>
      </c>
      <c r="L10" s="294" t="s">
        <v>441</v>
      </c>
      <c r="M10" s="294" t="s">
        <v>466</v>
      </c>
      <c r="N10" s="591" t="s">
        <v>439</v>
      </c>
      <c r="O10" s="600" t="s">
        <v>2</v>
      </c>
      <c r="P10" s="303" t="s">
        <v>2</v>
      </c>
      <c r="Q10" s="303" t="s">
        <v>5</v>
      </c>
      <c r="R10" s="303" t="s">
        <v>438</v>
      </c>
      <c r="S10" s="294" t="s">
        <v>437</v>
      </c>
      <c r="T10" s="294" t="s">
        <v>441</v>
      </c>
      <c r="U10" s="303" t="s">
        <v>2</v>
      </c>
      <c r="V10" s="303" t="s">
        <v>456</v>
      </c>
      <c r="W10" s="294" t="s">
        <v>2</v>
      </c>
      <c r="X10" s="294" t="s">
        <v>2</v>
      </c>
      <c r="Y10" s="303" t="s">
        <v>455</v>
      </c>
      <c r="Z10" s="303" t="s">
        <v>2</v>
      </c>
      <c r="AA10" s="294" t="s">
        <v>2</v>
      </c>
      <c r="AB10" s="303" t="s">
        <v>2</v>
      </c>
      <c r="AC10" s="294" t="s">
        <v>440</v>
      </c>
      <c r="AD10" s="303" t="s">
        <v>2</v>
      </c>
      <c r="AE10" s="303" t="s">
        <v>2</v>
      </c>
      <c r="AF10" s="303" t="s">
        <v>457</v>
      </c>
      <c r="AG10" s="303" t="s">
        <v>437</v>
      </c>
      <c r="AH10" s="303" t="s">
        <v>2</v>
      </c>
      <c r="AI10" s="276"/>
      <c r="AJ10" s="274" t="s">
        <v>5</v>
      </c>
      <c r="AK10" s="275">
        <v>0.625</v>
      </c>
      <c r="AL10" s="275">
        <v>1</v>
      </c>
      <c r="AM10" s="278"/>
      <c r="AN10" s="276"/>
      <c r="AO10" s="276"/>
      <c r="AP10" s="276"/>
      <c r="AQ10" s="276"/>
      <c r="AR10" s="276"/>
      <c r="AS10" s="276"/>
      <c r="AT10" s="276"/>
      <c r="AU10" s="276"/>
      <c r="AV10" s="276"/>
      <c r="AW10" s="276"/>
      <c r="AX10" s="276"/>
      <c r="AY10" s="276"/>
      <c r="AZ10" s="276"/>
      <c r="BA10" s="276"/>
      <c r="BB10" s="276"/>
      <c r="BC10" s="276"/>
      <c r="BD10" s="276"/>
      <c r="BE10" s="276"/>
      <c r="BF10" s="276"/>
      <c r="BG10" s="276"/>
      <c r="BH10" s="276"/>
      <c r="BI10" s="276"/>
      <c r="BJ10" s="276"/>
      <c r="BK10" s="276"/>
      <c r="BL10" s="276"/>
      <c r="BM10" s="276"/>
    </row>
    <row r="11" spans="1:65" s="277" customFormat="1" x14ac:dyDescent="0.3">
      <c r="A11" s="296">
        <f t="shared" si="1"/>
        <v>43109</v>
      </c>
      <c r="B11" s="584" t="str">
        <f t="shared" si="0"/>
        <v>Вт</v>
      </c>
      <c r="C11" s="592" t="s">
        <v>2</v>
      </c>
      <c r="D11" s="297" t="s">
        <v>437</v>
      </c>
      <c r="E11" s="297" t="s">
        <v>440</v>
      </c>
      <c r="F11" s="297" t="s">
        <v>439</v>
      </c>
      <c r="G11" s="297" t="s">
        <v>466</v>
      </c>
      <c r="H11" s="593" t="s">
        <v>2</v>
      </c>
      <c r="I11" s="592" t="s">
        <v>2</v>
      </c>
      <c r="J11" s="297" t="s">
        <v>5</v>
      </c>
      <c r="K11" s="297" t="s">
        <v>438</v>
      </c>
      <c r="L11" s="297" t="s">
        <v>468</v>
      </c>
      <c r="M11" s="297" t="s">
        <v>439</v>
      </c>
      <c r="N11" s="593" t="s">
        <v>2</v>
      </c>
      <c r="O11" s="592" t="s">
        <v>2</v>
      </c>
      <c r="P11" s="297" t="s">
        <v>438</v>
      </c>
      <c r="Q11" s="297" t="s">
        <v>2</v>
      </c>
      <c r="R11" s="297" t="s">
        <v>438</v>
      </c>
      <c r="S11" s="297" t="s">
        <v>440</v>
      </c>
      <c r="T11" s="297" t="s">
        <v>441</v>
      </c>
      <c r="U11" s="297" t="s">
        <v>2</v>
      </c>
      <c r="V11" s="297" t="s">
        <v>452</v>
      </c>
      <c r="W11" s="297" t="s">
        <v>2</v>
      </c>
      <c r="X11" s="297" t="s">
        <v>2</v>
      </c>
      <c r="Y11" s="297" t="s">
        <v>455</v>
      </c>
      <c r="Z11" s="297" t="s">
        <v>2</v>
      </c>
      <c r="AA11" s="297" t="s">
        <v>2</v>
      </c>
      <c r="AB11" s="297" t="s">
        <v>2</v>
      </c>
      <c r="AC11" s="297" t="s">
        <v>440</v>
      </c>
      <c r="AD11" s="297" t="s">
        <v>2</v>
      </c>
      <c r="AE11" s="297" t="s">
        <v>2</v>
      </c>
      <c r="AF11" s="297" t="s">
        <v>2</v>
      </c>
      <c r="AG11" s="297" t="s">
        <v>437</v>
      </c>
      <c r="AH11" s="297" t="s">
        <v>2</v>
      </c>
      <c r="AI11" s="276"/>
      <c r="AJ11" s="274" t="s">
        <v>439</v>
      </c>
      <c r="AK11" s="275">
        <v>0.64583333333333337</v>
      </c>
      <c r="AL11" s="275">
        <v>1.0208333333333333</v>
      </c>
      <c r="AM11" s="278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276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</row>
    <row r="12" spans="1:65" s="277" customFormat="1" ht="15.75" x14ac:dyDescent="0.25">
      <c r="A12" s="296">
        <f t="shared" si="1"/>
        <v>43110</v>
      </c>
      <c r="B12" s="585" t="str">
        <f t="shared" si="0"/>
        <v>Ср</v>
      </c>
      <c r="C12" s="592" t="s">
        <v>440</v>
      </c>
      <c r="D12" s="297" t="s">
        <v>467</v>
      </c>
      <c r="E12" s="297" t="s">
        <v>438</v>
      </c>
      <c r="F12" s="297" t="s">
        <v>439</v>
      </c>
      <c r="G12" s="297" t="s">
        <v>2</v>
      </c>
      <c r="H12" s="593" t="s">
        <v>2</v>
      </c>
      <c r="I12" s="592" t="s">
        <v>437</v>
      </c>
      <c r="J12" s="297" t="s">
        <v>439</v>
      </c>
      <c r="K12" s="297" t="s">
        <v>5</v>
      </c>
      <c r="L12" s="297" t="s">
        <v>468</v>
      </c>
      <c r="M12" s="297" t="s">
        <v>2</v>
      </c>
      <c r="N12" s="593" t="s">
        <v>2</v>
      </c>
      <c r="O12" s="592" t="s">
        <v>440</v>
      </c>
      <c r="P12" s="297" t="s">
        <v>442</v>
      </c>
      <c r="Q12" s="297" t="s">
        <v>2</v>
      </c>
      <c r="R12" s="297" t="s">
        <v>438</v>
      </c>
      <c r="S12" s="297" t="s">
        <v>438</v>
      </c>
      <c r="T12" s="297" t="s">
        <v>441</v>
      </c>
      <c r="U12" s="297" t="s">
        <v>456</v>
      </c>
      <c r="V12" s="297" t="s">
        <v>2</v>
      </c>
      <c r="W12" s="297" t="s">
        <v>2</v>
      </c>
      <c r="X12" s="297" t="s">
        <v>2</v>
      </c>
      <c r="Y12" s="297" t="s">
        <v>455</v>
      </c>
      <c r="Z12" s="297" t="s">
        <v>2</v>
      </c>
      <c r="AA12" s="297" t="s">
        <v>457</v>
      </c>
      <c r="AB12" s="297" t="s">
        <v>456</v>
      </c>
      <c r="AC12" s="297" t="s">
        <v>442</v>
      </c>
      <c r="AD12" s="297" t="s">
        <v>437</v>
      </c>
      <c r="AE12" s="297" t="s">
        <v>2</v>
      </c>
      <c r="AF12" s="297" t="s">
        <v>457</v>
      </c>
      <c r="AG12" s="297" t="s">
        <v>2</v>
      </c>
      <c r="AH12" s="297" t="s">
        <v>2</v>
      </c>
      <c r="AI12" s="276"/>
      <c r="AJ12" s="274" t="s">
        <v>2</v>
      </c>
      <c r="AK12" s="275" t="s">
        <v>2</v>
      </c>
      <c r="AL12" s="275" t="s">
        <v>2</v>
      </c>
      <c r="AM12" s="278"/>
      <c r="AN12" s="276"/>
      <c r="AO12" s="276"/>
      <c r="AP12" s="276"/>
      <c r="AQ12" s="276"/>
      <c r="AR12" s="276"/>
      <c r="AS12" s="276"/>
      <c r="AT12" s="276"/>
      <c r="AU12" s="276"/>
      <c r="AV12" s="276"/>
      <c r="AW12" s="276"/>
      <c r="AX12" s="276"/>
      <c r="AY12" s="276"/>
      <c r="AZ12" s="276"/>
      <c r="BA12" s="276"/>
      <c r="BB12" s="276"/>
      <c r="BC12" s="276"/>
      <c r="BD12" s="276"/>
      <c r="BE12" s="276"/>
      <c r="BF12" s="276"/>
      <c r="BG12" s="276"/>
      <c r="BH12" s="276"/>
      <c r="BI12" s="276"/>
      <c r="BJ12" s="276"/>
      <c r="BK12" s="276"/>
      <c r="BL12" s="276"/>
      <c r="BM12" s="276"/>
    </row>
    <row r="13" spans="1:65" s="277" customFormat="1" ht="15.75" x14ac:dyDescent="0.25">
      <c r="A13" s="296">
        <f t="shared" si="1"/>
        <v>43111</v>
      </c>
      <c r="B13" s="585" t="str">
        <f t="shared" si="0"/>
        <v>Чт</v>
      </c>
      <c r="C13" s="592" t="s">
        <v>440</v>
      </c>
      <c r="D13" s="297" t="s">
        <v>439</v>
      </c>
      <c r="E13" s="297" t="s">
        <v>438</v>
      </c>
      <c r="F13" s="297" t="s">
        <v>2</v>
      </c>
      <c r="G13" s="297" t="s">
        <v>2</v>
      </c>
      <c r="H13" s="593" t="s">
        <v>467</v>
      </c>
      <c r="I13" s="592" t="s">
        <v>437</v>
      </c>
      <c r="J13" s="297" t="s">
        <v>439</v>
      </c>
      <c r="K13" s="297" t="s">
        <v>5</v>
      </c>
      <c r="L13" s="297" t="s">
        <v>2</v>
      </c>
      <c r="M13" s="297" t="s">
        <v>2</v>
      </c>
      <c r="N13" s="593" t="s">
        <v>442</v>
      </c>
      <c r="O13" s="592" t="s">
        <v>440</v>
      </c>
      <c r="P13" s="297" t="s">
        <v>439</v>
      </c>
      <c r="Q13" s="587" t="s">
        <v>467</v>
      </c>
      <c r="R13" s="297" t="s">
        <v>438</v>
      </c>
      <c r="S13" s="297" t="s">
        <v>438</v>
      </c>
      <c r="T13" s="297" t="s">
        <v>441</v>
      </c>
      <c r="U13" s="297" t="s">
        <v>456</v>
      </c>
      <c r="V13" s="297" t="s">
        <v>2</v>
      </c>
      <c r="W13" s="297" t="s">
        <v>2</v>
      </c>
      <c r="X13" s="297" t="s">
        <v>2</v>
      </c>
      <c r="Y13" s="297" t="s">
        <v>2</v>
      </c>
      <c r="Z13" s="297" t="s">
        <v>2</v>
      </c>
      <c r="AA13" s="297" t="s">
        <v>458</v>
      </c>
      <c r="AB13" s="297" t="s">
        <v>456</v>
      </c>
      <c r="AC13" s="297" t="s">
        <v>467</v>
      </c>
      <c r="AD13" s="297" t="s">
        <v>437</v>
      </c>
      <c r="AE13" s="297" t="s">
        <v>437</v>
      </c>
      <c r="AF13" s="297" t="s">
        <v>2</v>
      </c>
      <c r="AG13" s="297" t="s">
        <v>458</v>
      </c>
      <c r="AH13" s="297" t="s">
        <v>2</v>
      </c>
      <c r="AI13" s="276"/>
      <c r="AJ13" s="295" t="s">
        <v>456</v>
      </c>
      <c r="AK13" s="275">
        <v>0.29166666666666669</v>
      </c>
      <c r="AL13" s="275">
        <v>0.79166666666666663</v>
      </c>
      <c r="AM13" s="278"/>
      <c r="AN13" s="276"/>
      <c r="AO13" s="276"/>
      <c r="AP13" s="276"/>
      <c r="AQ13" s="276"/>
      <c r="AR13" s="276"/>
      <c r="AS13" s="276"/>
      <c r="AT13" s="276"/>
      <c r="AU13" s="276"/>
      <c r="AV13" s="276"/>
      <c r="AW13" s="276"/>
      <c r="AX13" s="276"/>
      <c r="AY13" s="276"/>
      <c r="AZ13" s="276"/>
      <c r="BA13" s="276"/>
      <c r="BB13" s="276"/>
      <c r="BC13" s="276"/>
      <c r="BD13" s="276"/>
      <c r="BE13" s="276"/>
      <c r="BF13" s="276"/>
      <c r="BG13" s="276"/>
      <c r="BH13" s="276"/>
      <c r="BI13" s="276"/>
      <c r="BJ13" s="276"/>
      <c r="BK13" s="276"/>
      <c r="BL13" s="276"/>
      <c r="BM13" s="276"/>
    </row>
    <row r="14" spans="1:65" s="277" customFormat="1" ht="15.75" x14ac:dyDescent="0.25">
      <c r="A14" s="296">
        <f t="shared" si="1"/>
        <v>43112</v>
      </c>
      <c r="B14" s="585" t="str">
        <f t="shared" si="0"/>
        <v>Пт</v>
      </c>
      <c r="C14" s="592" t="s">
        <v>441</v>
      </c>
      <c r="D14" s="297" t="s">
        <v>439</v>
      </c>
      <c r="E14" s="297" t="s">
        <v>2</v>
      </c>
      <c r="F14" s="297" t="s">
        <v>2</v>
      </c>
      <c r="G14" s="297" t="s">
        <v>466</v>
      </c>
      <c r="H14" s="593" t="s">
        <v>468</v>
      </c>
      <c r="I14" s="592" t="s">
        <v>440</v>
      </c>
      <c r="J14" s="297" t="s">
        <v>439</v>
      </c>
      <c r="K14" s="297" t="s">
        <v>2</v>
      </c>
      <c r="L14" s="297" t="s">
        <v>2</v>
      </c>
      <c r="M14" s="297" t="s">
        <v>437</v>
      </c>
      <c r="N14" s="593" t="s">
        <v>442</v>
      </c>
      <c r="O14" s="592" t="s">
        <v>442</v>
      </c>
      <c r="P14" s="297" t="s">
        <v>439</v>
      </c>
      <c r="Q14" s="588" t="s">
        <v>467</v>
      </c>
      <c r="R14" s="297" t="s">
        <v>438</v>
      </c>
      <c r="S14" s="297" t="s">
        <v>2</v>
      </c>
      <c r="T14" s="297" t="s">
        <v>441</v>
      </c>
      <c r="U14" s="297" t="s">
        <v>2</v>
      </c>
      <c r="V14" s="297" t="s">
        <v>456</v>
      </c>
      <c r="W14" s="297" t="s">
        <v>453</v>
      </c>
      <c r="X14" s="297" t="s">
        <v>454</v>
      </c>
      <c r="Y14" s="297" t="s">
        <v>2</v>
      </c>
      <c r="Z14" s="297" t="s">
        <v>5</v>
      </c>
      <c r="AA14" s="297" t="s">
        <v>468</v>
      </c>
      <c r="AB14" s="297" t="s">
        <v>2</v>
      </c>
      <c r="AC14" s="297" t="s">
        <v>2</v>
      </c>
      <c r="AD14" s="297" t="s">
        <v>441</v>
      </c>
      <c r="AE14" s="297" t="s">
        <v>440</v>
      </c>
      <c r="AF14" s="297" t="s">
        <v>457</v>
      </c>
      <c r="AG14" s="297" t="s">
        <v>452</v>
      </c>
      <c r="AH14" s="297" t="s">
        <v>2</v>
      </c>
      <c r="AI14" s="276"/>
      <c r="AJ14" s="295" t="s">
        <v>452</v>
      </c>
      <c r="AK14" s="275">
        <v>0.5</v>
      </c>
      <c r="AL14" s="275">
        <v>1</v>
      </c>
      <c r="AM14" s="278"/>
      <c r="AN14" s="276"/>
      <c r="AO14" s="276"/>
      <c r="AP14" s="276"/>
      <c r="AQ14" s="276"/>
      <c r="AR14" s="276"/>
      <c r="AS14" s="276"/>
      <c r="AT14" s="276"/>
      <c r="AU14" s="276"/>
      <c r="AV14" s="276"/>
      <c r="AW14" s="276"/>
      <c r="AX14" s="276"/>
      <c r="AY14" s="276"/>
      <c r="AZ14" s="276"/>
      <c r="BA14" s="276"/>
      <c r="BB14" s="276"/>
      <c r="BC14" s="276"/>
      <c r="BD14" s="276"/>
      <c r="BE14" s="276"/>
      <c r="BF14" s="276"/>
      <c r="BG14" s="276"/>
      <c r="BH14" s="276"/>
      <c r="BI14" s="276"/>
      <c r="BJ14" s="276"/>
      <c r="BK14" s="276"/>
      <c r="BL14" s="276"/>
      <c r="BM14" s="276"/>
    </row>
    <row r="15" spans="1:65" s="277" customFormat="1" ht="15.75" x14ac:dyDescent="0.25">
      <c r="A15" s="296">
        <f t="shared" si="1"/>
        <v>43113</v>
      </c>
      <c r="B15" s="585" t="str">
        <f t="shared" si="0"/>
        <v>Сб</v>
      </c>
      <c r="C15" s="592" t="s">
        <v>5</v>
      </c>
      <c r="D15" s="297" t="s">
        <v>2</v>
      </c>
      <c r="E15" s="297" t="s">
        <v>442</v>
      </c>
      <c r="F15" s="297" t="s">
        <v>437</v>
      </c>
      <c r="G15" s="297" t="s">
        <v>466</v>
      </c>
      <c r="H15" s="593" t="s">
        <v>439</v>
      </c>
      <c r="I15" s="592" t="s">
        <v>438</v>
      </c>
      <c r="J15" s="297" t="s">
        <v>2</v>
      </c>
      <c r="K15" s="297" t="s">
        <v>2</v>
      </c>
      <c r="L15" s="297" t="s">
        <v>440</v>
      </c>
      <c r="M15" s="297" t="s">
        <v>466</v>
      </c>
      <c r="N15" s="593" t="s">
        <v>467</v>
      </c>
      <c r="O15" s="592" t="s">
        <v>5</v>
      </c>
      <c r="P15" s="297" t="s">
        <v>2</v>
      </c>
      <c r="Q15" s="297" t="s">
        <v>439</v>
      </c>
      <c r="R15" s="297" t="s">
        <v>2</v>
      </c>
      <c r="S15" s="297" t="s">
        <v>2</v>
      </c>
      <c r="T15" s="297" t="s">
        <v>2</v>
      </c>
      <c r="U15" s="297" t="s">
        <v>2</v>
      </c>
      <c r="V15" s="297" t="s">
        <v>452</v>
      </c>
      <c r="W15" s="297" t="s">
        <v>453</v>
      </c>
      <c r="X15" s="297" t="s">
        <v>2</v>
      </c>
      <c r="Y15" s="297" t="s">
        <v>456</v>
      </c>
      <c r="Z15" s="297" t="s">
        <v>453</v>
      </c>
      <c r="AA15" s="297" t="s">
        <v>458</v>
      </c>
      <c r="AB15" s="297" t="s">
        <v>2</v>
      </c>
      <c r="AC15" s="297" t="s">
        <v>2</v>
      </c>
      <c r="AD15" s="297" t="s">
        <v>442</v>
      </c>
      <c r="AE15" s="297" t="s">
        <v>440</v>
      </c>
      <c r="AF15" s="297" t="s">
        <v>457</v>
      </c>
      <c r="AG15" s="297" t="s">
        <v>2</v>
      </c>
      <c r="AH15" s="297" t="s">
        <v>2</v>
      </c>
      <c r="AI15" s="276"/>
      <c r="AJ15" s="295" t="s">
        <v>453</v>
      </c>
      <c r="AK15" s="275">
        <v>0.5</v>
      </c>
      <c r="AL15" s="275">
        <v>0.95833333333333337</v>
      </c>
      <c r="AM15" s="278"/>
      <c r="AN15" s="276"/>
      <c r="AO15" s="276"/>
      <c r="AP15" s="276"/>
      <c r="AQ15" s="276"/>
      <c r="AR15" s="276"/>
      <c r="AS15" s="276"/>
      <c r="AT15" s="276"/>
      <c r="AU15" s="276"/>
      <c r="AV15" s="276"/>
      <c r="AW15" s="276"/>
      <c r="AX15" s="276"/>
      <c r="AY15" s="276"/>
      <c r="AZ15" s="276"/>
      <c r="BA15" s="276"/>
      <c r="BB15" s="276"/>
      <c r="BC15" s="276"/>
      <c r="BD15" s="276"/>
      <c r="BE15" s="276"/>
      <c r="BF15" s="276"/>
      <c r="BG15" s="276"/>
      <c r="BH15" s="276"/>
      <c r="BI15" s="276"/>
      <c r="BJ15" s="276"/>
      <c r="BK15" s="276"/>
      <c r="BL15" s="276"/>
      <c r="BM15" s="276"/>
    </row>
    <row r="16" spans="1:65" s="277" customFormat="1" ht="16.5" thickBot="1" x14ac:dyDescent="0.3">
      <c r="A16" s="298">
        <f t="shared" si="1"/>
        <v>43114</v>
      </c>
      <c r="B16" s="586" t="str">
        <f t="shared" si="0"/>
        <v>Вс</v>
      </c>
      <c r="C16" s="594" t="s">
        <v>2</v>
      </c>
      <c r="D16" s="299" t="s">
        <v>2</v>
      </c>
      <c r="E16" s="299" t="s">
        <v>442</v>
      </c>
      <c r="F16" s="299" t="s">
        <v>437</v>
      </c>
      <c r="G16" s="299" t="s">
        <v>441</v>
      </c>
      <c r="H16" s="623" t="s">
        <v>439</v>
      </c>
      <c r="I16" s="594" t="s">
        <v>438</v>
      </c>
      <c r="J16" s="299" t="s">
        <v>2</v>
      </c>
      <c r="K16" s="299" t="s">
        <v>466</v>
      </c>
      <c r="L16" s="299" t="s">
        <v>440</v>
      </c>
      <c r="M16" s="299" t="s">
        <v>441</v>
      </c>
      <c r="N16" s="595" t="s">
        <v>467</v>
      </c>
      <c r="O16" s="594" t="s">
        <v>2</v>
      </c>
      <c r="P16" s="299" t="s">
        <v>2</v>
      </c>
      <c r="Q16" s="299" t="s">
        <v>439</v>
      </c>
      <c r="R16" s="299" t="s">
        <v>2</v>
      </c>
      <c r="S16" s="299" t="s">
        <v>437</v>
      </c>
      <c r="T16" s="299" t="s">
        <v>2</v>
      </c>
      <c r="U16" s="299" t="s">
        <v>456</v>
      </c>
      <c r="V16" s="299" t="s">
        <v>2</v>
      </c>
      <c r="W16" s="299" t="s">
        <v>453</v>
      </c>
      <c r="X16" s="299" t="s">
        <v>5</v>
      </c>
      <c r="Y16" s="299" t="s">
        <v>456</v>
      </c>
      <c r="Z16" s="299" t="s">
        <v>452</v>
      </c>
      <c r="AA16" s="299" t="s">
        <v>2</v>
      </c>
      <c r="AB16" s="299" t="s">
        <v>2</v>
      </c>
      <c r="AC16" s="299" t="s">
        <v>440</v>
      </c>
      <c r="AD16" s="299" t="s">
        <v>2</v>
      </c>
      <c r="AE16" s="299" t="s">
        <v>442</v>
      </c>
      <c r="AF16" s="299" t="s">
        <v>2</v>
      </c>
      <c r="AG16" s="299" t="s">
        <v>2</v>
      </c>
      <c r="AH16" s="299" t="s">
        <v>2</v>
      </c>
      <c r="AI16" s="276"/>
      <c r="AJ16" s="295" t="s">
        <v>454</v>
      </c>
      <c r="AK16" s="275">
        <v>0.29166666666666669</v>
      </c>
      <c r="AL16" s="275">
        <v>0.75</v>
      </c>
      <c r="AM16" s="278"/>
      <c r="AN16" s="276"/>
      <c r="AO16" s="276"/>
      <c r="AP16" s="276"/>
      <c r="AQ16" s="276"/>
      <c r="AR16" s="276"/>
      <c r="AS16" s="276"/>
      <c r="AT16" s="276"/>
      <c r="AU16" s="276"/>
      <c r="AV16" s="276"/>
      <c r="AW16" s="276"/>
      <c r="AX16" s="276"/>
      <c r="AY16" s="276"/>
      <c r="AZ16" s="276"/>
      <c r="BA16" s="276"/>
      <c r="BB16" s="276"/>
      <c r="BC16" s="276"/>
      <c r="BD16" s="276"/>
      <c r="BE16" s="276"/>
      <c r="BF16" s="276"/>
      <c r="BG16" s="276"/>
      <c r="BH16" s="276"/>
      <c r="BI16" s="276"/>
      <c r="BJ16" s="276"/>
      <c r="BK16" s="276"/>
      <c r="BL16" s="276"/>
      <c r="BM16" s="276"/>
    </row>
    <row r="17" spans="1:65" s="277" customFormat="1" x14ac:dyDescent="0.3">
      <c r="A17" s="293">
        <f t="shared" si="1"/>
        <v>43115</v>
      </c>
      <c r="B17" s="583" t="str">
        <f t="shared" si="0"/>
        <v>Пн</v>
      </c>
      <c r="C17" s="600" t="s">
        <v>2</v>
      </c>
      <c r="D17" s="303" t="s">
        <v>437</v>
      </c>
      <c r="E17" s="303" t="s">
        <v>5</v>
      </c>
      <c r="F17" s="303" t="s">
        <v>438</v>
      </c>
      <c r="G17" s="294" t="s">
        <v>468</v>
      </c>
      <c r="H17" s="591" t="s">
        <v>2</v>
      </c>
      <c r="I17" s="590" t="s">
        <v>2</v>
      </c>
      <c r="J17" s="294" t="s">
        <v>440</v>
      </c>
      <c r="K17" s="294" t="s">
        <v>441</v>
      </c>
      <c r="L17" s="294" t="s">
        <v>466</v>
      </c>
      <c r="M17" s="294" t="s">
        <v>439</v>
      </c>
      <c r="N17" s="591" t="s">
        <v>2</v>
      </c>
      <c r="O17" s="590" t="s">
        <v>2</v>
      </c>
      <c r="P17" s="294" t="s">
        <v>438</v>
      </c>
      <c r="Q17" s="294" t="s">
        <v>2</v>
      </c>
      <c r="R17" s="294" t="s">
        <v>438</v>
      </c>
      <c r="S17" s="294" t="s">
        <v>437</v>
      </c>
      <c r="T17" s="294" t="s">
        <v>441</v>
      </c>
      <c r="U17" s="294" t="s">
        <v>456</v>
      </c>
      <c r="V17" s="294" t="s">
        <v>2</v>
      </c>
      <c r="W17" s="294" t="s">
        <v>2</v>
      </c>
      <c r="X17" s="294" t="s">
        <v>2</v>
      </c>
      <c r="Y17" s="294" t="s">
        <v>455</v>
      </c>
      <c r="Z17" s="294" t="s">
        <v>2</v>
      </c>
      <c r="AA17" s="294" t="s">
        <v>2</v>
      </c>
      <c r="AB17" s="294" t="s">
        <v>2</v>
      </c>
      <c r="AC17" s="294" t="s">
        <v>440</v>
      </c>
      <c r="AD17" s="294" t="s">
        <v>2</v>
      </c>
      <c r="AE17" s="294" t="s">
        <v>2</v>
      </c>
      <c r="AF17" s="294" t="s">
        <v>457</v>
      </c>
      <c r="AG17" s="294" t="s">
        <v>437</v>
      </c>
      <c r="AH17" s="294" t="s">
        <v>2</v>
      </c>
      <c r="AI17" s="276"/>
      <c r="AJ17" s="295" t="s">
        <v>455</v>
      </c>
      <c r="AK17" s="275">
        <v>0.45833333333333331</v>
      </c>
      <c r="AL17" s="275">
        <v>0.75</v>
      </c>
      <c r="AM17" s="278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6"/>
      <c r="BB17" s="276"/>
      <c r="BC17" s="276"/>
      <c r="BD17" s="276"/>
      <c r="BE17" s="276"/>
      <c r="BF17" s="276"/>
      <c r="BG17" s="276"/>
      <c r="BH17" s="276"/>
      <c r="BI17" s="276"/>
      <c r="BJ17" s="276"/>
      <c r="BK17" s="276"/>
      <c r="BL17" s="276"/>
      <c r="BM17" s="276"/>
    </row>
    <row r="18" spans="1:65" x14ac:dyDescent="0.3">
      <c r="A18" s="296">
        <f t="shared" si="1"/>
        <v>43116</v>
      </c>
      <c r="B18" s="584" t="str">
        <f t="shared" si="0"/>
        <v>Вт</v>
      </c>
      <c r="C18" s="592" t="s">
        <v>437</v>
      </c>
      <c r="D18" s="297" t="s">
        <v>440</v>
      </c>
      <c r="E18" s="297" t="s">
        <v>439</v>
      </c>
      <c r="F18" s="297" t="s">
        <v>466</v>
      </c>
      <c r="G18" s="297" t="s">
        <v>2</v>
      </c>
      <c r="H18" s="593" t="s">
        <v>2</v>
      </c>
      <c r="I18" s="592" t="s">
        <v>5</v>
      </c>
      <c r="J18" s="297" t="s">
        <v>438</v>
      </c>
      <c r="K18" s="297" t="s">
        <v>468</v>
      </c>
      <c r="L18" s="297" t="s">
        <v>439</v>
      </c>
      <c r="M18" s="297" t="s">
        <v>2</v>
      </c>
      <c r="N18" s="593" t="s">
        <v>2</v>
      </c>
      <c r="O18" s="592" t="s">
        <v>438</v>
      </c>
      <c r="P18" s="297" t="s">
        <v>438</v>
      </c>
      <c r="Q18" s="297" t="s">
        <v>2</v>
      </c>
      <c r="R18" s="297" t="s">
        <v>438</v>
      </c>
      <c r="S18" s="297" t="s">
        <v>440</v>
      </c>
      <c r="T18" s="297" t="s">
        <v>441</v>
      </c>
      <c r="U18" s="297" t="s">
        <v>2</v>
      </c>
      <c r="V18" s="297" t="s">
        <v>456</v>
      </c>
      <c r="W18" s="297" t="s">
        <v>2</v>
      </c>
      <c r="X18" s="297" t="s">
        <v>2</v>
      </c>
      <c r="Y18" s="297" t="s">
        <v>455</v>
      </c>
      <c r="Z18" s="297" t="s">
        <v>2</v>
      </c>
      <c r="AA18" s="297" t="s">
        <v>2</v>
      </c>
      <c r="AB18" s="297" t="s">
        <v>2</v>
      </c>
      <c r="AC18" s="297" t="s">
        <v>440</v>
      </c>
      <c r="AD18" s="297" t="s">
        <v>2</v>
      </c>
      <c r="AE18" s="297" t="s">
        <v>2</v>
      </c>
      <c r="AF18" s="297" t="s">
        <v>2</v>
      </c>
      <c r="AG18" s="297" t="s">
        <v>437</v>
      </c>
      <c r="AH18" s="297" t="s">
        <v>2</v>
      </c>
      <c r="AJ18" s="295" t="s">
        <v>457</v>
      </c>
      <c r="AK18" s="275">
        <v>0.70833333333333337</v>
      </c>
      <c r="AL18" s="275">
        <v>0.95833333333333337</v>
      </c>
      <c r="AM18" s="278"/>
    </row>
    <row r="19" spans="1:65" ht="15.75" x14ac:dyDescent="0.25">
      <c r="A19" s="296">
        <f t="shared" si="1"/>
        <v>43117</v>
      </c>
      <c r="B19" s="585" t="str">
        <f t="shared" si="0"/>
        <v>Ср</v>
      </c>
      <c r="C19" s="592" t="s">
        <v>467</v>
      </c>
      <c r="D19" s="297" t="s">
        <v>438</v>
      </c>
      <c r="E19" s="297" t="s">
        <v>439</v>
      </c>
      <c r="F19" s="297" t="s">
        <v>2</v>
      </c>
      <c r="G19" s="297" t="s">
        <v>2</v>
      </c>
      <c r="H19" s="593" t="s">
        <v>440</v>
      </c>
      <c r="I19" s="592" t="s">
        <v>439</v>
      </c>
      <c r="J19" s="297" t="s">
        <v>5</v>
      </c>
      <c r="K19" s="297" t="s">
        <v>468</v>
      </c>
      <c r="L19" s="297" t="s">
        <v>2</v>
      </c>
      <c r="M19" s="297" t="s">
        <v>2</v>
      </c>
      <c r="N19" s="593" t="s">
        <v>437</v>
      </c>
      <c r="O19" s="592" t="s">
        <v>442</v>
      </c>
      <c r="P19" s="297" t="s">
        <v>438</v>
      </c>
      <c r="Q19" s="587" t="s">
        <v>467</v>
      </c>
      <c r="R19" s="297" t="s">
        <v>438</v>
      </c>
      <c r="S19" s="297" t="s">
        <v>438</v>
      </c>
      <c r="T19" s="297" t="s">
        <v>441</v>
      </c>
      <c r="U19" s="297" t="s">
        <v>2</v>
      </c>
      <c r="V19" s="297" t="s">
        <v>452</v>
      </c>
      <c r="W19" s="297" t="s">
        <v>2</v>
      </c>
      <c r="X19" s="297" t="s">
        <v>2</v>
      </c>
      <c r="Y19" s="297" t="s">
        <v>455</v>
      </c>
      <c r="Z19" s="297" t="s">
        <v>2</v>
      </c>
      <c r="AA19" s="297" t="s">
        <v>457</v>
      </c>
      <c r="AB19" s="297" t="s">
        <v>456</v>
      </c>
      <c r="AC19" s="297" t="s">
        <v>442</v>
      </c>
      <c r="AD19" s="297" t="s">
        <v>437</v>
      </c>
      <c r="AE19" s="297" t="s">
        <v>2</v>
      </c>
      <c r="AF19" s="297" t="s">
        <v>457</v>
      </c>
      <c r="AG19" s="297" t="s">
        <v>2</v>
      </c>
      <c r="AH19" s="297" t="s">
        <v>2</v>
      </c>
      <c r="AJ19" s="295" t="s">
        <v>458</v>
      </c>
      <c r="AK19" s="275">
        <v>0.45833333333333331</v>
      </c>
      <c r="AL19" s="275">
        <v>0.95833333333333337</v>
      </c>
      <c r="AM19" s="278"/>
    </row>
    <row r="20" spans="1:65" ht="15.75" x14ac:dyDescent="0.25">
      <c r="A20" s="296">
        <f t="shared" si="1"/>
        <v>43118</v>
      </c>
      <c r="B20" s="585" t="str">
        <f t="shared" si="0"/>
        <v>Чт</v>
      </c>
      <c r="C20" s="592" t="s">
        <v>439</v>
      </c>
      <c r="D20" s="297" t="s">
        <v>438</v>
      </c>
      <c r="E20" s="297" t="s">
        <v>2</v>
      </c>
      <c r="F20" s="297" t="s">
        <v>2</v>
      </c>
      <c r="G20" s="297" t="s">
        <v>467</v>
      </c>
      <c r="H20" s="593" t="s">
        <v>440</v>
      </c>
      <c r="I20" s="592" t="s">
        <v>439</v>
      </c>
      <c r="J20" s="297" t="s">
        <v>5</v>
      </c>
      <c r="K20" s="297" t="s">
        <v>2</v>
      </c>
      <c r="L20" s="297" t="s">
        <v>2</v>
      </c>
      <c r="M20" s="297" t="s">
        <v>442</v>
      </c>
      <c r="N20" s="593" t="s">
        <v>437</v>
      </c>
      <c r="O20" s="592" t="s">
        <v>439</v>
      </c>
      <c r="P20" s="297" t="s">
        <v>438</v>
      </c>
      <c r="Q20" s="297" t="s">
        <v>5</v>
      </c>
      <c r="R20" s="297" t="s">
        <v>438</v>
      </c>
      <c r="S20" s="297" t="s">
        <v>438</v>
      </c>
      <c r="T20" s="297" t="s">
        <v>441</v>
      </c>
      <c r="U20" s="297" t="s">
        <v>456</v>
      </c>
      <c r="V20" s="297" t="s">
        <v>2</v>
      </c>
      <c r="W20" s="297" t="s">
        <v>2</v>
      </c>
      <c r="X20" s="297" t="s">
        <v>2</v>
      </c>
      <c r="Y20" s="297" t="s">
        <v>2</v>
      </c>
      <c r="Z20" s="297" t="s">
        <v>2</v>
      </c>
      <c r="AA20" s="297" t="s">
        <v>458</v>
      </c>
      <c r="AB20" s="297" t="s">
        <v>456</v>
      </c>
      <c r="AC20" s="297" t="s">
        <v>467</v>
      </c>
      <c r="AD20" s="297" t="s">
        <v>437</v>
      </c>
      <c r="AE20" s="297" t="s">
        <v>437</v>
      </c>
      <c r="AF20" s="297" t="s">
        <v>2</v>
      </c>
      <c r="AG20" s="297" t="s">
        <v>458</v>
      </c>
      <c r="AH20" s="297" t="s">
        <v>2</v>
      </c>
      <c r="AK20" s="278"/>
      <c r="AL20" s="278"/>
      <c r="AM20" s="278"/>
    </row>
    <row r="21" spans="1:65" ht="15.75" x14ac:dyDescent="0.25">
      <c r="A21" s="296">
        <f t="shared" si="1"/>
        <v>43119</v>
      </c>
      <c r="B21" s="585" t="str">
        <f t="shared" si="0"/>
        <v>Пт</v>
      </c>
      <c r="C21" s="592" t="s">
        <v>439</v>
      </c>
      <c r="D21" s="297" t="s">
        <v>2</v>
      </c>
      <c r="E21" s="297" t="s">
        <v>2</v>
      </c>
      <c r="F21" s="297" t="s">
        <v>466</v>
      </c>
      <c r="G21" s="297" t="s">
        <v>468</v>
      </c>
      <c r="H21" s="593" t="s">
        <v>441</v>
      </c>
      <c r="I21" s="592" t="s">
        <v>439</v>
      </c>
      <c r="J21" s="297" t="s">
        <v>2</v>
      </c>
      <c r="K21" s="297" t="s">
        <v>2</v>
      </c>
      <c r="L21" s="297" t="s">
        <v>437</v>
      </c>
      <c r="M21" s="297" t="s">
        <v>442</v>
      </c>
      <c r="N21" s="593" t="s">
        <v>440</v>
      </c>
      <c r="O21" s="592" t="s">
        <v>439</v>
      </c>
      <c r="P21" s="297" t="s">
        <v>2</v>
      </c>
      <c r="Q21" s="297" t="s">
        <v>5</v>
      </c>
      <c r="R21" s="297" t="s">
        <v>438</v>
      </c>
      <c r="S21" s="297" t="s">
        <v>2</v>
      </c>
      <c r="T21" s="297" t="s">
        <v>441</v>
      </c>
      <c r="U21" s="297" t="s">
        <v>456</v>
      </c>
      <c r="V21" s="297" t="s">
        <v>2</v>
      </c>
      <c r="W21" s="297" t="s">
        <v>453</v>
      </c>
      <c r="X21" s="297" t="s">
        <v>454</v>
      </c>
      <c r="Y21" s="297" t="s">
        <v>2</v>
      </c>
      <c r="Z21" s="297" t="s">
        <v>5</v>
      </c>
      <c r="AA21" s="297" t="s">
        <v>468</v>
      </c>
      <c r="AB21" s="297" t="s">
        <v>2</v>
      </c>
      <c r="AC21" s="297" t="s">
        <v>2</v>
      </c>
      <c r="AD21" s="297" t="s">
        <v>441</v>
      </c>
      <c r="AE21" s="297" t="s">
        <v>440</v>
      </c>
      <c r="AF21" s="297" t="s">
        <v>457</v>
      </c>
      <c r="AG21" s="297" t="s">
        <v>452</v>
      </c>
      <c r="AH21" s="297" t="s">
        <v>2</v>
      </c>
      <c r="AK21" s="278"/>
      <c r="AL21" s="278"/>
      <c r="AM21" s="278"/>
    </row>
    <row r="22" spans="1:65" ht="15.75" x14ac:dyDescent="0.25">
      <c r="A22" s="296">
        <f t="shared" si="1"/>
        <v>43120</v>
      </c>
      <c r="B22" s="585" t="str">
        <f t="shared" si="0"/>
        <v>Сб</v>
      </c>
      <c r="C22" s="592" t="s">
        <v>2</v>
      </c>
      <c r="D22" s="297" t="s">
        <v>442</v>
      </c>
      <c r="E22" s="297" t="s">
        <v>437</v>
      </c>
      <c r="F22" s="297" t="s">
        <v>466</v>
      </c>
      <c r="G22" s="297" t="s">
        <v>439</v>
      </c>
      <c r="H22" s="593" t="s">
        <v>5</v>
      </c>
      <c r="I22" s="592" t="s">
        <v>2</v>
      </c>
      <c r="J22" s="297" t="s">
        <v>2</v>
      </c>
      <c r="K22" s="297" t="s">
        <v>440</v>
      </c>
      <c r="L22" s="297" t="s">
        <v>466</v>
      </c>
      <c r="M22" s="297" t="s">
        <v>467</v>
      </c>
      <c r="N22" s="593" t="s">
        <v>438</v>
      </c>
      <c r="O22" s="592" t="s">
        <v>2</v>
      </c>
      <c r="P22" s="587" t="s">
        <v>442</v>
      </c>
      <c r="Q22" s="297" t="s">
        <v>5</v>
      </c>
      <c r="R22" s="297" t="s">
        <v>2</v>
      </c>
      <c r="S22" s="297" t="s">
        <v>2</v>
      </c>
      <c r="T22" s="297" t="s">
        <v>2</v>
      </c>
      <c r="U22" s="297" t="s">
        <v>2</v>
      </c>
      <c r="V22" s="297" t="s">
        <v>456</v>
      </c>
      <c r="W22" s="297" t="s">
        <v>453</v>
      </c>
      <c r="X22" s="297" t="s">
        <v>2</v>
      </c>
      <c r="Y22" s="297" t="s">
        <v>456</v>
      </c>
      <c r="Z22" s="297" t="s">
        <v>453</v>
      </c>
      <c r="AA22" s="297" t="s">
        <v>458</v>
      </c>
      <c r="AB22" s="297" t="s">
        <v>2</v>
      </c>
      <c r="AC22" s="297" t="s">
        <v>2</v>
      </c>
      <c r="AD22" s="297" t="s">
        <v>442</v>
      </c>
      <c r="AE22" s="297" t="s">
        <v>440</v>
      </c>
      <c r="AF22" s="297" t="s">
        <v>457</v>
      </c>
      <c r="AG22" s="297" t="s">
        <v>2</v>
      </c>
      <c r="AH22" s="297" t="s">
        <v>2</v>
      </c>
      <c r="AK22" s="278"/>
      <c r="AL22" s="278"/>
      <c r="AM22" s="278"/>
    </row>
    <row r="23" spans="1:65" ht="16.5" thickBot="1" x14ac:dyDescent="0.3">
      <c r="A23" s="298">
        <f t="shared" si="1"/>
        <v>43121</v>
      </c>
      <c r="B23" s="586" t="str">
        <f t="shared" si="0"/>
        <v>Вс</v>
      </c>
      <c r="C23" s="594" t="s">
        <v>2</v>
      </c>
      <c r="D23" s="299" t="s">
        <v>442</v>
      </c>
      <c r="E23" s="299" t="s">
        <v>437</v>
      </c>
      <c r="F23" s="299" t="s">
        <v>441</v>
      </c>
      <c r="G23" s="299" t="s">
        <v>439</v>
      </c>
      <c r="H23" s="623" t="s">
        <v>2</v>
      </c>
      <c r="I23" s="594" t="s">
        <v>2</v>
      </c>
      <c r="J23" s="299" t="s">
        <v>466</v>
      </c>
      <c r="K23" s="299" t="s">
        <v>440</v>
      </c>
      <c r="L23" s="299" t="s">
        <v>441</v>
      </c>
      <c r="M23" s="299" t="s">
        <v>467</v>
      </c>
      <c r="N23" s="595" t="s">
        <v>438</v>
      </c>
      <c r="O23" s="594" t="s">
        <v>2</v>
      </c>
      <c r="P23" s="588" t="s">
        <v>467</v>
      </c>
      <c r="Q23" s="299" t="s">
        <v>2</v>
      </c>
      <c r="R23" s="299" t="s">
        <v>2</v>
      </c>
      <c r="S23" s="299" t="s">
        <v>437</v>
      </c>
      <c r="T23" s="299" t="s">
        <v>2</v>
      </c>
      <c r="U23" s="299" t="s">
        <v>2</v>
      </c>
      <c r="V23" s="299" t="s">
        <v>452</v>
      </c>
      <c r="W23" s="299" t="s">
        <v>453</v>
      </c>
      <c r="X23" s="299" t="s">
        <v>5</v>
      </c>
      <c r="Y23" s="299" t="s">
        <v>456</v>
      </c>
      <c r="Z23" s="299" t="s">
        <v>452</v>
      </c>
      <c r="AA23" s="299" t="s">
        <v>2</v>
      </c>
      <c r="AB23" s="299" t="s">
        <v>2</v>
      </c>
      <c r="AC23" s="299" t="s">
        <v>440</v>
      </c>
      <c r="AD23" s="299" t="s">
        <v>2</v>
      </c>
      <c r="AE23" s="299" t="s">
        <v>442</v>
      </c>
      <c r="AF23" s="299" t="s">
        <v>2</v>
      </c>
      <c r="AG23" s="299" t="s">
        <v>2</v>
      </c>
      <c r="AH23" s="299" t="s">
        <v>2</v>
      </c>
      <c r="AK23" s="278"/>
      <c r="AL23" s="278"/>
      <c r="AM23" s="278"/>
    </row>
    <row r="24" spans="1:65" x14ac:dyDescent="0.3">
      <c r="A24" s="293">
        <f t="shared" si="1"/>
        <v>43122</v>
      </c>
      <c r="B24" s="583" t="str">
        <f t="shared" si="0"/>
        <v>Пн</v>
      </c>
      <c r="C24" s="600" t="s">
        <v>437</v>
      </c>
      <c r="D24" s="303" t="s">
        <v>5</v>
      </c>
      <c r="E24" s="303" t="s">
        <v>438</v>
      </c>
      <c r="F24" s="303" t="s">
        <v>468</v>
      </c>
      <c r="G24" s="294" t="s">
        <v>2</v>
      </c>
      <c r="H24" s="591" t="s">
        <v>2</v>
      </c>
      <c r="I24" s="590" t="s">
        <v>440</v>
      </c>
      <c r="J24" s="294" t="s">
        <v>441</v>
      </c>
      <c r="K24" s="294" t="s">
        <v>466</v>
      </c>
      <c r="L24" s="294" t="s">
        <v>439</v>
      </c>
      <c r="M24" s="294" t="s">
        <v>2</v>
      </c>
      <c r="N24" s="591" t="s">
        <v>2</v>
      </c>
      <c r="O24" s="590" t="s">
        <v>440</v>
      </c>
      <c r="P24" s="294" t="s">
        <v>5</v>
      </c>
      <c r="Q24" s="294" t="s">
        <v>2</v>
      </c>
      <c r="R24" s="294" t="s">
        <v>438</v>
      </c>
      <c r="S24" s="294" t="s">
        <v>437</v>
      </c>
      <c r="T24" s="294" t="s">
        <v>441</v>
      </c>
      <c r="U24" s="294" t="s">
        <v>456</v>
      </c>
      <c r="V24" s="294" t="s">
        <v>2</v>
      </c>
      <c r="W24" s="294" t="s">
        <v>2</v>
      </c>
      <c r="X24" s="294" t="s">
        <v>2</v>
      </c>
      <c r="Y24" s="294" t="s">
        <v>455</v>
      </c>
      <c r="Z24" s="294" t="s">
        <v>2</v>
      </c>
      <c r="AA24" s="294" t="s">
        <v>2</v>
      </c>
      <c r="AB24" s="294" t="s">
        <v>2</v>
      </c>
      <c r="AC24" s="294" t="s">
        <v>440</v>
      </c>
      <c r="AD24" s="294" t="s">
        <v>2</v>
      </c>
      <c r="AE24" s="294" t="s">
        <v>2</v>
      </c>
      <c r="AF24" s="294" t="s">
        <v>457</v>
      </c>
      <c r="AG24" s="294" t="s">
        <v>437</v>
      </c>
      <c r="AH24" s="294" t="s">
        <v>2</v>
      </c>
      <c r="AK24" s="278"/>
      <c r="AL24" s="278"/>
      <c r="AM24" s="278"/>
    </row>
    <row r="25" spans="1:65" x14ac:dyDescent="0.3">
      <c r="A25" s="296">
        <f t="shared" si="1"/>
        <v>43123</v>
      </c>
      <c r="B25" s="584" t="str">
        <f t="shared" si="0"/>
        <v>Вт</v>
      </c>
      <c r="C25" s="592" t="s">
        <v>440</v>
      </c>
      <c r="D25" s="297" t="s">
        <v>439</v>
      </c>
      <c r="E25" s="297" t="s">
        <v>466</v>
      </c>
      <c r="F25" s="297" t="s">
        <v>2</v>
      </c>
      <c r="G25" s="297" t="s">
        <v>2</v>
      </c>
      <c r="H25" s="593" t="s">
        <v>437</v>
      </c>
      <c r="I25" s="592" t="s">
        <v>438</v>
      </c>
      <c r="J25" s="297" t="s">
        <v>468</v>
      </c>
      <c r="K25" s="297" t="s">
        <v>439</v>
      </c>
      <c r="L25" s="297" t="s">
        <v>2</v>
      </c>
      <c r="M25" s="297" t="s">
        <v>2</v>
      </c>
      <c r="N25" s="593" t="s">
        <v>5</v>
      </c>
      <c r="O25" s="592" t="s">
        <v>440</v>
      </c>
      <c r="P25" s="297" t="s">
        <v>439</v>
      </c>
      <c r="Q25" s="297" t="s">
        <v>5</v>
      </c>
      <c r="R25" s="297" t="s">
        <v>438</v>
      </c>
      <c r="S25" s="297" t="s">
        <v>440</v>
      </c>
      <c r="T25" s="297" t="s">
        <v>441</v>
      </c>
      <c r="U25" s="297" t="s">
        <v>456</v>
      </c>
      <c r="V25" s="297" t="s">
        <v>2</v>
      </c>
      <c r="W25" s="297" t="s">
        <v>2</v>
      </c>
      <c r="X25" s="297" t="s">
        <v>2</v>
      </c>
      <c r="Y25" s="297" t="s">
        <v>455</v>
      </c>
      <c r="Z25" s="297" t="s">
        <v>2</v>
      </c>
      <c r="AA25" s="297" t="s">
        <v>2</v>
      </c>
      <c r="AB25" s="297" t="s">
        <v>2</v>
      </c>
      <c r="AC25" s="297" t="s">
        <v>440</v>
      </c>
      <c r="AD25" s="297" t="s">
        <v>2</v>
      </c>
      <c r="AE25" s="297" t="s">
        <v>2</v>
      </c>
      <c r="AF25" s="297" t="s">
        <v>2</v>
      </c>
      <c r="AG25" s="297" t="s">
        <v>437</v>
      </c>
      <c r="AH25" s="297" t="s">
        <v>2</v>
      </c>
      <c r="AK25" s="278"/>
      <c r="AL25" s="278"/>
      <c r="AM25" s="278"/>
    </row>
    <row r="26" spans="1:65" ht="15.75" x14ac:dyDescent="0.25">
      <c r="A26" s="296">
        <f t="shared" si="1"/>
        <v>43124</v>
      </c>
      <c r="B26" s="585" t="str">
        <f t="shared" si="0"/>
        <v>Ср</v>
      </c>
      <c r="C26" s="592" t="s">
        <v>438</v>
      </c>
      <c r="D26" s="297" t="s">
        <v>439</v>
      </c>
      <c r="E26" s="297" t="s">
        <v>2</v>
      </c>
      <c r="F26" s="297" t="s">
        <v>2</v>
      </c>
      <c r="G26" s="297" t="s">
        <v>440</v>
      </c>
      <c r="H26" s="593" t="s">
        <v>467</v>
      </c>
      <c r="I26" s="592" t="s">
        <v>5</v>
      </c>
      <c r="J26" s="297" t="s">
        <v>468</v>
      </c>
      <c r="K26" s="297" t="s">
        <v>2</v>
      </c>
      <c r="L26" s="297" t="s">
        <v>2</v>
      </c>
      <c r="M26" s="297" t="s">
        <v>437</v>
      </c>
      <c r="N26" s="593" t="s">
        <v>439</v>
      </c>
      <c r="O26" s="592" t="s">
        <v>438</v>
      </c>
      <c r="P26" s="297" t="s">
        <v>439</v>
      </c>
      <c r="Q26" s="297" t="s">
        <v>5</v>
      </c>
      <c r="R26" s="297" t="s">
        <v>438</v>
      </c>
      <c r="S26" s="297" t="s">
        <v>438</v>
      </c>
      <c r="T26" s="297" t="s">
        <v>441</v>
      </c>
      <c r="U26" s="297" t="s">
        <v>2</v>
      </c>
      <c r="V26" s="297" t="s">
        <v>456</v>
      </c>
      <c r="W26" s="297" t="s">
        <v>2</v>
      </c>
      <c r="X26" s="297" t="s">
        <v>2</v>
      </c>
      <c r="Y26" s="297" t="s">
        <v>455</v>
      </c>
      <c r="Z26" s="297" t="s">
        <v>2</v>
      </c>
      <c r="AA26" s="297" t="s">
        <v>457</v>
      </c>
      <c r="AB26" s="297" t="s">
        <v>456</v>
      </c>
      <c r="AC26" s="297" t="s">
        <v>442</v>
      </c>
      <c r="AD26" s="297" t="s">
        <v>437</v>
      </c>
      <c r="AE26" s="297" t="s">
        <v>2</v>
      </c>
      <c r="AF26" s="297" t="s">
        <v>457</v>
      </c>
      <c r="AG26" s="297" t="s">
        <v>2</v>
      </c>
      <c r="AH26" s="297" t="s">
        <v>2</v>
      </c>
    </row>
    <row r="27" spans="1:65" ht="15.75" x14ac:dyDescent="0.25">
      <c r="A27" s="296">
        <f t="shared" si="1"/>
        <v>43125</v>
      </c>
      <c r="B27" s="585" t="str">
        <f t="shared" si="0"/>
        <v>Чт</v>
      </c>
      <c r="C27" s="592" t="s">
        <v>438</v>
      </c>
      <c r="D27" s="297" t="s">
        <v>2</v>
      </c>
      <c r="E27" s="297" t="s">
        <v>2</v>
      </c>
      <c r="F27" s="297" t="s">
        <v>467</v>
      </c>
      <c r="G27" s="297" t="s">
        <v>440</v>
      </c>
      <c r="H27" s="593" t="s">
        <v>439</v>
      </c>
      <c r="I27" s="592" t="s">
        <v>5</v>
      </c>
      <c r="J27" s="297" t="s">
        <v>2</v>
      </c>
      <c r="K27" s="297" t="s">
        <v>2</v>
      </c>
      <c r="L27" s="297" t="s">
        <v>442</v>
      </c>
      <c r="M27" s="297" t="s">
        <v>437</v>
      </c>
      <c r="N27" s="593" t="s">
        <v>439</v>
      </c>
      <c r="O27" s="592" t="s">
        <v>438</v>
      </c>
      <c r="P27" s="297" t="s">
        <v>2</v>
      </c>
      <c r="Q27" s="297" t="s">
        <v>439</v>
      </c>
      <c r="R27" s="297" t="s">
        <v>438</v>
      </c>
      <c r="S27" s="297" t="s">
        <v>438</v>
      </c>
      <c r="T27" s="297" t="s">
        <v>441</v>
      </c>
      <c r="U27" s="297" t="s">
        <v>2</v>
      </c>
      <c r="V27" s="297" t="s">
        <v>452</v>
      </c>
      <c r="W27" s="297" t="s">
        <v>2</v>
      </c>
      <c r="X27" s="297" t="s">
        <v>2</v>
      </c>
      <c r="Y27" s="297" t="s">
        <v>2</v>
      </c>
      <c r="Z27" s="297" t="s">
        <v>2</v>
      </c>
      <c r="AA27" s="297" t="s">
        <v>458</v>
      </c>
      <c r="AB27" s="297" t="s">
        <v>456</v>
      </c>
      <c r="AC27" s="297" t="s">
        <v>467</v>
      </c>
      <c r="AD27" s="297" t="s">
        <v>437</v>
      </c>
      <c r="AE27" s="297" t="s">
        <v>437</v>
      </c>
      <c r="AF27" s="297" t="s">
        <v>2</v>
      </c>
      <c r="AG27" s="297" t="s">
        <v>458</v>
      </c>
      <c r="AH27" s="297" t="s">
        <v>2</v>
      </c>
    </row>
    <row r="28" spans="1:65" ht="15.75" x14ac:dyDescent="0.25">
      <c r="A28" s="296">
        <f t="shared" si="1"/>
        <v>43126</v>
      </c>
      <c r="B28" s="585" t="str">
        <f t="shared" si="0"/>
        <v>Пт</v>
      </c>
      <c r="C28" s="592" t="s">
        <v>2</v>
      </c>
      <c r="D28" s="297" t="s">
        <v>2</v>
      </c>
      <c r="E28" s="297" t="s">
        <v>466</v>
      </c>
      <c r="F28" s="297" t="s">
        <v>468</v>
      </c>
      <c r="G28" s="297" t="s">
        <v>441</v>
      </c>
      <c r="H28" s="593" t="s">
        <v>439</v>
      </c>
      <c r="I28" s="592" t="s">
        <v>2</v>
      </c>
      <c r="J28" s="297" t="s">
        <v>2</v>
      </c>
      <c r="K28" s="297" t="s">
        <v>437</v>
      </c>
      <c r="L28" s="297" t="s">
        <v>442</v>
      </c>
      <c r="M28" s="297" t="s">
        <v>440</v>
      </c>
      <c r="N28" s="593" t="s">
        <v>439</v>
      </c>
      <c r="O28" s="592" t="s">
        <v>2</v>
      </c>
      <c r="P28" s="297" t="s">
        <v>2</v>
      </c>
      <c r="Q28" s="297" t="s">
        <v>439</v>
      </c>
      <c r="R28" s="297" t="s">
        <v>438</v>
      </c>
      <c r="S28" s="297" t="s">
        <v>2</v>
      </c>
      <c r="T28" s="297" t="s">
        <v>441</v>
      </c>
      <c r="U28" s="297" t="s">
        <v>456</v>
      </c>
      <c r="V28" s="297" t="s">
        <v>2</v>
      </c>
      <c r="W28" s="297" t="s">
        <v>453</v>
      </c>
      <c r="X28" s="297" t="s">
        <v>454</v>
      </c>
      <c r="Y28" s="297" t="s">
        <v>2</v>
      </c>
      <c r="Z28" s="297" t="s">
        <v>5</v>
      </c>
      <c r="AA28" s="297" t="s">
        <v>468</v>
      </c>
      <c r="AB28" s="297" t="s">
        <v>2</v>
      </c>
      <c r="AC28" s="297" t="s">
        <v>2</v>
      </c>
      <c r="AD28" s="297" t="s">
        <v>441</v>
      </c>
      <c r="AE28" s="297" t="s">
        <v>440</v>
      </c>
      <c r="AF28" s="297" t="s">
        <v>457</v>
      </c>
      <c r="AG28" s="297" t="s">
        <v>452</v>
      </c>
      <c r="AH28" s="297" t="s">
        <v>2</v>
      </c>
    </row>
    <row r="29" spans="1:65" ht="15.75" x14ac:dyDescent="0.25">
      <c r="A29" s="296">
        <f t="shared" si="1"/>
        <v>43127</v>
      </c>
      <c r="B29" s="585" t="str">
        <f t="shared" si="0"/>
        <v>Сб</v>
      </c>
      <c r="C29" s="297" t="s">
        <v>442</v>
      </c>
      <c r="D29" s="297" t="s">
        <v>437</v>
      </c>
      <c r="E29" s="297" t="s">
        <v>466</v>
      </c>
      <c r="F29" s="297" t="s">
        <v>439</v>
      </c>
      <c r="G29" s="297" t="s">
        <v>5</v>
      </c>
      <c r="H29" s="593" t="s">
        <v>2</v>
      </c>
      <c r="I29" s="592" t="s">
        <v>2</v>
      </c>
      <c r="J29" s="297" t="s">
        <v>440</v>
      </c>
      <c r="K29" s="297" t="s">
        <v>466</v>
      </c>
      <c r="L29" s="297" t="s">
        <v>467</v>
      </c>
      <c r="M29" s="297" t="s">
        <v>438</v>
      </c>
      <c r="N29" s="593" t="s">
        <v>2</v>
      </c>
      <c r="O29" s="592" t="s">
        <v>442</v>
      </c>
      <c r="P29" s="297" t="s">
        <v>438</v>
      </c>
      <c r="Q29" s="297" t="s">
        <v>2</v>
      </c>
      <c r="R29" s="297" t="s">
        <v>2</v>
      </c>
      <c r="S29" s="297" t="s">
        <v>2</v>
      </c>
      <c r="T29" s="297" t="s">
        <v>2</v>
      </c>
      <c r="U29" s="297" t="s">
        <v>456</v>
      </c>
      <c r="V29" s="297" t="s">
        <v>2</v>
      </c>
      <c r="W29" s="297" t="s">
        <v>453</v>
      </c>
      <c r="X29" s="297" t="s">
        <v>2</v>
      </c>
      <c r="Y29" s="297" t="s">
        <v>456</v>
      </c>
      <c r="Z29" s="297" t="s">
        <v>453</v>
      </c>
      <c r="AA29" s="297" t="s">
        <v>458</v>
      </c>
      <c r="AB29" s="297" t="s">
        <v>2</v>
      </c>
      <c r="AC29" s="297" t="s">
        <v>2</v>
      </c>
      <c r="AD29" s="297" t="s">
        <v>442</v>
      </c>
      <c r="AE29" s="297" t="s">
        <v>440</v>
      </c>
      <c r="AF29" s="297" t="s">
        <v>457</v>
      </c>
      <c r="AG29" s="297" t="s">
        <v>2</v>
      </c>
      <c r="AH29" s="297" t="s">
        <v>2</v>
      </c>
    </row>
    <row r="30" spans="1:65" ht="16.5" thickBot="1" x14ac:dyDescent="0.3">
      <c r="A30" s="298">
        <f t="shared" si="1"/>
        <v>43128</v>
      </c>
      <c r="B30" s="586" t="str">
        <f t="shared" si="0"/>
        <v>Вс</v>
      </c>
      <c r="C30" s="594" t="s">
        <v>442</v>
      </c>
      <c r="D30" s="299" t="s">
        <v>437</v>
      </c>
      <c r="E30" s="299" t="s">
        <v>441</v>
      </c>
      <c r="F30" s="299" t="s">
        <v>439</v>
      </c>
      <c r="G30" s="299" t="s">
        <v>2</v>
      </c>
      <c r="H30" s="623" t="s">
        <v>2</v>
      </c>
      <c r="I30" s="594" t="s">
        <v>466</v>
      </c>
      <c r="J30" s="299" t="s">
        <v>440</v>
      </c>
      <c r="K30" s="299" t="s">
        <v>441</v>
      </c>
      <c r="L30" s="299" t="s">
        <v>467</v>
      </c>
      <c r="M30" s="299" t="s">
        <v>438</v>
      </c>
      <c r="N30" s="595" t="s">
        <v>2</v>
      </c>
      <c r="O30" s="594" t="s">
        <v>467</v>
      </c>
      <c r="P30" s="299" t="s">
        <v>438</v>
      </c>
      <c r="Q30" s="299" t="s">
        <v>2</v>
      </c>
      <c r="R30" s="299" t="s">
        <v>2</v>
      </c>
      <c r="S30" s="299" t="s">
        <v>437</v>
      </c>
      <c r="T30" s="299" t="s">
        <v>2</v>
      </c>
      <c r="U30" s="299" t="s">
        <v>2</v>
      </c>
      <c r="V30" s="299" t="s">
        <v>456</v>
      </c>
      <c r="W30" s="299" t="s">
        <v>453</v>
      </c>
      <c r="X30" s="299" t="s">
        <v>5</v>
      </c>
      <c r="Y30" s="299" t="s">
        <v>456</v>
      </c>
      <c r="Z30" s="299" t="s">
        <v>452</v>
      </c>
      <c r="AA30" s="299" t="s">
        <v>2</v>
      </c>
      <c r="AB30" s="299" t="s">
        <v>2</v>
      </c>
      <c r="AC30" s="299" t="s">
        <v>440</v>
      </c>
      <c r="AD30" s="299" t="s">
        <v>2</v>
      </c>
      <c r="AE30" s="299" t="s">
        <v>442</v>
      </c>
      <c r="AF30" s="299" t="s">
        <v>2</v>
      </c>
      <c r="AG30" s="299" t="s">
        <v>2</v>
      </c>
      <c r="AH30" s="299" t="s">
        <v>2</v>
      </c>
    </row>
    <row r="31" spans="1:65" x14ac:dyDescent="0.3">
      <c r="A31" s="293">
        <f t="shared" si="1"/>
        <v>43129</v>
      </c>
      <c r="B31" s="583" t="str">
        <f t="shared" si="0"/>
        <v>Пн</v>
      </c>
      <c r="C31" s="600" t="s">
        <v>5</v>
      </c>
      <c r="D31" s="303" t="s">
        <v>438</v>
      </c>
      <c r="E31" s="303" t="s">
        <v>468</v>
      </c>
      <c r="F31" s="303" t="s">
        <v>2</v>
      </c>
      <c r="G31" s="294" t="s">
        <v>2</v>
      </c>
      <c r="H31" s="591" t="s">
        <v>437</v>
      </c>
      <c r="I31" s="590" t="s">
        <v>441</v>
      </c>
      <c r="J31" s="294" t="s">
        <v>466</v>
      </c>
      <c r="K31" s="294" t="s">
        <v>439</v>
      </c>
      <c r="L31" s="294" t="s">
        <v>2</v>
      </c>
      <c r="M31" s="294" t="s">
        <v>2</v>
      </c>
      <c r="N31" s="591" t="s">
        <v>440</v>
      </c>
      <c r="O31" s="590" t="s">
        <v>5</v>
      </c>
      <c r="P31" s="294" t="s">
        <v>438</v>
      </c>
      <c r="Q31" s="587" t="s">
        <v>467</v>
      </c>
      <c r="R31" s="294" t="s">
        <v>438</v>
      </c>
      <c r="S31" s="294" t="s">
        <v>437</v>
      </c>
      <c r="T31" s="294" t="s">
        <v>441</v>
      </c>
      <c r="U31" s="294" t="s">
        <v>2</v>
      </c>
      <c r="V31" s="294" t="s">
        <v>452</v>
      </c>
      <c r="W31" s="294" t="s">
        <v>2</v>
      </c>
      <c r="X31" s="294" t="s">
        <v>2</v>
      </c>
      <c r="Y31" s="294" t="s">
        <v>455</v>
      </c>
      <c r="Z31" s="294" t="s">
        <v>2</v>
      </c>
      <c r="AA31" s="294" t="s">
        <v>2</v>
      </c>
      <c r="AB31" s="294" t="s">
        <v>2</v>
      </c>
      <c r="AC31" s="294" t="s">
        <v>440</v>
      </c>
      <c r="AD31" s="294" t="s">
        <v>2</v>
      </c>
      <c r="AE31" s="294" t="s">
        <v>2</v>
      </c>
      <c r="AF31" s="294" t="s">
        <v>457</v>
      </c>
      <c r="AG31" s="294" t="s">
        <v>437</v>
      </c>
      <c r="AH31" s="294" t="s">
        <v>2</v>
      </c>
    </row>
    <row r="32" spans="1:65" x14ac:dyDescent="0.3">
      <c r="A32" s="296">
        <f t="shared" si="1"/>
        <v>43130</v>
      </c>
      <c r="B32" s="584" t="str">
        <f t="shared" si="0"/>
        <v>Вт</v>
      </c>
      <c r="C32" s="592" t="s">
        <v>439</v>
      </c>
      <c r="D32" s="297" t="s">
        <v>466</v>
      </c>
      <c r="E32" s="297" t="s">
        <v>2</v>
      </c>
      <c r="F32" s="297" t="s">
        <v>2</v>
      </c>
      <c r="G32" s="297" t="s">
        <v>437</v>
      </c>
      <c r="H32" s="593" t="s">
        <v>440</v>
      </c>
      <c r="I32" s="592" t="s">
        <v>468</v>
      </c>
      <c r="J32" s="297" t="s">
        <v>439</v>
      </c>
      <c r="K32" s="297" t="s">
        <v>2</v>
      </c>
      <c r="L32" s="297" t="s">
        <v>2</v>
      </c>
      <c r="M32" s="297" t="s">
        <v>5</v>
      </c>
      <c r="N32" s="593" t="s">
        <v>438</v>
      </c>
      <c r="O32" s="592" t="s">
        <v>439</v>
      </c>
      <c r="P32" s="297" t="s">
        <v>441</v>
      </c>
      <c r="Q32" s="587" t="s">
        <v>467</v>
      </c>
      <c r="R32" s="297" t="s">
        <v>438</v>
      </c>
      <c r="S32" s="297" t="s">
        <v>440</v>
      </c>
      <c r="T32" s="297" t="s">
        <v>441</v>
      </c>
      <c r="U32" s="297" t="s">
        <v>456</v>
      </c>
      <c r="V32" s="297" t="s">
        <v>2</v>
      </c>
      <c r="W32" s="297" t="s">
        <v>2</v>
      </c>
      <c r="X32" s="297" t="s">
        <v>2</v>
      </c>
      <c r="Y32" s="297" t="s">
        <v>455</v>
      </c>
      <c r="Z32" s="297" t="s">
        <v>2</v>
      </c>
      <c r="AA32" s="297" t="s">
        <v>2</v>
      </c>
      <c r="AB32" s="297" t="s">
        <v>2</v>
      </c>
      <c r="AC32" s="297" t="s">
        <v>440</v>
      </c>
      <c r="AD32" s="297" t="s">
        <v>2</v>
      </c>
      <c r="AE32" s="297" t="s">
        <v>2</v>
      </c>
      <c r="AF32" s="297" t="s">
        <v>2</v>
      </c>
      <c r="AG32" s="297" t="s">
        <v>437</v>
      </c>
      <c r="AH32" s="297" t="s">
        <v>2</v>
      </c>
    </row>
    <row r="33" spans="1:34" ht="15.75" x14ac:dyDescent="0.25">
      <c r="A33" s="296">
        <f t="shared" si="1"/>
        <v>43131</v>
      </c>
      <c r="B33" s="585" t="str">
        <f t="shared" si="0"/>
        <v>Ср</v>
      </c>
      <c r="C33" s="592" t="s">
        <v>439</v>
      </c>
      <c r="D33" s="297" t="s">
        <v>2</v>
      </c>
      <c r="E33" s="297" t="s">
        <v>2</v>
      </c>
      <c r="F33" s="297" t="s">
        <v>440</v>
      </c>
      <c r="G33" s="297" t="s">
        <v>467</v>
      </c>
      <c r="H33" s="593" t="s">
        <v>438</v>
      </c>
      <c r="I33" s="592" t="s">
        <v>468</v>
      </c>
      <c r="J33" s="297" t="s">
        <v>2</v>
      </c>
      <c r="K33" s="297" t="s">
        <v>2</v>
      </c>
      <c r="L33" s="297" t="s">
        <v>437</v>
      </c>
      <c r="M33" s="297" t="s">
        <v>439</v>
      </c>
      <c r="N33" s="593" t="s">
        <v>5</v>
      </c>
      <c r="O33" s="592" t="s">
        <v>439</v>
      </c>
      <c r="P33" s="297" t="s">
        <v>2</v>
      </c>
      <c r="Q33" s="587" t="s">
        <v>467</v>
      </c>
      <c r="R33" s="297" t="s">
        <v>438</v>
      </c>
      <c r="S33" s="297" t="s">
        <v>438</v>
      </c>
      <c r="T33" s="297" t="s">
        <v>441</v>
      </c>
      <c r="U33" s="297" t="s">
        <v>456</v>
      </c>
      <c r="V33" s="297" t="s">
        <v>2</v>
      </c>
      <c r="W33" s="297" t="s">
        <v>2</v>
      </c>
      <c r="X33" s="297" t="s">
        <v>2</v>
      </c>
      <c r="Y33" s="297" t="s">
        <v>455</v>
      </c>
      <c r="Z33" s="297" t="s">
        <v>2</v>
      </c>
      <c r="AA33" s="297" t="s">
        <v>457</v>
      </c>
      <c r="AB33" s="297" t="s">
        <v>456</v>
      </c>
      <c r="AC33" s="297" t="s">
        <v>442</v>
      </c>
      <c r="AD33" s="297" t="s">
        <v>437</v>
      </c>
      <c r="AE33" s="297" t="s">
        <v>2</v>
      </c>
      <c r="AF33" s="297" t="s">
        <v>457</v>
      </c>
      <c r="AG33" s="297" t="s">
        <v>2</v>
      </c>
      <c r="AH33" s="297" t="s">
        <v>2</v>
      </c>
    </row>
    <row r="34" spans="1:34" ht="15.75" x14ac:dyDescent="0.25">
      <c r="A34" s="296">
        <f t="shared" si="1"/>
        <v>43132</v>
      </c>
      <c r="B34" s="585" t="str">
        <f t="shared" si="0"/>
        <v>Чт</v>
      </c>
      <c r="C34" s="592" t="s">
        <v>2</v>
      </c>
      <c r="D34" s="297" t="s">
        <v>2</v>
      </c>
      <c r="E34" s="297" t="s">
        <v>467</v>
      </c>
      <c r="F34" s="297" t="s">
        <v>440</v>
      </c>
      <c r="G34" s="297" t="s">
        <v>439</v>
      </c>
      <c r="H34" s="593" t="s">
        <v>438</v>
      </c>
      <c r="I34" s="592" t="s">
        <v>2</v>
      </c>
      <c r="J34" s="297" t="s">
        <v>2</v>
      </c>
      <c r="K34" s="297" t="s">
        <v>442</v>
      </c>
      <c r="L34" s="297" t="s">
        <v>437</v>
      </c>
      <c r="M34" s="297" t="s">
        <v>439</v>
      </c>
      <c r="N34" s="593" t="s">
        <v>5</v>
      </c>
      <c r="O34" s="592" t="s">
        <v>2</v>
      </c>
      <c r="P34" s="297" t="s">
        <v>2</v>
      </c>
      <c r="Q34" s="587" t="s">
        <v>467</v>
      </c>
      <c r="R34" s="297" t="s">
        <v>438</v>
      </c>
      <c r="S34" s="297" t="s">
        <v>438</v>
      </c>
      <c r="T34" s="297" t="s">
        <v>441</v>
      </c>
      <c r="U34" s="297" t="s">
        <v>2</v>
      </c>
      <c r="V34" s="297" t="s">
        <v>456</v>
      </c>
      <c r="W34" s="297" t="s">
        <v>2</v>
      </c>
      <c r="X34" s="297" t="s">
        <v>2</v>
      </c>
      <c r="Y34" s="297" t="s">
        <v>2</v>
      </c>
      <c r="Z34" s="297" t="s">
        <v>2</v>
      </c>
      <c r="AA34" s="297" t="s">
        <v>458</v>
      </c>
      <c r="AB34" s="297" t="s">
        <v>456</v>
      </c>
      <c r="AC34" s="297" t="s">
        <v>467</v>
      </c>
      <c r="AD34" s="297" t="s">
        <v>437</v>
      </c>
      <c r="AE34" s="297" t="s">
        <v>437</v>
      </c>
      <c r="AF34" s="297" t="s">
        <v>2</v>
      </c>
      <c r="AG34" s="297" t="s">
        <v>458</v>
      </c>
      <c r="AH34" s="297" t="s">
        <v>2</v>
      </c>
    </row>
    <row r="35" spans="1:34" ht="15.75" x14ac:dyDescent="0.25">
      <c r="A35" s="296">
        <f t="shared" si="1"/>
        <v>43133</v>
      </c>
      <c r="B35" s="585" t="str">
        <f t="shared" si="0"/>
        <v>Пт</v>
      </c>
      <c r="C35" s="592" t="s">
        <v>2</v>
      </c>
      <c r="D35" s="297" t="s">
        <v>466</v>
      </c>
      <c r="E35" s="297" t="s">
        <v>468</v>
      </c>
      <c r="F35" s="297" t="s">
        <v>441</v>
      </c>
      <c r="G35" s="297" t="s">
        <v>439</v>
      </c>
      <c r="H35" s="593" t="s">
        <v>2</v>
      </c>
      <c r="I35" s="592" t="s">
        <v>2</v>
      </c>
      <c r="J35" s="297" t="s">
        <v>437</v>
      </c>
      <c r="K35" s="297" t="s">
        <v>442</v>
      </c>
      <c r="L35" s="297" t="s">
        <v>440</v>
      </c>
      <c r="M35" s="297" t="s">
        <v>439</v>
      </c>
      <c r="N35" s="593" t="s">
        <v>2</v>
      </c>
      <c r="O35" s="592" t="s">
        <v>2</v>
      </c>
      <c r="P35" s="297" t="s">
        <v>441</v>
      </c>
      <c r="Q35" s="297" t="s">
        <v>2</v>
      </c>
      <c r="R35" s="297" t="s">
        <v>438</v>
      </c>
      <c r="S35" s="297" t="s">
        <v>2</v>
      </c>
      <c r="T35" s="297" t="s">
        <v>441</v>
      </c>
      <c r="U35" s="297" t="s">
        <v>2</v>
      </c>
      <c r="V35" s="297" t="s">
        <v>452</v>
      </c>
      <c r="W35" s="297" t="s">
        <v>453</v>
      </c>
      <c r="X35" s="297" t="s">
        <v>454</v>
      </c>
      <c r="Y35" s="297" t="s">
        <v>2</v>
      </c>
      <c r="Z35" s="297" t="s">
        <v>5</v>
      </c>
      <c r="AA35" s="297" t="s">
        <v>468</v>
      </c>
      <c r="AB35" s="297" t="s">
        <v>2</v>
      </c>
      <c r="AC35" s="297" t="s">
        <v>2</v>
      </c>
      <c r="AD35" s="297" t="s">
        <v>441</v>
      </c>
      <c r="AE35" s="297" t="s">
        <v>440</v>
      </c>
      <c r="AF35" s="297" t="s">
        <v>457</v>
      </c>
      <c r="AG35" s="297" t="s">
        <v>452</v>
      </c>
      <c r="AH35" s="297" t="s">
        <v>2</v>
      </c>
    </row>
    <row r="36" spans="1:34" ht="15.75" x14ac:dyDescent="0.25">
      <c r="A36" s="296">
        <f t="shared" si="1"/>
        <v>43134</v>
      </c>
      <c r="B36" s="585" t="str">
        <f t="shared" si="0"/>
        <v>Сб</v>
      </c>
      <c r="C36" s="592" t="s">
        <v>437</v>
      </c>
      <c r="D36" s="297" t="s">
        <v>466</v>
      </c>
      <c r="E36" s="297" t="s">
        <v>439</v>
      </c>
      <c r="F36" s="297" t="s">
        <v>5</v>
      </c>
      <c r="G36" s="297" t="s">
        <v>2</v>
      </c>
      <c r="H36" s="297" t="s">
        <v>442</v>
      </c>
      <c r="I36" s="592" t="s">
        <v>440</v>
      </c>
      <c r="J36" s="297" t="s">
        <v>466</v>
      </c>
      <c r="K36" s="297" t="s">
        <v>467</v>
      </c>
      <c r="L36" s="297" t="s">
        <v>438</v>
      </c>
      <c r="M36" s="297" t="s">
        <v>2</v>
      </c>
      <c r="N36" s="593" t="s">
        <v>2</v>
      </c>
      <c r="O36" s="592" t="s">
        <v>440</v>
      </c>
      <c r="P36" s="297" t="s">
        <v>442</v>
      </c>
      <c r="Q36" s="297" t="s">
        <v>5</v>
      </c>
      <c r="R36" s="297" t="s">
        <v>2</v>
      </c>
      <c r="S36" s="297" t="s">
        <v>2</v>
      </c>
      <c r="T36" s="297" t="s">
        <v>2</v>
      </c>
      <c r="U36" s="297" t="s">
        <v>456</v>
      </c>
      <c r="V36" s="297" t="s">
        <v>2</v>
      </c>
      <c r="W36" s="297" t="s">
        <v>453</v>
      </c>
      <c r="X36" s="297" t="s">
        <v>2</v>
      </c>
      <c r="Y36" s="297" t="s">
        <v>456</v>
      </c>
      <c r="Z36" s="297" t="s">
        <v>453</v>
      </c>
      <c r="AA36" s="297" t="s">
        <v>458</v>
      </c>
      <c r="AB36" s="297" t="s">
        <v>2</v>
      </c>
      <c r="AC36" s="297" t="s">
        <v>2</v>
      </c>
      <c r="AD36" s="297" t="s">
        <v>442</v>
      </c>
      <c r="AE36" s="297" t="s">
        <v>440</v>
      </c>
      <c r="AF36" s="297" t="s">
        <v>457</v>
      </c>
      <c r="AG36" s="297" t="s">
        <v>2</v>
      </c>
      <c r="AH36" s="297" t="s">
        <v>2</v>
      </c>
    </row>
    <row r="37" spans="1:34" ht="16.5" thickBot="1" x14ac:dyDescent="0.3">
      <c r="A37" s="298">
        <f t="shared" si="1"/>
        <v>43135</v>
      </c>
      <c r="B37" s="586" t="str">
        <f t="shared" si="0"/>
        <v>Вс</v>
      </c>
      <c r="C37" s="594" t="s">
        <v>437</v>
      </c>
      <c r="D37" s="299" t="s">
        <v>441</v>
      </c>
      <c r="E37" s="299" t="s">
        <v>439</v>
      </c>
      <c r="F37" s="299" t="s">
        <v>2</v>
      </c>
      <c r="G37" s="299" t="s">
        <v>2</v>
      </c>
      <c r="H37" s="623" t="s">
        <v>442</v>
      </c>
      <c r="I37" s="594" t="s">
        <v>440</v>
      </c>
      <c r="J37" s="299" t="s">
        <v>441</v>
      </c>
      <c r="K37" s="299" t="s">
        <v>467</v>
      </c>
      <c r="L37" s="299" t="s">
        <v>438</v>
      </c>
      <c r="M37" s="299" t="s">
        <v>2</v>
      </c>
      <c r="N37" s="595" t="s">
        <v>466</v>
      </c>
      <c r="O37" s="594" t="s">
        <v>440</v>
      </c>
      <c r="P37" s="299" t="s">
        <v>442</v>
      </c>
      <c r="Q37" s="299" t="s">
        <v>5</v>
      </c>
      <c r="R37" s="299" t="s">
        <v>2</v>
      </c>
      <c r="S37" s="299" t="s">
        <v>437</v>
      </c>
      <c r="T37" s="299" t="s">
        <v>2</v>
      </c>
      <c r="U37" s="299" t="s">
        <v>456</v>
      </c>
      <c r="V37" s="299" t="s">
        <v>2</v>
      </c>
      <c r="W37" s="299" t="s">
        <v>453</v>
      </c>
      <c r="X37" s="299" t="s">
        <v>5</v>
      </c>
      <c r="Y37" s="299" t="s">
        <v>456</v>
      </c>
      <c r="Z37" s="299" t="s">
        <v>452</v>
      </c>
      <c r="AA37" s="299" t="s">
        <v>2</v>
      </c>
      <c r="AB37" s="299" t="s">
        <v>2</v>
      </c>
      <c r="AC37" s="299" t="s">
        <v>440</v>
      </c>
      <c r="AD37" s="299" t="s">
        <v>2</v>
      </c>
      <c r="AE37" s="299" t="s">
        <v>442</v>
      </c>
      <c r="AF37" s="299" t="s">
        <v>2</v>
      </c>
      <c r="AG37" s="299" t="s">
        <v>2</v>
      </c>
      <c r="AH37" s="299" t="s">
        <v>2</v>
      </c>
    </row>
    <row r="38" spans="1:34" x14ac:dyDescent="0.3">
      <c r="A38" s="293">
        <f t="shared" si="1"/>
        <v>43136</v>
      </c>
      <c r="B38" s="583" t="str">
        <f t="shared" si="0"/>
        <v>Пн</v>
      </c>
      <c r="C38" s="600" t="s">
        <v>438</v>
      </c>
      <c r="D38" s="303" t="s">
        <v>468</v>
      </c>
      <c r="E38" s="303" t="s">
        <v>2</v>
      </c>
      <c r="F38" s="303" t="s">
        <v>2</v>
      </c>
      <c r="G38" s="294" t="s">
        <v>437</v>
      </c>
      <c r="H38" s="591" t="s">
        <v>5</v>
      </c>
      <c r="I38" s="590" t="s">
        <v>466</v>
      </c>
      <c r="J38" s="294" t="s">
        <v>439</v>
      </c>
      <c r="K38" s="294" t="s">
        <v>2</v>
      </c>
      <c r="L38" s="294" t="s">
        <v>2</v>
      </c>
      <c r="M38" s="294" t="s">
        <v>440</v>
      </c>
      <c r="N38" s="591" t="s">
        <v>441</v>
      </c>
      <c r="O38" s="590" t="s">
        <v>438</v>
      </c>
      <c r="P38" s="587" t="s">
        <v>442</v>
      </c>
      <c r="Q38" s="294" t="s">
        <v>5</v>
      </c>
      <c r="R38" s="294" t="s">
        <v>438</v>
      </c>
      <c r="S38" s="294" t="s">
        <v>437</v>
      </c>
      <c r="T38" s="294" t="s">
        <v>441</v>
      </c>
      <c r="U38" s="294" t="s">
        <v>2</v>
      </c>
      <c r="V38" s="294" t="s">
        <v>456</v>
      </c>
      <c r="W38" s="294" t="s">
        <v>2</v>
      </c>
      <c r="X38" s="294" t="s">
        <v>2</v>
      </c>
      <c r="Y38" s="294" t="s">
        <v>455</v>
      </c>
      <c r="Z38" s="294" t="s">
        <v>2</v>
      </c>
      <c r="AA38" s="294" t="s">
        <v>2</v>
      </c>
      <c r="AB38" s="294" t="s">
        <v>2</v>
      </c>
      <c r="AC38" s="294" t="s">
        <v>440</v>
      </c>
      <c r="AD38" s="294" t="s">
        <v>2</v>
      </c>
      <c r="AE38" s="294" t="s">
        <v>2</v>
      </c>
      <c r="AF38" s="294" t="s">
        <v>457</v>
      </c>
      <c r="AG38" s="294" t="s">
        <v>437</v>
      </c>
      <c r="AH38" s="294" t="s">
        <v>2</v>
      </c>
    </row>
    <row r="39" spans="1:34" x14ac:dyDescent="0.3">
      <c r="A39" s="296">
        <f t="shared" si="1"/>
        <v>43137</v>
      </c>
      <c r="B39" s="584" t="str">
        <f t="shared" si="0"/>
        <v>Вт</v>
      </c>
      <c r="C39" s="592" t="s">
        <v>466</v>
      </c>
      <c r="D39" s="297" t="s">
        <v>2</v>
      </c>
      <c r="E39" s="297" t="s">
        <v>2</v>
      </c>
      <c r="F39" s="297" t="s">
        <v>437</v>
      </c>
      <c r="G39" s="297" t="s">
        <v>440</v>
      </c>
      <c r="H39" s="593" t="s">
        <v>439</v>
      </c>
      <c r="I39" s="592" t="s">
        <v>439</v>
      </c>
      <c r="J39" s="297" t="s">
        <v>2</v>
      </c>
      <c r="K39" s="297" t="s">
        <v>2</v>
      </c>
      <c r="L39" s="297" t="s">
        <v>5</v>
      </c>
      <c r="M39" s="297" t="s">
        <v>438</v>
      </c>
      <c r="N39" s="593" t="s">
        <v>468</v>
      </c>
      <c r="O39" s="592" t="s">
        <v>441</v>
      </c>
      <c r="P39" s="297" t="s">
        <v>2</v>
      </c>
      <c r="Q39" s="297" t="s">
        <v>439</v>
      </c>
      <c r="R39" s="297" t="s">
        <v>438</v>
      </c>
      <c r="S39" s="297" t="s">
        <v>440</v>
      </c>
      <c r="T39" s="297" t="s">
        <v>441</v>
      </c>
      <c r="U39" s="297" t="s">
        <v>2</v>
      </c>
      <c r="V39" s="297" t="s">
        <v>452</v>
      </c>
      <c r="W39" s="297" t="s">
        <v>2</v>
      </c>
      <c r="X39" s="297" t="s">
        <v>2</v>
      </c>
      <c r="Y39" s="297" t="s">
        <v>455</v>
      </c>
      <c r="Z39" s="297" t="s">
        <v>2</v>
      </c>
      <c r="AA39" s="297" t="s">
        <v>2</v>
      </c>
      <c r="AB39" s="297" t="s">
        <v>2</v>
      </c>
      <c r="AC39" s="297" t="s">
        <v>440</v>
      </c>
      <c r="AD39" s="297" t="s">
        <v>2</v>
      </c>
      <c r="AE39" s="297" t="s">
        <v>2</v>
      </c>
      <c r="AF39" s="297" t="s">
        <v>2</v>
      </c>
      <c r="AG39" s="297" t="s">
        <v>437</v>
      </c>
      <c r="AH39" s="297" t="s">
        <v>2</v>
      </c>
    </row>
    <row r="40" spans="1:34" ht="15.75" x14ac:dyDescent="0.25">
      <c r="A40" s="296">
        <f t="shared" si="1"/>
        <v>43138</v>
      </c>
      <c r="B40" s="585" t="str">
        <f t="shared" si="0"/>
        <v>Ср</v>
      </c>
      <c r="C40" s="592" t="s">
        <v>2</v>
      </c>
      <c r="D40" s="297" t="s">
        <v>2</v>
      </c>
      <c r="E40" s="297" t="s">
        <v>440</v>
      </c>
      <c r="F40" s="297" t="s">
        <v>467</v>
      </c>
      <c r="G40" s="297" t="s">
        <v>438</v>
      </c>
      <c r="H40" s="593" t="s">
        <v>439</v>
      </c>
      <c r="I40" s="592" t="s">
        <v>2</v>
      </c>
      <c r="J40" s="297" t="s">
        <v>2</v>
      </c>
      <c r="K40" s="297" t="s">
        <v>437</v>
      </c>
      <c r="L40" s="297" t="s">
        <v>439</v>
      </c>
      <c r="M40" s="297" t="s">
        <v>5</v>
      </c>
      <c r="N40" s="593" t="s">
        <v>468</v>
      </c>
      <c r="O40" s="592" t="s">
        <v>2</v>
      </c>
      <c r="P40" s="297" t="s">
        <v>2</v>
      </c>
      <c r="Q40" s="297" t="s">
        <v>439</v>
      </c>
      <c r="R40" s="297" t="s">
        <v>438</v>
      </c>
      <c r="S40" s="297" t="s">
        <v>438</v>
      </c>
      <c r="T40" s="297" t="s">
        <v>441</v>
      </c>
      <c r="U40" s="297" t="s">
        <v>456</v>
      </c>
      <c r="V40" s="297" t="s">
        <v>2</v>
      </c>
      <c r="W40" s="297" t="s">
        <v>2</v>
      </c>
      <c r="X40" s="297" t="s">
        <v>2</v>
      </c>
      <c r="Y40" s="297" t="s">
        <v>455</v>
      </c>
      <c r="Z40" s="297" t="s">
        <v>2</v>
      </c>
      <c r="AA40" s="297" t="s">
        <v>457</v>
      </c>
      <c r="AB40" s="297" t="s">
        <v>456</v>
      </c>
      <c r="AC40" s="297" t="s">
        <v>442</v>
      </c>
      <c r="AD40" s="297" t="s">
        <v>437</v>
      </c>
      <c r="AE40" s="297" t="s">
        <v>2</v>
      </c>
      <c r="AF40" s="297" t="s">
        <v>457</v>
      </c>
      <c r="AG40" s="297" t="s">
        <v>2</v>
      </c>
      <c r="AH40" s="297" t="s">
        <v>2</v>
      </c>
    </row>
    <row r="41" spans="1:34" ht="15.75" x14ac:dyDescent="0.25">
      <c r="A41" s="296">
        <f t="shared" si="1"/>
        <v>43139</v>
      </c>
      <c r="B41" s="585" t="str">
        <f t="shared" si="0"/>
        <v>Чт</v>
      </c>
      <c r="C41" s="592" t="s">
        <v>2</v>
      </c>
      <c r="D41" s="297" t="s">
        <v>467</v>
      </c>
      <c r="E41" s="297" t="s">
        <v>440</v>
      </c>
      <c r="F41" s="297" t="s">
        <v>439</v>
      </c>
      <c r="G41" s="297" t="s">
        <v>438</v>
      </c>
      <c r="H41" s="593" t="s">
        <v>2</v>
      </c>
      <c r="I41" s="592" t="s">
        <v>2</v>
      </c>
      <c r="J41" s="297" t="s">
        <v>442</v>
      </c>
      <c r="K41" s="297" t="s">
        <v>437</v>
      </c>
      <c r="L41" s="297" t="s">
        <v>439</v>
      </c>
      <c r="M41" s="297" t="s">
        <v>5</v>
      </c>
      <c r="N41" s="593" t="s">
        <v>2</v>
      </c>
      <c r="O41" s="592" t="s">
        <v>2</v>
      </c>
      <c r="P41" s="297" t="s">
        <v>441</v>
      </c>
      <c r="Q41" s="297" t="s">
        <v>2</v>
      </c>
      <c r="R41" s="297" t="s">
        <v>438</v>
      </c>
      <c r="S41" s="297" t="s">
        <v>438</v>
      </c>
      <c r="T41" s="297" t="s">
        <v>441</v>
      </c>
      <c r="U41" s="297" t="s">
        <v>456</v>
      </c>
      <c r="V41" s="297" t="s">
        <v>2</v>
      </c>
      <c r="W41" s="297" t="s">
        <v>2</v>
      </c>
      <c r="X41" s="297" t="s">
        <v>2</v>
      </c>
      <c r="Y41" s="297" t="s">
        <v>2</v>
      </c>
      <c r="Z41" s="297" t="s">
        <v>2</v>
      </c>
      <c r="AA41" s="297" t="s">
        <v>458</v>
      </c>
      <c r="AB41" s="297" t="s">
        <v>456</v>
      </c>
      <c r="AC41" s="297" t="s">
        <v>467</v>
      </c>
      <c r="AD41" s="297" t="s">
        <v>437</v>
      </c>
      <c r="AE41" s="297" t="s">
        <v>437</v>
      </c>
      <c r="AF41" s="297" t="s">
        <v>2</v>
      </c>
      <c r="AG41" s="297" t="s">
        <v>458</v>
      </c>
      <c r="AH41" s="297" t="s">
        <v>2</v>
      </c>
    </row>
    <row r="42" spans="1:34" ht="15.75" x14ac:dyDescent="0.25">
      <c r="A42" s="296">
        <f t="shared" si="1"/>
        <v>43140</v>
      </c>
      <c r="B42" s="585" t="str">
        <f t="shared" si="0"/>
        <v>Пт</v>
      </c>
      <c r="C42" s="592" t="s">
        <v>466</v>
      </c>
      <c r="D42" s="297" t="s">
        <v>468</v>
      </c>
      <c r="E42" s="297" t="s">
        <v>441</v>
      </c>
      <c r="F42" s="297" t="s">
        <v>439</v>
      </c>
      <c r="G42" s="297" t="s">
        <v>2</v>
      </c>
      <c r="H42" s="593" t="s">
        <v>2</v>
      </c>
      <c r="I42" s="592" t="s">
        <v>437</v>
      </c>
      <c r="J42" s="297" t="s">
        <v>442</v>
      </c>
      <c r="K42" s="297" t="s">
        <v>440</v>
      </c>
      <c r="L42" s="297" t="s">
        <v>439</v>
      </c>
      <c r="M42" s="297" t="s">
        <v>2</v>
      </c>
      <c r="N42" s="593" t="s">
        <v>2</v>
      </c>
      <c r="O42" s="592" t="s">
        <v>441</v>
      </c>
      <c r="P42" s="588" t="s">
        <v>467</v>
      </c>
      <c r="Q42" s="297" t="s">
        <v>2</v>
      </c>
      <c r="R42" s="297" t="s">
        <v>438</v>
      </c>
      <c r="S42" s="297" t="s">
        <v>2</v>
      </c>
      <c r="T42" s="297" t="s">
        <v>441</v>
      </c>
      <c r="U42" s="297" t="s">
        <v>2</v>
      </c>
      <c r="V42" s="297" t="s">
        <v>456</v>
      </c>
      <c r="W42" s="297" t="s">
        <v>453</v>
      </c>
      <c r="X42" s="297" t="s">
        <v>454</v>
      </c>
      <c r="Y42" s="297" t="s">
        <v>2</v>
      </c>
      <c r="Z42" s="297" t="s">
        <v>5</v>
      </c>
      <c r="AA42" s="297" t="s">
        <v>468</v>
      </c>
      <c r="AB42" s="297" t="s">
        <v>2</v>
      </c>
      <c r="AC42" s="297" t="s">
        <v>2</v>
      </c>
      <c r="AD42" s="297" t="s">
        <v>441</v>
      </c>
      <c r="AE42" s="297" t="s">
        <v>440</v>
      </c>
      <c r="AF42" s="297" t="s">
        <v>457</v>
      </c>
      <c r="AG42" s="297" t="s">
        <v>452</v>
      </c>
      <c r="AH42" s="297" t="s">
        <v>2</v>
      </c>
    </row>
    <row r="43" spans="1:34" ht="15.75" x14ac:dyDescent="0.25">
      <c r="A43" s="296">
        <f t="shared" si="1"/>
        <v>43141</v>
      </c>
      <c r="B43" s="585" t="str">
        <f t="shared" si="0"/>
        <v>Сб</v>
      </c>
      <c r="C43" s="592" t="s">
        <v>466</v>
      </c>
      <c r="D43" s="297" t="s">
        <v>439</v>
      </c>
      <c r="E43" s="297" t="s">
        <v>5</v>
      </c>
      <c r="F43" s="297" t="s">
        <v>2</v>
      </c>
      <c r="G43" s="297" t="s">
        <v>442</v>
      </c>
      <c r="H43" s="593" t="s">
        <v>437</v>
      </c>
      <c r="I43" s="592" t="s">
        <v>466</v>
      </c>
      <c r="J43" s="297" t="s">
        <v>467</v>
      </c>
      <c r="K43" s="297" t="s">
        <v>438</v>
      </c>
      <c r="L43" s="297" t="s">
        <v>2</v>
      </c>
      <c r="M43" s="297" t="s">
        <v>2</v>
      </c>
      <c r="N43" s="593" t="s">
        <v>440</v>
      </c>
      <c r="O43" s="592" t="s">
        <v>442</v>
      </c>
      <c r="P43" s="297" t="s">
        <v>439</v>
      </c>
      <c r="Q43" s="587" t="s">
        <v>467</v>
      </c>
      <c r="R43" s="297" t="s">
        <v>2</v>
      </c>
      <c r="S43" s="297" t="s">
        <v>2</v>
      </c>
      <c r="T43" s="297" t="s">
        <v>2</v>
      </c>
      <c r="U43" s="297" t="s">
        <v>2</v>
      </c>
      <c r="V43" s="297" t="s">
        <v>452</v>
      </c>
      <c r="W43" s="297" t="s">
        <v>453</v>
      </c>
      <c r="X43" s="297" t="s">
        <v>2</v>
      </c>
      <c r="Y43" s="297" t="s">
        <v>456</v>
      </c>
      <c r="Z43" s="297" t="s">
        <v>453</v>
      </c>
      <c r="AA43" s="297" t="s">
        <v>458</v>
      </c>
      <c r="AB43" s="297" t="s">
        <v>2</v>
      </c>
      <c r="AC43" s="297" t="s">
        <v>2</v>
      </c>
      <c r="AD43" s="297" t="s">
        <v>442</v>
      </c>
      <c r="AE43" s="297" t="s">
        <v>440</v>
      </c>
      <c r="AF43" s="297" t="s">
        <v>457</v>
      </c>
      <c r="AG43" s="297" t="s">
        <v>2</v>
      </c>
      <c r="AH43" s="297" t="s">
        <v>2</v>
      </c>
    </row>
    <row r="44" spans="1:34" ht="16.5" thickBot="1" x14ac:dyDescent="0.3">
      <c r="A44" s="298">
        <f t="shared" si="1"/>
        <v>43142</v>
      </c>
      <c r="B44" s="586" t="str">
        <f t="shared" si="0"/>
        <v>Вс</v>
      </c>
      <c r="C44" s="594" t="s">
        <v>441</v>
      </c>
      <c r="D44" s="299" t="s">
        <v>439</v>
      </c>
      <c r="E44" s="299" t="s">
        <v>2</v>
      </c>
      <c r="F44" s="299" t="s">
        <v>2</v>
      </c>
      <c r="G44" s="299" t="s">
        <v>442</v>
      </c>
      <c r="H44" s="624" t="s">
        <v>437</v>
      </c>
      <c r="I44" s="594" t="s">
        <v>441</v>
      </c>
      <c r="J44" s="299" t="s">
        <v>467</v>
      </c>
      <c r="K44" s="299" t="s">
        <v>438</v>
      </c>
      <c r="L44" s="299" t="s">
        <v>2</v>
      </c>
      <c r="M44" s="299" t="s">
        <v>466</v>
      </c>
      <c r="N44" s="595" t="s">
        <v>440</v>
      </c>
      <c r="O44" s="594" t="s">
        <v>442</v>
      </c>
      <c r="P44" s="299" t="s">
        <v>439</v>
      </c>
      <c r="Q44" s="299" t="s">
        <v>5</v>
      </c>
      <c r="R44" s="299" t="s">
        <v>2</v>
      </c>
      <c r="S44" s="299" t="s">
        <v>437</v>
      </c>
      <c r="T44" s="299" t="s">
        <v>2</v>
      </c>
      <c r="U44" s="299" t="s">
        <v>456</v>
      </c>
      <c r="V44" s="299" t="s">
        <v>2</v>
      </c>
      <c r="W44" s="299" t="s">
        <v>453</v>
      </c>
      <c r="X44" s="299" t="s">
        <v>5</v>
      </c>
      <c r="Y44" s="299" t="s">
        <v>456</v>
      </c>
      <c r="Z44" s="299" t="s">
        <v>452</v>
      </c>
      <c r="AA44" s="299" t="s">
        <v>2</v>
      </c>
      <c r="AB44" s="299" t="s">
        <v>2</v>
      </c>
      <c r="AC44" s="299" t="s">
        <v>440</v>
      </c>
      <c r="AD44" s="299" t="s">
        <v>2</v>
      </c>
      <c r="AE44" s="299" t="s">
        <v>442</v>
      </c>
      <c r="AF44" s="299" t="s">
        <v>2</v>
      </c>
      <c r="AG44" s="299" t="s">
        <v>2</v>
      </c>
      <c r="AH44" s="299" t="s">
        <v>2</v>
      </c>
    </row>
    <row r="45" spans="1:34" x14ac:dyDescent="0.3">
      <c r="A45" s="300">
        <f t="shared" si="1"/>
        <v>43143</v>
      </c>
      <c r="B45" s="338" t="s">
        <v>69</v>
      </c>
      <c r="C45" s="590" t="s">
        <v>468</v>
      </c>
      <c r="D45" s="294" t="s">
        <v>2</v>
      </c>
      <c r="E45" s="294" t="s">
        <v>2</v>
      </c>
      <c r="F45" s="294" t="s">
        <v>437</v>
      </c>
      <c r="G45" s="294" t="s">
        <v>5</v>
      </c>
      <c r="H45" s="626" t="s">
        <v>438</v>
      </c>
      <c r="I45" s="590" t="s">
        <v>439</v>
      </c>
      <c r="J45" s="294" t="s">
        <v>2</v>
      </c>
      <c r="K45" s="294" t="s">
        <v>2</v>
      </c>
      <c r="L45" s="294" t="s">
        <v>440</v>
      </c>
      <c r="M45" s="294" t="s">
        <v>441</v>
      </c>
      <c r="N45" s="591" t="s">
        <v>466</v>
      </c>
      <c r="O45" s="590" t="s">
        <v>442</v>
      </c>
      <c r="P45" s="303" t="s">
        <v>2</v>
      </c>
      <c r="Q45" s="303" t="s">
        <v>5</v>
      </c>
      <c r="R45" s="294" t="s">
        <v>438</v>
      </c>
      <c r="S45" s="294" t="s">
        <v>437</v>
      </c>
      <c r="T45" s="294" t="s">
        <v>441</v>
      </c>
      <c r="U45" s="294" t="s">
        <v>456</v>
      </c>
      <c r="V45" s="294" t="s">
        <v>2</v>
      </c>
      <c r="W45" s="294" t="s">
        <v>2</v>
      </c>
      <c r="X45" s="294" t="s">
        <v>2</v>
      </c>
      <c r="Y45" s="294" t="s">
        <v>455</v>
      </c>
      <c r="Z45" s="294" t="s">
        <v>2</v>
      </c>
      <c r="AA45" s="294" t="s">
        <v>2</v>
      </c>
      <c r="AB45" s="294" t="s">
        <v>2</v>
      </c>
      <c r="AC45" s="294" t="s">
        <v>440</v>
      </c>
      <c r="AD45" s="294" t="s">
        <v>2</v>
      </c>
      <c r="AE45" s="294" t="s">
        <v>2</v>
      </c>
      <c r="AF45" s="294" t="s">
        <v>457</v>
      </c>
      <c r="AG45" s="294" t="s">
        <v>437</v>
      </c>
      <c r="AH45" s="294" t="s">
        <v>2</v>
      </c>
    </row>
    <row r="46" spans="1:34" x14ac:dyDescent="0.3">
      <c r="A46" s="301">
        <f t="shared" si="1"/>
        <v>43144</v>
      </c>
      <c r="B46" s="339" t="s">
        <v>70</v>
      </c>
      <c r="C46" s="592" t="s">
        <v>2</v>
      </c>
      <c r="D46" s="297" t="s">
        <v>2</v>
      </c>
      <c r="E46" s="297" t="s">
        <v>437</v>
      </c>
      <c r="F46" s="297" t="s">
        <v>440</v>
      </c>
      <c r="G46" s="297" t="s">
        <v>439</v>
      </c>
      <c r="H46" s="627" t="s">
        <v>466</v>
      </c>
      <c r="I46" s="592" t="s">
        <v>2</v>
      </c>
      <c r="J46" s="297" t="s">
        <v>2</v>
      </c>
      <c r="K46" s="297" t="s">
        <v>5</v>
      </c>
      <c r="L46" s="297" t="s">
        <v>438</v>
      </c>
      <c r="M46" s="297" t="s">
        <v>468</v>
      </c>
      <c r="N46" s="593" t="s">
        <v>439</v>
      </c>
      <c r="O46" s="592" t="s">
        <v>2</v>
      </c>
      <c r="P46" s="297" t="s">
        <v>2</v>
      </c>
      <c r="Q46" s="297" t="s">
        <v>439</v>
      </c>
      <c r="R46" s="297" t="s">
        <v>438</v>
      </c>
      <c r="S46" s="297" t="s">
        <v>440</v>
      </c>
      <c r="T46" s="297" t="s">
        <v>441</v>
      </c>
      <c r="U46" s="297" t="s">
        <v>2</v>
      </c>
      <c r="V46" s="297" t="s">
        <v>456</v>
      </c>
      <c r="W46" s="297" t="s">
        <v>2</v>
      </c>
      <c r="X46" s="297" t="s">
        <v>2</v>
      </c>
      <c r="Y46" s="297" t="s">
        <v>455</v>
      </c>
      <c r="Z46" s="297" t="s">
        <v>2</v>
      </c>
      <c r="AA46" s="297" t="s">
        <v>2</v>
      </c>
      <c r="AB46" s="297" t="s">
        <v>2</v>
      </c>
      <c r="AC46" s="297" t="s">
        <v>440</v>
      </c>
      <c r="AD46" s="297" t="s">
        <v>2</v>
      </c>
      <c r="AE46" s="297" t="s">
        <v>2</v>
      </c>
      <c r="AF46" s="297" t="s">
        <v>2</v>
      </c>
      <c r="AG46" s="297" t="s">
        <v>437</v>
      </c>
      <c r="AH46" s="297" t="s">
        <v>2</v>
      </c>
    </row>
    <row r="47" spans="1:34" ht="15.75" x14ac:dyDescent="0.25">
      <c r="A47" s="301">
        <f t="shared" si="1"/>
        <v>43145</v>
      </c>
      <c r="B47" s="340" t="str">
        <f t="shared" ref="B47:B86" si="2">TEXT(A47,"ддд")</f>
        <v>Ср</v>
      </c>
      <c r="C47" s="592" t="s">
        <v>2</v>
      </c>
      <c r="D47" s="297" t="s">
        <v>440</v>
      </c>
      <c r="E47" s="297" t="s">
        <v>467</v>
      </c>
      <c r="F47" s="297" t="s">
        <v>438</v>
      </c>
      <c r="G47" s="297" t="s">
        <v>439</v>
      </c>
      <c r="H47" s="627" t="s">
        <v>2</v>
      </c>
      <c r="I47" s="592" t="s">
        <v>2</v>
      </c>
      <c r="J47" s="297" t="s">
        <v>437</v>
      </c>
      <c r="K47" s="297" t="s">
        <v>439</v>
      </c>
      <c r="L47" s="297" t="s">
        <v>5</v>
      </c>
      <c r="M47" s="297" t="s">
        <v>468</v>
      </c>
      <c r="N47" s="593" t="s">
        <v>2</v>
      </c>
      <c r="O47" s="592" t="s">
        <v>2</v>
      </c>
      <c r="P47" s="297" t="s">
        <v>438</v>
      </c>
      <c r="Q47" s="297" t="s">
        <v>2</v>
      </c>
      <c r="R47" s="297" t="s">
        <v>438</v>
      </c>
      <c r="S47" s="297" t="s">
        <v>438</v>
      </c>
      <c r="T47" s="297" t="s">
        <v>441</v>
      </c>
      <c r="U47" s="297" t="s">
        <v>2</v>
      </c>
      <c r="V47" s="297" t="s">
        <v>452</v>
      </c>
      <c r="W47" s="297" t="s">
        <v>2</v>
      </c>
      <c r="X47" s="297" t="s">
        <v>2</v>
      </c>
      <c r="Y47" s="297" t="s">
        <v>455</v>
      </c>
      <c r="Z47" s="297" t="s">
        <v>2</v>
      </c>
      <c r="AA47" s="297" t="s">
        <v>457</v>
      </c>
      <c r="AB47" s="297" t="s">
        <v>456</v>
      </c>
      <c r="AC47" s="297" t="s">
        <v>442</v>
      </c>
      <c r="AD47" s="297" t="s">
        <v>437</v>
      </c>
      <c r="AE47" s="297" t="s">
        <v>2</v>
      </c>
      <c r="AF47" s="297" t="s">
        <v>457</v>
      </c>
      <c r="AG47" s="297" t="s">
        <v>2</v>
      </c>
      <c r="AH47" s="297" t="s">
        <v>2</v>
      </c>
    </row>
    <row r="48" spans="1:34" ht="15.75" x14ac:dyDescent="0.25">
      <c r="A48" s="301">
        <f t="shared" si="1"/>
        <v>43146</v>
      </c>
      <c r="B48" s="340" t="str">
        <f t="shared" si="2"/>
        <v>Чт</v>
      </c>
      <c r="C48" s="592" t="s">
        <v>467</v>
      </c>
      <c r="D48" s="297" t="s">
        <v>440</v>
      </c>
      <c r="E48" s="297" t="s">
        <v>439</v>
      </c>
      <c r="F48" s="297" t="s">
        <v>438</v>
      </c>
      <c r="G48" s="297" t="s">
        <v>2</v>
      </c>
      <c r="H48" s="627" t="s">
        <v>2</v>
      </c>
      <c r="I48" s="592" t="s">
        <v>442</v>
      </c>
      <c r="J48" s="297" t="s">
        <v>437</v>
      </c>
      <c r="K48" s="297" t="s">
        <v>439</v>
      </c>
      <c r="L48" s="297" t="s">
        <v>5</v>
      </c>
      <c r="M48" s="297" t="s">
        <v>2</v>
      </c>
      <c r="N48" s="593" t="s">
        <v>2</v>
      </c>
      <c r="O48" s="592" t="s">
        <v>441</v>
      </c>
      <c r="P48" s="297" t="s">
        <v>438</v>
      </c>
      <c r="Q48" s="297" t="s">
        <v>2</v>
      </c>
      <c r="R48" s="297" t="s">
        <v>438</v>
      </c>
      <c r="S48" s="297" t="s">
        <v>438</v>
      </c>
      <c r="T48" s="297" t="s">
        <v>441</v>
      </c>
      <c r="U48" s="297" t="s">
        <v>456</v>
      </c>
      <c r="V48" s="297" t="s">
        <v>2</v>
      </c>
      <c r="W48" s="297" t="s">
        <v>2</v>
      </c>
      <c r="X48" s="297" t="s">
        <v>2</v>
      </c>
      <c r="Y48" s="297" t="s">
        <v>2</v>
      </c>
      <c r="Z48" s="297" t="s">
        <v>2</v>
      </c>
      <c r="AA48" s="297" t="s">
        <v>458</v>
      </c>
      <c r="AB48" s="297" t="s">
        <v>456</v>
      </c>
      <c r="AC48" s="297" t="s">
        <v>467</v>
      </c>
      <c r="AD48" s="297" t="s">
        <v>437</v>
      </c>
      <c r="AE48" s="297" t="s">
        <v>437</v>
      </c>
      <c r="AF48" s="297" t="s">
        <v>2</v>
      </c>
      <c r="AG48" s="297" t="s">
        <v>458</v>
      </c>
      <c r="AH48" s="297" t="s">
        <v>2</v>
      </c>
    </row>
    <row r="49" spans="1:34" ht="15.75" x14ac:dyDescent="0.25">
      <c r="A49" s="301">
        <f t="shared" si="1"/>
        <v>43147</v>
      </c>
      <c r="B49" s="340" t="str">
        <f t="shared" si="2"/>
        <v>Пт</v>
      </c>
      <c r="C49" s="592" t="s">
        <v>468</v>
      </c>
      <c r="D49" s="297" t="s">
        <v>441</v>
      </c>
      <c r="E49" s="297" t="s">
        <v>439</v>
      </c>
      <c r="F49" s="297" t="s">
        <v>2</v>
      </c>
      <c r="G49" s="297" t="s">
        <v>2</v>
      </c>
      <c r="H49" s="627" t="s">
        <v>466</v>
      </c>
      <c r="I49" s="592" t="s">
        <v>442</v>
      </c>
      <c r="J49" s="297" t="s">
        <v>440</v>
      </c>
      <c r="K49" s="297" t="s">
        <v>439</v>
      </c>
      <c r="L49" s="297" t="s">
        <v>2</v>
      </c>
      <c r="M49" s="297" t="s">
        <v>2</v>
      </c>
      <c r="N49" s="593" t="s">
        <v>437</v>
      </c>
      <c r="O49" s="592" t="s">
        <v>467</v>
      </c>
      <c r="P49" s="297" t="s">
        <v>442</v>
      </c>
      <c r="Q49" s="587" t="s">
        <v>467</v>
      </c>
      <c r="R49" s="297" t="s">
        <v>438</v>
      </c>
      <c r="S49" s="297" t="s">
        <v>2</v>
      </c>
      <c r="T49" s="297" t="s">
        <v>441</v>
      </c>
      <c r="U49" s="297" t="s">
        <v>456</v>
      </c>
      <c r="V49" s="297" t="s">
        <v>2</v>
      </c>
      <c r="W49" s="297" t="s">
        <v>453</v>
      </c>
      <c r="X49" s="297" t="s">
        <v>454</v>
      </c>
      <c r="Y49" s="297" t="s">
        <v>2</v>
      </c>
      <c r="Z49" s="297" t="s">
        <v>5</v>
      </c>
      <c r="AA49" s="297" t="s">
        <v>468</v>
      </c>
      <c r="AB49" s="297" t="s">
        <v>2</v>
      </c>
      <c r="AC49" s="297" t="s">
        <v>2</v>
      </c>
      <c r="AD49" s="297" t="s">
        <v>441</v>
      </c>
      <c r="AE49" s="297" t="s">
        <v>440</v>
      </c>
      <c r="AF49" s="297" t="s">
        <v>457</v>
      </c>
      <c r="AG49" s="297" t="s">
        <v>452</v>
      </c>
      <c r="AH49" s="297" t="s">
        <v>2</v>
      </c>
    </row>
    <row r="50" spans="1:34" ht="15.75" x14ac:dyDescent="0.25">
      <c r="A50" s="301">
        <f t="shared" si="1"/>
        <v>43148</v>
      </c>
      <c r="B50" s="340" t="str">
        <f t="shared" si="2"/>
        <v>Сб</v>
      </c>
      <c r="C50" s="592" t="s">
        <v>439</v>
      </c>
      <c r="D50" s="297" t="s">
        <v>5</v>
      </c>
      <c r="E50" s="297" t="s">
        <v>2</v>
      </c>
      <c r="F50" s="297" t="s">
        <v>442</v>
      </c>
      <c r="G50" s="297" t="s">
        <v>437</v>
      </c>
      <c r="H50" s="627" t="s">
        <v>466</v>
      </c>
      <c r="I50" s="592" t="s">
        <v>467</v>
      </c>
      <c r="J50" s="297" t="s">
        <v>438</v>
      </c>
      <c r="K50" s="297" t="s">
        <v>2</v>
      </c>
      <c r="L50" s="297" t="s">
        <v>2</v>
      </c>
      <c r="M50" s="297" t="s">
        <v>440</v>
      </c>
      <c r="N50" s="593" t="s">
        <v>466</v>
      </c>
      <c r="O50" s="592" t="s">
        <v>439</v>
      </c>
      <c r="P50" s="297" t="s">
        <v>5</v>
      </c>
      <c r="Q50" s="297" t="s">
        <v>5</v>
      </c>
      <c r="R50" s="297" t="s">
        <v>2</v>
      </c>
      <c r="S50" s="297" t="s">
        <v>2</v>
      </c>
      <c r="T50" s="297" t="s">
        <v>2</v>
      </c>
      <c r="U50" s="297" t="s">
        <v>2</v>
      </c>
      <c r="V50" s="297" t="s">
        <v>456</v>
      </c>
      <c r="W50" s="297" t="s">
        <v>453</v>
      </c>
      <c r="X50" s="297" t="s">
        <v>2</v>
      </c>
      <c r="Y50" s="297" t="s">
        <v>456</v>
      </c>
      <c r="Z50" s="297" t="s">
        <v>453</v>
      </c>
      <c r="AA50" s="297" t="s">
        <v>458</v>
      </c>
      <c r="AB50" s="297" t="s">
        <v>2</v>
      </c>
      <c r="AC50" s="297" t="s">
        <v>2</v>
      </c>
      <c r="AD50" s="297" t="s">
        <v>442</v>
      </c>
      <c r="AE50" s="297" t="s">
        <v>440</v>
      </c>
      <c r="AF50" s="297" t="s">
        <v>457</v>
      </c>
      <c r="AG50" s="297" t="s">
        <v>2</v>
      </c>
      <c r="AH50" s="297" t="s">
        <v>2</v>
      </c>
    </row>
    <row r="51" spans="1:34" ht="16.5" thickBot="1" x14ac:dyDescent="0.3">
      <c r="A51" s="302">
        <f t="shared" si="1"/>
        <v>43149</v>
      </c>
      <c r="B51" s="341" t="str">
        <f t="shared" si="2"/>
        <v>Вс</v>
      </c>
      <c r="C51" s="594" t="s">
        <v>439</v>
      </c>
      <c r="D51" s="299" t="s">
        <v>2</v>
      </c>
      <c r="E51" s="299" t="s">
        <v>2</v>
      </c>
      <c r="F51" s="299" t="s">
        <v>442</v>
      </c>
      <c r="G51" s="299" t="s">
        <v>437</v>
      </c>
      <c r="H51" s="628" t="s">
        <v>441</v>
      </c>
      <c r="I51" s="594" t="s">
        <v>467</v>
      </c>
      <c r="J51" s="299" t="s">
        <v>438</v>
      </c>
      <c r="K51" s="299" t="s">
        <v>2</v>
      </c>
      <c r="L51" s="299" t="s">
        <v>466</v>
      </c>
      <c r="M51" s="299" t="s">
        <v>440</v>
      </c>
      <c r="N51" s="595" t="s">
        <v>441</v>
      </c>
      <c r="O51" s="594" t="s">
        <v>439</v>
      </c>
      <c r="P51" s="299" t="s">
        <v>2</v>
      </c>
      <c r="Q51" s="299" t="s">
        <v>5</v>
      </c>
      <c r="R51" s="299" t="s">
        <v>2</v>
      </c>
      <c r="S51" s="299" t="s">
        <v>437</v>
      </c>
      <c r="T51" s="299" t="s">
        <v>2</v>
      </c>
      <c r="U51" s="299" t="s">
        <v>2</v>
      </c>
      <c r="V51" s="299" t="s">
        <v>452</v>
      </c>
      <c r="W51" s="299" t="s">
        <v>453</v>
      </c>
      <c r="X51" s="299" t="s">
        <v>5</v>
      </c>
      <c r="Y51" s="299" t="s">
        <v>456</v>
      </c>
      <c r="Z51" s="299" t="s">
        <v>452</v>
      </c>
      <c r="AA51" s="299" t="s">
        <v>2</v>
      </c>
      <c r="AB51" s="299" t="s">
        <v>2</v>
      </c>
      <c r="AC51" s="299" t="s">
        <v>440</v>
      </c>
      <c r="AD51" s="299" t="s">
        <v>2</v>
      </c>
      <c r="AE51" s="299" t="s">
        <v>442</v>
      </c>
      <c r="AF51" s="299" t="s">
        <v>2</v>
      </c>
      <c r="AG51" s="299" t="s">
        <v>2</v>
      </c>
      <c r="AH51" s="299" t="s">
        <v>2</v>
      </c>
    </row>
    <row r="52" spans="1:34" x14ac:dyDescent="0.3">
      <c r="A52" s="300">
        <f t="shared" si="1"/>
        <v>43150</v>
      </c>
      <c r="B52" s="338" t="str">
        <f t="shared" si="2"/>
        <v>Пн</v>
      </c>
      <c r="C52" s="600" t="s">
        <v>2</v>
      </c>
      <c r="D52" s="303" t="s">
        <v>2</v>
      </c>
      <c r="E52" s="303" t="s">
        <v>437</v>
      </c>
      <c r="F52" s="303" t="s">
        <v>5</v>
      </c>
      <c r="G52" s="294" t="s">
        <v>438</v>
      </c>
      <c r="H52" s="591" t="s">
        <v>468</v>
      </c>
      <c r="I52" s="590" t="s">
        <v>2</v>
      </c>
      <c r="J52" s="294" t="s">
        <v>2</v>
      </c>
      <c r="K52" s="294" t="s">
        <v>440</v>
      </c>
      <c r="L52" s="294" t="s">
        <v>441</v>
      </c>
      <c r="M52" s="294" t="s">
        <v>466</v>
      </c>
      <c r="N52" s="591" t="s">
        <v>439</v>
      </c>
      <c r="O52" s="590" t="s">
        <v>2</v>
      </c>
      <c r="P52" s="294" t="s">
        <v>2</v>
      </c>
      <c r="Q52" s="294" t="s">
        <v>5</v>
      </c>
      <c r="R52" s="294" t="s">
        <v>438</v>
      </c>
      <c r="S52" s="294" t="s">
        <v>437</v>
      </c>
      <c r="T52" s="294" t="s">
        <v>441</v>
      </c>
      <c r="U52" s="294" t="s">
        <v>456</v>
      </c>
      <c r="V52" s="294" t="s">
        <v>2</v>
      </c>
      <c r="W52" s="294" t="s">
        <v>2</v>
      </c>
      <c r="X52" s="294" t="s">
        <v>2</v>
      </c>
      <c r="Y52" s="294" t="s">
        <v>455</v>
      </c>
      <c r="Z52" s="294" t="s">
        <v>2</v>
      </c>
      <c r="AA52" s="294" t="s">
        <v>2</v>
      </c>
      <c r="AB52" s="294" t="s">
        <v>2</v>
      </c>
      <c r="AC52" s="294" t="s">
        <v>440</v>
      </c>
      <c r="AD52" s="294" t="s">
        <v>2</v>
      </c>
      <c r="AE52" s="294" t="s">
        <v>2</v>
      </c>
      <c r="AF52" s="294" t="s">
        <v>457</v>
      </c>
      <c r="AG52" s="294" t="s">
        <v>437</v>
      </c>
      <c r="AH52" s="294" t="s">
        <v>2</v>
      </c>
    </row>
    <row r="53" spans="1:34" x14ac:dyDescent="0.3">
      <c r="A53" s="301">
        <f t="shared" si="1"/>
        <v>43151</v>
      </c>
      <c r="B53" s="339" t="str">
        <f t="shared" si="2"/>
        <v>Вт</v>
      </c>
      <c r="C53" s="592" t="s">
        <v>2</v>
      </c>
      <c r="D53" s="297" t="s">
        <v>437</v>
      </c>
      <c r="E53" s="297" t="s">
        <v>440</v>
      </c>
      <c r="F53" s="297" t="s">
        <v>439</v>
      </c>
      <c r="G53" s="297" t="s">
        <v>466</v>
      </c>
      <c r="H53" s="593" t="s">
        <v>2</v>
      </c>
      <c r="I53" s="592" t="s">
        <v>2</v>
      </c>
      <c r="J53" s="297" t="s">
        <v>5</v>
      </c>
      <c r="K53" s="297" t="s">
        <v>438</v>
      </c>
      <c r="L53" s="297" t="s">
        <v>468</v>
      </c>
      <c r="M53" s="297" t="s">
        <v>439</v>
      </c>
      <c r="N53" s="593" t="s">
        <v>2</v>
      </c>
      <c r="O53" s="592" t="s">
        <v>2</v>
      </c>
      <c r="P53" s="297" t="s">
        <v>438</v>
      </c>
      <c r="Q53" s="297" t="s">
        <v>2</v>
      </c>
      <c r="R53" s="297" t="s">
        <v>438</v>
      </c>
      <c r="S53" s="297" t="s">
        <v>440</v>
      </c>
      <c r="T53" s="297" t="s">
        <v>441</v>
      </c>
      <c r="U53" s="297" t="s">
        <v>456</v>
      </c>
      <c r="V53" s="297" t="s">
        <v>2</v>
      </c>
      <c r="W53" s="297" t="s">
        <v>2</v>
      </c>
      <c r="X53" s="297" t="s">
        <v>2</v>
      </c>
      <c r="Y53" s="297" t="s">
        <v>455</v>
      </c>
      <c r="Z53" s="297" t="s">
        <v>2</v>
      </c>
      <c r="AA53" s="297" t="s">
        <v>2</v>
      </c>
      <c r="AB53" s="297" t="s">
        <v>2</v>
      </c>
      <c r="AC53" s="297" t="s">
        <v>440</v>
      </c>
      <c r="AD53" s="297" t="s">
        <v>2</v>
      </c>
      <c r="AE53" s="297" t="s">
        <v>2</v>
      </c>
      <c r="AF53" s="297" t="s">
        <v>2</v>
      </c>
      <c r="AG53" s="297" t="s">
        <v>437</v>
      </c>
      <c r="AH53" s="297" t="s">
        <v>2</v>
      </c>
    </row>
    <row r="54" spans="1:34" ht="15.75" x14ac:dyDescent="0.25">
      <c r="A54" s="301">
        <f t="shared" si="1"/>
        <v>43152</v>
      </c>
      <c r="B54" s="340" t="str">
        <f t="shared" si="2"/>
        <v>Ср</v>
      </c>
      <c r="C54" s="592" t="s">
        <v>440</v>
      </c>
      <c r="D54" s="297" t="s">
        <v>467</v>
      </c>
      <c r="E54" s="297" t="s">
        <v>438</v>
      </c>
      <c r="F54" s="297" t="s">
        <v>439</v>
      </c>
      <c r="G54" s="297" t="s">
        <v>2</v>
      </c>
      <c r="H54" s="593" t="s">
        <v>2</v>
      </c>
      <c r="I54" s="592" t="s">
        <v>437</v>
      </c>
      <c r="J54" s="297" t="s">
        <v>439</v>
      </c>
      <c r="K54" s="297" t="s">
        <v>5</v>
      </c>
      <c r="L54" s="297" t="s">
        <v>468</v>
      </c>
      <c r="M54" s="297" t="s">
        <v>2</v>
      </c>
      <c r="N54" s="593" t="s">
        <v>2</v>
      </c>
      <c r="O54" s="592" t="s">
        <v>440</v>
      </c>
      <c r="P54" s="297" t="s">
        <v>442</v>
      </c>
      <c r="Q54" s="297" t="s">
        <v>2</v>
      </c>
      <c r="R54" s="297" t="s">
        <v>438</v>
      </c>
      <c r="S54" s="297" t="s">
        <v>438</v>
      </c>
      <c r="T54" s="297" t="s">
        <v>441</v>
      </c>
      <c r="U54" s="297" t="s">
        <v>2</v>
      </c>
      <c r="V54" s="297" t="s">
        <v>456</v>
      </c>
      <c r="W54" s="297" t="s">
        <v>2</v>
      </c>
      <c r="X54" s="297" t="s">
        <v>2</v>
      </c>
      <c r="Y54" s="297" t="s">
        <v>455</v>
      </c>
      <c r="Z54" s="297" t="s">
        <v>2</v>
      </c>
      <c r="AA54" s="297" t="s">
        <v>457</v>
      </c>
      <c r="AB54" s="297" t="s">
        <v>456</v>
      </c>
      <c r="AC54" s="297" t="s">
        <v>442</v>
      </c>
      <c r="AD54" s="297" t="s">
        <v>437</v>
      </c>
      <c r="AE54" s="297" t="s">
        <v>2</v>
      </c>
      <c r="AF54" s="297" t="s">
        <v>457</v>
      </c>
      <c r="AG54" s="297" t="s">
        <v>2</v>
      </c>
      <c r="AH54" s="297" t="s">
        <v>2</v>
      </c>
    </row>
    <row r="55" spans="1:34" ht="15.75" x14ac:dyDescent="0.25">
      <c r="A55" s="301">
        <f t="shared" si="1"/>
        <v>43153</v>
      </c>
      <c r="B55" s="340" t="str">
        <f t="shared" si="2"/>
        <v>Чт</v>
      </c>
      <c r="C55" s="592" t="s">
        <v>440</v>
      </c>
      <c r="D55" s="297" t="s">
        <v>439</v>
      </c>
      <c r="E55" s="297" t="s">
        <v>438</v>
      </c>
      <c r="F55" s="297" t="s">
        <v>2</v>
      </c>
      <c r="G55" s="297" t="s">
        <v>2</v>
      </c>
      <c r="H55" s="593" t="s">
        <v>467</v>
      </c>
      <c r="I55" s="592" t="s">
        <v>437</v>
      </c>
      <c r="J55" s="297" t="s">
        <v>439</v>
      </c>
      <c r="K55" s="297" t="s">
        <v>5</v>
      </c>
      <c r="L55" s="297" t="s">
        <v>2</v>
      </c>
      <c r="M55" s="297" t="s">
        <v>2</v>
      </c>
      <c r="N55" s="593" t="s">
        <v>442</v>
      </c>
      <c r="O55" s="592" t="s">
        <v>440</v>
      </c>
      <c r="P55" s="297" t="s">
        <v>439</v>
      </c>
      <c r="Q55" s="587" t="s">
        <v>467</v>
      </c>
      <c r="R55" s="297" t="s">
        <v>438</v>
      </c>
      <c r="S55" s="297" t="s">
        <v>438</v>
      </c>
      <c r="T55" s="297" t="s">
        <v>441</v>
      </c>
      <c r="U55" s="297" t="s">
        <v>2</v>
      </c>
      <c r="V55" s="297" t="s">
        <v>452</v>
      </c>
      <c r="W55" s="297" t="s">
        <v>2</v>
      </c>
      <c r="X55" s="297" t="s">
        <v>2</v>
      </c>
      <c r="Y55" s="297" t="s">
        <v>2</v>
      </c>
      <c r="Z55" s="297" t="s">
        <v>2</v>
      </c>
      <c r="AA55" s="297" t="s">
        <v>458</v>
      </c>
      <c r="AB55" s="297" t="s">
        <v>456</v>
      </c>
      <c r="AC55" s="297" t="s">
        <v>467</v>
      </c>
      <c r="AD55" s="297" t="s">
        <v>437</v>
      </c>
      <c r="AE55" s="297" t="s">
        <v>437</v>
      </c>
      <c r="AF55" s="297" t="s">
        <v>2</v>
      </c>
      <c r="AG55" s="297" t="s">
        <v>458</v>
      </c>
      <c r="AH55" s="297" t="s">
        <v>2</v>
      </c>
    </row>
    <row r="56" spans="1:34" ht="15.75" x14ac:dyDescent="0.25">
      <c r="A56" s="301">
        <f t="shared" si="1"/>
        <v>43154</v>
      </c>
      <c r="B56" s="340" t="str">
        <f t="shared" si="2"/>
        <v>Пт</v>
      </c>
      <c r="C56" s="592" t="s">
        <v>441</v>
      </c>
      <c r="D56" s="297" t="s">
        <v>439</v>
      </c>
      <c r="E56" s="297" t="s">
        <v>2</v>
      </c>
      <c r="F56" s="297" t="s">
        <v>2</v>
      </c>
      <c r="G56" s="297" t="s">
        <v>466</v>
      </c>
      <c r="H56" s="593" t="s">
        <v>468</v>
      </c>
      <c r="I56" s="592" t="s">
        <v>440</v>
      </c>
      <c r="J56" s="297" t="s">
        <v>439</v>
      </c>
      <c r="K56" s="297" t="s">
        <v>2</v>
      </c>
      <c r="L56" s="297" t="s">
        <v>2</v>
      </c>
      <c r="M56" s="297" t="s">
        <v>437</v>
      </c>
      <c r="N56" s="593" t="s">
        <v>442</v>
      </c>
      <c r="O56" s="592" t="s">
        <v>442</v>
      </c>
      <c r="P56" s="297" t="s">
        <v>439</v>
      </c>
      <c r="Q56" s="588" t="s">
        <v>467</v>
      </c>
      <c r="R56" s="297" t="s">
        <v>438</v>
      </c>
      <c r="S56" s="297" t="s">
        <v>2</v>
      </c>
      <c r="T56" s="297" t="s">
        <v>441</v>
      </c>
      <c r="U56" s="297" t="s">
        <v>456</v>
      </c>
      <c r="V56" s="297" t="s">
        <v>2</v>
      </c>
      <c r="W56" s="297" t="s">
        <v>453</v>
      </c>
      <c r="X56" s="297" t="s">
        <v>454</v>
      </c>
      <c r="Y56" s="297" t="s">
        <v>2</v>
      </c>
      <c r="Z56" s="297" t="s">
        <v>5</v>
      </c>
      <c r="AA56" s="297" t="s">
        <v>468</v>
      </c>
      <c r="AB56" s="297" t="s">
        <v>2</v>
      </c>
      <c r="AC56" s="297" t="s">
        <v>2</v>
      </c>
      <c r="AD56" s="297" t="s">
        <v>441</v>
      </c>
      <c r="AE56" s="297" t="s">
        <v>440</v>
      </c>
      <c r="AF56" s="297" t="s">
        <v>457</v>
      </c>
      <c r="AG56" s="297" t="s">
        <v>452</v>
      </c>
      <c r="AH56" s="297" t="s">
        <v>2</v>
      </c>
    </row>
    <row r="57" spans="1:34" ht="15.75" x14ac:dyDescent="0.25">
      <c r="A57" s="301">
        <f t="shared" si="1"/>
        <v>43155</v>
      </c>
      <c r="B57" s="340" t="str">
        <f t="shared" si="2"/>
        <v>Сб</v>
      </c>
      <c r="C57" s="592" t="s">
        <v>5</v>
      </c>
      <c r="D57" s="297" t="s">
        <v>2</v>
      </c>
      <c r="E57" s="297" t="s">
        <v>442</v>
      </c>
      <c r="F57" s="297" t="s">
        <v>437</v>
      </c>
      <c r="G57" s="297" t="s">
        <v>466</v>
      </c>
      <c r="H57" s="593" t="s">
        <v>439</v>
      </c>
      <c r="I57" s="592" t="s">
        <v>438</v>
      </c>
      <c r="J57" s="297" t="s">
        <v>2</v>
      </c>
      <c r="K57" s="297" t="s">
        <v>2</v>
      </c>
      <c r="L57" s="297" t="s">
        <v>440</v>
      </c>
      <c r="M57" s="297" t="s">
        <v>466</v>
      </c>
      <c r="N57" s="593" t="s">
        <v>467</v>
      </c>
      <c r="O57" s="592" t="s">
        <v>5</v>
      </c>
      <c r="P57" s="297" t="s">
        <v>2</v>
      </c>
      <c r="Q57" s="297" t="s">
        <v>439</v>
      </c>
      <c r="R57" s="297" t="s">
        <v>2</v>
      </c>
      <c r="S57" s="297" t="s">
        <v>2</v>
      </c>
      <c r="T57" s="297" t="s">
        <v>2</v>
      </c>
      <c r="U57" s="297" t="s">
        <v>456</v>
      </c>
      <c r="V57" s="297" t="s">
        <v>2</v>
      </c>
      <c r="W57" s="297" t="s">
        <v>453</v>
      </c>
      <c r="X57" s="297" t="s">
        <v>2</v>
      </c>
      <c r="Y57" s="297" t="s">
        <v>456</v>
      </c>
      <c r="Z57" s="297" t="s">
        <v>453</v>
      </c>
      <c r="AA57" s="297" t="s">
        <v>458</v>
      </c>
      <c r="AB57" s="297" t="s">
        <v>2</v>
      </c>
      <c r="AC57" s="297" t="s">
        <v>2</v>
      </c>
      <c r="AD57" s="297" t="s">
        <v>442</v>
      </c>
      <c r="AE57" s="297" t="s">
        <v>440</v>
      </c>
      <c r="AF57" s="297" t="s">
        <v>457</v>
      </c>
      <c r="AG57" s="297" t="s">
        <v>2</v>
      </c>
      <c r="AH57" s="297" t="s">
        <v>2</v>
      </c>
    </row>
    <row r="58" spans="1:34" ht="16.5" thickBot="1" x14ac:dyDescent="0.3">
      <c r="A58" s="302">
        <f t="shared" si="1"/>
        <v>43156</v>
      </c>
      <c r="B58" s="341" t="str">
        <f t="shared" si="2"/>
        <v>Вс</v>
      </c>
      <c r="C58" s="594" t="s">
        <v>2</v>
      </c>
      <c r="D58" s="299" t="s">
        <v>2</v>
      </c>
      <c r="E58" s="299" t="s">
        <v>442</v>
      </c>
      <c r="F58" s="299" t="s">
        <v>437</v>
      </c>
      <c r="G58" s="299" t="s">
        <v>441</v>
      </c>
      <c r="H58" s="623" t="s">
        <v>439</v>
      </c>
      <c r="I58" s="594" t="s">
        <v>438</v>
      </c>
      <c r="J58" s="299" t="s">
        <v>2</v>
      </c>
      <c r="K58" s="299" t="s">
        <v>466</v>
      </c>
      <c r="L58" s="299" t="s">
        <v>440</v>
      </c>
      <c r="M58" s="299" t="s">
        <v>441</v>
      </c>
      <c r="N58" s="595" t="s">
        <v>467</v>
      </c>
      <c r="O58" s="594" t="s">
        <v>2</v>
      </c>
      <c r="P58" s="299" t="s">
        <v>2</v>
      </c>
      <c r="Q58" s="299" t="s">
        <v>439</v>
      </c>
      <c r="R58" s="299" t="s">
        <v>2</v>
      </c>
      <c r="S58" s="299" t="s">
        <v>437</v>
      </c>
      <c r="T58" s="299" t="s">
        <v>2</v>
      </c>
      <c r="U58" s="299" t="s">
        <v>2</v>
      </c>
      <c r="V58" s="299" t="s">
        <v>456</v>
      </c>
      <c r="W58" s="299" t="s">
        <v>453</v>
      </c>
      <c r="X58" s="299" t="s">
        <v>5</v>
      </c>
      <c r="Y58" s="299" t="s">
        <v>456</v>
      </c>
      <c r="Z58" s="299" t="s">
        <v>452</v>
      </c>
      <c r="AA58" s="299" t="s">
        <v>2</v>
      </c>
      <c r="AB58" s="299" t="s">
        <v>2</v>
      </c>
      <c r="AC58" s="299" t="s">
        <v>440</v>
      </c>
      <c r="AD58" s="299" t="s">
        <v>2</v>
      </c>
      <c r="AE58" s="299" t="s">
        <v>442</v>
      </c>
      <c r="AF58" s="299" t="s">
        <v>2</v>
      </c>
      <c r="AG58" s="299" t="s">
        <v>2</v>
      </c>
      <c r="AH58" s="299" t="s">
        <v>2</v>
      </c>
    </row>
    <row r="59" spans="1:34" x14ac:dyDescent="0.3">
      <c r="A59" s="300">
        <f t="shared" si="1"/>
        <v>43157</v>
      </c>
      <c r="B59" s="338" t="str">
        <f t="shared" si="2"/>
        <v>Пн</v>
      </c>
      <c r="C59" s="600" t="s">
        <v>2</v>
      </c>
      <c r="D59" s="303" t="s">
        <v>437</v>
      </c>
      <c r="E59" s="303" t="s">
        <v>5</v>
      </c>
      <c r="F59" s="303" t="s">
        <v>438</v>
      </c>
      <c r="G59" s="294" t="s">
        <v>468</v>
      </c>
      <c r="H59" s="591" t="s">
        <v>2</v>
      </c>
      <c r="I59" s="590" t="s">
        <v>2</v>
      </c>
      <c r="J59" s="294" t="s">
        <v>440</v>
      </c>
      <c r="K59" s="294" t="s">
        <v>441</v>
      </c>
      <c r="L59" s="294" t="s">
        <v>466</v>
      </c>
      <c r="M59" s="294" t="s">
        <v>439</v>
      </c>
      <c r="N59" s="591" t="s">
        <v>2</v>
      </c>
      <c r="O59" s="590" t="s">
        <v>2</v>
      </c>
      <c r="P59" s="294" t="s">
        <v>438</v>
      </c>
      <c r="Q59" s="294" t="s">
        <v>2</v>
      </c>
      <c r="R59" s="294" t="s">
        <v>438</v>
      </c>
      <c r="S59" s="294" t="s">
        <v>437</v>
      </c>
      <c r="T59" s="294" t="s">
        <v>441</v>
      </c>
      <c r="U59" s="294" t="s">
        <v>2</v>
      </c>
      <c r="V59" s="294" t="s">
        <v>452</v>
      </c>
      <c r="W59" s="294" t="s">
        <v>2</v>
      </c>
      <c r="X59" s="294" t="s">
        <v>2</v>
      </c>
      <c r="Y59" s="294" t="s">
        <v>455</v>
      </c>
      <c r="Z59" s="294" t="s">
        <v>2</v>
      </c>
      <c r="AA59" s="294" t="s">
        <v>2</v>
      </c>
      <c r="AB59" s="294" t="s">
        <v>2</v>
      </c>
      <c r="AC59" s="294" t="s">
        <v>440</v>
      </c>
      <c r="AD59" s="294" t="s">
        <v>2</v>
      </c>
      <c r="AE59" s="294" t="s">
        <v>2</v>
      </c>
      <c r="AF59" s="294" t="s">
        <v>457</v>
      </c>
      <c r="AG59" s="294" t="s">
        <v>437</v>
      </c>
      <c r="AH59" s="294" t="s">
        <v>2</v>
      </c>
    </row>
    <row r="60" spans="1:34" x14ac:dyDescent="0.3">
      <c r="A60" s="301">
        <f t="shared" si="1"/>
        <v>43158</v>
      </c>
      <c r="B60" s="339" t="str">
        <f t="shared" si="2"/>
        <v>Вт</v>
      </c>
      <c r="C60" s="592" t="s">
        <v>437</v>
      </c>
      <c r="D60" s="297" t="s">
        <v>440</v>
      </c>
      <c r="E60" s="297" t="s">
        <v>439</v>
      </c>
      <c r="F60" s="297" t="s">
        <v>466</v>
      </c>
      <c r="G60" s="297" t="s">
        <v>2</v>
      </c>
      <c r="H60" s="593" t="s">
        <v>2</v>
      </c>
      <c r="I60" s="592" t="s">
        <v>5</v>
      </c>
      <c r="J60" s="297" t="s">
        <v>438</v>
      </c>
      <c r="K60" s="297" t="s">
        <v>468</v>
      </c>
      <c r="L60" s="297" t="s">
        <v>439</v>
      </c>
      <c r="M60" s="297" t="s">
        <v>2</v>
      </c>
      <c r="N60" s="593" t="s">
        <v>2</v>
      </c>
      <c r="O60" s="592" t="s">
        <v>438</v>
      </c>
      <c r="P60" s="297" t="s">
        <v>438</v>
      </c>
      <c r="Q60" s="297" t="s">
        <v>2</v>
      </c>
      <c r="R60" s="297" t="s">
        <v>438</v>
      </c>
      <c r="S60" s="297" t="s">
        <v>440</v>
      </c>
      <c r="T60" s="297" t="s">
        <v>441</v>
      </c>
      <c r="U60" s="297" t="s">
        <v>456</v>
      </c>
      <c r="V60" s="297" t="s">
        <v>2</v>
      </c>
      <c r="W60" s="297" t="s">
        <v>2</v>
      </c>
      <c r="X60" s="297" t="s">
        <v>2</v>
      </c>
      <c r="Y60" s="297" t="s">
        <v>455</v>
      </c>
      <c r="Z60" s="297" t="s">
        <v>2</v>
      </c>
      <c r="AA60" s="297" t="s">
        <v>2</v>
      </c>
      <c r="AB60" s="297" t="s">
        <v>2</v>
      </c>
      <c r="AC60" s="297" t="s">
        <v>440</v>
      </c>
      <c r="AD60" s="297" t="s">
        <v>2</v>
      </c>
      <c r="AE60" s="297" t="s">
        <v>2</v>
      </c>
      <c r="AF60" s="297" t="s">
        <v>2</v>
      </c>
      <c r="AG60" s="297" t="s">
        <v>437</v>
      </c>
      <c r="AH60" s="297" t="s">
        <v>2</v>
      </c>
    </row>
    <row r="61" spans="1:34" ht="15.75" x14ac:dyDescent="0.25">
      <c r="A61" s="301">
        <f t="shared" si="1"/>
        <v>43159</v>
      </c>
      <c r="B61" s="340" t="str">
        <f t="shared" si="2"/>
        <v>Ср</v>
      </c>
      <c r="C61" s="592" t="s">
        <v>467</v>
      </c>
      <c r="D61" s="297" t="s">
        <v>438</v>
      </c>
      <c r="E61" s="297" t="s">
        <v>439</v>
      </c>
      <c r="F61" s="297" t="s">
        <v>2</v>
      </c>
      <c r="G61" s="297" t="s">
        <v>2</v>
      </c>
      <c r="H61" s="593" t="s">
        <v>440</v>
      </c>
      <c r="I61" s="592" t="s">
        <v>439</v>
      </c>
      <c r="J61" s="297" t="s">
        <v>5</v>
      </c>
      <c r="K61" s="297" t="s">
        <v>468</v>
      </c>
      <c r="L61" s="297" t="s">
        <v>2</v>
      </c>
      <c r="M61" s="297" t="s">
        <v>2</v>
      </c>
      <c r="N61" s="593" t="s">
        <v>437</v>
      </c>
      <c r="O61" s="592" t="s">
        <v>442</v>
      </c>
      <c r="P61" s="297" t="s">
        <v>438</v>
      </c>
      <c r="Q61" s="587" t="s">
        <v>467</v>
      </c>
      <c r="R61" s="297" t="s">
        <v>438</v>
      </c>
      <c r="S61" s="297" t="s">
        <v>438</v>
      </c>
      <c r="T61" s="297" t="s">
        <v>441</v>
      </c>
      <c r="U61" s="297" t="s">
        <v>456</v>
      </c>
      <c r="V61" s="297" t="s">
        <v>2</v>
      </c>
      <c r="W61" s="297" t="s">
        <v>2</v>
      </c>
      <c r="X61" s="297" t="s">
        <v>2</v>
      </c>
      <c r="Y61" s="297" t="s">
        <v>455</v>
      </c>
      <c r="Z61" s="297" t="s">
        <v>2</v>
      </c>
      <c r="AA61" s="297" t="s">
        <v>457</v>
      </c>
      <c r="AB61" s="297" t="s">
        <v>456</v>
      </c>
      <c r="AC61" s="297" t="s">
        <v>442</v>
      </c>
      <c r="AD61" s="297" t="s">
        <v>437</v>
      </c>
      <c r="AE61" s="297" t="s">
        <v>2</v>
      </c>
      <c r="AF61" s="297" t="s">
        <v>457</v>
      </c>
      <c r="AG61" s="297" t="s">
        <v>2</v>
      </c>
      <c r="AH61" s="297" t="s">
        <v>2</v>
      </c>
    </row>
    <row r="62" spans="1:34" ht="15.75" x14ac:dyDescent="0.25">
      <c r="A62" s="301">
        <f t="shared" si="1"/>
        <v>43160</v>
      </c>
      <c r="B62" s="340" t="str">
        <f t="shared" si="2"/>
        <v>Чт</v>
      </c>
      <c r="C62" s="592" t="s">
        <v>439</v>
      </c>
      <c r="D62" s="297" t="s">
        <v>438</v>
      </c>
      <c r="E62" s="297" t="s">
        <v>2</v>
      </c>
      <c r="F62" s="297" t="s">
        <v>2</v>
      </c>
      <c r="G62" s="297" t="s">
        <v>467</v>
      </c>
      <c r="H62" s="593" t="s">
        <v>440</v>
      </c>
      <c r="I62" s="592" t="s">
        <v>439</v>
      </c>
      <c r="J62" s="297" t="s">
        <v>5</v>
      </c>
      <c r="K62" s="297" t="s">
        <v>2</v>
      </c>
      <c r="L62" s="297" t="s">
        <v>2</v>
      </c>
      <c r="M62" s="297" t="s">
        <v>442</v>
      </c>
      <c r="N62" s="593" t="s">
        <v>437</v>
      </c>
      <c r="O62" s="592" t="s">
        <v>439</v>
      </c>
      <c r="P62" s="297" t="s">
        <v>438</v>
      </c>
      <c r="Q62" s="297" t="s">
        <v>5</v>
      </c>
      <c r="R62" s="297" t="s">
        <v>438</v>
      </c>
      <c r="S62" s="297" t="s">
        <v>438</v>
      </c>
      <c r="T62" s="297" t="s">
        <v>441</v>
      </c>
      <c r="U62" s="297" t="s">
        <v>2</v>
      </c>
      <c r="V62" s="297" t="s">
        <v>456</v>
      </c>
      <c r="W62" s="297" t="s">
        <v>2</v>
      </c>
      <c r="X62" s="297" t="s">
        <v>2</v>
      </c>
      <c r="Y62" s="297" t="s">
        <v>2</v>
      </c>
      <c r="Z62" s="297" t="s">
        <v>2</v>
      </c>
      <c r="AA62" s="297" t="s">
        <v>458</v>
      </c>
      <c r="AB62" s="297" t="s">
        <v>456</v>
      </c>
      <c r="AC62" s="297" t="s">
        <v>467</v>
      </c>
      <c r="AD62" s="297" t="s">
        <v>437</v>
      </c>
      <c r="AE62" s="297" t="s">
        <v>437</v>
      </c>
      <c r="AF62" s="297" t="s">
        <v>2</v>
      </c>
      <c r="AG62" s="297" t="s">
        <v>458</v>
      </c>
      <c r="AH62" s="297" t="s">
        <v>2</v>
      </c>
    </row>
    <row r="63" spans="1:34" ht="15.75" x14ac:dyDescent="0.25">
      <c r="A63" s="301">
        <f t="shared" si="1"/>
        <v>43161</v>
      </c>
      <c r="B63" s="340" t="str">
        <f t="shared" si="2"/>
        <v>Пт</v>
      </c>
      <c r="C63" s="592" t="s">
        <v>439</v>
      </c>
      <c r="D63" s="297" t="s">
        <v>2</v>
      </c>
      <c r="E63" s="297" t="s">
        <v>2</v>
      </c>
      <c r="F63" s="297" t="s">
        <v>466</v>
      </c>
      <c r="G63" s="297" t="s">
        <v>468</v>
      </c>
      <c r="H63" s="593" t="s">
        <v>441</v>
      </c>
      <c r="I63" s="592" t="s">
        <v>439</v>
      </c>
      <c r="J63" s="297" t="s">
        <v>2</v>
      </c>
      <c r="K63" s="297" t="s">
        <v>2</v>
      </c>
      <c r="L63" s="297" t="s">
        <v>437</v>
      </c>
      <c r="M63" s="297" t="s">
        <v>442</v>
      </c>
      <c r="N63" s="593" t="s">
        <v>440</v>
      </c>
      <c r="O63" s="592" t="s">
        <v>439</v>
      </c>
      <c r="P63" s="297" t="s">
        <v>2</v>
      </c>
      <c r="Q63" s="297" t="s">
        <v>5</v>
      </c>
      <c r="R63" s="297" t="s">
        <v>438</v>
      </c>
      <c r="S63" s="297" t="s">
        <v>2</v>
      </c>
      <c r="T63" s="297" t="s">
        <v>441</v>
      </c>
      <c r="U63" s="297" t="s">
        <v>2</v>
      </c>
      <c r="V63" s="297" t="s">
        <v>452</v>
      </c>
      <c r="W63" s="297" t="s">
        <v>453</v>
      </c>
      <c r="X63" s="297" t="s">
        <v>454</v>
      </c>
      <c r="Y63" s="297" t="s">
        <v>2</v>
      </c>
      <c r="Z63" s="297" t="s">
        <v>5</v>
      </c>
      <c r="AA63" s="297" t="s">
        <v>468</v>
      </c>
      <c r="AB63" s="297" t="s">
        <v>2</v>
      </c>
      <c r="AC63" s="297" t="s">
        <v>2</v>
      </c>
      <c r="AD63" s="297" t="s">
        <v>441</v>
      </c>
      <c r="AE63" s="297" t="s">
        <v>440</v>
      </c>
      <c r="AF63" s="297" t="s">
        <v>457</v>
      </c>
      <c r="AG63" s="297" t="s">
        <v>452</v>
      </c>
      <c r="AH63" s="297" t="s">
        <v>2</v>
      </c>
    </row>
    <row r="64" spans="1:34" ht="15.75" x14ac:dyDescent="0.25">
      <c r="A64" s="301">
        <f t="shared" si="1"/>
        <v>43162</v>
      </c>
      <c r="B64" s="340" t="str">
        <f t="shared" si="2"/>
        <v>Сб</v>
      </c>
      <c r="C64" s="592" t="s">
        <v>2</v>
      </c>
      <c r="D64" s="297" t="s">
        <v>442</v>
      </c>
      <c r="E64" s="297" t="s">
        <v>437</v>
      </c>
      <c r="F64" s="297" t="s">
        <v>466</v>
      </c>
      <c r="G64" s="297" t="s">
        <v>439</v>
      </c>
      <c r="H64" s="593" t="s">
        <v>5</v>
      </c>
      <c r="I64" s="592" t="s">
        <v>2</v>
      </c>
      <c r="J64" s="297" t="s">
        <v>2</v>
      </c>
      <c r="K64" s="297" t="s">
        <v>440</v>
      </c>
      <c r="L64" s="297" t="s">
        <v>466</v>
      </c>
      <c r="M64" s="297" t="s">
        <v>467</v>
      </c>
      <c r="N64" s="593" t="s">
        <v>438</v>
      </c>
      <c r="O64" s="592" t="s">
        <v>2</v>
      </c>
      <c r="P64" s="587" t="s">
        <v>442</v>
      </c>
      <c r="Q64" s="297" t="s">
        <v>5</v>
      </c>
      <c r="R64" s="297" t="s">
        <v>2</v>
      </c>
      <c r="S64" s="297" t="s">
        <v>2</v>
      </c>
      <c r="T64" s="297" t="s">
        <v>2</v>
      </c>
      <c r="U64" s="297" t="s">
        <v>456</v>
      </c>
      <c r="V64" s="297" t="s">
        <v>2</v>
      </c>
      <c r="W64" s="297" t="s">
        <v>453</v>
      </c>
      <c r="X64" s="297" t="s">
        <v>2</v>
      </c>
      <c r="Y64" s="297" t="s">
        <v>456</v>
      </c>
      <c r="Z64" s="297" t="s">
        <v>453</v>
      </c>
      <c r="AA64" s="297" t="s">
        <v>458</v>
      </c>
      <c r="AB64" s="297" t="s">
        <v>2</v>
      </c>
      <c r="AC64" s="297" t="s">
        <v>2</v>
      </c>
      <c r="AD64" s="297" t="s">
        <v>442</v>
      </c>
      <c r="AE64" s="297" t="s">
        <v>440</v>
      </c>
      <c r="AF64" s="297" t="s">
        <v>457</v>
      </c>
      <c r="AG64" s="297" t="s">
        <v>2</v>
      </c>
      <c r="AH64" s="297" t="s">
        <v>2</v>
      </c>
    </row>
    <row r="65" spans="1:34" ht="16.5" thickBot="1" x14ac:dyDescent="0.3">
      <c r="A65" s="302">
        <f t="shared" si="1"/>
        <v>43163</v>
      </c>
      <c r="B65" s="341" t="str">
        <f t="shared" si="2"/>
        <v>Вс</v>
      </c>
      <c r="C65" s="594" t="s">
        <v>2</v>
      </c>
      <c r="D65" s="299" t="s">
        <v>442</v>
      </c>
      <c r="E65" s="299" t="s">
        <v>437</v>
      </c>
      <c r="F65" s="299" t="s">
        <v>441</v>
      </c>
      <c r="G65" s="299" t="s">
        <v>439</v>
      </c>
      <c r="H65" s="623" t="s">
        <v>2</v>
      </c>
      <c r="I65" s="594" t="s">
        <v>2</v>
      </c>
      <c r="J65" s="299" t="s">
        <v>466</v>
      </c>
      <c r="K65" s="299" t="s">
        <v>440</v>
      </c>
      <c r="L65" s="299" t="s">
        <v>441</v>
      </c>
      <c r="M65" s="299" t="s">
        <v>467</v>
      </c>
      <c r="N65" s="595" t="s">
        <v>438</v>
      </c>
      <c r="O65" s="594" t="s">
        <v>2</v>
      </c>
      <c r="P65" s="588" t="s">
        <v>467</v>
      </c>
      <c r="Q65" s="299" t="s">
        <v>2</v>
      </c>
      <c r="R65" s="299" t="s">
        <v>2</v>
      </c>
      <c r="S65" s="299" t="s">
        <v>437</v>
      </c>
      <c r="T65" s="299" t="s">
        <v>2</v>
      </c>
      <c r="U65" s="299" t="s">
        <v>456</v>
      </c>
      <c r="V65" s="299" t="s">
        <v>2</v>
      </c>
      <c r="W65" s="299" t="s">
        <v>453</v>
      </c>
      <c r="X65" s="299" t="s">
        <v>5</v>
      </c>
      <c r="Y65" s="299" t="s">
        <v>456</v>
      </c>
      <c r="Z65" s="299" t="s">
        <v>452</v>
      </c>
      <c r="AA65" s="299" t="s">
        <v>2</v>
      </c>
      <c r="AB65" s="299" t="s">
        <v>2</v>
      </c>
      <c r="AC65" s="299" t="s">
        <v>440</v>
      </c>
      <c r="AD65" s="299" t="s">
        <v>2</v>
      </c>
      <c r="AE65" s="299" t="s">
        <v>442</v>
      </c>
      <c r="AF65" s="299" t="s">
        <v>2</v>
      </c>
      <c r="AG65" s="299" t="s">
        <v>2</v>
      </c>
      <c r="AH65" s="299" t="s">
        <v>2</v>
      </c>
    </row>
    <row r="66" spans="1:34" x14ac:dyDescent="0.3">
      <c r="A66" s="300">
        <f t="shared" si="1"/>
        <v>43164</v>
      </c>
      <c r="B66" s="338" t="str">
        <f t="shared" si="2"/>
        <v>Пн</v>
      </c>
      <c r="C66" s="600" t="s">
        <v>437</v>
      </c>
      <c r="D66" s="303" t="s">
        <v>5</v>
      </c>
      <c r="E66" s="303" t="s">
        <v>438</v>
      </c>
      <c r="F66" s="303" t="s">
        <v>468</v>
      </c>
      <c r="G66" s="294" t="s">
        <v>2</v>
      </c>
      <c r="H66" s="591" t="s">
        <v>2</v>
      </c>
      <c r="I66" s="590" t="s">
        <v>440</v>
      </c>
      <c r="J66" s="294" t="s">
        <v>441</v>
      </c>
      <c r="K66" s="294" t="s">
        <v>466</v>
      </c>
      <c r="L66" s="294" t="s">
        <v>439</v>
      </c>
      <c r="M66" s="294" t="s">
        <v>2</v>
      </c>
      <c r="N66" s="591" t="s">
        <v>2</v>
      </c>
      <c r="O66" s="590" t="s">
        <v>440</v>
      </c>
      <c r="P66" s="294" t="s">
        <v>5</v>
      </c>
      <c r="Q66" s="294" t="s">
        <v>2</v>
      </c>
      <c r="R66" s="294" t="s">
        <v>438</v>
      </c>
      <c r="S66" s="294" t="s">
        <v>437</v>
      </c>
      <c r="T66" s="294" t="s">
        <v>441</v>
      </c>
      <c r="U66" s="294" t="s">
        <v>2</v>
      </c>
      <c r="V66" s="294" t="s">
        <v>456</v>
      </c>
      <c r="W66" s="294" t="s">
        <v>2</v>
      </c>
      <c r="X66" s="294" t="s">
        <v>2</v>
      </c>
      <c r="Y66" s="294" t="s">
        <v>455</v>
      </c>
      <c r="Z66" s="294" t="s">
        <v>2</v>
      </c>
      <c r="AA66" s="294" t="s">
        <v>2</v>
      </c>
      <c r="AB66" s="294" t="s">
        <v>2</v>
      </c>
      <c r="AC66" s="294" t="s">
        <v>440</v>
      </c>
      <c r="AD66" s="294" t="s">
        <v>2</v>
      </c>
      <c r="AE66" s="294" t="s">
        <v>2</v>
      </c>
      <c r="AF66" s="294" t="s">
        <v>457</v>
      </c>
      <c r="AG66" s="294" t="s">
        <v>437</v>
      </c>
      <c r="AH66" s="294" t="s">
        <v>2</v>
      </c>
    </row>
    <row r="67" spans="1:34" x14ac:dyDescent="0.3">
      <c r="A67" s="301">
        <f t="shared" si="1"/>
        <v>43165</v>
      </c>
      <c r="B67" s="339" t="str">
        <f t="shared" si="2"/>
        <v>Вт</v>
      </c>
      <c r="C67" s="592" t="s">
        <v>440</v>
      </c>
      <c r="D67" s="297" t="s">
        <v>439</v>
      </c>
      <c r="E67" s="297" t="s">
        <v>466</v>
      </c>
      <c r="F67" s="297" t="s">
        <v>2</v>
      </c>
      <c r="G67" s="297" t="s">
        <v>2</v>
      </c>
      <c r="H67" s="593" t="s">
        <v>437</v>
      </c>
      <c r="I67" s="592" t="s">
        <v>438</v>
      </c>
      <c r="J67" s="297" t="s">
        <v>468</v>
      </c>
      <c r="K67" s="297" t="s">
        <v>439</v>
      </c>
      <c r="L67" s="297" t="s">
        <v>2</v>
      </c>
      <c r="M67" s="297" t="s">
        <v>2</v>
      </c>
      <c r="N67" s="593" t="s">
        <v>5</v>
      </c>
      <c r="O67" s="592" t="s">
        <v>440</v>
      </c>
      <c r="P67" s="297" t="s">
        <v>439</v>
      </c>
      <c r="Q67" s="297" t="s">
        <v>5</v>
      </c>
      <c r="R67" s="297" t="s">
        <v>438</v>
      </c>
      <c r="S67" s="297" t="s">
        <v>440</v>
      </c>
      <c r="T67" s="297" t="s">
        <v>441</v>
      </c>
      <c r="U67" s="297" t="s">
        <v>2</v>
      </c>
      <c r="V67" s="297" t="s">
        <v>452</v>
      </c>
      <c r="W67" s="297" t="s">
        <v>2</v>
      </c>
      <c r="X67" s="297" t="s">
        <v>2</v>
      </c>
      <c r="Y67" s="297" t="s">
        <v>455</v>
      </c>
      <c r="Z67" s="297" t="s">
        <v>2</v>
      </c>
      <c r="AA67" s="297" t="s">
        <v>2</v>
      </c>
      <c r="AB67" s="297" t="s">
        <v>2</v>
      </c>
      <c r="AC67" s="297" t="s">
        <v>440</v>
      </c>
      <c r="AD67" s="297" t="s">
        <v>2</v>
      </c>
      <c r="AE67" s="297" t="s">
        <v>2</v>
      </c>
      <c r="AF67" s="297" t="s">
        <v>2</v>
      </c>
      <c r="AG67" s="297" t="s">
        <v>437</v>
      </c>
      <c r="AH67" s="297" t="s">
        <v>2</v>
      </c>
    </row>
    <row r="68" spans="1:34" ht="15.75" x14ac:dyDescent="0.25">
      <c r="A68" s="301">
        <f t="shared" si="1"/>
        <v>43166</v>
      </c>
      <c r="B68" s="340" t="str">
        <f t="shared" si="2"/>
        <v>Ср</v>
      </c>
      <c r="C68" s="592" t="s">
        <v>438</v>
      </c>
      <c r="D68" s="297" t="s">
        <v>439</v>
      </c>
      <c r="E68" s="297" t="s">
        <v>2</v>
      </c>
      <c r="F68" s="297" t="s">
        <v>2</v>
      </c>
      <c r="G68" s="297" t="s">
        <v>440</v>
      </c>
      <c r="H68" s="593" t="s">
        <v>467</v>
      </c>
      <c r="I68" s="592" t="s">
        <v>5</v>
      </c>
      <c r="J68" s="297" t="s">
        <v>468</v>
      </c>
      <c r="K68" s="297" t="s">
        <v>2</v>
      </c>
      <c r="L68" s="297" t="s">
        <v>2</v>
      </c>
      <c r="M68" s="297" t="s">
        <v>437</v>
      </c>
      <c r="N68" s="593" t="s">
        <v>439</v>
      </c>
      <c r="O68" s="592" t="s">
        <v>438</v>
      </c>
      <c r="P68" s="297" t="s">
        <v>439</v>
      </c>
      <c r="Q68" s="297" t="s">
        <v>5</v>
      </c>
      <c r="R68" s="297" t="s">
        <v>438</v>
      </c>
      <c r="S68" s="297" t="s">
        <v>438</v>
      </c>
      <c r="T68" s="297" t="s">
        <v>441</v>
      </c>
      <c r="U68" s="297" t="s">
        <v>456</v>
      </c>
      <c r="V68" s="297" t="s">
        <v>2</v>
      </c>
      <c r="W68" s="297" t="s">
        <v>2</v>
      </c>
      <c r="X68" s="297" t="s">
        <v>2</v>
      </c>
      <c r="Y68" s="297" t="s">
        <v>455</v>
      </c>
      <c r="Z68" s="297" t="s">
        <v>2</v>
      </c>
      <c r="AA68" s="297" t="s">
        <v>457</v>
      </c>
      <c r="AB68" s="297" t="s">
        <v>456</v>
      </c>
      <c r="AC68" s="297" t="s">
        <v>442</v>
      </c>
      <c r="AD68" s="297" t="s">
        <v>437</v>
      </c>
      <c r="AE68" s="297" t="s">
        <v>2</v>
      </c>
      <c r="AF68" s="297" t="s">
        <v>457</v>
      </c>
      <c r="AG68" s="297" t="s">
        <v>2</v>
      </c>
      <c r="AH68" s="297" t="s">
        <v>2</v>
      </c>
    </row>
    <row r="69" spans="1:34" ht="15.75" x14ac:dyDescent="0.25">
      <c r="A69" s="301">
        <f t="shared" si="1"/>
        <v>43167</v>
      </c>
      <c r="B69" s="340" t="str">
        <f t="shared" si="2"/>
        <v>Чт</v>
      </c>
      <c r="C69" s="592" t="s">
        <v>438</v>
      </c>
      <c r="D69" s="297" t="s">
        <v>2</v>
      </c>
      <c r="E69" s="297" t="s">
        <v>2</v>
      </c>
      <c r="F69" s="297" t="s">
        <v>467</v>
      </c>
      <c r="G69" s="297" t="s">
        <v>440</v>
      </c>
      <c r="H69" s="593" t="s">
        <v>439</v>
      </c>
      <c r="I69" s="592" t="s">
        <v>5</v>
      </c>
      <c r="J69" s="297" t="s">
        <v>2</v>
      </c>
      <c r="K69" s="297" t="s">
        <v>2</v>
      </c>
      <c r="L69" s="297" t="s">
        <v>442</v>
      </c>
      <c r="M69" s="297" t="s">
        <v>437</v>
      </c>
      <c r="N69" s="593" t="s">
        <v>439</v>
      </c>
      <c r="O69" s="592" t="s">
        <v>438</v>
      </c>
      <c r="P69" s="297" t="s">
        <v>2</v>
      </c>
      <c r="Q69" s="297" t="s">
        <v>439</v>
      </c>
      <c r="R69" s="297" t="s">
        <v>438</v>
      </c>
      <c r="S69" s="297" t="s">
        <v>438</v>
      </c>
      <c r="T69" s="297" t="s">
        <v>441</v>
      </c>
      <c r="U69" s="297" t="s">
        <v>456</v>
      </c>
      <c r="V69" s="297" t="s">
        <v>2</v>
      </c>
      <c r="W69" s="297" t="s">
        <v>2</v>
      </c>
      <c r="X69" s="297" t="s">
        <v>2</v>
      </c>
      <c r="Y69" s="297" t="s">
        <v>2</v>
      </c>
      <c r="Z69" s="297" t="s">
        <v>2</v>
      </c>
      <c r="AA69" s="297" t="s">
        <v>458</v>
      </c>
      <c r="AB69" s="297" t="s">
        <v>456</v>
      </c>
      <c r="AC69" s="297" t="s">
        <v>467</v>
      </c>
      <c r="AD69" s="297" t="s">
        <v>437</v>
      </c>
      <c r="AE69" s="297" t="s">
        <v>437</v>
      </c>
      <c r="AF69" s="297" t="s">
        <v>2</v>
      </c>
      <c r="AG69" s="297" t="s">
        <v>458</v>
      </c>
      <c r="AH69" s="297" t="s">
        <v>2</v>
      </c>
    </row>
    <row r="70" spans="1:34" ht="15.75" x14ac:dyDescent="0.25">
      <c r="A70" s="301">
        <f t="shared" si="1"/>
        <v>43168</v>
      </c>
      <c r="B70" s="340" t="str">
        <f t="shared" si="2"/>
        <v>Пт</v>
      </c>
      <c r="C70" s="592" t="s">
        <v>2</v>
      </c>
      <c r="D70" s="297" t="s">
        <v>2</v>
      </c>
      <c r="E70" s="297" t="s">
        <v>466</v>
      </c>
      <c r="F70" s="297" t="s">
        <v>468</v>
      </c>
      <c r="G70" s="297" t="s">
        <v>441</v>
      </c>
      <c r="H70" s="593" t="s">
        <v>439</v>
      </c>
      <c r="I70" s="592" t="s">
        <v>2</v>
      </c>
      <c r="J70" s="297" t="s">
        <v>2</v>
      </c>
      <c r="K70" s="297" t="s">
        <v>437</v>
      </c>
      <c r="L70" s="297" t="s">
        <v>442</v>
      </c>
      <c r="M70" s="297" t="s">
        <v>440</v>
      </c>
      <c r="N70" s="593" t="s">
        <v>439</v>
      </c>
      <c r="O70" s="592" t="s">
        <v>2</v>
      </c>
      <c r="P70" s="297" t="s">
        <v>2</v>
      </c>
      <c r="Q70" s="297" t="s">
        <v>439</v>
      </c>
      <c r="R70" s="297" t="s">
        <v>438</v>
      </c>
      <c r="S70" s="297" t="s">
        <v>2</v>
      </c>
      <c r="T70" s="297" t="s">
        <v>441</v>
      </c>
      <c r="U70" s="297" t="s">
        <v>2</v>
      </c>
      <c r="V70" s="297" t="s">
        <v>456</v>
      </c>
      <c r="W70" s="297" t="s">
        <v>453</v>
      </c>
      <c r="X70" s="297" t="s">
        <v>454</v>
      </c>
      <c r="Y70" s="297" t="s">
        <v>2</v>
      </c>
      <c r="Z70" s="297" t="s">
        <v>5</v>
      </c>
      <c r="AA70" s="297" t="s">
        <v>468</v>
      </c>
      <c r="AB70" s="297" t="s">
        <v>2</v>
      </c>
      <c r="AC70" s="297" t="s">
        <v>2</v>
      </c>
      <c r="AD70" s="297" t="s">
        <v>441</v>
      </c>
      <c r="AE70" s="297" t="s">
        <v>440</v>
      </c>
      <c r="AF70" s="297" t="s">
        <v>457</v>
      </c>
      <c r="AG70" s="297" t="s">
        <v>452</v>
      </c>
      <c r="AH70" s="297" t="s">
        <v>2</v>
      </c>
    </row>
    <row r="71" spans="1:34" ht="15.75" x14ac:dyDescent="0.25">
      <c r="A71" s="301">
        <f t="shared" si="1"/>
        <v>43169</v>
      </c>
      <c r="B71" s="340" t="str">
        <f t="shared" si="2"/>
        <v>Сб</v>
      </c>
      <c r="C71" s="297" t="s">
        <v>442</v>
      </c>
      <c r="D71" s="297" t="s">
        <v>437</v>
      </c>
      <c r="E71" s="297" t="s">
        <v>466</v>
      </c>
      <c r="F71" s="297" t="s">
        <v>439</v>
      </c>
      <c r="G71" s="297" t="s">
        <v>5</v>
      </c>
      <c r="H71" s="593" t="s">
        <v>2</v>
      </c>
      <c r="I71" s="592" t="s">
        <v>2</v>
      </c>
      <c r="J71" s="297" t="s">
        <v>440</v>
      </c>
      <c r="K71" s="297" t="s">
        <v>466</v>
      </c>
      <c r="L71" s="297" t="s">
        <v>467</v>
      </c>
      <c r="M71" s="297" t="s">
        <v>438</v>
      </c>
      <c r="N71" s="593" t="s">
        <v>2</v>
      </c>
      <c r="O71" s="592" t="s">
        <v>442</v>
      </c>
      <c r="P71" s="297" t="s">
        <v>438</v>
      </c>
      <c r="Q71" s="297" t="s">
        <v>2</v>
      </c>
      <c r="R71" s="297" t="s">
        <v>2</v>
      </c>
      <c r="S71" s="297" t="s">
        <v>2</v>
      </c>
      <c r="T71" s="297" t="s">
        <v>2</v>
      </c>
      <c r="U71" s="297" t="s">
        <v>2</v>
      </c>
      <c r="V71" s="297" t="s">
        <v>452</v>
      </c>
      <c r="W71" s="297" t="s">
        <v>453</v>
      </c>
      <c r="X71" s="297" t="s">
        <v>2</v>
      </c>
      <c r="Y71" s="297" t="s">
        <v>456</v>
      </c>
      <c r="Z71" s="297" t="s">
        <v>453</v>
      </c>
      <c r="AA71" s="297" t="s">
        <v>458</v>
      </c>
      <c r="AB71" s="297" t="s">
        <v>2</v>
      </c>
      <c r="AC71" s="297" t="s">
        <v>2</v>
      </c>
      <c r="AD71" s="297" t="s">
        <v>442</v>
      </c>
      <c r="AE71" s="297" t="s">
        <v>440</v>
      </c>
      <c r="AF71" s="297" t="s">
        <v>457</v>
      </c>
      <c r="AG71" s="297" t="s">
        <v>2</v>
      </c>
      <c r="AH71" s="297" t="s">
        <v>2</v>
      </c>
    </row>
    <row r="72" spans="1:34" ht="16.5" thickBot="1" x14ac:dyDescent="0.3">
      <c r="A72" s="302">
        <f t="shared" ref="A72:A135" si="3">A71+1</f>
        <v>43170</v>
      </c>
      <c r="B72" s="341" t="str">
        <f t="shared" si="2"/>
        <v>Вс</v>
      </c>
      <c r="C72" s="594" t="s">
        <v>442</v>
      </c>
      <c r="D72" s="299" t="s">
        <v>437</v>
      </c>
      <c r="E72" s="299" t="s">
        <v>441</v>
      </c>
      <c r="F72" s="299" t="s">
        <v>439</v>
      </c>
      <c r="G72" s="299" t="s">
        <v>2</v>
      </c>
      <c r="H72" s="623" t="s">
        <v>2</v>
      </c>
      <c r="I72" s="594" t="s">
        <v>466</v>
      </c>
      <c r="J72" s="299" t="s">
        <v>440</v>
      </c>
      <c r="K72" s="299" t="s">
        <v>441</v>
      </c>
      <c r="L72" s="299" t="s">
        <v>467</v>
      </c>
      <c r="M72" s="299" t="s">
        <v>438</v>
      </c>
      <c r="N72" s="595" t="s">
        <v>2</v>
      </c>
      <c r="O72" s="594" t="s">
        <v>467</v>
      </c>
      <c r="P72" s="299" t="s">
        <v>438</v>
      </c>
      <c r="Q72" s="299" t="s">
        <v>2</v>
      </c>
      <c r="R72" s="299" t="s">
        <v>2</v>
      </c>
      <c r="S72" s="299" t="s">
        <v>437</v>
      </c>
      <c r="T72" s="299" t="s">
        <v>2</v>
      </c>
      <c r="U72" s="299" t="s">
        <v>456</v>
      </c>
      <c r="V72" s="299" t="s">
        <v>2</v>
      </c>
      <c r="W72" s="299" t="s">
        <v>453</v>
      </c>
      <c r="X72" s="299" t="s">
        <v>5</v>
      </c>
      <c r="Y72" s="299" t="s">
        <v>456</v>
      </c>
      <c r="Z72" s="299" t="s">
        <v>452</v>
      </c>
      <c r="AA72" s="299" t="s">
        <v>2</v>
      </c>
      <c r="AB72" s="299" t="s">
        <v>2</v>
      </c>
      <c r="AC72" s="299" t="s">
        <v>440</v>
      </c>
      <c r="AD72" s="299" t="s">
        <v>2</v>
      </c>
      <c r="AE72" s="299" t="s">
        <v>442</v>
      </c>
      <c r="AF72" s="299" t="s">
        <v>2</v>
      </c>
      <c r="AG72" s="299" t="s">
        <v>2</v>
      </c>
      <c r="AH72" s="299" t="s">
        <v>2</v>
      </c>
    </row>
    <row r="73" spans="1:34" x14ac:dyDescent="0.3">
      <c r="A73" s="300">
        <f t="shared" si="3"/>
        <v>43171</v>
      </c>
      <c r="B73" s="338" t="str">
        <f t="shared" si="2"/>
        <v>Пн</v>
      </c>
      <c r="C73" s="600" t="s">
        <v>5</v>
      </c>
      <c r="D73" s="303" t="s">
        <v>438</v>
      </c>
      <c r="E73" s="303" t="s">
        <v>468</v>
      </c>
      <c r="F73" s="303" t="s">
        <v>2</v>
      </c>
      <c r="G73" s="294" t="s">
        <v>2</v>
      </c>
      <c r="H73" s="591" t="s">
        <v>437</v>
      </c>
      <c r="I73" s="590" t="s">
        <v>441</v>
      </c>
      <c r="J73" s="294" t="s">
        <v>466</v>
      </c>
      <c r="K73" s="294" t="s">
        <v>439</v>
      </c>
      <c r="L73" s="294" t="s">
        <v>2</v>
      </c>
      <c r="M73" s="294" t="s">
        <v>2</v>
      </c>
      <c r="N73" s="591" t="s">
        <v>440</v>
      </c>
      <c r="O73" s="590" t="s">
        <v>5</v>
      </c>
      <c r="P73" s="294" t="s">
        <v>438</v>
      </c>
      <c r="Q73" s="587" t="s">
        <v>467</v>
      </c>
      <c r="R73" s="294" t="s">
        <v>438</v>
      </c>
      <c r="S73" s="294" t="s">
        <v>437</v>
      </c>
      <c r="T73" s="294" t="s">
        <v>441</v>
      </c>
      <c r="U73" s="294" t="s">
        <v>456</v>
      </c>
      <c r="V73" s="294" t="s">
        <v>2</v>
      </c>
      <c r="W73" s="294" t="s">
        <v>2</v>
      </c>
      <c r="X73" s="294" t="s">
        <v>2</v>
      </c>
      <c r="Y73" s="294" t="s">
        <v>455</v>
      </c>
      <c r="Z73" s="294" t="s">
        <v>2</v>
      </c>
      <c r="AA73" s="294" t="s">
        <v>2</v>
      </c>
      <c r="AB73" s="294" t="s">
        <v>2</v>
      </c>
      <c r="AC73" s="294" t="s">
        <v>440</v>
      </c>
      <c r="AD73" s="294" t="s">
        <v>2</v>
      </c>
      <c r="AE73" s="294" t="s">
        <v>2</v>
      </c>
      <c r="AF73" s="294" t="s">
        <v>457</v>
      </c>
      <c r="AG73" s="294" t="s">
        <v>437</v>
      </c>
      <c r="AH73" s="294" t="s">
        <v>2</v>
      </c>
    </row>
    <row r="74" spans="1:34" x14ac:dyDescent="0.3">
      <c r="A74" s="301">
        <f t="shared" si="3"/>
        <v>43172</v>
      </c>
      <c r="B74" s="339" t="str">
        <f t="shared" si="2"/>
        <v>Вт</v>
      </c>
      <c r="C74" s="592" t="s">
        <v>439</v>
      </c>
      <c r="D74" s="297" t="s">
        <v>466</v>
      </c>
      <c r="E74" s="297" t="s">
        <v>2</v>
      </c>
      <c r="F74" s="297" t="s">
        <v>2</v>
      </c>
      <c r="G74" s="297" t="s">
        <v>437</v>
      </c>
      <c r="H74" s="593" t="s">
        <v>440</v>
      </c>
      <c r="I74" s="592" t="s">
        <v>468</v>
      </c>
      <c r="J74" s="297" t="s">
        <v>439</v>
      </c>
      <c r="K74" s="297" t="s">
        <v>2</v>
      </c>
      <c r="L74" s="297" t="s">
        <v>2</v>
      </c>
      <c r="M74" s="297" t="s">
        <v>5</v>
      </c>
      <c r="N74" s="593" t="s">
        <v>438</v>
      </c>
      <c r="O74" s="592" t="s">
        <v>439</v>
      </c>
      <c r="P74" s="297" t="s">
        <v>441</v>
      </c>
      <c r="Q74" s="587" t="s">
        <v>467</v>
      </c>
      <c r="R74" s="297" t="s">
        <v>438</v>
      </c>
      <c r="S74" s="297" t="s">
        <v>440</v>
      </c>
      <c r="T74" s="297" t="s">
        <v>441</v>
      </c>
      <c r="U74" s="297" t="s">
        <v>2</v>
      </c>
      <c r="V74" s="297" t="s">
        <v>456</v>
      </c>
      <c r="W74" s="297" t="s">
        <v>2</v>
      </c>
      <c r="X74" s="297" t="s">
        <v>2</v>
      </c>
      <c r="Y74" s="297" t="s">
        <v>455</v>
      </c>
      <c r="Z74" s="297" t="s">
        <v>2</v>
      </c>
      <c r="AA74" s="297" t="s">
        <v>2</v>
      </c>
      <c r="AB74" s="297" t="s">
        <v>2</v>
      </c>
      <c r="AC74" s="297" t="s">
        <v>440</v>
      </c>
      <c r="AD74" s="297" t="s">
        <v>2</v>
      </c>
      <c r="AE74" s="297" t="s">
        <v>2</v>
      </c>
      <c r="AF74" s="297" t="s">
        <v>2</v>
      </c>
      <c r="AG74" s="297" t="s">
        <v>437</v>
      </c>
      <c r="AH74" s="297" t="s">
        <v>2</v>
      </c>
    </row>
    <row r="75" spans="1:34" ht="15.75" x14ac:dyDescent="0.25">
      <c r="A75" s="301">
        <f t="shared" si="3"/>
        <v>43173</v>
      </c>
      <c r="B75" s="340" t="str">
        <f t="shared" si="2"/>
        <v>Ср</v>
      </c>
      <c r="C75" s="592" t="s">
        <v>439</v>
      </c>
      <c r="D75" s="297" t="s">
        <v>2</v>
      </c>
      <c r="E75" s="297" t="s">
        <v>2</v>
      </c>
      <c r="F75" s="297" t="s">
        <v>440</v>
      </c>
      <c r="G75" s="297" t="s">
        <v>467</v>
      </c>
      <c r="H75" s="593" t="s">
        <v>438</v>
      </c>
      <c r="I75" s="592" t="s">
        <v>468</v>
      </c>
      <c r="J75" s="297" t="s">
        <v>2</v>
      </c>
      <c r="K75" s="297" t="s">
        <v>2</v>
      </c>
      <c r="L75" s="297" t="s">
        <v>437</v>
      </c>
      <c r="M75" s="297" t="s">
        <v>439</v>
      </c>
      <c r="N75" s="593" t="s">
        <v>5</v>
      </c>
      <c r="O75" s="592" t="s">
        <v>439</v>
      </c>
      <c r="P75" s="297" t="s">
        <v>2</v>
      </c>
      <c r="Q75" s="587" t="s">
        <v>467</v>
      </c>
      <c r="R75" s="297" t="s">
        <v>438</v>
      </c>
      <c r="S75" s="297" t="s">
        <v>438</v>
      </c>
      <c r="T75" s="297" t="s">
        <v>441</v>
      </c>
      <c r="U75" s="297" t="s">
        <v>2</v>
      </c>
      <c r="V75" s="297" t="s">
        <v>452</v>
      </c>
      <c r="W75" s="297" t="s">
        <v>2</v>
      </c>
      <c r="X75" s="297" t="s">
        <v>2</v>
      </c>
      <c r="Y75" s="297" t="s">
        <v>455</v>
      </c>
      <c r="Z75" s="297" t="s">
        <v>2</v>
      </c>
      <c r="AA75" s="297" t="s">
        <v>457</v>
      </c>
      <c r="AB75" s="297" t="s">
        <v>456</v>
      </c>
      <c r="AC75" s="297" t="s">
        <v>442</v>
      </c>
      <c r="AD75" s="297" t="s">
        <v>437</v>
      </c>
      <c r="AE75" s="297" t="s">
        <v>2</v>
      </c>
      <c r="AF75" s="297" t="s">
        <v>457</v>
      </c>
      <c r="AG75" s="297" t="s">
        <v>2</v>
      </c>
      <c r="AH75" s="297" t="s">
        <v>2</v>
      </c>
    </row>
    <row r="76" spans="1:34" ht="15.75" x14ac:dyDescent="0.25">
      <c r="A76" s="301">
        <f t="shared" si="3"/>
        <v>43174</v>
      </c>
      <c r="B76" s="340" t="str">
        <f t="shared" si="2"/>
        <v>Чт</v>
      </c>
      <c r="C76" s="592" t="s">
        <v>2</v>
      </c>
      <c r="D76" s="297" t="s">
        <v>2</v>
      </c>
      <c r="E76" s="297" t="s">
        <v>467</v>
      </c>
      <c r="F76" s="297" t="s">
        <v>440</v>
      </c>
      <c r="G76" s="297" t="s">
        <v>439</v>
      </c>
      <c r="H76" s="593" t="s">
        <v>438</v>
      </c>
      <c r="I76" s="592" t="s">
        <v>2</v>
      </c>
      <c r="J76" s="297" t="s">
        <v>2</v>
      </c>
      <c r="K76" s="297" t="s">
        <v>442</v>
      </c>
      <c r="L76" s="297" t="s">
        <v>437</v>
      </c>
      <c r="M76" s="297" t="s">
        <v>439</v>
      </c>
      <c r="N76" s="593" t="s">
        <v>5</v>
      </c>
      <c r="O76" s="592" t="s">
        <v>2</v>
      </c>
      <c r="P76" s="297" t="s">
        <v>2</v>
      </c>
      <c r="Q76" s="587" t="s">
        <v>467</v>
      </c>
      <c r="R76" s="297" t="s">
        <v>438</v>
      </c>
      <c r="S76" s="297" t="s">
        <v>438</v>
      </c>
      <c r="T76" s="297" t="s">
        <v>441</v>
      </c>
      <c r="U76" s="297" t="s">
        <v>456</v>
      </c>
      <c r="V76" s="297" t="s">
        <v>2</v>
      </c>
      <c r="W76" s="297" t="s">
        <v>2</v>
      </c>
      <c r="X76" s="297" t="s">
        <v>2</v>
      </c>
      <c r="Y76" s="297" t="s">
        <v>2</v>
      </c>
      <c r="Z76" s="297" t="s">
        <v>2</v>
      </c>
      <c r="AA76" s="297" t="s">
        <v>458</v>
      </c>
      <c r="AB76" s="297" t="s">
        <v>456</v>
      </c>
      <c r="AC76" s="297" t="s">
        <v>467</v>
      </c>
      <c r="AD76" s="297" t="s">
        <v>437</v>
      </c>
      <c r="AE76" s="297" t="s">
        <v>437</v>
      </c>
      <c r="AF76" s="297" t="s">
        <v>2</v>
      </c>
      <c r="AG76" s="297" t="s">
        <v>458</v>
      </c>
      <c r="AH76" s="297" t="s">
        <v>2</v>
      </c>
    </row>
    <row r="77" spans="1:34" ht="15.75" x14ac:dyDescent="0.25">
      <c r="A77" s="301">
        <f t="shared" si="3"/>
        <v>43175</v>
      </c>
      <c r="B77" s="340" t="str">
        <f t="shared" si="2"/>
        <v>Пт</v>
      </c>
      <c r="C77" s="592" t="s">
        <v>2</v>
      </c>
      <c r="D77" s="297" t="s">
        <v>466</v>
      </c>
      <c r="E77" s="297" t="s">
        <v>468</v>
      </c>
      <c r="F77" s="297" t="s">
        <v>441</v>
      </c>
      <c r="G77" s="297" t="s">
        <v>439</v>
      </c>
      <c r="H77" s="593" t="s">
        <v>2</v>
      </c>
      <c r="I77" s="592" t="s">
        <v>2</v>
      </c>
      <c r="J77" s="297" t="s">
        <v>437</v>
      </c>
      <c r="K77" s="297" t="s">
        <v>442</v>
      </c>
      <c r="L77" s="297" t="s">
        <v>440</v>
      </c>
      <c r="M77" s="297" t="s">
        <v>439</v>
      </c>
      <c r="N77" s="593" t="s">
        <v>2</v>
      </c>
      <c r="O77" s="592" t="s">
        <v>2</v>
      </c>
      <c r="P77" s="297" t="s">
        <v>441</v>
      </c>
      <c r="Q77" s="297" t="s">
        <v>2</v>
      </c>
      <c r="R77" s="297" t="s">
        <v>438</v>
      </c>
      <c r="S77" s="297" t="s">
        <v>2</v>
      </c>
      <c r="T77" s="297" t="s">
        <v>441</v>
      </c>
      <c r="U77" s="297" t="s">
        <v>456</v>
      </c>
      <c r="V77" s="297" t="s">
        <v>2</v>
      </c>
      <c r="W77" s="297" t="s">
        <v>453</v>
      </c>
      <c r="X77" s="297" t="s">
        <v>454</v>
      </c>
      <c r="Y77" s="297" t="s">
        <v>2</v>
      </c>
      <c r="Z77" s="297" t="s">
        <v>5</v>
      </c>
      <c r="AA77" s="297" t="s">
        <v>468</v>
      </c>
      <c r="AB77" s="297" t="s">
        <v>2</v>
      </c>
      <c r="AC77" s="297" t="s">
        <v>2</v>
      </c>
      <c r="AD77" s="297" t="s">
        <v>441</v>
      </c>
      <c r="AE77" s="297" t="s">
        <v>440</v>
      </c>
      <c r="AF77" s="297" t="s">
        <v>457</v>
      </c>
      <c r="AG77" s="297" t="s">
        <v>452</v>
      </c>
      <c r="AH77" s="297" t="s">
        <v>2</v>
      </c>
    </row>
    <row r="78" spans="1:34" ht="15.75" x14ac:dyDescent="0.25">
      <c r="A78" s="301">
        <f t="shared" si="3"/>
        <v>43176</v>
      </c>
      <c r="B78" s="340" t="str">
        <f t="shared" si="2"/>
        <v>Сб</v>
      </c>
      <c r="C78" s="592" t="s">
        <v>437</v>
      </c>
      <c r="D78" s="297" t="s">
        <v>466</v>
      </c>
      <c r="E78" s="297" t="s">
        <v>439</v>
      </c>
      <c r="F78" s="297" t="s">
        <v>5</v>
      </c>
      <c r="G78" s="297" t="s">
        <v>2</v>
      </c>
      <c r="H78" s="297" t="s">
        <v>442</v>
      </c>
      <c r="I78" s="592" t="s">
        <v>440</v>
      </c>
      <c r="J78" s="297" t="s">
        <v>466</v>
      </c>
      <c r="K78" s="297" t="s">
        <v>467</v>
      </c>
      <c r="L78" s="297" t="s">
        <v>438</v>
      </c>
      <c r="M78" s="297" t="s">
        <v>2</v>
      </c>
      <c r="N78" s="593" t="s">
        <v>2</v>
      </c>
      <c r="O78" s="592" t="s">
        <v>440</v>
      </c>
      <c r="P78" s="297" t="s">
        <v>442</v>
      </c>
      <c r="Q78" s="297" t="s">
        <v>5</v>
      </c>
      <c r="R78" s="297" t="s">
        <v>2</v>
      </c>
      <c r="S78" s="297" t="s">
        <v>2</v>
      </c>
      <c r="T78" s="297" t="s">
        <v>2</v>
      </c>
      <c r="U78" s="297" t="s">
        <v>2</v>
      </c>
      <c r="V78" s="297" t="s">
        <v>456</v>
      </c>
      <c r="W78" s="297" t="s">
        <v>453</v>
      </c>
      <c r="X78" s="297" t="s">
        <v>2</v>
      </c>
      <c r="Y78" s="297" t="s">
        <v>456</v>
      </c>
      <c r="Z78" s="297" t="s">
        <v>453</v>
      </c>
      <c r="AA78" s="297" t="s">
        <v>458</v>
      </c>
      <c r="AB78" s="297" t="s">
        <v>2</v>
      </c>
      <c r="AC78" s="297" t="s">
        <v>2</v>
      </c>
      <c r="AD78" s="297" t="s">
        <v>442</v>
      </c>
      <c r="AE78" s="297" t="s">
        <v>440</v>
      </c>
      <c r="AF78" s="297" t="s">
        <v>457</v>
      </c>
      <c r="AG78" s="297" t="s">
        <v>2</v>
      </c>
      <c r="AH78" s="297" t="s">
        <v>2</v>
      </c>
    </row>
    <row r="79" spans="1:34" ht="16.5" thickBot="1" x14ac:dyDescent="0.3">
      <c r="A79" s="302">
        <f t="shared" si="3"/>
        <v>43177</v>
      </c>
      <c r="B79" s="341" t="str">
        <f t="shared" si="2"/>
        <v>Вс</v>
      </c>
      <c r="C79" s="594" t="s">
        <v>437</v>
      </c>
      <c r="D79" s="299" t="s">
        <v>441</v>
      </c>
      <c r="E79" s="299" t="s">
        <v>439</v>
      </c>
      <c r="F79" s="299" t="s">
        <v>2</v>
      </c>
      <c r="G79" s="299" t="s">
        <v>2</v>
      </c>
      <c r="H79" s="623" t="s">
        <v>442</v>
      </c>
      <c r="I79" s="594" t="s">
        <v>440</v>
      </c>
      <c r="J79" s="299" t="s">
        <v>441</v>
      </c>
      <c r="K79" s="299" t="s">
        <v>467</v>
      </c>
      <c r="L79" s="299" t="s">
        <v>438</v>
      </c>
      <c r="M79" s="299" t="s">
        <v>2</v>
      </c>
      <c r="N79" s="595" t="s">
        <v>466</v>
      </c>
      <c r="O79" s="594" t="s">
        <v>440</v>
      </c>
      <c r="P79" s="299" t="s">
        <v>442</v>
      </c>
      <c r="Q79" s="299" t="s">
        <v>5</v>
      </c>
      <c r="R79" s="299" t="s">
        <v>2</v>
      </c>
      <c r="S79" s="299" t="s">
        <v>437</v>
      </c>
      <c r="T79" s="299" t="s">
        <v>2</v>
      </c>
      <c r="U79" s="299" t="s">
        <v>2</v>
      </c>
      <c r="V79" s="299" t="s">
        <v>452</v>
      </c>
      <c r="W79" s="299" t="s">
        <v>453</v>
      </c>
      <c r="X79" s="299" t="s">
        <v>5</v>
      </c>
      <c r="Y79" s="299" t="s">
        <v>456</v>
      </c>
      <c r="Z79" s="299" t="s">
        <v>452</v>
      </c>
      <c r="AA79" s="299" t="s">
        <v>2</v>
      </c>
      <c r="AB79" s="299" t="s">
        <v>2</v>
      </c>
      <c r="AC79" s="299" t="s">
        <v>440</v>
      </c>
      <c r="AD79" s="299" t="s">
        <v>2</v>
      </c>
      <c r="AE79" s="299" t="s">
        <v>442</v>
      </c>
      <c r="AF79" s="299" t="s">
        <v>2</v>
      </c>
      <c r="AG79" s="299" t="s">
        <v>2</v>
      </c>
      <c r="AH79" s="299" t="s">
        <v>2</v>
      </c>
    </row>
    <row r="80" spans="1:34" x14ac:dyDescent="0.3">
      <c r="A80" s="300">
        <f t="shared" si="3"/>
        <v>43178</v>
      </c>
      <c r="B80" s="338" t="str">
        <f t="shared" si="2"/>
        <v>Пн</v>
      </c>
      <c r="C80" s="600" t="s">
        <v>438</v>
      </c>
      <c r="D80" s="303" t="s">
        <v>468</v>
      </c>
      <c r="E80" s="303" t="s">
        <v>2</v>
      </c>
      <c r="F80" s="303" t="s">
        <v>2</v>
      </c>
      <c r="G80" s="294" t="s">
        <v>437</v>
      </c>
      <c r="H80" s="591" t="s">
        <v>5</v>
      </c>
      <c r="I80" s="590" t="s">
        <v>466</v>
      </c>
      <c r="J80" s="294" t="s">
        <v>439</v>
      </c>
      <c r="K80" s="294" t="s">
        <v>2</v>
      </c>
      <c r="L80" s="294" t="s">
        <v>2</v>
      </c>
      <c r="M80" s="294" t="s">
        <v>440</v>
      </c>
      <c r="N80" s="591" t="s">
        <v>441</v>
      </c>
      <c r="O80" s="590" t="s">
        <v>438</v>
      </c>
      <c r="P80" s="587" t="s">
        <v>442</v>
      </c>
      <c r="Q80" s="294" t="s">
        <v>5</v>
      </c>
      <c r="R80" s="294" t="s">
        <v>438</v>
      </c>
      <c r="S80" s="294" t="s">
        <v>437</v>
      </c>
      <c r="T80" s="294" t="s">
        <v>441</v>
      </c>
      <c r="U80" s="294" t="s">
        <v>456</v>
      </c>
      <c r="V80" s="294" t="s">
        <v>2</v>
      </c>
      <c r="W80" s="294" t="s">
        <v>2</v>
      </c>
      <c r="X80" s="294" t="s">
        <v>2</v>
      </c>
      <c r="Y80" s="294" t="s">
        <v>455</v>
      </c>
      <c r="Z80" s="294" t="s">
        <v>2</v>
      </c>
      <c r="AA80" s="294" t="s">
        <v>2</v>
      </c>
      <c r="AB80" s="294" t="s">
        <v>2</v>
      </c>
      <c r="AC80" s="294" t="s">
        <v>440</v>
      </c>
      <c r="AD80" s="294" t="s">
        <v>2</v>
      </c>
      <c r="AE80" s="294" t="s">
        <v>2</v>
      </c>
      <c r="AF80" s="294" t="s">
        <v>457</v>
      </c>
      <c r="AG80" s="294" t="s">
        <v>437</v>
      </c>
      <c r="AH80" s="294" t="s">
        <v>2</v>
      </c>
    </row>
    <row r="81" spans="1:34" x14ac:dyDescent="0.3">
      <c r="A81" s="301">
        <f t="shared" si="3"/>
        <v>43179</v>
      </c>
      <c r="B81" s="339" t="str">
        <f t="shared" si="2"/>
        <v>Вт</v>
      </c>
      <c r="C81" s="592" t="s">
        <v>466</v>
      </c>
      <c r="D81" s="297" t="s">
        <v>2</v>
      </c>
      <c r="E81" s="297" t="s">
        <v>2</v>
      </c>
      <c r="F81" s="297" t="s">
        <v>437</v>
      </c>
      <c r="G81" s="297" t="s">
        <v>440</v>
      </c>
      <c r="H81" s="593" t="s">
        <v>439</v>
      </c>
      <c r="I81" s="592" t="s">
        <v>439</v>
      </c>
      <c r="J81" s="297" t="s">
        <v>2</v>
      </c>
      <c r="K81" s="297" t="s">
        <v>2</v>
      </c>
      <c r="L81" s="297" t="s">
        <v>5</v>
      </c>
      <c r="M81" s="297" t="s">
        <v>438</v>
      </c>
      <c r="N81" s="593" t="s">
        <v>468</v>
      </c>
      <c r="O81" s="592" t="s">
        <v>441</v>
      </c>
      <c r="P81" s="297" t="s">
        <v>2</v>
      </c>
      <c r="Q81" s="297" t="s">
        <v>439</v>
      </c>
      <c r="R81" s="297" t="s">
        <v>438</v>
      </c>
      <c r="S81" s="297" t="s">
        <v>440</v>
      </c>
      <c r="T81" s="297" t="s">
        <v>441</v>
      </c>
      <c r="U81" s="297" t="s">
        <v>456</v>
      </c>
      <c r="V81" s="297" t="s">
        <v>2</v>
      </c>
      <c r="W81" s="297" t="s">
        <v>2</v>
      </c>
      <c r="X81" s="297" t="s">
        <v>2</v>
      </c>
      <c r="Y81" s="297" t="s">
        <v>455</v>
      </c>
      <c r="Z81" s="297" t="s">
        <v>2</v>
      </c>
      <c r="AA81" s="297" t="s">
        <v>2</v>
      </c>
      <c r="AB81" s="297" t="s">
        <v>2</v>
      </c>
      <c r="AC81" s="297" t="s">
        <v>440</v>
      </c>
      <c r="AD81" s="297" t="s">
        <v>2</v>
      </c>
      <c r="AE81" s="297" t="s">
        <v>2</v>
      </c>
      <c r="AF81" s="297" t="s">
        <v>2</v>
      </c>
      <c r="AG81" s="297" t="s">
        <v>437</v>
      </c>
      <c r="AH81" s="297" t="s">
        <v>2</v>
      </c>
    </row>
    <row r="82" spans="1:34" ht="15.75" x14ac:dyDescent="0.25">
      <c r="A82" s="301">
        <f t="shared" si="3"/>
        <v>43180</v>
      </c>
      <c r="B82" s="340" t="str">
        <f t="shared" si="2"/>
        <v>Ср</v>
      </c>
      <c r="C82" s="592" t="s">
        <v>2</v>
      </c>
      <c r="D82" s="297" t="s">
        <v>2</v>
      </c>
      <c r="E82" s="297" t="s">
        <v>440</v>
      </c>
      <c r="F82" s="297" t="s">
        <v>467</v>
      </c>
      <c r="G82" s="297" t="s">
        <v>438</v>
      </c>
      <c r="H82" s="593" t="s">
        <v>439</v>
      </c>
      <c r="I82" s="592" t="s">
        <v>2</v>
      </c>
      <c r="J82" s="297" t="s">
        <v>2</v>
      </c>
      <c r="K82" s="297" t="s">
        <v>437</v>
      </c>
      <c r="L82" s="297" t="s">
        <v>439</v>
      </c>
      <c r="M82" s="297" t="s">
        <v>5</v>
      </c>
      <c r="N82" s="593" t="s">
        <v>468</v>
      </c>
      <c r="O82" s="592" t="s">
        <v>2</v>
      </c>
      <c r="P82" s="297" t="s">
        <v>2</v>
      </c>
      <c r="Q82" s="297" t="s">
        <v>439</v>
      </c>
      <c r="R82" s="297" t="s">
        <v>438</v>
      </c>
      <c r="S82" s="297" t="s">
        <v>438</v>
      </c>
      <c r="T82" s="297" t="s">
        <v>441</v>
      </c>
      <c r="U82" s="297" t="s">
        <v>2</v>
      </c>
      <c r="V82" s="297" t="s">
        <v>456</v>
      </c>
      <c r="W82" s="297" t="s">
        <v>2</v>
      </c>
      <c r="X82" s="297" t="s">
        <v>2</v>
      </c>
      <c r="Y82" s="297" t="s">
        <v>455</v>
      </c>
      <c r="Z82" s="297" t="s">
        <v>2</v>
      </c>
      <c r="AA82" s="297" t="s">
        <v>457</v>
      </c>
      <c r="AB82" s="297" t="s">
        <v>456</v>
      </c>
      <c r="AC82" s="297" t="s">
        <v>442</v>
      </c>
      <c r="AD82" s="297" t="s">
        <v>437</v>
      </c>
      <c r="AE82" s="297" t="s">
        <v>2</v>
      </c>
      <c r="AF82" s="297" t="s">
        <v>457</v>
      </c>
      <c r="AG82" s="297" t="s">
        <v>2</v>
      </c>
      <c r="AH82" s="297" t="s">
        <v>2</v>
      </c>
    </row>
    <row r="83" spans="1:34" ht="15.75" x14ac:dyDescent="0.25">
      <c r="A83" s="301">
        <f t="shared" si="3"/>
        <v>43181</v>
      </c>
      <c r="B83" s="340" t="str">
        <f t="shared" si="2"/>
        <v>Чт</v>
      </c>
      <c r="C83" s="592" t="s">
        <v>2</v>
      </c>
      <c r="D83" s="297" t="s">
        <v>467</v>
      </c>
      <c r="E83" s="297" t="s">
        <v>440</v>
      </c>
      <c r="F83" s="297" t="s">
        <v>439</v>
      </c>
      <c r="G83" s="297" t="s">
        <v>438</v>
      </c>
      <c r="H83" s="593" t="s">
        <v>2</v>
      </c>
      <c r="I83" s="592" t="s">
        <v>2</v>
      </c>
      <c r="J83" s="297" t="s">
        <v>442</v>
      </c>
      <c r="K83" s="297" t="s">
        <v>437</v>
      </c>
      <c r="L83" s="297" t="s">
        <v>439</v>
      </c>
      <c r="M83" s="297" t="s">
        <v>5</v>
      </c>
      <c r="N83" s="593" t="s">
        <v>2</v>
      </c>
      <c r="O83" s="592" t="s">
        <v>2</v>
      </c>
      <c r="P83" s="297" t="s">
        <v>441</v>
      </c>
      <c r="Q83" s="297" t="s">
        <v>2</v>
      </c>
      <c r="R83" s="297" t="s">
        <v>438</v>
      </c>
      <c r="S83" s="297" t="s">
        <v>438</v>
      </c>
      <c r="T83" s="297" t="s">
        <v>441</v>
      </c>
      <c r="U83" s="297" t="s">
        <v>2</v>
      </c>
      <c r="V83" s="297" t="s">
        <v>452</v>
      </c>
      <c r="W83" s="297" t="s">
        <v>2</v>
      </c>
      <c r="X83" s="297" t="s">
        <v>2</v>
      </c>
      <c r="Y83" s="297" t="s">
        <v>2</v>
      </c>
      <c r="Z83" s="297" t="s">
        <v>2</v>
      </c>
      <c r="AA83" s="297" t="s">
        <v>458</v>
      </c>
      <c r="AB83" s="297" t="s">
        <v>456</v>
      </c>
      <c r="AC83" s="297" t="s">
        <v>467</v>
      </c>
      <c r="AD83" s="297" t="s">
        <v>437</v>
      </c>
      <c r="AE83" s="297" t="s">
        <v>437</v>
      </c>
      <c r="AF83" s="297" t="s">
        <v>2</v>
      </c>
      <c r="AG83" s="297" t="s">
        <v>458</v>
      </c>
      <c r="AH83" s="297" t="s">
        <v>2</v>
      </c>
    </row>
    <row r="84" spans="1:34" ht="15.75" x14ac:dyDescent="0.25">
      <c r="A84" s="301">
        <f t="shared" si="3"/>
        <v>43182</v>
      </c>
      <c r="B84" s="340" t="str">
        <f t="shared" si="2"/>
        <v>Пт</v>
      </c>
      <c r="C84" s="592" t="s">
        <v>466</v>
      </c>
      <c r="D84" s="297" t="s">
        <v>468</v>
      </c>
      <c r="E84" s="297" t="s">
        <v>441</v>
      </c>
      <c r="F84" s="297" t="s">
        <v>439</v>
      </c>
      <c r="G84" s="297" t="s">
        <v>2</v>
      </c>
      <c r="H84" s="593" t="s">
        <v>2</v>
      </c>
      <c r="I84" s="592" t="s">
        <v>437</v>
      </c>
      <c r="J84" s="297" t="s">
        <v>442</v>
      </c>
      <c r="K84" s="297" t="s">
        <v>440</v>
      </c>
      <c r="L84" s="297" t="s">
        <v>439</v>
      </c>
      <c r="M84" s="297" t="s">
        <v>2</v>
      </c>
      <c r="N84" s="593" t="s">
        <v>2</v>
      </c>
      <c r="O84" s="592" t="s">
        <v>441</v>
      </c>
      <c r="P84" s="588" t="s">
        <v>467</v>
      </c>
      <c r="Q84" s="297" t="s">
        <v>2</v>
      </c>
      <c r="R84" s="297" t="s">
        <v>438</v>
      </c>
      <c r="S84" s="297" t="s">
        <v>2</v>
      </c>
      <c r="T84" s="297" t="s">
        <v>441</v>
      </c>
      <c r="U84" s="297" t="s">
        <v>456</v>
      </c>
      <c r="V84" s="297" t="s">
        <v>2</v>
      </c>
      <c r="W84" s="297" t="s">
        <v>453</v>
      </c>
      <c r="X84" s="297" t="s">
        <v>454</v>
      </c>
      <c r="Y84" s="297" t="s">
        <v>2</v>
      </c>
      <c r="Z84" s="297" t="s">
        <v>5</v>
      </c>
      <c r="AA84" s="297" t="s">
        <v>468</v>
      </c>
      <c r="AB84" s="297" t="s">
        <v>2</v>
      </c>
      <c r="AC84" s="297" t="s">
        <v>2</v>
      </c>
      <c r="AD84" s="297" t="s">
        <v>441</v>
      </c>
      <c r="AE84" s="297" t="s">
        <v>440</v>
      </c>
      <c r="AF84" s="297" t="s">
        <v>457</v>
      </c>
      <c r="AG84" s="297" t="s">
        <v>452</v>
      </c>
      <c r="AH84" s="297" t="s">
        <v>2</v>
      </c>
    </row>
    <row r="85" spans="1:34" ht="15.75" x14ac:dyDescent="0.25">
      <c r="A85" s="301">
        <f t="shared" si="3"/>
        <v>43183</v>
      </c>
      <c r="B85" s="340" t="str">
        <f t="shared" si="2"/>
        <v>Сб</v>
      </c>
      <c r="C85" s="592" t="s">
        <v>466</v>
      </c>
      <c r="D85" s="297" t="s">
        <v>439</v>
      </c>
      <c r="E85" s="297" t="s">
        <v>5</v>
      </c>
      <c r="F85" s="297" t="s">
        <v>2</v>
      </c>
      <c r="G85" s="297" t="s">
        <v>442</v>
      </c>
      <c r="H85" s="593" t="s">
        <v>437</v>
      </c>
      <c r="I85" s="592" t="s">
        <v>466</v>
      </c>
      <c r="J85" s="297" t="s">
        <v>467</v>
      </c>
      <c r="K85" s="297" t="s">
        <v>438</v>
      </c>
      <c r="L85" s="297" t="s">
        <v>2</v>
      </c>
      <c r="M85" s="297" t="s">
        <v>2</v>
      </c>
      <c r="N85" s="593" t="s">
        <v>440</v>
      </c>
      <c r="O85" s="592" t="s">
        <v>442</v>
      </c>
      <c r="P85" s="297" t="s">
        <v>439</v>
      </c>
      <c r="Q85" s="587" t="s">
        <v>467</v>
      </c>
      <c r="R85" s="297" t="s">
        <v>2</v>
      </c>
      <c r="S85" s="297" t="s">
        <v>2</v>
      </c>
      <c r="T85" s="297" t="s">
        <v>2</v>
      </c>
      <c r="U85" s="297" t="s">
        <v>456</v>
      </c>
      <c r="V85" s="297" t="s">
        <v>2</v>
      </c>
      <c r="W85" s="297" t="s">
        <v>453</v>
      </c>
      <c r="X85" s="297" t="s">
        <v>2</v>
      </c>
      <c r="Y85" s="297" t="s">
        <v>456</v>
      </c>
      <c r="Z85" s="297" t="s">
        <v>453</v>
      </c>
      <c r="AA85" s="297" t="s">
        <v>458</v>
      </c>
      <c r="AB85" s="297" t="s">
        <v>2</v>
      </c>
      <c r="AC85" s="297" t="s">
        <v>2</v>
      </c>
      <c r="AD85" s="297" t="s">
        <v>442</v>
      </c>
      <c r="AE85" s="297" t="s">
        <v>440</v>
      </c>
      <c r="AF85" s="297" t="s">
        <v>457</v>
      </c>
      <c r="AG85" s="297" t="s">
        <v>2</v>
      </c>
      <c r="AH85" s="297" t="s">
        <v>2</v>
      </c>
    </row>
    <row r="86" spans="1:34" ht="16.5" thickBot="1" x14ac:dyDescent="0.3">
      <c r="A86" s="302">
        <f t="shared" si="3"/>
        <v>43184</v>
      </c>
      <c r="B86" s="341" t="str">
        <f t="shared" si="2"/>
        <v>Вс</v>
      </c>
      <c r="C86" s="594" t="s">
        <v>441</v>
      </c>
      <c r="D86" s="299" t="s">
        <v>439</v>
      </c>
      <c r="E86" s="299" t="s">
        <v>2</v>
      </c>
      <c r="F86" s="299" t="s">
        <v>2</v>
      </c>
      <c r="G86" s="299" t="s">
        <v>442</v>
      </c>
      <c r="H86" s="624" t="s">
        <v>437</v>
      </c>
      <c r="I86" s="594" t="s">
        <v>441</v>
      </c>
      <c r="J86" s="299" t="s">
        <v>467</v>
      </c>
      <c r="K86" s="299" t="s">
        <v>438</v>
      </c>
      <c r="L86" s="299" t="s">
        <v>2</v>
      </c>
      <c r="M86" s="299" t="s">
        <v>466</v>
      </c>
      <c r="N86" s="595" t="s">
        <v>440</v>
      </c>
      <c r="O86" s="594" t="s">
        <v>442</v>
      </c>
      <c r="P86" s="299" t="s">
        <v>439</v>
      </c>
      <c r="Q86" s="299" t="s">
        <v>5</v>
      </c>
      <c r="R86" s="299" t="s">
        <v>2</v>
      </c>
      <c r="S86" s="299" t="s">
        <v>437</v>
      </c>
      <c r="T86" s="299" t="s">
        <v>2</v>
      </c>
      <c r="U86" s="299" t="s">
        <v>2</v>
      </c>
      <c r="V86" s="299" t="s">
        <v>456</v>
      </c>
      <c r="W86" s="299" t="s">
        <v>453</v>
      </c>
      <c r="X86" s="299" t="s">
        <v>5</v>
      </c>
      <c r="Y86" s="299" t="s">
        <v>456</v>
      </c>
      <c r="Z86" s="299" t="s">
        <v>452</v>
      </c>
      <c r="AA86" s="299" t="s">
        <v>2</v>
      </c>
      <c r="AB86" s="299" t="s">
        <v>2</v>
      </c>
      <c r="AC86" s="299" t="s">
        <v>440</v>
      </c>
      <c r="AD86" s="299" t="s">
        <v>2</v>
      </c>
      <c r="AE86" s="299" t="s">
        <v>442</v>
      </c>
      <c r="AF86" s="299" t="s">
        <v>2</v>
      </c>
      <c r="AG86" s="299" t="s">
        <v>2</v>
      </c>
      <c r="AH86" s="299" t="s">
        <v>2</v>
      </c>
    </row>
    <row r="87" spans="1:34" x14ac:dyDescent="0.3">
      <c r="A87" s="293">
        <f t="shared" si="3"/>
        <v>43185</v>
      </c>
      <c r="B87" s="338" t="str">
        <f t="shared" ref="B87:B128" si="4">TEXT(A87,"ддд")</f>
        <v>Пн</v>
      </c>
      <c r="C87" s="590" t="s">
        <v>468</v>
      </c>
      <c r="D87" s="294" t="s">
        <v>2</v>
      </c>
      <c r="E87" s="294" t="s">
        <v>2</v>
      </c>
      <c r="F87" s="294" t="s">
        <v>437</v>
      </c>
      <c r="G87" s="294" t="s">
        <v>5</v>
      </c>
      <c r="H87" s="626" t="s">
        <v>438</v>
      </c>
      <c r="I87" s="590" t="s">
        <v>439</v>
      </c>
      <c r="J87" s="294" t="s">
        <v>2</v>
      </c>
      <c r="K87" s="294" t="s">
        <v>2</v>
      </c>
      <c r="L87" s="294" t="s">
        <v>440</v>
      </c>
      <c r="M87" s="294" t="s">
        <v>441</v>
      </c>
      <c r="N87" s="591" t="s">
        <v>466</v>
      </c>
      <c r="O87" s="590" t="s">
        <v>442</v>
      </c>
      <c r="P87" s="303" t="s">
        <v>2</v>
      </c>
      <c r="Q87" s="303" t="s">
        <v>5</v>
      </c>
      <c r="R87" s="294" t="s">
        <v>438</v>
      </c>
      <c r="S87" s="294" t="s">
        <v>437</v>
      </c>
      <c r="T87" s="294" t="s">
        <v>441</v>
      </c>
      <c r="U87" s="294" t="s">
        <v>2</v>
      </c>
      <c r="V87" s="294" t="s">
        <v>452</v>
      </c>
      <c r="W87" s="294" t="s">
        <v>2</v>
      </c>
      <c r="X87" s="294" t="s">
        <v>2</v>
      </c>
      <c r="Y87" s="294" t="s">
        <v>455</v>
      </c>
      <c r="Z87" s="294" t="s">
        <v>2</v>
      </c>
      <c r="AA87" s="294" t="s">
        <v>2</v>
      </c>
      <c r="AB87" s="294" t="s">
        <v>2</v>
      </c>
      <c r="AC87" s="294" t="s">
        <v>440</v>
      </c>
      <c r="AD87" s="294" t="s">
        <v>2</v>
      </c>
      <c r="AE87" s="294" t="s">
        <v>2</v>
      </c>
      <c r="AF87" s="294" t="s">
        <v>457</v>
      </c>
      <c r="AG87" s="294" t="s">
        <v>437</v>
      </c>
      <c r="AH87" s="294" t="s">
        <v>2</v>
      </c>
    </row>
    <row r="88" spans="1:34" x14ac:dyDescent="0.3">
      <c r="A88" s="296">
        <f t="shared" si="3"/>
        <v>43186</v>
      </c>
      <c r="B88" s="339" t="str">
        <f t="shared" si="4"/>
        <v>Вт</v>
      </c>
      <c r="C88" s="592" t="s">
        <v>2</v>
      </c>
      <c r="D88" s="297" t="s">
        <v>2</v>
      </c>
      <c r="E88" s="297" t="s">
        <v>437</v>
      </c>
      <c r="F88" s="297" t="s">
        <v>440</v>
      </c>
      <c r="G88" s="297" t="s">
        <v>439</v>
      </c>
      <c r="H88" s="627" t="s">
        <v>466</v>
      </c>
      <c r="I88" s="592" t="s">
        <v>2</v>
      </c>
      <c r="J88" s="297" t="s">
        <v>2</v>
      </c>
      <c r="K88" s="297" t="s">
        <v>5</v>
      </c>
      <c r="L88" s="297" t="s">
        <v>438</v>
      </c>
      <c r="M88" s="297" t="s">
        <v>468</v>
      </c>
      <c r="N88" s="593" t="s">
        <v>439</v>
      </c>
      <c r="O88" s="592" t="s">
        <v>2</v>
      </c>
      <c r="P88" s="297" t="s">
        <v>2</v>
      </c>
      <c r="Q88" s="297" t="s">
        <v>439</v>
      </c>
      <c r="R88" s="297" t="s">
        <v>438</v>
      </c>
      <c r="S88" s="297" t="s">
        <v>440</v>
      </c>
      <c r="T88" s="297" t="s">
        <v>441</v>
      </c>
      <c r="U88" s="297" t="s">
        <v>456</v>
      </c>
      <c r="V88" s="297" t="s">
        <v>2</v>
      </c>
      <c r="W88" s="297" t="s">
        <v>2</v>
      </c>
      <c r="X88" s="297" t="s">
        <v>2</v>
      </c>
      <c r="Y88" s="297" t="s">
        <v>455</v>
      </c>
      <c r="Z88" s="297" t="s">
        <v>2</v>
      </c>
      <c r="AA88" s="297" t="s">
        <v>2</v>
      </c>
      <c r="AB88" s="297" t="s">
        <v>2</v>
      </c>
      <c r="AC88" s="297" t="s">
        <v>440</v>
      </c>
      <c r="AD88" s="297" t="s">
        <v>2</v>
      </c>
      <c r="AE88" s="297" t="s">
        <v>2</v>
      </c>
      <c r="AF88" s="297" t="s">
        <v>2</v>
      </c>
      <c r="AG88" s="297" t="s">
        <v>437</v>
      </c>
      <c r="AH88" s="297" t="s">
        <v>2</v>
      </c>
    </row>
    <row r="89" spans="1:34" ht="15.75" x14ac:dyDescent="0.25">
      <c r="A89" s="296">
        <f t="shared" si="3"/>
        <v>43187</v>
      </c>
      <c r="B89" s="340" t="str">
        <f t="shared" si="4"/>
        <v>Ср</v>
      </c>
      <c r="C89" s="592" t="s">
        <v>2</v>
      </c>
      <c r="D89" s="297" t="s">
        <v>440</v>
      </c>
      <c r="E89" s="297" t="s">
        <v>467</v>
      </c>
      <c r="F89" s="297" t="s">
        <v>438</v>
      </c>
      <c r="G89" s="297" t="s">
        <v>439</v>
      </c>
      <c r="H89" s="627" t="s">
        <v>2</v>
      </c>
      <c r="I89" s="592" t="s">
        <v>2</v>
      </c>
      <c r="J89" s="297" t="s">
        <v>437</v>
      </c>
      <c r="K89" s="297" t="s">
        <v>439</v>
      </c>
      <c r="L89" s="297" t="s">
        <v>5</v>
      </c>
      <c r="M89" s="297" t="s">
        <v>468</v>
      </c>
      <c r="N89" s="593" t="s">
        <v>2</v>
      </c>
      <c r="O89" s="592" t="s">
        <v>2</v>
      </c>
      <c r="P89" s="297" t="s">
        <v>438</v>
      </c>
      <c r="Q89" s="297" t="s">
        <v>2</v>
      </c>
      <c r="R89" s="297" t="s">
        <v>438</v>
      </c>
      <c r="S89" s="297" t="s">
        <v>438</v>
      </c>
      <c r="T89" s="297" t="s">
        <v>441</v>
      </c>
      <c r="U89" s="297" t="s">
        <v>456</v>
      </c>
      <c r="V89" s="297" t="s">
        <v>2</v>
      </c>
      <c r="W89" s="297" t="s">
        <v>2</v>
      </c>
      <c r="X89" s="297" t="s">
        <v>2</v>
      </c>
      <c r="Y89" s="297" t="s">
        <v>455</v>
      </c>
      <c r="Z89" s="297" t="s">
        <v>2</v>
      </c>
      <c r="AA89" s="297" t="s">
        <v>457</v>
      </c>
      <c r="AB89" s="297" t="s">
        <v>456</v>
      </c>
      <c r="AC89" s="297" t="s">
        <v>442</v>
      </c>
      <c r="AD89" s="297" t="s">
        <v>437</v>
      </c>
      <c r="AE89" s="297" t="s">
        <v>2</v>
      </c>
      <c r="AF89" s="297" t="s">
        <v>457</v>
      </c>
      <c r="AG89" s="297" t="s">
        <v>2</v>
      </c>
      <c r="AH89" s="297" t="s">
        <v>2</v>
      </c>
    </row>
    <row r="90" spans="1:34" ht="15.75" x14ac:dyDescent="0.25">
      <c r="A90" s="296">
        <f t="shared" si="3"/>
        <v>43188</v>
      </c>
      <c r="B90" s="340" t="str">
        <f t="shared" si="4"/>
        <v>Чт</v>
      </c>
      <c r="C90" s="592" t="s">
        <v>467</v>
      </c>
      <c r="D90" s="297" t="s">
        <v>440</v>
      </c>
      <c r="E90" s="297" t="s">
        <v>439</v>
      </c>
      <c r="F90" s="297" t="s">
        <v>438</v>
      </c>
      <c r="G90" s="297" t="s">
        <v>2</v>
      </c>
      <c r="H90" s="627" t="s">
        <v>2</v>
      </c>
      <c r="I90" s="592" t="s">
        <v>442</v>
      </c>
      <c r="J90" s="297" t="s">
        <v>437</v>
      </c>
      <c r="K90" s="297" t="s">
        <v>439</v>
      </c>
      <c r="L90" s="297" t="s">
        <v>5</v>
      </c>
      <c r="M90" s="297" t="s">
        <v>2</v>
      </c>
      <c r="N90" s="593" t="s">
        <v>2</v>
      </c>
      <c r="O90" s="592" t="s">
        <v>441</v>
      </c>
      <c r="P90" s="297" t="s">
        <v>438</v>
      </c>
      <c r="Q90" s="297" t="s">
        <v>2</v>
      </c>
      <c r="R90" s="297" t="s">
        <v>438</v>
      </c>
      <c r="S90" s="297" t="s">
        <v>438</v>
      </c>
      <c r="T90" s="297" t="s">
        <v>441</v>
      </c>
      <c r="U90" s="297" t="s">
        <v>2</v>
      </c>
      <c r="V90" s="297" t="s">
        <v>456</v>
      </c>
      <c r="W90" s="297" t="s">
        <v>2</v>
      </c>
      <c r="X90" s="297" t="s">
        <v>2</v>
      </c>
      <c r="Y90" s="297" t="s">
        <v>2</v>
      </c>
      <c r="Z90" s="297" t="s">
        <v>2</v>
      </c>
      <c r="AA90" s="297" t="s">
        <v>458</v>
      </c>
      <c r="AB90" s="297" t="s">
        <v>456</v>
      </c>
      <c r="AC90" s="297" t="s">
        <v>467</v>
      </c>
      <c r="AD90" s="297" t="s">
        <v>437</v>
      </c>
      <c r="AE90" s="297" t="s">
        <v>437</v>
      </c>
      <c r="AF90" s="297" t="s">
        <v>2</v>
      </c>
      <c r="AG90" s="297" t="s">
        <v>458</v>
      </c>
      <c r="AH90" s="297" t="s">
        <v>2</v>
      </c>
    </row>
    <row r="91" spans="1:34" ht="15.75" x14ac:dyDescent="0.25">
      <c r="A91" s="296">
        <f t="shared" si="3"/>
        <v>43189</v>
      </c>
      <c r="B91" s="340" t="str">
        <f t="shared" si="4"/>
        <v>Пт</v>
      </c>
      <c r="C91" s="592" t="s">
        <v>468</v>
      </c>
      <c r="D91" s="297" t="s">
        <v>441</v>
      </c>
      <c r="E91" s="297" t="s">
        <v>439</v>
      </c>
      <c r="F91" s="297" t="s">
        <v>2</v>
      </c>
      <c r="G91" s="297" t="s">
        <v>2</v>
      </c>
      <c r="H91" s="627" t="s">
        <v>466</v>
      </c>
      <c r="I91" s="592" t="s">
        <v>442</v>
      </c>
      <c r="J91" s="297" t="s">
        <v>440</v>
      </c>
      <c r="K91" s="297" t="s">
        <v>439</v>
      </c>
      <c r="L91" s="297" t="s">
        <v>2</v>
      </c>
      <c r="M91" s="297" t="s">
        <v>2</v>
      </c>
      <c r="N91" s="593" t="s">
        <v>437</v>
      </c>
      <c r="O91" s="592" t="s">
        <v>467</v>
      </c>
      <c r="P91" s="297" t="s">
        <v>442</v>
      </c>
      <c r="Q91" s="587" t="s">
        <v>467</v>
      </c>
      <c r="R91" s="297" t="s">
        <v>438</v>
      </c>
      <c r="S91" s="297" t="s">
        <v>2</v>
      </c>
      <c r="T91" s="297" t="s">
        <v>441</v>
      </c>
      <c r="U91" s="297" t="s">
        <v>2</v>
      </c>
      <c r="V91" s="297" t="s">
        <v>452</v>
      </c>
      <c r="W91" s="297" t="s">
        <v>453</v>
      </c>
      <c r="X91" s="297" t="s">
        <v>454</v>
      </c>
      <c r="Y91" s="297" t="s">
        <v>2</v>
      </c>
      <c r="Z91" s="297" t="s">
        <v>5</v>
      </c>
      <c r="AA91" s="297" t="s">
        <v>468</v>
      </c>
      <c r="AB91" s="297" t="s">
        <v>2</v>
      </c>
      <c r="AC91" s="297" t="s">
        <v>2</v>
      </c>
      <c r="AD91" s="297" t="s">
        <v>441</v>
      </c>
      <c r="AE91" s="297" t="s">
        <v>440</v>
      </c>
      <c r="AF91" s="297" t="s">
        <v>457</v>
      </c>
      <c r="AG91" s="297" t="s">
        <v>452</v>
      </c>
      <c r="AH91" s="297" t="s">
        <v>2</v>
      </c>
    </row>
    <row r="92" spans="1:34" ht="15.75" x14ac:dyDescent="0.25">
      <c r="A92" s="296">
        <f t="shared" si="3"/>
        <v>43190</v>
      </c>
      <c r="B92" s="340" t="str">
        <f t="shared" si="4"/>
        <v>Сб</v>
      </c>
      <c r="C92" s="592" t="s">
        <v>439</v>
      </c>
      <c r="D92" s="297" t="s">
        <v>5</v>
      </c>
      <c r="E92" s="297" t="s">
        <v>2</v>
      </c>
      <c r="F92" s="297" t="s">
        <v>442</v>
      </c>
      <c r="G92" s="297" t="s">
        <v>437</v>
      </c>
      <c r="H92" s="627" t="s">
        <v>466</v>
      </c>
      <c r="I92" s="592" t="s">
        <v>467</v>
      </c>
      <c r="J92" s="297" t="s">
        <v>438</v>
      </c>
      <c r="K92" s="297" t="s">
        <v>2</v>
      </c>
      <c r="L92" s="297" t="s">
        <v>2</v>
      </c>
      <c r="M92" s="297" t="s">
        <v>440</v>
      </c>
      <c r="N92" s="593" t="s">
        <v>466</v>
      </c>
      <c r="O92" s="592" t="s">
        <v>439</v>
      </c>
      <c r="P92" s="297" t="s">
        <v>5</v>
      </c>
      <c r="Q92" s="297" t="s">
        <v>5</v>
      </c>
      <c r="R92" s="297" t="s">
        <v>2</v>
      </c>
      <c r="S92" s="297" t="s">
        <v>2</v>
      </c>
      <c r="T92" s="297" t="s">
        <v>2</v>
      </c>
      <c r="U92" s="297" t="s">
        <v>456</v>
      </c>
      <c r="V92" s="297" t="s">
        <v>2</v>
      </c>
      <c r="W92" s="297" t="s">
        <v>453</v>
      </c>
      <c r="X92" s="297" t="s">
        <v>2</v>
      </c>
      <c r="Y92" s="297" t="s">
        <v>456</v>
      </c>
      <c r="Z92" s="297" t="s">
        <v>453</v>
      </c>
      <c r="AA92" s="297" t="s">
        <v>458</v>
      </c>
      <c r="AB92" s="297" t="s">
        <v>2</v>
      </c>
      <c r="AC92" s="297" t="s">
        <v>2</v>
      </c>
      <c r="AD92" s="297" t="s">
        <v>442</v>
      </c>
      <c r="AE92" s="297" t="s">
        <v>440</v>
      </c>
      <c r="AF92" s="297" t="s">
        <v>457</v>
      </c>
      <c r="AG92" s="297" t="s">
        <v>2</v>
      </c>
      <c r="AH92" s="297" t="s">
        <v>2</v>
      </c>
    </row>
    <row r="93" spans="1:34" ht="16.5" thickBot="1" x14ac:dyDescent="0.3">
      <c r="A93" s="298">
        <f t="shared" si="3"/>
        <v>43191</v>
      </c>
      <c r="B93" s="341" t="str">
        <f t="shared" si="4"/>
        <v>Вс</v>
      </c>
      <c r="C93" s="594" t="s">
        <v>439</v>
      </c>
      <c r="D93" s="299" t="s">
        <v>2</v>
      </c>
      <c r="E93" s="299" t="s">
        <v>2</v>
      </c>
      <c r="F93" s="299" t="s">
        <v>442</v>
      </c>
      <c r="G93" s="299" t="s">
        <v>437</v>
      </c>
      <c r="H93" s="628" t="s">
        <v>441</v>
      </c>
      <c r="I93" s="594" t="s">
        <v>467</v>
      </c>
      <c r="J93" s="299" t="s">
        <v>438</v>
      </c>
      <c r="K93" s="299" t="s">
        <v>2</v>
      </c>
      <c r="L93" s="299" t="s">
        <v>466</v>
      </c>
      <c r="M93" s="299" t="s">
        <v>440</v>
      </c>
      <c r="N93" s="595" t="s">
        <v>441</v>
      </c>
      <c r="O93" s="594" t="s">
        <v>439</v>
      </c>
      <c r="P93" s="299" t="s">
        <v>2</v>
      </c>
      <c r="Q93" s="299" t="s">
        <v>5</v>
      </c>
      <c r="R93" s="299" t="s">
        <v>2</v>
      </c>
      <c r="S93" s="299" t="s">
        <v>437</v>
      </c>
      <c r="T93" s="299" t="s">
        <v>2</v>
      </c>
      <c r="U93" s="299" t="s">
        <v>456</v>
      </c>
      <c r="V93" s="299" t="s">
        <v>2</v>
      </c>
      <c r="W93" s="299" t="s">
        <v>453</v>
      </c>
      <c r="X93" s="299" t="s">
        <v>5</v>
      </c>
      <c r="Y93" s="299" t="s">
        <v>456</v>
      </c>
      <c r="Z93" s="299" t="s">
        <v>452</v>
      </c>
      <c r="AA93" s="299" t="s">
        <v>2</v>
      </c>
      <c r="AB93" s="299" t="s">
        <v>2</v>
      </c>
      <c r="AC93" s="299" t="s">
        <v>440</v>
      </c>
      <c r="AD93" s="299" t="s">
        <v>2</v>
      </c>
      <c r="AE93" s="299" t="s">
        <v>442</v>
      </c>
      <c r="AF93" s="299" t="s">
        <v>2</v>
      </c>
      <c r="AG93" s="299" t="s">
        <v>2</v>
      </c>
      <c r="AH93" s="299" t="s">
        <v>2</v>
      </c>
    </row>
    <row r="94" spans="1:34" x14ac:dyDescent="0.3">
      <c r="A94" s="293">
        <f t="shared" si="3"/>
        <v>43192</v>
      </c>
      <c r="B94" s="338" t="str">
        <f t="shared" si="4"/>
        <v>Пн</v>
      </c>
      <c r="C94" s="600" t="s">
        <v>2</v>
      </c>
      <c r="D94" s="303" t="s">
        <v>2</v>
      </c>
      <c r="E94" s="303" t="s">
        <v>437</v>
      </c>
      <c r="F94" s="303" t="s">
        <v>5</v>
      </c>
      <c r="G94" s="294" t="s">
        <v>438</v>
      </c>
      <c r="H94" s="591" t="s">
        <v>468</v>
      </c>
      <c r="I94" s="590" t="s">
        <v>2</v>
      </c>
      <c r="J94" s="294" t="s">
        <v>2</v>
      </c>
      <c r="K94" s="294" t="s">
        <v>440</v>
      </c>
      <c r="L94" s="294" t="s">
        <v>441</v>
      </c>
      <c r="M94" s="294" t="s">
        <v>466</v>
      </c>
      <c r="N94" s="591" t="s">
        <v>439</v>
      </c>
      <c r="O94" s="590" t="s">
        <v>2</v>
      </c>
      <c r="P94" s="294" t="s">
        <v>2</v>
      </c>
      <c r="Q94" s="294" t="s">
        <v>5</v>
      </c>
      <c r="R94" s="294" t="s">
        <v>438</v>
      </c>
      <c r="S94" s="294" t="s">
        <v>437</v>
      </c>
      <c r="T94" s="294" t="s">
        <v>441</v>
      </c>
      <c r="U94" s="294" t="s">
        <v>2</v>
      </c>
      <c r="V94" s="294" t="s">
        <v>456</v>
      </c>
      <c r="W94" s="294" t="s">
        <v>2</v>
      </c>
      <c r="X94" s="294" t="s">
        <v>2</v>
      </c>
      <c r="Y94" s="294" t="s">
        <v>455</v>
      </c>
      <c r="Z94" s="294" t="s">
        <v>2</v>
      </c>
      <c r="AA94" s="294" t="s">
        <v>2</v>
      </c>
      <c r="AB94" s="294" t="s">
        <v>2</v>
      </c>
      <c r="AC94" s="294" t="s">
        <v>440</v>
      </c>
      <c r="AD94" s="294" t="s">
        <v>2</v>
      </c>
      <c r="AE94" s="294" t="s">
        <v>2</v>
      </c>
      <c r="AF94" s="294" t="s">
        <v>457</v>
      </c>
      <c r="AG94" s="294" t="s">
        <v>437</v>
      </c>
      <c r="AH94" s="294" t="s">
        <v>2</v>
      </c>
    </row>
    <row r="95" spans="1:34" x14ac:dyDescent="0.3">
      <c r="A95" s="296">
        <f t="shared" si="3"/>
        <v>43193</v>
      </c>
      <c r="B95" s="339" t="str">
        <f t="shared" si="4"/>
        <v>Вт</v>
      </c>
      <c r="C95" s="592" t="s">
        <v>2</v>
      </c>
      <c r="D95" s="297" t="s">
        <v>437</v>
      </c>
      <c r="E95" s="297" t="s">
        <v>440</v>
      </c>
      <c r="F95" s="297" t="s">
        <v>439</v>
      </c>
      <c r="G95" s="297" t="s">
        <v>466</v>
      </c>
      <c r="H95" s="593" t="s">
        <v>2</v>
      </c>
      <c r="I95" s="592" t="s">
        <v>2</v>
      </c>
      <c r="J95" s="297" t="s">
        <v>5</v>
      </c>
      <c r="K95" s="297" t="s">
        <v>438</v>
      </c>
      <c r="L95" s="297" t="s">
        <v>468</v>
      </c>
      <c r="M95" s="297" t="s">
        <v>439</v>
      </c>
      <c r="N95" s="593" t="s">
        <v>2</v>
      </c>
      <c r="O95" s="592" t="s">
        <v>2</v>
      </c>
      <c r="P95" s="297" t="s">
        <v>438</v>
      </c>
      <c r="Q95" s="297" t="s">
        <v>2</v>
      </c>
      <c r="R95" s="297" t="s">
        <v>438</v>
      </c>
      <c r="S95" s="297" t="s">
        <v>440</v>
      </c>
      <c r="T95" s="297" t="s">
        <v>441</v>
      </c>
      <c r="U95" s="297" t="s">
        <v>2</v>
      </c>
      <c r="V95" s="297" t="s">
        <v>452</v>
      </c>
      <c r="W95" s="297" t="s">
        <v>2</v>
      </c>
      <c r="X95" s="297" t="s">
        <v>2</v>
      </c>
      <c r="Y95" s="297" t="s">
        <v>455</v>
      </c>
      <c r="Z95" s="297" t="s">
        <v>2</v>
      </c>
      <c r="AA95" s="297" t="s">
        <v>2</v>
      </c>
      <c r="AB95" s="297" t="s">
        <v>2</v>
      </c>
      <c r="AC95" s="297" t="s">
        <v>440</v>
      </c>
      <c r="AD95" s="297" t="s">
        <v>2</v>
      </c>
      <c r="AE95" s="297" t="s">
        <v>2</v>
      </c>
      <c r="AF95" s="297" t="s">
        <v>2</v>
      </c>
      <c r="AG95" s="297" t="s">
        <v>437</v>
      </c>
      <c r="AH95" s="297" t="s">
        <v>2</v>
      </c>
    </row>
    <row r="96" spans="1:34" ht="15.75" x14ac:dyDescent="0.25">
      <c r="A96" s="296">
        <f t="shared" si="3"/>
        <v>43194</v>
      </c>
      <c r="B96" s="340" t="str">
        <f t="shared" si="4"/>
        <v>Ср</v>
      </c>
      <c r="C96" s="592" t="s">
        <v>440</v>
      </c>
      <c r="D96" s="297" t="s">
        <v>467</v>
      </c>
      <c r="E96" s="297" t="s">
        <v>438</v>
      </c>
      <c r="F96" s="297" t="s">
        <v>439</v>
      </c>
      <c r="G96" s="297" t="s">
        <v>2</v>
      </c>
      <c r="H96" s="593" t="s">
        <v>2</v>
      </c>
      <c r="I96" s="592" t="s">
        <v>437</v>
      </c>
      <c r="J96" s="297" t="s">
        <v>439</v>
      </c>
      <c r="K96" s="297" t="s">
        <v>5</v>
      </c>
      <c r="L96" s="297" t="s">
        <v>468</v>
      </c>
      <c r="M96" s="297" t="s">
        <v>2</v>
      </c>
      <c r="N96" s="593" t="s">
        <v>2</v>
      </c>
      <c r="O96" s="592" t="s">
        <v>440</v>
      </c>
      <c r="P96" s="297" t="s">
        <v>442</v>
      </c>
      <c r="Q96" s="297" t="s">
        <v>2</v>
      </c>
      <c r="R96" s="297" t="s">
        <v>438</v>
      </c>
      <c r="S96" s="297" t="s">
        <v>438</v>
      </c>
      <c r="T96" s="297" t="s">
        <v>441</v>
      </c>
      <c r="U96" s="297" t="s">
        <v>456</v>
      </c>
      <c r="V96" s="297" t="s">
        <v>2</v>
      </c>
      <c r="W96" s="297" t="s">
        <v>2</v>
      </c>
      <c r="X96" s="297" t="s">
        <v>2</v>
      </c>
      <c r="Y96" s="297" t="s">
        <v>455</v>
      </c>
      <c r="Z96" s="297" t="s">
        <v>2</v>
      </c>
      <c r="AA96" s="297" t="s">
        <v>457</v>
      </c>
      <c r="AB96" s="297" t="s">
        <v>456</v>
      </c>
      <c r="AC96" s="297" t="s">
        <v>442</v>
      </c>
      <c r="AD96" s="297" t="s">
        <v>437</v>
      </c>
      <c r="AE96" s="297" t="s">
        <v>2</v>
      </c>
      <c r="AF96" s="297" t="s">
        <v>457</v>
      </c>
      <c r="AG96" s="297" t="s">
        <v>2</v>
      </c>
      <c r="AH96" s="297" t="s">
        <v>2</v>
      </c>
    </row>
    <row r="97" spans="1:34" ht="15.75" x14ac:dyDescent="0.25">
      <c r="A97" s="296">
        <f t="shared" si="3"/>
        <v>43195</v>
      </c>
      <c r="B97" s="340" t="str">
        <f t="shared" si="4"/>
        <v>Чт</v>
      </c>
      <c r="C97" s="592" t="s">
        <v>440</v>
      </c>
      <c r="D97" s="297" t="s">
        <v>439</v>
      </c>
      <c r="E97" s="297" t="s">
        <v>438</v>
      </c>
      <c r="F97" s="297" t="s">
        <v>2</v>
      </c>
      <c r="G97" s="297" t="s">
        <v>2</v>
      </c>
      <c r="H97" s="593" t="s">
        <v>467</v>
      </c>
      <c r="I97" s="592" t="s">
        <v>437</v>
      </c>
      <c r="J97" s="297" t="s">
        <v>439</v>
      </c>
      <c r="K97" s="297" t="s">
        <v>5</v>
      </c>
      <c r="L97" s="297" t="s">
        <v>2</v>
      </c>
      <c r="M97" s="297" t="s">
        <v>2</v>
      </c>
      <c r="N97" s="593" t="s">
        <v>442</v>
      </c>
      <c r="O97" s="592" t="s">
        <v>440</v>
      </c>
      <c r="P97" s="297" t="s">
        <v>439</v>
      </c>
      <c r="Q97" s="587" t="s">
        <v>467</v>
      </c>
      <c r="R97" s="297" t="s">
        <v>438</v>
      </c>
      <c r="S97" s="297" t="s">
        <v>438</v>
      </c>
      <c r="T97" s="297" t="s">
        <v>441</v>
      </c>
      <c r="U97" s="297" t="s">
        <v>456</v>
      </c>
      <c r="V97" s="297" t="s">
        <v>2</v>
      </c>
      <c r="W97" s="297" t="s">
        <v>2</v>
      </c>
      <c r="X97" s="297" t="s">
        <v>2</v>
      </c>
      <c r="Y97" s="297" t="s">
        <v>2</v>
      </c>
      <c r="Z97" s="297" t="s">
        <v>2</v>
      </c>
      <c r="AA97" s="297" t="s">
        <v>458</v>
      </c>
      <c r="AB97" s="297" t="s">
        <v>456</v>
      </c>
      <c r="AC97" s="297" t="s">
        <v>467</v>
      </c>
      <c r="AD97" s="297" t="s">
        <v>437</v>
      </c>
      <c r="AE97" s="297" t="s">
        <v>437</v>
      </c>
      <c r="AF97" s="297" t="s">
        <v>2</v>
      </c>
      <c r="AG97" s="297" t="s">
        <v>458</v>
      </c>
      <c r="AH97" s="297" t="s">
        <v>2</v>
      </c>
    </row>
    <row r="98" spans="1:34" ht="15.75" x14ac:dyDescent="0.25">
      <c r="A98" s="296">
        <f t="shared" si="3"/>
        <v>43196</v>
      </c>
      <c r="B98" s="340" t="str">
        <f t="shared" si="4"/>
        <v>Пт</v>
      </c>
      <c r="C98" s="592" t="s">
        <v>441</v>
      </c>
      <c r="D98" s="297" t="s">
        <v>439</v>
      </c>
      <c r="E98" s="297" t="s">
        <v>2</v>
      </c>
      <c r="F98" s="297" t="s">
        <v>2</v>
      </c>
      <c r="G98" s="297" t="s">
        <v>466</v>
      </c>
      <c r="H98" s="593" t="s">
        <v>468</v>
      </c>
      <c r="I98" s="592" t="s">
        <v>440</v>
      </c>
      <c r="J98" s="297" t="s">
        <v>439</v>
      </c>
      <c r="K98" s="297" t="s">
        <v>2</v>
      </c>
      <c r="L98" s="297" t="s">
        <v>2</v>
      </c>
      <c r="M98" s="297" t="s">
        <v>437</v>
      </c>
      <c r="N98" s="593" t="s">
        <v>442</v>
      </c>
      <c r="O98" s="592" t="s">
        <v>442</v>
      </c>
      <c r="P98" s="297" t="s">
        <v>439</v>
      </c>
      <c r="Q98" s="588" t="s">
        <v>467</v>
      </c>
      <c r="R98" s="297" t="s">
        <v>438</v>
      </c>
      <c r="S98" s="297" t="s">
        <v>2</v>
      </c>
      <c r="T98" s="297" t="s">
        <v>441</v>
      </c>
      <c r="U98" s="297" t="s">
        <v>2</v>
      </c>
      <c r="V98" s="297" t="s">
        <v>456</v>
      </c>
      <c r="W98" s="297" t="s">
        <v>453</v>
      </c>
      <c r="X98" s="297" t="s">
        <v>454</v>
      </c>
      <c r="Y98" s="297" t="s">
        <v>2</v>
      </c>
      <c r="Z98" s="297" t="s">
        <v>5</v>
      </c>
      <c r="AA98" s="297" t="s">
        <v>468</v>
      </c>
      <c r="AB98" s="297" t="s">
        <v>2</v>
      </c>
      <c r="AC98" s="297" t="s">
        <v>2</v>
      </c>
      <c r="AD98" s="297" t="s">
        <v>441</v>
      </c>
      <c r="AE98" s="297" t="s">
        <v>440</v>
      </c>
      <c r="AF98" s="297" t="s">
        <v>457</v>
      </c>
      <c r="AG98" s="297" t="s">
        <v>452</v>
      </c>
      <c r="AH98" s="297" t="s">
        <v>2</v>
      </c>
    </row>
    <row r="99" spans="1:34" ht="15.75" x14ac:dyDescent="0.25">
      <c r="A99" s="296">
        <f t="shared" si="3"/>
        <v>43197</v>
      </c>
      <c r="B99" s="340" t="str">
        <f t="shared" si="4"/>
        <v>Сб</v>
      </c>
      <c r="C99" s="592" t="s">
        <v>5</v>
      </c>
      <c r="D99" s="297" t="s">
        <v>2</v>
      </c>
      <c r="E99" s="297" t="s">
        <v>442</v>
      </c>
      <c r="F99" s="297" t="s">
        <v>437</v>
      </c>
      <c r="G99" s="297" t="s">
        <v>466</v>
      </c>
      <c r="H99" s="593" t="s">
        <v>439</v>
      </c>
      <c r="I99" s="592" t="s">
        <v>438</v>
      </c>
      <c r="J99" s="297" t="s">
        <v>2</v>
      </c>
      <c r="K99" s="297" t="s">
        <v>2</v>
      </c>
      <c r="L99" s="297" t="s">
        <v>440</v>
      </c>
      <c r="M99" s="297" t="s">
        <v>466</v>
      </c>
      <c r="N99" s="593" t="s">
        <v>467</v>
      </c>
      <c r="O99" s="592" t="s">
        <v>5</v>
      </c>
      <c r="P99" s="297" t="s">
        <v>2</v>
      </c>
      <c r="Q99" s="297" t="s">
        <v>439</v>
      </c>
      <c r="R99" s="297" t="s">
        <v>2</v>
      </c>
      <c r="S99" s="297" t="s">
        <v>2</v>
      </c>
      <c r="T99" s="297" t="s">
        <v>2</v>
      </c>
      <c r="U99" s="297" t="s">
        <v>2</v>
      </c>
      <c r="V99" s="297" t="s">
        <v>452</v>
      </c>
      <c r="W99" s="297" t="s">
        <v>453</v>
      </c>
      <c r="X99" s="297" t="s">
        <v>2</v>
      </c>
      <c r="Y99" s="297" t="s">
        <v>456</v>
      </c>
      <c r="Z99" s="297" t="s">
        <v>453</v>
      </c>
      <c r="AA99" s="297" t="s">
        <v>458</v>
      </c>
      <c r="AB99" s="297" t="s">
        <v>2</v>
      </c>
      <c r="AC99" s="297" t="s">
        <v>2</v>
      </c>
      <c r="AD99" s="297" t="s">
        <v>442</v>
      </c>
      <c r="AE99" s="297" t="s">
        <v>440</v>
      </c>
      <c r="AF99" s="297" t="s">
        <v>457</v>
      </c>
      <c r="AG99" s="297" t="s">
        <v>2</v>
      </c>
      <c r="AH99" s="297" t="s">
        <v>2</v>
      </c>
    </row>
    <row r="100" spans="1:34" ht="16.5" thickBot="1" x14ac:dyDescent="0.3">
      <c r="A100" s="298">
        <f t="shared" si="3"/>
        <v>43198</v>
      </c>
      <c r="B100" s="341" t="str">
        <f t="shared" si="4"/>
        <v>Вс</v>
      </c>
      <c r="C100" s="594" t="s">
        <v>2</v>
      </c>
      <c r="D100" s="299" t="s">
        <v>2</v>
      </c>
      <c r="E100" s="299" t="s">
        <v>442</v>
      </c>
      <c r="F100" s="299" t="s">
        <v>437</v>
      </c>
      <c r="G100" s="299" t="s">
        <v>441</v>
      </c>
      <c r="H100" s="623" t="s">
        <v>439</v>
      </c>
      <c r="I100" s="594" t="s">
        <v>438</v>
      </c>
      <c r="J100" s="299" t="s">
        <v>2</v>
      </c>
      <c r="K100" s="299" t="s">
        <v>466</v>
      </c>
      <c r="L100" s="299" t="s">
        <v>440</v>
      </c>
      <c r="M100" s="299" t="s">
        <v>441</v>
      </c>
      <c r="N100" s="595" t="s">
        <v>467</v>
      </c>
      <c r="O100" s="594" t="s">
        <v>2</v>
      </c>
      <c r="P100" s="299" t="s">
        <v>2</v>
      </c>
      <c r="Q100" s="299" t="s">
        <v>439</v>
      </c>
      <c r="R100" s="299" t="s">
        <v>2</v>
      </c>
      <c r="S100" s="299" t="s">
        <v>437</v>
      </c>
      <c r="T100" s="299" t="s">
        <v>2</v>
      </c>
      <c r="U100" s="299" t="s">
        <v>456</v>
      </c>
      <c r="V100" s="299" t="s">
        <v>2</v>
      </c>
      <c r="W100" s="299" t="s">
        <v>453</v>
      </c>
      <c r="X100" s="299" t="s">
        <v>5</v>
      </c>
      <c r="Y100" s="299" t="s">
        <v>456</v>
      </c>
      <c r="Z100" s="299" t="s">
        <v>452</v>
      </c>
      <c r="AA100" s="299" t="s">
        <v>2</v>
      </c>
      <c r="AB100" s="299" t="s">
        <v>2</v>
      </c>
      <c r="AC100" s="299" t="s">
        <v>440</v>
      </c>
      <c r="AD100" s="299" t="s">
        <v>2</v>
      </c>
      <c r="AE100" s="299" t="s">
        <v>442</v>
      </c>
      <c r="AF100" s="299" t="s">
        <v>2</v>
      </c>
      <c r="AG100" s="299" t="s">
        <v>2</v>
      </c>
      <c r="AH100" s="299" t="s">
        <v>2</v>
      </c>
    </row>
    <row r="101" spans="1:34" x14ac:dyDescent="0.3">
      <c r="A101" s="293">
        <f t="shared" si="3"/>
        <v>43199</v>
      </c>
      <c r="B101" s="338" t="str">
        <f t="shared" si="4"/>
        <v>Пн</v>
      </c>
      <c r="C101" s="600" t="s">
        <v>2</v>
      </c>
      <c r="D101" s="303" t="s">
        <v>437</v>
      </c>
      <c r="E101" s="303" t="s">
        <v>5</v>
      </c>
      <c r="F101" s="303" t="s">
        <v>438</v>
      </c>
      <c r="G101" s="294" t="s">
        <v>468</v>
      </c>
      <c r="H101" s="591" t="s">
        <v>2</v>
      </c>
      <c r="I101" s="590" t="s">
        <v>2</v>
      </c>
      <c r="J101" s="294" t="s">
        <v>440</v>
      </c>
      <c r="K101" s="294" t="s">
        <v>441</v>
      </c>
      <c r="L101" s="294" t="s">
        <v>466</v>
      </c>
      <c r="M101" s="294" t="s">
        <v>439</v>
      </c>
      <c r="N101" s="591" t="s">
        <v>2</v>
      </c>
      <c r="O101" s="590" t="s">
        <v>2</v>
      </c>
      <c r="P101" s="294" t="s">
        <v>438</v>
      </c>
      <c r="Q101" s="294" t="s">
        <v>2</v>
      </c>
      <c r="R101" s="294" t="s">
        <v>438</v>
      </c>
      <c r="S101" s="294" t="s">
        <v>437</v>
      </c>
      <c r="T101" s="294" t="s">
        <v>441</v>
      </c>
      <c r="U101" s="294" t="s">
        <v>456</v>
      </c>
      <c r="V101" s="294" t="s">
        <v>2</v>
      </c>
      <c r="W101" s="294" t="s">
        <v>2</v>
      </c>
      <c r="X101" s="294" t="s">
        <v>2</v>
      </c>
      <c r="Y101" s="294" t="s">
        <v>455</v>
      </c>
      <c r="Z101" s="294" t="s">
        <v>2</v>
      </c>
      <c r="AA101" s="294" t="s">
        <v>2</v>
      </c>
      <c r="AB101" s="294" t="s">
        <v>2</v>
      </c>
      <c r="AC101" s="294" t="s">
        <v>440</v>
      </c>
      <c r="AD101" s="294" t="s">
        <v>2</v>
      </c>
      <c r="AE101" s="294" t="s">
        <v>2</v>
      </c>
      <c r="AF101" s="294" t="s">
        <v>457</v>
      </c>
      <c r="AG101" s="294" t="s">
        <v>437</v>
      </c>
      <c r="AH101" s="294" t="s">
        <v>2</v>
      </c>
    </row>
    <row r="102" spans="1:34" x14ac:dyDescent="0.3">
      <c r="A102" s="296">
        <f t="shared" si="3"/>
        <v>43200</v>
      </c>
      <c r="B102" s="339" t="str">
        <f t="shared" si="4"/>
        <v>Вт</v>
      </c>
      <c r="C102" s="592" t="s">
        <v>437</v>
      </c>
      <c r="D102" s="297" t="s">
        <v>440</v>
      </c>
      <c r="E102" s="297" t="s">
        <v>439</v>
      </c>
      <c r="F102" s="297" t="s">
        <v>466</v>
      </c>
      <c r="G102" s="297" t="s">
        <v>2</v>
      </c>
      <c r="H102" s="593" t="s">
        <v>2</v>
      </c>
      <c r="I102" s="592" t="s">
        <v>5</v>
      </c>
      <c r="J102" s="297" t="s">
        <v>438</v>
      </c>
      <c r="K102" s="297" t="s">
        <v>468</v>
      </c>
      <c r="L102" s="297" t="s">
        <v>439</v>
      </c>
      <c r="M102" s="297" t="s">
        <v>2</v>
      </c>
      <c r="N102" s="593" t="s">
        <v>2</v>
      </c>
      <c r="O102" s="592" t="s">
        <v>438</v>
      </c>
      <c r="P102" s="297" t="s">
        <v>438</v>
      </c>
      <c r="Q102" s="297" t="s">
        <v>2</v>
      </c>
      <c r="R102" s="297" t="s">
        <v>438</v>
      </c>
      <c r="S102" s="297" t="s">
        <v>440</v>
      </c>
      <c r="T102" s="297" t="s">
        <v>441</v>
      </c>
      <c r="U102" s="297" t="s">
        <v>2</v>
      </c>
      <c r="V102" s="297" t="s">
        <v>456</v>
      </c>
      <c r="W102" s="297" t="s">
        <v>2</v>
      </c>
      <c r="X102" s="297" t="s">
        <v>2</v>
      </c>
      <c r="Y102" s="297" t="s">
        <v>455</v>
      </c>
      <c r="Z102" s="297" t="s">
        <v>2</v>
      </c>
      <c r="AA102" s="297" t="s">
        <v>2</v>
      </c>
      <c r="AB102" s="297" t="s">
        <v>2</v>
      </c>
      <c r="AC102" s="297" t="s">
        <v>440</v>
      </c>
      <c r="AD102" s="297" t="s">
        <v>2</v>
      </c>
      <c r="AE102" s="297" t="s">
        <v>2</v>
      </c>
      <c r="AF102" s="297" t="s">
        <v>2</v>
      </c>
      <c r="AG102" s="297" t="s">
        <v>437</v>
      </c>
      <c r="AH102" s="297" t="s">
        <v>2</v>
      </c>
    </row>
    <row r="103" spans="1:34" ht="15.75" x14ac:dyDescent="0.25">
      <c r="A103" s="296">
        <f t="shared" si="3"/>
        <v>43201</v>
      </c>
      <c r="B103" s="340" t="str">
        <f t="shared" si="4"/>
        <v>Ср</v>
      </c>
      <c r="C103" s="592" t="s">
        <v>467</v>
      </c>
      <c r="D103" s="297" t="s">
        <v>438</v>
      </c>
      <c r="E103" s="297" t="s">
        <v>439</v>
      </c>
      <c r="F103" s="297" t="s">
        <v>2</v>
      </c>
      <c r="G103" s="297" t="s">
        <v>2</v>
      </c>
      <c r="H103" s="593" t="s">
        <v>440</v>
      </c>
      <c r="I103" s="592" t="s">
        <v>439</v>
      </c>
      <c r="J103" s="297" t="s">
        <v>5</v>
      </c>
      <c r="K103" s="297" t="s">
        <v>468</v>
      </c>
      <c r="L103" s="297" t="s">
        <v>2</v>
      </c>
      <c r="M103" s="297" t="s">
        <v>2</v>
      </c>
      <c r="N103" s="593" t="s">
        <v>437</v>
      </c>
      <c r="O103" s="592" t="s">
        <v>442</v>
      </c>
      <c r="P103" s="297" t="s">
        <v>438</v>
      </c>
      <c r="Q103" s="587" t="s">
        <v>467</v>
      </c>
      <c r="R103" s="297" t="s">
        <v>438</v>
      </c>
      <c r="S103" s="297" t="s">
        <v>438</v>
      </c>
      <c r="T103" s="297" t="s">
        <v>441</v>
      </c>
      <c r="U103" s="297" t="s">
        <v>2</v>
      </c>
      <c r="V103" s="297" t="s">
        <v>452</v>
      </c>
      <c r="W103" s="297" t="s">
        <v>2</v>
      </c>
      <c r="X103" s="297" t="s">
        <v>2</v>
      </c>
      <c r="Y103" s="297" t="s">
        <v>455</v>
      </c>
      <c r="Z103" s="297" t="s">
        <v>2</v>
      </c>
      <c r="AA103" s="297" t="s">
        <v>457</v>
      </c>
      <c r="AB103" s="297" t="s">
        <v>456</v>
      </c>
      <c r="AC103" s="297" t="s">
        <v>442</v>
      </c>
      <c r="AD103" s="297" t="s">
        <v>437</v>
      </c>
      <c r="AE103" s="297" t="s">
        <v>2</v>
      </c>
      <c r="AF103" s="297" t="s">
        <v>457</v>
      </c>
      <c r="AG103" s="297" t="s">
        <v>2</v>
      </c>
      <c r="AH103" s="297" t="s">
        <v>2</v>
      </c>
    </row>
    <row r="104" spans="1:34" ht="15.75" x14ac:dyDescent="0.25">
      <c r="A104" s="296">
        <f t="shared" si="3"/>
        <v>43202</v>
      </c>
      <c r="B104" s="340" t="str">
        <f t="shared" si="4"/>
        <v>Чт</v>
      </c>
      <c r="C104" s="592" t="s">
        <v>439</v>
      </c>
      <c r="D104" s="297" t="s">
        <v>438</v>
      </c>
      <c r="E104" s="297" t="s">
        <v>2</v>
      </c>
      <c r="F104" s="297" t="s">
        <v>2</v>
      </c>
      <c r="G104" s="297" t="s">
        <v>467</v>
      </c>
      <c r="H104" s="593" t="s">
        <v>440</v>
      </c>
      <c r="I104" s="592" t="s">
        <v>439</v>
      </c>
      <c r="J104" s="297" t="s">
        <v>5</v>
      </c>
      <c r="K104" s="297" t="s">
        <v>2</v>
      </c>
      <c r="L104" s="297" t="s">
        <v>2</v>
      </c>
      <c r="M104" s="297" t="s">
        <v>442</v>
      </c>
      <c r="N104" s="593" t="s">
        <v>437</v>
      </c>
      <c r="O104" s="592" t="s">
        <v>439</v>
      </c>
      <c r="P104" s="297" t="s">
        <v>438</v>
      </c>
      <c r="Q104" s="297" t="s">
        <v>5</v>
      </c>
      <c r="R104" s="297" t="s">
        <v>438</v>
      </c>
      <c r="S104" s="297" t="s">
        <v>438</v>
      </c>
      <c r="T104" s="297" t="s">
        <v>441</v>
      </c>
      <c r="U104" s="297" t="s">
        <v>456</v>
      </c>
      <c r="V104" s="297" t="s">
        <v>2</v>
      </c>
      <c r="W104" s="297" t="s">
        <v>2</v>
      </c>
      <c r="X104" s="297" t="s">
        <v>2</v>
      </c>
      <c r="Y104" s="297" t="s">
        <v>2</v>
      </c>
      <c r="Z104" s="297" t="s">
        <v>2</v>
      </c>
      <c r="AA104" s="297" t="s">
        <v>458</v>
      </c>
      <c r="AB104" s="297" t="s">
        <v>456</v>
      </c>
      <c r="AC104" s="297" t="s">
        <v>467</v>
      </c>
      <c r="AD104" s="297" t="s">
        <v>437</v>
      </c>
      <c r="AE104" s="297" t="s">
        <v>437</v>
      </c>
      <c r="AF104" s="297" t="s">
        <v>2</v>
      </c>
      <c r="AG104" s="297" t="s">
        <v>458</v>
      </c>
      <c r="AH104" s="297" t="s">
        <v>2</v>
      </c>
    </row>
    <row r="105" spans="1:34" ht="15.75" x14ac:dyDescent="0.25">
      <c r="A105" s="296">
        <f t="shared" si="3"/>
        <v>43203</v>
      </c>
      <c r="B105" s="340" t="str">
        <f t="shared" si="4"/>
        <v>Пт</v>
      </c>
      <c r="C105" s="592" t="s">
        <v>439</v>
      </c>
      <c r="D105" s="297" t="s">
        <v>2</v>
      </c>
      <c r="E105" s="297" t="s">
        <v>2</v>
      </c>
      <c r="F105" s="297" t="s">
        <v>466</v>
      </c>
      <c r="G105" s="297" t="s">
        <v>468</v>
      </c>
      <c r="H105" s="593" t="s">
        <v>441</v>
      </c>
      <c r="I105" s="592" t="s">
        <v>439</v>
      </c>
      <c r="J105" s="297" t="s">
        <v>2</v>
      </c>
      <c r="K105" s="297" t="s">
        <v>2</v>
      </c>
      <c r="L105" s="297" t="s">
        <v>437</v>
      </c>
      <c r="M105" s="297" t="s">
        <v>442</v>
      </c>
      <c r="N105" s="593" t="s">
        <v>440</v>
      </c>
      <c r="O105" s="592" t="s">
        <v>439</v>
      </c>
      <c r="P105" s="297" t="s">
        <v>2</v>
      </c>
      <c r="Q105" s="297" t="s">
        <v>5</v>
      </c>
      <c r="R105" s="297" t="s">
        <v>438</v>
      </c>
      <c r="S105" s="297" t="s">
        <v>2</v>
      </c>
      <c r="T105" s="297" t="s">
        <v>441</v>
      </c>
      <c r="U105" s="297" t="s">
        <v>456</v>
      </c>
      <c r="V105" s="297" t="s">
        <v>2</v>
      </c>
      <c r="W105" s="297" t="s">
        <v>453</v>
      </c>
      <c r="X105" s="297" t="s">
        <v>454</v>
      </c>
      <c r="Y105" s="297" t="s">
        <v>2</v>
      </c>
      <c r="Z105" s="297" t="s">
        <v>5</v>
      </c>
      <c r="AA105" s="297" t="s">
        <v>468</v>
      </c>
      <c r="AB105" s="297" t="s">
        <v>2</v>
      </c>
      <c r="AC105" s="297" t="s">
        <v>2</v>
      </c>
      <c r="AD105" s="297" t="s">
        <v>441</v>
      </c>
      <c r="AE105" s="297" t="s">
        <v>440</v>
      </c>
      <c r="AF105" s="297" t="s">
        <v>457</v>
      </c>
      <c r="AG105" s="297" t="s">
        <v>452</v>
      </c>
      <c r="AH105" s="297" t="s">
        <v>2</v>
      </c>
    </row>
    <row r="106" spans="1:34" ht="15.75" x14ac:dyDescent="0.25">
      <c r="A106" s="296">
        <f t="shared" si="3"/>
        <v>43204</v>
      </c>
      <c r="B106" s="340" t="str">
        <f t="shared" si="4"/>
        <v>Сб</v>
      </c>
      <c r="C106" s="592" t="s">
        <v>2</v>
      </c>
      <c r="D106" s="297" t="s">
        <v>442</v>
      </c>
      <c r="E106" s="297" t="s">
        <v>437</v>
      </c>
      <c r="F106" s="297" t="s">
        <v>466</v>
      </c>
      <c r="G106" s="297" t="s">
        <v>439</v>
      </c>
      <c r="H106" s="593" t="s">
        <v>5</v>
      </c>
      <c r="I106" s="592" t="s">
        <v>2</v>
      </c>
      <c r="J106" s="297" t="s">
        <v>2</v>
      </c>
      <c r="K106" s="297" t="s">
        <v>440</v>
      </c>
      <c r="L106" s="297" t="s">
        <v>466</v>
      </c>
      <c r="M106" s="297" t="s">
        <v>467</v>
      </c>
      <c r="N106" s="593" t="s">
        <v>438</v>
      </c>
      <c r="O106" s="592" t="s">
        <v>2</v>
      </c>
      <c r="P106" s="587" t="s">
        <v>442</v>
      </c>
      <c r="Q106" s="297" t="s">
        <v>5</v>
      </c>
      <c r="R106" s="297" t="s">
        <v>2</v>
      </c>
      <c r="S106" s="297" t="s">
        <v>2</v>
      </c>
      <c r="T106" s="297" t="s">
        <v>2</v>
      </c>
      <c r="U106" s="297" t="s">
        <v>2</v>
      </c>
      <c r="V106" s="297" t="s">
        <v>456</v>
      </c>
      <c r="W106" s="297" t="s">
        <v>453</v>
      </c>
      <c r="X106" s="297" t="s">
        <v>2</v>
      </c>
      <c r="Y106" s="297" t="s">
        <v>456</v>
      </c>
      <c r="Z106" s="297" t="s">
        <v>453</v>
      </c>
      <c r="AA106" s="297" t="s">
        <v>458</v>
      </c>
      <c r="AB106" s="297" t="s">
        <v>2</v>
      </c>
      <c r="AC106" s="297" t="s">
        <v>2</v>
      </c>
      <c r="AD106" s="297" t="s">
        <v>442</v>
      </c>
      <c r="AE106" s="297" t="s">
        <v>440</v>
      </c>
      <c r="AF106" s="297" t="s">
        <v>457</v>
      </c>
      <c r="AG106" s="297" t="s">
        <v>2</v>
      </c>
      <c r="AH106" s="297" t="s">
        <v>2</v>
      </c>
    </row>
    <row r="107" spans="1:34" ht="16.5" thickBot="1" x14ac:dyDescent="0.3">
      <c r="A107" s="298">
        <f t="shared" si="3"/>
        <v>43205</v>
      </c>
      <c r="B107" s="341" t="str">
        <f t="shared" si="4"/>
        <v>Вс</v>
      </c>
      <c r="C107" s="594" t="s">
        <v>2</v>
      </c>
      <c r="D107" s="299" t="s">
        <v>442</v>
      </c>
      <c r="E107" s="299" t="s">
        <v>437</v>
      </c>
      <c r="F107" s="299" t="s">
        <v>441</v>
      </c>
      <c r="G107" s="299" t="s">
        <v>439</v>
      </c>
      <c r="H107" s="623" t="s">
        <v>2</v>
      </c>
      <c r="I107" s="594" t="s">
        <v>2</v>
      </c>
      <c r="J107" s="299" t="s">
        <v>466</v>
      </c>
      <c r="K107" s="299" t="s">
        <v>440</v>
      </c>
      <c r="L107" s="299" t="s">
        <v>441</v>
      </c>
      <c r="M107" s="299" t="s">
        <v>467</v>
      </c>
      <c r="N107" s="595" t="s">
        <v>438</v>
      </c>
      <c r="O107" s="594" t="s">
        <v>2</v>
      </c>
      <c r="P107" s="588" t="s">
        <v>467</v>
      </c>
      <c r="Q107" s="299" t="s">
        <v>2</v>
      </c>
      <c r="R107" s="299" t="s">
        <v>2</v>
      </c>
      <c r="S107" s="299" t="s">
        <v>437</v>
      </c>
      <c r="T107" s="299" t="s">
        <v>2</v>
      </c>
      <c r="U107" s="299" t="s">
        <v>2</v>
      </c>
      <c r="V107" s="299" t="s">
        <v>452</v>
      </c>
      <c r="W107" s="299" t="s">
        <v>453</v>
      </c>
      <c r="X107" s="299" t="s">
        <v>5</v>
      </c>
      <c r="Y107" s="299" t="s">
        <v>456</v>
      </c>
      <c r="Z107" s="299" t="s">
        <v>452</v>
      </c>
      <c r="AA107" s="299" t="s">
        <v>2</v>
      </c>
      <c r="AB107" s="299" t="s">
        <v>2</v>
      </c>
      <c r="AC107" s="299" t="s">
        <v>440</v>
      </c>
      <c r="AD107" s="299" t="s">
        <v>2</v>
      </c>
      <c r="AE107" s="299" t="s">
        <v>442</v>
      </c>
      <c r="AF107" s="299" t="s">
        <v>2</v>
      </c>
      <c r="AG107" s="299" t="s">
        <v>2</v>
      </c>
      <c r="AH107" s="299" t="s">
        <v>2</v>
      </c>
    </row>
    <row r="108" spans="1:34" x14ac:dyDescent="0.3">
      <c r="A108" s="293">
        <f t="shared" si="3"/>
        <v>43206</v>
      </c>
      <c r="B108" s="338" t="str">
        <f t="shared" si="4"/>
        <v>Пн</v>
      </c>
      <c r="C108" s="600" t="s">
        <v>437</v>
      </c>
      <c r="D108" s="303" t="s">
        <v>5</v>
      </c>
      <c r="E108" s="303" t="s">
        <v>438</v>
      </c>
      <c r="F108" s="303" t="s">
        <v>468</v>
      </c>
      <c r="G108" s="294" t="s">
        <v>2</v>
      </c>
      <c r="H108" s="591" t="s">
        <v>2</v>
      </c>
      <c r="I108" s="590" t="s">
        <v>440</v>
      </c>
      <c r="J108" s="294" t="s">
        <v>441</v>
      </c>
      <c r="K108" s="294" t="s">
        <v>466</v>
      </c>
      <c r="L108" s="294" t="s">
        <v>439</v>
      </c>
      <c r="M108" s="294" t="s">
        <v>2</v>
      </c>
      <c r="N108" s="591" t="s">
        <v>2</v>
      </c>
      <c r="O108" s="590" t="s">
        <v>440</v>
      </c>
      <c r="P108" s="294" t="s">
        <v>5</v>
      </c>
      <c r="Q108" s="294" t="s">
        <v>2</v>
      </c>
      <c r="R108" s="294" t="s">
        <v>438</v>
      </c>
      <c r="S108" s="294" t="s">
        <v>437</v>
      </c>
      <c r="T108" s="294" t="s">
        <v>441</v>
      </c>
      <c r="U108" s="294" t="s">
        <v>456</v>
      </c>
      <c r="V108" s="294" t="s">
        <v>2</v>
      </c>
      <c r="W108" s="294" t="s">
        <v>2</v>
      </c>
      <c r="X108" s="294" t="s">
        <v>2</v>
      </c>
      <c r="Y108" s="294" t="s">
        <v>455</v>
      </c>
      <c r="Z108" s="294" t="s">
        <v>2</v>
      </c>
      <c r="AA108" s="294" t="s">
        <v>2</v>
      </c>
      <c r="AB108" s="294" t="s">
        <v>2</v>
      </c>
      <c r="AC108" s="294" t="s">
        <v>440</v>
      </c>
      <c r="AD108" s="294" t="s">
        <v>2</v>
      </c>
      <c r="AE108" s="294" t="s">
        <v>2</v>
      </c>
      <c r="AF108" s="294" t="s">
        <v>457</v>
      </c>
      <c r="AG108" s="294" t="s">
        <v>437</v>
      </c>
      <c r="AH108" s="294" t="s">
        <v>2</v>
      </c>
    </row>
    <row r="109" spans="1:34" x14ac:dyDescent="0.3">
      <c r="A109" s="296">
        <f t="shared" si="3"/>
        <v>43207</v>
      </c>
      <c r="B109" s="339" t="str">
        <f t="shared" si="4"/>
        <v>Вт</v>
      </c>
      <c r="C109" s="592" t="s">
        <v>440</v>
      </c>
      <c r="D109" s="297" t="s">
        <v>439</v>
      </c>
      <c r="E109" s="297" t="s">
        <v>466</v>
      </c>
      <c r="F109" s="297" t="s">
        <v>2</v>
      </c>
      <c r="G109" s="297" t="s">
        <v>2</v>
      </c>
      <c r="H109" s="593" t="s">
        <v>437</v>
      </c>
      <c r="I109" s="592" t="s">
        <v>438</v>
      </c>
      <c r="J109" s="297" t="s">
        <v>468</v>
      </c>
      <c r="K109" s="297" t="s">
        <v>439</v>
      </c>
      <c r="L109" s="297" t="s">
        <v>2</v>
      </c>
      <c r="M109" s="297" t="s">
        <v>2</v>
      </c>
      <c r="N109" s="593" t="s">
        <v>5</v>
      </c>
      <c r="O109" s="592" t="s">
        <v>440</v>
      </c>
      <c r="P109" s="297" t="s">
        <v>439</v>
      </c>
      <c r="Q109" s="297" t="s">
        <v>5</v>
      </c>
      <c r="R109" s="297" t="s">
        <v>438</v>
      </c>
      <c r="S109" s="297" t="s">
        <v>440</v>
      </c>
      <c r="T109" s="297" t="s">
        <v>441</v>
      </c>
      <c r="U109" s="297" t="s">
        <v>456</v>
      </c>
      <c r="V109" s="297" t="s">
        <v>2</v>
      </c>
      <c r="W109" s="297" t="s">
        <v>2</v>
      </c>
      <c r="X109" s="297" t="s">
        <v>2</v>
      </c>
      <c r="Y109" s="297" t="s">
        <v>455</v>
      </c>
      <c r="Z109" s="297" t="s">
        <v>2</v>
      </c>
      <c r="AA109" s="297" t="s">
        <v>2</v>
      </c>
      <c r="AB109" s="297" t="s">
        <v>2</v>
      </c>
      <c r="AC109" s="297" t="s">
        <v>440</v>
      </c>
      <c r="AD109" s="297" t="s">
        <v>2</v>
      </c>
      <c r="AE109" s="297" t="s">
        <v>2</v>
      </c>
      <c r="AF109" s="297" t="s">
        <v>2</v>
      </c>
      <c r="AG109" s="297" t="s">
        <v>437</v>
      </c>
      <c r="AH109" s="297" t="s">
        <v>2</v>
      </c>
    </row>
    <row r="110" spans="1:34" ht="15.75" x14ac:dyDescent="0.25">
      <c r="A110" s="296">
        <f t="shared" si="3"/>
        <v>43208</v>
      </c>
      <c r="B110" s="340" t="str">
        <f t="shared" si="4"/>
        <v>Ср</v>
      </c>
      <c r="C110" s="592" t="s">
        <v>438</v>
      </c>
      <c r="D110" s="297" t="s">
        <v>439</v>
      </c>
      <c r="E110" s="297" t="s">
        <v>2</v>
      </c>
      <c r="F110" s="297" t="s">
        <v>2</v>
      </c>
      <c r="G110" s="297" t="s">
        <v>440</v>
      </c>
      <c r="H110" s="593" t="s">
        <v>467</v>
      </c>
      <c r="I110" s="592" t="s">
        <v>5</v>
      </c>
      <c r="J110" s="297" t="s">
        <v>468</v>
      </c>
      <c r="K110" s="297" t="s">
        <v>2</v>
      </c>
      <c r="L110" s="297" t="s">
        <v>2</v>
      </c>
      <c r="M110" s="297" t="s">
        <v>437</v>
      </c>
      <c r="N110" s="593" t="s">
        <v>439</v>
      </c>
      <c r="O110" s="592" t="s">
        <v>438</v>
      </c>
      <c r="P110" s="297" t="s">
        <v>439</v>
      </c>
      <c r="Q110" s="297" t="s">
        <v>5</v>
      </c>
      <c r="R110" s="297" t="s">
        <v>438</v>
      </c>
      <c r="S110" s="297" t="s">
        <v>438</v>
      </c>
      <c r="T110" s="297" t="s">
        <v>441</v>
      </c>
      <c r="U110" s="297" t="s">
        <v>2</v>
      </c>
      <c r="V110" s="297" t="s">
        <v>456</v>
      </c>
      <c r="W110" s="297" t="s">
        <v>2</v>
      </c>
      <c r="X110" s="297" t="s">
        <v>2</v>
      </c>
      <c r="Y110" s="297" t="s">
        <v>455</v>
      </c>
      <c r="Z110" s="297" t="s">
        <v>2</v>
      </c>
      <c r="AA110" s="297" t="s">
        <v>457</v>
      </c>
      <c r="AB110" s="297" t="s">
        <v>456</v>
      </c>
      <c r="AC110" s="297" t="s">
        <v>442</v>
      </c>
      <c r="AD110" s="297" t="s">
        <v>437</v>
      </c>
      <c r="AE110" s="297" t="s">
        <v>2</v>
      </c>
      <c r="AF110" s="297" t="s">
        <v>457</v>
      </c>
      <c r="AG110" s="297" t="s">
        <v>2</v>
      </c>
      <c r="AH110" s="297" t="s">
        <v>2</v>
      </c>
    </row>
    <row r="111" spans="1:34" ht="15.75" x14ac:dyDescent="0.25">
      <c r="A111" s="296">
        <f t="shared" si="3"/>
        <v>43209</v>
      </c>
      <c r="B111" s="340" t="str">
        <f t="shared" si="4"/>
        <v>Чт</v>
      </c>
      <c r="C111" s="592" t="s">
        <v>438</v>
      </c>
      <c r="D111" s="297" t="s">
        <v>2</v>
      </c>
      <c r="E111" s="297" t="s">
        <v>2</v>
      </c>
      <c r="F111" s="297" t="s">
        <v>467</v>
      </c>
      <c r="G111" s="297" t="s">
        <v>440</v>
      </c>
      <c r="H111" s="593" t="s">
        <v>439</v>
      </c>
      <c r="I111" s="592" t="s">
        <v>5</v>
      </c>
      <c r="J111" s="297" t="s">
        <v>2</v>
      </c>
      <c r="K111" s="297" t="s">
        <v>2</v>
      </c>
      <c r="L111" s="297" t="s">
        <v>442</v>
      </c>
      <c r="M111" s="297" t="s">
        <v>437</v>
      </c>
      <c r="N111" s="593" t="s">
        <v>439</v>
      </c>
      <c r="O111" s="592" t="s">
        <v>438</v>
      </c>
      <c r="P111" s="297" t="s">
        <v>2</v>
      </c>
      <c r="Q111" s="297" t="s">
        <v>439</v>
      </c>
      <c r="R111" s="297" t="s">
        <v>438</v>
      </c>
      <c r="S111" s="297" t="s">
        <v>438</v>
      </c>
      <c r="T111" s="297" t="s">
        <v>441</v>
      </c>
      <c r="U111" s="297" t="s">
        <v>2</v>
      </c>
      <c r="V111" s="297" t="s">
        <v>452</v>
      </c>
      <c r="W111" s="297" t="s">
        <v>2</v>
      </c>
      <c r="X111" s="297" t="s">
        <v>2</v>
      </c>
      <c r="Y111" s="297" t="s">
        <v>2</v>
      </c>
      <c r="Z111" s="297" t="s">
        <v>2</v>
      </c>
      <c r="AA111" s="297" t="s">
        <v>458</v>
      </c>
      <c r="AB111" s="297" t="s">
        <v>456</v>
      </c>
      <c r="AC111" s="297" t="s">
        <v>467</v>
      </c>
      <c r="AD111" s="297" t="s">
        <v>437</v>
      </c>
      <c r="AE111" s="297" t="s">
        <v>437</v>
      </c>
      <c r="AF111" s="297" t="s">
        <v>2</v>
      </c>
      <c r="AG111" s="297" t="s">
        <v>458</v>
      </c>
      <c r="AH111" s="297" t="s">
        <v>2</v>
      </c>
    </row>
    <row r="112" spans="1:34" ht="15.75" x14ac:dyDescent="0.25">
      <c r="A112" s="296">
        <f t="shared" si="3"/>
        <v>43210</v>
      </c>
      <c r="B112" s="340" t="str">
        <f t="shared" si="4"/>
        <v>Пт</v>
      </c>
      <c r="C112" s="592" t="s">
        <v>2</v>
      </c>
      <c r="D112" s="297" t="s">
        <v>2</v>
      </c>
      <c r="E112" s="297" t="s">
        <v>466</v>
      </c>
      <c r="F112" s="297" t="s">
        <v>468</v>
      </c>
      <c r="G112" s="297" t="s">
        <v>441</v>
      </c>
      <c r="H112" s="593" t="s">
        <v>439</v>
      </c>
      <c r="I112" s="592" t="s">
        <v>2</v>
      </c>
      <c r="J112" s="297" t="s">
        <v>2</v>
      </c>
      <c r="K112" s="297" t="s">
        <v>437</v>
      </c>
      <c r="L112" s="297" t="s">
        <v>442</v>
      </c>
      <c r="M112" s="297" t="s">
        <v>440</v>
      </c>
      <c r="N112" s="593" t="s">
        <v>439</v>
      </c>
      <c r="O112" s="592" t="s">
        <v>2</v>
      </c>
      <c r="P112" s="297" t="s">
        <v>2</v>
      </c>
      <c r="Q112" s="297" t="s">
        <v>439</v>
      </c>
      <c r="R112" s="297" t="s">
        <v>438</v>
      </c>
      <c r="S112" s="297" t="s">
        <v>2</v>
      </c>
      <c r="T112" s="297" t="s">
        <v>441</v>
      </c>
      <c r="U112" s="297" t="s">
        <v>456</v>
      </c>
      <c r="V112" s="297" t="s">
        <v>2</v>
      </c>
      <c r="W112" s="297" t="s">
        <v>453</v>
      </c>
      <c r="X112" s="297" t="s">
        <v>454</v>
      </c>
      <c r="Y112" s="297" t="s">
        <v>2</v>
      </c>
      <c r="Z112" s="297" t="s">
        <v>5</v>
      </c>
      <c r="AA112" s="297" t="s">
        <v>468</v>
      </c>
      <c r="AB112" s="297" t="s">
        <v>2</v>
      </c>
      <c r="AC112" s="297" t="s">
        <v>2</v>
      </c>
      <c r="AD112" s="297" t="s">
        <v>441</v>
      </c>
      <c r="AE112" s="297" t="s">
        <v>440</v>
      </c>
      <c r="AF112" s="297" t="s">
        <v>457</v>
      </c>
      <c r="AG112" s="297" t="s">
        <v>452</v>
      </c>
      <c r="AH112" s="297" t="s">
        <v>2</v>
      </c>
    </row>
    <row r="113" spans="1:34" ht="15.75" x14ac:dyDescent="0.25">
      <c r="A113" s="296">
        <f t="shared" si="3"/>
        <v>43211</v>
      </c>
      <c r="B113" s="340" t="str">
        <f t="shared" si="4"/>
        <v>Сб</v>
      </c>
      <c r="C113" s="297" t="s">
        <v>442</v>
      </c>
      <c r="D113" s="297" t="s">
        <v>437</v>
      </c>
      <c r="E113" s="297" t="s">
        <v>466</v>
      </c>
      <c r="F113" s="297" t="s">
        <v>439</v>
      </c>
      <c r="G113" s="297" t="s">
        <v>5</v>
      </c>
      <c r="H113" s="593" t="s">
        <v>2</v>
      </c>
      <c r="I113" s="592" t="s">
        <v>2</v>
      </c>
      <c r="J113" s="297" t="s">
        <v>440</v>
      </c>
      <c r="K113" s="297" t="s">
        <v>466</v>
      </c>
      <c r="L113" s="297" t="s">
        <v>467</v>
      </c>
      <c r="M113" s="297" t="s">
        <v>438</v>
      </c>
      <c r="N113" s="593" t="s">
        <v>2</v>
      </c>
      <c r="O113" s="592" t="s">
        <v>442</v>
      </c>
      <c r="P113" s="297" t="s">
        <v>438</v>
      </c>
      <c r="Q113" s="297" t="s">
        <v>2</v>
      </c>
      <c r="R113" s="297" t="s">
        <v>2</v>
      </c>
      <c r="S113" s="297" t="s">
        <v>2</v>
      </c>
      <c r="T113" s="297" t="s">
        <v>2</v>
      </c>
      <c r="U113" s="297" t="s">
        <v>456</v>
      </c>
      <c r="V113" s="297" t="s">
        <v>2</v>
      </c>
      <c r="W113" s="297" t="s">
        <v>453</v>
      </c>
      <c r="X113" s="297" t="s">
        <v>2</v>
      </c>
      <c r="Y113" s="297" t="s">
        <v>456</v>
      </c>
      <c r="Z113" s="297" t="s">
        <v>453</v>
      </c>
      <c r="AA113" s="297" t="s">
        <v>458</v>
      </c>
      <c r="AB113" s="297" t="s">
        <v>2</v>
      </c>
      <c r="AC113" s="297" t="s">
        <v>2</v>
      </c>
      <c r="AD113" s="297" t="s">
        <v>442</v>
      </c>
      <c r="AE113" s="297" t="s">
        <v>440</v>
      </c>
      <c r="AF113" s="297" t="s">
        <v>457</v>
      </c>
      <c r="AG113" s="297" t="s">
        <v>2</v>
      </c>
      <c r="AH113" s="297" t="s">
        <v>2</v>
      </c>
    </row>
    <row r="114" spans="1:34" ht="16.5" thickBot="1" x14ac:dyDescent="0.3">
      <c r="A114" s="298">
        <f t="shared" si="3"/>
        <v>43212</v>
      </c>
      <c r="B114" s="341" t="str">
        <f t="shared" si="4"/>
        <v>Вс</v>
      </c>
      <c r="C114" s="594" t="s">
        <v>442</v>
      </c>
      <c r="D114" s="299" t="s">
        <v>437</v>
      </c>
      <c r="E114" s="299" t="s">
        <v>441</v>
      </c>
      <c r="F114" s="299" t="s">
        <v>439</v>
      </c>
      <c r="G114" s="299" t="s">
        <v>2</v>
      </c>
      <c r="H114" s="623" t="s">
        <v>2</v>
      </c>
      <c r="I114" s="594" t="s">
        <v>466</v>
      </c>
      <c r="J114" s="299" t="s">
        <v>440</v>
      </c>
      <c r="K114" s="299" t="s">
        <v>441</v>
      </c>
      <c r="L114" s="299" t="s">
        <v>467</v>
      </c>
      <c r="M114" s="299" t="s">
        <v>438</v>
      </c>
      <c r="N114" s="595" t="s">
        <v>2</v>
      </c>
      <c r="O114" s="594" t="s">
        <v>467</v>
      </c>
      <c r="P114" s="299" t="s">
        <v>438</v>
      </c>
      <c r="Q114" s="299" t="s">
        <v>2</v>
      </c>
      <c r="R114" s="299" t="s">
        <v>2</v>
      </c>
      <c r="S114" s="299" t="s">
        <v>437</v>
      </c>
      <c r="T114" s="299" t="s">
        <v>2</v>
      </c>
      <c r="U114" s="299" t="s">
        <v>2</v>
      </c>
      <c r="V114" s="299" t="s">
        <v>456</v>
      </c>
      <c r="W114" s="299" t="s">
        <v>453</v>
      </c>
      <c r="X114" s="299" t="s">
        <v>5</v>
      </c>
      <c r="Y114" s="299" t="s">
        <v>456</v>
      </c>
      <c r="Z114" s="299" t="s">
        <v>452</v>
      </c>
      <c r="AA114" s="299" t="s">
        <v>2</v>
      </c>
      <c r="AB114" s="299" t="s">
        <v>2</v>
      </c>
      <c r="AC114" s="299" t="s">
        <v>440</v>
      </c>
      <c r="AD114" s="299" t="s">
        <v>2</v>
      </c>
      <c r="AE114" s="299" t="s">
        <v>442</v>
      </c>
      <c r="AF114" s="299" t="s">
        <v>2</v>
      </c>
      <c r="AG114" s="299" t="s">
        <v>2</v>
      </c>
      <c r="AH114" s="299" t="s">
        <v>2</v>
      </c>
    </row>
    <row r="115" spans="1:34" x14ac:dyDescent="0.3">
      <c r="A115" s="293">
        <f t="shared" si="3"/>
        <v>43213</v>
      </c>
      <c r="B115" s="338" t="str">
        <f t="shared" si="4"/>
        <v>Пн</v>
      </c>
      <c r="C115" s="600" t="s">
        <v>5</v>
      </c>
      <c r="D115" s="303" t="s">
        <v>438</v>
      </c>
      <c r="E115" s="303" t="s">
        <v>468</v>
      </c>
      <c r="F115" s="303" t="s">
        <v>2</v>
      </c>
      <c r="G115" s="294" t="s">
        <v>2</v>
      </c>
      <c r="H115" s="591" t="s">
        <v>437</v>
      </c>
      <c r="I115" s="590" t="s">
        <v>441</v>
      </c>
      <c r="J115" s="294" t="s">
        <v>466</v>
      </c>
      <c r="K115" s="294" t="s">
        <v>439</v>
      </c>
      <c r="L115" s="294" t="s">
        <v>2</v>
      </c>
      <c r="M115" s="294" t="s">
        <v>2</v>
      </c>
      <c r="N115" s="591" t="s">
        <v>440</v>
      </c>
      <c r="O115" s="590" t="s">
        <v>5</v>
      </c>
      <c r="P115" s="294" t="s">
        <v>438</v>
      </c>
      <c r="Q115" s="587" t="s">
        <v>467</v>
      </c>
      <c r="R115" s="294" t="s">
        <v>438</v>
      </c>
      <c r="S115" s="294" t="s">
        <v>437</v>
      </c>
      <c r="T115" s="294" t="s">
        <v>441</v>
      </c>
      <c r="U115" s="294" t="s">
        <v>2</v>
      </c>
      <c r="V115" s="294" t="s">
        <v>452</v>
      </c>
      <c r="W115" s="294" t="s">
        <v>2</v>
      </c>
      <c r="X115" s="294" t="s">
        <v>2</v>
      </c>
      <c r="Y115" s="294" t="s">
        <v>455</v>
      </c>
      <c r="Z115" s="294" t="s">
        <v>2</v>
      </c>
      <c r="AA115" s="294" t="s">
        <v>2</v>
      </c>
      <c r="AB115" s="294" t="s">
        <v>2</v>
      </c>
      <c r="AC115" s="294" t="s">
        <v>440</v>
      </c>
      <c r="AD115" s="294" t="s">
        <v>2</v>
      </c>
      <c r="AE115" s="294" t="s">
        <v>2</v>
      </c>
      <c r="AF115" s="294" t="s">
        <v>457</v>
      </c>
      <c r="AG115" s="294" t="s">
        <v>437</v>
      </c>
      <c r="AH115" s="294" t="s">
        <v>2</v>
      </c>
    </row>
    <row r="116" spans="1:34" x14ac:dyDescent="0.3">
      <c r="A116" s="296">
        <f t="shared" si="3"/>
        <v>43214</v>
      </c>
      <c r="B116" s="339" t="str">
        <f t="shared" si="4"/>
        <v>Вт</v>
      </c>
      <c r="C116" s="592" t="s">
        <v>439</v>
      </c>
      <c r="D116" s="297" t="s">
        <v>466</v>
      </c>
      <c r="E116" s="297" t="s">
        <v>2</v>
      </c>
      <c r="F116" s="297" t="s">
        <v>2</v>
      </c>
      <c r="G116" s="297" t="s">
        <v>437</v>
      </c>
      <c r="H116" s="593" t="s">
        <v>440</v>
      </c>
      <c r="I116" s="592" t="s">
        <v>468</v>
      </c>
      <c r="J116" s="297" t="s">
        <v>439</v>
      </c>
      <c r="K116" s="297" t="s">
        <v>2</v>
      </c>
      <c r="L116" s="297" t="s">
        <v>2</v>
      </c>
      <c r="M116" s="297" t="s">
        <v>5</v>
      </c>
      <c r="N116" s="593" t="s">
        <v>438</v>
      </c>
      <c r="O116" s="592" t="s">
        <v>439</v>
      </c>
      <c r="P116" s="297" t="s">
        <v>441</v>
      </c>
      <c r="Q116" s="587" t="s">
        <v>467</v>
      </c>
      <c r="R116" s="297" t="s">
        <v>438</v>
      </c>
      <c r="S116" s="297" t="s">
        <v>440</v>
      </c>
      <c r="T116" s="297" t="s">
        <v>441</v>
      </c>
      <c r="U116" s="297" t="s">
        <v>456</v>
      </c>
      <c r="V116" s="297" t="s">
        <v>2</v>
      </c>
      <c r="W116" s="297" t="s">
        <v>2</v>
      </c>
      <c r="X116" s="297" t="s">
        <v>2</v>
      </c>
      <c r="Y116" s="297" t="s">
        <v>455</v>
      </c>
      <c r="Z116" s="297" t="s">
        <v>2</v>
      </c>
      <c r="AA116" s="297" t="s">
        <v>2</v>
      </c>
      <c r="AB116" s="297" t="s">
        <v>2</v>
      </c>
      <c r="AC116" s="297" t="s">
        <v>440</v>
      </c>
      <c r="AD116" s="297" t="s">
        <v>2</v>
      </c>
      <c r="AE116" s="297" t="s">
        <v>2</v>
      </c>
      <c r="AF116" s="297" t="s">
        <v>2</v>
      </c>
      <c r="AG116" s="297" t="s">
        <v>437</v>
      </c>
      <c r="AH116" s="297" t="s">
        <v>2</v>
      </c>
    </row>
    <row r="117" spans="1:34" ht="15.75" x14ac:dyDescent="0.25">
      <c r="A117" s="296">
        <f t="shared" si="3"/>
        <v>43215</v>
      </c>
      <c r="B117" s="340" t="str">
        <f t="shared" si="4"/>
        <v>Ср</v>
      </c>
      <c r="C117" s="592" t="s">
        <v>439</v>
      </c>
      <c r="D117" s="297" t="s">
        <v>2</v>
      </c>
      <c r="E117" s="297" t="s">
        <v>2</v>
      </c>
      <c r="F117" s="297" t="s">
        <v>440</v>
      </c>
      <c r="G117" s="297" t="s">
        <v>467</v>
      </c>
      <c r="H117" s="593" t="s">
        <v>438</v>
      </c>
      <c r="I117" s="592" t="s">
        <v>468</v>
      </c>
      <c r="J117" s="297" t="s">
        <v>2</v>
      </c>
      <c r="K117" s="297" t="s">
        <v>2</v>
      </c>
      <c r="L117" s="297" t="s">
        <v>437</v>
      </c>
      <c r="M117" s="297" t="s">
        <v>439</v>
      </c>
      <c r="N117" s="593" t="s">
        <v>5</v>
      </c>
      <c r="O117" s="592" t="s">
        <v>439</v>
      </c>
      <c r="P117" s="297" t="s">
        <v>2</v>
      </c>
      <c r="Q117" s="587" t="s">
        <v>467</v>
      </c>
      <c r="R117" s="297" t="s">
        <v>438</v>
      </c>
      <c r="S117" s="297" t="s">
        <v>438</v>
      </c>
      <c r="T117" s="297" t="s">
        <v>441</v>
      </c>
      <c r="U117" s="297" t="s">
        <v>456</v>
      </c>
      <c r="V117" s="297" t="s">
        <v>2</v>
      </c>
      <c r="W117" s="297" t="s">
        <v>2</v>
      </c>
      <c r="X117" s="297" t="s">
        <v>2</v>
      </c>
      <c r="Y117" s="297" t="s">
        <v>455</v>
      </c>
      <c r="Z117" s="297" t="s">
        <v>2</v>
      </c>
      <c r="AA117" s="297" t="s">
        <v>457</v>
      </c>
      <c r="AB117" s="297" t="s">
        <v>456</v>
      </c>
      <c r="AC117" s="297" t="s">
        <v>442</v>
      </c>
      <c r="AD117" s="297" t="s">
        <v>437</v>
      </c>
      <c r="AE117" s="297" t="s">
        <v>2</v>
      </c>
      <c r="AF117" s="297" t="s">
        <v>457</v>
      </c>
      <c r="AG117" s="297" t="s">
        <v>2</v>
      </c>
      <c r="AH117" s="297" t="s">
        <v>2</v>
      </c>
    </row>
    <row r="118" spans="1:34" ht="15.75" x14ac:dyDescent="0.25">
      <c r="A118" s="296">
        <f t="shared" si="3"/>
        <v>43216</v>
      </c>
      <c r="B118" s="340" t="str">
        <f t="shared" si="4"/>
        <v>Чт</v>
      </c>
      <c r="C118" s="592" t="s">
        <v>2</v>
      </c>
      <c r="D118" s="297" t="s">
        <v>2</v>
      </c>
      <c r="E118" s="297" t="s">
        <v>467</v>
      </c>
      <c r="F118" s="297" t="s">
        <v>440</v>
      </c>
      <c r="G118" s="297" t="s">
        <v>439</v>
      </c>
      <c r="H118" s="593" t="s">
        <v>438</v>
      </c>
      <c r="I118" s="592" t="s">
        <v>2</v>
      </c>
      <c r="J118" s="297" t="s">
        <v>2</v>
      </c>
      <c r="K118" s="297" t="s">
        <v>442</v>
      </c>
      <c r="L118" s="297" t="s">
        <v>437</v>
      </c>
      <c r="M118" s="297" t="s">
        <v>439</v>
      </c>
      <c r="N118" s="593" t="s">
        <v>5</v>
      </c>
      <c r="O118" s="592" t="s">
        <v>2</v>
      </c>
      <c r="P118" s="297" t="s">
        <v>2</v>
      </c>
      <c r="Q118" s="587" t="s">
        <v>467</v>
      </c>
      <c r="R118" s="297" t="s">
        <v>438</v>
      </c>
      <c r="S118" s="297" t="s">
        <v>438</v>
      </c>
      <c r="T118" s="297" t="s">
        <v>441</v>
      </c>
      <c r="U118" s="297" t="s">
        <v>2</v>
      </c>
      <c r="V118" s="297" t="s">
        <v>456</v>
      </c>
      <c r="W118" s="297" t="s">
        <v>2</v>
      </c>
      <c r="X118" s="297" t="s">
        <v>2</v>
      </c>
      <c r="Y118" s="297" t="s">
        <v>2</v>
      </c>
      <c r="Z118" s="297" t="s">
        <v>2</v>
      </c>
      <c r="AA118" s="297" t="s">
        <v>458</v>
      </c>
      <c r="AB118" s="297" t="s">
        <v>456</v>
      </c>
      <c r="AC118" s="297" t="s">
        <v>467</v>
      </c>
      <c r="AD118" s="297" t="s">
        <v>437</v>
      </c>
      <c r="AE118" s="297" t="s">
        <v>437</v>
      </c>
      <c r="AF118" s="297" t="s">
        <v>2</v>
      </c>
      <c r="AG118" s="297" t="s">
        <v>458</v>
      </c>
      <c r="AH118" s="297" t="s">
        <v>2</v>
      </c>
    </row>
    <row r="119" spans="1:34" ht="15.75" x14ac:dyDescent="0.25">
      <c r="A119" s="296">
        <f t="shared" si="3"/>
        <v>43217</v>
      </c>
      <c r="B119" s="340" t="str">
        <f t="shared" si="4"/>
        <v>Пт</v>
      </c>
      <c r="C119" s="592" t="s">
        <v>2</v>
      </c>
      <c r="D119" s="297" t="s">
        <v>466</v>
      </c>
      <c r="E119" s="297" t="s">
        <v>468</v>
      </c>
      <c r="F119" s="297" t="s">
        <v>441</v>
      </c>
      <c r="G119" s="297" t="s">
        <v>439</v>
      </c>
      <c r="H119" s="593" t="s">
        <v>2</v>
      </c>
      <c r="I119" s="592" t="s">
        <v>2</v>
      </c>
      <c r="J119" s="297" t="s">
        <v>437</v>
      </c>
      <c r="K119" s="297" t="s">
        <v>442</v>
      </c>
      <c r="L119" s="297" t="s">
        <v>440</v>
      </c>
      <c r="M119" s="297" t="s">
        <v>439</v>
      </c>
      <c r="N119" s="593" t="s">
        <v>2</v>
      </c>
      <c r="O119" s="592" t="s">
        <v>2</v>
      </c>
      <c r="P119" s="297" t="s">
        <v>441</v>
      </c>
      <c r="Q119" s="297" t="s">
        <v>2</v>
      </c>
      <c r="R119" s="297" t="s">
        <v>438</v>
      </c>
      <c r="S119" s="297" t="s">
        <v>2</v>
      </c>
      <c r="T119" s="297" t="s">
        <v>441</v>
      </c>
      <c r="U119" s="297" t="s">
        <v>2</v>
      </c>
      <c r="V119" s="297" t="s">
        <v>452</v>
      </c>
      <c r="W119" s="297" t="s">
        <v>453</v>
      </c>
      <c r="X119" s="297" t="s">
        <v>454</v>
      </c>
      <c r="Y119" s="297" t="s">
        <v>2</v>
      </c>
      <c r="Z119" s="297" t="s">
        <v>5</v>
      </c>
      <c r="AA119" s="297" t="s">
        <v>468</v>
      </c>
      <c r="AB119" s="297" t="s">
        <v>2</v>
      </c>
      <c r="AC119" s="297" t="s">
        <v>2</v>
      </c>
      <c r="AD119" s="297" t="s">
        <v>441</v>
      </c>
      <c r="AE119" s="297" t="s">
        <v>440</v>
      </c>
      <c r="AF119" s="297" t="s">
        <v>457</v>
      </c>
      <c r="AG119" s="297" t="s">
        <v>452</v>
      </c>
      <c r="AH119" s="297" t="s">
        <v>2</v>
      </c>
    </row>
    <row r="120" spans="1:34" ht="15.75" x14ac:dyDescent="0.25">
      <c r="A120" s="296">
        <f t="shared" si="3"/>
        <v>43218</v>
      </c>
      <c r="B120" s="340" t="str">
        <f t="shared" si="4"/>
        <v>Сб</v>
      </c>
      <c r="C120" s="592" t="s">
        <v>437</v>
      </c>
      <c r="D120" s="297" t="s">
        <v>466</v>
      </c>
      <c r="E120" s="297" t="s">
        <v>439</v>
      </c>
      <c r="F120" s="297" t="s">
        <v>5</v>
      </c>
      <c r="G120" s="297" t="s">
        <v>2</v>
      </c>
      <c r="H120" s="297" t="s">
        <v>442</v>
      </c>
      <c r="I120" s="592" t="s">
        <v>440</v>
      </c>
      <c r="J120" s="297" t="s">
        <v>466</v>
      </c>
      <c r="K120" s="297" t="s">
        <v>467</v>
      </c>
      <c r="L120" s="297" t="s">
        <v>438</v>
      </c>
      <c r="M120" s="297" t="s">
        <v>2</v>
      </c>
      <c r="N120" s="593" t="s">
        <v>2</v>
      </c>
      <c r="O120" s="592" t="s">
        <v>440</v>
      </c>
      <c r="P120" s="297" t="s">
        <v>442</v>
      </c>
      <c r="Q120" s="297" t="s">
        <v>5</v>
      </c>
      <c r="R120" s="297" t="s">
        <v>2</v>
      </c>
      <c r="S120" s="297" t="s">
        <v>2</v>
      </c>
      <c r="T120" s="297" t="s">
        <v>2</v>
      </c>
      <c r="U120" s="297" t="s">
        <v>456</v>
      </c>
      <c r="V120" s="297" t="s">
        <v>2</v>
      </c>
      <c r="W120" s="297" t="s">
        <v>453</v>
      </c>
      <c r="X120" s="297" t="s">
        <v>2</v>
      </c>
      <c r="Y120" s="297" t="s">
        <v>456</v>
      </c>
      <c r="Z120" s="297" t="s">
        <v>453</v>
      </c>
      <c r="AA120" s="297" t="s">
        <v>458</v>
      </c>
      <c r="AB120" s="297" t="s">
        <v>2</v>
      </c>
      <c r="AC120" s="297" t="s">
        <v>2</v>
      </c>
      <c r="AD120" s="297" t="s">
        <v>442</v>
      </c>
      <c r="AE120" s="297" t="s">
        <v>440</v>
      </c>
      <c r="AF120" s="297" t="s">
        <v>457</v>
      </c>
      <c r="AG120" s="297" t="s">
        <v>2</v>
      </c>
      <c r="AH120" s="297" t="s">
        <v>2</v>
      </c>
    </row>
    <row r="121" spans="1:34" ht="16.5" thickBot="1" x14ac:dyDescent="0.3">
      <c r="A121" s="298">
        <f t="shared" si="3"/>
        <v>43219</v>
      </c>
      <c r="B121" s="341" t="str">
        <f t="shared" si="4"/>
        <v>Вс</v>
      </c>
      <c r="C121" s="594" t="s">
        <v>437</v>
      </c>
      <c r="D121" s="299" t="s">
        <v>441</v>
      </c>
      <c r="E121" s="299" t="s">
        <v>439</v>
      </c>
      <c r="F121" s="299" t="s">
        <v>2</v>
      </c>
      <c r="G121" s="299" t="s">
        <v>2</v>
      </c>
      <c r="H121" s="623" t="s">
        <v>442</v>
      </c>
      <c r="I121" s="594" t="s">
        <v>440</v>
      </c>
      <c r="J121" s="299" t="s">
        <v>441</v>
      </c>
      <c r="K121" s="299" t="s">
        <v>467</v>
      </c>
      <c r="L121" s="299" t="s">
        <v>438</v>
      </c>
      <c r="M121" s="299" t="s">
        <v>2</v>
      </c>
      <c r="N121" s="595" t="s">
        <v>466</v>
      </c>
      <c r="O121" s="594" t="s">
        <v>440</v>
      </c>
      <c r="P121" s="299" t="s">
        <v>442</v>
      </c>
      <c r="Q121" s="299" t="s">
        <v>5</v>
      </c>
      <c r="R121" s="299" t="s">
        <v>2</v>
      </c>
      <c r="S121" s="299" t="s">
        <v>437</v>
      </c>
      <c r="T121" s="299" t="s">
        <v>2</v>
      </c>
      <c r="U121" s="299" t="s">
        <v>456</v>
      </c>
      <c r="V121" s="299" t="s">
        <v>2</v>
      </c>
      <c r="W121" s="299" t="s">
        <v>453</v>
      </c>
      <c r="X121" s="299" t="s">
        <v>5</v>
      </c>
      <c r="Y121" s="299" t="s">
        <v>456</v>
      </c>
      <c r="Z121" s="299" t="s">
        <v>452</v>
      </c>
      <c r="AA121" s="299" t="s">
        <v>2</v>
      </c>
      <c r="AB121" s="299" t="s">
        <v>2</v>
      </c>
      <c r="AC121" s="299" t="s">
        <v>440</v>
      </c>
      <c r="AD121" s="299" t="s">
        <v>2</v>
      </c>
      <c r="AE121" s="299" t="s">
        <v>442</v>
      </c>
      <c r="AF121" s="299" t="s">
        <v>2</v>
      </c>
      <c r="AG121" s="299" t="s">
        <v>2</v>
      </c>
      <c r="AH121" s="299" t="s">
        <v>2</v>
      </c>
    </row>
    <row r="122" spans="1:34" x14ac:dyDescent="0.3">
      <c r="A122" s="293">
        <f t="shared" si="3"/>
        <v>43220</v>
      </c>
      <c r="B122" s="338" t="str">
        <f t="shared" si="4"/>
        <v>Пн</v>
      </c>
      <c r="C122" s="600" t="s">
        <v>438</v>
      </c>
      <c r="D122" s="303" t="s">
        <v>468</v>
      </c>
      <c r="E122" s="303" t="s">
        <v>2</v>
      </c>
      <c r="F122" s="303" t="s">
        <v>2</v>
      </c>
      <c r="G122" s="294" t="s">
        <v>437</v>
      </c>
      <c r="H122" s="591" t="s">
        <v>5</v>
      </c>
      <c r="I122" s="590" t="s">
        <v>466</v>
      </c>
      <c r="J122" s="294" t="s">
        <v>439</v>
      </c>
      <c r="K122" s="294" t="s">
        <v>2</v>
      </c>
      <c r="L122" s="294" t="s">
        <v>2</v>
      </c>
      <c r="M122" s="294" t="s">
        <v>440</v>
      </c>
      <c r="N122" s="591" t="s">
        <v>441</v>
      </c>
      <c r="O122" s="590" t="s">
        <v>438</v>
      </c>
      <c r="P122" s="587" t="s">
        <v>442</v>
      </c>
      <c r="Q122" s="294" t="s">
        <v>5</v>
      </c>
      <c r="R122" s="294" t="s">
        <v>438</v>
      </c>
      <c r="S122" s="294" t="s">
        <v>437</v>
      </c>
      <c r="T122" s="294" t="s">
        <v>441</v>
      </c>
      <c r="U122" s="294" t="s">
        <v>2</v>
      </c>
      <c r="V122" s="294" t="s">
        <v>456</v>
      </c>
      <c r="W122" s="294" t="s">
        <v>2</v>
      </c>
      <c r="X122" s="294" t="s">
        <v>2</v>
      </c>
      <c r="Y122" s="294" t="s">
        <v>455</v>
      </c>
      <c r="Z122" s="294" t="s">
        <v>2</v>
      </c>
      <c r="AA122" s="294" t="s">
        <v>2</v>
      </c>
      <c r="AB122" s="294" t="s">
        <v>2</v>
      </c>
      <c r="AC122" s="294" t="s">
        <v>440</v>
      </c>
      <c r="AD122" s="294" t="s">
        <v>2</v>
      </c>
      <c r="AE122" s="294" t="s">
        <v>2</v>
      </c>
      <c r="AF122" s="294" t="s">
        <v>457</v>
      </c>
      <c r="AG122" s="294" t="s">
        <v>437</v>
      </c>
      <c r="AH122" s="294" t="s">
        <v>2</v>
      </c>
    </row>
    <row r="123" spans="1:34" x14ac:dyDescent="0.3">
      <c r="A123" s="296">
        <f t="shared" si="3"/>
        <v>43221</v>
      </c>
      <c r="B123" s="339" t="str">
        <f t="shared" si="4"/>
        <v>Вт</v>
      </c>
      <c r="C123" s="592" t="s">
        <v>466</v>
      </c>
      <c r="D123" s="297" t="s">
        <v>2</v>
      </c>
      <c r="E123" s="297" t="s">
        <v>2</v>
      </c>
      <c r="F123" s="297" t="s">
        <v>437</v>
      </c>
      <c r="G123" s="297" t="s">
        <v>440</v>
      </c>
      <c r="H123" s="593" t="s">
        <v>439</v>
      </c>
      <c r="I123" s="592" t="s">
        <v>439</v>
      </c>
      <c r="J123" s="297" t="s">
        <v>2</v>
      </c>
      <c r="K123" s="297" t="s">
        <v>2</v>
      </c>
      <c r="L123" s="297" t="s">
        <v>5</v>
      </c>
      <c r="M123" s="297" t="s">
        <v>438</v>
      </c>
      <c r="N123" s="593" t="s">
        <v>468</v>
      </c>
      <c r="O123" s="592" t="s">
        <v>441</v>
      </c>
      <c r="P123" s="297" t="s">
        <v>2</v>
      </c>
      <c r="Q123" s="297" t="s">
        <v>439</v>
      </c>
      <c r="R123" s="297" t="s">
        <v>438</v>
      </c>
      <c r="S123" s="297" t="s">
        <v>440</v>
      </c>
      <c r="T123" s="297" t="s">
        <v>441</v>
      </c>
      <c r="U123" s="297" t="s">
        <v>2</v>
      </c>
      <c r="V123" s="297" t="s">
        <v>452</v>
      </c>
      <c r="W123" s="297" t="s">
        <v>2</v>
      </c>
      <c r="X123" s="297" t="s">
        <v>2</v>
      </c>
      <c r="Y123" s="297" t="s">
        <v>455</v>
      </c>
      <c r="Z123" s="297" t="s">
        <v>2</v>
      </c>
      <c r="AA123" s="297" t="s">
        <v>2</v>
      </c>
      <c r="AB123" s="297" t="s">
        <v>2</v>
      </c>
      <c r="AC123" s="297" t="s">
        <v>440</v>
      </c>
      <c r="AD123" s="297" t="s">
        <v>2</v>
      </c>
      <c r="AE123" s="297" t="s">
        <v>2</v>
      </c>
      <c r="AF123" s="297" t="s">
        <v>2</v>
      </c>
      <c r="AG123" s="297" t="s">
        <v>437</v>
      </c>
      <c r="AH123" s="297" t="s">
        <v>2</v>
      </c>
    </row>
    <row r="124" spans="1:34" ht="15.75" x14ac:dyDescent="0.25">
      <c r="A124" s="296">
        <f t="shared" si="3"/>
        <v>43222</v>
      </c>
      <c r="B124" s="340" t="str">
        <f t="shared" si="4"/>
        <v>Ср</v>
      </c>
      <c r="C124" s="592" t="s">
        <v>2</v>
      </c>
      <c r="D124" s="297" t="s">
        <v>2</v>
      </c>
      <c r="E124" s="297" t="s">
        <v>440</v>
      </c>
      <c r="F124" s="297" t="s">
        <v>467</v>
      </c>
      <c r="G124" s="297" t="s">
        <v>438</v>
      </c>
      <c r="H124" s="593" t="s">
        <v>439</v>
      </c>
      <c r="I124" s="592" t="s">
        <v>2</v>
      </c>
      <c r="J124" s="297" t="s">
        <v>2</v>
      </c>
      <c r="K124" s="297" t="s">
        <v>437</v>
      </c>
      <c r="L124" s="297" t="s">
        <v>439</v>
      </c>
      <c r="M124" s="297" t="s">
        <v>5</v>
      </c>
      <c r="N124" s="593" t="s">
        <v>468</v>
      </c>
      <c r="O124" s="592" t="s">
        <v>2</v>
      </c>
      <c r="P124" s="297" t="s">
        <v>2</v>
      </c>
      <c r="Q124" s="297" t="s">
        <v>439</v>
      </c>
      <c r="R124" s="297" t="s">
        <v>438</v>
      </c>
      <c r="S124" s="297" t="s">
        <v>438</v>
      </c>
      <c r="T124" s="297" t="s">
        <v>441</v>
      </c>
      <c r="U124" s="297" t="s">
        <v>456</v>
      </c>
      <c r="V124" s="297" t="s">
        <v>2</v>
      </c>
      <c r="W124" s="297" t="s">
        <v>2</v>
      </c>
      <c r="X124" s="297" t="s">
        <v>2</v>
      </c>
      <c r="Y124" s="297" t="s">
        <v>455</v>
      </c>
      <c r="Z124" s="297" t="s">
        <v>2</v>
      </c>
      <c r="AA124" s="297" t="s">
        <v>457</v>
      </c>
      <c r="AB124" s="297" t="s">
        <v>456</v>
      </c>
      <c r="AC124" s="297" t="s">
        <v>442</v>
      </c>
      <c r="AD124" s="297" t="s">
        <v>437</v>
      </c>
      <c r="AE124" s="297" t="s">
        <v>2</v>
      </c>
      <c r="AF124" s="297" t="s">
        <v>457</v>
      </c>
      <c r="AG124" s="297" t="s">
        <v>2</v>
      </c>
      <c r="AH124" s="297" t="s">
        <v>2</v>
      </c>
    </row>
    <row r="125" spans="1:34" ht="15.75" x14ac:dyDescent="0.25">
      <c r="A125" s="296">
        <f t="shared" si="3"/>
        <v>43223</v>
      </c>
      <c r="B125" s="340" t="str">
        <f t="shared" si="4"/>
        <v>Чт</v>
      </c>
      <c r="C125" s="592" t="s">
        <v>2</v>
      </c>
      <c r="D125" s="297" t="s">
        <v>467</v>
      </c>
      <c r="E125" s="297" t="s">
        <v>440</v>
      </c>
      <c r="F125" s="297" t="s">
        <v>439</v>
      </c>
      <c r="G125" s="297" t="s">
        <v>438</v>
      </c>
      <c r="H125" s="593" t="s">
        <v>2</v>
      </c>
      <c r="I125" s="592" t="s">
        <v>2</v>
      </c>
      <c r="J125" s="297" t="s">
        <v>442</v>
      </c>
      <c r="K125" s="297" t="s">
        <v>437</v>
      </c>
      <c r="L125" s="297" t="s">
        <v>439</v>
      </c>
      <c r="M125" s="297" t="s">
        <v>5</v>
      </c>
      <c r="N125" s="593" t="s">
        <v>2</v>
      </c>
      <c r="O125" s="592" t="s">
        <v>2</v>
      </c>
      <c r="P125" s="297" t="s">
        <v>441</v>
      </c>
      <c r="Q125" s="297" t="s">
        <v>2</v>
      </c>
      <c r="R125" s="297" t="s">
        <v>438</v>
      </c>
      <c r="S125" s="297" t="s">
        <v>438</v>
      </c>
      <c r="T125" s="297" t="s">
        <v>441</v>
      </c>
      <c r="U125" s="297" t="s">
        <v>456</v>
      </c>
      <c r="V125" s="297" t="s">
        <v>2</v>
      </c>
      <c r="W125" s="297" t="s">
        <v>2</v>
      </c>
      <c r="X125" s="297" t="s">
        <v>2</v>
      </c>
      <c r="Y125" s="297" t="s">
        <v>2</v>
      </c>
      <c r="Z125" s="297" t="s">
        <v>2</v>
      </c>
      <c r="AA125" s="297" t="s">
        <v>458</v>
      </c>
      <c r="AB125" s="297" t="s">
        <v>456</v>
      </c>
      <c r="AC125" s="297" t="s">
        <v>467</v>
      </c>
      <c r="AD125" s="297" t="s">
        <v>437</v>
      </c>
      <c r="AE125" s="297" t="s">
        <v>437</v>
      </c>
      <c r="AF125" s="297" t="s">
        <v>2</v>
      </c>
      <c r="AG125" s="297" t="s">
        <v>458</v>
      </c>
      <c r="AH125" s="297" t="s">
        <v>2</v>
      </c>
    </row>
    <row r="126" spans="1:34" ht="15.75" x14ac:dyDescent="0.25">
      <c r="A126" s="296">
        <f t="shared" si="3"/>
        <v>43224</v>
      </c>
      <c r="B126" s="340" t="str">
        <f t="shared" si="4"/>
        <v>Пт</v>
      </c>
      <c r="C126" s="592" t="s">
        <v>466</v>
      </c>
      <c r="D126" s="297" t="s">
        <v>468</v>
      </c>
      <c r="E126" s="297" t="s">
        <v>441</v>
      </c>
      <c r="F126" s="297" t="s">
        <v>439</v>
      </c>
      <c r="G126" s="297" t="s">
        <v>2</v>
      </c>
      <c r="H126" s="593" t="s">
        <v>2</v>
      </c>
      <c r="I126" s="592" t="s">
        <v>437</v>
      </c>
      <c r="J126" s="297" t="s">
        <v>442</v>
      </c>
      <c r="K126" s="297" t="s">
        <v>440</v>
      </c>
      <c r="L126" s="297" t="s">
        <v>439</v>
      </c>
      <c r="M126" s="297" t="s">
        <v>2</v>
      </c>
      <c r="N126" s="593" t="s">
        <v>2</v>
      </c>
      <c r="O126" s="592" t="s">
        <v>441</v>
      </c>
      <c r="P126" s="588" t="s">
        <v>467</v>
      </c>
      <c r="Q126" s="297" t="s">
        <v>2</v>
      </c>
      <c r="R126" s="297" t="s">
        <v>438</v>
      </c>
      <c r="S126" s="297" t="s">
        <v>2</v>
      </c>
      <c r="T126" s="297" t="s">
        <v>441</v>
      </c>
      <c r="U126" s="297" t="s">
        <v>2</v>
      </c>
      <c r="V126" s="297" t="s">
        <v>456</v>
      </c>
      <c r="W126" s="297" t="s">
        <v>453</v>
      </c>
      <c r="X126" s="297" t="s">
        <v>454</v>
      </c>
      <c r="Y126" s="297" t="s">
        <v>2</v>
      </c>
      <c r="Z126" s="297" t="s">
        <v>5</v>
      </c>
      <c r="AA126" s="297" t="s">
        <v>468</v>
      </c>
      <c r="AB126" s="297" t="s">
        <v>2</v>
      </c>
      <c r="AC126" s="297" t="s">
        <v>2</v>
      </c>
      <c r="AD126" s="297" t="s">
        <v>441</v>
      </c>
      <c r="AE126" s="297" t="s">
        <v>440</v>
      </c>
      <c r="AF126" s="297" t="s">
        <v>457</v>
      </c>
      <c r="AG126" s="297" t="s">
        <v>452</v>
      </c>
      <c r="AH126" s="297" t="s">
        <v>2</v>
      </c>
    </row>
    <row r="127" spans="1:34" ht="15.75" x14ac:dyDescent="0.25">
      <c r="A127" s="296">
        <f t="shared" si="3"/>
        <v>43225</v>
      </c>
      <c r="B127" s="340" t="str">
        <f t="shared" si="4"/>
        <v>Сб</v>
      </c>
      <c r="C127" s="592" t="s">
        <v>466</v>
      </c>
      <c r="D127" s="297" t="s">
        <v>439</v>
      </c>
      <c r="E127" s="297" t="s">
        <v>5</v>
      </c>
      <c r="F127" s="297" t="s">
        <v>2</v>
      </c>
      <c r="G127" s="297" t="s">
        <v>442</v>
      </c>
      <c r="H127" s="593" t="s">
        <v>437</v>
      </c>
      <c r="I127" s="592" t="s">
        <v>466</v>
      </c>
      <c r="J127" s="297" t="s">
        <v>467</v>
      </c>
      <c r="K127" s="297" t="s">
        <v>438</v>
      </c>
      <c r="L127" s="297" t="s">
        <v>2</v>
      </c>
      <c r="M127" s="297" t="s">
        <v>2</v>
      </c>
      <c r="N127" s="593" t="s">
        <v>440</v>
      </c>
      <c r="O127" s="592" t="s">
        <v>442</v>
      </c>
      <c r="P127" s="297" t="s">
        <v>439</v>
      </c>
      <c r="Q127" s="587" t="s">
        <v>467</v>
      </c>
      <c r="R127" s="297" t="s">
        <v>2</v>
      </c>
      <c r="S127" s="297" t="s">
        <v>2</v>
      </c>
      <c r="T127" s="297" t="s">
        <v>2</v>
      </c>
      <c r="U127" s="297" t="s">
        <v>2</v>
      </c>
      <c r="V127" s="297" t="s">
        <v>452</v>
      </c>
      <c r="W127" s="297" t="s">
        <v>453</v>
      </c>
      <c r="X127" s="297" t="s">
        <v>2</v>
      </c>
      <c r="Y127" s="297" t="s">
        <v>456</v>
      </c>
      <c r="Z127" s="297" t="s">
        <v>453</v>
      </c>
      <c r="AA127" s="297" t="s">
        <v>458</v>
      </c>
      <c r="AB127" s="297" t="s">
        <v>2</v>
      </c>
      <c r="AC127" s="297" t="s">
        <v>2</v>
      </c>
      <c r="AD127" s="297" t="s">
        <v>442</v>
      </c>
      <c r="AE127" s="297" t="s">
        <v>440</v>
      </c>
      <c r="AF127" s="297" t="s">
        <v>457</v>
      </c>
      <c r="AG127" s="297" t="s">
        <v>2</v>
      </c>
      <c r="AH127" s="297" t="s">
        <v>2</v>
      </c>
    </row>
    <row r="128" spans="1:34" ht="16.5" thickBot="1" x14ac:dyDescent="0.3">
      <c r="A128" s="298">
        <f t="shared" si="3"/>
        <v>43226</v>
      </c>
      <c r="B128" s="341" t="str">
        <f t="shared" si="4"/>
        <v>Вс</v>
      </c>
      <c r="C128" s="594" t="s">
        <v>441</v>
      </c>
      <c r="D128" s="299" t="s">
        <v>439</v>
      </c>
      <c r="E128" s="299" t="s">
        <v>2</v>
      </c>
      <c r="F128" s="299" t="s">
        <v>2</v>
      </c>
      <c r="G128" s="299" t="s">
        <v>442</v>
      </c>
      <c r="H128" s="624" t="s">
        <v>437</v>
      </c>
      <c r="I128" s="594" t="s">
        <v>441</v>
      </c>
      <c r="J128" s="299" t="s">
        <v>467</v>
      </c>
      <c r="K128" s="299" t="s">
        <v>438</v>
      </c>
      <c r="L128" s="299" t="s">
        <v>2</v>
      </c>
      <c r="M128" s="299" t="s">
        <v>466</v>
      </c>
      <c r="N128" s="595" t="s">
        <v>440</v>
      </c>
      <c r="O128" s="594" t="s">
        <v>442</v>
      </c>
      <c r="P128" s="299" t="s">
        <v>439</v>
      </c>
      <c r="Q128" s="299" t="s">
        <v>5</v>
      </c>
      <c r="R128" s="299" t="s">
        <v>2</v>
      </c>
      <c r="S128" s="299" t="s">
        <v>437</v>
      </c>
      <c r="T128" s="299" t="s">
        <v>2</v>
      </c>
      <c r="U128" s="299" t="s">
        <v>456</v>
      </c>
      <c r="V128" s="299" t="s">
        <v>2</v>
      </c>
      <c r="W128" s="299" t="s">
        <v>453</v>
      </c>
      <c r="X128" s="299" t="s">
        <v>5</v>
      </c>
      <c r="Y128" s="299" t="s">
        <v>456</v>
      </c>
      <c r="Z128" s="299" t="s">
        <v>452</v>
      </c>
      <c r="AA128" s="299" t="s">
        <v>2</v>
      </c>
      <c r="AB128" s="299" t="s">
        <v>2</v>
      </c>
      <c r="AC128" s="299" t="s">
        <v>440</v>
      </c>
      <c r="AD128" s="299" t="s">
        <v>2</v>
      </c>
      <c r="AE128" s="299" t="s">
        <v>442</v>
      </c>
      <c r="AF128" s="299" t="s">
        <v>2</v>
      </c>
      <c r="AG128" s="299" t="s">
        <v>2</v>
      </c>
      <c r="AH128" s="299" t="s">
        <v>2</v>
      </c>
    </row>
    <row r="129" spans="1:34" x14ac:dyDescent="0.3">
      <c r="A129" s="300">
        <f t="shared" si="3"/>
        <v>43227</v>
      </c>
      <c r="B129" s="338" t="s">
        <v>68</v>
      </c>
      <c r="C129" s="590" t="s">
        <v>468</v>
      </c>
      <c r="D129" s="294" t="s">
        <v>2</v>
      </c>
      <c r="E129" s="294" t="s">
        <v>2</v>
      </c>
      <c r="F129" s="294" t="s">
        <v>437</v>
      </c>
      <c r="G129" s="294" t="s">
        <v>5</v>
      </c>
      <c r="H129" s="626" t="s">
        <v>438</v>
      </c>
      <c r="I129" s="590" t="s">
        <v>439</v>
      </c>
      <c r="J129" s="294" t="s">
        <v>2</v>
      </c>
      <c r="K129" s="294" t="s">
        <v>2</v>
      </c>
      <c r="L129" s="294" t="s">
        <v>440</v>
      </c>
      <c r="M129" s="294" t="s">
        <v>441</v>
      </c>
      <c r="N129" s="591" t="s">
        <v>466</v>
      </c>
      <c r="O129" s="590" t="s">
        <v>442</v>
      </c>
      <c r="P129" s="303" t="s">
        <v>2</v>
      </c>
      <c r="Q129" s="303" t="s">
        <v>5</v>
      </c>
      <c r="R129" s="294" t="s">
        <v>438</v>
      </c>
      <c r="S129" s="294" t="s">
        <v>437</v>
      </c>
      <c r="T129" s="294" t="s">
        <v>441</v>
      </c>
      <c r="U129" s="294" t="s">
        <v>456</v>
      </c>
      <c r="V129" s="294" t="s">
        <v>2</v>
      </c>
      <c r="W129" s="294" t="s">
        <v>2</v>
      </c>
      <c r="X129" s="294" t="s">
        <v>2</v>
      </c>
      <c r="Y129" s="294" t="s">
        <v>455</v>
      </c>
      <c r="Z129" s="294" t="s">
        <v>2</v>
      </c>
      <c r="AA129" s="294" t="s">
        <v>2</v>
      </c>
      <c r="AB129" s="294" t="s">
        <v>2</v>
      </c>
      <c r="AC129" s="294" t="s">
        <v>440</v>
      </c>
      <c r="AD129" s="294" t="s">
        <v>2</v>
      </c>
      <c r="AE129" s="294" t="s">
        <v>2</v>
      </c>
      <c r="AF129" s="294" t="s">
        <v>457</v>
      </c>
      <c r="AG129" s="294" t="s">
        <v>437</v>
      </c>
      <c r="AH129" s="294" t="s">
        <v>2</v>
      </c>
    </row>
    <row r="130" spans="1:34" x14ac:dyDescent="0.3">
      <c r="A130" s="301">
        <f t="shared" si="3"/>
        <v>43228</v>
      </c>
      <c r="B130" s="339" t="s">
        <v>0</v>
      </c>
      <c r="C130" s="592" t="s">
        <v>2</v>
      </c>
      <c r="D130" s="297" t="s">
        <v>2</v>
      </c>
      <c r="E130" s="297" t="s">
        <v>437</v>
      </c>
      <c r="F130" s="297" t="s">
        <v>440</v>
      </c>
      <c r="G130" s="297" t="s">
        <v>439</v>
      </c>
      <c r="H130" s="627" t="s">
        <v>466</v>
      </c>
      <c r="I130" s="592" t="s">
        <v>2</v>
      </c>
      <c r="J130" s="297" t="s">
        <v>2</v>
      </c>
      <c r="K130" s="297" t="s">
        <v>5</v>
      </c>
      <c r="L130" s="297" t="s">
        <v>438</v>
      </c>
      <c r="M130" s="297" t="s">
        <v>468</v>
      </c>
      <c r="N130" s="593" t="s">
        <v>439</v>
      </c>
      <c r="O130" s="592" t="s">
        <v>2</v>
      </c>
      <c r="P130" s="297" t="s">
        <v>2</v>
      </c>
      <c r="Q130" s="297" t="s">
        <v>439</v>
      </c>
      <c r="R130" s="297" t="s">
        <v>438</v>
      </c>
      <c r="S130" s="297" t="s">
        <v>440</v>
      </c>
      <c r="T130" s="297" t="s">
        <v>441</v>
      </c>
      <c r="U130" s="297" t="s">
        <v>2</v>
      </c>
      <c r="V130" s="297" t="s">
        <v>456</v>
      </c>
      <c r="W130" s="297" t="s">
        <v>2</v>
      </c>
      <c r="X130" s="297" t="s">
        <v>2</v>
      </c>
      <c r="Y130" s="297" t="s">
        <v>455</v>
      </c>
      <c r="Z130" s="297" t="s">
        <v>2</v>
      </c>
      <c r="AA130" s="297" t="s">
        <v>2</v>
      </c>
      <c r="AB130" s="297" t="s">
        <v>2</v>
      </c>
      <c r="AC130" s="297" t="s">
        <v>440</v>
      </c>
      <c r="AD130" s="297" t="s">
        <v>2</v>
      </c>
      <c r="AE130" s="297" t="s">
        <v>2</v>
      </c>
      <c r="AF130" s="297" t="s">
        <v>2</v>
      </c>
      <c r="AG130" s="297" t="s">
        <v>437</v>
      </c>
      <c r="AH130" s="297" t="s">
        <v>2</v>
      </c>
    </row>
    <row r="131" spans="1:34" ht="15.75" x14ac:dyDescent="0.25">
      <c r="A131" s="301">
        <f t="shared" si="3"/>
        <v>43229</v>
      </c>
      <c r="B131" s="340" t="str">
        <f t="shared" ref="B131:B170" si="5">TEXT(A131,"ддд")</f>
        <v>Ср</v>
      </c>
      <c r="C131" s="592" t="s">
        <v>2</v>
      </c>
      <c r="D131" s="297" t="s">
        <v>440</v>
      </c>
      <c r="E131" s="297" t="s">
        <v>467</v>
      </c>
      <c r="F131" s="297" t="s">
        <v>438</v>
      </c>
      <c r="G131" s="297" t="s">
        <v>439</v>
      </c>
      <c r="H131" s="627" t="s">
        <v>2</v>
      </c>
      <c r="I131" s="592" t="s">
        <v>2</v>
      </c>
      <c r="J131" s="297" t="s">
        <v>437</v>
      </c>
      <c r="K131" s="297" t="s">
        <v>439</v>
      </c>
      <c r="L131" s="297" t="s">
        <v>5</v>
      </c>
      <c r="M131" s="297" t="s">
        <v>468</v>
      </c>
      <c r="N131" s="593" t="s">
        <v>2</v>
      </c>
      <c r="O131" s="592" t="s">
        <v>2</v>
      </c>
      <c r="P131" s="297" t="s">
        <v>438</v>
      </c>
      <c r="Q131" s="297" t="s">
        <v>2</v>
      </c>
      <c r="R131" s="297" t="s">
        <v>438</v>
      </c>
      <c r="S131" s="297" t="s">
        <v>438</v>
      </c>
      <c r="T131" s="297" t="s">
        <v>441</v>
      </c>
      <c r="U131" s="297" t="s">
        <v>2</v>
      </c>
      <c r="V131" s="297" t="s">
        <v>452</v>
      </c>
      <c r="W131" s="297" t="s">
        <v>2</v>
      </c>
      <c r="X131" s="297" t="s">
        <v>2</v>
      </c>
      <c r="Y131" s="297" t="s">
        <v>455</v>
      </c>
      <c r="Z131" s="297" t="s">
        <v>2</v>
      </c>
      <c r="AA131" s="297" t="s">
        <v>457</v>
      </c>
      <c r="AB131" s="297" t="s">
        <v>456</v>
      </c>
      <c r="AC131" s="297" t="s">
        <v>442</v>
      </c>
      <c r="AD131" s="297" t="s">
        <v>437</v>
      </c>
      <c r="AE131" s="297" t="s">
        <v>2</v>
      </c>
      <c r="AF131" s="297" t="s">
        <v>457</v>
      </c>
      <c r="AG131" s="297" t="s">
        <v>2</v>
      </c>
      <c r="AH131" s="297" t="s">
        <v>2</v>
      </c>
    </row>
    <row r="132" spans="1:34" ht="15.75" x14ac:dyDescent="0.25">
      <c r="A132" s="301">
        <f t="shared" si="3"/>
        <v>43230</v>
      </c>
      <c r="B132" s="340" t="str">
        <f t="shared" si="5"/>
        <v>Чт</v>
      </c>
      <c r="C132" s="592" t="s">
        <v>467</v>
      </c>
      <c r="D132" s="297" t="s">
        <v>440</v>
      </c>
      <c r="E132" s="297" t="s">
        <v>439</v>
      </c>
      <c r="F132" s="297" t="s">
        <v>438</v>
      </c>
      <c r="G132" s="297" t="s">
        <v>2</v>
      </c>
      <c r="H132" s="627" t="s">
        <v>2</v>
      </c>
      <c r="I132" s="592" t="s">
        <v>442</v>
      </c>
      <c r="J132" s="297" t="s">
        <v>437</v>
      </c>
      <c r="K132" s="297" t="s">
        <v>439</v>
      </c>
      <c r="L132" s="297" t="s">
        <v>5</v>
      </c>
      <c r="M132" s="297" t="s">
        <v>2</v>
      </c>
      <c r="N132" s="593" t="s">
        <v>2</v>
      </c>
      <c r="O132" s="592" t="s">
        <v>441</v>
      </c>
      <c r="P132" s="297" t="s">
        <v>438</v>
      </c>
      <c r="Q132" s="297" t="s">
        <v>2</v>
      </c>
      <c r="R132" s="297" t="s">
        <v>438</v>
      </c>
      <c r="S132" s="297" t="s">
        <v>438</v>
      </c>
      <c r="T132" s="297" t="s">
        <v>441</v>
      </c>
      <c r="U132" s="297" t="s">
        <v>456</v>
      </c>
      <c r="V132" s="297" t="s">
        <v>2</v>
      </c>
      <c r="W132" s="297" t="s">
        <v>2</v>
      </c>
      <c r="X132" s="297" t="s">
        <v>2</v>
      </c>
      <c r="Y132" s="297" t="s">
        <v>2</v>
      </c>
      <c r="Z132" s="297" t="s">
        <v>2</v>
      </c>
      <c r="AA132" s="297" t="s">
        <v>458</v>
      </c>
      <c r="AB132" s="297" t="s">
        <v>456</v>
      </c>
      <c r="AC132" s="297" t="s">
        <v>467</v>
      </c>
      <c r="AD132" s="297" t="s">
        <v>437</v>
      </c>
      <c r="AE132" s="297" t="s">
        <v>437</v>
      </c>
      <c r="AF132" s="297" t="s">
        <v>2</v>
      </c>
      <c r="AG132" s="297" t="s">
        <v>458</v>
      </c>
      <c r="AH132" s="297" t="s">
        <v>2</v>
      </c>
    </row>
    <row r="133" spans="1:34" ht="15.75" x14ac:dyDescent="0.25">
      <c r="A133" s="301">
        <f t="shared" si="3"/>
        <v>43231</v>
      </c>
      <c r="B133" s="340" t="str">
        <f t="shared" si="5"/>
        <v>Пт</v>
      </c>
      <c r="C133" s="592" t="s">
        <v>468</v>
      </c>
      <c r="D133" s="297" t="s">
        <v>441</v>
      </c>
      <c r="E133" s="297" t="s">
        <v>439</v>
      </c>
      <c r="F133" s="297" t="s">
        <v>2</v>
      </c>
      <c r="G133" s="297" t="s">
        <v>2</v>
      </c>
      <c r="H133" s="627" t="s">
        <v>466</v>
      </c>
      <c r="I133" s="592" t="s">
        <v>442</v>
      </c>
      <c r="J133" s="297" t="s">
        <v>440</v>
      </c>
      <c r="K133" s="297" t="s">
        <v>439</v>
      </c>
      <c r="L133" s="297" t="s">
        <v>2</v>
      </c>
      <c r="M133" s="297" t="s">
        <v>2</v>
      </c>
      <c r="N133" s="593" t="s">
        <v>437</v>
      </c>
      <c r="O133" s="592" t="s">
        <v>467</v>
      </c>
      <c r="P133" s="297" t="s">
        <v>442</v>
      </c>
      <c r="Q133" s="587" t="s">
        <v>467</v>
      </c>
      <c r="R133" s="297" t="s">
        <v>438</v>
      </c>
      <c r="S133" s="297" t="s">
        <v>2</v>
      </c>
      <c r="T133" s="297" t="s">
        <v>441</v>
      </c>
      <c r="U133" s="297" t="s">
        <v>456</v>
      </c>
      <c r="V133" s="297" t="s">
        <v>2</v>
      </c>
      <c r="W133" s="297" t="s">
        <v>453</v>
      </c>
      <c r="X133" s="297" t="s">
        <v>454</v>
      </c>
      <c r="Y133" s="297" t="s">
        <v>2</v>
      </c>
      <c r="Z133" s="297" t="s">
        <v>5</v>
      </c>
      <c r="AA133" s="297" t="s">
        <v>468</v>
      </c>
      <c r="AB133" s="297" t="s">
        <v>2</v>
      </c>
      <c r="AC133" s="297" t="s">
        <v>2</v>
      </c>
      <c r="AD133" s="297" t="s">
        <v>441</v>
      </c>
      <c r="AE133" s="297" t="s">
        <v>440</v>
      </c>
      <c r="AF133" s="297" t="s">
        <v>457</v>
      </c>
      <c r="AG133" s="297" t="s">
        <v>452</v>
      </c>
      <c r="AH133" s="297" t="s">
        <v>2</v>
      </c>
    </row>
    <row r="134" spans="1:34" ht="15.75" x14ac:dyDescent="0.25">
      <c r="A134" s="301">
        <f t="shared" si="3"/>
        <v>43232</v>
      </c>
      <c r="B134" s="340" t="str">
        <f t="shared" si="5"/>
        <v>Сб</v>
      </c>
      <c r="C134" s="592" t="s">
        <v>439</v>
      </c>
      <c r="D134" s="297" t="s">
        <v>5</v>
      </c>
      <c r="E134" s="297" t="s">
        <v>2</v>
      </c>
      <c r="F134" s="297" t="s">
        <v>442</v>
      </c>
      <c r="G134" s="297" t="s">
        <v>437</v>
      </c>
      <c r="H134" s="627" t="s">
        <v>466</v>
      </c>
      <c r="I134" s="592" t="s">
        <v>467</v>
      </c>
      <c r="J134" s="297" t="s">
        <v>438</v>
      </c>
      <c r="K134" s="297" t="s">
        <v>2</v>
      </c>
      <c r="L134" s="297" t="s">
        <v>2</v>
      </c>
      <c r="M134" s="297" t="s">
        <v>440</v>
      </c>
      <c r="N134" s="593" t="s">
        <v>466</v>
      </c>
      <c r="O134" s="592" t="s">
        <v>439</v>
      </c>
      <c r="P134" s="297" t="s">
        <v>5</v>
      </c>
      <c r="Q134" s="297" t="s">
        <v>5</v>
      </c>
      <c r="R134" s="297" t="s">
        <v>2</v>
      </c>
      <c r="S134" s="297" t="s">
        <v>2</v>
      </c>
      <c r="T134" s="297" t="s">
        <v>2</v>
      </c>
      <c r="U134" s="297" t="s">
        <v>2</v>
      </c>
      <c r="V134" s="297" t="s">
        <v>456</v>
      </c>
      <c r="W134" s="297" t="s">
        <v>453</v>
      </c>
      <c r="X134" s="297" t="s">
        <v>2</v>
      </c>
      <c r="Y134" s="297" t="s">
        <v>456</v>
      </c>
      <c r="Z134" s="297" t="s">
        <v>453</v>
      </c>
      <c r="AA134" s="297" t="s">
        <v>458</v>
      </c>
      <c r="AB134" s="297" t="s">
        <v>2</v>
      </c>
      <c r="AC134" s="297" t="s">
        <v>2</v>
      </c>
      <c r="AD134" s="297" t="s">
        <v>442</v>
      </c>
      <c r="AE134" s="297" t="s">
        <v>440</v>
      </c>
      <c r="AF134" s="297" t="s">
        <v>457</v>
      </c>
      <c r="AG134" s="297" t="s">
        <v>2</v>
      </c>
      <c r="AH134" s="297" t="s">
        <v>2</v>
      </c>
    </row>
    <row r="135" spans="1:34" ht="16.5" thickBot="1" x14ac:dyDescent="0.3">
      <c r="A135" s="302">
        <f t="shared" si="3"/>
        <v>43233</v>
      </c>
      <c r="B135" s="341" t="str">
        <f t="shared" si="5"/>
        <v>Вс</v>
      </c>
      <c r="C135" s="594" t="s">
        <v>439</v>
      </c>
      <c r="D135" s="299" t="s">
        <v>2</v>
      </c>
      <c r="E135" s="299" t="s">
        <v>2</v>
      </c>
      <c r="F135" s="299" t="s">
        <v>442</v>
      </c>
      <c r="G135" s="299" t="s">
        <v>437</v>
      </c>
      <c r="H135" s="628" t="s">
        <v>441</v>
      </c>
      <c r="I135" s="594" t="s">
        <v>467</v>
      </c>
      <c r="J135" s="299" t="s">
        <v>438</v>
      </c>
      <c r="K135" s="299" t="s">
        <v>2</v>
      </c>
      <c r="L135" s="299" t="s">
        <v>466</v>
      </c>
      <c r="M135" s="299" t="s">
        <v>440</v>
      </c>
      <c r="N135" s="595" t="s">
        <v>441</v>
      </c>
      <c r="O135" s="594" t="s">
        <v>439</v>
      </c>
      <c r="P135" s="299" t="s">
        <v>2</v>
      </c>
      <c r="Q135" s="299" t="s">
        <v>5</v>
      </c>
      <c r="R135" s="299" t="s">
        <v>2</v>
      </c>
      <c r="S135" s="299" t="s">
        <v>437</v>
      </c>
      <c r="T135" s="299" t="s">
        <v>2</v>
      </c>
      <c r="U135" s="299" t="s">
        <v>2</v>
      </c>
      <c r="V135" s="299" t="s">
        <v>452</v>
      </c>
      <c r="W135" s="299" t="s">
        <v>453</v>
      </c>
      <c r="X135" s="299" t="s">
        <v>5</v>
      </c>
      <c r="Y135" s="299" t="s">
        <v>456</v>
      </c>
      <c r="Z135" s="299" t="s">
        <v>452</v>
      </c>
      <c r="AA135" s="299" t="s">
        <v>2</v>
      </c>
      <c r="AB135" s="299" t="s">
        <v>2</v>
      </c>
      <c r="AC135" s="299" t="s">
        <v>440</v>
      </c>
      <c r="AD135" s="299" t="s">
        <v>2</v>
      </c>
      <c r="AE135" s="299" t="s">
        <v>442</v>
      </c>
      <c r="AF135" s="299" t="s">
        <v>2</v>
      </c>
      <c r="AG135" s="299" t="s">
        <v>2</v>
      </c>
      <c r="AH135" s="299" t="s">
        <v>2</v>
      </c>
    </row>
    <row r="136" spans="1:34" x14ac:dyDescent="0.3">
      <c r="A136" s="300">
        <f t="shared" ref="A136:A199" si="6">A135+1</f>
        <v>43234</v>
      </c>
      <c r="B136" s="338" t="str">
        <f t="shared" si="5"/>
        <v>Пн</v>
      </c>
      <c r="C136" s="600" t="s">
        <v>2</v>
      </c>
      <c r="D136" s="303" t="s">
        <v>2</v>
      </c>
      <c r="E136" s="303" t="s">
        <v>437</v>
      </c>
      <c r="F136" s="303" t="s">
        <v>5</v>
      </c>
      <c r="G136" s="294" t="s">
        <v>438</v>
      </c>
      <c r="H136" s="591" t="s">
        <v>468</v>
      </c>
      <c r="I136" s="590" t="s">
        <v>2</v>
      </c>
      <c r="J136" s="294" t="s">
        <v>2</v>
      </c>
      <c r="K136" s="294" t="s">
        <v>440</v>
      </c>
      <c r="L136" s="294" t="s">
        <v>441</v>
      </c>
      <c r="M136" s="294" t="s">
        <v>466</v>
      </c>
      <c r="N136" s="591" t="s">
        <v>439</v>
      </c>
      <c r="O136" s="590" t="s">
        <v>2</v>
      </c>
      <c r="P136" s="294" t="s">
        <v>2</v>
      </c>
      <c r="Q136" s="294" t="s">
        <v>5</v>
      </c>
      <c r="R136" s="294" t="s">
        <v>438</v>
      </c>
      <c r="S136" s="294" t="s">
        <v>437</v>
      </c>
      <c r="T136" s="294" t="s">
        <v>441</v>
      </c>
      <c r="U136" s="294" t="s">
        <v>456</v>
      </c>
      <c r="V136" s="294" t="s">
        <v>2</v>
      </c>
      <c r="W136" s="294" t="s">
        <v>2</v>
      </c>
      <c r="X136" s="294" t="s">
        <v>2</v>
      </c>
      <c r="Y136" s="294" t="s">
        <v>455</v>
      </c>
      <c r="Z136" s="294" t="s">
        <v>2</v>
      </c>
      <c r="AA136" s="294" t="s">
        <v>2</v>
      </c>
      <c r="AB136" s="294" t="s">
        <v>2</v>
      </c>
      <c r="AC136" s="294" t="s">
        <v>440</v>
      </c>
      <c r="AD136" s="294" t="s">
        <v>2</v>
      </c>
      <c r="AE136" s="294" t="s">
        <v>2</v>
      </c>
      <c r="AF136" s="294" t="s">
        <v>457</v>
      </c>
      <c r="AG136" s="294" t="s">
        <v>437</v>
      </c>
      <c r="AH136" s="294" t="s">
        <v>2</v>
      </c>
    </row>
    <row r="137" spans="1:34" x14ac:dyDescent="0.3">
      <c r="A137" s="301">
        <f t="shared" si="6"/>
        <v>43235</v>
      </c>
      <c r="B137" s="339" t="str">
        <f t="shared" si="5"/>
        <v>Вт</v>
      </c>
      <c r="C137" s="592" t="s">
        <v>2</v>
      </c>
      <c r="D137" s="297" t="s">
        <v>437</v>
      </c>
      <c r="E137" s="297" t="s">
        <v>440</v>
      </c>
      <c r="F137" s="297" t="s">
        <v>439</v>
      </c>
      <c r="G137" s="297" t="s">
        <v>466</v>
      </c>
      <c r="H137" s="593" t="s">
        <v>2</v>
      </c>
      <c r="I137" s="592" t="s">
        <v>2</v>
      </c>
      <c r="J137" s="297" t="s">
        <v>5</v>
      </c>
      <c r="K137" s="297" t="s">
        <v>438</v>
      </c>
      <c r="L137" s="297" t="s">
        <v>468</v>
      </c>
      <c r="M137" s="297" t="s">
        <v>439</v>
      </c>
      <c r="N137" s="593" t="s">
        <v>2</v>
      </c>
      <c r="O137" s="592" t="s">
        <v>2</v>
      </c>
      <c r="P137" s="297" t="s">
        <v>438</v>
      </c>
      <c r="Q137" s="297" t="s">
        <v>2</v>
      </c>
      <c r="R137" s="297" t="s">
        <v>438</v>
      </c>
      <c r="S137" s="297" t="s">
        <v>440</v>
      </c>
      <c r="T137" s="297" t="s">
        <v>441</v>
      </c>
      <c r="U137" s="297" t="s">
        <v>456</v>
      </c>
      <c r="V137" s="297" t="s">
        <v>2</v>
      </c>
      <c r="W137" s="297" t="s">
        <v>2</v>
      </c>
      <c r="X137" s="297" t="s">
        <v>2</v>
      </c>
      <c r="Y137" s="297" t="s">
        <v>455</v>
      </c>
      <c r="Z137" s="297" t="s">
        <v>2</v>
      </c>
      <c r="AA137" s="297" t="s">
        <v>2</v>
      </c>
      <c r="AB137" s="297" t="s">
        <v>2</v>
      </c>
      <c r="AC137" s="297" t="s">
        <v>440</v>
      </c>
      <c r="AD137" s="297" t="s">
        <v>2</v>
      </c>
      <c r="AE137" s="297" t="s">
        <v>2</v>
      </c>
      <c r="AF137" s="297" t="s">
        <v>2</v>
      </c>
      <c r="AG137" s="297" t="s">
        <v>437</v>
      </c>
      <c r="AH137" s="297" t="s">
        <v>2</v>
      </c>
    </row>
    <row r="138" spans="1:34" ht="15.75" x14ac:dyDescent="0.25">
      <c r="A138" s="301">
        <f t="shared" si="6"/>
        <v>43236</v>
      </c>
      <c r="B138" s="340" t="str">
        <f t="shared" si="5"/>
        <v>Ср</v>
      </c>
      <c r="C138" s="592" t="s">
        <v>440</v>
      </c>
      <c r="D138" s="297" t="s">
        <v>467</v>
      </c>
      <c r="E138" s="297" t="s">
        <v>438</v>
      </c>
      <c r="F138" s="297" t="s">
        <v>439</v>
      </c>
      <c r="G138" s="297" t="s">
        <v>2</v>
      </c>
      <c r="H138" s="593" t="s">
        <v>2</v>
      </c>
      <c r="I138" s="592" t="s">
        <v>437</v>
      </c>
      <c r="J138" s="297" t="s">
        <v>439</v>
      </c>
      <c r="K138" s="297" t="s">
        <v>5</v>
      </c>
      <c r="L138" s="297" t="s">
        <v>468</v>
      </c>
      <c r="M138" s="297" t="s">
        <v>2</v>
      </c>
      <c r="N138" s="593" t="s">
        <v>2</v>
      </c>
      <c r="O138" s="592" t="s">
        <v>440</v>
      </c>
      <c r="P138" s="297" t="s">
        <v>442</v>
      </c>
      <c r="Q138" s="297" t="s">
        <v>2</v>
      </c>
      <c r="R138" s="297" t="s">
        <v>438</v>
      </c>
      <c r="S138" s="297" t="s">
        <v>438</v>
      </c>
      <c r="T138" s="297" t="s">
        <v>441</v>
      </c>
      <c r="U138" s="297" t="s">
        <v>2</v>
      </c>
      <c r="V138" s="297" t="s">
        <v>456</v>
      </c>
      <c r="W138" s="297" t="s">
        <v>2</v>
      </c>
      <c r="X138" s="297" t="s">
        <v>2</v>
      </c>
      <c r="Y138" s="297" t="s">
        <v>455</v>
      </c>
      <c r="Z138" s="297" t="s">
        <v>2</v>
      </c>
      <c r="AA138" s="297" t="s">
        <v>457</v>
      </c>
      <c r="AB138" s="297" t="s">
        <v>456</v>
      </c>
      <c r="AC138" s="297" t="s">
        <v>442</v>
      </c>
      <c r="AD138" s="297" t="s">
        <v>437</v>
      </c>
      <c r="AE138" s="297" t="s">
        <v>2</v>
      </c>
      <c r="AF138" s="297" t="s">
        <v>457</v>
      </c>
      <c r="AG138" s="297" t="s">
        <v>2</v>
      </c>
      <c r="AH138" s="297" t="s">
        <v>2</v>
      </c>
    </row>
    <row r="139" spans="1:34" ht="15.75" x14ac:dyDescent="0.25">
      <c r="A139" s="301">
        <f t="shared" si="6"/>
        <v>43237</v>
      </c>
      <c r="B139" s="340" t="str">
        <f t="shared" si="5"/>
        <v>Чт</v>
      </c>
      <c r="C139" s="592" t="s">
        <v>440</v>
      </c>
      <c r="D139" s="297" t="s">
        <v>439</v>
      </c>
      <c r="E139" s="297" t="s">
        <v>438</v>
      </c>
      <c r="F139" s="297" t="s">
        <v>2</v>
      </c>
      <c r="G139" s="297" t="s">
        <v>2</v>
      </c>
      <c r="H139" s="593" t="s">
        <v>467</v>
      </c>
      <c r="I139" s="592" t="s">
        <v>437</v>
      </c>
      <c r="J139" s="297" t="s">
        <v>439</v>
      </c>
      <c r="K139" s="297" t="s">
        <v>5</v>
      </c>
      <c r="L139" s="297" t="s">
        <v>2</v>
      </c>
      <c r="M139" s="297" t="s">
        <v>2</v>
      </c>
      <c r="N139" s="593" t="s">
        <v>442</v>
      </c>
      <c r="O139" s="592" t="s">
        <v>440</v>
      </c>
      <c r="P139" s="297" t="s">
        <v>439</v>
      </c>
      <c r="Q139" s="587" t="s">
        <v>467</v>
      </c>
      <c r="R139" s="297" t="s">
        <v>438</v>
      </c>
      <c r="S139" s="297" t="s">
        <v>438</v>
      </c>
      <c r="T139" s="297" t="s">
        <v>441</v>
      </c>
      <c r="U139" s="297" t="s">
        <v>2</v>
      </c>
      <c r="V139" s="297" t="s">
        <v>452</v>
      </c>
      <c r="W139" s="297" t="s">
        <v>2</v>
      </c>
      <c r="X139" s="297" t="s">
        <v>2</v>
      </c>
      <c r="Y139" s="297" t="s">
        <v>2</v>
      </c>
      <c r="Z139" s="297" t="s">
        <v>2</v>
      </c>
      <c r="AA139" s="297" t="s">
        <v>458</v>
      </c>
      <c r="AB139" s="297" t="s">
        <v>456</v>
      </c>
      <c r="AC139" s="297" t="s">
        <v>467</v>
      </c>
      <c r="AD139" s="297" t="s">
        <v>437</v>
      </c>
      <c r="AE139" s="297" t="s">
        <v>437</v>
      </c>
      <c r="AF139" s="297" t="s">
        <v>2</v>
      </c>
      <c r="AG139" s="297" t="s">
        <v>458</v>
      </c>
      <c r="AH139" s="297" t="s">
        <v>2</v>
      </c>
    </row>
    <row r="140" spans="1:34" ht="15.75" x14ac:dyDescent="0.25">
      <c r="A140" s="301">
        <f t="shared" si="6"/>
        <v>43238</v>
      </c>
      <c r="B140" s="340" t="str">
        <f t="shared" si="5"/>
        <v>Пт</v>
      </c>
      <c r="C140" s="592" t="s">
        <v>441</v>
      </c>
      <c r="D140" s="297" t="s">
        <v>439</v>
      </c>
      <c r="E140" s="297" t="s">
        <v>2</v>
      </c>
      <c r="F140" s="297" t="s">
        <v>2</v>
      </c>
      <c r="G140" s="297" t="s">
        <v>466</v>
      </c>
      <c r="H140" s="593" t="s">
        <v>468</v>
      </c>
      <c r="I140" s="592" t="s">
        <v>440</v>
      </c>
      <c r="J140" s="297" t="s">
        <v>439</v>
      </c>
      <c r="K140" s="297" t="s">
        <v>2</v>
      </c>
      <c r="L140" s="297" t="s">
        <v>2</v>
      </c>
      <c r="M140" s="297" t="s">
        <v>437</v>
      </c>
      <c r="N140" s="593" t="s">
        <v>442</v>
      </c>
      <c r="O140" s="592" t="s">
        <v>442</v>
      </c>
      <c r="P140" s="297" t="s">
        <v>439</v>
      </c>
      <c r="Q140" s="588" t="s">
        <v>467</v>
      </c>
      <c r="R140" s="297" t="s">
        <v>438</v>
      </c>
      <c r="S140" s="297" t="s">
        <v>2</v>
      </c>
      <c r="T140" s="297" t="s">
        <v>441</v>
      </c>
      <c r="U140" s="297" t="s">
        <v>456</v>
      </c>
      <c r="V140" s="297" t="s">
        <v>2</v>
      </c>
      <c r="W140" s="297" t="s">
        <v>453</v>
      </c>
      <c r="X140" s="297" t="s">
        <v>454</v>
      </c>
      <c r="Y140" s="297" t="s">
        <v>2</v>
      </c>
      <c r="Z140" s="297" t="s">
        <v>5</v>
      </c>
      <c r="AA140" s="297" t="s">
        <v>468</v>
      </c>
      <c r="AB140" s="297" t="s">
        <v>2</v>
      </c>
      <c r="AC140" s="297" t="s">
        <v>2</v>
      </c>
      <c r="AD140" s="297" t="s">
        <v>441</v>
      </c>
      <c r="AE140" s="297" t="s">
        <v>440</v>
      </c>
      <c r="AF140" s="297" t="s">
        <v>457</v>
      </c>
      <c r="AG140" s="297" t="s">
        <v>452</v>
      </c>
      <c r="AH140" s="297" t="s">
        <v>2</v>
      </c>
    </row>
    <row r="141" spans="1:34" ht="15.75" x14ac:dyDescent="0.25">
      <c r="A141" s="301">
        <f t="shared" si="6"/>
        <v>43239</v>
      </c>
      <c r="B141" s="340" t="str">
        <f t="shared" si="5"/>
        <v>Сб</v>
      </c>
      <c r="C141" s="592" t="s">
        <v>5</v>
      </c>
      <c r="D141" s="297" t="s">
        <v>2</v>
      </c>
      <c r="E141" s="297" t="s">
        <v>442</v>
      </c>
      <c r="F141" s="297" t="s">
        <v>437</v>
      </c>
      <c r="G141" s="297" t="s">
        <v>466</v>
      </c>
      <c r="H141" s="593" t="s">
        <v>439</v>
      </c>
      <c r="I141" s="592" t="s">
        <v>438</v>
      </c>
      <c r="J141" s="297" t="s">
        <v>2</v>
      </c>
      <c r="K141" s="297" t="s">
        <v>2</v>
      </c>
      <c r="L141" s="297" t="s">
        <v>440</v>
      </c>
      <c r="M141" s="297" t="s">
        <v>466</v>
      </c>
      <c r="N141" s="593" t="s">
        <v>467</v>
      </c>
      <c r="O141" s="592" t="s">
        <v>5</v>
      </c>
      <c r="P141" s="297" t="s">
        <v>2</v>
      </c>
      <c r="Q141" s="297" t="s">
        <v>439</v>
      </c>
      <c r="R141" s="297" t="s">
        <v>2</v>
      </c>
      <c r="S141" s="297" t="s">
        <v>2</v>
      </c>
      <c r="T141" s="297" t="s">
        <v>2</v>
      </c>
      <c r="U141" s="297" t="s">
        <v>456</v>
      </c>
      <c r="V141" s="297" t="s">
        <v>2</v>
      </c>
      <c r="W141" s="297" t="s">
        <v>453</v>
      </c>
      <c r="X141" s="297" t="s">
        <v>2</v>
      </c>
      <c r="Y141" s="297" t="s">
        <v>456</v>
      </c>
      <c r="Z141" s="297" t="s">
        <v>453</v>
      </c>
      <c r="AA141" s="297" t="s">
        <v>458</v>
      </c>
      <c r="AB141" s="297" t="s">
        <v>2</v>
      </c>
      <c r="AC141" s="297" t="s">
        <v>2</v>
      </c>
      <c r="AD141" s="297" t="s">
        <v>442</v>
      </c>
      <c r="AE141" s="297" t="s">
        <v>440</v>
      </c>
      <c r="AF141" s="297" t="s">
        <v>457</v>
      </c>
      <c r="AG141" s="297" t="s">
        <v>2</v>
      </c>
      <c r="AH141" s="297" t="s">
        <v>2</v>
      </c>
    </row>
    <row r="142" spans="1:34" ht="16.5" thickBot="1" x14ac:dyDescent="0.3">
      <c r="A142" s="302">
        <f t="shared" si="6"/>
        <v>43240</v>
      </c>
      <c r="B142" s="341" t="str">
        <f t="shared" si="5"/>
        <v>Вс</v>
      </c>
      <c r="C142" s="594" t="s">
        <v>2</v>
      </c>
      <c r="D142" s="299" t="s">
        <v>2</v>
      </c>
      <c r="E142" s="299" t="s">
        <v>442</v>
      </c>
      <c r="F142" s="299" t="s">
        <v>437</v>
      </c>
      <c r="G142" s="299" t="s">
        <v>441</v>
      </c>
      <c r="H142" s="623" t="s">
        <v>439</v>
      </c>
      <c r="I142" s="594" t="s">
        <v>438</v>
      </c>
      <c r="J142" s="299" t="s">
        <v>2</v>
      </c>
      <c r="K142" s="299" t="s">
        <v>466</v>
      </c>
      <c r="L142" s="299" t="s">
        <v>440</v>
      </c>
      <c r="M142" s="299" t="s">
        <v>441</v>
      </c>
      <c r="N142" s="595" t="s">
        <v>467</v>
      </c>
      <c r="O142" s="594" t="s">
        <v>2</v>
      </c>
      <c r="P142" s="299" t="s">
        <v>2</v>
      </c>
      <c r="Q142" s="299" t="s">
        <v>439</v>
      </c>
      <c r="R142" s="299" t="s">
        <v>2</v>
      </c>
      <c r="S142" s="299" t="s">
        <v>437</v>
      </c>
      <c r="T142" s="299" t="s">
        <v>2</v>
      </c>
      <c r="U142" s="299" t="s">
        <v>2</v>
      </c>
      <c r="V142" s="299" t="s">
        <v>456</v>
      </c>
      <c r="W142" s="299" t="s">
        <v>453</v>
      </c>
      <c r="X142" s="299" t="s">
        <v>5</v>
      </c>
      <c r="Y142" s="299" t="s">
        <v>456</v>
      </c>
      <c r="Z142" s="299" t="s">
        <v>452</v>
      </c>
      <c r="AA142" s="299" t="s">
        <v>2</v>
      </c>
      <c r="AB142" s="299" t="s">
        <v>2</v>
      </c>
      <c r="AC142" s="299" t="s">
        <v>440</v>
      </c>
      <c r="AD142" s="299" t="s">
        <v>2</v>
      </c>
      <c r="AE142" s="299" t="s">
        <v>442</v>
      </c>
      <c r="AF142" s="299" t="s">
        <v>2</v>
      </c>
      <c r="AG142" s="299" t="s">
        <v>2</v>
      </c>
      <c r="AH142" s="299" t="s">
        <v>2</v>
      </c>
    </row>
    <row r="143" spans="1:34" x14ac:dyDescent="0.3">
      <c r="A143" s="300">
        <f t="shared" si="6"/>
        <v>43241</v>
      </c>
      <c r="B143" s="338" t="str">
        <f t="shared" si="5"/>
        <v>Пн</v>
      </c>
      <c r="C143" s="600" t="s">
        <v>2</v>
      </c>
      <c r="D143" s="303" t="s">
        <v>437</v>
      </c>
      <c r="E143" s="303" t="s">
        <v>5</v>
      </c>
      <c r="F143" s="303" t="s">
        <v>438</v>
      </c>
      <c r="G143" s="294" t="s">
        <v>468</v>
      </c>
      <c r="H143" s="591" t="s">
        <v>2</v>
      </c>
      <c r="I143" s="590" t="s">
        <v>2</v>
      </c>
      <c r="J143" s="294" t="s">
        <v>440</v>
      </c>
      <c r="K143" s="294" t="s">
        <v>441</v>
      </c>
      <c r="L143" s="294" t="s">
        <v>466</v>
      </c>
      <c r="M143" s="294" t="s">
        <v>439</v>
      </c>
      <c r="N143" s="591" t="s">
        <v>2</v>
      </c>
      <c r="O143" s="590" t="s">
        <v>2</v>
      </c>
      <c r="P143" s="294" t="s">
        <v>438</v>
      </c>
      <c r="Q143" s="294" t="s">
        <v>2</v>
      </c>
      <c r="R143" s="294" t="s">
        <v>438</v>
      </c>
      <c r="S143" s="294" t="s">
        <v>437</v>
      </c>
      <c r="T143" s="294" t="s">
        <v>441</v>
      </c>
      <c r="U143" s="294" t="s">
        <v>2</v>
      </c>
      <c r="V143" s="294" t="s">
        <v>452</v>
      </c>
      <c r="W143" s="294" t="s">
        <v>2</v>
      </c>
      <c r="X143" s="294" t="s">
        <v>2</v>
      </c>
      <c r="Y143" s="294" t="s">
        <v>455</v>
      </c>
      <c r="Z143" s="294" t="s">
        <v>2</v>
      </c>
      <c r="AA143" s="294" t="s">
        <v>2</v>
      </c>
      <c r="AB143" s="294" t="s">
        <v>2</v>
      </c>
      <c r="AC143" s="294" t="s">
        <v>440</v>
      </c>
      <c r="AD143" s="294" t="s">
        <v>2</v>
      </c>
      <c r="AE143" s="294" t="s">
        <v>2</v>
      </c>
      <c r="AF143" s="294" t="s">
        <v>457</v>
      </c>
      <c r="AG143" s="294" t="s">
        <v>437</v>
      </c>
      <c r="AH143" s="294" t="s">
        <v>2</v>
      </c>
    </row>
    <row r="144" spans="1:34" x14ac:dyDescent="0.3">
      <c r="A144" s="301">
        <f t="shared" si="6"/>
        <v>43242</v>
      </c>
      <c r="B144" s="339" t="str">
        <f t="shared" si="5"/>
        <v>Вт</v>
      </c>
      <c r="C144" s="592" t="s">
        <v>437</v>
      </c>
      <c r="D144" s="297" t="s">
        <v>440</v>
      </c>
      <c r="E144" s="297" t="s">
        <v>439</v>
      </c>
      <c r="F144" s="297" t="s">
        <v>466</v>
      </c>
      <c r="G144" s="297" t="s">
        <v>2</v>
      </c>
      <c r="H144" s="593" t="s">
        <v>2</v>
      </c>
      <c r="I144" s="592" t="s">
        <v>5</v>
      </c>
      <c r="J144" s="297" t="s">
        <v>438</v>
      </c>
      <c r="K144" s="297" t="s">
        <v>468</v>
      </c>
      <c r="L144" s="297" t="s">
        <v>439</v>
      </c>
      <c r="M144" s="297" t="s">
        <v>2</v>
      </c>
      <c r="N144" s="593" t="s">
        <v>2</v>
      </c>
      <c r="O144" s="592" t="s">
        <v>438</v>
      </c>
      <c r="P144" s="297" t="s">
        <v>438</v>
      </c>
      <c r="Q144" s="297" t="s">
        <v>2</v>
      </c>
      <c r="R144" s="297" t="s">
        <v>438</v>
      </c>
      <c r="S144" s="297" t="s">
        <v>440</v>
      </c>
      <c r="T144" s="297" t="s">
        <v>441</v>
      </c>
      <c r="U144" s="297" t="s">
        <v>456</v>
      </c>
      <c r="V144" s="297" t="s">
        <v>2</v>
      </c>
      <c r="W144" s="297" t="s">
        <v>2</v>
      </c>
      <c r="X144" s="297" t="s">
        <v>2</v>
      </c>
      <c r="Y144" s="297" t="s">
        <v>455</v>
      </c>
      <c r="Z144" s="297" t="s">
        <v>2</v>
      </c>
      <c r="AA144" s="297" t="s">
        <v>2</v>
      </c>
      <c r="AB144" s="297" t="s">
        <v>2</v>
      </c>
      <c r="AC144" s="297" t="s">
        <v>440</v>
      </c>
      <c r="AD144" s="297" t="s">
        <v>2</v>
      </c>
      <c r="AE144" s="297" t="s">
        <v>2</v>
      </c>
      <c r="AF144" s="297" t="s">
        <v>2</v>
      </c>
      <c r="AG144" s="297" t="s">
        <v>437</v>
      </c>
      <c r="AH144" s="297" t="s">
        <v>2</v>
      </c>
    </row>
    <row r="145" spans="1:34" ht="15.75" x14ac:dyDescent="0.25">
      <c r="A145" s="301">
        <f t="shared" si="6"/>
        <v>43243</v>
      </c>
      <c r="B145" s="340" t="str">
        <f t="shared" si="5"/>
        <v>Ср</v>
      </c>
      <c r="C145" s="592" t="s">
        <v>467</v>
      </c>
      <c r="D145" s="297" t="s">
        <v>438</v>
      </c>
      <c r="E145" s="297" t="s">
        <v>439</v>
      </c>
      <c r="F145" s="297" t="s">
        <v>2</v>
      </c>
      <c r="G145" s="297" t="s">
        <v>2</v>
      </c>
      <c r="H145" s="593" t="s">
        <v>440</v>
      </c>
      <c r="I145" s="592" t="s">
        <v>439</v>
      </c>
      <c r="J145" s="297" t="s">
        <v>5</v>
      </c>
      <c r="K145" s="297" t="s">
        <v>468</v>
      </c>
      <c r="L145" s="297" t="s">
        <v>2</v>
      </c>
      <c r="M145" s="297" t="s">
        <v>2</v>
      </c>
      <c r="N145" s="593" t="s">
        <v>437</v>
      </c>
      <c r="O145" s="592" t="s">
        <v>442</v>
      </c>
      <c r="P145" s="297" t="s">
        <v>438</v>
      </c>
      <c r="Q145" s="587" t="s">
        <v>467</v>
      </c>
      <c r="R145" s="297" t="s">
        <v>438</v>
      </c>
      <c r="S145" s="297" t="s">
        <v>438</v>
      </c>
      <c r="T145" s="297" t="s">
        <v>441</v>
      </c>
      <c r="U145" s="297" t="s">
        <v>456</v>
      </c>
      <c r="V145" s="297" t="s">
        <v>2</v>
      </c>
      <c r="W145" s="297" t="s">
        <v>2</v>
      </c>
      <c r="X145" s="297" t="s">
        <v>2</v>
      </c>
      <c r="Y145" s="297" t="s">
        <v>455</v>
      </c>
      <c r="Z145" s="297" t="s">
        <v>2</v>
      </c>
      <c r="AA145" s="297" t="s">
        <v>457</v>
      </c>
      <c r="AB145" s="297" t="s">
        <v>456</v>
      </c>
      <c r="AC145" s="297" t="s">
        <v>442</v>
      </c>
      <c r="AD145" s="297" t="s">
        <v>437</v>
      </c>
      <c r="AE145" s="297" t="s">
        <v>2</v>
      </c>
      <c r="AF145" s="297" t="s">
        <v>457</v>
      </c>
      <c r="AG145" s="297" t="s">
        <v>2</v>
      </c>
      <c r="AH145" s="297" t="s">
        <v>2</v>
      </c>
    </row>
    <row r="146" spans="1:34" ht="15.75" x14ac:dyDescent="0.25">
      <c r="A146" s="301">
        <f t="shared" si="6"/>
        <v>43244</v>
      </c>
      <c r="B146" s="340" t="str">
        <f t="shared" si="5"/>
        <v>Чт</v>
      </c>
      <c r="C146" s="592" t="s">
        <v>439</v>
      </c>
      <c r="D146" s="297" t="s">
        <v>438</v>
      </c>
      <c r="E146" s="297" t="s">
        <v>2</v>
      </c>
      <c r="F146" s="297" t="s">
        <v>2</v>
      </c>
      <c r="G146" s="297" t="s">
        <v>467</v>
      </c>
      <c r="H146" s="593" t="s">
        <v>440</v>
      </c>
      <c r="I146" s="592" t="s">
        <v>439</v>
      </c>
      <c r="J146" s="297" t="s">
        <v>5</v>
      </c>
      <c r="K146" s="297" t="s">
        <v>2</v>
      </c>
      <c r="L146" s="297" t="s">
        <v>2</v>
      </c>
      <c r="M146" s="297" t="s">
        <v>442</v>
      </c>
      <c r="N146" s="593" t="s">
        <v>437</v>
      </c>
      <c r="O146" s="592" t="s">
        <v>439</v>
      </c>
      <c r="P146" s="297" t="s">
        <v>438</v>
      </c>
      <c r="Q146" s="297" t="s">
        <v>5</v>
      </c>
      <c r="R146" s="297" t="s">
        <v>438</v>
      </c>
      <c r="S146" s="297" t="s">
        <v>438</v>
      </c>
      <c r="T146" s="297" t="s">
        <v>441</v>
      </c>
      <c r="U146" s="297" t="s">
        <v>2</v>
      </c>
      <c r="V146" s="297" t="s">
        <v>456</v>
      </c>
      <c r="W146" s="297" t="s">
        <v>2</v>
      </c>
      <c r="X146" s="297" t="s">
        <v>2</v>
      </c>
      <c r="Y146" s="297" t="s">
        <v>2</v>
      </c>
      <c r="Z146" s="297" t="s">
        <v>2</v>
      </c>
      <c r="AA146" s="297" t="s">
        <v>458</v>
      </c>
      <c r="AB146" s="297" t="s">
        <v>456</v>
      </c>
      <c r="AC146" s="297" t="s">
        <v>467</v>
      </c>
      <c r="AD146" s="297" t="s">
        <v>437</v>
      </c>
      <c r="AE146" s="297" t="s">
        <v>437</v>
      </c>
      <c r="AF146" s="297" t="s">
        <v>2</v>
      </c>
      <c r="AG146" s="297" t="s">
        <v>458</v>
      </c>
      <c r="AH146" s="297" t="s">
        <v>2</v>
      </c>
    </row>
    <row r="147" spans="1:34" ht="15.75" x14ac:dyDescent="0.25">
      <c r="A147" s="301">
        <f t="shared" si="6"/>
        <v>43245</v>
      </c>
      <c r="B147" s="340" t="str">
        <f t="shared" si="5"/>
        <v>Пт</v>
      </c>
      <c r="C147" s="592" t="s">
        <v>439</v>
      </c>
      <c r="D147" s="297" t="s">
        <v>2</v>
      </c>
      <c r="E147" s="297" t="s">
        <v>2</v>
      </c>
      <c r="F147" s="297" t="s">
        <v>466</v>
      </c>
      <c r="G147" s="297" t="s">
        <v>468</v>
      </c>
      <c r="H147" s="593" t="s">
        <v>441</v>
      </c>
      <c r="I147" s="592" t="s">
        <v>439</v>
      </c>
      <c r="J147" s="297" t="s">
        <v>2</v>
      </c>
      <c r="K147" s="297" t="s">
        <v>2</v>
      </c>
      <c r="L147" s="297" t="s">
        <v>437</v>
      </c>
      <c r="M147" s="297" t="s">
        <v>442</v>
      </c>
      <c r="N147" s="593" t="s">
        <v>440</v>
      </c>
      <c r="O147" s="592" t="s">
        <v>439</v>
      </c>
      <c r="P147" s="297" t="s">
        <v>2</v>
      </c>
      <c r="Q147" s="297" t="s">
        <v>5</v>
      </c>
      <c r="R147" s="297" t="s">
        <v>438</v>
      </c>
      <c r="S147" s="297" t="s">
        <v>2</v>
      </c>
      <c r="T147" s="297" t="s">
        <v>441</v>
      </c>
      <c r="U147" s="297" t="s">
        <v>2</v>
      </c>
      <c r="V147" s="297" t="s">
        <v>452</v>
      </c>
      <c r="W147" s="297" t="s">
        <v>453</v>
      </c>
      <c r="X147" s="297" t="s">
        <v>454</v>
      </c>
      <c r="Y147" s="297" t="s">
        <v>2</v>
      </c>
      <c r="Z147" s="297" t="s">
        <v>5</v>
      </c>
      <c r="AA147" s="297" t="s">
        <v>468</v>
      </c>
      <c r="AB147" s="297" t="s">
        <v>2</v>
      </c>
      <c r="AC147" s="297" t="s">
        <v>2</v>
      </c>
      <c r="AD147" s="297" t="s">
        <v>441</v>
      </c>
      <c r="AE147" s="297" t="s">
        <v>440</v>
      </c>
      <c r="AF147" s="297" t="s">
        <v>457</v>
      </c>
      <c r="AG147" s="297" t="s">
        <v>452</v>
      </c>
      <c r="AH147" s="297" t="s">
        <v>2</v>
      </c>
    </row>
    <row r="148" spans="1:34" ht="15.75" x14ac:dyDescent="0.25">
      <c r="A148" s="301">
        <f t="shared" si="6"/>
        <v>43246</v>
      </c>
      <c r="B148" s="340" t="str">
        <f t="shared" si="5"/>
        <v>Сб</v>
      </c>
      <c r="C148" s="592" t="s">
        <v>2</v>
      </c>
      <c r="D148" s="297" t="s">
        <v>442</v>
      </c>
      <c r="E148" s="297" t="s">
        <v>437</v>
      </c>
      <c r="F148" s="297" t="s">
        <v>466</v>
      </c>
      <c r="G148" s="297" t="s">
        <v>439</v>
      </c>
      <c r="H148" s="593" t="s">
        <v>5</v>
      </c>
      <c r="I148" s="592" t="s">
        <v>2</v>
      </c>
      <c r="J148" s="297" t="s">
        <v>2</v>
      </c>
      <c r="K148" s="297" t="s">
        <v>440</v>
      </c>
      <c r="L148" s="297" t="s">
        <v>466</v>
      </c>
      <c r="M148" s="297" t="s">
        <v>467</v>
      </c>
      <c r="N148" s="593" t="s">
        <v>438</v>
      </c>
      <c r="O148" s="592" t="s">
        <v>2</v>
      </c>
      <c r="P148" s="587" t="s">
        <v>442</v>
      </c>
      <c r="Q148" s="297" t="s">
        <v>5</v>
      </c>
      <c r="R148" s="297" t="s">
        <v>2</v>
      </c>
      <c r="S148" s="297" t="s">
        <v>2</v>
      </c>
      <c r="T148" s="297" t="s">
        <v>2</v>
      </c>
      <c r="U148" s="297" t="s">
        <v>456</v>
      </c>
      <c r="V148" s="297" t="s">
        <v>2</v>
      </c>
      <c r="W148" s="297" t="s">
        <v>453</v>
      </c>
      <c r="X148" s="297" t="s">
        <v>2</v>
      </c>
      <c r="Y148" s="297" t="s">
        <v>456</v>
      </c>
      <c r="Z148" s="297" t="s">
        <v>453</v>
      </c>
      <c r="AA148" s="297" t="s">
        <v>458</v>
      </c>
      <c r="AB148" s="297" t="s">
        <v>2</v>
      </c>
      <c r="AC148" s="297" t="s">
        <v>2</v>
      </c>
      <c r="AD148" s="297" t="s">
        <v>442</v>
      </c>
      <c r="AE148" s="297" t="s">
        <v>440</v>
      </c>
      <c r="AF148" s="297" t="s">
        <v>457</v>
      </c>
      <c r="AG148" s="297" t="s">
        <v>2</v>
      </c>
      <c r="AH148" s="297" t="s">
        <v>2</v>
      </c>
    </row>
    <row r="149" spans="1:34" ht="16.5" thickBot="1" x14ac:dyDescent="0.3">
      <c r="A149" s="302">
        <f t="shared" si="6"/>
        <v>43247</v>
      </c>
      <c r="B149" s="341" t="str">
        <f t="shared" si="5"/>
        <v>Вс</v>
      </c>
      <c r="C149" s="594" t="s">
        <v>2</v>
      </c>
      <c r="D149" s="299" t="s">
        <v>442</v>
      </c>
      <c r="E149" s="299" t="s">
        <v>437</v>
      </c>
      <c r="F149" s="299" t="s">
        <v>441</v>
      </c>
      <c r="G149" s="299" t="s">
        <v>439</v>
      </c>
      <c r="H149" s="623" t="s">
        <v>2</v>
      </c>
      <c r="I149" s="594" t="s">
        <v>2</v>
      </c>
      <c r="J149" s="299" t="s">
        <v>466</v>
      </c>
      <c r="K149" s="299" t="s">
        <v>440</v>
      </c>
      <c r="L149" s="299" t="s">
        <v>441</v>
      </c>
      <c r="M149" s="299" t="s">
        <v>467</v>
      </c>
      <c r="N149" s="595" t="s">
        <v>438</v>
      </c>
      <c r="O149" s="594" t="s">
        <v>2</v>
      </c>
      <c r="P149" s="588" t="s">
        <v>467</v>
      </c>
      <c r="Q149" s="299" t="s">
        <v>2</v>
      </c>
      <c r="R149" s="299" t="s">
        <v>2</v>
      </c>
      <c r="S149" s="299" t="s">
        <v>437</v>
      </c>
      <c r="T149" s="299" t="s">
        <v>2</v>
      </c>
      <c r="U149" s="299" t="s">
        <v>456</v>
      </c>
      <c r="V149" s="299" t="s">
        <v>2</v>
      </c>
      <c r="W149" s="299" t="s">
        <v>453</v>
      </c>
      <c r="X149" s="299" t="s">
        <v>5</v>
      </c>
      <c r="Y149" s="299" t="s">
        <v>456</v>
      </c>
      <c r="Z149" s="299" t="s">
        <v>452</v>
      </c>
      <c r="AA149" s="299" t="s">
        <v>2</v>
      </c>
      <c r="AB149" s="299" t="s">
        <v>2</v>
      </c>
      <c r="AC149" s="299" t="s">
        <v>440</v>
      </c>
      <c r="AD149" s="299" t="s">
        <v>2</v>
      </c>
      <c r="AE149" s="299" t="s">
        <v>442</v>
      </c>
      <c r="AF149" s="299" t="s">
        <v>2</v>
      </c>
      <c r="AG149" s="299" t="s">
        <v>2</v>
      </c>
      <c r="AH149" s="299" t="s">
        <v>2</v>
      </c>
    </row>
    <row r="150" spans="1:34" x14ac:dyDescent="0.3">
      <c r="A150" s="300">
        <f t="shared" si="6"/>
        <v>43248</v>
      </c>
      <c r="B150" s="338" t="str">
        <f t="shared" si="5"/>
        <v>Пн</v>
      </c>
      <c r="C150" s="600" t="s">
        <v>437</v>
      </c>
      <c r="D150" s="303" t="s">
        <v>5</v>
      </c>
      <c r="E150" s="303" t="s">
        <v>438</v>
      </c>
      <c r="F150" s="303" t="s">
        <v>468</v>
      </c>
      <c r="G150" s="294" t="s">
        <v>2</v>
      </c>
      <c r="H150" s="591" t="s">
        <v>2</v>
      </c>
      <c r="I150" s="590" t="s">
        <v>440</v>
      </c>
      <c r="J150" s="294" t="s">
        <v>441</v>
      </c>
      <c r="K150" s="294" t="s">
        <v>466</v>
      </c>
      <c r="L150" s="294" t="s">
        <v>439</v>
      </c>
      <c r="M150" s="294" t="s">
        <v>2</v>
      </c>
      <c r="N150" s="591" t="s">
        <v>2</v>
      </c>
      <c r="O150" s="590" t="s">
        <v>440</v>
      </c>
      <c r="P150" s="294" t="s">
        <v>5</v>
      </c>
      <c r="Q150" s="294" t="s">
        <v>2</v>
      </c>
      <c r="R150" s="294" t="s">
        <v>438</v>
      </c>
      <c r="S150" s="294" t="s">
        <v>437</v>
      </c>
      <c r="T150" s="294" t="s">
        <v>441</v>
      </c>
      <c r="U150" s="294" t="s">
        <v>2</v>
      </c>
      <c r="V150" s="294" t="s">
        <v>456</v>
      </c>
      <c r="W150" s="294" t="s">
        <v>2</v>
      </c>
      <c r="X150" s="294" t="s">
        <v>2</v>
      </c>
      <c r="Y150" s="294" t="s">
        <v>455</v>
      </c>
      <c r="Z150" s="294" t="s">
        <v>2</v>
      </c>
      <c r="AA150" s="294" t="s">
        <v>2</v>
      </c>
      <c r="AB150" s="294" t="s">
        <v>2</v>
      </c>
      <c r="AC150" s="294" t="s">
        <v>440</v>
      </c>
      <c r="AD150" s="294" t="s">
        <v>2</v>
      </c>
      <c r="AE150" s="294" t="s">
        <v>2</v>
      </c>
      <c r="AF150" s="294" t="s">
        <v>457</v>
      </c>
      <c r="AG150" s="294" t="s">
        <v>437</v>
      </c>
      <c r="AH150" s="294" t="s">
        <v>2</v>
      </c>
    </row>
    <row r="151" spans="1:34" x14ac:dyDescent="0.3">
      <c r="A151" s="301">
        <f t="shared" si="6"/>
        <v>43249</v>
      </c>
      <c r="B151" s="339" t="str">
        <f t="shared" si="5"/>
        <v>Вт</v>
      </c>
      <c r="C151" s="592" t="s">
        <v>440</v>
      </c>
      <c r="D151" s="297" t="s">
        <v>439</v>
      </c>
      <c r="E151" s="297" t="s">
        <v>466</v>
      </c>
      <c r="F151" s="297" t="s">
        <v>2</v>
      </c>
      <c r="G151" s="297" t="s">
        <v>2</v>
      </c>
      <c r="H151" s="593" t="s">
        <v>437</v>
      </c>
      <c r="I151" s="592" t="s">
        <v>438</v>
      </c>
      <c r="J151" s="297" t="s">
        <v>468</v>
      </c>
      <c r="K151" s="297" t="s">
        <v>439</v>
      </c>
      <c r="L151" s="297" t="s">
        <v>2</v>
      </c>
      <c r="M151" s="297" t="s">
        <v>2</v>
      </c>
      <c r="N151" s="593" t="s">
        <v>5</v>
      </c>
      <c r="O151" s="592" t="s">
        <v>440</v>
      </c>
      <c r="P151" s="297" t="s">
        <v>439</v>
      </c>
      <c r="Q151" s="297" t="s">
        <v>5</v>
      </c>
      <c r="R151" s="297" t="s">
        <v>438</v>
      </c>
      <c r="S151" s="297" t="s">
        <v>440</v>
      </c>
      <c r="T151" s="297" t="s">
        <v>441</v>
      </c>
      <c r="U151" s="297" t="s">
        <v>2</v>
      </c>
      <c r="V151" s="297" t="s">
        <v>452</v>
      </c>
      <c r="W151" s="297" t="s">
        <v>2</v>
      </c>
      <c r="X151" s="297" t="s">
        <v>2</v>
      </c>
      <c r="Y151" s="297" t="s">
        <v>455</v>
      </c>
      <c r="Z151" s="297" t="s">
        <v>2</v>
      </c>
      <c r="AA151" s="297" t="s">
        <v>2</v>
      </c>
      <c r="AB151" s="297" t="s">
        <v>2</v>
      </c>
      <c r="AC151" s="297" t="s">
        <v>440</v>
      </c>
      <c r="AD151" s="297" t="s">
        <v>2</v>
      </c>
      <c r="AE151" s="297" t="s">
        <v>2</v>
      </c>
      <c r="AF151" s="297" t="s">
        <v>2</v>
      </c>
      <c r="AG151" s="297" t="s">
        <v>437</v>
      </c>
      <c r="AH151" s="297" t="s">
        <v>2</v>
      </c>
    </row>
    <row r="152" spans="1:34" ht="15.75" x14ac:dyDescent="0.25">
      <c r="A152" s="301">
        <f t="shared" si="6"/>
        <v>43250</v>
      </c>
      <c r="B152" s="340" t="str">
        <f t="shared" si="5"/>
        <v>Ср</v>
      </c>
      <c r="C152" s="592" t="s">
        <v>438</v>
      </c>
      <c r="D152" s="297" t="s">
        <v>439</v>
      </c>
      <c r="E152" s="297" t="s">
        <v>2</v>
      </c>
      <c r="F152" s="297" t="s">
        <v>2</v>
      </c>
      <c r="G152" s="297" t="s">
        <v>440</v>
      </c>
      <c r="H152" s="593" t="s">
        <v>467</v>
      </c>
      <c r="I152" s="592" t="s">
        <v>5</v>
      </c>
      <c r="J152" s="297" t="s">
        <v>468</v>
      </c>
      <c r="K152" s="297" t="s">
        <v>2</v>
      </c>
      <c r="L152" s="297" t="s">
        <v>2</v>
      </c>
      <c r="M152" s="297" t="s">
        <v>437</v>
      </c>
      <c r="N152" s="593" t="s">
        <v>439</v>
      </c>
      <c r="O152" s="592" t="s">
        <v>438</v>
      </c>
      <c r="P152" s="297" t="s">
        <v>439</v>
      </c>
      <c r="Q152" s="297" t="s">
        <v>5</v>
      </c>
      <c r="R152" s="297" t="s">
        <v>438</v>
      </c>
      <c r="S152" s="297" t="s">
        <v>438</v>
      </c>
      <c r="T152" s="297" t="s">
        <v>441</v>
      </c>
      <c r="U152" s="297" t="s">
        <v>456</v>
      </c>
      <c r="V152" s="297" t="s">
        <v>2</v>
      </c>
      <c r="W152" s="297" t="s">
        <v>2</v>
      </c>
      <c r="X152" s="297" t="s">
        <v>2</v>
      </c>
      <c r="Y152" s="297" t="s">
        <v>455</v>
      </c>
      <c r="Z152" s="297" t="s">
        <v>2</v>
      </c>
      <c r="AA152" s="297" t="s">
        <v>457</v>
      </c>
      <c r="AB152" s="297" t="s">
        <v>456</v>
      </c>
      <c r="AC152" s="297" t="s">
        <v>442</v>
      </c>
      <c r="AD152" s="297" t="s">
        <v>437</v>
      </c>
      <c r="AE152" s="297" t="s">
        <v>2</v>
      </c>
      <c r="AF152" s="297" t="s">
        <v>457</v>
      </c>
      <c r="AG152" s="297" t="s">
        <v>2</v>
      </c>
      <c r="AH152" s="297" t="s">
        <v>2</v>
      </c>
    </row>
    <row r="153" spans="1:34" ht="15.75" x14ac:dyDescent="0.25">
      <c r="A153" s="301">
        <f t="shared" si="6"/>
        <v>43251</v>
      </c>
      <c r="B153" s="340" t="str">
        <f t="shared" si="5"/>
        <v>Чт</v>
      </c>
      <c r="C153" s="592" t="s">
        <v>438</v>
      </c>
      <c r="D153" s="297" t="s">
        <v>2</v>
      </c>
      <c r="E153" s="297" t="s">
        <v>2</v>
      </c>
      <c r="F153" s="297" t="s">
        <v>467</v>
      </c>
      <c r="G153" s="297" t="s">
        <v>440</v>
      </c>
      <c r="H153" s="593" t="s">
        <v>439</v>
      </c>
      <c r="I153" s="592" t="s">
        <v>5</v>
      </c>
      <c r="J153" s="297" t="s">
        <v>2</v>
      </c>
      <c r="K153" s="297" t="s">
        <v>2</v>
      </c>
      <c r="L153" s="297" t="s">
        <v>442</v>
      </c>
      <c r="M153" s="297" t="s">
        <v>437</v>
      </c>
      <c r="N153" s="593" t="s">
        <v>439</v>
      </c>
      <c r="O153" s="592" t="s">
        <v>438</v>
      </c>
      <c r="P153" s="297" t="s">
        <v>2</v>
      </c>
      <c r="Q153" s="297" t="s">
        <v>439</v>
      </c>
      <c r="R153" s="297" t="s">
        <v>438</v>
      </c>
      <c r="S153" s="297" t="s">
        <v>438</v>
      </c>
      <c r="T153" s="297" t="s">
        <v>441</v>
      </c>
      <c r="U153" s="297" t="s">
        <v>456</v>
      </c>
      <c r="V153" s="297" t="s">
        <v>2</v>
      </c>
      <c r="W153" s="297" t="s">
        <v>2</v>
      </c>
      <c r="X153" s="297" t="s">
        <v>2</v>
      </c>
      <c r="Y153" s="297" t="s">
        <v>2</v>
      </c>
      <c r="Z153" s="297" t="s">
        <v>2</v>
      </c>
      <c r="AA153" s="297" t="s">
        <v>458</v>
      </c>
      <c r="AB153" s="297" t="s">
        <v>456</v>
      </c>
      <c r="AC153" s="297" t="s">
        <v>467</v>
      </c>
      <c r="AD153" s="297" t="s">
        <v>437</v>
      </c>
      <c r="AE153" s="297" t="s">
        <v>437</v>
      </c>
      <c r="AF153" s="297" t="s">
        <v>2</v>
      </c>
      <c r="AG153" s="297" t="s">
        <v>458</v>
      </c>
      <c r="AH153" s="297" t="s">
        <v>2</v>
      </c>
    </row>
    <row r="154" spans="1:34" ht="15.75" x14ac:dyDescent="0.25">
      <c r="A154" s="301">
        <f t="shared" si="6"/>
        <v>43252</v>
      </c>
      <c r="B154" s="340" t="str">
        <f t="shared" si="5"/>
        <v>Пт</v>
      </c>
      <c r="C154" s="592" t="s">
        <v>2</v>
      </c>
      <c r="D154" s="297" t="s">
        <v>2</v>
      </c>
      <c r="E154" s="297" t="s">
        <v>466</v>
      </c>
      <c r="F154" s="297" t="s">
        <v>468</v>
      </c>
      <c r="G154" s="297" t="s">
        <v>441</v>
      </c>
      <c r="H154" s="593" t="s">
        <v>439</v>
      </c>
      <c r="I154" s="592" t="s">
        <v>2</v>
      </c>
      <c r="J154" s="297" t="s">
        <v>2</v>
      </c>
      <c r="K154" s="297" t="s">
        <v>437</v>
      </c>
      <c r="L154" s="297" t="s">
        <v>442</v>
      </c>
      <c r="M154" s="297" t="s">
        <v>440</v>
      </c>
      <c r="N154" s="593" t="s">
        <v>439</v>
      </c>
      <c r="O154" s="592" t="s">
        <v>2</v>
      </c>
      <c r="P154" s="297" t="s">
        <v>2</v>
      </c>
      <c r="Q154" s="297" t="s">
        <v>439</v>
      </c>
      <c r="R154" s="297" t="s">
        <v>438</v>
      </c>
      <c r="S154" s="297" t="s">
        <v>2</v>
      </c>
      <c r="T154" s="297" t="s">
        <v>441</v>
      </c>
      <c r="U154" s="297" t="s">
        <v>2</v>
      </c>
      <c r="V154" s="297" t="s">
        <v>456</v>
      </c>
      <c r="W154" s="297" t="s">
        <v>453</v>
      </c>
      <c r="X154" s="297" t="s">
        <v>454</v>
      </c>
      <c r="Y154" s="297" t="s">
        <v>2</v>
      </c>
      <c r="Z154" s="297" t="s">
        <v>5</v>
      </c>
      <c r="AA154" s="297" t="s">
        <v>468</v>
      </c>
      <c r="AB154" s="297" t="s">
        <v>2</v>
      </c>
      <c r="AC154" s="297" t="s">
        <v>2</v>
      </c>
      <c r="AD154" s="297" t="s">
        <v>441</v>
      </c>
      <c r="AE154" s="297" t="s">
        <v>440</v>
      </c>
      <c r="AF154" s="297" t="s">
        <v>457</v>
      </c>
      <c r="AG154" s="297" t="s">
        <v>452</v>
      </c>
      <c r="AH154" s="297" t="s">
        <v>2</v>
      </c>
    </row>
    <row r="155" spans="1:34" ht="15.75" x14ac:dyDescent="0.25">
      <c r="A155" s="301">
        <f t="shared" si="6"/>
        <v>43253</v>
      </c>
      <c r="B155" s="340" t="str">
        <f t="shared" si="5"/>
        <v>Сб</v>
      </c>
      <c r="C155" s="297" t="s">
        <v>442</v>
      </c>
      <c r="D155" s="297" t="s">
        <v>437</v>
      </c>
      <c r="E155" s="297" t="s">
        <v>466</v>
      </c>
      <c r="F155" s="297" t="s">
        <v>439</v>
      </c>
      <c r="G155" s="297" t="s">
        <v>5</v>
      </c>
      <c r="H155" s="593" t="s">
        <v>2</v>
      </c>
      <c r="I155" s="592" t="s">
        <v>2</v>
      </c>
      <c r="J155" s="297" t="s">
        <v>440</v>
      </c>
      <c r="K155" s="297" t="s">
        <v>466</v>
      </c>
      <c r="L155" s="297" t="s">
        <v>467</v>
      </c>
      <c r="M155" s="297" t="s">
        <v>438</v>
      </c>
      <c r="N155" s="593" t="s">
        <v>2</v>
      </c>
      <c r="O155" s="592" t="s">
        <v>442</v>
      </c>
      <c r="P155" s="297" t="s">
        <v>438</v>
      </c>
      <c r="Q155" s="297" t="s">
        <v>2</v>
      </c>
      <c r="R155" s="297" t="s">
        <v>2</v>
      </c>
      <c r="S155" s="297" t="s">
        <v>2</v>
      </c>
      <c r="T155" s="297" t="s">
        <v>2</v>
      </c>
      <c r="U155" s="297" t="s">
        <v>2</v>
      </c>
      <c r="V155" s="297" t="s">
        <v>452</v>
      </c>
      <c r="W155" s="297" t="s">
        <v>453</v>
      </c>
      <c r="X155" s="297" t="s">
        <v>2</v>
      </c>
      <c r="Y155" s="297" t="s">
        <v>456</v>
      </c>
      <c r="Z155" s="297" t="s">
        <v>453</v>
      </c>
      <c r="AA155" s="297" t="s">
        <v>458</v>
      </c>
      <c r="AB155" s="297" t="s">
        <v>2</v>
      </c>
      <c r="AC155" s="297" t="s">
        <v>2</v>
      </c>
      <c r="AD155" s="297" t="s">
        <v>442</v>
      </c>
      <c r="AE155" s="297" t="s">
        <v>440</v>
      </c>
      <c r="AF155" s="297" t="s">
        <v>457</v>
      </c>
      <c r="AG155" s="297" t="s">
        <v>2</v>
      </c>
      <c r="AH155" s="297" t="s">
        <v>2</v>
      </c>
    </row>
    <row r="156" spans="1:34" ht="16.5" thickBot="1" x14ac:dyDescent="0.3">
      <c r="A156" s="302">
        <f t="shared" si="6"/>
        <v>43254</v>
      </c>
      <c r="B156" s="341" t="str">
        <f t="shared" si="5"/>
        <v>Вс</v>
      </c>
      <c r="C156" s="594" t="s">
        <v>442</v>
      </c>
      <c r="D156" s="299" t="s">
        <v>437</v>
      </c>
      <c r="E156" s="299" t="s">
        <v>441</v>
      </c>
      <c r="F156" s="299" t="s">
        <v>439</v>
      </c>
      <c r="G156" s="299" t="s">
        <v>2</v>
      </c>
      <c r="H156" s="623" t="s">
        <v>2</v>
      </c>
      <c r="I156" s="594" t="s">
        <v>466</v>
      </c>
      <c r="J156" s="299" t="s">
        <v>440</v>
      </c>
      <c r="K156" s="299" t="s">
        <v>441</v>
      </c>
      <c r="L156" s="299" t="s">
        <v>467</v>
      </c>
      <c r="M156" s="299" t="s">
        <v>438</v>
      </c>
      <c r="N156" s="595" t="s">
        <v>2</v>
      </c>
      <c r="O156" s="594" t="s">
        <v>467</v>
      </c>
      <c r="P156" s="299" t="s">
        <v>438</v>
      </c>
      <c r="Q156" s="299" t="s">
        <v>2</v>
      </c>
      <c r="R156" s="299" t="s">
        <v>2</v>
      </c>
      <c r="S156" s="299" t="s">
        <v>437</v>
      </c>
      <c r="T156" s="299" t="s">
        <v>2</v>
      </c>
      <c r="U156" s="299" t="s">
        <v>456</v>
      </c>
      <c r="V156" s="299" t="s">
        <v>2</v>
      </c>
      <c r="W156" s="299" t="s">
        <v>453</v>
      </c>
      <c r="X156" s="299" t="s">
        <v>5</v>
      </c>
      <c r="Y156" s="299" t="s">
        <v>456</v>
      </c>
      <c r="Z156" s="299" t="s">
        <v>452</v>
      </c>
      <c r="AA156" s="299" t="s">
        <v>2</v>
      </c>
      <c r="AB156" s="299" t="s">
        <v>2</v>
      </c>
      <c r="AC156" s="299" t="s">
        <v>440</v>
      </c>
      <c r="AD156" s="299" t="s">
        <v>2</v>
      </c>
      <c r="AE156" s="299" t="s">
        <v>442</v>
      </c>
      <c r="AF156" s="299" t="s">
        <v>2</v>
      </c>
      <c r="AG156" s="299" t="s">
        <v>2</v>
      </c>
      <c r="AH156" s="299" t="s">
        <v>2</v>
      </c>
    </row>
    <row r="157" spans="1:34" x14ac:dyDescent="0.3">
      <c r="A157" s="300">
        <f t="shared" si="6"/>
        <v>43255</v>
      </c>
      <c r="B157" s="338" t="str">
        <f t="shared" si="5"/>
        <v>Пн</v>
      </c>
      <c r="C157" s="600" t="s">
        <v>5</v>
      </c>
      <c r="D157" s="303" t="s">
        <v>438</v>
      </c>
      <c r="E157" s="303" t="s">
        <v>468</v>
      </c>
      <c r="F157" s="303" t="s">
        <v>2</v>
      </c>
      <c r="G157" s="294" t="s">
        <v>2</v>
      </c>
      <c r="H157" s="591" t="s">
        <v>437</v>
      </c>
      <c r="I157" s="590" t="s">
        <v>441</v>
      </c>
      <c r="J157" s="294" t="s">
        <v>466</v>
      </c>
      <c r="K157" s="294" t="s">
        <v>439</v>
      </c>
      <c r="L157" s="294" t="s">
        <v>2</v>
      </c>
      <c r="M157" s="294" t="s">
        <v>2</v>
      </c>
      <c r="N157" s="591" t="s">
        <v>440</v>
      </c>
      <c r="O157" s="590" t="s">
        <v>5</v>
      </c>
      <c r="P157" s="294" t="s">
        <v>438</v>
      </c>
      <c r="Q157" s="587" t="s">
        <v>467</v>
      </c>
      <c r="R157" s="294" t="s">
        <v>438</v>
      </c>
      <c r="S157" s="294" t="s">
        <v>437</v>
      </c>
      <c r="T157" s="294" t="s">
        <v>441</v>
      </c>
      <c r="U157" s="294" t="s">
        <v>456</v>
      </c>
      <c r="V157" s="294" t="s">
        <v>2</v>
      </c>
      <c r="W157" s="294" t="s">
        <v>2</v>
      </c>
      <c r="X157" s="294" t="s">
        <v>2</v>
      </c>
      <c r="Y157" s="294" t="s">
        <v>455</v>
      </c>
      <c r="Z157" s="294" t="s">
        <v>2</v>
      </c>
      <c r="AA157" s="294" t="s">
        <v>2</v>
      </c>
      <c r="AB157" s="294" t="s">
        <v>2</v>
      </c>
      <c r="AC157" s="294" t="s">
        <v>440</v>
      </c>
      <c r="AD157" s="294" t="s">
        <v>2</v>
      </c>
      <c r="AE157" s="294" t="s">
        <v>2</v>
      </c>
      <c r="AF157" s="294" t="s">
        <v>457</v>
      </c>
      <c r="AG157" s="294" t="s">
        <v>437</v>
      </c>
      <c r="AH157" s="294" t="s">
        <v>2</v>
      </c>
    </row>
    <row r="158" spans="1:34" x14ac:dyDescent="0.3">
      <c r="A158" s="301">
        <f t="shared" si="6"/>
        <v>43256</v>
      </c>
      <c r="B158" s="339" t="str">
        <f t="shared" si="5"/>
        <v>Вт</v>
      </c>
      <c r="C158" s="592" t="s">
        <v>439</v>
      </c>
      <c r="D158" s="297" t="s">
        <v>466</v>
      </c>
      <c r="E158" s="297" t="s">
        <v>2</v>
      </c>
      <c r="F158" s="297" t="s">
        <v>2</v>
      </c>
      <c r="G158" s="297" t="s">
        <v>437</v>
      </c>
      <c r="H158" s="593" t="s">
        <v>440</v>
      </c>
      <c r="I158" s="592" t="s">
        <v>468</v>
      </c>
      <c r="J158" s="297" t="s">
        <v>439</v>
      </c>
      <c r="K158" s="297" t="s">
        <v>2</v>
      </c>
      <c r="L158" s="297" t="s">
        <v>2</v>
      </c>
      <c r="M158" s="297" t="s">
        <v>5</v>
      </c>
      <c r="N158" s="593" t="s">
        <v>438</v>
      </c>
      <c r="O158" s="592" t="s">
        <v>439</v>
      </c>
      <c r="P158" s="297" t="s">
        <v>441</v>
      </c>
      <c r="Q158" s="587" t="s">
        <v>467</v>
      </c>
      <c r="R158" s="297" t="s">
        <v>438</v>
      </c>
      <c r="S158" s="297" t="s">
        <v>440</v>
      </c>
      <c r="T158" s="297" t="s">
        <v>441</v>
      </c>
      <c r="U158" s="297" t="s">
        <v>2</v>
      </c>
      <c r="V158" s="297" t="s">
        <v>456</v>
      </c>
      <c r="W158" s="297" t="s">
        <v>2</v>
      </c>
      <c r="X158" s="297" t="s">
        <v>2</v>
      </c>
      <c r="Y158" s="297" t="s">
        <v>455</v>
      </c>
      <c r="Z158" s="297" t="s">
        <v>2</v>
      </c>
      <c r="AA158" s="297" t="s">
        <v>2</v>
      </c>
      <c r="AB158" s="297" t="s">
        <v>2</v>
      </c>
      <c r="AC158" s="297" t="s">
        <v>440</v>
      </c>
      <c r="AD158" s="297" t="s">
        <v>2</v>
      </c>
      <c r="AE158" s="297" t="s">
        <v>2</v>
      </c>
      <c r="AF158" s="297" t="s">
        <v>2</v>
      </c>
      <c r="AG158" s="297" t="s">
        <v>437</v>
      </c>
      <c r="AH158" s="297" t="s">
        <v>2</v>
      </c>
    </row>
    <row r="159" spans="1:34" ht="15.75" x14ac:dyDescent="0.25">
      <c r="A159" s="301">
        <f t="shared" si="6"/>
        <v>43257</v>
      </c>
      <c r="B159" s="340" t="str">
        <f t="shared" si="5"/>
        <v>Ср</v>
      </c>
      <c r="C159" s="592" t="s">
        <v>439</v>
      </c>
      <c r="D159" s="297" t="s">
        <v>2</v>
      </c>
      <c r="E159" s="297" t="s">
        <v>2</v>
      </c>
      <c r="F159" s="297" t="s">
        <v>440</v>
      </c>
      <c r="G159" s="297" t="s">
        <v>467</v>
      </c>
      <c r="H159" s="593" t="s">
        <v>438</v>
      </c>
      <c r="I159" s="592" t="s">
        <v>468</v>
      </c>
      <c r="J159" s="297" t="s">
        <v>2</v>
      </c>
      <c r="K159" s="297" t="s">
        <v>2</v>
      </c>
      <c r="L159" s="297" t="s">
        <v>437</v>
      </c>
      <c r="M159" s="297" t="s">
        <v>439</v>
      </c>
      <c r="N159" s="593" t="s">
        <v>5</v>
      </c>
      <c r="O159" s="592" t="s">
        <v>439</v>
      </c>
      <c r="P159" s="297" t="s">
        <v>2</v>
      </c>
      <c r="Q159" s="587" t="s">
        <v>467</v>
      </c>
      <c r="R159" s="297" t="s">
        <v>438</v>
      </c>
      <c r="S159" s="297" t="s">
        <v>438</v>
      </c>
      <c r="T159" s="297" t="s">
        <v>441</v>
      </c>
      <c r="U159" s="297" t="s">
        <v>2</v>
      </c>
      <c r="V159" s="297" t="s">
        <v>452</v>
      </c>
      <c r="W159" s="297" t="s">
        <v>2</v>
      </c>
      <c r="X159" s="297" t="s">
        <v>2</v>
      </c>
      <c r="Y159" s="297" t="s">
        <v>455</v>
      </c>
      <c r="Z159" s="297" t="s">
        <v>2</v>
      </c>
      <c r="AA159" s="297" t="s">
        <v>457</v>
      </c>
      <c r="AB159" s="297" t="s">
        <v>456</v>
      </c>
      <c r="AC159" s="297" t="s">
        <v>442</v>
      </c>
      <c r="AD159" s="297" t="s">
        <v>437</v>
      </c>
      <c r="AE159" s="297" t="s">
        <v>2</v>
      </c>
      <c r="AF159" s="297" t="s">
        <v>457</v>
      </c>
      <c r="AG159" s="297" t="s">
        <v>2</v>
      </c>
      <c r="AH159" s="297" t="s">
        <v>2</v>
      </c>
    </row>
    <row r="160" spans="1:34" ht="15.75" x14ac:dyDescent="0.25">
      <c r="A160" s="301">
        <f t="shared" si="6"/>
        <v>43258</v>
      </c>
      <c r="B160" s="340" t="str">
        <f t="shared" si="5"/>
        <v>Чт</v>
      </c>
      <c r="C160" s="592" t="s">
        <v>2</v>
      </c>
      <c r="D160" s="297" t="s">
        <v>2</v>
      </c>
      <c r="E160" s="297" t="s">
        <v>467</v>
      </c>
      <c r="F160" s="297" t="s">
        <v>440</v>
      </c>
      <c r="G160" s="297" t="s">
        <v>439</v>
      </c>
      <c r="H160" s="593" t="s">
        <v>438</v>
      </c>
      <c r="I160" s="592" t="s">
        <v>2</v>
      </c>
      <c r="J160" s="297" t="s">
        <v>2</v>
      </c>
      <c r="K160" s="297" t="s">
        <v>442</v>
      </c>
      <c r="L160" s="297" t="s">
        <v>437</v>
      </c>
      <c r="M160" s="297" t="s">
        <v>439</v>
      </c>
      <c r="N160" s="593" t="s">
        <v>5</v>
      </c>
      <c r="O160" s="592" t="s">
        <v>2</v>
      </c>
      <c r="P160" s="297" t="s">
        <v>2</v>
      </c>
      <c r="Q160" s="587" t="s">
        <v>467</v>
      </c>
      <c r="R160" s="297" t="s">
        <v>438</v>
      </c>
      <c r="S160" s="297" t="s">
        <v>438</v>
      </c>
      <c r="T160" s="297" t="s">
        <v>441</v>
      </c>
      <c r="U160" s="297" t="s">
        <v>456</v>
      </c>
      <c r="V160" s="297" t="s">
        <v>2</v>
      </c>
      <c r="W160" s="297" t="s">
        <v>2</v>
      </c>
      <c r="X160" s="297" t="s">
        <v>2</v>
      </c>
      <c r="Y160" s="297" t="s">
        <v>2</v>
      </c>
      <c r="Z160" s="297" t="s">
        <v>2</v>
      </c>
      <c r="AA160" s="297" t="s">
        <v>458</v>
      </c>
      <c r="AB160" s="297" t="s">
        <v>456</v>
      </c>
      <c r="AC160" s="297" t="s">
        <v>467</v>
      </c>
      <c r="AD160" s="297" t="s">
        <v>437</v>
      </c>
      <c r="AE160" s="297" t="s">
        <v>437</v>
      </c>
      <c r="AF160" s="297" t="s">
        <v>2</v>
      </c>
      <c r="AG160" s="297" t="s">
        <v>458</v>
      </c>
      <c r="AH160" s="297" t="s">
        <v>2</v>
      </c>
    </row>
    <row r="161" spans="1:34" ht="15.75" x14ac:dyDescent="0.25">
      <c r="A161" s="301">
        <f t="shared" si="6"/>
        <v>43259</v>
      </c>
      <c r="B161" s="340" t="str">
        <f t="shared" si="5"/>
        <v>Пт</v>
      </c>
      <c r="C161" s="592" t="s">
        <v>2</v>
      </c>
      <c r="D161" s="297" t="s">
        <v>466</v>
      </c>
      <c r="E161" s="297" t="s">
        <v>468</v>
      </c>
      <c r="F161" s="297" t="s">
        <v>441</v>
      </c>
      <c r="G161" s="297" t="s">
        <v>439</v>
      </c>
      <c r="H161" s="593" t="s">
        <v>2</v>
      </c>
      <c r="I161" s="592" t="s">
        <v>2</v>
      </c>
      <c r="J161" s="297" t="s">
        <v>437</v>
      </c>
      <c r="K161" s="297" t="s">
        <v>442</v>
      </c>
      <c r="L161" s="297" t="s">
        <v>440</v>
      </c>
      <c r="M161" s="297" t="s">
        <v>439</v>
      </c>
      <c r="N161" s="593" t="s">
        <v>2</v>
      </c>
      <c r="O161" s="592" t="s">
        <v>2</v>
      </c>
      <c r="P161" s="297" t="s">
        <v>441</v>
      </c>
      <c r="Q161" s="297" t="s">
        <v>2</v>
      </c>
      <c r="R161" s="297" t="s">
        <v>438</v>
      </c>
      <c r="S161" s="297" t="s">
        <v>2</v>
      </c>
      <c r="T161" s="297" t="s">
        <v>441</v>
      </c>
      <c r="U161" s="297" t="s">
        <v>456</v>
      </c>
      <c r="V161" s="297" t="s">
        <v>2</v>
      </c>
      <c r="W161" s="297" t="s">
        <v>453</v>
      </c>
      <c r="X161" s="297" t="s">
        <v>454</v>
      </c>
      <c r="Y161" s="297" t="s">
        <v>2</v>
      </c>
      <c r="Z161" s="297" t="s">
        <v>5</v>
      </c>
      <c r="AA161" s="297" t="s">
        <v>468</v>
      </c>
      <c r="AB161" s="297" t="s">
        <v>2</v>
      </c>
      <c r="AC161" s="297" t="s">
        <v>2</v>
      </c>
      <c r="AD161" s="297" t="s">
        <v>441</v>
      </c>
      <c r="AE161" s="297" t="s">
        <v>440</v>
      </c>
      <c r="AF161" s="297" t="s">
        <v>457</v>
      </c>
      <c r="AG161" s="297" t="s">
        <v>452</v>
      </c>
      <c r="AH161" s="297" t="s">
        <v>2</v>
      </c>
    </row>
    <row r="162" spans="1:34" ht="15.75" x14ac:dyDescent="0.25">
      <c r="A162" s="301">
        <f t="shared" si="6"/>
        <v>43260</v>
      </c>
      <c r="B162" s="340" t="str">
        <f t="shared" si="5"/>
        <v>Сб</v>
      </c>
      <c r="C162" s="592" t="s">
        <v>437</v>
      </c>
      <c r="D162" s="297" t="s">
        <v>466</v>
      </c>
      <c r="E162" s="297" t="s">
        <v>439</v>
      </c>
      <c r="F162" s="297" t="s">
        <v>5</v>
      </c>
      <c r="G162" s="297" t="s">
        <v>2</v>
      </c>
      <c r="H162" s="297" t="s">
        <v>442</v>
      </c>
      <c r="I162" s="592" t="s">
        <v>440</v>
      </c>
      <c r="J162" s="297" t="s">
        <v>466</v>
      </c>
      <c r="K162" s="297" t="s">
        <v>467</v>
      </c>
      <c r="L162" s="297" t="s">
        <v>438</v>
      </c>
      <c r="M162" s="297" t="s">
        <v>2</v>
      </c>
      <c r="N162" s="593" t="s">
        <v>2</v>
      </c>
      <c r="O162" s="592" t="s">
        <v>440</v>
      </c>
      <c r="P162" s="297" t="s">
        <v>442</v>
      </c>
      <c r="Q162" s="297" t="s">
        <v>5</v>
      </c>
      <c r="R162" s="297" t="s">
        <v>2</v>
      </c>
      <c r="S162" s="297" t="s">
        <v>2</v>
      </c>
      <c r="T162" s="297" t="s">
        <v>2</v>
      </c>
      <c r="U162" s="297" t="s">
        <v>2</v>
      </c>
      <c r="V162" s="297" t="s">
        <v>456</v>
      </c>
      <c r="W162" s="297" t="s">
        <v>453</v>
      </c>
      <c r="X162" s="297" t="s">
        <v>2</v>
      </c>
      <c r="Y162" s="297" t="s">
        <v>456</v>
      </c>
      <c r="Z162" s="297" t="s">
        <v>453</v>
      </c>
      <c r="AA162" s="297" t="s">
        <v>458</v>
      </c>
      <c r="AB162" s="297" t="s">
        <v>2</v>
      </c>
      <c r="AC162" s="297" t="s">
        <v>2</v>
      </c>
      <c r="AD162" s="297" t="s">
        <v>442</v>
      </c>
      <c r="AE162" s="297" t="s">
        <v>440</v>
      </c>
      <c r="AF162" s="297" t="s">
        <v>457</v>
      </c>
      <c r="AG162" s="297" t="s">
        <v>2</v>
      </c>
      <c r="AH162" s="297" t="s">
        <v>2</v>
      </c>
    </row>
    <row r="163" spans="1:34" ht="16.5" thickBot="1" x14ac:dyDescent="0.3">
      <c r="A163" s="302">
        <f t="shared" si="6"/>
        <v>43261</v>
      </c>
      <c r="B163" s="341" t="str">
        <f t="shared" si="5"/>
        <v>Вс</v>
      </c>
      <c r="C163" s="594" t="s">
        <v>437</v>
      </c>
      <c r="D163" s="299" t="s">
        <v>441</v>
      </c>
      <c r="E163" s="299" t="s">
        <v>439</v>
      </c>
      <c r="F163" s="299" t="s">
        <v>2</v>
      </c>
      <c r="G163" s="299" t="s">
        <v>2</v>
      </c>
      <c r="H163" s="623" t="s">
        <v>442</v>
      </c>
      <c r="I163" s="594" t="s">
        <v>440</v>
      </c>
      <c r="J163" s="299" t="s">
        <v>441</v>
      </c>
      <c r="K163" s="299" t="s">
        <v>467</v>
      </c>
      <c r="L163" s="299" t="s">
        <v>438</v>
      </c>
      <c r="M163" s="299" t="s">
        <v>2</v>
      </c>
      <c r="N163" s="595" t="s">
        <v>466</v>
      </c>
      <c r="O163" s="594" t="s">
        <v>440</v>
      </c>
      <c r="P163" s="299" t="s">
        <v>442</v>
      </c>
      <c r="Q163" s="299" t="s">
        <v>5</v>
      </c>
      <c r="R163" s="299" t="s">
        <v>2</v>
      </c>
      <c r="S163" s="299" t="s">
        <v>437</v>
      </c>
      <c r="T163" s="299" t="s">
        <v>2</v>
      </c>
      <c r="U163" s="299" t="s">
        <v>2</v>
      </c>
      <c r="V163" s="299" t="s">
        <v>452</v>
      </c>
      <c r="W163" s="299" t="s">
        <v>453</v>
      </c>
      <c r="X163" s="299" t="s">
        <v>5</v>
      </c>
      <c r="Y163" s="299" t="s">
        <v>456</v>
      </c>
      <c r="Z163" s="299" t="s">
        <v>452</v>
      </c>
      <c r="AA163" s="299" t="s">
        <v>2</v>
      </c>
      <c r="AB163" s="299" t="s">
        <v>2</v>
      </c>
      <c r="AC163" s="299" t="s">
        <v>440</v>
      </c>
      <c r="AD163" s="299" t="s">
        <v>2</v>
      </c>
      <c r="AE163" s="299" t="s">
        <v>442</v>
      </c>
      <c r="AF163" s="299" t="s">
        <v>2</v>
      </c>
      <c r="AG163" s="299" t="s">
        <v>2</v>
      </c>
      <c r="AH163" s="299" t="s">
        <v>2</v>
      </c>
    </row>
    <row r="164" spans="1:34" x14ac:dyDescent="0.3">
      <c r="A164" s="300">
        <f t="shared" si="6"/>
        <v>43262</v>
      </c>
      <c r="B164" s="338" t="str">
        <f t="shared" si="5"/>
        <v>Пн</v>
      </c>
      <c r="C164" s="600" t="s">
        <v>438</v>
      </c>
      <c r="D164" s="303" t="s">
        <v>468</v>
      </c>
      <c r="E164" s="303" t="s">
        <v>2</v>
      </c>
      <c r="F164" s="303" t="s">
        <v>2</v>
      </c>
      <c r="G164" s="294" t="s">
        <v>437</v>
      </c>
      <c r="H164" s="591" t="s">
        <v>5</v>
      </c>
      <c r="I164" s="590" t="s">
        <v>466</v>
      </c>
      <c r="J164" s="294" t="s">
        <v>439</v>
      </c>
      <c r="K164" s="294" t="s">
        <v>2</v>
      </c>
      <c r="L164" s="294" t="s">
        <v>2</v>
      </c>
      <c r="M164" s="294" t="s">
        <v>440</v>
      </c>
      <c r="N164" s="591" t="s">
        <v>441</v>
      </c>
      <c r="O164" s="590" t="s">
        <v>438</v>
      </c>
      <c r="P164" s="587" t="s">
        <v>442</v>
      </c>
      <c r="Q164" s="294" t="s">
        <v>5</v>
      </c>
      <c r="R164" s="294" t="s">
        <v>438</v>
      </c>
      <c r="S164" s="294" t="s">
        <v>437</v>
      </c>
      <c r="T164" s="294" t="s">
        <v>441</v>
      </c>
      <c r="U164" s="294" t="s">
        <v>456</v>
      </c>
      <c r="V164" s="294" t="s">
        <v>2</v>
      </c>
      <c r="W164" s="294" t="s">
        <v>2</v>
      </c>
      <c r="X164" s="294" t="s">
        <v>2</v>
      </c>
      <c r="Y164" s="294" t="s">
        <v>455</v>
      </c>
      <c r="Z164" s="294" t="s">
        <v>2</v>
      </c>
      <c r="AA164" s="294" t="s">
        <v>2</v>
      </c>
      <c r="AB164" s="294" t="s">
        <v>2</v>
      </c>
      <c r="AC164" s="294" t="s">
        <v>440</v>
      </c>
      <c r="AD164" s="294" t="s">
        <v>2</v>
      </c>
      <c r="AE164" s="294" t="s">
        <v>2</v>
      </c>
      <c r="AF164" s="294" t="s">
        <v>457</v>
      </c>
      <c r="AG164" s="294" t="s">
        <v>437</v>
      </c>
      <c r="AH164" s="294" t="s">
        <v>2</v>
      </c>
    </row>
    <row r="165" spans="1:34" x14ac:dyDescent="0.3">
      <c r="A165" s="301">
        <f t="shared" si="6"/>
        <v>43263</v>
      </c>
      <c r="B165" s="339" t="str">
        <f t="shared" si="5"/>
        <v>Вт</v>
      </c>
      <c r="C165" s="592" t="s">
        <v>466</v>
      </c>
      <c r="D165" s="297" t="s">
        <v>2</v>
      </c>
      <c r="E165" s="297" t="s">
        <v>2</v>
      </c>
      <c r="F165" s="297" t="s">
        <v>437</v>
      </c>
      <c r="G165" s="297" t="s">
        <v>440</v>
      </c>
      <c r="H165" s="593" t="s">
        <v>439</v>
      </c>
      <c r="I165" s="592" t="s">
        <v>439</v>
      </c>
      <c r="J165" s="297" t="s">
        <v>2</v>
      </c>
      <c r="K165" s="297" t="s">
        <v>2</v>
      </c>
      <c r="L165" s="297" t="s">
        <v>5</v>
      </c>
      <c r="M165" s="297" t="s">
        <v>438</v>
      </c>
      <c r="N165" s="593" t="s">
        <v>468</v>
      </c>
      <c r="O165" s="592" t="s">
        <v>441</v>
      </c>
      <c r="P165" s="297" t="s">
        <v>2</v>
      </c>
      <c r="Q165" s="297" t="s">
        <v>439</v>
      </c>
      <c r="R165" s="297" t="s">
        <v>438</v>
      </c>
      <c r="S165" s="297" t="s">
        <v>440</v>
      </c>
      <c r="T165" s="297" t="s">
        <v>441</v>
      </c>
      <c r="U165" s="297" t="s">
        <v>456</v>
      </c>
      <c r="V165" s="297" t="s">
        <v>2</v>
      </c>
      <c r="W165" s="297" t="s">
        <v>2</v>
      </c>
      <c r="X165" s="297" t="s">
        <v>2</v>
      </c>
      <c r="Y165" s="297" t="s">
        <v>455</v>
      </c>
      <c r="Z165" s="297" t="s">
        <v>2</v>
      </c>
      <c r="AA165" s="297" t="s">
        <v>2</v>
      </c>
      <c r="AB165" s="297" t="s">
        <v>2</v>
      </c>
      <c r="AC165" s="297" t="s">
        <v>440</v>
      </c>
      <c r="AD165" s="297" t="s">
        <v>2</v>
      </c>
      <c r="AE165" s="297" t="s">
        <v>2</v>
      </c>
      <c r="AF165" s="297" t="s">
        <v>2</v>
      </c>
      <c r="AG165" s="297" t="s">
        <v>437</v>
      </c>
      <c r="AH165" s="297" t="s">
        <v>2</v>
      </c>
    </row>
    <row r="166" spans="1:34" ht="15.75" x14ac:dyDescent="0.25">
      <c r="A166" s="301">
        <f t="shared" si="6"/>
        <v>43264</v>
      </c>
      <c r="B166" s="340" t="str">
        <f t="shared" si="5"/>
        <v>Ср</v>
      </c>
      <c r="C166" s="592" t="s">
        <v>2</v>
      </c>
      <c r="D166" s="297" t="s">
        <v>2</v>
      </c>
      <c r="E166" s="297" t="s">
        <v>440</v>
      </c>
      <c r="F166" s="297" t="s">
        <v>467</v>
      </c>
      <c r="G166" s="297" t="s">
        <v>438</v>
      </c>
      <c r="H166" s="593" t="s">
        <v>439</v>
      </c>
      <c r="I166" s="592" t="s">
        <v>2</v>
      </c>
      <c r="J166" s="297" t="s">
        <v>2</v>
      </c>
      <c r="K166" s="297" t="s">
        <v>437</v>
      </c>
      <c r="L166" s="297" t="s">
        <v>439</v>
      </c>
      <c r="M166" s="297" t="s">
        <v>5</v>
      </c>
      <c r="N166" s="593" t="s">
        <v>468</v>
      </c>
      <c r="O166" s="592" t="s">
        <v>2</v>
      </c>
      <c r="P166" s="297" t="s">
        <v>2</v>
      </c>
      <c r="Q166" s="297" t="s">
        <v>439</v>
      </c>
      <c r="R166" s="297" t="s">
        <v>438</v>
      </c>
      <c r="S166" s="297" t="s">
        <v>438</v>
      </c>
      <c r="T166" s="297" t="s">
        <v>441</v>
      </c>
      <c r="U166" s="297" t="s">
        <v>2</v>
      </c>
      <c r="V166" s="297" t="s">
        <v>456</v>
      </c>
      <c r="W166" s="297" t="s">
        <v>2</v>
      </c>
      <c r="X166" s="297" t="s">
        <v>2</v>
      </c>
      <c r="Y166" s="297" t="s">
        <v>455</v>
      </c>
      <c r="Z166" s="297" t="s">
        <v>2</v>
      </c>
      <c r="AA166" s="297" t="s">
        <v>457</v>
      </c>
      <c r="AB166" s="297" t="s">
        <v>456</v>
      </c>
      <c r="AC166" s="297" t="s">
        <v>442</v>
      </c>
      <c r="AD166" s="297" t="s">
        <v>437</v>
      </c>
      <c r="AE166" s="297" t="s">
        <v>2</v>
      </c>
      <c r="AF166" s="297" t="s">
        <v>457</v>
      </c>
      <c r="AG166" s="297" t="s">
        <v>2</v>
      </c>
      <c r="AH166" s="297" t="s">
        <v>2</v>
      </c>
    </row>
    <row r="167" spans="1:34" ht="15.75" x14ac:dyDescent="0.25">
      <c r="A167" s="301">
        <f t="shared" si="6"/>
        <v>43265</v>
      </c>
      <c r="B167" s="340" t="str">
        <f t="shared" si="5"/>
        <v>Чт</v>
      </c>
      <c r="C167" s="592" t="s">
        <v>2</v>
      </c>
      <c r="D167" s="297" t="s">
        <v>467</v>
      </c>
      <c r="E167" s="297" t="s">
        <v>440</v>
      </c>
      <c r="F167" s="297" t="s">
        <v>439</v>
      </c>
      <c r="G167" s="297" t="s">
        <v>438</v>
      </c>
      <c r="H167" s="593" t="s">
        <v>2</v>
      </c>
      <c r="I167" s="592" t="s">
        <v>2</v>
      </c>
      <c r="J167" s="297" t="s">
        <v>442</v>
      </c>
      <c r="K167" s="297" t="s">
        <v>437</v>
      </c>
      <c r="L167" s="297" t="s">
        <v>439</v>
      </c>
      <c r="M167" s="297" t="s">
        <v>5</v>
      </c>
      <c r="N167" s="593" t="s">
        <v>2</v>
      </c>
      <c r="O167" s="592" t="s">
        <v>2</v>
      </c>
      <c r="P167" s="297" t="s">
        <v>441</v>
      </c>
      <c r="Q167" s="297" t="s">
        <v>2</v>
      </c>
      <c r="R167" s="297" t="s">
        <v>438</v>
      </c>
      <c r="S167" s="297" t="s">
        <v>438</v>
      </c>
      <c r="T167" s="297" t="s">
        <v>441</v>
      </c>
      <c r="U167" s="297" t="s">
        <v>2</v>
      </c>
      <c r="V167" s="297" t="s">
        <v>452</v>
      </c>
      <c r="W167" s="297" t="s">
        <v>2</v>
      </c>
      <c r="X167" s="297" t="s">
        <v>2</v>
      </c>
      <c r="Y167" s="297" t="s">
        <v>2</v>
      </c>
      <c r="Z167" s="297" t="s">
        <v>2</v>
      </c>
      <c r="AA167" s="297" t="s">
        <v>458</v>
      </c>
      <c r="AB167" s="297" t="s">
        <v>456</v>
      </c>
      <c r="AC167" s="297" t="s">
        <v>467</v>
      </c>
      <c r="AD167" s="297" t="s">
        <v>437</v>
      </c>
      <c r="AE167" s="297" t="s">
        <v>437</v>
      </c>
      <c r="AF167" s="297" t="s">
        <v>2</v>
      </c>
      <c r="AG167" s="297" t="s">
        <v>458</v>
      </c>
      <c r="AH167" s="297" t="s">
        <v>2</v>
      </c>
    </row>
    <row r="168" spans="1:34" ht="15.75" x14ac:dyDescent="0.25">
      <c r="A168" s="301">
        <f t="shared" si="6"/>
        <v>43266</v>
      </c>
      <c r="B168" s="340" t="str">
        <f t="shared" si="5"/>
        <v>Пт</v>
      </c>
      <c r="C168" s="592" t="s">
        <v>466</v>
      </c>
      <c r="D168" s="297" t="s">
        <v>468</v>
      </c>
      <c r="E168" s="297" t="s">
        <v>441</v>
      </c>
      <c r="F168" s="297" t="s">
        <v>439</v>
      </c>
      <c r="G168" s="297" t="s">
        <v>2</v>
      </c>
      <c r="H168" s="593" t="s">
        <v>2</v>
      </c>
      <c r="I168" s="592" t="s">
        <v>437</v>
      </c>
      <c r="J168" s="297" t="s">
        <v>442</v>
      </c>
      <c r="K168" s="297" t="s">
        <v>440</v>
      </c>
      <c r="L168" s="297" t="s">
        <v>439</v>
      </c>
      <c r="M168" s="297" t="s">
        <v>2</v>
      </c>
      <c r="N168" s="593" t="s">
        <v>2</v>
      </c>
      <c r="O168" s="592" t="s">
        <v>441</v>
      </c>
      <c r="P168" s="588" t="s">
        <v>467</v>
      </c>
      <c r="Q168" s="297" t="s">
        <v>2</v>
      </c>
      <c r="R168" s="297" t="s">
        <v>438</v>
      </c>
      <c r="S168" s="297" t="s">
        <v>2</v>
      </c>
      <c r="T168" s="297" t="s">
        <v>441</v>
      </c>
      <c r="U168" s="297" t="s">
        <v>456</v>
      </c>
      <c r="V168" s="297" t="s">
        <v>2</v>
      </c>
      <c r="W168" s="297" t="s">
        <v>453</v>
      </c>
      <c r="X168" s="297" t="s">
        <v>454</v>
      </c>
      <c r="Y168" s="297" t="s">
        <v>2</v>
      </c>
      <c r="Z168" s="297" t="s">
        <v>5</v>
      </c>
      <c r="AA168" s="297" t="s">
        <v>468</v>
      </c>
      <c r="AB168" s="297" t="s">
        <v>2</v>
      </c>
      <c r="AC168" s="297" t="s">
        <v>2</v>
      </c>
      <c r="AD168" s="297" t="s">
        <v>441</v>
      </c>
      <c r="AE168" s="297" t="s">
        <v>440</v>
      </c>
      <c r="AF168" s="297" t="s">
        <v>457</v>
      </c>
      <c r="AG168" s="297" t="s">
        <v>452</v>
      </c>
      <c r="AH168" s="297" t="s">
        <v>2</v>
      </c>
    </row>
    <row r="169" spans="1:34" ht="15.75" x14ac:dyDescent="0.25">
      <c r="A169" s="301">
        <f t="shared" si="6"/>
        <v>43267</v>
      </c>
      <c r="B169" s="340" t="str">
        <f t="shared" si="5"/>
        <v>Сб</v>
      </c>
      <c r="C169" s="592" t="s">
        <v>466</v>
      </c>
      <c r="D169" s="297" t="s">
        <v>439</v>
      </c>
      <c r="E169" s="297" t="s">
        <v>5</v>
      </c>
      <c r="F169" s="297" t="s">
        <v>2</v>
      </c>
      <c r="G169" s="297" t="s">
        <v>442</v>
      </c>
      <c r="H169" s="593" t="s">
        <v>437</v>
      </c>
      <c r="I169" s="592" t="s">
        <v>466</v>
      </c>
      <c r="J169" s="297" t="s">
        <v>467</v>
      </c>
      <c r="K169" s="297" t="s">
        <v>438</v>
      </c>
      <c r="L169" s="297" t="s">
        <v>2</v>
      </c>
      <c r="M169" s="297" t="s">
        <v>2</v>
      </c>
      <c r="N169" s="593" t="s">
        <v>440</v>
      </c>
      <c r="O169" s="592" t="s">
        <v>442</v>
      </c>
      <c r="P169" s="297" t="s">
        <v>439</v>
      </c>
      <c r="Q169" s="587" t="s">
        <v>467</v>
      </c>
      <c r="R169" s="297" t="s">
        <v>2</v>
      </c>
      <c r="S169" s="297" t="s">
        <v>2</v>
      </c>
      <c r="T169" s="297" t="s">
        <v>2</v>
      </c>
      <c r="U169" s="297" t="s">
        <v>456</v>
      </c>
      <c r="V169" s="297" t="s">
        <v>2</v>
      </c>
      <c r="W169" s="297" t="s">
        <v>453</v>
      </c>
      <c r="X169" s="297" t="s">
        <v>2</v>
      </c>
      <c r="Y169" s="297" t="s">
        <v>456</v>
      </c>
      <c r="Z169" s="297" t="s">
        <v>453</v>
      </c>
      <c r="AA169" s="297" t="s">
        <v>458</v>
      </c>
      <c r="AB169" s="297" t="s">
        <v>2</v>
      </c>
      <c r="AC169" s="297" t="s">
        <v>2</v>
      </c>
      <c r="AD169" s="297" t="s">
        <v>442</v>
      </c>
      <c r="AE169" s="297" t="s">
        <v>440</v>
      </c>
      <c r="AF169" s="297" t="s">
        <v>457</v>
      </c>
      <c r="AG169" s="297" t="s">
        <v>2</v>
      </c>
      <c r="AH169" s="297" t="s">
        <v>2</v>
      </c>
    </row>
    <row r="170" spans="1:34" ht="16.5" thickBot="1" x14ac:dyDescent="0.3">
      <c r="A170" s="302">
        <f t="shared" si="6"/>
        <v>43268</v>
      </c>
      <c r="B170" s="341" t="str">
        <f t="shared" si="5"/>
        <v>Вс</v>
      </c>
      <c r="C170" s="594" t="s">
        <v>441</v>
      </c>
      <c r="D170" s="299" t="s">
        <v>439</v>
      </c>
      <c r="E170" s="299" t="s">
        <v>2</v>
      </c>
      <c r="F170" s="299" t="s">
        <v>2</v>
      </c>
      <c r="G170" s="299" t="s">
        <v>442</v>
      </c>
      <c r="H170" s="624" t="s">
        <v>437</v>
      </c>
      <c r="I170" s="594" t="s">
        <v>441</v>
      </c>
      <c r="J170" s="299" t="s">
        <v>467</v>
      </c>
      <c r="K170" s="299" t="s">
        <v>438</v>
      </c>
      <c r="L170" s="299" t="s">
        <v>2</v>
      </c>
      <c r="M170" s="299" t="s">
        <v>466</v>
      </c>
      <c r="N170" s="595" t="s">
        <v>440</v>
      </c>
      <c r="O170" s="594" t="s">
        <v>442</v>
      </c>
      <c r="P170" s="299" t="s">
        <v>439</v>
      </c>
      <c r="Q170" s="299" t="s">
        <v>5</v>
      </c>
      <c r="R170" s="299" t="s">
        <v>2</v>
      </c>
      <c r="S170" s="299" t="s">
        <v>437</v>
      </c>
      <c r="T170" s="299" t="s">
        <v>2</v>
      </c>
      <c r="U170" s="299" t="s">
        <v>2</v>
      </c>
      <c r="V170" s="299" t="s">
        <v>456</v>
      </c>
      <c r="W170" s="299" t="s">
        <v>453</v>
      </c>
      <c r="X170" s="299" t="s">
        <v>5</v>
      </c>
      <c r="Y170" s="299" t="s">
        <v>456</v>
      </c>
      <c r="Z170" s="299" t="s">
        <v>452</v>
      </c>
      <c r="AA170" s="299" t="s">
        <v>2</v>
      </c>
      <c r="AB170" s="299" t="s">
        <v>2</v>
      </c>
      <c r="AC170" s="299" t="s">
        <v>440</v>
      </c>
      <c r="AD170" s="299" t="s">
        <v>2</v>
      </c>
      <c r="AE170" s="299" t="s">
        <v>442</v>
      </c>
      <c r="AF170" s="299" t="s">
        <v>2</v>
      </c>
      <c r="AG170" s="299" t="s">
        <v>2</v>
      </c>
      <c r="AH170" s="299" t="s">
        <v>2</v>
      </c>
    </row>
    <row r="171" spans="1:34" x14ac:dyDescent="0.3">
      <c r="A171" s="293">
        <f t="shared" si="6"/>
        <v>43269</v>
      </c>
      <c r="B171" s="338" t="s">
        <v>1</v>
      </c>
      <c r="C171" s="590" t="s">
        <v>468</v>
      </c>
      <c r="D171" s="294" t="s">
        <v>2</v>
      </c>
      <c r="E171" s="294" t="s">
        <v>2</v>
      </c>
      <c r="F171" s="294" t="s">
        <v>437</v>
      </c>
      <c r="G171" s="294" t="s">
        <v>5</v>
      </c>
      <c r="H171" s="626" t="s">
        <v>438</v>
      </c>
      <c r="I171" s="590" t="s">
        <v>439</v>
      </c>
      <c r="J171" s="294" t="s">
        <v>2</v>
      </c>
      <c r="K171" s="294" t="s">
        <v>2</v>
      </c>
      <c r="L171" s="294" t="s">
        <v>440</v>
      </c>
      <c r="M171" s="294" t="s">
        <v>441</v>
      </c>
      <c r="N171" s="591" t="s">
        <v>466</v>
      </c>
      <c r="O171" s="590" t="s">
        <v>442</v>
      </c>
      <c r="P171" s="303" t="s">
        <v>2</v>
      </c>
      <c r="Q171" s="303" t="s">
        <v>5</v>
      </c>
      <c r="R171" s="294" t="s">
        <v>438</v>
      </c>
      <c r="S171" s="294" t="s">
        <v>437</v>
      </c>
      <c r="T171" s="294" t="s">
        <v>441</v>
      </c>
      <c r="U171" s="294" t="s">
        <v>2</v>
      </c>
      <c r="V171" s="294" t="s">
        <v>452</v>
      </c>
      <c r="W171" s="294" t="s">
        <v>2</v>
      </c>
      <c r="X171" s="294" t="s">
        <v>2</v>
      </c>
      <c r="Y171" s="294" t="s">
        <v>455</v>
      </c>
      <c r="Z171" s="294" t="s">
        <v>2</v>
      </c>
      <c r="AA171" s="294" t="s">
        <v>2</v>
      </c>
      <c r="AB171" s="294" t="s">
        <v>2</v>
      </c>
      <c r="AC171" s="294" t="s">
        <v>440</v>
      </c>
      <c r="AD171" s="294" t="s">
        <v>2</v>
      </c>
      <c r="AE171" s="294" t="s">
        <v>2</v>
      </c>
      <c r="AF171" s="294" t="s">
        <v>457</v>
      </c>
      <c r="AG171" s="294" t="s">
        <v>437</v>
      </c>
      <c r="AH171" s="294" t="s">
        <v>2</v>
      </c>
    </row>
    <row r="172" spans="1:34" x14ac:dyDescent="0.3">
      <c r="A172" s="296">
        <f t="shared" si="6"/>
        <v>43270</v>
      </c>
      <c r="B172" s="339" t="s">
        <v>69</v>
      </c>
      <c r="C172" s="592" t="s">
        <v>2</v>
      </c>
      <c r="D172" s="297" t="s">
        <v>2</v>
      </c>
      <c r="E172" s="297" t="s">
        <v>437</v>
      </c>
      <c r="F172" s="297" t="s">
        <v>440</v>
      </c>
      <c r="G172" s="297" t="s">
        <v>439</v>
      </c>
      <c r="H172" s="627" t="s">
        <v>466</v>
      </c>
      <c r="I172" s="592" t="s">
        <v>2</v>
      </c>
      <c r="J172" s="297" t="s">
        <v>2</v>
      </c>
      <c r="K172" s="297" t="s">
        <v>5</v>
      </c>
      <c r="L172" s="297" t="s">
        <v>438</v>
      </c>
      <c r="M172" s="297" t="s">
        <v>468</v>
      </c>
      <c r="N172" s="593" t="s">
        <v>439</v>
      </c>
      <c r="O172" s="592" t="s">
        <v>2</v>
      </c>
      <c r="P172" s="297" t="s">
        <v>2</v>
      </c>
      <c r="Q172" s="297" t="s">
        <v>439</v>
      </c>
      <c r="R172" s="297" t="s">
        <v>438</v>
      </c>
      <c r="S172" s="297" t="s">
        <v>440</v>
      </c>
      <c r="T172" s="297" t="s">
        <v>441</v>
      </c>
      <c r="U172" s="297" t="s">
        <v>456</v>
      </c>
      <c r="V172" s="297" t="s">
        <v>2</v>
      </c>
      <c r="W172" s="297" t="s">
        <v>2</v>
      </c>
      <c r="X172" s="297" t="s">
        <v>2</v>
      </c>
      <c r="Y172" s="297" t="s">
        <v>455</v>
      </c>
      <c r="Z172" s="297" t="s">
        <v>2</v>
      </c>
      <c r="AA172" s="297" t="s">
        <v>2</v>
      </c>
      <c r="AB172" s="297" t="s">
        <v>2</v>
      </c>
      <c r="AC172" s="297" t="s">
        <v>440</v>
      </c>
      <c r="AD172" s="297" t="s">
        <v>2</v>
      </c>
      <c r="AE172" s="297" t="s">
        <v>2</v>
      </c>
      <c r="AF172" s="297" t="s">
        <v>2</v>
      </c>
      <c r="AG172" s="297" t="s">
        <v>437</v>
      </c>
      <c r="AH172" s="297" t="s">
        <v>2</v>
      </c>
    </row>
    <row r="173" spans="1:34" ht="15.75" x14ac:dyDescent="0.25">
      <c r="A173" s="296">
        <f t="shared" si="6"/>
        <v>43271</v>
      </c>
      <c r="B173" s="340" t="str">
        <f t="shared" ref="B173:B212" si="7">TEXT(A173,"ддд")</f>
        <v>Ср</v>
      </c>
      <c r="C173" s="592" t="s">
        <v>2</v>
      </c>
      <c r="D173" s="297" t="s">
        <v>440</v>
      </c>
      <c r="E173" s="297" t="s">
        <v>467</v>
      </c>
      <c r="F173" s="297" t="s">
        <v>438</v>
      </c>
      <c r="G173" s="297" t="s">
        <v>439</v>
      </c>
      <c r="H173" s="627" t="s">
        <v>2</v>
      </c>
      <c r="I173" s="592" t="s">
        <v>2</v>
      </c>
      <c r="J173" s="297" t="s">
        <v>437</v>
      </c>
      <c r="K173" s="297" t="s">
        <v>439</v>
      </c>
      <c r="L173" s="297" t="s">
        <v>5</v>
      </c>
      <c r="M173" s="297" t="s">
        <v>468</v>
      </c>
      <c r="N173" s="593" t="s">
        <v>2</v>
      </c>
      <c r="O173" s="592" t="s">
        <v>2</v>
      </c>
      <c r="P173" s="297" t="s">
        <v>438</v>
      </c>
      <c r="Q173" s="297" t="s">
        <v>2</v>
      </c>
      <c r="R173" s="297" t="s">
        <v>438</v>
      </c>
      <c r="S173" s="297" t="s">
        <v>438</v>
      </c>
      <c r="T173" s="297" t="s">
        <v>441</v>
      </c>
      <c r="U173" s="297" t="s">
        <v>456</v>
      </c>
      <c r="V173" s="297" t="s">
        <v>2</v>
      </c>
      <c r="W173" s="297" t="s">
        <v>2</v>
      </c>
      <c r="X173" s="297" t="s">
        <v>2</v>
      </c>
      <c r="Y173" s="297" t="s">
        <v>455</v>
      </c>
      <c r="Z173" s="297" t="s">
        <v>2</v>
      </c>
      <c r="AA173" s="297" t="s">
        <v>457</v>
      </c>
      <c r="AB173" s="297" t="s">
        <v>456</v>
      </c>
      <c r="AC173" s="297" t="s">
        <v>442</v>
      </c>
      <c r="AD173" s="297" t="s">
        <v>437</v>
      </c>
      <c r="AE173" s="297" t="s">
        <v>2</v>
      </c>
      <c r="AF173" s="297" t="s">
        <v>457</v>
      </c>
      <c r="AG173" s="297" t="s">
        <v>2</v>
      </c>
      <c r="AH173" s="297" t="s">
        <v>2</v>
      </c>
    </row>
    <row r="174" spans="1:34" ht="15.75" x14ac:dyDescent="0.25">
      <c r="A174" s="296">
        <f t="shared" si="6"/>
        <v>43272</v>
      </c>
      <c r="B174" s="340" t="str">
        <f t="shared" si="7"/>
        <v>Чт</v>
      </c>
      <c r="C174" s="592" t="s">
        <v>467</v>
      </c>
      <c r="D174" s="297" t="s">
        <v>440</v>
      </c>
      <c r="E174" s="297" t="s">
        <v>439</v>
      </c>
      <c r="F174" s="297" t="s">
        <v>438</v>
      </c>
      <c r="G174" s="297" t="s">
        <v>2</v>
      </c>
      <c r="H174" s="627" t="s">
        <v>2</v>
      </c>
      <c r="I174" s="592" t="s">
        <v>442</v>
      </c>
      <c r="J174" s="297" t="s">
        <v>437</v>
      </c>
      <c r="K174" s="297" t="s">
        <v>439</v>
      </c>
      <c r="L174" s="297" t="s">
        <v>5</v>
      </c>
      <c r="M174" s="297" t="s">
        <v>2</v>
      </c>
      <c r="N174" s="593" t="s">
        <v>2</v>
      </c>
      <c r="O174" s="592" t="s">
        <v>441</v>
      </c>
      <c r="P174" s="297" t="s">
        <v>438</v>
      </c>
      <c r="Q174" s="297" t="s">
        <v>2</v>
      </c>
      <c r="R174" s="297" t="s">
        <v>438</v>
      </c>
      <c r="S174" s="297" t="s">
        <v>438</v>
      </c>
      <c r="T174" s="297" t="s">
        <v>441</v>
      </c>
      <c r="U174" s="297" t="s">
        <v>2</v>
      </c>
      <c r="V174" s="297" t="s">
        <v>456</v>
      </c>
      <c r="W174" s="297" t="s">
        <v>2</v>
      </c>
      <c r="X174" s="297" t="s">
        <v>2</v>
      </c>
      <c r="Y174" s="297" t="s">
        <v>2</v>
      </c>
      <c r="Z174" s="297" t="s">
        <v>2</v>
      </c>
      <c r="AA174" s="297" t="s">
        <v>458</v>
      </c>
      <c r="AB174" s="297" t="s">
        <v>456</v>
      </c>
      <c r="AC174" s="297" t="s">
        <v>467</v>
      </c>
      <c r="AD174" s="297" t="s">
        <v>437</v>
      </c>
      <c r="AE174" s="297" t="s">
        <v>437</v>
      </c>
      <c r="AF174" s="297" t="s">
        <v>2</v>
      </c>
      <c r="AG174" s="297" t="s">
        <v>458</v>
      </c>
      <c r="AH174" s="297" t="s">
        <v>2</v>
      </c>
    </row>
    <row r="175" spans="1:34" ht="15.75" x14ac:dyDescent="0.25">
      <c r="A175" s="296">
        <f t="shared" si="6"/>
        <v>43273</v>
      </c>
      <c r="B175" s="340" t="str">
        <f t="shared" si="7"/>
        <v>Пт</v>
      </c>
      <c r="C175" s="592" t="s">
        <v>468</v>
      </c>
      <c r="D175" s="297" t="s">
        <v>441</v>
      </c>
      <c r="E175" s="297" t="s">
        <v>439</v>
      </c>
      <c r="F175" s="297" t="s">
        <v>2</v>
      </c>
      <c r="G175" s="297" t="s">
        <v>2</v>
      </c>
      <c r="H175" s="627" t="s">
        <v>466</v>
      </c>
      <c r="I175" s="592" t="s">
        <v>442</v>
      </c>
      <c r="J175" s="297" t="s">
        <v>440</v>
      </c>
      <c r="K175" s="297" t="s">
        <v>439</v>
      </c>
      <c r="L175" s="297" t="s">
        <v>2</v>
      </c>
      <c r="M175" s="297" t="s">
        <v>2</v>
      </c>
      <c r="N175" s="593" t="s">
        <v>437</v>
      </c>
      <c r="O175" s="592" t="s">
        <v>467</v>
      </c>
      <c r="P175" s="297" t="s">
        <v>442</v>
      </c>
      <c r="Q175" s="587" t="s">
        <v>467</v>
      </c>
      <c r="R175" s="297" t="s">
        <v>438</v>
      </c>
      <c r="S175" s="297" t="s">
        <v>2</v>
      </c>
      <c r="T175" s="297" t="s">
        <v>441</v>
      </c>
      <c r="U175" s="297" t="s">
        <v>2</v>
      </c>
      <c r="V175" s="297" t="s">
        <v>452</v>
      </c>
      <c r="W175" s="297" t="s">
        <v>453</v>
      </c>
      <c r="X175" s="297" t="s">
        <v>454</v>
      </c>
      <c r="Y175" s="297" t="s">
        <v>2</v>
      </c>
      <c r="Z175" s="297" t="s">
        <v>5</v>
      </c>
      <c r="AA175" s="297" t="s">
        <v>468</v>
      </c>
      <c r="AB175" s="297" t="s">
        <v>2</v>
      </c>
      <c r="AC175" s="297" t="s">
        <v>2</v>
      </c>
      <c r="AD175" s="297" t="s">
        <v>441</v>
      </c>
      <c r="AE175" s="297" t="s">
        <v>440</v>
      </c>
      <c r="AF175" s="297" t="s">
        <v>457</v>
      </c>
      <c r="AG175" s="297" t="s">
        <v>452</v>
      </c>
      <c r="AH175" s="297" t="s">
        <v>2</v>
      </c>
    </row>
    <row r="176" spans="1:34" ht="15.75" x14ac:dyDescent="0.25">
      <c r="A176" s="296">
        <f t="shared" si="6"/>
        <v>43274</v>
      </c>
      <c r="B176" s="340" t="str">
        <f t="shared" si="7"/>
        <v>Сб</v>
      </c>
      <c r="C176" s="592" t="s">
        <v>439</v>
      </c>
      <c r="D176" s="297" t="s">
        <v>5</v>
      </c>
      <c r="E176" s="297" t="s">
        <v>2</v>
      </c>
      <c r="F176" s="297" t="s">
        <v>442</v>
      </c>
      <c r="G176" s="297" t="s">
        <v>437</v>
      </c>
      <c r="H176" s="627" t="s">
        <v>466</v>
      </c>
      <c r="I176" s="592" t="s">
        <v>467</v>
      </c>
      <c r="J176" s="297" t="s">
        <v>438</v>
      </c>
      <c r="K176" s="297" t="s">
        <v>2</v>
      </c>
      <c r="L176" s="297" t="s">
        <v>2</v>
      </c>
      <c r="M176" s="297" t="s">
        <v>440</v>
      </c>
      <c r="N176" s="593" t="s">
        <v>466</v>
      </c>
      <c r="O176" s="592" t="s">
        <v>439</v>
      </c>
      <c r="P176" s="297" t="s">
        <v>5</v>
      </c>
      <c r="Q176" s="297" t="s">
        <v>5</v>
      </c>
      <c r="R176" s="297" t="s">
        <v>2</v>
      </c>
      <c r="S176" s="297" t="s">
        <v>2</v>
      </c>
      <c r="T176" s="297" t="s">
        <v>2</v>
      </c>
      <c r="U176" s="297" t="s">
        <v>456</v>
      </c>
      <c r="V176" s="297" t="s">
        <v>2</v>
      </c>
      <c r="W176" s="297" t="s">
        <v>453</v>
      </c>
      <c r="X176" s="297" t="s">
        <v>2</v>
      </c>
      <c r="Y176" s="297" t="s">
        <v>456</v>
      </c>
      <c r="Z176" s="297" t="s">
        <v>453</v>
      </c>
      <c r="AA176" s="297" t="s">
        <v>458</v>
      </c>
      <c r="AB176" s="297" t="s">
        <v>2</v>
      </c>
      <c r="AC176" s="297" t="s">
        <v>2</v>
      </c>
      <c r="AD176" s="297" t="s">
        <v>442</v>
      </c>
      <c r="AE176" s="297" t="s">
        <v>440</v>
      </c>
      <c r="AF176" s="297" t="s">
        <v>457</v>
      </c>
      <c r="AG176" s="297" t="s">
        <v>2</v>
      </c>
      <c r="AH176" s="297" t="s">
        <v>2</v>
      </c>
    </row>
    <row r="177" spans="1:34" ht="16.5" thickBot="1" x14ac:dyDescent="0.3">
      <c r="A177" s="298">
        <f t="shared" si="6"/>
        <v>43275</v>
      </c>
      <c r="B177" s="341" t="str">
        <f t="shared" si="7"/>
        <v>Вс</v>
      </c>
      <c r="C177" s="594" t="s">
        <v>439</v>
      </c>
      <c r="D177" s="299" t="s">
        <v>2</v>
      </c>
      <c r="E177" s="299" t="s">
        <v>2</v>
      </c>
      <c r="F177" s="299" t="s">
        <v>442</v>
      </c>
      <c r="G177" s="299" t="s">
        <v>437</v>
      </c>
      <c r="H177" s="628" t="s">
        <v>441</v>
      </c>
      <c r="I177" s="594" t="s">
        <v>467</v>
      </c>
      <c r="J177" s="299" t="s">
        <v>438</v>
      </c>
      <c r="K177" s="299" t="s">
        <v>2</v>
      </c>
      <c r="L177" s="299" t="s">
        <v>466</v>
      </c>
      <c r="M177" s="299" t="s">
        <v>440</v>
      </c>
      <c r="N177" s="595" t="s">
        <v>441</v>
      </c>
      <c r="O177" s="594" t="s">
        <v>439</v>
      </c>
      <c r="P177" s="299" t="s">
        <v>2</v>
      </c>
      <c r="Q177" s="299" t="s">
        <v>5</v>
      </c>
      <c r="R177" s="299" t="s">
        <v>2</v>
      </c>
      <c r="S177" s="299" t="s">
        <v>437</v>
      </c>
      <c r="T177" s="299" t="s">
        <v>2</v>
      </c>
      <c r="U177" s="299" t="s">
        <v>456</v>
      </c>
      <c r="V177" s="299" t="s">
        <v>2</v>
      </c>
      <c r="W177" s="299" t="s">
        <v>453</v>
      </c>
      <c r="X177" s="299" t="s">
        <v>5</v>
      </c>
      <c r="Y177" s="299" t="s">
        <v>456</v>
      </c>
      <c r="Z177" s="299" t="s">
        <v>452</v>
      </c>
      <c r="AA177" s="299" t="s">
        <v>2</v>
      </c>
      <c r="AB177" s="299" t="s">
        <v>2</v>
      </c>
      <c r="AC177" s="299" t="s">
        <v>440</v>
      </c>
      <c r="AD177" s="299" t="s">
        <v>2</v>
      </c>
      <c r="AE177" s="299" t="s">
        <v>442</v>
      </c>
      <c r="AF177" s="299" t="s">
        <v>2</v>
      </c>
      <c r="AG177" s="299" t="s">
        <v>2</v>
      </c>
      <c r="AH177" s="299" t="s">
        <v>2</v>
      </c>
    </row>
    <row r="178" spans="1:34" x14ac:dyDescent="0.3">
      <c r="A178" s="293">
        <f t="shared" si="6"/>
        <v>43276</v>
      </c>
      <c r="B178" s="338" t="str">
        <f t="shared" si="7"/>
        <v>Пн</v>
      </c>
      <c r="C178" s="600" t="s">
        <v>2</v>
      </c>
      <c r="D178" s="303" t="s">
        <v>2</v>
      </c>
      <c r="E178" s="303" t="s">
        <v>437</v>
      </c>
      <c r="F178" s="303" t="s">
        <v>5</v>
      </c>
      <c r="G178" s="294" t="s">
        <v>438</v>
      </c>
      <c r="H178" s="591" t="s">
        <v>468</v>
      </c>
      <c r="I178" s="590" t="s">
        <v>2</v>
      </c>
      <c r="J178" s="294" t="s">
        <v>2</v>
      </c>
      <c r="K178" s="294" t="s">
        <v>440</v>
      </c>
      <c r="L178" s="294" t="s">
        <v>441</v>
      </c>
      <c r="M178" s="294" t="s">
        <v>466</v>
      </c>
      <c r="N178" s="591" t="s">
        <v>439</v>
      </c>
      <c r="O178" s="590" t="s">
        <v>2</v>
      </c>
      <c r="P178" s="294" t="s">
        <v>2</v>
      </c>
      <c r="Q178" s="294" t="s">
        <v>5</v>
      </c>
      <c r="R178" s="294" t="s">
        <v>438</v>
      </c>
      <c r="S178" s="294" t="s">
        <v>437</v>
      </c>
      <c r="T178" s="294" t="s">
        <v>441</v>
      </c>
      <c r="U178" s="294" t="s">
        <v>2</v>
      </c>
      <c r="V178" s="294" t="s">
        <v>456</v>
      </c>
      <c r="W178" s="294" t="s">
        <v>2</v>
      </c>
      <c r="X178" s="294" t="s">
        <v>2</v>
      </c>
      <c r="Y178" s="294" t="s">
        <v>455</v>
      </c>
      <c r="Z178" s="294" t="s">
        <v>2</v>
      </c>
      <c r="AA178" s="294" t="s">
        <v>2</v>
      </c>
      <c r="AB178" s="294" t="s">
        <v>2</v>
      </c>
      <c r="AC178" s="294" t="s">
        <v>440</v>
      </c>
      <c r="AD178" s="294" t="s">
        <v>2</v>
      </c>
      <c r="AE178" s="294" t="s">
        <v>2</v>
      </c>
      <c r="AF178" s="294" t="s">
        <v>457</v>
      </c>
      <c r="AG178" s="294" t="s">
        <v>437</v>
      </c>
      <c r="AH178" s="294" t="s">
        <v>2</v>
      </c>
    </row>
    <row r="179" spans="1:34" x14ac:dyDescent="0.3">
      <c r="A179" s="296">
        <f t="shared" si="6"/>
        <v>43277</v>
      </c>
      <c r="B179" s="339" t="str">
        <f t="shared" si="7"/>
        <v>Вт</v>
      </c>
      <c r="C179" s="592" t="s">
        <v>2</v>
      </c>
      <c r="D179" s="297" t="s">
        <v>437</v>
      </c>
      <c r="E179" s="297" t="s">
        <v>440</v>
      </c>
      <c r="F179" s="297" t="s">
        <v>439</v>
      </c>
      <c r="G179" s="297" t="s">
        <v>466</v>
      </c>
      <c r="H179" s="593" t="s">
        <v>2</v>
      </c>
      <c r="I179" s="592" t="s">
        <v>2</v>
      </c>
      <c r="J179" s="297" t="s">
        <v>5</v>
      </c>
      <c r="K179" s="297" t="s">
        <v>438</v>
      </c>
      <c r="L179" s="297" t="s">
        <v>468</v>
      </c>
      <c r="M179" s="297" t="s">
        <v>439</v>
      </c>
      <c r="N179" s="593" t="s">
        <v>2</v>
      </c>
      <c r="O179" s="592" t="s">
        <v>2</v>
      </c>
      <c r="P179" s="297" t="s">
        <v>438</v>
      </c>
      <c r="Q179" s="297" t="s">
        <v>2</v>
      </c>
      <c r="R179" s="297" t="s">
        <v>438</v>
      </c>
      <c r="S179" s="297" t="s">
        <v>440</v>
      </c>
      <c r="T179" s="297" t="s">
        <v>441</v>
      </c>
      <c r="U179" s="297" t="s">
        <v>2</v>
      </c>
      <c r="V179" s="297" t="s">
        <v>452</v>
      </c>
      <c r="W179" s="297" t="s">
        <v>2</v>
      </c>
      <c r="X179" s="297" t="s">
        <v>2</v>
      </c>
      <c r="Y179" s="297" t="s">
        <v>455</v>
      </c>
      <c r="Z179" s="297" t="s">
        <v>2</v>
      </c>
      <c r="AA179" s="297" t="s">
        <v>2</v>
      </c>
      <c r="AB179" s="297" t="s">
        <v>2</v>
      </c>
      <c r="AC179" s="297" t="s">
        <v>440</v>
      </c>
      <c r="AD179" s="297" t="s">
        <v>2</v>
      </c>
      <c r="AE179" s="297" t="s">
        <v>2</v>
      </c>
      <c r="AF179" s="297" t="s">
        <v>2</v>
      </c>
      <c r="AG179" s="297" t="s">
        <v>437</v>
      </c>
      <c r="AH179" s="297" t="s">
        <v>2</v>
      </c>
    </row>
    <row r="180" spans="1:34" ht="15.75" x14ac:dyDescent="0.25">
      <c r="A180" s="296">
        <f t="shared" si="6"/>
        <v>43278</v>
      </c>
      <c r="B180" s="340" t="str">
        <f t="shared" si="7"/>
        <v>Ср</v>
      </c>
      <c r="C180" s="592" t="s">
        <v>440</v>
      </c>
      <c r="D180" s="297" t="s">
        <v>467</v>
      </c>
      <c r="E180" s="297" t="s">
        <v>438</v>
      </c>
      <c r="F180" s="297" t="s">
        <v>439</v>
      </c>
      <c r="G180" s="297" t="s">
        <v>2</v>
      </c>
      <c r="H180" s="593" t="s">
        <v>2</v>
      </c>
      <c r="I180" s="592" t="s">
        <v>437</v>
      </c>
      <c r="J180" s="297" t="s">
        <v>439</v>
      </c>
      <c r="K180" s="297" t="s">
        <v>5</v>
      </c>
      <c r="L180" s="297" t="s">
        <v>468</v>
      </c>
      <c r="M180" s="297" t="s">
        <v>2</v>
      </c>
      <c r="N180" s="593" t="s">
        <v>2</v>
      </c>
      <c r="O180" s="592" t="s">
        <v>440</v>
      </c>
      <c r="P180" s="297" t="s">
        <v>442</v>
      </c>
      <c r="Q180" s="297" t="s">
        <v>2</v>
      </c>
      <c r="R180" s="297" t="s">
        <v>438</v>
      </c>
      <c r="S180" s="297" t="s">
        <v>438</v>
      </c>
      <c r="T180" s="297" t="s">
        <v>441</v>
      </c>
      <c r="U180" s="297" t="s">
        <v>456</v>
      </c>
      <c r="V180" s="297" t="s">
        <v>2</v>
      </c>
      <c r="W180" s="297" t="s">
        <v>2</v>
      </c>
      <c r="X180" s="297" t="s">
        <v>2</v>
      </c>
      <c r="Y180" s="297" t="s">
        <v>455</v>
      </c>
      <c r="Z180" s="297" t="s">
        <v>2</v>
      </c>
      <c r="AA180" s="297" t="s">
        <v>457</v>
      </c>
      <c r="AB180" s="297" t="s">
        <v>456</v>
      </c>
      <c r="AC180" s="297" t="s">
        <v>442</v>
      </c>
      <c r="AD180" s="297" t="s">
        <v>437</v>
      </c>
      <c r="AE180" s="297" t="s">
        <v>2</v>
      </c>
      <c r="AF180" s="297" t="s">
        <v>457</v>
      </c>
      <c r="AG180" s="297" t="s">
        <v>2</v>
      </c>
      <c r="AH180" s="297" t="s">
        <v>2</v>
      </c>
    </row>
    <row r="181" spans="1:34" ht="15.75" x14ac:dyDescent="0.25">
      <c r="A181" s="296">
        <f t="shared" si="6"/>
        <v>43279</v>
      </c>
      <c r="B181" s="340" t="str">
        <f t="shared" si="7"/>
        <v>Чт</v>
      </c>
      <c r="C181" s="592" t="s">
        <v>440</v>
      </c>
      <c r="D181" s="297" t="s">
        <v>439</v>
      </c>
      <c r="E181" s="297" t="s">
        <v>438</v>
      </c>
      <c r="F181" s="297" t="s">
        <v>2</v>
      </c>
      <c r="G181" s="297" t="s">
        <v>2</v>
      </c>
      <c r="H181" s="593" t="s">
        <v>467</v>
      </c>
      <c r="I181" s="592" t="s">
        <v>437</v>
      </c>
      <c r="J181" s="297" t="s">
        <v>439</v>
      </c>
      <c r="K181" s="297" t="s">
        <v>5</v>
      </c>
      <c r="L181" s="297" t="s">
        <v>2</v>
      </c>
      <c r="M181" s="297" t="s">
        <v>2</v>
      </c>
      <c r="N181" s="593" t="s">
        <v>442</v>
      </c>
      <c r="O181" s="592" t="s">
        <v>440</v>
      </c>
      <c r="P181" s="297" t="s">
        <v>439</v>
      </c>
      <c r="Q181" s="587" t="s">
        <v>467</v>
      </c>
      <c r="R181" s="297" t="s">
        <v>438</v>
      </c>
      <c r="S181" s="297" t="s">
        <v>438</v>
      </c>
      <c r="T181" s="297" t="s">
        <v>441</v>
      </c>
      <c r="U181" s="297" t="s">
        <v>456</v>
      </c>
      <c r="V181" s="297" t="s">
        <v>2</v>
      </c>
      <c r="W181" s="297" t="s">
        <v>2</v>
      </c>
      <c r="X181" s="297" t="s">
        <v>2</v>
      </c>
      <c r="Y181" s="297" t="s">
        <v>2</v>
      </c>
      <c r="Z181" s="297" t="s">
        <v>2</v>
      </c>
      <c r="AA181" s="297" t="s">
        <v>458</v>
      </c>
      <c r="AB181" s="297" t="s">
        <v>456</v>
      </c>
      <c r="AC181" s="297" t="s">
        <v>467</v>
      </c>
      <c r="AD181" s="297" t="s">
        <v>437</v>
      </c>
      <c r="AE181" s="297" t="s">
        <v>437</v>
      </c>
      <c r="AF181" s="297" t="s">
        <v>2</v>
      </c>
      <c r="AG181" s="297" t="s">
        <v>458</v>
      </c>
      <c r="AH181" s="297" t="s">
        <v>2</v>
      </c>
    </row>
    <row r="182" spans="1:34" ht="15.75" x14ac:dyDescent="0.25">
      <c r="A182" s="296">
        <f t="shared" si="6"/>
        <v>43280</v>
      </c>
      <c r="B182" s="340" t="str">
        <f t="shared" si="7"/>
        <v>Пт</v>
      </c>
      <c r="C182" s="592" t="s">
        <v>441</v>
      </c>
      <c r="D182" s="297" t="s">
        <v>439</v>
      </c>
      <c r="E182" s="297" t="s">
        <v>2</v>
      </c>
      <c r="F182" s="297" t="s">
        <v>2</v>
      </c>
      <c r="G182" s="297" t="s">
        <v>466</v>
      </c>
      <c r="H182" s="593" t="s">
        <v>468</v>
      </c>
      <c r="I182" s="592" t="s">
        <v>440</v>
      </c>
      <c r="J182" s="297" t="s">
        <v>439</v>
      </c>
      <c r="K182" s="297" t="s">
        <v>2</v>
      </c>
      <c r="L182" s="297" t="s">
        <v>2</v>
      </c>
      <c r="M182" s="297" t="s">
        <v>437</v>
      </c>
      <c r="N182" s="593" t="s">
        <v>442</v>
      </c>
      <c r="O182" s="592" t="s">
        <v>442</v>
      </c>
      <c r="P182" s="297" t="s">
        <v>439</v>
      </c>
      <c r="Q182" s="588" t="s">
        <v>467</v>
      </c>
      <c r="R182" s="297" t="s">
        <v>438</v>
      </c>
      <c r="S182" s="297" t="s">
        <v>2</v>
      </c>
      <c r="T182" s="297" t="s">
        <v>441</v>
      </c>
      <c r="U182" s="297" t="s">
        <v>2</v>
      </c>
      <c r="V182" s="297" t="s">
        <v>456</v>
      </c>
      <c r="W182" s="297" t="s">
        <v>453</v>
      </c>
      <c r="X182" s="297" t="s">
        <v>454</v>
      </c>
      <c r="Y182" s="297" t="s">
        <v>2</v>
      </c>
      <c r="Z182" s="297" t="s">
        <v>5</v>
      </c>
      <c r="AA182" s="297" t="s">
        <v>468</v>
      </c>
      <c r="AB182" s="297" t="s">
        <v>2</v>
      </c>
      <c r="AC182" s="297" t="s">
        <v>2</v>
      </c>
      <c r="AD182" s="297" t="s">
        <v>441</v>
      </c>
      <c r="AE182" s="297" t="s">
        <v>440</v>
      </c>
      <c r="AF182" s="297" t="s">
        <v>457</v>
      </c>
      <c r="AG182" s="297" t="s">
        <v>452</v>
      </c>
      <c r="AH182" s="297" t="s">
        <v>2</v>
      </c>
    </row>
    <row r="183" spans="1:34" ht="15.75" x14ac:dyDescent="0.25">
      <c r="A183" s="296">
        <f t="shared" si="6"/>
        <v>43281</v>
      </c>
      <c r="B183" s="340" t="str">
        <f t="shared" si="7"/>
        <v>Сб</v>
      </c>
      <c r="C183" s="592" t="s">
        <v>5</v>
      </c>
      <c r="D183" s="297" t="s">
        <v>2</v>
      </c>
      <c r="E183" s="297" t="s">
        <v>442</v>
      </c>
      <c r="F183" s="297" t="s">
        <v>437</v>
      </c>
      <c r="G183" s="297" t="s">
        <v>466</v>
      </c>
      <c r="H183" s="593" t="s">
        <v>439</v>
      </c>
      <c r="I183" s="592" t="s">
        <v>438</v>
      </c>
      <c r="J183" s="297" t="s">
        <v>2</v>
      </c>
      <c r="K183" s="297" t="s">
        <v>2</v>
      </c>
      <c r="L183" s="297" t="s">
        <v>440</v>
      </c>
      <c r="M183" s="297" t="s">
        <v>466</v>
      </c>
      <c r="N183" s="593" t="s">
        <v>467</v>
      </c>
      <c r="O183" s="592" t="s">
        <v>5</v>
      </c>
      <c r="P183" s="297" t="s">
        <v>2</v>
      </c>
      <c r="Q183" s="297" t="s">
        <v>439</v>
      </c>
      <c r="R183" s="297" t="s">
        <v>2</v>
      </c>
      <c r="S183" s="297" t="s">
        <v>2</v>
      </c>
      <c r="T183" s="297" t="s">
        <v>2</v>
      </c>
      <c r="U183" s="297" t="s">
        <v>2</v>
      </c>
      <c r="V183" s="297" t="s">
        <v>452</v>
      </c>
      <c r="W183" s="297" t="s">
        <v>453</v>
      </c>
      <c r="X183" s="297" t="s">
        <v>2</v>
      </c>
      <c r="Y183" s="297" t="s">
        <v>456</v>
      </c>
      <c r="Z183" s="297" t="s">
        <v>453</v>
      </c>
      <c r="AA183" s="297" t="s">
        <v>458</v>
      </c>
      <c r="AB183" s="297" t="s">
        <v>2</v>
      </c>
      <c r="AC183" s="297" t="s">
        <v>2</v>
      </c>
      <c r="AD183" s="297" t="s">
        <v>442</v>
      </c>
      <c r="AE183" s="297" t="s">
        <v>440</v>
      </c>
      <c r="AF183" s="297" t="s">
        <v>457</v>
      </c>
      <c r="AG183" s="297" t="s">
        <v>2</v>
      </c>
      <c r="AH183" s="297" t="s">
        <v>2</v>
      </c>
    </row>
    <row r="184" spans="1:34" ht="16.5" thickBot="1" x14ac:dyDescent="0.3">
      <c r="A184" s="298">
        <f t="shared" si="6"/>
        <v>43282</v>
      </c>
      <c r="B184" s="341" t="str">
        <f t="shared" si="7"/>
        <v>Вс</v>
      </c>
      <c r="C184" s="594" t="s">
        <v>2</v>
      </c>
      <c r="D184" s="299" t="s">
        <v>2</v>
      </c>
      <c r="E184" s="299" t="s">
        <v>442</v>
      </c>
      <c r="F184" s="299" t="s">
        <v>437</v>
      </c>
      <c r="G184" s="299" t="s">
        <v>441</v>
      </c>
      <c r="H184" s="623" t="s">
        <v>439</v>
      </c>
      <c r="I184" s="594" t="s">
        <v>438</v>
      </c>
      <c r="J184" s="299" t="s">
        <v>2</v>
      </c>
      <c r="K184" s="299" t="s">
        <v>466</v>
      </c>
      <c r="L184" s="299" t="s">
        <v>440</v>
      </c>
      <c r="M184" s="299" t="s">
        <v>441</v>
      </c>
      <c r="N184" s="595" t="s">
        <v>467</v>
      </c>
      <c r="O184" s="594" t="s">
        <v>2</v>
      </c>
      <c r="P184" s="299" t="s">
        <v>2</v>
      </c>
      <c r="Q184" s="299" t="s">
        <v>439</v>
      </c>
      <c r="R184" s="299" t="s">
        <v>2</v>
      </c>
      <c r="S184" s="299" t="s">
        <v>437</v>
      </c>
      <c r="T184" s="299" t="s">
        <v>2</v>
      </c>
      <c r="U184" s="299" t="s">
        <v>456</v>
      </c>
      <c r="V184" s="299" t="s">
        <v>2</v>
      </c>
      <c r="W184" s="299" t="s">
        <v>453</v>
      </c>
      <c r="X184" s="299" t="s">
        <v>5</v>
      </c>
      <c r="Y184" s="299" t="s">
        <v>456</v>
      </c>
      <c r="Z184" s="299" t="s">
        <v>452</v>
      </c>
      <c r="AA184" s="299" t="s">
        <v>2</v>
      </c>
      <c r="AB184" s="299" t="s">
        <v>2</v>
      </c>
      <c r="AC184" s="299" t="s">
        <v>440</v>
      </c>
      <c r="AD184" s="299" t="s">
        <v>2</v>
      </c>
      <c r="AE184" s="299" t="s">
        <v>442</v>
      </c>
      <c r="AF184" s="299" t="s">
        <v>2</v>
      </c>
      <c r="AG184" s="299" t="s">
        <v>2</v>
      </c>
      <c r="AH184" s="299" t="s">
        <v>2</v>
      </c>
    </row>
    <row r="185" spans="1:34" x14ac:dyDescent="0.3">
      <c r="A185" s="293">
        <f t="shared" si="6"/>
        <v>43283</v>
      </c>
      <c r="B185" s="338" t="str">
        <f t="shared" si="7"/>
        <v>Пн</v>
      </c>
      <c r="C185" s="600" t="s">
        <v>2</v>
      </c>
      <c r="D185" s="303" t="s">
        <v>437</v>
      </c>
      <c r="E185" s="303" t="s">
        <v>5</v>
      </c>
      <c r="F185" s="303" t="s">
        <v>438</v>
      </c>
      <c r="G185" s="294" t="s">
        <v>468</v>
      </c>
      <c r="H185" s="591" t="s">
        <v>2</v>
      </c>
      <c r="I185" s="590" t="s">
        <v>2</v>
      </c>
      <c r="J185" s="294" t="s">
        <v>440</v>
      </c>
      <c r="K185" s="294" t="s">
        <v>441</v>
      </c>
      <c r="L185" s="294" t="s">
        <v>466</v>
      </c>
      <c r="M185" s="294" t="s">
        <v>439</v>
      </c>
      <c r="N185" s="591" t="s">
        <v>2</v>
      </c>
      <c r="O185" s="590" t="s">
        <v>2</v>
      </c>
      <c r="P185" s="294" t="s">
        <v>438</v>
      </c>
      <c r="Q185" s="294" t="s">
        <v>2</v>
      </c>
      <c r="R185" s="294" t="s">
        <v>438</v>
      </c>
      <c r="S185" s="294" t="s">
        <v>437</v>
      </c>
      <c r="T185" s="294" t="s">
        <v>441</v>
      </c>
      <c r="U185" s="294" t="s">
        <v>456</v>
      </c>
      <c r="V185" s="294" t="s">
        <v>2</v>
      </c>
      <c r="W185" s="294" t="s">
        <v>2</v>
      </c>
      <c r="X185" s="294" t="s">
        <v>2</v>
      </c>
      <c r="Y185" s="294" t="s">
        <v>455</v>
      </c>
      <c r="Z185" s="294" t="s">
        <v>2</v>
      </c>
      <c r="AA185" s="294" t="s">
        <v>2</v>
      </c>
      <c r="AB185" s="294" t="s">
        <v>2</v>
      </c>
      <c r="AC185" s="294" t="s">
        <v>440</v>
      </c>
      <c r="AD185" s="294" t="s">
        <v>2</v>
      </c>
      <c r="AE185" s="294" t="s">
        <v>2</v>
      </c>
      <c r="AF185" s="294" t="s">
        <v>457</v>
      </c>
      <c r="AG185" s="294" t="s">
        <v>437</v>
      </c>
      <c r="AH185" s="294" t="s">
        <v>2</v>
      </c>
    </row>
    <row r="186" spans="1:34" x14ac:dyDescent="0.3">
      <c r="A186" s="296">
        <f t="shared" si="6"/>
        <v>43284</v>
      </c>
      <c r="B186" s="339" t="str">
        <f t="shared" si="7"/>
        <v>Вт</v>
      </c>
      <c r="C186" s="592" t="s">
        <v>437</v>
      </c>
      <c r="D186" s="297" t="s">
        <v>440</v>
      </c>
      <c r="E186" s="297" t="s">
        <v>439</v>
      </c>
      <c r="F186" s="297" t="s">
        <v>466</v>
      </c>
      <c r="G186" s="297" t="s">
        <v>2</v>
      </c>
      <c r="H186" s="593" t="s">
        <v>2</v>
      </c>
      <c r="I186" s="592" t="s">
        <v>5</v>
      </c>
      <c r="J186" s="297" t="s">
        <v>438</v>
      </c>
      <c r="K186" s="297" t="s">
        <v>468</v>
      </c>
      <c r="L186" s="297" t="s">
        <v>439</v>
      </c>
      <c r="M186" s="297" t="s">
        <v>2</v>
      </c>
      <c r="N186" s="593" t="s">
        <v>2</v>
      </c>
      <c r="O186" s="592" t="s">
        <v>438</v>
      </c>
      <c r="P186" s="297" t="s">
        <v>438</v>
      </c>
      <c r="Q186" s="297" t="s">
        <v>2</v>
      </c>
      <c r="R186" s="297" t="s">
        <v>438</v>
      </c>
      <c r="S186" s="297" t="s">
        <v>440</v>
      </c>
      <c r="T186" s="297" t="s">
        <v>441</v>
      </c>
      <c r="U186" s="297" t="s">
        <v>2</v>
      </c>
      <c r="V186" s="297" t="s">
        <v>456</v>
      </c>
      <c r="W186" s="297" t="s">
        <v>2</v>
      </c>
      <c r="X186" s="297" t="s">
        <v>2</v>
      </c>
      <c r="Y186" s="297" t="s">
        <v>455</v>
      </c>
      <c r="Z186" s="297" t="s">
        <v>2</v>
      </c>
      <c r="AA186" s="297" t="s">
        <v>2</v>
      </c>
      <c r="AB186" s="297" t="s">
        <v>2</v>
      </c>
      <c r="AC186" s="297" t="s">
        <v>440</v>
      </c>
      <c r="AD186" s="297" t="s">
        <v>2</v>
      </c>
      <c r="AE186" s="297" t="s">
        <v>2</v>
      </c>
      <c r="AF186" s="297" t="s">
        <v>2</v>
      </c>
      <c r="AG186" s="297" t="s">
        <v>437</v>
      </c>
      <c r="AH186" s="297" t="s">
        <v>2</v>
      </c>
    </row>
    <row r="187" spans="1:34" ht="15.75" x14ac:dyDescent="0.25">
      <c r="A187" s="296">
        <f t="shared" si="6"/>
        <v>43285</v>
      </c>
      <c r="B187" s="340" t="str">
        <f t="shared" si="7"/>
        <v>Ср</v>
      </c>
      <c r="C187" s="592" t="s">
        <v>467</v>
      </c>
      <c r="D187" s="297" t="s">
        <v>438</v>
      </c>
      <c r="E187" s="297" t="s">
        <v>439</v>
      </c>
      <c r="F187" s="297" t="s">
        <v>2</v>
      </c>
      <c r="G187" s="297" t="s">
        <v>2</v>
      </c>
      <c r="H187" s="593" t="s">
        <v>440</v>
      </c>
      <c r="I187" s="592" t="s">
        <v>439</v>
      </c>
      <c r="J187" s="297" t="s">
        <v>5</v>
      </c>
      <c r="K187" s="297" t="s">
        <v>468</v>
      </c>
      <c r="L187" s="297" t="s">
        <v>2</v>
      </c>
      <c r="M187" s="297" t="s">
        <v>2</v>
      </c>
      <c r="N187" s="593" t="s">
        <v>437</v>
      </c>
      <c r="O187" s="592" t="s">
        <v>442</v>
      </c>
      <c r="P187" s="297" t="s">
        <v>438</v>
      </c>
      <c r="Q187" s="587" t="s">
        <v>467</v>
      </c>
      <c r="R187" s="297" t="s">
        <v>438</v>
      </c>
      <c r="S187" s="297" t="s">
        <v>438</v>
      </c>
      <c r="T187" s="297" t="s">
        <v>441</v>
      </c>
      <c r="U187" s="297" t="s">
        <v>2</v>
      </c>
      <c r="V187" s="297" t="s">
        <v>452</v>
      </c>
      <c r="W187" s="297" t="s">
        <v>2</v>
      </c>
      <c r="X187" s="297" t="s">
        <v>2</v>
      </c>
      <c r="Y187" s="297" t="s">
        <v>455</v>
      </c>
      <c r="Z187" s="297" t="s">
        <v>2</v>
      </c>
      <c r="AA187" s="297" t="s">
        <v>457</v>
      </c>
      <c r="AB187" s="297" t="s">
        <v>456</v>
      </c>
      <c r="AC187" s="297" t="s">
        <v>442</v>
      </c>
      <c r="AD187" s="297" t="s">
        <v>437</v>
      </c>
      <c r="AE187" s="297" t="s">
        <v>2</v>
      </c>
      <c r="AF187" s="297" t="s">
        <v>457</v>
      </c>
      <c r="AG187" s="297" t="s">
        <v>2</v>
      </c>
      <c r="AH187" s="297" t="s">
        <v>2</v>
      </c>
    </row>
    <row r="188" spans="1:34" ht="15.75" x14ac:dyDescent="0.25">
      <c r="A188" s="296">
        <f t="shared" si="6"/>
        <v>43286</v>
      </c>
      <c r="B188" s="340" t="str">
        <f t="shared" si="7"/>
        <v>Чт</v>
      </c>
      <c r="C188" s="592" t="s">
        <v>439</v>
      </c>
      <c r="D188" s="297" t="s">
        <v>438</v>
      </c>
      <c r="E188" s="297" t="s">
        <v>2</v>
      </c>
      <c r="F188" s="297" t="s">
        <v>2</v>
      </c>
      <c r="G188" s="297" t="s">
        <v>467</v>
      </c>
      <c r="H188" s="593" t="s">
        <v>440</v>
      </c>
      <c r="I188" s="592" t="s">
        <v>439</v>
      </c>
      <c r="J188" s="297" t="s">
        <v>5</v>
      </c>
      <c r="K188" s="297" t="s">
        <v>2</v>
      </c>
      <c r="L188" s="297" t="s">
        <v>2</v>
      </c>
      <c r="M188" s="297" t="s">
        <v>442</v>
      </c>
      <c r="N188" s="593" t="s">
        <v>437</v>
      </c>
      <c r="O188" s="592" t="s">
        <v>439</v>
      </c>
      <c r="P188" s="297" t="s">
        <v>438</v>
      </c>
      <c r="Q188" s="297" t="s">
        <v>5</v>
      </c>
      <c r="R188" s="297" t="s">
        <v>438</v>
      </c>
      <c r="S188" s="297" t="s">
        <v>438</v>
      </c>
      <c r="T188" s="297" t="s">
        <v>441</v>
      </c>
      <c r="U188" s="297" t="s">
        <v>456</v>
      </c>
      <c r="V188" s="297" t="s">
        <v>2</v>
      </c>
      <c r="W188" s="297" t="s">
        <v>2</v>
      </c>
      <c r="X188" s="297" t="s">
        <v>2</v>
      </c>
      <c r="Y188" s="297" t="s">
        <v>2</v>
      </c>
      <c r="Z188" s="297" t="s">
        <v>2</v>
      </c>
      <c r="AA188" s="297" t="s">
        <v>458</v>
      </c>
      <c r="AB188" s="297" t="s">
        <v>456</v>
      </c>
      <c r="AC188" s="297" t="s">
        <v>467</v>
      </c>
      <c r="AD188" s="297" t="s">
        <v>437</v>
      </c>
      <c r="AE188" s="297" t="s">
        <v>437</v>
      </c>
      <c r="AF188" s="297" t="s">
        <v>2</v>
      </c>
      <c r="AG188" s="297" t="s">
        <v>458</v>
      </c>
      <c r="AH188" s="297" t="s">
        <v>2</v>
      </c>
    </row>
    <row r="189" spans="1:34" ht="15.75" x14ac:dyDescent="0.25">
      <c r="A189" s="296">
        <f t="shared" si="6"/>
        <v>43287</v>
      </c>
      <c r="B189" s="340" t="str">
        <f t="shared" si="7"/>
        <v>Пт</v>
      </c>
      <c r="C189" s="592" t="s">
        <v>439</v>
      </c>
      <c r="D189" s="297" t="s">
        <v>2</v>
      </c>
      <c r="E189" s="297" t="s">
        <v>2</v>
      </c>
      <c r="F189" s="297" t="s">
        <v>466</v>
      </c>
      <c r="G189" s="297" t="s">
        <v>468</v>
      </c>
      <c r="H189" s="593" t="s">
        <v>441</v>
      </c>
      <c r="I189" s="592" t="s">
        <v>439</v>
      </c>
      <c r="J189" s="297" t="s">
        <v>2</v>
      </c>
      <c r="K189" s="297" t="s">
        <v>2</v>
      </c>
      <c r="L189" s="297" t="s">
        <v>437</v>
      </c>
      <c r="M189" s="297" t="s">
        <v>442</v>
      </c>
      <c r="N189" s="593" t="s">
        <v>440</v>
      </c>
      <c r="O189" s="592" t="s">
        <v>439</v>
      </c>
      <c r="P189" s="297" t="s">
        <v>2</v>
      </c>
      <c r="Q189" s="297" t="s">
        <v>5</v>
      </c>
      <c r="R189" s="297" t="s">
        <v>438</v>
      </c>
      <c r="S189" s="297" t="s">
        <v>2</v>
      </c>
      <c r="T189" s="297" t="s">
        <v>441</v>
      </c>
      <c r="U189" s="297" t="s">
        <v>456</v>
      </c>
      <c r="V189" s="297" t="s">
        <v>2</v>
      </c>
      <c r="W189" s="297" t="s">
        <v>453</v>
      </c>
      <c r="X189" s="297" t="s">
        <v>454</v>
      </c>
      <c r="Y189" s="297" t="s">
        <v>2</v>
      </c>
      <c r="Z189" s="297" t="s">
        <v>5</v>
      </c>
      <c r="AA189" s="297" t="s">
        <v>468</v>
      </c>
      <c r="AB189" s="297" t="s">
        <v>2</v>
      </c>
      <c r="AC189" s="297" t="s">
        <v>2</v>
      </c>
      <c r="AD189" s="297" t="s">
        <v>441</v>
      </c>
      <c r="AE189" s="297" t="s">
        <v>440</v>
      </c>
      <c r="AF189" s="297" t="s">
        <v>457</v>
      </c>
      <c r="AG189" s="297" t="s">
        <v>452</v>
      </c>
      <c r="AH189" s="297" t="s">
        <v>2</v>
      </c>
    </row>
    <row r="190" spans="1:34" ht="15.75" x14ac:dyDescent="0.25">
      <c r="A190" s="296">
        <f t="shared" si="6"/>
        <v>43288</v>
      </c>
      <c r="B190" s="340" t="str">
        <f t="shared" si="7"/>
        <v>Сб</v>
      </c>
      <c r="C190" s="592" t="s">
        <v>2</v>
      </c>
      <c r="D190" s="297" t="s">
        <v>442</v>
      </c>
      <c r="E190" s="297" t="s">
        <v>437</v>
      </c>
      <c r="F190" s="297" t="s">
        <v>466</v>
      </c>
      <c r="G190" s="297" t="s">
        <v>439</v>
      </c>
      <c r="H190" s="593" t="s">
        <v>5</v>
      </c>
      <c r="I190" s="592" t="s">
        <v>2</v>
      </c>
      <c r="J190" s="297" t="s">
        <v>2</v>
      </c>
      <c r="K190" s="297" t="s">
        <v>440</v>
      </c>
      <c r="L190" s="297" t="s">
        <v>466</v>
      </c>
      <c r="M190" s="297" t="s">
        <v>467</v>
      </c>
      <c r="N190" s="593" t="s">
        <v>438</v>
      </c>
      <c r="O190" s="592" t="s">
        <v>2</v>
      </c>
      <c r="P190" s="587" t="s">
        <v>442</v>
      </c>
      <c r="Q190" s="297" t="s">
        <v>5</v>
      </c>
      <c r="R190" s="297" t="s">
        <v>2</v>
      </c>
      <c r="S190" s="297" t="s">
        <v>2</v>
      </c>
      <c r="T190" s="297" t="s">
        <v>2</v>
      </c>
      <c r="U190" s="297" t="s">
        <v>2</v>
      </c>
      <c r="V190" s="297" t="s">
        <v>456</v>
      </c>
      <c r="W190" s="297" t="s">
        <v>453</v>
      </c>
      <c r="X190" s="297" t="s">
        <v>2</v>
      </c>
      <c r="Y190" s="297" t="s">
        <v>456</v>
      </c>
      <c r="Z190" s="297" t="s">
        <v>453</v>
      </c>
      <c r="AA190" s="297" t="s">
        <v>458</v>
      </c>
      <c r="AB190" s="297" t="s">
        <v>2</v>
      </c>
      <c r="AC190" s="297" t="s">
        <v>2</v>
      </c>
      <c r="AD190" s="297" t="s">
        <v>442</v>
      </c>
      <c r="AE190" s="297" t="s">
        <v>440</v>
      </c>
      <c r="AF190" s="297" t="s">
        <v>457</v>
      </c>
      <c r="AG190" s="297" t="s">
        <v>2</v>
      </c>
      <c r="AH190" s="297" t="s">
        <v>2</v>
      </c>
    </row>
    <row r="191" spans="1:34" ht="16.5" thickBot="1" x14ac:dyDescent="0.3">
      <c r="A191" s="298">
        <f t="shared" si="6"/>
        <v>43289</v>
      </c>
      <c r="B191" s="341" t="str">
        <f t="shared" si="7"/>
        <v>Вс</v>
      </c>
      <c r="C191" s="594" t="s">
        <v>2</v>
      </c>
      <c r="D191" s="299" t="s">
        <v>442</v>
      </c>
      <c r="E191" s="299" t="s">
        <v>437</v>
      </c>
      <c r="F191" s="299" t="s">
        <v>441</v>
      </c>
      <c r="G191" s="299" t="s">
        <v>439</v>
      </c>
      <c r="H191" s="623" t="s">
        <v>2</v>
      </c>
      <c r="I191" s="594" t="s">
        <v>2</v>
      </c>
      <c r="J191" s="299" t="s">
        <v>466</v>
      </c>
      <c r="K191" s="299" t="s">
        <v>440</v>
      </c>
      <c r="L191" s="299" t="s">
        <v>441</v>
      </c>
      <c r="M191" s="299" t="s">
        <v>467</v>
      </c>
      <c r="N191" s="595" t="s">
        <v>438</v>
      </c>
      <c r="O191" s="594" t="s">
        <v>2</v>
      </c>
      <c r="P191" s="588" t="s">
        <v>467</v>
      </c>
      <c r="Q191" s="299" t="s">
        <v>2</v>
      </c>
      <c r="R191" s="299" t="s">
        <v>2</v>
      </c>
      <c r="S191" s="299" t="s">
        <v>437</v>
      </c>
      <c r="T191" s="299" t="s">
        <v>2</v>
      </c>
      <c r="U191" s="299" t="s">
        <v>2</v>
      </c>
      <c r="V191" s="299" t="s">
        <v>452</v>
      </c>
      <c r="W191" s="299" t="s">
        <v>453</v>
      </c>
      <c r="X191" s="299" t="s">
        <v>5</v>
      </c>
      <c r="Y191" s="299" t="s">
        <v>456</v>
      </c>
      <c r="Z191" s="299" t="s">
        <v>452</v>
      </c>
      <c r="AA191" s="299" t="s">
        <v>2</v>
      </c>
      <c r="AB191" s="299" t="s">
        <v>2</v>
      </c>
      <c r="AC191" s="299" t="s">
        <v>440</v>
      </c>
      <c r="AD191" s="299" t="s">
        <v>2</v>
      </c>
      <c r="AE191" s="299" t="s">
        <v>442</v>
      </c>
      <c r="AF191" s="299" t="s">
        <v>2</v>
      </c>
      <c r="AG191" s="299" t="s">
        <v>2</v>
      </c>
      <c r="AH191" s="299" t="s">
        <v>2</v>
      </c>
    </row>
    <row r="192" spans="1:34" x14ac:dyDescent="0.3">
      <c r="A192" s="293">
        <f t="shared" si="6"/>
        <v>43290</v>
      </c>
      <c r="B192" s="338" t="str">
        <f t="shared" si="7"/>
        <v>Пн</v>
      </c>
      <c r="C192" s="600" t="s">
        <v>437</v>
      </c>
      <c r="D192" s="303" t="s">
        <v>5</v>
      </c>
      <c r="E192" s="303" t="s">
        <v>438</v>
      </c>
      <c r="F192" s="303" t="s">
        <v>468</v>
      </c>
      <c r="G192" s="294" t="s">
        <v>2</v>
      </c>
      <c r="H192" s="591" t="s">
        <v>2</v>
      </c>
      <c r="I192" s="590" t="s">
        <v>440</v>
      </c>
      <c r="J192" s="294" t="s">
        <v>441</v>
      </c>
      <c r="K192" s="294" t="s">
        <v>466</v>
      </c>
      <c r="L192" s="294" t="s">
        <v>439</v>
      </c>
      <c r="M192" s="294" t="s">
        <v>2</v>
      </c>
      <c r="N192" s="591" t="s">
        <v>2</v>
      </c>
      <c r="O192" s="590" t="s">
        <v>440</v>
      </c>
      <c r="P192" s="294" t="s">
        <v>5</v>
      </c>
      <c r="Q192" s="294" t="s">
        <v>2</v>
      </c>
      <c r="R192" s="294" t="s">
        <v>438</v>
      </c>
      <c r="S192" s="294" t="s">
        <v>437</v>
      </c>
      <c r="T192" s="294" t="s">
        <v>441</v>
      </c>
      <c r="U192" s="294" t="s">
        <v>456</v>
      </c>
      <c r="V192" s="294" t="s">
        <v>2</v>
      </c>
      <c r="W192" s="294" t="s">
        <v>2</v>
      </c>
      <c r="X192" s="294" t="s">
        <v>2</v>
      </c>
      <c r="Y192" s="294" t="s">
        <v>455</v>
      </c>
      <c r="Z192" s="294" t="s">
        <v>2</v>
      </c>
      <c r="AA192" s="294" t="s">
        <v>2</v>
      </c>
      <c r="AB192" s="294" t="s">
        <v>2</v>
      </c>
      <c r="AC192" s="294" t="s">
        <v>440</v>
      </c>
      <c r="AD192" s="294" t="s">
        <v>2</v>
      </c>
      <c r="AE192" s="294" t="s">
        <v>2</v>
      </c>
      <c r="AF192" s="294" t="s">
        <v>457</v>
      </c>
      <c r="AG192" s="294" t="s">
        <v>437</v>
      </c>
      <c r="AH192" s="294" t="s">
        <v>2</v>
      </c>
    </row>
    <row r="193" spans="1:34" x14ac:dyDescent="0.3">
      <c r="A193" s="296">
        <f t="shared" si="6"/>
        <v>43291</v>
      </c>
      <c r="B193" s="339" t="str">
        <f t="shared" si="7"/>
        <v>Вт</v>
      </c>
      <c r="C193" s="592" t="s">
        <v>440</v>
      </c>
      <c r="D193" s="297" t="s">
        <v>439</v>
      </c>
      <c r="E193" s="297" t="s">
        <v>466</v>
      </c>
      <c r="F193" s="297" t="s">
        <v>2</v>
      </c>
      <c r="G193" s="297" t="s">
        <v>2</v>
      </c>
      <c r="H193" s="593" t="s">
        <v>437</v>
      </c>
      <c r="I193" s="592" t="s">
        <v>438</v>
      </c>
      <c r="J193" s="297" t="s">
        <v>468</v>
      </c>
      <c r="K193" s="297" t="s">
        <v>439</v>
      </c>
      <c r="L193" s="297" t="s">
        <v>2</v>
      </c>
      <c r="M193" s="297" t="s">
        <v>2</v>
      </c>
      <c r="N193" s="593" t="s">
        <v>5</v>
      </c>
      <c r="O193" s="592" t="s">
        <v>440</v>
      </c>
      <c r="P193" s="297" t="s">
        <v>439</v>
      </c>
      <c r="Q193" s="297" t="s">
        <v>5</v>
      </c>
      <c r="R193" s="297" t="s">
        <v>438</v>
      </c>
      <c r="S193" s="297" t="s">
        <v>440</v>
      </c>
      <c r="T193" s="297" t="s">
        <v>441</v>
      </c>
      <c r="U193" s="297" t="s">
        <v>456</v>
      </c>
      <c r="V193" s="297" t="s">
        <v>2</v>
      </c>
      <c r="W193" s="297" t="s">
        <v>2</v>
      </c>
      <c r="X193" s="297" t="s">
        <v>2</v>
      </c>
      <c r="Y193" s="297" t="s">
        <v>455</v>
      </c>
      <c r="Z193" s="297" t="s">
        <v>2</v>
      </c>
      <c r="AA193" s="297" t="s">
        <v>2</v>
      </c>
      <c r="AB193" s="297" t="s">
        <v>2</v>
      </c>
      <c r="AC193" s="297" t="s">
        <v>440</v>
      </c>
      <c r="AD193" s="297" t="s">
        <v>2</v>
      </c>
      <c r="AE193" s="297" t="s">
        <v>2</v>
      </c>
      <c r="AF193" s="297" t="s">
        <v>2</v>
      </c>
      <c r="AG193" s="297" t="s">
        <v>437</v>
      </c>
      <c r="AH193" s="297" t="s">
        <v>2</v>
      </c>
    </row>
    <row r="194" spans="1:34" ht="15.75" x14ac:dyDescent="0.25">
      <c r="A194" s="296">
        <f t="shared" si="6"/>
        <v>43292</v>
      </c>
      <c r="B194" s="340" t="str">
        <f t="shared" si="7"/>
        <v>Ср</v>
      </c>
      <c r="C194" s="592" t="s">
        <v>438</v>
      </c>
      <c r="D194" s="297" t="s">
        <v>439</v>
      </c>
      <c r="E194" s="297" t="s">
        <v>2</v>
      </c>
      <c r="F194" s="297" t="s">
        <v>2</v>
      </c>
      <c r="G194" s="297" t="s">
        <v>440</v>
      </c>
      <c r="H194" s="593" t="s">
        <v>467</v>
      </c>
      <c r="I194" s="592" t="s">
        <v>5</v>
      </c>
      <c r="J194" s="297" t="s">
        <v>468</v>
      </c>
      <c r="K194" s="297" t="s">
        <v>2</v>
      </c>
      <c r="L194" s="297" t="s">
        <v>2</v>
      </c>
      <c r="M194" s="297" t="s">
        <v>437</v>
      </c>
      <c r="N194" s="593" t="s">
        <v>439</v>
      </c>
      <c r="O194" s="592" t="s">
        <v>438</v>
      </c>
      <c r="P194" s="297" t="s">
        <v>439</v>
      </c>
      <c r="Q194" s="297" t="s">
        <v>5</v>
      </c>
      <c r="R194" s="297" t="s">
        <v>438</v>
      </c>
      <c r="S194" s="297" t="s">
        <v>438</v>
      </c>
      <c r="T194" s="297" t="s">
        <v>441</v>
      </c>
      <c r="U194" s="297" t="s">
        <v>2</v>
      </c>
      <c r="V194" s="297" t="s">
        <v>456</v>
      </c>
      <c r="W194" s="297" t="s">
        <v>2</v>
      </c>
      <c r="X194" s="297" t="s">
        <v>2</v>
      </c>
      <c r="Y194" s="297" t="s">
        <v>455</v>
      </c>
      <c r="Z194" s="297" t="s">
        <v>2</v>
      </c>
      <c r="AA194" s="297" t="s">
        <v>457</v>
      </c>
      <c r="AB194" s="297" t="s">
        <v>456</v>
      </c>
      <c r="AC194" s="297" t="s">
        <v>442</v>
      </c>
      <c r="AD194" s="297" t="s">
        <v>437</v>
      </c>
      <c r="AE194" s="297" t="s">
        <v>2</v>
      </c>
      <c r="AF194" s="297" t="s">
        <v>457</v>
      </c>
      <c r="AG194" s="297" t="s">
        <v>2</v>
      </c>
      <c r="AH194" s="297" t="s">
        <v>2</v>
      </c>
    </row>
    <row r="195" spans="1:34" ht="15.75" x14ac:dyDescent="0.25">
      <c r="A195" s="296">
        <f t="shared" si="6"/>
        <v>43293</v>
      </c>
      <c r="B195" s="340" t="str">
        <f t="shared" si="7"/>
        <v>Чт</v>
      </c>
      <c r="C195" s="592" t="s">
        <v>438</v>
      </c>
      <c r="D195" s="297" t="s">
        <v>2</v>
      </c>
      <c r="E195" s="297" t="s">
        <v>2</v>
      </c>
      <c r="F195" s="297" t="s">
        <v>467</v>
      </c>
      <c r="G195" s="297" t="s">
        <v>440</v>
      </c>
      <c r="H195" s="593" t="s">
        <v>439</v>
      </c>
      <c r="I195" s="592" t="s">
        <v>5</v>
      </c>
      <c r="J195" s="297" t="s">
        <v>2</v>
      </c>
      <c r="K195" s="297" t="s">
        <v>2</v>
      </c>
      <c r="L195" s="297" t="s">
        <v>442</v>
      </c>
      <c r="M195" s="297" t="s">
        <v>437</v>
      </c>
      <c r="N195" s="593" t="s">
        <v>439</v>
      </c>
      <c r="O195" s="592" t="s">
        <v>438</v>
      </c>
      <c r="P195" s="297" t="s">
        <v>2</v>
      </c>
      <c r="Q195" s="297" t="s">
        <v>439</v>
      </c>
      <c r="R195" s="297" t="s">
        <v>438</v>
      </c>
      <c r="S195" s="297" t="s">
        <v>438</v>
      </c>
      <c r="T195" s="297" t="s">
        <v>441</v>
      </c>
      <c r="U195" s="297" t="s">
        <v>2</v>
      </c>
      <c r="V195" s="297" t="s">
        <v>452</v>
      </c>
      <c r="W195" s="297" t="s">
        <v>2</v>
      </c>
      <c r="X195" s="297" t="s">
        <v>2</v>
      </c>
      <c r="Y195" s="297" t="s">
        <v>2</v>
      </c>
      <c r="Z195" s="297" t="s">
        <v>2</v>
      </c>
      <c r="AA195" s="297" t="s">
        <v>458</v>
      </c>
      <c r="AB195" s="297" t="s">
        <v>456</v>
      </c>
      <c r="AC195" s="297" t="s">
        <v>467</v>
      </c>
      <c r="AD195" s="297" t="s">
        <v>437</v>
      </c>
      <c r="AE195" s="297" t="s">
        <v>437</v>
      </c>
      <c r="AF195" s="297" t="s">
        <v>2</v>
      </c>
      <c r="AG195" s="297" t="s">
        <v>458</v>
      </c>
      <c r="AH195" s="297" t="s">
        <v>2</v>
      </c>
    </row>
    <row r="196" spans="1:34" ht="15.75" x14ac:dyDescent="0.25">
      <c r="A196" s="296">
        <f t="shared" si="6"/>
        <v>43294</v>
      </c>
      <c r="B196" s="340" t="str">
        <f t="shared" si="7"/>
        <v>Пт</v>
      </c>
      <c r="C196" s="592" t="s">
        <v>2</v>
      </c>
      <c r="D196" s="297" t="s">
        <v>2</v>
      </c>
      <c r="E196" s="297" t="s">
        <v>466</v>
      </c>
      <c r="F196" s="297" t="s">
        <v>468</v>
      </c>
      <c r="G196" s="297" t="s">
        <v>441</v>
      </c>
      <c r="H196" s="593" t="s">
        <v>439</v>
      </c>
      <c r="I196" s="592" t="s">
        <v>2</v>
      </c>
      <c r="J196" s="297" t="s">
        <v>2</v>
      </c>
      <c r="K196" s="297" t="s">
        <v>437</v>
      </c>
      <c r="L196" s="297" t="s">
        <v>442</v>
      </c>
      <c r="M196" s="297" t="s">
        <v>440</v>
      </c>
      <c r="N196" s="593" t="s">
        <v>439</v>
      </c>
      <c r="O196" s="592" t="s">
        <v>2</v>
      </c>
      <c r="P196" s="297" t="s">
        <v>2</v>
      </c>
      <c r="Q196" s="297" t="s">
        <v>439</v>
      </c>
      <c r="R196" s="297" t="s">
        <v>438</v>
      </c>
      <c r="S196" s="297" t="s">
        <v>2</v>
      </c>
      <c r="T196" s="297" t="s">
        <v>441</v>
      </c>
      <c r="U196" s="297" t="s">
        <v>456</v>
      </c>
      <c r="V196" s="297" t="s">
        <v>2</v>
      </c>
      <c r="W196" s="297" t="s">
        <v>453</v>
      </c>
      <c r="X196" s="297" t="s">
        <v>454</v>
      </c>
      <c r="Y196" s="297" t="s">
        <v>2</v>
      </c>
      <c r="Z196" s="297" t="s">
        <v>5</v>
      </c>
      <c r="AA196" s="297" t="s">
        <v>468</v>
      </c>
      <c r="AB196" s="297" t="s">
        <v>2</v>
      </c>
      <c r="AC196" s="297" t="s">
        <v>2</v>
      </c>
      <c r="AD196" s="297" t="s">
        <v>441</v>
      </c>
      <c r="AE196" s="297" t="s">
        <v>440</v>
      </c>
      <c r="AF196" s="297" t="s">
        <v>457</v>
      </c>
      <c r="AG196" s="297" t="s">
        <v>452</v>
      </c>
      <c r="AH196" s="297" t="s">
        <v>2</v>
      </c>
    </row>
    <row r="197" spans="1:34" ht="15.75" x14ac:dyDescent="0.25">
      <c r="A197" s="296">
        <f t="shared" si="6"/>
        <v>43295</v>
      </c>
      <c r="B197" s="340" t="str">
        <f t="shared" si="7"/>
        <v>Сб</v>
      </c>
      <c r="C197" s="297" t="s">
        <v>442</v>
      </c>
      <c r="D197" s="297" t="s">
        <v>437</v>
      </c>
      <c r="E197" s="297" t="s">
        <v>466</v>
      </c>
      <c r="F197" s="297" t="s">
        <v>439</v>
      </c>
      <c r="G197" s="297" t="s">
        <v>5</v>
      </c>
      <c r="H197" s="593" t="s">
        <v>2</v>
      </c>
      <c r="I197" s="592" t="s">
        <v>2</v>
      </c>
      <c r="J197" s="297" t="s">
        <v>440</v>
      </c>
      <c r="K197" s="297" t="s">
        <v>466</v>
      </c>
      <c r="L197" s="297" t="s">
        <v>467</v>
      </c>
      <c r="M197" s="297" t="s">
        <v>438</v>
      </c>
      <c r="N197" s="593" t="s">
        <v>2</v>
      </c>
      <c r="O197" s="592" t="s">
        <v>442</v>
      </c>
      <c r="P197" s="297" t="s">
        <v>438</v>
      </c>
      <c r="Q197" s="297" t="s">
        <v>2</v>
      </c>
      <c r="R197" s="297" t="s">
        <v>2</v>
      </c>
      <c r="S197" s="297" t="s">
        <v>2</v>
      </c>
      <c r="T197" s="297" t="s">
        <v>2</v>
      </c>
      <c r="U197" s="297" t="s">
        <v>456</v>
      </c>
      <c r="V197" s="297" t="s">
        <v>2</v>
      </c>
      <c r="W197" s="297" t="s">
        <v>453</v>
      </c>
      <c r="X197" s="297" t="s">
        <v>2</v>
      </c>
      <c r="Y197" s="297" t="s">
        <v>456</v>
      </c>
      <c r="Z197" s="297" t="s">
        <v>453</v>
      </c>
      <c r="AA197" s="297" t="s">
        <v>458</v>
      </c>
      <c r="AB197" s="297" t="s">
        <v>2</v>
      </c>
      <c r="AC197" s="297" t="s">
        <v>2</v>
      </c>
      <c r="AD197" s="297" t="s">
        <v>442</v>
      </c>
      <c r="AE197" s="297" t="s">
        <v>440</v>
      </c>
      <c r="AF197" s="297" t="s">
        <v>457</v>
      </c>
      <c r="AG197" s="297" t="s">
        <v>2</v>
      </c>
      <c r="AH197" s="297" t="s">
        <v>2</v>
      </c>
    </row>
    <row r="198" spans="1:34" ht="16.5" thickBot="1" x14ac:dyDescent="0.3">
      <c r="A198" s="298">
        <f t="shared" si="6"/>
        <v>43296</v>
      </c>
      <c r="B198" s="341" t="str">
        <f t="shared" si="7"/>
        <v>Вс</v>
      </c>
      <c r="C198" s="594" t="s">
        <v>442</v>
      </c>
      <c r="D198" s="299" t="s">
        <v>437</v>
      </c>
      <c r="E198" s="299" t="s">
        <v>441</v>
      </c>
      <c r="F198" s="299" t="s">
        <v>439</v>
      </c>
      <c r="G198" s="299" t="s">
        <v>2</v>
      </c>
      <c r="H198" s="623" t="s">
        <v>2</v>
      </c>
      <c r="I198" s="594" t="s">
        <v>466</v>
      </c>
      <c r="J198" s="299" t="s">
        <v>440</v>
      </c>
      <c r="K198" s="299" t="s">
        <v>441</v>
      </c>
      <c r="L198" s="299" t="s">
        <v>467</v>
      </c>
      <c r="M198" s="299" t="s">
        <v>438</v>
      </c>
      <c r="N198" s="595" t="s">
        <v>2</v>
      </c>
      <c r="O198" s="594" t="s">
        <v>467</v>
      </c>
      <c r="P198" s="299" t="s">
        <v>438</v>
      </c>
      <c r="Q198" s="299" t="s">
        <v>2</v>
      </c>
      <c r="R198" s="299" t="s">
        <v>2</v>
      </c>
      <c r="S198" s="299" t="s">
        <v>437</v>
      </c>
      <c r="T198" s="299" t="s">
        <v>2</v>
      </c>
      <c r="U198" s="299" t="s">
        <v>2</v>
      </c>
      <c r="V198" s="299" t="s">
        <v>456</v>
      </c>
      <c r="W198" s="299" t="s">
        <v>453</v>
      </c>
      <c r="X198" s="299" t="s">
        <v>5</v>
      </c>
      <c r="Y198" s="299" t="s">
        <v>456</v>
      </c>
      <c r="Z198" s="299" t="s">
        <v>452</v>
      </c>
      <c r="AA198" s="299" t="s">
        <v>2</v>
      </c>
      <c r="AB198" s="299" t="s">
        <v>2</v>
      </c>
      <c r="AC198" s="299" t="s">
        <v>440</v>
      </c>
      <c r="AD198" s="299" t="s">
        <v>2</v>
      </c>
      <c r="AE198" s="299" t="s">
        <v>442</v>
      </c>
      <c r="AF198" s="299" t="s">
        <v>2</v>
      </c>
      <c r="AG198" s="299" t="s">
        <v>2</v>
      </c>
      <c r="AH198" s="299" t="s">
        <v>2</v>
      </c>
    </row>
    <row r="199" spans="1:34" x14ac:dyDescent="0.3">
      <c r="A199" s="293">
        <f t="shared" si="6"/>
        <v>43297</v>
      </c>
      <c r="B199" s="338" t="str">
        <f t="shared" si="7"/>
        <v>Пн</v>
      </c>
      <c r="C199" s="600" t="s">
        <v>5</v>
      </c>
      <c r="D199" s="303" t="s">
        <v>438</v>
      </c>
      <c r="E199" s="303" t="s">
        <v>468</v>
      </c>
      <c r="F199" s="303" t="s">
        <v>2</v>
      </c>
      <c r="G199" s="294" t="s">
        <v>2</v>
      </c>
      <c r="H199" s="591" t="s">
        <v>437</v>
      </c>
      <c r="I199" s="590" t="s">
        <v>441</v>
      </c>
      <c r="J199" s="294" t="s">
        <v>466</v>
      </c>
      <c r="K199" s="294" t="s">
        <v>439</v>
      </c>
      <c r="L199" s="294" t="s">
        <v>2</v>
      </c>
      <c r="M199" s="294" t="s">
        <v>2</v>
      </c>
      <c r="N199" s="591" t="s">
        <v>440</v>
      </c>
      <c r="O199" s="590" t="s">
        <v>5</v>
      </c>
      <c r="P199" s="294" t="s">
        <v>438</v>
      </c>
      <c r="Q199" s="587" t="s">
        <v>467</v>
      </c>
      <c r="R199" s="294" t="s">
        <v>438</v>
      </c>
      <c r="S199" s="294" t="s">
        <v>437</v>
      </c>
      <c r="T199" s="294" t="s">
        <v>441</v>
      </c>
      <c r="U199" s="294" t="s">
        <v>2</v>
      </c>
      <c r="V199" s="294" t="s">
        <v>452</v>
      </c>
      <c r="W199" s="294" t="s">
        <v>2</v>
      </c>
      <c r="X199" s="294" t="s">
        <v>2</v>
      </c>
      <c r="Y199" s="294" t="s">
        <v>455</v>
      </c>
      <c r="Z199" s="294" t="s">
        <v>2</v>
      </c>
      <c r="AA199" s="294" t="s">
        <v>2</v>
      </c>
      <c r="AB199" s="294" t="s">
        <v>2</v>
      </c>
      <c r="AC199" s="294" t="s">
        <v>440</v>
      </c>
      <c r="AD199" s="294" t="s">
        <v>2</v>
      </c>
      <c r="AE199" s="294" t="s">
        <v>2</v>
      </c>
      <c r="AF199" s="294" t="s">
        <v>457</v>
      </c>
      <c r="AG199" s="294" t="s">
        <v>437</v>
      </c>
      <c r="AH199" s="294" t="s">
        <v>2</v>
      </c>
    </row>
    <row r="200" spans="1:34" x14ac:dyDescent="0.3">
      <c r="A200" s="296">
        <f t="shared" ref="A200:A263" si="8">A199+1</f>
        <v>43298</v>
      </c>
      <c r="B200" s="339" t="str">
        <f t="shared" si="7"/>
        <v>Вт</v>
      </c>
      <c r="C200" s="592" t="s">
        <v>439</v>
      </c>
      <c r="D200" s="297" t="s">
        <v>466</v>
      </c>
      <c r="E200" s="297" t="s">
        <v>2</v>
      </c>
      <c r="F200" s="297" t="s">
        <v>2</v>
      </c>
      <c r="G200" s="297" t="s">
        <v>437</v>
      </c>
      <c r="H200" s="593" t="s">
        <v>440</v>
      </c>
      <c r="I200" s="592" t="s">
        <v>468</v>
      </c>
      <c r="J200" s="297" t="s">
        <v>439</v>
      </c>
      <c r="K200" s="297" t="s">
        <v>2</v>
      </c>
      <c r="L200" s="297" t="s">
        <v>2</v>
      </c>
      <c r="M200" s="297" t="s">
        <v>5</v>
      </c>
      <c r="N200" s="593" t="s">
        <v>438</v>
      </c>
      <c r="O200" s="592" t="s">
        <v>439</v>
      </c>
      <c r="P200" s="297" t="s">
        <v>441</v>
      </c>
      <c r="Q200" s="587" t="s">
        <v>467</v>
      </c>
      <c r="R200" s="297" t="s">
        <v>438</v>
      </c>
      <c r="S200" s="297" t="s">
        <v>440</v>
      </c>
      <c r="T200" s="297" t="s">
        <v>441</v>
      </c>
      <c r="U200" s="297" t="s">
        <v>456</v>
      </c>
      <c r="V200" s="297" t="s">
        <v>2</v>
      </c>
      <c r="W200" s="297" t="s">
        <v>2</v>
      </c>
      <c r="X200" s="297" t="s">
        <v>2</v>
      </c>
      <c r="Y200" s="297" t="s">
        <v>455</v>
      </c>
      <c r="Z200" s="297" t="s">
        <v>2</v>
      </c>
      <c r="AA200" s="297" t="s">
        <v>2</v>
      </c>
      <c r="AB200" s="297" t="s">
        <v>2</v>
      </c>
      <c r="AC200" s="297" t="s">
        <v>440</v>
      </c>
      <c r="AD200" s="297" t="s">
        <v>2</v>
      </c>
      <c r="AE200" s="297" t="s">
        <v>2</v>
      </c>
      <c r="AF200" s="297" t="s">
        <v>2</v>
      </c>
      <c r="AG200" s="297" t="s">
        <v>437</v>
      </c>
      <c r="AH200" s="297" t="s">
        <v>2</v>
      </c>
    </row>
    <row r="201" spans="1:34" ht="15.75" x14ac:dyDescent="0.25">
      <c r="A201" s="296">
        <f t="shared" si="8"/>
        <v>43299</v>
      </c>
      <c r="B201" s="340" t="str">
        <f t="shared" si="7"/>
        <v>Ср</v>
      </c>
      <c r="C201" s="592" t="s">
        <v>439</v>
      </c>
      <c r="D201" s="297" t="s">
        <v>2</v>
      </c>
      <c r="E201" s="297" t="s">
        <v>2</v>
      </c>
      <c r="F201" s="297" t="s">
        <v>440</v>
      </c>
      <c r="G201" s="297" t="s">
        <v>467</v>
      </c>
      <c r="H201" s="593" t="s">
        <v>438</v>
      </c>
      <c r="I201" s="592" t="s">
        <v>468</v>
      </c>
      <c r="J201" s="297" t="s">
        <v>2</v>
      </c>
      <c r="K201" s="297" t="s">
        <v>2</v>
      </c>
      <c r="L201" s="297" t="s">
        <v>437</v>
      </c>
      <c r="M201" s="297" t="s">
        <v>439</v>
      </c>
      <c r="N201" s="593" t="s">
        <v>5</v>
      </c>
      <c r="O201" s="592" t="s">
        <v>439</v>
      </c>
      <c r="P201" s="297" t="s">
        <v>2</v>
      </c>
      <c r="Q201" s="587" t="s">
        <v>467</v>
      </c>
      <c r="R201" s="297" t="s">
        <v>438</v>
      </c>
      <c r="S201" s="297" t="s">
        <v>438</v>
      </c>
      <c r="T201" s="297" t="s">
        <v>441</v>
      </c>
      <c r="U201" s="297" t="s">
        <v>456</v>
      </c>
      <c r="V201" s="297" t="s">
        <v>2</v>
      </c>
      <c r="W201" s="297" t="s">
        <v>2</v>
      </c>
      <c r="X201" s="297" t="s">
        <v>2</v>
      </c>
      <c r="Y201" s="297" t="s">
        <v>455</v>
      </c>
      <c r="Z201" s="297" t="s">
        <v>2</v>
      </c>
      <c r="AA201" s="297" t="s">
        <v>457</v>
      </c>
      <c r="AB201" s="297" t="s">
        <v>456</v>
      </c>
      <c r="AC201" s="297" t="s">
        <v>442</v>
      </c>
      <c r="AD201" s="297" t="s">
        <v>437</v>
      </c>
      <c r="AE201" s="297" t="s">
        <v>2</v>
      </c>
      <c r="AF201" s="297" t="s">
        <v>457</v>
      </c>
      <c r="AG201" s="297" t="s">
        <v>2</v>
      </c>
      <c r="AH201" s="297" t="s">
        <v>2</v>
      </c>
    </row>
    <row r="202" spans="1:34" ht="15.75" x14ac:dyDescent="0.25">
      <c r="A202" s="296">
        <f t="shared" si="8"/>
        <v>43300</v>
      </c>
      <c r="B202" s="340" t="str">
        <f t="shared" si="7"/>
        <v>Чт</v>
      </c>
      <c r="C202" s="592" t="s">
        <v>2</v>
      </c>
      <c r="D202" s="297" t="s">
        <v>2</v>
      </c>
      <c r="E202" s="297" t="s">
        <v>467</v>
      </c>
      <c r="F202" s="297" t="s">
        <v>440</v>
      </c>
      <c r="G202" s="297" t="s">
        <v>439</v>
      </c>
      <c r="H202" s="593" t="s">
        <v>438</v>
      </c>
      <c r="I202" s="592" t="s">
        <v>2</v>
      </c>
      <c r="J202" s="297" t="s">
        <v>2</v>
      </c>
      <c r="K202" s="297" t="s">
        <v>442</v>
      </c>
      <c r="L202" s="297" t="s">
        <v>437</v>
      </c>
      <c r="M202" s="297" t="s">
        <v>439</v>
      </c>
      <c r="N202" s="593" t="s">
        <v>5</v>
      </c>
      <c r="O202" s="592" t="s">
        <v>2</v>
      </c>
      <c r="P202" s="297" t="s">
        <v>2</v>
      </c>
      <c r="Q202" s="587" t="s">
        <v>467</v>
      </c>
      <c r="R202" s="297" t="s">
        <v>438</v>
      </c>
      <c r="S202" s="297" t="s">
        <v>438</v>
      </c>
      <c r="T202" s="297" t="s">
        <v>441</v>
      </c>
      <c r="U202" s="297" t="s">
        <v>2</v>
      </c>
      <c r="V202" s="297" t="s">
        <v>456</v>
      </c>
      <c r="W202" s="297" t="s">
        <v>2</v>
      </c>
      <c r="X202" s="297" t="s">
        <v>2</v>
      </c>
      <c r="Y202" s="297" t="s">
        <v>2</v>
      </c>
      <c r="Z202" s="297" t="s">
        <v>2</v>
      </c>
      <c r="AA202" s="297" t="s">
        <v>458</v>
      </c>
      <c r="AB202" s="297" t="s">
        <v>456</v>
      </c>
      <c r="AC202" s="297" t="s">
        <v>467</v>
      </c>
      <c r="AD202" s="297" t="s">
        <v>437</v>
      </c>
      <c r="AE202" s="297" t="s">
        <v>437</v>
      </c>
      <c r="AF202" s="297" t="s">
        <v>2</v>
      </c>
      <c r="AG202" s="297" t="s">
        <v>458</v>
      </c>
      <c r="AH202" s="297" t="s">
        <v>2</v>
      </c>
    </row>
    <row r="203" spans="1:34" ht="15.75" x14ac:dyDescent="0.25">
      <c r="A203" s="296">
        <f t="shared" si="8"/>
        <v>43301</v>
      </c>
      <c r="B203" s="340" t="str">
        <f t="shared" si="7"/>
        <v>Пт</v>
      </c>
      <c r="C203" s="592" t="s">
        <v>2</v>
      </c>
      <c r="D203" s="297" t="s">
        <v>466</v>
      </c>
      <c r="E203" s="297" t="s">
        <v>468</v>
      </c>
      <c r="F203" s="297" t="s">
        <v>441</v>
      </c>
      <c r="G203" s="297" t="s">
        <v>439</v>
      </c>
      <c r="H203" s="593" t="s">
        <v>2</v>
      </c>
      <c r="I203" s="592" t="s">
        <v>2</v>
      </c>
      <c r="J203" s="297" t="s">
        <v>437</v>
      </c>
      <c r="K203" s="297" t="s">
        <v>442</v>
      </c>
      <c r="L203" s="297" t="s">
        <v>440</v>
      </c>
      <c r="M203" s="297" t="s">
        <v>439</v>
      </c>
      <c r="N203" s="593" t="s">
        <v>2</v>
      </c>
      <c r="O203" s="592" t="s">
        <v>2</v>
      </c>
      <c r="P203" s="297" t="s">
        <v>441</v>
      </c>
      <c r="Q203" s="297" t="s">
        <v>2</v>
      </c>
      <c r="R203" s="297" t="s">
        <v>438</v>
      </c>
      <c r="S203" s="297" t="s">
        <v>2</v>
      </c>
      <c r="T203" s="297" t="s">
        <v>441</v>
      </c>
      <c r="U203" s="297" t="s">
        <v>2</v>
      </c>
      <c r="V203" s="297" t="s">
        <v>452</v>
      </c>
      <c r="W203" s="297" t="s">
        <v>453</v>
      </c>
      <c r="X203" s="297" t="s">
        <v>454</v>
      </c>
      <c r="Y203" s="297" t="s">
        <v>2</v>
      </c>
      <c r="Z203" s="297" t="s">
        <v>5</v>
      </c>
      <c r="AA203" s="297" t="s">
        <v>468</v>
      </c>
      <c r="AB203" s="297" t="s">
        <v>2</v>
      </c>
      <c r="AC203" s="297" t="s">
        <v>2</v>
      </c>
      <c r="AD203" s="297" t="s">
        <v>441</v>
      </c>
      <c r="AE203" s="297" t="s">
        <v>440</v>
      </c>
      <c r="AF203" s="297" t="s">
        <v>457</v>
      </c>
      <c r="AG203" s="297" t="s">
        <v>452</v>
      </c>
      <c r="AH203" s="297" t="s">
        <v>2</v>
      </c>
    </row>
    <row r="204" spans="1:34" ht="15.75" x14ac:dyDescent="0.25">
      <c r="A204" s="296">
        <f t="shared" si="8"/>
        <v>43302</v>
      </c>
      <c r="B204" s="340" t="str">
        <f t="shared" si="7"/>
        <v>Сб</v>
      </c>
      <c r="C204" s="592" t="s">
        <v>437</v>
      </c>
      <c r="D204" s="297" t="s">
        <v>466</v>
      </c>
      <c r="E204" s="297" t="s">
        <v>439</v>
      </c>
      <c r="F204" s="297" t="s">
        <v>5</v>
      </c>
      <c r="G204" s="297" t="s">
        <v>2</v>
      </c>
      <c r="H204" s="297" t="s">
        <v>442</v>
      </c>
      <c r="I204" s="592" t="s">
        <v>440</v>
      </c>
      <c r="J204" s="297" t="s">
        <v>466</v>
      </c>
      <c r="K204" s="297" t="s">
        <v>467</v>
      </c>
      <c r="L204" s="297" t="s">
        <v>438</v>
      </c>
      <c r="M204" s="297" t="s">
        <v>2</v>
      </c>
      <c r="N204" s="593" t="s">
        <v>2</v>
      </c>
      <c r="O204" s="592" t="s">
        <v>440</v>
      </c>
      <c r="P204" s="297" t="s">
        <v>442</v>
      </c>
      <c r="Q204" s="297" t="s">
        <v>5</v>
      </c>
      <c r="R204" s="297" t="s">
        <v>2</v>
      </c>
      <c r="S204" s="297" t="s">
        <v>2</v>
      </c>
      <c r="T204" s="297" t="s">
        <v>2</v>
      </c>
      <c r="U204" s="297" t="s">
        <v>456</v>
      </c>
      <c r="V204" s="297" t="s">
        <v>2</v>
      </c>
      <c r="W204" s="297" t="s">
        <v>453</v>
      </c>
      <c r="X204" s="297" t="s">
        <v>2</v>
      </c>
      <c r="Y204" s="297" t="s">
        <v>456</v>
      </c>
      <c r="Z204" s="297" t="s">
        <v>453</v>
      </c>
      <c r="AA204" s="297" t="s">
        <v>458</v>
      </c>
      <c r="AB204" s="297" t="s">
        <v>2</v>
      </c>
      <c r="AC204" s="297" t="s">
        <v>2</v>
      </c>
      <c r="AD204" s="297" t="s">
        <v>442</v>
      </c>
      <c r="AE204" s="297" t="s">
        <v>440</v>
      </c>
      <c r="AF204" s="297" t="s">
        <v>457</v>
      </c>
      <c r="AG204" s="297" t="s">
        <v>2</v>
      </c>
      <c r="AH204" s="297" t="s">
        <v>2</v>
      </c>
    </row>
    <row r="205" spans="1:34" ht="16.5" thickBot="1" x14ac:dyDescent="0.3">
      <c r="A205" s="298">
        <f t="shared" si="8"/>
        <v>43303</v>
      </c>
      <c r="B205" s="341" t="str">
        <f t="shared" si="7"/>
        <v>Вс</v>
      </c>
      <c r="C205" s="594" t="s">
        <v>437</v>
      </c>
      <c r="D205" s="299" t="s">
        <v>441</v>
      </c>
      <c r="E205" s="299" t="s">
        <v>439</v>
      </c>
      <c r="F205" s="299" t="s">
        <v>2</v>
      </c>
      <c r="G205" s="299" t="s">
        <v>2</v>
      </c>
      <c r="H205" s="623" t="s">
        <v>442</v>
      </c>
      <c r="I205" s="594" t="s">
        <v>440</v>
      </c>
      <c r="J205" s="299" t="s">
        <v>441</v>
      </c>
      <c r="K205" s="299" t="s">
        <v>467</v>
      </c>
      <c r="L205" s="299" t="s">
        <v>438</v>
      </c>
      <c r="M205" s="299" t="s">
        <v>2</v>
      </c>
      <c r="N205" s="595" t="s">
        <v>466</v>
      </c>
      <c r="O205" s="594" t="s">
        <v>440</v>
      </c>
      <c r="P205" s="299" t="s">
        <v>442</v>
      </c>
      <c r="Q205" s="299" t="s">
        <v>5</v>
      </c>
      <c r="R205" s="299" t="s">
        <v>2</v>
      </c>
      <c r="S205" s="299" t="s">
        <v>437</v>
      </c>
      <c r="T205" s="299" t="s">
        <v>2</v>
      </c>
      <c r="U205" s="299" t="s">
        <v>456</v>
      </c>
      <c r="V205" s="299" t="s">
        <v>2</v>
      </c>
      <c r="W205" s="299" t="s">
        <v>453</v>
      </c>
      <c r="X205" s="299" t="s">
        <v>5</v>
      </c>
      <c r="Y205" s="299" t="s">
        <v>456</v>
      </c>
      <c r="Z205" s="299" t="s">
        <v>452</v>
      </c>
      <c r="AA205" s="299" t="s">
        <v>2</v>
      </c>
      <c r="AB205" s="299" t="s">
        <v>2</v>
      </c>
      <c r="AC205" s="299" t="s">
        <v>440</v>
      </c>
      <c r="AD205" s="299" t="s">
        <v>2</v>
      </c>
      <c r="AE205" s="299" t="s">
        <v>442</v>
      </c>
      <c r="AF205" s="299" t="s">
        <v>2</v>
      </c>
      <c r="AG205" s="299" t="s">
        <v>2</v>
      </c>
      <c r="AH205" s="299" t="s">
        <v>2</v>
      </c>
    </row>
    <row r="206" spans="1:34" x14ac:dyDescent="0.3">
      <c r="A206" s="293">
        <f t="shared" si="8"/>
        <v>43304</v>
      </c>
      <c r="B206" s="338" t="str">
        <f t="shared" si="7"/>
        <v>Пн</v>
      </c>
      <c r="C206" s="600" t="s">
        <v>438</v>
      </c>
      <c r="D206" s="303" t="s">
        <v>468</v>
      </c>
      <c r="E206" s="303" t="s">
        <v>2</v>
      </c>
      <c r="F206" s="303" t="s">
        <v>2</v>
      </c>
      <c r="G206" s="294" t="s">
        <v>437</v>
      </c>
      <c r="H206" s="591" t="s">
        <v>5</v>
      </c>
      <c r="I206" s="590" t="s">
        <v>466</v>
      </c>
      <c r="J206" s="294" t="s">
        <v>439</v>
      </c>
      <c r="K206" s="294" t="s">
        <v>2</v>
      </c>
      <c r="L206" s="294" t="s">
        <v>2</v>
      </c>
      <c r="M206" s="294" t="s">
        <v>440</v>
      </c>
      <c r="N206" s="591" t="s">
        <v>441</v>
      </c>
      <c r="O206" s="590" t="s">
        <v>438</v>
      </c>
      <c r="P206" s="587" t="s">
        <v>442</v>
      </c>
      <c r="Q206" s="294" t="s">
        <v>5</v>
      </c>
      <c r="R206" s="294" t="s">
        <v>438</v>
      </c>
      <c r="S206" s="294" t="s">
        <v>437</v>
      </c>
      <c r="T206" s="294" t="s">
        <v>441</v>
      </c>
      <c r="U206" s="294" t="s">
        <v>2</v>
      </c>
      <c r="V206" s="294" t="s">
        <v>456</v>
      </c>
      <c r="W206" s="294" t="s">
        <v>2</v>
      </c>
      <c r="X206" s="294" t="s">
        <v>2</v>
      </c>
      <c r="Y206" s="294" t="s">
        <v>455</v>
      </c>
      <c r="Z206" s="294" t="s">
        <v>2</v>
      </c>
      <c r="AA206" s="294" t="s">
        <v>2</v>
      </c>
      <c r="AB206" s="294" t="s">
        <v>2</v>
      </c>
      <c r="AC206" s="294" t="s">
        <v>440</v>
      </c>
      <c r="AD206" s="294" t="s">
        <v>2</v>
      </c>
      <c r="AE206" s="294" t="s">
        <v>2</v>
      </c>
      <c r="AF206" s="294" t="s">
        <v>457</v>
      </c>
      <c r="AG206" s="294" t="s">
        <v>437</v>
      </c>
      <c r="AH206" s="294" t="s">
        <v>2</v>
      </c>
    </row>
    <row r="207" spans="1:34" x14ac:dyDescent="0.3">
      <c r="A207" s="296">
        <f t="shared" si="8"/>
        <v>43305</v>
      </c>
      <c r="B207" s="339" t="str">
        <f t="shared" si="7"/>
        <v>Вт</v>
      </c>
      <c r="C207" s="592" t="s">
        <v>466</v>
      </c>
      <c r="D207" s="297" t="s">
        <v>2</v>
      </c>
      <c r="E207" s="297" t="s">
        <v>2</v>
      </c>
      <c r="F207" s="297" t="s">
        <v>437</v>
      </c>
      <c r="G207" s="297" t="s">
        <v>440</v>
      </c>
      <c r="H207" s="593" t="s">
        <v>439</v>
      </c>
      <c r="I207" s="592" t="s">
        <v>439</v>
      </c>
      <c r="J207" s="297" t="s">
        <v>2</v>
      </c>
      <c r="K207" s="297" t="s">
        <v>2</v>
      </c>
      <c r="L207" s="297" t="s">
        <v>5</v>
      </c>
      <c r="M207" s="297" t="s">
        <v>438</v>
      </c>
      <c r="N207" s="593" t="s">
        <v>468</v>
      </c>
      <c r="O207" s="592" t="s">
        <v>441</v>
      </c>
      <c r="P207" s="297" t="s">
        <v>2</v>
      </c>
      <c r="Q207" s="297" t="s">
        <v>439</v>
      </c>
      <c r="R207" s="297" t="s">
        <v>438</v>
      </c>
      <c r="S207" s="297" t="s">
        <v>440</v>
      </c>
      <c r="T207" s="297" t="s">
        <v>441</v>
      </c>
      <c r="U207" s="297" t="s">
        <v>2</v>
      </c>
      <c r="V207" s="297" t="s">
        <v>452</v>
      </c>
      <c r="W207" s="297" t="s">
        <v>2</v>
      </c>
      <c r="X207" s="297" t="s">
        <v>2</v>
      </c>
      <c r="Y207" s="297" t="s">
        <v>455</v>
      </c>
      <c r="Z207" s="297" t="s">
        <v>2</v>
      </c>
      <c r="AA207" s="297" t="s">
        <v>2</v>
      </c>
      <c r="AB207" s="297" t="s">
        <v>2</v>
      </c>
      <c r="AC207" s="297" t="s">
        <v>440</v>
      </c>
      <c r="AD207" s="297" t="s">
        <v>2</v>
      </c>
      <c r="AE207" s="297" t="s">
        <v>2</v>
      </c>
      <c r="AF207" s="297" t="s">
        <v>2</v>
      </c>
      <c r="AG207" s="297" t="s">
        <v>437</v>
      </c>
      <c r="AH207" s="297" t="s">
        <v>2</v>
      </c>
    </row>
    <row r="208" spans="1:34" ht="15.75" x14ac:dyDescent="0.25">
      <c r="A208" s="296">
        <f t="shared" si="8"/>
        <v>43306</v>
      </c>
      <c r="B208" s="340" t="str">
        <f t="shared" si="7"/>
        <v>Ср</v>
      </c>
      <c r="C208" s="592" t="s">
        <v>2</v>
      </c>
      <c r="D208" s="297" t="s">
        <v>2</v>
      </c>
      <c r="E208" s="297" t="s">
        <v>440</v>
      </c>
      <c r="F208" s="297" t="s">
        <v>467</v>
      </c>
      <c r="G208" s="297" t="s">
        <v>438</v>
      </c>
      <c r="H208" s="593" t="s">
        <v>439</v>
      </c>
      <c r="I208" s="592" t="s">
        <v>2</v>
      </c>
      <c r="J208" s="297" t="s">
        <v>2</v>
      </c>
      <c r="K208" s="297" t="s">
        <v>437</v>
      </c>
      <c r="L208" s="297" t="s">
        <v>439</v>
      </c>
      <c r="M208" s="297" t="s">
        <v>5</v>
      </c>
      <c r="N208" s="593" t="s">
        <v>468</v>
      </c>
      <c r="O208" s="592" t="s">
        <v>2</v>
      </c>
      <c r="P208" s="297" t="s">
        <v>2</v>
      </c>
      <c r="Q208" s="297" t="s">
        <v>439</v>
      </c>
      <c r="R208" s="297" t="s">
        <v>438</v>
      </c>
      <c r="S208" s="297" t="s">
        <v>438</v>
      </c>
      <c r="T208" s="297" t="s">
        <v>441</v>
      </c>
      <c r="U208" s="297" t="s">
        <v>456</v>
      </c>
      <c r="V208" s="297" t="s">
        <v>2</v>
      </c>
      <c r="W208" s="297" t="s">
        <v>2</v>
      </c>
      <c r="X208" s="297" t="s">
        <v>2</v>
      </c>
      <c r="Y208" s="297" t="s">
        <v>455</v>
      </c>
      <c r="Z208" s="297" t="s">
        <v>2</v>
      </c>
      <c r="AA208" s="297" t="s">
        <v>457</v>
      </c>
      <c r="AB208" s="297" t="s">
        <v>456</v>
      </c>
      <c r="AC208" s="297" t="s">
        <v>442</v>
      </c>
      <c r="AD208" s="297" t="s">
        <v>437</v>
      </c>
      <c r="AE208" s="297" t="s">
        <v>2</v>
      </c>
      <c r="AF208" s="297" t="s">
        <v>457</v>
      </c>
      <c r="AG208" s="297" t="s">
        <v>2</v>
      </c>
      <c r="AH208" s="297" t="s">
        <v>2</v>
      </c>
    </row>
    <row r="209" spans="1:34" ht="15.75" x14ac:dyDescent="0.25">
      <c r="A209" s="296">
        <f t="shared" si="8"/>
        <v>43307</v>
      </c>
      <c r="B209" s="340" t="str">
        <f t="shared" si="7"/>
        <v>Чт</v>
      </c>
      <c r="C209" s="592" t="s">
        <v>2</v>
      </c>
      <c r="D209" s="297" t="s">
        <v>467</v>
      </c>
      <c r="E209" s="297" t="s">
        <v>440</v>
      </c>
      <c r="F209" s="297" t="s">
        <v>439</v>
      </c>
      <c r="G209" s="297" t="s">
        <v>438</v>
      </c>
      <c r="H209" s="593" t="s">
        <v>2</v>
      </c>
      <c r="I209" s="592" t="s">
        <v>2</v>
      </c>
      <c r="J209" s="297" t="s">
        <v>442</v>
      </c>
      <c r="K209" s="297" t="s">
        <v>437</v>
      </c>
      <c r="L209" s="297" t="s">
        <v>439</v>
      </c>
      <c r="M209" s="297" t="s">
        <v>5</v>
      </c>
      <c r="N209" s="593" t="s">
        <v>2</v>
      </c>
      <c r="O209" s="592" t="s">
        <v>2</v>
      </c>
      <c r="P209" s="297" t="s">
        <v>441</v>
      </c>
      <c r="Q209" s="297" t="s">
        <v>2</v>
      </c>
      <c r="R209" s="297" t="s">
        <v>438</v>
      </c>
      <c r="S209" s="297" t="s">
        <v>438</v>
      </c>
      <c r="T209" s="297" t="s">
        <v>441</v>
      </c>
      <c r="U209" s="297" t="s">
        <v>456</v>
      </c>
      <c r="V209" s="297" t="s">
        <v>2</v>
      </c>
      <c r="W209" s="297" t="s">
        <v>2</v>
      </c>
      <c r="X209" s="297" t="s">
        <v>2</v>
      </c>
      <c r="Y209" s="297" t="s">
        <v>2</v>
      </c>
      <c r="Z209" s="297" t="s">
        <v>2</v>
      </c>
      <c r="AA209" s="297" t="s">
        <v>458</v>
      </c>
      <c r="AB209" s="297" t="s">
        <v>456</v>
      </c>
      <c r="AC209" s="297" t="s">
        <v>467</v>
      </c>
      <c r="AD209" s="297" t="s">
        <v>437</v>
      </c>
      <c r="AE209" s="297" t="s">
        <v>437</v>
      </c>
      <c r="AF209" s="297" t="s">
        <v>2</v>
      </c>
      <c r="AG209" s="297" t="s">
        <v>458</v>
      </c>
      <c r="AH209" s="297" t="s">
        <v>2</v>
      </c>
    </row>
    <row r="210" spans="1:34" ht="15.75" x14ac:dyDescent="0.25">
      <c r="A210" s="296">
        <f t="shared" si="8"/>
        <v>43308</v>
      </c>
      <c r="B210" s="340" t="str">
        <f t="shared" si="7"/>
        <v>Пт</v>
      </c>
      <c r="C210" s="592" t="s">
        <v>466</v>
      </c>
      <c r="D210" s="297" t="s">
        <v>468</v>
      </c>
      <c r="E210" s="297" t="s">
        <v>441</v>
      </c>
      <c r="F210" s="297" t="s">
        <v>439</v>
      </c>
      <c r="G210" s="297" t="s">
        <v>2</v>
      </c>
      <c r="H210" s="593" t="s">
        <v>2</v>
      </c>
      <c r="I210" s="592" t="s">
        <v>437</v>
      </c>
      <c r="J210" s="297" t="s">
        <v>442</v>
      </c>
      <c r="K210" s="297" t="s">
        <v>440</v>
      </c>
      <c r="L210" s="297" t="s">
        <v>439</v>
      </c>
      <c r="M210" s="297" t="s">
        <v>2</v>
      </c>
      <c r="N210" s="593" t="s">
        <v>2</v>
      </c>
      <c r="O210" s="592" t="s">
        <v>441</v>
      </c>
      <c r="P210" s="588" t="s">
        <v>467</v>
      </c>
      <c r="Q210" s="297" t="s">
        <v>2</v>
      </c>
      <c r="R210" s="297" t="s">
        <v>438</v>
      </c>
      <c r="S210" s="297" t="s">
        <v>2</v>
      </c>
      <c r="T210" s="297" t="s">
        <v>441</v>
      </c>
      <c r="U210" s="297" t="s">
        <v>2</v>
      </c>
      <c r="V210" s="297" t="s">
        <v>456</v>
      </c>
      <c r="W210" s="297" t="s">
        <v>453</v>
      </c>
      <c r="X210" s="297" t="s">
        <v>454</v>
      </c>
      <c r="Y210" s="297" t="s">
        <v>2</v>
      </c>
      <c r="Z210" s="297" t="s">
        <v>5</v>
      </c>
      <c r="AA210" s="297" t="s">
        <v>468</v>
      </c>
      <c r="AB210" s="297" t="s">
        <v>2</v>
      </c>
      <c r="AC210" s="297" t="s">
        <v>2</v>
      </c>
      <c r="AD210" s="297" t="s">
        <v>441</v>
      </c>
      <c r="AE210" s="297" t="s">
        <v>440</v>
      </c>
      <c r="AF210" s="297" t="s">
        <v>457</v>
      </c>
      <c r="AG210" s="297" t="s">
        <v>452</v>
      </c>
      <c r="AH210" s="297" t="s">
        <v>2</v>
      </c>
    </row>
    <row r="211" spans="1:34" ht="15.75" x14ac:dyDescent="0.25">
      <c r="A211" s="296">
        <f t="shared" si="8"/>
        <v>43309</v>
      </c>
      <c r="B211" s="340" t="str">
        <f t="shared" si="7"/>
        <v>Сб</v>
      </c>
      <c r="C211" s="592" t="s">
        <v>466</v>
      </c>
      <c r="D211" s="297" t="s">
        <v>439</v>
      </c>
      <c r="E211" s="297" t="s">
        <v>5</v>
      </c>
      <c r="F211" s="297" t="s">
        <v>2</v>
      </c>
      <c r="G211" s="297" t="s">
        <v>442</v>
      </c>
      <c r="H211" s="593" t="s">
        <v>437</v>
      </c>
      <c r="I211" s="592" t="s">
        <v>466</v>
      </c>
      <c r="J211" s="297" t="s">
        <v>467</v>
      </c>
      <c r="K211" s="297" t="s">
        <v>438</v>
      </c>
      <c r="L211" s="297" t="s">
        <v>2</v>
      </c>
      <c r="M211" s="297" t="s">
        <v>2</v>
      </c>
      <c r="N211" s="593" t="s">
        <v>440</v>
      </c>
      <c r="O211" s="592" t="s">
        <v>442</v>
      </c>
      <c r="P211" s="297" t="s">
        <v>439</v>
      </c>
      <c r="Q211" s="587" t="s">
        <v>467</v>
      </c>
      <c r="R211" s="297" t="s">
        <v>2</v>
      </c>
      <c r="S211" s="297" t="s">
        <v>2</v>
      </c>
      <c r="T211" s="297" t="s">
        <v>2</v>
      </c>
      <c r="U211" s="297" t="s">
        <v>2</v>
      </c>
      <c r="V211" s="297" t="s">
        <v>452</v>
      </c>
      <c r="W211" s="297" t="s">
        <v>453</v>
      </c>
      <c r="X211" s="297" t="s">
        <v>2</v>
      </c>
      <c r="Y211" s="297" t="s">
        <v>456</v>
      </c>
      <c r="Z211" s="297" t="s">
        <v>453</v>
      </c>
      <c r="AA211" s="297" t="s">
        <v>458</v>
      </c>
      <c r="AB211" s="297" t="s">
        <v>2</v>
      </c>
      <c r="AC211" s="297" t="s">
        <v>2</v>
      </c>
      <c r="AD211" s="297" t="s">
        <v>442</v>
      </c>
      <c r="AE211" s="297" t="s">
        <v>440</v>
      </c>
      <c r="AF211" s="297" t="s">
        <v>457</v>
      </c>
      <c r="AG211" s="297" t="s">
        <v>2</v>
      </c>
      <c r="AH211" s="297" t="s">
        <v>2</v>
      </c>
    </row>
    <row r="212" spans="1:34" ht="16.5" thickBot="1" x14ac:dyDescent="0.3">
      <c r="A212" s="298">
        <f t="shared" si="8"/>
        <v>43310</v>
      </c>
      <c r="B212" s="341" t="str">
        <f t="shared" si="7"/>
        <v>Вс</v>
      </c>
      <c r="C212" s="594" t="s">
        <v>441</v>
      </c>
      <c r="D212" s="299" t="s">
        <v>439</v>
      </c>
      <c r="E212" s="299" t="s">
        <v>2</v>
      </c>
      <c r="F212" s="299" t="s">
        <v>2</v>
      </c>
      <c r="G212" s="299" t="s">
        <v>442</v>
      </c>
      <c r="H212" s="624" t="s">
        <v>437</v>
      </c>
      <c r="I212" s="594" t="s">
        <v>441</v>
      </c>
      <c r="J212" s="299" t="s">
        <v>467</v>
      </c>
      <c r="K212" s="299" t="s">
        <v>438</v>
      </c>
      <c r="L212" s="299" t="s">
        <v>2</v>
      </c>
      <c r="M212" s="299" t="s">
        <v>466</v>
      </c>
      <c r="N212" s="595" t="s">
        <v>440</v>
      </c>
      <c r="O212" s="594" t="s">
        <v>442</v>
      </c>
      <c r="P212" s="299" t="s">
        <v>439</v>
      </c>
      <c r="Q212" s="299" t="s">
        <v>5</v>
      </c>
      <c r="R212" s="299" t="s">
        <v>2</v>
      </c>
      <c r="S212" s="299" t="s">
        <v>437</v>
      </c>
      <c r="T212" s="299" t="s">
        <v>2</v>
      </c>
      <c r="U212" s="299" t="s">
        <v>456</v>
      </c>
      <c r="V212" s="299" t="s">
        <v>2</v>
      </c>
      <c r="W212" s="299" t="s">
        <v>453</v>
      </c>
      <c r="X212" s="299" t="s">
        <v>5</v>
      </c>
      <c r="Y212" s="299" t="s">
        <v>456</v>
      </c>
      <c r="Z212" s="299" t="s">
        <v>452</v>
      </c>
      <c r="AA212" s="299" t="s">
        <v>2</v>
      </c>
      <c r="AB212" s="299" t="s">
        <v>2</v>
      </c>
      <c r="AC212" s="299" t="s">
        <v>440</v>
      </c>
      <c r="AD212" s="299" t="s">
        <v>2</v>
      </c>
      <c r="AE212" s="299" t="s">
        <v>442</v>
      </c>
      <c r="AF212" s="299" t="s">
        <v>2</v>
      </c>
      <c r="AG212" s="299" t="s">
        <v>2</v>
      </c>
      <c r="AH212" s="299" t="s">
        <v>2</v>
      </c>
    </row>
    <row r="213" spans="1:34" x14ac:dyDescent="0.3">
      <c r="A213" s="300">
        <f t="shared" si="8"/>
        <v>43311</v>
      </c>
      <c r="B213" s="338" t="s">
        <v>70</v>
      </c>
      <c r="C213" s="590" t="s">
        <v>468</v>
      </c>
      <c r="D213" s="294" t="s">
        <v>2</v>
      </c>
      <c r="E213" s="294" t="s">
        <v>2</v>
      </c>
      <c r="F213" s="294" t="s">
        <v>437</v>
      </c>
      <c r="G213" s="294" t="s">
        <v>5</v>
      </c>
      <c r="H213" s="626" t="s">
        <v>438</v>
      </c>
      <c r="I213" s="590" t="s">
        <v>439</v>
      </c>
      <c r="J213" s="294" t="s">
        <v>2</v>
      </c>
      <c r="K213" s="294" t="s">
        <v>2</v>
      </c>
      <c r="L213" s="294" t="s">
        <v>440</v>
      </c>
      <c r="M213" s="294" t="s">
        <v>441</v>
      </c>
      <c r="N213" s="591" t="s">
        <v>466</v>
      </c>
      <c r="O213" s="590" t="s">
        <v>442</v>
      </c>
      <c r="P213" s="303" t="s">
        <v>2</v>
      </c>
      <c r="Q213" s="303" t="s">
        <v>5</v>
      </c>
      <c r="R213" s="294" t="s">
        <v>438</v>
      </c>
      <c r="S213" s="294" t="s">
        <v>437</v>
      </c>
      <c r="T213" s="294" t="s">
        <v>441</v>
      </c>
      <c r="U213" s="294" t="s">
        <v>456</v>
      </c>
      <c r="V213" s="294" t="s">
        <v>2</v>
      </c>
      <c r="W213" s="294" t="s">
        <v>2</v>
      </c>
      <c r="X213" s="294" t="s">
        <v>2</v>
      </c>
      <c r="Y213" s="294" t="s">
        <v>455</v>
      </c>
      <c r="Z213" s="294" t="s">
        <v>2</v>
      </c>
      <c r="AA213" s="294" t="s">
        <v>2</v>
      </c>
      <c r="AB213" s="294" t="s">
        <v>2</v>
      </c>
      <c r="AC213" s="294" t="s">
        <v>440</v>
      </c>
      <c r="AD213" s="294" t="s">
        <v>2</v>
      </c>
      <c r="AE213" s="294" t="s">
        <v>2</v>
      </c>
      <c r="AF213" s="294" t="s">
        <v>457</v>
      </c>
      <c r="AG213" s="294" t="s">
        <v>437</v>
      </c>
      <c r="AH213" s="294" t="s">
        <v>2</v>
      </c>
    </row>
    <row r="214" spans="1:34" x14ac:dyDescent="0.3">
      <c r="A214" s="301">
        <f t="shared" si="8"/>
        <v>43312</v>
      </c>
      <c r="B214" s="339" t="s">
        <v>71</v>
      </c>
      <c r="C214" s="592" t="s">
        <v>2</v>
      </c>
      <c r="D214" s="297" t="s">
        <v>2</v>
      </c>
      <c r="E214" s="297" t="s">
        <v>437</v>
      </c>
      <c r="F214" s="297" t="s">
        <v>440</v>
      </c>
      <c r="G214" s="297" t="s">
        <v>439</v>
      </c>
      <c r="H214" s="627" t="s">
        <v>466</v>
      </c>
      <c r="I214" s="592" t="s">
        <v>2</v>
      </c>
      <c r="J214" s="297" t="s">
        <v>2</v>
      </c>
      <c r="K214" s="297" t="s">
        <v>5</v>
      </c>
      <c r="L214" s="297" t="s">
        <v>438</v>
      </c>
      <c r="M214" s="297" t="s">
        <v>468</v>
      </c>
      <c r="N214" s="593" t="s">
        <v>439</v>
      </c>
      <c r="O214" s="592" t="s">
        <v>2</v>
      </c>
      <c r="P214" s="297" t="s">
        <v>2</v>
      </c>
      <c r="Q214" s="297" t="s">
        <v>439</v>
      </c>
      <c r="R214" s="297" t="s">
        <v>438</v>
      </c>
      <c r="S214" s="297" t="s">
        <v>440</v>
      </c>
      <c r="T214" s="297" t="s">
        <v>441</v>
      </c>
      <c r="U214" s="297" t="s">
        <v>2</v>
      </c>
      <c r="V214" s="297" t="s">
        <v>456</v>
      </c>
      <c r="W214" s="297" t="s">
        <v>2</v>
      </c>
      <c r="X214" s="297" t="s">
        <v>2</v>
      </c>
      <c r="Y214" s="297" t="s">
        <v>455</v>
      </c>
      <c r="Z214" s="297" t="s">
        <v>2</v>
      </c>
      <c r="AA214" s="297" t="s">
        <v>2</v>
      </c>
      <c r="AB214" s="297" t="s">
        <v>2</v>
      </c>
      <c r="AC214" s="297" t="s">
        <v>440</v>
      </c>
      <c r="AD214" s="297" t="s">
        <v>2</v>
      </c>
      <c r="AE214" s="297" t="s">
        <v>2</v>
      </c>
      <c r="AF214" s="297" t="s">
        <v>2</v>
      </c>
      <c r="AG214" s="297" t="s">
        <v>437</v>
      </c>
      <c r="AH214" s="297" t="s">
        <v>2</v>
      </c>
    </row>
    <row r="215" spans="1:34" ht="15.75" x14ac:dyDescent="0.25">
      <c r="A215" s="301">
        <f t="shared" si="8"/>
        <v>43313</v>
      </c>
      <c r="B215" s="340" t="str">
        <f t="shared" ref="B215:B254" si="9">TEXT(A215,"ддд")</f>
        <v>Ср</v>
      </c>
      <c r="C215" s="592" t="s">
        <v>2</v>
      </c>
      <c r="D215" s="297" t="s">
        <v>440</v>
      </c>
      <c r="E215" s="297" t="s">
        <v>467</v>
      </c>
      <c r="F215" s="297" t="s">
        <v>438</v>
      </c>
      <c r="G215" s="297" t="s">
        <v>439</v>
      </c>
      <c r="H215" s="627" t="s">
        <v>2</v>
      </c>
      <c r="I215" s="592" t="s">
        <v>2</v>
      </c>
      <c r="J215" s="297" t="s">
        <v>437</v>
      </c>
      <c r="K215" s="297" t="s">
        <v>439</v>
      </c>
      <c r="L215" s="297" t="s">
        <v>5</v>
      </c>
      <c r="M215" s="297" t="s">
        <v>468</v>
      </c>
      <c r="N215" s="593" t="s">
        <v>2</v>
      </c>
      <c r="O215" s="592" t="s">
        <v>2</v>
      </c>
      <c r="P215" s="297" t="s">
        <v>438</v>
      </c>
      <c r="Q215" s="297" t="s">
        <v>2</v>
      </c>
      <c r="R215" s="297" t="s">
        <v>438</v>
      </c>
      <c r="S215" s="297" t="s">
        <v>438</v>
      </c>
      <c r="T215" s="297" t="s">
        <v>441</v>
      </c>
      <c r="U215" s="297" t="s">
        <v>2</v>
      </c>
      <c r="V215" s="297" t="s">
        <v>452</v>
      </c>
      <c r="W215" s="297" t="s">
        <v>2</v>
      </c>
      <c r="X215" s="297" t="s">
        <v>2</v>
      </c>
      <c r="Y215" s="297" t="s">
        <v>455</v>
      </c>
      <c r="Z215" s="297" t="s">
        <v>2</v>
      </c>
      <c r="AA215" s="297" t="s">
        <v>457</v>
      </c>
      <c r="AB215" s="297" t="s">
        <v>456</v>
      </c>
      <c r="AC215" s="297" t="s">
        <v>442</v>
      </c>
      <c r="AD215" s="297" t="s">
        <v>437</v>
      </c>
      <c r="AE215" s="297" t="s">
        <v>2</v>
      </c>
      <c r="AF215" s="297" t="s">
        <v>457</v>
      </c>
      <c r="AG215" s="297" t="s">
        <v>2</v>
      </c>
      <c r="AH215" s="297" t="s">
        <v>2</v>
      </c>
    </row>
    <row r="216" spans="1:34" ht="15.75" x14ac:dyDescent="0.25">
      <c r="A216" s="301">
        <f t="shared" si="8"/>
        <v>43314</v>
      </c>
      <c r="B216" s="340" t="str">
        <f t="shared" si="9"/>
        <v>Чт</v>
      </c>
      <c r="C216" s="592" t="s">
        <v>467</v>
      </c>
      <c r="D216" s="297" t="s">
        <v>440</v>
      </c>
      <c r="E216" s="297" t="s">
        <v>439</v>
      </c>
      <c r="F216" s="297" t="s">
        <v>438</v>
      </c>
      <c r="G216" s="297" t="s">
        <v>2</v>
      </c>
      <c r="H216" s="627" t="s">
        <v>2</v>
      </c>
      <c r="I216" s="592" t="s">
        <v>442</v>
      </c>
      <c r="J216" s="297" t="s">
        <v>437</v>
      </c>
      <c r="K216" s="297" t="s">
        <v>439</v>
      </c>
      <c r="L216" s="297" t="s">
        <v>5</v>
      </c>
      <c r="M216" s="297" t="s">
        <v>2</v>
      </c>
      <c r="N216" s="593" t="s">
        <v>2</v>
      </c>
      <c r="O216" s="592" t="s">
        <v>441</v>
      </c>
      <c r="P216" s="297" t="s">
        <v>438</v>
      </c>
      <c r="Q216" s="297" t="s">
        <v>2</v>
      </c>
      <c r="R216" s="297" t="s">
        <v>438</v>
      </c>
      <c r="S216" s="297" t="s">
        <v>438</v>
      </c>
      <c r="T216" s="297" t="s">
        <v>441</v>
      </c>
      <c r="U216" s="297" t="s">
        <v>456</v>
      </c>
      <c r="V216" s="297" t="s">
        <v>2</v>
      </c>
      <c r="W216" s="297" t="s">
        <v>2</v>
      </c>
      <c r="X216" s="297" t="s">
        <v>2</v>
      </c>
      <c r="Y216" s="297" t="s">
        <v>2</v>
      </c>
      <c r="Z216" s="297" t="s">
        <v>2</v>
      </c>
      <c r="AA216" s="297" t="s">
        <v>458</v>
      </c>
      <c r="AB216" s="297" t="s">
        <v>456</v>
      </c>
      <c r="AC216" s="297" t="s">
        <v>467</v>
      </c>
      <c r="AD216" s="297" t="s">
        <v>437</v>
      </c>
      <c r="AE216" s="297" t="s">
        <v>437</v>
      </c>
      <c r="AF216" s="297" t="s">
        <v>2</v>
      </c>
      <c r="AG216" s="297" t="s">
        <v>458</v>
      </c>
      <c r="AH216" s="297" t="s">
        <v>2</v>
      </c>
    </row>
    <row r="217" spans="1:34" ht="15.75" x14ac:dyDescent="0.25">
      <c r="A217" s="301">
        <f t="shared" si="8"/>
        <v>43315</v>
      </c>
      <c r="B217" s="340" t="str">
        <f t="shared" si="9"/>
        <v>Пт</v>
      </c>
      <c r="C217" s="592" t="s">
        <v>468</v>
      </c>
      <c r="D217" s="297" t="s">
        <v>441</v>
      </c>
      <c r="E217" s="297" t="s">
        <v>439</v>
      </c>
      <c r="F217" s="297" t="s">
        <v>2</v>
      </c>
      <c r="G217" s="297" t="s">
        <v>2</v>
      </c>
      <c r="H217" s="627" t="s">
        <v>466</v>
      </c>
      <c r="I217" s="592" t="s">
        <v>442</v>
      </c>
      <c r="J217" s="297" t="s">
        <v>440</v>
      </c>
      <c r="K217" s="297" t="s">
        <v>439</v>
      </c>
      <c r="L217" s="297" t="s">
        <v>2</v>
      </c>
      <c r="M217" s="297" t="s">
        <v>2</v>
      </c>
      <c r="N217" s="593" t="s">
        <v>437</v>
      </c>
      <c r="O217" s="592" t="s">
        <v>467</v>
      </c>
      <c r="P217" s="297" t="s">
        <v>442</v>
      </c>
      <c r="Q217" s="587" t="s">
        <v>467</v>
      </c>
      <c r="R217" s="297" t="s">
        <v>438</v>
      </c>
      <c r="S217" s="297" t="s">
        <v>2</v>
      </c>
      <c r="T217" s="297" t="s">
        <v>441</v>
      </c>
      <c r="U217" s="297" t="s">
        <v>456</v>
      </c>
      <c r="V217" s="297" t="s">
        <v>2</v>
      </c>
      <c r="W217" s="297" t="s">
        <v>453</v>
      </c>
      <c r="X217" s="297" t="s">
        <v>454</v>
      </c>
      <c r="Y217" s="297" t="s">
        <v>2</v>
      </c>
      <c r="Z217" s="297" t="s">
        <v>5</v>
      </c>
      <c r="AA217" s="297" t="s">
        <v>468</v>
      </c>
      <c r="AB217" s="297" t="s">
        <v>2</v>
      </c>
      <c r="AC217" s="297" t="s">
        <v>2</v>
      </c>
      <c r="AD217" s="297" t="s">
        <v>441</v>
      </c>
      <c r="AE217" s="297" t="s">
        <v>440</v>
      </c>
      <c r="AF217" s="297" t="s">
        <v>457</v>
      </c>
      <c r="AG217" s="297" t="s">
        <v>452</v>
      </c>
      <c r="AH217" s="297" t="s">
        <v>2</v>
      </c>
    </row>
    <row r="218" spans="1:34" ht="15.75" x14ac:dyDescent="0.25">
      <c r="A218" s="301">
        <f t="shared" si="8"/>
        <v>43316</v>
      </c>
      <c r="B218" s="340" t="str">
        <f t="shared" si="9"/>
        <v>Сб</v>
      </c>
      <c r="C218" s="592" t="s">
        <v>439</v>
      </c>
      <c r="D218" s="297" t="s">
        <v>5</v>
      </c>
      <c r="E218" s="297" t="s">
        <v>2</v>
      </c>
      <c r="F218" s="297" t="s">
        <v>442</v>
      </c>
      <c r="G218" s="297" t="s">
        <v>437</v>
      </c>
      <c r="H218" s="627" t="s">
        <v>466</v>
      </c>
      <c r="I218" s="592" t="s">
        <v>467</v>
      </c>
      <c r="J218" s="297" t="s">
        <v>438</v>
      </c>
      <c r="K218" s="297" t="s">
        <v>2</v>
      </c>
      <c r="L218" s="297" t="s">
        <v>2</v>
      </c>
      <c r="M218" s="297" t="s">
        <v>440</v>
      </c>
      <c r="N218" s="593" t="s">
        <v>466</v>
      </c>
      <c r="O218" s="592" t="s">
        <v>439</v>
      </c>
      <c r="P218" s="297" t="s">
        <v>5</v>
      </c>
      <c r="Q218" s="297" t="s">
        <v>5</v>
      </c>
      <c r="R218" s="297" t="s">
        <v>2</v>
      </c>
      <c r="S218" s="297" t="s">
        <v>2</v>
      </c>
      <c r="T218" s="297" t="s">
        <v>2</v>
      </c>
      <c r="U218" s="297" t="s">
        <v>2</v>
      </c>
      <c r="V218" s="297" t="s">
        <v>456</v>
      </c>
      <c r="W218" s="297" t="s">
        <v>453</v>
      </c>
      <c r="X218" s="297" t="s">
        <v>2</v>
      </c>
      <c r="Y218" s="297" t="s">
        <v>456</v>
      </c>
      <c r="Z218" s="297" t="s">
        <v>453</v>
      </c>
      <c r="AA218" s="297" t="s">
        <v>458</v>
      </c>
      <c r="AB218" s="297" t="s">
        <v>2</v>
      </c>
      <c r="AC218" s="297" t="s">
        <v>2</v>
      </c>
      <c r="AD218" s="297" t="s">
        <v>442</v>
      </c>
      <c r="AE218" s="297" t="s">
        <v>440</v>
      </c>
      <c r="AF218" s="297" t="s">
        <v>457</v>
      </c>
      <c r="AG218" s="297" t="s">
        <v>2</v>
      </c>
      <c r="AH218" s="297" t="s">
        <v>2</v>
      </c>
    </row>
    <row r="219" spans="1:34" ht="16.5" thickBot="1" x14ac:dyDescent="0.3">
      <c r="A219" s="302">
        <f t="shared" si="8"/>
        <v>43317</v>
      </c>
      <c r="B219" s="341" t="str">
        <f t="shared" si="9"/>
        <v>Вс</v>
      </c>
      <c r="C219" s="594" t="s">
        <v>439</v>
      </c>
      <c r="D219" s="299" t="s">
        <v>2</v>
      </c>
      <c r="E219" s="299" t="s">
        <v>2</v>
      </c>
      <c r="F219" s="299" t="s">
        <v>442</v>
      </c>
      <c r="G219" s="299" t="s">
        <v>437</v>
      </c>
      <c r="H219" s="628" t="s">
        <v>441</v>
      </c>
      <c r="I219" s="594" t="s">
        <v>467</v>
      </c>
      <c r="J219" s="299" t="s">
        <v>438</v>
      </c>
      <c r="K219" s="299" t="s">
        <v>2</v>
      </c>
      <c r="L219" s="299" t="s">
        <v>466</v>
      </c>
      <c r="M219" s="299" t="s">
        <v>440</v>
      </c>
      <c r="N219" s="595" t="s">
        <v>441</v>
      </c>
      <c r="O219" s="594" t="s">
        <v>439</v>
      </c>
      <c r="P219" s="299" t="s">
        <v>2</v>
      </c>
      <c r="Q219" s="299" t="s">
        <v>5</v>
      </c>
      <c r="R219" s="299" t="s">
        <v>2</v>
      </c>
      <c r="S219" s="299" t="s">
        <v>437</v>
      </c>
      <c r="T219" s="299" t="s">
        <v>2</v>
      </c>
      <c r="U219" s="299" t="s">
        <v>2</v>
      </c>
      <c r="V219" s="299" t="s">
        <v>452</v>
      </c>
      <c r="W219" s="299" t="s">
        <v>453</v>
      </c>
      <c r="X219" s="299" t="s">
        <v>5</v>
      </c>
      <c r="Y219" s="299" t="s">
        <v>456</v>
      </c>
      <c r="Z219" s="299" t="s">
        <v>452</v>
      </c>
      <c r="AA219" s="299" t="s">
        <v>2</v>
      </c>
      <c r="AB219" s="299" t="s">
        <v>2</v>
      </c>
      <c r="AC219" s="299" t="s">
        <v>440</v>
      </c>
      <c r="AD219" s="299" t="s">
        <v>2</v>
      </c>
      <c r="AE219" s="299" t="s">
        <v>442</v>
      </c>
      <c r="AF219" s="299" t="s">
        <v>2</v>
      </c>
      <c r="AG219" s="299" t="s">
        <v>2</v>
      </c>
      <c r="AH219" s="299" t="s">
        <v>2</v>
      </c>
    </row>
    <row r="220" spans="1:34" x14ac:dyDescent="0.3">
      <c r="A220" s="300">
        <f t="shared" si="8"/>
        <v>43318</v>
      </c>
      <c r="B220" s="338" t="str">
        <f t="shared" si="9"/>
        <v>Пн</v>
      </c>
      <c r="C220" s="600" t="s">
        <v>2</v>
      </c>
      <c r="D220" s="303" t="s">
        <v>2</v>
      </c>
      <c r="E220" s="303" t="s">
        <v>437</v>
      </c>
      <c r="F220" s="303" t="s">
        <v>5</v>
      </c>
      <c r="G220" s="294" t="s">
        <v>438</v>
      </c>
      <c r="H220" s="591" t="s">
        <v>468</v>
      </c>
      <c r="I220" s="590" t="s">
        <v>2</v>
      </c>
      <c r="J220" s="294" t="s">
        <v>2</v>
      </c>
      <c r="K220" s="294" t="s">
        <v>440</v>
      </c>
      <c r="L220" s="294" t="s">
        <v>441</v>
      </c>
      <c r="M220" s="294" t="s">
        <v>466</v>
      </c>
      <c r="N220" s="591" t="s">
        <v>439</v>
      </c>
      <c r="O220" s="590" t="s">
        <v>2</v>
      </c>
      <c r="P220" s="294" t="s">
        <v>2</v>
      </c>
      <c r="Q220" s="294" t="s">
        <v>5</v>
      </c>
      <c r="R220" s="294" t="s">
        <v>438</v>
      </c>
      <c r="S220" s="294" t="s">
        <v>437</v>
      </c>
      <c r="T220" s="294" t="s">
        <v>441</v>
      </c>
      <c r="U220" s="294" t="s">
        <v>456</v>
      </c>
      <c r="V220" s="294" t="s">
        <v>2</v>
      </c>
      <c r="W220" s="294" t="s">
        <v>2</v>
      </c>
      <c r="X220" s="294" t="s">
        <v>2</v>
      </c>
      <c r="Y220" s="294" t="s">
        <v>455</v>
      </c>
      <c r="Z220" s="294" t="s">
        <v>2</v>
      </c>
      <c r="AA220" s="294" t="s">
        <v>2</v>
      </c>
      <c r="AB220" s="294" t="s">
        <v>2</v>
      </c>
      <c r="AC220" s="294" t="s">
        <v>440</v>
      </c>
      <c r="AD220" s="294" t="s">
        <v>2</v>
      </c>
      <c r="AE220" s="294" t="s">
        <v>2</v>
      </c>
      <c r="AF220" s="294" t="s">
        <v>457</v>
      </c>
      <c r="AG220" s="294" t="s">
        <v>437</v>
      </c>
      <c r="AH220" s="294" t="s">
        <v>2</v>
      </c>
    </row>
    <row r="221" spans="1:34" x14ac:dyDescent="0.3">
      <c r="A221" s="301">
        <f t="shared" si="8"/>
        <v>43319</v>
      </c>
      <c r="B221" s="339" t="str">
        <f t="shared" si="9"/>
        <v>Вт</v>
      </c>
      <c r="C221" s="592" t="s">
        <v>2</v>
      </c>
      <c r="D221" s="297" t="s">
        <v>437</v>
      </c>
      <c r="E221" s="297" t="s">
        <v>440</v>
      </c>
      <c r="F221" s="297" t="s">
        <v>439</v>
      </c>
      <c r="G221" s="297" t="s">
        <v>466</v>
      </c>
      <c r="H221" s="593" t="s">
        <v>2</v>
      </c>
      <c r="I221" s="592" t="s">
        <v>2</v>
      </c>
      <c r="J221" s="297" t="s">
        <v>5</v>
      </c>
      <c r="K221" s="297" t="s">
        <v>438</v>
      </c>
      <c r="L221" s="297" t="s">
        <v>468</v>
      </c>
      <c r="M221" s="297" t="s">
        <v>439</v>
      </c>
      <c r="N221" s="593" t="s">
        <v>2</v>
      </c>
      <c r="O221" s="592" t="s">
        <v>2</v>
      </c>
      <c r="P221" s="297" t="s">
        <v>438</v>
      </c>
      <c r="Q221" s="297" t="s">
        <v>2</v>
      </c>
      <c r="R221" s="297" t="s">
        <v>438</v>
      </c>
      <c r="S221" s="297" t="s">
        <v>440</v>
      </c>
      <c r="T221" s="297" t="s">
        <v>441</v>
      </c>
      <c r="U221" s="297" t="s">
        <v>456</v>
      </c>
      <c r="V221" s="297" t="s">
        <v>2</v>
      </c>
      <c r="W221" s="297" t="s">
        <v>2</v>
      </c>
      <c r="X221" s="297" t="s">
        <v>2</v>
      </c>
      <c r="Y221" s="297" t="s">
        <v>455</v>
      </c>
      <c r="Z221" s="297" t="s">
        <v>2</v>
      </c>
      <c r="AA221" s="297" t="s">
        <v>2</v>
      </c>
      <c r="AB221" s="297" t="s">
        <v>2</v>
      </c>
      <c r="AC221" s="297" t="s">
        <v>440</v>
      </c>
      <c r="AD221" s="297" t="s">
        <v>2</v>
      </c>
      <c r="AE221" s="297" t="s">
        <v>2</v>
      </c>
      <c r="AF221" s="297" t="s">
        <v>2</v>
      </c>
      <c r="AG221" s="297" t="s">
        <v>437</v>
      </c>
      <c r="AH221" s="297" t="s">
        <v>2</v>
      </c>
    </row>
    <row r="222" spans="1:34" ht="15.75" x14ac:dyDescent="0.25">
      <c r="A222" s="301">
        <f t="shared" si="8"/>
        <v>43320</v>
      </c>
      <c r="B222" s="340" t="str">
        <f t="shared" si="9"/>
        <v>Ср</v>
      </c>
      <c r="C222" s="592" t="s">
        <v>440</v>
      </c>
      <c r="D222" s="297" t="s">
        <v>467</v>
      </c>
      <c r="E222" s="297" t="s">
        <v>438</v>
      </c>
      <c r="F222" s="297" t="s">
        <v>439</v>
      </c>
      <c r="G222" s="297" t="s">
        <v>2</v>
      </c>
      <c r="H222" s="593" t="s">
        <v>2</v>
      </c>
      <c r="I222" s="592" t="s">
        <v>437</v>
      </c>
      <c r="J222" s="297" t="s">
        <v>439</v>
      </c>
      <c r="K222" s="297" t="s">
        <v>5</v>
      </c>
      <c r="L222" s="297" t="s">
        <v>468</v>
      </c>
      <c r="M222" s="297" t="s">
        <v>2</v>
      </c>
      <c r="N222" s="593" t="s">
        <v>2</v>
      </c>
      <c r="O222" s="592" t="s">
        <v>440</v>
      </c>
      <c r="P222" s="297" t="s">
        <v>442</v>
      </c>
      <c r="Q222" s="297" t="s">
        <v>2</v>
      </c>
      <c r="R222" s="297" t="s">
        <v>438</v>
      </c>
      <c r="S222" s="297" t="s">
        <v>438</v>
      </c>
      <c r="T222" s="297" t="s">
        <v>441</v>
      </c>
      <c r="U222" s="297" t="s">
        <v>2</v>
      </c>
      <c r="V222" s="297" t="s">
        <v>456</v>
      </c>
      <c r="W222" s="297" t="s">
        <v>2</v>
      </c>
      <c r="X222" s="297" t="s">
        <v>2</v>
      </c>
      <c r="Y222" s="297" t="s">
        <v>455</v>
      </c>
      <c r="Z222" s="297" t="s">
        <v>2</v>
      </c>
      <c r="AA222" s="297" t="s">
        <v>457</v>
      </c>
      <c r="AB222" s="297" t="s">
        <v>456</v>
      </c>
      <c r="AC222" s="297" t="s">
        <v>442</v>
      </c>
      <c r="AD222" s="297" t="s">
        <v>437</v>
      </c>
      <c r="AE222" s="297" t="s">
        <v>2</v>
      </c>
      <c r="AF222" s="297" t="s">
        <v>457</v>
      </c>
      <c r="AG222" s="297" t="s">
        <v>2</v>
      </c>
      <c r="AH222" s="297" t="s">
        <v>2</v>
      </c>
    </row>
    <row r="223" spans="1:34" ht="15.75" x14ac:dyDescent="0.25">
      <c r="A223" s="301">
        <f t="shared" si="8"/>
        <v>43321</v>
      </c>
      <c r="B223" s="340" t="str">
        <f t="shared" si="9"/>
        <v>Чт</v>
      </c>
      <c r="C223" s="592" t="s">
        <v>440</v>
      </c>
      <c r="D223" s="297" t="s">
        <v>439</v>
      </c>
      <c r="E223" s="297" t="s">
        <v>438</v>
      </c>
      <c r="F223" s="297" t="s">
        <v>2</v>
      </c>
      <c r="G223" s="297" t="s">
        <v>2</v>
      </c>
      <c r="H223" s="593" t="s">
        <v>467</v>
      </c>
      <c r="I223" s="592" t="s">
        <v>437</v>
      </c>
      <c r="J223" s="297" t="s">
        <v>439</v>
      </c>
      <c r="K223" s="297" t="s">
        <v>5</v>
      </c>
      <c r="L223" s="297" t="s">
        <v>2</v>
      </c>
      <c r="M223" s="297" t="s">
        <v>2</v>
      </c>
      <c r="N223" s="593" t="s">
        <v>442</v>
      </c>
      <c r="O223" s="592" t="s">
        <v>440</v>
      </c>
      <c r="P223" s="297" t="s">
        <v>439</v>
      </c>
      <c r="Q223" s="587" t="s">
        <v>467</v>
      </c>
      <c r="R223" s="297" t="s">
        <v>438</v>
      </c>
      <c r="S223" s="297" t="s">
        <v>438</v>
      </c>
      <c r="T223" s="297" t="s">
        <v>441</v>
      </c>
      <c r="U223" s="297" t="s">
        <v>2</v>
      </c>
      <c r="V223" s="297" t="s">
        <v>452</v>
      </c>
      <c r="W223" s="297" t="s">
        <v>2</v>
      </c>
      <c r="X223" s="297" t="s">
        <v>2</v>
      </c>
      <c r="Y223" s="297" t="s">
        <v>2</v>
      </c>
      <c r="Z223" s="297" t="s">
        <v>2</v>
      </c>
      <c r="AA223" s="297" t="s">
        <v>458</v>
      </c>
      <c r="AB223" s="297" t="s">
        <v>456</v>
      </c>
      <c r="AC223" s="297" t="s">
        <v>467</v>
      </c>
      <c r="AD223" s="297" t="s">
        <v>437</v>
      </c>
      <c r="AE223" s="297" t="s">
        <v>437</v>
      </c>
      <c r="AF223" s="297" t="s">
        <v>2</v>
      </c>
      <c r="AG223" s="297" t="s">
        <v>458</v>
      </c>
      <c r="AH223" s="297" t="s">
        <v>2</v>
      </c>
    </row>
    <row r="224" spans="1:34" ht="15.75" x14ac:dyDescent="0.25">
      <c r="A224" s="301">
        <f t="shared" si="8"/>
        <v>43322</v>
      </c>
      <c r="B224" s="340" t="str">
        <f t="shared" si="9"/>
        <v>Пт</v>
      </c>
      <c r="C224" s="592" t="s">
        <v>441</v>
      </c>
      <c r="D224" s="297" t="s">
        <v>439</v>
      </c>
      <c r="E224" s="297" t="s">
        <v>2</v>
      </c>
      <c r="F224" s="297" t="s">
        <v>2</v>
      </c>
      <c r="G224" s="297" t="s">
        <v>466</v>
      </c>
      <c r="H224" s="593" t="s">
        <v>468</v>
      </c>
      <c r="I224" s="592" t="s">
        <v>440</v>
      </c>
      <c r="J224" s="297" t="s">
        <v>439</v>
      </c>
      <c r="K224" s="297" t="s">
        <v>2</v>
      </c>
      <c r="L224" s="297" t="s">
        <v>2</v>
      </c>
      <c r="M224" s="297" t="s">
        <v>437</v>
      </c>
      <c r="N224" s="593" t="s">
        <v>442</v>
      </c>
      <c r="O224" s="592" t="s">
        <v>442</v>
      </c>
      <c r="P224" s="297" t="s">
        <v>439</v>
      </c>
      <c r="Q224" s="588" t="s">
        <v>467</v>
      </c>
      <c r="R224" s="297" t="s">
        <v>438</v>
      </c>
      <c r="S224" s="297" t="s">
        <v>2</v>
      </c>
      <c r="T224" s="297" t="s">
        <v>441</v>
      </c>
      <c r="U224" s="297" t="s">
        <v>456</v>
      </c>
      <c r="V224" s="297" t="s">
        <v>2</v>
      </c>
      <c r="W224" s="297" t="s">
        <v>453</v>
      </c>
      <c r="X224" s="297" t="s">
        <v>454</v>
      </c>
      <c r="Y224" s="297" t="s">
        <v>2</v>
      </c>
      <c r="Z224" s="297" t="s">
        <v>5</v>
      </c>
      <c r="AA224" s="297" t="s">
        <v>468</v>
      </c>
      <c r="AB224" s="297" t="s">
        <v>2</v>
      </c>
      <c r="AC224" s="297" t="s">
        <v>2</v>
      </c>
      <c r="AD224" s="297" t="s">
        <v>441</v>
      </c>
      <c r="AE224" s="297" t="s">
        <v>440</v>
      </c>
      <c r="AF224" s="297" t="s">
        <v>457</v>
      </c>
      <c r="AG224" s="297" t="s">
        <v>452</v>
      </c>
      <c r="AH224" s="297" t="s">
        <v>2</v>
      </c>
    </row>
    <row r="225" spans="1:34" ht="15.75" x14ac:dyDescent="0.25">
      <c r="A225" s="301">
        <f t="shared" si="8"/>
        <v>43323</v>
      </c>
      <c r="B225" s="340" t="str">
        <f t="shared" si="9"/>
        <v>Сб</v>
      </c>
      <c r="C225" s="592" t="s">
        <v>5</v>
      </c>
      <c r="D225" s="297" t="s">
        <v>2</v>
      </c>
      <c r="E225" s="297" t="s">
        <v>442</v>
      </c>
      <c r="F225" s="297" t="s">
        <v>437</v>
      </c>
      <c r="G225" s="297" t="s">
        <v>466</v>
      </c>
      <c r="H225" s="593" t="s">
        <v>439</v>
      </c>
      <c r="I225" s="592" t="s">
        <v>438</v>
      </c>
      <c r="J225" s="297" t="s">
        <v>2</v>
      </c>
      <c r="K225" s="297" t="s">
        <v>2</v>
      </c>
      <c r="L225" s="297" t="s">
        <v>440</v>
      </c>
      <c r="M225" s="297" t="s">
        <v>466</v>
      </c>
      <c r="N225" s="593" t="s">
        <v>467</v>
      </c>
      <c r="O225" s="592" t="s">
        <v>5</v>
      </c>
      <c r="P225" s="297" t="s">
        <v>2</v>
      </c>
      <c r="Q225" s="297" t="s">
        <v>439</v>
      </c>
      <c r="R225" s="297" t="s">
        <v>2</v>
      </c>
      <c r="S225" s="297" t="s">
        <v>2</v>
      </c>
      <c r="T225" s="297" t="s">
        <v>2</v>
      </c>
      <c r="U225" s="297" t="s">
        <v>456</v>
      </c>
      <c r="V225" s="297" t="s">
        <v>2</v>
      </c>
      <c r="W225" s="297" t="s">
        <v>453</v>
      </c>
      <c r="X225" s="297" t="s">
        <v>2</v>
      </c>
      <c r="Y225" s="297" t="s">
        <v>456</v>
      </c>
      <c r="Z225" s="297" t="s">
        <v>453</v>
      </c>
      <c r="AA225" s="297" t="s">
        <v>458</v>
      </c>
      <c r="AB225" s="297" t="s">
        <v>2</v>
      </c>
      <c r="AC225" s="297" t="s">
        <v>2</v>
      </c>
      <c r="AD225" s="297" t="s">
        <v>442</v>
      </c>
      <c r="AE225" s="297" t="s">
        <v>440</v>
      </c>
      <c r="AF225" s="297" t="s">
        <v>457</v>
      </c>
      <c r="AG225" s="297" t="s">
        <v>2</v>
      </c>
      <c r="AH225" s="297" t="s">
        <v>2</v>
      </c>
    </row>
    <row r="226" spans="1:34" ht="16.5" thickBot="1" x14ac:dyDescent="0.3">
      <c r="A226" s="302">
        <f t="shared" si="8"/>
        <v>43324</v>
      </c>
      <c r="B226" s="341" t="str">
        <f t="shared" si="9"/>
        <v>Вс</v>
      </c>
      <c r="C226" s="594" t="s">
        <v>2</v>
      </c>
      <c r="D226" s="299" t="s">
        <v>2</v>
      </c>
      <c r="E226" s="299" t="s">
        <v>442</v>
      </c>
      <c r="F226" s="299" t="s">
        <v>437</v>
      </c>
      <c r="G226" s="299" t="s">
        <v>441</v>
      </c>
      <c r="H226" s="623" t="s">
        <v>439</v>
      </c>
      <c r="I226" s="594" t="s">
        <v>438</v>
      </c>
      <c r="J226" s="299" t="s">
        <v>2</v>
      </c>
      <c r="K226" s="299" t="s">
        <v>466</v>
      </c>
      <c r="L226" s="299" t="s">
        <v>440</v>
      </c>
      <c r="M226" s="299" t="s">
        <v>441</v>
      </c>
      <c r="N226" s="595" t="s">
        <v>467</v>
      </c>
      <c r="O226" s="594" t="s">
        <v>2</v>
      </c>
      <c r="P226" s="299" t="s">
        <v>2</v>
      </c>
      <c r="Q226" s="299" t="s">
        <v>439</v>
      </c>
      <c r="R226" s="299" t="s">
        <v>2</v>
      </c>
      <c r="S226" s="299" t="s">
        <v>437</v>
      </c>
      <c r="T226" s="299" t="s">
        <v>2</v>
      </c>
      <c r="U226" s="299" t="s">
        <v>2</v>
      </c>
      <c r="V226" s="299" t="s">
        <v>456</v>
      </c>
      <c r="W226" s="299" t="s">
        <v>453</v>
      </c>
      <c r="X226" s="299" t="s">
        <v>5</v>
      </c>
      <c r="Y226" s="299" t="s">
        <v>456</v>
      </c>
      <c r="Z226" s="299" t="s">
        <v>452</v>
      </c>
      <c r="AA226" s="299" t="s">
        <v>2</v>
      </c>
      <c r="AB226" s="299" t="s">
        <v>2</v>
      </c>
      <c r="AC226" s="299" t="s">
        <v>440</v>
      </c>
      <c r="AD226" s="299" t="s">
        <v>2</v>
      </c>
      <c r="AE226" s="299" t="s">
        <v>442</v>
      </c>
      <c r="AF226" s="299" t="s">
        <v>2</v>
      </c>
      <c r="AG226" s="299" t="s">
        <v>2</v>
      </c>
      <c r="AH226" s="299" t="s">
        <v>2</v>
      </c>
    </row>
    <row r="227" spans="1:34" x14ac:dyDescent="0.3">
      <c r="A227" s="300">
        <f t="shared" si="8"/>
        <v>43325</v>
      </c>
      <c r="B227" s="338" t="str">
        <f t="shared" si="9"/>
        <v>Пн</v>
      </c>
      <c r="C227" s="600" t="s">
        <v>2</v>
      </c>
      <c r="D227" s="303" t="s">
        <v>437</v>
      </c>
      <c r="E227" s="303" t="s">
        <v>5</v>
      </c>
      <c r="F227" s="303" t="s">
        <v>438</v>
      </c>
      <c r="G227" s="294" t="s">
        <v>468</v>
      </c>
      <c r="H227" s="591" t="s">
        <v>2</v>
      </c>
      <c r="I227" s="590" t="s">
        <v>2</v>
      </c>
      <c r="J227" s="294" t="s">
        <v>440</v>
      </c>
      <c r="K227" s="294" t="s">
        <v>441</v>
      </c>
      <c r="L227" s="294" t="s">
        <v>466</v>
      </c>
      <c r="M227" s="294" t="s">
        <v>439</v>
      </c>
      <c r="N227" s="591" t="s">
        <v>2</v>
      </c>
      <c r="O227" s="590" t="s">
        <v>2</v>
      </c>
      <c r="P227" s="294" t="s">
        <v>438</v>
      </c>
      <c r="Q227" s="294" t="s">
        <v>2</v>
      </c>
      <c r="R227" s="294" t="s">
        <v>438</v>
      </c>
      <c r="S227" s="294" t="s">
        <v>437</v>
      </c>
      <c r="T227" s="294" t="s">
        <v>441</v>
      </c>
      <c r="U227" s="294" t="s">
        <v>2</v>
      </c>
      <c r="V227" s="294" t="s">
        <v>452</v>
      </c>
      <c r="W227" s="294" t="s">
        <v>2</v>
      </c>
      <c r="X227" s="294" t="s">
        <v>2</v>
      </c>
      <c r="Y227" s="294" t="s">
        <v>455</v>
      </c>
      <c r="Z227" s="294" t="s">
        <v>2</v>
      </c>
      <c r="AA227" s="294" t="s">
        <v>2</v>
      </c>
      <c r="AB227" s="294" t="s">
        <v>2</v>
      </c>
      <c r="AC227" s="294" t="s">
        <v>440</v>
      </c>
      <c r="AD227" s="294" t="s">
        <v>2</v>
      </c>
      <c r="AE227" s="294" t="s">
        <v>2</v>
      </c>
      <c r="AF227" s="294" t="s">
        <v>457</v>
      </c>
      <c r="AG227" s="294" t="s">
        <v>437</v>
      </c>
      <c r="AH227" s="294" t="s">
        <v>2</v>
      </c>
    </row>
    <row r="228" spans="1:34" x14ac:dyDescent="0.3">
      <c r="A228" s="301">
        <f t="shared" si="8"/>
        <v>43326</v>
      </c>
      <c r="B228" s="339" t="str">
        <f t="shared" si="9"/>
        <v>Вт</v>
      </c>
      <c r="C228" s="592" t="s">
        <v>437</v>
      </c>
      <c r="D228" s="297" t="s">
        <v>440</v>
      </c>
      <c r="E228" s="297" t="s">
        <v>439</v>
      </c>
      <c r="F228" s="297" t="s">
        <v>466</v>
      </c>
      <c r="G228" s="297" t="s">
        <v>2</v>
      </c>
      <c r="H228" s="593" t="s">
        <v>2</v>
      </c>
      <c r="I228" s="592" t="s">
        <v>5</v>
      </c>
      <c r="J228" s="297" t="s">
        <v>438</v>
      </c>
      <c r="K228" s="297" t="s">
        <v>468</v>
      </c>
      <c r="L228" s="297" t="s">
        <v>439</v>
      </c>
      <c r="M228" s="297" t="s">
        <v>2</v>
      </c>
      <c r="N228" s="593" t="s">
        <v>2</v>
      </c>
      <c r="O228" s="592" t="s">
        <v>438</v>
      </c>
      <c r="P228" s="297" t="s">
        <v>438</v>
      </c>
      <c r="Q228" s="297" t="s">
        <v>2</v>
      </c>
      <c r="R228" s="297" t="s">
        <v>438</v>
      </c>
      <c r="S228" s="297" t="s">
        <v>440</v>
      </c>
      <c r="T228" s="297" t="s">
        <v>441</v>
      </c>
      <c r="U228" s="297" t="s">
        <v>456</v>
      </c>
      <c r="V228" s="297" t="s">
        <v>2</v>
      </c>
      <c r="W228" s="297" t="s">
        <v>2</v>
      </c>
      <c r="X228" s="297" t="s">
        <v>2</v>
      </c>
      <c r="Y228" s="297" t="s">
        <v>455</v>
      </c>
      <c r="Z228" s="297" t="s">
        <v>2</v>
      </c>
      <c r="AA228" s="297" t="s">
        <v>2</v>
      </c>
      <c r="AB228" s="297" t="s">
        <v>2</v>
      </c>
      <c r="AC228" s="297" t="s">
        <v>440</v>
      </c>
      <c r="AD228" s="297" t="s">
        <v>2</v>
      </c>
      <c r="AE228" s="297" t="s">
        <v>2</v>
      </c>
      <c r="AF228" s="297" t="s">
        <v>2</v>
      </c>
      <c r="AG228" s="297" t="s">
        <v>437</v>
      </c>
      <c r="AH228" s="297" t="s">
        <v>2</v>
      </c>
    </row>
    <row r="229" spans="1:34" ht="15.75" x14ac:dyDescent="0.25">
      <c r="A229" s="301">
        <f t="shared" si="8"/>
        <v>43327</v>
      </c>
      <c r="B229" s="340" t="str">
        <f t="shared" si="9"/>
        <v>Ср</v>
      </c>
      <c r="C229" s="592" t="s">
        <v>467</v>
      </c>
      <c r="D229" s="297" t="s">
        <v>438</v>
      </c>
      <c r="E229" s="297" t="s">
        <v>439</v>
      </c>
      <c r="F229" s="297" t="s">
        <v>2</v>
      </c>
      <c r="G229" s="297" t="s">
        <v>2</v>
      </c>
      <c r="H229" s="593" t="s">
        <v>440</v>
      </c>
      <c r="I229" s="592" t="s">
        <v>439</v>
      </c>
      <c r="J229" s="297" t="s">
        <v>5</v>
      </c>
      <c r="K229" s="297" t="s">
        <v>468</v>
      </c>
      <c r="L229" s="297" t="s">
        <v>2</v>
      </c>
      <c r="M229" s="297" t="s">
        <v>2</v>
      </c>
      <c r="N229" s="593" t="s">
        <v>437</v>
      </c>
      <c r="O229" s="592" t="s">
        <v>442</v>
      </c>
      <c r="P229" s="297" t="s">
        <v>438</v>
      </c>
      <c r="Q229" s="587" t="s">
        <v>467</v>
      </c>
      <c r="R229" s="297" t="s">
        <v>438</v>
      </c>
      <c r="S229" s="297" t="s">
        <v>438</v>
      </c>
      <c r="T229" s="297" t="s">
        <v>441</v>
      </c>
      <c r="U229" s="297" t="s">
        <v>456</v>
      </c>
      <c r="V229" s="297" t="s">
        <v>2</v>
      </c>
      <c r="W229" s="297" t="s">
        <v>2</v>
      </c>
      <c r="X229" s="297" t="s">
        <v>2</v>
      </c>
      <c r="Y229" s="297" t="s">
        <v>455</v>
      </c>
      <c r="Z229" s="297" t="s">
        <v>2</v>
      </c>
      <c r="AA229" s="297" t="s">
        <v>457</v>
      </c>
      <c r="AB229" s="297" t="s">
        <v>456</v>
      </c>
      <c r="AC229" s="297" t="s">
        <v>442</v>
      </c>
      <c r="AD229" s="297" t="s">
        <v>437</v>
      </c>
      <c r="AE229" s="297" t="s">
        <v>2</v>
      </c>
      <c r="AF229" s="297" t="s">
        <v>457</v>
      </c>
      <c r="AG229" s="297" t="s">
        <v>2</v>
      </c>
      <c r="AH229" s="297" t="s">
        <v>2</v>
      </c>
    </row>
    <row r="230" spans="1:34" ht="15.75" x14ac:dyDescent="0.25">
      <c r="A230" s="301">
        <f t="shared" si="8"/>
        <v>43328</v>
      </c>
      <c r="B230" s="340" t="str">
        <f t="shared" si="9"/>
        <v>Чт</v>
      </c>
      <c r="C230" s="592" t="s">
        <v>439</v>
      </c>
      <c r="D230" s="297" t="s">
        <v>438</v>
      </c>
      <c r="E230" s="297" t="s">
        <v>2</v>
      </c>
      <c r="F230" s="297" t="s">
        <v>2</v>
      </c>
      <c r="G230" s="297" t="s">
        <v>467</v>
      </c>
      <c r="H230" s="593" t="s">
        <v>440</v>
      </c>
      <c r="I230" s="592" t="s">
        <v>439</v>
      </c>
      <c r="J230" s="297" t="s">
        <v>5</v>
      </c>
      <c r="K230" s="297" t="s">
        <v>2</v>
      </c>
      <c r="L230" s="297" t="s">
        <v>2</v>
      </c>
      <c r="M230" s="297" t="s">
        <v>442</v>
      </c>
      <c r="N230" s="593" t="s">
        <v>437</v>
      </c>
      <c r="O230" s="592" t="s">
        <v>439</v>
      </c>
      <c r="P230" s="297" t="s">
        <v>438</v>
      </c>
      <c r="Q230" s="297" t="s">
        <v>5</v>
      </c>
      <c r="R230" s="297" t="s">
        <v>438</v>
      </c>
      <c r="S230" s="297" t="s">
        <v>438</v>
      </c>
      <c r="T230" s="297" t="s">
        <v>441</v>
      </c>
      <c r="U230" s="297" t="s">
        <v>2</v>
      </c>
      <c r="V230" s="297" t="s">
        <v>456</v>
      </c>
      <c r="W230" s="297" t="s">
        <v>2</v>
      </c>
      <c r="X230" s="297" t="s">
        <v>2</v>
      </c>
      <c r="Y230" s="297" t="s">
        <v>2</v>
      </c>
      <c r="Z230" s="297" t="s">
        <v>2</v>
      </c>
      <c r="AA230" s="297" t="s">
        <v>458</v>
      </c>
      <c r="AB230" s="297" t="s">
        <v>456</v>
      </c>
      <c r="AC230" s="297" t="s">
        <v>467</v>
      </c>
      <c r="AD230" s="297" t="s">
        <v>437</v>
      </c>
      <c r="AE230" s="297" t="s">
        <v>437</v>
      </c>
      <c r="AF230" s="297" t="s">
        <v>2</v>
      </c>
      <c r="AG230" s="297" t="s">
        <v>458</v>
      </c>
      <c r="AH230" s="297" t="s">
        <v>2</v>
      </c>
    </row>
    <row r="231" spans="1:34" ht="15.75" x14ac:dyDescent="0.25">
      <c r="A231" s="301">
        <f t="shared" si="8"/>
        <v>43329</v>
      </c>
      <c r="B231" s="340" t="str">
        <f t="shared" si="9"/>
        <v>Пт</v>
      </c>
      <c r="C231" s="592" t="s">
        <v>439</v>
      </c>
      <c r="D231" s="297" t="s">
        <v>2</v>
      </c>
      <c r="E231" s="297" t="s">
        <v>2</v>
      </c>
      <c r="F231" s="297" t="s">
        <v>466</v>
      </c>
      <c r="G231" s="297" t="s">
        <v>468</v>
      </c>
      <c r="H231" s="593" t="s">
        <v>441</v>
      </c>
      <c r="I231" s="592" t="s">
        <v>439</v>
      </c>
      <c r="J231" s="297" t="s">
        <v>2</v>
      </c>
      <c r="K231" s="297" t="s">
        <v>2</v>
      </c>
      <c r="L231" s="297" t="s">
        <v>437</v>
      </c>
      <c r="M231" s="297" t="s">
        <v>442</v>
      </c>
      <c r="N231" s="593" t="s">
        <v>440</v>
      </c>
      <c r="O231" s="592" t="s">
        <v>439</v>
      </c>
      <c r="P231" s="297" t="s">
        <v>2</v>
      </c>
      <c r="Q231" s="297" t="s">
        <v>5</v>
      </c>
      <c r="R231" s="297" t="s">
        <v>438</v>
      </c>
      <c r="S231" s="297" t="s">
        <v>2</v>
      </c>
      <c r="T231" s="297" t="s">
        <v>441</v>
      </c>
      <c r="U231" s="297" t="s">
        <v>2</v>
      </c>
      <c r="V231" s="297" t="s">
        <v>452</v>
      </c>
      <c r="W231" s="297" t="s">
        <v>453</v>
      </c>
      <c r="X231" s="297" t="s">
        <v>454</v>
      </c>
      <c r="Y231" s="297" t="s">
        <v>2</v>
      </c>
      <c r="Z231" s="297" t="s">
        <v>5</v>
      </c>
      <c r="AA231" s="297" t="s">
        <v>468</v>
      </c>
      <c r="AB231" s="297" t="s">
        <v>2</v>
      </c>
      <c r="AC231" s="297" t="s">
        <v>2</v>
      </c>
      <c r="AD231" s="297" t="s">
        <v>441</v>
      </c>
      <c r="AE231" s="297" t="s">
        <v>440</v>
      </c>
      <c r="AF231" s="297" t="s">
        <v>457</v>
      </c>
      <c r="AG231" s="297" t="s">
        <v>452</v>
      </c>
      <c r="AH231" s="297" t="s">
        <v>2</v>
      </c>
    </row>
    <row r="232" spans="1:34" ht="15.75" x14ac:dyDescent="0.25">
      <c r="A232" s="301">
        <f t="shared" si="8"/>
        <v>43330</v>
      </c>
      <c r="B232" s="340" t="str">
        <f t="shared" si="9"/>
        <v>Сб</v>
      </c>
      <c r="C232" s="592" t="s">
        <v>2</v>
      </c>
      <c r="D232" s="297" t="s">
        <v>442</v>
      </c>
      <c r="E232" s="297" t="s">
        <v>437</v>
      </c>
      <c r="F232" s="297" t="s">
        <v>466</v>
      </c>
      <c r="G232" s="297" t="s">
        <v>439</v>
      </c>
      <c r="H232" s="593" t="s">
        <v>5</v>
      </c>
      <c r="I232" s="592" t="s">
        <v>2</v>
      </c>
      <c r="J232" s="297" t="s">
        <v>2</v>
      </c>
      <c r="K232" s="297" t="s">
        <v>440</v>
      </c>
      <c r="L232" s="297" t="s">
        <v>466</v>
      </c>
      <c r="M232" s="297" t="s">
        <v>467</v>
      </c>
      <c r="N232" s="593" t="s">
        <v>438</v>
      </c>
      <c r="O232" s="592" t="s">
        <v>2</v>
      </c>
      <c r="P232" s="587" t="s">
        <v>442</v>
      </c>
      <c r="Q232" s="297" t="s">
        <v>5</v>
      </c>
      <c r="R232" s="297" t="s">
        <v>2</v>
      </c>
      <c r="S232" s="297" t="s">
        <v>2</v>
      </c>
      <c r="T232" s="297" t="s">
        <v>2</v>
      </c>
      <c r="U232" s="297" t="s">
        <v>456</v>
      </c>
      <c r="V232" s="297" t="s">
        <v>2</v>
      </c>
      <c r="W232" s="297" t="s">
        <v>453</v>
      </c>
      <c r="X232" s="297" t="s">
        <v>2</v>
      </c>
      <c r="Y232" s="297" t="s">
        <v>456</v>
      </c>
      <c r="Z232" s="297" t="s">
        <v>453</v>
      </c>
      <c r="AA232" s="297" t="s">
        <v>458</v>
      </c>
      <c r="AB232" s="297" t="s">
        <v>2</v>
      </c>
      <c r="AC232" s="297" t="s">
        <v>2</v>
      </c>
      <c r="AD232" s="297" t="s">
        <v>442</v>
      </c>
      <c r="AE232" s="297" t="s">
        <v>440</v>
      </c>
      <c r="AF232" s="297" t="s">
        <v>457</v>
      </c>
      <c r="AG232" s="297" t="s">
        <v>2</v>
      </c>
      <c r="AH232" s="297" t="s">
        <v>2</v>
      </c>
    </row>
    <row r="233" spans="1:34" ht="16.5" thickBot="1" x14ac:dyDescent="0.3">
      <c r="A233" s="302">
        <f t="shared" si="8"/>
        <v>43331</v>
      </c>
      <c r="B233" s="341" t="str">
        <f t="shared" si="9"/>
        <v>Вс</v>
      </c>
      <c r="C233" s="594" t="s">
        <v>2</v>
      </c>
      <c r="D233" s="299" t="s">
        <v>442</v>
      </c>
      <c r="E233" s="299" t="s">
        <v>437</v>
      </c>
      <c r="F233" s="299" t="s">
        <v>441</v>
      </c>
      <c r="G233" s="299" t="s">
        <v>439</v>
      </c>
      <c r="H233" s="623" t="s">
        <v>2</v>
      </c>
      <c r="I233" s="594" t="s">
        <v>2</v>
      </c>
      <c r="J233" s="299" t="s">
        <v>466</v>
      </c>
      <c r="K233" s="299" t="s">
        <v>440</v>
      </c>
      <c r="L233" s="299" t="s">
        <v>441</v>
      </c>
      <c r="M233" s="299" t="s">
        <v>467</v>
      </c>
      <c r="N233" s="595" t="s">
        <v>438</v>
      </c>
      <c r="O233" s="594" t="s">
        <v>2</v>
      </c>
      <c r="P233" s="588" t="s">
        <v>467</v>
      </c>
      <c r="Q233" s="299" t="s">
        <v>2</v>
      </c>
      <c r="R233" s="299" t="s">
        <v>2</v>
      </c>
      <c r="S233" s="299" t="s">
        <v>437</v>
      </c>
      <c r="T233" s="299" t="s">
        <v>2</v>
      </c>
      <c r="U233" s="299" t="s">
        <v>456</v>
      </c>
      <c r="V233" s="299" t="s">
        <v>2</v>
      </c>
      <c r="W233" s="299" t="s">
        <v>453</v>
      </c>
      <c r="X233" s="299" t="s">
        <v>5</v>
      </c>
      <c r="Y233" s="299" t="s">
        <v>456</v>
      </c>
      <c r="Z233" s="299" t="s">
        <v>452</v>
      </c>
      <c r="AA233" s="299" t="s">
        <v>2</v>
      </c>
      <c r="AB233" s="299" t="s">
        <v>2</v>
      </c>
      <c r="AC233" s="299" t="s">
        <v>440</v>
      </c>
      <c r="AD233" s="299" t="s">
        <v>2</v>
      </c>
      <c r="AE233" s="299" t="s">
        <v>442</v>
      </c>
      <c r="AF233" s="299" t="s">
        <v>2</v>
      </c>
      <c r="AG233" s="299" t="s">
        <v>2</v>
      </c>
      <c r="AH233" s="299" t="s">
        <v>2</v>
      </c>
    </row>
    <row r="234" spans="1:34" x14ac:dyDescent="0.3">
      <c r="A234" s="300">
        <f t="shared" si="8"/>
        <v>43332</v>
      </c>
      <c r="B234" s="338" t="str">
        <f t="shared" si="9"/>
        <v>Пн</v>
      </c>
      <c r="C234" s="600" t="s">
        <v>437</v>
      </c>
      <c r="D234" s="303" t="s">
        <v>5</v>
      </c>
      <c r="E234" s="303" t="s">
        <v>438</v>
      </c>
      <c r="F234" s="303" t="s">
        <v>468</v>
      </c>
      <c r="G234" s="294" t="s">
        <v>2</v>
      </c>
      <c r="H234" s="591" t="s">
        <v>2</v>
      </c>
      <c r="I234" s="590" t="s">
        <v>440</v>
      </c>
      <c r="J234" s="294" t="s">
        <v>441</v>
      </c>
      <c r="K234" s="294" t="s">
        <v>466</v>
      </c>
      <c r="L234" s="294" t="s">
        <v>439</v>
      </c>
      <c r="M234" s="294" t="s">
        <v>2</v>
      </c>
      <c r="N234" s="591" t="s">
        <v>2</v>
      </c>
      <c r="O234" s="590" t="s">
        <v>440</v>
      </c>
      <c r="P234" s="294" t="s">
        <v>5</v>
      </c>
      <c r="Q234" s="294" t="s">
        <v>2</v>
      </c>
      <c r="R234" s="294" t="s">
        <v>438</v>
      </c>
      <c r="S234" s="294" t="s">
        <v>437</v>
      </c>
      <c r="T234" s="294" t="s">
        <v>441</v>
      </c>
      <c r="U234" s="294" t="s">
        <v>2</v>
      </c>
      <c r="V234" s="294" t="s">
        <v>456</v>
      </c>
      <c r="W234" s="294" t="s">
        <v>2</v>
      </c>
      <c r="X234" s="294" t="s">
        <v>2</v>
      </c>
      <c r="Y234" s="294" t="s">
        <v>455</v>
      </c>
      <c r="Z234" s="294" t="s">
        <v>2</v>
      </c>
      <c r="AA234" s="294" t="s">
        <v>2</v>
      </c>
      <c r="AB234" s="294" t="s">
        <v>2</v>
      </c>
      <c r="AC234" s="294" t="s">
        <v>440</v>
      </c>
      <c r="AD234" s="294" t="s">
        <v>2</v>
      </c>
      <c r="AE234" s="294" t="s">
        <v>2</v>
      </c>
      <c r="AF234" s="294" t="s">
        <v>457</v>
      </c>
      <c r="AG234" s="294" t="s">
        <v>437</v>
      </c>
      <c r="AH234" s="294" t="s">
        <v>2</v>
      </c>
    </row>
    <row r="235" spans="1:34" x14ac:dyDescent="0.3">
      <c r="A235" s="301">
        <f t="shared" si="8"/>
        <v>43333</v>
      </c>
      <c r="B235" s="339" t="str">
        <f t="shared" si="9"/>
        <v>Вт</v>
      </c>
      <c r="C235" s="592" t="s">
        <v>440</v>
      </c>
      <c r="D235" s="297" t="s">
        <v>439</v>
      </c>
      <c r="E235" s="297" t="s">
        <v>466</v>
      </c>
      <c r="F235" s="297" t="s">
        <v>2</v>
      </c>
      <c r="G235" s="297" t="s">
        <v>2</v>
      </c>
      <c r="H235" s="593" t="s">
        <v>437</v>
      </c>
      <c r="I235" s="592" t="s">
        <v>438</v>
      </c>
      <c r="J235" s="297" t="s">
        <v>468</v>
      </c>
      <c r="K235" s="297" t="s">
        <v>439</v>
      </c>
      <c r="L235" s="297" t="s">
        <v>2</v>
      </c>
      <c r="M235" s="297" t="s">
        <v>2</v>
      </c>
      <c r="N235" s="593" t="s">
        <v>5</v>
      </c>
      <c r="O235" s="592" t="s">
        <v>440</v>
      </c>
      <c r="P235" s="297" t="s">
        <v>439</v>
      </c>
      <c r="Q235" s="297" t="s">
        <v>5</v>
      </c>
      <c r="R235" s="297" t="s">
        <v>438</v>
      </c>
      <c r="S235" s="297" t="s">
        <v>440</v>
      </c>
      <c r="T235" s="297" t="s">
        <v>441</v>
      </c>
      <c r="U235" s="297" t="s">
        <v>2</v>
      </c>
      <c r="V235" s="297" t="s">
        <v>452</v>
      </c>
      <c r="W235" s="297" t="s">
        <v>2</v>
      </c>
      <c r="X235" s="297" t="s">
        <v>2</v>
      </c>
      <c r="Y235" s="297" t="s">
        <v>455</v>
      </c>
      <c r="Z235" s="297" t="s">
        <v>2</v>
      </c>
      <c r="AA235" s="297" t="s">
        <v>2</v>
      </c>
      <c r="AB235" s="297" t="s">
        <v>2</v>
      </c>
      <c r="AC235" s="297" t="s">
        <v>440</v>
      </c>
      <c r="AD235" s="297" t="s">
        <v>2</v>
      </c>
      <c r="AE235" s="297" t="s">
        <v>2</v>
      </c>
      <c r="AF235" s="297" t="s">
        <v>2</v>
      </c>
      <c r="AG235" s="297" t="s">
        <v>437</v>
      </c>
      <c r="AH235" s="297" t="s">
        <v>2</v>
      </c>
    </row>
    <row r="236" spans="1:34" ht="15.75" x14ac:dyDescent="0.25">
      <c r="A236" s="301">
        <f t="shared" si="8"/>
        <v>43334</v>
      </c>
      <c r="B236" s="340" t="str">
        <f t="shared" si="9"/>
        <v>Ср</v>
      </c>
      <c r="C236" s="592" t="s">
        <v>438</v>
      </c>
      <c r="D236" s="297" t="s">
        <v>439</v>
      </c>
      <c r="E236" s="297" t="s">
        <v>2</v>
      </c>
      <c r="F236" s="297" t="s">
        <v>2</v>
      </c>
      <c r="G236" s="297" t="s">
        <v>440</v>
      </c>
      <c r="H236" s="593" t="s">
        <v>467</v>
      </c>
      <c r="I236" s="592" t="s">
        <v>5</v>
      </c>
      <c r="J236" s="297" t="s">
        <v>468</v>
      </c>
      <c r="K236" s="297" t="s">
        <v>2</v>
      </c>
      <c r="L236" s="297" t="s">
        <v>2</v>
      </c>
      <c r="M236" s="297" t="s">
        <v>437</v>
      </c>
      <c r="N236" s="593" t="s">
        <v>439</v>
      </c>
      <c r="O236" s="592" t="s">
        <v>438</v>
      </c>
      <c r="P236" s="297" t="s">
        <v>439</v>
      </c>
      <c r="Q236" s="297" t="s">
        <v>5</v>
      </c>
      <c r="R236" s="297" t="s">
        <v>438</v>
      </c>
      <c r="S236" s="297" t="s">
        <v>438</v>
      </c>
      <c r="T236" s="297" t="s">
        <v>441</v>
      </c>
      <c r="U236" s="297" t="s">
        <v>456</v>
      </c>
      <c r="V236" s="297" t="s">
        <v>2</v>
      </c>
      <c r="W236" s="297" t="s">
        <v>2</v>
      </c>
      <c r="X236" s="297" t="s">
        <v>2</v>
      </c>
      <c r="Y236" s="297" t="s">
        <v>455</v>
      </c>
      <c r="Z236" s="297" t="s">
        <v>2</v>
      </c>
      <c r="AA236" s="297" t="s">
        <v>457</v>
      </c>
      <c r="AB236" s="297" t="s">
        <v>456</v>
      </c>
      <c r="AC236" s="297" t="s">
        <v>442</v>
      </c>
      <c r="AD236" s="297" t="s">
        <v>437</v>
      </c>
      <c r="AE236" s="297" t="s">
        <v>2</v>
      </c>
      <c r="AF236" s="297" t="s">
        <v>457</v>
      </c>
      <c r="AG236" s="297" t="s">
        <v>2</v>
      </c>
      <c r="AH236" s="297" t="s">
        <v>2</v>
      </c>
    </row>
    <row r="237" spans="1:34" ht="15.75" x14ac:dyDescent="0.25">
      <c r="A237" s="301">
        <f t="shared" si="8"/>
        <v>43335</v>
      </c>
      <c r="B237" s="340" t="str">
        <f t="shared" si="9"/>
        <v>Чт</v>
      </c>
      <c r="C237" s="592" t="s">
        <v>438</v>
      </c>
      <c r="D237" s="297" t="s">
        <v>2</v>
      </c>
      <c r="E237" s="297" t="s">
        <v>2</v>
      </c>
      <c r="F237" s="297" t="s">
        <v>467</v>
      </c>
      <c r="G237" s="297" t="s">
        <v>440</v>
      </c>
      <c r="H237" s="593" t="s">
        <v>439</v>
      </c>
      <c r="I237" s="592" t="s">
        <v>5</v>
      </c>
      <c r="J237" s="297" t="s">
        <v>2</v>
      </c>
      <c r="K237" s="297" t="s">
        <v>2</v>
      </c>
      <c r="L237" s="297" t="s">
        <v>442</v>
      </c>
      <c r="M237" s="297" t="s">
        <v>437</v>
      </c>
      <c r="N237" s="593" t="s">
        <v>439</v>
      </c>
      <c r="O237" s="592" t="s">
        <v>438</v>
      </c>
      <c r="P237" s="297" t="s">
        <v>2</v>
      </c>
      <c r="Q237" s="297" t="s">
        <v>439</v>
      </c>
      <c r="R237" s="297" t="s">
        <v>438</v>
      </c>
      <c r="S237" s="297" t="s">
        <v>438</v>
      </c>
      <c r="T237" s="297" t="s">
        <v>441</v>
      </c>
      <c r="U237" s="297" t="s">
        <v>456</v>
      </c>
      <c r="V237" s="297" t="s">
        <v>2</v>
      </c>
      <c r="W237" s="297" t="s">
        <v>2</v>
      </c>
      <c r="X237" s="297" t="s">
        <v>2</v>
      </c>
      <c r="Y237" s="297" t="s">
        <v>2</v>
      </c>
      <c r="Z237" s="297" t="s">
        <v>2</v>
      </c>
      <c r="AA237" s="297" t="s">
        <v>458</v>
      </c>
      <c r="AB237" s="297" t="s">
        <v>456</v>
      </c>
      <c r="AC237" s="297" t="s">
        <v>467</v>
      </c>
      <c r="AD237" s="297" t="s">
        <v>437</v>
      </c>
      <c r="AE237" s="297" t="s">
        <v>437</v>
      </c>
      <c r="AF237" s="297" t="s">
        <v>2</v>
      </c>
      <c r="AG237" s="297" t="s">
        <v>458</v>
      </c>
      <c r="AH237" s="297" t="s">
        <v>2</v>
      </c>
    </row>
    <row r="238" spans="1:34" ht="15.75" x14ac:dyDescent="0.25">
      <c r="A238" s="301">
        <f t="shared" si="8"/>
        <v>43336</v>
      </c>
      <c r="B238" s="340" t="str">
        <f t="shared" si="9"/>
        <v>Пт</v>
      </c>
      <c r="C238" s="592" t="s">
        <v>2</v>
      </c>
      <c r="D238" s="297" t="s">
        <v>2</v>
      </c>
      <c r="E238" s="297" t="s">
        <v>466</v>
      </c>
      <c r="F238" s="297" t="s">
        <v>468</v>
      </c>
      <c r="G238" s="297" t="s">
        <v>441</v>
      </c>
      <c r="H238" s="593" t="s">
        <v>439</v>
      </c>
      <c r="I238" s="592" t="s">
        <v>2</v>
      </c>
      <c r="J238" s="297" t="s">
        <v>2</v>
      </c>
      <c r="K238" s="297" t="s">
        <v>437</v>
      </c>
      <c r="L238" s="297" t="s">
        <v>442</v>
      </c>
      <c r="M238" s="297" t="s">
        <v>440</v>
      </c>
      <c r="N238" s="593" t="s">
        <v>439</v>
      </c>
      <c r="O238" s="592" t="s">
        <v>2</v>
      </c>
      <c r="P238" s="297" t="s">
        <v>2</v>
      </c>
      <c r="Q238" s="297" t="s">
        <v>439</v>
      </c>
      <c r="R238" s="297" t="s">
        <v>438</v>
      </c>
      <c r="S238" s="297" t="s">
        <v>2</v>
      </c>
      <c r="T238" s="297" t="s">
        <v>441</v>
      </c>
      <c r="U238" s="297" t="s">
        <v>2</v>
      </c>
      <c r="V238" s="297" t="s">
        <v>456</v>
      </c>
      <c r="W238" s="297" t="s">
        <v>453</v>
      </c>
      <c r="X238" s="297" t="s">
        <v>454</v>
      </c>
      <c r="Y238" s="297" t="s">
        <v>2</v>
      </c>
      <c r="Z238" s="297" t="s">
        <v>5</v>
      </c>
      <c r="AA238" s="297" t="s">
        <v>468</v>
      </c>
      <c r="AB238" s="297" t="s">
        <v>2</v>
      </c>
      <c r="AC238" s="297" t="s">
        <v>2</v>
      </c>
      <c r="AD238" s="297" t="s">
        <v>441</v>
      </c>
      <c r="AE238" s="297" t="s">
        <v>440</v>
      </c>
      <c r="AF238" s="297" t="s">
        <v>457</v>
      </c>
      <c r="AG238" s="297" t="s">
        <v>452</v>
      </c>
      <c r="AH238" s="297" t="s">
        <v>2</v>
      </c>
    </row>
    <row r="239" spans="1:34" ht="15.75" x14ac:dyDescent="0.25">
      <c r="A239" s="301">
        <f t="shared" si="8"/>
        <v>43337</v>
      </c>
      <c r="B239" s="340" t="str">
        <f t="shared" si="9"/>
        <v>Сб</v>
      </c>
      <c r="C239" s="297" t="s">
        <v>442</v>
      </c>
      <c r="D239" s="297" t="s">
        <v>437</v>
      </c>
      <c r="E239" s="297" t="s">
        <v>466</v>
      </c>
      <c r="F239" s="297" t="s">
        <v>439</v>
      </c>
      <c r="G239" s="297" t="s">
        <v>5</v>
      </c>
      <c r="H239" s="593" t="s">
        <v>2</v>
      </c>
      <c r="I239" s="592" t="s">
        <v>2</v>
      </c>
      <c r="J239" s="297" t="s">
        <v>440</v>
      </c>
      <c r="K239" s="297" t="s">
        <v>466</v>
      </c>
      <c r="L239" s="297" t="s">
        <v>467</v>
      </c>
      <c r="M239" s="297" t="s">
        <v>438</v>
      </c>
      <c r="N239" s="593" t="s">
        <v>2</v>
      </c>
      <c r="O239" s="592" t="s">
        <v>442</v>
      </c>
      <c r="P239" s="297" t="s">
        <v>438</v>
      </c>
      <c r="Q239" s="297" t="s">
        <v>2</v>
      </c>
      <c r="R239" s="297" t="s">
        <v>2</v>
      </c>
      <c r="S239" s="297" t="s">
        <v>2</v>
      </c>
      <c r="T239" s="297" t="s">
        <v>2</v>
      </c>
      <c r="U239" s="297" t="s">
        <v>2</v>
      </c>
      <c r="V239" s="297" t="s">
        <v>452</v>
      </c>
      <c r="W239" s="297" t="s">
        <v>453</v>
      </c>
      <c r="X239" s="297" t="s">
        <v>2</v>
      </c>
      <c r="Y239" s="297" t="s">
        <v>456</v>
      </c>
      <c r="Z239" s="297" t="s">
        <v>453</v>
      </c>
      <c r="AA239" s="297" t="s">
        <v>458</v>
      </c>
      <c r="AB239" s="297" t="s">
        <v>2</v>
      </c>
      <c r="AC239" s="297" t="s">
        <v>2</v>
      </c>
      <c r="AD239" s="297" t="s">
        <v>442</v>
      </c>
      <c r="AE239" s="297" t="s">
        <v>440</v>
      </c>
      <c r="AF239" s="297" t="s">
        <v>457</v>
      </c>
      <c r="AG239" s="297" t="s">
        <v>2</v>
      </c>
      <c r="AH239" s="297" t="s">
        <v>2</v>
      </c>
    </row>
    <row r="240" spans="1:34" ht="16.5" thickBot="1" x14ac:dyDescent="0.3">
      <c r="A240" s="302">
        <f t="shared" si="8"/>
        <v>43338</v>
      </c>
      <c r="B240" s="341" t="str">
        <f t="shared" si="9"/>
        <v>Вс</v>
      </c>
      <c r="C240" s="594" t="s">
        <v>442</v>
      </c>
      <c r="D240" s="299" t="s">
        <v>437</v>
      </c>
      <c r="E240" s="299" t="s">
        <v>441</v>
      </c>
      <c r="F240" s="299" t="s">
        <v>439</v>
      </c>
      <c r="G240" s="299" t="s">
        <v>2</v>
      </c>
      <c r="H240" s="623" t="s">
        <v>2</v>
      </c>
      <c r="I240" s="594" t="s">
        <v>466</v>
      </c>
      <c r="J240" s="299" t="s">
        <v>440</v>
      </c>
      <c r="K240" s="299" t="s">
        <v>441</v>
      </c>
      <c r="L240" s="299" t="s">
        <v>467</v>
      </c>
      <c r="M240" s="299" t="s">
        <v>438</v>
      </c>
      <c r="N240" s="595" t="s">
        <v>2</v>
      </c>
      <c r="O240" s="594" t="s">
        <v>467</v>
      </c>
      <c r="P240" s="299" t="s">
        <v>438</v>
      </c>
      <c r="Q240" s="299" t="s">
        <v>2</v>
      </c>
      <c r="R240" s="299" t="s">
        <v>2</v>
      </c>
      <c r="S240" s="299" t="s">
        <v>437</v>
      </c>
      <c r="T240" s="299" t="s">
        <v>2</v>
      </c>
      <c r="U240" s="299" t="s">
        <v>456</v>
      </c>
      <c r="V240" s="299" t="s">
        <v>2</v>
      </c>
      <c r="W240" s="299" t="s">
        <v>453</v>
      </c>
      <c r="X240" s="299" t="s">
        <v>5</v>
      </c>
      <c r="Y240" s="299" t="s">
        <v>456</v>
      </c>
      <c r="Z240" s="299" t="s">
        <v>452</v>
      </c>
      <c r="AA240" s="299" t="s">
        <v>2</v>
      </c>
      <c r="AB240" s="299" t="s">
        <v>2</v>
      </c>
      <c r="AC240" s="299" t="s">
        <v>440</v>
      </c>
      <c r="AD240" s="299" t="s">
        <v>2</v>
      </c>
      <c r="AE240" s="299" t="s">
        <v>442</v>
      </c>
      <c r="AF240" s="299" t="s">
        <v>2</v>
      </c>
      <c r="AG240" s="299" t="s">
        <v>2</v>
      </c>
      <c r="AH240" s="299" t="s">
        <v>2</v>
      </c>
    </row>
    <row r="241" spans="1:34" x14ac:dyDescent="0.3">
      <c r="A241" s="300">
        <f t="shared" si="8"/>
        <v>43339</v>
      </c>
      <c r="B241" s="338" t="str">
        <f t="shared" si="9"/>
        <v>Пн</v>
      </c>
      <c r="C241" s="600" t="s">
        <v>5</v>
      </c>
      <c r="D241" s="303" t="s">
        <v>438</v>
      </c>
      <c r="E241" s="303" t="s">
        <v>468</v>
      </c>
      <c r="F241" s="303" t="s">
        <v>2</v>
      </c>
      <c r="G241" s="294" t="s">
        <v>2</v>
      </c>
      <c r="H241" s="591" t="s">
        <v>437</v>
      </c>
      <c r="I241" s="590" t="s">
        <v>441</v>
      </c>
      <c r="J241" s="294" t="s">
        <v>466</v>
      </c>
      <c r="K241" s="294" t="s">
        <v>439</v>
      </c>
      <c r="L241" s="294" t="s">
        <v>2</v>
      </c>
      <c r="M241" s="294" t="s">
        <v>2</v>
      </c>
      <c r="N241" s="591" t="s">
        <v>440</v>
      </c>
      <c r="O241" s="590" t="s">
        <v>5</v>
      </c>
      <c r="P241" s="294" t="s">
        <v>438</v>
      </c>
      <c r="Q241" s="587" t="s">
        <v>467</v>
      </c>
      <c r="R241" s="294" t="s">
        <v>438</v>
      </c>
      <c r="S241" s="294" t="s">
        <v>437</v>
      </c>
      <c r="T241" s="294" t="s">
        <v>441</v>
      </c>
      <c r="U241" s="294" t="s">
        <v>456</v>
      </c>
      <c r="V241" s="294" t="s">
        <v>2</v>
      </c>
      <c r="W241" s="294" t="s">
        <v>2</v>
      </c>
      <c r="X241" s="294" t="s">
        <v>2</v>
      </c>
      <c r="Y241" s="294" t="s">
        <v>455</v>
      </c>
      <c r="Z241" s="294" t="s">
        <v>2</v>
      </c>
      <c r="AA241" s="294" t="s">
        <v>2</v>
      </c>
      <c r="AB241" s="294" t="s">
        <v>2</v>
      </c>
      <c r="AC241" s="294" t="s">
        <v>440</v>
      </c>
      <c r="AD241" s="294" t="s">
        <v>2</v>
      </c>
      <c r="AE241" s="294" t="s">
        <v>2</v>
      </c>
      <c r="AF241" s="294" t="s">
        <v>457</v>
      </c>
      <c r="AG241" s="294" t="s">
        <v>437</v>
      </c>
      <c r="AH241" s="294" t="s">
        <v>2</v>
      </c>
    </row>
    <row r="242" spans="1:34" x14ac:dyDescent="0.3">
      <c r="A242" s="301">
        <f t="shared" si="8"/>
        <v>43340</v>
      </c>
      <c r="B242" s="339" t="str">
        <f t="shared" si="9"/>
        <v>Вт</v>
      </c>
      <c r="C242" s="592" t="s">
        <v>439</v>
      </c>
      <c r="D242" s="297" t="s">
        <v>466</v>
      </c>
      <c r="E242" s="297" t="s">
        <v>2</v>
      </c>
      <c r="F242" s="297" t="s">
        <v>2</v>
      </c>
      <c r="G242" s="297" t="s">
        <v>437</v>
      </c>
      <c r="H242" s="593" t="s">
        <v>440</v>
      </c>
      <c r="I242" s="592" t="s">
        <v>468</v>
      </c>
      <c r="J242" s="297" t="s">
        <v>439</v>
      </c>
      <c r="K242" s="297" t="s">
        <v>2</v>
      </c>
      <c r="L242" s="297" t="s">
        <v>2</v>
      </c>
      <c r="M242" s="297" t="s">
        <v>5</v>
      </c>
      <c r="N242" s="593" t="s">
        <v>438</v>
      </c>
      <c r="O242" s="592" t="s">
        <v>439</v>
      </c>
      <c r="P242" s="297" t="s">
        <v>441</v>
      </c>
      <c r="Q242" s="587" t="s">
        <v>467</v>
      </c>
      <c r="R242" s="297" t="s">
        <v>438</v>
      </c>
      <c r="S242" s="297" t="s">
        <v>440</v>
      </c>
      <c r="T242" s="297" t="s">
        <v>441</v>
      </c>
      <c r="U242" s="297" t="s">
        <v>2</v>
      </c>
      <c r="V242" s="297" t="s">
        <v>456</v>
      </c>
      <c r="W242" s="297" t="s">
        <v>2</v>
      </c>
      <c r="X242" s="297" t="s">
        <v>2</v>
      </c>
      <c r="Y242" s="297" t="s">
        <v>455</v>
      </c>
      <c r="Z242" s="297" t="s">
        <v>2</v>
      </c>
      <c r="AA242" s="297" t="s">
        <v>2</v>
      </c>
      <c r="AB242" s="297" t="s">
        <v>2</v>
      </c>
      <c r="AC242" s="297" t="s">
        <v>440</v>
      </c>
      <c r="AD242" s="297" t="s">
        <v>2</v>
      </c>
      <c r="AE242" s="297" t="s">
        <v>2</v>
      </c>
      <c r="AF242" s="297" t="s">
        <v>2</v>
      </c>
      <c r="AG242" s="297" t="s">
        <v>437</v>
      </c>
      <c r="AH242" s="297" t="s">
        <v>2</v>
      </c>
    </row>
    <row r="243" spans="1:34" ht="15.75" x14ac:dyDescent="0.25">
      <c r="A243" s="301">
        <f t="shared" si="8"/>
        <v>43341</v>
      </c>
      <c r="B243" s="340" t="str">
        <f t="shared" si="9"/>
        <v>Ср</v>
      </c>
      <c r="C243" s="592" t="s">
        <v>439</v>
      </c>
      <c r="D243" s="297" t="s">
        <v>2</v>
      </c>
      <c r="E243" s="297" t="s">
        <v>2</v>
      </c>
      <c r="F243" s="297" t="s">
        <v>440</v>
      </c>
      <c r="G243" s="297" t="s">
        <v>467</v>
      </c>
      <c r="H243" s="593" t="s">
        <v>438</v>
      </c>
      <c r="I243" s="592" t="s">
        <v>468</v>
      </c>
      <c r="J243" s="297" t="s">
        <v>2</v>
      </c>
      <c r="K243" s="297" t="s">
        <v>2</v>
      </c>
      <c r="L243" s="297" t="s">
        <v>437</v>
      </c>
      <c r="M243" s="297" t="s">
        <v>439</v>
      </c>
      <c r="N243" s="593" t="s">
        <v>5</v>
      </c>
      <c r="O243" s="592" t="s">
        <v>439</v>
      </c>
      <c r="P243" s="297" t="s">
        <v>2</v>
      </c>
      <c r="Q243" s="587" t="s">
        <v>467</v>
      </c>
      <c r="R243" s="297" t="s">
        <v>438</v>
      </c>
      <c r="S243" s="297" t="s">
        <v>438</v>
      </c>
      <c r="T243" s="297" t="s">
        <v>441</v>
      </c>
      <c r="U243" s="297" t="s">
        <v>2</v>
      </c>
      <c r="V243" s="297" t="s">
        <v>452</v>
      </c>
      <c r="W243" s="297" t="s">
        <v>2</v>
      </c>
      <c r="X243" s="297" t="s">
        <v>2</v>
      </c>
      <c r="Y243" s="297" t="s">
        <v>455</v>
      </c>
      <c r="Z243" s="297" t="s">
        <v>2</v>
      </c>
      <c r="AA243" s="297" t="s">
        <v>457</v>
      </c>
      <c r="AB243" s="297" t="s">
        <v>456</v>
      </c>
      <c r="AC243" s="297" t="s">
        <v>442</v>
      </c>
      <c r="AD243" s="297" t="s">
        <v>437</v>
      </c>
      <c r="AE243" s="297" t="s">
        <v>2</v>
      </c>
      <c r="AF243" s="297" t="s">
        <v>457</v>
      </c>
      <c r="AG243" s="297" t="s">
        <v>2</v>
      </c>
      <c r="AH243" s="297" t="s">
        <v>2</v>
      </c>
    </row>
    <row r="244" spans="1:34" ht="15.75" x14ac:dyDescent="0.25">
      <c r="A244" s="301">
        <f t="shared" si="8"/>
        <v>43342</v>
      </c>
      <c r="B244" s="340" t="str">
        <f t="shared" si="9"/>
        <v>Чт</v>
      </c>
      <c r="C244" s="592" t="s">
        <v>2</v>
      </c>
      <c r="D244" s="297" t="s">
        <v>2</v>
      </c>
      <c r="E244" s="297" t="s">
        <v>467</v>
      </c>
      <c r="F244" s="297" t="s">
        <v>440</v>
      </c>
      <c r="G244" s="297" t="s">
        <v>439</v>
      </c>
      <c r="H244" s="593" t="s">
        <v>438</v>
      </c>
      <c r="I244" s="592" t="s">
        <v>2</v>
      </c>
      <c r="J244" s="297" t="s">
        <v>2</v>
      </c>
      <c r="K244" s="297" t="s">
        <v>442</v>
      </c>
      <c r="L244" s="297" t="s">
        <v>437</v>
      </c>
      <c r="M244" s="297" t="s">
        <v>439</v>
      </c>
      <c r="N244" s="593" t="s">
        <v>5</v>
      </c>
      <c r="O244" s="592" t="s">
        <v>2</v>
      </c>
      <c r="P244" s="297" t="s">
        <v>2</v>
      </c>
      <c r="Q244" s="587" t="s">
        <v>467</v>
      </c>
      <c r="R244" s="297" t="s">
        <v>438</v>
      </c>
      <c r="S244" s="297" t="s">
        <v>438</v>
      </c>
      <c r="T244" s="297" t="s">
        <v>441</v>
      </c>
      <c r="U244" s="297" t="s">
        <v>456</v>
      </c>
      <c r="V244" s="297" t="s">
        <v>2</v>
      </c>
      <c r="W244" s="297" t="s">
        <v>2</v>
      </c>
      <c r="X244" s="297" t="s">
        <v>2</v>
      </c>
      <c r="Y244" s="297" t="s">
        <v>2</v>
      </c>
      <c r="Z244" s="297" t="s">
        <v>2</v>
      </c>
      <c r="AA244" s="297" t="s">
        <v>458</v>
      </c>
      <c r="AB244" s="297" t="s">
        <v>456</v>
      </c>
      <c r="AC244" s="297" t="s">
        <v>467</v>
      </c>
      <c r="AD244" s="297" t="s">
        <v>437</v>
      </c>
      <c r="AE244" s="297" t="s">
        <v>437</v>
      </c>
      <c r="AF244" s="297" t="s">
        <v>2</v>
      </c>
      <c r="AG244" s="297" t="s">
        <v>458</v>
      </c>
      <c r="AH244" s="297" t="s">
        <v>2</v>
      </c>
    </row>
    <row r="245" spans="1:34" ht="15.75" x14ac:dyDescent="0.25">
      <c r="A245" s="301">
        <f t="shared" si="8"/>
        <v>43343</v>
      </c>
      <c r="B245" s="340" t="str">
        <f t="shared" si="9"/>
        <v>Пт</v>
      </c>
      <c r="C245" s="592" t="s">
        <v>2</v>
      </c>
      <c r="D245" s="297" t="s">
        <v>466</v>
      </c>
      <c r="E245" s="297" t="s">
        <v>468</v>
      </c>
      <c r="F245" s="297" t="s">
        <v>441</v>
      </c>
      <c r="G245" s="297" t="s">
        <v>439</v>
      </c>
      <c r="H245" s="593" t="s">
        <v>2</v>
      </c>
      <c r="I245" s="592" t="s">
        <v>2</v>
      </c>
      <c r="J245" s="297" t="s">
        <v>437</v>
      </c>
      <c r="K245" s="297" t="s">
        <v>442</v>
      </c>
      <c r="L245" s="297" t="s">
        <v>440</v>
      </c>
      <c r="M245" s="297" t="s">
        <v>439</v>
      </c>
      <c r="N245" s="593" t="s">
        <v>2</v>
      </c>
      <c r="O245" s="592" t="s">
        <v>2</v>
      </c>
      <c r="P245" s="297" t="s">
        <v>441</v>
      </c>
      <c r="Q245" s="297" t="s">
        <v>2</v>
      </c>
      <c r="R245" s="297" t="s">
        <v>438</v>
      </c>
      <c r="S245" s="297" t="s">
        <v>2</v>
      </c>
      <c r="T245" s="297" t="s">
        <v>441</v>
      </c>
      <c r="U245" s="297" t="s">
        <v>456</v>
      </c>
      <c r="V245" s="297" t="s">
        <v>2</v>
      </c>
      <c r="W245" s="297" t="s">
        <v>453</v>
      </c>
      <c r="X245" s="297" t="s">
        <v>454</v>
      </c>
      <c r="Y245" s="297" t="s">
        <v>2</v>
      </c>
      <c r="Z245" s="297" t="s">
        <v>5</v>
      </c>
      <c r="AA245" s="297" t="s">
        <v>468</v>
      </c>
      <c r="AB245" s="297" t="s">
        <v>2</v>
      </c>
      <c r="AC245" s="297" t="s">
        <v>2</v>
      </c>
      <c r="AD245" s="297" t="s">
        <v>441</v>
      </c>
      <c r="AE245" s="297" t="s">
        <v>440</v>
      </c>
      <c r="AF245" s="297" t="s">
        <v>457</v>
      </c>
      <c r="AG245" s="297" t="s">
        <v>452</v>
      </c>
      <c r="AH245" s="297" t="s">
        <v>2</v>
      </c>
    </row>
    <row r="246" spans="1:34" ht="15.75" x14ac:dyDescent="0.25">
      <c r="A246" s="301">
        <f t="shared" si="8"/>
        <v>43344</v>
      </c>
      <c r="B246" s="340" t="str">
        <f t="shared" si="9"/>
        <v>Сб</v>
      </c>
      <c r="C246" s="592" t="s">
        <v>437</v>
      </c>
      <c r="D246" s="297" t="s">
        <v>466</v>
      </c>
      <c r="E246" s="297" t="s">
        <v>439</v>
      </c>
      <c r="F246" s="297" t="s">
        <v>5</v>
      </c>
      <c r="G246" s="297" t="s">
        <v>2</v>
      </c>
      <c r="H246" s="297" t="s">
        <v>442</v>
      </c>
      <c r="I246" s="592" t="s">
        <v>440</v>
      </c>
      <c r="J246" s="297" t="s">
        <v>466</v>
      </c>
      <c r="K246" s="297" t="s">
        <v>467</v>
      </c>
      <c r="L246" s="297" t="s">
        <v>438</v>
      </c>
      <c r="M246" s="297" t="s">
        <v>2</v>
      </c>
      <c r="N246" s="593" t="s">
        <v>2</v>
      </c>
      <c r="O246" s="592" t="s">
        <v>440</v>
      </c>
      <c r="P246" s="297" t="s">
        <v>442</v>
      </c>
      <c r="Q246" s="297" t="s">
        <v>5</v>
      </c>
      <c r="R246" s="297" t="s">
        <v>2</v>
      </c>
      <c r="S246" s="297" t="s">
        <v>2</v>
      </c>
      <c r="T246" s="297" t="s">
        <v>2</v>
      </c>
      <c r="U246" s="297" t="s">
        <v>2</v>
      </c>
      <c r="V246" s="297" t="s">
        <v>456</v>
      </c>
      <c r="W246" s="297" t="s">
        <v>453</v>
      </c>
      <c r="X246" s="297" t="s">
        <v>2</v>
      </c>
      <c r="Y246" s="297" t="s">
        <v>456</v>
      </c>
      <c r="Z246" s="297" t="s">
        <v>453</v>
      </c>
      <c r="AA246" s="297" t="s">
        <v>458</v>
      </c>
      <c r="AB246" s="297" t="s">
        <v>2</v>
      </c>
      <c r="AC246" s="297" t="s">
        <v>2</v>
      </c>
      <c r="AD246" s="297" t="s">
        <v>442</v>
      </c>
      <c r="AE246" s="297" t="s">
        <v>440</v>
      </c>
      <c r="AF246" s="297" t="s">
        <v>457</v>
      </c>
      <c r="AG246" s="297" t="s">
        <v>2</v>
      </c>
      <c r="AH246" s="297" t="s">
        <v>2</v>
      </c>
    </row>
    <row r="247" spans="1:34" ht="16.5" thickBot="1" x14ac:dyDescent="0.3">
      <c r="A247" s="302">
        <f t="shared" si="8"/>
        <v>43345</v>
      </c>
      <c r="B247" s="341" t="str">
        <f t="shared" si="9"/>
        <v>Вс</v>
      </c>
      <c r="C247" s="594" t="s">
        <v>437</v>
      </c>
      <c r="D247" s="299" t="s">
        <v>441</v>
      </c>
      <c r="E247" s="299" t="s">
        <v>439</v>
      </c>
      <c r="F247" s="299" t="s">
        <v>2</v>
      </c>
      <c r="G247" s="299" t="s">
        <v>2</v>
      </c>
      <c r="H247" s="623" t="s">
        <v>442</v>
      </c>
      <c r="I247" s="594" t="s">
        <v>440</v>
      </c>
      <c r="J247" s="299" t="s">
        <v>441</v>
      </c>
      <c r="K247" s="299" t="s">
        <v>467</v>
      </c>
      <c r="L247" s="299" t="s">
        <v>438</v>
      </c>
      <c r="M247" s="299" t="s">
        <v>2</v>
      </c>
      <c r="N247" s="595" t="s">
        <v>466</v>
      </c>
      <c r="O247" s="594" t="s">
        <v>440</v>
      </c>
      <c r="P247" s="299" t="s">
        <v>442</v>
      </c>
      <c r="Q247" s="299" t="s">
        <v>5</v>
      </c>
      <c r="R247" s="299" t="s">
        <v>2</v>
      </c>
      <c r="S247" s="299" t="s">
        <v>437</v>
      </c>
      <c r="T247" s="299" t="s">
        <v>2</v>
      </c>
      <c r="U247" s="299" t="s">
        <v>2</v>
      </c>
      <c r="V247" s="299" t="s">
        <v>452</v>
      </c>
      <c r="W247" s="299" t="s">
        <v>453</v>
      </c>
      <c r="X247" s="299" t="s">
        <v>5</v>
      </c>
      <c r="Y247" s="299" t="s">
        <v>456</v>
      </c>
      <c r="Z247" s="299" t="s">
        <v>452</v>
      </c>
      <c r="AA247" s="299" t="s">
        <v>2</v>
      </c>
      <c r="AB247" s="299" t="s">
        <v>2</v>
      </c>
      <c r="AC247" s="299" t="s">
        <v>440</v>
      </c>
      <c r="AD247" s="299" t="s">
        <v>2</v>
      </c>
      <c r="AE247" s="299" t="s">
        <v>442</v>
      </c>
      <c r="AF247" s="299" t="s">
        <v>2</v>
      </c>
      <c r="AG247" s="299" t="s">
        <v>2</v>
      </c>
      <c r="AH247" s="299" t="s">
        <v>2</v>
      </c>
    </row>
    <row r="248" spans="1:34" x14ac:dyDescent="0.3">
      <c r="A248" s="300">
        <f t="shared" si="8"/>
        <v>43346</v>
      </c>
      <c r="B248" s="338" t="str">
        <f t="shared" si="9"/>
        <v>Пн</v>
      </c>
      <c r="C248" s="600" t="s">
        <v>438</v>
      </c>
      <c r="D248" s="303" t="s">
        <v>468</v>
      </c>
      <c r="E248" s="303" t="s">
        <v>2</v>
      </c>
      <c r="F248" s="303" t="s">
        <v>2</v>
      </c>
      <c r="G248" s="294" t="s">
        <v>437</v>
      </c>
      <c r="H248" s="591" t="s">
        <v>5</v>
      </c>
      <c r="I248" s="590" t="s">
        <v>466</v>
      </c>
      <c r="J248" s="294" t="s">
        <v>439</v>
      </c>
      <c r="K248" s="294" t="s">
        <v>2</v>
      </c>
      <c r="L248" s="294" t="s">
        <v>2</v>
      </c>
      <c r="M248" s="294" t="s">
        <v>440</v>
      </c>
      <c r="N248" s="591" t="s">
        <v>441</v>
      </c>
      <c r="O248" s="590" t="s">
        <v>438</v>
      </c>
      <c r="P248" s="587" t="s">
        <v>442</v>
      </c>
      <c r="Q248" s="294" t="s">
        <v>5</v>
      </c>
      <c r="R248" s="294" t="s">
        <v>438</v>
      </c>
      <c r="S248" s="294" t="s">
        <v>437</v>
      </c>
      <c r="T248" s="294" t="s">
        <v>441</v>
      </c>
      <c r="U248" s="294" t="s">
        <v>456</v>
      </c>
      <c r="V248" s="294" t="s">
        <v>2</v>
      </c>
      <c r="W248" s="294" t="s">
        <v>2</v>
      </c>
      <c r="X248" s="294" t="s">
        <v>2</v>
      </c>
      <c r="Y248" s="294" t="s">
        <v>455</v>
      </c>
      <c r="Z248" s="294" t="s">
        <v>2</v>
      </c>
      <c r="AA248" s="294" t="s">
        <v>2</v>
      </c>
      <c r="AB248" s="294" t="s">
        <v>2</v>
      </c>
      <c r="AC248" s="294" t="s">
        <v>440</v>
      </c>
      <c r="AD248" s="294" t="s">
        <v>2</v>
      </c>
      <c r="AE248" s="294" t="s">
        <v>2</v>
      </c>
      <c r="AF248" s="294" t="s">
        <v>457</v>
      </c>
      <c r="AG248" s="294" t="s">
        <v>437</v>
      </c>
      <c r="AH248" s="294" t="s">
        <v>2</v>
      </c>
    </row>
    <row r="249" spans="1:34" x14ac:dyDescent="0.3">
      <c r="A249" s="301">
        <f t="shared" si="8"/>
        <v>43347</v>
      </c>
      <c r="B249" s="339" t="str">
        <f t="shared" si="9"/>
        <v>Вт</v>
      </c>
      <c r="C249" s="592" t="s">
        <v>466</v>
      </c>
      <c r="D249" s="297" t="s">
        <v>2</v>
      </c>
      <c r="E249" s="297" t="s">
        <v>2</v>
      </c>
      <c r="F249" s="297" t="s">
        <v>437</v>
      </c>
      <c r="G249" s="297" t="s">
        <v>440</v>
      </c>
      <c r="H249" s="593" t="s">
        <v>439</v>
      </c>
      <c r="I249" s="592" t="s">
        <v>439</v>
      </c>
      <c r="J249" s="297" t="s">
        <v>2</v>
      </c>
      <c r="K249" s="297" t="s">
        <v>2</v>
      </c>
      <c r="L249" s="297" t="s">
        <v>5</v>
      </c>
      <c r="M249" s="297" t="s">
        <v>438</v>
      </c>
      <c r="N249" s="593" t="s">
        <v>468</v>
      </c>
      <c r="O249" s="592" t="s">
        <v>441</v>
      </c>
      <c r="P249" s="297" t="s">
        <v>2</v>
      </c>
      <c r="Q249" s="297" t="s">
        <v>439</v>
      </c>
      <c r="R249" s="297" t="s">
        <v>438</v>
      </c>
      <c r="S249" s="297" t="s">
        <v>440</v>
      </c>
      <c r="T249" s="297" t="s">
        <v>441</v>
      </c>
      <c r="U249" s="297" t="s">
        <v>456</v>
      </c>
      <c r="V249" s="297" t="s">
        <v>2</v>
      </c>
      <c r="W249" s="297" t="s">
        <v>2</v>
      </c>
      <c r="X249" s="297" t="s">
        <v>2</v>
      </c>
      <c r="Y249" s="297" t="s">
        <v>455</v>
      </c>
      <c r="Z249" s="297" t="s">
        <v>2</v>
      </c>
      <c r="AA249" s="297" t="s">
        <v>2</v>
      </c>
      <c r="AB249" s="297" t="s">
        <v>2</v>
      </c>
      <c r="AC249" s="297" t="s">
        <v>440</v>
      </c>
      <c r="AD249" s="297" t="s">
        <v>2</v>
      </c>
      <c r="AE249" s="297" t="s">
        <v>2</v>
      </c>
      <c r="AF249" s="297" t="s">
        <v>2</v>
      </c>
      <c r="AG249" s="297" t="s">
        <v>437</v>
      </c>
      <c r="AH249" s="297" t="s">
        <v>2</v>
      </c>
    </row>
    <row r="250" spans="1:34" ht="15.75" x14ac:dyDescent="0.25">
      <c r="A250" s="301">
        <f t="shared" si="8"/>
        <v>43348</v>
      </c>
      <c r="B250" s="340" t="str">
        <f t="shared" si="9"/>
        <v>Ср</v>
      </c>
      <c r="C250" s="592" t="s">
        <v>2</v>
      </c>
      <c r="D250" s="297" t="s">
        <v>2</v>
      </c>
      <c r="E250" s="297" t="s">
        <v>440</v>
      </c>
      <c r="F250" s="297" t="s">
        <v>467</v>
      </c>
      <c r="G250" s="297" t="s">
        <v>438</v>
      </c>
      <c r="H250" s="593" t="s">
        <v>439</v>
      </c>
      <c r="I250" s="592" t="s">
        <v>2</v>
      </c>
      <c r="J250" s="297" t="s">
        <v>2</v>
      </c>
      <c r="K250" s="297" t="s">
        <v>437</v>
      </c>
      <c r="L250" s="297" t="s">
        <v>439</v>
      </c>
      <c r="M250" s="297" t="s">
        <v>5</v>
      </c>
      <c r="N250" s="593" t="s">
        <v>468</v>
      </c>
      <c r="O250" s="592" t="s">
        <v>2</v>
      </c>
      <c r="P250" s="297" t="s">
        <v>2</v>
      </c>
      <c r="Q250" s="297" t="s">
        <v>439</v>
      </c>
      <c r="R250" s="297" t="s">
        <v>438</v>
      </c>
      <c r="S250" s="297" t="s">
        <v>438</v>
      </c>
      <c r="T250" s="297" t="s">
        <v>441</v>
      </c>
      <c r="U250" s="297" t="s">
        <v>2</v>
      </c>
      <c r="V250" s="297" t="s">
        <v>456</v>
      </c>
      <c r="W250" s="297" t="s">
        <v>2</v>
      </c>
      <c r="X250" s="297" t="s">
        <v>2</v>
      </c>
      <c r="Y250" s="297" t="s">
        <v>455</v>
      </c>
      <c r="Z250" s="297" t="s">
        <v>2</v>
      </c>
      <c r="AA250" s="297" t="s">
        <v>457</v>
      </c>
      <c r="AB250" s="297" t="s">
        <v>456</v>
      </c>
      <c r="AC250" s="297" t="s">
        <v>442</v>
      </c>
      <c r="AD250" s="297" t="s">
        <v>437</v>
      </c>
      <c r="AE250" s="297" t="s">
        <v>2</v>
      </c>
      <c r="AF250" s="297" t="s">
        <v>457</v>
      </c>
      <c r="AG250" s="297" t="s">
        <v>2</v>
      </c>
      <c r="AH250" s="297" t="s">
        <v>2</v>
      </c>
    </row>
    <row r="251" spans="1:34" ht="15.75" x14ac:dyDescent="0.25">
      <c r="A251" s="301">
        <f t="shared" si="8"/>
        <v>43349</v>
      </c>
      <c r="B251" s="340" t="str">
        <f t="shared" si="9"/>
        <v>Чт</v>
      </c>
      <c r="C251" s="592" t="s">
        <v>2</v>
      </c>
      <c r="D251" s="297" t="s">
        <v>467</v>
      </c>
      <c r="E251" s="297" t="s">
        <v>440</v>
      </c>
      <c r="F251" s="297" t="s">
        <v>439</v>
      </c>
      <c r="G251" s="297" t="s">
        <v>438</v>
      </c>
      <c r="H251" s="593" t="s">
        <v>2</v>
      </c>
      <c r="I251" s="592" t="s">
        <v>2</v>
      </c>
      <c r="J251" s="297" t="s">
        <v>442</v>
      </c>
      <c r="K251" s="297" t="s">
        <v>437</v>
      </c>
      <c r="L251" s="297" t="s">
        <v>439</v>
      </c>
      <c r="M251" s="297" t="s">
        <v>5</v>
      </c>
      <c r="N251" s="593" t="s">
        <v>2</v>
      </c>
      <c r="O251" s="592" t="s">
        <v>2</v>
      </c>
      <c r="P251" s="297" t="s">
        <v>441</v>
      </c>
      <c r="Q251" s="297" t="s">
        <v>2</v>
      </c>
      <c r="R251" s="297" t="s">
        <v>438</v>
      </c>
      <c r="S251" s="297" t="s">
        <v>438</v>
      </c>
      <c r="T251" s="297" t="s">
        <v>441</v>
      </c>
      <c r="U251" s="297" t="s">
        <v>2</v>
      </c>
      <c r="V251" s="297" t="s">
        <v>452</v>
      </c>
      <c r="W251" s="297" t="s">
        <v>2</v>
      </c>
      <c r="X251" s="297" t="s">
        <v>2</v>
      </c>
      <c r="Y251" s="297" t="s">
        <v>2</v>
      </c>
      <c r="Z251" s="297" t="s">
        <v>2</v>
      </c>
      <c r="AA251" s="297" t="s">
        <v>458</v>
      </c>
      <c r="AB251" s="297" t="s">
        <v>456</v>
      </c>
      <c r="AC251" s="297" t="s">
        <v>467</v>
      </c>
      <c r="AD251" s="297" t="s">
        <v>437</v>
      </c>
      <c r="AE251" s="297" t="s">
        <v>437</v>
      </c>
      <c r="AF251" s="297" t="s">
        <v>2</v>
      </c>
      <c r="AG251" s="297" t="s">
        <v>458</v>
      </c>
      <c r="AH251" s="297" t="s">
        <v>2</v>
      </c>
    </row>
    <row r="252" spans="1:34" ht="15.75" x14ac:dyDescent="0.25">
      <c r="A252" s="301">
        <f t="shared" si="8"/>
        <v>43350</v>
      </c>
      <c r="B252" s="340" t="str">
        <f t="shared" si="9"/>
        <v>Пт</v>
      </c>
      <c r="C252" s="592" t="s">
        <v>466</v>
      </c>
      <c r="D252" s="297" t="s">
        <v>468</v>
      </c>
      <c r="E252" s="297" t="s">
        <v>441</v>
      </c>
      <c r="F252" s="297" t="s">
        <v>439</v>
      </c>
      <c r="G252" s="297" t="s">
        <v>2</v>
      </c>
      <c r="H252" s="593" t="s">
        <v>2</v>
      </c>
      <c r="I252" s="592" t="s">
        <v>437</v>
      </c>
      <c r="J252" s="297" t="s">
        <v>442</v>
      </c>
      <c r="K252" s="297" t="s">
        <v>440</v>
      </c>
      <c r="L252" s="297" t="s">
        <v>439</v>
      </c>
      <c r="M252" s="297" t="s">
        <v>2</v>
      </c>
      <c r="N252" s="593" t="s">
        <v>2</v>
      </c>
      <c r="O252" s="592" t="s">
        <v>441</v>
      </c>
      <c r="P252" s="588" t="s">
        <v>467</v>
      </c>
      <c r="Q252" s="297" t="s">
        <v>2</v>
      </c>
      <c r="R252" s="297" t="s">
        <v>438</v>
      </c>
      <c r="S252" s="297" t="s">
        <v>2</v>
      </c>
      <c r="T252" s="297" t="s">
        <v>441</v>
      </c>
      <c r="U252" s="297" t="s">
        <v>456</v>
      </c>
      <c r="V252" s="297" t="s">
        <v>2</v>
      </c>
      <c r="W252" s="297" t="s">
        <v>453</v>
      </c>
      <c r="X252" s="297" t="s">
        <v>454</v>
      </c>
      <c r="Y252" s="297" t="s">
        <v>2</v>
      </c>
      <c r="Z252" s="297" t="s">
        <v>5</v>
      </c>
      <c r="AA252" s="297" t="s">
        <v>468</v>
      </c>
      <c r="AB252" s="297" t="s">
        <v>2</v>
      </c>
      <c r="AC252" s="297" t="s">
        <v>2</v>
      </c>
      <c r="AD252" s="297" t="s">
        <v>441</v>
      </c>
      <c r="AE252" s="297" t="s">
        <v>440</v>
      </c>
      <c r="AF252" s="297" t="s">
        <v>457</v>
      </c>
      <c r="AG252" s="297" t="s">
        <v>452</v>
      </c>
      <c r="AH252" s="297" t="s">
        <v>2</v>
      </c>
    </row>
    <row r="253" spans="1:34" ht="15.75" x14ac:dyDescent="0.25">
      <c r="A253" s="301">
        <f t="shared" si="8"/>
        <v>43351</v>
      </c>
      <c r="B253" s="340" t="str">
        <f t="shared" si="9"/>
        <v>Сб</v>
      </c>
      <c r="C253" s="592" t="s">
        <v>466</v>
      </c>
      <c r="D253" s="297" t="s">
        <v>439</v>
      </c>
      <c r="E253" s="297" t="s">
        <v>5</v>
      </c>
      <c r="F253" s="297" t="s">
        <v>2</v>
      </c>
      <c r="G253" s="297" t="s">
        <v>442</v>
      </c>
      <c r="H253" s="593" t="s">
        <v>437</v>
      </c>
      <c r="I253" s="592" t="s">
        <v>466</v>
      </c>
      <c r="J253" s="297" t="s">
        <v>467</v>
      </c>
      <c r="K253" s="297" t="s">
        <v>438</v>
      </c>
      <c r="L253" s="297" t="s">
        <v>2</v>
      </c>
      <c r="M253" s="297" t="s">
        <v>2</v>
      </c>
      <c r="N253" s="593" t="s">
        <v>440</v>
      </c>
      <c r="O253" s="592" t="s">
        <v>442</v>
      </c>
      <c r="P253" s="297" t="s">
        <v>439</v>
      </c>
      <c r="Q253" s="587" t="s">
        <v>467</v>
      </c>
      <c r="R253" s="297" t="s">
        <v>2</v>
      </c>
      <c r="S253" s="297" t="s">
        <v>2</v>
      </c>
      <c r="T253" s="297" t="s">
        <v>2</v>
      </c>
      <c r="U253" s="297" t="s">
        <v>456</v>
      </c>
      <c r="V253" s="297" t="s">
        <v>2</v>
      </c>
      <c r="W253" s="297" t="s">
        <v>453</v>
      </c>
      <c r="X253" s="297" t="s">
        <v>2</v>
      </c>
      <c r="Y253" s="297" t="s">
        <v>456</v>
      </c>
      <c r="Z253" s="297" t="s">
        <v>453</v>
      </c>
      <c r="AA253" s="297" t="s">
        <v>458</v>
      </c>
      <c r="AB253" s="297" t="s">
        <v>2</v>
      </c>
      <c r="AC253" s="297" t="s">
        <v>2</v>
      </c>
      <c r="AD253" s="297" t="s">
        <v>442</v>
      </c>
      <c r="AE253" s="297" t="s">
        <v>440</v>
      </c>
      <c r="AF253" s="297" t="s">
        <v>457</v>
      </c>
      <c r="AG253" s="297" t="s">
        <v>2</v>
      </c>
      <c r="AH253" s="297" t="s">
        <v>2</v>
      </c>
    </row>
    <row r="254" spans="1:34" ht="16.5" thickBot="1" x14ac:dyDescent="0.3">
      <c r="A254" s="302">
        <f t="shared" si="8"/>
        <v>43352</v>
      </c>
      <c r="B254" s="341" t="str">
        <f t="shared" si="9"/>
        <v>Вс</v>
      </c>
      <c r="C254" s="594" t="s">
        <v>441</v>
      </c>
      <c r="D254" s="299" t="s">
        <v>439</v>
      </c>
      <c r="E254" s="299" t="s">
        <v>2</v>
      </c>
      <c r="F254" s="299" t="s">
        <v>2</v>
      </c>
      <c r="G254" s="299" t="s">
        <v>442</v>
      </c>
      <c r="H254" s="624" t="s">
        <v>437</v>
      </c>
      <c r="I254" s="594" t="s">
        <v>441</v>
      </c>
      <c r="J254" s="299" t="s">
        <v>467</v>
      </c>
      <c r="K254" s="299" t="s">
        <v>438</v>
      </c>
      <c r="L254" s="299" t="s">
        <v>2</v>
      </c>
      <c r="M254" s="299" t="s">
        <v>466</v>
      </c>
      <c r="N254" s="595" t="s">
        <v>440</v>
      </c>
      <c r="O254" s="594" t="s">
        <v>442</v>
      </c>
      <c r="P254" s="299" t="s">
        <v>439</v>
      </c>
      <c r="Q254" s="299" t="s">
        <v>5</v>
      </c>
      <c r="R254" s="299" t="s">
        <v>2</v>
      </c>
      <c r="S254" s="299" t="s">
        <v>437</v>
      </c>
      <c r="T254" s="299" t="s">
        <v>2</v>
      </c>
      <c r="U254" s="299" t="s">
        <v>2</v>
      </c>
      <c r="V254" s="299" t="s">
        <v>456</v>
      </c>
      <c r="W254" s="299" t="s">
        <v>453</v>
      </c>
      <c r="X254" s="299" t="s">
        <v>5</v>
      </c>
      <c r="Y254" s="299" t="s">
        <v>456</v>
      </c>
      <c r="Z254" s="299" t="s">
        <v>452</v>
      </c>
      <c r="AA254" s="299" t="s">
        <v>2</v>
      </c>
      <c r="AB254" s="299" t="s">
        <v>2</v>
      </c>
      <c r="AC254" s="299" t="s">
        <v>440</v>
      </c>
      <c r="AD254" s="299" t="s">
        <v>2</v>
      </c>
      <c r="AE254" s="299" t="s">
        <v>442</v>
      </c>
      <c r="AF254" s="299" t="s">
        <v>2</v>
      </c>
      <c r="AG254" s="299" t="s">
        <v>2</v>
      </c>
      <c r="AH254" s="299" t="s">
        <v>2</v>
      </c>
    </row>
    <row r="255" spans="1:34" x14ac:dyDescent="0.3">
      <c r="A255" s="293">
        <f t="shared" si="8"/>
        <v>43353</v>
      </c>
      <c r="B255" s="338" t="s">
        <v>67</v>
      </c>
      <c r="C255" s="590" t="s">
        <v>468</v>
      </c>
      <c r="D255" s="294" t="s">
        <v>2</v>
      </c>
      <c r="E255" s="294" t="s">
        <v>2</v>
      </c>
      <c r="F255" s="294" t="s">
        <v>437</v>
      </c>
      <c r="G255" s="294" t="s">
        <v>5</v>
      </c>
      <c r="H255" s="626" t="s">
        <v>438</v>
      </c>
      <c r="I255" s="590" t="s">
        <v>439</v>
      </c>
      <c r="J255" s="294" t="s">
        <v>2</v>
      </c>
      <c r="K255" s="294" t="s">
        <v>2</v>
      </c>
      <c r="L255" s="294" t="s">
        <v>440</v>
      </c>
      <c r="M255" s="294" t="s">
        <v>441</v>
      </c>
      <c r="N255" s="591" t="s">
        <v>466</v>
      </c>
      <c r="O255" s="590" t="s">
        <v>442</v>
      </c>
      <c r="P255" s="303" t="s">
        <v>2</v>
      </c>
      <c r="Q255" s="303" t="s">
        <v>5</v>
      </c>
      <c r="R255" s="294" t="s">
        <v>438</v>
      </c>
      <c r="S255" s="294" t="s">
        <v>437</v>
      </c>
      <c r="T255" s="294" t="s">
        <v>441</v>
      </c>
      <c r="U255" s="294" t="s">
        <v>2</v>
      </c>
      <c r="V255" s="294" t="s">
        <v>452</v>
      </c>
      <c r="W255" s="294" t="s">
        <v>2</v>
      </c>
      <c r="X255" s="294" t="s">
        <v>2</v>
      </c>
      <c r="Y255" s="294" t="s">
        <v>455</v>
      </c>
      <c r="Z255" s="294" t="s">
        <v>2</v>
      </c>
      <c r="AA255" s="294" t="s">
        <v>2</v>
      </c>
      <c r="AB255" s="294" t="s">
        <v>2</v>
      </c>
      <c r="AC255" s="294" t="s">
        <v>440</v>
      </c>
      <c r="AD255" s="294" t="s">
        <v>2</v>
      </c>
      <c r="AE255" s="294" t="s">
        <v>2</v>
      </c>
      <c r="AF255" s="294" t="s">
        <v>457</v>
      </c>
      <c r="AG255" s="294" t="s">
        <v>437</v>
      </c>
      <c r="AH255" s="294" t="s">
        <v>2</v>
      </c>
    </row>
    <row r="256" spans="1:34" x14ac:dyDescent="0.3">
      <c r="A256" s="296">
        <f t="shared" si="8"/>
        <v>43354</v>
      </c>
      <c r="B256" s="339" t="s">
        <v>68</v>
      </c>
      <c r="C256" s="592" t="s">
        <v>2</v>
      </c>
      <c r="D256" s="297" t="s">
        <v>2</v>
      </c>
      <c r="E256" s="297" t="s">
        <v>437</v>
      </c>
      <c r="F256" s="297" t="s">
        <v>440</v>
      </c>
      <c r="G256" s="297" t="s">
        <v>439</v>
      </c>
      <c r="H256" s="627" t="s">
        <v>466</v>
      </c>
      <c r="I256" s="592" t="s">
        <v>2</v>
      </c>
      <c r="J256" s="297" t="s">
        <v>2</v>
      </c>
      <c r="K256" s="297" t="s">
        <v>5</v>
      </c>
      <c r="L256" s="297" t="s">
        <v>438</v>
      </c>
      <c r="M256" s="297" t="s">
        <v>468</v>
      </c>
      <c r="N256" s="593" t="s">
        <v>439</v>
      </c>
      <c r="O256" s="592" t="s">
        <v>2</v>
      </c>
      <c r="P256" s="297" t="s">
        <v>2</v>
      </c>
      <c r="Q256" s="297" t="s">
        <v>439</v>
      </c>
      <c r="R256" s="297" t="s">
        <v>438</v>
      </c>
      <c r="S256" s="297" t="s">
        <v>440</v>
      </c>
      <c r="T256" s="297" t="s">
        <v>441</v>
      </c>
      <c r="U256" s="297" t="s">
        <v>456</v>
      </c>
      <c r="V256" s="297" t="s">
        <v>2</v>
      </c>
      <c r="W256" s="297" t="s">
        <v>2</v>
      </c>
      <c r="X256" s="297" t="s">
        <v>2</v>
      </c>
      <c r="Y256" s="297" t="s">
        <v>455</v>
      </c>
      <c r="Z256" s="297" t="s">
        <v>2</v>
      </c>
      <c r="AA256" s="297" t="s">
        <v>2</v>
      </c>
      <c r="AB256" s="297" t="s">
        <v>2</v>
      </c>
      <c r="AC256" s="297" t="s">
        <v>440</v>
      </c>
      <c r="AD256" s="297" t="s">
        <v>2</v>
      </c>
      <c r="AE256" s="297" t="s">
        <v>2</v>
      </c>
      <c r="AF256" s="297" t="s">
        <v>2</v>
      </c>
      <c r="AG256" s="297" t="s">
        <v>437</v>
      </c>
      <c r="AH256" s="297" t="s">
        <v>2</v>
      </c>
    </row>
    <row r="257" spans="1:34" ht="15.75" x14ac:dyDescent="0.25">
      <c r="A257" s="296">
        <f t="shared" si="8"/>
        <v>43355</v>
      </c>
      <c r="B257" s="340" t="str">
        <f t="shared" ref="B257:B296" si="10">TEXT(A257,"ддд")</f>
        <v>Ср</v>
      </c>
      <c r="C257" s="592" t="s">
        <v>2</v>
      </c>
      <c r="D257" s="297" t="s">
        <v>440</v>
      </c>
      <c r="E257" s="297" t="s">
        <v>467</v>
      </c>
      <c r="F257" s="297" t="s">
        <v>438</v>
      </c>
      <c r="G257" s="297" t="s">
        <v>439</v>
      </c>
      <c r="H257" s="627" t="s">
        <v>2</v>
      </c>
      <c r="I257" s="592" t="s">
        <v>2</v>
      </c>
      <c r="J257" s="297" t="s">
        <v>437</v>
      </c>
      <c r="K257" s="297" t="s">
        <v>439</v>
      </c>
      <c r="L257" s="297" t="s">
        <v>5</v>
      </c>
      <c r="M257" s="297" t="s">
        <v>468</v>
      </c>
      <c r="N257" s="593" t="s">
        <v>2</v>
      </c>
      <c r="O257" s="592" t="s">
        <v>2</v>
      </c>
      <c r="P257" s="297" t="s">
        <v>438</v>
      </c>
      <c r="Q257" s="297" t="s">
        <v>2</v>
      </c>
      <c r="R257" s="297" t="s">
        <v>438</v>
      </c>
      <c r="S257" s="297" t="s">
        <v>438</v>
      </c>
      <c r="T257" s="297" t="s">
        <v>441</v>
      </c>
      <c r="U257" s="297" t="s">
        <v>456</v>
      </c>
      <c r="V257" s="297" t="s">
        <v>2</v>
      </c>
      <c r="W257" s="297" t="s">
        <v>2</v>
      </c>
      <c r="X257" s="297" t="s">
        <v>2</v>
      </c>
      <c r="Y257" s="297" t="s">
        <v>455</v>
      </c>
      <c r="Z257" s="297" t="s">
        <v>2</v>
      </c>
      <c r="AA257" s="297" t="s">
        <v>457</v>
      </c>
      <c r="AB257" s="297" t="s">
        <v>456</v>
      </c>
      <c r="AC257" s="297" t="s">
        <v>442</v>
      </c>
      <c r="AD257" s="297" t="s">
        <v>437</v>
      </c>
      <c r="AE257" s="297" t="s">
        <v>2</v>
      </c>
      <c r="AF257" s="297" t="s">
        <v>457</v>
      </c>
      <c r="AG257" s="297" t="s">
        <v>2</v>
      </c>
      <c r="AH257" s="297" t="s">
        <v>2</v>
      </c>
    </row>
    <row r="258" spans="1:34" ht="15.75" x14ac:dyDescent="0.25">
      <c r="A258" s="296">
        <f t="shared" si="8"/>
        <v>43356</v>
      </c>
      <c r="B258" s="340" t="str">
        <f t="shared" si="10"/>
        <v>Чт</v>
      </c>
      <c r="C258" s="592" t="s">
        <v>467</v>
      </c>
      <c r="D258" s="297" t="s">
        <v>440</v>
      </c>
      <c r="E258" s="297" t="s">
        <v>439</v>
      </c>
      <c r="F258" s="297" t="s">
        <v>438</v>
      </c>
      <c r="G258" s="297" t="s">
        <v>2</v>
      </c>
      <c r="H258" s="627" t="s">
        <v>2</v>
      </c>
      <c r="I258" s="592" t="s">
        <v>442</v>
      </c>
      <c r="J258" s="297" t="s">
        <v>437</v>
      </c>
      <c r="K258" s="297" t="s">
        <v>439</v>
      </c>
      <c r="L258" s="297" t="s">
        <v>5</v>
      </c>
      <c r="M258" s="297" t="s">
        <v>2</v>
      </c>
      <c r="N258" s="593" t="s">
        <v>2</v>
      </c>
      <c r="O258" s="592" t="s">
        <v>441</v>
      </c>
      <c r="P258" s="297" t="s">
        <v>438</v>
      </c>
      <c r="Q258" s="297" t="s">
        <v>2</v>
      </c>
      <c r="R258" s="297" t="s">
        <v>438</v>
      </c>
      <c r="S258" s="297" t="s">
        <v>438</v>
      </c>
      <c r="T258" s="297" t="s">
        <v>441</v>
      </c>
      <c r="U258" s="297" t="s">
        <v>2</v>
      </c>
      <c r="V258" s="297" t="s">
        <v>456</v>
      </c>
      <c r="W258" s="297" t="s">
        <v>2</v>
      </c>
      <c r="X258" s="297" t="s">
        <v>2</v>
      </c>
      <c r="Y258" s="297" t="s">
        <v>2</v>
      </c>
      <c r="Z258" s="297" t="s">
        <v>2</v>
      </c>
      <c r="AA258" s="297" t="s">
        <v>458</v>
      </c>
      <c r="AB258" s="297" t="s">
        <v>456</v>
      </c>
      <c r="AC258" s="297" t="s">
        <v>467</v>
      </c>
      <c r="AD258" s="297" t="s">
        <v>437</v>
      </c>
      <c r="AE258" s="297" t="s">
        <v>437</v>
      </c>
      <c r="AF258" s="297" t="s">
        <v>2</v>
      </c>
      <c r="AG258" s="297" t="s">
        <v>458</v>
      </c>
      <c r="AH258" s="297" t="s">
        <v>2</v>
      </c>
    </row>
    <row r="259" spans="1:34" ht="15.75" x14ac:dyDescent="0.25">
      <c r="A259" s="296">
        <f t="shared" si="8"/>
        <v>43357</v>
      </c>
      <c r="B259" s="340" t="str">
        <f t="shared" si="10"/>
        <v>Пт</v>
      </c>
      <c r="C259" s="592" t="s">
        <v>468</v>
      </c>
      <c r="D259" s="297" t="s">
        <v>441</v>
      </c>
      <c r="E259" s="297" t="s">
        <v>439</v>
      </c>
      <c r="F259" s="297" t="s">
        <v>2</v>
      </c>
      <c r="G259" s="297" t="s">
        <v>2</v>
      </c>
      <c r="H259" s="627" t="s">
        <v>466</v>
      </c>
      <c r="I259" s="592" t="s">
        <v>442</v>
      </c>
      <c r="J259" s="297" t="s">
        <v>440</v>
      </c>
      <c r="K259" s="297" t="s">
        <v>439</v>
      </c>
      <c r="L259" s="297" t="s">
        <v>2</v>
      </c>
      <c r="M259" s="297" t="s">
        <v>2</v>
      </c>
      <c r="N259" s="593" t="s">
        <v>437</v>
      </c>
      <c r="O259" s="592" t="s">
        <v>467</v>
      </c>
      <c r="P259" s="297" t="s">
        <v>442</v>
      </c>
      <c r="Q259" s="587" t="s">
        <v>467</v>
      </c>
      <c r="R259" s="297" t="s">
        <v>438</v>
      </c>
      <c r="S259" s="297" t="s">
        <v>2</v>
      </c>
      <c r="T259" s="297" t="s">
        <v>441</v>
      </c>
      <c r="U259" s="297" t="s">
        <v>2</v>
      </c>
      <c r="V259" s="297" t="s">
        <v>452</v>
      </c>
      <c r="W259" s="297" t="s">
        <v>453</v>
      </c>
      <c r="X259" s="297" t="s">
        <v>454</v>
      </c>
      <c r="Y259" s="297" t="s">
        <v>2</v>
      </c>
      <c r="Z259" s="297" t="s">
        <v>5</v>
      </c>
      <c r="AA259" s="297" t="s">
        <v>468</v>
      </c>
      <c r="AB259" s="297" t="s">
        <v>2</v>
      </c>
      <c r="AC259" s="297" t="s">
        <v>2</v>
      </c>
      <c r="AD259" s="297" t="s">
        <v>441</v>
      </c>
      <c r="AE259" s="297" t="s">
        <v>440</v>
      </c>
      <c r="AF259" s="297" t="s">
        <v>457</v>
      </c>
      <c r="AG259" s="297" t="s">
        <v>452</v>
      </c>
      <c r="AH259" s="297" t="s">
        <v>2</v>
      </c>
    </row>
    <row r="260" spans="1:34" ht="15.75" x14ac:dyDescent="0.25">
      <c r="A260" s="296">
        <f t="shared" si="8"/>
        <v>43358</v>
      </c>
      <c r="B260" s="340" t="str">
        <f t="shared" si="10"/>
        <v>Сб</v>
      </c>
      <c r="C260" s="592" t="s">
        <v>439</v>
      </c>
      <c r="D260" s="297" t="s">
        <v>5</v>
      </c>
      <c r="E260" s="297" t="s">
        <v>2</v>
      </c>
      <c r="F260" s="297" t="s">
        <v>442</v>
      </c>
      <c r="G260" s="297" t="s">
        <v>437</v>
      </c>
      <c r="H260" s="627" t="s">
        <v>466</v>
      </c>
      <c r="I260" s="592" t="s">
        <v>467</v>
      </c>
      <c r="J260" s="297" t="s">
        <v>438</v>
      </c>
      <c r="K260" s="297" t="s">
        <v>2</v>
      </c>
      <c r="L260" s="297" t="s">
        <v>2</v>
      </c>
      <c r="M260" s="297" t="s">
        <v>440</v>
      </c>
      <c r="N260" s="593" t="s">
        <v>466</v>
      </c>
      <c r="O260" s="592" t="s">
        <v>439</v>
      </c>
      <c r="P260" s="297" t="s">
        <v>5</v>
      </c>
      <c r="Q260" s="297" t="s">
        <v>5</v>
      </c>
      <c r="R260" s="297" t="s">
        <v>2</v>
      </c>
      <c r="S260" s="297" t="s">
        <v>2</v>
      </c>
      <c r="T260" s="297" t="s">
        <v>2</v>
      </c>
      <c r="U260" s="297" t="s">
        <v>456</v>
      </c>
      <c r="V260" s="297" t="s">
        <v>2</v>
      </c>
      <c r="W260" s="297" t="s">
        <v>453</v>
      </c>
      <c r="X260" s="297" t="s">
        <v>2</v>
      </c>
      <c r="Y260" s="297" t="s">
        <v>456</v>
      </c>
      <c r="Z260" s="297" t="s">
        <v>453</v>
      </c>
      <c r="AA260" s="297" t="s">
        <v>458</v>
      </c>
      <c r="AB260" s="297" t="s">
        <v>2</v>
      </c>
      <c r="AC260" s="297" t="s">
        <v>2</v>
      </c>
      <c r="AD260" s="297" t="s">
        <v>442</v>
      </c>
      <c r="AE260" s="297" t="s">
        <v>440</v>
      </c>
      <c r="AF260" s="297" t="s">
        <v>457</v>
      </c>
      <c r="AG260" s="297" t="s">
        <v>2</v>
      </c>
      <c r="AH260" s="297" t="s">
        <v>2</v>
      </c>
    </row>
    <row r="261" spans="1:34" ht="16.5" thickBot="1" x14ac:dyDescent="0.3">
      <c r="A261" s="298">
        <f t="shared" si="8"/>
        <v>43359</v>
      </c>
      <c r="B261" s="341" t="str">
        <f t="shared" si="10"/>
        <v>Вс</v>
      </c>
      <c r="C261" s="594" t="s">
        <v>439</v>
      </c>
      <c r="D261" s="299" t="s">
        <v>2</v>
      </c>
      <c r="E261" s="299" t="s">
        <v>2</v>
      </c>
      <c r="F261" s="299" t="s">
        <v>442</v>
      </c>
      <c r="G261" s="299" t="s">
        <v>437</v>
      </c>
      <c r="H261" s="628" t="s">
        <v>441</v>
      </c>
      <c r="I261" s="594" t="s">
        <v>467</v>
      </c>
      <c r="J261" s="299" t="s">
        <v>438</v>
      </c>
      <c r="K261" s="299" t="s">
        <v>2</v>
      </c>
      <c r="L261" s="299" t="s">
        <v>466</v>
      </c>
      <c r="M261" s="299" t="s">
        <v>440</v>
      </c>
      <c r="N261" s="595" t="s">
        <v>441</v>
      </c>
      <c r="O261" s="594" t="s">
        <v>439</v>
      </c>
      <c r="P261" s="299" t="s">
        <v>2</v>
      </c>
      <c r="Q261" s="299" t="s">
        <v>5</v>
      </c>
      <c r="R261" s="299" t="s">
        <v>2</v>
      </c>
      <c r="S261" s="299" t="s">
        <v>437</v>
      </c>
      <c r="T261" s="299" t="s">
        <v>2</v>
      </c>
      <c r="U261" s="299" t="s">
        <v>456</v>
      </c>
      <c r="V261" s="299" t="s">
        <v>2</v>
      </c>
      <c r="W261" s="299" t="s">
        <v>453</v>
      </c>
      <c r="X261" s="299" t="s">
        <v>5</v>
      </c>
      <c r="Y261" s="299" t="s">
        <v>456</v>
      </c>
      <c r="Z261" s="299" t="s">
        <v>452</v>
      </c>
      <c r="AA261" s="299" t="s">
        <v>2</v>
      </c>
      <c r="AB261" s="299" t="s">
        <v>2</v>
      </c>
      <c r="AC261" s="299" t="s">
        <v>440</v>
      </c>
      <c r="AD261" s="299" t="s">
        <v>2</v>
      </c>
      <c r="AE261" s="299" t="s">
        <v>442</v>
      </c>
      <c r="AF261" s="299" t="s">
        <v>2</v>
      </c>
      <c r="AG261" s="299" t="s">
        <v>2</v>
      </c>
      <c r="AH261" s="299" t="s">
        <v>2</v>
      </c>
    </row>
    <row r="262" spans="1:34" x14ac:dyDescent="0.3">
      <c r="A262" s="293">
        <f t="shared" si="8"/>
        <v>43360</v>
      </c>
      <c r="B262" s="338" t="str">
        <f t="shared" si="10"/>
        <v>Пн</v>
      </c>
      <c r="C262" s="600" t="s">
        <v>2</v>
      </c>
      <c r="D262" s="303" t="s">
        <v>2</v>
      </c>
      <c r="E262" s="303" t="s">
        <v>437</v>
      </c>
      <c r="F262" s="303" t="s">
        <v>5</v>
      </c>
      <c r="G262" s="294" t="s">
        <v>438</v>
      </c>
      <c r="H262" s="591" t="s">
        <v>468</v>
      </c>
      <c r="I262" s="590" t="s">
        <v>2</v>
      </c>
      <c r="J262" s="294" t="s">
        <v>2</v>
      </c>
      <c r="K262" s="294" t="s">
        <v>440</v>
      </c>
      <c r="L262" s="294" t="s">
        <v>441</v>
      </c>
      <c r="M262" s="294" t="s">
        <v>466</v>
      </c>
      <c r="N262" s="591" t="s">
        <v>439</v>
      </c>
      <c r="O262" s="590" t="s">
        <v>2</v>
      </c>
      <c r="P262" s="294" t="s">
        <v>2</v>
      </c>
      <c r="Q262" s="294" t="s">
        <v>5</v>
      </c>
      <c r="R262" s="294" t="s">
        <v>438</v>
      </c>
      <c r="S262" s="294" t="s">
        <v>437</v>
      </c>
      <c r="T262" s="294" t="s">
        <v>441</v>
      </c>
      <c r="U262" s="294" t="s">
        <v>2</v>
      </c>
      <c r="V262" s="294" t="s">
        <v>456</v>
      </c>
      <c r="W262" s="294" t="s">
        <v>2</v>
      </c>
      <c r="X262" s="294" t="s">
        <v>2</v>
      </c>
      <c r="Y262" s="294" t="s">
        <v>455</v>
      </c>
      <c r="Z262" s="294" t="s">
        <v>2</v>
      </c>
      <c r="AA262" s="294" t="s">
        <v>2</v>
      </c>
      <c r="AB262" s="294" t="s">
        <v>2</v>
      </c>
      <c r="AC262" s="294" t="s">
        <v>440</v>
      </c>
      <c r="AD262" s="294" t="s">
        <v>2</v>
      </c>
      <c r="AE262" s="294" t="s">
        <v>2</v>
      </c>
      <c r="AF262" s="294" t="s">
        <v>457</v>
      </c>
      <c r="AG262" s="294" t="s">
        <v>437</v>
      </c>
      <c r="AH262" s="294" t="s">
        <v>2</v>
      </c>
    </row>
    <row r="263" spans="1:34" x14ac:dyDescent="0.3">
      <c r="A263" s="296">
        <f t="shared" si="8"/>
        <v>43361</v>
      </c>
      <c r="B263" s="339" t="str">
        <f t="shared" si="10"/>
        <v>Вт</v>
      </c>
      <c r="C263" s="592" t="s">
        <v>2</v>
      </c>
      <c r="D263" s="297" t="s">
        <v>437</v>
      </c>
      <c r="E263" s="297" t="s">
        <v>440</v>
      </c>
      <c r="F263" s="297" t="s">
        <v>439</v>
      </c>
      <c r="G263" s="297" t="s">
        <v>466</v>
      </c>
      <c r="H263" s="593" t="s">
        <v>2</v>
      </c>
      <c r="I263" s="592" t="s">
        <v>2</v>
      </c>
      <c r="J263" s="297" t="s">
        <v>5</v>
      </c>
      <c r="K263" s="297" t="s">
        <v>438</v>
      </c>
      <c r="L263" s="297" t="s">
        <v>468</v>
      </c>
      <c r="M263" s="297" t="s">
        <v>439</v>
      </c>
      <c r="N263" s="593" t="s">
        <v>2</v>
      </c>
      <c r="O263" s="592" t="s">
        <v>2</v>
      </c>
      <c r="P263" s="297" t="s">
        <v>438</v>
      </c>
      <c r="Q263" s="297" t="s">
        <v>2</v>
      </c>
      <c r="R263" s="297" t="s">
        <v>438</v>
      </c>
      <c r="S263" s="297" t="s">
        <v>440</v>
      </c>
      <c r="T263" s="297" t="s">
        <v>441</v>
      </c>
      <c r="U263" s="297" t="s">
        <v>2</v>
      </c>
      <c r="V263" s="297" t="s">
        <v>452</v>
      </c>
      <c r="W263" s="297" t="s">
        <v>2</v>
      </c>
      <c r="X263" s="297" t="s">
        <v>2</v>
      </c>
      <c r="Y263" s="297" t="s">
        <v>455</v>
      </c>
      <c r="Z263" s="297" t="s">
        <v>2</v>
      </c>
      <c r="AA263" s="297" t="s">
        <v>2</v>
      </c>
      <c r="AB263" s="297" t="s">
        <v>2</v>
      </c>
      <c r="AC263" s="297" t="s">
        <v>440</v>
      </c>
      <c r="AD263" s="297" t="s">
        <v>2</v>
      </c>
      <c r="AE263" s="297" t="s">
        <v>2</v>
      </c>
      <c r="AF263" s="297" t="s">
        <v>2</v>
      </c>
      <c r="AG263" s="297" t="s">
        <v>437</v>
      </c>
      <c r="AH263" s="297" t="s">
        <v>2</v>
      </c>
    </row>
    <row r="264" spans="1:34" ht="15.75" x14ac:dyDescent="0.25">
      <c r="A264" s="296">
        <f t="shared" ref="A264:A327" si="11">A263+1</f>
        <v>43362</v>
      </c>
      <c r="B264" s="340" t="str">
        <f t="shared" si="10"/>
        <v>Ср</v>
      </c>
      <c r="C264" s="592" t="s">
        <v>440</v>
      </c>
      <c r="D264" s="297" t="s">
        <v>467</v>
      </c>
      <c r="E264" s="297" t="s">
        <v>438</v>
      </c>
      <c r="F264" s="297" t="s">
        <v>439</v>
      </c>
      <c r="G264" s="297" t="s">
        <v>2</v>
      </c>
      <c r="H264" s="593" t="s">
        <v>2</v>
      </c>
      <c r="I264" s="592" t="s">
        <v>437</v>
      </c>
      <c r="J264" s="297" t="s">
        <v>439</v>
      </c>
      <c r="K264" s="297" t="s">
        <v>5</v>
      </c>
      <c r="L264" s="297" t="s">
        <v>468</v>
      </c>
      <c r="M264" s="297" t="s">
        <v>2</v>
      </c>
      <c r="N264" s="593" t="s">
        <v>2</v>
      </c>
      <c r="O264" s="592" t="s">
        <v>440</v>
      </c>
      <c r="P264" s="297" t="s">
        <v>442</v>
      </c>
      <c r="Q264" s="297" t="s">
        <v>2</v>
      </c>
      <c r="R264" s="297" t="s">
        <v>438</v>
      </c>
      <c r="S264" s="297" t="s">
        <v>438</v>
      </c>
      <c r="T264" s="297" t="s">
        <v>441</v>
      </c>
      <c r="U264" s="297" t="s">
        <v>456</v>
      </c>
      <c r="V264" s="297" t="s">
        <v>2</v>
      </c>
      <c r="W264" s="297" t="s">
        <v>2</v>
      </c>
      <c r="X264" s="297" t="s">
        <v>2</v>
      </c>
      <c r="Y264" s="297" t="s">
        <v>455</v>
      </c>
      <c r="Z264" s="297" t="s">
        <v>2</v>
      </c>
      <c r="AA264" s="297" t="s">
        <v>457</v>
      </c>
      <c r="AB264" s="297" t="s">
        <v>456</v>
      </c>
      <c r="AC264" s="297" t="s">
        <v>442</v>
      </c>
      <c r="AD264" s="297" t="s">
        <v>437</v>
      </c>
      <c r="AE264" s="297" t="s">
        <v>2</v>
      </c>
      <c r="AF264" s="297" t="s">
        <v>457</v>
      </c>
      <c r="AG264" s="297" t="s">
        <v>2</v>
      </c>
      <c r="AH264" s="297" t="s">
        <v>2</v>
      </c>
    </row>
    <row r="265" spans="1:34" ht="15.75" x14ac:dyDescent="0.25">
      <c r="A265" s="296">
        <f t="shared" si="11"/>
        <v>43363</v>
      </c>
      <c r="B265" s="340" t="str">
        <f t="shared" si="10"/>
        <v>Чт</v>
      </c>
      <c r="C265" s="592" t="s">
        <v>440</v>
      </c>
      <c r="D265" s="297" t="s">
        <v>439</v>
      </c>
      <c r="E265" s="297" t="s">
        <v>438</v>
      </c>
      <c r="F265" s="297" t="s">
        <v>2</v>
      </c>
      <c r="G265" s="297" t="s">
        <v>2</v>
      </c>
      <c r="H265" s="593" t="s">
        <v>467</v>
      </c>
      <c r="I265" s="592" t="s">
        <v>437</v>
      </c>
      <c r="J265" s="297" t="s">
        <v>439</v>
      </c>
      <c r="K265" s="297" t="s">
        <v>5</v>
      </c>
      <c r="L265" s="297" t="s">
        <v>2</v>
      </c>
      <c r="M265" s="297" t="s">
        <v>2</v>
      </c>
      <c r="N265" s="593" t="s">
        <v>442</v>
      </c>
      <c r="O265" s="592" t="s">
        <v>440</v>
      </c>
      <c r="P265" s="297" t="s">
        <v>439</v>
      </c>
      <c r="Q265" s="587" t="s">
        <v>467</v>
      </c>
      <c r="R265" s="297" t="s">
        <v>438</v>
      </c>
      <c r="S265" s="297" t="s">
        <v>438</v>
      </c>
      <c r="T265" s="297" t="s">
        <v>441</v>
      </c>
      <c r="U265" s="297" t="s">
        <v>456</v>
      </c>
      <c r="V265" s="297" t="s">
        <v>2</v>
      </c>
      <c r="W265" s="297" t="s">
        <v>2</v>
      </c>
      <c r="X265" s="297" t="s">
        <v>2</v>
      </c>
      <c r="Y265" s="297" t="s">
        <v>2</v>
      </c>
      <c r="Z265" s="297" t="s">
        <v>2</v>
      </c>
      <c r="AA265" s="297" t="s">
        <v>458</v>
      </c>
      <c r="AB265" s="297" t="s">
        <v>456</v>
      </c>
      <c r="AC265" s="297" t="s">
        <v>467</v>
      </c>
      <c r="AD265" s="297" t="s">
        <v>437</v>
      </c>
      <c r="AE265" s="297" t="s">
        <v>437</v>
      </c>
      <c r="AF265" s="297" t="s">
        <v>2</v>
      </c>
      <c r="AG265" s="297" t="s">
        <v>458</v>
      </c>
      <c r="AH265" s="297" t="s">
        <v>2</v>
      </c>
    </row>
    <row r="266" spans="1:34" ht="15.75" x14ac:dyDescent="0.25">
      <c r="A266" s="296">
        <f t="shared" si="11"/>
        <v>43364</v>
      </c>
      <c r="B266" s="340" t="str">
        <f t="shared" si="10"/>
        <v>Пт</v>
      </c>
      <c r="C266" s="592" t="s">
        <v>441</v>
      </c>
      <c r="D266" s="297" t="s">
        <v>439</v>
      </c>
      <c r="E266" s="297" t="s">
        <v>2</v>
      </c>
      <c r="F266" s="297" t="s">
        <v>2</v>
      </c>
      <c r="G266" s="297" t="s">
        <v>466</v>
      </c>
      <c r="H266" s="593" t="s">
        <v>468</v>
      </c>
      <c r="I266" s="592" t="s">
        <v>440</v>
      </c>
      <c r="J266" s="297" t="s">
        <v>439</v>
      </c>
      <c r="K266" s="297" t="s">
        <v>2</v>
      </c>
      <c r="L266" s="297" t="s">
        <v>2</v>
      </c>
      <c r="M266" s="297" t="s">
        <v>437</v>
      </c>
      <c r="N266" s="593" t="s">
        <v>442</v>
      </c>
      <c r="O266" s="592" t="s">
        <v>442</v>
      </c>
      <c r="P266" s="297" t="s">
        <v>439</v>
      </c>
      <c r="Q266" s="588" t="s">
        <v>467</v>
      </c>
      <c r="R266" s="297" t="s">
        <v>438</v>
      </c>
      <c r="S266" s="297" t="s">
        <v>2</v>
      </c>
      <c r="T266" s="297" t="s">
        <v>441</v>
      </c>
      <c r="U266" s="297" t="s">
        <v>2</v>
      </c>
      <c r="V266" s="297" t="s">
        <v>456</v>
      </c>
      <c r="W266" s="297" t="s">
        <v>453</v>
      </c>
      <c r="X266" s="297" t="s">
        <v>454</v>
      </c>
      <c r="Y266" s="297" t="s">
        <v>2</v>
      </c>
      <c r="Z266" s="297" t="s">
        <v>5</v>
      </c>
      <c r="AA266" s="297" t="s">
        <v>468</v>
      </c>
      <c r="AB266" s="297" t="s">
        <v>2</v>
      </c>
      <c r="AC266" s="297" t="s">
        <v>2</v>
      </c>
      <c r="AD266" s="297" t="s">
        <v>441</v>
      </c>
      <c r="AE266" s="297" t="s">
        <v>440</v>
      </c>
      <c r="AF266" s="297" t="s">
        <v>457</v>
      </c>
      <c r="AG266" s="297" t="s">
        <v>452</v>
      </c>
      <c r="AH266" s="297" t="s">
        <v>2</v>
      </c>
    </row>
    <row r="267" spans="1:34" ht="15.75" x14ac:dyDescent="0.25">
      <c r="A267" s="296">
        <f t="shared" si="11"/>
        <v>43365</v>
      </c>
      <c r="B267" s="340" t="str">
        <f t="shared" si="10"/>
        <v>Сб</v>
      </c>
      <c r="C267" s="592" t="s">
        <v>5</v>
      </c>
      <c r="D267" s="297" t="s">
        <v>2</v>
      </c>
      <c r="E267" s="297" t="s">
        <v>442</v>
      </c>
      <c r="F267" s="297" t="s">
        <v>437</v>
      </c>
      <c r="G267" s="297" t="s">
        <v>466</v>
      </c>
      <c r="H267" s="593" t="s">
        <v>439</v>
      </c>
      <c r="I267" s="592" t="s">
        <v>438</v>
      </c>
      <c r="J267" s="297" t="s">
        <v>2</v>
      </c>
      <c r="K267" s="297" t="s">
        <v>2</v>
      </c>
      <c r="L267" s="297" t="s">
        <v>440</v>
      </c>
      <c r="M267" s="297" t="s">
        <v>466</v>
      </c>
      <c r="N267" s="593" t="s">
        <v>467</v>
      </c>
      <c r="O267" s="592" t="s">
        <v>5</v>
      </c>
      <c r="P267" s="297" t="s">
        <v>2</v>
      </c>
      <c r="Q267" s="297" t="s">
        <v>439</v>
      </c>
      <c r="R267" s="297" t="s">
        <v>2</v>
      </c>
      <c r="S267" s="297" t="s">
        <v>2</v>
      </c>
      <c r="T267" s="297" t="s">
        <v>2</v>
      </c>
      <c r="U267" s="297" t="s">
        <v>2</v>
      </c>
      <c r="V267" s="297" t="s">
        <v>452</v>
      </c>
      <c r="W267" s="297" t="s">
        <v>453</v>
      </c>
      <c r="X267" s="297" t="s">
        <v>2</v>
      </c>
      <c r="Y267" s="297" t="s">
        <v>456</v>
      </c>
      <c r="Z267" s="297" t="s">
        <v>453</v>
      </c>
      <c r="AA267" s="297" t="s">
        <v>458</v>
      </c>
      <c r="AB267" s="297" t="s">
        <v>2</v>
      </c>
      <c r="AC267" s="297" t="s">
        <v>2</v>
      </c>
      <c r="AD267" s="297" t="s">
        <v>442</v>
      </c>
      <c r="AE267" s="297" t="s">
        <v>440</v>
      </c>
      <c r="AF267" s="297" t="s">
        <v>457</v>
      </c>
      <c r="AG267" s="297" t="s">
        <v>2</v>
      </c>
      <c r="AH267" s="297" t="s">
        <v>2</v>
      </c>
    </row>
    <row r="268" spans="1:34" ht="16.5" thickBot="1" x14ac:dyDescent="0.3">
      <c r="A268" s="298">
        <f t="shared" si="11"/>
        <v>43366</v>
      </c>
      <c r="B268" s="341" t="str">
        <f t="shared" si="10"/>
        <v>Вс</v>
      </c>
      <c r="C268" s="594" t="s">
        <v>2</v>
      </c>
      <c r="D268" s="299" t="s">
        <v>2</v>
      </c>
      <c r="E268" s="299" t="s">
        <v>442</v>
      </c>
      <c r="F268" s="299" t="s">
        <v>437</v>
      </c>
      <c r="G268" s="299" t="s">
        <v>441</v>
      </c>
      <c r="H268" s="623" t="s">
        <v>439</v>
      </c>
      <c r="I268" s="594" t="s">
        <v>438</v>
      </c>
      <c r="J268" s="299" t="s">
        <v>2</v>
      </c>
      <c r="K268" s="299" t="s">
        <v>466</v>
      </c>
      <c r="L268" s="299" t="s">
        <v>440</v>
      </c>
      <c r="M268" s="299" t="s">
        <v>441</v>
      </c>
      <c r="N268" s="595" t="s">
        <v>467</v>
      </c>
      <c r="O268" s="594" t="s">
        <v>2</v>
      </c>
      <c r="P268" s="299" t="s">
        <v>2</v>
      </c>
      <c r="Q268" s="299" t="s">
        <v>439</v>
      </c>
      <c r="R268" s="299" t="s">
        <v>2</v>
      </c>
      <c r="S268" s="299" t="s">
        <v>437</v>
      </c>
      <c r="T268" s="299" t="s">
        <v>2</v>
      </c>
      <c r="U268" s="299" t="s">
        <v>456</v>
      </c>
      <c r="V268" s="299" t="s">
        <v>2</v>
      </c>
      <c r="W268" s="299" t="s">
        <v>453</v>
      </c>
      <c r="X268" s="299" t="s">
        <v>5</v>
      </c>
      <c r="Y268" s="299" t="s">
        <v>456</v>
      </c>
      <c r="Z268" s="299" t="s">
        <v>452</v>
      </c>
      <c r="AA268" s="299" t="s">
        <v>2</v>
      </c>
      <c r="AB268" s="299" t="s">
        <v>2</v>
      </c>
      <c r="AC268" s="299" t="s">
        <v>440</v>
      </c>
      <c r="AD268" s="299" t="s">
        <v>2</v>
      </c>
      <c r="AE268" s="299" t="s">
        <v>442</v>
      </c>
      <c r="AF268" s="299" t="s">
        <v>2</v>
      </c>
      <c r="AG268" s="299" t="s">
        <v>2</v>
      </c>
      <c r="AH268" s="299" t="s">
        <v>2</v>
      </c>
    </row>
    <row r="269" spans="1:34" x14ac:dyDescent="0.3">
      <c r="A269" s="293">
        <f t="shared" si="11"/>
        <v>43367</v>
      </c>
      <c r="B269" s="338" t="str">
        <f t="shared" si="10"/>
        <v>Пн</v>
      </c>
      <c r="C269" s="600" t="s">
        <v>2</v>
      </c>
      <c r="D269" s="303" t="s">
        <v>437</v>
      </c>
      <c r="E269" s="303" t="s">
        <v>5</v>
      </c>
      <c r="F269" s="303" t="s">
        <v>438</v>
      </c>
      <c r="G269" s="294" t="s">
        <v>468</v>
      </c>
      <c r="H269" s="591" t="s">
        <v>2</v>
      </c>
      <c r="I269" s="590" t="s">
        <v>2</v>
      </c>
      <c r="J269" s="294" t="s">
        <v>440</v>
      </c>
      <c r="K269" s="294" t="s">
        <v>441</v>
      </c>
      <c r="L269" s="294" t="s">
        <v>466</v>
      </c>
      <c r="M269" s="294" t="s">
        <v>439</v>
      </c>
      <c r="N269" s="591" t="s">
        <v>2</v>
      </c>
      <c r="O269" s="590" t="s">
        <v>2</v>
      </c>
      <c r="P269" s="294" t="s">
        <v>438</v>
      </c>
      <c r="Q269" s="294" t="s">
        <v>2</v>
      </c>
      <c r="R269" s="294" t="s">
        <v>438</v>
      </c>
      <c r="S269" s="294" t="s">
        <v>437</v>
      </c>
      <c r="T269" s="294" t="s">
        <v>441</v>
      </c>
      <c r="U269" s="294" t="s">
        <v>456</v>
      </c>
      <c r="V269" s="294" t="s">
        <v>2</v>
      </c>
      <c r="W269" s="294" t="s">
        <v>2</v>
      </c>
      <c r="X269" s="294" t="s">
        <v>2</v>
      </c>
      <c r="Y269" s="294" t="s">
        <v>455</v>
      </c>
      <c r="Z269" s="294" t="s">
        <v>2</v>
      </c>
      <c r="AA269" s="294" t="s">
        <v>2</v>
      </c>
      <c r="AB269" s="294" t="s">
        <v>2</v>
      </c>
      <c r="AC269" s="294" t="s">
        <v>440</v>
      </c>
      <c r="AD269" s="294" t="s">
        <v>2</v>
      </c>
      <c r="AE269" s="294" t="s">
        <v>2</v>
      </c>
      <c r="AF269" s="294" t="s">
        <v>457</v>
      </c>
      <c r="AG269" s="294" t="s">
        <v>437</v>
      </c>
      <c r="AH269" s="294" t="s">
        <v>2</v>
      </c>
    </row>
    <row r="270" spans="1:34" x14ac:dyDescent="0.3">
      <c r="A270" s="296">
        <f t="shared" si="11"/>
        <v>43368</v>
      </c>
      <c r="B270" s="339" t="str">
        <f t="shared" si="10"/>
        <v>Вт</v>
      </c>
      <c r="C270" s="592" t="s">
        <v>437</v>
      </c>
      <c r="D270" s="297" t="s">
        <v>440</v>
      </c>
      <c r="E270" s="297" t="s">
        <v>439</v>
      </c>
      <c r="F270" s="297" t="s">
        <v>466</v>
      </c>
      <c r="G270" s="297" t="s">
        <v>2</v>
      </c>
      <c r="H270" s="593" t="s">
        <v>2</v>
      </c>
      <c r="I270" s="592" t="s">
        <v>5</v>
      </c>
      <c r="J270" s="297" t="s">
        <v>438</v>
      </c>
      <c r="K270" s="297" t="s">
        <v>468</v>
      </c>
      <c r="L270" s="297" t="s">
        <v>439</v>
      </c>
      <c r="M270" s="297" t="s">
        <v>2</v>
      </c>
      <c r="N270" s="593" t="s">
        <v>2</v>
      </c>
      <c r="O270" s="592" t="s">
        <v>438</v>
      </c>
      <c r="P270" s="297" t="s">
        <v>438</v>
      </c>
      <c r="Q270" s="297" t="s">
        <v>2</v>
      </c>
      <c r="R270" s="297" t="s">
        <v>438</v>
      </c>
      <c r="S270" s="297" t="s">
        <v>440</v>
      </c>
      <c r="T270" s="297" t="s">
        <v>441</v>
      </c>
      <c r="U270" s="297" t="s">
        <v>2</v>
      </c>
      <c r="V270" s="297" t="s">
        <v>456</v>
      </c>
      <c r="W270" s="297" t="s">
        <v>2</v>
      </c>
      <c r="X270" s="297" t="s">
        <v>2</v>
      </c>
      <c r="Y270" s="297" t="s">
        <v>455</v>
      </c>
      <c r="Z270" s="297" t="s">
        <v>2</v>
      </c>
      <c r="AA270" s="297" t="s">
        <v>2</v>
      </c>
      <c r="AB270" s="297" t="s">
        <v>2</v>
      </c>
      <c r="AC270" s="297" t="s">
        <v>440</v>
      </c>
      <c r="AD270" s="297" t="s">
        <v>2</v>
      </c>
      <c r="AE270" s="297" t="s">
        <v>2</v>
      </c>
      <c r="AF270" s="297" t="s">
        <v>2</v>
      </c>
      <c r="AG270" s="297" t="s">
        <v>437</v>
      </c>
      <c r="AH270" s="297" t="s">
        <v>2</v>
      </c>
    </row>
    <row r="271" spans="1:34" ht="15.75" x14ac:dyDescent="0.25">
      <c r="A271" s="296">
        <f t="shared" si="11"/>
        <v>43369</v>
      </c>
      <c r="B271" s="340" t="str">
        <f t="shared" si="10"/>
        <v>Ср</v>
      </c>
      <c r="C271" s="592" t="s">
        <v>467</v>
      </c>
      <c r="D271" s="297" t="s">
        <v>438</v>
      </c>
      <c r="E271" s="297" t="s">
        <v>439</v>
      </c>
      <c r="F271" s="297" t="s">
        <v>2</v>
      </c>
      <c r="G271" s="297" t="s">
        <v>2</v>
      </c>
      <c r="H271" s="593" t="s">
        <v>440</v>
      </c>
      <c r="I271" s="592" t="s">
        <v>439</v>
      </c>
      <c r="J271" s="297" t="s">
        <v>5</v>
      </c>
      <c r="K271" s="297" t="s">
        <v>468</v>
      </c>
      <c r="L271" s="297" t="s">
        <v>2</v>
      </c>
      <c r="M271" s="297" t="s">
        <v>2</v>
      </c>
      <c r="N271" s="593" t="s">
        <v>437</v>
      </c>
      <c r="O271" s="592" t="s">
        <v>442</v>
      </c>
      <c r="P271" s="297" t="s">
        <v>438</v>
      </c>
      <c r="Q271" s="587" t="s">
        <v>467</v>
      </c>
      <c r="R271" s="297" t="s">
        <v>438</v>
      </c>
      <c r="S271" s="297" t="s">
        <v>438</v>
      </c>
      <c r="T271" s="297" t="s">
        <v>441</v>
      </c>
      <c r="U271" s="297" t="s">
        <v>2</v>
      </c>
      <c r="V271" s="297" t="s">
        <v>452</v>
      </c>
      <c r="W271" s="297" t="s">
        <v>2</v>
      </c>
      <c r="X271" s="297" t="s">
        <v>2</v>
      </c>
      <c r="Y271" s="297" t="s">
        <v>455</v>
      </c>
      <c r="Z271" s="297" t="s">
        <v>2</v>
      </c>
      <c r="AA271" s="297" t="s">
        <v>457</v>
      </c>
      <c r="AB271" s="297" t="s">
        <v>456</v>
      </c>
      <c r="AC271" s="297" t="s">
        <v>442</v>
      </c>
      <c r="AD271" s="297" t="s">
        <v>437</v>
      </c>
      <c r="AE271" s="297" t="s">
        <v>2</v>
      </c>
      <c r="AF271" s="297" t="s">
        <v>457</v>
      </c>
      <c r="AG271" s="297" t="s">
        <v>2</v>
      </c>
      <c r="AH271" s="297" t="s">
        <v>2</v>
      </c>
    </row>
    <row r="272" spans="1:34" ht="15.75" x14ac:dyDescent="0.25">
      <c r="A272" s="296">
        <f t="shared" si="11"/>
        <v>43370</v>
      </c>
      <c r="B272" s="340" t="str">
        <f t="shared" si="10"/>
        <v>Чт</v>
      </c>
      <c r="C272" s="592" t="s">
        <v>439</v>
      </c>
      <c r="D272" s="297" t="s">
        <v>438</v>
      </c>
      <c r="E272" s="297" t="s">
        <v>2</v>
      </c>
      <c r="F272" s="297" t="s">
        <v>2</v>
      </c>
      <c r="G272" s="297" t="s">
        <v>467</v>
      </c>
      <c r="H272" s="593" t="s">
        <v>440</v>
      </c>
      <c r="I272" s="592" t="s">
        <v>439</v>
      </c>
      <c r="J272" s="297" t="s">
        <v>5</v>
      </c>
      <c r="K272" s="297" t="s">
        <v>2</v>
      </c>
      <c r="L272" s="297" t="s">
        <v>2</v>
      </c>
      <c r="M272" s="297" t="s">
        <v>442</v>
      </c>
      <c r="N272" s="593" t="s">
        <v>437</v>
      </c>
      <c r="O272" s="592" t="s">
        <v>439</v>
      </c>
      <c r="P272" s="297" t="s">
        <v>438</v>
      </c>
      <c r="Q272" s="297" t="s">
        <v>5</v>
      </c>
      <c r="R272" s="297" t="s">
        <v>438</v>
      </c>
      <c r="S272" s="297" t="s">
        <v>438</v>
      </c>
      <c r="T272" s="297" t="s">
        <v>441</v>
      </c>
      <c r="U272" s="297" t="s">
        <v>456</v>
      </c>
      <c r="V272" s="297" t="s">
        <v>2</v>
      </c>
      <c r="W272" s="297" t="s">
        <v>2</v>
      </c>
      <c r="X272" s="297" t="s">
        <v>2</v>
      </c>
      <c r="Y272" s="297" t="s">
        <v>2</v>
      </c>
      <c r="Z272" s="297" t="s">
        <v>2</v>
      </c>
      <c r="AA272" s="297" t="s">
        <v>458</v>
      </c>
      <c r="AB272" s="297" t="s">
        <v>456</v>
      </c>
      <c r="AC272" s="297" t="s">
        <v>467</v>
      </c>
      <c r="AD272" s="297" t="s">
        <v>437</v>
      </c>
      <c r="AE272" s="297" t="s">
        <v>437</v>
      </c>
      <c r="AF272" s="297" t="s">
        <v>2</v>
      </c>
      <c r="AG272" s="297" t="s">
        <v>458</v>
      </c>
      <c r="AH272" s="297" t="s">
        <v>2</v>
      </c>
    </row>
    <row r="273" spans="1:34" ht="15.75" x14ac:dyDescent="0.25">
      <c r="A273" s="296">
        <f t="shared" si="11"/>
        <v>43371</v>
      </c>
      <c r="B273" s="340" t="str">
        <f t="shared" si="10"/>
        <v>Пт</v>
      </c>
      <c r="C273" s="592" t="s">
        <v>439</v>
      </c>
      <c r="D273" s="297" t="s">
        <v>2</v>
      </c>
      <c r="E273" s="297" t="s">
        <v>2</v>
      </c>
      <c r="F273" s="297" t="s">
        <v>466</v>
      </c>
      <c r="G273" s="297" t="s">
        <v>468</v>
      </c>
      <c r="H273" s="593" t="s">
        <v>441</v>
      </c>
      <c r="I273" s="592" t="s">
        <v>439</v>
      </c>
      <c r="J273" s="297" t="s">
        <v>2</v>
      </c>
      <c r="K273" s="297" t="s">
        <v>2</v>
      </c>
      <c r="L273" s="297" t="s">
        <v>437</v>
      </c>
      <c r="M273" s="297" t="s">
        <v>442</v>
      </c>
      <c r="N273" s="593" t="s">
        <v>440</v>
      </c>
      <c r="O273" s="592" t="s">
        <v>439</v>
      </c>
      <c r="P273" s="297" t="s">
        <v>2</v>
      </c>
      <c r="Q273" s="297" t="s">
        <v>5</v>
      </c>
      <c r="R273" s="297" t="s">
        <v>438</v>
      </c>
      <c r="S273" s="297" t="s">
        <v>2</v>
      </c>
      <c r="T273" s="297" t="s">
        <v>441</v>
      </c>
      <c r="U273" s="297" t="s">
        <v>456</v>
      </c>
      <c r="V273" s="297" t="s">
        <v>2</v>
      </c>
      <c r="W273" s="297" t="s">
        <v>453</v>
      </c>
      <c r="X273" s="297" t="s">
        <v>454</v>
      </c>
      <c r="Y273" s="297" t="s">
        <v>2</v>
      </c>
      <c r="Z273" s="297" t="s">
        <v>5</v>
      </c>
      <c r="AA273" s="297" t="s">
        <v>468</v>
      </c>
      <c r="AB273" s="297" t="s">
        <v>2</v>
      </c>
      <c r="AC273" s="297" t="s">
        <v>2</v>
      </c>
      <c r="AD273" s="297" t="s">
        <v>441</v>
      </c>
      <c r="AE273" s="297" t="s">
        <v>440</v>
      </c>
      <c r="AF273" s="297" t="s">
        <v>457</v>
      </c>
      <c r="AG273" s="297" t="s">
        <v>452</v>
      </c>
      <c r="AH273" s="297" t="s">
        <v>2</v>
      </c>
    </row>
    <row r="274" spans="1:34" ht="15.75" x14ac:dyDescent="0.25">
      <c r="A274" s="296">
        <f t="shared" si="11"/>
        <v>43372</v>
      </c>
      <c r="B274" s="340" t="str">
        <f t="shared" si="10"/>
        <v>Сб</v>
      </c>
      <c r="C274" s="592" t="s">
        <v>2</v>
      </c>
      <c r="D274" s="297" t="s">
        <v>442</v>
      </c>
      <c r="E274" s="297" t="s">
        <v>437</v>
      </c>
      <c r="F274" s="297" t="s">
        <v>466</v>
      </c>
      <c r="G274" s="297" t="s">
        <v>439</v>
      </c>
      <c r="H274" s="593" t="s">
        <v>5</v>
      </c>
      <c r="I274" s="592" t="s">
        <v>2</v>
      </c>
      <c r="J274" s="297" t="s">
        <v>2</v>
      </c>
      <c r="K274" s="297" t="s">
        <v>440</v>
      </c>
      <c r="L274" s="297" t="s">
        <v>466</v>
      </c>
      <c r="M274" s="297" t="s">
        <v>467</v>
      </c>
      <c r="N274" s="593" t="s">
        <v>438</v>
      </c>
      <c r="O274" s="592" t="s">
        <v>2</v>
      </c>
      <c r="P274" s="587" t="s">
        <v>442</v>
      </c>
      <c r="Q274" s="297" t="s">
        <v>5</v>
      </c>
      <c r="R274" s="297" t="s">
        <v>2</v>
      </c>
      <c r="S274" s="297" t="s">
        <v>2</v>
      </c>
      <c r="T274" s="297" t="s">
        <v>2</v>
      </c>
      <c r="U274" s="297" t="s">
        <v>2</v>
      </c>
      <c r="V274" s="297" t="s">
        <v>456</v>
      </c>
      <c r="W274" s="297" t="s">
        <v>453</v>
      </c>
      <c r="X274" s="297" t="s">
        <v>2</v>
      </c>
      <c r="Y274" s="297" t="s">
        <v>456</v>
      </c>
      <c r="Z274" s="297" t="s">
        <v>453</v>
      </c>
      <c r="AA274" s="297" t="s">
        <v>458</v>
      </c>
      <c r="AB274" s="297" t="s">
        <v>2</v>
      </c>
      <c r="AC274" s="297" t="s">
        <v>2</v>
      </c>
      <c r="AD274" s="297" t="s">
        <v>442</v>
      </c>
      <c r="AE274" s="297" t="s">
        <v>440</v>
      </c>
      <c r="AF274" s="297" t="s">
        <v>457</v>
      </c>
      <c r="AG274" s="297" t="s">
        <v>2</v>
      </c>
      <c r="AH274" s="297" t="s">
        <v>2</v>
      </c>
    </row>
    <row r="275" spans="1:34" ht="16.5" thickBot="1" x14ac:dyDescent="0.3">
      <c r="A275" s="298">
        <f t="shared" si="11"/>
        <v>43373</v>
      </c>
      <c r="B275" s="341" t="str">
        <f t="shared" si="10"/>
        <v>Вс</v>
      </c>
      <c r="C275" s="594" t="s">
        <v>2</v>
      </c>
      <c r="D275" s="299" t="s">
        <v>442</v>
      </c>
      <c r="E275" s="299" t="s">
        <v>437</v>
      </c>
      <c r="F275" s="299" t="s">
        <v>441</v>
      </c>
      <c r="G275" s="299" t="s">
        <v>439</v>
      </c>
      <c r="H275" s="623" t="s">
        <v>2</v>
      </c>
      <c r="I275" s="594" t="s">
        <v>2</v>
      </c>
      <c r="J275" s="299" t="s">
        <v>466</v>
      </c>
      <c r="K275" s="299" t="s">
        <v>440</v>
      </c>
      <c r="L275" s="299" t="s">
        <v>441</v>
      </c>
      <c r="M275" s="299" t="s">
        <v>467</v>
      </c>
      <c r="N275" s="595" t="s">
        <v>438</v>
      </c>
      <c r="O275" s="594" t="s">
        <v>2</v>
      </c>
      <c r="P275" s="588" t="s">
        <v>467</v>
      </c>
      <c r="Q275" s="299" t="s">
        <v>2</v>
      </c>
      <c r="R275" s="299" t="s">
        <v>2</v>
      </c>
      <c r="S275" s="299" t="s">
        <v>437</v>
      </c>
      <c r="T275" s="299" t="s">
        <v>2</v>
      </c>
      <c r="U275" s="299" t="s">
        <v>2</v>
      </c>
      <c r="V275" s="299" t="s">
        <v>452</v>
      </c>
      <c r="W275" s="299" t="s">
        <v>453</v>
      </c>
      <c r="X275" s="299" t="s">
        <v>5</v>
      </c>
      <c r="Y275" s="299" t="s">
        <v>456</v>
      </c>
      <c r="Z275" s="299" t="s">
        <v>452</v>
      </c>
      <c r="AA275" s="299" t="s">
        <v>2</v>
      </c>
      <c r="AB275" s="299" t="s">
        <v>2</v>
      </c>
      <c r="AC275" s="299" t="s">
        <v>440</v>
      </c>
      <c r="AD275" s="299" t="s">
        <v>2</v>
      </c>
      <c r="AE275" s="299" t="s">
        <v>442</v>
      </c>
      <c r="AF275" s="299" t="s">
        <v>2</v>
      </c>
      <c r="AG275" s="299" t="s">
        <v>2</v>
      </c>
      <c r="AH275" s="299" t="s">
        <v>2</v>
      </c>
    </row>
    <row r="276" spans="1:34" x14ac:dyDescent="0.3">
      <c r="A276" s="293">
        <f t="shared" si="11"/>
        <v>43374</v>
      </c>
      <c r="B276" s="338" t="str">
        <f t="shared" si="10"/>
        <v>Пн</v>
      </c>
      <c r="C276" s="600" t="s">
        <v>437</v>
      </c>
      <c r="D276" s="303" t="s">
        <v>5</v>
      </c>
      <c r="E276" s="303" t="s">
        <v>438</v>
      </c>
      <c r="F276" s="303" t="s">
        <v>468</v>
      </c>
      <c r="G276" s="294" t="s">
        <v>2</v>
      </c>
      <c r="H276" s="591" t="s">
        <v>2</v>
      </c>
      <c r="I276" s="590" t="s">
        <v>440</v>
      </c>
      <c r="J276" s="294" t="s">
        <v>441</v>
      </c>
      <c r="K276" s="294" t="s">
        <v>466</v>
      </c>
      <c r="L276" s="294" t="s">
        <v>439</v>
      </c>
      <c r="M276" s="294" t="s">
        <v>2</v>
      </c>
      <c r="N276" s="591" t="s">
        <v>2</v>
      </c>
      <c r="O276" s="590" t="s">
        <v>440</v>
      </c>
      <c r="P276" s="294" t="s">
        <v>5</v>
      </c>
      <c r="Q276" s="294" t="s">
        <v>2</v>
      </c>
      <c r="R276" s="294" t="s">
        <v>438</v>
      </c>
      <c r="S276" s="294" t="s">
        <v>437</v>
      </c>
      <c r="T276" s="294" t="s">
        <v>441</v>
      </c>
      <c r="U276" s="294" t="s">
        <v>456</v>
      </c>
      <c r="V276" s="294" t="s">
        <v>2</v>
      </c>
      <c r="W276" s="294" t="s">
        <v>2</v>
      </c>
      <c r="X276" s="294" t="s">
        <v>2</v>
      </c>
      <c r="Y276" s="294" t="s">
        <v>455</v>
      </c>
      <c r="Z276" s="294" t="s">
        <v>2</v>
      </c>
      <c r="AA276" s="294" t="s">
        <v>2</v>
      </c>
      <c r="AB276" s="294" t="s">
        <v>2</v>
      </c>
      <c r="AC276" s="294" t="s">
        <v>440</v>
      </c>
      <c r="AD276" s="294" t="s">
        <v>2</v>
      </c>
      <c r="AE276" s="294" t="s">
        <v>2</v>
      </c>
      <c r="AF276" s="294" t="s">
        <v>457</v>
      </c>
      <c r="AG276" s="294" t="s">
        <v>437</v>
      </c>
      <c r="AH276" s="294" t="s">
        <v>2</v>
      </c>
    </row>
    <row r="277" spans="1:34" x14ac:dyDescent="0.3">
      <c r="A277" s="296">
        <f t="shared" si="11"/>
        <v>43375</v>
      </c>
      <c r="B277" s="339" t="str">
        <f t="shared" si="10"/>
        <v>Вт</v>
      </c>
      <c r="C277" s="592" t="s">
        <v>440</v>
      </c>
      <c r="D277" s="297" t="s">
        <v>439</v>
      </c>
      <c r="E277" s="297" t="s">
        <v>466</v>
      </c>
      <c r="F277" s="297" t="s">
        <v>2</v>
      </c>
      <c r="G277" s="297" t="s">
        <v>2</v>
      </c>
      <c r="H277" s="593" t="s">
        <v>437</v>
      </c>
      <c r="I277" s="592" t="s">
        <v>438</v>
      </c>
      <c r="J277" s="297" t="s">
        <v>468</v>
      </c>
      <c r="K277" s="297" t="s">
        <v>439</v>
      </c>
      <c r="L277" s="297" t="s">
        <v>2</v>
      </c>
      <c r="M277" s="297" t="s">
        <v>2</v>
      </c>
      <c r="N277" s="593" t="s">
        <v>5</v>
      </c>
      <c r="O277" s="592" t="s">
        <v>440</v>
      </c>
      <c r="P277" s="297" t="s">
        <v>439</v>
      </c>
      <c r="Q277" s="297" t="s">
        <v>5</v>
      </c>
      <c r="R277" s="297" t="s">
        <v>438</v>
      </c>
      <c r="S277" s="297" t="s">
        <v>440</v>
      </c>
      <c r="T277" s="297" t="s">
        <v>441</v>
      </c>
      <c r="U277" s="297" t="s">
        <v>456</v>
      </c>
      <c r="V277" s="297" t="s">
        <v>2</v>
      </c>
      <c r="W277" s="297" t="s">
        <v>2</v>
      </c>
      <c r="X277" s="297" t="s">
        <v>2</v>
      </c>
      <c r="Y277" s="297" t="s">
        <v>455</v>
      </c>
      <c r="Z277" s="297" t="s">
        <v>2</v>
      </c>
      <c r="AA277" s="297" t="s">
        <v>2</v>
      </c>
      <c r="AB277" s="297" t="s">
        <v>2</v>
      </c>
      <c r="AC277" s="297" t="s">
        <v>440</v>
      </c>
      <c r="AD277" s="297" t="s">
        <v>2</v>
      </c>
      <c r="AE277" s="297" t="s">
        <v>2</v>
      </c>
      <c r="AF277" s="297" t="s">
        <v>2</v>
      </c>
      <c r="AG277" s="297" t="s">
        <v>437</v>
      </c>
      <c r="AH277" s="297" t="s">
        <v>2</v>
      </c>
    </row>
    <row r="278" spans="1:34" ht="15.75" x14ac:dyDescent="0.25">
      <c r="A278" s="296">
        <f t="shared" si="11"/>
        <v>43376</v>
      </c>
      <c r="B278" s="340" t="str">
        <f t="shared" si="10"/>
        <v>Ср</v>
      </c>
      <c r="C278" s="592" t="s">
        <v>438</v>
      </c>
      <c r="D278" s="297" t="s">
        <v>439</v>
      </c>
      <c r="E278" s="297" t="s">
        <v>2</v>
      </c>
      <c r="F278" s="297" t="s">
        <v>2</v>
      </c>
      <c r="G278" s="297" t="s">
        <v>440</v>
      </c>
      <c r="H278" s="593" t="s">
        <v>467</v>
      </c>
      <c r="I278" s="592" t="s">
        <v>5</v>
      </c>
      <c r="J278" s="297" t="s">
        <v>468</v>
      </c>
      <c r="K278" s="297" t="s">
        <v>2</v>
      </c>
      <c r="L278" s="297" t="s">
        <v>2</v>
      </c>
      <c r="M278" s="297" t="s">
        <v>437</v>
      </c>
      <c r="N278" s="593" t="s">
        <v>439</v>
      </c>
      <c r="O278" s="592" t="s">
        <v>438</v>
      </c>
      <c r="P278" s="297" t="s">
        <v>439</v>
      </c>
      <c r="Q278" s="297" t="s">
        <v>5</v>
      </c>
      <c r="R278" s="297" t="s">
        <v>438</v>
      </c>
      <c r="S278" s="297" t="s">
        <v>438</v>
      </c>
      <c r="T278" s="297" t="s">
        <v>441</v>
      </c>
      <c r="U278" s="297" t="s">
        <v>2</v>
      </c>
      <c r="V278" s="297" t="s">
        <v>456</v>
      </c>
      <c r="W278" s="297" t="s">
        <v>2</v>
      </c>
      <c r="X278" s="297" t="s">
        <v>2</v>
      </c>
      <c r="Y278" s="297" t="s">
        <v>455</v>
      </c>
      <c r="Z278" s="297" t="s">
        <v>2</v>
      </c>
      <c r="AA278" s="297" t="s">
        <v>457</v>
      </c>
      <c r="AB278" s="297" t="s">
        <v>456</v>
      </c>
      <c r="AC278" s="297" t="s">
        <v>442</v>
      </c>
      <c r="AD278" s="297" t="s">
        <v>437</v>
      </c>
      <c r="AE278" s="297" t="s">
        <v>2</v>
      </c>
      <c r="AF278" s="297" t="s">
        <v>457</v>
      </c>
      <c r="AG278" s="297" t="s">
        <v>2</v>
      </c>
      <c r="AH278" s="297" t="s">
        <v>2</v>
      </c>
    </row>
    <row r="279" spans="1:34" ht="15.75" x14ac:dyDescent="0.25">
      <c r="A279" s="296">
        <f t="shared" si="11"/>
        <v>43377</v>
      </c>
      <c r="B279" s="340" t="str">
        <f t="shared" si="10"/>
        <v>Чт</v>
      </c>
      <c r="C279" s="592" t="s">
        <v>438</v>
      </c>
      <c r="D279" s="297" t="s">
        <v>2</v>
      </c>
      <c r="E279" s="297" t="s">
        <v>2</v>
      </c>
      <c r="F279" s="297" t="s">
        <v>467</v>
      </c>
      <c r="G279" s="297" t="s">
        <v>440</v>
      </c>
      <c r="H279" s="593" t="s">
        <v>439</v>
      </c>
      <c r="I279" s="592" t="s">
        <v>5</v>
      </c>
      <c r="J279" s="297" t="s">
        <v>2</v>
      </c>
      <c r="K279" s="297" t="s">
        <v>2</v>
      </c>
      <c r="L279" s="297" t="s">
        <v>442</v>
      </c>
      <c r="M279" s="297" t="s">
        <v>437</v>
      </c>
      <c r="N279" s="593" t="s">
        <v>439</v>
      </c>
      <c r="O279" s="592" t="s">
        <v>438</v>
      </c>
      <c r="P279" s="297" t="s">
        <v>2</v>
      </c>
      <c r="Q279" s="297" t="s">
        <v>439</v>
      </c>
      <c r="R279" s="297" t="s">
        <v>438</v>
      </c>
      <c r="S279" s="297" t="s">
        <v>438</v>
      </c>
      <c r="T279" s="297" t="s">
        <v>441</v>
      </c>
      <c r="U279" s="297" t="s">
        <v>2</v>
      </c>
      <c r="V279" s="297" t="s">
        <v>452</v>
      </c>
      <c r="W279" s="297" t="s">
        <v>2</v>
      </c>
      <c r="X279" s="297" t="s">
        <v>2</v>
      </c>
      <c r="Y279" s="297" t="s">
        <v>2</v>
      </c>
      <c r="Z279" s="297" t="s">
        <v>2</v>
      </c>
      <c r="AA279" s="297" t="s">
        <v>458</v>
      </c>
      <c r="AB279" s="297" t="s">
        <v>456</v>
      </c>
      <c r="AC279" s="297" t="s">
        <v>467</v>
      </c>
      <c r="AD279" s="297" t="s">
        <v>437</v>
      </c>
      <c r="AE279" s="297" t="s">
        <v>437</v>
      </c>
      <c r="AF279" s="297" t="s">
        <v>2</v>
      </c>
      <c r="AG279" s="297" t="s">
        <v>458</v>
      </c>
      <c r="AH279" s="297" t="s">
        <v>2</v>
      </c>
    </row>
    <row r="280" spans="1:34" ht="15.75" x14ac:dyDescent="0.25">
      <c r="A280" s="296">
        <f t="shared" si="11"/>
        <v>43378</v>
      </c>
      <c r="B280" s="340" t="str">
        <f t="shared" si="10"/>
        <v>Пт</v>
      </c>
      <c r="C280" s="592" t="s">
        <v>2</v>
      </c>
      <c r="D280" s="297" t="s">
        <v>2</v>
      </c>
      <c r="E280" s="297" t="s">
        <v>466</v>
      </c>
      <c r="F280" s="297" t="s">
        <v>468</v>
      </c>
      <c r="G280" s="297" t="s">
        <v>441</v>
      </c>
      <c r="H280" s="593" t="s">
        <v>439</v>
      </c>
      <c r="I280" s="592" t="s">
        <v>2</v>
      </c>
      <c r="J280" s="297" t="s">
        <v>2</v>
      </c>
      <c r="K280" s="297" t="s">
        <v>437</v>
      </c>
      <c r="L280" s="297" t="s">
        <v>442</v>
      </c>
      <c r="M280" s="297" t="s">
        <v>440</v>
      </c>
      <c r="N280" s="593" t="s">
        <v>439</v>
      </c>
      <c r="O280" s="592" t="s">
        <v>2</v>
      </c>
      <c r="P280" s="297" t="s">
        <v>2</v>
      </c>
      <c r="Q280" s="297" t="s">
        <v>439</v>
      </c>
      <c r="R280" s="297" t="s">
        <v>438</v>
      </c>
      <c r="S280" s="297" t="s">
        <v>2</v>
      </c>
      <c r="T280" s="297" t="s">
        <v>441</v>
      </c>
      <c r="U280" s="297" t="s">
        <v>456</v>
      </c>
      <c r="V280" s="297" t="s">
        <v>2</v>
      </c>
      <c r="W280" s="297" t="s">
        <v>453</v>
      </c>
      <c r="X280" s="297" t="s">
        <v>454</v>
      </c>
      <c r="Y280" s="297" t="s">
        <v>2</v>
      </c>
      <c r="Z280" s="297" t="s">
        <v>5</v>
      </c>
      <c r="AA280" s="297" t="s">
        <v>468</v>
      </c>
      <c r="AB280" s="297" t="s">
        <v>2</v>
      </c>
      <c r="AC280" s="297" t="s">
        <v>2</v>
      </c>
      <c r="AD280" s="297" t="s">
        <v>441</v>
      </c>
      <c r="AE280" s="297" t="s">
        <v>440</v>
      </c>
      <c r="AF280" s="297" t="s">
        <v>457</v>
      </c>
      <c r="AG280" s="297" t="s">
        <v>452</v>
      </c>
      <c r="AH280" s="297" t="s">
        <v>2</v>
      </c>
    </row>
    <row r="281" spans="1:34" ht="15.75" x14ac:dyDescent="0.25">
      <c r="A281" s="296">
        <f t="shared" si="11"/>
        <v>43379</v>
      </c>
      <c r="B281" s="340" t="str">
        <f t="shared" si="10"/>
        <v>Сб</v>
      </c>
      <c r="C281" s="297" t="s">
        <v>442</v>
      </c>
      <c r="D281" s="297" t="s">
        <v>437</v>
      </c>
      <c r="E281" s="297" t="s">
        <v>466</v>
      </c>
      <c r="F281" s="297" t="s">
        <v>439</v>
      </c>
      <c r="G281" s="297" t="s">
        <v>5</v>
      </c>
      <c r="H281" s="593" t="s">
        <v>2</v>
      </c>
      <c r="I281" s="592" t="s">
        <v>2</v>
      </c>
      <c r="J281" s="297" t="s">
        <v>440</v>
      </c>
      <c r="K281" s="297" t="s">
        <v>466</v>
      </c>
      <c r="L281" s="297" t="s">
        <v>467</v>
      </c>
      <c r="M281" s="297" t="s">
        <v>438</v>
      </c>
      <c r="N281" s="593" t="s">
        <v>2</v>
      </c>
      <c r="O281" s="592" t="s">
        <v>442</v>
      </c>
      <c r="P281" s="297" t="s">
        <v>438</v>
      </c>
      <c r="Q281" s="297" t="s">
        <v>2</v>
      </c>
      <c r="R281" s="297" t="s">
        <v>2</v>
      </c>
      <c r="S281" s="297" t="s">
        <v>2</v>
      </c>
      <c r="T281" s="297" t="s">
        <v>2</v>
      </c>
      <c r="U281" s="297" t="s">
        <v>456</v>
      </c>
      <c r="V281" s="297" t="s">
        <v>2</v>
      </c>
      <c r="W281" s="297" t="s">
        <v>453</v>
      </c>
      <c r="X281" s="297" t="s">
        <v>2</v>
      </c>
      <c r="Y281" s="297" t="s">
        <v>456</v>
      </c>
      <c r="Z281" s="297" t="s">
        <v>453</v>
      </c>
      <c r="AA281" s="297" t="s">
        <v>458</v>
      </c>
      <c r="AB281" s="297" t="s">
        <v>2</v>
      </c>
      <c r="AC281" s="297" t="s">
        <v>2</v>
      </c>
      <c r="AD281" s="297" t="s">
        <v>442</v>
      </c>
      <c r="AE281" s="297" t="s">
        <v>440</v>
      </c>
      <c r="AF281" s="297" t="s">
        <v>457</v>
      </c>
      <c r="AG281" s="297" t="s">
        <v>2</v>
      </c>
      <c r="AH281" s="297" t="s">
        <v>2</v>
      </c>
    </row>
    <row r="282" spans="1:34" ht="16.5" thickBot="1" x14ac:dyDescent="0.3">
      <c r="A282" s="298">
        <f t="shared" si="11"/>
        <v>43380</v>
      </c>
      <c r="B282" s="341" t="str">
        <f t="shared" si="10"/>
        <v>Вс</v>
      </c>
      <c r="C282" s="594" t="s">
        <v>442</v>
      </c>
      <c r="D282" s="299" t="s">
        <v>437</v>
      </c>
      <c r="E282" s="299" t="s">
        <v>441</v>
      </c>
      <c r="F282" s="299" t="s">
        <v>439</v>
      </c>
      <c r="G282" s="299" t="s">
        <v>2</v>
      </c>
      <c r="H282" s="623" t="s">
        <v>2</v>
      </c>
      <c r="I282" s="594" t="s">
        <v>466</v>
      </c>
      <c r="J282" s="299" t="s">
        <v>440</v>
      </c>
      <c r="K282" s="299" t="s">
        <v>441</v>
      </c>
      <c r="L282" s="299" t="s">
        <v>467</v>
      </c>
      <c r="M282" s="299" t="s">
        <v>438</v>
      </c>
      <c r="N282" s="595" t="s">
        <v>2</v>
      </c>
      <c r="O282" s="594" t="s">
        <v>467</v>
      </c>
      <c r="P282" s="299" t="s">
        <v>438</v>
      </c>
      <c r="Q282" s="299" t="s">
        <v>2</v>
      </c>
      <c r="R282" s="299" t="s">
        <v>2</v>
      </c>
      <c r="S282" s="299" t="s">
        <v>437</v>
      </c>
      <c r="T282" s="299" t="s">
        <v>2</v>
      </c>
      <c r="U282" s="299" t="s">
        <v>2</v>
      </c>
      <c r="V282" s="299" t="s">
        <v>456</v>
      </c>
      <c r="W282" s="299" t="s">
        <v>453</v>
      </c>
      <c r="X282" s="299" t="s">
        <v>5</v>
      </c>
      <c r="Y282" s="299" t="s">
        <v>456</v>
      </c>
      <c r="Z282" s="299" t="s">
        <v>452</v>
      </c>
      <c r="AA282" s="299" t="s">
        <v>2</v>
      </c>
      <c r="AB282" s="299" t="s">
        <v>2</v>
      </c>
      <c r="AC282" s="299" t="s">
        <v>440</v>
      </c>
      <c r="AD282" s="299" t="s">
        <v>2</v>
      </c>
      <c r="AE282" s="299" t="s">
        <v>442</v>
      </c>
      <c r="AF282" s="299" t="s">
        <v>2</v>
      </c>
      <c r="AG282" s="299" t="s">
        <v>2</v>
      </c>
      <c r="AH282" s="299" t="s">
        <v>2</v>
      </c>
    </row>
    <row r="283" spans="1:34" x14ac:dyDescent="0.3">
      <c r="A283" s="293">
        <f t="shared" si="11"/>
        <v>43381</v>
      </c>
      <c r="B283" s="338" t="str">
        <f t="shared" si="10"/>
        <v>Пн</v>
      </c>
      <c r="C283" s="600" t="s">
        <v>5</v>
      </c>
      <c r="D283" s="303" t="s">
        <v>438</v>
      </c>
      <c r="E283" s="303" t="s">
        <v>468</v>
      </c>
      <c r="F283" s="303" t="s">
        <v>2</v>
      </c>
      <c r="G283" s="294" t="s">
        <v>2</v>
      </c>
      <c r="H283" s="591" t="s">
        <v>437</v>
      </c>
      <c r="I283" s="590" t="s">
        <v>441</v>
      </c>
      <c r="J283" s="294" t="s">
        <v>466</v>
      </c>
      <c r="K283" s="294" t="s">
        <v>439</v>
      </c>
      <c r="L283" s="294" t="s">
        <v>2</v>
      </c>
      <c r="M283" s="294" t="s">
        <v>2</v>
      </c>
      <c r="N283" s="591" t="s">
        <v>440</v>
      </c>
      <c r="O283" s="590" t="s">
        <v>5</v>
      </c>
      <c r="P283" s="294" t="s">
        <v>438</v>
      </c>
      <c r="Q283" s="587" t="s">
        <v>467</v>
      </c>
      <c r="R283" s="294" t="s">
        <v>438</v>
      </c>
      <c r="S283" s="294" t="s">
        <v>437</v>
      </c>
      <c r="T283" s="294" t="s">
        <v>441</v>
      </c>
      <c r="U283" s="294" t="s">
        <v>2</v>
      </c>
      <c r="V283" s="294" t="s">
        <v>452</v>
      </c>
      <c r="W283" s="294" t="s">
        <v>2</v>
      </c>
      <c r="X283" s="294" t="s">
        <v>2</v>
      </c>
      <c r="Y283" s="294" t="s">
        <v>455</v>
      </c>
      <c r="Z283" s="294" t="s">
        <v>2</v>
      </c>
      <c r="AA283" s="294" t="s">
        <v>2</v>
      </c>
      <c r="AB283" s="294" t="s">
        <v>2</v>
      </c>
      <c r="AC283" s="294" t="s">
        <v>440</v>
      </c>
      <c r="AD283" s="294" t="s">
        <v>2</v>
      </c>
      <c r="AE283" s="294" t="s">
        <v>2</v>
      </c>
      <c r="AF283" s="294" t="s">
        <v>457</v>
      </c>
      <c r="AG283" s="294" t="s">
        <v>437</v>
      </c>
      <c r="AH283" s="294" t="s">
        <v>2</v>
      </c>
    </row>
    <row r="284" spans="1:34" x14ac:dyDescent="0.3">
      <c r="A284" s="296">
        <f t="shared" si="11"/>
        <v>43382</v>
      </c>
      <c r="B284" s="339" t="str">
        <f t="shared" si="10"/>
        <v>Вт</v>
      </c>
      <c r="C284" s="592" t="s">
        <v>439</v>
      </c>
      <c r="D284" s="297" t="s">
        <v>466</v>
      </c>
      <c r="E284" s="297" t="s">
        <v>2</v>
      </c>
      <c r="F284" s="297" t="s">
        <v>2</v>
      </c>
      <c r="G284" s="297" t="s">
        <v>437</v>
      </c>
      <c r="H284" s="593" t="s">
        <v>440</v>
      </c>
      <c r="I284" s="592" t="s">
        <v>468</v>
      </c>
      <c r="J284" s="297" t="s">
        <v>439</v>
      </c>
      <c r="K284" s="297" t="s">
        <v>2</v>
      </c>
      <c r="L284" s="297" t="s">
        <v>2</v>
      </c>
      <c r="M284" s="297" t="s">
        <v>5</v>
      </c>
      <c r="N284" s="593" t="s">
        <v>438</v>
      </c>
      <c r="O284" s="592" t="s">
        <v>439</v>
      </c>
      <c r="P284" s="297" t="s">
        <v>441</v>
      </c>
      <c r="Q284" s="587" t="s">
        <v>467</v>
      </c>
      <c r="R284" s="297" t="s">
        <v>438</v>
      </c>
      <c r="S284" s="297" t="s">
        <v>440</v>
      </c>
      <c r="T284" s="297" t="s">
        <v>441</v>
      </c>
      <c r="U284" s="297" t="s">
        <v>456</v>
      </c>
      <c r="V284" s="297" t="s">
        <v>2</v>
      </c>
      <c r="W284" s="297" t="s">
        <v>2</v>
      </c>
      <c r="X284" s="297" t="s">
        <v>2</v>
      </c>
      <c r="Y284" s="297" t="s">
        <v>455</v>
      </c>
      <c r="Z284" s="297" t="s">
        <v>2</v>
      </c>
      <c r="AA284" s="297" t="s">
        <v>2</v>
      </c>
      <c r="AB284" s="297" t="s">
        <v>2</v>
      </c>
      <c r="AC284" s="297" t="s">
        <v>440</v>
      </c>
      <c r="AD284" s="297" t="s">
        <v>2</v>
      </c>
      <c r="AE284" s="297" t="s">
        <v>2</v>
      </c>
      <c r="AF284" s="297" t="s">
        <v>2</v>
      </c>
      <c r="AG284" s="297" t="s">
        <v>437</v>
      </c>
      <c r="AH284" s="297" t="s">
        <v>2</v>
      </c>
    </row>
    <row r="285" spans="1:34" ht="15.75" x14ac:dyDescent="0.25">
      <c r="A285" s="296">
        <f t="shared" si="11"/>
        <v>43383</v>
      </c>
      <c r="B285" s="340" t="str">
        <f t="shared" si="10"/>
        <v>Ср</v>
      </c>
      <c r="C285" s="592" t="s">
        <v>439</v>
      </c>
      <c r="D285" s="297" t="s">
        <v>2</v>
      </c>
      <c r="E285" s="297" t="s">
        <v>2</v>
      </c>
      <c r="F285" s="297" t="s">
        <v>440</v>
      </c>
      <c r="G285" s="297" t="s">
        <v>467</v>
      </c>
      <c r="H285" s="593" t="s">
        <v>438</v>
      </c>
      <c r="I285" s="592" t="s">
        <v>468</v>
      </c>
      <c r="J285" s="297" t="s">
        <v>2</v>
      </c>
      <c r="K285" s="297" t="s">
        <v>2</v>
      </c>
      <c r="L285" s="297" t="s">
        <v>437</v>
      </c>
      <c r="M285" s="297" t="s">
        <v>439</v>
      </c>
      <c r="N285" s="593" t="s">
        <v>5</v>
      </c>
      <c r="O285" s="592" t="s">
        <v>439</v>
      </c>
      <c r="P285" s="297" t="s">
        <v>2</v>
      </c>
      <c r="Q285" s="587" t="s">
        <v>467</v>
      </c>
      <c r="R285" s="297" t="s">
        <v>438</v>
      </c>
      <c r="S285" s="297" t="s">
        <v>438</v>
      </c>
      <c r="T285" s="297" t="s">
        <v>441</v>
      </c>
      <c r="U285" s="297" t="s">
        <v>456</v>
      </c>
      <c r="V285" s="297" t="s">
        <v>2</v>
      </c>
      <c r="W285" s="297" t="s">
        <v>2</v>
      </c>
      <c r="X285" s="297" t="s">
        <v>2</v>
      </c>
      <c r="Y285" s="297" t="s">
        <v>455</v>
      </c>
      <c r="Z285" s="297" t="s">
        <v>2</v>
      </c>
      <c r="AA285" s="297" t="s">
        <v>457</v>
      </c>
      <c r="AB285" s="297" t="s">
        <v>456</v>
      </c>
      <c r="AC285" s="297" t="s">
        <v>442</v>
      </c>
      <c r="AD285" s="297" t="s">
        <v>437</v>
      </c>
      <c r="AE285" s="297" t="s">
        <v>2</v>
      </c>
      <c r="AF285" s="297" t="s">
        <v>457</v>
      </c>
      <c r="AG285" s="297" t="s">
        <v>2</v>
      </c>
      <c r="AH285" s="297" t="s">
        <v>2</v>
      </c>
    </row>
    <row r="286" spans="1:34" ht="15.75" x14ac:dyDescent="0.25">
      <c r="A286" s="296">
        <f t="shared" si="11"/>
        <v>43384</v>
      </c>
      <c r="B286" s="340" t="str">
        <f t="shared" si="10"/>
        <v>Чт</v>
      </c>
      <c r="C286" s="592" t="s">
        <v>2</v>
      </c>
      <c r="D286" s="297" t="s">
        <v>2</v>
      </c>
      <c r="E286" s="297" t="s">
        <v>467</v>
      </c>
      <c r="F286" s="297" t="s">
        <v>440</v>
      </c>
      <c r="G286" s="297" t="s">
        <v>439</v>
      </c>
      <c r="H286" s="593" t="s">
        <v>438</v>
      </c>
      <c r="I286" s="592" t="s">
        <v>2</v>
      </c>
      <c r="J286" s="297" t="s">
        <v>2</v>
      </c>
      <c r="K286" s="297" t="s">
        <v>442</v>
      </c>
      <c r="L286" s="297" t="s">
        <v>437</v>
      </c>
      <c r="M286" s="297" t="s">
        <v>439</v>
      </c>
      <c r="N286" s="593" t="s">
        <v>5</v>
      </c>
      <c r="O286" s="592" t="s">
        <v>2</v>
      </c>
      <c r="P286" s="297" t="s">
        <v>2</v>
      </c>
      <c r="Q286" s="587" t="s">
        <v>467</v>
      </c>
      <c r="R286" s="297" t="s">
        <v>438</v>
      </c>
      <c r="S286" s="297" t="s">
        <v>438</v>
      </c>
      <c r="T286" s="297" t="s">
        <v>441</v>
      </c>
      <c r="U286" s="297" t="s">
        <v>2</v>
      </c>
      <c r="V286" s="297" t="s">
        <v>456</v>
      </c>
      <c r="W286" s="297" t="s">
        <v>2</v>
      </c>
      <c r="X286" s="297" t="s">
        <v>2</v>
      </c>
      <c r="Y286" s="297" t="s">
        <v>2</v>
      </c>
      <c r="Z286" s="297" t="s">
        <v>2</v>
      </c>
      <c r="AA286" s="297" t="s">
        <v>458</v>
      </c>
      <c r="AB286" s="297" t="s">
        <v>456</v>
      </c>
      <c r="AC286" s="297" t="s">
        <v>467</v>
      </c>
      <c r="AD286" s="297" t="s">
        <v>437</v>
      </c>
      <c r="AE286" s="297" t="s">
        <v>437</v>
      </c>
      <c r="AF286" s="297" t="s">
        <v>2</v>
      </c>
      <c r="AG286" s="297" t="s">
        <v>458</v>
      </c>
      <c r="AH286" s="297" t="s">
        <v>2</v>
      </c>
    </row>
    <row r="287" spans="1:34" ht="15.75" x14ac:dyDescent="0.25">
      <c r="A287" s="296">
        <f t="shared" si="11"/>
        <v>43385</v>
      </c>
      <c r="B287" s="340" t="str">
        <f t="shared" si="10"/>
        <v>Пт</v>
      </c>
      <c r="C287" s="592" t="s">
        <v>2</v>
      </c>
      <c r="D287" s="297" t="s">
        <v>466</v>
      </c>
      <c r="E287" s="297" t="s">
        <v>468</v>
      </c>
      <c r="F287" s="297" t="s">
        <v>441</v>
      </c>
      <c r="G287" s="297" t="s">
        <v>439</v>
      </c>
      <c r="H287" s="593" t="s">
        <v>2</v>
      </c>
      <c r="I287" s="592" t="s">
        <v>2</v>
      </c>
      <c r="J287" s="297" t="s">
        <v>437</v>
      </c>
      <c r="K287" s="297" t="s">
        <v>442</v>
      </c>
      <c r="L287" s="297" t="s">
        <v>440</v>
      </c>
      <c r="M287" s="297" t="s">
        <v>439</v>
      </c>
      <c r="N287" s="593" t="s">
        <v>2</v>
      </c>
      <c r="O287" s="592" t="s">
        <v>2</v>
      </c>
      <c r="P287" s="297" t="s">
        <v>441</v>
      </c>
      <c r="Q287" s="297" t="s">
        <v>2</v>
      </c>
      <c r="R287" s="297" t="s">
        <v>438</v>
      </c>
      <c r="S287" s="297" t="s">
        <v>2</v>
      </c>
      <c r="T287" s="297" t="s">
        <v>441</v>
      </c>
      <c r="U287" s="297" t="s">
        <v>2</v>
      </c>
      <c r="V287" s="297" t="s">
        <v>452</v>
      </c>
      <c r="W287" s="297" t="s">
        <v>453</v>
      </c>
      <c r="X287" s="297" t="s">
        <v>454</v>
      </c>
      <c r="Y287" s="297" t="s">
        <v>2</v>
      </c>
      <c r="Z287" s="297" t="s">
        <v>5</v>
      </c>
      <c r="AA287" s="297" t="s">
        <v>468</v>
      </c>
      <c r="AB287" s="297" t="s">
        <v>2</v>
      </c>
      <c r="AC287" s="297" t="s">
        <v>2</v>
      </c>
      <c r="AD287" s="297" t="s">
        <v>441</v>
      </c>
      <c r="AE287" s="297" t="s">
        <v>440</v>
      </c>
      <c r="AF287" s="297" t="s">
        <v>457</v>
      </c>
      <c r="AG287" s="297" t="s">
        <v>452</v>
      </c>
      <c r="AH287" s="297" t="s">
        <v>2</v>
      </c>
    </row>
    <row r="288" spans="1:34" ht="15.75" x14ac:dyDescent="0.25">
      <c r="A288" s="296">
        <f t="shared" si="11"/>
        <v>43386</v>
      </c>
      <c r="B288" s="340" t="str">
        <f t="shared" si="10"/>
        <v>Сб</v>
      </c>
      <c r="C288" s="592" t="s">
        <v>437</v>
      </c>
      <c r="D288" s="297" t="s">
        <v>466</v>
      </c>
      <c r="E288" s="297" t="s">
        <v>439</v>
      </c>
      <c r="F288" s="297" t="s">
        <v>5</v>
      </c>
      <c r="G288" s="297" t="s">
        <v>2</v>
      </c>
      <c r="H288" s="297" t="s">
        <v>442</v>
      </c>
      <c r="I288" s="592" t="s">
        <v>440</v>
      </c>
      <c r="J288" s="297" t="s">
        <v>466</v>
      </c>
      <c r="K288" s="297" t="s">
        <v>467</v>
      </c>
      <c r="L288" s="297" t="s">
        <v>438</v>
      </c>
      <c r="M288" s="297" t="s">
        <v>2</v>
      </c>
      <c r="N288" s="593" t="s">
        <v>2</v>
      </c>
      <c r="O288" s="592" t="s">
        <v>440</v>
      </c>
      <c r="P288" s="297" t="s">
        <v>442</v>
      </c>
      <c r="Q288" s="297" t="s">
        <v>5</v>
      </c>
      <c r="R288" s="297" t="s">
        <v>2</v>
      </c>
      <c r="S288" s="297" t="s">
        <v>2</v>
      </c>
      <c r="T288" s="297" t="s">
        <v>2</v>
      </c>
      <c r="U288" s="297" t="s">
        <v>456</v>
      </c>
      <c r="V288" s="297" t="s">
        <v>2</v>
      </c>
      <c r="W288" s="297" t="s">
        <v>453</v>
      </c>
      <c r="X288" s="297" t="s">
        <v>2</v>
      </c>
      <c r="Y288" s="297" t="s">
        <v>456</v>
      </c>
      <c r="Z288" s="297" t="s">
        <v>453</v>
      </c>
      <c r="AA288" s="297" t="s">
        <v>458</v>
      </c>
      <c r="AB288" s="297" t="s">
        <v>2</v>
      </c>
      <c r="AC288" s="297" t="s">
        <v>2</v>
      </c>
      <c r="AD288" s="297" t="s">
        <v>442</v>
      </c>
      <c r="AE288" s="297" t="s">
        <v>440</v>
      </c>
      <c r="AF288" s="297" t="s">
        <v>457</v>
      </c>
      <c r="AG288" s="297" t="s">
        <v>2</v>
      </c>
      <c r="AH288" s="297" t="s">
        <v>2</v>
      </c>
    </row>
    <row r="289" spans="1:34" ht="16.5" thickBot="1" x14ac:dyDescent="0.3">
      <c r="A289" s="298">
        <f t="shared" si="11"/>
        <v>43387</v>
      </c>
      <c r="B289" s="341" t="str">
        <f t="shared" si="10"/>
        <v>Вс</v>
      </c>
      <c r="C289" s="594" t="s">
        <v>437</v>
      </c>
      <c r="D289" s="299" t="s">
        <v>441</v>
      </c>
      <c r="E289" s="299" t="s">
        <v>439</v>
      </c>
      <c r="F289" s="299" t="s">
        <v>2</v>
      </c>
      <c r="G289" s="299" t="s">
        <v>2</v>
      </c>
      <c r="H289" s="623" t="s">
        <v>442</v>
      </c>
      <c r="I289" s="594" t="s">
        <v>440</v>
      </c>
      <c r="J289" s="299" t="s">
        <v>441</v>
      </c>
      <c r="K289" s="299" t="s">
        <v>467</v>
      </c>
      <c r="L289" s="299" t="s">
        <v>438</v>
      </c>
      <c r="M289" s="299" t="s">
        <v>2</v>
      </c>
      <c r="N289" s="595" t="s">
        <v>466</v>
      </c>
      <c r="O289" s="594" t="s">
        <v>440</v>
      </c>
      <c r="P289" s="299" t="s">
        <v>442</v>
      </c>
      <c r="Q289" s="299" t="s">
        <v>5</v>
      </c>
      <c r="R289" s="299" t="s">
        <v>2</v>
      </c>
      <c r="S289" s="299" t="s">
        <v>437</v>
      </c>
      <c r="T289" s="299" t="s">
        <v>2</v>
      </c>
      <c r="U289" s="299" t="s">
        <v>456</v>
      </c>
      <c r="V289" s="299" t="s">
        <v>2</v>
      </c>
      <c r="W289" s="299" t="s">
        <v>453</v>
      </c>
      <c r="X289" s="299" t="s">
        <v>5</v>
      </c>
      <c r="Y289" s="299" t="s">
        <v>456</v>
      </c>
      <c r="Z289" s="299" t="s">
        <v>452</v>
      </c>
      <c r="AA289" s="299" t="s">
        <v>2</v>
      </c>
      <c r="AB289" s="299" t="s">
        <v>2</v>
      </c>
      <c r="AC289" s="299" t="s">
        <v>440</v>
      </c>
      <c r="AD289" s="299" t="s">
        <v>2</v>
      </c>
      <c r="AE289" s="299" t="s">
        <v>442</v>
      </c>
      <c r="AF289" s="299" t="s">
        <v>2</v>
      </c>
      <c r="AG289" s="299" t="s">
        <v>2</v>
      </c>
      <c r="AH289" s="299" t="s">
        <v>2</v>
      </c>
    </row>
    <row r="290" spans="1:34" x14ac:dyDescent="0.3">
      <c r="A290" s="293">
        <f t="shared" si="11"/>
        <v>43388</v>
      </c>
      <c r="B290" s="338" t="str">
        <f t="shared" si="10"/>
        <v>Пн</v>
      </c>
      <c r="C290" s="600" t="s">
        <v>438</v>
      </c>
      <c r="D290" s="303" t="s">
        <v>468</v>
      </c>
      <c r="E290" s="303" t="s">
        <v>2</v>
      </c>
      <c r="F290" s="303" t="s">
        <v>2</v>
      </c>
      <c r="G290" s="294" t="s">
        <v>437</v>
      </c>
      <c r="H290" s="591" t="s">
        <v>5</v>
      </c>
      <c r="I290" s="590" t="s">
        <v>466</v>
      </c>
      <c r="J290" s="294" t="s">
        <v>439</v>
      </c>
      <c r="K290" s="294" t="s">
        <v>2</v>
      </c>
      <c r="L290" s="294" t="s">
        <v>2</v>
      </c>
      <c r="M290" s="294" t="s">
        <v>440</v>
      </c>
      <c r="N290" s="591" t="s">
        <v>441</v>
      </c>
      <c r="O290" s="590" t="s">
        <v>438</v>
      </c>
      <c r="P290" s="587" t="s">
        <v>442</v>
      </c>
      <c r="Q290" s="294" t="s">
        <v>5</v>
      </c>
      <c r="R290" s="294" t="s">
        <v>438</v>
      </c>
      <c r="S290" s="294" t="s">
        <v>437</v>
      </c>
      <c r="T290" s="294" t="s">
        <v>441</v>
      </c>
      <c r="U290" s="294" t="s">
        <v>2</v>
      </c>
      <c r="V290" s="294" t="s">
        <v>456</v>
      </c>
      <c r="W290" s="294" t="s">
        <v>2</v>
      </c>
      <c r="X290" s="294" t="s">
        <v>2</v>
      </c>
      <c r="Y290" s="294" t="s">
        <v>455</v>
      </c>
      <c r="Z290" s="294" t="s">
        <v>2</v>
      </c>
      <c r="AA290" s="294" t="s">
        <v>2</v>
      </c>
      <c r="AB290" s="294" t="s">
        <v>2</v>
      </c>
      <c r="AC290" s="294" t="s">
        <v>440</v>
      </c>
      <c r="AD290" s="294" t="s">
        <v>2</v>
      </c>
      <c r="AE290" s="294" t="s">
        <v>2</v>
      </c>
      <c r="AF290" s="294" t="s">
        <v>457</v>
      </c>
      <c r="AG290" s="294" t="s">
        <v>437</v>
      </c>
      <c r="AH290" s="294" t="s">
        <v>2</v>
      </c>
    </row>
    <row r="291" spans="1:34" x14ac:dyDescent="0.3">
      <c r="A291" s="296">
        <f t="shared" si="11"/>
        <v>43389</v>
      </c>
      <c r="B291" s="339" t="str">
        <f t="shared" si="10"/>
        <v>Вт</v>
      </c>
      <c r="C291" s="592" t="s">
        <v>466</v>
      </c>
      <c r="D291" s="297" t="s">
        <v>2</v>
      </c>
      <c r="E291" s="297" t="s">
        <v>2</v>
      </c>
      <c r="F291" s="297" t="s">
        <v>437</v>
      </c>
      <c r="G291" s="297" t="s">
        <v>440</v>
      </c>
      <c r="H291" s="593" t="s">
        <v>439</v>
      </c>
      <c r="I291" s="592" t="s">
        <v>439</v>
      </c>
      <c r="J291" s="297" t="s">
        <v>2</v>
      </c>
      <c r="K291" s="297" t="s">
        <v>2</v>
      </c>
      <c r="L291" s="297" t="s">
        <v>5</v>
      </c>
      <c r="M291" s="297" t="s">
        <v>438</v>
      </c>
      <c r="N291" s="593" t="s">
        <v>468</v>
      </c>
      <c r="O291" s="592" t="s">
        <v>441</v>
      </c>
      <c r="P291" s="297" t="s">
        <v>2</v>
      </c>
      <c r="Q291" s="297" t="s">
        <v>439</v>
      </c>
      <c r="R291" s="297" t="s">
        <v>438</v>
      </c>
      <c r="S291" s="297" t="s">
        <v>440</v>
      </c>
      <c r="T291" s="297" t="s">
        <v>441</v>
      </c>
      <c r="U291" s="297" t="s">
        <v>2</v>
      </c>
      <c r="V291" s="297" t="s">
        <v>452</v>
      </c>
      <c r="W291" s="297" t="s">
        <v>2</v>
      </c>
      <c r="X291" s="297" t="s">
        <v>2</v>
      </c>
      <c r="Y291" s="297" t="s">
        <v>455</v>
      </c>
      <c r="Z291" s="297" t="s">
        <v>2</v>
      </c>
      <c r="AA291" s="297" t="s">
        <v>2</v>
      </c>
      <c r="AB291" s="297" t="s">
        <v>2</v>
      </c>
      <c r="AC291" s="297" t="s">
        <v>440</v>
      </c>
      <c r="AD291" s="297" t="s">
        <v>2</v>
      </c>
      <c r="AE291" s="297" t="s">
        <v>2</v>
      </c>
      <c r="AF291" s="297" t="s">
        <v>2</v>
      </c>
      <c r="AG291" s="297" t="s">
        <v>437</v>
      </c>
      <c r="AH291" s="297" t="s">
        <v>2</v>
      </c>
    </row>
    <row r="292" spans="1:34" ht="15.75" x14ac:dyDescent="0.25">
      <c r="A292" s="296">
        <f t="shared" si="11"/>
        <v>43390</v>
      </c>
      <c r="B292" s="340" t="str">
        <f t="shared" si="10"/>
        <v>Ср</v>
      </c>
      <c r="C292" s="592" t="s">
        <v>2</v>
      </c>
      <c r="D292" s="297" t="s">
        <v>2</v>
      </c>
      <c r="E292" s="297" t="s">
        <v>440</v>
      </c>
      <c r="F292" s="297" t="s">
        <v>467</v>
      </c>
      <c r="G292" s="297" t="s">
        <v>438</v>
      </c>
      <c r="H292" s="593" t="s">
        <v>439</v>
      </c>
      <c r="I292" s="592" t="s">
        <v>2</v>
      </c>
      <c r="J292" s="297" t="s">
        <v>2</v>
      </c>
      <c r="K292" s="297" t="s">
        <v>437</v>
      </c>
      <c r="L292" s="297" t="s">
        <v>439</v>
      </c>
      <c r="M292" s="297" t="s">
        <v>5</v>
      </c>
      <c r="N292" s="593" t="s">
        <v>468</v>
      </c>
      <c r="O292" s="592" t="s">
        <v>2</v>
      </c>
      <c r="P292" s="297" t="s">
        <v>2</v>
      </c>
      <c r="Q292" s="297" t="s">
        <v>439</v>
      </c>
      <c r="R292" s="297" t="s">
        <v>438</v>
      </c>
      <c r="S292" s="297" t="s">
        <v>438</v>
      </c>
      <c r="T292" s="297" t="s">
        <v>441</v>
      </c>
      <c r="U292" s="297" t="s">
        <v>456</v>
      </c>
      <c r="V292" s="297" t="s">
        <v>2</v>
      </c>
      <c r="W292" s="297" t="s">
        <v>2</v>
      </c>
      <c r="X292" s="297" t="s">
        <v>2</v>
      </c>
      <c r="Y292" s="297" t="s">
        <v>455</v>
      </c>
      <c r="Z292" s="297" t="s">
        <v>2</v>
      </c>
      <c r="AA292" s="297" t="s">
        <v>457</v>
      </c>
      <c r="AB292" s="297" t="s">
        <v>456</v>
      </c>
      <c r="AC292" s="297" t="s">
        <v>442</v>
      </c>
      <c r="AD292" s="297" t="s">
        <v>437</v>
      </c>
      <c r="AE292" s="297" t="s">
        <v>2</v>
      </c>
      <c r="AF292" s="297" t="s">
        <v>457</v>
      </c>
      <c r="AG292" s="297" t="s">
        <v>2</v>
      </c>
      <c r="AH292" s="297" t="s">
        <v>2</v>
      </c>
    </row>
    <row r="293" spans="1:34" ht="15.75" x14ac:dyDescent="0.25">
      <c r="A293" s="296">
        <f t="shared" si="11"/>
        <v>43391</v>
      </c>
      <c r="B293" s="340" t="str">
        <f t="shared" si="10"/>
        <v>Чт</v>
      </c>
      <c r="C293" s="592" t="s">
        <v>2</v>
      </c>
      <c r="D293" s="297" t="s">
        <v>467</v>
      </c>
      <c r="E293" s="297" t="s">
        <v>440</v>
      </c>
      <c r="F293" s="297" t="s">
        <v>439</v>
      </c>
      <c r="G293" s="297" t="s">
        <v>438</v>
      </c>
      <c r="H293" s="593" t="s">
        <v>2</v>
      </c>
      <c r="I293" s="592" t="s">
        <v>2</v>
      </c>
      <c r="J293" s="297" t="s">
        <v>442</v>
      </c>
      <c r="K293" s="297" t="s">
        <v>437</v>
      </c>
      <c r="L293" s="297" t="s">
        <v>439</v>
      </c>
      <c r="M293" s="297" t="s">
        <v>5</v>
      </c>
      <c r="N293" s="593" t="s">
        <v>2</v>
      </c>
      <c r="O293" s="592" t="s">
        <v>2</v>
      </c>
      <c r="P293" s="297" t="s">
        <v>441</v>
      </c>
      <c r="Q293" s="297" t="s">
        <v>2</v>
      </c>
      <c r="R293" s="297" t="s">
        <v>438</v>
      </c>
      <c r="S293" s="297" t="s">
        <v>438</v>
      </c>
      <c r="T293" s="297" t="s">
        <v>441</v>
      </c>
      <c r="U293" s="297" t="s">
        <v>456</v>
      </c>
      <c r="V293" s="297" t="s">
        <v>2</v>
      </c>
      <c r="W293" s="297" t="s">
        <v>2</v>
      </c>
      <c r="X293" s="297" t="s">
        <v>2</v>
      </c>
      <c r="Y293" s="297" t="s">
        <v>2</v>
      </c>
      <c r="Z293" s="297" t="s">
        <v>2</v>
      </c>
      <c r="AA293" s="297" t="s">
        <v>458</v>
      </c>
      <c r="AB293" s="297" t="s">
        <v>456</v>
      </c>
      <c r="AC293" s="297" t="s">
        <v>467</v>
      </c>
      <c r="AD293" s="297" t="s">
        <v>437</v>
      </c>
      <c r="AE293" s="297" t="s">
        <v>437</v>
      </c>
      <c r="AF293" s="297" t="s">
        <v>2</v>
      </c>
      <c r="AG293" s="297" t="s">
        <v>458</v>
      </c>
      <c r="AH293" s="297" t="s">
        <v>2</v>
      </c>
    </row>
    <row r="294" spans="1:34" ht="15.75" x14ac:dyDescent="0.25">
      <c r="A294" s="296">
        <f t="shared" si="11"/>
        <v>43392</v>
      </c>
      <c r="B294" s="340" t="str">
        <f t="shared" si="10"/>
        <v>Пт</v>
      </c>
      <c r="C294" s="592" t="s">
        <v>466</v>
      </c>
      <c r="D294" s="297" t="s">
        <v>468</v>
      </c>
      <c r="E294" s="297" t="s">
        <v>441</v>
      </c>
      <c r="F294" s="297" t="s">
        <v>439</v>
      </c>
      <c r="G294" s="297" t="s">
        <v>2</v>
      </c>
      <c r="H294" s="593" t="s">
        <v>2</v>
      </c>
      <c r="I294" s="592" t="s">
        <v>437</v>
      </c>
      <c r="J294" s="297" t="s">
        <v>442</v>
      </c>
      <c r="K294" s="297" t="s">
        <v>440</v>
      </c>
      <c r="L294" s="297" t="s">
        <v>439</v>
      </c>
      <c r="M294" s="297" t="s">
        <v>2</v>
      </c>
      <c r="N294" s="593" t="s">
        <v>2</v>
      </c>
      <c r="O294" s="592" t="s">
        <v>441</v>
      </c>
      <c r="P294" s="588" t="s">
        <v>467</v>
      </c>
      <c r="Q294" s="297" t="s">
        <v>2</v>
      </c>
      <c r="R294" s="297" t="s">
        <v>438</v>
      </c>
      <c r="S294" s="297" t="s">
        <v>2</v>
      </c>
      <c r="T294" s="297" t="s">
        <v>441</v>
      </c>
      <c r="U294" s="297" t="s">
        <v>2</v>
      </c>
      <c r="V294" s="297" t="s">
        <v>456</v>
      </c>
      <c r="W294" s="297" t="s">
        <v>453</v>
      </c>
      <c r="X294" s="297" t="s">
        <v>454</v>
      </c>
      <c r="Y294" s="297" t="s">
        <v>2</v>
      </c>
      <c r="Z294" s="297" t="s">
        <v>5</v>
      </c>
      <c r="AA294" s="297" t="s">
        <v>468</v>
      </c>
      <c r="AB294" s="297" t="s">
        <v>2</v>
      </c>
      <c r="AC294" s="297" t="s">
        <v>2</v>
      </c>
      <c r="AD294" s="297" t="s">
        <v>441</v>
      </c>
      <c r="AE294" s="297" t="s">
        <v>440</v>
      </c>
      <c r="AF294" s="297" t="s">
        <v>457</v>
      </c>
      <c r="AG294" s="297" t="s">
        <v>452</v>
      </c>
      <c r="AH294" s="297" t="s">
        <v>2</v>
      </c>
    </row>
    <row r="295" spans="1:34" ht="15.75" x14ac:dyDescent="0.25">
      <c r="A295" s="296">
        <f t="shared" si="11"/>
        <v>43393</v>
      </c>
      <c r="B295" s="340" t="str">
        <f t="shared" si="10"/>
        <v>Сб</v>
      </c>
      <c r="C295" s="592" t="s">
        <v>466</v>
      </c>
      <c r="D295" s="297" t="s">
        <v>439</v>
      </c>
      <c r="E295" s="297" t="s">
        <v>5</v>
      </c>
      <c r="F295" s="297" t="s">
        <v>2</v>
      </c>
      <c r="G295" s="297" t="s">
        <v>442</v>
      </c>
      <c r="H295" s="593" t="s">
        <v>437</v>
      </c>
      <c r="I295" s="592" t="s">
        <v>466</v>
      </c>
      <c r="J295" s="297" t="s">
        <v>467</v>
      </c>
      <c r="K295" s="297" t="s">
        <v>438</v>
      </c>
      <c r="L295" s="297" t="s">
        <v>2</v>
      </c>
      <c r="M295" s="297" t="s">
        <v>2</v>
      </c>
      <c r="N295" s="593" t="s">
        <v>440</v>
      </c>
      <c r="O295" s="592" t="s">
        <v>442</v>
      </c>
      <c r="P295" s="297" t="s">
        <v>439</v>
      </c>
      <c r="Q295" s="587" t="s">
        <v>467</v>
      </c>
      <c r="R295" s="297" t="s">
        <v>2</v>
      </c>
      <c r="S295" s="297" t="s">
        <v>2</v>
      </c>
      <c r="T295" s="297" t="s">
        <v>2</v>
      </c>
      <c r="U295" s="297" t="s">
        <v>2</v>
      </c>
      <c r="V295" s="297" t="s">
        <v>452</v>
      </c>
      <c r="W295" s="297" t="s">
        <v>453</v>
      </c>
      <c r="X295" s="297" t="s">
        <v>2</v>
      </c>
      <c r="Y295" s="297" t="s">
        <v>456</v>
      </c>
      <c r="Z295" s="297" t="s">
        <v>453</v>
      </c>
      <c r="AA295" s="297" t="s">
        <v>458</v>
      </c>
      <c r="AB295" s="297" t="s">
        <v>2</v>
      </c>
      <c r="AC295" s="297" t="s">
        <v>2</v>
      </c>
      <c r="AD295" s="297" t="s">
        <v>442</v>
      </c>
      <c r="AE295" s="297" t="s">
        <v>440</v>
      </c>
      <c r="AF295" s="297" t="s">
        <v>457</v>
      </c>
      <c r="AG295" s="297" t="s">
        <v>2</v>
      </c>
      <c r="AH295" s="297" t="s">
        <v>2</v>
      </c>
    </row>
    <row r="296" spans="1:34" ht="16.5" thickBot="1" x14ac:dyDescent="0.3">
      <c r="A296" s="298">
        <f t="shared" si="11"/>
        <v>43394</v>
      </c>
      <c r="B296" s="341" t="str">
        <f t="shared" si="10"/>
        <v>Вс</v>
      </c>
      <c r="C296" s="594" t="s">
        <v>441</v>
      </c>
      <c r="D296" s="299" t="s">
        <v>439</v>
      </c>
      <c r="E296" s="299" t="s">
        <v>2</v>
      </c>
      <c r="F296" s="299" t="s">
        <v>2</v>
      </c>
      <c r="G296" s="299" t="s">
        <v>442</v>
      </c>
      <c r="H296" s="624" t="s">
        <v>437</v>
      </c>
      <c r="I296" s="594" t="s">
        <v>441</v>
      </c>
      <c r="J296" s="299" t="s">
        <v>467</v>
      </c>
      <c r="K296" s="299" t="s">
        <v>438</v>
      </c>
      <c r="L296" s="299" t="s">
        <v>2</v>
      </c>
      <c r="M296" s="299" t="s">
        <v>466</v>
      </c>
      <c r="N296" s="595" t="s">
        <v>440</v>
      </c>
      <c r="O296" s="594" t="s">
        <v>442</v>
      </c>
      <c r="P296" s="299" t="s">
        <v>439</v>
      </c>
      <c r="Q296" s="299" t="s">
        <v>5</v>
      </c>
      <c r="R296" s="299" t="s">
        <v>2</v>
      </c>
      <c r="S296" s="299" t="s">
        <v>437</v>
      </c>
      <c r="T296" s="299" t="s">
        <v>2</v>
      </c>
      <c r="U296" s="299" t="s">
        <v>456</v>
      </c>
      <c r="V296" s="299" t="s">
        <v>2</v>
      </c>
      <c r="W296" s="299" t="s">
        <v>453</v>
      </c>
      <c r="X296" s="299" t="s">
        <v>5</v>
      </c>
      <c r="Y296" s="299" t="s">
        <v>456</v>
      </c>
      <c r="Z296" s="299" t="s">
        <v>452</v>
      </c>
      <c r="AA296" s="299" t="s">
        <v>2</v>
      </c>
      <c r="AB296" s="299" t="s">
        <v>2</v>
      </c>
      <c r="AC296" s="299" t="s">
        <v>440</v>
      </c>
      <c r="AD296" s="299" t="s">
        <v>2</v>
      </c>
      <c r="AE296" s="299" t="s">
        <v>442</v>
      </c>
      <c r="AF296" s="299" t="s">
        <v>2</v>
      </c>
      <c r="AG296" s="299" t="s">
        <v>2</v>
      </c>
      <c r="AH296" s="299" t="s">
        <v>2</v>
      </c>
    </row>
    <row r="297" spans="1:34" x14ac:dyDescent="0.3">
      <c r="A297" s="300">
        <f t="shared" si="11"/>
        <v>43395</v>
      </c>
      <c r="B297" s="338" t="s">
        <v>0</v>
      </c>
      <c r="C297" s="590" t="s">
        <v>468</v>
      </c>
      <c r="D297" s="294" t="s">
        <v>2</v>
      </c>
      <c r="E297" s="294" t="s">
        <v>2</v>
      </c>
      <c r="F297" s="294" t="s">
        <v>437</v>
      </c>
      <c r="G297" s="294" t="s">
        <v>5</v>
      </c>
      <c r="H297" s="626" t="s">
        <v>438</v>
      </c>
      <c r="I297" s="590" t="s">
        <v>439</v>
      </c>
      <c r="J297" s="294" t="s">
        <v>2</v>
      </c>
      <c r="K297" s="294" t="s">
        <v>2</v>
      </c>
      <c r="L297" s="294" t="s">
        <v>440</v>
      </c>
      <c r="M297" s="294" t="s">
        <v>441</v>
      </c>
      <c r="N297" s="591" t="s">
        <v>466</v>
      </c>
      <c r="O297" s="590" t="s">
        <v>442</v>
      </c>
      <c r="P297" s="303" t="s">
        <v>2</v>
      </c>
      <c r="Q297" s="303" t="s">
        <v>5</v>
      </c>
      <c r="R297" s="294" t="s">
        <v>438</v>
      </c>
      <c r="S297" s="294" t="s">
        <v>437</v>
      </c>
      <c r="T297" s="294" t="s">
        <v>441</v>
      </c>
      <c r="U297" s="294" t="s">
        <v>456</v>
      </c>
      <c r="V297" s="294" t="s">
        <v>2</v>
      </c>
      <c r="W297" s="294" t="s">
        <v>2</v>
      </c>
      <c r="X297" s="294" t="s">
        <v>2</v>
      </c>
      <c r="Y297" s="294" t="s">
        <v>455</v>
      </c>
      <c r="Z297" s="294" t="s">
        <v>2</v>
      </c>
      <c r="AA297" s="294" t="s">
        <v>2</v>
      </c>
      <c r="AB297" s="294" t="s">
        <v>2</v>
      </c>
      <c r="AC297" s="294" t="s">
        <v>440</v>
      </c>
      <c r="AD297" s="294" t="s">
        <v>2</v>
      </c>
      <c r="AE297" s="294" t="s">
        <v>2</v>
      </c>
      <c r="AF297" s="294" t="s">
        <v>457</v>
      </c>
      <c r="AG297" s="294" t="s">
        <v>437</v>
      </c>
      <c r="AH297" s="294" t="s">
        <v>2</v>
      </c>
    </row>
    <row r="298" spans="1:34" x14ac:dyDescent="0.3">
      <c r="A298" s="301">
        <f t="shared" si="11"/>
        <v>43396</v>
      </c>
      <c r="B298" s="339" t="s">
        <v>1</v>
      </c>
      <c r="C298" s="592" t="s">
        <v>2</v>
      </c>
      <c r="D298" s="297" t="s">
        <v>2</v>
      </c>
      <c r="E298" s="297" t="s">
        <v>437</v>
      </c>
      <c r="F298" s="297" t="s">
        <v>440</v>
      </c>
      <c r="G298" s="297" t="s">
        <v>439</v>
      </c>
      <c r="H298" s="627" t="s">
        <v>466</v>
      </c>
      <c r="I298" s="592" t="s">
        <v>2</v>
      </c>
      <c r="J298" s="297" t="s">
        <v>2</v>
      </c>
      <c r="K298" s="297" t="s">
        <v>5</v>
      </c>
      <c r="L298" s="297" t="s">
        <v>438</v>
      </c>
      <c r="M298" s="297" t="s">
        <v>468</v>
      </c>
      <c r="N298" s="593" t="s">
        <v>439</v>
      </c>
      <c r="O298" s="592" t="s">
        <v>2</v>
      </c>
      <c r="P298" s="297" t="s">
        <v>2</v>
      </c>
      <c r="Q298" s="297" t="s">
        <v>439</v>
      </c>
      <c r="R298" s="297" t="s">
        <v>438</v>
      </c>
      <c r="S298" s="297" t="s">
        <v>440</v>
      </c>
      <c r="T298" s="297" t="s">
        <v>441</v>
      </c>
      <c r="U298" s="297" t="s">
        <v>2</v>
      </c>
      <c r="V298" s="297" t="s">
        <v>456</v>
      </c>
      <c r="W298" s="297" t="s">
        <v>2</v>
      </c>
      <c r="X298" s="297" t="s">
        <v>2</v>
      </c>
      <c r="Y298" s="297" t="s">
        <v>455</v>
      </c>
      <c r="Z298" s="297" t="s">
        <v>2</v>
      </c>
      <c r="AA298" s="297" t="s">
        <v>2</v>
      </c>
      <c r="AB298" s="297" t="s">
        <v>2</v>
      </c>
      <c r="AC298" s="297" t="s">
        <v>440</v>
      </c>
      <c r="AD298" s="297" t="s">
        <v>2</v>
      </c>
      <c r="AE298" s="297" t="s">
        <v>2</v>
      </c>
      <c r="AF298" s="297" t="s">
        <v>2</v>
      </c>
      <c r="AG298" s="297" t="s">
        <v>437</v>
      </c>
      <c r="AH298" s="297" t="s">
        <v>2</v>
      </c>
    </row>
    <row r="299" spans="1:34" ht="15.75" x14ac:dyDescent="0.25">
      <c r="A299" s="301">
        <f t="shared" si="11"/>
        <v>43397</v>
      </c>
      <c r="B299" s="340" t="str">
        <f t="shared" ref="B299:B338" si="12">TEXT(A299,"ддд")</f>
        <v>Ср</v>
      </c>
      <c r="C299" s="592" t="s">
        <v>2</v>
      </c>
      <c r="D299" s="297" t="s">
        <v>440</v>
      </c>
      <c r="E299" s="297" t="s">
        <v>467</v>
      </c>
      <c r="F299" s="297" t="s">
        <v>438</v>
      </c>
      <c r="G299" s="297" t="s">
        <v>439</v>
      </c>
      <c r="H299" s="627" t="s">
        <v>2</v>
      </c>
      <c r="I299" s="592" t="s">
        <v>2</v>
      </c>
      <c r="J299" s="297" t="s">
        <v>437</v>
      </c>
      <c r="K299" s="297" t="s">
        <v>439</v>
      </c>
      <c r="L299" s="297" t="s">
        <v>5</v>
      </c>
      <c r="M299" s="297" t="s">
        <v>468</v>
      </c>
      <c r="N299" s="593" t="s">
        <v>2</v>
      </c>
      <c r="O299" s="592" t="s">
        <v>2</v>
      </c>
      <c r="P299" s="297" t="s">
        <v>438</v>
      </c>
      <c r="Q299" s="297" t="s">
        <v>2</v>
      </c>
      <c r="R299" s="297" t="s">
        <v>438</v>
      </c>
      <c r="S299" s="297" t="s">
        <v>438</v>
      </c>
      <c r="T299" s="297" t="s">
        <v>441</v>
      </c>
      <c r="U299" s="297" t="s">
        <v>2</v>
      </c>
      <c r="V299" s="297" t="s">
        <v>452</v>
      </c>
      <c r="W299" s="297" t="s">
        <v>2</v>
      </c>
      <c r="X299" s="297" t="s">
        <v>2</v>
      </c>
      <c r="Y299" s="297" t="s">
        <v>455</v>
      </c>
      <c r="Z299" s="297" t="s">
        <v>2</v>
      </c>
      <c r="AA299" s="297" t="s">
        <v>457</v>
      </c>
      <c r="AB299" s="297" t="s">
        <v>456</v>
      </c>
      <c r="AC299" s="297" t="s">
        <v>442</v>
      </c>
      <c r="AD299" s="297" t="s">
        <v>437</v>
      </c>
      <c r="AE299" s="297" t="s">
        <v>2</v>
      </c>
      <c r="AF299" s="297" t="s">
        <v>457</v>
      </c>
      <c r="AG299" s="297" t="s">
        <v>2</v>
      </c>
      <c r="AH299" s="297" t="s">
        <v>2</v>
      </c>
    </row>
    <row r="300" spans="1:34" ht="15.75" x14ac:dyDescent="0.25">
      <c r="A300" s="301">
        <f t="shared" si="11"/>
        <v>43398</v>
      </c>
      <c r="B300" s="340" t="str">
        <f t="shared" si="12"/>
        <v>Чт</v>
      </c>
      <c r="C300" s="592" t="s">
        <v>467</v>
      </c>
      <c r="D300" s="297" t="s">
        <v>440</v>
      </c>
      <c r="E300" s="297" t="s">
        <v>439</v>
      </c>
      <c r="F300" s="297" t="s">
        <v>438</v>
      </c>
      <c r="G300" s="297" t="s">
        <v>2</v>
      </c>
      <c r="H300" s="627" t="s">
        <v>2</v>
      </c>
      <c r="I300" s="592" t="s">
        <v>442</v>
      </c>
      <c r="J300" s="297" t="s">
        <v>437</v>
      </c>
      <c r="K300" s="297" t="s">
        <v>439</v>
      </c>
      <c r="L300" s="297" t="s">
        <v>5</v>
      </c>
      <c r="M300" s="297" t="s">
        <v>2</v>
      </c>
      <c r="N300" s="593" t="s">
        <v>2</v>
      </c>
      <c r="O300" s="592" t="s">
        <v>441</v>
      </c>
      <c r="P300" s="297" t="s">
        <v>438</v>
      </c>
      <c r="Q300" s="297" t="s">
        <v>2</v>
      </c>
      <c r="R300" s="297" t="s">
        <v>438</v>
      </c>
      <c r="S300" s="297" t="s">
        <v>438</v>
      </c>
      <c r="T300" s="297" t="s">
        <v>441</v>
      </c>
      <c r="U300" s="297" t="s">
        <v>456</v>
      </c>
      <c r="V300" s="297" t="s">
        <v>2</v>
      </c>
      <c r="W300" s="297" t="s">
        <v>2</v>
      </c>
      <c r="X300" s="297" t="s">
        <v>2</v>
      </c>
      <c r="Y300" s="297" t="s">
        <v>2</v>
      </c>
      <c r="Z300" s="297" t="s">
        <v>2</v>
      </c>
      <c r="AA300" s="297" t="s">
        <v>458</v>
      </c>
      <c r="AB300" s="297" t="s">
        <v>456</v>
      </c>
      <c r="AC300" s="297" t="s">
        <v>467</v>
      </c>
      <c r="AD300" s="297" t="s">
        <v>437</v>
      </c>
      <c r="AE300" s="297" t="s">
        <v>437</v>
      </c>
      <c r="AF300" s="297" t="s">
        <v>2</v>
      </c>
      <c r="AG300" s="297" t="s">
        <v>458</v>
      </c>
      <c r="AH300" s="297" t="s">
        <v>2</v>
      </c>
    </row>
    <row r="301" spans="1:34" ht="15.75" x14ac:dyDescent="0.25">
      <c r="A301" s="301">
        <f t="shared" si="11"/>
        <v>43399</v>
      </c>
      <c r="B301" s="340" t="str">
        <f t="shared" si="12"/>
        <v>Пт</v>
      </c>
      <c r="C301" s="592" t="s">
        <v>468</v>
      </c>
      <c r="D301" s="297" t="s">
        <v>441</v>
      </c>
      <c r="E301" s="297" t="s">
        <v>439</v>
      </c>
      <c r="F301" s="297" t="s">
        <v>2</v>
      </c>
      <c r="G301" s="297" t="s">
        <v>2</v>
      </c>
      <c r="H301" s="627" t="s">
        <v>466</v>
      </c>
      <c r="I301" s="592" t="s">
        <v>442</v>
      </c>
      <c r="J301" s="297" t="s">
        <v>440</v>
      </c>
      <c r="K301" s="297" t="s">
        <v>439</v>
      </c>
      <c r="L301" s="297" t="s">
        <v>2</v>
      </c>
      <c r="M301" s="297" t="s">
        <v>2</v>
      </c>
      <c r="N301" s="593" t="s">
        <v>437</v>
      </c>
      <c r="O301" s="592" t="s">
        <v>467</v>
      </c>
      <c r="P301" s="297" t="s">
        <v>442</v>
      </c>
      <c r="Q301" s="587" t="s">
        <v>467</v>
      </c>
      <c r="R301" s="297" t="s">
        <v>438</v>
      </c>
      <c r="S301" s="297" t="s">
        <v>2</v>
      </c>
      <c r="T301" s="297" t="s">
        <v>441</v>
      </c>
      <c r="U301" s="297" t="s">
        <v>456</v>
      </c>
      <c r="V301" s="297" t="s">
        <v>2</v>
      </c>
      <c r="W301" s="297" t="s">
        <v>453</v>
      </c>
      <c r="X301" s="297" t="s">
        <v>454</v>
      </c>
      <c r="Y301" s="297" t="s">
        <v>2</v>
      </c>
      <c r="Z301" s="297" t="s">
        <v>5</v>
      </c>
      <c r="AA301" s="297" t="s">
        <v>468</v>
      </c>
      <c r="AB301" s="297" t="s">
        <v>2</v>
      </c>
      <c r="AC301" s="297" t="s">
        <v>2</v>
      </c>
      <c r="AD301" s="297" t="s">
        <v>441</v>
      </c>
      <c r="AE301" s="297" t="s">
        <v>440</v>
      </c>
      <c r="AF301" s="297" t="s">
        <v>457</v>
      </c>
      <c r="AG301" s="297" t="s">
        <v>452</v>
      </c>
      <c r="AH301" s="297" t="s">
        <v>2</v>
      </c>
    </row>
    <row r="302" spans="1:34" ht="15.75" x14ac:dyDescent="0.25">
      <c r="A302" s="301">
        <f t="shared" si="11"/>
        <v>43400</v>
      </c>
      <c r="B302" s="340" t="str">
        <f t="shared" si="12"/>
        <v>Сб</v>
      </c>
      <c r="C302" s="592" t="s">
        <v>439</v>
      </c>
      <c r="D302" s="297" t="s">
        <v>5</v>
      </c>
      <c r="E302" s="297" t="s">
        <v>2</v>
      </c>
      <c r="F302" s="297" t="s">
        <v>442</v>
      </c>
      <c r="G302" s="297" t="s">
        <v>437</v>
      </c>
      <c r="H302" s="627" t="s">
        <v>466</v>
      </c>
      <c r="I302" s="592" t="s">
        <v>467</v>
      </c>
      <c r="J302" s="297" t="s">
        <v>438</v>
      </c>
      <c r="K302" s="297" t="s">
        <v>2</v>
      </c>
      <c r="L302" s="297" t="s">
        <v>2</v>
      </c>
      <c r="M302" s="297" t="s">
        <v>440</v>
      </c>
      <c r="N302" s="593" t="s">
        <v>466</v>
      </c>
      <c r="O302" s="592" t="s">
        <v>439</v>
      </c>
      <c r="P302" s="297" t="s">
        <v>5</v>
      </c>
      <c r="Q302" s="297" t="s">
        <v>5</v>
      </c>
      <c r="R302" s="297" t="s">
        <v>2</v>
      </c>
      <c r="S302" s="297" t="s">
        <v>2</v>
      </c>
      <c r="T302" s="297" t="s">
        <v>2</v>
      </c>
      <c r="U302" s="297" t="s">
        <v>2</v>
      </c>
      <c r="V302" s="297" t="s">
        <v>456</v>
      </c>
      <c r="W302" s="297" t="s">
        <v>453</v>
      </c>
      <c r="X302" s="297" t="s">
        <v>2</v>
      </c>
      <c r="Y302" s="297" t="s">
        <v>456</v>
      </c>
      <c r="Z302" s="297" t="s">
        <v>453</v>
      </c>
      <c r="AA302" s="297" t="s">
        <v>458</v>
      </c>
      <c r="AB302" s="297" t="s">
        <v>2</v>
      </c>
      <c r="AC302" s="297" t="s">
        <v>2</v>
      </c>
      <c r="AD302" s="297" t="s">
        <v>442</v>
      </c>
      <c r="AE302" s="297" t="s">
        <v>440</v>
      </c>
      <c r="AF302" s="297" t="s">
        <v>457</v>
      </c>
      <c r="AG302" s="297" t="s">
        <v>2</v>
      </c>
      <c r="AH302" s="297" t="s">
        <v>2</v>
      </c>
    </row>
    <row r="303" spans="1:34" ht="16.5" thickBot="1" x14ac:dyDescent="0.3">
      <c r="A303" s="302">
        <f t="shared" si="11"/>
        <v>43401</v>
      </c>
      <c r="B303" s="341" t="str">
        <f t="shared" si="12"/>
        <v>Вс</v>
      </c>
      <c r="C303" s="594" t="s">
        <v>439</v>
      </c>
      <c r="D303" s="299" t="s">
        <v>2</v>
      </c>
      <c r="E303" s="299" t="s">
        <v>2</v>
      </c>
      <c r="F303" s="299" t="s">
        <v>442</v>
      </c>
      <c r="G303" s="299" t="s">
        <v>437</v>
      </c>
      <c r="H303" s="628" t="s">
        <v>441</v>
      </c>
      <c r="I303" s="594" t="s">
        <v>467</v>
      </c>
      <c r="J303" s="299" t="s">
        <v>438</v>
      </c>
      <c r="K303" s="299" t="s">
        <v>2</v>
      </c>
      <c r="L303" s="299" t="s">
        <v>466</v>
      </c>
      <c r="M303" s="299" t="s">
        <v>440</v>
      </c>
      <c r="N303" s="595" t="s">
        <v>441</v>
      </c>
      <c r="O303" s="594" t="s">
        <v>439</v>
      </c>
      <c r="P303" s="299" t="s">
        <v>2</v>
      </c>
      <c r="Q303" s="299" t="s">
        <v>5</v>
      </c>
      <c r="R303" s="299" t="s">
        <v>2</v>
      </c>
      <c r="S303" s="299" t="s">
        <v>437</v>
      </c>
      <c r="T303" s="299" t="s">
        <v>2</v>
      </c>
      <c r="U303" s="299" t="s">
        <v>2</v>
      </c>
      <c r="V303" s="299" t="s">
        <v>452</v>
      </c>
      <c r="W303" s="299" t="s">
        <v>453</v>
      </c>
      <c r="X303" s="299" t="s">
        <v>5</v>
      </c>
      <c r="Y303" s="299" t="s">
        <v>456</v>
      </c>
      <c r="Z303" s="299" t="s">
        <v>452</v>
      </c>
      <c r="AA303" s="299" t="s">
        <v>2</v>
      </c>
      <c r="AB303" s="299" t="s">
        <v>2</v>
      </c>
      <c r="AC303" s="299" t="s">
        <v>440</v>
      </c>
      <c r="AD303" s="299" t="s">
        <v>2</v>
      </c>
      <c r="AE303" s="299" t="s">
        <v>442</v>
      </c>
      <c r="AF303" s="299" t="s">
        <v>2</v>
      </c>
      <c r="AG303" s="299" t="s">
        <v>2</v>
      </c>
      <c r="AH303" s="299" t="s">
        <v>2</v>
      </c>
    </row>
    <row r="304" spans="1:34" x14ac:dyDescent="0.3">
      <c r="A304" s="300">
        <f t="shared" si="11"/>
        <v>43402</v>
      </c>
      <c r="B304" s="338" t="str">
        <f t="shared" si="12"/>
        <v>Пн</v>
      </c>
      <c r="C304" s="600" t="s">
        <v>2</v>
      </c>
      <c r="D304" s="303" t="s">
        <v>2</v>
      </c>
      <c r="E304" s="303" t="s">
        <v>437</v>
      </c>
      <c r="F304" s="303" t="s">
        <v>5</v>
      </c>
      <c r="G304" s="294" t="s">
        <v>438</v>
      </c>
      <c r="H304" s="591" t="s">
        <v>468</v>
      </c>
      <c r="I304" s="590" t="s">
        <v>2</v>
      </c>
      <c r="J304" s="294" t="s">
        <v>2</v>
      </c>
      <c r="K304" s="294" t="s">
        <v>440</v>
      </c>
      <c r="L304" s="294" t="s">
        <v>441</v>
      </c>
      <c r="M304" s="294" t="s">
        <v>466</v>
      </c>
      <c r="N304" s="591" t="s">
        <v>439</v>
      </c>
      <c r="O304" s="590" t="s">
        <v>2</v>
      </c>
      <c r="P304" s="294" t="s">
        <v>2</v>
      </c>
      <c r="Q304" s="294" t="s">
        <v>5</v>
      </c>
      <c r="R304" s="294" t="s">
        <v>438</v>
      </c>
      <c r="S304" s="294" t="s">
        <v>437</v>
      </c>
      <c r="T304" s="294" t="s">
        <v>441</v>
      </c>
      <c r="U304" s="294" t="s">
        <v>456</v>
      </c>
      <c r="V304" s="294" t="s">
        <v>2</v>
      </c>
      <c r="W304" s="294" t="s">
        <v>2</v>
      </c>
      <c r="X304" s="294" t="s">
        <v>2</v>
      </c>
      <c r="Y304" s="294" t="s">
        <v>455</v>
      </c>
      <c r="Z304" s="294" t="s">
        <v>2</v>
      </c>
      <c r="AA304" s="294" t="s">
        <v>2</v>
      </c>
      <c r="AB304" s="294" t="s">
        <v>2</v>
      </c>
      <c r="AC304" s="294" t="s">
        <v>440</v>
      </c>
      <c r="AD304" s="294" t="s">
        <v>2</v>
      </c>
      <c r="AE304" s="294" t="s">
        <v>2</v>
      </c>
      <c r="AF304" s="294" t="s">
        <v>457</v>
      </c>
      <c r="AG304" s="294" t="s">
        <v>437</v>
      </c>
      <c r="AH304" s="294" t="s">
        <v>2</v>
      </c>
    </row>
    <row r="305" spans="1:34" x14ac:dyDescent="0.3">
      <c r="A305" s="301">
        <f t="shared" si="11"/>
        <v>43403</v>
      </c>
      <c r="B305" s="339" t="str">
        <f t="shared" si="12"/>
        <v>Вт</v>
      </c>
      <c r="C305" s="592" t="s">
        <v>2</v>
      </c>
      <c r="D305" s="297" t="s">
        <v>437</v>
      </c>
      <c r="E305" s="297" t="s">
        <v>440</v>
      </c>
      <c r="F305" s="297" t="s">
        <v>439</v>
      </c>
      <c r="G305" s="297" t="s">
        <v>466</v>
      </c>
      <c r="H305" s="593" t="s">
        <v>2</v>
      </c>
      <c r="I305" s="592" t="s">
        <v>2</v>
      </c>
      <c r="J305" s="297" t="s">
        <v>5</v>
      </c>
      <c r="K305" s="297" t="s">
        <v>438</v>
      </c>
      <c r="L305" s="297" t="s">
        <v>468</v>
      </c>
      <c r="M305" s="297" t="s">
        <v>439</v>
      </c>
      <c r="N305" s="593" t="s">
        <v>2</v>
      </c>
      <c r="O305" s="592" t="s">
        <v>2</v>
      </c>
      <c r="P305" s="297" t="s">
        <v>438</v>
      </c>
      <c r="Q305" s="297" t="s">
        <v>2</v>
      </c>
      <c r="R305" s="297" t="s">
        <v>438</v>
      </c>
      <c r="S305" s="297" t="s">
        <v>440</v>
      </c>
      <c r="T305" s="297" t="s">
        <v>441</v>
      </c>
      <c r="U305" s="297" t="s">
        <v>456</v>
      </c>
      <c r="V305" s="297" t="s">
        <v>2</v>
      </c>
      <c r="W305" s="297" t="s">
        <v>2</v>
      </c>
      <c r="X305" s="297" t="s">
        <v>2</v>
      </c>
      <c r="Y305" s="297" t="s">
        <v>455</v>
      </c>
      <c r="Z305" s="297" t="s">
        <v>2</v>
      </c>
      <c r="AA305" s="297" t="s">
        <v>2</v>
      </c>
      <c r="AB305" s="297" t="s">
        <v>2</v>
      </c>
      <c r="AC305" s="297" t="s">
        <v>440</v>
      </c>
      <c r="AD305" s="297" t="s">
        <v>2</v>
      </c>
      <c r="AE305" s="297" t="s">
        <v>2</v>
      </c>
      <c r="AF305" s="297" t="s">
        <v>2</v>
      </c>
      <c r="AG305" s="297" t="s">
        <v>437</v>
      </c>
      <c r="AH305" s="297" t="s">
        <v>2</v>
      </c>
    </row>
    <row r="306" spans="1:34" ht="15.75" x14ac:dyDescent="0.25">
      <c r="A306" s="301">
        <f t="shared" si="11"/>
        <v>43404</v>
      </c>
      <c r="B306" s="340" t="str">
        <f t="shared" si="12"/>
        <v>Ср</v>
      </c>
      <c r="C306" s="592" t="s">
        <v>440</v>
      </c>
      <c r="D306" s="297" t="s">
        <v>467</v>
      </c>
      <c r="E306" s="297" t="s">
        <v>438</v>
      </c>
      <c r="F306" s="297" t="s">
        <v>439</v>
      </c>
      <c r="G306" s="297" t="s">
        <v>2</v>
      </c>
      <c r="H306" s="593" t="s">
        <v>2</v>
      </c>
      <c r="I306" s="592" t="s">
        <v>437</v>
      </c>
      <c r="J306" s="297" t="s">
        <v>439</v>
      </c>
      <c r="K306" s="297" t="s">
        <v>5</v>
      </c>
      <c r="L306" s="297" t="s">
        <v>468</v>
      </c>
      <c r="M306" s="297" t="s">
        <v>2</v>
      </c>
      <c r="N306" s="593" t="s">
        <v>2</v>
      </c>
      <c r="O306" s="592" t="s">
        <v>440</v>
      </c>
      <c r="P306" s="297" t="s">
        <v>442</v>
      </c>
      <c r="Q306" s="297" t="s">
        <v>2</v>
      </c>
      <c r="R306" s="297" t="s">
        <v>438</v>
      </c>
      <c r="S306" s="297" t="s">
        <v>438</v>
      </c>
      <c r="T306" s="297" t="s">
        <v>441</v>
      </c>
      <c r="U306" s="297" t="s">
        <v>2</v>
      </c>
      <c r="V306" s="297" t="s">
        <v>456</v>
      </c>
      <c r="W306" s="297" t="s">
        <v>2</v>
      </c>
      <c r="X306" s="297" t="s">
        <v>2</v>
      </c>
      <c r="Y306" s="297" t="s">
        <v>455</v>
      </c>
      <c r="Z306" s="297" t="s">
        <v>2</v>
      </c>
      <c r="AA306" s="297" t="s">
        <v>457</v>
      </c>
      <c r="AB306" s="297" t="s">
        <v>456</v>
      </c>
      <c r="AC306" s="297" t="s">
        <v>442</v>
      </c>
      <c r="AD306" s="297" t="s">
        <v>437</v>
      </c>
      <c r="AE306" s="297" t="s">
        <v>2</v>
      </c>
      <c r="AF306" s="297" t="s">
        <v>457</v>
      </c>
      <c r="AG306" s="297" t="s">
        <v>2</v>
      </c>
      <c r="AH306" s="297" t="s">
        <v>2</v>
      </c>
    </row>
    <row r="307" spans="1:34" ht="15.75" x14ac:dyDescent="0.25">
      <c r="A307" s="301">
        <f t="shared" si="11"/>
        <v>43405</v>
      </c>
      <c r="B307" s="340" t="str">
        <f t="shared" si="12"/>
        <v>Чт</v>
      </c>
      <c r="C307" s="592" t="s">
        <v>440</v>
      </c>
      <c r="D307" s="297" t="s">
        <v>439</v>
      </c>
      <c r="E307" s="297" t="s">
        <v>438</v>
      </c>
      <c r="F307" s="297" t="s">
        <v>2</v>
      </c>
      <c r="G307" s="297" t="s">
        <v>2</v>
      </c>
      <c r="H307" s="593" t="s">
        <v>467</v>
      </c>
      <c r="I307" s="592" t="s">
        <v>437</v>
      </c>
      <c r="J307" s="297" t="s">
        <v>439</v>
      </c>
      <c r="K307" s="297" t="s">
        <v>5</v>
      </c>
      <c r="L307" s="297" t="s">
        <v>2</v>
      </c>
      <c r="M307" s="297" t="s">
        <v>2</v>
      </c>
      <c r="N307" s="593" t="s">
        <v>442</v>
      </c>
      <c r="O307" s="592" t="s">
        <v>440</v>
      </c>
      <c r="P307" s="297" t="s">
        <v>439</v>
      </c>
      <c r="Q307" s="587" t="s">
        <v>467</v>
      </c>
      <c r="R307" s="297" t="s">
        <v>438</v>
      </c>
      <c r="S307" s="297" t="s">
        <v>438</v>
      </c>
      <c r="T307" s="297" t="s">
        <v>441</v>
      </c>
      <c r="U307" s="297" t="s">
        <v>2</v>
      </c>
      <c r="V307" s="297" t="s">
        <v>452</v>
      </c>
      <c r="W307" s="297" t="s">
        <v>2</v>
      </c>
      <c r="X307" s="297" t="s">
        <v>2</v>
      </c>
      <c r="Y307" s="297" t="s">
        <v>2</v>
      </c>
      <c r="Z307" s="297" t="s">
        <v>2</v>
      </c>
      <c r="AA307" s="297" t="s">
        <v>458</v>
      </c>
      <c r="AB307" s="297" t="s">
        <v>456</v>
      </c>
      <c r="AC307" s="297" t="s">
        <v>467</v>
      </c>
      <c r="AD307" s="297" t="s">
        <v>437</v>
      </c>
      <c r="AE307" s="297" t="s">
        <v>437</v>
      </c>
      <c r="AF307" s="297" t="s">
        <v>2</v>
      </c>
      <c r="AG307" s="297" t="s">
        <v>458</v>
      </c>
      <c r="AH307" s="297" t="s">
        <v>2</v>
      </c>
    </row>
    <row r="308" spans="1:34" ht="15.75" x14ac:dyDescent="0.25">
      <c r="A308" s="301">
        <f t="shared" si="11"/>
        <v>43406</v>
      </c>
      <c r="B308" s="340" t="str">
        <f t="shared" si="12"/>
        <v>Пт</v>
      </c>
      <c r="C308" s="592" t="s">
        <v>441</v>
      </c>
      <c r="D308" s="297" t="s">
        <v>439</v>
      </c>
      <c r="E308" s="297" t="s">
        <v>2</v>
      </c>
      <c r="F308" s="297" t="s">
        <v>2</v>
      </c>
      <c r="G308" s="297" t="s">
        <v>466</v>
      </c>
      <c r="H308" s="593" t="s">
        <v>468</v>
      </c>
      <c r="I308" s="592" t="s">
        <v>440</v>
      </c>
      <c r="J308" s="297" t="s">
        <v>439</v>
      </c>
      <c r="K308" s="297" t="s">
        <v>2</v>
      </c>
      <c r="L308" s="297" t="s">
        <v>2</v>
      </c>
      <c r="M308" s="297" t="s">
        <v>437</v>
      </c>
      <c r="N308" s="593" t="s">
        <v>442</v>
      </c>
      <c r="O308" s="592" t="s">
        <v>442</v>
      </c>
      <c r="P308" s="297" t="s">
        <v>439</v>
      </c>
      <c r="Q308" s="588" t="s">
        <v>467</v>
      </c>
      <c r="R308" s="297" t="s">
        <v>438</v>
      </c>
      <c r="S308" s="297" t="s">
        <v>2</v>
      </c>
      <c r="T308" s="297" t="s">
        <v>441</v>
      </c>
      <c r="U308" s="297" t="s">
        <v>456</v>
      </c>
      <c r="V308" s="297" t="s">
        <v>2</v>
      </c>
      <c r="W308" s="297" t="s">
        <v>453</v>
      </c>
      <c r="X308" s="297" t="s">
        <v>454</v>
      </c>
      <c r="Y308" s="297" t="s">
        <v>2</v>
      </c>
      <c r="Z308" s="297" t="s">
        <v>5</v>
      </c>
      <c r="AA308" s="297" t="s">
        <v>468</v>
      </c>
      <c r="AB308" s="297" t="s">
        <v>2</v>
      </c>
      <c r="AC308" s="297" t="s">
        <v>2</v>
      </c>
      <c r="AD308" s="297" t="s">
        <v>441</v>
      </c>
      <c r="AE308" s="297" t="s">
        <v>440</v>
      </c>
      <c r="AF308" s="297" t="s">
        <v>457</v>
      </c>
      <c r="AG308" s="297" t="s">
        <v>452</v>
      </c>
      <c r="AH308" s="297" t="s">
        <v>2</v>
      </c>
    </row>
    <row r="309" spans="1:34" ht="15.75" x14ac:dyDescent="0.25">
      <c r="A309" s="301">
        <f t="shared" si="11"/>
        <v>43407</v>
      </c>
      <c r="B309" s="340" t="str">
        <f t="shared" si="12"/>
        <v>Сб</v>
      </c>
      <c r="C309" s="592" t="s">
        <v>5</v>
      </c>
      <c r="D309" s="297" t="s">
        <v>2</v>
      </c>
      <c r="E309" s="297" t="s">
        <v>442</v>
      </c>
      <c r="F309" s="297" t="s">
        <v>437</v>
      </c>
      <c r="G309" s="297" t="s">
        <v>466</v>
      </c>
      <c r="H309" s="593" t="s">
        <v>439</v>
      </c>
      <c r="I309" s="592" t="s">
        <v>438</v>
      </c>
      <c r="J309" s="297" t="s">
        <v>2</v>
      </c>
      <c r="K309" s="297" t="s">
        <v>2</v>
      </c>
      <c r="L309" s="297" t="s">
        <v>440</v>
      </c>
      <c r="M309" s="297" t="s">
        <v>466</v>
      </c>
      <c r="N309" s="593" t="s">
        <v>467</v>
      </c>
      <c r="O309" s="592" t="s">
        <v>5</v>
      </c>
      <c r="P309" s="297" t="s">
        <v>2</v>
      </c>
      <c r="Q309" s="297" t="s">
        <v>439</v>
      </c>
      <c r="R309" s="297" t="s">
        <v>2</v>
      </c>
      <c r="S309" s="297" t="s">
        <v>2</v>
      </c>
      <c r="T309" s="297" t="s">
        <v>2</v>
      </c>
      <c r="U309" s="297" t="s">
        <v>456</v>
      </c>
      <c r="V309" s="297" t="s">
        <v>2</v>
      </c>
      <c r="W309" s="297" t="s">
        <v>453</v>
      </c>
      <c r="X309" s="297" t="s">
        <v>2</v>
      </c>
      <c r="Y309" s="297" t="s">
        <v>456</v>
      </c>
      <c r="Z309" s="297" t="s">
        <v>453</v>
      </c>
      <c r="AA309" s="297" t="s">
        <v>458</v>
      </c>
      <c r="AB309" s="297" t="s">
        <v>2</v>
      </c>
      <c r="AC309" s="297" t="s">
        <v>2</v>
      </c>
      <c r="AD309" s="297" t="s">
        <v>442</v>
      </c>
      <c r="AE309" s="297" t="s">
        <v>440</v>
      </c>
      <c r="AF309" s="297" t="s">
        <v>457</v>
      </c>
      <c r="AG309" s="297" t="s">
        <v>2</v>
      </c>
      <c r="AH309" s="297" t="s">
        <v>2</v>
      </c>
    </row>
    <row r="310" spans="1:34" ht="16.5" thickBot="1" x14ac:dyDescent="0.3">
      <c r="A310" s="302">
        <f t="shared" si="11"/>
        <v>43408</v>
      </c>
      <c r="B310" s="341" t="str">
        <f t="shared" si="12"/>
        <v>Вс</v>
      </c>
      <c r="C310" s="594" t="s">
        <v>2</v>
      </c>
      <c r="D310" s="299" t="s">
        <v>2</v>
      </c>
      <c r="E310" s="299" t="s">
        <v>442</v>
      </c>
      <c r="F310" s="299" t="s">
        <v>437</v>
      </c>
      <c r="G310" s="299" t="s">
        <v>441</v>
      </c>
      <c r="H310" s="623" t="s">
        <v>439</v>
      </c>
      <c r="I310" s="594" t="s">
        <v>438</v>
      </c>
      <c r="J310" s="299" t="s">
        <v>2</v>
      </c>
      <c r="K310" s="299" t="s">
        <v>466</v>
      </c>
      <c r="L310" s="299" t="s">
        <v>440</v>
      </c>
      <c r="M310" s="299" t="s">
        <v>441</v>
      </c>
      <c r="N310" s="595" t="s">
        <v>467</v>
      </c>
      <c r="O310" s="594" t="s">
        <v>2</v>
      </c>
      <c r="P310" s="299" t="s">
        <v>2</v>
      </c>
      <c r="Q310" s="299" t="s">
        <v>439</v>
      </c>
      <c r="R310" s="299" t="s">
        <v>2</v>
      </c>
      <c r="S310" s="299" t="s">
        <v>437</v>
      </c>
      <c r="T310" s="299" t="s">
        <v>2</v>
      </c>
      <c r="U310" s="299" t="s">
        <v>2</v>
      </c>
      <c r="V310" s="299" t="s">
        <v>456</v>
      </c>
      <c r="W310" s="299" t="s">
        <v>453</v>
      </c>
      <c r="X310" s="299" t="s">
        <v>5</v>
      </c>
      <c r="Y310" s="299" t="s">
        <v>456</v>
      </c>
      <c r="Z310" s="299" t="s">
        <v>452</v>
      </c>
      <c r="AA310" s="299" t="s">
        <v>2</v>
      </c>
      <c r="AB310" s="299" t="s">
        <v>2</v>
      </c>
      <c r="AC310" s="299" t="s">
        <v>440</v>
      </c>
      <c r="AD310" s="299" t="s">
        <v>2</v>
      </c>
      <c r="AE310" s="299" t="s">
        <v>442</v>
      </c>
      <c r="AF310" s="299" t="s">
        <v>2</v>
      </c>
      <c r="AG310" s="299" t="s">
        <v>2</v>
      </c>
      <c r="AH310" s="299" t="s">
        <v>2</v>
      </c>
    </row>
    <row r="311" spans="1:34" x14ac:dyDescent="0.3">
      <c r="A311" s="300">
        <f t="shared" si="11"/>
        <v>43409</v>
      </c>
      <c r="B311" s="338" t="str">
        <f t="shared" si="12"/>
        <v>Пн</v>
      </c>
      <c r="C311" s="600" t="s">
        <v>2</v>
      </c>
      <c r="D311" s="303" t="s">
        <v>437</v>
      </c>
      <c r="E311" s="303" t="s">
        <v>5</v>
      </c>
      <c r="F311" s="303" t="s">
        <v>438</v>
      </c>
      <c r="G311" s="294" t="s">
        <v>468</v>
      </c>
      <c r="H311" s="591" t="s">
        <v>2</v>
      </c>
      <c r="I311" s="590" t="s">
        <v>2</v>
      </c>
      <c r="J311" s="294" t="s">
        <v>440</v>
      </c>
      <c r="K311" s="294" t="s">
        <v>441</v>
      </c>
      <c r="L311" s="294" t="s">
        <v>466</v>
      </c>
      <c r="M311" s="294" t="s">
        <v>439</v>
      </c>
      <c r="N311" s="591" t="s">
        <v>2</v>
      </c>
      <c r="O311" s="590" t="s">
        <v>2</v>
      </c>
      <c r="P311" s="294" t="s">
        <v>438</v>
      </c>
      <c r="Q311" s="294" t="s">
        <v>2</v>
      </c>
      <c r="R311" s="294" t="s">
        <v>438</v>
      </c>
      <c r="S311" s="294" t="s">
        <v>437</v>
      </c>
      <c r="T311" s="294" t="s">
        <v>441</v>
      </c>
      <c r="U311" s="294" t="s">
        <v>2</v>
      </c>
      <c r="V311" s="294" t="s">
        <v>452</v>
      </c>
      <c r="W311" s="294" t="s">
        <v>2</v>
      </c>
      <c r="X311" s="294" t="s">
        <v>2</v>
      </c>
      <c r="Y311" s="294" t="s">
        <v>455</v>
      </c>
      <c r="Z311" s="294" t="s">
        <v>2</v>
      </c>
      <c r="AA311" s="294" t="s">
        <v>2</v>
      </c>
      <c r="AB311" s="294" t="s">
        <v>2</v>
      </c>
      <c r="AC311" s="294" t="s">
        <v>440</v>
      </c>
      <c r="AD311" s="294" t="s">
        <v>2</v>
      </c>
      <c r="AE311" s="294" t="s">
        <v>2</v>
      </c>
      <c r="AF311" s="294" t="s">
        <v>457</v>
      </c>
      <c r="AG311" s="294" t="s">
        <v>437</v>
      </c>
      <c r="AH311" s="294" t="s">
        <v>2</v>
      </c>
    </row>
    <row r="312" spans="1:34" x14ac:dyDescent="0.3">
      <c r="A312" s="301">
        <f t="shared" si="11"/>
        <v>43410</v>
      </c>
      <c r="B312" s="339" t="str">
        <f t="shared" si="12"/>
        <v>Вт</v>
      </c>
      <c r="C312" s="592" t="s">
        <v>437</v>
      </c>
      <c r="D312" s="297" t="s">
        <v>440</v>
      </c>
      <c r="E312" s="297" t="s">
        <v>439</v>
      </c>
      <c r="F312" s="297" t="s">
        <v>466</v>
      </c>
      <c r="G312" s="297" t="s">
        <v>2</v>
      </c>
      <c r="H312" s="593" t="s">
        <v>2</v>
      </c>
      <c r="I312" s="592" t="s">
        <v>5</v>
      </c>
      <c r="J312" s="297" t="s">
        <v>438</v>
      </c>
      <c r="K312" s="297" t="s">
        <v>468</v>
      </c>
      <c r="L312" s="297" t="s">
        <v>439</v>
      </c>
      <c r="M312" s="297" t="s">
        <v>2</v>
      </c>
      <c r="N312" s="593" t="s">
        <v>2</v>
      </c>
      <c r="O312" s="592" t="s">
        <v>438</v>
      </c>
      <c r="P312" s="297" t="s">
        <v>438</v>
      </c>
      <c r="Q312" s="297" t="s">
        <v>2</v>
      </c>
      <c r="R312" s="297" t="s">
        <v>438</v>
      </c>
      <c r="S312" s="297" t="s">
        <v>440</v>
      </c>
      <c r="T312" s="297" t="s">
        <v>441</v>
      </c>
      <c r="U312" s="297" t="s">
        <v>456</v>
      </c>
      <c r="V312" s="297" t="s">
        <v>2</v>
      </c>
      <c r="W312" s="297" t="s">
        <v>2</v>
      </c>
      <c r="X312" s="297" t="s">
        <v>2</v>
      </c>
      <c r="Y312" s="297" t="s">
        <v>455</v>
      </c>
      <c r="Z312" s="297" t="s">
        <v>2</v>
      </c>
      <c r="AA312" s="297" t="s">
        <v>2</v>
      </c>
      <c r="AB312" s="297" t="s">
        <v>2</v>
      </c>
      <c r="AC312" s="297" t="s">
        <v>440</v>
      </c>
      <c r="AD312" s="297" t="s">
        <v>2</v>
      </c>
      <c r="AE312" s="297" t="s">
        <v>2</v>
      </c>
      <c r="AF312" s="297" t="s">
        <v>2</v>
      </c>
      <c r="AG312" s="297" t="s">
        <v>437</v>
      </c>
      <c r="AH312" s="297" t="s">
        <v>2</v>
      </c>
    </row>
    <row r="313" spans="1:34" ht="15.75" x14ac:dyDescent="0.25">
      <c r="A313" s="301">
        <f t="shared" si="11"/>
        <v>43411</v>
      </c>
      <c r="B313" s="340" t="str">
        <f t="shared" si="12"/>
        <v>Ср</v>
      </c>
      <c r="C313" s="592" t="s">
        <v>467</v>
      </c>
      <c r="D313" s="297" t="s">
        <v>438</v>
      </c>
      <c r="E313" s="297" t="s">
        <v>439</v>
      </c>
      <c r="F313" s="297" t="s">
        <v>2</v>
      </c>
      <c r="G313" s="297" t="s">
        <v>2</v>
      </c>
      <c r="H313" s="593" t="s">
        <v>440</v>
      </c>
      <c r="I313" s="592" t="s">
        <v>439</v>
      </c>
      <c r="J313" s="297" t="s">
        <v>5</v>
      </c>
      <c r="K313" s="297" t="s">
        <v>468</v>
      </c>
      <c r="L313" s="297" t="s">
        <v>2</v>
      </c>
      <c r="M313" s="297" t="s">
        <v>2</v>
      </c>
      <c r="N313" s="593" t="s">
        <v>437</v>
      </c>
      <c r="O313" s="592" t="s">
        <v>442</v>
      </c>
      <c r="P313" s="297" t="s">
        <v>438</v>
      </c>
      <c r="Q313" s="587" t="s">
        <v>467</v>
      </c>
      <c r="R313" s="297" t="s">
        <v>438</v>
      </c>
      <c r="S313" s="297" t="s">
        <v>438</v>
      </c>
      <c r="T313" s="297" t="s">
        <v>441</v>
      </c>
      <c r="U313" s="297" t="s">
        <v>456</v>
      </c>
      <c r="V313" s="297" t="s">
        <v>2</v>
      </c>
      <c r="W313" s="297" t="s">
        <v>2</v>
      </c>
      <c r="X313" s="297" t="s">
        <v>2</v>
      </c>
      <c r="Y313" s="297" t="s">
        <v>455</v>
      </c>
      <c r="Z313" s="297" t="s">
        <v>2</v>
      </c>
      <c r="AA313" s="297" t="s">
        <v>457</v>
      </c>
      <c r="AB313" s="297" t="s">
        <v>456</v>
      </c>
      <c r="AC313" s="297" t="s">
        <v>442</v>
      </c>
      <c r="AD313" s="297" t="s">
        <v>437</v>
      </c>
      <c r="AE313" s="297" t="s">
        <v>2</v>
      </c>
      <c r="AF313" s="297" t="s">
        <v>457</v>
      </c>
      <c r="AG313" s="297" t="s">
        <v>2</v>
      </c>
      <c r="AH313" s="297" t="s">
        <v>2</v>
      </c>
    </row>
    <row r="314" spans="1:34" ht="15.75" x14ac:dyDescent="0.25">
      <c r="A314" s="301">
        <f t="shared" si="11"/>
        <v>43412</v>
      </c>
      <c r="B314" s="340" t="str">
        <f t="shared" si="12"/>
        <v>Чт</v>
      </c>
      <c r="C314" s="592" t="s">
        <v>439</v>
      </c>
      <c r="D314" s="297" t="s">
        <v>438</v>
      </c>
      <c r="E314" s="297" t="s">
        <v>2</v>
      </c>
      <c r="F314" s="297" t="s">
        <v>2</v>
      </c>
      <c r="G314" s="297" t="s">
        <v>467</v>
      </c>
      <c r="H314" s="593" t="s">
        <v>440</v>
      </c>
      <c r="I314" s="592" t="s">
        <v>439</v>
      </c>
      <c r="J314" s="297" t="s">
        <v>5</v>
      </c>
      <c r="K314" s="297" t="s">
        <v>2</v>
      </c>
      <c r="L314" s="297" t="s">
        <v>2</v>
      </c>
      <c r="M314" s="297" t="s">
        <v>442</v>
      </c>
      <c r="N314" s="593" t="s">
        <v>437</v>
      </c>
      <c r="O314" s="592" t="s">
        <v>439</v>
      </c>
      <c r="P314" s="297" t="s">
        <v>438</v>
      </c>
      <c r="Q314" s="297" t="s">
        <v>5</v>
      </c>
      <c r="R314" s="297" t="s">
        <v>438</v>
      </c>
      <c r="S314" s="297" t="s">
        <v>438</v>
      </c>
      <c r="T314" s="297" t="s">
        <v>441</v>
      </c>
      <c r="U314" s="297" t="s">
        <v>2</v>
      </c>
      <c r="V314" s="297" t="s">
        <v>456</v>
      </c>
      <c r="W314" s="297" t="s">
        <v>2</v>
      </c>
      <c r="X314" s="297" t="s">
        <v>2</v>
      </c>
      <c r="Y314" s="297" t="s">
        <v>2</v>
      </c>
      <c r="Z314" s="297" t="s">
        <v>2</v>
      </c>
      <c r="AA314" s="297" t="s">
        <v>458</v>
      </c>
      <c r="AB314" s="297" t="s">
        <v>456</v>
      </c>
      <c r="AC314" s="297" t="s">
        <v>467</v>
      </c>
      <c r="AD314" s="297" t="s">
        <v>437</v>
      </c>
      <c r="AE314" s="297" t="s">
        <v>437</v>
      </c>
      <c r="AF314" s="297" t="s">
        <v>2</v>
      </c>
      <c r="AG314" s="297" t="s">
        <v>458</v>
      </c>
      <c r="AH314" s="297" t="s">
        <v>2</v>
      </c>
    </row>
    <row r="315" spans="1:34" ht="15.75" x14ac:dyDescent="0.25">
      <c r="A315" s="301">
        <f t="shared" si="11"/>
        <v>43413</v>
      </c>
      <c r="B315" s="340" t="str">
        <f t="shared" si="12"/>
        <v>Пт</v>
      </c>
      <c r="C315" s="592" t="s">
        <v>439</v>
      </c>
      <c r="D315" s="297" t="s">
        <v>2</v>
      </c>
      <c r="E315" s="297" t="s">
        <v>2</v>
      </c>
      <c r="F315" s="297" t="s">
        <v>466</v>
      </c>
      <c r="G315" s="297" t="s">
        <v>468</v>
      </c>
      <c r="H315" s="593" t="s">
        <v>441</v>
      </c>
      <c r="I315" s="592" t="s">
        <v>439</v>
      </c>
      <c r="J315" s="297" t="s">
        <v>2</v>
      </c>
      <c r="K315" s="297" t="s">
        <v>2</v>
      </c>
      <c r="L315" s="297" t="s">
        <v>437</v>
      </c>
      <c r="M315" s="297" t="s">
        <v>442</v>
      </c>
      <c r="N315" s="593" t="s">
        <v>440</v>
      </c>
      <c r="O315" s="592" t="s">
        <v>439</v>
      </c>
      <c r="P315" s="297" t="s">
        <v>2</v>
      </c>
      <c r="Q315" s="297" t="s">
        <v>5</v>
      </c>
      <c r="R315" s="297" t="s">
        <v>438</v>
      </c>
      <c r="S315" s="297" t="s">
        <v>2</v>
      </c>
      <c r="T315" s="297" t="s">
        <v>441</v>
      </c>
      <c r="U315" s="297" t="s">
        <v>2</v>
      </c>
      <c r="V315" s="297" t="s">
        <v>452</v>
      </c>
      <c r="W315" s="297" t="s">
        <v>453</v>
      </c>
      <c r="X315" s="297" t="s">
        <v>454</v>
      </c>
      <c r="Y315" s="297" t="s">
        <v>2</v>
      </c>
      <c r="Z315" s="297" t="s">
        <v>5</v>
      </c>
      <c r="AA315" s="297" t="s">
        <v>468</v>
      </c>
      <c r="AB315" s="297" t="s">
        <v>2</v>
      </c>
      <c r="AC315" s="297" t="s">
        <v>2</v>
      </c>
      <c r="AD315" s="297" t="s">
        <v>441</v>
      </c>
      <c r="AE315" s="297" t="s">
        <v>440</v>
      </c>
      <c r="AF315" s="297" t="s">
        <v>457</v>
      </c>
      <c r="AG315" s="297" t="s">
        <v>452</v>
      </c>
      <c r="AH315" s="297" t="s">
        <v>2</v>
      </c>
    </row>
    <row r="316" spans="1:34" ht="15.75" x14ac:dyDescent="0.25">
      <c r="A316" s="301">
        <f t="shared" si="11"/>
        <v>43414</v>
      </c>
      <c r="B316" s="340" t="str">
        <f t="shared" si="12"/>
        <v>Сб</v>
      </c>
      <c r="C316" s="592" t="s">
        <v>2</v>
      </c>
      <c r="D316" s="297" t="s">
        <v>442</v>
      </c>
      <c r="E316" s="297" t="s">
        <v>437</v>
      </c>
      <c r="F316" s="297" t="s">
        <v>466</v>
      </c>
      <c r="G316" s="297" t="s">
        <v>439</v>
      </c>
      <c r="H316" s="593" t="s">
        <v>5</v>
      </c>
      <c r="I316" s="592" t="s">
        <v>2</v>
      </c>
      <c r="J316" s="297" t="s">
        <v>2</v>
      </c>
      <c r="K316" s="297" t="s">
        <v>440</v>
      </c>
      <c r="L316" s="297" t="s">
        <v>466</v>
      </c>
      <c r="M316" s="297" t="s">
        <v>467</v>
      </c>
      <c r="N316" s="593" t="s">
        <v>438</v>
      </c>
      <c r="O316" s="592" t="s">
        <v>2</v>
      </c>
      <c r="P316" s="587" t="s">
        <v>442</v>
      </c>
      <c r="Q316" s="297" t="s">
        <v>5</v>
      </c>
      <c r="R316" s="297" t="s">
        <v>2</v>
      </c>
      <c r="S316" s="297" t="s">
        <v>2</v>
      </c>
      <c r="T316" s="297" t="s">
        <v>2</v>
      </c>
      <c r="U316" s="297" t="s">
        <v>456</v>
      </c>
      <c r="V316" s="297" t="s">
        <v>2</v>
      </c>
      <c r="W316" s="297" t="s">
        <v>453</v>
      </c>
      <c r="X316" s="297" t="s">
        <v>2</v>
      </c>
      <c r="Y316" s="297" t="s">
        <v>456</v>
      </c>
      <c r="Z316" s="297" t="s">
        <v>453</v>
      </c>
      <c r="AA316" s="297" t="s">
        <v>458</v>
      </c>
      <c r="AB316" s="297" t="s">
        <v>2</v>
      </c>
      <c r="AC316" s="297" t="s">
        <v>2</v>
      </c>
      <c r="AD316" s="297" t="s">
        <v>442</v>
      </c>
      <c r="AE316" s="297" t="s">
        <v>440</v>
      </c>
      <c r="AF316" s="297" t="s">
        <v>457</v>
      </c>
      <c r="AG316" s="297" t="s">
        <v>2</v>
      </c>
      <c r="AH316" s="297" t="s">
        <v>2</v>
      </c>
    </row>
    <row r="317" spans="1:34" ht="16.5" thickBot="1" x14ac:dyDescent="0.3">
      <c r="A317" s="302">
        <f t="shared" si="11"/>
        <v>43415</v>
      </c>
      <c r="B317" s="341" t="str">
        <f t="shared" si="12"/>
        <v>Вс</v>
      </c>
      <c r="C317" s="594" t="s">
        <v>2</v>
      </c>
      <c r="D317" s="299" t="s">
        <v>442</v>
      </c>
      <c r="E317" s="299" t="s">
        <v>437</v>
      </c>
      <c r="F317" s="299" t="s">
        <v>441</v>
      </c>
      <c r="G317" s="299" t="s">
        <v>439</v>
      </c>
      <c r="H317" s="623" t="s">
        <v>2</v>
      </c>
      <c r="I317" s="594" t="s">
        <v>2</v>
      </c>
      <c r="J317" s="299" t="s">
        <v>466</v>
      </c>
      <c r="K317" s="299" t="s">
        <v>440</v>
      </c>
      <c r="L317" s="299" t="s">
        <v>441</v>
      </c>
      <c r="M317" s="299" t="s">
        <v>467</v>
      </c>
      <c r="N317" s="595" t="s">
        <v>438</v>
      </c>
      <c r="O317" s="594" t="s">
        <v>2</v>
      </c>
      <c r="P317" s="588" t="s">
        <v>467</v>
      </c>
      <c r="Q317" s="299" t="s">
        <v>2</v>
      </c>
      <c r="R317" s="299" t="s">
        <v>2</v>
      </c>
      <c r="S317" s="299" t="s">
        <v>437</v>
      </c>
      <c r="T317" s="299" t="s">
        <v>2</v>
      </c>
      <c r="U317" s="299" t="s">
        <v>456</v>
      </c>
      <c r="V317" s="299" t="s">
        <v>2</v>
      </c>
      <c r="W317" s="299" t="s">
        <v>453</v>
      </c>
      <c r="X317" s="299" t="s">
        <v>5</v>
      </c>
      <c r="Y317" s="299" t="s">
        <v>456</v>
      </c>
      <c r="Z317" s="299" t="s">
        <v>452</v>
      </c>
      <c r="AA317" s="299" t="s">
        <v>2</v>
      </c>
      <c r="AB317" s="299" t="s">
        <v>2</v>
      </c>
      <c r="AC317" s="299" t="s">
        <v>440</v>
      </c>
      <c r="AD317" s="299" t="s">
        <v>2</v>
      </c>
      <c r="AE317" s="299" t="s">
        <v>442</v>
      </c>
      <c r="AF317" s="299" t="s">
        <v>2</v>
      </c>
      <c r="AG317" s="299" t="s">
        <v>2</v>
      </c>
      <c r="AH317" s="299" t="s">
        <v>2</v>
      </c>
    </row>
    <row r="318" spans="1:34" x14ac:dyDescent="0.3">
      <c r="A318" s="300">
        <f t="shared" si="11"/>
        <v>43416</v>
      </c>
      <c r="B318" s="338" t="str">
        <f t="shared" si="12"/>
        <v>Пн</v>
      </c>
      <c r="C318" s="600" t="s">
        <v>437</v>
      </c>
      <c r="D318" s="303" t="s">
        <v>5</v>
      </c>
      <c r="E318" s="303" t="s">
        <v>438</v>
      </c>
      <c r="F318" s="303" t="s">
        <v>468</v>
      </c>
      <c r="G318" s="294" t="s">
        <v>2</v>
      </c>
      <c r="H318" s="591" t="s">
        <v>2</v>
      </c>
      <c r="I318" s="590" t="s">
        <v>440</v>
      </c>
      <c r="J318" s="294" t="s">
        <v>441</v>
      </c>
      <c r="K318" s="294" t="s">
        <v>466</v>
      </c>
      <c r="L318" s="294" t="s">
        <v>439</v>
      </c>
      <c r="M318" s="294" t="s">
        <v>2</v>
      </c>
      <c r="N318" s="591" t="s">
        <v>2</v>
      </c>
      <c r="O318" s="590" t="s">
        <v>440</v>
      </c>
      <c r="P318" s="294" t="s">
        <v>5</v>
      </c>
      <c r="Q318" s="294" t="s">
        <v>2</v>
      </c>
      <c r="R318" s="294" t="s">
        <v>438</v>
      </c>
      <c r="S318" s="294" t="s">
        <v>437</v>
      </c>
      <c r="T318" s="294" t="s">
        <v>441</v>
      </c>
      <c r="U318" s="294" t="s">
        <v>2</v>
      </c>
      <c r="V318" s="294" t="s">
        <v>456</v>
      </c>
      <c r="W318" s="294" t="s">
        <v>2</v>
      </c>
      <c r="X318" s="294" t="s">
        <v>2</v>
      </c>
      <c r="Y318" s="294" t="s">
        <v>455</v>
      </c>
      <c r="Z318" s="294" t="s">
        <v>2</v>
      </c>
      <c r="AA318" s="294" t="s">
        <v>2</v>
      </c>
      <c r="AB318" s="294" t="s">
        <v>2</v>
      </c>
      <c r="AC318" s="294" t="s">
        <v>440</v>
      </c>
      <c r="AD318" s="294" t="s">
        <v>2</v>
      </c>
      <c r="AE318" s="294" t="s">
        <v>2</v>
      </c>
      <c r="AF318" s="294" t="s">
        <v>457</v>
      </c>
      <c r="AG318" s="294" t="s">
        <v>437</v>
      </c>
      <c r="AH318" s="294" t="s">
        <v>2</v>
      </c>
    </row>
    <row r="319" spans="1:34" x14ac:dyDescent="0.3">
      <c r="A319" s="301">
        <f t="shared" si="11"/>
        <v>43417</v>
      </c>
      <c r="B319" s="339" t="str">
        <f t="shared" si="12"/>
        <v>Вт</v>
      </c>
      <c r="C319" s="592" t="s">
        <v>440</v>
      </c>
      <c r="D319" s="297" t="s">
        <v>439</v>
      </c>
      <c r="E319" s="297" t="s">
        <v>466</v>
      </c>
      <c r="F319" s="297" t="s">
        <v>2</v>
      </c>
      <c r="G319" s="297" t="s">
        <v>2</v>
      </c>
      <c r="H319" s="593" t="s">
        <v>437</v>
      </c>
      <c r="I319" s="592" t="s">
        <v>438</v>
      </c>
      <c r="J319" s="297" t="s">
        <v>468</v>
      </c>
      <c r="K319" s="297" t="s">
        <v>439</v>
      </c>
      <c r="L319" s="297" t="s">
        <v>2</v>
      </c>
      <c r="M319" s="297" t="s">
        <v>2</v>
      </c>
      <c r="N319" s="593" t="s">
        <v>5</v>
      </c>
      <c r="O319" s="592" t="s">
        <v>440</v>
      </c>
      <c r="P319" s="297" t="s">
        <v>439</v>
      </c>
      <c r="Q319" s="297" t="s">
        <v>5</v>
      </c>
      <c r="R319" s="297" t="s">
        <v>438</v>
      </c>
      <c r="S319" s="297" t="s">
        <v>440</v>
      </c>
      <c r="T319" s="297" t="s">
        <v>441</v>
      </c>
      <c r="U319" s="297" t="s">
        <v>2</v>
      </c>
      <c r="V319" s="297" t="s">
        <v>452</v>
      </c>
      <c r="W319" s="297" t="s">
        <v>2</v>
      </c>
      <c r="X319" s="297" t="s">
        <v>2</v>
      </c>
      <c r="Y319" s="297" t="s">
        <v>455</v>
      </c>
      <c r="Z319" s="297" t="s">
        <v>2</v>
      </c>
      <c r="AA319" s="297" t="s">
        <v>2</v>
      </c>
      <c r="AB319" s="297" t="s">
        <v>2</v>
      </c>
      <c r="AC319" s="297" t="s">
        <v>440</v>
      </c>
      <c r="AD319" s="297" t="s">
        <v>2</v>
      </c>
      <c r="AE319" s="297" t="s">
        <v>2</v>
      </c>
      <c r="AF319" s="297" t="s">
        <v>2</v>
      </c>
      <c r="AG319" s="297" t="s">
        <v>437</v>
      </c>
      <c r="AH319" s="297" t="s">
        <v>2</v>
      </c>
    </row>
    <row r="320" spans="1:34" ht="15.75" x14ac:dyDescent="0.25">
      <c r="A320" s="301">
        <f t="shared" si="11"/>
        <v>43418</v>
      </c>
      <c r="B320" s="340" t="str">
        <f t="shared" si="12"/>
        <v>Ср</v>
      </c>
      <c r="C320" s="592" t="s">
        <v>438</v>
      </c>
      <c r="D320" s="297" t="s">
        <v>439</v>
      </c>
      <c r="E320" s="297" t="s">
        <v>2</v>
      </c>
      <c r="F320" s="297" t="s">
        <v>2</v>
      </c>
      <c r="G320" s="297" t="s">
        <v>440</v>
      </c>
      <c r="H320" s="593" t="s">
        <v>467</v>
      </c>
      <c r="I320" s="592" t="s">
        <v>5</v>
      </c>
      <c r="J320" s="297" t="s">
        <v>468</v>
      </c>
      <c r="K320" s="297" t="s">
        <v>2</v>
      </c>
      <c r="L320" s="297" t="s">
        <v>2</v>
      </c>
      <c r="M320" s="297" t="s">
        <v>437</v>
      </c>
      <c r="N320" s="593" t="s">
        <v>439</v>
      </c>
      <c r="O320" s="592" t="s">
        <v>438</v>
      </c>
      <c r="P320" s="297" t="s">
        <v>439</v>
      </c>
      <c r="Q320" s="297" t="s">
        <v>5</v>
      </c>
      <c r="R320" s="297" t="s">
        <v>438</v>
      </c>
      <c r="S320" s="297" t="s">
        <v>438</v>
      </c>
      <c r="T320" s="297" t="s">
        <v>441</v>
      </c>
      <c r="U320" s="297" t="s">
        <v>456</v>
      </c>
      <c r="V320" s="297" t="s">
        <v>2</v>
      </c>
      <c r="W320" s="297" t="s">
        <v>2</v>
      </c>
      <c r="X320" s="297" t="s">
        <v>2</v>
      </c>
      <c r="Y320" s="297" t="s">
        <v>455</v>
      </c>
      <c r="Z320" s="297" t="s">
        <v>2</v>
      </c>
      <c r="AA320" s="297" t="s">
        <v>457</v>
      </c>
      <c r="AB320" s="297" t="s">
        <v>456</v>
      </c>
      <c r="AC320" s="297" t="s">
        <v>442</v>
      </c>
      <c r="AD320" s="297" t="s">
        <v>437</v>
      </c>
      <c r="AE320" s="297" t="s">
        <v>2</v>
      </c>
      <c r="AF320" s="297" t="s">
        <v>457</v>
      </c>
      <c r="AG320" s="297" t="s">
        <v>2</v>
      </c>
      <c r="AH320" s="297" t="s">
        <v>2</v>
      </c>
    </row>
    <row r="321" spans="1:34" ht="15.75" x14ac:dyDescent="0.25">
      <c r="A321" s="301">
        <f t="shared" si="11"/>
        <v>43419</v>
      </c>
      <c r="B321" s="340" t="str">
        <f t="shared" si="12"/>
        <v>Чт</v>
      </c>
      <c r="C321" s="592" t="s">
        <v>438</v>
      </c>
      <c r="D321" s="297" t="s">
        <v>2</v>
      </c>
      <c r="E321" s="297" t="s">
        <v>2</v>
      </c>
      <c r="F321" s="297" t="s">
        <v>467</v>
      </c>
      <c r="G321" s="297" t="s">
        <v>440</v>
      </c>
      <c r="H321" s="593" t="s">
        <v>439</v>
      </c>
      <c r="I321" s="592" t="s">
        <v>5</v>
      </c>
      <c r="J321" s="297" t="s">
        <v>2</v>
      </c>
      <c r="K321" s="297" t="s">
        <v>2</v>
      </c>
      <c r="L321" s="297" t="s">
        <v>442</v>
      </c>
      <c r="M321" s="297" t="s">
        <v>437</v>
      </c>
      <c r="N321" s="593" t="s">
        <v>439</v>
      </c>
      <c r="O321" s="592" t="s">
        <v>438</v>
      </c>
      <c r="P321" s="297" t="s">
        <v>2</v>
      </c>
      <c r="Q321" s="297" t="s">
        <v>439</v>
      </c>
      <c r="R321" s="297" t="s">
        <v>438</v>
      </c>
      <c r="S321" s="297" t="s">
        <v>438</v>
      </c>
      <c r="T321" s="297" t="s">
        <v>441</v>
      </c>
      <c r="U321" s="297" t="s">
        <v>456</v>
      </c>
      <c r="V321" s="297" t="s">
        <v>2</v>
      </c>
      <c r="W321" s="297" t="s">
        <v>2</v>
      </c>
      <c r="X321" s="297" t="s">
        <v>2</v>
      </c>
      <c r="Y321" s="297" t="s">
        <v>2</v>
      </c>
      <c r="Z321" s="297" t="s">
        <v>2</v>
      </c>
      <c r="AA321" s="297" t="s">
        <v>458</v>
      </c>
      <c r="AB321" s="297" t="s">
        <v>456</v>
      </c>
      <c r="AC321" s="297" t="s">
        <v>467</v>
      </c>
      <c r="AD321" s="297" t="s">
        <v>437</v>
      </c>
      <c r="AE321" s="297" t="s">
        <v>437</v>
      </c>
      <c r="AF321" s="297" t="s">
        <v>2</v>
      </c>
      <c r="AG321" s="297" t="s">
        <v>458</v>
      </c>
      <c r="AH321" s="297" t="s">
        <v>2</v>
      </c>
    </row>
    <row r="322" spans="1:34" ht="15.75" x14ac:dyDescent="0.25">
      <c r="A322" s="301">
        <f t="shared" si="11"/>
        <v>43420</v>
      </c>
      <c r="B322" s="340" t="str">
        <f t="shared" si="12"/>
        <v>Пт</v>
      </c>
      <c r="C322" s="592" t="s">
        <v>2</v>
      </c>
      <c r="D322" s="297" t="s">
        <v>2</v>
      </c>
      <c r="E322" s="297" t="s">
        <v>466</v>
      </c>
      <c r="F322" s="297" t="s">
        <v>468</v>
      </c>
      <c r="G322" s="297" t="s">
        <v>441</v>
      </c>
      <c r="H322" s="593" t="s">
        <v>439</v>
      </c>
      <c r="I322" s="592" t="s">
        <v>2</v>
      </c>
      <c r="J322" s="297" t="s">
        <v>2</v>
      </c>
      <c r="K322" s="297" t="s">
        <v>437</v>
      </c>
      <c r="L322" s="297" t="s">
        <v>442</v>
      </c>
      <c r="M322" s="297" t="s">
        <v>440</v>
      </c>
      <c r="N322" s="593" t="s">
        <v>439</v>
      </c>
      <c r="O322" s="592" t="s">
        <v>2</v>
      </c>
      <c r="P322" s="297" t="s">
        <v>2</v>
      </c>
      <c r="Q322" s="297" t="s">
        <v>439</v>
      </c>
      <c r="R322" s="297" t="s">
        <v>438</v>
      </c>
      <c r="S322" s="297" t="s">
        <v>2</v>
      </c>
      <c r="T322" s="297" t="s">
        <v>441</v>
      </c>
      <c r="U322" s="297" t="s">
        <v>2</v>
      </c>
      <c r="V322" s="297" t="s">
        <v>456</v>
      </c>
      <c r="W322" s="297" t="s">
        <v>453</v>
      </c>
      <c r="X322" s="297" t="s">
        <v>454</v>
      </c>
      <c r="Y322" s="297" t="s">
        <v>2</v>
      </c>
      <c r="Z322" s="297" t="s">
        <v>5</v>
      </c>
      <c r="AA322" s="297" t="s">
        <v>468</v>
      </c>
      <c r="AB322" s="297" t="s">
        <v>2</v>
      </c>
      <c r="AC322" s="297" t="s">
        <v>2</v>
      </c>
      <c r="AD322" s="297" t="s">
        <v>441</v>
      </c>
      <c r="AE322" s="297" t="s">
        <v>440</v>
      </c>
      <c r="AF322" s="297" t="s">
        <v>457</v>
      </c>
      <c r="AG322" s="297" t="s">
        <v>452</v>
      </c>
      <c r="AH322" s="297" t="s">
        <v>2</v>
      </c>
    </row>
    <row r="323" spans="1:34" ht="15.75" x14ac:dyDescent="0.25">
      <c r="A323" s="301">
        <f t="shared" si="11"/>
        <v>43421</v>
      </c>
      <c r="B323" s="340" t="str">
        <f t="shared" si="12"/>
        <v>Сб</v>
      </c>
      <c r="C323" s="297" t="s">
        <v>442</v>
      </c>
      <c r="D323" s="297" t="s">
        <v>437</v>
      </c>
      <c r="E323" s="297" t="s">
        <v>466</v>
      </c>
      <c r="F323" s="297" t="s">
        <v>439</v>
      </c>
      <c r="G323" s="297" t="s">
        <v>5</v>
      </c>
      <c r="H323" s="593" t="s">
        <v>2</v>
      </c>
      <c r="I323" s="592" t="s">
        <v>2</v>
      </c>
      <c r="J323" s="297" t="s">
        <v>440</v>
      </c>
      <c r="K323" s="297" t="s">
        <v>466</v>
      </c>
      <c r="L323" s="297" t="s">
        <v>467</v>
      </c>
      <c r="M323" s="297" t="s">
        <v>438</v>
      </c>
      <c r="N323" s="593" t="s">
        <v>2</v>
      </c>
      <c r="O323" s="592" t="s">
        <v>442</v>
      </c>
      <c r="P323" s="297" t="s">
        <v>438</v>
      </c>
      <c r="Q323" s="297" t="s">
        <v>2</v>
      </c>
      <c r="R323" s="297" t="s">
        <v>2</v>
      </c>
      <c r="S323" s="297" t="s">
        <v>2</v>
      </c>
      <c r="T323" s="297" t="s">
        <v>2</v>
      </c>
      <c r="U323" s="297" t="s">
        <v>2</v>
      </c>
      <c r="V323" s="297" t="s">
        <v>452</v>
      </c>
      <c r="W323" s="297" t="s">
        <v>453</v>
      </c>
      <c r="X323" s="297" t="s">
        <v>2</v>
      </c>
      <c r="Y323" s="297" t="s">
        <v>456</v>
      </c>
      <c r="Z323" s="297" t="s">
        <v>453</v>
      </c>
      <c r="AA323" s="297" t="s">
        <v>458</v>
      </c>
      <c r="AB323" s="297" t="s">
        <v>2</v>
      </c>
      <c r="AC323" s="297" t="s">
        <v>2</v>
      </c>
      <c r="AD323" s="297" t="s">
        <v>442</v>
      </c>
      <c r="AE323" s="297" t="s">
        <v>440</v>
      </c>
      <c r="AF323" s="297" t="s">
        <v>457</v>
      </c>
      <c r="AG323" s="297" t="s">
        <v>2</v>
      </c>
      <c r="AH323" s="297" t="s">
        <v>2</v>
      </c>
    </row>
    <row r="324" spans="1:34" ht="16.5" thickBot="1" x14ac:dyDescent="0.3">
      <c r="A324" s="302">
        <f t="shared" si="11"/>
        <v>43422</v>
      </c>
      <c r="B324" s="341" t="str">
        <f t="shared" si="12"/>
        <v>Вс</v>
      </c>
      <c r="C324" s="594" t="s">
        <v>442</v>
      </c>
      <c r="D324" s="299" t="s">
        <v>437</v>
      </c>
      <c r="E324" s="299" t="s">
        <v>441</v>
      </c>
      <c r="F324" s="299" t="s">
        <v>439</v>
      </c>
      <c r="G324" s="299" t="s">
        <v>2</v>
      </c>
      <c r="H324" s="623" t="s">
        <v>2</v>
      </c>
      <c r="I324" s="594" t="s">
        <v>466</v>
      </c>
      <c r="J324" s="299" t="s">
        <v>440</v>
      </c>
      <c r="K324" s="299" t="s">
        <v>441</v>
      </c>
      <c r="L324" s="299" t="s">
        <v>467</v>
      </c>
      <c r="M324" s="299" t="s">
        <v>438</v>
      </c>
      <c r="N324" s="595" t="s">
        <v>2</v>
      </c>
      <c r="O324" s="594" t="s">
        <v>467</v>
      </c>
      <c r="P324" s="299" t="s">
        <v>438</v>
      </c>
      <c r="Q324" s="299" t="s">
        <v>2</v>
      </c>
      <c r="R324" s="299" t="s">
        <v>2</v>
      </c>
      <c r="S324" s="299" t="s">
        <v>437</v>
      </c>
      <c r="T324" s="299" t="s">
        <v>2</v>
      </c>
      <c r="U324" s="299" t="s">
        <v>456</v>
      </c>
      <c r="V324" s="299" t="s">
        <v>2</v>
      </c>
      <c r="W324" s="299" t="s">
        <v>453</v>
      </c>
      <c r="X324" s="299" t="s">
        <v>5</v>
      </c>
      <c r="Y324" s="299" t="s">
        <v>456</v>
      </c>
      <c r="Z324" s="299" t="s">
        <v>452</v>
      </c>
      <c r="AA324" s="299" t="s">
        <v>2</v>
      </c>
      <c r="AB324" s="299" t="s">
        <v>2</v>
      </c>
      <c r="AC324" s="299" t="s">
        <v>440</v>
      </c>
      <c r="AD324" s="299" t="s">
        <v>2</v>
      </c>
      <c r="AE324" s="299" t="s">
        <v>442</v>
      </c>
      <c r="AF324" s="299" t="s">
        <v>2</v>
      </c>
      <c r="AG324" s="299" t="s">
        <v>2</v>
      </c>
      <c r="AH324" s="299" t="s">
        <v>2</v>
      </c>
    </row>
    <row r="325" spans="1:34" x14ac:dyDescent="0.3">
      <c r="A325" s="300">
        <f>A324+1</f>
        <v>43423</v>
      </c>
      <c r="B325" s="338" t="str">
        <f t="shared" si="12"/>
        <v>Пн</v>
      </c>
      <c r="C325" s="600" t="s">
        <v>5</v>
      </c>
      <c r="D325" s="303" t="s">
        <v>438</v>
      </c>
      <c r="E325" s="303" t="s">
        <v>468</v>
      </c>
      <c r="F325" s="303" t="s">
        <v>2</v>
      </c>
      <c r="G325" s="294" t="s">
        <v>2</v>
      </c>
      <c r="H325" s="591" t="s">
        <v>437</v>
      </c>
      <c r="I325" s="590" t="s">
        <v>441</v>
      </c>
      <c r="J325" s="294" t="s">
        <v>466</v>
      </c>
      <c r="K325" s="294" t="s">
        <v>439</v>
      </c>
      <c r="L325" s="294" t="s">
        <v>2</v>
      </c>
      <c r="M325" s="294" t="s">
        <v>2</v>
      </c>
      <c r="N325" s="591" t="s">
        <v>440</v>
      </c>
      <c r="O325" s="590" t="s">
        <v>5</v>
      </c>
      <c r="P325" s="294" t="s">
        <v>438</v>
      </c>
      <c r="Q325" s="587" t="s">
        <v>467</v>
      </c>
      <c r="R325" s="294" t="s">
        <v>438</v>
      </c>
      <c r="S325" s="294" t="s">
        <v>437</v>
      </c>
      <c r="T325" s="294" t="s">
        <v>441</v>
      </c>
      <c r="U325" s="294" t="s">
        <v>456</v>
      </c>
      <c r="V325" s="294" t="s">
        <v>2</v>
      </c>
      <c r="W325" s="294" t="s">
        <v>2</v>
      </c>
      <c r="X325" s="294" t="s">
        <v>2</v>
      </c>
      <c r="Y325" s="294" t="s">
        <v>455</v>
      </c>
      <c r="Z325" s="294" t="s">
        <v>2</v>
      </c>
      <c r="AA325" s="294" t="s">
        <v>2</v>
      </c>
      <c r="AB325" s="294" t="s">
        <v>2</v>
      </c>
      <c r="AC325" s="294" t="s">
        <v>440</v>
      </c>
      <c r="AD325" s="294" t="s">
        <v>2</v>
      </c>
      <c r="AE325" s="294" t="s">
        <v>2</v>
      </c>
      <c r="AF325" s="294" t="s">
        <v>457</v>
      </c>
      <c r="AG325" s="294" t="s">
        <v>437</v>
      </c>
      <c r="AH325" s="294" t="s">
        <v>2</v>
      </c>
    </row>
    <row r="326" spans="1:34" x14ac:dyDescent="0.3">
      <c r="A326" s="301">
        <f t="shared" si="11"/>
        <v>43424</v>
      </c>
      <c r="B326" s="339" t="str">
        <f t="shared" si="12"/>
        <v>Вт</v>
      </c>
      <c r="C326" s="592" t="s">
        <v>439</v>
      </c>
      <c r="D326" s="297" t="s">
        <v>466</v>
      </c>
      <c r="E326" s="297" t="s">
        <v>2</v>
      </c>
      <c r="F326" s="297" t="s">
        <v>2</v>
      </c>
      <c r="G326" s="297" t="s">
        <v>437</v>
      </c>
      <c r="H326" s="593" t="s">
        <v>440</v>
      </c>
      <c r="I326" s="592" t="s">
        <v>468</v>
      </c>
      <c r="J326" s="297" t="s">
        <v>439</v>
      </c>
      <c r="K326" s="297" t="s">
        <v>2</v>
      </c>
      <c r="L326" s="297" t="s">
        <v>2</v>
      </c>
      <c r="M326" s="297" t="s">
        <v>5</v>
      </c>
      <c r="N326" s="593" t="s">
        <v>438</v>
      </c>
      <c r="O326" s="592" t="s">
        <v>439</v>
      </c>
      <c r="P326" s="297" t="s">
        <v>441</v>
      </c>
      <c r="Q326" s="587" t="s">
        <v>467</v>
      </c>
      <c r="R326" s="297" t="s">
        <v>438</v>
      </c>
      <c r="S326" s="297" t="s">
        <v>440</v>
      </c>
      <c r="T326" s="297" t="s">
        <v>441</v>
      </c>
      <c r="U326" s="297" t="s">
        <v>2</v>
      </c>
      <c r="V326" s="297" t="s">
        <v>456</v>
      </c>
      <c r="W326" s="297" t="s">
        <v>2</v>
      </c>
      <c r="X326" s="297" t="s">
        <v>2</v>
      </c>
      <c r="Y326" s="297" t="s">
        <v>455</v>
      </c>
      <c r="Z326" s="297" t="s">
        <v>2</v>
      </c>
      <c r="AA326" s="297" t="s">
        <v>2</v>
      </c>
      <c r="AB326" s="297" t="s">
        <v>2</v>
      </c>
      <c r="AC326" s="297" t="s">
        <v>440</v>
      </c>
      <c r="AD326" s="297" t="s">
        <v>2</v>
      </c>
      <c r="AE326" s="297" t="s">
        <v>2</v>
      </c>
      <c r="AF326" s="297" t="s">
        <v>2</v>
      </c>
      <c r="AG326" s="297" t="s">
        <v>437</v>
      </c>
      <c r="AH326" s="297" t="s">
        <v>2</v>
      </c>
    </row>
    <row r="327" spans="1:34" ht="15.75" x14ac:dyDescent="0.25">
      <c r="A327" s="301">
        <f t="shared" si="11"/>
        <v>43425</v>
      </c>
      <c r="B327" s="340" t="str">
        <f t="shared" si="12"/>
        <v>Ср</v>
      </c>
      <c r="C327" s="592" t="s">
        <v>439</v>
      </c>
      <c r="D327" s="297" t="s">
        <v>2</v>
      </c>
      <c r="E327" s="297" t="s">
        <v>2</v>
      </c>
      <c r="F327" s="297" t="s">
        <v>440</v>
      </c>
      <c r="G327" s="297" t="s">
        <v>467</v>
      </c>
      <c r="H327" s="593" t="s">
        <v>438</v>
      </c>
      <c r="I327" s="592" t="s">
        <v>468</v>
      </c>
      <c r="J327" s="297" t="s">
        <v>2</v>
      </c>
      <c r="K327" s="297" t="s">
        <v>2</v>
      </c>
      <c r="L327" s="297" t="s">
        <v>437</v>
      </c>
      <c r="M327" s="297" t="s">
        <v>439</v>
      </c>
      <c r="N327" s="593" t="s">
        <v>5</v>
      </c>
      <c r="O327" s="592" t="s">
        <v>439</v>
      </c>
      <c r="P327" s="297" t="s">
        <v>2</v>
      </c>
      <c r="Q327" s="587" t="s">
        <v>467</v>
      </c>
      <c r="R327" s="297" t="s">
        <v>438</v>
      </c>
      <c r="S327" s="297" t="s">
        <v>438</v>
      </c>
      <c r="T327" s="297" t="s">
        <v>441</v>
      </c>
      <c r="U327" s="297" t="s">
        <v>2</v>
      </c>
      <c r="V327" s="297" t="s">
        <v>452</v>
      </c>
      <c r="W327" s="297" t="s">
        <v>2</v>
      </c>
      <c r="X327" s="297" t="s">
        <v>2</v>
      </c>
      <c r="Y327" s="297" t="s">
        <v>455</v>
      </c>
      <c r="Z327" s="297" t="s">
        <v>2</v>
      </c>
      <c r="AA327" s="297" t="s">
        <v>457</v>
      </c>
      <c r="AB327" s="297" t="s">
        <v>456</v>
      </c>
      <c r="AC327" s="297" t="s">
        <v>442</v>
      </c>
      <c r="AD327" s="297" t="s">
        <v>437</v>
      </c>
      <c r="AE327" s="297" t="s">
        <v>2</v>
      </c>
      <c r="AF327" s="297" t="s">
        <v>457</v>
      </c>
      <c r="AG327" s="297" t="s">
        <v>2</v>
      </c>
      <c r="AH327" s="297" t="s">
        <v>2</v>
      </c>
    </row>
    <row r="328" spans="1:34" ht="15.75" x14ac:dyDescent="0.25">
      <c r="A328" s="301">
        <f t="shared" ref="A328:A380" si="13">A327+1</f>
        <v>43426</v>
      </c>
      <c r="B328" s="340" t="str">
        <f t="shared" si="12"/>
        <v>Чт</v>
      </c>
      <c r="C328" s="592" t="s">
        <v>2</v>
      </c>
      <c r="D328" s="297" t="s">
        <v>2</v>
      </c>
      <c r="E328" s="297" t="s">
        <v>467</v>
      </c>
      <c r="F328" s="297" t="s">
        <v>440</v>
      </c>
      <c r="G328" s="297" t="s">
        <v>439</v>
      </c>
      <c r="H328" s="593" t="s">
        <v>438</v>
      </c>
      <c r="I328" s="592" t="s">
        <v>2</v>
      </c>
      <c r="J328" s="297" t="s">
        <v>2</v>
      </c>
      <c r="K328" s="297" t="s">
        <v>442</v>
      </c>
      <c r="L328" s="297" t="s">
        <v>437</v>
      </c>
      <c r="M328" s="297" t="s">
        <v>439</v>
      </c>
      <c r="N328" s="593" t="s">
        <v>5</v>
      </c>
      <c r="O328" s="592" t="s">
        <v>2</v>
      </c>
      <c r="P328" s="297" t="s">
        <v>2</v>
      </c>
      <c r="Q328" s="587" t="s">
        <v>467</v>
      </c>
      <c r="R328" s="297" t="s">
        <v>438</v>
      </c>
      <c r="S328" s="297" t="s">
        <v>438</v>
      </c>
      <c r="T328" s="297" t="s">
        <v>441</v>
      </c>
      <c r="U328" s="297" t="s">
        <v>456</v>
      </c>
      <c r="V328" s="297" t="s">
        <v>2</v>
      </c>
      <c r="W328" s="297" t="s">
        <v>2</v>
      </c>
      <c r="X328" s="297" t="s">
        <v>2</v>
      </c>
      <c r="Y328" s="297" t="s">
        <v>2</v>
      </c>
      <c r="Z328" s="297" t="s">
        <v>2</v>
      </c>
      <c r="AA328" s="297" t="s">
        <v>458</v>
      </c>
      <c r="AB328" s="297" t="s">
        <v>456</v>
      </c>
      <c r="AC328" s="297" t="s">
        <v>467</v>
      </c>
      <c r="AD328" s="297" t="s">
        <v>437</v>
      </c>
      <c r="AE328" s="297" t="s">
        <v>437</v>
      </c>
      <c r="AF328" s="297" t="s">
        <v>2</v>
      </c>
      <c r="AG328" s="297" t="s">
        <v>458</v>
      </c>
      <c r="AH328" s="297" t="s">
        <v>2</v>
      </c>
    </row>
    <row r="329" spans="1:34" ht="15.75" x14ac:dyDescent="0.25">
      <c r="A329" s="301">
        <f t="shared" si="13"/>
        <v>43427</v>
      </c>
      <c r="B329" s="340" t="str">
        <f t="shared" si="12"/>
        <v>Пт</v>
      </c>
      <c r="C329" s="592" t="s">
        <v>2</v>
      </c>
      <c r="D329" s="297" t="s">
        <v>466</v>
      </c>
      <c r="E329" s="297" t="s">
        <v>468</v>
      </c>
      <c r="F329" s="297" t="s">
        <v>441</v>
      </c>
      <c r="G329" s="297" t="s">
        <v>439</v>
      </c>
      <c r="H329" s="593" t="s">
        <v>2</v>
      </c>
      <c r="I329" s="592" t="s">
        <v>2</v>
      </c>
      <c r="J329" s="297" t="s">
        <v>437</v>
      </c>
      <c r="K329" s="297" t="s">
        <v>442</v>
      </c>
      <c r="L329" s="297" t="s">
        <v>440</v>
      </c>
      <c r="M329" s="297" t="s">
        <v>439</v>
      </c>
      <c r="N329" s="593" t="s">
        <v>2</v>
      </c>
      <c r="O329" s="592" t="s">
        <v>2</v>
      </c>
      <c r="P329" s="297" t="s">
        <v>441</v>
      </c>
      <c r="Q329" s="297" t="s">
        <v>2</v>
      </c>
      <c r="R329" s="297" t="s">
        <v>438</v>
      </c>
      <c r="S329" s="297" t="s">
        <v>2</v>
      </c>
      <c r="T329" s="297" t="s">
        <v>441</v>
      </c>
      <c r="U329" s="297" t="s">
        <v>456</v>
      </c>
      <c r="V329" s="297" t="s">
        <v>2</v>
      </c>
      <c r="W329" s="297" t="s">
        <v>453</v>
      </c>
      <c r="X329" s="297" t="s">
        <v>454</v>
      </c>
      <c r="Y329" s="297" t="s">
        <v>2</v>
      </c>
      <c r="Z329" s="297" t="s">
        <v>5</v>
      </c>
      <c r="AA329" s="297" t="s">
        <v>468</v>
      </c>
      <c r="AB329" s="297" t="s">
        <v>2</v>
      </c>
      <c r="AC329" s="297" t="s">
        <v>2</v>
      </c>
      <c r="AD329" s="297" t="s">
        <v>441</v>
      </c>
      <c r="AE329" s="297" t="s">
        <v>440</v>
      </c>
      <c r="AF329" s="297" t="s">
        <v>457</v>
      </c>
      <c r="AG329" s="297" t="s">
        <v>452</v>
      </c>
      <c r="AH329" s="297" t="s">
        <v>2</v>
      </c>
    </row>
    <row r="330" spans="1:34" ht="15.75" x14ac:dyDescent="0.25">
      <c r="A330" s="301">
        <f t="shared" si="13"/>
        <v>43428</v>
      </c>
      <c r="B330" s="340" t="str">
        <f t="shared" si="12"/>
        <v>Сб</v>
      </c>
      <c r="C330" s="592" t="s">
        <v>437</v>
      </c>
      <c r="D330" s="297" t="s">
        <v>466</v>
      </c>
      <c r="E330" s="297" t="s">
        <v>439</v>
      </c>
      <c r="F330" s="297" t="s">
        <v>5</v>
      </c>
      <c r="G330" s="297" t="s">
        <v>2</v>
      </c>
      <c r="H330" s="297" t="s">
        <v>442</v>
      </c>
      <c r="I330" s="592" t="s">
        <v>440</v>
      </c>
      <c r="J330" s="297" t="s">
        <v>466</v>
      </c>
      <c r="K330" s="297" t="s">
        <v>467</v>
      </c>
      <c r="L330" s="297" t="s">
        <v>438</v>
      </c>
      <c r="M330" s="297" t="s">
        <v>2</v>
      </c>
      <c r="N330" s="593" t="s">
        <v>2</v>
      </c>
      <c r="O330" s="592" t="s">
        <v>440</v>
      </c>
      <c r="P330" s="297" t="s">
        <v>442</v>
      </c>
      <c r="Q330" s="297" t="s">
        <v>5</v>
      </c>
      <c r="R330" s="297" t="s">
        <v>2</v>
      </c>
      <c r="S330" s="297" t="s">
        <v>2</v>
      </c>
      <c r="T330" s="297" t="s">
        <v>2</v>
      </c>
      <c r="U330" s="297" t="s">
        <v>2</v>
      </c>
      <c r="V330" s="297" t="s">
        <v>456</v>
      </c>
      <c r="W330" s="297" t="s">
        <v>453</v>
      </c>
      <c r="X330" s="297" t="s">
        <v>2</v>
      </c>
      <c r="Y330" s="297" t="s">
        <v>456</v>
      </c>
      <c r="Z330" s="297" t="s">
        <v>453</v>
      </c>
      <c r="AA330" s="297" t="s">
        <v>458</v>
      </c>
      <c r="AB330" s="297" t="s">
        <v>2</v>
      </c>
      <c r="AC330" s="297" t="s">
        <v>2</v>
      </c>
      <c r="AD330" s="297" t="s">
        <v>442</v>
      </c>
      <c r="AE330" s="297" t="s">
        <v>440</v>
      </c>
      <c r="AF330" s="297" t="s">
        <v>457</v>
      </c>
      <c r="AG330" s="297" t="s">
        <v>2</v>
      </c>
      <c r="AH330" s="297" t="s">
        <v>2</v>
      </c>
    </row>
    <row r="331" spans="1:34" ht="16.5" thickBot="1" x14ac:dyDescent="0.3">
      <c r="A331" s="302">
        <f t="shared" si="13"/>
        <v>43429</v>
      </c>
      <c r="B331" s="341" t="str">
        <f t="shared" si="12"/>
        <v>Вс</v>
      </c>
      <c r="C331" s="594" t="s">
        <v>437</v>
      </c>
      <c r="D331" s="299" t="s">
        <v>441</v>
      </c>
      <c r="E331" s="299" t="s">
        <v>439</v>
      </c>
      <c r="F331" s="299" t="s">
        <v>2</v>
      </c>
      <c r="G331" s="299" t="s">
        <v>2</v>
      </c>
      <c r="H331" s="623" t="s">
        <v>442</v>
      </c>
      <c r="I331" s="594" t="s">
        <v>440</v>
      </c>
      <c r="J331" s="299" t="s">
        <v>441</v>
      </c>
      <c r="K331" s="299" t="s">
        <v>467</v>
      </c>
      <c r="L331" s="299" t="s">
        <v>438</v>
      </c>
      <c r="M331" s="299" t="s">
        <v>2</v>
      </c>
      <c r="N331" s="595" t="s">
        <v>466</v>
      </c>
      <c r="O331" s="594" t="s">
        <v>440</v>
      </c>
      <c r="P331" s="299" t="s">
        <v>442</v>
      </c>
      <c r="Q331" s="299" t="s">
        <v>5</v>
      </c>
      <c r="R331" s="299" t="s">
        <v>2</v>
      </c>
      <c r="S331" s="299" t="s">
        <v>437</v>
      </c>
      <c r="T331" s="299" t="s">
        <v>2</v>
      </c>
      <c r="U331" s="299" t="s">
        <v>2</v>
      </c>
      <c r="V331" s="299" t="s">
        <v>452</v>
      </c>
      <c r="W331" s="299" t="s">
        <v>453</v>
      </c>
      <c r="X331" s="299" t="s">
        <v>5</v>
      </c>
      <c r="Y331" s="299" t="s">
        <v>456</v>
      </c>
      <c r="Z331" s="299" t="s">
        <v>452</v>
      </c>
      <c r="AA331" s="299" t="s">
        <v>2</v>
      </c>
      <c r="AB331" s="299" t="s">
        <v>2</v>
      </c>
      <c r="AC331" s="299" t="s">
        <v>440</v>
      </c>
      <c r="AD331" s="299" t="s">
        <v>2</v>
      </c>
      <c r="AE331" s="299" t="s">
        <v>442</v>
      </c>
      <c r="AF331" s="299" t="s">
        <v>2</v>
      </c>
      <c r="AG331" s="299" t="s">
        <v>2</v>
      </c>
      <c r="AH331" s="299" t="s">
        <v>2</v>
      </c>
    </row>
    <row r="332" spans="1:34" x14ac:dyDescent="0.3">
      <c r="A332" s="300">
        <f t="shared" si="13"/>
        <v>43430</v>
      </c>
      <c r="B332" s="338" t="str">
        <f t="shared" si="12"/>
        <v>Пн</v>
      </c>
      <c r="C332" s="600" t="s">
        <v>438</v>
      </c>
      <c r="D332" s="303" t="s">
        <v>468</v>
      </c>
      <c r="E332" s="303" t="s">
        <v>2</v>
      </c>
      <c r="F332" s="303" t="s">
        <v>2</v>
      </c>
      <c r="G332" s="294" t="s">
        <v>437</v>
      </c>
      <c r="H332" s="591" t="s">
        <v>5</v>
      </c>
      <c r="I332" s="590" t="s">
        <v>466</v>
      </c>
      <c r="J332" s="294" t="s">
        <v>439</v>
      </c>
      <c r="K332" s="294" t="s">
        <v>2</v>
      </c>
      <c r="L332" s="294" t="s">
        <v>2</v>
      </c>
      <c r="M332" s="294" t="s">
        <v>440</v>
      </c>
      <c r="N332" s="591" t="s">
        <v>441</v>
      </c>
      <c r="O332" s="590" t="s">
        <v>438</v>
      </c>
      <c r="P332" s="587" t="s">
        <v>442</v>
      </c>
      <c r="Q332" s="294" t="s">
        <v>5</v>
      </c>
      <c r="R332" s="294" t="s">
        <v>438</v>
      </c>
      <c r="S332" s="294" t="s">
        <v>437</v>
      </c>
      <c r="T332" s="294" t="s">
        <v>441</v>
      </c>
      <c r="U332" s="294" t="s">
        <v>456</v>
      </c>
      <c r="V332" s="294" t="s">
        <v>2</v>
      </c>
      <c r="W332" s="294" t="s">
        <v>2</v>
      </c>
      <c r="X332" s="294" t="s">
        <v>2</v>
      </c>
      <c r="Y332" s="294" t="s">
        <v>455</v>
      </c>
      <c r="Z332" s="294" t="s">
        <v>2</v>
      </c>
      <c r="AA332" s="294" t="s">
        <v>2</v>
      </c>
      <c r="AB332" s="294" t="s">
        <v>2</v>
      </c>
      <c r="AC332" s="294" t="s">
        <v>440</v>
      </c>
      <c r="AD332" s="294" t="s">
        <v>2</v>
      </c>
      <c r="AE332" s="294" t="s">
        <v>2</v>
      </c>
      <c r="AF332" s="294" t="s">
        <v>457</v>
      </c>
      <c r="AG332" s="294" t="s">
        <v>437</v>
      </c>
      <c r="AH332" s="294" t="s">
        <v>2</v>
      </c>
    </row>
    <row r="333" spans="1:34" x14ac:dyDescent="0.3">
      <c r="A333" s="301">
        <f t="shared" si="13"/>
        <v>43431</v>
      </c>
      <c r="B333" s="339" t="str">
        <f t="shared" si="12"/>
        <v>Вт</v>
      </c>
      <c r="C333" s="592" t="s">
        <v>466</v>
      </c>
      <c r="D333" s="297" t="s">
        <v>2</v>
      </c>
      <c r="E333" s="297" t="s">
        <v>2</v>
      </c>
      <c r="F333" s="297" t="s">
        <v>437</v>
      </c>
      <c r="G333" s="297" t="s">
        <v>440</v>
      </c>
      <c r="H333" s="593" t="s">
        <v>439</v>
      </c>
      <c r="I333" s="592" t="s">
        <v>439</v>
      </c>
      <c r="J333" s="297" t="s">
        <v>2</v>
      </c>
      <c r="K333" s="297" t="s">
        <v>2</v>
      </c>
      <c r="L333" s="297" t="s">
        <v>5</v>
      </c>
      <c r="M333" s="297" t="s">
        <v>438</v>
      </c>
      <c r="N333" s="593" t="s">
        <v>468</v>
      </c>
      <c r="O333" s="592" t="s">
        <v>441</v>
      </c>
      <c r="P333" s="297" t="s">
        <v>2</v>
      </c>
      <c r="Q333" s="297" t="s">
        <v>439</v>
      </c>
      <c r="R333" s="297" t="s">
        <v>438</v>
      </c>
      <c r="S333" s="297" t="s">
        <v>440</v>
      </c>
      <c r="T333" s="297" t="s">
        <v>441</v>
      </c>
      <c r="U333" s="297" t="s">
        <v>456</v>
      </c>
      <c r="V333" s="297" t="s">
        <v>2</v>
      </c>
      <c r="W333" s="297" t="s">
        <v>2</v>
      </c>
      <c r="X333" s="297" t="s">
        <v>2</v>
      </c>
      <c r="Y333" s="297" t="s">
        <v>455</v>
      </c>
      <c r="Z333" s="297" t="s">
        <v>2</v>
      </c>
      <c r="AA333" s="297" t="s">
        <v>2</v>
      </c>
      <c r="AB333" s="297" t="s">
        <v>2</v>
      </c>
      <c r="AC333" s="297" t="s">
        <v>440</v>
      </c>
      <c r="AD333" s="297" t="s">
        <v>2</v>
      </c>
      <c r="AE333" s="297" t="s">
        <v>2</v>
      </c>
      <c r="AF333" s="297" t="s">
        <v>2</v>
      </c>
      <c r="AG333" s="297" t="s">
        <v>437</v>
      </c>
      <c r="AH333" s="297" t="s">
        <v>2</v>
      </c>
    </row>
    <row r="334" spans="1:34" ht="15.75" x14ac:dyDescent="0.25">
      <c r="A334" s="301">
        <f t="shared" si="13"/>
        <v>43432</v>
      </c>
      <c r="B334" s="340" t="str">
        <f t="shared" si="12"/>
        <v>Ср</v>
      </c>
      <c r="C334" s="592" t="s">
        <v>2</v>
      </c>
      <c r="D334" s="297" t="s">
        <v>2</v>
      </c>
      <c r="E334" s="297" t="s">
        <v>440</v>
      </c>
      <c r="F334" s="297" t="s">
        <v>467</v>
      </c>
      <c r="G334" s="297" t="s">
        <v>438</v>
      </c>
      <c r="H334" s="593" t="s">
        <v>439</v>
      </c>
      <c r="I334" s="592" t="s">
        <v>2</v>
      </c>
      <c r="J334" s="297" t="s">
        <v>2</v>
      </c>
      <c r="K334" s="297" t="s">
        <v>437</v>
      </c>
      <c r="L334" s="297" t="s">
        <v>439</v>
      </c>
      <c r="M334" s="297" t="s">
        <v>5</v>
      </c>
      <c r="N334" s="593" t="s">
        <v>468</v>
      </c>
      <c r="O334" s="592" t="s">
        <v>2</v>
      </c>
      <c r="P334" s="297" t="s">
        <v>2</v>
      </c>
      <c r="Q334" s="297" t="s">
        <v>439</v>
      </c>
      <c r="R334" s="297" t="s">
        <v>438</v>
      </c>
      <c r="S334" s="297" t="s">
        <v>438</v>
      </c>
      <c r="T334" s="297" t="s">
        <v>441</v>
      </c>
      <c r="U334" s="297" t="s">
        <v>2</v>
      </c>
      <c r="V334" s="297" t="s">
        <v>456</v>
      </c>
      <c r="W334" s="297" t="s">
        <v>2</v>
      </c>
      <c r="X334" s="297" t="s">
        <v>2</v>
      </c>
      <c r="Y334" s="297" t="s">
        <v>455</v>
      </c>
      <c r="Z334" s="297" t="s">
        <v>2</v>
      </c>
      <c r="AA334" s="297" t="s">
        <v>457</v>
      </c>
      <c r="AB334" s="297" t="s">
        <v>456</v>
      </c>
      <c r="AC334" s="297" t="s">
        <v>442</v>
      </c>
      <c r="AD334" s="297" t="s">
        <v>437</v>
      </c>
      <c r="AE334" s="297" t="s">
        <v>2</v>
      </c>
      <c r="AF334" s="297" t="s">
        <v>457</v>
      </c>
      <c r="AG334" s="297" t="s">
        <v>2</v>
      </c>
      <c r="AH334" s="297" t="s">
        <v>2</v>
      </c>
    </row>
    <row r="335" spans="1:34" ht="15.75" x14ac:dyDescent="0.25">
      <c r="A335" s="301">
        <f t="shared" si="13"/>
        <v>43433</v>
      </c>
      <c r="B335" s="340" t="str">
        <f t="shared" si="12"/>
        <v>Чт</v>
      </c>
      <c r="C335" s="592" t="s">
        <v>2</v>
      </c>
      <c r="D335" s="297" t="s">
        <v>467</v>
      </c>
      <c r="E335" s="297" t="s">
        <v>440</v>
      </c>
      <c r="F335" s="297" t="s">
        <v>439</v>
      </c>
      <c r="G335" s="297" t="s">
        <v>438</v>
      </c>
      <c r="H335" s="593" t="s">
        <v>2</v>
      </c>
      <c r="I335" s="592" t="s">
        <v>2</v>
      </c>
      <c r="J335" s="297" t="s">
        <v>442</v>
      </c>
      <c r="K335" s="297" t="s">
        <v>437</v>
      </c>
      <c r="L335" s="297" t="s">
        <v>439</v>
      </c>
      <c r="M335" s="297" t="s">
        <v>5</v>
      </c>
      <c r="N335" s="593" t="s">
        <v>2</v>
      </c>
      <c r="O335" s="592" t="s">
        <v>2</v>
      </c>
      <c r="P335" s="297" t="s">
        <v>441</v>
      </c>
      <c r="Q335" s="297" t="s">
        <v>2</v>
      </c>
      <c r="R335" s="297" t="s">
        <v>438</v>
      </c>
      <c r="S335" s="297" t="s">
        <v>438</v>
      </c>
      <c r="T335" s="297" t="s">
        <v>441</v>
      </c>
      <c r="U335" s="297" t="s">
        <v>2</v>
      </c>
      <c r="V335" s="297" t="s">
        <v>452</v>
      </c>
      <c r="W335" s="297" t="s">
        <v>2</v>
      </c>
      <c r="X335" s="297" t="s">
        <v>2</v>
      </c>
      <c r="Y335" s="297" t="s">
        <v>2</v>
      </c>
      <c r="Z335" s="297" t="s">
        <v>2</v>
      </c>
      <c r="AA335" s="297" t="s">
        <v>458</v>
      </c>
      <c r="AB335" s="297" t="s">
        <v>456</v>
      </c>
      <c r="AC335" s="297" t="s">
        <v>467</v>
      </c>
      <c r="AD335" s="297" t="s">
        <v>437</v>
      </c>
      <c r="AE335" s="297" t="s">
        <v>437</v>
      </c>
      <c r="AF335" s="297" t="s">
        <v>2</v>
      </c>
      <c r="AG335" s="297" t="s">
        <v>458</v>
      </c>
      <c r="AH335" s="297" t="s">
        <v>2</v>
      </c>
    </row>
    <row r="336" spans="1:34" ht="15.75" x14ac:dyDescent="0.25">
      <c r="A336" s="301">
        <f t="shared" si="13"/>
        <v>43434</v>
      </c>
      <c r="B336" s="340" t="str">
        <f t="shared" si="12"/>
        <v>Пт</v>
      </c>
      <c r="C336" s="592" t="s">
        <v>466</v>
      </c>
      <c r="D336" s="297" t="s">
        <v>468</v>
      </c>
      <c r="E336" s="297" t="s">
        <v>441</v>
      </c>
      <c r="F336" s="297" t="s">
        <v>439</v>
      </c>
      <c r="G336" s="297" t="s">
        <v>2</v>
      </c>
      <c r="H336" s="593" t="s">
        <v>2</v>
      </c>
      <c r="I336" s="592" t="s">
        <v>437</v>
      </c>
      <c r="J336" s="297" t="s">
        <v>442</v>
      </c>
      <c r="K336" s="297" t="s">
        <v>440</v>
      </c>
      <c r="L336" s="297" t="s">
        <v>439</v>
      </c>
      <c r="M336" s="297" t="s">
        <v>2</v>
      </c>
      <c r="N336" s="593" t="s">
        <v>2</v>
      </c>
      <c r="O336" s="592" t="s">
        <v>441</v>
      </c>
      <c r="P336" s="588" t="s">
        <v>467</v>
      </c>
      <c r="Q336" s="297" t="s">
        <v>2</v>
      </c>
      <c r="R336" s="297" t="s">
        <v>438</v>
      </c>
      <c r="S336" s="297" t="s">
        <v>2</v>
      </c>
      <c r="T336" s="297" t="s">
        <v>441</v>
      </c>
      <c r="U336" s="297" t="s">
        <v>456</v>
      </c>
      <c r="V336" s="297" t="s">
        <v>2</v>
      </c>
      <c r="W336" s="297" t="s">
        <v>453</v>
      </c>
      <c r="X336" s="297" t="s">
        <v>454</v>
      </c>
      <c r="Y336" s="297" t="s">
        <v>2</v>
      </c>
      <c r="Z336" s="297" t="s">
        <v>5</v>
      </c>
      <c r="AA336" s="297" t="s">
        <v>468</v>
      </c>
      <c r="AB336" s="297" t="s">
        <v>2</v>
      </c>
      <c r="AC336" s="297" t="s">
        <v>2</v>
      </c>
      <c r="AD336" s="297" t="s">
        <v>441</v>
      </c>
      <c r="AE336" s="297" t="s">
        <v>440</v>
      </c>
      <c r="AF336" s="297" t="s">
        <v>457</v>
      </c>
      <c r="AG336" s="297" t="s">
        <v>452</v>
      </c>
      <c r="AH336" s="297" t="s">
        <v>2</v>
      </c>
    </row>
    <row r="337" spans="1:34" ht="15.75" x14ac:dyDescent="0.25">
      <c r="A337" s="301">
        <f t="shared" si="13"/>
        <v>43435</v>
      </c>
      <c r="B337" s="340" t="str">
        <f t="shared" si="12"/>
        <v>Сб</v>
      </c>
      <c r="C337" s="592" t="s">
        <v>466</v>
      </c>
      <c r="D337" s="297" t="s">
        <v>439</v>
      </c>
      <c r="E337" s="297" t="s">
        <v>5</v>
      </c>
      <c r="F337" s="297" t="s">
        <v>2</v>
      </c>
      <c r="G337" s="297" t="s">
        <v>442</v>
      </c>
      <c r="H337" s="593" t="s">
        <v>437</v>
      </c>
      <c r="I337" s="592" t="s">
        <v>466</v>
      </c>
      <c r="J337" s="297" t="s">
        <v>467</v>
      </c>
      <c r="K337" s="297" t="s">
        <v>438</v>
      </c>
      <c r="L337" s="297" t="s">
        <v>2</v>
      </c>
      <c r="M337" s="297" t="s">
        <v>2</v>
      </c>
      <c r="N337" s="593" t="s">
        <v>440</v>
      </c>
      <c r="O337" s="592" t="s">
        <v>442</v>
      </c>
      <c r="P337" s="297" t="s">
        <v>439</v>
      </c>
      <c r="Q337" s="587" t="s">
        <v>467</v>
      </c>
      <c r="R337" s="297" t="s">
        <v>2</v>
      </c>
      <c r="S337" s="297" t="s">
        <v>2</v>
      </c>
      <c r="T337" s="297" t="s">
        <v>2</v>
      </c>
      <c r="U337" s="297" t="s">
        <v>456</v>
      </c>
      <c r="V337" s="297" t="s">
        <v>2</v>
      </c>
      <c r="W337" s="297" t="s">
        <v>453</v>
      </c>
      <c r="X337" s="297" t="s">
        <v>2</v>
      </c>
      <c r="Y337" s="297" t="s">
        <v>456</v>
      </c>
      <c r="Z337" s="297" t="s">
        <v>453</v>
      </c>
      <c r="AA337" s="297" t="s">
        <v>458</v>
      </c>
      <c r="AB337" s="297" t="s">
        <v>2</v>
      </c>
      <c r="AC337" s="297" t="s">
        <v>2</v>
      </c>
      <c r="AD337" s="297" t="s">
        <v>442</v>
      </c>
      <c r="AE337" s="297" t="s">
        <v>440</v>
      </c>
      <c r="AF337" s="297" t="s">
        <v>457</v>
      </c>
      <c r="AG337" s="297" t="s">
        <v>2</v>
      </c>
      <c r="AH337" s="297" t="s">
        <v>2</v>
      </c>
    </row>
    <row r="338" spans="1:34" ht="16.5" thickBot="1" x14ac:dyDescent="0.3">
      <c r="A338" s="302">
        <f t="shared" si="13"/>
        <v>43436</v>
      </c>
      <c r="B338" s="341" t="str">
        <f t="shared" si="12"/>
        <v>Вс</v>
      </c>
      <c r="C338" s="594" t="s">
        <v>441</v>
      </c>
      <c r="D338" s="299" t="s">
        <v>439</v>
      </c>
      <c r="E338" s="299" t="s">
        <v>2</v>
      </c>
      <c r="F338" s="299" t="s">
        <v>2</v>
      </c>
      <c r="G338" s="299" t="s">
        <v>442</v>
      </c>
      <c r="H338" s="624" t="s">
        <v>437</v>
      </c>
      <c r="I338" s="594" t="s">
        <v>441</v>
      </c>
      <c r="J338" s="299" t="s">
        <v>467</v>
      </c>
      <c r="K338" s="299" t="s">
        <v>438</v>
      </c>
      <c r="L338" s="299" t="s">
        <v>2</v>
      </c>
      <c r="M338" s="299" t="s">
        <v>466</v>
      </c>
      <c r="N338" s="595" t="s">
        <v>440</v>
      </c>
      <c r="O338" s="594" t="s">
        <v>442</v>
      </c>
      <c r="P338" s="299" t="s">
        <v>439</v>
      </c>
      <c r="Q338" s="299" t="s">
        <v>5</v>
      </c>
      <c r="R338" s="299" t="s">
        <v>2</v>
      </c>
      <c r="S338" s="299" t="s">
        <v>437</v>
      </c>
      <c r="T338" s="299" t="s">
        <v>2</v>
      </c>
      <c r="U338" s="299" t="s">
        <v>2</v>
      </c>
      <c r="V338" s="299" t="s">
        <v>456</v>
      </c>
      <c r="W338" s="299" t="s">
        <v>453</v>
      </c>
      <c r="X338" s="299" t="s">
        <v>5</v>
      </c>
      <c r="Y338" s="299" t="s">
        <v>456</v>
      </c>
      <c r="Z338" s="299" t="s">
        <v>452</v>
      </c>
      <c r="AA338" s="299" t="s">
        <v>2</v>
      </c>
      <c r="AB338" s="299" t="s">
        <v>2</v>
      </c>
      <c r="AC338" s="299" t="s">
        <v>440</v>
      </c>
      <c r="AD338" s="299" t="s">
        <v>2</v>
      </c>
      <c r="AE338" s="299" t="s">
        <v>442</v>
      </c>
      <c r="AF338" s="299" t="s">
        <v>2</v>
      </c>
      <c r="AG338" s="299" t="s">
        <v>2</v>
      </c>
      <c r="AH338" s="299" t="s">
        <v>2</v>
      </c>
    </row>
    <row r="339" spans="1:34" x14ac:dyDescent="0.3">
      <c r="A339" s="293">
        <f t="shared" si="13"/>
        <v>43437</v>
      </c>
      <c r="B339" s="338" t="s">
        <v>69</v>
      </c>
      <c r="C339" s="590" t="s">
        <v>468</v>
      </c>
      <c r="D339" s="294" t="s">
        <v>2</v>
      </c>
      <c r="E339" s="294" t="s">
        <v>2</v>
      </c>
      <c r="F339" s="294" t="s">
        <v>437</v>
      </c>
      <c r="G339" s="294" t="s">
        <v>5</v>
      </c>
      <c r="H339" s="626" t="s">
        <v>438</v>
      </c>
      <c r="I339" s="590" t="s">
        <v>439</v>
      </c>
      <c r="J339" s="294" t="s">
        <v>2</v>
      </c>
      <c r="K339" s="294" t="s">
        <v>2</v>
      </c>
      <c r="L339" s="294" t="s">
        <v>440</v>
      </c>
      <c r="M339" s="294" t="s">
        <v>441</v>
      </c>
      <c r="N339" s="591" t="s">
        <v>466</v>
      </c>
      <c r="O339" s="590" t="s">
        <v>442</v>
      </c>
      <c r="P339" s="303" t="s">
        <v>2</v>
      </c>
      <c r="Q339" s="303" t="s">
        <v>5</v>
      </c>
      <c r="R339" s="294" t="s">
        <v>438</v>
      </c>
      <c r="S339" s="294" t="s">
        <v>437</v>
      </c>
      <c r="T339" s="294" t="s">
        <v>441</v>
      </c>
      <c r="U339" s="294" t="s">
        <v>2</v>
      </c>
      <c r="V339" s="294" t="s">
        <v>452</v>
      </c>
      <c r="W339" s="294" t="s">
        <v>2</v>
      </c>
      <c r="X339" s="294" t="s">
        <v>2</v>
      </c>
      <c r="Y339" s="294" t="s">
        <v>455</v>
      </c>
      <c r="Z339" s="294" t="s">
        <v>2</v>
      </c>
      <c r="AA339" s="294" t="s">
        <v>2</v>
      </c>
      <c r="AB339" s="294" t="s">
        <v>2</v>
      </c>
      <c r="AC339" s="294" t="s">
        <v>440</v>
      </c>
      <c r="AD339" s="294" t="s">
        <v>2</v>
      </c>
      <c r="AE339" s="294" t="s">
        <v>2</v>
      </c>
      <c r="AF339" s="294" t="s">
        <v>457</v>
      </c>
      <c r="AG339" s="294" t="s">
        <v>437</v>
      </c>
      <c r="AH339" s="294" t="s">
        <v>2</v>
      </c>
    </row>
    <row r="340" spans="1:34" x14ac:dyDescent="0.3">
      <c r="A340" s="296">
        <f t="shared" si="13"/>
        <v>43438</v>
      </c>
      <c r="B340" s="339" t="s">
        <v>70</v>
      </c>
      <c r="C340" s="592" t="s">
        <v>2</v>
      </c>
      <c r="D340" s="297" t="s">
        <v>2</v>
      </c>
      <c r="E340" s="297" t="s">
        <v>437</v>
      </c>
      <c r="F340" s="297" t="s">
        <v>440</v>
      </c>
      <c r="G340" s="297" t="s">
        <v>439</v>
      </c>
      <c r="H340" s="627" t="s">
        <v>466</v>
      </c>
      <c r="I340" s="592" t="s">
        <v>2</v>
      </c>
      <c r="J340" s="297" t="s">
        <v>2</v>
      </c>
      <c r="K340" s="297" t="s">
        <v>5</v>
      </c>
      <c r="L340" s="297" t="s">
        <v>438</v>
      </c>
      <c r="M340" s="297" t="s">
        <v>468</v>
      </c>
      <c r="N340" s="593" t="s">
        <v>439</v>
      </c>
      <c r="O340" s="592" t="s">
        <v>2</v>
      </c>
      <c r="P340" s="297" t="s">
        <v>2</v>
      </c>
      <c r="Q340" s="297" t="s">
        <v>439</v>
      </c>
      <c r="R340" s="297" t="s">
        <v>438</v>
      </c>
      <c r="S340" s="297" t="s">
        <v>440</v>
      </c>
      <c r="T340" s="297" t="s">
        <v>441</v>
      </c>
      <c r="U340" s="297" t="s">
        <v>456</v>
      </c>
      <c r="V340" s="297" t="s">
        <v>2</v>
      </c>
      <c r="W340" s="297" t="s">
        <v>2</v>
      </c>
      <c r="X340" s="297" t="s">
        <v>2</v>
      </c>
      <c r="Y340" s="297" t="s">
        <v>455</v>
      </c>
      <c r="Z340" s="297" t="s">
        <v>2</v>
      </c>
      <c r="AA340" s="297" t="s">
        <v>2</v>
      </c>
      <c r="AB340" s="297" t="s">
        <v>2</v>
      </c>
      <c r="AC340" s="297" t="s">
        <v>440</v>
      </c>
      <c r="AD340" s="297" t="s">
        <v>2</v>
      </c>
      <c r="AE340" s="297" t="s">
        <v>2</v>
      </c>
      <c r="AF340" s="297" t="s">
        <v>2</v>
      </c>
      <c r="AG340" s="297" t="s">
        <v>437</v>
      </c>
      <c r="AH340" s="297" t="s">
        <v>2</v>
      </c>
    </row>
    <row r="341" spans="1:34" ht="15.75" x14ac:dyDescent="0.25">
      <c r="A341" s="296">
        <f t="shared" si="13"/>
        <v>43439</v>
      </c>
      <c r="B341" s="340" t="str">
        <f t="shared" ref="B341:B380" si="14">TEXT(A341,"ддд")</f>
        <v>Ср</v>
      </c>
      <c r="C341" s="592" t="s">
        <v>2</v>
      </c>
      <c r="D341" s="297" t="s">
        <v>440</v>
      </c>
      <c r="E341" s="297" t="s">
        <v>467</v>
      </c>
      <c r="F341" s="297" t="s">
        <v>438</v>
      </c>
      <c r="G341" s="297" t="s">
        <v>439</v>
      </c>
      <c r="H341" s="627" t="s">
        <v>2</v>
      </c>
      <c r="I341" s="592" t="s">
        <v>2</v>
      </c>
      <c r="J341" s="297" t="s">
        <v>437</v>
      </c>
      <c r="K341" s="297" t="s">
        <v>439</v>
      </c>
      <c r="L341" s="297" t="s">
        <v>5</v>
      </c>
      <c r="M341" s="297" t="s">
        <v>468</v>
      </c>
      <c r="N341" s="593" t="s">
        <v>2</v>
      </c>
      <c r="O341" s="592" t="s">
        <v>2</v>
      </c>
      <c r="P341" s="297" t="s">
        <v>438</v>
      </c>
      <c r="Q341" s="297" t="s">
        <v>2</v>
      </c>
      <c r="R341" s="297" t="s">
        <v>438</v>
      </c>
      <c r="S341" s="297" t="s">
        <v>438</v>
      </c>
      <c r="T341" s="297" t="s">
        <v>441</v>
      </c>
      <c r="U341" s="297" t="s">
        <v>456</v>
      </c>
      <c r="V341" s="297" t="s">
        <v>2</v>
      </c>
      <c r="W341" s="297" t="s">
        <v>2</v>
      </c>
      <c r="X341" s="297" t="s">
        <v>2</v>
      </c>
      <c r="Y341" s="297" t="s">
        <v>455</v>
      </c>
      <c r="Z341" s="297" t="s">
        <v>2</v>
      </c>
      <c r="AA341" s="297" t="s">
        <v>457</v>
      </c>
      <c r="AB341" s="297" t="s">
        <v>456</v>
      </c>
      <c r="AC341" s="297" t="s">
        <v>442</v>
      </c>
      <c r="AD341" s="297" t="s">
        <v>437</v>
      </c>
      <c r="AE341" s="297" t="s">
        <v>2</v>
      </c>
      <c r="AF341" s="297" t="s">
        <v>457</v>
      </c>
      <c r="AG341" s="297" t="s">
        <v>2</v>
      </c>
      <c r="AH341" s="297" t="s">
        <v>2</v>
      </c>
    </row>
    <row r="342" spans="1:34" ht="15.75" x14ac:dyDescent="0.25">
      <c r="A342" s="296">
        <f t="shared" si="13"/>
        <v>43440</v>
      </c>
      <c r="B342" s="340" t="str">
        <f t="shared" si="14"/>
        <v>Чт</v>
      </c>
      <c r="C342" s="592" t="s">
        <v>467</v>
      </c>
      <c r="D342" s="297" t="s">
        <v>440</v>
      </c>
      <c r="E342" s="297" t="s">
        <v>439</v>
      </c>
      <c r="F342" s="297" t="s">
        <v>438</v>
      </c>
      <c r="G342" s="297" t="s">
        <v>2</v>
      </c>
      <c r="H342" s="627" t="s">
        <v>2</v>
      </c>
      <c r="I342" s="592" t="s">
        <v>442</v>
      </c>
      <c r="J342" s="297" t="s">
        <v>437</v>
      </c>
      <c r="K342" s="297" t="s">
        <v>439</v>
      </c>
      <c r="L342" s="297" t="s">
        <v>5</v>
      </c>
      <c r="M342" s="297" t="s">
        <v>2</v>
      </c>
      <c r="N342" s="593" t="s">
        <v>2</v>
      </c>
      <c r="O342" s="592" t="s">
        <v>441</v>
      </c>
      <c r="P342" s="297" t="s">
        <v>438</v>
      </c>
      <c r="Q342" s="297" t="s">
        <v>2</v>
      </c>
      <c r="R342" s="297" t="s">
        <v>438</v>
      </c>
      <c r="S342" s="297" t="s">
        <v>438</v>
      </c>
      <c r="T342" s="297" t="s">
        <v>441</v>
      </c>
      <c r="U342" s="297" t="s">
        <v>2</v>
      </c>
      <c r="V342" s="297" t="s">
        <v>456</v>
      </c>
      <c r="W342" s="297" t="s">
        <v>2</v>
      </c>
      <c r="X342" s="297" t="s">
        <v>2</v>
      </c>
      <c r="Y342" s="297" t="s">
        <v>2</v>
      </c>
      <c r="Z342" s="297" t="s">
        <v>2</v>
      </c>
      <c r="AA342" s="297" t="s">
        <v>458</v>
      </c>
      <c r="AB342" s="297" t="s">
        <v>456</v>
      </c>
      <c r="AC342" s="297" t="s">
        <v>467</v>
      </c>
      <c r="AD342" s="297" t="s">
        <v>437</v>
      </c>
      <c r="AE342" s="297" t="s">
        <v>437</v>
      </c>
      <c r="AF342" s="297" t="s">
        <v>2</v>
      </c>
      <c r="AG342" s="297" t="s">
        <v>458</v>
      </c>
      <c r="AH342" s="297" t="s">
        <v>2</v>
      </c>
    </row>
    <row r="343" spans="1:34" ht="15.75" x14ac:dyDescent="0.25">
      <c r="A343" s="296">
        <f t="shared" si="13"/>
        <v>43441</v>
      </c>
      <c r="B343" s="340" t="str">
        <f t="shared" si="14"/>
        <v>Пт</v>
      </c>
      <c r="C343" s="592" t="s">
        <v>468</v>
      </c>
      <c r="D343" s="297" t="s">
        <v>441</v>
      </c>
      <c r="E343" s="297" t="s">
        <v>439</v>
      </c>
      <c r="F343" s="297" t="s">
        <v>2</v>
      </c>
      <c r="G343" s="297" t="s">
        <v>2</v>
      </c>
      <c r="H343" s="627" t="s">
        <v>466</v>
      </c>
      <c r="I343" s="592" t="s">
        <v>442</v>
      </c>
      <c r="J343" s="297" t="s">
        <v>440</v>
      </c>
      <c r="K343" s="297" t="s">
        <v>439</v>
      </c>
      <c r="L343" s="297" t="s">
        <v>2</v>
      </c>
      <c r="M343" s="297" t="s">
        <v>2</v>
      </c>
      <c r="N343" s="593" t="s">
        <v>437</v>
      </c>
      <c r="O343" s="592" t="s">
        <v>467</v>
      </c>
      <c r="P343" s="297" t="s">
        <v>442</v>
      </c>
      <c r="Q343" s="587" t="s">
        <v>467</v>
      </c>
      <c r="R343" s="297" t="s">
        <v>438</v>
      </c>
      <c r="S343" s="297" t="s">
        <v>2</v>
      </c>
      <c r="T343" s="297" t="s">
        <v>441</v>
      </c>
      <c r="U343" s="297" t="s">
        <v>2</v>
      </c>
      <c r="V343" s="297" t="s">
        <v>452</v>
      </c>
      <c r="W343" s="297" t="s">
        <v>453</v>
      </c>
      <c r="X343" s="297" t="s">
        <v>454</v>
      </c>
      <c r="Y343" s="297" t="s">
        <v>2</v>
      </c>
      <c r="Z343" s="297" t="s">
        <v>5</v>
      </c>
      <c r="AA343" s="297" t="s">
        <v>468</v>
      </c>
      <c r="AB343" s="297" t="s">
        <v>2</v>
      </c>
      <c r="AC343" s="297" t="s">
        <v>2</v>
      </c>
      <c r="AD343" s="297" t="s">
        <v>441</v>
      </c>
      <c r="AE343" s="297" t="s">
        <v>440</v>
      </c>
      <c r="AF343" s="297" t="s">
        <v>457</v>
      </c>
      <c r="AG343" s="297" t="s">
        <v>452</v>
      </c>
      <c r="AH343" s="297" t="s">
        <v>2</v>
      </c>
    </row>
    <row r="344" spans="1:34" ht="15.75" x14ac:dyDescent="0.25">
      <c r="A344" s="296">
        <f t="shared" si="13"/>
        <v>43442</v>
      </c>
      <c r="B344" s="340" t="str">
        <f t="shared" si="14"/>
        <v>Сб</v>
      </c>
      <c r="C344" s="592" t="s">
        <v>439</v>
      </c>
      <c r="D344" s="297" t="s">
        <v>5</v>
      </c>
      <c r="E344" s="297" t="s">
        <v>2</v>
      </c>
      <c r="F344" s="297" t="s">
        <v>442</v>
      </c>
      <c r="G344" s="297" t="s">
        <v>437</v>
      </c>
      <c r="H344" s="627" t="s">
        <v>466</v>
      </c>
      <c r="I344" s="592" t="s">
        <v>467</v>
      </c>
      <c r="J344" s="297" t="s">
        <v>438</v>
      </c>
      <c r="K344" s="297" t="s">
        <v>2</v>
      </c>
      <c r="L344" s="297" t="s">
        <v>2</v>
      </c>
      <c r="M344" s="297" t="s">
        <v>440</v>
      </c>
      <c r="N344" s="593" t="s">
        <v>466</v>
      </c>
      <c r="O344" s="592" t="s">
        <v>439</v>
      </c>
      <c r="P344" s="297" t="s">
        <v>5</v>
      </c>
      <c r="Q344" s="297" t="s">
        <v>5</v>
      </c>
      <c r="R344" s="297" t="s">
        <v>2</v>
      </c>
      <c r="S344" s="297" t="s">
        <v>2</v>
      </c>
      <c r="T344" s="297" t="s">
        <v>2</v>
      </c>
      <c r="U344" s="297" t="s">
        <v>456</v>
      </c>
      <c r="V344" s="297" t="s">
        <v>2</v>
      </c>
      <c r="W344" s="297" t="s">
        <v>453</v>
      </c>
      <c r="X344" s="297" t="s">
        <v>2</v>
      </c>
      <c r="Y344" s="297" t="s">
        <v>456</v>
      </c>
      <c r="Z344" s="297" t="s">
        <v>453</v>
      </c>
      <c r="AA344" s="297" t="s">
        <v>458</v>
      </c>
      <c r="AB344" s="297" t="s">
        <v>2</v>
      </c>
      <c r="AC344" s="297" t="s">
        <v>2</v>
      </c>
      <c r="AD344" s="297" t="s">
        <v>442</v>
      </c>
      <c r="AE344" s="297" t="s">
        <v>440</v>
      </c>
      <c r="AF344" s="297" t="s">
        <v>457</v>
      </c>
      <c r="AG344" s="297" t="s">
        <v>2</v>
      </c>
      <c r="AH344" s="297" t="s">
        <v>2</v>
      </c>
    </row>
    <row r="345" spans="1:34" ht="16.5" thickBot="1" x14ac:dyDescent="0.3">
      <c r="A345" s="298">
        <f t="shared" si="13"/>
        <v>43443</v>
      </c>
      <c r="B345" s="341" t="str">
        <f t="shared" si="14"/>
        <v>Вс</v>
      </c>
      <c r="C345" s="594" t="s">
        <v>439</v>
      </c>
      <c r="D345" s="299" t="s">
        <v>2</v>
      </c>
      <c r="E345" s="299" t="s">
        <v>2</v>
      </c>
      <c r="F345" s="299" t="s">
        <v>442</v>
      </c>
      <c r="G345" s="299" t="s">
        <v>437</v>
      </c>
      <c r="H345" s="628" t="s">
        <v>441</v>
      </c>
      <c r="I345" s="594" t="s">
        <v>467</v>
      </c>
      <c r="J345" s="299" t="s">
        <v>438</v>
      </c>
      <c r="K345" s="299" t="s">
        <v>2</v>
      </c>
      <c r="L345" s="299" t="s">
        <v>466</v>
      </c>
      <c r="M345" s="299" t="s">
        <v>440</v>
      </c>
      <c r="N345" s="595" t="s">
        <v>441</v>
      </c>
      <c r="O345" s="594" t="s">
        <v>439</v>
      </c>
      <c r="P345" s="299" t="s">
        <v>2</v>
      </c>
      <c r="Q345" s="299" t="s">
        <v>5</v>
      </c>
      <c r="R345" s="299" t="s">
        <v>2</v>
      </c>
      <c r="S345" s="299" t="s">
        <v>437</v>
      </c>
      <c r="T345" s="299" t="s">
        <v>2</v>
      </c>
      <c r="U345" s="299" t="s">
        <v>456</v>
      </c>
      <c r="V345" s="299" t="s">
        <v>2</v>
      </c>
      <c r="W345" s="299" t="s">
        <v>453</v>
      </c>
      <c r="X345" s="299" t="s">
        <v>5</v>
      </c>
      <c r="Y345" s="299" t="s">
        <v>456</v>
      </c>
      <c r="Z345" s="299" t="s">
        <v>452</v>
      </c>
      <c r="AA345" s="299" t="s">
        <v>2</v>
      </c>
      <c r="AB345" s="299" t="s">
        <v>2</v>
      </c>
      <c r="AC345" s="299" t="s">
        <v>440</v>
      </c>
      <c r="AD345" s="299" t="s">
        <v>2</v>
      </c>
      <c r="AE345" s="299" t="s">
        <v>442</v>
      </c>
      <c r="AF345" s="299" t="s">
        <v>2</v>
      </c>
      <c r="AG345" s="299" t="s">
        <v>2</v>
      </c>
      <c r="AH345" s="299" t="s">
        <v>2</v>
      </c>
    </row>
    <row r="346" spans="1:34" x14ac:dyDescent="0.3">
      <c r="A346" s="293">
        <f t="shared" si="13"/>
        <v>43444</v>
      </c>
      <c r="B346" s="338" t="str">
        <f t="shared" si="14"/>
        <v>Пн</v>
      </c>
      <c r="C346" s="600" t="s">
        <v>2</v>
      </c>
      <c r="D346" s="303" t="s">
        <v>2</v>
      </c>
      <c r="E346" s="303" t="s">
        <v>437</v>
      </c>
      <c r="F346" s="303" t="s">
        <v>5</v>
      </c>
      <c r="G346" s="294" t="s">
        <v>438</v>
      </c>
      <c r="H346" s="591" t="s">
        <v>468</v>
      </c>
      <c r="I346" s="590" t="s">
        <v>2</v>
      </c>
      <c r="J346" s="294" t="s">
        <v>2</v>
      </c>
      <c r="K346" s="294" t="s">
        <v>440</v>
      </c>
      <c r="L346" s="294" t="s">
        <v>441</v>
      </c>
      <c r="M346" s="294" t="s">
        <v>466</v>
      </c>
      <c r="N346" s="591" t="s">
        <v>439</v>
      </c>
      <c r="O346" s="590" t="s">
        <v>2</v>
      </c>
      <c r="P346" s="294" t="s">
        <v>2</v>
      </c>
      <c r="Q346" s="294" t="s">
        <v>5</v>
      </c>
      <c r="R346" s="294" t="s">
        <v>438</v>
      </c>
      <c r="S346" s="294" t="s">
        <v>437</v>
      </c>
      <c r="T346" s="294" t="s">
        <v>441</v>
      </c>
      <c r="U346" s="294" t="s">
        <v>2</v>
      </c>
      <c r="V346" s="294" t="s">
        <v>456</v>
      </c>
      <c r="W346" s="294" t="s">
        <v>2</v>
      </c>
      <c r="X346" s="294" t="s">
        <v>2</v>
      </c>
      <c r="Y346" s="294" t="s">
        <v>455</v>
      </c>
      <c r="Z346" s="294" t="s">
        <v>2</v>
      </c>
      <c r="AA346" s="294" t="s">
        <v>2</v>
      </c>
      <c r="AB346" s="294" t="s">
        <v>2</v>
      </c>
      <c r="AC346" s="294" t="s">
        <v>440</v>
      </c>
      <c r="AD346" s="294" t="s">
        <v>2</v>
      </c>
      <c r="AE346" s="294" t="s">
        <v>2</v>
      </c>
      <c r="AF346" s="294" t="s">
        <v>457</v>
      </c>
      <c r="AG346" s="294" t="s">
        <v>437</v>
      </c>
      <c r="AH346" s="294" t="s">
        <v>2</v>
      </c>
    </row>
    <row r="347" spans="1:34" x14ac:dyDescent="0.3">
      <c r="A347" s="296">
        <f t="shared" si="13"/>
        <v>43445</v>
      </c>
      <c r="B347" s="339" t="str">
        <f t="shared" si="14"/>
        <v>Вт</v>
      </c>
      <c r="C347" s="592" t="s">
        <v>2</v>
      </c>
      <c r="D347" s="297" t="s">
        <v>437</v>
      </c>
      <c r="E347" s="297" t="s">
        <v>440</v>
      </c>
      <c r="F347" s="297" t="s">
        <v>439</v>
      </c>
      <c r="G347" s="297" t="s">
        <v>466</v>
      </c>
      <c r="H347" s="593" t="s">
        <v>2</v>
      </c>
      <c r="I347" s="592" t="s">
        <v>2</v>
      </c>
      <c r="J347" s="297" t="s">
        <v>5</v>
      </c>
      <c r="K347" s="297" t="s">
        <v>438</v>
      </c>
      <c r="L347" s="297" t="s">
        <v>468</v>
      </c>
      <c r="M347" s="297" t="s">
        <v>439</v>
      </c>
      <c r="N347" s="593" t="s">
        <v>2</v>
      </c>
      <c r="O347" s="592" t="s">
        <v>2</v>
      </c>
      <c r="P347" s="297" t="s">
        <v>438</v>
      </c>
      <c r="Q347" s="297" t="s">
        <v>2</v>
      </c>
      <c r="R347" s="297" t="s">
        <v>438</v>
      </c>
      <c r="S347" s="297" t="s">
        <v>440</v>
      </c>
      <c r="T347" s="297" t="s">
        <v>441</v>
      </c>
      <c r="U347" s="297" t="s">
        <v>2</v>
      </c>
      <c r="V347" s="297" t="s">
        <v>452</v>
      </c>
      <c r="W347" s="297" t="s">
        <v>2</v>
      </c>
      <c r="X347" s="297" t="s">
        <v>2</v>
      </c>
      <c r="Y347" s="297" t="s">
        <v>455</v>
      </c>
      <c r="Z347" s="297" t="s">
        <v>2</v>
      </c>
      <c r="AA347" s="297" t="s">
        <v>2</v>
      </c>
      <c r="AB347" s="297" t="s">
        <v>2</v>
      </c>
      <c r="AC347" s="297" t="s">
        <v>440</v>
      </c>
      <c r="AD347" s="297" t="s">
        <v>2</v>
      </c>
      <c r="AE347" s="297" t="s">
        <v>2</v>
      </c>
      <c r="AF347" s="297" t="s">
        <v>2</v>
      </c>
      <c r="AG347" s="297" t="s">
        <v>437</v>
      </c>
      <c r="AH347" s="297" t="s">
        <v>2</v>
      </c>
    </row>
    <row r="348" spans="1:34" ht="15.75" x14ac:dyDescent="0.25">
      <c r="A348" s="296">
        <f t="shared" si="13"/>
        <v>43446</v>
      </c>
      <c r="B348" s="340" t="str">
        <f t="shared" si="14"/>
        <v>Ср</v>
      </c>
      <c r="C348" s="592" t="s">
        <v>440</v>
      </c>
      <c r="D348" s="297" t="s">
        <v>467</v>
      </c>
      <c r="E348" s="297" t="s">
        <v>438</v>
      </c>
      <c r="F348" s="297" t="s">
        <v>439</v>
      </c>
      <c r="G348" s="297" t="s">
        <v>2</v>
      </c>
      <c r="H348" s="593" t="s">
        <v>2</v>
      </c>
      <c r="I348" s="592" t="s">
        <v>437</v>
      </c>
      <c r="J348" s="297" t="s">
        <v>439</v>
      </c>
      <c r="K348" s="297" t="s">
        <v>5</v>
      </c>
      <c r="L348" s="297" t="s">
        <v>468</v>
      </c>
      <c r="M348" s="297" t="s">
        <v>2</v>
      </c>
      <c r="N348" s="593" t="s">
        <v>2</v>
      </c>
      <c r="O348" s="592" t="s">
        <v>440</v>
      </c>
      <c r="P348" s="297" t="s">
        <v>442</v>
      </c>
      <c r="Q348" s="297" t="s">
        <v>2</v>
      </c>
      <c r="R348" s="297" t="s">
        <v>438</v>
      </c>
      <c r="S348" s="297" t="s">
        <v>438</v>
      </c>
      <c r="T348" s="297" t="s">
        <v>441</v>
      </c>
      <c r="U348" s="297" t="s">
        <v>456</v>
      </c>
      <c r="V348" s="297" t="s">
        <v>2</v>
      </c>
      <c r="W348" s="297" t="s">
        <v>2</v>
      </c>
      <c r="X348" s="297" t="s">
        <v>2</v>
      </c>
      <c r="Y348" s="297" t="s">
        <v>455</v>
      </c>
      <c r="Z348" s="297" t="s">
        <v>2</v>
      </c>
      <c r="AA348" s="297" t="s">
        <v>457</v>
      </c>
      <c r="AB348" s="297" t="s">
        <v>456</v>
      </c>
      <c r="AC348" s="297" t="s">
        <v>442</v>
      </c>
      <c r="AD348" s="297" t="s">
        <v>437</v>
      </c>
      <c r="AE348" s="297" t="s">
        <v>2</v>
      </c>
      <c r="AF348" s="297" t="s">
        <v>457</v>
      </c>
      <c r="AG348" s="297" t="s">
        <v>2</v>
      </c>
      <c r="AH348" s="297" t="s">
        <v>2</v>
      </c>
    </row>
    <row r="349" spans="1:34" ht="15.75" x14ac:dyDescent="0.25">
      <c r="A349" s="296">
        <f t="shared" si="13"/>
        <v>43447</v>
      </c>
      <c r="B349" s="340" t="str">
        <f t="shared" si="14"/>
        <v>Чт</v>
      </c>
      <c r="C349" s="592" t="s">
        <v>440</v>
      </c>
      <c r="D349" s="297" t="s">
        <v>439</v>
      </c>
      <c r="E349" s="297" t="s">
        <v>438</v>
      </c>
      <c r="F349" s="297" t="s">
        <v>2</v>
      </c>
      <c r="G349" s="297" t="s">
        <v>2</v>
      </c>
      <c r="H349" s="593" t="s">
        <v>467</v>
      </c>
      <c r="I349" s="592" t="s">
        <v>437</v>
      </c>
      <c r="J349" s="297" t="s">
        <v>439</v>
      </c>
      <c r="K349" s="297" t="s">
        <v>5</v>
      </c>
      <c r="L349" s="297" t="s">
        <v>2</v>
      </c>
      <c r="M349" s="297" t="s">
        <v>2</v>
      </c>
      <c r="N349" s="593" t="s">
        <v>442</v>
      </c>
      <c r="O349" s="592" t="s">
        <v>440</v>
      </c>
      <c r="P349" s="297" t="s">
        <v>439</v>
      </c>
      <c r="Q349" s="587" t="s">
        <v>467</v>
      </c>
      <c r="R349" s="297" t="s">
        <v>438</v>
      </c>
      <c r="S349" s="297" t="s">
        <v>438</v>
      </c>
      <c r="T349" s="297" t="s">
        <v>441</v>
      </c>
      <c r="U349" s="297" t="s">
        <v>456</v>
      </c>
      <c r="V349" s="297" t="s">
        <v>2</v>
      </c>
      <c r="W349" s="297" t="s">
        <v>2</v>
      </c>
      <c r="X349" s="297" t="s">
        <v>2</v>
      </c>
      <c r="Y349" s="297" t="s">
        <v>2</v>
      </c>
      <c r="Z349" s="297" t="s">
        <v>2</v>
      </c>
      <c r="AA349" s="297" t="s">
        <v>458</v>
      </c>
      <c r="AB349" s="297" t="s">
        <v>456</v>
      </c>
      <c r="AC349" s="297" t="s">
        <v>467</v>
      </c>
      <c r="AD349" s="297" t="s">
        <v>437</v>
      </c>
      <c r="AE349" s="297" t="s">
        <v>437</v>
      </c>
      <c r="AF349" s="297" t="s">
        <v>2</v>
      </c>
      <c r="AG349" s="297" t="s">
        <v>458</v>
      </c>
      <c r="AH349" s="297" t="s">
        <v>2</v>
      </c>
    </row>
    <row r="350" spans="1:34" ht="15.75" x14ac:dyDescent="0.25">
      <c r="A350" s="296">
        <f t="shared" si="13"/>
        <v>43448</v>
      </c>
      <c r="B350" s="340" t="str">
        <f t="shared" si="14"/>
        <v>Пт</v>
      </c>
      <c r="C350" s="592" t="s">
        <v>441</v>
      </c>
      <c r="D350" s="297" t="s">
        <v>439</v>
      </c>
      <c r="E350" s="297" t="s">
        <v>2</v>
      </c>
      <c r="F350" s="297" t="s">
        <v>2</v>
      </c>
      <c r="G350" s="297" t="s">
        <v>466</v>
      </c>
      <c r="H350" s="593" t="s">
        <v>468</v>
      </c>
      <c r="I350" s="592" t="s">
        <v>440</v>
      </c>
      <c r="J350" s="297" t="s">
        <v>439</v>
      </c>
      <c r="K350" s="297" t="s">
        <v>2</v>
      </c>
      <c r="L350" s="297" t="s">
        <v>2</v>
      </c>
      <c r="M350" s="297" t="s">
        <v>437</v>
      </c>
      <c r="N350" s="593" t="s">
        <v>442</v>
      </c>
      <c r="O350" s="592" t="s">
        <v>442</v>
      </c>
      <c r="P350" s="297" t="s">
        <v>439</v>
      </c>
      <c r="Q350" s="588" t="s">
        <v>467</v>
      </c>
      <c r="R350" s="297" t="s">
        <v>438</v>
      </c>
      <c r="S350" s="297" t="s">
        <v>2</v>
      </c>
      <c r="T350" s="297" t="s">
        <v>441</v>
      </c>
      <c r="U350" s="297" t="s">
        <v>2</v>
      </c>
      <c r="V350" s="297" t="s">
        <v>456</v>
      </c>
      <c r="W350" s="297" t="s">
        <v>453</v>
      </c>
      <c r="X350" s="297" t="s">
        <v>454</v>
      </c>
      <c r="Y350" s="297" t="s">
        <v>2</v>
      </c>
      <c r="Z350" s="297" t="s">
        <v>5</v>
      </c>
      <c r="AA350" s="297" t="s">
        <v>468</v>
      </c>
      <c r="AB350" s="297" t="s">
        <v>2</v>
      </c>
      <c r="AC350" s="297" t="s">
        <v>2</v>
      </c>
      <c r="AD350" s="297" t="s">
        <v>441</v>
      </c>
      <c r="AE350" s="297" t="s">
        <v>440</v>
      </c>
      <c r="AF350" s="297" t="s">
        <v>457</v>
      </c>
      <c r="AG350" s="297" t="s">
        <v>452</v>
      </c>
      <c r="AH350" s="297" t="s">
        <v>2</v>
      </c>
    </row>
    <row r="351" spans="1:34" ht="15.75" x14ac:dyDescent="0.25">
      <c r="A351" s="296">
        <f t="shared" si="13"/>
        <v>43449</v>
      </c>
      <c r="B351" s="340" t="str">
        <f t="shared" si="14"/>
        <v>Сб</v>
      </c>
      <c r="C351" s="592" t="s">
        <v>5</v>
      </c>
      <c r="D351" s="297" t="s">
        <v>2</v>
      </c>
      <c r="E351" s="297" t="s">
        <v>442</v>
      </c>
      <c r="F351" s="297" t="s">
        <v>437</v>
      </c>
      <c r="G351" s="297" t="s">
        <v>466</v>
      </c>
      <c r="H351" s="593" t="s">
        <v>439</v>
      </c>
      <c r="I351" s="592" t="s">
        <v>438</v>
      </c>
      <c r="J351" s="297" t="s">
        <v>2</v>
      </c>
      <c r="K351" s="297" t="s">
        <v>2</v>
      </c>
      <c r="L351" s="297" t="s">
        <v>440</v>
      </c>
      <c r="M351" s="297" t="s">
        <v>466</v>
      </c>
      <c r="N351" s="593" t="s">
        <v>467</v>
      </c>
      <c r="O351" s="592" t="s">
        <v>5</v>
      </c>
      <c r="P351" s="297" t="s">
        <v>2</v>
      </c>
      <c r="Q351" s="297" t="s">
        <v>439</v>
      </c>
      <c r="R351" s="297" t="s">
        <v>2</v>
      </c>
      <c r="S351" s="297" t="s">
        <v>2</v>
      </c>
      <c r="T351" s="297" t="s">
        <v>2</v>
      </c>
      <c r="U351" s="297" t="s">
        <v>2</v>
      </c>
      <c r="V351" s="297" t="s">
        <v>452</v>
      </c>
      <c r="W351" s="297" t="s">
        <v>453</v>
      </c>
      <c r="X351" s="297" t="s">
        <v>2</v>
      </c>
      <c r="Y351" s="297" t="s">
        <v>456</v>
      </c>
      <c r="Z351" s="297" t="s">
        <v>453</v>
      </c>
      <c r="AA351" s="297" t="s">
        <v>458</v>
      </c>
      <c r="AB351" s="297" t="s">
        <v>2</v>
      </c>
      <c r="AC351" s="297" t="s">
        <v>2</v>
      </c>
      <c r="AD351" s="297" t="s">
        <v>442</v>
      </c>
      <c r="AE351" s="297" t="s">
        <v>440</v>
      </c>
      <c r="AF351" s="297" t="s">
        <v>457</v>
      </c>
      <c r="AG351" s="297" t="s">
        <v>2</v>
      </c>
      <c r="AH351" s="297" t="s">
        <v>2</v>
      </c>
    </row>
    <row r="352" spans="1:34" ht="16.5" thickBot="1" x14ac:dyDescent="0.3">
      <c r="A352" s="298">
        <f t="shared" si="13"/>
        <v>43450</v>
      </c>
      <c r="B352" s="341" t="str">
        <f t="shared" si="14"/>
        <v>Вс</v>
      </c>
      <c r="C352" s="594" t="s">
        <v>2</v>
      </c>
      <c r="D352" s="299" t="s">
        <v>2</v>
      </c>
      <c r="E352" s="299" t="s">
        <v>442</v>
      </c>
      <c r="F352" s="299" t="s">
        <v>437</v>
      </c>
      <c r="G352" s="299" t="s">
        <v>441</v>
      </c>
      <c r="H352" s="623" t="s">
        <v>439</v>
      </c>
      <c r="I352" s="594" t="s">
        <v>438</v>
      </c>
      <c r="J352" s="299" t="s">
        <v>2</v>
      </c>
      <c r="K352" s="299" t="s">
        <v>466</v>
      </c>
      <c r="L352" s="299" t="s">
        <v>440</v>
      </c>
      <c r="M352" s="299" t="s">
        <v>441</v>
      </c>
      <c r="N352" s="595" t="s">
        <v>467</v>
      </c>
      <c r="O352" s="594" t="s">
        <v>2</v>
      </c>
      <c r="P352" s="299" t="s">
        <v>2</v>
      </c>
      <c r="Q352" s="299" t="s">
        <v>439</v>
      </c>
      <c r="R352" s="299" t="s">
        <v>2</v>
      </c>
      <c r="S352" s="299" t="s">
        <v>437</v>
      </c>
      <c r="T352" s="299" t="s">
        <v>2</v>
      </c>
      <c r="U352" s="299" t="s">
        <v>456</v>
      </c>
      <c r="V352" s="299" t="s">
        <v>2</v>
      </c>
      <c r="W352" s="299" t="s">
        <v>453</v>
      </c>
      <c r="X352" s="299" t="s">
        <v>5</v>
      </c>
      <c r="Y352" s="299" t="s">
        <v>456</v>
      </c>
      <c r="Z352" s="299" t="s">
        <v>452</v>
      </c>
      <c r="AA352" s="299" t="s">
        <v>2</v>
      </c>
      <c r="AB352" s="299" t="s">
        <v>2</v>
      </c>
      <c r="AC352" s="299" t="s">
        <v>440</v>
      </c>
      <c r="AD352" s="299" t="s">
        <v>2</v>
      </c>
      <c r="AE352" s="299" t="s">
        <v>442</v>
      </c>
      <c r="AF352" s="299" t="s">
        <v>2</v>
      </c>
      <c r="AG352" s="299" t="s">
        <v>2</v>
      </c>
      <c r="AH352" s="299" t="s">
        <v>2</v>
      </c>
    </row>
    <row r="353" spans="1:34" x14ac:dyDescent="0.3">
      <c r="A353" s="293">
        <f t="shared" si="13"/>
        <v>43451</v>
      </c>
      <c r="B353" s="338" t="str">
        <f t="shared" si="14"/>
        <v>Пн</v>
      </c>
      <c r="C353" s="600" t="s">
        <v>2</v>
      </c>
      <c r="D353" s="303" t="s">
        <v>437</v>
      </c>
      <c r="E353" s="303" t="s">
        <v>5</v>
      </c>
      <c r="F353" s="303" t="s">
        <v>438</v>
      </c>
      <c r="G353" s="294" t="s">
        <v>468</v>
      </c>
      <c r="H353" s="591" t="s">
        <v>2</v>
      </c>
      <c r="I353" s="590" t="s">
        <v>2</v>
      </c>
      <c r="J353" s="294" t="s">
        <v>440</v>
      </c>
      <c r="K353" s="294" t="s">
        <v>441</v>
      </c>
      <c r="L353" s="294" t="s">
        <v>466</v>
      </c>
      <c r="M353" s="294" t="s">
        <v>439</v>
      </c>
      <c r="N353" s="591" t="s">
        <v>2</v>
      </c>
      <c r="O353" s="590" t="s">
        <v>2</v>
      </c>
      <c r="P353" s="294" t="s">
        <v>438</v>
      </c>
      <c r="Q353" s="294" t="s">
        <v>2</v>
      </c>
      <c r="R353" s="294" t="s">
        <v>438</v>
      </c>
      <c r="S353" s="294" t="s">
        <v>437</v>
      </c>
      <c r="T353" s="294" t="s">
        <v>441</v>
      </c>
      <c r="U353" s="294" t="s">
        <v>456</v>
      </c>
      <c r="V353" s="294" t="s">
        <v>2</v>
      </c>
      <c r="W353" s="294" t="s">
        <v>2</v>
      </c>
      <c r="X353" s="294" t="s">
        <v>2</v>
      </c>
      <c r="Y353" s="294" t="s">
        <v>455</v>
      </c>
      <c r="Z353" s="294" t="s">
        <v>2</v>
      </c>
      <c r="AA353" s="294" t="s">
        <v>2</v>
      </c>
      <c r="AB353" s="294" t="s">
        <v>2</v>
      </c>
      <c r="AC353" s="294" t="s">
        <v>440</v>
      </c>
      <c r="AD353" s="294" t="s">
        <v>2</v>
      </c>
      <c r="AE353" s="294" t="s">
        <v>2</v>
      </c>
      <c r="AF353" s="294" t="s">
        <v>457</v>
      </c>
      <c r="AG353" s="294" t="s">
        <v>437</v>
      </c>
      <c r="AH353" s="294" t="s">
        <v>2</v>
      </c>
    </row>
    <row r="354" spans="1:34" x14ac:dyDescent="0.3">
      <c r="A354" s="296">
        <f t="shared" si="13"/>
        <v>43452</v>
      </c>
      <c r="B354" s="339" t="str">
        <f t="shared" si="14"/>
        <v>Вт</v>
      </c>
      <c r="C354" s="592" t="s">
        <v>437</v>
      </c>
      <c r="D354" s="297" t="s">
        <v>440</v>
      </c>
      <c r="E354" s="297" t="s">
        <v>439</v>
      </c>
      <c r="F354" s="297" t="s">
        <v>466</v>
      </c>
      <c r="G354" s="297" t="s">
        <v>2</v>
      </c>
      <c r="H354" s="593" t="s">
        <v>2</v>
      </c>
      <c r="I354" s="592" t="s">
        <v>5</v>
      </c>
      <c r="J354" s="297" t="s">
        <v>438</v>
      </c>
      <c r="K354" s="297" t="s">
        <v>468</v>
      </c>
      <c r="L354" s="297" t="s">
        <v>439</v>
      </c>
      <c r="M354" s="297" t="s">
        <v>2</v>
      </c>
      <c r="N354" s="593" t="s">
        <v>2</v>
      </c>
      <c r="O354" s="592" t="s">
        <v>438</v>
      </c>
      <c r="P354" s="297" t="s">
        <v>438</v>
      </c>
      <c r="Q354" s="297" t="s">
        <v>2</v>
      </c>
      <c r="R354" s="297" t="s">
        <v>438</v>
      </c>
      <c r="S354" s="297" t="s">
        <v>440</v>
      </c>
      <c r="T354" s="297" t="s">
        <v>441</v>
      </c>
      <c r="U354" s="297" t="s">
        <v>2</v>
      </c>
      <c r="V354" s="297" t="s">
        <v>456</v>
      </c>
      <c r="W354" s="297" t="s">
        <v>2</v>
      </c>
      <c r="X354" s="297" t="s">
        <v>2</v>
      </c>
      <c r="Y354" s="297" t="s">
        <v>455</v>
      </c>
      <c r="Z354" s="297" t="s">
        <v>2</v>
      </c>
      <c r="AA354" s="297" t="s">
        <v>2</v>
      </c>
      <c r="AB354" s="297" t="s">
        <v>2</v>
      </c>
      <c r="AC354" s="297" t="s">
        <v>440</v>
      </c>
      <c r="AD354" s="297" t="s">
        <v>2</v>
      </c>
      <c r="AE354" s="297" t="s">
        <v>2</v>
      </c>
      <c r="AF354" s="297" t="s">
        <v>2</v>
      </c>
      <c r="AG354" s="297" t="s">
        <v>437</v>
      </c>
      <c r="AH354" s="297" t="s">
        <v>2</v>
      </c>
    </row>
    <row r="355" spans="1:34" ht="15.75" x14ac:dyDescent="0.25">
      <c r="A355" s="296">
        <f t="shared" si="13"/>
        <v>43453</v>
      </c>
      <c r="B355" s="340" t="str">
        <f t="shared" si="14"/>
        <v>Ср</v>
      </c>
      <c r="C355" s="592" t="s">
        <v>467</v>
      </c>
      <c r="D355" s="297" t="s">
        <v>438</v>
      </c>
      <c r="E355" s="297" t="s">
        <v>439</v>
      </c>
      <c r="F355" s="297" t="s">
        <v>2</v>
      </c>
      <c r="G355" s="297" t="s">
        <v>2</v>
      </c>
      <c r="H355" s="593" t="s">
        <v>440</v>
      </c>
      <c r="I355" s="592" t="s">
        <v>439</v>
      </c>
      <c r="J355" s="297" t="s">
        <v>5</v>
      </c>
      <c r="K355" s="297" t="s">
        <v>468</v>
      </c>
      <c r="L355" s="297" t="s">
        <v>2</v>
      </c>
      <c r="M355" s="297" t="s">
        <v>2</v>
      </c>
      <c r="N355" s="593" t="s">
        <v>437</v>
      </c>
      <c r="O355" s="592" t="s">
        <v>442</v>
      </c>
      <c r="P355" s="297" t="s">
        <v>438</v>
      </c>
      <c r="Q355" s="587" t="s">
        <v>467</v>
      </c>
      <c r="R355" s="297" t="s">
        <v>438</v>
      </c>
      <c r="S355" s="297" t="s">
        <v>438</v>
      </c>
      <c r="T355" s="297" t="s">
        <v>441</v>
      </c>
      <c r="U355" s="297" t="s">
        <v>2</v>
      </c>
      <c r="V355" s="297" t="s">
        <v>452</v>
      </c>
      <c r="W355" s="297" t="s">
        <v>2</v>
      </c>
      <c r="X355" s="297" t="s">
        <v>2</v>
      </c>
      <c r="Y355" s="297" t="s">
        <v>455</v>
      </c>
      <c r="Z355" s="297" t="s">
        <v>2</v>
      </c>
      <c r="AA355" s="297" t="s">
        <v>457</v>
      </c>
      <c r="AB355" s="297" t="s">
        <v>456</v>
      </c>
      <c r="AC355" s="297" t="s">
        <v>442</v>
      </c>
      <c r="AD355" s="297" t="s">
        <v>437</v>
      </c>
      <c r="AE355" s="297" t="s">
        <v>2</v>
      </c>
      <c r="AF355" s="297" t="s">
        <v>457</v>
      </c>
      <c r="AG355" s="297" t="s">
        <v>2</v>
      </c>
      <c r="AH355" s="297" t="s">
        <v>2</v>
      </c>
    </row>
    <row r="356" spans="1:34" ht="15.75" x14ac:dyDescent="0.25">
      <c r="A356" s="296">
        <f t="shared" si="13"/>
        <v>43454</v>
      </c>
      <c r="B356" s="340" t="str">
        <f t="shared" si="14"/>
        <v>Чт</v>
      </c>
      <c r="C356" s="592" t="s">
        <v>439</v>
      </c>
      <c r="D356" s="297" t="s">
        <v>438</v>
      </c>
      <c r="E356" s="297" t="s">
        <v>2</v>
      </c>
      <c r="F356" s="297" t="s">
        <v>2</v>
      </c>
      <c r="G356" s="297" t="s">
        <v>467</v>
      </c>
      <c r="H356" s="593" t="s">
        <v>440</v>
      </c>
      <c r="I356" s="592" t="s">
        <v>439</v>
      </c>
      <c r="J356" s="297" t="s">
        <v>5</v>
      </c>
      <c r="K356" s="297" t="s">
        <v>2</v>
      </c>
      <c r="L356" s="297" t="s">
        <v>2</v>
      </c>
      <c r="M356" s="297" t="s">
        <v>442</v>
      </c>
      <c r="N356" s="593" t="s">
        <v>437</v>
      </c>
      <c r="O356" s="592" t="s">
        <v>439</v>
      </c>
      <c r="P356" s="297" t="s">
        <v>438</v>
      </c>
      <c r="Q356" s="297" t="s">
        <v>5</v>
      </c>
      <c r="R356" s="297" t="s">
        <v>438</v>
      </c>
      <c r="S356" s="297" t="s">
        <v>438</v>
      </c>
      <c r="T356" s="297" t="s">
        <v>441</v>
      </c>
      <c r="U356" s="297" t="s">
        <v>456</v>
      </c>
      <c r="V356" s="297" t="s">
        <v>2</v>
      </c>
      <c r="W356" s="297" t="s">
        <v>2</v>
      </c>
      <c r="X356" s="297" t="s">
        <v>2</v>
      </c>
      <c r="Y356" s="297" t="s">
        <v>2</v>
      </c>
      <c r="Z356" s="297" t="s">
        <v>2</v>
      </c>
      <c r="AA356" s="297" t="s">
        <v>458</v>
      </c>
      <c r="AB356" s="297" t="s">
        <v>456</v>
      </c>
      <c r="AC356" s="297" t="s">
        <v>467</v>
      </c>
      <c r="AD356" s="297" t="s">
        <v>437</v>
      </c>
      <c r="AE356" s="297" t="s">
        <v>437</v>
      </c>
      <c r="AF356" s="297" t="s">
        <v>2</v>
      </c>
      <c r="AG356" s="297" t="s">
        <v>458</v>
      </c>
      <c r="AH356" s="297" t="s">
        <v>2</v>
      </c>
    </row>
    <row r="357" spans="1:34" ht="15.75" x14ac:dyDescent="0.25">
      <c r="A357" s="296">
        <f t="shared" si="13"/>
        <v>43455</v>
      </c>
      <c r="B357" s="340" t="str">
        <f t="shared" si="14"/>
        <v>Пт</v>
      </c>
      <c r="C357" s="592" t="s">
        <v>439</v>
      </c>
      <c r="D357" s="297" t="s">
        <v>2</v>
      </c>
      <c r="E357" s="297" t="s">
        <v>2</v>
      </c>
      <c r="F357" s="297" t="s">
        <v>466</v>
      </c>
      <c r="G357" s="297" t="s">
        <v>468</v>
      </c>
      <c r="H357" s="593" t="s">
        <v>441</v>
      </c>
      <c r="I357" s="592" t="s">
        <v>439</v>
      </c>
      <c r="J357" s="297" t="s">
        <v>2</v>
      </c>
      <c r="K357" s="297" t="s">
        <v>2</v>
      </c>
      <c r="L357" s="297" t="s">
        <v>437</v>
      </c>
      <c r="M357" s="297" t="s">
        <v>442</v>
      </c>
      <c r="N357" s="593" t="s">
        <v>440</v>
      </c>
      <c r="O357" s="592" t="s">
        <v>439</v>
      </c>
      <c r="P357" s="297" t="s">
        <v>2</v>
      </c>
      <c r="Q357" s="297" t="s">
        <v>5</v>
      </c>
      <c r="R357" s="297" t="s">
        <v>438</v>
      </c>
      <c r="S357" s="297" t="s">
        <v>2</v>
      </c>
      <c r="T357" s="297" t="s">
        <v>441</v>
      </c>
      <c r="U357" s="297" t="s">
        <v>456</v>
      </c>
      <c r="V357" s="297" t="s">
        <v>2</v>
      </c>
      <c r="W357" s="297" t="s">
        <v>453</v>
      </c>
      <c r="X357" s="297" t="s">
        <v>454</v>
      </c>
      <c r="Y357" s="297" t="s">
        <v>2</v>
      </c>
      <c r="Z357" s="297" t="s">
        <v>5</v>
      </c>
      <c r="AA357" s="297" t="s">
        <v>468</v>
      </c>
      <c r="AB357" s="297" t="s">
        <v>2</v>
      </c>
      <c r="AC357" s="297" t="s">
        <v>2</v>
      </c>
      <c r="AD357" s="297" t="s">
        <v>441</v>
      </c>
      <c r="AE357" s="297" t="s">
        <v>440</v>
      </c>
      <c r="AF357" s="297" t="s">
        <v>457</v>
      </c>
      <c r="AG357" s="297" t="s">
        <v>452</v>
      </c>
      <c r="AH357" s="297" t="s">
        <v>2</v>
      </c>
    </row>
    <row r="358" spans="1:34" ht="15.75" x14ac:dyDescent="0.25">
      <c r="A358" s="296">
        <f t="shared" si="13"/>
        <v>43456</v>
      </c>
      <c r="B358" s="340" t="str">
        <f t="shared" si="14"/>
        <v>Сб</v>
      </c>
      <c r="C358" s="592" t="s">
        <v>2</v>
      </c>
      <c r="D358" s="297" t="s">
        <v>442</v>
      </c>
      <c r="E358" s="297" t="s">
        <v>437</v>
      </c>
      <c r="F358" s="297" t="s">
        <v>466</v>
      </c>
      <c r="G358" s="297" t="s">
        <v>439</v>
      </c>
      <c r="H358" s="593" t="s">
        <v>5</v>
      </c>
      <c r="I358" s="592" t="s">
        <v>2</v>
      </c>
      <c r="J358" s="297" t="s">
        <v>2</v>
      </c>
      <c r="K358" s="297" t="s">
        <v>440</v>
      </c>
      <c r="L358" s="297" t="s">
        <v>466</v>
      </c>
      <c r="M358" s="297" t="s">
        <v>467</v>
      </c>
      <c r="N358" s="593" t="s">
        <v>438</v>
      </c>
      <c r="O358" s="592" t="s">
        <v>2</v>
      </c>
      <c r="P358" s="587" t="s">
        <v>442</v>
      </c>
      <c r="Q358" s="297" t="s">
        <v>5</v>
      </c>
      <c r="R358" s="297" t="s">
        <v>2</v>
      </c>
      <c r="S358" s="297" t="s">
        <v>2</v>
      </c>
      <c r="T358" s="297" t="s">
        <v>2</v>
      </c>
      <c r="U358" s="297" t="s">
        <v>2</v>
      </c>
      <c r="V358" s="297" t="s">
        <v>456</v>
      </c>
      <c r="W358" s="297" t="s">
        <v>453</v>
      </c>
      <c r="X358" s="297" t="s">
        <v>2</v>
      </c>
      <c r="Y358" s="297" t="s">
        <v>456</v>
      </c>
      <c r="Z358" s="297" t="s">
        <v>453</v>
      </c>
      <c r="AA358" s="297" t="s">
        <v>458</v>
      </c>
      <c r="AB358" s="297" t="s">
        <v>2</v>
      </c>
      <c r="AC358" s="297" t="s">
        <v>2</v>
      </c>
      <c r="AD358" s="297" t="s">
        <v>442</v>
      </c>
      <c r="AE358" s="297" t="s">
        <v>440</v>
      </c>
      <c r="AF358" s="297" t="s">
        <v>457</v>
      </c>
      <c r="AG358" s="297" t="s">
        <v>2</v>
      </c>
      <c r="AH358" s="297" t="s">
        <v>2</v>
      </c>
    </row>
    <row r="359" spans="1:34" ht="16.5" thickBot="1" x14ac:dyDescent="0.3">
      <c r="A359" s="298">
        <f t="shared" si="13"/>
        <v>43457</v>
      </c>
      <c r="B359" s="341" t="str">
        <f t="shared" si="14"/>
        <v>Вс</v>
      </c>
      <c r="C359" s="594" t="s">
        <v>2</v>
      </c>
      <c r="D359" s="299" t="s">
        <v>442</v>
      </c>
      <c r="E359" s="299" t="s">
        <v>437</v>
      </c>
      <c r="F359" s="299" t="s">
        <v>441</v>
      </c>
      <c r="G359" s="299" t="s">
        <v>439</v>
      </c>
      <c r="H359" s="623" t="s">
        <v>2</v>
      </c>
      <c r="I359" s="594" t="s">
        <v>2</v>
      </c>
      <c r="J359" s="299" t="s">
        <v>466</v>
      </c>
      <c r="K359" s="299" t="s">
        <v>440</v>
      </c>
      <c r="L359" s="299" t="s">
        <v>441</v>
      </c>
      <c r="M359" s="299" t="s">
        <v>467</v>
      </c>
      <c r="N359" s="595" t="s">
        <v>438</v>
      </c>
      <c r="O359" s="594" t="s">
        <v>2</v>
      </c>
      <c r="P359" s="588" t="s">
        <v>467</v>
      </c>
      <c r="Q359" s="299" t="s">
        <v>2</v>
      </c>
      <c r="R359" s="299" t="s">
        <v>2</v>
      </c>
      <c r="S359" s="299" t="s">
        <v>437</v>
      </c>
      <c r="T359" s="299" t="s">
        <v>2</v>
      </c>
      <c r="U359" s="299" t="s">
        <v>2</v>
      </c>
      <c r="V359" s="299" t="s">
        <v>452</v>
      </c>
      <c r="W359" s="299" t="s">
        <v>453</v>
      </c>
      <c r="X359" s="299" t="s">
        <v>5</v>
      </c>
      <c r="Y359" s="299" t="s">
        <v>456</v>
      </c>
      <c r="Z359" s="299" t="s">
        <v>452</v>
      </c>
      <c r="AA359" s="299" t="s">
        <v>2</v>
      </c>
      <c r="AB359" s="299" t="s">
        <v>2</v>
      </c>
      <c r="AC359" s="299" t="s">
        <v>440</v>
      </c>
      <c r="AD359" s="299" t="s">
        <v>2</v>
      </c>
      <c r="AE359" s="299" t="s">
        <v>442</v>
      </c>
      <c r="AF359" s="299" t="s">
        <v>2</v>
      </c>
      <c r="AG359" s="299" t="s">
        <v>2</v>
      </c>
      <c r="AH359" s="299" t="s">
        <v>2</v>
      </c>
    </row>
    <row r="360" spans="1:34" x14ac:dyDescent="0.3">
      <c r="A360" s="293">
        <f t="shared" si="13"/>
        <v>43458</v>
      </c>
      <c r="B360" s="338" t="str">
        <f t="shared" si="14"/>
        <v>Пн</v>
      </c>
      <c r="C360" s="600" t="s">
        <v>437</v>
      </c>
      <c r="D360" s="303" t="s">
        <v>5</v>
      </c>
      <c r="E360" s="303" t="s">
        <v>438</v>
      </c>
      <c r="F360" s="303" t="s">
        <v>468</v>
      </c>
      <c r="G360" s="294" t="s">
        <v>2</v>
      </c>
      <c r="H360" s="591" t="s">
        <v>2</v>
      </c>
      <c r="I360" s="590" t="s">
        <v>440</v>
      </c>
      <c r="J360" s="294" t="s">
        <v>441</v>
      </c>
      <c r="K360" s="294" t="s">
        <v>466</v>
      </c>
      <c r="L360" s="294" t="s">
        <v>439</v>
      </c>
      <c r="M360" s="294" t="s">
        <v>2</v>
      </c>
      <c r="N360" s="591" t="s">
        <v>2</v>
      </c>
      <c r="O360" s="590" t="s">
        <v>440</v>
      </c>
      <c r="P360" s="294" t="s">
        <v>5</v>
      </c>
      <c r="Q360" s="294" t="s">
        <v>2</v>
      </c>
      <c r="R360" s="294" t="s">
        <v>438</v>
      </c>
      <c r="S360" s="294" t="s">
        <v>437</v>
      </c>
      <c r="T360" s="294" t="s">
        <v>441</v>
      </c>
      <c r="U360" s="294" t="s">
        <v>456</v>
      </c>
      <c r="V360" s="294" t="s">
        <v>2</v>
      </c>
      <c r="W360" s="294" t="s">
        <v>2</v>
      </c>
      <c r="X360" s="294" t="s">
        <v>2</v>
      </c>
      <c r="Y360" s="294" t="s">
        <v>455</v>
      </c>
      <c r="Z360" s="294" t="s">
        <v>2</v>
      </c>
      <c r="AA360" s="294" t="s">
        <v>2</v>
      </c>
      <c r="AB360" s="294" t="s">
        <v>2</v>
      </c>
      <c r="AC360" s="294" t="s">
        <v>440</v>
      </c>
      <c r="AD360" s="294" t="s">
        <v>2</v>
      </c>
      <c r="AE360" s="294" t="s">
        <v>2</v>
      </c>
      <c r="AF360" s="294" t="s">
        <v>457</v>
      </c>
      <c r="AG360" s="294" t="s">
        <v>437</v>
      </c>
      <c r="AH360" s="294" t="s">
        <v>2</v>
      </c>
    </row>
    <row r="361" spans="1:34" x14ac:dyDescent="0.3">
      <c r="A361" s="296">
        <f t="shared" si="13"/>
        <v>43459</v>
      </c>
      <c r="B361" s="339" t="str">
        <f t="shared" si="14"/>
        <v>Вт</v>
      </c>
      <c r="C361" s="592" t="s">
        <v>440</v>
      </c>
      <c r="D361" s="297" t="s">
        <v>439</v>
      </c>
      <c r="E361" s="297" t="s">
        <v>466</v>
      </c>
      <c r="F361" s="297" t="s">
        <v>2</v>
      </c>
      <c r="G361" s="297" t="s">
        <v>2</v>
      </c>
      <c r="H361" s="593" t="s">
        <v>437</v>
      </c>
      <c r="I361" s="592" t="s">
        <v>438</v>
      </c>
      <c r="J361" s="297" t="s">
        <v>468</v>
      </c>
      <c r="K361" s="297" t="s">
        <v>439</v>
      </c>
      <c r="L361" s="297" t="s">
        <v>2</v>
      </c>
      <c r="M361" s="297" t="s">
        <v>2</v>
      </c>
      <c r="N361" s="593" t="s">
        <v>5</v>
      </c>
      <c r="O361" s="592" t="s">
        <v>440</v>
      </c>
      <c r="P361" s="297" t="s">
        <v>439</v>
      </c>
      <c r="Q361" s="297" t="s">
        <v>5</v>
      </c>
      <c r="R361" s="297" t="s">
        <v>438</v>
      </c>
      <c r="S361" s="297" t="s">
        <v>440</v>
      </c>
      <c r="T361" s="297" t="s">
        <v>441</v>
      </c>
      <c r="U361" s="297" t="s">
        <v>456</v>
      </c>
      <c r="V361" s="297" t="s">
        <v>2</v>
      </c>
      <c r="W361" s="297" t="s">
        <v>2</v>
      </c>
      <c r="X361" s="297" t="s">
        <v>2</v>
      </c>
      <c r="Y361" s="297" t="s">
        <v>455</v>
      </c>
      <c r="Z361" s="297" t="s">
        <v>2</v>
      </c>
      <c r="AA361" s="297" t="s">
        <v>2</v>
      </c>
      <c r="AB361" s="297" t="s">
        <v>2</v>
      </c>
      <c r="AC361" s="297" t="s">
        <v>440</v>
      </c>
      <c r="AD361" s="297" t="s">
        <v>2</v>
      </c>
      <c r="AE361" s="297" t="s">
        <v>2</v>
      </c>
      <c r="AF361" s="297" t="s">
        <v>2</v>
      </c>
      <c r="AG361" s="297" t="s">
        <v>437</v>
      </c>
      <c r="AH361" s="297" t="s">
        <v>2</v>
      </c>
    </row>
    <row r="362" spans="1:34" ht="15.75" x14ac:dyDescent="0.25">
      <c r="A362" s="296">
        <f t="shared" si="13"/>
        <v>43460</v>
      </c>
      <c r="B362" s="340" t="str">
        <f t="shared" si="14"/>
        <v>Ср</v>
      </c>
      <c r="C362" s="592" t="s">
        <v>438</v>
      </c>
      <c r="D362" s="297" t="s">
        <v>439</v>
      </c>
      <c r="E362" s="297" t="s">
        <v>2</v>
      </c>
      <c r="F362" s="297" t="s">
        <v>2</v>
      </c>
      <c r="G362" s="297" t="s">
        <v>440</v>
      </c>
      <c r="H362" s="593" t="s">
        <v>467</v>
      </c>
      <c r="I362" s="592" t="s">
        <v>5</v>
      </c>
      <c r="J362" s="297" t="s">
        <v>468</v>
      </c>
      <c r="K362" s="297" t="s">
        <v>2</v>
      </c>
      <c r="L362" s="297" t="s">
        <v>2</v>
      </c>
      <c r="M362" s="297" t="s">
        <v>437</v>
      </c>
      <c r="N362" s="593" t="s">
        <v>439</v>
      </c>
      <c r="O362" s="592" t="s">
        <v>438</v>
      </c>
      <c r="P362" s="297" t="s">
        <v>439</v>
      </c>
      <c r="Q362" s="297" t="s">
        <v>5</v>
      </c>
      <c r="R362" s="297" t="s">
        <v>438</v>
      </c>
      <c r="S362" s="297" t="s">
        <v>438</v>
      </c>
      <c r="T362" s="297" t="s">
        <v>441</v>
      </c>
      <c r="U362" s="297" t="s">
        <v>2</v>
      </c>
      <c r="V362" s="297" t="s">
        <v>456</v>
      </c>
      <c r="W362" s="297" t="s">
        <v>2</v>
      </c>
      <c r="X362" s="297" t="s">
        <v>2</v>
      </c>
      <c r="Y362" s="297" t="s">
        <v>455</v>
      </c>
      <c r="Z362" s="297" t="s">
        <v>2</v>
      </c>
      <c r="AA362" s="297" t="s">
        <v>457</v>
      </c>
      <c r="AB362" s="297" t="s">
        <v>456</v>
      </c>
      <c r="AC362" s="297" t="s">
        <v>442</v>
      </c>
      <c r="AD362" s="297" t="s">
        <v>437</v>
      </c>
      <c r="AE362" s="297" t="s">
        <v>2</v>
      </c>
      <c r="AF362" s="297" t="s">
        <v>457</v>
      </c>
      <c r="AG362" s="297" t="s">
        <v>2</v>
      </c>
      <c r="AH362" s="297" t="s">
        <v>2</v>
      </c>
    </row>
    <row r="363" spans="1:34" ht="15.75" x14ac:dyDescent="0.25">
      <c r="A363" s="296">
        <f t="shared" si="13"/>
        <v>43461</v>
      </c>
      <c r="B363" s="340" t="str">
        <f t="shared" si="14"/>
        <v>Чт</v>
      </c>
      <c r="C363" s="592" t="s">
        <v>438</v>
      </c>
      <c r="D363" s="297" t="s">
        <v>2</v>
      </c>
      <c r="E363" s="297" t="s">
        <v>2</v>
      </c>
      <c r="F363" s="297" t="s">
        <v>467</v>
      </c>
      <c r="G363" s="297" t="s">
        <v>440</v>
      </c>
      <c r="H363" s="593" t="s">
        <v>439</v>
      </c>
      <c r="I363" s="592" t="s">
        <v>5</v>
      </c>
      <c r="J363" s="297" t="s">
        <v>2</v>
      </c>
      <c r="K363" s="297" t="s">
        <v>2</v>
      </c>
      <c r="L363" s="297" t="s">
        <v>442</v>
      </c>
      <c r="M363" s="297" t="s">
        <v>437</v>
      </c>
      <c r="N363" s="593" t="s">
        <v>439</v>
      </c>
      <c r="O363" s="592" t="s">
        <v>438</v>
      </c>
      <c r="P363" s="297" t="s">
        <v>2</v>
      </c>
      <c r="Q363" s="297" t="s">
        <v>439</v>
      </c>
      <c r="R363" s="297" t="s">
        <v>438</v>
      </c>
      <c r="S363" s="297" t="s">
        <v>438</v>
      </c>
      <c r="T363" s="297" t="s">
        <v>441</v>
      </c>
      <c r="U363" s="297" t="s">
        <v>2</v>
      </c>
      <c r="V363" s="297" t="s">
        <v>452</v>
      </c>
      <c r="W363" s="297" t="s">
        <v>2</v>
      </c>
      <c r="X363" s="297" t="s">
        <v>2</v>
      </c>
      <c r="Y363" s="297" t="s">
        <v>2</v>
      </c>
      <c r="Z363" s="297" t="s">
        <v>2</v>
      </c>
      <c r="AA363" s="297" t="s">
        <v>458</v>
      </c>
      <c r="AB363" s="297" t="s">
        <v>456</v>
      </c>
      <c r="AC363" s="297" t="s">
        <v>467</v>
      </c>
      <c r="AD363" s="297" t="s">
        <v>437</v>
      </c>
      <c r="AE363" s="297" t="s">
        <v>437</v>
      </c>
      <c r="AF363" s="297" t="s">
        <v>2</v>
      </c>
      <c r="AG363" s="297" t="s">
        <v>458</v>
      </c>
      <c r="AH363" s="297" t="s">
        <v>2</v>
      </c>
    </row>
    <row r="364" spans="1:34" ht="15.75" x14ac:dyDescent="0.25">
      <c r="A364" s="296">
        <f t="shared" si="13"/>
        <v>43462</v>
      </c>
      <c r="B364" s="340" t="str">
        <f t="shared" si="14"/>
        <v>Пт</v>
      </c>
      <c r="C364" s="592" t="s">
        <v>2</v>
      </c>
      <c r="D364" s="297" t="s">
        <v>2</v>
      </c>
      <c r="E364" s="297" t="s">
        <v>466</v>
      </c>
      <c r="F364" s="297" t="s">
        <v>468</v>
      </c>
      <c r="G364" s="297" t="s">
        <v>441</v>
      </c>
      <c r="H364" s="593" t="s">
        <v>439</v>
      </c>
      <c r="I364" s="592" t="s">
        <v>2</v>
      </c>
      <c r="J364" s="297" t="s">
        <v>2</v>
      </c>
      <c r="K364" s="297" t="s">
        <v>437</v>
      </c>
      <c r="L364" s="297" t="s">
        <v>442</v>
      </c>
      <c r="M364" s="297" t="s">
        <v>440</v>
      </c>
      <c r="N364" s="593" t="s">
        <v>439</v>
      </c>
      <c r="O364" s="592" t="s">
        <v>2</v>
      </c>
      <c r="P364" s="297" t="s">
        <v>2</v>
      </c>
      <c r="Q364" s="297" t="s">
        <v>439</v>
      </c>
      <c r="R364" s="297" t="s">
        <v>438</v>
      </c>
      <c r="S364" s="297" t="s">
        <v>2</v>
      </c>
      <c r="T364" s="297" t="s">
        <v>441</v>
      </c>
      <c r="U364" s="297" t="s">
        <v>456</v>
      </c>
      <c r="V364" s="297" t="s">
        <v>2</v>
      </c>
      <c r="W364" s="297" t="s">
        <v>453</v>
      </c>
      <c r="X364" s="297" t="s">
        <v>454</v>
      </c>
      <c r="Y364" s="297" t="s">
        <v>2</v>
      </c>
      <c r="Z364" s="297" t="s">
        <v>5</v>
      </c>
      <c r="AA364" s="297" t="s">
        <v>468</v>
      </c>
      <c r="AB364" s="297" t="s">
        <v>2</v>
      </c>
      <c r="AC364" s="297" t="s">
        <v>2</v>
      </c>
      <c r="AD364" s="297" t="s">
        <v>441</v>
      </c>
      <c r="AE364" s="297" t="s">
        <v>440</v>
      </c>
      <c r="AF364" s="297" t="s">
        <v>457</v>
      </c>
      <c r="AG364" s="297" t="s">
        <v>452</v>
      </c>
      <c r="AH364" s="297" t="s">
        <v>2</v>
      </c>
    </row>
    <row r="365" spans="1:34" ht="15.75" x14ac:dyDescent="0.25">
      <c r="A365" s="296">
        <f t="shared" si="13"/>
        <v>43463</v>
      </c>
      <c r="B365" s="340" t="str">
        <f t="shared" si="14"/>
        <v>Сб</v>
      </c>
      <c r="C365" s="297" t="s">
        <v>442</v>
      </c>
      <c r="D365" s="297" t="s">
        <v>437</v>
      </c>
      <c r="E365" s="297" t="s">
        <v>466</v>
      </c>
      <c r="F365" s="297" t="s">
        <v>439</v>
      </c>
      <c r="G365" s="297" t="s">
        <v>5</v>
      </c>
      <c r="H365" s="593" t="s">
        <v>2</v>
      </c>
      <c r="I365" s="592" t="s">
        <v>2</v>
      </c>
      <c r="J365" s="297" t="s">
        <v>440</v>
      </c>
      <c r="K365" s="297" t="s">
        <v>466</v>
      </c>
      <c r="L365" s="297" t="s">
        <v>467</v>
      </c>
      <c r="M365" s="297" t="s">
        <v>438</v>
      </c>
      <c r="N365" s="593" t="s">
        <v>2</v>
      </c>
      <c r="O365" s="592" t="s">
        <v>442</v>
      </c>
      <c r="P365" s="297" t="s">
        <v>438</v>
      </c>
      <c r="Q365" s="297" t="s">
        <v>2</v>
      </c>
      <c r="R365" s="297" t="s">
        <v>2</v>
      </c>
      <c r="S365" s="297" t="s">
        <v>2</v>
      </c>
      <c r="T365" s="297" t="s">
        <v>2</v>
      </c>
      <c r="U365" s="297" t="s">
        <v>456</v>
      </c>
      <c r="V365" s="297" t="s">
        <v>2</v>
      </c>
      <c r="W365" s="297" t="s">
        <v>453</v>
      </c>
      <c r="X365" s="297" t="s">
        <v>2</v>
      </c>
      <c r="Y365" s="297" t="s">
        <v>456</v>
      </c>
      <c r="Z365" s="297" t="s">
        <v>453</v>
      </c>
      <c r="AA365" s="297" t="s">
        <v>458</v>
      </c>
      <c r="AB365" s="297" t="s">
        <v>2</v>
      </c>
      <c r="AC365" s="297" t="s">
        <v>2</v>
      </c>
      <c r="AD365" s="297" t="s">
        <v>442</v>
      </c>
      <c r="AE365" s="297" t="s">
        <v>440</v>
      </c>
      <c r="AF365" s="297" t="s">
        <v>457</v>
      </c>
      <c r="AG365" s="297" t="s">
        <v>2</v>
      </c>
      <c r="AH365" s="297" t="s">
        <v>2</v>
      </c>
    </row>
    <row r="366" spans="1:34" ht="16.5" thickBot="1" x14ac:dyDescent="0.3">
      <c r="A366" s="298">
        <f t="shared" si="13"/>
        <v>43464</v>
      </c>
      <c r="B366" s="341" t="str">
        <f t="shared" si="14"/>
        <v>Вс</v>
      </c>
      <c r="C366" s="594" t="s">
        <v>442</v>
      </c>
      <c r="D366" s="299" t="s">
        <v>437</v>
      </c>
      <c r="E366" s="299" t="s">
        <v>441</v>
      </c>
      <c r="F366" s="299" t="s">
        <v>439</v>
      </c>
      <c r="G366" s="299" t="s">
        <v>2</v>
      </c>
      <c r="H366" s="623" t="s">
        <v>2</v>
      </c>
      <c r="I366" s="594" t="s">
        <v>466</v>
      </c>
      <c r="J366" s="299" t="s">
        <v>440</v>
      </c>
      <c r="K366" s="299" t="s">
        <v>441</v>
      </c>
      <c r="L366" s="299" t="s">
        <v>467</v>
      </c>
      <c r="M366" s="299" t="s">
        <v>438</v>
      </c>
      <c r="N366" s="595" t="s">
        <v>2</v>
      </c>
      <c r="O366" s="594" t="s">
        <v>467</v>
      </c>
      <c r="P366" s="299" t="s">
        <v>438</v>
      </c>
      <c r="Q366" s="299" t="s">
        <v>2</v>
      </c>
      <c r="R366" s="299" t="s">
        <v>2</v>
      </c>
      <c r="S366" s="299" t="s">
        <v>437</v>
      </c>
      <c r="T366" s="299" t="s">
        <v>2</v>
      </c>
      <c r="U366" s="299" t="s">
        <v>2</v>
      </c>
      <c r="V366" s="299" t="s">
        <v>456</v>
      </c>
      <c r="W366" s="299" t="s">
        <v>453</v>
      </c>
      <c r="X366" s="299" t="s">
        <v>5</v>
      </c>
      <c r="Y366" s="299" t="s">
        <v>456</v>
      </c>
      <c r="Z366" s="299" t="s">
        <v>452</v>
      </c>
      <c r="AA366" s="299" t="s">
        <v>2</v>
      </c>
      <c r="AB366" s="299" t="s">
        <v>2</v>
      </c>
      <c r="AC366" s="299" t="s">
        <v>440</v>
      </c>
      <c r="AD366" s="299" t="s">
        <v>2</v>
      </c>
      <c r="AE366" s="299" t="s">
        <v>442</v>
      </c>
      <c r="AF366" s="299" t="s">
        <v>2</v>
      </c>
      <c r="AG366" s="299" t="s">
        <v>2</v>
      </c>
      <c r="AH366" s="299" t="s">
        <v>2</v>
      </c>
    </row>
    <row r="367" spans="1:34" x14ac:dyDescent="0.3">
      <c r="A367" s="293">
        <f t="shared" si="13"/>
        <v>43465</v>
      </c>
      <c r="B367" s="338" t="str">
        <f t="shared" si="14"/>
        <v>Пн</v>
      </c>
      <c r="C367" s="600" t="s">
        <v>5</v>
      </c>
      <c r="D367" s="303" t="s">
        <v>438</v>
      </c>
      <c r="E367" s="303" t="s">
        <v>468</v>
      </c>
      <c r="F367" s="303" t="s">
        <v>2</v>
      </c>
      <c r="G367" s="294" t="s">
        <v>2</v>
      </c>
      <c r="H367" s="591" t="s">
        <v>437</v>
      </c>
      <c r="I367" s="590" t="s">
        <v>441</v>
      </c>
      <c r="J367" s="294" t="s">
        <v>466</v>
      </c>
      <c r="K367" s="294" t="s">
        <v>439</v>
      </c>
      <c r="L367" s="294" t="s">
        <v>2</v>
      </c>
      <c r="M367" s="294" t="s">
        <v>2</v>
      </c>
      <c r="N367" s="591" t="s">
        <v>440</v>
      </c>
      <c r="O367" s="590" t="s">
        <v>5</v>
      </c>
      <c r="P367" s="294" t="s">
        <v>438</v>
      </c>
      <c r="Q367" s="587" t="s">
        <v>467</v>
      </c>
      <c r="R367" s="294" t="s">
        <v>438</v>
      </c>
      <c r="S367" s="294" t="s">
        <v>437</v>
      </c>
      <c r="T367" s="294" t="s">
        <v>441</v>
      </c>
      <c r="U367" s="294" t="s">
        <v>2</v>
      </c>
      <c r="V367" s="294" t="s">
        <v>452</v>
      </c>
      <c r="W367" s="294" t="s">
        <v>2</v>
      </c>
      <c r="X367" s="294" t="s">
        <v>2</v>
      </c>
      <c r="Y367" s="294" t="s">
        <v>455</v>
      </c>
      <c r="Z367" s="294" t="s">
        <v>2</v>
      </c>
      <c r="AA367" s="294" t="s">
        <v>2</v>
      </c>
      <c r="AB367" s="294" t="s">
        <v>2</v>
      </c>
      <c r="AC367" s="294" t="s">
        <v>440</v>
      </c>
      <c r="AD367" s="294" t="s">
        <v>2</v>
      </c>
      <c r="AE367" s="294" t="s">
        <v>2</v>
      </c>
      <c r="AF367" s="294" t="s">
        <v>457</v>
      </c>
      <c r="AG367" s="294" t="s">
        <v>437</v>
      </c>
      <c r="AH367" s="294" t="s">
        <v>2</v>
      </c>
    </row>
    <row r="368" spans="1:34" x14ac:dyDescent="0.3">
      <c r="A368" s="296">
        <f t="shared" si="13"/>
        <v>43466</v>
      </c>
      <c r="B368" s="339" t="str">
        <f t="shared" si="14"/>
        <v>Вт</v>
      </c>
      <c r="C368" s="592" t="s">
        <v>439</v>
      </c>
      <c r="D368" s="297" t="s">
        <v>466</v>
      </c>
      <c r="E368" s="297" t="s">
        <v>2</v>
      </c>
      <c r="F368" s="297" t="s">
        <v>2</v>
      </c>
      <c r="G368" s="297" t="s">
        <v>437</v>
      </c>
      <c r="H368" s="593" t="s">
        <v>440</v>
      </c>
      <c r="I368" s="592" t="s">
        <v>468</v>
      </c>
      <c r="J368" s="297" t="s">
        <v>439</v>
      </c>
      <c r="K368" s="297" t="s">
        <v>2</v>
      </c>
      <c r="L368" s="297" t="s">
        <v>2</v>
      </c>
      <c r="M368" s="297" t="s">
        <v>5</v>
      </c>
      <c r="N368" s="593" t="s">
        <v>438</v>
      </c>
      <c r="O368" s="592" t="s">
        <v>439</v>
      </c>
      <c r="P368" s="297" t="s">
        <v>441</v>
      </c>
      <c r="Q368" s="587" t="s">
        <v>467</v>
      </c>
      <c r="R368" s="297" t="s">
        <v>438</v>
      </c>
      <c r="S368" s="297" t="s">
        <v>440</v>
      </c>
      <c r="T368" s="297" t="s">
        <v>441</v>
      </c>
      <c r="U368" s="297" t="s">
        <v>456</v>
      </c>
      <c r="V368" s="297" t="s">
        <v>2</v>
      </c>
      <c r="W368" s="297" t="s">
        <v>2</v>
      </c>
      <c r="X368" s="297" t="s">
        <v>2</v>
      </c>
      <c r="Y368" s="297" t="s">
        <v>455</v>
      </c>
      <c r="Z368" s="297" t="s">
        <v>2</v>
      </c>
      <c r="AA368" s="297" t="s">
        <v>2</v>
      </c>
      <c r="AB368" s="297" t="s">
        <v>2</v>
      </c>
      <c r="AC368" s="297" t="s">
        <v>440</v>
      </c>
      <c r="AD368" s="297" t="s">
        <v>2</v>
      </c>
      <c r="AE368" s="297" t="s">
        <v>2</v>
      </c>
      <c r="AF368" s="297" t="s">
        <v>2</v>
      </c>
      <c r="AG368" s="297" t="s">
        <v>437</v>
      </c>
      <c r="AH368" s="297" t="s">
        <v>2</v>
      </c>
    </row>
    <row r="369" spans="1:34" ht="15.75" x14ac:dyDescent="0.25">
      <c r="A369" s="296">
        <f t="shared" si="13"/>
        <v>43467</v>
      </c>
      <c r="B369" s="340" t="str">
        <f t="shared" si="14"/>
        <v>Ср</v>
      </c>
      <c r="C369" s="592" t="s">
        <v>439</v>
      </c>
      <c r="D369" s="297" t="s">
        <v>2</v>
      </c>
      <c r="E369" s="297" t="s">
        <v>2</v>
      </c>
      <c r="F369" s="297" t="s">
        <v>440</v>
      </c>
      <c r="G369" s="297" t="s">
        <v>467</v>
      </c>
      <c r="H369" s="593" t="s">
        <v>438</v>
      </c>
      <c r="I369" s="592" t="s">
        <v>468</v>
      </c>
      <c r="J369" s="297" t="s">
        <v>2</v>
      </c>
      <c r="K369" s="297" t="s">
        <v>2</v>
      </c>
      <c r="L369" s="297" t="s">
        <v>437</v>
      </c>
      <c r="M369" s="297" t="s">
        <v>439</v>
      </c>
      <c r="N369" s="593" t="s">
        <v>5</v>
      </c>
      <c r="O369" s="592" t="s">
        <v>439</v>
      </c>
      <c r="P369" s="297" t="s">
        <v>2</v>
      </c>
      <c r="Q369" s="587" t="s">
        <v>467</v>
      </c>
      <c r="R369" s="297" t="s">
        <v>438</v>
      </c>
      <c r="S369" s="297" t="s">
        <v>438</v>
      </c>
      <c r="T369" s="297" t="s">
        <v>441</v>
      </c>
      <c r="U369" s="297" t="s">
        <v>456</v>
      </c>
      <c r="V369" s="297" t="s">
        <v>2</v>
      </c>
      <c r="W369" s="297" t="s">
        <v>2</v>
      </c>
      <c r="X369" s="297" t="s">
        <v>2</v>
      </c>
      <c r="Y369" s="297" t="s">
        <v>455</v>
      </c>
      <c r="Z369" s="297" t="s">
        <v>2</v>
      </c>
      <c r="AA369" s="297" t="s">
        <v>457</v>
      </c>
      <c r="AB369" s="297" t="s">
        <v>456</v>
      </c>
      <c r="AC369" s="297" t="s">
        <v>442</v>
      </c>
      <c r="AD369" s="297" t="s">
        <v>437</v>
      </c>
      <c r="AE369" s="297" t="s">
        <v>2</v>
      </c>
      <c r="AF369" s="297" t="s">
        <v>457</v>
      </c>
      <c r="AG369" s="297" t="s">
        <v>2</v>
      </c>
      <c r="AH369" s="297" t="s">
        <v>2</v>
      </c>
    </row>
    <row r="370" spans="1:34" ht="15.75" x14ac:dyDescent="0.25">
      <c r="A370" s="296">
        <f t="shared" si="13"/>
        <v>43468</v>
      </c>
      <c r="B370" s="340" t="str">
        <f t="shared" si="14"/>
        <v>Чт</v>
      </c>
      <c r="C370" s="592" t="s">
        <v>2</v>
      </c>
      <c r="D370" s="297" t="s">
        <v>2</v>
      </c>
      <c r="E370" s="297" t="s">
        <v>467</v>
      </c>
      <c r="F370" s="297" t="s">
        <v>440</v>
      </c>
      <c r="G370" s="297" t="s">
        <v>439</v>
      </c>
      <c r="H370" s="593" t="s">
        <v>438</v>
      </c>
      <c r="I370" s="592" t="s">
        <v>2</v>
      </c>
      <c r="J370" s="297" t="s">
        <v>2</v>
      </c>
      <c r="K370" s="297" t="s">
        <v>442</v>
      </c>
      <c r="L370" s="297" t="s">
        <v>437</v>
      </c>
      <c r="M370" s="297" t="s">
        <v>439</v>
      </c>
      <c r="N370" s="593" t="s">
        <v>5</v>
      </c>
      <c r="O370" s="592" t="s">
        <v>2</v>
      </c>
      <c r="P370" s="297" t="s">
        <v>2</v>
      </c>
      <c r="Q370" s="587" t="s">
        <v>467</v>
      </c>
      <c r="R370" s="297" t="s">
        <v>438</v>
      </c>
      <c r="S370" s="297" t="s">
        <v>438</v>
      </c>
      <c r="T370" s="297" t="s">
        <v>441</v>
      </c>
      <c r="U370" s="297" t="s">
        <v>2</v>
      </c>
      <c r="V370" s="297" t="s">
        <v>456</v>
      </c>
      <c r="W370" s="297" t="s">
        <v>2</v>
      </c>
      <c r="X370" s="297" t="s">
        <v>2</v>
      </c>
      <c r="Y370" s="297" t="s">
        <v>2</v>
      </c>
      <c r="Z370" s="297" t="s">
        <v>2</v>
      </c>
      <c r="AA370" s="297" t="s">
        <v>458</v>
      </c>
      <c r="AB370" s="297" t="s">
        <v>456</v>
      </c>
      <c r="AC370" s="297" t="s">
        <v>467</v>
      </c>
      <c r="AD370" s="297" t="s">
        <v>437</v>
      </c>
      <c r="AE370" s="297" t="s">
        <v>437</v>
      </c>
      <c r="AF370" s="297" t="s">
        <v>2</v>
      </c>
      <c r="AG370" s="297" t="s">
        <v>458</v>
      </c>
      <c r="AH370" s="297" t="s">
        <v>2</v>
      </c>
    </row>
    <row r="371" spans="1:34" ht="15.75" x14ac:dyDescent="0.25">
      <c r="A371" s="296">
        <f t="shared" si="13"/>
        <v>43469</v>
      </c>
      <c r="B371" s="340" t="str">
        <f t="shared" si="14"/>
        <v>Пт</v>
      </c>
      <c r="C371" s="592" t="s">
        <v>2</v>
      </c>
      <c r="D371" s="297" t="s">
        <v>466</v>
      </c>
      <c r="E371" s="297" t="s">
        <v>468</v>
      </c>
      <c r="F371" s="297" t="s">
        <v>441</v>
      </c>
      <c r="G371" s="297" t="s">
        <v>439</v>
      </c>
      <c r="H371" s="593" t="s">
        <v>2</v>
      </c>
      <c r="I371" s="592" t="s">
        <v>2</v>
      </c>
      <c r="J371" s="297" t="s">
        <v>437</v>
      </c>
      <c r="K371" s="297" t="s">
        <v>442</v>
      </c>
      <c r="L371" s="297" t="s">
        <v>440</v>
      </c>
      <c r="M371" s="297" t="s">
        <v>439</v>
      </c>
      <c r="N371" s="593" t="s">
        <v>2</v>
      </c>
      <c r="O371" s="592" t="s">
        <v>2</v>
      </c>
      <c r="P371" s="297" t="s">
        <v>441</v>
      </c>
      <c r="Q371" s="297" t="s">
        <v>2</v>
      </c>
      <c r="R371" s="297" t="s">
        <v>438</v>
      </c>
      <c r="S371" s="297" t="s">
        <v>2</v>
      </c>
      <c r="T371" s="297" t="s">
        <v>441</v>
      </c>
      <c r="U371" s="297" t="s">
        <v>2</v>
      </c>
      <c r="V371" s="297" t="s">
        <v>452</v>
      </c>
      <c r="W371" s="297" t="s">
        <v>453</v>
      </c>
      <c r="X371" s="297" t="s">
        <v>454</v>
      </c>
      <c r="Y371" s="297" t="s">
        <v>2</v>
      </c>
      <c r="Z371" s="297" t="s">
        <v>5</v>
      </c>
      <c r="AA371" s="297" t="s">
        <v>468</v>
      </c>
      <c r="AB371" s="297" t="s">
        <v>2</v>
      </c>
      <c r="AC371" s="297" t="s">
        <v>2</v>
      </c>
      <c r="AD371" s="297" t="s">
        <v>441</v>
      </c>
      <c r="AE371" s="297" t="s">
        <v>440</v>
      </c>
      <c r="AF371" s="297" t="s">
        <v>457</v>
      </c>
      <c r="AG371" s="297" t="s">
        <v>452</v>
      </c>
      <c r="AH371" s="297" t="s">
        <v>2</v>
      </c>
    </row>
    <row r="372" spans="1:34" ht="15.75" x14ac:dyDescent="0.25">
      <c r="A372" s="296">
        <f t="shared" si="13"/>
        <v>43470</v>
      </c>
      <c r="B372" s="340" t="str">
        <f t="shared" si="14"/>
        <v>Сб</v>
      </c>
      <c r="C372" s="592" t="s">
        <v>437</v>
      </c>
      <c r="D372" s="297" t="s">
        <v>466</v>
      </c>
      <c r="E372" s="297" t="s">
        <v>439</v>
      </c>
      <c r="F372" s="297" t="s">
        <v>5</v>
      </c>
      <c r="G372" s="297" t="s">
        <v>2</v>
      </c>
      <c r="H372" s="297" t="s">
        <v>442</v>
      </c>
      <c r="I372" s="592" t="s">
        <v>440</v>
      </c>
      <c r="J372" s="297" t="s">
        <v>466</v>
      </c>
      <c r="K372" s="297" t="s">
        <v>467</v>
      </c>
      <c r="L372" s="297" t="s">
        <v>438</v>
      </c>
      <c r="M372" s="297" t="s">
        <v>2</v>
      </c>
      <c r="N372" s="593" t="s">
        <v>2</v>
      </c>
      <c r="O372" s="592" t="s">
        <v>440</v>
      </c>
      <c r="P372" s="297" t="s">
        <v>442</v>
      </c>
      <c r="Q372" s="297" t="s">
        <v>5</v>
      </c>
      <c r="R372" s="297" t="s">
        <v>2</v>
      </c>
      <c r="S372" s="297" t="s">
        <v>2</v>
      </c>
      <c r="T372" s="297" t="s">
        <v>2</v>
      </c>
      <c r="U372" s="297" t="s">
        <v>456</v>
      </c>
      <c r="V372" s="297" t="s">
        <v>2</v>
      </c>
      <c r="W372" s="297" t="s">
        <v>453</v>
      </c>
      <c r="X372" s="297" t="s">
        <v>2</v>
      </c>
      <c r="Y372" s="297" t="s">
        <v>456</v>
      </c>
      <c r="Z372" s="297" t="s">
        <v>453</v>
      </c>
      <c r="AA372" s="297" t="s">
        <v>458</v>
      </c>
      <c r="AB372" s="297" t="s">
        <v>2</v>
      </c>
      <c r="AC372" s="297" t="s">
        <v>2</v>
      </c>
      <c r="AD372" s="297" t="s">
        <v>442</v>
      </c>
      <c r="AE372" s="297" t="s">
        <v>440</v>
      </c>
      <c r="AF372" s="297" t="s">
        <v>457</v>
      </c>
      <c r="AG372" s="297" t="s">
        <v>2</v>
      </c>
      <c r="AH372" s="297" t="s">
        <v>2</v>
      </c>
    </row>
    <row r="373" spans="1:34" ht="16.5" thickBot="1" x14ac:dyDescent="0.3">
      <c r="A373" s="298">
        <f t="shared" si="13"/>
        <v>43471</v>
      </c>
      <c r="B373" s="341" t="str">
        <f t="shared" si="14"/>
        <v>Вс</v>
      </c>
      <c r="C373" s="594" t="s">
        <v>437</v>
      </c>
      <c r="D373" s="299" t="s">
        <v>441</v>
      </c>
      <c r="E373" s="299" t="s">
        <v>439</v>
      </c>
      <c r="F373" s="299" t="s">
        <v>2</v>
      </c>
      <c r="G373" s="299" t="s">
        <v>2</v>
      </c>
      <c r="H373" s="623" t="s">
        <v>442</v>
      </c>
      <c r="I373" s="594" t="s">
        <v>440</v>
      </c>
      <c r="J373" s="299" t="s">
        <v>441</v>
      </c>
      <c r="K373" s="299" t="s">
        <v>467</v>
      </c>
      <c r="L373" s="299" t="s">
        <v>438</v>
      </c>
      <c r="M373" s="299" t="s">
        <v>2</v>
      </c>
      <c r="N373" s="595" t="s">
        <v>466</v>
      </c>
      <c r="O373" s="594" t="s">
        <v>440</v>
      </c>
      <c r="P373" s="299" t="s">
        <v>442</v>
      </c>
      <c r="Q373" s="299" t="s">
        <v>5</v>
      </c>
      <c r="R373" s="299" t="s">
        <v>2</v>
      </c>
      <c r="S373" s="299" t="s">
        <v>437</v>
      </c>
      <c r="T373" s="299" t="s">
        <v>2</v>
      </c>
      <c r="U373" s="299" t="s">
        <v>456</v>
      </c>
      <c r="V373" s="299" t="s">
        <v>2</v>
      </c>
      <c r="W373" s="299" t="s">
        <v>453</v>
      </c>
      <c r="X373" s="299" t="s">
        <v>5</v>
      </c>
      <c r="Y373" s="299" t="s">
        <v>456</v>
      </c>
      <c r="Z373" s="299" t="s">
        <v>452</v>
      </c>
      <c r="AA373" s="299" t="s">
        <v>2</v>
      </c>
      <c r="AB373" s="299" t="s">
        <v>2</v>
      </c>
      <c r="AC373" s="299" t="s">
        <v>440</v>
      </c>
      <c r="AD373" s="299" t="s">
        <v>2</v>
      </c>
      <c r="AE373" s="299" t="s">
        <v>442</v>
      </c>
      <c r="AF373" s="299" t="s">
        <v>2</v>
      </c>
      <c r="AG373" s="299" t="s">
        <v>2</v>
      </c>
      <c r="AH373" s="299" t="s">
        <v>2</v>
      </c>
    </row>
    <row r="374" spans="1:34" x14ac:dyDescent="0.3">
      <c r="A374" s="293">
        <f t="shared" si="13"/>
        <v>43472</v>
      </c>
      <c r="B374" s="583" t="str">
        <f t="shared" si="14"/>
        <v>Пн</v>
      </c>
      <c r="C374" s="600" t="s">
        <v>438</v>
      </c>
      <c r="D374" s="303" t="s">
        <v>468</v>
      </c>
      <c r="E374" s="303" t="s">
        <v>2</v>
      </c>
      <c r="F374" s="303" t="s">
        <v>2</v>
      </c>
      <c r="G374" s="294" t="s">
        <v>437</v>
      </c>
      <c r="H374" s="591" t="s">
        <v>5</v>
      </c>
      <c r="I374" s="590" t="s">
        <v>466</v>
      </c>
      <c r="J374" s="294" t="s">
        <v>439</v>
      </c>
      <c r="K374" s="294" t="s">
        <v>2</v>
      </c>
      <c r="L374" s="294" t="s">
        <v>2</v>
      </c>
      <c r="M374" s="294" t="s">
        <v>440</v>
      </c>
      <c r="N374" s="591" t="s">
        <v>441</v>
      </c>
      <c r="O374" s="590" t="s">
        <v>438</v>
      </c>
      <c r="P374" s="587" t="s">
        <v>442</v>
      </c>
      <c r="Q374" s="294" t="s">
        <v>5</v>
      </c>
      <c r="R374" s="294" t="s">
        <v>438</v>
      </c>
      <c r="S374" s="294" t="s">
        <v>437</v>
      </c>
      <c r="T374" s="294" t="s">
        <v>441</v>
      </c>
      <c r="U374" s="294" t="s">
        <v>2</v>
      </c>
      <c r="V374" s="294" t="s">
        <v>456</v>
      </c>
      <c r="W374" s="294" t="s">
        <v>2</v>
      </c>
      <c r="X374" s="294" t="s">
        <v>2</v>
      </c>
      <c r="Y374" s="294" t="s">
        <v>455</v>
      </c>
      <c r="Z374" s="294" t="s">
        <v>2</v>
      </c>
      <c r="AA374" s="294" t="s">
        <v>2</v>
      </c>
      <c r="AB374" s="294" t="s">
        <v>2</v>
      </c>
      <c r="AC374" s="294" t="s">
        <v>440</v>
      </c>
      <c r="AD374" s="294" t="s">
        <v>2</v>
      </c>
      <c r="AE374" s="294" t="s">
        <v>2</v>
      </c>
      <c r="AF374" s="294" t="s">
        <v>457</v>
      </c>
      <c r="AG374" s="294" t="s">
        <v>437</v>
      </c>
      <c r="AH374" s="294" t="s">
        <v>2</v>
      </c>
    </row>
    <row r="375" spans="1:34" x14ac:dyDescent="0.3">
      <c r="A375" s="296">
        <f t="shared" si="13"/>
        <v>43473</v>
      </c>
      <c r="B375" s="584" t="str">
        <f t="shared" si="14"/>
        <v>Вт</v>
      </c>
      <c r="C375" s="592" t="s">
        <v>466</v>
      </c>
      <c r="D375" s="297" t="s">
        <v>2</v>
      </c>
      <c r="E375" s="297" t="s">
        <v>2</v>
      </c>
      <c r="F375" s="297" t="s">
        <v>437</v>
      </c>
      <c r="G375" s="297" t="s">
        <v>440</v>
      </c>
      <c r="H375" s="593" t="s">
        <v>439</v>
      </c>
      <c r="I375" s="592" t="s">
        <v>439</v>
      </c>
      <c r="J375" s="297" t="s">
        <v>2</v>
      </c>
      <c r="K375" s="297" t="s">
        <v>2</v>
      </c>
      <c r="L375" s="297" t="s">
        <v>5</v>
      </c>
      <c r="M375" s="297" t="s">
        <v>438</v>
      </c>
      <c r="N375" s="593" t="s">
        <v>468</v>
      </c>
      <c r="O375" s="592" t="s">
        <v>441</v>
      </c>
      <c r="P375" s="588" t="s">
        <v>2</v>
      </c>
      <c r="Q375" s="297" t="s">
        <v>439</v>
      </c>
      <c r="R375" s="297" t="s">
        <v>438</v>
      </c>
      <c r="S375" s="297" t="s">
        <v>440</v>
      </c>
      <c r="T375" s="297" t="s">
        <v>441</v>
      </c>
      <c r="U375" s="297" t="s">
        <v>2</v>
      </c>
      <c r="V375" s="297" t="s">
        <v>452</v>
      </c>
      <c r="W375" s="297" t="s">
        <v>2</v>
      </c>
      <c r="X375" s="297" t="s">
        <v>2</v>
      </c>
      <c r="Y375" s="297" t="s">
        <v>455</v>
      </c>
      <c r="Z375" s="297" t="s">
        <v>2</v>
      </c>
      <c r="AA375" s="297" t="s">
        <v>2</v>
      </c>
      <c r="AB375" s="297" t="s">
        <v>2</v>
      </c>
      <c r="AC375" s="297" t="s">
        <v>440</v>
      </c>
      <c r="AD375" s="297" t="s">
        <v>2</v>
      </c>
      <c r="AE375" s="297" t="s">
        <v>2</v>
      </c>
      <c r="AF375" s="297" t="s">
        <v>2</v>
      </c>
      <c r="AG375" s="297" t="s">
        <v>437</v>
      </c>
      <c r="AH375" s="297" t="s">
        <v>2</v>
      </c>
    </row>
    <row r="376" spans="1:34" ht="15.75" x14ac:dyDescent="0.25">
      <c r="A376" s="296">
        <f t="shared" si="13"/>
        <v>43474</v>
      </c>
      <c r="B376" s="585" t="str">
        <f t="shared" si="14"/>
        <v>Ср</v>
      </c>
      <c r="C376" s="592" t="s">
        <v>2</v>
      </c>
      <c r="D376" s="297" t="s">
        <v>2</v>
      </c>
      <c r="E376" s="297" t="s">
        <v>440</v>
      </c>
      <c r="F376" s="297" t="s">
        <v>467</v>
      </c>
      <c r="G376" s="297" t="s">
        <v>438</v>
      </c>
      <c r="H376" s="593" t="s">
        <v>439</v>
      </c>
      <c r="I376" s="592" t="s">
        <v>2</v>
      </c>
      <c r="J376" s="297" t="s">
        <v>2</v>
      </c>
      <c r="K376" s="297" t="s">
        <v>437</v>
      </c>
      <c r="L376" s="297" t="s">
        <v>439</v>
      </c>
      <c r="M376" s="297" t="s">
        <v>5</v>
      </c>
      <c r="N376" s="593" t="s">
        <v>468</v>
      </c>
      <c r="O376" s="592" t="s">
        <v>2</v>
      </c>
      <c r="P376" s="588" t="s">
        <v>2</v>
      </c>
      <c r="Q376" s="297" t="s">
        <v>439</v>
      </c>
      <c r="R376" s="297" t="s">
        <v>438</v>
      </c>
      <c r="S376" s="297" t="s">
        <v>438</v>
      </c>
      <c r="T376" s="297" t="s">
        <v>441</v>
      </c>
      <c r="U376" s="297" t="s">
        <v>456</v>
      </c>
      <c r="V376" s="297" t="s">
        <v>2</v>
      </c>
      <c r="W376" s="297" t="s">
        <v>2</v>
      </c>
      <c r="X376" s="297" t="s">
        <v>2</v>
      </c>
      <c r="Y376" s="297" t="s">
        <v>455</v>
      </c>
      <c r="Z376" s="297" t="s">
        <v>2</v>
      </c>
      <c r="AA376" s="297" t="s">
        <v>457</v>
      </c>
      <c r="AB376" s="297" t="s">
        <v>456</v>
      </c>
      <c r="AC376" s="297" t="s">
        <v>442</v>
      </c>
      <c r="AD376" s="297" t="s">
        <v>437</v>
      </c>
      <c r="AE376" s="297" t="s">
        <v>2</v>
      </c>
      <c r="AF376" s="297" t="s">
        <v>457</v>
      </c>
      <c r="AG376" s="297" t="s">
        <v>2</v>
      </c>
      <c r="AH376" s="297" t="s">
        <v>2</v>
      </c>
    </row>
    <row r="377" spans="1:34" ht="15.75" x14ac:dyDescent="0.25">
      <c r="A377" s="296">
        <f t="shared" si="13"/>
        <v>43475</v>
      </c>
      <c r="B377" s="585" t="str">
        <f t="shared" si="14"/>
        <v>Чт</v>
      </c>
      <c r="C377" s="592" t="s">
        <v>2</v>
      </c>
      <c r="D377" s="297" t="s">
        <v>467</v>
      </c>
      <c r="E377" s="297" t="s">
        <v>440</v>
      </c>
      <c r="F377" s="297" t="s">
        <v>439</v>
      </c>
      <c r="G377" s="297" t="s">
        <v>438</v>
      </c>
      <c r="H377" s="593" t="s">
        <v>2</v>
      </c>
      <c r="I377" s="592" t="s">
        <v>2</v>
      </c>
      <c r="J377" s="297" t="s">
        <v>442</v>
      </c>
      <c r="K377" s="297" t="s">
        <v>437</v>
      </c>
      <c r="L377" s="297" t="s">
        <v>439</v>
      </c>
      <c r="M377" s="297" t="s">
        <v>5</v>
      </c>
      <c r="N377" s="593" t="s">
        <v>2</v>
      </c>
      <c r="O377" s="592" t="s">
        <v>2</v>
      </c>
      <c r="P377" s="588" t="s">
        <v>441</v>
      </c>
      <c r="Q377" s="297" t="s">
        <v>2</v>
      </c>
      <c r="R377" s="297" t="s">
        <v>438</v>
      </c>
      <c r="S377" s="297" t="s">
        <v>438</v>
      </c>
      <c r="T377" s="297" t="s">
        <v>441</v>
      </c>
      <c r="U377" s="297" t="s">
        <v>456</v>
      </c>
      <c r="V377" s="297" t="s">
        <v>2</v>
      </c>
      <c r="W377" s="297" t="s">
        <v>2</v>
      </c>
      <c r="X377" s="297" t="s">
        <v>2</v>
      </c>
      <c r="Y377" s="297" t="s">
        <v>2</v>
      </c>
      <c r="Z377" s="297" t="s">
        <v>2</v>
      </c>
      <c r="AA377" s="297" t="s">
        <v>458</v>
      </c>
      <c r="AB377" s="297" t="s">
        <v>456</v>
      </c>
      <c r="AC377" s="297" t="s">
        <v>467</v>
      </c>
      <c r="AD377" s="297" t="s">
        <v>437</v>
      </c>
      <c r="AE377" s="297" t="s">
        <v>437</v>
      </c>
      <c r="AF377" s="297" t="s">
        <v>2</v>
      </c>
      <c r="AG377" s="297" t="s">
        <v>458</v>
      </c>
      <c r="AH377" s="297" t="s">
        <v>2</v>
      </c>
    </row>
    <row r="378" spans="1:34" ht="15.75" x14ac:dyDescent="0.25">
      <c r="A378" s="296">
        <f t="shared" si="13"/>
        <v>43476</v>
      </c>
      <c r="B378" s="585" t="str">
        <f t="shared" si="14"/>
        <v>Пт</v>
      </c>
      <c r="C378" s="592" t="s">
        <v>466</v>
      </c>
      <c r="D378" s="297" t="s">
        <v>468</v>
      </c>
      <c r="E378" s="297" t="s">
        <v>441</v>
      </c>
      <c r="F378" s="297" t="s">
        <v>439</v>
      </c>
      <c r="G378" s="297" t="s">
        <v>2</v>
      </c>
      <c r="H378" s="593" t="s">
        <v>2</v>
      </c>
      <c r="I378" s="592" t="s">
        <v>437</v>
      </c>
      <c r="J378" s="297" t="s">
        <v>442</v>
      </c>
      <c r="K378" s="297" t="s">
        <v>440</v>
      </c>
      <c r="L378" s="297" t="s">
        <v>439</v>
      </c>
      <c r="M378" s="297" t="s">
        <v>2</v>
      </c>
      <c r="N378" s="593" t="s">
        <v>2</v>
      </c>
      <c r="O378" s="592" t="s">
        <v>441</v>
      </c>
      <c r="P378" s="588" t="s">
        <v>467</v>
      </c>
      <c r="Q378" s="297" t="s">
        <v>2</v>
      </c>
      <c r="R378" s="297" t="s">
        <v>438</v>
      </c>
      <c r="S378" s="297" t="s">
        <v>2</v>
      </c>
      <c r="T378" s="297" t="s">
        <v>441</v>
      </c>
      <c r="U378" s="297" t="s">
        <v>2</v>
      </c>
      <c r="V378" s="297" t="s">
        <v>456</v>
      </c>
      <c r="W378" s="297" t="s">
        <v>453</v>
      </c>
      <c r="X378" s="297" t="s">
        <v>454</v>
      </c>
      <c r="Y378" s="297" t="s">
        <v>2</v>
      </c>
      <c r="Z378" s="297" t="s">
        <v>5</v>
      </c>
      <c r="AA378" s="297" t="s">
        <v>468</v>
      </c>
      <c r="AB378" s="297" t="s">
        <v>2</v>
      </c>
      <c r="AC378" s="297" t="s">
        <v>2</v>
      </c>
      <c r="AD378" s="297" t="s">
        <v>441</v>
      </c>
      <c r="AE378" s="297" t="s">
        <v>440</v>
      </c>
      <c r="AF378" s="297" t="s">
        <v>457</v>
      </c>
      <c r="AG378" s="297" t="s">
        <v>452</v>
      </c>
      <c r="AH378" s="297" t="s">
        <v>2</v>
      </c>
    </row>
    <row r="379" spans="1:34" ht="15.75" x14ac:dyDescent="0.25">
      <c r="A379" s="296">
        <f t="shared" si="13"/>
        <v>43477</v>
      </c>
      <c r="B379" s="585" t="str">
        <f t="shared" si="14"/>
        <v>Сб</v>
      </c>
      <c r="C379" s="592" t="s">
        <v>466</v>
      </c>
      <c r="D379" s="297" t="s">
        <v>439</v>
      </c>
      <c r="E379" s="297" t="s">
        <v>5</v>
      </c>
      <c r="F379" s="297" t="s">
        <v>2</v>
      </c>
      <c r="G379" s="297" t="s">
        <v>442</v>
      </c>
      <c r="H379" s="593" t="s">
        <v>437</v>
      </c>
      <c r="I379" s="592" t="s">
        <v>466</v>
      </c>
      <c r="J379" s="297" t="s">
        <v>467</v>
      </c>
      <c r="K379" s="297" t="s">
        <v>438</v>
      </c>
      <c r="L379" s="297" t="s">
        <v>2</v>
      </c>
      <c r="M379" s="297" t="s">
        <v>2</v>
      </c>
      <c r="N379" s="593" t="s">
        <v>440</v>
      </c>
      <c r="O379" s="592" t="s">
        <v>442</v>
      </c>
      <c r="P379" s="588" t="s">
        <v>439</v>
      </c>
      <c r="Q379" s="587" t="s">
        <v>467</v>
      </c>
      <c r="R379" s="297" t="s">
        <v>2</v>
      </c>
      <c r="S379" s="297" t="s">
        <v>2</v>
      </c>
      <c r="T379" s="297" t="s">
        <v>2</v>
      </c>
      <c r="U379" s="297" t="s">
        <v>2</v>
      </c>
      <c r="V379" s="297" t="s">
        <v>452</v>
      </c>
      <c r="W379" s="297" t="s">
        <v>453</v>
      </c>
      <c r="X379" s="297" t="s">
        <v>2</v>
      </c>
      <c r="Y379" s="297" t="s">
        <v>456</v>
      </c>
      <c r="Z379" s="297" t="s">
        <v>453</v>
      </c>
      <c r="AA379" s="297" t="s">
        <v>458</v>
      </c>
      <c r="AB379" s="297" t="s">
        <v>2</v>
      </c>
      <c r="AC379" s="297" t="s">
        <v>2</v>
      </c>
      <c r="AD379" s="297" t="s">
        <v>442</v>
      </c>
      <c r="AE379" s="297" t="s">
        <v>440</v>
      </c>
      <c r="AF379" s="297" t="s">
        <v>457</v>
      </c>
      <c r="AG379" s="297" t="s">
        <v>2</v>
      </c>
      <c r="AH379" s="297" t="s">
        <v>2</v>
      </c>
    </row>
    <row r="380" spans="1:34" ht="16.5" thickBot="1" x14ac:dyDescent="0.3">
      <c r="A380" s="298">
        <f t="shared" si="13"/>
        <v>43478</v>
      </c>
      <c r="B380" s="586" t="str">
        <f t="shared" si="14"/>
        <v>Вс</v>
      </c>
      <c r="C380" s="594" t="s">
        <v>441</v>
      </c>
      <c r="D380" s="299" t="s">
        <v>439</v>
      </c>
      <c r="E380" s="299" t="s">
        <v>2</v>
      </c>
      <c r="F380" s="299" t="s">
        <v>2</v>
      </c>
      <c r="G380" s="299" t="s">
        <v>442</v>
      </c>
      <c r="H380" s="624" t="s">
        <v>437</v>
      </c>
      <c r="I380" s="594" t="s">
        <v>441</v>
      </c>
      <c r="J380" s="299" t="s">
        <v>467</v>
      </c>
      <c r="K380" s="299" t="s">
        <v>438</v>
      </c>
      <c r="L380" s="299" t="s">
        <v>2</v>
      </c>
      <c r="M380" s="299" t="s">
        <v>466</v>
      </c>
      <c r="N380" s="595" t="s">
        <v>440</v>
      </c>
      <c r="O380" s="594" t="s">
        <v>442</v>
      </c>
      <c r="P380" s="589" t="s">
        <v>439</v>
      </c>
      <c r="Q380" s="299" t="s">
        <v>5</v>
      </c>
      <c r="R380" s="299" t="s">
        <v>2</v>
      </c>
      <c r="S380" s="299" t="s">
        <v>437</v>
      </c>
      <c r="T380" s="299" t="s">
        <v>2</v>
      </c>
      <c r="U380" s="299" t="s">
        <v>456</v>
      </c>
      <c r="V380" s="299" t="s">
        <v>2</v>
      </c>
      <c r="W380" s="299" t="s">
        <v>453</v>
      </c>
      <c r="X380" s="299" t="s">
        <v>5</v>
      </c>
      <c r="Y380" s="299" t="s">
        <v>456</v>
      </c>
      <c r="Z380" s="299" t="s">
        <v>452</v>
      </c>
      <c r="AA380" s="299" t="s">
        <v>2</v>
      </c>
      <c r="AB380" s="299" t="s">
        <v>2</v>
      </c>
      <c r="AC380" s="299" t="s">
        <v>440</v>
      </c>
      <c r="AD380" s="299" t="s">
        <v>2</v>
      </c>
      <c r="AE380" s="299" t="s">
        <v>442</v>
      </c>
      <c r="AF380" s="299" t="s">
        <v>2</v>
      </c>
      <c r="AG380" s="299" t="s">
        <v>2</v>
      </c>
      <c r="AH380" s="299" t="s">
        <v>2</v>
      </c>
    </row>
  </sheetData>
  <sheetProtection sheet="1" objects="1" scenarios="1" formatCells="0" formatColumns="0" formatRows="0" insertColumns="0" insertRows="0" insertHyperlinks="0" deleteColumns="0" deleteRows="0" sort="0" autoFilter="0" pivotTables="0"/>
  <phoneticPr fontId="4" type="noConversion"/>
  <conditionalFormatting sqref="W3:Y380 R3:T380">
    <cfRule type="cellIs" dxfId="3111" priority="1238" stopIfTrue="1" operator="equal">
      <formula>"в"</formula>
    </cfRule>
  </conditionalFormatting>
  <conditionalFormatting sqref="Z3:Z380 AB3:AG380">
    <cfRule type="cellIs" dxfId="3110" priority="929" stopIfTrue="1" operator="equal">
      <formula>"в"</formula>
    </cfRule>
  </conditionalFormatting>
  <conditionalFormatting sqref="AA3:AA9">
    <cfRule type="cellIs" dxfId="3109" priority="621" stopIfTrue="1" operator="equal">
      <formula>"в"</formula>
    </cfRule>
  </conditionalFormatting>
  <conditionalFormatting sqref="B38:B44 B80:B86 B122:B128 B164:B170 B206:B212 B248:B254 B290:B296 B332:B338 B374:B380">
    <cfRule type="cellIs" dxfId="3108" priority="600" stopIfTrue="1" operator="equal">
      <formula>"Вс"</formula>
    </cfRule>
    <cfRule type="cellIs" dxfId="3107" priority="601" stopIfTrue="1" operator="equal">
      <formula>"Сб"</formula>
    </cfRule>
  </conditionalFormatting>
  <conditionalFormatting sqref="B31:B37 B73:B79 B115:B121 B157:B163 B199:B205 B241:B247 B283:B289 B325:B331 B367:B373">
    <cfRule type="cellIs" dxfId="3106" priority="596" stopIfTrue="1" operator="equal">
      <formula>"Вс"</formula>
    </cfRule>
    <cfRule type="cellIs" dxfId="3105" priority="597" stopIfTrue="1" operator="equal">
      <formula>"Сб"</formula>
    </cfRule>
  </conditionalFormatting>
  <conditionalFormatting sqref="B24:B30 B66:B72 B108:B114 B150:B156 B192:B198 B234:B240 B276:B282 B318:B324 B360:B366">
    <cfRule type="cellIs" dxfId="3104" priority="592" stopIfTrue="1" operator="equal">
      <formula>"Вс"</formula>
    </cfRule>
    <cfRule type="cellIs" dxfId="3103" priority="593" stopIfTrue="1" operator="equal">
      <formula>"Сб"</formula>
    </cfRule>
  </conditionalFormatting>
  <conditionalFormatting sqref="B17:B23 B59:B65 B101:B107 B143:B149 B185:B191 B227:B233 B269:B275 B311:B317 B353:B359">
    <cfRule type="cellIs" dxfId="3102" priority="588" stopIfTrue="1" operator="equal">
      <formula>"Вс"</formula>
    </cfRule>
    <cfRule type="cellIs" dxfId="3101" priority="589" stopIfTrue="1" operator="equal">
      <formula>"Сб"</formula>
    </cfRule>
  </conditionalFormatting>
  <conditionalFormatting sqref="B10:B16 B52:B58 B94:B100 B136:B142 B178:B184 B220:B226 B262:B268 B304:B310 B346:B352">
    <cfRule type="cellIs" dxfId="3100" priority="584" stopIfTrue="1" operator="equal">
      <formula>"Вс"</formula>
    </cfRule>
    <cfRule type="cellIs" dxfId="3099" priority="585" stopIfTrue="1" operator="equal">
      <formula>"Сб"</formula>
    </cfRule>
  </conditionalFormatting>
  <conditionalFormatting sqref="B3:B9 B45:B51 B129:B135 B171:B177 B213:B219 B255:B261 B297:B303 B339:B345">
    <cfRule type="cellIs" dxfId="3098" priority="580" stopIfTrue="1" operator="equal">
      <formula>"Вс"</formula>
    </cfRule>
    <cfRule type="cellIs" dxfId="3097" priority="581" stopIfTrue="1" operator="equal">
      <formula>"Сб"</formula>
    </cfRule>
  </conditionalFormatting>
  <conditionalFormatting sqref="B87:B93">
    <cfRule type="cellIs" dxfId="3096" priority="558" stopIfTrue="1" operator="equal">
      <formula>"Вс"</formula>
    </cfRule>
    <cfRule type="cellIs" dxfId="3095" priority="559" stopIfTrue="1" operator="equal">
      <formula>"Сб"</formula>
    </cfRule>
  </conditionalFormatting>
  <conditionalFormatting sqref="AJ2:AJ4">
    <cfRule type="cellIs" dxfId="3094" priority="557" stopIfTrue="1" operator="equal">
      <formula>"в"</formula>
    </cfRule>
  </conditionalFormatting>
  <conditionalFormatting sqref="AJ7:AJ8">
    <cfRule type="cellIs" dxfId="3093" priority="556" stopIfTrue="1" operator="equal">
      <formula>"в"</formula>
    </cfRule>
  </conditionalFormatting>
  <conditionalFormatting sqref="P3:P44">
    <cfRule type="cellIs" dxfId="3092" priority="545" stopIfTrue="1" operator="equal">
      <formula>"в"</formula>
    </cfRule>
  </conditionalFormatting>
  <conditionalFormatting sqref="O3:O9">
    <cfRule type="cellIs" dxfId="3091" priority="543" stopIfTrue="1" operator="equal">
      <formula>"в"</formula>
    </cfRule>
  </conditionalFormatting>
  <conditionalFormatting sqref="V3:V380">
    <cfRule type="cellIs" dxfId="3090" priority="529" stopIfTrue="1" operator="equal">
      <formula>"в"</formula>
    </cfRule>
  </conditionalFormatting>
  <conditionalFormatting sqref="AH3:AH380">
    <cfRule type="cellIs" dxfId="3089" priority="538" stopIfTrue="1" operator="equal">
      <formula>"в"</formula>
    </cfRule>
  </conditionalFormatting>
  <conditionalFormatting sqref="Q3:Q44">
    <cfRule type="cellIs" dxfId="3088" priority="535" stopIfTrue="1" operator="equal">
      <formula>"в"</formula>
    </cfRule>
  </conditionalFormatting>
  <conditionalFormatting sqref="AJ9">
    <cfRule type="cellIs" dxfId="3087" priority="409" stopIfTrue="1" operator="equal">
      <formula>"в"</formula>
    </cfRule>
  </conditionalFormatting>
  <conditionalFormatting sqref="O3:Q9 P10:Q44">
    <cfRule type="cellIs" dxfId="3086" priority="393" operator="equal">
      <formula>"дн2"</formula>
    </cfRule>
    <cfRule type="cellIs" dxfId="3085" priority="396" operator="equal">
      <formula>"дн1"</formula>
    </cfRule>
  </conditionalFormatting>
  <conditionalFormatting sqref="P45:Q380">
    <cfRule type="cellIs" dxfId="3084" priority="384" operator="equal">
      <formula>"дн2"</formula>
    </cfRule>
    <cfRule type="cellIs" dxfId="3083" priority="387" operator="equal">
      <formula>"дн1"</formula>
    </cfRule>
  </conditionalFormatting>
  <pageMargins left="0.75" right="0.75" top="1" bottom="1" header="0.5" footer="0.5"/>
  <pageSetup paperSize="9" scale="47" fitToHeight="2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tabColor rgb="FFFF0000"/>
    <pageSetUpPr fitToPage="1"/>
  </sheetPr>
  <dimension ref="A1:DA125"/>
  <sheetViews>
    <sheetView zoomScale="80" zoomScaleNormal="80" workbookViewId="0">
      <pane xSplit="5" ySplit="5" topLeftCell="CM6" activePane="bottomRight" state="frozen"/>
      <selection pane="topRight" activeCell="F1" sqref="F1"/>
      <selection pane="bottomLeft" activeCell="A6" sqref="A6"/>
      <selection pane="bottomRight" activeCell="C138" sqref="C138"/>
    </sheetView>
  </sheetViews>
  <sheetFormatPr defaultRowHeight="14.25" x14ac:dyDescent="0.3"/>
  <cols>
    <col min="1" max="1" width="5.7109375" customWidth="1"/>
    <col min="2" max="2" width="6.28515625" customWidth="1"/>
    <col min="3" max="3" width="41.7109375" customWidth="1"/>
    <col min="4" max="4" width="15.5703125" style="115" customWidth="1"/>
    <col min="5" max="5" width="6.42578125" customWidth="1"/>
    <col min="6" max="6" width="22" style="217" customWidth="1"/>
    <col min="7" max="7" width="6.5703125" style="173" customWidth="1"/>
    <col min="8" max="8" width="6.28515625" style="173" customWidth="1"/>
    <col min="9" max="9" width="6.28515625" style="359" customWidth="1"/>
    <col min="10" max="10" width="6.5703125" style="252" customWidth="1"/>
    <col min="11" max="11" width="6.28515625" style="252" customWidth="1"/>
    <col min="12" max="12" width="6.28515625" style="359" customWidth="1"/>
    <col min="13" max="13" width="6.5703125" style="252" customWidth="1"/>
    <col min="14" max="14" width="6.28515625" style="252" customWidth="1"/>
    <col min="15" max="15" width="6.28515625" style="359" customWidth="1"/>
    <col min="16" max="16" width="6.5703125" style="252" customWidth="1"/>
    <col min="17" max="17" width="6.28515625" style="252" customWidth="1"/>
    <col min="18" max="18" width="6.28515625" style="359" customWidth="1"/>
    <col min="19" max="19" width="6.5703125" style="252" customWidth="1"/>
    <col min="20" max="20" width="6.28515625" style="252" customWidth="1"/>
    <col min="21" max="21" width="6.28515625" style="359" customWidth="1"/>
    <col min="22" max="22" width="6.5703125" style="252" customWidth="1"/>
    <col min="23" max="23" width="6.28515625" style="252" customWidth="1"/>
    <col min="24" max="24" width="6.28515625" style="359" customWidth="1"/>
    <col min="25" max="25" width="6.5703125" style="252" customWidth="1"/>
    <col min="26" max="26" width="6.28515625" style="252" customWidth="1"/>
    <col min="27" max="27" width="6.28515625" style="359" customWidth="1"/>
    <col min="28" max="28" width="6.5703125" style="252" customWidth="1"/>
    <col min="29" max="29" width="6.28515625" style="252" customWidth="1"/>
    <col min="30" max="30" width="6.28515625" style="359" customWidth="1"/>
    <col min="31" max="31" width="6.5703125" style="252" customWidth="1"/>
    <col min="32" max="32" width="6.28515625" style="252" customWidth="1"/>
    <col min="33" max="33" width="6.28515625" style="359" customWidth="1"/>
    <col min="34" max="34" width="6.5703125" style="252" customWidth="1"/>
    <col min="35" max="35" width="6.28515625" style="252" customWidth="1"/>
    <col min="36" max="36" width="6.28515625" style="359" customWidth="1"/>
    <col min="37" max="37" width="6.5703125" style="252" customWidth="1"/>
    <col min="38" max="38" width="6.28515625" style="252" customWidth="1"/>
    <col min="39" max="39" width="6.28515625" style="359" customWidth="1"/>
    <col min="40" max="40" width="6.5703125" style="252" customWidth="1"/>
    <col min="41" max="41" width="6.28515625" style="252" customWidth="1"/>
    <col min="42" max="42" width="6.28515625" style="359" customWidth="1"/>
    <col min="43" max="43" width="6.5703125" style="252" customWidth="1"/>
    <col min="44" max="44" width="6.28515625" style="252" customWidth="1"/>
    <col min="45" max="45" width="6.28515625" style="359" customWidth="1"/>
    <col min="46" max="46" width="6.5703125" style="252" customWidth="1"/>
    <col min="47" max="47" width="6.28515625" style="252" customWidth="1"/>
    <col min="48" max="48" width="6.28515625" style="359" customWidth="1"/>
    <col min="49" max="49" width="6.5703125" style="252" customWidth="1"/>
    <col min="50" max="50" width="6.28515625" style="252" customWidth="1"/>
    <col min="51" max="51" width="6.28515625" style="359" customWidth="1"/>
    <col min="52" max="52" width="6.5703125" style="252" customWidth="1"/>
    <col min="53" max="53" width="6.28515625" style="252" customWidth="1"/>
    <col min="54" max="54" width="6.28515625" style="359" customWidth="1"/>
    <col min="55" max="55" width="6.5703125" style="252" customWidth="1"/>
    <col min="56" max="56" width="6.28515625" style="252" customWidth="1"/>
    <col min="57" max="57" width="6.28515625" style="359" customWidth="1"/>
    <col min="58" max="58" width="6.5703125" style="252" customWidth="1"/>
    <col min="59" max="59" width="6.28515625" style="252" customWidth="1"/>
    <col min="60" max="60" width="6.28515625" style="359" customWidth="1"/>
    <col min="61" max="61" width="6.5703125" style="252" customWidth="1"/>
    <col min="62" max="62" width="6.28515625" style="252" customWidth="1"/>
    <col min="63" max="63" width="6.28515625" style="359" customWidth="1"/>
    <col min="64" max="64" width="6.5703125" style="252" customWidth="1"/>
    <col min="65" max="65" width="6.28515625" style="252" customWidth="1"/>
    <col min="66" max="66" width="6.28515625" style="359" customWidth="1"/>
    <col min="67" max="67" width="6.5703125" style="252" customWidth="1"/>
    <col min="68" max="68" width="6.28515625" style="252" customWidth="1"/>
    <col min="69" max="69" width="6.28515625" style="359" customWidth="1"/>
    <col min="70" max="70" width="6.5703125" style="252" customWidth="1"/>
    <col min="71" max="71" width="6.28515625" style="252" customWidth="1"/>
    <col min="72" max="72" width="6.28515625" style="359" customWidth="1"/>
    <col min="73" max="73" width="6.5703125" style="252" customWidth="1"/>
    <col min="74" max="74" width="6.28515625" style="252" customWidth="1"/>
    <col min="75" max="75" width="6.28515625" style="359" customWidth="1"/>
    <col min="76" max="76" width="6.5703125" style="252" customWidth="1"/>
    <col min="77" max="77" width="6.28515625" style="252" customWidth="1"/>
    <col min="78" max="78" width="6.28515625" style="359" customWidth="1"/>
    <col min="79" max="79" width="6.5703125" style="252" customWidth="1"/>
    <col min="80" max="80" width="6.28515625" style="252" customWidth="1"/>
    <col min="81" max="81" width="6.28515625" style="359" customWidth="1"/>
    <col min="82" max="82" width="6.5703125" style="252" customWidth="1"/>
    <col min="83" max="83" width="6.28515625" style="252" customWidth="1"/>
    <col min="84" max="84" width="6.28515625" style="359" customWidth="1"/>
    <col min="85" max="85" width="6.5703125" style="252" customWidth="1"/>
    <col min="86" max="86" width="6.28515625" style="252" customWidth="1"/>
    <col min="87" max="87" width="6.28515625" style="359" customWidth="1"/>
    <col min="88" max="88" width="6.5703125" style="252" customWidth="1"/>
    <col min="89" max="89" width="6.28515625" style="252" customWidth="1"/>
    <col min="90" max="90" width="6.28515625" style="359" customWidth="1"/>
    <col min="91" max="91" width="6.5703125" style="252" customWidth="1"/>
    <col min="92" max="92" width="6.28515625" style="252" customWidth="1"/>
    <col min="93" max="93" width="6.28515625" style="359" customWidth="1"/>
    <col min="94" max="94" width="6.5703125" style="252" customWidth="1"/>
    <col min="95" max="95" width="6.28515625" style="252" customWidth="1"/>
    <col min="96" max="96" width="6.28515625" style="359" customWidth="1"/>
    <col min="97" max="97" width="6.5703125" style="252" customWidth="1"/>
    <col min="98" max="98" width="6.28515625" style="252" customWidth="1"/>
    <col min="99" max="99" width="6.28515625" style="359" customWidth="1"/>
  </cols>
  <sheetData>
    <row r="1" spans="1:105" ht="26.25" thickBot="1" x14ac:dyDescent="0.4">
      <c r="A1" s="111"/>
      <c r="B1" s="111"/>
      <c r="C1" s="177">
        <v>43191</v>
      </c>
      <c r="D1" s="113"/>
      <c r="E1" s="509"/>
      <c r="F1" s="510"/>
      <c r="G1" s="509"/>
      <c r="H1" s="509"/>
      <c r="I1" s="509"/>
      <c r="J1" s="509"/>
      <c r="K1" s="509"/>
      <c r="L1" s="509"/>
      <c r="M1" s="509"/>
      <c r="N1" s="510"/>
      <c r="O1" s="509"/>
      <c r="P1" s="509"/>
      <c r="Q1" s="509"/>
      <c r="R1" s="509"/>
      <c r="S1" s="509"/>
      <c r="T1" s="509"/>
      <c r="U1" s="509"/>
      <c r="V1" s="506"/>
      <c r="X1" s="252"/>
      <c r="AA1" s="252"/>
      <c r="AD1" s="252"/>
      <c r="AG1" s="252"/>
      <c r="AJ1" s="252"/>
      <c r="AM1" s="252"/>
      <c r="AP1" s="252"/>
      <c r="AS1" s="252"/>
      <c r="AV1" s="252"/>
      <c r="AY1" s="252"/>
      <c r="BB1" s="252"/>
      <c r="BE1" s="252"/>
      <c r="BH1" s="252"/>
      <c r="BK1" s="252"/>
      <c r="BN1" s="252"/>
      <c r="BQ1" s="252"/>
      <c r="BT1" s="252"/>
      <c r="BW1" s="252"/>
      <c r="BZ1" s="252"/>
      <c r="CC1" s="252"/>
      <c r="CF1" s="252"/>
      <c r="CI1" s="252"/>
      <c r="CL1" s="252"/>
      <c r="CO1" s="252"/>
      <c r="CR1" s="252"/>
      <c r="CU1" s="252"/>
    </row>
    <row r="2" spans="1:105" s="2" customFormat="1" ht="17.25" hidden="1" customHeight="1" thickBot="1" x14ac:dyDescent="0.35">
      <c r="A2" s="175">
        <v>1</v>
      </c>
      <c r="B2" s="175">
        <v>0.625</v>
      </c>
      <c r="C2" s="222">
        <v>1.75</v>
      </c>
      <c r="D2" s="505" t="str">
        <f>'Кадры Рыба'!V6</f>
        <v>08:00</v>
      </c>
      <c r="E2" s="501">
        <f>'Кадры Рыба'!W6</f>
        <v>0.70833333333333337</v>
      </c>
      <c r="F2" s="218"/>
      <c r="G2" s="174"/>
      <c r="H2" s="175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</row>
    <row r="3" spans="1:105" s="2" customFormat="1" ht="15" thickBot="1" x14ac:dyDescent="0.35">
      <c r="C3" s="2" t="s">
        <v>3</v>
      </c>
      <c r="D3" s="114" t="s">
        <v>9</v>
      </c>
      <c r="E3" s="2" t="s">
        <v>4</v>
      </c>
      <c r="F3" s="218" t="s">
        <v>219</v>
      </c>
      <c r="G3" s="186">
        <f>C1</f>
        <v>43191</v>
      </c>
      <c r="H3" s="184"/>
      <c r="I3" s="360"/>
      <c r="J3" s="186">
        <f>G3+1</f>
        <v>43192</v>
      </c>
      <c r="K3" s="184"/>
      <c r="L3" s="360"/>
      <c r="M3" s="186">
        <f>J3+1</f>
        <v>43193</v>
      </c>
      <c r="N3" s="184"/>
      <c r="O3" s="360"/>
      <c r="P3" s="186">
        <f>M3+1</f>
        <v>43194</v>
      </c>
      <c r="Q3" s="184"/>
      <c r="R3" s="360"/>
      <c r="S3" s="186">
        <f>P3+1</f>
        <v>43195</v>
      </c>
      <c r="T3" s="184"/>
      <c r="U3" s="360"/>
      <c r="V3" s="186">
        <f>S3+1</f>
        <v>43196</v>
      </c>
      <c r="W3" s="184"/>
      <c r="X3" s="360"/>
      <c r="Y3" s="186">
        <f>V3+1</f>
        <v>43197</v>
      </c>
      <c r="Z3" s="184"/>
      <c r="AA3" s="360"/>
      <c r="AB3" s="186">
        <f>Y3+1</f>
        <v>43198</v>
      </c>
      <c r="AC3" s="184"/>
      <c r="AD3" s="360"/>
      <c r="AE3" s="186">
        <f>AB3+1</f>
        <v>43199</v>
      </c>
      <c r="AF3" s="184"/>
      <c r="AG3" s="360"/>
      <c r="AH3" s="186">
        <f>AE3+1</f>
        <v>43200</v>
      </c>
      <c r="AI3" s="184"/>
      <c r="AJ3" s="360"/>
      <c r="AK3" s="186">
        <f>AH3+1</f>
        <v>43201</v>
      </c>
      <c r="AL3" s="184"/>
      <c r="AM3" s="360"/>
      <c r="AN3" s="186">
        <f>AK3+1</f>
        <v>43202</v>
      </c>
      <c r="AO3" s="184"/>
      <c r="AP3" s="360"/>
      <c r="AQ3" s="186">
        <f>AN3+1</f>
        <v>43203</v>
      </c>
      <c r="AR3" s="184"/>
      <c r="AS3" s="360"/>
      <c r="AT3" s="186">
        <f>AQ3+1</f>
        <v>43204</v>
      </c>
      <c r="AU3" s="184"/>
      <c r="AV3" s="360"/>
      <c r="AW3" s="186">
        <f>AT3+1</f>
        <v>43205</v>
      </c>
      <c r="AX3" s="184"/>
      <c r="AY3" s="360"/>
      <c r="AZ3" s="186">
        <f>AW3+1</f>
        <v>43206</v>
      </c>
      <c r="BA3" s="184"/>
      <c r="BB3" s="360"/>
      <c r="BC3" s="186">
        <f>AZ3+1</f>
        <v>43207</v>
      </c>
      <c r="BD3" s="184"/>
      <c r="BE3" s="360"/>
      <c r="BF3" s="186">
        <f>BC3+1</f>
        <v>43208</v>
      </c>
      <c r="BG3" s="184"/>
      <c r="BH3" s="360"/>
      <c r="BI3" s="186">
        <f>BF3+1</f>
        <v>43209</v>
      </c>
      <c r="BJ3" s="184"/>
      <c r="BK3" s="360"/>
      <c r="BL3" s="186">
        <f>BI3+1</f>
        <v>43210</v>
      </c>
      <c r="BM3" s="184"/>
      <c r="BN3" s="360"/>
      <c r="BO3" s="186">
        <f>BL3+1</f>
        <v>43211</v>
      </c>
      <c r="BP3" s="184"/>
      <c r="BQ3" s="360"/>
      <c r="BR3" s="186">
        <f>BO3+1</f>
        <v>43212</v>
      </c>
      <c r="BS3" s="184"/>
      <c r="BT3" s="360"/>
      <c r="BU3" s="186">
        <f>BR3+1</f>
        <v>43213</v>
      </c>
      <c r="BV3" s="184"/>
      <c r="BW3" s="360"/>
      <c r="BX3" s="186">
        <f>BU3+1</f>
        <v>43214</v>
      </c>
      <c r="BY3" s="184"/>
      <c r="BZ3" s="360"/>
      <c r="CA3" s="186">
        <f>BX3+1</f>
        <v>43215</v>
      </c>
      <c r="CB3" s="184"/>
      <c r="CC3" s="360"/>
      <c r="CD3" s="186">
        <f>CA3+1</f>
        <v>43216</v>
      </c>
      <c r="CE3" s="184"/>
      <c r="CF3" s="360"/>
      <c r="CG3" s="186">
        <f>CD3+1</f>
        <v>43217</v>
      </c>
      <c r="CH3" s="184"/>
      <c r="CI3" s="360"/>
      <c r="CJ3" s="186">
        <f>CG3+1</f>
        <v>43218</v>
      </c>
      <c r="CK3" s="184"/>
      <c r="CL3" s="360"/>
      <c r="CM3" s="186">
        <f>CJ3+1</f>
        <v>43219</v>
      </c>
      <c r="CN3" s="184"/>
      <c r="CO3" s="360"/>
      <c r="CP3" s="186">
        <f>CM3+1</f>
        <v>43220</v>
      </c>
      <c r="CQ3" s="184"/>
      <c r="CR3" s="360"/>
      <c r="CS3" s="186">
        <f>CP3+1</f>
        <v>43221</v>
      </c>
      <c r="CT3" s="184"/>
      <c r="CU3" s="360"/>
    </row>
    <row r="4" spans="1:105" s="65" customFormat="1" ht="17.25" thickBot="1" x14ac:dyDescent="0.35">
      <c r="A4" s="253"/>
      <c r="B4" s="2"/>
      <c r="C4" s="28"/>
      <c r="D4" s="114"/>
      <c r="E4" s="3"/>
      <c r="F4" s="219"/>
      <c r="G4" s="187" t="str">
        <f>TEXT(G3,"ддд")</f>
        <v>Вс</v>
      </c>
      <c r="H4" s="185"/>
      <c r="I4" s="361"/>
      <c r="J4" s="187" t="str">
        <f>TEXT(J3,"ддд")</f>
        <v>Пн</v>
      </c>
      <c r="K4" s="185"/>
      <c r="L4" s="361"/>
      <c r="M4" s="187" t="str">
        <f>TEXT(M3,"ддд")</f>
        <v>Вт</v>
      </c>
      <c r="N4" s="185"/>
      <c r="O4" s="361"/>
      <c r="P4" s="187" t="str">
        <f>TEXT(P3,"ддд")</f>
        <v>Ср</v>
      </c>
      <c r="Q4" s="185"/>
      <c r="R4" s="361"/>
      <c r="S4" s="187" t="str">
        <f>TEXT(S3,"ддд")</f>
        <v>Чт</v>
      </c>
      <c r="T4" s="185"/>
      <c r="U4" s="361"/>
      <c r="V4" s="187" t="str">
        <f>TEXT(V3,"ддд")</f>
        <v>Пт</v>
      </c>
      <c r="W4" s="185"/>
      <c r="X4" s="361"/>
      <c r="Y4" s="187" t="str">
        <f>TEXT(Y3,"ддд")</f>
        <v>Сб</v>
      </c>
      <c r="Z4" s="185"/>
      <c r="AA4" s="361"/>
      <c r="AB4" s="187" t="str">
        <f>TEXT(AB3,"ддд")</f>
        <v>Вс</v>
      </c>
      <c r="AC4" s="185"/>
      <c r="AD4" s="361"/>
      <c r="AE4" s="187" t="str">
        <f>TEXT(AE3,"ддд")</f>
        <v>Пн</v>
      </c>
      <c r="AF4" s="185"/>
      <c r="AG4" s="361"/>
      <c r="AH4" s="187" t="str">
        <f>TEXT(AH3,"ддд")</f>
        <v>Вт</v>
      </c>
      <c r="AI4" s="185"/>
      <c r="AJ4" s="361"/>
      <c r="AK4" s="187" t="str">
        <f>TEXT(AK3,"ддд")</f>
        <v>Ср</v>
      </c>
      <c r="AL4" s="185"/>
      <c r="AM4" s="361"/>
      <c r="AN4" s="187" t="str">
        <f>TEXT(AN3,"ддд")</f>
        <v>Чт</v>
      </c>
      <c r="AO4" s="185"/>
      <c r="AP4" s="361"/>
      <c r="AQ4" s="187" t="str">
        <f>TEXT(AQ3,"ддд")</f>
        <v>Пт</v>
      </c>
      <c r="AR4" s="185"/>
      <c r="AS4" s="361"/>
      <c r="AT4" s="187" t="str">
        <f>TEXT(AT3,"ддд")</f>
        <v>Сб</v>
      </c>
      <c r="AU4" s="185"/>
      <c r="AV4" s="361"/>
      <c r="AW4" s="187" t="str">
        <f>TEXT(AW3,"ддд")</f>
        <v>Вс</v>
      </c>
      <c r="AX4" s="185"/>
      <c r="AY4" s="361"/>
      <c r="AZ4" s="187" t="str">
        <f>TEXT(AZ3,"ддд")</f>
        <v>Пн</v>
      </c>
      <c r="BA4" s="185"/>
      <c r="BB4" s="361"/>
      <c r="BC4" s="187" t="str">
        <f>TEXT(BC3,"ддд")</f>
        <v>Вт</v>
      </c>
      <c r="BD4" s="185"/>
      <c r="BE4" s="361"/>
      <c r="BF4" s="187" t="str">
        <f>TEXT(BF3,"ддд")</f>
        <v>Ср</v>
      </c>
      <c r="BG4" s="185"/>
      <c r="BH4" s="361"/>
      <c r="BI4" s="187" t="str">
        <f>TEXT(BI3,"ддд")</f>
        <v>Чт</v>
      </c>
      <c r="BJ4" s="185"/>
      <c r="BK4" s="361"/>
      <c r="BL4" s="187" t="str">
        <f>TEXT(BL3,"ддд")</f>
        <v>Пт</v>
      </c>
      <c r="BM4" s="185"/>
      <c r="BN4" s="361"/>
      <c r="BO4" s="187" t="str">
        <f>TEXT(BO3,"ддд")</f>
        <v>Сб</v>
      </c>
      <c r="BP4" s="185"/>
      <c r="BQ4" s="361"/>
      <c r="BR4" s="187" t="str">
        <f>TEXT(BR3,"ддд")</f>
        <v>Вс</v>
      </c>
      <c r="BS4" s="185"/>
      <c r="BT4" s="361"/>
      <c r="BU4" s="187" t="str">
        <f>TEXT(BU3,"ддд")</f>
        <v>Пн</v>
      </c>
      <c r="BV4" s="185"/>
      <c r="BW4" s="361"/>
      <c r="BX4" s="187" t="str">
        <f>TEXT(BX3,"ддд")</f>
        <v>Вт</v>
      </c>
      <c r="BY4" s="185"/>
      <c r="BZ4" s="361"/>
      <c r="CA4" s="187" t="str">
        <f>TEXT(CA3,"ддд")</f>
        <v>Ср</v>
      </c>
      <c r="CB4" s="185"/>
      <c r="CC4" s="361"/>
      <c r="CD4" s="187" t="str">
        <f>TEXT(CD3,"ддд")</f>
        <v>Чт</v>
      </c>
      <c r="CE4" s="185"/>
      <c r="CF4" s="361"/>
      <c r="CG4" s="187" t="str">
        <f>TEXT(CG3,"ддд")</f>
        <v>Пт</v>
      </c>
      <c r="CH4" s="185"/>
      <c r="CI4" s="361"/>
      <c r="CJ4" s="187" t="str">
        <f>TEXT(CJ3,"ддд")</f>
        <v>Сб</v>
      </c>
      <c r="CK4" s="185"/>
      <c r="CL4" s="361"/>
      <c r="CM4" s="187" t="str">
        <f>TEXT(CM3,"ддд")</f>
        <v>Вс</v>
      </c>
      <c r="CN4" s="185"/>
      <c r="CO4" s="361"/>
      <c r="CP4" s="187" t="str">
        <f>TEXT(CP3,"ддд")</f>
        <v>Пн</v>
      </c>
      <c r="CQ4" s="185"/>
      <c r="CR4" s="361"/>
      <c r="CS4" s="187" t="str">
        <f>TEXT(CS3,"ддд")</f>
        <v>Вт</v>
      </c>
      <c r="CT4" s="185"/>
      <c r="CU4" s="361"/>
      <c r="CX4" s="63"/>
      <c r="CY4" s="64"/>
      <c r="DA4" s="64"/>
    </row>
    <row r="5" spans="1:105" s="411" customFormat="1" ht="15" thickBot="1" x14ac:dyDescent="0.35">
      <c r="G5" s="467">
        <f>G3</f>
        <v>43191</v>
      </c>
      <c r="H5" s="468">
        <f>G5+0.5</f>
        <v>43191.5</v>
      </c>
      <c r="I5" s="469">
        <f>G5+0.75</f>
        <v>43191.75</v>
      </c>
      <c r="J5" s="467">
        <f>J3</f>
        <v>43192</v>
      </c>
      <c r="K5" s="468">
        <f>J5+0.5</f>
        <v>43192.5</v>
      </c>
      <c r="L5" s="469">
        <f>J5+0.75</f>
        <v>43192.75</v>
      </c>
      <c r="M5" s="467">
        <f>M3</f>
        <v>43193</v>
      </c>
      <c r="N5" s="468">
        <f>M5+0.5</f>
        <v>43193.5</v>
      </c>
      <c r="O5" s="469">
        <f>M5+0.75</f>
        <v>43193.75</v>
      </c>
      <c r="P5" s="467">
        <f>P3</f>
        <v>43194</v>
      </c>
      <c r="Q5" s="468">
        <f>P5+0.5</f>
        <v>43194.5</v>
      </c>
      <c r="R5" s="469">
        <f>P5+0.75</f>
        <v>43194.75</v>
      </c>
      <c r="S5" s="467">
        <f>S3</f>
        <v>43195</v>
      </c>
      <c r="T5" s="468">
        <f>S5+0.5</f>
        <v>43195.5</v>
      </c>
      <c r="U5" s="469">
        <f>S5+0.75</f>
        <v>43195.75</v>
      </c>
      <c r="V5" s="467">
        <f>V3</f>
        <v>43196</v>
      </c>
      <c r="W5" s="468">
        <f>V5+0.5</f>
        <v>43196.5</v>
      </c>
      <c r="X5" s="469">
        <f>V5+0.75</f>
        <v>43196.75</v>
      </c>
      <c r="Y5" s="507">
        <f>Y3</f>
        <v>43197</v>
      </c>
      <c r="Z5" s="508">
        <f>Y5+0.5</f>
        <v>43197.5</v>
      </c>
      <c r="AA5" s="469">
        <f>Y5+0.75</f>
        <v>43197.75</v>
      </c>
      <c r="AB5" s="467">
        <f>AB3</f>
        <v>43198</v>
      </c>
      <c r="AC5" s="468">
        <f>AB5+0.5</f>
        <v>43198.5</v>
      </c>
      <c r="AD5" s="469">
        <f>AB5+0.75</f>
        <v>43198.75</v>
      </c>
      <c r="AE5" s="467">
        <f>AE3</f>
        <v>43199</v>
      </c>
      <c r="AF5" s="468">
        <f>AE5+0.5</f>
        <v>43199.5</v>
      </c>
      <c r="AG5" s="469">
        <f>AE5+0.75</f>
        <v>43199.75</v>
      </c>
      <c r="AH5" s="467">
        <f>AH3</f>
        <v>43200</v>
      </c>
      <c r="AI5" s="468">
        <f>AH5+0.5</f>
        <v>43200.5</v>
      </c>
      <c r="AJ5" s="469">
        <f>AH5+0.75</f>
        <v>43200.75</v>
      </c>
      <c r="AK5" s="467">
        <f>AK3</f>
        <v>43201</v>
      </c>
      <c r="AL5" s="468">
        <f>AK5+0.5</f>
        <v>43201.5</v>
      </c>
      <c r="AM5" s="469">
        <f>AK5+0.75</f>
        <v>43201.75</v>
      </c>
      <c r="AN5" s="467">
        <f>AN3</f>
        <v>43202</v>
      </c>
      <c r="AO5" s="468">
        <f>AN5+0.5</f>
        <v>43202.5</v>
      </c>
      <c r="AP5" s="469">
        <f>AN5+0.75</f>
        <v>43202.75</v>
      </c>
      <c r="AQ5" s="467">
        <f>AQ3</f>
        <v>43203</v>
      </c>
      <c r="AR5" s="468">
        <f>AQ5+0.5</f>
        <v>43203.5</v>
      </c>
      <c r="AS5" s="469">
        <f>AQ5+0.75</f>
        <v>43203.75</v>
      </c>
      <c r="AT5" s="467">
        <f>AT3</f>
        <v>43204</v>
      </c>
      <c r="AU5" s="468">
        <f>AT5+0.5</f>
        <v>43204.5</v>
      </c>
      <c r="AV5" s="469">
        <f>AT5+0.75</f>
        <v>43204.75</v>
      </c>
      <c r="AW5" s="467">
        <f>AW3</f>
        <v>43205</v>
      </c>
      <c r="AX5" s="468">
        <f>AW5+0.5</f>
        <v>43205.5</v>
      </c>
      <c r="AY5" s="469">
        <f>AW5+0.75</f>
        <v>43205.75</v>
      </c>
      <c r="AZ5" s="467">
        <f>AZ3</f>
        <v>43206</v>
      </c>
      <c r="BA5" s="468">
        <f>AZ5+0.5</f>
        <v>43206.5</v>
      </c>
      <c r="BB5" s="469">
        <f>AZ5+0.75</f>
        <v>43206.75</v>
      </c>
      <c r="BC5" s="467">
        <f>BC3</f>
        <v>43207</v>
      </c>
      <c r="BD5" s="468">
        <f>BC5+0.5</f>
        <v>43207.5</v>
      </c>
      <c r="BE5" s="469">
        <f>BC5+0.75</f>
        <v>43207.75</v>
      </c>
      <c r="BF5" s="467">
        <f>BF3</f>
        <v>43208</v>
      </c>
      <c r="BG5" s="468">
        <f>BF5+0.5</f>
        <v>43208.5</v>
      </c>
      <c r="BH5" s="469">
        <f>BF5+0.75</f>
        <v>43208.75</v>
      </c>
      <c r="BI5" s="467">
        <f>BI3</f>
        <v>43209</v>
      </c>
      <c r="BJ5" s="468">
        <f>BI5+0.5</f>
        <v>43209.5</v>
      </c>
      <c r="BK5" s="469">
        <f>BI5+0.75</f>
        <v>43209.75</v>
      </c>
      <c r="BL5" s="467">
        <f>BL3</f>
        <v>43210</v>
      </c>
      <c r="BM5" s="468">
        <f>BL5+0.5</f>
        <v>43210.5</v>
      </c>
      <c r="BN5" s="469">
        <f>BL5+0.75</f>
        <v>43210.75</v>
      </c>
      <c r="BO5" s="467">
        <f>BO3</f>
        <v>43211</v>
      </c>
      <c r="BP5" s="468">
        <f>BO5+0.5</f>
        <v>43211.5</v>
      </c>
      <c r="BQ5" s="469">
        <f>BO5+0.75</f>
        <v>43211.75</v>
      </c>
      <c r="BR5" s="467">
        <f>BR3</f>
        <v>43212</v>
      </c>
      <c r="BS5" s="468">
        <f>BR5+0.5</f>
        <v>43212.5</v>
      </c>
      <c r="BT5" s="469">
        <f>BR5+0.75</f>
        <v>43212.75</v>
      </c>
      <c r="BU5" s="467">
        <f>BU3</f>
        <v>43213</v>
      </c>
      <c r="BV5" s="468">
        <f>BU5+0.5</f>
        <v>43213.5</v>
      </c>
      <c r="BW5" s="469">
        <f>BU5+0.75</f>
        <v>43213.75</v>
      </c>
      <c r="BX5" s="467">
        <f>BX3</f>
        <v>43214</v>
      </c>
      <c r="BY5" s="468">
        <f>BX5+0.5</f>
        <v>43214.5</v>
      </c>
      <c r="BZ5" s="469">
        <f>BX5+0.75</f>
        <v>43214.75</v>
      </c>
      <c r="CA5" s="467">
        <f>CA3</f>
        <v>43215</v>
      </c>
      <c r="CB5" s="468">
        <f>CA5+0.5</f>
        <v>43215.5</v>
      </c>
      <c r="CC5" s="469">
        <f>CA5+0.75</f>
        <v>43215.75</v>
      </c>
      <c r="CD5" s="467">
        <f>CD3</f>
        <v>43216</v>
      </c>
      <c r="CE5" s="468">
        <f>CD5+0.5</f>
        <v>43216.5</v>
      </c>
      <c r="CF5" s="469">
        <f>CD5+0.75</f>
        <v>43216.75</v>
      </c>
      <c r="CG5" s="467">
        <f>CG3</f>
        <v>43217</v>
      </c>
      <c r="CH5" s="468">
        <f>CG5+0.5</f>
        <v>43217.5</v>
      </c>
      <c r="CI5" s="469">
        <f>CG5+0.75</f>
        <v>43217.75</v>
      </c>
      <c r="CJ5" s="467">
        <f>CJ3</f>
        <v>43218</v>
      </c>
      <c r="CK5" s="468">
        <f>CJ5+0.5</f>
        <v>43218.5</v>
      </c>
      <c r="CL5" s="469">
        <f>CJ5+0.75</f>
        <v>43218.75</v>
      </c>
      <c r="CM5" s="467">
        <f>CM3</f>
        <v>43219</v>
      </c>
      <c r="CN5" s="468">
        <f>CM5+0.5</f>
        <v>43219.5</v>
      </c>
      <c r="CO5" s="469">
        <f>CM5+0.75</f>
        <v>43219.75</v>
      </c>
      <c r="CP5" s="467">
        <f>CP3</f>
        <v>43220</v>
      </c>
      <c r="CQ5" s="468">
        <f>CP5+0.5</f>
        <v>43220.5</v>
      </c>
      <c r="CR5" s="469">
        <f>CP5+0.75</f>
        <v>43220.75</v>
      </c>
      <c r="CS5" s="467">
        <f>CS3</f>
        <v>43221</v>
      </c>
      <c r="CT5" s="468">
        <f>CS5+0.5</f>
        <v>43221.5</v>
      </c>
      <c r="CU5" s="469"/>
    </row>
    <row r="6" spans="1:105" s="2" customFormat="1" ht="21.95" customHeight="1" x14ac:dyDescent="0.3">
      <c r="A6" s="251">
        <v>1</v>
      </c>
      <c r="B6" s="2">
        <f>VLOOKUP(A6,'Список КК'!A:F,6,TRUE)</f>
        <v>25557</v>
      </c>
      <c r="C6" s="634" t="str">
        <f>VLOOKUP(A6,'Список КК'!A:B,2,TRUE)</f>
        <v>Аликеева Кулайша Мамбетовна</v>
      </c>
      <c r="D6" s="203">
        <f>VLOOKUP(A6,'Список КК'!A:D,4,TRUE)</f>
        <v>0</v>
      </c>
      <c r="E6" s="4">
        <f>VLOOKUP(A6,'Список КК'!A:C,3,TRUE)</f>
        <v>7</v>
      </c>
      <c r="F6" s="220">
        <f>VLOOKUP(A6,'Список КК'!A:E,5,TRUE)</f>
        <v>0</v>
      </c>
      <c r="G6" s="174">
        <f>IF(OR(IF(INDEX(Команды!$A$2:$AN$7500,MATCH(G$3,Команды!$A$2:$A$7500,0),$E6+2)=Команды!$AJ$2,TRUE,FALSE),IF(INDEX(Команды!$A$2:$AN$7500,MATCH(G$3,Команды!$A$2:$A$7500,0),$E6+2)=Команды!$AJ$3,TRUE,FALSE),IF(INDEX(Команды!$A$2:$AN$7500,MATCH(G$3,Команды!$A$2:$A$7500,0),$E6+2)=Команды!$AJ$4,TRUE,FALSE),IF(INDEX(Команды!$A$2:$AN$7500,MATCH(G$3,Команды!$A$2:$A$7500,0),$E6+2)=Команды!$AJ$5,TRUE,FALSE),IF(INDEX(Команды!$A$2:$AN$7500,MATCH(G$3,Команды!$A$2:$A$7500,0),$E6+2)=Команды!$AJ$6,TRUE,FALSE),IF(INDEX(Команды!$A$2:$AN$7500,MATCH(G$3,Команды!$A$2:$A$7500,0),$E6+2)=Команды!$AJ$7,TRUE,FALSE),IF(INDEX(Команды!$A$2:$AN$7500,MATCH(G$3,Команды!$A$2:$A$7500,0),$E6+2)=Команды!$AJ$8,TRUE,FALSE),IF(INDEX(Команды!$A$2:$AN$7500,MATCH(G$3,Команды!$A$2:$A$7500,0),$E6+2)=Команды!$AJ$9,TRUE,FALSE),IF(INDEX(Команды!$A$2:$AN$7500,MATCH(G$3,Команды!$A$2:$A$7500,0),$E6+2)=Команды!$AJ$10,TRUE,FALSE),IF(INDEX(Команды!$A$2:$AN$7500,MATCH(G$3,Команды!$A$2:$A$7500,0),$E6+2)=Команды!$AJ$11,TRUE,FALSE),IF(INDEX(Команды!$A$2:$AN$7500,MATCH(G$3,Команды!$A$2:$A$7500,0),$E6+2)=Команды!$AJ$12,TRUE,FALSE),IF(INDEX(Команды!$A$2:$AN$7500,MATCH(G$3,Команды!$A$2:$A$7500,0),$E6+2)=Команды!$AJ$13,TRUE,FALSE),IF(INDEX(Команды!$A$2:$AN$7500,MATCH(G$3,Команды!$A$2:$A$7500,0),$E6+2)=Команды!$AJ$14,TRUE,FALSE),IF(INDEX(Команды!$A$2:$AN$7500,MATCH(G$3,Команды!$A$2:$A$7500,0),$E6+2)=Команды!$AJ$15,TRUE,FALSE),IF(INDEX(Команды!$A$2:$AN$7500,MATCH(G$3,Команды!$A$2:$A$7500,0),$E6+2)=Команды!$AJ$16,TRUE,FALSE),,IF(INDEX(Команды!$A$2:$AN$7500,MATCH(G$3,Команды!$A$2:$A$7500,0),$E6+2)=Команды!$AJ$17,TRUE,FALSE),,IF(INDEX(Команды!$A$2:$AN$7500,MATCH(G$3,Команды!$A$2:$A$7500,0),$E6+2)=Команды!$AJ$18,TRUE,FALSE),,IF(INDEX(Команды!$A$2:$AN$7500,MATCH(G$3,Команды!$A$2:$A$7500,0),$E6+2)=Команды!$AJ$19,TRUE,FALSE)),INDEX(Команды!$AJ$2:$AK$19,MATCH(INDEX(Команды!$A$2:$AN$7500,MATCH(G$3,Команды!$A$2:$A$7500,0),$E6+2),Команды!$AJ$2:$AJ$19,0),2),0)</f>
        <v>0.5</v>
      </c>
      <c r="H6" s="175">
        <f>IF(OR(IF(INDEX(Команды!$A$2:$AN$7500,MATCH(G$3,Команды!$A$2:$A$7500,0),$E6+2)=Команды!$AJ$2,TRUE,FALSE),IF(INDEX(Команды!$A$2:$AN$7500,MATCH(G$3,Команды!$A$2:$A$7500,0),$E6+2)=Команды!$AJ$3,TRUE,FALSE),IF(INDEX(Команды!$A$2:$AN$7500,MATCH(G$3,Команды!$A$2:$A$7500,0),$E6+2)=Команды!$AJ$4,TRUE,FALSE),IF(INDEX(Команды!$A$2:$AN$7500,MATCH(G$3,Команды!$A$2:$A$7500,0),$E6+2)=Команды!$AJ$5,TRUE,FALSE),IF(INDEX(Команды!$A$2:$AN$7500,MATCH(G$3,Команды!$A$2:$A$7500,0),$E6+2)=Команды!$AJ$6,TRUE,FALSE),IF(INDEX(Команды!$A$2:$AN$7500,MATCH(G$3,Команды!$A$2:$A$7500,0),$E6+2)=Команды!$AJ$7,TRUE,FALSE),IF(INDEX(Команды!$A$2:$AN$7500,MATCH(G$3,Команды!$A$2:$A$7500,0),$E6+2)=Команды!$AJ$8,TRUE,FALSE),IF(INDEX(Команды!$A$2:$AN$7500,MATCH(G$3,Команды!$A$2:$A$7500,0),$E6+2)=Команды!$AJ$9,TRUE,FALSE),IF(INDEX(Команды!$A$2:$AN$7500,MATCH(G$3,Команды!$A$2:$A$7500,0),$E6+2)=Команды!$AJ$10,TRUE,FALSE),IF(INDEX(Команды!$A$2:$AN$7500,MATCH(G$3,Команды!$A$2:$A$7500,0),$E6+2)=Команды!$AJ$11,TRUE,FALSE),IF(INDEX(Команды!$A$2:$AN$7500,MATCH(G$3,Команды!$A$2:$A$7500,0),$E6+2)=Команды!$AJ$12,TRUE,FALSE),IF(INDEX(Команды!$A$2:$AN$7500,MATCH(G$3,Команды!$A$2:$A$7500,0),$E6+2)=Команды!$AJ$13,TRUE,FALSE),IF(INDEX(Команды!$A$2:$AN$7500,MATCH(G$3,Команды!$A$2:$A$7500,0),$E6+2)=Команды!$AJ$14,TRUE,FALSE),IF(INDEX(Команды!$A$2:$AN$7500,MATCH(G$3,Команды!$A$2:$A$7500,0),$E6+2)=Команды!$AJ$15,TRUE,FALSE),IF(INDEX(Команды!$A$2:$AN$7500,MATCH(G$3,Команды!$A$2:$A$7500,0),$E6+2)=Команды!$AJ$16,TRUE,FALSE),IF(INDEX(Команды!$A$2:$AN$7500,MATCH(G$3,Команды!$A$2:$A$7500,0),$E6+2)=Команды!$AJ$17,TRUE,FALSE),IF(INDEX(Команды!$A$2:$AN$7500,MATCH(G$3,Команды!$A$2:$A$7500,0),$E6+2)=Команды!$AJ$18,TRUE,FALSE),IF(INDEX(Команды!$A$2:$AN$7500,MATCH(G$3,Команды!$A$2:$A$7500,0),$E6+2)=Команды!$AJ$19,TRUE,FALSE)),INDEX(Команды!$AJ$2:$AL$19,MATCH(INDEX(Команды!$A$2:$AN$7500,MATCH(G$3,Команды!$A$2:$A$7500,0),$E6+2),Команды!$AJ$2:$AJ$19,0),3),0)</f>
        <v>0.875</v>
      </c>
      <c r="I6" s="342"/>
      <c r="J6" s="174" t="str">
        <f>IF(OR(IF(INDEX(Команды!$A$2:$AN$7500,MATCH(J$3,Команды!$A$2:$A$7500,0),$E6+2)=Команды!$AJ$2,TRUE,FALSE),IF(INDEX(Команды!$A$2:$AN$7500,MATCH(J$3,Команды!$A$2:$A$7500,0),$E6+2)=Команды!$AJ$3,TRUE,FALSE),IF(INDEX(Команды!$A$2:$AN$7500,MATCH(J$3,Команды!$A$2:$A$7500,0),$E6+2)=Команды!$AJ$4,TRUE,FALSE),IF(INDEX(Команды!$A$2:$AN$7500,MATCH(J$3,Команды!$A$2:$A$7500,0),$E6+2)=Команды!$AJ$5,TRUE,FALSE),IF(INDEX(Команды!$A$2:$AN$7500,MATCH(J$3,Команды!$A$2:$A$7500,0),$E6+2)=Команды!$AJ$6,TRUE,FALSE),IF(INDEX(Команды!$A$2:$AN$7500,MATCH(J$3,Команды!$A$2:$A$7500,0),$E6+2)=Команды!$AJ$7,TRUE,FALSE),IF(INDEX(Команды!$A$2:$AN$7500,MATCH(J$3,Команды!$A$2:$A$7500,0),$E6+2)=Команды!$AJ$8,TRUE,FALSE),IF(INDEX(Команды!$A$2:$AN$7500,MATCH(J$3,Команды!$A$2:$A$7500,0),$E6+2)=Команды!$AJ$9,TRUE,FALSE),IF(INDEX(Команды!$A$2:$AN$7500,MATCH(J$3,Команды!$A$2:$A$7500,0),$E6+2)=Команды!$AJ$10,TRUE,FALSE),IF(INDEX(Команды!$A$2:$AN$7500,MATCH(J$3,Команды!$A$2:$A$7500,0),$E6+2)=Команды!$AJ$11,TRUE,FALSE),IF(INDEX(Команды!$A$2:$AN$7500,MATCH(J$3,Команды!$A$2:$A$7500,0),$E6+2)=Команды!$AJ$12,TRUE,FALSE),IF(INDEX(Команды!$A$2:$AN$7500,MATCH(J$3,Команды!$A$2:$A$7500,0),$E6+2)=Команды!$AJ$13,TRUE,FALSE),IF(INDEX(Команды!$A$2:$AN$7500,MATCH(J$3,Команды!$A$2:$A$7500,0),$E6+2)=Команды!$AJ$14,TRUE,FALSE),IF(INDEX(Команды!$A$2:$AN$7500,MATCH(J$3,Команды!$A$2:$A$7500,0),$E6+2)=Команды!$AJ$15,TRUE,FALSE),IF(INDEX(Команды!$A$2:$AN$7500,MATCH(J$3,Команды!$A$2:$A$7500,0),$E6+2)=Команды!$AJ$16,TRUE,FALSE),,IF(INDEX(Команды!$A$2:$AN$7500,MATCH(J$3,Команды!$A$2:$A$7500,0),$E6+2)=Команды!$AJ$17,TRUE,FALSE),,IF(INDEX(Команды!$A$2:$AN$7500,MATCH(J$3,Команды!$A$2:$A$7500,0),$E6+2)=Команды!$AJ$18,TRUE,FALSE),,IF(INDEX(Команды!$A$2:$AN$7500,MATCH(J$3,Команды!$A$2:$A$7500,0),$E6+2)=Команды!$AJ$19,TRUE,FALSE)),INDEX(Команды!$AJ$2:$AK$19,MATCH(INDEX(Команды!$A$2:$AN$7500,MATCH(J$3,Команды!$A$2:$A$7500,0),$E6+2),Команды!$AJ$2:$AJ$19,0),2),0)</f>
        <v>В</v>
      </c>
      <c r="K6" s="175" t="str">
        <f>IF(OR(IF(INDEX(Команды!$A$2:$AN$7500,MATCH(J$3,Команды!$A$2:$A$7500,0),$E6+2)=Команды!$AJ$2,TRUE,FALSE),IF(INDEX(Команды!$A$2:$AN$7500,MATCH(J$3,Команды!$A$2:$A$7500,0),$E6+2)=Команды!$AJ$3,TRUE,FALSE),IF(INDEX(Команды!$A$2:$AN$7500,MATCH(J$3,Команды!$A$2:$A$7500,0),$E6+2)=Команды!$AJ$4,TRUE,FALSE),IF(INDEX(Команды!$A$2:$AN$7500,MATCH(J$3,Команды!$A$2:$A$7500,0),$E6+2)=Команды!$AJ$5,TRUE,FALSE),IF(INDEX(Команды!$A$2:$AN$7500,MATCH(J$3,Команды!$A$2:$A$7500,0),$E6+2)=Команды!$AJ$6,TRUE,FALSE),IF(INDEX(Команды!$A$2:$AN$7500,MATCH(J$3,Команды!$A$2:$A$7500,0),$E6+2)=Команды!$AJ$7,TRUE,FALSE),IF(INDEX(Команды!$A$2:$AN$7500,MATCH(J$3,Команды!$A$2:$A$7500,0),$E6+2)=Команды!$AJ$8,TRUE,FALSE),IF(INDEX(Команды!$A$2:$AN$7500,MATCH(J$3,Команды!$A$2:$A$7500,0),$E6+2)=Команды!$AJ$9,TRUE,FALSE),IF(INDEX(Команды!$A$2:$AN$7500,MATCH(J$3,Команды!$A$2:$A$7500,0),$E6+2)=Команды!$AJ$10,TRUE,FALSE),IF(INDEX(Команды!$A$2:$AN$7500,MATCH(J$3,Команды!$A$2:$A$7500,0),$E6+2)=Команды!$AJ$11,TRUE,FALSE),IF(INDEX(Команды!$A$2:$AN$7500,MATCH(J$3,Команды!$A$2:$A$7500,0),$E6+2)=Команды!$AJ$12,TRUE,FALSE),IF(INDEX(Команды!$A$2:$AN$7500,MATCH(J$3,Команды!$A$2:$A$7500,0),$E6+2)=Команды!$AJ$13,TRUE,FALSE),IF(INDEX(Команды!$A$2:$AN$7500,MATCH(J$3,Команды!$A$2:$A$7500,0),$E6+2)=Команды!$AJ$14,TRUE,FALSE),IF(INDEX(Команды!$A$2:$AN$7500,MATCH(J$3,Команды!$A$2:$A$7500,0),$E6+2)=Команды!$AJ$15,TRUE,FALSE),IF(INDEX(Команды!$A$2:$AN$7500,MATCH(J$3,Команды!$A$2:$A$7500,0),$E6+2)=Команды!$AJ$16,TRUE,FALSE),IF(INDEX(Команды!$A$2:$AN$7500,MATCH(J$3,Команды!$A$2:$A$7500,0),$E6+2)=Команды!$AJ$17,TRUE,FALSE),IF(INDEX(Команды!$A$2:$AN$7500,MATCH(J$3,Команды!$A$2:$A$7500,0),$E6+2)=Команды!$AJ$18,TRUE,FALSE),IF(INDEX(Команды!$A$2:$AN$7500,MATCH(J$3,Команды!$A$2:$A$7500,0),$E6+2)=Команды!$AJ$19,TRUE,FALSE)),INDEX(Команды!$AJ$2:$AL$19,MATCH(INDEX(Команды!$A$2:$AN$7500,MATCH(J$3,Команды!$A$2:$A$7500,0),$E6+2),Команды!$AJ$2:$AJ$19,0),3),0)</f>
        <v>В</v>
      </c>
      <c r="L6" s="342"/>
      <c r="M6" s="174" t="str">
        <f>IF(OR(IF(INDEX(Команды!$A$2:$AN$7500,MATCH(M$3,Команды!$A$2:$A$7500,0),$E6+2)=Команды!$AJ$2,TRUE,FALSE),IF(INDEX(Команды!$A$2:$AN$7500,MATCH(M$3,Команды!$A$2:$A$7500,0),$E6+2)=Команды!$AJ$3,TRUE,FALSE),IF(INDEX(Команды!$A$2:$AN$7500,MATCH(M$3,Команды!$A$2:$A$7500,0),$E6+2)=Команды!$AJ$4,TRUE,FALSE),IF(INDEX(Команды!$A$2:$AN$7500,MATCH(M$3,Команды!$A$2:$A$7500,0),$E6+2)=Команды!$AJ$5,TRUE,FALSE),IF(INDEX(Команды!$A$2:$AN$7500,MATCH(M$3,Команды!$A$2:$A$7500,0),$E6+2)=Команды!$AJ$6,TRUE,FALSE),IF(INDEX(Команды!$A$2:$AN$7500,MATCH(M$3,Команды!$A$2:$A$7500,0),$E6+2)=Команды!$AJ$7,TRUE,FALSE),IF(INDEX(Команды!$A$2:$AN$7500,MATCH(M$3,Команды!$A$2:$A$7500,0),$E6+2)=Команды!$AJ$8,TRUE,FALSE),IF(INDEX(Команды!$A$2:$AN$7500,MATCH(M$3,Команды!$A$2:$A$7500,0),$E6+2)=Команды!$AJ$9,TRUE,FALSE),IF(INDEX(Команды!$A$2:$AN$7500,MATCH(M$3,Команды!$A$2:$A$7500,0),$E6+2)=Команды!$AJ$10,TRUE,FALSE),IF(INDEX(Команды!$A$2:$AN$7500,MATCH(M$3,Команды!$A$2:$A$7500,0),$E6+2)=Команды!$AJ$11,TRUE,FALSE),IF(INDEX(Команды!$A$2:$AN$7500,MATCH(M$3,Команды!$A$2:$A$7500,0),$E6+2)=Команды!$AJ$12,TRUE,FALSE),IF(INDEX(Команды!$A$2:$AN$7500,MATCH(M$3,Команды!$A$2:$A$7500,0),$E6+2)=Команды!$AJ$13,TRUE,FALSE),IF(INDEX(Команды!$A$2:$AN$7500,MATCH(M$3,Команды!$A$2:$A$7500,0),$E6+2)=Команды!$AJ$14,TRUE,FALSE),IF(INDEX(Команды!$A$2:$AN$7500,MATCH(M$3,Команды!$A$2:$A$7500,0),$E6+2)=Команды!$AJ$15,TRUE,FALSE),IF(INDEX(Команды!$A$2:$AN$7500,MATCH(M$3,Команды!$A$2:$A$7500,0),$E6+2)=Команды!$AJ$16,TRUE,FALSE),,IF(INDEX(Команды!$A$2:$AN$7500,MATCH(M$3,Команды!$A$2:$A$7500,0),$E6+2)=Команды!$AJ$17,TRUE,FALSE),,IF(INDEX(Команды!$A$2:$AN$7500,MATCH(M$3,Команды!$A$2:$A$7500,0),$E6+2)=Команды!$AJ$18,TRUE,FALSE),,IF(INDEX(Команды!$A$2:$AN$7500,MATCH(M$3,Команды!$A$2:$A$7500,0),$E6+2)=Команды!$AJ$19,TRUE,FALSE)),INDEX(Команды!$AJ$2:$AK$19,MATCH(INDEX(Команды!$A$2:$AN$7500,MATCH(M$3,Команды!$A$2:$A$7500,0),$E6+2),Команды!$AJ$2:$AJ$19,0),2),0)</f>
        <v>В</v>
      </c>
      <c r="N6" s="175" t="str">
        <f>IF(OR(IF(INDEX(Команды!$A$2:$AN$7500,MATCH(M$3,Команды!$A$2:$A$7500,0),$E6+2)=Команды!$AJ$2,TRUE,FALSE),IF(INDEX(Команды!$A$2:$AN$7500,MATCH(M$3,Команды!$A$2:$A$7500,0),$E6+2)=Команды!$AJ$3,TRUE,FALSE),IF(INDEX(Команды!$A$2:$AN$7500,MATCH(M$3,Команды!$A$2:$A$7500,0),$E6+2)=Команды!$AJ$4,TRUE,FALSE),IF(INDEX(Команды!$A$2:$AN$7500,MATCH(M$3,Команды!$A$2:$A$7500,0),$E6+2)=Команды!$AJ$5,TRUE,FALSE),IF(INDEX(Команды!$A$2:$AN$7500,MATCH(M$3,Команды!$A$2:$A$7500,0),$E6+2)=Команды!$AJ$6,TRUE,FALSE),IF(INDEX(Команды!$A$2:$AN$7500,MATCH(M$3,Команды!$A$2:$A$7500,0),$E6+2)=Команды!$AJ$7,TRUE,FALSE),IF(INDEX(Команды!$A$2:$AN$7500,MATCH(M$3,Команды!$A$2:$A$7500,0),$E6+2)=Команды!$AJ$8,TRUE,FALSE),IF(INDEX(Команды!$A$2:$AN$7500,MATCH(M$3,Команды!$A$2:$A$7500,0),$E6+2)=Команды!$AJ$9,TRUE,FALSE),IF(INDEX(Команды!$A$2:$AN$7500,MATCH(M$3,Команды!$A$2:$A$7500,0),$E6+2)=Команды!$AJ$10,TRUE,FALSE),IF(INDEX(Команды!$A$2:$AN$7500,MATCH(M$3,Команды!$A$2:$A$7500,0),$E6+2)=Команды!$AJ$11,TRUE,FALSE),IF(INDEX(Команды!$A$2:$AN$7500,MATCH(M$3,Команды!$A$2:$A$7500,0),$E6+2)=Команды!$AJ$12,TRUE,FALSE),IF(INDEX(Команды!$A$2:$AN$7500,MATCH(M$3,Команды!$A$2:$A$7500,0),$E6+2)=Команды!$AJ$13,TRUE,FALSE),IF(INDEX(Команды!$A$2:$AN$7500,MATCH(M$3,Команды!$A$2:$A$7500,0),$E6+2)=Команды!$AJ$14,TRUE,FALSE),IF(INDEX(Команды!$A$2:$AN$7500,MATCH(M$3,Команды!$A$2:$A$7500,0),$E6+2)=Команды!$AJ$15,TRUE,FALSE),IF(INDEX(Команды!$A$2:$AN$7500,MATCH(M$3,Команды!$A$2:$A$7500,0),$E6+2)=Команды!$AJ$16,TRUE,FALSE),IF(INDEX(Команды!$A$2:$AN$7500,MATCH(M$3,Команды!$A$2:$A$7500,0),$E6+2)=Команды!$AJ$17,TRUE,FALSE),IF(INDEX(Команды!$A$2:$AN$7500,MATCH(M$3,Команды!$A$2:$A$7500,0),$E6+2)=Команды!$AJ$18,TRUE,FALSE),IF(INDEX(Команды!$A$2:$AN$7500,MATCH(M$3,Команды!$A$2:$A$7500,0),$E6+2)=Команды!$AJ$19,TRUE,FALSE)),INDEX(Команды!$AJ$2:$AL$19,MATCH(INDEX(Команды!$A$2:$AN$7500,MATCH(M$3,Команды!$A$2:$A$7500,0),$E6+2),Команды!$AJ$2:$AJ$19,0),3),0)</f>
        <v>В</v>
      </c>
      <c r="O6" s="342"/>
      <c r="P6" s="174">
        <f>IF(OR(IF(INDEX(Команды!$A$2:$AN$7500,MATCH(P$3,Команды!$A$2:$A$7500,0),$E6+2)=Команды!$AJ$2,TRUE,FALSE),IF(INDEX(Команды!$A$2:$AN$7500,MATCH(P$3,Команды!$A$2:$A$7500,0),$E6+2)=Команды!$AJ$3,TRUE,FALSE),IF(INDEX(Команды!$A$2:$AN$7500,MATCH(P$3,Команды!$A$2:$A$7500,0),$E6+2)=Команды!$AJ$4,TRUE,FALSE),IF(INDEX(Команды!$A$2:$AN$7500,MATCH(P$3,Команды!$A$2:$A$7500,0),$E6+2)=Команды!$AJ$5,TRUE,FALSE),IF(INDEX(Команды!$A$2:$AN$7500,MATCH(P$3,Команды!$A$2:$A$7500,0),$E6+2)=Команды!$AJ$6,TRUE,FALSE),IF(INDEX(Команды!$A$2:$AN$7500,MATCH(P$3,Команды!$A$2:$A$7500,0),$E6+2)=Команды!$AJ$7,TRUE,FALSE),IF(INDEX(Команды!$A$2:$AN$7500,MATCH(P$3,Команды!$A$2:$A$7500,0),$E6+2)=Команды!$AJ$8,TRUE,FALSE),IF(INDEX(Команды!$A$2:$AN$7500,MATCH(P$3,Команды!$A$2:$A$7500,0),$E6+2)=Команды!$AJ$9,TRUE,FALSE),IF(INDEX(Команды!$A$2:$AN$7500,MATCH(P$3,Команды!$A$2:$A$7500,0),$E6+2)=Команды!$AJ$10,TRUE,FALSE),IF(INDEX(Команды!$A$2:$AN$7500,MATCH(P$3,Команды!$A$2:$A$7500,0),$E6+2)=Команды!$AJ$11,TRUE,FALSE),IF(INDEX(Команды!$A$2:$AN$7500,MATCH(P$3,Команды!$A$2:$A$7500,0),$E6+2)=Команды!$AJ$12,TRUE,FALSE),IF(INDEX(Команды!$A$2:$AN$7500,MATCH(P$3,Команды!$A$2:$A$7500,0),$E6+2)=Команды!$AJ$13,TRUE,FALSE),IF(INDEX(Команды!$A$2:$AN$7500,MATCH(P$3,Команды!$A$2:$A$7500,0),$E6+2)=Команды!$AJ$14,TRUE,FALSE),IF(INDEX(Команды!$A$2:$AN$7500,MATCH(P$3,Команды!$A$2:$A$7500,0),$E6+2)=Команды!$AJ$15,TRUE,FALSE),IF(INDEX(Команды!$A$2:$AN$7500,MATCH(P$3,Команды!$A$2:$A$7500,0),$E6+2)=Команды!$AJ$16,TRUE,FALSE),,IF(INDEX(Команды!$A$2:$AN$7500,MATCH(P$3,Команды!$A$2:$A$7500,0),$E6+2)=Команды!$AJ$17,TRUE,FALSE),,IF(INDEX(Команды!$A$2:$AN$7500,MATCH(P$3,Команды!$A$2:$A$7500,0),$E6+2)=Команды!$AJ$18,TRUE,FALSE),,IF(INDEX(Команды!$A$2:$AN$7500,MATCH(P$3,Команды!$A$2:$A$7500,0),$E6+2)=Команды!$AJ$19,TRUE,FALSE)),INDEX(Команды!$AJ$2:$AK$19,MATCH(INDEX(Команды!$A$2:$AN$7500,MATCH(P$3,Команды!$A$2:$A$7500,0),$E6+2),Команды!$AJ$2:$AJ$19,0),2),0)</f>
        <v>0.28125</v>
      </c>
      <c r="Q6" s="175">
        <f>IF(OR(IF(INDEX(Команды!$A$2:$AN$7500,MATCH(P$3,Команды!$A$2:$A$7500,0),$E6+2)=Команды!$AJ$2,TRUE,FALSE),IF(INDEX(Команды!$A$2:$AN$7500,MATCH(P$3,Команды!$A$2:$A$7500,0),$E6+2)=Команды!$AJ$3,TRUE,FALSE),IF(INDEX(Команды!$A$2:$AN$7500,MATCH(P$3,Команды!$A$2:$A$7500,0),$E6+2)=Команды!$AJ$4,TRUE,FALSE),IF(INDEX(Команды!$A$2:$AN$7500,MATCH(P$3,Команды!$A$2:$A$7500,0),$E6+2)=Команды!$AJ$5,TRUE,FALSE),IF(INDEX(Команды!$A$2:$AN$7500,MATCH(P$3,Команды!$A$2:$A$7500,0),$E6+2)=Команды!$AJ$6,TRUE,FALSE),IF(INDEX(Команды!$A$2:$AN$7500,MATCH(P$3,Команды!$A$2:$A$7500,0),$E6+2)=Команды!$AJ$7,TRUE,FALSE),IF(INDEX(Команды!$A$2:$AN$7500,MATCH(P$3,Команды!$A$2:$A$7500,0),$E6+2)=Команды!$AJ$8,TRUE,FALSE),IF(INDEX(Команды!$A$2:$AN$7500,MATCH(P$3,Команды!$A$2:$A$7500,0),$E6+2)=Команды!$AJ$9,TRUE,FALSE),IF(INDEX(Команды!$A$2:$AN$7500,MATCH(P$3,Команды!$A$2:$A$7500,0),$E6+2)=Команды!$AJ$10,TRUE,FALSE),IF(INDEX(Команды!$A$2:$AN$7500,MATCH(P$3,Команды!$A$2:$A$7500,0),$E6+2)=Команды!$AJ$11,TRUE,FALSE),IF(INDEX(Команды!$A$2:$AN$7500,MATCH(P$3,Команды!$A$2:$A$7500,0),$E6+2)=Команды!$AJ$12,TRUE,FALSE),IF(INDEX(Команды!$A$2:$AN$7500,MATCH(P$3,Команды!$A$2:$A$7500,0),$E6+2)=Команды!$AJ$13,TRUE,FALSE),IF(INDEX(Команды!$A$2:$AN$7500,MATCH(P$3,Команды!$A$2:$A$7500,0),$E6+2)=Команды!$AJ$14,TRUE,FALSE),IF(INDEX(Команды!$A$2:$AN$7500,MATCH(P$3,Команды!$A$2:$A$7500,0),$E6+2)=Команды!$AJ$15,TRUE,FALSE),IF(INDEX(Команды!$A$2:$AN$7500,MATCH(P$3,Команды!$A$2:$A$7500,0),$E6+2)=Команды!$AJ$16,TRUE,FALSE),IF(INDEX(Команды!$A$2:$AN$7500,MATCH(P$3,Команды!$A$2:$A$7500,0),$E6+2)=Команды!$AJ$17,TRUE,FALSE),IF(INDEX(Команды!$A$2:$AN$7500,MATCH(P$3,Команды!$A$2:$A$7500,0),$E6+2)=Команды!$AJ$18,TRUE,FALSE),IF(INDEX(Команды!$A$2:$AN$7500,MATCH(P$3,Команды!$A$2:$A$7500,0),$E6+2)=Команды!$AJ$19,TRUE,FALSE)),INDEX(Команды!$AJ$2:$AL$19,MATCH(INDEX(Команды!$A$2:$AN$7500,MATCH(P$3,Команды!$A$2:$A$7500,0),$E6+2),Команды!$AJ$2:$AJ$19,0),3),0)</f>
        <v>0.65625</v>
      </c>
      <c r="R6" s="342"/>
      <c r="S6" s="174">
        <f>IF(OR(IF(INDEX(Команды!$A$2:$AN$7500,MATCH(S$3,Команды!$A$2:$A$7500,0),$E6+2)=Команды!$AJ$2,TRUE,FALSE),IF(INDEX(Команды!$A$2:$AN$7500,MATCH(S$3,Команды!$A$2:$A$7500,0),$E6+2)=Команды!$AJ$3,TRUE,FALSE),IF(INDEX(Команды!$A$2:$AN$7500,MATCH(S$3,Команды!$A$2:$A$7500,0),$E6+2)=Команды!$AJ$4,TRUE,FALSE),IF(INDEX(Команды!$A$2:$AN$7500,MATCH(S$3,Команды!$A$2:$A$7500,0),$E6+2)=Команды!$AJ$5,TRUE,FALSE),IF(INDEX(Команды!$A$2:$AN$7500,MATCH(S$3,Команды!$A$2:$A$7500,0),$E6+2)=Команды!$AJ$6,TRUE,FALSE),IF(INDEX(Команды!$A$2:$AN$7500,MATCH(S$3,Команды!$A$2:$A$7500,0),$E6+2)=Команды!$AJ$7,TRUE,FALSE),IF(INDEX(Команды!$A$2:$AN$7500,MATCH(S$3,Команды!$A$2:$A$7500,0),$E6+2)=Команды!$AJ$8,TRUE,FALSE),IF(INDEX(Команды!$A$2:$AN$7500,MATCH(S$3,Команды!$A$2:$A$7500,0),$E6+2)=Команды!$AJ$9,TRUE,FALSE),IF(INDEX(Команды!$A$2:$AN$7500,MATCH(S$3,Команды!$A$2:$A$7500,0),$E6+2)=Команды!$AJ$10,TRUE,FALSE),IF(INDEX(Команды!$A$2:$AN$7500,MATCH(S$3,Команды!$A$2:$A$7500,0),$E6+2)=Команды!$AJ$11,TRUE,FALSE),IF(INDEX(Команды!$A$2:$AN$7500,MATCH(S$3,Команды!$A$2:$A$7500,0),$E6+2)=Команды!$AJ$12,TRUE,FALSE),IF(INDEX(Команды!$A$2:$AN$7500,MATCH(S$3,Команды!$A$2:$A$7500,0),$E6+2)=Команды!$AJ$13,TRUE,FALSE),IF(INDEX(Команды!$A$2:$AN$7500,MATCH(S$3,Команды!$A$2:$A$7500,0),$E6+2)=Команды!$AJ$14,TRUE,FALSE),IF(INDEX(Команды!$A$2:$AN$7500,MATCH(S$3,Команды!$A$2:$A$7500,0),$E6+2)=Команды!$AJ$15,TRUE,FALSE),IF(INDEX(Команды!$A$2:$AN$7500,MATCH(S$3,Команды!$A$2:$A$7500,0),$E6+2)=Команды!$AJ$16,TRUE,FALSE),,IF(INDEX(Команды!$A$2:$AN$7500,MATCH(S$3,Команды!$A$2:$A$7500,0),$E6+2)=Команды!$AJ$17,TRUE,FALSE),,IF(INDEX(Команды!$A$2:$AN$7500,MATCH(S$3,Команды!$A$2:$A$7500,0),$E6+2)=Команды!$AJ$18,TRUE,FALSE),,IF(INDEX(Команды!$A$2:$AN$7500,MATCH(S$3,Команды!$A$2:$A$7500,0),$E6+2)=Команды!$AJ$19,TRUE,FALSE)),INDEX(Команды!$AJ$2:$AK$19,MATCH(INDEX(Команды!$A$2:$AN$7500,MATCH(S$3,Команды!$A$2:$A$7500,0),$E6+2),Команды!$AJ$2:$AJ$19,0),2),0)</f>
        <v>0.28125</v>
      </c>
      <c r="T6" s="175">
        <f>IF(OR(IF(INDEX(Команды!$A$2:$AN$7500,MATCH(S$3,Команды!$A$2:$A$7500,0),$E6+2)=Команды!$AJ$2,TRUE,FALSE),IF(INDEX(Команды!$A$2:$AN$7500,MATCH(S$3,Команды!$A$2:$A$7500,0),$E6+2)=Команды!$AJ$3,TRUE,FALSE),IF(INDEX(Команды!$A$2:$AN$7500,MATCH(S$3,Команды!$A$2:$A$7500,0),$E6+2)=Команды!$AJ$4,TRUE,FALSE),IF(INDEX(Команды!$A$2:$AN$7500,MATCH(S$3,Команды!$A$2:$A$7500,0),$E6+2)=Команды!$AJ$5,TRUE,FALSE),IF(INDEX(Команды!$A$2:$AN$7500,MATCH(S$3,Команды!$A$2:$A$7500,0),$E6+2)=Команды!$AJ$6,TRUE,FALSE),IF(INDEX(Команды!$A$2:$AN$7500,MATCH(S$3,Команды!$A$2:$A$7500,0),$E6+2)=Команды!$AJ$7,TRUE,FALSE),IF(INDEX(Команды!$A$2:$AN$7500,MATCH(S$3,Команды!$A$2:$A$7500,0),$E6+2)=Команды!$AJ$8,TRUE,FALSE),IF(INDEX(Команды!$A$2:$AN$7500,MATCH(S$3,Команды!$A$2:$A$7500,0),$E6+2)=Команды!$AJ$9,TRUE,FALSE),IF(INDEX(Команды!$A$2:$AN$7500,MATCH(S$3,Команды!$A$2:$A$7500,0),$E6+2)=Команды!$AJ$10,TRUE,FALSE),IF(INDEX(Команды!$A$2:$AN$7500,MATCH(S$3,Команды!$A$2:$A$7500,0),$E6+2)=Команды!$AJ$11,TRUE,FALSE),IF(INDEX(Команды!$A$2:$AN$7500,MATCH(S$3,Команды!$A$2:$A$7500,0),$E6+2)=Команды!$AJ$12,TRUE,FALSE),IF(INDEX(Команды!$A$2:$AN$7500,MATCH(S$3,Команды!$A$2:$A$7500,0),$E6+2)=Команды!$AJ$13,TRUE,FALSE),IF(INDEX(Команды!$A$2:$AN$7500,MATCH(S$3,Команды!$A$2:$A$7500,0),$E6+2)=Команды!$AJ$14,TRUE,FALSE),IF(INDEX(Команды!$A$2:$AN$7500,MATCH(S$3,Команды!$A$2:$A$7500,0),$E6+2)=Команды!$AJ$15,TRUE,FALSE),IF(INDEX(Команды!$A$2:$AN$7500,MATCH(S$3,Команды!$A$2:$A$7500,0),$E6+2)=Команды!$AJ$16,TRUE,FALSE),IF(INDEX(Команды!$A$2:$AN$7500,MATCH(S$3,Команды!$A$2:$A$7500,0),$E6+2)=Команды!$AJ$17,TRUE,FALSE),IF(INDEX(Команды!$A$2:$AN$7500,MATCH(S$3,Команды!$A$2:$A$7500,0),$E6+2)=Команды!$AJ$18,TRUE,FALSE),IF(INDEX(Команды!$A$2:$AN$7500,MATCH(S$3,Команды!$A$2:$A$7500,0),$E6+2)=Команды!$AJ$19,TRUE,FALSE)),INDEX(Команды!$AJ$2:$AL$19,MATCH(INDEX(Команды!$A$2:$AN$7500,MATCH(S$3,Команды!$A$2:$A$7500,0),$E6+2),Команды!$AJ$2:$AJ$19,0),3),0)</f>
        <v>0.65625</v>
      </c>
      <c r="U6" s="342"/>
      <c r="V6" s="174">
        <f>IF(OR(IF(INDEX(Команды!$A$2:$AN$7500,MATCH(V$3,Команды!$A$2:$A$7500,0),$E6+2)=Команды!$AJ$2,TRUE,FALSE),IF(INDEX(Команды!$A$2:$AN$7500,MATCH(V$3,Команды!$A$2:$A$7500,0),$E6+2)=Команды!$AJ$3,TRUE,FALSE),IF(INDEX(Команды!$A$2:$AN$7500,MATCH(V$3,Команды!$A$2:$A$7500,0),$E6+2)=Команды!$AJ$4,TRUE,FALSE),IF(INDEX(Команды!$A$2:$AN$7500,MATCH(V$3,Команды!$A$2:$A$7500,0),$E6+2)=Команды!$AJ$5,TRUE,FALSE),IF(INDEX(Команды!$A$2:$AN$7500,MATCH(V$3,Команды!$A$2:$A$7500,0),$E6+2)=Команды!$AJ$6,TRUE,FALSE),IF(INDEX(Команды!$A$2:$AN$7500,MATCH(V$3,Команды!$A$2:$A$7500,0),$E6+2)=Команды!$AJ$7,TRUE,FALSE),IF(INDEX(Команды!$A$2:$AN$7500,MATCH(V$3,Команды!$A$2:$A$7500,0),$E6+2)=Команды!$AJ$8,TRUE,FALSE),IF(INDEX(Команды!$A$2:$AN$7500,MATCH(V$3,Команды!$A$2:$A$7500,0),$E6+2)=Команды!$AJ$9,TRUE,FALSE),IF(INDEX(Команды!$A$2:$AN$7500,MATCH(V$3,Команды!$A$2:$A$7500,0),$E6+2)=Команды!$AJ$10,TRUE,FALSE),IF(INDEX(Команды!$A$2:$AN$7500,MATCH(V$3,Команды!$A$2:$A$7500,0),$E6+2)=Команды!$AJ$11,TRUE,FALSE),IF(INDEX(Команды!$A$2:$AN$7500,MATCH(V$3,Команды!$A$2:$A$7500,0),$E6+2)=Команды!$AJ$12,TRUE,FALSE),IF(INDEX(Команды!$A$2:$AN$7500,MATCH(V$3,Команды!$A$2:$A$7500,0),$E6+2)=Команды!$AJ$13,TRUE,FALSE),IF(INDEX(Команды!$A$2:$AN$7500,MATCH(V$3,Команды!$A$2:$A$7500,0),$E6+2)=Команды!$AJ$14,TRUE,FALSE),IF(INDEX(Команды!$A$2:$AN$7500,MATCH(V$3,Команды!$A$2:$A$7500,0),$E6+2)=Команды!$AJ$15,TRUE,FALSE),IF(INDEX(Команды!$A$2:$AN$7500,MATCH(V$3,Команды!$A$2:$A$7500,0),$E6+2)=Команды!$AJ$16,TRUE,FALSE),,IF(INDEX(Команды!$A$2:$AN$7500,MATCH(V$3,Команды!$A$2:$A$7500,0),$E6+2)=Команды!$AJ$17,TRUE,FALSE),,IF(INDEX(Команды!$A$2:$AN$7500,MATCH(V$3,Команды!$A$2:$A$7500,0),$E6+2)=Команды!$AJ$18,TRUE,FALSE),,IF(INDEX(Команды!$A$2:$AN$7500,MATCH(V$3,Команды!$A$2:$A$7500,0),$E6+2)=Команды!$AJ$19,TRUE,FALSE)),INDEX(Команды!$AJ$2:$AK$19,MATCH(INDEX(Команды!$A$2:$AN$7500,MATCH(V$3,Команды!$A$2:$A$7500,0),$E6+2),Команды!$AJ$2:$AJ$19,0),2),0)</f>
        <v>0.3125</v>
      </c>
      <c r="W6" s="175">
        <f>IF(OR(IF(INDEX(Команды!$A$2:$AN$7500,MATCH(V$3,Команды!$A$2:$A$7500,0),$E6+2)=Команды!$AJ$2,TRUE,FALSE),IF(INDEX(Команды!$A$2:$AN$7500,MATCH(V$3,Команды!$A$2:$A$7500,0),$E6+2)=Команды!$AJ$3,TRUE,FALSE),IF(INDEX(Команды!$A$2:$AN$7500,MATCH(V$3,Команды!$A$2:$A$7500,0),$E6+2)=Команды!$AJ$4,TRUE,FALSE),IF(INDEX(Команды!$A$2:$AN$7500,MATCH(V$3,Команды!$A$2:$A$7500,0),$E6+2)=Команды!$AJ$5,TRUE,FALSE),IF(INDEX(Команды!$A$2:$AN$7500,MATCH(V$3,Команды!$A$2:$A$7500,0),$E6+2)=Команды!$AJ$6,TRUE,FALSE),IF(INDEX(Команды!$A$2:$AN$7500,MATCH(V$3,Команды!$A$2:$A$7500,0),$E6+2)=Команды!$AJ$7,TRUE,FALSE),IF(INDEX(Команды!$A$2:$AN$7500,MATCH(V$3,Команды!$A$2:$A$7500,0),$E6+2)=Команды!$AJ$8,TRUE,FALSE),IF(INDEX(Команды!$A$2:$AN$7500,MATCH(V$3,Команды!$A$2:$A$7500,0),$E6+2)=Команды!$AJ$9,TRUE,FALSE),IF(INDEX(Команды!$A$2:$AN$7500,MATCH(V$3,Команды!$A$2:$A$7500,0),$E6+2)=Команды!$AJ$10,TRUE,FALSE),IF(INDEX(Команды!$A$2:$AN$7500,MATCH(V$3,Команды!$A$2:$A$7500,0),$E6+2)=Команды!$AJ$11,TRUE,FALSE),IF(INDEX(Команды!$A$2:$AN$7500,MATCH(V$3,Команды!$A$2:$A$7500,0),$E6+2)=Команды!$AJ$12,TRUE,FALSE),IF(INDEX(Команды!$A$2:$AN$7500,MATCH(V$3,Команды!$A$2:$A$7500,0),$E6+2)=Команды!$AJ$13,TRUE,FALSE),IF(INDEX(Команды!$A$2:$AN$7500,MATCH(V$3,Команды!$A$2:$A$7500,0),$E6+2)=Команды!$AJ$14,TRUE,FALSE),IF(INDEX(Команды!$A$2:$AN$7500,MATCH(V$3,Команды!$A$2:$A$7500,0),$E6+2)=Команды!$AJ$15,TRUE,FALSE),IF(INDEX(Команды!$A$2:$AN$7500,MATCH(V$3,Команды!$A$2:$A$7500,0),$E6+2)=Команды!$AJ$16,TRUE,FALSE),IF(INDEX(Команды!$A$2:$AN$7500,MATCH(V$3,Команды!$A$2:$A$7500,0),$E6+2)=Команды!$AJ$17,TRUE,FALSE),IF(INDEX(Команды!$A$2:$AN$7500,MATCH(V$3,Команды!$A$2:$A$7500,0),$E6+2)=Команды!$AJ$18,TRUE,FALSE),IF(INDEX(Команды!$A$2:$AN$7500,MATCH(V$3,Команды!$A$2:$A$7500,0),$E6+2)=Команды!$AJ$19,TRUE,FALSE)),INDEX(Команды!$AJ$2:$AL$19,MATCH(INDEX(Команды!$A$2:$AN$7500,MATCH(V$3,Команды!$A$2:$A$7500,0),$E6+2),Команды!$AJ$2:$AJ$19,0),3),0)</f>
        <v>0.6875</v>
      </c>
      <c r="X6" s="342"/>
      <c r="Y6" s="174">
        <f>IF(OR(IF(INDEX(Команды!$A$2:$AN$7500,MATCH(Y$3,Команды!$A$2:$A$7500,0),$E6+2)=Команды!$AJ$2,TRUE,FALSE),IF(INDEX(Команды!$A$2:$AN$7500,MATCH(Y$3,Команды!$A$2:$A$7500,0),$E6+2)=Команды!$AJ$3,TRUE,FALSE),IF(INDEX(Команды!$A$2:$AN$7500,MATCH(Y$3,Команды!$A$2:$A$7500,0),$E6+2)=Команды!$AJ$4,TRUE,FALSE),IF(INDEX(Команды!$A$2:$AN$7500,MATCH(Y$3,Команды!$A$2:$A$7500,0),$E6+2)=Команды!$AJ$5,TRUE,FALSE),IF(INDEX(Команды!$A$2:$AN$7500,MATCH(Y$3,Команды!$A$2:$A$7500,0),$E6+2)=Команды!$AJ$6,TRUE,FALSE),IF(INDEX(Команды!$A$2:$AN$7500,MATCH(Y$3,Команды!$A$2:$A$7500,0),$E6+2)=Команды!$AJ$7,TRUE,FALSE),IF(INDEX(Команды!$A$2:$AN$7500,MATCH(Y$3,Команды!$A$2:$A$7500,0),$E6+2)=Команды!$AJ$8,TRUE,FALSE),IF(INDEX(Команды!$A$2:$AN$7500,MATCH(Y$3,Команды!$A$2:$A$7500,0),$E6+2)=Команды!$AJ$9,TRUE,FALSE),IF(INDEX(Команды!$A$2:$AN$7500,MATCH(Y$3,Команды!$A$2:$A$7500,0),$E6+2)=Команды!$AJ$10,TRUE,FALSE),IF(INDEX(Команды!$A$2:$AN$7500,MATCH(Y$3,Команды!$A$2:$A$7500,0),$E6+2)=Команды!$AJ$11,TRUE,FALSE),IF(INDEX(Команды!$A$2:$AN$7500,MATCH(Y$3,Команды!$A$2:$A$7500,0),$E6+2)=Команды!$AJ$12,TRUE,FALSE),IF(INDEX(Команды!$A$2:$AN$7500,MATCH(Y$3,Команды!$A$2:$A$7500,0),$E6+2)=Команды!$AJ$13,TRUE,FALSE),IF(INDEX(Команды!$A$2:$AN$7500,MATCH(Y$3,Команды!$A$2:$A$7500,0),$E6+2)=Команды!$AJ$14,TRUE,FALSE),IF(INDEX(Команды!$A$2:$AN$7500,MATCH(Y$3,Команды!$A$2:$A$7500,0),$E6+2)=Команды!$AJ$15,TRUE,FALSE),IF(INDEX(Команды!$A$2:$AN$7500,MATCH(Y$3,Команды!$A$2:$A$7500,0),$E6+2)=Команды!$AJ$16,TRUE,FALSE),,IF(INDEX(Команды!$A$2:$AN$7500,MATCH(Y$3,Команды!$A$2:$A$7500,0),$E6+2)=Команды!$AJ$17,TRUE,FALSE),,IF(INDEX(Команды!$A$2:$AN$7500,MATCH(Y$3,Команды!$A$2:$A$7500,0),$E6+2)=Команды!$AJ$18,TRUE,FALSE),,IF(INDEX(Команды!$A$2:$AN$7500,MATCH(Y$3,Команды!$A$2:$A$7500,0),$E6+2)=Команды!$AJ$19,TRUE,FALSE)),INDEX(Команды!$AJ$2:$AK$19,MATCH(INDEX(Команды!$A$2:$AN$7500,MATCH(Y$3,Команды!$A$2:$A$7500,0),$E6+2),Команды!$AJ$2:$AJ$19,0),2),0)</f>
        <v>0.33333333333333331</v>
      </c>
      <c r="Z6" s="175">
        <f>IF(OR(IF(INDEX(Команды!$A$2:$AN$7500,MATCH(Y$3,Команды!$A$2:$A$7500,0),$E6+2)=Команды!$AJ$2,TRUE,FALSE),IF(INDEX(Команды!$A$2:$AN$7500,MATCH(Y$3,Команды!$A$2:$A$7500,0),$E6+2)=Команды!$AJ$3,TRUE,FALSE),IF(INDEX(Команды!$A$2:$AN$7500,MATCH(Y$3,Команды!$A$2:$A$7500,0),$E6+2)=Команды!$AJ$4,TRUE,FALSE),IF(INDEX(Команды!$A$2:$AN$7500,MATCH(Y$3,Команды!$A$2:$A$7500,0),$E6+2)=Команды!$AJ$5,TRUE,FALSE),IF(INDEX(Команды!$A$2:$AN$7500,MATCH(Y$3,Команды!$A$2:$A$7500,0),$E6+2)=Команды!$AJ$6,TRUE,FALSE),IF(INDEX(Команды!$A$2:$AN$7500,MATCH(Y$3,Команды!$A$2:$A$7500,0),$E6+2)=Команды!$AJ$7,TRUE,FALSE),IF(INDEX(Команды!$A$2:$AN$7500,MATCH(Y$3,Команды!$A$2:$A$7500,0),$E6+2)=Команды!$AJ$8,TRUE,FALSE),IF(INDEX(Команды!$A$2:$AN$7500,MATCH(Y$3,Команды!$A$2:$A$7500,0),$E6+2)=Команды!$AJ$9,TRUE,FALSE),IF(INDEX(Команды!$A$2:$AN$7500,MATCH(Y$3,Команды!$A$2:$A$7500,0),$E6+2)=Команды!$AJ$10,TRUE,FALSE),IF(INDEX(Команды!$A$2:$AN$7500,MATCH(Y$3,Команды!$A$2:$A$7500,0),$E6+2)=Команды!$AJ$11,TRUE,FALSE),IF(INDEX(Команды!$A$2:$AN$7500,MATCH(Y$3,Команды!$A$2:$A$7500,0),$E6+2)=Команды!$AJ$12,TRUE,FALSE),IF(INDEX(Команды!$A$2:$AN$7500,MATCH(Y$3,Команды!$A$2:$A$7500,0),$E6+2)=Команды!$AJ$13,TRUE,FALSE),IF(INDEX(Команды!$A$2:$AN$7500,MATCH(Y$3,Команды!$A$2:$A$7500,0),$E6+2)=Команды!$AJ$14,TRUE,FALSE),IF(INDEX(Команды!$A$2:$AN$7500,MATCH(Y$3,Команды!$A$2:$A$7500,0),$E6+2)=Команды!$AJ$15,TRUE,FALSE),IF(INDEX(Команды!$A$2:$AN$7500,MATCH(Y$3,Команды!$A$2:$A$7500,0),$E6+2)=Команды!$AJ$16,TRUE,FALSE),IF(INDEX(Команды!$A$2:$AN$7500,MATCH(Y$3,Команды!$A$2:$A$7500,0),$E6+2)=Команды!$AJ$17,TRUE,FALSE),IF(INDEX(Команды!$A$2:$AN$7500,MATCH(Y$3,Команды!$A$2:$A$7500,0),$E6+2)=Команды!$AJ$18,TRUE,FALSE),IF(INDEX(Команды!$A$2:$AN$7500,MATCH(Y$3,Команды!$A$2:$A$7500,0),$E6+2)=Команды!$AJ$19,TRUE,FALSE)),INDEX(Команды!$AJ$2:$AL$19,MATCH(INDEX(Команды!$A$2:$AN$7500,MATCH(Y$3,Команды!$A$2:$A$7500,0),$E6+2),Команды!$AJ$2:$AJ$19,0),3),0)</f>
        <v>0.70833333333333337</v>
      </c>
      <c r="AA6" s="342"/>
      <c r="AB6" s="174">
        <f>IF(OR(IF(INDEX(Команды!$A$2:$AN$7500,MATCH(AB$3,Команды!$A$2:$A$7500,0),$E6+2)=Команды!$AJ$2,TRUE,FALSE),IF(INDEX(Команды!$A$2:$AN$7500,MATCH(AB$3,Команды!$A$2:$A$7500,0),$E6+2)=Команды!$AJ$3,TRUE,FALSE),IF(INDEX(Команды!$A$2:$AN$7500,MATCH(AB$3,Команды!$A$2:$A$7500,0),$E6+2)=Команды!$AJ$4,TRUE,FALSE),IF(INDEX(Команды!$A$2:$AN$7500,MATCH(AB$3,Команды!$A$2:$A$7500,0),$E6+2)=Команды!$AJ$5,TRUE,FALSE),IF(INDEX(Команды!$A$2:$AN$7500,MATCH(AB$3,Команды!$A$2:$A$7500,0),$E6+2)=Команды!$AJ$6,TRUE,FALSE),IF(INDEX(Команды!$A$2:$AN$7500,MATCH(AB$3,Команды!$A$2:$A$7500,0),$E6+2)=Команды!$AJ$7,TRUE,FALSE),IF(INDEX(Команды!$A$2:$AN$7500,MATCH(AB$3,Команды!$A$2:$A$7500,0),$E6+2)=Команды!$AJ$8,TRUE,FALSE),IF(INDEX(Команды!$A$2:$AN$7500,MATCH(AB$3,Команды!$A$2:$A$7500,0),$E6+2)=Команды!$AJ$9,TRUE,FALSE),IF(INDEX(Команды!$A$2:$AN$7500,MATCH(AB$3,Команды!$A$2:$A$7500,0),$E6+2)=Команды!$AJ$10,TRUE,FALSE),IF(INDEX(Команды!$A$2:$AN$7500,MATCH(AB$3,Команды!$A$2:$A$7500,0),$E6+2)=Команды!$AJ$11,TRUE,FALSE),IF(INDEX(Команды!$A$2:$AN$7500,MATCH(AB$3,Команды!$A$2:$A$7500,0),$E6+2)=Команды!$AJ$12,TRUE,FALSE),IF(INDEX(Команды!$A$2:$AN$7500,MATCH(AB$3,Команды!$A$2:$A$7500,0),$E6+2)=Команды!$AJ$13,TRUE,FALSE),IF(INDEX(Команды!$A$2:$AN$7500,MATCH(AB$3,Команды!$A$2:$A$7500,0),$E6+2)=Команды!$AJ$14,TRUE,FALSE),IF(INDEX(Команды!$A$2:$AN$7500,MATCH(AB$3,Команды!$A$2:$A$7500,0),$E6+2)=Команды!$AJ$15,TRUE,FALSE),IF(INDEX(Команды!$A$2:$AN$7500,MATCH(AB$3,Команды!$A$2:$A$7500,0),$E6+2)=Команды!$AJ$16,TRUE,FALSE),,IF(INDEX(Команды!$A$2:$AN$7500,MATCH(AB$3,Команды!$A$2:$A$7500,0),$E6+2)=Команды!$AJ$17,TRUE,FALSE),,IF(INDEX(Команды!$A$2:$AN$7500,MATCH(AB$3,Команды!$A$2:$A$7500,0),$E6+2)=Команды!$AJ$18,TRUE,FALSE),,IF(INDEX(Команды!$A$2:$AN$7500,MATCH(AB$3,Команды!$A$2:$A$7500,0),$E6+2)=Команды!$AJ$19,TRUE,FALSE)),INDEX(Команды!$AJ$2:$AK$19,MATCH(INDEX(Команды!$A$2:$AN$7500,MATCH(AB$3,Команды!$A$2:$A$7500,0),$E6+2),Команды!$AJ$2:$AJ$19,0),2),0)</f>
        <v>0.33333333333333331</v>
      </c>
      <c r="AC6" s="175">
        <f>IF(OR(IF(INDEX(Команды!$A$2:$AN$7500,MATCH(AB$3,Команды!$A$2:$A$7500,0),$E6+2)=Команды!$AJ$2,TRUE,FALSE),IF(INDEX(Команды!$A$2:$AN$7500,MATCH(AB$3,Команды!$A$2:$A$7500,0),$E6+2)=Команды!$AJ$3,TRUE,FALSE),IF(INDEX(Команды!$A$2:$AN$7500,MATCH(AB$3,Команды!$A$2:$A$7500,0),$E6+2)=Команды!$AJ$4,TRUE,FALSE),IF(INDEX(Команды!$A$2:$AN$7500,MATCH(AB$3,Команды!$A$2:$A$7500,0),$E6+2)=Команды!$AJ$5,TRUE,FALSE),IF(INDEX(Команды!$A$2:$AN$7500,MATCH(AB$3,Команды!$A$2:$A$7500,0),$E6+2)=Команды!$AJ$6,TRUE,FALSE),IF(INDEX(Команды!$A$2:$AN$7500,MATCH(AB$3,Команды!$A$2:$A$7500,0),$E6+2)=Команды!$AJ$7,TRUE,FALSE),IF(INDEX(Команды!$A$2:$AN$7500,MATCH(AB$3,Команды!$A$2:$A$7500,0),$E6+2)=Команды!$AJ$8,TRUE,FALSE),IF(INDEX(Команды!$A$2:$AN$7500,MATCH(AB$3,Команды!$A$2:$A$7500,0),$E6+2)=Команды!$AJ$9,TRUE,FALSE),IF(INDEX(Команды!$A$2:$AN$7500,MATCH(AB$3,Команды!$A$2:$A$7500,0),$E6+2)=Команды!$AJ$10,TRUE,FALSE),IF(INDEX(Команды!$A$2:$AN$7500,MATCH(AB$3,Команды!$A$2:$A$7500,0),$E6+2)=Команды!$AJ$11,TRUE,FALSE),IF(INDEX(Команды!$A$2:$AN$7500,MATCH(AB$3,Команды!$A$2:$A$7500,0),$E6+2)=Команды!$AJ$12,TRUE,FALSE),IF(INDEX(Команды!$A$2:$AN$7500,MATCH(AB$3,Команды!$A$2:$A$7500,0),$E6+2)=Команды!$AJ$13,TRUE,FALSE),IF(INDEX(Команды!$A$2:$AN$7500,MATCH(AB$3,Команды!$A$2:$A$7500,0),$E6+2)=Команды!$AJ$14,TRUE,FALSE),IF(INDEX(Команды!$A$2:$AN$7500,MATCH(AB$3,Команды!$A$2:$A$7500,0),$E6+2)=Команды!$AJ$15,TRUE,FALSE),IF(INDEX(Команды!$A$2:$AN$7500,MATCH(AB$3,Команды!$A$2:$A$7500,0),$E6+2)=Команды!$AJ$16,TRUE,FALSE),IF(INDEX(Команды!$A$2:$AN$7500,MATCH(AB$3,Команды!$A$2:$A$7500,0),$E6+2)=Команды!$AJ$17,TRUE,FALSE),IF(INDEX(Команды!$A$2:$AN$7500,MATCH(AB$3,Команды!$A$2:$A$7500,0),$E6+2)=Команды!$AJ$18,TRUE,FALSE),IF(INDEX(Команды!$A$2:$AN$7500,MATCH(AB$3,Команды!$A$2:$A$7500,0),$E6+2)=Команды!$AJ$19,TRUE,FALSE)),INDEX(Команды!$AJ$2:$AL$19,MATCH(INDEX(Команды!$A$2:$AN$7500,MATCH(AB$3,Команды!$A$2:$A$7500,0),$E6+2),Команды!$AJ$2:$AJ$19,0),3),0)</f>
        <v>0.70833333333333337</v>
      </c>
      <c r="AD6" s="342"/>
      <c r="AE6" s="174" t="str">
        <f>IF(OR(IF(INDEX(Команды!$A$2:$AN$7500,MATCH(AE$3,Команды!$A$2:$A$7500,0),$E6+2)=Команды!$AJ$2,TRUE,FALSE),IF(INDEX(Команды!$A$2:$AN$7500,MATCH(AE$3,Команды!$A$2:$A$7500,0),$E6+2)=Команды!$AJ$3,TRUE,FALSE),IF(INDEX(Команды!$A$2:$AN$7500,MATCH(AE$3,Команды!$A$2:$A$7500,0),$E6+2)=Команды!$AJ$4,TRUE,FALSE),IF(INDEX(Команды!$A$2:$AN$7500,MATCH(AE$3,Команды!$A$2:$A$7500,0),$E6+2)=Команды!$AJ$5,TRUE,FALSE),IF(INDEX(Команды!$A$2:$AN$7500,MATCH(AE$3,Команды!$A$2:$A$7500,0),$E6+2)=Команды!$AJ$6,TRUE,FALSE),IF(INDEX(Команды!$A$2:$AN$7500,MATCH(AE$3,Команды!$A$2:$A$7500,0),$E6+2)=Команды!$AJ$7,TRUE,FALSE),IF(INDEX(Команды!$A$2:$AN$7500,MATCH(AE$3,Команды!$A$2:$A$7500,0),$E6+2)=Команды!$AJ$8,TRUE,FALSE),IF(INDEX(Команды!$A$2:$AN$7500,MATCH(AE$3,Команды!$A$2:$A$7500,0),$E6+2)=Команды!$AJ$9,TRUE,FALSE),IF(INDEX(Команды!$A$2:$AN$7500,MATCH(AE$3,Команды!$A$2:$A$7500,0),$E6+2)=Команды!$AJ$10,TRUE,FALSE),IF(INDEX(Команды!$A$2:$AN$7500,MATCH(AE$3,Команды!$A$2:$A$7500,0),$E6+2)=Команды!$AJ$11,TRUE,FALSE),IF(INDEX(Команды!$A$2:$AN$7500,MATCH(AE$3,Команды!$A$2:$A$7500,0),$E6+2)=Команды!$AJ$12,TRUE,FALSE),IF(INDEX(Команды!$A$2:$AN$7500,MATCH(AE$3,Команды!$A$2:$A$7500,0),$E6+2)=Команды!$AJ$13,TRUE,FALSE),IF(INDEX(Команды!$A$2:$AN$7500,MATCH(AE$3,Команды!$A$2:$A$7500,0),$E6+2)=Команды!$AJ$14,TRUE,FALSE),IF(INDEX(Команды!$A$2:$AN$7500,MATCH(AE$3,Команды!$A$2:$A$7500,0),$E6+2)=Команды!$AJ$15,TRUE,FALSE),IF(INDEX(Команды!$A$2:$AN$7500,MATCH(AE$3,Команды!$A$2:$A$7500,0),$E6+2)=Команды!$AJ$16,TRUE,FALSE),,IF(INDEX(Команды!$A$2:$AN$7500,MATCH(AE$3,Команды!$A$2:$A$7500,0),$E6+2)=Команды!$AJ$17,TRUE,FALSE),,IF(INDEX(Команды!$A$2:$AN$7500,MATCH(AE$3,Команды!$A$2:$A$7500,0),$E6+2)=Команды!$AJ$18,TRUE,FALSE),,IF(INDEX(Команды!$A$2:$AN$7500,MATCH(AE$3,Команды!$A$2:$A$7500,0),$E6+2)=Команды!$AJ$19,TRUE,FALSE)),INDEX(Команды!$AJ$2:$AK$19,MATCH(INDEX(Команды!$A$2:$AN$7500,MATCH(AE$3,Команды!$A$2:$A$7500,0),$E6+2),Команды!$AJ$2:$AJ$19,0),2),0)</f>
        <v>В</v>
      </c>
      <c r="AF6" s="175" t="str">
        <f>IF(OR(IF(INDEX(Команды!$A$2:$AN$7500,MATCH(AE$3,Команды!$A$2:$A$7500,0),$E6+2)=Команды!$AJ$2,TRUE,FALSE),IF(INDEX(Команды!$A$2:$AN$7500,MATCH(AE$3,Команды!$A$2:$A$7500,0),$E6+2)=Команды!$AJ$3,TRUE,FALSE),IF(INDEX(Команды!$A$2:$AN$7500,MATCH(AE$3,Команды!$A$2:$A$7500,0),$E6+2)=Команды!$AJ$4,TRUE,FALSE),IF(INDEX(Команды!$A$2:$AN$7500,MATCH(AE$3,Команды!$A$2:$A$7500,0),$E6+2)=Команды!$AJ$5,TRUE,FALSE),IF(INDEX(Команды!$A$2:$AN$7500,MATCH(AE$3,Команды!$A$2:$A$7500,0),$E6+2)=Команды!$AJ$6,TRUE,FALSE),IF(INDEX(Команды!$A$2:$AN$7500,MATCH(AE$3,Команды!$A$2:$A$7500,0),$E6+2)=Команды!$AJ$7,TRUE,FALSE),IF(INDEX(Команды!$A$2:$AN$7500,MATCH(AE$3,Команды!$A$2:$A$7500,0),$E6+2)=Команды!$AJ$8,TRUE,FALSE),IF(INDEX(Команды!$A$2:$AN$7500,MATCH(AE$3,Команды!$A$2:$A$7500,0),$E6+2)=Команды!$AJ$9,TRUE,FALSE),IF(INDEX(Команды!$A$2:$AN$7500,MATCH(AE$3,Команды!$A$2:$A$7500,0),$E6+2)=Команды!$AJ$10,TRUE,FALSE),IF(INDEX(Команды!$A$2:$AN$7500,MATCH(AE$3,Команды!$A$2:$A$7500,0),$E6+2)=Команды!$AJ$11,TRUE,FALSE),IF(INDEX(Команды!$A$2:$AN$7500,MATCH(AE$3,Команды!$A$2:$A$7500,0),$E6+2)=Команды!$AJ$12,TRUE,FALSE),IF(INDEX(Команды!$A$2:$AN$7500,MATCH(AE$3,Команды!$A$2:$A$7500,0),$E6+2)=Команды!$AJ$13,TRUE,FALSE),IF(INDEX(Команды!$A$2:$AN$7500,MATCH(AE$3,Команды!$A$2:$A$7500,0),$E6+2)=Команды!$AJ$14,TRUE,FALSE),IF(INDEX(Команды!$A$2:$AN$7500,MATCH(AE$3,Команды!$A$2:$A$7500,0),$E6+2)=Команды!$AJ$15,TRUE,FALSE),IF(INDEX(Команды!$A$2:$AN$7500,MATCH(AE$3,Команды!$A$2:$A$7500,0),$E6+2)=Команды!$AJ$16,TRUE,FALSE),IF(INDEX(Команды!$A$2:$AN$7500,MATCH(AE$3,Команды!$A$2:$A$7500,0),$E6+2)=Команды!$AJ$17,TRUE,FALSE),IF(INDEX(Команды!$A$2:$AN$7500,MATCH(AE$3,Команды!$A$2:$A$7500,0),$E6+2)=Команды!$AJ$18,TRUE,FALSE),IF(INDEX(Команды!$A$2:$AN$7500,MATCH(AE$3,Команды!$A$2:$A$7500,0),$E6+2)=Команды!$AJ$19,TRUE,FALSE)),INDEX(Команды!$AJ$2:$AL$19,MATCH(INDEX(Команды!$A$2:$AN$7500,MATCH(AE$3,Команды!$A$2:$A$7500,0),$E6+2),Команды!$AJ$2:$AJ$19,0),3),0)</f>
        <v>В</v>
      </c>
      <c r="AG6" s="342"/>
      <c r="AH6" s="174">
        <f>IF(OR(IF(INDEX(Команды!$A$2:$AN$7500,MATCH(AH$3,Команды!$A$2:$A$7500,0),$E6+2)=Команды!$AJ$2,TRUE,FALSE),IF(INDEX(Команды!$A$2:$AN$7500,MATCH(AH$3,Команды!$A$2:$A$7500,0),$E6+2)=Команды!$AJ$3,TRUE,FALSE),IF(INDEX(Команды!$A$2:$AN$7500,MATCH(AH$3,Команды!$A$2:$A$7500,0),$E6+2)=Команды!$AJ$4,TRUE,FALSE),IF(INDEX(Команды!$A$2:$AN$7500,MATCH(AH$3,Команды!$A$2:$A$7500,0),$E6+2)=Команды!$AJ$5,TRUE,FALSE),IF(INDEX(Команды!$A$2:$AN$7500,MATCH(AH$3,Команды!$A$2:$A$7500,0),$E6+2)=Команды!$AJ$6,TRUE,FALSE),IF(INDEX(Команды!$A$2:$AN$7500,MATCH(AH$3,Команды!$A$2:$A$7500,0),$E6+2)=Команды!$AJ$7,TRUE,FALSE),IF(INDEX(Команды!$A$2:$AN$7500,MATCH(AH$3,Команды!$A$2:$A$7500,0),$E6+2)=Команды!$AJ$8,TRUE,FALSE),IF(INDEX(Команды!$A$2:$AN$7500,MATCH(AH$3,Команды!$A$2:$A$7500,0),$E6+2)=Команды!$AJ$9,TRUE,FALSE),IF(INDEX(Команды!$A$2:$AN$7500,MATCH(AH$3,Команды!$A$2:$A$7500,0),$E6+2)=Команды!$AJ$10,TRUE,FALSE),IF(INDEX(Команды!$A$2:$AN$7500,MATCH(AH$3,Команды!$A$2:$A$7500,0),$E6+2)=Команды!$AJ$11,TRUE,FALSE),IF(INDEX(Команды!$A$2:$AN$7500,MATCH(AH$3,Команды!$A$2:$A$7500,0),$E6+2)=Команды!$AJ$12,TRUE,FALSE),IF(INDEX(Команды!$A$2:$AN$7500,MATCH(AH$3,Команды!$A$2:$A$7500,0),$E6+2)=Команды!$AJ$13,TRUE,FALSE),IF(INDEX(Команды!$A$2:$AN$7500,MATCH(AH$3,Команды!$A$2:$A$7500,0),$E6+2)=Команды!$AJ$14,TRUE,FALSE),IF(INDEX(Команды!$A$2:$AN$7500,MATCH(AH$3,Команды!$A$2:$A$7500,0),$E6+2)=Команды!$AJ$15,TRUE,FALSE),IF(INDEX(Команды!$A$2:$AN$7500,MATCH(AH$3,Команды!$A$2:$A$7500,0),$E6+2)=Команды!$AJ$16,TRUE,FALSE),,IF(INDEX(Команды!$A$2:$AN$7500,MATCH(AH$3,Команды!$A$2:$A$7500,0),$E6+2)=Команды!$AJ$17,TRUE,FALSE),,IF(INDEX(Команды!$A$2:$AN$7500,MATCH(AH$3,Команды!$A$2:$A$7500,0),$E6+2)=Команды!$AJ$18,TRUE,FALSE),,IF(INDEX(Команды!$A$2:$AN$7500,MATCH(AH$3,Команды!$A$2:$A$7500,0),$E6+2)=Команды!$AJ$19,TRUE,FALSE)),INDEX(Команды!$AJ$2:$AK$19,MATCH(INDEX(Команды!$A$2:$AN$7500,MATCH(AH$3,Команды!$A$2:$A$7500,0),$E6+2),Команды!$AJ$2:$AJ$19,0),2),0)</f>
        <v>0.625</v>
      </c>
      <c r="AI6" s="175">
        <f>IF(OR(IF(INDEX(Команды!$A$2:$AN$7500,MATCH(AH$3,Команды!$A$2:$A$7500,0),$E6+2)=Команды!$AJ$2,TRUE,FALSE),IF(INDEX(Команды!$A$2:$AN$7500,MATCH(AH$3,Команды!$A$2:$A$7500,0),$E6+2)=Команды!$AJ$3,TRUE,FALSE),IF(INDEX(Команды!$A$2:$AN$7500,MATCH(AH$3,Команды!$A$2:$A$7500,0),$E6+2)=Команды!$AJ$4,TRUE,FALSE),IF(INDEX(Команды!$A$2:$AN$7500,MATCH(AH$3,Команды!$A$2:$A$7500,0),$E6+2)=Команды!$AJ$5,TRUE,FALSE),IF(INDEX(Команды!$A$2:$AN$7500,MATCH(AH$3,Команды!$A$2:$A$7500,0),$E6+2)=Команды!$AJ$6,TRUE,FALSE),IF(INDEX(Команды!$A$2:$AN$7500,MATCH(AH$3,Команды!$A$2:$A$7500,0),$E6+2)=Команды!$AJ$7,TRUE,FALSE),IF(INDEX(Команды!$A$2:$AN$7500,MATCH(AH$3,Команды!$A$2:$A$7500,0),$E6+2)=Команды!$AJ$8,TRUE,FALSE),IF(INDEX(Команды!$A$2:$AN$7500,MATCH(AH$3,Команды!$A$2:$A$7500,0),$E6+2)=Команды!$AJ$9,TRUE,FALSE),IF(INDEX(Команды!$A$2:$AN$7500,MATCH(AH$3,Команды!$A$2:$A$7500,0),$E6+2)=Команды!$AJ$10,TRUE,FALSE),IF(INDEX(Команды!$A$2:$AN$7500,MATCH(AH$3,Команды!$A$2:$A$7500,0),$E6+2)=Команды!$AJ$11,TRUE,FALSE),IF(INDEX(Команды!$A$2:$AN$7500,MATCH(AH$3,Команды!$A$2:$A$7500,0),$E6+2)=Команды!$AJ$12,TRUE,FALSE),IF(INDEX(Команды!$A$2:$AN$7500,MATCH(AH$3,Команды!$A$2:$A$7500,0),$E6+2)=Команды!$AJ$13,TRUE,FALSE),IF(INDEX(Команды!$A$2:$AN$7500,MATCH(AH$3,Команды!$A$2:$A$7500,0),$E6+2)=Команды!$AJ$14,TRUE,FALSE),IF(INDEX(Команды!$A$2:$AN$7500,MATCH(AH$3,Команды!$A$2:$A$7500,0),$E6+2)=Команды!$AJ$15,TRUE,FALSE),IF(INDEX(Команды!$A$2:$AN$7500,MATCH(AH$3,Команды!$A$2:$A$7500,0),$E6+2)=Команды!$AJ$16,TRUE,FALSE),IF(INDEX(Команды!$A$2:$AN$7500,MATCH(AH$3,Команды!$A$2:$A$7500,0),$E6+2)=Команды!$AJ$17,TRUE,FALSE),IF(INDEX(Команды!$A$2:$AN$7500,MATCH(AH$3,Команды!$A$2:$A$7500,0),$E6+2)=Команды!$AJ$18,TRUE,FALSE),IF(INDEX(Команды!$A$2:$AN$7500,MATCH(AH$3,Команды!$A$2:$A$7500,0),$E6+2)=Команды!$AJ$19,TRUE,FALSE)),INDEX(Команды!$AJ$2:$AL$19,MATCH(INDEX(Команды!$A$2:$AN$7500,MATCH(AH$3,Команды!$A$2:$A$7500,0),$E6+2),Команды!$AJ$2:$AJ$19,0),3),0)</f>
        <v>1</v>
      </c>
      <c r="AJ6" s="342"/>
      <c r="AK6" s="174">
        <f>IF(OR(IF(INDEX(Команды!$A$2:$AN$7500,MATCH(AK$3,Команды!$A$2:$A$7500,0),$E6+2)=Команды!$AJ$2,TRUE,FALSE),IF(INDEX(Команды!$A$2:$AN$7500,MATCH(AK$3,Команды!$A$2:$A$7500,0),$E6+2)=Команды!$AJ$3,TRUE,FALSE),IF(INDEX(Команды!$A$2:$AN$7500,MATCH(AK$3,Команды!$A$2:$A$7500,0),$E6+2)=Команды!$AJ$4,TRUE,FALSE),IF(INDEX(Команды!$A$2:$AN$7500,MATCH(AK$3,Команды!$A$2:$A$7500,0),$E6+2)=Команды!$AJ$5,TRUE,FALSE),IF(INDEX(Команды!$A$2:$AN$7500,MATCH(AK$3,Команды!$A$2:$A$7500,0),$E6+2)=Команды!$AJ$6,TRUE,FALSE),IF(INDEX(Команды!$A$2:$AN$7500,MATCH(AK$3,Команды!$A$2:$A$7500,0),$E6+2)=Команды!$AJ$7,TRUE,FALSE),IF(INDEX(Команды!$A$2:$AN$7500,MATCH(AK$3,Команды!$A$2:$A$7500,0),$E6+2)=Команды!$AJ$8,TRUE,FALSE),IF(INDEX(Команды!$A$2:$AN$7500,MATCH(AK$3,Команды!$A$2:$A$7500,0),$E6+2)=Команды!$AJ$9,TRUE,FALSE),IF(INDEX(Команды!$A$2:$AN$7500,MATCH(AK$3,Команды!$A$2:$A$7500,0),$E6+2)=Команды!$AJ$10,TRUE,FALSE),IF(INDEX(Команды!$A$2:$AN$7500,MATCH(AK$3,Команды!$A$2:$A$7500,0),$E6+2)=Команды!$AJ$11,TRUE,FALSE),IF(INDEX(Команды!$A$2:$AN$7500,MATCH(AK$3,Команды!$A$2:$A$7500,0),$E6+2)=Команды!$AJ$12,TRUE,FALSE),IF(INDEX(Команды!$A$2:$AN$7500,MATCH(AK$3,Команды!$A$2:$A$7500,0),$E6+2)=Команды!$AJ$13,TRUE,FALSE),IF(INDEX(Команды!$A$2:$AN$7500,MATCH(AK$3,Команды!$A$2:$A$7500,0),$E6+2)=Команды!$AJ$14,TRUE,FALSE),IF(INDEX(Команды!$A$2:$AN$7500,MATCH(AK$3,Команды!$A$2:$A$7500,0),$E6+2)=Команды!$AJ$15,TRUE,FALSE),IF(INDEX(Команды!$A$2:$AN$7500,MATCH(AK$3,Команды!$A$2:$A$7500,0),$E6+2)=Команды!$AJ$16,TRUE,FALSE),,IF(INDEX(Команды!$A$2:$AN$7500,MATCH(AK$3,Команды!$A$2:$A$7500,0),$E6+2)=Команды!$AJ$17,TRUE,FALSE),,IF(INDEX(Команды!$A$2:$AN$7500,MATCH(AK$3,Команды!$A$2:$A$7500,0),$E6+2)=Команды!$AJ$18,TRUE,FALSE),,IF(INDEX(Команды!$A$2:$AN$7500,MATCH(AK$3,Команды!$A$2:$A$7500,0),$E6+2)=Команды!$AJ$19,TRUE,FALSE)),INDEX(Команды!$AJ$2:$AK$19,MATCH(INDEX(Команды!$A$2:$AN$7500,MATCH(AK$3,Команды!$A$2:$A$7500,0),$E6+2),Команды!$AJ$2:$AJ$19,0),2),0)</f>
        <v>0.64583333333333337</v>
      </c>
      <c r="AL6" s="175">
        <f>IF(OR(IF(INDEX(Команды!$A$2:$AN$7500,MATCH(AK$3,Команды!$A$2:$A$7500,0),$E6+2)=Команды!$AJ$2,TRUE,FALSE),IF(INDEX(Команды!$A$2:$AN$7500,MATCH(AK$3,Команды!$A$2:$A$7500,0),$E6+2)=Команды!$AJ$3,TRUE,FALSE),IF(INDEX(Команды!$A$2:$AN$7500,MATCH(AK$3,Команды!$A$2:$A$7500,0),$E6+2)=Команды!$AJ$4,TRUE,FALSE),IF(INDEX(Команды!$A$2:$AN$7500,MATCH(AK$3,Команды!$A$2:$A$7500,0),$E6+2)=Команды!$AJ$5,TRUE,FALSE),IF(INDEX(Команды!$A$2:$AN$7500,MATCH(AK$3,Команды!$A$2:$A$7500,0),$E6+2)=Команды!$AJ$6,TRUE,FALSE),IF(INDEX(Команды!$A$2:$AN$7500,MATCH(AK$3,Команды!$A$2:$A$7500,0),$E6+2)=Команды!$AJ$7,TRUE,FALSE),IF(INDEX(Команды!$A$2:$AN$7500,MATCH(AK$3,Команды!$A$2:$A$7500,0),$E6+2)=Команды!$AJ$8,TRUE,FALSE),IF(INDEX(Команды!$A$2:$AN$7500,MATCH(AK$3,Команды!$A$2:$A$7500,0),$E6+2)=Команды!$AJ$9,TRUE,FALSE),IF(INDEX(Команды!$A$2:$AN$7500,MATCH(AK$3,Команды!$A$2:$A$7500,0),$E6+2)=Команды!$AJ$10,TRUE,FALSE),IF(INDEX(Команды!$A$2:$AN$7500,MATCH(AK$3,Команды!$A$2:$A$7500,0),$E6+2)=Команды!$AJ$11,TRUE,FALSE),IF(INDEX(Команды!$A$2:$AN$7500,MATCH(AK$3,Команды!$A$2:$A$7500,0),$E6+2)=Команды!$AJ$12,TRUE,FALSE),IF(INDEX(Команды!$A$2:$AN$7500,MATCH(AK$3,Команды!$A$2:$A$7500,0),$E6+2)=Команды!$AJ$13,TRUE,FALSE),IF(INDEX(Команды!$A$2:$AN$7500,MATCH(AK$3,Команды!$A$2:$A$7500,0),$E6+2)=Команды!$AJ$14,TRUE,FALSE),IF(INDEX(Команды!$A$2:$AN$7500,MATCH(AK$3,Команды!$A$2:$A$7500,0),$E6+2)=Команды!$AJ$15,TRUE,FALSE),IF(INDEX(Команды!$A$2:$AN$7500,MATCH(AK$3,Команды!$A$2:$A$7500,0),$E6+2)=Команды!$AJ$16,TRUE,FALSE),IF(INDEX(Команды!$A$2:$AN$7500,MATCH(AK$3,Команды!$A$2:$A$7500,0),$E6+2)=Команды!$AJ$17,TRUE,FALSE),IF(INDEX(Команды!$A$2:$AN$7500,MATCH(AK$3,Команды!$A$2:$A$7500,0),$E6+2)=Команды!$AJ$18,TRUE,FALSE),IF(INDEX(Команды!$A$2:$AN$7500,MATCH(AK$3,Команды!$A$2:$A$7500,0),$E6+2)=Команды!$AJ$19,TRUE,FALSE)),INDEX(Команды!$AJ$2:$AL$19,MATCH(INDEX(Команды!$A$2:$AN$7500,MATCH(AK$3,Команды!$A$2:$A$7500,0),$E6+2),Команды!$AJ$2:$AJ$19,0),3),0)</f>
        <v>1.0208333333333333</v>
      </c>
      <c r="AM6" s="342"/>
      <c r="AN6" s="174">
        <f>IF(OR(IF(INDEX(Команды!$A$2:$AN$7500,MATCH(AN$3,Команды!$A$2:$A$7500,0),$E6+2)=Команды!$AJ$2,TRUE,FALSE),IF(INDEX(Команды!$A$2:$AN$7500,MATCH(AN$3,Команды!$A$2:$A$7500,0),$E6+2)=Команды!$AJ$3,TRUE,FALSE),IF(INDEX(Команды!$A$2:$AN$7500,MATCH(AN$3,Команды!$A$2:$A$7500,0),$E6+2)=Команды!$AJ$4,TRUE,FALSE),IF(INDEX(Команды!$A$2:$AN$7500,MATCH(AN$3,Команды!$A$2:$A$7500,0),$E6+2)=Команды!$AJ$5,TRUE,FALSE),IF(INDEX(Команды!$A$2:$AN$7500,MATCH(AN$3,Команды!$A$2:$A$7500,0),$E6+2)=Команды!$AJ$6,TRUE,FALSE),IF(INDEX(Команды!$A$2:$AN$7500,MATCH(AN$3,Команды!$A$2:$A$7500,0),$E6+2)=Команды!$AJ$7,TRUE,FALSE),IF(INDEX(Команды!$A$2:$AN$7500,MATCH(AN$3,Команды!$A$2:$A$7500,0),$E6+2)=Команды!$AJ$8,TRUE,FALSE),IF(INDEX(Команды!$A$2:$AN$7500,MATCH(AN$3,Команды!$A$2:$A$7500,0),$E6+2)=Команды!$AJ$9,TRUE,FALSE),IF(INDEX(Команды!$A$2:$AN$7500,MATCH(AN$3,Команды!$A$2:$A$7500,0),$E6+2)=Команды!$AJ$10,TRUE,FALSE),IF(INDEX(Команды!$A$2:$AN$7500,MATCH(AN$3,Команды!$A$2:$A$7500,0),$E6+2)=Команды!$AJ$11,TRUE,FALSE),IF(INDEX(Команды!$A$2:$AN$7500,MATCH(AN$3,Команды!$A$2:$A$7500,0),$E6+2)=Команды!$AJ$12,TRUE,FALSE),IF(INDEX(Команды!$A$2:$AN$7500,MATCH(AN$3,Команды!$A$2:$A$7500,0),$E6+2)=Команды!$AJ$13,TRUE,FALSE),IF(INDEX(Команды!$A$2:$AN$7500,MATCH(AN$3,Команды!$A$2:$A$7500,0),$E6+2)=Команды!$AJ$14,TRUE,FALSE),IF(INDEX(Команды!$A$2:$AN$7500,MATCH(AN$3,Команды!$A$2:$A$7500,0),$E6+2)=Команды!$AJ$15,TRUE,FALSE),IF(INDEX(Команды!$A$2:$AN$7500,MATCH(AN$3,Команды!$A$2:$A$7500,0),$E6+2)=Команды!$AJ$16,TRUE,FALSE),,IF(INDEX(Команды!$A$2:$AN$7500,MATCH(AN$3,Команды!$A$2:$A$7500,0),$E6+2)=Команды!$AJ$17,TRUE,FALSE),,IF(INDEX(Команды!$A$2:$AN$7500,MATCH(AN$3,Команды!$A$2:$A$7500,0),$E6+2)=Команды!$AJ$18,TRUE,FALSE),,IF(INDEX(Команды!$A$2:$AN$7500,MATCH(AN$3,Команды!$A$2:$A$7500,0),$E6+2)=Команды!$AJ$19,TRUE,FALSE)),INDEX(Команды!$AJ$2:$AK$19,MATCH(INDEX(Команды!$A$2:$AN$7500,MATCH(AN$3,Команды!$A$2:$A$7500,0),$E6+2),Команды!$AJ$2:$AJ$19,0),2),0)</f>
        <v>0.64583333333333337</v>
      </c>
      <c r="AO6" s="175">
        <f>IF(OR(IF(INDEX(Команды!$A$2:$AN$7500,MATCH(AN$3,Команды!$A$2:$A$7500,0),$E6+2)=Команды!$AJ$2,TRUE,FALSE),IF(INDEX(Команды!$A$2:$AN$7500,MATCH(AN$3,Команды!$A$2:$A$7500,0),$E6+2)=Команды!$AJ$3,TRUE,FALSE),IF(INDEX(Команды!$A$2:$AN$7500,MATCH(AN$3,Команды!$A$2:$A$7500,0),$E6+2)=Команды!$AJ$4,TRUE,FALSE),IF(INDEX(Команды!$A$2:$AN$7500,MATCH(AN$3,Команды!$A$2:$A$7500,0),$E6+2)=Команды!$AJ$5,TRUE,FALSE),IF(INDEX(Команды!$A$2:$AN$7500,MATCH(AN$3,Команды!$A$2:$A$7500,0),$E6+2)=Команды!$AJ$6,TRUE,FALSE),IF(INDEX(Команды!$A$2:$AN$7500,MATCH(AN$3,Команды!$A$2:$A$7500,0),$E6+2)=Команды!$AJ$7,TRUE,FALSE),IF(INDEX(Команды!$A$2:$AN$7500,MATCH(AN$3,Команды!$A$2:$A$7500,0),$E6+2)=Команды!$AJ$8,TRUE,FALSE),IF(INDEX(Команды!$A$2:$AN$7500,MATCH(AN$3,Команды!$A$2:$A$7500,0),$E6+2)=Команды!$AJ$9,TRUE,FALSE),IF(INDEX(Команды!$A$2:$AN$7500,MATCH(AN$3,Команды!$A$2:$A$7500,0),$E6+2)=Команды!$AJ$10,TRUE,FALSE),IF(INDEX(Команды!$A$2:$AN$7500,MATCH(AN$3,Команды!$A$2:$A$7500,0),$E6+2)=Команды!$AJ$11,TRUE,FALSE),IF(INDEX(Команды!$A$2:$AN$7500,MATCH(AN$3,Команды!$A$2:$A$7500,0),$E6+2)=Команды!$AJ$12,TRUE,FALSE),IF(INDEX(Команды!$A$2:$AN$7500,MATCH(AN$3,Команды!$A$2:$A$7500,0),$E6+2)=Команды!$AJ$13,TRUE,FALSE),IF(INDEX(Команды!$A$2:$AN$7500,MATCH(AN$3,Команды!$A$2:$A$7500,0),$E6+2)=Команды!$AJ$14,TRUE,FALSE),IF(INDEX(Команды!$A$2:$AN$7500,MATCH(AN$3,Команды!$A$2:$A$7500,0),$E6+2)=Команды!$AJ$15,TRUE,FALSE),IF(INDEX(Команды!$A$2:$AN$7500,MATCH(AN$3,Команды!$A$2:$A$7500,0),$E6+2)=Команды!$AJ$16,TRUE,FALSE),IF(INDEX(Команды!$A$2:$AN$7500,MATCH(AN$3,Команды!$A$2:$A$7500,0),$E6+2)=Команды!$AJ$17,TRUE,FALSE),IF(INDEX(Команды!$A$2:$AN$7500,MATCH(AN$3,Команды!$A$2:$A$7500,0),$E6+2)=Команды!$AJ$18,TRUE,FALSE),IF(INDEX(Команды!$A$2:$AN$7500,MATCH(AN$3,Команды!$A$2:$A$7500,0),$E6+2)=Команды!$AJ$19,TRUE,FALSE)),INDEX(Команды!$AJ$2:$AL$19,MATCH(INDEX(Команды!$A$2:$AN$7500,MATCH(AN$3,Команды!$A$2:$A$7500,0),$E6+2),Команды!$AJ$2:$AJ$19,0),3),0)</f>
        <v>1.0208333333333333</v>
      </c>
      <c r="AP6" s="342"/>
      <c r="AQ6" s="174">
        <f>IF(OR(IF(INDEX(Команды!$A$2:$AN$7500,MATCH(AQ$3,Команды!$A$2:$A$7500,0),$E6+2)=Команды!$AJ$2,TRUE,FALSE),IF(INDEX(Команды!$A$2:$AN$7500,MATCH(AQ$3,Команды!$A$2:$A$7500,0),$E6+2)=Команды!$AJ$3,TRUE,FALSE),IF(INDEX(Команды!$A$2:$AN$7500,MATCH(AQ$3,Команды!$A$2:$A$7500,0),$E6+2)=Команды!$AJ$4,TRUE,FALSE),IF(INDEX(Команды!$A$2:$AN$7500,MATCH(AQ$3,Команды!$A$2:$A$7500,0),$E6+2)=Команды!$AJ$5,TRUE,FALSE),IF(INDEX(Команды!$A$2:$AN$7500,MATCH(AQ$3,Команды!$A$2:$A$7500,0),$E6+2)=Команды!$AJ$6,TRUE,FALSE),IF(INDEX(Команды!$A$2:$AN$7500,MATCH(AQ$3,Команды!$A$2:$A$7500,0),$E6+2)=Команды!$AJ$7,TRUE,FALSE),IF(INDEX(Команды!$A$2:$AN$7500,MATCH(AQ$3,Команды!$A$2:$A$7500,0),$E6+2)=Команды!$AJ$8,TRUE,FALSE),IF(INDEX(Команды!$A$2:$AN$7500,MATCH(AQ$3,Команды!$A$2:$A$7500,0),$E6+2)=Команды!$AJ$9,TRUE,FALSE),IF(INDEX(Команды!$A$2:$AN$7500,MATCH(AQ$3,Команды!$A$2:$A$7500,0),$E6+2)=Команды!$AJ$10,TRUE,FALSE),IF(INDEX(Команды!$A$2:$AN$7500,MATCH(AQ$3,Команды!$A$2:$A$7500,0),$E6+2)=Команды!$AJ$11,TRUE,FALSE),IF(INDEX(Команды!$A$2:$AN$7500,MATCH(AQ$3,Команды!$A$2:$A$7500,0),$E6+2)=Команды!$AJ$12,TRUE,FALSE),IF(INDEX(Команды!$A$2:$AN$7500,MATCH(AQ$3,Команды!$A$2:$A$7500,0),$E6+2)=Команды!$AJ$13,TRUE,FALSE),IF(INDEX(Команды!$A$2:$AN$7500,MATCH(AQ$3,Команды!$A$2:$A$7500,0),$E6+2)=Команды!$AJ$14,TRUE,FALSE),IF(INDEX(Команды!$A$2:$AN$7500,MATCH(AQ$3,Команды!$A$2:$A$7500,0),$E6+2)=Команды!$AJ$15,TRUE,FALSE),IF(INDEX(Команды!$A$2:$AN$7500,MATCH(AQ$3,Команды!$A$2:$A$7500,0),$E6+2)=Команды!$AJ$16,TRUE,FALSE),,IF(INDEX(Команды!$A$2:$AN$7500,MATCH(AQ$3,Команды!$A$2:$A$7500,0),$E6+2)=Команды!$AJ$17,TRUE,FALSE),,IF(INDEX(Команды!$A$2:$AN$7500,MATCH(AQ$3,Команды!$A$2:$A$7500,0),$E6+2)=Команды!$AJ$18,TRUE,FALSE),,IF(INDEX(Команды!$A$2:$AN$7500,MATCH(AQ$3,Команды!$A$2:$A$7500,0),$E6+2)=Команды!$AJ$19,TRUE,FALSE)),INDEX(Команды!$AJ$2:$AK$19,MATCH(INDEX(Команды!$A$2:$AN$7500,MATCH(AQ$3,Команды!$A$2:$A$7500,0),$E6+2),Команды!$AJ$2:$AJ$19,0),2),0)</f>
        <v>0.64583333333333337</v>
      </c>
      <c r="AR6" s="175">
        <f>IF(OR(IF(INDEX(Команды!$A$2:$AN$7500,MATCH(AQ$3,Команды!$A$2:$A$7500,0),$E6+2)=Команды!$AJ$2,TRUE,FALSE),IF(INDEX(Команды!$A$2:$AN$7500,MATCH(AQ$3,Команды!$A$2:$A$7500,0),$E6+2)=Команды!$AJ$3,TRUE,FALSE),IF(INDEX(Команды!$A$2:$AN$7500,MATCH(AQ$3,Команды!$A$2:$A$7500,0),$E6+2)=Команды!$AJ$4,TRUE,FALSE),IF(INDEX(Команды!$A$2:$AN$7500,MATCH(AQ$3,Команды!$A$2:$A$7500,0),$E6+2)=Команды!$AJ$5,TRUE,FALSE),IF(INDEX(Команды!$A$2:$AN$7500,MATCH(AQ$3,Команды!$A$2:$A$7500,0),$E6+2)=Команды!$AJ$6,TRUE,FALSE),IF(INDEX(Команды!$A$2:$AN$7500,MATCH(AQ$3,Команды!$A$2:$A$7500,0),$E6+2)=Команды!$AJ$7,TRUE,FALSE),IF(INDEX(Команды!$A$2:$AN$7500,MATCH(AQ$3,Команды!$A$2:$A$7500,0),$E6+2)=Команды!$AJ$8,TRUE,FALSE),IF(INDEX(Команды!$A$2:$AN$7500,MATCH(AQ$3,Команды!$A$2:$A$7500,0),$E6+2)=Команды!$AJ$9,TRUE,FALSE),IF(INDEX(Команды!$A$2:$AN$7500,MATCH(AQ$3,Команды!$A$2:$A$7500,0),$E6+2)=Команды!$AJ$10,TRUE,FALSE),IF(INDEX(Команды!$A$2:$AN$7500,MATCH(AQ$3,Команды!$A$2:$A$7500,0),$E6+2)=Команды!$AJ$11,TRUE,FALSE),IF(INDEX(Команды!$A$2:$AN$7500,MATCH(AQ$3,Команды!$A$2:$A$7500,0),$E6+2)=Команды!$AJ$12,TRUE,FALSE),IF(INDEX(Команды!$A$2:$AN$7500,MATCH(AQ$3,Команды!$A$2:$A$7500,0),$E6+2)=Команды!$AJ$13,TRUE,FALSE),IF(INDEX(Команды!$A$2:$AN$7500,MATCH(AQ$3,Команды!$A$2:$A$7500,0),$E6+2)=Команды!$AJ$14,TRUE,FALSE),IF(INDEX(Команды!$A$2:$AN$7500,MATCH(AQ$3,Команды!$A$2:$A$7500,0),$E6+2)=Команды!$AJ$15,TRUE,FALSE),IF(INDEX(Команды!$A$2:$AN$7500,MATCH(AQ$3,Команды!$A$2:$A$7500,0),$E6+2)=Команды!$AJ$16,TRUE,FALSE),IF(INDEX(Команды!$A$2:$AN$7500,MATCH(AQ$3,Команды!$A$2:$A$7500,0),$E6+2)=Команды!$AJ$17,TRUE,FALSE),IF(INDEX(Команды!$A$2:$AN$7500,MATCH(AQ$3,Команды!$A$2:$A$7500,0),$E6+2)=Команды!$AJ$18,TRUE,FALSE),IF(INDEX(Команды!$A$2:$AN$7500,MATCH(AQ$3,Команды!$A$2:$A$7500,0),$E6+2)=Команды!$AJ$19,TRUE,FALSE)),INDEX(Команды!$AJ$2:$AL$19,MATCH(INDEX(Команды!$A$2:$AN$7500,MATCH(AQ$3,Команды!$A$2:$A$7500,0),$E6+2),Команды!$AJ$2:$AJ$19,0),3),0)</f>
        <v>1.0208333333333333</v>
      </c>
      <c r="AS6" s="342"/>
      <c r="AT6" s="174" t="str">
        <f>IF(OR(IF(INDEX(Команды!$A$2:$AN$7500,MATCH(AT$3,Команды!$A$2:$A$7500,0),$E6+2)=Команды!$AJ$2,TRUE,FALSE),IF(INDEX(Команды!$A$2:$AN$7500,MATCH(AT$3,Команды!$A$2:$A$7500,0),$E6+2)=Команды!$AJ$3,TRUE,FALSE),IF(INDEX(Команды!$A$2:$AN$7500,MATCH(AT$3,Команды!$A$2:$A$7500,0),$E6+2)=Команды!$AJ$4,TRUE,FALSE),IF(INDEX(Команды!$A$2:$AN$7500,MATCH(AT$3,Команды!$A$2:$A$7500,0),$E6+2)=Команды!$AJ$5,TRUE,FALSE),IF(INDEX(Команды!$A$2:$AN$7500,MATCH(AT$3,Команды!$A$2:$A$7500,0),$E6+2)=Команды!$AJ$6,TRUE,FALSE),IF(INDEX(Команды!$A$2:$AN$7500,MATCH(AT$3,Команды!$A$2:$A$7500,0),$E6+2)=Команды!$AJ$7,TRUE,FALSE),IF(INDEX(Команды!$A$2:$AN$7500,MATCH(AT$3,Команды!$A$2:$A$7500,0),$E6+2)=Команды!$AJ$8,TRUE,FALSE),IF(INDEX(Команды!$A$2:$AN$7500,MATCH(AT$3,Команды!$A$2:$A$7500,0),$E6+2)=Команды!$AJ$9,TRUE,FALSE),IF(INDEX(Команды!$A$2:$AN$7500,MATCH(AT$3,Команды!$A$2:$A$7500,0),$E6+2)=Команды!$AJ$10,TRUE,FALSE),IF(INDEX(Команды!$A$2:$AN$7500,MATCH(AT$3,Команды!$A$2:$A$7500,0),$E6+2)=Команды!$AJ$11,TRUE,FALSE),IF(INDEX(Команды!$A$2:$AN$7500,MATCH(AT$3,Команды!$A$2:$A$7500,0),$E6+2)=Команды!$AJ$12,TRUE,FALSE),IF(INDEX(Команды!$A$2:$AN$7500,MATCH(AT$3,Команды!$A$2:$A$7500,0),$E6+2)=Команды!$AJ$13,TRUE,FALSE),IF(INDEX(Команды!$A$2:$AN$7500,MATCH(AT$3,Команды!$A$2:$A$7500,0),$E6+2)=Команды!$AJ$14,TRUE,FALSE),IF(INDEX(Команды!$A$2:$AN$7500,MATCH(AT$3,Команды!$A$2:$A$7500,0),$E6+2)=Команды!$AJ$15,TRUE,FALSE),IF(INDEX(Команды!$A$2:$AN$7500,MATCH(AT$3,Команды!$A$2:$A$7500,0),$E6+2)=Команды!$AJ$16,TRUE,FALSE),,IF(INDEX(Команды!$A$2:$AN$7500,MATCH(AT$3,Команды!$A$2:$A$7500,0),$E6+2)=Команды!$AJ$17,TRUE,FALSE),,IF(INDEX(Команды!$A$2:$AN$7500,MATCH(AT$3,Команды!$A$2:$A$7500,0),$E6+2)=Команды!$AJ$18,TRUE,FALSE),,IF(INDEX(Команды!$A$2:$AN$7500,MATCH(AT$3,Команды!$A$2:$A$7500,0),$E6+2)=Команды!$AJ$19,TRUE,FALSE)),INDEX(Команды!$AJ$2:$AK$19,MATCH(INDEX(Команды!$A$2:$AN$7500,MATCH(AT$3,Команды!$A$2:$A$7500,0),$E6+2),Команды!$AJ$2:$AJ$19,0),2),0)</f>
        <v>В</v>
      </c>
      <c r="AU6" s="175" t="str">
        <f>IF(OR(IF(INDEX(Команды!$A$2:$AN$7500,MATCH(AT$3,Команды!$A$2:$A$7500,0),$E6+2)=Команды!$AJ$2,TRUE,FALSE),IF(INDEX(Команды!$A$2:$AN$7500,MATCH(AT$3,Команды!$A$2:$A$7500,0),$E6+2)=Команды!$AJ$3,TRUE,FALSE),IF(INDEX(Команды!$A$2:$AN$7500,MATCH(AT$3,Команды!$A$2:$A$7500,0),$E6+2)=Команды!$AJ$4,TRUE,FALSE),IF(INDEX(Команды!$A$2:$AN$7500,MATCH(AT$3,Команды!$A$2:$A$7500,0),$E6+2)=Команды!$AJ$5,TRUE,FALSE),IF(INDEX(Команды!$A$2:$AN$7500,MATCH(AT$3,Команды!$A$2:$A$7500,0),$E6+2)=Команды!$AJ$6,TRUE,FALSE),IF(INDEX(Команды!$A$2:$AN$7500,MATCH(AT$3,Команды!$A$2:$A$7500,0),$E6+2)=Команды!$AJ$7,TRUE,FALSE),IF(INDEX(Команды!$A$2:$AN$7500,MATCH(AT$3,Команды!$A$2:$A$7500,0),$E6+2)=Команды!$AJ$8,TRUE,FALSE),IF(INDEX(Команды!$A$2:$AN$7500,MATCH(AT$3,Команды!$A$2:$A$7500,0),$E6+2)=Команды!$AJ$9,TRUE,FALSE),IF(INDEX(Команды!$A$2:$AN$7500,MATCH(AT$3,Команды!$A$2:$A$7500,0),$E6+2)=Команды!$AJ$10,TRUE,FALSE),IF(INDEX(Команды!$A$2:$AN$7500,MATCH(AT$3,Команды!$A$2:$A$7500,0),$E6+2)=Команды!$AJ$11,TRUE,FALSE),IF(INDEX(Команды!$A$2:$AN$7500,MATCH(AT$3,Команды!$A$2:$A$7500,0),$E6+2)=Команды!$AJ$12,TRUE,FALSE),IF(INDEX(Команды!$A$2:$AN$7500,MATCH(AT$3,Команды!$A$2:$A$7500,0),$E6+2)=Команды!$AJ$13,TRUE,FALSE),IF(INDEX(Команды!$A$2:$AN$7500,MATCH(AT$3,Команды!$A$2:$A$7500,0),$E6+2)=Команды!$AJ$14,TRUE,FALSE),IF(INDEX(Команды!$A$2:$AN$7500,MATCH(AT$3,Команды!$A$2:$A$7500,0),$E6+2)=Команды!$AJ$15,TRUE,FALSE),IF(INDEX(Команды!$A$2:$AN$7500,MATCH(AT$3,Команды!$A$2:$A$7500,0),$E6+2)=Команды!$AJ$16,TRUE,FALSE),IF(INDEX(Команды!$A$2:$AN$7500,MATCH(AT$3,Команды!$A$2:$A$7500,0),$E6+2)=Команды!$AJ$17,TRUE,FALSE),IF(INDEX(Команды!$A$2:$AN$7500,MATCH(AT$3,Команды!$A$2:$A$7500,0),$E6+2)=Команды!$AJ$18,TRUE,FALSE),IF(INDEX(Команды!$A$2:$AN$7500,MATCH(AT$3,Команды!$A$2:$A$7500,0),$E6+2)=Команды!$AJ$19,TRUE,FALSE)),INDEX(Команды!$AJ$2:$AL$19,MATCH(INDEX(Команды!$A$2:$AN$7500,MATCH(AT$3,Команды!$A$2:$A$7500,0),$E6+2),Команды!$AJ$2:$AJ$19,0),3),0)</f>
        <v>В</v>
      </c>
      <c r="AV6" s="342"/>
      <c r="AW6" s="174" t="str">
        <f>IF(OR(IF(INDEX(Команды!$A$2:$AN$7500,MATCH(AW$3,Команды!$A$2:$A$7500,0),$E6+2)=Команды!$AJ$2,TRUE,FALSE),IF(INDEX(Команды!$A$2:$AN$7500,MATCH(AW$3,Команды!$A$2:$A$7500,0),$E6+2)=Команды!$AJ$3,TRUE,FALSE),IF(INDEX(Команды!$A$2:$AN$7500,MATCH(AW$3,Команды!$A$2:$A$7500,0),$E6+2)=Команды!$AJ$4,TRUE,FALSE),IF(INDEX(Команды!$A$2:$AN$7500,MATCH(AW$3,Команды!$A$2:$A$7500,0),$E6+2)=Команды!$AJ$5,TRUE,FALSE),IF(INDEX(Команды!$A$2:$AN$7500,MATCH(AW$3,Команды!$A$2:$A$7500,0),$E6+2)=Команды!$AJ$6,TRUE,FALSE),IF(INDEX(Команды!$A$2:$AN$7500,MATCH(AW$3,Команды!$A$2:$A$7500,0),$E6+2)=Команды!$AJ$7,TRUE,FALSE),IF(INDEX(Команды!$A$2:$AN$7500,MATCH(AW$3,Команды!$A$2:$A$7500,0),$E6+2)=Команды!$AJ$8,TRUE,FALSE),IF(INDEX(Команды!$A$2:$AN$7500,MATCH(AW$3,Команды!$A$2:$A$7500,0),$E6+2)=Команды!$AJ$9,TRUE,FALSE),IF(INDEX(Команды!$A$2:$AN$7500,MATCH(AW$3,Команды!$A$2:$A$7500,0),$E6+2)=Команды!$AJ$10,TRUE,FALSE),IF(INDEX(Команды!$A$2:$AN$7500,MATCH(AW$3,Команды!$A$2:$A$7500,0),$E6+2)=Команды!$AJ$11,TRUE,FALSE),IF(INDEX(Команды!$A$2:$AN$7500,MATCH(AW$3,Команды!$A$2:$A$7500,0),$E6+2)=Команды!$AJ$12,TRUE,FALSE),IF(INDEX(Команды!$A$2:$AN$7500,MATCH(AW$3,Команды!$A$2:$A$7500,0),$E6+2)=Команды!$AJ$13,TRUE,FALSE),IF(INDEX(Команды!$A$2:$AN$7500,MATCH(AW$3,Команды!$A$2:$A$7500,0),$E6+2)=Команды!$AJ$14,TRUE,FALSE),IF(INDEX(Команды!$A$2:$AN$7500,MATCH(AW$3,Команды!$A$2:$A$7500,0),$E6+2)=Команды!$AJ$15,TRUE,FALSE),IF(INDEX(Команды!$A$2:$AN$7500,MATCH(AW$3,Команды!$A$2:$A$7500,0),$E6+2)=Команды!$AJ$16,TRUE,FALSE),,IF(INDEX(Команды!$A$2:$AN$7500,MATCH(AW$3,Команды!$A$2:$A$7500,0),$E6+2)=Команды!$AJ$17,TRUE,FALSE),,IF(INDEX(Команды!$A$2:$AN$7500,MATCH(AW$3,Команды!$A$2:$A$7500,0),$E6+2)=Команды!$AJ$18,TRUE,FALSE),,IF(INDEX(Команды!$A$2:$AN$7500,MATCH(AW$3,Команды!$A$2:$A$7500,0),$E6+2)=Команды!$AJ$19,TRUE,FALSE)),INDEX(Команды!$AJ$2:$AK$19,MATCH(INDEX(Команды!$A$2:$AN$7500,MATCH(AW$3,Команды!$A$2:$A$7500,0),$E6+2),Команды!$AJ$2:$AJ$19,0),2),0)</f>
        <v>В</v>
      </c>
      <c r="AX6" s="175" t="str">
        <f>IF(OR(IF(INDEX(Команды!$A$2:$AN$7500,MATCH(AW$3,Команды!$A$2:$A$7500,0),$E6+2)=Команды!$AJ$2,TRUE,FALSE),IF(INDEX(Команды!$A$2:$AN$7500,MATCH(AW$3,Команды!$A$2:$A$7500,0),$E6+2)=Команды!$AJ$3,TRUE,FALSE),IF(INDEX(Команды!$A$2:$AN$7500,MATCH(AW$3,Команды!$A$2:$A$7500,0),$E6+2)=Команды!$AJ$4,TRUE,FALSE),IF(INDEX(Команды!$A$2:$AN$7500,MATCH(AW$3,Команды!$A$2:$A$7500,0),$E6+2)=Команды!$AJ$5,TRUE,FALSE),IF(INDEX(Команды!$A$2:$AN$7500,MATCH(AW$3,Команды!$A$2:$A$7500,0),$E6+2)=Команды!$AJ$6,TRUE,FALSE),IF(INDEX(Команды!$A$2:$AN$7500,MATCH(AW$3,Команды!$A$2:$A$7500,0),$E6+2)=Команды!$AJ$7,TRUE,FALSE),IF(INDEX(Команды!$A$2:$AN$7500,MATCH(AW$3,Команды!$A$2:$A$7500,0),$E6+2)=Команды!$AJ$8,TRUE,FALSE),IF(INDEX(Команды!$A$2:$AN$7500,MATCH(AW$3,Команды!$A$2:$A$7500,0),$E6+2)=Команды!$AJ$9,TRUE,FALSE),IF(INDEX(Команды!$A$2:$AN$7500,MATCH(AW$3,Команды!$A$2:$A$7500,0),$E6+2)=Команды!$AJ$10,TRUE,FALSE),IF(INDEX(Команды!$A$2:$AN$7500,MATCH(AW$3,Команды!$A$2:$A$7500,0),$E6+2)=Команды!$AJ$11,TRUE,FALSE),IF(INDEX(Команды!$A$2:$AN$7500,MATCH(AW$3,Команды!$A$2:$A$7500,0),$E6+2)=Команды!$AJ$12,TRUE,FALSE),IF(INDEX(Команды!$A$2:$AN$7500,MATCH(AW$3,Команды!$A$2:$A$7500,0),$E6+2)=Команды!$AJ$13,TRUE,FALSE),IF(INDEX(Команды!$A$2:$AN$7500,MATCH(AW$3,Команды!$A$2:$A$7500,0),$E6+2)=Команды!$AJ$14,TRUE,FALSE),IF(INDEX(Команды!$A$2:$AN$7500,MATCH(AW$3,Команды!$A$2:$A$7500,0),$E6+2)=Команды!$AJ$15,TRUE,FALSE),IF(INDEX(Команды!$A$2:$AN$7500,MATCH(AW$3,Команды!$A$2:$A$7500,0),$E6+2)=Команды!$AJ$16,TRUE,FALSE),IF(INDEX(Команды!$A$2:$AN$7500,MATCH(AW$3,Команды!$A$2:$A$7500,0),$E6+2)=Команды!$AJ$17,TRUE,FALSE),IF(INDEX(Команды!$A$2:$AN$7500,MATCH(AW$3,Команды!$A$2:$A$7500,0),$E6+2)=Команды!$AJ$18,TRUE,FALSE),IF(INDEX(Команды!$A$2:$AN$7500,MATCH(AW$3,Команды!$A$2:$A$7500,0),$E6+2)=Команды!$AJ$19,TRUE,FALSE)),INDEX(Команды!$AJ$2:$AL$19,MATCH(INDEX(Команды!$A$2:$AN$7500,MATCH(AW$3,Команды!$A$2:$A$7500,0),$E6+2),Команды!$AJ$2:$AJ$19,0),3),0)</f>
        <v>В</v>
      </c>
      <c r="AY6" s="342"/>
      <c r="AZ6" s="174">
        <f>IF(OR(IF(INDEX(Команды!$A$2:$AN$7500,MATCH(AZ$3,Команды!$A$2:$A$7500,0),$E6+2)=Команды!$AJ$2,TRUE,FALSE),IF(INDEX(Команды!$A$2:$AN$7500,MATCH(AZ$3,Команды!$A$2:$A$7500,0),$E6+2)=Команды!$AJ$3,TRUE,FALSE),IF(INDEX(Команды!$A$2:$AN$7500,MATCH(AZ$3,Команды!$A$2:$A$7500,0),$E6+2)=Команды!$AJ$4,TRUE,FALSE),IF(INDEX(Команды!$A$2:$AN$7500,MATCH(AZ$3,Команды!$A$2:$A$7500,0),$E6+2)=Команды!$AJ$5,TRUE,FALSE),IF(INDEX(Команды!$A$2:$AN$7500,MATCH(AZ$3,Команды!$A$2:$A$7500,0),$E6+2)=Команды!$AJ$6,TRUE,FALSE),IF(INDEX(Команды!$A$2:$AN$7500,MATCH(AZ$3,Команды!$A$2:$A$7500,0),$E6+2)=Команды!$AJ$7,TRUE,FALSE),IF(INDEX(Команды!$A$2:$AN$7500,MATCH(AZ$3,Команды!$A$2:$A$7500,0),$E6+2)=Команды!$AJ$8,TRUE,FALSE),IF(INDEX(Команды!$A$2:$AN$7500,MATCH(AZ$3,Команды!$A$2:$A$7500,0),$E6+2)=Команды!$AJ$9,TRUE,FALSE),IF(INDEX(Команды!$A$2:$AN$7500,MATCH(AZ$3,Команды!$A$2:$A$7500,0),$E6+2)=Команды!$AJ$10,TRUE,FALSE),IF(INDEX(Команды!$A$2:$AN$7500,MATCH(AZ$3,Команды!$A$2:$A$7500,0),$E6+2)=Команды!$AJ$11,TRUE,FALSE),IF(INDEX(Команды!$A$2:$AN$7500,MATCH(AZ$3,Команды!$A$2:$A$7500,0),$E6+2)=Команды!$AJ$12,TRUE,FALSE),IF(INDEX(Команды!$A$2:$AN$7500,MATCH(AZ$3,Команды!$A$2:$A$7500,0),$E6+2)=Команды!$AJ$13,TRUE,FALSE),IF(INDEX(Команды!$A$2:$AN$7500,MATCH(AZ$3,Команды!$A$2:$A$7500,0),$E6+2)=Команды!$AJ$14,TRUE,FALSE),IF(INDEX(Команды!$A$2:$AN$7500,MATCH(AZ$3,Команды!$A$2:$A$7500,0),$E6+2)=Команды!$AJ$15,TRUE,FALSE),IF(INDEX(Команды!$A$2:$AN$7500,MATCH(AZ$3,Команды!$A$2:$A$7500,0),$E6+2)=Команды!$AJ$16,TRUE,FALSE),,IF(INDEX(Команды!$A$2:$AN$7500,MATCH(AZ$3,Команды!$A$2:$A$7500,0),$E6+2)=Команды!$AJ$17,TRUE,FALSE),,IF(INDEX(Команды!$A$2:$AN$7500,MATCH(AZ$3,Команды!$A$2:$A$7500,0),$E6+2)=Команды!$AJ$18,TRUE,FALSE),,IF(INDEX(Команды!$A$2:$AN$7500,MATCH(AZ$3,Команды!$A$2:$A$7500,0),$E6+2)=Команды!$AJ$19,TRUE,FALSE)),INDEX(Команды!$AJ$2:$AK$19,MATCH(INDEX(Команды!$A$2:$AN$7500,MATCH(AZ$3,Команды!$A$2:$A$7500,0),$E6+2),Команды!$AJ$2:$AJ$19,0),2),0)</f>
        <v>0.3125</v>
      </c>
      <c r="BA6" s="175">
        <f>IF(OR(IF(INDEX(Команды!$A$2:$AN$7500,MATCH(AZ$3,Команды!$A$2:$A$7500,0),$E6+2)=Команды!$AJ$2,TRUE,FALSE),IF(INDEX(Команды!$A$2:$AN$7500,MATCH(AZ$3,Команды!$A$2:$A$7500,0),$E6+2)=Команды!$AJ$3,TRUE,FALSE),IF(INDEX(Команды!$A$2:$AN$7500,MATCH(AZ$3,Команды!$A$2:$A$7500,0),$E6+2)=Команды!$AJ$4,TRUE,FALSE),IF(INDEX(Команды!$A$2:$AN$7500,MATCH(AZ$3,Команды!$A$2:$A$7500,0),$E6+2)=Команды!$AJ$5,TRUE,FALSE),IF(INDEX(Команды!$A$2:$AN$7500,MATCH(AZ$3,Команды!$A$2:$A$7500,0),$E6+2)=Команды!$AJ$6,TRUE,FALSE),IF(INDEX(Команды!$A$2:$AN$7500,MATCH(AZ$3,Команды!$A$2:$A$7500,0),$E6+2)=Команды!$AJ$7,TRUE,FALSE),IF(INDEX(Команды!$A$2:$AN$7500,MATCH(AZ$3,Команды!$A$2:$A$7500,0),$E6+2)=Команды!$AJ$8,TRUE,FALSE),IF(INDEX(Команды!$A$2:$AN$7500,MATCH(AZ$3,Команды!$A$2:$A$7500,0),$E6+2)=Команды!$AJ$9,TRUE,FALSE),IF(INDEX(Команды!$A$2:$AN$7500,MATCH(AZ$3,Команды!$A$2:$A$7500,0),$E6+2)=Команды!$AJ$10,TRUE,FALSE),IF(INDEX(Команды!$A$2:$AN$7500,MATCH(AZ$3,Команды!$A$2:$A$7500,0),$E6+2)=Команды!$AJ$11,TRUE,FALSE),IF(INDEX(Команды!$A$2:$AN$7500,MATCH(AZ$3,Команды!$A$2:$A$7500,0),$E6+2)=Команды!$AJ$12,TRUE,FALSE),IF(INDEX(Команды!$A$2:$AN$7500,MATCH(AZ$3,Команды!$A$2:$A$7500,0),$E6+2)=Команды!$AJ$13,TRUE,FALSE),IF(INDEX(Команды!$A$2:$AN$7500,MATCH(AZ$3,Команды!$A$2:$A$7500,0),$E6+2)=Команды!$AJ$14,TRUE,FALSE),IF(INDEX(Команды!$A$2:$AN$7500,MATCH(AZ$3,Команды!$A$2:$A$7500,0),$E6+2)=Команды!$AJ$15,TRUE,FALSE),IF(INDEX(Команды!$A$2:$AN$7500,MATCH(AZ$3,Команды!$A$2:$A$7500,0),$E6+2)=Команды!$AJ$16,TRUE,FALSE),IF(INDEX(Команды!$A$2:$AN$7500,MATCH(AZ$3,Команды!$A$2:$A$7500,0),$E6+2)=Команды!$AJ$17,TRUE,FALSE),IF(INDEX(Команды!$A$2:$AN$7500,MATCH(AZ$3,Команды!$A$2:$A$7500,0),$E6+2)=Команды!$AJ$18,TRUE,FALSE),IF(INDEX(Команды!$A$2:$AN$7500,MATCH(AZ$3,Команды!$A$2:$A$7500,0),$E6+2)=Команды!$AJ$19,TRUE,FALSE)),INDEX(Команды!$AJ$2:$AL$19,MATCH(INDEX(Команды!$A$2:$AN$7500,MATCH(AZ$3,Команды!$A$2:$A$7500,0),$E6+2),Команды!$AJ$2:$AJ$19,0),3),0)</f>
        <v>0.6875</v>
      </c>
      <c r="BB6" s="342"/>
      <c r="BC6" s="174">
        <f>IF(OR(IF(INDEX(Команды!$A$2:$AN$7500,MATCH(BC$3,Команды!$A$2:$A$7500,0),$E6+2)=Команды!$AJ$2,TRUE,FALSE),IF(INDEX(Команды!$A$2:$AN$7500,MATCH(BC$3,Команды!$A$2:$A$7500,0),$E6+2)=Команды!$AJ$3,TRUE,FALSE),IF(INDEX(Команды!$A$2:$AN$7500,MATCH(BC$3,Команды!$A$2:$A$7500,0),$E6+2)=Команды!$AJ$4,TRUE,FALSE),IF(INDEX(Команды!$A$2:$AN$7500,MATCH(BC$3,Команды!$A$2:$A$7500,0),$E6+2)=Команды!$AJ$5,TRUE,FALSE),IF(INDEX(Команды!$A$2:$AN$7500,MATCH(BC$3,Команды!$A$2:$A$7500,0),$E6+2)=Команды!$AJ$6,TRUE,FALSE),IF(INDEX(Команды!$A$2:$AN$7500,MATCH(BC$3,Команды!$A$2:$A$7500,0),$E6+2)=Команды!$AJ$7,TRUE,FALSE),IF(INDEX(Команды!$A$2:$AN$7500,MATCH(BC$3,Команды!$A$2:$A$7500,0),$E6+2)=Команды!$AJ$8,TRUE,FALSE),IF(INDEX(Команды!$A$2:$AN$7500,MATCH(BC$3,Команды!$A$2:$A$7500,0),$E6+2)=Команды!$AJ$9,TRUE,FALSE),IF(INDEX(Команды!$A$2:$AN$7500,MATCH(BC$3,Команды!$A$2:$A$7500,0),$E6+2)=Команды!$AJ$10,TRUE,FALSE),IF(INDEX(Команды!$A$2:$AN$7500,MATCH(BC$3,Команды!$A$2:$A$7500,0),$E6+2)=Команды!$AJ$11,TRUE,FALSE),IF(INDEX(Команды!$A$2:$AN$7500,MATCH(BC$3,Команды!$A$2:$A$7500,0),$E6+2)=Команды!$AJ$12,TRUE,FALSE),IF(INDEX(Команды!$A$2:$AN$7500,MATCH(BC$3,Команды!$A$2:$A$7500,0),$E6+2)=Команды!$AJ$13,TRUE,FALSE),IF(INDEX(Команды!$A$2:$AN$7500,MATCH(BC$3,Команды!$A$2:$A$7500,0),$E6+2)=Команды!$AJ$14,TRUE,FALSE),IF(INDEX(Команды!$A$2:$AN$7500,MATCH(BC$3,Команды!$A$2:$A$7500,0),$E6+2)=Команды!$AJ$15,TRUE,FALSE),IF(INDEX(Команды!$A$2:$AN$7500,MATCH(BC$3,Команды!$A$2:$A$7500,0),$E6+2)=Команды!$AJ$16,TRUE,FALSE),,IF(INDEX(Команды!$A$2:$AN$7500,MATCH(BC$3,Команды!$A$2:$A$7500,0),$E6+2)=Команды!$AJ$17,TRUE,FALSE),,IF(INDEX(Команды!$A$2:$AN$7500,MATCH(BC$3,Команды!$A$2:$A$7500,0),$E6+2)=Команды!$AJ$18,TRUE,FALSE),,IF(INDEX(Команды!$A$2:$AN$7500,MATCH(BC$3,Команды!$A$2:$A$7500,0),$E6+2)=Команды!$AJ$19,TRUE,FALSE)),INDEX(Команды!$AJ$2:$AK$19,MATCH(INDEX(Команды!$A$2:$AN$7500,MATCH(BC$3,Команды!$A$2:$A$7500,0),$E6+2),Команды!$AJ$2:$AJ$19,0),2),0)</f>
        <v>0.33333333333333331</v>
      </c>
      <c r="BD6" s="175">
        <f>IF(OR(IF(INDEX(Команды!$A$2:$AN$7500,MATCH(BC$3,Команды!$A$2:$A$7500,0),$E6+2)=Команды!$AJ$2,TRUE,FALSE),IF(INDEX(Команды!$A$2:$AN$7500,MATCH(BC$3,Команды!$A$2:$A$7500,0),$E6+2)=Команды!$AJ$3,TRUE,FALSE),IF(INDEX(Команды!$A$2:$AN$7500,MATCH(BC$3,Команды!$A$2:$A$7500,0),$E6+2)=Команды!$AJ$4,TRUE,FALSE),IF(INDEX(Команды!$A$2:$AN$7500,MATCH(BC$3,Команды!$A$2:$A$7500,0),$E6+2)=Команды!$AJ$5,TRUE,FALSE),IF(INDEX(Команды!$A$2:$AN$7500,MATCH(BC$3,Команды!$A$2:$A$7500,0),$E6+2)=Команды!$AJ$6,TRUE,FALSE),IF(INDEX(Команды!$A$2:$AN$7500,MATCH(BC$3,Команды!$A$2:$A$7500,0),$E6+2)=Команды!$AJ$7,TRUE,FALSE),IF(INDEX(Команды!$A$2:$AN$7500,MATCH(BC$3,Команды!$A$2:$A$7500,0),$E6+2)=Команды!$AJ$8,TRUE,FALSE),IF(INDEX(Команды!$A$2:$AN$7500,MATCH(BC$3,Команды!$A$2:$A$7500,0),$E6+2)=Команды!$AJ$9,TRUE,FALSE),IF(INDEX(Команды!$A$2:$AN$7500,MATCH(BC$3,Команды!$A$2:$A$7500,0),$E6+2)=Команды!$AJ$10,TRUE,FALSE),IF(INDEX(Команды!$A$2:$AN$7500,MATCH(BC$3,Команды!$A$2:$A$7500,0),$E6+2)=Команды!$AJ$11,TRUE,FALSE),IF(INDEX(Команды!$A$2:$AN$7500,MATCH(BC$3,Команды!$A$2:$A$7500,0),$E6+2)=Команды!$AJ$12,TRUE,FALSE),IF(INDEX(Команды!$A$2:$AN$7500,MATCH(BC$3,Команды!$A$2:$A$7500,0),$E6+2)=Команды!$AJ$13,TRUE,FALSE),IF(INDEX(Команды!$A$2:$AN$7500,MATCH(BC$3,Команды!$A$2:$A$7500,0),$E6+2)=Команды!$AJ$14,TRUE,FALSE),IF(INDEX(Команды!$A$2:$AN$7500,MATCH(BC$3,Команды!$A$2:$A$7500,0),$E6+2)=Команды!$AJ$15,TRUE,FALSE),IF(INDEX(Команды!$A$2:$AN$7500,MATCH(BC$3,Команды!$A$2:$A$7500,0),$E6+2)=Команды!$AJ$16,TRUE,FALSE),IF(INDEX(Команды!$A$2:$AN$7500,MATCH(BC$3,Команды!$A$2:$A$7500,0),$E6+2)=Команды!$AJ$17,TRUE,FALSE),IF(INDEX(Команды!$A$2:$AN$7500,MATCH(BC$3,Команды!$A$2:$A$7500,0),$E6+2)=Команды!$AJ$18,TRUE,FALSE),IF(INDEX(Команды!$A$2:$AN$7500,MATCH(BC$3,Команды!$A$2:$A$7500,0),$E6+2)=Команды!$AJ$19,TRUE,FALSE)),INDEX(Команды!$AJ$2:$AL$19,MATCH(INDEX(Команды!$A$2:$AN$7500,MATCH(BC$3,Команды!$A$2:$A$7500,0),$E6+2),Команды!$AJ$2:$AJ$19,0),3),0)</f>
        <v>0.70833333333333337</v>
      </c>
      <c r="BE6" s="342"/>
      <c r="BF6" s="174">
        <f>IF(OR(IF(INDEX(Команды!$A$2:$AN$7500,MATCH(BF$3,Команды!$A$2:$A$7500,0),$E6+2)=Команды!$AJ$2,TRUE,FALSE),IF(INDEX(Команды!$A$2:$AN$7500,MATCH(BF$3,Команды!$A$2:$A$7500,0),$E6+2)=Команды!$AJ$3,TRUE,FALSE),IF(INDEX(Команды!$A$2:$AN$7500,MATCH(BF$3,Команды!$A$2:$A$7500,0),$E6+2)=Команды!$AJ$4,TRUE,FALSE),IF(INDEX(Команды!$A$2:$AN$7500,MATCH(BF$3,Команды!$A$2:$A$7500,0),$E6+2)=Команды!$AJ$5,TRUE,FALSE),IF(INDEX(Команды!$A$2:$AN$7500,MATCH(BF$3,Команды!$A$2:$A$7500,0),$E6+2)=Команды!$AJ$6,TRUE,FALSE),IF(INDEX(Команды!$A$2:$AN$7500,MATCH(BF$3,Команды!$A$2:$A$7500,0),$E6+2)=Команды!$AJ$7,TRUE,FALSE),IF(INDEX(Команды!$A$2:$AN$7500,MATCH(BF$3,Команды!$A$2:$A$7500,0),$E6+2)=Команды!$AJ$8,TRUE,FALSE),IF(INDEX(Команды!$A$2:$AN$7500,MATCH(BF$3,Команды!$A$2:$A$7500,0),$E6+2)=Команды!$AJ$9,TRUE,FALSE),IF(INDEX(Команды!$A$2:$AN$7500,MATCH(BF$3,Команды!$A$2:$A$7500,0),$E6+2)=Команды!$AJ$10,TRUE,FALSE),IF(INDEX(Команды!$A$2:$AN$7500,MATCH(BF$3,Команды!$A$2:$A$7500,0),$E6+2)=Команды!$AJ$11,TRUE,FALSE),IF(INDEX(Команды!$A$2:$AN$7500,MATCH(BF$3,Команды!$A$2:$A$7500,0),$E6+2)=Команды!$AJ$12,TRUE,FALSE),IF(INDEX(Команды!$A$2:$AN$7500,MATCH(BF$3,Команды!$A$2:$A$7500,0),$E6+2)=Команды!$AJ$13,TRUE,FALSE),IF(INDEX(Команды!$A$2:$AN$7500,MATCH(BF$3,Команды!$A$2:$A$7500,0),$E6+2)=Команды!$AJ$14,TRUE,FALSE),IF(INDEX(Команды!$A$2:$AN$7500,MATCH(BF$3,Команды!$A$2:$A$7500,0),$E6+2)=Команды!$AJ$15,TRUE,FALSE),IF(INDEX(Команды!$A$2:$AN$7500,MATCH(BF$3,Команды!$A$2:$A$7500,0),$E6+2)=Команды!$AJ$16,TRUE,FALSE),,IF(INDEX(Команды!$A$2:$AN$7500,MATCH(BF$3,Команды!$A$2:$A$7500,0),$E6+2)=Команды!$AJ$17,TRUE,FALSE),,IF(INDEX(Команды!$A$2:$AN$7500,MATCH(BF$3,Команды!$A$2:$A$7500,0),$E6+2)=Команды!$AJ$18,TRUE,FALSE),,IF(INDEX(Команды!$A$2:$AN$7500,MATCH(BF$3,Команды!$A$2:$A$7500,0),$E6+2)=Команды!$AJ$19,TRUE,FALSE)),INDEX(Команды!$AJ$2:$AK$19,MATCH(INDEX(Команды!$A$2:$AN$7500,MATCH(BF$3,Команды!$A$2:$A$7500,0),$E6+2),Команды!$AJ$2:$AJ$19,0),2),0)</f>
        <v>0.625</v>
      </c>
      <c r="BG6" s="175">
        <f>IF(OR(IF(INDEX(Команды!$A$2:$AN$7500,MATCH(BF$3,Команды!$A$2:$A$7500,0),$E6+2)=Команды!$AJ$2,TRUE,FALSE),IF(INDEX(Команды!$A$2:$AN$7500,MATCH(BF$3,Команды!$A$2:$A$7500,0),$E6+2)=Команды!$AJ$3,TRUE,FALSE),IF(INDEX(Команды!$A$2:$AN$7500,MATCH(BF$3,Команды!$A$2:$A$7500,0),$E6+2)=Команды!$AJ$4,TRUE,FALSE),IF(INDEX(Команды!$A$2:$AN$7500,MATCH(BF$3,Команды!$A$2:$A$7500,0),$E6+2)=Команды!$AJ$5,TRUE,FALSE),IF(INDEX(Команды!$A$2:$AN$7500,MATCH(BF$3,Команды!$A$2:$A$7500,0),$E6+2)=Команды!$AJ$6,TRUE,FALSE),IF(INDEX(Команды!$A$2:$AN$7500,MATCH(BF$3,Команды!$A$2:$A$7500,0),$E6+2)=Команды!$AJ$7,TRUE,FALSE),IF(INDEX(Команды!$A$2:$AN$7500,MATCH(BF$3,Команды!$A$2:$A$7500,0),$E6+2)=Команды!$AJ$8,TRUE,FALSE),IF(INDEX(Команды!$A$2:$AN$7500,MATCH(BF$3,Команды!$A$2:$A$7500,0),$E6+2)=Команды!$AJ$9,TRUE,FALSE),IF(INDEX(Команды!$A$2:$AN$7500,MATCH(BF$3,Команды!$A$2:$A$7500,0),$E6+2)=Команды!$AJ$10,TRUE,FALSE),IF(INDEX(Команды!$A$2:$AN$7500,MATCH(BF$3,Команды!$A$2:$A$7500,0),$E6+2)=Команды!$AJ$11,TRUE,FALSE),IF(INDEX(Команды!$A$2:$AN$7500,MATCH(BF$3,Команды!$A$2:$A$7500,0),$E6+2)=Команды!$AJ$12,TRUE,FALSE),IF(INDEX(Команды!$A$2:$AN$7500,MATCH(BF$3,Команды!$A$2:$A$7500,0),$E6+2)=Команды!$AJ$13,TRUE,FALSE),IF(INDEX(Команды!$A$2:$AN$7500,MATCH(BF$3,Команды!$A$2:$A$7500,0),$E6+2)=Команды!$AJ$14,TRUE,FALSE),IF(INDEX(Команды!$A$2:$AN$7500,MATCH(BF$3,Команды!$A$2:$A$7500,0),$E6+2)=Команды!$AJ$15,TRUE,FALSE),IF(INDEX(Команды!$A$2:$AN$7500,MATCH(BF$3,Команды!$A$2:$A$7500,0),$E6+2)=Команды!$AJ$16,TRUE,FALSE),IF(INDEX(Команды!$A$2:$AN$7500,MATCH(BF$3,Команды!$A$2:$A$7500,0),$E6+2)=Команды!$AJ$17,TRUE,FALSE),IF(INDEX(Команды!$A$2:$AN$7500,MATCH(BF$3,Команды!$A$2:$A$7500,0),$E6+2)=Команды!$AJ$18,TRUE,FALSE),IF(INDEX(Команды!$A$2:$AN$7500,MATCH(BF$3,Команды!$A$2:$A$7500,0),$E6+2)=Команды!$AJ$19,TRUE,FALSE)),INDEX(Команды!$AJ$2:$AL$19,MATCH(INDEX(Команды!$A$2:$AN$7500,MATCH(BF$3,Команды!$A$2:$A$7500,0),$E6+2),Команды!$AJ$2:$AJ$19,0),3),0)</f>
        <v>1</v>
      </c>
      <c r="BH6" s="342"/>
      <c r="BI6" s="174">
        <f>IF(OR(IF(INDEX(Команды!$A$2:$AN$7500,MATCH(BI$3,Команды!$A$2:$A$7500,0),$E6+2)=Команды!$AJ$2,TRUE,FALSE),IF(INDEX(Команды!$A$2:$AN$7500,MATCH(BI$3,Команды!$A$2:$A$7500,0),$E6+2)=Команды!$AJ$3,TRUE,FALSE),IF(INDEX(Команды!$A$2:$AN$7500,MATCH(BI$3,Команды!$A$2:$A$7500,0),$E6+2)=Команды!$AJ$4,TRUE,FALSE),IF(INDEX(Команды!$A$2:$AN$7500,MATCH(BI$3,Команды!$A$2:$A$7500,0),$E6+2)=Команды!$AJ$5,TRUE,FALSE),IF(INDEX(Команды!$A$2:$AN$7500,MATCH(BI$3,Команды!$A$2:$A$7500,0),$E6+2)=Команды!$AJ$6,TRUE,FALSE),IF(INDEX(Команды!$A$2:$AN$7500,MATCH(BI$3,Команды!$A$2:$A$7500,0),$E6+2)=Команды!$AJ$7,TRUE,FALSE),IF(INDEX(Команды!$A$2:$AN$7500,MATCH(BI$3,Команды!$A$2:$A$7500,0),$E6+2)=Команды!$AJ$8,TRUE,FALSE),IF(INDEX(Команды!$A$2:$AN$7500,MATCH(BI$3,Команды!$A$2:$A$7500,0),$E6+2)=Команды!$AJ$9,TRUE,FALSE),IF(INDEX(Команды!$A$2:$AN$7500,MATCH(BI$3,Команды!$A$2:$A$7500,0),$E6+2)=Команды!$AJ$10,TRUE,FALSE),IF(INDEX(Команды!$A$2:$AN$7500,MATCH(BI$3,Команды!$A$2:$A$7500,0),$E6+2)=Команды!$AJ$11,TRUE,FALSE),IF(INDEX(Команды!$A$2:$AN$7500,MATCH(BI$3,Команды!$A$2:$A$7500,0),$E6+2)=Команды!$AJ$12,TRUE,FALSE),IF(INDEX(Команды!$A$2:$AN$7500,MATCH(BI$3,Команды!$A$2:$A$7500,0),$E6+2)=Команды!$AJ$13,TRUE,FALSE),IF(INDEX(Команды!$A$2:$AN$7500,MATCH(BI$3,Команды!$A$2:$A$7500,0),$E6+2)=Команды!$AJ$14,TRUE,FALSE),IF(INDEX(Команды!$A$2:$AN$7500,MATCH(BI$3,Команды!$A$2:$A$7500,0),$E6+2)=Команды!$AJ$15,TRUE,FALSE),IF(INDEX(Команды!$A$2:$AN$7500,MATCH(BI$3,Команды!$A$2:$A$7500,0),$E6+2)=Команды!$AJ$16,TRUE,FALSE),,IF(INDEX(Команды!$A$2:$AN$7500,MATCH(BI$3,Команды!$A$2:$A$7500,0),$E6+2)=Команды!$AJ$17,TRUE,FALSE),,IF(INDEX(Команды!$A$2:$AN$7500,MATCH(BI$3,Команды!$A$2:$A$7500,0),$E6+2)=Команды!$AJ$18,TRUE,FALSE),,IF(INDEX(Команды!$A$2:$AN$7500,MATCH(BI$3,Команды!$A$2:$A$7500,0),$E6+2)=Команды!$AJ$19,TRUE,FALSE)),INDEX(Команды!$AJ$2:$AK$19,MATCH(INDEX(Команды!$A$2:$AN$7500,MATCH(BI$3,Команды!$A$2:$A$7500,0),$E6+2),Команды!$AJ$2:$AJ$19,0),2),0)</f>
        <v>0.625</v>
      </c>
      <c r="BJ6" s="175">
        <f>IF(OR(IF(INDEX(Команды!$A$2:$AN$7500,MATCH(BI$3,Команды!$A$2:$A$7500,0),$E6+2)=Команды!$AJ$2,TRUE,FALSE),IF(INDEX(Команды!$A$2:$AN$7500,MATCH(BI$3,Команды!$A$2:$A$7500,0),$E6+2)=Команды!$AJ$3,TRUE,FALSE),IF(INDEX(Команды!$A$2:$AN$7500,MATCH(BI$3,Команды!$A$2:$A$7500,0),$E6+2)=Команды!$AJ$4,TRUE,FALSE),IF(INDEX(Команды!$A$2:$AN$7500,MATCH(BI$3,Команды!$A$2:$A$7500,0),$E6+2)=Команды!$AJ$5,TRUE,FALSE),IF(INDEX(Команды!$A$2:$AN$7500,MATCH(BI$3,Команды!$A$2:$A$7500,0),$E6+2)=Команды!$AJ$6,TRUE,FALSE),IF(INDEX(Команды!$A$2:$AN$7500,MATCH(BI$3,Команды!$A$2:$A$7500,0),$E6+2)=Команды!$AJ$7,TRUE,FALSE),IF(INDEX(Команды!$A$2:$AN$7500,MATCH(BI$3,Команды!$A$2:$A$7500,0),$E6+2)=Команды!$AJ$8,TRUE,FALSE),IF(INDEX(Команды!$A$2:$AN$7500,MATCH(BI$3,Команды!$A$2:$A$7500,0),$E6+2)=Команды!$AJ$9,TRUE,FALSE),IF(INDEX(Команды!$A$2:$AN$7500,MATCH(BI$3,Команды!$A$2:$A$7500,0),$E6+2)=Команды!$AJ$10,TRUE,FALSE),IF(INDEX(Команды!$A$2:$AN$7500,MATCH(BI$3,Команды!$A$2:$A$7500,0),$E6+2)=Команды!$AJ$11,TRUE,FALSE),IF(INDEX(Команды!$A$2:$AN$7500,MATCH(BI$3,Команды!$A$2:$A$7500,0),$E6+2)=Команды!$AJ$12,TRUE,FALSE),IF(INDEX(Команды!$A$2:$AN$7500,MATCH(BI$3,Команды!$A$2:$A$7500,0),$E6+2)=Команды!$AJ$13,TRUE,FALSE),IF(INDEX(Команды!$A$2:$AN$7500,MATCH(BI$3,Команды!$A$2:$A$7500,0),$E6+2)=Команды!$AJ$14,TRUE,FALSE),IF(INDEX(Команды!$A$2:$AN$7500,MATCH(BI$3,Команды!$A$2:$A$7500,0),$E6+2)=Команды!$AJ$15,TRUE,FALSE),IF(INDEX(Команды!$A$2:$AN$7500,MATCH(BI$3,Команды!$A$2:$A$7500,0),$E6+2)=Команды!$AJ$16,TRUE,FALSE),IF(INDEX(Команды!$A$2:$AN$7500,MATCH(BI$3,Команды!$A$2:$A$7500,0),$E6+2)=Команды!$AJ$17,TRUE,FALSE),IF(INDEX(Команды!$A$2:$AN$7500,MATCH(BI$3,Команды!$A$2:$A$7500,0),$E6+2)=Команды!$AJ$18,TRUE,FALSE),IF(INDEX(Команды!$A$2:$AN$7500,MATCH(BI$3,Команды!$A$2:$A$7500,0),$E6+2)=Команды!$AJ$19,TRUE,FALSE)),INDEX(Команды!$AJ$2:$AL$19,MATCH(INDEX(Команды!$A$2:$AN$7500,MATCH(BI$3,Команды!$A$2:$A$7500,0),$E6+2),Команды!$AJ$2:$AJ$19,0),3),0)</f>
        <v>1</v>
      </c>
      <c r="BK6" s="342"/>
      <c r="BL6" s="174" t="str">
        <f>IF(OR(IF(INDEX(Команды!$A$2:$AN$7500,MATCH(BL$3,Команды!$A$2:$A$7500,0),$E6+2)=Команды!$AJ$2,TRUE,FALSE),IF(INDEX(Команды!$A$2:$AN$7500,MATCH(BL$3,Команды!$A$2:$A$7500,0),$E6+2)=Команды!$AJ$3,TRUE,FALSE),IF(INDEX(Команды!$A$2:$AN$7500,MATCH(BL$3,Команды!$A$2:$A$7500,0),$E6+2)=Команды!$AJ$4,TRUE,FALSE),IF(INDEX(Команды!$A$2:$AN$7500,MATCH(BL$3,Команды!$A$2:$A$7500,0),$E6+2)=Команды!$AJ$5,TRUE,FALSE),IF(INDEX(Команды!$A$2:$AN$7500,MATCH(BL$3,Команды!$A$2:$A$7500,0),$E6+2)=Команды!$AJ$6,TRUE,FALSE),IF(INDEX(Команды!$A$2:$AN$7500,MATCH(BL$3,Команды!$A$2:$A$7500,0),$E6+2)=Команды!$AJ$7,TRUE,FALSE),IF(INDEX(Команды!$A$2:$AN$7500,MATCH(BL$3,Команды!$A$2:$A$7500,0),$E6+2)=Команды!$AJ$8,TRUE,FALSE),IF(INDEX(Команды!$A$2:$AN$7500,MATCH(BL$3,Команды!$A$2:$A$7500,0),$E6+2)=Команды!$AJ$9,TRUE,FALSE),IF(INDEX(Команды!$A$2:$AN$7500,MATCH(BL$3,Команды!$A$2:$A$7500,0),$E6+2)=Команды!$AJ$10,TRUE,FALSE),IF(INDEX(Команды!$A$2:$AN$7500,MATCH(BL$3,Команды!$A$2:$A$7500,0),$E6+2)=Команды!$AJ$11,TRUE,FALSE),IF(INDEX(Команды!$A$2:$AN$7500,MATCH(BL$3,Команды!$A$2:$A$7500,0),$E6+2)=Команды!$AJ$12,TRUE,FALSE),IF(INDEX(Команды!$A$2:$AN$7500,MATCH(BL$3,Команды!$A$2:$A$7500,0),$E6+2)=Команды!$AJ$13,TRUE,FALSE),IF(INDEX(Команды!$A$2:$AN$7500,MATCH(BL$3,Команды!$A$2:$A$7500,0),$E6+2)=Команды!$AJ$14,TRUE,FALSE),IF(INDEX(Команды!$A$2:$AN$7500,MATCH(BL$3,Команды!$A$2:$A$7500,0),$E6+2)=Команды!$AJ$15,TRUE,FALSE),IF(INDEX(Команды!$A$2:$AN$7500,MATCH(BL$3,Команды!$A$2:$A$7500,0),$E6+2)=Команды!$AJ$16,TRUE,FALSE),,IF(INDEX(Команды!$A$2:$AN$7500,MATCH(BL$3,Команды!$A$2:$A$7500,0),$E6+2)=Команды!$AJ$17,TRUE,FALSE),,IF(INDEX(Команды!$A$2:$AN$7500,MATCH(BL$3,Команды!$A$2:$A$7500,0),$E6+2)=Команды!$AJ$18,TRUE,FALSE),,IF(INDEX(Команды!$A$2:$AN$7500,MATCH(BL$3,Команды!$A$2:$A$7500,0),$E6+2)=Команды!$AJ$19,TRUE,FALSE)),INDEX(Команды!$AJ$2:$AK$19,MATCH(INDEX(Команды!$A$2:$AN$7500,MATCH(BL$3,Команды!$A$2:$A$7500,0),$E6+2),Команды!$AJ$2:$AJ$19,0),2),0)</f>
        <v>В</v>
      </c>
      <c r="BM6" s="175" t="str">
        <f>IF(OR(IF(INDEX(Команды!$A$2:$AN$7500,MATCH(BL$3,Команды!$A$2:$A$7500,0),$E6+2)=Команды!$AJ$2,TRUE,FALSE),IF(INDEX(Команды!$A$2:$AN$7500,MATCH(BL$3,Команды!$A$2:$A$7500,0),$E6+2)=Команды!$AJ$3,TRUE,FALSE),IF(INDEX(Команды!$A$2:$AN$7500,MATCH(BL$3,Команды!$A$2:$A$7500,0),$E6+2)=Команды!$AJ$4,TRUE,FALSE),IF(INDEX(Команды!$A$2:$AN$7500,MATCH(BL$3,Команды!$A$2:$A$7500,0),$E6+2)=Команды!$AJ$5,TRUE,FALSE),IF(INDEX(Команды!$A$2:$AN$7500,MATCH(BL$3,Команды!$A$2:$A$7500,0),$E6+2)=Команды!$AJ$6,TRUE,FALSE),IF(INDEX(Команды!$A$2:$AN$7500,MATCH(BL$3,Команды!$A$2:$A$7500,0),$E6+2)=Команды!$AJ$7,TRUE,FALSE),IF(INDEX(Команды!$A$2:$AN$7500,MATCH(BL$3,Команды!$A$2:$A$7500,0),$E6+2)=Команды!$AJ$8,TRUE,FALSE),IF(INDEX(Команды!$A$2:$AN$7500,MATCH(BL$3,Команды!$A$2:$A$7500,0),$E6+2)=Команды!$AJ$9,TRUE,FALSE),IF(INDEX(Команды!$A$2:$AN$7500,MATCH(BL$3,Команды!$A$2:$A$7500,0),$E6+2)=Команды!$AJ$10,TRUE,FALSE),IF(INDEX(Команды!$A$2:$AN$7500,MATCH(BL$3,Команды!$A$2:$A$7500,0),$E6+2)=Команды!$AJ$11,TRUE,FALSE),IF(INDEX(Команды!$A$2:$AN$7500,MATCH(BL$3,Команды!$A$2:$A$7500,0),$E6+2)=Команды!$AJ$12,TRUE,FALSE),IF(INDEX(Команды!$A$2:$AN$7500,MATCH(BL$3,Команды!$A$2:$A$7500,0),$E6+2)=Команды!$AJ$13,TRUE,FALSE),IF(INDEX(Команды!$A$2:$AN$7500,MATCH(BL$3,Команды!$A$2:$A$7500,0),$E6+2)=Команды!$AJ$14,TRUE,FALSE),IF(INDEX(Команды!$A$2:$AN$7500,MATCH(BL$3,Команды!$A$2:$A$7500,0),$E6+2)=Команды!$AJ$15,TRUE,FALSE),IF(INDEX(Команды!$A$2:$AN$7500,MATCH(BL$3,Команды!$A$2:$A$7500,0),$E6+2)=Команды!$AJ$16,TRUE,FALSE),IF(INDEX(Команды!$A$2:$AN$7500,MATCH(BL$3,Команды!$A$2:$A$7500,0),$E6+2)=Команды!$AJ$17,TRUE,FALSE),IF(INDEX(Команды!$A$2:$AN$7500,MATCH(BL$3,Команды!$A$2:$A$7500,0),$E6+2)=Команды!$AJ$18,TRUE,FALSE),IF(INDEX(Команды!$A$2:$AN$7500,MATCH(BL$3,Команды!$A$2:$A$7500,0),$E6+2)=Команды!$AJ$19,TRUE,FALSE)),INDEX(Команды!$AJ$2:$AL$19,MATCH(INDEX(Команды!$A$2:$AN$7500,MATCH(BL$3,Команды!$A$2:$A$7500,0),$E6+2),Команды!$AJ$2:$AJ$19,0),3),0)</f>
        <v>В</v>
      </c>
      <c r="BN6" s="342"/>
      <c r="BO6" s="174" t="str">
        <f>IF(OR(IF(INDEX(Команды!$A$2:$AN$7500,MATCH(BO$3,Команды!$A$2:$A$7500,0),$E6+2)=Команды!$AJ$2,TRUE,FALSE),IF(INDEX(Команды!$A$2:$AN$7500,MATCH(BO$3,Команды!$A$2:$A$7500,0),$E6+2)=Команды!$AJ$3,TRUE,FALSE),IF(INDEX(Команды!$A$2:$AN$7500,MATCH(BO$3,Команды!$A$2:$A$7500,0),$E6+2)=Команды!$AJ$4,TRUE,FALSE),IF(INDEX(Команды!$A$2:$AN$7500,MATCH(BO$3,Команды!$A$2:$A$7500,0),$E6+2)=Команды!$AJ$5,TRUE,FALSE),IF(INDEX(Команды!$A$2:$AN$7500,MATCH(BO$3,Команды!$A$2:$A$7500,0),$E6+2)=Команды!$AJ$6,TRUE,FALSE),IF(INDEX(Команды!$A$2:$AN$7500,MATCH(BO$3,Команды!$A$2:$A$7500,0),$E6+2)=Команды!$AJ$7,TRUE,FALSE),IF(INDEX(Команды!$A$2:$AN$7500,MATCH(BO$3,Команды!$A$2:$A$7500,0),$E6+2)=Команды!$AJ$8,TRUE,FALSE),IF(INDEX(Команды!$A$2:$AN$7500,MATCH(BO$3,Команды!$A$2:$A$7500,0),$E6+2)=Команды!$AJ$9,TRUE,FALSE),IF(INDEX(Команды!$A$2:$AN$7500,MATCH(BO$3,Команды!$A$2:$A$7500,0),$E6+2)=Команды!$AJ$10,TRUE,FALSE),IF(INDEX(Команды!$A$2:$AN$7500,MATCH(BO$3,Команды!$A$2:$A$7500,0),$E6+2)=Команды!$AJ$11,TRUE,FALSE),IF(INDEX(Команды!$A$2:$AN$7500,MATCH(BO$3,Команды!$A$2:$A$7500,0),$E6+2)=Команды!$AJ$12,TRUE,FALSE),IF(INDEX(Команды!$A$2:$AN$7500,MATCH(BO$3,Команды!$A$2:$A$7500,0),$E6+2)=Команды!$AJ$13,TRUE,FALSE),IF(INDEX(Команды!$A$2:$AN$7500,MATCH(BO$3,Команды!$A$2:$A$7500,0),$E6+2)=Команды!$AJ$14,TRUE,FALSE),IF(INDEX(Команды!$A$2:$AN$7500,MATCH(BO$3,Команды!$A$2:$A$7500,0),$E6+2)=Команды!$AJ$15,TRUE,FALSE),IF(INDEX(Команды!$A$2:$AN$7500,MATCH(BO$3,Команды!$A$2:$A$7500,0),$E6+2)=Команды!$AJ$16,TRUE,FALSE),,IF(INDEX(Команды!$A$2:$AN$7500,MATCH(BO$3,Команды!$A$2:$A$7500,0),$E6+2)=Команды!$AJ$17,TRUE,FALSE),,IF(INDEX(Команды!$A$2:$AN$7500,MATCH(BO$3,Команды!$A$2:$A$7500,0),$E6+2)=Команды!$AJ$18,TRUE,FALSE),,IF(INDEX(Команды!$A$2:$AN$7500,MATCH(BO$3,Команды!$A$2:$A$7500,0),$E6+2)=Команды!$AJ$19,TRUE,FALSE)),INDEX(Команды!$AJ$2:$AK$19,MATCH(INDEX(Команды!$A$2:$AN$7500,MATCH(BO$3,Команды!$A$2:$A$7500,0),$E6+2),Команды!$AJ$2:$AJ$19,0),2),0)</f>
        <v>В</v>
      </c>
      <c r="BP6" s="175" t="str">
        <f>IF(OR(IF(INDEX(Команды!$A$2:$AN$7500,MATCH(BO$3,Команды!$A$2:$A$7500,0),$E6+2)=Команды!$AJ$2,TRUE,FALSE),IF(INDEX(Команды!$A$2:$AN$7500,MATCH(BO$3,Команды!$A$2:$A$7500,0),$E6+2)=Команды!$AJ$3,TRUE,FALSE),IF(INDEX(Команды!$A$2:$AN$7500,MATCH(BO$3,Команды!$A$2:$A$7500,0),$E6+2)=Команды!$AJ$4,TRUE,FALSE),IF(INDEX(Команды!$A$2:$AN$7500,MATCH(BO$3,Команды!$A$2:$A$7500,0),$E6+2)=Команды!$AJ$5,TRUE,FALSE),IF(INDEX(Команды!$A$2:$AN$7500,MATCH(BO$3,Команды!$A$2:$A$7500,0),$E6+2)=Команды!$AJ$6,TRUE,FALSE),IF(INDEX(Команды!$A$2:$AN$7500,MATCH(BO$3,Команды!$A$2:$A$7500,0),$E6+2)=Команды!$AJ$7,TRUE,FALSE),IF(INDEX(Команды!$A$2:$AN$7500,MATCH(BO$3,Команды!$A$2:$A$7500,0),$E6+2)=Команды!$AJ$8,TRUE,FALSE),IF(INDEX(Команды!$A$2:$AN$7500,MATCH(BO$3,Команды!$A$2:$A$7500,0),$E6+2)=Команды!$AJ$9,TRUE,FALSE),IF(INDEX(Команды!$A$2:$AN$7500,MATCH(BO$3,Команды!$A$2:$A$7500,0),$E6+2)=Команды!$AJ$10,TRUE,FALSE),IF(INDEX(Команды!$A$2:$AN$7500,MATCH(BO$3,Команды!$A$2:$A$7500,0),$E6+2)=Команды!$AJ$11,TRUE,FALSE),IF(INDEX(Команды!$A$2:$AN$7500,MATCH(BO$3,Команды!$A$2:$A$7500,0),$E6+2)=Команды!$AJ$12,TRUE,FALSE),IF(INDEX(Команды!$A$2:$AN$7500,MATCH(BO$3,Команды!$A$2:$A$7500,0),$E6+2)=Команды!$AJ$13,TRUE,FALSE),IF(INDEX(Команды!$A$2:$AN$7500,MATCH(BO$3,Команды!$A$2:$A$7500,0),$E6+2)=Команды!$AJ$14,TRUE,FALSE),IF(INDEX(Команды!$A$2:$AN$7500,MATCH(BO$3,Команды!$A$2:$A$7500,0),$E6+2)=Команды!$AJ$15,TRUE,FALSE),IF(INDEX(Команды!$A$2:$AN$7500,MATCH(BO$3,Команды!$A$2:$A$7500,0),$E6+2)=Команды!$AJ$16,TRUE,FALSE),IF(INDEX(Команды!$A$2:$AN$7500,MATCH(BO$3,Команды!$A$2:$A$7500,0),$E6+2)=Команды!$AJ$17,TRUE,FALSE),IF(INDEX(Команды!$A$2:$AN$7500,MATCH(BO$3,Команды!$A$2:$A$7500,0),$E6+2)=Команды!$AJ$18,TRUE,FALSE),IF(INDEX(Команды!$A$2:$AN$7500,MATCH(BO$3,Команды!$A$2:$A$7500,0),$E6+2)=Команды!$AJ$19,TRUE,FALSE)),INDEX(Команды!$AJ$2:$AL$19,MATCH(INDEX(Команды!$A$2:$AN$7500,MATCH(BO$3,Команды!$A$2:$A$7500,0),$E6+2),Команды!$AJ$2:$AJ$19,0),3),0)</f>
        <v>В</v>
      </c>
      <c r="BQ6" s="342"/>
      <c r="BR6" s="174">
        <f>IF(OR(IF(INDEX(Команды!$A$2:$AN$7500,MATCH(BR$3,Команды!$A$2:$A$7500,0),$E6+2)=Команды!$AJ$2,TRUE,FALSE),IF(INDEX(Команды!$A$2:$AN$7500,MATCH(BR$3,Команды!$A$2:$A$7500,0),$E6+2)=Команды!$AJ$3,TRUE,FALSE),IF(INDEX(Команды!$A$2:$AN$7500,MATCH(BR$3,Команды!$A$2:$A$7500,0),$E6+2)=Команды!$AJ$4,TRUE,FALSE),IF(INDEX(Команды!$A$2:$AN$7500,MATCH(BR$3,Команды!$A$2:$A$7500,0),$E6+2)=Команды!$AJ$5,TRUE,FALSE),IF(INDEX(Команды!$A$2:$AN$7500,MATCH(BR$3,Команды!$A$2:$A$7500,0),$E6+2)=Команды!$AJ$6,TRUE,FALSE),IF(INDEX(Команды!$A$2:$AN$7500,MATCH(BR$3,Команды!$A$2:$A$7500,0),$E6+2)=Команды!$AJ$7,TRUE,FALSE),IF(INDEX(Команды!$A$2:$AN$7500,MATCH(BR$3,Команды!$A$2:$A$7500,0),$E6+2)=Команды!$AJ$8,TRUE,FALSE),IF(INDEX(Команды!$A$2:$AN$7500,MATCH(BR$3,Команды!$A$2:$A$7500,0),$E6+2)=Команды!$AJ$9,TRUE,FALSE),IF(INDEX(Команды!$A$2:$AN$7500,MATCH(BR$3,Команды!$A$2:$A$7500,0),$E6+2)=Команды!$AJ$10,TRUE,FALSE),IF(INDEX(Команды!$A$2:$AN$7500,MATCH(BR$3,Команды!$A$2:$A$7500,0),$E6+2)=Команды!$AJ$11,TRUE,FALSE),IF(INDEX(Команды!$A$2:$AN$7500,MATCH(BR$3,Команды!$A$2:$A$7500,0),$E6+2)=Команды!$AJ$12,TRUE,FALSE),IF(INDEX(Команды!$A$2:$AN$7500,MATCH(BR$3,Команды!$A$2:$A$7500,0),$E6+2)=Команды!$AJ$13,TRUE,FALSE),IF(INDEX(Команды!$A$2:$AN$7500,MATCH(BR$3,Команды!$A$2:$A$7500,0),$E6+2)=Команды!$AJ$14,TRUE,FALSE),IF(INDEX(Команды!$A$2:$AN$7500,MATCH(BR$3,Команды!$A$2:$A$7500,0),$E6+2)=Команды!$AJ$15,TRUE,FALSE),IF(INDEX(Команды!$A$2:$AN$7500,MATCH(BR$3,Команды!$A$2:$A$7500,0),$E6+2)=Команды!$AJ$16,TRUE,FALSE),,IF(INDEX(Команды!$A$2:$AN$7500,MATCH(BR$3,Команды!$A$2:$A$7500,0),$E6+2)=Команды!$AJ$17,TRUE,FALSE),,IF(INDEX(Команды!$A$2:$AN$7500,MATCH(BR$3,Команды!$A$2:$A$7500,0),$E6+2)=Команды!$AJ$18,TRUE,FALSE),,IF(INDEX(Команды!$A$2:$AN$7500,MATCH(BR$3,Команды!$A$2:$A$7500,0),$E6+2)=Команды!$AJ$19,TRUE,FALSE)),INDEX(Команды!$AJ$2:$AK$19,MATCH(INDEX(Команды!$A$2:$AN$7500,MATCH(BR$3,Команды!$A$2:$A$7500,0),$E6+2),Команды!$AJ$2:$AJ$19,0),2),0)</f>
        <v>0.375</v>
      </c>
      <c r="BS6" s="175">
        <f>IF(OR(IF(INDEX(Команды!$A$2:$AN$7500,MATCH(BR$3,Команды!$A$2:$A$7500,0),$E6+2)=Команды!$AJ$2,TRUE,FALSE),IF(INDEX(Команды!$A$2:$AN$7500,MATCH(BR$3,Команды!$A$2:$A$7500,0),$E6+2)=Команды!$AJ$3,TRUE,FALSE),IF(INDEX(Команды!$A$2:$AN$7500,MATCH(BR$3,Команды!$A$2:$A$7500,0),$E6+2)=Команды!$AJ$4,TRUE,FALSE),IF(INDEX(Команды!$A$2:$AN$7500,MATCH(BR$3,Команды!$A$2:$A$7500,0),$E6+2)=Команды!$AJ$5,TRUE,FALSE),IF(INDEX(Команды!$A$2:$AN$7500,MATCH(BR$3,Команды!$A$2:$A$7500,0),$E6+2)=Команды!$AJ$6,TRUE,FALSE),IF(INDEX(Команды!$A$2:$AN$7500,MATCH(BR$3,Команды!$A$2:$A$7500,0),$E6+2)=Команды!$AJ$7,TRUE,FALSE),IF(INDEX(Команды!$A$2:$AN$7500,MATCH(BR$3,Команды!$A$2:$A$7500,0),$E6+2)=Команды!$AJ$8,TRUE,FALSE),IF(INDEX(Команды!$A$2:$AN$7500,MATCH(BR$3,Команды!$A$2:$A$7500,0),$E6+2)=Команды!$AJ$9,TRUE,FALSE),IF(INDEX(Команды!$A$2:$AN$7500,MATCH(BR$3,Команды!$A$2:$A$7500,0),$E6+2)=Команды!$AJ$10,TRUE,FALSE),IF(INDEX(Команды!$A$2:$AN$7500,MATCH(BR$3,Команды!$A$2:$A$7500,0),$E6+2)=Команды!$AJ$11,TRUE,FALSE),IF(INDEX(Команды!$A$2:$AN$7500,MATCH(BR$3,Команды!$A$2:$A$7500,0),$E6+2)=Команды!$AJ$12,TRUE,FALSE),IF(INDEX(Команды!$A$2:$AN$7500,MATCH(BR$3,Команды!$A$2:$A$7500,0),$E6+2)=Команды!$AJ$13,TRUE,FALSE),IF(INDEX(Команды!$A$2:$AN$7500,MATCH(BR$3,Команды!$A$2:$A$7500,0),$E6+2)=Команды!$AJ$14,TRUE,FALSE),IF(INDEX(Команды!$A$2:$AN$7500,MATCH(BR$3,Команды!$A$2:$A$7500,0),$E6+2)=Команды!$AJ$15,TRUE,FALSE),IF(INDEX(Команды!$A$2:$AN$7500,MATCH(BR$3,Команды!$A$2:$A$7500,0),$E6+2)=Команды!$AJ$16,TRUE,FALSE),IF(INDEX(Команды!$A$2:$AN$7500,MATCH(BR$3,Команды!$A$2:$A$7500,0),$E6+2)=Команды!$AJ$17,TRUE,FALSE),IF(INDEX(Команды!$A$2:$AN$7500,MATCH(BR$3,Команды!$A$2:$A$7500,0),$E6+2)=Команды!$AJ$18,TRUE,FALSE),IF(INDEX(Команды!$A$2:$AN$7500,MATCH(BR$3,Команды!$A$2:$A$7500,0),$E6+2)=Команды!$AJ$19,TRUE,FALSE)),INDEX(Команды!$AJ$2:$AL$19,MATCH(INDEX(Команды!$A$2:$AN$7500,MATCH(BR$3,Команды!$A$2:$A$7500,0),$E6+2),Команды!$AJ$2:$AJ$19,0),3),0)</f>
        <v>0.75</v>
      </c>
      <c r="BT6" s="342"/>
      <c r="BU6" s="174">
        <f>IF(OR(IF(INDEX(Команды!$A$2:$AN$7500,MATCH(BU$3,Команды!$A$2:$A$7500,0),$E6+2)=Команды!$AJ$2,TRUE,FALSE),IF(INDEX(Команды!$A$2:$AN$7500,MATCH(BU$3,Команды!$A$2:$A$7500,0),$E6+2)=Команды!$AJ$3,TRUE,FALSE),IF(INDEX(Команды!$A$2:$AN$7500,MATCH(BU$3,Команды!$A$2:$A$7500,0),$E6+2)=Команды!$AJ$4,TRUE,FALSE),IF(INDEX(Команды!$A$2:$AN$7500,MATCH(BU$3,Команды!$A$2:$A$7500,0),$E6+2)=Команды!$AJ$5,TRUE,FALSE),IF(INDEX(Команды!$A$2:$AN$7500,MATCH(BU$3,Команды!$A$2:$A$7500,0),$E6+2)=Команды!$AJ$6,TRUE,FALSE),IF(INDEX(Команды!$A$2:$AN$7500,MATCH(BU$3,Команды!$A$2:$A$7500,0),$E6+2)=Команды!$AJ$7,TRUE,FALSE),IF(INDEX(Команды!$A$2:$AN$7500,MATCH(BU$3,Команды!$A$2:$A$7500,0),$E6+2)=Команды!$AJ$8,TRUE,FALSE),IF(INDEX(Команды!$A$2:$AN$7500,MATCH(BU$3,Команды!$A$2:$A$7500,0),$E6+2)=Команды!$AJ$9,TRUE,FALSE),IF(INDEX(Команды!$A$2:$AN$7500,MATCH(BU$3,Команды!$A$2:$A$7500,0),$E6+2)=Команды!$AJ$10,TRUE,FALSE),IF(INDEX(Команды!$A$2:$AN$7500,MATCH(BU$3,Команды!$A$2:$A$7500,0),$E6+2)=Команды!$AJ$11,TRUE,FALSE),IF(INDEX(Команды!$A$2:$AN$7500,MATCH(BU$3,Команды!$A$2:$A$7500,0),$E6+2)=Команды!$AJ$12,TRUE,FALSE),IF(INDEX(Команды!$A$2:$AN$7500,MATCH(BU$3,Команды!$A$2:$A$7500,0),$E6+2)=Команды!$AJ$13,TRUE,FALSE),IF(INDEX(Команды!$A$2:$AN$7500,MATCH(BU$3,Команды!$A$2:$A$7500,0),$E6+2)=Команды!$AJ$14,TRUE,FALSE),IF(INDEX(Команды!$A$2:$AN$7500,MATCH(BU$3,Команды!$A$2:$A$7500,0),$E6+2)=Команды!$AJ$15,TRUE,FALSE),IF(INDEX(Команды!$A$2:$AN$7500,MATCH(BU$3,Команды!$A$2:$A$7500,0),$E6+2)=Команды!$AJ$16,TRUE,FALSE),,IF(INDEX(Команды!$A$2:$AN$7500,MATCH(BU$3,Команды!$A$2:$A$7500,0),$E6+2)=Команды!$AJ$17,TRUE,FALSE),,IF(INDEX(Команды!$A$2:$AN$7500,MATCH(BU$3,Команды!$A$2:$A$7500,0),$E6+2)=Команды!$AJ$18,TRUE,FALSE),,IF(INDEX(Команды!$A$2:$AN$7500,MATCH(BU$3,Команды!$A$2:$A$7500,0),$E6+2)=Команды!$AJ$19,TRUE,FALSE)),INDEX(Команды!$AJ$2:$AK$19,MATCH(INDEX(Команды!$A$2:$AN$7500,MATCH(BU$3,Команды!$A$2:$A$7500,0),$E6+2),Команды!$AJ$2:$AJ$19,0),2),0)</f>
        <v>0.41666666666666669</v>
      </c>
      <c r="BV6" s="175">
        <f>IF(OR(IF(INDEX(Команды!$A$2:$AN$7500,MATCH(BU$3,Команды!$A$2:$A$7500,0),$E6+2)=Команды!$AJ$2,TRUE,FALSE),IF(INDEX(Команды!$A$2:$AN$7500,MATCH(BU$3,Команды!$A$2:$A$7500,0),$E6+2)=Команды!$AJ$3,TRUE,FALSE),IF(INDEX(Команды!$A$2:$AN$7500,MATCH(BU$3,Команды!$A$2:$A$7500,0),$E6+2)=Команды!$AJ$4,TRUE,FALSE),IF(INDEX(Команды!$A$2:$AN$7500,MATCH(BU$3,Команды!$A$2:$A$7500,0),$E6+2)=Команды!$AJ$5,TRUE,FALSE),IF(INDEX(Команды!$A$2:$AN$7500,MATCH(BU$3,Команды!$A$2:$A$7500,0),$E6+2)=Команды!$AJ$6,TRUE,FALSE),IF(INDEX(Команды!$A$2:$AN$7500,MATCH(BU$3,Команды!$A$2:$A$7500,0),$E6+2)=Команды!$AJ$7,TRUE,FALSE),IF(INDEX(Команды!$A$2:$AN$7500,MATCH(BU$3,Команды!$A$2:$A$7500,0),$E6+2)=Команды!$AJ$8,TRUE,FALSE),IF(INDEX(Команды!$A$2:$AN$7500,MATCH(BU$3,Команды!$A$2:$A$7500,0),$E6+2)=Команды!$AJ$9,TRUE,FALSE),IF(INDEX(Команды!$A$2:$AN$7500,MATCH(BU$3,Команды!$A$2:$A$7500,0),$E6+2)=Команды!$AJ$10,TRUE,FALSE),IF(INDEX(Команды!$A$2:$AN$7500,MATCH(BU$3,Команды!$A$2:$A$7500,0),$E6+2)=Команды!$AJ$11,TRUE,FALSE),IF(INDEX(Команды!$A$2:$AN$7500,MATCH(BU$3,Команды!$A$2:$A$7500,0),$E6+2)=Команды!$AJ$12,TRUE,FALSE),IF(INDEX(Команды!$A$2:$AN$7500,MATCH(BU$3,Команды!$A$2:$A$7500,0),$E6+2)=Команды!$AJ$13,TRUE,FALSE),IF(INDEX(Команды!$A$2:$AN$7500,MATCH(BU$3,Команды!$A$2:$A$7500,0),$E6+2)=Команды!$AJ$14,TRUE,FALSE),IF(INDEX(Команды!$A$2:$AN$7500,MATCH(BU$3,Команды!$A$2:$A$7500,0),$E6+2)=Команды!$AJ$15,TRUE,FALSE),IF(INDEX(Команды!$A$2:$AN$7500,MATCH(BU$3,Команды!$A$2:$A$7500,0),$E6+2)=Команды!$AJ$16,TRUE,FALSE),IF(INDEX(Команды!$A$2:$AN$7500,MATCH(BU$3,Команды!$A$2:$A$7500,0),$E6+2)=Команды!$AJ$17,TRUE,FALSE),IF(INDEX(Команды!$A$2:$AN$7500,MATCH(BU$3,Команды!$A$2:$A$7500,0),$E6+2)=Команды!$AJ$18,TRUE,FALSE),IF(INDEX(Команды!$A$2:$AN$7500,MATCH(BU$3,Команды!$A$2:$A$7500,0),$E6+2)=Команды!$AJ$19,TRUE,FALSE)),INDEX(Команды!$AJ$2:$AL$19,MATCH(INDEX(Команды!$A$2:$AN$7500,MATCH(BU$3,Команды!$A$2:$A$7500,0),$E6+2),Команды!$AJ$2:$AJ$19,0),3),0)</f>
        <v>0.79166666666666663</v>
      </c>
      <c r="BW6" s="342"/>
      <c r="BX6" s="174">
        <f>IF(OR(IF(INDEX(Команды!$A$2:$AN$7500,MATCH(BX$3,Команды!$A$2:$A$7500,0),$E6+2)=Команды!$AJ$2,TRUE,FALSE),IF(INDEX(Команды!$A$2:$AN$7500,MATCH(BX$3,Команды!$A$2:$A$7500,0),$E6+2)=Команды!$AJ$3,TRUE,FALSE),IF(INDEX(Команды!$A$2:$AN$7500,MATCH(BX$3,Команды!$A$2:$A$7500,0),$E6+2)=Команды!$AJ$4,TRUE,FALSE),IF(INDEX(Команды!$A$2:$AN$7500,MATCH(BX$3,Команды!$A$2:$A$7500,0),$E6+2)=Команды!$AJ$5,TRUE,FALSE),IF(INDEX(Команды!$A$2:$AN$7500,MATCH(BX$3,Команды!$A$2:$A$7500,0),$E6+2)=Команды!$AJ$6,TRUE,FALSE),IF(INDEX(Команды!$A$2:$AN$7500,MATCH(BX$3,Команды!$A$2:$A$7500,0),$E6+2)=Команды!$AJ$7,TRUE,FALSE),IF(INDEX(Команды!$A$2:$AN$7500,MATCH(BX$3,Команды!$A$2:$A$7500,0),$E6+2)=Команды!$AJ$8,TRUE,FALSE),IF(INDEX(Команды!$A$2:$AN$7500,MATCH(BX$3,Команды!$A$2:$A$7500,0),$E6+2)=Команды!$AJ$9,TRUE,FALSE),IF(INDEX(Команды!$A$2:$AN$7500,MATCH(BX$3,Команды!$A$2:$A$7500,0),$E6+2)=Команды!$AJ$10,TRUE,FALSE),IF(INDEX(Команды!$A$2:$AN$7500,MATCH(BX$3,Команды!$A$2:$A$7500,0),$E6+2)=Команды!$AJ$11,TRUE,FALSE),IF(INDEX(Команды!$A$2:$AN$7500,MATCH(BX$3,Команды!$A$2:$A$7500,0),$E6+2)=Команды!$AJ$12,TRUE,FALSE),IF(INDEX(Команды!$A$2:$AN$7500,MATCH(BX$3,Команды!$A$2:$A$7500,0),$E6+2)=Команды!$AJ$13,TRUE,FALSE),IF(INDEX(Команды!$A$2:$AN$7500,MATCH(BX$3,Команды!$A$2:$A$7500,0),$E6+2)=Команды!$AJ$14,TRUE,FALSE),IF(INDEX(Команды!$A$2:$AN$7500,MATCH(BX$3,Команды!$A$2:$A$7500,0),$E6+2)=Команды!$AJ$15,TRUE,FALSE),IF(INDEX(Команды!$A$2:$AN$7500,MATCH(BX$3,Команды!$A$2:$A$7500,0),$E6+2)=Команды!$AJ$16,TRUE,FALSE),,IF(INDEX(Команды!$A$2:$AN$7500,MATCH(BX$3,Команды!$A$2:$A$7500,0),$E6+2)=Команды!$AJ$17,TRUE,FALSE),,IF(INDEX(Команды!$A$2:$AN$7500,MATCH(BX$3,Команды!$A$2:$A$7500,0),$E6+2)=Команды!$AJ$18,TRUE,FALSE),,IF(INDEX(Команды!$A$2:$AN$7500,MATCH(BX$3,Команды!$A$2:$A$7500,0),$E6+2)=Команды!$AJ$19,TRUE,FALSE)),INDEX(Команды!$AJ$2:$AK$19,MATCH(INDEX(Команды!$A$2:$AN$7500,MATCH(BX$3,Команды!$A$2:$A$7500,0),$E6+2),Команды!$AJ$2:$AJ$19,0),2),0)</f>
        <v>0.58333333333333337</v>
      </c>
      <c r="BY6" s="175">
        <f>IF(OR(IF(INDEX(Команды!$A$2:$AN$7500,MATCH(BX$3,Команды!$A$2:$A$7500,0),$E6+2)=Команды!$AJ$2,TRUE,FALSE),IF(INDEX(Команды!$A$2:$AN$7500,MATCH(BX$3,Команды!$A$2:$A$7500,0),$E6+2)=Команды!$AJ$3,TRUE,FALSE),IF(INDEX(Команды!$A$2:$AN$7500,MATCH(BX$3,Команды!$A$2:$A$7500,0),$E6+2)=Команды!$AJ$4,TRUE,FALSE),IF(INDEX(Команды!$A$2:$AN$7500,MATCH(BX$3,Команды!$A$2:$A$7500,0),$E6+2)=Команды!$AJ$5,TRUE,FALSE),IF(INDEX(Команды!$A$2:$AN$7500,MATCH(BX$3,Команды!$A$2:$A$7500,0),$E6+2)=Команды!$AJ$6,TRUE,FALSE),IF(INDEX(Команды!$A$2:$AN$7500,MATCH(BX$3,Команды!$A$2:$A$7500,0),$E6+2)=Команды!$AJ$7,TRUE,FALSE),IF(INDEX(Команды!$A$2:$AN$7500,MATCH(BX$3,Команды!$A$2:$A$7500,0),$E6+2)=Команды!$AJ$8,TRUE,FALSE),IF(INDEX(Команды!$A$2:$AN$7500,MATCH(BX$3,Команды!$A$2:$A$7500,0),$E6+2)=Команды!$AJ$9,TRUE,FALSE),IF(INDEX(Команды!$A$2:$AN$7500,MATCH(BX$3,Команды!$A$2:$A$7500,0),$E6+2)=Команды!$AJ$10,TRUE,FALSE),IF(INDEX(Команды!$A$2:$AN$7500,MATCH(BX$3,Команды!$A$2:$A$7500,0),$E6+2)=Команды!$AJ$11,TRUE,FALSE),IF(INDEX(Команды!$A$2:$AN$7500,MATCH(BX$3,Команды!$A$2:$A$7500,0),$E6+2)=Команды!$AJ$12,TRUE,FALSE),IF(INDEX(Команды!$A$2:$AN$7500,MATCH(BX$3,Команды!$A$2:$A$7500,0),$E6+2)=Команды!$AJ$13,TRUE,FALSE),IF(INDEX(Команды!$A$2:$AN$7500,MATCH(BX$3,Команды!$A$2:$A$7500,0),$E6+2)=Команды!$AJ$14,TRUE,FALSE),IF(INDEX(Команды!$A$2:$AN$7500,MATCH(BX$3,Команды!$A$2:$A$7500,0),$E6+2)=Команды!$AJ$15,TRUE,FALSE),IF(INDEX(Команды!$A$2:$AN$7500,MATCH(BX$3,Команды!$A$2:$A$7500,0),$E6+2)=Команды!$AJ$16,TRUE,FALSE),IF(INDEX(Команды!$A$2:$AN$7500,MATCH(BX$3,Команды!$A$2:$A$7500,0),$E6+2)=Команды!$AJ$17,TRUE,FALSE),IF(INDEX(Команды!$A$2:$AN$7500,MATCH(BX$3,Команды!$A$2:$A$7500,0),$E6+2)=Команды!$AJ$18,TRUE,FALSE),IF(INDEX(Команды!$A$2:$AN$7500,MATCH(BX$3,Команды!$A$2:$A$7500,0),$E6+2)=Команды!$AJ$19,TRUE,FALSE)),INDEX(Команды!$AJ$2:$AL$19,MATCH(INDEX(Команды!$A$2:$AN$7500,MATCH(BX$3,Команды!$A$2:$A$7500,0),$E6+2),Команды!$AJ$2:$AJ$19,0),3),0)</f>
        <v>0.95833333333333337</v>
      </c>
      <c r="BZ6" s="342"/>
      <c r="CA6" s="174">
        <f>IF(OR(IF(INDEX(Команды!$A$2:$AN$7500,MATCH(CA$3,Команды!$A$2:$A$7500,0),$E6+2)=Команды!$AJ$2,TRUE,FALSE),IF(INDEX(Команды!$A$2:$AN$7500,MATCH(CA$3,Команды!$A$2:$A$7500,0),$E6+2)=Команды!$AJ$3,TRUE,FALSE),IF(INDEX(Команды!$A$2:$AN$7500,MATCH(CA$3,Команды!$A$2:$A$7500,0),$E6+2)=Команды!$AJ$4,TRUE,FALSE),IF(INDEX(Команды!$A$2:$AN$7500,MATCH(CA$3,Команды!$A$2:$A$7500,0),$E6+2)=Команды!$AJ$5,TRUE,FALSE),IF(INDEX(Команды!$A$2:$AN$7500,MATCH(CA$3,Команды!$A$2:$A$7500,0),$E6+2)=Команды!$AJ$6,TRUE,FALSE),IF(INDEX(Команды!$A$2:$AN$7500,MATCH(CA$3,Команды!$A$2:$A$7500,0),$E6+2)=Команды!$AJ$7,TRUE,FALSE),IF(INDEX(Команды!$A$2:$AN$7500,MATCH(CA$3,Команды!$A$2:$A$7500,0),$E6+2)=Команды!$AJ$8,TRUE,FALSE),IF(INDEX(Команды!$A$2:$AN$7500,MATCH(CA$3,Команды!$A$2:$A$7500,0),$E6+2)=Команды!$AJ$9,TRUE,FALSE),IF(INDEX(Команды!$A$2:$AN$7500,MATCH(CA$3,Команды!$A$2:$A$7500,0),$E6+2)=Команды!$AJ$10,TRUE,FALSE),IF(INDEX(Команды!$A$2:$AN$7500,MATCH(CA$3,Команды!$A$2:$A$7500,0),$E6+2)=Команды!$AJ$11,TRUE,FALSE),IF(INDEX(Команды!$A$2:$AN$7500,MATCH(CA$3,Команды!$A$2:$A$7500,0),$E6+2)=Команды!$AJ$12,TRUE,FALSE),IF(INDEX(Команды!$A$2:$AN$7500,MATCH(CA$3,Команды!$A$2:$A$7500,0),$E6+2)=Команды!$AJ$13,TRUE,FALSE),IF(INDEX(Команды!$A$2:$AN$7500,MATCH(CA$3,Команды!$A$2:$A$7500,0),$E6+2)=Команды!$AJ$14,TRUE,FALSE),IF(INDEX(Команды!$A$2:$AN$7500,MATCH(CA$3,Команды!$A$2:$A$7500,0),$E6+2)=Команды!$AJ$15,TRUE,FALSE),IF(INDEX(Команды!$A$2:$AN$7500,MATCH(CA$3,Команды!$A$2:$A$7500,0),$E6+2)=Команды!$AJ$16,TRUE,FALSE),,IF(INDEX(Команды!$A$2:$AN$7500,MATCH(CA$3,Команды!$A$2:$A$7500,0),$E6+2)=Команды!$AJ$17,TRUE,FALSE),,IF(INDEX(Команды!$A$2:$AN$7500,MATCH(CA$3,Команды!$A$2:$A$7500,0),$E6+2)=Команды!$AJ$18,TRUE,FALSE),,IF(INDEX(Команды!$A$2:$AN$7500,MATCH(CA$3,Команды!$A$2:$A$7500,0),$E6+2)=Команды!$AJ$19,TRUE,FALSE)),INDEX(Команды!$AJ$2:$AK$19,MATCH(INDEX(Команды!$A$2:$AN$7500,MATCH(CA$3,Команды!$A$2:$A$7500,0),$E6+2),Команды!$AJ$2:$AJ$19,0),2),0)</f>
        <v>0.58333333333333337</v>
      </c>
      <c r="CB6" s="175">
        <f>IF(OR(IF(INDEX(Команды!$A$2:$AN$7500,MATCH(CA$3,Команды!$A$2:$A$7500,0),$E6+2)=Команды!$AJ$2,TRUE,FALSE),IF(INDEX(Команды!$A$2:$AN$7500,MATCH(CA$3,Команды!$A$2:$A$7500,0),$E6+2)=Команды!$AJ$3,TRUE,FALSE),IF(INDEX(Команды!$A$2:$AN$7500,MATCH(CA$3,Команды!$A$2:$A$7500,0),$E6+2)=Команды!$AJ$4,TRUE,FALSE),IF(INDEX(Команды!$A$2:$AN$7500,MATCH(CA$3,Команды!$A$2:$A$7500,0),$E6+2)=Команды!$AJ$5,TRUE,FALSE),IF(INDEX(Команды!$A$2:$AN$7500,MATCH(CA$3,Команды!$A$2:$A$7500,0),$E6+2)=Команды!$AJ$6,TRUE,FALSE),IF(INDEX(Команды!$A$2:$AN$7500,MATCH(CA$3,Команды!$A$2:$A$7500,0),$E6+2)=Команды!$AJ$7,TRUE,FALSE),IF(INDEX(Команды!$A$2:$AN$7500,MATCH(CA$3,Команды!$A$2:$A$7500,0),$E6+2)=Команды!$AJ$8,TRUE,FALSE),IF(INDEX(Команды!$A$2:$AN$7500,MATCH(CA$3,Команды!$A$2:$A$7500,0),$E6+2)=Команды!$AJ$9,TRUE,FALSE),IF(INDEX(Команды!$A$2:$AN$7500,MATCH(CA$3,Команды!$A$2:$A$7500,0),$E6+2)=Команды!$AJ$10,TRUE,FALSE),IF(INDEX(Команды!$A$2:$AN$7500,MATCH(CA$3,Команды!$A$2:$A$7500,0),$E6+2)=Команды!$AJ$11,TRUE,FALSE),IF(INDEX(Команды!$A$2:$AN$7500,MATCH(CA$3,Команды!$A$2:$A$7500,0),$E6+2)=Команды!$AJ$12,TRUE,FALSE),IF(INDEX(Команды!$A$2:$AN$7500,MATCH(CA$3,Команды!$A$2:$A$7500,0),$E6+2)=Команды!$AJ$13,TRUE,FALSE),IF(INDEX(Команды!$A$2:$AN$7500,MATCH(CA$3,Команды!$A$2:$A$7500,0),$E6+2)=Команды!$AJ$14,TRUE,FALSE),IF(INDEX(Команды!$A$2:$AN$7500,MATCH(CA$3,Команды!$A$2:$A$7500,0),$E6+2)=Команды!$AJ$15,TRUE,FALSE),IF(INDEX(Команды!$A$2:$AN$7500,MATCH(CA$3,Команды!$A$2:$A$7500,0),$E6+2)=Команды!$AJ$16,TRUE,FALSE),IF(INDEX(Команды!$A$2:$AN$7500,MATCH(CA$3,Команды!$A$2:$A$7500,0),$E6+2)=Команды!$AJ$17,TRUE,FALSE),IF(INDEX(Команды!$A$2:$AN$7500,MATCH(CA$3,Команды!$A$2:$A$7500,0),$E6+2)=Команды!$AJ$18,TRUE,FALSE),IF(INDEX(Команды!$A$2:$AN$7500,MATCH(CA$3,Команды!$A$2:$A$7500,0),$E6+2)=Команды!$AJ$19,TRUE,FALSE)),INDEX(Команды!$AJ$2:$AL$19,MATCH(INDEX(Команды!$A$2:$AN$7500,MATCH(CA$3,Команды!$A$2:$A$7500,0),$E6+2),Команды!$AJ$2:$AJ$19,0),3),0)</f>
        <v>0.95833333333333337</v>
      </c>
      <c r="CC6" s="342"/>
      <c r="CD6" s="174" t="str">
        <f>IF(OR(IF(INDEX(Команды!$A$2:$AN$7500,MATCH(CD$3,Команды!$A$2:$A$7500,0),$E6+2)=Команды!$AJ$2,TRUE,FALSE),IF(INDEX(Команды!$A$2:$AN$7500,MATCH(CD$3,Команды!$A$2:$A$7500,0),$E6+2)=Команды!$AJ$3,TRUE,FALSE),IF(INDEX(Команды!$A$2:$AN$7500,MATCH(CD$3,Команды!$A$2:$A$7500,0),$E6+2)=Команды!$AJ$4,TRUE,FALSE),IF(INDEX(Команды!$A$2:$AN$7500,MATCH(CD$3,Команды!$A$2:$A$7500,0),$E6+2)=Команды!$AJ$5,TRUE,FALSE),IF(INDEX(Команды!$A$2:$AN$7500,MATCH(CD$3,Команды!$A$2:$A$7500,0),$E6+2)=Команды!$AJ$6,TRUE,FALSE),IF(INDEX(Команды!$A$2:$AN$7500,MATCH(CD$3,Команды!$A$2:$A$7500,0),$E6+2)=Команды!$AJ$7,TRUE,FALSE),IF(INDEX(Команды!$A$2:$AN$7500,MATCH(CD$3,Команды!$A$2:$A$7500,0),$E6+2)=Команды!$AJ$8,TRUE,FALSE),IF(INDEX(Команды!$A$2:$AN$7500,MATCH(CD$3,Команды!$A$2:$A$7500,0),$E6+2)=Команды!$AJ$9,TRUE,FALSE),IF(INDEX(Команды!$A$2:$AN$7500,MATCH(CD$3,Команды!$A$2:$A$7500,0),$E6+2)=Команды!$AJ$10,TRUE,FALSE),IF(INDEX(Команды!$A$2:$AN$7500,MATCH(CD$3,Команды!$A$2:$A$7500,0),$E6+2)=Команды!$AJ$11,TRUE,FALSE),IF(INDEX(Команды!$A$2:$AN$7500,MATCH(CD$3,Команды!$A$2:$A$7500,0),$E6+2)=Команды!$AJ$12,TRUE,FALSE),IF(INDEX(Команды!$A$2:$AN$7500,MATCH(CD$3,Команды!$A$2:$A$7500,0),$E6+2)=Команды!$AJ$13,TRUE,FALSE),IF(INDEX(Команды!$A$2:$AN$7500,MATCH(CD$3,Команды!$A$2:$A$7500,0),$E6+2)=Команды!$AJ$14,TRUE,FALSE),IF(INDEX(Команды!$A$2:$AN$7500,MATCH(CD$3,Команды!$A$2:$A$7500,0),$E6+2)=Команды!$AJ$15,TRUE,FALSE),IF(INDEX(Команды!$A$2:$AN$7500,MATCH(CD$3,Команды!$A$2:$A$7500,0),$E6+2)=Команды!$AJ$16,TRUE,FALSE),,IF(INDEX(Команды!$A$2:$AN$7500,MATCH(CD$3,Команды!$A$2:$A$7500,0),$E6+2)=Команды!$AJ$17,TRUE,FALSE),,IF(INDEX(Команды!$A$2:$AN$7500,MATCH(CD$3,Команды!$A$2:$A$7500,0),$E6+2)=Команды!$AJ$18,TRUE,FALSE),,IF(INDEX(Команды!$A$2:$AN$7500,MATCH(CD$3,Команды!$A$2:$A$7500,0),$E6+2)=Команды!$AJ$19,TRUE,FALSE)),INDEX(Команды!$AJ$2:$AK$19,MATCH(INDEX(Команды!$A$2:$AN$7500,MATCH(CD$3,Команды!$A$2:$A$7500,0),$E6+2),Команды!$AJ$2:$AJ$19,0),2),0)</f>
        <v>В</v>
      </c>
      <c r="CE6" s="175" t="str">
        <f>IF(OR(IF(INDEX(Команды!$A$2:$AN$7500,MATCH(CD$3,Команды!$A$2:$A$7500,0),$E6+2)=Команды!$AJ$2,TRUE,FALSE),IF(INDEX(Команды!$A$2:$AN$7500,MATCH(CD$3,Команды!$A$2:$A$7500,0),$E6+2)=Команды!$AJ$3,TRUE,FALSE),IF(INDEX(Команды!$A$2:$AN$7500,MATCH(CD$3,Команды!$A$2:$A$7500,0),$E6+2)=Команды!$AJ$4,TRUE,FALSE),IF(INDEX(Команды!$A$2:$AN$7500,MATCH(CD$3,Команды!$A$2:$A$7500,0),$E6+2)=Команды!$AJ$5,TRUE,FALSE),IF(INDEX(Команды!$A$2:$AN$7500,MATCH(CD$3,Команды!$A$2:$A$7500,0),$E6+2)=Команды!$AJ$6,TRUE,FALSE),IF(INDEX(Команды!$A$2:$AN$7500,MATCH(CD$3,Команды!$A$2:$A$7500,0),$E6+2)=Команды!$AJ$7,TRUE,FALSE),IF(INDEX(Команды!$A$2:$AN$7500,MATCH(CD$3,Команды!$A$2:$A$7500,0),$E6+2)=Команды!$AJ$8,TRUE,FALSE),IF(INDEX(Команды!$A$2:$AN$7500,MATCH(CD$3,Команды!$A$2:$A$7500,0),$E6+2)=Команды!$AJ$9,TRUE,FALSE),IF(INDEX(Команды!$A$2:$AN$7500,MATCH(CD$3,Команды!$A$2:$A$7500,0),$E6+2)=Команды!$AJ$10,TRUE,FALSE),IF(INDEX(Команды!$A$2:$AN$7500,MATCH(CD$3,Команды!$A$2:$A$7500,0),$E6+2)=Команды!$AJ$11,TRUE,FALSE),IF(INDEX(Команды!$A$2:$AN$7500,MATCH(CD$3,Команды!$A$2:$A$7500,0),$E6+2)=Команды!$AJ$12,TRUE,FALSE),IF(INDEX(Команды!$A$2:$AN$7500,MATCH(CD$3,Команды!$A$2:$A$7500,0),$E6+2)=Команды!$AJ$13,TRUE,FALSE),IF(INDEX(Команды!$A$2:$AN$7500,MATCH(CD$3,Команды!$A$2:$A$7500,0),$E6+2)=Команды!$AJ$14,TRUE,FALSE),IF(INDEX(Команды!$A$2:$AN$7500,MATCH(CD$3,Команды!$A$2:$A$7500,0),$E6+2)=Команды!$AJ$15,TRUE,FALSE),IF(INDEX(Команды!$A$2:$AN$7500,MATCH(CD$3,Команды!$A$2:$A$7500,0),$E6+2)=Команды!$AJ$16,TRUE,FALSE),IF(INDEX(Команды!$A$2:$AN$7500,MATCH(CD$3,Команды!$A$2:$A$7500,0),$E6+2)=Команды!$AJ$17,TRUE,FALSE),IF(INDEX(Команды!$A$2:$AN$7500,MATCH(CD$3,Команды!$A$2:$A$7500,0),$E6+2)=Команды!$AJ$18,TRUE,FALSE),IF(INDEX(Команды!$A$2:$AN$7500,MATCH(CD$3,Команды!$A$2:$A$7500,0),$E6+2)=Команды!$AJ$19,TRUE,FALSE)),INDEX(Команды!$AJ$2:$AL$19,MATCH(INDEX(Команды!$A$2:$AN$7500,MATCH(CD$3,Команды!$A$2:$A$7500,0),$E6+2),Команды!$AJ$2:$AJ$19,0),3),0)</f>
        <v>В</v>
      </c>
      <c r="CF6" s="342"/>
      <c r="CG6" s="174" t="str">
        <f>IF(OR(IF(INDEX(Команды!$A$2:$AN$7500,MATCH(CG$3,Команды!$A$2:$A$7500,0),$E6+2)=Команды!$AJ$2,TRUE,FALSE),IF(INDEX(Команды!$A$2:$AN$7500,MATCH(CG$3,Команды!$A$2:$A$7500,0),$E6+2)=Команды!$AJ$3,TRUE,FALSE),IF(INDEX(Команды!$A$2:$AN$7500,MATCH(CG$3,Команды!$A$2:$A$7500,0),$E6+2)=Команды!$AJ$4,TRUE,FALSE),IF(INDEX(Команды!$A$2:$AN$7500,MATCH(CG$3,Команды!$A$2:$A$7500,0),$E6+2)=Команды!$AJ$5,TRUE,FALSE),IF(INDEX(Команды!$A$2:$AN$7500,MATCH(CG$3,Команды!$A$2:$A$7500,0),$E6+2)=Команды!$AJ$6,TRUE,FALSE),IF(INDEX(Команды!$A$2:$AN$7500,MATCH(CG$3,Команды!$A$2:$A$7500,0),$E6+2)=Команды!$AJ$7,TRUE,FALSE),IF(INDEX(Команды!$A$2:$AN$7500,MATCH(CG$3,Команды!$A$2:$A$7500,0),$E6+2)=Команды!$AJ$8,TRUE,FALSE),IF(INDEX(Команды!$A$2:$AN$7500,MATCH(CG$3,Команды!$A$2:$A$7500,0),$E6+2)=Команды!$AJ$9,TRUE,FALSE),IF(INDEX(Команды!$A$2:$AN$7500,MATCH(CG$3,Команды!$A$2:$A$7500,0),$E6+2)=Команды!$AJ$10,TRUE,FALSE),IF(INDEX(Команды!$A$2:$AN$7500,MATCH(CG$3,Команды!$A$2:$A$7500,0),$E6+2)=Команды!$AJ$11,TRUE,FALSE),IF(INDEX(Команды!$A$2:$AN$7500,MATCH(CG$3,Команды!$A$2:$A$7500,0),$E6+2)=Команды!$AJ$12,TRUE,FALSE),IF(INDEX(Команды!$A$2:$AN$7500,MATCH(CG$3,Команды!$A$2:$A$7500,0),$E6+2)=Команды!$AJ$13,TRUE,FALSE),IF(INDEX(Команды!$A$2:$AN$7500,MATCH(CG$3,Команды!$A$2:$A$7500,0),$E6+2)=Команды!$AJ$14,TRUE,FALSE),IF(INDEX(Команды!$A$2:$AN$7500,MATCH(CG$3,Команды!$A$2:$A$7500,0),$E6+2)=Команды!$AJ$15,TRUE,FALSE),IF(INDEX(Команды!$A$2:$AN$7500,MATCH(CG$3,Команды!$A$2:$A$7500,0),$E6+2)=Команды!$AJ$16,TRUE,FALSE),,IF(INDEX(Команды!$A$2:$AN$7500,MATCH(CG$3,Команды!$A$2:$A$7500,0),$E6+2)=Команды!$AJ$17,TRUE,FALSE),,IF(INDEX(Команды!$A$2:$AN$7500,MATCH(CG$3,Команды!$A$2:$A$7500,0),$E6+2)=Команды!$AJ$18,TRUE,FALSE),,IF(INDEX(Команды!$A$2:$AN$7500,MATCH(CG$3,Команды!$A$2:$A$7500,0),$E6+2)=Команды!$AJ$19,TRUE,FALSE)),INDEX(Команды!$AJ$2:$AK$19,MATCH(INDEX(Команды!$A$2:$AN$7500,MATCH(CG$3,Команды!$A$2:$A$7500,0),$E6+2),Команды!$AJ$2:$AJ$19,0),2),0)</f>
        <v>В</v>
      </c>
      <c r="CH6" s="175" t="str">
        <f>IF(OR(IF(INDEX(Команды!$A$2:$AN$7500,MATCH(CG$3,Команды!$A$2:$A$7500,0),$E6+2)=Команды!$AJ$2,TRUE,FALSE),IF(INDEX(Команды!$A$2:$AN$7500,MATCH(CG$3,Команды!$A$2:$A$7500,0),$E6+2)=Команды!$AJ$3,TRUE,FALSE),IF(INDEX(Команды!$A$2:$AN$7500,MATCH(CG$3,Команды!$A$2:$A$7500,0),$E6+2)=Команды!$AJ$4,TRUE,FALSE),IF(INDEX(Команды!$A$2:$AN$7500,MATCH(CG$3,Команды!$A$2:$A$7500,0),$E6+2)=Команды!$AJ$5,TRUE,FALSE),IF(INDEX(Команды!$A$2:$AN$7500,MATCH(CG$3,Команды!$A$2:$A$7500,0),$E6+2)=Команды!$AJ$6,TRUE,FALSE),IF(INDEX(Команды!$A$2:$AN$7500,MATCH(CG$3,Команды!$A$2:$A$7500,0),$E6+2)=Команды!$AJ$7,TRUE,FALSE),IF(INDEX(Команды!$A$2:$AN$7500,MATCH(CG$3,Команды!$A$2:$A$7500,0),$E6+2)=Команды!$AJ$8,TRUE,FALSE),IF(INDEX(Команды!$A$2:$AN$7500,MATCH(CG$3,Команды!$A$2:$A$7500,0),$E6+2)=Команды!$AJ$9,TRUE,FALSE),IF(INDEX(Команды!$A$2:$AN$7500,MATCH(CG$3,Команды!$A$2:$A$7500,0),$E6+2)=Команды!$AJ$10,TRUE,FALSE),IF(INDEX(Команды!$A$2:$AN$7500,MATCH(CG$3,Команды!$A$2:$A$7500,0),$E6+2)=Команды!$AJ$11,TRUE,FALSE),IF(INDEX(Команды!$A$2:$AN$7500,MATCH(CG$3,Команды!$A$2:$A$7500,0),$E6+2)=Команды!$AJ$12,TRUE,FALSE),IF(INDEX(Команды!$A$2:$AN$7500,MATCH(CG$3,Команды!$A$2:$A$7500,0),$E6+2)=Команды!$AJ$13,TRUE,FALSE),IF(INDEX(Команды!$A$2:$AN$7500,MATCH(CG$3,Команды!$A$2:$A$7500,0),$E6+2)=Команды!$AJ$14,TRUE,FALSE),IF(INDEX(Команды!$A$2:$AN$7500,MATCH(CG$3,Команды!$A$2:$A$7500,0),$E6+2)=Команды!$AJ$15,TRUE,FALSE),IF(INDEX(Команды!$A$2:$AN$7500,MATCH(CG$3,Команды!$A$2:$A$7500,0),$E6+2)=Команды!$AJ$16,TRUE,FALSE),IF(INDEX(Команды!$A$2:$AN$7500,MATCH(CG$3,Команды!$A$2:$A$7500,0),$E6+2)=Команды!$AJ$17,TRUE,FALSE),IF(INDEX(Команды!$A$2:$AN$7500,MATCH(CG$3,Команды!$A$2:$A$7500,0),$E6+2)=Команды!$AJ$18,TRUE,FALSE),IF(INDEX(Команды!$A$2:$AN$7500,MATCH(CG$3,Команды!$A$2:$A$7500,0),$E6+2)=Команды!$AJ$19,TRUE,FALSE)),INDEX(Команды!$AJ$2:$AL$19,MATCH(INDEX(Команды!$A$2:$AN$7500,MATCH(CG$3,Команды!$A$2:$A$7500,0),$E6+2),Команды!$AJ$2:$AJ$19,0),3),0)</f>
        <v>В</v>
      </c>
      <c r="CI6" s="342"/>
      <c r="CJ6" s="174">
        <f>IF(OR(IF(INDEX(Команды!$A$2:$AN$7500,MATCH(CJ$3,Команды!$A$2:$A$7500,0),$E6+2)=Команды!$AJ$2,TRUE,FALSE),IF(INDEX(Команды!$A$2:$AN$7500,MATCH(CJ$3,Команды!$A$2:$A$7500,0),$E6+2)=Команды!$AJ$3,TRUE,FALSE),IF(INDEX(Команды!$A$2:$AN$7500,MATCH(CJ$3,Команды!$A$2:$A$7500,0),$E6+2)=Команды!$AJ$4,TRUE,FALSE),IF(INDEX(Команды!$A$2:$AN$7500,MATCH(CJ$3,Команды!$A$2:$A$7500,0),$E6+2)=Команды!$AJ$5,TRUE,FALSE),IF(INDEX(Команды!$A$2:$AN$7500,MATCH(CJ$3,Команды!$A$2:$A$7500,0),$E6+2)=Команды!$AJ$6,TRUE,FALSE),IF(INDEX(Команды!$A$2:$AN$7500,MATCH(CJ$3,Команды!$A$2:$A$7500,0),$E6+2)=Команды!$AJ$7,TRUE,FALSE),IF(INDEX(Команды!$A$2:$AN$7500,MATCH(CJ$3,Команды!$A$2:$A$7500,0),$E6+2)=Команды!$AJ$8,TRUE,FALSE),IF(INDEX(Команды!$A$2:$AN$7500,MATCH(CJ$3,Команды!$A$2:$A$7500,0),$E6+2)=Команды!$AJ$9,TRUE,FALSE),IF(INDEX(Команды!$A$2:$AN$7500,MATCH(CJ$3,Команды!$A$2:$A$7500,0),$E6+2)=Команды!$AJ$10,TRUE,FALSE),IF(INDEX(Команды!$A$2:$AN$7500,MATCH(CJ$3,Команды!$A$2:$A$7500,0),$E6+2)=Команды!$AJ$11,TRUE,FALSE),IF(INDEX(Команды!$A$2:$AN$7500,MATCH(CJ$3,Команды!$A$2:$A$7500,0),$E6+2)=Команды!$AJ$12,TRUE,FALSE),IF(INDEX(Команды!$A$2:$AN$7500,MATCH(CJ$3,Команды!$A$2:$A$7500,0),$E6+2)=Команды!$AJ$13,TRUE,FALSE),IF(INDEX(Команды!$A$2:$AN$7500,MATCH(CJ$3,Команды!$A$2:$A$7500,0),$E6+2)=Команды!$AJ$14,TRUE,FALSE),IF(INDEX(Команды!$A$2:$AN$7500,MATCH(CJ$3,Команды!$A$2:$A$7500,0),$E6+2)=Команды!$AJ$15,TRUE,FALSE),IF(INDEX(Команды!$A$2:$AN$7500,MATCH(CJ$3,Команды!$A$2:$A$7500,0),$E6+2)=Команды!$AJ$16,TRUE,FALSE),,IF(INDEX(Команды!$A$2:$AN$7500,MATCH(CJ$3,Команды!$A$2:$A$7500,0),$E6+2)=Команды!$AJ$17,TRUE,FALSE),,IF(INDEX(Команды!$A$2:$AN$7500,MATCH(CJ$3,Команды!$A$2:$A$7500,0),$E6+2)=Команды!$AJ$18,TRUE,FALSE),,IF(INDEX(Команды!$A$2:$AN$7500,MATCH(CJ$3,Команды!$A$2:$A$7500,0),$E6+2)=Команды!$AJ$19,TRUE,FALSE)),INDEX(Команды!$AJ$2:$AK$19,MATCH(INDEX(Команды!$A$2:$AN$7500,MATCH(CJ$3,Команды!$A$2:$A$7500,0),$E6+2),Команды!$AJ$2:$AJ$19,0),2),0)</f>
        <v>0.3125</v>
      </c>
      <c r="CK6" s="175">
        <f>IF(OR(IF(INDEX(Команды!$A$2:$AN$7500,MATCH(CJ$3,Команды!$A$2:$A$7500,0),$E6+2)=Команды!$AJ$2,TRUE,FALSE),IF(INDEX(Команды!$A$2:$AN$7500,MATCH(CJ$3,Команды!$A$2:$A$7500,0),$E6+2)=Команды!$AJ$3,TRUE,FALSE),IF(INDEX(Команды!$A$2:$AN$7500,MATCH(CJ$3,Команды!$A$2:$A$7500,0),$E6+2)=Команды!$AJ$4,TRUE,FALSE),IF(INDEX(Команды!$A$2:$AN$7500,MATCH(CJ$3,Команды!$A$2:$A$7500,0),$E6+2)=Команды!$AJ$5,TRUE,FALSE),IF(INDEX(Команды!$A$2:$AN$7500,MATCH(CJ$3,Команды!$A$2:$A$7500,0),$E6+2)=Команды!$AJ$6,TRUE,FALSE),IF(INDEX(Команды!$A$2:$AN$7500,MATCH(CJ$3,Команды!$A$2:$A$7500,0),$E6+2)=Команды!$AJ$7,TRUE,FALSE),IF(INDEX(Команды!$A$2:$AN$7500,MATCH(CJ$3,Команды!$A$2:$A$7500,0),$E6+2)=Команды!$AJ$8,TRUE,FALSE),IF(INDEX(Команды!$A$2:$AN$7500,MATCH(CJ$3,Команды!$A$2:$A$7500,0),$E6+2)=Команды!$AJ$9,TRUE,FALSE),IF(INDEX(Команды!$A$2:$AN$7500,MATCH(CJ$3,Команды!$A$2:$A$7500,0),$E6+2)=Команды!$AJ$10,TRUE,FALSE),IF(INDEX(Команды!$A$2:$AN$7500,MATCH(CJ$3,Команды!$A$2:$A$7500,0),$E6+2)=Команды!$AJ$11,TRUE,FALSE),IF(INDEX(Команды!$A$2:$AN$7500,MATCH(CJ$3,Команды!$A$2:$A$7500,0),$E6+2)=Команды!$AJ$12,TRUE,FALSE),IF(INDEX(Команды!$A$2:$AN$7500,MATCH(CJ$3,Команды!$A$2:$A$7500,0),$E6+2)=Команды!$AJ$13,TRUE,FALSE),IF(INDEX(Команды!$A$2:$AN$7500,MATCH(CJ$3,Команды!$A$2:$A$7500,0),$E6+2)=Команды!$AJ$14,TRUE,FALSE),IF(INDEX(Команды!$A$2:$AN$7500,MATCH(CJ$3,Команды!$A$2:$A$7500,0),$E6+2)=Команды!$AJ$15,TRUE,FALSE),IF(INDEX(Команды!$A$2:$AN$7500,MATCH(CJ$3,Команды!$A$2:$A$7500,0),$E6+2)=Команды!$AJ$16,TRUE,FALSE),IF(INDEX(Команды!$A$2:$AN$7500,MATCH(CJ$3,Команды!$A$2:$A$7500,0),$E6+2)=Команды!$AJ$17,TRUE,FALSE),IF(INDEX(Команды!$A$2:$AN$7500,MATCH(CJ$3,Команды!$A$2:$A$7500,0),$E6+2)=Команды!$AJ$18,TRUE,FALSE),IF(INDEX(Команды!$A$2:$AN$7500,MATCH(CJ$3,Команды!$A$2:$A$7500,0),$E6+2)=Команды!$AJ$19,TRUE,FALSE)),INDEX(Команды!$AJ$2:$AL$19,MATCH(INDEX(Команды!$A$2:$AN$7500,MATCH(CJ$3,Команды!$A$2:$A$7500,0),$E6+2),Команды!$AJ$2:$AJ$19,0),3),0)</f>
        <v>0.6875</v>
      </c>
      <c r="CL6" s="342"/>
      <c r="CM6" s="174">
        <f>IF(OR(IF(INDEX(Команды!$A$2:$AN$7500,MATCH(CM$3,Команды!$A$2:$A$7500,0),$E6+2)=Команды!$AJ$2,TRUE,FALSE),IF(INDEX(Команды!$A$2:$AN$7500,MATCH(CM$3,Команды!$A$2:$A$7500,0),$E6+2)=Команды!$AJ$3,TRUE,FALSE),IF(INDEX(Команды!$A$2:$AN$7500,MATCH(CM$3,Команды!$A$2:$A$7500,0),$E6+2)=Команды!$AJ$4,TRUE,FALSE),IF(INDEX(Команды!$A$2:$AN$7500,MATCH(CM$3,Команды!$A$2:$A$7500,0),$E6+2)=Команды!$AJ$5,TRUE,FALSE),IF(INDEX(Команды!$A$2:$AN$7500,MATCH(CM$3,Команды!$A$2:$A$7500,0),$E6+2)=Команды!$AJ$6,TRUE,FALSE),IF(INDEX(Команды!$A$2:$AN$7500,MATCH(CM$3,Команды!$A$2:$A$7500,0),$E6+2)=Команды!$AJ$7,TRUE,FALSE),IF(INDEX(Команды!$A$2:$AN$7500,MATCH(CM$3,Команды!$A$2:$A$7500,0),$E6+2)=Команды!$AJ$8,TRUE,FALSE),IF(INDEX(Команды!$A$2:$AN$7500,MATCH(CM$3,Команды!$A$2:$A$7500,0),$E6+2)=Команды!$AJ$9,TRUE,FALSE),IF(INDEX(Команды!$A$2:$AN$7500,MATCH(CM$3,Команды!$A$2:$A$7500,0),$E6+2)=Команды!$AJ$10,TRUE,FALSE),IF(INDEX(Команды!$A$2:$AN$7500,MATCH(CM$3,Команды!$A$2:$A$7500,0),$E6+2)=Команды!$AJ$11,TRUE,FALSE),IF(INDEX(Команды!$A$2:$AN$7500,MATCH(CM$3,Команды!$A$2:$A$7500,0),$E6+2)=Команды!$AJ$12,TRUE,FALSE),IF(INDEX(Команды!$A$2:$AN$7500,MATCH(CM$3,Команды!$A$2:$A$7500,0),$E6+2)=Команды!$AJ$13,TRUE,FALSE),IF(INDEX(Команды!$A$2:$AN$7500,MATCH(CM$3,Команды!$A$2:$A$7500,0),$E6+2)=Команды!$AJ$14,TRUE,FALSE),IF(INDEX(Команды!$A$2:$AN$7500,MATCH(CM$3,Команды!$A$2:$A$7500,0),$E6+2)=Команды!$AJ$15,TRUE,FALSE),IF(INDEX(Команды!$A$2:$AN$7500,MATCH(CM$3,Команды!$A$2:$A$7500,0),$E6+2)=Команды!$AJ$16,TRUE,FALSE),,IF(INDEX(Команды!$A$2:$AN$7500,MATCH(CM$3,Команды!$A$2:$A$7500,0),$E6+2)=Команды!$AJ$17,TRUE,FALSE),,IF(INDEX(Команды!$A$2:$AN$7500,MATCH(CM$3,Команды!$A$2:$A$7500,0),$E6+2)=Команды!$AJ$18,TRUE,FALSE),,IF(INDEX(Команды!$A$2:$AN$7500,MATCH(CM$3,Команды!$A$2:$A$7500,0),$E6+2)=Команды!$AJ$19,TRUE,FALSE)),INDEX(Команды!$AJ$2:$AK$19,MATCH(INDEX(Команды!$A$2:$AN$7500,MATCH(CM$3,Команды!$A$2:$A$7500,0),$E6+2),Команды!$AJ$2:$AJ$19,0),2),0)</f>
        <v>0.3125</v>
      </c>
      <c r="CN6" s="175">
        <f>IF(OR(IF(INDEX(Команды!$A$2:$AN$7500,MATCH(CM$3,Команды!$A$2:$A$7500,0),$E6+2)=Команды!$AJ$2,TRUE,FALSE),IF(INDEX(Команды!$A$2:$AN$7500,MATCH(CM$3,Команды!$A$2:$A$7500,0),$E6+2)=Команды!$AJ$3,TRUE,FALSE),IF(INDEX(Команды!$A$2:$AN$7500,MATCH(CM$3,Команды!$A$2:$A$7500,0),$E6+2)=Команды!$AJ$4,TRUE,FALSE),IF(INDEX(Команды!$A$2:$AN$7500,MATCH(CM$3,Команды!$A$2:$A$7500,0),$E6+2)=Команды!$AJ$5,TRUE,FALSE),IF(INDEX(Команды!$A$2:$AN$7500,MATCH(CM$3,Команды!$A$2:$A$7500,0),$E6+2)=Команды!$AJ$6,TRUE,FALSE),IF(INDEX(Команды!$A$2:$AN$7500,MATCH(CM$3,Команды!$A$2:$A$7500,0),$E6+2)=Команды!$AJ$7,TRUE,FALSE),IF(INDEX(Команды!$A$2:$AN$7500,MATCH(CM$3,Команды!$A$2:$A$7500,0),$E6+2)=Команды!$AJ$8,TRUE,FALSE),IF(INDEX(Команды!$A$2:$AN$7500,MATCH(CM$3,Команды!$A$2:$A$7500,0),$E6+2)=Команды!$AJ$9,TRUE,FALSE),IF(INDEX(Команды!$A$2:$AN$7500,MATCH(CM$3,Команды!$A$2:$A$7500,0),$E6+2)=Команды!$AJ$10,TRUE,FALSE),IF(INDEX(Команды!$A$2:$AN$7500,MATCH(CM$3,Команды!$A$2:$A$7500,0),$E6+2)=Команды!$AJ$11,TRUE,FALSE),IF(INDEX(Команды!$A$2:$AN$7500,MATCH(CM$3,Команды!$A$2:$A$7500,0),$E6+2)=Команды!$AJ$12,TRUE,FALSE),IF(INDEX(Команды!$A$2:$AN$7500,MATCH(CM$3,Команды!$A$2:$A$7500,0),$E6+2)=Команды!$AJ$13,TRUE,FALSE),IF(INDEX(Команды!$A$2:$AN$7500,MATCH(CM$3,Команды!$A$2:$A$7500,0),$E6+2)=Команды!$AJ$14,TRUE,FALSE),IF(INDEX(Команды!$A$2:$AN$7500,MATCH(CM$3,Команды!$A$2:$A$7500,0),$E6+2)=Команды!$AJ$15,TRUE,FALSE),IF(INDEX(Команды!$A$2:$AN$7500,MATCH(CM$3,Команды!$A$2:$A$7500,0),$E6+2)=Команды!$AJ$16,TRUE,FALSE),IF(INDEX(Команды!$A$2:$AN$7500,MATCH(CM$3,Команды!$A$2:$A$7500,0),$E6+2)=Команды!$AJ$17,TRUE,FALSE),IF(INDEX(Команды!$A$2:$AN$7500,MATCH(CM$3,Команды!$A$2:$A$7500,0),$E6+2)=Команды!$AJ$18,TRUE,FALSE),IF(INDEX(Команды!$A$2:$AN$7500,MATCH(CM$3,Команды!$A$2:$A$7500,0),$E6+2)=Команды!$AJ$19,TRUE,FALSE)),INDEX(Команды!$AJ$2:$AL$19,MATCH(INDEX(Команды!$A$2:$AN$7500,MATCH(CM$3,Команды!$A$2:$A$7500,0),$E6+2),Команды!$AJ$2:$AJ$19,0),3),0)</f>
        <v>0.6875</v>
      </c>
      <c r="CO6" s="342"/>
      <c r="CP6" s="174">
        <f>IF(OR(IF(INDEX(Команды!$A$2:$AN$7500,MATCH(CP$3,Команды!$A$2:$A$7500,0),$E6+2)=Команды!$AJ$2,TRUE,FALSE),IF(INDEX(Команды!$A$2:$AN$7500,MATCH(CP$3,Команды!$A$2:$A$7500,0),$E6+2)=Команды!$AJ$3,TRUE,FALSE),IF(INDEX(Команды!$A$2:$AN$7500,MATCH(CP$3,Команды!$A$2:$A$7500,0),$E6+2)=Команды!$AJ$4,TRUE,FALSE),IF(INDEX(Команды!$A$2:$AN$7500,MATCH(CP$3,Команды!$A$2:$A$7500,0),$E6+2)=Команды!$AJ$5,TRUE,FALSE),IF(INDEX(Команды!$A$2:$AN$7500,MATCH(CP$3,Команды!$A$2:$A$7500,0),$E6+2)=Команды!$AJ$6,TRUE,FALSE),IF(INDEX(Команды!$A$2:$AN$7500,MATCH(CP$3,Команды!$A$2:$A$7500,0),$E6+2)=Команды!$AJ$7,TRUE,FALSE),IF(INDEX(Команды!$A$2:$AN$7500,MATCH(CP$3,Команды!$A$2:$A$7500,0),$E6+2)=Команды!$AJ$8,TRUE,FALSE),IF(INDEX(Команды!$A$2:$AN$7500,MATCH(CP$3,Команды!$A$2:$A$7500,0),$E6+2)=Команды!$AJ$9,TRUE,FALSE),IF(INDEX(Команды!$A$2:$AN$7500,MATCH(CP$3,Команды!$A$2:$A$7500,0),$E6+2)=Команды!$AJ$10,TRUE,FALSE),IF(INDEX(Команды!$A$2:$AN$7500,MATCH(CP$3,Команды!$A$2:$A$7500,0),$E6+2)=Команды!$AJ$11,TRUE,FALSE),IF(INDEX(Команды!$A$2:$AN$7500,MATCH(CP$3,Команды!$A$2:$A$7500,0),$E6+2)=Команды!$AJ$12,TRUE,FALSE),IF(INDEX(Команды!$A$2:$AN$7500,MATCH(CP$3,Команды!$A$2:$A$7500,0),$E6+2)=Команды!$AJ$13,TRUE,FALSE),IF(INDEX(Команды!$A$2:$AN$7500,MATCH(CP$3,Команды!$A$2:$A$7500,0),$E6+2)=Команды!$AJ$14,TRUE,FALSE),IF(INDEX(Команды!$A$2:$AN$7500,MATCH(CP$3,Команды!$A$2:$A$7500,0),$E6+2)=Команды!$AJ$15,TRUE,FALSE),IF(INDEX(Команды!$A$2:$AN$7500,MATCH(CP$3,Команды!$A$2:$A$7500,0),$E6+2)=Команды!$AJ$16,TRUE,FALSE),,IF(INDEX(Команды!$A$2:$AN$7500,MATCH(CP$3,Команды!$A$2:$A$7500,0),$E6+2)=Команды!$AJ$17,TRUE,FALSE),,IF(INDEX(Команды!$A$2:$AN$7500,MATCH(CP$3,Команды!$A$2:$A$7500,0),$E6+2)=Команды!$AJ$18,TRUE,FALSE),,IF(INDEX(Команды!$A$2:$AN$7500,MATCH(CP$3,Команды!$A$2:$A$7500,0),$E6+2)=Команды!$AJ$19,TRUE,FALSE)),INDEX(Команды!$AJ$2:$AK$19,MATCH(INDEX(Команды!$A$2:$AN$7500,MATCH(CP$3,Команды!$A$2:$A$7500,0),$E6+2),Команды!$AJ$2:$AJ$19,0),2),0)</f>
        <v>0.375</v>
      </c>
      <c r="CQ6" s="175">
        <f>IF(OR(IF(INDEX(Команды!$A$2:$AN$7500,MATCH(CP$3,Команды!$A$2:$A$7500,0),$E6+2)=Команды!$AJ$2,TRUE,FALSE),IF(INDEX(Команды!$A$2:$AN$7500,MATCH(CP$3,Команды!$A$2:$A$7500,0),$E6+2)=Команды!$AJ$3,TRUE,FALSE),IF(INDEX(Команды!$A$2:$AN$7500,MATCH(CP$3,Команды!$A$2:$A$7500,0),$E6+2)=Команды!$AJ$4,TRUE,FALSE),IF(INDEX(Команды!$A$2:$AN$7500,MATCH(CP$3,Команды!$A$2:$A$7500,0),$E6+2)=Команды!$AJ$5,TRUE,FALSE),IF(INDEX(Команды!$A$2:$AN$7500,MATCH(CP$3,Команды!$A$2:$A$7500,0),$E6+2)=Команды!$AJ$6,TRUE,FALSE),IF(INDEX(Команды!$A$2:$AN$7500,MATCH(CP$3,Команды!$A$2:$A$7500,0),$E6+2)=Команды!$AJ$7,TRUE,FALSE),IF(INDEX(Команды!$A$2:$AN$7500,MATCH(CP$3,Команды!$A$2:$A$7500,0),$E6+2)=Команды!$AJ$8,TRUE,FALSE),IF(INDEX(Команды!$A$2:$AN$7500,MATCH(CP$3,Команды!$A$2:$A$7500,0),$E6+2)=Команды!$AJ$9,TRUE,FALSE),IF(INDEX(Команды!$A$2:$AN$7500,MATCH(CP$3,Команды!$A$2:$A$7500,0),$E6+2)=Команды!$AJ$10,TRUE,FALSE),IF(INDEX(Команды!$A$2:$AN$7500,MATCH(CP$3,Команды!$A$2:$A$7500,0),$E6+2)=Команды!$AJ$11,TRUE,FALSE),IF(INDEX(Команды!$A$2:$AN$7500,MATCH(CP$3,Команды!$A$2:$A$7500,0),$E6+2)=Команды!$AJ$12,TRUE,FALSE),IF(INDEX(Команды!$A$2:$AN$7500,MATCH(CP$3,Команды!$A$2:$A$7500,0),$E6+2)=Команды!$AJ$13,TRUE,FALSE),IF(INDEX(Команды!$A$2:$AN$7500,MATCH(CP$3,Команды!$A$2:$A$7500,0),$E6+2)=Команды!$AJ$14,TRUE,FALSE),IF(INDEX(Команды!$A$2:$AN$7500,MATCH(CP$3,Команды!$A$2:$A$7500,0),$E6+2)=Команды!$AJ$15,TRUE,FALSE),IF(INDEX(Команды!$A$2:$AN$7500,MATCH(CP$3,Команды!$A$2:$A$7500,0),$E6+2)=Команды!$AJ$16,TRUE,FALSE),IF(INDEX(Команды!$A$2:$AN$7500,MATCH(CP$3,Команды!$A$2:$A$7500,0),$E6+2)=Команды!$AJ$17,TRUE,FALSE),IF(INDEX(Команды!$A$2:$AN$7500,MATCH(CP$3,Команды!$A$2:$A$7500,0),$E6+2)=Команды!$AJ$18,TRUE,FALSE),IF(INDEX(Команды!$A$2:$AN$7500,MATCH(CP$3,Команды!$A$2:$A$7500,0),$E6+2)=Команды!$AJ$19,TRUE,FALSE)),INDEX(Команды!$AJ$2:$AL$19,MATCH(INDEX(Команды!$A$2:$AN$7500,MATCH(CP$3,Команды!$A$2:$A$7500,0),$E6+2),Команды!$AJ$2:$AJ$19,0),3),0)</f>
        <v>0.75</v>
      </c>
      <c r="CR6" s="342"/>
      <c r="CS6" s="174">
        <f>IF(OR(IF(INDEX(Команды!$A$2:$AN$7500,MATCH(CS$3,Команды!$A$2:$A$7500,0),$E6+2)=Команды!$AJ$2,TRUE,FALSE),IF(INDEX(Команды!$A$2:$AN$7500,MATCH(CS$3,Команды!$A$2:$A$7500,0),$E6+2)=Команды!$AJ$3,TRUE,FALSE),IF(INDEX(Команды!$A$2:$AN$7500,MATCH(CS$3,Команды!$A$2:$A$7500,0),$E6+2)=Команды!$AJ$4,TRUE,FALSE),IF(INDEX(Команды!$A$2:$AN$7500,MATCH(CS$3,Команды!$A$2:$A$7500,0),$E6+2)=Команды!$AJ$5,TRUE,FALSE),IF(INDEX(Команды!$A$2:$AN$7500,MATCH(CS$3,Команды!$A$2:$A$7500,0),$E6+2)=Команды!$AJ$6,TRUE,FALSE),IF(INDEX(Команды!$A$2:$AN$7500,MATCH(CS$3,Команды!$A$2:$A$7500,0),$E6+2)=Команды!$AJ$7,TRUE,FALSE),IF(INDEX(Команды!$A$2:$AN$7500,MATCH(CS$3,Команды!$A$2:$A$7500,0),$E6+2)=Команды!$AJ$8,TRUE,FALSE),IF(INDEX(Команды!$A$2:$AN$7500,MATCH(CS$3,Команды!$A$2:$A$7500,0),$E6+2)=Команды!$AJ$9,TRUE,FALSE),IF(INDEX(Команды!$A$2:$AN$7500,MATCH(CS$3,Команды!$A$2:$A$7500,0),$E6+2)=Команды!$AJ$10,TRUE,FALSE),IF(INDEX(Команды!$A$2:$AN$7500,MATCH(CS$3,Команды!$A$2:$A$7500,0),$E6+2)=Команды!$AJ$11,TRUE,FALSE),IF(INDEX(Команды!$A$2:$AN$7500,MATCH(CS$3,Команды!$A$2:$A$7500,0),$E6+2)=Команды!$AJ$12,TRUE,FALSE),IF(INDEX(Команды!$A$2:$AN$7500,MATCH(CS$3,Команды!$A$2:$A$7500,0),$E6+2)=Команды!$AJ$13,TRUE,FALSE),IF(INDEX(Команды!$A$2:$AN$7500,MATCH(CS$3,Команды!$A$2:$A$7500,0),$E6+2)=Команды!$AJ$14,TRUE,FALSE),IF(INDEX(Команды!$A$2:$AN$7500,MATCH(CS$3,Команды!$A$2:$A$7500,0),$E6+2)=Команды!$AJ$15,TRUE,FALSE),IF(INDEX(Команды!$A$2:$AN$7500,MATCH(CS$3,Команды!$A$2:$A$7500,0),$E6+2)=Команды!$AJ$16,TRUE,FALSE),,IF(INDEX(Команды!$A$2:$AN$7500,MATCH(CS$3,Команды!$A$2:$A$7500,0),$E6+2)=Команды!$AJ$17,TRUE,FALSE),,IF(INDEX(Команды!$A$2:$AN$7500,MATCH(CS$3,Команды!$A$2:$A$7500,0),$E6+2)=Команды!$AJ$18,TRUE,FALSE),,IF(INDEX(Команды!$A$2:$AN$7500,MATCH(CS$3,Команды!$A$2:$A$7500,0),$E6+2)=Команды!$AJ$19,TRUE,FALSE)),INDEX(Команды!$AJ$2:$AK$19,MATCH(INDEX(Команды!$A$2:$AN$7500,MATCH(CS$3,Команды!$A$2:$A$7500,0),$E6+2),Команды!$AJ$2:$AJ$19,0),2),0)</f>
        <v>0.64583333333333337</v>
      </c>
      <c r="CT6" s="175">
        <f>IF(OR(IF(INDEX(Команды!$A$2:$AN$7500,MATCH(CS$3,Команды!$A$2:$A$7500,0),$E6+2)=Команды!$AJ$2,TRUE,FALSE),IF(INDEX(Команды!$A$2:$AN$7500,MATCH(CS$3,Команды!$A$2:$A$7500,0),$E6+2)=Команды!$AJ$3,TRUE,FALSE),IF(INDEX(Команды!$A$2:$AN$7500,MATCH(CS$3,Команды!$A$2:$A$7500,0),$E6+2)=Команды!$AJ$4,TRUE,FALSE),IF(INDEX(Команды!$A$2:$AN$7500,MATCH(CS$3,Команды!$A$2:$A$7500,0),$E6+2)=Команды!$AJ$5,TRUE,FALSE),IF(INDEX(Команды!$A$2:$AN$7500,MATCH(CS$3,Команды!$A$2:$A$7500,0),$E6+2)=Команды!$AJ$6,TRUE,FALSE),IF(INDEX(Команды!$A$2:$AN$7500,MATCH(CS$3,Команды!$A$2:$A$7500,0),$E6+2)=Команды!$AJ$7,TRUE,FALSE),IF(INDEX(Команды!$A$2:$AN$7500,MATCH(CS$3,Команды!$A$2:$A$7500,0),$E6+2)=Команды!$AJ$8,TRUE,FALSE),IF(INDEX(Команды!$A$2:$AN$7500,MATCH(CS$3,Команды!$A$2:$A$7500,0),$E6+2)=Команды!$AJ$9,TRUE,FALSE),IF(INDEX(Команды!$A$2:$AN$7500,MATCH(CS$3,Команды!$A$2:$A$7500,0),$E6+2)=Команды!$AJ$10,TRUE,FALSE),IF(INDEX(Команды!$A$2:$AN$7500,MATCH(CS$3,Команды!$A$2:$A$7500,0),$E6+2)=Команды!$AJ$11,TRUE,FALSE),IF(INDEX(Команды!$A$2:$AN$7500,MATCH(CS$3,Команды!$A$2:$A$7500,0),$E6+2)=Команды!$AJ$12,TRUE,FALSE),IF(INDEX(Команды!$A$2:$AN$7500,MATCH(CS$3,Команды!$A$2:$A$7500,0),$E6+2)=Команды!$AJ$13,TRUE,FALSE),IF(INDEX(Команды!$A$2:$AN$7500,MATCH(CS$3,Команды!$A$2:$A$7500,0),$E6+2)=Команды!$AJ$14,TRUE,FALSE),IF(INDEX(Команды!$A$2:$AN$7500,MATCH(CS$3,Команды!$A$2:$A$7500,0),$E6+2)=Команды!$AJ$15,TRUE,FALSE),IF(INDEX(Команды!$A$2:$AN$7500,MATCH(CS$3,Команды!$A$2:$A$7500,0),$E6+2)=Команды!$AJ$16,TRUE,FALSE),IF(INDEX(Команды!$A$2:$AN$7500,MATCH(CS$3,Команды!$A$2:$A$7500,0),$E6+2)=Команды!$AJ$17,TRUE,FALSE),IF(INDEX(Команды!$A$2:$AN$7500,MATCH(CS$3,Команды!$A$2:$A$7500,0),$E6+2)=Команды!$AJ$18,TRUE,FALSE),IF(INDEX(Команды!$A$2:$AN$7500,MATCH(CS$3,Команды!$A$2:$A$7500,0),$E6+2)=Команды!$AJ$19,TRUE,FALSE)),INDEX(Команды!$AJ$2:$AL$19,MATCH(INDEX(Команды!$A$2:$AN$7500,MATCH(CS$3,Команды!$A$2:$A$7500,0),$E6+2),Команды!$AJ$2:$AJ$19,0),3),0)</f>
        <v>1.0208333333333333</v>
      </c>
      <c r="CU6" s="342"/>
    </row>
    <row r="7" spans="1:105" s="2" customFormat="1" ht="21.95" customHeight="1" x14ac:dyDescent="0.3">
      <c r="A7" s="251">
        <v>2</v>
      </c>
      <c r="B7" s="2">
        <f>VLOOKUP(A7,'Список КК'!A:F,6,TRUE)</f>
        <v>812</v>
      </c>
      <c r="C7" s="634" t="str">
        <f>VLOOKUP(A7,'Список КК'!A:B,2,TRUE)</f>
        <v>Базанова Лидия Васильевна</v>
      </c>
      <c r="D7" s="203" t="str">
        <f>VLOOKUP(A7,'Список КК'!A:D,4,TRUE)</f>
        <v>Инфо</v>
      </c>
      <c r="E7" s="4">
        <f>VLOOKUP(A7,'Список КК'!A:C,3,TRUE)</f>
        <v>7</v>
      </c>
      <c r="F7" s="220">
        <f>VLOOKUP(A7,'Список КК'!A:E,5,TRUE)</f>
        <v>0</v>
      </c>
      <c r="G7" s="174">
        <f>IF(OR(IF(INDEX(Команды!$A$2:$AN$7500,MATCH(G$3,Команды!$A$2:$A$7500,0),$E7+2)=Команды!$AJ$2,TRUE,FALSE),IF(INDEX(Команды!$A$2:$AN$7500,MATCH(G$3,Команды!$A$2:$A$7500,0),$E7+2)=Команды!$AJ$3,TRUE,FALSE),IF(INDEX(Команды!$A$2:$AN$7500,MATCH(G$3,Команды!$A$2:$A$7500,0),$E7+2)=Команды!$AJ$4,TRUE,FALSE),IF(INDEX(Команды!$A$2:$AN$7500,MATCH(G$3,Команды!$A$2:$A$7500,0),$E7+2)=Команды!$AJ$5,TRUE,FALSE),IF(INDEX(Команды!$A$2:$AN$7500,MATCH(G$3,Команды!$A$2:$A$7500,0),$E7+2)=Команды!$AJ$6,TRUE,FALSE),IF(INDEX(Команды!$A$2:$AN$7500,MATCH(G$3,Команды!$A$2:$A$7500,0),$E7+2)=Команды!$AJ$7,TRUE,FALSE),IF(INDEX(Команды!$A$2:$AN$7500,MATCH(G$3,Команды!$A$2:$A$7500,0),$E7+2)=Команды!$AJ$8,TRUE,FALSE),IF(INDEX(Команды!$A$2:$AN$7500,MATCH(G$3,Команды!$A$2:$A$7500,0),$E7+2)=Команды!$AJ$9,TRUE,FALSE),IF(INDEX(Команды!$A$2:$AN$7500,MATCH(G$3,Команды!$A$2:$A$7500,0),$E7+2)=Команды!$AJ$10,TRUE,FALSE),IF(INDEX(Команды!$A$2:$AN$7500,MATCH(G$3,Команды!$A$2:$A$7500,0),$E7+2)=Команды!$AJ$11,TRUE,FALSE),IF(INDEX(Команды!$A$2:$AN$7500,MATCH(G$3,Команды!$A$2:$A$7500,0),$E7+2)=Команды!$AJ$12,TRUE,FALSE),IF(INDEX(Команды!$A$2:$AN$7500,MATCH(G$3,Команды!$A$2:$A$7500,0),$E7+2)=Команды!$AJ$13,TRUE,FALSE),IF(INDEX(Команды!$A$2:$AN$7500,MATCH(G$3,Команды!$A$2:$A$7500,0),$E7+2)=Команды!$AJ$14,TRUE,FALSE),IF(INDEX(Команды!$A$2:$AN$7500,MATCH(G$3,Команды!$A$2:$A$7500,0),$E7+2)=Команды!$AJ$15,TRUE,FALSE),IF(INDEX(Команды!$A$2:$AN$7500,MATCH(G$3,Команды!$A$2:$A$7500,0),$E7+2)=Команды!$AJ$16,TRUE,FALSE),,IF(INDEX(Команды!$A$2:$AN$7500,MATCH(G$3,Команды!$A$2:$A$7500,0),$E7+2)=Команды!$AJ$17,TRUE,FALSE),,IF(INDEX(Команды!$A$2:$AN$7500,MATCH(G$3,Команды!$A$2:$A$7500,0),$E7+2)=Команды!$AJ$18,TRUE,FALSE),,IF(INDEX(Команды!$A$2:$AN$7500,MATCH(G$3,Команды!$A$2:$A$7500,0),$E7+2)=Команды!$AJ$19,TRUE,FALSE)),INDEX(Команды!$AJ$2:$AK$19,MATCH(INDEX(Команды!$A$2:$AN$7500,MATCH(G$3,Команды!$A$2:$A$7500,0),$E7+2),Команды!$AJ$2:$AJ$19,0),2),0)</f>
        <v>0.5</v>
      </c>
      <c r="H7" s="175">
        <f>IF(OR(IF(INDEX(Команды!$A$2:$AN$7500,MATCH(G$3,Команды!$A$2:$A$7500,0),$E7+2)=Команды!$AJ$2,TRUE,FALSE),IF(INDEX(Команды!$A$2:$AN$7500,MATCH(G$3,Команды!$A$2:$A$7500,0),$E7+2)=Команды!$AJ$3,TRUE,FALSE),IF(INDEX(Команды!$A$2:$AN$7500,MATCH(G$3,Команды!$A$2:$A$7500,0),$E7+2)=Команды!$AJ$4,TRUE,FALSE),IF(INDEX(Команды!$A$2:$AN$7500,MATCH(G$3,Команды!$A$2:$A$7500,0),$E7+2)=Команды!$AJ$5,TRUE,FALSE),IF(INDEX(Команды!$A$2:$AN$7500,MATCH(G$3,Команды!$A$2:$A$7500,0),$E7+2)=Команды!$AJ$6,TRUE,FALSE),IF(INDEX(Команды!$A$2:$AN$7500,MATCH(G$3,Команды!$A$2:$A$7500,0),$E7+2)=Команды!$AJ$7,TRUE,FALSE),IF(INDEX(Команды!$A$2:$AN$7500,MATCH(G$3,Команды!$A$2:$A$7500,0),$E7+2)=Команды!$AJ$8,TRUE,FALSE),IF(INDEX(Команды!$A$2:$AN$7500,MATCH(G$3,Команды!$A$2:$A$7500,0),$E7+2)=Команды!$AJ$9,TRUE,FALSE),IF(INDEX(Команды!$A$2:$AN$7500,MATCH(G$3,Команды!$A$2:$A$7500,0),$E7+2)=Команды!$AJ$10,TRUE,FALSE),IF(INDEX(Команды!$A$2:$AN$7500,MATCH(G$3,Команды!$A$2:$A$7500,0),$E7+2)=Команды!$AJ$11,TRUE,FALSE),IF(INDEX(Команды!$A$2:$AN$7500,MATCH(G$3,Команды!$A$2:$A$7500,0),$E7+2)=Команды!$AJ$12,TRUE,FALSE),IF(INDEX(Команды!$A$2:$AN$7500,MATCH(G$3,Команды!$A$2:$A$7500,0),$E7+2)=Команды!$AJ$13,TRUE,FALSE),IF(INDEX(Команды!$A$2:$AN$7500,MATCH(G$3,Команды!$A$2:$A$7500,0),$E7+2)=Команды!$AJ$14,TRUE,FALSE),IF(INDEX(Команды!$A$2:$AN$7500,MATCH(G$3,Команды!$A$2:$A$7500,0),$E7+2)=Команды!$AJ$15,TRUE,FALSE),IF(INDEX(Команды!$A$2:$AN$7500,MATCH(G$3,Команды!$A$2:$A$7500,0),$E7+2)=Команды!$AJ$16,TRUE,FALSE),IF(INDEX(Команды!$A$2:$AN$7500,MATCH(G$3,Команды!$A$2:$A$7500,0),$E7+2)=Команды!$AJ$17,TRUE,FALSE),IF(INDEX(Команды!$A$2:$AN$7500,MATCH(G$3,Команды!$A$2:$A$7500,0),$E7+2)=Команды!$AJ$18,TRUE,FALSE),IF(INDEX(Команды!$A$2:$AN$7500,MATCH(G$3,Команды!$A$2:$A$7500,0),$E7+2)=Команды!$AJ$19,TRUE,FALSE)),INDEX(Команды!$AJ$2:$AL$19,MATCH(INDEX(Команды!$A$2:$AN$7500,MATCH(G$3,Команды!$A$2:$A$7500,0),$E7+2),Команды!$AJ$2:$AJ$19,0),3),0)</f>
        <v>0.875</v>
      </c>
      <c r="I7" s="342"/>
      <c r="J7" s="174" t="str">
        <f>IF(OR(IF(INDEX(Команды!$A$2:$AN$7500,MATCH(J$3,Команды!$A$2:$A$7500,0),$E7+2)=Команды!$AJ$2,TRUE,FALSE),IF(INDEX(Команды!$A$2:$AN$7500,MATCH(J$3,Команды!$A$2:$A$7500,0),$E7+2)=Команды!$AJ$3,TRUE,FALSE),IF(INDEX(Команды!$A$2:$AN$7500,MATCH(J$3,Команды!$A$2:$A$7500,0),$E7+2)=Команды!$AJ$4,TRUE,FALSE),IF(INDEX(Команды!$A$2:$AN$7500,MATCH(J$3,Команды!$A$2:$A$7500,0),$E7+2)=Команды!$AJ$5,TRUE,FALSE),IF(INDEX(Команды!$A$2:$AN$7500,MATCH(J$3,Команды!$A$2:$A$7500,0),$E7+2)=Команды!$AJ$6,TRUE,FALSE),IF(INDEX(Команды!$A$2:$AN$7500,MATCH(J$3,Команды!$A$2:$A$7500,0),$E7+2)=Команды!$AJ$7,TRUE,FALSE),IF(INDEX(Команды!$A$2:$AN$7500,MATCH(J$3,Команды!$A$2:$A$7500,0),$E7+2)=Команды!$AJ$8,TRUE,FALSE),IF(INDEX(Команды!$A$2:$AN$7500,MATCH(J$3,Команды!$A$2:$A$7500,0),$E7+2)=Команды!$AJ$9,TRUE,FALSE),IF(INDEX(Команды!$A$2:$AN$7500,MATCH(J$3,Команды!$A$2:$A$7500,0),$E7+2)=Команды!$AJ$10,TRUE,FALSE),IF(INDEX(Команды!$A$2:$AN$7500,MATCH(J$3,Команды!$A$2:$A$7500,0),$E7+2)=Команды!$AJ$11,TRUE,FALSE),IF(INDEX(Команды!$A$2:$AN$7500,MATCH(J$3,Команды!$A$2:$A$7500,0),$E7+2)=Команды!$AJ$12,TRUE,FALSE),IF(INDEX(Команды!$A$2:$AN$7500,MATCH(J$3,Команды!$A$2:$A$7500,0),$E7+2)=Команды!$AJ$13,TRUE,FALSE),IF(INDEX(Команды!$A$2:$AN$7500,MATCH(J$3,Команды!$A$2:$A$7500,0),$E7+2)=Команды!$AJ$14,TRUE,FALSE),IF(INDEX(Команды!$A$2:$AN$7500,MATCH(J$3,Команды!$A$2:$A$7500,0),$E7+2)=Команды!$AJ$15,TRUE,FALSE),IF(INDEX(Команды!$A$2:$AN$7500,MATCH(J$3,Команды!$A$2:$A$7500,0),$E7+2)=Команды!$AJ$16,TRUE,FALSE),,IF(INDEX(Команды!$A$2:$AN$7500,MATCH(J$3,Команды!$A$2:$A$7500,0),$E7+2)=Команды!$AJ$17,TRUE,FALSE),,IF(INDEX(Команды!$A$2:$AN$7500,MATCH(J$3,Команды!$A$2:$A$7500,0),$E7+2)=Команды!$AJ$18,TRUE,FALSE),,IF(INDEX(Команды!$A$2:$AN$7500,MATCH(J$3,Команды!$A$2:$A$7500,0),$E7+2)=Команды!$AJ$19,TRUE,FALSE)),INDEX(Команды!$AJ$2:$AK$19,MATCH(INDEX(Команды!$A$2:$AN$7500,MATCH(J$3,Команды!$A$2:$A$7500,0),$E7+2),Команды!$AJ$2:$AJ$19,0),2),0)</f>
        <v>В</v>
      </c>
      <c r="K7" s="175" t="str">
        <f>IF(OR(IF(INDEX(Команды!$A$2:$AN$7500,MATCH(J$3,Команды!$A$2:$A$7500,0),$E7+2)=Команды!$AJ$2,TRUE,FALSE),IF(INDEX(Команды!$A$2:$AN$7500,MATCH(J$3,Команды!$A$2:$A$7500,0),$E7+2)=Команды!$AJ$3,TRUE,FALSE),IF(INDEX(Команды!$A$2:$AN$7500,MATCH(J$3,Команды!$A$2:$A$7500,0),$E7+2)=Команды!$AJ$4,TRUE,FALSE),IF(INDEX(Команды!$A$2:$AN$7500,MATCH(J$3,Команды!$A$2:$A$7500,0),$E7+2)=Команды!$AJ$5,TRUE,FALSE),IF(INDEX(Команды!$A$2:$AN$7500,MATCH(J$3,Команды!$A$2:$A$7500,0),$E7+2)=Команды!$AJ$6,TRUE,FALSE),IF(INDEX(Команды!$A$2:$AN$7500,MATCH(J$3,Команды!$A$2:$A$7500,0),$E7+2)=Команды!$AJ$7,TRUE,FALSE),IF(INDEX(Команды!$A$2:$AN$7500,MATCH(J$3,Команды!$A$2:$A$7500,0),$E7+2)=Команды!$AJ$8,TRUE,FALSE),IF(INDEX(Команды!$A$2:$AN$7500,MATCH(J$3,Команды!$A$2:$A$7500,0),$E7+2)=Команды!$AJ$9,TRUE,FALSE),IF(INDEX(Команды!$A$2:$AN$7500,MATCH(J$3,Команды!$A$2:$A$7500,0),$E7+2)=Команды!$AJ$10,TRUE,FALSE),IF(INDEX(Команды!$A$2:$AN$7500,MATCH(J$3,Команды!$A$2:$A$7500,0),$E7+2)=Команды!$AJ$11,TRUE,FALSE),IF(INDEX(Команды!$A$2:$AN$7500,MATCH(J$3,Команды!$A$2:$A$7500,0),$E7+2)=Команды!$AJ$12,TRUE,FALSE),IF(INDEX(Команды!$A$2:$AN$7500,MATCH(J$3,Команды!$A$2:$A$7500,0),$E7+2)=Команды!$AJ$13,TRUE,FALSE),IF(INDEX(Команды!$A$2:$AN$7500,MATCH(J$3,Команды!$A$2:$A$7500,0),$E7+2)=Команды!$AJ$14,TRUE,FALSE),IF(INDEX(Команды!$A$2:$AN$7500,MATCH(J$3,Команды!$A$2:$A$7500,0),$E7+2)=Команды!$AJ$15,TRUE,FALSE),IF(INDEX(Команды!$A$2:$AN$7500,MATCH(J$3,Команды!$A$2:$A$7500,0),$E7+2)=Команды!$AJ$16,TRUE,FALSE),IF(INDEX(Команды!$A$2:$AN$7500,MATCH(J$3,Команды!$A$2:$A$7500,0),$E7+2)=Команды!$AJ$17,TRUE,FALSE),IF(INDEX(Команды!$A$2:$AN$7500,MATCH(J$3,Команды!$A$2:$A$7500,0),$E7+2)=Команды!$AJ$18,TRUE,FALSE),IF(INDEX(Команды!$A$2:$AN$7500,MATCH(J$3,Команды!$A$2:$A$7500,0),$E7+2)=Команды!$AJ$19,TRUE,FALSE)),INDEX(Команды!$AJ$2:$AL$19,MATCH(INDEX(Команды!$A$2:$AN$7500,MATCH(J$3,Команды!$A$2:$A$7500,0),$E7+2),Команды!$AJ$2:$AJ$19,0),3),0)</f>
        <v>В</v>
      </c>
      <c r="L7" s="342"/>
      <c r="M7" s="174" t="str">
        <f>IF(OR(IF(INDEX(Команды!$A$2:$AN$7500,MATCH(M$3,Команды!$A$2:$A$7500,0),$E7+2)=Команды!$AJ$2,TRUE,FALSE),IF(INDEX(Команды!$A$2:$AN$7500,MATCH(M$3,Команды!$A$2:$A$7500,0),$E7+2)=Команды!$AJ$3,TRUE,FALSE),IF(INDEX(Команды!$A$2:$AN$7500,MATCH(M$3,Команды!$A$2:$A$7500,0),$E7+2)=Команды!$AJ$4,TRUE,FALSE),IF(INDEX(Команды!$A$2:$AN$7500,MATCH(M$3,Команды!$A$2:$A$7500,0),$E7+2)=Команды!$AJ$5,TRUE,FALSE),IF(INDEX(Команды!$A$2:$AN$7500,MATCH(M$3,Команды!$A$2:$A$7500,0),$E7+2)=Команды!$AJ$6,TRUE,FALSE),IF(INDEX(Команды!$A$2:$AN$7500,MATCH(M$3,Команды!$A$2:$A$7500,0),$E7+2)=Команды!$AJ$7,TRUE,FALSE),IF(INDEX(Команды!$A$2:$AN$7500,MATCH(M$3,Команды!$A$2:$A$7500,0),$E7+2)=Команды!$AJ$8,TRUE,FALSE),IF(INDEX(Команды!$A$2:$AN$7500,MATCH(M$3,Команды!$A$2:$A$7500,0),$E7+2)=Команды!$AJ$9,TRUE,FALSE),IF(INDEX(Команды!$A$2:$AN$7500,MATCH(M$3,Команды!$A$2:$A$7500,0),$E7+2)=Команды!$AJ$10,TRUE,FALSE),IF(INDEX(Команды!$A$2:$AN$7500,MATCH(M$3,Команды!$A$2:$A$7500,0),$E7+2)=Команды!$AJ$11,TRUE,FALSE),IF(INDEX(Команды!$A$2:$AN$7500,MATCH(M$3,Команды!$A$2:$A$7500,0),$E7+2)=Команды!$AJ$12,TRUE,FALSE),IF(INDEX(Команды!$A$2:$AN$7500,MATCH(M$3,Команды!$A$2:$A$7500,0),$E7+2)=Команды!$AJ$13,TRUE,FALSE),IF(INDEX(Команды!$A$2:$AN$7500,MATCH(M$3,Команды!$A$2:$A$7500,0),$E7+2)=Команды!$AJ$14,TRUE,FALSE),IF(INDEX(Команды!$A$2:$AN$7500,MATCH(M$3,Команды!$A$2:$A$7500,0),$E7+2)=Команды!$AJ$15,TRUE,FALSE),IF(INDEX(Команды!$A$2:$AN$7500,MATCH(M$3,Команды!$A$2:$A$7500,0),$E7+2)=Команды!$AJ$16,TRUE,FALSE),,IF(INDEX(Команды!$A$2:$AN$7500,MATCH(M$3,Команды!$A$2:$A$7500,0),$E7+2)=Команды!$AJ$17,TRUE,FALSE),,IF(INDEX(Команды!$A$2:$AN$7500,MATCH(M$3,Команды!$A$2:$A$7500,0),$E7+2)=Команды!$AJ$18,TRUE,FALSE),,IF(INDEX(Команды!$A$2:$AN$7500,MATCH(M$3,Команды!$A$2:$A$7500,0),$E7+2)=Команды!$AJ$19,TRUE,FALSE)),INDEX(Команды!$AJ$2:$AK$19,MATCH(INDEX(Команды!$A$2:$AN$7500,MATCH(M$3,Команды!$A$2:$A$7500,0),$E7+2),Команды!$AJ$2:$AJ$19,0),2),0)</f>
        <v>В</v>
      </c>
      <c r="N7" s="175" t="str">
        <f>IF(OR(IF(INDEX(Команды!$A$2:$AN$7500,MATCH(M$3,Команды!$A$2:$A$7500,0),$E7+2)=Команды!$AJ$2,TRUE,FALSE),IF(INDEX(Команды!$A$2:$AN$7500,MATCH(M$3,Команды!$A$2:$A$7500,0),$E7+2)=Команды!$AJ$3,TRUE,FALSE),IF(INDEX(Команды!$A$2:$AN$7500,MATCH(M$3,Команды!$A$2:$A$7500,0),$E7+2)=Команды!$AJ$4,TRUE,FALSE),IF(INDEX(Команды!$A$2:$AN$7500,MATCH(M$3,Команды!$A$2:$A$7500,0),$E7+2)=Команды!$AJ$5,TRUE,FALSE),IF(INDEX(Команды!$A$2:$AN$7500,MATCH(M$3,Команды!$A$2:$A$7500,0),$E7+2)=Команды!$AJ$6,TRUE,FALSE),IF(INDEX(Команды!$A$2:$AN$7500,MATCH(M$3,Команды!$A$2:$A$7500,0),$E7+2)=Команды!$AJ$7,TRUE,FALSE),IF(INDEX(Команды!$A$2:$AN$7500,MATCH(M$3,Команды!$A$2:$A$7500,0),$E7+2)=Команды!$AJ$8,TRUE,FALSE),IF(INDEX(Команды!$A$2:$AN$7500,MATCH(M$3,Команды!$A$2:$A$7500,0),$E7+2)=Команды!$AJ$9,TRUE,FALSE),IF(INDEX(Команды!$A$2:$AN$7500,MATCH(M$3,Команды!$A$2:$A$7500,0),$E7+2)=Команды!$AJ$10,TRUE,FALSE),IF(INDEX(Команды!$A$2:$AN$7500,MATCH(M$3,Команды!$A$2:$A$7500,0),$E7+2)=Команды!$AJ$11,TRUE,FALSE),IF(INDEX(Команды!$A$2:$AN$7500,MATCH(M$3,Команды!$A$2:$A$7500,0),$E7+2)=Команды!$AJ$12,TRUE,FALSE),IF(INDEX(Команды!$A$2:$AN$7500,MATCH(M$3,Команды!$A$2:$A$7500,0),$E7+2)=Команды!$AJ$13,TRUE,FALSE),IF(INDEX(Команды!$A$2:$AN$7500,MATCH(M$3,Команды!$A$2:$A$7500,0),$E7+2)=Команды!$AJ$14,TRUE,FALSE),IF(INDEX(Команды!$A$2:$AN$7500,MATCH(M$3,Команды!$A$2:$A$7500,0),$E7+2)=Команды!$AJ$15,TRUE,FALSE),IF(INDEX(Команды!$A$2:$AN$7500,MATCH(M$3,Команды!$A$2:$A$7500,0),$E7+2)=Команды!$AJ$16,TRUE,FALSE),IF(INDEX(Команды!$A$2:$AN$7500,MATCH(M$3,Команды!$A$2:$A$7500,0),$E7+2)=Команды!$AJ$17,TRUE,FALSE),IF(INDEX(Команды!$A$2:$AN$7500,MATCH(M$3,Команды!$A$2:$A$7500,0),$E7+2)=Команды!$AJ$18,TRUE,FALSE),IF(INDEX(Команды!$A$2:$AN$7500,MATCH(M$3,Команды!$A$2:$A$7500,0),$E7+2)=Команды!$AJ$19,TRUE,FALSE)),INDEX(Команды!$AJ$2:$AL$19,MATCH(INDEX(Команды!$A$2:$AN$7500,MATCH(M$3,Команды!$A$2:$A$7500,0),$E7+2),Команды!$AJ$2:$AJ$19,0),3),0)</f>
        <v>В</v>
      </c>
      <c r="O7" s="342"/>
      <c r="P7" s="174">
        <f>IF(OR(IF(INDEX(Команды!$A$2:$AN$7500,MATCH(P$3,Команды!$A$2:$A$7500,0),$E7+2)=Команды!$AJ$2,TRUE,FALSE),IF(INDEX(Команды!$A$2:$AN$7500,MATCH(P$3,Команды!$A$2:$A$7500,0),$E7+2)=Команды!$AJ$3,TRUE,FALSE),IF(INDEX(Команды!$A$2:$AN$7500,MATCH(P$3,Команды!$A$2:$A$7500,0),$E7+2)=Команды!$AJ$4,TRUE,FALSE),IF(INDEX(Команды!$A$2:$AN$7500,MATCH(P$3,Команды!$A$2:$A$7500,0),$E7+2)=Команды!$AJ$5,TRUE,FALSE),IF(INDEX(Команды!$A$2:$AN$7500,MATCH(P$3,Команды!$A$2:$A$7500,0),$E7+2)=Команды!$AJ$6,TRUE,FALSE),IF(INDEX(Команды!$A$2:$AN$7500,MATCH(P$3,Команды!$A$2:$A$7500,0),$E7+2)=Команды!$AJ$7,TRUE,FALSE),IF(INDEX(Команды!$A$2:$AN$7500,MATCH(P$3,Команды!$A$2:$A$7500,0),$E7+2)=Команды!$AJ$8,TRUE,FALSE),IF(INDEX(Команды!$A$2:$AN$7500,MATCH(P$3,Команды!$A$2:$A$7500,0),$E7+2)=Команды!$AJ$9,TRUE,FALSE),IF(INDEX(Команды!$A$2:$AN$7500,MATCH(P$3,Команды!$A$2:$A$7500,0),$E7+2)=Команды!$AJ$10,TRUE,FALSE),IF(INDEX(Команды!$A$2:$AN$7500,MATCH(P$3,Команды!$A$2:$A$7500,0),$E7+2)=Команды!$AJ$11,TRUE,FALSE),IF(INDEX(Команды!$A$2:$AN$7500,MATCH(P$3,Команды!$A$2:$A$7500,0),$E7+2)=Команды!$AJ$12,TRUE,FALSE),IF(INDEX(Команды!$A$2:$AN$7500,MATCH(P$3,Команды!$A$2:$A$7500,0),$E7+2)=Команды!$AJ$13,TRUE,FALSE),IF(INDEX(Команды!$A$2:$AN$7500,MATCH(P$3,Команды!$A$2:$A$7500,0),$E7+2)=Команды!$AJ$14,TRUE,FALSE),IF(INDEX(Команды!$A$2:$AN$7500,MATCH(P$3,Команды!$A$2:$A$7500,0),$E7+2)=Команды!$AJ$15,TRUE,FALSE),IF(INDEX(Команды!$A$2:$AN$7500,MATCH(P$3,Команды!$A$2:$A$7500,0),$E7+2)=Команды!$AJ$16,TRUE,FALSE),,IF(INDEX(Команды!$A$2:$AN$7500,MATCH(P$3,Команды!$A$2:$A$7500,0),$E7+2)=Команды!$AJ$17,TRUE,FALSE),,IF(INDEX(Команды!$A$2:$AN$7500,MATCH(P$3,Команды!$A$2:$A$7500,0),$E7+2)=Команды!$AJ$18,TRUE,FALSE),,IF(INDEX(Команды!$A$2:$AN$7500,MATCH(P$3,Команды!$A$2:$A$7500,0),$E7+2)=Команды!$AJ$19,TRUE,FALSE)),INDEX(Команды!$AJ$2:$AK$19,MATCH(INDEX(Команды!$A$2:$AN$7500,MATCH(P$3,Команды!$A$2:$A$7500,0),$E7+2),Команды!$AJ$2:$AJ$19,0),2),0)</f>
        <v>0.28125</v>
      </c>
      <c r="Q7" s="175">
        <f>IF(OR(IF(INDEX(Команды!$A$2:$AN$7500,MATCH(P$3,Команды!$A$2:$A$7500,0),$E7+2)=Команды!$AJ$2,TRUE,FALSE),IF(INDEX(Команды!$A$2:$AN$7500,MATCH(P$3,Команды!$A$2:$A$7500,0),$E7+2)=Команды!$AJ$3,TRUE,FALSE),IF(INDEX(Команды!$A$2:$AN$7500,MATCH(P$3,Команды!$A$2:$A$7500,0),$E7+2)=Команды!$AJ$4,TRUE,FALSE),IF(INDEX(Команды!$A$2:$AN$7500,MATCH(P$3,Команды!$A$2:$A$7500,0),$E7+2)=Команды!$AJ$5,TRUE,FALSE),IF(INDEX(Команды!$A$2:$AN$7500,MATCH(P$3,Команды!$A$2:$A$7500,0),$E7+2)=Команды!$AJ$6,TRUE,FALSE),IF(INDEX(Команды!$A$2:$AN$7500,MATCH(P$3,Команды!$A$2:$A$7500,0),$E7+2)=Команды!$AJ$7,TRUE,FALSE),IF(INDEX(Команды!$A$2:$AN$7500,MATCH(P$3,Команды!$A$2:$A$7500,0),$E7+2)=Команды!$AJ$8,TRUE,FALSE),IF(INDEX(Команды!$A$2:$AN$7500,MATCH(P$3,Команды!$A$2:$A$7500,0),$E7+2)=Команды!$AJ$9,TRUE,FALSE),IF(INDEX(Команды!$A$2:$AN$7500,MATCH(P$3,Команды!$A$2:$A$7500,0),$E7+2)=Команды!$AJ$10,TRUE,FALSE),IF(INDEX(Команды!$A$2:$AN$7500,MATCH(P$3,Команды!$A$2:$A$7500,0),$E7+2)=Команды!$AJ$11,TRUE,FALSE),IF(INDEX(Команды!$A$2:$AN$7500,MATCH(P$3,Команды!$A$2:$A$7500,0),$E7+2)=Команды!$AJ$12,TRUE,FALSE),IF(INDEX(Команды!$A$2:$AN$7500,MATCH(P$3,Команды!$A$2:$A$7500,0),$E7+2)=Команды!$AJ$13,TRUE,FALSE),IF(INDEX(Команды!$A$2:$AN$7500,MATCH(P$3,Команды!$A$2:$A$7500,0),$E7+2)=Команды!$AJ$14,TRUE,FALSE),IF(INDEX(Команды!$A$2:$AN$7500,MATCH(P$3,Команды!$A$2:$A$7500,0),$E7+2)=Команды!$AJ$15,TRUE,FALSE),IF(INDEX(Команды!$A$2:$AN$7500,MATCH(P$3,Команды!$A$2:$A$7500,0),$E7+2)=Команды!$AJ$16,TRUE,FALSE),IF(INDEX(Команды!$A$2:$AN$7500,MATCH(P$3,Команды!$A$2:$A$7500,0),$E7+2)=Команды!$AJ$17,TRUE,FALSE),IF(INDEX(Команды!$A$2:$AN$7500,MATCH(P$3,Команды!$A$2:$A$7500,0),$E7+2)=Команды!$AJ$18,TRUE,FALSE),IF(INDEX(Команды!$A$2:$AN$7500,MATCH(P$3,Команды!$A$2:$A$7500,0),$E7+2)=Команды!$AJ$19,TRUE,FALSE)),INDEX(Команды!$AJ$2:$AL$19,MATCH(INDEX(Команды!$A$2:$AN$7500,MATCH(P$3,Команды!$A$2:$A$7500,0),$E7+2),Команды!$AJ$2:$AJ$19,0),3),0)</f>
        <v>0.65625</v>
      </c>
      <c r="R7" s="342"/>
      <c r="S7" s="174">
        <f>IF(OR(IF(INDEX(Команды!$A$2:$AN$7500,MATCH(S$3,Команды!$A$2:$A$7500,0),$E7+2)=Команды!$AJ$2,TRUE,FALSE),IF(INDEX(Команды!$A$2:$AN$7500,MATCH(S$3,Команды!$A$2:$A$7500,0),$E7+2)=Команды!$AJ$3,TRUE,FALSE),IF(INDEX(Команды!$A$2:$AN$7500,MATCH(S$3,Команды!$A$2:$A$7500,0),$E7+2)=Команды!$AJ$4,TRUE,FALSE),IF(INDEX(Команды!$A$2:$AN$7500,MATCH(S$3,Команды!$A$2:$A$7500,0),$E7+2)=Команды!$AJ$5,TRUE,FALSE),IF(INDEX(Команды!$A$2:$AN$7500,MATCH(S$3,Команды!$A$2:$A$7500,0),$E7+2)=Команды!$AJ$6,TRUE,FALSE),IF(INDEX(Команды!$A$2:$AN$7500,MATCH(S$3,Команды!$A$2:$A$7500,0),$E7+2)=Команды!$AJ$7,TRUE,FALSE),IF(INDEX(Команды!$A$2:$AN$7500,MATCH(S$3,Команды!$A$2:$A$7500,0),$E7+2)=Команды!$AJ$8,TRUE,FALSE),IF(INDEX(Команды!$A$2:$AN$7500,MATCH(S$3,Команды!$A$2:$A$7500,0),$E7+2)=Команды!$AJ$9,TRUE,FALSE),IF(INDEX(Команды!$A$2:$AN$7500,MATCH(S$3,Команды!$A$2:$A$7500,0),$E7+2)=Команды!$AJ$10,TRUE,FALSE),IF(INDEX(Команды!$A$2:$AN$7500,MATCH(S$3,Команды!$A$2:$A$7500,0),$E7+2)=Команды!$AJ$11,TRUE,FALSE),IF(INDEX(Команды!$A$2:$AN$7500,MATCH(S$3,Команды!$A$2:$A$7500,0),$E7+2)=Команды!$AJ$12,TRUE,FALSE),IF(INDEX(Команды!$A$2:$AN$7500,MATCH(S$3,Команды!$A$2:$A$7500,0),$E7+2)=Команды!$AJ$13,TRUE,FALSE),IF(INDEX(Команды!$A$2:$AN$7500,MATCH(S$3,Команды!$A$2:$A$7500,0),$E7+2)=Команды!$AJ$14,TRUE,FALSE),IF(INDEX(Команды!$A$2:$AN$7500,MATCH(S$3,Команды!$A$2:$A$7500,0),$E7+2)=Команды!$AJ$15,TRUE,FALSE),IF(INDEX(Команды!$A$2:$AN$7500,MATCH(S$3,Команды!$A$2:$A$7500,0),$E7+2)=Команды!$AJ$16,TRUE,FALSE),,IF(INDEX(Команды!$A$2:$AN$7500,MATCH(S$3,Команды!$A$2:$A$7500,0),$E7+2)=Команды!$AJ$17,TRUE,FALSE),,IF(INDEX(Команды!$A$2:$AN$7500,MATCH(S$3,Команды!$A$2:$A$7500,0),$E7+2)=Команды!$AJ$18,TRUE,FALSE),,IF(INDEX(Команды!$A$2:$AN$7500,MATCH(S$3,Команды!$A$2:$A$7500,0),$E7+2)=Команды!$AJ$19,TRUE,FALSE)),INDEX(Команды!$AJ$2:$AK$19,MATCH(INDEX(Команды!$A$2:$AN$7500,MATCH(S$3,Команды!$A$2:$A$7500,0),$E7+2),Команды!$AJ$2:$AJ$19,0),2),0)</f>
        <v>0.28125</v>
      </c>
      <c r="T7" s="175">
        <f>IF(OR(IF(INDEX(Команды!$A$2:$AN$7500,MATCH(S$3,Команды!$A$2:$A$7500,0),$E7+2)=Команды!$AJ$2,TRUE,FALSE),IF(INDEX(Команды!$A$2:$AN$7500,MATCH(S$3,Команды!$A$2:$A$7500,0),$E7+2)=Команды!$AJ$3,TRUE,FALSE),IF(INDEX(Команды!$A$2:$AN$7500,MATCH(S$3,Команды!$A$2:$A$7500,0),$E7+2)=Команды!$AJ$4,TRUE,FALSE),IF(INDEX(Команды!$A$2:$AN$7500,MATCH(S$3,Команды!$A$2:$A$7500,0),$E7+2)=Команды!$AJ$5,TRUE,FALSE),IF(INDEX(Команды!$A$2:$AN$7500,MATCH(S$3,Команды!$A$2:$A$7500,0),$E7+2)=Команды!$AJ$6,TRUE,FALSE),IF(INDEX(Команды!$A$2:$AN$7500,MATCH(S$3,Команды!$A$2:$A$7500,0),$E7+2)=Команды!$AJ$7,TRUE,FALSE),IF(INDEX(Команды!$A$2:$AN$7500,MATCH(S$3,Команды!$A$2:$A$7500,0),$E7+2)=Команды!$AJ$8,TRUE,FALSE),IF(INDEX(Команды!$A$2:$AN$7500,MATCH(S$3,Команды!$A$2:$A$7500,0),$E7+2)=Команды!$AJ$9,TRUE,FALSE),IF(INDEX(Команды!$A$2:$AN$7500,MATCH(S$3,Команды!$A$2:$A$7500,0),$E7+2)=Команды!$AJ$10,TRUE,FALSE),IF(INDEX(Команды!$A$2:$AN$7500,MATCH(S$3,Команды!$A$2:$A$7500,0),$E7+2)=Команды!$AJ$11,TRUE,FALSE),IF(INDEX(Команды!$A$2:$AN$7500,MATCH(S$3,Команды!$A$2:$A$7500,0),$E7+2)=Команды!$AJ$12,TRUE,FALSE),IF(INDEX(Команды!$A$2:$AN$7500,MATCH(S$3,Команды!$A$2:$A$7500,0),$E7+2)=Команды!$AJ$13,TRUE,FALSE),IF(INDEX(Команды!$A$2:$AN$7500,MATCH(S$3,Команды!$A$2:$A$7500,0),$E7+2)=Команды!$AJ$14,TRUE,FALSE),IF(INDEX(Команды!$A$2:$AN$7500,MATCH(S$3,Команды!$A$2:$A$7500,0),$E7+2)=Команды!$AJ$15,TRUE,FALSE),IF(INDEX(Команды!$A$2:$AN$7500,MATCH(S$3,Команды!$A$2:$A$7500,0),$E7+2)=Команды!$AJ$16,TRUE,FALSE),IF(INDEX(Команды!$A$2:$AN$7500,MATCH(S$3,Команды!$A$2:$A$7500,0),$E7+2)=Команды!$AJ$17,TRUE,FALSE),IF(INDEX(Команды!$A$2:$AN$7500,MATCH(S$3,Команды!$A$2:$A$7500,0),$E7+2)=Команды!$AJ$18,TRUE,FALSE),IF(INDEX(Команды!$A$2:$AN$7500,MATCH(S$3,Команды!$A$2:$A$7500,0),$E7+2)=Команды!$AJ$19,TRUE,FALSE)),INDEX(Команды!$AJ$2:$AL$19,MATCH(INDEX(Команды!$A$2:$AN$7500,MATCH(S$3,Команды!$A$2:$A$7500,0),$E7+2),Команды!$AJ$2:$AJ$19,0),3),0)</f>
        <v>0.65625</v>
      </c>
      <c r="U7" s="342"/>
      <c r="V7" s="174">
        <f>IF(OR(IF(INDEX(Команды!$A$2:$AN$7500,MATCH(V$3,Команды!$A$2:$A$7500,0),$E7+2)=Команды!$AJ$2,TRUE,FALSE),IF(INDEX(Команды!$A$2:$AN$7500,MATCH(V$3,Команды!$A$2:$A$7500,0),$E7+2)=Команды!$AJ$3,TRUE,FALSE),IF(INDEX(Команды!$A$2:$AN$7500,MATCH(V$3,Команды!$A$2:$A$7500,0),$E7+2)=Команды!$AJ$4,TRUE,FALSE),IF(INDEX(Команды!$A$2:$AN$7500,MATCH(V$3,Команды!$A$2:$A$7500,0),$E7+2)=Команды!$AJ$5,TRUE,FALSE),IF(INDEX(Команды!$A$2:$AN$7500,MATCH(V$3,Команды!$A$2:$A$7500,0),$E7+2)=Команды!$AJ$6,TRUE,FALSE),IF(INDEX(Команды!$A$2:$AN$7500,MATCH(V$3,Команды!$A$2:$A$7500,0),$E7+2)=Команды!$AJ$7,TRUE,FALSE),IF(INDEX(Команды!$A$2:$AN$7500,MATCH(V$3,Команды!$A$2:$A$7500,0),$E7+2)=Команды!$AJ$8,TRUE,FALSE),IF(INDEX(Команды!$A$2:$AN$7500,MATCH(V$3,Команды!$A$2:$A$7500,0),$E7+2)=Команды!$AJ$9,TRUE,FALSE),IF(INDEX(Команды!$A$2:$AN$7500,MATCH(V$3,Команды!$A$2:$A$7500,0),$E7+2)=Команды!$AJ$10,TRUE,FALSE),IF(INDEX(Команды!$A$2:$AN$7500,MATCH(V$3,Команды!$A$2:$A$7500,0),$E7+2)=Команды!$AJ$11,TRUE,FALSE),IF(INDEX(Команды!$A$2:$AN$7500,MATCH(V$3,Команды!$A$2:$A$7500,0),$E7+2)=Команды!$AJ$12,TRUE,FALSE),IF(INDEX(Команды!$A$2:$AN$7500,MATCH(V$3,Команды!$A$2:$A$7500,0),$E7+2)=Команды!$AJ$13,TRUE,FALSE),IF(INDEX(Команды!$A$2:$AN$7500,MATCH(V$3,Команды!$A$2:$A$7500,0),$E7+2)=Команды!$AJ$14,TRUE,FALSE),IF(INDEX(Команды!$A$2:$AN$7500,MATCH(V$3,Команды!$A$2:$A$7500,0),$E7+2)=Команды!$AJ$15,TRUE,FALSE),IF(INDEX(Команды!$A$2:$AN$7500,MATCH(V$3,Команды!$A$2:$A$7500,0),$E7+2)=Команды!$AJ$16,TRUE,FALSE),,IF(INDEX(Команды!$A$2:$AN$7500,MATCH(V$3,Команды!$A$2:$A$7500,0),$E7+2)=Команды!$AJ$17,TRUE,FALSE),,IF(INDEX(Команды!$A$2:$AN$7500,MATCH(V$3,Команды!$A$2:$A$7500,0),$E7+2)=Команды!$AJ$18,TRUE,FALSE),,IF(INDEX(Команды!$A$2:$AN$7500,MATCH(V$3,Команды!$A$2:$A$7500,0),$E7+2)=Команды!$AJ$19,TRUE,FALSE)),INDEX(Команды!$AJ$2:$AK$19,MATCH(INDEX(Команды!$A$2:$AN$7500,MATCH(V$3,Команды!$A$2:$A$7500,0),$E7+2),Команды!$AJ$2:$AJ$19,0),2),0)</f>
        <v>0.3125</v>
      </c>
      <c r="W7" s="175">
        <f>IF(OR(IF(INDEX(Команды!$A$2:$AN$7500,MATCH(V$3,Команды!$A$2:$A$7500,0),$E7+2)=Команды!$AJ$2,TRUE,FALSE),IF(INDEX(Команды!$A$2:$AN$7500,MATCH(V$3,Команды!$A$2:$A$7500,0),$E7+2)=Команды!$AJ$3,TRUE,FALSE),IF(INDEX(Команды!$A$2:$AN$7500,MATCH(V$3,Команды!$A$2:$A$7500,0),$E7+2)=Команды!$AJ$4,TRUE,FALSE),IF(INDEX(Команды!$A$2:$AN$7500,MATCH(V$3,Команды!$A$2:$A$7500,0),$E7+2)=Команды!$AJ$5,TRUE,FALSE),IF(INDEX(Команды!$A$2:$AN$7500,MATCH(V$3,Команды!$A$2:$A$7500,0),$E7+2)=Команды!$AJ$6,TRUE,FALSE),IF(INDEX(Команды!$A$2:$AN$7500,MATCH(V$3,Команды!$A$2:$A$7500,0),$E7+2)=Команды!$AJ$7,TRUE,FALSE),IF(INDEX(Команды!$A$2:$AN$7500,MATCH(V$3,Команды!$A$2:$A$7500,0),$E7+2)=Команды!$AJ$8,TRUE,FALSE),IF(INDEX(Команды!$A$2:$AN$7500,MATCH(V$3,Команды!$A$2:$A$7500,0),$E7+2)=Команды!$AJ$9,TRUE,FALSE),IF(INDEX(Команды!$A$2:$AN$7500,MATCH(V$3,Команды!$A$2:$A$7500,0),$E7+2)=Команды!$AJ$10,TRUE,FALSE),IF(INDEX(Команды!$A$2:$AN$7500,MATCH(V$3,Команды!$A$2:$A$7500,0),$E7+2)=Команды!$AJ$11,TRUE,FALSE),IF(INDEX(Команды!$A$2:$AN$7500,MATCH(V$3,Команды!$A$2:$A$7500,0),$E7+2)=Команды!$AJ$12,TRUE,FALSE),IF(INDEX(Команды!$A$2:$AN$7500,MATCH(V$3,Команды!$A$2:$A$7500,0),$E7+2)=Команды!$AJ$13,TRUE,FALSE),IF(INDEX(Команды!$A$2:$AN$7500,MATCH(V$3,Команды!$A$2:$A$7500,0),$E7+2)=Команды!$AJ$14,TRUE,FALSE),IF(INDEX(Команды!$A$2:$AN$7500,MATCH(V$3,Команды!$A$2:$A$7500,0),$E7+2)=Команды!$AJ$15,TRUE,FALSE),IF(INDEX(Команды!$A$2:$AN$7500,MATCH(V$3,Команды!$A$2:$A$7500,0),$E7+2)=Команды!$AJ$16,TRUE,FALSE),IF(INDEX(Команды!$A$2:$AN$7500,MATCH(V$3,Команды!$A$2:$A$7500,0),$E7+2)=Команды!$AJ$17,TRUE,FALSE),IF(INDEX(Команды!$A$2:$AN$7500,MATCH(V$3,Команды!$A$2:$A$7500,0),$E7+2)=Команды!$AJ$18,TRUE,FALSE),IF(INDEX(Команды!$A$2:$AN$7500,MATCH(V$3,Команды!$A$2:$A$7500,0),$E7+2)=Команды!$AJ$19,TRUE,FALSE)),INDEX(Команды!$AJ$2:$AL$19,MATCH(INDEX(Команды!$A$2:$AN$7500,MATCH(V$3,Команды!$A$2:$A$7500,0),$E7+2),Команды!$AJ$2:$AJ$19,0),3),0)</f>
        <v>0.6875</v>
      </c>
      <c r="X7" s="342"/>
      <c r="Y7" s="174">
        <f>IF(OR(IF(INDEX(Команды!$A$2:$AN$7500,MATCH(Y$3,Команды!$A$2:$A$7500,0),$E7+2)=Команды!$AJ$2,TRUE,FALSE),IF(INDEX(Команды!$A$2:$AN$7500,MATCH(Y$3,Команды!$A$2:$A$7500,0),$E7+2)=Команды!$AJ$3,TRUE,FALSE),IF(INDEX(Команды!$A$2:$AN$7500,MATCH(Y$3,Команды!$A$2:$A$7500,0),$E7+2)=Команды!$AJ$4,TRUE,FALSE),IF(INDEX(Команды!$A$2:$AN$7500,MATCH(Y$3,Команды!$A$2:$A$7500,0),$E7+2)=Команды!$AJ$5,TRUE,FALSE),IF(INDEX(Команды!$A$2:$AN$7500,MATCH(Y$3,Команды!$A$2:$A$7500,0),$E7+2)=Команды!$AJ$6,TRUE,FALSE),IF(INDEX(Команды!$A$2:$AN$7500,MATCH(Y$3,Команды!$A$2:$A$7500,0),$E7+2)=Команды!$AJ$7,TRUE,FALSE),IF(INDEX(Команды!$A$2:$AN$7500,MATCH(Y$3,Команды!$A$2:$A$7500,0),$E7+2)=Команды!$AJ$8,TRUE,FALSE),IF(INDEX(Команды!$A$2:$AN$7500,MATCH(Y$3,Команды!$A$2:$A$7500,0),$E7+2)=Команды!$AJ$9,TRUE,FALSE),IF(INDEX(Команды!$A$2:$AN$7500,MATCH(Y$3,Команды!$A$2:$A$7500,0),$E7+2)=Команды!$AJ$10,TRUE,FALSE),IF(INDEX(Команды!$A$2:$AN$7500,MATCH(Y$3,Команды!$A$2:$A$7500,0),$E7+2)=Команды!$AJ$11,TRUE,FALSE),IF(INDEX(Команды!$A$2:$AN$7500,MATCH(Y$3,Команды!$A$2:$A$7500,0),$E7+2)=Команды!$AJ$12,TRUE,FALSE),IF(INDEX(Команды!$A$2:$AN$7500,MATCH(Y$3,Команды!$A$2:$A$7500,0),$E7+2)=Команды!$AJ$13,TRUE,FALSE),IF(INDEX(Команды!$A$2:$AN$7500,MATCH(Y$3,Команды!$A$2:$A$7500,0),$E7+2)=Команды!$AJ$14,TRUE,FALSE),IF(INDEX(Команды!$A$2:$AN$7500,MATCH(Y$3,Команды!$A$2:$A$7500,0),$E7+2)=Команды!$AJ$15,TRUE,FALSE),IF(INDEX(Команды!$A$2:$AN$7500,MATCH(Y$3,Команды!$A$2:$A$7500,0),$E7+2)=Команды!$AJ$16,TRUE,FALSE),,IF(INDEX(Команды!$A$2:$AN$7500,MATCH(Y$3,Команды!$A$2:$A$7500,0),$E7+2)=Команды!$AJ$17,TRUE,FALSE),,IF(INDEX(Команды!$A$2:$AN$7500,MATCH(Y$3,Команды!$A$2:$A$7500,0),$E7+2)=Команды!$AJ$18,TRUE,FALSE),,IF(INDEX(Команды!$A$2:$AN$7500,MATCH(Y$3,Команды!$A$2:$A$7500,0),$E7+2)=Команды!$AJ$19,TRUE,FALSE)),INDEX(Команды!$AJ$2:$AK$19,MATCH(INDEX(Команды!$A$2:$AN$7500,MATCH(Y$3,Команды!$A$2:$A$7500,0),$E7+2),Команды!$AJ$2:$AJ$19,0),2),0)</f>
        <v>0.33333333333333331</v>
      </c>
      <c r="Z7" s="175">
        <f>IF(OR(IF(INDEX(Команды!$A$2:$AN$7500,MATCH(Y$3,Команды!$A$2:$A$7500,0),$E7+2)=Команды!$AJ$2,TRUE,FALSE),IF(INDEX(Команды!$A$2:$AN$7500,MATCH(Y$3,Команды!$A$2:$A$7500,0),$E7+2)=Команды!$AJ$3,TRUE,FALSE),IF(INDEX(Команды!$A$2:$AN$7500,MATCH(Y$3,Команды!$A$2:$A$7500,0),$E7+2)=Команды!$AJ$4,TRUE,FALSE),IF(INDEX(Команды!$A$2:$AN$7500,MATCH(Y$3,Команды!$A$2:$A$7500,0),$E7+2)=Команды!$AJ$5,TRUE,FALSE),IF(INDEX(Команды!$A$2:$AN$7500,MATCH(Y$3,Команды!$A$2:$A$7500,0),$E7+2)=Команды!$AJ$6,TRUE,FALSE),IF(INDEX(Команды!$A$2:$AN$7500,MATCH(Y$3,Команды!$A$2:$A$7500,0),$E7+2)=Команды!$AJ$7,TRUE,FALSE),IF(INDEX(Команды!$A$2:$AN$7500,MATCH(Y$3,Команды!$A$2:$A$7500,0),$E7+2)=Команды!$AJ$8,TRUE,FALSE),IF(INDEX(Команды!$A$2:$AN$7500,MATCH(Y$3,Команды!$A$2:$A$7500,0),$E7+2)=Команды!$AJ$9,TRUE,FALSE),IF(INDEX(Команды!$A$2:$AN$7500,MATCH(Y$3,Команды!$A$2:$A$7500,0),$E7+2)=Команды!$AJ$10,TRUE,FALSE),IF(INDEX(Команды!$A$2:$AN$7500,MATCH(Y$3,Команды!$A$2:$A$7500,0),$E7+2)=Команды!$AJ$11,TRUE,FALSE),IF(INDEX(Команды!$A$2:$AN$7500,MATCH(Y$3,Команды!$A$2:$A$7500,0),$E7+2)=Команды!$AJ$12,TRUE,FALSE),IF(INDEX(Команды!$A$2:$AN$7500,MATCH(Y$3,Команды!$A$2:$A$7500,0),$E7+2)=Команды!$AJ$13,TRUE,FALSE),IF(INDEX(Команды!$A$2:$AN$7500,MATCH(Y$3,Команды!$A$2:$A$7500,0),$E7+2)=Команды!$AJ$14,TRUE,FALSE),IF(INDEX(Команды!$A$2:$AN$7500,MATCH(Y$3,Команды!$A$2:$A$7500,0),$E7+2)=Команды!$AJ$15,TRUE,FALSE),IF(INDEX(Команды!$A$2:$AN$7500,MATCH(Y$3,Команды!$A$2:$A$7500,0),$E7+2)=Команды!$AJ$16,TRUE,FALSE),IF(INDEX(Команды!$A$2:$AN$7500,MATCH(Y$3,Команды!$A$2:$A$7500,0),$E7+2)=Команды!$AJ$17,TRUE,FALSE),IF(INDEX(Команды!$A$2:$AN$7500,MATCH(Y$3,Команды!$A$2:$A$7500,0),$E7+2)=Команды!$AJ$18,TRUE,FALSE),IF(INDEX(Команды!$A$2:$AN$7500,MATCH(Y$3,Команды!$A$2:$A$7500,0),$E7+2)=Команды!$AJ$19,TRUE,FALSE)),INDEX(Команды!$AJ$2:$AL$19,MATCH(INDEX(Команды!$A$2:$AN$7500,MATCH(Y$3,Команды!$A$2:$A$7500,0),$E7+2),Команды!$AJ$2:$AJ$19,0),3),0)</f>
        <v>0.70833333333333337</v>
      </c>
      <c r="AA7" s="342"/>
      <c r="AB7" s="174">
        <f>IF(OR(IF(INDEX(Команды!$A$2:$AN$7500,MATCH(AB$3,Команды!$A$2:$A$7500,0),$E7+2)=Команды!$AJ$2,TRUE,FALSE),IF(INDEX(Команды!$A$2:$AN$7500,MATCH(AB$3,Команды!$A$2:$A$7500,0),$E7+2)=Команды!$AJ$3,TRUE,FALSE),IF(INDEX(Команды!$A$2:$AN$7500,MATCH(AB$3,Команды!$A$2:$A$7500,0),$E7+2)=Команды!$AJ$4,TRUE,FALSE),IF(INDEX(Команды!$A$2:$AN$7500,MATCH(AB$3,Команды!$A$2:$A$7500,0),$E7+2)=Команды!$AJ$5,TRUE,FALSE),IF(INDEX(Команды!$A$2:$AN$7500,MATCH(AB$3,Команды!$A$2:$A$7500,0),$E7+2)=Команды!$AJ$6,TRUE,FALSE),IF(INDEX(Команды!$A$2:$AN$7500,MATCH(AB$3,Команды!$A$2:$A$7500,0),$E7+2)=Команды!$AJ$7,TRUE,FALSE),IF(INDEX(Команды!$A$2:$AN$7500,MATCH(AB$3,Команды!$A$2:$A$7500,0),$E7+2)=Команды!$AJ$8,TRUE,FALSE),IF(INDEX(Команды!$A$2:$AN$7500,MATCH(AB$3,Команды!$A$2:$A$7500,0),$E7+2)=Команды!$AJ$9,TRUE,FALSE),IF(INDEX(Команды!$A$2:$AN$7500,MATCH(AB$3,Команды!$A$2:$A$7500,0),$E7+2)=Команды!$AJ$10,TRUE,FALSE),IF(INDEX(Команды!$A$2:$AN$7500,MATCH(AB$3,Команды!$A$2:$A$7500,0),$E7+2)=Команды!$AJ$11,TRUE,FALSE),IF(INDEX(Команды!$A$2:$AN$7500,MATCH(AB$3,Команды!$A$2:$A$7500,0),$E7+2)=Команды!$AJ$12,TRUE,FALSE),IF(INDEX(Команды!$A$2:$AN$7500,MATCH(AB$3,Команды!$A$2:$A$7500,0),$E7+2)=Команды!$AJ$13,TRUE,FALSE),IF(INDEX(Команды!$A$2:$AN$7500,MATCH(AB$3,Команды!$A$2:$A$7500,0),$E7+2)=Команды!$AJ$14,TRUE,FALSE),IF(INDEX(Команды!$A$2:$AN$7500,MATCH(AB$3,Команды!$A$2:$A$7500,0),$E7+2)=Команды!$AJ$15,TRUE,FALSE),IF(INDEX(Команды!$A$2:$AN$7500,MATCH(AB$3,Команды!$A$2:$A$7500,0),$E7+2)=Команды!$AJ$16,TRUE,FALSE),,IF(INDEX(Команды!$A$2:$AN$7500,MATCH(AB$3,Команды!$A$2:$A$7500,0),$E7+2)=Команды!$AJ$17,TRUE,FALSE),,IF(INDEX(Команды!$A$2:$AN$7500,MATCH(AB$3,Команды!$A$2:$A$7500,0),$E7+2)=Команды!$AJ$18,TRUE,FALSE),,IF(INDEX(Команды!$A$2:$AN$7500,MATCH(AB$3,Команды!$A$2:$A$7500,0),$E7+2)=Команды!$AJ$19,TRUE,FALSE)),INDEX(Команды!$AJ$2:$AK$19,MATCH(INDEX(Команды!$A$2:$AN$7500,MATCH(AB$3,Команды!$A$2:$A$7500,0),$E7+2),Команды!$AJ$2:$AJ$19,0),2),0)</f>
        <v>0.33333333333333331</v>
      </c>
      <c r="AC7" s="175">
        <f>IF(OR(IF(INDEX(Команды!$A$2:$AN$7500,MATCH(AB$3,Команды!$A$2:$A$7500,0),$E7+2)=Команды!$AJ$2,TRUE,FALSE),IF(INDEX(Команды!$A$2:$AN$7500,MATCH(AB$3,Команды!$A$2:$A$7500,0),$E7+2)=Команды!$AJ$3,TRUE,FALSE),IF(INDEX(Команды!$A$2:$AN$7500,MATCH(AB$3,Команды!$A$2:$A$7500,0),$E7+2)=Команды!$AJ$4,TRUE,FALSE),IF(INDEX(Команды!$A$2:$AN$7500,MATCH(AB$3,Команды!$A$2:$A$7500,0),$E7+2)=Команды!$AJ$5,TRUE,FALSE),IF(INDEX(Команды!$A$2:$AN$7500,MATCH(AB$3,Команды!$A$2:$A$7500,0),$E7+2)=Команды!$AJ$6,TRUE,FALSE),IF(INDEX(Команды!$A$2:$AN$7500,MATCH(AB$3,Команды!$A$2:$A$7500,0),$E7+2)=Команды!$AJ$7,TRUE,FALSE),IF(INDEX(Команды!$A$2:$AN$7500,MATCH(AB$3,Команды!$A$2:$A$7500,0),$E7+2)=Команды!$AJ$8,TRUE,FALSE),IF(INDEX(Команды!$A$2:$AN$7500,MATCH(AB$3,Команды!$A$2:$A$7500,0),$E7+2)=Команды!$AJ$9,TRUE,FALSE),IF(INDEX(Команды!$A$2:$AN$7500,MATCH(AB$3,Команды!$A$2:$A$7500,0),$E7+2)=Команды!$AJ$10,TRUE,FALSE),IF(INDEX(Команды!$A$2:$AN$7500,MATCH(AB$3,Команды!$A$2:$A$7500,0),$E7+2)=Команды!$AJ$11,TRUE,FALSE),IF(INDEX(Команды!$A$2:$AN$7500,MATCH(AB$3,Команды!$A$2:$A$7500,0),$E7+2)=Команды!$AJ$12,TRUE,FALSE),IF(INDEX(Команды!$A$2:$AN$7500,MATCH(AB$3,Команды!$A$2:$A$7500,0),$E7+2)=Команды!$AJ$13,TRUE,FALSE),IF(INDEX(Команды!$A$2:$AN$7500,MATCH(AB$3,Команды!$A$2:$A$7500,0),$E7+2)=Команды!$AJ$14,TRUE,FALSE),IF(INDEX(Команды!$A$2:$AN$7500,MATCH(AB$3,Команды!$A$2:$A$7500,0),$E7+2)=Команды!$AJ$15,TRUE,FALSE),IF(INDEX(Команды!$A$2:$AN$7500,MATCH(AB$3,Команды!$A$2:$A$7500,0),$E7+2)=Команды!$AJ$16,TRUE,FALSE),IF(INDEX(Команды!$A$2:$AN$7500,MATCH(AB$3,Команды!$A$2:$A$7500,0),$E7+2)=Команды!$AJ$17,TRUE,FALSE),IF(INDEX(Команды!$A$2:$AN$7500,MATCH(AB$3,Команды!$A$2:$A$7500,0),$E7+2)=Команды!$AJ$18,TRUE,FALSE),IF(INDEX(Команды!$A$2:$AN$7500,MATCH(AB$3,Команды!$A$2:$A$7500,0),$E7+2)=Команды!$AJ$19,TRUE,FALSE)),INDEX(Команды!$AJ$2:$AL$19,MATCH(INDEX(Команды!$A$2:$AN$7500,MATCH(AB$3,Команды!$A$2:$A$7500,0),$E7+2),Команды!$AJ$2:$AJ$19,0),3),0)</f>
        <v>0.70833333333333337</v>
      </c>
      <c r="AD7" s="342"/>
      <c r="AE7" s="174" t="str">
        <f>IF(OR(IF(INDEX(Команды!$A$2:$AN$7500,MATCH(AE$3,Команды!$A$2:$A$7500,0),$E7+2)=Команды!$AJ$2,TRUE,FALSE),IF(INDEX(Команды!$A$2:$AN$7500,MATCH(AE$3,Команды!$A$2:$A$7500,0),$E7+2)=Команды!$AJ$3,TRUE,FALSE),IF(INDEX(Команды!$A$2:$AN$7500,MATCH(AE$3,Команды!$A$2:$A$7500,0),$E7+2)=Команды!$AJ$4,TRUE,FALSE),IF(INDEX(Команды!$A$2:$AN$7500,MATCH(AE$3,Команды!$A$2:$A$7500,0),$E7+2)=Команды!$AJ$5,TRUE,FALSE),IF(INDEX(Команды!$A$2:$AN$7500,MATCH(AE$3,Команды!$A$2:$A$7500,0),$E7+2)=Команды!$AJ$6,TRUE,FALSE),IF(INDEX(Команды!$A$2:$AN$7500,MATCH(AE$3,Команды!$A$2:$A$7500,0),$E7+2)=Команды!$AJ$7,TRUE,FALSE),IF(INDEX(Команды!$A$2:$AN$7500,MATCH(AE$3,Команды!$A$2:$A$7500,0),$E7+2)=Команды!$AJ$8,TRUE,FALSE),IF(INDEX(Команды!$A$2:$AN$7500,MATCH(AE$3,Команды!$A$2:$A$7500,0),$E7+2)=Команды!$AJ$9,TRUE,FALSE),IF(INDEX(Команды!$A$2:$AN$7500,MATCH(AE$3,Команды!$A$2:$A$7500,0),$E7+2)=Команды!$AJ$10,TRUE,FALSE),IF(INDEX(Команды!$A$2:$AN$7500,MATCH(AE$3,Команды!$A$2:$A$7500,0),$E7+2)=Команды!$AJ$11,TRUE,FALSE),IF(INDEX(Команды!$A$2:$AN$7500,MATCH(AE$3,Команды!$A$2:$A$7500,0),$E7+2)=Команды!$AJ$12,TRUE,FALSE),IF(INDEX(Команды!$A$2:$AN$7500,MATCH(AE$3,Команды!$A$2:$A$7500,0),$E7+2)=Команды!$AJ$13,TRUE,FALSE),IF(INDEX(Команды!$A$2:$AN$7500,MATCH(AE$3,Команды!$A$2:$A$7500,0),$E7+2)=Команды!$AJ$14,TRUE,FALSE),IF(INDEX(Команды!$A$2:$AN$7500,MATCH(AE$3,Команды!$A$2:$A$7500,0),$E7+2)=Команды!$AJ$15,TRUE,FALSE),IF(INDEX(Команды!$A$2:$AN$7500,MATCH(AE$3,Команды!$A$2:$A$7500,0),$E7+2)=Команды!$AJ$16,TRUE,FALSE),,IF(INDEX(Команды!$A$2:$AN$7500,MATCH(AE$3,Команды!$A$2:$A$7500,0),$E7+2)=Команды!$AJ$17,TRUE,FALSE),,IF(INDEX(Команды!$A$2:$AN$7500,MATCH(AE$3,Команды!$A$2:$A$7500,0),$E7+2)=Команды!$AJ$18,TRUE,FALSE),,IF(INDEX(Команды!$A$2:$AN$7500,MATCH(AE$3,Команды!$A$2:$A$7500,0),$E7+2)=Команды!$AJ$19,TRUE,FALSE)),INDEX(Команды!$AJ$2:$AK$19,MATCH(INDEX(Команды!$A$2:$AN$7500,MATCH(AE$3,Команды!$A$2:$A$7500,0),$E7+2),Команды!$AJ$2:$AJ$19,0),2),0)</f>
        <v>В</v>
      </c>
      <c r="AF7" s="175" t="str">
        <f>IF(OR(IF(INDEX(Команды!$A$2:$AN$7500,MATCH(AE$3,Команды!$A$2:$A$7500,0),$E7+2)=Команды!$AJ$2,TRUE,FALSE),IF(INDEX(Команды!$A$2:$AN$7500,MATCH(AE$3,Команды!$A$2:$A$7500,0),$E7+2)=Команды!$AJ$3,TRUE,FALSE),IF(INDEX(Команды!$A$2:$AN$7500,MATCH(AE$3,Команды!$A$2:$A$7500,0),$E7+2)=Команды!$AJ$4,TRUE,FALSE),IF(INDEX(Команды!$A$2:$AN$7500,MATCH(AE$3,Команды!$A$2:$A$7500,0),$E7+2)=Команды!$AJ$5,TRUE,FALSE),IF(INDEX(Команды!$A$2:$AN$7500,MATCH(AE$3,Команды!$A$2:$A$7500,0),$E7+2)=Команды!$AJ$6,TRUE,FALSE),IF(INDEX(Команды!$A$2:$AN$7500,MATCH(AE$3,Команды!$A$2:$A$7500,0),$E7+2)=Команды!$AJ$7,TRUE,FALSE),IF(INDEX(Команды!$A$2:$AN$7500,MATCH(AE$3,Команды!$A$2:$A$7500,0),$E7+2)=Команды!$AJ$8,TRUE,FALSE),IF(INDEX(Команды!$A$2:$AN$7500,MATCH(AE$3,Команды!$A$2:$A$7500,0),$E7+2)=Команды!$AJ$9,TRUE,FALSE),IF(INDEX(Команды!$A$2:$AN$7500,MATCH(AE$3,Команды!$A$2:$A$7500,0),$E7+2)=Команды!$AJ$10,TRUE,FALSE),IF(INDEX(Команды!$A$2:$AN$7500,MATCH(AE$3,Команды!$A$2:$A$7500,0),$E7+2)=Команды!$AJ$11,TRUE,FALSE),IF(INDEX(Команды!$A$2:$AN$7500,MATCH(AE$3,Команды!$A$2:$A$7500,0),$E7+2)=Команды!$AJ$12,TRUE,FALSE),IF(INDEX(Команды!$A$2:$AN$7500,MATCH(AE$3,Команды!$A$2:$A$7500,0),$E7+2)=Команды!$AJ$13,TRUE,FALSE),IF(INDEX(Команды!$A$2:$AN$7500,MATCH(AE$3,Команды!$A$2:$A$7500,0),$E7+2)=Команды!$AJ$14,TRUE,FALSE),IF(INDEX(Команды!$A$2:$AN$7500,MATCH(AE$3,Команды!$A$2:$A$7500,0),$E7+2)=Команды!$AJ$15,TRUE,FALSE),IF(INDEX(Команды!$A$2:$AN$7500,MATCH(AE$3,Команды!$A$2:$A$7500,0),$E7+2)=Команды!$AJ$16,TRUE,FALSE),IF(INDEX(Команды!$A$2:$AN$7500,MATCH(AE$3,Команды!$A$2:$A$7500,0),$E7+2)=Команды!$AJ$17,TRUE,FALSE),IF(INDEX(Команды!$A$2:$AN$7500,MATCH(AE$3,Команды!$A$2:$A$7500,0),$E7+2)=Команды!$AJ$18,TRUE,FALSE),IF(INDEX(Команды!$A$2:$AN$7500,MATCH(AE$3,Команды!$A$2:$A$7500,0),$E7+2)=Команды!$AJ$19,TRUE,FALSE)),INDEX(Команды!$AJ$2:$AL$19,MATCH(INDEX(Команды!$A$2:$AN$7500,MATCH(AE$3,Команды!$A$2:$A$7500,0),$E7+2),Команды!$AJ$2:$AJ$19,0),3),0)</f>
        <v>В</v>
      </c>
      <c r="AG7" s="342"/>
      <c r="AH7" s="174">
        <f>IF(OR(IF(INDEX(Команды!$A$2:$AN$7500,MATCH(AH$3,Команды!$A$2:$A$7500,0),$E7+2)=Команды!$AJ$2,TRUE,FALSE),IF(INDEX(Команды!$A$2:$AN$7500,MATCH(AH$3,Команды!$A$2:$A$7500,0),$E7+2)=Команды!$AJ$3,TRUE,FALSE),IF(INDEX(Команды!$A$2:$AN$7500,MATCH(AH$3,Команды!$A$2:$A$7500,0),$E7+2)=Команды!$AJ$4,TRUE,FALSE),IF(INDEX(Команды!$A$2:$AN$7500,MATCH(AH$3,Команды!$A$2:$A$7500,0),$E7+2)=Команды!$AJ$5,TRUE,FALSE),IF(INDEX(Команды!$A$2:$AN$7500,MATCH(AH$3,Команды!$A$2:$A$7500,0),$E7+2)=Команды!$AJ$6,TRUE,FALSE),IF(INDEX(Команды!$A$2:$AN$7500,MATCH(AH$3,Команды!$A$2:$A$7500,0),$E7+2)=Команды!$AJ$7,TRUE,FALSE),IF(INDEX(Команды!$A$2:$AN$7500,MATCH(AH$3,Команды!$A$2:$A$7500,0),$E7+2)=Команды!$AJ$8,TRUE,FALSE),IF(INDEX(Команды!$A$2:$AN$7500,MATCH(AH$3,Команды!$A$2:$A$7500,0),$E7+2)=Команды!$AJ$9,TRUE,FALSE),IF(INDEX(Команды!$A$2:$AN$7500,MATCH(AH$3,Команды!$A$2:$A$7500,0),$E7+2)=Команды!$AJ$10,TRUE,FALSE),IF(INDEX(Команды!$A$2:$AN$7500,MATCH(AH$3,Команды!$A$2:$A$7500,0),$E7+2)=Команды!$AJ$11,TRUE,FALSE),IF(INDEX(Команды!$A$2:$AN$7500,MATCH(AH$3,Команды!$A$2:$A$7500,0),$E7+2)=Команды!$AJ$12,TRUE,FALSE),IF(INDEX(Команды!$A$2:$AN$7500,MATCH(AH$3,Команды!$A$2:$A$7500,0),$E7+2)=Команды!$AJ$13,TRUE,FALSE),IF(INDEX(Команды!$A$2:$AN$7500,MATCH(AH$3,Команды!$A$2:$A$7500,0),$E7+2)=Команды!$AJ$14,TRUE,FALSE),IF(INDEX(Команды!$A$2:$AN$7500,MATCH(AH$3,Команды!$A$2:$A$7500,0),$E7+2)=Команды!$AJ$15,TRUE,FALSE),IF(INDEX(Команды!$A$2:$AN$7500,MATCH(AH$3,Команды!$A$2:$A$7500,0),$E7+2)=Команды!$AJ$16,TRUE,FALSE),,IF(INDEX(Команды!$A$2:$AN$7500,MATCH(AH$3,Команды!$A$2:$A$7500,0),$E7+2)=Команды!$AJ$17,TRUE,FALSE),,IF(INDEX(Команды!$A$2:$AN$7500,MATCH(AH$3,Команды!$A$2:$A$7500,0),$E7+2)=Команды!$AJ$18,TRUE,FALSE),,IF(INDEX(Команды!$A$2:$AN$7500,MATCH(AH$3,Команды!$A$2:$A$7500,0),$E7+2)=Команды!$AJ$19,TRUE,FALSE)),INDEX(Команды!$AJ$2:$AK$19,MATCH(INDEX(Команды!$A$2:$AN$7500,MATCH(AH$3,Команды!$A$2:$A$7500,0),$E7+2),Команды!$AJ$2:$AJ$19,0),2),0)</f>
        <v>0.625</v>
      </c>
      <c r="AI7" s="175">
        <f>IF(OR(IF(INDEX(Команды!$A$2:$AN$7500,MATCH(AH$3,Команды!$A$2:$A$7500,0),$E7+2)=Команды!$AJ$2,TRUE,FALSE),IF(INDEX(Команды!$A$2:$AN$7500,MATCH(AH$3,Команды!$A$2:$A$7500,0),$E7+2)=Команды!$AJ$3,TRUE,FALSE),IF(INDEX(Команды!$A$2:$AN$7500,MATCH(AH$3,Команды!$A$2:$A$7500,0),$E7+2)=Команды!$AJ$4,TRUE,FALSE),IF(INDEX(Команды!$A$2:$AN$7500,MATCH(AH$3,Команды!$A$2:$A$7500,0),$E7+2)=Команды!$AJ$5,TRUE,FALSE),IF(INDEX(Команды!$A$2:$AN$7500,MATCH(AH$3,Команды!$A$2:$A$7500,0),$E7+2)=Команды!$AJ$6,TRUE,FALSE),IF(INDEX(Команды!$A$2:$AN$7500,MATCH(AH$3,Команды!$A$2:$A$7500,0),$E7+2)=Команды!$AJ$7,TRUE,FALSE),IF(INDEX(Команды!$A$2:$AN$7500,MATCH(AH$3,Команды!$A$2:$A$7500,0),$E7+2)=Команды!$AJ$8,TRUE,FALSE),IF(INDEX(Команды!$A$2:$AN$7500,MATCH(AH$3,Команды!$A$2:$A$7500,0),$E7+2)=Команды!$AJ$9,TRUE,FALSE),IF(INDEX(Команды!$A$2:$AN$7500,MATCH(AH$3,Команды!$A$2:$A$7500,0),$E7+2)=Команды!$AJ$10,TRUE,FALSE),IF(INDEX(Команды!$A$2:$AN$7500,MATCH(AH$3,Команды!$A$2:$A$7500,0),$E7+2)=Команды!$AJ$11,TRUE,FALSE),IF(INDEX(Команды!$A$2:$AN$7500,MATCH(AH$3,Команды!$A$2:$A$7500,0),$E7+2)=Команды!$AJ$12,TRUE,FALSE),IF(INDEX(Команды!$A$2:$AN$7500,MATCH(AH$3,Команды!$A$2:$A$7500,0),$E7+2)=Команды!$AJ$13,TRUE,FALSE),IF(INDEX(Команды!$A$2:$AN$7500,MATCH(AH$3,Команды!$A$2:$A$7500,0),$E7+2)=Команды!$AJ$14,TRUE,FALSE),IF(INDEX(Команды!$A$2:$AN$7500,MATCH(AH$3,Команды!$A$2:$A$7500,0),$E7+2)=Команды!$AJ$15,TRUE,FALSE),IF(INDEX(Команды!$A$2:$AN$7500,MATCH(AH$3,Команды!$A$2:$A$7500,0),$E7+2)=Команды!$AJ$16,TRUE,FALSE),IF(INDEX(Команды!$A$2:$AN$7500,MATCH(AH$3,Команды!$A$2:$A$7500,0),$E7+2)=Команды!$AJ$17,TRUE,FALSE),IF(INDEX(Команды!$A$2:$AN$7500,MATCH(AH$3,Команды!$A$2:$A$7500,0),$E7+2)=Команды!$AJ$18,TRUE,FALSE),IF(INDEX(Команды!$A$2:$AN$7500,MATCH(AH$3,Команды!$A$2:$A$7500,0),$E7+2)=Команды!$AJ$19,TRUE,FALSE)),INDEX(Команды!$AJ$2:$AL$19,MATCH(INDEX(Команды!$A$2:$AN$7500,MATCH(AH$3,Команды!$A$2:$A$7500,0),$E7+2),Команды!$AJ$2:$AJ$19,0),3),0)</f>
        <v>1</v>
      </c>
      <c r="AJ7" s="342"/>
      <c r="AK7" s="174">
        <f>IF(OR(IF(INDEX(Команды!$A$2:$AN$7500,MATCH(AK$3,Команды!$A$2:$A$7500,0),$E7+2)=Команды!$AJ$2,TRUE,FALSE),IF(INDEX(Команды!$A$2:$AN$7500,MATCH(AK$3,Команды!$A$2:$A$7500,0),$E7+2)=Команды!$AJ$3,TRUE,FALSE),IF(INDEX(Команды!$A$2:$AN$7500,MATCH(AK$3,Команды!$A$2:$A$7500,0),$E7+2)=Команды!$AJ$4,TRUE,FALSE),IF(INDEX(Команды!$A$2:$AN$7500,MATCH(AK$3,Команды!$A$2:$A$7500,0),$E7+2)=Команды!$AJ$5,TRUE,FALSE),IF(INDEX(Команды!$A$2:$AN$7500,MATCH(AK$3,Команды!$A$2:$A$7500,0),$E7+2)=Команды!$AJ$6,TRUE,FALSE),IF(INDEX(Команды!$A$2:$AN$7500,MATCH(AK$3,Команды!$A$2:$A$7500,0),$E7+2)=Команды!$AJ$7,TRUE,FALSE),IF(INDEX(Команды!$A$2:$AN$7500,MATCH(AK$3,Команды!$A$2:$A$7500,0),$E7+2)=Команды!$AJ$8,TRUE,FALSE),IF(INDEX(Команды!$A$2:$AN$7500,MATCH(AK$3,Команды!$A$2:$A$7500,0),$E7+2)=Команды!$AJ$9,TRUE,FALSE),IF(INDEX(Команды!$A$2:$AN$7500,MATCH(AK$3,Команды!$A$2:$A$7500,0),$E7+2)=Команды!$AJ$10,TRUE,FALSE),IF(INDEX(Команды!$A$2:$AN$7500,MATCH(AK$3,Команды!$A$2:$A$7500,0),$E7+2)=Команды!$AJ$11,TRUE,FALSE),IF(INDEX(Команды!$A$2:$AN$7500,MATCH(AK$3,Команды!$A$2:$A$7500,0),$E7+2)=Команды!$AJ$12,TRUE,FALSE),IF(INDEX(Команды!$A$2:$AN$7500,MATCH(AK$3,Команды!$A$2:$A$7500,0),$E7+2)=Команды!$AJ$13,TRUE,FALSE),IF(INDEX(Команды!$A$2:$AN$7500,MATCH(AK$3,Команды!$A$2:$A$7500,0),$E7+2)=Команды!$AJ$14,TRUE,FALSE),IF(INDEX(Команды!$A$2:$AN$7500,MATCH(AK$3,Команды!$A$2:$A$7500,0),$E7+2)=Команды!$AJ$15,TRUE,FALSE),IF(INDEX(Команды!$A$2:$AN$7500,MATCH(AK$3,Команды!$A$2:$A$7500,0),$E7+2)=Команды!$AJ$16,TRUE,FALSE),,IF(INDEX(Команды!$A$2:$AN$7500,MATCH(AK$3,Команды!$A$2:$A$7500,0),$E7+2)=Команды!$AJ$17,TRUE,FALSE),,IF(INDEX(Команды!$A$2:$AN$7500,MATCH(AK$3,Команды!$A$2:$A$7500,0),$E7+2)=Команды!$AJ$18,TRUE,FALSE),,IF(INDEX(Команды!$A$2:$AN$7500,MATCH(AK$3,Команды!$A$2:$A$7500,0),$E7+2)=Команды!$AJ$19,TRUE,FALSE)),INDEX(Команды!$AJ$2:$AK$19,MATCH(INDEX(Команды!$A$2:$AN$7500,MATCH(AK$3,Команды!$A$2:$A$7500,0),$E7+2),Команды!$AJ$2:$AJ$19,0),2),0)</f>
        <v>0.64583333333333337</v>
      </c>
      <c r="AL7" s="175">
        <f>IF(OR(IF(INDEX(Команды!$A$2:$AN$7500,MATCH(AK$3,Команды!$A$2:$A$7500,0),$E7+2)=Команды!$AJ$2,TRUE,FALSE),IF(INDEX(Команды!$A$2:$AN$7500,MATCH(AK$3,Команды!$A$2:$A$7500,0),$E7+2)=Команды!$AJ$3,TRUE,FALSE),IF(INDEX(Команды!$A$2:$AN$7500,MATCH(AK$3,Команды!$A$2:$A$7500,0),$E7+2)=Команды!$AJ$4,TRUE,FALSE),IF(INDEX(Команды!$A$2:$AN$7500,MATCH(AK$3,Команды!$A$2:$A$7500,0),$E7+2)=Команды!$AJ$5,TRUE,FALSE),IF(INDEX(Команды!$A$2:$AN$7500,MATCH(AK$3,Команды!$A$2:$A$7500,0),$E7+2)=Команды!$AJ$6,TRUE,FALSE),IF(INDEX(Команды!$A$2:$AN$7500,MATCH(AK$3,Команды!$A$2:$A$7500,0),$E7+2)=Команды!$AJ$7,TRUE,FALSE),IF(INDEX(Команды!$A$2:$AN$7500,MATCH(AK$3,Команды!$A$2:$A$7500,0),$E7+2)=Команды!$AJ$8,TRUE,FALSE),IF(INDEX(Команды!$A$2:$AN$7500,MATCH(AK$3,Команды!$A$2:$A$7500,0),$E7+2)=Команды!$AJ$9,TRUE,FALSE),IF(INDEX(Команды!$A$2:$AN$7500,MATCH(AK$3,Команды!$A$2:$A$7500,0),$E7+2)=Команды!$AJ$10,TRUE,FALSE),IF(INDEX(Команды!$A$2:$AN$7500,MATCH(AK$3,Команды!$A$2:$A$7500,0),$E7+2)=Команды!$AJ$11,TRUE,FALSE),IF(INDEX(Команды!$A$2:$AN$7500,MATCH(AK$3,Команды!$A$2:$A$7500,0),$E7+2)=Команды!$AJ$12,TRUE,FALSE),IF(INDEX(Команды!$A$2:$AN$7500,MATCH(AK$3,Команды!$A$2:$A$7500,0),$E7+2)=Команды!$AJ$13,TRUE,FALSE),IF(INDEX(Команды!$A$2:$AN$7500,MATCH(AK$3,Команды!$A$2:$A$7500,0),$E7+2)=Команды!$AJ$14,TRUE,FALSE),IF(INDEX(Команды!$A$2:$AN$7500,MATCH(AK$3,Команды!$A$2:$A$7500,0),$E7+2)=Команды!$AJ$15,TRUE,FALSE),IF(INDEX(Команды!$A$2:$AN$7500,MATCH(AK$3,Команды!$A$2:$A$7500,0),$E7+2)=Команды!$AJ$16,TRUE,FALSE),IF(INDEX(Команды!$A$2:$AN$7500,MATCH(AK$3,Команды!$A$2:$A$7500,0),$E7+2)=Команды!$AJ$17,TRUE,FALSE),IF(INDEX(Команды!$A$2:$AN$7500,MATCH(AK$3,Команды!$A$2:$A$7500,0),$E7+2)=Команды!$AJ$18,TRUE,FALSE),IF(INDEX(Команды!$A$2:$AN$7500,MATCH(AK$3,Команды!$A$2:$A$7500,0),$E7+2)=Команды!$AJ$19,TRUE,FALSE)),INDEX(Команды!$AJ$2:$AL$19,MATCH(INDEX(Команды!$A$2:$AN$7500,MATCH(AK$3,Команды!$A$2:$A$7500,0),$E7+2),Команды!$AJ$2:$AJ$19,0),3),0)</f>
        <v>1.0208333333333333</v>
      </c>
      <c r="AM7" s="342"/>
      <c r="AN7" s="174">
        <f>IF(OR(IF(INDEX(Команды!$A$2:$AN$7500,MATCH(AN$3,Команды!$A$2:$A$7500,0),$E7+2)=Команды!$AJ$2,TRUE,FALSE),IF(INDEX(Команды!$A$2:$AN$7500,MATCH(AN$3,Команды!$A$2:$A$7500,0),$E7+2)=Команды!$AJ$3,TRUE,FALSE),IF(INDEX(Команды!$A$2:$AN$7500,MATCH(AN$3,Команды!$A$2:$A$7500,0),$E7+2)=Команды!$AJ$4,TRUE,FALSE),IF(INDEX(Команды!$A$2:$AN$7500,MATCH(AN$3,Команды!$A$2:$A$7500,0),$E7+2)=Команды!$AJ$5,TRUE,FALSE),IF(INDEX(Команды!$A$2:$AN$7500,MATCH(AN$3,Команды!$A$2:$A$7500,0),$E7+2)=Команды!$AJ$6,TRUE,FALSE),IF(INDEX(Команды!$A$2:$AN$7500,MATCH(AN$3,Команды!$A$2:$A$7500,0),$E7+2)=Команды!$AJ$7,TRUE,FALSE),IF(INDEX(Команды!$A$2:$AN$7500,MATCH(AN$3,Команды!$A$2:$A$7500,0),$E7+2)=Команды!$AJ$8,TRUE,FALSE),IF(INDEX(Команды!$A$2:$AN$7500,MATCH(AN$3,Команды!$A$2:$A$7500,0),$E7+2)=Команды!$AJ$9,TRUE,FALSE),IF(INDEX(Команды!$A$2:$AN$7500,MATCH(AN$3,Команды!$A$2:$A$7500,0),$E7+2)=Команды!$AJ$10,TRUE,FALSE),IF(INDEX(Команды!$A$2:$AN$7500,MATCH(AN$3,Команды!$A$2:$A$7500,0),$E7+2)=Команды!$AJ$11,TRUE,FALSE),IF(INDEX(Команды!$A$2:$AN$7500,MATCH(AN$3,Команды!$A$2:$A$7500,0),$E7+2)=Команды!$AJ$12,TRUE,FALSE),IF(INDEX(Команды!$A$2:$AN$7500,MATCH(AN$3,Команды!$A$2:$A$7500,0),$E7+2)=Команды!$AJ$13,TRUE,FALSE),IF(INDEX(Команды!$A$2:$AN$7500,MATCH(AN$3,Команды!$A$2:$A$7500,0),$E7+2)=Команды!$AJ$14,TRUE,FALSE),IF(INDEX(Команды!$A$2:$AN$7500,MATCH(AN$3,Команды!$A$2:$A$7500,0),$E7+2)=Команды!$AJ$15,TRUE,FALSE),IF(INDEX(Команды!$A$2:$AN$7500,MATCH(AN$3,Команды!$A$2:$A$7500,0),$E7+2)=Команды!$AJ$16,TRUE,FALSE),,IF(INDEX(Команды!$A$2:$AN$7500,MATCH(AN$3,Команды!$A$2:$A$7500,0),$E7+2)=Команды!$AJ$17,TRUE,FALSE),,IF(INDEX(Команды!$A$2:$AN$7500,MATCH(AN$3,Команды!$A$2:$A$7500,0),$E7+2)=Команды!$AJ$18,TRUE,FALSE),,IF(INDEX(Команды!$A$2:$AN$7500,MATCH(AN$3,Команды!$A$2:$A$7500,0),$E7+2)=Команды!$AJ$19,TRUE,FALSE)),INDEX(Команды!$AJ$2:$AK$19,MATCH(INDEX(Команды!$A$2:$AN$7500,MATCH(AN$3,Команды!$A$2:$A$7500,0),$E7+2),Команды!$AJ$2:$AJ$19,0),2),0)</f>
        <v>0.64583333333333337</v>
      </c>
      <c r="AO7" s="175">
        <f>IF(OR(IF(INDEX(Команды!$A$2:$AN$7500,MATCH(AN$3,Команды!$A$2:$A$7500,0),$E7+2)=Команды!$AJ$2,TRUE,FALSE),IF(INDEX(Команды!$A$2:$AN$7500,MATCH(AN$3,Команды!$A$2:$A$7500,0),$E7+2)=Команды!$AJ$3,TRUE,FALSE),IF(INDEX(Команды!$A$2:$AN$7500,MATCH(AN$3,Команды!$A$2:$A$7500,0),$E7+2)=Команды!$AJ$4,TRUE,FALSE),IF(INDEX(Команды!$A$2:$AN$7500,MATCH(AN$3,Команды!$A$2:$A$7500,0),$E7+2)=Команды!$AJ$5,TRUE,FALSE),IF(INDEX(Команды!$A$2:$AN$7500,MATCH(AN$3,Команды!$A$2:$A$7500,0),$E7+2)=Команды!$AJ$6,TRUE,FALSE),IF(INDEX(Команды!$A$2:$AN$7500,MATCH(AN$3,Команды!$A$2:$A$7500,0),$E7+2)=Команды!$AJ$7,TRUE,FALSE),IF(INDEX(Команды!$A$2:$AN$7500,MATCH(AN$3,Команды!$A$2:$A$7500,0),$E7+2)=Команды!$AJ$8,TRUE,FALSE),IF(INDEX(Команды!$A$2:$AN$7500,MATCH(AN$3,Команды!$A$2:$A$7500,0),$E7+2)=Команды!$AJ$9,TRUE,FALSE),IF(INDEX(Команды!$A$2:$AN$7500,MATCH(AN$3,Команды!$A$2:$A$7500,0),$E7+2)=Команды!$AJ$10,TRUE,FALSE),IF(INDEX(Команды!$A$2:$AN$7500,MATCH(AN$3,Команды!$A$2:$A$7500,0),$E7+2)=Команды!$AJ$11,TRUE,FALSE),IF(INDEX(Команды!$A$2:$AN$7500,MATCH(AN$3,Команды!$A$2:$A$7500,0),$E7+2)=Команды!$AJ$12,TRUE,FALSE),IF(INDEX(Команды!$A$2:$AN$7500,MATCH(AN$3,Команды!$A$2:$A$7500,0),$E7+2)=Команды!$AJ$13,TRUE,FALSE),IF(INDEX(Команды!$A$2:$AN$7500,MATCH(AN$3,Команды!$A$2:$A$7500,0),$E7+2)=Команды!$AJ$14,TRUE,FALSE),IF(INDEX(Команды!$A$2:$AN$7500,MATCH(AN$3,Команды!$A$2:$A$7500,0),$E7+2)=Команды!$AJ$15,TRUE,FALSE),IF(INDEX(Команды!$A$2:$AN$7500,MATCH(AN$3,Команды!$A$2:$A$7500,0),$E7+2)=Команды!$AJ$16,TRUE,FALSE),IF(INDEX(Команды!$A$2:$AN$7500,MATCH(AN$3,Команды!$A$2:$A$7500,0),$E7+2)=Команды!$AJ$17,TRUE,FALSE),IF(INDEX(Команды!$A$2:$AN$7500,MATCH(AN$3,Команды!$A$2:$A$7500,0),$E7+2)=Команды!$AJ$18,TRUE,FALSE),IF(INDEX(Команды!$A$2:$AN$7500,MATCH(AN$3,Команды!$A$2:$A$7500,0),$E7+2)=Команды!$AJ$19,TRUE,FALSE)),INDEX(Команды!$AJ$2:$AL$19,MATCH(INDEX(Команды!$A$2:$AN$7500,MATCH(AN$3,Команды!$A$2:$A$7500,0),$E7+2),Команды!$AJ$2:$AJ$19,0),3),0)</f>
        <v>1.0208333333333333</v>
      </c>
      <c r="AP7" s="342"/>
      <c r="AQ7" s="174">
        <f>IF(OR(IF(INDEX(Команды!$A$2:$AN$7500,MATCH(AQ$3,Команды!$A$2:$A$7500,0),$E7+2)=Команды!$AJ$2,TRUE,FALSE),IF(INDEX(Команды!$A$2:$AN$7500,MATCH(AQ$3,Команды!$A$2:$A$7500,0),$E7+2)=Команды!$AJ$3,TRUE,FALSE),IF(INDEX(Команды!$A$2:$AN$7500,MATCH(AQ$3,Команды!$A$2:$A$7500,0),$E7+2)=Команды!$AJ$4,TRUE,FALSE),IF(INDEX(Команды!$A$2:$AN$7500,MATCH(AQ$3,Команды!$A$2:$A$7500,0),$E7+2)=Команды!$AJ$5,TRUE,FALSE),IF(INDEX(Команды!$A$2:$AN$7500,MATCH(AQ$3,Команды!$A$2:$A$7500,0),$E7+2)=Команды!$AJ$6,TRUE,FALSE),IF(INDEX(Команды!$A$2:$AN$7500,MATCH(AQ$3,Команды!$A$2:$A$7500,0),$E7+2)=Команды!$AJ$7,TRUE,FALSE),IF(INDEX(Команды!$A$2:$AN$7500,MATCH(AQ$3,Команды!$A$2:$A$7500,0),$E7+2)=Команды!$AJ$8,TRUE,FALSE),IF(INDEX(Команды!$A$2:$AN$7500,MATCH(AQ$3,Команды!$A$2:$A$7500,0),$E7+2)=Команды!$AJ$9,TRUE,FALSE),IF(INDEX(Команды!$A$2:$AN$7500,MATCH(AQ$3,Команды!$A$2:$A$7500,0),$E7+2)=Команды!$AJ$10,TRUE,FALSE),IF(INDEX(Команды!$A$2:$AN$7500,MATCH(AQ$3,Команды!$A$2:$A$7500,0),$E7+2)=Команды!$AJ$11,TRUE,FALSE),IF(INDEX(Команды!$A$2:$AN$7500,MATCH(AQ$3,Команды!$A$2:$A$7500,0),$E7+2)=Команды!$AJ$12,TRUE,FALSE),IF(INDEX(Команды!$A$2:$AN$7500,MATCH(AQ$3,Команды!$A$2:$A$7500,0),$E7+2)=Команды!$AJ$13,TRUE,FALSE),IF(INDEX(Команды!$A$2:$AN$7500,MATCH(AQ$3,Команды!$A$2:$A$7500,0),$E7+2)=Команды!$AJ$14,TRUE,FALSE),IF(INDEX(Команды!$A$2:$AN$7500,MATCH(AQ$3,Команды!$A$2:$A$7500,0),$E7+2)=Команды!$AJ$15,TRUE,FALSE),IF(INDEX(Команды!$A$2:$AN$7500,MATCH(AQ$3,Команды!$A$2:$A$7500,0),$E7+2)=Команды!$AJ$16,TRUE,FALSE),,IF(INDEX(Команды!$A$2:$AN$7500,MATCH(AQ$3,Команды!$A$2:$A$7500,0),$E7+2)=Команды!$AJ$17,TRUE,FALSE),,IF(INDEX(Команды!$A$2:$AN$7500,MATCH(AQ$3,Команды!$A$2:$A$7500,0),$E7+2)=Команды!$AJ$18,TRUE,FALSE),,IF(INDEX(Команды!$A$2:$AN$7500,MATCH(AQ$3,Команды!$A$2:$A$7500,0),$E7+2)=Команды!$AJ$19,TRUE,FALSE)),INDEX(Команды!$AJ$2:$AK$19,MATCH(INDEX(Команды!$A$2:$AN$7500,MATCH(AQ$3,Команды!$A$2:$A$7500,0),$E7+2),Команды!$AJ$2:$AJ$19,0),2),0)</f>
        <v>0.64583333333333337</v>
      </c>
      <c r="AR7" s="175">
        <f>IF(OR(IF(INDEX(Команды!$A$2:$AN$7500,MATCH(AQ$3,Команды!$A$2:$A$7500,0),$E7+2)=Команды!$AJ$2,TRUE,FALSE),IF(INDEX(Команды!$A$2:$AN$7500,MATCH(AQ$3,Команды!$A$2:$A$7500,0),$E7+2)=Команды!$AJ$3,TRUE,FALSE),IF(INDEX(Команды!$A$2:$AN$7500,MATCH(AQ$3,Команды!$A$2:$A$7500,0),$E7+2)=Команды!$AJ$4,TRUE,FALSE),IF(INDEX(Команды!$A$2:$AN$7500,MATCH(AQ$3,Команды!$A$2:$A$7500,0),$E7+2)=Команды!$AJ$5,TRUE,FALSE),IF(INDEX(Команды!$A$2:$AN$7500,MATCH(AQ$3,Команды!$A$2:$A$7500,0),$E7+2)=Команды!$AJ$6,TRUE,FALSE),IF(INDEX(Команды!$A$2:$AN$7500,MATCH(AQ$3,Команды!$A$2:$A$7500,0),$E7+2)=Команды!$AJ$7,TRUE,FALSE),IF(INDEX(Команды!$A$2:$AN$7500,MATCH(AQ$3,Команды!$A$2:$A$7500,0),$E7+2)=Команды!$AJ$8,TRUE,FALSE),IF(INDEX(Команды!$A$2:$AN$7500,MATCH(AQ$3,Команды!$A$2:$A$7500,0),$E7+2)=Команды!$AJ$9,TRUE,FALSE),IF(INDEX(Команды!$A$2:$AN$7500,MATCH(AQ$3,Команды!$A$2:$A$7500,0),$E7+2)=Команды!$AJ$10,TRUE,FALSE),IF(INDEX(Команды!$A$2:$AN$7500,MATCH(AQ$3,Команды!$A$2:$A$7500,0),$E7+2)=Команды!$AJ$11,TRUE,FALSE),IF(INDEX(Команды!$A$2:$AN$7500,MATCH(AQ$3,Команды!$A$2:$A$7500,0),$E7+2)=Команды!$AJ$12,TRUE,FALSE),IF(INDEX(Команды!$A$2:$AN$7500,MATCH(AQ$3,Команды!$A$2:$A$7500,0),$E7+2)=Команды!$AJ$13,TRUE,FALSE),IF(INDEX(Команды!$A$2:$AN$7500,MATCH(AQ$3,Команды!$A$2:$A$7500,0),$E7+2)=Команды!$AJ$14,TRUE,FALSE),IF(INDEX(Команды!$A$2:$AN$7500,MATCH(AQ$3,Команды!$A$2:$A$7500,0),$E7+2)=Команды!$AJ$15,TRUE,FALSE),IF(INDEX(Команды!$A$2:$AN$7500,MATCH(AQ$3,Команды!$A$2:$A$7500,0),$E7+2)=Команды!$AJ$16,TRUE,FALSE),IF(INDEX(Команды!$A$2:$AN$7500,MATCH(AQ$3,Команды!$A$2:$A$7500,0),$E7+2)=Команды!$AJ$17,TRUE,FALSE),IF(INDEX(Команды!$A$2:$AN$7500,MATCH(AQ$3,Команды!$A$2:$A$7500,0),$E7+2)=Команды!$AJ$18,TRUE,FALSE),IF(INDEX(Команды!$A$2:$AN$7500,MATCH(AQ$3,Команды!$A$2:$A$7500,0),$E7+2)=Команды!$AJ$19,TRUE,FALSE)),INDEX(Команды!$AJ$2:$AL$19,MATCH(INDEX(Команды!$A$2:$AN$7500,MATCH(AQ$3,Команды!$A$2:$A$7500,0),$E7+2),Команды!$AJ$2:$AJ$19,0),3),0)</f>
        <v>1.0208333333333333</v>
      </c>
      <c r="AS7" s="342"/>
      <c r="AT7" s="174" t="str">
        <f>IF(OR(IF(INDEX(Команды!$A$2:$AN$7500,MATCH(AT$3,Команды!$A$2:$A$7500,0),$E7+2)=Команды!$AJ$2,TRUE,FALSE),IF(INDEX(Команды!$A$2:$AN$7500,MATCH(AT$3,Команды!$A$2:$A$7500,0),$E7+2)=Команды!$AJ$3,TRUE,FALSE),IF(INDEX(Команды!$A$2:$AN$7500,MATCH(AT$3,Команды!$A$2:$A$7500,0),$E7+2)=Команды!$AJ$4,TRUE,FALSE),IF(INDEX(Команды!$A$2:$AN$7500,MATCH(AT$3,Команды!$A$2:$A$7500,0),$E7+2)=Команды!$AJ$5,TRUE,FALSE),IF(INDEX(Команды!$A$2:$AN$7500,MATCH(AT$3,Команды!$A$2:$A$7500,0),$E7+2)=Команды!$AJ$6,TRUE,FALSE),IF(INDEX(Команды!$A$2:$AN$7500,MATCH(AT$3,Команды!$A$2:$A$7500,0),$E7+2)=Команды!$AJ$7,TRUE,FALSE),IF(INDEX(Команды!$A$2:$AN$7500,MATCH(AT$3,Команды!$A$2:$A$7500,0),$E7+2)=Команды!$AJ$8,TRUE,FALSE),IF(INDEX(Команды!$A$2:$AN$7500,MATCH(AT$3,Команды!$A$2:$A$7500,0),$E7+2)=Команды!$AJ$9,TRUE,FALSE),IF(INDEX(Команды!$A$2:$AN$7500,MATCH(AT$3,Команды!$A$2:$A$7500,0),$E7+2)=Команды!$AJ$10,TRUE,FALSE),IF(INDEX(Команды!$A$2:$AN$7500,MATCH(AT$3,Команды!$A$2:$A$7500,0),$E7+2)=Команды!$AJ$11,TRUE,FALSE),IF(INDEX(Команды!$A$2:$AN$7500,MATCH(AT$3,Команды!$A$2:$A$7500,0),$E7+2)=Команды!$AJ$12,TRUE,FALSE),IF(INDEX(Команды!$A$2:$AN$7500,MATCH(AT$3,Команды!$A$2:$A$7500,0),$E7+2)=Команды!$AJ$13,TRUE,FALSE),IF(INDEX(Команды!$A$2:$AN$7500,MATCH(AT$3,Команды!$A$2:$A$7500,0),$E7+2)=Команды!$AJ$14,TRUE,FALSE),IF(INDEX(Команды!$A$2:$AN$7500,MATCH(AT$3,Команды!$A$2:$A$7500,0),$E7+2)=Команды!$AJ$15,TRUE,FALSE),IF(INDEX(Команды!$A$2:$AN$7500,MATCH(AT$3,Команды!$A$2:$A$7500,0),$E7+2)=Команды!$AJ$16,TRUE,FALSE),,IF(INDEX(Команды!$A$2:$AN$7500,MATCH(AT$3,Команды!$A$2:$A$7500,0),$E7+2)=Команды!$AJ$17,TRUE,FALSE),,IF(INDEX(Команды!$A$2:$AN$7500,MATCH(AT$3,Команды!$A$2:$A$7500,0),$E7+2)=Команды!$AJ$18,TRUE,FALSE),,IF(INDEX(Команды!$A$2:$AN$7500,MATCH(AT$3,Команды!$A$2:$A$7500,0),$E7+2)=Команды!$AJ$19,TRUE,FALSE)),INDEX(Команды!$AJ$2:$AK$19,MATCH(INDEX(Команды!$A$2:$AN$7500,MATCH(AT$3,Команды!$A$2:$A$7500,0),$E7+2),Команды!$AJ$2:$AJ$19,0),2),0)</f>
        <v>В</v>
      </c>
      <c r="AU7" s="175" t="str">
        <f>IF(OR(IF(INDEX(Команды!$A$2:$AN$7500,MATCH(AT$3,Команды!$A$2:$A$7500,0),$E7+2)=Команды!$AJ$2,TRUE,FALSE),IF(INDEX(Команды!$A$2:$AN$7500,MATCH(AT$3,Команды!$A$2:$A$7500,0),$E7+2)=Команды!$AJ$3,TRUE,FALSE),IF(INDEX(Команды!$A$2:$AN$7500,MATCH(AT$3,Команды!$A$2:$A$7500,0),$E7+2)=Команды!$AJ$4,TRUE,FALSE),IF(INDEX(Команды!$A$2:$AN$7500,MATCH(AT$3,Команды!$A$2:$A$7500,0),$E7+2)=Команды!$AJ$5,TRUE,FALSE),IF(INDEX(Команды!$A$2:$AN$7500,MATCH(AT$3,Команды!$A$2:$A$7500,0),$E7+2)=Команды!$AJ$6,TRUE,FALSE),IF(INDEX(Команды!$A$2:$AN$7500,MATCH(AT$3,Команды!$A$2:$A$7500,0),$E7+2)=Команды!$AJ$7,TRUE,FALSE),IF(INDEX(Команды!$A$2:$AN$7500,MATCH(AT$3,Команды!$A$2:$A$7500,0),$E7+2)=Команды!$AJ$8,TRUE,FALSE),IF(INDEX(Команды!$A$2:$AN$7500,MATCH(AT$3,Команды!$A$2:$A$7500,0),$E7+2)=Команды!$AJ$9,TRUE,FALSE),IF(INDEX(Команды!$A$2:$AN$7500,MATCH(AT$3,Команды!$A$2:$A$7500,0),$E7+2)=Команды!$AJ$10,TRUE,FALSE),IF(INDEX(Команды!$A$2:$AN$7500,MATCH(AT$3,Команды!$A$2:$A$7500,0),$E7+2)=Команды!$AJ$11,TRUE,FALSE),IF(INDEX(Команды!$A$2:$AN$7500,MATCH(AT$3,Команды!$A$2:$A$7500,0),$E7+2)=Команды!$AJ$12,TRUE,FALSE),IF(INDEX(Команды!$A$2:$AN$7500,MATCH(AT$3,Команды!$A$2:$A$7500,0),$E7+2)=Команды!$AJ$13,TRUE,FALSE),IF(INDEX(Команды!$A$2:$AN$7500,MATCH(AT$3,Команды!$A$2:$A$7500,0),$E7+2)=Команды!$AJ$14,TRUE,FALSE),IF(INDEX(Команды!$A$2:$AN$7500,MATCH(AT$3,Команды!$A$2:$A$7500,0),$E7+2)=Команды!$AJ$15,TRUE,FALSE),IF(INDEX(Команды!$A$2:$AN$7500,MATCH(AT$3,Команды!$A$2:$A$7500,0),$E7+2)=Команды!$AJ$16,TRUE,FALSE),IF(INDEX(Команды!$A$2:$AN$7500,MATCH(AT$3,Команды!$A$2:$A$7500,0),$E7+2)=Команды!$AJ$17,TRUE,FALSE),IF(INDEX(Команды!$A$2:$AN$7500,MATCH(AT$3,Команды!$A$2:$A$7500,0),$E7+2)=Команды!$AJ$18,TRUE,FALSE),IF(INDEX(Команды!$A$2:$AN$7500,MATCH(AT$3,Команды!$A$2:$A$7500,0),$E7+2)=Команды!$AJ$19,TRUE,FALSE)),INDEX(Команды!$AJ$2:$AL$19,MATCH(INDEX(Команды!$A$2:$AN$7500,MATCH(AT$3,Команды!$A$2:$A$7500,0),$E7+2),Команды!$AJ$2:$AJ$19,0),3),0)</f>
        <v>В</v>
      </c>
      <c r="AV7" s="342"/>
      <c r="AW7" s="174" t="str">
        <f>IF(OR(IF(INDEX(Команды!$A$2:$AN$7500,MATCH(AW$3,Команды!$A$2:$A$7500,0),$E7+2)=Команды!$AJ$2,TRUE,FALSE),IF(INDEX(Команды!$A$2:$AN$7500,MATCH(AW$3,Команды!$A$2:$A$7500,0),$E7+2)=Команды!$AJ$3,TRUE,FALSE),IF(INDEX(Команды!$A$2:$AN$7500,MATCH(AW$3,Команды!$A$2:$A$7500,0),$E7+2)=Команды!$AJ$4,TRUE,FALSE),IF(INDEX(Команды!$A$2:$AN$7500,MATCH(AW$3,Команды!$A$2:$A$7500,0),$E7+2)=Команды!$AJ$5,TRUE,FALSE),IF(INDEX(Команды!$A$2:$AN$7500,MATCH(AW$3,Команды!$A$2:$A$7500,0),$E7+2)=Команды!$AJ$6,TRUE,FALSE),IF(INDEX(Команды!$A$2:$AN$7500,MATCH(AW$3,Команды!$A$2:$A$7500,0),$E7+2)=Команды!$AJ$7,TRUE,FALSE),IF(INDEX(Команды!$A$2:$AN$7500,MATCH(AW$3,Команды!$A$2:$A$7500,0),$E7+2)=Команды!$AJ$8,TRUE,FALSE),IF(INDEX(Команды!$A$2:$AN$7500,MATCH(AW$3,Команды!$A$2:$A$7500,0),$E7+2)=Команды!$AJ$9,TRUE,FALSE),IF(INDEX(Команды!$A$2:$AN$7500,MATCH(AW$3,Команды!$A$2:$A$7500,0),$E7+2)=Команды!$AJ$10,TRUE,FALSE),IF(INDEX(Команды!$A$2:$AN$7500,MATCH(AW$3,Команды!$A$2:$A$7500,0),$E7+2)=Команды!$AJ$11,TRUE,FALSE),IF(INDEX(Команды!$A$2:$AN$7500,MATCH(AW$3,Команды!$A$2:$A$7500,0),$E7+2)=Команды!$AJ$12,TRUE,FALSE),IF(INDEX(Команды!$A$2:$AN$7500,MATCH(AW$3,Команды!$A$2:$A$7500,0),$E7+2)=Команды!$AJ$13,TRUE,FALSE),IF(INDEX(Команды!$A$2:$AN$7500,MATCH(AW$3,Команды!$A$2:$A$7500,0),$E7+2)=Команды!$AJ$14,TRUE,FALSE),IF(INDEX(Команды!$A$2:$AN$7500,MATCH(AW$3,Команды!$A$2:$A$7500,0),$E7+2)=Команды!$AJ$15,TRUE,FALSE),IF(INDEX(Команды!$A$2:$AN$7500,MATCH(AW$3,Команды!$A$2:$A$7500,0),$E7+2)=Команды!$AJ$16,TRUE,FALSE),,IF(INDEX(Команды!$A$2:$AN$7500,MATCH(AW$3,Команды!$A$2:$A$7500,0),$E7+2)=Команды!$AJ$17,TRUE,FALSE),,IF(INDEX(Команды!$A$2:$AN$7500,MATCH(AW$3,Команды!$A$2:$A$7500,0),$E7+2)=Команды!$AJ$18,TRUE,FALSE),,IF(INDEX(Команды!$A$2:$AN$7500,MATCH(AW$3,Команды!$A$2:$A$7500,0),$E7+2)=Команды!$AJ$19,TRUE,FALSE)),INDEX(Команды!$AJ$2:$AK$19,MATCH(INDEX(Команды!$A$2:$AN$7500,MATCH(AW$3,Команды!$A$2:$A$7500,0),$E7+2),Команды!$AJ$2:$AJ$19,0),2),0)</f>
        <v>В</v>
      </c>
      <c r="AX7" s="175" t="str">
        <f>IF(OR(IF(INDEX(Команды!$A$2:$AN$7500,MATCH(AW$3,Команды!$A$2:$A$7500,0),$E7+2)=Команды!$AJ$2,TRUE,FALSE),IF(INDEX(Команды!$A$2:$AN$7500,MATCH(AW$3,Команды!$A$2:$A$7500,0),$E7+2)=Команды!$AJ$3,TRUE,FALSE),IF(INDEX(Команды!$A$2:$AN$7500,MATCH(AW$3,Команды!$A$2:$A$7500,0),$E7+2)=Команды!$AJ$4,TRUE,FALSE),IF(INDEX(Команды!$A$2:$AN$7500,MATCH(AW$3,Команды!$A$2:$A$7500,0),$E7+2)=Команды!$AJ$5,TRUE,FALSE),IF(INDEX(Команды!$A$2:$AN$7500,MATCH(AW$3,Команды!$A$2:$A$7500,0),$E7+2)=Команды!$AJ$6,TRUE,FALSE),IF(INDEX(Команды!$A$2:$AN$7500,MATCH(AW$3,Команды!$A$2:$A$7500,0),$E7+2)=Команды!$AJ$7,TRUE,FALSE),IF(INDEX(Команды!$A$2:$AN$7500,MATCH(AW$3,Команды!$A$2:$A$7500,0),$E7+2)=Команды!$AJ$8,TRUE,FALSE),IF(INDEX(Команды!$A$2:$AN$7500,MATCH(AW$3,Команды!$A$2:$A$7500,0),$E7+2)=Команды!$AJ$9,TRUE,FALSE),IF(INDEX(Команды!$A$2:$AN$7500,MATCH(AW$3,Команды!$A$2:$A$7500,0),$E7+2)=Команды!$AJ$10,TRUE,FALSE),IF(INDEX(Команды!$A$2:$AN$7500,MATCH(AW$3,Команды!$A$2:$A$7500,0),$E7+2)=Команды!$AJ$11,TRUE,FALSE),IF(INDEX(Команды!$A$2:$AN$7500,MATCH(AW$3,Команды!$A$2:$A$7500,0),$E7+2)=Команды!$AJ$12,TRUE,FALSE),IF(INDEX(Команды!$A$2:$AN$7500,MATCH(AW$3,Команды!$A$2:$A$7500,0),$E7+2)=Команды!$AJ$13,TRUE,FALSE),IF(INDEX(Команды!$A$2:$AN$7500,MATCH(AW$3,Команды!$A$2:$A$7500,0),$E7+2)=Команды!$AJ$14,TRUE,FALSE),IF(INDEX(Команды!$A$2:$AN$7500,MATCH(AW$3,Команды!$A$2:$A$7500,0),$E7+2)=Команды!$AJ$15,TRUE,FALSE),IF(INDEX(Команды!$A$2:$AN$7500,MATCH(AW$3,Команды!$A$2:$A$7500,0),$E7+2)=Команды!$AJ$16,TRUE,FALSE),IF(INDEX(Команды!$A$2:$AN$7500,MATCH(AW$3,Команды!$A$2:$A$7500,0),$E7+2)=Команды!$AJ$17,TRUE,FALSE),IF(INDEX(Команды!$A$2:$AN$7500,MATCH(AW$3,Команды!$A$2:$A$7500,0),$E7+2)=Команды!$AJ$18,TRUE,FALSE),IF(INDEX(Команды!$A$2:$AN$7500,MATCH(AW$3,Команды!$A$2:$A$7500,0),$E7+2)=Команды!$AJ$19,TRUE,FALSE)),INDEX(Команды!$AJ$2:$AL$19,MATCH(INDEX(Команды!$A$2:$AN$7500,MATCH(AW$3,Команды!$A$2:$A$7500,0),$E7+2),Команды!$AJ$2:$AJ$19,0),3),0)</f>
        <v>В</v>
      </c>
      <c r="AY7" s="342"/>
      <c r="AZ7" s="174">
        <f>IF(OR(IF(INDEX(Команды!$A$2:$AN$7500,MATCH(AZ$3,Команды!$A$2:$A$7500,0),$E7+2)=Команды!$AJ$2,TRUE,FALSE),IF(INDEX(Команды!$A$2:$AN$7500,MATCH(AZ$3,Команды!$A$2:$A$7500,0),$E7+2)=Команды!$AJ$3,TRUE,FALSE),IF(INDEX(Команды!$A$2:$AN$7500,MATCH(AZ$3,Команды!$A$2:$A$7500,0),$E7+2)=Команды!$AJ$4,TRUE,FALSE),IF(INDEX(Команды!$A$2:$AN$7500,MATCH(AZ$3,Команды!$A$2:$A$7500,0),$E7+2)=Команды!$AJ$5,TRUE,FALSE),IF(INDEX(Команды!$A$2:$AN$7500,MATCH(AZ$3,Команды!$A$2:$A$7500,0),$E7+2)=Команды!$AJ$6,TRUE,FALSE),IF(INDEX(Команды!$A$2:$AN$7500,MATCH(AZ$3,Команды!$A$2:$A$7500,0),$E7+2)=Команды!$AJ$7,TRUE,FALSE),IF(INDEX(Команды!$A$2:$AN$7500,MATCH(AZ$3,Команды!$A$2:$A$7500,0),$E7+2)=Команды!$AJ$8,TRUE,FALSE),IF(INDEX(Команды!$A$2:$AN$7500,MATCH(AZ$3,Команды!$A$2:$A$7500,0),$E7+2)=Команды!$AJ$9,TRUE,FALSE),IF(INDEX(Команды!$A$2:$AN$7500,MATCH(AZ$3,Команды!$A$2:$A$7500,0),$E7+2)=Команды!$AJ$10,TRUE,FALSE),IF(INDEX(Команды!$A$2:$AN$7500,MATCH(AZ$3,Команды!$A$2:$A$7500,0),$E7+2)=Команды!$AJ$11,TRUE,FALSE),IF(INDEX(Команды!$A$2:$AN$7500,MATCH(AZ$3,Команды!$A$2:$A$7500,0),$E7+2)=Команды!$AJ$12,TRUE,FALSE),IF(INDEX(Команды!$A$2:$AN$7500,MATCH(AZ$3,Команды!$A$2:$A$7500,0),$E7+2)=Команды!$AJ$13,TRUE,FALSE),IF(INDEX(Команды!$A$2:$AN$7500,MATCH(AZ$3,Команды!$A$2:$A$7500,0),$E7+2)=Команды!$AJ$14,TRUE,FALSE),IF(INDEX(Команды!$A$2:$AN$7500,MATCH(AZ$3,Команды!$A$2:$A$7500,0),$E7+2)=Команды!$AJ$15,TRUE,FALSE),IF(INDEX(Команды!$A$2:$AN$7500,MATCH(AZ$3,Команды!$A$2:$A$7500,0),$E7+2)=Команды!$AJ$16,TRUE,FALSE),,IF(INDEX(Команды!$A$2:$AN$7500,MATCH(AZ$3,Команды!$A$2:$A$7500,0),$E7+2)=Команды!$AJ$17,TRUE,FALSE),,IF(INDEX(Команды!$A$2:$AN$7500,MATCH(AZ$3,Команды!$A$2:$A$7500,0),$E7+2)=Команды!$AJ$18,TRUE,FALSE),,IF(INDEX(Команды!$A$2:$AN$7500,MATCH(AZ$3,Команды!$A$2:$A$7500,0),$E7+2)=Команды!$AJ$19,TRUE,FALSE)),INDEX(Команды!$AJ$2:$AK$19,MATCH(INDEX(Команды!$A$2:$AN$7500,MATCH(AZ$3,Команды!$A$2:$A$7500,0),$E7+2),Команды!$AJ$2:$AJ$19,0),2),0)</f>
        <v>0.3125</v>
      </c>
      <c r="BA7" s="175">
        <f>IF(OR(IF(INDEX(Команды!$A$2:$AN$7500,MATCH(AZ$3,Команды!$A$2:$A$7500,0),$E7+2)=Команды!$AJ$2,TRUE,FALSE),IF(INDEX(Команды!$A$2:$AN$7500,MATCH(AZ$3,Команды!$A$2:$A$7500,0),$E7+2)=Команды!$AJ$3,TRUE,FALSE),IF(INDEX(Команды!$A$2:$AN$7500,MATCH(AZ$3,Команды!$A$2:$A$7500,0),$E7+2)=Команды!$AJ$4,TRUE,FALSE),IF(INDEX(Команды!$A$2:$AN$7500,MATCH(AZ$3,Команды!$A$2:$A$7500,0),$E7+2)=Команды!$AJ$5,TRUE,FALSE),IF(INDEX(Команды!$A$2:$AN$7500,MATCH(AZ$3,Команды!$A$2:$A$7500,0),$E7+2)=Команды!$AJ$6,TRUE,FALSE),IF(INDEX(Команды!$A$2:$AN$7500,MATCH(AZ$3,Команды!$A$2:$A$7500,0),$E7+2)=Команды!$AJ$7,TRUE,FALSE),IF(INDEX(Команды!$A$2:$AN$7500,MATCH(AZ$3,Команды!$A$2:$A$7500,0),$E7+2)=Команды!$AJ$8,TRUE,FALSE),IF(INDEX(Команды!$A$2:$AN$7500,MATCH(AZ$3,Команды!$A$2:$A$7500,0),$E7+2)=Команды!$AJ$9,TRUE,FALSE),IF(INDEX(Команды!$A$2:$AN$7500,MATCH(AZ$3,Команды!$A$2:$A$7500,0),$E7+2)=Команды!$AJ$10,TRUE,FALSE),IF(INDEX(Команды!$A$2:$AN$7500,MATCH(AZ$3,Команды!$A$2:$A$7500,0),$E7+2)=Команды!$AJ$11,TRUE,FALSE),IF(INDEX(Команды!$A$2:$AN$7500,MATCH(AZ$3,Команды!$A$2:$A$7500,0),$E7+2)=Команды!$AJ$12,TRUE,FALSE),IF(INDEX(Команды!$A$2:$AN$7500,MATCH(AZ$3,Команды!$A$2:$A$7500,0),$E7+2)=Команды!$AJ$13,TRUE,FALSE),IF(INDEX(Команды!$A$2:$AN$7500,MATCH(AZ$3,Команды!$A$2:$A$7500,0),$E7+2)=Команды!$AJ$14,TRUE,FALSE),IF(INDEX(Команды!$A$2:$AN$7500,MATCH(AZ$3,Команды!$A$2:$A$7500,0),$E7+2)=Команды!$AJ$15,TRUE,FALSE),IF(INDEX(Команды!$A$2:$AN$7500,MATCH(AZ$3,Команды!$A$2:$A$7500,0),$E7+2)=Команды!$AJ$16,TRUE,FALSE),IF(INDEX(Команды!$A$2:$AN$7500,MATCH(AZ$3,Команды!$A$2:$A$7500,0),$E7+2)=Команды!$AJ$17,TRUE,FALSE),IF(INDEX(Команды!$A$2:$AN$7500,MATCH(AZ$3,Команды!$A$2:$A$7500,0),$E7+2)=Команды!$AJ$18,TRUE,FALSE),IF(INDEX(Команды!$A$2:$AN$7500,MATCH(AZ$3,Команды!$A$2:$A$7500,0),$E7+2)=Команды!$AJ$19,TRUE,FALSE)),INDEX(Команды!$AJ$2:$AL$19,MATCH(INDEX(Команды!$A$2:$AN$7500,MATCH(AZ$3,Команды!$A$2:$A$7500,0),$E7+2),Команды!$AJ$2:$AJ$19,0),3),0)</f>
        <v>0.6875</v>
      </c>
      <c r="BB7" s="342"/>
      <c r="BC7" s="174">
        <f>IF(OR(IF(INDEX(Команды!$A$2:$AN$7500,MATCH(BC$3,Команды!$A$2:$A$7500,0),$E7+2)=Команды!$AJ$2,TRUE,FALSE),IF(INDEX(Команды!$A$2:$AN$7500,MATCH(BC$3,Команды!$A$2:$A$7500,0),$E7+2)=Команды!$AJ$3,TRUE,FALSE),IF(INDEX(Команды!$A$2:$AN$7500,MATCH(BC$3,Команды!$A$2:$A$7500,0),$E7+2)=Команды!$AJ$4,TRUE,FALSE),IF(INDEX(Команды!$A$2:$AN$7500,MATCH(BC$3,Команды!$A$2:$A$7500,0),$E7+2)=Команды!$AJ$5,TRUE,FALSE),IF(INDEX(Команды!$A$2:$AN$7500,MATCH(BC$3,Команды!$A$2:$A$7500,0),$E7+2)=Команды!$AJ$6,TRUE,FALSE),IF(INDEX(Команды!$A$2:$AN$7500,MATCH(BC$3,Команды!$A$2:$A$7500,0),$E7+2)=Команды!$AJ$7,TRUE,FALSE),IF(INDEX(Команды!$A$2:$AN$7500,MATCH(BC$3,Команды!$A$2:$A$7500,0),$E7+2)=Команды!$AJ$8,TRUE,FALSE),IF(INDEX(Команды!$A$2:$AN$7500,MATCH(BC$3,Команды!$A$2:$A$7500,0),$E7+2)=Команды!$AJ$9,TRUE,FALSE),IF(INDEX(Команды!$A$2:$AN$7500,MATCH(BC$3,Команды!$A$2:$A$7500,0),$E7+2)=Команды!$AJ$10,TRUE,FALSE),IF(INDEX(Команды!$A$2:$AN$7500,MATCH(BC$3,Команды!$A$2:$A$7500,0),$E7+2)=Команды!$AJ$11,TRUE,FALSE),IF(INDEX(Команды!$A$2:$AN$7500,MATCH(BC$3,Команды!$A$2:$A$7500,0),$E7+2)=Команды!$AJ$12,TRUE,FALSE),IF(INDEX(Команды!$A$2:$AN$7500,MATCH(BC$3,Команды!$A$2:$A$7500,0),$E7+2)=Команды!$AJ$13,TRUE,FALSE),IF(INDEX(Команды!$A$2:$AN$7500,MATCH(BC$3,Команды!$A$2:$A$7500,0),$E7+2)=Команды!$AJ$14,TRUE,FALSE),IF(INDEX(Команды!$A$2:$AN$7500,MATCH(BC$3,Команды!$A$2:$A$7500,0),$E7+2)=Команды!$AJ$15,TRUE,FALSE),IF(INDEX(Команды!$A$2:$AN$7500,MATCH(BC$3,Команды!$A$2:$A$7500,0),$E7+2)=Команды!$AJ$16,TRUE,FALSE),,IF(INDEX(Команды!$A$2:$AN$7500,MATCH(BC$3,Команды!$A$2:$A$7500,0),$E7+2)=Команды!$AJ$17,TRUE,FALSE),,IF(INDEX(Команды!$A$2:$AN$7500,MATCH(BC$3,Команды!$A$2:$A$7500,0),$E7+2)=Команды!$AJ$18,TRUE,FALSE),,IF(INDEX(Команды!$A$2:$AN$7500,MATCH(BC$3,Команды!$A$2:$A$7500,0),$E7+2)=Команды!$AJ$19,TRUE,FALSE)),INDEX(Команды!$AJ$2:$AK$19,MATCH(INDEX(Команды!$A$2:$AN$7500,MATCH(BC$3,Команды!$A$2:$A$7500,0),$E7+2),Команды!$AJ$2:$AJ$19,0),2),0)</f>
        <v>0.33333333333333331</v>
      </c>
      <c r="BD7" s="175">
        <f>IF(OR(IF(INDEX(Команды!$A$2:$AN$7500,MATCH(BC$3,Команды!$A$2:$A$7500,0),$E7+2)=Команды!$AJ$2,TRUE,FALSE),IF(INDEX(Команды!$A$2:$AN$7500,MATCH(BC$3,Команды!$A$2:$A$7500,0),$E7+2)=Команды!$AJ$3,TRUE,FALSE),IF(INDEX(Команды!$A$2:$AN$7500,MATCH(BC$3,Команды!$A$2:$A$7500,0),$E7+2)=Команды!$AJ$4,TRUE,FALSE),IF(INDEX(Команды!$A$2:$AN$7500,MATCH(BC$3,Команды!$A$2:$A$7500,0),$E7+2)=Команды!$AJ$5,TRUE,FALSE),IF(INDEX(Команды!$A$2:$AN$7500,MATCH(BC$3,Команды!$A$2:$A$7500,0),$E7+2)=Команды!$AJ$6,TRUE,FALSE),IF(INDEX(Команды!$A$2:$AN$7500,MATCH(BC$3,Команды!$A$2:$A$7500,0),$E7+2)=Команды!$AJ$7,TRUE,FALSE),IF(INDEX(Команды!$A$2:$AN$7500,MATCH(BC$3,Команды!$A$2:$A$7500,0),$E7+2)=Команды!$AJ$8,TRUE,FALSE),IF(INDEX(Команды!$A$2:$AN$7500,MATCH(BC$3,Команды!$A$2:$A$7500,0),$E7+2)=Команды!$AJ$9,TRUE,FALSE),IF(INDEX(Команды!$A$2:$AN$7500,MATCH(BC$3,Команды!$A$2:$A$7500,0),$E7+2)=Команды!$AJ$10,TRUE,FALSE),IF(INDEX(Команды!$A$2:$AN$7500,MATCH(BC$3,Команды!$A$2:$A$7500,0),$E7+2)=Команды!$AJ$11,TRUE,FALSE),IF(INDEX(Команды!$A$2:$AN$7500,MATCH(BC$3,Команды!$A$2:$A$7500,0),$E7+2)=Команды!$AJ$12,TRUE,FALSE),IF(INDEX(Команды!$A$2:$AN$7500,MATCH(BC$3,Команды!$A$2:$A$7500,0),$E7+2)=Команды!$AJ$13,TRUE,FALSE),IF(INDEX(Команды!$A$2:$AN$7500,MATCH(BC$3,Команды!$A$2:$A$7500,0),$E7+2)=Команды!$AJ$14,TRUE,FALSE),IF(INDEX(Команды!$A$2:$AN$7500,MATCH(BC$3,Команды!$A$2:$A$7500,0),$E7+2)=Команды!$AJ$15,TRUE,FALSE),IF(INDEX(Команды!$A$2:$AN$7500,MATCH(BC$3,Команды!$A$2:$A$7500,0),$E7+2)=Команды!$AJ$16,TRUE,FALSE),IF(INDEX(Команды!$A$2:$AN$7500,MATCH(BC$3,Команды!$A$2:$A$7500,0),$E7+2)=Команды!$AJ$17,TRUE,FALSE),IF(INDEX(Команды!$A$2:$AN$7500,MATCH(BC$3,Команды!$A$2:$A$7500,0),$E7+2)=Команды!$AJ$18,TRUE,FALSE),IF(INDEX(Команды!$A$2:$AN$7500,MATCH(BC$3,Команды!$A$2:$A$7500,0),$E7+2)=Команды!$AJ$19,TRUE,FALSE)),INDEX(Команды!$AJ$2:$AL$19,MATCH(INDEX(Команды!$A$2:$AN$7500,MATCH(BC$3,Команды!$A$2:$A$7500,0),$E7+2),Команды!$AJ$2:$AJ$19,0),3),0)</f>
        <v>0.70833333333333337</v>
      </c>
      <c r="BE7" s="342"/>
      <c r="BF7" s="174">
        <f>IF(OR(IF(INDEX(Команды!$A$2:$AN$7500,MATCH(BF$3,Команды!$A$2:$A$7500,0),$E7+2)=Команды!$AJ$2,TRUE,FALSE),IF(INDEX(Команды!$A$2:$AN$7500,MATCH(BF$3,Команды!$A$2:$A$7500,0),$E7+2)=Команды!$AJ$3,TRUE,FALSE),IF(INDEX(Команды!$A$2:$AN$7500,MATCH(BF$3,Команды!$A$2:$A$7500,0),$E7+2)=Команды!$AJ$4,TRUE,FALSE),IF(INDEX(Команды!$A$2:$AN$7500,MATCH(BF$3,Команды!$A$2:$A$7500,0),$E7+2)=Команды!$AJ$5,TRUE,FALSE),IF(INDEX(Команды!$A$2:$AN$7500,MATCH(BF$3,Команды!$A$2:$A$7500,0),$E7+2)=Команды!$AJ$6,TRUE,FALSE),IF(INDEX(Команды!$A$2:$AN$7500,MATCH(BF$3,Команды!$A$2:$A$7500,0),$E7+2)=Команды!$AJ$7,TRUE,FALSE),IF(INDEX(Команды!$A$2:$AN$7500,MATCH(BF$3,Команды!$A$2:$A$7500,0),$E7+2)=Команды!$AJ$8,TRUE,FALSE),IF(INDEX(Команды!$A$2:$AN$7500,MATCH(BF$3,Команды!$A$2:$A$7500,0),$E7+2)=Команды!$AJ$9,TRUE,FALSE),IF(INDEX(Команды!$A$2:$AN$7500,MATCH(BF$3,Команды!$A$2:$A$7500,0),$E7+2)=Команды!$AJ$10,TRUE,FALSE),IF(INDEX(Команды!$A$2:$AN$7500,MATCH(BF$3,Команды!$A$2:$A$7500,0),$E7+2)=Команды!$AJ$11,TRUE,FALSE),IF(INDEX(Команды!$A$2:$AN$7500,MATCH(BF$3,Команды!$A$2:$A$7500,0),$E7+2)=Команды!$AJ$12,TRUE,FALSE),IF(INDEX(Команды!$A$2:$AN$7500,MATCH(BF$3,Команды!$A$2:$A$7500,0),$E7+2)=Команды!$AJ$13,TRUE,FALSE),IF(INDEX(Команды!$A$2:$AN$7500,MATCH(BF$3,Команды!$A$2:$A$7500,0),$E7+2)=Команды!$AJ$14,TRUE,FALSE),IF(INDEX(Команды!$A$2:$AN$7500,MATCH(BF$3,Команды!$A$2:$A$7500,0),$E7+2)=Команды!$AJ$15,TRUE,FALSE),IF(INDEX(Команды!$A$2:$AN$7500,MATCH(BF$3,Команды!$A$2:$A$7500,0),$E7+2)=Команды!$AJ$16,TRUE,FALSE),,IF(INDEX(Команды!$A$2:$AN$7500,MATCH(BF$3,Команды!$A$2:$A$7500,0),$E7+2)=Команды!$AJ$17,TRUE,FALSE),,IF(INDEX(Команды!$A$2:$AN$7500,MATCH(BF$3,Команды!$A$2:$A$7500,0),$E7+2)=Команды!$AJ$18,TRUE,FALSE),,IF(INDEX(Команды!$A$2:$AN$7500,MATCH(BF$3,Команды!$A$2:$A$7500,0),$E7+2)=Команды!$AJ$19,TRUE,FALSE)),INDEX(Команды!$AJ$2:$AK$19,MATCH(INDEX(Команды!$A$2:$AN$7500,MATCH(BF$3,Команды!$A$2:$A$7500,0),$E7+2),Команды!$AJ$2:$AJ$19,0),2),0)</f>
        <v>0.625</v>
      </c>
      <c r="BG7" s="175">
        <f>IF(OR(IF(INDEX(Команды!$A$2:$AN$7500,MATCH(BF$3,Команды!$A$2:$A$7500,0),$E7+2)=Команды!$AJ$2,TRUE,FALSE),IF(INDEX(Команды!$A$2:$AN$7500,MATCH(BF$3,Команды!$A$2:$A$7500,0),$E7+2)=Команды!$AJ$3,TRUE,FALSE),IF(INDEX(Команды!$A$2:$AN$7500,MATCH(BF$3,Команды!$A$2:$A$7500,0),$E7+2)=Команды!$AJ$4,TRUE,FALSE),IF(INDEX(Команды!$A$2:$AN$7500,MATCH(BF$3,Команды!$A$2:$A$7500,0),$E7+2)=Команды!$AJ$5,TRUE,FALSE),IF(INDEX(Команды!$A$2:$AN$7500,MATCH(BF$3,Команды!$A$2:$A$7500,0),$E7+2)=Команды!$AJ$6,TRUE,FALSE),IF(INDEX(Команды!$A$2:$AN$7500,MATCH(BF$3,Команды!$A$2:$A$7500,0),$E7+2)=Команды!$AJ$7,TRUE,FALSE),IF(INDEX(Команды!$A$2:$AN$7500,MATCH(BF$3,Команды!$A$2:$A$7500,0),$E7+2)=Команды!$AJ$8,TRUE,FALSE),IF(INDEX(Команды!$A$2:$AN$7500,MATCH(BF$3,Команды!$A$2:$A$7500,0),$E7+2)=Команды!$AJ$9,TRUE,FALSE),IF(INDEX(Команды!$A$2:$AN$7500,MATCH(BF$3,Команды!$A$2:$A$7500,0),$E7+2)=Команды!$AJ$10,TRUE,FALSE),IF(INDEX(Команды!$A$2:$AN$7500,MATCH(BF$3,Команды!$A$2:$A$7500,0),$E7+2)=Команды!$AJ$11,TRUE,FALSE),IF(INDEX(Команды!$A$2:$AN$7500,MATCH(BF$3,Команды!$A$2:$A$7500,0),$E7+2)=Команды!$AJ$12,TRUE,FALSE),IF(INDEX(Команды!$A$2:$AN$7500,MATCH(BF$3,Команды!$A$2:$A$7500,0),$E7+2)=Команды!$AJ$13,TRUE,FALSE),IF(INDEX(Команды!$A$2:$AN$7500,MATCH(BF$3,Команды!$A$2:$A$7500,0),$E7+2)=Команды!$AJ$14,TRUE,FALSE),IF(INDEX(Команды!$A$2:$AN$7500,MATCH(BF$3,Команды!$A$2:$A$7500,0),$E7+2)=Команды!$AJ$15,TRUE,FALSE),IF(INDEX(Команды!$A$2:$AN$7500,MATCH(BF$3,Команды!$A$2:$A$7500,0),$E7+2)=Команды!$AJ$16,TRUE,FALSE),IF(INDEX(Команды!$A$2:$AN$7500,MATCH(BF$3,Команды!$A$2:$A$7500,0),$E7+2)=Команды!$AJ$17,TRUE,FALSE),IF(INDEX(Команды!$A$2:$AN$7500,MATCH(BF$3,Команды!$A$2:$A$7500,0),$E7+2)=Команды!$AJ$18,TRUE,FALSE),IF(INDEX(Команды!$A$2:$AN$7500,MATCH(BF$3,Команды!$A$2:$A$7500,0),$E7+2)=Команды!$AJ$19,TRUE,FALSE)),INDEX(Команды!$AJ$2:$AL$19,MATCH(INDEX(Команды!$A$2:$AN$7500,MATCH(BF$3,Команды!$A$2:$A$7500,0),$E7+2),Команды!$AJ$2:$AJ$19,0),3),0)</f>
        <v>1</v>
      </c>
      <c r="BH7" s="342"/>
      <c r="BI7" s="174">
        <f>IF(OR(IF(INDEX(Команды!$A$2:$AN$7500,MATCH(BI$3,Команды!$A$2:$A$7500,0),$E7+2)=Команды!$AJ$2,TRUE,FALSE),IF(INDEX(Команды!$A$2:$AN$7500,MATCH(BI$3,Команды!$A$2:$A$7500,0),$E7+2)=Команды!$AJ$3,TRUE,FALSE),IF(INDEX(Команды!$A$2:$AN$7500,MATCH(BI$3,Команды!$A$2:$A$7500,0),$E7+2)=Команды!$AJ$4,TRUE,FALSE),IF(INDEX(Команды!$A$2:$AN$7500,MATCH(BI$3,Команды!$A$2:$A$7500,0),$E7+2)=Команды!$AJ$5,TRUE,FALSE),IF(INDEX(Команды!$A$2:$AN$7500,MATCH(BI$3,Команды!$A$2:$A$7500,0),$E7+2)=Команды!$AJ$6,TRUE,FALSE),IF(INDEX(Команды!$A$2:$AN$7500,MATCH(BI$3,Команды!$A$2:$A$7500,0),$E7+2)=Команды!$AJ$7,TRUE,FALSE),IF(INDEX(Команды!$A$2:$AN$7500,MATCH(BI$3,Команды!$A$2:$A$7500,0),$E7+2)=Команды!$AJ$8,TRUE,FALSE),IF(INDEX(Команды!$A$2:$AN$7500,MATCH(BI$3,Команды!$A$2:$A$7500,0),$E7+2)=Команды!$AJ$9,TRUE,FALSE),IF(INDEX(Команды!$A$2:$AN$7500,MATCH(BI$3,Команды!$A$2:$A$7500,0),$E7+2)=Команды!$AJ$10,TRUE,FALSE),IF(INDEX(Команды!$A$2:$AN$7500,MATCH(BI$3,Команды!$A$2:$A$7500,0),$E7+2)=Команды!$AJ$11,TRUE,FALSE),IF(INDEX(Команды!$A$2:$AN$7500,MATCH(BI$3,Команды!$A$2:$A$7500,0),$E7+2)=Команды!$AJ$12,TRUE,FALSE),IF(INDEX(Команды!$A$2:$AN$7500,MATCH(BI$3,Команды!$A$2:$A$7500,0),$E7+2)=Команды!$AJ$13,TRUE,FALSE),IF(INDEX(Команды!$A$2:$AN$7500,MATCH(BI$3,Команды!$A$2:$A$7500,0),$E7+2)=Команды!$AJ$14,TRUE,FALSE),IF(INDEX(Команды!$A$2:$AN$7500,MATCH(BI$3,Команды!$A$2:$A$7500,0),$E7+2)=Команды!$AJ$15,TRUE,FALSE),IF(INDEX(Команды!$A$2:$AN$7500,MATCH(BI$3,Команды!$A$2:$A$7500,0),$E7+2)=Команды!$AJ$16,TRUE,FALSE),,IF(INDEX(Команды!$A$2:$AN$7500,MATCH(BI$3,Команды!$A$2:$A$7500,0),$E7+2)=Команды!$AJ$17,TRUE,FALSE),,IF(INDEX(Команды!$A$2:$AN$7500,MATCH(BI$3,Команды!$A$2:$A$7500,0),$E7+2)=Команды!$AJ$18,TRUE,FALSE),,IF(INDEX(Команды!$A$2:$AN$7500,MATCH(BI$3,Команды!$A$2:$A$7500,0),$E7+2)=Команды!$AJ$19,TRUE,FALSE)),INDEX(Команды!$AJ$2:$AK$19,MATCH(INDEX(Команды!$A$2:$AN$7500,MATCH(BI$3,Команды!$A$2:$A$7500,0),$E7+2),Команды!$AJ$2:$AJ$19,0),2),0)</f>
        <v>0.625</v>
      </c>
      <c r="BJ7" s="175">
        <f>IF(OR(IF(INDEX(Команды!$A$2:$AN$7500,MATCH(BI$3,Команды!$A$2:$A$7500,0),$E7+2)=Команды!$AJ$2,TRUE,FALSE),IF(INDEX(Команды!$A$2:$AN$7500,MATCH(BI$3,Команды!$A$2:$A$7500,0),$E7+2)=Команды!$AJ$3,TRUE,FALSE),IF(INDEX(Команды!$A$2:$AN$7500,MATCH(BI$3,Команды!$A$2:$A$7500,0),$E7+2)=Команды!$AJ$4,TRUE,FALSE),IF(INDEX(Команды!$A$2:$AN$7500,MATCH(BI$3,Команды!$A$2:$A$7500,0),$E7+2)=Команды!$AJ$5,TRUE,FALSE),IF(INDEX(Команды!$A$2:$AN$7500,MATCH(BI$3,Команды!$A$2:$A$7500,0),$E7+2)=Команды!$AJ$6,TRUE,FALSE),IF(INDEX(Команды!$A$2:$AN$7500,MATCH(BI$3,Команды!$A$2:$A$7500,0),$E7+2)=Команды!$AJ$7,TRUE,FALSE),IF(INDEX(Команды!$A$2:$AN$7500,MATCH(BI$3,Команды!$A$2:$A$7500,0),$E7+2)=Команды!$AJ$8,TRUE,FALSE),IF(INDEX(Команды!$A$2:$AN$7500,MATCH(BI$3,Команды!$A$2:$A$7500,0),$E7+2)=Команды!$AJ$9,TRUE,FALSE),IF(INDEX(Команды!$A$2:$AN$7500,MATCH(BI$3,Команды!$A$2:$A$7500,0),$E7+2)=Команды!$AJ$10,TRUE,FALSE),IF(INDEX(Команды!$A$2:$AN$7500,MATCH(BI$3,Команды!$A$2:$A$7500,0),$E7+2)=Команды!$AJ$11,TRUE,FALSE),IF(INDEX(Команды!$A$2:$AN$7500,MATCH(BI$3,Команды!$A$2:$A$7500,0),$E7+2)=Команды!$AJ$12,TRUE,FALSE),IF(INDEX(Команды!$A$2:$AN$7500,MATCH(BI$3,Команды!$A$2:$A$7500,0),$E7+2)=Команды!$AJ$13,TRUE,FALSE),IF(INDEX(Команды!$A$2:$AN$7500,MATCH(BI$3,Команды!$A$2:$A$7500,0),$E7+2)=Команды!$AJ$14,TRUE,FALSE),IF(INDEX(Команды!$A$2:$AN$7500,MATCH(BI$3,Команды!$A$2:$A$7500,0),$E7+2)=Команды!$AJ$15,TRUE,FALSE),IF(INDEX(Команды!$A$2:$AN$7500,MATCH(BI$3,Команды!$A$2:$A$7500,0),$E7+2)=Команды!$AJ$16,TRUE,FALSE),IF(INDEX(Команды!$A$2:$AN$7500,MATCH(BI$3,Команды!$A$2:$A$7500,0),$E7+2)=Команды!$AJ$17,TRUE,FALSE),IF(INDEX(Команды!$A$2:$AN$7500,MATCH(BI$3,Команды!$A$2:$A$7500,0),$E7+2)=Команды!$AJ$18,TRUE,FALSE),IF(INDEX(Команды!$A$2:$AN$7500,MATCH(BI$3,Команды!$A$2:$A$7500,0),$E7+2)=Команды!$AJ$19,TRUE,FALSE)),INDEX(Команды!$AJ$2:$AL$19,MATCH(INDEX(Команды!$A$2:$AN$7500,MATCH(BI$3,Команды!$A$2:$A$7500,0),$E7+2),Команды!$AJ$2:$AJ$19,0),3),0)</f>
        <v>1</v>
      </c>
      <c r="BK7" s="342"/>
      <c r="BL7" s="174" t="str">
        <f>IF(OR(IF(INDEX(Команды!$A$2:$AN$7500,MATCH(BL$3,Команды!$A$2:$A$7500,0),$E7+2)=Команды!$AJ$2,TRUE,FALSE),IF(INDEX(Команды!$A$2:$AN$7500,MATCH(BL$3,Команды!$A$2:$A$7500,0),$E7+2)=Команды!$AJ$3,TRUE,FALSE),IF(INDEX(Команды!$A$2:$AN$7500,MATCH(BL$3,Команды!$A$2:$A$7500,0),$E7+2)=Команды!$AJ$4,TRUE,FALSE),IF(INDEX(Команды!$A$2:$AN$7500,MATCH(BL$3,Команды!$A$2:$A$7500,0),$E7+2)=Команды!$AJ$5,TRUE,FALSE),IF(INDEX(Команды!$A$2:$AN$7500,MATCH(BL$3,Команды!$A$2:$A$7500,0),$E7+2)=Команды!$AJ$6,TRUE,FALSE),IF(INDEX(Команды!$A$2:$AN$7500,MATCH(BL$3,Команды!$A$2:$A$7500,0),$E7+2)=Команды!$AJ$7,TRUE,FALSE),IF(INDEX(Команды!$A$2:$AN$7500,MATCH(BL$3,Команды!$A$2:$A$7500,0),$E7+2)=Команды!$AJ$8,TRUE,FALSE),IF(INDEX(Команды!$A$2:$AN$7500,MATCH(BL$3,Команды!$A$2:$A$7500,0),$E7+2)=Команды!$AJ$9,TRUE,FALSE),IF(INDEX(Команды!$A$2:$AN$7500,MATCH(BL$3,Команды!$A$2:$A$7500,0),$E7+2)=Команды!$AJ$10,TRUE,FALSE),IF(INDEX(Команды!$A$2:$AN$7500,MATCH(BL$3,Команды!$A$2:$A$7500,0),$E7+2)=Команды!$AJ$11,TRUE,FALSE),IF(INDEX(Команды!$A$2:$AN$7500,MATCH(BL$3,Команды!$A$2:$A$7500,0),$E7+2)=Команды!$AJ$12,TRUE,FALSE),IF(INDEX(Команды!$A$2:$AN$7500,MATCH(BL$3,Команды!$A$2:$A$7500,0),$E7+2)=Команды!$AJ$13,TRUE,FALSE),IF(INDEX(Команды!$A$2:$AN$7500,MATCH(BL$3,Команды!$A$2:$A$7500,0),$E7+2)=Команды!$AJ$14,TRUE,FALSE),IF(INDEX(Команды!$A$2:$AN$7500,MATCH(BL$3,Команды!$A$2:$A$7500,0),$E7+2)=Команды!$AJ$15,TRUE,FALSE),IF(INDEX(Команды!$A$2:$AN$7500,MATCH(BL$3,Команды!$A$2:$A$7500,0),$E7+2)=Команды!$AJ$16,TRUE,FALSE),,IF(INDEX(Команды!$A$2:$AN$7500,MATCH(BL$3,Команды!$A$2:$A$7500,0),$E7+2)=Команды!$AJ$17,TRUE,FALSE),,IF(INDEX(Команды!$A$2:$AN$7500,MATCH(BL$3,Команды!$A$2:$A$7500,0),$E7+2)=Команды!$AJ$18,TRUE,FALSE),,IF(INDEX(Команды!$A$2:$AN$7500,MATCH(BL$3,Команды!$A$2:$A$7500,0),$E7+2)=Команды!$AJ$19,TRUE,FALSE)),INDEX(Команды!$AJ$2:$AK$19,MATCH(INDEX(Команды!$A$2:$AN$7500,MATCH(BL$3,Команды!$A$2:$A$7500,0),$E7+2),Команды!$AJ$2:$AJ$19,0),2),0)</f>
        <v>В</v>
      </c>
      <c r="BM7" s="175" t="str">
        <f>IF(OR(IF(INDEX(Команды!$A$2:$AN$7500,MATCH(BL$3,Команды!$A$2:$A$7500,0),$E7+2)=Команды!$AJ$2,TRUE,FALSE),IF(INDEX(Команды!$A$2:$AN$7500,MATCH(BL$3,Команды!$A$2:$A$7500,0),$E7+2)=Команды!$AJ$3,TRUE,FALSE),IF(INDEX(Команды!$A$2:$AN$7500,MATCH(BL$3,Команды!$A$2:$A$7500,0),$E7+2)=Команды!$AJ$4,TRUE,FALSE),IF(INDEX(Команды!$A$2:$AN$7500,MATCH(BL$3,Команды!$A$2:$A$7500,0),$E7+2)=Команды!$AJ$5,TRUE,FALSE),IF(INDEX(Команды!$A$2:$AN$7500,MATCH(BL$3,Команды!$A$2:$A$7500,0),$E7+2)=Команды!$AJ$6,TRUE,FALSE),IF(INDEX(Команды!$A$2:$AN$7500,MATCH(BL$3,Команды!$A$2:$A$7500,0),$E7+2)=Команды!$AJ$7,TRUE,FALSE),IF(INDEX(Команды!$A$2:$AN$7500,MATCH(BL$3,Команды!$A$2:$A$7500,0),$E7+2)=Команды!$AJ$8,TRUE,FALSE),IF(INDEX(Команды!$A$2:$AN$7500,MATCH(BL$3,Команды!$A$2:$A$7500,0),$E7+2)=Команды!$AJ$9,TRUE,FALSE),IF(INDEX(Команды!$A$2:$AN$7500,MATCH(BL$3,Команды!$A$2:$A$7500,0),$E7+2)=Команды!$AJ$10,TRUE,FALSE),IF(INDEX(Команды!$A$2:$AN$7500,MATCH(BL$3,Команды!$A$2:$A$7500,0),$E7+2)=Команды!$AJ$11,TRUE,FALSE),IF(INDEX(Команды!$A$2:$AN$7500,MATCH(BL$3,Команды!$A$2:$A$7500,0),$E7+2)=Команды!$AJ$12,TRUE,FALSE),IF(INDEX(Команды!$A$2:$AN$7500,MATCH(BL$3,Команды!$A$2:$A$7500,0),$E7+2)=Команды!$AJ$13,TRUE,FALSE),IF(INDEX(Команды!$A$2:$AN$7500,MATCH(BL$3,Команды!$A$2:$A$7500,0),$E7+2)=Команды!$AJ$14,TRUE,FALSE),IF(INDEX(Команды!$A$2:$AN$7500,MATCH(BL$3,Команды!$A$2:$A$7500,0),$E7+2)=Команды!$AJ$15,TRUE,FALSE),IF(INDEX(Команды!$A$2:$AN$7500,MATCH(BL$3,Команды!$A$2:$A$7500,0),$E7+2)=Команды!$AJ$16,TRUE,FALSE),IF(INDEX(Команды!$A$2:$AN$7500,MATCH(BL$3,Команды!$A$2:$A$7500,0),$E7+2)=Команды!$AJ$17,TRUE,FALSE),IF(INDEX(Команды!$A$2:$AN$7500,MATCH(BL$3,Команды!$A$2:$A$7500,0),$E7+2)=Команды!$AJ$18,TRUE,FALSE),IF(INDEX(Команды!$A$2:$AN$7500,MATCH(BL$3,Команды!$A$2:$A$7500,0),$E7+2)=Команды!$AJ$19,TRUE,FALSE)),INDEX(Команды!$AJ$2:$AL$19,MATCH(INDEX(Команды!$A$2:$AN$7500,MATCH(BL$3,Команды!$A$2:$A$7500,0),$E7+2),Команды!$AJ$2:$AJ$19,0),3),0)</f>
        <v>В</v>
      </c>
      <c r="BN7" s="342"/>
      <c r="BO7" s="174" t="str">
        <f>IF(OR(IF(INDEX(Команды!$A$2:$AN$7500,MATCH(BO$3,Команды!$A$2:$A$7500,0),$E7+2)=Команды!$AJ$2,TRUE,FALSE),IF(INDEX(Команды!$A$2:$AN$7500,MATCH(BO$3,Команды!$A$2:$A$7500,0),$E7+2)=Команды!$AJ$3,TRUE,FALSE),IF(INDEX(Команды!$A$2:$AN$7500,MATCH(BO$3,Команды!$A$2:$A$7500,0),$E7+2)=Команды!$AJ$4,TRUE,FALSE),IF(INDEX(Команды!$A$2:$AN$7500,MATCH(BO$3,Команды!$A$2:$A$7500,0),$E7+2)=Команды!$AJ$5,TRUE,FALSE),IF(INDEX(Команды!$A$2:$AN$7500,MATCH(BO$3,Команды!$A$2:$A$7500,0),$E7+2)=Команды!$AJ$6,TRUE,FALSE),IF(INDEX(Команды!$A$2:$AN$7500,MATCH(BO$3,Команды!$A$2:$A$7500,0),$E7+2)=Команды!$AJ$7,TRUE,FALSE),IF(INDEX(Команды!$A$2:$AN$7500,MATCH(BO$3,Команды!$A$2:$A$7500,0),$E7+2)=Команды!$AJ$8,TRUE,FALSE),IF(INDEX(Команды!$A$2:$AN$7500,MATCH(BO$3,Команды!$A$2:$A$7500,0),$E7+2)=Команды!$AJ$9,TRUE,FALSE),IF(INDEX(Команды!$A$2:$AN$7500,MATCH(BO$3,Команды!$A$2:$A$7500,0),$E7+2)=Команды!$AJ$10,TRUE,FALSE),IF(INDEX(Команды!$A$2:$AN$7500,MATCH(BO$3,Команды!$A$2:$A$7500,0),$E7+2)=Команды!$AJ$11,TRUE,FALSE),IF(INDEX(Команды!$A$2:$AN$7500,MATCH(BO$3,Команды!$A$2:$A$7500,0),$E7+2)=Команды!$AJ$12,TRUE,FALSE),IF(INDEX(Команды!$A$2:$AN$7500,MATCH(BO$3,Команды!$A$2:$A$7500,0),$E7+2)=Команды!$AJ$13,TRUE,FALSE),IF(INDEX(Команды!$A$2:$AN$7500,MATCH(BO$3,Команды!$A$2:$A$7500,0),$E7+2)=Команды!$AJ$14,TRUE,FALSE),IF(INDEX(Команды!$A$2:$AN$7500,MATCH(BO$3,Команды!$A$2:$A$7500,0),$E7+2)=Команды!$AJ$15,TRUE,FALSE),IF(INDEX(Команды!$A$2:$AN$7500,MATCH(BO$3,Команды!$A$2:$A$7500,0),$E7+2)=Команды!$AJ$16,TRUE,FALSE),,IF(INDEX(Команды!$A$2:$AN$7500,MATCH(BO$3,Команды!$A$2:$A$7500,0),$E7+2)=Команды!$AJ$17,TRUE,FALSE),,IF(INDEX(Команды!$A$2:$AN$7500,MATCH(BO$3,Команды!$A$2:$A$7500,0),$E7+2)=Команды!$AJ$18,TRUE,FALSE),,IF(INDEX(Команды!$A$2:$AN$7500,MATCH(BO$3,Команды!$A$2:$A$7500,0),$E7+2)=Команды!$AJ$19,TRUE,FALSE)),INDEX(Команды!$AJ$2:$AK$19,MATCH(INDEX(Команды!$A$2:$AN$7500,MATCH(BO$3,Команды!$A$2:$A$7500,0),$E7+2),Команды!$AJ$2:$AJ$19,0),2),0)</f>
        <v>В</v>
      </c>
      <c r="BP7" s="175" t="str">
        <f>IF(OR(IF(INDEX(Команды!$A$2:$AN$7500,MATCH(BO$3,Команды!$A$2:$A$7500,0),$E7+2)=Команды!$AJ$2,TRUE,FALSE),IF(INDEX(Команды!$A$2:$AN$7500,MATCH(BO$3,Команды!$A$2:$A$7500,0),$E7+2)=Команды!$AJ$3,TRUE,FALSE),IF(INDEX(Команды!$A$2:$AN$7500,MATCH(BO$3,Команды!$A$2:$A$7500,0),$E7+2)=Команды!$AJ$4,TRUE,FALSE),IF(INDEX(Команды!$A$2:$AN$7500,MATCH(BO$3,Команды!$A$2:$A$7500,0),$E7+2)=Команды!$AJ$5,TRUE,FALSE),IF(INDEX(Команды!$A$2:$AN$7500,MATCH(BO$3,Команды!$A$2:$A$7500,0),$E7+2)=Команды!$AJ$6,TRUE,FALSE),IF(INDEX(Команды!$A$2:$AN$7500,MATCH(BO$3,Команды!$A$2:$A$7500,0),$E7+2)=Команды!$AJ$7,TRUE,FALSE),IF(INDEX(Команды!$A$2:$AN$7500,MATCH(BO$3,Команды!$A$2:$A$7500,0),$E7+2)=Команды!$AJ$8,TRUE,FALSE),IF(INDEX(Команды!$A$2:$AN$7500,MATCH(BO$3,Команды!$A$2:$A$7500,0),$E7+2)=Команды!$AJ$9,TRUE,FALSE),IF(INDEX(Команды!$A$2:$AN$7500,MATCH(BO$3,Команды!$A$2:$A$7500,0),$E7+2)=Команды!$AJ$10,TRUE,FALSE),IF(INDEX(Команды!$A$2:$AN$7500,MATCH(BO$3,Команды!$A$2:$A$7500,0),$E7+2)=Команды!$AJ$11,TRUE,FALSE),IF(INDEX(Команды!$A$2:$AN$7500,MATCH(BO$3,Команды!$A$2:$A$7500,0),$E7+2)=Команды!$AJ$12,TRUE,FALSE),IF(INDEX(Команды!$A$2:$AN$7500,MATCH(BO$3,Команды!$A$2:$A$7500,0),$E7+2)=Команды!$AJ$13,TRUE,FALSE),IF(INDEX(Команды!$A$2:$AN$7500,MATCH(BO$3,Команды!$A$2:$A$7500,0),$E7+2)=Команды!$AJ$14,TRUE,FALSE),IF(INDEX(Команды!$A$2:$AN$7500,MATCH(BO$3,Команды!$A$2:$A$7500,0),$E7+2)=Команды!$AJ$15,TRUE,FALSE),IF(INDEX(Команды!$A$2:$AN$7500,MATCH(BO$3,Команды!$A$2:$A$7500,0),$E7+2)=Команды!$AJ$16,TRUE,FALSE),IF(INDEX(Команды!$A$2:$AN$7500,MATCH(BO$3,Команды!$A$2:$A$7500,0),$E7+2)=Команды!$AJ$17,TRUE,FALSE),IF(INDEX(Команды!$A$2:$AN$7500,MATCH(BO$3,Команды!$A$2:$A$7500,0),$E7+2)=Команды!$AJ$18,TRUE,FALSE),IF(INDEX(Команды!$A$2:$AN$7500,MATCH(BO$3,Команды!$A$2:$A$7500,0),$E7+2)=Команды!$AJ$19,TRUE,FALSE)),INDEX(Команды!$AJ$2:$AL$19,MATCH(INDEX(Команды!$A$2:$AN$7500,MATCH(BO$3,Команды!$A$2:$A$7500,0),$E7+2),Команды!$AJ$2:$AJ$19,0),3),0)</f>
        <v>В</v>
      </c>
      <c r="BQ7" s="342"/>
      <c r="BR7" s="174">
        <f>IF(OR(IF(INDEX(Команды!$A$2:$AN$7500,MATCH(BR$3,Команды!$A$2:$A$7500,0),$E7+2)=Команды!$AJ$2,TRUE,FALSE),IF(INDEX(Команды!$A$2:$AN$7500,MATCH(BR$3,Команды!$A$2:$A$7500,0),$E7+2)=Команды!$AJ$3,TRUE,FALSE),IF(INDEX(Команды!$A$2:$AN$7500,MATCH(BR$3,Команды!$A$2:$A$7500,0),$E7+2)=Команды!$AJ$4,TRUE,FALSE),IF(INDEX(Команды!$A$2:$AN$7500,MATCH(BR$3,Команды!$A$2:$A$7500,0),$E7+2)=Команды!$AJ$5,TRUE,FALSE),IF(INDEX(Команды!$A$2:$AN$7500,MATCH(BR$3,Команды!$A$2:$A$7500,0),$E7+2)=Команды!$AJ$6,TRUE,FALSE),IF(INDEX(Команды!$A$2:$AN$7500,MATCH(BR$3,Команды!$A$2:$A$7500,0),$E7+2)=Команды!$AJ$7,TRUE,FALSE),IF(INDEX(Команды!$A$2:$AN$7500,MATCH(BR$3,Команды!$A$2:$A$7500,0),$E7+2)=Команды!$AJ$8,TRUE,FALSE),IF(INDEX(Команды!$A$2:$AN$7500,MATCH(BR$3,Команды!$A$2:$A$7500,0),$E7+2)=Команды!$AJ$9,TRUE,FALSE),IF(INDEX(Команды!$A$2:$AN$7500,MATCH(BR$3,Команды!$A$2:$A$7500,0),$E7+2)=Команды!$AJ$10,TRUE,FALSE),IF(INDEX(Команды!$A$2:$AN$7500,MATCH(BR$3,Команды!$A$2:$A$7500,0),$E7+2)=Команды!$AJ$11,TRUE,FALSE),IF(INDEX(Команды!$A$2:$AN$7500,MATCH(BR$3,Команды!$A$2:$A$7500,0),$E7+2)=Команды!$AJ$12,TRUE,FALSE),IF(INDEX(Команды!$A$2:$AN$7500,MATCH(BR$3,Команды!$A$2:$A$7500,0),$E7+2)=Команды!$AJ$13,TRUE,FALSE),IF(INDEX(Команды!$A$2:$AN$7500,MATCH(BR$3,Команды!$A$2:$A$7500,0),$E7+2)=Команды!$AJ$14,TRUE,FALSE),IF(INDEX(Команды!$A$2:$AN$7500,MATCH(BR$3,Команды!$A$2:$A$7500,0),$E7+2)=Команды!$AJ$15,TRUE,FALSE),IF(INDEX(Команды!$A$2:$AN$7500,MATCH(BR$3,Команды!$A$2:$A$7500,0),$E7+2)=Команды!$AJ$16,TRUE,FALSE),,IF(INDEX(Команды!$A$2:$AN$7500,MATCH(BR$3,Команды!$A$2:$A$7500,0),$E7+2)=Команды!$AJ$17,TRUE,FALSE),,IF(INDEX(Команды!$A$2:$AN$7500,MATCH(BR$3,Команды!$A$2:$A$7500,0),$E7+2)=Команды!$AJ$18,TRUE,FALSE),,IF(INDEX(Команды!$A$2:$AN$7500,MATCH(BR$3,Команды!$A$2:$A$7500,0),$E7+2)=Команды!$AJ$19,TRUE,FALSE)),INDEX(Команды!$AJ$2:$AK$19,MATCH(INDEX(Команды!$A$2:$AN$7500,MATCH(BR$3,Команды!$A$2:$A$7500,0),$E7+2),Команды!$AJ$2:$AJ$19,0),2),0)</f>
        <v>0.375</v>
      </c>
      <c r="BS7" s="175">
        <f>IF(OR(IF(INDEX(Команды!$A$2:$AN$7500,MATCH(BR$3,Команды!$A$2:$A$7500,0),$E7+2)=Команды!$AJ$2,TRUE,FALSE),IF(INDEX(Команды!$A$2:$AN$7500,MATCH(BR$3,Команды!$A$2:$A$7500,0),$E7+2)=Команды!$AJ$3,TRUE,FALSE),IF(INDEX(Команды!$A$2:$AN$7500,MATCH(BR$3,Команды!$A$2:$A$7500,0),$E7+2)=Команды!$AJ$4,TRUE,FALSE),IF(INDEX(Команды!$A$2:$AN$7500,MATCH(BR$3,Команды!$A$2:$A$7500,0),$E7+2)=Команды!$AJ$5,TRUE,FALSE),IF(INDEX(Команды!$A$2:$AN$7500,MATCH(BR$3,Команды!$A$2:$A$7500,0),$E7+2)=Команды!$AJ$6,TRUE,FALSE),IF(INDEX(Команды!$A$2:$AN$7500,MATCH(BR$3,Команды!$A$2:$A$7500,0),$E7+2)=Команды!$AJ$7,TRUE,FALSE),IF(INDEX(Команды!$A$2:$AN$7500,MATCH(BR$3,Команды!$A$2:$A$7500,0),$E7+2)=Команды!$AJ$8,TRUE,FALSE),IF(INDEX(Команды!$A$2:$AN$7500,MATCH(BR$3,Команды!$A$2:$A$7500,0),$E7+2)=Команды!$AJ$9,TRUE,FALSE),IF(INDEX(Команды!$A$2:$AN$7500,MATCH(BR$3,Команды!$A$2:$A$7500,0),$E7+2)=Команды!$AJ$10,TRUE,FALSE),IF(INDEX(Команды!$A$2:$AN$7500,MATCH(BR$3,Команды!$A$2:$A$7500,0),$E7+2)=Команды!$AJ$11,TRUE,FALSE),IF(INDEX(Команды!$A$2:$AN$7500,MATCH(BR$3,Команды!$A$2:$A$7500,0),$E7+2)=Команды!$AJ$12,TRUE,FALSE),IF(INDEX(Команды!$A$2:$AN$7500,MATCH(BR$3,Команды!$A$2:$A$7500,0),$E7+2)=Команды!$AJ$13,TRUE,FALSE),IF(INDEX(Команды!$A$2:$AN$7500,MATCH(BR$3,Команды!$A$2:$A$7500,0),$E7+2)=Команды!$AJ$14,TRUE,FALSE),IF(INDEX(Команды!$A$2:$AN$7500,MATCH(BR$3,Команды!$A$2:$A$7500,0),$E7+2)=Команды!$AJ$15,TRUE,FALSE),IF(INDEX(Команды!$A$2:$AN$7500,MATCH(BR$3,Команды!$A$2:$A$7500,0),$E7+2)=Команды!$AJ$16,TRUE,FALSE),IF(INDEX(Команды!$A$2:$AN$7500,MATCH(BR$3,Команды!$A$2:$A$7500,0),$E7+2)=Команды!$AJ$17,TRUE,FALSE),IF(INDEX(Команды!$A$2:$AN$7500,MATCH(BR$3,Команды!$A$2:$A$7500,0),$E7+2)=Команды!$AJ$18,TRUE,FALSE),IF(INDEX(Команды!$A$2:$AN$7500,MATCH(BR$3,Команды!$A$2:$A$7500,0),$E7+2)=Команды!$AJ$19,TRUE,FALSE)),INDEX(Команды!$AJ$2:$AL$19,MATCH(INDEX(Команды!$A$2:$AN$7500,MATCH(BR$3,Команды!$A$2:$A$7500,0),$E7+2),Команды!$AJ$2:$AJ$19,0),3),0)</f>
        <v>0.75</v>
      </c>
      <c r="BT7" s="342"/>
      <c r="BU7" s="174">
        <f>IF(OR(IF(INDEX(Команды!$A$2:$AN$7500,MATCH(BU$3,Команды!$A$2:$A$7500,0),$E7+2)=Команды!$AJ$2,TRUE,FALSE),IF(INDEX(Команды!$A$2:$AN$7500,MATCH(BU$3,Команды!$A$2:$A$7500,0),$E7+2)=Команды!$AJ$3,TRUE,FALSE),IF(INDEX(Команды!$A$2:$AN$7500,MATCH(BU$3,Команды!$A$2:$A$7500,0),$E7+2)=Команды!$AJ$4,TRUE,FALSE),IF(INDEX(Команды!$A$2:$AN$7500,MATCH(BU$3,Команды!$A$2:$A$7500,0),$E7+2)=Команды!$AJ$5,TRUE,FALSE),IF(INDEX(Команды!$A$2:$AN$7500,MATCH(BU$3,Команды!$A$2:$A$7500,0),$E7+2)=Команды!$AJ$6,TRUE,FALSE),IF(INDEX(Команды!$A$2:$AN$7500,MATCH(BU$3,Команды!$A$2:$A$7500,0),$E7+2)=Команды!$AJ$7,TRUE,FALSE),IF(INDEX(Команды!$A$2:$AN$7500,MATCH(BU$3,Команды!$A$2:$A$7500,0),$E7+2)=Команды!$AJ$8,TRUE,FALSE),IF(INDEX(Команды!$A$2:$AN$7500,MATCH(BU$3,Команды!$A$2:$A$7500,0),$E7+2)=Команды!$AJ$9,TRUE,FALSE),IF(INDEX(Команды!$A$2:$AN$7500,MATCH(BU$3,Команды!$A$2:$A$7500,0),$E7+2)=Команды!$AJ$10,TRUE,FALSE),IF(INDEX(Команды!$A$2:$AN$7500,MATCH(BU$3,Команды!$A$2:$A$7500,0),$E7+2)=Команды!$AJ$11,TRUE,FALSE),IF(INDEX(Команды!$A$2:$AN$7500,MATCH(BU$3,Команды!$A$2:$A$7500,0),$E7+2)=Команды!$AJ$12,TRUE,FALSE),IF(INDEX(Команды!$A$2:$AN$7500,MATCH(BU$3,Команды!$A$2:$A$7500,0),$E7+2)=Команды!$AJ$13,TRUE,FALSE),IF(INDEX(Команды!$A$2:$AN$7500,MATCH(BU$3,Команды!$A$2:$A$7500,0),$E7+2)=Команды!$AJ$14,TRUE,FALSE),IF(INDEX(Команды!$A$2:$AN$7500,MATCH(BU$3,Команды!$A$2:$A$7500,0),$E7+2)=Команды!$AJ$15,TRUE,FALSE),IF(INDEX(Команды!$A$2:$AN$7500,MATCH(BU$3,Команды!$A$2:$A$7500,0),$E7+2)=Команды!$AJ$16,TRUE,FALSE),,IF(INDEX(Команды!$A$2:$AN$7500,MATCH(BU$3,Команды!$A$2:$A$7500,0),$E7+2)=Команды!$AJ$17,TRUE,FALSE),,IF(INDEX(Команды!$A$2:$AN$7500,MATCH(BU$3,Команды!$A$2:$A$7500,0),$E7+2)=Команды!$AJ$18,TRUE,FALSE),,IF(INDEX(Команды!$A$2:$AN$7500,MATCH(BU$3,Команды!$A$2:$A$7500,0),$E7+2)=Команды!$AJ$19,TRUE,FALSE)),INDEX(Команды!$AJ$2:$AK$19,MATCH(INDEX(Команды!$A$2:$AN$7500,MATCH(BU$3,Команды!$A$2:$A$7500,0),$E7+2),Команды!$AJ$2:$AJ$19,0),2),0)</f>
        <v>0.41666666666666669</v>
      </c>
      <c r="BV7" s="175">
        <f>IF(OR(IF(INDEX(Команды!$A$2:$AN$7500,MATCH(BU$3,Команды!$A$2:$A$7500,0),$E7+2)=Команды!$AJ$2,TRUE,FALSE),IF(INDEX(Команды!$A$2:$AN$7500,MATCH(BU$3,Команды!$A$2:$A$7500,0),$E7+2)=Команды!$AJ$3,TRUE,FALSE),IF(INDEX(Команды!$A$2:$AN$7500,MATCH(BU$3,Команды!$A$2:$A$7500,0),$E7+2)=Команды!$AJ$4,TRUE,FALSE),IF(INDEX(Команды!$A$2:$AN$7500,MATCH(BU$3,Команды!$A$2:$A$7500,0),$E7+2)=Команды!$AJ$5,TRUE,FALSE),IF(INDEX(Команды!$A$2:$AN$7500,MATCH(BU$3,Команды!$A$2:$A$7500,0),$E7+2)=Команды!$AJ$6,TRUE,FALSE),IF(INDEX(Команды!$A$2:$AN$7500,MATCH(BU$3,Команды!$A$2:$A$7500,0),$E7+2)=Команды!$AJ$7,TRUE,FALSE),IF(INDEX(Команды!$A$2:$AN$7500,MATCH(BU$3,Команды!$A$2:$A$7500,0),$E7+2)=Команды!$AJ$8,TRUE,FALSE),IF(INDEX(Команды!$A$2:$AN$7500,MATCH(BU$3,Команды!$A$2:$A$7500,0),$E7+2)=Команды!$AJ$9,TRUE,FALSE),IF(INDEX(Команды!$A$2:$AN$7500,MATCH(BU$3,Команды!$A$2:$A$7500,0),$E7+2)=Команды!$AJ$10,TRUE,FALSE),IF(INDEX(Команды!$A$2:$AN$7500,MATCH(BU$3,Команды!$A$2:$A$7500,0),$E7+2)=Команды!$AJ$11,TRUE,FALSE),IF(INDEX(Команды!$A$2:$AN$7500,MATCH(BU$3,Команды!$A$2:$A$7500,0),$E7+2)=Команды!$AJ$12,TRUE,FALSE),IF(INDEX(Команды!$A$2:$AN$7500,MATCH(BU$3,Команды!$A$2:$A$7500,0),$E7+2)=Команды!$AJ$13,TRUE,FALSE),IF(INDEX(Команды!$A$2:$AN$7500,MATCH(BU$3,Команды!$A$2:$A$7500,0),$E7+2)=Команды!$AJ$14,TRUE,FALSE),IF(INDEX(Команды!$A$2:$AN$7500,MATCH(BU$3,Команды!$A$2:$A$7500,0),$E7+2)=Команды!$AJ$15,TRUE,FALSE),IF(INDEX(Команды!$A$2:$AN$7500,MATCH(BU$3,Команды!$A$2:$A$7500,0),$E7+2)=Команды!$AJ$16,TRUE,FALSE),IF(INDEX(Команды!$A$2:$AN$7500,MATCH(BU$3,Команды!$A$2:$A$7500,0),$E7+2)=Команды!$AJ$17,TRUE,FALSE),IF(INDEX(Команды!$A$2:$AN$7500,MATCH(BU$3,Команды!$A$2:$A$7500,0),$E7+2)=Команды!$AJ$18,TRUE,FALSE),IF(INDEX(Команды!$A$2:$AN$7500,MATCH(BU$3,Команды!$A$2:$A$7500,0),$E7+2)=Команды!$AJ$19,TRUE,FALSE)),INDEX(Команды!$AJ$2:$AL$19,MATCH(INDEX(Команды!$A$2:$AN$7500,MATCH(BU$3,Команды!$A$2:$A$7500,0),$E7+2),Команды!$AJ$2:$AJ$19,0),3),0)</f>
        <v>0.79166666666666663</v>
      </c>
      <c r="BW7" s="342"/>
      <c r="BX7" s="174">
        <f>IF(OR(IF(INDEX(Команды!$A$2:$AN$7500,MATCH(BX$3,Команды!$A$2:$A$7500,0),$E7+2)=Команды!$AJ$2,TRUE,FALSE),IF(INDEX(Команды!$A$2:$AN$7500,MATCH(BX$3,Команды!$A$2:$A$7500,0),$E7+2)=Команды!$AJ$3,TRUE,FALSE),IF(INDEX(Команды!$A$2:$AN$7500,MATCH(BX$3,Команды!$A$2:$A$7500,0),$E7+2)=Команды!$AJ$4,TRUE,FALSE),IF(INDEX(Команды!$A$2:$AN$7500,MATCH(BX$3,Команды!$A$2:$A$7500,0),$E7+2)=Команды!$AJ$5,TRUE,FALSE),IF(INDEX(Команды!$A$2:$AN$7500,MATCH(BX$3,Команды!$A$2:$A$7500,0),$E7+2)=Команды!$AJ$6,TRUE,FALSE),IF(INDEX(Команды!$A$2:$AN$7500,MATCH(BX$3,Команды!$A$2:$A$7500,0),$E7+2)=Команды!$AJ$7,TRUE,FALSE),IF(INDEX(Команды!$A$2:$AN$7500,MATCH(BX$3,Команды!$A$2:$A$7500,0),$E7+2)=Команды!$AJ$8,TRUE,FALSE),IF(INDEX(Команды!$A$2:$AN$7500,MATCH(BX$3,Команды!$A$2:$A$7500,0),$E7+2)=Команды!$AJ$9,TRUE,FALSE),IF(INDEX(Команды!$A$2:$AN$7500,MATCH(BX$3,Команды!$A$2:$A$7500,0),$E7+2)=Команды!$AJ$10,TRUE,FALSE),IF(INDEX(Команды!$A$2:$AN$7500,MATCH(BX$3,Команды!$A$2:$A$7500,0),$E7+2)=Команды!$AJ$11,TRUE,FALSE),IF(INDEX(Команды!$A$2:$AN$7500,MATCH(BX$3,Команды!$A$2:$A$7500,0),$E7+2)=Команды!$AJ$12,TRUE,FALSE),IF(INDEX(Команды!$A$2:$AN$7500,MATCH(BX$3,Команды!$A$2:$A$7500,0),$E7+2)=Команды!$AJ$13,TRUE,FALSE),IF(INDEX(Команды!$A$2:$AN$7500,MATCH(BX$3,Команды!$A$2:$A$7500,0),$E7+2)=Команды!$AJ$14,TRUE,FALSE),IF(INDEX(Команды!$A$2:$AN$7500,MATCH(BX$3,Команды!$A$2:$A$7500,0),$E7+2)=Команды!$AJ$15,TRUE,FALSE),IF(INDEX(Команды!$A$2:$AN$7500,MATCH(BX$3,Команды!$A$2:$A$7500,0),$E7+2)=Команды!$AJ$16,TRUE,FALSE),,IF(INDEX(Команды!$A$2:$AN$7500,MATCH(BX$3,Команды!$A$2:$A$7500,0),$E7+2)=Команды!$AJ$17,TRUE,FALSE),,IF(INDEX(Команды!$A$2:$AN$7500,MATCH(BX$3,Команды!$A$2:$A$7500,0),$E7+2)=Команды!$AJ$18,TRUE,FALSE),,IF(INDEX(Команды!$A$2:$AN$7500,MATCH(BX$3,Команды!$A$2:$A$7500,0),$E7+2)=Команды!$AJ$19,TRUE,FALSE)),INDEX(Команды!$AJ$2:$AK$19,MATCH(INDEX(Команды!$A$2:$AN$7500,MATCH(BX$3,Команды!$A$2:$A$7500,0),$E7+2),Команды!$AJ$2:$AJ$19,0),2),0)</f>
        <v>0.58333333333333337</v>
      </c>
      <c r="BY7" s="175">
        <f>IF(OR(IF(INDEX(Команды!$A$2:$AN$7500,MATCH(BX$3,Команды!$A$2:$A$7500,0),$E7+2)=Команды!$AJ$2,TRUE,FALSE),IF(INDEX(Команды!$A$2:$AN$7500,MATCH(BX$3,Команды!$A$2:$A$7500,0),$E7+2)=Команды!$AJ$3,TRUE,FALSE),IF(INDEX(Команды!$A$2:$AN$7500,MATCH(BX$3,Команды!$A$2:$A$7500,0),$E7+2)=Команды!$AJ$4,TRUE,FALSE),IF(INDEX(Команды!$A$2:$AN$7500,MATCH(BX$3,Команды!$A$2:$A$7500,0),$E7+2)=Команды!$AJ$5,TRUE,FALSE),IF(INDEX(Команды!$A$2:$AN$7500,MATCH(BX$3,Команды!$A$2:$A$7500,0),$E7+2)=Команды!$AJ$6,TRUE,FALSE),IF(INDEX(Команды!$A$2:$AN$7500,MATCH(BX$3,Команды!$A$2:$A$7500,0),$E7+2)=Команды!$AJ$7,TRUE,FALSE),IF(INDEX(Команды!$A$2:$AN$7500,MATCH(BX$3,Команды!$A$2:$A$7500,0),$E7+2)=Команды!$AJ$8,TRUE,FALSE),IF(INDEX(Команды!$A$2:$AN$7500,MATCH(BX$3,Команды!$A$2:$A$7500,0),$E7+2)=Команды!$AJ$9,TRUE,FALSE),IF(INDEX(Команды!$A$2:$AN$7500,MATCH(BX$3,Команды!$A$2:$A$7500,0),$E7+2)=Команды!$AJ$10,TRUE,FALSE),IF(INDEX(Команды!$A$2:$AN$7500,MATCH(BX$3,Команды!$A$2:$A$7500,0),$E7+2)=Команды!$AJ$11,TRUE,FALSE),IF(INDEX(Команды!$A$2:$AN$7500,MATCH(BX$3,Команды!$A$2:$A$7500,0),$E7+2)=Команды!$AJ$12,TRUE,FALSE),IF(INDEX(Команды!$A$2:$AN$7500,MATCH(BX$3,Команды!$A$2:$A$7500,0),$E7+2)=Команды!$AJ$13,TRUE,FALSE),IF(INDEX(Команды!$A$2:$AN$7500,MATCH(BX$3,Команды!$A$2:$A$7500,0),$E7+2)=Команды!$AJ$14,TRUE,FALSE),IF(INDEX(Команды!$A$2:$AN$7500,MATCH(BX$3,Команды!$A$2:$A$7500,0),$E7+2)=Команды!$AJ$15,TRUE,FALSE),IF(INDEX(Команды!$A$2:$AN$7500,MATCH(BX$3,Команды!$A$2:$A$7500,0),$E7+2)=Команды!$AJ$16,TRUE,FALSE),IF(INDEX(Команды!$A$2:$AN$7500,MATCH(BX$3,Команды!$A$2:$A$7500,0),$E7+2)=Команды!$AJ$17,TRUE,FALSE),IF(INDEX(Команды!$A$2:$AN$7500,MATCH(BX$3,Команды!$A$2:$A$7500,0),$E7+2)=Команды!$AJ$18,TRUE,FALSE),IF(INDEX(Команды!$A$2:$AN$7500,MATCH(BX$3,Команды!$A$2:$A$7500,0),$E7+2)=Команды!$AJ$19,TRUE,FALSE)),INDEX(Команды!$AJ$2:$AL$19,MATCH(INDEX(Команды!$A$2:$AN$7500,MATCH(BX$3,Команды!$A$2:$A$7500,0),$E7+2),Команды!$AJ$2:$AJ$19,0),3),0)</f>
        <v>0.95833333333333337</v>
      </c>
      <c r="BZ7" s="342"/>
      <c r="CA7" s="174">
        <f>IF(OR(IF(INDEX(Команды!$A$2:$AN$7500,MATCH(CA$3,Команды!$A$2:$A$7500,0),$E7+2)=Команды!$AJ$2,TRUE,FALSE),IF(INDEX(Команды!$A$2:$AN$7500,MATCH(CA$3,Команды!$A$2:$A$7500,0),$E7+2)=Команды!$AJ$3,TRUE,FALSE),IF(INDEX(Команды!$A$2:$AN$7500,MATCH(CA$3,Команды!$A$2:$A$7500,0),$E7+2)=Команды!$AJ$4,TRUE,FALSE),IF(INDEX(Команды!$A$2:$AN$7500,MATCH(CA$3,Команды!$A$2:$A$7500,0),$E7+2)=Команды!$AJ$5,TRUE,FALSE),IF(INDEX(Команды!$A$2:$AN$7500,MATCH(CA$3,Команды!$A$2:$A$7500,0),$E7+2)=Команды!$AJ$6,TRUE,FALSE),IF(INDEX(Команды!$A$2:$AN$7500,MATCH(CA$3,Команды!$A$2:$A$7500,0),$E7+2)=Команды!$AJ$7,TRUE,FALSE),IF(INDEX(Команды!$A$2:$AN$7500,MATCH(CA$3,Команды!$A$2:$A$7500,0),$E7+2)=Команды!$AJ$8,TRUE,FALSE),IF(INDEX(Команды!$A$2:$AN$7500,MATCH(CA$3,Команды!$A$2:$A$7500,0),$E7+2)=Команды!$AJ$9,TRUE,FALSE),IF(INDEX(Команды!$A$2:$AN$7500,MATCH(CA$3,Команды!$A$2:$A$7500,0),$E7+2)=Команды!$AJ$10,TRUE,FALSE),IF(INDEX(Команды!$A$2:$AN$7500,MATCH(CA$3,Команды!$A$2:$A$7500,0),$E7+2)=Команды!$AJ$11,TRUE,FALSE),IF(INDEX(Команды!$A$2:$AN$7500,MATCH(CA$3,Команды!$A$2:$A$7500,0),$E7+2)=Команды!$AJ$12,TRUE,FALSE),IF(INDEX(Команды!$A$2:$AN$7500,MATCH(CA$3,Команды!$A$2:$A$7500,0),$E7+2)=Команды!$AJ$13,TRUE,FALSE),IF(INDEX(Команды!$A$2:$AN$7500,MATCH(CA$3,Команды!$A$2:$A$7500,0),$E7+2)=Команды!$AJ$14,TRUE,FALSE),IF(INDEX(Команды!$A$2:$AN$7500,MATCH(CA$3,Команды!$A$2:$A$7500,0),$E7+2)=Команды!$AJ$15,TRUE,FALSE),IF(INDEX(Команды!$A$2:$AN$7500,MATCH(CA$3,Команды!$A$2:$A$7500,0),$E7+2)=Команды!$AJ$16,TRUE,FALSE),,IF(INDEX(Команды!$A$2:$AN$7500,MATCH(CA$3,Команды!$A$2:$A$7500,0),$E7+2)=Команды!$AJ$17,TRUE,FALSE),,IF(INDEX(Команды!$A$2:$AN$7500,MATCH(CA$3,Команды!$A$2:$A$7500,0),$E7+2)=Команды!$AJ$18,TRUE,FALSE),,IF(INDEX(Команды!$A$2:$AN$7500,MATCH(CA$3,Команды!$A$2:$A$7500,0),$E7+2)=Команды!$AJ$19,TRUE,FALSE)),INDEX(Команды!$AJ$2:$AK$19,MATCH(INDEX(Команды!$A$2:$AN$7500,MATCH(CA$3,Команды!$A$2:$A$7500,0),$E7+2),Команды!$AJ$2:$AJ$19,0),2),0)</f>
        <v>0.58333333333333337</v>
      </c>
      <c r="CB7" s="175">
        <f>IF(OR(IF(INDEX(Команды!$A$2:$AN$7500,MATCH(CA$3,Команды!$A$2:$A$7500,0),$E7+2)=Команды!$AJ$2,TRUE,FALSE),IF(INDEX(Команды!$A$2:$AN$7500,MATCH(CA$3,Команды!$A$2:$A$7500,0),$E7+2)=Команды!$AJ$3,TRUE,FALSE),IF(INDEX(Команды!$A$2:$AN$7500,MATCH(CA$3,Команды!$A$2:$A$7500,0),$E7+2)=Команды!$AJ$4,TRUE,FALSE),IF(INDEX(Команды!$A$2:$AN$7500,MATCH(CA$3,Команды!$A$2:$A$7500,0),$E7+2)=Команды!$AJ$5,TRUE,FALSE),IF(INDEX(Команды!$A$2:$AN$7500,MATCH(CA$3,Команды!$A$2:$A$7500,0),$E7+2)=Команды!$AJ$6,TRUE,FALSE),IF(INDEX(Команды!$A$2:$AN$7500,MATCH(CA$3,Команды!$A$2:$A$7500,0),$E7+2)=Команды!$AJ$7,TRUE,FALSE),IF(INDEX(Команды!$A$2:$AN$7500,MATCH(CA$3,Команды!$A$2:$A$7500,0),$E7+2)=Команды!$AJ$8,TRUE,FALSE),IF(INDEX(Команды!$A$2:$AN$7500,MATCH(CA$3,Команды!$A$2:$A$7500,0),$E7+2)=Команды!$AJ$9,TRUE,FALSE),IF(INDEX(Команды!$A$2:$AN$7500,MATCH(CA$3,Команды!$A$2:$A$7500,0),$E7+2)=Команды!$AJ$10,TRUE,FALSE),IF(INDEX(Команды!$A$2:$AN$7500,MATCH(CA$3,Команды!$A$2:$A$7500,0),$E7+2)=Команды!$AJ$11,TRUE,FALSE),IF(INDEX(Команды!$A$2:$AN$7500,MATCH(CA$3,Команды!$A$2:$A$7500,0),$E7+2)=Команды!$AJ$12,TRUE,FALSE),IF(INDEX(Команды!$A$2:$AN$7500,MATCH(CA$3,Команды!$A$2:$A$7500,0),$E7+2)=Команды!$AJ$13,TRUE,FALSE),IF(INDEX(Команды!$A$2:$AN$7500,MATCH(CA$3,Команды!$A$2:$A$7500,0),$E7+2)=Команды!$AJ$14,TRUE,FALSE),IF(INDEX(Команды!$A$2:$AN$7500,MATCH(CA$3,Команды!$A$2:$A$7500,0),$E7+2)=Команды!$AJ$15,TRUE,FALSE),IF(INDEX(Команды!$A$2:$AN$7500,MATCH(CA$3,Команды!$A$2:$A$7500,0),$E7+2)=Команды!$AJ$16,TRUE,FALSE),IF(INDEX(Команды!$A$2:$AN$7500,MATCH(CA$3,Команды!$A$2:$A$7500,0),$E7+2)=Команды!$AJ$17,TRUE,FALSE),IF(INDEX(Команды!$A$2:$AN$7500,MATCH(CA$3,Команды!$A$2:$A$7500,0),$E7+2)=Команды!$AJ$18,TRUE,FALSE),IF(INDEX(Команды!$A$2:$AN$7500,MATCH(CA$3,Команды!$A$2:$A$7500,0),$E7+2)=Команды!$AJ$19,TRUE,FALSE)),INDEX(Команды!$AJ$2:$AL$19,MATCH(INDEX(Команды!$A$2:$AN$7500,MATCH(CA$3,Команды!$A$2:$A$7500,0),$E7+2),Команды!$AJ$2:$AJ$19,0),3),0)</f>
        <v>0.95833333333333337</v>
      </c>
      <c r="CC7" s="342"/>
      <c r="CD7" s="174" t="str">
        <f>IF(OR(IF(INDEX(Команды!$A$2:$AN$7500,MATCH(CD$3,Команды!$A$2:$A$7500,0),$E7+2)=Команды!$AJ$2,TRUE,FALSE),IF(INDEX(Команды!$A$2:$AN$7500,MATCH(CD$3,Команды!$A$2:$A$7500,0),$E7+2)=Команды!$AJ$3,TRUE,FALSE),IF(INDEX(Команды!$A$2:$AN$7500,MATCH(CD$3,Команды!$A$2:$A$7500,0),$E7+2)=Команды!$AJ$4,TRUE,FALSE),IF(INDEX(Команды!$A$2:$AN$7500,MATCH(CD$3,Команды!$A$2:$A$7500,0),$E7+2)=Команды!$AJ$5,TRUE,FALSE),IF(INDEX(Команды!$A$2:$AN$7500,MATCH(CD$3,Команды!$A$2:$A$7500,0),$E7+2)=Команды!$AJ$6,TRUE,FALSE),IF(INDEX(Команды!$A$2:$AN$7500,MATCH(CD$3,Команды!$A$2:$A$7500,0),$E7+2)=Команды!$AJ$7,TRUE,FALSE),IF(INDEX(Команды!$A$2:$AN$7500,MATCH(CD$3,Команды!$A$2:$A$7500,0),$E7+2)=Команды!$AJ$8,TRUE,FALSE),IF(INDEX(Команды!$A$2:$AN$7500,MATCH(CD$3,Команды!$A$2:$A$7500,0),$E7+2)=Команды!$AJ$9,TRUE,FALSE),IF(INDEX(Команды!$A$2:$AN$7500,MATCH(CD$3,Команды!$A$2:$A$7500,0),$E7+2)=Команды!$AJ$10,TRUE,FALSE),IF(INDEX(Команды!$A$2:$AN$7500,MATCH(CD$3,Команды!$A$2:$A$7500,0),$E7+2)=Команды!$AJ$11,TRUE,FALSE),IF(INDEX(Команды!$A$2:$AN$7500,MATCH(CD$3,Команды!$A$2:$A$7500,0),$E7+2)=Команды!$AJ$12,TRUE,FALSE),IF(INDEX(Команды!$A$2:$AN$7500,MATCH(CD$3,Команды!$A$2:$A$7500,0),$E7+2)=Команды!$AJ$13,TRUE,FALSE),IF(INDEX(Команды!$A$2:$AN$7500,MATCH(CD$3,Команды!$A$2:$A$7500,0),$E7+2)=Команды!$AJ$14,TRUE,FALSE),IF(INDEX(Команды!$A$2:$AN$7500,MATCH(CD$3,Команды!$A$2:$A$7500,0),$E7+2)=Команды!$AJ$15,TRUE,FALSE),IF(INDEX(Команды!$A$2:$AN$7500,MATCH(CD$3,Команды!$A$2:$A$7500,0),$E7+2)=Команды!$AJ$16,TRUE,FALSE),,IF(INDEX(Команды!$A$2:$AN$7500,MATCH(CD$3,Команды!$A$2:$A$7500,0),$E7+2)=Команды!$AJ$17,TRUE,FALSE),,IF(INDEX(Команды!$A$2:$AN$7500,MATCH(CD$3,Команды!$A$2:$A$7500,0),$E7+2)=Команды!$AJ$18,TRUE,FALSE),,IF(INDEX(Команды!$A$2:$AN$7500,MATCH(CD$3,Команды!$A$2:$A$7500,0),$E7+2)=Команды!$AJ$19,TRUE,FALSE)),INDEX(Команды!$AJ$2:$AK$19,MATCH(INDEX(Команды!$A$2:$AN$7500,MATCH(CD$3,Команды!$A$2:$A$7500,0),$E7+2),Команды!$AJ$2:$AJ$19,0),2),0)</f>
        <v>В</v>
      </c>
      <c r="CE7" s="175" t="str">
        <f>IF(OR(IF(INDEX(Команды!$A$2:$AN$7500,MATCH(CD$3,Команды!$A$2:$A$7500,0),$E7+2)=Команды!$AJ$2,TRUE,FALSE),IF(INDEX(Команды!$A$2:$AN$7500,MATCH(CD$3,Команды!$A$2:$A$7500,0),$E7+2)=Команды!$AJ$3,TRUE,FALSE),IF(INDEX(Команды!$A$2:$AN$7500,MATCH(CD$3,Команды!$A$2:$A$7500,0),$E7+2)=Команды!$AJ$4,TRUE,FALSE),IF(INDEX(Команды!$A$2:$AN$7500,MATCH(CD$3,Команды!$A$2:$A$7500,0),$E7+2)=Команды!$AJ$5,TRUE,FALSE),IF(INDEX(Команды!$A$2:$AN$7500,MATCH(CD$3,Команды!$A$2:$A$7500,0),$E7+2)=Команды!$AJ$6,TRUE,FALSE),IF(INDEX(Команды!$A$2:$AN$7500,MATCH(CD$3,Команды!$A$2:$A$7500,0),$E7+2)=Команды!$AJ$7,TRUE,FALSE),IF(INDEX(Команды!$A$2:$AN$7500,MATCH(CD$3,Команды!$A$2:$A$7500,0),$E7+2)=Команды!$AJ$8,TRUE,FALSE),IF(INDEX(Команды!$A$2:$AN$7500,MATCH(CD$3,Команды!$A$2:$A$7500,0),$E7+2)=Команды!$AJ$9,TRUE,FALSE),IF(INDEX(Команды!$A$2:$AN$7500,MATCH(CD$3,Команды!$A$2:$A$7500,0),$E7+2)=Команды!$AJ$10,TRUE,FALSE),IF(INDEX(Команды!$A$2:$AN$7500,MATCH(CD$3,Команды!$A$2:$A$7500,0),$E7+2)=Команды!$AJ$11,TRUE,FALSE),IF(INDEX(Команды!$A$2:$AN$7500,MATCH(CD$3,Команды!$A$2:$A$7500,0),$E7+2)=Команды!$AJ$12,TRUE,FALSE),IF(INDEX(Команды!$A$2:$AN$7500,MATCH(CD$3,Команды!$A$2:$A$7500,0),$E7+2)=Команды!$AJ$13,TRUE,FALSE),IF(INDEX(Команды!$A$2:$AN$7500,MATCH(CD$3,Команды!$A$2:$A$7500,0),$E7+2)=Команды!$AJ$14,TRUE,FALSE),IF(INDEX(Команды!$A$2:$AN$7500,MATCH(CD$3,Команды!$A$2:$A$7500,0),$E7+2)=Команды!$AJ$15,TRUE,FALSE),IF(INDEX(Команды!$A$2:$AN$7500,MATCH(CD$3,Команды!$A$2:$A$7500,0),$E7+2)=Команды!$AJ$16,TRUE,FALSE),IF(INDEX(Команды!$A$2:$AN$7500,MATCH(CD$3,Команды!$A$2:$A$7500,0),$E7+2)=Команды!$AJ$17,TRUE,FALSE),IF(INDEX(Команды!$A$2:$AN$7500,MATCH(CD$3,Команды!$A$2:$A$7500,0),$E7+2)=Команды!$AJ$18,TRUE,FALSE),IF(INDEX(Команды!$A$2:$AN$7500,MATCH(CD$3,Команды!$A$2:$A$7500,0),$E7+2)=Команды!$AJ$19,TRUE,FALSE)),INDEX(Команды!$AJ$2:$AL$19,MATCH(INDEX(Команды!$A$2:$AN$7500,MATCH(CD$3,Команды!$A$2:$A$7500,0),$E7+2),Команды!$AJ$2:$AJ$19,0),3),0)</f>
        <v>В</v>
      </c>
      <c r="CF7" s="342"/>
      <c r="CG7" s="174" t="str">
        <f>IF(OR(IF(INDEX(Команды!$A$2:$AN$7500,MATCH(CG$3,Команды!$A$2:$A$7500,0),$E7+2)=Команды!$AJ$2,TRUE,FALSE),IF(INDEX(Команды!$A$2:$AN$7500,MATCH(CG$3,Команды!$A$2:$A$7500,0),$E7+2)=Команды!$AJ$3,TRUE,FALSE),IF(INDEX(Команды!$A$2:$AN$7500,MATCH(CG$3,Команды!$A$2:$A$7500,0),$E7+2)=Команды!$AJ$4,TRUE,FALSE),IF(INDEX(Команды!$A$2:$AN$7500,MATCH(CG$3,Команды!$A$2:$A$7500,0),$E7+2)=Команды!$AJ$5,TRUE,FALSE),IF(INDEX(Команды!$A$2:$AN$7500,MATCH(CG$3,Команды!$A$2:$A$7500,0),$E7+2)=Команды!$AJ$6,TRUE,FALSE),IF(INDEX(Команды!$A$2:$AN$7500,MATCH(CG$3,Команды!$A$2:$A$7500,0),$E7+2)=Команды!$AJ$7,TRUE,FALSE),IF(INDEX(Команды!$A$2:$AN$7500,MATCH(CG$3,Команды!$A$2:$A$7500,0),$E7+2)=Команды!$AJ$8,TRUE,FALSE),IF(INDEX(Команды!$A$2:$AN$7500,MATCH(CG$3,Команды!$A$2:$A$7500,0),$E7+2)=Команды!$AJ$9,TRUE,FALSE),IF(INDEX(Команды!$A$2:$AN$7500,MATCH(CG$3,Команды!$A$2:$A$7500,0),$E7+2)=Команды!$AJ$10,TRUE,FALSE),IF(INDEX(Команды!$A$2:$AN$7500,MATCH(CG$3,Команды!$A$2:$A$7500,0),$E7+2)=Команды!$AJ$11,TRUE,FALSE),IF(INDEX(Команды!$A$2:$AN$7500,MATCH(CG$3,Команды!$A$2:$A$7500,0),$E7+2)=Команды!$AJ$12,TRUE,FALSE),IF(INDEX(Команды!$A$2:$AN$7500,MATCH(CG$3,Команды!$A$2:$A$7500,0),$E7+2)=Команды!$AJ$13,TRUE,FALSE),IF(INDEX(Команды!$A$2:$AN$7500,MATCH(CG$3,Команды!$A$2:$A$7500,0),$E7+2)=Команды!$AJ$14,TRUE,FALSE),IF(INDEX(Команды!$A$2:$AN$7500,MATCH(CG$3,Команды!$A$2:$A$7500,0),$E7+2)=Команды!$AJ$15,TRUE,FALSE),IF(INDEX(Команды!$A$2:$AN$7500,MATCH(CG$3,Команды!$A$2:$A$7500,0),$E7+2)=Команды!$AJ$16,TRUE,FALSE),,IF(INDEX(Команды!$A$2:$AN$7500,MATCH(CG$3,Команды!$A$2:$A$7500,0),$E7+2)=Команды!$AJ$17,TRUE,FALSE),,IF(INDEX(Команды!$A$2:$AN$7500,MATCH(CG$3,Команды!$A$2:$A$7500,0),$E7+2)=Команды!$AJ$18,TRUE,FALSE),,IF(INDEX(Команды!$A$2:$AN$7500,MATCH(CG$3,Команды!$A$2:$A$7500,0),$E7+2)=Команды!$AJ$19,TRUE,FALSE)),INDEX(Команды!$AJ$2:$AK$19,MATCH(INDEX(Команды!$A$2:$AN$7500,MATCH(CG$3,Команды!$A$2:$A$7500,0),$E7+2),Команды!$AJ$2:$AJ$19,0),2),0)</f>
        <v>В</v>
      </c>
      <c r="CH7" s="175" t="str">
        <f>IF(OR(IF(INDEX(Команды!$A$2:$AN$7500,MATCH(CG$3,Команды!$A$2:$A$7500,0),$E7+2)=Команды!$AJ$2,TRUE,FALSE),IF(INDEX(Команды!$A$2:$AN$7500,MATCH(CG$3,Команды!$A$2:$A$7500,0),$E7+2)=Команды!$AJ$3,TRUE,FALSE),IF(INDEX(Команды!$A$2:$AN$7500,MATCH(CG$3,Команды!$A$2:$A$7500,0),$E7+2)=Команды!$AJ$4,TRUE,FALSE),IF(INDEX(Команды!$A$2:$AN$7500,MATCH(CG$3,Команды!$A$2:$A$7500,0),$E7+2)=Команды!$AJ$5,TRUE,FALSE),IF(INDEX(Команды!$A$2:$AN$7500,MATCH(CG$3,Команды!$A$2:$A$7500,0),$E7+2)=Команды!$AJ$6,TRUE,FALSE),IF(INDEX(Команды!$A$2:$AN$7500,MATCH(CG$3,Команды!$A$2:$A$7500,0),$E7+2)=Команды!$AJ$7,TRUE,FALSE),IF(INDEX(Команды!$A$2:$AN$7500,MATCH(CG$3,Команды!$A$2:$A$7500,0),$E7+2)=Команды!$AJ$8,TRUE,FALSE),IF(INDEX(Команды!$A$2:$AN$7500,MATCH(CG$3,Команды!$A$2:$A$7500,0),$E7+2)=Команды!$AJ$9,TRUE,FALSE),IF(INDEX(Команды!$A$2:$AN$7500,MATCH(CG$3,Команды!$A$2:$A$7500,0),$E7+2)=Команды!$AJ$10,TRUE,FALSE),IF(INDEX(Команды!$A$2:$AN$7500,MATCH(CG$3,Команды!$A$2:$A$7500,0),$E7+2)=Команды!$AJ$11,TRUE,FALSE),IF(INDEX(Команды!$A$2:$AN$7500,MATCH(CG$3,Команды!$A$2:$A$7500,0),$E7+2)=Команды!$AJ$12,TRUE,FALSE),IF(INDEX(Команды!$A$2:$AN$7500,MATCH(CG$3,Команды!$A$2:$A$7500,0),$E7+2)=Команды!$AJ$13,TRUE,FALSE),IF(INDEX(Команды!$A$2:$AN$7500,MATCH(CG$3,Команды!$A$2:$A$7500,0),$E7+2)=Команды!$AJ$14,TRUE,FALSE),IF(INDEX(Команды!$A$2:$AN$7500,MATCH(CG$3,Команды!$A$2:$A$7500,0),$E7+2)=Команды!$AJ$15,TRUE,FALSE),IF(INDEX(Команды!$A$2:$AN$7500,MATCH(CG$3,Команды!$A$2:$A$7500,0),$E7+2)=Команды!$AJ$16,TRUE,FALSE),IF(INDEX(Команды!$A$2:$AN$7500,MATCH(CG$3,Команды!$A$2:$A$7500,0),$E7+2)=Команды!$AJ$17,TRUE,FALSE),IF(INDEX(Команды!$A$2:$AN$7500,MATCH(CG$3,Команды!$A$2:$A$7500,0),$E7+2)=Команды!$AJ$18,TRUE,FALSE),IF(INDEX(Команды!$A$2:$AN$7500,MATCH(CG$3,Команды!$A$2:$A$7500,0),$E7+2)=Команды!$AJ$19,TRUE,FALSE)),INDEX(Команды!$AJ$2:$AL$19,MATCH(INDEX(Команды!$A$2:$AN$7500,MATCH(CG$3,Команды!$A$2:$A$7500,0),$E7+2),Команды!$AJ$2:$AJ$19,0),3),0)</f>
        <v>В</v>
      </c>
      <c r="CI7" s="342"/>
      <c r="CJ7" s="174">
        <f>IF(OR(IF(INDEX(Команды!$A$2:$AN$7500,MATCH(CJ$3,Команды!$A$2:$A$7500,0),$E7+2)=Команды!$AJ$2,TRUE,FALSE),IF(INDEX(Команды!$A$2:$AN$7500,MATCH(CJ$3,Команды!$A$2:$A$7500,0),$E7+2)=Команды!$AJ$3,TRUE,FALSE),IF(INDEX(Команды!$A$2:$AN$7500,MATCH(CJ$3,Команды!$A$2:$A$7500,0),$E7+2)=Команды!$AJ$4,TRUE,FALSE),IF(INDEX(Команды!$A$2:$AN$7500,MATCH(CJ$3,Команды!$A$2:$A$7500,0),$E7+2)=Команды!$AJ$5,TRUE,FALSE),IF(INDEX(Команды!$A$2:$AN$7500,MATCH(CJ$3,Команды!$A$2:$A$7500,0),$E7+2)=Команды!$AJ$6,TRUE,FALSE),IF(INDEX(Команды!$A$2:$AN$7500,MATCH(CJ$3,Команды!$A$2:$A$7500,0),$E7+2)=Команды!$AJ$7,TRUE,FALSE),IF(INDEX(Команды!$A$2:$AN$7500,MATCH(CJ$3,Команды!$A$2:$A$7500,0),$E7+2)=Команды!$AJ$8,TRUE,FALSE),IF(INDEX(Команды!$A$2:$AN$7500,MATCH(CJ$3,Команды!$A$2:$A$7500,0),$E7+2)=Команды!$AJ$9,TRUE,FALSE),IF(INDEX(Команды!$A$2:$AN$7500,MATCH(CJ$3,Команды!$A$2:$A$7500,0),$E7+2)=Команды!$AJ$10,TRUE,FALSE),IF(INDEX(Команды!$A$2:$AN$7500,MATCH(CJ$3,Команды!$A$2:$A$7500,0),$E7+2)=Команды!$AJ$11,TRUE,FALSE),IF(INDEX(Команды!$A$2:$AN$7500,MATCH(CJ$3,Команды!$A$2:$A$7500,0),$E7+2)=Команды!$AJ$12,TRUE,FALSE),IF(INDEX(Команды!$A$2:$AN$7500,MATCH(CJ$3,Команды!$A$2:$A$7500,0),$E7+2)=Команды!$AJ$13,TRUE,FALSE),IF(INDEX(Команды!$A$2:$AN$7500,MATCH(CJ$3,Команды!$A$2:$A$7500,0),$E7+2)=Команды!$AJ$14,TRUE,FALSE),IF(INDEX(Команды!$A$2:$AN$7500,MATCH(CJ$3,Команды!$A$2:$A$7500,0),$E7+2)=Команды!$AJ$15,TRUE,FALSE),IF(INDEX(Команды!$A$2:$AN$7500,MATCH(CJ$3,Команды!$A$2:$A$7500,0),$E7+2)=Команды!$AJ$16,TRUE,FALSE),,IF(INDEX(Команды!$A$2:$AN$7500,MATCH(CJ$3,Команды!$A$2:$A$7500,0),$E7+2)=Команды!$AJ$17,TRUE,FALSE),,IF(INDEX(Команды!$A$2:$AN$7500,MATCH(CJ$3,Команды!$A$2:$A$7500,0),$E7+2)=Команды!$AJ$18,TRUE,FALSE),,IF(INDEX(Команды!$A$2:$AN$7500,MATCH(CJ$3,Команды!$A$2:$A$7500,0),$E7+2)=Команды!$AJ$19,TRUE,FALSE)),INDEX(Команды!$AJ$2:$AK$19,MATCH(INDEX(Команды!$A$2:$AN$7500,MATCH(CJ$3,Команды!$A$2:$A$7500,0),$E7+2),Команды!$AJ$2:$AJ$19,0),2),0)</f>
        <v>0.3125</v>
      </c>
      <c r="CK7" s="175">
        <f>IF(OR(IF(INDEX(Команды!$A$2:$AN$7500,MATCH(CJ$3,Команды!$A$2:$A$7500,0),$E7+2)=Команды!$AJ$2,TRUE,FALSE),IF(INDEX(Команды!$A$2:$AN$7500,MATCH(CJ$3,Команды!$A$2:$A$7500,0),$E7+2)=Команды!$AJ$3,TRUE,FALSE),IF(INDEX(Команды!$A$2:$AN$7500,MATCH(CJ$3,Команды!$A$2:$A$7500,0),$E7+2)=Команды!$AJ$4,TRUE,FALSE),IF(INDEX(Команды!$A$2:$AN$7500,MATCH(CJ$3,Команды!$A$2:$A$7500,0),$E7+2)=Команды!$AJ$5,TRUE,FALSE),IF(INDEX(Команды!$A$2:$AN$7500,MATCH(CJ$3,Команды!$A$2:$A$7500,0),$E7+2)=Команды!$AJ$6,TRUE,FALSE),IF(INDEX(Команды!$A$2:$AN$7500,MATCH(CJ$3,Команды!$A$2:$A$7500,0),$E7+2)=Команды!$AJ$7,TRUE,FALSE),IF(INDEX(Команды!$A$2:$AN$7500,MATCH(CJ$3,Команды!$A$2:$A$7500,0),$E7+2)=Команды!$AJ$8,TRUE,FALSE),IF(INDEX(Команды!$A$2:$AN$7500,MATCH(CJ$3,Команды!$A$2:$A$7500,0),$E7+2)=Команды!$AJ$9,TRUE,FALSE),IF(INDEX(Команды!$A$2:$AN$7500,MATCH(CJ$3,Команды!$A$2:$A$7500,0),$E7+2)=Команды!$AJ$10,TRUE,FALSE),IF(INDEX(Команды!$A$2:$AN$7500,MATCH(CJ$3,Команды!$A$2:$A$7500,0),$E7+2)=Команды!$AJ$11,TRUE,FALSE),IF(INDEX(Команды!$A$2:$AN$7500,MATCH(CJ$3,Команды!$A$2:$A$7500,0),$E7+2)=Команды!$AJ$12,TRUE,FALSE),IF(INDEX(Команды!$A$2:$AN$7500,MATCH(CJ$3,Команды!$A$2:$A$7500,0),$E7+2)=Команды!$AJ$13,TRUE,FALSE),IF(INDEX(Команды!$A$2:$AN$7500,MATCH(CJ$3,Команды!$A$2:$A$7500,0),$E7+2)=Команды!$AJ$14,TRUE,FALSE),IF(INDEX(Команды!$A$2:$AN$7500,MATCH(CJ$3,Команды!$A$2:$A$7500,0),$E7+2)=Команды!$AJ$15,TRUE,FALSE),IF(INDEX(Команды!$A$2:$AN$7500,MATCH(CJ$3,Команды!$A$2:$A$7500,0),$E7+2)=Команды!$AJ$16,TRUE,FALSE),IF(INDEX(Команды!$A$2:$AN$7500,MATCH(CJ$3,Команды!$A$2:$A$7500,0),$E7+2)=Команды!$AJ$17,TRUE,FALSE),IF(INDEX(Команды!$A$2:$AN$7500,MATCH(CJ$3,Команды!$A$2:$A$7500,0),$E7+2)=Команды!$AJ$18,TRUE,FALSE),IF(INDEX(Команды!$A$2:$AN$7500,MATCH(CJ$3,Команды!$A$2:$A$7500,0),$E7+2)=Команды!$AJ$19,TRUE,FALSE)),INDEX(Команды!$AJ$2:$AL$19,MATCH(INDEX(Команды!$A$2:$AN$7500,MATCH(CJ$3,Команды!$A$2:$A$7500,0),$E7+2),Команды!$AJ$2:$AJ$19,0),3),0)</f>
        <v>0.6875</v>
      </c>
      <c r="CL7" s="342"/>
      <c r="CM7" s="174">
        <f>IF(OR(IF(INDEX(Команды!$A$2:$AN$7500,MATCH(CM$3,Команды!$A$2:$A$7500,0),$E7+2)=Команды!$AJ$2,TRUE,FALSE),IF(INDEX(Команды!$A$2:$AN$7500,MATCH(CM$3,Команды!$A$2:$A$7500,0),$E7+2)=Команды!$AJ$3,TRUE,FALSE),IF(INDEX(Команды!$A$2:$AN$7500,MATCH(CM$3,Команды!$A$2:$A$7500,0),$E7+2)=Команды!$AJ$4,TRUE,FALSE),IF(INDEX(Команды!$A$2:$AN$7500,MATCH(CM$3,Команды!$A$2:$A$7500,0),$E7+2)=Команды!$AJ$5,TRUE,FALSE),IF(INDEX(Команды!$A$2:$AN$7500,MATCH(CM$3,Команды!$A$2:$A$7500,0),$E7+2)=Команды!$AJ$6,TRUE,FALSE),IF(INDEX(Команды!$A$2:$AN$7500,MATCH(CM$3,Команды!$A$2:$A$7500,0),$E7+2)=Команды!$AJ$7,TRUE,FALSE),IF(INDEX(Команды!$A$2:$AN$7500,MATCH(CM$3,Команды!$A$2:$A$7500,0),$E7+2)=Команды!$AJ$8,TRUE,FALSE),IF(INDEX(Команды!$A$2:$AN$7500,MATCH(CM$3,Команды!$A$2:$A$7500,0),$E7+2)=Команды!$AJ$9,TRUE,FALSE),IF(INDEX(Команды!$A$2:$AN$7500,MATCH(CM$3,Команды!$A$2:$A$7500,0),$E7+2)=Команды!$AJ$10,TRUE,FALSE),IF(INDEX(Команды!$A$2:$AN$7500,MATCH(CM$3,Команды!$A$2:$A$7500,0),$E7+2)=Команды!$AJ$11,TRUE,FALSE),IF(INDEX(Команды!$A$2:$AN$7500,MATCH(CM$3,Команды!$A$2:$A$7500,0),$E7+2)=Команды!$AJ$12,TRUE,FALSE),IF(INDEX(Команды!$A$2:$AN$7500,MATCH(CM$3,Команды!$A$2:$A$7500,0),$E7+2)=Команды!$AJ$13,TRUE,FALSE),IF(INDEX(Команды!$A$2:$AN$7500,MATCH(CM$3,Команды!$A$2:$A$7500,0),$E7+2)=Команды!$AJ$14,TRUE,FALSE),IF(INDEX(Команды!$A$2:$AN$7500,MATCH(CM$3,Команды!$A$2:$A$7500,0),$E7+2)=Команды!$AJ$15,TRUE,FALSE),IF(INDEX(Команды!$A$2:$AN$7500,MATCH(CM$3,Команды!$A$2:$A$7500,0),$E7+2)=Команды!$AJ$16,TRUE,FALSE),,IF(INDEX(Команды!$A$2:$AN$7500,MATCH(CM$3,Команды!$A$2:$A$7500,0),$E7+2)=Команды!$AJ$17,TRUE,FALSE),,IF(INDEX(Команды!$A$2:$AN$7500,MATCH(CM$3,Команды!$A$2:$A$7500,0),$E7+2)=Команды!$AJ$18,TRUE,FALSE),,IF(INDEX(Команды!$A$2:$AN$7500,MATCH(CM$3,Команды!$A$2:$A$7500,0),$E7+2)=Команды!$AJ$19,TRUE,FALSE)),INDEX(Команды!$AJ$2:$AK$19,MATCH(INDEX(Команды!$A$2:$AN$7500,MATCH(CM$3,Команды!$A$2:$A$7500,0),$E7+2),Команды!$AJ$2:$AJ$19,0),2),0)</f>
        <v>0.3125</v>
      </c>
      <c r="CN7" s="175">
        <f>IF(OR(IF(INDEX(Команды!$A$2:$AN$7500,MATCH(CM$3,Команды!$A$2:$A$7500,0),$E7+2)=Команды!$AJ$2,TRUE,FALSE),IF(INDEX(Команды!$A$2:$AN$7500,MATCH(CM$3,Команды!$A$2:$A$7500,0),$E7+2)=Команды!$AJ$3,TRUE,FALSE),IF(INDEX(Команды!$A$2:$AN$7500,MATCH(CM$3,Команды!$A$2:$A$7500,0),$E7+2)=Команды!$AJ$4,TRUE,FALSE),IF(INDEX(Команды!$A$2:$AN$7500,MATCH(CM$3,Команды!$A$2:$A$7500,0),$E7+2)=Команды!$AJ$5,TRUE,FALSE),IF(INDEX(Команды!$A$2:$AN$7500,MATCH(CM$3,Команды!$A$2:$A$7500,0),$E7+2)=Команды!$AJ$6,TRUE,FALSE),IF(INDEX(Команды!$A$2:$AN$7500,MATCH(CM$3,Команды!$A$2:$A$7500,0),$E7+2)=Команды!$AJ$7,TRUE,FALSE),IF(INDEX(Команды!$A$2:$AN$7500,MATCH(CM$3,Команды!$A$2:$A$7500,0),$E7+2)=Команды!$AJ$8,TRUE,FALSE),IF(INDEX(Команды!$A$2:$AN$7500,MATCH(CM$3,Команды!$A$2:$A$7500,0),$E7+2)=Команды!$AJ$9,TRUE,FALSE),IF(INDEX(Команды!$A$2:$AN$7500,MATCH(CM$3,Команды!$A$2:$A$7500,0),$E7+2)=Команды!$AJ$10,TRUE,FALSE),IF(INDEX(Команды!$A$2:$AN$7500,MATCH(CM$3,Команды!$A$2:$A$7500,0),$E7+2)=Команды!$AJ$11,TRUE,FALSE),IF(INDEX(Команды!$A$2:$AN$7500,MATCH(CM$3,Команды!$A$2:$A$7500,0),$E7+2)=Команды!$AJ$12,TRUE,FALSE),IF(INDEX(Команды!$A$2:$AN$7500,MATCH(CM$3,Команды!$A$2:$A$7500,0),$E7+2)=Команды!$AJ$13,TRUE,FALSE),IF(INDEX(Команды!$A$2:$AN$7500,MATCH(CM$3,Команды!$A$2:$A$7500,0),$E7+2)=Команды!$AJ$14,TRUE,FALSE),IF(INDEX(Команды!$A$2:$AN$7500,MATCH(CM$3,Команды!$A$2:$A$7500,0),$E7+2)=Команды!$AJ$15,TRUE,FALSE),IF(INDEX(Команды!$A$2:$AN$7500,MATCH(CM$3,Команды!$A$2:$A$7500,0),$E7+2)=Команды!$AJ$16,TRUE,FALSE),IF(INDEX(Команды!$A$2:$AN$7500,MATCH(CM$3,Команды!$A$2:$A$7500,0),$E7+2)=Команды!$AJ$17,TRUE,FALSE),IF(INDEX(Команды!$A$2:$AN$7500,MATCH(CM$3,Команды!$A$2:$A$7500,0),$E7+2)=Команды!$AJ$18,TRUE,FALSE),IF(INDEX(Команды!$A$2:$AN$7500,MATCH(CM$3,Команды!$A$2:$A$7500,0),$E7+2)=Команды!$AJ$19,TRUE,FALSE)),INDEX(Команды!$AJ$2:$AL$19,MATCH(INDEX(Команды!$A$2:$AN$7500,MATCH(CM$3,Команды!$A$2:$A$7500,0),$E7+2),Команды!$AJ$2:$AJ$19,0),3),0)</f>
        <v>0.6875</v>
      </c>
      <c r="CO7" s="342"/>
      <c r="CP7" s="174">
        <f>IF(OR(IF(INDEX(Команды!$A$2:$AN$7500,MATCH(CP$3,Команды!$A$2:$A$7500,0),$E7+2)=Команды!$AJ$2,TRUE,FALSE),IF(INDEX(Команды!$A$2:$AN$7500,MATCH(CP$3,Команды!$A$2:$A$7500,0),$E7+2)=Команды!$AJ$3,TRUE,FALSE),IF(INDEX(Команды!$A$2:$AN$7500,MATCH(CP$3,Команды!$A$2:$A$7500,0),$E7+2)=Команды!$AJ$4,TRUE,FALSE),IF(INDEX(Команды!$A$2:$AN$7500,MATCH(CP$3,Команды!$A$2:$A$7500,0),$E7+2)=Команды!$AJ$5,TRUE,FALSE),IF(INDEX(Команды!$A$2:$AN$7500,MATCH(CP$3,Команды!$A$2:$A$7500,0),$E7+2)=Команды!$AJ$6,TRUE,FALSE),IF(INDEX(Команды!$A$2:$AN$7500,MATCH(CP$3,Команды!$A$2:$A$7500,0),$E7+2)=Команды!$AJ$7,TRUE,FALSE),IF(INDEX(Команды!$A$2:$AN$7500,MATCH(CP$3,Команды!$A$2:$A$7500,0),$E7+2)=Команды!$AJ$8,TRUE,FALSE),IF(INDEX(Команды!$A$2:$AN$7500,MATCH(CP$3,Команды!$A$2:$A$7500,0),$E7+2)=Команды!$AJ$9,TRUE,FALSE),IF(INDEX(Команды!$A$2:$AN$7500,MATCH(CP$3,Команды!$A$2:$A$7500,0),$E7+2)=Команды!$AJ$10,TRUE,FALSE),IF(INDEX(Команды!$A$2:$AN$7500,MATCH(CP$3,Команды!$A$2:$A$7500,0),$E7+2)=Команды!$AJ$11,TRUE,FALSE),IF(INDEX(Команды!$A$2:$AN$7500,MATCH(CP$3,Команды!$A$2:$A$7500,0),$E7+2)=Команды!$AJ$12,TRUE,FALSE),IF(INDEX(Команды!$A$2:$AN$7500,MATCH(CP$3,Команды!$A$2:$A$7500,0),$E7+2)=Команды!$AJ$13,TRUE,FALSE),IF(INDEX(Команды!$A$2:$AN$7500,MATCH(CP$3,Команды!$A$2:$A$7500,0),$E7+2)=Команды!$AJ$14,TRUE,FALSE),IF(INDEX(Команды!$A$2:$AN$7500,MATCH(CP$3,Команды!$A$2:$A$7500,0),$E7+2)=Команды!$AJ$15,TRUE,FALSE),IF(INDEX(Команды!$A$2:$AN$7500,MATCH(CP$3,Команды!$A$2:$A$7500,0),$E7+2)=Команды!$AJ$16,TRUE,FALSE),,IF(INDEX(Команды!$A$2:$AN$7500,MATCH(CP$3,Команды!$A$2:$A$7500,0),$E7+2)=Команды!$AJ$17,TRUE,FALSE),,IF(INDEX(Команды!$A$2:$AN$7500,MATCH(CP$3,Команды!$A$2:$A$7500,0),$E7+2)=Команды!$AJ$18,TRUE,FALSE),,IF(INDEX(Команды!$A$2:$AN$7500,MATCH(CP$3,Команды!$A$2:$A$7500,0),$E7+2)=Команды!$AJ$19,TRUE,FALSE)),INDEX(Команды!$AJ$2:$AK$19,MATCH(INDEX(Команды!$A$2:$AN$7500,MATCH(CP$3,Команды!$A$2:$A$7500,0),$E7+2),Команды!$AJ$2:$AJ$19,0),2),0)</f>
        <v>0.375</v>
      </c>
      <c r="CQ7" s="175">
        <f>IF(OR(IF(INDEX(Команды!$A$2:$AN$7500,MATCH(CP$3,Команды!$A$2:$A$7500,0),$E7+2)=Команды!$AJ$2,TRUE,FALSE),IF(INDEX(Команды!$A$2:$AN$7500,MATCH(CP$3,Команды!$A$2:$A$7500,0),$E7+2)=Команды!$AJ$3,TRUE,FALSE),IF(INDEX(Команды!$A$2:$AN$7500,MATCH(CP$3,Команды!$A$2:$A$7500,0),$E7+2)=Команды!$AJ$4,TRUE,FALSE),IF(INDEX(Команды!$A$2:$AN$7500,MATCH(CP$3,Команды!$A$2:$A$7500,0),$E7+2)=Команды!$AJ$5,TRUE,FALSE),IF(INDEX(Команды!$A$2:$AN$7500,MATCH(CP$3,Команды!$A$2:$A$7500,0),$E7+2)=Команды!$AJ$6,TRUE,FALSE),IF(INDEX(Команды!$A$2:$AN$7500,MATCH(CP$3,Команды!$A$2:$A$7500,0),$E7+2)=Команды!$AJ$7,TRUE,FALSE),IF(INDEX(Команды!$A$2:$AN$7500,MATCH(CP$3,Команды!$A$2:$A$7500,0),$E7+2)=Команды!$AJ$8,TRUE,FALSE),IF(INDEX(Команды!$A$2:$AN$7500,MATCH(CP$3,Команды!$A$2:$A$7500,0),$E7+2)=Команды!$AJ$9,TRUE,FALSE),IF(INDEX(Команды!$A$2:$AN$7500,MATCH(CP$3,Команды!$A$2:$A$7500,0),$E7+2)=Команды!$AJ$10,TRUE,FALSE),IF(INDEX(Команды!$A$2:$AN$7500,MATCH(CP$3,Команды!$A$2:$A$7500,0),$E7+2)=Команды!$AJ$11,TRUE,FALSE),IF(INDEX(Команды!$A$2:$AN$7500,MATCH(CP$3,Команды!$A$2:$A$7500,0),$E7+2)=Команды!$AJ$12,TRUE,FALSE),IF(INDEX(Команды!$A$2:$AN$7500,MATCH(CP$3,Команды!$A$2:$A$7500,0),$E7+2)=Команды!$AJ$13,TRUE,FALSE),IF(INDEX(Команды!$A$2:$AN$7500,MATCH(CP$3,Команды!$A$2:$A$7500,0),$E7+2)=Команды!$AJ$14,TRUE,FALSE),IF(INDEX(Команды!$A$2:$AN$7500,MATCH(CP$3,Команды!$A$2:$A$7500,0),$E7+2)=Команды!$AJ$15,TRUE,FALSE),IF(INDEX(Команды!$A$2:$AN$7500,MATCH(CP$3,Команды!$A$2:$A$7500,0),$E7+2)=Команды!$AJ$16,TRUE,FALSE),IF(INDEX(Команды!$A$2:$AN$7500,MATCH(CP$3,Команды!$A$2:$A$7500,0),$E7+2)=Команды!$AJ$17,TRUE,FALSE),IF(INDEX(Команды!$A$2:$AN$7500,MATCH(CP$3,Команды!$A$2:$A$7500,0),$E7+2)=Команды!$AJ$18,TRUE,FALSE),IF(INDEX(Команды!$A$2:$AN$7500,MATCH(CP$3,Команды!$A$2:$A$7500,0),$E7+2)=Команды!$AJ$19,TRUE,FALSE)),INDEX(Команды!$AJ$2:$AL$19,MATCH(INDEX(Команды!$A$2:$AN$7500,MATCH(CP$3,Команды!$A$2:$A$7500,0),$E7+2),Команды!$AJ$2:$AJ$19,0),3),0)</f>
        <v>0.75</v>
      </c>
      <c r="CR7" s="342"/>
      <c r="CS7" s="174">
        <f>IF(OR(IF(INDEX(Команды!$A$2:$AN$7500,MATCH(CS$3,Команды!$A$2:$A$7500,0),$E7+2)=Команды!$AJ$2,TRUE,FALSE),IF(INDEX(Команды!$A$2:$AN$7500,MATCH(CS$3,Команды!$A$2:$A$7500,0),$E7+2)=Команды!$AJ$3,TRUE,FALSE),IF(INDEX(Команды!$A$2:$AN$7500,MATCH(CS$3,Команды!$A$2:$A$7500,0),$E7+2)=Команды!$AJ$4,TRUE,FALSE),IF(INDEX(Команды!$A$2:$AN$7500,MATCH(CS$3,Команды!$A$2:$A$7500,0),$E7+2)=Команды!$AJ$5,TRUE,FALSE),IF(INDEX(Команды!$A$2:$AN$7500,MATCH(CS$3,Команды!$A$2:$A$7500,0),$E7+2)=Команды!$AJ$6,TRUE,FALSE),IF(INDEX(Команды!$A$2:$AN$7500,MATCH(CS$3,Команды!$A$2:$A$7500,0),$E7+2)=Команды!$AJ$7,TRUE,FALSE),IF(INDEX(Команды!$A$2:$AN$7500,MATCH(CS$3,Команды!$A$2:$A$7500,0),$E7+2)=Команды!$AJ$8,TRUE,FALSE),IF(INDEX(Команды!$A$2:$AN$7500,MATCH(CS$3,Команды!$A$2:$A$7500,0),$E7+2)=Команды!$AJ$9,TRUE,FALSE),IF(INDEX(Команды!$A$2:$AN$7500,MATCH(CS$3,Команды!$A$2:$A$7500,0),$E7+2)=Команды!$AJ$10,TRUE,FALSE),IF(INDEX(Команды!$A$2:$AN$7500,MATCH(CS$3,Команды!$A$2:$A$7500,0),$E7+2)=Команды!$AJ$11,TRUE,FALSE),IF(INDEX(Команды!$A$2:$AN$7500,MATCH(CS$3,Команды!$A$2:$A$7500,0),$E7+2)=Команды!$AJ$12,TRUE,FALSE),IF(INDEX(Команды!$A$2:$AN$7500,MATCH(CS$3,Команды!$A$2:$A$7500,0),$E7+2)=Команды!$AJ$13,TRUE,FALSE),IF(INDEX(Команды!$A$2:$AN$7500,MATCH(CS$3,Команды!$A$2:$A$7500,0),$E7+2)=Команды!$AJ$14,TRUE,FALSE),IF(INDEX(Команды!$A$2:$AN$7500,MATCH(CS$3,Команды!$A$2:$A$7500,0),$E7+2)=Команды!$AJ$15,TRUE,FALSE),IF(INDEX(Команды!$A$2:$AN$7500,MATCH(CS$3,Команды!$A$2:$A$7500,0),$E7+2)=Команды!$AJ$16,TRUE,FALSE),,IF(INDEX(Команды!$A$2:$AN$7500,MATCH(CS$3,Команды!$A$2:$A$7500,0),$E7+2)=Команды!$AJ$17,TRUE,FALSE),,IF(INDEX(Команды!$A$2:$AN$7500,MATCH(CS$3,Команды!$A$2:$A$7500,0),$E7+2)=Команды!$AJ$18,TRUE,FALSE),,IF(INDEX(Команды!$A$2:$AN$7500,MATCH(CS$3,Команды!$A$2:$A$7500,0),$E7+2)=Команды!$AJ$19,TRUE,FALSE)),INDEX(Команды!$AJ$2:$AK$19,MATCH(INDEX(Команды!$A$2:$AN$7500,MATCH(CS$3,Команды!$A$2:$A$7500,0),$E7+2),Команды!$AJ$2:$AJ$19,0),2),0)</f>
        <v>0.64583333333333337</v>
      </c>
      <c r="CT7" s="175">
        <f>IF(OR(IF(INDEX(Команды!$A$2:$AN$7500,MATCH(CS$3,Команды!$A$2:$A$7500,0),$E7+2)=Команды!$AJ$2,TRUE,FALSE),IF(INDEX(Команды!$A$2:$AN$7500,MATCH(CS$3,Команды!$A$2:$A$7500,0),$E7+2)=Команды!$AJ$3,TRUE,FALSE),IF(INDEX(Команды!$A$2:$AN$7500,MATCH(CS$3,Команды!$A$2:$A$7500,0),$E7+2)=Команды!$AJ$4,TRUE,FALSE),IF(INDEX(Команды!$A$2:$AN$7500,MATCH(CS$3,Команды!$A$2:$A$7500,0),$E7+2)=Команды!$AJ$5,TRUE,FALSE),IF(INDEX(Команды!$A$2:$AN$7500,MATCH(CS$3,Команды!$A$2:$A$7500,0),$E7+2)=Команды!$AJ$6,TRUE,FALSE),IF(INDEX(Команды!$A$2:$AN$7500,MATCH(CS$3,Команды!$A$2:$A$7500,0),$E7+2)=Команды!$AJ$7,TRUE,FALSE),IF(INDEX(Команды!$A$2:$AN$7500,MATCH(CS$3,Команды!$A$2:$A$7500,0),$E7+2)=Команды!$AJ$8,TRUE,FALSE),IF(INDEX(Команды!$A$2:$AN$7500,MATCH(CS$3,Команды!$A$2:$A$7500,0),$E7+2)=Команды!$AJ$9,TRUE,FALSE),IF(INDEX(Команды!$A$2:$AN$7500,MATCH(CS$3,Команды!$A$2:$A$7500,0),$E7+2)=Команды!$AJ$10,TRUE,FALSE),IF(INDEX(Команды!$A$2:$AN$7500,MATCH(CS$3,Команды!$A$2:$A$7500,0),$E7+2)=Команды!$AJ$11,TRUE,FALSE),IF(INDEX(Команды!$A$2:$AN$7500,MATCH(CS$3,Команды!$A$2:$A$7500,0),$E7+2)=Команды!$AJ$12,TRUE,FALSE),IF(INDEX(Команды!$A$2:$AN$7500,MATCH(CS$3,Команды!$A$2:$A$7500,0),$E7+2)=Команды!$AJ$13,TRUE,FALSE),IF(INDEX(Команды!$A$2:$AN$7500,MATCH(CS$3,Команды!$A$2:$A$7500,0),$E7+2)=Команды!$AJ$14,TRUE,FALSE),IF(INDEX(Команды!$A$2:$AN$7500,MATCH(CS$3,Команды!$A$2:$A$7500,0),$E7+2)=Команды!$AJ$15,TRUE,FALSE),IF(INDEX(Команды!$A$2:$AN$7500,MATCH(CS$3,Команды!$A$2:$A$7500,0),$E7+2)=Команды!$AJ$16,TRUE,FALSE),IF(INDEX(Команды!$A$2:$AN$7500,MATCH(CS$3,Команды!$A$2:$A$7500,0),$E7+2)=Команды!$AJ$17,TRUE,FALSE),IF(INDEX(Команды!$A$2:$AN$7500,MATCH(CS$3,Команды!$A$2:$A$7500,0),$E7+2)=Команды!$AJ$18,TRUE,FALSE),IF(INDEX(Команды!$A$2:$AN$7500,MATCH(CS$3,Команды!$A$2:$A$7500,0),$E7+2)=Команды!$AJ$19,TRUE,FALSE)),INDEX(Команды!$AJ$2:$AL$19,MATCH(INDEX(Команды!$A$2:$AN$7500,MATCH(CS$3,Команды!$A$2:$A$7500,0),$E7+2),Команды!$AJ$2:$AJ$19,0),3),0)</f>
        <v>1.0208333333333333</v>
      </c>
      <c r="CU7" s="342"/>
    </row>
    <row r="8" spans="1:105" s="2" customFormat="1" ht="21.95" customHeight="1" x14ac:dyDescent="0.3">
      <c r="A8" s="251">
        <v>3</v>
      </c>
      <c r="B8" s="2">
        <f>VLOOKUP(A8,'Список КК'!A:F,6,TRUE)</f>
        <v>30228</v>
      </c>
      <c r="C8" s="640" t="str">
        <f>VLOOKUP(A8,'Список КК'!A:B,2,TRUE)</f>
        <v>Будюкина Ирина Вячеславовна</v>
      </c>
      <c r="D8" s="203">
        <f>VLOOKUP(A8,'Список КК'!A:D,4,TRUE)</f>
        <v>0</v>
      </c>
      <c r="E8" s="4">
        <f>VLOOKUP(A8,'Список КК'!A:C,3,TRUE)</f>
        <v>12</v>
      </c>
      <c r="F8" s="220">
        <f>VLOOKUP(A8,'Список КК'!A:E,5,TRUE)</f>
        <v>0</v>
      </c>
      <c r="G8" s="174">
        <f>IF(OR(IF(INDEX(Команды!$A$2:$AN$7500,MATCH(G$3,Команды!$A$2:$A$7500,0),$E8+2)=Команды!$AJ$2,TRUE,FALSE),IF(INDEX(Команды!$A$2:$AN$7500,MATCH(G$3,Команды!$A$2:$A$7500,0),$E8+2)=Команды!$AJ$3,TRUE,FALSE),IF(INDEX(Команды!$A$2:$AN$7500,MATCH(G$3,Команды!$A$2:$A$7500,0),$E8+2)=Команды!$AJ$4,TRUE,FALSE),IF(INDEX(Команды!$A$2:$AN$7500,MATCH(G$3,Команды!$A$2:$A$7500,0),$E8+2)=Команды!$AJ$5,TRUE,FALSE),IF(INDEX(Команды!$A$2:$AN$7500,MATCH(G$3,Команды!$A$2:$A$7500,0),$E8+2)=Команды!$AJ$6,TRUE,FALSE),IF(INDEX(Команды!$A$2:$AN$7500,MATCH(G$3,Команды!$A$2:$A$7500,0),$E8+2)=Команды!$AJ$7,TRUE,FALSE),IF(INDEX(Команды!$A$2:$AN$7500,MATCH(G$3,Команды!$A$2:$A$7500,0),$E8+2)=Команды!$AJ$8,TRUE,FALSE),IF(INDEX(Команды!$A$2:$AN$7500,MATCH(G$3,Команды!$A$2:$A$7500,0),$E8+2)=Команды!$AJ$9,TRUE,FALSE),IF(INDEX(Команды!$A$2:$AN$7500,MATCH(G$3,Команды!$A$2:$A$7500,0),$E8+2)=Команды!$AJ$10,TRUE,FALSE),IF(INDEX(Команды!$A$2:$AN$7500,MATCH(G$3,Команды!$A$2:$A$7500,0),$E8+2)=Команды!$AJ$11,TRUE,FALSE),IF(INDEX(Команды!$A$2:$AN$7500,MATCH(G$3,Команды!$A$2:$A$7500,0),$E8+2)=Команды!$AJ$12,TRUE,FALSE),IF(INDEX(Команды!$A$2:$AN$7500,MATCH(G$3,Команды!$A$2:$A$7500,0),$E8+2)=Команды!$AJ$13,TRUE,FALSE),IF(INDEX(Команды!$A$2:$AN$7500,MATCH(G$3,Команды!$A$2:$A$7500,0),$E8+2)=Команды!$AJ$14,TRUE,FALSE),IF(INDEX(Команды!$A$2:$AN$7500,MATCH(G$3,Команды!$A$2:$A$7500,0),$E8+2)=Команды!$AJ$15,TRUE,FALSE),IF(INDEX(Команды!$A$2:$AN$7500,MATCH(G$3,Команды!$A$2:$A$7500,0),$E8+2)=Команды!$AJ$16,TRUE,FALSE),,IF(INDEX(Команды!$A$2:$AN$7500,MATCH(G$3,Команды!$A$2:$A$7500,0),$E8+2)=Команды!$AJ$17,TRUE,FALSE),,IF(INDEX(Команды!$A$2:$AN$7500,MATCH(G$3,Команды!$A$2:$A$7500,0),$E8+2)=Команды!$AJ$18,TRUE,FALSE),,IF(INDEX(Команды!$A$2:$AN$7500,MATCH(G$3,Команды!$A$2:$A$7500,0),$E8+2)=Команды!$AJ$19,TRUE,FALSE)),INDEX(Команды!$AJ$2:$AK$19,MATCH(INDEX(Команды!$A$2:$AN$7500,MATCH(G$3,Команды!$A$2:$A$7500,0),$E8+2),Команды!$AJ$2:$AJ$19,0),2),0)</f>
        <v>0.41666666666666669</v>
      </c>
      <c r="H8" s="175">
        <f>IF(OR(IF(INDEX(Команды!$A$2:$AN$7500,MATCH(G$3,Команды!$A$2:$A$7500,0),$E8+2)=Команды!$AJ$2,TRUE,FALSE),IF(INDEX(Команды!$A$2:$AN$7500,MATCH(G$3,Команды!$A$2:$A$7500,0),$E8+2)=Команды!$AJ$3,TRUE,FALSE),IF(INDEX(Команды!$A$2:$AN$7500,MATCH(G$3,Команды!$A$2:$A$7500,0),$E8+2)=Команды!$AJ$4,TRUE,FALSE),IF(INDEX(Команды!$A$2:$AN$7500,MATCH(G$3,Команды!$A$2:$A$7500,0),$E8+2)=Команды!$AJ$5,TRUE,FALSE),IF(INDEX(Команды!$A$2:$AN$7500,MATCH(G$3,Команды!$A$2:$A$7500,0),$E8+2)=Команды!$AJ$6,TRUE,FALSE),IF(INDEX(Команды!$A$2:$AN$7500,MATCH(G$3,Команды!$A$2:$A$7500,0),$E8+2)=Команды!$AJ$7,TRUE,FALSE),IF(INDEX(Команды!$A$2:$AN$7500,MATCH(G$3,Команды!$A$2:$A$7500,0),$E8+2)=Команды!$AJ$8,TRUE,FALSE),IF(INDEX(Команды!$A$2:$AN$7500,MATCH(G$3,Команды!$A$2:$A$7500,0),$E8+2)=Команды!$AJ$9,TRUE,FALSE),IF(INDEX(Команды!$A$2:$AN$7500,MATCH(G$3,Команды!$A$2:$A$7500,0),$E8+2)=Команды!$AJ$10,TRUE,FALSE),IF(INDEX(Команды!$A$2:$AN$7500,MATCH(G$3,Команды!$A$2:$A$7500,0),$E8+2)=Команды!$AJ$11,TRUE,FALSE),IF(INDEX(Команды!$A$2:$AN$7500,MATCH(G$3,Команды!$A$2:$A$7500,0),$E8+2)=Команды!$AJ$12,TRUE,FALSE),IF(INDEX(Команды!$A$2:$AN$7500,MATCH(G$3,Команды!$A$2:$A$7500,0),$E8+2)=Команды!$AJ$13,TRUE,FALSE),IF(INDEX(Команды!$A$2:$AN$7500,MATCH(G$3,Команды!$A$2:$A$7500,0),$E8+2)=Команды!$AJ$14,TRUE,FALSE),IF(INDEX(Команды!$A$2:$AN$7500,MATCH(G$3,Команды!$A$2:$A$7500,0),$E8+2)=Команды!$AJ$15,TRUE,FALSE),IF(INDEX(Команды!$A$2:$AN$7500,MATCH(G$3,Команды!$A$2:$A$7500,0),$E8+2)=Команды!$AJ$16,TRUE,FALSE),IF(INDEX(Команды!$A$2:$AN$7500,MATCH(G$3,Команды!$A$2:$A$7500,0),$E8+2)=Команды!$AJ$17,TRUE,FALSE),IF(INDEX(Команды!$A$2:$AN$7500,MATCH(G$3,Команды!$A$2:$A$7500,0),$E8+2)=Команды!$AJ$18,TRUE,FALSE),IF(INDEX(Команды!$A$2:$AN$7500,MATCH(G$3,Команды!$A$2:$A$7500,0),$E8+2)=Команды!$AJ$19,TRUE,FALSE)),INDEX(Команды!$AJ$2:$AL$19,MATCH(INDEX(Команды!$A$2:$AN$7500,MATCH(G$3,Команды!$A$2:$A$7500,0),$E8+2),Команды!$AJ$2:$AJ$19,0),3),0)</f>
        <v>0.79166666666666663</v>
      </c>
      <c r="I8" s="342"/>
      <c r="J8" s="174">
        <f>IF(OR(IF(INDEX(Команды!$A$2:$AN$7500,MATCH(J$3,Команды!$A$2:$A$7500,0),$E8+2)=Команды!$AJ$2,TRUE,FALSE),IF(INDEX(Команды!$A$2:$AN$7500,MATCH(J$3,Команды!$A$2:$A$7500,0),$E8+2)=Команды!$AJ$3,TRUE,FALSE),IF(INDEX(Команды!$A$2:$AN$7500,MATCH(J$3,Команды!$A$2:$A$7500,0),$E8+2)=Команды!$AJ$4,TRUE,FALSE),IF(INDEX(Команды!$A$2:$AN$7500,MATCH(J$3,Команды!$A$2:$A$7500,0),$E8+2)=Команды!$AJ$5,TRUE,FALSE),IF(INDEX(Команды!$A$2:$AN$7500,MATCH(J$3,Команды!$A$2:$A$7500,0),$E8+2)=Команды!$AJ$6,TRUE,FALSE),IF(INDEX(Команды!$A$2:$AN$7500,MATCH(J$3,Команды!$A$2:$A$7500,0),$E8+2)=Команды!$AJ$7,TRUE,FALSE),IF(INDEX(Команды!$A$2:$AN$7500,MATCH(J$3,Команды!$A$2:$A$7500,0),$E8+2)=Команды!$AJ$8,TRUE,FALSE),IF(INDEX(Команды!$A$2:$AN$7500,MATCH(J$3,Команды!$A$2:$A$7500,0),$E8+2)=Команды!$AJ$9,TRUE,FALSE),IF(INDEX(Команды!$A$2:$AN$7500,MATCH(J$3,Команды!$A$2:$A$7500,0),$E8+2)=Команды!$AJ$10,TRUE,FALSE),IF(INDEX(Команды!$A$2:$AN$7500,MATCH(J$3,Команды!$A$2:$A$7500,0),$E8+2)=Команды!$AJ$11,TRUE,FALSE),IF(INDEX(Команды!$A$2:$AN$7500,MATCH(J$3,Команды!$A$2:$A$7500,0),$E8+2)=Команды!$AJ$12,TRUE,FALSE),IF(INDEX(Команды!$A$2:$AN$7500,MATCH(J$3,Команды!$A$2:$A$7500,0),$E8+2)=Команды!$AJ$13,TRUE,FALSE),IF(INDEX(Команды!$A$2:$AN$7500,MATCH(J$3,Команды!$A$2:$A$7500,0),$E8+2)=Команды!$AJ$14,TRUE,FALSE),IF(INDEX(Команды!$A$2:$AN$7500,MATCH(J$3,Команды!$A$2:$A$7500,0),$E8+2)=Команды!$AJ$15,TRUE,FALSE),IF(INDEX(Команды!$A$2:$AN$7500,MATCH(J$3,Команды!$A$2:$A$7500,0),$E8+2)=Команды!$AJ$16,TRUE,FALSE),,IF(INDEX(Команды!$A$2:$AN$7500,MATCH(J$3,Команды!$A$2:$A$7500,0),$E8+2)=Команды!$AJ$17,TRUE,FALSE),,IF(INDEX(Команды!$A$2:$AN$7500,MATCH(J$3,Команды!$A$2:$A$7500,0),$E8+2)=Команды!$AJ$18,TRUE,FALSE),,IF(INDEX(Команды!$A$2:$AN$7500,MATCH(J$3,Команды!$A$2:$A$7500,0),$E8+2)=Команды!$AJ$19,TRUE,FALSE)),INDEX(Команды!$AJ$2:$AK$19,MATCH(INDEX(Команды!$A$2:$AN$7500,MATCH(J$3,Команды!$A$2:$A$7500,0),$E8+2),Команды!$AJ$2:$AJ$19,0),2),0)</f>
        <v>0.64583333333333337</v>
      </c>
      <c r="K8" s="175">
        <f>IF(OR(IF(INDEX(Команды!$A$2:$AN$7500,MATCH(J$3,Команды!$A$2:$A$7500,0),$E8+2)=Команды!$AJ$2,TRUE,FALSE),IF(INDEX(Команды!$A$2:$AN$7500,MATCH(J$3,Команды!$A$2:$A$7500,0),$E8+2)=Команды!$AJ$3,TRUE,FALSE),IF(INDEX(Команды!$A$2:$AN$7500,MATCH(J$3,Команды!$A$2:$A$7500,0),$E8+2)=Команды!$AJ$4,TRUE,FALSE),IF(INDEX(Команды!$A$2:$AN$7500,MATCH(J$3,Команды!$A$2:$A$7500,0),$E8+2)=Команды!$AJ$5,TRUE,FALSE),IF(INDEX(Команды!$A$2:$AN$7500,MATCH(J$3,Команды!$A$2:$A$7500,0),$E8+2)=Команды!$AJ$6,TRUE,FALSE),IF(INDEX(Команды!$A$2:$AN$7500,MATCH(J$3,Команды!$A$2:$A$7500,0),$E8+2)=Команды!$AJ$7,TRUE,FALSE),IF(INDEX(Команды!$A$2:$AN$7500,MATCH(J$3,Команды!$A$2:$A$7500,0),$E8+2)=Команды!$AJ$8,TRUE,FALSE),IF(INDEX(Команды!$A$2:$AN$7500,MATCH(J$3,Команды!$A$2:$A$7500,0),$E8+2)=Команды!$AJ$9,TRUE,FALSE),IF(INDEX(Команды!$A$2:$AN$7500,MATCH(J$3,Команды!$A$2:$A$7500,0),$E8+2)=Команды!$AJ$10,TRUE,FALSE),IF(INDEX(Команды!$A$2:$AN$7500,MATCH(J$3,Команды!$A$2:$A$7500,0),$E8+2)=Команды!$AJ$11,TRUE,FALSE),IF(INDEX(Команды!$A$2:$AN$7500,MATCH(J$3,Команды!$A$2:$A$7500,0),$E8+2)=Команды!$AJ$12,TRUE,FALSE),IF(INDEX(Команды!$A$2:$AN$7500,MATCH(J$3,Команды!$A$2:$A$7500,0),$E8+2)=Команды!$AJ$13,TRUE,FALSE),IF(INDEX(Команды!$A$2:$AN$7500,MATCH(J$3,Команды!$A$2:$A$7500,0),$E8+2)=Команды!$AJ$14,TRUE,FALSE),IF(INDEX(Команды!$A$2:$AN$7500,MATCH(J$3,Команды!$A$2:$A$7500,0),$E8+2)=Команды!$AJ$15,TRUE,FALSE),IF(INDEX(Команды!$A$2:$AN$7500,MATCH(J$3,Команды!$A$2:$A$7500,0),$E8+2)=Команды!$AJ$16,TRUE,FALSE),IF(INDEX(Команды!$A$2:$AN$7500,MATCH(J$3,Команды!$A$2:$A$7500,0),$E8+2)=Команды!$AJ$17,TRUE,FALSE),IF(INDEX(Команды!$A$2:$AN$7500,MATCH(J$3,Команды!$A$2:$A$7500,0),$E8+2)=Команды!$AJ$18,TRUE,FALSE),IF(INDEX(Команды!$A$2:$AN$7500,MATCH(J$3,Команды!$A$2:$A$7500,0),$E8+2)=Команды!$AJ$19,TRUE,FALSE)),INDEX(Команды!$AJ$2:$AL$19,MATCH(INDEX(Команды!$A$2:$AN$7500,MATCH(J$3,Команды!$A$2:$A$7500,0),$E8+2),Команды!$AJ$2:$AJ$19,0),3),0)</f>
        <v>1.0208333333333333</v>
      </c>
      <c r="L8" s="342"/>
      <c r="M8" s="174" t="str">
        <f>IF(OR(IF(INDEX(Команды!$A$2:$AN$7500,MATCH(M$3,Команды!$A$2:$A$7500,0),$E8+2)=Команды!$AJ$2,TRUE,FALSE),IF(INDEX(Команды!$A$2:$AN$7500,MATCH(M$3,Команды!$A$2:$A$7500,0),$E8+2)=Команды!$AJ$3,TRUE,FALSE),IF(INDEX(Команды!$A$2:$AN$7500,MATCH(M$3,Команды!$A$2:$A$7500,0),$E8+2)=Команды!$AJ$4,TRUE,FALSE),IF(INDEX(Команды!$A$2:$AN$7500,MATCH(M$3,Команды!$A$2:$A$7500,0),$E8+2)=Команды!$AJ$5,TRUE,FALSE),IF(INDEX(Команды!$A$2:$AN$7500,MATCH(M$3,Команды!$A$2:$A$7500,0),$E8+2)=Команды!$AJ$6,TRUE,FALSE),IF(INDEX(Команды!$A$2:$AN$7500,MATCH(M$3,Команды!$A$2:$A$7500,0),$E8+2)=Команды!$AJ$7,TRUE,FALSE),IF(INDEX(Команды!$A$2:$AN$7500,MATCH(M$3,Команды!$A$2:$A$7500,0),$E8+2)=Команды!$AJ$8,TRUE,FALSE),IF(INDEX(Команды!$A$2:$AN$7500,MATCH(M$3,Команды!$A$2:$A$7500,0),$E8+2)=Команды!$AJ$9,TRUE,FALSE),IF(INDEX(Команды!$A$2:$AN$7500,MATCH(M$3,Команды!$A$2:$A$7500,0),$E8+2)=Команды!$AJ$10,TRUE,FALSE),IF(INDEX(Команды!$A$2:$AN$7500,MATCH(M$3,Команды!$A$2:$A$7500,0),$E8+2)=Команды!$AJ$11,TRUE,FALSE),IF(INDEX(Команды!$A$2:$AN$7500,MATCH(M$3,Команды!$A$2:$A$7500,0),$E8+2)=Команды!$AJ$12,TRUE,FALSE),IF(INDEX(Команды!$A$2:$AN$7500,MATCH(M$3,Команды!$A$2:$A$7500,0),$E8+2)=Команды!$AJ$13,TRUE,FALSE),IF(INDEX(Команды!$A$2:$AN$7500,MATCH(M$3,Команды!$A$2:$A$7500,0),$E8+2)=Команды!$AJ$14,TRUE,FALSE),IF(INDEX(Команды!$A$2:$AN$7500,MATCH(M$3,Команды!$A$2:$A$7500,0),$E8+2)=Команды!$AJ$15,TRUE,FALSE),IF(INDEX(Команды!$A$2:$AN$7500,MATCH(M$3,Команды!$A$2:$A$7500,0),$E8+2)=Команды!$AJ$16,TRUE,FALSE),,IF(INDEX(Команды!$A$2:$AN$7500,MATCH(M$3,Команды!$A$2:$A$7500,0),$E8+2)=Команды!$AJ$17,TRUE,FALSE),,IF(INDEX(Команды!$A$2:$AN$7500,MATCH(M$3,Команды!$A$2:$A$7500,0),$E8+2)=Команды!$AJ$18,TRUE,FALSE),,IF(INDEX(Команды!$A$2:$AN$7500,MATCH(M$3,Команды!$A$2:$A$7500,0),$E8+2)=Команды!$AJ$19,TRUE,FALSE)),INDEX(Команды!$AJ$2:$AK$19,MATCH(INDEX(Команды!$A$2:$AN$7500,MATCH(M$3,Команды!$A$2:$A$7500,0),$E8+2),Команды!$AJ$2:$AJ$19,0),2),0)</f>
        <v>В</v>
      </c>
      <c r="N8" s="175" t="str">
        <f>IF(OR(IF(INDEX(Команды!$A$2:$AN$7500,MATCH(M$3,Команды!$A$2:$A$7500,0),$E8+2)=Команды!$AJ$2,TRUE,FALSE),IF(INDEX(Команды!$A$2:$AN$7500,MATCH(M$3,Команды!$A$2:$A$7500,0),$E8+2)=Команды!$AJ$3,TRUE,FALSE),IF(INDEX(Команды!$A$2:$AN$7500,MATCH(M$3,Команды!$A$2:$A$7500,0),$E8+2)=Команды!$AJ$4,TRUE,FALSE),IF(INDEX(Команды!$A$2:$AN$7500,MATCH(M$3,Команды!$A$2:$A$7500,0),$E8+2)=Команды!$AJ$5,TRUE,FALSE),IF(INDEX(Команды!$A$2:$AN$7500,MATCH(M$3,Команды!$A$2:$A$7500,0),$E8+2)=Команды!$AJ$6,TRUE,FALSE),IF(INDEX(Команды!$A$2:$AN$7500,MATCH(M$3,Команды!$A$2:$A$7500,0),$E8+2)=Команды!$AJ$7,TRUE,FALSE),IF(INDEX(Команды!$A$2:$AN$7500,MATCH(M$3,Команды!$A$2:$A$7500,0),$E8+2)=Команды!$AJ$8,TRUE,FALSE),IF(INDEX(Команды!$A$2:$AN$7500,MATCH(M$3,Команды!$A$2:$A$7500,0),$E8+2)=Команды!$AJ$9,TRUE,FALSE),IF(INDEX(Команды!$A$2:$AN$7500,MATCH(M$3,Команды!$A$2:$A$7500,0),$E8+2)=Команды!$AJ$10,TRUE,FALSE),IF(INDEX(Команды!$A$2:$AN$7500,MATCH(M$3,Команды!$A$2:$A$7500,0),$E8+2)=Команды!$AJ$11,TRUE,FALSE),IF(INDEX(Команды!$A$2:$AN$7500,MATCH(M$3,Команды!$A$2:$A$7500,0),$E8+2)=Команды!$AJ$12,TRUE,FALSE),IF(INDEX(Команды!$A$2:$AN$7500,MATCH(M$3,Команды!$A$2:$A$7500,0),$E8+2)=Команды!$AJ$13,TRUE,FALSE),IF(INDEX(Команды!$A$2:$AN$7500,MATCH(M$3,Команды!$A$2:$A$7500,0),$E8+2)=Команды!$AJ$14,TRUE,FALSE),IF(INDEX(Команды!$A$2:$AN$7500,MATCH(M$3,Команды!$A$2:$A$7500,0),$E8+2)=Команды!$AJ$15,TRUE,FALSE),IF(INDEX(Команды!$A$2:$AN$7500,MATCH(M$3,Команды!$A$2:$A$7500,0),$E8+2)=Команды!$AJ$16,TRUE,FALSE),IF(INDEX(Команды!$A$2:$AN$7500,MATCH(M$3,Команды!$A$2:$A$7500,0),$E8+2)=Команды!$AJ$17,TRUE,FALSE),IF(INDEX(Команды!$A$2:$AN$7500,MATCH(M$3,Команды!$A$2:$A$7500,0),$E8+2)=Команды!$AJ$18,TRUE,FALSE),IF(INDEX(Команды!$A$2:$AN$7500,MATCH(M$3,Команды!$A$2:$A$7500,0),$E8+2)=Команды!$AJ$19,TRUE,FALSE)),INDEX(Команды!$AJ$2:$AL$19,MATCH(INDEX(Команды!$A$2:$AN$7500,MATCH(M$3,Команды!$A$2:$A$7500,0),$E8+2),Команды!$AJ$2:$AJ$19,0),3),0)</f>
        <v>В</v>
      </c>
      <c r="O8" s="342"/>
      <c r="P8" s="174" t="str">
        <f>IF(OR(IF(INDEX(Команды!$A$2:$AN$7500,MATCH(P$3,Команды!$A$2:$A$7500,0),$E8+2)=Команды!$AJ$2,TRUE,FALSE),IF(INDEX(Команды!$A$2:$AN$7500,MATCH(P$3,Команды!$A$2:$A$7500,0),$E8+2)=Команды!$AJ$3,TRUE,FALSE),IF(INDEX(Команды!$A$2:$AN$7500,MATCH(P$3,Команды!$A$2:$A$7500,0),$E8+2)=Команды!$AJ$4,TRUE,FALSE),IF(INDEX(Команды!$A$2:$AN$7500,MATCH(P$3,Команды!$A$2:$A$7500,0),$E8+2)=Команды!$AJ$5,TRUE,FALSE),IF(INDEX(Команды!$A$2:$AN$7500,MATCH(P$3,Команды!$A$2:$A$7500,0),$E8+2)=Команды!$AJ$6,TRUE,FALSE),IF(INDEX(Команды!$A$2:$AN$7500,MATCH(P$3,Команды!$A$2:$A$7500,0),$E8+2)=Команды!$AJ$7,TRUE,FALSE),IF(INDEX(Команды!$A$2:$AN$7500,MATCH(P$3,Команды!$A$2:$A$7500,0),$E8+2)=Команды!$AJ$8,TRUE,FALSE),IF(INDEX(Команды!$A$2:$AN$7500,MATCH(P$3,Команды!$A$2:$A$7500,0),$E8+2)=Команды!$AJ$9,TRUE,FALSE),IF(INDEX(Команды!$A$2:$AN$7500,MATCH(P$3,Команды!$A$2:$A$7500,0),$E8+2)=Команды!$AJ$10,TRUE,FALSE),IF(INDEX(Команды!$A$2:$AN$7500,MATCH(P$3,Команды!$A$2:$A$7500,0),$E8+2)=Команды!$AJ$11,TRUE,FALSE),IF(INDEX(Команды!$A$2:$AN$7500,MATCH(P$3,Команды!$A$2:$A$7500,0),$E8+2)=Команды!$AJ$12,TRUE,FALSE),IF(INDEX(Команды!$A$2:$AN$7500,MATCH(P$3,Команды!$A$2:$A$7500,0),$E8+2)=Команды!$AJ$13,TRUE,FALSE),IF(INDEX(Команды!$A$2:$AN$7500,MATCH(P$3,Команды!$A$2:$A$7500,0),$E8+2)=Команды!$AJ$14,TRUE,FALSE),IF(INDEX(Команды!$A$2:$AN$7500,MATCH(P$3,Команды!$A$2:$A$7500,0),$E8+2)=Команды!$AJ$15,TRUE,FALSE),IF(INDEX(Команды!$A$2:$AN$7500,MATCH(P$3,Команды!$A$2:$A$7500,0),$E8+2)=Команды!$AJ$16,TRUE,FALSE),,IF(INDEX(Команды!$A$2:$AN$7500,MATCH(P$3,Команды!$A$2:$A$7500,0),$E8+2)=Команды!$AJ$17,TRUE,FALSE),,IF(INDEX(Команды!$A$2:$AN$7500,MATCH(P$3,Команды!$A$2:$A$7500,0),$E8+2)=Команды!$AJ$18,TRUE,FALSE),,IF(INDEX(Команды!$A$2:$AN$7500,MATCH(P$3,Команды!$A$2:$A$7500,0),$E8+2)=Команды!$AJ$19,TRUE,FALSE)),INDEX(Команды!$AJ$2:$AK$19,MATCH(INDEX(Команды!$A$2:$AN$7500,MATCH(P$3,Команды!$A$2:$A$7500,0),$E8+2),Команды!$AJ$2:$AJ$19,0),2),0)</f>
        <v>В</v>
      </c>
      <c r="Q8" s="175" t="str">
        <f>IF(OR(IF(INDEX(Команды!$A$2:$AN$7500,MATCH(P$3,Команды!$A$2:$A$7500,0),$E8+2)=Команды!$AJ$2,TRUE,FALSE),IF(INDEX(Команды!$A$2:$AN$7500,MATCH(P$3,Команды!$A$2:$A$7500,0),$E8+2)=Команды!$AJ$3,TRUE,FALSE),IF(INDEX(Команды!$A$2:$AN$7500,MATCH(P$3,Команды!$A$2:$A$7500,0),$E8+2)=Команды!$AJ$4,TRUE,FALSE),IF(INDEX(Команды!$A$2:$AN$7500,MATCH(P$3,Команды!$A$2:$A$7500,0),$E8+2)=Команды!$AJ$5,TRUE,FALSE),IF(INDEX(Команды!$A$2:$AN$7500,MATCH(P$3,Команды!$A$2:$A$7500,0),$E8+2)=Команды!$AJ$6,TRUE,FALSE),IF(INDEX(Команды!$A$2:$AN$7500,MATCH(P$3,Команды!$A$2:$A$7500,0),$E8+2)=Команды!$AJ$7,TRUE,FALSE),IF(INDEX(Команды!$A$2:$AN$7500,MATCH(P$3,Команды!$A$2:$A$7500,0),$E8+2)=Команды!$AJ$8,TRUE,FALSE),IF(INDEX(Команды!$A$2:$AN$7500,MATCH(P$3,Команды!$A$2:$A$7500,0),$E8+2)=Команды!$AJ$9,TRUE,FALSE),IF(INDEX(Команды!$A$2:$AN$7500,MATCH(P$3,Команды!$A$2:$A$7500,0),$E8+2)=Команды!$AJ$10,TRUE,FALSE),IF(INDEX(Команды!$A$2:$AN$7500,MATCH(P$3,Команды!$A$2:$A$7500,0),$E8+2)=Команды!$AJ$11,TRUE,FALSE),IF(INDEX(Команды!$A$2:$AN$7500,MATCH(P$3,Команды!$A$2:$A$7500,0),$E8+2)=Команды!$AJ$12,TRUE,FALSE),IF(INDEX(Команды!$A$2:$AN$7500,MATCH(P$3,Команды!$A$2:$A$7500,0),$E8+2)=Команды!$AJ$13,TRUE,FALSE),IF(INDEX(Команды!$A$2:$AN$7500,MATCH(P$3,Команды!$A$2:$A$7500,0),$E8+2)=Команды!$AJ$14,TRUE,FALSE),IF(INDEX(Команды!$A$2:$AN$7500,MATCH(P$3,Команды!$A$2:$A$7500,0),$E8+2)=Команды!$AJ$15,TRUE,FALSE),IF(INDEX(Команды!$A$2:$AN$7500,MATCH(P$3,Команды!$A$2:$A$7500,0),$E8+2)=Команды!$AJ$16,TRUE,FALSE),IF(INDEX(Команды!$A$2:$AN$7500,MATCH(P$3,Команды!$A$2:$A$7500,0),$E8+2)=Команды!$AJ$17,TRUE,FALSE),IF(INDEX(Команды!$A$2:$AN$7500,MATCH(P$3,Команды!$A$2:$A$7500,0),$E8+2)=Команды!$AJ$18,TRUE,FALSE),IF(INDEX(Команды!$A$2:$AN$7500,MATCH(P$3,Команды!$A$2:$A$7500,0),$E8+2)=Команды!$AJ$19,TRUE,FALSE)),INDEX(Команды!$AJ$2:$AL$19,MATCH(INDEX(Команды!$A$2:$AN$7500,MATCH(P$3,Команды!$A$2:$A$7500,0),$E8+2),Команды!$AJ$2:$AJ$19,0),3),0)</f>
        <v>В</v>
      </c>
      <c r="R8" s="342"/>
      <c r="S8" s="174">
        <f>IF(OR(IF(INDEX(Команды!$A$2:$AN$7500,MATCH(S$3,Команды!$A$2:$A$7500,0),$E8+2)=Команды!$AJ$2,TRUE,FALSE),IF(INDEX(Команды!$A$2:$AN$7500,MATCH(S$3,Команды!$A$2:$A$7500,0),$E8+2)=Команды!$AJ$3,TRUE,FALSE),IF(INDEX(Команды!$A$2:$AN$7500,MATCH(S$3,Команды!$A$2:$A$7500,0),$E8+2)=Команды!$AJ$4,TRUE,FALSE),IF(INDEX(Команды!$A$2:$AN$7500,MATCH(S$3,Команды!$A$2:$A$7500,0),$E8+2)=Команды!$AJ$5,TRUE,FALSE),IF(INDEX(Команды!$A$2:$AN$7500,MATCH(S$3,Команды!$A$2:$A$7500,0),$E8+2)=Команды!$AJ$6,TRUE,FALSE),IF(INDEX(Команды!$A$2:$AN$7500,MATCH(S$3,Команды!$A$2:$A$7500,0),$E8+2)=Команды!$AJ$7,TRUE,FALSE),IF(INDEX(Команды!$A$2:$AN$7500,MATCH(S$3,Команды!$A$2:$A$7500,0),$E8+2)=Команды!$AJ$8,TRUE,FALSE),IF(INDEX(Команды!$A$2:$AN$7500,MATCH(S$3,Команды!$A$2:$A$7500,0),$E8+2)=Команды!$AJ$9,TRUE,FALSE),IF(INDEX(Команды!$A$2:$AN$7500,MATCH(S$3,Команды!$A$2:$A$7500,0),$E8+2)=Команды!$AJ$10,TRUE,FALSE),IF(INDEX(Команды!$A$2:$AN$7500,MATCH(S$3,Команды!$A$2:$A$7500,0),$E8+2)=Команды!$AJ$11,TRUE,FALSE),IF(INDEX(Команды!$A$2:$AN$7500,MATCH(S$3,Команды!$A$2:$A$7500,0),$E8+2)=Команды!$AJ$12,TRUE,FALSE),IF(INDEX(Команды!$A$2:$AN$7500,MATCH(S$3,Команды!$A$2:$A$7500,0),$E8+2)=Команды!$AJ$13,TRUE,FALSE),IF(INDEX(Команды!$A$2:$AN$7500,MATCH(S$3,Команды!$A$2:$A$7500,0),$E8+2)=Команды!$AJ$14,TRUE,FALSE),IF(INDEX(Команды!$A$2:$AN$7500,MATCH(S$3,Команды!$A$2:$A$7500,0),$E8+2)=Команды!$AJ$15,TRUE,FALSE),IF(INDEX(Команды!$A$2:$AN$7500,MATCH(S$3,Команды!$A$2:$A$7500,0),$E8+2)=Команды!$AJ$16,TRUE,FALSE),,IF(INDEX(Команды!$A$2:$AN$7500,MATCH(S$3,Команды!$A$2:$A$7500,0),$E8+2)=Команды!$AJ$17,TRUE,FALSE),,IF(INDEX(Команды!$A$2:$AN$7500,MATCH(S$3,Команды!$A$2:$A$7500,0),$E8+2)=Команды!$AJ$18,TRUE,FALSE),,IF(INDEX(Команды!$A$2:$AN$7500,MATCH(S$3,Команды!$A$2:$A$7500,0),$E8+2)=Команды!$AJ$19,TRUE,FALSE)),INDEX(Команды!$AJ$2:$AK$19,MATCH(INDEX(Команды!$A$2:$AN$7500,MATCH(S$3,Команды!$A$2:$A$7500,0),$E8+2),Команды!$AJ$2:$AJ$19,0),2),0)</f>
        <v>0.45833333333333331</v>
      </c>
      <c r="T8" s="175">
        <f>IF(OR(IF(INDEX(Команды!$A$2:$AN$7500,MATCH(S$3,Команды!$A$2:$A$7500,0),$E8+2)=Команды!$AJ$2,TRUE,FALSE),IF(INDEX(Команды!$A$2:$AN$7500,MATCH(S$3,Команды!$A$2:$A$7500,0),$E8+2)=Команды!$AJ$3,TRUE,FALSE),IF(INDEX(Команды!$A$2:$AN$7500,MATCH(S$3,Команды!$A$2:$A$7500,0),$E8+2)=Команды!$AJ$4,TRUE,FALSE),IF(INDEX(Команды!$A$2:$AN$7500,MATCH(S$3,Команды!$A$2:$A$7500,0),$E8+2)=Команды!$AJ$5,TRUE,FALSE),IF(INDEX(Команды!$A$2:$AN$7500,MATCH(S$3,Команды!$A$2:$A$7500,0),$E8+2)=Команды!$AJ$6,TRUE,FALSE),IF(INDEX(Команды!$A$2:$AN$7500,MATCH(S$3,Команды!$A$2:$A$7500,0),$E8+2)=Команды!$AJ$7,TRUE,FALSE),IF(INDEX(Команды!$A$2:$AN$7500,MATCH(S$3,Команды!$A$2:$A$7500,0),$E8+2)=Команды!$AJ$8,TRUE,FALSE),IF(INDEX(Команды!$A$2:$AN$7500,MATCH(S$3,Команды!$A$2:$A$7500,0),$E8+2)=Команды!$AJ$9,TRUE,FALSE),IF(INDEX(Команды!$A$2:$AN$7500,MATCH(S$3,Команды!$A$2:$A$7500,0),$E8+2)=Команды!$AJ$10,TRUE,FALSE),IF(INDEX(Команды!$A$2:$AN$7500,MATCH(S$3,Команды!$A$2:$A$7500,0),$E8+2)=Команды!$AJ$11,TRUE,FALSE),IF(INDEX(Команды!$A$2:$AN$7500,MATCH(S$3,Команды!$A$2:$A$7500,0),$E8+2)=Команды!$AJ$12,TRUE,FALSE),IF(INDEX(Команды!$A$2:$AN$7500,MATCH(S$3,Команды!$A$2:$A$7500,0),$E8+2)=Команды!$AJ$13,TRUE,FALSE),IF(INDEX(Команды!$A$2:$AN$7500,MATCH(S$3,Команды!$A$2:$A$7500,0),$E8+2)=Команды!$AJ$14,TRUE,FALSE),IF(INDEX(Команды!$A$2:$AN$7500,MATCH(S$3,Команды!$A$2:$A$7500,0),$E8+2)=Команды!$AJ$15,TRUE,FALSE),IF(INDEX(Команды!$A$2:$AN$7500,MATCH(S$3,Команды!$A$2:$A$7500,0),$E8+2)=Команды!$AJ$16,TRUE,FALSE),IF(INDEX(Команды!$A$2:$AN$7500,MATCH(S$3,Команды!$A$2:$A$7500,0),$E8+2)=Команды!$AJ$17,TRUE,FALSE),IF(INDEX(Команды!$A$2:$AN$7500,MATCH(S$3,Команды!$A$2:$A$7500,0),$E8+2)=Команды!$AJ$18,TRUE,FALSE),IF(INDEX(Команды!$A$2:$AN$7500,MATCH(S$3,Команды!$A$2:$A$7500,0),$E8+2)=Команды!$AJ$19,TRUE,FALSE)),INDEX(Команды!$AJ$2:$AL$19,MATCH(INDEX(Команды!$A$2:$AN$7500,MATCH(S$3,Команды!$A$2:$A$7500,0),$E8+2),Команды!$AJ$2:$AJ$19,0),3),0)</f>
        <v>0.83333333333333337</v>
      </c>
      <c r="U8" s="342"/>
      <c r="V8" s="174">
        <f>IF(OR(IF(INDEX(Команды!$A$2:$AN$7500,MATCH(V$3,Команды!$A$2:$A$7500,0),$E8+2)=Команды!$AJ$2,TRUE,FALSE),IF(INDEX(Команды!$A$2:$AN$7500,MATCH(V$3,Команды!$A$2:$A$7500,0),$E8+2)=Команды!$AJ$3,TRUE,FALSE),IF(INDEX(Команды!$A$2:$AN$7500,MATCH(V$3,Команды!$A$2:$A$7500,0),$E8+2)=Команды!$AJ$4,TRUE,FALSE),IF(INDEX(Команды!$A$2:$AN$7500,MATCH(V$3,Команды!$A$2:$A$7500,0),$E8+2)=Команды!$AJ$5,TRUE,FALSE),IF(INDEX(Команды!$A$2:$AN$7500,MATCH(V$3,Команды!$A$2:$A$7500,0),$E8+2)=Команды!$AJ$6,TRUE,FALSE),IF(INDEX(Команды!$A$2:$AN$7500,MATCH(V$3,Команды!$A$2:$A$7500,0),$E8+2)=Команды!$AJ$7,TRUE,FALSE),IF(INDEX(Команды!$A$2:$AN$7500,MATCH(V$3,Команды!$A$2:$A$7500,0),$E8+2)=Команды!$AJ$8,TRUE,FALSE),IF(INDEX(Команды!$A$2:$AN$7500,MATCH(V$3,Команды!$A$2:$A$7500,0),$E8+2)=Команды!$AJ$9,TRUE,FALSE),IF(INDEX(Команды!$A$2:$AN$7500,MATCH(V$3,Команды!$A$2:$A$7500,0),$E8+2)=Команды!$AJ$10,TRUE,FALSE),IF(INDEX(Команды!$A$2:$AN$7500,MATCH(V$3,Команды!$A$2:$A$7500,0),$E8+2)=Команды!$AJ$11,TRUE,FALSE),IF(INDEX(Команды!$A$2:$AN$7500,MATCH(V$3,Команды!$A$2:$A$7500,0),$E8+2)=Команды!$AJ$12,TRUE,FALSE),IF(INDEX(Команды!$A$2:$AN$7500,MATCH(V$3,Команды!$A$2:$A$7500,0),$E8+2)=Команды!$AJ$13,TRUE,FALSE),IF(INDEX(Команды!$A$2:$AN$7500,MATCH(V$3,Команды!$A$2:$A$7500,0),$E8+2)=Команды!$AJ$14,TRUE,FALSE),IF(INDEX(Команды!$A$2:$AN$7500,MATCH(V$3,Команды!$A$2:$A$7500,0),$E8+2)=Команды!$AJ$15,TRUE,FALSE),IF(INDEX(Команды!$A$2:$AN$7500,MATCH(V$3,Команды!$A$2:$A$7500,0),$E8+2)=Команды!$AJ$16,TRUE,FALSE),,IF(INDEX(Команды!$A$2:$AN$7500,MATCH(V$3,Команды!$A$2:$A$7500,0),$E8+2)=Команды!$AJ$17,TRUE,FALSE),,IF(INDEX(Команды!$A$2:$AN$7500,MATCH(V$3,Команды!$A$2:$A$7500,0),$E8+2)=Команды!$AJ$18,TRUE,FALSE),,IF(INDEX(Команды!$A$2:$AN$7500,MATCH(V$3,Команды!$A$2:$A$7500,0),$E8+2)=Команды!$AJ$19,TRUE,FALSE)),INDEX(Команды!$AJ$2:$AK$19,MATCH(INDEX(Команды!$A$2:$AN$7500,MATCH(V$3,Команды!$A$2:$A$7500,0),$E8+2),Команды!$AJ$2:$AJ$19,0),2),0)</f>
        <v>0.45833333333333331</v>
      </c>
      <c r="W8" s="175">
        <f>IF(OR(IF(INDEX(Команды!$A$2:$AN$7500,MATCH(V$3,Команды!$A$2:$A$7500,0),$E8+2)=Команды!$AJ$2,TRUE,FALSE),IF(INDEX(Команды!$A$2:$AN$7500,MATCH(V$3,Команды!$A$2:$A$7500,0),$E8+2)=Команды!$AJ$3,TRUE,FALSE),IF(INDEX(Команды!$A$2:$AN$7500,MATCH(V$3,Команды!$A$2:$A$7500,0),$E8+2)=Команды!$AJ$4,TRUE,FALSE),IF(INDEX(Команды!$A$2:$AN$7500,MATCH(V$3,Команды!$A$2:$A$7500,0),$E8+2)=Команды!$AJ$5,TRUE,FALSE),IF(INDEX(Команды!$A$2:$AN$7500,MATCH(V$3,Команды!$A$2:$A$7500,0),$E8+2)=Команды!$AJ$6,TRUE,FALSE),IF(INDEX(Команды!$A$2:$AN$7500,MATCH(V$3,Команды!$A$2:$A$7500,0),$E8+2)=Команды!$AJ$7,TRUE,FALSE),IF(INDEX(Команды!$A$2:$AN$7500,MATCH(V$3,Команды!$A$2:$A$7500,0),$E8+2)=Команды!$AJ$8,TRUE,FALSE),IF(INDEX(Команды!$A$2:$AN$7500,MATCH(V$3,Команды!$A$2:$A$7500,0),$E8+2)=Команды!$AJ$9,TRUE,FALSE),IF(INDEX(Команды!$A$2:$AN$7500,MATCH(V$3,Команды!$A$2:$A$7500,0),$E8+2)=Команды!$AJ$10,TRUE,FALSE),IF(INDEX(Команды!$A$2:$AN$7500,MATCH(V$3,Команды!$A$2:$A$7500,0),$E8+2)=Команды!$AJ$11,TRUE,FALSE),IF(INDEX(Команды!$A$2:$AN$7500,MATCH(V$3,Команды!$A$2:$A$7500,0),$E8+2)=Команды!$AJ$12,TRUE,FALSE),IF(INDEX(Команды!$A$2:$AN$7500,MATCH(V$3,Команды!$A$2:$A$7500,0),$E8+2)=Команды!$AJ$13,TRUE,FALSE),IF(INDEX(Команды!$A$2:$AN$7500,MATCH(V$3,Команды!$A$2:$A$7500,0),$E8+2)=Команды!$AJ$14,TRUE,FALSE),IF(INDEX(Команды!$A$2:$AN$7500,MATCH(V$3,Команды!$A$2:$A$7500,0),$E8+2)=Команды!$AJ$15,TRUE,FALSE),IF(INDEX(Команды!$A$2:$AN$7500,MATCH(V$3,Команды!$A$2:$A$7500,0),$E8+2)=Команды!$AJ$16,TRUE,FALSE),IF(INDEX(Команды!$A$2:$AN$7500,MATCH(V$3,Команды!$A$2:$A$7500,0),$E8+2)=Команды!$AJ$17,TRUE,FALSE),IF(INDEX(Команды!$A$2:$AN$7500,MATCH(V$3,Команды!$A$2:$A$7500,0),$E8+2)=Команды!$AJ$18,TRUE,FALSE),IF(INDEX(Команды!$A$2:$AN$7500,MATCH(V$3,Команды!$A$2:$A$7500,0),$E8+2)=Команды!$AJ$19,TRUE,FALSE)),INDEX(Команды!$AJ$2:$AL$19,MATCH(INDEX(Команды!$A$2:$AN$7500,MATCH(V$3,Команды!$A$2:$A$7500,0),$E8+2),Команды!$AJ$2:$AJ$19,0),3),0)</f>
        <v>0.83333333333333337</v>
      </c>
      <c r="X8" s="342"/>
      <c r="Y8" s="174">
        <f>IF(OR(IF(INDEX(Команды!$A$2:$AN$7500,MATCH(Y$3,Команды!$A$2:$A$7500,0),$E8+2)=Команды!$AJ$2,TRUE,FALSE),IF(INDEX(Команды!$A$2:$AN$7500,MATCH(Y$3,Команды!$A$2:$A$7500,0),$E8+2)=Команды!$AJ$3,TRUE,FALSE),IF(INDEX(Команды!$A$2:$AN$7500,MATCH(Y$3,Команды!$A$2:$A$7500,0),$E8+2)=Команды!$AJ$4,TRUE,FALSE),IF(INDEX(Команды!$A$2:$AN$7500,MATCH(Y$3,Команды!$A$2:$A$7500,0),$E8+2)=Команды!$AJ$5,TRUE,FALSE),IF(INDEX(Команды!$A$2:$AN$7500,MATCH(Y$3,Команды!$A$2:$A$7500,0),$E8+2)=Команды!$AJ$6,TRUE,FALSE),IF(INDEX(Команды!$A$2:$AN$7500,MATCH(Y$3,Команды!$A$2:$A$7500,0),$E8+2)=Команды!$AJ$7,TRUE,FALSE),IF(INDEX(Команды!$A$2:$AN$7500,MATCH(Y$3,Команды!$A$2:$A$7500,0),$E8+2)=Команды!$AJ$8,TRUE,FALSE),IF(INDEX(Команды!$A$2:$AN$7500,MATCH(Y$3,Команды!$A$2:$A$7500,0),$E8+2)=Команды!$AJ$9,TRUE,FALSE),IF(INDEX(Команды!$A$2:$AN$7500,MATCH(Y$3,Команды!$A$2:$A$7500,0),$E8+2)=Команды!$AJ$10,TRUE,FALSE),IF(INDEX(Команды!$A$2:$AN$7500,MATCH(Y$3,Команды!$A$2:$A$7500,0),$E8+2)=Команды!$AJ$11,TRUE,FALSE),IF(INDEX(Команды!$A$2:$AN$7500,MATCH(Y$3,Команды!$A$2:$A$7500,0),$E8+2)=Команды!$AJ$12,TRUE,FALSE),IF(INDEX(Команды!$A$2:$AN$7500,MATCH(Y$3,Команды!$A$2:$A$7500,0),$E8+2)=Команды!$AJ$13,TRUE,FALSE),IF(INDEX(Команды!$A$2:$AN$7500,MATCH(Y$3,Команды!$A$2:$A$7500,0),$E8+2)=Команды!$AJ$14,TRUE,FALSE),IF(INDEX(Команды!$A$2:$AN$7500,MATCH(Y$3,Команды!$A$2:$A$7500,0),$E8+2)=Команды!$AJ$15,TRUE,FALSE),IF(INDEX(Команды!$A$2:$AN$7500,MATCH(Y$3,Команды!$A$2:$A$7500,0),$E8+2)=Команды!$AJ$16,TRUE,FALSE),,IF(INDEX(Команды!$A$2:$AN$7500,MATCH(Y$3,Команды!$A$2:$A$7500,0),$E8+2)=Команды!$AJ$17,TRUE,FALSE),,IF(INDEX(Команды!$A$2:$AN$7500,MATCH(Y$3,Команды!$A$2:$A$7500,0),$E8+2)=Команды!$AJ$18,TRUE,FALSE),,IF(INDEX(Команды!$A$2:$AN$7500,MATCH(Y$3,Команды!$A$2:$A$7500,0),$E8+2)=Команды!$AJ$19,TRUE,FALSE)),INDEX(Команды!$AJ$2:$AK$19,MATCH(INDEX(Команды!$A$2:$AN$7500,MATCH(Y$3,Команды!$A$2:$A$7500,0),$E8+2),Команды!$AJ$2:$AJ$19,0),2),0)</f>
        <v>0.5</v>
      </c>
      <c r="Z8" s="175">
        <f>IF(OR(IF(INDEX(Команды!$A$2:$AN$7500,MATCH(Y$3,Команды!$A$2:$A$7500,0),$E8+2)=Команды!$AJ$2,TRUE,FALSE),IF(INDEX(Команды!$A$2:$AN$7500,MATCH(Y$3,Команды!$A$2:$A$7500,0),$E8+2)=Команды!$AJ$3,TRUE,FALSE),IF(INDEX(Команды!$A$2:$AN$7500,MATCH(Y$3,Команды!$A$2:$A$7500,0),$E8+2)=Команды!$AJ$4,TRUE,FALSE),IF(INDEX(Команды!$A$2:$AN$7500,MATCH(Y$3,Команды!$A$2:$A$7500,0),$E8+2)=Команды!$AJ$5,TRUE,FALSE),IF(INDEX(Команды!$A$2:$AN$7500,MATCH(Y$3,Команды!$A$2:$A$7500,0),$E8+2)=Команды!$AJ$6,TRUE,FALSE),IF(INDEX(Команды!$A$2:$AN$7500,MATCH(Y$3,Команды!$A$2:$A$7500,0),$E8+2)=Команды!$AJ$7,TRUE,FALSE),IF(INDEX(Команды!$A$2:$AN$7500,MATCH(Y$3,Команды!$A$2:$A$7500,0),$E8+2)=Команды!$AJ$8,TRUE,FALSE),IF(INDEX(Команды!$A$2:$AN$7500,MATCH(Y$3,Команды!$A$2:$A$7500,0),$E8+2)=Команды!$AJ$9,TRUE,FALSE),IF(INDEX(Команды!$A$2:$AN$7500,MATCH(Y$3,Команды!$A$2:$A$7500,0),$E8+2)=Команды!$AJ$10,TRUE,FALSE),IF(INDEX(Команды!$A$2:$AN$7500,MATCH(Y$3,Команды!$A$2:$A$7500,0),$E8+2)=Команды!$AJ$11,TRUE,FALSE),IF(INDEX(Команды!$A$2:$AN$7500,MATCH(Y$3,Команды!$A$2:$A$7500,0),$E8+2)=Команды!$AJ$12,TRUE,FALSE),IF(INDEX(Команды!$A$2:$AN$7500,MATCH(Y$3,Команды!$A$2:$A$7500,0),$E8+2)=Команды!$AJ$13,TRUE,FALSE),IF(INDEX(Команды!$A$2:$AN$7500,MATCH(Y$3,Команды!$A$2:$A$7500,0),$E8+2)=Команды!$AJ$14,TRUE,FALSE),IF(INDEX(Команды!$A$2:$AN$7500,MATCH(Y$3,Команды!$A$2:$A$7500,0),$E8+2)=Команды!$AJ$15,TRUE,FALSE),IF(INDEX(Команды!$A$2:$AN$7500,MATCH(Y$3,Команды!$A$2:$A$7500,0),$E8+2)=Команды!$AJ$16,TRUE,FALSE),IF(INDEX(Команды!$A$2:$AN$7500,MATCH(Y$3,Команды!$A$2:$A$7500,0),$E8+2)=Команды!$AJ$17,TRUE,FALSE),IF(INDEX(Команды!$A$2:$AN$7500,MATCH(Y$3,Команды!$A$2:$A$7500,0),$E8+2)=Команды!$AJ$18,TRUE,FALSE),IF(INDEX(Команды!$A$2:$AN$7500,MATCH(Y$3,Команды!$A$2:$A$7500,0),$E8+2)=Команды!$AJ$19,TRUE,FALSE)),INDEX(Команды!$AJ$2:$AL$19,MATCH(INDEX(Команды!$A$2:$AN$7500,MATCH(Y$3,Команды!$A$2:$A$7500,0),$E8+2),Команды!$AJ$2:$AJ$19,0),3),0)</f>
        <v>0.875</v>
      </c>
      <c r="AA8" s="342"/>
      <c r="AB8" s="174">
        <f>IF(OR(IF(INDEX(Команды!$A$2:$AN$7500,MATCH(AB$3,Команды!$A$2:$A$7500,0),$E8+2)=Команды!$AJ$2,TRUE,FALSE),IF(INDEX(Команды!$A$2:$AN$7500,MATCH(AB$3,Команды!$A$2:$A$7500,0),$E8+2)=Команды!$AJ$3,TRUE,FALSE),IF(INDEX(Команды!$A$2:$AN$7500,MATCH(AB$3,Команды!$A$2:$A$7500,0),$E8+2)=Команды!$AJ$4,TRUE,FALSE),IF(INDEX(Команды!$A$2:$AN$7500,MATCH(AB$3,Команды!$A$2:$A$7500,0),$E8+2)=Команды!$AJ$5,TRUE,FALSE),IF(INDEX(Команды!$A$2:$AN$7500,MATCH(AB$3,Команды!$A$2:$A$7500,0),$E8+2)=Команды!$AJ$6,TRUE,FALSE),IF(INDEX(Команды!$A$2:$AN$7500,MATCH(AB$3,Команды!$A$2:$A$7500,0),$E8+2)=Команды!$AJ$7,TRUE,FALSE),IF(INDEX(Команды!$A$2:$AN$7500,MATCH(AB$3,Команды!$A$2:$A$7500,0),$E8+2)=Команды!$AJ$8,TRUE,FALSE),IF(INDEX(Команды!$A$2:$AN$7500,MATCH(AB$3,Команды!$A$2:$A$7500,0),$E8+2)=Команды!$AJ$9,TRUE,FALSE),IF(INDEX(Команды!$A$2:$AN$7500,MATCH(AB$3,Команды!$A$2:$A$7500,0),$E8+2)=Команды!$AJ$10,TRUE,FALSE),IF(INDEX(Команды!$A$2:$AN$7500,MATCH(AB$3,Команды!$A$2:$A$7500,0),$E8+2)=Команды!$AJ$11,TRUE,FALSE),IF(INDEX(Команды!$A$2:$AN$7500,MATCH(AB$3,Команды!$A$2:$A$7500,0),$E8+2)=Команды!$AJ$12,TRUE,FALSE),IF(INDEX(Команды!$A$2:$AN$7500,MATCH(AB$3,Команды!$A$2:$A$7500,0),$E8+2)=Команды!$AJ$13,TRUE,FALSE),IF(INDEX(Команды!$A$2:$AN$7500,MATCH(AB$3,Команды!$A$2:$A$7500,0),$E8+2)=Команды!$AJ$14,TRUE,FALSE),IF(INDEX(Команды!$A$2:$AN$7500,MATCH(AB$3,Команды!$A$2:$A$7500,0),$E8+2)=Команды!$AJ$15,TRUE,FALSE),IF(INDEX(Команды!$A$2:$AN$7500,MATCH(AB$3,Команды!$A$2:$A$7500,0),$E8+2)=Команды!$AJ$16,TRUE,FALSE),,IF(INDEX(Команды!$A$2:$AN$7500,MATCH(AB$3,Команды!$A$2:$A$7500,0),$E8+2)=Команды!$AJ$17,TRUE,FALSE),,IF(INDEX(Команды!$A$2:$AN$7500,MATCH(AB$3,Команды!$A$2:$A$7500,0),$E8+2)=Команды!$AJ$18,TRUE,FALSE),,IF(INDEX(Команды!$A$2:$AN$7500,MATCH(AB$3,Команды!$A$2:$A$7500,0),$E8+2)=Команды!$AJ$19,TRUE,FALSE)),INDEX(Команды!$AJ$2:$AK$19,MATCH(INDEX(Команды!$A$2:$AN$7500,MATCH(AB$3,Команды!$A$2:$A$7500,0),$E8+2),Команды!$AJ$2:$AJ$19,0),2),0)</f>
        <v>0.5</v>
      </c>
      <c r="AC8" s="175">
        <f>IF(OR(IF(INDEX(Команды!$A$2:$AN$7500,MATCH(AB$3,Команды!$A$2:$A$7500,0),$E8+2)=Команды!$AJ$2,TRUE,FALSE),IF(INDEX(Команды!$A$2:$AN$7500,MATCH(AB$3,Команды!$A$2:$A$7500,0),$E8+2)=Команды!$AJ$3,TRUE,FALSE),IF(INDEX(Команды!$A$2:$AN$7500,MATCH(AB$3,Команды!$A$2:$A$7500,0),$E8+2)=Команды!$AJ$4,TRUE,FALSE),IF(INDEX(Команды!$A$2:$AN$7500,MATCH(AB$3,Команды!$A$2:$A$7500,0),$E8+2)=Команды!$AJ$5,TRUE,FALSE),IF(INDEX(Команды!$A$2:$AN$7500,MATCH(AB$3,Команды!$A$2:$A$7500,0),$E8+2)=Команды!$AJ$6,TRUE,FALSE),IF(INDEX(Команды!$A$2:$AN$7500,MATCH(AB$3,Команды!$A$2:$A$7500,0),$E8+2)=Команды!$AJ$7,TRUE,FALSE),IF(INDEX(Команды!$A$2:$AN$7500,MATCH(AB$3,Команды!$A$2:$A$7500,0),$E8+2)=Команды!$AJ$8,TRUE,FALSE),IF(INDEX(Команды!$A$2:$AN$7500,MATCH(AB$3,Команды!$A$2:$A$7500,0),$E8+2)=Команды!$AJ$9,TRUE,FALSE),IF(INDEX(Команды!$A$2:$AN$7500,MATCH(AB$3,Команды!$A$2:$A$7500,0),$E8+2)=Команды!$AJ$10,TRUE,FALSE),IF(INDEX(Команды!$A$2:$AN$7500,MATCH(AB$3,Команды!$A$2:$A$7500,0),$E8+2)=Команды!$AJ$11,TRUE,FALSE),IF(INDEX(Команды!$A$2:$AN$7500,MATCH(AB$3,Команды!$A$2:$A$7500,0),$E8+2)=Команды!$AJ$12,TRUE,FALSE),IF(INDEX(Команды!$A$2:$AN$7500,MATCH(AB$3,Команды!$A$2:$A$7500,0),$E8+2)=Команды!$AJ$13,TRUE,FALSE),IF(INDEX(Команды!$A$2:$AN$7500,MATCH(AB$3,Команды!$A$2:$A$7500,0),$E8+2)=Команды!$AJ$14,TRUE,FALSE),IF(INDEX(Команды!$A$2:$AN$7500,MATCH(AB$3,Команды!$A$2:$A$7500,0),$E8+2)=Команды!$AJ$15,TRUE,FALSE),IF(INDEX(Команды!$A$2:$AN$7500,MATCH(AB$3,Команды!$A$2:$A$7500,0),$E8+2)=Команды!$AJ$16,TRUE,FALSE),IF(INDEX(Команды!$A$2:$AN$7500,MATCH(AB$3,Команды!$A$2:$A$7500,0),$E8+2)=Команды!$AJ$17,TRUE,FALSE),IF(INDEX(Команды!$A$2:$AN$7500,MATCH(AB$3,Команды!$A$2:$A$7500,0),$E8+2)=Команды!$AJ$18,TRUE,FALSE),IF(INDEX(Команды!$A$2:$AN$7500,MATCH(AB$3,Команды!$A$2:$A$7500,0),$E8+2)=Команды!$AJ$19,TRUE,FALSE)),INDEX(Команды!$AJ$2:$AL$19,MATCH(INDEX(Команды!$A$2:$AN$7500,MATCH(AB$3,Команды!$A$2:$A$7500,0),$E8+2),Команды!$AJ$2:$AJ$19,0),3),0)</f>
        <v>0.875</v>
      </c>
      <c r="AD8" s="342"/>
      <c r="AE8" s="174" t="str">
        <f>IF(OR(IF(INDEX(Команды!$A$2:$AN$7500,MATCH(AE$3,Команды!$A$2:$A$7500,0),$E8+2)=Команды!$AJ$2,TRUE,FALSE),IF(INDEX(Команды!$A$2:$AN$7500,MATCH(AE$3,Команды!$A$2:$A$7500,0),$E8+2)=Команды!$AJ$3,TRUE,FALSE),IF(INDEX(Команды!$A$2:$AN$7500,MATCH(AE$3,Команды!$A$2:$A$7500,0),$E8+2)=Команды!$AJ$4,TRUE,FALSE),IF(INDEX(Команды!$A$2:$AN$7500,MATCH(AE$3,Команды!$A$2:$A$7500,0),$E8+2)=Команды!$AJ$5,TRUE,FALSE),IF(INDEX(Команды!$A$2:$AN$7500,MATCH(AE$3,Команды!$A$2:$A$7500,0),$E8+2)=Команды!$AJ$6,TRUE,FALSE),IF(INDEX(Команды!$A$2:$AN$7500,MATCH(AE$3,Команды!$A$2:$A$7500,0),$E8+2)=Команды!$AJ$7,TRUE,FALSE),IF(INDEX(Команды!$A$2:$AN$7500,MATCH(AE$3,Команды!$A$2:$A$7500,0),$E8+2)=Команды!$AJ$8,TRUE,FALSE),IF(INDEX(Команды!$A$2:$AN$7500,MATCH(AE$3,Команды!$A$2:$A$7500,0),$E8+2)=Команды!$AJ$9,TRUE,FALSE),IF(INDEX(Команды!$A$2:$AN$7500,MATCH(AE$3,Команды!$A$2:$A$7500,0),$E8+2)=Команды!$AJ$10,TRUE,FALSE),IF(INDEX(Команды!$A$2:$AN$7500,MATCH(AE$3,Команды!$A$2:$A$7500,0),$E8+2)=Команды!$AJ$11,TRUE,FALSE),IF(INDEX(Команды!$A$2:$AN$7500,MATCH(AE$3,Команды!$A$2:$A$7500,0),$E8+2)=Команды!$AJ$12,TRUE,FALSE),IF(INDEX(Команды!$A$2:$AN$7500,MATCH(AE$3,Команды!$A$2:$A$7500,0),$E8+2)=Команды!$AJ$13,TRUE,FALSE),IF(INDEX(Команды!$A$2:$AN$7500,MATCH(AE$3,Команды!$A$2:$A$7500,0),$E8+2)=Команды!$AJ$14,TRUE,FALSE),IF(INDEX(Команды!$A$2:$AN$7500,MATCH(AE$3,Команды!$A$2:$A$7500,0),$E8+2)=Команды!$AJ$15,TRUE,FALSE),IF(INDEX(Команды!$A$2:$AN$7500,MATCH(AE$3,Команды!$A$2:$A$7500,0),$E8+2)=Команды!$AJ$16,TRUE,FALSE),,IF(INDEX(Команды!$A$2:$AN$7500,MATCH(AE$3,Команды!$A$2:$A$7500,0),$E8+2)=Команды!$AJ$17,TRUE,FALSE),,IF(INDEX(Команды!$A$2:$AN$7500,MATCH(AE$3,Команды!$A$2:$A$7500,0),$E8+2)=Команды!$AJ$18,TRUE,FALSE),,IF(INDEX(Команды!$A$2:$AN$7500,MATCH(AE$3,Команды!$A$2:$A$7500,0),$E8+2)=Команды!$AJ$19,TRUE,FALSE)),INDEX(Команды!$AJ$2:$AK$19,MATCH(INDEX(Команды!$A$2:$AN$7500,MATCH(AE$3,Команды!$A$2:$A$7500,0),$E8+2),Команды!$AJ$2:$AJ$19,0),2),0)</f>
        <v>В</v>
      </c>
      <c r="AF8" s="175" t="str">
        <f>IF(OR(IF(INDEX(Команды!$A$2:$AN$7500,MATCH(AE$3,Команды!$A$2:$A$7500,0),$E8+2)=Команды!$AJ$2,TRUE,FALSE),IF(INDEX(Команды!$A$2:$AN$7500,MATCH(AE$3,Команды!$A$2:$A$7500,0),$E8+2)=Команды!$AJ$3,TRUE,FALSE),IF(INDEX(Команды!$A$2:$AN$7500,MATCH(AE$3,Команды!$A$2:$A$7500,0),$E8+2)=Команды!$AJ$4,TRUE,FALSE),IF(INDEX(Команды!$A$2:$AN$7500,MATCH(AE$3,Команды!$A$2:$A$7500,0),$E8+2)=Команды!$AJ$5,TRUE,FALSE),IF(INDEX(Команды!$A$2:$AN$7500,MATCH(AE$3,Команды!$A$2:$A$7500,0),$E8+2)=Команды!$AJ$6,TRUE,FALSE),IF(INDEX(Команды!$A$2:$AN$7500,MATCH(AE$3,Команды!$A$2:$A$7500,0),$E8+2)=Команды!$AJ$7,TRUE,FALSE),IF(INDEX(Команды!$A$2:$AN$7500,MATCH(AE$3,Команды!$A$2:$A$7500,0),$E8+2)=Команды!$AJ$8,TRUE,FALSE),IF(INDEX(Команды!$A$2:$AN$7500,MATCH(AE$3,Команды!$A$2:$A$7500,0),$E8+2)=Команды!$AJ$9,TRUE,FALSE),IF(INDEX(Команды!$A$2:$AN$7500,MATCH(AE$3,Команды!$A$2:$A$7500,0),$E8+2)=Команды!$AJ$10,TRUE,FALSE),IF(INDEX(Команды!$A$2:$AN$7500,MATCH(AE$3,Команды!$A$2:$A$7500,0),$E8+2)=Команды!$AJ$11,TRUE,FALSE),IF(INDEX(Команды!$A$2:$AN$7500,MATCH(AE$3,Команды!$A$2:$A$7500,0),$E8+2)=Команды!$AJ$12,TRUE,FALSE),IF(INDEX(Команды!$A$2:$AN$7500,MATCH(AE$3,Команды!$A$2:$A$7500,0),$E8+2)=Команды!$AJ$13,TRUE,FALSE),IF(INDEX(Команды!$A$2:$AN$7500,MATCH(AE$3,Команды!$A$2:$A$7500,0),$E8+2)=Команды!$AJ$14,TRUE,FALSE),IF(INDEX(Команды!$A$2:$AN$7500,MATCH(AE$3,Команды!$A$2:$A$7500,0),$E8+2)=Команды!$AJ$15,TRUE,FALSE),IF(INDEX(Команды!$A$2:$AN$7500,MATCH(AE$3,Команды!$A$2:$A$7500,0),$E8+2)=Команды!$AJ$16,TRUE,FALSE),IF(INDEX(Команды!$A$2:$AN$7500,MATCH(AE$3,Команды!$A$2:$A$7500,0),$E8+2)=Команды!$AJ$17,TRUE,FALSE),IF(INDEX(Команды!$A$2:$AN$7500,MATCH(AE$3,Команды!$A$2:$A$7500,0),$E8+2)=Команды!$AJ$18,TRUE,FALSE),IF(INDEX(Команды!$A$2:$AN$7500,MATCH(AE$3,Команды!$A$2:$A$7500,0),$E8+2)=Команды!$AJ$19,TRUE,FALSE)),INDEX(Команды!$AJ$2:$AL$19,MATCH(INDEX(Команды!$A$2:$AN$7500,MATCH(AE$3,Команды!$A$2:$A$7500,0),$E8+2),Команды!$AJ$2:$AJ$19,0),3),0)</f>
        <v>В</v>
      </c>
      <c r="AG8" s="342"/>
      <c r="AH8" s="174" t="str">
        <f>IF(OR(IF(INDEX(Команды!$A$2:$AN$7500,MATCH(AH$3,Команды!$A$2:$A$7500,0),$E8+2)=Команды!$AJ$2,TRUE,FALSE),IF(INDEX(Команды!$A$2:$AN$7500,MATCH(AH$3,Команды!$A$2:$A$7500,0),$E8+2)=Команды!$AJ$3,TRUE,FALSE),IF(INDEX(Команды!$A$2:$AN$7500,MATCH(AH$3,Команды!$A$2:$A$7500,0),$E8+2)=Команды!$AJ$4,TRUE,FALSE),IF(INDEX(Команды!$A$2:$AN$7500,MATCH(AH$3,Команды!$A$2:$A$7500,0),$E8+2)=Команды!$AJ$5,TRUE,FALSE),IF(INDEX(Команды!$A$2:$AN$7500,MATCH(AH$3,Команды!$A$2:$A$7500,0),$E8+2)=Команды!$AJ$6,TRUE,FALSE),IF(INDEX(Команды!$A$2:$AN$7500,MATCH(AH$3,Команды!$A$2:$A$7500,0),$E8+2)=Команды!$AJ$7,TRUE,FALSE),IF(INDEX(Команды!$A$2:$AN$7500,MATCH(AH$3,Команды!$A$2:$A$7500,0),$E8+2)=Команды!$AJ$8,TRUE,FALSE),IF(INDEX(Команды!$A$2:$AN$7500,MATCH(AH$3,Команды!$A$2:$A$7500,0),$E8+2)=Команды!$AJ$9,TRUE,FALSE),IF(INDEX(Команды!$A$2:$AN$7500,MATCH(AH$3,Команды!$A$2:$A$7500,0),$E8+2)=Команды!$AJ$10,TRUE,FALSE),IF(INDEX(Команды!$A$2:$AN$7500,MATCH(AH$3,Команды!$A$2:$A$7500,0),$E8+2)=Команды!$AJ$11,TRUE,FALSE),IF(INDEX(Команды!$A$2:$AN$7500,MATCH(AH$3,Команды!$A$2:$A$7500,0),$E8+2)=Команды!$AJ$12,TRUE,FALSE),IF(INDEX(Команды!$A$2:$AN$7500,MATCH(AH$3,Команды!$A$2:$A$7500,0),$E8+2)=Команды!$AJ$13,TRUE,FALSE),IF(INDEX(Команды!$A$2:$AN$7500,MATCH(AH$3,Команды!$A$2:$A$7500,0),$E8+2)=Команды!$AJ$14,TRUE,FALSE),IF(INDEX(Команды!$A$2:$AN$7500,MATCH(AH$3,Команды!$A$2:$A$7500,0),$E8+2)=Команды!$AJ$15,TRUE,FALSE),IF(INDEX(Команды!$A$2:$AN$7500,MATCH(AH$3,Команды!$A$2:$A$7500,0),$E8+2)=Команды!$AJ$16,TRUE,FALSE),,IF(INDEX(Команды!$A$2:$AN$7500,MATCH(AH$3,Команды!$A$2:$A$7500,0),$E8+2)=Команды!$AJ$17,TRUE,FALSE),,IF(INDEX(Команды!$A$2:$AN$7500,MATCH(AH$3,Команды!$A$2:$A$7500,0),$E8+2)=Команды!$AJ$18,TRUE,FALSE),,IF(INDEX(Команды!$A$2:$AN$7500,MATCH(AH$3,Команды!$A$2:$A$7500,0),$E8+2)=Команды!$AJ$19,TRUE,FALSE)),INDEX(Команды!$AJ$2:$AK$19,MATCH(INDEX(Команды!$A$2:$AN$7500,MATCH(AH$3,Команды!$A$2:$A$7500,0),$E8+2),Команды!$AJ$2:$AJ$19,0),2),0)</f>
        <v>В</v>
      </c>
      <c r="AI8" s="175" t="str">
        <f>IF(OR(IF(INDEX(Команды!$A$2:$AN$7500,MATCH(AH$3,Команды!$A$2:$A$7500,0),$E8+2)=Команды!$AJ$2,TRUE,FALSE),IF(INDEX(Команды!$A$2:$AN$7500,MATCH(AH$3,Команды!$A$2:$A$7500,0),$E8+2)=Команды!$AJ$3,TRUE,FALSE),IF(INDEX(Команды!$A$2:$AN$7500,MATCH(AH$3,Команды!$A$2:$A$7500,0),$E8+2)=Команды!$AJ$4,TRUE,FALSE),IF(INDEX(Команды!$A$2:$AN$7500,MATCH(AH$3,Команды!$A$2:$A$7500,0),$E8+2)=Команды!$AJ$5,TRUE,FALSE),IF(INDEX(Команды!$A$2:$AN$7500,MATCH(AH$3,Команды!$A$2:$A$7500,0),$E8+2)=Команды!$AJ$6,TRUE,FALSE),IF(INDEX(Команды!$A$2:$AN$7500,MATCH(AH$3,Команды!$A$2:$A$7500,0),$E8+2)=Команды!$AJ$7,TRUE,FALSE),IF(INDEX(Команды!$A$2:$AN$7500,MATCH(AH$3,Команды!$A$2:$A$7500,0),$E8+2)=Команды!$AJ$8,TRUE,FALSE),IF(INDEX(Команды!$A$2:$AN$7500,MATCH(AH$3,Команды!$A$2:$A$7500,0),$E8+2)=Команды!$AJ$9,TRUE,FALSE),IF(INDEX(Команды!$A$2:$AN$7500,MATCH(AH$3,Команды!$A$2:$A$7500,0),$E8+2)=Команды!$AJ$10,TRUE,FALSE),IF(INDEX(Команды!$A$2:$AN$7500,MATCH(AH$3,Команды!$A$2:$A$7500,0),$E8+2)=Команды!$AJ$11,TRUE,FALSE),IF(INDEX(Команды!$A$2:$AN$7500,MATCH(AH$3,Команды!$A$2:$A$7500,0),$E8+2)=Команды!$AJ$12,TRUE,FALSE),IF(INDEX(Команды!$A$2:$AN$7500,MATCH(AH$3,Команды!$A$2:$A$7500,0),$E8+2)=Команды!$AJ$13,TRUE,FALSE),IF(INDEX(Команды!$A$2:$AN$7500,MATCH(AH$3,Команды!$A$2:$A$7500,0),$E8+2)=Команды!$AJ$14,TRUE,FALSE),IF(INDEX(Команды!$A$2:$AN$7500,MATCH(AH$3,Команды!$A$2:$A$7500,0),$E8+2)=Команды!$AJ$15,TRUE,FALSE),IF(INDEX(Команды!$A$2:$AN$7500,MATCH(AH$3,Команды!$A$2:$A$7500,0),$E8+2)=Команды!$AJ$16,TRUE,FALSE),IF(INDEX(Команды!$A$2:$AN$7500,MATCH(AH$3,Команды!$A$2:$A$7500,0),$E8+2)=Команды!$AJ$17,TRUE,FALSE),IF(INDEX(Команды!$A$2:$AN$7500,MATCH(AH$3,Команды!$A$2:$A$7500,0),$E8+2)=Команды!$AJ$18,TRUE,FALSE),IF(INDEX(Команды!$A$2:$AN$7500,MATCH(AH$3,Команды!$A$2:$A$7500,0),$E8+2)=Команды!$AJ$19,TRUE,FALSE)),INDEX(Команды!$AJ$2:$AL$19,MATCH(INDEX(Команды!$A$2:$AN$7500,MATCH(AH$3,Команды!$A$2:$A$7500,0),$E8+2),Команды!$AJ$2:$AJ$19,0),3),0)</f>
        <v>В</v>
      </c>
      <c r="AJ8" s="342"/>
      <c r="AK8" s="174">
        <f>IF(OR(IF(INDEX(Команды!$A$2:$AN$7500,MATCH(AK$3,Команды!$A$2:$A$7500,0),$E8+2)=Команды!$AJ$2,TRUE,FALSE),IF(INDEX(Команды!$A$2:$AN$7500,MATCH(AK$3,Команды!$A$2:$A$7500,0),$E8+2)=Команды!$AJ$3,TRUE,FALSE),IF(INDEX(Команды!$A$2:$AN$7500,MATCH(AK$3,Команды!$A$2:$A$7500,0),$E8+2)=Команды!$AJ$4,TRUE,FALSE),IF(INDEX(Команды!$A$2:$AN$7500,MATCH(AK$3,Команды!$A$2:$A$7500,0),$E8+2)=Команды!$AJ$5,TRUE,FALSE),IF(INDEX(Команды!$A$2:$AN$7500,MATCH(AK$3,Команды!$A$2:$A$7500,0),$E8+2)=Команды!$AJ$6,TRUE,FALSE),IF(INDEX(Команды!$A$2:$AN$7500,MATCH(AK$3,Команды!$A$2:$A$7500,0),$E8+2)=Команды!$AJ$7,TRUE,FALSE),IF(INDEX(Команды!$A$2:$AN$7500,MATCH(AK$3,Команды!$A$2:$A$7500,0),$E8+2)=Команды!$AJ$8,TRUE,FALSE),IF(INDEX(Команды!$A$2:$AN$7500,MATCH(AK$3,Команды!$A$2:$A$7500,0),$E8+2)=Команды!$AJ$9,TRUE,FALSE),IF(INDEX(Команды!$A$2:$AN$7500,MATCH(AK$3,Команды!$A$2:$A$7500,0),$E8+2)=Команды!$AJ$10,TRUE,FALSE),IF(INDEX(Команды!$A$2:$AN$7500,MATCH(AK$3,Команды!$A$2:$A$7500,0),$E8+2)=Команды!$AJ$11,TRUE,FALSE),IF(INDEX(Команды!$A$2:$AN$7500,MATCH(AK$3,Команды!$A$2:$A$7500,0),$E8+2)=Команды!$AJ$12,TRUE,FALSE),IF(INDEX(Команды!$A$2:$AN$7500,MATCH(AK$3,Команды!$A$2:$A$7500,0),$E8+2)=Команды!$AJ$13,TRUE,FALSE),IF(INDEX(Команды!$A$2:$AN$7500,MATCH(AK$3,Команды!$A$2:$A$7500,0),$E8+2)=Команды!$AJ$14,TRUE,FALSE),IF(INDEX(Команды!$A$2:$AN$7500,MATCH(AK$3,Команды!$A$2:$A$7500,0),$E8+2)=Команды!$AJ$15,TRUE,FALSE),IF(INDEX(Команды!$A$2:$AN$7500,MATCH(AK$3,Команды!$A$2:$A$7500,0),$E8+2)=Команды!$AJ$16,TRUE,FALSE),,IF(INDEX(Команды!$A$2:$AN$7500,MATCH(AK$3,Команды!$A$2:$A$7500,0),$E8+2)=Команды!$AJ$17,TRUE,FALSE),,IF(INDEX(Команды!$A$2:$AN$7500,MATCH(AK$3,Команды!$A$2:$A$7500,0),$E8+2)=Команды!$AJ$18,TRUE,FALSE),,IF(INDEX(Команды!$A$2:$AN$7500,MATCH(AK$3,Команды!$A$2:$A$7500,0),$E8+2)=Команды!$AJ$19,TRUE,FALSE)),INDEX(Команды!$AJ$2:$AK$19,MATCH(INDEX(Команды!$A$2:$AN$7500,MATCH(AK$3,Команды!$A$2:$A$7500,0),$E8+2),Команды!$AJ$2:$AJ$19,0),2),0)</f>
        <v>0.28125</v>
      </c>
      <c r="AL8" s="175">
        <f>IF(OR(IF(INDEX(Команды!$A$2:$AN$7500,MATCH(AK$3,Команды!$A$2:$A$7500,0),$E8+2)=Команды!$AJ$2,TRUE,FALSE),IF(INDEX(Команды!$A$2:$AN$7500,MATCH(AK$3,Команды!$A$2:$A$7500,0),$E8+2)=Команды!$AJ$3,TRUE,FALSE),IF(INDEX(Команды!$A$2:$AN$7500,MATCH(AK$3,Команды!$A$2:$A$7500,0),$E8+2)=Команды!$AJ$4,TRUE,FALSE),IF(INDEX(Команды!$A$2:$AN$7500,MATCH(AK$3,Команды!$A$2:$A$7500,0),$E8+2)=Команды!$AJ$5,TRUE,FALSE),IF(INDEX(Команды!$A$2:$AN$7500,MATCH(AK$3,Команды!$A$2:$A$7500,0),$E8+2)=Команды!$AJ$6,TRUE,FALSE),IF(INDEX(Команды!$A$2:$AN$7500,MATCH(AK$3,Команды!$A$2:$A$7500,0),$E8+2)=Команды!$AJ$7,TRUE,FALSE),IF(INDEX(Команды!$A$2:$AN$7500,MATCH(AK$3,Команды!$A$2:$A$7500,0),$E8+2)=Команды!$AJ$8,TRUE,FALSE),IF(INDEX(Команды!$A$2:$AN$7500,MATCH(AK$3,Команды!$A$2:$A$7500,0),$E8+2)=Команды!$AJ$9,TRUE,FALSE),IF(INDEX(Команды!$A$2:$AN$7500,MATCH(AK$3,Команды!$A$2:$A$7500,0),$E8+2)=Команды!$AJ$10,TRUE,FALSE),IF(INDEX(Команды!$A$2:$AN$7500,MATCH(AK$3,Команды!$A$2:$A$7500,0),$E8+2)=Команды!$AJ$11,TRUE,FALSE),IF(INDEX(Команды!$A$2:$AN$7500,MATCH(AK$3,Команды!$A$2:$A$7500,0),$E8+2)=Команды!$AJ$12,TRUE,FALSE),IF(INDEX(Команды!$A$2:$AN$7500,MATCH(AK$3,Команды!$A$2:$A$7500,0),$E8+2)=Команды!$AJ$13,TRUE,FALSE),IF(INDEX(Команды!$A$2:$AN$7500,MATCH(AK$3,Команды!$A$2:$A$7500,0),$E8+2)=Команды!$AJ$14,TRUE,FALSE),IF(INDEX(Команды!$A$2:$AN$7500,MATCH(AK$3,Команды!$A$2:$A$7500,0),$E8+2)=Команды!$AJ$15,TRUE,FALSE),IF(INDEX(Команды!$A$2:$AN$7500,MATCH(AK$3,Команды!$A$2:$A$7500,0),$E8+2)=Команды!$AJ$16,TRUE,FALSE),IF(INDEX(Команды!$A$2:$AN$7500,MATCH(AK$3,Команды!$A$2:$A$7500,0),$E8+2)=Команды!$AJ$17,TRUE,FALSE),IF(INDEX(Команды!$A$2:$AN$7500,MATCH(AK$3,Команды!$A$2:$A$7500,0),$E8+2)=Команды!$AJ$18,TRUE,FALSE),IF(INDEX(Команды!$A$2:$AN$7500,MATCH(AK$3,Команды!$A$2:$A$7500,0),$E8+2)=Команды!$AJ$19,TRUE,FALSE)),INDEX(Команды!$AJ$2:$AL$19,MATCH(INDEX(Команды!$A$2:$AN$7500,MATCH(AK$3,Команды!$A$2:$A$7500,0),$E8+2),Команды!$AJ$2:$AJ$19,0),3),0)</f>
        <v>0.65625</v>
      </c>
      <c r="AM8" s="342"/>
      <c r="AN8" s="174">
        <f>IF(OR(IF(INDEX(Команды!$A$2:$AN$7500,MATCH(AN$3,Команды!$A$2:$A$7500,0),$E8+2)=Команды!$AJ$2,TRUE,FALSE),IF(INDEX(Команды!$A$2:$AN$7500,MATCH(AN$3,Команды!$A$2:$A$7500,0),$E8+2)=Команды!$AJ$3,TRUE,FALSE),IF(INDEX(Команды!$A$2:$AN$7500,MATCH(AN$3,Команды!$A$2:$A$7500,0),$E8+2)=Команды!$AJ$4,TRUE,FALSE),IF(INDEX(Команды!$A$2:$AN$7500,MATCH(AN$3,Команды!$A$2:$A$7500,0),$E8+2)=Команды!$AJ$5,TRUE,FALSE),IF(INDEX(Команды!$A$2:$AN$7500,MATCH(AN$3,Команды!$A$2:$A$7500,0),$E8+2)=Команды!$AJ$6,TRUE,FALSE),IF(INDEX(Команды!$A$2:$AN$7500,MATCH(AN$3,Команды!$A$2:$A$7500,0),$E8+2)=Команды!$AJ$7,TRUE,FALSE),IF(INDEX(Команды!$A$2:$AN$7500,MATCH(AN$3,Команды!$A$2:$A$7500,0),$E8+2)=Команды!$AJ$8,TRUE,FALSE),IF(INDEX(Команды!$A$2:$AN$7500,MATCH(AN$3,Команды!$A$2:$A$7500,0),$E8+2)=Команды!$AJ$9,TRUE,FALSE),IF(INDEX(Команды!$A$2:$AN$7500,MATCH(AN$3,Команды!$A$2:$A$7500,0),$E8+2)=Команды!$AJ$10,TRUE,FALSE),IF(INDEX(Команды!$A$2:$AN$7500,MATCH(AN$3,Команды!$A$2:$A$7500,0),$E8+2)=Команды!$AJ$11,TRUE,FALSE),IF(INDEX(Команды!$A$2:$AN$7500,MATCH(AN$3,Команды!$A$2:$A$7500,0),$E8+2)=Команды!$AJ$12,TRUE,FALSE),IF(INDEX(Команды!$A$2:$AN$7500,MATCH(AN$3,Команды!$A$2:$A$7500,0),$E8+2)=Команды!$AJ$13,TRUE,FALSE),IF(INDEX(Команды!$A$2:$AN$7500,MATCH(AN$3,Команды!$A$2:$A$7500,0),$E8+2)=Команды!$AJ$14,TRUE,FALSE),IF(INDEX(Команды!$A$2:$AN$7500,MATCH(AN$3,Команды!$A$2:$A$7500,0),$E8+2)=Команды!$AJ$15,TRUE,FALSE),IF(INDEX(Команды!$A$2:$AN$7500,MATCH(AN$3,Команды!$A$2:$A$7500,0),$E8+2)=Команды!$AJ$16,TRUE,FALSE),,IF(INDEX(Команды!$A$2:$AN$7500,MATCH(AN$3,Команды!$A$2:$A$7500,0),$E8+2)=Команды!$AJ$17,TRUE,FALSE),,IF(INDEX(Команды!$A$2:$AN$7500,MATCH(AN$3,Команды!$A$2:$A$7500,0),$E8+2)=Команды!$AJ$18,TRUE,FALSE),,IF(INDEX(Команды!$A$2:$AN$7500,MATCH(AN$3,Команды!$A$2:$A$7500,0),$E8+2)=Команды!$AJ$19,TRUE,FALSE)),INDEX(Команды!$AJ$2:$AK$19,MATCH(INDEX(Команды!$A$2:$AN$7500,MATCH(AN$3,Команды!$A$2:$A$7500,0),$E8+2),Команды!$AJ$2:$AJ$19,0),2),0)</f>
        <v>0.28125</v>
      </c>
      <c r="AO8" s="175">
        <f>IF(OR(IF(INDEX(Команды!$A$2:$AN$7500,MATCH(AN$3,Команды!$A$2:$A$7500,0),$E8+2)=Команды!$AJ$2,TRUE,FALSE),IF(INDEX(Команды!$A$2:$AN$7500,MATCH(AN$3,Команды!$A$2:$A$7500,0),$E8+2)=Команды!$AJ$3,TRUE,FALSE),IF(INDEX(Команды!$A$2:$AN$7500,MATCH(AN$3,Команды!$A$2:$A$7500,0),$E8+2)=Команды!$AJ$4,TRUE,FALSE),IF(INDEX(Команды!$A$2:$AN$7500,MATCH(AN$3,Команды!$A$2:$A$7500,0),$E8+2)=Команды!$AJ$5,TRUE,FALSE),IF(INDEX(Команды!$A$2:$AN$7500,MATCH(AN$3,Команды!$A$2:$A$7500,0),$E8+2)=Команды!$AJ$6,TRUE,FALSE),IF(INDEX(Команды!$A$2:$AN$7500,MATCH(AN$3,Команды!$A$2:$A$7500,0),$E8+2)=Команды!$AJ$7,TRUE,FALSE),IF(INDEX(Команды!$A$2:$AN$7500,MATCH(AN$3,Команды!$A$2:$A$7500,0),$E8+2)=Команды!$AJ$8,TRUE,FALSE),IF(INDEX(Команды!$A$2:$AN$7500,MATCH(AN$3,Команды!$A$2:$A$7500,0),$E8+2)=Команды!$AJ$9,TRUE,FALSE),IF(INDEX(Команды!$A$2:$AN$7500,MATCH(AN$3,Команды!$A$2:$A$7500,0),$E8+2)=Команды!$AJ$10,TRUE,FALSE),IF(INDEX(Команды!$A$2:$AN$7500,MATCH(AN$3,Команды!$A$2:$A$7500,0),$E8+2)=Команды!$AJ$11,TRUE,FALSE),IF(INDEX(Команды!$A$2:$AN$7500,MATCH(AN$3,Команды!$A$2:$A$7500,0),$E8+2)=Команды!$AJ$12,TRUE,FALSE),IF(INDEX(Команды!$A$2:$AN$7500,MATCH(AN$3,Команды!$A$2:$A$7500,0),$E8+2)=Команды!$AJ$13,TRUE,FALSE),IF(INDEX(Команды!$A$2:$AN$7500,MATCH(AN$3,Команды!$A$2:$A$7500,0),$E8+2)=Команды!$AJ$14,TRUE,FALSE),IF(INDEX(Команды!$A$2:$AN$7500,MATCH(AN$3,Команды!$A$2:$A$7500,0),$E8+2)=Команды!$AJ$15,TRUE,FALSE),IF(INDEX(Команды!$A$2:$AN$7500,MATCH(AN$3,Команды!$A$2:$A$7500,0),$E8+2)=Команды!$AJ$16,TRUE,FALSE),IF(INDEX(Команды!$A$2:$AN$7500,MATCH(AN$3,Команды!$A$2:$A$7500,0),$E8+2)=Команды!$AJ$17,TRUE,FALSE),IF(INDEX(Команды!$A$2:$AN$7500,MATCH(AN$3,Команды!$A$2:$A$7500,0),$E8+2)=Команды!$AJ$18,TRUE,FALSE),IF(INDEX(Команды!$A$2:$AN$7500,MATCH(AN$3,Команды!$A$2:$A$7500,0),$E8+2)=Команды!$AJ$19,TRUE,FALSE)),INDEX(Команды!$AJ$2:$AL$19,MATCH(INDEX(Команды!$A$2:$AN$7500,MATCH(AN$3,Команды!$A$2:$A$7500,0),$E8+2),Команды!$AJ$2:$AJ$19,0),3),0)</f>
        <v>0.65625</v>
      </c>
      <c r="AP8" s="342"/>
      <c r="AQ8" s="174">
        <f>IF(OR(IF(INDEX(Команды!$A$2:$AN$7500,MATCH(AQ$3,Команды!$A$2:$A$7500,0),$E8+2)=Команды!$AJ$2,TRUE,FALSE),IF(INDEX(Команды!$A$2:$AN$7500,MATCH(AQ$3,Команды!$A$2:$A$7500,0),$E8+2)=Команды!$AJ$3,TRUE,FALSE),IF(INDEX(Команды!$A$2:$AN$7500,MATCH(AQ$3,Команды!$A$2:$A$7500,0),$E8+2)=Команды!$AJ$4,TRUE,FALSE),IF(INDEX(Команды!$A$2:$AN$7500,MATCH(AQ$3,Команды!$A$2:$A$7500,0),$E8+2)=Команды!$AJ$5,TRUE,FALSE),IF(INDEX(Команды!$A$2:$AN$7500,MATCH(AQ$3,Команды!$A$2:$A$7500,0),$E8+2)=Команды!$AJ$6,TRUE,FALSE),IF(INDEX(Команды!$A$2:$AN$7500,MATCH(AQ$3,Команды!$A$2:$A$7500,0),$E8+2)=Команды!$AJ$7,TRUE,FALSE),IF(INDEX(Команды!$A$2:$AN$7500,MATCH(AQ$3,Команды!$A$2:$A$7500,0),$E8+2)=Команды!$AJ$8,TRUE,FALSE),IF(INDEX(Команды!$A$2:$AN$7500,MATCH(AQ$3,Команды!$A$2:$A$7500,0),$E8+2)=Команды!$AJ$9,TRUE,FALSE),IF(INDEX(Команды!$A$2:$AN$7500,MATCH(AQ$3,Команды!$A$2:$A$7500,0),$E8+2)=Команды!$AJ$10,TRUE,FALSE),IF(INDEX(Команды!$A$2:$AN$7500,MATCH(AQ$3,Команды!$A$2:$A$7500,0),$E8+2)=Команды!$AJ$11,TRUE,FALSE),IF(INDEX(Команды!$A$2:$AN$7500,MATCH(AQ$3,Команды!$A$2:$A$7500,0),$E8+2)=Команды!$AJ$12,TRUE,FALSE),IF(INDEX(Команды!$A$2:$AN$7500,MATCH(AQ$3,Команды!$A$2:$A$7500,0),$E8+2)=Команды!$AJ$13,TRUE,FALSE),IF(INDEX(Команды!$A$2:$AN$7500,MATCH(AQ$3,Команды!$A$2:$A$7500,0),$E8+2)=Команды!$AJ$14,TRUE,FALSE),IF(INDEX(Команды!$A$2:$AN$7500,MATCH(AQ$3,Команды!$A$2:$A$7500,0),$E8+2)=Команды!$AJ$15,TRUE,FALSE),IF(INDEX(Команды!$A$2:$AN$7500,MATCH(AQ$3,Команды!$A$2:$A$7500,0),$E8+2)=Команды!$AJ$16,TRUE,FALSE),,IF(INDEX(Команды!$A$2:$AN$7500,MATCH(AQ$3,Команды!$A$2:$A$7500,0),$E8+2)=Команды!$AJ$17,TRUE,FALSE),,IF(INDEX(Команды!$A$2:$AN$7500,MATCH(AQ$3,Команды!$A$2:$A$7500,0),$E8+2)=Команды!$AJ$18,TRUE,FALSE),,IF(INDEX(Команды!$A$2:$AN$7500,MATCH(AQ$3,Команды!$A$2:$A$7500,0),$E8+2)=Команды!$AJ$19,TRUE,FALSE)),INDEX(Команды!$AJ$2:$AK$19,MATCH(INDEX(Команды!$A$2:$AN$7500,MATCH(AQ$3,Команды!$A$2:$A$7500,0),$E8+2),Команды!$AJ$2:$AJ$19,0),2),0)</f>
        <v>0.3125</v>
      </c>
      <c r="AR8" s="175">
        <f>IF(OR(IF(INDEX(Команды!$A$2:$AN$7500,MATCH(AQ$3,Команды!$A$2:$A$7500,0),$E8+2)=Команды!$AJ$2,TRUE,FALSE),IF(INDEX(Команды!$A$2:$AN$7500,MATCH(AQ$3,Команды!$A$2:$A$7500,0),$E8+2)=Команды!$AJ$3,TRUE,FALSE),IF(INDEX(Команды!$A$2:$AN$7500,MATCH(AQ$3,Команды!$A$2:$A$7500,0),$E8+2)=Команды!$AJ$4,TRUE,FALSE),IF(INDEX(Команды!$A$2:$AN$7500,MATCH(AQ$3,Команды!$A$2:$A$7500,0),$E8+2)=Команды!$AJ$5,TRUE,FALSE),IF(INDEX(Команды!$A$2:$AN$7500,MATCH(AQ$3,Команды!$A$2:$A$7500,0),$E8+2)=Команды!$AJ$6,TRUE,FALSE),IF(INDEX(Команды!$A$2:$AN$7500,MATCH(AQ$3,Команды!$A$2:$A$7500,0),$E8+2)=Команды!$AJ$7,TRUE,FALSE),IF(INDEX(Команды!$A$2:$AN$7500,MATCH(AQ$3,Команды!$A$2:$A$7500,0),$E8+2)=Команды!$AJ$8,TRUE,FALSE),IF(INDEX(Команды!$A$2:$AN$7500,MATCH(AQ$3,Команды!$A$2:$A$7500,0),$E8+2)=Команды!$AJ$9,TRUE,FALSE),IF(INDEX(Команды!$A$2:$AN$7500,MATCH(AQ$3,Команды!$A$2:$A$7500,0),$E8+2)=Команды!$AJ$10,TRUE,FALSE),IF(INDEX(Команды!$A$2:$AN$7500,MATCH(AQ$3,Команды!$A$2:$A$7500,0),$E8+2)=Команды!$AJ$11,TRUE,FALSE),IF(INDEX(Команды!$A$2:$AN$7500,MATCH(AQ$3,Команды!$A$2:$A$7500,0),$E8+2)=Команды!$AJ$12,TRUE,FALSE),IF(INDEX(Команды!$A$2:$AN$7500,MATCH(AQ$3,Команды!$A$2:$A$7500,0),$E8+2)=Команды!$AJ$13,TRUE,FALSE),IF(INDEX(Команды!$A$2:$AN$7500,MATCH(AQ$3,Команды!$A$2:$A$7500,0),$E8+2)=Команды!$AJ$14,TRUE,FALSE),IF(INDEX(Команды!$A$2:$AN$7500,MATCH(AQ$3,Команды!$A$2:$A$7500,0),$E8+2)=Команды!$AJ$15,TRUE,FALSE),IF(INDEX(Команды!$A$2:$AN$7500,MATCH(AQ$3,Команды!$A$2:$A$7500,0),$E8+2)=Команды!$AJ$16,TRUE,FALSE),IF(INDEX(Команды!$A$2:$AN$7500,MATCH(AQ$3,Команды!$A$2:$A$7500,0),$E8+2)=Команды!$AJ$17,TRUE,FALSE),IF(INDEX(Команды!$A$2:$AN$7500,MATCH(AQ$3,Команды!$A$2:$A$7500,0),$E8+2)=Команды!$AJ$18,TRUE,FALSE),IF(INDEX(Команды!$A$2:$AN$7500,MATCH(AQ$3,Команды!$A$2:$A$7500,0),$E8+2)=Команды!$AJ$19,TRUE,FALSE)),INDEX(Команды!$AJ$2:$AL$19,MATCH(INDEX(Команды!$A$2:$AN$7500,MATCH(AQ$3,Команды!$A$2:$A$7500,0),$E8+2),Команды!$AJ$2:$AJ$19,0),3),0)</f>
        <v>0.6875</v>
      </c>
      <c r="AS8" s="342"/>
      <c r="AT8" s="174">
        <f>IF(OR(IF(INDEX(Команды!$A$2:$AN$7500,MATCH(AT$3,Команды!$A$2:$A$7500,0),$E8+2)=Команды!$AJ$2,TRUE,FALSE),IF(INDEX(Команды!$A$2:$AN$7500,MATCH(AT$3,Команды!$A$2:$A$7500,0),$E8+2)=Команды!$AJ$3,TRUE,FALSE),IF(INDEX(Команды!$A$2:$AN$7500,MATCH(AT$3,Команды!$A$2:$A$7500,0),$E8+2)=Команды!$AJ$4,TRUE,FALSE),IF(INDEX(Команды!$A$2:$AN$7500,MATCH(AT$3,Команды!$A$2:$A$7500,0),$E8+2)=Команды!$AJ$5,TRUE,FALSE),IF(INDEX(Команды!$A$2:$AN$7500,MATCH(AT$3,Команды!$A$2:$A$7500,0),$E8+2)=Команды!$AJ$6,TRUE,FALSE),IF(INDEX(Команды!$A$2:$AN$7500,MATCH(AT$3,Команды!$A$2:$A$7500,0),$E8+2)=Команды!$AJ$7,TRUE,FALSE),IF(INDEX(Команды!$A$2:$AN$7500,MATCH(AT$3,Команды!$A$2:$A$7500,0),$E8+2)=Команды!$AJ$8,TRUE,FALSE),IF(INDEX(Команды!$A$2:$AN$7500,MATCH(AT$3,Команды!$A$2:$A$7500,0),$E8+2)=Команды!$AJ$9,TRUE,FALSE),IF(INDEX(Команды!$A$2:$AN$7500,MATCH(AT$3,Команды!$A$2:$A$7500,0),$E8+2)=Команды!$AJ$10,TRUE,FALSE),IF(INDEX(Команды!$A$2:$AN$7500,MATCH(AT$3,Команды!$A$2:$A$7500,0),$E8+2)=Команды!$AJ$11,TRUE,FALSE),IF(INDEX(Команды!$A$2:$AN$7500,MATCH(AT$3,Команды!$A$2:$A$7500,0),$E8+2)=Команды!$AJ$12,TRUE,FALSE),IF(INDEX(Команды!$A$2:$AN$7500,MATCH(AT$3,Команды!$A$2:$A$7500,0),$E8+2)=Команды!$AJ$13,TRUE,FALSE),IF(INDEX(Команды!$A$2:$AN$7500,MATCH(AT$3,Команды!$A$2:$A$7500,0),$E8+2)=Команды!$AJ$14,TRUE,FALSE),IF(INDEX(Команды!$A$2:$AN$7500,MATCH(AT$3,Команды!$A$2:$A$7500,0),$E8+2)=Команды!$AJ$15,TRUE,FALSE),IF(INDEX(Команды!$A$2:$AN$7500,MATCH(AT$3,Команды!$A$2:$A$7500,0),$E8+2)=Команды!$AJ$16,TRUE,FALSE),,IF(INDEX(Команды!$A$2:$AN$7500,MATCH(AT$3,Команды!$A$2:$A$7500,0),$E8+2)=Команды!$AJ$17,TRUE,FALSE),,IF(INDEX(Команды!$A$2:$AN$7500,MATCH(AT$3,Команды!$A$2:$A$7500,0),$E8+2)=Команды!$AJ$18,TRUE,FALSE),,IF(INDEX(Команды!$A$2:$AN$7500,MATCH(AT$3,Команды!$A$2:$A$7500,0),$E8+2)=Команды!$AJ$19,TRUE,FALSE)),INDEX(Команды!$AJ$2:$AK$19,MATCH(INDEX(Команды!$A$2:$AN$7500,MATCH(AT$3,Команды!$A$2:$A$7500,0),$E8+2),Команды!$AJ$2:$AJ$19,0),2),0)</f>
        <v>0.33333333333333331</v>
      </c>
      <c r="AU8" s="175">
        <f>IF(OR(IF(INDEX(Команды!$A$2:$AN$7500,MATCH(AT$3,Команды!$A$2:$A$7500,0),$E8+2)=Команды!$AJ$2,TRUE,FALSE),IF(INDEX(Команды!$A$2:$AN$7500,MATCH(AT$3,Команды!$A$2:$A$7500,0),$E8+2)=Команды!$AJ$3,TRUE,FALSE),IF(INDEX(Команды!$A$2:$AN$7500,MATCH(AT$3,Команды!$A$2:$A$7500,0),$E8+2)=Команды!$AJ$4,TRUE,FALSE),IF(INDEX(Команды!$A$2:$AN$7500,MATCH(AT$3,Команды!$A$2:$A$7500,0),$E8+2)=Команды!$AJ$5,TRUE,FALSE),IF(INDEX(Команды!$A$2:$AN$7500,MATCH(AT$3,Команды!$A$2:$A$7500,0),$E8+2)=Команды!$AJ$6,TRUE,FALSE),IF(INDEX(Команды!$A$2:$AN$7500,MATCH(AT$3,Команды!$A$2:$A$7500,0),$E8+2)=Команды!$AJ$7,TRUE,FALSE),IF(INDEX(Команды!$A$2:$AN$7500,MATCH(AT$3,Команды!$A$2:$A$7500,0),$E8+2)=Команды!$AJ$8,TRUE,FALSE),IF(INDEX(Команды!$A$2:$AN$7500,MATCH(AT$3,Команды!$A$2:$A$7500,0),$E8+2)=Команды!$AJ$9,TRUE,FALSE),IF(INDEX(Команды!$A$2:$AN$7500,MATCH(AT$3,Команды!$A$2:$A$7500,0),$E8+2)=Команды!$AJ$10,TRUE,FALSE),IF(INDEX(Команды!$A$2:$AN$7500,MATCH(AT$3,Команды!$A$2:$A$7500,0),$E8+2)=Команды!$AJ$11,TRUE,FALSE),IF(INDEX(Команды!$A$2:$AN$7500,MATCH(AT$3,Команды!$A$2:$A$7500,0),$E8+2)=Команды!$AJ$12,TRUE,FALSE),IF(INDEX(Команды!$A$2:$AN$7500,MATCH(AT$3,Команды!$A$2:$A$7500,0),$E8+2)=Команды!$AJ$13,TRUE,FALSE),IF(INDEX(Команды!$A$2:$AN$7500,MATCH(AT$3,Команды!$A$2:$A$7500,0),$E8+2)=Команды!$AJ$14,TRUE,FALSE),IF(INDEX(Команды!$A$2:$AN$7500,MATCH(AT$3,Команды!$A$2:$A$7500,0),$E8+2)=Команды!$AJ$15,TRUE,FALSE),IF(INDEX(Команды!$A$2:$AN$7500,MATCH(AT$3,Команды!$A$2:$A$7500,0),$E8+2)=Команды!$AJ$16,TRUE,FALSE),IF(INDEX(Команды!$A$2:$AN$7500,MATCH(AT$3,Команды!$A$2:$A$7500,0),$E8+2)=Команды!$AJ$17,TRUE,FALSE),IF(INDEX(Команды!$A$2:$AN$7500,MATCH(AT$3,Команды!$A$2:$A$7500,0),$E8+2)=Команды!$AJ$18,TRUE,FALSE),IF(INDEX(Команды!$A$2:$AN$7500,MATCH(AT$3,Команды!$A$2:$A$7500,0),$E8+2)=Команды!$AJ$19,TRUE,FALSE)),INDEX(Команды!$AJ$2:$AL$19,MATCH(INDEX(Команды!$A$2:$AN$7500,MATCH(AT$3,Команды!$A$2:$A$7500,0),$E8+2),Команды!$AJ$2:$AJ$19,0),3),0)</f>
        <v>0.70833333333333337</v>
      </c>
      <c r="AV8" s="342"/>
      <c r="AW8" s="174">
        <f>IF(OR(IF(INDEX(Команды!$A$2:$AN$7500,MATCH(AW$3,Команды!$A$2:$A$7500,0),$E8+2)=Команды!$AJ$2,TRUE,FALSE),IF(INDEX(Команды!$A$2:$AN$7500,MATCH(AW$3,Команды!$A$2:$A$7500,0),$E8+2)=Команды!$AJ$3,TRUE,FALSE),IF(INDEX(Команды!$A$2:$AN$7500,MATCH(AW$3,Команды!$A$2:$A$7500,0),$E8+2)=Команды!$AJ$4,TRUE,FALSE),IF(INDEX(Команды!$A$2:$AN$7500,MATCH(AW$3,Команды!$A$2:$A$7500,0),$E8+2)=Команды!$AJ$5,TRUE,FALSE),IF(INDEX(Команды!$A$2:$AN$7500,MATCH(AW$3,Команды!$A$2:$A$7500,0),$E8+2)=Команды!$AJ$6,TRUE,FALSE),IF(INDEX(Команды!$A$2:$AN$7500,MATCH(AW$3,Команды!$A$2:$A$7500,0),$E8+2)=Команды!$AJ$7,TRUE,FALSE),IF(INDEX(Команды!$A$2:$AN$7500,MATCH(AW$3,Команды!$A$2:$A$7500,0),$E8+2)=Команды!$AJ$8,TRUE,FALSE),IF(INDEX(Команды!$A$2:$AN$7500,MATCH(AW$3,Команды!$A$2:$A$7500,0),$E8+2)=Команды!$AJ$9,TRUE,FALSE),IF(INDEX(Команды!$A$2:$AN$7500,MATCH(AW$3,Команды!$A$2:$A$7500,0),$E8+2)=Команды!$AJ$10,TRUE,FALSE),IF(INDEX(Команды!$A$2:$AN$7500,MATCH(AW$3,Команды!$A$2:$A$7500,0),$E8+2)=Команды!$AJ$11,TRUE,FALSE),IF(INDEX(Команды!$A$2:$AN$7500,MATCH(AW$3,Команды!$A$2:$A$7500,0),$E8+2)=Команды!$AJ$12,TRUE,FALSE),IF(INDEX(Команды!$A$2:$AN$7500,MATCH(AW$3,Команды!$A$2:$A$7500,0),$E8+2)=Команды!$AJ$13,TRUE,FALSE),IF(INDEX(Команды!$A$2:$AN$7500,MATCH(AW$3,Команды!$A$2:$A$7500,0),$E8+2)=Команды!$AJ$14,TRUE,FALSE),IF(INDEX(Команды!$A$2:$AN$7500,MATCH(AW$3,Команды!$A$2:$A$7500,0),$E8+2)=Команды!$AJ$15,TRUE,FALSE),IF(INDEX(Команды!$A$2:$AN$7500,MATCH(AW$3,Команды!$A$2:$A$7500,0),$E8+2)=Команды!$AJ$16,TRUE,FALSE),,IF(INDEX(Команды!$A$2:$AN$7500,MATCH(AW$3,Команды!$A$2:$A$7500,0),$E8+2)=Команды!$AJ$17,TRUE,FALSE),,IF(INDEX(Команды!$A$2:$AN$7500,MATCH(AW$3,Команды!$A$2:$A$7500,0),$E8+2)=Команды!$AJ$18,TRUE,FALSE),,IF(INDEX(Команды!$A$2:$AN$7500,MATCH(AW$3,Команды!$A$2:$A$7500,0),$E8+2)=Команды!$AJ$19,TRUE,FALSE)),INDEX(Команды!$AJ$2:$AK$19,MATCH(INDEX(Команды!$A$2:$AN$7500,MATCH(AW$3,Команды!$A$2:$A$7500,0),$E8+2),Команды!$AJ$2:$AJ$19,0),2),0)</f>
        <v>0.33333333333333331</v>
      </c>
      <c r="AX8" s="175">
        <f>IF(OR(IF(INDEX(Команды!$A$2:$AN$7500,MATCH(AW$3,Команды!$A$2:$A$7500,0),$E8+2)=Команды!$AJ$2,TRUE,FALSE),IF(INDEX(Команды!$A$2:$AN$7500,MATCH(AW$3,Команды!$A$2:$A$7500,0),$E8+2)=Команды!$AJ$3,TRUE,FALSE),IF(INDEX(Команды!$A$2:$AN$7500,MATCH(AW$3,Команды!$A$2:$A$7500,0),$E8+2)=Команды!$AJ$4,TRUE,FALSE),IF(INDEX(Команды!$A$2:$AN$7500,MATCH(AW$3,Команды!$A$2:$A$7500,0),$E8+2)=Команды!$AJ$5,TRUE,FALSE),IF(INDEX(Команды!$A$2:$AN$7500,MATCH(AW$3,Команды!$A$2:$A$7500,0),$E8+2)=Команды!$AJ$6,TRUE,FALSE),IF(INDEX(Команды!$A$2:$AN$7500,MATCH(AW$3,Команды!$A$2:$A$7500,0),$E8+2)=Команды!$AJ$7,TRUE,FALSE),IF(INDEX(Команды!$A$2:$AN$7500,MATCH(AW$3,Команды!$A$2:$A$7500,0),$E8+2)=Команды!$AJ$8,TRUE,FALSE),IF(INDEX(Команды!$A$2:$AN$7500,MATCH(AW$3,Команды!$A$2:$A$7500,0),$E8+2)=Команды!$AJ$9,TRUE,FALSE),IF(INDEX(Команды!$A$2:$AN$7500,MATCH(AW$3,Команды!$A$2:$A$7500,0),$E8+2)=Команды!$AJ$10,TRUE,FALSE),IF(INDEX(Команды!$A$2:$AN$7500,MATCH(AW$3,Команды!$A$2:$A$7500,0),$E8+2)=Команды!$AJ$11,TRUE,FALSE),IF(INDEX(Команды!$A$2:$AN$7500,MATCH(AW$3,Команды!$A$2:$A$7500,0),$E8+2)=Команды!$AJ$12,TRUE,FALSE),IF(INDEX(Команды!$A$2:$AN$7500,MATCH(AW$3,Команды!$A$2:$A$7500,0),$E8+2)=Команды!$AJ$13,TRUE,FALSE),IF(INDEX(Команды!$A$2:$AN$7500,MATCH(AW$3,Команды!$A$2:$A$7500,0),$E8+2)=Команды!$AJ$14,TRUE,FALSE),IF(INDEX(Команды!$A$2:$AN$7500,MATCH(AW$3,Команды!$A$2:$A$7500,0),$E8+2)=Команды!$AJ$15,TRUE,FALSE),IF(INDEX(Команды!$A$2:$AN$7500,MATCH(AW$3,Команды!$A$2:$A$7500,0),$E8+2)=Команды!$AJ$16,TRUE,FALSE),IF(INDEX(Команды!$A$2:$AN$7500,MATCH(AW$3,Команды!$A$2:$A$7500,0),$E8+2)=Команды!$AJ$17,TRUE,FALSE),IF(INDEX(Команды!$A$2:$AN$7500,MATCH(AW$3,Команды!$A$2:$A$7500,0),$E8+2)=Команды!$AJ$18,TRUE,FALSE),IF(INDEX(Команды!$A$2:$AN$7500,MATCH(AW$3,Команды!$A$2:$A$7500,0),$E8+2)=Команды!$AJ$19,TRUE,FALSE)),INDEX(Команды!$AJ$2:$AL$19,MATCH(INDEX(Команды!$A$2:$AN$7500,MATCH(AW$3,Команды!$A$2:$A$7500,0),$E8+2),Команды!$AJ$2:$AJ$19,0),3),0)</f>
        <v>0.70833333333333337</v>
      </c>
      <c r="AY8" s="342"/>
      <c r="AZ8" s="174" t="str">
        <f>IF(OR(IF(INDEX(Команды!$A$2:$AN$7500,MATCH(AZ$3,Команды!$A$2:$A$7500,0),$E8+2)=Команды!$AJ$2,TRUE,FALSE),IF(INDEX(Команды!$A$2:$AN$7500,MATCH(AZ$3,Команды!$A$2:$A$7500,0),$E8+2)=Команды!$AJ$3,TRUE,FALSE),IF(INDEX(Команды!$A$2:$AN$7500,MATCH(AZ$3,Команды!$A$2:$A$7500,0),$E8+2)=Команды!$AJ$4,TRUE,FALSE),IF(INDEX(Команды!$A$2:$AN$7500,MATCH(AZ$3,Команды!$A$2:$A$7500,0),$E8+2)=Команды!$AJ$5,TRUE,FALSE),IF(INDEX(Команды!$A$2:$AN$7500,MATCH(AZ$3,Команды!$A$2:$A$7500,0),$E8+2)=Команды!$AJ$6,TRUE,FALSE),IF(INDEX(Команды!$A$2:$AN$7500,MATCH(AZ$3,Команды!$A$2:$A$7500,0),$E8+2)=Команды!$AJ$7,TRUE,FALSE),IF(INDEX(Команды!$A$2:$AN$7500,MATCH(AZ$3,Команды!$A$2:$A$7500,0),$E8+2)=Команды!$AJ$8,TRUE,FALSE),IF(INDEX(Команды!$A$2:$AN$7500,MATCH(AZ$3,Команды!$A$2:$A$7500,0),$E8+2)=Команды!$AJ$9,TRUE,FALSE),IF(INDEX(Команды!$A$2:$AN$7500,MATCH(AZ$3,Команды!$A$2:$A$7500,0),$E8+2)=Команды!$AJ$10,TRUE,FALSE),IF(INDEX(Команды!$A$2:$AN$7500,MATCH(AZ$3,Команды!$A$2:$A$7500,0),$E8+2)=Команды!$AJ$11,TRUE,FALSE),IF(INDEX(Команды!$A$2:$AN$7500,MATCH(AZ$3,Команды!$A$2:$A$7500,0),$E8+2)=Команды!$AJ$12,TRUE,FALSE),IF(INDEX(Команды!$A$2:$AN$7500,MATCH(AZ$3,Команды!$A$2:$A$7500,0),$E8+2)=Команды!$AJ$13,TRUE,FALSE),IF(INDEX(Команды!$A$2:$AN$7500,MATCH(AZ$3,Команды!$A$2:$A$7500,0),$E8+2)=Команды!$AJ$14,TRUE,FALSE),IF(INDEX(Команды!$A$2:$AN$7500,MATCH(AZ$3,Команды!$A$2:$A$7500,0),$E8+2)=Команды!$AJ$15,TRUE,FALSE),IF(INDEX(Команды!$A$2:$AN$7500,MATCH(AZ$3,Команды!$A$2:$A$7500,0),$E8+2)=Команды!$AJ$16,TRUE,FALSE),,IF(INDEX(Команды!$A$2:$AN$7500,MATCH(AZ$3,Команды!$A$2:$A$7500,0),$E8+2)=Команды!$AJ$17,TRUE,FALSE),,IF(INDEX(Команды!$A$2:$AN$7500,MATCH(AZ$3,Команды!$A$2:$A$7500,0),$E8+2)=Команды!$AJ$18,TRUE,FALSE),,IF(INDEX(Команды!$A$2:$AN$7500,MATCH(AZ$3,Команды!$A$2:$A$7500,0),$E8+2)=Команды!$AJ$19,TRUE,FALSE)),INDEX(Команды!$AJ$2:$AK$19,MATCH(INDEX(Команды!$A$2:$AN$7500,MATCH(AZ$3,Команды!$A$2:$A$7500,0),$E8+2),Команды!$AJ$2:$AJ$19,0),2),0)</f>
        <v>В</v>
      </c>
      <c r="BA8" s="175" t="str">
        <f>IF(OR(IF(INDEX(Команды!$A$2:$AN$7500,MATCH(AZ$3,Команды!$A$2:$A$7500,0),$E8+2)=Команды!$AJ$2,TRUE,FALSE),IF(INDEX(Команды!$A$2:$AN$7500,MATCH(AZ$3,Команды!$A$2:$A$7500,0),$E8+2)=Команды!$AJ$3,TRUE,FALSE),IF(INDEX(Команды!$A$2:$AN$7500,MATCH(AZ$3,Команды!$A$2:$A$7500,0),$E8+2)=Команды!$AJ$4,TRUE,FALSE),IF(INDEX(Команды!$A$2:$AN$7500,MATCH(AZ$3,Команды!$A$2:$A$7500,0),$E8+2)=Команды!$AJ$5,TRUE,FALSE),IF(INDEX(Команды!$A$2:$AN$7500,MATCH(AZ$3,Команды!$A$2:$A$7500,0),$E8+2)=Команды!$AJ$6,TRUE,FALSE),IF(INDEX(Команды!$A$2:$AN$7500,MATCH(AZ$3,Команды!$A$2:$A$7500,0),$E8+2)=Команды!$AJ$7,TRUE,FALSE),IF(INDEX(Команды!$A$2:$AN$7500,MATCH(AZ$3,Команды!$A$2:$A$7500,0),$E8+2)=Команды!$AJ$8,TRUE,FALSE),IF(INDEX(Команды!$A$2:$AN$7500,MATCH(AZ$3,Команды!$A$2:$A$7500,0),$E8+2)=Команды!$AJ$9,TRUE,FALSE),IF(INDEX(Команды!$A$2:$AN$7500,MATCH(AZ$3,Команды!$A$2:$A$7500,0),$E8+2)=Команды!$AJ$10,TRUE,FALSE),IF(INDEX(Команды!$A$2:$AN$7500,MATCH(AZ$3,Команды!$A$2:$A$7500,0),$E8+2)=Команды!$AJ$11,TRUE,FALSE),IF(INDEX(Команды!$A$2:$AN$7500,MATCH(AZ$3,Команды!$A$2:$A$7500,0),$E8+2)=Команды!$AJ$12,TRUE,FALSE),IF(INDEX(Команды!$A$2:$AN$7500,MATCH(AZ$3,Команды!$A$2:$A$7500,0),$E8+2)=Команды!$AJ$13,TRUE,FALSE),IF(INDEX(Команды!$A$2:$AN$7500,MATCH(AZ$3,Команды!$A$2:$A$7500,0),$E8+2)=Команды!$AJ$14,TRUE,FALSE),IF(INDEX(Команды!$A$2:$AN$7500,MATCH(AZ$3,Команды!$A$2:$A$7500,0),$E8+2)=Команды!$AJ$15,TRUE,FALSE),IF(INDEX(Команды!$A$2:$AN$7500,MATCH(AZ$3,Команды!$A$2:$A$7500,0),$E8+2)=Команды!$AJ$16,TRUE,FALSE),IF(INDEX(Команды!$A$2:$AN$7500,MATCH(AZ$3,Команды!$A$2:$A$7500,0),$E8+2)=Команды!$AJ$17,TRUE,FALSE),IF(INDEX(Команды!$A$2:$AN$7500,MATCH(AZ$3,Команды!$A$2:$A$7500,0),$E8+2)=Команды!$AJ$18,TRUE,FALSE),IF(INDEX(Команды!$A$2:$AN$7500,MATCH(AZ$3,Команды!$A$2:$A$7500,0),$E8+2)=Команды!$AJ$19,TRUE,FALSE)),INDEX(Команды!$AJ$2:$AL$19,MATCH(INDEX(Команды!$A$2:$AN$7500,MATCH(AZ$3,Команды!$A$2:$A$7500,0),$E8+2),Команды!$AJ$2:$AJ$19,0),3),0)</f>
        <v>В</v>
      </c>
      <c r="BB8" s="342"/>
      <c r="BC8" s="174">
        <f>IF(OR(IF(INDEX(Команды!$A$2:$AN$7500,MATCH(BC$3,Команды!$A$2:$A$7500,0),$E8+2)=Команды!$AJ$2,TRUE,FALSE),IF(INDEX(Команды!$A$2:$AN$7500,MATCH(BC$3,Команды!$A$2:$A$7500,0),$E8+2)=Команды!$AJ$3,TRUE,FALSE),IF(INDEX(Команды!$A$2:$AN$7500,MATCH(BC$3,Команды!$A$2:$A$7500,0),$E8+2)=Команды!$AJ$4,TRUE,FALSE),IF(INDEX(Команды!$A$2:$AN$7500,MATCH(BC$3,Команды!$A$2:$A$7500,0),$E8+2)=Команды!$AJ$5,TRUE,FALSE),IF(INDEX(Команды!$A$2:$AN$7500,MATCH(BC$3,Команды!$A$2:$A$7500,0),$E8+2)=Команды!$AJ$6,TRUE,FALSE),IF(INDEX(Команды!$A$2:$AN$7500,MATCH(BC$3,Команды!$A$2:$A$7500,0),$E8+2)=Команды!$AJ$7,TRUE,FALSE),IF(INDEX(Команды!$A$2:$AN$7500,MATCH(BC$3,Команды!$A$2:$A$7500,0),$E8+2)=Команды!$AJ$8,TRUE,FALSE),IF(INDEX(Команды!$A$2:$AN$7500,MATCH(BC$3,Команды!$A$2:$A$7500,0),$E8+2)=Команды!$AJ$9,TRUE,FALSE),IF(INDEX(Команды!$A$2:$AN$7500,MATCH(BC$3,Команды!$A$2:$A$7500,0),$E8+2)=Команды!$AJ$10,TRUE,FALSE),IF(INDEX(Команды!$A$2:$AN$7500,MATCH(BC$3,Команды!$A$2:$A$7500,0),$E8+2)=Команды!$AJ$11,TRUE,FALSE),IF(INDEX(Команды!$A$2:$AN$7500,MATCH(BC$3,Команды!$A$2:$A$7500,0),$E8+2)=Команды!$AJ$12,TRUE,FALSE),IF(INDEX(Команды!$A$2:$AN$7500,MATCH(BC$3,Команды!$A$2:$A$7500,0),$E8+2)=Команды!$AJ$13,TRUE,FALSE),IF(INDEX(Команды!$A$2:$AN$7500,MATCH(BC$3,Команды!$A$2:$A$7500,0),$E8+2)=Команды!$AJ$14,TRUE,FALSE),IF(INDEX(Команды!$A$2:$AN$7500,MATCH(BC$3,Команды!$A$2:$A$7500,0),$E8+2)=Команды!$AJ$15,TRUE,FALSE),IF(INDEX(Команды!$A$2:$AN$7500,MATCH(BC$3,Команды!$A$2:$A$7500,0),$E8+2)=Команды!$AJ$16,TRUE,FALSE),,IF(INDEX(Команды!$A$2:$AN$7500,MATCH(BC$3,Команды!$A$2:$A$7500,0),$E8+2)=Команды!$AJ$17,TRUE,FALSE),,IF(INDEX(Команды!$A$2:$AN$7500,MATCH(BC$3,Команды!$A$2:$A$7500,0),$E8+2)=Команды!$AJ$18,TRUE,FALSE),,IF(INDEX(Команды!$A$2:$AN$7500,MATCH(BC$3,Команды!$A$2:$A$7500,0),$E8+2)=Команды!$AJ$19,TRUE,FALSE)),INDEX(Команды!$AJ$2:$AK$19,MATCH(INDEX(Команды!$A$2:$AN$7500,MATCH(BC$3,Команды!$A$2:$A$7500,0),$E8+2),Команды!$AJ$2:$AJ$19,0),2),0)</f>
        <v>0.625</v>
      </c>
      <c r="BD8" s="175">
        <f>IF(OR(IF(INDEX(Команды!$A$2:$AN$7500,MATCH(BC$3,Команды!$A$2:$A$7500,0),$E8+2)=Команды!$AJ$2,TRUE,FALSE),IF(INDEX(Команды!$A$2:$AN$7500,MATCH(BC$3,Команды!$A$2:$A$7500,0),$E8+2)=Команды!$AJ$3,TRUE,FALSE),IF(INDEX(Команды!$A$2:$AN$7500,MATCH(BC$3,Команды!$A$2:$A$7500,0),$E8+2)=Команды!$AJ$4,TRUE,FALSE),IF(INDEX(Команды!$A$2:$AN$7500,MATCH(BC$3,Команды!$A$2:$A$7500,0),$E8+2)=Команды!$AJ$5,TRUE,FALSE),IF(INDEX(Команды!$A$2:$AN$7500,MATCH(BC$3,Команды!$A$2:$A$7500,0),$E8+2)=Команды!$AJ$6,TRUE,FALSE),IF(INDEX(Команды!$A$2:$AN$7500,MATCH(BC$3,Команды!$A$2:$A$7500,0),$E8+2)=Команды!$AJ$7,TRUE,FALSE),IF(INDEX(Команды!$A$2:$AN$7500,MATCH(BC$3,Команды!$A$2:$A$7500,0),$E8+2)=Команды!$AJ$8,TRUE,FALSE),IF(INDEX(Команды!$A$2:$AN$7500,MATCH(BC$3,Команды!$A$2:$A$7500,0),$E8+2)=Команды!$AJ$9,TRUE,FALSE),IF(INDEX(Команды!$A$2:$AN$7500,MATCH(BC$3,Команды!$A$2:$A$7500,0),$E8+2)=Команды!$AJ$10,TRUE,FALSE),IF(INDEX(Команды!$A$2:$AN$7500,MATCH(BC$3,Команды!$A$2:$A$7500,0),$E8+2)=Команды!$AJ$11,TRUE,FALSE),IF(INDEX(Команды!$A$2:$AN$7500,MATCH(BC$3,Команды!$A$2:$A$7500,0),$E8+2)=Команды!$AJ$12,TRUE,FALSE),IF(INDEX(Команды!$A$2:$AN$7500,MATCH(BC$3,Команды!$A$2:$A$7500,0),$E8+2)=Команды!$AJ$13,TRUE,FALSE),IF(INDEX(Команды!$A$2:$AN$7500,MATCH(BC$3,Команды!$A$2:$A$7500,0),$E8+2)=Команды!$AJ$14,TRUE,FALSE),IF(INDEX(Команды!$A$2:$AN$7500,MATCH(BC$3,Команды!$A$2:$A$7500,0),$E8+2)=Команды!$AJ$15,TRUE,FALSE),IF(INDEX(Команды!$A$2:$AN$7500,MATCH(BC$3,Команды!$A$2:$A$7500,0),$E8+2)=Команды!$AJ$16,TRUE,FALSE),IF(INDEX(Команды!$A$2:$AN$7500,MATCH(BC$3,Команды!$A$2:$A$7500,0),$E8+2)=Команды!$AJ$17,TRUE,FALSE),IF(INDEX(Команды!$A$2:$AN$7500,MATCH(BC$3,Команды!$A$2:$A$7500,0),$E8+2)=Команды!$AJ$18,TRUE,FALSE),IF(INDEX(Команды!$A$2:$AN$7500,MATCH(BC$3,Команды!$A$2:$A$7500,0),$E8+2)=Команды!$AJ$19,TRUE,FALSE)),INDEX(Команды!$AJ$2:$AL$19,MATCH(INDEX(Команды!$A$2:$AN$7500,MATCH(BC$3,Команды!$A$2:$A$7500,0),$E8+2),Команды!$AJ$2:$AJ$19,0),3),0)</f>
        <v>1</v>
      </c>
      <c r="BE8" s="342"/>
      <c r="BF8" s="174">
        <f>IF(OR(IF(INDEX(Команды!$A$2:$AN$7500,MATCH(BF$3,Команды!$A$2:$A$7500,0),$E8+2)=Команды!$AJ$2,TRUE,FALSE),IF(INDEX(Команды!$A$2:$AN$7500,MATCH(BF$3,Команды!$A$2:$A$7500,0),$E8+2)=Команды!$AJ$3,TRUE,FALSE),IF(INDEX(Команды!$A$2:$AN$7500,MATCH(BF$3,Команды!$A$2:$A$7500,0),$E8+2)=Команды!$AJ$4,TRUE,FALSE),IF(INDEX(Команды!$A$2:$AN$7500,MATCH(BF$3,Команды!$A$2:$A$7500,0),$E8+2)=Команды!$AJ$5,TRUE,FALSE),IF(INDEX(Команды!$A$2:$AN$7500,MATCH(BF$3,Команды!$A$2:$A$7500,0),$E8+2)=Команды!$AJ$6,TRUE,FALSE),IF(INDEX(Команды!$A$2:$AN$7500,MATCH(BF$3,Команды!$A$2:$A$7500,0),$E8+2)=Команды!$AJ$7,TRUE,FALSE),IF(INDEX(Команды!$A$2:$AN$7500,MATCH(BF$3,Команды!$A$2:$A$7500,0),$E8+2)=Команды!$AJ$8,TRUE,FALSE),IF(INDEX(Команды!$A$2:$AN$7500,MATCH(BF$3,Команды!$A$2:$A$7500,0),$E8+2)=Команды!$AJ$9,TRUE,FALSE),IF(INDEX(Команды!$A$2:$AN$7500,MATCH(BF$3,Команды!$A$2:$A$7500,0),$E8+2)=Команды!$AJ$10,TRUE,FALSE),IF(INDEX(Команды!$A$2:$AN$7500,MATCH(BF$3,Команды!$A$2:$A$7500,0),$E8+2)=Команды!$AJ$11,TRUE,FALSE),IF(INDEX(Команды!$A$2:$AN$7500,MATCH(BF$3,Команды!$A$2:$A$7500,0),$E8+2)=Команды!$AJ$12,TRUE,FALSE),IF(INDEX(Команды!$A$2:$AN$7500,MATCH(BF$3,Команды!$A$2:$A$7500,0),$E8+2)=Команды!$AJ$13,TRUE,FALSE),IF(INDEX(Команды!$A$2:$AN$7500,MATCH(BF$3,Команды!$A$2:$A$7500,0),$E8+2)=Команды!$AJ$14,TRUE,FALSE),IF(INDEX(Команды!$A$2:$AN$7500,MATCH(BF$3,Команды!$A$2:$A$7500,0),$E8+2)=Команды!$AJ$15,TRUE,FALSE),IF(INDEX(Команды!$A$2:$AN$7500,MATCH(BF$3,Команды!$A$2:$A$7500,0),$E8+2)=Команды!$AJ$16,TRUE,FALSE),,IF(INDEX(Команды!$A$2:$AN$7500,MATCH(BF$3,Команды!$A$2:$A$7500,0),$E8+2)=Команды!$AJ$17,TRUE,FALSE),,IF(INDEX(Команды!$A$2:$AN$7500,MATCH(BF$3,Команды!$A$2:$A$7500,0),$E8+2)=Команды!$AJ$18,TRUE,FALSE),,IF(INDEX(Команды!$A$2:$AN$7500,MATCH(BF$3,Команды!$A$2:$A$7500,0),$E8+2)=Команды!$AJ$19,TRUE,FALSE)),INDEX(Команды!$AJ$2:$AK$19,MATCH(INDEX(Команды!$A$2:$AN$7500,MATCH(BF$3,Команды!$A$2:$A$7500,0),$E8+2),Команды!$AJ$2:$AJ$19,0),2),0)</f>
        <v>0.64583333333333337</v>
      </c>
      <c r="BG8" s="175">
        <f>IF(OR(IF(INDEX(Команды!$A$2:$AN$7500,MATCH(BF$3,Команды!$A$2:$A$7500,0),$E8+2)=Команды!$AJ$2,TRUE,FALSE),IF(INDEX(Команды!$A$2:$AN$7500,MATCH(BF$3,Команды!$A$2:$A$7500,0),$E8+2)=Команды!$AJ$3,TRUE,FALSE),IF(INDEX(Команды!$A$2:$AN$7500,MATCH(BF$3,Команды!$A$2:$A$7500,0),$E8+2)=Команды!$AJ$4,TRUE,FALSE),IF(INDEX(Команды!$A$2:$AN$7500,MATCH(BF$3,Команды!$A$2:$A$7500,0),$E8+2)=Команды!$AJ$5,TRUE,FALSE),IF(INDEX(Команды!$A$2:$AN$7500,MATCH(BF$3,Команды!$A$2:$A$7500,0),$E8+2)=Команды!$AJ$6,TRUE,FALSE),IF(INDEX(Команды!$A$2:$AN$7500,MATCH(BF$3,Команды!$A$2:$A$7500,0),$E8+2)=Команды!$AJ$7,TRUE,FALSE),IF(INDEX(Команды!$A$2:$AN$7500,MATCH(BF$3,Команды!$A$2:$A$7500,0),$E8+2)=Команды!$AJ$8,TRUE,FALSE),IF(INDEX(Команды!$A$2:$AN$7500,MATCH(BF$3,Команды!$A$2:$A$7500,0),$E8+2)=Команды!$AJ$9,TRUE,FALSE),IF(INDEX(Команды!$A$2:$AN$7500,MATCH(BF$3,Команды!$A$2:$A$7500,0),$E8+2)=Команды!$AJ$10,TRUE,FALSE),IF(INDEX(Команды!$A$2:$AN$7500,MATCH(BF$3,Команды!$A$2:$A$7500,0),$E8+2)=Команды!$AJ$11,TRUE,FALSE),IF(INDEX(Команды!$A$2:$AN$7500,MATCH(BF$3,Команды!$A$2:$A$7500,0),$E8+2)=Команды!$AJ$12,TRUE,FALSE),IF(INDEX(Команды!$A$2:$AN$7500,MATCH(BF$3,Команды!$A$2:$A$7500,0),$E8+2)=Команды!$AJ$13,TRUE,FALSE),IF(INDEX(Команды!$A$2:$AN$7500,MATCH(BF$3,Команды!$A$2:$A$7500,0),$E8+2)=Команды!$AJ$14,TRUE,FALSE),IF(INDEX(Команды!$A$2:$AN$7500,MATCH(BF$3,Команды!$A$2:$A$7500,0),$E8+2)=Команды!$AJ$15,TRUE,FALSE),IF(INDEX(Команды!$A$2:$AN$7500,MATCH(BF$3,Команды!$A$2:$A$7500,0),$E8+2)=Команды!$AJ$16,TRUE,FALSE),IF(INDEX(Команды!$A$2:$AN$7500,MATCH(BF$3,Команды!$A$2:$A$7500,0),$E8+2)=Команды!$AJ$17,TRUE,FALSE),IF(INDEX(Команды!$A$2:$AN$7500,MATCH(BF$3,Команды!$A$2:$A$7500,0),$E8+2)=Команды!$AJ$18,TRUE,FALSE),IF(INDEX(Команды!$A$2:$AN$7500,MATCH(BF$3,Команды!$A$2:$A$7500,0),$E8+2)=Команды!$AJ$19,TRUE,FALSE)),INDEX(Команды!$AJ$2:$AL$19,MATCH(INDEX(Команды!$A$2:$AN$7500,MATCH(BF$3,Команды!$A$2:$A$7500,0),$E8+2),Команды!$AJ$2:$AJ$19,0),3),0)</f>
        <v>1.0208333333333333</v>
      </c>
      <c r="BH8" s="342"/>
      <c r="BI8" s="174">
        <f>IF(OR(IF(INDEX(Команды!$A$2:$AN$7500,MATCH(BI$3,Команды!$A$2:$A$7500,0),$E8+2)=Команды!$AJ$2,TRUE,FALSE),IF(INDEX(Команды!$A$2:$AN$7500,MATCH(BI$3,Команды!$A$2:$A$7500,0),$E8+2)=Команды!$AJ$3,TRUE,FALSE),IF(INDEX(Команды!$A$2:$AN$7500,MATCH(BI$3,Команды!$A$2:$A$7500,0),$E8+2)=Команды!$AJ$4,TRUE,FALSE),IF(INDEX(Команды!$A$2:$AN$7500,MATCH(BI$3,Команды!$A$2:$A$7500,0),$E8+2)=Команды!$AJ$5,TRUE,FALSE),IF(INDEX(Команды!$A$2:$AN$7500,MATCH(BI$3,Команды!$A$2:$A$7500,0),$E8+2)=Команды!$AJ$6,TRUE,FALSE),IF(INDEX(Команды!$A$2:$AN$7500,MATCH(BI$3,Команды!$A$2:$A$7500,0),$E8+2)=Команды!$AJ$7,TRUE,FALSE),IF(INDEX(Команды!$A$2:$AN$7500,MATCH(BI$3,Команды!$A$2:$A$7500,0),$E8+2)=Команды!$AJ$8,TRUE,FALSE),IF(INDEX(Команды!$A$2:$AN$7500,MATCH(BI$3,Команды!$A$2:$A$7500,0),$E8+2)=Команды!$AJ$9,TRUE,FALSE),IF(INDEX(Команды!$A$2:$AN$7500,MATCH(BI$3,Команды!$A$2:$A$7500,0),$E8+2)=Команды!$AJ$10,TRUE,FALSE),IF(INDEX(Команды!$A$2:$AN$7500,MATCH(BI$3,Команды!$A$2:$A$7500,0),$E8+2)=Команды!$AJ$11,TRUE,FALSE),IF(INDEX(Команды!$A$2:$AN$7500,MATCH(BI$3,Команды!$A$2:$A$7500,0),$E8+2)=Команды!$AJ$12,TRUE,FALSE),IF(INDEX(Команды!$A$2:$AN$7500,MATCH(BI$3,Команды!$A$2:$A$7500,0),$E8+2)=Команды!$AJ$13,TRUE,FALSE),IF(INDEX(Команды!$A$2:$AN$7500,MATCH(BI$3,Команды!$A$2:$A$7500,0),$E8+2)=Команды!$AJ$14,TRUE,FALSE),IF(INDEX(Команды!$A$2:$AN$7500,MATCH(BI$3,Команды!$A$2:$A$7500,0),$E8+2)=Команды!$AJ$15,TRUE,FALSE),IF(INDEX(Команды!$A$2:$AN$7500,MATCH(BI$3,Команды!$A$2:$A$7500,0),$E8+2)=Команды!$AJ$16,TRUE,FALSE),,IF(INDEX(Команды!$A$2:$AN$7500,MATCH(BI$3,Команды!$A$2:$A$7500,0),$E8+2)=Команды!$AJ$17,TRUE,FALSE),,IF(INDEX(Команды!$A$2:$AN$7500,MATCH(BI$3,Команды!$A$2:$A$7500,0),$E8+2)=Команды!$AJ$18,TRUE,FALSE),,IF(INDEX(Команды!$A$2:$AN$7500,MATCH(BI$3,Команды!$A$2:$A$7500,0),$E8+2)=Команды!$AJ$19,TRUE,FALSE)),INDEX(Команды!$AJ$2:$AK$19,MATCH(INDEX(Команды!$A$2:$AN$7500,MATCH(BI$3,Команды!$A$2:$A$7500,0),$E8+2),Команды!$AJ$2:$AJ$19,0),2),0)</f>
        <v>0.64583333333333337</v>
      </c>
      <c r="BJ8" s="175">
        <f>IF(OR(IF(INDEX(Команды!$A$2:$AN$7500,MATCH(BI$3,Команды!$A$2:$A$7500,0),$E8+2)=Команды!$AJ$2,TRUE,FALSE),IF(INDEX(Команды!$A$2:$AN$7500,MATCH(BI$3,Команды!$A$2:$A$7500,0),$E8+2)=Команды!$AJ$3,TRUE,FALSE),IF(INDEX(Команды!$A$2:$AN$7500,MATCH(BI$3,Команды!$A$2:$A$7500,0),$E8+2)=Команды!$AJ$4,TRUE,FALSE),IF(INDEX(Команды!$A$2:$AN$7500,MATCH(BI$3,Команды!$A$2:$A$7500,0),$E8+2)=Команды!$AJ$5,TRUE,FALSE),IF(INDEX(Команды!$A$2:$AN$7500,MATCH(BI$3,Команды!$A$2:$A$7500,0),$E8+2)=Команды!$AJ$6,TRUE,FALSE),IF(INDEX(Команды!$A$2:$AN$7500,MATCH(BI$3,Команды!$A$2:$A$7500,0),$E8+2)=Команды!$AJ$7,TRUE,FALSE),IF(INDEX(Команды!$A$2:$AN$7500,MATCH(BI$3,Команды!$A$2:$A$7500,0),$E8+2)=Команды!$AJ$8,TRUE,FALSE),IF(INDEX(Команды!$A$2:$AN$7500,MATCH(BI$3,Команды!$A$2:$A$7500,0),$E8+2)=Команды!$AJ$9,TRUE,FALSE),IF(INDEX(Команды!$A$2:$AN$7500,MATCH(BI$3,Команды!$A$2:$A$7500,0),$E8+2)=Команды!$AJ$10,TRUE,FALSE),IF(INDEX(Команды!$A$2:$AN$7500,MATCH(BI$3,Команды!$A$2:$A$7500,0),$E8+2)=Команды!$AJ$11,TRUE,FALSE),IF(INDEX(Команды!$A$2:$AN$7500,MATCH(BI$3,Команды!$A$2:$A$7500,0),$E8+2)=Команды!$AJ$12,TRUE,FALSE),IF(INDEX(Команды!$A$2:$AN$7500,MATCH(BI$3,Команды!$A$2:$A$7500,0),$E8+2)=Команды!$AJ$13,TRUE,FALSE),IF(INDEX(Команды!$A$2:$AN$7500,MATCH(BI$3,Команды!$A$2:$A$7500,0),$E8+2)=Команды!$AJ$14,TRUE,FALSE),IF(INDEX(Команды!$A$2:$AN$7500,MATCH(BI$3,Команды!$A$2:$A$7500,0),$E8+2)=Команды!$AJ$15,TRUE,FALSE),IF(INDEX(Команды!$A$2:$AN$7500,MATCH(BI$3,Команды!$A$2:$A$7500,0),$E8+2)=Команды!$AJ$16,TRUE,FALSE),IF(INDEX(Команды!$A$2:$AN$7500,MATCH(BI$3,Команды!$A$2:$A$7500,0),$E8+2)=Команды!$AJ$17,TRUE,FALSE),IF(INDEX(Команды!$A$2:$AN$7500,MATCH(BI$3,Команды!$A$2:$A$7500,0),$E8+2)=Команды!$AJ$18,TRUE,FALSE),IF(INDEX(Команды!$A$2:$AN$7500,MATCH(BI$3,Команды!$A$2:$A$7500,0),$E8+2)=Команды!$AJ$19,TRUE,FALSE)),INDEX(Команды!$AJ$2:$AL$19,MATCH(INDEX(Команды!$A$2:$AN$7500,MATCH(BI$3,Команды!$A$2:$A$7500,0),$E8+2),Команды!$AJ$2:$AJ$19,0),3),0)</f>
        <v>1.0208333333333333</v>
      </c>
      <c r="BK8" s="342"/>
      <c r="BL8" s="174">
        <f>IF(OR(IF(INDEX(Команды!$A$2:$AN$7500,MATCH(BL$3,Команды!$A$2:$A$7500,0),$E8+2)=Команды!$AJ$2,TRUE,FALSE),IF(INDEX(Команды!$A$2:$AN$7500,MATCH(BL$3,Команды!$A$2:$A$7500,0),$E8+2)=Команды!$AJ$3,TRUE,FALSE),IF(INDEX(Команды!$A$2:$AN$7500,MATCH(BL$3,Команды!$A$2:$A$7500,0),$E8+2)=Команды!$AJ$4,TRUE,FALSE),IF(INDEX(Команды!$A$2:$AN$7500,MATCH(BL$3,Команды!$A$2:$A$7500,0),$E8+2)=Команды!$AJ$5,TRUE,FALSE),IF(INDEX(Команды!$A$2:$AN$7500,MATCH(BL$3,Команды!$A$2:$A$7500,0),$E8+2)=Команды!$AJ$6,TRUE,FALSE),IF(INDEX(Команды!$A$2:$AN$7500,MATCH(BL$3,Команды!$A$2:$A$7500,0),$E8+2)=Команды!$AJ$7,TRUE,FALSE),IF(INDEX(Команды!$A$2:$AN$7500,MATCH(BL$3,Команды!$A$2:$A$7500,0),$E8+2)=Команды!$AJ$8,TRUE,FALSE),IF(INDEX(Команды!$A$2:$AN$7500,MATCH(BL$3,Команды!$A$2:$A$7500,0),$E8+2)=Команды!$AJ$9,TRUE,FALSE),IF(INDEX(Команды!$A$2:$AN$7500,MATCH(BL$3,Команды!$A$2:$A$7500,0),$E8+2)=Команды!$AJ$10,TRUE,FALSE),IF(INDEX(Команды!$A$2:$AN$7500,MATCH(BL$3,Команды!$A$2:$A$7500,0),$E8+2)=Команды!$AJ$11,TRUE,FALSE),IF(INDEX(Команды!$A$2:$AN$7500,MATCH(BL$3,Команды!$A$2:$A$7500,0),$E8+2)=Команды!$AJ$12,TRUE,FALSE),IF(INDEX(Команды!$A$2:$AN$7500,MATCH(BL$3,Команды!$A$2:$A$7500,0),$E8+2)=Команды!$AJ$13,TRUE,FALSE),IF(INDEX(Команды!$A$2:$AN$7500,MATCH(BL$3,Команды!$A$2:$A$7500,0),$E8+2)=Команды!$AJ$14,TRUE,FALSE),IF(INDEX(Команды!$A$2:$AN$7500,MATCH(BL$3,Команды!$A$2:$A$7500,0),$E8+2)=Команды!$AJ$15,TRUE,FALSE),IF(INDEX(Команды!$A$2:$AN$7500,MATCH(BL$3,Команды!$A$2:$A$7500,0),$E8+2)=Команды!$AJ$16,TRUE,FALSE),,IF(INDEX(Команды!$A$2:$AN$7500,MATCH(BL$3,Команды!$A$2:$A$7500,0),$E8+2)=Команды!$AJ$17,TRUE,FALSE),,IF(INDEX(Команды!$A$2:$AN$7500,MATCH(BL$3,Команды!$A$2:$A$7500,0),$E8+2)=Команды!$AJ$18,TRUE,FALSE),,IF(INDEX(Команды!$A$2:$AN$7500,MATCH(BL$3,Команды!$A$2:$A$7500,0),$E8+2)=Команды!$AJ$19,TRUE,FALSE)),INDEX(Команды!$AJ$2:$AK$19,MATCH(INDEX(Команды!$A$2:$AN$7500,MATCH(BL$3,Команды!$A$2:$A$7500,0),$E8+2),Команды!$AJ$2:$AJ$19,0),2),0)</f>
        <v>0.64583333333333337</v>
      </c>
      <c r="BM8" s="175">
        <f>IF(OR(IF(INDEX(Команды!$A$2:$AN$7500,MATCH(BL$3,Команды!$A$2:$A$7500,0),$E8+2)=Команды!$AJ$2,TRUE,FALSE),IF(INDEX(Команды!$A$2:$AN$7500,MATCH(BL$3,Команды!$A$2:$A$7500,0),$E8+2)=Команды!$AJ$3,TRUE,FALSE),IF(INDEX(Команды!$A$2:$AN$7500,MATCH(BL$3,Команды!$A$2:$A$7500,0),$E8+2)=Команды!$AJ$4,TRUE,FALSE),IF(INDEX(Команды!$A$2:$AN$7500,MATCH(BL$3,Команды!$A$2:$A$7500,0),$E8+2)=Команды!$AJ$5,TRUE,FALSE),IF(INDEX(Команды!$A$2:$AN$7500,MATCH(BL$3,Команды!$A$2:$A$7500,0),$E8+2)=Команды!$AJ$6,TRUE,FALSE),IF(INDEX(Команды!$A$2:$AN$7500,MATCH(BL$3,Команды!$A$2:$A$7500,0),$E8+2)=Команды!$AJ$7,TRUE,FALSE),IF(INDEX(Команды!$A$2:$AN$7500,MATCH(BL$3,Команды!$A$2:$A$7500,0),$E8+2)=Команды!$AJ$8,TRUE,FALSE),IF(INDEX(Команды!$A$2:$AN$7500,MATCH(BL$3,Команды!$A$2:$A$7500,0),$E8+2)=Команды!$AJ$9,TRUE,FALSE),IF(INDEX(Команды!$A$2:$AN$7500,MATCH(BL$3,Команды!$A$2:$A$7500,0),$E8+2)=Команды!$AJ$10,TRUE,FALSE),IF(INDEX(Команды!$A$2:$AN$7500,MATCH(BL$3,Команды!$A$2:$A$7500,0),$E8+2)=Команды!$AJ$11,TRUE,FALSE),IF(INDEX(Команды!$A$2:$AN$7500,MATCH(BL$3,Команды!$A$2:$A$7500,0),$E8+2)=Команды!$AJ$12,TRUE,FALSE),IF(INDEX(Команды!$A$2:$AN$7500,MATCH(BL$3,Команды!$A$2:$A$7500,0),$E8+2)=Команды!$AJ$13,TRUE,FALSE),IF(INDEX(Команды!$A$2:$AN$7500,MATCH(BL$3,Команды!$A$2:$A$7500,0),$E8+2)=Команды!$AJ$14,TRUE,FALSE),IF(INDEX(Команды!$A$2:$AN$7500,MATCH(BL$3,Команды!$A$2:$A$7500,0),$E8+2)=Команды!$AJ$15,TRUE,FALSE),IF(INDEX(Команды!$A$2:$AN$7500,MATCH(BL$3,Команды!$A$2:$A$7500,0),$E8+2)=Команды!$AJ$16,TRUE,FALSE),IF(INDEX(Команды!$A$2:$AN$7500,MATCH(BL$3,Команды!$A$2:$A$7500,0),$E8+2)=Команды!$AJ$17,TRUE,FALSE),IF(INDEX(Команды!$A$2:$AN$7500,MATCH(BL$3,Команды!$A$2:$A$7500,0),$E8+2)=Команды!$AJ$18,TRUE,FALSE),IF(INDEX(Команды!$A$2:$AN$7500,MATCH(BL$3,Команды!$A$2:$A$7500,0),$E8+2)=Команды!$AJ$19,TRUE,FALSE)),INDEX(Команды!$AJ$2:$AL$19,MATCH(INDEX(Команды!$A$2:$AN$7500,MATCH(BL$3,Команды!$A$2:$A$7500,0),$E8+2),Команды!$AJ$2:$AJ$19,0),3),0)</f>
        <v>1.0208333333333333</v>
      </c>
      <c r="BN8" s="342"/>
      <c r="BO8" s="174" t="str">
        <f>IF(OR(IF(INDEX(Команды!$A$2:$AN$7500,MATCH(BO$3,Команды!$A$2:$A$7500,0),$E8+2)=Команды!$AJ$2,TRUE,FALSE),IF(INDEX(Команды!$A$2:$AN$7500,MATCH(BO$3,Команды!$A$2:$A$7500,0),$E8+2)=Команды!$AJ$3,TRUE,FALSE),IF(INDEX(Команды!$A$2:$AN$7500,MATCH(BO$3,Команды!$A$2:$A$7500,0),$E8+2)=Команды!$AJ$4,TRUE,FALSE),IF(INDEX(Команды!$A$2:$AN$7500,MATCH(BO$3,Команды!$A$2:$A$7500,0),$E8+2)=Команды!$AJ$5,TRUE,FALSE),IF(INDEX(Команды!$A$2:$AN$7500,MATCH(BO$3,Команды!$A$2:$A$7500,0),$E8+2)=Команды!$AJ$6,TRUE,FALSE),IF(INDEX(Команды!$A$2:$AN$7500,MATCH(BO$3,Команды!$A$2:$A$7500,0),$E8+2)=Команды!$AJ$7,TRUE,FALSE),IF(INDEX(Команды!$A$2:$AN$7500,MATCH(BO$3,Команды!$A$2:$A$7500,0),$E8+2)=Команды!$AJ$8,TRUE,FALSE),IF(INDEX(Команды!$A$2:$AN$7500,MATCH(BO$3,Команды!$A$2:$A$7500,0),$E8+2)=Команды!$AJ$9,TRUE,FALSE),IF(INDEX(Команды!$A$2:$AN$7500,MATCH(BO$3,Команды!$A$2:$A$7500,0),$E8+2)=Команды!$AJ$10,TRUE,FALSE),IF(INDEX(Команды!$A$2:$AN$7500,MATCH(BO$3,Команды!$A$2:$A$7500,0),$E8+2)=Команды!$AJ$11,TRUE,FALSE),IF(INDEX(Команды!$A$2:$AN$7500,MATCH(BO$3,Команды!$A$2:$A$7500,0),$E8+2)=Команды!$AJ$12,TRUE,FALSE),IF(INDEX(Команды!$A$2:$AN$7500,MATCH(BO$3,Команды!$A$2:$A$7500,0),$E8+2)=Команды!$AJ$13,TRUE,FALSE),IF(INDEX(Команды!$A$2:$AN$7500,MATCH(BO$3,Команды!$A$2:$A$7500,0),$E8+2)=Команды!$AJ$14,TRUE,FALSE),IF(INDEX(Команды!$A$2:$AN$7500,MATCH(BO$3,Команды!$A$2:$A$7500,0),$E8+2)=Команды!$AJ$15,TRUE,FALSE),IF(INDEX(Команды!$A$2:$AN$7500,MATCH(BO$3,Команды!$A$2:$A$7500,0),$E8+2)=Команды!$AJ$16,TRUE,FALSE),,IF(INDEX(Команды!$A$2:$AN$7500,MATCH(BO$3,Команды!$A$2:$A$7500,0),$E8+2)=Команды!$AJ$17,TRUE,FALSE),,IF(INDEX(Команды!$A$2:$AN$7500,MATCH(BO$3,Команды!$A$2:$A$7500,0),$E8+2)=Команды!$AJ$18,TRUE,FALSE),,IF(INDEX(Команды!$A$2:$AN$7500,MATCH(BO$3,Команды!$A$2:$A$7500,0),$E8+2)=Команды!$AJ$19,TRUE,FALSE)),INDEX(Команды!$AJ$2:$AK$19,MATCH(INDEX(Команды!$A$2:$AN$7500,MATCH(BO$3,Команды!$A$2:$A$7500,0),$E8+2),Команды!$AJ$2:$AJ$19,0),2),0)</f>
        <v>В</v>
      </c>
      <c r="BP8" s="175" t="str">
        <f>IF(OR(IF(INDEX(Команды!$A$2:$AN$7500,MATCH(BO$3,Команды!$A$2:$A$7500,0),$E8+2)=Команды!$AJ$2,TRUE,FALSE),IF(INDEX(Команды!$A$2:$AN$7500,MATCH(BO$3,Команды!$A$2:$A$7500,0),$E8+2)=Команды!$AJ$3,TRUE,FALSE),IF(INDEX(Команды!$A$2:$AN$7500,MATCH(BO$3,Команды!$A$2:$A$7500,0),$E8+2)=Команды!$AJ$4,TRUE,FALSE),IF(INDEX(Команды!$A$2:$AN$7500,MATCH(BO$3,Команды!$A$2:$A$7500,0),$E8+2)=Команды!$AJ$5,TRUE,FALSE),IF(INDEX(Команды!$A$2:$AN$7500,MATCH(BO$3,Команды!$A$2:$A$7500,0),$E8+2)=Команды!$AJ$6,TRUE,FALSE),IF(INDEX(Команды!$A$2:$AN$7500,MATCH(BO$3,Команды!$A$2:$A$7500,0),$E8+2)=Команды!$AJ$7,TRUE,FALSE),IF(INDEX(Команды!$A$2:$AN$7500,MATCH(BO$3,Команды!$A$2:$A$7500,0),$E8+2)=Команды!$AJ$8,TRUE,FALSE),IF(INDEX(Команды!$A$2:$AN$7500,MATCH(BO$3,Команды!$A$2:$A$7500,0),$E8+2)=Команды!$AJ$9,TRUE,FALSE),IF(INDEX(Команды!$A$2:$AN$7500,MATCH(BO$3,Команды!$A$2:$A$7500,0),$E8+2)=Команды!$AJ$10,TRUE,FALSE),IF(INDEX(Команды!$A$2:$AN$7500,MATCH(BO$3,Команды!$A$2:$A$7500,0),$E8+2)=Команды!$AJ$11,TRUE,FALSE),IF(INDEX(Команды!$A$2:$AN$7500,MATCH(BO$3,Команды!$A$2:$A$7500,0),$E8+2)=Команды!$AJ$12,TRUE,FALSE),IF(INDEX(Команды!$A$2:$AN$7500,MATCH(BO$3,Команды!$A$2:$A$7500,0),$E8+2)=Команды!$AJ$13,TRUE,FALSE),IF(INDEX(Команды!$A$2:$AN$7500,MATCH(BO$3,Команды!$A$2:$A$7500,0),$E8+2)=Команды!$AJ$14,TRUE,FALSE),IF(INDEX(Команды!$A$2:$AN$7500,MATCH(BO$3,Команды!$A$2:$A$7500,0),$E8+2)=Команды!$AJ$15,TRUE,FALSE),IF(INDEX(Команды!$A$2:$AN$7500,MATCH(BO$3,Команды!$A$2:$A$7500,0),$E8+2)=Команды!$AJ$16,TRUE,FALSE),IF(INDEX(Команды!$A$2:$AN$7500,MATCH(BO$3,Команды!$A$2:$A$7500,0),$E8+2)=Команды!$AJ$17,TRUE,FALSE),IF(INDEX(Команды!$A$2:$AN$7500,MATCH(BO$3,Команды!$A$2:$A$7500,0),$E8+2)=Команды!$AJ$18,TRUE,FALSE),IF(INDEX(Команды!$A$2:$AN$7500,MATCH(BO$3,Команды!$A$2:$A$7500,0),$E8+2)=Команды!$AJ$19,TRUE,FALSE)),INDEX(Команды!$AJ$2:$AL$19,MATCH(INDEX(Команды!$A$2:$AN$7500,MATCH(BO$3,Команды!$A$2:$A$7500,0),$E8+2),Команды!$AJ$2:$AJ$19,0),3),0)</f>
        <v>В</v>
      </c>
      <c r="BQ8" s="342"/>
      <c r="BR8" s="174" t="str">
        <f>IF(OR(IF(INDEX(Команды!$A$2:$AN$7500,MATCH(BR$3,Команды!$A$2:$A$7500,0),$E8+2)=Команды!$AJ$2,TRUE,FALSE),IF(INDEX(Команды!$A$2:$AN$7500,MATCH(BR$3,Команды!$A$2:$A$7500,0),$E8+2)=Команды!$AJ$3,TRUE,FALSE),IF(INDEX(Команды!$A$2:$AN$7500,MATCH(BR$3,Команды!$A$2:$A$7500,0),$E8+2)=Команды!$AJ$4,TRUE,FALSE),IF(INDEX(Команды!$A$2:$AN$7500,MATCH(BR$3,Команды!$A$2:$A$7500,0),$E8+2)=Команды!$AJ$5,TRUE,FALSE),IF(INDEX(Команды!$A$2:$AN$7500,MATCH(BR$3,Команды!$A$2:$A$7500,0),$E8+2)=Команды!$AJ$6,TRUE,FALSE),IF(INDEX(Команды!$A$2:$AN$7500,MATCH(BR$3,Команды!$A$2:$A$7500,0),$E8+2)=Команды!$AJ$7,TRUE,FALSE),IF(INDEX(Команды!$A$2:$AN$7500,MATCH(BR$3,Команды!$A$2:$A$7500,0),$E8+2)=Команды!$AJ$8,TRUE,FALSE),IF(INDEX(Команды!$A$2:$AN$7500,MATCH(BR$3,Команды!$A$2:$A$7500,0),$E8+2)=Команды!$AJ$9,TRUE,FALSE),IF(INDEX(Команды!$A$2:$AN$7500,MATCH(BR$3,Команды!$A$2:$A$7500,0),$E8+2)=Команды!$AJ$10,TRUE,FALSE),IF(INDEX(Команды!$A$2:$AN$7500,MATCH(BR$3,Команды!$A$2:$A$7500,0),$E8+2)=Команды!$AJ$11,TRUE,FALSE),IF(INDEX(Команды!$A$2:$AN$7500,MATCH(BR$3,Команды!$A$2:$A$7500,0),$E8+2)=Команды!$AJ$12,TRUE,FALSE),IF(INDEX(Команды!$A$2:$AN$7500,MATCH(BR$3,Команды!$A$2:$A$7500,0),$E8+2)=Команды!$AJ$13,TRUE,FALSE),IF(INDEX(Команды!$A$2:$AN$7500,MATCH(BR$3,Команды!$A$2:$A$7500,0),$E8+2)=Команды!$AJ$14,TRUE,FALSE),IF(INDEX(Команды!$A$2:$AN$7500,MATCH(BR$3,Команды!$A$2:$A$7500,0),$E8+2)=Команды!$AJ$15,TRUE,FALSE),IF(INDEX(Команды!$A$2:$AN$7500,MATCH(BR$3,Команды!$A$2:$A$7500,0),$E8+2)=Команды!$AJ$16,TRUE,FALSE),,IF(INDEX(Команды!$A$2:$AN$7500,MATCH(BR$3,Команды!$A$2:$A$7500,0),$E8+2)=Команды!$AJ$17,TRUE,FALSE),,IF(INDEX(Команды!$A$2:$AN$7500,MATCH(BR$3,Команды!$A$2:$A$7500,0),$E8+2)=Команды!$AJ$18,TRUE,FALSE),,IF(INDEX(Команды!$A$2:$AN$7500,MATCH(BR$3,Команды!$A$2:$A$7500,0),$E8+2)=Команды!$AJ$19,TRUE,FALSE)),INDEX(Команды!$AJ$2:$AK$19,MATCH(INDEX(Команды!$A$2:$AN$7500,MATCH(BR$3,Команды!$A$2:$A$7500,0),$E8+2),Команды!$AJ$2:$AJ$19,0),2),0)</f>
        <v>В</v>
      </c>
      <c r="BS8" s="175" t="str">
        <f>IF(OR(IF(INDEX(Команды!$A$2:$AN$7500,MATCH(BR$3,Команды!$A$2:$A$7500,0),$E8+2)=Команды!$AJ$2,TRUE,FALSE),IF(INDEX(Команды!$A$2:$AN$7500,MATCH(BR$3,Команды!$A$2:$A$7500,0),$E8+2)=Команды!$AJ$3,TRUE,FALSE),IF(INDEX(Команды!$A$2:$AN$7500,MATCH(BR$3,Команды!$A$2:$A$7500,0),$E8+2)=Команды!$AJ$4,TRUE,FALSE),IF(INDEX(Команды!$A$2:$AN$7500,MATCH(BR$3,Команды!$A$2:$A$7500,0),$E8+2)=Команды!$AJ$5,TRUE,FALSE),IF(INDEX(Команды!$A$2:$AN$7500,MATCH(BR$3,Команды!$A$2:$A$7500,0),$E8+2)=Команды!$AJ$6,TRUE,FALSE),IF(INDEX(Команды!$A$2:$AN$7500,MATCH(BR$3,Команды!$A$2:$A$7500,0),$E8+2)=Команды!$AJ$7,TRUE,FALSE),IF(INDEX(Команды!$A$2:$AN$7500,MATCH(BR$3,Команды!$A$2:$A$7500,0),$E8+2)=Команды!$AJ$8,TRUE,FALSE),IF(INDEX(Команды!$A$2:$AN$7500,MATCH(BR$3,Команды!$A$2:$A$7500,0),$E8+2)=Команды!$AJ$9,TRUE,FALSE),IF(INDEX(Команды!$A$2:$AN$7500,MATCH(BR$3,Команды!$A$2:$A$7500,0),$E8+2)=Команды!$AJ$10,TRUE,FALSE),IF(INDEX(Команды!$A$2:$AN$7500,MATCH(BR$3,Команды!$A$2:$A$7500,0),$E8+2)=Команды!$AJ$11,TRUE,FALSE),IF(INDEX(Команды!$A$2:$AN$7500,MATCH(BR$3,Команды!$A$2:$A$7500,0),$E8+2)=Команды!$AJ$12,TRUE,FALSE),IF(INDEX(Команды!$A$2:$AN$7500,MATCH(BR$3,Команды!$A$2:$A$7500,0),$E8+2)=Команды!$AJ$13,TRUE,FALSE),IF(INDEX(Команды!$A$2:$AN$7500,MATCH(BR$3,Команды!$A$2:$A$7500,0),$E8+2)=Команды!$AJ$14,TRUE,FALSE),IF(INDEX(Команды!$A$2:$AN$7500,MATCH(BR$3,Команды!$A$2:$A$7500,0),$E8+2)=Команды!$AJ$15,TRUE,FALSE),IF(INDEX(Команды!$A$2:$AN$7500,MATCH(BR$3,Команды!$A$2:$A$7500,0),$E8+2)=Команды!$AJ$16,TRUE,FALSE),IF(INDEX(Команды!$A$2:$AN$7500,MATCH(BR$3,Команды!$A$2:$A$7500,0),$E8+2)=Команды!$AJ$17,TRUE,FALSE),IF(INDEX(Команды!$A$2:$AN$7500,MATCH(BR$3,Команды!$A$2:$A$7500,0),$E8+2)=Команды!$AJ$18,TRUE,FALSE),IF(INDEX(Команды!$A$2:$AN$7500,MATCH(BR$3,Команды!$A$2:$A$7500,0),$E8+2)=Команды!$AJ$19,TRUE,FALSE)),INDEX(Команды!$AJ$2:$AL$19,MATCH(INDEX(Команды!$A$2:$AN$7500,MATCH(BR$3,Команды!$A$2:$A$7500,0),$E8+2),Команды!$AJ$2:$AJ$19,0),3),0)</f>
        <v>В</v>
      </c>
      <c r="BT8" s="342"/>
      <c r="BU8" s="174">
        <f>IF(OR(IF(INDEX(Команды!$A$2:$AN$7500,MATCH(BU$3,Команды!$A$2:$A$7500,0),$E8+2)=Команды!$AJ$2,TRUE,FALSE),IF(INDEX(Команды!$A$2:$AN$7500,MATCH(BU$3,Команды!$A$2:$A$7500,0),$E8+2)=Команды!$AJ$3,TRUE,FALSE),IF(INDEX(Команды!$A$2:$AN$7500,MATCH(BU$3,Команды!$A$2:$A$7500,0),$E8+2)=Команды!$AJ$4,TRUE,FALSE),IF(INDEX(Команды!$A$2:$AN$7500,MATCH(BU$3,Команды!$A$2:$A$7500,0),$E8+2)=Команды!$AJ$5,TRUE,FALSE),IF(INDEX(Команды!$A$2:$AN$7500,MATCH(BU$3,Команды!$A$2:$A$7500,0),$E8+2)=Команды!$AJ$6,TRUE,FALSE),IF(INDEX(Команды!$A$2:$AN$7500,MATCH(BU$3,Команды!$A$2:$A$7500,0),$E8+2)=Команды!$AJ$7,TRUE,FALSE),IF(INDEX(Команды!$A$2:$AN$7500,MATCH(BU$3,Команды!$A$2:$A$7500,0),$E8+2)=Команды!$AJ$8,TRUE,FALSE),IF(INDEX(Команды!$A$2:$AN$7500,MATCH(BU$3,Команды!$A$2:$A$7500,0),$E8+2)=Команды!$AJ$9,TRUE,FALSE),IF(INDEX(Команды!$A$2:$AN$7500,MATCH(BU$3,Команды!$A$2:$A$7500,0),$E8+2)=Команды!$AJ$10,TRUE,FALSE),IF(INDEX(Команды!$A$2:$AN$7500,MATCH(BU$3,Команды!$A$2:$A$7500,0),$E8+2)=Команды!$AJ$11,TRUE,FALSE),IF(INDEX(Команды!$A$2:$AN$7500,MATCH(BU$3,Команды!$A$2:$A$7500,0),$E8+2)=Команды!$AJ$12,TRUE,FALSE),IF(INDEX(Команды!$A$2:$AN$7500,MATCH(BU$3,Команды!$A$2:$A$7500,0),$E8+2)=Команды!$AJ$13,TRUE,FALSE),IF(INDEX(Команды!$A$2:$AN$7500,MATCH(BU$3,Команды!$A$2:$A$7500,0),$E8+2)=Команды!$AJ$14,TRUE,FALSE),IF(INDEX(Команды!$A$2:$AN$7500,MATCH(BU$3,Команды!$A$2:$A$7500,0),$E8+2)=Команды!$AJ$15,TRUE,FALSE),IF(INDEX(Команды!$A$2:$AN$7500,MATCH(BU$3,Команды!$A$2:$A$7500,0),$E8+2)=Команды!$AJ$16,TRUE,FALSE),,IF(INDEX(Команды!$A$2:$AN$7500,MATCH(BU$3,Команды!$A$2:$A$7500,0),$E8+2)=Команды!$AJ$17,TRUE,FALSE),,IF(INDEX(Команды!$A$2:$AN$7500,MATCH(BU$3,Команды!$A$2:$A$7500,0),$E8+2)=Команды!$AJ$18,TRUE,FALSE),,IF(INDEX(Команды!$A$2:$AN$7500,MATCH(BU$3,Команды!$A$2:$A$7500,0),$E8+2)=Команды!$AJ$19,TRUE,FALSE)),INDEX(Команды!$AJ$2:$AK$19,MATCH(INDEX(Команды!$A$2:$AN$7500,MATCH(BU$3,Команды!$A$2:$A$7500,0),$E8+2),Команды!$AJ$2:$AJ$19,0),2),0)</f>
        <v>0.3125</v>
      </c>
      <c r="BV8" s="175">
        <f>IF(OR(IF(INDEX(Команды!$A$2:$AN$7500,MATCH(BU$3,Команды!$A$2:$A$7500,0),$E8+2)=Команды!$AJ$2,TRUE,FALSE),IF(INDEX(Команды!$A$2:$AN$7500,MATCH(BU$3,Команды!$A$2:$A$7500,0),$E8+2)=Команды!$AJ$3,TRUE,FALSE),IF(INDEX(Команды!$A$2:$AN$7500,MATCH(BU$3,Команды!$A$2:$A$7500,0),$E8+2)=Команды!$AJ$4,TRUE,FALSE),IF(INDEX(Команды!$A$2:$AN$7500,MATCH(BU$3,Команды!$A$2:$A$7500,0),$E8+2)=Команды!$AJ$5,TRUE,FALSE),IF(INDEX(Команды!$A$2:$AN$7500,MATCH(BU$3,Команды!$A$2:$A$7500,0),$E8+2)=Команды!$AJ$6,TRUE,FALSE),IF(INDEX(Команды!$A$2:$AN$7500,MATCH(BU$3,Команды!$A$2:$A$7500,0),$E8+2)=Команды!$AJ$7,TRUE,FALSE),IF(INDEX(Команды!$A$2:$AN$7500,MATCH(BU$3,Команды!$A$2:$A$7500,0),$E8+2)=Команды!$AJ$8,TRUE,FALSE),IF(INDEX(Команды!$A$2:$AN$7500,MATCH(BU$3,Команды!$A$2:$A$7500,0),$E8+2)=Команды!$AJ$9,TRUE,FALSE),IF(INDEX(Команды!$A$2:$AN$7500,MATCH(BU$3,Команды!$A$2:$A$7500,0),$E8+2)=Команды!$AJ$10,TRUE,FALSE),IF(INDEX(Команды!$A$2:$AN$7500,MATCH(BU$3,Команды!$A$2:$A$7500,0),$E8+2)=Команды!$AJ$11,TRUE,FALSE),IF(INDEX(Команды!$A$2:$AN$7500,MATCH(BU$3,Команды!$A$2:$A$7500,0),$E8+2)=Команды!$AJ$12,TRUE,FALSE),IF(INDEX(Команды!$A$2:$AN$7500,MATCH(BU$3,Команды!$A$2:$A$7500,0),$E8+2)=Команды!$AJ$13,TRUE,FALSE),IF(INDEX(Команды!$A$2:$AN$7500,MATCH(BU$3,Команды!$A$2:$A$7500,0),$E8+2)=Команды!$AJ$14,TRUE,FALSE),IF(INDEX(Команды!$A$2:$AN$7500,MATCH(BU$3,Команды!$A$2:$A$7500,0),$E8+2)=Команды!$AJ$15,TRUE,FALSE),IF(INDEX(Команды!$A$2:$AN$7500,MATCH(BU$3,Команды!$A$2:$A$7500,0),$E8+2)=Команды!$AJ$16,TRUE,FALSE),IF(INDEX(Команды!$A$2:$AN$7500,MATCH(BU$3,Команды!$A$2:$A$7500,0),$E8+2)=Команды!$AJ$17,TRUE,FALSE),IF(INDEX(Команды!$A$2:$AN$7500,MATCH(BU$3,Команды!$A$2:$A$7500,0),$E8+2)=Команды!$AJ$18,TRUE,FALSE),IF(INDEX(Команды!$A$2:$AN$7500,MATCH(BU$3,Команды!$A$2:$A$7500,0),$E8+2)=Команды!$AJ$19,TRUE,FALSE)),INDEX(Команды!$AJ$2:$AL$19,MATCH(INDEX(Команды!$A$2:$AN$7500,MATCH(BU$3,Команды!$A$2:$A$7500,0),$E8+2),Команды!$AJ$2:$AJ$19,0),3),0)</f>
        <v>0.6875</v>
      </c>
      <c r="BW8" s="342"/>
      <c r="BX8" s="174">
        <f>IF(OR(IF(INDEX(Команды!$A$2:$AN$7500,MATCH(BX$3,Команды!$A$2:$A$7500,0),$E8+2)=Команды!$AJ$2,TRUE,FALSE),IF(INDEX(Команды!$A$2:$AN$7500,MATCH(BX$3,Команды!$A$2:$A$7500,0),$E8+2)=Команды!$AJ$3,TRUE,FALSE),IF(INDEX(Команды!$A$2:$AN$7500,MATCH(BX$3,Команды!$A$2:$A$7500,0),$E8+2)=Команды!$AJ$4,TRUE,FALSE),IF(INDEX(Команды!$A$2:$AN$7500,MATCH(BX$3,Команды!$A$2:$A$7500,0),$E8+2)=Команды!$AJ$5,TRUE,FALSE),IF(INDEX(Команды!$A$2:$AN$7500,MATCH(BX$3,Команды!$A$2:$A$7500,0),$E8+2)=Команды!$AJ$6,TRUE,FALSE),IF(INDEX(Команды!$A$2:$AN$7500,MATCH(BX$3,Команды!$A$2:$A$7500,0),$E8+2)=Команды!$AJ$7,TRUE,FALSE),IF(INDEX(Команды!$A$2:$AN$7500,MATCH(BX$3,Команды!$A$2:$A$7500,0),$E8+2)=Команды!$AJ$8,TRUE,FALSE),IF(INDEX(Команды!$A$2:$AN$7500,MATCH(BX$3,Команды!$A$2:$A$7500,0),$E8+2)=Команды!$AJ$9,TRUE,FALSE),IF(INDEX(Команды!$A$2:$AN$7500,MATCH(BX$3,Команды!$A$2:$A$7500,0),$E8+2)=Команды!$AJ$10,TRUE,FALSE),IF(INDEX(Команды!$A$2:$AN$7500,MATCH(BX$3,Команды!$A$2:$A$7500,0),$E8+2)=Команды!$AJ$11,TRUE,FALSE),IF(INDEX(Команды!$A$2:$AN$7500,MATCH(BX$3,Команды!$A$2:$A$7500,0),$E8+2)=Команды!$AJ$12,TRUE,FALSE),IF(INDEX(Команды!$A$2:$AN$7500,MATCH(BX$3,Команды!$A$2:$A$7500,0),$E8+2)=Команды!$AJ$13,TRUE,FALSE),IF(INDEX(Команды!$A$2:$AN$7500,MATCH(BX$3,Команды!$A$2:$A$7500,0),$E8+2)=Команды!$AJ$14,TRUE,FALSE),IF(INDEX(Команды!$A$2:$AN$7500,MATCH(BX$3,Команды!$A$2:$A$7500,0),$E8+2)=Команды!$AJ$15,TRUE,FALSE),IF(INDEX(Команды!$A$2:$AN$7500,MATCH(BX$3,Команды!$A$2:$A$7500,0),$E8+2)=Команды!$AJ$16,TRUE,FALSE),,IF(INDEX(Команды!$A$2:$AN$7500,MATCH(BX$3,Команды!$A$2:$A$7500,0),$E8+2)=Команды!$AJ$17,TRUE,FALSE),,IF(INDEX(Команды!$A$2:$AN$7500,MATCH(BX$3,Команды!$A$2:$A$7500,0),$E8+2)=Команды!$AJ$18,TRUE,FALSE),,IF(INDEX(Команды!$A$2:$AN$7500,MATCH(BX$3,Команды!$A$2:$A$7500,0),$E8+2)=Команды!$AJ$19,TRUE,FALSE)),INDEX(Команды!$AJ$2:$AK$19,MATCH(INDEX(Команды!$A$2:$AN$7500,MATCH(BX$3,Команды!$A$2:$A$7500,0),$E8+2),Команды!$AJ$2:$AJ$19,0),2),0)</f>
        <v>0.33333333333333331</v>
      </c>
      <c r="BY8" s="175">
        <f>IF(OR(IF(INDEX(Команды!$A$2:$AN$7500,MATCH(BX$3,Команды!$A$2:$A$7500,0),$E8+2)=Команды!$AJ$2,TRUE,FALSE),IF(INDEX(Команды!$A$2:$AN$7500,MATCH(BX$3,Команды!$A$2:$A$7500,0),$E8+2)=Команды!$AJ$3,TRUE,FALSE),IF(INDEX(Команды!$A$2:$AN$7500,MATCH(BX$3,Команды!$A$2:$A$7500,0),$E8+2)=Команды!$AJ$4,TRUE,FALSE),IF(INDEX(Команды!$A$2:$AN$7500,MATCH(BX$3,Команды!$A$2:$A$7500,0),$E8+2)=Команды!$AJ$5,TRUE,FALSE),IF(INDEX(Команды!$A$2:$AN$7500,MATCH(BX$3,Команды!$A$2:$A$7500,0),$E8+2)=Команды!$AJ$6,TRUE,FALSE),IF(INDEX(Команды!$A$2:$AN$7500,MATCH(BX$3,Команды!$A$2:$A$7500,0),$E8+2)=Команды!$AJ$7,TRUE,FALSE),IF(INDEX(Команды!$A$2:$AN$7500,MATCH(BX$3,Команды!$A$2:$A$7500,0),$E8+2)=Команды!$AJ$8,TRUE,FALSE),IF(INDEX(Команды!$A$2:$AN$7500,MATCH(BX$3,Команды!$A$2:$A$7500,0),$E8+2)=Команды!$AJ$9,TRUE,FALSE),IF(INDEX(Команды!$A$2:$AN$7500,MATCH(BX$3,Команды!$A$2:$A$7500,0),$E8+2)=Команды!$AJ$10,TRUE,FALSE),IF(INDEX(Команды!$A$2:$AN$7500,MATCH(BX$3,Команды!$A$2:$A$7500,0),$E8+2)=Команды!$AJ$11,TRUE,FALSE),IF(INDEX(Команды!$A$2:$AN$7500,MATCH(BX$3,Команды!$A$2:$A$7500,0),$E8+2)=Команды!$AJ$12,TRUE,FALSE),IF(INDEX(Команды!$A$2:$AN$7500,MATCH(BX$3,Команды!$A$2:$A$7500,0),$E8+2)=Команды!$AJ$13,TRUE,FALSE),IF(INDEX(Команды!$A$2:$AN$7500,MATCH(BX$3,Команды!$A$2:$A$7500,0),$E8+2)=Команды!$AJ$14,TRUE,FALSE),IF(INDEX(Команды!$A$2:$AN$7500,MATCH(BX$3,Команды!$A$2:$A$7500,0),$E8+2)=Команды!$AJ$15,TRUE,FALSE),IF(INDEX(Команды!$A$2:$AN$7500,MATCH(BX$3,Команды!$A$2:$A$7500,0),$E8+2)=Команды!$AJ$16,TRUE,FALSE),IF(INDEX(Команды!$A$2:$AN$7500,MATCH(BX$3,Команды!$A$2:$A$7500,0),$E8+2)=Команды!$AJ$17,TRUE,FALSE),IF(INDEX(Команды!$A$2:$AN$7500,MATCH(BX$3,Команды!$A$2:$A$7500,0),$E8+2)=Команды!$AJ$18,TRUE,FALSE),IF(INDEX(Команды!$A$2:$AN$7500,MATCH(BX$3,Команды!$A$2:$A$7500,0),$E8+2)=Команды!$AJ$19,TRUE,FALSE)),INDEX(Команды!$AJ$2:$AL$19,MATCH(INDEX(Команды!$A$2:$AN$7500,MATCH(BX$3,Команды!$A$2:$A$7500,0),$E8+2),Команды!$AJ$2:$AJ$19,0),3),0)</f>
        <v>0.70833333333333337</v>
      </c>
      <c r="BZ8" s="342"/>
      <c r="CA8" s="174">
        <f>IF(OR(IF(INDEX(Команды!$A$2:$AN$7500,MATCH(CA$3,Команды!$A$2:$A$7500,0),$E8+2)=Команды!$AJ$2,TRUE,FALSE),IF(INDEX(Команды!$A$2:$AN$7500,MATCH(CA$3,Команды!$A$2:$A$7500,0),$E8+2)=Команды!$AJ$3,TRUE,FALSE),IF(INDEX(Команды!$A$2:$AN$7500,MATCH(CA$3,Команды!$A$2:$A$7500,0),$E8+2)=Команды!$AJ$4,TRUE,FALSE),IF(INDEX(Команды!$A$2:$AN$7500,MATCH(CA$3,Команды!$A$2:$A$7500,0),$E8+2)=Команды!$AJ$5,TRUE,FALSE),IF(INDEX(Команды!$A$2:$AN$7500,MATCH(CA$3,Команды!$A$2:$A$7500,0),$E8+2)=Команды!$AJ$6,TRUE,FALSE),IF(INDEX(Команды!$A$2:$AN$7500,MATCH(CA$3,Команды!$A$2:$A$7500,0),$E8+2)=Команды!$AJ$7,TRUE,FALSE),IF(INDEX(Команды!$A$2:$AN$7500,MATCH(CA$3,Команды!$A$2:$A$7500,0),$E8+2)=Команды!$AJ$8,TRUE,FALSE),IF(INDEX(Команды!$A$2:$AN$7500,MATCH(CA$3,Команды!$A$2:$A$7500,0),$E8+2)=Команды!$AJ$9,TRUE,FALSE),IF(INDEX(Команды!$A$2:$AN$7500,MATCH(CA$3,Команды!$A$2:$A$7500,0),$E8+2)=Команды!$AJ$10,TRUE,FALSE),IF(INDEX(Команды!$A$2:$AN$7500,MATCH(CA$3,Команды!$A$2:$A$7500,0),$E8+2)=Команды!$AJ$11,TRUE,FALSE),IF(INDEX(Команды!$A$2:$AN$7500,MATCH(CA$3,Команды!$A$2:$A$7500,0),$E8+2)=Команды!$AJ$12,TRUE,FALSE),IF(INDEX(Команды!$A$2:$AN$7500,MATCH(CA$3,Команды!$A$2:$A$7500,0),$E8+2)=Команды!$AJ$13,TRUE,FALSE),IF(INDEX(Команды!$A$2:$AN$7500,MATCH(CA$3,Команды!$A$2:$A$7500,0),$E8+2)=Команды!$AJ$14,TRUE,FALSE),IF(INDEX(Команды!$A$2:$AN$7500,MATCH(CA$3,Команды!$A$2:$A$7500,0),$E8+2)=Команды!$AJ$15,TRUE,FALSE),IF(INDEX(Команды!$A$2:$AN$7500,MATCH(CA$3,Команды!$A$2:$A$7500,0),$E8+2)=Команды!$AJ$16,TRUE,FALSE),,IF(INDEX(Команды!$A$2:$AN$7500,MATCH(CA$3,Команды!$A$2:$A$7500,0),$E8+2)=Команды!$AJ$17,TRUE,FALSE),,IF(INDEX(Команды!$A$2:$AN$7500,MATCH(CA$3,Команды!$A$2:$A$7500,0),$E8+2)=Команды!$AJ$18,TRUE,FALSE),,IF(INDEX(Команды!$A$2:$AN$7500,MATCH(CA$3,Команды!$A$2:$A$7500,0),$E8+2)=Команды!$AJ$19,TRUE,FALSE)),INDEX(Команды!$AJ$2:$AK$19,MATCH(INDEX(Команды!$A$2:$AN$7500,MATCH(CA$3,Команды!$A$2:$A$7500,0),$E8+2),Команды!$AJ$2:$AJ$19,0),2),0)</f>
        <v>0.625</v>
      </c>
      <c r="CB8" s="175">
        <f>IF(OR(IF(INDEX(Команды!$A$2:$AN$7500,MATCH(CA$3,Команды!$A$2:$A$7500,0),$E8+2)=Команды!$AJ$2,TRUE,FALSE),IF(INDEX(Команды!$A$2:$AN$7500,MATCH(CA$3,Команды!$A$2:$A$7500,0),$E8+2)=Команды!$AJ$3,TRUE,FALSE),IF(INDEX(Команды!$A$2:$AN$7500,MATCH(CA$3,Команды!$A$2:$A$7500,0),$E8+2)=Команды!$AJ$4,TRUE,FALSE),IF(INDEX(Команды!$A$2:$AN$7500,MATCH(CA$3,Команды!$A$2:$A$7500,0),$E8+2)=Команды!$AJ$5,TRUE,FALSE),IF(INDEX(Команды!$A$2:$AN$7500,MATCH(CA$3,Команды!$A$2:$A$7500,0),$E8+2)=Команды!$AJ$6,TRUE,FALSE),IF(INDEX(Команды!$A$2:$AN$7500,MATCH(CA$3,Команды!$A$2:$A$7500,0),$E8+2)=Команды!$AJ$7,TRUE,FALSE),IF(INDEX(Команды!$A$2:$AN$7500,MATCH(CA$3,Команды!$A$2:$A$7500,0),$E8+2)=Команды!$AJ$8,TRUE,FALSE),IF(INDEX(Команды!$A$2:$AN$7500,MATCH(CA$3,Команды!$A$2:$A$7500,0),$E8+2)=Команды!$AJ$9,TRUE,FALSE),IF(INDEX(Команды!$A$2:$AN$7500,MATCH(CA$3,Команды!$A$2:$A$7500,0),$E8+2)=Команды!$AJ$10,TRUE,FALSE),IF(INDEX(Команды!$A$2:$AN$7500,MATCH(CA$3,Команды!$A$2:$A$7500,0),$E8+2)=Команды!$AJ$11,TRUE,FALSE),IF(INDEX(Команды!$A$2:$AN$7500,MATCH(CA$3,Команды!$A$2:$A$7500,0),$E8+2)=Команды!$AJ$12,TRUE,FALSE),IF(INDEX(Команды!$A$2:$AN$7500,MATCH(CA$3,Команды!$A$2:$A$7500,0),$E8+2)=Команды!$AJ$13,TRUE,FALSE),IF(INDEX(Команды!$A$2:$AN$7500,MATCH(CA$3,Команды!$A$2:$A$7500,0),$E8+2)=Команды!$AJ$14,TRUE,FALSE),IF(INDEX(Команды!$A$2:$AN$7500,MATCH(CA$3,Команды!$A$2:$A$7500,0),$E8+2)=Команды!$AJ$15,TRUE,FALSE),IF(INDEX(Команды!$A$2:$AN$7500,MATCH(CA$3,Команды!$A$2:$A$7500,0),$E8+2)=Команды!$AJ$16,TRUE,FALSE),IF(INDEX(Команды!$A$2:$AN$7500,MATCH(CA$3,Команды!$A$2:$A$7500,0),$E8+2)=Команды!$AJ$17,TRUE,FALSE),IF(INDEX(Команды!$A$2:$AN$7500,MATCH(CA$3,Команды!$A$2:$A$7500,0),$E8+2)=Команды!$AJ$18,TRUE,FALSE),IF(INDEX(Команды!$A$2:$AN$7500,MATCH(CA$3,Команды!$A$2:$A$7500,0),$E8+2)=Команды!$AJ$19,TRUE,FALSE)),INDEX(Команды!$AJ$2:$AL$19,MATCH(INDEX(Команды!$A$2:$AN$7500,MATCH(CA$3,Команды!$A$2:$A$7500,0),$E8+2),Команды!$AJ$2:$AJ$19,0),3),0)</f>
        <v>1</v>
      </c>
      <c r="CC8" s="342"/>
      <c r="CD8" s="174">
        <f>IF(OR(IF(INDEX(Команды!$A$2:$AN$7500,MATCH(CD$3,Команды!$A$2:$A$7500,0),$E8+2)=Команды!$AJ$2,TRUE,FALSE),IF(INDEX(Команды!$A$2:$AN$7500,MATCH(CD$3,Команды!$A$2:$A$7500,0),$E8+2)=Команды!$AJ$3,TRUE,FALSE),IF(INDEX(Команды!$A$2:$AN$7500,MATCH(CD$3,Команды!$A$2:$A$7500,0),$E8+2)=Команды!$AJ$4,TRUE,FALSE),IF(INDEX(Команды!$A$2:$AN$7500,MATCH(CD$3,Команды!$A$2:$A$7500,0),$E8+2)=Команды!$AJ$5,TRUE,FALSE),IF(INDEX(Команды!$A$2:$AN$7500,MATCH(CD$3,Команды!$A$2:$A$7500,0),$E8+2)=Команды!$AJ$6,TRUE,FALSE),IF(INDEX(Команды!$A$2:$AN$7500,MATCH(CD$3,Команды!$A$2:$A$7500,0),$E8+2)=Команды!$AJ$7,TRUE,FALSE),IF(INDEX(Команды!$A$2:$AN$7500,MATCH(CD$3,Команды!$A$2:$A$7500,0),$E8+2)=Команды!$AJ$8,TRUE,FALSE),IF(INDEX(Команды!$A$2:$AN$7500,MATCH(CD$3,Команды!$A$2:$A$7500,0),$E8+2)=Команды!$AJ$9,TRUE,FALSE),IF(INDEX(Команды!$A$2:$AN$7500,MATCH(CD$3,Команды!$A$2:$A$7500,0),$E8+2)=Команды!$AJ$10,TRUE,FALSE),IF(INDEX(Команды!$A$2:$AN$7500,MATCH(CD$3,Команды!$A$2:$A$7500,0),$E8+2)=Команды!$AJ$11,TRUE,FALSE),IF(INDEX(Команды!$A$2:$AN$7500,MATCH(CD$3,Команды!$A$2:$A$7500,0),$E8+2)=Команды!$AJ$12,TRUE,FALSE),IF(INDEX(Команды!$A$2:$AN$7500,MATCH(CD$3,Команды!$A$2:$A$7500,0),$E8+2)=Команды!$AJ$13,TRUE,FALSE),IF(INDEX(Команды!$A$2:$AN$7500,MATCH(CD$3,Команды!$A$2:$A$7500,0),$E8+2)=Команды!$AJ$14,TRUE,FALSE),IF(INDEX(Команды!$A$2:$AN$7500,MATCH(CD$3,Команды!$A$2:$A$7500,0),$E8+2)=Команды!$AJ$15,TRUE,FALSE),IF(INDEX(Команды!$A$2:$AN$7500,MATCH(CD$3,Команды!$A$2:$A$7500,0),$E8+2)=Команды!$AJ$16,TRUE,FALSE),,IF(INDEX(Команды!$A$2:$AN$7500,MATCH(CD$3,Команды!$A$2:$A$7500,0),$E8+2)=Команды!$AJ$17,TRUE,FALSE),,IF(INDEX(Команды!$A$2:$AN$7500,MATCH(CD$3,Команды!$A$2:$A$7500,0),$E8+2)=Команды!$AJ$18,TRUE,FALSE),,IF(INDEX(Команды!$A$2:$AN$7500,MATCH(CD$3,Команды!$A$2:$A$7500,0),$E8+2)=Команды!$AJ$19,TRUE,FALSE)),INDEX(Команды!$AJ$2:$AK$19,MATCH(INDEX(Команды!$A$2:$AN$7500,MATCH(CD$3,Команды!$A$2:$A$7500,0),$E8+2),Команды!$AJ$2:$AJ$19,0),2),0)</f>
        <v>0.625</v>
      </c>
      <c r="CE8" s="175">
        <f>IF(OR(IF(INDEX(Команды!$A$2:$AN$7500,MATCH(CD$3,Команды!$A$2:$A$7500,0),$E8+2)=Команды!$AJ$2,TRUE,FALSE),IF(INDEX(Команды!$A$2:$AN$7500,MATCH(CD$3,Команды!$A$2:$A$7500,0),$E8+2)=Команды!$AJ$3,TRUE,FALSE),IF(INDEX(Команды!$A$2:$AN$7500,MATCH(CD$3,Команды!$A$2:$A$7500,0),$E8+2)=Команды!$AJ$4,TRUE,FALSE),IF(INDEX(Команды!$A$2:$AN$7500,MATCH(CD$3,Команды!$A$2:$A$7500,0),$E8+2)=Команды!$AJ$5,TRUE,FALSE),IF(INDEX(Команды!$A$2:$AN$7500,MATCH(CD$3,Команды!$A$2:$A$7500,0),$E8+2)=Команды!$AJ$6,TRUE,FALSE),IF(INDEX(Команды!$A$2:$AN$7500,MATCH(CD$3,Команды!$A$2:$A$7500,0),$E8+2)=Команды!$AJ$7,TRUE,FALSE),IF(INDEX(Команды!$A$2:$AN$7500,MATCH(CD$3,Команды!$A$2:$A$7500,0),$E8+2)=Команды!$AJ$8,TRUE,FALSE),IF(INDEX(Команды!$A$2:$AN$7500,MATCH(CD$3,Команды!$A$2:$A$7500,0),$E8+2)=Команды!$AJ$9,TRUE,FALSE),IF(INDEX(Команды!$A$2:$AN$7500,MATCH(CD$3,Команды!$A$2:$A$7500,0),$E8+2)=Команды!$AJ$10,TRUE,FALSE),IF(INDEX(Команды!$A$2:$AN$7500,MATCH(CD$3,Команды!$A$2:$A$7500,0),$E8+2)=Команды!$AJ$11,TRUE,FALSE),IF(INDEX(Команды!$A$2:$AN$7500,MATCH(CD$3,Команды!$A$2:$A$7500,0),$E8+2)=Команды!$AJ$12,TRUE,FALSE),IF(INDEX(Команды!$A$2:$AN$7500,MATCH(CD$3,Команды!$A$2:$A$7500,0),$E8+2)=Команды!$AJ$13,TRUE,FALSE),IF(INDEX(Команды!$A$2:$AN$7500,MATCH(CD$3,Команды!$A$2:$A$7500,0),$E8+2)=Команды!$AJ$14,TRUE,FALSE),IF(INDEX(Команды!$A$2:$AN$7500,MATCH(CD$3,Команды!$A$2:$A$7500,0),$E8+2)=Команды!$AJ$15,TRUE,FALSE),IF(INDEX(Команды!$A$2:$AN$7500,MATCH(CD$3,Команды!$A$2:$A$7500,0),$E8+2)=Команды!$AJ$16,TRUE,FALSE),IF(INDEX(Команды!$A$2:$AN$7500,MATCH(CD$3,Команды!$A$2:$A$7500,0),$E8+2)=Команды!$AJ$17,TRUE,FALSE),IF(INDEX(Команды!$A$2:$AN$7500,MATCH(CD$3,Команды!$A$2:$A$7500,0),$E8+2)=Команды!$AJ$18,TRUE,FALSE),IF(INDEX(Команды!$A$2:$AN$7500,MATCH(CD$3,Команды!$A$2:$A$7500,0),$E8+2)=Команды!$AJ$19,TRUE,FALSE)),INDEX(Команды!$AJ$2:$AL$19,MATCH(INDEX(Команды!$A$2:$AN$7500,MATCH(CD$3,Команды!$A$2:$A$7500,0),$E8+2),Команды!$AJ$2:$AJ$19,0),3),0)</f>
        <v>1</v>
      </c>
      <c r="CF8" s="342"/>
      <c r="CG8" s="174" t="str">
        <f>IF(OR(IF(INDEX(Команды!$A$2:$AN$7500,MATCH(CG$3,Команды!$A$2:$A$7500,0),$E8+2)=Команды!$AJ$2,TRUE,FALSE),IF(INDEX(Команды!$A$2:$AN$7500,MATCH(CG$3,Команды!$A$2:$A$7500,0),$E8+2)=Команды!$AJ$3,TRUE,FALSE),IF(INDEX(Команды!$A$2:$AN$7500,MATCH(CG$3,Команды!$A$2:$A$7500,0),$E8+2)=Команды!$AJ$4,TRUE,FALSE),IF(INDEX(Команды!$A$2:$AN$7500,MATCH(CG$3,Команды!$A$2:$A$7500,0),$E8+2)=Команды!$AJ$5,TRUE,FALSE),IF(INDEX(Команды!$A$2:$AN$7500,MATCH(CG$3,Команды!$A$2:$A$7500,0),$E8+2)=Команды!$AJ$6,TRUE,FALSE),IF(INDEX(Команды!$A$2:$AN$7500,MATCH(CG$3,Команды!$A$2:$A$7500,0),$E8+2)=Команды!$AJ$7,TRUE,FALSE),IF(INDEX(Команды!$A$2:$AN$7500,MATCH(CG$3,Команды!$A$2:$A$7500,0),$E8+2)=Команды!$AJ$8,TRUE,FALSE),IF(INDEX(Команды!$A$2:$AN$7500,MATCH(CG$3,Команды!$A$2:$A$7500,0),$E8+2)=Команды!$AJ$9,TRUE,FALSE),IF(INDEX(Команды!$A$2:$AN$7500,MATCH(CG$3,Команды!$A$2:$A$7500,0),$E8+2)=Команды!$AJ$10,TRUE,FALSE),IF(INDEX(Команды!$A$2:$AN$7500,MATCH(CG$3,Команды!$A$2:$A$7500,0),$E8+2)=Команды!$AJ$11,TRUE,FALSE),IF(INDEX(Команды!$A$2:$AN$7500,MATCH(CG$3,Команды!$A$2:$A$7500,0),$E8+2)=Команды!$AJ$12,TRUE,FALSE),IF(INDEX(Команды!$A$2:$AN$7500,MATCH(CG$3,Команды!$A$2:$A$7500,0),$E8+2)=Команды!$AJ$13,TRUE,FALSE),IF(INDEX(Команды!$A$2:$AN$7500,MATCH(CG$3,Команды!$A$2:$A$7500,0),$E8+2)=Команды!$AJ$14,TRUE,FALSE),IF(INDEX(Команды!$A$2:$AN$7500,MATCH(CG$3,Команды!$A$2:$A$7500,0),$E8+2)=Команды!$AJ$15,TRUE,FALSE),IF(INDEX(Команды!$A$2:$AN$7500,MATCH(CG$3,Команды!$A$2:$A$7500,0),$E8+2)=Команды!$AJ$16,TRUE,FALSE),,IF(INDEX(Команды!$A$2:$AN$7500,MATCH(CG$3,Команды!$A$2:$A$7500,0),$E8+2)=Команды!$AJ$17,TRUE,FALSE),,IF(INDEX(Команды!$A$2:$AN$7500,MATCH(CG$3,Команды!$A$2:$A$7500,0),$E8+2)=Команды!$AJ$18,TRUE,FALSE),,IF(INDEX(Команды!$A$2:$AN$7500,MATCH(CG$3,Команды!$A$2:$A$7500,0),$E8+2)=Команды!$AJ$19,TRUE,FALSE)),INDEX(Команды!$AJ$2:$AK$19,MATCH(INDEX(Команды!$A$2:$AN$7500,MATCH(CG$3,Команды!$A$2:$A$7500,0),$E8+2),Команды!$AJ$2:$AJ$19,0),2),0)</f>
        <v>В</v>
      </c>
      <c r="CH8" s="175" t="str">
        <f>IF(OR(IF(INDEX(Команды!$A$2:$AN$7500,MATCH(CG$3,Команды!$A$2:$A$7500,0),$E8+2)=Команды!$AJ$2,TRUE,FALSE),IF(INDEX(Команды!$A$2:$AN$7500,MATCH(CG$3,Команды!$A$2:$A$7500,0),$E8+2)=Команды!$AJ$3,TRUE,FALSE),IF(INDEX(Команды!$A$2:$AN$7500,MATCH(CG$3,Команды!$A$2:$A$7500,0),$E8+2)=Команды!$AJ$4,TRUE,FALSE),IF(INDEX(Команды!$A$2:$AN$7500,MATCH(CG$3,Команды!$A$2:$A$7500,0),$E8+2)=Команды!$AJ$5,TRUE,FALSE),IF(INDEX(Команды!$A$2:$AN$7500,MATCH(CG$3,Команды!$A$2:$A$7500,0),$E8+2)=Команды!$AJ$6,TRUE,FALSE),IF(INDEX(Команды!$A$2:$AN$7500,MATCH(CG$3,Команды!$A$2:$A$7500,0),$E8+2)=Команды!$AJ$7,TRUE,FALSE),IF(INDEX(Команды!$A$2:$AN$7500,MATCH(CG$3,Команды!$A$2:$A$7500,0),$E8+2)=Команды!$AJ$8,TRUE,FALSE),IF(INDEX(Команды!$A$2:$AN$7500,MATCH(CG$3,Команды!$A$2:$A$7500,0),$E8+2)=Команды!$AJ$9,TRUE,FALSE),IF(INDEX(Команды!$A$2:$AN$7500,MATCH(CG$3,Команды!$A$2:$A$7500,0),$E8+2)=Команды!$AJ$10,TRUE,FALSE),IF(INDEX(Команды!$A$2:$AN$7500,MATCH(CG$3,Команды!$A$2:$A$7500,0),$E8+2)=Команды!$AJ$11,TRUE,FALSE),IF(INDEX(Команды!$A$2:$AN$7500,MATCH(CG$3,Команды!$A$2:$A$7500,0),$E8+2)=Команды!$AJ$12,TRUE,FALSE),IF(INDEX(Команды!$A$2:$AN$7500,MATCH(CG$3,Команды!$A$2:$A$7500,0),$E8+2)=Команды!$AJ$13,TRUE,FALSE),IF(INDEX(Команды!$A$2:$AN$7500,MATCH(CG$3,Команды!$A$2:$A$7500,0),$E8+2)=Команды!$AJ$14,TRUE,FALSE),IF(INDEX(Команды!$A$2:$AN$7500,MATCH(CG$3,Команды!$A$2:$A$7500,0),$E8+2)=Команды!$AJ$15,TRUE,FALSE),IF(INDEX(Команды!$A$2:$AN$7500,MATCH(CG$3,Команды!$A$2:$A$7500,0),$E8+2)=Команды!$AJ$16,TRUE,FALSE),IF(INDEX(Команды!$A$2:$AN$7500,MATCH(CG$3,Команды!$A$2:$A$7500,0),$E8+2)=Команды!$AJ$17,TRUE,FALSE),IF(INDEX(Команды!$A$2:$AN$7500,MATCH(CG$3,Команды!$A$2:$A$7500,0),$E8+2)=Команды!$AJ$18,TRUE,FALSE),IF(INDEX(Команды!$A$2:$AN$7500,MATCH(CG$3,Команды!$A$2:$A$7500,0),$E8+2)=Команды!$AJ$19,TRUE,FALSE)),INDEX(Команды!$AJ$2:$AL$19,MATCH(INDEX(Команды!$A$2:$AN$7500,MATCH(CG$3,Команды!$A$2:$A$7500,0),$E8+2),Команды!$AJ$2:$AJ$19,0),3),0)</f>
        <v>В</v>
      </c>
      <c r="CI8" s="342"/>
      <c r="CJ8" s="174" t="str">
        <f>IF(OR(IF(INDEX(Команды!$A$2:$AN$7500,MATCH(CJ$3,Команды!$A$2:$A$7500,0),$E8+2)=Команды!$AJ$2,TRUE,FALSE),IF(INDEX(Команды!$A$2:$AN$7500,MATCH(CJ$3,Команды!$A$2:$A$7500,0),$E8+2)=Команды!$AJ$3,TRUE,FALSE),IF(INDEX(Команды!$A$2:$AN$7500,MATCH(CJ$3,Команды!$A$2:$A$7500,0),$E8+2)=Команды!$AJ$4,TRUE,FALSE),IF(INDEX(Команды!$A$2:$AN$7500,MATCH(CJ$3,Команды!$A$2:$A$7500,0),$E8+2)=Команды!$AJ$5,TRUE,FALSE),IF(INDEX(Команды!$A$2:$AN$7500,MATCH(CJ$3,Команды!$A$2:$A$7500,0),$E8+2)=Команды!$AJ$6,TRUE,FALSE),IF(INDEX(Команды!$A$2:$AN$7500,MATCH(CJ$3,Команды!$A$2:$A$7500,0),$E8+2)=Команды!$AJ$7,TRUE,FALSE),IF(INDEX(Команды!$A$2:$AN$7500,MATCH(CJ$3,Команды!$A$2:$A$7500,0),$E8+2)=Команды!$AJ$8,TRUE,FALSE),IF(INDEX(Команды!$A$2:$AN$7500,MATCH(CJ$3,Команды!$A$2:$A$7500,0),$E8+2)=Команды!$AJ$9,TRUE,FALSE),IF(INDEX(Команды!$A$2:$AN$7500,MATCH(CJ$3,Команды!$A$2:$A$7500,0),$E8+2)=Команды!$AJ$10,TRUE,FALSE),IF(INDEX(Команды!$A$2:$AN$7500,MATCH(CJ$3,Команды!$A$2:$A$7500,0),$E8+2)=Команды!$AJ$11,TRUE,FALSE),IF(INDEX(Команды!$A$2:$AN$7500,MATCH(CJ$3,Команды!$A$2:$A$7500,0),$E8+2)=Команды!$AJ$12,TRUE,FALSE),IF(INDEX(Команды!$A$2:$AN$7500,MATCH(CJ$3,Команды!$A$2:$A$7500,0),$E8+2)=Команды!$AJ$13,TRUE,FALSE),IF(INDEX(Команды!$A$2:$AN$7500,MATCH(CJ$3,Команды!$A$2:$A$7500,0),$E8+2)=Команды!$AJ$14,TRUE,FALSE),IF(INDEX(Команды!$A$2:$AN$7500,MATCH(CJ$3,Команды!$A$2:$A$7500,0),$E8+2)=Команды!$AJ$15,TRUE,FALSE),IF(INDEX(Команды!$A$2:$AN$7500,MATCH(CJ$3,Команды!$A$2:$A$7500,0),$E8+2)=Команды!$AJ$16,TRUE,FALSE),,IF(INDEX(Команды!$A$2:$AN$7500,MATCH(CJ$3,Команды!$A$2:$A$7500,0),$E8+2)=Команды!$AJ$17,TRUE,FALSE),,IF(INDEX(Команды!$A$2:$AN$7500,MATCH(CJ$3,Команды!$A$2:$A$7500,0),$E8+2)=Команды!$AJ$18,TRUE,FALSE),,IF(INDEX(Команды!$A$2:$AN$7500,MATCH(CJ$3,Команды!$A$2:$A$7500,0),$E8+2)=Команды!$AJ$19,TRUE,FALSE)),INDEX(Команды!$AJ$2:$AK$19,MATCH(INDEX(Команды!$A$2:$AN$7500,MATCH(CJ$3,Команды!$A$2:$A$7500,0),$E8+2),Команды!$AJ$2:$AJ$19,0),2),0)</f>
        <v>В</v>
      </c>
      <c r="CK8" s="175" t="str">
        <f>IF(OR(IF(INDEX(Команды!$A$2:$AN$7500,MATCH(CJ$3,Команды!$A$2:$A$7500,0),$E8+2)=Команды!$AJ$2,TRUE,FALSE),IF(INDEX(Команды!$A$2:$AN$7500,MATCH(CJ$3,Команды!$A$2:$A$7500,0),$E8+2)=Команды!$AJ$3,TRUE,FALSE),IF(INDEX(Команды!$A$2:$AN$7500,MATCH(CJ$3,Команды!$A$2:$A$7500,0),$E8+2)=Команды!$AJ$4,TRUE,FALSE),IF(INDEX(Команды!$A$2:$AN$7500,MATCH(CJ$3,Команды!$A$2:$A$7500,0),$E8+2)=Команды!$AJ$5,TRUE,FALSE),IF(INDEX(Команды!$A$2:$AN$7500,MATCH(CJ$3,Команды!$A$2:$A$7500,0),$E8+2)=Команды!$AJ$6,TRUE,FALSE),IF(INDEX(Команды!$A$2:$AN$7500,MATCH(CJ$3,Команды!$A$2:$A$7500,0),$E8+2)=Команды!$AJ$7,TRUE,FALSE),IF(INDEX(Команды!$A$2:$AN$7500,MATCH(CJ$3,Команды!$A$2:$A$7500,0),$E8+2)=Команды!$AJ$8,TRUE,FALSE),IF(INDEX(Команды!$A$2:$AN$7500,MATCH(CJ$3,Команды!$A$2:$A$7500,0),$E8+2)=Команды!$AJ$9,TRUE,FALSE),IF(INDEX(Команды!$A$2:$AN$7500,MATCH(CJ$3,Команды!$A$2:$A$7500,0),$E8+2)=Команды!$AJ$10,TRUE,FALSE),IF(INDEX(Команды!$A$2:$AN$7500,MATCH(CJ$3,Команды!$A$2:$A$7500,0),$E8+2)=Команды!$AJ$11,TRUE,FALSE),IF(INDEX(Команды!$A$2:$AN$7500,MATCH(CJ$3,Команды!$A$2:$A$7500,0),$E8+2)=Команды!$AJ$12,TRUE,FALSE),IF(INDEX(Команды!$A$2:$AN$7500,MATCH(CJ$3,Команды!$A$2:$A$7500,0),$E8+2)=Команды!$AJ$13,TRUE,FALSE),IF(INDEX(Команды!$A$2:$AN$7500,MATCH(CJ$3,Команды!$A$2:$A$7500,0),$E8+2)=Команды!$AJ$14,TRUE,FALSE),IF(INDEX(Команды!$A$2:$AN$7500,MATCH(CJ$3,Команды!$A$2:$A$7500,0),$E8+2)=Команды!$AJ$15,TRUE,FALSE),IF(INDEX(Команды!$A$2:$AN$7500,MATCH(CJ$3,Команды!$A$2:$A$7500,0),$E8+2)=Команды!$AJ$16,TRUE,FALSE),IF(INDEX(Команды!$A$2:$AN$7500,MATCH(CJ$3,Команды!$A$2:$A$7500,0),$E8+2)=Команды!$AJ$17,TRUE,FALSE),IF(INDEX(Команды!$A$2:$AN$7500,MATCH(CJ$3,Команды!$A$2:$A$7500,0),$E8+2)=Команды!$AJ$18,TRUE,FALSE),IF(INDEX(Команды!$A$2:$AN$7500,MATCH(CJ$3,Команды!$A$2:$A$7500,0),$E8+2)=Команды!$AJ$19,TRUE,FALSE)),INDEX(Команды!$AJ$2:$AL$19,MATCH(INDEX(Команды!$A$2:$AN$7500,MATCH(CJ$3,Команды!$A$2:$A$7500,0),$E8+2),Команды!$AJ$2:$AJ$19,0),3),0)</f>
        <v>В</v>
      </c>
      <c r="CL8" s="342"/>
      <c r="CM8" s="174">
        <f>IF(OR(IF(INDEX(Команды!$A$2:$AN$7500,MATCH(CM$3,Команды!$A$2:$A$7500,0),$E8+2)=Команды!$AJ$2,TRUE,FALSE),IF(INDEX(Команды!$A$2:$AN$7500,MATCH(CM$3,Команды!$A$2:$A$7500,0),$E8+2)=Команды!$AJ$3,TRUE,FALSE),IF(INDEX(Команды!$A$2:$AN$7500,MATCH(CM$3,Команды!$A$2:$A$7500,0),$E8+2)=Команды!$AJ$4,TRUE,FALSE),IF(INDEX(Команды!$A$2:$AN$7500,MATCH(CM$3,Команды!$A$2:$A$7500,0),$E8+2)=Команды!$AJ$5,TRUE,FALSE),IF(INDEX(Команды!$A$2:$AN$7500,MATCH(CM$3,Команды!$A$2:$A$7500,0),$E8+2)=Команды!$AJ$6,TRUE,FALSE),IF(INDEX(Команды!$A$2:$AN$7500,MATCH(CM$3,Команды!$A$2:$A$7500,0),$E8+2)=Команды!$AJ$7,TRUE,FALSE),IF(INDEX(Команды!$A$2:$AN$7500,MATCH(CM$3,Команды!$A$2:$A$7500,0),$E8+2)=Команды!$AJ$8,TRUE,FALSE),IF(INDEX(Команды!$A$2:$AN$7500,MATCH(CM$3,Команды!$A$2:$A$7500,0),$E8+2)=Команды!$AJ$9,TRUE,FALSE),IF(INDEX(Команды!$A$2:$AN$7500,MATCH(CM$3,Команды!$A$2:$A$7500,0),$E8+2)=Команды!$AJ$10,TRUE,FALSE),IF(INDEX(Команды!$A$2:$AN$7500,MATCH(CM$3,Команды!$A$2:$A$7500,0),$E8+2)=Команды!$AJ$11,TRUE,FALSE),IF(INDEX(Команды!$A$2:$AN$7500,MATCH(CM$3,Команды!$A$2:$A$7500,0),$E8+2)=Команды!$AJ$12,TRUE,FALSE),IF(INDEX(Команды!$A$2:$AN$7500,MATCH(CM$3,Команды!$A$2:$A$7500,0),$E8+2)=Команды!$AJ$13,TRUE,FALSE),IF(INDEX(Команды!$A$2:$AN$7500,MATCH(CM$3,Команды!$A$2:$A$7500,0),$E8+2)=Команды!$AJ$14,TRUE,FALSE),IF(INDEX(Команды!$A$2:$AN$7500,MATCH(CM$3,Команды!$A$2:$A$7500,0),$E8+2)=Команды!$AJ$15,TRUE,FALSE),IF(INDEX(Команды!$A$2:$AN$7500,MATCH(CM$3,Команды!$A$2:$A$7500,0),$E8+2)=Команды!$AJ$16,TRUE,FALSE),,IF(INDEX(Команды!$A$2:$AN$7500,MATCH(CM$3,Команды!$A$2:$A$7500,0),$E8+2)=Команды!$AJ$17,TRUE,FALSE),,IF(INDEX(Команды!$A$2:$AN$7500,MATCH(CM$3,Команды!$A$2:$A$7500,0),$E8+2)=Команды!$AJ$18,TRUE,FALSE),,IF(INDEX(Команды!$A$2:$AN$7500,MATCH(CM$3,Команды!$A$2:$A$7500,0),$E8+2)=Команды!$AJ$19,TRUE,FALSE)),INDEX(Команды!$AJ$2:$AK$19,MATCH(INDEX(Команды!$A$2:$AN$7500,MATCH(CM$3,Команды!$A$2:$A$7500,0),$E8+2),Команды!$AJ$2:$AJ$19,0),2),0)</f>
        <v>0.375</v>
      </c>
      <c r="CN8" s="175">
        <f>IF(OR(IF(INDEX(Команды!$A$2:$AN$7500,MATCH(CM$3,Команды!$A$2:$A$7500,0),$E8+2)=Команды!$AJ$2,TRUE,FALSE),IF(INDEX(Команды!$A$2:$AN$7500,MATCH(CM$3,Команды!$A$2:$A$7500,0),$E8+2)=Команды!$AJ$3,TRUE,FALSE),IF(INDEX(Команды!$A$2:$AN$7500,MATCH(CM$3,Команды!$A$2:$A$7500,0),$E8+2)=Команды!$AJ$4,TRUE,FALSE),IF(INDEX(Команды!$A$2:$AN$7500,MATCH(CM$3,Команды!$A$2:$A$7500,0),$E8+2)=Команды!$AJ$5,TRUE,FALSE),IF(INDEX(Команды!$A$2:$AN$7500,MATCH(CM$3,Команды!$A$2:$A$7500,0),$E8+2)=Команды!$AJ$6,TRUE,FALSE),IF(INDEX(Команды!$A$2:$AN$7500,MATCH(CM$3,Команды!$A$2:$A$7500,0),$E8+2)=Команды!$AJ$7,TRUE,FALSE),IF(INDEX(Команды!$A$2:$AN$7500,MATCH(CM$3,Команды!$A$2:$A$7500,0),$E8+2)=Команды!$AJ$8,TRUE,FALSE),IF(INDEX(Команды!$A$2:$AN$7500,MATCH(CM$3,Команды!$A$2:$A$7500,0),$E8+2)=Команды!$AJ$9,TRUE,FALSE),IF(INDEX(Команды!$A$2:$AN$7500,MATCH(CM$3,Команды!$A$2:$A$7500,0),$E8+2)=Команды!$AJ$10,TRUE,FALSE),IF(INDEX(Команды!$A$2:$AN$7500,MATCH(CM$3,Команды!$A$2:$A$7500,0),$E8+2)=Команды!$AJ$11,TRUE,FALSE),IF(INDEX(Команды!$A$2:$AN$7500,MATCH(CM$3,Команды!$A$2:$A$7500,0),$E8+2)=Команды!$AJ$12,TRUE,FALSE),IF(INDEX(Команды!$A$2:$AN$7500,MATCH(CM$3,Команды!$A$2:$A$7500,0),$E8+2)=Команды!$AJ$13,TRUE,FALSE),IF(INDEX(Команды!$A$2:$AN$7500,MATCH(CM$3,Команды!$A$2:$A$7500,0),$E8+2)=Команды!$AJ$14,TRUE,FALSE),IF(INDEX(Команды!$A$2:$AN$7500,MATCH(CM$3,Команды!$A$2:$A$7500,0),$E8+2)=Команды!$AJ$15,TRUE,FALSE),IF(INDEX(Команды!$A$2:$AN$7500,MATCH(CM$3,Команды!$A$2:$A$7500,0),$E8+2)=Команды!$AJ$16,TRUE,FALSE),IF(INDEX(Команды!$A$2:$AN$7500,MATCH(CM$3,Команды!$A$2:$A$7500,0),$E8+2)=Команды!$AJ$17,TRUE,FALSE),IF(INDEX(Команды!$A$2:$AN$7500,MATCH(CM$3,Команды!$A$2:$A$7500,0),$E8+2)=Команды!$AJ$18,TRUE,FALSE),IF(INDEX(Команды!$A$2:$AN$7500,MATCH(CM$3,Команды!$A$2:$A$7500,0),$E8+2)=Команды!$AJ$19,TRUE,FALSE)),INDEX(Команды!$AJ$2:$AL$19,MATCH(INDEX(Команды!$A$2:$AN$7500,MATCH(CM$3,Команды!$A$2:$A$7500,0),$E8+2),Команды!$AJ$2:$AJ$19,0),3),0)</f>
        <v>0.75</v>
      </c>
      <c r="CO8" s="342"/>
      <c r="CP8" s="174">
        <f>IF(OR(IF(INDEX(Команды!$A$2:$AN$7500,MATCH(CP$3,Команды!$A$2:$A$7500,0),$E8+2)=Команды!$AJ$2,TRUE,FALSE),IF(INDEX(Команды!$A$2:$AN$7500,MATCH(CP$3,Команды!$A$2:$A$7500,0),$E8+2)=Команды!$AJ$3,TRUE,FALSE),IF(INDEX(Команды!$A$2:$AN$7500,MATCH(CP$3,Команды!$A$2:$A$7500,0),$E8+2)=Команды!$AJ$4,TRUE,FALSE),IF(INDEX(Команды!$A$2:$AN$7500,MATCH(CP$3,Команды!$A$2:$A$7500,0),$E8+2)=Команды!$AJ$5,TRUE,FALSE),IF(INDEX(Команды!$A$2:$AN$7500,MATCH(CP$3,Команды!$A$2:$A$7500,0),$E8+2)=Команды!$AJ$6,TRUE,FALSE),IF(INDEX(Команды!$A$2:$AN$7500,MATCH(CP$3,Команды!$A$2:$A$7500,0),$E8+2)=Команды!$AJ$7,TRUE,FALSE),IF(INDEX(Команды!$A$2:$AN$7500,MATCH(CP$3,Команды!$A$2:$A$7500,0),$E8+2)=Команды!$AJ$8,TRUE,FALSE),IF(INDEX(Команды!$A$2:$AN$7500,MATCH(CP$3,Команды!$A$2:$A$7500,0),$E8+2)=Команды!$AJ$9,TRUE,FALSE),IF(INDEX(Команды!$A$2:$AN$7500,MATCH(CP$3,Команды!$A$2:$A$7500,0),$E8+2)=Команды!$AJ$10,TRUE,FALSE),IF(INDEX(Команды!$A$2:$AN$7500,MATCH(CP$3,Команды!$A$2:$A$7500,0),$E8+2)=Команды!$AJ$11,TRUE,FALSE),IF(INDEX(Команды!$A$2:$AN$7500,MATCH(CP$3,Команды!$A$2:$A$7500,0),$E8+2)=Команды!$AJ$12,TRUE,FALSE),IF(INDEX(Команды!$A$2:$AN$7500,MATCH(CP$3,Команды!$A$2:$A$7500,0),$E8+2)=Команды!$AJ$13,TRUE,FALSE),IF(INDEX(Команды!$A$2:$AN$7500,MATCH(CP$3,Команды!$A$2:$A$7500,0),$E8+2)=Команды!$AJ$14,TRUE,FALSE),IF(INDEX(Команды!$A$2:$AN$7500,MATCH(CP$3,Команды!$A$2:$A$7500,0),$E8+2)=Команды!$AJ$15,TRUE,FALSE),IF(INDEX(Команды!$A$2:$AN$7500,MATCH(CP$3,Команды!$A$2:$A$7500,0),$E8+2)=Команды!$AJ$16,TRUE,FALSE),,IF(INDEX(Команды!$A$2:$AN$7500,MATCH(CP$3,Команды!$A$2:$A$7500,0),$E8+2)=Команды!$AJ$17,TRUE,FALSE),,IF(INDEX(Команды!$A$2:$AN$7500,MATCH(CP$3,Команды!$A$2:$A$7500,0),$E8+2)=Команды!$AJ$18,TRUE,FALSE),,IF(INDEX(Команды!$A$2:$AN$7500,MATCH(CP$3,Команды!$A$2:$A$7500,0),$E8+2)=Команды!$AJ$19,TRUE,FALSE)),INDEX(Команды!$AJ$2:$AK$19,MATCH(INDEX(Команды!$A$2:$AN$7500,MATCH(CP$3,Команды!$A$2:$A$7500,0),$E8+2),Команды!$AJ$2:$AJ$19,0),2),0)</f>
        <v>0.41666666666666669</v>
      </c>
      <c r="CQ8" s="175">
        <f>IF(OR(IF(INDEX(Команды!$A$2:$AN$7500,MATCH(CP$3,Команды!$A$2:$A$7500,0),$E8+2)=Команды!$AJ$2,TRUE,FALSE),IF(INDEX(Команды!$A$2:$AN$7500,MATCH(CP$3,Команды!$A$2:$A$7500,0),$E8+2)=Команды!$AJ$3,TRUE,FALSE),IF(INDEX(Команды!$A$2:$AN$7500,MATCH(CP$3,Команды!$A$2:$A$7500,0),$E8+2)=Команды!$AJ$4,TRUE,FALSE),IF(INDEX(Команды!$A$2:$AN$7500,MATCH(CP$3,Команды!$A$2:$A$7500,0),$E8+2)=Команды!$AJ$5,TRUE,FALSE),IF(INDEX(Команды!$A$2:$AN$7500,MATCH(CP$3,Команды!$A$2:$A$7500,0),$E8+2)=Команды!$AJ$6,TRUE,FALSE),IF(INDEX(Команды!$A$2:$AN$7500,MATCH(CP$3,Команды!$A$2:$A$7500,0),$E8+2)=Команды!$AJ$7,TRUE,FALSE),IF(INDEX(Команды!$A$2:$AN$7500,MATCH(CP$3,Команды!$A$2:$A$7500,0),$E8+2)=Команды!$AJ$8,TRUE,FALSE),IF(INDEX(Команды!$A$2:$AN$7500,MATCH(CP$3,Команды!$A$2:$A$7500,0),$E8+2)=Команды!$AJ$9,TRUE,FALSE),IF(INDEX(Команды!$A$2:$AN$7500,MATCH(CP$3,Команды!$A$2:$A$7500,0),$E8+2)=Команды!$AJ$10,TRUE,FALSE),IF(INDEX(Команды!$A$2:$AN$7500,MATCH(CP$3,Команды!$A$2:$A$7500,0),$E8+2)=Команды!$AJ$11,TRUE,FALSE),IF(INDEX(Команды!$A$2:$AN$7500,MATCH(CP$3,Команды!$A$2:$A$7500,0),$E8+2)=Команды!$AJ$12,TRUE,FALSE),IF(INDEX(Команды!$A$2:$AN$7500,MATCH(CP$3,Команды!$A$2:$A$7500,0),$E8+2)=Команды!$AJ$13,TRUE,FALSE),IF(INDEX(Команды!$A$2:$AN$7500,MATCH(CP$3,Команды!$A$2:$A$7500,0),$E8+2)=Команды!$AJ$14,TRUE,FALSE),IF(INDEX(Команды!$A$2:$AN$7500,MATCH(CP$3,Команды!$A$2:$A$7500,0),$E8+2)=Команды!$AJ$15,TRUE,FALSE),IF(INDEX(Команды!$A$2:$AN$7500,MATCH(CP$3,Команды!$A$2:$A$7500,0),$E8+2)=Команды!$AJ$16,TRUE,FALSE),IF(INDEX(Команды!$A$2:$AN$7500,MATCH(CP$3,Команды!$A$2:$A$7500,0),$E8+2)=Команды!$AJ$17,TRUE,FALSE),IF(INDEX(Команды!$A$2:$AN$7500,MATCH(CP$3,Команды!$A$2:$A$7500,0),$E8+2)=Команды!$AJ$18,TRUE,FALSE),IF(INDEX(Команды!$A$2:$AN$7500,MATCH(CP$3,Команды!$A$2:$A$7500,0),$E8+2)=Команды!$AJ$19,TRUE,FALSE)),INDEX(Команды!$AJ$2:$AL$19,MATCH(INDEX(Команды!$A$2:$AN$7500,MATCH(CP$3,Команды!$A$2:$A$7500,0),$E8+2),Команды!$AJ$2:$AJ$19,0),3),0)</f>
        <v>0.79166666666666663</v>
      </c>
      <c r="CR8" s="342"/>
      <c r="CS8" s="174">
        <f>IF(OR(IF(INDEX(Команды!$A$2:$AN$7500,MATCH(CS$3,Команды!$A$2:$A$7500,0),$E8+2)=Команды!$AJ$2,TRUE,FALSE),IF(INDEX(Команды!$A$2:$AN$7500,MATCH(CS$3,Команды!$A$2:$A$7500,0),$E8+2)=Команды!$AJ$3,TRUE,FALSE),IF(INDEX(Команды!$A$2:$AN$7500,MATCH(CS$3,Команды!$A$2:$A$7500,0),$E8+2)=Команды!$AJ$4,TRUE,FALSE),IF(INDEX(Команды!$A$2:$AN$7500,MATCH(CS$3,Команды!$A$2:$A$7500,0),$E8+2)=Команды!$AJ$5,TRUE,FALSE),IF(INDEX(Команды!$A$2:$AN$7500,MATCH(CS$3,Команды!$A$2:$A$7500,0),$E8+2)=Команды!$AJ$6,TRUE,FALSE),IF(INDEX(Команды!$A$2:$AN$7500,MATCH(CS$3,Команды!$A$2:$A$7500,0),$E8+2)=Команды!$AJ$7,TRUE,FALSE),IF(INDEX(Команды!$A$2:$AN$7500,MATCH(CS$3,Команды!$A$2:$A$7500,0),$E8+2)=Команды!$AJ$8,TRUE,FALSE),IF(INDEX(Команды!$A$2:$AN$7500,MATCH(CS$3,Команды!$A$2:$A$7500,0),$E8+2)=Команды!$AJ$9,TRUE,FALSE),IF(INDEX(Команды!$A$2:$AN$7500,MATCH(CS$3,Команды!$A$2:$A$7500,0),$E8+2)=Команды!$AJ$10,TRUE,FALSE),IF(INDEX(Команды!$A$2:$AN$7500,MATCH(CS$3,Команды!$A$2:$A$7500,0),$E8+2)=Команды!$AJ$11,TRUE,FALSE),IF(INDEX(Команды!$A$2:$AN$7500,MATCH(CS$3,Команды!$A$2:$A$7500,0),$E8+2)=Команды!$AJ$12,TRUE,FALSE),IF(INDEX(Команды!$A$2:$AN$7500,MATCH(CS$3,Команды!$A$2:$A$7500,0),$E8+2)=Команды!$AJ$13,TRUE,FALSE),IF(INDEX(Команды!$A$2:$AN$7500,MATCH(CS$3,Команды!$A$2:$A$7500,0),$E8+2)=Команды!$AJ$14,TRUE,FALSE),IF(INDEX(Команды!$A$2:$AN$7500,MATCH(CS$3,Команды!$A$2:$A$7500,0),$E8+2)=Команды!$AJ$15,TRUE,FALSE),IF(INDEX(Команды!$A$2:$AN$7500,MATCH(CS$3,Команды!$A$2:$A$7500,0),$E8+2)=Команды!$AJ$16,TRUE,FALSE),,IF(INDEX(Команды!$A$2:$AN$7500,MATCH(CS$3,Команды!$A$2:$A$7500,0),$E8+2)=Команды!$AJ$17,TRUE,FALSE),,IF(INDEX(Команды!$A$2:$AN$7500,MATCH(CS$3,Команды!$A$2:$A$7500,0),$E8+2)=Команды!$AJ$18,TRUE,FALSE),,IF(INDEX(Команды!$A$2:$AN$7500,MATCH(CS$3,Команды!$A$2:$A$7500,0),$E8+2)=Команды!$AJ$19,TRUE,FALSE)),INDEX(Команды!$AJ$2:$AK$19,MATCH(INDEX(Команды!$A$2:$AN$7500,MATCH(CS$3,Команды!$A$2:$A$7500,0),$E8+2),Команды!$AJ$2:$AJ$19,0),2),0)</f>
        <v>0.58333333333333337</v>
      </c>
      <c r="CT8" s="175">
        <f>IF(OR(IF(INDEX(Команды!$A$2:$AN$7500,MATCH(CS$3,Команды!$A$2:$A$7500,0),$E8+2)=Команды!$AJ$2,TRUE,FALSE),IF(INDEX(Команды!$A$2:$AN$7500,MATCH(CS$3,Команды!$A$2:$A$7500,0),$E8+2)=Команды!$AJ$3,TRUE,FALSE),IF(INDEX(Команды!$A$2:$AN$7500,MATCH(CS$3,Команды!$A$2:$A$7500,0),$E8+2)=Команды!$AJ$4,TRUE,FALSE),IF(INDEX(Команды!$A$2:$AN$7500,MATCH(CS$3,Команды!$A$2:$A$7500,0),$E8+2)=Команды!$AJ$5,TRUE,FALSE),IF(INDEX(Команды!$A$2:$AN$7500,MATCH(CS$3,Команды!$A$2:$A$7500,0),$E8+2)=Команды!$AJ$6,TRUE,FALSE),IF(INDEX(Команды!$A$2:$AN$7500,MATCH(CS$3,Команды!$A$2:$A$7500,0),$E8+2)=Команды!$AJ$7,TRUE,FALSE),IF(INDEX(Команды!$A$2:$AN$7500,MATCH(CS$3,Команды!$A$2:$A$7500,0),$E8+2)=Команды!$AJ$8,TRUE,FALSE),IF(INDEX(Команды!$A$2:$AN$7500,MATCH(CS$3,Команды!$A$2:$A$7500,0),$E8+2)=Команды!$AJ$9,TRUE,FALSE),IF(INDEX(Команды!$A$2:$AN$7500,MATCH(CS$3,Команды!$A$2:$A$7500,0),$E8+2)=Команды!$AJ$10,TRUE,FALSE),IF(INDEX(Команды!$A$2:$AN$7500,MATCH(CS$3,Команды!$A$2:$A$7500,0),$E8+2)=Команды!$AJ$11,TRUE,FALSE),IF(INDEX(Команды!$A$2:$AN$7500,MATCH(CS$3,Команды!$A$2:$A$7500,0),$E8+2)=Команды!$AJ$12,TRUE,FALSE),IF(INDEX(Команды!$A$2:$AN$7500,MATCH(CS$3,Команды!$A$2:$A$7500,0),$E8+2)=Команды!$AJ$13,TRUE,FALSE),IF(INDEX(Команды!$A$2:$AN$7500,MATCH(CS$3,Команды!$A$2:$A$7500,0),$E8+2)=Команды!$AJ$14,TRUE,FALSE),IF(INDEX(Команды!$A$2:$AN$7500,MATCH(CS$3,Команды!$A$2:$A$7500,0),$E8+2)=Команды!$AJ$15,TRUE,FALSE),IF(INDEX(Команды!$A$2:$AN$7500,MATCH(CS$3,Команды!$A$2:$A$7500,0),$E8+2)=Команды!$AJ$16,TRUE,FALSE),IF(INDEX(Команды!$A$2:$AN$7500,MATCH(CS$3,Команды!$A$2:$A$7500,0),$E8+2)=Команды!$AJ$17,TRUE,FALSE),IF(INDEX(Команды!$A$2:$AN$7500,MATCH(CS$3,Команды!$A$2:$A$7500,0),$E8+2)=Команды!$AJ$18,TRUE,FALSE),IF(INDEX(Команды!$A$2:$AN$7500,MATCH(CS$3,Команды!$A$2:$A$7500,0),$E8+2)=Команды!$AJ$19,TRUE,FALSE)),INDEX(Команды!$AJ$2:$AL$19,MATCH(INDEX(Команды!$A$2:$AN$7500,MATCH(CS$3,Команды!$A$2:$A$7500,0),$E8+2),Команды!$AJ$2:$AJ$19,0),3),0)</f>
        <v>0.95833333333333337</v>
      </c>
      <c r="CU8" s="342"/>
    </row>
    <row r="9" spans="1:105" s="2" customFormat="1" ht="21.95" customHeight="1" x14ac:dyDescent="0.3">
      <c r="A9" s="251">
        <v>4</v>
      </c>
      <c r="B9" s="2">
        <f>VLOOKUP(A9,'Список КК'!A:F,6,TRUE)</f>
        <v>41717</v>
      </c>
      <c r="C9" s="634" t="str">
        <f>VLOOKUP(A9,'Список КК'!A:B,2,TRUE)</f>
        <v>Виноградова Надежда Витальевна</v>
      </c>
      <c r="D9" s="203" t="str">
        <f>VLOOKUP(A9,'Список КК'!A:D,4,TRUE)</f>
        <v>Возв, СЦ, ИНФО</v>
      </c>
      <c r="E9" s="4">
        <f>VLOOKUP(A9,'Список КК'!A:C,3,TRUE)</f>
        <v>2</v>
      </c>
      <c r="F9" s="220">
        <f>VLOOKUP(A9,'Список КК'!A:E,5,TRUE)</f>
        <v>0</v>
      </c>
      <c r="G9" s="174" t="str">
        <f>IF(OR(IF(INDEX(Команды!$A$2:$AN$7500,MATCH(G$3,Команды!$A$2:$A$7500,0),$E9+2)=Команды!$AJ$2,TRUE,FALSE),IF(INDEX(Команды!$A$2:$AN$7500,MATCH(G$3,Команды!$A$2:$A$7500,0),$E9+2)=Команды!$AJ$3,TRUE,FALSE),IF(INDEX(Команды!$A$2:$AN$7500,MATCH(G$3,Команды!$A$2:$A$7500,0),$E9+2)=Команды!$AJ$4,TRUE,FALSE),IF(INDEX(Команды!$A$2:$AN$7500,MATCH(G$3,Команды!$A$2:$A$7500,0),$E9+2)=Команды!$AJ$5,TRUE,FALSE),IF(INDEX(Команды!$A$2:$AN$7500,MATCH(G$3,Команды!$A$2:$A$7500,0),$E9+2)=Команды!$AJ$6,TRUE,FALSE),IF(INDEX(Команды!$A$2:$AN$7500,MATCH(G$3,Команды!$A$2:$A$7500,0),$E9+2)=Команды!$AJ$7,TRUE,FALSE),IF(INDEX(Команды!$A$2:$AN$7500,MATCH(G$3,Команды!$A$2:$A$7500,0),$E9+2)=Команды!$AJ$8,TRUE,FALSE),IF(INDEX(Команды!$A$2:$AN$7500,MATCH(G$3,Команды!$A$2:$A$7500,0),$E9+2)=Команды!$AJ$9,TRUE,FALSE),IF(INDEX(Команды!$A$2:$AN$7500,MATCH(G$3,Команды!$A$2:$A$7500,0),$E9+2)=Команды!$AJ$10,TRUE,FALSE),IF(INDEX(Команды!$A$2:$AN$7500,MATCH(G$3,Команды!$A$2:$A$7500,0),$E9+2)=Команды!$AJ$11,TRUE,FALSE),IF(INDEX(Команды!$A$2:$AN$7500,MATCH(G$3,Команды!$A$2:$A$7500,0),$E9+2)=Команды!$AJ$12,TRUE,FALSE),IF(INDEX(Команды!$A$2:$AN$7500,MATCH(G$3,Команды!$A$2:$A$7500,0),$E9+2)=Команды!$AJ$13,TRUE,FALSE),IF(INDEX(Команды!$A$2:$AN$7500,MATCH(G$3,Команды!$A$2:$A$7500,0),$E9+2)=Команды!$AJ$14,TRUE,FALSE),IF(INDEX(Команды!$A$2:$AN$7500,MATCH(G$3,Команды!$A$2:$A$7500,0),$E9+2)=Команды!$AJ$15,TRUE,FALSE),IF(INDEX(Команды!$A$2:$AN$7500,MATCH(G$3,Команды!$A$2:$A$7500,0),$E9+2)=Команды!$AJ$16,TRUE,FALSE),,IF(INDEX(Команды!$A$2:$AN$7500,MATCH(G$3,Команды!$A$2:$A$7500,0),$E9+2)=Команды!$AJ$17,TRUE,FALSE),,IF(INDEX(Команды!$A$2:$AN$7500,MATCH(G$3,Команды!$A$2:$A$7500,0),$E9+2)=Команды!$AJ$18,TRUE,FALSE),,IF(INDEX(Команды!$A$2:$AN$7500,MATCH(G$3,Команды!$A$2:$A$7500,0),$E9+2)=Команды!$AJ$19,TRUE,FALSE)),INDEX(Команды!$AJ$2:$AK$19,MATCH(INDEX(Команды!$A$2:$AN$7500,MATCH(G$3,Команды!$A$2:$A$7500,0),$E9+2),Команды!$AJ$2:$AJ$19,0),2),0)</f>
        <v>В</v>
      </c>
      <c r="H9" s="175" t="str">
        <f>IF(OR(IF(INDEX(Команды!$A$2:$AN$7500,MATCH(G$3,Команды!$A$2:$A$7500,0),$E9+2)=Команды!$AJ$2,TRUE,FALSE),IF(INDEX(Команды!$A$2:$AN$7500,MATCH(G$3,Команды!$A$2:$A$7500,0),$E9+2)=Команды!$AJ$3,TRUE,FALSE),IF(INDEX(Команды!$A$2:$AN$7500,MATCH(G$3,Команды!$A$2:$A$7500,0),$E9+2)=Команды!$AJ$4,TRUE,FALSE),IF(INDEX(Команды!$A$2:$AN$7500,MATCH(G$3,Команды!$A$2:$A$7500,0),$E9+2)=Команды!$AJ$5,TRUE,FALSE),IF(INDEX(Команды!$A$2:$AN$7500,MATCH(G$3,Команды!$A$2:$A$7500,0),$E9+2)=Команды!$AJ$6,TRUE,FALSE),IF(INDEX(Команды!$A$2:$AN$7500,MATCH(G$3,Команды!$A$2:$A$7500,0),$E9+2)=Команды!$AJ$7,TRUE,FALSE),IF(INDEX(Команды!$A$2:$AN$7500,MATCH(G$3,Команды!$A$2:$A$7500,0),$E9+2)=Команды!$AJ$8,TRUE,FALSE),IF(INDEX(Команды!$A$2:$AN$7500,MATCH(G$3,Команды!$A$2:$A$7500,0),$E9+2)=Команды!$AJ$9,TRUE,FALSE),IF(INDEX(Команды!$A$2:$AN$7500,MATCH(G$3,Команды!$A$2:$A$7500,0),$E9+2)=Команды!$AJ$10,TRUE,FALSE),IF(INDEX(Команды!$A$2:$AN$7500,MATCH(G$3,Команды!$A$2:$A$7500,0),$E9+2)=Команды!$AJ$11,TRUE,FALSE),IF(INDEX(Команды!$A$2:$AN$7500,MATCH(G$3,Команды!$A$2:$A$7500,0),$E9+2)=Команды!$AJ$12,TRUE,FALSE),IF(INDEX(Команды!$A$2:$AN$7500,MATCH(G$3,Команды!$A$2:$A$7500,0),$E9+2)=Команды!$AJ$13,TRUE,FALSE),IF(INDEX(Команды!$A$2:$AN$7500,MATCH(G$3,Команды!$A$2:$A$7500,0),$E9+2)=Команды!$AJ$14,TRUE,FALSE),IF(INDEX(Команды!$A$2:$AN$7500,MATCH(G$3,Команды!$A$2:$A$7500,0),$E9+2)=Команды!$AJ$15,TRUE,FALSE),IF(INDEX(Команды!$A$2:$AN$7500,MATCH(G$3,Команды!$A$2:$A$7500,0),$E9+2)=Команды!$AJ$16,TRUE,FALSE),IF(INDEX(Команды!$A$2:$AN$7500,MATCH(G$3,Команды!$A$2:$A$7500,0),$E9+2)=Команды!$AJ$17,TRUE,FALSE),IF(INDEX(Команды!$A$2:$AN$7500,MATCH(G$3,Команды!$A$2:$A$7500,0),$E9+2)=Команды!$AJ$18,TRUE,FALSE),IF(INDEX(Команды!$A$2:$AN$7500,MATCH(G$3,Команды!$A$2:$A$7500,0),$E9+2)=Команды!$AJ$19,TRUE,FALSE)),INDEX(Команды!$AJ$2:$AL$19,MATCH(INDEX(Команды!$A$2:$AN$7500,MATCH(G$3,Команды!$A$2:$A$7500,0),$E9+2),Команды!$AJ$2:$AJ$19,0),3),0)</f>
        <v>В</v>
      </c>
      <c r="I9" s="342"/>
      <c r="J9" s="174" t="str">
        <f>IF(OR(IF(INDEX(Команды!$A$2:$AN$7500,MATCH(J$3,Команды!$A$2:$A$7500,0),$E9+2)=Команды!$AJ$2,TRUE,FALSE),IF(INDEX(Команды!$A$2:$AN$7500,MATCH(J$3,Команды!$A$2:$A$7500,0),$E9+2)=Команды!$AJ$3,TRUE,FALSE),IF(INDEX(Команды!$A$2:$AN$7500,MATCH(J$3,Команды!$A$2:$A$7500,0),$E9+2)=Команды!$AJ$4,TRUE,FALSE),IF(INDEX(Команды!$A$2:$AN$7500,MATCH(J$3,Команды!$A$2:$A$7500,0),$E9+2)=Команды!$AJ$5,TRUE,FALSE),IF(INDEX(Команды!$A$2:$AN$7500,MATCH(J$3,Команды!$A$2:$A$7500,0),$E9+2)=Команды!$AJ$6,TRUE,FALSE),IF(INDEX(Команды!$A$2:$AN$7500,MATCH(J$3,Команды!$A$2:$A$7500,0),$E9+2)=Команды!$AJ$7,TRUE,FALSE),IF(INDEX(Команды!$A$2:$AN$7500,MATCH(J$3,Команды!$A$2:$A$7500,0),$E9+2)=Команды!$AJ$8,TRUE,FALSE),IF(INDEX(Команды!$A$2:$AN$7500,MATCH(J$3,Команды!$A$2:$A$7500,0),$E9+2)=Команды!$AJ$9,TRUE,FALSE),IF(INDEX(Команды!$A$2:$AN$7500,MATCH(J$3,Команды!$A$2:$A$7500,0),$E9+2)=Команды!$AJ$10,TRUE,FALSE),IF(INDEX(Команды!$A$2:$AN$7500,MATCH(J$3,Команды!$A$2:$A$7500,0),$E9+2)=Команды!$AJ$11,TRUE,FALSE),IF(INDEX(Команды!$A$2:$AN$7500,MATCH(J$3,Команды!$A$2:$A$7500,0),$E9+2)=Команды!$AJ$12,TRUE,FALSE),IF(INDEX(Команды!$A$2:$AN$7500,MATCH(J$3,Команды!$A$2:$A$7500,0),$E9+2)=Команды!$AJ$13,TRUE,FALSE),IF(INDEX(Команды!$A$2:$AN$7500,MATCH(J$3,Команды!$A$2:$A$7500,0),$E9+2)=Команды!$AJ$14,TRUE,FALSE),IF(INDEX(Команды!$A$2:$AN$7500,MATCH(J$3,Команды!$A$2:$A$7500,0),$E9+2)=Команды!$AJ$15,TRUE,FALSE),IF(INDEX(Команды!$A$2:$AN$7500,MATCH(J$3,Команды!$A$2:$A$7500,0),$E9+2)=Команды!$AJ$16,TRUE,FALSE),,IF(INDEX(Команды!$A$2:$AN$7500,MATCH(J$3,Команды!$A$2:$A$7500,0),$E9+2)=Команды!$AJ$17,TRUE,FALSE),,IF(INDEX(Команды!$A$2:$AN$7500,MATCH(J$3,Команды!$A$2:$A$7500,0),$E9+2)=Команды!$AJ$18,TRUE,FALSE),,IF(INDEX(Команды!$A$2:$AN$7500,MATCH(J$3,Команды!$A$2:$A$7500,0),$E9+2)=Команды!$AJ$19,TRUE,FALSE)),INDEX(Команды!$AJ$2:$AK$19,MATCH(INDEX(Команды!$A$2:$AN$7500,MATCH(J$3,Команды!$A$2:$A$7500,0),$E9+2),Команды!$AJ$2:$AJ$19,0),2),0)</f>
        <v>В</v>
      </c>
      <c r="K9" s="175" t="str">
        <f>IF(OR(IF(INDEX(Команды!$A$2:$AN$7500,MATCH(J$3,Команды!$A$2:$A$7500,0),$E9+2)=Команды!$AJ$2,TRUE,FALSE),IF(INDEX(Команды!$A$2:$AN$7500,MATCH(J$3,Команды!$A$2:$A$7500,0),$E9+2)=Команды!$AJ$3,TRUE,FALSE),IF(INDEX(Команды!$A$2:$AN$7500,MATCH(J$3,Команды!$A$2:$A$7500,0),$E9+2)=Команды!$AJ$4,TRUE,FALSE),IF(INDEX(Команды!$A$2:$AN$7500,MATCH(J$3,Команды!$A$2:$A$7500,0),$E9+2)=Команды!$AJ$5,TRUE,FALSE),IF(INDEX(Команды!$A$2:$AN$7500,MATCH(J$3,Команды!$A$2:$A$7500,0),$E9+2)=Команды!$AJ$6,TRUE,FALSE),IF(INDEX(Команды!$A$2:$AN$7500,MATCH(J$3,Команды!$A$2:$A$7500,0),$E9+2)=Команды!$AJ$7,TRUE,FALSE),IF(INDEX(Команды!$A$2:$AN$7500,MATCH(J$3,Команды!$A$2:$A$7500,0),$E9+2)=Команды!$AJ$8,TRUE,FALSE),IF(INDEX(Команды!$A$2:$AN$7500,MATCH(J$3,Команды!$A$2:$A$7500,0),$E9+2)=Команды!$AJ$9,TRUE,FALSE),IF(INDEX(Команды!$A$2:$AN$7500,MATCH(J$3,Команды!$A$2:$A$7500,0),$E9+2)=Команды!$AJ$10,TRUE,FALSE),IF(INDEX(Команды!$A$2:$AN$7500,MATCH(J$3,Команды!$A$2:$A$7500,0),$E9+2)=Команды!$AJ$11,TRUE,FALSE),IF(INDEX(Команды!$A$2:$AN$7500,MATCH(J$3,Команды!$A$2:$A$7500,0),$E9+2)=Команды!$AJ$12,TRUE,FALSE),IF(INDEX(Команды!$A$2:$AN$7500,MATCH(J$3,Команды!$A$2:$A$7500,0),$E9+2)=Команды!$AJ$13,TRUE,FALSE),IF(INDEX(Команды!$A$2:$AN$7500,MATCH(J$3,Команды!$A$2:$A$7500,0),$E9+2)=Команды!$AJ$14,TRUE,FALSE),IF(INDEX(Команды!$A$2:$AN$7500,MATCH(J$3,Команды!$A$2:$A$7500,0),$E9+2)=Команды!$AJ$15,TRUE,FALSE),IF(INDEX(Команды!$A$2:$AN$7500,MATCH(J$3,Команды!$A$2:$A$7500,0),$E9+2)=Команды!$AJ$16,TRUE,FALSE),IF(INDEX(Команды!$A$2:$AN$7500,MATCH(J$3,Команды!$A$2:$A$7500,0),$E9+2)=Команды!$AJ$17,TRUE,FALSE),IF(INDEX(Команды!$A$2:$AN$7500,MATCH(J$3,Команды!$A$2:$A$7500,0),$E9+2)=Команды!$AJ$18,TRUE,FALSE),IF(INDEX(Команды!$A$2:$AN$7500,MATCH(J$3,Команды!$A$2:$A$7500,0),$E9+2)=Команды!$AJ$19,TRUE,FALSE)),INDEX(Команды!$AJ$2:$AL$19,MATCH(INDEX(Команды!$A$2:$AN$7500,MATCH(J$3,Команды!$A$2:$A$7500,0),$E9+2),Команды!$AJ$2:$AJ$19,0),3),0)</f>
        <v>В</v>
      </c>
      <c r="L9" s="342"/>
      <c r="M9" s="174">
        <f>IF(OR(IF(INDEX(Команды!$A$2:$AN$7500,MATCH(M$3,Команды!$A$2:$A$7500,0),$E9+2)=Команды!$AJ$2,TRUE,FALSE),IF(INDEX(Команды!$A$2:$AN$7500,MATCH(M$3,Команды!$A$2:$A$7500,0),$E9+2)=Команды!$AJ$3,TRUE,FALSE),IF(INDEX(Команды!$A$2:$AN$7500,MATCH(M$3,Команды!$A$2:$A$7500,0),$E9+2)=Команды!$AJ$4,TRUE,FALSE),IF(INDEX(Команды!$A$2:$AN$7500,MATCH(M$3,Команды!$A$2:$A$7500,0),$E9+2)=Команды!$AJ$5,TRUE,FALSE),IF(INDEX(Команды!$A$2:$AN$7500,MATCH(M$3,Команды!$A$2:$A$7500,0),$E9+2)=Команды!$AJ$6,TRUE,FALSE),IF(INDEX(Команды!$A$2:$AN$7500,MATCH(M$3,Команды!$A$2:$A$7500,0),$E9+2)=Команды!$AJ$7,TRUE,FALSE),IF(INDEX(Команды!$A$2:$AN$7500,MATCH(M$3,Команды!$A$2:$A$7500,0),$E9+2)=Команды!$AJ$8,TRUE,FALSE),IF(INDEX(Команды!$A$2:$AN$7500,MATCH(M$3,Команды!$A$2:$A$7500,0),$E9+2)=Команды!$AJ$9,TRUE,FALSE),IF(INDEX(Команды!$A$2:$AN$7500,MATCH(M$3,Команды!$A$2:$A$7500,0),$E9+2)=Команды!$AJ$10,TRUE,FALSE),IF(INDEX(Команды!$A$2:$AN$7500,MATCH(M$3,Команды!$A$2:$A$7500,0),$E9+2)=Команды!$AJ$11,TRUE,FALSE),IF(INDEX(Команды!$A$2:$AN$7500,MATCH(M$3,Команды!$A$2:$A$7500,0),$E9+2)=Команды!$AJ$12,TRUE,FALSE),IF(INDEX(Команды!$A$2:$AN$7500,MATCH(M$3,Команды!$A$2:$A$7500,0),$E9+2)=Команды!$AJ$13,TRUE,FALSE),IF(INDEX(Команды!$A$2:$AN$7500,MATCH(M$3,Команды!$A$2:$A$7500,0),$E9+2)=Команды!$AJ$14,TRUE,FALSE),IF(INDEX(Команды!$A$2:$AN$7500,MATCH(M$3,Команды!$A$2:$A$7500,0),$E9+2)=Команды!$AJ$15,TRUE,FALSE),IF(INDEX(Команды!$A$2:$AN$7500,MATCH(M$3,Команды!$A$2:$A$7500,0),$E9+2)=Команды!$AJ$16,TRUE,FALSE),,IF(INDEX(Команды!$A$2:$AN$7500,MATCH(M$3,Команды!$A$2:$A$7500,0),$E9+2)=Команды!$AJ$17,TRUE,FALSE),,IF(INDEX(Команды!$A$2:$AN$7500,MATCH(M$3,Команды!$A$2:$A$7500,0),$E9+2)=Команды!$AJ$18,TRUE,FALSE),,IF(INDEX(Команды!$A$2:$AN$7500,MATCH(M$3,Команды!$A$2:$A$7500,0),$E9+2)=Команды!$AJ$19,TRUE,FALSE)),INDEX(Команды!$AJ$2:$AK$19,MATCH(INDEX(Команды!$A$2:$AN$7500,MATCH(M$3,Команды!$A$2:$A$7500,0),$E9+2),Команды!$AJ$2:$AJ$19,0),2),0)</f>
        <v>0.28125</v>
      </c>
      <c r="N9" s="175">
        <f>IF(OR(IF(INDEX(Команды!$A$2:$AN$7500,MATCH(M$3,Команды!$A$2:$A$7500,0),$E9+2)=Команды!$AJ$2,TRUE,FALSE),IF(INDEX(Команды!$A$2:$AN$7500,MATCH(M$3,Команды!$A$2:$A$7500,0),$E9+2)=Команды!$AJ$3,TRUE,FALSE),IF(INDEX(Команды!$A$2:$AN$7500,MATCH(M$3,Команды!$A$2:$A$7500,0),$E9+2)=Команды!$AJ$4,TRUE,FALSE),IF(INDEX(Команды!$A$2:$AN$7500,MATCH(M$3,Команды!$A$2:$A$7500,0),$E9+2)=Команды!$AJ$5,TRUE,FALSE),IF(INDEX(Команды!$A$2:$AN$7500,MATCH(M$3,Команды!$A$2:$A$7500,0),$E9+2)=Команды!$AJ$6,TRUE,FALSE),IF(INDEX(Команды!$A$2:$AN$7500,MATCH(M$3,Команды!$A$2:$A$7500,0),$E9+2)=Команды!$AJ$7,TRUE,FALSE),IF(INDEX(Команды!$A$2:$AN$7500,MATCH(M$3,Команды!$A$2:$A$7500,0),$E9+2)=Команды!$AJ$8,TRUE,FALSE),IF(INDEX(Команды!$A$2:$AN$7500,MATCH(M$3,Команды!$A$2:$A$7500,0),$E9+2)=Команды!$AJ$9,TRUE,FALSE),IF(INDEX(Команды!$A$2:$AN$7500,MATCH(M$3,Команды!$A$2:$A$7500,0),$E9+2)=Команды!$AJ$10,TRUE,FALSE),IF(INDEX(Команды!$A$2:$AN$7500,MATCH(M$3,Команды!$A$2:$A$7500,0),$E9+2)=Команды!$AJ$11,TRUE,FALSE),IF(INDEX(Команды!$A$2:$AN$7500,MATCH(M$3,Команды!$A$2:$A$7500,0),$E9+2)=Команды!$AJ$12,TRUE,FALSE),IF(INDEX(Команды!$A$2:$AN$7500,MATCH(M$3,Команды!$A$2:$A$7500,0),$E9+2)=Команды!$AJ$13,TRUE,FALSE),IF(INDEX(Команды!$A$2:$AN$7500,MATCH(M$3,Команды!$A$2:$A$7500,0),$E9+2)=Команды!$AJ$14,TRUE,FALSE),IF(INDEX(Команды!$A$2:$AN$7500,MATCH(M$3,Команды!$A$2:$A$7500,0),$E9+2)=Команды!$AJ$15,TRUE,FALSE),IF(INDEX(Команды!$A$2:$AN$7500,MATCH(M$3,Команды!$A$2:$A$7500,0),$E9+2)=Команды!$AJ$16,TRUE,FALSE),IF(INDEX(Команды!$A$2:$AN$7500,MATCH(M$3,Команды!$A$2:$A$7500,0),$E9+2)=Команды!$AJ$17,TRUE,FALSE),IF(INDEX(Команды!$A$2:$AN$7500,MATCH(M$3,Команды!$A$2:$A$7500,0),$E9+2)=Команды!$AJ$18,TRUE,FALSE),IF(INDEX(Команды!$A$2:$AN$7500,MATCH(M$3,Команды!$A$2:$A$7500,0),$E9+2)=Команды!$AJ$19,TRUE,FALSE)),INDEX(Команды!$AJ$2:$AL$19,MATCH(INDEX(Команды!$A$2:$AN$7500,MATCH(M$3,Команды!$A$2:$A$7500,0),$E9+2),Команды!$AJ$2:$AJ$19,0),3),0)</f>
        <v>0.65625</v>
      </c>
      <c r="O9" s="342"/>
      <c r="P9" s="174">
        <f>IF(OR(IF(INDEX(Команды!$A$2:$AN$7500,MATCH(P$3,Команды!$A$2:$A$7500,0),$E9+2)=Команды!$AJ$2,TRUE,FALSE),IF(INDEX(Команды!$A$2:$AN$7500,MATCH(P$3,Команды!$A$2:$A$7500,0),$E9+2)=Команды!$AJ$3,TRUE,FALSE),IF(INDEX(Команды!$A$2:$AN$7500,MATCH(P$3,Команды!$A$2:$A$7500,0),$E9+2)=Команды!$AJ$4,TRUE,FALSE),IF(INDEX(Команды!$A$2:$AN$7500,MATCH(P$3,Команды!$A$2:$A$7500,0),$E9+2)=Команды!$AJ$5,TRUE,FALSE),IF(INDEX(Команды!$A$2:$AN$7500,MATCH(P$3,Команды!$A$2:$A$7500,0),$E9+2)=Команды!$AJ$6,TRUE,FALSE),IF(INDEX(Команды!$A$2:$AN$7500,MATCH(P$3,Команды!$A$2:$A$7500,0),$E9+2)=Команды!$AJ$7,TRUE,FALSE),IF(INDEX(Команды!$A$2:$AN$7500,MATCH(P$3,Команды!$A$2:$A$7500,0),$E9+2)=Команды!$AJ$8,TRUE,FALSE),IF(INDEX(Команды!$A$2:$AN$7500,MATCH(P$3,Команды!$A$2:$A$7500,0),$E9+2)=Команды!$AJ$9,TRUE,FALSE),IF(INDEX(Команды!$A$2:$AN$7500,MATCH(P$3,Команды!$A$2:$A$7500,0),$E9+2)=Команды!$AJ$10,TRUE,FALSE),IF(INDEX(Команды!$A$2:$AN$7500,MATCH(P$3,Команды!$A$2:$A$7500,0),$E9+2)=Команды!$AJ$11,TRUE,FALSE),IF(INDEX(Команды!$A$2:$AN$7500,MATCH(P$3,Команды!$A$2:$A$7500,0),$E9+2)=Команды!$AJ$12,TRUE,FALSE),IF(INDEX(Команды!$A$2:$AN$7500,MATCH(P$3,Команды!$A$2:$A$7500,0),$E9+2)=Команды!$AJ$13,TRUE,FALSE),IF(INDEX(Команды!$A$2:$AN$7500,MATCH(P$3,Команды!$A$2:$A$7500,0),$E9+2)=Команды!$AJ$14,TRUE,FALSE),IF(INDEX(Команды!$A$2:$AN$7500,MATCH(P$3,Команды!$A$2:$A$7500,0),$E9+2)=Команды!$AJ$15,TRUE,FALSE),IF(INDEX(Команды!$A$2:$AN$7500,MATCH(P$3,Команды!$A$2:$A$7500,0),$E9+2)=Команды!$AJ$16,TRUE,FALSE),,IF(INDEX(Команды!$A$2:$AN$7500,MATCH(P$3,Команды!$A$2:$A$7500,0),$E9+2)=Команды!$AJ$17,TRUE,FALSE),,IF(INDEX(Команды!$A$2:$AN$7500,MATCH(P$3,Команды!$A$2:$A$7500,0),$E9+2)=Команды!$AJ$18,TRUE,FALSE),,IF(INDEX(Команды!$A$2:$AN$7500,MATCH(P$3,Команды!$A$2:$A$7500,0),$E9+2)=Команды!$AJ$19,TRUE,FALSE)),INDEX(Команды!$AJ$2:$AK$19,MATCH(INDEX(Команды!$A$2:$AN$7500,MATCH(P$3,Команды!$A$2:$A$7500,0),$E9+2),Команды!$AJ$2:$AJ$19,0),2),0)</f>
        <v>0.5</v>
      </c>
      <c r="Q9" s="175">
        <f>IF(OR(IF(INDEX(Команды!$A$2:$AN$7500,MATCH(P$3,Команды!$A$2:$A$7500,0),$E9+2)=Команды!$AJ$2,TRUE,FALSE),IF(INDEX(Команды!$A$2:$AN$7500,MATCH(P$3,Команды!$A$2:$A$7500,0),$E9+2)=Команды!$AJ$3,TRUE,FALSE),IF(INDEX(Команды!$A$2:$AN$7500,MATCH(P$3,Команды!$A$2:$A$7500,0),$E9+2)=Команды!$AJ$4,TRUE,FALSE),IF(INDEX(Команды!$A$2:$AN$7500,MATCH(P$3,Команды!$A$2:$A$7500,0),$E9+2)=Команды!$AJ$5,TRUE,FALSE),IF(INDEX(Команды!$A$2:$AN$7500,MATCH(P$3,Команды!$A$2:$A$7500,0),$E9+2)=Команды!$AJ$6,TRUE,FALSE),IF(INDEX(Команды!$A$2:$AN$7500,MATCH(P$3,Команды!$A$2:$A$7500,0),$E9+2)=Команды!$AJ$7,TRUE,FALSE),IF(INDEX(Команды!$A$2:$AN$7500,MATCH(P$3,Команды!$A$2:$A$7500,0),$E9+2)=Команды!$AJ$8,TRUE,FALSE),IF(INDEX(Команды!$A$2:$AN$7500,MATCH(P$3,Команды!$A$2:$A$7500,0),$E9+2)=Команды!$AJ$9,TRUE,FALSE),IF(INDEX(Команды!$A$2:$AN$7500,MATCH(P$3,Команды!$A$2:$A$7500,0),$E9+2)=Команды!$AJ$10,TRUE,FALSE),IF(INDEX(Команды!$A$2:$AN$7500,MATCH(P$3,Команды!$A$2:$A$7500,0),$E9+2)=Команды!$AJ$11,TRUE,FALSE),IF(INDEX(Команды!$A$2:$AN$7500,MATCH(P$3,Команды!$A$2:$A$7500,0),$E9+2)=Команды!$AJ$12,TRUE,FALSE),IF(INDEX(Команды!$A$2:$AN$7500,MATCH(P$3,Команды!$A$2:$A$7500,0),$E9+2)=Команды!$AJ$13,TRUE,FALSE),IF(INDEX(Команды!$A$2:$AN$7500,MATCH(P$3,Команды!$A$2:$A$7500,0),$E9+2)=Команды!$AJ$14,TRUE,FALSE),IF(INDEX(Команды!$A$2:$AN$7500,MATCH(P$3,Команды!$A$2:$A$7500,0),$E9+2)=Команды!$AJ$15,TRUE,FALSE),IF(INDEX(Команды!$A$2:$AN$7500,MATCH(P$3,Команды!$A$2:$A$7500,0),$E9+2)=Команды!$AJ$16,TRUE,FALSE),IF(INDEX(Команды!$A$2:$AN$7500,MATCH(P$3,Команды!$A$2:$A$7500,0),$E9+2)=Команды!$AJ$17,TRUE,FALSE),IF(INDEX(Команды!$A$2:$AN$7500,MATCH(P$3,Команды!$A$2:$A$7500,0),$E9+2)=Команды!$AJ$18,TRUE,FALSE),IF(INDEX(Команды!$A$2:$AN$7500,MATCH(P$3,Команды!$A$2:$A$7500,0),$E9+2)=Команды!$AJ$19,TRUE,FALSE)),INDEX(Команды!$AJ$2:$AL$19,MATCH(INDEX(Команды!$A$2:$AN$7500,MATCH(P$3,Команды!$A$2:$A$7500,0),$E9+2),Команды!$AJ$2:$AJ$19,0),3),0)</f>
        <v>0.875</v>
      </c>
      <c r="R9" s="342"/>
      <c r="S9" s="174">
        <f>IF(OR(IF(INDEX(Команды!$A$2:$AN$7500,MATCH(S$3,Команды!$A$2:$A$7500,0),$E9+2)=Команды!$AJ$2,TRUE,FALSE),IF(INDEX(Команды!$A$2:$AN$7500,MATCH(S$3,Команды!$A$2:$A$7500,0),$E9+2)=Команды!$AJ$3,TRUE,FALSE),IF(INDEX(Команды!$A$2:$AN$7500,MATCH(S$3,Команды!$A$2:$A$7500,0),$E9+2)=Команды!$AJ$4,TRUE,FALSE),IF(INDEX(Команды!$A$2:$AN$7500,MATCH(S$3,Команды!$A$2:$A$7500,0),$E9+2)=Команды!$AJ$5,TRUE,FALSE),IF(INDEX(Команды!$A$2:$AN$7500,MATCH(S$3,Команды!$A$2:$A$7500,0),$E9+2)=Команды!$AJ$6,TRUE,FALSE),IF(INDEX(Команды!$A$2:$AN$7500,MATCH(S$3,Команды!$A$2:$A$7500,0),$E9+2)=Команды!$AJ$7,TRUE,FALSE),IF(INDEX(Команды!$A$2:$AN$7500,MATCH(S$3,Команды!$A$2:$A$7500,0),$E9+2)=Команды!$AJ$8,TRUE,FALSE),IF(INDEX(Команды!$A$2:$AN$7500,MATCH(S$3,Команды!$A$2:$A$7500,0),$E9+2)=Команды!$AJ$9,TRUE,FALSE),IF(INDEX(Команды!$A$2:$AN$7500,MATCH(S$3,Команды!$A$2:$A$7500,0),$E9+2)=Команды!$AJ$10,TRUE,FALSE),IF(INDEX(Команды!$A$2:$AN$7500,MATCH(S$3,Команды!$A$2:$A$7500,0),$E9+2)=Команды!$AJ$11,TRUE,FALSE),IF(INDEX(Команды!$A$2:$AN$7500,MATCH(S$3,Команды!$A$2:$A$7500,0),$E9+2)=Команды!$AJ$12,TRUE,FALSE),IF(INDEX(Команды!$A$2:$AN$7500,MATCH(S$3,Команды!$A$2:$A$7500,0),$E9+2)=Команды!$AJ$13,TRUE,FALSE),IF(INDEX(Команды!$A$2:$AN$7500,MATCH(S$3,Команды!$A$2:$A$7500,0),$E9+2)=Команды!$AJ$14,TRUE,FALSE),IF(INDEX(Команды!$A$2:$AN$7500,MATCH(S$3,Команды!$A$2:$A$7500,0),$E9+2)=Команды!$AJ$15,TRUE,FALSE),IF(INDEX(Команды!$A$2:$AN$7500,MATCH(S$3,Команды!$A$2:$A$7500,0),$E9+2)=Команды!$AJ$16,TRUE,FALSE),,IF(INDEX(Команды!$A$2:$AN$7500,MATCH(S$3,Команды!$A$2:$A$7500,0),$E9+2)=Команды!$AJ$17,TRUE,FALSE),,IF(INDEX(Команды!$A$2:$AN$7500,MATCH(S$3,Команды!$A$2:$A$7500,0),$E9+2)=Команды!$AJ$18,TRUE,FALSE),,IF(INDEX(Команды!$A$2:$AN$7500,MATCH(S$3,Команды!$A$2:$A$7500,0),$E9+2)=Команды!$AJ$19,TRUE,FALSE)),INDEX(Команды!$AJ$2:$AK$19,MATCH(INDEX(Команды!$A$2:$AN$7500,MATCH(S$3,Команды!$A$2:$A$7500,0),$E9+2),Команды!$AJ$2:$AJ$19,0),2),0)</f>
        <v>0.64583333333333337</v>
      </c>
      <c r="T9" s="175">
        <f>IF(OR(IF(INDEX(Команды!$A$2:$AN$7500,MATCH(S$3,Команды!$A$2:$A$7500,0),$E9+2)=Команды!$AJ$2,TRUE,FALSE),IF(INDEX(Команды!$A$2:$AN$7500,MATCH(S$3,Команды!$A$2:$A$7500,0),$E9+2)=Команды!$AJ$3,TRUE,FALSE),IF(INDEX(Команды!$A$2:$AN$7500,MATCH(S$3,Команды!$A$2:$A$7500,0),$E9+2)=Команды!$AJ$4,TRUE,FALSE),IF(INDEX(Команды!$A$2:$AN$7500,MATCH(S$3,Команды!$A$2:$A$7500,0),$E9+2)=Команды!$AJ$5,TRUE,FALSE),IF(INDEX(Команды!$A$2:$AN$7500,MATCH(S$3,Команды!$A$2:$A$7500,0),$E9+2)=Команды!$AJ$6,TRUE,FALSE),IF(INDEX(Команды!$A$2:$AN$7500,MATCH(S$3,Команды!$A$2:$A$7500,0),$E9+2)=Команды!$AJ$7,TRUE,FALSE),IF(INDEX(Команды!$A$2:$AN$7500,MATCH(S$3,Команды!$A$2:$A$7500,0),$E9+2)=Команды!$AJ$8,TRUE,FALSE),IF(INDEX(Команды!$A$2:$AN$7500,MATCH(S$3,Команды!$A$2:$A$7500,0),$E9+2)=Команды!$AJ$9,TRUE,FALSE),IF(INDEX(Команды!$A$2:$AN$7500,MATCH(S$3,Команды!$A$2:$A$7500,0),$E9+2)=Команды!$AJ$10,TRUE,FALSE),IF(INDEX(Команды!$A$2:$AN$7500,MATCH(S$3,Команды!$A$2:$A$7500,0),$E9+2)=Команды!$AJ$11,TRUE,FALSE),IF(INDEX(Команды!$A$2:$AN$7500,MATCH(S$3,Команды!$A$2:$A$7500,0),$E9+2)=Команды!$AJ$12,TRUE,FALSE),IF(INDEX(Команды!$A$2:$AN$7500,MATCH(S$3,Команды!$A$2:$A$7500,0),$E9+2)=Команды!$AJ$13,TRUE,FALSE),IF(INDEX(Команды!$A$2:$AN$7500,MATCH(S$3,Команды!$A$2:$A$7500,0),$E9+2)=Команды!$AJ$14,TRUE,FALSE),IF(INDEX(Команды!$A$2:$AN$7500,MATCH(S$3,Команды!$A$2:$A$7500,0),$E9+2)=Команды!$AJ$15,TRUE,FALSE),IF(INDEX(Команды!$A$2:$AN$7500,MATCH(S$3,Команды!$A$2:$A$7500,0),$E9+2)=Команды!$AJ$16,TRUE,FALSE),IF(INDEX(Команды!$A$2:$AN$7500,MATCH(S$3,Команды!$A$2:$A$7500,0),$E9+2)=Команды!$AJ$17,TRUE,FALSE),IF(INDEX(Команды!$A$2:$AN$7500,MATCH(S$3,Команды!$A$2:$A$7500,0),$E9+2)=Команды!$AJ$18,TRUE,FALSE),IF(INDEX(Команды!$A$2:$AN$7500,MATCH(S$3,Команды!$A$2:$A$7500,0),$E9+2)=Команды!$AJ$19,TRUE,FALSE)),INDEX(Команды!$AJ$2:$AL$19,MATCH(INDEX(Команды!$A$2:$AN$7500,MATCH(S$3,Команды!$A$2:$A$7500,0),$E9+2),Команды!$AJ$2:$AJ$19,0),3),0)</f>
        <v>1.0208333333333333</v>
      </c>
      <c r="U9" s="342"/>
      <c r="V9" s="174">
        <f>IF(OR(IF(INDEX(Команды!$A$2:$AN$7500,MATCH(V$3,Команды!$A$2:$A$7500,0),$E9+2)=Команды!$AJ$2,TRUE,FALSE),IF(INDEX(Команды!$A$2:$AN$7500,MATCH(V$3,Команды!$A$2:$A$7500,0),$E9+2)=Команды!$AJ$3,TRUE,FALSE),IF(INDEX(Команды!$A$2:$AN$7500,MATCH(V$3,Команды!$A$2:$A$7500,0),$E9+2)=Команды!$AJ$4,TRUE,FALSE),IF(INDEX(Команды!$A$2:$AN$7500,MATCH(V$3,Команды!$A$2:$A$7500,0),$E9+2)=Команды!$AJ$5,TRUE,FALSE),IF(INDEX(Команды!$A$2:$AN$7500,MATCH(V$3,Команды!$A$2:$A$7500,0),$E9+2)=Команды!$AJ$6,TRUE,FALSE),IF(INDEX(Команды!$A$2:$AN$7500,MATCH(V$3,Команды!$A$2:$A$7500,0),$E9+2)=Команды!$AJ$7,TRUE,FALSE),IF(INDEX(Команды!$A$2:$AN$7500,MATCH(V$3,Команды!$A$2:$A$7500,0),$E9+2)=Команды!$AJ$8,TRUE,FALSE),IF(INDEX(Команды!$A$2:$AN$7500,MATCH(V$3,Команды!$A$2:$A$7500,0),$E9+2)=Команды!$AJ$9,TRUE,FALSE),IF(INDEX(Команды!$A$2:$AN$7500,MATCH(V$3,Команды!$A$2:$A$7500,0),$E9+2)=Команды!$AJ$10,TRUE,FALSE),IF(INDEX(Команды!$A$2:$AN$7500,MATCH(V$3,Команды!$A$2:$A$7500,0),$E9+2)=Команды!$AJ$11,TRUE,FALSE),IF(INDEX(Команды!$A$2:$AN$7500,MATCH(V$3,Команды!$A$2:$A$7500,0),$E9+2)=Команды!$AJ$12,TRUE,FALSE),IF(INDEX(Команды!$A$2:$AN$7500,MATCH(V$3,Команды!$A$2:$A$7500,0),$E9+2)=Команды!$AJ$13,TRUE,FALSE),IF(INDEX(Команды!$A$2:$AN$7500,MATCH(V$3,Команды!$A$2:$A$7500,0),$E9+2)=Команды!$AJ$14,TRUE,FALSE),IF(INDEX(Команды!$A$2:$AN$7500,MATCH(V$3,Команды!$A$2:$A$7500,0),$E9+2)=Команды!$AJ$15,TRUE,FALSE),IF(INDEX(Команды!$A$2:$AN$7500,MATCH(V$3,Команды!$A$2:$A$7500,0),$E9+2)=Команды!$AJ$16,TRUE,FALSE),,IF(INDEX(Команды!$A$2:$AN$7500,MATCH(V$3,Команды!$A$2:$A$7500,0),$E9+2)=Команды!$AJ$17,TRUE,FALSE),,IF(INDEX(Команды!$A$2:$AN$7500,MATCH(V$3,Команды!$A$2:$A$7500,0),$E9+2)=Команды!$AJ$18,TRUE,FALSE),,IF(INDEX(Команды!$A$2:$AN$7500,MATCH(V$3,Команды!$A$2:$A$7500,0),$E9+2)=Команды!$AJ$19,TRUE,FALSE)),INDEX(Команды!$AJ$2:$AK$19,MATCH(INDEX(Команды!$A$2:$AN$7500,MATCH(V$3,Команды!$A$2:$A$7500,0),$E9+2),Команды!$AJ$2:$AJ$19,0),2),0)</f>
        <v>0.64583333333333337</v>
      </c>
      <c r="W9" s="175">
        <f>IF(OR(IF(INDEX(Команды!$A$2:$AN$7500,MATCH(V$3,Команды!$A$2:$A$7500,0),$E9+2)=Команды!$AJ$2,TRUE,FALSE),IF(INDEX(Команды!$A$2:$AN$7500,MATCH(V$3,Команды!$A$2:$A$7500,0),$E9+2)=Команды!$AJ$3,TRUE,FALSE),IF(INDEX(Команды!$A$2:$AN$7500,MATCH(V$3,Команды!$A$2:$A$7500,0),$E9+2)=Команды!$AJ$4,TRUE,FALSE),IF(INDEX(Команды!$A$2:$AN$7500,MATCH(V$3,Команды!$A$2:$A$7500,0),$E9+2)=Команды!$AJ$5,TRUE,FALSE),IF(INDEX(Команды!$A$2:$AN$7500,MATCH(V$3,Команды!$A$2:$A$7500,0),$E9+2)=Команды!$AJ$6,TRUE,FALSE),IF(INDEX(Команды!$A$2:$AN$7500,MATCH(V$3,Команды!$A$2:$A$7500,0),$E9+2)=Команды!$AJ$7,TRUE,FALSE),IF(INDEX(Команды!$A$2:$AN$7500,MATCH(V$3,Команды!$A$2:$A$7500,0),$E9+2)=Команды!$AJ$8,TRUE,FALSE),IF(INDEX(Команды!$A$2:$AN$7500,MATCH(V$3,Команды!$A$2:$A$7500,0),$E9+2)=Команды!$AJ$9,TRUE,FALSE),IF(INDEX(Команды!$A$2:$AN$7500,MATCH(V$3,Команды!$A$2:$A$7500,0),$E9+2)=Команды!$AJ$10,TRUE,FALSE),IF(INDEX(Команды!$A$2:$AN$7500,MATCH(V$3,Команды!$A$2:$A$7500,0),$E9+2)=Команды!$AJ$11,TRUE,FALSE),IF(INDEX(Команды!$A$2:$AN$7500,MATCH(V$3,Команды!$A$2:$A$7500,0),$E9+2)=Команды!$AJ$12,TRUE,FALSE),IF(INDEX(Команды!$A$2:$AN$7500,MATCH(V$3,Команды!$A$2:$A$7500,0),$E9+2)=Команды!$AJ$13,TRUE,FALSE),IF(INDEX(Команды!$A$2:$AN$7500,MATCH(V$3,Команды!$A$2:$A$7500,0),$E9+2)=Команды!$AJ$14,TRUE,FALSE),IF(INDEX(Команды!$A$2:$AN$7500,MATCH(V$3,Команды!$A$2:$A$7500,0),$E9+2)=Команды!$AJ$15,TRUE,FALSE),IF(INDEX(Команды!$A$2:$AN$7500,MATCH(V$3,Команды!$A$2:$A$7500,0),$E9+2)=Команды!$AJ$16,TRUE,FALSE),IF(INDEX(Команды!$A$2:$AN$7500,MATCH(V$3,Команды!$A$2:$A$7500,0),$E9+2)=Команды!$AJ$17,TRUE,FALSE),IF(INDEX(Команды!$A$2:$AN$7500,MATCH(V$3,Команды!$A$2:$A$7500,0),$E9+2)=Команды!$AJ$18,TRUE,FALSE),IF(INDEX(Команды!$A$2:$AN$7500,MATCH(V$3,Команды!$A$2:$A$7500,0),$E9+2)=Команды!$AJ$19,TRUE,FALSE)),INDEX(Команды!$AJ$2:$AL$19,MATCH(INDEX(Команды!$A$2:$AN$7500,MATCH(V$3,Команды!$A$2:$A$7500,0),$E9+2),Команды!$AJ$2:$AJ$19,0),3),0)</f>
        <v>1.0208333333333333</v>
      </c>
      <c r="X9" s="342"/>
      <c r="Y9" s="174" t="str">
        <f>IF(OR(IF(INDEX(Команды!$A$2:$AN$7500,MATCH(Y$3,Команды!$A$2:$A$7500,0),$E9+2)=Команды!$AJ$2,TRUE,FALSE),IF(INDEX(Команды!$A$2:$AN$7500,MATCH(Y$3,Команды!$A$2:$A$7500,0),$E9+2)=Команды!$AJ$3,TRUE,FALSE),IF(INDEX(Команды!$A$2:$AN$7500,MATCH(Y$3,Команды!$A$2:$A$7500,0),$E9+2)=Команды!$AJ$4,TRUE,FALSE),IF(INDEX(Команды!$A$2:$AN$7500,MATCH(Y$3,Команды!$A$2:$A$7500,0),$E9+2)=Команды!$AJ$5,TRUE,FALSE),IF(INDEX(Команды!$A$2:$AN$7500,MATCH(Y$3,Команды!$A$2:$A$7500,0),$E9+2)=Команды!$AJ$6,TRUE,FALSE),IF(INDEX(Команды!$A$2:$AN$7500,MATCH(Y$3,Команды!$A$2:$A$7500,0),$E9+2)=Команды!$AJ$7,TRUE,FALSE),IF(INDEX(Команды!$A$2:$AN$7500,MATCH(Y$3,Команды!$A$2:$A$7500,0),$E9+2)=Команды!$AJ$8,TRUE,FALSE),IF(INDEX(Команды!$A$2:$AN$7500,MATCH(Y$3,Команды!$A$2:$A$7500,0),$E9+2)=Команды!$AJ$9,TRUE,FALSE),IF(INDEX(Команды!$A$2:$AN$7500,MATCH(Y$3,Команды!$A$2:$A$7500,0),$E9+2)=Команды!$AJ$10,TRUE,FALSE),IF(INDEX(Команды!$A$2:$AN$7500,MATCH(Y$3,Команды!$A$2:$A$7500,0),$E9+2)=Команды!$AJ$11,TRUE,FALSE),IF(INDEX(Команды!$A$2:$AN$7500,MATCH(Y$3,Команды!$A$2:$A$7500,0),$E9+2)=Команды!$AJ$12,TRUE,FALSE),IF(INDEX(Команды!$A$2:$AN$7500,MATCH(Y$3,Команды!$A$2:$A$7500,0),$E9+2)=Команды!$AJ$13,TRUE,FALSE),IF(INDEX(Команды!$A$2:$AN$7500,MATCH(Y$3,Команды!$A$2:$A$7500,0),$E9+2)=Команды!$AJ$14,TRUE,FALSE),IF(INDEX(Команды!$A$2:$AN$7500,MATCH(Y$3,Команды!$A$2:$A$7500,0),$E9+2)=Команды!$AJ$15,TRUE,FALSE),IF(INDEX(Команды!$A$2:$AN$7500,MATCH(Y$3,Команды!$A$2:$A$7500,0),$E9+2)=Команды!$AJ$16,TRUE,FALSE),,IF(INDEX(Команды!$A$2:$AN$7500,MATCH(Y$3,Команды!$A$2:$A$7500,0),$E9+2)=Команды!$AJ$17,TRUE,FALSE),,IF(INDEX(Команды!$A$2:$AN$7500,MATCH(Y$3,Команды!$A$2:$A$7500,0),$E9+2)=Команды!$AJ$18,TRUE,FALSE),,IF(INDEX(Команды!$A$2:$AN$7500,MATCH(Y$3,Команды!$A$2:$A$7500,0),$E9+2)=Команды!$AJ$19,TRUE,FALSE)),INDEX(Команды!$AJ$2:$AK$19,MATCH(INDEX(Команды!$A$2:$AN$7500,MATCH(Y$3,Команды!$A$2:$A$7500,0),$E9+2),Команды!$AJ$2:$AJ$19,0),2),0)</f>
        <v>В</v>
      </c>
      <c r="Z9" s="175" t="str">
        <f>IF(OR(IF(INDEX(Команды!$A$2:$AN$7500,MATCH(Y$3,Команды!$A$2:$A$7500,0),$E9+2)=Команды!$AJ$2,TRUE,FALSE),IF(INDEX(Команды!$A$2:$AN$7500,MATCH(Y$3,Команды!$A$2:$A$7500,0),$E9+2)=Команды!$AJ$3,TRUE,FALSE),IF(INDEX(Команды!$A$2:$AN$7500,MATCH(Y$3,Команды!$A$2:$A$7500,0),$E9+2)=Команды!$AJ$4,TRUE,FALSE),IF(INDEX(Команды!$A$2:$AN$7500,MATCH(Y$3,Команды!$A$2:$A$7500,0),$E9+2)=Команды!$AJ$5,TRUE,FALSE),IF(INDEX(Команды!$A$2:$AN$7500,MATCH(Y$3,Команды!$A$2:$A$7500,0),$E9+2)=Команды!$AJ$6,TRUE,FALSE),IF(INDEX(Команды!$A$2:$AN$7500,MATCH(Y$3,Команды!$A$2:$A$7500,0),$E9+2)=Команды!$AJ$7,TRUE,FALSE),IF(INDEX(Команды!$A$2:$AN$7500,MATCH(Y$3,Команды!$A$2:$A$7500,0),$E9+2)=Команды!$AJ$8,TRUE,FALSE),IF(INDEX(Команды!$A$2:$AN$7500,MATCH(Y$3,Команды!$A$2:$A$7500,0),$E9+2)=Команды!$AJ$9,TRUE,FALSE),IF(INDEX(Команды!$A$2:$AN$7500,MATCH(Y$3,Команды!$A$2:$A$7500,0),$E9+2)=Команды!$AJ$10,TRUE,FALSE),IF(INDEX(Команды!$A$2:$AN$7500,MATCH(Y$3,Команды!$A$2:$A$7500,0),$E9+2)=Команды!$AJ$11,TRUE,FALSE),IF(INDEX(Команды!$A$2:$AN$7500,MATCH(Y$3,Команды!$A$2:$A$7500,0),$E9+2)=Команды!$AJ$12,TRUE,FALSE),IF(INDEX(Команды!$A$2:$AN$7500,MATCH(Y$3,Команды!$A$2:$A$7500,0),$E9+2)=Команды!$AJ$13,TRUE,FALSE),IF(INDEX(Команды!$A$2:$AN$7500,MATCH(Y$3,Команды!$A$2:$A$7500,0),$E9+2)=Команды!$AJ$14,TRUE,FALSE),IF(INDEX(Команды!$A$2:$AN$7500,MATCH(Y$3,Команды!$A$2:$A$7500,0),$E9+2)=Команды!$AJ$15,TRUE,FALSE),IF(INDEX(Команды!$A$2:$AN$7500,MATCH(Y$3,Команды!$A$2:$A$7500,0),$E9+2)=Команды!$AJ$16,TRUE,FALSE),IF(INDEX(Команды!$A$2:$AN$7500,MATCH(Y$3,Команды!$A$2:$A$7500,0),$E9+2)=Команды!$AJ$17,TRUE,FALSE),IF(INDEX(Команды!$A$2:$AN$7500,MATCH(Y$3,Команды!$A$2:$A$7500,0),$E9+2)=Команды!$AJ$18,TRUE,FALSE),IF(INDEX(Команды!$A$2:$AN$7500,MATCH(Y$3,Команды!$A$2:$A$7500,0),$E9+2)=Команды!$AJ$19,TRUE,FALSE)),INDEX(Команды!$AJ$2:$AL$19,MATCH(INDEX(Команды!$A$2:$AN$7500,MATCH(Y$3,Команды!$A$2:$A$7500,0),$E9+2),Команды!$AJ$2:$AJ$19,0),3),0)</f>
        <v>В</v>
      </c>
      <c r="AA9" s="342"/>
      <c r="AB9" s="174" t="str">
        <f>IF(OR(IF(INDEX(Команды!$A$2:$AN$7500,MATCH(AB$3,Команды!$A$2:$A$7500,0),$E9+2)=Команды!$AJ$2,TRUE,FALSE),IF(INDEX(Команды!$A$2:$AN$7500,MATCH(AB$3,Команды!$A$2:$A$7500,0),$E9+2)=Команды!$AJ$3,TRUE,FALSE),IF(INDEX(Команды!$A$2:$AN$7500,MATCH(AB$3,Команды!$A$2:$A$7500,0),$E9+2)=Команды!$AJ$4,TRUE,FALSE),IF(INDEX(Команды!$A$2:$AN$7500,MATCH(AB$3,Команды!$A$2:$A$7500,0),$E9+2)=Команды!$AJ$5,TRUE,FALSE),IF(INDEX(Команды!$A$2:$AN$7500,MATCH(AB$3,Команды!$A$2:$A$7500,0),$E9+2)=Команды!$AJ$6,TRUE,FALSE),IF(INDEX(Команды!$A$2:$AN$7500,MATCH(AB$3,Команды!$A$2:$A$7500,0),$E9+2)=Команды!$AJ$7,TRUE,FALSE),IF(INDEX(Команды!$A$2:$AN$7500,MATCH(AB$3,Команды!$A$2:$A$7500,0),$E9+2)=Команды!$AJ$8,TRUE,FALSE),IF(INDEX(Команды!$A$2:$AN$7500,MATCH(AB$3,Команды!$A$2:$A$7500,0),$E9+2)=Команды!$AJ$9,TRUE,FALSE),IF(INDEX(Команды!$A$2:$AN$7500,MATCH(AB$3,Команды!$A$2:$A$7500,0),$E9+2)=Команды!$AJ$10,TRUE,FALSE),IF(INDEX(Команды!$A$2:$AN$7500,MATCH(AB$3,Команды!$A$2:$A$7500,0),$E9+2)=Команды!$AJ$11,TRUE,FALSE),IF(INDEX(Команды!$A$2:$AN$7500,MATCH(AB$3,Команды!$A$2:$A$7500,0),$E9+2)=Команды!$AJ$12,TRUE,FALSE),IF(INDEX(Команды!$A$2:$AN$7500,MATCH(AB$3,Команды!$A$2:$A$7500,0),$E9+2)=Команды!$AJ$13,TRUE,FALSE),IF(INDEX(Команды!$A$2:$AN$7500,MATCH(AB$3,Команды!$A$2:$A$7500,0),$E9+2)=Команды!$AJ$14,TRUE,FALSE),IF(INDEX(Команды!$A$2:$AN$7500,MATCH(AB$3,Команды!$A$2:$A$7500,0),$E9+2)=Команды!$AJ$15,TRUE,FALSE),IF(INDEX(Команды!$A$2:$AN$7500,MATCH(AB$3,Команды!$A$2:$A$7500,0),$E9+2)=Команды!$AJ$16,TRUE,FALSE),,IF(INDEX(Команды!$A$2:$AN$7500,MATCH(AB$3,Команды!$A$2:$A$7500,0),$E9+2)=Команды!$AJ$17,TRUE,FALSE),,IF(INDEX(Команды!$A$2:$AN$7500,MATCH(AB$3,Команды!$A$2:$A$7500,0),$E9+2)=Команды!$AJ$18,TRUE,FALSE),,IF(INDEX(Команды!$A$2:$AN$7500,MATCH(AB$3,Команды!$A$2:$A$7500,0),$E9+2)=Команды!$AJ$19,TRUE,FALSE)),INDEX(Команды!$AJ$2:$AK$19,MATCH(INDEX(Команды!$A$2:$AN$7500,MATCH(AB$3,Команды!$A$2:$A$7500,0),$E9+2),Команды!$AJ$2:$AJ$19,0),2),0)</f>
        <v>В</v>
      </c>
      <c r="AC9" s="175" t="str">
        <f>IF(OR(IF(INDEX(Команды!$A$2:$AN$7500,MATCH(AB$3,Команды!$A$2:$A$7500,0),$E9+2)=Команды!$AJ$2,TRUE,FALSE),IF(INDEX(Команды!$A$2:$AN$7500,MATCH(AB$3,Команды!$A$2:$A$7500,0),$E9+2)=Команды!$AJ$3,TRUE,FALSE),IF(INDEX(Команды!$A$2:$AN$7500,MATCH(AB$3,Команды!$A$2:$A$7500,0),$E9+2)=Команды!$AJ$4,TRUE,FALSE),IF(INDEX(Команды!$A$2:$AN$7500,MATCH(AB$3,Команды!$A$2:$A$7500,0),$E9+2)=Команды!$AJ$5,TRUE,FALSE),IF(INDEX(Команды!$A$2:$AN$7500,MATCH(AB$3,Команды!$A$2:$A$7500,0),$E9+2)=Команды!$AJ$6,TRUE,FALSE),IF(INDEX(Команды!$A$2:$AN$7500,MATCH(AB$3,Команды!$A$2:$A$7500,0),$E9+2)=Команды!$AJ$7,TRUE,FALSE),IF(INDEX(Команды!$A$2:$AN$7500,MATCH(AB$3,Команды!$A$2:$A$7500,0),$E9+2)=Команды!$AJ$8,TRUE,FALSE),IF(INDEX(Команды!$A$2:$AN$7500,MATCH(AB$3,Команды!$A$2:$A$7500,0),$E9+2)=Команды!$AJ$9,TRUE,FALSE),IF(INDEX(Команды!$A$2:$AN$7500,MATCH(AB$3,Команды!$A$2:$A$7500,0),$E9+2)=Команды!$AJ$10,TRUE,FALSE),IF(INDEX(Команды!$A$2:$AN$7500,MATCH(AB$3,Команды!$A$2:$A$7500,0),$E9+2)=Команды!$AJ$11,TRUE,FALSE),IF(INDEX(Команды!$A$2:$AN$7500,MATCH(AB$3,Команды!$A$2:$A$7500,0),$E9+2)=Команды!$AJ$12,TRUE,FALSE),IF(INDEX(Команды!$A$2:$AN$7500,MATCH(AB$3,Команды!$A$2:$A$7500,0),$E9+2)=Команды!$AJ$13,TRUE,FALSE),IF(INDEX(Команды!$A$2:$AN$7500,MATCH(AB$3,Команды!$A$2:$A$7500,0),$E9+2)=Команды!$AJ$14,TRUE,FALSE),IF(INDEX(Команды!$A$2:$AN$7500,MATCH(AB$3,Команды!$A$2:$A$7500,0),$E9+2)=Команды!$AJ$15,TRUE,FALSE),IF(INDEX(Команды!$A$2:$AN$7500,MATCH(AB$3,Команды!$A$2:$A$7500,0),$E9+2)=Команды!$AJ$16,TRUE,FALSE),IF(INDEX(Команды!$A$2:$AN$7500,MATCH(AB$3,Команды!$A$2:$A$7500,0),$E9+2)=Команды!$AJ$17,TRUE,FALSE),IF(INDEX(Команды!$A$2:$AN$7500,MATCH(AB$3,Команды!$A$2:$A$7500,0),$E9+2)=Команды!$AJ$18,TRUE,FALSE),IF(INDEX(Команды!$A$2:$AN$7500,MATCH(AB$3,Команды!$A$2:$A$7500,0),$E9+2)=Команды!$AJ$19,TRUE,FALSE)),INDEX(Команды!$AJ$2:$AL$19,MATCH(INDEX(Команды!$A$2:$AN$7500,MATCH(AB$3,Команды!$A$2:$A$7500,0),$E9+2),Команды!$AJ$2:$AJ$19,0),3),0)</f>
        <v>В</v>
      </c>
      <c r="AD9" s="342"/>
      <c r="AE9" s="174">
        <f>IF(OR(IF(INDEX(Команды!$A$2:$AN$7500,MATCH(AE$3,Команды!$A$2:$A$7500,0),$E9+2)=Команды!$AJ$2,TRUE,FALSE),IF(INDEX(Команды!$A$2:$AN$7500,MATCH(AE$3,Команды!$A$2:$A$7500,0),$E9+2)=Команды!$AJ$3,TRUE,FALSE),IF(INDEX(Команды!$A$2:$AN$7500,MATCH(AE$3,Команды!$A$2:$A$7500,0),$E9+2)=Команды!$AJ$4,TRUE,FALSE),IF(INDEX(Команды!$A$2:$AN$7500,MATCH(AE$3,Команды!$A$2:$A$7500,0),$E9+2)=Команды!$AJ$5,TRUE,FALSE),IF(INDEX(Команды!$A$2:$AN$7500,MATCH(AE$3,Команды!$A$2:$A$7500,0),$E9+2)=Команды!$AJ$6,TRUE,FALSE),IF(INDEX(Команды!$A$2:$AN$7500,MATCH(AE$3,Команды!$A$2:$A$7500,0),$E9+2)=Команды!$AJ$7,TRUE,FALSE),IF(INDEX(Команды!$A$2:$AN$7500,MATCH(AE$3,Команды!$A$2:$A$7500,0),$E9+2)=Команды!$AJ$8,TRUE,FALSE),IF(INDEX(Команды!$A$2:$AN$7500,MATCH(AE$3,Команды!$A$2:$A$7500,0),$E9+2)=Команды!$AJ$9,TRUE,FALSE),IF(INDEX(Команды!$A$2:$AN$7500,MATCH(AE$3,Команды!$A$2:$A$7500,0),$E9+2)=Команды!$AJ$10,TRUE,FALSE),IF(INDEX(Команды!$A$2:$AN$7500,MATCH(AE$3,Команды!$A$2:$A$7500,0),$E9+2)=Команды!$AJ$11,TRUE,FALSE),IF(INDEX(Команды!$A$2:$AN$7500,MATCH(AE$3,Команды!$A$2:$A$7500,0),$E9+2)=Команды!$AJ$12,TRUE,FALSE),IF(INDEX(Команды!$A$2:$AN$7500,MATCH(AE$3,Команды!$A$2:$A$7500,0),$E9+2)=Команды!$AJ$13,TRUE,FALSE),IF(INDEX(Команды!$A$2:$AN$7500,MATCH(AE$3,Команды!$A$2:$A$7500,0),$E9+2)=Команды!$AJ$14,TRUE,FALSE),IF(INDEX(Команды!$A$2:$AN$7500,MATCH(AE$3,Команды!$A$2:$A$7500,0),$E9+2)=Команды!$AJ$15,TRUE,FALSE),IF(INDEX(Команды!$A$2:$AN$7500,MATCH(AE$3,Команды!$A$2:$A$7500,0),$E9+2)=Команды!$AJ$16,TRUE,FALSE),,IF(INDEX(Команды!$A$2:$AN$7500,MATCH(AE$3,Команды!$A$2:$A$7500,0),$E9+2)=Команды!$AJ$17,TRUE,FALSE),,IF(INDEX(Команды!$A$2:$AN$7500,MATCH(AE$3,Команды!$A$2:$A$7500,0),$E9+2)=Команды!$AJ$18,TRUE,FALSE),,IF(INDEX(Команды!$A$2:$AN$7500,MATCH(AE$3,Команды!$A$2:$A$7500,0),$E9+2)=Команды!$AJ$19,TRUE,FALSE)),INDEX(Команды!$AJ$2:$AK$19,MATCH(INDEX(Команды!$A$2:$AN$7500,MATCH(AE$3,Команды!$A$2:$A$7500,0),$E9+2),Команды!$AJ$2:$AJ$19,0),2),0)</f>
        <v>0.28125</v>
      </c>
      <c r="AF9" s="175">
        <f>IF(OR(IF(INDEX(Команды!$A$2:$AN$7500,MATCH(AE$3,Команды!$A$2:$A$7500,0),$E9+2)=Команды!$AJ$2,TRUE,FALSE),IF(INDEX(Команды!$A$2:$AN$7500,MATCH(AE$3,Команды!$A$2:$A$7500,0),$E9+2)=Команды!$AJ$3,TRUE,FALSE),IF(INDEX(Команды!$A$2:$AN$7500,MATCH(AE$3,Команды!$A$2:$A$7500,0),$E9+2)=Команды!$AJ$4,TRUE,FALSE),IF(INDEX(Команды!$A$2:$AN$7500,MATCH(AE$3,Команды!$A$2:$A$7500,0),$E9+2)=Команды!$AJ$5,TRUE,FALSE),IF(INDEX(Команды!$A$2:$AN$7500,MATCH(AE$3,Команды!$A$2:$A$7500,0),$E9+2)=Команды!$AJ$6,TRUE,FALSE),IF(INDEX(Команды!$A$2:$AN$7500,MATCH(AE$3,Команды!$A$2:$A$7500,0),$E9+2)=Команды!$AJ$7,TRUE,FALSE),IF(INDEX(Команды!$A$2:$AN$7500,MATCH(AE$3,Команды!$A$2:$A$7500,0),$E9+2)=Команды!$AJ$8,TRUE,FALSE),IF(INDEX(Команды!$A$2:$AN$7500,MATCH(AE$3,Команды!$A$2:$A$7500,0),$E9+2)=Команды!$AJ$9,TRUE,FALSE),IF(INDEX(Команды!$A$2:$AN$7500,MATCH(AE$3,Команды!$A$2:$A$7500,0),$E9+2)=Команды!$AJ$10,TRUE,FALSE),IF(INDEX(Команды!$A$2:$AN$7500,MATCH(AE$3,Команды!$A$2:$A$7500,0),$E9+2)=Команды!$AJ$11,TRUE,FALSE),IF(INDEX(Команды!$A$2:$AN$7500,MATCH(AE$3,Команды!$A$2:$A$7500,0),$E9+2)=Команды!$AJ$12,TRUE,FALSE),IF(INDEX(Команды!$A$2:$AN$7500,MATCH(AE$3,Команды!$A$2:$A$7500,0),$E9+2)=Команды!$AJ$13,TRUE,FALSE),IF(INDEX(Команды!$A$2:$AN$7500,MATCH(AE$3,Команды!$A$2:$A$7500,0),$E9+2)=Команды!$AJ$14,TRUE,FALSE),IF(INDEX(Команды!$A$2:$AN$7500,MATCH(AE$3,Команды!$A$2:$A$7500,0),$E9+2)=Команды!$AJ$15,TRUE,FALSE),IF(INDEX(Команды!$A$2:$AN$7500,MATCH(AE$3,Команды!$A$2:$A$7500,0),$E9+2)=Команды!$AJ$16,TRUE,FALSE),IF(INDEX(Команды!$A$2:$AN$7500,MATCH(AE$3,Команды!$A$2:$A$7500,0),$E9+2)=Команды!$AJ$17,TRUE,FALSE),IF(INDEX(Команды!$A$2:$AN$7500,MATCH(AE$3,Команды!$A$2:$A$7500,0),$E9+2)=Команды!$AJ$18,TRUE,FALSE),IF(INDEX(Команды!$A$2:$AN$7500,MATCH(AE$3,Команды!$A$2:$A$7500,0),$E9+2)=Команды!$AJ$19,TRUE,FALSE)),INDEX(Команды!$AJ$2:$AL$19,MATCH(INDEX(Команды!$A$2:$AN$7500,MATCH(AE$3,Команды!$A$2:$A$7500,0),$E9+2),Команды!$AJ$2:$AJ$19,0),3),0)</f>
        <v>0.65625</v>
      </c>
      <c r="AG9" s="342"/>
      <c r="AH9" s="174">
        <f>IF(OR(IF(INDEX(Команды!$A$2:$AN$7500,MATCH(AH$3,Команды!$A$2:$A$7500,0),$E9+2)=Команды!$AJ$2,TRUE,FALSE),IF(INDEX(Команды!$A$2:$AN$7500,MATCH(AH$3,Команды!$A$2:$A$7500,0),$E9+2)=Команды!$AJ$3,TRUE,FALSE),IF(INDEX(Команды!$A$2:$AN$7500,MATCH(AH$3,Команды!$A$2:$A$7500,0),$E9+2)=Команды!$AJ$4,TRUE,FALSE),IF(INDEX(Команды!$A$2:$AN$7500,MATCH(AH$3,Команды!$A$2:$A$7500,0),$E9+2)=Команды!$AJ$5,TRUE,FALSE),IF(INDEX(Команды!$A$2:$AN$7500,MATCH(AH$3,Команды!$A$2:$A$7500,0),$E9+2)=Команды!$AJ$6,TRUE,FALSE),IF(INDEX(Команды!$A$2:$AN$7500,MATCH(AH$3,Команды!$A$2:$A$7500,0),$E9+2)=Команды!$AJ$7,TRUE,FALSE),IF(INDEX(Команды!$A$2:$AN$7500,MATCH(AH$3,Команды!$A$2:$A$7500,0),$E9+2)=Команды!$AJ$8,TRUE,FALSE),IF(INDEX(Команды!$A$2:$AN$7500,MATCH(AH$3,Команды!$A$2:$A$7500,0),$E9+2)=Команды!$AJ$9,TRUE,FALSE),IF(INDEX(Команды!$A$2:$AN$7500,MATCH(AH$3,Команды!$A$2:$A$7500,0),$E9+2)=Команды!$AJ$10,TRUE,FALSE),IF(INDEX(Команды!$A$2:$AN$7500,MATCH(AH$3,Команды!$A$2:$A$7500,0),$E9+2)=Команды!$AJ$11,TRUE,FALSE),IF(INDEX(Команды!$A$2:$AN$7500,MATCH(AH$3,Команды!$A$2:$A$7500,0),$E9+2)=Команды!$AJ$12,TRUE,FALSE),IF(INDEX(Команды!$A$2:$AN$7500,MATCH(AH$3,Команды!$A$2:$A$7500,0),$E9+2)=Команды!$AJ$13,TRUE,FALSE),IF(INDEX(Команды!$A$2:$AN$7500,MATCH(AH$3,Команды!$A$2:$A$7500,0),$E9+2)=Команды!$AJ$14,TRUE,FALSE),IF(INDEX(Команды!$A$2:$AN$7500,MATCH(AH$3,Команды!$A$2:$A$7500,0),$E9+2)=Команды!$AJ$15,TRUE,FALSE),IF(INDEX(Команды!$A$2:$AN$7500,MATCH(AH$3,Команды!$A$2:$A$7500,0),$E9+2)=Команды!$AJ$16,TRUE,FALSE),,IF(INDEX(Команды!$A$2:$AN$7500,MATCH(AH$3,Команды!$A$2:$A$7500,0),$E9+2)=Команды!$AJ$17,TRUE,FALSE),,IF(INDEX(Команды!$A$2:$AN$7500,MATCH(AH$3,Команды!$A$2:$A$7500,0),$E9+2)=Команды!$AJ$18,TRUE,FALSE),,IF(INDEX(Команды!$A$2:$AN$7500,MATCH(AH$3,Команды!$A$2:$A$7500,0),$E9+2)=Команды!$AJ$19,TRUE,FALSE)),INDEX(Команды!$AJ$2:$AK$19,MATCH(INDEX(Команды!$A$2:$AN$7500,MATCH(AH$3,Команды!$A$2:$A$7500,0),$E9+2),Команды!$AJ$2:$AJ$19,0),2),0)</f>
        <v>0.3125</v>
      </c>
      <c r="AI9" s="175">
        <f>IF(OR(IF(INDEX(Команды!$A$2:$AN$7500,MATCH(AH$3,Команды!$A$2:$A$7500,0),$E9+2)=Команды!$AJ$2,TRUE,FALSE),IF(INDEX(Команды!$A$2:$AN$7500,MATCH(AH$3,Команды!$A$2:$A$7500,0),$E9+2)=Команды!$AJ$3,TRUE,FALSE),IF(INDEX(Команды!$A$2:$AN$7500,MATCH(AH$3,Команды!$A$2:$A$7500,0),$E9+2)=Команды!$AJ$4,TRUE,FALSE),IF(INDEX(Команды!$A$2:$AN$7500,MATCH(AH$3,Команды!$A$2:$A$7500,0),$E9+2)=Команды!$AJ$5,TRUE,FALSE),IF(INDEX(Команды!$A$2:$AN$7500,MATCH(AH$3,Команды!$A$2:$A$7500,0),$E9+2)=Команды!$AJ$6,TRUE,FALSE),IF(INDEX(Команды!$A$2:$AN$7500,MATCH(AH$3,Команды!$A$2:$A$7500,0),$E9+2)=Команды!$AJ$7,TRUE,FALSE),IF(INDEX(Команды!$A$2:$AN$7500,MATCH(AH$3,Команды!$A$2:$A$7500,0),$E9+2)=Команды!$AJ$8,TRUE,FALSE),IF(INDEX(Команды!$A$2:$AN$7500,MATCH(AH$3,Команды!$A$2:$A$7500,0),$E9+2)=Команды!$AJ$9,TRUE,FALSE),IF(INDEX(Команды!$A$2:$AN$7500,MATCH(AH$3,Команды!$A$2:$A$7500,0),$E9+2)=Команды!$AJ$10,TRUE,FALSE),IF(INDEX(Команды!$A$2:$AN$7500,MATCH(AH$3,Команды!$A$2:$A$7500,0),$E9+2)=Команды!$AJ$11,TRUE,FALSE),IF(INDEX(Команды!$A$2:$AN$7500,MATCH(AH$3,Команды!$A$2:$A$7500,0),$E9+2)=Команды!$AJ$12,TRUE,FALSE),IF(INDEX(Команды!$A$2:$AN$7500,MATCH(AH$3,Команды!$A$2:$A$7500,0),$E9+2)=Команды!$AJ$13,TRUE,FALSE),IF(INDEX(Команды!$A$2:$AN$7500,MATCH(AH$3,Команды!$A$2:$A$7500,0),$E9+2)=Команды!$AJ$14,TRUE,FALSE),IF(INDEX(Команды!$A$2:$AN$7500,MATCH(AH$3,Команды!$A$2:$A$7500,0),$E9+2)=Команды!$AJ$15,TRUE,FALSE),IF(INDEX(Команды!$A$2:$AN$7500,MATCH(AH$3,Команды!$A$2:$A$7500,0),$E9+2)=Команды!$AJ$16,TRUE,FALSE),IF(INDEX(Команды!$A$2:$AN$7500,MATCH(AH$3,Команды!$A$2:$A$7500,0),$E9+2)=Команды!$AJ$17,TRUE,FALSE),IF(INDEX(Команды!$A$2:$AN$7500,MATCH(AH$3,Команды!$A$2:$A$7500,0),$E9+2)=Команды!$AJ$18,TRUE,FALSE),IF(INDEX(Команды!$A$2:$AN$7500,MATCH(AH$3,Команды!$A$2:$A$7500,0),$E9+2)=Команды!$AJ$19,TRUE,FALSE)),INDEX(Команды!$AJ$2:$AL$19,MATCH(INDEX(Команды!$A$2:$AN$7500,MATCH(AH$3,Команды!$A$2:$A$7500,0),$E9+2),Команды!$AJ$2:$AJ$19,0),3),0)</f>
        <v>0.6875</v>
      </c>
      <c r="AJ9" s="342"/>
      <c r="AK9" s="174">
        <f>IF(OR(IF(INDEX(Команды!$A$2:$AN$7500,MATCH(AK$3,Команды!$A$2:$A$7500,0),$E9+2)=Команды!$AJ$2,TRUE,FALSE),IF(INDEX(Команды!$A$2:$AN$7500,MATCH(AK$3,Команды!$A$2:$A$7500,0),$E9+2)=Команды!$AJ$3,TRUE,FALSE),IF(INDEX(Команды!$A$2:$AN$7500,MATCH(AK$3,Команды!$A$2:$A$7500,0),$E9+2)=Команды!$AJ$4,TRUE,FALSE),IF(INDEX(Команды!$A$2:$AN$7500,MATCH(AK$3,Команды!$A$2:$A$7500,0),$E9+2)=Команды!$AJ$5,TRUE,FALSE),IF(INDEX(Команды!$A$2:$AN$7500,MATCH(AK$3,Команды!$A$2:$A$7500,0),$E9+2)=Команды!$AJ$6,TRUE,FALSE),IF(INDEX(Команды!$A$2:$AN$7500,MATCH(AK$3,Команды!$A$2:$A$7500,0),$E9+2)=Команды!$AJ$7,TRUE,FALSE),IF(INDEX(Команды!$A$2:$AN$7500,MATCH(AK$3,Команды!$A$2:$A$7500,0),$E9+2)=Команды!$AJ$8,TRUE,FALSE),IF(INDEX(Команды!$A$2:$AN$7500,MATCH(AK$3,Команды!$A$2:$A$7500,0),$E9+2)=Команды!$AJ$9,TRUE,FALSE),IF(INDEX(Команды!$A$2:$AN$7500,MATCH(AK$3,Команды!$A$2:$A$7500,0),$E9+2)=Команды!$AJ$10,TRUE,FALSE),IF(INDEX(Команды!$A$2:$AN$7500,MATCH(AK$3,Команды!$A$2:$A$7500,0),$E9+2)=Команды!$AJ$11,TRUE,FALSE),IF(INDEX(Команды!$A$2:$AN$7500,MATCH(AK$3,Команды!$A$2:$A$7500,0),$E9+2)=Команды!$AJ$12,TRUE,FALSE),IF(INDEX(Команды!$A$2:$AN$7500,MATCH(AK$3,Команды!$A$2:$A$7500,0),$E9+2)=Команды!$AJ$13,TRUE,FALSE),IF(INDEX(Команды!$A$2:$AN$7500,MATCH(AK$3,Команды!$A$2:$A$7500,0),$E9+2)=Команды!$AJ$14,TRUE,FALSE),IF(INDEX(Команды!$A$2:$AN$7500,MATCH(AK$3,Команды!$A$2:$A$7500,0),$E9+2)=Команды!$AJ$15,TRUE,FALSE),IF(INDEX(Команды!$A$2:$AN$7500,MATCH(AK$3,Команды!$A$2:$A$7500,0),$E9+2)=Команды!$AJ$16,TRUE,FALSE),,IF(INDEX(Команды!$A$2:$AN$7500,MATCH(AK$3,Команды!$A$2:$A$7500,0),$E9+2)=Команды!$AJ$17,TRUE,FALSE),,IF(INDEX(Команды!$A$2:$AN$7500,MATCH(AK$3,Команды!$A$2:$A$7500,0),$E9+2)=Команды!$AJ$18,TRUE,FALSE),,IF(INDEX(Команды!$A$2:$AN$7500,MATCH(AK$3,Команды!$A$2:$A$7500,0),$E9+2)=Команды!$AJ$19,TRUE,FALSE)),INDEX(Команды!$AJ$2:$AK$19,MATCH(INDEX(Команды!$A$2:$AN$7500,MATCH(AK$3,Команды!$A$2:$A$7500,0),$E9+2),Команды!$AJ$2:$AJ$19,0),2),0)</f>
        <v>0.33333333333333331</v>
      </c>
      <c r="AL9" s="175">
        <f>IF(OR(IF(INDEX(Команды!$A$2:$AN$7500,MATCH(AK$3,Команды!$A$2:$A$7500,0),$E9+2)=Команды!$AJ$2,TRUE,FALSE),IF(INDEX(Команды!$A$2:$AN$7500,MATCH(AK$3,Команды!$A$2:$A$7500,0),$E9+2)=Команды!$AJ$3,TRUE,FALSE),IF(INDEX(Команды!$A$2:$AN$7500,MATCH(AK$3,Команды!$A$2:$A$7500,0),$E9+2)=Команды!$AJ$4,TRUE,FALSE),IF(INDEX(Команды!$A$2:$AN$7500,MATCH(AK$3,Команды!$A$2:$A$7500,0),$E9+2)=Команды!$AJ$5,TRUE,FALSE),IF(INDEX(Команды!$A$2:$AN$7500,MATCH(AK$3,Команды!$A$2:$A$7500,0),$E9+2)=Команды!$AJ$6,TRUE,FALSE),IF(INDEX(Команды!$A$2:$AN$7500,MATCH(AK$3,Команды!$A$2:$A$7500,0),$E9+2)=Команды!$AJ$7,TRUE,FALSE),IF(INDEX(Команды!$A$2:$AN$7500,MATCH(AK$3,Команды!$A$2:$A$7500,0),$E9+2)=Команды!$AJ$8,TRUE,FALSE),IF(INDEX(Команды!$A$2:$AN$7500,MATCH(AK$3,Команды!$A$2:$A$7500,0),$E9+2)=Команды!$AJ$9,TRUE,FALSE),IF(INDEX(Команды!$A$2:$AN$7500,MATCH(AK$3,Команды!$A$2:$A$7500,0),$E9+2)=Команды!$AJ$10,TRUE,FALSE),IF(INDEX(Команды!$A$2:$AN$7500,MATCH(AK$3,Команды!$A$2:$A$7500,0),$E9+2)=Команды!$AJ$11,TRUE,FALSE),IF(INDEX(Команды!$A$2:$AN$7500,MATCH(AK$3,Команды!$A$2:$A$7500,0),$E9+2)=Команды!$AJ$12,TRUE,FALSE),IF(INDEX(Команды!$A$2:$AN$7500,MATCH(AK$3,Команды!$A$2:$A$7500,0),$E9+2)=Команды!$AJ$13,TRUE,FALSE),IF(INDEX(Команды!$A$2:$AN$7500,MATCH(AK$3,Команды!$A$2:$A$7500,0),$E9+2)=Команды!$AJ$14,TRUE,FALSE),IF(INDEX(Команды!$A$2:$AN$7500,MATCH(AK$3,Команды!$A$2:$A$7500,0),$E9+2)=Команды!$AJ$15,TRUE,FALSE),IF(INDEX(Команды!$A$2:$AN$7500,MATCH(AK$3,Команды!$A$2:$A$7500,0),$E9+2)=Команды!$AJ$16,TRUE,FALSE),IF(INDEX(Команды!$A$2:$AN$7500,MATCH(AK$3,Команды!$A$2:$A$7500,0),$E9+2)=Команды!$AJ$17,TRUE,FALSE),IF(INDEX(Команды!$A$2:$AN$7500,MATCH(AK$3,Команды!$A$2:$A$7500,0),$E9+2)=Команды!$AJ$18,TRUE,FALSE),IF(INDEX(Команды!$A$2:$AN$7500,MATCH(AK$3,Команды!$A$2:$A$7500,0),$E9+2)=Команды!$AJ$19,TRUE,FALSE)),INDEX(Команды!$AJ$2:$AL$19,MATCH(INDEX(Команды!$A$2:$AN$7500,MATCH(AK$3,Команды!$A$2:$A$7500,0),$E9+2),Команды!$AJ$2:$AJ$19,0),3),0)</f>
        <v>0.70833333333333337</v>
      </c>
      <c r="AM9" s="342"/>
      <c r="AN9" s="174">
        <f>IF(OR(IF(INDEX(Команды!$A$2:$AN$7500,MATCH(AN$3,Команды!$A$2:$A$7500,0),$E9+2)=Команды!$AJ$2,TRUE,FALSE),IF(INDEX(Команды!$A$2:$AN$7500,MATCH(AN$3,Команды!$A$2:$A$7500,0),$E9+2)=Команды!$AJ$3,TRUE,FALSE),IF(INDEX(Команды!$A$2:$AN$7500,MATCH(AN$3,Команды!$A$2:$A$7500,0),$E9+2)=Команды!$AJ$4,TRUE,FALSE),IF(INDEX(Команды!$A$2:$AN$7500,MATCH(AN$3,Команды!$A$2:$A$7500,0),$E9+2)=Команды!$AJ$5,TRUE,FALSE),IF(INDEX(Команды!$A$2:$AN$7500,MATCH(AN$3,Команды!$A$2:$A$7500,0),$E9+2)=Команды!$AJ$6,TRUE,FALSE),IF(INDEX(Команды!$A$2:$AN$7500,MATCH(AN$3,Команды!$A$2:$A$7500,0),$E9+2)=Команды!$AJ$7,TRUE,FALSE),IF(INDEX(Команды!$A$2:$AN$7500,MATCH(AN$3,Команды!$A$2:$A$7500,0),$E9+2)=Команды!$AJ$8,TRUE,FALSE),IF(INDEX(Команды!$A$2:$AN$7500,MATCH(AN$3,Команды!$A$2:$A$7500,0),$E9+2)=Команды!$AJ$9,TRUE,FALSE),IF(INDEX(Команды!$A$2:$AN$7500,MATCH(AN$3,Команды!$A$2:$A$7500,0),$E9+2)=Команды!$AJ$10,TRUE,FALSE),IF(INDEX(Команды!$A$2:$AN$7500,MATCH(AN$3,Команды!$A$2:$A$7500,0),$E9+2)=Команды!$AJ$11,TRUE,FALSE),IF(INDEX(Команды!$A$2:$AN$7500,MATCH(AN$3,Команды!$A$2:$A$7500,0),$E9+2)=Команды!$AJ$12,TRUE,FALSE),IF(INDEX(Команды!$A$2:$AN$7500,MATCH(AN$3,Команды!$A$2:$A$7500,0),$E9+2)=Команды!$AJ$13,TRUE,FALSE),IF(INDEX(Команды!$A$2:$AN$7500,MATCH(AN$3,Команды!$A$2:$A$7500,0),$E9+2)=Команды!$AJ$14,TRUE,FALSE),IF(INDEX(Команды!$A$2:$AN$7500,MATCH(AN$3,Команды!$A$2:$A$7500,0),$E9+2)=Команды!$AJ$15,TRUE,FALSE),IF(INDEX(Команды!$A$2:$AN$7500,MATCH(AN$3,Команды!$A$2:$A$7500,0),$E9+2)=Команды!$AJ$16,TRUE,FALSE),,IF(INDEX(Команды!$A$2:$AN$7500,MATCH(AN$3,Команды!$A$2:$A$7500,0),$E9+2)=Команды!$AJ$17,TRUE,FALSE),,IF(INDEX(Команды!$A$2:$AN$7500,MATCH(AN$3,Команды!$A$2:$A$7500,0),$E9+2)=Команды!$AJ$18,TRUE,FALSE),,IF(INDEX(Команды!$A$2:$AN$7500,MATCH(AN$3,Команды!$A$2:$A$7500,0),$E9+2)=Команды!$AJ$19,TRUE,FALSE)),INDEX(Команды!$AJ$2:$AK$19,MATCH(INDEX(Команды!$A$2:$AN$7500,MATCH(AN$3,Команды!$A$2:$A$7500,0),$E9+2),Команды!$AJ$2:$AJ$19,0),2),0)</f>
        <v>0.33333333333333331</v>
      </c>
      <c r="AO9" s="175">
        <f>IF(OR(IF(INDEX(Команды!$A$2:$AN$7500,MATCH(AN$3,Команды!$A$2:$A$7500,0),$E9+2)=Команды!$AJ$2,TRUE,FALSE),IF(INDEX(Команды!$A$2:$AN$7500,MATCH(AN$3,Команды!$A$2:$A$7500,0),$E9+2)=Команды!$AJ$3,TRUE,FALSE),IF(INDEX(Команды!$A$2:$AN$7500,MATCH(AN$3,Команды!$A$2:$A$7500,0),$E9+2)=Команды!$AJ$4,TRUE,FALSE),IF(INDEX(Команды!$A$2:$AN$7500,MATCH(AN$3,Команды!$A$2:$A$7500,0),$E9+2)=Команды!$AJ$5,TRUE,FALSE),IF(INDEX(Команды!$A$2:$AN$7500,MATCH(AN$3,Команды!$A$2:$A$7500,0),$E9+2)=Команды!$AJ$6,TRUE,FALSE),IF(INDEX(Команды!$A$2:$AN$7500,MATCH(AN$3,Команды!$A$2:$A$7500,0),$E9+2)=Команды!$AJ$7,TRUE,FALSE),IF(INDEX(Команды!$A$2:$AN$7500,MATCH(AN$3,Команды!$A$2:$A$7500,0),$E9+2)=Команды!$AJ$8,TRUE,FALSE),IF(INDEX(Команды!$A$2:$AN$7500,MATCH(AN$3,Команды!$A$2:$A$7500,0),$E9+2)=Команды!$AJ$9,TRUE,FALSE),IF(INDEX(Команды!$A$2:$AN$7500,MATCH(AN$3,Команды!$A$2:$A$7500,0),$E9+2)=Команды!$AJ$10,TRUE,FALSE),IF(INDEX(Команды!$A$2:$AN$7500,MATCH(AN$3,Команды!$A$2:$A$7500,0),$E9+2)=Команды!$AJ$11,TRUE,FALSE),IF(INDEX(Команды!$A$2:$AN$7500,MATCH(AN$3,Команды!$A$2:$A$7500,0),$E9+2)=Команды!$AJ$12,TRUE,FALSE),IF(INDEX(Команды!$A$2:$AN$7500,MATCH(AN$3,Команды!$A$2:$A$7500,0),$E9+2)=Команды!$AJ$13,TRUE,FALSE),IF(INDEX(Команды!$A$2:$AN$7500,MATCH(AN$3,Команды!$A$2:$A$7500,0),$E9+2)=Команды!$AJ$14,TRUE,FALSE),IF(INDEX(Команды!$A$2:$AN$7500,MATCH(AN$3,Команды!$A$2:$A$7500,0),$E9+2)=Команды!$AJ$15,TRUE,FALSE),IF(INDEX(Команды!$A$2:$AN$7500,MATCH(AN$3,Команды!$A$2:$A$7500,0),$E9+2)=Команды!$AJ$16,TRUE,FALSE),IF(INDEX(Команды!$A$2:$AN$7500,MATCH(AN$3,Команды!$A$2:$A$7500,0),$E9+2)=Команды!$AJ$17,TRUE,FALSE),IF(INDEX(Команды!$A$2:$AN$7500,MATCH(AN$3,Команды!$A$2:$A$7500,0),$E9+2)=Команды!$AJ$18,TRUE,FALSE),IF(INDEX(Команды!$A$2:$AN$7500,MATCH(AN$3,Команды!$A$2:$A$7500,0),$E9+2)=Команды!$AJ$19,TRUE,FALSE)),INDEX(Команды!$AJ$2:$AL$19,MATCH(INDEX(Команды!$A$2:$AN$7500,MATCH(AN$3,Команды!$A$2:$A$7500,0),$E9+2),Команды!$AJ$2:$AJ$19,0),3),0)</f>
        <v>0.70833333333333337</v>
      </c>
      <c r="AP9" s="342"/>
      <c r="AQ9" s="174" t="str">
        <f>IF(OR(IF(INDEX(Команды!$A$2:$AN$7500,MATCH(AQ$3,Команды!$A$2:$A$7500,0),$E9+2)=Команды!$AJ$2,TRUE,FALSE),IF(INDEX(Команды!$A$2:$AN$7500,MATCH(AQ$3,Команды!$A$2:$A$7500,0),$E9+2)=Команды!$AJ$3,TRUE,FALSE),IF(INDEX(Команды!$A$2:$AN$7500,MATCH(AQ$3,Команды!$A$2:$A$7500,0),$E9+2)=Команды!$AJ$4,TRUE,FALSE),IF(INDEX(Команды!$A$2:$AN$7500,MATCH(AQ$3,Команды!$A$2:$A$7500,0),$E9+2)=Команды!$AJ$5,TRUE,FALSE),IF(INDEX(Команды!$A$2:$AN$7500,MATCH(AQ$3,Команды!$A$2:$A$7500,0),$E9+2)=Команды!$AJ$6,TRUE,FALSE),IF(INDEX(Команды!$A$2:$AN$7500,MATCH(AQ$3,Команды!$A$2:$A$7500,0),$E9+2)=Команды!$AJ$7,TRUE,FALSE),IF(INDEX(Команды!$A$2:$AN$7500,MATCH(AQ$3,Команды!$A$2:$A$7500,0),$E9+2)=Команды!$AJ$8,TRUE,FALSE),IF(INDEX(Команды!$A$2:$AN$7500,MATCH(AQ$3,Команды!$A$2:$A$7500,0),$E9+2)=Команды!$AJ$9,TRUE,FALSE),IF(INDEX(Команды!$A$2:$AN$7500,MATCH(AQ$3,Команды!$A$2:$A$7500,0),$E9+2)=Команды!$AJ$10,TRUE,FALSE),IF(INDEX(Команды!$A$2:$AN$7500,MATCH(AQ$3,Команды!$A$2:$A$7500,0),$E9+2)=Команды!$AJ$11,TRUE,FALSE),IF(INDEX(Команды!$A$2:$AN$7500,MATCH(AQ$3,Команды!$A$2:$A$7500,0),$E9+2)=Команды!$AJ$12,TRUE,FALSE),IF(INDEX(Команды!$A$2:$AN$7500,MATCH(AQ$3,Команды!$A$2:$A$7500,0),$E9+2)=Команды!$AJ$13,TRUE,FALSE),IF(INDEX(Команды!$A$2:$AN$7500,MATCH(AQ$3,Команды!$A$2:$A$7500,0),$E9+2)=Команды!$AJ$14,TRUE,FALSE),IF(INDEX(Команды!$A$2:$AN$7500,MATCH(AQ$3,Команды!$A$2:$A$7500,0),$E9+2)=Команды!$AJ$15,TRUE,FALSE),IF(INDEX(Команды!$A$2:$AN$7500,MATCH(AQ$3,Команды!$A$2:$A$7500,0),$E9+2)=Команды!$AJ$16,TRUE,FALSE),,IF(INDEX(Команды!$A$2:$AN$7500,MATCH(AQ$3,Команды!$A$2:$A$7500,0),$E9+2)=Команды!$AJ$17,TRUE,FALSE),,IF(INDEX(Команды!$A$2:$AN$7500,MATCH(AQ$3,Команды!$A$2:$A$7500,0),$E9+2)=Команды!$AJ$18,TRUE,FALSE),,IF(INDEX(Команды!$A$2:$AN$7500,MATCH(AQ$3,Команды!$A$2:$A$7500,0),$E9+2)=Команды!$AJ$19,TRUE,FALSE)),INDEX(Команды!$AJ$2:$AK$19,MATCH(INDEX(Команды!$A$2:$AN$7500,MATCH(AQ$3,Команды!$A$2:$A$7500,0),$E9+2),Команды!$AJ$2:$AJ$19,0),2),0)</f>
        <v>В</v>
      </c>
      <c r="AR9" s="175" t="str">
        <f>IF(OR(IF(INDEX(Команды!$A$2:$AN$7500,MATCH(AQ$3,Команды!$A$2:$A$7500,0),$E9+2)=Команды!$AJ$2,TRUE,FALSE),IF(INDEX(Команды!$A$2:$AN$7500,MATCH(AQ$3,Команды!$A$2:$A$7500,0),$E9+2)=Команды!$AJ$3,TRUE,FALSE),IF(INDEX(Команды!$A$2:$AN$7500,MATCH(AQ$3,Команды!$A$2:$A$7500,0),$E9+2)=Команды!$AJ$4,TRUE,FALSE),IF(INDEX(Команды!$A$2:$AN$7500,MATCH(AQ$3,Команды!$A$2:$A$7500,0),$E9+2)=Команды!$AJ$5,TRUE,FALSE),IF(INDEX(Команды!$A$2:$AN$7500,MATCH(AQ$3,Команды!$A$2:$A$7500,0),$E9+2)=Команды!$AJ$6,TRUE,FALSE),IF(INDEX(Команды!$A$2:$AN$7500,MATCH(AQ$3,Команды!$A$2:$A$7500,0),$E9+2)=Команды!$AJ$7,TRUE,FALSE),IF(INDEX(Команды!$A$2:$AN$7500,MATCH(AQ$3,Команды!$A$2:$A$7500,0),$E9+2)=Команды!$AJ$8,TRUE,FALSE),IF(INDEX(Команды!$A$2:$AN$7500,MATCH(AQ$3,Команды!$A$2:$A$7500,0),$E9+2)=Команды!$AJ$9,TRUE,FALSE),IF(INDEX(Команды!$A$2:$AN$7500,MATCH(AQ$3,Команды!$A$2:$A$7500,0),$E9+2)=Команды!$AJ$10,TRUE,FALSE),IF(INDEX(Команды!$A$2:$AN$7500,MATCH(AQ$3,Команды!$A$2:$A$7500,0),$E9+2)=Команды!$AJ$11,TRUE,FALSE),IF(INDEX(Команды!$A$2:$AN$7500,MATCH(AQ$3,Команды!$A$2:$A$7500,0),$E9+2)=Команды!$AJ$12,TRUE,FALSE),IF(INDEX(Команды!$A$2:$AN$7500,MATCH(AQ$3,Команды!$A$2:$A$7500,0),$E9+2)=Команды!$AJ$13,TRUE,FALSE),IF(INDEX(Команды!$A$2:$AN$7500,MATCH(AQ$3,Команды!$A$2:$A$7500,0),$E9+2)=Команды!$AJ$14,TRUE,FALSE),IF(INDEX(Команды!$A$2:$AN$7500,MATCH(AQ$3,Команды!$A$2:$A$7500,0),$E9+2)=Команды!$AJ$15,TRUE,FALSE),IF(INDEX(Команды!$A$2:$AN$7500,MATCH(AQ$3,Команды!$A$2:$A$7500,0),$E9+2)=Команды!$AJ$16,TRUE,FALSE),IF(INDEX(Команды!$A$2:$AN$7500,MATCH(AQ$3,Команды!$A$2:$A$7500,0),$E9+2)=Команды!$AJ$17,TRUE,FALSE),IF(INDEX(Команды!$A$2:$AN$7500,MATCH(AQ$3,Команды!$A$2:$A$7500,0),$E9+2)=Команды!$AJ$18,TRUE,FALSE),IF(INDEX(Команды!$A$2:$AN$7500,MATCH(AQ$3,Команды!$A$2:$A$7500,0),$E9+2)=Команды!$AJ$19,TRUE,FALSE)),INDEX(Команды!$AJ$2:$AL$19,MATCH(INDEX(Команды!$A$2:$AN$7500,MATCH(AQ$3,Команды!$A$2:$A$7500,0),$E9+2),Команды!$AJ$2:$AJ$19,0),3),0)</f>
        <v>В</v>
      </c>
      <c r="AS9" s="342"/>
      <c r="AT9" s="174">
        <f>IF(OR(IF(INDEX(Команды!$A$2:$AN$7500,MATCH(AT$3,Команды!$A$2:$A$7500,0),$E9+2)=Команды!$AJ$2,TRUE,FALSE),IF(INDEX(Команды!$A$2:$AN$7500,MATCH(AT$3,Команды!$A$2:$A$7500,0),$E9+2)=Команды!$AJ$3,TRUE,FALSE),IF(INDEX(Команды!$A$2:$AN$7500,MATCH(AT$3,Команды!$A$2:$A$7500,0),$E9+2)=Команды!$AJ$4,TRUE,FALSE),IF(INDEX(Команды!$A$2:$AN$7500,MATCH(AT$3,Команды!$A$2:$A$7500,0),$E9+2)=Команды!$AJ$5,TRUE,FALSE),IF(INDEX(Команды!$A$2:$AN$7500,MATCH(AT$3,Команды!$A$2:$A$7500,0),$E9+2)=Команды!$AJ$6,TRUE,FALSE),IF(INDEX(Команды!$A$2:$AN$7500,MATCH(AT$3,Команды!$A$2:$A$7500,0),$E9+2)=Команды!$AJ$7,TRUE,FALSE),IF(INDEX(Команды!$A$2:$AN$7500,MATCH(AT$3,Команды!$A$2:$A$7500,0),$E9+2)=Команды!$AJ$8,TRUE,FALSE),IF(INDEX(Команды!$A$2:$AN$7500,MATCH(AT$3,Команды!$A$2:$A$7500,0),$E9+2)=Команды!$AJ$9,TRUE,FALSE),IF(INDEX(Команды!$A$2:$AN$7500,MATCH(AT$3,Команды!$A$2:$A$7500,0),$E9+2)=Команды!$AJ$10,TRUE,FALSE),IF(INDEX(Команды!$A$2:$AN$7500,MATCH(AT$3,Команды!$A$2:$A$7500,0),$E9+2)=Команды!$AJ$11,TRUE,FALSE),IF(INDEX(Команды!$A$2:$AN$7500,MATCH(AT$3,Команды!$A$2:$A$7500,0),$E9+2)=Команды!$AJ$12,TRUE,FALSE),IF(INDEX(Команды!$A$2:$AN$7500,MATCH(AT$3,Команды!$A$2:$A$7500,0),$E9+2)=Команды!$AJ$13,TRUE,FALSE),IF(INDEX(Команды!$A$2:$AN$7500,MATCH(AT$3,Команды!$A$2:$A$7500,0),$E9+2)=Команды!$AJ$14,TRUE,FALSE),IF(INDEX(Команды!$A$2:$AN$7500,MATCH(AT$3,Команды!$A$2:$A$7500,0),$E9+2)=Команды!$AJ$15,TRUE,FALSE),IF(INDEX(Команды!$A$2:$AN$7500,MATCH(AT$3,Команды!$A$2:$A$7500,0),$E9+2)=Команды!$AJ$16,TRUE,FALSE),,IF(INDEX(Команды!$A$2:$AN$7500,MATCH(AT$3,Команды!$A$2:$A$7500,0),$E9+2)=Команды!$AJ$17,TRUE,FALSE),,IF(INDEX(Команды!$A$2:$AN$7500,MATCH(AT$3,Команды!$A$2:$A$7500,0),$E9+2)=Команды!$AJ$18,TRUE,FALSE),,IF(INDEX(Команды!$A$2:$AN$7500,MATCH(AT$3,Команды!$A$2:$A$7500,0),$E9+2)=Команды!$AJ$19,TRUE,FALSE)),INDEX(Команды!$AJ$2:$AK$19,MATCH(INDEX(Команды!$A$2:$AN$7500,MATCH(AT$3,Команды!$A$2:$A$7500,0),$E9+2),Команды!$AJ$2:$AJ$19,0),2),0)</f>
        <v>0.45833333333333331</v>
      </c>
      <c r="AU9" s="175">
        <f>IF(OR(IF(INDEX(Команды!$A$2:$AN$7500,MATCH(AT$3,Команды!$A$2:$A$7500,0),$E9+2)=Команды!$AJ$2,TRUE,FALSE),IF(INDEX(Команды!$A$2:$AN$7500,MATCH(AT$3,Команды!$A$2:$A$7500,0),$E9+2)=Команды!$AJ$3,TRUE,FALSE),IF(INDEX(Команды!$A$2:$AN$7500,MATCH(AT$3,Команды!$A$2:$A$7500,0),$E9+2)=Команды!$AJ$4,TRUE,FALSE),IF(INDEX(Команды!$A$2:$AN$7500,MATCH(AT$3,Команды!$A$2:$A$7500,0),$E9+2)=Команды!$AJ$5,TRUE,FALSE),IF(INDEX(Команды!$A$2:$AN$7500,MATCH(AT$3,Команды!$A$2:$A$7500,0),$E9+2)=Команды!$AJ$6,TRUE,FALSE),IF(INDEX(Команды!$A$2:$AN$7500,MATCH(AT$3,Команды!$A$2:$A$7500,0),$E9+2)=Команды!$AJ$7,TRUE,FALSE),IF(INDEX(Команды!$A$2:$AN$7500,MATCH(AT$3,Команды!$A$2:$A$7500,0),$E9+2)=Команды!$AJ$8,TRUE,FALSE),IF(INDEX(Команды!$A$2:$AN$7500,MATCH(AT$3,Команды!$A$2:$A$7500,0),$E9+2)=Команды!$AJ$9,TRUE,FALSE),IF(INDEX(Команды!$A$2:$AN$7500,MATCH(AT$3,Команды!$A$2:$A$7500,0),$E9+2)=Команды!$AJ$10,TRUE,FALSE),IF(INDEX(Команды!$A$2:$AN$7500,MATCH(AT$3,Команды!$A$2:$A$7500,0),$E9+2)=Команды!$AJ$11,TRUE,FALSE),IF(INDEX(Команды!$A$2:$AN$7500,MATCH(AT$3,Команды!$A$2:$A$7500,0),$E9+2)=Команды!$AJ$12,TRUE,FALSE),IF(INDEX(Команды!$A$2:$AN$7500,MATCH(AT$3,Команды!$A$2:$A$7500,0),$E9+2)=Команды!$AJ$13,TRUE,FALSE),IF(INDEX(Команды!$A$2:$AN$7500,MATCH(AT$3,Команды!$A$2:$A$7500,0),$E9+2)=Команды!$AJ$14,TRUE,FALSE),IF(INDEX(Команды!$A$2:$AN$7500,MATCH(AT$3,Команды!$A$2:$A$7500,0),$E9+2)=Команды!$AJ$15,TRUE,FALSE),IF(INDEX(Команды!$A$2:$AN$7500,MATCH(AT$3,Команды!$A$2:$A$7500,0),$E9+2)=Команды!$AJ$16,TRUE,FALSE),IF(INDEX(Команды!$A$2:$AN$7500,MATCH(AT$3,Команды!$A$2:$A$7500,0),$E9+2)=Команды!$AJ$17,TRUE,FALSE),IF(INDEX(Команды!$A$2:$AN$7500,MATCH(AT$3,Команды!$A$2:$A$7500,0),$E9+2)=Команды!$AJ$18,TRUE,FALSE),IF(INDEX(Команды!$A$2:$AN$7500,MATCH(AT$3,Команды!$A$2:$A$7500,0),$E9+2)=Команды!$AJ$19,TRUE,FALSE)),INDEX(Команды!$AJ$2:$AL$19,MATCH(INDEX(Команды!$A$2:$AN$7500,MATCH(AT$3,Команды!$A$2:$A$7500,0),$E9+2),Команды!$AJ$2:$AJ$19,0),3),0)</f>
        <v>0.83333333333333337</v>
      </c>
      <c r="AV9" s="342"/>
      <c r="AW9" s="174">
        <f>IF(OR(IF(INDEX(Команды!$A$2:$AN$7500,MATCH(AW$3,Команды!$A$2:$A$7500,0),$E9+2)=Команды!$AJ$2,TRUE,FALSE),IF(INDEX(Команды!$A$2:$AN$7500,MATCH(AW$3,Команды!$A$2:$A$7500,0),$E9+2)=Команды!$AJ$3,TRUE,FALSE),IF(INDEX(Команды!$A$2:$AN$7500,MATCH(AW$3,Команды!$A$2:$A$7500,0),$E9+2)=Команды!$AJ$4,TRUE,FALSE),IF(INDEX(Команды!$A$2:$AN$7500,MATCH(AW$3,Команды!$A$2:$A$7500,0),$E9+2)=Команды!$AJ$5,TRUE,FALSE),IF(INDEX(Команды!$A$2:$AN$7500,MATCH(AW$3,Команды!$A$2:$A$7500,0),$E9+2)=Команды!$AJ$6,TRUE,FALSE),IF(INDEX(Команды!$A$2:$AN$7500,MATCH(AW$3,Команды!$A$2:$A$7500,0),$E9+2)=Команды!$AJ$7,TRUE,FALSE),IF(INDEX(Команды!$A$2:$AN$7500,MATCH(AW$3,Команды!$A$2:$A$7500,0),$E9+2)=Команды!$AJ$8,TRUE,FALSE),IF(INDEX(Команды!$A$2:$AN$7500,MATCH(AW$3,Команды!$A$2:$A$7500,0),$E9+2)=Команды!$AJ$9,TRUE,FALSE),IF(INDEX(Команды!$A$2:$AN$7500,MATCH(AW$3,Команды!$A$2:$A$7500,0),$E9+2)=Команды!$AJ$10,TRUE,FALSE),IF(INDEX(Команды!$A$2:$AN$7500,MATCH(AW$3,Команды!$A$2:$A$7500,0),$E9+2)=Команды!$AJ$11,TRUE,FALSE),IF(INDEX(Команды!$A$2:$AN$7500,MATCH(AW$3,Команды!$A$2:$A$7500,0),$E9+2)=Команды!$AJ$12,TRUE,FALSE),IF(INDEX(Команды!$A$2:$AN$7500,MATCH(AW$3,Команды!$A$2:$A$7500,0),$E9+2)=Команды!$AJ$13,TRUE,FALSE),IF(INDEX(Команды!$A$2:$AN$7500,MATCH(AW$3,Команды!$A$2:$A$7500,0),$E9+2)=Команды!$AJ$14,TRUE,FALSE),IF(INDEX(Команды!$A$2:$AN$7500,MATCH(AW$3,Команды!$A$2:$A$7500,0),$E9+2)=Команды!$AJ$15,TRUE,FALSE),IF(INDEX(Команды!$A$2:$AN$7500,MATCH(AW$3,Команды!$A$2:$A$7500,0),$E9+2)=Команды!$AJ$16,TRUE,FALSE),,IF(INDEX(Команды!$A$2:$AN$7500,MATCH(AW$3,Команды!$A$2:$A$7500,0),$E9+2)=Команды!$AJ$17,TRUE,FALSE),,IF(INDEX(Команды!$A$2:$AN$7500,MATCH(AW$3,Команды!$A$2:$A$7500,0),$E9+2)=Команды!$AJ$18,TRUE,FALSE),,IF(INDEX(Команды!$A$2:$AN$7500,MATCH(AW$3,Команды!$A$2:$A$7500,0),$E9+2)=Команды!$AJ$19,TRUE,FALSE)),INDEX(Команды!$AJ$2:$AK$19,MATCH(INDEX(Команды!$A$2:$AN$7500,MATCH(AW$3,Команды!$A$2:$A$7500,0),$E9+2),Команды!$AJ$2:$AJ$19,0),2),0)</f>
        <v>0.45833333333333331</v>
      </c>
      <c r="AX9" s="175">
        <f>IF(OR(IF(INDEX(Команды!$A$2:$AN$7500,MATCH(AW$3,Команды!$A$2:$A$7500,0),$E9+2)=Команды!$AJ$2,TRUE,FALSE),IF(INDEX(Команды!$A$2:$AN$7500,MATCH(AW$3,Команды!$A$2:$A$7500,0),$E9+2)=Команды!$AJ$3,TRUE,FALSE),IF(INDEX(Команды!$A$2:$AN$7500,MATCH(AW$3,Команды!$A$2:$A$7500,0),$E9+2)=Команды!$AJ$4,TRUE,FALSE),IF(INDEX(Команды!$A$2:$AN$7500,MATCH(AW$3,Команды!$A$2:$A$7500,0),$E9+2)=Команды!$AJ$5,TRUE,FALSE),IF(INDEX(Команды!$A$2:$AN$7500,MATCH(AW$3,Команды!$A$2:$A$7500,0),$E9+2)=Команды!$AJ$6,TRUE,FALSE),IF(INDEX(Команды!$A$2:$AN$7500,MATCH(AW$3,Команды!$A$2:$A$7500,0),$E9+2)=Команды!$AJ$7,TRUE,FALSE),IF(INDEX(Команды!$A$2:$AN$7500,MATCH(AW$3,Команды!$A$2:$A$7500,0),$E9+2)=Команды!$AJ$8,TRUE,FALSE),IF(INDEX(Команды!$A$2:$AN$7500,MATCH(AW$3,Команды!$A$2:$A$7500,0),$E9+2)=Команды!$AJ$9,TRUE,FALSE),IF(INDEX(Команды!$A$2:$AN$7500,MATCH(AW$3,Команды!$A$2:$A$7500,0),$E9+2)=Команды!$AJ$10,TRUE,FALSE),IF(INDEX(Команды!$A$2:$AN$7500,MATCH(AW$3,Команды!$A$2:$A$7500,0),$E9+2)=Команды!$AJ$11,TRUE,FALSE),IF(INDEX(Команды!$A$2:$AN$7500,MATCH(AW$3,Команды!$A$2:$A$7500,0),$E9+2)=Команды!$AJ$12,TRUE,FALSE),IF(INDEX(Команды!$A$2:$AN$7500,MATCH(AW$3,Команды!$A$2:$A$7500,0),$E9+2)=Команды!$AJ$13,TRUE,FALSE),IF(INDEX(Команды!$A$2:$AN$7500,MATCH(AW$3,Команды!$A$2:$A$7500,0),$E9+2)=Команды!$AJ$14,TRUE,FALSE),IF(INDEX(Команды!$A$2:$AN$7500,MATCH(AW$3,Команды!$A$2:$A$7500,0),$E9+2)=Команды!$AJ$15,TRUE,FALSE),IF(INDEX(Команды!$A$2:$AN$7500,MATCH(AW$3,Команды!$A$2:$A$7500,0),$E9+2)=Команды!$AJ$16,TRUE,FALSE),IF(INDEX(Команды!$A$2:$AN$7500,MATCH(AW$3,Команды!$A$2:$A$7500,0),$E9+2)=Команды!$AJ$17,TRUE,FALSE),IF(INDEX(Команды!$A$2:$AN$7500,MATCH(AW$3,Команды!$A$2:$A$7500,0),$E9+2)=Команды!$AJ$18,TRUE,FALSE),IF(INDEX(Команды!$A$2:$AN$7500,MATCH(AW$3,Команды!$A$2:$A$7500,0),$E9+2)=Команды!$AJ$19,TRUE,FALSE)),INDEX(Команды!$AJ$2:$AL$19,MATCH(INDEX(Команды!$A$2:$AN$7500,MATCH(AW$3,Команды!$A$2:$A$7500,0),$E9+2),Команды!$AJ$2:$AJ$19,0),3),0)</f>
        <v>0.83333333333333337</v>
      </c>
      <c r="AY9" s="342"/>
      <c r="AZ9" s="174">
        <f>IF(OR(IF(INDEX(Команды!$A$2:$AN$7500,MATCH(AZ$3,Команды!$A$2:$A$7500,0),$E9+2)=Команды!$AJ$2,TRUE,FALSE),IF(INDEX(Команды!$A$2:$AN$7500,MATCH(AZ$3,Команды!$A$2:$A$7500,0),$E9+2)=Команды!$AJ$3,TRUE,FALSE),IF(INDEX(Команды!$A$2:$AN$7500,MATCH(AZ$3,Команды!$A$2:$A$7500,0),$E9+2)=Команды!$AJ$4,TRUE,FALSE),IF(INDEX(Команды!$A$2:$AN$7500,MATCH(AZ$3,Команды!$A$2:$A$7500,0),$E9+2)=Команды!$AJ$5,TRUE,FALSE),IF(INDEX(Команды!$A$2:$AN$7500,MATCH(AZ$3,Команды!$A$2:$A$7500,0),$E9+2)=Команды!$AJ$6,TRUE,FALSE),IF(INDEX(Команды!$A$2:$AN$7500,MATCH(AZ$3,Команды!$A$2:$A$7500,0),$E9+2)=Команды!$AJ$7,TRUE,FALSE),IF(INDEX(Команды!$A$2:$AN$7500,MATCH(AZ$3,Команды!$A$2:$A$7500,0),$E9+2)=Команды!$AJ$8,TRUE,FALSE),IF(INDEX(Команды!$A$2:$AN$7500,MATCH(AZ$3,Команды!$A$2:$A$7500,0),$E9+2)=Команды!$AJ$9,TRUE,FALSE),IF(INDEX(Команды!$A$2:$AN$7500,MATCH(AZ$3,Команды!$A$2:$A$7500,0),$E9+2)=Команды!$AJ$10,TRUE,FALSE),IF(INDEX(Команды!$A$2:$AN$7500,MATCH(AZ$3,Команды!$A$2:$A$7500,0),$E9+2)=Команды!$AJ$11,TRUE,FALSE),IF(INDEX(Команды!$A$2:$AN$7500,MATCH(AZ$3,Команды!$A$2:$A$7500,0),$E9+2)=Команды!$AJ$12,TRUE,FALSE),IF(INDEX(Команды!$A$2:$AN$7500,MATCH(AZ$3,Команды!$A$2:$A$7500,0),$E9+2)=Команды!$AJ$13,TRUE,FALSE),IF(INDEX(Команды!$A$2:$AN$7500,MATCH(AZ$3,Команды!$A$2:$A$7500,0),$E9+2)=Команды!$AJ$14,TRUE,FALSE),IF(INDEX(Команды!$A$2:$AN$7500,MATCH(AZ$3,Команды!$A$2:$A$7500,0),$E9+2)=Команды!$AJ$15,TRUE,FALSE),IF(INDEX(Команды!$A$2:$AN$7500,MATCH(AZ$3,Команды!$A$2:$A$7500,0),$E9+2)=Команды!$AJ$16,TRUE,FALSE),,IF(INDEX(Команды!$A$2:$AN$7500,MATCH(AZ$3,Команды!$A$2:$A$7500,0),$E9+2)=Команды!$AJ$17,TRUE,FALSE),,IF(INDEX(Команды!$A$2:$AN$7500,MATCH(AZ$3,Команды!$A$2:$A$7500,0),$E9+2)=Команды!$AJ$18,TRUE,FALSE),,IF(INDEX(Команды!$A$2:$AN$7500,MATCH(AZ$3,Команды!$A$2:$A$7500,0),$E9+2)=Команды!$AJ$19,TRUE,FALSE)),INDEX(Команды!$AJ$2:$AK$19,MATCH(INDEX(Команды!$A$2:$AN$7500,MATCH(AZ$3,Команды!$A$2:$A$7500,0),$E9+2),Команды!$AJ$2:$AJ$19,0),2),0)</f>
        <v>0.625</v>
      </c>
      <c r="BA9" s="175">
        <f>IF(OR(IF(INDEX(Команды!$A$2:$AN$7500,MATCH(AZ$3,Команды!$A$2:$A$7500,0),$E9+2)=Команды!$AJ$2,TRUE,FALSE),IF(INDEX(Команды!$A$2:$AN$7500,MATCH(AZ$3,Команды!$A$2:$A$7500,0),$E9+2)=Команды!$AJ$3,TRUE,FALSE),IF(INDEX(Команды!$A$2:$AN$7500,MATCH(AZ$3,Команды!$A$2:$A$7500,0),$E9+2)=Команды!$AJ$4,TRUE,FALSE),IF(INDEX(Команды!$A$2:$AN$7500,MATCH(AZ$3,Команды!$A$2:$A$7500,0),$E9+2)=Команды!$AJ$5,TRUE,FALSE),IF(INDEX(Команды!$A$2:$AN$7500,MATCH(AZ$3,Команды!$A$2:$A$7500,0),$E9+2)=Команды!$AJ$6,TRUE,FALSE),IF(INDEX(Команды!$A$2:$AN$7500,MATCH(AZ$3,Команды!$A$2:$A$7500,0),$E9+2)=Команды!$AJ$7,TRUE,FALSE),IF(INDEX(Команды!$A$2:$AN$7500,MATCH(AZ$3,Команды!$A$2:$A$7500,0),$E9+2)=Команды!$AJ$8,TRUE,FALSE),IF(INDEX(Команды!$A$2:$AN$7500,MATCH(AZ$3,Команды!$A$2:$A$7500,0),$E9+2)=Команды!$AJ$9,TRUE,FALSE),IF(INDEX(Команды!$A$2:$AN$7500,MATCH(AZ$3,Команды!$A$2:$A$7500,0),$E9+2)=Команды!$AJ$10,TRUE,FALSE),IF(INDEX(Команды!$A$2:$AN$7500,MATCH(AZ$3,Команды!$A$2:$A$7500,0),$E9+2)=Команды!$AJ$11,TRUE,FALSE),IF(INDEX(Команды!$A$2:$AN$7500,MATCH(AZ$3,Команды!$A$2:$A$7500,0),$E9+2)=Команды!$AJ$12,TRUE,FALSE),IF(INDEX(Команды!$A$2:$AN$7500,MATCH(AZ$3,Команды!$A$2:$A$7500,0),$E9+2)=Команды!$AJ$13,TRUE,FALSE),IF(INDEX(Команды!$A$2:$AN$7500,MATCH(AZ$3,Команды!$A$2:$A$7500,0),$E9+2)=Команды!$AJ$14,TRUE,FALSE),IF(INDEX(Команды!$A$2:$AN$7500,MATCH(AZ$3,Команды!$A$2:$A$7500,0),$E9+2)=Команды!$AJ$15,TRUE,FALSE),IF(INDEX(Команды!$A$2:$AN$7500,MATCH(AZ$3,Команды!$A$2:$A$7500,0),$E9+2)=Команды!$AJ$16,TRUE,FALSE),IF(INDEX(Команды!$A$2:$AN$7500,MATCH(AZ$3,Команды!$A$2:$A$7500,0),$E9+2)=Команды!$AJ$17,TRUE,FALSE),IF(INDEX(Команды!$A$2:$AN$7500,MATCH(AZ$3,Команды!$A$2:$A$7500,0),$E9+2)=Команды!$AJ$18,TRUE,FALSE),IF(INDEX(Команды!$A$2:$AN$7500,MATCH(AZ$3,Команды!$A$2:$A$7500,0),$E9+2)=Команды!$AJ$19,TRUE,FALSE)),INDEX(Команды!$AJ$2:$AL$19,MATCH(INDEX(Команды!$A$2:$AN$7500,MATCH(AZ$3,Команды!$A$2:$A$7500,0),$E9+2),Команды!$AJ$2:$AJ$19,0),3),0)</f>
        <v>1</v>
      </c>
      <c r="BB9" s="342"/>
      <c r="BC9" s="174">
        <f>IF(OR(IF(INDEX(Команды!$A$2:$AN$7500,MATCH(BC$3,Команды!$A$2:$A$7500,0),$E9+2)=Команды!$AJ$2,TRUE,FALSE),IF(INDEX(Команды!$A$2:$AN$7500,MATCH(BC$3,Команды!$A$2:$A$7500,0),$E9+2)=Команды!$AJ$3,TRUE,FALSE),IF(INDEX(Команды!$A$2:$AN$7500,MATCH(BC$3,Команды!$A$2:$A$7500,0),$E9+2)=Команды!$AJ$4,TRUE,FALSE),IF(INDEX(Команды!$A$2:$AN$7500,MATCH(BC$3,Команды!$A$2:$A$7500,0),$E9+2)=Команды!$AJ$5,TRUE,FALSE),IF(INDEX(Команды!$A$2:$AN$7500,MATCH(BC$3,Команды!$A$2:$A$7500,0),$E9+2)=Команды!$AJ$6,TRUE,FALSE),IF(INDEX(Команды!$A$2:$AN$7500,MATCH(BC$3,Команды!$A$2:$A$7500,0),$E9+2)=Команды!$AJ$7,TRUE,FALSE),IF(INDEX(Команды!$A$2:$AN$7500,MATCH(BC$3,Команды!$A$2:$A$7500,0),$E9+2)=Команды!$AJ$8,TRUE,FALSE),IF(INDEX(Команды!$A$2:$AN$7500,MATCH(BC$3,Команды!$A$2:$A$7500,0),$E9+2)=Команды!$AJ$9,TRUE,FALSE),IF(INDEX(Команды!$A$2:$AN$7500,MATCH(BC$3,Команды!$A$2:$A$7500,0),$E9+2)=Команды!$AJ$10,TRUE,FALSE),IF(INDEX(Команды!$A$2:$AN$7500,MATCH(BC$3,Команды!$A$2:$A$7500,0),$E9+2)=Команды!$AJ$11,TRUE,FALSE),IF(INDEX(Команды!$A$2:$AN$7500,MATCH(BC$3,Команды!$A$2:$A$7500,0),$E9+2)=Команды!$AJ$12,TRUE,FALSE),IF(INDEX(Команды!$A$2:$AN$7500,MATCH(BC$3,Команды!$A$2:$A$7500,0),$E9+2)=Команды!$AJ$13,TRUE,FALSE),IF(INDEX(Команды!$A$2:$AN$7500,MATCH(BC$3,Команды!$A$2:$A$7500,0),$E9+2)=Команды!$AJ$14,TRUE,FALSE),IF(INDEX(Команды!$A$2:$AN$7500,MATCH(BC$3,Команды!$A$2:$A$7500,0),$E9+2)=Команды!$AJ$15,TRUE,FALSE),IF(INDEX(Команды!$A$2:$AN$7500,MATCH(BC$3,Команды!$A$2:$A$7500,0),$E9+2)=Команды!$AJ$16,TRUE,FALSE),,IF(INDEX(Команды!$A$2:$AN$7500,MATCH(BC$3,Команды!$A$2:$A$7500,0),$E9+2)=Команды!$AJ$17,TRUE,FALSE),,IF(INDEX(Команды!$A$2:$AN$7500,MATCH(BC$3,Команды!$A$2:$A$7500,0),$E9+2)=Команды!$AJ$18,TRUE,FALSE),,IF(INDEX(Команды!$A$2:$AN$7500,MATCH(BC$3,Команды!$A$2:$A$7500,0),$E9+2)=Команды!$AJ$19,TRUE,FALSE)),INDEX(Команды!$AJ$2:$AK$19,MATCH(INDEX(Команды!$A$2:$AN$7500,MATCH(BC$3,Команды!$A$2:$A$7500,0),$E9+2),Команды!$AJ$2:$AJ$19,0),2),0)</f>
        <v>0.64583333333333337</v>
      </c>
      <c r="BD9" s="175">
        <f>IF(OR(IF(INDEX(Команды!$A$2:$AN$7500,MATCH(BC$3,Команды!$A$2:$A$7500,0),$E9+2)=Команды!$AJ$2,TRUE,FALSE),IF(INDEX(Команды!$A$2:$AN$7500,MATCH(BC$3,Команды!$A$2:$A$7500,0),$E9+2)=Команды!$AJ$3,TRUE,FALSE),IF(INDEX(Команды!$A$2:$AN$7500,MATCH(BC$3,Команды!$A$2:$A$7500,0),$E9+2)=Команды!$AJ$4,TRUE,FALSE),IF(INDEX(Команды!$A$2:$AN$7500,MATCH(BC$3,Команды!$A$2:$A$7500,0),$E9+2)=Команды!$AJ$5,TRUE,FALSE),IF(INDEX(Команды!$A$2:$AN$7500,MATCH(BC$3,Команды!$A$2:$A$7500,0),$E9+2)=Команды!$AJ$6,TRUE,FALSE),IF(INDEX(Команды!$A$2:$AN$7500,MATCH(BC$3,Команды!$A$2:$A$7500,0),$E9+2)=Команды!$AJ$7,TRUE,FALSE),IF(INDEX(Команды!$A$2:$AN$7500,MATCH(BC$3,Команды!$A$2:$A$7500,0),$E9+2)=Команды!$AJ$8,TRUE,FALSE),IF(INDEX(Команды!$A$2:$AN$7500,MATCH(BC$3,Команды!$A$2:$A$7500,0),$E9+2)=Команды!$AJ$9,TRUE,FALSE),IF(INDEX(Команды!$A$2:$AN$7500,MATCH(BC$3,Команды!$A$2:$A$7500,0),$E9+2)=Команды!$AJ$10,TRUE,FALSE),IF(INDEX(Команды!$A$2:$AN$7500,MATCH(BC$3,Команды!$A$2:$A$7500,0),$E9+2)=Команды!$AJ$11,TRUE,FALSE),IF(INDEX(Команды!$A$2:$AN$7500,MATCH(BC$3,Команды!$A$2:$A$7500,0),$E9+2)=Команды!$AJ$12,TRUE,FALSE),IF(INDEX(Команды!$A$2:$AN$7500,MATCH(BC$3,Команды!$A$2:$A$7500,0),$E9+2)=Команды!$AJ$13,TRUE,FALSE),IF(INDEX(Команды!$A$2:$AN$7500,MATCH(BC$3,Команды!$A$2:$A$7500,0),$E9+2)=Команды!$AJ$14,TRUE,FALSE),IF(INDEX(Команды!$A$2:$AN$7500,MATCH(BC$3,Команды!$A$2:$A$7500,0),$E9+2)=Команды!$AJ$15,TRUE,FALSE),IF(INDEX(Команды!$A$2:$AN$7500,MATCH(BC$3,Команды!$A$2:$A$7500,0),$E9+2)=Команды!$AJ$16,TRUE,FALSE),IF(INDEX(Команды!$A$2:$AN$7500,MATCH(BC$3,Команды!$A$2:$A$7500,0),$E9+2)=Команды!$AJ$17,TRUE,FALSE),IF(INDEX(Команды!$A$2:$AN$7500,MATCH(BC$3,Команды!$A$2:$A$7500,0),$E9+2)=Команды!$AJ$18,TRUE,FALSE),IF(INDEX(Команды!$A$2:$AN$7500,MATCH(BC$3,Команды!$A$2:$A$7500,0),$E9+2)=Команды!$AJ$19,TRUE,FALSE)),INDEX(Команды!$AJ$2:$AL$19,MATCH(INDEX(Команды!$A$2:$AN$7500,MATCH(BC$3,Команды!$A$2:$A$7500,0),$E9+2),Команды!$AJ$2:$AJ$19,0),3),0)</f>
        <v>1.0208333333333333</v>
      </c>
      <c r="BE9" s="342"/>
      <c r="BF9" s="174">
        <f>IF(OR(IF(INDEX(Команды!$A$2:$AN$7500,MATCH(BF$3,Команды!$A$2:$A$7500,0),$E9+2)=Команды!$AJ$2,TRUE,FALSE),IF(INDEX(Команды!$A$2:$AN$7500,MATCH(BF$3,Команды!$A$2:$A$7500,0),$E9+2)=Команды!$AJ$3,TRUE,FALSE),IF(INDEX(Команды!$A$2:$AN$7500,MATCH(BF$3,Команды!$A$2:$A$7500,0),$E9+2)=Команды!$AJ$4,TRUE,FALSE),IF(INDEX(Команды!$A$2:$AN$7500,MATCH(BF$3,Команды!$A$2:$A$7500,0),$E9+2)=Команды!$AJ$5,TRUE,FALSE),IF(INDEX(Команды!$A$2:$AN$7500,MATCH(BF$3,Команды!$A$2:$A$7500,0),$E9+2)=Команды!$AJ$6,TRUE,FALSE),IF(INDEX(Команды!$A$2:$AN$7500,MATCH(BF$3,Команды!$A$2:$A$7500,0),$E9+2)=Команды!$AJ$7,TRUE,FALSE),IF(INDEX(Команды!$A$2:$AN$7500,MATCH(BF$3,Команды!$A$2:$A$7500,0),$E9+2)=Команды!$AJ$8,TRUE,FALSE),IF(INDEX(Команды!$A$2:$AN$7500,MATCH(BF$3,Команды!$A$2:$A$7500,0),$E9+2)=Команды!$AJ$9,TRUE,FALSE),IF(INDEX(Команды!$A$2:$AN$7500,MATCH(BF$3,Команды!$A$2:$A$7500,0),$E9+2)=Команды!$AJ$10,TRUE,FALSE),IF(INDEX(Команды!$A$2:$AN$7500,MATCH(BF$3,Команды!$A$2:$A$7500,0),$E9+2)=Команды!$AJ$11,TRUE,FALSE),IF(INDEX(Команды!$A$2:$AN$7500,MATCH(BF$3,Команды!$A$2:$A$7500,0),$E9+2)=Команды!$AJ$12,TRUE,FALSE),IF(INDEX(Команды!$A$2:$AN$7500,MATCH(BF$3,Команды!$A$2:$A$7500,0),$E9+2)=Команды!$AJ$13,TRUE,FALSE),IF(INDEX(Команды!$A$2:$AN$7500,MATCH(BF$3,Команды!$A$2:$A$7500,0),$E9+2)=Команды!$AJ$14,TRUE,FALSE),IF(INDEX(Команды!$A$2:$AN$7500,MATCH(BF$3,Команды!$A$2:$A$7500,0),$E9+2)=Команды!$AJ$15,TRUE,FALSE),IF(INDEX(Команды!$A$2:$AN$7500,MATCH(BF$3,Команды!$A$2:$A$7500,0),$E9+2)=Команды!$AJ$16,TRUE,FALSE),,IF(INDEX(Команды!$A$2:$AN$7500,MATCH(BF$3,Команды!$A$2:$A$7500,0),$E9+2)=Команды!$AJ$17,TRUE,FALSE),,IF(INDEX(Команды!$A$2:$AN$7500,MATCH(BF$3,Команды!$A$2:$A$7500,0),$E9+2)=Команды!$AJ$18,TRUE,FALSE),,IF(INDEX(Команды!$A$2:$AN$7500,MATCH(BF$3,Команды!$A$2:$A$7500,0),$E9+2)=Команды!$AJ$19,TRUE,FALSE)),INDEX(Команды!$AJ$2:$AK$19,MATCH(INDEX(Команды!$A$2:$AN$7500,MATCH(BF$3,Команды!$A$2:$A$7500,0),$E9+2),Команды!$AJ$2:$AJ$19,0),2),0)</f>
        <v>0.64583333333333337</v>
      </c>
      <c r="BG9" s="175">
        <f>IF(OR(IF(INDEX(Команды!$A$2:$AN$7500,MATCH(BF$3,Команды!$A$2:$A$7500,0),$E9+2)=Команды!$AJ$2,TRUE,FALSE),IF(INDEX(Команды!$A$2:$AN$7500,MATCH(BF$3,Команды!$A$2:$A$7500,0),$E9+2)=Команды!$AJ$3,TRUE,FALSE),IF(INDEX(Команды!$A$2:$AN$7500,MATCH(BF$3,Команды!$A$2:$A$7500,0),$E9+2)=Команды!$AJ$4,TRUE,FALSE),IF(INDEX(Команды!$A$2:$AN$7500,MATCH(BF$3,Команды!$A$2:$A$7500,0),$E9+2)=Команды!$AJ$5,TRUE,FALSE),IF(INDEX(Команды!$A$2:$AN$7500,MATCH(BF$3,Команды!$A$2:$A$7500,0),$E9+2)=Команды!$AJ$6,TRUE,FALSE),IF(INDEX(Команды!$A$2:$AN$7500,MATCH(BF$3,Команды!$A$2:$A$7500,0),$E9+2)=Команды!$AJ$7,TRUE,FALSE),IF(INDEX(Команды!$A$2:$AN$7500,MATCH(BF$3,Команды!$A$2:$A$7500,0),$E9+2)=Команды!$AJ$8,TRUE,FALSE),IF(INDEX(Команды!$A$2:$AN$7500,MATCH(BF$3,Команды!$A$2:$A$7500,0),$E9+2)=Команды!$AJ$9,TRUE,FALSE),IF(INDEX(Команды!$A$2:$AN$7500,MATCH(BF$3,Команды!$A$2:$A$7500,0),$E9+2)=Команды!$AJ$10,TRUE,FALSE),IF(INDEX(Команды!$A$2:$AN$7500,MATCH(BF$3,Команды!$A$2:$A$7500,0),$E9+2)=Команды!$AJ$11,TRUE,FALSE),IF(INDEX(Команды!$A$2:$AN$7500,MATCH(BF$3,Команды!$A$2:$A$7500,0),$E9+2)=Команды!$AJ$12,TRUE,FALSE),IF(INDEX(Команды!$A$2:$AN$7500,MATCH(BF$3,Команды!$A$2:$A$7500,0),$E9+2)=Команды!$AJ$13,TRUE,FALSE),IF(INDEX(Команды!$A$2:$AN$7500,MATCH(BF$3,Команды!$A$2:$A$7500,0),$E9+2)=Команды!$AJ$14,TRUE,FALSE),IF(INDEX(Команды!$A$2:$AN$7500,MATCH(BF$3,Команды!$A$2:$A$7500,0),$E9+2)=Команды!$AJ$15,TRUE,FALSE),IF(INDEX(Команды!$A$2:$AN$7500,MATCH(BF$3,Команды!$A$2:$A$7500,0),$E9+2)=Команды!$AJ$16,TRUE,FALSE),IF(INDEX(Команды!$A$2:$AN$7500,MATCH(BF$3,Команды!$A$2:$A$7500,0),$E9+2)=Команды!$AJ$17,TRUE,FALSE),IF(INDEX(Команды!$A$2:$AN$7500,MATCH(BF$3,Команды!$A$2:$A$7500,0),$E9+2)=Команды!$AJ$18,TRUE,FALSE),IF(INDEX(Команды!$A$2:$AN$7500,MATCH(BF$3,Команды!$A$2:$A$7500,0),$E9+2)=Команды!$AJ$19,TRUE,FALSE)),INDEX(Команды!$AJ$2:$AL$19,MATCH(INDEX(Команды!$A$2:$AN$7500,MATCH(BF$3,Команды!$A$2:$A$7500,0),$E9+2),Команды!$AJ$2:$AJ$19,0),3),0)</f>
        <v>1.0208333333333333</v>
      </c>
      <c r="BH9" s="342"/>
      <c r="BI9" s="174" t="str">
        <f>IF(OR(IF(INDEX(Команды!$A$2:$AN$7500,MATCH(BI$3,Команды!$A$2:$A$7500,0),$E9+2)=Команды!$AJ$2,TRUE,FALSE),IF(INDEX(Команды!$A$2:$AN$7500,MATCH(BI$3,Команды!$A$2:$A$7500,0),$E9+2)=Команды!$AJ$3,TRUE,FALSE),IF(INDEX(Команды!$A$2:$AN$7500,MATCH(BI$3,Команды!$A$2:$A$7500,0),$E9+2)=Команды!$AJ$4,TRUE,FALSE),IF(INDEX(Команды!$A$2:$AN$7500,MATCH(BI$3,Команды!$A$2:$A$7500,0),$E9+2)=Команды!$AJ$5,TRUE,FALSE),IF(INDEX(Команды!$A$2:$AN$7500,MATCH(BI$3,Команды!$A$2:$A$7500,0),$E9+2)=Команды!$AJ$6,TRUE,FALSE),IF(INDEX(Команды!$A$2:$AN$7500,MATCH(BI$3,Команды!$A$2:$A$7500,0),$E9+2)=Команды!$AJ$7,TRUE,FALSE),IF(INDEX(Команды!$A$2:$AN$7500,MATCH(BI$3,Команды!$A$2:$A$7500,0),$E9+2)=Команды!$AJ$8,TRUE,FALSE),IF(INDEX(Команды!$A$2:$AN$7500,MATCH(BI$3,Команды!$A$2:$A$7500,0),$E9+2)=Команды!$AJ$9,TRUE,FALSE),IF(INDEX(Команды!$A$2:$AN$7500,MATCH(BI$3,Команды!$A$2:$A$7500,0),$E9+2)=Команды!$AJ$10,TRUE,FALSE),IF(INDEX(Команды!$A$2:$AN$7500,MATCH(BI$3,Команды!$A$2:$A$7500,0),$E9+2)=Команды!$AJ$11,TRUE,FALSE),IF(INDEX(Команды!$A$2:$AN$7500,MATCH(BI$3,Команды!$A$2:$A$7500,0),$E9+2)=Команды!$AJ$12,TRUE,FALSE),IF(INDEX(Команды!$A$2:$AN$7500,MATCH(BI$3,Команды!$A$2:$A$7500,0),$E9+2)=Команды!$AJ$13,TRUE,FALSE),IF(INDEX(Команды!$A$2:$AN$7500,MATCH(BI$3,Команды!$A$2:$A$7500,0),$E9+2)=Команды!$AJ$14,TRUE,FALSE),IF(INDEX(Команды!$A$2:$AN$7500,MATCH(BI$3,Команды!$A$2:$A$7500,0),$E9+2)=Команды!$AJ$15,TRUE,FALSE),IF(INDEX(Команды!$A$2:$AN$7500,MATCH(BI$3,Команды!$A$2:$A$7500,0),$E9+2)=Команды!$AJ$16,TRUE,FALSE),,IF(INDEX(Команды!$A$2:$AN$7500,MATCH(BI$3,Команды!$A$2:$A$7500,0),$E9+2)=Команды!$AJ$17,TRUE,FALSE),,IF(INDEX(Команды!$A$2:$AN$7500,MATCH(BI$3,Команды!$A$2:$A$7500,0),$E9+2)=Команды!$AJ$18,TRUE,FALSE),,IF(INDEX(Команды!$A$2:$AN$7500,MATCH(BI$3,Команды!$A$2:$A$7500,0),$E9+2)=Команды!$AJ$19,TRUE,FALSE)),INDEX(Команды!$AJ$2:$AK$19,MATCH(INDEX(Команды!$A$2:$AN$7500,MATCH(BI$3,Команды!$A$2:$A$7500,0),$E9+2),Команды!$AJ$2:$AJ$19,0),2),0)</f>
        <v>В</v>
      </c>
      <c r="BJ9" s="175" t="str">
        <f>IF(OR(IF(INDEX(Команды!$A$2:$AN$7500,MATCH(BI$3,Команды!$A$2:$A$7500,0),$E9+2)=Команды!$AJ$2,TRUE,FALSE),IF(INDEX(Команды!$A$2:$AN$7500,MATCH(BI$3,Команды!$A$2:$A$7500,0),$E9+2)=Команды!$AJ$3,TRUE,FALSE),IF(INDEX(Команды!$A$2:$AN$7500,MATCH(BI$3,Команды!$A$2:$A$7500,0),$E9+2)=Команды!$AJ$4,TRUE,FALSE),IF(INDEX(Команды!$A$2:$AN$7500,MATCH(BI$3,Команды!$A$2:$A$7500,0),$E9+2)=Команды!$AJ$5,TRUE,FALSE),IF(INDEX(Команды!$A$2:$AN$7500,MATCH(BI$3,Команды!$A$2:$A$7500,0),$E9+2)=Команды!$AJ$6,TRUE,FALSE),IF(INDEX(Команды!$A$2:$AN$7500,MATCH(BI$3,Команды!$A$2:$A$7500,0),$E9+2)=Команды!$AJ$7,TRUE,FALSE),IF(INDEX(Команды!$A$2:$AN$7500,MATCH(BI$3,Команды!$A$2:$A$7500,0),$E9+2)=Команды!$AJ$8,TRUE,FALSE),IF(INDEX(Команды!$A$2:$AN$7500,MATCH(BI$3,Команды!$A$2:$A$7500,0),$E9+2)=Команды!$AJ$9,TRUE,FALSE),IF(INDEX(Команды!$A$2:$AN$7500,MATCH(BI$3,Команды!$A$2:$A$7500,0),$E9+2)=Команды!$AJ$10,TRUE,FALSE),IF(INDEX(Команды!$A$2:$AN$7500,MATCH(BI$3,Команды!$A$2:$A$7500,0),$E9+2)=Команды!$AJ$11,TRUE,FALSE),IF(INDEX(Команды!$A$2:$AN$7500,MATCH(BI$3,Команды!$A$2:$A$7500,0),$E9+2)=Команды!$AJ$12,TRUE,FALSE),IF(INDEX(Команды!$A$2:$AN$7500,MATCH(BI$3,Команды!$A$2:$A$7500,0),$E9+2)=Команды!$AJ$13,TRUE,FALSE),IF(INDEX(Команды!$A$2:$AN$7500,MATCH(BI$3,Команды!$A$2:$A$7500,0),$E9+2)=Команды!$AJ$14,TRUE,FALSE),IF(INDEX(Команды!$A$2:$AN$7500,MATCH(BI$3,Команды!$A$2:$A$7500,0),$E9+2)=Команды!$AJ$15,TRUE,FALSE),IF(INDEX(Команды!$A$2:$AN$7500,MATCH(BI$3,Команды!$A$2:$A$7500,0),$E9+2)=Команды!$AJ$16,TRUE,FALSE),IF(INDEX(Команды!$A$2:$AN$7500,MATCH(BI$3,Команды!$A$2:$A$7500,0),$E9+2)=Команды!$AJ$17,TRUE,FALSE),IF(INDEX(Команды!$A$2:$AN$7500,MATCH(BI$3,Команды!$A$2:$A$7500,0),$E9+2)=Команды!$AJ$18,TRUE,FALSE),IF(INDEX(Команды!$A$2:$AN$7500,MATCH(BI$3,Команды!$A$2:$A$7500,0),$E9+2)=Команды!$AJ$19,TRUE,FALSE)),INDEX(Команды!$AJ$2:$AL$19,MATCH(INDEX(Команды!$A$2:$AN$7500,MATCH(BI$3,Команды!$A$2:$A$7500,0),$E9+2),Команды!$AJ$2:$AJ$19,0),3),0)</f>
        <v>В</v>
      </c>
      <c r="BK9" s="342"/>
      <c r="BL9" s="174" t="str">
        <f>IF(OR(IF(INDEX(Команды!$A$2:$AN$7500,MATCH(BL$3,Команды!$A$2:$A$7500,0),$E9+2)=Команды!$AJ$2,TRUE,FALSE),IF(INDEX(Команды!$A$2:$AN$7500,MATCH(BL$3,Команды!$A$2:$A$7500,0),$E9+2)=Команды!$AJ$3,TRUE,FALSE),IF(INDEX(Команды!$A$2:$AN$7500,MATCH(BL$3,Команды!$A$2:$A$7500,0),$E9+2)=Команды!$AJ$4,TRUE,FALSE),IF(INDEX(Команды!$A$2:$AN$7500,MATCH(BL$3,Команды!$A$2:$A$7500,0),$E9+2)=Команды!$AJ$5,TRUE,FALSE),IF(INDEX(Команды!$A$2:$AN$7500,MATCH(BL$3,Команды!$A$2:$A$7500,0),$E9+2)=Команды!$AJ$6,TRUE,FALSE),IF(INDEX(Команды!$A$2:$AN$7500,MATCH(BL$3,Команды!$A$2:$A$7500,0),$E9+2)=Команды!$AJ$7,TRUE,FALSE),IF(INDEX(Команды!$A$2:$AN$7500,MATCH(BL$3,Команды!$A$2:$A$7500,0),$E9+2)=Команды!$AJ$8,TRUE,FALSE),IF(INDEX(Команды!$A$2:$AN$7500,MATCH(BL$3,Команды!$A$2:$A$7500,0),$E9+2)=Команды!$AJ$9,TRUE,FALSE),IF(INDEX(Команды!$A$2:$AN$7500,MATCH(BL$3,Команды!$A$2:$A$7500,0),$E9+2)=Команды!$AJ$10,TRUE,FALSE),IF(INDEX(Команды!$A$2:$AN$7500,MATCH(BL$3,Команды!$A$2:$A$7500,0),$E9+2)=Команды!$AJ$11,TRUE,FALSE),IF(INDEX(Команды!$A$2:$AN$7500,MATCH(BL$3,Команды!$A$2:$A$7500,0),$E9+2)=Команды!$AJ$12,TRUE,FALSE),IF(INDEX(Команды!$A$2:$AN$7500,MATCH(BL$3,Команды!$A$2:$A$7500,0),$E9+2)=Команды!$AJ$13,TRUE,FALSE),IF(INDEX(Команды!$A$2:$AN$7500,MATCH(BL$3,Команды!$A$2:$A$7500,0),$E9+2)=Команды!$AJ$14,TRUE,FALSE),IF(INDEX(Команды!$A$2:$AN$7500,MATCH(BL$3,Команды!$A$2:$A$7500,0),$E9+2)=Команды!$AJ$15,TRUE,FALSE),IF(INDEX(Команды!$A$2:$AN$7500,MATCH(BL$3,Команды!$A$2:$A$7500,0),$E9+2)=Команды!$AJ$16,TRUE,FALSE),,IF(INDEX(Команды!$A$2:$AN$7500,MATCH(BL$3,Команды!$A$2:$A$7500,0),$E9+2)=Команды!$AJ$17,TRUE,FALSE),,IF(INDEX(Команды!$A$2:$AN$7500,MATCH(BL$3,Команды!$A$2:$A$7500,0),$E9+2)=Команды!$AJ$18,TRUE,FALSE),,IF(INDEX(Команды!$A$2:$AN$7500,MATCH(BL$3,Команды!$A$2:$A$7500,0),$E9+2)=Команды!$AJ$19,TRUE,FALSE)),INDEX(Команды!$AJ$2:$AK$19,MATCH(INDEX(Команды!$A$2:$AN$7500,MATCH(BL$3,Команды!$A$2:$A$7500,0),$E9+2),Команды!$AJ$2:$AJ$19,0),2),0)</f>
        <v>В</v>
      </c>
      <c r="BM9" s="175" t="str">
        <f>IF(OR(IF(INDEX(Команды!$A$2:$AN$7500,MATCH(BL$3,Команды!$A$2:$A$7500,0),$E9+2)=Команды!$AJ$2,TRUE,FALSE),IF(INDEX(Команды!$A$2:$AN$7500,MATCH(BL$3,Команды!$A$2:$A$7500,0),$E9+2)=Команды!$AJ$3,TRUE,FALSE),IF(INDEX(Команды!$A$2:$AN$7500,MATCH(BL$3,Команды!$A$2:$A$7500,0),$E9+2)=Команды!$AJ$4,TRUE,FALSE),IF(INDEX(Команды!$A$2:$AN$7500,MATCH(BL$3,Команды!$A$2:$A$7500,0),$E9+2)=Команды!$AJ$5,TRUE,FALSE),IF(INDEX(Команды!$A$2:$AN$7500,MATCH(BL$3,Команды!$A$2:$A$7500,0),$E9+2)=Команды!$AJ$6,TRUE,FALSE),IF(INDEX(Команды!$A$2:$AN$7500,MATCH(BL$3,Команды!$A$2:$A$7500,0),$E9+2)=Команды!$AJ$7,TRUE,FALSE),IF(INDEX(Команды!$A$2:$AN$7500,MATCH(BL$3,Команды!$A$2:$A$7500,0),$E9+2)=Команды!$AJ$8,TRUE,FALSE),IF(INDEX(Команды!$A$2:$AN$7500,MATCH(BL$3,Команды!$A$2:$A$7500,0),$E9+2)=Команды!$AJ$9,TRUE,FALSE),IF(INDEX(Команды!$A$2:$AN$7500,MATCH(BL$3,Команды!$A$2:$A$7500,0),$E9+2)=Команды!$AJ$10,TRUE,FALSE),IF(INDEX(Команды!$A$2:$AN$7500,MATCH(BL$3,Команды!$A$2:$A$7500,0),$E9+2)=Команды!$AJ$11,TRUE,FALSE),IF(INDEX(Команды!$A$2:$AN$7500,MATCH(BL$3,Команды!$A$2:$A$7500,0),$E9+2)=Команды!$AJ$12,TRUE,FALSE),IF(INDEX(Команды!$A$2:$AN$7500,MATCH(BL$3,Команды!$A$2:$A$7500,0),$E9+2)=Команды!$AJ$13,TRUE,FALSE),IF(INDEX(Команды!$A$2:$AN$7500,MATCH(BL$3,Команды!$A$2:$A$7500,0),$E9+2)=Команды!$AJ$14,TRUE,FALSE),IF(INDEX(Команды!$A$2:$AN$7500,MATCH(BL$3,Команды!$A$2:$A$7500,0),$E9+2)=Команды!$AJ$15,TRUE,FALSE),IF(INDEX(Команды!$A$2:$AN$7500,MATCH(BL$3,Команды!$A$2:$A$7500,0),$E9+2)=Команды!$AJ$16,TRUE,FALSE),IF(INDEX(Команды!$A$2:$AN$7500,MATCH(BL$3,Команды!$A$2:$A$7500,0),$E9+2)=Команды!$AJ$17,TRUE,FALSE),IF(INDEX(Команды!$A$2:$AN$7500,MATCH(BL$3,Команды!$A$2:$A$7500,0),$E9+2)=Команды!$AJ$18,TRUE,FALSE),IF(INDEX(Команды!$A$2:$AN$7500,MATCH(BL$3,Команды!$A$2:$A$7500,0),$E9+2)=Команды!$AJ$19,TRUE,FALSE)),INDEX(Команды!$AJ$2:$AL$19,MATCH(INDEX(Команды!$A$2:$AN$7500,MATCH(BL$3,Команды!$A$2:$A$7500,0),$E9+2),Команды!$AJ$2:$AJ$19,0),3),0)</f>
        <v>В</v>
      </c>
      <c r="BN9" s="342"/>
      <c r="BO9" s="174">
        <f>IF(OR(IF(INDEX(Команды!$A$2:$AN$7500,MATCH(BO$3,Команды!$A$2:$A$7500,0),$E9+2)=Команды!$AJ$2,TRUE,FALSE),IF(INDEX(Команды!$A$2:$AN$7500,MATCH(BO$3,Команды!$A$2:$A$7500,0),$E9+2)=Команды!$AJ$3,TRUE,FALSE),IF(INDEX(Команды!$A$2:$AN$7500,MATCH(BO$3,Команды!$A$2:$A$7500,0),$E9+2)=Команды!$AJ$4,TRUE,FALSE),IF(INDEX(Команды!$A$2:$AN$7500,MATCH(BO$3,Команды!$A$2:$A$7500,0),$E9+2)=Команды!$AJ$5,TRUE,FALSE),IF(INDEX(Команды!$A$2:$AN$7500,MATCH(BO$3,Команды!$A$2:$A$7500,0),$E9+2)=Команды!$AJ$6,TRUE,FALSE),IF(INDEX(Команды!$A$2:$AN$7500,MATCH(BO$3,Команды!$A$2:$A$7500,0),$E9+2)=Команды!$AJ$7,TRUE,FALSE),IF(INDEX(Команды!$A$2:$AN$7500,MATCH(BO$3,Команды!$A$2:$A$7500,0),$E9+2)=Команды!$AJ$8,TRUE,FALSE),IF(INDEX(Команды!$A$2:$AN$7500,MATCH(BO$3,Команды!$A$2:$A$7500,0),$E9+2)=Команды!$AJ$9,TRUE,FALSE),IF(INDEX(Команды!$A$2:$AN$7500,MATCH(BO$3,Команды!$A$2:$A$7500,0),$E9+2)=Команды!$AJ$10,TRUE,FALSE),IF(INDEX(Команды!$A$2:$AN$7500,MATCH(BO$3,Команды!$A$2:$A$7500,0),$E9+2)=Команды!$AJ$11,TRUE,FALSE),IF(INDEX(Команды!$A$2:$AN$7500,MATCH(BO$3,Команды!$A$2:$A$7500,0),$E9+2)=Команды!$AJ$12,TRUE,FALSE),IF(INDEX(Команды!$A$2:$AN$7500,MATCH(BO$3,Команды!$A$2:$A$7500,0),$E9+2)=Команды!$AJ$13,TRUE,FALSE),IF(INDEX(Команды!$A$2:$AN$7500,MATCH(BO$3,Команды!$A$2:$A$7500,0),$E9+2)=Команды!$AJ$14,TRUE,FALSE),IF(INDEX(Команды!$A$2:$AN$7500,MATCH(BO$3,Команды!$A$2:$A$7500,0),$E9+2)=Команды!$AJ$15,TRUE,FALSE),IF(INDEX(Команды!$A$2:$AN$7500,MATCH(BO$3,Команды!$A$2:$A$7500,0),$E9+2)=Команды!$AJ$16,TRUE,FALSE),,IF(INDEX(Команды!$A$2:$AN$7500,MATCH(BO$3,Команды!$A$2:$A$7500,0),$E9+2)=Команды!$AJ$17,TRUE,FALSE),,IF(INDEX(Команды!$A$2:$AN$7500,MATCH(BO$3,Команды!$A$2:$A$7500,0),$E9+2)=Команды!$AJ$18,TRUE,FALSE),,IF(INDEX(Команды!$A$2:$AN$7500,MATCH(BO$3,Команды!$A$2:$A$7500,0),$E9+2)=Команды!$AJ$19,TRUE,FALSE)),INDEX(Команды!$AJ$2:$AK$19,MATCH(INDEX(Команды!$A$2:$AN$7500,MATCH(BO$3,Команды!$A$2:$A$7500,0),$E9+2),Команды!$AJ$2:$AJ$19,0),2),0)</f>
        <v>0.28125</v>
      </c>
      <c r="BP9" s="175">
        <f>IF(OR(IF(INDEX(Команды!$A$2:$AN$7500,MATCH(BO$3,Команды!$A$2:$A$7500,0),$E9+2)=Команды!$AJ$2,TRUE,FALSE),IF(INDEX(Команды!$A$2:$AN$7500,MATCH(BO$3,Команды!$A$2:$A$7500,0),$E9+2)=Команды!$AJ$3,TRUE,FALSE),IF(INDEX(Команды!$A$2:$AN$7500,MATCH(BO$3,Команды!$A$2:$A$7500,0),$E9+2)=Команды!$AJ$4,TRUE,FALSE),IF(INDEX(Команды!$A$2:$AN$7500,MATCH(BO$3,Команды!$A$2:$A$7500,0),$E9+2)=Команды!$AJ$5,TRUE,FALSE),IF(INDEX(Команды!$A$2:$AN$7500,MATCH(BO$3,Команды!$A$2:$A$7500,0),$E9+2)=Команды!$AJ$6,TRUE,FALSE),IF(INDEX(Команды!$A$2:$AN$7500,MATCH(BO$3,Команды!$A$2:$A$7500,0),$E9+2)=Команды!$AJ$7,TRUE,FALSE),IF(INDEX(Команды!$A$2:$AN$7500,MATCH(BO$3,Команды!$A$2:$A$7500,0),$E9+2)=Команды!$AJ$8,TRUE,FALSE),IF(INDEX(Команды!$A$2:$AN$7500,MATCH(BO$3,Команды!$A$2:$A$7500,0),$E9+2)=Команды!$AJ$9,TRUE,FALSE),IF(INDEX(Команды!$A$2:$AN$7500,MATCH(BO$3,Команды!$A$2:$A$7500,0),$E9+2)=Команды!$AJ$10,TRUE,FALSE),IF(INDEX(Команды!$A$2:$AN$7500,MATCH(BO$3,Команды!$A$2:$A$7500,0),$E9+2)=Команды!$AJ$11,TRUE,FALSE),IF(INDEX(Команды!$A$2:$AN$7500,MATCH(BO$3,Команды!$A$2:$A$7500,0),$E9+2)=Команды!$AJ$12,TRUE,FALSE),IF(INDEX(Команды!$A$2:$AN$7500,MATCH(BO$3,Команды!$A$2:$A$7500,0),$E9+2)=Команды!$AJ$13,TRUE,FALSE),IF(INDEX(Команды!$A$2:$AN$7500,MATCH(BO$3,Команды!$A$2:$A$7500,0),$E9+2)=Команды!$AJ$14,TRUE,FALSE),IF(INDEX(Команды!$A$2:$AN$7500,MATCH(BO$3,Команды!$A$2:$A$7500,0),$E9+2)=Команды!$AJ$15,TRUE,FALSE),IF(INDEX(Команды!$A$2:$AN$7500,MATCH(BO$3,Команды!$A$2:$A$7500,0),$E9+2)=Команды!$AJ$16,TRUE,FALSE),IF(INDEX(Команды!$A$2:$AN$7500,MATCH(BO$3,Команды!$A$2:$A$7500,0),$E9+2)=Команды!$AJ$17,TRUE,FALSE),IF(INDEX(Команды!$A$2:$AN$7500,MATCH(BO$3,Команды!$A$2:$A$7500,0),$E9+2)=Команды!$AJ$18,TRUE,FALSE),IF(INDEX(Команды!$A$2:$AN$7500,MATCH(BO$3,Команды!$A$2:$A$7500,0),$E9+2)=Команды!$AJ$19,TRUE,FALSE)),INDEX(Команды!$AJ$2:$AL$19,MATCH(INDEX(Команды!$A$2:$AN$7500,MATCH(BO$3,Команды!$A$2:$A$7500,0),$E9+2),Команды!$AJ$2:$AJ$19,0),3),0)</f>
        <v>0.65625</v>
      </c>
      <c r="BQ9" s="342"/>
      <c r="BR9" s="174">
        <f>IF(OR(IF(INDEX(Команды!$A$2:$AN$7500,MATCH(BR$3,Команды!$A$2:$A$7500,0),$E9+2)=Команды!$AJ$2,TRUE,FALSE),IF(INDEX(Команды!$A$2:$AN$7500,MATCH(BR$3,Команды!$A$2:$A$7500,0),$E9+2)=Команды!$AJ$3,TRUE,FALSE),IF(INDEX(Команды!$A$2:$AN$7500,MATCH(BR$3,Команды!$A$2:$A$7500,0),$E9+2)=Команды!$AJ$4,TRUE,FALSE),IF(INDEX(Команды!$A$2:$AN$7500,MATCH(BR$3,Команды!$A$2:$A$7500,0),$E9+2)=Команды!$AJ$5,TRUE,FALSE),IF(INDEX(Команды!$A$2:$AN$7500,MATCH(BR$3,Команды!$A$2:$A$7500,0),$E9+2)=Команды!$AJ$6,TRUE,FALSE),IF(INDEX(Команды!$A$2:$AN$7500,MATCH(BR$3,Команды!$A$2:$A$7500,0),$E9+2)=Команды!$AJ$7,TRUE,FALSE),IF(INDEX(Команды!$A$2:$AN$7500,MATCH(BR$3,Команды!$A$2:$A$7500,0),$E9+2)=Команды!$AJ$8,TRUE,FALSE),IF(INDEX(Команды!$A$2:$AN$7500,MATCH(BR$3,Команды!$A$2:$A$7500,0),$E9+2)=Команды!$AJ$9,TRUE,FALSE),IF(INDEX(Команды!$A$2:$AN$7500,MATCH(BR$3,Команды!$A$2:$A$7500,0),$E9+2)=Команды!$AJ$10,TRUE,FALSE),IF(INDEX(Команды!$A$2:$AN$7500,MATCH(BR$3,Команды!$A$2:$A$7500,0),$E9+2)=Команды!$AJ$11,TRUE,FALSE),IF(INDEX(Команды!$A$2:$AN$7500,MATCH(BR$3,Команды!$A$2:$A$7500,0),$E9+2)=Команды!$AJ$12,TRUE,FALSE),IF(INDEX(Команды!$A$2:$AN$7500,MATCH(BR$3,Команды!$A$2:$A$7500,0),$E9+2)=Команды!$AJ$13,TRUE,FALSE),IF(INDEX(Команды!$A$2:$AN$7500,MATCH(BR$3,Команды!$A$2:$A$7500,0),$E9+2)=Команды!$AJ$14,TRUE,FALSE),IF(INDEX(Команды!$A$2:$AN$7500,MATCH(BR$3,Команды!$A$2:$A$7500,0),$E9+2)=Команды!$AJ$15,TRUE,FALSE),IF(INDEX(Команды!$A$2:$AN$7500,MATCH(BR$3,Команды!$A$2:$A$7500,0),$E9+2)=Команды!$AJ$16,TRUE,FALSE),,IF(INDEX(Команды!$A$2:$AN$7500,MATCH(BR$3,Команды!$A$2:$A$7500,0),$E9+2)=Команды!$AJ$17,TRUE,FALSE),,IF(INDEX(Команды!$A$2:$AN$7500,MATCH(BR$3,Команды!$A$2:$A$7500,0),$E9+2)=Команды!$AJ$18,TRUE,FALSE),,IF(INDEX(Команды!$A$2:$AN$7500,MATCH(BR$3,Команды!$A$2:$A$7500,0),$E9+2)=Команды!$AJ$19,TRUE,FALSE)),INDEX(Команды!$AJ$2:$AK$19,MATCH(INDEX(Команды!$A$2:$AN$7500,MATCH(BR$3,Команды!$A$2:$A$7500,0),$E9+2),Команды!$AJ$2:$AJ$19,0),2),0)</f>
        <v>0.28125</v>
      </c>
      <c r="BS9" s="175">
        <f>IF(OR(IF(INDEX(Команды!$A$2:$AN$7500,MATCH(BR$3,Команды!$A$2:$A$7500,0),$E9+2)=Команды!$AJ$2,TRUE,FALSE),IF(INDEX(Команды!$A$2:$AN$7500,MATCH(BR$3,Команды!$A$2:$A$7500,0),$E9+2)=Команды!$AJ$3,TRUE,FALSE),IF(INDEX(Команды!$A$2:$AN$7500,MATCH(BR$3,Команды!$A$2:$A$7500,0),$E9+2)=Команды!$AJ$4,TRUE,FALSE),IF(INDEX(Команды!$A$2:$AN$7500,MATCH(BR$3,Команды!$A$2:$A$7500,0),$E9+2)=Команды!$AJ$5,TRUE,FALSE),IF(INDEX(Команды!$A$2:$AN$7500,MATCH(BR$3,Команды!$A$2:$A$7500,0),$E9+2)=Команды!$AJ$6,TRUE,FALSE),IF(INDEX(Команды!$A$2:$AN$7500,MATCH(BR$3,Команды!$A$2:$A$7500,0),$E9+2)=Команды!$AJ$7,TRUE,FALSE),IF(INDEX(Команды!$A$2:$AN$7500,MATCH(BR$3,Команды!$A$2:$A$7500,0),$E9+2)=Команды!$AJ$8,TRUE,FALSE),IF(INDEX(Команды!$A$2:$AN$7500,MATCH(BR$3,Команды!$A$2:$A$7500,0),$E9+2)=Команды!$AJ$9,TRUE,FALSE),IF(INDEX(Команды!$A$2:$AN$7500,MATCH(BR$3,Команды!$A$2:$A$7500,0),$E9+2)=Команды!$AJ$10,TRUE,FALSE),IF(INDEX(Команды!$A$2:$AN$7500,MATCH(BR$3,Команды!$A$2:$A$7500,0),$E9+2)=Команды!$AJ$11,TRUE,FALSE),IF(INDEX(Команды!$A$2:$AN$7500,MATCH(BR$3,Команды!$A$2:$A$7500,0),$E9+2)=Команды!$AJ$12,TRUE,FALSE),IF(INDEX(Команды!$A$2:$AN$7500,MATCH(BR$3,Команды!$A$2:$A$7500,0),$E9+2)=Команды!$AJ$13,TRUE,FALSE),IF(INDEX(Команды!$A$2:$AN$7500,MATCH(BR$3,Команды!$A$2:$A$7500,0),$E9+2)=Команды!$AJ$14,TRUE,FALSE),IF(INDEX(Команды!$A$2:$AN$7500,MATCH(BR$3,Команды!$A$2:$A$7500,0),$E9+2)=Команды!$AJ$15,TRUE,FALSE),IF(INDEX(Команды!$A$2:$AN$7500,MATCH(BR$3,Команды!$A$2:$A$7500,0),$E9+2)=Команды!$AJ$16,TRUE,FALSE),IF(INDEX(Команды!$A$2:$AN$7500,MATCH(BR$3,Команды!$A$2:$A$7500,0),$E9+2)=Команды!$AJ$17,TRUE,FALSE),IF(INDEX(Команды!$A$2:$AN$7500,MATCH(BR$3,Команды!$A$2:$A$7500,0),$E9+2)=Команды!$AJ$18,TRUE,FALSE),IF(INDEX(Команды!$A$2:$AN$7500,MATCH(BR$3,Команды!$A$2:$A$7500,0),$E9+2)=Команды!$AJ$19,TRUE,FALSE)),INDEX(Команды!$AJ$2:$AL$19,MATCH(INDEX(Команды!$A$2:$AN$7500,MATCH(BR$3,Команды!$A$2:$A$7500,0),$E9+2),Команды!$AJ$2:$AJ$19,0),3),0)</f>
        <v>0.65625</v>
      </c>
      <c r="BT9" s="342"/>
      <c r="BU9" s="174">
        <f>IF(OR(IF(INDEX(Команды!$A$2:$AN$7500,MATCH(BU$3,Команды!$A$2:$A$7500,0),$E9+2)=Команды!$AJ$2,TRUE,FALSE),IF(INDEX(Команды!$A$2:$AN$7500,MATCH(BU$3,Команды!$A$2:$A$7500,0),$E9+2)=Команды!$AJ$3,TRUE,FALSE),IF(INDEX(Команды!$A$2:$AN$7500,MATCH(BU$3,Команды!$A$2:$A$7500,0),$E9+2)=Команды!$AJ$4,TRUE,FALSE),IF(INDEX(Команды!$A$2:$AN$7500,MATCH(BU$3,Команды!$A$2:$A$7500,0),$E9+2)=Команды!$AJ$5,TRUE,FALSE),IF(INDEX(Команды!$A$2:$AN$7500,MATCH(BU$3,Команды!$A$2:$A$7500,0),$E9+2)=Команды!$AJ$6,TRUE,FALSE),IF(INDEX(Команды!$A$2:$AN$7500,MATCH(BU$3,Команды!$A$2:$A$7500,0),$E9+2)=Команды!$AJ$7,TRUE,FALSE),IF(INDEX(Команды!$A$2:$AN$7500,MATCH(BU$3,Команды!$A$2:$A$7500,0),$E9+2)=Команды!$AJ$8,TRUE,FALSE),IF(INDEX(Команды!$A$2:$AN$7500,MATCH(BU$3,Команды!$A$2:$A$7500,0),$E9+2)=Команды!$AJ$9,TRUE,FALSE),IF(INDEX(Команды!$A$2:$AN$7500,MATCH(BU$3,Команды!$A$2:$A$7500,0),$E9+2)=Команды!$AJ$10,TRUE,FALSE),IF(INDEX(Команды!$A$2:$AN$7500,MATCH(BU$3,Команды!$A$2:$A$7500,0),$E9+2)=Команды!$AJ$11,TRUE,FALSE),IF(INDEX(Команды!$A$2:$AN$7500,MATCH(BU$3,Команды!$A$2:$A$7500,0),$E9+2)=Команды!$AJ$12,TRUE,FALSE),IF(INDEX(Команды!$A$2:$AN$7500,MATCH(BU$3,Команды!$A$2:$A$7500,0),$E9+2)=Команды!$AJ$13,TRUE,FALSE),IF(INDEX(Команды!$A$2:$AN$7500,MATCH(BU$3,Команды!$A$2:$A$7500,0),$E9+2)=Команды!$AJ$14,TRUE,FALSE),IF(INDEX(Команды!$A$2:$AN$7500,MATCH(BU$3,Команды!$A$2:$A$7500,0),$E9+2)=Команды!$AJ$15,TRUE,FALSE),IF(INDEX(Команды!$A$2:$AN$7500,MATCH(BU$3,Команды!$A$2:$A$7500,0),$E9+2)=Команды!$AJ$16,TRUE,FALSE),,IF(INDEX(Команды!$A$2:$AN$7500,MATCH(BU$3,Команды!$A$2:$A$7500,0),$E9+2)=Команды!$AJ$17,TRUE,FALSE),,IF(INDEX(Команды!$A$2:$AN$7500,MATCH(BU$3,Команды!$A$2:$A$7500,0),$E9+2)=Команды!$AJ$18,TRUE,FALSE),,IF(INDEX(Команды!$A$2:$AN$7500,MATCH(BU$3,Команды!$A$2:$A$7500,0),$E9+2)=Команды!$AJ$19,TRUE,FALSE)),INDEX(Команды!$AJ$2:$AK$19,MATCH(INDEX(Команды!$A$2:$AN$7500,MATCH(BU$3,Команды!$A$2:$A$7500,0),$E9+2),Команды!$AJ$2:$AJ$19,0),2),0)</f>
        <v>0.33333333333333331</v>
      </c>
      <c r="BV9" s="175">
        <f>IF(OR(IF(INDEX(Команды!$A$2:$AN$7500,MATCH(BU$3,Команды!$A$2:$A$7500,0),$E9+2)=Команды!$AJ$2,TRUE,FALSE),IF(INDEX(Команды!$A$2:$AN$7500,MATCH(BU$3,Команды!$A$2:$A$7500,0),$E9+2)=Команды!$AJ$3,TRUE,FALSE),IF(INDEX(Команды!$A$2:$AN$7500,MATCH(BU$3,Команды!$A$2:$A$7500,0),$E9+2)=Команды!$AJ$4,TRUE,FALSE),IF(INDEX(Команды!$A$2:$AN$7500,MATCH(BU$3,Команды!$A$2:$A$7500,0),$E9+2)=Команды!$AJ$5,TRUE,FALSE),IF(INDEX(Команды!$A$2:$AN$7500,MATCH(BU$3,Команды!$A$2:$A$7500,0),$E9+2)=Команды!$AJ$6,TRUE,FALSE),IF(INDEX(Команды!$A$2:$AN$7500,MATCH(BU$3,Команды!$A$2:$A$7500,0),$E9+2)=Команды!$AJ$7,TRUE,FALSE),IF(INDEX(Команды!$A$2:$AN$7500,MATCH(BU$3,Команды!$A$2:$A$7500,0),$E9+2)=Команды!$AJ$8,TRUE,FALSE),IF(INDEX(Команды!$A$2:$AN$7500,MATCH(BU$3,Команды!$A$2:$A$7500,0),$E9+2)=Команды!$AJ$9,TRUE,FALSE),IF(INDEX(Команды!$A$2:$AN$7500,MATCH(BU$3,Команды!$A$2:$A$7500,0),$E9+2)=Команды!$AJ$10,TRUE,FALSE),IF(INDEX(Команды!$A$2:$AN$7500,MATCH(BU$3,Команды!$A$2:$A$7500,0),$E9+2)=Команды!$AJ$11,TRUE,FALSE),IF(INDEX(Команды!$A$2:$AN$7500,MATCH(BU$3,Команды!$A$2:$A$7500,0),$E9+2)=Команды!$AJ$12,TRUE,FALSE),IF(INDEX(Команды!$A$2:$AN$7500,MATCH(BU$3,Команды!$A$2:$A$7500,0),$E9+2)=Команды!$AJ$13,TRUE,FALSE),IF(INDEX(Команды!$A$2:$AN$7500,MATCH(BU$3,Команды!$A$2:$A$7500,0),$E9+2)=Команды!$AJ$14,TRUE,FALSE),IF(INDEX(Команды!$A$2:$AN$7500,MATCH(BU$3,Команды!$A$2:$A$7500,0),$E9+2)=Команды!$AJ$15,TRUE,FALSE),IF(INDEX(Команды!$A$2:$AN$7500,MATCH(BU$3,Команды!$A$2:$A$7500,0),$E9+2)=Команды!$AJ$16,TRUE,FALSE),IF(INDEX(Команды!$A$2:$AN$7500,MATCH(BU$3,Команды!$A$2:$A$7500,0),$E9+2)=Команды!$AJ$17,TRUE,FALSE),IF(INDEX(Команды!$A$2:$AN$7500,MATCH(BU$3,Команды!$A$2:$A$7500,0),$E9+2)=Команды!$AJ$18,TRUE,FALSE),IF(INDEX(Команды!$A$2:$AN$7500,MATCH(BU$3,Команды!$A$2:$A$7500,0),$E9+2)=Команды!$AJ$19,TRUE,FALSE)),INDEX(Команды!$AJ$2:$AL$19,MATCH(INDEX(Команды!$A$2:$AN$7500,MATCH(BU$3,Команды!$A$2:$A$7500,0),$E9+2),Команды!$AJ$2:$AJ$19,0),3),0)</f>
        <v>0.70833333333333337</v>
      </c>
      <c r="BW9" s="342"/>
      <c r="BX9" s="174">
        <f>IF(OR(IF(INDEX(Команды!$A$2:$AN$7500,MATCH(BX$3,Команды!$A$2:$A$7500,0),$E9+2)=Команды!$AJ$2,TRUE,FALSE),IF(INDEX(Команды!$A$2:$AN$7500,MATCH(BX$3,Команды!$A$2:$A$7500,0),$E9+2)=Команды!$AJ$3,TRUE,FALSE),IF(INDEX(Команды!$A$2:$AN$7500,MATCH(BX$3,Команды!$A$2:$A$7500,0),$E9+2)=Команды!$AJ$4,TRUE,FALSE),IF(INDEX(Команды!$A$2:$AN$7500,MATCH(BX$3,Команды!$A$2:$A$7500,0),$E9+2)=Команды!$AJ$5,TRUE,FALSE),IF(INDEX(Команды!$A$2:$AN$7500,MATCH(BX$3,Команды!$A$2:$A$7500,0),$E9+2)=Команды!$AJ$6,TRUE,FALSE),IF(INDEX(Команды!$A$2:$AN$7500,MATCH(BX$3,Команды!$A$2:$A$7500,0),$E9+2)=Команды!$AJ$7,TRUE,FALSE),IF(INDEX(Команды!$A$2:$AN$7500,MATCH(BX$3,Команды!$A$2:$A$7500,0),$E9+2)=Команды!$AJ$8,TRUE,FALSE),IF(INDEX(Команды!$A$2:$AN$7500,MATCH(BX$3,Команды!$A$2:$A$7500,0),$E9+2)=Команды!$AJ$9,TRUE,FALSE),IF(INDEX(Команды!$A$2:$AN$7500,MATCH(BX$3,Команды!$A$2:$A$7500,0),$E9+2)=Команды!$AJ$10,TRUE,FALSE),IF(INDEX(Команды!$A$2:$AN$7500,MATCH(BX$3,Команды!$A$2:$A$7500,0),$E9+2)=Команды!$AJ$11,TRUE,FALSE),IF(INDEX(Команды!$A$2:$AN$7500,MATCH(BX$3,Команды!$A$2:$A$7500,0),$E9+2)=Команды!$AJ$12,TRUE,FALSE),IF(INDEX(Команды!$A$2:$AN$7500,MATCH(BX$3,Команды!$A$2:$A$7500,0),$E9+2)=Команды!$AJ$13,TRUE,FALSE),IF(INDEX(Команды!$A$2:$AN$7500,MATCH(BX$3,Команды!$A$2:$A$7500,0),$E9+2)=Команды!$AJ$14,TRUE,FALSE),IF(INDEX(Команды!$A$2:$AN$7500,MATCH(BX$3,Команды!$A$2:$A$7500,0),$E9+2)=Команды!$AJ$15,TRUE,FALSE),IF(INDEX(Команды!$A$2:$AN$7500,MATCH(BX$3,Команды!$A$2:$A$7500,0),$E9+2)=Команды!$AJ$16,TRUE,FALSE),,IF(INDEX(Команды!$A$2:$AN$7500,MATCH(BX$3,Команды!$A$2:$A$7500,0),$E9+2)=Команды!$AJ$17,TRUE,FALSE),,IF(INDEX(Команды!$A$2:$AN$7500,MATCH(BX$3,Команды!$A$2:$A$7500,0),$E9+2)=Команды!$AJ$18,TRUE,FALSE),,IF(INDEX(Команды!$A$2:$AN$7500,MATCH(BX$3,Команды!$A$2:$A$7500,0),$E9+2)=Команды!$AJ$19,TRUE,FALSE)),INDEX(Команды!$AJ$2:$AK$19,MATCH(INDEX(Команды!$A$2:$AN$7500,MATCH(BX$3,Команды!$A$2:$A$7500,0),$E9+2),Команды!$AJ$2:$AJ$19,0),2),0)</f>
        <v>0.375</v>
      </c>
      <c r="BY9" s="175">
        <f>IF(OR(IF(INDEX(Команды!$A$2:$AN$7500,MATCH(BX$3,Команды!$A$2:$A$7500,0),$E9+2)=Команды!$AJ$2,TRUE,FALSE),IF(INDEX(Команды!$A$2:$AN$7500,MATCH(BX$3,Команды!$A$2:$A$7500,0),$E9+2)=Команды!$AJ$3,TRUE,FALSE),IF(INDEX(Команды!$A$2:$AN$7500,MATCH(BX$3,Команды!$A$2:$A$7500,0),$E9+2)=Команды!$AJ$4,TRUE,FALSE),IF(INDEX(Команды!$A$2:$AN$7500,MATCH(BX$3,Команды!$A$2:$A$7500,0),$E9+2)=Команды!$AJ$5,TRUE,FALSE),IF(INDEX(Команды!$A$2:$AN$7500,MATCH(BX$3,Команды!$A$2:$A$7500,0),$E9+2)=Команды!$AJ$6,TRUE,FALSE),IF(INDEX(Команды!$A$2:$AN$7500,MATCH(BX$3,Команды!$A$2:$A$7500,0),$E9+2)=Команды!$AJ$7,TRUE,FALSE),IF(INDEX(Команды!$A$2:$AN$7500,MATCH(BX$3,Команды!$A$2:$A$7500,0),$E9+2)=Команды!$AJ$8,TRUE,FALSE),IF(INDEX(Команды!$A$2:$AN$7500,MATCH(BX$3,Команды!$A$2:$A$7500,0),$E9+2)=Команды!$AJ$9,TRUE,FALSE),IF(INDEX(Команды!$A$2:$AN$7500,MATCH(BX$3,Команды!$A$2:$A$7500,0),$E9+2)=Команды!$AJ$10,TRUE,FALSE),IF(INDEX(Команды!$A$2:$AN$7500,MATCH(BX$3,Команды!$A$2:$A$7500,0),$E9+2)=Команды!$AJ$11,TRUE,FALSE),IF(INDEX(Команды!$A$2:$AN$7500,MATCH(BX$3,Команды!$A$2:$A$7500,0),$E9+2)=Команды!$AJ$12,TRUE,FALSE),IF(INDEX(Команды!$A$2:$AN$7500,MATCH(BX$3,Команды!$A$2:$A$7500,0),$E9+2)=Команды!$AJ$13,TRUE,FALSE),IF(INDEX(Команды!$A$2:$AN$7500,MATCH(BX$3,Команды!$A$2:$A$7500,0),$E9+2)=Команды!$AJ$14,TRUE,FALSE),IF(INDEX(Команды!$A$2:$AN$7500,MATCH(BX$3,Команды!$A$2:$A$7500,0),$E9+2)=Команды!$AJ$15,TRUE,FALSE),IF(INDEX(Команды!$A$2:$AN$7500,MATCH(BX$3,Команды!$A$2:$A$7500,0),$E9+2)=Команды!$AJ$16,TRUE,FALSE),IF(INDEX(Команды!$A$2:$AN$7500,MATCH(BX$3,Команды!$A$2:$A$7500,0),$E9+2)=Команды!$AJ$17,TRUE,FALSE),IF(INDEX(Команды!$A$2:$AN$7500,MATCH(BX$3,Команды!$A$2:$A$7500,0),$E9+2)=Команды!$AJ$18,TRUE,FALSE),IF(INDEX(Команды!$A$2:$AN$7500,MATCH(BX$3,Команды!$A$2:$A$7500,0),$E9+2)=Команды!$AJ$19,TRUE,FALSE)),INDEX(Команды!$AJ$2:$AL$19,MATCH(INDEX(Команды!$A$2:$AN$7500,MATCH(BX$3,Команды!$A$2:$A$7500,0),$E9+2),Команды!$AJ$2:$AJ$19,0),3),0)</f>
        <v>0.75</v>
      </c>
      <c r="BZ9" s="342"/>
      <c r="CA9" s="174" t="str">
        <f>IF(OR(IF(INDEX(Команды!$A$2:$AN$7500,MATCH(CA$3,Команды!$A$2:$A$7500,0),$E9+2)=Команды!$AJ$2,TRUE,FALSE),IF(INDEX(Команды!$A$2:$AN$7500,MATCH(CA$3,Команды!$A$2:$A$7500,0),$E9+2)=Команды!$AJ$3,TRUE,FALSE),IF(INDEX(Команды!$A$2:$AN$7500,MATCH(CA$3,Команды!$A$2:$A$7500,0),$E9+2)=Команды!$AJ$4,TRUE,FALSE),IF(INDEX(Команды!$A$2:$AN$7500,MATCH(CA$3,Команды!$A$2:$A$7500,0),$E9+2)=Команды!$AJ$5,TRUE,FALSE),IF(INDEX(Команды!$A$2:$AN$7500,MATCH(CA$3,Команды!$A$2:$A$7500,0),$E9+2)=Команды!$AJ$6,TRUE,FALSE),IF(INDEX(Команды!$A$2:$AN$7500,MATCH(CA$3,Команды!$A$2:$A$7500,0),$E9+2)=Команды!$AJ$7,TRUE,FALSE),IF(INDEX(Команды!$A$2:$AN$7500,MATCH(CA$3,Команды!$A$2:$A$7500,0),$E9+2)=Команды!$AJ$8,TRUE,FALSE),IF(INDEX(Команды!$A$2:$AN$7500,MATCH(CA$3,Команды!$A$2:$A$7500,0),$E9+2)=Команды!$AJ$9,TRUE,FALSE),IF(INDEX(Команды!$A$2:$AN$7500,MATCH(CA$3,Команды!$A$2:$A$7500,0),$E9+2)=Команды!$AJ$10,TRUE,FALSE),IF(INDEX(Команды!$A$2:$AN$7500,MATCH(CA$3,Команды!$A$2:$A$7500,0),$E9+2)=Команды!$AJ$11,TRUE,FALSE),IF(INDEX(Команды!$A$2:$AN$7500,MATCH(CA$3,Команды!$A$2:$A$7500,0),$E9+2)=Команды!$AJ$12,TRUE,FALSE),IF(INDEX(Команды!$A$2:$AN$7500,MATCH(CA$3,Команды!$A$2:$A$7500,0),$E9+2)=Команды!$AJ$13,TRUE,FALSE),IF(INDEX(Команды!$A$2:$AN$7500,MATCH(CA$3,Команды!$A$2:$A$7500,0),$E9+2)=Команды!$AJ$14,TRUE,FALSE),IF(INDEX(Команды!$A$2:$AN$7500,MATCH(CA$3,Команды!$A$2:$A$7500,0),$E9+2)=Команды!$AJ$15,TRUE,FALSE),IF(INDEX(Команды!$A$2:$AN$7500,MATCH(CA$3,Команды!$A$2:$A$7500,0),$E9+2)=Команды!$AJ$16,TRUE,FALSE),,IF(INDEX(Команды!$A$2:$AN$7500,MATCH(CA$3,Команды!$A$2:$A$7500,0),$E9+2)=Команды!$AJ$17,TRUE,FALSE),,IF(INDEX(Команды!$A$2:$AN$7500,MATCH(CA$3,Команды!$A$2:$A$7500,0),$E9+2)=Команды!$AJ$18,TRUE,FALSE),,IF(INDEX(Команды!$A$2:$AN$7500,MATCH(CA$3,Команды!$A$2:$A$7500,0),$E9+2)=Команды!$AJ$19,TRUE,FALSE)),INDEX(Команды!$AJ$2:$AK$19,MATCH(INDEX(Команды!$A$2:$AN$7500,MATCH(CA$3,Команды!$A$2:$A$7500,0),$E9+2),Команды!$AJ$2:$AJ$19,0),2),0)</f>
        <v>В</v>
      </c>
      <c r="CB9" s="175" t="str">
        <f>IF(OR(IF(INDEX(Команды!$A$2:$AN$7500,MATCH(CA$3,Команды!$A$2:$A$7500,0),$E9+2)=Команды!$AJ$2,TRUE,FALSE),IF(INDEX(Команды!$A$2:$AN$7500,MATCH(CA$3,Команды!$A$2:$A$7500,0),$E9+2)=Команды!$AJ$3,TRUE,FALSE),IF(INDEX(Команды!$A$2:$AN$7500,MATCH(CA$3,Команды!$A$2:$A$7500,0),$E9+2)=Команды!$AJ$4,TRUE,FALSE),IF(INDEX(Команды!$A$2:$AN$7500,MATCH(CA$3,Команды!$A$2:$A$7500,0),$E9+2)=Команды!$AJ$5,TRUE,FALSE),IF(INDEX(Команды!$A$2:$AN$7500,MATCH(CA$3,Команды!$A$2:$A$7500,0),$E9+2)=Команды!$AJ$6,TRUE,FALSE),IF(INDEX(Команды!$A$2:$AN$7500,MATCH(CA$3,Команды!$A$2:$A$7500,0),$E9+2)=Команды!$AJ$7,TRUE,FALSE),IF(INDEX(Команды!$A$2:$AN$7500,MATCH(CA$3,Команды!$A$2:$A$7500,0),$E9+2)=Команды!$AJ$8,TRUE,FALSE),IF(INDEX(Команды!$A$2:$AN$7500,MATCH(CA$3,Команды!$A$2:$A$7500,0),$E9+2)=Команды!$AJ$9,TRUE,FALSE),IF(INDEX(Команды!$A$2:$AN$7500,MATCH(CA$3,Команды!$A$2:$A$7500,0),$E9+2)=Команды!$AJ$10,TRUE,FALSE),IF(INDEX(Команды!$A$2:$AN$7500,MATCH(CA$3,Команды!$A$2:$A$7500,0),$E9+2)=Команды!$AJ$11,TRUE,FALSE),IF(INDEX(Команды!$A$2:$AN$7500,MATCH(CA$3,Команды!$A$2:$A$7500,0),$E9+2)=Команды!$AJ$12,TRUE,FALSE),IF(INDEX(Команды!$A$2:$AN$7500,MATCH(CA$3,Команды!$A$2:$A$7500,0),$E9+2)=Команды!$AJ$13,TRUE,FALSE),IF(INDEX(Команды!$A$2:$AN$7500,MATCH(CA$3,Команды!$A$2:$A$7500,0),$E9+2)=Команды!$AJ$14,TRUE,FALSE),IF(INDEX(Команды!$A$2:$AN$7500,MATCH(CA$3,Команды!$A$2:$A$7500,0),$E9+2)=Команды!$AJ$15,TRUE,FALSE),IF(INDEX(Команды!$A$2:$AN$7500,MATCH(CA$3,Команды!$A$2:$A$7500,0),$E9+2)=Команды!$AJ$16,TRUE,FALSE),IF(INDEX(Команды!$A$2:$AN$7500,MATCH(CA$3,Команды!$A$2:$A$7500,0),$E9+2)=Команды!$AJ$17,TRUE,FALSE),IF(INDEX(Команды!$A$2:$AN$7500,MATCH(CA$3,Команды!$A$2:$A$7500,0),$E9+2)=Команды!$AJ$18,TRUE,FALSE),IF(INDEX(Команды!$A$2:$AN$7500,MATCH(CA$3,Команды!$A$2:$A$7500,0),$E9+2)=Команды!$AJ$19,TRUE,FALSE)),INDEX(Команды!$AJ$2:$AL$19,MATCH(INDEX(Команды!$A$2:$AN$7500,MATCH(CA$3,Команды!$A$2:$A$7500,0),$E9+2),Команды!$AJ$2:$AJ$19,0),3),0)</f>
        <v>В</v>
      </c>
      <c r="CC9" s="342"/>
      <c r="CD9" s="174" t="str">
        <f>IF(OR(IF(INDEX(Команды!$A$2:$AN$7500,MATCH(CD$3,Команды!$A$2:$A$7500,0),$E9+2)=Команды!$AJ$2,TRUE,FALSE),IF(INDEX(Команды!$A$2:$AN$7500,MATCH(CD$3,Команды!$A$2:$A$7500,0),$E9+2)=Команды!$AJ$3,TRUE,FALSE),IF(INDEX(Команды!$A$2:$AN$7500,MATCH(CD$3,Команды!$A$2:$A$7500,0),$E9+2)=Команды!$AJ$4,TRUE,FALSE),IF(INDEX(Команды!$A$2:$AN$7500,MATCH(CD$3,Команды!$A$2:$A$7500,0),$E9+2)=Команды!$AJ$5,TRUE,FALSE),IF(INDEX(Команды!$A$2:$AN$7500,MATCH(CD$3,Команды!$A$2:$A$7500,0),$E9+2)=Команды!$AJ$6,TRUE,FALSE),IF(INDEX(Команды!$A$2:$AN$7500,MATCH(CD$3,Команды!$A$2:$A$7500,0),$E9+2)=Команды!$AJ$7,TRUE,FALSE),IF(INDEX(Команды!$A$2:$AN$7500,MATCH(CD$3,Команды!$A$2:$A$7500,0),$E9+2)=Команды!$AJ$8,TRUE,FALSE),IF(INDEX(Команды!$A$2:$AN$7500,MATCH(CD$3,Команды!$A$2:$A$7500,0),$E9+2)=Команды!$AJ$9,TRUE,FALSE),IF(INDEX(Команды!$A$2:$AN$7500,MATCH(CD$3,Команды!$A$2:$A$7500,0),$E9+2)=Команды!$AJ$10,TRUE,FALSE),IF(INDEX(Команды!$A$2:$AN$7500,MATCH(CD$3,Команды!$A$2:$A$7500,0),$E9+2)=Команды!$AJ$11,TRUE,FALSE),IF(INDEX(Команды!$A$2:$AN$7500,MATCH(CD$3,Команды!$A$2:$A$7500,0),$E9+2)=Команды!$AJ$12,TRUE,FALSE),IF(INDEX(Команды!$A$2:$AN$7500,MATCH(CD$3,Команды!$A$2:$A$7500,0),$E9+2)=Команды!$AJ$13,TRUE,FALSE),IF(INDEX(Команды!$A$2:$AN$7500,MATCH(CD$3,Команды!$A$2:$A$7500,0),$E9+2)=Команды!$AJ$14,TRUE,FALSE),IF(INDEX(Команды!$A$2:$AN$7500,MATCH(CD$3,Команды!$A$2:$A$7500,0),$E9+2)=Команды!$AJ$15,TRUE,FALSE),IF(INDEX(Команды!$A$2:$AN$7500,MATCH(CD$3,Команды!$A$2:$A$7500,0),$E9+2)=Команды!$AJ$16,TRUE,FALSE),,IF(INDEX(Команды!$A$2:$AN$7500,MATCH(CD$3,Команды!$A$2:$A$7500,0),$E9+2)=Команды!$AJ$17,TRUE,FALSE),,IF(INDEX(Команды!$A$2:$AN$7500,MATCH(CD$3,Команды!$A$2:$A$7500,0),$E9+2)=Команды!$AJ$18,TRUE,FALSE),,IF(INDEX(Команды!$A$2:$AN$7500,MATCH(CD$3,Команды!$A$2:$A$7500,0),$E9+2)=Команды!$AJ$19,TRUE,FALSE)),INDEX(Команды!$AJ$2:$AK$19,MATCH(INDEX(Команды!$A$2:$AN$7500,MATCH(CD$3,Команды!$A$2:$A$7500,0),$E9+2),Команды!$AJ$2:$AJ$19,0),2),0)</f>
        <v>В</v>
      </c>
      <c r="CE9" s="175" t="str">
        <f>IF(OR(IF(INDEX(Команды!$A$2:$AN$7500,MATCH(CD$3,Команды!$A$2:$A$7500,0),$E9+2)=Команды!$AJ$2,TRUE,FALSE),IF(INDEX(Команды!$A$2:$AN$7500,MATCH(CD$3,Команды!$A$2:$A$7500,0),$E9+2)=Команды!$AJ$3,TRUE,FALSE),IF(INDEX(Команды!$A$2:$AN$7500,MATCH(CD$3,Команды!$A$2:$A$7500,0),$E9+2)=Команды!$AJ$4,TRUE,FALSE),IF(INDEX(Команды!$A$2:$AN$7500,MATCH(CD$3,Команды!$A$2:$A$7500,0),$E9+2)=Команды!$AJ$5,TRUE,FALSE),IF(INDEX(Команды!$A$2:$AN$7500,MATCH(CD$3,Команды!$A$2:$A$7500,0),$E9+2)=Команды!$AJ$6,TRUE,FALSE),IF(INDEX(Команды!$A$2:$AN$7500,MATCH(CD$3,Команды!$A$2:$A$7500,0),$E9+2)=Команды!$AJ$7,TRUE,FALSE),IF(INDEX(Команды!$A$2:$AN$7500,MATCH(CD$3,Команды!$A$2:$A$7500,0),$E9+2)=Команды!$AJ$8,TRUE,FALSE),IF(INDEX(Команды!$A$2:$AN$7500,MATCH(CD$3,Команды!$A$2:$A$7500,0),$E9+2)=Команды!$AJ$9,TRUE,FALSE),IF(INDEX(Команды!$A$2:$AN$7500,MATCH(CD$3,Команды!$A$2:$A$7500,0),$E9+2)=Команды!$AJ$10,TRUE,FALSE),IF(INDEX(Команды!$A$2:$AN$7500,MATCH(CD$3,Команды!$A$2:$A$7500,0),$E9+2)=Команды!$AJ$11,TRUE,FALSE),IF(INDEX(Команды!$A$2:$AN$7500,MATCH(CD$3,Команды!$A$2:$A$7500,0),$E9+2)=Команды!$AJ$12,TRUE,FALSE),IF(INDEX(Команды!$A$2:$AN$7500,MATCH(CD$3,Команды!$A$2:$A$7500,0),$E9+2)=Команды!$AJ$13,TRUE,FALSE),IF(INDEX(Команды!$A$2:$AN$7500,MATCH(CD$3,Команды!$A$2:$A$7500,0),$E9+2)=Команды!$AJ$14,TRUE,FALSE),IF(INDEX(Команды!$A$2:$AN$7500,MATCH(CD$3,Команды!$A$2:$A$7500,0),$E9+2)=Команды!$AJ$15,TRUE,FALSE),IF(INDEX(Команды!$A$2:$AN$7500,MATCH(CD$3,Команды!$A$2:$A$7500,0),$E9+2)=Команды!$AJ$16,TRUE,FALSE),IF(INDEX(Команды!$A$2:$AN$7500,MATCH(CD$3,Команды!$A$2:$A$7500,0),$E9+2)=Команды!$AJ$17,TRUE,FALSE),IF(INDEX(Команды!$A$2:$AN$7500,MATCH(CD$3,Команды!$A$2:$A$7500,0),$E9+2)=Команды!$AJ$18,TRUE,FALSE),IF(INDEX(Команды!$A$2:$AN$7500,MATCH(CD$3,Команды!$A$2:$A$7500,0),$E9+2)=Команды!$AJ$19,TRUE,FALSE)),INDEX(Команды!$AJ$2:$AL$19,MATCH(INDEX(Команды!$A$2:$AN$7500,MATCH(CD$3,Команды!$A$2:$A$7500,0),$E9+2),Команды!$AJ$2:$AJ$19,0),3),0)</f>
        <v>В</v>
      </c>
      <c r="CF9" s="342"/>
      <c r="CG9" s="174">
        <f>IF(OR(IF(INDEX(Команды!$A$2:$AN$7500,MATCH(CG$3,Команды!$A$2:$A$7500,0),$E9+2)=Команды!$AJ$2,TRUE,FALSE),IF(INDEX(Команды!$A$2:$AN$7500,MATCH(CG$3,Команды!$A$2:$A$7500,0),$E9+2)=Команды!$AJ$3,TRUE,FALSE),IF(INDEX(Команды!$A$2:$AN$7500,MATCH(CG$3,Команды!$A$2:$A$7500,0),$E9+2)=Команды!$AJ$4,TRUE,FALSE),IF(INDEX(Команды!$A$2:$AN$7500,MATCH(CG$3,Команды!$A$2:$A$7500,0),$E9+2)=Команды!$AJ$5,TRUE,FALSE),IF(INDEX(Команды!$A$2:$AN$7500,MATCH(CG$3,Команды!$A$2:$A$7500,0),$E9+2)=Команды!$AJ$6,TRUE,FALSE),IF(INDEX(Команды!$A$2:$AN$7500,MATCH(CG$3,Команды!$A$2:$A$7500,0),$E9+2)=Команды!$AJ$7,TRUE,FALSE),IF(INDEX(Команды!$A$2:$AN$7500,MATCH(CG$3,Команды!$A$2:$A$7500,0),$E9+2)=Команды!$AJ$8,TRUE,FALSE),IF(INDEX(Команды!$A$2:$AN$7500,MATCH(CG$3,Команды!$A$2:$A$7500,0),$E9+2)=Команды!$AJ$9,TRUE,FALSE),IF(INDEX(Команды!$A$2:$AN$7500,MATCH(CG$3,Команды!$A$2:$A$7500,0),$E9+2)=Команды!$AJ$10,TRUE,FALSE),IF(INDEX(Команды!$A$2:$AN$7500,MATCH(CG$3,Команды!$A$2:$A$7500,0),$E9+2)=Команды!$AJ$11,TRUE,FALSE),IF(INDEX(Команды!$A$2:$AN$7500,MATCH(CG$3,Команды!$A$2:$A$7500,0),$E9+2)=Команды!$AJ$12,TRUE,FALSE),IF(INDEX(Команды!$A$2:$AN$7500,MATCH(CG$3,Команды!$A$2:$A$7500,0),$E9+2)=Команды!$AJ$13,TRUE,FALSE),IF(INDEX(Команды!$A$2:$AN$7500,MATCH(CG$3,Команды!$A$2:$A$7500,0),$E9+2)=Команды!$AJ$14,TRUE,FALSE),IF(INDEX(Команды!$A$2:$AN$7500,MATCH(CG$3,Команды!$A$2:$A$7500,0),$E9+2)=Команды!$AJ$15,TRUE,FALSE),IF(INDEX(Команды!$A$2:$AN$7500,MATCH(CG$3,Команды!$A$2:$A$7500,0),$E9+2)=Команды!$AJ$16,TRUE,FALSE),,IF(INDEX(Команды!$A$2:$AN$7500,MATCH(CG$3,Команды!$A$2:$A$7500,0),$E9+2)=Команды!$AJ$17,TRUE,FALSE),,IF(INDEX(Команды!$A$2:$AN$7500,MATCH(CG$3,Команды!$A$2:$A$7500,0),$E9+2)=Команды!$AJ$18,TRUE,FALSE),,IF(INDEX(Команды!$A$2:$AN$7500,MATCH(CG$3,Команды!$A$2:$A$7500,0),$E9+2)=Команды!$AJ$19,TRUE,FALSE)),INDEX(Команды!$AJ$2:$AK$19,MATCH(INDEX(Команды!$A$2:$AN$7500,MATCH(CG$3,Команды!$A$2:$A$7500,0),$E9+2),Команды!$AJ$2:$AJ$19,0),2),0)</f>
        <v>0.375</v>
      </c>
      <c r="CH9" s="175">
        <f>IF(OR(IF(INDEX(Команды!$A$2:$AN$7500,MATCH(CG$3,Команды!$A$2:$A$7500,0),$E9+2)=Команды!$AJ$2,TRUE,FALSE),IF(INDEX(Команды!$A$2:$AN$7500,MATCH(CG$3,Команды!$A$2:$A$7500,0),$E9+2)=Команды!$AJ$3,TRUE,FALSE),IF(INDEX(Команды!$A$2:$AN$7500,MATCH(CG$3,Команды!$A$2:$A$7500,0),$E9+2)=Команды!$AJ$4,TRUE,FALSE),IF(INDEX(Команды!$A$2:$AN$7500,MATCH(CG$3,Команды!$A$2:$A$7500,0),$E9+2)=Команды!$AJ$5,TRUE,FALSE),IF(INDEX(Команды!$A$2:$AN$7500,MATCH(CG$3,Команды!$A$2:$A$7500,0),$E9+2)=Команды!$AJ$6,TRUE,FALSE),IF(INDEX(Команды!$A$2:$AN$7500,MATCH(CG$3,Команды!$A$2:$A$7500,0),$E9+2)=Команды!$AJ$7,TRUE,FALSE),IF(INDEX(Команды!$A$2:$AN$7500,MATCH(CG$3,Команды!$A$2:$A$7500,0),$E9+2)=Команды!$AJ$8,TRUE,FALSE),IF(INDEX(Команды!$A$2:$AN$7500,MATCH(CG$3,Команды!$A$2:$A$7500,0),$E9+2)=Команды!$AJ$9,TRUE,FALSE),IF(INDEX(Команды!$A$2:$AN$7500,MATCH(CG$3,Команды!$A$2:$A$7500,0),$E9+2)=Команды!$AJ$10,TRUE,FALSE),IF(INDEX(Команды!$A$2:$AN$7500,MATCH(CG$3,Команды!$A$2:$A$7500,0),$E9+2)=Команды!$AJ$11,TRUE,FALSE),IF(INDEX(Команды!$A$2:$AN$7500,MATCH(CG$3,Команды!$A$2:$A$7500,0),$E9+2)=Команды!$AJ$12,TRUE,FALSE),IF(INDEX(Команды!$A$2:$AN$7500,MATCH(CG$3,Команды!$A$2:$A$7500,0),$E9+2)=Команды!$AJ$13,TRUE,FALSE),IF(INDEX(Команды!$A$2:$AN$7500,MATCH(CG$3,Команды!$A$2:$A$7500,0),$E9+2)=Команды!$AJ$14,TRUE,FALSE),IF(INDEX(Команды!$A$2:$AN$7500,MATCH(CG$3,Команды!$A$2:$A$7500,0),$E9+2)=Команды!$AJ$15,TRUE,FALSE),IF(INDEX(Команды!$A$2:$AN$7500,MATCH(CG$3,Команды!$A$2:$A$7500,0),$E9+2)=Команды!$AJ$16,TRUE,FALSE),IF(INDEX(Команды!$A$2:$AN$7500,MATCH(CG$3,Команды!$A$2:$A$7500,0),$E9+2)=Команды!$AJ$17,TRUE,FALSE),IF(INDEX(Команды!$A$2:$AN$7500,MATCH(CG$3,Команды!$A$2:$A$7500,0),$E9+2)=Команды!$AJ$18,TRUE,FALSE),IF(INDEX(Команды!$A$2:$AN$7500,MATCH(CG$3,Команды!$A$2:$A$7500,0),$E9+2)=Команды!$AJ$19,TRUE,FALSE)),INDEX(Команды!$AJ$2:$AL$19,MATCH(INDEX(Команды!$A$2:$AN$7500,MATCH(CG$3,Команды!$A$2:$A$7500,0),$E9+2),Команды!$AJ$2:$AJ$19,0),3),0)</f>
        <v>0.75</v>
      </c>
      <c r="CI9" s="342"/>
      <c r="CJ9" s="174">
        <f>IF(OR(IF(INDEX(Команды!$A$2:$AN$7500,MATCH(CJ$3,Команды!$A$2:$A$7500,0),$E9+2)=Команды!$AJ$2,TRUE,FALSE),IF(INDEX(Команды!$A$2:$AN$7500,MATCH(CJ$3,Команды!$A$2:$A$7500,0),$E9+2)=Команды!$AJ$3,TRUE,FALSE),IF(INDEX(Команды!$A$2:$AN$7500,MATCH(CJ$3,Команды!$A$2:$A$7500,0),$E9+2)=Команды!$AJ$4,TRUE,FALSE),IF(INDEX(Команды!$A$2:$AN$7500,MATCH(CJ$3,Команды!$A$2:$A$7500,0),$E9+2)=Команды!$AJ$5,TRUE,FALSE),IF(INDEX(Команды!$A$2:$AN$7500,MATCH(CJ$3,Команды!$A$2:$A$7500,0),$E9+2)=Команды!$AJ$6,TRUE,FALSE),IF(INDEX(Команды!$A$2:$AN$7500,MATCH(CJ$3,Команды!$A$2:$A$7500,0),$E9+2)=Команды!$AJ$7,TRUE,FALSE),IF(INDEX(Команды!$A$2:$AN$7500,MATCH(CJ$3,Команды!$A$2:$A$7500,0),$E9+2)=Команды!$AJ$8,TRUE,FALSE),IF(INDEX(Команды!$A$2:$AN$7500,MATCH(CJ$3,Команды!$A$2:$A$7500,0),$E9+2)=Команды!$AJ$9,TRUE,FALSE),IF(INDEX(Команды!$A$2:$AN$7500,MATCH(CJ$3,Команды!$A$2:$A$7500,0),$E9+2)=Команды!$AJ$10,TRUE,FALSE),IF(INDEX(Команды!$A$2:$AN$7500,MATCH(CJ$3,Команды!$A$2:$A$7500,0),$E9+2)=Команды!$AJ$11,TRUE,FALSE),IF(INDEX(Команды!$A$2:$AN$7500,MATCH(CJ$3,Команды!$A$2:$A$7500,0),$E9+2)=Команды!$AJ$12,TRUE,FALSE),IF(INDEX(Команды!$A$2:$AN$7500,MATCH(CJ$3,Команды!$A$2:$A$7500,0),$E9+2)=Команды!$AJ$13,TRUE,FALSE),IF(INDEX(Команды!$A$2:$AN$7500,MATCH(CJ$3,Команды!$A$2:$A$7500,0),$E9+2)=Команды!$AJ$14,TRUE,FALSE),IF(INDEX(Команды!$A$2:$AN$7500,MATCH(CJ$3,Команды!$A$2:$A$7500,0),$E9+2)=Команды!$AJ$15,TRUE,FALSE),IF(INDEX(Команды!$A$2:$AN$7500,MATCH(CJ$3,Команды!$A$2:$A$7500,0),$E9+2)=Команды!$AJ$16,TRUE,FALSE),,IF(INDEX(Команды!$A$2:$AN$7500,MATCH(CJ$3,Команды!$A$2:$A$7500,0),$E9+2)=Команды!$AJ$17,TRUE,FALSE),,IF(INDEX(Команды!$A$2:$AN$7500,MATCH(CJ$3,Команды!$A$2:$A$7500,0),$E9+2)=Команды!$AJ$18,TRUE,FALSE),,IF(INDEX(Команды!$A$2:$AN$7500,MATCH(CJ$3,Команды!$A$2:$A$7500,0),$E9+2)=Команды!$AJ$19,TRUE,FALSE)),INDEX(Команды!$AJ$2:$AK$19,MATCH(INDEX(Команды!$A$2:$AN$7500,MATCH(CJ$3,Команды!$A$2:$A$7500,0),$E9+2),Команды!$AJ$2:$AJ$19,0),2),0)</f>
        <v>0.375</v>
      </c>
      <c r="CK9" s="175">
        <f>IF(OR(IF(INDEX(Команды!$A$2:$AN$7500,MATCH(CJ$3,Команды!$A$2:$A$7500,0),$E9+2)=Команды!$AJ$2,TRUE,FALSE),IF(INDEX(Команды!$A$2:$AN$7500,MATCH(CJ$3,Команды!$A$2:$A$7500,0),$E9+2)=Команды!$AJ$3,TRUE,FALSE),IF(INDEX(Команды!$A$2:$AN$7500,MATCH(CJ$3,Команды!$A$2:$A$7500,0),$E9+2)=Команды!$AJ$4,TRUE,FALSE),IF(INDEX(Команды!$A$2:$AN$7500,MATCH(CJ$3,Команды!$A$2:$A$7500,0),$E9+2)=Команды!$AJ$5,TRUE,FALSE),IF(INDEX(Команды!$A$2:$AN$7500,MATCH(CJ$3,Команды!$A$2:$A$7500,0),$E9+2)=Команды!$AJ$6,TRUE,FALSE),IF(INDEX(Команды!$A$2:$AN$7500,MATCH(CJ$3,Команды!$A$2:$A$7500,0),$E9+2)=Команды!$AJ$7,TRUE,FALSE),IF(INDEX(Команды!$A$2:$AN$7500,MATCH(CJ$3,Команды!$A$2:$A$7500,0),$E9+2)=Команды!$AJ$8,TRUE,FALSE),IF(INDEX(Команды!$A$2:$AN$7500,MATCH(CJ$3,Команды!$A$2:$A$7500,0),$E9+2)=Команды!$AJ$9,TRUE,FALSE),IF(INDEX(Команды!$A$2:$AN$7500,MATCH(CJ$3,Команды!$A$2:$A$7500,0),$E9+2)=Команды!$AJ$10,TRUE,FALSE),IF(INDEX(Команды!$A$2:$AN$7500,MATCH(CJ$3,Команды!$A$2:$A$7500,0),$E9+2)=Команды!$AJ$11,TRUE,FALSE),IF(INDEX(Команды!$A$2:$AN$7500,MATCH(CJ$3,Команды!$A$2:$A$7500,0),$E9+2)=Команды!$AJ$12,TRUE,FALSE),IF(INDEX(Команды!$A$2:$AN$7500,MATCH(CJ$3,Команды!$A$2:$A$7500,0),$E9+2)=Команды!$AJ$13,TRUE,FALSE),IF(INDEX(Команды!$A$2:$AN$7500,MATCH(CJ$3,Команды!$A$2:$A$7500,0),$E9+2)=Команды!$AJ$14,TRUE,FALSE),IF(INDEX(Команды!$A$2:$AN$7500,MATCH(CJ$3,Команды!$A$2:$A$7500,0),$E9+2)=Команды!$AJ$15,TRUE,FALSE),IF(INDEX(Команды!$A$2:$AN$7500,MATCH(CJ$3,Команды!$A$2:$A$7500,0),$E9+2)=Команды!$AJ$16,TRUE,FALSE),IF(INDEX(Команды!$A$2:$AN$7500,MATCH(CJ$3,Команды!$A$2:$A$7500,0),$E9+2)=Команды!$AJ$17,TRUE,FALSE),IF(INDEX(Команды!$A$2:$AN$7500,MATCH(CJ$3,Команды!$A$2:$A$7500,0),$E9+2)=Команды!$AJ$18,TRUE,FALSE),IF(INDEX(Команды!$A$2:$AN$7500,MATCH(CJ$3,Команды!$A$2:$A$7500,0),$E9+2)=Команды!$AJ$19,TRUE,FALSE)),INDEX(Команды!$AJ$2:$AL$19,MATCH(INDEX(Команды!$A$2:$AN$7500,MATCH(CJ$3,Команды!$A$2:$A$7500,0),$E9+2),Команды!$AJ$2:$AJ$19,0),3),0)</f>
        <v>0.75</v>
      </c>
      <c r="CL9" s="342"/>
      <c r="CM9" s="174">
        <f>IF(OR(IF(INDEX(Команды!$A$2:$AN$7500,MATCH(CM$3,Команды!$A$2:$A$7500,0),$E9+2)=Команды!$AJ$2,TRUE,FALSE),IF(INDEX(Команды!$A$2:$AN$7500,MATCH(CM$3,Команды!$A$2:$A$7500,0),$E9+2)=Команды!$AJ$3,TRUE,FALSE),IF(INDEX(Команды!$A$2:$AN$7500,MATCH(CM$3,Команды!$A$2:$A$7500,0),$E9+2)=Команды!$AJ$4,TRUE,FALSE),IF(INDEX(Команды!$A$2:$AN$7500,MATCH(CM$3,Команды!$A$2:$A$7500,0),$E9+2)=Команды!$AJ$5,TRUE,FALSE),IF(INDEX(Команды!$A$2:$AN$7500,MATCH(CM$3,Команды!$A$2:$A$7500,0),$E9+2)=Команды!$AJ$6,TRUE,FALSE),IF(INDEX(Команды!$A$2:$AN$7500,MATCH(CM$3,Команды!$A$2:$A$7500,0),$E9+2)=Команды!$AJ$7,TRUE,FALSE),IF(INDEX(Команды!$A$2:$AN$7500,MATCH(CM$3,Команды!$A$2:$A$7500,0),$E9+2)=Команды!$AJ$8,TRUE,FALSE),IF(INDEX(Команды!$A$2:$AN$7500,MATCH(CM$3,Команды!$A$2:$A$7500,0),$E9+2)=Команды!$AJ$9,TRUE,FALSE),IF(INDEX(Команды!$A$2:$AN$7500,MATCH(CM$3,Команды!$A$2:$A$7500,0),$E9+2)=Команды!$AJ$10,TRUE,FALSE),IF(INDEX(Команды!$A$2:$AN$7500,MATCH(CM$3,Команды!$A$2:$A$7500,0),$E9+2)=Команды!$AJ$11,TRUE,FALSE),IF(INDEX(Команды!$A$2:$AN$7500,MATCH(CM$3,Команды!$A$2:$A$7500,0),$E9+2)=Команды!$AJ$12,TRUE,FALSE),IF(INDEX(Команды!$A$2:$AN$7500,MATCH(CM$3,Команды!$A$2:$A$7500,0),$E9+2)=Команды!$AJ$13,TRUE,FALSE),IF(INDEX(Команды!$A$2:$AN$7500,MATCH(CM$3,Команды!$A$2:$A$7500,0),$E9+2)=Команды!$AJ$14,TRUE,FALSE),IF(INDEX(Команды!$A$2:$AN$7500,MATCH(CM$3,Команды!$A$2:$A$7500,0),$E9+2)=Команды!$AJ$15,TRUE,FALSE),IF(INDEX(Команды!$A$2:$AN$7500,MATCH(CM$3,Команды!$A$2:$A$7500,0),$E9+2)=Команды!$AJ$16,TRUE,FALSE),,IF(INDEX(Команды!$A$2:$AN$7500,MATCH(CM$3,Команды!$A$2:$A$7500,0),$E9+2)=Команды!$AJ$17,TRUE,FALSE),,IF(INDEX(Команды!$A$2:$AN$7500,MATCH(CM$3,Команды!$A$2:$A$7500,0),$E9+2)=Команды!$AJ$18,TRUE,FALSE),,IF(INDEX(Команды!$A$2:$AN$7500,MATCH(CM$3,Команды!$A$2:$A$7500,0),$E9+2)=Команды!$AJ$19,TRUE,FALSE)),INDEX(Команды!$AJ$2:$AK$19,MATCH(INDEX(Команды!$A$2:$AN$7500,MATCH(CM$3,Команды!$A$2:$A$7500,0),$E9+2),Команды!$AJ$2:$AJ$19,0),2),0)</f>
        <v>0.41666666666666669</v>
      </c>
      <c r="CN9" s="175">
        <f>IF(OR(IF(INDEX(Команды!$A$2:$AN$7500,MATCH(CM$3,Команды!$A$2:$A$7500,0),$E9+2)=Команды!$AJ$2,TRUE,FALSE),IF(INDEX(Команды!$A$2:$AN$7500,MATCH(CM$3,Команды!$A$2:$A$7500,0),$E9+2)=Команды!$AJ$3,TRUE,FALSE),IF(INDEX(Команды!$A$2:$AN$7500,MATCH(CM$3,Команды!$A$2:$A$7500,0),$E9+2)=Команды!$AJ$4,TRUE,FALSE),IF(INDEX(Команды!$A$2:$AN$7500,MATCH(CM$3,Команды!$A$2:$A$7500,0),$E9+2)=Команды!$AJ$5,TRUE,FALSE),IF(INDEX(Команды!$A$2:$AN$7500,MATCH(CM$3,Команды!$A$2:$A$7500,0),$E9+2)=Команды!$AJ$6,TRUE,FALSE),IF(INDEX(Команды!$A$2:$AN$7500,MATCH(CM$3,Команды!$A$2:$A$7500,0),$E9+2)=Команды!$AJ$7,TRUE,FALSE),IF(INDEX(Команды!$A$2:$AN$7500,MATCH(CM$3,Команды!$A$2:$A$7500,0),$E9+2)=Команды!$AJ$8,TRUE,FALSE),IF(INDEX(Команды!$A$2:$AN$7500,MATCH(CM$3,Команды!$A$2:$A$7500,0),$E9+2)=Команды!$AJ$9,TRUE,FALSE),IF(INDEX(Команды!$A$2:$AN$7500,MATCH(CM$3,Команды!$A$2:$A$7500,0),$E9+2)=Команды!$AJ$10,TRUE,FALSE),IF(INDEX(Команды!$A$2:$AN$7500,MATCH(CM$3,Команды!$A$2:$A$7500,0),$E9+2)=Команды!$AJ$11,TRUE,FALSE),IF(INDEX(Команды!$A$2:$AN$7500,MATCH(CM$3,Команды!$A$2:$A$7500,0),$E9+2)=Команды!$AJ$12,TRUE,FALSE),IF(INDEX(Команды!$A$2:$AN$7500,MATCH(CM$3,Команды!$A$2:$A$7500,0),$E9+2)=Команды!$AJ$13,TRUE,FALSE),IF(INDEX(Команды!$A$2:$AN$7500,MATCH(CM$3,Команды!$A$2:$A$7500,0),$E9+2)=Команды!$AJ$14,TRUE,FALSE),IF(INDEX(Команды!$A$2:$AN$7500,MATCH(CM$3,Команды!$A$2:$A$7500,0),$E9+2)=Команды!$AJ$15,TRUE,FALSE),IF(INDEX(Команды!$A$2:$AN$7500,MATCH(CM$3,Команды!$A$2:$A$7500,0),$E9+2)=Команды!$AJ$16,TRUE,FALSE),IF(INDEX(Команды!$A$2:$AN$7500,MATCH(CM$3,Команды!$A$2:$A$7500,0),$E9+2)=Команды!$AJ$17,TRUE,FALSE),IF(INDEX(Команды!$A$2:$AN$7500,MATCH(CM$3,Команды!$A$2:$A$7500,0),$E9+2)=Команды!$AJ$18,TRUE,FALSE),IF(INDEX(Команды!$A$2:$AN$7500,MATCH(CM$3,Команды!$A$2:$A$7500,0),$E9+2)=Команды!$AJ$19,TRUE,FALSE)),INDEX(Команды!$AJ$2:$AL$19,MATCH(INDEX(Команды!$A$2:$AN$7500,MATCH(CM$3,Команды!$A$2:$A$7500,0),$E9+2),Команды!$AJ$2:$AJ$19,0),3),0)</f>
        <v>0.79166666666666663</v>
      </c>
      <c r="CO9" s="342"/>
      <c r="CP9" s="174">
        <f>IF(OR(IF(INDEX(Команды!$A$2:$AN$7500,MATCH(CP$3,Команды!$A$2:$A$7500,0),$E9+2)=Команды!$AJ$2,TRUE,FALSE),IF(INDEX(Команды!$A$2:$AN$7500,MATCH(CP$3,Команды!$A$2:$A$7500,0),$E9+2)=Команды!$AJ$3,TRUE,FALSE),IF(INDEX(Команды!$A$2:$AN$7500,MATCH(CP$3,Команды!$A$2:$A$7500,0),$E9+2)=Команды!$AJ$4,TRUE,FALSE),IF(INDEX(Команды!$A$2:$AN$7500,MATCH(CP$3,Команды!$A$2:$A$7500,0),$E9+2)=Команды!$AJ$5,TRUE,FALSE),IF(INDEX(Команды!$A$2:$AN$7500,MATCH(CP$3,Команды!$A$2:$A$7500,0),$E9+2)=Команды!$AJ$6,TRUE,FALSE),IF(INDEX(Команды!$A$2:$AN$7500,MATCH(CP$3,Команды!$A$2:$A$7500,0),$E9+2)=Команды!$AJ$7,TRUE,FALSE),IF(INDEX(Команды!$A$2:$AN$7500,MATCH(CP$3,Команды!$A$2:$A$7500,0),$E9+2)=Команды!$AJ$8,TRUE,FALSE),IF(INDEX(Команды!$A$2:$AN$7500,MATCH(CP$3,Команды!$A$2:$A$7500,0),$E9+2)=Команды!$AJ$9,TRUE,FALSE),IF(INDEX(Команды!$A$2:$AN$7500,MATCH(CP$3,Команды!$A$2:$A$7500,0),$E9+2)=Команды!$AJ$10,TRUE,FALSE),IF(INDEX(Команды!$A$2:$AN$7500,MATCH(CP$3,Команды!$A$2:$A$7500,0),$E9+2)=Команды!$AJ$11,TRUE,FALSE),IF(INDEX(Команды!$A$2:$AN$7500,MATCH(CP$3,Команды!$A$2:$A$7500,0),$E9+2)=Команды!$AJ$12,TRUE,FALSE),IF(INDEX(Команды!$A$2:$AN$7500,MATCH(CP$3,Команды!$A$2:$A$7500,0),$E9+2)=Команды!$AJ$13,TRUE,FALSE),IF(INDEX(Команды!$A$2:$AN$7500,MATCH(CP$3,Команды!$A$2:$A$7500,0),$E9+2)=Команды!$AJ$14,TRUE,FALSE),IF(INDEX(Команды!$A$2:$AN$7500,MATCH(CP$3,Команды!$A$2:$A$7500,0),$E9+2)=Команды!$AJ$15,TRUE,FALSE),IF(INDEX(Команды!$A$2:$AN$7500,MATCH(CP$3,Команды!$A$2:$A$7500,0),$E9+2)=Команды!$AJ$16,TRUE,FALSE),,IF(INDEX(Команды!$A$2:$AN$7500,MATCH(CP$3,Команды!$A$2:$A$7500,0),$E9+2)=Команды!$AJ$17,TRUE,FALSE),,IF(INDEX(Команды!$A$2:$AN$7500,MATCH(CP$3,Команды!$A$2:$A$7500,0),$E9+2)=Команды!$AJ$18,TRUE,FALSE),,IF(INDEX(Команды!$A$2:$AN$7500,MATCH(CP$3,Команды!$A$2:$A$7500,0),$E9+2)=Команды!$AJ$19,TRUE,FALSE)),INDEX(Команды!$AJ$2:$AK$19,MATCH(INDEX(Команды!$A$2:$AN$7500,MATCH(CP$3,Команды!$A$2:$A$7500,0),$E9+2),Команды!$AJ$2:$AJ$19,0),2),0)</f>
        <v>0.58333333333333337</v>
      </c>
      <c r="CQ9" s="175">
        <f>IF(OR(IF(INDEX(Команды!$A$2:$AN$7500,MATCH(CP$3,Команды!$A$2:$A$7500,0),$E9+2)=Команды!$AJ$2,TRUE,FALSE),IF(INDEX(Команды!$A$2:$AN$7500,MATCH(CP$3,Команды!$A$2:$A$7500,0),$E9+2)=Команды!$AJ$3,TRUE,FALSE),IF(INDEX(Команды!$A$2:$AN$7500,MATCH(CP$3,Команды!$A$2:$A$7500,0),$E9+2)=Команды!$AJ$4,TRUE,FALSE),IF(INDEX(Команды!$A$2:$AN$7500,MATCH(CP$3,Команды!$A$2:$A$7500,0),$E9+2)=Команды!$AJ$5,TRUE,FALSE),IF(INDEX(Команды!$A$2:$AN$7500,MATCH(CP$3,Команды!$A$2:$A$7500,0),$E9+2)=Команды!$AJ$6,TRUE,FALSE),IF(INDEX(Команды!$A$2:$AN$7500,MATCH(CP$3,Команды!$A$2:$A$7500,0),$E9+2)=Команды!$AJ$7,TRUE,FALSE),IF(INDEX(Команды!$A$2:$AN$7500,MATCH(CP$3,Команды!$A$2:$A$7500,0),$E9+2)=Команды!$AJ$8,TRUE,FALSE),IF(INDEX(Команды!$A$2:$AN$7500,MATCH(CP$3,Команды!$A$2:$A$7500,0),$E9+2)=Команды!$AJ$9,TRUE,FALSE),IF(INDEX(Команды!$A$2:$AN$7500,MATCH(CP$3,Команды!$A$2:$A$7500,0),$E9+2)=Команды!$AJ$10,TRUE,FALSE),IF(INDEX(Команды!$A$2:$AN$7500,MATCH(CP$3,Команды!$A$2:$A$7500,0),$E9+2)=Команды!$AJ$11,TRUE,FALSE),IF(INDEX(Команды!$A$2:$AN$7500,MATCH(CP$3,Команды!$A$2:$A$7500,0),$E9+2)=Команды!$AJ$12,TRUE,FALSE),IF(INDEX(Команды!$A$2:$AN$7500,MATCH(CP$3,Команды!$A$2:$A$7500,0),$E9+2)=Команды!$AJ$13,TRUE,FALSE),IF(INDEX(Команды!$A$2:$AN$7500,MATCH(CP$3,Команды!$A$2:$A$7500,0),$E9+2)=Команды!$AJ$14,TRUE,FALSE),IF(INDEX(Команды!$A$2:$AN$7500,MATCH(CP$3,Команды!$A$2:$A$7500,0),$E9+2)=Команды!$AJ$15,TRUE,FALSE),IF(INDEX(Команды!$A$2:$AN$7500,MATCH(CP$3,Команды!$A$2:$A$7500,0),$E9+2)=Команды!$AJ$16,TRUE,FALSE),IF(INDEX(Команды!$A$2:$AN$7500,MATCH(CP$3,Команды!$A$2:$A$7500,0),$E9+2)=Команды!$AJ$17,TRUE,FALSE),IF(INDEX(Команды!$A$2:$AN$7500,MATCH(CP$3,Команды!$A$2:$A$7500,0),$E9+2)=Команды!$AJ$18,TRUE,FALSE),IF(INDEX(Команды!$A$2:$AN$7500,MATCH(CP$3,Команды!$A$2:$A$7500,0),$E9+2)=Команды!$AJ$19,TRUE,FALSE)),INDEX(Команды!$AJ$2:$AL$19,MATCH(INDEX(Команды!$A$2:$AN$7500,MATCH(CP$3,Команды!$A$2:$A$7500,0),$E9+2),Команды!$AJ$2:$AJ$19,0),3),0)</f>
        <v>0.95833333333333337</v>
      </c>
      <c r="CR9" s="342"/>
      <c r="CS9" s="174" t="str">
        <f>IF(OR(IF(INDEX(Команды!$A$2:$AN$7500,MATCH(CS$3,Команды!$A$2:$A$7500,0),$E9+2)=Команды!$AJ$2,TRUE,FALSE),IF(INDEX(Команды!$A$2:$AN$7500,MATCH(CS$3,Команды!$A$2:$A$7500,0),$E9+2)=Команды!$AJ$3,TRUE,FALSE),IF(INDEX(Команды!$A$2:$AN$7500,MATCH(CS$3,Команды!$A$2:$A$7500,0),$E9+2)=Команды!$AJ$4,TRUE,FALSE),IF(INDEX(Команды!$A$2:$AN$7500,MATCH(CS$3,Команды!$A$2:$A$7500,0),$E9+2)=Команды!$AJ$5,TRUE,FALSE),IF(INDEX(Команды!$A$2:$AN$7500,MATCH(CS$3,Команды!$A$2:$A$7500,0),$E9+2)=Команды!$AJ$6,TRUE,FALSE),IF(INDEX(Команды!$A$2:$AN$7500,MATCH(CS$3,Команды!$A$2:$A$7500,0),$E9+2)=Команды!$AJ$7,TRUE,FALSE),IF(INDEX(Команды!$A$2:$AN$7500,MATCH(CS$3,Команды!$A$2:$A$7500,0),$E9+2)=Команды!$AJ$8,TRUE,FALSE),IF(INDEX(Команды!$A$2:$AN$7500,MATCH(CS$3,Команды!$A$2:$A$7500,0),$E9+2)=Команды!$AJ$9,TRUE,FALSE),IF(INDEX(Команды!$A$2:$AN$7500,MATCH(CS$3,Команды!$A$2:$A$7500,0),$E9+2)=Команды!$AJ$10,TRUE,FALSE),IF(INDEX(Команды!$A$2:$AN$7500,MATCH(CS$3,Команды!$A$2:$A$7500,0),$E9+2)=Команды!$AJ$11,TRUE,FALSE),IF(INDEX(Команды!$A$2:$AN$7500,MATCH(CS$3,Команды!$A$2:$A$7500,0),$E9+2)=Команды!$AJ$12,TRUE,FALSE),IF(INDEX(Команды!$A$2:$AN$7500,MATCH(CS$3,Команды!$A$2:$A$7500,0),$E9+2)=Команды!$AJ$13,TRUE,FALSE),IF(INDEX(Команды!$A$2:$AN$7500,MATCH(CS$3,Команды!$A$2:$A$7500,0),$E9+2)=Команды!$AJ$14,TRUE,FALSE),IF(INDEX(Команды!$A$2:$AN$7500,MATCH(CS$3,Команды!$A$2:$A$7500,0),$E9+2)=Команды!$AJ$15,TRUE,FALSE),IF(INDEX(Команды!$A$2:$AN$7500,MATCH(CS$3,Команды!$A$2:$A$7500,0),$E9+2)=Команды!$AJ$16,TRUE,FALSE),,IF(INDEX(Команды!$A$2:$AN$7500,MATCH(CS$3,Команды!$A$2:$A$7500,0),$E9+2)=Команды!$AJ$17,TRUE,FALSE),,IF(INDEX(Команды!$A$2:$AN$7500,MATCH(CS$3,Команды!$A$2:$A$7500,0),$E9+2)=Команды!$AJ$18,TRUE,FALSE),,IF(INDEX(Команды!$A$2:$AN$7500,MATCH(CS$3,Команды!$A$2:$A$7500,0),$E9+2)=Команды!$AJ$19,TRUE,FALSE)),INDEX(Команды!$AJ$2:$AK$19,MATCH(INDEX(Команды!$A$2:$AN$7500,MATCH(CS$3,Команды!$A$2:$A$7500,0),$E9+2),Команды!$AJ$2:$AJ$19,0),2),0)</f>
        <v>В</v>
      </c>
      <c r="CT9" s="175" t="str">
        <f>IF(OR(IF(INDEX(Команды!$A$2:$AN$7500,MATCH(CS$3,Команды!$A$2:$A$7500,0),$E9+2)=Команды!$AJ$2,TRUE,FALSE),IF(INDEX(Команды!$A$2:$AN$7500,MATCH(CS$3,Команды!$A$2:$A$7500,0),$E9+2)=Команды!$AJ$3,TRUE,FALSE),IF(INDEX(Команды!$A$2:$AN$7500,MATCH(CS$3,Команды!$A$2:$A$7500,0),$E9+2)=Команды!$AJ$4,TRUE,FALSE),IF(INDEX(Команды!$A$2:$AN$7500,MATCH(CS$3,Команды!$A$2:$A$7500,0),$E9+2)=Команды!$AJ$5,TRUE,FALSE),IF(INDEX(Команды!$A$2:$AN$7500,MATCH(CS$3,Команды!$A$2:$A$7500,0),$E9+2)=Команды!$AJ$6,TRUE,FALSE),IF(INDEX(Команды!$A$2:$AN$7500,MATCH(CS$3,Команды!$A$2:$A$7500,0),$E9+2)=Команды!$AJ$7,TRUE,FALSE),IF(INDEX(Команды!$A$2:$AN$7500,MATCH(CS$3,Команды!$A$2:$A$7500,0),$E9+2)=Команды!$AJ$8,TRUE,FALSE),IF(INDEX(Команды!$A$2:$AN$7500,MATCH(CS$3,Команды!$A$2:$A$7500,0),$E9+2)=Команды!$AJ$9,TRUE,FALSE),IF(INDEX(Команды!$A$2:$AN$7500,MATCH(CS$3,Команды!$A$2:$A$7500,0),$E9+2)=Команды!$AJ$10,TRUE,FALSE),IF(INDEX(Команды!$A$2:$AN$7500,MATCH(CS$3,Команды!$A$2:$A$7500,0),$E9+2)=Команды!$AJ$11,TRUE,FALSE),IF(INDEX(Команды!$A$2:$AN$7500,MATCH(CS$3,Команды!$A$2:$A$7500,0),$E9+2)=Команды!$AJ$12,TRUE,FALSE),IF(INDEX(Команды!$A$2:$AN$7500,MATCH(CS$3,Команды!$A$2:$A$7500,0),$E9+2)=Команды!$AJ$13,TRUE,FALSE),IF(INDEX(Команды!$A$2:$AN$7500,MATCH(CS$3,Команды!$A$2:$A$7500,0),$E9+2)=Команды!$AJ$14,TRUE,FALSE),IF(INDEX(Команды!$A$2:$AN$7500,MATCH(CS$3,Команды!$A$2:$A$7500,0),$E9+2)=Команды!$AJ$15,TRUE,FALSE),IF(INDEX(Команды!$A$2:$AN$7500,MATCH(CS$3,Команды!$A$2:$A$7500,0),$E9+2)=Команды!$AJ$16,TRUE,FALSE),IF(INDEX(Команды!$A$2:$AN$7500,MATCH(CS$3,Команды!$A$2:$A$7500,0),$E9+2)=Команды!$AJ$17,TRUE,FALSE),IF(INDEX(Команды!$A$2:$AN$7500,MATCH(CS$3,Команды!$A$2:$A$7500,0),$E9+2)=Команды!$AJ$18,TRUE,FALSE),IF(INDEX(Команды!$A$2:$AN$7500,MATCH(CS$3,Команды!$A$2:$A$7500,0),$E9+2)=Команды!$AJ$19,TRUE,FALSE)),INDEX(Команды!$AJ$2:$AL$19,MATCH(INDEX(Команды!$A$2:$AN$7500,MATCH(CS$3,Команды!$A$2:$A$7500,0),$E9+2),Команды!$AJ$2:$AJ$19,0),3),0)</f>
        <v>В</v>
      </c>
      <c r="CU9" s="342"/>
    </row>
    <row r="10" spans="1:105" s="2" customFormat="1" ht="21.95" customHeight="1" x14ac:dyDescent="0.3">
      <c r="A10" s="251">
        <v>5</v>
      </c>
      <c r="B10" s="2">
        <f>VLOOKUP(A10,'Список КК'!A:F,6,TRUE)</f>
        <v>4010</v>
      </c>
      <c r="C10" s="634" t="str">
        <f>VLOOKUP(A10,'Список КК'!A:B,2,TRUE)</f>
        <v>Галанова Екатерина Анатольевна</v>
      </c>
      <c r="D10" s="203">
        <f>VLOOKUP(A10,'Список КК'!A:D,4,TRUE)</f>
        <v>0</v>
      </c>
      <c r="E10" s="4">
        <f>VLOOKUP(A10,'Список КК'!A:C,3,TRUE)</f>
        <v>3</v>
      </c>
      <c r="F10" s="220">
        <f>VLOOKUP(A10,'Список КК'!A:E,5,TRUE)</f>
        <v>0</v>
      </c>
      <c r="G10" s="174" t="str">
        <f>IF(OR(IF(INDEX(Команды!$A$2:$AN$7500,MATCH(G$3,Команды!$A$2:$A$7500,0),$E10+2)=Команды!$AJ$2,TRUE,FALSE),IF(INDEX(Команды!$A$2:$AN$7500,MATCH(G$3,Команды!$A$2:$A$7500,0),$E10+2)=Команды!$AJ$3,TRUE,FALSE),IF(INDEX(Команды!$A$2:$AN$7500,MATCH(G$3,Команды!$A$2:$A$7500,0),$E10+2)=Команды!$AJ$4,TRUE,FALSE),IF(INDEX(Команды!$A$2:$AN$7500,MATCH(G$3,Команды!$A$2:$A$7500,0),$E10+2)=Команды!$AJ$5,TRUE,FALSE),IF(INDEX(Команды!$A$2:$AN$7500,MATCH(G$3,Команды!$A$2:$A$7500,0),$E10+2)=Команды!$AJ$6,TRUE,FALSE),IF(INDEX(Команды!$A$2:$AN$7500,MATCH(G$3,Команды!$A$2:$A$7500,0),$E10+2)=Команды!$AJ$7,TRUE,FALSE),IF(INDEX(Команды!$A$2:$AN$7500,MATCH(G$3,Команды!$A$2:$A$7500,0),$E10+2)=Команды!$AJ$8,TRUE,FALSE),IF(INDEX(Команды!$A$2:$AN$7500,MATCH(G$3,Команды!$A$2:$A$7500,0),$E10+2)=Команды!$AJ$9,TRUE,FALSE),IF(INDEX(Команды!$A$2:$AN$7500,MATCH(G$3,Команды!$A$2:$A$7500,0),$E10+2)=Команды!$AJ$10,TRUE,FALSE),IF(INDEX(Команды!$A$2:$AN$7500,MATCH(G$3,Команды!$A$2:$A$7500,0),$E10+2)=Команды!$AJ$11,TRUE,FALSE),IF(INDEX(Команды!$A$2:$AN$7500,MATCH(G$3,Команды!$A$2:$A$7500,0),$E10+2)=Команды!$AJ$12,TRUE,FALSE),IF(INDEX(Команды!$A$2:$AN$7500,MATCH(G$3,Команды!$A$2:$A$7500,0),$E10+2)=Команды!$AJ$13,TRUE,FALSE),IF(INDEX(Команды!$A$2:$AN$7500,MATCH(G$3,Команды!$A$2:$A$7500,0),$E10+2)=Команды!$AJ$14,TRUE,FALSE),IF(INDEX(Команды!$A$2:$AN$7500,MATCH(G$3,Команды!$A$2:$A$7500,0),$E10+2)=Команды!$AJ$15,TRUE,FALSE),IF(INDEX(Команды!$A$2:$AN$7500,MATCH(G$3,Команды!$A$2:$A$7500,0),$E10+2)=Команды!$AJ$16,TRUE,FALSE),,IF(INDEX(Команды!$A$2:$AN$7500,MATCH(G$3,Команды!$A$2:$A$7500,0),$E10+2)=Команды!$AJ$17,TRUE,FALSE),,IF(INDEX(Команды!$A$2:$AN$7500,MATCH(G$3,Команды!$A$2:$A$7500,0),$E10+2)=Команды!$AJ$18,TRUE,FALSE),,IF(INDEX(Команды!$A$2:$AN$7500,MATCH(G$3,Команды!$A$2:$A$7500,0),$E10+2)=Команды!$AJ$19,TRUE,FALSE)),INDEX(Команды!$AJ$2:$AK$19,MATCH(INDEX(Команды!$A$2:$AN$7500,MATCH(G$3,Команды!$A$2:$A$7500,0),$E10+2),Команды!$AJ$2:$AJ$19,0),2),0)</f>
        <v>В</v>
      </c>
      <c r="H10" s="175" t="str">
        <f>IF(OR(IF(INDEX(Команды!$A$2:$AN$7500,MATCH(G$3,Команды!$A$2:$A$7500,0),$E10+2)=Команды!$AJ$2,TRUE,FALSE),IF(INDEX(Команды!$A$2:$AN$7500,MATCH(G$3,Команды!$A$2:$A$7500,0),$E10+2)=Команды!$AJ$3,TRUE,FALSE),IF(INDEX(Команды!$A$2:$AN$7500,MATCH(G$3,Команды!$A$2:$A$7500,0),$E10+2)=Команды!$AJ$4,TRUE,FALSE),IF(INDEX(Команды!$A$2:$AN$7500,MATCH(G$3,Команды!$A$2:$A$7500,0),$E10+2)=Команды!$AJ$5,TRUE,FALSE),IF(INDEX(Команды!$A$2:$AN$7500,MATCH(G$3,Команды!$A$2:$A$7500,0),$E10+2)=Команды!$AJ$6,TRUE,FALSE),IF(INDEX(Команды!$A$2:$AN$7500,MATCH(G$3,Команды!$A$2:$A$7500,0),$E10+2)=Команды!$AJ$7,TRUE,FALSE),IF(INDEX(Команды!$A$2:$AN$7500,MATCH(G$3,Команды!$A$2:$A$7500,0),$E10+2)=Команды!$AJ$8,TRUE,FALSE),IF(INDEX(Команды!$A$2:$AN$7500,MATCH(G$3,Команды!$A$2:$A$7500,0),$E10+2)=Команды!$AJ$9,TRUE,FALSE),IF(INDEX(Команды!$A$2:$AN$7500,MATCH(G$3,Команды!$A$2:$A$7500,0),$E10+2)=Команды!$AJ$10,TRUE,FALSE),IF(INDEX(Команды!$A$2:$AN$7500,MATCH(G$3,Команды!$A$2:$A$7500,0),$E10+2)=Команды!$AJ$11,TRUE,FALSE),IF(INDEX(Команды!$A$2:$AN$7500,MATCH(G$3,Команды!$A$2:$A$7500,0),$E10+2)=Команды!$AJ$12,TRUE,FALSE),IF(INDEX(Команды!$A$2:$AN$7500,MATCH(G$3,Команды!$A$2:$A$7500,0),$E10+2)=Команды!$AJ$13,TRUE,FALSE),IF(INDEX(Команды!$A$2:$AN$7500,MATCH(G$3,Команды!$A$2:$A$7500,0),$E10+2)=Команды!$AJ$14,TRUE,FALSE),IF(INDEX(Команды!$A$2:$AN$7500,MATCH(G$3,Команды!$A$2:$A$7500,0),$E10+2)=Команды!$AJ$15,TRUE,FALSE),IF(INDEX(Команды!$A$2:$AN$7500,MATCH(G$3,Команды!$A$2:$A$7500,0),$E10+2)=Команды!$AJ$16,TRUE,FALSE),IF(INDEX(Команды!$A$2:$AN$7500,MATCH(G$3,Команды!$A$2:$A$7500,0),$E10+2)=Команды!$AJ$17,TRUE,FALSE),IF(INDEX(Команды!$A$2:$AN$7500,MATCH(G$3,Команды!$A$2:$A$7500,0),$E10+2)=Команды!$AJ$18,TRUE,FALSE),IF(INDEX(Команды!$A$2:$AN$7500,MATCH(G$3,Команды!$A$2:$A$7500,0),$E10+2)=Команды!$AJ$19,TRUE,FALSE)),INDEX(Команды!$AJ$2:$AL$19,MATCH(INDEX(Команды!$A$2:$AN$7500,MATCH(G$3,Команды!$A$2:$A$7500,0),$E10+2),Команды!$AJ$2:$AJ$19,0),3),0)</f>
        <v>В</v>
      </c>
      <c r="I10" s="342"/>
      <c r="J10" s="174">
        <f>IF(OR(IF(INDEX(Команды!$A$2:$AN$7500,MATCH(J$3,Команды!$A$2:$A$7500,0),$E10+2)=Команды!$AJ$2,TRUE,FALSE),IF(INDEX(Команды!$A$2:$AN$7500,MATCH(J$3,Команды!$A$2:$A$7500,0),$E10+2)=Команды!$AJ$3,TRUE,FALSE),IF(INDEX(Команды!$A$2:$AN$7500,MATCH(J$3,Команды!$A$2:$A$7500,0),$E10+2)=Команды!$AJ$4,TRUE,FALSE),IF(INDEX(Команды!$A$2:$AN$7500,MATCH(J$3,Команды!$A$2:$A$7500,0),$E10+2)=Команды!$AJ$5,TRUE,FALSE),IF(INDEX(Команды!$A$2:$AN$7500,MATCH(J$3,Команды!$A$2:$A$7500,0),$E10+2)=Команды!$AJ$6,TRUE,FALSE),IF(INDEX(Команды!$A$2:$AN$7500,MATCH(J$3,Команды!$A$2:$A$7500,0),$E10+2)=Команды!$AJ$7,TRUE,FALSE),IF(INDEX(Команды!$A$2:$AN$7500,MATCH(J$3,Команды!$A$2:$A$7500,0),$E10+2)=Команды!$AJ$8,TRUE,FALSE),IF(INDEX(Команды!$A$2:$AN$7500,MATCH(J$3,Команды!$A$2:$A$7500,0),$E10+2)=Команды!$AJ$9,TRUE,FALSE),IF(INDEX(Команды!$A$2:$AN$7500,MATCH(J$3,Команды!$A$2:$A$7500,0),$E10+2)=Команды!$AJ$10,TRUE,FALSE),IF(INDEX(Команды!$A$2:$AN$7500,MATCH(J$3,Команды!$A$2:$A$7500,0),$E10+2)=Команды!$AJ$11,TRUE,FALSE),IF(INDEX(Команды!$A$2:$AN$7500,MATCH(J$3,Команды!$A$2:$A$7500,0),$E10+2)=Команды!$AJ$12,TRUE,FALSE),IF(INDEX(Команды!$A$2:$AN$7500,MATCH(J$3,Команды!$A$2:$A$7500,0),$E10+2)=Команды!$AJ$13,TRUE,FALSE),IF(INDEX(Команды!$A$2:$AN$7500,MATCH(J$3,Команды!$A$2:$A$7500,0),$E10+2)=Команды!$AJ$14,TRUE,FALSE),IF(INDEX(Команды!$A$2:$AN$7500,MATCH(J$3,Команды!$A$2:$A$7500,0),$E10+2)=Команды!$AJ$15,TRUE,FALSE),IF(INDEX(Команды!$A$2:$AN$7500,MATCH(J$3,Команды!$A$2:$A$7500,0),$E10+2)=Команды!$AJ$16,TRUE,FALSE),,IF(INDEX(Команды!$A$2:$AN$7500,MATCH(J$3,Команды!$A$2:$A$7500,0),$E10+2)=Команды!$AJ$17,TRUE,FALSE),,IF(INDEX(Команды!$A$2:$AN$7500,MATCH(J$3,Команды!$A$2:$A$7500,0),$E10+2)=Команды!$AJ$18,TRUE,FALSE),,IF(INDEX(Команды!$A$2:$AN$7500,MATCH(J$3,Команды!$A$2:$A$7500,0),$E10+2)=Команды!$AJ$19,TRUE,FALSE)),INDEX(Команды!$AJ$2:$AK$19,MATCH(INDEX(Команды!$A$2:$AN$7500,MATCH(J$3,Команды!$A$2:$A$7500,0),$E10+2),Команды!$AJ$2:$AJ$19,0),2),0)</f>
        <v>0.28125</v>
      </c>
      <c r="K10" s="175">
        <f>IF(OR(IF(INDEX(Команды!$A$2:$AN$7500,MATCH(J$3,Команды!$A$2:$A$7500,0),$E10+2)=Команды!$AJ$2,TRUE,FALSE),IF(INDEX(Команды!$A$2:$AN$7500,MATCH(J$3,Команды!$A$2:$A$7500,0),$E10+2)=Команды!$AJ$3,TRUE,FALSE),IF(INDEX(Команды!$A$2:$AN$7500,MATCH(J$3,Команды!$A$2:$A$7500,0),$E10+2)=Команды!$AJ$4,TRUE,FALSE),IF(INDEX(Команды!$A$2:$AN$7500,MATCH(J$3,Команды!$A$2:$A$7500,0),$E10+2)=Команды!$AJ$5,TRUE,FALSE),IF(INDEX(Команды!$A$2:$AN$7500,MATCH(J$3,Команды!$A$2:$A$7500,0),$E10+2)=Команды!$AJ$6,TRUE,FALSE),IF(INDEX(Команды!$A$2:$AN$7500,MATCH(J$3,Команды!$A$2:$A$7500,0),$E10+2)=Команды!$AJ$7,TRUE,FALSE),IF(INDEX(Команды!$A$2:$AN$7500,MATCH(J$3,Команды!$A$2:$A$7500,0),$E10+2)=Команды!$AJ$8,TRUE,FALSE),IF(INDEX(Команды!$A$2:$AN$7500,MATCH(J$3,Команды!$A$2:$A$7500,0),$E10+2)=Команды!$AJ$9,TRUE,FALSE),IF(INDEX(Команды!$A$2:$AN$7500,MATCH(J$3,Команды!$A$2:$A$7500,0),$E10+2)=Команды!$AJ$10,TRUE,FALSE),IF(INDEX(Команды!$A$2:$AN$7500,MATCH(J$3,Команды!$A$2:$A$7500,0),$E10+2)=Команды!$AJ$11,TRUE,FALSE),IF(INDEX(Команды!$A$2:$AN$7500,MATCH(J$3,Команды!$A$2:$A$7500,0),$E10+2)=Команды!$AJ$12,TRUE,FALSE),IF(INDEX(Команды!$A$2:$AN$7500,MATCH(J$3,Команды!$A$2:$A$7500,0),$E10+2)=Команды!$AJ$13,TRUE,FALSE),IF(INDEX(Команды!$A$2:$AN$7500,MATCH(J$3,Команды!$A$2:$A$7500,0),$E10+2)=Команды!$AJ$14,TRUE,FALSE),IF(INDEX(Команды!$A$2:$AN$7500,MATCH(J$3,Команды!$A$2:$A$7500,0),$E10+2)=Команды!$AJ$15,TRUE,FALSE),IF(INDEX(Команды!$A$2:$AN$7500,MATCH(J$3,Команды!$A$2:$A$7500,0),$E10+2)=Команды!$AJ$16,TRUE,FALSE),IF(INDEX(Команды!$A$2:$AN$7500,MATCH(J$3,Команды!$A$2:$A$7500,0),$E10+2)=Команды!$AJ$17,TRUE,FALSE),IF(INDEX(Команды!$A$2:$AN$7500,MATCH(J$3,Команды!$A$2:$A$7500,0),$E10+2)=Команды!$AJ$18,TRUE,FALSE),IF(INDEX(Команды!$A$2:$AN$7500,MATCH(J$3,Команды!$A$2:$A$7500,0),$E10+2)=Команды!$AJ$19,TRUE,FALSE)),INDEX(Команды!$AJ$2:$AL$19,MATCH(INDEX(Команды!$A$2:$AN$7500,MATCH(J$3,Команды!$A$2:$A$7500,0),$E10+2),Команды!$AJ$2:$AJ$19,0),3),0)</f>
        <v>0.65625</v>
      </c>
      <c r="L10" s="342"/>
      <c r="M10" s="174">
        <f>IF(OR(IF(INDEX(Команды!$A$2:$AN$7500,MATCH(M$3,Команды!$A$2:$A$7500,0),$E10+2)=Команды!$AJ$2,TRUE,FALSE),IF(INDEX(Команды!$A$2:$AN$7500,MATCH(M$3,Команды!$A$2:$A$7500,0),$E10+2)=Команды!$AJ$3,TRUE,FALSE),IF(INDEX(Команды!$A$2:$AN$7500,MATCH(M$3,Команды!$A$2:$A$7500,0),$E10+2)=Команды!$AJ$4,TRUE,FALSE),IF(INDEX(Команды!$A$2:$AN$7500,MATCH(M$3,Команды!$A$2:$A$7500,0),$E10+2)=Команды!$AJ$5,TRUE,FALSE),IF(INDEX(Команды!$A$2:$AN$7500,MATCH(M$3,Команды!$A$2:$A$7500,0),$E10+2)=Команды!$AJ$6,TRUE,FALSE),IF(INDEX(Команды!$A$2:$AN$7500,MATCH(M$3,Команды!$A$2:$A$7500,0),$E10+2)=Команды!$AJ$7,TRUE,FALSE),IF(INDEX(Команды!$A$2:$AN$7500,MATCH(M$3,Команды!$A$2:$A$7500,0),$E10+2)=Команды!$AJ$8,TRUE,FALSE),IF(INDEX(Команды!$A$2:$AN$7500,MATCH(M$3,Команды!$A$2:$A$7500,0),$E10+2)=Команды!$AJ$9,TRUE,FALSE),IF(INDEX(Команды!$A$2:$AN$7500,MATCH(M$3,Команды!$A$2:$A$7500,0),$E10+2)=Команды!$AJ$10,TRUE,FALSE),IF(INDEX(Команды!$A$2:$AN$7500,MATCH(M$3,Команды!$A$2:$A$7500,0),$E10+2)=Команды!$AJ$11,TRUE,FALSE),IF(INDEX(Команды!$A$2:$AN$7500,MATCH(M$3,Команды!$A$2:$A$7500,0),$E10+2)=Команды!$AJ$12,TRUE,FALSE),IF(INDEX(Команды!$A$2:$AN$7500,MATCH(M$3,Команды!$A$2:$A$7500,0),$E10+2)=Команды!$AJ$13,TRUE,FALSE),IF(INDEX(Команды!$A$2:$AN$7500,MATCH(M$3,Команды!$A$2:$A$7500,0),$E10+2)=Команды!$AJ$14,TRUE,FALSE),IF(INDEX(Команды!$A$2:$AN$7500,MATCH(M$3,Команды!$A$2:$A$7500,0),$E10+2)=Команды!$AJ$15,TRUE,FALSE),IF(INDEX(Команды!$A$2:$AN$7500,MATCH(M$3,Команды!$A$2:$A$7500,0),$E10+2)=Команды!$AJ$16,TRUE,FALSE),,IF(INDEX(Команды!$A$2:$AN$7500,MATCH(M$3,Команды!$A$2:$A$7500,0),$E10+2)=Команды!$AJ$17,TRUE,FALSE),,IF(INDEX(Команды!$A$2:$AN$7500,MATCH(M$3,Команды!$A$2:$A$7500,0),$E10+2)=Команды!$AJ$18,TRUE,FALSE),,IF(INDEX(Команды!$A$2:$AN$7500,MATCH(M$3,Команды!$A$2:$A$7500,0),$E10+2)=Команды!$AJ$19,TRUE,FALSE)),INDEX(Команды!$AJ$2:$AK$19,MATCH(INDEX(Команды!$A$2:$AN$7500,MATCH(M$3,Команды!$A$2:$A$7500,0),$E10+2),Команды!$AJ$2:$AJ$19,0),2),0)</f>
        <v>0.3125</v>
      </c>
      <c r="N10" s="175">
        <f>IF(OR(IF(INDEX(Команды!$A$2:$AN$7500,MATCH(M$3,Команды!$A$2:$A$7500,0),$E10+2)=Команды!$AJ$2,TRUE,FALSE),IF(INDEX(Команды!$A$2:$AN$7500,MATCH(M$3,Команды!$A$2:$A$7500,0),$E10+2)=Команды!$AJ$3,TRUE,FALSE),IF(INDEX(Команды!$A$2:$AN$7500,MATCH(M$3,Команды!$A$2:$A$7500,0),$E10+2)=Команды!$AJ$4,TRUE,FALSE),IF(INDEX(Команды!$A$2:$AN$7500,MATCH(M$3,Команды!$A$2:$A$7500,0),$E10+2)=Команды!$AJ$5,TRUE,FALSE),IF(INDEX(Команды!$A$2:$AN$7500,MATCH(M$3,Команды!$A$2:$A$7500,0),$E10+2)=Команды!$AJ$6,TRUE,FALSE),IF(INDEX(Команды!$A$2:$AN$7500,MATCH(M$3,Команды!$A$2:$A$7500,0),$E10+2)=Команды!$AJ$7,TRUE,FALSE),IF(INDEX(Команды!$A$2:$AN$7500,MATCH(M$3,Команды!$A$2:$A$7500,0),$E10+2)=Команды!$AJ$8,TRUE,FALSE),IF(INDEX(Команды!$A$2:$AN$7500,MATCH(M$3,Команды!$A$2:$A$7500,0),$E10+2)=Команды!$AJ$9,TRUE,FALSE),IF(INDEX(Команды!$A$2:$AN$7500,MATCH(M$3,Команды!$A$2:$A$7500,0),$E10+2)=Команды!$AJ$10,TRUE,FALSE),IF(INDEX(Команды!$A$2:$AN$7500,MATCH(M$3,Команды!$A$2:$A$7500,0),$E10+2)=Команды!$AJ$11,TRUE,FALSE),IF(INDEX(Команды!$A$2:$AN$7500,MATCH(M$3,Команды!$A$2:$A$7500,0),$E10+2)=Команды!$AJ$12,TRUE,FALSE),IF(INDEX(Команды!$A$2:$AN$7500,MATCH(M$3,Команды!$A$2:$A$7500,0),$E10+2)=Команды!$AJ$13,TRUE,FALSE),IF(INDEX(Команды!$A$2:$AN$7500,MATCH(M$3,Команды!$A$2:$A$7500,0),$E10+2)=Команды!$AJ$14,TRUE,FALSE),IF(INDEX(Команды!$A$2:$AN$7500,MATCH(M$3,Команды!$A$2:$A$7500,0),$E10+2)=Команды!$AJ$15,TRUE,FALSE),IF(INDEX(Команды!$A$2:$AN$7500,MATCH(M$3,Команды!$A$2:$A$7500,0),$E10+2)=Команды!$AJ$16,TRUE,FALSE),IF(INDEX(Команды!$A$2:$AN$7500,MATCH(M$3,Команды!$A$2:$A$7500,0),$E10+2)=Команды!$AJ$17,TRUE,FALSE),IF(INDEX(Команды!$A$2:$AN$7500,MATCH(M$3,Команды!$A$2:$A$7500,0),$E10+2)=Команды!$AJ$18,TRUE,FALSE),IF(INDEX(Команды!$A$2:$AN$7500,MATCH(M$3,Команды!$A$2:$A$7500,0),$E10+2)=Команды!$AJ$19,TRUE,FALSE)),INDEX(Команды!$AJ$2:$AL$19,MATCH(INDEX(Команды!$A$2:$AN$7500,MATCH(M$3,Команды!$A$2:$A$7500,0),$E10+2),Команды!$AJ$2:$AJ$19,0),3),0)</f>
        <v>0.6875</v>
      </c>
      <c r="O10" s="342"/>
      <c r="P10" s="174">
        <f>IF(OR(IF(INDEX(Команды!$A$2:$AN$7500,MATCH(P$3,Команды!$A$2:$A$7500,0),$E10+2)=Команды!$AJ$2,TRUE,FALSE),IF(INDEX(Команды!$A$2:$AN$7500,MATCH(P$3,Команды!$A$2:$A$7500,0),$E10+2)=Команды!$AJ$3,TRUE,FALSE),IF(INDEX(Команды!$A$2:$AN$7500,MATCH(P$3,Команды!$A$2:$A$7500,0),$E10+2)=Команды!$AJ$4,TRUE,FALSE),IF(INDEX(Команды!$A$2:$AN$7500,MATCH(P$3,Команды!$A$2:$A$7500,0),$E10+2)=Команды!$AJ$5,TRUE,FALSE),IF(INDEX(Команды!$A$2:$AN$7500,MATCH(P$3,Команды!$A$2:$A$7500,0),$E10+2)=Команды!$AJ$6,TRUE,FALSE),IF(INDEX(Команды!$A$2:$AN$7500,MATCH(P$3,Команды!$A$2:$A$7500,0),$E10+2)=Команды!$AJ$7,TRUE,FALSE),IF(INDEX(Команды!$A$2:$AN$7500,MATCH(P$3,Команды!$A$2:$A$7500,0),$E10+2)=Команды!$AJ$8,TRUE,FALSE),IF(INDEX(Команды!$A$2:$AN$7500,MATCH(P$3,Команды!$A$2:$A$7500,0),$E10+2)=Команды!$AJ$9,TRUE,FALSE),IF(INDEX(Команды!$A$2:$AN$7500,MATCH(P$3,Команды!$A$2:$A$7500,0),$E10+2)=Команды!$AJ$10,TRUE,FALSE),IF(INDEX(Команды!$A$2:$AN$7500,MATCH(P$3,Команды!$A$2:$A$7500,0),$E10+2)=Команды!$AJ$11,TRUE,FALSE),IF(INDEX(Команды!$A$2:$AN$7500,MATCH(P$3,Команды!$A$2:$A$7500,0),$E10+2)=Команды!$AJ$12,TRUE,FALSE),IF(INDEX(Команды!$A$2:$AN$7500,MATCH(P$3,Команды!$A$2:$A$7500,0),$E10+2)=Команды!$AJ$13,TRUE,FALSE),IF(INDEX(Команды!$A$2:$AN$7500,MATCH(P$3,Команды!$A$2:$A$7500,0),$E10+2)=Команды!$AJ$14,TRUE,FALSE),IF(INDEX(Команды!$A$2:$AN$7500,MATCH(P$3,Команды!$A$2:$A$7500,0),$E10+2)=Команды!$AJ$15,TRUE,FALSE),IF(INDEX(Команды!$A$2:$AN$7500,MATCH(P$3,Команды!$A$2:$A$7500,0),$E10+2)=Команды!$AJ$16,TRUE,FALSE),,IF(INDEX(Команды!$A$2:$AN$7500,MATCH(P$3,Команды!$A$2:$A$7500,0),$E10+2)=Команды!$AJ$17,TRUE,FALSE),,IF(INDEX(Команды!$A$2:$AN$7500,MATCH(P$3,Команды!$A$2:$A$7500,0),$E10+2)=Команды!$AJ$18,TRUE,FALSE),,IF(INDEX(Команды!$A$2:$AN$7500,MATCH(P$3,Команды!$A$2:$A$7500,0),$E10+2)=Команды!$AJ$19,TRUE,FALSE)),INDEX(Команды!$AJ$2:$AK$19,MATCH(INDEX(Команды!$A$2:$AN$7500,MATCH(P$3,Команды!$A$2:$A$7500,0),$E10+2),Команды!$AJ$2:$AJ$19,0),2),0)</f>
        <v>0.33333333333333331</v>
      </c>
      <c r="Q10" s="175">
        <f>IF(OR(IF(INDEX(Команды!$A$2:$AN$7500,MATCH(P$3,Команды!$A$2:$A$7500,0),$E10+2)=Команды!$AJ$2,TRUE,FALSE),IF(INDEX(Команды!$A$2:$AN$7500,MATCH(P$3,Команды!$A$2:$A$7500,0),$E10+2)=Команды!$AJ$3,TRUE,FALSE),IF(INDEX(Команды!$A$2:$AN$7500,MATCH(P$3,Команды!$A$2:$A$7500,0),$E10+2)=Команды!$AJ$4,TRUE,FALSE),IF(INDEX(Команды!$A$2:$AN$7500,MATCH(P$3,Команды!$A$2:$A$7500,0),$E10+2)=Команды!$AJ$5,TRUE,FALSE),IF(INDEX(Команды!$A$2:$AN$7500,MATCH(P$3,Команды!$A$2:$A$7500,0),$E10+2)=Команды!$AJ$6,TRUE,FALSE),IF(INDEX(Команды!$A$2:$AN$7500,MATCH(P$3,Команды!$A$2:$A$7500,0),$E10+2)=Команды!$AJ$7,TRUE,FALSE),IF(INDEX(Команды!$A$2:$AN$7500,MATCH(P$3,Команды!$A$2:$A$7500,0),$E10+2)=Команды!$AJ$8,TRUE,FALSE),IF(INDEX(Команды!$A$2:$AN$7500,MATCH(P$3,Команды!$A$2:$A$7500,0),$E10+2)=Команды!$AJ$9,TRUE,FALSE),IF(INDEX(Команды!$A$2:$AN$7500,MATCH(P$3,Команды!$A$2:$A$7500,0),$E10+2)=Команды!$AJ$10,TRUE,FALSE),IF(INDEX(Команды!$A$2:$AN$7500,MATCH(P$3,Команды!$A$2:$A$7500,0),$E10+2)=Команды!$AJ$11,TRUE,FALSE),IF(INDEX(Команды!$A$2:$AN$7500,MATCH(P$3,Команды!$A$2:$A$7500,0),$E10+2)=Команды!$AJ$12,TRUE,FALSE),IF(INDEX(Команды!$A$2:$AN$7500,MATCH(P$3,Команды!$A$2:$A$7500,0),$E10+2)=Команды!$AJ$13,TRUE,FALSE),IF(INDEX(Команды!$A$2:$AN$7500,MATCH(P$3,Команды!$A$2:$A$7500,0),$E10+2)=Команды!$AJ$14,TRUE,FALSE),IF(INDEX(Команды!$A$2:$AN$7500,MATCH(P$3,Команды!$A$2:$A$7500,0),$E10+2)=Команды!$AJ$15,TRUE,FALSE),IF(INDEX(Команды!$A$2:$AN$7500,MATCH(P$3,Команды!$A$2:$A$7500,0),$E10+2)=Команды!$AJ$16,TRUE,FALSE),IF(INDEX(Команды!$A$2:$AN$7500,MATCH(P$3,Команды!$A$2:$A$7500,0),$E10+2)=Команды!$AJ$17,TRUE,FALSE),IF(INDEX(Команды!$A$2:$AN$7500,MATCH(P$3,Команды!$A$2:$A$7500,0),$E10+2)=Команды!$AJ$18,TRUE,FALSE),IF(INDEX(Команды!$A$2:$AN$7500,MATCH(P$3,Команды!$A$2:$A$7500,0),$E10+2)=Команды!$AJ$19,TRUE,FALSE)),INDEX(Команды!$AJ$2:$AL$19,MATCH(INDEX(Команды!$A$2:$AN$7500,MATCH(P$3,Команды!$A$2:$A$7500,0),$E10+2),Команды!$AJ$2:$AJ$19,0),3),0)</f>
        <v>0.70833333333333337</v>
      </c>
      <c r="R10" s="342"/>
      <c r="S10" s="174">
        <f>IF(OR(IF(INDEX(Команды!$A$2:$AN$7500,MATCH(S$3,Команды!$A$2:$A$7500,0),$E10+2)=Команды!$AJ$2,TRUE,FALSE),IF(INDEX(Команды!$A$2:$AN$7500,MATCH(S$3,Команды!$A$2:$A$7500,0),$E10+2)=Команды!$AJ$3,TRUE,FALSE),IF(INDEX(Команды!$A$2:$AN$7500,MATCH(S$3,Команды!$A$2:$A$7500,0),$E10+2)=Команды!$AJ$4,TRUE,FALSE),IF(INDEX(Команды!$A$2:$AN$7500,MATCH(S$3,Команды!$A$2:$A$7500,0),$E10+2)=Команды!$AJ$5,TRUE,FALSE),IF(INDEX(Команды!$A$2:$AN$7500,MATCH(S$3,Команды!$A$2:$A$7500,0),$E10+2)=Команды!$AJ$6,TRUE,FALSE),IF(INDEX(Команды!$A$2:$AN$7500,MATCH(S$3,Команды!$A$2:$A$7500,0),$E10+2)=Команды!$AJ$7,TRUE,FALSE),IF(INDEX(Команды!$A$2:$AN$7500,MATCH(S$3,Команды!$A$2:$A$7500,0),$E10+2)=Команды!$AJ$8,TRUE,FALSE),IF(INDEX(Команды!$A$2:$AN$7500,MATCH(S$3,Команды!$A$2:$A$7500,0),$E10+2)=Команды!$AJ$9,TRUE,FALSE),IF(INDEX(Команды!$A$2:$AN$7500,MATCH(S$3,Команды!$A$2:$A$7500,0),$E10+2)=Команды!$AJ$10,TRUE,FALSE),IF(INDEX(Команды!$A$2:$AN$7500,MATCH(S$3,Команды!$A$2:$A$7500,0),$E10+2)=Команды!$AJ$11,TRUE,FALSE),IF(INDEX(Команды!$A$2:$AN$7500,MATCH(S$3,Команды!$A$2:$A$7500,0),$E10+2)=Команды!$AJ$12,TRUE,FALSE),IF(INDEX(Команды!$A$2:$AN$7500,MATCH(S$3,Команды!$A$2:$A$7500,0),$E10+2)=Команды!$AJ$13,TRUE,FALSE),IF(INDEX(Команды!$A$2:$AN$7500,MATCH(S$3,Команды!$A$2:$A$7500,0),$E10+2)=Команды!$AJ$14,TRUE,FALSE),IF(INDEX(Команды!$A$2:$AN$7500,MATCH(S$3,Команды!$A$2:$A$7500,0),$E10+2)=Команды!$AJ$15,TRUE,FALSE),IF(INDEX(Команды!$A$2:$AN$7500,MATCH(S$3,Команды!$A$2:$A$7500,0),$E10+2)=Команды!$AJ$16,TRUE,FALSE),,IF(INDEX(Команды!$A$2:$AN$7500,MATCH(S$3,Команды!$A$2:$A$7500,0),$E10+2)=Команды!$AJ$17,TRUE,FALSE),,IF(INDEX(Команды!$A$2:$AN$7500,MATCH(S$3,Команды!$A$2:$A$7500,0),$E10+2)=Команды!$AJ$18,TRUE,FALSE),,IF(INDEX(Команды!$A$2:$AN$7500,MATCH(S$3,Команды!$A$2:$A$7500,0),$E10+2)=Команды!$AJ$19,TRUE,FALSE)),INDEX(Команды!$AJ$2:$AK$19,MATCH(INDEX(Команды!$A$2:$AN$7500,MATCH(S$3,Команды!$A$2:$A$7500,0),$E10+2),Команды!$AJ$2:$AJ$19,0),2),0)</f>
        <v>0.33333333333333331</v>
      </c>
      <c r="T10" s="175">
        <f>IF(OR(IF(INDEX(Команды!$A$2:$AN$7500,MATCH(S$3,Команды!$A$2:$A$7500,0),$E10+2)=Команды!$AJ$2,TRUE,FALSE),IF(INDEX(Команды!$A$2:$AN$7500,MATCH(S$3,Команды!$A$2:$A$7500,0),$E10+2)=Команды!$AJ$3,TRUE,FALSE),IF(INDEX(Команды!$A$2:$AN$7500,MATCH(S$3,Команды!$A$2:$A$7500,0),$E10+2)=Команды!$AJ$4,TRUE,FALSE),IF(INDEX(Команды!$A$2:$AN$7500,MATCH(S$3,Команды!$A$2:$A$7500,0),$E10+2)=Команды!$AJ$5,TRUE,FALSE),IF(INDEX(Команды!$A$2:$AN$7500,MATCH(S$3,Команды!$A$2:$A$7500,0),$E10+2)=Команды!$AJ$6,TRUE,FALSE),IF(INDEX(Команды!$A$2:$AN$7500,MATCH(S$3,Команды!$A$2:$A$7500,0),$E10+2)=Команды!$AJ$7,TRUE,FALSE),IF(INDEX(Команды!$A$2:$AN$7500,MATCH(S$3,Команды!$A$2:$A$7500,0),$E10+2)=Команды!$AJ$8,TRUE,FALSE),IF(INDEX(Команды!$A$2:$AN$7500,MATCH(S$3,Команды!$A$2:$A$7500,0),$E10+2)=Команды!$AJ$9,TRUE,FALSE),IF(INDEX(Команды!$A$2:$AN$7500,MATCH(S$3,Команды!$A$2:$A$7500,0),$E10+2)=Команды!$AJ$10,TRUE,FALSE),IF(INDEX(Команды!$A$2:$AN$7500,MATCH(S$3,Команды!$A$2:$A$7500,0),$E10+2)=Команды!$AJ$11,TRUE,FALSE),IF(INDEX(Команды!$A$2:$AN$7500,MATCH(S$3,Команды!$A$2:$A$7500,0),$E10+2)=Команды!$AJ$12,TRUE,FALSE),IF(INDEX(Команды!$A$2:$AN$7500,MATCH(S$3,Команды!$A$2:$A$7500,0),$E10+2)=Команды!$AJ$13,TRUE,FALSE),IF(INDEX(Команды!$A$2:$AN$7500,MATCH(S$3,Команды!$A$2:$A$7500,0),$E10+2)=Команды!$AJ$14,TRUE,FALSE),IF(INDEX(Команды!$A$2:$AN$7500,MATCH(S$3,Команды!$A$2:$A$7500,0),$E10+2)=Команды!$AJ$15,TRUE,FALSE),IF(INDEX(Команды!$A$2:$AN$7500,MATCH(S$3,Команды!$A$2:$A$7500,0),$E10+2)=Команды!$AJ$16,TRUE,FALSE),IF(INDEX(Команды!$A$2:$AN$7500,MATCH(S$3,Команды!$A$2:$A$7500,0),$E10+2)=Команды!$AJ$17,TRUE,FALSE),IF(INDEX(Команды!$A$2:$AN$7500,MATCH(S$3,Команды!$A$2:$A$7500,0),$E10+2)=Команды!$AJ$18,TRUE,FALSE),IF(INDEX(Команды!$A$2:$AN$7500,MATCH(S$3,Команды!$A$2:$A$7500,0),$E10+2)=Команды!$AJ$19,TRUE,FALSE)),INDEX(Команды!$AJ$2:$AL$19,MATCH(INDEX(Команды!$A$2:$AN$7500,MATCH(S$3,Команды!$A$2:$A$7500,0),$E10+2),Команды!$AJ$2:$AJ$19,0),3),0)</f>
        <v>0.70833333333333337</v>
      </c>
      <c r="U10" s="342"/>
      <c r="V10" s="174" t="str">
        <f>IF(OR(IF(INDEX(Команды!$A$2:$AN$7500,MATCH(V$3,Команды!$A$2:$A$7500,0),$E10+2)=Команды!$AJ$2,TRUE,FALSE),IF(INDEX(Команды!$A$2:$AN$7500,MATCH(V$3,Команды!$A$2:$A$7500,0),$E10+2)=Команды!$AJ$3,TRUE,FALSE),IF(INDEX(Команды!$A$2:$AN$7500,MATCH(V$3,Команды!$A$2:$A$7500,0),$E10+2)=Команды!$AJ$4,TRUE,FALSE),IF(INDEX(Команды!$A$2:$AN$7500,MATCH(V$3,Команды!$A$2:$A$7500,0),$E10+2)=Команды!$AJ$5,TRUE,FALSE),IF(INDEX(Команды!$A$2:$AN$7500,MATCH(V$3,Команды!$A$2:$A$7500,0),$E10+2)=Команды!$AJ$6,TRUE,FALSE),IF(INDEX(Команды!$A$2:$AN$7500,MATCH(V$3,Команды!$A$2:$A$7500,0),$E10+2)=Команды!$AJ$7,TRUE,FALSE),IF(INDEX(Команды!$A$2:$AN$7500,MATCH(V$3,Команды!$A$2:$A$7500,0),$E10+2)=Команды!$AJ$8,TRUE,FALSE),IF(INDEX(Команды!$A$2:$AN$7500,MATCH(V$3,Команды!$A$2:$A$7500,0),$E10+2)=Команды!$AJ$9,TRUE,FALSE),IF(INDEX(Команды!$A$2:$AN$7500,MATCH(V$3,Команды!$A$2:$A$7500,0),$E10+2)=Команды!$AJ$10,TRUE,FALSE),IF(INDEX(Команды!$A$2:$AN$7500,MATCH(V$3,Команды!$A$2:$A$7500,0),$E10+2)=Команды!$AJ$11,TRUE,FALSE),IF(INDEX(Команды!$A$2:$AN$7500,MATCH(V$3,Команды!$A$2:$A$7500,0),$E10+2)=Команды!$AJ$12,TRUE,FALSE),IF(INDEX(Команды!$A$2:$AN$7500,MATCH(V$3,Команды!$A$2:$A$7500,0),$E10+2)=Команды!$AJ$13,TRUE,FALSE),IF(INDEX(Команды!$A$2:$AN$7500,MATCH(V$3,Команды!$A$2:$A$7500,0),$E10+2)=Команды!$AJ$14,TRUE,FALSE),IF(INDEX(Команды!$A$2:$AN$7500,MATCH(V$3,Команды!$A$2:$A$7500,0),$E10+2)=Команды!$AJ$15,TRUE,FALSE),IF(INDEX(Команды!$A$2:$AN$7500,MATCH(V$3,Команды!$A$2:$A$7500,0),$E10+2)=Команды!$AJ$16,TRUE,FALSE),,IF(INDEX(Команды!$A$2:$AN$7500,MATCH(V$3,Команды!$A$2:$A$7500,0),$E10+2)=Команды!$AJ$17,TRUE,FALSE),,IF(INDEX(Команды!$A$2:$AN$7500,MATCH(V$3,Команды!$A$2:$A$7500,0),$E10+2)=Команды!$AJ$18,TRUE,FALSE),,IF(INDEX(Команды!$A$2:$AN$7500,MATCH(V$3,Команды!$A$2:$A$7500,0),$E10+2)=Команды!$AJ$19,TRUE,FALSE)),INDEX(Команды!$AJ$2:$AK$19,MATCH(INDEX(Команды!$A$2:$AN$7500,MATCH(V$3,Команды!$A$2:$A$7500,0),$E10+2),Команды!$AJ$2:$AJ$19,0),2),0)</f>
        <v>В</v>
      </c>
      <c r="W10" s="175" t="str">
        <f>IF(OR(IF(INDEX(Команды!$A$2:$AN$7500,MATCH(V$3,Команды!$A$2:$A$7500,0),$E10+2)=Команды!$AJ$2,TRUE,FALSE),IF(INDEX(Команды!$A$2:$AN$7500,MATCH(V$3,Команды!$A$2:$A$7500,0),$E10+2)=Команды!$AJ$3,TRUE,FALSE),IF(INDEX(Команды!$A$2:$AN$7500,MATCH(V$3,Команды!$A$2:$A$7500,0),$E10+2)=Команды!$AJ$4,TRUE,FALSE),IF(INDEX(Команды!$A$2:$AN$7500,MATCH(V$3,Команды!$A$2:$A$7500,0),$E10+2)=Команды!$AJ$5,TRUE,FALSE),IF(INDEX(Команды!$A$2:$AN$7500,MATCH(V$3,Команды!$A$2:$A$7500,0),$E10+2)=Команды!$AJ$6,TRUE,FALSE),IF(INDEX(Команды!$A$2:$AN$7500,MATCH(V$3,Команды!$A$2:$A$7500,0),$E10+2)=Команды!$AJ$7,TRUE,FALSE),IF(INDEX(Команды!$A$2:$AN$7500,MATCH(V$3,Команды!$A$2:$A$7500,0),$E10+2)=Команды!$AJ$8,TRUE,FALSE),IF(INDEX(Команды!$A$2:$AN$7500,MATCH(V$3,Команды!$A$2:$A$7500,0),$E10+2)=Команды!$AJ$9,TRUE,FALSE),IF(INDEX(Команды!$A$2:$AN$7500,MATCH(V$3,Команды!$A$2:$A$7500,0),$E10+2)=Команды!$AJ$10,TRUE,FALSE),IF(INDEX(Команды!$A$2:$AN$7500,MATCH(V$3,Команды!$A$2:$A$7500,0),$E10+2)=Команды!$AJ$11,TRUE,FALSE),IF(INDEX(Команды!$A$2:$AN$7500,MATCH(V$3,Команды!$A$2:$A$7500,0),$E10+2)=Команды!$AJ$12,TRUE,FALSE),IF(INDEX(Команды!$A$2:$AN$7500,MATCH(V$3,Команды!$A$2:$A$7500,0),$E10+2)=Команды!$AJ$13,TRUE,FALSE),IF(INDEX(Команды!$A$2:$AN$7500,MATCH(V$3,Команды!$A$2:$A$7500,0),$E10+2)=Команды!$AJ$14,TRUE,FALSE),IF(INDEX(Команды!$A$2:$AN$7500,MATCH(V$3,Команды!$A$2:$A$7500,0),$E10+2)=Команды!$AJ$15,TRUE,FALSE),IF(INDEX(Команды!$A$2:$AN$7500,MATCH(V$3,Команды!$A$2:$A$7500,0),$E10+2)=Команды!$AJ$16,TRUE,FALSE),IF(INDEX(Команды!$A$2:$AN$7500,MATCH(V$3,Команды!$A$2:$A$7500,0),$E10+2)=Команды!$AJ$17,TRUE,FALSE),IF(INDEX(Команды!$A$2:$AN$7500,MATCH(V$3,Команды!$A$2:$A$7500,0),$E10+2)=Команды!$AJ$18,TRUE,FALSE),IF(INDEX(Команды!$A$2:$AN$7500,MATCH(V$3,Команды!$A$2:$A$7500,0),$E10+2)=Команды!$AJ$19,TRUE,FALSE)),INDEX(Команды!$AJ$2:$AL$19,MATCH(INDEX(Команды!$A$2:$AN$7500,MATCH(V$3,Команды!$A$2:$A$7500,0),$E10+2),Команды!$AJ$2:$AJ$19,0),3),0)</f>
        <v>В</v>
      </c>
      <c r="X10" s="342"/>
      <c r="Y10" s="174">
        <f>IF(OR(IF(INDEX(Команды!$A$2:$AN$7500,MATCH(Y$3,Команды!$A$2:$A$7500,0),$E10+2)=Команды!$AJ$2,TRUE,FALSE),IF(INDEX(Команды!$A$2:$AN$7500,MATCH(Y$3,Команды!$A$2:$A$7500,0),$E10+2)=Команды!$AJ$3,TRUE,FALSE),IF(INDEX(Команды!$A$2:$AN$7500,MATCH(Y$3,Команды!$A$2:$A$7500,0),$E10+2)=Команды!$AJ$4,TRUE,FALSE),IF(INDEX(Команды!$A$2:$AN$7500,MATCH(Y$3,Команды!$A$2:$A$7500,0),$E10+2)=Команды!$AJ$5,TRUE,FALSE),IF(INDEX(Команды!$A$2:$AN$7500,MATCH(Y$3,Команды!$A$2:$A$7500,0),$E10+2)=Команды!$AJ$6,TRUE,FALSE),IF(INDEX(Команды!$A$2:$AN$7500,MATCH(Y$3,Команды!$A$2:$A$7500,0),$E10+2)=Команды!$AJ$7,TRUE,FALSE),IF(INDEX(Команды!$A$2:$AN$7500,MATCH(Y$3,Команды!$A$2:$A$7500,0),$E10+2)=Команды!$AJ$8,TRUE,FALSE),IF(INDEX(Команды!$A$2:$AN$7500,MATCH(Y$3,Команды!$A$2:$A$7500,0),$E10+2)=Команды!$AJ$9,TRUE,FALSE),IF(INDEX(Команды!$A$2:$AN$7500,MATCH(Y$3,Команды!$A$2:$A$7500,0),$E10+2)=Команды!$AJ$10,TRUE,FALSE),IF(INDEX(Команды!$A$2:$AN$7500,MATCH(Y$3,Команды!$A$2:$A$7500,0),$E10+2)=Команды!$AJ$11,TRUE,FALSE),IF(INDEX(Команды!$A$2:$AN$7500,MATCH(Y$3,Команды!$A$2:$A$7500,0),$E10+2)=Команды!$AJ$12,TRUE,FALSE),IF(INDEX(Команды!$A$2:$AN$7500,MATCH(Y$3,Команды!$A$2:$A$7500,0),$E10+2)=Команды!$AJ$13,TRUE,FALSE),IF(INDEX(Команды!$A$2:$AN$7500,MATCH(Y$3,Команды!$A$2:$A$7500,0),$E10+2)=Команды!$AJ$14,TRUE,FALSE),IF(INDEX(Команды!$A$2:$AN$7500,MATCH(Y$3,Команды!$A$2:$A$7500,0),$E10+2)=Команды!$AJ$15,TRUE,FALSE),IF(INDEX(Команды!$A$2:$AN$7500,MATCH(Y$3,Команды!$A$2:$A$7500,0),$E10+2)=Команды!$AJ$16,TRUE,FALSE),,IF(INDEX(Команды!$A$2:$AN$7500,MATCH(Y$3,Команды!$A$2:$A$7500,0),$E10+2)=Команды!$AJ$17,TRUE,FALSE),,IF(INDEX(Команды!$A$2:$AN$7500,MATCH(Y$3,Команды!$A$2:$A$7500,0),$E10+2)=Команды!$AJ$18,TRUE,FALSE),,IF(INDEX(Команды!$A$2:$AN$7500,MATCH(Y$3,Команды!$A$2:$A$7500,0),$E10+2)=Команды!$AJ$19,TRUE,FALSE)),INDEX(Команды!$AJ$2:$AK$19,MATCH(INDEX(Команды!$A$2:$AN$7500,MATCH(Y$3,Команды!$A$2:$A$7500,0),$E10+2),Команды!$AJ$2:$AJ$19,0),2),0)</f>
        <v>0.45833333333333331</v>
      </c>
      <c r="Z10" s="175">
        <f>IF(OR(IF(INDEX(Команды!$A$2:$AN$7500,MATCH(Y$3,Команды!$A$2:$A$7500,0),$E10+2)=Команды!$AJ$2,TRUE,FALSE),IF(INDEX(Команды!$A$2:$AN$7500,MATCH(Y$3,Команды!$A$2:$A$7500,0),$E10+2)=Команды!$AJ$3,TRUE,FALSE),IF(INDEX(Команды!$A$2:$AN$7500,MATCH(Y$3,Команды!$A$2:$A$7500,0),$E10+2)=Команды!$AJ$4,TRUE,FALSE),IF(INDEX(Команды!$A$2:$AN$7500,MATCH(Y$3,Команды!$A$2:$A$7500,0),$E10+2)=Команды!$AJ$5,TRUE,FALSE),IF(INDEX(Команды!$A$2:$AN$7500,MATCH(Y$3,Команды!$A$2:$A$7500,0),$E10+2)=Команды!$AJ$6,TRUE,FALSE),IF(INDEX(Команды!$A$2:$AN$7500,MATCH(Y$3,Команды!$A$2:$A$7500,0),$E10+2)=Команды!$AJ$7,TRUE,FALSE),IF(INDEX(Команды!$A$2:$AN$7500,MATCH(Y$3,Команды!$A$2:$A$7500,0),$E10+2)=Команды!$AJ$8,TRUE,FALSE),IF(INDEX(Команды!$A$2:$AN$7500,MATCH(Y$3,Команды!$A$2:$A$7500,0),$E10+2)=Команды!$AJ$9,TRUE,FALSE),IF(INDEX(Команды!$A$2:$AN$7500,MATCH(Y$3,Команды!$A$2:$A$7500,0),$E10+2)=Команды!$AJ$10,TRUE,FALSE),IF(INDEX(Команды!$A$2:$AN$7500,MATCH(Y$3,Команды!$A$2:$A$7500,0),$E10+2)=Команды!$AJ$11,TRUE,FALSE),IF(INDEX(Команды!$A$2:$AN$7500,MATCH(Y$3,Команды!$A$2:$A$7500,0),$E10+2)=Команды!$AJ$12,TRUE,FALSE),IF(INDEX(Команды!$A$2:$AN$7500,MATCH(Y$3,Команды!$A$2:$A$7500,0),$E10+2)=Команды!$AJ$13,TRUE,FALSE),IF(INDEX(Команды!$A$2:$AN$7500,MATCH(Y$3,Команды!$A$2:$A$7500,0),$E10+2)=Команды!$AJ$14,TRUE,FALSE),IF(INDEX(Команды!$A$2:$AN$7500,MATCH(Y$3,Команды!$A$2:$A$7500,0),$E10+2)=Команды!$AJ$15,TRUE,FALSE),IF(INDEX(Команды!$A$2:$AN$7500,MATCH(Y$3,Команды!$A$2:$A$7500,0),$E10+2)=Команды!$AJ$16,TRUE,FALSE),IF(INDEX(Команды!$A$2:$AN$7500,MATCH(Y$3,Команды!$A$2:$A$7500,0),$E10+2)=Команды!$AJ$17,TRUE,FALSE),IF(INDEX(Команды!$A$2:$AN$7500,MATCH(Y$3,Команды!$A$2:$A$7500,0),$E10+2)=Команды!$AJ$18,TRUE,FALSE),IF(INDEX(Команды!$A$2:$AN$7500,MATCH(Y$3,Команды!$A$2:$A$7500,0),$E10+2)=Команды!$AJ$19,TRUE,FALSE)),INDEX(Команды!$AJ$2:$AL$19,MATCH(INDEX(Команды!$A$2:$AN$7500,MATCH(Y$3,Команды!$A$2:$A$7500,0),$E10+2),Команды!$AJ$2:$AJ$19,0),3),0)</f>
        <v>0.83333333333333337</v>
      </c>
      <c r="AA10" s="342"/>
      <c r="AB10" s="174">
        <f>IF(OR(IF(INDEX(Команды!$A$2:$AN$7500,MATCH(AB$3,Команды!$A$2:$A$7500,0),$E10+2)=Команды!$AJ$2,TRUE,FALSE),IF(INDEX(Команды!$A$2:$AN$7500,MATCH(AB$3,Команды!$A$2:$A$7500,0),$E10+2)=Команды!$AJ$3,TRUE,FALSE),IF(INDEX(Команды!$A$2:$AN$7500,MATCH(AB$3,Команды!$A$2:$A$7500,0),$E10+2)=Команды!$AJ$4,TRUE,FALSE),IF(INDEX(Команды!$A$2:$AN$7500,MATCH(AB$3,Команды!$A$2:$A$7500,0),$E10+2)=Команды!$AJ$5,TRUE,FALSE),IF(INDEX(Команды!$A$2:$AN$7500,MATCH(AB$3,Команды!$A$2:$A$7500,0),$E10+2)=Команды!$AJ$6,TRUE,FALSE),IF(INDEX(Команды!$A$2:$AN$7500,MATCH(AB$3,Команды!$A$2:$A$7500,0),$E10+2)=Команды!$AJ$7,TRUE,FALSE),IF(INDEX(Команды!$A$2:$AN$7500,MATCH(AB$3,Команды!$A$2:$A$7500,0),$E10+2)=Команды!$AJ$8,TRUE,FALSE),IF(INDEX(Команды!$A$2:$AN$7500,MATCH(AB$3,Команды!$A$2:$A$7500,0),$E10+2)=Команды!$AJ$9,TRUE,FALSE),IF(INDEX(Команды!$A$2:$AN$7500,MATCH(AB$3,Команды!$A$2:$A$7500,0),$E10+2)=Команды!$AJ$10,TRUE,FALSE),IF(INDEX(Команды!$A$2:$AN$7500,MATCH(AB$3,Команды!$A$2:$A$7500,0),$E10+2)=Команды!$AJ$11,TRUE,FALSE),IF(INDEX(Команды!$A$2:$AN$7500,MATCH(AB$3,Команды!$A$2:$A$7500,0),$E10+2)=Команды!$AJ$12,TRUE,FALSE),IF(INDEX(Команды!$A$2:$AN$7500,MATCH(AB$3,Команды!$A$2:$A$7500,0),$E10+2)=Команды!$AJ$13,TRUE,FALSE),IF(INDEX(Команды!$A$2:$AN$7500,MATCH(AB$3,Команды!$A$2:$A$7500,0),$E10+2)=Команды!$AJ$14,TRUE,FALSE),IF(INDEX(Команды!$A$2:$AN$7500,MATCH(AB$3,Команды!$A$2:$A$7500,0),$E10+2)=Команды!$AJ$15,TRUE,FALSE),IF(INDEX(Команды!$A$2:$AN$7500,MATCH(AB$3,Команды!$A$2:$A$7500,0),$E10+2)=Команды!$AJ$16,TRUE,FALSE),,IF(INDEX(Команды!$A$2:$AN$7500,MATCH(AB$3,Команды!$A$2:$A$7500,0),$E10+2)=Команды!$AJ$17,TRUE,FALSE),,IF(INDEX(Команды!$A$2:$AN$7500,MATCH(AB$3,Команды!$A$2:$A$7500,0),$E10+2)=Команды!$AJ$18,TRUE,FALSE),,IF(INDEX(Команды!$A$2:$AN$7500,MATCH(AB$3,Команды!$A$2:$A$7500,0),$E10+2)=Команды!$AJ$19,TRUE,FALSE)),INDEX(Команды!$AJ$2:$AK$19,MATCH(INDEX(Команды!$A$2:$AN$7500,MATCH(AB$3,Команды!$A$2:$A$7500,0),$E10+2),Команды!$AJ$2:$AJ$19,0),2),0)</f>
        <v>0.45833333333333331</v>
      </c>
      <c r="AC10" s="175">
        <f>IF(OR(IF(INDEX(Команды!$A$2:$AN$7500,MATCH(AB$3,Команды!$A$2:$A$7500,0),$E10+2)=Команды!$AJ$2,TRUE,FALSE),IF(INDEX(Команды!$A$2:$AN$7500,MATCH(AB$3,Команды!$A$2:$A$7500,0),$E10+2)=Команды!$AJ$3,TRUE,FALSE),IF(INDEX(Команды!$A$2:$AN$7500,MATCH(AB$3,Команды!$A$2:$A$7500,0),$E10+2)=Команды!$AJ$4,TRUE,FALSE),IF(INDEX(Команды!$A$2:$AN$7500,MATCH(AB$3,Команды!$A$2:$A$7500,0),$E10+2)=Команды!$AJ$5,TRUE,FALSE),IF(INDEX(Команды!$A$2:$AN$7500,MATCH(AB$3,Команды!$A$2:$A$7500,0),$E10+2)=Команды!$AJ$6,TRUE,FALSE),IF(INDEX(Команды!$A$2:$AN$7500,MATCH(AB$3,Команды!$A$2:$A$7500,0),$E10+2)=Команды!$AJ$7,TRUE,FALSE),IF(INDEX(Команды!$A$2:$AN$7500,MATCH(AB$3,Команды!$A$2:$A$7500,0),$E10+2)=Команды!$AJ$8,TRUE,FALSE),IF(INDEX(Команды!$A$2:$AN$7500,MATCH(AB$3,Команды!$A$2:$A$7500,0),$E10+2)=Команды!$AJ$9,TRUE,FALSE),IF(INDEX(Команды!$A$2:$AN$7500,MATCH(AB$3,Команды!$A$2:$A$7500,0),$E10+2)=Команды!$AJ$10,TRUE,FALSE),IF(INDEX(Команды!$A$2:$AN$7500,MATCH(AB$3,Команды!$A$2:$A$7500,0),$E10+2)=Команды!$AJ$11,TRUE,FALSE),IF(INDEX(Команды!$A$2:$AN$7500,MATCH(AB$3,Команды!$A$2:$A$7500,0),$E10+2)=Команды!$AJ$12,TRUE,FALSE),IF(INDEX(Команды!$A$2:$AN$7500,MATCH(AB$3,Команды!$A$2:$A$7500,0),$E10+2)=Команды!$AJ$13,TRUE,FALSE),IF(INDEX(Команды!$A$2:$AN$7500,MATCH(AB$3,Команды!$A$2:$A$7500,0),$E10+2)=Команды!$AJ$14,TRUE,FALSE),IF(INDEX(Команды!$A$2:$AN$7500,MATCH(AB$3,Команды!$A$2:$A$7500,0),$E10+2)=Команды!$AJ$15,TRUE,FALSE),IF(INDEX(Команды!$A$2:$AN$7500,MATCH(AB$3,Команды!$A$2:$A$7500,0),$E10+2)=Команды!$AJ$16,TRUE,FALSE),IF(INDEX(Команды!$A$2:$AN$7500,MATCH(AB$3,Команды!$A$2:$A$7500,0),$E10+2)=Команды!$AJ$17,TRUE,FALSE),IF(INDEX(Команды!$A$2:$AN$7500,MATCH(AB$3,Команды!$A$2:$A$7500,0),$E10+2)=Команды!$AJ$18,TRUE,FALSE),IF(INDEX(Команды!$A$2:$AN$7500,MATCH(AB$3,Команды!$A$2:$A$7500,0),$E10+2)=Команды!$AJ$19,TRUE,FALSE)),INDEX(Команды!$AJ$2:$AL$19,MATCH(INDEX(Команды!$A$2:$AN$7500,MATCH(AB$3,Команды!$A$2:$A$7500,0),$E10+2),Команды!$AJ$2:$AJ$19,0),3),0)</f>
        <v>0.83333333333333337</v>
      </c>
      <c r="AD10" s="342"/>
      <c r="AE10" s="174">
        <f>IF(OR(IF(INDEX(Команды!$A$2:$AN$7500,MATCH(AE$3,Команды!$A$2:$A$7500,0),$E10+2)=Команды!$AJ$2,TRUE,FALSE),IF(INDEX(Команды!$A$2:$AN$7500,MATCH(AE$3,Команды!$A$2:$A$7500,0),$E10+2)=Команды!$AJ$3,TRUE,FALSE),IF(INDEX(Команды!$A$2:$AN$7500,MATCH(AE$3,Команды!$A$2:$A$7500,0),$E10+2)=Команды!$AJ$4,TRUE,FALSE),IF(INDEX(Команды!$A$2:$AN$7500,MATCH(AE$3,Команды!$A$2:$A$7500,0),$E10+2)=Команды!$AJ$5,TRUE,FALSE),IF(INDEX(Команды!$A$2:$AN$7500,MATCH(AE$3,Команды!$A$2:$A$7500,0),$E10+2)=Команды!$AJ$6,TRUE,FALSE),IF(INDEX(Команды!$A$2:$AN$7500,MATCH(AE$3,Команды!$A$2:$A$7500,0),$E10+2)=Команды!$AJ$7,TRUE,FALSE),IF(INDEX(Команды!$A$2:$AN$7500,MATCH(AE$3,Команды!$A$2:$A$7500,0),$E10+2)=Команды!$AJ$8,TRUE,FALSE),IF(INDEX(Команды!$A$2:$AN$7500,MATCH(AE$3,Команды!$A$2:$A$7500,0),$E10+2)=Команды!$AJ$9,TRUE,FALSE),IF(INDEX(Команды!$A$2:$AN$7500,MATCH(AE$3,Команды!$A$2:$A$7500,0),$E10+2)=Команды!$AJ$10,TRUE,FALSE),IF(INDEX(Команды!$A$2:$AN$7500,MATCH(AE$3,Команды!$A$2:$A$7500,0),$E10+2)=Команды!$AJ$11,TRUE,FALSE),IF(INDEX(Команды!$A$2:$AN$7500,MATCH(AE$3,Команды!$A$2:$A$7500,0),$E10+2)=Команды!$AJ$12,TRUE,FALSE),IF(INDEX(Команды!$A$2:$AN$7500,MATCH(AE$3,Команды!$A$2:$A$7500,0),$E10+2)=Команды!$AJ$13,TRUE,FALSE),IF(INDEX(Команды!$A$2:$AN$7500,MATCH(AE$3,Команды!$A$2:$A$7500,0),$E10+2)=Команды!$AJ$14,TRUE,FALSE),IF(INDEX(Команды!$A$2:$AN$7500,MATCH(AE$3,Команды!$A$2:$A$7500,0),$E10+2)=Команды!$AJ$15,TRUE,FALSE),IF(INDEX(Команды!$A$2:$AN$7500,MATCH(AE$3,Команды!$A$2:$A$7500,0),$E10+2)=Команды!$AJ$16,TRUE,FALSE),,IF(INDEX(Команды!$A$2:$AN$7500,MATCH(AE$3,Команды!$A$2:$A$7500,0),$E10+2)=Команды!$AJ$17,TRUE,FALSE),,IF(INDEX(Команды!$A$2:$AN$7500,MATCH(AE$3,Команды!$A$2:$A$7500,0),$E10+2)=Команды!$AJ$18,TRUE,FALSE),,IF(INDEX(Команды!$A$2:$AN$7500,MATCH(AE$3,Команды!$A$2:$A$7500,0),$E10+2)=Команды!$AJ$19,TRUE,FALSE)),INDEX(Команды!$AJ$2:$AK$19,MATCH(INDEX(Команды!$A$2:$AN$7500,MATCH(AE$3,Команды!$A$2:$A$7500,0),$E10+2),Команды!$AJ$2:$AJ$19,0),2),0)</f>
        <v>0.625</v>
      </c>
      <c r="AF10" s="175">
        <f>IF(OR(IF(INDEX(Команды!$A$2:$AN$7500,MATCH(AE$3,Команды!$A$2:$A$7500,0),$E10+2)=Команды!$AJ$2,TRUE,FALSE),IF(INDEX(Команды!$A$2:$AN$7500,MATCH(AE$3,Команды!$A$2:$A$7500,0),$E10+2)=Команды!$AJ$3,TRUE,FALSE),IF(INDEX(Команды!$A$2:$AN$7500,MATCH(AE$3,Команды!$A$2:$A$7500,0),$E10+2)=Команды!$AJ$4,TRUE,FALSE),IF(INDEX(Команды!$A$2:$AN$7500,MATCH(AE$3,Команды!$A$2:$A$7500,0),$E10+2)=Команды!$AJ$5,TRUE,FALSE),IF(INDEX(Команды!$A$2:$AN$7500,MATCH(AE$3,Команды!$A$2:$A$7500,0),$E10+2)=Команды!$AJ$6,TRUE,FALSE),IF(INDEX(Команды!$A$2:$AN$7500,MATCH(AE$3,Команды!$A$2:$A$7500,0),$E10+2)=Команды!$AJ$7,TRUE,FALSE),IF(INDEX(Команды!$A$2:$AN$7500,MATCH(AE$3,Команды!$A$2:$A$7500,0),$E10+2)=Команды!$AJ$8,TRUE,FALSE),IF(INDEX(Команды!$A$2:$AN$7500,MATCH(AE$3,Команды!$A$2:$A$7500,0),$E10+2)=Команды!$AJ$9,TRUE,FALSE),IF(INDEX(Команды!$A$2:$AN$7500,MATCH(AE$3,Команды!$A$2:$A$7500,0),$E10+2)=Команды!$AJ$10,TRUE,FALSE),IF(INDEX(Команды!$A$2:$AN$7500,MATCH(AE$3,Команды!$A$2:$A$7500,0),$E10+2)=Команды!$AJ$11,TRUE,FALSE),IF(INDEX(Команды!$A$2:$AN$7500,MATCH(AE$3,Команды!$A$2:$A$7500,0),$E10+2)=Команды!$AJ$12,TRUE,FALSE),IF(INDEX(Команды!$A$2:$AN$7500,MATCH(AE$3,Команды!$A$2:$A$7500,0),$E10+2)=Команды!$AJ$13,TRUE,FALSE),IF(INDEX(Команды!$A$2:$AN$7500,MATCH(AE$3,Команды!$A$2:$A$7500,0),$E10+2)=Команды!$AJ$14,TRUE,FALSE),IF(INDEX(Команды!$A$2:$AN$7500,MATCH(AE$3,Команды!$A$2:$A$7500,0),$E10+2)=Команды!$AJ$15,TRUE,FALSE),IF(INDEX(Команды!$A$2:$AN$7500,MATCH(AE$3,Команды!$A$2:$A$7500,0),$E10+2)=Команды!$AJ$16,TRUE,FALSE),IF(INDEX(Команды!$A$2:$AN$7500,MATCH(AE$3,Команды!$A$2:$A$7500,0),$E10+2)=Команды!$AJ$17,TRUE,FALSE),IF(INDEX(Команды!$A$2:$AN$7500,MATCH(AE$3,Команды!$A$2:$A$7500,0),$E10+2)=Команды!$AJ$18,TRUE,FALSE),IF(INDEX(Команды!$A$2:$AN$7500,MATCH(AE$3,Команды!$A$2:$A$7500,0),$E10+2)=Команды!$AJ$19,TRUE,FALSE)),INDEX(Команды!$AJ$2:$AL$19,MATCH(INDEX(Команды!$A$2:$AN$7500,MATCH(AE$3,Команды!$A$2:$A$7500,0),$E10+2),Команды!$AJ$2:$AJ$19,0),3),0)</f>
        <v>1</v>
      </c>
      <c r="AG10" s="342"/>
      <c r="AH10" s="174">
        <f>IF(OR(IF(INDEX(Команды!$A$2:$AN$7500,MATCH(AH$3,Команды!$A$2:$A$7500,0),$E10+2)=Команды!$AJ$2,TRUE,FALSE),IF(INDEX(Команды!$A$2:$AN$7500,MATCH(AH$3,Команды!$A$2:$A$7500,0),$E10+2)=Команды!$AJ$3,TRUE,FALSE),IF(INDEX(Команды!$A$2:$AN$7500,MATCH(AH$3,Команды!$A$2:$A$7500,0),$E10+2)=Команды!$AJ$4,TRUE,FALSE),IF(INDEX(Команды!$A$2:$AN$7500,MATCH(AH$3,Команды!$A$2:$A$7500,0),$E10+2)=Команды!$AJ$5,TRUE,FALSE),IF(INDEX(Команды!$A$2:$AN$7500,MATCH(AH$3,Команды!$A$2:$A$7500,0),$E10+2)=Команды!$AJ$6,TRUE,FALSE),IF(INDEX(Команды!$A$2:$AN$7500,MATCH(AH$3,Команды!$A$2:$A$7500,0),$E10+2)=Команды!$AJ$7,TRUE,FALSE),IF(INDEX(Команды!$A$2:$AN$7500,MATCH(AH$3,Команды!$A$2:$A$7500,0),$E10+2)=Команды!$AJ$8,TRUE,FALSE),IF(INDEX(Команды!$A$2:$AN$7500,MATCH(AH$3,Команды!$A$2:$A$7500,0),$E10+2)=Команды!$AJ$9,TRUE,FALSE),IF(INDEX(Команды!$A$2:$AN$7500,MATCH(AH$3,Команды!$A$2:$A$7500,0),$E10+2)=Команды!$AJ$10,TRUE,FALSE),IF(INDEX(Команды!$A$2:$AN$7500,MATCH(AH$3,Команды!$A$2:$A$7500,0),$E10+2)=Команды!$AJ$11,TRUE,FALSE),IF(INDEX(Команды!$A$2:$AN$7500,MATCH(AH$3,Команды!$A$2:$A$7500,0),$E10+2)=Команды!$AJ$12,TRUE,FALSE),IF(INDEX(Команды!$A$2:$AN$7500,MATCH(AH$3,Команды!$A$2:$A$7500,0),$E10+2)=Команды!$AJ$13,TRUE,FALSE),IF(INDEX(Команды!$A$2:$AN$7500,MATCH(AH$3,Команды!$A$2:$A$7500,0),$E10+2)=Команды!$AJ$14,TRUE,FALSE),IF(INDEX(Команды!$A$2:$AN$7500,MATCH(AH$3,Команды!$A$2:$A$7500,0),$E10+2)=Команды!$AJ$15,TRUE,FALSE),IF(INDEX(Команды!$A$2:$AN$7500,MATCH(AH$3,Команды!$A$2:$A$7500,0),$E10+2)=Команды!$AJ$16,TRUE,FALSE),,IF(INDEX(Команды!$A$2:$AN$7500,MATCH(AH$3,Команды!$A$2:$A$7500,0),$E10+2)=Команды!$AJ$17,TRUE,FALSE),,IF(INDEX(Команды!$A$2:$AN$7500,MATCH(AH$3,Команды!$A$2:$A$7500,0),$E10+2)=Команды!$AJ$18,TRUE,FALSE),,IF(INDEX(Команды!$A$2:$AN$7500,MATCH(AH$3,Команды!$A$2:$A$7500,0),$E10+2)=Команды!$AJ$19,TRUE,FALSE)),INDEX(Команды!$AJ$2:$AK$19,MATCH(INDEX(Команды!$A$2:$AN$7500,MATCH(AH$3,Команды!$A$2:$A$7500,0),$E10+2),Команды!$AJ$2:$AJ$19,0),2),0)</f>
        <v>0.64583333333333337</v>
      </c>
      <c r="AI10" s="175">
        <f>IF(OR(IF(INDEX(Команды!$A$2:$AN$7500,MATCH(AH$3,Команды!$A$2:$A$7500,0),$E10+2)=Команды!$AJ$2,TRUE,FALSE),IF(INDEX(Команды!$A$2:$AN$7500,MATCH(AH$3,Команды!$A$2:$A$7500,0),$E10+2)=Команды!$AJ$3,TRUE,FALSE),IF(INDEX(Команды!$A$2:$AN$7500,MATCH(AH$3,Команды!$A$2:$A$7500,0),$E10+2)=Команды!$AJ$4,TRUE,FALSE),IF(INDEX(Команды!$A$2:$AN$7500,MATCH(AH$3,Команды!$A$2:$A$7500,0),$E10+2)=Команды!$AJ$5,TRUE,FALSE),IF(INDEX(Команды!$A$2:$AN$7500,MATCH(AH$3,Команды!$A$2:$A$7500,0),$E10+2)=Команды!$AJ$6,TRUE,FALSE),IF(INDEX(Команды!$A$2:$AN$7500,MATCH(AH$3,Команды!$A$2:$A$7500,0),$E10+2)=Команды!$AJ$7,TRUE,FALSE),IF(INDEX(Команды!$A$2:$AN$7500,MATCH(AH$3,Команды!$A$2:$A$7500,0),$E10+2)=Команды!$AJ$8,TRUE,FALSE),IF(INDEX(Команды!$A$2:$AN$7500,MATCH(AH$3,Команды!$A$2:$A$7500,0),$E10+2)=Команды!$AJ$9,TRUE,FALSE),IF(INDEX(Команды!$A$2:$AN$7500,MATCH(AH$3,Команды!$A$2:$A$7500,0),$E10+2)=Команды!$AJ$10,TRUE,FALSE),IF(INDEX(Команды!$A$2:$AN$7500,MATCH(AH$3,Команды!$A$2:$A$7500,0),$E10+2)=Команды!$AJ$11,TRUE,FALSE),IF(INDEX(Команды!$A$2:$AN$7500,MATCH(AH$3,Команды!$A$2:$A$7500,0),$E10+2)=Команды!$AJ$12,TRUE,FALSE),IF(INDEX(Команды!$A$2:$AN$7500,MATCH(AH$3,Команды!$A$2:$A$7500,0),$E10+2)=Команды!$AJ$13,TRUE,FALSE),IF(INDEX(Команды!$A$2:$AN$7500,MATCH(AH$3,Команды!$A$2:$A$7500,0),$E10+2)=Команды!$AJ$14,TRUE,FALSE),IF(INDEX(Команды!$A$2:$AN$7500,MATCH(AH$3,Команды!$A$2:$A$7500,0),$E10+2)=Команды!$AJ$15,TRUE,FALSE),IF(INDEX(Команды!$A$2:$AN$7500,MATCH(AH$3,Команды!$A$2:$A$7500,0),$E10+2)=Команды!$AJ$16,TRUE,FALSE),IF(INDEX(Команды!$A$2:$AN$7500,MATCH(AH$3,Команды!$A$2:$A$7500,0),$E10+2)=Команды!$AJ$17,TRUE,FALSE),IF(INDEX(Команды!$A$2:$AN$7500,MATCH(AH$3,Команды!$A$2:$A$7500,0),$E10+2)=Команды!$AJ$18,TRUE,FALSE),IF(INDEX(Команды!$A$2:$AN$7500,MATCH(AH$3,Команды!$A$2:$A$7500,0),$E10+2)=Команды!$AJ$19,TRUE,FALSE)),INDEX(Команды!$AJ$2:$AL$19,MATCH(INDEX(Команды!$A$2:$AN$7500,MATCH(AH$3,Команды!$A$2:$A$7500,0),$E10+2),Команды!$AJ$2:$AJ$19,0),3),0)</f>
        <v>1.0208333333333333</v>
      </c>
      <c r="AJ10" s="342"/>
      <c r="AK10" s="174">
        <f>IF(OR(IF(INDEX(Команды!$A$2:$AN$7500,MATCH(AK$3,Команды!$A$2:$A$7500,0),$E10+2)=Команды!$AJ$2,TRUE,FALSE),IF(INDEX(Команды!$A$2:$AN$7500,MATCH(AK$3,Команды!$A$2:$A$7500,0),$E10+2)=Команды!$AJ$3,TRUE,FALSE),IF(INDEX(Команды!$A$2:$AN$7500,MATCH(AK$3,Команды!$A$2:$A$7500,0),$E10+2)=Команды!$AJ$4,TRUE,FALSE),IF(INDEX(Команды!$A$2:$AN$7500,MATCH(AK$3,Команды!$A$2:$A$7500,0),$E10+2)=Команды!$AJ$5,TRUE,FALSE),IF(INDEX(Команды!$A$2:$AN$7500,MATCH(AK$3,Команды!$A$2:$A$7500,0),$E10+2)=Команды!$AJ$6,TRUE,FALSE),IF(INDEX(Команды!$A$2:$AN$7500,MATCH(AK$3,Команды!$A$2:$A$7500,0),$E10+2)=Команды!$AJ$7,TRUE,FALSE),IF(INDEX(Команды!$A$2:$AN$7500,MATCH(AK$3,Команды!$A$2:$A$7500,0),$E10+2)=Команды!$AJ$8,TRUE,FALSE),IF(INDEX(Команды!$A$2:$AN$7500,MATCH(AK$3,Команды!$A$2:$A$7500,0),$E10+2)=Команды!$AJ$9,TRUE,FALSE),IF(INDEX(Команды!$A$2:$AN$7500,MATCH(AK$3,Команды!$A$2:$A$7500,0),$E10+2)=Команды!$AJ$10,TRUE,FALSE),IF(INDEX(Команды!$A$2:$AN$7500,MATCH(AK$3,Команды!$A$2:$A$7500,0),$E10+2)=Команды!$AJ$11,TRUE,FALSE),IF(INDEX(Команды!$A$2:$AN$7500,MATCH(AK$3,Команды!$A$2:$A$7500,0),$E10+2)=Команды!$AJ$12,TRUE,FALSE),IF(INDEX(Команды!$A$2:$AN$7500,MATCH(AK$3,Команды!$A$2:$A$7500,0),$E10+2)=Команды!$AJ$13,TRUE,FALSE),IF(INDEX(Команды!$A$2:$AN$7500,MATCH(AK$3,Команды!$A$2:$A$7500,0),$E10+2)=Команды!$AJ$14,TRUE,FALSE),IF(INDEX(Команды!$A$2:$AN$7500,MATCH(AK$3,Команды!$A$2:$A$7500,0),$E10+2)=Команды!$AJ$15,TRUE,FALSE),IF(INDEX(Команды!$A$2:$AN$7500,MATCH(AK$3,Команды!$A$2:$A$7500,0),$E10+2)=Команды!$AJ$16,TRUE,FALSE),,IF(INDEX(Команды!$A$2:$AN$7500,MATCH(AK$3,Команды!$A$2:$A$7500,0),$E10+2)=Команды!$AJ$17,TRUE,FALSE),,IF(INDEX(Команды!$A$2:$AN$7500,MATCH(AK$3,Команды!$A$2:$A$7500,0),$E10+2)=Команды!$AJ$18,TRUE,FALSE),,IF(INDEX(Команды!$A$2:$AN$7500,MATCH(AK$3,Команды!$A$2:$A$7500,0),$E10+2)=Команды!$AJ$19,TRUE,FALSE)),INDEX(Команды!$AJ$2:$AK$19,MATCH(INDEX(Команды!$A$2:$AN$7500,MATCH(AK$3,Команды!$A$2:$A$7500,0),$E10+2),Команды!$AJ$2:$AJ$19,0),2),0)</f>
        <v>0.64583333333333337</v>
      </c>
      <c r="AL10" s="175">
        <f>IF(OR(IF(INDEX(Команды!$A$2:$AN$7500,MATCH(AK$3,Команды!$A$2:$A$7500,0),$E10+2)=Команды!$AJ$2,TRUE,FALSE),IF(INDEX(Команды!$A$2:$AN$7500,MATCH(AK$3,Команды!$A$2:$A$7500,0),$E10+2)=Команды!$AJ$3,TRUE,FALSE),IF(INDEX(Команды!$A$2:$AN$7500,MATCH(AK$3,Команды!$A$2:$A$7500,0),$E10+2)=Команды!$AJ$4,TRUE,FALSE),IF(INDEX(Команды!$A$2:$AN$7500,MATCH(AK$3,Команды!$A$2:$A$7500,0),$E10+2)=Команды!$AJ$5,TRUE,FALSE),IF(INDEX(Команды!$A$2:$AN$7500,MATCH(AK$3,Команды!$A$2:$A$7500,0),$E10+2)=Команды!$AJ$6,TRUE,FALSE),IF(INDEX(Команды!$A$2:$AN$7500,MATCH(AK$3,Команды!$A$2:$A$7500,0),$E10+2)=Команды!$AJ$7,TRUE,FALSE),IF(INDEX(Команды!$A$2:$AN$7500,MATCH(AK$3,Команды!$A$2:$A$7500,0),$E10+2)=Команды!$AJ$8,TRUE,FALSE),IF(INDEX(Команды!$A$2:$AN$7500,MATCH(AK$3,Команды!$A$2:$A$7500,0),$E10+2)=Команды!$AJ$9,TRUE,FALSE),IF(INDEX(Команды!$A$2:$AN$7500,MATCH(AK$3,Команды!$A$2:$A$7500,0),$E10+2)=Команды!$AJ$10,TRUE,FALSE),IF(INDEX(Команды!$A$2:$AN$7500,MATCH(AK$3,Команды!$A$2:$A$7500,0),$E10+2)=Команды!$AJ$11,TRUE,FALSE),IF(INDEX(Команды!$A$2:$AN$7500,MATCH(AK$3,Команды!$A$2:$A$7500,0),$E10+2)=Команды!$AJ$12,TRUE,FALSE),IF(INDEX(Команды!$A$2:$AN$7500,MATCH(AK$3,Команды!$A$2:$A$7500,0),$E10+2)=Команды!$AJ$13,TRUE,FALSE),IF(INDEX(Команды!$A$2:$AN$7500,MATCH(AK$3,Команды!$A$2:$A$7500,0),$E10+2)=Команды!$AJ$14,TRUE,FALSE),IF(INDEX(Команды!$A$2:$AN$7500,MATCH(AK$3,Команды!$A$2:$A$7500,0),$E10+2)=Команды!$AJ$15,TRUE,FALSE),IF(INDEX(Команды!$A$2:$AN$7500,MATCH(AK$3,Команды!$A$2:$A$7500,0),$E10+2)=Команды!$AJ$16,TRUE,FALSE),IF(INDEX(Команды!$A$2:$AN$7500,MATCH(AK$3,Команды!$A$2:$A$7500,0),$E10+2)=Команды!$AJ$17,TRUE,FALSE),IF(INDEX(Команды!$A$2:$AN$7500,MATCH(AK$3,Команды!$A$2:$A$7500,0),$E10+2)=Команды!$AJ$18,TRUE,FALSE),IF(INDEX(Команды!$A$2:$AN$7500,MATCH(AK$3,Команды!$A$2:$A$7500,0),$E10+2)=Команды!$AJ$19,TRUE,FALSE)),INDEX(Команды!$AJ$2:$AL$19,MATCH(INDEX(Команды!$A$2:$AN$7500,MATCH(AK$3,Команды!$A$2:$A$7500,0),$E10+2),Команды!$AJ$2:$AJ$19,0),3),0)</f>
        <v>1.0208333333333333</v>
      </c>
      <c r="AM10" s="342"/>
      <c r="AN10" s="174" t="str">
        <f>IF(OR(IF(INDEX(Команды!$A$2:$AN$7500,MATCH(AN$3,Команды!$A$2:$A$7500,0),$E10+2)=Команды!$AJ$2,TRUE,FALSE),IF(INDEX(Команды!$A$2:$AN$7500,MATCH(AN$3,Команды!$A$2:$A$7500,0),$E10+2)=Команды!$AJ$3,TRUE,FALSE),IF(INDEX(Команды!$A$2:$AN$7500,MATCH(AN$3,Команды!$A$2:$A$7500,0),$E10+2)=Команды!$AJ$4,TRUE,FALSE),IF(INDEX(Команды!$A$2:$AN$7500,MATCH(AN$3,Команды!$A$2:$A$7500,0),$E10+2)=Команды!$AJ$5,TRUE,FALSE),IF(INDEX(Команды!$A$2:$AN$7500,MATCH(AN$3,Команды!$A$2:$A$7500,0),$E10+2)=Команды!$AJ$6,TRUE,FALSE),IF(INDEX(Команды!$A$2:$AN$7500,MATCH(AN$3,Команды!$A$2:$A$7500,0),$E10+2)=Команды!$AJ$7,TRUE,FALSE),IF(INDEX(Команды!$A$2:$AN$7500,MATCH(AN$3,Команды!$A$2:$A$7500,0),$E10+2)=Команды!$AJ$8,TRUE,FALSE),IF(INDEX(Команды!$A$2:$AN$7500,MATCH(AN$3,Команды!$A$2:$A$7500,0),$E10+2)=Команды!$AJ$9,TRUE,FALSE),IF(INDEX(Команды!$A$2:$AN$7500,MATCH(AN$3,Команды!$A$2:$A$7500,0),$E10+2)=Команды!$AJ$10,TRUE,FALSE),IF(INDEX(Команды!$A$2:$AN$7500,MATCH(AN$3,Команды!$A$2:$A$7500,0),$E10+2)=Команды!$AJ$11,TRUE,FALSE),IF(INDEX(Команды!$A$2:$AN$7500,MATCH(AN$3,Команды!$A$2:$A$7500,0),$E10+2)=Команды!$AJ$12,TRUE,FALSE),IF(INDEX(Команды!$A$2:$AN$7500,MATCH(AN$3,Команды!$A$2:$A$7500,0),$E10+2)=Команды!$AJ$13,TRUE,FALSE),IF(INDEX(Команды!$A$2:$AN$7500,MATCH(AN$3,Команды!$A$2:$A$7500,0),$E10+2)=Команды!$AJ$14,TRUE,FALSE),IF(INDEX(Команды!$A$2:$AN$7500,MATCH(AN$3,Команды!$A$2:$A$7500,0),$E10+2)=Команды!$AJ$15,TRUE,FALSE),IF(INDEX(Команды!$A$2:$AN$7500,MATCH(AN$3,Команды!$A$2:$A$7500,0),$E10+2)=Команды!$AJ$16,TRUE,FALSE),,IF(INDEX(Команды!$A$2:$AN$7500,MATCH(AN$3,Команды!$A$2:$A$7500,0),$E10+2)=Команды!$AJ$17,TRUE,FALSE),,IF(INDEX(Команды!$A$2:$AN$7500,MATCH(AN$3,Команды!$A$2:$A$7500,0),$E10+2)=Команды!$AJ$18,TRUE,FALSE),,IF(INDEX(Команды!$A$2:$AN$7500,MATCH(AN$3,Команды!$A$2:$A$7500,0),$E10+2)=Команды!$AJ$19,TRUE,FALSE)),INDEX(Команды!$AJ$2:$AK$19,MATCH(INDEX(Команды!$A$2:$AN$7500,MATCH(AN$3,Команды!$A$2:$A$7500,0),$E10+2),Команды!$AJ$2:$AJ$19,0),2),0)</f>
        <v>В</v>
      </c>
      <c r="AO10" s="175" t="str">
        <f>IF(OR(IF(INDEX(Команды!$A$2:$AN$7500,MATCH(AN$3,Команды!$A$2:$A$7500,0),$E10+2)=Команды!$AJ$2,TRUE,FALSE),IF(INDEX(Команды!$A$2:$AN$7500,MATCH(AN$3,Команды!$A$2:$A$7500,0),$E10+2)=Команды!$AJ$3,TRUE,FALSE),IF(INDEX(Команды!$A$2:$AN$7500,MATCH(AN$3,Команды!$A$2:$A$7500,0),$E10+2)=Команды!$AJ$4,TRUE,FALSE),IF(INDEX(Команды!$A$2:$AN$7500,MATCH(AN$3,Команды!$A$2:$A$7500,0),$E10+2)=Команды!$AJ$5,TRUE,FALSE),IF(INDEX(Команды!$A$2:$AN$7500,MATCH(AN$3,Команды!$A$2:$A$7500,0),$E10+2)=Команды!$AJ$6,TRUE,FALSE),IF(INDEX(Команды!$A$2:$AN$7500,MATCH(AN$3,Команды!$A$2:$A$7500,0),$E10+2)=Команды!$AJ$7,TRUE,FALSE),IF(INDEX(Команды!$A$2:$AN$7500,MATCH(AN$3,Команды!$A$2:$A$7500,0),$E10+2)=Команды!$AJ$8,TRUE,FALSE),IF(INDEX(Команды!$A$2:$AN$7500,MATCH(AN$3,Команды!$A$2:$A$7500,0),$E10+2)=Команды!$AJ$9,TRUE,FALSE),IF(INDEX(Команды!$A$2:$AN$7500,MATCH(AN$3,Команды!$A$2:$A$7500,0),$E10+2)=Команды!$AJ$10,TRUE,FALSE),IF(INDEX(Команды!$A$2:$AN$7500,MATCH(AN$3,Команды!$A$2:$A$7500,0),$E10+2)=Команды!$AJ$11,TRUE,FALSE),IF(INDEX(Команды!$A$2:$AN$7500,MATCH(AN$3,Команды!$A$2:$A$7500,0),$E10+2)=Команды!$AJ$12,TRUE,FALSE),IF(INDEX(Команды!$A$2:$AN$7500,MATCH(AN$3,Команды!$A$2:$A$7500,0),$E10+2)=Команды!$AJ$13,TRUE,FALSE),IF(INDEX(Команды!$A$2:$AN$7500,MATCH(AN$3,Команды!$A$2:$A$7500,0),$E10+2)=Команды!$AJ$14,TRUE,FALSE),IF(INDEX(Команды!$A$2:$AN$7500,MATCH(AN$3,Команды!$A$2:$A$7500,0),$E10+2)=Команды!$AJ$15,TRUE,FALSE),IF(INDEX(Команды!$A$2:$AN$7500,MATCH(AN$3,Команды!$A$2:$A$7500,0),$E10+2)=Команды!$AJ$16,TRUE,FALSE),IF(INDEX(Команды!$A$2:$AN$7500,MATCH(AN$3,Команды!$A$2:$A$7500,0),$E10+2)=Команды!$AJ$17,TRUE,FALSE),IF(INDEX(Команды!$A$2:$AN$7500,MATCH(AN$3,Команды!$A$2:$A$7500,0),$E10+2)=Команды!$AJ$18,TRUE,FALSE),IF(INDEX(Команды!$A$2:$AN$7500,MATCH(AN$3,Команды!$A$2:$A$7500,0),$E10+2)=Команды!$AJ$19,TRUE,FALSE)),INDEX(Команды!$AJ$2:$AL$19,MATCH(INDEX(Команды!$A$2:$AN$7500,MATCH(AN$3,Команды!$A$2:$A$7500,0),$E10+2),Команды!$AJ$2:$AJ$19,0),3),0)</f>
        <v>В</v>
      </c>
      <c r="AP10" s="342"/>
      <c r="AQ10" s="174" t="str">
        <f>IF(OR(IF(INDEX(Команды!$A$2:$AN$7500,MATCH(AQ$3,Команды!$A$2:$A$7500,0),$E10+2)=Команды!$AJ$2,TRUE,FALSE),IF(INDEX(Команды!$A$2:$AN$7500,MATCH(AQ$3,Команды!$A$2:$A$7500,0),$E10+2)=Команды!$AJ$3,TRUE,FALSE),IF(INDEX(Команды!$A$2:$AN$7500,MATCH(AQ$3,Команды!$A$2:$A$7500,0),$E10+2)=Команды!$AJ$4,TRUE,FALSE),IF(INDEX(Команды!$A$2:$AN$7500,MATCH(AQ$3,Команды!$A$2:$A$7500,0),$E10+2)=Команды!$AJ$5,TRUE,FALSE),IF(INDEX(Команды!$A$2:$AN$7500,MATCH(AQ$3,Команды!$A$2:$A$7500,0),$E10+2)=Команды!$AJ$6,TRUE,FALSE),IF(INDEX(Команды!$A$2:$AN$7500,MATCH(AQ$3,Команды!$A$2:$A$7500,0),$E10+2)=Команды!$AJ$7,TRUE,FALSE),IF(INDEX(Команды!$A$2:$AN$7500,MATCH(AQ$3,Команды!$A$2:$A$7500,0),$E10+2)=Команды!$AJ$8,TRUE,FALSE),IF(INDEX(Команды!$A$2:$AN$7500,MATCH(AQ$3,Команды!$A$2:$A$7500,0),$E10+2)=Команды!$AJ$9,TRUE,FALSE),IF(INDEX(Команды!$A$2:$AN$7500,MATCH(AQ$3,Команды!$A$2:$A$7500,0),$E10+2)=Команды!$AJ$10,TRUE,FALSE),IF(INDEX(Команды!$A$2:$AN$7500,MATCH(AQ$3,Команды!$A$2:$A$7500,0),$E10+2)=Команды!$AJ$11,TRUE,FALSE),IF(INDEX(Команды!$A$2:$AN$7500,MATCH(AQ$3,Команды!$A$2:$A$7500,0),$E10+2)=Команды!$AJ$12,TRUE,FALSE),IF(INDEX(Команды!$A$2:$AN$7500,MATCH(AQ$3,Команды!$A$2:$A$7500,0),$E10+2)=Команды!$AJ$13,TRUE,FALSE),IF(INDEX(Команды!$A$2:$AN$7500,MATCH(AQ$3,Команды!$A$2:$A$7500,0),$E10+2)=Команды!$AJ$14,TRUE,FALSE),IF(INDEX(Команды!$A$2:$AN$7500,MATCH(AQ$3,Команды!$A$2:$A$7500,0),$E10+2)=Команды!$AJ$15,TRUE,FALSE),IF(INDEX(Команды!$A$2:$AN$7500,MATCH(AQ$3,Команды!$A$2:$A$7500,0),$E10+2)=Команды!$AJ$16,TRUE,FALSE),,IF(INDEX(Команды!$A$2:$AN$7500,MATCH(AQ$3,Команды!$A$2:$A$7500,0),$E10+2)=Команды!$AJ$17,TRUE,FALSE),,IF(INDEX(Команды!$A$2:$AN$7500,MATCH(AQ$3,Команды!$A$2:$A$7500,0),$E10+2)=Команды!$AJ$18,TRUE,FALSE),,IF(INDEX(Команды!$A$2:$AN$7500,MATCH(AQ$3,Команды!$A$2:$A$7500,0),$E10+2)=Команды!$AJ$19,TRUE,FALSE)),INDEX(Команды!$AJ$2:$AK$19,MATCH(INDEX(Команды!$A$2:$AN$7500,MATCH(AQ$3,Команды!$A$2:$A$7500,0),$E10+2),Команды!$AJ$2:$AJ$19,0),2),0)</f>
        <v>В</v>
      </c>
      <c r="AR10" s="175" t="str">
        <f>IF(OR(IF(INDEX(Команды!$A$2:$AN$7500,MATCH(AQ$3,Команды!$A$2:$A$7500,0),$E10+2)=Команды!$AJ$2,TRUE,FALSE),IF(INDEX(Команды!$A$2:$AN$7500,MATCH(AQ$3,Команды!$A$2:$A$7500,0),$E10+2)=Команды!$AJ$3,TRUE,FALSE),IF(INDEX(Команды!$A$2:$AN$7500,MATCH(AQ$3,Команды!$A$2:$A$7500,0),$E10+2)=Команды!$AJ$4,TRUE,FALSE),IF(INDEX(Команды!$A$2:$AN$7500,MATCH(AQ$3,Команды!$A$2:$A$7500,0),$E10+2)=Команды!$AJ$5,TRUE,FALSE),IF(INDEX(Команды!$A$2:$AN$7500,MATCH(AQ$3,Команды!$A$2:$A$7500,0),$E10+2)=Команды!$AJ$6,TRUE,FALSE),IF(INDEX(Команды!$A$2:$AN$7500,MATCH(AQ$3,Команды!$A$2:$A$7500,0),$E10+2)=Команды!$AJ$7,TRUE,FALSE),IF(INDEX(Команды!$A$2:$AN$7500,MATCH(AQ$3,Команды!$A$2:$A$7500,0),$E10+2)=Команды!$AJ$8,TRUE,FALSE),IF(INDEX(Команды!$A$2:$AN$7500,MATCH(AQ$3,Команды!$A$2:$A$7500,0),$E10+2)=Команды!$AJ$9,TRUE,FALSE),IF(INDEX(Команды!$A$2:$AN$7500,MATCH(AQ$3,Команды!$A$2:$A$7500,0),$E10+2)=Команды!$AJ$10,TRUE,FALSE),IF(INDEX(Команды!$A$2:$AN$7500,MATCH(AQ$3,Команды!$A$2:$A$7500,0),$E10+2)=Команды!$AJ$11,TRUE,FALSE),IF(INDEX(Команды!$A$2:$AN$7500,MATCH(AQ$3,Команды!$A$2:$A$7500,0),$E10+2)=Команды!$AJ$12,TRUE,FALSE),IF(INDEX(Команды!$A$2:$AN$7500,MATCH(AQ$3,Команды!$A$2:$A$7500,0),$E10+2)=Команды!$AJ$13,TRUE,FALSE),IF(INDEX(Команды!$A$2:$AN$7500,MATCH(AQ$3,Команды!$A$2:$A$7500,0),$E10+2)=Команды!$AJ$14,TRUE,FALSE),IF(INDEX(Команды!$A$2:$AN$7500,MATCH(AQ$3,Команды!$A$2:$A$7500,0),$E10+2)=Команды!$AJ$15,TRUE,FALSE),IF(INDEX(Команды!$A$2:$AN$7500,MATCH(AQ$3,Команды!$A$2:$A$7500,0),$E10+2)=Команды!$AJ$16,TRUE,FALSE),IF(INDEX(Команды!$A$2:$AN$7500,MATCH(AQ$3,Команды!$A$2:$A$7500,0),$E10+2)=Команды!$AJ$17,TRUE,FALSE),IF(INDEX(Команды!$A$2:$AN$7500,MATCH(AQ$3,Команды!$A$2:$A$7500,0),$E10+2)=Команды!$AJ$18,TRUE,FALSE),IF(INDEX(Команды!$A$2:$AN$7500,MATCH(AQ$3,Команды!$A$2:$A$7500,0),$E10+2)=Команды!$AJ$19,TRUE,FALSE)),INDEX(Команды!$AJ$2:$AL$19,MATCH(INDEX(Команды!$A$2:$AN$7500,MATCH(AQ$3,Команды!$A$2:$A$7500,0),$E10+2),Команды!$AJ$2:$AJ$19,0),3),0)</f>
        <v>В</v>
      </c>
      <c r="AS10" s="342"/>
      <c r="AT10" s="174">
        <f>IF(OR(IF(INDEX(Команды!$A$2:$AN$7500,MATCH(AT$3,Команды!$A$2:$A$7500,0),$E10+2)=Команды!$AJ$2,TRUE,FALSE),IF(INDEX(Команды!$A$2:$AN$7500,MATCH(AT$3,Команды!$A$2:$A$7500,0),$E10+2)=Команды!$AJ$3,TRUE,FALSE),IF(INDEX(Команды!$A$2:$AN$7500,MATCH(AT$3,Команды!$A$2:$A$7500,0),$E10+2)=Команды!$AJ$4,TRUE,FALSE),IF(INDEX(Команды!$A$2:$AN$7500,MATCH(AT$3,Команды!$A$2:$A$7500,0),$E10+2)=Команды!$AJ$5,TRUE,FALSE),IF(INDEX(Команды!$A$2:$AN$7500,MATCH(AT$3,Команды!$A$2:$A$7500,0),$E10+2)=Команды!$AJ$6,TRUE,FALSE),IF(INDEX(Команды!$A$2:$AN$7500,MATCH(AT$3,Команды!$A$2:$A$7500,0),$E10+2)=Команды!$AJ$7,TRUE,FALSE),IF(INDEX(Команды!$A$2:$AN$7500,MATCH(AT$3,Команды!$A$2:$A$7500,0),$E10+2)=Команды!$AJ$8,TRUE,FALSE),IF(INDEX(Команды!$A$2:$AN$7500,MATCH(AT$3,Команды!$A$2:$A$7500,0),$E10+2)=Команды!$AJ$9,TRUE,FALSE),IF(INDEX(Команды!$A$2:$AN$7500,MATCH(AT$3,Команды!$A$2:$A$7500,0),$E10+2)=Команды!$AJ$10,TRUE,FALSE),IF(INDEX(Команды!$A$2:$AN$7500,MATCH(AT$3,Команды!$A$2:$A$7500,0),$E10+2)=Команды!$AJ$11,TRUE,FALSE),IF(INDEX(Команды!$A$2:$AN$7500,MATCH(AT$3,Команды!$A$2:$A$7500,0),$E10+2)=Команды!$AJ$12,TRUE,FALSE),IF(INDEX(Команды!$A$2:$AN$7500,MATCH(AT$3,Команды!$A$2:$A$7500,0),$E10+2)=Команды!$AJ$13,TRUE,FALSE),IF(INDEX(Команды!$A$2:$AN$7500,MATCH(AT$3,Команды!$A$2:$A$7500,0),$E10+2)=Команды!$AJ$14,TRUE,FALSE),IF(INDEX(Команды!$A$2:$AN$7500,MATCH(AT$3,Команды!$A$2:$A$7500,0),$E10+2)=Команды!$AJ$15,TRUE,FALSE),IF(INDEX(Команды!$A$2:$AN$7500,MATCH(AT$3,Команды!$A$2:$A$7500,0),$E10+2)=Команды!$AJ$16,TRUE,FALSE),,IF(INDEX(Команды!$A$2:$AN$7500,MATCH(AT$3,Команды!$A$2:$A$7500,0),$E10+2)=Команды!$AJ$17,TRUE,FALSE),,IF(INDEX(Команды!$A$2:$AN$7500,MATCH(AT$3,Команды!$A$2:$A$7500,0),$E10+2)=Команды!$AJ$18,TRUE,FALSE),,IF(INDEX(Команды!$A$2:$AN$7500,MATCH(AT$3,Команды!$A$2:$A$7500,0),$E10+2)=Команды!$AJ$19,TRUE,FALSE)),INDEX(Команды!$AJ$2:$AK$19,MATCH(INDEX(Команды!$A$2:$AN$7500,MATCH(AT$3,Команды!$A$2:$A$7500,0),$E10+2),Команды!$AJ$2:$AJ$19,0),2),0)</f>
        <v>0.28125</v>
      </c>
      <c r="AU10" s="175">
        <f>IF(OR(IF(INDEX(Команды!$A$2:$AN$7500,MATCH(AT$3,Команды!$A$2:$A$7500,0),$E10+2)=Команды!$AJ$2,TRUE,FALSE),IF(INDEX(Команды!$A$2:$AN$7500,MATCH(AT$3,Команды!$A$2:$A$7500,0),$E10+2)=Команды!$AJ$3,TRUE,FALSE),IF(INDEX(Команды!$A$2:$AN$7500,MATCH(AT$3,Команды!$A$2:$A$7500,0),$E10+2)=Команды!$AJ$4,TRUE,FALSE),IF(INDEX(Команды!$A$2:$AN$7500,MATCH(AT$3,Команды!$A$2:$A$7500,0),$E10+2)=Команды!$AJ$5,TRUE,FALSE),IF(INDEX(Команды!$A$2:$AN$7500,MATCH(AT$3,Команды!$A$2:$A$7500,0),$E10+2)=Команды!$AJ$6,TRUE,FALSE),IF(INDEX(Команды!$A$2:$AN$7500,MATCH(AT$3,Команды!$A$2:$A$7500,0),$E10+2)=Команды!$AJ$7,TRUE,FALSE),IF(INDEX(Команды!$A$2:$AN$7500,MATCH(AT$3,Команды!$A$2:$A$7500,0),$E10+2)=Команды!$AJ$8,TRUE,FALSE),IF(INDEX(Команды!$A$2:$AN$7500,MATCH(AT$3,Команды!$A$2:$A$7500,0),$E10+2)=Команды!$AJ$9,TRUE,FALSE),IF(INDEX(Команды!$A$2:$AN$7500,MATCH(AT$3,Команды!$A$2:$A$7500,0),$E10+2)=Команды!$AJ$10,TRUE,FALSE),IF(INDEX(Команды!$A$2:$AN$7500,MATCH(AT$3,Команды!$A$2:$A$7500,0),$E10+2)=Команды!$AJ$11,TRUE,FALSE),IF(INDEX(Команды!$A$2:$AN$7500,MATCH(AT$3,Команды!$A$2:$A$7500,0),$E10+2)=Команды!$AJ$12,TRUE,FALSE),IF(INDEX(Команды!$A$2:$AN$7500,MATCH(AT$3,Команды!$A$2:$A$7500,0),$E10+2)=Команды!$AJ$13,TRUE,FALSE),IF(INDEX(Команды!$A$2:$AN$7500,MATCH(AT$3,Команды!$A$2:$A$7500,0),$E10+2)=Команды!$AJ$14,TRUE,FALSE),IF(INDEX(Команды!$A$2:$AN$7500,MATCH(AT$3,Команды!$A$2:$A$7500,0),$E10+2)=Команды!$AJ$15,TRUE,FALSE),IF(INDEX(Команды!$A$2:$AN$7500,MATCH(AT$3,Команды!$A$2:$A$7500,0),$E10+2)=Команды!$AJ$16,TRUE,FALSE),IF(INDEX(Команды!$A$2:$AN$7500,MATCH(AT$3,Команды!$A$2:$A$7500,0),$E10+2)=Команды!$AJ$17,TRUE,FALSE),IF(INDEX(Команды!$A$2:$AN$7500,MATCH(AT$3,Команды!$A$2:$A$7500,0),$E10+2)=Команды!$AJ$18,TRUE,FALSE),IF(INDEX(Команды!$A$2:$AN$7500,MATCH(AT$3,Команды!$A$2:$A$7500,0),$E10+2)=Команды!$AJ$19,TRUE,FALSE)),INDEX(Команды!$AJ$2:$AL$19,MATCH(INDEX(Команды!$A$2:$AN$7500,MATCH(AT$3,Команды!$A$2:$A$7500,0),$E10+2),Команды!$AJ$2:$AJ$19,0),3),0)</f>
        <v>0.65625</v>
      </c>
      <c r="AV10" s="342"/>
      <c r="AW10" s="174">
        <f>IF(OR(IF(INDEX(Команды!$A$2:$AN$7500,MATCH(AW$3,Команды!$A$2:$A$7500,0),$E10+2)=Команды!$AJ$2,TRUE,FALSE),IF(INDEX(Команды!$A$2:$AN$7500,MATCH(AW$3,Команды!$A$2:$A$7500,0),$E10+2)=Команды!$AJ$3,TRUE,FALSE),IF(INDEX(Команды!$A$2:$AN$7500,MATCH(AW$3,Команды!$A$2:$A$7500,0),$E10+2)=Команды!$AJ$4,TRUE,FALSE),IF(INDEX(Команды!$A$2:$AN$7500,MATCH(AW$3,Команды!$A$2:$A$7500,0),$E10+2)=Команды!$AJ$5,TRUE,FALSE),IF(INDEX(Команды!$A$2:$AN$7500,MATCH(AW$3,Команды!$A$2:$A$7500,0),$E10+2)=Команды!$AJ$6,TRUE,FALSE),IF(INDEX(Команды!$A$2:$AN$7500,MATCH(AW$3,Команды!$A$2:$A$7500,0),$E10+2)=Команды!$AJ$7,TRUE,FALSE),IF(INDEX(Команды!$A$2:$AN$7500,MATCH(AW$3,Команды!$A$2:$A$7500,0),$E10+2)=Команды!$AJ$8,TRUE,FALSE),IF(INDEX(Команды!$A$2:$AN$7500,MATCH(AW$3,Команды!$A$2:$A$7500,0),$E10+2)=Команды!$AJ$9,TRUE,FALSE),IF(INDEX(Команды!$A$2:$AN$7500,MATCH(AW$3,Команды!$A$2:$A$7500,0),$E10+2)=Команды!$AJ$10,TRUE,FALSE),IF(INDEX(Команды!$A$2:$AN$7500,MATCH(AW$3,Команды!$A$2:$A$7500,0),$E10+2)=Команды!$AJ$11,TRUE,FALSE),IF(INDEX(Команды!$A$2:$AN$7500,MATCH(AW$3,Команды!$A$2:$A$7500,0),$E10+2)=Команды!$AJ$12,TRUE,FALSE),IF(INDEX(Команды!$A$2:$AN$7500,MATCH(AW$3,Команды!$A$2:$A$7500,0),$E10+2)=Команды!$AJ$13,TRUE,FALSE),IF(INDEX(Команды!$A$2:$AN$7500,MATCH(AW$3,Команды!$A$2:$A$7500,0),$E10+2)=Команды!$AJ$14,TRUE,FALSE),IF(INDEX(Команды!$A$2:$AN$7500,MATCH(AW$3,Команды!$A$2:$A$7500,0),$E10+2)=Команды!$AJ$15,TRUE,FALSE),IF(INDEX(Команды!$A$2:$AN$7500,MATCH(AW$3,Команды!$A$2:$A$7500,0),$E10+2)=Команды!$AJ$16,TRUE,FALSE),,IF(INDEX(Команды!$A$2:$AN$7500,MATCH(AW$3,Команды!$A$2:$A$7500,0),$E10+2)=Команды!$AJ$17,TRUE,FALSE),,IF(INDEX(Команды!$A$2:$AN$7500,MATCH(AW$3,Команды!$A$2:$A$7500,0),$E10+2)=Команды!$AJ$18,TRUE,FALSE),,IF(INDEX(Команды!$A$2:$AN$7500,MATCH(AW$3,Команды!$A$2:$A$7500,0),$E10+2)=Команды!$AJ$19,TRUE,FALSE)),INDEX(Команды!$AJ$2:$AK$19,MATCH(INDEX(Команды!$A$2:$AN$7500,MATCH(AW$3,Команды!$A$2:$A$7500,0),$E10+2),Команды!$AJ$2:$AJ$19,0),2),0)</f>
        <v>0.28125</v>
      </c>
      <c r="AX10" s="175">
        <f>IF(OR(IF(INDEX(Команды!$A$2:$AN$7500,MATCH(AW$3,Команды!$A$2:$A$7500,0),$E10+2)=Команды!$AJ$2,TRUE,FALSE),IF(INDEX(Команды!$A$2:$AN$7500,MATCH(AW$3,Команды!$A$2:$A$7500,0),$E10+2)=Команды!$AJ$3,TRUE,FALSE),IF(INDEX(Команды!$A$2:$AN$7500,MATCH(AW$3,Команды!$A$2:$A$7500,0),$E10+2)=Команды!$AJ$4,TRUE,FALSE),IF(INDEX(Команды!$A$2:$AN$7500,MATCH(AW$3,Команды!$A$2:$A$7500,0),$E10+2)=Команды!$AJ$5,TRUE,FALSE),IF(INDEX(Команды!$A$2:$AN$7500,MATCH(AW$3,Команды!$A$2:$A$7500,0),$E10+2)=Команды!$AJ$6,TRUE,FALSE),IF(INDEX(Команды!$A$2:$AN$7500,MATCH(AW$3,Команды!$A$2:$A$7500,0),$E10+2)=Команды!$AJ$7,TRUE,FALSE),IF(INDEX(Команды!$A$2:$AN$7500,MATCH(AW$3,Команды!$A$2:$A$7500,0),$E10+2)=Команды!$AJ$8,TRUE,FALSE),IF(INDEX(Команды!$A$2:$AN$7500,MATCH(AW$3,Команды!$A$2:$A$7500,0),$E10+2)=Команды!$AJ$9,TRUE,FALSE),IF(INDEX(Команды!$A$2:$AN$7500,MATCH(AW$3,Команды!$A$2:$A$7500,0),$E10+2)=Команды!$AJ$10,TRUE,FALSE),IF(INDEX(Команды!$A$2:$AN$7500,MATCH(AW$3,Команды!$A$2:$A$7500,0),$E10+2)=Команды!$AJ$11,TRUE,FALSE),IF(INDEX(Команды!$A$2:$AN$7500,MATCH(AW$3,Команды!$A$2:$A$7500,0),$E10+2)=Команды!$AJ$12,TRUE,FALSE),IF(INDEX(Команды!$A$2:$AN$7500,MATCH(AW$3,Команды!$A$2:$A$7500,0),$E10+2)=Команды!$AJ$13,TRUE,FALSE),IF(INDEX(Команды!$A$2:$AN$7500,MATCH(AW$3,Команды!$A$2:$A$7500,0),$E10+2)=Команды!$AJ$14,TRUE,FALSE),IF(INDEX(Команды!$A$2:$AN$7500,MATCH(AW$3,Команды!$A$2:$A$7500,0),$E10+2)=Команды!$AJ$15,TRUE,FALSE),IF(INDEX(Команды!$A$2:$AN$7500,MATCH(AW$3,Команды!$A$2:$A$7500,0),$E10+2)=Команды!$AJ$16,TRUE,FALSE),IF(INDEX(Команды!$A$2:$AN$7500,MATCH(AW$3,Команды!$A$2:$A$7500,0),$E10+2)=Команды!$AJ$17,TRUE,FALSE),IF(INDEX(Команды!$A$2:$AN$7500,MATCH(AW$3,Команды!$A$2:$A$7500,0),$E10+2)=Команды!$AJ$18,TRUE,FALSE),IF(INDEX(Команды!$A$2:$AN$7500,MATCH(AW$3,Команды!$A$2:$A$7500,0),$E10+2)=Команды!$AJ$19,TRUE,FALSE)),INDEX(Команды!$AJ$2:$AL$19,MATCH(INDEX(Команды!$A$2:$AN$7500,MATCH(AW$3,Команды!$A$2:$A$7500,0),$E10+2),Команды!$AJ$2:$AJ$19,0),3),0)</f>
        <v>0.65625</v>
      </c>
      <c r="AY10" s="342"/>
      <c r="AZ10" s="174">
        <f>IF(OR(IF(INDEX(Команды!$A$2:$AN$7500,MATCH(AZ$3,Команды!$A$2:$A$7500,0),$E10+2)=Команды!$AJ$2,TRUE,FALSE),IF(INDEX(Команды!$A$2:$AN$7500,MATCH(AZ$3,Команды!$A$2:$A$7500,0),$E10+2)=Команды!$AJ$3,TRUE,FALSE),IF(INDEX(Команды!$A$2:$AN$7500,MATCH(AZ$3,Команды!$A$2:$A$7500,0),$E10+2)=Команды!$AJ$4,TRUE,FALSE),IF(INDEX(Команды!$A$2:$AN$7500,MATCH(AZ$3,Команды!$A$2:$A$7500,0),$E10+2)=Команды!$AJ$5,TRUE,FALSE),IF(INDEX(Команды!$A$2:$AN$7500,MATCH(AZ$3,Команды!$A$2:$A$7500,0),$E10+2)=Команды!$AJ$6,TRUE,FALSE),IF(INDEX(Команды!$A$2:$AN$7500,MATCH(AZ$3,Команды!$A$2:$A$7500,0),$E10+2)=Команды!$AJ$7,TRUE,FALSE),IF(INDEX(Команды!$A$2:$AN$7500,MATCH(AZ$3,Команды!$A$2:$A$7500,0),$E10+2)=Команды!$AJ$8,TRUE,FALSE),IF(INDEX(Команды!$A$2:$AN$7500,MATCH(AZ$3,Команды!$A$2:$A$7500,0),$E10+2)=Команды!$AJ$9,TRUE,FALSE),IF(INDEX(Команды!$A$2:$AN$7500,MATCH(AZ$3,Команды!$A$2:$A$7500,0),$E10+2)=Команды!$AJ$10,TRUE,FALSE),IF(INDEX(Команды!$A$2:$AN$7500,MATCH(AZ$3,Команды!$A$2:$A$7500,0),$E10+2)=Команды!$AJ$11,TRUE,FALSE),IF(INDEX(Команды!$A$2:$AN$7500,MATCH(AZ$3,Команды!$A$2:$A$7500,0),$E10+2)=Команды!$AJ$12,TRUE,FALSE),IF(INDEX(Команды!$A$2:$AN$7500,MATCH(AZ$3,Команды!$A$2:$A$7500,0),$E10+2)=Команды!$AJ$13,TRUE,FALSE),IF(INDEX(Команды!$A$2:$AN$7500,MATCH(AZ$3,Команды!$A$2:$A$7500,0),$E10+2)=Команды!$AJ$14,TRUE,FALSE),IF(INDEX(Команды!$A$2:$AN$7500,MATCH(AZ$3,Команды!$A$2:$A$7500,0),$E10+2)=Команды!$AJ$15,TRUE,FALSE),IF(INDEX(Команды!$A$2:$AN$7500,MATCH(AZ$3,Команды!$A$2:$A$7500,0),$E10+2)=Команды!$AJ$16,TRUE,FALSE),,IF(INDEX(Команды!$A$2:$AN$7500,MATCH(AZ$3,Команды!$A$2:$A$7500,0),$E10+2)=Команды!$AJ$17,TRUE,FALSE),,IF(INDEX(Команды!$A$2:$AN$7500,MATCH(AZ$3,Команды!$A$2:$A$7500,0),$E10+2)=Команды!$AJ$18,TRUE,FALSE),,IF(INDEX(Команды!$A$2:$AN$7500,MATCH(AZ$3,Команды!$A$2:$A$7500,0),$E10+2)=Команды!$AJ$19,TRUE,FALSE)),INDEX(Команды!$AJ$2:$AK$19,MATCH(INDEX(Команды!$A$2:$AN$7500,MATCH(AZ$3,Команды!$A$2:$A$7500,0),$E10+2),Команды!$AJ$2:$AJ$19,0),2),0)</f>
        <v>0.33333333333333331</v>
      </c>
      <c r="BA10" s="175">
        <f>IF(OR(IF(INDEX(Команды!$A$2:$AN$7500,MATCH(AZ$3,Команды!$A$2:$A$7500,0),$E10+2)=Команды!$AJ$2,TRUE,FALSE),IF(INDEX(Команды!$A$2:$AN$7500,MATCH(AZ$3,Команды!$A$2:$A$7500,0),$E10+2)=Команды!$AJ$3,TRUE,FALSE),IF(INDEX(Команды!$A$2:$AN$7500,MATCH(AZ$3,Команды!$A$2:$A$7500,0),$E10+2)=Команды!$AJ$4,TRUE,FALSE),IF(INDEX(Команды!$A$2:$AN$7500,MATCH(AZ$3,Команды!$A$2:$A$7500,0),$E10+2)=Команды!$AJ$5,TRUE,FALSE),IF(INDEX(Команды!$A$2:$AN$7500,MATCH(AZ$3,Команды!$A$2:$A$7500,0),$E10+2)=Команды!$AJ$6,TRUE,FALSE),IF(INDEX(Команды!$A$2:$AN$7500,MATCH(AZ$3,Команды!$A$2:$A$7500,0),$E10+2)=Команды!$AJ$7,TRUE,FALSE),IF(INDEX(Команды!$A$2:$AN$7500,MATCH(AZ$3,Команды!$A$2:$A$7500,0),$E10+2)=Команды!$AJ$8,TRUE,FALSE),IF(INDEX(Команды!$A$2:$AN$7500,MATCH(AZ$3,Команды!$A$2:$A$7500,0),$E10+2)=Команды!$AJ$9,TRUE,FALSE),IF(INDEX(Команды!$A$2:$AN$7500,MATCH(AZ$3,Команды!$A$2:$A$7500,0),$E10+2)=Команды!$AJ$10,TRUE,FALSE),IF(INDEX(Команды!$A$2:$AN$7500,MATCH(AZ$3,Команды!$A$2:$A$7500,0),$E10+2)=Команды!$AJ$11,TRUE,FALSE),IF(INDEX(Команды!$A$2:$AN$7500,MATCH(AZ$3,Команды!$A$2:$A$7500,0),$E10+2)=Команды!$AJ$12,TRUE,FALSE),IF(INDEX(Команды!$A$2:$AN$7500,MATCH(AZ$3,Команды!$A$2:$A$7500,0),$E10+2)=Команды!$AJ$13,TRUE,FALSE),IF(INDEX(Команды!$A$2:$AN$7500,MATCH(AZ$3,Команды!$A$2:$A$7500,0),$E10+2)=Команды!$AJ$14,TRUE,FALSE),IF(INDEX(Команды!$A$2:$AN$7500,MATCH(AZ$3,Команды!$A$2:$A$7500,0),$E10+2)=Команды!$AJ$15,TRUE,FALSE),IF(INDEX(Команды!$A$2:$AN$7500,MATCH(AZ$3,Команды!$A$2:$A$7500,0),$E10+2)=Команды!$AJ$16,TRUE,FALSE),IF(INDEX(Команды!$A$2:$AN$7500,MATCH(AZ$3,Команды!$A$2:$A$7500,0),$E10+2)=Команды!$AJ$17,TRUE,FALSE),IF(INDEX(Команды!$A$2:$AN$7500,MATCH(AZ$3,Команды!$A$2:$A$7500,0),$E10+2)=Команды!$AJ$18,TRUE,FALSE),IF(INDEX(Команды!$A$2:$AN$7500,MATCH(AZ$3,Команды!$A$2:$A$7500,0),$E10+2)=Команды!$AJ$19,TRUE,FALSE)),INDEX(Команды!$AJ$2:$AL$19,MATCH(INDEX(Команды!$A$2:$AN$7500,MATCH(AZ$3,Команды!$A$2:$A$7500,0),$E10+2),Команды!$AJ$2:$AJ$19,0),3),0)</f>
        <v>0.70833333333333337</v>
      </c>
      <c r="BB10" s="342"/>
      <c r="BC10" s="174">
        <f>IF(OR(IF(INDEX(Команды!$A$2:$AN$7500,MATCH(BC$3,Команды!$A$2:$A$7500,0),$E10+2)=Команды!$AJ$2,TRUE,FALSE),IF(INDEX(Команды!$A$2:$AN$7500,MATCH(BC$3,Команды!$A$2:$A$7500,0),$E10+2)=Команды!$AJ$3,TRUE,FALSE),IF(INDEX(Команды!$A$2:$AN$7500,MATCH(BC$3,Команды!$A$2:$A$7500,0),$E10+2)=Команды!$AJ$4,TRUE,FALSE),IF(INDEX(Команды!$A$2:$AN$7500,MATCH(BC$3,Команды!$A$2:$A$7500,0),$E10+2)=Команды!$AJ$5,TRUE,FALSE),IF(INDEX(Команды!$A$2:$AN$7500,MATCH(BC$3,Команды!$A$2:$A$7500,0),$E10+2)=Команды!$AJ$6,TRUE,FALSE),IF(INDEX(Команды!$A$2:$AN$7500,MATCH(BC$3,Команды!$A$2:$A$7500,0),$E10+2)=Команды!$AJ$7,TRUE,FALSE),IF(INDEX(Команды!$A$2:$AN$7500,MATCH(BC$3,Команды!$A$2:$A$7500,0),$E10+2)=Команды!$AJ$8,TRUE,FALSE),IF(INDEX(Команды!$A$2:$AN$7500,MATCH(BC$3,Команды!$A$2:$A$7500,0),$E10+2)=Команды!$AJ$9,TRUE,FALSE),IF(INDEX(Команды!$A$2:$AN$7500,MATCH(BC$3,Команды!$A$2:$A$7500,0),$E10+2)=Команды!$AJ$10,TRUE,FALSE),IF(INDEX(Команды!$A$2:$AN$7500,MATCH(BC$3,Команды!$A$2:$A$7500,0),$E10+2)=Команды!$AJ$11,TRUE,FALSE),IF(INDEX(Команды!$A$2:$AN$7500,MATCH(BC$3,Команды!$A$2:$A$7500,0),$E10+2)=Команды!$AJ$12,TRUE,FALSE),IF(INDEX(Команды!$A$2:$AN$7500,MATCH(BC$3,Команды!$A$2:$A$7500,0),$E10+2)=Команды!$AJ$13,TRUE,FALSE),IF(INDEX(Команды!$A$2:$AN$7500,MATCH(BC$3,Команды!$A$2:$A$7500,0),$E10+2)=Команды!$AJ$14,TRUE,FALSE),IF(INDEX(Команды!$A$2:$AN$7500,MATCH(BC$3,Команды!$A$2:$A$7500,0),$E10+2)=Команды!$AJ$15,TRUE,FALSE),IF(INDEX(Команды!$A$2:$AN$7500,MATCH(BC$3,Команды!$A$2:$A$7500,0),$E10+2)=Команды!$AJ$16,TRUE,FALSE),,IF(INDEX(Команды!$A$2:$AN$7500,MATCH(BC$3,Команды!$A$2:$A$7500,0),$E10+2)=Команды!$AJ$17,TRUE,FALSE),,IF(INDEX(Команды!$A$2:$AN$7500,MATCH(BC$3,Команды!$A$2:$A$7500,0),$E10+2)=Команды!$AJ$18,TRUE,FALSE),,IF(INDEX(Команды!$A$2:$AN$7500,MATCH(BC$3,Команды!$A$2:$A$7500,0),$E10+2)=Команды!$AJ$19,TRUE,FALSE)),INDEX(Команды!$AJ$2:$AK$19,MATCH(INDEX(Команды!$A$2:$AN$7500,MATCH(BC$3,Команды!$A$2:$A$7500,0),$E10+2),Команды!$AJ$2:$AJ$19,0),2),0)</f>
        <v>0.375</v>
      </c>
      <c r="BD10" s="175">
        <f>IF(OR(IF(INDEX(Команды!$A$2:$AN$7500,MATCH(BC$3,Команды!$A$2:$A$7500,0),$E10+2)=Команды!$AJ$2,TRUE,FALSE),IF(INDEX(Команды!$A$2:$AN$7500,MATCH(BC$3,Команды!$A$2:$A$7500,0),$E10+2)=Команды!$AJ$3,TRUE,FALSE),IF(INDEX(Команды!$A$2:$AN$7500,MATCH(BC$3,Команды!$A$2:$A$7500,0),$E10+2)=Команды!$AJ$4,TRUE,FALSE),IF(INDEX(Команды!$A$2:$AN$7500,MATCH(BC$3,Команды!$A$2:$A$7500,0),$E10+2)=Команды!$AJ$5,TRUE,FALSE),IF(INDEX(Команды!$A$2:$AN$7500,MATCH(BC$3,Команды!$A$2:$A$7500,0),$E10+2)=Команды!$AJ$6,TRUE,FALSE),IF(INDEX(Команды!$A$2:$AN$7500,MATCH(BC$3,Команды!$A$2:$A$7500,0),$E10+2)=Команды!$AJ$7,TRUE,FALSE),IF(INDEX(Команды!$A$2:$AN$7500,MATCH(BC$3,Команды!$A$2:$A$7500,0),$E10+2)=Команды!$AJ$8,TRUE,FALSE),IF(INDEX(Команды!$A$2:$AN$7500,MATCH(BC$3,Команды!$A$2:$A$7500,0),$E10+2)=Команды!$AJ$9,TRUE,FALSE),IF(INDEX(Команды!$A$2:$AN$7500,MATCH(BC$3,Команды!$A$2:$A$7500,0),$E10+2)=Команды!$AJ$10,TRUE,FALSE),IF(INDEX(Команды!$A$2:$AN$7500,MATCH(BC$3,Команды!$A$2:$A$7500,0),$E10+2)=Команды!$AJ$11,TRUE,FALSE),IF(INDEX(Команды!$A$2:$AN$7500,MATCH(BC$3,Команды!$A$2:$A$7500,0),$E10+2)=Команды!$AJ$12,TRUE,FALSE),IF(INDEX(Команды!$A$2:$AN$7500,MATCH(BC$3,Команды!$A$2:$A$7500,0),$E10+2)=Команды!$AJ$13,TRUE,FALSE),IF(INDEX(Команды!$A$2:$AN$7500,MATCH(BC$3,Команды!$A$2:$A$7500,0),$E10+2)=Команды!$AJ$14,TRUE,FALSE),IF(INDEX(Команды!$A$2:$AN$7500,MATCH(BC$3,Команды!$A$2:$A$7500,0),$E10+2)=Команды!$AJ$15,TRUE,FALSE),IF(INDEX(Команды!$A$2:$AN$7500,MATCH(BC$3,Команды!$A$2:$A$7500,0),$E10+2)=Команды!$AJ$16,TRUE,FALSE),IF(INDEX(Команды!$A$2:$AN$7500,MATCH(BC$3,Команды!$A$2:$A$7500,0),$E10+2)=Команды!$AJ$17,TRUE,FALSE),IF(INDEX(Команды!$A$2:$AN$7500,MATCH(BC$3,Команды!$A$2:$A$7500,0),$E10+2)=Команды!$AJ$18,TRUE,FALSE),IF(INDEX(Команды!$A$2:$AN$7500,MATCH(BC$3,Команды!$A$2:$A$7500,0),$E10+2)=Команды!$AJ$19,TRUE,FALSE)),INDEX(Команды!$AJ$2:$AL$19,MATCH(INDEX(Команды!$A$2:$AN$7500,MATCH(BC$3,Команды!$A$2:$A$7500,0),$E10+2),Команды!$AJ$2:$AJ$19,0),3),0)</f>
        <v>0.75</v>
      </c>
      <c r="BE10" s="342"/>
      <c r="BF10" s="174" t="str">
        <f>IF(OR(IF(INDEX(Команды!$A$2:$AN$7500,MATCH(BF$3,Команды!$A$2:$A$7500,0),$E10+2)=Команды!$AJ$2,TRUE,FALSE),IF(INDEX(Команды!$A$2:$AN$7500,MATCH(BF$3,Команды!$A$2:$A$7500,0),$E10+2)=Команды!$AJ$3,TRUE,FALSE),IF(INDEX(Команды!$A$2:$AN$7500,MATCH(BF$3,Команды!$A$2:$A$7500,0),$E10+2)=Команды!$AJ$4,TRUE,FALSE),IF(INDEX(Команды!$A$2:$AN$7500,MATCH(BF$3,Команды!$A$2:$A$7500,0),$E10+2)=Команды!$AJ$5,TRUE,FALSE),IF(INDEX(Команды!$A$2:$AN$7500,MATCH(BF$3,Команды!$A$2:$A$7500,0),$E10+2)=Команды!$AJ$6,TRUE,FALSE),IF(INDEX(Команды!$A$2:$AN$7500,MATCH(BF$3,Команды!$A$2:$A$7500,0),$E10+2)=Команды!$AJ$7,TRUE,FALSE),IF(INDEX(Команды!$A$2:$AN$7500,MATCH(BF$3,Команды!$A$2:$A$7500,0),$E10+2)=Команды!$AJ$8,TRUE,FALSE),IF(INDEX(Команды!$A$2:$AN$7500,MATCH(BF$3,Команды!$A$2:$A$7500,0),$E10+2)=Команды!$AJ$9,TRUE,FALSE),IF(INDEX(Команды!$A$2:$AN$7500,MATCH(BF$3,Команды!$A$2:$A$7500,0),$E10+2)=Команды!$AJ$10,TRUE,FALSE),IF(INDEX(Команды!$A$2:$AN$7500,MATCH(BF$3,Команды!$A$2:$A$7500,0),$E10+2)=Команды!$AJ$11,TRUE,FALSE),IF(INDEX(Команды!$A$2:$AN$7500,MATCH(BF$3,Команды!$A$2:$A$7500,0),$E10+2)=Команды!$AJ$12,TRUE,FALSE),IF(INDEX(Команды!$A$2:$AN$7500,MATCH(BF$3,Команды!$A$2:$A$7500,0),$E10+2)=Команды!$AJ$13,TRUE,FALSE),IF(INDEX(Команды!$A$2:$AN$7500,MATCH(BF$3,Команды!$A$2:$A$7500,0),$E10+2)=Команды!$AJ$14,TRUE,FALSE),IF(INDEX(Команды!$A$2:$AN$7500,MATCH(BF$3,Команды!$A$2:$A$7500,0),$E10+2)=Команды!$AJ$15,TRUE,FALSE),IF(INDEX(Команды!$A$2:$AN$7500,MATCH(BF$3,Команды!$A$2:$A$7500,0),$E10+2)=Команды!$AJ$16,TRUE,FALSE),,IF(INDEX(Команды!$A$2:$AN$7500,MATCH(BF$3,Команды!$A$2:$A$7500,0),$E10+2)=Команды!$AJ$17,TRUE,FALSE),,IF(INDEX(Команды!$A$2:$AN$7500,MATCH(BF$3,Команды!$A$2:$A$7500,0),$E10+2)=Команды!$AJ$18,TRUE,FALSE),,IF(INDEX(Команды!$A$2:$AN$7500,MATCH(BF$3,Команды!$A$2:$A$7500,0),$E10+2)=Команды!$AJ$19,TRUE,FALSE)),INDEX(Команды!$AJ$2:$AK$19,MATCH(INDEX(Команды!$A$2:$AN$7500,MATCH(BF$3,Команды!$A$2:$A$7500,0),$E10+2),Команды!$AJ$2:$AJ$19,0),2),0)</f>
        <v>В</v>
      </c>
      <c r="BG10" s="175" t="str">
        <f>IF(OR(IF(INDEX(Команды!$A$2:$AN$7500,MATCH(BF$3,Команды!$A$2:$A$7500,0),$E10+2)=Команды!$AJ$2,TRUE,FALSE),IF(INDEX(Команды!$A$2:$AN$7500,MATCH(BF$3,Команды!$A$2:$A$7500,0),$E10+2)=Команды!$AJ$3,TRUE,FALSE),IF(INDEX(Команды!$A$2:$AN$7500,MATCH(BF$3,Команды!$A$2:$A$7500,0),$E10+2)=Команды!$AJ$4,TRUE,FALSE),IF(INDEX(Команды!$A$2:$AN$7500,MATCH(BF$3,Команды!$A$2:$A$7500,0),$E10+2)=Команды!$AJ$5,TRUE,FALSE),IF(INDEX(Команды!$A$2:$AN$7500,MATCH(BF$3,Команды!$A$2:$A$7500,0),$E10+2)=Команды!$AJ$6,TRUE,FALSE),IF(INDEX(Команды!$A$2:$AN$7500,MATCH(BF$3,Команды!$A$2:$A$7500,0),$E10+2)=Команды!$AJ$7,TRUE,FALSE),IF(INDEX(Команды!$A$2:$AN$7500,MATCH(BF$3,Команды!$A$2:$A$7500,0),$E10+2)=Команды!$AJ$8,TRUE,FALSE),IF(INDEX(Команды!$A$2:$AN$7500,MATCH(BF$3,Команды!$A$2:$A$7500,0),$E10+2)=Команды!$AJ$9,TRUE,FALSE),IF(INDEX(Команды!$A$2:$AN$7500,MATCH(BF$3,Команды!$A$2:$A$7500,0),$E10+2)=Команды!$AJ$10,TRUE,FALSE),IF(INDEX(Команды!$A$2:$AN$7500,MATCH(BF$3,Команды!$A$2:$A$7500,0),$E10+2)=Команды!$AJ$11,TRUE,FALSE),IF(INDEX(Команды!$A$2:$AN$7500,MATCH(BF$3,Команды!$A$2:$A$7500,0),$E10+2)=Команды!$AJ$12,TRUE,FALSE),IF(INDEX(Команды!$A$2:$AN$7500,MATCH(BF$3,Команды!$A$2:$A$7500,0),$E10+2)=Команды!$AJ$13,TRUE,FALSE),IF(INDEX(Команды!$A$2:$AN$7500,MATCH(BF$3,Команды!$A$2:$A$7500,0),$E10+2)=Команды!$AJ$14,TRUE,FALSE),IF(INDEX(Команды!$A$2:$AN$7500,MATCH(BF$3,Команды!$A$2:$A$7500,0),$E10+2)=Команды!$AJ$15,TRUE,FALSE),IF(INDEX(Команды!$A$2:$AN$7500,MATCH(BF$3,Команды!$A$2:$A$7500,0),$E10+2)=Команды!$AJ$16,TRUE,FALSE),IF(INDEX(Команды!$A$2:$AN$7500,MATCH(BF$3,Команды!$A$2:$A$7500,0),$E10+2)=Команды!$AJ$17,TRUE,FALSE),IF(INDEX(Команды!$A$2:$AN$7500,MATCH(BF$3,Команды!$A$2:$A$7500,0),$E10+2)=Команды!$AJ$18,TRUE,FALSE),IF(INDEX(Команды!$A$2:$AN$7500,MATCH(BF$3,Команды!$A$2:$A$7500,0),$E10+2)=Команды!$AJ$19,TRUE,FALSE)),INDEX(Команды!$AJ$2:$AL$19,MATCH(INDEX(Команды!$A$2:$AN$7500,MATCH(BF$3,Команды!$A$2:$A$7500,0),$E10+2),Команды!$AJ$2:$AJ$19,0),3),0)</f>
        <v>В</v>
      </c>
      <c r="BH10" s="342"/>
      <c r="BI10" s="174" t="str">
        <f>IF(OR(IF(INDEX(Команды!$A$2:$AN$7500,MATCH(BI$3,Команды!$A$2:$A$7500,0),$E10+2)=Команды!$AJ$2,TRUE,FALSE),IF(INDEX(Команды!$A$2:$AN$7500,MATCH(BI$3,Команды!$A$2:$A$7500,0),$E10+2)=Команды!$AJ$3,TRUE,FALSE),IF(INDEX(Команды!$A$2:$AN$7500,MATCH(BI$3,Команды!$A$2:$A$7500,0),$E10+2)=Команды!$AJ$4,TRUE,FALSE),IF(INDEX(Команды!$A$2:$AN$7500,MATCH(BI$3,Команды!$A$2:$A$7500,0),$E10+2)=Команды!$AJ$5,TRUE,FALSE),IF(INDEX(Команды!$A$2:$AN$7500,MATCH(BI$3,Команды!$A$2:$A$7500,0),$E10+2)=Команды!$AJ$6,TRUE,FALSE),IF(INDEX(Команды!$A$2:$AN$7500,MATCH(BI$3,Команды!$A$2:$A$7500,0),$E10+2)=Команды!$AJ$7,TRUE,FALSE),IF(INDEX(Команды!$A$2:$AN$7500,MATCH(BI$3,Команды!$A$2:$A$7500,0),$E10+2)=Команды!$AJ$8,TRUE,FALSE),IF(INDEX(Команды!$A$2:$AN$7500,MATCH(BI$3,Команды!$A$2:$A$7500,0),$E10+2)=Команды!$AJ$9,TRUE,FALSE),IF(INDEX(Команды!$A$2:$AN$7500,MATCH(BI$3,Команды!$A$2:$A$7500,0),$E10+2)=Команды!$AJ$10,TRUE,FALSE),IF(INDEX(Команды!$A$2:$AN$7500,MATCH(BI$3,Команды!$A$2:$A$7500,0),$E10+2)=Команды!$AJ$11,TRUE,FALSE),IF(INDEX(Команды!$A$2:$AN$7500,MATCH(BI$3,Команды!$A$2:$A$7500,0),$E10+2)=Команды!$AJ$12,TRUE,FALSE),IF(INDEX(Команды!$A$2:$AN$7500,MATCH(BI$3,Команды!$A$2:$A$7500,0),$E10+2)=Команды!$AJ$13,TRUE,FALSE),IF(INDEX(Команды!$A$2:$AN$7500,MATCH(BI$3,Команды!$A$2:$A$7500,0),$E10+2)=Команды!$AJ$14,TRUE,FALSE),IF(INDEX(Команды!$A$2:$AN$7500,MATCH(BI$3,Команды!$A$2:$A$7500,0),$E10+2)=Команды!$AJ$15,TRUE,FALSE),IF(INDEX(Команды!$A$2:$AN$7500,MATCH(BI$3,Команды!$A$2:$A$7500,0),$E10+2)=Команды!$AJ$16,TRUE,FALSE),,IF(INDEX(Команды!$A$2:$AN$7500,MATCH(BI$3,Команды!$A$2:$A$7500,0),$E10+2)=Команды!$AJ$17,TRUE,FALSE),,IF(INDEX(Команды!$A$2:$AN$7500,MATCH(BI$3,Команды!$A$2:$A$7500,0),$E10+2)=Команды!$AJ$18,TRUE,FALSE),,IF(INDEX(Команды!$A$2:$AN$7500,MATCH(BI$3,Команды!$A$2:$A$7500,0),$E10+2)=Команды!$AJ$19,TRUE,FALSE)),INDEX(Команды!$AJ$2:$AK$19,MATCH(INDEX(Команды!$A$2:$AN$7500,MATCH(BI$3,Команды!$A$2:$A$7500,0),$E10+2),Команды!$AJ$2:$AJ$19,0),2),0)</f>
        <v>В</v>
      </c>
      <c r="BJ10" s="175" t="str">
        <f>IF(OR(IF(INDEX(Команды!$A$2:$AN$7500,MATCH(BI$3,Команды!$A$2:$A$7500,0),$E10+2)=Команды!$AJ$2,TRUE,FALSE),IF(INDEX(Команды!$A$2:$AN$7500,MATCH(BI$3,Команды!$A$2:$A$7500,0),$E10+2)=Команды!$AJ$3,TRUE,FALSE),IF(INDEX(Команды!$A$2:$AN$7500,MATCH(BI$3,Команды!$A$2:$A$7500,0),$E10+2)=Команды!$AJ$4,TRUE,FALSE),IF(INDEX(Команды!$A$2:$AN$7500,MATCH(BI$3,Команды!$A$2:$A$7500,0),$E10+2)=Команды!$AJ$5,TRUE,FALSE),IF(INDEX(Команды!$A$2:$AN$7500,MATCH(BI$3,Команды!$A$2:$A$7500,0),$E10+2)=Команды!$AJ$6,TRUE,FALSE),IF(INDEX(Команды!$A$2:$AN$7500,MATCH(BI$3,Команды!$A$2:$A$7500,0),$E10+2)=Команды!$AJ$7,TRUE,FALSE),IF(INDEX(Команды!$A$2:$AN$7500,MATCH(BI$3,Команды!$A$2:$A$7500,0),$E10+2)=Команды!$AJ$8,TRUE,FALSE),IF(INDEX(Команды!$A$2:$AN$7500,MATCH(BI$3,Команды!$A$2:$A$7500,0),$E10+2)=Команды!$AJ$9,TRUE,FALSE),IF(INDEX(Команды!$A$2:$AN$7500,MATCH(BI$3,Команды!$A$2:$A$7500,0),$E10+2)=Команды!$AJ$10,TRUE,FALSE),IF(INDEX(Команды!$A$2:$AN$7500,MATCH(BI$3,Команды!$A$2:$A$7500,0),$E10+2)=Команды!$AJ$11,TRUE,FALSE),IF(INDEX(Команды!$A$2:$AN$7500,MATCH(BI$3,Команды!$A$2:$A$7500,0),$E10+2)=Команды!$AJ$12,TRUE,FALSE),IF(INDEX(Команды!$A$2:$AN$7500,MATCH(BI$3,Команды!$A$2:$A$7500,0),$E10+2)=Команды!$AJ$13,TRUE,FALSE),IF(INDEX(Команды!$A$2:$AN$7500,MATCH(BI$3,Команды!$A$2:$A$7500,0),$E10+2)=Команды!$AJ$14,TRUE,FALSE),IF(INDEX(Команды!$A$2:$AN$7500,MATCH(BI$3,Команды!$A$2:$A$7500,0),$E10+2)=Команды!$AJ$15,TRUE,FALSE),IF(INDEX(Команды!$A$2:$AN$7500,MATCH(BI$3,Команды!$A$2:$A$7500,0),$E10+2)=Команды!$AJ$16,TRUE,FALSE),IF(INDEX(Команды!$A$2:$AN$7500,MATCH(BI$3,Команды!$A$2:$A$7500,0),$E10+2)=Команды!$AJ$17,TRUE,FALSE),IF(INDEX(Команды!$A$2:$AN$7500,MATCH(BI$3,Команды!$A$2:$A$7500,0),$E10+2)=Команды!$AJ$18,TRUE,FALSE),IF(INDEX(Команды!$A$2:$AN$7500,MATCH(BI$3,Команды!$A$2:$A$7500,0),$E10+2)=Команды!$AJ$19,TRUE,FALSE)),INDEX(Команды!$AJ$2:$AL$19,MATCH(INDEX(Команды!$A$2:$AN$7500,MATCH(BI$3,Команды!$A$2:$A$7500,0),$E10+2),Команды!$AJ$2:$AJ$19,0),3),0)</f>
        <v>В</v>
      </c>
      <c r="BK10" s="342"/>
      <c r="BL10" s="174">
        <f>IF(OR(IF(INDEX(Команды!$A$2:$AN$7500,MATCH(BL$3,Команды!$A$2:$A$7500,0),$E10+2)=Команды!$AJ$2,TRUE,FALSE),IF(INDEX(Команды!$A$2:$AN$7500,MATCH(BL$3,Команды!$A$2:$A$7500,0),$E10+2)=Команды!$AJ$3,TRUE,FALSE),IF(INDEX(Команды!$A$2:$AN$7500,MATCH(BL$3,Команды!$A$2:$A$7500,0),$E10+2)=Команды!$AJ$4,TRUE,FALSE),IF(INDEX(Команды!$A$2:$AN$7500,MATCH(BL$3,Команды!$A$2:$A$7500,0),$E10+2)=Команды!$AJ$5,TRUE,FALSE),IF(INDEX(Команды!$A$2:$AN$7500,MATCH(BL$3,Команды!$A$2:$A$7500,0),$E10+2)=Команды!$AJ$6,TRUE,FALSE),IF(INDEX(Команды!$A$2:$AN$7500,MATCH(BL$3,Команды!$A$2:$A$7500,0),$E10+2)=Команды!$AJ$7,TRUE,FALSE),IF(INDEX(Команды!$A$2:$AN$7500,MATCH(BL$3,Команды!$A$2:$A$7500,0),$E10+2)=Команды!$AJ$8,TRUE,FALSE),IF(INDEX(Команды!$A$2:$AN$7500,MATCH(BL$3,Команды!$A$2:$A$7500,0),$E10+2)=Команды!$AJ$9,TRUE,FALSE),IF(INDEX(Команды!$A$2:$AN$7500,MATCH(BL$3,Команды!$A$2:$A$7500,0),$E10+2)=Команды!$AJ$10,TRUE,FALSE),IF(INDEX(Команды!$A$2:$AN$7500,MATCH(BL$3,Команды!$A$2:$A$7500,0),$E10+2)=Команды!$AJ$11,TRUE,FALSE),IF(INDEX(Команды!$A$2:$AN$7500,MATCH(BL$3,Команды!$A$2:$A$7500,0),$E10+2)=Команды!$AJ$12,TRUE,FALSE),IF(INDEX(Команды!$A$2:$AN$7500,MATCH(BL$3,Команды!$A$2:$A$7500,0),$E10+2)=Команды!$AJ$13,TRUE,FALSE),IF(INDEX(Команды!$A$2:$AN$7500,MATCH(BL$3,Команды!$A$2:$A$7500,0),$E10+2)=Команды!$AJ$14,TRUE,FALSE),IF(INDEX(Команды!$A$2:$AN$7500,MATCH(BL$3,Команды!$A$2:$A$7500,0),$E10+2)=Команды!$AJ$15,TRUE,FALSE),IF(INDEX(Команды!$A$2:$AN$7500,MATCH(BL$3,Команды!$A$2:$A$7500,0),$E10+2)=Команды!$AJ$16,TRUE,FALSE),,IF(INDEX(Команды!$A$2:$AN$7500,MATCH(BL$3,Команды!$A$2:$A$7500,0),$E10+2)=Команды!$AJ$17,TRUE,FALSE),,IF(INDEX(Команды!$A$2:$AN$7500,MATCH(BL$3,Команды!$A$2:$A$7500,0),$E10+2)=Команды!$AJ$18,TRUE,FALSE),,IF(INDEX(Команды!$A$2:$AN$7500,MATCH(BL$3,Команды!$A$2:$A$7500,0),$E10+2)=Команды!$AJ$19,TRUE,FALSE)),INDEX(Команды!$AJ$2:$AK$19,MATCH(INDEX(Команды!$A$2:$AN$7500,MATCH(BL$3,Команды!$A$2:$A$7500,0),$E10+2),Команды!$AJ$2:$AJ$19,0),2),0)</f>
        <v>0.375</v>
      </c>
      <c r="BM10" s="175">
        <f>IF(OR(IF(INDEX(Команды!$A$2:$AN$7500,MATCH(BL$3,Команды!$A$2:$A$7500,0),$E10+2)=Команды!$AJ$2,TRUE,FALSE),IF(INDEX(Команды!$A$2:$AN$7500,MATCH(BL$3,Команды!$A$2:$A$7500,0),$E10+2)=Команды!$AJ$3,TRUE,FALSE),IF(INDEX(Команды!$A$2:$AN$7500,MATCH(BL$3,Команды!$A$2:$A$7500,0),$E10+2)=Команды!$AJ$4,TRUE,FALSE),IF(INDEX(Команды!$A$2:$AN$7500,MATCH(BL$3,Команды!$A$2:$A$7500,0),$E10+2)=Команды!$AJ$5,TRUE,FALSE),IF(INDEX(Команды!$A$2:$AN$7500,MATCH(BL$3,Команды!$A$2:$A$7500,0),$E10+2)=Команды!$AJ$6,TRUE,FALSE),IF(INDEX(Команды!$A$2:$AN$7500,MATCH(BL$3,Команды!$A$2:$A$7500,0),$E10+2)=Команды!$AJ$7,TRUE,FALSE),IF(INDEX(Команды!$A$2:$AN$7500,MATCH(BL$3,Команды!$A$2:$A$7500,0),$E10+2)=Команды!$AJ$8,TRUE,FALSE),IF(INDEX(Команды!$A$2:$AN$7500,MATCH(BL$3,Команды!$A$2:$A$7500,0),$E10+2)=Команды!$AJ$9,TRUE,FALSE),IF(INDEX(Команды!$A$2:$AN$7500,MATCH(BL$3,Команды!$A$2:$A$7500,0),$E10+2)=Команды!$AJ$10,TRUE,FALSE),IF(INDEX(Команды!$A$2:$AN$7500,MATCH(BL$3,Команды!$A$2:$A$7500,0),$E10+2)=Команды!$AJ$11,TRUE,FALSE),IF(INDEX(Команды!$A$2:$AN$7500,MATCH(BL$3,Команды!$A$2:$A$7500,0),$E10+2)=Команды!$AJ$12,TRUE,FALSE),IF(INDEX(Команды!$A$2:$AN$7500,MATCH(BL$3,Команды!$A$2:$A$7500,0),$E10+2)=Команды!$AJ$13,TRUE,FALSE),IF(INDEX(Команды!$A$2:$AN$7500,MATCH(BL$3,Команды!$A$2:$A$7500,0),$E10+2)=Команды!$AJ$14,TRUE,FALSE),IF(INDEX(Команды!$A$2:$AN$7500,MATCH(BL$3,Команды!$A$2:$A$7500,0),$E10+2)=Команды!$AJ$15,TRUE,FALSE),IF(INDEX(Команды!$A$2:$AN$7500,MATCH(BL$3,Команды!$A$2:$A$7500,0),$E10+2)=Команды!$AJ$16,TRUE,FALSE),IF(INDEX(Команды!$A$2:$AN$7500,MATCH(BL$3,Команды!$A$2:$A$7500,0),$E10+2)=Команды!$AJ$17,TRUE,FALSE),IF(INDEX(Команды!$A$2:$AN$7500,MATCH(BL$3,Команды!$A$2:$A$7500,0),$E10+2)=Команды!$AJ$18,TRUE,FALSE),IF(INDEX(Команды!$A$2:$AN$7500,MATCH(BL$3,Команды!$A$2:$A$7500,0),$E10+2)=Команды!$AJ$19,TRUE,FALSE)),INDEX(Команды!$AJ$2:$AL$19,MATCH(INDEX(Команды!$A$2:$AN$7500,MATCH(BL$3,Команды!$A$2:$A$7500,0),$E10+2),Команды!$AJ$2:$AJ$19,0),3),0)</f>
        <v>0.75</v>
      </c>
      <c r="BN10" s="342"/>
      <c r="BO10" s="174">
        <f>IF(OR(IF(INDEX(Команды!$A$2:$AN$7500,MATCH(BO$3,Команды!$A$2:$A$7500,0),$E10+2)=Команды!$AJ$2,TRUE,FALSE),IF(INDEX(Команды!$A$2:$AN$7500,MATCH(BO$3,Команды!$A$2:$A$7500,0),$E10+2)=Команды!$AJ$3,TRUE,FALSE),IF(INDEX(Команды!$A$2:$AN$7500,MATCH(BO$3,Команды!$A$2:$A$7500,0),$E10+2)=Команды!$AJ$4,TRUE,FALSE),IF(INDEX(Команды!$A$2:$AN$7500,MATCH(BO$3,Команды!$A$2:$A$7500,0),$E10+2)=Команды!$AJ$5,TRUE,FALSE),IF(INDEX(Команды!$A$2:$AN$7500,MATCH(BO$3,Команды!$A$2:$A$7500,0),$E10+2)=Команды!$AJ$6,TRUE,FALSE),IF(INDEX(Команды!$A$2:$AN$7500,MATCH(BO$3,Команды!$A$2:$A$7500,0),$E10+2)=Команды!$AJ$7,TRUE,FALSE),IF(INDEX(Команды!$A$2:$AN$7500,MATCH(BO$3,Команды!$A$2:$A$7500,0),$E10+2)=Команды!$AJ$8,TRUE,FALSE),IF(INDEX(Команды!$A$2:$AN$7500,MATCH(BO$3,Команды!$A$2:$A$7500,0),$E10+2)=Команды!$AJ$9,TRUE,FALSE),IF(INDEX(Команды!$A$2:$AN$7500,MATCH(BO$3,Команды!$A$2:$A$7500,0),$E10+2)=Команды!$AJ$10,TRUE,FALSE),IF(INDEX(Команды!$A$2:$AN$7500,MATCH(BO$3,Команды!$A$2:$A$7500,0),$E10+2)=Команды!$AJ$11,TRUE,FALSE),IF(INDEX(Команды!$A$2:$AN$7500,MATCH(BO$3,Команды!$A$2:$A$7500,0),$E10+2)=Команды!$AJ$12,TRUE,FALSE),IF(INDEX(Команды!$A$2:$AN$7500,MATCH(BO$3,Команды!$A$2:$A$7500,0),$E10+2)=Команды!$AJ$13,TRUE,FALSE),IF(INDEX(Команды!$A$2:$AN$7500,MATCH(BO$3,Команды!$A$2:$A$7500,0),$E10+2)=Команды!$AJ$14,TRUE,FALSE),IF(INDEX(Команды!$A$2:$AN$7500,MATCH(BO$3,Команды!$A$2:$A$7500,0),$E10+2)=Команды!$AJ$15,TRUE,FALSE),IF(INDEX(Команды!$A$2:$AN$7500,MATCH(BO$3,Команды!$A$2:$A$7500,0),$E10+2)=Команды!$AJ$16,TRUE,FALSE),,IF(INDEX(Команды!$A$2:$AN$7500,MATCH(BO$3,Команды!$A$2:$A$7500,0),$E10+2)=Команды!$AJ$17,TRUE,FALSE),,IF(INDEX(Команды!$A$2:$AN$7500,MATCH(BO$3,Команды!$A$2:$A$7500,0),$E10+2)=Команды!$AJ$18,TRUE,FALSE),,IF(INDEX(Команды!$A$2:$AN$7500,MATCH(BO$3,Команды!$A$2:$A$7500,0),$E10+2)=Команды!$AJ$19,TRUE,FALSE)),INDEX(Команды!$AJ$2:$AK$19,MATCH(INDEX(Команды!$A$2:$AN$7500,MATCH(BO$3,Команды!$A$2:$A$7500,0),$E10+2),Команды!$AJ$2:$AJ$19,0),2),0)</f>
        <v>0.375</v>
      </c>
      <c r="BP10" s="175">
        <f>IF(OR(IF(INDEX(Команды!$A$2:$AN$7500,MATCH(BO$3,Команды!$A$2:$A$7500,0),$E10+2)=Команды!$AJ$2,TRUE,FALSE),IF(INDEX(Команды!$A$2:$AN$7500,MATCH(BO$3,Команды!$A$2:$A$7500,0),$E10+2)=Команды!$AJ$3,TRUE,FALSE),IF(INDEX(Команды!$A$2:$AN$7500,MATCH(BO$3,Команды!$A$2:$A$7500,0),$E10+2)=Команды!$AJ$4,TRUE,FALSE),IF(INDEX(Команды!$A$2:$AN$7500,MATCH(BO$3,Команды!$A$2:$A$7500,0),$E10+2)=Команды!$AJ$5,TRUE,FALSE),IF(INDEX(Команды!$A$2:$AN$7500,MATCH(BO$3,Команды!$A$2:$A$7500,0),$E10+2)=Команды!$AJ$6,TRUE,FALSE),IF(INDEX(Команды!$A$2:$AN$7500,MATCH(BO$3,Команды!$A$2:$A$7500,0),$E10+2)=Команды!$AJ$7,TRUE,FALSE),IF(INDEX(Команды!$A$2:$AN$7500,MATCH(BO$3,Команды!$A$2:$A$7500,0),$E10+2)=Команды!$AJ$8,TRUE,FALSE),IF(INDEX(Команды!$A$2:$AN$7500,MATCH(BO$3,Команды!$A$2:$A$7500,0),$E10+2)=Команды!$AJ$9,TRUE,FALSE),IF(INDEX(Команды!$A$2:$AN$7500,MATCH(BO$3,Команды!$A$2:$A$7500,0),$E10+2)=Команды!$AJ$10,TRUE,FALSE),IF(INDEX(Команды!$A$2:$AN$7500,MATCH(BO$3,Команды!$A$2:$A$7500,0),$E10+2)=Команды!$AJ$11,TRUE,FALSE),IF(INDEX(Команды!$A$2:$AN$7500,MATCH(BO$3,Команды!$A$2:$A$7500,0),$E10+2)=Команды!$AJ$12,TRUE,FALSE),IF(INDEX(Команды!$A$2:$AN$7500,MATCH(BO$3,Команды!$A$2:$A$7500,0),$E10+2)=Команды!$AJ$13,TRUE,FALSE),IF(INDEX(Команды!$A$2:$AN$7500,MATCH(BO$3,Команды!$A$2:$A$7500,0),$E10+2)=Команды!$AJ$14,TRUE,FALSE),IF(INDEX(Команды!$A$2:$AN$7500,MATCH(BO$3,Команды!$A$2:$A$7500,0),$E10+2)=Команды!$AJ$15,TRUE,FALSE),IF(INDEX(Команды!$A$2:$AN$7500,MATCH(BO$3,Команды!$A$2:$A$7500,0),$E10+2)=Команды!$AJ$16,TRUE,FALSE),IF(INDEX(Команды!$A$2:$AN$7500,MATCH(BO$3,Команды!$A$2:$A$7500,0),$E10+2)=Команды!$AJ$17,TRUE,FALSE),IF(INDEX(Команды!$A$2:$AN$7500,MATCH(BO$3,Команды!$A$2:$A$7500,0),$E10+2)=Команды!$AJ$18,TRUE,FALSE),IF(INDEX(Команды!$A$2:$AN$7500,MATCH(BO$3,Команды!$A$2:$A$7500,0),$E10+2)=Команды!$AJ$19,TRUE,FALSE)),INDEX(Команды!$AJ$2:$AL$19,MATCH(INDEX(Команды!$A$2:$AN$7500,MATCH(BO$3,Команды!$A$2:$A$7500,0),$E10+2),Команды!$AJ$2:$AJ$19,0),3),0)</f>
        <v>0.75</v>
      </c>
      <c r="BQ10" s="342"/>
      <c r="BR10" s="174">
        <f>IF(OR(IF(INDEX(Команды!$A$2:$AN$7500,MATCH(BR$3,Команды!$A$2:$A$7500,0),$E10+2)=Команды!$AJ$2,TRUE,FALSE),IF(INDEX(Команды!$A$2:$AN$7500,MATCH(BR$3,Команды!$A$2:$A$7500,0),$E10+2)=Команды!$AJ$3,TRUE,FALSE),IF(INDEX(Команды!$A$2:$AN$7500,MATCH(BR$3,Команды!$A$2:$A$7500,0),$E10+2)=Команды!$AJ$4,TRUE,FALSE),IF(INDEX(Команды!$A$2:$AN$7500,MATCH(BR$3,Команды!$A$2:$A$7500,0),$E10+2)=Команды!$AJ$5,TRUE,FALSE),IF(INDEX(Команды!$A$2:$AN$7500,MATCH(BR$3,Команды!$A$2:$A$7500,0),$E10+2)=Команды!$AJ$6,TRUE,FALSE),IF(INDEX(Команды!$A$2:$AN$7500,MATCH(BR$3,Команды!$A$2:$A$7500,0),$E10+2)=Команды!$AJ$7,TRUE,FALSE),IF(INDEX(Команды!$A$2:$AN$7500,MATCH(BR$3,Команды!$A$2:$A$7500,0),$E10+2)=Команды!$AJ$8,TRUE,FALSE),IF(INDEX(Команды!$A$2:$AN$7500,MATCH(BR$3,Команды!$A$2:$A$7500,0),$E10+2)=Команды!$AJ$9,TRUE,FALSE),IF(INDEX(Команды!$A$2:$AN$7500,MATCH(BR$3,Команды!$A$2:$A$7500,0),$E10+2)=Команды!$AJ$10,TRUE,FALSE),IF(INDEX(Команды!$A$2:$AN$7500,MATCH(BR$3,Команды!$A$2:$A$7500,0),$E10+2)=Команды!$AJ$11,TRUE,FALSE),IF(INDEX(Команды!$A$2:$AN$7500,MATCH(BR$3,Команды!$A$2:$A$7500,0),$E10+2)=Команды!$AJ$12,TRUE,FALSE),IF(INDEX(Команды!$A$2:$AN$7500,MATCH(BR$3,Команды!$A$2:$A$7500,0),$E10+2)=Команды!$AJ$13,TRUE,FALSE),IF(INDEX(Команды!$A$2:$AN$7500,MATCH(BR$3,Команды!$A$2:$A$7500,0),$E10+2)=Команды!$AJ$14,TRUE,FALSE),IF(INDEX(Команды!$A$2:$AN$7500,MATCH(BR$3,Команды!$A$2:$A$7500,0),$E10+2)=Команды!$AJ$15,TRUE,FALSE),IF(INDEX(Команды!$A$2:$AN$7500,MATCH(BR$3,Команды!$A$2:$A$7500,0),$E10+2)=Команды!$AJ$16,TRUE,FALSE),,IF(INDEX(Команды!$A$2:$AN$7500,MATCH(BR$3,Команды!$A$2:$A$7500,0),$E10+2)=Команды!$AJ$17,TRUE,FALSE),,IF(INDEX(Команды!$A$2:$AN$7500,MATCH(BR$3,Команды!$A$2:$A$7500,0),$E10+2)=Команды!$AJ$18,TRUE,FALSE),,IF(INDEX(Команды!$A$2:$AN$7500,MATCH(BR$3,Команды!$A$2:$A$7500,0),$E10+2)=Команды!$AJ$19,TRUE,FALSE)),INDEX(Команды!$AJ$2:$AK$19,MATCH(INDEX(Команды!$A$2:$AN$7500,MATCH(BR$3,Команды!$A$2:$A$7500,0),$E10+2),Команды!$AJ$2:$AJ$19,0),2),0)</f>
        <v>0.41666666666666669</v>
      </c>
      <c r="BS10" s="175">
        <f>IF(OR(IF(INDEX(Команды!$A$2:$AN$7500,MATCH(BR$3,Команды!$A$2:$A$7500,0),$E10+2)=Команды!$AJ$2,TRUE,FALSE),IF(INDEX(Команды!$A$2:$AN$7500,MATCH(BR$3,Команды!$A$2:$A$7500,0),$E10+2)=Команды!$AJ$3,TRUE,FALSE),IF(INDEX(Команды!$A$2:$AN$7500,MATCH(BR$3,Команды!$A$2:$A$7500,0),$E10+2)=Команды!$AJ$4,TRUE,FALSE),IF(INDEX(Команды!$A$2:$AN$7500,MATCH(BR$3,Команды!$A$2:$A$7500,0),$E10+2)=Команды!$AJ$5,TRUE,FALSE),IF(INDEX(Команды!$A$2:$AN$7500,MATCH(BR$3,Команды!$A$2:$A$7500,0),$E10+2)=Команды!$AJ$6,TRUE,FALSE),IF(INDEX(Команды!$A$2:$AN$7500,MATCH(BR$3,Команды!$A$2:$A$7500,0),$E10+2)=Команды!$AJ$7,TRUE,FALSE),IF(INDEX(Команды!$A$2:$AN$7500,MATCH(BR$3,Команды!$A$2:$A$7500,0),$E10+2)=Команды!$AJ$8,TRUE,FALSE),IF(INDEX(Команды!$A$2:$AN$7500,MATCH(BR$3,Команды!$A$2:$A$7500,0),$E10+2)=Команды!$AJ$9,TRUE,FALSE),IF(INDEX(Команды!$A$2:$AN$7500,MATCH(BR$3,Команды!$A$2:$A$7500,0),$E10+2)=Команды!$AJ$10,TRUE,FALSE),IF(INDEX(Команды!$A$2:$AN$7500,MATCH(BR$3,Команды!$A$2:$A$7500,0),$E10+2)=Команды!$AJ$11,TRUE,FALSE),IF(INDEX(Команды!$A$2:$AN$7500,MATCH(BR$3,Команды!$A$2:$A$7500,0),$E10+2)=Команды!$AJ$12,TRUE,FALSE),IF(INDEX(Команды!$A$2:$AN$7500,MATCH(BR$3,Команды!$A$2:$A$7500,0),$E10+2)=Команды!$AJ$13,TRUE,FALSE),IF(INDEX(Команды!$A$2:$AN$7500,MATCH(BR$3,Команды!$A$2:$A$7500,0),$E10+2)=Команды!$AJ$14,TRUE,FALSE),IF(INDEX(Команды!$A$2:$AN$7500,MATCH(BR$3,Команды!$A$2:$A$7500,0),$E10+2)=Команды!$AJ$15,TRUE,FALSE),IF(INDEX(Команды!$A$2:$AN$7500,MATCH(BR$3,Команды!$A$2:$A$7500,0),$E10+2)=Команды!$AJ$16,TRUE,FALSE),IF(INDEX(Команды!$A$2:$AN$7500,MATCH(BR$3,Команды!$A$2:$A$7500,0),$E10+2)=Команды!$AJ$17,TRUE,FALSE),IF(INDEX(Команды!$A$2:$AN$7500,MATCH(BR$3,Команды!$A$2:$A$7500,0),$E10+2)=Команды!$AJ$18,TRUE,FALSE),IF(INDEX(Команды!$A$2:$AN$7500,MATCH(BR$3,Команды!$A$2:$A$7500,0),$E10+2)=Команды!$AJ$19,TRUE,FALSE)),INDEX(Команды!$AJ$2:$AL$19,MATCH(INDEX(Команды!$A$2:$AN$7500,MATCH(BR$3,Команды!$A$2:$A$7500,0),$E10+2),Команды!$AJ$2:$AJ$19,0),3),0)</f>
        <v>0.79166666666666663</v>
      </c>
      <c r="BT10" s="342"/>
      <c r="BU10" s="174">
        <f>IF(OR(IF(INDEX(Команды!$A$2:$AN$7500,MATCH(BU$3,Команды!$A$2:$A$7500,0),$E10+2)=Команды!$AJ$2,TRUE,FALSE),IF(INDEX(Команды!$A$2:$AN$7500,MATCH(BU$3,Команды!$A$2:$A$7500,0),$E10+2)=Команды!$AJ$3,TRUE,FALSE),IF(INDEX(Команды!$A$2:$AN$7500,MATCH(BU$3,Команды!$A$2:$A$7500,0),$E10+2)=Команды!$AJ$4,TRUE,FALSE),IF(INDEX(Команды!$A$2:$AN$7500,MATCH(BU$3,Команды!$A$2:$A$7500,0),$E10+2)=Команды!$AJ$5,TRUE,FALSE),IF(INDEX(Команды!$A$2:$AN$7500,MATCH(BU$3,Команды!$A$2:$A$7500,0),$E10+2)=Команды!$AJ$6,TRUE,FALSE),IF(INDEX(Команды!$A$2:$AN$7500,MATCH(BU$3,Команды!$A$2:$A$7500,0),$E10+2)=Команды!$AJ$7,TRUE,FALSE),IF(INDEX(Команды!$A$2:$AN$7500,MATCH(BU$3,Команды!$A$2:$A$7500,0),$E10+2)=Команды!$AJ$8,TRUE,FALSE),IF(INDEX(Команды!$A$2:$AN$7500,MATCH(BU$3,Команды!$A$2:$A$7500,0),$E10+2)=Команды!$AJ$9,TRUE,FALSE),IF(INDEX(Команды!$A$2:$AN$7500,MATCH(BU$3,Команды!$A$2:$A$7500,0),$E10+2)=Команды!$AJ$10,TRUE,FALSE),IF(INDEX(Команды!$A$2:$AN$7500,MATCH(BU$3,Команды!$A$2:$A$7500,0),$E10+2)=Команды!$AJ$11,TRUE,FALSE),IF(INDEX(Команды!$A$2:$AN$7500,MATCH(BU$3,Команды!$A$2:$A$7500,0),$E10+2)=Команды!$AJ$12,TRUE,FALSE),IF(INDEX(Команды!$A$2:$AN$7500,MATCH(BU$3,Команды!$A$2:$A$7500,0),$E10+2)=Команды!$AJ$13,TRUE,FALSE),IF(INDEX(Команды!$A$2:$AN$7500,MATCH(BU$3,Команды!$A$2:$A$7500,0),$E10+2)=Команды!$AJ$14,TRUE,FALSE),IF(INDEX(Команды!$A$2:$AN$7500,MATCH(BU$3,Команды!$A$2:$A$7500,0),$E10+2)=Команды!$AJ$15,TRUE,FALSE),IF(INDEX(Команды!$A$2:$AN$7500,MATCH(BU$3,Команды!$A$2:$A$7500,0),$E10+2)=Команды!$AJ$16,TRUE,FALSE),,IF(INDEX(Команды!$A$2:$AN$7500,MATCH(BU$3,Команды!$A$2:$A$7500,0),$E10+2)=Команды!$AJ$17,TRUE,FALSE),,IF(INDEX(Команды!$A$2:$AN$7500,MATCH(BU$3,Команды!$A$2:$A$7500,0),$E10+2)=Команды!$AJ$18,TRUE,FALSE),,IF(INDEX(Команды!$A$2:$AN$7500,MATCH(BU$3,Команды!$A$2:$A$7500,0),$E10+2)=Команды!$AJ$19,TRUE,FALSE)),INDEX(Команды!$AJ$2:$AK$19,MATCH(INDEX(Команды!$A$2:$AN$7500,MATCH(BU$3,Команды!$A$2:$A$7500,0),$E10+2),Команды!$AJ$2:$AJ$19,0),2),0)</f>
        <v>0.58333333333333337</v>
      </c>
      <c r="BV10" s="175">
        <f>IF(OR(IF(INDEX(Команды!$A$2:$AN$7500,MATCH(BU$3,Команды!$A$2:$A$7500,0),$E10+2)=Команды!$AJ$2,TRUE,FALSE),IF(INDEX(Команды!$A$2:$AN$7500,MATCH(BU$3,Команды!$A$2:$A$7500,0),$E10+2)=Команды!$AJ$3,TRUE,FALSE),IF(INDEX(Команды!$A$2:$AN$7500,MATCH(BU$3,Команды!$A$2:$A$7500,0),$E10+2)=Команды!$AJ$4,TRUE,FALSE),IF(INDEX(Команды!$A$2:$AN$7500,MATCH(BU$3,Команды!$A$2:$A$7500,0),$E10+2)=Команды!$AJ$5,TRUE,FALSE),IF(INDEX(Команды!$A$2:$AN$7500,MATCH(BU$3,Команды!$A$2:$A$7500,0),$E10+2)=Команды!$AJ$6,TRUE,FALSE),IF(INDEX(Команды!$A$2:$AN$7500,MATCH(BU$3,Команды!$A$2:$A$7500,0),$E10+2)=Команды!$AJ$7,TRUE,FALSE),IF(INDEX(Команды!$A$2:$AN$7500,MATCH(BU$3,Команды!$A$2:$A$7500,0),$E10+2)=Команды!$AJ$8,TRUE,FALSE),IF(INDEX(Команды!$A$2:$AN$7500,MATCH(BU$3,Команды!$A$2:$A$7500,0),$E10+2)=Команды!$AJ$9,TRUE,FALSE),IF(INDEX(Команды!$A$2:$AN$7500,MATCH(BU$3,Команды!$A$2:$A$7500,0),$E10+2)=Команды!$AJ$10,TRUE,FALSE),IF(INDEX(Команды!$A$2:$AN$7500,MATCH(BU$3,Команды!$A$2:$A$7500,0),$E10+2)=Команды!$AJ$11,TRUE,FALSE),IF(INDEX(Команды!$A$2:$AN$7500,MATCH(BU$3,Команды!$A$2:$A$7500,0),$E10+2)=Команды!$AJ$12,TRUE,FALSE),IF(INDEX(Команды!$A$2:$AN$7500,MATCH(BU$3,Команды!$A$2:$A$7500,0),$E10+2)=Команды!$AJ$13,TRUE,FALSE),IF(INDEX(Команды!$A$2:$AN$7500,MATCH(BU$3,Команды!$A$2:$A$7500,0),$E10+2)=Команды!$AJ$14,TRUE,FALSE),IF(INDEX(Команды!$A$2:$AN$7500,MATCH(BU$3,Команды!$A$2:$A$7500,0),$E10+2)=Команды!$AJ$15,TRUE,FALSE),IF(INDEX(Команды!$A$2:$AN$7500,MATCH(BU$3,Команды!$A$2:$A$7500,0),$E10+2)=Команды!$AJ$16,TRUE,FALSE),IF(INDEX(Команды!$A$2:$AN$7500,MATCH(BU$3,Команды!$A$2:$A$7500,0),$E10+2)=Команды!$AJ$17,TRUE,FALSE),IF(INDEX(Команды!$A$2:$AN$7500,MATCH(BU$3,Команды!$A$2:$A$7500,0),$E10+2)=Команды!$AJ$18,TRUE,FALSE),IF(INDEX(Команды!$A$2:$AN$7500,MATCH(BU$3,Команды!$A$2:$A$7500,0),$E10+2)=Команды!$AJ$19,TRUE,FALSE)),INDEX(Команды!$AJ$2:$AL$19,MATCH(INDEX(Команды!$A$2:$AN$7500,MATCH(BU$3,Команды!$A$2:$A$7500,0),$E10+2),Команды!$AJ$2:$AJ$19,0),3),0)</f>
        <v>0.95833333333333337</v>
      </c>
      <c r="BW10" s="342"/>
      <c r="BX10" s="174" t="str">
        <f>IF(OR(IF(INDEX(Команды!$A$2:$AN$7500,MATCH(BX$3,Команды!$A$2:$A$7500,0),$E10+2)=Команды!$AJ$2,TRUE,FALSE),IF(INDEX(Команды!$A$2:$AN$7500,MATCH(BX$3,Команды!$A$2:$A$7500,0),$E10+2)=Команды!$AJ$3,TRUE,FALSE),IF(INDEX(Команды!$A$2:$AN$7500,MATCH(BX$3,Команды!$A$2:$A$7500,0),$E10+2)=Команды!$AJ$4,TRUE,FALSE),IF(INDEX(Команды!$A$2:$AN$7500,MATCH(BX$3,Команды!$A$2:$A$7500,0),$E10+2)=Команды!$AJ$5,TRUE,FALSE),IF(INDEX(Команды!$A$2:$AN$7500,MATCH(BX$3,Команды!$A$2:$A$7500,0),$E10+2)=Команды!$AJ$6,TRUE,FALSE),IF(INDEX(Команды!$A$2:$AN$7500,MATCH(BX$3,Команды!$A$2:$A$7500,0),$E10+2)=Команды!$AJ$7,TRUE,FALSE),IF(INDEX(Команды!$A$2:$AN$7500,MATCH(BX$3,Команды!$A$2:$A$7500,0),$E10+2)=Команды!$AJ$8,TRUE,FALSE),IF(INDEX(Команды!$A$2:$AN$7500,MATCH(BX$3,Команды!$A$2:$A$7500,0),$E10+2)=Команды!$AJ$9,TRUE,FALSE),IF(INDEX(Команды!$A$2:$AN$7500,MATCH(BX$3,Команды!$A$2:$A$7500,0),$E10+2)=Команды!$AJ$10,TRUE,FALSE),IF(INDEX(Команды!$A$2:$AN$7500,MATCH(BX$3,Команды!$A$2:$A$7500,0),$E10+2)=Команды!$AJ$11,TRUE,FALSE),IF(INDEX(Команды!$A$2:$AN$7500,MATCH(BX$3,Команды!$A$2:$A$7500,0),$E10+2)=Команды!$AJ$12,TRUE,FALSE),IF(INDEX(Команды!$A$2:$AN$7500,MATCH(BX$3,Команды!$A$2:$A$7500,0),$E10+2)=Команды!$AJ$13,TRUE,FALSE),IF(INDEX(Команды!$A$2:$AN$7500,MATCH(BX$3,Команды!$A$2:$A$7500,0),$E10+2)=Команды!$AJ$14,TRUE,FALSE),IF(INDEX(Команды!$A$2:$AN$7500,MATCH(BX$3,Команды!$A$2:$A$7500,0),$E10+2)=Команды!$AJ$15,TRUE,FALSE),IF(INDEX(Команды!$A$2:$AN$7500,MATCH(BX$3,Команды!$A$2:$A$7500,0),$E10+2)=Команды!$AJ$16,TRUE,FALSE),,IF(INDEX(Команды!$A$2:$AN$7500,MATCH(BX$3,Команды!$A$2:$A$7500,0),$E10+2)=Команды!$AJ$17,TRUE,FALSE),,IF(INDEX(Команды!$A$2:$AN$7500,MATCH(BX$3,Команды!$A$2:$A$7500,0),$E10+2)=Команды!$AJ$18,TRUE,FALSE),,IF(INDEX(Команды!$A$2:$AN$7500,MATCH(BX$3,Команды!$A$2:$A$7500,0),$E10+2)=Команды!$AJ$19,TRUE,FALSE)),INDEX(Команды!$AJ$2:$AK$19,MATCH(INDEX(Команды!$A$2:$AN$7500,MATCH(BX$3,Команды!$A$2:$A$7500,0),$E10+2),Команды!$AJ$2:$AJ$19,0),2),0)</f>
        <v>В</v>
      </c>
      <c r="BY10" s="175" t="str">
        <f>IF(OR(IF(INDEX(Команды!$A$2:$AN$7500,MATCH(BX$3,Команды!$A$2:$A$7500,0),$E10+2)=Команды!$AJ$2,TRUE,FALSE),IF(INDEX(Команды!$A$2:$AN$7500,MATCH(BX$3,Команды!$A$2:$A$7500,0),$E10+2)=Команды!$AJ$3,TRUE,FALSE),IF(INDEX(Команды!$A$2:$AN$7500,MATCH(BX$3,Команды!$A$2:$A$7500,0),$E10+2)=Команды!$AJ$4,TRUE,FALSE),IF(INDEX(Команды!$A$2:$AN$7500,MATCH(BX$3,Команды!$A$2:$A$7500,0),$E10+2)=Команды!$AJ$5,TRUE,FALSE),IF(INDEX(Команды!$A$2:$AN$7500,MATCH(BX$3,Команды!$A$2:$A$7500,0),$E10+2)=Команды!$AJ$6,TRUE,FALSE),IF(INDEX(Команды!$A$2:$AN$7500,MATCH(BX$3,Команды!$A$2:$A$7500,0),$E10+2)=Команды!$AJ$7,TRUE,FALSE),IF(INDEX(Команды!$A$2:$AN$7500,MATCH(BX$3,Команды!$A$2:$A$7500,0),$E10+2)=Команды!$AJ$8,TRUE,FALSE),IF(INDEX(Команды!$A$2:$AN$7500,MATCH(BX$3,Команды!$A$2:$A$7500,0),$E10+2)=Команды!$AJ$9,TRUE,FALSE),IF(INDEX(Команды!$A$2:$AN$7500,MATCH(BX$3,Команды!$A$2:$A$7500,0),$E10+2)=Команды!$AJ$10,TRUE,FALSE),IF(INDEX(Команды!$A$2:$AN$7500,MATCH(BX$3,Команды!$A$2:$A$7500,0),$E10+2)=Команды!$AJ$11,TRUE,FALSE),IF(INDEX(Команды!$A$2:$AN$7500,MATCH(BX$3,Команды!$A$2:$A$7500,0),$E10+2)=Команды!$AJ$12,TRUE,FALSE),IF(INDEX(Команды!$A$2:$AN$7500,MATCH(BX$3,Команды!$A$2:$A$7500,0),$E10+2)=Команды!$AJ$13,TRUE,FALSE),IF(INDEX(Команды!$A$2:$AN$7500,MATCH(BX$3,Команды!$A$2:$A$7500,0),$E10+2)=Команды!$AJ$14,TRUE,FALSE),IF(INDEX(Команды!$A$2:$AN$7500,MATCH(BX$3,Команды!$A$2:$A$7500,0),$E10+2)=Команды!$AJ$15,TRUE,FALSE),IF(INDEX(Команды!$A$2:$AN$7500,MATCH(BX$3,Команды!$A$2:$A$7500,0),$E10+2)=Команды!$AJ$16,TRUE,FALSE),IF(INDEX(Команды!$A$2:$AN$7500,MATCH(BX$3,Команды!$A$2:$A$7500,0),$E10+2)=Команды!$AJ$17,TRUE,FALSE),IF(INDEX(Команды!$A$2:$AN$7500,MATCH(BX$3,Команды!$A$2:$A$7500,0),$E10+2)=Команды!$AJ$18,TRUE,FALSE),IF(INDEX(Команды!$A$2:$AN$7500,MATCH(BX$3,Команды!$A$2:$A$7500,0),$E10+2)=Команды!$AJ$19,TRUE,FALSE)),INDEX(Команды!$AJ$2:$AL$19,MATCH(INDEX(Команды!$A$2:$AN$7500,MATCH(BX$3,Команды!$A$2:$A$7500,0),$E10+2),Команды!$AJ$2:$AJ$19,0),3),0)</f>
        <v>В</v>
      </c>
      <c r="BZ10" s="342"/>
      <c r="CA10" s="174" t="str">
        <f>IF(OR(IF(INDEX(Команды!$A$2:$AN$7500,MATCH(CA$3,Команды!$A$2:$A$7500,0),$E10+2)=Команды!$AJ$2,TRUE,FALSE),IF(INDEX(Команды!$A$2:$AN$7500,MATCH(CA$3,Команды!$A$2:$A$7500,0),$E10+2)=Команды!$AJ$3,TRUE,FALSE),IF(INDEX(Команды!$A$2:$AN$7500,MATCH(CA$3,Команды!$A$2:$A$7500,0),$E10+2)=Команды!$AJ$4,TRUE,FALSE),IF(INDEX(Команды!$A$2:$AN$7500,MATCH(CA$3,Команды!$A$2:$A$7500,0),$E10+2)=Команды!$AJ$5,TRUE,FALSE),IF(INDEX(Команды!$A$2:$AN$7500,MATCH(CA$3,Команды!$A$2:$A$7500,0),$E10+2)=Команды!$AJ$6,TRUE,FALSE),IF(INDEX(Команды!$A$2:$AN$7500,MATCH(CA$3,Команды!$A$2:$A$7500,0),$E10+2)=Команды!$AJ$7,TRUE,FALSE),IF(INDEX(Команды!$A$2:$AN$7500,MATCH(CA$3,Команды!$A$2:$A$7500,0),$E10+2)=Команды!$AJ$8,TRUE,FALSE),IF(INDEX(Команды!$A$2:$AN$7500,MATCH(CA$3,Команды!$A$2:$A$7500,0),$E10+2)=Команды!$AJ$9,TRUE,FALSE),IF(INDEX(Команды!$A$2:$AN$7500,MATCH(CA$3,Команды!$A$2:$A$7500,0),$E10+2)=Команды!$AJ$10,TRUE,FALSE),IF(INDEX(Команды!$A$2:$AN$7500,MATCH(CA$3,Команды!$A$2:$A$7500,0),$E10+2)=Команды!$AJ$11,TRUE,FALSE),IF(INDEX(Команды!$A$2:$AN$7500,MATCH(CA$3,Команды!$A$2:$A$7500,0),$E10+2)=Команды!$AJ$12,TRUE,FALSE),IF(INDEX(Команды!$A$2:$AN$7500,MATCH(CA$3,Команды!$A$2:$A$7500,0),$E10+2)=Команды!$AJ$13,TRUE,FALSE),IF(INDEX(Команды!$A$2:$AN$7500,MATCH(CA$3,Команды!$A$2:$A$7500,0),$E10+2)=Команды!$AJ$14,TRUE,FALSE),IF(INDEX(Команды!$A$2:$AN$7500,MATCH(CA$3,Команды!$A$2:$A$7500,0),$E10+2)=Команды!$AJ$15,TRUE,FALSE),IF(INDEX(Команды!$A$2:$AN$7500,MATCH(CA$3,Команды!$A$2:$A$7500,0),$E10+2)=Команды!$AJ$16,TRUE,FALSE),,IF(INDEX(Команды!$A$2:$AN$7500,MATCH(CA$3,Команды!$A$2:$A$7500,0),$E10+2)=Команды!$AJ$17,TRUE,FALSE),,IF(INDEX(Команды!$A$2:$AN$7500,MATCH(CA$3,Команды!$A$2:$A$7500,0),$E10+2)=Команды!$AJ$18,TRUE,FALSE),,IF(INDEX(Команды!$A$2:$AN$7500,MATCH(CA$3,Команды!$A$2:$A$7500,0),$E10+2)=Команды!$AJ$19,TRUE,FALSE)),INDEX(Команды!$AJ$2:$AK$19,MATCH(INDEX(Команды!$A$2:$AN$7500,MATCH(CA$3,Команды!$A$2:$A$7500,0),$E10+2),Команды!$AJ$2:$AJ$19,0),2),0)</f>
        <v>В</v>
      </c>
      <c r="CB10" s="175" t="str">
        <f>IF(OR(IF(INDEX(Команды!$A$2:$AN$7500,MATCH(CA$3,Команды!$A$2:$A$7500,0),$E10+2)=Команды!$AJ$2,TRUE,FALSE),IF(INDEX(Команды!$A$2:$AN$7500,MATCH(CA$3,Команды!$A$2:$A$7500,0),$E10+2)=Команды!$AJ$3,TRUE,FALSE),IF(INDEX(Команды!$A$2:$AN$7500,MATCH(CA$3,Команды!$A$2:$A$7500,0),$E10+2)=Команды!$AJ$4,TRUE,FALSE),IF(INDEX(Команды!$A$2:$AN$7500,MATCH(CA$3,Команды!$A$2:$A$7500,0),$E10+2)=Команды!$AJ$5,TRUE,FALSE),IF(INDEX(Команды!$A$2:$AN$7500,MATCH(CA$3,Команды!$A$2:$A$7500,0),$E10+2)=Команды!$AJ$6,TRUE,FALSE),IF(INDEX(Команды!$A$2:$AN$7500,MATCH(CA$3,Команды!$A$2:$A$7500,0),$E10+2)=Команды!$AJ$7,TRUE,FALSE),IF(INDEX(Команды!$A$2:$AN$7500,MATCH(CA$3,Команды!$A$2:$A$7500,0),$E10+2)=Команды!$AJ$8,TRUE,FALSE),IF(INDEX(Команды!$A$2:$AN$7500,MATCH(CA$3,Команды!$A$2:$A$7500,0),$E10+2)=Команды!$AJ$9,TRUE,FALSE),IF(INDEX(Команды!$A$2:$AN$7500,MATCH(CA$3,Команды!$A$2:$A$7500,0),$E10+2)=Команды!$AJ$10,TRUE,FALSE),IF(INDEX(Команды!$A$2:$AN$7500,MATCH(CA$3,Команды!$A$2:$A$7500,0),$E10+2)=Команды!$AJ$11,TRUE,FALSE),IF(INDEX(Команды!$A$2:$AN$7500,MATCH(CA$3,Команды!$A$2:$A$7500,0),$E10+2)=Команды!$AJ$12,TRUE,FALSE),IF(INDEX(Команды!$A$2:$AN$7500,MATCH(CA$3,Команды!$A$2:$A$7500,0),$E10+2)=Команды!$AJ$13,TRUE,FALSE),IF(INDEX(Команды!$A$2:$AN$7500,MATCH(CA$3,Команды!$A$2:$A$7500,0),$E10+2)=Команды!$AJ$14,TRUE,FALSE),IF(INDEX(Команды!$A$2:$AN$7500,MATCH(CA$3,Команды!$A$2:$A$7500,0),$E10+2)=Команды!$AJ$15,TRUE,FALSE),IF(INDEX(Команды!$A$2:$AN$7500,MATCH(CA$3,Команды!$A$2:$A$7500,0),$E10+2)=Команды!$AJ$16,TRUE,FALSE),IF(INDEX(Команды!$A$2:$AN$7500,MATCH(CA$3,Команды!$A$2:$A$7500,0),$E10+2)=Команды!$AJ$17,TRUE,FALSE),IF(INDEX(Команды!$A$2:$AN$7500,MATCH(CA$3,Команды!$A$2:$A$7500,0),$E10+2)=Команды!$AJ$18,TRUE,FALSE),IF(INDEX(Команды!$A$2:$AN$7500,MATCH(CA$3,Команды!$A$2:$A$7500,0),$E10+2)=Команды!$AJ$19,TRUE,FALSE)),INDEX(Команды!$AJ$2:$AL$19,MATCH(INDEX(Команды!$A$2:$AN$7500,MATCH(CA$3,Команды!$A$2:$A$7500,0),$E10+2),Команды!$AJ$2:$AJ$19,0),3),0)</f>
        <v>В</v>
      </c>
      <c r="CC10" s="342"/>
      <c r="CD10" s="174">
        <f>IF(OR(IF(INDEX(Команды!$A$2:$AN$7500,MATCH(CD$3,Команды!$A$2:$A$7500,0),$E10+2)=Команды!$AJ$2,TRUE,FALSE),IF(INDEX(Команды!$A$2:$AN$7500,MATCH(CD$3,Команды!$A$2:$A$7500,0),$E10+2)=Команды!$AJ$3,TRUE,FALSE),IF(INDEX(Команды!$A$2:$AN$7500,MATCH(CD$3,Команды!$A$2:$A$7500,0),$E10+2)=Команды!$AJ$4,TRUE,FALSE),IF(INDEX(Команды!$A$2:$AN$7500,MATCH(CD$3,Команды!$A$2:$A$7500,0),$E10+2)=Команды!$AJ$5,TRUE,FALSE),IF(INDEX(Команды!$A$2:$AN$7500,MATCH(CD$3,Команды!$A$2:$A$7500,0),$E10+2)=Команды!$AJ$6,TRUE,FALSE),IF(INDEX(Команды!$A$2:$AN$7500,MATCH(CD$3,Команды!$A$2:$A$7500,0),$E10+2)=Команды!$AJ$7,TRUE,FALSE),IF(INDEX(Команды!$A$2:$AN$7500,MATCH(CD$3,Команды!$A$2:$A$7500,0),$E10+2)=Команды!$AJ$8,TRUE,FALSE),IF(INDEX(Команды!$A$2:$AN$7500,MATCH(CD$3,Команды!$A$2:$A$7500,0),$E10+2)=Команды!$AJ$9,TRUE,FALSE),IF(INDEX(Команды!$A$2:$AN$7500,MATCH(CD$3,Команды!$A$2:$A$7500,0),$E10+2)=Команды!$AJ$10,TRUE,FALSE),IF(INDEX(Команды!$A$2:$AN$7500,MATCH(CD$3,Команды!$A$2:$A$7500,0),$E10+2)=Команды!$AJ$11,TRUE,FALSE),IF(INDEX(Команды!$A$2:$AN$7500,MATCH(CD$3,Команды!$A$2:$A$7500,0),$E10+2)=Команды!$AJ$12,TRUE,FALSE),IF(INDEX(Команды!$A$2:$AN$7500,MATCH(CD$3,Команды!$A$2:$A$7500,0),$E10+2)=Команды!$AJ$13,TRUE,FALSE),IF(INDEX(Команды!$A$2:$AN$7500,MATCH(CD$3,Команды!$A$2:$A$7500,0),$E10+2)=Команды!$AJ$14,TRUE,FALSE),IF(INDEX(Команды!$A$2:$AN$7500,MATCH(CD$3,Команды!$A$2:$A$7500,0),$E10+2)=Команды!$AJ$15,TRUE,FALSE),IF(INDEX(Команды!$A$2:$AN$7500,MATCH(CD$3,Команды!$A$2:$A$7500,0),$E10+2)=Команды!$AJ$16,TRUE,FALSE),,IF(INDEX(Команды!$A$2:$AN$7500,MATCH(CD$3,Команды!$A$2:$A$7500,0),$E10+2)=Команды!$AJ$17,TRUE,FALSE),,IF(INDEX(Команды!$A$2:$AN$7500,MATCH(CD$3,Команды!$A$2:$A$7500,0),$E10+2)=Команды!$AJ$18,TRUE,FALSE),,IF(INDEX(Команды!$A$2:$AN$7500,MATCH(CD$3,Команды!$A$2:$A$7500,0),$E10+2)=Команды!$AJ$19,TRUE,FALSE)),INDEX(Команды!$AJ$2:$AK$19,MATCH(INDEX(Команды!$A$2:$AN$7500,MATCH(CD$3,Команды!$A$2:$A$7500,0),$E10+2),Команды!$AJ$2:$AJ$19,0),2),0)</f>
        <v>0.5</v>
      </c>
      <c r="CE10" s="175">
        <f>IF(OR(IF(INDEX(Команды!$A$2:$AN$7500,MATCH(CD$3,Команды!$A$2:$A$7500,0),$E10+2)=Команды!$AJ$2,TRUE,FALSE),IF(INDEX(Команды!$A$2:$AN$7500,MATCH(CD$3,Команды!$A$2:$A$7500,0),$E10+2)=Команды!$AJ$3,TRUE,FALSE),IF(INDEX(Команды!$A$2:$AN$7500,MATCH(CD$3,Команды!$A$2:$A$7500,0),$E10+2)=Команды!$AJ$4,TRUE,FALSE),IF(INDEX(Команды!$A$2:$AN$7500,MATCH(CD$3,Команды!$A$2:$A$7500,0),$E10+2)=Команды!$AJ$5,TRUE,FALSE),IF(INDEX(Команды!$A$2:$AN$7500,MATCH(CD$3,Команды!$A$2:$A$7500,0),$E10+2)=Команды!$AJ$6,TRUE,FALSE),IF(INDEX(Команды!$A$2:$AN$7500,MATCH(CD$3,Команды!$A$2:$A$7500,0),$E10+2)=Команды!$AJ$7,TRUE,FALSE),IF(INDEX(Команды!$A$2:$AN$7500,MATCH(CD$3,Команды!$A$2:$A$7500,0),$E10+2)=Команды!$AJ$8,TRUE,FALSE),IF(INDEX(Команды!$A$2:$AN$7500,MATCH(CD$3,Команды!$A$2:$A$7500,0),$E10+2)=Команды!$AJ$9,TRUE,FALSE),IF(INDEX(Команды!$A$2:$AN$7500,MATCH(CD$3,Команды!$A$2:$A$7500,0),$E10+2)=Команды!$AJ$10,TRUE,FALSE),IF(INDEX(Команды!$A$2:$AN$7500,MATCH(CD$3,Команды!$A$2:$A$7500,0),$E10+2)=Команды!$AJ$11,TRUE,FALSE),IF(INDEX(Команды!$A$2:$AN$7500,MATCH(CD$3,Команды!$A$2:$A$7500,0),$E10+2)=Команды!$AJ$12,TRUE,FALSE),IF(INDEX(Команды!$A$2:$AN$7500,MATCH(CD$3,Команды!$A$2:$A$7500,0),$E10+2)=Команды!$AJ$13,TRUE,FALSE),IF(INDEX(Команды!$A$2:$AN$7500,MATCH(CD$3,Команды!$A$2:$A$7500,0),$E10+2)=Команды!$AJ$14,TRUE,FALSE),IF(INDEX(Команды!$A$2:$AN$7500,MATCH(CD$3,Команды!$A$2:$A$7500,0),$E10+2)=Команды!$AJ$15,TRUE,FALSE),IF(INDEX(Команды!$A$2:$AN$7500,MATCH(CD$3,Команды!$A$2:$A$7500,0),$E10+2)=Команды!$AJ$16,TRUE,FALSE),IF(INDEX(Команды!$A$2:$AN$7500,MATCH(CD$3,Команды!$A$2:$A$7500,0),$E10+2)=Команды!$AJ$17,TRUE,FALSE),IF(INDEX(Команды!$A$2:$AN$7500,MATCH(CD$3,Команды!$A$2:$A$7500,0),$E10+2)=Команды!$AJ$18,TRUE,FALSE),IF(INDEX(Команды!$A$2:$AN$7500,MATCH(CD$3,Команды!$A$2:$A$7500,0),$E10+2)=Команды!$AJ$19,TRUE,FALSE)),INDEX(Команды!$AJ$2:$AL$19,MATCH(INDEX(Команды!$A$2:$AN$7500,MATCH(CD$3,Команды!$A$2:$A$7500,0),$E10+2),Команды!$AJ$2:$AJ$19,0),3),0)</f>
        <v>0.875</v>
      </c>
      <c r="CF10" s="342"/>
      <c r="CG10" s="174">
        <f>IF(OR(IF(INDEX(Команды!$A$2:$AN$7500,MATCH(CG$3,Команды!$A$2:$A$7500,0),$E10+2)=Команды!$AJ$2,TRUE,FALSE),IF(INDEX(Команды!$A$2:$AN$7500,MATCH(CG$3,Команды!$A$2:$A$7500,0),$E10+2)=Команды!$AJ$3,TRUE,FALSE),IF(INDEX(Команды!$A$2:$AN$7500,MATCH(CG$3,Команды!$A$2:$A$7500,0),$E10+2)=Команды!$AJ$4,TRUE,FALSE),IF(INDEX(Команды!$A$2:$AN$7500,MATCH(CG$3,Команды!$A$2:$A$7500,0),$E10+2)=Команды!$AJ$5,TRUE,FALSE),IF(INDEX(Команды!$A$2:$AN$7500,MATCH(CG$3,Команды!$A$2:$A$7500,0),$E10+2)=Команды!$AJ$6,TRUE,FALSE),IF(INDEX(Команды!$A$2:$AN$7500,MATCH(CG$3,Команды!$A$2:$A$7500,0),$E10+2)=Команды!$AJ$7,TRUE,FALSE),IF(INDEX(Команды!$A$2:$AN$7500,MATCH(CG$3,Команды!$A$2:$A$7500,0),$E10+2)=Команды!$AJ$8,TRUE,FALSE),IF(INDEX(Команды!$A$2:$AN$7500,MATCH(CG$3,Команды!$A$2:$A$7500,0),$E10+2)=Команды!$AJ$9,TRUE,FALSE),IF(INDEX(Команды!$A$2:$AN$7500,MATCH(CG$3,Команды!$A$2:$A$7500,0),$E10+2)=Команды!$AJ$10,TRUE,FALSE),IF(INDEX(Команды!$A$2:$AN$7500,MATCH(CG$3,Команды!$A$2:$A$7500,0),$E10+2)=Команды!$AJ$11,TRUE,FALSE),IF(INDEX(Команды!$A$2:$AN$7500,MATCH(CG$3,Команды!$A$2:$A$7500,0),$E10+2)=Команды!$AJ$12,TRUE,FALSE),IF(INDEX(Команды!$A$2:$AN$7500,MATCH(CG$3,Команды!$A$2:$A$7500,0),$E10+2)=Команды!$AJ$13,TRUE,FALSE),IF(INDEX(Команды!$A$2:$AN$7500,MATCH(CG$3,Команды!$A$2:$A$7500,0),$E10+2)=Команды!$AJ$14,TRUE,FALSE),IF(INDEX(Команды!$A$2:$AN$7500,MATCH(CG$3,Команды!$A$2:$A$7500,0),$E10+2)=Команды!$AJ$15,TRUE,FALSE),IF(INDEX(Команды!$A$2:$AN$7500,MATCH(CG$3,Команды!$A$2:$A$7500,0),$E10+2)=Команды!$AJ$16,TRUE,FALSE),,IF(INDEX(Команды!$A$2:$AN$7500,MATCH(CG$3,Команды!$A$2:$A$7500,0),$E10+2)=Команды!$AJ$17,TRUE,FALSE),,IF(INDEX(Команды!$A$2:$AN$7500,MATCH(CG$3,Команды!$A$2:$A$7500,0),$E10+2)=Команды!$AJ$18,TRUE,FALSE),,IF(INDEX(Команды!$A$2:$AN$7500,MATCH(CG$3,Команды!$A$2:$A$7500,0),$E10+2)=Команды!$AJ$19,TRUE,FALSE)),INDEX(Команды!$AJ$2:$AK$19,MATCH(INDEX(Команды!$A$2:$AN$7500,MATCH(CG$3,Команды!$A$2:$A$7500,0),$E10+2),Команды!$AJ$2:$AJ$19,0),2),0)</f>
        <v>0.58333333333333337</v>
      </c>
      <c r="CH10" s="175">
        <f>IF(OR(IF(INDEX(Команды!$A$2:$AN$7500,MATCH(CG$3,Команды!$A$2:$A$7500,0),$E10+2)=Команды!$AJ$2,TRUE,FALSE),IF(INDEX(Команды!$A$2:$AN$7500,MATCH(CG$3,Команды!$A$2:$A$7500,0),$E10+2)=Команды!$AJ$3,TRUE,FALSE),IF(INDEX(Команды!$A$2:$AN$7500,MATCH(CG$3,Команды!$A$2:$A$7500,0),$E10+2)=Команды!$AJ$4,TRUE,FALSE),IF(INDEX(Команды!$A$2:$AN$7500,MATCH(CG$3,Команды!$A$2:$A$7500,0),$E10+2)=Команды!$AJ$5,TRUE,FALSE),IF(INDEX(Команды!$A$2:$AN$7500,MATCH(CG$3,Команды!$A$2:$A$7500,0),$E10+2)=Команды!$AJ$6,TRUE,FALSE),IF(INDEX(Команды!$A$2:$AN$7500,MATCH(CG$3,Команды!$A$2:$A$7500,0),$E10+2)=Команды!$AJ$7,TRUE,FALSE),IF(INDEX(Команды!$A$2:$AN$7500,MATCH(CG$3,Команды!$A$2:$A$7500,0),$E10+2)=Команды!$AJ$8,TRUE,FALSE),IF(INDEX(Команды!$A$2:$AN$7500,MATCH(CG$3,Команды!$A$2:$A$7500,0),$E10+2)=Команды!$AJ$9,TRUE,FALSE),IF(INDEX(Команды!$A$2:$AN$7500,MATCH(CG$3,Команды!$A$2:$A$7500,0),$E10+2)=Команды!$AJ$10,TRUE,FALSE),IF(INDEX(Команды!$A$2:$AN$7500,MATCH(CG$3,Команды!$A$2:$A$7500,0),$E10+2)=Команды!$AJ$11,TRUE,FALSE),IF(INDEX(Команды!$A$2:$AN$7500,MATCH(CG$3,Команды!$A$2:$A$7500,0),$E10+2)=Команды!$AJ$12,TRUE,FALSE),IF(INDEX(Команды!$A$2:$AN$7500,MATCH(CG$3,Команды!$A$2:$A$7500,0),$E10+2)=Команды!$AJ$13,TRUE,FALSE),IF(INDEX(Команды!$A$2:$AN$7500,MATCH(CG$3,Команды!$A$2:$A$7500,0),$E10+2)=Команды!$AJ$14,TRUE,FALSE),IF(INDEX(Команды!$A$2:$AN$7500,MATCH(CG$3,Команды!$A$2:$A$7500,0),$E10+2)=Команды!$AJ$15,TRUE,FALSE),IF(INDEX(Команды!$A$2:$AN$7500,MATCH(CG$3,Команды!$A$2:$A$7500,0),$E10+2)=Команды!$AJ$16,TRUE,FALSE),IF(INDEX(Команды!$A$2:$AN$7500,MATCH(CG$3,Команды!$A$2:$A$7500,0),$E10+2)=Команды!$AJ$17,TRUE,FALSE),IF(INDEX(Команды!$A$2:$AN$7500,MATCH(CG$3,Команды!$A$2:$A$7500,0),$E10+2)=Команды!$AJ$18,TRUE,FALSE),IF(INDEX(Команды!$A$2:$AN$7500,MATCH(CG$3,Команды!$A$2:$A$7500,0),$E10+2)=Команды!$AJ$19,TRUE,FALSE)),INDEX(Команды!$AJ$2:$AL$19,MATCH(INDEX(Команды!$A$2:$AN$7500,MATCH(CG$3,Команды!$A$2:$A$7500,0),$E10+2),Команды!$AJ$2:$AJ$19,0),3),0)</f>
        <v>0.95833333333333337</v>
      </c>
      <c r="CI10" s="342"/>
      <c r="CJ10" s="174">
        <f>IF(OR(IF(INDEX(Команды!$A$2:$AN$7500,MATCH(CJ$3,Команды!$A$2:$A$7500,0),$E10+2)=Команды!$AJ$2,TRUE,FALSE),IF(INDEX(Команды!$A$2:$AN$7500,MATCH(CJ$3,Команды!$A$2:$A$7500,0),$E10+2)=Команды!$AJ$3,TRUE,FALSE),IF(INDEX(Команды!$A$2:$AN$7500,MATCH(CJ$3,Команды!$A$2:$A$7500,0),$E10+2)=Команды!$AJ$4,TRUE,FALSE),IF(INDEX(Команды!$A$2:$AN$7500,MATCH(CJ$3,Команды!$A$2:$A$7500,0),$E10+2)=Команды!$AJ$5,TRUE,FALSE),IF(INDEX(Команды!$A$2:$AN$7500,MATCH(CJ$3,Команды!$A$2:$A$7500,0),$E10+2)=Команды!$AJ$6,TRUE,FALSE),IF(INDEX(Команды!$A$2:$AN$7500,MATCH(CJ$3,Команды!$A$2:$A$7500,0),$E10+2)=Команды!$AJ$7,TRUE,FALSE),IF(INDEX(Команды!$A$2:$AN$7500,MATCH(CJ$3,Команды!$A$2:$A$7500,0),$E10+2)=Команды!$AJ$8,TRUE,FALSE),IF(INDEX(Команды!$A$2:$AN$7500,MATCH(CJ$3,Команды!$A$2:$A$7500,0),$E10+2)=Команды!$AJ$9,TRUE,FALSE),IF(INDEX(Команды!$A$2:$AN$7500,MATCH(CJ$3,Команды!$A$2:$A$7500,0),$E10+2)=Команды!$AJ$10,TRUE,FALSE),IF(INDEX(Команды!$A$2:$AN$7500,MATCH(CJ$3,Команды!$A$2:$A$7500,0),$E10+2)=Команды!$AJ$11,TRUE,FALSE),IF(INDEX(Команды!$A$2:$AN$7500,MATCH(CJ$3,Команды!$A$2:$A$7500,0),$E10+2)=Команды!$AJ$12,TRUE,FALSE),IF(INDEX(Команды!$A$2:$AN$7500,MATCH(CJ$3,Команды!$A$2:$A$7500,0),$E10+2)=Команды!$AJ$13,TRUE,FALSE),IF(INDEX(Команды!$A$2:$AN$7500,MATCH(CJ$3,Команды!$A$2:$A$7500,0),$E10+2)=Команды!$AJ$14,TRUE,FALSE),IF(INDEX(Команды!$A$2:$AN$7500,MATCH(CJ$3,Команды!$A$2:$A$7500,0),$E10+2)=Команды!$AJ$15,TRUE,FALSE),IF(INDEX(Команды!$A$2:$AN$7500,MATCH(CJ$3,Команды!$A$2:$A$7500,0),$E10+2)=Команды!$AJ$16,TRUE,FALSE),,IF(INDEX(Команды!$A$2:$AN$7500,MATCH(CJ$3,Команды!$A$2:$A$7500,0),$E10+2)=Команды!$AJ$17,TRUE,FALSE),,IF(INDEX(Команды!$A$2:$AN$7500,MATCH(CJ$3,Команды!$A$2:$A$7500,0),$E10+2)=Команды!$AJ$18,TRUE,FALSE),,IF(INDEX(Команды!$A$2:$AN$7500,MATCH(CJ$3,Команды!$A$2:$A$7500,0),$E10+2)=Команды!$AJ$19,TRUE,FALSE)),INDEX(Команды!$AJ$2:$AK$19,MATCH(INDEX(Команды!$A$2:$AN$7500,MATCH(CJ$3,Команды!$A$2:$A$7500,0),$E10+2),Команды!$AJ$2:$AJ$19,0),2),0)</f>
        <v>0.64583333333333337</v>
      </c>
      <c r="CK10" s="175">
        <f>IF(OR(IF(INDEX(Команды!$A$2:$AN$7500,MATCH(CJ$3,Команды!$A$2:$A$7500,0),$E10+2)=Команды!$AJ$2,TRUE,FALSE),IF(INDEX(Команды!$A$2:$AN$7500,MATCH(CJ$3,Команды!$A$2:$A$7500,0),$E10+2)=Команды!$AJ$3,TRUE,FALSE),IF(INDEX(Команды!$A$2:$AN$7500,MATCH(CJ$3,Команды!$A$2:$A$7500,0),$E10+2)=Команды!$AJ$4,TRUE,FALSE),IF(INDEX(Команды!$A$2:$AN$7500,MATCH(CJ$3,Команды!$A$2:$A$7500,0),$E10+2)=Команды!$AJ$5,TRUE,FALSE),IF(INDEX(Команды!$A$2:$AN$7500,MATCH(CJ$3,Команды!$A$2:$A$7500,0),$E10+2)=Команды!$AJ$6,TRUE,FALSE),IF(INDEX(Команды!$A$2:$AN$7500,MATCH(CJ$3,Команды!$A$2:$A$7500,0),$E10+2)=Команды!$AJ$7,TRUE,FALSE),IF(INDEX(Команды!$A$2:$AN$7500,MATCH(CJ$3,Команды!$A$2:$A$7500,0),$E10+2)=Команды!$AJ$8,TRUE,FALSE),IF(INDEX(Команды!$A$2:$AN$7500,MATCH(CJ$3,Команды!$A$2:$A$7500,0),$E10+2)=Команды!$AJ$9,TRUE,FALSE),IF(INDEX(Команды!$A$2:$AN$7500,MATCH(CJ$3,Команды!$A$2:$A$7500,0),$E10+2)=Команды!$AJ$10,TRUE,FALSE),IF(INDEX(Команды!$A$2:$AN$7500,MATCH(CJ$3,Команды!$A$2:$A$7500,0),$E10+2)=Команды!$AJ$11,TRUE,FALSE),IF(INDEX(Команды!$A$2:$AN$7500,MATCH(CJ$3,Команды!$A$2:$A$7500,0),$E10+2)=Команды!$AJ$12,TRUE,FALSE),IF(INDEX(Команды!$A$2:$AN$7500,MATCH(CJ$3,Команды!$A$2:$A$7500,0),$E10+2)=Команды!$AJ$13,TRUE,FALSE),IF(INDEX(Команды!$A$2:$AN$7500,MATCH(CJ$3,Команды!$A$2:$A$7500,0),$E10+2)=Команды!$AJ$14,TRUE,FALSE),IF(INDEX(Команды!$A$2:$AN$7500,MATCH(CJ$3,Команды!$A$2:$A$7500,0),$E10+2)=Команды!$AJ$15,TRUE,FALSE),IF(INDEX(Команды!$A$2:$AN$7500,MATCH(CJ$3,Команды!$A$2:$A$7500,0),$E10+2)=Команды!$AJ$16,TRUE,FALSE),IF(INDEX(Команды!$A$2:$AN$7500,MATCH(CJ$3,Команды!$A$2:$A$7500,0),$E10+2)=Команды!$AJ$17,TRUE,FALSE),IF(INDEX(Команды!$A$2:$AN$7500,MATCH(CJ$3,Команды!$A$2:$A$7500,0),$E10+2)=Команды!$AJ$18,TRUE,FALSE),IF(INDEX(Команды!$A$2:$AN$7500,MATCH(CJ$3,Команды!$A$2:$A$7500,0),$E10+2)=Команды!$AJ$19,TRUE,FALSE)),INDEX(Команды!$AJ$2:$AL$19,MATCH(INDEX(Команды!$A$2:$AN$7500,MATCH(CJ$3,Команды!$A$2:$A$7500,0),$E10+2),Команды!$AJ$2:$AJ$19,0),3),0)</f>
        <v>1.0208333333333333</v>
      </c>
      <c r="CL10" s="342"/>
      <c r="CM10" s="174">
        <f>IF(OR(IF(INDEX(Команды!$A$2:$AN$7500,MATCH(CM$3,Команды!$A$2:$A$7500,0),$E10+2)=Команды!$AJ$2,TRUE,FALSE),IF(INDEX(Команды!$A$2:$AN$7500,MATCH(CM$3,Команды!$A$2:$A$7500,0),$E10+2)=Команды!$AJ$3,TRUE,FALSE),IF(INDEX(Команды!$A$2:$AN$7500,MATCH(CM$3,Команды!$A$2:$A$7500,0),$E10+2)=Команды!$AJ$4,TRUE,FALSE),IF(INDEX(Команды!$A$2:$AN$7500,MATCH(CM$3,Команды!$A$2:$A$7500,0),$E10+2)=Команды!$AJ$5,TRUE,FALSE),IF(INDEX(Команды!$A$2:$AN$7500,MATCH(CM$3,Команды!$A$2:$A$7500,0),$E10+2)=Команды!$AJ$6,TRUE,FALSE),IF(INDEX(Команды!$A$2:$AN$7500,MATCH(CM$3,Команды!$A$2:$A$7500,0),$E10+2)=Команды!$AJ$7,TRUE,FALSE),IF(INDEX(Команды!$A$2:$AN$7500,MATCH(CM$3,Команды!$A$2:$A$7500,0),$E10+2)=Команды!$AJ$8,TRUE,FALSE),IF(INDEX(Команды!$A$2:$AN$7500,MATCH(CM$3,Команды!$A$2:$A$7500,0),$E10+2)=Команды!$AJ$9,TRUE,FALSE),IF(INDEX(Команды!$A$2:$AN$7500,MATCH(CM$3,Команды!$A$2:$A$7500,0),$E10+2)=Команды!$AJ$10,TRUE,FALSE),IF(INDEX(Команды!$A$2:$AN$7500,MATCH(CM$3,Команды!$A$2:$A$7500,0),$E10+2)=Команды!$AJ$11,TRUE,FALSE),IF(INDEX(Команды!$A$2:$AN$7500,MATCH(CM$3,Команды!$A$2:$A$7500,0),$E10+2)=Команды!$AJ$12,TRUE,FALSE),IF(INDEX(Команды!$A$2:$AN$7500,MATCH(CM$3,Команды!$A$2:$A$7500,0),$E10+2)=Команды!$AJ$13,TRUE,FALSE),IF(INDEX(Команды!$A$2:$AN$7500,MATCH(CM$3,Команды!$A$2:$A$7500,0),$E10+2)=Команды!$AJ$14,TRUE,FALSE),IF(INDEX(Команды!$A$2:$AN$7500,MATCH(CM$3,Команды!$A$2:$A$7500,0),$E10+2)=Команды!$AJ$15,TRUE,FALSE),IF(INDEX(Команды!$A$2:$AN$7500,MATCH(CM$3,Команды!$A$2:$A$7500,0),$E10+2)=Команды!$AJ$16,TRUE,FALSE),,IF(INDEX(Команды!$A$2:$AN$7500,MATCH(CM$3,Команды!$A$2:$A$7500,0),$E10+2)=Команды!$AJ$17,TRUE,FALSE),,IF(INDEX(Команды!$A$2:$AN$7500,MATCH(CM$3,Команды!$A$2:$A$7500,0),$E10+2)=Команды!$AJ$18,TRUE,FALSE),,IF(INDEX(Команды!$A$2:$AN$7500,MATCH(CM$3,Команды!$A$2:$A$7500,0),$E10+2)=Команды!$AJ$19,TRUE,FALSE)),INDEX(Команды!$AJ$2:$AK$19,MATCH(INDEX(Команды!$A$2:$AN$7500,MATCH(CM$3,Команды!$A$2:$A$7500,0),$E10+2),Команды!$AJ$2:$AJ$19,0),2),0)</f>
        <v>0.64583333333333337</v>
      </c>
      <c r="CN10" s="175">
        <f>IF(OR(IF(INDEX(Команды!$A$2:$AN$7500,MATCH(CM$3,Команды!$A$2:$A$7500,0),$E10+2)=Команды!$AJ$2,TRUE,FALSE),IF(INDEX(Команды!$A$2:$AN$7500,MATCH(CM$3,Команды!$A$2:$A$7500,0),$E10+2)=Команды!$AJ$3,TRUE,FALSE),IF(INDEX(Команды!$A$2:$AN$7500,MATCH(CM$3,Команды!$A$2:$A$7500,0),$E10+2)=Команды!$AJ$4,TRUE,FALSE),IF(INDEX(Команды!$A$2:$AN$7500,MATCH(CM$3,Команды!$A$2:$A$7500,0),$E10+2)=Команды!$AJ$5,TRUE,FALSE),IF(INDEX(Команды!$A$2:$AN$7500,MATCH(CM$3,Команды!$A$2:$A$7500,0),$E10+2)=Команды!$AJ$6,TRUE,FALSE),IF(INDEX(Команды!$A$2:$AN$7500,MATCH(CM$3,Команды!$A$2:$A$7500,0),$E10+2)=Команды!$AJ$7,TRUE,FALSE),IF(INDEX(Команды!$A$2:$AN$7500,MATCH(CM$3,Команды!$A$2:$A$7500,0),$E10+2)=Команды!$AJ$8,TRUE,FALSE),IF(INDEX(Команды!$A$2:$AN$7500,MATCH(CM$3,Команды!$A$2:$A$7500,0),$E10+2)=Команды!$AJ$9,TRUE,FALSE),IF(INDEX(Команды!$A$2:$AN$7500,MATCH(CM$3,Команды!$A$2:$A$7500,0),$E10+2)=Команды!$AJ$10,TRUE,FALSE),IF(INDEX(Команды!$A$2:$AN$7500,MATCH(CM$3,Команды!$A$2:$A$7500,0),$E10+2)=Команды!$AJ$11,TRUE,FALSE),IF(INDEX(Команды!$A$2:$AN$7500,MATCH(CM$3,Команды!$A$2:$A$7500,0),$E10+2)=Команды!$AJ$12,TRUE,FALSE),IF(INDEX(Команды!$A$2:$AN$7500,MATCH(CM$3,Команды!$A$2:$A$7500,0),$E10+2)=Команды!$AJ$13,TRUE,FALSE),IF(INDEX(Команды!$A$2:$AN$7500,MATCH(CM$3,Команды!$A$2:$A$7500,0),$E10+2)=Команды!$AJ$14,TRUE,FALSE),IF(INDEX(Команды!$A$2:$AN$7500,MATCH(CM$3,Команды!$A$2:$A$7500,0),$E10+2)=Команды!$AJ$15,TRUE,FALSE),IF(INDEX(Команды!$A$2:$AN$7500,MATCH(CM$3,Команды!$A$2:$A$7500,0),$E10+2)=Команды!$AJ$16,TRUE,FALSE),IF(INDEX(Команды!$A$2:$AN$7500,MATCH(CM$3,Команды!$A$2:$A$7500,0),$E10+2)=Команды!$AJ$17,TRUE,FALSE),IF(INDEX(Команды!$A$2:$AN$7500,MATCH(CM$3,Команды!$A$2:$A$7500,0),$E10+2)=Команды!$AJ$18,TRUE,FALSE),IF(INDEX(Команды!$A$2:$AN$7500,MATCH(CM$3,Команды!$A$2:$A$7500,0),$E10+2)=Команды!$AJ$19,TRUE,FALSE)),INDEX(Команды!$AJ$2:$AL$19,MATCH(INDEX(Команды!$A$2:$AN$7500,MATCH(CM$3,Команды!$A$2:$A$7500,0),$E10+2),Команды!$AJ$2:$AJ$19,0),3),0)</f>
        <v>1.0208333333333333</v>
      </c>
      <c r="CO10" s="342"/>
      <c r="CP10" s="174" t="str">
        <f>IF(OR(IF(INDEX(Команды!$A$2:$AN$7500,MATCH(CP$3,Команды!$A$2:$A$7500,0),$E10+2)=Команды!$AJ$2,TRUE,FALSE),IF(INDEX(Команды!$A$2:$AN$7500,MATCH(CP$3,Команды!$A$2:$A$7500,0),$E10+2)=Команды!$AJ$3,TRUE,FALSE),IF(INDEX(Команды!$A$2:$AN$7500,MATCH(CP$3,Команды!$A$2:$A$7500,0),$E10+2)=Команды!$AJ$4,TRUE,FALSE),IF(INDEX(Команды!$A$2:$AN$7500,MATCH(CP$3,Команды!$A$2:$A$7500,0),$E10+2)=Команды!$AJ$5,TRUE,FALSE),IF(INDEX(Команды!$A$2:$AN$7500,MATCH(CP$3,Команды!$A$2:$A$7500,0),$E10+2)=Команды!$AJ$6,TRUE,FALSE),IF(INDEX(Команды!$A$2:$AN$7500,MATCH(CP$3,Команды!$A$2:$A$7500,0),$E10+2)=Команды!$AJ$7,TRUE,FALSE),IF(INDEX(Команды!$A$2:$AN$7500,MATCH(CP$3,Команды!$A$2:$A$7500,0),$E10+2)=Команды!$AJ$8,TRUE,FALSE),IF(INDEX(Команды!$A$2:$AN$7500,MATCH(CP$3,Команды!$A$2:$A$7500,0),$E10+2)=Команды!$AJ$9,TRUE,FALSE),IF(INDEX(Команды!$A$2:$AN$7500,MATCH(CP$3,Команды!$A$2:$A$7500,0),$E10+2)=Команды!$AJ$10,TRUE,FALSE),IF(INDEX(Команды!$A$2:$AN$7500,MATCH(CP$3,Команды!$A$2:$A$7500,0),$E10+2)=Команды!$AJ$11,TRUE,FALSE),IF(INDEX(Команды!$A$2:$AN$7500,MATCH(CP$3,Команды!$A$2:$A$7500,0),$E10+2)=Команды!$AJ$12,TRUE,FALSE),IF(INDEX(Команды!$A$2:$AN$7500,MATCH(CP$3,Команды!$A$2:$A$7500,0),$E10+2)=Команды!$AJ$13,TRUE,FALSE),IF(INDEX(Команды!$A$2:$AN$7500,MATCH(CP$3,Команды!$A$2:$A$7500,0),$E10+2)=Команды!$AJ$14,TRUE,FALSE),IF(INDEX(Команды!$A$2:$AN$7500,MATCH(CP$3,Команды!$A$2:$A$7500,0),$E10+2)=Команды!$AJ$15,TRUE,FALSE),IF(INDEX(Команды!$A$2:$AN$7500,MATCH(CP$3,Команды!$A$2:$A$7500,0),$E10+2)=Команды!$AJ$16,TRUE,FALSE),,IF(INDEX(Команды!$A$2:$AN$7500,MATCH(CP$3,Команды!$A$2:$A$7500,0),$E10+2)=Команды!$AJ$17,TRUE,FALSE),,IF(INDEX(Команды!$A$2:$AN$7500,MATCH(CP$3,Команды!$A$2:$A$7500,0),$E10+2)=Команды!$AJ$18,TRUE,FALSE),,IF(INDEX(Команды!$A$2:$AN$7500,MATCH(CP$3,Команды!$A$2:$A$7500,0),$E10+2)=Команды!$AJ$19,TRUE,FALSE)),INDEX(Команды!$AJ$2:$AK$19,MATCH(INDEX(Команды!$A$2:$AN$7500,MATCH(CP$3,Команды!$A$2:$A$7500,0),$E10+2),Команды!$AJ$2:$AJ$19,0),2),0)</f>
        <v>В</v>
      </c>
      <c r="CQ10" s="175" t="str">
        <f>IF(OR(IF(INDEX(Команды!$A$2:$AN$7500,MATCH(CP$3,Команды!$A$2:$A$7500,0),$E10+2)=Команды!$AJ$2,TRUE,FALSE),IF(INDEX(Команды!$A$2:$AN$7500,MATCH(CP$3,Команды!$A$2:$A$7500,0),$E10+2)=Команды!$AJ$3,TRUE,FALSE),IF(INDEX(Команды!$A$2:$AN$7500,MATCH(CP$3,Команды!$A$2:$A$7500,0),$E10+2)=Команды!$AJ$4,TRUE,FALSE),IF(INDEX(Команды!$A$2:$AN$7500,MATCH(CP$3,Команды!$A$2:$A$7500,0),$E10+2)=Команды!$AJ$5,TRUE,FALSE),IF(INDEX(Команды!$A$2:$AN$7500,MATCH(CP$3,Команды!$A$2:$A$7500,0),$E10+2)=Команды!$AJ$6,TRUE,FALSE),IF(INDEX(Команды!$A$2:$AN$7500,MATCH(CP$3,Команды!$A$2:$A$7500,0),$E10+2)=Команды!$AJ$7,TRUE,FALSE),IF(INDEX(Команды!$A$2:$AN$7500,MATCH(CP$3,Команды!$A$2:$A$7500,0),$E10+2)=Команды!$AJ$8,TRUE,FALSE),IF(INDEX(Команды!$A$2:$AN$7500,MATCH(CP$3,Команды!$A$2:$A$7500,0),$E10+2)=Команды!$AJ$9,TRUE,FALSE),IF(INDEX(Команды!$A$2:$AN$7500,MATCH(CP$3,Команды!$A$2:$A$7500,0),$E10+2)=Команды!$AJ$10,TRUE,FALSE),IF(INDEX(Команды!$A$2:$AN$7500,MATCH(CP$3,Команды!$A$2:$A$7500,0),$E10+2)=Команды!$AJ$11,TRUE,FALSE),IF(INDEX(Команды!$A$2:$AN$7500,MATCH(CP$3,Команды!$A$2:$A$7500,0),$E10+2)=Команды!$AJ$12,TRUE,FALSE),IF(INDEX(Команды!$A$2:$AN$7500,MATCH(CP$3,Команды!$A$2:$A$7500,0),$E10+2)=Команды!$AJ$13,TRUE,FALSE),IF(INDEX(Команды!$A$2:$AN$7500,MATCH(CP$3,Команды!$A$2:$A$7500,0),$E10+2)=Команды!$AJ$14,TRUE,FALSE),IF(INDEX(Команды!$A$2:$AN$7500,MATCH(CP$3,Команды!$A$2:$A$7500,0),$E10+2)=Команды!$AJ$15,TRUE,FALSE),IF(INDEX(Команды!$A$2:$AN$7500,MATCH(CP$3,Команды!$A$2:$A$7500,0),$E10+2)=Команды!$AJ$16,TRUE,FALSE),IF(INDEX(Команды!$A$2:$AN$7500,MATCH(CP$3,Команды!$A$2:$A$7500,0),$E10+2)=Команды!$AJ$17,TRUE,FALSE),IF(INDEX(Команды!$A$2:$AN$7500,MATCH(CP$3,Команды!$A$2:$A$7500,0),$E10+2)=Команды!$AJ$18,TRUE,FALSE),IF(INDEX(Команды!$A$2:$AN$7500,MATCH(CP$3,Команды!$A$2:$A$7500,0),$E10+2)=Команды!$AJ$19,TRUE,FALSE)),INDEX(Команды!$AJ$2:$AL$19,MATCH(INDEX(Команды!$A$2:$AN$7500,MATCH(CP$3,Команды!$A$2:$A$7500,0),$E10+2),Команды!$AJ$2:$AJ$19,0),3),0)</f>
        <v>В</v>
      </c>
      <c r="CR10" s="342"/>
      <c r="CS10" s="174" t="str">
        <f>IF(OR(IF(INDEX(Команды!$A$2:$AN$7500,MATCH(CS$3,Команды!$A$2:$A$7500,0),$E10+2)=Команды!$AJ$2,TRUE,FALSE),IF(INDEX(Команды!$A$2:$AN$7500,MATCH(CS$3,Команды!$A$2:$A$7500,0),$E10+2)=Команды!$AJ$3,TRUE,FALSE),IF(INDEX(Команды!$A$2:$AN$7500,MATCH(CS$3,Команды!$A$2:$A$7500,0),$E10+2)=Команды!$AJ$4,TRUE,FALSE),IF(INDEX(Команды!$A$2:$AN$7500,MATCH(CS$3,Команды!$A$2:$A$7500,0),$E10+2)=Команды!$AJ$5,TRUE,FALSE),IF(INDEX(Команды!$A$2:$AN$7500,MATCH(CS$3,Команды!$A$2:$A$7500,0),$E10+2)=Команды!$AJ$6,TRUE,FALSE),IF(INDEX(Команды!$A$2:$AN$7500,MATCH(CS$3,Команды!$A$2:$A$7500,0),$E10+2)=Команды!$AJ$7,TRUE,FALSE),IF(INDEX(Команды!$A$2:$AN$7500,MATCH(CS$3,Команды!$A$2:$A$7500,0),$E10+2)=Команды!$AJ$8,TRUE,FALSE),IF(INDEX(Команды!$A$2:$AN$7500,MATCH(CS$3,Команды!$A$2:$A$7500,0),$E10+2)=Команды!$AJ$9,TRUE,FALSE),IF(INDEX(Команды!$A$2:$AN$7500,MATCH(CS$3,Команды!$A$2:$A$7500,0),$E10+2)=Команды!$AJ$10,TRUE,FALSE),IF(INDEX(Команды!$A$2:$AN$7500,MATCH(CS$3,Команды!$A$2:$A$7500,0),$E10+2)=Команды!$AJ$11,TRUE,FALSE),IF(INDEX(Команды!$A$2:$AN$7500,MATCH(CS$3,Команды!$A$2:$A$7500,0),$E10+2)=Команды!$AJ$12,TRUE,FALSE),IF(INDEX(Команды!$A$2:$AN$7500,MATCH(CS$3,Команды!$A$2:$A$7500,0),$E10+2)=Команды!$AJ$13,TRUE,FALSE),IF(INDEX(Команды!$A$2:$AN$7500,MATCH(CS$3,Команды!$A$2:$A$7500,0),$E10+2)=Команды!$AJ$14,TRUE,FALSE),IF(INDEX(Команды!$A$2:$AN$7500,MATCH(CS$3,Команды!$A$2:$A$7500,0),$E10+2)=Команды!$AJ$15,TRUE,FALSE),IF(INDEX(Команды!$A$2:$AN$7500,MATCH(CS$3,Команды!$A$2:$A$7500,0),$E10+2)=Команды!$AJ$16,TRUE,FALSE),,IF(INDEX(Команды!$A$2:$AN$7500,MATCH(CS$3,Команды!$A$2:$A$7500,0),$E10+2)=Команды!$AJ$17,TRUE,FALSE),,IF(INDEX(Команды!$A$2:$AN$7500,MATCH(CS$3,Команды!$A$2:$A$7500,0),$E10+2)=Команды!$AJ$18,TRUE,FALSE),,IF(INDEX(Команды!$A$2:$AN$7500,MATCH(CS$3,Команды!$A$2:$A$7500,0),$E10+2)=Команды!$AJ$19,TRUE,FALSE)),INDEX(Команды!$AJ$2:$AK$19,MATCH(INDEX(Команды!$A$2:$AN$7500,MATCH(CS$3,Команды!$A$2:$A$7500,0),$E10+2),Команды!$AJ$2:$AJ$19,0),2),0)</f>
        <v>В</v>
      </c>
      <c r="CT10" s="175" t="str">
        <f>IF(OR(IF(INDEX(Команды!$A$2:$AN$7500,MATCH(CS$3,Команды!$A$2:$A$7500,0),$E10+2)=Команды!$AJ$2,TRUE,FALSE),IF(INDEX(Команды!$A$2:$AN$7500,MATCH(CS$3,Команды!$A$2:$A$7500,0),$E10+2)=Команды!$AJ$3,TRUE,FALSE),IF(INDEX(Команды!$A$2:$AN$7500,MATCH(CS$3,Команды!$A$2:$A$7500,0),$E10+2)=Команды!$AJ$4,TRUE,FALSE),IF(INDEX(Команды!$A$2:$AN$7500,MATCH(CS$3,Команды!$A$2:$A$7500,0),$E10+2)=Команды!$AJ$5,TRUE,FALSE),IF(INDEX(Команды!$A$2:$AN$7500,MATCH(CS$3,Команды!$A$2:$A$7500,0),$E10+2)=Команды!$AJ$6,TRUE,FALSE),IF(INDEX(Команды!$A$2:$AN$7500,MATCH(CS$3,Команды!$A$2:$A$7500,0),$E10+2)=Команды!$AJ$7,TRUE,FALSE),IF(INDEX(Команды!$A$2:$AN$7500,MATCH(CS$3,Команды!$A$2:$A$7500,0),$E10+2)=Команды!$AJ$8,TRUE,FALSE),IF(INDEX(Команды!$A$2:$AN$7500,MATCH(CS$3,Команды!$A$2:$A$7500,0),$E10+2)=Команды!$AJ$9,TRUE,FALSE),IF(INDEX(Команды!$A$2:$AN$7500,MATCH(CS$3,Команды!$A$2:$A$7500,0),$E10+2)=Команды!$AJ$10,TRUE,FALSE),IF(INDEX(Команды!$A$2:$AN$7500,MATCH(CS$3,Команды!$A$2:$A$7500,0),$E10+2)=Команды!$AJ$11,TRUE,FALSE),IF(INDEX(Команды!$A$2:$AN$7500,MATCH(CS$3,Команды!$A$2:$A$7500,0),$E10+2)=Команды!$AJ$12,TRUE,FALSE),IF(INDEX(Команды!$A$2:$AN$7500,MATCH(CS$3,Команды!$A$2:$A$7500,0),$E10+2)=Команды!$AJ$13,TRUE,FALSE),IF(INDEX(Команды!$A$2:$AN$7500,MATCH(CS$3,Команды!$A$2:$A$7500,0),$E10+2)=Команды!$AJ$14,TRUE,FALSE),IF(INDEX(Команды!$A$2:$AN$7500,MATCH(CS$3,Команды!$A$2:$A$7500,0),$E10+2)=Команды!$AJ$15,TRUE,FALSE),IF(INDEX(Команды!$A$2:$AN$7500,MATCH(CS$3,Команды!$A$2:$A$7500,0),$E10+2)=Команды!$AJ$16,TRUE,FALSE),IF(INDEX(Команды!$A$2:$AN$7500,MATCH(CS$3,Команды!$A$2:$A$7500,0),$E10+2)=Команды!$AJ$17,TRUE,FALSE),IF(INDEX(Команды!$A$2:$AN$7500,MATCH(CS$3,Команды!$A$2:$A$7500,0),$E10+2)=Команды!$AJ$18,TRUE,FALSE),IF(INDEX(Команды!$A$2:$AN$7500,MATCH(CS$3,Команды!$A$2:$A$7500,0),$E10+2)=Команды!$AJ$19,TRUE,FALSE)),INDEX(Команды!$AJ$2:$AL$19,MATCH(INDEX(Команды!$A$2:$AN$7500,MATCH(CS$3,Команды!$A$2:$A$7500,0),$E10+2),Команды!$AJ$2:$AJ$19,0),3),0)</f>
        <v>В</v>
      </c>
      <c r="CU10" s="342"/>
    </row>
    <row r="11" spans="1:105" s="2" customFormat="1" ht="21.95" customHeight="1" x14ac:dyDescent="0.3">
      <c r="A11" s="251">
        <v>6</v>
      </c>
      <c r="B11" s="2">
        <f>VLOOKUP(A11,'Список КК'!A:F,6,TRUE)</f>
        <v>867</v>
      </c>
      <c r="C11" s="634" t="str">
        <f>VLOOKUP(A11,'Список КК'!A:B,2,TRUE)</f>
        <v>Галко Фаина Николаевна</v>
      </c>
      <c r="D11" s="203" t="str">
        <f>VLOOKUP(A11,'Список КК'!A:D,4,TRUE)</f>
        <v>ГК</v>
      </c>
      <c r="E11" s="4">
        <f>VLOOKUP(A11,'Список КК'!A:C,3,TRUE)</f>
        <v>1</v>
      </c>
      <c r="F11" s="220">
        <f>VLOOKUP(A11,'Список КК'!A:E,5,TRUE)</f>
        <v>0</v>
      </c>
      <c r="G11" s="174">
        <f>IF(OR(IF(INDEX(Команды!$A$2:$AN$7500,MATCH(G$3,Команды!$A$2:$A$7500,0),$E11+2)=Команды!$AJ$2,TRUE,FALSE),IF(INDEX(Команды!$A$2:$AN$7500,MATCH(G$3,Команды!$A$2:$A$7500,0),$E11+2)=Команды!$AJ$3,TRUE,FALSE),IF(INDEX(Команды!$A$2:$AN$7500,MATCH(G$3,Команды!$A$2:$A$7500,0),$E11+2)=Команды!$AJ$4,TRUE,FALSE),IF(INDEX(Команды!$A$2:$AN$7500,MATCH(G$3,Команды!$A$2:$A$7500,0),$E11+2)=Команды!$AJ$5,TRUE,FALSE),IF(INDEX(Команды!$A$2:$AN$7500,MATCH(G$3,Команды!$A$2:$A$7500,0),$E11+2)=Команды!$AJ$6,TRUE,FALSE),IF(INDEX(Команды!$A$2:$AN$7500,MATCH(G$3,Команды!$A$2:$A$7500,0),$E11+2)=Команды!$AJ$7,TRUE,FALSE),IF(INDEX(Команды!$A$2:$AN$7500,MATCH(G$3,Команды!$A$2:$A$7500,0),$E11+2)=Команды!$AJ$8,TRUE,FALSE),IF(INDEX(Команды!$A$2:$AN$7500,MATCH(G$3,Команды!$A$2:$A$7500,0),$E11+2)=Команды!$AJ$9,TRUE,FALSE),IF(INDEX(Команды!$A$2:$AN$7500,MATCH(G$3,Команды!$A$2:$A$7500,0),$E11+2)=Команды!$AJ$10,TRUE,FALSE),IF(INDEX(Команды!$A$2:$AN$7500,MATCH(G$3,Команды!$A$2:$A$7500,0),$E11+2)=Команды!$AJ$11,TRUE,FALSE),IF(INDEX(Команды!$A$2:$AN$7500,MATCH(G$3,Команды!$A$2:$A$7500,0),$E11+2)=Команды!$AJ$12,TRUE,FALSE),IF(INDEX(Команды!$A$2:$AN$7500,MATCH(G$3,Команды!$A$2:$A$7500,0),$E11+2)=Команды!$AJ$13,TRUE,FALSE),IF(INDEX(Команды!$A$2:$AN$7500,MATCH(G$3,Команды!$A$2:$A$7500,0),$E11+2)=Команды!$AJ$14,TRUE,FALSE),IF(INDEX(Команды!$A$2:$AN$7500,MATCH(G$3,Команды!$A$2:$A$7500,0),$E11+2)=Команды!$AJ$15,TRUE,FALSE),IF(INDEX(Команды!$A$2:$AN$7500,MATCH(G$3,Команды!$A$2:$A$7500,0),$E11+2)=Команды!$AJ$16,TRUE,FALSE),,IF(INDEX(Команды!$A$2:$AN$7500,MATCH(G$3,Команды!$A$2:$A$7500,0),$E11+2)=Команды!$AJ$17,TRUE,FALSE),,IF(INDEX(Команды!$A$2:$AN$7500,MATCH(G$3,Команды!$A$2:$A$7500,0),$E11+2)=Команды!$AJ$18,TRUE,FALSE),,IF(INDEX(Команды!$A$2:$AN$7500,MATCH(G$3,Команды!$A$2:$A$7500,0),$E11+2)=Команды!$AJ$19,TRUE,FALSE)),INDEX(Команды!$AJ$2:$AK$19,MATCH(INDEX(Команды!$A$2:$AN$7500,MATCH(G$3,Команды!$A$2:$A$7500,0),$E11+2),Команды!$AJ$2:$AJ$19,0),2),0)</f>
        <v>0.64583333333333337</v>
      </c>
      <c r="H11" s="175">
        <f>IF(OR(IF(INDEX(Команды!$A$2:$AN$7500,MATCH(G$3,Команды!$A$2:$A$7500,0),$E11+2)=Команды!$AJ$2,TRUE,FALSE),IF(INDEX(Команды!$A$2:$AN$7500,MATCH(G$3,Команды!$A$2:$A$7500,0),$E11+2)=Команды!$AJ$3,TRUE,FALSE),IF(INDEX(Команды!$A$2:$AN$7500,MATCH(G$3,Команды!$A$2:$A$7500,0),$E11+2)=Команды!$AJ$4,TRUE,FALSE),IF(INDEX(Команды!$A$2:$AN$7500,MATCH(G$3,Команды!$A$2:$A$7500,0),$E11+2)=Команды!$AJ$5,TRUE,FALSE),IF(INDEX(Команды!$A$2:$AN$7500,MATCH(G$3,Команды!$A$2:$A$7500,0),$E11+2)=Команды!$AJ$6,TRUE,FALSE),IF(INDEX(Команды!$A$2:$AN$7500,MATCH(G$3,Команды!$A$2:$A$7500,0),$E11+2)=Команды!$AJ$7,TRUE,FALSE),IF(INDEX(Команды!$A$2:$AN$7500,MATCH(G$3,Команды!$A$2:$A$7500,0),$E11+2)=Команды!$AJ$8,TRUE,FALSE),IF(INDEX(Команды!$A$2:$AN$7500,MATCH(G$3,Команды!$A$2:$A$7500,0),$E11+2)=Команды!$AJ$9,TRUE,FALSE),IF(INDEX(Команды!$A$2:$AN$7500,MATCH(G$3,Команды!$A$2:$A$7500,0),$E11+2)=Команды!$AJ$10,TRUE,FALSE),IF(INDEX(Команды!$A$2:$AN$7500,MATCH(G$3,Команды!$A$2:$A$7500,0),$E11+2)=Команды!$AJ$11,TRUE,FALSE),IF(INDEX(Команды!$A$2:$AN$7500,MATCH(G$3,Команды!$A$2:$A$7500,0),$E11+2)=Команды!$AJ$12,TRUE,FALSE),IF(INDEX(Команды!$A$2:$AN$7500,MATCH(G$3,Команды!$A$2:$A$7500,0),$E11+2)=Команды!$AJ$13,TRUE,FALSE),IF(INDEX(Команды!$A$2:$AN$7500,MATCH(G$3,Команды!$A$2:$A$7500,0),$E11+2)=Команды!$AJ$14,TRUE,FALSE),IF(INDEX(Команды!$A$2:$AN$7500,MATCH(G$3,Команды!$A$2:$A$7500,0),$E11+2)=Команды!$AJ$15,TRUE,FALSE),IF(INDEX(Команды!$A$2:$AN$7500,MATCH(G$3,Команды!$A$2:$A$7500,0),$E11+2)=Команды!$AJ$16,TRUE,FALSE),IF(INDEX(Команды!$A$2:$AN$7500,MATCH(G$3,Команды!$A$2:$A$7500,0),$E11+2)=Команды!$AJ$17,TRUE,FALSE),IF(INDEX(Команды!$A$2:$AN$7500,MATCH(G$3,Команды!$A$2:$A$7500,0),$E11+2)=Команды!$AJ$18,TRUE,FALSE),IF(INDEX(Команды!$A$2:$AN$7500,MATCH(G$3,Команды!$A$2:$A$7500,0),$E11+2)=Команды!$AJ$19,TRUE,FALSE)),INDEX(Команды!$AJ$2:$AL$19,MATCH(INDEX(Команды!$A$2:$AN$7500,MATCH(G$3,Команды!$A$2:$A$7500,0),$E11+2),Команды!$AJ$2:$AJ$19,0),3),0)</f>
        <v>1.0208333333333333</v>
      </c>
      <c r="I11" s="342"/>
      <c r="J11" s="174" t="str">
        <f>IF(OR(IF(INDEX(Команды!$A$2:$AN$7500,MATCH(J$3,Команды!$A$2:$A$7500,0),$E11+2)=Команды!$AJ$2,TRUE,FALSE),IF(INDEX(Команды!$A$2:$AN$7500,MATCH(J$3,Команды!$A$2:$A$7500,0),$E11+2)=Команды!$AJ$3,TRUE,FALSE),IF(INDEX(Команды!$A$2:$AN$7500,MATCH(J$3,Команды!$A$2:$A$7500,0),$E11+2)=Команды!$AJ$4,TRUE,FALSE),IF(INDEX(Команды!$A$2:$AN$7500,MATCH(J$3,Команды!$A$2:$A$7500,0),$E11+2)=Команды!$AJ$5,TRUE,FALSE),IF(INDEX(Команды!$A$2:$AN$7500,MATCH(J$3,Команды!$A$2:$A$7500,0),$E11+2)=Команды!$AJ$6,TRUE,FALSE),IF(INDEX(Команды!$A$2:$AN$7500,MATCH(J$3,Команды!$A$2:$A$7500,0),$E11+2)=Команды!$AJ$7,TRUE,FALSE),IF(INDEX(Команды!$A$2:$AN$7500,MATCH(J$3,Команды!$A$2:$A$7500,0),$E11+2)=Команды!$AJ$8,TRUE,FALSE),IF(INDEX(Команды!$A$2:$AN$7500,MATCH(J$3,Команды!$A$2:$A$7500,0),$E11+2)=Команды!$AJ$9,TRUE,FALSE),IF(INDEX(Команды!$A$2:$AN$7500,MATCH(J$3,Команды!$A$2:$A$7500,0),$E11+2)=Команды!$AJ$10,TRUE,FALSE),IF(INDEX(Команды!$A$2:$AN$7500,MATCH(J$3,Команды!$A$2:$A$7500,0),$E11+2)=Команды!$AJ$11,TRUE,FALSE),IF(INDEX(Команды!$A$2:$AN$7500,MATCH(J$3,Команды!$A$2:$A$7500,0),$E11+2)=Команды!$AJ$12,TRUE,FALSE),IF(INDEX(Команды!$A$2:$AN$7500,MATCH(J$3,Команды!$A$2:$A$7500,0),$E11+2)=Команды!$AJ$13,TRUE,FALSE),IF(INDEX(Команды!$A$2:$AN$7500,MATCH(J$3,Команды!$A$2:$A$7500,0),$E11+2)=Команды!$AJ$14,TRUE,FALSE),IF(INDEX(Команды!$A$2:$AN$7500,MATCH(J$3,Команды!$A$2:$A$7500,0),$E11+2)=Команды!$AJ$15,TRUE,FALSE),IF(INDEX(Команды!$A$2:$AN$7500,MATCH(J$3,Команды!$A$2:$A$7500,0),$E11+2)=Команды!$AJ$16,TRUE,FALSE),,IF(INDEX(Команды!$A$2:$AN$7500,MATCH(J$3,Команды!$A$2:$A$7500,0),$E11+2)=Команды!$AJ$17,TRUE,FALSE),,IF(INDEX(Команды!$A$2:$AN$7500,MATCH(J$3,Команды!$A$2:$A$7500,0),$E11+2)=Команды!$AJ$18,TRUE,FALSE),,IF(INDEX(Команды!$A$2:$AN$7500,MATCH(J$3,Команды!$A$2:$A$7500,0),$E11+2)=Команды!$AJ$19,TRUE,FALSE)),INDEX(Команды!$AJ$2:$AK$19,MATCH(INDEX(Команды!$A$2:$AN$7500,MATCH(J$3,Команды!$A$2:$A$7500,0),$E11+2),Команды!$AJ$2:$AJ$19,0),2),0)</f>
        <v>В</v>
      </c>
      <c r="K11" s="175" t="str">
        <f>IF(OR(IF(INDEX(Команды!$A$2:$AN$7500,MATCH(J$3,Команды!$A$2:$A$7500,0),$E11+2)=Команды!$AJ$2,TRUE,FALSE),IF(INDEX(Команды!$A$2:$AN$7500,MATCH(J$3,Команды!$A$2:$A$7500,0),$E11+2)=Команды!$AJ$3,TRUE,FALSE),IF(INDEX(Команды!$A$2:$AN$7500,MATCH(J$3,Команды!$A$2:$A$7500,0),$E11+2)=Команды!$AJ$4,TRUE,FALSE),IF(INDEX(Команды!$A$2:$AN$7500,MATCH(J$3,Команды!$A$2:$A$7500,0),$E11+2)=Команды!$AJ$5,TRUE,FALSE),IF(INDEX(Команды!$A$2:$AN$7500,MATCH(J$3,Команды!$A$2:$A$7500,0),$E11+2)=Команды!$AJ$6,TRUE,FALSE),IF(INDEX(Команды!$A$2:$AN$7500,MATCH(J$3,Команды!$A$2:$A$7500,0),$E11+2)=Команды!$AJ$7,TRUE,FALSE),IF(INDEX(Команды!$A$2:$AN$7500,MATCH(J$3,Команды!$A$2:$A$7500,0),$E11+2)=Команды!$AJ$8,TRUE,FALSE),IF(INDEX(Команды!$A$2:$AN$7500,MATCH(J$3,Команды!$A$2:$A$7500,0),$E11+2)=Команды!$AJ$9,TRUE,FALSE),IF(INDEX(Команды!$A$2:$AN$7500,MATCH(J$3,Команды!$A$2:$A$7500,0),$E11+2)=Команды!$AJ$10,TRUE,FALSE),IF(INDEX(Команды!$A$2:$AN$7500,MATCH(J$3,Команды!$A$2:$A$7500,0),$E11+2)=Команды!$AJ$11,TRUE,FALSE),IF(INDEX(Команды!$A$2:$AN$7500,MATCH(J$3,Команды!$A$2:$A$7500,0),$E11+2)=Команды!$AJ$12,TRUE,FALSE),IF(INDEX(Команды!$A$2:$AN$7500,MATCH(J$3,Команды!$A$2:$A$7500,0),$E11+2)=Команды!$AJ$13,TRUE,FALSE),IF(INDEX(Команды!$A$2:$AN$7500,MATCH(J$3,Команды!$A$2:$A$7500,0),$E11+2)=Команды!$AJ$14,TRUE,FALSE),IF(INDEX(Команды!$A$2:$AN$7500,MATCH(J$3,Команды!$A$2:$A$7500,0),$E11+2)=Команды!$AJ$15,TRUE,FALSE),IF(INDEX(Команды!$A$2:$AN$7500,MATCH(J$3,Команды!$A$2:$A$7500,0),$E11+2)=Команды!$AJ$16,TRUE,FALSE),IF(INDEX(Команды!$A$2:$AN$7500,MATCH(J$3,Команды!$A$2:$A$7500,0),$E11+2)=Команды!$AJ$17,TRUE,FALSE),IF(INDEX(Команды!$A$2:$AN$7500,MATCH(J$3,Команды!$A$2:$A$7500,0),$E11+2)=Команды!$AJ$18,TRUE,FALSE),IF(INDEX(Команды!$A$2:$AN$7500,MATCH(J$3,Команды!$A$2:$A$7500,0),$E11+2)=Команды!$AJ$19,TRUE,FALSE)),INDEX(Команды!$AJ$2:$AL$19,MATCH(INDEX(Команды!$A$2:$AN$7500,MATCH(J$3,Команды!$A$2:$A$7500,0),$E11+2),Команды!$AJ$2:$AJ$19,0),3),0)</f>
        <v>В</v>
      </c>
      <c r="L11" s="342"/>
      <c r="M11" s="174" t="str">
        <f>IF(OR(IF(INDEX(Команды!$A$2:$AN$7500,MATCH(M$3,Команды!$A$2:$A$7500,0),$E11+2)=Команды!$AJ$2,TRUE,FALSE),IF(INDEX(Команды!$A$2:$AN$7500,MATCH(M$3,Команды!$A$2:$A$7500,0),$E11+2)=Команды!$AJ$3,TRUE,FALSE),IF(INDEX(Команды!$A$2:$AN$7500,MATCH(M$3,Команды!$A$2:$A$7500,0),$E11+2)=Команды!$AJ$4,TRUE,FALSE),IF(INDEX(Команды!$A$2:$AN$7500,MATCH(M$3,Команды!$A$2:$A$7500,0),$E11+2)=Команды!$AJ$5,TRUE,FALSE),IF(INDEX(Команды!$A$2:$AN$7500,MATCH(M$3,Команды!$A$2:$A$7500,0),$E11+2)=Команды!$AJ$6,TRUE,FALSE),IF(INDEX(Команды!$A$2:$AN$7500,MATCH(M$3,Команды!$A$2:$A$7500,0),$E11+2)=Команды!$AJ$7,TRUE,FALSE),IF(INDEX(Команды!$A$2:$AN$7500,MATCH(M$3,Команды!$A$2:$A$7500,0),$E11+2)=Команды!$AJ$8,TRUE,FALSE),IF(INDEX(Команды!$A$2:$AN$7500,MATCH(M$3,Команды!$A$2:$A$7500,0),$E11+2)=Команды!$AJ$9,TRUE,FALSE),IF(INDEX(Команды!$A$2:$AN$7500,MATCH(M$3,Команды!$A$2:$A$7500,0),$E11+2)=Команды!$AJ$10,TRUE,FALSE),IF(INDEX(Команды!$A$2:$AN$7500,MATCH(M$3,Команды!$A$2:$A$7500,0),$E11+2)=Команды!$AJ$11,TRUE,FALSE),IF(INDEX(Команды!$A$2:$AN$7500,MATCH(M$3,Команды!$A$2:$A$7500,0),$E11+2)=Команды!$AJ$12,TRUE,FALSE),IF(INDEX(Команды!$A$2:$AN$7500,MATCH(M$3,Команды!$A$2:$A$7500,0),$E11+2)=Команды!$AJ$13,TRUE,FALSE),IF(INDEX(Команды!$A$2:$AN$7500,MATCH(M$3,Команды!$A$2:$A$7500,0),$E11+2)=Команды!$AJ$14,TRUE,FALSE),IF(INDEX(Команды!$A$2:$AN$7500,MATCH(M$3,Команды!$A$2:$A$7500,0),$E11+2)=Команды!$AJ$15,TRUE,FALSE),IF(INDEX(Команды!$A$2:$AN$7500,MATCH(M$3,Команды!$A$2:$A$7500,0),$E11+2)=Команды!$AJ$16,TRUE,FALSE),,IF(INDEX(Команды!$A$2:$AN$7500,MATCH(M$3,Команды!$A$2:$A$7500,0),$E11+2)=Команды!$AJ$17,TRUE,FALSE),,IF(INDEX(Команды!$A$2:$AN$7500,MATCH(M$3,Команды!$A$2:$A$7500,0),$E11+2)=Команды!$AJ$18,TRUE,FALSE),,IF(INDEX(Команды!$A$2:$AN$7500,MATCH(M$3,Команды!$A$2:$A$7500,0),$E11+2)=Команды!$AJ$19,TRUE,FALSE)),INDEX(Команды!$AJ$2:$AK$19,MATCH(INDEX(Команды!$A$2:$AN$7500,MATCH(M$3,Команды!$A$2:$A$7500,0),$E11+2),Команды!$AJ$2:$AJ$19,0),2),0)</f>
        <v>В</v>
      </c>
      <c r="N11" s="175" t="str">
        <f>IF(OR(IF(INDEX(Команды!$A$2:$AN$7500,MATCH(M$3,Команды!$A$2:$A$7500,0),$E11+2)=Команды!$AJ$2,TRUE,FALSE),IF(INDEX(Команды!$A$2:$AN$7500,MATCH(M$3,Команды!$A$2:$A$7500,0),$E11+2)=Команды!$AJ$3,TRUE,FALSE),IF(INDEX(Команды!$A$2:$AN$7500,MATCH(M$3,Команды!$A$2:$A$7500,0),$E11+2)=Команды!$AJ$4,TRUE,FALSE),IF(INDEX(Команды!$A$2:$AN$7500,MATCH(M$3,Команды!$A$2:$A$7500,0),$E11+2)=Команды!$AJ$5,TRUE,FALSE),IF(INDEX(Команды!$A$2:$AN$7500,MATCH(M$3,Команды!$A$2:$A$7500,0),$E11+2)=Команды!$AJ$6,TRUE,FALSE),IF(INDEX(Команды!$A$2:$AN$7500,MATCH(M$3,Команды!$A$2:$A$7500,0),$E11+2)=Команды!$AJ$7,TRUE,FALSE),IF(INDEX(Команды!$A$2:$AN$7500,MATCH(M$3,Команды!$A$2:$A$7500,0),$E11+2)=Команды!$AJ$8,TRUE,FALSE),IF(INDEX(Команды!$A$2:$AN$7500,MATCH(M$3,Команды!$A$2:$A$7500,0),$E11+2)=Команды!$AJ$9,TRUE,FALSE),IF(INDEX(Команды!$A$2:$AN$7500,MATCH(M$3,Команды!$A$2:$A$7500,0),$E11+2)=Команды!$AJ$10,TRUE,FALSE),IF(INDEX(Команды!$A$2:$AN$7500,MATCH(M$3,Команды!$A$2:$A$7500,0),$E11+2)=Команды!$AJ$11,TRUE,FALSE),IF(INDEX(Команды!$A$2:$AN$7500,MATCH(M$3,Команды!$A$2:$A$7500,0),$E11+2)=Команды!$AJ$12,TRUE,FALSE),IF(INDEX(Команды!$A$2:$AN$7500,MATCH(M$3,Команды!$A$2:$A$7500,0),$E11+2)=Команды!$AJ$13,TRUE,FALSE),IF(INDEX(Команды!$A$2:$AN$7500,MATCH(M$3,Команды!$A$2:$A$7500,0),$E11+2)=Команды!$AJ$14,TRUE,FALSE),IF(INDEX(Команды!$A$2:$AN$7500,MATCH(M$3,Команды!$A$2:$A$7500,0),$E11+2)=Команды!$AJ$15,TRUE,FALSE),IF(INDEX(Команды!$A$2:$AN$7500,MATCH(M$3,Команды!$A$2:$A$7500,0),$E11+2)=Команды!$AJ$16,TRUE,FALSE),IF(INDEX(Команды!$A$2:$AN$7500,MATCH(M$3,Команды!$A$2:$A$7500,0),$E11+2)=Команды!$AJ$17,TRUE,FALSE),IF(INDEX(Команды!$A$2:$AN$7500,MATCH(M$3,Команды!$A$2:$A$7500,0),$E11+2)=Команды!$AJ$18,TRUE,FALSE),IF(INDEX(Команды!$A$2:$AN$7500,MATCH(M$3,Команды!$A$2:$A$7500,0),$E11+2)=Команды!$AJ$19,TRUE,FALSE)),INDEX(Команды!$AJ$2:$AL$19,MATCH(INDEX(Команды!$A$2:$AN$7500,MATCH(M$3,Команды!$A$2:$A$7500,0),$E11+2),Команды!$AJ$2:$AJ$19,0),3),0)</f>
        <v>В</v>
      </c>
      <c r="O11" s="342"/>
      <c r="P11" s="174">
        <f>IF(OR(IF(INDEX(Команды!$A$2:$AN$7500,MATCH(P$3,Команды!$A$2:$A$7500,0),$E11+2)=Команды!$AJ$2,TRUE,FALSE),IF(INDEX(Команды!$A$2:$AN$7500,MATCH(P$3,Команды!$A$2:$A$7500,0),$E11+2)=Команды!$AJ$3,TRUE,FALSE),IF(INDEX(Команды!$A$2:$AN$7500,MATCH(P$3,Команды!$A$2:$A$7500,0),$E11+2)=Команды!$AJ$4,TRUE,FALSE),IF(INDEX(Команды!$A$2:$AN$7500,MATCH(P$3,Команды!$A$2:$A$7500,0),$E11+2)=Команды!$AJ$5,TRUE,FALSE),IF(INDEX(Команды!$A$2:$AN$7500,MATCH(P$3,Команды!$A$2:$A$7500,0),$E11+2)=Команды!$AJ$6,TRUE,FALSE),IF(INDEX(Команды!$A$2:$AN$7500,MATCH(P$3,Команды!$A$2:$A$7500,0),$E11+2)=Команды!$AJ$7,TRUE,FALSE),IF(INDEX(Команды!$A$2:$AN$7500,MATCH(P$3,Команды!$A$2:$A$7500,0),$E11+2)=Команды!$AJ$8,TRUE,FALSE),IF(INDEX(Команды!$A$2:$AN$7500,MATCH(P$3,Команды!$A$2:$A$7500,0),$E11+2)=Команды!$AJ$9,TRUE,FALSE),IF(INDEX(Команды!$A$2:$AN$7500,MATCH(P$3,Команды!$A$2:$A$7500,0),$E11+2)=Команды!$AJ$10,TRUE,FALSE),IF(INDEX(Команды!$A$2:$AN$7500,MATCH(P$3,Команды!$A$2:$A$7500,0),$E11+2)=Команды!$AJ$11,TRUE,FALSE),IF(INDEX(Команды!$A$2:$AN$7500,MATCH(P$3,Команды!$A$2:$A$7500,0),$E11+2)=Команды!$AJ$12,TRUE,FALSE),IF(INDEX(Команды!$A$2:$AN$7500,MATCH(P$3,Команды!$A$2:$A$7500,0),$E11+2)=Команды!$AJ$13,TRUE,FALSE),IF(INDEX(Команды!$A$2:$AN$7500,MATCH(P$3,Команды!$A$2:$A$7500,0),$E11+2)=Команды!$AJ$14,TRUE,FALSE),IF(INDEX(Команды!$A$2:$AN$7500,MATCH(P$3,Команды!$A$2:$A$7500,0),$E11+2)=Команды!$AJ$15,TRUE,FALSE),IF(INDEX(Команды!$A$2:$AN$7500,MATCH(P$3,Команды!$A$2:$A$7500,0),$E11+2)=Команды!$AJ$16,TRUE,FALSE),,IF(INDEX(Команды!$A$2:$AN$7500,MATCH(P$3,Команды!$A$2:$A$7500,0),$E11+2)=Команды!$AJ$17,TRUE,FALSE),,IF(INDEX(Команды!$A$2:$AN$7500,MATCH(P$3,Команды!$A$2:$A$7500,0),$E11+2)=Команды!$AJ$18,TRUE,FALSE),,IF(INDEX(Команды!$A$2:$AN$7500,MATCH(P$3,Команды!$A$2:$A$7500,0),$E11+2)=Команды!$AJ$19,TRUE,FALSE)),INDEX(Команды!$AJ$2:$AK$19,MATCH(INDEX(Команды!$A$2:$AN$7500,MATCH(P$3,Команды!$A$2:$A$7500,0),$E11+2),Команды!$AJ$2:$AJ$19,0),2),0)</f>
        <v>0.3125</v>
      </c>
      <c r="Q11" s="175">
        <f>IF(OR(IF(INDEX(Команды!$A$2:$AN$7500,MATCH(P$3,Команды!$A$2:$A$7500,0),$E11+2)=Команды!$AJ$2,TRUE,FALSE),IF(INDEX(Команды!$A$2:$AN$7500,MATCH(P$3,Команды!$A$2:$A$7500,0),$E11+2)=Команды!$AJ$3,TRUE,FALSE),IF(INDEX(Команды!$A$2:$AN$7500,MATCH(P$3,Команды!$A$2:$A$7500,0),$E11+2)=Команды!$AJ$4,TRUE,FALSE),IF(INDEX(Команды!$A$2:$AN$7500,MATCH(P$3,Команды!$A$2:$A$7500,0),$E11+2)=Команды!$AJ$5,TRUE,FALSE),IF(INDEX(Команды!$A$2:$AN$7500,MATCH(P$3,Команды!$A$2:$A$7500,0),$E11+2)=Команды!$AJ$6,TRUE,FALSE),IF(INDEX(Команды!$A$2:$AN$7500,MATCH(P$3,Команды!$A$2:$A$7500,0),$E11+2)=Команды!$AJ$7,TRUE,FALSE),IF(INDEX(Команды!$A$2:$AN$7500,MATCH(P$3,Команды!$A$2:$A$7500,0),$E11+2)=Команды!$AJ$8,TRUE,FALSE),IF(INDEX(Команды!$A$2:$AN$7500,MATCH(P$3,Команды!$A$2:$A$7500,0),$E11+2)=Команды!$AJ$9,TRUE,FALSE),IF(INDEX(Команды!$A$2:$AN$7500,MATCH(P$3,Команды!$A$2:$A$7500,0),$E11+2)=Команды!$AJ$10,TRUE,FALSE),IF(INDEX(Команды!$A$2:$AN$7500,MATCH(P$3,Команды!$A$2:$A$7500,0),$E11+2)=Команды!$AJ$11,TRUE,FALSE),IF(INDEX(Команды!$A$2:$AN$7500,MATCH(P$3,Команды!$A$2:$A$7500,0),$E11+2)=Команды!$AJ$12,TRUE,FALSE),IF(INDEX(Команды!$A$2:$AN$7500,MATCH(P$3,Команды!$A$2:$A$7500,0),$E11+2)=Команды!$AJ$13,TRUE,FALSE),IF(INDEX(Команды!$A$2:$AN$7500,MATCH(P$3,Команды!$A$2:$A$7500,0),$E11+2)=Команды!$AJ$14,TRUE,FALSE),IF(INDEX(Команды!$A$2:$AN$7500,MATCH(P$3,Команды!$A$2:$A$7500,0),$E11+2)=Команды!$AJ$15,TRUE,FALSE),IF(INDEX(Команды!$A$2:$AN$7500,MATCH(P$3,Команды!$A$2:$A$7500,0),$E11+2)=Команды!$AJ$16,TRUE,FALSE),IF(INDEX(Команды!$A$2:$AN$7500,MATCH(P$3,Команды!$A$2:$A$7500,0),$E11+2)=Команды!$AJ$17,TRUE,FALSE),IF(INDEX(Команды!$A$2:$AN$7500,MATCH(P$3,Команды!$A$2:$A$7500,0),$E11+2)=Команды!$AJ$18,TRUE,FALSE),IF(INDEX(Команды!$A$2:$AN$7500,MATCH(P$3,Команды!$A$2:$A$7500,0),$E11+2)=Команды!$AJ$19,TRUE,FALSE)),INDEX(Команды!$AJ$2:$AL$19,MATCH(INDEX(Команды!$A$2:$AN$7500,MATCH(P$3,Команды!$A$2:$A$7500,0),$E11+2),Команды!$AJ$2:$AJ$19,0),3),0)</f>
        <v>0.6875</v>
      </c>
      <c r="R11" s="342"/>
      <c r="S11" s="174">
        <f>IF(OR(IF(INDEX(Команды!$A$2:$AN$7500,MATCH(S$3,Команды!$A$2:$A$7500,0),$E11+2)=Команды!$AJ$2,TRUE,FALSE),IF(INDEX(Команды!$A$2:$AN$7500,MATCH(S$3,Команды!$A$2:$A$7500,0),$E11+2)=Команды!$AJ$3,TRUE,FALSE),IF(INDEX(Команды!$A$2:$AN$7500,MATCH(S$3,Команды!$A$2:$A$7500,0),$E11+2)=Команды!$AJ$4,TRUE,FALSE),IF(INDEX(Команды!$A$2:$AN$7500,MATCH(S$3,Команды!$A$2:$A$7500,0),$E11+2)=Команды!$AJ$5,TRUE,FALSE),IF(INDEX(Команды!$A$2:$AN$7500,MATCH(S$3,Команды!$A$2:$A$7500,0),$E11+2)=Команды!$AJ$6,TRUE,FALSE),IF(INDEX(Команды!$A$2:$AN$7500,MATCH(S$3,Команды!$A$2:$A$7500,0),$E11+2)=Команды!$AJ$7,TRUE,FALSE),IF(INDEX(Команды!$A$2:$AN$7500,MATCH(S$3,Команды!$A$2:$A$7500,0),$E11+2)=Команды!$AJ$8,TRUE,FALSE),IF(INDEX(Команды!$A$2:$AN$7500,MATCH(S$3,Команды!$A$2:$A$7500,0),$E11+2)=Команды!$AJ$9,TRUE,FALSE),IF(INDEX(Команды!$A$2:$AN$7500,MATCH(S$3,Команды!$A$2:$A$7500,0),$E11+2)=Команды!$AJ$10,TRUE,FALSE),IF(INDEX(Команды!$A$2:$AN$7500,MATCH(S$3,Команды!$A$2:$A$7500,0),$E11+2)=Команды!$AJ$11,TRUE,FALSE),IF(INDEX(Команды!$A$2:$AN$7500,MATCH(S$3,Команды!$A$2:$A$7500,0),$E11+2)=Команды!$AJ$12,TRUE,FALSE),IF(INDEX(Команды!$A$2:$AN$7500,MATCH(S$3,Команды!$A$2:$A$7500,0),$E11+2)=Команды!$AJ$13,TRUE,FALSE),IF(INDEX(Команды!$A$2:$AN$7500,MATCH(S$3,Команды!$A$2:$A$7500,0),$E11+2)=Команды!$AJ$14,TRUE,FALSE),IF(INDEX(Команды!$A$2:$AN$7500,MATCH(S$3,Команды!$A$2:$A$7500,0),$E11+2)=Команды!$AJ$15,TRUE,FALSE),IF(INDEX(Команды!$A$2:$AN$7500,MATCH(S$3,Команды!$A$2:$A$7500,0),$E11+2)=Команды!$AJ$16,TRUE,FALSE),,IF(INDEX(Команды!$A$2:$AN$7500,MATCH(S$3,Команды!$A$2:$A$7500,0),$E11+2)=Команды!$AJ$17,TRUE,FALSE),,IF(INDEX(Команды!$A$2:$AN$7500,MATCH(S$3,Команды!$A$2:$A$7500,0),$E11+2)=Команды!$AJ$18,TRUE,FALSE),,IF(INDEX(Команды!$A$2:$AN$7500,MATCH(S$3,Команды!$A$2:$A$7500,0),$E11+2)=Команды!$AJ$19,TRUE,FALSE)),INDEX(Команды!$AJ$2:$AK$19,MATCH(INDEX(Команды!$A$2:$AN$7500,MATCH(S$3,Команды!$A$2:$A$7500,0),$E11+2),Команды!$AJ$2:$AJ$19,0),2),0)</f>
        <v>0.3125</v>
      </c>
      <c r="T11" s="175">
        <f>IF(OR(IF(INDEX(Команды!$A$2:$AN$7500,MATCH(S$3,Команды!$A$2:$A$7500,0),$E11+2)=Команды!$AJ$2,TRUE,FALSE),IF(INDEX(Команды!$A$2:$AN$7500,MATCH(S$3,Команды!$A$2:$A$7500,0),$E11+2)=Команды!$AJ$3,TRUE,FALSE),IF(INDEX(Команды!$A$2:$AN$7500,MATCH(S$3,Команды!$A$2:$A$7500,0),$E11+2)=Команды!$AJ$4,TRUE,FALSE),IF(INDEX(Команды!$A$2:$AN$7500,MATCH(S$3,Команды!$A$2:$A$7500,0),$E11+2)=Команды!$AJ$5,TRUE,FALSE),IF(INDEX(Команды!$A$2:$AN$7500,MATCH(S$3,Команды!$A$2:$A$7500,0),$E11+2)=Команды!$AJ$6,TRUE,FALSE),IF(INDEX(Команды!$A$2:$AN$7500,MATCH(S$3,Команды!$A$2:$A$7500,0),$E11+2)=Команды!$AJ$7,TRUE,FALSE),IF(INDEX(Команды!$A$2:$AN$7500,MATCH(S$3,Команды!$A$2:$A$7500,0),$E11+2)=Команды!$AJ$8,TRUE,FALSE),IF(INDEX(Команды!$A$2:$AN$7500,MATCH(S$3,Команды!$A$2:$A$7500,0),$E11+2)=Команды!$AJ$9,TRUE,FALSE),IF(INDEX(Команды!$A$2:$AN$7500,MATCH(S$3,Команды!$A$2:$A$7500,0),$E11+2)=Команды!$AJ$10,TRUE,FALSE),IF(INDEX(Команды!$A$2:$AN$7500,MATCH(S$3,Команды!$A$2:$A$7500,0),$E11+2)=Команды!$AJ$11,TRUE,FALSE),IF(INDEX(Команды!$A$2:$AN$7500,MATCH(S$3,Команды!$A$2:$A$7500,0),$E11+2)=Команды!$AJ$12,TRUE,FALSE),IF(INDEX(Команды!$A$2:$AN$7500,MATCH(S$3,Команды!$A$2:$A$7500,0),$E11+2)=Команды!$AJ$13,TRUE,FALSE),IF(INDEX(Команды!$A$2:$AN$7500,MATCH(S$3,Команды!$A$2:$A$7500,0),$E11+2)=Команды!$AJ$14,TRUE,FALSE),IF(INDEX(Команды!$A$2:$AN$7500,MATCH(S$3,Команды!$A$2:$A$7500,0),$E11+2)=Команды!$AJ$15,TRUE,FALSE),IF(INDEX(Команды!$A$2:$AN$7500,MATCH(S$3,Команды!$A$2:$A$7500,0),$E11+2)=Команды!$AJ$16,TRUE,FALSE),IF(INDEX(Команды!$A$2:$AN$7500,MATCH(S$3,Команды!$A$2:$A$7500,0),$E11+2)=Команды!$AJ$17,TRUE,FALSE),IF(INDEX(Команды!$A$2:$AN$7500,MATCH(S$3,Команды!$A$2:$A$7500,0),$E11+2)=Команды!$AJ$18,TRUE,FALSE),IF(INDEX(Команды!$A$2:$AN$7500,MATCH(S$3,Команды!$A$2:$A$7500,0),$E11+2)=Команды!$AJ$19,TRUE,FALSE)),INDEX(Команды!$AJ$2:$AL$19,MATCH(INDEX(Команды!$A$2:$AN$7500,MATCH(S$3,Команды!$A$2:$A$7500,0),$E11+2),Команды!$AJ$2:$AJ$19,0),3),0)</f>
        <v>0.6875</v>
      </c>
      <c r="U11" s="342"/>
      <c r="V11" s="174">
        <f>IF(OR(IF(INDEX(Команды!$A$2:$AN$7500,MATCH(V$3,Команды!$A$2:$A$7500,0),$E11+2)=Команды!$AJ$2,TRUE,FALSE),IF(INDEX(Команды!$A$2:$AN$7500,MATCH(V$3,Команды!$A$2:$A$7500,0),$E11+2)=Команды!$AJ$3,TRUE,FALSE),IF(INDEX(Команды!$A$2:$AN$7500,MATCH(V$3,Команды!$A$2:$A$7500,0),$E11+2)=Команды!$AJ$4,TRUE,FALSE),IF(INDEX(Команды!$A$2:$AN$7500,MATCH(V$3,Команды!$A$2:$A$7500,0),$E11+2)=Команды!$AJ$5,TRUE,FALSE),IF(INDEX(Команды!$A$2:$AN$7500,MATCH(V$3,Команды!$A$2:$A$7500,0),$E11+2)=Команды!$AJ$6,TRUE,FALSE),IF(INDEX(Команды!$A$2:$AN$7500,MATCH(V$3,Команды!$A$2:$A$7500,0),$E11+2)=Команды!$AJ$7,TRUE,FALSE),IF(INDEX(Команды!$A$2:$AN$7500,MATCH(V$3,Команды!$A$2:$A$7500,0),$E11+2)=Команды!$AJ$8,TRUE,FALSE),IF(INDEX(Команды!$A$2:$AN$7500,MATCH(V$3,Команды!$A$2:$A$7500,0),$E11+2)=Команды!$AJ$9,TRUE,FALSE),IF(INDEX(Команды!$A$2:$AN$7500,MATCH(V$3,Команды!$A$2:$A$7500,0),$E11+2)=Команды!$AJ$10,TRUE,FALSE),IF(INDEX(Команды!$A$2:$AN$7500,MATCH(V$3,Команды!$A$2:$A$7500,0),$E11+2)=Команды!$AJ$11,TRUE,FALSE),IF(INDEX(Команды!$A$2:$AN$7500,MATCH(V$3,Команды!$A$2:$A$7500,0),$E11+2)=Команды!$AJ$12,TRUE,FALSE),IF(INDEX(Команды!$A$2:$AN$7500,MATCH(V$3,Команды!$A$2:$A$7500,0),$E11+2)=Команды!$AJ$13,TRUE,FALSE),IF(INDEX(Команды!$A$2:$AN$7500,MATCH(V$3,Команды!$A$2:$A$7500,0),$E11+2)=Команды!$AJ$14,TRUE,FALSE),IF(INDEX(Команды!$A$2:$AN$7500,MATCH(V$3,Команды!$A$2:$A$7500,0),$E11+2)=Команды!$AJ$15,TRUE,FALSE),IF(INDEX(Команды!$A$2:$AN$7500,MATCH(V$3,Команды!$A$2:$A$7500,0),$E11+2)=Команды!$AJ$16,TRUE,FALSE),,IF(INDEX(Команды!$A$2:$AN$7500,MATCH(V$3,Команды!$A$2:$A$7500,0),$E11+2)=Команды!$AJ$17,TRUE,FALSE),,IF(INDEX(Команды!$A$2:$AN$7500,MATCH(V$3,Команды!$A$2:$A$7500,0),$E11+2)=Команды!$AJ$18,TRUE,FALSE),,IF(INDEX(Команды!$A$2:$AN$7500,MATCH(V$3,Команды!$A$2:$A$7500,0),$E11+2)=Команды!$AJ$19,TRUE,FALSE)),INDEX(Команды!$AJ$2:$AK$19,MATCH(INDEX(Команды!$A$2:$AN$7500,MATCH(V$3,Команды!$A$2:$A$7500,0),$E11+2),Команды!$AJ$2:$AJ$19,0),2),0)</f>
        <v>0.41666666666666669</v>
      </c>
      <c r="W11" s="175">
        <f>IF(OR(IF(INDEX(Команды!$A$2:$AN$7500,MATCH(V$3,Команды!$A$2:$A$7500,0),$E11+2)=Команды!$AJ$2,TRUE,FALSE),IF(INDEX(Команды!$A$2:$AN$7500,MATCH(V$3,Команды!$A$2:$A$7500,0),$E11+2)=Команды!$AJ$3,TRUE,FALSE),IF(INDEX(Команды!$A$2:$AN$7500,MATCH(V$3,Команды!$A$2:$A$7500,0),$E11+2)=Команды!$AJ$4,TRUE,FALSE),IF(INDEX(Команды!$A$2:$AN$7500,MATCH(V$3,Команды!$A$2:$A$7500,0),$E11+2)=Команды!$AJ$5,TRUE,FALSE),IF(INDEX(Команды!$A$2:$AN$7500,MATCH(V$3,Команды!$A$2:$A$7500,0),$E11+2)=Команды!$AJ$6,TRUE,FALSE),IF(INDEX(Команды!$A$2:$AN$7500,MATCH(V$3,Команды!$A$2:$A$7500,0),$E11+2)=Команды!$AJ$7,TRUE,FALSE),IF(INDEX(Команды!$A$2:$AN$7500,MATCH(V$3,Команды!$A$2:$A$7500,0),$E11+2)=Команды!$AJ$8,TRUE,FALSE),IF(INDEX(Команды!$A$2:$AN$7500,MATCH(V$3,Команды!$A$2:$A$7500,0),$E11+2)=Команды!$AJ$9,TRUE,FALSE),IF(INDEX(Команды!$A$2:$AN$7500,MATCH(V$3,Команды!$A$2:$A$7500,0),$E11+2)=Команды!$AJ$10,TRUE,FALSE),IF(INDEX(Команды!$A$2:$AN$7500,MATCH(V$3,Команды!$A$2:$A$7500,0),$E11+2)=Команды!$AJ$11,TRUE,FALSE),IF(INDEX(Команды!$A$2:$AN$7500,MATCH(V$3,Команды!$A$2:$A$7500,0),$E11+2)=Команды!$AJ$12,TRUE,FALSE),IF(INDEX(Команды!$A$2:$AN$7500,MATCH(V$3,Команды!$A$2:$A$7500,0),$E11+2)=Команды!$AJ$13,TRUE,FALSE),IF(INDEX(Команды!$A$2:$AN$7500,MATCH(V$3,Команды!$A$2:$A$7500,0),$E11+2)=Команды!$AJ$14,TRUE,FALSE),IF(INDEX(Команды!$A$2:$AN$7500,MATCH(V$3,Команды!$A$2:$A$7500,0),$E11+2)=Команды!$AJ$15,TRUE,FALSE),IF(INDEX(Команды!$A$2:$AN$7500,MATCH(V$3,Команды!$A$2:$A$7500,0),$E11+2)=Команды!$AJ$16,TRUE,FALSE),IF(INDEX(Команды!$A$2:$AN$7500,MATCH(V$3,Команды!$A$2:$A$7500,0),$E11+2)=Команды!$AJ$17,TRUE,FALSE),IF(INDEX(Команды!$A$2:$AN$7500,MATCH(V$3,Команды!$A$2:$A$7500,0),$E11+2)=Команды!$AJ$18,TRUE,FALSE),IF(INDEX(Команды!$A$2:$AN$7500,MATCH(V$3,Команды!$A$2:$A$7500,0),$E11+2)=Команды!$AJ$19,TRUE,FALSE)),INDEX(Команды!$AJ$2:$AL$19,MATCH(INDEX(Команды!$A$2:$AN$7500,MATCH(V$3,Команды!$A$2:$A$7500,0),$E11+2),Команды!$AJ$2:$AJ$19,0),3),0)</f>
        <v>0.79166666666666663</v>
      </c>
      <c r="X11" s="342"/>
      <c r="Y11" s="174">
        <f>IF(OR(IF(INDEX(Команды!$A$2:$AN$7500,MATCH(Y$3,Команды!$A$2:$A$7500,0),$E11+2)=Команды!$AJ$2,TRUE,FALSE),IF(INDEX(Команды!$A$2:$AN$7500,MATCH(Y$3,Команды!$A$2:$A$7500,0),$E11+2)=Команды!$AJ$3,TRUE,FALSE),IF(INDEX(Команды!$A$2:$AN$7500,MATCH(Y$3,Команды!$A$2:$A$7500,0),$E11+2)=Команды!$AJ$4,TRUE,FALSE),IF(INDEX(Команды!$A$2:$AN$7500,MATCH(Y$3,Команды!$A$2:$A$7500,0),$E11+2)=Команды!$AJ$5,TRUE,FALSE),IF(INDEX(Команды!$A$2:$AN$7500,MATCH(Y$3,Команды!$A$2:$A$7500,0),$E11+2)=Команды!$AJ$6,TRUE,FALSE),IF(INDEX(Команды!$A$2:$AN$7500,MATCH(Y$3,Команды!$A$2:$A$7500,0),$E11+2)=Команды!$AJ$7,TRUE,FALSE),IF(INDEX(Команды!$A$2:$AN$7500,MATCH(Y$3,Команды!$A$2:$A$7500,0),$E11+2)=Команды!$AJ$8,TRUE,FALSE),IF(INDEX(Команды!$A$2:$AN$7500,MATCH(Y$3,Команды!$A$2:$A$7500,0),$E11+2)=Команды!$AJ$9,TRUE,FALSE),IF(INDEX(Команды!$A$2:$AN$7500,MATCH(Y$3,Команды!$A$2:$A$7500,0),$E11+2)=Команды!$AJ$10,TRUE,FALSE),IF(INDEX(Команды!$A$2:$AN$7500,MATCH(Y$3,Команды!$A$2:$A$7500,0),$E11+2)=Команды!$AJ$11,TRUE,FALSE),IF(INDEX(Команды!$A$2:$AN$7500,MATCH(Y$3,Команды!$A$2:$A$7500,0),$E11+2)=Команды!$AJ$12,TRUE,FALSE),IF(INDEX(Команды!$A$2:$AN$7500,MATCH(Y$3,Команды!$A$2:$A$7500,0),$E11+2)=Команды!$AJ$13,TRUE,FALSE),IF(INDEX(Команды!$A$2:$AN$7500,MATCH(Y$3,Команды!$A$2:$A$7500,0),$E11+2)=Команды!$AJ$14,TRUE,FALSE),IF(INDEX(Команды!$A$2:$AN$7500,MATCH(Y$3,Команды!$A$2:$A$7500,0),$E11+2)=Команды!$AJ$15,TRUE,FALSE),IF(INDEX(Команды!$A$2:$AN$7500,MATCH(Y$3,Команды!$A$2:$A$7500,0),$E11+2)=Команды!$AJ$16,TRUE,FALSE),,IF(INDEX(Команды!$A$2:$AN$7500,MATCH(Y$3,Команды!$A$2:$A$7500,0),$E11+2)=Команды!$AJ$17,TRUE,FALSE),,IF(INDEX(Команды!$A$2:$AN$7500,MATCH(Y$3,Команды!$A$2:$A$7500,0),$E11+2)=Команды!$AJ$18,TRUE,FALSE),,IF(INDEX(Команды!$A$2:$AN$7500,MATCH(Y$3,Команды!$A$2:$A$7500,0),$E11+2)=Команды!$AJ$19,TRUE,FALSE)),INDEX(Команды!$AJ$2:$AK$19,MATCH(INDEX(Команды!$A$2:$AN$7500,MATCH(Y$3,Команды!$A$2:$A$7500,0),$E11+2),Команды!$AJ$2:$AJ$19,0),2),0)</f>
        <v>0.625</v>
      </c>
      <c r="Z11" s="175">
        <f>IF(OR(IF(INDEX(Команды!$A$2:$AN$7500,MATCH(Y$3,Команды!$A$2:$A$7500,0),$E11+2)=Команды!$AJ$2,TRUE,FALSE),IF(INDEX(Команды!$A$2:$AN$7500,MATCH(Y$3,Команды!$A$2:$A$7500,0),$E11+2)=Команды!$AJ$3,TRUE,FALSE),IF(INDEX(Команды!$A$2:$AN$7500,MATCH(Y$3,Команды!$A$2:$A$7500,0),$E11+2)=Команды!$AJ$4,TRUE,FALSE),IF(INDEX(Команды!$A$2:$AN$7500,MATCH(Y$3,Команды!$A$2:$A$7500,0),$E11+2)=Команды!$AJ$5,TRUE,FALSE),IF(INDEX(Команды!$A$2:$AN$7500,MATCH(Y$3,Команды!$A$2:$A$7500,0),$E11+2)=Команды!$AJ$6,TRUE,FALSE),IF(INDEX(Команды!$A$2:$AN$7500,MATCH(Y$3,Команды!$A$2:$A$7500,0),$E11+2)=Команды!$AJ$7,TRUE,FALSE),IF(INDEX(Команды!$A$2:$AN$7500,MATCH(Y$3,Команды!$A$2:$A$7500,0),$E11+2)=Команды!$AJ$8,TRUE,FALSE),IF(INDEX(Команды!$A$2:$AN$7500,MATCH(Y$3,Команды!$A$2:$A$7500,0),$E11+2)=Команды!$AJ$9,TRUE,FALSE),IF(INDEX(Команды!$A$2:$AN$7500,MATCH(Y$3,Команды!$A$2:$A$7500,0),$E11+2)=Команды!$AJ$10,TRUE,FALSE),IF(INDEX(Команды!$A$2:$AN$7500,MATCH(Y$3,Команды!$A$2:$A$7500,0),$E11+2)=Команды!$AJ$11,TRUE,FALSE),IF(INDEX(Команды!$A$2:$AN$7500,MATCH(Y$3,Команды!$A$2:$A$7500,0),$E11+2)=Команды!$AJ$12,TRUE,FALSE),IF(INDEX(Команды!$A$2:$AN$7500,MATCH(Y$3,Команды!$A$2:$A$7500,0),$E11+2)=Команды!$AJ$13,TRUE,FALSE),IF(INDEX(Команды!$A$2:$AN$7500,MATCH(Y$3,Команды!$A$2:$A$7500,0),$E11+2)=Команды!$AJ$14,TRUE,FALSE),IF(INDEX(Команды!$A$2:$AN$7500,MATCH(Y$3,Команды!$A$2:$A$7500,0),$E11+2)=Команды!$AJ$15,TRUE,FALSE),IF(INDEX(Команды!$A$2:$AN$7500,MATCH(Y$3,Команды!$A$2:$A$7500,0),$E11+2)=Команды!$AJ$16,TRUE,FALSE),IF(INDEX(Команды!$A$2:$AN$7500,MATCH(Y$3,Команды!$A$2:$A$7500,0),$E11+2)=Команды!$AJ$17,TRUE,FALSE),IF(INDEX(Команды!$A$2:$AN$7500,MATCH(Y$3,Команды!$A$2:$A$7500,0),$E11+2)=Команды!$AJ$18,TRUE,FALSE),IF(INDEX(Команды!$A$2:$AN$7500,MATCH(Y$3,Команды!$A$2:$A$7500,0),$E11+2)=Команды!$AJ$19,TRUE,FALSE)),INDEX(Команды!$AJ$2:$AL$19,MATCH(INDEX(Команды!$A$2:$AN$7500,MATCH(Y$3,Команды!$A$2:$A$7500,0),$E11+2),Команды!$AJ$2:$AJ$19,0),3),0)</f>
        <v>1</v>
      </c>
      <c r="AA11" s="342"/>
      <c r="AB11" s="174" t="str">
        <f>IF(OR(IF(INDEX(Команды!$A$2:$AN$7500,MATCH(AB$3,Команды!$A$2:$A$7500,0),$E11+2)=Команды!$AJ$2,TRUE,FALSE),IF(INDEX(Команды!$A$2:$AN$7500,MATCH(AB$3,Команды!$A$2:$A$7500,0),$E11+2)=Команды!$AJ$3,TRUE,FALSE),IF(INDEX(Команды!$A$2:$AN$7500,MATCH(AB$3,Команды!$A$2:$A$7500,0),$E11+2)=Команды!$AJ$4,TRUE,FALSE),IF(INDEX(Команды!$A$2:$AN$7500,MATCH(AB$3,Команды!$A$2:$A$7500,0),$E11+2)=Команды!$AJ$5,TRUE,FALSE),IF(INDEX(Команды!$A$2:$AN$7500,MATCH(AB$3,Команды!$A$2:$A$7500,0),$E11+2)=Команды!$AJ$6,TRUE,FALSE),IF(INDEX(Команды!$A$2:$AN$7500,MATCH(AB$3,Команды!$A$2:$A$7500,0),$E11+2)=Команды!$AJ$7,TRUE,FALSE),IF(INDEX(Команды!$A$2:$AN$7500,MATCH(AB$3,Команды!$A$2:$A$7500,0),$E11+2)=Команды!$AJ$8,TRUE,FALSE),IF(INDEX(Команды!$A$2:$AN$7500,MATCH(AB$3,Команды!$A$2:$A$7500,0),$E11+2)=Команды!$AJ$9,TRUE,FALSE),IF(INDEX(Команды!$A$2:$AN$7500,MATCH(AB$3,Команды!$A$2:$A$7500,0),$E11+2)=Команды!$AJ$10,TRUE,FALSE),IF(INDEX(Команды!$A$2:$AN$7500,MATCH(AB$3,Команды!$A$2:$A$7500,0),$E11+2)=Команды!$AJ$11,TRUE,FALSE),IF(INDEX(Команды!$A$2:$AN$7500,MATCH(AB$3,Команды!$A$2:$A$7500,0),$E11+2)=Команды!$AJ$12,TRUE,FALSE),IF(INDEX(Команды!$A$2:$AN$7500,MATCH(AB$3,Команды!$A$2:$A$7500,0),$E11+2)=Команды!$AJ$13,TRUE,FALSE),IF(INDEX(Команды!$A$2:$AN$7500,MATCH(AB$3,Команды!$A$2:$A$7500,0),$E11+2)=Команды!$AJ$14,TRUE,FALSE),IF(INDEX(Команды!$A$2:$AN$7500,MATCH(AB$3,Команды!$A$2:$A$7500,0),$E11+2)=Команды!$AJ$15,TRUE,FALSE),IF(INDEX(Команды!$A$2:$AN$7500,MATCH(AB$3,Команды!$A$2:$A$7500,0),$E11+2)=Команды!$AJ$16,TRUE,FALSE),,IF(INDEX(Команды!$A$2:$AN$7500,MATCH(AB$3,Команды!$A$2:$A$7500,0),$E11+2)=Команды!$AJ$17,TRUE,FALSE),,IF(INDEX(Команды!$A$2:$AN$7500,MATCH(AB$3,Команды!$A$2:$A$7500,0),$E11+2)=Команды!$AJ$18,TRUE,FALSE),,IF(INDEX(Команды!$A$2:$AN$7500,MATCH(AB$3,Команды!$A$2:$A$7500,0),$E11+2)=Команды!$AJ$19,TRUE,FALSE)),INDEX(Команды!$AJ$2:$AK$19,MATCH(INDEX(Команды!$A$2:$AN$7500,MATCH(AB$3,Команды!$A$2:$A$7500,0),$E11+2),Команды!$AJ$2:$AJ$19,0),2),0)</f>
        <v>В</v>
      </c>
      <c r="AC11" s="175" t="str">
        <f>IF(OR(IF(INDEX(Команды!$A$2:$AN$7500,MATCH(AB$3,Команды!$A$2:$A$7500,0),$E11+2)=Команды!$AJ$2,TRUE,FALSE),IF(INDEX(Команды!$A$2:$AN$7500,MATCH(AB$3,Команды!$A$2:$A$7500,0),$E11+2)=Команды!$AJ$3,TRUE,FALSE),IF(INDEX(Команды!$A$2:$AN$7500,MATCH(AB$3,Команды!$A$2:$A$7500,0),$E11+2)=Команды!$AJ$4,TRUE,FALSE),IF(INDEX(Команды!$A$2:$AN$7500,MATCH(AB$3,Команды!$A$2:$A$7500,0),$E11+2)=Команды!$AJ$5,TRUE,FALSE),IF(INDEX(Команды!$A$2:$AN$7500,MATCH(AB$3,Команды!$A$2:$A$7500,0),$E11+2)=Команды!$AJ$6,TRUE,FALSE),IF(INDEX(Команды!$A$2:$AN$7500,MATCH(AB$3,Команды!$A$2:$A$7500,0),$E11+2)=Команды!$AJ$7,TRUE,FALSE),IF(INDEX(Команды!$A$2:$AN$7500,MATCH(AB$3,Команды!$A$2:$A$7500,0),$E11+2)=Команды!$AJ$8,TRUE,FALSE),IF(INDEX(Команды!$A$2:$AN$7500,MATCH(AB$3,Команды!$A$2:$A$7500,0),$E11+2)=Команды!$AJ$9,TRUE,FALSE),IF(INDEX(Команды!$A$2:$AN$7500,MATCH(AB$3,Команды!$A$2:$A$7500,0),$E11+2)=Команды!$AJ$10,TRUE,FALSE),IF(INDEX(Команды!$A$2:$AN$7500,MATCH(AB$3,Команды!$A$2:$A$7500,0),$E11+2)=Команды!$AJ$11,TRUE,FALSE),IF(INDEX(Команды!$A$2:$AN$7500,MATCH(AB$3,Команды!$A$2:$A$7500,0),$E11+2)=Команды!$AJ$12,TRUE,FALSE),IF(INDEX(Команды!$A$2:$AN$7500,MATCH(AB$3,Команды!$A$2:$A$7500,0),$E11+2)=Команды!$AJ$13,TRUE,FALSE),IF(INDEX(Команды!$A$2:$AN$7500,MATCH(AB$3,Команды!$A$2:$A$7500,0),$E11+2)=Команды!$AJ$14,TRUE,FALSE),IF(INDEX(Команды!$A$2:$AN$7500,MATCH(AB$3,Команды!$A$2:$A$7500,0),$E11+2)=Команды!$AJ$15,TRUE,FALSE),IF(INDEX(Команды!$A$2:$AN$7500,MATCH(AB$3,Команды!$A$2:$A$7500,0),$E11+2)=Команды!$AJ$16,TRUE,FALSE),IF(INDEX(Команды!$A$2:$AN$7500,MATCH(AB$3,Команды!$A$2:$A$7500,0),$E11+2)=Команды!$AJ$17,TRUE,FALSE),IF(INDEX(Команды!$A$2:$AN$7500,MATCH(AB$3,Команды!$A$2:$A$7500,0),$E11+2)=Команды!$AJ$18,TRUE,FALSE),IF(INDEX(Команды!$A$2:$AN$7500,MATCH(AB$3,Команды!$A$2:$A$7500,0),$E11+2)=Команды!$AJ$19,TRUE,FALSE)),INDEX(Команды!$AJ$2:$AL$19,MATCH(INDEX(Команды!$A$2:$AN$7500,MATCH(AB$3,Команды!$A$2:$A$7500,0),$E11+2),Команды!$AJ$2:$AJ$19,0),3),0)</f>
        <v>В</v>
      </c>
      <c r="AD11" s="342"/>
      <c r="AE11" s="174" t="str">
        <f>IF(OR(IF(INDEX(Команды!$A$2:$AN$7500,MATCH(AE$3,Команды!$A$2:$A$7500,0),$E11+2)=Команды!$AJ$2,TRUE,FALSE),IF(INDEX(Команды!$A$2:$AN$7500,MATCH(AE$3,Команды!$A$2:$A$7500,0),$E11+2)=Команды!$AJ$3,TRUE,FALSE),IF(INDEX(Команды!$A$2:$AN$7500,MATCH(AE$3,Команды!$A$2:$A$7500,0),$E11+2)=Команды!$AJ$4,TRUE,FALSE),IF(INDEX(Команды!$A$2:$AN$7500,MATCH(AE$3,Команды!$A$2:$A$7500,0),$E11+2)=Команды!$AJ$5,TRUE,FALSE),IF(INDEX(Команды!$A$2:$AN$7500,MATCH(AE$3,Команды!$A$2:$A$7500,0),$E11+2)=Команды!$AJ$6,TRUE,FALSE),IF(INDEX(Команды!$A$2:$AN$7500,MATCH(AE$3,Команды!$A$2:$A$7500,0),$E11+2)=Команды!$AJ$7,TRUE,FALSE),IF(INDEX(Команды!$A$2:$AN$7500,MATCH(AE$3,Команды!$A$2:$A$7500,0),$E11+2)=Команды!$AJ$8,TRUE,FALSE),IF(INDEX(Команды!$A$2:$AN$7500,MATCH(AE$3,Команды!$A$2:$A$7500,0),$E11+2)=Команды!$AJ$9,TRUE,FALSE),IF(INDEX(Команды!$A$2:$AN$7500,MATCH(AE$3,Команды!$A$2:$A$7500,0),$E11+2)=Команды!$AJ$10,TRUE,FALSE),IF(INDEX(Команды!$A$2:$AN$7500,MATCH(AE$3,Команды!$A$2:$A$7500,0),$E11+2)=Команды!$AJ$11,TRUE,FALSE),IF(INDEX(Команды!$A$2:$AN$7500,MATCH(AE$3,Команды!$A$2:$A$7500,0),$E11+2)=Команды!$AJ$12,TRUE,FALSE),IF(INDEX(Команды!$A$2:$AN$7500,MATCH(AE$3,Команды!$A$2:$A$7500,0),$E11+2)=Команды!$AJ$13,TRUE,FALSE),IF(INDEX(Команды!$A$2:$AN$7500,MATCH(AE$3,Команды!$A$2:$A$7500,0),$E11+2)=Команды!$AJ$14,TRUE,FALSE),IF(INDEX(Команды!$A$2:$AN$7500,MATCH(AE$3,Команды!$A$2:$A$7500,0),$E11+2)=Команды!$AJ$15,TRUE,FALSE),IF(INDEX(Команды!$A$2:$AN$7500,MATCH(AE$3,Команды!$A$2:$A$7500,0),$E11+2)=Команды!$AJ$16,TRUE,FALSE),,IF(INDEX(Команды!$A$2:$AN$7500,MATCH(AE$3,Команды!$A$2:$A$7500,0),$E11+2)=Команды!$AJ$17,TRUE,FALSE),,IF(INDEX(Команды!$A$2:$AN$7500,MATCH(AE$3,Команды!$A$2:$A$7500,0),$E11+2)=Команды!$AJ$18,TRUE,FALSE),,IF(INDEX(Команды!$A$2:$AN$7500,MATCH(AE$3,Команды!$A$2:$A$7500,0),$E11+2)=Команды!$AJ$19,TRUE,FALSE)),INDEX(Команды!$AJ$2:$AK$19,MATCH(INDEX(Команды!$A$2:$AN$7500,MATCH(AE$3,Команды!$A$2:$A$7500,0),$E11+2),Команды!$AJ$2:$AJ$19,0),2),0)</f>
        <v>В</v>
      </c>
      <c r="AF11" s="175" t="str">
        <f>IF(OR(IF(INDEX(Команды!$A$2:$AN$7500,MATCH(AE$3,Команды!$A$2:$A$7500,0),$E11+2)=Команды!$AJ$2,TRUE,FALSE),IF(INDEX(Команды!$A$2:$AN$7500,MATCH(AE$3,Команды!$A$2:$A$7500,0),$E11+2)=Команды!$AJ$3,TRUE,FALSE),IF(INDEX(Команды!$A$2:$AN$7500,MATCH(AE$3,Команды!$A$2:$A$7500,0),$E11+2)=Команды!$AJ$4,TRUE,FALSE),IF(INDEX(Команды!$A$2:$AN$7500,MATCH(AE$3,Команды!$A$2:$A$7500,0),$E11+2)=Команды!$AJ$5,TRUE,FALSE),IF(INDEX(Команды!$A$2:$AN$7500,MATCH(AE$3,Команды!$A$2:$A$7500,0),$E11+2)=Команды!$AJ$6,TRUE,FALSE),IF(INDEX(Команды!$A$2:$AN$7500,MATCH(AE$3,Команды!$A$2:$A$7500,0),$E11+2)=Команды!$AJ$7,TRUE,FALSE),IF(INDEX(Команды!$A$2:$AN$7500,MATCH(AE$3,Команды!$A$2:$A$7500,0),$E11+2)=Команды!$AJ$8,TRUE,FALSE),IF(INDEX(Команды!$A$2:$AN$7500,MATCH(AE$3,Команды!$A$2:$A$7500,0),$E11+2)=Команды!$AJ$9,TRUE,FALSE),IF(INDEX(Команды!$A$2:$AN$7500,MATCH(AE$3,Команды!$A$2:$A$7500,0),$E11+2)=Команды!$AJ$10,TRUE,FALSE),IF(INDEX(Команды!$A$2:$AN$7500,MATCH(AE$3,Команды!$A$2:$A$7500,0),$E11+2)=Команды!$AJ$11,TRUE,FALSE),IF(INDEX(Команды!$A$2:$AN$7500,MATCH(AE$3,Команды!$A$2:$A$7500,0),$E11+2)=Команды!$AJ$12,TRUE,FALSE),IF(INDEX(Команды!$A$2:$AN$7500,MATCH(AE$3,Команды!$A$2:$A$7500,0),$E11+2)=Команды!$AJ$13,TRUE,FALSE),IF(INDEX(Команды!$A$2:$AN$7500,MATCH(AE$3,Команды!$A$2:$A$7500,0),$E11+2)=Команды!$AJ$14,TRUE,FALSE),IF(INDEX(Команды!$A$2:$AN$7500,MATCH(AE$3,Команды!$A$2:$A$7500,0),$E11+2)=Команды!$AJ$15,TRUE,FALSE),IF(INDEX(Команды!$A$2:$AN$7500,MATCH(AE$3,Команды!$A$2:$A$7500,0),$E11+2)=Команды!$AJ$16,TRUE,FALSE),IF(INDEX(Команды!$A$2:$AN$7500,MATCH(AE$3,Команды!$A$2:$A$7500,0),$E11+2)=Команды!$AJ$17,TRUE,FALSE),IF(INDEX(Команды!$A$2:$AN$7500,MATCH(AE$3,Команды!$A$2:$A$7500,0),$E11+2)=Команды!$AJ$18,TRUE,FALSE),IF(INDEX(Команды!$A$2:$AN$7500,MATCH(AE$3,Команды!$A$2:$A$7500,0),$E11+2)=Команды!$AJ$19,TRUE,FALSE)),INDEX(Команды!$AJ$2:$AL$19,MATCH(INDEX(Команды!$A$2:$AN$7500,MATCH(AE$3,Команды!$A$2:$A$7500,0),$E11+2),Команды!$AJ$2:$AJ$19,0),3),0)</f>
        <v>В</v>
      </c>
      <c r="AG11" s="342"/>
      <c r="AH11" s="174">
        <f>IF(OR(IF(INDEX(Команды!$A$2:$AN$7500,MATCH(AH$3,Команды!$A$2:$A$7500,0),$E11+2)=Команды!$AJ$2,TRUE,FALSE),IF(INDEX(Команды!$A$2:$AN$7500,MATCH(AH$3,Команды!$A$2:$A$7500,0),$E11+2)=Команды!$AJ$3,TRUE,FALSE),IF(INDEX(Команды!$A$2:$AN$7500,MATCH(AH$3,Команды!$A$2:$A$7500,0),$E11+2)=Команды!$AJ$4,TRUE,FALSE),IF(INDEX(Команды!$A$2:$AN$7500,MATCH(AH$3,Команды!$A$2:$A$7500,0),$E11+2)=Команды!$AJ$5,TRUE,FALSE),IF(INDEX(Команды!$A$2:$AN$7500,MATCH(AH$3,Команды!$A$2:$A$7500,0),$E11+2)=Команды!$AJ$6,TRUE,FALSE),IF(INDEX(Команды!$A$2:$AN$7500,MATCH(AH$3,Команды!$A$2:$A$7500,0),$E11+2)=Команды!$AJ$7,TRUE,FALSE),IF(INDEX(Команды!$A$2:$AN$7500,MATCH(AH$3,Команды!$A$2:$A$7500,0),$E11+2)=Команды!$AJ$8,TRUE,FALSE),IF(INDEX(Команды!$A$2:$AN$7500,MATCH(AH$3,Команды!$A$2:$A$7500,0),$E11+2)=Команды!$AJ$9,TRUE,FALSE),IF(INDEX(Команды!$A$2:$AN$7500,MATCH(AH$3,Команды!$A$2:$A$7500,0),$E11+2)=Команды!$AJ$10,TRUE,FALSE),IF(INDEX(Команды!$A$2:$AN$7500,MATCH(AH$3,Команды!$A$2:$A$7500,0),$E11+2)=Команды!$AJ$11,TRUE,FALSE),IF(INDEX(Команды!$A$2:$AN$7500,MATCH(AH$3,Команды!$A$2:$A$7500,0),$E11+2)=Команды!$AJ$12,TRUE,FALSE),IF(INDEX(Команды!$A$2:$AN$7500,MATCH(AH$3,Команды!$A$2:$A$7500,0),$E11+2)=Команды!$AJ$13,TRUE,FALSE),IF(INDEX(Команды!$A$2:$AN$7500,MATCH(AH$3,Команды!$A$2:$A$7500,0),$E11+2)=Команды!$AJ$14,TRUE,FALSE),IF(INDEX(Команды!$A$2:$AN$7500,MATCH(AH$3,Команды!$A$2:$A$7500,0),$E11+2)=Команды!$AJ$15,TRUE,FALSE),IF(INDEX(Команды!$A$2:$AN$7500,MATCH(AH$3,Команды!$A$2:$A$7500,0),$E11+2)=Команды!$AJ$16,TRUE,FALSE),,IF(INDEX(Команды!$A$2:$AN$7500,MATCH(AH$3,Команды!$A$2:$A$7500,0),$E11+2)=Команды!$AJ$17,TRUE,FALSE),,IF(INDEX(Команды!$A$2:$AN$7500,MATCH(AH$3,Команды!$A$2:$A$7500,0),$E11+2)=Команды!$AJ$18,TRUE,FALSE),,IF(INDEX(Команды!$A$2:$AN$7500,MATCH(AH$3,Команды!$A$2:$A$7500,0),$E11+2)=Команды!$AJ$19,TRUE,FALSE)),INDEX(Команды!$AJ$2:$AK$19,MATCH(INDEX(Команды!$A$2:$AN$7500,MATCH(AH$3,Команды!$A$2:$A$7500,0),$E11+2),Команды!$AJ$2:$AJ$19,0),2),0)</f>
        <v>0.28125</v>
      </c>
      <c r="AI11" s="175">
        <f>IF(OR(IF(INDEX(Команды!$A$2:$AN$7500,MATCH(AH$3,Команды!$A$2:$A$7500,0),$E11+2)=Команды!$AJ$2,TRUE,FALSE),IF(INDEX(Команды!$A$2:$AN$7500,MATCH(AH$3,Команды!$A$2:$A$7500,0),$E11+2)=Команды!$AJ$3,TRUE,FALSE),IF(INDEX(Команды!$A$2:$AN$7500,MATCH(AH$3,Команды!$A$2:$A$7500,0),$E11+2)=Команды!$AJ$4,TRUE,FALSE),IF(INDEX(Команды!$A$2:$AN$7500,MATCH(AH$3,Команды!$A$2:$A$7500,0),$E11+2)=Команды!$AJ$5,TRUE,FALSE),IF(INDEX(Команды!$A$2:$AN$7500,MATCH(AH$3,Команды!$A$2:$A$7500,0),$E11+2)=Команды!$AJ$6,TRUE,FALSE),IF(INDEX(Команды!$A$2:$AN$7500,MATCH(AH$3,Команды!$A$2:$A$7500,0),$E11+2)=Команды!$AJ$7,TRUE,FALSE),IF(INDEX(Команды!$A$2:$AN$7500,MATCH(AH$3,Команды!$A$2:$A$7500,0),$E11+2)=Команды!$AJ$8,TRUE,FALSE),IF(INDEX(Команды!$A$2:$AN$7500,MATCH(AH$3,Команды!$A$2:$A$7500,0),$E11+2)=Команды!$AJ$9,TRUE,FALSE),IF(INDEX(Команды!$A$2:$AN$7500,MATCH(AH$3,Команды!$A$2:$A$7500,0),$E11+2)=Команды!$AJ$10,TRUE,FALSE),IF(INDEX(Команды!$A$2:$AN$7500,MATCH(AH$3,Команды!$A$2:$A$7500,0),$E11+2)=Команды!$AJ$11,TRUE,FALSE),IF(INDEX(Команды!$A$2:$AN$7500,MATCH(AH$3,Команды!$A$2:$A$7500,0),$E11+2)=Команды!$AJ$12,TRUE,FALSE),IF(INDEX(Команды!$A$2:$AN$7500,MATCH(AH$3,Команды!$A$2:$A$7500,0),$E11+2)=Команды!$AJ$13,TRUE,FALSE),IF(INDEX(Команды!$A$2:$AN$7500,MATCH(AH$3,Команды!$A$2:$A$7500,0),$E11+2)=Команды!$AJ$14,TRUE,FALSE),IF(INDEX(Команды!$A$2:$AN$7500,MATCH(AH$3,Команды!$A$2:$A$7500,0),$E11+2)=Команды!$AJ$15,TRUE,FALSE),IF(INDEX(Команды!$A$2:$AN$7500,MATCH(AH$3,Команды!$A$2:$A$7500,0),$E11+2)=Команды!$AJ$16,TRUE,FALSE),IF(INDEX(Команды!$A$2:$AN$7500,MATCH(AH$3,Команды!$A$2:$A$7500,0),$E11+2)=Команды!$AJ$17,TRUE,FALSE),IF(INDEX(Команды!$A$2:$AN$7500,MATCH(AH$3,Команды!$A$2:$A$7500,0),$E11+2)=Команды!$AJ$18,TRUE,FALSE),IF(INDEX(Команды!$A$2:$AN$7500,MATCH(AH$3,Команды!$A$2:$A$7500,0),$E11+2)=Команды!$AJ$19,TRUE,FALSE)),INDEX(Команды!$AJ$2:$AL$19,MATCH(INDEX(Команды!$A$2:$AN$7500,MATCH(AH$3,Команды!$A$2:$A$7500,0),$E11+2),Команды!$AJ$2:$AJ$19,0),3),0)</f>
        <v>0.65625</v>
      </c>
      <c r="AJ11" s="342"/>
      <c r="AK11" s="174">
        <f>IF(OR(IF(INDEX(Команды!$A$2:$AN$7500,MATCH(AK$3,Команды!$A$2:$A$7500,0),$E11+2)=Команды!$AJ$2,TRUE,FALSE),IF(INDEX(Команды!$A$2:$AN$7500,MATCH(AK$3,Команды!$A$2:$A$7500,0),$E11+2)=Команды!$AJ$3,TRUE,FALSE),IF(INDEX(Команды!$A$2:$AN$7500,MATCH(AK$3,Команды!$A$2:$A$7500,0),$E11+2)=Команды!$AJ$4,TRUE,FALSE),IF(INDEX(Команды!$A$2:$AN$7500,MATCH(AK$3,Команды!$A$2:$A$7500,0),$E11+2)=Команды!$AJ$5,TRUE,FALSE),IF(INDEX(Команды!$A$2:$AN$7500,MATCH(AK$3,Команды!$A$2:$A$7500,0),$E11+2)=Команды!$AJ$6,TRUE,FALSE),IF(INDEX(Команды!$A$2:$AN$7500,MATCH(AK$3,Команды!$A$2:$A$7500,0),$E11+2)=Команды!$AJ$7,TRUE,FALSE),IF(INDEX(Команды!$A$2:$AN$7500,MATCH(AK$3,Команды!$A$2:$A$7500,0),$E11+2)=Команды!$AJ$8,TRUE,FALSE),IF(INDEX(Команды!$A$2:$AN$7500,MATCH(AK$3,Команды!$A$2:$A$7500,0),$E11+2)=Команды!$AJ$9,TRUE,FALSE),IF(INDEX(Команды!$A$2:$AN$7500,MATCH(AK$3,Команды!$A$2:$A$7500,0),$E11+2)=Команды!$AJ$10,TRUE,FALSE),IF(INDEX(Команды!$A$2:$AN$7500,MATCH(AK$3,Команды!$A$2:$A$7500,0),$E11+2)=Команды!$AJ$11,TRUE,FALSE),IF(INDEX(Команды!$A$2:$AN$7500,MATCH(AK$3,Команды!$A$2:$A$7500,0),$E11+2)=Команды!$AJ$12,TRUE,FALSE),IF(INDEX(Команды!$A$2:$AN$7500,MATCH(AK$3,Команды!$A$2:$A$7500,0),$E11+2)=Команды!$AJ$13,TRUE,FALSE),IF(INDEX(Команды!$A$2:$AN$7500,MATCH(AK$3,Команды!$A$2:$A$7500,0),$E11+2)=Команды!$AJ$14,TRUE,FALSE),IF(INDEX(Команды!$A$2:$AN$7500,MATCH(AK$3,Команды!$A$2:$A$7500,0),$E11+2)=Команды!$AJ$15,TRUE,FALSE),IF(INDEX(Команды!$A$2:$AN$7500,MATCH(AK$3,Команды!$A$2:$A$7500,0),$E11+2)=Команды!$AJ$16,TRUE,FALSE),,IF(INDEX(Команды!$A$2:$AN$7500,MATCH(AK$3,Команды!$A$2:$A$7500,0),$E11+2)=Команды!$AJ$17,TRUE,FALSE),,IF(INDEX(Команды!$A$2:$AN$7500,MATCH(AK$3,Команды!$A$2:$A$7500,0),$E11+2)=Команды!$AJ$18,TRUE,FALSE),,IF(INDEX(Команды!$A$2:$AN$7500,MATCH(AK$3,Команды!$A$2:$A$7500,0),$E11+2)=Команды!$AJ$19,TRUE,FALSE)),INDEX(Команды!$AJ$2:$AK$19,MATCH(INDEX(Команды!$A$2:$AN$7500,MATCH(AK$3,Команды!$A$2:$A$7500,0),$E11+2),Команды!$AJ$2:$AJ$19,0),2),0)</f>
        <v>0.5</v>
      </c>
      <c r="AL11" s="175">
        <f>IF(OR(IF(INDEX(Команды!$A$2:$AN$7500,MATCH(AK$3,Команды!$A$2:$A$7500,0),$E11+2)=Команды!$AJ$2,TRUE,FALSE),IF(INDEX(Команды!$A$2:$AN$7500,MATCH(AK$3,Команды!$A$2:$A$7500,0),$E11+2)=Команды!$AJ$3,TRUE,FALSE),IF(INDEX(Команды!$A$2:$AN$7500,MATCH(AK$3,Команды!$A$2:$A$7500,0),$E11+2)=Команды!$AJ$4,TRUE,FALSE),IF(INDEX(Команды!$A$2:$AN$7500,MATCH(AK$3,Команды!$A$2:$A$7500,0),$E11+2)=Команды!$AJ$5,TRUE,FALSE),IF(INDEX(Команды!$A$2:$AN$7500,MATCH(AK$3,Команды!$A$2:$A$7500,0),$E11+2)=Команды!$AJ$6,TRUE,FALSE),IF(INDEX(Команды!$A$2:$AN$7500,MATCH(AK$3,Команды!$A$2:$A$7500,0),$E11+2)=Команды!$AJ$7,TRUE,FALSE),IF(INDEX(Команды!$A$2:$AN$7500,MATCH(AK$3,Команды!$A$2:$A$7500,0),$E11+2)=Команды!$AJ$8,TRUE,FALSE),IF(INDEX(Команды!$A$2:$AN$7500,MATCH(AK$3,Команды!$A$2:$A$7500,0),$E11+2)=Команды!$AJ$9,TRUE,FALSE),IF(INDEX(Команды!$A$2:$AN$7500,MATCH(AK$3,Команды!$A$2:$A$7500,0),$E11+2)=Команды!$AJ$10,TRUE,FALSE),IF(INDEX(Команды!$A$2:$AN$7500,MATCH(AK$3,Команды!$A$2:$A$7500,0),$E11+2)=Команды!$AJ$11,TRUE,FALSE),IF(INDEX(Команды!$A$2:$AN$7500,MATCH(AK$3,Команды!$A$2:$A$7500,0),$E11+2)=Команды!$AJ$12,TRUE,FALSE),IF(INDEX(Команды!$A$2:$AN$7500,MATCH(AK$3,Команды!$A$2:$A$7500,0),$E11+2)=Команды!$AJ$13,TRUE,FALSE),IF(INDEX(Команды!$A$2:$AN$7500,MATCH(AK$3,Команды!$A$2:$A$7500,0),$E11+2)=Команды!$AJ$14,TRUE,FALSE),IF(INDEX(Команды!$A$2:$AN$7500,MATCH(AK$3,Команды!$A$2:$A$7500,0),$E11+2)=Команды!$AJ$15,TRUE,FALSE),IF(INDEX(Команды!$A$2:$AN$7500,MATCH(AK$3,Команды!$A$2:$A$7500,0),$E11+2)=Команды!$AJ$16,TRUE,FALSE),IF(INDEX(Команды!$A$2:$AN$7500,MATCH(AK$3,Команды!$A$2:$A$7500,0),$E11+2)=Команды!$AJ$17,TRUE,FALSE),IF(INDEX(Команды!$A$2:$AN$7500,MATCH(AK$3,Команды!$A$2:$A$7500,0),$E11+2)=Команды!$AJ$18,TRUE,FALSE),IF(INDEX(Команды!$A$2:$AN$7500,MATCH(AK$3,Команды!$A$2:$A$7500,0),$E11+2)=Команды!$AJ$19,TRUE,FALSE)),INDEX(Команды!$AJ$2:$AL$19,MATCH(INDEX(Команды!$A$2:$AN$7500,MATCH(AK$3,Команды!$A$2:$A$7500,0),$E11+2),Команды!$AJ$2:$AJ$19,0),3),0)</f>
        <v>0.875</v>
      </c>
      <c r="AM11" s="342"/>
      <c r="AN11" s="174">
        <f>IF(OR(IF(INDEX(Команды!$A$2:$AN$7500,MATCH(AN$3,Команды!$A$2:$A$7500,0),$E11+2)=Команды!$AJ$2,TRUE,FALSE),IF(INDEX(Команды!$A$2:$AN$7500,MATCH(AN$3,Команды!$A$2:$A$7500,0),$E11+2)=Команды!$AJ$3,TRUE,FALSE),IF(INDEX(Команды!$A$2:$AN$7500,MATCH(AN$3,Команды!$A$2:$A$7500,0),$E11+2)=Команды!$AJ$4,TRUE,FALSE),IF(INDEX(Команды!$A$2:$AN$7500,MATCH(AN$3,Команды!$A$2:$A$7500,0),$E11+2)=Команды!$AJ$5,TRUE,FALSE),IF(INDEX(Команды!$A$2:$AN$7500,MATCH(AN$3,Команды!$A$2:$A$7500,0),$E11+2)=Команды!$AJ$6,TRUE,FALSE),IF(INDEX(Команды!$A$2:$AN$7500,MATCH(AN$3,Команды!$A$2:$A$7500,0),$E11+2)=Команды!$AJ$7,TRUE,FALSE),IF(INDEX(Команды!$A$2:$AN$7500,MATCH(AN$3,Команды!$A$2:$A$7500,0),$E11+2)=Команды!$AJ$8,TRUE,FALSE),IF(INDEX(Команды!$A$2:$AN$7500,MATCH(AN$3,Команды!$A$2:$A$7500,0),$E11+2)=Команды!$AJ$9,TRUE,FALSE),IF(INDEX(Команды!$A$2:$AN$7500,MATCH(AN$3,Команды!$A$2:$A$7500,0),$E11+2)=Команды!$AJ$10,TRUE,FALSE),IF(INDEX(Команды!$A$2:$AN$7500,MATCH(AN$3,Команды!$A$2:$A$7500,0),$E11+2)=Команды!$AJ$11,TRUE,FALSE),IF(INDEX(Команды!$A$2:$AN$7500,MATCH(AN$3,Команды!$A$2:$A$7500,0),$E11+2)=Команды!$AJ$12,TRUE,FALSE),IF(INDEX(Команды!$A$2:$AN$7500,MATCH(AN$3,Команды!$A$2:$A$7500,0),$E11+2)=Команды!$AJ$13,TRUE,FALSE),IF(INDEX(Команды!$A$2:$AN$7500,MATCH(AN$3,Команды!$A$2:$A$7500,0),$E11+2)=Команды!$AJ$14,TRUE,FALSE),IF(INDEX(Команды!$A$2:$AN$7500,MATCH(AN$3,Команды!$A$2:$A$7500,0),$E11+2)=Команды!$AJ$15,TRUE,FALSE),IF(INDEX(Команды!$A$2:$AN$7500,MATCH(AN$3,Команды!$A$2:$A$7500,0),$E11+2)=Команды!$AJ$16,TRUE,FALSE),,IF(INDEX(Команды!$A$2:$AN$7500,MATCH(AN$3,Команды!$A$2:$A$7500,0),$E11+2)=Команды!$AJ$17,TRUE,FALSE),,IF(INDEX(Команды!$A$2:$AN$7500,MATCH(AN$3,Команды!$A$2:$A$7500,0),$E11+2)=Команды!$AJ$18,TRUE,FALSE),,IF(INDEX(Команды!$A$2:$AN$7500,MATCH(AN$3,Команды!$A$2:$A$7500,0),$E11+2)=Команды!$AJ$19,TRUE,FALSE)),INDEX(Команды!$AJ$2:$AK$19,MATCH(INDEX(Команды!$A$2:$AN$7500,MATCH(AN$3,Команды!$A$2:$A$7500,0),$E11+2),Команды!$AJ$2:$AJ$19,0),2),0)</f>
        <v>0.64583333333333337</v>
      </c>
      <c r="AO11" s="175">
        <f>IF(OR(IF(INDEX(Команды!$A$2:$AN$7500,MATCH(AN$3,Команды!$A$2:$A$7500,0),$E11+2)=Команды!$AJ$2,TRUE,FALSE),IF(INDEX(Команды!$A$2:$AN$7500,MATCH(AN$3,Команды!$A$2:$A$7500,0),$E11+2)=Команды!$AJ$3,TRUE,FALSE),IF(INDEX(Команды!$A$2:$AN$7500,MATCH(AN$3,Команды!$A$2:$A$7500,0),$E11+2)=Команды!$AJ$4,TRUE,FALSE),IF(INDEX(Команды!$A$2:$AN$7500,MATCH(AN$3,Команды!$A$2:$A$7500,0),$E11+2)=Команды!$AJ$5,TRUE,FALSE),IF(INDEX(Команды!$A$2:$AN$7500,MATCH(AN$3,Команды!$A$2:$A$7500,0),$E11+2)=Команды!$AJ$6,TRUE,FALSE),IF(INDEX(Команды!$A$2:$AN$7500,MATCH(AN$3,Команды!$A$2:$A$7500,0),$E11+2)=Команды!$AJ$7,TRUE,FALSE),IF(INDEX(Команды!$A$2:$AN$7500,MATCH(AN$3,Команды!$A$2:$A$7500,0),$E11+2)=Команды!$AJ$8,TRUE,FALSE),IF(INDEX(Команды!$A$2:$AN$7500,MATCH(AN$3,Команды!$A$2:$A$7500,0),$E11+2)=Команды!$AJ$9,TRUE,FALSE),IF(INDEX(Команды!$A$2:$AN$7500,MATCH(AN$3,Команды!$A$2:$A$7500,0),$E11+2)=Команды!$AJ$10,TRUE,FALSE),IF(INDEX(Команды!$A$2:$AN$7500,MATCH(AN$3,Команды!$A$2:$A$7500,0),$E11+2)=Команды!$AJ$11,TRUE,FALSE),IF(INDEX(Команды!$A$2:$AN$7500,MATCH(AN$3,Команды!$A$2:$A$7500,0),$E11+2)=Команды!$AJ$12,TRUE,FALSE),IF(INDEX(Команды!$A$2:$AN$7500,MATCH(AN$3,Команды!$A$2:$A$7500,0),$E11+2)=Команды!$AJ$13,TRUE,FALSE),IF(INDEX(Команды!$A$2:$AN$7500,MATCH(AN$3,Команды!$A$2:$A$7500,0),$E11+2)=Команды!$AJ$14,TRUE,FALSE),IF(INDEX(Команды!$A$2:$AN$7500,MATCH(AN$3,Команды!$A$2:$A$7500,0),$E11+2)=Команды!$AJ$15,TRUE,FALSE),IF(INDEX(Команды!$A$2:$AN$7500,MATCH(AN$3,Команды!$A$2:$A$7500,0),$E11+2)=Команды!$AJ$16,TRUE,FALSE),IF(INDEX(Команды!$A$2:$AN$7500,MATCH(AN$3,Команды!$A$2:$A$7500,0),$E11+2)=Команды!$AJ$17,TRUE,FALSE),IF(INDEX(Команды!$A$2:$AN$7500,MATCH(AN$3,Команды!$A$2:$A$7500,0),$E11+2)=Команды!$AJ$18,TRUE,FALSE),IF(INDEX(Команды!$A$2:$AN$7500,MATCH(AN$3,Команды!$A$2:$A$7500,0),$E11+2)=Команды!$AJ$19,TRUE,FALSE)),INDEX(Команды!$AJ$2:$AL$19,MATCH(INDEX(Команды!$A$2:$AN$7500,MATCH(AN$3,Команды!$A$2:$A$7500,0),$E11+2),Команды!$AJ$2:$AJ$19,0),3),0)</f>
        <v>1.0208333333333333</v>
      </c>
      <c r="AP11" s="342"/>
      <c r="AQ11" s="174">
        <f>IF(OR(IF(INDEX(Команды!$A$2:$AN$7500,MATCH(AQ$3,Команды!$A$2:$A$7500,0),$E11+2)=Команды!$AJ$2,TRUE,FALSE),IF(INDEX(Команды!$A$2:$AN$7500,MATCH(AQ$3,Команды!$A$2:$A$7500,0),$E11+2)=Команды!$AJ$3,TRUE,FALSE),IF(INDEX(Команды!$A$2:$AN$7500,MATCH(AQ$3,Команды!$A$2:$A$7500,0),$E11+2)=Команды!$AJ$4,TRUE,FALSE),IF(INDEX(Команды!$A$2:$AN$7500,MATCH(AQ$3,Команды!$A$2:$A$7500,0),$E11+2)=Команды!$AJ$5,TRUE,FALSE),IF(INDEX(Команды!$A$2:$AN$7500,MATCH(AQ$3,Команды!$A$2:$A$7500,0),$E11+2)=Команды!$AJ$6,TRUE,FALSE),IF(INDEX(Команды!$A$2:$AN$7500,MATCH(AQ$3,Команды!$A$2:$A$7500,0),$E11+2)=Команды!$AJ$7,TRUE,FALSE),IF(INDEX(Команды!$A$2:$AN$7500,MATCH(AQ$3,Команды!$A$2:$A$7500,0),$E11+2)=Команды!$AJ$8,TRUE,FALSE),IF(INDEX(Команды!$A$2:$AN$7500,MATCH(AQ$3,Команды!$A$2:$A$7500,0),$E11+2)=Команды!$AJ$9,TRUE,FALSE),IF(INDEX(Команды!$A$2:$AN$7500,MATCH(AQ$3,Команды!$A$2:$A$7500,0),$E11+2)=Команды!$AJ$10,TRUE,FALSE),IF(INDEX(Команды!$A$2:$AN$7500,MATCH(AQ$3,Команды!$A$2:$A$7500,0),$E11+2)=Команды!$AJ$11,TRUE,FALSE),IF(INDEX(Команды!$A$2:$AN$7500,MATCH(AQ$3,Команды!$A$2:$A$7500,0),$E11+2)=Команды!$AJ$12,TRUE,FALSE),IF(INDEX(Команды!$A$2:$AN$7500,MATCH(AQ$3,Команды!$A$2:$A$7500,0),$E11+2)=Команды!$AJ$13,TRUE,FALSE),IF(INDEX(Команды!$A$2:$AN$7500,MATCH(AQ$3,Команды!$A$2:$A$7500,0),$E11+2)=Команды!$AJ$14,TRUE,FALSE),IF(INDEX(Команды!$A$2:$AN$7500,MATCH(AQ$3,Команды!$A$2:$A$7500,0),$E11+2)=Команды!$AJ$15,TRUE,FALSE),IF(INDEX(Команды!$A$2:$AN$7500,MATCH(AQ$3,Команды!$A$2:$A$7500,0),$E11+2)=Команды!$AJ$16,TRUE,FALSE),,IF(INDEX(Команды!$A$2:$AN$7500,MATCH(AQ$3,Команды!$A$2:$A$7500,0),$E11+2)=Команды!$AJ$17,TRUE,FALSE),,IF(INDEX(Команды!$A$2:$AN$7500,MATCH(AQ$3,Команды!$A$2:$A$7500,0),$E11+2)=Команды!$AJ$18,TRUE,FALSE),,IF(INDEX(Команды!$A$2:$AN$7500,MATCH(AQ$3,Команды!$A$2:$A$7500,0),$E11+2)=Команды!$AJ$19,TRUE,FALSE)),INDEX(Команды!$AJ$2:$AK$19,MATCH(INDEX(Команды!$A$2:$AN$7500,MATCH(AQ$3,Команды!$A$2:$A$7500,0),$E11+2),Команды!$AJ$2:$AJ$19,0),2),0)</f>
        <v>0.64583333333333337</v>
      </c>
      <c r="AR11" s="175">
        <f>IF(OR(IF(INDEX(Команды!$A$2:$AN$7500,MATCH(AQ$3,Команды!$A$2:$A$7500,0),$E11+2)=Команды!$AJ$2,TRUE,FALSE),IF(INDEX(Команды!$A$2:$AN$7500,MATCH(AQ$3,Команды!$A$2:$A$7500,0),$E11+2)=Команды!$AJ$3,TRUE,FALSE),IF(INDEX(Команды!$A$2:$AN$7500,MATCH(AQ$3,Команды!$A$2:$A$7500,0),$E11+2)=Команды!$AJ$4,TRUE,FALSE),IF(INDEX(Команды!$A$2:$AN$7500,MATCH(AQ$3,Команды!$A$2:$A$7500,0),$E11+2)=Команды!$AJ$5,TRUE,FALSE),IF(INDEX(Команды!$A$2:$AN$7500,MATCH(AQ$3,Команды!$A$2:$A$7500,0),$E11+2)=Команды!$AJ$6,TRUE,FALSE),IF(INDEX(Команды!$A$2:$AN$7500,MATCH(AQ$3,Команды!$A$2:$A$7500,0),$E11+2)=Команды!$AJ$7,TRUE,FALSE),IF(INDEX(Команды!$A$2:$AN$7500,MATCH(AQ$3,Команды!$A$2:$A$7500,0),$E11+2)=Команды!$AJ$8,TRUE,FALSE),IF(INDEX(Команды!$A$2:$AN$7500,MATCH(AQ$3,Команды!$A$2:$A$7500,0),$E11+2)=Команды!$AJ$9,TRUE,FALSE),IF(INDEX(Команды!$A$2:$AN$7500,MATCH(AQ$3,Команды!$A$2:$A$7500,0),$E11+2)=Команды!$AJ$10,TRUE,FALSE),IF(INDEX(Команды!$A$2:$AN$7500,MATCH(AQ$3,Команды!$A$2:$A$7500,0),$E11+2)=Команды!$AJ$11,TRUE,FALSE),IF(INDEX(Команды!$A$2:$AN$7500,MATCH(AQ$3,Команды!$A$2:$A$7500,0),$E11+2)=Команды!$AJ$12,TRUE,FALSE),IF(INDEX(Команды!$A$2:$AN$7500,MATCH(AQ$3,Команды!$A$2:$A$7500,0),$E11+2)=Команды!$AJ$13,TRUE,FALSE),IF(INDEX(Команды!$A$2:$AN$7500,MATCH(AQ$3,Команды!$A$2:$A$7500,0),$E11+2)=Команды!$AJ$14,TRUE,FALSE),IF(INDEX(Команды!$A$2:$AN$7500,MATCH(AQ$3,Команды!$A$2:$A$7500,0),$E11+2)=Команды!$AJ$15,TRUE,FALSE),IF(INDEX(Команды!$A$2:$AN$7500,MATCH(AQ$3,Команды!$A$2:$A$7500,0),$E11+2)=Команды!$AJ$16,TRUE,FALSE),IF(INDEX(Команды!$A$2:$AN$7500,MATCH(AQ$3,Команды!$A$2:$A$7500,0),$E11+2)=Команды!$AJ$17,TRUE,FALSE),IF(INDEX(Команды!$A$2:$AN$7500,MATCH(AQ$3,Команды!$A$2:$A$7500,0),$E11+2)=Команды!$AJ$18,TRUE,FALSE),IF(INDEX(Команды!$A$2:$AN$7500,MATCH(AQ$3,Команды!$A$2:$A$7500,0),$E11+2)=Команды!$AJ$19,TRUE,FALSE)),INDEX(Команды!$AJ$2:$AL$19,MATCH(INDEX(Команды!$A$2:$AN$7500,MATCH(AQ$3,Команды!$A$2:$A$7500,0),$E11+2),Команды!$AJ$2:$AJ$19,0),3),0)</f>
        <v>1.0208333333333333</v>
      </c>
      <c r="AS11" s="342"/>
      <c r="AT11" s="174" t="str">
        <f>IF(OR(IF(INDEX(Команды!$A$2:$AN$7500,MATCH(AT$3,Команды!$A$2:$A$7500,0),$E11+2)=Команды!$AJ$2,TRUE,FALSE),IF(INDEX(Команды!$A$2:$AN$7500,MATCH(AT$3,Команды!$A$2:$A$7500,0),$E11+2)=Команды!$AJ$3,TRUE,FALSE),IF(INDEX(Команды!$A$2:$AN$7500,MATCH(AT$3,Команды!$A$2:$A$7500,0),$E11+2)=Команды!$AJ$4,TRUE,FALSE),IF(INDEX(Команды!$A$2:$AN$7500,MATCH(AT$3,Команды!$A$2:$A$7500,0),$E11+2)=Команды!$AJ$5,TRUE,FALSE),IF(INDEX(Команды!$A$2:$AN$7500,MATCH(AT$3,Команды!$A$2:$A$7500,0),$E11+2)=Команды!$AJ$6,TRUE,FALSE),IF(INDEX(Команды!$A$2:$AN$7500,MATCH(AT$3,Команды!$A$2:$A$7500,0),$E11+2)=Команды!$AJ$7,TRUE,FALSE),IF(INDEX(Команды!$A$2:$AN$7500,MATCH(AT$3,Команды!$A$2:$A$7500,0),$E11+2)=Команды!$AJ$8,TRUE,FALSE),IF(INDEX(Команды!$A$2:$AN$7500,MATCH(AT$3,Команды!$A$2:$A$7500,0),$E11+2)=Команды!$AJ$9,TRUE,FALSE),IF(INDEX(Команды!$A$2:$AN$7500,MATCH(AT$3,Команды!$A$2:$A$7500,0),$E11+2)=Команды!$AJ$10,TRUE,FALSE),IF(INDEX(Команды!$A$2:$AN$7500,MATCH(AT$3,Команды!$A$2:$A$7500,0),$E11+2)=Команды!$AJ$11,TRUE,FALSE),IF(INDEX(Команды!$A$2:$AN$7500,MATCH(AT$3,Команды!$A$2:$A$7500,0),$E11+2)=Команды!$AJ$12,TRUE,FALSE),IF(INDEX(Команды!$A$2:$AN$7500,MATCH(AT$3,Команды!$A$2:$A$7500,0),$E11+2)=Команды!$AJ$13,TRUE,FALSE),IF(INDEX(Команды!$A$2:$AN$7500,MATCH(AT$3,Команды!$A$2:$A$7500,0),$E11+2)=Команды!$AJ$14,TRUE,FALSE),IF(INDEX(Команды!$A$2:$AN$7500,MATCH(AT$3,Команды!$A$2:$A$7500,0),$E11+2)=Команды!$AJ$15,TRUE,FALSE),IF(INDEX(Команды!$A$2:$AN$7500,MATCH(AT$3,Команды!$A$2:$A$7500,0),$E11+2)=Команды!$AJ$16,TRUE,FALSE),,IF(INDEX(Команды!$A$2:$AN$7500,MATCH(AT$3,Команды!$A$2:$A$7500,0),$E11+2)=Команды!$AJ$17,TRUE,FALSE),,IF(INDEX(Команды!$A$2:$AN$7500,MATCH(AT$3,Команды!$A$2:$A$7500,0),$E11+2)=Команды!$AJ$18,TRUE,FALSE),,IF(INDEX(Команды!$A$2:$AN$7500,MATCH(AT$3,Команды!$A$2:$A$7500,0),$E11+2)=Команды!$AJ$19,TRUE,FALSE)),INDEX(Команды!$AJ$2:$AK$19,MATCH(INDEX(Команды!$A$2:$AN$7500,MATCH(AT$3,Команды!$A$2:$A$7500,0),$E11+2),Команды!$AJ$2:$AJ$19,0),2),0)</f>
        <v>В</v>
      </c>
      <c r="AU11" s="175" t="str">
        <f>IF(OR(IF(INDEX(Команды!$A$2:$AN$7500,MATCH(AT$3,Команды!$A$2:$A$7500,0),$E11+2)=Команды!$AJ$2,TRUE,FALSE),IF(INDEX(Команды!$A$2:$AN$7500,MATCH(AT$3,Команды!$A$2:$A$7500,0),$E11+2)=Команды!$AJ$3,TRUE,FALSE),IF(INDEX(Команды!$A$2:$AN$7500,MATCH(AT$3,Команды!$A$2:$A$7500,0),$E11+2)=Команды!$AJ$4,TRUE,FALSE),IF(INDEX(Команды!$A$2:$AN$7500,MATCH(AT$3,Команды!$A$2:$A$7500,0),$E11+2)=Команды!$AJ$5,TRUE,FALSE),IF(INDEX(Команды!$A$2:$AN$7500,MATCH(AT$3,Команды!$A$2:$A$7500,0),$E11+2)=Команды!$AJ$6,TRUE,FALSE),IF(INDEX(Команды!$A$2:$AN$7500,MATCH(AT$3,Команды!$A$2:$A$7500,0),$E11+2)=Команды!$AJ$7,TRUE,FALSE),IF(INDEX(Команды!$A$2:$AN$7500,MATCH(AT$3,Команды!$A$2:$A$7500,0),$E11+2)=Команды!$AJ$8,TRUE,FALSE),IF(INDEX(Команды!$A$2:$AN$7500,MATCH(AT$3,Команды!$A$2:$A$7500,0),$E11+2)=Команды!$AJ$9,TRUE,FALSE),IF(INDEX(Команды!$A$2:$AN$7500,MATCH(AT$3,Команды!$A$2:$A$7500,0),$E11+2)=Команды!$AJ$10,TRUE,FALSE),IF(INDEX(Команды!$A$2:$AN$7500,MATCH(AT$3,Команды!$A$2:$A$7500,0),$E11+2)=Команды!$AJ$11,TRUE,FALSE),IF(INDEX(Команды!$A$2:$AN$7500,MATCH(AT$3,Команды!$A$2:$A$7500,0),$E11+2)=Команды!$AJ$12,TRUE,FALSE),IF(INDEX(Команды!$A$2:$AN$7500,MATCH(AT$3,Команды!$A$2:$A$7500,0),$E11+2)=Команды!$AJ$13,TRUE,FALSE),IF(INDEX(Команды!$A$2:$AN$7500,MATCH(AT$3,Команды!$A$2:$A$7500,0),$E11+2)=Команды!$AJ$14,TRUE,FALSE),IF(INDEX(Команды!$A$2:$AN$7500,MATCH(AT$3,Команды!$A$2:$A$7500,0),$E11+2)=Команды!$AJ$15,TRUE,FALSE),IF(INDEX(Команды!$A$2:$AN$7500,MATCH(AT$3,Команды!$A$2:$A$7500,0),$E11+2)=Команды!$AJ$16,TRUE,FALSE),IF(INDEX(Команды!$A$2:$AN$7500,MATCH(AT$3,Команды!$A$2:$A$7500,0),$E11+2)=Команды!$AJ$17,TRUE,FALSE),IF(INDEX(Команды!$A$2:$AN$7500,MATCH(AT$3,Команды!$A$2:$A$7500,0),$E11+2)=Команды!$AJ$18,TRUE,FALSE),IF(INDEX(Команды!$A$2:$AN$7500,MATCH(AT$3,Команды!$A$2:$A$7500,0),$E11+2)=Команды!$AJ$19,TRUE,FALSE)),INDEX(Команды!$AJ$2:$AL$19,MATCH(INDEX(Команды!$A$2:$AN$7500,MATCH(AT$3,Команды!$A$2:$A$7500,0),$E11+2),Команды!$AJ$2:$AJ$19,0),3),0)</f>
        <v>В</v>
      </c>
      <c r="AV11" s="342"/>
      <c r="AW11" s="174" t="str">
        <f>IF(OR(IF(INDEX(Команды!$A$2:$AN$7500,MATCH(AW$3,Команды!$A$2:$A$7500,0),$E11+2)=Команды!$AJ$2,TRUE,FALSE),IF(INDEX(Команды!$A$2:$AN$7500,MATCH(AW$3,Команды!$A$2:$A$7500,0),$E11+2)=Команды!$AJ$3,TRUE,FALSE),IF(INDEX(Команды!$A$2:$AN$7500,MATCH(AW$3,Команды!$A$2:$A$7500,0),$E11+2)=Команды!$AJ$4,TRUE,FALSE),IF(INDEX(Команды!$A$2:$AN$7500,MATCH(AW$3,Команды!$A$2:$A$7500,0),$E11+2)=Команды!$AJ$5,TRUE,FALSE),IF(INDEX(Команды!$A$2:$AN$7500,MATCH(AW$3,Команды!$A$2:$A$7500,0),$E11+2)=Команды!$AJ$6,TRUE,FALSE),IF(INDEX(Команды!$A$2:$AN$7500,MATCH(AW$3,Команды!$A$2:$A$7500,0),$E11+2)=Команды!$AJ$7,TRUE,FALSE),IF(INDEX(Команды!$A$2:$AN$7500,MATCH(AW$3,Команды!$A$2:$A$7500,0),$E11+2)=Команды!$AJ$8,TRUE,FALSE),IF(INDEX(Команды!$A$2:$AN$7500,MATCH(AW$3,Команды!$A$2:$A$7500,0),$E11+2)=Команды!$AJ$9,TRUE,FALSE),IF(INDEX(Команды!$A$2:$AN$7500,MATCH(AW$3,Команды!$A$2:$A$7500,0),$E11+2)=Команды!$AJ$10,TRUE,FALSE),IF(INDEX(Команды!$A$2:$AN$7500,MATCH(AW$3,Команды!$A$2:$A$7500,0),$E11+2)=Команды!$AJ$11,TRUE,FALSE),IF(INDEX(Команды!$A$2:$AN$7500,MATCH(AW$3,Команды!$A$2:$A$7500,0),$E11+2)=Команды!$AJ$12,TRUE,FALSE),IF(INDEX(Команды!$A$2:$AN$7500,MATCH(AW$3,Команды!$A$2:$A$7500,0),$E11+2)=Команды!$AJ$13,TRUE,FALSE),IF(INDEX(Команды!$A$2:$AN$7500,MATCH(AW$3,Команды!$A$2:$A$7500,0),$E11+2)=Команды!$AJ$14,TRUE,FALSE),IF(INDEX(Команды!$A$2:$AN$7500,MATCH(AW$3,Команды!$A$2:$A$7500,0),$E11+2)=Команды!$AJ$15,TRUE,FALSE),IF(INDEX(Команды!$A$2:$AN$7500,MATCH(AW$3,Команды!$A$2:$A$7500,0),$E11+2)=Команды!$AJ$16,TRUE,FALSE),,IF(INDEX(Команды!$A$2:$AN$7500,MATCH(AW$3,Команды!$A$2:$A$7500,0),$E11+2)=Команды!$AJ$17,TRUE,FALSE),,IF(INDEX(Команды!$A$2:$AN$7500,MATCH(AW$3,Команды!$A$2:$A$7500,0),$E11+2)=Команды!$AJ$18,TRUE,FALSE),,IF(INDEX(Команды!$A$2:$AN$7500,MATCH(AW$3,Команды!$A$2:$A$7500,0),$E11+2)=Команды!$AJ$19,TRUE,FALSE)),INDEX(Команды!$AJ$2:$AK$19,MATCH(INDEX(Команды!$A$2:$AN$7500,MATCH(AW$3,Команды!$A$2:$A$7500,0),$E11+2),Команды!$AJ$2:$AJ$19,0),2),0)</f>
        <v>В</v>
      </c>
      <c r="AX11" s="175" t="str">
        <f>IF(OR(IF(INDEX(Команды!$A$2:$AN$7500,MATCH(AW$3,Команды!$A$2:$A$7500,0),$E11+2)=Команды!$AJ$2,TRUE,FALSE),IF(INDEX(Команды!$A$2:$AN$7500,MATCH(AW$3,Команды!$A$2:$A$7500,0),$E11+2)=Команды!$AJ$3,TRUE,FALSE),IF(INDEX(Команды!$A$2:$AN$7500,MATCH(AW$3,Команды!$A$2:$A$7500,0),$E11+2)=Команды!$AJ$4,TRUE,FALSE),IF(INDEX(Команды!$A$2:$AN$7500,MATCH(AW$3,Команды!$A$2:$A$7500,0),$E11+2)=Команды!$AJ$5,TRUE,FALSE),IF(INDEX(Команды!$A$2:$AN$7500,MATCH(AW$3,Команды!$A$2:$A$7500,0),$E11+2)=Команды!$AJ$6,TRUE,FALSE),IF(INDEX(Команды!$A$2:$AN$7500,MATCH(AW$3,Команды!$A$2:$A$7500,0),$E11+2)=Команды!$AJ$7,TRUE,FALSE),IF(INDEX(Команды!$A$2:$AN$7500,MATCH(AW$3,Команды!$A$2:$A$7500,0),$E11+2)=Команды!$AJ$8,TRUE,FALSE),IF(INDEX(Команды!$A$2:$AN$7500,MATCH(AW$3,Команды!$A$2:$A$7500,0),$E11+2)=Команды!$AJ$9,TRUE,FALSE),IF(INDEX(Команды!$A$2:$AN$7500,MATCH(AW$3,Команды!$A$2:$A$7500,0),$E11+2)=Команды!$AJ$10,TRUE,FALSE),IF(INDEX(Команды!$A$2:$AN$7500,MATCH(AW$3,Команды!$A$2:$A$7500,0),$E11+2)=Команды!$AJ$11,TRUE,FALSE),IF(INDEX(Команды!$A$2:$AN$7500,MATCH(AW$3,Команды!$A$2:$A$7500,0),$E11+2)=Команды!$AJ$12,TRUE,FALSE),IF(INDEX(Команды!$A$2:$AN$7500,MATCH(AW$3,Команды!$A$2:$A$7500,0),$E11+2)=Команды!$AJ$13,TRUE,FALSE),IF(INDEX(Команды!$A$2:$AN$7500,MATCH(AW$3,Команды!$A$2:$A$7500,0),$E11+2)=Команды!$AJ$14,TRUE,FALSE),IF(INDEX(Команды!$A$2:$AN$7500,MATCH(AW$3,Команды!$A$2:$A$7500,0),$E11+2)=Команды!$AJ$15,TRUE,FALSE),IF(INDEX(Команды!$A$2:$AN$7500,MATCH(AW$3,Команды!$A$2:$A$7500,0),$E11+2)=Команды!$AJ$16,TRUE,FALSE),IF(INDEX(Команды!$A$2:$AN$7500,MATCH(AW$3,Команды!$A$2:$A$7500,0),$E11+2)=Команды!$AJ$17,TRUE,FALSE),IF(INDEX(Команды!$A$2:$AN$7500,MATCH(AW$3,Команды!$A$2:$A$7500,0),$E11+2)=Команды!$AJ$18,TRUE,FALSE),IF(INDEX(Команды!$A$2:$AN$7500,MATCH(AW$3,Команды!$A$2:$A$7500,0),$E11+2)=Команды!$AJ$19,TRUE,FALSE)),INDEX(Команды!$AJ$2:$AL$19,MATCH(INDEX(Команды!$A$2:$AN$7500,MATCH(AW$3,Команды!$A$2:$A$7500,0),$E11+2),Команды!$AJ$2:$AJ$19,0),3),0)</f>
        <v>В</v>
      </c>
      <c r="AY11" s="342"/>
      <c r="AZ11" s="174">
        <f>IF(OR(IF(INDEX(Команды!$A$2:$AN$7500,MATCH(AZ$3,Команды!$A$2:$A$7500,0),$E11+2)=Команды!$AJ$2,TRUE,FALSE),IF(INDEX(Команды!$A$2:$AN$7500,MATCH(AZ$3,Команды!$A$2:$A$7500,0),$E11+2)=Команды!$AJ$3,TRUE,FALSE),IF(INDEX(Команды!$A$2:$AN$7500,MATCH(AZ$3,Команды!$A$2:$A$7500,0),$E11+2)=Команды!$AJ$4,TRUE,FALSE),IF(INDEX(Команды!$A$2:$AN$7500,MATCH(AZ$3,Команды!$A$2:$A$7500,0),$E11+2)=Команды!$AJ$5,TRUE,FALSE),IF(INDEX(Команды!$A$2:$AN$7500,MATCH(AZ$3,Команды!$A$2:$A$7500,0),$E11+2)=Команды!$AJ$6,TRUE,FALSE),IF(INDEX(Команды!$A$2:$AN$7500,MATCH(AZ$3,Команды!$A$2:$A$7500,0),$E11+2)=Команды!$AJ$7,TRUE,FALSE),IF(INDEX(Команды!$A$2:$AN$7500,MATCH(AZ$3,Команды!$A$2:$A$7500,0),$E11+2)=Команды!$AJ$8,TRUE,FALSE),IF(INDEX(Команды!$A$2:$AN$7500,MATCH(AZ$3,Команды!$A$2:$A$7500,0),$E11+2)=Команды!$AJ$9,TRUE,FALSE),IF(INDEX(Команды!$A$2:$AN$7500,MATCH(AZ$3,Команды!$A$2:$A$7500,0),$E11+2)=Команды!$AJ$10,TRUE,FALSE),IF(INDEX(Команды!$A$2:$AN$7500,MATCH(AZ$3,Команды!$A$2:$A$7500,0),$E11+2)=Команды!$AJ$11,TRUE,FALSE),IF(INDEX(Команды!$A$2:$AN$7500,MATCH(AZ$3,Команды!$A$2:$A$7500,0),$E11+2)=Команды!$AJ$12,TRUE,FALSE),IF(INDEX(Команды!$A$2:$AN$7500,MATCH(AZ$3,Команды!$A$2:$A$7500,0),$E11+2)=Команды!$AJ$13,TRUE,FALSE),IF(INDEX(Команды!$A$2:$AN$7500,MATCH(AZ$3,Команды!$A$2:$A$7500,0),$E11+2)=Команды!$AJ$14,TRUE,FALSE),IF(INDEX(Команды!$A$2:$AN$7500,MATCH(AZ$3,Команды!$A$2:$A$7500,0),$E11+2)=Команды!$AJ$15,TRUE,FALSE),IF(INDEX(Команды!$A$2:$AN$7500,MATCH(AZ$3,Команды!$A$2:$A$7500,0),$E11+2)=Команды!$AJ$16,TRUE,FALSE),,IF(INDEX(Команды!$A$2:$AN$7500,MATCH(AZ$3,Команды!$A$2:$A$7500,0),$E11+2)=Команды!$AJ$17,TRUE,FALSE),,IF(INDEX(Команды!$A$2:$AN$7500,MATCH(AZ$3,Команды!$A$2:$A$7500,0),$E11+2)=Команды!$AJ$18,TRUE,FALSE),,IF(INDEX(Команды!$A$2:$AN$7500,MATCH(AZ$3,Команды!$A$2:$A$7500,0),$E11+2)=Команды!$AJ$19,TRUE,FALSE)),INDEX(Команды!$AJ$2:$AK$19,MATCH(INDEX(Команды!$A$2:$AN$7500,MATCH(AZ$3,Команды!$A$2:$A$7500,0),$E11+2),Команды!$AJ$2:$AJ$19,0),2),0)</f>
        <v>0.28125</v>
      </c>
      <c r="BA11" s="175">
        <f>IF(OR(IF(INDEX(Команды!$A$2:$AN$7500,MATCH(AZ$3,Команды!$A$2:$A$7500,0),$E11+2)=Команды!$AJ$2,TRUE,FALSE),IF(INDEX(Команды!$A$2:$AN$7500,MATCH(AZ$3,Команды!$A$2:$A$7500,0),$E11+2)=Команды!$AJ$3,TRUE,FALSE),IF(INDEX(Команды!$A$2:$AN$7500,MATCH(AZ$3,Команды!$A$2:$A$7500,0),$E11+2)=Команды!$AJ$4,TRUE,FALSE),IF(INDEX(Команды!$A$2:$AN$7500,MATCH(AZ$3,Команды!$A$2:$A$7500,0),$E11+2)=Команды!$AJ$5,TRUE,FALSE),IF(INDEX(Команды!$A$2:$AN$7500,MATCH(AZ$3,Команды!$A$2:$A$7500,0),$E11+2)=Команды!$AJ$6,TRUE,FALSE),IF(INDEX(Команды!$A$2:$AN$7500,MATCH(AZ$3,Команды!$A$2:$A$7500,0),$E11+2)=Команды!$AJ$7,TRUE,FALSE),IF(INDEX(Команды!$A$2:$AN$7500,MATCH(AZ$3,Команды!$A$2:$A$7500,0),$E11+2)=Команды!$AJ$8,TRUE,FALSE),IF(INDEX(Команды!$A$2:$AN$7500,MATCH(AZ$3,Команды!$A$2:$A$7500,0),$E11+2)=Команды!$AJ$9,TRUE,FALSE),IF(INDEX(Команды!$A$2:$AN$7500,MATCH(AZ$3,Команды!$A$2:$A$7500,0),$E11+2)=Команды!$AJ$10,TRUE,FALSE),IF(INDEX(Команды!$A$2:$AN$7500,MATCH(AZ$3,Команды!$A$2:$A$7500,0),$E11+2)=Команды!$AJ$11,TRUE,FALSE),IF(INDEX(Команды!$A$2:$AN$7500,MATCH(AZ$3,Команды!$A$2:$A$7500,0),$E11+2)=Команды!$AJ$12,TRUE,FALSE),IF(INDEX(Команды!$A$2:$AN$7500,MATCH(AZ$3,Команды!$A$2:$A$7500,0),$E11+2)=Команды!$AJ$13,TRUE,FALSE),IF(INDEX(Команды!$A$2:$AN$7500,MATCH(AZ$3,Команды!$A$2:$A$7500,0),$E11+2)=Команды!$AJ$14,TRUE,FALSE),IF(INDEX(Команды!$A$2:$AN$7500,MATCH(AZ$3,Команды!$A$2:$A$7500,0),$E11+2)=Команды!$AJ$15,TRUE,FALSE),IF(INDEX(Команды!$A$2:$AN$7500,MATCH(AZ$3,Команды!$A$2:$A$7500,0),$E11+2)=Команды!$AJ$16,TRUE,FALSE),IF(INDEX(Команды!$A$2:$AN$7500,MATCH(AZ$3,Команды!$A$2:$A$7500,0),$E11+2)=Команды!$AJ$17,TRUE,FALSE),IF(INDEX(Команды!$A$2:$AN$7500,MATCH(AZ$3,Команды!$A$2:$A$7500,0),$E11+2)=Команды!$AJ$18,TRUE,FALSE),IF(INDEX(Команды!$A$2:$AN$7500,MATCH(AZ$3,Команды!$A$2:$A$7500,0),$E11+2)=Команды!$AJ$19,TRUE,FALSE)),INDEX(Команды!$AJ$2:$AL$19,MATCH(INDEX(Команды!$A$2:$AN$7500,MATCH(AZ$3,Команды!$A$2:$A$7500,0),$E11+2),Команды!$AJ$2:$AJ$19,0),3),0)</f>
        <v>0.65625</v>
      </c>
      <c r="BB11" s="342"/>
      <c r="BC11" s="174">
        <f>IF(OR(IF(INDEX(Команды!$A$2:$AN$7500,MATCH(BC$3,Команды!$A$2:$A$7500,0),$E11+2)=Команды!$AJ$2,TRUE,FALSE),IF(INDEX(Команды!$A$2:$AN$7500,MATCH(BC$3,Команды!$A$2:$A$7500,0),$E11+2)=Команды!$AJ$3,TRUE,FALSE),IF(INDEX(Команды!$A$2:$AN$7500,MATCH(BC$3,Команды!$A$2:$A$7500,0),$E11+2)=Команды!$AJ$4,TRUE,FALSE),IF(INDEX(Команды!$A$2:$AN$7500,MATCH(BC$3,Команды!$A$2:$A$7500,0),$E11+2)=Команды!$AJ$5,TRUE,FALSE),IF(INDEX(Команды!$A$2:$AN$7500,MATCH(BC$3,Команды!$A$2:$A$7500,0),$E11+2)=Команды!$AJ$6,TRUE,FALSE),IF(INDEX(Команды!$A$2:$AN$7500,MATCH(BC$3,Команды!$A$2:$A$7500,0),$E11+2)=Команды!$AJ$7,TRUE,FALSE),IF(INDEX(Команды!$A$2:$AN$7500,MATCH(BC$3,Команды!$A$2:$A$7500,0),$E11+2)=Команды!$AJ$8,TRUE,FALSE),IF(INDEX(Команды!$A$2:$AN$7500,MATCH(BC$3,Команды!$A$2:$A$7500,0),$E11+2)=Команды!$AJ$9,TRUE,FALSE),IF(INDEX(Команды!$A$2:$AN$7500,MATCH(BC$3,Команды!$A$2:$A$7500,0),$E11+2)=Команды!$AJ$10,TRUE,FALSE),IF(INDEX(Команды!$A$2:$AN$7500,MATCH(BC$3,Команды!$A$2:$A$7500,0),$E11+2)=Команды!$AJ$11,TRUE,FALSE),IF(INDEX(Команды!$A$2:$AN$7500,MATCH(BC$3,Команды!$A$2:$A$7500,0),$E11+2)=Команды!$AJ$12,TRUE,FALSE),IF(INDEX(Команды!$A$2:$AN$7500,MATCH(BC$3,Команды!$A$2:$A$7500,0),$E11+2)=Команды!$AJ$13,TRUE,FALSE),IF(INDEX(Команды!$A$2:$AN$7500,MATCH(BC$3,Команды!$A$2:$A$7500,0),$E11+2)=Команды!$AJ$14,TRUE,FALSE),IF(INDEX(Команды!$A$2:$AN$7500,MATCH(BC$3,Команды!$A$2:$A$7500,0),$E11+2)=Команды!$AJ$15,TRUE,FALSE),IF(INDEX(Команды!$A$2:$AN$7500,MATCH(BC$3,Команды!$A$2:$A$7500,0),$E11+2)=Команды!$AJ$16,TRUE,FALSE),,IF(INDEX(Команды!$A$2:$AN$7500,MATCH(BC$3,Команды!$A$2:$A$7500,0),$E11+2)=Команды!$AJ$17,TRUE,FALSE),,IF(INDEX(Команды!$A$2:$AN$7500,MATCH(BC$3,Команды!$A$2:$A$7500,0),$E11+2)=Команды!$AJ$18,TRUE,FALSE),,IF(INDEX(Команды!$A$2:$AN$7500,MATCH(BC$3,Команды!$A$2:$A$7500,0),$E11+2)=Команды!$AJ$19,TRUE,FALSE)),INDEX(Команды!$AJ$2:$AK$19,MATCH(INDEX(Команды!$A$2:$AN$7500,MATCH(BC$3,Команды!$A$2:$A$7500,0),$E11+2),Команды!$AJ$2:$AJ$19,0),2),0)</f>
        <v>0.3125</v>
      </c>
      <c r="BD11" s="175">
        <f>IF(OR(IF(INDEX(Команды!$A$2:$AN$7500,MATCH(BC$3,Команды!$A$2:$A$7500,0),$E11+2)=Команды!$AJ$2,TRUE,FALSE),IF(INDEX(Команды!$A$2:$AN$7500,MATCH(BC$3,Команды!$A$2:$A$7500,0),$E11+2)=Команды!$AJ$3,TRUE,FALSE),IF(INDEX(Команды!$A$2:$AN$7500,MATCH(BC$3,Команды!$A$2:$A$7500,0),$E11+2)=Команды!$AJ$4,TRUE,FALSE),IF(INDEX(Команды!$A$2:$AN$7500,MATCH(BC$3,Команды!$A$2:$A$7500,0),$E11+2)=Команды!$AJ$5,TRUE,FALSE),IF(INDEX(Команды!$A$2:$AN$7500,MATCH(BC$3,Команды!$A$2:$A$7500,0),$E11+2)=Команды!$AJ$6,TRUE,FALSE),IF(INDEX(Команды!$A$2:$AN$7500,MATCH(BC$3,Команды!$A$2:$A$7500,0),$E11+2)=Команды!$AJ$7,TRUE,FALSE),IF(INDEX(Команды!$A$2:$AN$7500,MATCH(BC$3,Команды!$A$2:$A$7500,0),$E11+2)=Команды!$AJ$8,TRUE,FALSE),IF(INDEX(Команды!$A$2:$AN$7500,MATCH(BC$3,Команды!$A$2:$A$7500,0),$E11+2)=Команды!$AJ$9,TRUE,FALSE),IF(INDEX(Команды!$A$2:$AN$7500,MATCH(BC$3,Команды!$A$2:$A$7500,0),$E11+2)=Команды!$AJ$10,TRUE,FALSE),IF(INDEX(Команды!$A$2:$AN$7500,MATCH(BC$3,Команды!$A$2:$A$7500,0),$E11+2)=Команды!$AJ$11,TRUE,FALSE),IF(INDEX(Команды!$A$2:$AN$7500,MATCH(BC$3,Команды!$A$2:$A$7500,0),$E11+2)=Команды!$AJ$12,TRUE,FALSE),IF(INDEX(Команды!$A$2:$AN$7500,MATCH(BC$3,Команды!$A$2:$A$7500,0),$E11+2)=Команды!$AJ$13,TRUE,FALSE),IF(INDEX(Команды!$A$2:$AN$7500,MATCH(BC$3,Команды!$A$2:$A$7500,0),$E11+2)=Команды!$AJ$14,TRUE,FALSE),IF(INDEX(Команды!$A$2:$AN$7500,MATCH(BC$3,Команды!$A$2:$A$7500,0),$E11+2)=Команды!$AJ$15,TRUE,FALSE),IF(INDEX(Команды!$A$2:$AN$7500,MATCH(BC$3,Команды!$A$2:$A$7500,0),$E11+2)=Команды!$AJ$16,TRUE,FALSE),IF(INDEX(Команды!$A$2:$AN$7500,MATCH(BC$3,Команды!$A$2:$A$7500,0),$E11+2)=Команды!$AJ$17,TRUE,FALSE),IF(INDEX(Команды!$A$2:$AN$7500,MATCH(BC$3,Команды!$A$2:$A$7500,0),$E11+2)=Команды!$AJ$18,TRUE,FALSE),IF(INDEX(Команды!$A$2:$AN$7500,MATCH(BC$3,Команды!$A$2:$A$7500,0),$E11+2)=Команды!$AJ$19,TRUE,FALSE)),INDEX(Команды!$AJ$2:$AL$19,MATCH(INDEX(Команды!$A$2:$AN$7500,MATCH(BC$3,Команды!$A$2:$A$7500,0),$E11+2),Команды!$AJ$2:$AJ$19,0),3),0)</f>
        <v>0.6875</v>
      </c>
      <c r="BE11" s="342"/>
      <c r="BF11" s="174">
        <f>IF(OR(IF(INDEX(Команды!$A$2:$AN$7500,MATCH(BF$3,Команды!$A$2:$A$7500,0),$E11+2)=Команды!$AJ$2,TRUE,FALSE),IF(INDEX(Команды!$A$2:$AN$7500,MATCH(BF$3,Команды!$A$2:$A$7500,0),$E11+2)=Команды!$AJ$3,TRUE,FALSE),IF(INDEX(Команды!$A$2:$AN$7500,MATCH(BF$3,Команды!$A$2:$A$7500,0),$E11+2)=Команды!$AJ$4,TRUE,FALSE),IF(INDEX(Команды!$A$2:$AN$7500,MATCH(BF$3,Команды!$A$2:$A$7500,0),$E11+2)=Команды!$AJ$5,TRUE,FALSE),IF(INDEX(Команды!$A$2:$AN$7500,MATCH(BF$3,Команды!$A$2:$A$7500,0),$E11+2)=Команды!$AJ$6,TRUE,FALSE),IF(INDEX(Команды!$A$2:$AN$7500,MATCH(BF$3,Команды!$A$2:$A$7500,0),$E11+2)=Команды!$AJ$7,TRUE,FALSE),IF(INDEX(Команды!$A$2:$AN$7500,MATCH(BF$3,Команды!$A$2:$A$7500,0),$E11+2)=Команды!$AJ$8,TRUE,FALSE),IF(INDEX(Команды!$A$2:$AN$7500,MATCH(BF$3,Команды!$A$2:$A$7500,0),$E11+2)=Команды!$AJ$9,TRUE,FALSE),IF(INDEX(Команды!$A$2:$AN$7500,MATCH(BF$3,Команды!$A$2:$A$7500,0),$E11+2)=Команды!$AJ$10,TRUE,FALSE),IF(INDEX(Команды!$A$2:$AN$7500,MATCH(BF$3,Команды!$A$2:$A$7500,0),$E11+2)=Команды!$AJ$11,TRUE,FALSE),IF(INDEX(Команды!$A$2:$AN$7500,MATCH(BF$3,Команды!$A$2:$A$7500,0),$E11+2)=Команды!$AJ$12,TRUE,FALSE),IF(INDEX(Команды!$A$2:$AN$7500,MATCH(BF$3,Команды!$A$2:$A$7500,0),$E11+2)=Команды!$AJ$13,TRUE,FALSE),IF(INDEX(Команды!$A$2:$AN$7500,MATCH(BF$3,Команды!$A$2:$A$7500,0),$E11+2)=Команды!$AJ$14,TRUE,FALSE),IF(INDEX(Команды!$A$2:$AN$7500,MATCH(BF$3,Команды!$A$2:$A$7500,0),$E11+2)=Команды!$AJ$15,TRUE,FALSE),IF(INDEX(Команды!$A$2:$AN$7500,MATCH(BF$3,Команды!$A$2:$A$7500,0),$E11+2)=Команды!$AJ$16,TRUE,FALSE),,IF(INDEX(Команды!$A$2:$AN$7500,MATCH(BF$3,Команды!$A$2:$A$7500,0),$E11+2)=Команды!$AJ$17,TRUE,FALSE),,IF(INDEX(Команды!$A$2:$AN$7500,MATCH(BF$3,Команды!$A$2:$A$7500,0),$E11+2)=Команды!$AJ$18,TRUE,FALSE),,IF(INDEX(Команды!$A$2:$AN$7500,MATCH(BF$3,Команды!$A$2:$A$7500,0),$E11+2)=Команды!$AJ$19,TRUE,FALSE)),INDEX(Команды!$AJ$2:$AK$19,MATCH(INDEX(Команды!$A$2:$AN$7500,MATCH(BF$3,Команды!$A$2:$A$7500,0),$E11+2),Команды!$AJ$2:$AJ$19,0),2),0)</f>
        <v>0.33333333333333331</v>
      </c>
      <c r="BG11" s="175">
        <f>IF(OR(IF(INDEX(Команды!$A$2:$AN$7500,MATCH(BF$3,Команды!$A$2:$A$7500,0),$E11+2)=Команды!$AJ$2,TRUE,FALSE),IF(INDEX(Команды!$A$2:$AN$7500,MATCH(BF$3,Команды!$A$2:$A$7500,0),$E11+2)=Команды!$AJ$3,TRUE,FALSE),IF(INDEX(Команды!$A$2:$AN$7500,MATCH(BF$3,Команды!$A$2:$A$7500,0),$E11+2)=Команды!$AJ$4,TRUE,FALSE),IF(INDEX(Команды!$A$2:$AN$7500,MATCH(BF$3,Команды!$A$2:$A$7500,0),$E11+2)=Команды!$AJ$5,TRUE,FALSE),IF(INDEX(Команды!$A$2:$AN$7500,MATCH(BF$3,Команды!$A$2:$A$7500,0),$E11+2)=Команды!$AJ$6,TRUE,FALSE),IF(INDEX(Команды!$A$2:$AN$7500,MATCH(BF$3,Команды!$A$2:$A$7500,0),$E11+2)=Команды!$AJ$7,TRUE,FALSE),IF(INDEX(Команды!$A$2:$AN$7500,MATCH(BF$3,Команды!$A$2:$A$7500,0),$E11+2)=Команды!$AJ$8,TRUE,FALSE),IF(INDEX(Команды!$A$2:$AN$7500,MATCH(BF$3,Команды!$A$2:$A$7500,0),$E11+2)=Команды!$AJ$9,TRUE,FALSE),IF(INDEX(Команды!$A$2:$AN$7500,MATCH(BF$3,Команды!$A$2:$A$7500,0),$E11+2)=Команды!$AJ$10,TRUE,FALSE),IF(INDEX(Команды!$A$2:$AN$7500,MATCH(BF$3,Команды!$A$2:$A$7500,0),$E11+2)=Команды!$AJ$11,TRUE,FALSE),IF(INDEX(Команды!$A$2:$AN$7500,MATCH(BF$3,Команды!$A$2:$A$7500,0),$E11+2)=Команды!$AJ$12,TRUE,FALSE),IF(INDEX(Команды!$A$2:$AN$7500,MATCH(BF$3,Команды!$A$2:$A$7500,0),$E11+2)=Команды!$AJ$13,TRUE,FALSE),IF(INDEX(Команды!$A$2:$AN$7500,MATCH(BF$3,Команды!$A$2:$A$7500,0),$E11+2)=Команды!$AJ$14,TRUE,FALSE),IF(INDEX(Команды!$A$2:$AN$7500,MATCH(BF$3,Команды!$A$2:$A$7500,0),$E11+2)=Команды!$AJ$15,TRUE,FALSE),IF(INDEX(Команды!$A$2:$AN$7500,MATCH(BF$3,Команды!$A$2:$A$7500,0),$E11+2)=Команды!$AJ$16,TRUE,FALSE),IF(INDEX(Команды!$A$2:$AN$7500,MATCH(BF$3,Команды!$A$2:$A$7500,0),$E11+2)=Команды!$AJ$17,TRUE,FALSE),IF(INDEX(Команды!$A$2:$AN$7500,MATCH(BF$3,Команды!$A$2:$A$7500,0),$E11+2)=Команды!$AJ$18,TRUE,FALSE),IF(INDEX(Команды!$A$2:$AN$7500,MATCH(BF$3,Команды!$A$2:$A$7500,0),$E11+2)=Команды!$AJ$19,TRUE,FALSE)),INDEX(Команды!$AJ$2:$AL$19,MATCH(INDEX(Команды!$A$2:$AN$7500,MATCH(BF$3,Команды!$A$2:$A$7500,0),$E11+2),Команды!$AJ$2:$AJ$19,0),3),0)</f>
        <v>0.70833333333333337</v>
      </c>
      <c r="BH11" s="342"/>
      <c r="BI11" s="174">
        <f>IF(OR(IF(INDEX(Команды!$A$2:$AN$7500,MATCH(BI$3,Команды!$A$2:$A$7500,0),$E11+2)=Команды!$AJ$2,TRUE,FALSE),IF(INDEX(Команды!$A$2:$AN$7500,MATCH(BI$3,Команды!$A$2:$A$7500,0),$E11+2)=Команды!$AJ$3,TRUE,FALSE),IF(INDEX(Команды!$A$2:$AN$7500,MATCH(BI$3,Команды!$A$2:$A$7500,0),$E11+2)=Команды!$AJ$4,TRUE,FALSE),IF(INDEX(Команды!$A$2:$AN$7500,MATCH(BI$3,Команды!$A$2:$A$7500,0),$E11+2)=Команды!$AJ$5,TRUE,FALSE),IF(INDEX(Команды!$A$2:$AN$7500,MATCH(BI$3,Команды!$A$2:$A$7500,0),$E11+2)=Команды!$AJ$6,TRUE,FALSE),IF(INDEX(Команды!$A$2:$AN$7500,MATCH(BI$3,Команды!$A$2:$A$7500,0),$E11+2)=Команды!$AJ$7,TRUE,FALSE),IF(INDEX(Команды!$A$2:$AN$7500,MATCH(BI$3,Команды!$A$2:$A$7500,0),$E11+2)=Команды!$AJ$8,TRUE,FALSE),IF(INDEX(Команды!$A$2:$AN$7500,MATCH(BI$3,Команды!$A$2:$A$7500,0),$E11+2)=Команды!$AJ$9,TRUE,FALSE),IF(INDEX(Команды!$A$2:$AN$7500,MATCH(BI$3,Команды!$A$2:$A$7500,0),$E11+2)=Команды!$AJ$10,TRUE,FALSE),IF(INDEX(Команды!$A$2:$AN$7500,MATCH(BI$3,Команды!$A$2:$A$7500,0),$E11+2)=Команды!$AJ$11,TRUE,FALSE),IF(INDEX(Команды!$A$2:$AN$7500,MATCH(BI$3,Команды!$A$2:$A$7500,0),$E11+2)=Команды!$AJ$12,TRUE,FALSE),IF(INDEX(Команды!$A$2:$AN$7500,MATCH(BI$3,Команды!$A$2:$A$7500,0),$E11+2)=Команды!$AJ$13,TRUE,FALSE),IF(INDEX(Команды!$A$2:$AN$7500,MATCH(BI$3,Команды!$A$2:$A$7500,0),$E11+2)=Команды!$AJ$14,TRUE,FALSE),IF(INDEX(Команды!$A$2:$AN$7500,MATCH(BI$3,Команды!$A$2:$A$7500,0),$E11+2)=Команды!$AJ$15,TRUE,FALSE),IF(INDEX(Команды!$A$2:$AN$7500,MATCH(BI$3,Команды!$A$2:$A$7500,0),$E11+2)=Команды!$AJ$16,TRUE,FALSE),,IF(INDEX(Команды!$A$2:$AN$7500,MATCH(BI$3,Команды!$A$2:$A$7500,0),$E11+2)=Команды!$AJ$17,TRUE,FALSE),,IF(INDEX(Команды!$A$2:$AN$7500,MATCH(BI$3,Команды!$A$2:$A$7500,0),$E11+2)=Команды!$AJ$18,TRUE,FALSE),,IF(INDEX(Команды!$A$2:$AN$7500,MATCH(BI$3,Команды!$A$2:$A$7500,0),$E11+2)=Команды!$AJ$19,TRUE,FALSE)),INDEX(Команды!$AJ$2:$AK$19,MATCH(INDEX(Команды!$A$2:$AN$7500,MATCH(BI$3,Команды!$A$2:$A$7500,0),$E11+2),Команды!$AJ$2:$AJ$19,0),2),0)</f>
        <v>0.33333333333333331</v>
      </c>
      <c r="BJ11" s="175">
        <f>IF(OR(IF(INDEX(Команды!$A$2:$AN$7500,MATCH(BI$3,Команды!$A$2:$A$7500,0),$E11+2)=Команды!$AJ$2,TRUE,FALSE),IF(INDEX(Команды!$A$2:$AN$7500,MATCH(BI$3,Команды!$A$2:$A$7500,0),$E11+2)=Команды!$AJ$3,TRUE,FALSE),IF(INDEX(Команды!$A$2:$AN$7500,MATCH(BI$3,Команды!$A$2:$A$7500,0),$E11+2)=Команды!$AJ$4,TRUE,FALSE),IF(INDEX(Команды!$A$2:$AN$7500,MATCH(BI$3,Команды!$A$2:$A$7500,0),$E11+2)=Команды!$AJ$5,TRUE,FALSE),IF(INDEX(Команды!$A$2:$AN$7500,MATCH(BI$3,Команды!$A$2:$A$7500,0),$E11+2)=Команды!$AJ$6,TRUE,FALSE),IF(INDEX(Команды!$A$2:$AN$7500,MATCH(BI$3,Команды!$A$2:$A$7500,0),$E11+2)=Команды!$AJ$7,TRUE,FALSE),IF(INDEX(Команды!$A$2:$AN$7500,MATCH(BI$3,Команды!$A$2:$A$7500,0),$E11+2)=Команды!$AJ$8,TRUE,FALSE),IF(INDEX(Команды!$A$2:$AN$7500,MATCH(BI$3,Команды!$A$2:$A$7500,0),$E11+2)=Команды!$AJ$9,TRUE,FALSE),IF(INDEX(Команды!$A$2:$AN$7500,MATCH(BI$3,Команды!$A$2:$A$7500,0),$E11+2)=Команды!$AJ$10,TRUE,FALSE),IF(INDEX(Команды!$A$2:$AN$7500,MATCH(BI$3,Команды!$A$2:$A$7500,0),$E11+2)=Команды!$AJ$11,TRUE,FALSE),IF(INDEX(Команды!$A$2:$AN$7500,MATCH(BI$3,Команды!$A$2:$A$7500,0),$E11+2)=Команды!$AJ$12,TRUE,FALSE),IF(INDEX(Команды!$A$2:$AN$7500,MATCH(BI$3,Команды!$A$2:$A$7500,0),$E11+2)=Команды!$AJ$13,TRUE,FALSE),IF(INDEX(Команды!$A$2:$AN$7500,MATCH(BI$3,Команды!$A$2:$A$7500,0),$E11+2)=Команды!$AJ$14,TRUE,FALSE),IF(INDEX(Команды!$A$2:$AN$7500,MATCH(BI$3,Команды!$A$2:$A$7500,0),$E11+2)=Команды!$AJ$15,TRUE,FALSE),IF(INDEX(Команды!$A$2:$AN$7500,MATCH(BI$3,Команды!$A$2:$A$7500,0),$E11+2)=Команды!$AJ$16,TRUE,FALSE),IF(INDEX(Команды!$A$2:$AN$7500,MATCH(BI$3,Команды!$A$2:$A$7500,0),$E11+2)=Команды!$AJ$17,TRUE,FALSE),IF(INDEX(Команды!$A$2:$AN$7500,MATCH(BI$3,Команды!$A$2:$A$7500,0),$E11+2)=Команды!$AJ$18,TRUE,FALSE),IF(INDEX(Команды!$A$2:$AN$7500,MATCH(BI$3,Команды!$A$2:$A$7500,0),$E11+2)=Команды!$AJ$19,TRUE,FALSE)),INDEX(Команды!$AJ$2:$AL$19,MATCH(INDEX(Команды!$A$2:$AN$7500,MATCH(BI$3,Команды!$A$2:$A$7500,0),$E11+2),Команды!$AJ$2:$AJ$19,0),3),0)</f>
        <v>0.70833333333333337</v>
      </c>
      <c r="BK11" s="342"/>
      <c r="BL11" s="174" t="str">
        <f>IF(OR(IF(INDEX(Команды!$A$2:$AN$7500,MATCH(BL$3,Команды!$A$2:$A$7500,0),$E11+2)=Команды!$AJ$2,TRUE,FALSE),IF(INDEX(Команды!$A$2:$AN$7500,MATCH(BL$3,Команды!$A$2:$A$7500,0),$E11+2)=Команды!$AJ$3,TRUE,FALSE),IF(INDEX(Команды!$A$2:$AN$7500,MATCH(BL$3,Команды!$A$2:$A$7500,0),$E11+2)=Команды!$AJ$4,TRUE,FALSE),IF(INDEX(Команды!$A$2:$AN$7500,MATCH(BL$3,Команды!$A$2:$A$7500,0),$E11+2)=Команды!$AJ$5,TRUE,FALSE),IF(INDEX(Команды!$A$2:$AN$7500,MATCH(BL$3,Команды!$A$2:$A$7500,0),$E11+2)=Команды!$AJ$6,TRUE,FALSE),IF(INDEX(Команды!$A$2:$AN$7500,MATCH(BL$3,Команды!$A$2:$A$7500,0),$E11+2)=Команды!$AJ$7,TRUE,FALSE),IF(INDEX(Команды!$A$2:$AN$7500,MATCH(BL$3,Команды!$A$2:$A$7500,0),$E11+2)=Команды!$AJ$8,TRUE,FALSE),IF(INDEX(Команды!$A$2:$AN$7500,MATCH(BL$3,Команды!$A$2:$A$7500,0),$E11+2)=Команды!$AJ$9,TRUE,FALSE),IF(INDEX(Команды!$A$2:$AN$7500,MATCH(BL$3,Команды!$A$2:$A$7500,0),$E11+2)=Команды!$AJ$10,TRUE,FALSE),IF(INDEX(Команды!$A$2:$AN$7500,MATCH(BL$3,Команды!$A$2:$A$7500,0),$E11+2)=Команды!$AJ$11,TRUE,FALSE),IF(INDEX(Команды!$A$2:$AN$7500,MATCH(BL$3,Команды!$A$2:$A$7500,0),$E11+2)=Команды!$AJ$12,TRUE,FALSE),IF(INDEX(Команды!$A$2:$AN$7500,MATCH(BL$3,Команды!$A$2:$A$7500,0),$E11+2)=Команды!$AJ$13,TRUE,FALSE),IF(INDEX(Команды!$A$2:$AN$7500,MATCH(BL$3,Команды!$A$2:$A$7500,0),$E11+2)=Команды!$AJ$14,TRUE,FALSE),IF(INDEX(Команды!$A$2:$AN$7500,MATCH(BL$3,Команды!$A$2:$A$7500,0),$E11+2)=Команды!$AJ$15,TRUE,FALSE),IF(INDEX(Команды!$A$2:$AN$7500,MATCH(BL$3,Команды!$A$2:$A$7500,0),$E11+2)=Команды!$AJ$16,TRUE,FALSE),,IF(INDEX(Команды!$A$2:$AN$7500,MATCH(BL$3,Команды!$A$2:$A$7500,0),$E11+2)=Команды!$AJ$17,TRUE,FALSE),,IF(INDEX(Команды!$A$2:$AN$7500,MATCH(BL$3,Команды!$A$2:$A$7500,0),$E11+2)=Команды!$AJ$18,TRUE,FALSE),,IF(INDEX(Команды!$A$2:$AN$7500,MATCH(BL$3,Команды!$A$2:$A$7500,0),$E11+2)=Команды!$AJ$19,TRUE,FALSE)),INDEX(Команды!$AJ$2:$AK$19,MATCH(INDEX(Команды!$A$2:$AN$7500,MATCH(BL$3,Команды!$A$2:$A$7500,0),$E11+2),Команды!$AJ$2:$AJ$19,0),2),0)</f>
        <v>В</v>
      </c>
      <c r="BM11" s="175" t="str">
        <f>IF(OR(IF(INDEX(Команды!$A$2:$AN$7500,MATCH(BL$3,Команды!$A$2:$A$7500,0),$E11+2)=Команды!$AJ$2,TRUE,FALSE),IF(INDEX(Команды!$A$2:$AN$7500,MATCH(BL$3,Команды!$A$2:$A$7500,0),$E11+2)=Команды!$AJ$3,TRUE,FALSE),IF(INDEX(Команды!$A$2:$AN$7500,MATCH(BL$3,Команды!$A$2:$A$7500,0),$E11+2)=Команды!$AJ$4,TRUE,FALSE),IF(INDEX(Команды!$A$2:$AN$7500,MATCH(BL$3,Команды!$A$2:$A$7500,0),$E11+2)=Команды!$AJ$5,TRUE,FALSE),IF(INDEX(Команды!$A$2:$AN$7500,MATCH(BL$3,Команды!$A$2:$A$7500,0),$E11+2)=Команды!$AJ$6,TRUE,FALSE),IF(INDEX(Команды!$A$2:$AN$7500,MATCH(BL$3,Команды!$A$2:$A$7500,0),$E11+2)=Команды!$AJ$7,TRUE,FALSE),IF(INDEX(Команды!$A$2:$AN$7500,MATCH(BL$3,Команды!$A$2:$A$7500,0),$E11+2)=Команды!$AJ$8,TRUE,FALSE),IF(INDEX(Команды!$A$2:$AN$7500,MATCH(BL$3,Команды!$A$2:$A$7500,0),$E11+2)=Команды!$AJ$9,TRUE,FALSE),IF(INDEX(Команды!$A$2:$AN$7500,MATCH(BL$3,Команды!$A$2:$A$7500,0),$E11+2)=Команды!$AJ$10,TRUE,FALSE),IF(INDEX(Команды!$A$2:$AN$7500,MATCH(BL$3,Команды!$A$2:$A$7500,0),$E11+2)=Команды!$AJ$11,TRUE,FALSE),IF(INDEX(Команды!$A$2:$AN$7500,MATCH(BL$3,Команды!$A$2:$A$7500,0),$E11+2)=Команды!$AJ$12,TRUE,FALSE),IF(INDEX(Команды!$A$2:$AN$7500,MATCH(BL$3,Команды!$A$2:$A$7500,0),$E11+2)=Команды!$AJ$13,TRUE,FALSE),IF(INDEX(Команды!$A$2:$AN$7500,MATCH(BL$3,Команды!$A$2:$A$7500,0),$E11+2)=Команды!$AJ$14,TRUE,FALSE),IF(INDEX(Команды!$A$2:$AN$7500,MATCH(BL$3,Команды!$A$2:$A$7500,0),$E11+2)=Команды!$AJ$15,TRUE,FALSE),IF(INDEX(Команды!$A$2:$AN$7500,MATCH(BL$3,Команды!$A$2:$A$7500,0),$E11+2)=Команды!$AJ$16,TRUE,FALSE),IF(INDEX(Команды!$A$2:$AN$7500,MATCH(BL$3,Команды!$A$2:$A$7500,0),$E11+2)=Команды!$AJ$17,TRUE,FALSE),IF(INDEX(Команды!$A$2:$AN$7500,MATCH(BL$3,Команды!$A$2:$A$7500,0),$E11+2)=Команды!$AJ$18,TRUE,FALSE),IF(INDEX(Команды!$A$2:$AN$7500,MATCH(BL$3,Команды!$A$2:$A$7500,0),$E11+2)=Команды!$AJ$19,TRUE,FALSE)),INDEX(Команды!$AJ$2:$AL$19,MATCH(INDEX(Команды!$A$2:$AN$7500,MATCH(BL$3,Команды!$A$2:$A$7500,0),$E11+2),Команды!$AJ$2:$AJ$19,0),3),0)</f>
        <v>В</v>
      </c>
      <c r="BN11" s="342"/>
      <c r="BO11" s="174">
        <f>IF(OR(IF(INDEX(Команды!$A$2:$AN$7500,MATCH(BO$3,Команды!$A$2:$A$7500,0),$E11+2)=Команды!$AJ$2,TRUE,FALSE),IF(INDEX(Команды!$A$2:$AN$7500,MATCH(BO$3,Команды!$A$2:$A$7500,0),$E11+2)=Команды!$AJ$3,TRUE,FALSE),IF(INDEX(Команды!$A$2:$AN$7500,MATCH(BO$3,Команды!$A$2:$A$7500,0),$E11+2)=Команды!$AJ$4,TRUE,FALSE),IF(INDEX(Команды!$A$2:$AN$7500,MATCH(BO$3,Команды!$A$2:$A$7500,0),$E11+2)=Команды!$AJ$5,TRUE,FALSE),IF(INDEX(Команды!$A$2:$AN$7500,MATCH(BO$3,Команды!$A$2:$A$7500,0),$E11+2)=Команды!$AJ$6,TRUE,FALSE),IF(INDEX(Команды!$A$2:$AN$7500,MATCH(BO$3,Команды!$A$2:$A$7500,0),$E11+2)=Команды!$AJ$7,TRUE,FALSE),IF(INDEX(Команды!$A$2:$AN$7500,MATCH(BO$3,Команды!$A$2:$A$7500,0),$E11+2)=Команды!$AJ$8,TRUE,FALSE),IF(INDEX(Команды!$A$2:$AN$7500,MATCH(BO$3,Команды!$A$2:$A$7500,0),$E11+2)=Команды!$AJ$9,TRUE,FALSE),IF(INDEX(Команды!$A$2:$AN$7500,MATCH(BO$3,Команды!$A$2:$A$7500,0),$E11+2)=Команды!$AJ$10,TRUE,FALSE),IF(INDEX(Команды!$A$2:$AN$7500,MATCH(BO$3,Команды!$A$2:$A$7500,0),$E11+2)=Команды!$AJ$11,TRUE,FALSE),IF(INDEX(Команды!$A$2:$AN$7500,MATCH(BO$3,Команды!$A$2:$A$7500,0),$E11+2)=Команды!$AJ$12,TRUE,FALSE),IF(INDEX(Команды!$A$2:$AN$7500,MATCH(BO$3,Команды!$A$2:$A$7500,0),$E11+2)=Команды!$AJ$13,TRUE,FALSE),IF(INDEX(Команды!$A$2:$AN$7500,MATCH(BO$3,Команды!$A$2:$A$7500,0),$E11+2)=Команды!$AJ$14,TRUE,FALSE),IF(INDEX(Команды!$A$2:$AN$7500,MATCH(BO$3,Команды!$A$2:$A$7500,0),$E11+2)=Команды!$AJ$15,TRUE,FALSE),IF(INDEX(Команды!$A$2:$AN$7500,MATCH(BO$3,Команды!$A$2:$A$7500,0),$E11+2)=Команды!$AJ$16,TRUE,FALSE),,IF(INDEX(Команды!$A$2:$AN$7500,MATCH(BO$3,Команды!$A$2:$A$7500,0),$E11+2)=Команды!$AJ$17,TRUE,FALSE),,IF(INDEX(Команды!$A$2:$AN$7500,MATCH(BO$3,Команды!$A$2:$A$7500,0),$E11+2)=Команды!$AJ$18,TRUE,FALSE),,IF(INDEX(Команды!$A$2:$AN$7500,MATCH(BO$3,Команды!$A$2:$A$7500,0),$E11+2)=Команды!$AJ$19,TRUE,FALSE)),INDEX(Команды!$AJ$2:$AK$19,MATCH(INDEX(Команды!$A$2:$AN$7500,MATCH(BO$3,Команды!$A$2:$A$7500,0),$E11+2),Команды!$AJ$2:$AJ$19,0),2),0)</f>
        <v>0.45833333333333331</v>
      </c>
      <c r="BP11" s="175">
        <f>IF(OR(IF(INDEX(Команды!$A$2:$AN$7500,MATCH(BO$3,Команды!$A$2:$A$7500,0),$E11+2)=Команды!$AJ$2,TRUE,FALSE),IF(INDEX(Команды!$A$2:$AN$7500,MATCH(BO$3,Команды!$A$2:$A$7500,0),$E11+2)=Команды!$AJ$3,TRUE,FALSE),IF(INDEX(Команды!$A$2:$AN$7500,MATCH(BO$3,Команды!$A$2:$A$7500,0),$E11+2)=Команды!$AJ$4,TRUE,FALSE),IF(INDEX(Команды!$A$2:$AN$7500,MATCH(BO$3,Команды!$A$2:$A$7500,0),$E11+2)=Команды!$AJ$5,TRUE,FALSE),IF(INDEX(Команды!$A$2:$AN$7500,MATCH(BO$3,Команды!$A$2:$A$7500,0),$E11+2)=Команды!$AJ$6,TRUE,FALSE),IF(INDEX(Команды!$A$2:$AN$7500,MATCH(BO$3,Команды!$A$2:$A$7500,0),$E11+2)=Команды!$AJ$7,TRUE,FALSE),IF(INDEX(Команды!$A$2:$AN$7500,MATCH(BO$3,Команды!$A$2:$A$7500,0),$E11+2)=Команды!$AJ$8,TRUE,FALSE),IF(INDEX(Команды!$A$2:$AN$7500,MATCH(BO$3,Команды!$A$2:$A$7500,0),$E11+2)=Команды!$AJ$9,TRUE,FALSE),IF(INDEX(Команды!$A$2:$AN$7500,MATCH(BO$3,Команды!$A$2:$A$7500,0),$E11+2)=Команды!$AJ$10,TRUE,FALSE),IF(INDEX(Команды!$A$2:$AN$7500,MATCH(BO$3,Команды!$A$2:$A$7500,0),$E11+2)=Команды!$AJ$11,TRUE,FALSE),IF(INDEX(Команды!$A$2:$AN$7500,MATCH(BO$3,Команды!$A$2:$A$7500,0),$E11+2)=Команды!$AJ$12,TRUE,FALSE),IF(INDEX(Команды!$A$2:$AN$7500,MATCH(BO$3,Команды!$A$2:$A$7500,0),$E11+2)=Команды!$AJ$13,TRUE,FALSE),IF(INDEX(Команды!$A$2:$AN$7500,MATCH(BO$3,Команды!$A$2:$A$7500,0),$E11+2)=Команды!$AJ$14,TRUE,FALSE),IF(INDEX(Команды!$A$2:$AN$7500,MATCH(BO$3,Команды!$A$2:$A$7500,0),$E11+2)=Команды!$AJ$15,TRUE,FALSE),IF(INDEX(Команды!$A$2:$AN$7500,MATCH(BO$3,Команды!$A$2:$A$7500,0),$E11+2)=Команды!$AJ$16,TRUE,FALSE),IF(INDEX(Команды!$A$2:$AN$7500,MATCH(BO$3,Команды!$A$2:$A$7500,0),$E11+2)=Команды!$AJ$17,TRUE,FALSE),IF(INDEX(Команды!$A$2:$AN$7500,MATCH(BO$3,Команды!$A$2:$A$7500,0),$E11+2)=Команды!$AJ$18,TRUE,FALSE),IF(INDEX(Команды!$A$2:$AN$7500,MATCH(BO$3,Команды!$A$2:$A$7500,0),$E11+2)=Команды!$AJ$19,TRUE,FALSE)),INDEX(Команды!$AJ$2:$AL$19,MATCH(INDEX(Команды!$A$2:$AN$7500,MATCH(BO$3,Команды!$A$2:$A$7500,0),$E11+2),Команды!$AJ$2:$AJ$19,0),3),0)</f>
        <v>0.83333333333333337</v>
      </c>
      <c r="BQ11" s="342"/>
      <c r="BR11" s="174">
        <f>IF(OR(IF(INDEX(Команды!$A$2:$AN$7500,MATCH(BR$3,Команды!$A$2:$A$7500,0),$E11+2)=Команды!$AJ$2,TRUE,FALSE),IF(INDEX(Команды!$A$2:$AN$7500,MATCH(BR$3,Команды!$A$2:$A$7500,0),$E11+2)=Команды!$AJ$3,TRUE,FALSE),IF(INDEX(Команды!$A$2:$AN$7500,MATCH(BR$3,Команды!$A$2:$A$7500,0),$E11+2)=Команды!$AJ$4,TRUE,FALSE),IF(INDEX(Команды!$A$2:$AN$7500,MATCH(BR$3,Команды!$A$2:$A$7500,0),$E11+2)=Команды!$AJ$5,TRUE,FALSE),IF(INDEX(Команды!$A$2:$AN$7500,MATCH(BR$3,Команды!$A$2:$A$7500,0),$E11+2)=Команды!$AJ$6,TRUE,FALSE),IF(INDEX(Команды!$A$2:$AN$7500,MATCH(BR$3,Команды!$A$2:$A$7500,0),$E11+2)=Команды!$AJ$7,TRUE,FALSE),IF(INDEX(Команды!$A$2:$AN$7500,MATCH(BR$3,Команды!$A$2:$A$7500,0),$E11+2)=Команды!$AJ$8,TRUE,FALSE),IF(INDEX(Команды!$A$2:$AN$7500,MATCH(BR$3,Команды!$A$2:$A$7500,0),$E11+2)=Команды!$AJ$9,TRUE,FALSE),IF(INDEX(Команды!$A$2:$AN$7500,MATCH(BR$3,Команды!$A$2:$A$7500,0),$E11+2)=Команды!$AJ$10,TRUE,FALSE),IF(INDEX(Команды!$A$2:$AN$7500,MATCH(BR$3,Команды!$A$2:$A$7500,0),$E11+2)=Команды!$AJ$11,TRUE,FALSE),IF(INDEX(Команды!$A$2:$AN$7500,MATCH(BR$3,Команды!$A$2:$A$7500,0),$E11+2)=Команды!$AJ$12,TRUE,FALSE),IF(INDEX(Команды!$A$2:$AN$7500,MATCH(BR$3,Команды!$A$2:$A$7500,0),$E11+2)=Команды!$AJ$13,TRUE,FALSE),IF(INDEX(Команды!$A$2:$AN$7500,MATCH(BR$3,Команды!$A$2:$A$7500,0),$E11+2)=Команды!$AJ$14,TRUE,FALSE),IF(INDEX(Команды!$A$2:$AN$7500,MATCH(BR$3,Команды!$A$2:$A$7500,0),$E11+2)=Команды!$AJ$15,TRUE,FALSE),IF(INDEX(Команды!$A$2:$AN$7500,MATCH(BR$3,Команды!$A$2:$A$7500,0),$E11+2)=Команды!$AJ$16,TRUE,FALSE),,IF(INDEX(Команды!$A$2:$AN$7500,MATCH(BR$3,Команды!$A$2:$A$7500,0),$E11+2)=Команды!$AJ$17,TRUE,FALSE),,IF(INDEX(Команды!$A$2:$AN$7500,MATCH(BR$3,Команды!$A$2:$A$7500,0),$E11+2)=Команды!$AJ$18,TRUE,FALSE),,IF(INDEX(Команды!$A$2:$AN$7500,MATCH(BR$3,Команды!$A$2:$A$7500,0),$E11+2)=Команды!$AJ$19,TRUE,FALSE)),INDEX(Команды!$AJ$2:$AK$19,MATCH(INDEX(Команды!$A$2:$AN$7500,MATCH(BR$3,Команды!$A$2:$A$7500,0),$E11+2),Команды!$AJ$2:$AJ$19,0),2),0)</f>
        <v>0.45833333333333331</v>
      </c>
      <c r="BS11" s="175">
        <f>IF(OR(IF(INDEX(Команды!$A$2:$AN$7500,MATCH(BR$3,Команды!$A$2:$A$7500,0),$E11+2)=Команды!$AJ$2,TRUE,FALSE),IF(INDEX(Команды!$A$2:$AN$7500,MATCH(BR$3,Команды!$A$2:$A$7500,0),$E11+2)=Команды!$AJ$3,TRUE,FALSE),IF(INDEX(Команды!$A$2:$AN$7500,MATCH(BR$3,Команды!$A$2:$A$7500,0),$E11+2)=Команды!$AJ$4,TRUE,FALSE),IF(INDEX(Команды!$A$2:$AN$7500,MATCH(BR$3,Команды!$A$2:$A$7500,0),$E11+2)=Команды!$AJ$5,TRUE,FALSE),IF(INDEX(Команды!$A$2:$AN$7500,MATCH(BR$3,Команды!$A$2:$A$7500,0),$E11+2)=Команды!$AJ$6,TRUE,FALSE),IF(INDEX(Команды!$A$2:$AN$7500,MATCH(BR$3,Команды!$A$2:$A$7500,0),$E11+2)=Команды!$AJ$7,TRUE,FALSE),IF(INDEX(Команды!$A$2:$AN$7500,MATCH(BR$3,Команды!$A$2:$A$7500,0),$E11+2)=Команды!$AJ$8,TRUE,FALSE),IF(INDEX(Команды!$A$2:$AN$7500,MATCH(BR$3,Команды!$A$2:$A$7500,0),$E11+2)=Команды!$AJ$9,TRUE,FALSE),IF(INDEX(Команды!$A$2:$AN$7500,MATCH(BR$3,Команды!$A$2:$A$7500,0),$E11+2)=Команды!$AJ$10,TRUE,FALSE),IF(INDEX(Команды!$A$2:$AN$7500,MATCH(BR$3,Команды!$A$2:$A$7500,0),$E11+2)=Команды!$AJ$11,TRUE,FALSE),IF(INDEX(Команды!$A$2:$AN$7500,MATCH(BR$3,Команды!$A$2:$A$7500,0),$E11+2)=Команды!$AJ$12,TRUE,FALSE),IF(INDEX(Команды!$A$2:$AN$7500,MATCH(BR$3,Команды!$A$2:$A$7500,0),$E11+2)=Команды!$AJ$13,TRUE,FALSE),IF(INDEX(Команды!$A$2:$AN$7500,MATCH(BR$3,Команды!$A$2:$A$7500,0),$E11+2)=Команды!$AJ$14,TRUE,FALSE),IF(INDEX(Команды!$A$2:$AN$7500,MATCH(BR$3,Команды!$A$2:$A$7500,0),$E11+2)=Команды!$AJ$15,TRUE,FALSE),IF(INDEX(Команды!$A$2:$AN$7500,MATCH(BR$3,Команды!$A$2:$A$7500,0),$E11+2)=Команды!$AJ$16,TRUE,FALSE),IF(INDEX(Команды!$A$2:$AN$7500,MATCH(BR$3,Команды!$A$2:$A$7500,0),$E11+2)=Команды!$AJ$17,TRUE,FALSE),IF(INDEX(Команды!$A$2:$AN$7500,MATCH(BR$3,Команды!$A$2:$A$7500,0),$E11+2)=Команды!$AJ$18,TRUE,FALSE),IF(INDEX(Команды!$A$2:$AN$7500,MATCH(BR$3,Команды!$A$2:$A$7500,0),$E11+2)=Команды!$AJ$19,TRUE,FALSE)),INDEX(Команды!$AJ$2:$AL$19,MATCH(INDEX(Команды!$A$2:$AN$7500,MATCH(BR$3,Команды!$A$2:$A$7500,0),$E11+2),Команды!$AJ$2:$AJ$19,0),3),0)</f>
        <v>0.83333333333333337</v>
      </c>
      <c r="BT11" s="342"/>
      <c r="BU11" s="174">
        <f>IF(OR(IF(INDEX(Команды!$A$2:$AN$7500,MATCH(BU$3,Команды!$A$2:$A$7500,0),$E11+2)=Команды!$AJ$2,TRUE,FALSE),IF(INDEX(Команды!$A$2:$AN$7500,MATCH(BU$3,Команды!$A$2:$A$7500,0),$E11+2)=Команды!$AJ$3,TRUE,FALSE),IF(INDEX(Команды!$A$2:$AN$7500,MATCH(BU$3,Команды!$A$2:$A$7500,0),$E11+2)=Команды!$AJ$4,TRUE,FALSE),IF(INDEX(Команды!$A$2:$AN$7500,MATCH(BU$3,Команды!$A$2:$A$7500,0),$E11+2)=Команды!$AJ$5,TRUE,FALSE),IF(INDEX(Команды!$A$2:$AN$7500,MATCH(BU$3,Команды!$A$2:$A$7500,0),$E11+2)=Команды!$AJ$6,TRUE,FALSE),IF(INDEX(Команды!$A$2:$AN$7500,MATCH(BU$3,Команды!$A$2:$A$7500,0),$E11+2)=Команды!$AJ$7,TRUE,FALSE),IF(INDEX(Команды!$A$2:$AN$7500,MATCH(BU$3,Команды!$A$2:$A$7500,0),$E11+2)=Команды!$AJ$8,TRUE,FALSE),IF(INDEX(Команды!$A$2:$AN$7500,MATCH(BU$3,Команды!$A$2:$A$7500,0),$E11+2)=Команды!$AJ$9,TRUE,FALSE),IF(INDEX(Команды!$A$2:$AN$7500,MATCH(BU$3,Команды!$A$2:$A$7500,0),$E11+2)=Команды!$AJ$10,TRUE,FALSE),IF(INDEX(Команды!$A$2:$AN$7500,MATCH(BU$3,Команды!$A$2:$A$7500,0),$E11+2)=Команды!$AJ$11,TRUE,FALSE),IF(INDEX(Команды!$A$2:$AN$7500,MATCH(BU$3,Команды!$A$2:$A$7500,0),$E11+2)=Команды!$AJ$12,TRUE,FALSE),IF(INDEX(Команды!$A$2:$AN$7500,MATCH(BU$3,Команды!$A$2:$A$7500,0),$E11+2)=Команды!$AJ$13,TRUE,FALSE),IF(INDEX(Команды!$A$2:$AN$7500,MATCH(BU$3,Команды!$A$2:$A$7500,0),$E11+2)=Команды!$AJ$14,TRUE,FALSE),IF(INDEX(Команды!$A$2:$AN$7500,MATCH(BU$3,Команды!$A$2:$A$7500,0),$E11+2)=Команды!$AJ$15,TRUE,FALSE),IF(INDEX(Команды!$A$2:$AN$7500,MATCH(BU$3,Команды!$A$2:$A$7500,0),$E11+2)=Команды!$AJ$16,TRUE,FALSE),,IF(INDEX(Команды!$A$2:$AN$7500,MATCH(BU$3,Команды!$A$2:$A$7500,0),$E11+2)=Команды!$AJ$17,TRUE,FALSE),,IF(INDEX(Команды!$A$2:$AN$7500,MATCH(BU$3,Команды!$A$2:$A$7500,0),$E11+2)=Команды!$AJ$18,TRUE,FALSE),,IF(INDEX(Команды!$A$2:$AN$7500,MATCH(BU$3,Команды!$A$2:$A$7500,0),$E11+2)=Команды!$AJ$19,TRUE,FALSE)),INDEX(Команды!$AJ$2:$AK$19,MATCH(INDEX(Команды!$A$2:$AN$7500,MATCH(BU$3,Команды!$A$2:$A$7500,0),$E11+2),Команды!$AJ$2:$AJ$19,0),2),0)</f>
        <v>0.625</v>
      </c>
      <c r="BV11" s="175">
        <f>IF(OR(IF(INDEX(Команды!$A$2:$AN$7500,MATCH(BU$3,Команды!$A$2:$A$7500,0),$E11+2)=Команды!$AJ$2,TRUE,FALSE),IF(INDEX(Команды!$A$2:$AN$7500,MATCH(BU$3,Команды!$A$2:$A$7500,0),$E11+2)=Команды!$AJ$3,TRUE,FALSE),IF(INDEX(Команды!$A$2:$AN$7500,MATCH(BU$3,Команды!$A$2:$A$7500,0),$E11+2)=Команды!$AJ$4,TRUE,FALSE),IF(INDEX(Команды!$A$2:$AN$7500,MATCH(BU$3,Команды!$A$2:$A$7500,0),$E11+2)=Команды!$AJ$5,TRUE,FALSE),IF(INDEX(Команды!$A$2:$AN$7500,MATCH(BU$3,Команды!$A$2:$A$7500,0),$E11+2)=Команды!$AJ$6,TRUE,FALSE),IF(INDEX(Команды!$A$2:$AN$7500,MATCH(BU$3,Команды!$A$2:$A$7500,0),$E11+2)=Команды!$AJ$7,TRUE,FALSE),IF(INDEX(Команды!$A$2:$AN$7500,MATCH(BU$3,Команды!$A$2:$A$7500,0),$E11+2)=Команды!$AJ$8,TRUE,FALSE),IF(INDEX(Команды!$A$2:$AN$7500,MATCH(BU$3,Команды!$A$2:$A$7500,0),$E11+2)=Команды!$AJ$9,TRUE,FALSE),IF(INDEX(Команды!$A$2:$AN$7500,MATCH(BU$3,Команды!$A$2:$A$7500,0),$E11+2)=Команды!$AJ$10,TRUE,FALSE),IF(INDEX(Команды!$A$2:$AN$7500,MATCH(BU$3,Команды!$A$2:$A$7500,0),$E11+2)=Команды!$AJ$11,TRUE,FALSE),IF(INDEX(Команды!$A$2:$AN$7500,MATCH(BU$3,Команды!$A$2:$A$7500,0),$E11+2)=Команды!$AJ$12,TRUE,FALSE),IF(INDEX(Команды!$A$2:$AN$7500,MATCH(BU$3,Команды!$A$2:$A$7500,0),$E11+2)=Команды!$AJ$13,TRUE,FALSE),IF(INDEX(Команды!$A$2:$AN$7500,MATCH(BU$3,Команды!$A$2:$A$7500,0),$E11+2)=Команды!$AJ$14,TRUE,FALSE),IF(INDEX(Команды!$A$2:$AN$7500,MATCH(BU$3,Команды!$A$2:$A$7500,0),$E11+2)=Команды!$AJ$15,TRUE,FALSE),IF(INDEX(Команды!$A$2:$AN$7500,MATCH(BU$3,Команды!$A$2:$A$7500,0),$E11+2)=Команды!$AJ$16,TRUE,FALSE),IF(INDEX(Команды!$A$2:$AN$7500,MATCH(BU$3,Команды!$A$2:$A$7500,0),$E11+2)=Команды!$AJ$17,TRUE,FALSE),IF(INDEX(Команды!$A$2:$AN$7500,MATCH(BU$3,Команды!$A$2:$A$7500,0),$E11+2)=Команды!$AJ$18,TRUE,FALSE),IF(INDEX(Команды!$A$2:$AN$7500,MATCH(BU$3,Команды!$A$2:$A$7500,0),$E11+2)=Команды!$AJ$19,TRUE,FALSE)),INDEX(Команды!$AJ$2:$AL$19,MATCH(INDEX(Команды!$A$2:$AN$7500,MATCH(BU$3,Команды!$A$2:$A$7500,0),$E11+2),Команды!$AJ$2:$AJ$19,0),3),0)</f>
        <v>1</v>
      </c>
      <c r="BW11" s="342"/>
      <c r="BX11" s="174">
        <f>IF(OR(IF(INDEX(Команды!$A$2:$AN$7500,MATCH(BX$3,Команды!$A$2:$A$7500,0),$E11+2)=Команды!$AJ$2,TRUE,FALSE),IF(INDEX(Команды!$A$2:$AN$7500,MATCH(BX$3,Команды!$A$2:$A$7500,0),$E11+2)=Команды!$AJ$3,TRUE,FALSE),IF(INDEX(Команды!$A$2:$AN$7500,MATCH(BX$3,Команды!$A$2:$A$7500,0),$E11+2)=Команды!$AJ$4,TRUE,FALSE),IF(INDEX(Команды!$A$2:$AN$7500,MATCH(BX$3,Команды!$A$2:$A$7500,0),$E11+2)=Команды!$AJ$5,TRUE,FALSE),IF(INDEX(Команды!$A$2:$AN$7500,MATCH(BX$3,Команды!$A$2:$A$7500,0),$E11+2)=Команды!$AJ$6,TRUE,FALSE),IF(INDEX(Команды!$A$2:$AN$7500,MATCH(BX$3,Команды!$A$2:$A$7500,0),$E11+2)=Команды!$AJ$7,TRUE,FALSE),IF(INDEX(Команды!$A$2:$AN$7500,MATCH(BX$3,Команды!$A$2:$A$7500,0),$E11+2)=Команды!$AJ$8,TRUE,FALSE),IF(INDEX(Команды!$A$2:$AN$7500,MATCH(BX$3,Команды!$A$2:$A$7500,0),$E11+2)=Команды!$AJ$9,TRUE,FALSE),IF(INDEX(Команды!$A$2:$AN$7500,MATCH(BX$3,Команды!$A$2:$A$7500,0),$E11+2)=Команды!$AJ$10,TRUE,FALSE),IF(INDEX(Команды!$A$2:$AN$7500,MATCH(BX$3,Команды!$A$2:$A$7500,0),$E11+2)=Команды!$AJ$11,TRUE,FALSE),IF(INDEX(Команды!$A$2:$AN$7500,MATCH(BX$3,Команды!$A$2:$A$7500,0),$E11+2)=Команды!$AJ$12,TRUE,FALSE),IF(INDEX(Команды!$A$2:$AN$7500,MATCH(BX$3,Команды!$A$2:$A$7500,0),$E11+2)=Команды!$AJ$13,TRUE,FALSE),IF(INDEX(Команды!$A$2:$AN$7500,MATCH(BX$3,Команды!$A$2:$A$7500,0),$E11+2)=Команды!$AJ$14,TRUE,FALSE),IF(INDEX(Команды!$A$2:$AN$7500,MATCH(BX$3,Команды!$A$2:$A$7500,0),$E11+2)=Команды!$AJ$15,TRUE,FALSE),IF(INDEX(Команды!$A$2:$AN$7500,MATCH(BX$3,Команды!$A$2:$A$7500,0),$E11+2)=Команды!$AJ$16,TRUE,FALSE),,IF(INDEX(Команды!$A$2:$AN$7500,MATCH(BX$3,Команды!$A$2:$A$7500,0),$E11+2)=Команды!$AJ$17,TRUE,FALSE),,IF(INDEX(Команды!$A$2:$AN$7500,MATCH(BX$3,Команды!$A$2:$A$7500,0),$E11+2)=Команды!$AJ$18,TRUE,FALSE),,IF(INDEX(Команды!$A$2:$AN$7500,MATCH(BX$3,Команды!$A$2:$A$7500,0),$E11+2)=Команды!$AJ$19,TRUE,FALSE)),INDEX(Команды!$AJ$2:$AK$19,MATCH(INDEX(Команды!$A$2:$AN$7500,MATCH(BX$3,Команды!$A$2:$A$7500,0),$E11+2),Команды!$AJ$2:$AJ$19,0),2),0)</f>
        <v>0.64583333333333337</v>
      </c>
      <c r="BY11" s="175">
        <f>IF(OR(IF(INDEX(Команды!$A$2:$AN$7500,MATCH(BX$3,Команды!$A$2:$A$7500,0),$E11+2)=Команды!$AJ$2,TRUE,FALSE),IF(INDEX(Команды!$A$2:$AN$7500,MATCH(BX$3,Команды!$A$2:$A$7500,0),$E11+2)=Команды!$AJ$3,TRUE,FALSE),IF(INDEX(Команды!$A$2:$AN$7500,MATCH(BX$3,Команды!$A$2:$A$7500,0),$E11+2)=Команды!$AJ$4,TRUE,FALSE),IF(INDEX(Команды!$A$2:$AN$7500,MATCH(BX$3,Команды!$A$2:$A$7500,0),$E11+2)=Команды!$AJ$5,TRUE,FALSE),IF(INDEX(Команды!$A$2:$AN$7500,MATCH(BX$3,Команды!$A$2:$A$7500,0),$E11+2)=Команды!$AJ$6,TRUE,FALSE),IF(INDEX(Команды!$A$2:$AN$7500,MATCH(BX$3,Команды!$A$2:$A$7500,0),$E11+2)=Команды!$AJ$7,TRUE,FALSE),IF(INDEX(Команды!$A$2:$AN$7500,MATCH(BX$3,Команды!$A$2:$A$7500,0),$E11+2)=Команды!$AJ$8,TRUE,FALSE),IF(INDEX(Команды!$A$2:$AN$7500,MATCH(BX$3,Команды!$A$2:$A$7500,0),$E11+2)=Команды!$AJ$9,TRUE,FALSE),IF(INDEX(Команды!$A$2:$AN$7500,MATCH(BX$3,Команды!$A$2:$A$7500,0),$E11+2)=Команды!$AJ$10,TRUE,FALSE),IF(INDEX(Команды!$A$2:$AN$7500,MATCH(BX$3,Команды!$A$2:$A$7500,0),$E11+2)=Команды!$AJ$11,TRUE,FALSE),IF(INDEX(Команды!$A$2:$AN$7500,MATCH(BX$3,Команды!$A$2:$A$7500,0),$E11+2)=Команды!$AJ$12,TRUE,FALSE),IF(INDEX(Команды!$A$2:$AN$7500,MATCH(BX$3,Команды!$A$2:$A$7500,0),$E11+2)=Команды!$AJ$13,TRUE,FALSE),IF(INDEX(Команды!$A$2:$AN$7500,MATCH(BX$3,Команды!$A$2:$A$7500,0),$E11+2)=Команды!$AJ$14,TRUE,FALSE),IF(INDEX(Команды!$A$2:$AN$7500,MATCH(BX$3,Команды!$A$2:$A$7500,0),$E11+2)=Команды!$AJ$15,TRUE,FALSE),IF(INDEX(Команды!$A$2:$AN$7500,MATCH(BX$3,Команды!$A$2:$A$7500,0),$E11+2)=Команды!$AJ$16,TRUE,FALSE),IF(INDEX(Команды!$A$2:$AN$7500,MATCH(BX$3,Команды!$A$2:$A$7500,0),$E11+2)=Команды!$AJ$17,TRUE,FALSE),IF(INDEX(Команды!$A$2:$AN$7500,MATCH(BX$3,Команды!$A$2:$A$7500,0),$E11+2)=Команды!$AJ$18,TRUE,FALSE),IF(INDEX(Команды!$A$2:$AN$7500,MATCH(BX$3,Команды!$A$2:$A$7500,0),$E11+2)=Команды!$AJ$19,TRUE,FALSE)),INDEX(Команды!$AJ$2:$AL$19,MATCH(INDEX(Команды!$A$2:$AN$7500,MATCH(BX$3,Команды!$A$2:$A$7500,0),$E11+2),Команды!$AJ$2:$AJ$19,0),3),0)</f>
        <v>1.0208333333333333</v>
      </c>
      <c r="BZ11" s="342"/>
      <c r="CA11" s="174">
        <f>IF(OR(IF(INDEX(Команды!$A$2:$AN$7500,MATCH(CA$3,Команды!$A$2:$A$7500,0),$E11+2)=Команды!$AJ$2,TRUE,FALSE),IF(INDEX(Команды!$A$2:$AN$7500,MATCH(CA$3,Команды!$A$2:$A$7500,0),$E11+2)=Команды!$AJ$3,TRUE,FALSE),IF(INDEX(Команды!$A$2:$AN$7500,MATCH(CA$3,Команды!$A$2:$A$7500,0),$E11+2)=Команды!$AJ$4,TRUE,FALSE),IF(INDEX(Команды!$A$2:$AN$7500,MATCH(CA$3,Команды!$A$2:$A$7500,0),$E11+2)=Команды!$AJ$5,TRUE,FALSE),IF(INDEX(Команды!$A$2:$AN$7500,MATCH(CA$3,Команды!$A$2:$A$7500,0),$E11+2)=Команды!$AJ$6,TRUE,FALSE),IF(INDEX(Команды!$A$2:$AN$7500,MATCH(CA$3,Команды!$A$2:$A$7500,0),$E11+2)=Команды!$AJ$7,TRUE,FALSE),IF(INDEX(Команды!$A$2:$AN$7500,MATCH(CA$3,Команды!$A$2:$A$7500,0),$E11+2)=Команды!$AJ$8,TRUE,FALSE),IF(INDEX(Команды!$A$2:$AN$7500,MATCH(CA$3,Команды!$A$2:$A$7500,0),$E11+2)=Команды!$AJ$9,TRUE,FALSE),IF(INDEX(Команды!$A$2:$AN$7500,MATCH(CA$3,Команды!$A$2:$A$7500,0),$E11+2)=Команды!$AJ$10,TRUE,FALSE),IF(INDEX(Команды!$A$2:$AN$7500,MATCH(CA$3,Команды!$A$2:$A$7500,0),$E11+2)=Команды!$AJ$11,TRUE,FALSE),IF(INDEX(Команды!$A$2:$AN$7500,MATCH(CA$3,Команды!$A$2:$A$7500,0),$E11+2)=Команды!$AJ$12,TRUE,FALSE),IF(INDEX(Команды!$A$2:$AN$7500,MATCH(CA$3,Команды!$A$2:$A$7500,0),$E11+2)=Команды!$AJ$13,TRUE,FALSE),IF(INDEX(Команды!$A$2:$AN$7500,MATCH(CA$3,Команды!$A$2:$A$7500,0),$E11+2)=Команды!$AJ$14,TRUE,FALSE),IF(INDEX(Команды!$A$2:$AN$7500,MATCH(CA$3,Команды!$A$2:$A$7500,0),$E11+2)=Команды!$AJ$15,TRUE,FALSE),IF(INDEX(Команды!$A$2:$AN$7500,MATCH(CA$3,Команды!$A$2:$A$7500,0),$E11+2)=Команды!$AJ$16,TRUE,FALSE),,IF(INDEX(Команды!$A$2:$AN$7500,MATCH(CA$3,Команды!$A$2:$A$7500,0),$E11+2)=Команды!$AJ$17,TRUE,FALSE),,IF(INDEX(Команды!$A$2:$AN$7500,MATCH(CA$3,Команды!$A$2:$A$7500,0),$E11+2)=Команды!$AJ$18,TRUE,FALSE),,IF(INDEX(Команды!$A$2:$AN$7500,MATCH(CA$3,Команды!$A$2:$A$7500,0),$E11+2)=Команды!$AJ$19,TRUE,FALSE)),INDEX(Команды!$AJ$2:$AK$19,MATCH(INDEX(Команды!$A$2:$AN$7500,MATCH(CA$3,Команды!$A$2:$A$7500,0),$E11+2),Команды!$AJ$2:$AJ$19,0),2),0)</f>
        <v>0.64583333333333337</v>
      </c>
      <c r="CB11" s="175">
        <f>IF(OR(IF(INDEX(Команды!$A$2:$AN$7500,MATCH(CA$3,Команды!$A$2:$A$7500,0),$E11+2)=Команды!$AJ$2,TRUE,FALSE),IF(INDEX(Команды!$A$2:$AN$7500,MATCH(CA$3,Команды!$A$2:$A$7500,0),$E11+2)=Команды!$AJ$3,TRUE,FALSE),IF(INDEX(Команды!$A$2:$AN$7500,MATCH(CA$3,Команды!$A$2:$A$7500,0),$E11+2)=Команды!$AJ$4,TRUE,FALSE),IF(INDEX(Команды!$A$2:$AN$7500,MATCH(CA$3,Команды!$A$2:$A$7500,0),$E11+2)=Команды!$AJ$5,TRUE,FALSE),IF(INDEX(Команды!$A$2:$AN$7500,MATCH(CA$3,Команды!$A$2:$A$7500,0),$E11+2)=Команды!$AJ$6,TRUE,FALSE),IF(INDEX(Команды!$A$2:$AN$7500,MATCH(CA$3,Команды!$A$2:$A$7500,0),$E11+2)=Команды!$AJ$7,TRUE,FALSE),IF(INDEX(Команды!$A$2:$AN$7500,MATCH(CA$3,Команды!$A$2:$A$7500,0),$E11+2)=Команды!$AJ$8,TRUE,FALSE),IF(INDEX(Команды!$A$2:$AN$7500,MATCH(CA$3,Команды!$A$2:$A$7500,0),$E11+2)=Команды!$AJ$9,TRUE,FALSE),IF(INDEX(Команды!$A$2:$AN$7500,MATCH(CA$3,Команды!$A$2:$A$7500,0),$E11+2)=Команды!$AJ$10,TRUE,FALSE),IF(INDEX(Команды!$A$2:$AN$7500,MATCH(CA$3,Команды!$A$2:$A$7500,0),$E11+2)=Команды!$AJ$11,TRUE,FALSE),IF(INDEX(Команды!$A$2:$AN$7500,MATCH(CA$3,Команды!$A$2:$A$7500,0),$E11+2)=Команды!$AJ$12,TRUE,FALSE),IF(INDEX(Команды!$A$2:$AN$7500,MATCH(CA$3,Команды!$A$2:$A$7500,0),$E11+2)=Команды!$AJ$13,TRUE,FALSE),IF(INDEX(Команды!$A$2:$AN$7500,MATCH(CA$3,Команды!$A$2:$A$7500,0),$E11+2)=Команды!$AJ$14,TRUE,FALSE),IF(INDEX(Команды!$A$2:$AN$7500,MATCH(CA$3,Команды!$A$2:$A$7500,0),$E11+2)=Команды!$AJ$15,TRUE,FALSE),IF(INDEX(Команды!$A$2:$AN$7500,MATCH(CA$3,Команды!$A$2:$A$7500,0),$E11+2)=Команды!$AJ$16,TRUE,FALSE),IF(INDEX(Команды!$A$2:$AN$7500,MATCH(CA$3,Команды!$A$2:$A$7500,0),$E11+2)=Команды!$AJ$17,TRUE,FALSE),IF(INDEX(Команды!$A$2:$AN$7500,MATCH(CA$3,Команды!$A$2:$A$7500,0),$E11+2)=Команды!$AJ$18,TRUE,FALSE),IF(INDEX(Команды!$A$2:$AN$7500,MATCH(CA$3,Команды!$A$2:$A$7500,0),$E11+2)=Команды!$AJ$19,TRUE,FALSE)),INDEX(Команды!$AJ$2:$AL$19,MATCH(INDEX(Команды!$A$2:$AN$7500,MATCH(CA$3,Команды!$A$2:$A$7500,0),$E11+2),Команды!$AJ$2:$AJ$19,0),3),0)</f>
        <v>1.0208333333333333</v>
      </c>
      <c r="CC11" s="342"/>
      <c r="CD11" s="174" t="str">
        <f>IF(OR(IF(INDEX(Команды!$A$2:$AN$7500,MATCH(CD$3,Команды!$A$2:$A$7500,0),$E11+2)=Команды!$AJ$2,TRUE,FALSE),IF(INDEX(Команды!$A$2:$AN$7500,MATCH(CD$3,Команды!$A$2:$A$7500,0),$E11+2)=Команды!$AJ$3,TRUE,FALSE),IF(INDEX(Команды!$A$2:$AN$7500,MATCH(CD$3,Команды!$A$2:$A$7500,0),$E11+2)=Команды!$AJ$4,TRUE,FALSE),IF(INDEX(Команды!$A$2:$AN$7500,MATCH(CD$3,Команды!$A$2:$A$7500,0),$E11+2)=Команды!$AJ$5,TRUE,FALSE),IF(INDEX(Команды!$A$2:$AN$7500,MATCH(CD$3,Команды!$A$2:$A$7500,0),$E11+2)=Команды!$AJ$6,TRUE,FALSE),IF(INDEX(Команды!$A$2:$AN$7500,MATCH(CD$3,Команды!$A$2:$A$7500,0),$E11+2)=Команды!$AJ$7,TRUE,FALSE),IF(INDEX(Команды!$A$2:$AN$7500,MATCH(CD$3,Команды!$A$2:$A$7500,0),$E11+2)=Команды!$AJ$8,TRUE,FALSE),IF(INDEX(Команды!$A$2:$AN$7500,MATCH(CD$3,Команды!$A$2:$A$7500,0),$E11+2)=Команды!$AJ$9,TRUE,FALSE),IF(INDEX(Команды!$A$2:$AN$7500,MATCH(CD$3,Команды!$A$2:$A$7500,0),$E11+2)=Команды!$AJ$10,TRUE,FALSE),IF(INDEX(Команды!$A$2:$AN$7500,MATCH(CD$3,Команды!$A$2:$A$7500,0),$E11+2)=Команды!$AJ$11,TRUE,FALSE),IF(INDEX(Команды!$A$2:$AN$7500,MATCH(CD$3,Команды!$A$2:$A$7500,0),$E11+2)=Команды!$AJ$12,TRUE,FALSE),IF(INDEX(Команды!$A$2:$AN$7500,MATCH(CD$3,Команды!$A$2:$A$7500,0),$E11+2)=Команды!$AJ$13,TRUE,FALSE),IF(INDEX(Команды!$A$2:$AN$7500,MATCH(CD$3,Команды!$A$2:$A$7500,0),$E11+2)=Команды!$AJ$14,TRUE,FALSE),IF(INDEX(Команды!$A$2:$AN$7500,MATCH(CD$3,Команды!$A$2:$A$7500,0),$E11+2)=Команды!$AJ$15,TRUE,FALSE),IF(INDEX(Команды!$A$2:$AN$7500,MATCH(CD$3,Команды!$A$2:$A$7500,0),$E11+2)=Команды!$AJ$16,TRUE,FALSE),,IF(INDEX(Команды!$A$2:$AN$7500,MATCH(CD$3,Команды!$A$2:$A$7500,0),$E11+2)=Команды!$AJ$17,TRUE,FALSE),,IF(INDEX(Команды!$A$2:$AN$7500,MATCH(CD$3,Команды!$A$2:$A$7500,0),$E11+2)=Команды!$AJ$18,TRUE,FALSE),,IF(INDEX(Команды!$A$2:$AN$7500,MATCH(CD$3,Команды!$A$2:$A$7500,0),$E11+2)=Команды!$AJ$19,TRUE,FALSE)),INDEX(Команды!$AJ$2:$AK$19,MATCH(INDEX(Команды!$A$2:$AN$7500,MATCH(CD$3,Команды!$A$2:$A$7500,0),$E11+2),Команды!$AJ$2:$AJ$19,0),2),0)</f>
        <v>В</v>
      </c>
      <c r="CE11" s="175" t="str">
        <f>IF(OR(IF(INDEX(Команды!$A$2:$AN$7500,MATCH(CD$3,Команды!$A$2:$A$7500,0),$E11+2)=Команды!$AJ$2,TRUE,FALSE),IF(INDEX(Команды!$A$2:$AN$7500,MATCH(CD$3,Команды!$A$2:$A$7500,0),$E11+2)=Команды!$AJ$3,TRUE,FALSE),IF(INDEX(Команды!$A$2:$AN$7500,MATCH(CD$3,Команды!$A$2:$A$7500,0),$E11+2)=Команды!$AJ$4,TRUE,FALSE),IF(INDEX(Команды!$A$2:$AN$7500,MATCH(CD$3,Команды!$A$2:$A$7500,0),$E11+2)=Команды!$AJ$5,TRUE,FALSE),IF(INDEX(Команды!$A$2:$AN$7500,MATCH(CD$3,Команды!$A$2:$A$7500,0),$E11+2)=Команды!$AJ$6,TRUE,FALSE),IF(INDEX(Команды!$A$2:$AN$7500,MATCH(CD$3,Команды!$A$2:$A$7500,0),$E11+2)=Команды!$AJ$7,TRUE,FALSE),IF(INDEX(Команды!$A$2:$AN$7500,MATCH(CD$3,Команды!$A$2:$A$7500,0),$E11+2)=Команды!$AJ$8,TRUE,FALSE),IF(INDEX(Команды!$A$2:$AN$7500,MATCH(CD$3,Команды!$A$2:$A$7500,0),$E11+2)=Команды!$AJ$9,TRUE,FALSE),IF(INDEX(Команды!$A$2:$AN$7500,MATCH(CD$3,Команды!$A$2:$A$7500,0),$E11+2)=Команды!$AJ$10,TRUE,FALSE),IF(INDEX(Команды!$A$2:$AN$7500,MATCH(CD$3,Команды!$A$2:$A$7500,0),$E11+2)=Команды!$AJ$11,TRUE,FALSE),IF(INDEX(Команды!$A$2:$AN$7500,MATCH(CD$3,Команды!$A$2:$A$7500,0),$E11+2)=Команды!$AJ$12,TRUE,FALSE),IF(INDEX(Команды!$A$2:$AN$7500,MATCH(CD$3,Команды!$A$2:$A$7500,0),$E11+2)=Команды!$AJ$13,TRUE,FALSE),IF(INDEX(Команды!$A$2:$AN$7500,MATCH(CD$3,Команды!$A$2:$A$7500,0),$E11+2)=Команды!$AJ$14,TRUE,FALSE),IF(INDEX(Команды!$A$2:$AN$7500,MATCH(CD$3,Команды!$A$2:$A$7500,0),$E11+2)=Команды!$AJ$15,TRUE,FALSE),IF(INDEX(Команды!$A$2:$AN$7500,MATCH(CD$3,Команды!$A$2:$A$7500,0),$E11+2)=Команды!$AJ$16,TRUE,FALSE),IF(INDEX(Команды!$A$2:$AN$7500,MATCH(CD$3,Команды!$A$2:$A$7500,0),$E11+2)=Команды!$AJ$17,TRUE,FALSE),IF(INDEX(Команды!$A$2:$AN$7500,MATCH(CD$3,Команды!$A$2:$A$7500,0),$E11+2)=Команды!$AJ$18,TRUE,FALSE),IF(INDEX(Команды!$A$2:$AN$7500,MATCH(CD$3,Команды!$A$2:$A$7500,0),$E11+2)=Команды!$AJ$19,TRUE,FALSE)),INDEX(Команды!$AJ$2:$AL$19,MATCH(INDEX(Команды!$A$2:$AN$7500,MATCH(CD$3,Команды!$A$2:$A$7500,0),$E11+2),Команды!$AJ$2:$AJ$19,0),3),0)</f>
        <v>В</v>
      </c>
      <c r="CF11" s="342"/>
      <c r="CG11" s="174" t="str">
        <f>IF(OR(IF(INDEX(Команды!$A$2:$AN$7500,MATCH(CG$3,Команды!$A$2:$A$7500,0),$E11+2)=Команды!$AJ$2,TRUE,FALSE),IF(INDEX(Команды!$A$2:$AN$7500,MATCH(CG$3,Команды!$A$2:$A$7500,0),$E11+2)=Команды!$AJ$3,TRUE,FALSE),IF(INDEX(Команды!$A$2:$AN$7500,MATCH(CG$3,Команды!$A$2:$A$7500,0),$E11+2)=Команды!$AJ$4,TRUE,FALSE),IF(INDEX(Команды!$A$2:$AN$7500,MATCH(CG$3,Команды!$A$2:$A$7500,0),$E11+2)=Команды!$AJ$5,TRUE,FALSE),IF(INDEX(Команды!$A$2:$AN$7500,MATCH(CG$3,Команды!$A$2:$A$7500,0),$E11+2)=Команды!$AJ$6,TRUE,FALSE),IF(INDEX(Команды!$A$2:$AN$7500,MATCH(CG$3,Команды!$A$2:$A$7500,0),$E11+2)=Команды!$AJ$7,TRUE,FALSE),IF(INDEX(Команды!$A$2:$AN$7500,MATCH(CG$3,Команды!$A$2:$A$7500,0),$E11+2)=Команды!$AJ$8,TRUE,FALSE),IF(INDEX(Команды!$A$2:$AN$7500,MATCH(CG$3,Команды!$A$2:$A$7500,0),$E11+2)=Команды!$AJ$9,TRUE,FALSE),IF(INDEX(Команды!$A$2:$AN$7500,MATCH(CG$3,Команды!$A$2:$A$7500,0),$E11+2)=Команды!$AJ$10,TRUE,FALSE),IF(INDEX(Команды!$A$2:$AN$7500,MATCH(CG$3,Команды!$A$2:$A$7500,0),$E11+2)=Команды!$AJ$11,TRUE,FALSE),IF(INDEX(Команды!$A$2:$AN$7500,MATCH(CG$3,Команды!$A$2:$A$7500,0),$E11+2)=Команды!$AJ$12,TRUE,FALSE),IF(INDEX(Команды!$A$2:$AN$7500,MATCH(CG$3,Команды!$A$2:$A$7500,0),$E11+2)=Команды!$AJ$13,TRUE,FALSE),IF(INDEX(Команды!$A$2:$AN$7500,MATCH(CG$3,Команды!$A$2:$A$7500,0),$E11+2)=Команды!$AJ$14,TRUE,FALSE),IF(INDEX(Команды!$A$2:$AN$7500,MATCH(CG$3,Команды!$A$2:$A$7500,0),$E11+2)=Команды!$AJ$15,TRUE,FALSE),IF(INDEX(Команды!$A$2:$AN$7500,MATCH(CG$3,Команды!$A$2:$A$7500,0),$E11+2)=Команды!$AJ$16,TRUE,FALSE),,IF(INDEX(Команды!$A$2:$AN$7500,MATCH(CG$3,Команды!$A$2:$A$7500,0),$E11+2)=Команды!$AJ$17,TRUE,FALSE),,IF(INDEX(Команды!$A$2:$AN$7500,MATCH(CG$3,Команды!$A$2:$A$7500,0),$E11+2)=Команды!$AJ$18,TRUE,FALSE),,IF(INDEX(Команды!$A$2:$AN$7500,MATCH(CG$3,Команды!$A$2:$A$7500,0),$E11+2)=Команды!$AJ$19,TRUE,FALSE)),INDEX(Команды!$AJ$2:$AK$19,MATCH(INDEX(Команды!$A$2:$AN$7500,MATCH(CG$3,Команды!$A$2:$A$7500,0),$E11+2),Команды!$AJ$2:$AJ$19,0),2),0)</f>
        <v>В</v>
      </c>
      <c r="CH11" s="175" t="str">
        <f>IF(OR(IF(INDEX(Команды!$A$2:$AN$7500,MATCH(CG$3,Команды!$A$2:$A$7500,0),$E11+2)=Команды!$AJ$2,TRUE,FALSE),IF(INDEX(Команды!$A$2:$AN$7500,MATCH(CG$3,Команды!$A$2:$A$7500,0),$E11+2)=Команды!$AJ$3,TRUE,FALSE),IF(INDEX(Команды!$A$2:$AN$7500,MATCH(CG$3,Команды!$A$2:$A$7500,0),$E11+2)=Команды!$AJ$4,TRUE,FALSE),IF(INDEX(Команды!$A$2:$AN$7500,MATCH(CG$3,Команды!$A$2:$A$7500,0),$E11+2)=Команды!$AJ$5,TRUE,FALSE),IF(INDEX(Команды!$A$2:$AN$7500,MATCH(CG$3,Команды!$A$2:$A$7500,0),$E11+2)=Команды!$AJ$6,TRUE,FALSE),IF(INDEX(Команды!$A$2:$AN$7500,MATCH(CG$3,Команды!$A$2:$A$7500,0),$E11+2)=Команды!$AJ$7,TRUE,FALSE),IF(INDEX(Команды!$A$2:$AN$7500,MATCH(CG$3,Команды!$A$2:$A$7500,0),$E11+2)=Команды!$AJ$8,TRUE,FALSE),IF(INDEX(Команды!$A$2:$AN$7500,MATCH(CG$3,Команды!$A$2:$A$7500,0),$E11+2)=Команды!$AJ$9,TRUE,FALSE),IF(INDEX(Команды!$A$2:$AN$7500,MATCH(CG$3,Команды!$A$2:$A$7500,0),$E11+2)=Команды!$AJ$10,TRUE,FALSE),IF(INDEX(Команды!$A$2:$AN$7500,MATCH(CG$3,Команды!$A$2:$A$7500,0),$E11+2)=Команды!$AJ$11,TRUE,FALSE),IF(INDEX(Команды!$A$2:$AN$7500,MATCH(CG$3,Команды!$A$2:$A$7500,0),$E11+2)=Команды!$AJ$12,TRUE,FALSE),IF(INDEX(Команды!$A$2:$AN$7500,MATCH(CG$3,Команды!$A$2:$A$7500,0),$E11+2)=Команды!$AJ$13,TRUE,FALSE),IF(INDEX(Команды!$A$2:$AN$7500,MATCH(CG$3,Команды!$A$2:$A$7500,0),$E11+2)=Команды!$AJ$14,TRUE,FALSE),IF(INDEX(Команды!$A$2:$AN$7500,MATCH(CG$3,Команды!$A$2:$A$7500,0),$E11+2)=Команды!$AJ$15,TRUE,FALSE),IF(INDEX(Команды!$A$2:$AN$7500,MATCH(CG$3,Команды!$A$2:$A$7500,0),$E11+2)=Команды!$AJ$16,TRUE,FALSE),IF(INDEX(Команды!$A$2:$AN$7500,MATCH(CG$3,Команды!$A$2:$A$7500,0),$E11+2)=Команды!$AJ$17,TRUE,FALSE),IF(INDEX(Команды!$A$2:$AN$7500,MATCH(CG$3,Команды!$A$2:$A$7500,0),$E11+2)=Команды!$AJ$18,TRUE,FALSE),IF(INDEX(Команды!$A$2:$AN$7500,MATCH(CG$3,Команды!$A$2:$A$7500,0),$E11+2)=Команды!$AJ$19,TRUE,FALSE)),INDEX(Команды!$AJ$2:$AL$19,MATCH(INDEX(Команды!$A$2:$AN$7500,MATCH(CG$3,Команды!$A$2:$A$7500,0),$E11+2),Команды!$AJ$2:$AJ$19,0),3),0)</f>
        <v>В</v>
      </c>
      <c r="CI11" s="342"/>
      <c r="CJ11" s="174">
        <f>IF(OR(IF(INDEX(Команды!$A$2:$AN$7500,MATCH(CJ$3,Команды!$A$2:$A$7500,0),$E11+2)=Команды!$AJ$2,TRUE,FALSE),IF(INDEX(Команды!$A$2:$AN$7500,MATCH(CJ$3,Команды!$A$2:$A$7500,0),$E11+2)=Команды!$AJ$3,TRUE,FALSE),IF(INDEX(Команды!$A$2:$AN$7500,MATCH(CJ$3,Команды!$A$2:$A$7500,0),$E11+2)=Команды!$AJ$4,TRUE,FALSE),IF(INDEX(Команды!$A$2:$AN$7500,MATCH(CJ$3,Команды!$A$2:$A$7500,0),$E11+2)=Команды!$AJ$5,TRUE,FALSE),IF(INDEX(Команды!$A$2:$AN$7500,MATCH(CJ$3,Команды!$A$2:$A$7500,0),$E11+2)=Команды!$AJ$6,TRUE,FALSE),IF(INDEX(Команды!$A$2:$AN$7500,MATCH(CJ$3,Команды!$A$2:$A$7500,0),$E11+2)=Команды!$AJ$7,TRUE,FALSE),IF(INDEX(Команды!$A$2:$AN$7500,MATCH(CJ$3,Команды!$A$2:$A$7500,0),$E11+2)=Команды!$AJ$8,TRUE,FALSE),IF(INDEX(Команды!$A$2:$AN$7500,MATCH(CJ$3,Команды!$A$2:$A$7500,0),$E11+2)=Команды!$AJ$9,TRUE,FALSE),IF(INDEX(Команды!$A$2:$AN$7500,MATCH(CJ$3,Команды!$A$2:$A$7500,0),$E11+2)=Команды!$AJ$10,TRUE,FALSE),IF(INDEX(Команды!$A$2:$AN$7500,MATCH(CJ$3,Команды!$A$2:$A$7500,0),$E11+2)=Команды!$AJ$11,TRUE,FALSE),IF(INDEX(Команды!$A$2:$AN$7500,MATCH(CJ$3,Команды!$A$2:$A$7500,0),$E11+2)=Команды!$AJ$12,TRUE,FALSE),IF(INDEX(Команды!$A$2:$AN$7500,MATCH(CJ$3,Команды!$A$2:$A$7500,0),$E11+2)=Команды!$AJ$13,TRUE,FALSE),IF(INDEX(Команды!$A$2:$AN$7500,MATCH(CJ$3,Команды!$A$2:$A$7500,0),$E11+2)=Команды!$AJ$14,TRUE,FALSE),IF(INDEX(Команды!$A$2:$AN$7500,MATCH(CJ$3,Команды!$A$2:$A$7500,0),$E11+2)=Команды!$AJ$15,TRUE,FALSE),IF(INDEX(Команды!$A$2:$AN$7500,MATCH(CJ$3,Команды!$A$2:$A$7500,0),$E11+2)=Команды!$AJ$16,TRUE,FALSE),,IF(INDEX(Команды!$A$2:$AN$7500,MATCH(CJ$3,Команды!$A$2:$A$7500,0),$E11+2)=Команды!$AJ$17,TRUE,FALSE),,IF(INDEX(Команды!$A$2:$AN$7500,MATCH(CJ$3,Команды!$A$2:$A$7500,0),$E11+2)=Команды!$AJ$18,TRUE,FALSE),,IF(INDEX(Команды!$A$2:$AN$7500,MATCH(CJ$3,Команды!$A$2:$A$7500,0),$E11+2)=Команды!$AJ$19,TRUE,FALSE)),INDEX(Команды!$AJ$2:$AK$19,MATCH(INDEX(Команды!$A$2:$AN$7500,MATCH(CJ$3,Команды!$A$2:$A$7500,0),$E11+2),Команды!$AJ$2:$AJ$19,0),2),0)</f>
        <v>0.28125</v>
      </c>
      <c r="CK11" s="175">
        <f>IF(OR(IF(INDEX(Команды!$A$2:$AN$7500,MATCH(CJ$3,Команды!$A$2:$A$7500,0),$E11+2)=Команды!$AJ$2,TRUE,FALSE),IF(INDEX(Команды!$A$2:$AN$7500,MATCH(CJ$3,Команды!$A$2:$A$7500,0),$E11+2)=Команды!$AJ$3,TRUE,FALSE),IF(INDEX(Команды!$A$2:$AN$7500,MATCH(CJ$3,Команды!$A$2:$A$7500,0),$E11+2)=Команды!$AJ$4,TRUE,FALSE),IF(INDEX(Команды!$A$2:$AN$7500,MATCH(CJ$3,Команды!$A$2:$A$7500,0),$E11+2)=Команды!$AJ$5,TRUE,FALSE),IF(INDEX(Команды!$A$2:$AN$7500,MATCH(CJ$3,Команды!$A$2:$A$7500,0),$E11+2)=Команды!$AJ$6,TRUE,FALSE),IF(INDEX(Команды!$A$2:$AN$7500,MATCH(CJ$3,Команды!$A$2:$A$7500,0),$E11+2)=Команды!$AJ$7,TRUE,FALSE),IF(INDEX(Команды!$A$2:$AN$7500,MATCH(CJ$3,Команды!$A$2:$A$7500,0),$E11+2)=Команды!$AJ$8,TRUE,FALSE),IF(INDEX(Команды!$A$2:$AN$7500,MATCH(CJ$3,Команды!$A$2:$A$7500,0),$E11+2)=Команды!$AJ$9,TRUE,FALSE),IF(INDEX(Команды!$A$2:$AN$7500,MATCH(CJ$3,Команды!$A$2:$A$7500,0),$E11+2)=Команды!$AJ$10,TRUE,FALSE),IF(INDEX(Команды!$A$2:$AN$7500,MATCH(CJ$3,Команды!$A$2:$A$7500,0),$E11+2)=Команды!$AJ$11,TRUE,FALSE),IF(INDEX(Команды!$A$2:$AN$7500,MATCH(CJ$3,Команды!$A$2:$A$7500,0),$E11+2)=Команды!$AJ$12,TRUE,FALSE),IF(INDEX(Команды!$A$2:$AN$7500,MATCH(CJ$3,Команды!$A$2:$A$7500,0),$E11+2)=Команды!$AJ$13,TRUE,FALSE),IF(INDEX(Команды!$A$2:$AN$7500,MATCH(CJ$3,Команды!$A$2:$A$7500,0),$E11+2)=Команды!$AJ$14,TRUE,FALSE),IF(INDEX(Команды!$A$2:$AN$7500,MATCH(CJ$3,Команды!$A$2:$A$7500,0),$E11+2)=Команды!$AJ$15,TRUE,FALSE),IF(INDEX(Команды!$A$2:$AN$7500,MATCH(CJ$3,Команды!$A$2:$A$7500,0),$E11+2)=Команды!$AJ$16,TRUE,FALSE),IF(INDEX(Команды!$A$2:$AN$7500,MATCH(CJ$3,Команды!$A$2:$A$7500,0),$E11+2)=Команды!$AJ$17,TRUE,FALSE),IF(INDEX(Команды!$A$2:$AN$7500,MATCH(CJ$3,Команды!$A$2:$A$7500,0),$E11+2)=Команды!$AJ$18,TRUE,FALSE),IF(INDEX(Команды!$A$2:$AN$7500,MATCH(CJ$3,Команды!$A$2:$A$7500,0),$E11+2)=Команды!$AJ$19,TRUE,FALSE)),INDEX(Команды!$AJ$2:$AL$19,MATCH(INDEX(Команды!$A$2:$AN$7500,MATCH(CJ$3,Команды!$A$2:$A$7500,0),$E11+2),Команды!$AJ$2:$AJ$19,0),3),0)</f>
        <v>0.65625</v>
      </c>
      <c r="CL11" s="342"/>
      <c r="CM11" s="174">
        <f>IF(OR(IF(INDEX(Команды!$A$2:$AN$7500,MATCH(CM$3,Команды!$A$2:$A$7500,0),$E11+2)=Команды!$AJ$2,TRUE,FALSE),IF(INDEX(Команды!$A$2:$AN$7500,MATCH(CM$3,Команды!$A$2:$A$7500,0),$E11+2)=Команды!$AJ$3,TRUE,FALSE),IF(INDEX(Команды!$A$2:$AN$7500,MATCH(CM$3,Команды!$A$2:$A$7500,0),$E11+2)=Команды!$AJ$4,TRUE,FALSE),IF(INDEX(Команды!$A$2:$AN$7500,MATCH(CM$3,Команды!$A$2:$A$7500,0),$E11+2)=Команды!$AJ$5,TRUE,FALSE),IF(INDEX(Команды!$A$2:$AN$7500,MATCH(CM$3,Команды!$A$2:$A$7500,0),$E11+2)=Команды!$AJ$6,TRUE,FALSE),IF(INDEX(Команды!$A$2:$AN$7500,MATCH(CM$3,Команды!$A$2:$A$7500,0),$E11+2)=Команды!$AJ$7,TRUE,FALSE),IF(INDEX(Команды!$A$2:$AN$7500,MATCH(CM$3,Команды!$A$2:$A$7500,0),$E11+2)=Команды!$AJ$8,TRUE,FALSE),IF(INDEX(Команды!$A$2:$AN$7500,MATCH(CM$3,Команды!$A$2:$A$7500,0),$E11+2)=Команды!$AJ$9,TRUE,FALSE),IF(INDEX(Команды!$A$2:$AN$7500,MATCH(CM$3,Команды!$A$2:$A$7500,0),$E11+2)=Команды!$AJ$10,TRUE,FALSE),IF(INDEX(Команды!$A$2:$AN$7500,MATCH(CM$3,Команды!$A$2:$A$7500,0),$E11+2)=Команды!$AJ$11,TRUE,FALSE),IF(INDEX(Команды!$A$2:$AN$7500,MATCH(CM$3,Команды!$A$2:$A$7500,0),$E11+2)=Команды!$AJ$12,TRUE,FALSE),IF(INDEX(Команды!$A$2:$AN$7500,MATCH(CM$3,Команды!$A$2:$A$7500,0),$E11+2)=Команды!$AJ$13,TRUE,FALSE),IF(INDEX(Команды!$A$2:$AN$7500,MATCH(CM$3,Команды!$A$2:$A$7500,0),$E11+2)=Команды!$AJ$14,TRUE,FALSE),IF(INDEX(Команды!$A$2:$AN$7500,MATCH(CM$3,Команды!$A$2:$A$7500,0),$E11+2)=Команды!$AJ$15,TRUE,FALSE),IF(INDEX(Команды!$A$2:$AN$7500,MATCH(CM$3,Команды!$A$2:$A$7500,0),$E11+2)=Команды!$AJ$16,TRUE,FALSE),,IF(INDEX(Команды!$A$2:$AN$7500,MATCH(CM$3,Команды!$A$2:$A$7500,0),$E11+2)=Команды!$AJ$17,TRUE,FALSE),,IF(INDEX(Команды!$A$2:$AN$7500,MATCH(CM$3,Команды!$A$2:$A$7500,0),$E11+2)=Команды!$AJ$18,TRUE,FALSE),,IF(INDEX(Команды!$A$2:$AN$7500,MATCH(CM$3,Команды!$A$2:$A$7500,0),$E11+2)=Команды!$AJ$19,TRUE,FALSE)),INDEX(Команды!$AJ$2:$AK$19,MATCH(INDEX(Команды!$A$2:$AN$7500,MATCH(CM$3,Команды!$A$2:$A$7500,0),$E11+2),Команды!$AJ$2:$AJ$19,0),2),0)</f>
        <v>0.28125</v>
      </c>
      <c r="CN11" s="175">
        <f>IF(OR(IF(INDEX(Команды!$A$2:$AN$7500,MATCH(CM$3,Команды!$A$2:$A$7500,0),$E11+2)=Команды!$AJ$2,TRUE,FALSE),IF(INDEX(Команды!$A$2:$AN$7500,MATCH(CM$3,Команды!$A$2:$A$7500,0),$E11+2)=Команды!$AJ$3,TRUE,FALSE),IF(INDEX(Команды!$A$2:$AN$7500,MATCH(CM$3,Команды!$A$2:$A$7500,0),$E11+2)=Команды!$AJ$4,TRUE,FALSE),IF(INDEX(Команды!$A$2:$AN$7500,MATCH(CM$3,Команды!$A$2:$A$7500,0),$E11+2)=Команды!$AJ$5,TRUE,FALSE),IF(INDEX(Команды!$A$2:$AN$7500,MATCH(CM$3,Команды!$A$2:$A$7500,0),$E11+2)=Команды!$AJ$6,TRUE,FALSE),IF(INDEX(Команды!$A$2:$AN$7500,MATCH(CM$3,Команды!$A$2:$A$7500,0),$E11+2)=Команды!$AJ$7,TRUE,FALSE),IF(INDEX(Команды!$A$2:$AN$7500,MATCH(CM$3,Команды!$A$2:$A$7500,0),$E11+2)=Команды!$AJ$8,TRUE,FALSE),IF(INDEX(Команды!$A$2:$AN$7500,MATCH(CM$3,Команды!$A$2:$A$7500,0),$E11+2)=Команды!$AJ$9,TRUE,FALSE),IF(INDEX(Команды!$A$2:$AN$7500,MATCH(CM$3,Команды!$A$2:$A$7500,0),$E11+2)=Команды!$AJ$10,TRUE,FALSE),IF(INDEX(Команды!$A$2:$AN$7500,MATCH(CM$3,Команды!$A$2:$A$7500,0),$E11+2)=Команды!$AJ$11,TRUE,FALSE),IF(INDEX(Команды!$A$2:$AN$7500,MATCH(CM$3,Команды!$A$2:$A$7500,0),$E11+2)=Команды!$AJ$12,TRUE,FALSE),IF(INDEX(Команды!$A$2:$AN$7500,MATCH(CM$3,Команды!$A$2:$A$7500,0),$E11+2)=Команды!$AJ$13,TRUE,FALSE),IF(INDEX(Команды!$A$2:$AN$7500,MATCH(CM$3,Команды!$A$2:$A$7500,0),$E11+2)=Команды!$AJ$14,TRUE,FALSE),IF(INDEX(Команды!$A$2:$AN$7500,MATCH(CM$3,Команды!$A$2:$A$7500,0),$E11+2)=Команды!$AJ$15,TRUE,FALSE),IF(INDEX(Команды!$A$2:$AN$7500,MATCH(CM$3,Команды!$A$2:$A$7500,0),$E11+2)=Команды!$AJ$16,TRUE,FALSE),IF(INDEX(Команды!$A$2:$AN$7500,MATCH(CM$3,Команды!$A$2:$A$7500,0),$E11+2)=Команды!$AJ$17,TRUE,FALSE),IF(INDEX(Команды!$A$2:$AN$7500,MATCH(CM$3,Команды!$A$2:$A$7500,0),$E11+2)=Команды!$AJ$18,TRUE,FALSE),IF(INDEX(Команды!$A$2:$AN$7500,MATCH(CM$3,Команды!$A$2:$A$7500,0),$E11+2)=Команды!$AJ$19,TRUE,FALSE)),INDEX(Команды!$AJ$2:$AL$19,MATCH(INDEX(Команды!$A$2:$AN$7500,MATCH(CM$3,Команды!$A$2:$A$7500,0),$E11+2),Команды!$AJ$2:$AJ$19,0),3),0)</f>
        <v>0.65625</v>
      </c>
      <c r="CO11" s="342"/>
      <c r="CP11" s="174">
        <f>IF(OR(IF(INDEX(Команды!$A$2:$AN$7500,MATCH(CP$3,Команды!$A$2:$A$7500,0),$E11+2)=Команды!$AJ$2,TRUE,FALSE),IF(INDEX(Команды!$A$2:$AN$7500,MATCH(CP$3,Команды!$A$2:$A$7500,0),$E11+2)=Команды!$AJ$3,TRUE,FALSE),IF(INDEX(Команды!$A$2:$AN$7500,MATCH(CP$3,Команды!$A$2:$A$7500,0),$E11+2)=Команды!$AJ$4,TRUE,FALSE),IF(INDEX(Команды!$A$2:$AN$7500,MATCH(CP$3,Команды!$A$2:$A$7500,0),$E11+2)=Команды!$AJ$5,TRUE,FALSE),IF(INDEX(Команды!$A$2:$AN$7500,MATCH(CP$3,Команды!$A$2:$A$7500,0),$E11+2)=Команды!$AJ$6,TRUE,FALSE),IF(INDEX(Команды!$A$2:$AN$7500,MATCH(CP$3,Команды!$A$2:$A$7500,0),$E11+2)=Команды!$AJ$7,TRUE,FALSE),IF(INDEX(Команды!$A$2:$AN$7500,MATCH(CP$3,Команды!$A$2:$A$7500,0),$E11+2)=Команды!$AJ$8,TRUE,FALSE),IF(INDEX(Команды!$A$2:$AN$7500,MATCH(CP$3,Команды!$A$2:$A$7500,0),$E11+2)=Команды!$AJ$9,TRUE,FALSE),IF(INDEX(Команды!$A$2:$AN$7500,MATCH(CP$3,Команды!$A$2:$A$7500,0),$E11+2)=Команды!$AJ$10,TRUE,FALSE),IF(INDEX(Команды!$A$2:$AN$7500,MATCH(CP$3,Команды!$A$2:$A$7500,0),$E11+2)=Команды!$AJ$11,TRUE,FALSE),IF(INDEX(Команды!$A$2:$AN$7500,MATCH(CP$3,Команды!$A$2:$A$7500,0),$E11+2)=Команды!$AJ$12,TRUE,FALSE),IF(INDEX(Команды!$A$2:$AN$7500,MATCH(CP$3,Команды!$A$2:$A$7500,0),$E11+2)=Команды!$AJ$13,TRUE,FALSE),IF(INDEX(Команды!$A$2:$AN$7500,MATCH(CP$3,Команды!$A$2:$A$7500,0),$E11+2)=Команды!$AJ$14,TRUE,FALSE),IF(INDEX(Команды!$A$2:$AN$7500,MATCH(CP$3,Команды!$A$2:$A$7500,0),$E11+2)=Команды!$AJ$15,TRUE,FALSE),IF(INDEX(Команды!$A$2:$AN$7500,MATCH(CP$3,Команды!$A$2:$A$7500,0),$E11+2)=Команды!$AJ$16,TRUE,FALSE),,IF(INDEX(Команды!$A$2:$AN$7500,MATCH(CP$3,Команды!$A$2:$A$7500,0),$E11+2)=Команды!$AJ$17,TRUE,FALSE),,IF(INDEX(Команды!$A$2:$AN$7500,MATCH(CP$3,Команды!$A$2:$A$7500,0),$E11+2)=Команды!$AJ$18,TRUE,FALSE),,IF(INDEX(Команды!$A$2:$AN$7500,MATCH(CP$3,Команды!$A$2:$A$7500,0),$E11+2)=Команды!$AJ$19,TRUE,FALSE)),INDEX(Команды!$AJ$2:$AK$19,MATCH(INDEX(Команды!$A$2:$AN$7500,MATCH(CP$3,Команды!$A$2:$A$7500,0),$E11+2),Команды!$AJ$2:$AJ$19,0),2),0)</f>
        <v>0.33333333333333331</v>
      </c>
      <c r="CQ11" s="175">
        <f>IF(OR(IF(INDEX(Команды!$A$2:$AN$7500,MATCH(CP$3,Команды!$A$2:$A$7500,0),$E11+2)=Команды!$AJ$2,TRUE,FALSE),IF(INDEX(Команды!$A$2:$AN$7500,MATCH(CP$3,Команды!$A$2:$A$7500,0),$E11+2)=Команды!$AJ$3,TRUE,FALSE),IF(INDEX(Команды!$A$2:$AN$7500,MATCH(CP$3,Команды!$A$2:$A$7500,0),$E11+2)=Команды!$AJ$4,TRUE,FALSE),IF(INDEX(Команды!$A$2:$AN$7500,MATCH(CP$3,Команды!$A$2:$A$7500,0),$E11+2)=Команды!$AJ$5,TRUE,FALSE),IF(INDEX(Команды!$A$2:$AN$7500,MATCH(CP$3,Команды!$A$2:$A$7500,0),$E11+2)=Команды!$AJ$6,TRUE,FALSE),IF(INDEX(Команды!$A$2:$AN$7500,MATCH(CP$3,Команды!$A$2:$A$7500,0),$E11+2)=Команды!$AJ$7,TRUE,FALSE),IF(INDEX(Команды!$A$2:$AN$7500,MATCH(CP$3,Команды!$A$2:$A$7500,0),$E11+2)=Команды!$AJ$8,TRUE,FALSE),IF(INDEX(Команды!$A$2:$AN$7500,MATCH(CP$3,Команды!$A$2:$A$7500,0),$E11+2)=Команды!$AJ$9,TRUE,FALSE),IF(INDEX(Команды!$A$2:$AN$7500,MATCH(CP$3,Команды!$A$2:$A$7500,0),$E11+2)=Команды!$AJ$10,TRUE,FALSE),IF(INDEX(Команды!$A$2:$AN$7500,MATCH(CP$3,Команды!$A$2:$A$7500,0),$E11+2)=Команды!$AJ$11,TRUE,FALSE),IF(INDEX(Команды!$A$2:$AN$7500,MATCH(CP$3,Команды!$A$2:$A$7500,0),$E11+2)=Команды!$AJ$12,TRUE,FALSE),IF(INDEX(Команды!$A$2:$AN$7500,MATCH(CP$3,Команды!$A$2:$A$7500,0),$E11+2)=Команды!$AJ$13,TRUE,FALSE),IF(INDEX(Команды!$A$2:$AN$7500,MATCH(CP$3,Команды!$A$2:$A$7500,0),$E11+2)=Команды!$AJ$14,TRUE,FALSE),IF(INDEX(Команды!$A$2:$AN$7500,MATCH(CP$3,Команды!$A$2:$A$7500,0),$E11+2)=Команды!$AJ$15,TRUE,FALSE),IF(INDEX(Команды!$A$2:$AN$7500,MATCH(CP$3,Команды!$A$2:$A$7500,0),$E11+2)=Команды!$AJ$16,TRUE,FALSE),IF(INDEX(Команды!$A$2:$AN$7500,MATCH(CP$3,Команды!$A$2:$A$7500,0),$E11+2)=Команды!$AJ$17,TRUE,FALSE),IF(INDEX(Команды!$A$2:$AN$7500,MATCH(CP$3,Команды!$A$2:$A$7500,0),$E11+2)=Команды!$AJ$18,TRUE,FALSE),IF(INDEX(Команды!$A$2:$AN$7500,MATCH(CP$3,Команды!$A$2:$A$7500,0),$E11+2)=Команды!$AJ$19,TRUE,FALSE)),INDEX(Команды!$AJ$2:$AL$19,MATCH(INDEX(Команды!$A$2:$AN$7500,MATCH(CP$3,Команды!$A$2:$A$7500,0),$E11+2),Команды!$AJ$2:$AJ$19,0),3),0)</f>
        <v>0.70833333333333337</v>
      </c>
      <c r="CR11" s="342"/>
      <c r="CS11" s="174">
        <f>IF(OR(IF(INDEX(Команды!$A$2:$AN$7500,MATCH(CS$3,Команды!$A$2:$A$7500,0),$E11+2)=Команды!$AJ$2,TRUE,FALSE),IF(INDEX(Команды!$A$2:$AN$7500,MATCH(CS$3,Команды!$A$2:$A$7500,0),$E11+2)=Команды!$AJ$3,TRUE,FALSE),IF(INDEX(Команды!$A$2:$AN$7500,MATCH(CS$3,Команды!$A$2:$A$7500,0),$E11+2)=Команды!$AJ$4,TRUE,FALSE),IF(INDEX(Команды!$A$2:$AN$7500,MATCH(CS$3,Команды!$A$2:$A$7500,0),$E11+2)=Команды!$AJ$5,TRUE,FALSE),IF(INDEX(Команды!$A$2:$AN$7500,MATCH(CS$3,Команды!$A$2:$A$7500,0),$E11+2)=Команды!$AJ$6,TRUE,FALSE),IF(INDEX(Команды!$A$2:$AN$7500,MATCH(CS$3,Команды!$A$2:$A$7500,0),$E11+2)=Команды!$AJ$7,TRUE,FALSE),IF(INDEX(Команды!$A$2:$AN$7500,MATCH(CS$3,Команды!$A$2:$A$7500,0),$E11+2)=Команды!$AJ$8,TRUE,FALSE),IF(INDEX(Команды!$A$2:$AN$7500,MATCH(CS$3,Команды!$A$2:$A$7500,0),$E11+2)=Команды!$AJ$9,TRUE,FALSE),IF(INDEX(Команды!$A$2:$AN$7500,MATCH(CS$3,Команды!$A$2:$A$7500,0),$E11+2)=Команды!$AJ$10,TRUE,FALSE),IF(INDEX(Команды!$A$2:$AN$7500,MATCH(CS$3,Команды!$A$2:$A$7500,0),$E11+2)=Команды!$AJ$11,TRUE,FALSE),IF(INDEX(Команды!$A$2:$AN$7500,MATCH(CS$3,Команды!$A$2:$A$7500,0),$E11+2)=Команды!$AJ$12,TRUE,FALSE),IF(INDEX(Команды!$A$2:$AN$7500,MATCH(CS$3,Команды!$A$2:$A$7500,0),$E11+2)=Команды!$AJ$13,TRUE,FALSE),IF(INDEX(Команды!$A$2:$AN$7500,MATCH(CS$3,Команды!$A$2:$A$7500,0),$E11+2)=Команды!$AJ$14,TRUE,FALSE),IF(INDEX(Команды!$A$2:$AN$7500,MATCH(CS$3,Команды!$A$2:$A$7500,0),$E11+2)=Команды!$AJ$15,TRUE,FALSE),IF(INDEX(Команды!$A$2:$AN$7500,MATCH(CS$3,Команды!$A$2:$A$7500,0),$E11+2)=Команды!$AJ$16,TRUE,FALSE),,IF(INDEX(Команды!$A$2:$AN$7500,MATCH(CS$3,Команды!$A$2:$A$7500,0),$E11+2)=Команды!$AJ$17,TRUE,FALSE),,IF(INDEX(Команды!$A$2:$AN$7500,MATCH(CS$3,Команды!$A$2:$A$7500,0),$E11+2)=Команды!$AJ$18,TRUE,FALSE),,IF(INDEX(Команды!$A$2:$AN$7500,MATCH(CS$3,Команды!$A$2:$A$7500,0),$E11+2)=Команды!$AJ$19,TRUE,FALSE)),INDEX(Команды!$AJ$2:$AK$19,MATCH(INDEX(Команды!$A$2:$AN$7500,MATCH(CS$3,Команды!$A$2:$A$7500,0),$E11+2),Команды!$AJ$2:$AJ$19,0),2),0)</f>
        <v>0.375</v>
      </c>
      <c r="CT11" s="175">
        <f>IF(OR(IF(INDEX(Команды!$A$2:$AN$7500,MATCH(CS$3,Команды!$A$2:$A$7500,0),$E11+2)=Команды!$AJ$2,TRUE,FALSE),IF(INDEX(Команды!$A$2:$AN$7500,MATCH(CS$3,Команды!$A$2:$A$7500,0),$E11+2)=Команды!$AJ$3,TRUE,FALSE),IF(INDEX(Команды!$A$2:$AN$7500,MATCH(CS$3,Команды!$A$2:$A$7500,0),$E11+2)=Команды!$AJ$4,TRUE,FALSE),IF(INDEX(Команды!$A$2:$AN$7500,MATCH(CS$3,Команды!$A$2:$A$7500,0),$E11+2)=Команды!$AJ$5,TRUE,FALSE),IF(INDEX(Команды!$A$2:$AN$7500,MATCH(CS$3,Команды!$A$2:$A$7500,0),$E11+2)=Команды!$AJ$6,TRUE,FALSE),IF(INDEX(Команды!$A$2:$AN$7500,MATCH(CS$3,Команды!$A$2:$A$7500,0),$E11+2)=Команды!$AJ$7,TRUE,FALSE),IF(INDEX(Команды!$A$2:$AN$7500,MATCH(CS$3,Команды!$A$2:$A$7500,0),$E11+2)=Команды!$AJ$8,TRUE,FALSE),IF(INDEX(Команды!$A$2:$AN$7500,MATCH(CS$3,Команды!$A$2:$A$7500,0),$E11+2)=Команды!$AJ$9,TRUE,FALSE),IF(INDEX(Команды!$A$2:$AN$7500,MATCH(CS$3,Команды!$A$2:$A$7500,0),$E11+2)=Команды!$AJ$10,TRUE,FALSE),IF(INDEX(Команды!$A$2:$AN$7500,MATCH(CS$3,Команды!$A$2:$A$7500,0),$E11+2)=Команды!$AJ$11,TRUE,FALSE),IF(INDEX(Команды!$A$2:$AN$7500,MATCH(CS$3,Команды!$A$2:$A$7500,0),$E11+2)=Команды!$AJ$12,TRUE,FALSE),IF(INDEX(Команды!$A$2:$AN$7500,MATCH(CS$3,Команды!$A$2:$A$7500,0),$E11+2)=Команды!$AJ$13,TRUE,FALSE),IF(INDEX(Команды!$A$2:$AN$7500,MATCH(CS$3,Команды!$A$2:$A$7500,0),$E11+2)=Команды!$AJ$14,TRUE,FALSE),IF(INDEX(Команды!$A$2:$AN$7500,MATCH(CS$3,Команды!$A$2:$A$7500,0),$E11+2)=Команды!$AJ$15,TRUE,FALSE),IF(INDEX(Команды!$A$2:$AN$7500,MATCH(CS$3,Команды!$A$2:$A$7500,0),$E11+2)=Команды!$AJ$16,TRUE,FALSE),IF(INDEX(Команды!$A$2:$AN$7500,MATCH(CS$3,Команды!$A$2:$A$7500,0),$E11+2)=Команды!$AJ$17,TRUE,FALSE),IF(INDEX(Команды!$A$2:$AN$7500,MATCH(CS$3,Команды!$A$2:$A$7500,0),$E11+2)=Команды!$AJ$18,TRUE,FALSE),IF(INDEX(Команды!$A$2:$AN$7500,MATCH(CS$3,Команды!$A$2:$A$7500,0),$E11+2)=Команды!$AJ$19,TRUE,FALSE)),INDEX(Команды!$AJ$2:$AL$19,MATCH(INDEX(Команды!$A$2:$AN$7500,MATCH(CS$3,Команды!$A$2:$A$7500,0),$E11+2),Команды!$AJ$2:$AJ$19,0),3),0)</f>
        <v>0.75</v>
      </c>
      <c r="CU11" s="342"/>
    </row>
    <row r="12" spans="1:105" s="2" customFormat="1" ht="21.95" customHeight="1" x14ac:dyDescent="0.3">
      <c r="A12" s="251">
        <v>7</v>
      </c>
      <c r="B12" s="2">
        <f>VLOOKUP(A12,'Список КК'!A:F,6,TRUE)</f>
        <v>1401</v>
      </c>
      <c r="C12" s="636" t="str">
        <f>VLOOKUP(A12,'Список КК'!A:B,2,TRUE)</f>
        <v>Денисенко Елена Алексеевна</v>
      </c>
      <c r="D12" s="203" t="str">
        <f>VLOOKUP(A12,'Список КК'!A:D,4,TRUE)</f>
        <v>ОБУЧ ВОЗВ, СЦ</v>
      </c>
      <c r="E12" s="4">
        <f>VLOOKUP(A12,'Список КК'!A:C,3,TRUE)</f>
        <v>4</v>
      </c>
      <c r="F12" s="220">
        <f>VLOOKUP(A12,'Список КК'!A:E,5,TRUE)</f>
        <v>0</v>
      </c>
      <c r="G12" s="174">
        <f>IF(OR(IF(INDEX(Команды!$A$2:$AN$7500,MATCH(G$3,Команды!$A$2:$A$7500,0),$E12+2)=Команды!$AJ$2,TRUE,FALSE),IF(INDEX(Команды!$A$2:$AN$7500,MATCH(G$3,Команды!$A$2:$A$7500,0),$E12+2)=Команды!$AJ$3,TRUE,FALSE),IF(INDEX(Команды!$A$2:$AN$7500,MATCH(G$3,Команды!$A$2:$A$7500,0),$E12+2)=Команды!$AJ$4,TRUE,FALSE),IF(INDEX(Команды!$A$2:$AN$7500,MATCH(G$3,Команды!$A$2:$A$7500,0),$E12+2)=Команды!$AJ$5,TRUE,FALSE),IF(INDEX(Команды!$A$2:$AN$7500,MATCH(G$3,Команды!$A$2:$A$7500,0),$E12+2)=Команды!$AJ$6,TRUE,FALSE),IF(INDEX(Команды!$A$2:$AN$7500,MATCH(G$3,Команды!$A$2:$A$7500,0),$E12+2)=Команды!$AJ$7,TRUE,FALSE),IF(INDEX(Команды!$A$2:$AN$7500,MATCH(G$3,Команды!$A$2:$A$7500,0),$E12+2)=Команды!$AJ$8,TRUE,FALSE),IF(INDEX(Команды!$A$2:$AN$7500,MATCH(G$3,Команды!$A$2:$A$7500,0),$E12+2)=Команды!$AJ$9,TRUE,FALSE),IF(INDEX(Команды!$A$2:$AN$7500,MATCH(G$3,Команды!$A$2:$A$7500,0),$E12+2)=Команды!$AJ$10,TRUE,FALSE),IF(INDEX(Команды!$A$2:$AN$7500,MATCH(G$3,Команды!$A$2:$A$7500,0),$E12+2)=Команды!$AJ$11,TRUE,FALSE),IF(INDEX(Команды!$A$2:$AN$7500,MATCH(G$3,Команды!$A$2:$A$7500,0),$E12+2)=Команды!$AJ$12,TRUE,FALSE),IF(INDEX(Команды!$A$2:$AN$7500,MATCH(G$3,Команды!$A$2:$A$7500,0),$E12+2)=Команды!$AJ$13,TRUE,FALSE),IF(INDEX(Команды!$A$2:$AN$7500,MATCH(G$3,Команды!$A$2:$A$7500,0),$E12+2)=Команды!$AJ$14,TRUE,FALSE),IF(INDEX(Команды!$A$2:$AN$7500,MATCH(G$3,Команды!$A$2:$A$7500,0),$E12+2)=Команды!$AJ$15,TRUE,FALSE),IF(INDEX(Команды!$A$2:$AN$7500,MATCH(G$3,Команды!$A$2:$A$7500,0),$E12+2)=Команды!$AJ$16,TRUE,FALSE),,IF(INDEX(Команды!$A$2:$AN$7500,MATCH(G$3,Команды!$A$2:$A$7500,0),$E12+2)=Команды!$AJ$17,TRUE,FALSE),,IF(INDEX(Команды!$A$2:$AN$7500,MATCH(G$3,Команды!$A$2:$A$7500,0),$E12+2)=Команды!$AJ$18,TRUE,FALSE),,IF(INDEX(Команды!$A$2:$AN$7500,MATCH(G$3,Команды!$A$2:$A$7500,0),$E12+2)=Команды!$AJ$19,TRUE,FALSE)),INDEX(Команды!$AJ$2:$AK$19,MATCH(INDEX(Команды!$A$2:$AN$7500,MATCH(G$3,Команды!$A$2:$A$7500,0),$E12+2),Команды!$AJ$2:$AJ$19,0),2),0)</f>
        <v>0.45833333333333331</v>
      </c>
      <c r="H12" s="175">
        <f>IF(OR(IF(INDEX(Команды!$A$2:$AN$7500,MATCH(G$3,Команды!$A$2:$A$7500,0),$E12+2)=Команды!$AJ$2,TRUE,FALSE),IF(INDEX(Команды!$A$2:$AN$7500,MATCH(G$3,Команды!$A$2:$A$7500,0),$E12+2)=Команды!$AJ$3,TRUE,FALSE),IF(INDEX(Команды!$A$2:$AN$7500,MATCH(G$3,Команды!$A$2:$A$7500,0),$E12+2)=Команды!$AJ$4,TRUE,FALSE),IF(INDEX(Команды!$A$2:$AN$7500,MATCH(G$3,Команды!$A$2:$A$7500,0),$E12+2)=Команды!$AJ$5,TRUE,FALSE),IF(INDEX(Команды!$A$2:$AN$7500,MATCH(G$3,Команды!$A$2:$A$7500,0),$E12+2)=Команды!$AJ$6,TRUE,FALSE),IF(INDEX(Команды!$A$2:$AN$7500,MATCH(G$3,Команды!$A$2:$A$7500,0),$E12+2)=Команды!$AJ$7,TRUE,FALSE),IF(INDEX(Команды!$A$2:$AN$7500,MATCH(G$3,Команды!$A$2:$A$7500,0),$E12+2)=Команды!$AJ$8,TRUE,FALSE),IF(INDEX(Команды!$A$2:$AN$7500,MATCH(G$3,Команды!$A$2:$A$7500,0),$E12+2)=Команды!$AJ$9,TRUE,FALSE),IF(INDEX(Команды!$A$2:$AN$7500,MATCH(G$3,Команды!$A$2:$A$7500,0),$E12+2)=Команды!$AJ$10,TRUE,FALSE),IF(INDEX(Команды!$A$2:$AN$7500,MATCH(G$3,Команды!$A$2:$A$7500,0),$E12+2)=Команды!$AJ$11,TRUE,FALSE),IF(INDEX(Команды!$A$2:$AN$7500,MATCH(G$3,Команды!$A$2:$A$7500,0),$E12+2)=Команды!$AJ$12,TRUE,FALSE),IF(INDEX(Команды!$A$2:$AN$7500,MATCH(G$3,Команды!$A$2:$A$7500,0),$E12+2)=Команды!$AJ$13,TRUE,FALSE),IF(INDEX(Команды!$A$2:$AN$7500,MATCH(G$3,Команды!$A$2:$A$7500,0),$E12+2)=Команды!$AJ$14,TRUE,FALSE),IF(INDEX(Команды!$A$2:$AN$7500,MATCH(G$3,Команды!$A$2:$A$7500,0),$E12+2)=Команды!$AJ$15,TRUE,FALSE),IF(INDEX(Команды!$A$2:$AN$7500,MATCH(G$3,Команды!$A$2:$A$7500,0),$E12+2)=Команды!$AJ$16,TRUE,FALSE),IF(INDEX(Команды!$A$2:$AN$7500,MATCH(G$3,Команды!$A$2:$A$7500,0),$E12+2)=Команды!$AJ$17,TRUE,FALSE),IF(INDEX(Команды!$A$2:$AN$7500,MATCH(G$3,Команды!$A$2:$A$7500,0),$E12+2)=Команды!$AJ$18,TRUE,FALSE),IF(INDEX(Команды!$A$2:$AN$7500,MATCH(G$3,Команды!$A$2:$A$7500,0),$E12+2)=Команды!$AJ$19,TRUE,FALSE)),INDEX(Команды!$AJ$2:$AL$19,MATCH(INDEX(Команды!$A$2:$AN$7500,MATCH(G$3,Команды!$A$2:$A$7500,0),$E12+2),Команды!$AJ$2:$AJ$19,0),3),0)</f>
        <v>0.83333333333333337</v>
      </c>
      <c r="I12" s="342"/>
      <c r="J12" s="174">
        <f>IF(OR(IF(INDEX(Команды!$A$2:$AN$7500,MATCH(J$3,Команды!$A$2:$A$7500,0),$E12+2)=Команды!$AJ$2,TRUE,FALSE),IF(INDEX(Команды!$A$2:$AN$7500,MATCH(J$3,Команды!$A$2:$A$7500,0),$E12+2)=Команды!$AJ$3,TRUE,FALSE),IF(INDEX(Команды!$A$2:$AN$7500,MATCH(J$3,Команды!$A$2:$A$7500,0),$E12+2)=Команды!$AJ$4,TRUE,FALSE),IF(INDEX(Команды!$A$2:$AN$7500,MATCH(J$3,Команды!$A$2:$A$7500,0),$E12+2)=Команды!$AJ$5,TRUE,FALSE),IF(INDEX(Команды!$A$2:$AN$7500,MATCH(J$3,Команды!$A$2:$A$7500,0),$E12+2)=Команды!$AJ$6,TRUE,FALSE),IF(INDEX(Команды!$A$2:$AN$7500,MATCH(J$3,Команды!$A$2:$A$7500,0),$E12+2)=Команды!$AJ$7,TRUE,FALSE),IF(INDEX(Команды!$A$2:$AN$7500,MATCH(J$3,Команды!$A$2:$A$7500,0),$E12+2)=Команды!$AJ$8,TRUE,FALSE),IF(INDEX(Команды!$A$2:$AN$7500,MATCH(J$3,Команды!$A$2:$A$7500,0),$E12+2)=Команды!$AJ$9,TRUE,FALSE),IF(INDEX(Команды!$A$2:$AN$7500,MATCH(J$3,Команды!$A$2:$A$7500,0),$E12+2)=Команды!$AJ$10,TRUE,FALSE),IF(INDEX(Команды!$A$2:$AN$7500,MATCH(J$3,Команды!$A$2:$A$7500,0),$E12+2)=Команды!$AJ$11,TRUE,FALSE),IF(INDEX(Команды!$A$2:$AN$7500,MATCH(J$3,Команды!$A$2:$A$7500,0),$E12+2)=Команды!$AJ$12,TRUE,FALSE),IF(INDEX(Команды!$A$2:$AN$7500,MATCH(J$3,Команды!$A$2:$A$7500,0),$E12+2)=Команды!$AJ$13,TRUE,FALSE),IF(INDEX(Команды!$A$2:$AN$7500,MATCH(J$3,Команды!$A$2:$A$7500,0),$E12+2)=Команды!$AJ$14,TRUE,FALSE),IF(INDEX(Команды!$A$2:$AN$7500,MATCH(J$3,Команды!$A$2:$A$7500,0),$E12+2)=Команды!$AJ$15,TRUE,FALSE),IF(INDEX(Команды!$A$2:$AN$7500,MATCH(J$3,Команды!$A$2:$A$7500,0),$E12+2)=Команды!$AJ$16,TRUE,FALSE),,IF(INDEX(Команды!$A$2:$AN$7500,MATCH(J$3,Команды!$A$2:$A$7500,0),$E12+2)=Команды!$AJ$17,TRUE,FALSE),,IF(INDEX(Команды!$A$2:$AN$7500,MATCH(J$3,Команды!$A$2:$A$7500,0),$E12+2)=Команды!$AJ$18,TRUE,FALSE),,IF(INDEX(Команды!$A$2:$AN$7500,MATCH(J$3,Команды!$A$2:$A$7500,0),$E12+2)=Команды!$AJ$19,TRUE,FALSE)),INDEX(Команды!$AJ$2:$AK$19,MATCH(INDEX(Команды!$A$2:$AN$7500,MATCH(J$3,Команды!$A$2:$A$7500,0),$E12+2),Команды!$AJ$2:$AJ$19,0),2),0)</f>
        <v>0.625</v>
      </c>
      <c r="K12" s="175">
        <f>IF(OR(IF(INDEX(Команды!$A$2:$AN$7500,MATCH(J$3,Команды!$A$2:$A$7500,0),$E12+2)=Команды!$AJ$2,TRUE,FALSE),IF(INDEX(Команды!$A$2:$AN$7500,MATCH(J$3,Команды!$A$2:$A$7500,0),$E12+2)=Команды!$AJ$3,TRUE,FALSE),IF(INDEX(Команды!$A$2:$AN$7500,MATCH(J$3,Команды!$A$2:$A$7500,0),$E12+2)=Команды!$AJ$4,TRUE,FALSE),IF(INDEX(Команды!$A$2:$AN$7500,MATCH(J$3,Команды!$A$2:$A$7500,0),$E12+2)=Команды!$AJ$5,TRUE,FALSE),IF(INDEX(Команды!$A$2:$AN$7500,MATCH(J$3,Команды!$A$2:$A$7500,0),$E12+2)=Команды!$AJ$6,TRUE,FALSE),IF(INDEX(Команды!$A$2:$AN$7500,MATCH(J$3,Команды!$A$2:$A$7500,0),$E12+2)=Команды!$AJ$7,TRUE,FALSE),IF(INDEX(Команды!$A$2:$AN$7500,MATCH(J$3,Команды!$A$2:$A$7500,0),$E12+2)=Команды!$AJ$8,TRUE,FALSE),IF(INDEX(Команды!$A$2:$AN$7500,MATCH(J$3,Команды!$A$2:$A$7500,0),$E12+2)=Команды!$AJ$9,TRUE,FALSE),IF(INDEX(Команды!$A$2:$AN$7500,MATCH(J$3,Команды!$A$2:$A$7500,0),$E12+2)=Команды!$AJ$10,TRUE,FALSE),IF(INDEX(Команды!$A$2:$AN$7500,MATCH(J$3,Команды!$A$2:$A$7500,0),$E12+2)=Команды!$AJ$11,TRUE,FALSE),IF(INDEX(Команды!$A$2:$AN$7500,MATCH(J$3,Команды!$A$2:$A$7500,0),$E12+2)=Команды!$AJ$12,TRUE,FALSE),IF(INDEX(Команды!$A$2:$AN$7500,MATCH(J$3,Команды!$A$2:$A$7500,0),$E12+2)=Команды!$AJ$13,TRUE,FALSE),IF(INDEX(Команды!$A$2:$AN$7500,MATCH(J$3,Команды!$A$2:$A$7500,0),$E12+2)=Команды!$AJ$14,TRUE,FALSE),IF(INDEX(Команды!$A$2:$AN$7500,MATCH(J$3,Команды!$A$2:$A$7500,0),$E12+2)=Команды!$AJ$15,TRUE,FALSE),IF(INDEX(Команды!$A$2:$AN$7500,MATCH(J$3,Команды!$A$2:$A$7500,0),$E12+2)=Команды!$AJ$16,TRUE,FALSE),IF(INDEX(Команды!$A$2:$AN$7500,MATCH(J$3,Команды!$A$2:$A$7500,0),$E12+2)=Команды!$AJ$17,TRUE,FALSE),IF(INDEX(Команды!$A$2:$AN$7500,MATCH(J$3,Команды!$A$2:$A$7500,0),$E12+2)=Команды!$AJ$18,TRUE,FALSE),IF(INDEX(Команды!$A$2:$AN$7500,MATCH(J$3,Команды!$A$2:$A$7500,0),$E12+2)=Команды!$AJ$19,TRUE,FALSE)),INDEX(Команды!$AJ$2:$AL$19,MATCH(INDEX(Команды!$A$2:$AN$7500,MATCH(J$3,Команды!$A$2:$A$7500,0),$E12+2),Команды!$AJ$2:$AJ$19,0),3),0)</f>
        <v>1</v>
      </c>
      <c r="L12" s="342"/>
      <c r="M12" s="174">
        <f>IF(OR(IF(INDEX(Команды!$A$2:$AN$7500,MATCH(M$3,Команды!$A$2:$A$7500,0),$E12+2)=Команды!$AJ$2,TRUE,FALSE),IF(INDEX(Команды!$A$2:$AN$7500,MATCH(M$3,Команды!$A$2:$A$7500,0),$E12+2)=Команды!$AJ$3,TRUE,FALSE),IF(INDEX(Команды!$A$2:$AN$7500,MATCH(M$3,Команды!$A$2:$A$7500,0),$E12+2)=Команды!$AJ$4,TRUE,FALSE),IF(INDEX(Команды!$A$2:$AN$7500,MATCH(M$3,Команды!$A$2:$A$7500,0),$E12+2)=Команды!$AJ$5,TRUE,FALSE),IF(INDEX(Команды!$A$2:$AN$7500,MATCH(M$3,Команды!$A$2:$A$7500,0),$E12+2)=Команды!$AJ$6,TRUE,FALSE),IF(INDEX(Команды!$A$2:$AN$7500,MATCH(M$3,Команды!$A$2:$A$7500,0),$E12+2)=Команды!$AJ$7,TRUE,FALSE),IF(INDEX(Команды!$A$2:$AN$7500,MATCH(M$3,Команды!$A$2:$A$7500,0),$E12+2)=Команды!$AJ$8,TRUE,FALSE),IF(INDEX(Команды!$A$2:$AN$7500,MATCH(M$3,Команды!$A$2:$A$7500,0),$E12+2)=Команды!$AJ$9,TRUE,FALSE),IF(INDEX(Команды!$A$2:$AN$7500,MATCH(M$3,Команды!$A$2:$A$7500,0),$E12+2)=Команды!$AJ$10,TRUE,FALSE),IF(INDEX(Команды!$A$2:$AN$7500,MATCH(M$3,Команды!$A$2:$A$7500,0),$E12+2)=Команды!$AJ$11,TRUE,FALSE),IF(INDEX(Команды!$A$2:$AN$7500,MATCH(M$3,Команды!$A$2:$A$7500,0),$E12+2)=Команды!$AJ$12,TRUE,FALSE),IF(INDEX(Команды!$A$2:$AN$7500,MATCH(M$3,Команды!$A$2:$A$7500,0),$E12+2)=Команды!$AJ$13,TRUE,FALSE),IF(INDEX(Команды!$A$2:$AN$7500,MATCH(M$3,Команды!$A$2:$A$7500,0),$E12+2)=Команды!$AJ$14,TRUE,FALSE),IF(INDEX(Команды!$A$2:$AN$7500,MATCH(M$3,Команды!$A$2:$A$7500,0),$E12+2)=Команды!$AJ$15,TRUE,FALSE),IF(INDEX(Команды!$A$2:$AN$7500,MATCH(M$3,Команды!$A$2:$A$7500,0),$E12+2)=Команды!$AJ$16,TRUE,FALSE),,IF(INDEX(Команды!$A$2:$AN$7500,MATCH(M$3,Команды!$A$2:$A$7500,0),$E12+2)=Команды!$AJ$17,TRUE,FALSE),,IF(INDEX(Команды!$A$2:$AN$7500,MATCH(M$3,Команды!$A$2:$A$7500,0),$E12+2)=Команды!$AJ$18,TRUE,FALSE),,IF(INDEX(Команды!$A$2:$AN$7500,MATCH(M$3,Команды!$A$2:$A$7500,0),$E12+2)=Команды!$AJ$19,TRUE,FALSE)),INDEX(Команды!$AJ$2:$AK$19,MATCH(INDEX(Команды!$A$2:$AN$7500,MATCH(M$3,Команды!$A$2:$A$7500,0),$E12+2),Команды!$AJ$2:$AJ$19,0),2),0)</f>
        <v>0.64583333333333337</v>
      </c>
      <c r="N12" s="175">
        <f>IF(OR(IF(INDEX(Команды!$A$2:$AN$7500,MATCH(M$3,Команды!$A$2:$A$7500,0),$E12+2)=Команды!$AJ$2,TRUE,FALSE),IF(INDEX(Команды!$A$2:$AN$7500,MATCH(M$3,Команды!$A$2:$A$7500,0),$E12+2)=Команды!$AJ$3,TRUE,FALSE),IF(INDEX(Команды!$A$2:$AN$7500,MATCH(M$3,Команды!$A$2:$A$7500,0),$E12+2)=Команды!$AJ$4,TRUE,FALSE),IF(INDEX(Команды!$A$2:$AN$7500,MATCH(M$3,Команды!$A$2:$A$7500,0),$E12+2)=Команды!$AJ$5,TRUE,FALSE),IF(INDEX(Команды!$A$2:$AN$7500,MATCH(M$3,Команды!$A$2:$A$7500,0),$E12+2)=Команды!$AJ$6,TRUE,FALSE),IF(INDEX(Команды!$A$2:$AN$7500,MATCH(M$3,Команды!$A$2:$A$7500,0),$E12+2)=Команды!$AJ$7,TRUE,FALSE),IF(INDEX(Команды!$A$2:$AN$7500,MATCH(M$3,Команды!$A$2:$A$7500,0),$E12+2)=Команды!$AJ$8,TRUE,FALSE),IF(INDEX(Команды!$A$2:$AN$7500,MATCH(M$3,Команды!$A$2:$A$7500,0),$E12+2)=Команды!$AJ$9,TRUE,FALSE),IF(INDEX(Команды!$A$2:$AN$7500,MATCH(M$3,Команды!$A$2:$A$7500,0),$E12+2)=Команды!$AJ$10,TRUE,FALSE),IF(INDEX(Команды!$A$2:$AN$7500,MATCH(M$3,Команды!$A$2:$A$7500,0),$E12+2)=Команды!$AJ$11,TRUE,FALSE),IF(INDEX(Команды!$A$2:$AN$7500,MATCH(M$3,Команды!$A$2:$A$7500,0),$E12+2)=Команды!$AJ$12,TRUE,FALSE),IF(INDEX(Команды!$A$2:$AN$7500,MATCH(M$3,Команды!$A$2:$A$7500,0),$E12+2)=Команды!$AJ$13,TRUE,FALSE),IF(INDEX(Команды!$A$2:$AN$7500,MATCH(M$3,Команды!$A$2:$A$7500,0),$E12+2)=Команды!$AJ$14,TRUE,FALSE),IF(INDEX(Команды!$A$2:$AN$7500,MATCH(M$3,Команды!$A$2:$A$7500,0),$E12+2)=Команды!$AJ$15,TRUE,FALSE),IF(INDEX(Команды!$A$2:$AN$7500,MATCH(M$3,Команды!$A$2:$A$7500,0),$E12+2)=Команды!$AJ$16,TRUE,FALSE),IF(INDEX(Команды!$A$2:$AN$7500,MATCH(M$3,Команды!$A$2:$A$7500,0),$E12+2)=Команды!$AJ$17,TRUE,FALSE),IF(INDEX(Команды!$A$2:$AN$7500,MATCH(M$3,Команды!$A$2:$A$7500,0),$E12+2)=Команды!$AJ$18,TRUE,FALSE),IF(INDEX(Команды!$A$2:$AN$7500,MATCH(M$3,Команды!$A$2:$A$7500,0),$E12+2)=Команды!$AJ$19,TRUE,FALSE)),INDEX(Команды!$AJ$2:$AL$19,MATCH(INDEX(Команды!$A$2:$AN$7500,MATCH(M$3,Команды!$A$2:$A$7500,0),$E12+2),Команды!$AJ$2:$AJ$19,0),3),0)</f>
        <v>1.0208333333333333</v>
      </c>
      <c r="O12" s="342"/>
      <c r="P12" s="174">
        <f>IF(OR(IF(INDEX(Команды!$A$2:$AN$7500,MATCH(P$3,Команды!$A$2:$A$7500,0),$E12+2)=Команды!$AJ$2,TRUE,FALSE),IF(INDEX(Команды!$A$2:$AN$7500,MATCH(P$3,Команды!$A$2:$A$7500,0),$E12+2)=Команды!$AJ$3,TRUE,FALSE),IF(INDEX(Команды!$A$2:$AN$7500,MATCH(P$3,Команды!$A$2:$A$7500,0),$E12+2)=Команды!$AJ$4,TRUE,FALSE),IF(INDEX(Команды!$A$2:$AN$7500,MATCH(P$3,Команды!$A$2:$A$7500,0),$E12+2)=Команды!$AJ$5,TRUE,FALSE),IF(INDEX(Команды!$A$2:$AN$7500,MATCH(P$3,Команды!$A$2:$A$7500,0),$E12+2)=Команды!$AJ$6,TRUE,FALSE),IF(INDEX(Команды!$A$2:$AN$7500,MATCH(P$3,Команды!$A$2:$A$7500,0),$E12+2)=Команды!$AJ$7,TRUE,FALSE),IF(INDEX(Команды!$A$2:$AN$7500,MATCH(P$3,Команды!$A$2:$A$7500,0),$E12+2)=Команды!$AJ$8,TRUE,FALSE),IF(INDEX(Команды!$A$2:$AN$7500,MATCH(P$3,Команды!$A$2:$A$7500,0),$E12+2)=Команды!$AJ$9,TRUE,FALSE),IF(INDEX(Команды!$A$2:$AN$7500,MATCH(P$3,Команды!$A$2:$A$7500,0),$E12+2)=Команды!$AJ$10,TRUE,FALSE),IF(INDEX(Команды!$A$2:$AN$7500,MATCH(P$3,Команды!$A$2:$A$7500,0),$E12+2)=Команды!$AJ$11,TRUE,FALSE),IF(INDEX(Команды!$A$2:$AN$7500,MATCH(P$3,Команды!$A$2:$A$7500,0),$E12+2)=Команды!$AJ$12,TRUE,FALSE),IF(INDEX(Команды!$A$2:$AN$7500,MATCH(P$3,Команды!$A$2:$A$7500,0),$E12+2)=Команды!$AJ$13,TRUE,FALSE),IF(INDEX(Команды!$A$2:$AN$7500,MATCH(P$3,Команды!$A$2:$A$7500,0),$E12+2)=Команды!$AJ$14,TRUE,FALSE),IF(INDEX(Команды!$A$2:$AN$7500,MATCH(P$3,Команды!$A$2:$A$7500,0),$E12+2)=Команды!$AJ$15,TRUE,FALSE),IF(INDEX(Команды!$A$2:$AN$7500,MATCH(P$3,Команды!$A$2:$A$7500,0),$E12+2)=Команды!$AJ$16,TRUE,FALSE),,IF(INDEX(Команды!$A$2:$AN$7500,MATCH(P$3,Команды!$A$2:$A$7500,0),$E12+2)=Команды!$AJ$17,TRUE,FALSE),,IF(INDEX(Команды!$A$2:$AN$7500,MATCH(P$3,Команды!$A$2:$A$7500,0),$E12+2)=Команды!$AJ$18,TRUE,FALSE),,IF(INDEX(Команды!$A$2:$AN$7500,MATCH(P$3,Команды!$A$2:$A$7500,0),$E12+2)=Команды!$AJ$19,TRUE,FALSE)),INDEX(Команды!$AJ$2:$AK$19,MATCH(INDEX(Команды!$A$2:$AN$7500,MATCH(P$3,Команды!$A$2:$A$7500,0),$E12+2),Команды!$AJ$2:$AJ$19,0),2),0)</f>
        <v>0.64583333333333337</v>
      </c>
      <c r="Q12" s="175">
        <f>IF(OR(IF(INDEX(Команды!$A$2:$AN$7500,MATCH(P$3,Команды!$A$2:$A$7500,0),$E12+2)=Команды!$AJ$2,TRUE,FALSE),IF(INDEX(Команды!$A$2:$AN$7500,MATCH(P$3,Команды!$A$2:$A$7500,0),$E12+2)=Команды!$AJ$3,TRUE,FALSE),IF(INDEX(Команды!$A$2:$AN$7500,MATCH(P$3,Команды!$A$2:$A$7500,0),$E12+2)=Команды!$AJ$4,TRUE,FALSE),IF(INDEX(Команды!$A$2:$AN$7500,MATCH(P$3,Команды!$A$2:$A$7500,0),$E12+2)=Команды!$AJ$5,TRUE,FALSE),IF(INDEX(Команды!$A$2:$AN$7500,MATCH(P$3,Команды!$A$2:$A$7500,0),$E12+2)=Команды!$AJ$6,TRUE,FALSE),IF(INDEX(Команды!$A$2:$AN$7500,MATCH(P$3,Команды!$A$2:$A$7500,0),$E12+2)=Команды!$AJ$7,TRUE,FALSE),IF(INDEX(Команды!$A$2:$AN$7500,MATCH(P$3,Команды!$A$2:$A$7500,0),$E12+2)=Команды!$AJ$8,TRUE,FALSE),IF(INDEX(Команды!$A$2:$AN$7500,MATCH(P$3,Команды!$A$2:$A$7500,0),$E12+2)=Команды!$AJ$9,TRUE,FALSE),IF(INDEX(Команды!$A$2:$AN$7500,MATCH(P$3,Команды!$A$2:$A$7500,0),$E12+2)=Команды!$AJ$10,TRUE,FALSE),IF(INDEX(Команды!$A$2:$AN$7500,MATCH(P$3,Команды!$A$2:$A$7500,0),$E12+2)=Команды!$AJ$11,TRUE,FALSE),IF(INDEX(Команды!$A$2:$AN$7500,MATCH(P$3,Команды!$A$2:$A$7500,0),$E12+2)=Команды!$AJ$12,TRUE,FALSE),IF(INDEX(Команды!$A$2:$AN$7500,MATCH(P$3,Команды!$A$2:$A$7500,0),$E12+2)=Команды!$AJ$13,TRUE,FALSE),IF(INDEX(Команды!$A$2:$AN$7500,MATCH(P$3,Команды!$A$2:$A$7500,0),$E12+2)=Команды!$AJ$14,TRUE,FALSE),IF(INDEX(Команды!$A$2:$AN$7500,MATCH(P$3,Команды!$A$2:$A$7500,0),$E12+2)=Команды!$AJ$15,TRUE,FALSE),IF(INDEX(Команды!$A$2:$AN$7500,MATCH(P$3,Команды!$A$2:$A$7500,0),$E12+2)=Команды!$AJ$16,TRUE,FALSE),IF(INDEX(Команды!$A$2:$AN$7500,MATCH(P$3,Команды!$A$2:$A$7500,0),$E12+2)=Команды!$AJ$17,TRUE,FALSE),IF(INDEX(Команды!$A$2:$AN$7500,MATCH(P$3,Команды!$A$2:$A$7500,0),$E12+2)=Команды!$AJ$18,TRUE,FALSE),IF(INDEX(Команды!$A$2:$AN$7500,MATCH(P$3,Команды!$A$2:$A$7500,0),$E12+2)=Команды!$AJ$19,TRUE,FALSE)),INDEX(Команды!$AJ$2:$AL$19,MATCH(INDEX(Команды!$A$2:$AN$7500,MATCH(P$3,Команды!$A$2:$A$7500,0),$E12+2),Команды!$AJ$2:$AJ$19,0),3),0)</f>
        <v>1.0208333333333333</v>
      </c>
      <c r="R12" s="342"/>
      <c r="S12" s="174" t="str">
        <f>IF(OR(IF(INDEX(Команды!$A$2:$AN$7500,MATCH(S$3,Команды!$A$2:$A$7500,0),$E12+2)=Команды!$AJ$2,TRUE,FALSE),IF(INDEX(Команды!$A$2:$AN$7500,MATCH(S$3,Команды!$A$2:$A$7500,0),$E12+2)=Команды!$AJ$3,TRUE,FALSE),IF(INDEX(Команды!$A$2:$AN$7500,MATCH(S$3,Команды!$A$2:$A$7500,0),$E12+2)=Команды!$AJ$4,TRUE,FALSE),IF(INDEX(Команды!$A$2:$AN$7500,MATCH(S$3,Команды!$A$2:$A$7500,0),$E12+2)=Команды!$AJ$5,TRUE,FALSE),IF(INDEX(Команды!$A$2:$AN$7500,MATCH(S$3,Команды!$A$2:$A$7500,0),$E12+2)=Команды!$AJ$6,TRUE,FALSE),IF(INDEX(Команды!$A$2:$AN$7500,MATCH(S$3,Команды!$A$2:$A$7500,0),$E12+2)=Команды!$AJ$7,TRUE,FALSE),IF(INDEX(Команды!$A$2:$AN$7500,MATCH(S$3,Команды!$A$2:$A$7500,0),$E12+2)=Команды!$AJ$8,TRUE,FALSE),IF(INDEX(Команды!$A$2:$AN$7500,MATCH(S$3,Команды!$A$2:$A$7500,0),$E12+2)=Команды!$AJ$9,TRUE,FALSE),IF(INDEX(Команды!$A$2:$AN$7500,MATCH(S$3,Команды!$A$2:$A$7500,0),$E12+2)=Команды!$AJ$10,TRUE,FALSE),IF(INDEX(Команды!$A$2:$AN$7500,MATCH(S$3,Команды!$A$2:$A$7500,0),$E12+2)=Команды!$AJ$11,TRUE,FALSE),IF(INDEX(Команды!$A$2:$AN$7500,MATCH(S$3,Команды!$A$2:$A$7500,0),$E12+2)=Команды!$AJ$12,TRUE,FALSE),IF(INDEX(Команды!$A$2:$AN$7500,MATCH(S$3,Команды!$A$2:$A$7500,0),$E12+2)=Команды!$AJ$13,TRUE,FALSE),IF(INDEX(Команды!$A$2:$AN$7500,MATCH(S$3,Команды!$A$2:$A$7500,0),$E12+2)=Команды!$AJ$14,TRUE,FALSE),IF(INDEX(Команды!$A$2:$AN$7500,MATCH(S$3,Команды!$A$2:$A$7500,0),$E12+2)=Команды!$AJ$15,TRUE,FALSE),IF(INDEX(Команды!$A$2:$AN$7500,MATCH(S$3,Команды!$A$2:$A$7500,0),$E12+2)=Команды!$AJ$16,TRUE,FALSE),,IF(INDEX(Команды!$A$2:$AN$7500,MATCH(S$3,Команды!$A$2:$A$7500,0),$E12+2)=Команды!$AJ$17,TRUE,FALSE),,IF(INDEX(Команды!$A$2:$AN$7500,MATCH(S$3,Команды!$A$2:$A$7500,0),$E12+2)=Команды!$AJ$18,TRUE,FALSE),,IF(INDEX(Команды!$A$2:$AN$7500,MATCH(S$3,Команды!$A$2:$A$7500,0),$E12+2)=Команды!$AJ$19,TRUE,FALSE)),INDEX(Команды!$AJ$2:$AK$19,MATCH(INDEX(Команды!$A$2:$AN$7500,MATCH(S$3,Команды!$A$2:$A$7500,0),$E12+2),Команды!$AJ$2:$AJ$19,0),2),0)</f>
        <v>В</v>
      </c>
      <c r="T12" s="175" t="str">
        <f>IF(OR(IF(INDEX(Команды!$A$2:$AN$7500,MATCH(S$3,Команды!$A$2:$A$7500,0),$E12+2)=Команды!$AJ$2,TRUE,FALSE),IF(INDEX(Команды!$A$2:$AN$7500,MATCH(S$3,Команды!$A$2:$A$7500,0),$E12+2)=Команды!$AJ$3,TRUE,FALSE),IF(INDEX(Команды!$A$2:$AN$7500,MATCH(S$3,Команды!$A$2:$A$7500,0),$E12+2)=Команды!$AJ$4,TRUE,FALSE),IF(INDEX(Команды!$A$2:$AN$7500,MATCH(S$3,Команды!$A$2:$A$7500,0),$E12+2)=Команды!$AJ$5,TRUE,FALSE),IF(INDEX(Команды!$A$2:$AN$7500,MATCH(S$3,Команды!$A$2:$A$7500,0),$E12+2)=Команды!$AJ$6,TRUE,FALSE),IF(INDEX(Команды!$A$2:$AN$7500,MATCH(S$3,Команды!$A$2:$A$7500,0),$E12+2)=Команды!$AJ$7,TRUE,FALSE),IF(INDEX(Команды!$A$2:$AN$7500,MATCH(S$3,Команды!$A$2:$A$7500,0),$E12+2)=Команды!$AJ$8,TRUE,FALSE),IF(INDEX(Команды!$A$2:$AN$7500,MATCH(S$3,Команды!$A$2:$A$7500,0),$E12+2)=Команды!$AJ$9,TRUE,FALSE),IF(INDEX(Команды!$A$2:$AN$7500,MATCH(S$3,Команды!$A$2:$A$7500,0),$E12+2)=Команды!$AJ$10,TRUE,FALSE),IF(INDEX(Команды!$A$2:$AN$7500,MATCH(S$3,Команды!$A$2:$A$7500,0),$E12+2)=Команды!$AJ$11,TRUE,FALSE),IF(INDEX(Команды!$A$2:$AN$7500,MATCH(S$3,Команды!$A$2:$A$7500,0),$E12+2)=Команды!$AJ$12,TRUE,FALSE),IF(INDEX(Команды!$A$2:$AN$7500,MATCH(S$3,Команды!$A$2:$A$7500,0),$E12+2)=Команды!$AJ$13,TRUE,FALSE),IF(INDEX(Команды!$A$2:$AN$7500,MATCH(S$3,Команды!$A$2:$A$7500,0),$E12+2)=Команды!$AJ$14,TRUE,FALSE),IF(INDEX(Команды!$A$2:$AN$7500,MATCH(S$3,Команды!$A$2:$A$7500,0),$E12+2)=Команды!$AJ$15,TRUE,FALSE),IF(INDEX(Команды!$A$2:$AN$7500,MATCH(S$3,Команды!$A$2:$A$7500,0),$E12+2)=Команды!$AJ$16,TRUE,FALSE),IF(INDEX(Команды!$A$2:$AN$7500,MATCH(S$3,Команды!$A$2:$A$7500,0),$E12+2)=Команды!$AJ$17,TRUE,FALSE),IF(INDEX(Команды!$A$2:$AN$7500,MATCH(S$3,Команды!$A$2:$A$7500,0),$E12+2)=Команды!$AJ$18,TRUE,FALSE),IF(INDEX(Команды!$A$2:$AN$7500,MATCH(S$3,Команды!$A$2:$A$7500,0),$E12+2)=Команды!$AJ$19,TRUE,FALSE)),INDEX(Команды!$AJ$2:$AL$19,MATCH(INDEX(Команды!$A$2:$AN$7500,MATCH(S$3,Команды!$A$2:$A$7500,0),$E12+2),Команды!$AJ$2:$AJ$19,0),3),0)</f>
        <v>В</v>
      </c>
      <c r="U12" s="342"/>
      <c r="V12" s="174" t="str">
        <f>IF(OR(IF(INDEX(Команды!$A$2:$AN$7500,MATCH(V$3,Команды!$A$2:$A$7500,0),$E12+2)=Команды!$AJ$2,TRUE,FALSE),IF(INDEX(Команды!$A$2:$AN$7500,MATCH(V$3,Команды!$A$2:$A$7500,0),$E12+2)=Команды!$AJ$3,TRUE,FALSE),IF(INDEX(Команды!$A$2:$AN$7500,MATCH(V$3,Команды!$A$2:$A$7500,0),$E12+2)=Команды!$AJ$4,TRUE,FALSE),IF(INDEX(Команды!$A$2:$AN$7500,MATCH(V$3,Команды!$A$2:$A$7500,0),$E12+2)=Команды!$AJ$5,TRUE,FALSE),IF(INDEX(Команды!$A$2:$AN$7500,MATCH(V$3,Команды!$A$2:$A$7500,0),$E12+2)=Команды!$AJ$6,TRUE,FALSE),IF(INDEX(Команды!$A$2:$AN$7500,MATCH(V$3,Команды!$A$2:$A$7500,0),$E12+2)=Команды!$AJ$7,TRUE,FALSE),IF(INDEX(Команды!$A$2:$AN$7500,MATCH(V$3,Команды!$A$2:$A$7500,0),$E12+2)=Команды!$AJ$8,TRUE,FALSE),IF(INDEX(Команды!$A$2:$AN$7500,MATCH(V$3,Команды!$A$2:$A$7500,0),$E12+2)=Команды!$AJ$9,TRUE,FALSE),IF(INDEX(Команды!$A$2:$AN$7500,MATCH(V$3,Команды!$A$2:$A$7500,0),$E12+2)=Команды!$AJ$10,TRUE,FALSE),IF(INDEX(Команды!$A$2:$AN$7500,MATCH(V$3,Команды!$A$2:$A$7500,0),$E12+2)=Команды!$AJ$11,TRUE,FALSE),IF(INDEX(Команды!$A$2:$AN$7500,MATCH(V$3,Команды!$A$2:$A$7500,0),$E12+2)=Команды!$AJ$12,TRUE,FALSE),IF(INDEX(Команды!$A$2:$AN$7500,MATCH(V$3,Команды!$A$2:$A$7500,0),$E12+2)=Команды!$AJ$13,TRUE,FALSE),IF(INDEX(Команды!$A$2:$AN$7500,MATCH(V$3,Команды!$A$2:$A$7500,0),$E12+2)=Команды!$AJ$14,TRUE,FALSE),IF(INDEX(Команды!$A$2:$AN$7500,MATCH(V$3,Команды!$A$2:$A$7500,0),$E12+2)=Команды!$AJ$15,TRUE,FALSE),IF(INDEX(Команды!$A$2:$AN$7500,MATCH(V$3,Команды!$A$2:$A$7500,0),$E12+2)=Команды!$AJ$16,TRUE,FALSE),,IF(INDEX(Команды!$A$2:$AN$7500,MATCH(V$3,Команды!$A$2:$A$7500,0),$E12+2)=Команды!$AJ$17,TRUE,FALSE),,IF(INDEX(Команды!$A$2:$AN$7500,MATCH(V$3,Команды!$A$2:$A$7500,0),$E12+2)=Команды!$AJ$18,TRUE,FALSE),,IF(INDEX(Команды!$A$2:$AN$7500,MATCH(V$3,Команды!$A$2:$A$7500,0),$E12+2)=Команды!$AJ$19,TRUE,FALSE)),INDEX(Команды!$AJ$2:$AK$19,MATCH(INDEX(Команды!$A$2:$AN$7500,MATCH(V$3,Команды!$A$2:$A$7500,0),$E12+2),Команды!$AJ$2:$AJ$19,0),2),0)</f>
        <v>В</v>
      </c>
      <c r="W12" s="175" t="str">
        <f>IF(OR(IF(INDEX(Команды!$A$2:$AN$7500,MATCH(V$3,Команды!$A$2:$A$7500,0),$E12+2)=Команды!$AJ$2,TRUE,FALSE),IF(INDEX(Команды!$A$2:$AN$7500,MATCH(V$3,Команды!$A$2:$A$7500,0),$E12+2)=Команды!$AJ$3,TRUE,FALSE),IF(INDEX(Команды!$A$2:$AN$7500,MATCH(V$3,Команды!$A$2:$A$7500,0),$E12+2)=Команды!$AJ$4,TRUE,FALSE),IF(INDEX(Команды!$A$2:$AN$7500,MATCH(V$3,Команды!$A$2:$A$7500,0),$E12+2)=Команды!$AJ$5,TRUE,FALSE),IF(INDEX(Команды!$A$2:$AN$7500,MATCH(V$3,Команды!$A$2:$A$7500,0),$E12+2)=Команды!$AJ$6,TRUE,FALSE),IF(INDEX(Команды!$A$2:$AN$7500,MATCH(V$3,Команды!$A$2:$A$7500,0),$E12+2)=Команды!$AJ$7,TRUE,FALSE),IF(INDEX(Команды!$A$2:$AN$7500,MATCH(V$3,Команды!$A$2:$A$7500,0),$E12+2)=Команды!$AJ$8,TRUE,FALSE),IF(INDEX(Команды!$A$2:$AN$7500,MATCH(V$3,Команды!$A$2:$A$7500,0),$E12+2)=Команды!$AJ$9,TRUE,FALSE),IF(INDEX(Команды!$A$2:$AN$7500,MATCH(V$3,Команды!$A$2:$A$7500,0),$E12+2)=Команды!$AJ$10,TRUE,FALSE),IF(INDEX(Команды!$A$2:$AN$7500,MATCH(V$3,Команды!$A$2:$A$7500,0),$E12+2)=Команды!$AJ$11,TRUE,FALSE),IF(INDEX(Команды!$A$2:$AN$7500,MATCH(V$3,Команды!$A$2:$A$7500,0),$E12+2)=Команды!$AJ$12,TRUE,FALSE),IF(INDEX(Команды!$A$2:$AN$7500,MATCH(V$3,Команды!$A$2:$A$7500,0),$E12+2)=Команды!$AJ$13,TRUE,FALSE),IF(INDEX(Команды!$A$2:$AN$7500,MATCH(V$3,Команды!$A$2:$A$7500,0),$E12+2)=Команды!$AJ$14,TRUE,FALSE),IF(INDEX(Команды!$A$2:$AN$7500,MATCH(V$3,Команды!$A$2:$A$7500,0),$E12+2)=Команды!$AJ$15,TRUE,FALSE),IF(INDEX(Команды!$A$2:$AN$7500,MATCH(V$3,Команды!$A$2:$A$7500,0),$E12+2)=Команды!$AJ$16,TRUE,FALSE),IF(INDEX(Команды!$A$2:$AN$7500,MATCH(V$3,Команды!$A$2:$A$7500,0),$E12+2)=Команды!$AJ$17,TRUE,FALSE),IF(INDEX(Команды!$A$2:$AN$7500,MATCH(V$3,Команды!$A$2:$A$7500,0),$E12+2)=Команды!$AJ$18,TRUE,FALSE),IF(INDEX(Команды!$A$2:$AN$7500,MATCH(V$3,Команды!$A$2:$A$7500,0),$E12+2)=Команды!$AJ$19,TRUE,FALSE)),INDEX(Команды!$AJ$2:$AL$19,MATCH(INDEX(Команды!$A$2:$AN$7500,MATCH(V$3,Команды!$A$2:$A$7500,0),$E12+2),Команды!$AJ$2:$AJ$19,0),3),0)</f>
        <v>В</v>
      </c>
      <c r="X12" s="342"/>
      <c r="Y12" s="174">
        <f>IF(OR(IF(INDEX(Команды!$A$2:$AN$7500,MATCH(Y$3,Команды!$A$2:$A$7500,0),$E12+2)=Команды!$AJ$2,TRUE,FALSE),IF(INDEX(Команды!$A$2:$AN$7500,MATCH(Y$3,Команды!$A$2:$A$7500,0),$E12+2)=Команды!$AJ$3,TRUE,FALSE),IF(INDEX(Команды!$A$2:$AN$7500,MATCH(Y$3,Команды!$A$2:$A$7500,0),$E12+2)=Команды!$AJ$4,TRUE,FALSE),IF(INDEX(Команды!$A$2:$AN$7500,MATCH(Y$3,Команды!$A$2:$A$7500,0),$E12+2)=Команды!$AJ$5,TRUE,FALSE),IF(INDEX(Команды!$A$2:$AN$7500,MATCH(Y$3,Команды!$A$2:$A$7500,0),$E12+2)=Команды!$AJ$6,TRUE,FALSE),IF(INDEX(Команды!$A$2:$AN$7500,MATCH(Y$3,Команды!$A$2:$A$7500,0),$E12+2)=Команды!$AJ$7,TRUE,FALSE),IF(INDEX(Команды!$A$2:$AN$7500,MATCH(Y$3,Команды!$A$2:$A$7500,0),$E12+2)=Команды!$AJ$8,TRUE,FALSE),IF(INDEX(Команды!$A$2:$AN$7500,MATCH(Y$3,Команды!$A$2:$A$7500,0),$E12+2)=Команды!$AJ$9,TRUE,FALSE),IF(INDEX(Команды!$A$2:$AN$7500,MATCH(Y$3,Команды!$A$2:$A$7500,0),$E12+2)=Команды!$AJ$10,TRUE,FALSE),IF(INDEX(Команды!$A$2:$AN$7500,MATCH(Y$3,Команды!$A$2:$A$7500,0),$E12+2)=Команды!$AJ$11,TRUE,FALSE),IF(INDEX(Команды!$A$2:$AN$7500,MATCH(Y$3,Команды!$A$2:$A$7500,0),$E12+2)=Команды!$AJ$12,TRUE,FALSE),IF(INDEX(Команды!$A$2:$AN$7500,MATCH(Y$3,Команды!$A$2:$A$7500,0),$E12+2)=Команды!$AJ$13,TRUE,FALSE),IF(INDEX(Команды!$A$2:$AN$7500,MATCH(Y$3,Команды!$A$2:$A$7500,0),$E12+2)=Команды!$AJ$14,TRUE,FALSE),IF(INDEX(Команды!$A$2:$AN$7500,MATCH(Y$3,Команды!$A$2:$A$7500,0),$E12+2)=Команды!$AJ$15,TRUE,FALSE),IF(INDEX(Команды!$A$2:$AN$7500,MATCH(Y$3,Команды!$A$2:$A$7500,0),$E12+2)=Команды!$AJ$16,TRUE,FALSE),,IF(INDEX(Команды!$A$2:$AN$7500,MATCH(Y$3,Команды!$A$2:$A$7500,0),$E12+2)=Команды!$AJ$17,TRUE,FALSE),,IF(INDEX(Команды!$A$2:$AN$7500,MATCH(Y$3,Команды!$A$2:$A$7500,0),$E12+2)=Команды!$AJ$18,TRUE,FALSE),,IF(INDEX(Команды!$A$2:$AN$7500,MATCH(Y$3,Команды!$A$2:$A$7500,0),$E12+2)=Команды!$AJ$19,TRUE,FALSE)),INDEX(Команды!$AJ$2:$AK$19,MATCH(INDEX(Команды!$A$2:$AN$7500,MATCH(Y$3,Команды!$A$2:$A$7500,0),$E12+2),Команды!$AJ$2:$AJ$19,0),2),0)</f>
        <v>0.28125</v>
      </c>
      <c r="Z12" s="175">
        <f>IF(OR(IF(INDEX(Команды!$A$2:$AN$7500,MATCH(Y$3,Команды!$A$2:$A$7500,0),$E12+2)=Команды!$AJ$2,TRUE,FALSE),IF(INDEX(Команды!$A$2:$AN$7500,MATCH(Y$3,Команды!$A$2:$A$7500,0),$E12+2)=Команды!$AJ$3,TRUE,FALSE),IF(INDEX(Команды!$A$2:$AN$7500,MATCH(Y$3,Команды!$A$2:$A$7500,0),$E12+2)=Команды!$AJ$4,TRUE,FALSE),IF(INDEX(Команды!$A$2:$AN$7500,MATCH(Y$3,Команды!$A$2:$A$7500,0),$E12+2)=Команды!$AJ$5,TRUE,FALSE),IF(INDEX(Команды!$A$2:$AN$7500,MATCH(Y$3,Команды!$A$2:$A$7500,0),$E12+2)=Команды!$AJ$6,TRUE,FALSE),IF(INDEX(Команды!$A$2:$AN$7500,MATCH(Y$3,Команды!$A$2:$A$7500,0),$E12+2)=Команды!$AJ$7,TRUE,FALSE),IF(INDEX(Команды!$A$2:$AN$7500,MATCH(Y$3,Команды!$A$2:$A$7500,0),$E12+2)=Команды!$AJ$8,TRUE,FALSE),IF(INDEX(Команды!$A$2:$AN$7500,MATCH(Y$3,Команды!$A$2:$A$7500,0),$E12+2)=Команды!$AJ$9,TRUE,FALSE),IF(INDEX(Команды!$A$2:$AN$7500,MATCH(Y$3,Команды!$A$2:$A$7500,0),$E12+2)=Команды!$AJ$10,TRUE,FALSE),IF(INDEX(Команды!$A$2:$AN$7500,MATCH(Y$3,Команды!$A$2:$A$7500,0),$E12+2)=Команды!$AJ$11,TRUE,FALSE),IF(INDEX(Команды!$A$2:$AN$7500,MATCH(Y$3,Команды!$A$2:$A$7500,0),$E12+2)=Команды!$AJ$12,TRUE,FALSE),IF(INDEX(Команды!$A$2:$AN$7500,MATCH(Y$3,Команды!$A$2:$A$7500,0),$E12+2)=Команды!$AJ$13,TRUE,FALSE),IF(INDEX(Команды!$A$2:$AN$7500,MATCH(Y$3,Команды!$A$2:$A$7500,0),$E12+2)=Команды!$AJ$14,TRUE,FALSE),IF(INDEX(Команды!$A$2:$AN$7500,MATCH(Y$3,Команды!$A$2:$A$7500,0),$E12+2)=Команды!$AJ$15,TRUE,FALSE),IF(INDEX(Команды!$A$2:$AN$7500,MATCH(Y$3,Команды!$A$2:$A$7500,0),$E12+2)=Команды!$AJ$16,TRUE,FALSE),IF(INDEX(Команды!$A$2:$AN$7500,MATCH(Y$3,Команды!$A$2:$A$7500,0),$E12+2)=Команды!$AJ$17,TRUE,FALSE),IF(INDEX(Команды!$A$2:$AN$7500,MATCH(Y$3,Команды!$A$2:$A$7500,0),$E12+2)=Команды!$AJ$18,TRUE,FALSE),IF(INDEX(Команды!$A$2:$AN$7500,MATCH(Y$3,Команды!$A$2:$A$7500,0),$E12+2)=Команды!$AJ$19,TRUE,FALSE)),INDEX(Команды!$AJ$2:$AL$19,MATCH(INDEX(Команды!$A$2:$AN$7500,MATCH(Y$3,Команды!$A$2:$A$7500,0),$E12+2),Команды!$AJ$2:$AJ$19,0),3),0)</f>
        <v>0.65625</v>
      </c>
      <c r="AA12" s="342"/>
      <c r="AB12" s="174">
        <f>IF(OR(IF(INDEX(Команды!$A$2:$AN$7500,MATCH(AB$3,Команды!$A$2:$A$7500,0),$E12+2)=Команды!$AJ$2,TRUE,FALSE),IF(INDEX(Команды!$A$2:$AN$7500,MATCH(AB$3,Команды!$A$2:$A$7500,0),$E12+2)=Команды!$AJ$3,TRUE,FALSE),IF(INDEX(Команды!$A$2:$AN$7500,MATCH(AB$3,Команды!$A$2:$A$7500,0),$E12+2)=Команды!$AJ$4,TRUE,FALSE),IF(INDEX(Команды!$A$2:$AN$7500,MATCH(AB$3,Команды!$A$2:$A$7500,0),$E12+2)=Команды!$AJ$5,TRUE,FALSE),IF(INDEX(Команды!$A$2:$AN$7500,MATCH(AB$3,Команды!$A$2:$A$7500,0),$E12+2)=Команды!$AJ$6,TRUE,FALSE),IF(INDEX(Команды!$A$2:$AN$7500,MATCH(AB$3,Команды!$A$2:$A$7500,0),$E12+2)=Команды!$AJ$7,TRUE,FALSE),IF(INDEX(Команды!$A$2:$AN$7500,MATCH(AB$3,Команды!$A$2:$A$7500,0),$E12+2)=Команды!$AJ$8,TRUE,FALSE),IF(INDEX(Команды!$A$2:$AN$7500,MATCH(AB$3,Команды!$A$2:$A$7500,0),$E12+2)=Команды!$AJ$9,TRUE,FALSE),IF(INDEX(Команды!$A$2:$AN$7500,MATCH(AB$3,Команды!$A$2:$A$7500,0),$E12+2)=Команды!$AJ$10,TRUE,FALSE),IF(INDEX(Команды!$A$2:$AN$7500,MATCH(AB$3,Команды!$A$2:$A$7500,0),$E12+2)=Команды!$AJ$11,TRUE,FALSE),IF(INDEX(Команды!$A$2:$AN$7500,MATCH(AB$3,Команды!$A$2:$A$7500,0),$E12+2)=Команды!$AJ$12,TRUE,FALSE),IF(INDEX(Команды!$A$2:$AN$7500,MATCH(AB$3,Команды!$A$2:$A$7500,0),$E12+2)=Команды!$AJ$13,TRUE,FALSE),IF(INDEX(Команды!$A$2:$AN$7500,MATCH(AB$3,Команды!$A$2:$A$7500,0),$E12+2)=Команды!$AJ$14,TRUE,FALSE),IF(INDEX(Команды!$A$2:$AN$7500,MATCH(AB$3,Команды!$A$2:$A$7500,0),$E12+2)=Команды!$AJ$15,TRUE,FALSE),IF(INDEX(Команды!$A$2:$AN$7500,MATCH(AB$3,Команды!$A$2:$A$7500,0),$E12+2)=Команды!$AJ$16,TRUE,FALSE),,IF(INDEX(Команды!$A$2:$AN$7500,MATCH(AB$3,Команды!$A$2:$A$7500,0),$E12+2)=Команды!$AJ$17,TRUE,FALSE),,IF(INDEX(Команды!$A$2:$AN$7500,MATCH(AB$3,Команды!$A$2:$A$7500,0),$E12+2)=Команды!$AJ$18,TRUE,FALSE),,IF(INDEX(Команды!$A$2:$AN$7500,MATCH(AB$3,Команды!$A$2:$A$7500,0),$E12+2)=Команды!$AJ$19,TRUE,FALSE)),INDEX(Команды!$AJ$2:$AK$19,MATCH(INDEX(Команды!$A$2:$AN$7500,MATCH(AB$3,Команды!$A$2:$A$7500,0),$E12+2),Команды!$AJ$2:$AJ$19,0),2),0)</f>
        <v>0.28125</v>
      </c>
      <c r="AC12" s="175">
        <f>IF(OR(IF(INDEX(Команды!$A$2:$AN$7500,MATCH(AB$3,Команды!$A$2:$A$7500,0),$E12+2)=Команды!$AJ$2,TRUE,FALSE),IF(INDEX(Команды!$A$2:$AN$7500,MATCH(AB$3,Команды!$A$2:$A$7500,0),$E12+2)=Команды!$AJ$3,TRUE,FALSE),IF(INDEX(Команды!$A$2:$AN$7500,MATCH(AB$3,Команды!$A$2:$A$7500,0),$E12+2)=Команды!$AJ$4,TRUE,FALSE),IF(INDEX(Команды!$A$2:$AN$7500,MATCH(AB$3,Команды!$A$2:$A$7500,0),$E12+2)=Команды!$AJ$5,TRUE,FALSE),IF(INDEX(Команды!$A$2:$AN$7500,MATCH(AB$3,Команды!$A$2:$A$7500,0),$E12+2)=Команды!$AJ$6,TRUE,FALSE),IF(INDEX(Команды!$A$2:$AN$7500,MATCH(AB$3,Команды!$A$2:$A$7500,0),$E12+2)=Команды!$AJ$7,TRUE,FALSE),IF(INDEX(Команды!$A$2:$AN$7500,MATCH(AB$3,Команды!$A$2:$A$7500,0),$E12+2)=Команды!$AJ$8,TRUE,FALSE),IF(INDEX(Команды!$A$2:$AN$7500,MATCH(AB$3,Команды!$A$2:$A$7500,0),$E12+2)=Команды!$AJ$9,TRUE,FALSE),IF(INDEX(Команды!$A$2:$AN$7500,MATCH(AB$3,Команды!$A$2:$A$7500,0),$E12+2)=Команды!$AJ$10,TRUE,FALSE),IF(INDEX(Команды!$A$2:$AN$7500,MATCH(AB$3,Команды!$A$2:$A$7500,0),$E12+2)=Команды!$AJ$11,TRUE,FALSE),IF(INDEX(Команды!$A$2:$AN$7500,MATCH(AB$3,Команды!$A$2:$A$7500,0),$E12+2)=Команды!$AJ$12,TRUE,FALSE),IF(INDEX(Команды!$A$2:$AN$7500,MATCH(AB$3,Команды!$A$2:$A$7500,0),$E12+2)=Команды!$AJ$13,TRUE,FALSE),IF(INDEX(Команды!$A$2:$AN$7500,MATCH(AB$3,Команды!$A$2:$A$7500,0),$E12+2)=Команды!$AJ$14,TRUE,FALSE),IF(INDEX(Команды!$A$2:$AN$7500,MATCH(AB$3,Команды!$A$2:$A$7500,0),$E12+2)=Команды!$AJ$15,TRUE,FALSE),IF(INDEX(Команды!$A$2:$AN$7500,MATCH(AB$3,Команды!$A$2:$A$7500,0),$E12+2)=Команды!$AJ$16,TRUE,FALSE),IF(INDEX(Команды!$A$2:$AN$7500,MATCH(AB$3,Команды!$A$2:$A$7500,0),$E12+2)=Команды!$AJ$17,TRUE,FALSE),IF(INDEX(Команды!$A$2:$AN$7500,MATCH(AB$3,Команды!$A$2:$A$7500,0),$E12+2)=Команды!$AJ$18,TRUE,FALSE),IF(INDEX(Команды!$A$2:$AN$7500,MATCH(AB$3,Команды!$A$2:$A$7500,0),$E12+2)=Команды!$AJ$19,TRUE,FALSE)),INDEX(Команды!$AJ$2:$AL$19,MATCH(INDEX(Команды!$A$2:$AN$7500,MATCH(AB$3,Команды!$A$2:$A$7500,0),$E12+2),Команды!$AJ$2:$AJ$19,0),3),0)</f>
        <v>0.65625</v>
      </c>
      <c r="AD12" s="342"/>
      <c r="AE12" s="174">
        <f>IF(OR(IF(INDEX(Команды!$A$2:$AN$7500,MATCH(AE$3,Команды!$A$2:$A$7500,0),$E12+2)=Команды!$AJ$2,TRUE,FALSE),IF(INDEX(Команды!$A$2:$AN$7500,MATCH(AE$3,Команды!$A$2:$A$7500,0),$E12+2)=Команды!$AJ$3,TRUE,FALSE),IF(INDEX(Команды!$A$2:$AN$7500,MATCH(AE$3,Команды!$A$2:$A$7500,0),$E12+2)=Команды!$AJ$4,TRUE,FALSE),IF(INDEX(Команды!$A$2:$AN$7500,MATCH(AE$3,Команды!$A$2:$A$7500,0),$E12+2)=Команды!$AJ$5,TRUE,FALSE),IF(INDEX(Команды!$A$2:$AN$7500,MATCH(AE$3,Команды!$A$2:$A$7500,0),$E12+2)=Команды!$AJ$6,TRUE,FALSE),IF(INDEX(Команды!$A$2:$AN$7500,MATCH(AE$3,Команды!$A$2:$A$7500,0),$E12+2)=Команды!$AJ$7,TRUE,FALSE),IF(INDEX(Команды!$A$2:$AN$7500,MATCH(AE$3,Команды!$A$2:$A$7500,0),$E12+2)=Команды!$AJ$8,TRUE,FALSE),IF(INDEX(Команды!$A$2:$AN$7500,MATCH(AE$3,Команды!$A$2:$A$7500,0),$E12+2)=Команды!$AJ$9,TRUE,FALSE),IF(INDEX(Команды!$A$2:$AN$7500,MATCH(AE$3,Команды!$A$2:$A$7500,0),$E12+2)=Команды!$AJ$10,TRUE,FALSE),IF(INDEX(Команды!$A$2:$AN$7500,MATCH(AE$3,Команды!$A$2:$A$7500,0),$E12+2)=Команды!$AJ$11,TRUE,FALSE),IF(INDEX(Команды!$A$2:$AN$7500,MATCH(AE$3,Команды!$A$2:$A$7500,0),$E12+2)=Команды!$AJ$12,TRUE,FALSE),IF(INDEX(Команды!$A$2:$AN$7500,MATCH(AE$3,Команды!$A$2:$A$7500,0),$E12+2)=Команды!$AJ$13,TRUE,FALSE),IF(INDEX(Команды!$A$2:$AN$7500,MATCH(AE$3,Команды!$A$2:$A$7500,0),$E12+2)=Команды!$AJ$14,TRUE,FALSE),IF(INDEX(Команды!$A$2:$AN$7500,MATCH(AE$3,Команды!$A$2:$A$7500,0),$E12+2)=Команды!$AJ$15,TRUE,FALSE),IF(INDEX(Команды!$A$2:$AN$7500,MATCH(AE$3,Команды!$A$2:$A$7500,0),$E12+2)=Команды!$AJ$16,TRUE,FALSE),,IF(INDEX(Команды!$A$2:$AN$7500,MATCH(AE$3,Команды!$A$2:$A$7500,0),$E12+2)=Команды!$AJ$17,TRUE,FALSE),,IF(INDEX(Команды!$A$2:$AN$7500,MATCH(AE$3,Команды!$A$2:$A$7500,0),$E12+2)=Команды!$AJ$18,TRUE,FALSE),,IF(INDEX(Команды!$A$2:$AN$7500,MATCH(AE$3,Команды!$A$2:$A$7500,0),$E12+2)=Команды!$AJ$19,TRUE,FALSE)),INDEX(Команды!$AJ$2:$AK$19,MATCH(INDEX(Команды!$A$2:$AN$7500,MATCH(AE$3,Команды!$A$2:$A$7500,0),$E12+2),Команды!$AJ$2:$AJ$19,0),2),0)</f>
        <v>0.33333333333333331</v>
      </c>
      <c r="AF12" s="175">
        <f>IF(OR(IF(INDEX(Команды!$A$2:$AN$7500,MATCH(AE$3,Команды!$A$2:$A$7500,0),$E12+2)=Команды!$AJ$2,TRUE,FALSE),IF(INDEX(Команды!$A$2:$AN$7500,MATCH(AE$3,Команды!$A$2:$A$7500,0),$E12+2)=Команды!$AJ$3,TRUE,FALSE),IF(INDEX(Команды!$A$2:$AN$7500,MATCH(AE$3,Команды!$A$2:$A$7500,0),$E12+2)=Команды!$AJ$4,TRUE,FALSE),IF(INDEX(Команды!$A$2:$AN$7500,MATCH(AE$3,Команды!$A$2:$A$7500,0),$E12+2)=Команды!$AJ$5,TRUE,FALSE),IF(INDEX(Команды!$A$2:$AN$7500,MATCH(AE$3,Команды!$A$2:$A$7500,0),$E12+2)=Команды!$AJ$6,TRUE,FALSE),IF(INDEX(Команды!$A$2:$AN$7500,MATCH(AE$3,Команды!$A$2:$A$7500,0),$E12+2)=Команды!$AJ$7,TRUE,FALSE),IF(INDEX(Команды!$A$2:$AN$7500,MATCH(AE$3,Команды!$A$2:$A$7500,0),$E12+2)=Команды!$AJ$8,TRUE,FALSE),IF(INDEX(Команды!$A$2:$AN$7500,MATCH(AE$3,Команды!$A$2:$A$7500,0),$E12+2)=Команды!$AJ$9,TRUE,FALSE),IF(INDEX(Команды!$A$2:$AN$7500,MATCH(AE$3,Команды!$A$2:$A$7500,0),$E12+2)=Команды!$AJ$10,TRUE,FALSE),IF(INDEX(Команды!$A$2:$AN$7500,MATCH(AE$3,Команды!$A$2:$A$7500,0),$E12+2)=Команды!$AJ$11,TRUE,FALSE),IF(INDEX(Команды!$A$2:$AN$7500,MATCH(AE$3,Команды!$A$2:$A$7500,0),$E12+2)=Команды!$AJ$12,TRUE,FALSE),IF(INDEX(Команды!$A$2:$AN$7500,MATCH(AE$3,Команды!$A$2:$A$7500,0),$E12+2)=Команды!$AJ$13,TRUE,FALSE),IF(INDEX(Команды!$A$2:$AN$7500,MATCH(AE$3,Команды!$A$2:$A$7500,0),$E12+2)=Команды!$AJ$14,TRUE,FALSE),IF(INDEX(Команды!$A$2:$AN$7500,MATCH(AE$3,Команды!$A$2:$A$7500,0),$E12+2)=Команды!$AJ$15,TRUE,FALSE),IF(INDEX(Команды!$A$2:$AN$7500,MATCH(AE$3,Команды!$A$2:$A$7500,0),$E12+2)=Команды!$AJ$16,TRUE,FALSE),IF(INDEX(Команды!$A$2:$AN$7500,MATCH(AE$3,Команды!$A$2:$A$7500,0),$E12+2)=Команды!$AJ$17,TRUE,FALSE),IF(INDEX(Команды!$A$2:$AN$7500,MATCH(AE$3,Команды!$A$2:$A$7500,0),$E12+2)=Команды!$AJ$18,TRUE,FALSE),IF(INDEX(Команды!$A$2:$AN$7500,MATCH(AE$3,Команды!$A$2:$A$7500,0),$E12+2)=Команды!$AJ$19,TRUE,FALSE)),INDEX(Команды!$AJ$2:$AL$19,MATCH(INDEX(Команды!$A$2:$AN$7500,MATCH(AE$3,Команды!$A$2:$A$7500,0),$E12+2),Команды!$AJ$2:$AJ$19,0),3),0)</f>
        <v>0.70833333333333337</v>
      </c>
      <c r="AG12" s="342"/>
      <c r="AH12" s="174">
        <f>IF(OR(IF(INDEX(Команды!$A$2:$AN$7500,MATCH(AH$3,Команды!$A$2:$A$7500,0),$E12+2)=Команды!$AJ$2,TRUE,FALSE),IF(INDEX(Команды!$A$2:$AN$7500,MATCH(AH$3,Команды!$A$2:$A$7500,0),$E12+2)=Команды!$AJ$3,TRUE,FALSE),IF(INDEX(Команды!$A$2:$AN$7500,MATCH(AH$3,Команды!$A$2:$A$7500,0),$E12+2)=Команды!$AJ$4,TRUE,FALSE),IF(INDEX(Команды!$A$2:$AN$7500,MATCH(AH$3,Команды!$A$2:$A$7500,0),$E12+2)=Команды!$AJ$5,TRUE,FALSE),IF(INDEX(Команды!$A$2:$AN$7500,MATCH(AH$3,Команды!$A$2:$A$7500,0),$E12+2)=Команды!$AJ$6,TRUE,FALSE),IF(INDEX(Команды!$A$2:$AN$7500,MATCH(AH$3,Команды!$A$2:$A$7500,0),$E12+2)=Команды!$AJ$7,TRUE,FALSE),IF(INDEX(Команды!$A$2:$AN$7500,MATCH(AH$3,Команды!$A$2:$A$7500,0),$E12+2)=Команды!$AJ$8,TRUE,FALSE),IF(INDEX(Команды!$A$2:$AN$7500,MATCH(AH$3,Команды!$A$2:$A$7500,0),$E12+2)=Команды!$AJ$9,TRUE,FALSE),IF(INDEX(Команды!$A$2:$AN$7500,MATCH(AH$3,Команды!$A$2:$A$7500,0),$E12+2)=Команды!$AJ$10,TRUE,FALSE),IF(INDEX(Команды!$A$2:$AN$7500,MATCH(AH$3,Команды!$A$2:$A$7500,0),$E12+2)=Команды!$AJ$11,TRUE,FALSE),IF(INDEX(Команды!$A$2:$AN$7500,MATCH(AH$3,Команды!$A$2:$A$7500,0),$E12+2)=Команды!$AJ$12,TRUE,FALSE),IF(INDEX(Команды!$A$2:$AN$7500,MATCH(AH$3,Команды!$A$2:$A$7500,0),$E12+2)=Команды!$AJ$13,TRUE,FALSE),IF(INDEX(Команды!$A$2:$AN$7500,MATCH(AH$3,Команды!$A$2:$A$7500,0),$E12+2)=Команды!$AJ$14,TRUE,FALSE),IF(INDEX(Команды!$A$2:$AN$7500,MATCH(AH$3,Команды!$A$2:$A$7500,0),$E12+2)=Команды!$AJ$15,TRUE,FALSE),IF(INDEX(Команды!$A$2:$AN$7500,MATCH(AH$3,Команды!$A$2:$A$7500,0),$E12+2)=Команды!$AJ$16,TRUE,FALSE),,IF(INDEX(Команды!$A$2:$AN$7500,MATCH(AH$3,Команды!$A$2:$A$7500,0),$E12+2)=Команды!$AJ$17,TRUE,FALSE),,IF(INDEX(Команды!$A$2:$AN$7500,MATCH(AH$3,Команды!$A$2:$A$7500,0),$E12+2)=Команды!$AJ$18,TRUE,FALSE),,IF(INDEX(Команды!$A$2:$AN$7500,MATCH(AH$3,Команды!$A$2:$A$7500,0),$E12+2)=Команды!$AJ$19,TRUE,FALSE)),INDEX(Команды!$AJ$2:$AK$19,MATCH(INDEX(Команды!$A$2:$AN$7500,MATCH(AH$3,Команды!$A$2:$A$7500,0),$E12+2),Команды!$AJ$2:$AJ$19,0),2),0)</f>
        <v>0.375</v>
      </c>
      <c r="AI12" s="175">
        <f>IF(OR(IF(INDEX(Команды!$A$2:$AN$7500,MATCH(AH$3,Команды!$A$2:$A$7500,0),$E12+2)=Команды!$AJ$2,TRUE,FALSE),IF(INDEX(Команды!$A$2:$AN$7500,MATCH(AH$3,Команды!$A$2:$A$7500,0),$E12+2)=Команды!$AJ$3,TRUE,FALSE),IF(INDEX(Команды!$A$2:$AN$7500,MATCH(AH$3,Команды!$A$2:$A$7500,0),$E12+2)=Команды!$AJ$4,TRUE,FALSE),IF(INDEX(Команды!$A$2:$AN$7500,MATCH(AH$3,Команды!$A$2:$A$7500,0),$E12+2)=Команды!$AJ$5,TRUE,FALSE),IF(INDEX(Команды!$A$2:$AN$7500,MATCH(AH$3,Команды!$A$2:$A$7500,0),$E12+2)=Команды!$AJ$6,TRUE,FALSE),IF(INDEX(Команды!$A$2:$AN$7500,MATCH(AH$3,Команды!$A$2:$A$7500,0),$E12+2)=Команды!$AJ$7,TRUE,FALSE),IF(INDEX(Команды!$A$2:$AN$7500,MATCH(AH$3,Команды!$A$2:$A$7500,0),$E12+2)=Команды!$AJ$8,TRUE,FALSE),IF(INDEX(Команды!$A$2:$AN$7500,MATCH(AH$3,Команды!$A$2:$A$7500,0),$E12+2)=Команды!$AJ$9,TRUE,FALSE),IF(INDEX(Команды!$A$2:$AN$7500,MATCH(AH$3,Команды!$A$2:$A$7500,0),$E12+2)=Команды!$AJ$10,TRUE,FALSE),IF(INDEX(Команды!$A$2:$AN$7500,MATCH(AH$3,Команды!$A$2:$A$7500,0),$E12+2)=Команды!$AJ$11,TRUE,FALSE),IF(INDEX(Команды!$A$2:$AN$7500,MATCH(AH$3,Команды!$A$2:$A$7500,0),$E12+2)=Команды!$AJ$12,TRUE,FALSE),IF(INDEX(Команды!$A$2:$AN$7500,MATCH(AH$3,Команды!$A$2:$A$7500,0),$E12+2)=Команды!$AJ$13,TRUE,FALSE),IF(INDEX(Команды!$A$2:$AN$7500,MATCH(AH$3,Команды!$A$2:$A$7500,0),$E12+2)=Команды!$AJ$14,TRUE,FALSE),IF(INDEX(Команды!$A$2:$AN$7500,MATCH(AH$3,Команды!$A$2:$A$7500,0),$E12+2)=Команды!$AJ$15,TRUE,FALSE),IF(INDEX(Команды!$A$2:$AN$7500,MATCH(AH$3,Команды!$A$2:$A$7500,0),$E12+2)=Команды!$AJ$16,TRUE,FALSE),IF(INDEX(Команды!$A$2:$AN$7500,MATCH(AH$3,Команды!$A$2:$A$7500,0),$E12+2)=Команды!$AJ$17,TRUE,FALSE),IF(INDEX(Команды!$A$2:$AN$7500,MATCH(AH$3,Команды!$A$2:$A$7500,0),$E12+2)=Команды!$AJ$18,TRUE,FALSE),IF(INDEX(Команды!$A$2:$AN$7500,MATCH(AH$3,Команды!$A$2:$A$7500,0),$E12+2)=Команды!$AJ$19,TRUE,FALSE)),INDEX(Команды!$AJ$2:$AL$19,MATCH(INDEX(Команды!$A$2:$AN$7500,MATCH(AH$3,Команды!$A$2:$A$7500,0),$E12+2),Команды!$AJ$2:$AJ$19,0),3),0)</f>
        <v>0.75</v>
      </c>
      <c r="AJ12" s="342"/>
      <c r="AK12" s="174" t="str">
        <f>IF(OR(IF(INDEX(Команды!$A$2:$AN$7500,MATCH(AK$3,Команды!$A$2:$A$7500,0),$E12+2)=Команды!$AJ$2,TRUE,FALSE),IF(INDEX(Команды!$A$2:$AN$7500,MATCH(AK$3,Команды!$A$2:$A$7500,0),$E12+2)=Команды!$AJ$3,TRUE,FALSE),IF(INDEX(Команды!$A$2:$AN$7500,MATCH(AK$3,Команды!$A$2:$A$7500,0),$E12+2)=Команды!$AJ$4,TRUE,FALSE),IF(INDEX(Команды!$A$2:$AN$7500,MATCH(AK$3,Команды!$A$2:$A$7500,0),$E12+2)=Команды!$AJ$5,TRUE,FALSE),IF(INDEX(Команды!$A$2:$AN$7500,MATCH(AK$3,Команды!$A$2:$A$7500,0),$E12+2)=Команды!$AJ$6,TRUE,FALSE),IF(INDEX(Команды!$A$2:$AN$7500,MATCH(AK$3,Команды!$A$2:$A$7500,0),$E12+2)=Команды!$AJ$7,TRUE,FALSE),IF(INDEX(Команды!$A$2:$AN$7500,MATCH(AK$3,Команды!$A$2:$A$7500,0),$E12+2)=Команды!$AJ$8,TRUE,FALSE),IF(INDEX(Команды!$A$2:$AN$7500,MATCH(AK$3,Команды!$A$2:$A$7500,0),$E12+2)=Команды!$AJ$9,TRUE,FALSE),IF(INDEX(Команды!$A$2:$AN$7500,MATCH(AK$3,Команды!$A$2:$A$7500,0),$E12+2)=Команды!$AJ$10,TRUE,FALSE),IF(INDEX(Команды!$A$2:$AN$7500,MATCH(AK$3,Команды!$A$2:$A$7500,0),$E12+2)=Команды!$AJ$11,TRUE,FALSE),IF(INDEX(Команды!$A$2:$AN$7500,MATCH(AK$3,Команды!$A$2:$A$7500,0),$E12+2)=Команды!$AJ$12,TRUE,FALSE),IF(INDEX(Команды!$A$2:$AN$7500,MATCH(AK$3,Команды!$A$2:$A$7500,0),$E12+2)=Команды!$AJ$13,TRUE,FALSE),IF(INDEX(Команды!$A$2:$AN$7500,MATCH(AK$3,Команды!$A$2:$A$7500,0),$E12+2)=Команды!$AJ$14,TRUE,FALSE),IF(INDEX(Команды!$A$2:$AN$7500,MATCH(AK$3,Команды!$A$2:$A$7500,0),$E12+2)=Команды!$AJ$15,TRUE,FALSE),IF(INDEX(Команды!$A$2:$AN$7500,MATCH(AK$3,Команды!$A$2:$A$7500,0),$E12+2)=Команды!$AJ$16,TRUE,FALSE),,IF(INDEX(Команды!$A$2:$AN$7500,MATCH(AK$3,Команды!$A$2:$A$7500,0),$E12+2)=Команды!$AJ$17,TRUE,FALSE),,IF(INDEX(Команды!$A$2:$AN$7500,MATCH(AK$3,Команды!$A$2:$A$7500,0),$E12+2)=Команды!$AJ$18,TRUE,FALSE),,IF(INDEX(Команды!$A$2:$AN$7500,MATCH(AK$3,Команды!$A$2:$A$7500,0),$E12+2)=Команды!$AJ$19,TRUE,FALSE)),INDEX(Команды!$AJ$2:$AK$19,MATCH(INDEX(Команды!$A$2:$AN$7500,MATCH(AK$3,Команды!$A$2:$A$7500,0),$E12+2),Команды!$AJ$2:$AJ$19,0),2),0)</f>
        <v>В</v>
      </c>
      <c r="AL12" s="175" t="str">
        <f>IF(OR(IF(INDEX(Команды!$A$2:$AN$7500,MATCH(AK$3,Команды!$A$2:$A$7500,0),$E12+2)=Команды!$AJ$2,TRUE,FALSE),IF(INDEX(Команды!$A$2:$AN$7500,MATCH(AK$3,Команды!$A$2:$A$7500,0),$E12+2)=Команды!$AJ$3,TRUE,FALSE),IF(INDEX(Команды!$A$2:$AN$7500,MATCH(AK$3,Команды!$A$2:$A$7500,0),$E12+2)=Команды!$AJ$4,TRUE,FALSE),IF(INDEX(Команды!$A$2:$AN$7500,MATCH(AK$3,Команды!$A$2:$A$7500,0),$E12+2)=Команды!$AJ$5,TRUE,FALSE),IF(INDEX(Команды!$A$2:$AN$7500,MATCH(AK$3,Команды!$A$2:$A$7500,0),$E12+2)=Команды!$AJ$6,TRUE,FALSE),IF(INDEX(Команды!$A$2:$AN$7500,MATCH(AK$3,Команды!$A$2:$A$7500,0),$E12+2)=Команды!$AJ$7,TRUE,FALSE),IF(INDEX(Команды!$A$2:$AN$7500,MATCH(AK$3,Команды!$A$2:$A$7500,0),$E12+2)=Команды!$AJ$8,TRUE,FALSE),IF(INDEX(Команды!$A$2:$AN$7500,MATCH(AK$3,Команды!$A$2:$A$7500,0),$E12+2)=Команды!$AJ$9,TRUE,FALSE),IF(INDEX(Команды!$A$2:$AN$7500,MATCH(AK$3,Команды!$A$2:$A$7500,0),$E12+2)=Команды!$AJ$10,TRUE,FALSE),IF(INDEX(Команды!$A$2:$AN$7500,MATCH(AK$3,Команды!$A$2:$A$7500,0),$E12+2)=Команды!$AJ$11,TRUE,FALSE),IF(INDEX(Команды!$A$2:$AN$7500,MATCH(AK$3,Команды!$A$2:$A$7500,0),$E12+2)=Команды!$AJ$12,TRUE,FALSE),IF(INDEX(Команды!$A$2:$AN$7500,MATCH(AK$3,Команды!$A$2:$A$7500,0),$E12+2)=Команды!$AJ$13,TRUE,FALSE),IF(INDEX(Команды!$A$2:$AN$7500,MATCH(AK$3,Команды!$A$2:$A$7500,0),$E12+2)=Команды!$AJ$14,TRUE,FALSE),IF(INDEX(Команды!$A$2:$AN$7500,MATCH(AK$3,Команды!$A$2:$A$7500,0),$E12+2)=Команды!$AJ$15,TRUE,FALSE),IF(INDEX(Команды!$A$2:$AN$7500,MATCH(AK$3,Команды!$A$2:$A$7500,0),$E12+2)=Команды!$AJ$16,TRUE,FALSE),IF(INDEX(Команды!$A$2:$AN$7500,MATCH(AK$3,Команды!$A$2:$A$7500,0),$E12+2)=Команды!$AJ$17,TRUE,FALSE),IF(INDEX(Команды!$A$2:$AN$7500,MATCH(AK$3,Команды!$A$2:$A$7500,0),$E12+2)=Команды!$AJ$18,TRUE,FALSE),IF(INDEX(Команды!$A$2:$AN$7500,MATCH(AK$3,Команды!$A$2:$A$7500,0),$E12+2)=Команды!$AJ$19,TRUE,FALSE)),INDEX(Команды!$AJ$2:$AL$19,MATCH(INDEX(Команды!$A$2:$AN$7500,MATCH(AK$3,Команды!$A$2:$A$7500,0),$E12+2),Команды!$AJ$2:$AJ$19,0),3),0)</f>
        <v>В</v>
      </c>
      <c r="AM12" s="342"/>
      <c r="AN12" s="174" t="str">
        <f>IF(OR(IF(INDEX(Команды!$A$2:$AN$7500,MATCH(AN$3,Команды!$A$2:$A$7500,0),$E12+2)=Команды!$AJ$2,TRUE,FALSE),IF(INDEX(Команды!$A$2:$AN$7500,MATCH(AN$3,Команды!$A$2:$A$7500,0),$E12+2)=Команды!$AJ$3,TRUE,FALSE),IF(INDEX(Команды!$A$2:$AN$7500,MATCH(AN$3,Команды!$A$2:$A$7500,0),$E12+2)=Команды!$AJ$4,TRUE,FALSE),IF(INDEX(Команды!$A$2:$AN$7500,MATCH(AN$3,Команды!$A$2:$A$7500,0),$E12+2)=Команды!$AJ$5,TRUE,FALSE),IF(INDEX(Команды!$A$2:$AN$7500,MATCH(AN$3,Команды!$A$2:$A$7500,0),$E12+2)=Команды!$AJ$6,TRUE,FALSE),IF(INDEX(Команды!$A$2:$AN$7500,MATCH(AN$3,Команды!$A$2:$A$7500,0),$E12+2)=Команды!$AJ$7,TRUE,FALSE),IF(INDEX(Команды!$A$2:$AN$7500,MATCH(AN$3,Команды!$A$2:$A$7500,0),$E12+2)=Команды!$AJ$8,TRUE,FALSE),IF(INDEX(Команды!$A$2:$AN$7500,MATCH(AN$3,Команды!$A$2:$A$7500,0),$E12+2)=Команды!$AJ$9,TRUE,FALSE),IF(INDEX(Команды!$A$2:$AN$7500,MATCH(AN$3,Команды!$A$2:$A$7500,0),$E12+2)=Команды!$AJ$10,TRUE,FALSE),IF(INDEX(Команды!$A$2:$AN$7500,MATCH(AN$3,Команды!$A$2:$A$7500,0),$E12+2)=Команды!$AJ$11,TRUE,FALSE),IF(INDEX(Команды!$A$2:$AN$7500,MATCH(AN$3,Команды!$A$2:$A$7500,0),$E12+2)=Команды!$AJ$12,TRUE,FALSE),IF(INDEX(Команды!$A$2:$AN$7500,MATCH(AN$3,Команды!$A$2:$A$7500,0),$E12+2)=Команды!$AJ$13,TRUE,FALSE),IF(INDEX(Команды!$A$2:$AN$7500,MATCH(AN$3,Команды!$A$2:$A$7500,0),$E12+2)=Команды!$AJ$14,TRUE,FALSE),IF(INDEX(Команды!$A$2:$AN$7500,MATCH(AN$3,Команды!$A$2:$A$7500,0),$E12+2)=Команды!$AJ$15,TRUE,FALSE),IF(INDEX(Команды!$A$2:$AN$7500,MATCH(AN$3,Команды!$A$2:$A$7500,0),$E12+2)=Команды!$AJ$16,TRUE,FALSE),,IF(INDEX(Команды!$A$2:$AN$7500,MATCH(AN$3,Команды!$A$2:$A$7500,0),$E12+2)=Команды!$AJ$17,TRUE,FALSE),,IF(INDEX(Команды!$A$2:$AN$7500,MATCH(AN$3,Команды!$A$2:$A$7500,0),$E12+2)=Команды!$AJ$18,TRUE,FALSE),,IF(INDEX(Команды!$A$2:$AN$7500,MATCH(AN$3,Команды!$A$2:$A$7500,0),$E12+2)=Команды!$AJ$19,TRUE,FALSE)),INDEX(Команды!$AJ$2:$AK$19,MATCH(INDEX(Команды!$A$2:$AN$7500,MATCH(AN$3,Команды!$A$2:$A$7500,0),$E12+2),Команды!$AJ$2:$AJ$19,0),2),0)</f>
        <v>В</v>
      </c>
      <c r="AO12" s="175" t="str">
        <f>IF(OR(IF(INDEX(Команды!$A$2:$AN$7500,MATCH(AN$3,Команды!$A$2:$A$7500,0),$E12+2)=Команды!$AJ$2,TRUE,FALSE),IF(INDEX(Команды!$A$2:$AN$7500,MATCH(AN$3,Команды!$A$2:$A$7500,0),$E12+2)=Команды!$AJ$3,TRUE,FALSE),IF(INDEX(Команды!$A$2:$AN$7500,MATCH(AN$3,Команды!$A$2:$A$7500,0),$E12+2)=Команды!$AJ$4,TRUE,FALSE),IF(INDEX(Команды!$A$2:$AN$7500,MATCH(AN$3,Команды!$A$2:$A$7500,0),$E12+2)=Команды!$AJ$5,TRUE,FALSE),IF(INDEX(Команды!$A$2:$AN$7500,MATCH(AN$3,Команды!$A$2:$A$7500,0),$E12+2)=Команды!$AJ$6,TRUE,FALSE),IF(INDEX(Команды!$A$2:$AN$7500,MATCH(AN$3,Команды!$A$2:$A$7500,0),$E12+2)=Команды!$AJ$7,TRUE,FALSE),IF(INDEX(Команды!$A$2:$AN$7500,MATCH(AN$3,Команды!$A$2:$A$7500,0),$E12+2)=Команды!$AJ$8,TRUE,FALSE),IF(INDEX(Команды!$A$2:$AN$7500,MATCH(AN$3,Команды!$A$2:$A$7500,0),$E12+2)=Команды!$AJ$9,TRUE,FALSE),IF(INDEX(Команды!$A$2:$AN$7500,MATCH(AN$3,Команды!$A$2:$A$7500,0),$E12+2)=Команды!$AJ$10,TRUE,FALSE),IF(INDEX(Команды!$A$2:$AN$7500,MATCH(AN$3,Команды!$A$2:$A$7500,0),$E12+2)=Команды!$AJ$11,TRUE,FALSE),IF(INDEX(Команды!$A$2:$AN$7500,MATCH(AN$3,Команды!$A$2:$A$7500,0),$E12+2)=Команды!$AJ$12,TRUE,FALSE),IF(INDEX(Команды!$A$2:$AN$7500,MATCH(AN$3,Команды!$A$2:$A$7500,0),$E12+2)=Команды!$AJ$13,TRUE,FALSE),IF(INDEX(Команды!$A$2:$AN$7500,MATCH(AN$3,Команды!$A$2:$A$7500,0),$E12+2)=Команды!$AJ$14,TRUE,FALSE),IF(INDEX(Команды!$A$2:$AN$7500,MATCH(AN$3,Команды!$A$2:$A$7500,0),$E12+2)=Команды!$AJ$15,TRUE,FALSE),IF(INDEX(Команды!$A$2:$AN$7500,MATCH(AN$3,Команды!$A$2:$A$7500,0),$E12+2)=Команды!$AJ$16,TRUE,FALSE),IF(INDEX(Команды!$A$2:$AN$7500,MATCH(AN$3,Команды!$A$2:$A$7500,0),$E12+2)=Команды!$AJ$17,TRUE,FALSE),IF(INDEX(Команды!$A$2:$AN$7500,MATCH(AN$3,Команды!$A$2:$A$7500,0),$E12+2)=Команды!$AJ$18,TRUE,FALSE),IF(INDEX(Команды!$A$2:$AN$7500,MATCH(AN$3,Команды!$A$2:$A$7500,0),$E12+2)=Команды!$AJ$19,TRUE,FALSE)),INDEX(Команды!$AJ$2:$AL$19,MATCH(INDEX(Команды!$A$2:$AN$7500,MATCH(AN$3,Команды!$A$2:$A$7500,0),$E12+2),Команды!$AJ$2:$AJ$19,0),3),0)</f>
        <v>В</v>
      </c>
      <c r="AP12" s="342"/>
      <c r="AQ12" s="174">
        <f>IF(OR(IF(INDEX(Команды!$A$2:$AN$7500,MATCH(AQ$3,Команды!$A$2:$A$7500,0),$E12+2)=Команды!$AJ$2,TRUE,FALSE),IF(INDEX(Команды!$A$2:$AN$7500,MATCH(AQ$3,Команды!$A$2:$A$7500,0),$E12+2)=Команды!$AJ$3,TRUE,FALSE),IF(INDEX(Команды!$A$2:$AN$7500,MATCH(AQ$3,Команды!$A$2:$A$7500,0),$E12+2)=Команды!$AJ$4,TRUE,FALSE),IF(INDEX(Команды!$A$2:$AN$7500,MATCH(AQ$3,Команды!$A$2:$A$7500,0),$E12+2)=Команды!$AJ$5,TRUE,FALSE),IF(INDEX(Команды!$A$2:$AN$7500,MATCH(AQ$3,Команды!$A$2:$A$7500,0),$E12+2)=Команды!$AJ$6,TRUE,FALSE),IF(INDEX(Команды!$A$2:$AN$7500,MATCH(AQ$3,Команды!$A$2:$A$7500,0),$E12+2)=Команды!$AJ$7,TRUE,FALSE),IF(INDEX(Команды!$A$2:$AN$7500,MATCH(AQ$3,Команды!$A$2:$A$7500,0),$E12+2)=Команды!$AJ$8,TRUE,FALSE),IF(INDEX(Команды!$A$2:$AN$7500,MATCH(AQ$3,Команды!$A$2:$A$7500,0),$E12+2)=Команды!$AJ$9,TRUE,FALSE),IF(INDEX(Команды!$A$2:$AN$7500,MATCH(AQ$3,Команды!$A$2:$A$7500,0),$E12+2)=Команды!$AJ$10,TRUE,FALSE),IF(INDEX(Команды!$A$2:$AN$7500,MATCH(AQ$3,Команды!$A$2:$A$7500,0),$E12+2)=Команды!$AJ$11,TRUE,FALSE),IF(INDEX(Команды!$A$2:$AN$7500,MATCH(AQ$3,Команды!$A$2:$A$7500,0),$E12+2)=Команды!$AJ$12,TRUE,FALSE),IF(INDEX(Команды!$A$2:$AN$7500,MATCH(AQ$3,Команды!$A$2:$A$7500,0),$E12+2)=Команды!$AJ$13,TRUE,FALSE),IF(INDEX(Команды!$A$2:$AN$7500,MATCH(AQ$3,Команды!$A$2:$A$7500,0),$E12+2)=Команды!$AJ$14,TRUE,FALSE),IF(INDEX(Команды!$A$2:$AN$7500,MATCH(AQ$3,Команды!$A$2:$A$7500,0),$E12+2)=Команды!$AJ$15,TRUE,FALSE),IF(INDEX(Команды!$A$2:$AN$7500,MATCH(AQ$3,Команды!$A$2:$A$7500,0),$E12+2)=Команды!$AJ$16,TRUE,FALSE),,IF(INDEX(Команды!$A$2:$AN$7500,MATCH(AQ$3,Команды!$A$2:$A$7500,0),$E12+2)=Команды!$AJ$17,TRUE,FALSE),,IF(INDEX(Команды!$A$2:$AN$7500,MATCH(AQ$3,Команды!$A$2:$A$7500,0),$E12+2)=Команды!$AJ$18,TRUE,FALSE),,IF(INDEX(Команды!$A$2:$AN$7500,MATCH(AQ$3,Команды!$A$2:$A$7500,0),$E12+2)=Команды!$AJ$19,TRUE,FALSE)),INDEX(Команды!$AJ$2:$AK$19,MATCH(INDEX(Команды!$A$2:$AN$7500,MATCH(AQ$3,Команды!$A$2:$A$7500,0),$E12+2),Команды!$AJ$2:$AJ$19,0),2),0)</f>
        <v>0.375</v>
      </c>
      <c r="AR12" s="175">
        <f>IF(OR(IF(INDEX(Команды!$A$2:$AN$7500,MATCH(AQ$3,Команды!$A$2:$A$7500,0),$E12+2)=Команды!$AJ$2,TRUE,FALSE),IF(INDEX(Команды!$A$2:$AN$7500,MATCH(AQ$3,Команды!$A$2:$A$7500,0),$E12+2)=Команды!$AJ$3,TRUE,FALSE),IF(INDEX(Команды!$A$2:$AN$7500,MATCH(AQ$3,Команды!$A$2:$A$7500,0),$E12+2)=Команды!$AJ$4,TRUE,FALSE),IF(INDEX(Команды!$A$2:$AN$7500,MATCH(AQ$3,Команды!$A$2:$A$7500,0),$E12+2)=Команды!$AJ$5,TRUE,FALSE),IF(INDEX(Команды!$A$2:$AN$7500,MATCH(AQ$3,Команды!$A$2:$A$7500,0),$E12+2)=Команды!$AJ$6,TRUE,FALSE),IF(INDEX(Команды!$A$2:$AN$7500,MATCH(AQ$3,Команды!$A$2:$A$7500,0),$E12+2)=Команды!$AJ$7,TRUE,FALSE),IF(INDEX(Команды!$A$2:$AN$7500,MATCH(AQ$3,Команды!$A$2:$A$7500,0),$E12+2)=Команды!$AJ$8,TRUE,FALSE),IF(INDEX(Команды!$A$2:$AN$7500,MATCH(AQ$3,Команды!$A$2:$A$7500,0),$E12+2)=Команды!$AJ$9,TRUE,FALSE),IF(INDEX(Команды!$A$2:$AN$7500,MATCH(AQ$3,Команды!$A$2:$A$7500,0),$E12+2)=Команды!$AJ$10,TRUE,FALSE),IF(INDEX(Команды!$A$2:$AN$7500,MATCH(AQ$3,Команды!$A$2:$A$7500,0),$E12+2)=Команды!$AJ$11,TRUE,FALSE),IF(INDEX(Команды!$A$2:$AN$7500,MATCH(AQ$3,Команды!$A$2:$A$7500,0),$E12+2)=Команды!$AJ$12,TRUE,FALSE),IF(INDEX(Команды!$A$2:$AN$7500,MATCH(AQ$3,Команды!$A$2:$A$7500,0),$E12+2)=Команды!$AJ$13,TRUE,FALSE),IF(INDEX(Команды!$A$2:$AN$7500,MATCH(AQ$3,Команды!$A$2:$A$7500,0),$E12+2)=Команды!$AJ$14,TRUE,FALSE),IF(INDEX(Команды!$A$2:$AN$7500,MATCH(AQ$3,Команды!$A$2:$A$7500,0),$E12+2)=Команды!$AJ$15,TRUE,FALSE),IF(INDEX(Команды!$A$2:$AN$7500,MATCH(AQ$3,Команды!$A$2:$A$7500,0),$E12+2)=Команды!$AJ$16,TRUE,FALSE),IF(INDEX(Команды!$A$2:$AN$7500,MATCH(AQ$3,Команды!$A$2:$A$7500,0),$E12+2)=Команды!$AJ$17,TRUE,FALSE),IF(INDEX(Команды!$A$2:$AN$7500,MATCH(AQ$3,Команды!$A$2:$A$7500,0),$E12+2)=Команды!$AJ$18,TRUE,FALSE),IF(INDEX(Команды!$A$2:$AN$7500,MATCH(AQ$3,Команды!$A$2:$A$7500,0),$E12+2)=Команды!$AJ$19,TRUE,FALSE)),INDEX(Команды!$AJ$2:$AL$19,MATCH(INDEX(Команды!$A$2:$AN$7500,MATCH(AQ$3,Команды!$A$2:$A$7500,0),$E12+2),Команды!$AJ$2:$AJ$19,0),3),0)</f>
        <v>0.75</v>
      </c>
      <c r="AS12" s="342"/>
      <c r="AT12" s="174">
        <f>IF(OR(IF(INDEX(Команды!$A$2:$AN$7500,MATCH(AT$3,Команды!$A$2:$A$7500,0),$E12+2)=Команды!$AJ$2,TRUE,FALSE),IF(INDEX(Команды!$A$2:$AN$7500,MATCH(AT$3,Команды!$A$2:$A$7500,0),$E12+2)=Команды!$AJ$3,TRUE,FALSE),IF(INDEX(Команды!$A$2:$AN$7500,MATCH(AT$3,Команды!$A$2:$A$7500,0),$E12+2)=Команды!$AJ$4,TRUE,FALSE),IF(INDEX(Команды!$A$2:$AN$7500,MATCH(AT$3,Команды!$A$2:$A$7500,0),$E12+2)=Команды!$AJ$5,TRUE,FALSE),IF(INDEX(Команды!$A$2:$AN$7500,MATCH(AT$3,Команды!$A$2:$A$7500,0),$E12+2)=Команды!$AJ$6,TRUE,FALSE),IF(INDEX(Команды!$A$2:$AN$7500,MATCH(AT$3,Команды!$A$2:$A$7500,0),$E12+2)=Команды!$AJ$7,TRUE,FALSE),IF(INDEX(Команды!$A$2:$AN$7500,MATCH(AT$3,Команды!$A$2:$A$7500,0),$E12+2)=Команды!$AJ$8,TRUE,FALSE),IF(INDEX(Команды!$A$2:$AN$7500,MATCH(AT$3,Команды!$A$2:$A$7500,0),$E12+2)=Команды!$AJ$9,TRUE,FALSE),IF(INDEX(Команды!$A$2:$AN$7500,MATCH(AT$3,Команды!$A$2:$A$7500,0),$E12+2)=Команды!$AJ$10,TRUE,FALSE),IF(INDEX(Команды!$A$2:$AN$7500,MATCH(AT$3,Команды!$A$2:$A$7500,0),$E12+2)=Команды!$AJ$11,TRUE,FALSE),IF(INDEX(Команды!$A$2:$AN$7500,MATCH(AT$3,Команды!$A$2:$A$7500,0),$E12+2)=Команды!$AJ$12,TRUE,FALSE),IF(INDEX(Команды!$A$2:$AN$7500,MATCH(AT$3,Команды!$A$2:$A$7500,0),$E12+2)=Команды!$AJ$13,TRUE,FALSE),IF(INDEX(Команды!$A$2:$AN$7500,MATCH(AT$3,Команды!$A$2:$A$7500,0),$E12+2)=Команды!$AJ$14,TRUE,FALSE),IF(INDEX(Команды!$A$2:$AN$7500,MATCH(AT$3,Команды!$A$2:$A$7500,0),$E12+2)=Команды!$AJ$15,TRUE,FALSE),IF(INDEX(Команды!$A$2:$AN$7500,MATCH(AT$3,Команды!$A$2:$A$7500,0),$E12+2)=Команды!$AJ$16,TRUE,FALSE),,IF(INDEX(Команды!$A$2:$AN$7500,MATCH(AT$3,Команды!$A$2:$A$7500,0),$E12+2)=Команды!$AJ$17,TRUE,FALSE),,IF(INDEX(Команды!$A$2:$AN$7500,MATCH(AT$3,Команды!$A$2:$A$7500,0),$E12+2)=Команды!$AJ$18,TRUE,FALSE),,IF(INDEX(Команды!$A$2:$AN$7500,MATCH(AT$3,Команды!$A$2:$A$7500,0),$E12+2)=Команды!$AJ$19,TRUE,FALSE)),INDEX(Команды!$AJ$2:$AK$19,MATCH(INDEX(Команды!$A$2:$AN$7500,MATCH(AT$3,Команды!$A$2:$A$7500,0),$E12+2),Команды!$AJ$2:$AJ$19,0),2),0)</f>
        <v>0.375</v>
      </c>
      <c r="AU12" s="175">
        <f>IF(OR(IF(INDEX(Команды!$A$2:$AN$7500,MATCH(AT$3,Команды!$A$2:$A$7500,0),$E12+2)=Команды!$AJ$2,TRUE,FALSE),IF(INDEX(Команды!$A$2:$AN$7500,MATCH(AT$3,Команды!$A$2:$A$7500,0),$E12+2)=Команды!$AJ$3,TRUE,FALSE),IF(INDEX(Команды!$A$2:$AN$7500,MATCH(AT$3,Команды!$A$2:$A$7500,0),$E12+2)=Команды!$AJ$4,TRUE,FALSE),IF(INDEX(Команды!$A$2:$AN$7500,MATCH(AT$3,Команды!$A$2:$A$7500,0),$E12+2)=Команды!$AJ$5,TRUE,FALSE),IF(INDEX(Команды!$A$2:$AN$7500,MATCH(AT$3,Команды!$A$2:$A$7500,0),$E12+2)=Команды!$AJ$6,TRUE,FALSE),IF(INDEX(Команды!$A$2:$AN$7500,MATCH(AT$3,Команды!$A$2:$A$7500,0),$E12+2)=Команды!$AJ$7,TRUE,FALSE),IF(INDEX(Команды!$A$2:$AN$7500,MATCH(AT$3,Команды!$A$2:$A$7500,0),$E12+2)=Команды!$AJ$8,TRUE,FALSE),IF(INDEX(Команды!$A$2:$AN$7500,MATCH(AT$3,Команды!$A$2:$A$7500,0),$E12+2)=Команды!$AJ$9,TRUE,FALSE),IF(INDEX(Команды!$A$2:$AN$7500,MATCH(AT$3,Команды!$A$2:$A$7500,0),$E12+2)=Команды!$AJ$10,TRUE,FALSE),IF(INDEX(Команды!$A$2:$AN$7500,MATCH(AT$3,Команды!$A$2:$A$7500,0),$E12+2)=Команды!$AJ$11,TRUE,FALSE),IF(INDEX(Команды!$A$2:$AN$7500,MATCH(AT$3,Команды!$A$2:$A$7500,0),$E12+2)=Команды!$AJ$12,TRUE,FALSE),IF(INDEX(Команды!$A$2:$AN$7500,MATCH(AT$3,Команды!$A$2:$A$7500,0),$E12+2)=Команды!$AJ$13,TRUE,FALSE),IF(INDEX(Команды!$A$2:$AN$7500,MATCH(AT$3,Команды!$A$2:$A$7500,0),$E12+2)=Команды!$AJ$14,TRUE,FALSE),IF(INDEX(Команды!$A$2:$AN$7500,MATCH(AT$3,Команды!$A$2:$A$7500,0),$E12+2)=Команды!$AJ$15,TRUE,FALSE),IF(INDEX(Команды!$A$2:$AN$7500,MATCH(AT$3,Команды!$A$2:$A$7500,0),$E12+2)=Команды!$AJ$16,TRUE,FALSE),IF(INDEX(Команды!$A$2:$AN$7500,MATCH(AT$3,Команды!$A$2:$A$7500,0),$E12+2)=Команды!$AJ$17,TRUE,FALSE),IF(INDEX(Команды!$A$2:$AN$7500,MATCH(AT$3,Команды!$A$2:$A$7500,0),$E12+2)=Команды!$AJ$18,TRUE,FALSE),IF(INDEX(Команды!$A$2:$AN$7500,MATCH(AT$3,Команды!$A$2:$A$7500,0),$E12+2)=Команды!$AJ$19,TRUE,FALSE)),INDEX(Команды!$AJ$2:$AL$19,MATCH(INDEX(Команды!$A$2:$AN$7500,MATCH(AT$3,Команды!$A$2:$A$7500,0),$E12+2),Команды!$AJ$2:$AJ$19,0),3),0)</f>
        <v>0.75</v>
      </c>
      <c r="AV12" s="342"/>
      <c r="AW12" s="174">
        <f>IF(OR(IF(INDEX(Команды!$A$2:$AN$7500,MATCH(AW$3,Команды!$A$2:$A$7500,0),$E12+2)=Команды!$AJ$2,TRUE,FALSE),IF(INDEX(Команды!$A$2:$AN$7500,MATCH(AW$3,Команды!$A$2:$A$7500,0),$E12+2)=Команды!$AJ$3,TRUE,FALSE),IF(INDEX(Команды!$A$2:$AN$7500,MATCH(AW$3,Команды!$A$2:$A$7500,0),$E12+2)=Команды!$AJ$4,TRUE,FALSE),IF(INDEX(Команды!$A$2:$AN$7500,MATCH(AW$3,Команды!$A$2:$A$7500,0),$E12+2)=Команды!$AJ$5,TRUE,FALSE),IF(INDEX(Команды!$A$2:$AN$7500,MATCH(AW$3,Команды!$A$2:$A$7500,0),$E12+2)=Команды!$AJ$6,TRUE,FALSE),IF(INDEX(Команды!$A$2:$AN$7500,MATCH(AW$3,Команды!$A$2:$A$7500,0),$E12+2)=Команды!$AJ$7,TRUE,FALSE),IF(INDEX(Команды!$A$2:$AN$7500,MATCH(AW$3,Команды!$A$2:$A$7500,0),$E12+2)=Команды!$AJ$8,TRUE,FALSE),IF(INDEX(Команды!$A$2:$AN$7500,MATCH(AW$3,Команды!$A$2:$A$7500,0),$E12+2)=Команды!$AJ$9,TRUE,FALSE),IF(INDEX(Команды!$A$2:$AN$7500,MATCH(AW$3,Команды!$A$2:$A$7500,0),$E12+2)=Команды!$AJ$10,TRUE,FALSE),IF(INDEX(Команды!$A$2:$AN$7500,MATCH(AW$3,Команды!$A$2:$A$7500,0),$E12+2)=Команды!$AJ$11,TRUE,FALSE),IF(INDEX(Команды!$A$2:$AN$7500,MATCH(AW$3,Команды!$A$2:$A$7500,0),$E12+2)=Команды!$AJ$12,TRUE,FALSE),IF(INDEX(Команды!$A$2:$AN$7500,MATCH(AW$3,Команды!$A$2:$A$7500,0),$E12+2)=Команды!$AJ$13,TRUE,FALSE),IF(INDEX(Команды!$A$2:$AN$7500,MATCH(AW$3,Команды!$A$2:$A$7500,0),$E12+2)=Команды!$AJ$14,TRUE,FALSE),IF(INDEX(Команды!$A$2:$AN$7500,MATCH(AW$3,Команды!$A$2:$A$7500,0),$E12+2)=Команды!$AJ$15,TRUE,FALSE),IF(INDEX(Команды!$A$2:$AN$7500,MATCH(AW$3,Команды!$A$2:$A$7500,0),$E12+2)=Команды!$AJ$16,TRUE,FALSE),,IF(INDEX(Команды!$A$2:$AN$7500,MATCH(AW$3,Команды!$A$2:$A$7500,0),$E12+2)=Команды!$AJ$17,TRUE,FALSE),,IF(INDEX(Команды!$A$2:$AN$7500,MATCH(AW$3,Команды!$A$2:$A$7500,0),$E12+2)=Команды!$AJ$18,TRUE,FALSE),,IF(INDEX(Команды!$A$2:$AN$7500,MATCH(AW$3,Команды!$A$2:$A$7500,0),$E12+2)=Команды!$AJ$19,TRUE,FALSE)),INDEX(Команды!$AJ$2:$AK$19,MATCH(INDEX(Команды!$A$2:$AN$7500,MATCH(AW$3,Команды!$A$2:$A$7500,0),$E12+2),Команды!$AJ$2:$AJ$19,0),2),0)</f>
        <v>0.41666666666666669</v>
      </c>
      <c r="AX12" s="175">
        <f>IF(OR(IF(INDEX(Команды!$A$2:$AN$7500,MATCH(AW$3,Команды!$A$2:$A$7500,0),$E12+2)=Команды!$AJ$2,TRUE,FALSE),IF(INDEX(Команды!$A$2:$AN$7500,MATCH(AW$3,Команды!$A$2:$A$7500,0),$E12+2)=Команды!$AJ$3,TRUE,FALSE),IF(INDEX(Команды!$A$2:$AN$7500,MATCH(AW$3,Команды!$A$2:$A$7500,0),$E12+2)=Команды!$AJ$4,TRUE,FALSE),IF(INDEX(Команды!$A$2:$AN$7500,MATCH(AW$3,Команды!$A$2:$A$7500,0),$E12+2)=Команды!$AJ$5,TRUE,FALSE),IF(INDEX(Команды!$A$2:$AN$7500,MATCH(AW$3,Команды!$A$2:$A$7500,0),$E12+2)=Команды!$AJ$6,TRUE,FALSE),IF(INDEX(Команды!$A$2:$AN$7500,MATCH(AW$3,Команды!$A$2:$A$7500,0),$E12+2)=Команды!$AJ$7,TRUE,FALSE),IF(INDEX(Команды!$A$2:$AN$7500,MATCH(AW$3,Команды!$A$2:$A$7500,0),$E12+2)=Команды!$AJ$8,TRUE,FALSE),IF(INDEX(Команды!$A$2:$AN$7500,MATCH(AW$3,Команды!$A$2:$A$7500,0),$E12+2)=Команды!$AJ$9,TRUE,FALSE),IF(INDEX(Команды!$A$2:$AN$7500,MATCH(AW$3,Команды!$A$2:$A$7500,0),$E12+2)=Команды!$AJ$10,TRUE,FALSE),IF(INDEX(Команды!$A$2:$AN$7500,MATCH(AW$3,Команды!$A$2:$A$7500,0),$E12+2)=Команды!$AJ$11,TRUE,FALSE),IF(INDEX(Команды!$A$2:$AN$7500,MATCH(AW$3,Команды!$A$2:$A$7500,0),$E12+2)=Команды!$AJ$12,TRUE,FALSE),IF(INDEX(Команды!$A$2:$AN$7500,MATCH(AW$3,Команды!$A$2:$A$7500,0),$E12+2)=Команды!$AJ$13,TRUE,FALSE),IF(INDEX(Команды!$A$2:$AN$7500,MATCH(AW$3,Команды!$A$2:$A$7500,0),$E12+2)=Команды!$AJ$14,TRUE,FALSE),IF(INDEX(Команды!$A$2:$AN$7500,MATCH(AW$3,Команды!$A$2:$A$7500,0),$E12+2)=Команды!$AJ$15,TRUE,FALSE),IF(INDEX(Команды!$A$2:$AN$7500,MATCH(AW$3,Команды!$A$2:$A$7500,0),$E12+2)=Команды!$AJ$16,TRUE,FALSE),IF(INDEX(Команды!$A$2:$AN$7500,MATCH(AW$3,Команды!$A$2:$A$7500,0),$E12+2)=Команды!$AJ$17,TRUE,FALSE),IF(INDEX(Команды!$A$2:$AN$7500,MATCH(AW$3,Команды!$A$2:$A$7500,0),$E12+2)=Команды!$AJ$18,TRUE,FALSE),IF(INDEX(Команды!$A$2:$AN$7500,MATCH(AW$3,Команды!$A$2:$A$7500,0),$E12+2)=Команды!$AJ$19,TRUE,FALSE)),INDEX(Команды!$AJ$2:$AL$19,MATCH(INDEX(Команды!$A$2:$AN$7500,MATCH(AW$3,Команды!$A$2:$A$7500,0),$E12+2),Команды!$AJ$2:$AJ$19,0),3),0)</f>
        <v>0.79166666666666663</v>
      </c>
      <c r="AY12" s="342"/>
      <c r="AZ12" s="174">
        <f>IF(OR(IF(INDEX(Команды!$A$2:$AN$7500,MATCH(AZ$3,Команды!$A$2:$A$7500,0),$E12+2)=Команды!$AJ$2,TRUE,FALSE),IF(INDEX(Команды!$A$2:$AN$7500,MATCH(AZ$3,Команды!$A$2:$A$7500,0),$E12+2)=Команды!$AJ$3,TRUE,FALSE),IF(INDEX(Команды!$A$2:$AN$7500,MATCH(AZ$3,Команды!$A$2:$A$7500,0),$E12+2)=Команды!$AJ$4,TRUE,FALSE),IF(INDEX(Команды!$A$2:$AN$7500,MATCH(AZ$3,Команды!$A$2:$A$7500,0),$E12+2)=Команды!$AJ$5,TRUE,FALSE),IF(INDEX(Команды!$A$2:$AN$7500,MATCH(AZ$3,Команды!$A$2:$A$7500,0),$E12+2)=Команды!$AJ$6,TRUE,FALSE),IF(INDEX(Команды!$A$2:$AN$7500,MATCH(AZ$3,Команды!$A$2:$A$7500,0),$E12+2)=Команды!$AJ$7,TRUE,FALSE),IF(INDEX(Команды!$A$2:$AN$7500,MATCH(AZ$3,Команды!$A$2:$A$7500,0),$E12+2)=Команды!$AJ$8,TRUE,FALSE),IF(INDEX(Команды!$A$2:$AN$7500,MATCH(AZ$3,Команды!$A$2:$A$7500,0),$E12+2)=Команды!$AJ$9,TRUE,FALSE),IF(INDEX(Команды!$A$2:$AN$7500,MATCH(AZ$3,Команды!$A$2:$A$7500,0),$E12+2)=Команды!$AJ$10,TRUE,FALSE),IF(INDEX(Команды!$A$2:$AN$7500,MATCH(AZ$3,Команды!$A$2:$A$7500,0),$E12+2)=Команды!$AJ$11,TRUE,FALSE),IF(INDEX(Команды!$A$2:$AN$7500,MATCH(AZ$3,Команды!$A$2:$A$7500,0),$E12+2)=Команды!$AJ$12,TRUE,FALSE),IF(INDEX(Команды!$A$2:$AN$7500,MATCH(AZ$3,Команды!$A$2:$A$7500,0),$E12+2)=Команды!$AJ$13,TRUE,FALSE),IF(INDEX(Команды!$A$2:$AN$7500,MATCH(AZ$3,Команды!$A$2:$A$7500,0),$E12+2)=Команды!$AJ$14,TRUE,FALSE),IF(INDEX(Команды!$A$2:$AN$7500,MATCH(AZ$3,Команды!$A$2:$A$7500,0),$E12+2)=Команды!$AJ$15,TRUE,FALSE),IF(INDEX(Команды!$A$2:$AN$7500,MATCH(AZ$3,Команды!$A$2:$A$7500,0),$E12+2)=Команды!$AJ$16,TRUE,FALSE),,IF(INDEX(Команды!$A$2:$AN$7500,MATCH(AZ$3,Команды!$A$2:$A$7500,0),$E12+2)=Команды!$AJ$17,TRUE,FALSE),,IF(INDEX(Команды!$A$2:$AN$7500,MATCH(AZ$3,Команды!$A$2:$A$7500,0),$E12+2)=Команды!$AJ$18,TRUE,FALSE),,IF(INDEX(Команды!$A$2:$AN$7500,MATCH(AZ$3,Команды!$A$2:$A$7500,0),$E12+2)=Команды!$AJ$19,TRUE,FALSE)),INDEX(Команды!$AJ$2:$AK$19,MATCH(INDEX(Команды!$A$2:$AN$7500,MATCH(AZ$3,Команды!$A$2:$A$7500,0),$E12+2),Команды!$AJ$2:$AJ$19,0),2),0)</f>
        <v>0.58333333333333337</v>
      </c>
      <c r="BA12" s="175">
        <f>IF(OR(IF(INDEX(Команды!$A$2:$AN$7500,MATCH(AZ$3,Команды!$A$2:$A$7500,0),$E12+2)=Команды!$AJ$2,TRUE,FALSE),IF(INDEX(Команды!$A$2:$AN$7500,MATCH(AZ$3,Команды!$A$2:$A$7500,0),$E12+2)=Команды!$AJ$3,TRUE,FALSE),IF(INDEX(Команды!$A$2:$AN$7500,MATCH(AZ$3,Команды!$A$2:$A$7500,0),$E12+2)=Команды!$AJ$4,TRUE,FALSE),IF(INDEX(Команды!$A$2:$AN$7500,MATCH(AZ$3,Команды!$A$2:$A$7500,0),$E12+2)=Команды!$AJ$5,TRUE,FALSE),IF(INDEX(Команды!$A$2:$AN$7500,MATCH(AZ$3,Команды!$A$2:$A$7500,0),$E12+2)=Команды!$AJ$6,TRUE,FALSE),IF(INDEX(Команды!$A$2:$AN$7500,MATCH(AZ$3,Команды!$A$2:$A$7500,0),$E12+2)=Команды!$AJ$7,TRUE,FALSE),IF(INDEX(Команды!$A$2:$AN$7500,MATCH(AZ$3,Команды!$A$2:$A$7500,0),$E12+2)=Команды!$AJ$8,TRUE,FALSE),IF(INDEX(Команды!$A$2:$AN$7500,MATCH(AZ$3,Команды!$A$2:$A$7500,0),$E12+2)=Команды!$AJ$9,TRUE,FALSE),IF(INDEX(Команды!$A$2:$AN$7500,MATCH(AZ$3,Команды!$A$2:$A$7500,0),$E12+2)=Команды!$AJ$10,TRUE,FALSE),IF(INDEX(Команды!$A$2:$AN$7500,MATCH(AZ$3,Команды!$A$2:$A$7500,0),$E12+2)=Команды!$AJ$11,TRUE,FALSE),IF(INDEX(Команды!$A$2:$AN$7500,MATCH(AZ$3,Команды!$A$2:$A$7500,0),$E12+2)=Команды!$AJ$12,TRUE,FALSE),IF(INDEX(Команды!$A$2:$AN$7500,MATCH(AZ$3,Команды!$A$2:$A$7500,0),$E12+2)=Команды!$AJ$13,TRUE,FALSE),IF(INDEX(Команды!$A$2:$AN$7500,MATCH(AZ$3,Команды!$A$2:$A$7500,0),$E12+2)=Команды!$AJ$14,TRUE,FALSE),IF(INDEX(Команды!$A$2:$AN$7500,MATCH(AZ$3,Команды!$A$2:$A$7500,0),$E12+2)=Команды!$AJ$15,TRUE,FALSE),IF(INDEX(Команды!$A$2:$AN$7500,MATCH(AZ$3,Команды!$A$2:$A$7500,0),$E12+2)=Команды!$AJ$16,TRUE,FALSE),IF(INDEX(Команды!$A$2:$AN$7500,MATCH(AZ$3,Команды!$A$2:$A$7500,0),$E12+2)=Команды!$AJ$17,TRUE,FALSE),IF(INDEX(Команды!$A$2:$AN$7500,MATCH(AZ$3,Команды!$A$2:$A$7500,0),$E12+2)=Команды!$AJ$18,TRUE,FALSE),IF(INDEX(Команды!$A$2:$AN$7500,MATCH(AZ$3,Команды!$A$2:$A$7500,0),$E12+2)=Команды!$AJ$19,TRUE,FALSE)),INDEX(Команды!$AJ$2:$AL$19,MATCH(INDEX(Команды!$A$2:$AN$7500,MATCH(AZ$3,Команды!$A$2:$A$7500,0),$E12+2),Команды!$AJ$2:$AJ$19,0),3),0)</f>
        <v>0.95833333333333337</v>
      </c>
      <c r="BB12" s="342"/>
      <c r="BC12" s="174" t="str">
        <f>IF(OR(IF(INDEX(Команды!$A$2:$AN$7500,MATCH(BC$3,Команды!$A$2:$A$7500,0),$E12+2)=Команды!$AJ$2,TRUE,FALSE),IF(INDEX(Команды!$A$2:$AN$7500,MATCH(BC$3,Команды!$A$2:$A$7500,0),$E12+2)=Команды!$AJ$3,TRUE,FALSE),IF(INDEX(Команды!$A$2:$AN$7500,MATCH(BC$3,Команды!$A$2:$A$7500,0),$E12+2)=Команды!$AJ$4,TRUE,FALSE),IF(INDEX(Команды!$A$2:$AN$7500,MATCH(BC$3,Команды!$A$2:$A$7500,0),$E12+2)=Команды!$AJ$5,TRUE,FALSE),IF(INDEX(Команды!$A$2:$AN$7500,MATCH(BC$3,Команды!$A$2:$A$7500,0),$E12+2)=Команды!$AJ$6,TRUE,FALSE),IF(INDEX(Команды!$A$2:$AN$7500,MATCH(BC$3,Команды!$A$2:$A$7500,0),$E12+2)=Команды!$AJ$7,TRUE,FALSE),IF(INDEX(Команды!$A$2:$AN$7500,MATCH(BC$3,Команды!$A$2:$A$7500,0),$E12+2)=Команды!$AJ$8,TRUE,FALSE),IF(INDEX(Команды!$A$2:$AN$7500,MATCH(BC$3,Команды!$A$2:$A$7500,0),$E12+2)=Команды!$AJ$9,TRUE,FALSE),IF(INDEX(Команды!$A$2:$AN$7500,MATCH(BC$3,Команды!$A$2:$A$7500,0),$E12+2)=Команды!$AJ$10,TRUE,FALSE),IF(INDEX(Команды!$A$2:$AN$7500,MATCH(BC$3,Команды!$A$2:$A$7500,0),$E12+2)=Команды!$AJ$11,TRUE,FALSE),IF(INDEX(Команды!$A$2:$AN$7500,MATCH(BC$3,Команды!$A$2:$A$7500,0),$E12+2)=Команды!$AJ$12,TRUE,FALSE),IF(INDEX(Команды!$A$2:$AN$7500,MATCH(BC$3,Команды!$A$2:$A$7500,0),$E12+2)=Команды!$AJ$13,TRUE,FALSE),IF(INDEX(Команды!$A$2:$AN$7500,MATCH(BC$3,Команды!$A$2:$A$7500,0),$E12+2)=Команды!$AJ$14,TRUE,FALSE),IF(INDEX(Команды!$A$2:$AN$7500,MATCH(BC$3,Команды!$A$2:$A$7500,0),$E12+2)=Команды!$AJ$15,TRUE,FALSE),IF(INDEX(Команды!$A$2:$AN$7500,MATCH(BC$3,Команды!$A$2:$A$7500,0),$E12+2)=Команды!$AJ$16,TRUE,FALSE),,IF(INDEX(Команды!$A$2:$AN$7500,MATCH(BC$3,Команды!$A$2:$A$7500,0),$E12+2)=Команды!$AJ$17,TRUE,FALSE),,IF(INDEX(Команды!$A$2:$AN$7500,MATCH(BC$3,Команды!$A$2:$A$7500,0),$E12+2)=Команды!$AJ$18,TRUE,FALSE),,IF(INDEX(Команды!$A$2:$AN$7500,MATCH(BC$3,Команды!$A$2:$A$7500,0),$E12+2)=Команды!$AJ$19,TRUE,FALSE)),INDEX(Команды!$AJ$2:$AK$19,MATCH(INDEX(Команды!$A$2:$AN$7500,MATCH(BC$3,Команды!$A$2:$A$7500,0),$E12+2),Команды!$AJ$2:$AJ$19,0),2),0)</f>
        <v>В</v>
      </c>
      <c r="BD12" s="175" t="str">
        <f>IF(OR(IF(INDEX(Команды!$A$2:$AN$7500,MATCH(BC$3,Команды!$A$2:$A$7500,0),$E12+2)=Команды!$AJ$2,TRUE,FALSE),IF(INDEX(Команды!$A$2:$AN$7500,MATCH(BC$3,Команды!$A$2:$A$7500,0),$E12+2)=Команды!$AJ$3,TRUE,FALSE),IF(INDEX(Команды!$A$2:$AN$7500,MATCH(BC$3,Команды!$A$2:$A$7500,0),$E12+2)=Команды!$AJ$4,TRUE,FALSE),IF(INDEX(Команды!$A$2:$AN$7500,MATCH(BC$3,Команды!$A$2:$A$7500,0),$E12+2)=Команды!$AJ$5,TRUE,FALSE),IF(INDEX(Команды!$A$2:$AN$7500,MATCH(BC$3,Команды!$A$2:$A$7500,0),$E12+2)=Команды!$AJ$6,TRUE,FALSE),IF(INDEX(Команды!$A$2:$AN$7500,MATCH(BC$3,Команды!$A$2:$A$7500,0),$E12+2)=Команды!$AJ$7,TRUE,FALSE),IF(INDEX(Команды!$A$2:$AN$7500,MATCH(BC$3,Команды!$A$2:$A$7500,0),$E12+2)=Команды!$AJ$8,TRUE,FALSE),IF(INDEX(Команды!$A$2:$AN$7500,MATCH(BC$3,Команды!$A$2:$A$7500,0),$E12+2)=Команды!$AJ$9,TRUE,FALSE),IF(INDEX(Команды!$A$2:$AN$7500,MATCH(BC$3,Команды!$A$2:$A$7500,0),$E12+2)=Команды!$AJ$10,TRUE,FALSE),IF(INDEX(Команды!$A$2:$AN$7500,MATCH(BC$3,Команды!$A$2:$A$7500,0),$E12+2)=Команды!$AJ$11,TRUE,FALSE),IF(INDEX(Команды!$A$2:$AN$7500,MATCH(BC$3,Команды!$A$2:$A$7500,0),$E12+2)=Команды!$AJ$12,TRUE,FALSE),IF(INDEX(Команды!$A$2:$AN$7500,MATCH(BC$3,Команды!$A$2:$A$7500,0),$E12+2)=Команды!$AJ$13,TRUE,FALSE),IF(INDEX(Команды!$A$2:$AN$7500,MATCH(BC$3,Команды!$A$2:$A$7500,0),$E12+2)=Команды!$AJ$14,TRUE,FALSE),IF(INDEX(Команды!$A$2:$AN$7500,MATCH(BC$3,Команды!$A$2:$A$7500,0),$E12+2)=Команды!$AJ$15,TRUE,FALSE),IF(INDEX(Команды!$A$2:$AN$7500,MATCH(BC$3,Команды!$A$2:$A$7500,0),$E12+2)=Команды!$AJ$16,TRUE,FALSE),IF(INDEX(Команды!$A$2:$AN$7500,MATCH(BC$3,Команды!$A$2:$A$7500,0),$E12+2)=Команды!$AJ$17,TRUE,FALSE),IF(INDEX(Команды!$A$2:$AN$7500,MATCH(BC$3,Команды!$A$2:$A$7500,0),$E12+2)=Команды!$AJ$18,TRUE,FALSE),IF(INDEX(Команды!$A$2:$AN$7500,MATCH(BC$3,Команды!$A$2:$A$7500,0),$E12+2)=Команды!$AJ$19,TRUE,FALSE)),INDEX(Команды!$AJ$2:$AL$19,MATCH(INDEX(Команды!$A$2:$AN$7500,MATCH(BC$3,Команды!$A$2:$A$7500,0),$E12+2),Команды!$AJ$2:$AJ$19,0),3),0)</f>
        <v>В</v>
      </c>
      <c r="BE12" s="342"/>
      <c r="BF12" s="174" t="str">
        <f>IF(OR(IF(INDEX(Команды!$A$2:$AN$7500,MATCH(BF$3,Команды!$A$2:$A$7500,0),$E12+2)=Команды!$AJ$2,TRUE,FALSE),IF(INDEX(Команды!$A$2:$AN$7500,MATCH(BF$3,Команды!$A$2:$A$7500,0),$E12+2)=Команды!$AJ$3,TRUE,FALSE),IF(INDEX(Команды!$A$2:$AN$7500,MATCH(BF$3,Команды!$A$2:$A$7500,0),$E12+2)=Команды!$AJ$4,TRUE,FALSE),IF(INDEX(Команды!$A$2:$AN$7500,MATCH(BF$3,Команды!$A$2:$A$7500,0),$E12+2)=Команды!$AJ$5,TRUE,FALSE),IF(INDEX(Команды!$A$2:$AN$7500,MATCH(BF$3,Команды!$A$2:$A$7500,0),$E12+2)=Команды!$AJ$6,TRUE,FALSE),IF(INDEX(Команды!$A$2:$AN$7500,MATCH(BF$3,Команды!$A$2:$A$7500,0),$E12+2)=Команды!$AJ$7,TRUE,FALSE),IF(INDEX(Команды!$A$2:$AN$7500,MATCH(BF$3,Команды!$A$2:$A$7500,0),$E12+2)=Команды!$AJ$8,TRUE,FALSE),IF(INDEX(Команды!$A$2:$AN$7500,MATCH(BF$3,Команды!$A$2:$A$7500,0),$E12+2)=Команды!$AJ$9,TRUE,FALSE),IF(INDEX(Команды!$A$2:$AN$7500,MATCH(BF$3,Команды!$A$2:$A$7500,0),$E12+2)=Команды!$AJ$10,TRUE,FALSE),IF(INDEX(Команды!$A$2:$AN$7500,MATCH(BF$3,Команды!$A$2:$A$7500,0),$E12+2)=Команды!$AJ$11,TRUE,FALSE),IF(INDEX(Команды!$A$2:$AN$7500,MATCH(BF$3,Команды!$A$2:$A$7500,0),$E12+2)=Команды!$AJ$12,TRUE,FALSE),IF(INDEX(Команды!$A$2:$AN$7500,MATCH(BF$3,Команды!$A$2:$A$7500,0),$E12+2)=Команды!$AJ$13,TRUE,FALSE),IF(INDEX(Команды!$A$2:$AN$7500,MATCH(BF$3,Команды!$A$2:$A$7500,0),$E12+2)=Команды!$AJ$14,TRUE,FALSE),IF(INDEX(Команды!$A$2:$AN$7500,MATCH(BF$3,Команды!$A$2:$A$7500,0),$E12+2)=Команды!$AJ$15,TRUE,FALSE),IF(INDEX(Команды!$A$2:$AN$7500,MATCH(BF$3,Команды!$A$2:$A$7500,0),$E12+2)=Команды!$AJ$16,TRUE,FALSE),,IF(INDEX(Команды!$A$2:$AN$7500,MATCH(BF$3,Команды!$A$2:$A$7500,0),$E12+2)=Команды!$AJ$17,TRUE,FALSE),,IF(INDEX(Команды!$A$2:$AN$7500,MATCH(BF$3,Команды!$A$2:$A$7500,0),$E12+2)=Команды!$AJ$18,TRUE,FALSE),,IF(INDEX(Команды!$A$2:$AN$7500,MATCH(BF$3,Команды!$A$2:$A$7500,0),$E12+2)=Команды!$AJ$19,TRUE,FALSE)),INDEX(Команды!$AJ$2:$AK$19,MATCH(INDEX(Команды!$A$2:$AN$7500,MATCH(BF$3,Команды!$A$2:$A$7500,0),$E12+2),Команды!$AJ$2:$AJ$19,0),2),0)</f>
        <v>В</v>
      </c>
      <c r="BG12" s="175" t="str">
        <f>IF(OR(IF(INDEX(Команды!$A$2:$AN$7500,MATCH(BF$3,Команды!$A$2:$A$7500,0),$E12+2)=Команды!$AJ$2,TRUE,FALSE),IF(INDEX(Команды!$A$2:$AN$7500,MATCH(BF$3,Команды!$A$2:$A$7500,0),$E12+2)=Команды!$AJ$3,TRUE,FALSE),IF(INDEX(Команды!$A$2:$AN$7500,MATCH(BF$3,Команды!$A$2:$A$7500,0),$E12+2)=Команды!$AJ$4,TRUE,FALSE),IF(INDEX(Команды!$A$2:$AN$7500,MATCH(BF$3,Команды!$A$2:$A$7500,0),$E12+2)=Команды!$AJ$5,TRUE,FALSE),IF(INDEX(Команды!$A$2:$AN$7500,MATCH(BF$3,Команды!$A$2:$A$7500,0),$E12+2)=Команды!$AJ$6,TRUE,FALSE),IF(INDEX(Команды!$A$2:$AN$7500,MATCH(BF$3,Команды!$A$2:$A$7500,0),$E12+2)=Команды!$AJ$7,TRUE,FALSE),IF(INDEX(Команды!$A$2:$AN$7500,MATCH(BF$3,Команды!$A$2:$A$7500,0),$E12+2)=Команды!$AJ$8,TRUE,FALSE),IF(INDEX(Команды!$A$2:$AN$7500,MATCH(BF$3,Команды!$A$2:$A$7500,0),$E12+2)=Команды!$AJ$9,TRUE,FALSE),IF(INDEX(Команды!$A$2:$AN$7500,MATCH(BF$3,Команды!$A$2:$A$7500,0),$E12+2)=Команды!$AJ$10,TRUE,FALSE),IF(INDEX(Команды!$A$2:$AN$7500,MATCH(BF$3,Команды!$A$2:$A$7500,0),$E12+2)=Команды!$AJ$11,TRUE,FALSE),IF(INDEX(Команды!$A$2:$AN$7500,MATCH(BF$3,Команды!$A$2:$A$7500,0),$E12+2)=Команды!$AJ$12,TRUE,FALSE),IF(INDEX(Команды!$A$2:$AN$7500,MATCH(BF$3,Команды!$A$2:$A$7500,0),$E12+2)=Команды!$AJ$13,TRUE,FALSE),IF(INDEX(Команды!$A$2:$AN$7500,MATCH(BF$3,Команды!$A$2:$A$7500,0),$E12+2)=Команды!$AJ$14,TRUE,FALSE),IF(INDEX(Команды!$A$2:$AN$7500,MATCH(BF$3,Команды!$A$2:$A$7500,0),$E12+2)=Команды!$AJ$15,TRUE,FALSE),IF(INDEX(Команды!$A$2:$AN$7500,MATCH(BF$3,Команды!$A$2:$A$7500,0),$E12+2)=Команды!$AJ$16,TRUE,FALSE),IF(INDEX(Команды!$A$2:$AN$7500,MATCH(BF$3,Команды!$A$2:$A$7500,0),$E12+2)=Команды!$AJ$17,TRUE,FALSE),IF(INDEX(Команды!$A$2:$AN$7500,MATCH(BF$3,Команды!$A$2:$A$7500,0),$E12+2)=Команды!$AJ$18,TRUE,FALSE),IF(INDEX(Команды!$A$2:$AN$7500,MATCH(BF$3,Команды!$A$2:$A$7500,0),$E12+2)=Команды!$AJ$19,TRUE,FALSE)),INDEX(Команды!$AJ$2:$AL$19,MATCH(INDEX(Команды!$A$2:$AN$7500,MATCH(BF$3,Команды!$A$2:$A$7500,0),$E12+2),Команды!$AJ$2:$AJ$19,0),3),0)</f>
        <v>В</v>
      </c>
      <c r="BH12" s="342"/>
      <c r="BI12" s="174">
        <f>IF(OR(IF(INDEX(Команды!$A$2:$AN$7500,MATCH(BI$3,Команды!$A$2:$A$7500,0),$E12+2)=Команды!$AJ$2,TRUE,FALSE),IF(INDEX(Команды!$A$2:$AN$7500,MATCH(BI$3,Команды!$A$2:$A$7500,0),$E12+2)=Команды!$AJ$3,TRUE,FALSE),IF(INDEX(Команды!$A$2:$AN$7500,MATCH(BI$3,Команды!$A$2:$A$7500,0),$E12+2)=Команды!$AJ$4,TRUE,FALSE),IF(INDEX(Команды!$A$2:$AN$7500,MATCH(BI$3,Команды!$A$2:$A$7500,0),$E12+2)=Команды!$AJ$5,TRUE,FALSE),IF(INDEX(Команды!$A$2:$AN$7500,MATCH(BI$3,Команды!$A$2:$A$7500,0),$E12+2)=Команды!$AJ$6,TRUE,FALSE),IF(INDEX(Команды!$A$2:$AN$7500,MATCH(BI$3,Команды!$A$2:$A$7500,0),$E12+2)=Команды!$AJ$7,TRUE,FALSE),IF(INDEX(Команды!$A$2:$AN$7500,MATCH(BI$3,Команды!$A$2:$A$7500,0),$E12+2)=Команды!$AJ$8,TRUE,FALSE),IF(INDEX(Команды!$A$2:$AN$7500,MATCH(BI$3,Команды!$A$2:$A$7500,0),$E12+2)=Команды!$AJ$9,TRUE,FALSE),IF(INDEX(Команды!$A$2:$AN$7500,MATCH(BI$3,Команды!$A$2:$A$7500,0),$E12+2)=Команды!$AJ$10,TRUE,FALSE),IF(INDEX(Команды!$A$2:$AN$7500,MATCH(BI$3,Команды!$A$2:$A$7500,0),$E12+2)=Команды!$AJ$11,TRUE,FALSE),IF(INDEX(Команды!$A$2:$AN$7500,MATCH(BI$3,Команды!$A$2:$A$7500,0),$E12+2)=Команды!$AJ$12,TRUE,FALSE),IF(INDEX(Команды!$A$2:$AN$7500,MATCH(BI$3,Команды!$A$2:$A$7500,0),$E12+2)=Команды!$AJ$13,TRUE,FALSE),IF(INDEX(Команды!$A$2:$AN$7500,MATCH(BI$3,Команды!$A$2:$A$7500,0),$E12+2)=Команды!$AJ$14,TRUE,FALSE),IF(INDEX(Команды!$A$2:$AN$7500,MATCH(BI$3,Команды!$A$2:$A$7500,0),$E12+2)=Команды!$AJ$15,TRUE,FALSE),IF(INDEX(Команды!$A$2:$AN$7500,MATCH(BI$3,Команды!$A$2:$A$7500,0),$E12+2)=Команды!$AJ$16,TRUE,FALSE),,IF(INDEX(Команды!$A$2:$AN$7500,MATCH(BI$3,Команды!$A$2:$A$7500,0),$E12+2)=Команды!$AJ$17,TRUE,FALSE),,IF(INDEX(Команды!$A$2:$AN$7500,MATCH(BI$3,Команды!$A$2:$A$7500,0),$E12+2)=Команды!$AJ$18,TRUE,FALSE),,IF(INDEX(Команды!$A$2:$AN$7500,MATCH(BI$3,Команды!$A$2:$A$7500,0),$E12+2)=Команды!$AJ$19,TRUE,FALSE)),INDEX(Команды!$AJ$2:$AK$19,MATCH(INDEX(Команды!$A$2:$AN$7500,MATCH(BI$3,Команды!$A$2:$A$7500,0),$E12+2),Команды!$AJ$2:$AJ$19,0),2),0)</f>
        <v>0.5</v>
      </c>
      <c r="BJ12" s="175">
        <f>IF(OR(IF(INDEX(Команды!$A$2:$AN$7500,MATCH(BI$3,Команды!$A$2:$A$7500,0),$E12+2)=Команды!$AJ$2,TRUE,FALSE),IF(INDEX(Команды!$A$2:$AN$7500,MATCH(BI$3,Команды!$A$2:$A$7500,0),$E12+2)=Команды!$AJ$3,TRUE,FALSE),IF(INDEX(Команды!$A$2:$AN$7500,MATCH(BI$3,Команды!$A$2:$A$7500,0),$E12+2)=Команды!$AJ$4,TRUE,FALSE),IF(INDEX(Команды!$A$2:$AN$7500,MATCH(BI$3,Команды!$A$2:$A$7500,0),$E12+2)=Команды!$AJ$5,TRUE,FALSE),IF(INDEX(Команды!$A$2:$AN$7500,MATCH(BI$3,Команды!$A$2:$A$7500,0),$E12+2)=Команды!$AJ$6,TRUE,FALSE),IF(INDEX(Команды!$A$2:$AN$7500,MATCH(BI$3,Команды!$A$2:$A$7500,0),$E12+2)=Команды!$AJ$7,TRUE,FALSE),IF(INDEX(Команды!$A$2:$AN$7500,MATCH(BI$3,Команды!$A$2:$A$7500,0),$E12+2)=Команды!$AJ$8,TRUE,FALSE),IF(INDEX(Команды!$A$2:$AN$7500,MATCH(BI$3,Команды!$A$2:$A$7500,0),$E12+2)=Команды!$AJ$9,TRUE,FALSE),IF(INDEX(Команды!$A$2:$AN$7500,MATCH(BI$3,Команды!$A$2:$A$7500,0),$E12+2)=Команды!$AJ$10,TRUE,FALSE),IF(INDEX(Команды!$A$2:$AN$7500,MATCH(BI$3,Команды!$A$2:$A$7500,0),$E12+2)=Команды!$AJ$11,TRUE,FALSE),IF(INDEX(Команды!$A$2:$AN$7500,MATCH(BI$3,Команды!$A$2:$A$7500,0),$E12+2)=Команды!$AJ$12,TRUE,FALSE),IF(INDEX(Команды!$A$2:$AN$7500,MATCH(BI$3,Команды!$A$2:$A$7500,0),$E12+2)=Команды!$AJ$13,TRUE,FALSE),IF(INDEX(Команды!$A$2:$AN$7500,MATCH(BI$3,Команды!$A$2:$A$7500,0),$E12+2)=Команды!$AJ$14,TRUE,FALSE),IF(INDEX(Команды!$A$2:$AN$7500,MATCH(BI$3,Команды!$A$2:$A$7500,0),$E12+2)=Команды!$AJ$15,TRUE,FALSE),IF(INDEX(Команды!$A$2:$AN$7500,MATCH(BI$3,Команды!$A$2:$A$7500,0),$E12+2)=Команды!$AJ$16,TRUE,FALSE),IF(INDEX(Команды!$A$2:$AN$7500,MATCH(BI$3,Команды!$A$2:$A$7500,0),$E12+2)=Команды!$AJ$17,TRUE,FALSE),IF(INDEX(Команды!$A$2:$AN$7500,MATCH(BI$3,Команды!$A$2:$A$7500,0),$E12+2)=Команды!$AJ$18,TRUE,FALSE),IF(INDEX(Команды!$A$2:$AN$7500,MATCH(BI$3,Команды!$A$2:$A$7500,0),$E12+2)=Команды!$AJ$19,TRUE,FALSE)),INDEX(Команды!$AJ$2:$AL$19,MATCH(INDEX(Команды!$A$2:$AN$7500,MATCH(BI$3,Команды!$A$2:$A$7500,0),$E12+2),Команды!$AJ$2:$AJ$19,0),3),0)</f>
        <v>0.875</v>
      </c>
      <c r="BK12" s="342"/>
      <c r="BL12" s="174">
        <f>IF(OR(IF(INDEX(Команды!$A$2:$AN$7500,MATCH(BL$3,Команды!$A$2:$A$7500,0),$E12+2)=Команды!$AJ$2,TRUE,FALSE),IF(INDEX(Команды!$A$2:$AN$7500,MATCH(BL$3,Команды!$A$2:$A$7500,0),$E12+2)=Команды!$AJ$3,TRUE,FALSE),IF(INDEX(Команды!$A$2:$AN$7500,MATCH(BL$3,Команды!$A$2:$A$7500,0),$E12+2)=Команды!$AJ$4,TRUE,FALSE),IF(INDEX(Команды!$A$2:$AN$7500,MATCH(BL$3,Команды!$A$2:$A$7500,0),$E12+2)=Команды!$AJ$5,TRUE,FALSE),IF(INDEX(Команды!$A$2:$AN$7500,MATCH(BL$3,Команды!$A$2:$A$7500,0),$E12+2)=Команды!$AJ$6,TRUE,FALSE),IF(INDEX(Команды!$A$2:$AN$7500,MATCH(BL$3,Команды!$A$2:$A$7500,0),$E12+2)=Команды!$AJ$7,TRUE,FALSE),IF(INDEX(Команды!$A$2:$AN$7500,MATCH(BL$3,Команды!$A$2:$A$7500,0),$E12+2)=Команды!$AJ$8,TRUE,FALSE),IF(INDEX(Команды!$A$2:$AN$7500,MATCH(BL$3,Команды!$A$2:$A$7500,0),$E12+2)=Команды!$AJ$9,TRUE,FALSE),IF(INDEX(Команды!$A$2:$AN$7500,MATCH(BL$3,Команды!$A$2:$A$7500,0),$E12+2)=Команды!$AJ$10,TRUE,FALSE),IF(INDEX(Команды!$A$2:$AN$7500,MATCH(BL$3,Команды!$A$2:$A$7500,0),$E12+2)=Команды!$AJ$11,TRUE,FALSE),IF(INDEX(Команды!$A$2:$AN$7500,MATCH(BL$3,Команды!$A$2:$A$7500,0),$E12+2)=Команды!$AJ$12,TRUE,FALSE),IF(INDEX(Команды!$A$2:$AN$7500,MATCH(BL$3,Команды!$A$2:$A$7500,0),$E12+2)=Команды!$AJ$13,TRUE,FALSE),IF(INDEX(Команды!$A$2:$AN$7500,MATCH(BL$3,Команды!$A$2:$A$7500,0),$E12+2)=Команды!$AJ$14,TRUE,FALSE),IF(INDEX(Команды!$A$2:$AN$7500,MATCH(BL$3,Команды!$A$2:$A$7500,0),$E12+2)=Команды!$AJ$15,TRUE,FALSE),IF(INDEX(Команды!$A$2:$AN$7500,MATCH(BL$3,Команды!$A$2:$A$7500,0),$E12+2)=Команды!$AJ$16,TRUE,FALSE),,IF(INDEX(Команды!$A$2:$AN$7500,MATCH(BL$3,Команды!$A$2:$A$7500,0),$E12+2)=Команды!$AJ$17,TRUE,FALSE),,IF(INDEX(Команды!$A$2:$AN$7500,MATCH(BL$3,Команды!$A$2:$A$7500,0),$E12+2)=Команды!$AJ$18,TRUE,FALSE),,IF(INDEX(Команды!$A$2:$AN$7500,MATCH(BL$3,Команды!$A$2:$A$7500,0),$E12+2)=Команды!$AJ$19,TRUE,FALSE)),INDEX(Команды!$AJ$2:$AK$19,MATCH(INDEX(Команды!$A$2:$AN$7500,MATCH(BL$3,Команды!$A$2:$A$7500,0),$E12+2),Команды!$AJ$2:$AJ$19,0),2),0)</f>
        <v>0.58333333333333337</v>
      </c>
      <c r="BM12" s="175">
        <f>IF(OR(IF(INDEX(Команды!$A$2:$AN$7500,MATCH(BL$3,Команды!$A$2:$A$7500,0),$E12+2)=Команды!$AJ$2,TRUE,FALSE),IF(INDEX(Команды!$A$2:$AN$7500,MATCH(BL$3,Команды!$A$2:$A$7500,0),$E12+2)=Команды!$AJ$3,TRUE,FALSE),IF(INDEX(Команды!$A$2:$AN$7500,MATCH(BL$3,Команды!$A$2:$A$7500,0),$E12+2)=Команды!$AJ$4,TRUE,FALSE),IF(INDEX(Команды!$A$2:$AN$7500,MATCH(BL$3,Команды!$A$2:$A$7500,0),$E12+2)=Команды!$AJ$5,TRUE,FALSE),IF(INDEX(Команды!$A$2:$AN$7500,MATCH(BL$3,Команды!$A$2:$A$7500,0),$E12+2)=Команды!$AJ$6,TRUE,FALSE),IF(INDEX(Команды!$A$2:$AN$7500,MATCH(BL$3,Команды!$A$2:$A$7500,0),$E12+2)=Команды!$AJ$7,TRUE,FALSE),IF(INDEX(Команды!$A$2:$AN$7500,MATCH(BL$3,Команды!$A$2:$A$7500,0),$E12+2)=Команды!$AJ$8,TRUE,FALSE),IF(INDEX(Команды!$A$2:$AN$7500,MATCH(BL$3,Команды!$A$2:$A$7500,0),$E12+2)=Команды!$AJ$9,TRUE,FALSE),IF(INDEX(Команды!$A$2:$AN$7500,MATCH(BL$3,Команды!$A$2:$A$7500,0),$E12+2)=Команды!$AJ$10,TRUE,FALSE),IF(INDEX(Команды!$A$2:$AN$7500,MATCH(BL$3,Команды!$A$2:$A$7500,0),$E12+2)=Команды!$AJ$11,TRUE,FALSE),IF(INDEX(Команды!$A$2:$AN$7500,MATCH(BL$3,Команды!$A$2:$A$7500,0),$E12+2)=Команды!$AJ$12,TRUE,FALSE),IF(INDEX(Команды!$A$2:$AN$7500,MATCH(BL$3,Команды!$A$2:$A$7500,0),$E12+2)=Команды!$AJ$13,TRUE,FALSE),IF(INDEX(Команды!$A$2:$AN$7500,MATCH(BL$3,Команды!$A$2:$A$7500,0),$E12+2)=Команды!$AJ$14,TRUE,FALSE),IF(INDEX(Команды!$A$2:$AN$7500,MATCH(BL$3,Команды!$A$2:$A$7500,0),$E12+2)=Команды!$AJ$15,TRUE,FALSE),IF(INDEX(Команды!$A$2:$AN$7500,MATCH(BL$3,Команды!$A$2:$A$7500,0),$E12+2)=Команды!$AJ$16,TRUE,FALSE),IF(INDEX(Команды!$A$2:$AN$7500,MATCH(BL$3,Команды!$A$2:$A$7500,0),$E12+2)=Команды!$AJ$17,TRUE,FALSE),IF(INDEX(Команды!$A$2:$AN$7500,MATCH(BL$3,Команды!$A$2:$A$7500,0),$E12+2)=Команды!$AJ$18,TRUE,FALSE),IF(INDEX(Команды!$A$2:$AN$7500,MATCH(BL$3,Команды!$A$2:$A$7500,0),$E12+2)=Команды!$AJ$19,TRUE,FALSE)),INDEX(Команды!$AJ$2:$AL$19,MATCH(INDEX(Команды!$A$2:$AN$7500,MATCH(BL$3,Команды!$A$2:$A$7500,0),$E12+2),Команды!$AJ$2:$AJ$19,0),3),0)</f>
        <v>0.95833333333333337</v>
      </c>
      <c r="BN12" s="342"/>
      <c r="BO12" s="174">
        <f>IF(OR(IF(INDEX(Команды!$A$2:$AN$7500,MATCH(BO$3,Команды!$A$2:$A$7500,0),$E12+2)=Команды!$AJ$2,TRUE,FALSE),IF(INDEX(Команды!$A$2:$AN$7500,MATCH(BO$3,Команды!$A$2:$A$7500,0),$E12+2)=Команды!$AJ$3,TRUE,FALSE),IF(INDEX(Команды!$A$2:$AN$7500,MATCH(BO$3,Команды!$A$2:$A$7500,0),$E12+2)=Команды!$AJ$4,TRUE,FALSE),IF(INDEX(Команды!$A$2:$AN$7500,MATCH(BO$3,Команды!$A$2:$A$7500,0),$E12+2)=Команды!$AJ$5,TRUE,FALSE),IF(INDEX(Команды!$A$2:$AN$7500,MATCH(BO$3,Команды!$A$2:$A$7500,0),$E12+2)=Команды!$AJ$6,TRUE,FALSE),IF(INDEX(Команды!$A$2:$AN$7500,MATCH(BO$3,Команды!$A$2:$A$7500,0),$E12+2)=Команды!$AJ$7,TRUE,FALSE),IF(INDEX(Команды!$A$2:$AN$7500,MATCH(BO$3,Команды!$A$2:$A$7500,0),$E12+2)=Команды!$AJ$8,TRUE,FALSE),IF(INDEX(Команды!$A$2:$AN$7500,MATCH(BO$3,Команды!$A$2:$A$7500,0),$E12+2)=Команды!$AJ$9,TRUE,FALSE),IF(INDEX(Команды!$A$2:$AN$7500,MATCH(BO$3,Команды!$A$2:$A$7500,0),$E12+2)=Команды!$AJ$10,TRUE,FALSE),IF(INDEX(Команды!$A$2:$AN$7500,MATCH(BO$3,Команды!$A$2:$A$7500,0),$E12+2)=Команды!$AJ$11,TRUE,FALSE),IF(INDEX(Команды!$A$2:$AN$7500,MATCH(BO$3,Команды!$A$2:$A$7500,0),$E12+2)=Команды!$AJ$12,TRUE,FALSE),IF(INDEX(Команды!$A$2:$AN$7500,MATCH(BO$3,Команды!$A$2:$A$7500,0),$E12+2)=Команды!$AJ$13,TRUE,FALSE),IF(INDEX(Команды!$A$2:$AN$7500,MATCH(BO$3,Команды!$A$2:$A$7500,0),$E12+2)=Команды!$AJ$14,TRUE,FALSE),IF(INDEX(Команды!$A$2:$AN$7500,MATCH(BO$3,Команды!$A$2:$A$7500,0),$E12+2)=Команды!$AJ$15,TRUE,FALSE),IF(INDEX(Команды!$A$2:$AN$7500,MATCH(BO$3,Команды!$A$2:$A$7500,0),$E12+2)=Команды!$AJ$16,TRUE,FALSE),,IF(INDEX(Команды!$A$2:$AN$7500,MATCH(BO$3,Команды!$A$2:$A$7500,0),$E12+2)=Команды!$AJ$17,TRUE,FALSE),,IF(INDEX(Команды!$A$2:$AN$7500,MATCH(BO$3,Команды!$A$2:$A$7500,0),$E12+2)=Команды!$AJ$18,TRUE,FALSE),,IF(INDEX(Команды!$A$2:$AN$7500,MATCH(BO$3,Команды!$A$2:$A$7500,0),$E12+2)=Команды!$AJ$19,TRUE,FALSE)),INDEX(Команды!$AJ$2:$AK$19,MATCH(INDEX(Команды!$A$2:$AN$7500,MATCH(BO$3,Команды!$A$2:$A$7500,0),$E12+2),Команды!$AJ$2:$AJ$19,0),2),0)</f>
        <v>0.64583333333333337</v>
      </c>
      <c r="BP12" s="175">
        <f>IF(OR(IF(INDEX(Команды!$A$2:$AN$7500,MATCH(BO$3,Команды!$A$2:$A$7500,0),$E12+2)=Команды!$AJ$2,TRUE,FALSE),IF(INDEX(Команды!$A$2:$AN$7500,MATCH(BO$3,Команды!$A$2:$A$7500,0),$E12+2)=Команды!$AJ$3,TRUE,FALSE),IF(INDEX(Команды!$A$2:$AN$7500,MATCH(BO$3,Команды!$A$2:$A$7500,0),$E12+2)=Команды!$AJ$4,TRUE,FALSE),IF(INDEX(Команды!$A$2:$AN$7500,MATCH(BO$3,Команды!$A$2:$A$7500,0),$E12+2)=Команды!$AJ$5,TRUE,FALSE),IF(INDEX(Команды!$A$2:$AN$7500,MATCH(BO$3,Команды!$A$2:$A$7500,0),$E12+2)=Команды!$AJ$6,TRUE,FALSE),IF(INDEX(Команды!$A$2:$AN$7500,MATCH(BO$3,Команды!$A$2:$A$7500,0),$E12+2)=Команды!$AJ$7,TRUE,FALSE),IF(INDEX(Команды!$A$2:$AN$7500,MATCH(BO$3,Команды!$A$2:$A$7500,0),$E12+2)=Команды!$AJ$8,TRUE,FALSE),IF(INDEX(Команды!$A$2:$AN$7500,MATCH(BO$3,Команды!$A$2:$A$7500,0),$E12+2)=Команды!$AJ$9,TRUE,FALSE),IF(INDEX(Команды!$A$2:$AN$7500,MATCH(BO$3,Команды!$A$2:$A$7500,0),$E12+2)=Команды!$AJ$10,TRUE,FALSE),IF(INDEX(Команды!$A$2:$AN$7500,MATCH(BO$3,Команды!$A$2:$A$7500,0),$E12+2)=Команды!$AJ$11,TRUE,FALSE),IF(INDEX(Команды!$A$2:$AN$7500,MATCH(BO$3,Команды!$A$2:$A$7500,0),$E12+2)=Команды!$AJ$12,TRUE,FALSE),IF(INDEX(Команды!$A$2:$AN$7500,MATCH(BO$3,Команды!$A$2:$A$7500,0),$E12+2)=Команды!$AJ$13,TRUE,FALSE),IF(INDEX(Команды!$A$2:$AN$7500,MATCH(BO$3,Команды!$A$2:$A$7500,0),$E12+2)=Команды!$AJ$14,TRUE,FALSE),IF(INDEX(Команды!$A$2:$AN$7500,MATCH(BO$3,Команды!$A$2:$A$7500,0),$E12+2)=Команды!$AJ$15,TRUE,FALSE),IF(INDEX(Команды!$A$2:$AN$7500,MATCH(BO$3,Команды!$A$2:$A$7500,0),$E12+2)=Команды!$AJ$16,TRUE,FALSE),IF(INDEX(Команды!$A$2:$AN$7500,MATCH(BO$3,Команды!$A$2:$A$7500,0),$E12+2)=Команды!$AJ$17,TRUE,FALSE),IF(INDEX(Команды!$A$2:$AN$7500,MATCH(BO$3,Команды!$A$2:$A$7500,0),$E12+2)=Команды!$AJ$18,TRUE,FALSE),IF(INDEX(Команды!$A$2:$AN$7500,MATCH(BO$3,Команды!$A$2:$A$7500,0),$E12+2)=Команды!$AJ$19,TRUE,FALSE)),INDEX(Команды!$AJ$2:$AL$19,MATCH(INDEX(Команды!$A$2:$AN$7500,MATCH(BO$3,Команды!$A$2:$A$7500,0),$E12+2),Команды!$AJ$2:$AJ$19,0),3),0)</f>
        <v>1.0208333333333333</v>
      </c>
      <c r="BQ12" s="342"/>
      <c r="BR12" s="174">
        <f>IF(OR(IF(INDEX(Команды!$A$2:$AN$7500,MATCH(BR$3,Команды!$A$2:$A$7500,0),$E12+2)=Команды!$AJ$2,TRUE,FALSE),IF(INDEX(Команды!$A$2:$AN$7500,MATCH(BR$3,Команды!$A$2:$A$7500,0),$E12+2)=Команды!$AJ$3,TRUE,FALSE),IF(INDEX(Команды!$A$2:$AN$7500,MATCH(BR$3,Команды!$A$2:$A$7500,0),$E12+2)=Команды!$AJ$4,TRUE,FALSE),IF(INDEX(Команды!$A$2:$AN$7500,MATCH(BR$3,Команды!$A$2:$A$7500,0),$E12+2)=Команды!$AJ$5,TRUE,FALSE),IF(INDEX(Команды!$A$2:$AN$7500,MATCH(BR$3,Команды!$A$2:$A$7500,0),$E12+2)=Команды!$AJ$6,TRUE,FALSE),IF(INDEX(Команды!$A$2:$AN$7500,MATCH(BR$3,Команды!$A$2:$A$7500,0),$E12+2)=Команды!$AJ$7,TRUE,FALSE),IF(INDEX(Команды!$A$2:$AN$7500,MATCH(BR$3,Команды!$A$2:$A$7500,0),$E12+2)=Команды!$AJ$8,TRUE,FALSE),IF(INDEX(Команды!$A$2:$AN$7500,MATCH(BR$3,Команды!$A$2:$A$7500,0),$E12+2)=Команды!$AJ$9,TRUE,FALSE),IF(INDEX(Команды!$A$2:$AN$7500,MATCH(BR$3,Команды!$A$2:$A$7500,0),$E12+2)=Команды!$AJ$10,TRUE,FALSE),IF(INDEX(Команды!$A$2:$AN$7500,MATCH(BR$3,Команды!$A$2:$A$7500,0),$E12+2)=Команды!$AJ$11,TRUE,FALSE),IF(INDEX(Команды!$A$2:$AN$7500,MATCH(BR$3,Команды!$A$2:$A$7500,0),$E12+2)=Команды!$AJ$12,TRUE,FALSE),IF(INDEX(Команды!$A$2:$AN$7500,MATCH(BR$3,Команды!$A$2:$A$7500,0),$E12+2)=Команды!$AJ$13,TRUE,FALSE),IF(INDEX(Команды!$A$2:$AN$7500,MATCH(BR$3,Команды!$A$2:$A$7500,0),$E12+2)=Команды!$AJ$14,TRUE,FALSE),IF(INDEX(Команды!$A$2:$AN$7500,MATCH(BR$3,Команды!$A$2:$A$7500,0),$E12+2)=Команды!$AJ$15,TRUE,FALSE),IF(INDEX(Команды!$A$2:$AN$7500,MATCH(BR$3,Команды!$A$2:$A$7500,0),$E12+2)=Команды!$AJ$16,TRUE,FALSE),,IF(INDEX(Команды!$A$2:$AN$7500,MATCH(BR$3,Команды!$A$2:$A$7500,0),$E12+2)=Команды!$AJ$17,TRUE,FALSE),,IF(INDEX(Команды!$A$2:$AN$7500,MATCH(BR$3,Команды!$A$2:$A$7500,0),$E12+2)=Команды!$AJ$18,TRUE,FALSE),,IF(INDEX(Команды!$A$2:$AN$7500,MATCH(BR$3,Команды!$A$2:$A$7500,0),$E12+2)=Команды!$AJ$19,TRUE,FALSE)),INDEX(Команды!$AJ$2:$AK$19,MATCH(INDEX(Команды!$A$2:$AN$7500,MATCH(BR$3,Команды!$A$2:$A$7500,0),$E12+2),Команды!$AJ$2:$AJ$19,0),2),0)</f>
        <v>0.64583333333333337</v>
      </c>
      <c r="BS12" s="175">
        <f>IF(OR(IF(INDEX(Команды!$A$2:$AN$7500,MATCH(BR$3,Команды!$A$2:$A$7500,0),$E12+2)=Команды!$AJ$2,TRUE,FALSE),IF(INDEX(Команды!$A$2:$AN$7500,MATCH(BR$3,Команды!$A$2:$A$7500,0),$E12+2)=Команды!$AJ$3,TRUE,FALSE),IF(INDEX(Команды!$A$2:$AN$7500,MATCH(BR$3,Команды!$A$2:$A$7500,0),$E12+2)=Команды!$AJ$4,TRUE,FALSE),IF(INDEX(Команды!$A$2:$AN$7500,MATCH(BR$3,Команды!$A$2:$A$7500,0),$E12+2)=Команды!$AJ$5,TRUE,FALSE),IF(INDEX(Команды!$A$2:$AN$7500,MATCH(BR$3,Команды!$A$2:$A$7500,0),$E12+2)=Команды!$AJ$6,TRUE,FALSE),IF(INDEX(Команды!$A$2:$AN$7500,MATCH(BR$3,Команды!$A$2:$A$7500,0),$E12+2)=Команды!$AJ$7,TRUE,FALSE),IF(INDEX(Команды!$A$2:$AN$7500,MATCH(BR$3,Команды!$A$2:$A$7500,0),$E12+2)=Команды!$AJ$8,TRUE,FALSE),IF(INDEX(Команды!$A$2:$AN$7500,MATCH(BR$3,Команды!$A$2:$A$7500,0),$E12+2)=Команды!$AJ$9,TRUE,FALSE),IF(INDEX(Команды!$A$2:$AN$7500,MATCH(BR$3,Команды!$A$2:$A$7500,0),$E12+2)=Команды!$AJ$10,TRUE,FALSE),IF(INDEX(Команды!$A$2:$AN$7500,MATCH(BR$3,Команды!$A$2:$A$7500,0),$E12+2)=Команды!$AJ$11,TRUE,FALSE),IF(INDEX(Команды!$A$2:$AN$7500,MATCH(BR$3,Команды!$A$2:$A$7500,0),$E12+2)=Команды!$AJ$12,TRUE,FALSE),IF(INDEX(Команды!$A$2:$AN$7500,MATCH(BR$3,Команды!$A$2:$A$7500,0),$E12+2)=Команды!$AJ$13,TRUE,FALSE),IF(INDEX(Команды!$A$2:$AN$7500,MATCH(BR$3,Команды!$A$2:$A$7500,0),$E12+2)=Команды!$AJ$14,TRUE,FALSE),IF(INDEX(Команды!$A$2:$AN$7500,MATCH(BR$3,Команды!$A$2:$A$7500,0),$E12+2)=Команды!$AJ$15,TRUE,FALSE),IF(INDEX(Команды!$A$2:$AN$7500,MATCH(BR$3,Команды!$A$2:$A$7500,0),$E12+2)=Команды!$AJ$16,TRUE,FALSE),IF(INDEX(Команды!$A$2:$AN$7500,MATCH(BR$3,Команды!$A$2:$A$7500,0),$E12+2)=Команды!$AJ$17,TRUE,FALSE),IF(INDEX(Команды!$A$2:$AN$7500,MATCH(BR$3,Команды!$A$2:$A$7500,0),$E12+2)=Команды!$AJ$18,TRUE,FALSE),IF(INDEX(Команды!$A$2:$AN$7500,MATCH(BR$3,Команды!$A$2:$A$7500,0),$E12+2)=Команды!$AJ$19,TRUE,FALSE)),INDEX(Команды!$AJ$2:$AL$19,MATCH(INDEX(Команды!$A$2:$AN$7500,MATCH(BR$3,Команды!$A$2:$A$7500,0),$E12+2),Команды!$AJ$2:$AJ$19,0),3),0)</f>
        <v>1.0208333333333333</v>
      </c>
      <c r="BT12" s="342"/>
      <c r="BU12" s="174" t="str">
        <f>IF(OR(IF(INDEX(Команды!$A$2:$AN$7500,MATCH(BU$3,Команды!$A$2:$A$7500,0),$E12+2)=Команды!$AJ$2,TRUE,FALSE),IF(INDEX(Команды!$A$2:$AN$7500,MATCH(BU$3,Команды!$A$2:$A$7500,0),$E12+2)=Команды!$AJ$3,TRUE,FALSE),IF(INDEX(Команды!$A$2:$AN$7500,MATCH(BU$3,Команды!$A$2:$A$7500,0),$E12+2)=Команды!$AJ$4,TRUE,FALSE),IF(INDEX(Команды!$A$2:$AN$7500,MATCH(BU$3,Команды!$A$2:$A$7500,0),$E12+2)=Команды!$AJ$5,TRUE,FALSE),IF(INDEX(Команды!$A$2:$AN$7500,MATCH(BU$3,Команды!$A$2:$A$7500,0),$E12+2)=Команды!$AJ$6,TRUE,FALSE),IF(INDEX(Команды!$A$2:$AN$7500,MATCH(BU$3,Команды!$A$2:$A$7500,0),$E12+2)=Команды!$AJ$7,TRUE,FALSE),IF(INDEX(Команды!$A$2:$AN$7500,MATCH(BU$3,Команды!$A$2:$A$7500,0),$E12+2)=Команды!$AJ$8,TRUE,FALSE),IF(INDEX(Команды!$A$2:$AN$7500,MATCH(BU$3,Команды!$A$2:$A$7500,0),$E12+2)=Команды!$AJ$9,TRUE,FALSE),IF(INDEX(Команды!$A$2:$AN$7500,MATCH(BU$3,Команды!$A$2:$A$7500,0),$E12+2)=Команды!$AJ$10,TRUE,FALSE),IF(INDEX(Команды!$A$2:$AN$7500,MATCH(BU$3,Команды!$A$2:$A$7500,0),$E12+2)=Команды!$AJ$11,TRUE,FALSE),IF(INDEX(Команды!$A$2:$AN$7500,MATCH(BU$3,Команды!$A$2:$A$7500,0),$E12+2)=Команды!$AJ$12,TRUE,FALSE),IF(INDEX(Команды!$A$2:$AN$7500,MATCH(BU$3,Команды!$A$2:$A$7500,0),$E12+2)=Команды!$AJ$13,TRUE,FALSE),IF(INDEX(Команды!$A$2:$AN$7500,MATCH(BU$3,Команды!$A$2:$A$7500,0),$E12+2)=Команды!$AJ$14,TRUE,FALSE),IF(INDEX(Команды!$A$2:$AN$7500,MATCH(BU$3,Команды!$A$2:$A$7500,0),$E12+2)=Команды!$AJ$15,TRUE,FALSE),IF(INDEX(Команды!$A$2:$AN$7500,MATCH(BU$3,Команды!$A$2:$A$7500,0),$E12+2)=Команды!$AJ$16,TRUE,FALSE),,IF(INDEX(Команды!$A$2:$AN$7500,MATCH(BU$3,Команды!$A$2:$A$7500,0),$E12+2)=Команды!$AJ$17,TRUE,FALSE),,IF(INDEX(Команды!$A$2:$AN$7500,MATCH(BU$3,Команды!$A$2:$A$7500,0),$E12+2)=Команды!$AJ$18,TRUE,FALSE),,IF(INDEX(Команды!$A$2:$AN$7500,MATCH(BU$3,Команды!$A$2:$A$7500,0),$E12+2)=Команды!$AJ$19,TRUE,FALSE)),INDEX(Команды!$AJ$2:$AK$19,MATCH(INDEX(Команды!$A$2:$AN$7500,MATCH(BU$3,Команды!$A$2:$A$7500,0),$E12+2),Команды!$AJ$2:$AJ$19,0),2),0)</f>
        <v>В</v>
      </c>
      <c r="BV12" s="175" t="str">
        <f>IF(OR(IF(INDEX(Команды!$A$2:$AN$7500,MATCH(BU$3,Команды!$A$2:$A$7500,0),$E12+2)=Команды!$AJ$2,TRUE,FALSE),IF(INDEX(Команды!$A$2:$AN$7500,MATCH(BU$3,Команды!$A$2:$A$7500,0),$E12+2)=Команды!$AJ$3,TRUE,FALSE),IF(INDEX(Команды!$A$2:$AN$7500,MATCH(BU$3,Команды!$A$2:$A$7500,0),$E12+2)=Команды!$AJ$4,TRUE,FALSE),IF(INDEX(Команды!$A$2:$AN$7500,MATCH(BU$3,Команды!$A$2:$A$7500,0),$E12+2)=Команды!$AJ$5,TRUE,FALSE),IF(INDEX(Команды!$A$2:$AN$7500,MATCH(BU$3,Команды!$A$2:$A$7500,0),$E12+2)=Команды!$AJ$6,TRUE,FALSE),IF(INDEX(Команды!$A$2:$AN$7500,MATCH(BU$3,Команды!$A$2:$A$7500,0),$E12+2)=Команды!$AJ$7,TRUE,FALSE),IF(INDEX(Команды!$A$2:$AN$7500,MATCH(BU$3,Команды!$A$2:$A$7500,0),$E12+2)=Команды!$AJ$8,TRUE,FALSE),IF(INDEX(Команды!$A$2:$AN$7500,MATCH(BU$3,Команды!$A$2:$A$7500,0),$E12+2)=Команды!$AJ$9,TRUE,FALSE),IF(INDEX(Команды!$A$2:$AN$7500,MATCH(BU$3,Команды!$A$2:$A$7500,0),$E12+2)=Команды!$AJ$10,TRUE,FALSE),IF(INDEX(Команды!$A$2:$AN$7500,MATCH(BU$3,Команды!$A$2:$A$7500,0),$E12+2)=Команды!$AJ$11,TRUE,FALSE),IF(INDEX(Команды!$A$2:$AN$7500,MATCH(BU$3,Команды!$A$2:$A$7500,0),$E12+2)=Команды!$AJ$12,TRUE,FALSE),IF(INDEX(Команды!$A$2:$AN$7500,MATCH(BU$3,Команды!$A$2:$A$7500,0),$E12+2)=Команды!$AJ$13,TRUE,FALSE),IF(INDEX(Команды!$A$2:$AN$7500,MATCH(BU$3,Команды!$A$2:$A$7500,0),$E12+2)=Команды!$AJ$14,TRUE,FALSE),IF(INDEX(Команды!$A$2:$AN$7500,MATCH(BU$3,Команды!$A$2:$A$7500,0),$E12+2)=Команды!$AJ$15,TRUE,FALSE),IF(INDEX(Команды!$A$2:$AN$7500,MATCH(BU$3,Команды!$A$2:$A$7500,0),$E12+2)=Команды!$AJ$16,TRUE,FALSE),IF(INDEX(Команды!$A$2:$AN$7500,MATCH(BU$3,Команды!$A$2:$A$7500,0),$E12+2)=Команды!$AJ$17,TRUE,FALSE),IF(INDEX(Команды!$A$2:$AN$7500,MATCH(BU$3,Команды!$A$2:$A$7500,0),$E12+2)=Команды!$AJ$18,TRUE,FALSE),IF(INDEX(Команды!$A$2:$AN$7500,MATCH(BU$3,Команды!$A$2:$A$7500,0),$E12+2)=Команды!$AJ$19,TRUE,FALSE)),INDEX(Команды!$AJ$2:$AL$19,MATCH(INDEX(Команды!$A$2:$AN$7500,MATCH(BU$3,Команды!$A$2:$A$7500,0),$E12+2),Команды!$AJ$2:$AJ$19,0),3),0)</f>
        <v>В</v>
      </c>
      <c r="BW12" s="342"/>
      <c r="BX12" s="174" t="str">
        <f>IF(OR(IF(INDEX(Команды!$A$2:$AN$7500,MATCH(BX$3,Команды!$A$2:$A$7500,0),$E12+2)=Команды!$AJ$2,TRUE,FALSE),IF(INDEX(Команды!$A$2:$AN$7500,MATCH(BX$3,Команды!$A$2:$A$7500,0),$E12+2)=Команды!$AJ$3,TRUE,FALSE),IF(INDEX(Команды!$A$2:$AN$7500,MATCH(BX$3,Команды!$A$2:$A$7500,0),$E12+2)=Команды!$AJ$4,TRUE,FALSE),IF(INDEX(Команды!$A$2:$AN$7500,MATCH(BX$3,Команды!$A$2:$A$7500,0),$E12+2)=Команды!$AJ$5,TRUE,FALSE),IF(INDEX(Команды!$A$2:$AN$7500,MATCH(BX$3,Команды!$A$2:$A$7500,0),$E12+2)=Команды!$AJ$6,TRUE,FALSE),IF(INDEX(Команды!$A$2:$AN$7500,MATCH(BX$3,Команды!$A$2:$A$7500,0),$E12+2)=Команды!$AJ$7,TRUE,FALSE),IF(INDEX(Команды!$A$2:$AN$7500,MATCH(BX$3,Команды!$A$2:$A$7500,0),$E12+2)=Команды!$AJ$8,TRUE,FALSE),IF(INDEX(Команды!$A$2:$AN$7500,MATCH(BX$3,Команды!$A$2:$A$7500,0),$E12+2)=Команды!$AJ$9,TRUE,FALSE),IF(INDEX(Команды!$A$2:$AN$7500,MATCH(BX$3,Команды!$A$2:$A$7500,0),$E12+2)=Команды!$AJ$10,TRUE,FALSE),IF(INDEX(Команды!$A$2:$AN$7500,MATCH(BX$3,Команды!$A$2:$A$7500,0),$E12+2)=Команды!$AJ$11,TRUE,FALSE),IF(INDEX(Команды!$A$2:$AN$7500,MATCH(BX$3,Команды!$A$2:$A$7500,0),$E12+2)=Команды!$AJ$12,TRUE,FALSE),IF(INDEX(Команды!$A$2:$AN$7500,MATCH(BX$3,Команды!$A$2:$A$7500,0),$E12+2)=Команды!$AJ$13,TRUE,FALSE),IF(INDEX(Команды!$A$2:$AN$7500,MATCH(BX$3,Команды!$A$2:$A$7500,0),$E12+2)=Команды!$AJ$14,TRUE,FALSE),IF(INDEX(Команды!$A$2:$AN$7500,MATCH(BX$3,Команды!$A$2:$A$7500,0),$E12+2)=Команды!$AJ$15,TRUE,FALSE),IF(INDEX(Команды!$A$2:$AN$7500,MATCH(BX$3,Команды!$A$2:$A$7500,0),$E12+2)=Команды!$AJ$16,TRUE,FALSE),,IF(INDEX(Команды!$A$2:$AN$7500,MATCH(BX$3,Команды!$A$2:$A$7500,0),$E12+2)=Команды!$AJ$17,TRUE,FALSE),,IF(INDEX(Команды!$A$2:$AN$7500,MATCH(BX$3,Команды!$A$2:$A$7500,0),$E12+2)=Команды!$AJ$18,TRUE,FALSE),,IF(INDEX(Команды!$A$2:$AN$7500,MATCH(BX$3,Команды!$A$2:$A$7500,0),$E12+2)=Команды!$AJ$19,TRUE,FALSE)),INDEX(Команды!$AJ$2:$AK$19,MATCH(INDEX(Команды!$A$2:$AN$7500,MATCH(BX$3,Команды!$A$2:$A$7500,0),$E12+2),Команды!$AJ$2:$AJ$19,0),2),0)</f>
        <v>В</v>
      </c>
      <c r="BY12" s="175" t="str">
        <f>IF(OR(IF(INDEX(Команды!$A$2:$AN$7500,MATCH(BX$3,Команды!$A$2:$A$7500,0),$E12+2)=Команды!$AJ$2,TRUE,FALSE),IF(INDEX(Команды!$A$2:$AN$7500,MATCH(BX$3,Команды!$A$2:$A$7500,0),$E12+2)=Команды!$AJ$3,TRUE,FALSE),IF(INDEX(Команды!$A$2:$AN$7500,MATCH(BX$3,Команды!$A$2:$A$7500,0),$E12+2)=Команды!$AJ$4,TRUE,FALSE),IF(INDEX(Команды!$A$2:$AN$7500,MATCH(BX$3,Команды!$A$2:$A$7500,0),$E12+2)=Команды!$AJ$5,TRUE,FALSE),IF(INDEX(Команды!$A$2:$AN$7500,MATCH(BX$3,Команды!$A$2:$A$7500,0),$E12+2)=Команды!$AJ$6,TRUE,FALSE),IF(INDEX(Команды!$A$2:$AN$7500,MATCH(BX$3,Команды!$A$2:$A$7500,0),$E12+2)=Команды!$AJ$7,TRUE,FALSE),IF(INDEX(Команды!$A$2:$AN$7500,MATCH(BX$3,Команды!$A$2:$A$7500,0),$E12+2)=Команды!$AJ$8,TRUE,FALSE),IF(INDEX(Команды!$A$2:$AN$7500,MATCH(BX$3,Команды!$A$2:$A$7500,0),$E12+2)=Команды!$AJ$9,TRUE,FALSE),IF(INDEX(Команды!$A$2:$AN$7500,MATCH(BX$3,Команды!$A$2:$A$7500,0),$E12+2)=Команды!$AJ$10,TRUE,FALSE),IF(INDEX(Команды!$A$2:$AN$7500,MATCH(BX$3,Команды!$A$2:$A$7500,0),$E12+2)=Команды!$AJ$11,TRUE,FALSE),IF(INDEX(Команды!$A$2:$AN$7500,MATCH(BX$3,Команды!$A$2:$A$7500,0),$E12+2)=Команды!$AJ$12,TRUE,FALSE),IF(INDEX(Команды!$A$2:$AN$7500,MATCH(BX$3,Команды!$A$2:$A$7500,0),$E12+2)=Команды!$AJ$13,TRUE,FALSE),IF(INDEX(Команды!$A$2:$AN$7500,MATCH(BX$3,Команды!$A$2:$A$7500,0),$E12+2)=Команды!$AJ$14,TRUE,FALSE),IF(INDEX(Команды!$A$2:$AN$7500,MATCH(BX$3,Команды!$A$2:$A$7500,0),$E12+2)=Команды!$AJ$15,TRUE,FALSE),IF(INDEX(Команды!$A$2:$AN$7500,MATCH(BX$3,Команды!$A$2:$A$7500,0),$E12+2)=Команды!$AJ$16,TRUE,FALSE),IF(INDEX(Команды!$A$2:$AN$7500,MATCH(BX$3,Команды!$A$2:$A$7500,0),$E12+2)=Команды!$AJ$17,TRUE,FALSE),IF(INDEX(Команды!$A$2:$AN$7500,MATCH(BX$3,Команды!$A$2:$A$7500,0),$E12+2)=Команды!$AJ$18,TRUE,FALSE),IF(INDEX(Команды!$A$2:$AN$7500,MATCH(BX$3,Команды!$A$2:$A$7500,0),$E12+2)=Команды!$AJ$19,TRUE,FALSE)),INDEX(Команды!$AJ$2:$AL$19,MATCH(INDEX(Команды!$A$2:$AN$7500,MATCH(BX$3,Команды!$A$2:$A$7500,0),$E12+2),Команды!$AJ$2:$AJ$19,0),3),0)</f>
        <v>В</v>
      </c>
      <c r="BZ12" s="342"/>
      <c r="CA12" s="174">
        <f>IF(OR(IF(INDEX(Команды!$A$2:$AN$7500,MATCH(CA$3,Команды!$A$2:$A$7500,0),$E12+2)=Команды!$AJ$2,TRUE,FALSE),IF(INDEX(Команды!$A$2:$AN$7500,MATCH(CA$3,Команды!$A$2:$A$7500,0),$E12+2)=Команды!$AJ$3,TRUE,FALSE),IF(INDEX(Команды!$A$2:$AN$7500,MATCH(CA$3,Команды!$A$2:$A$7500,0),$E12+2)=Команды!$AJ$4,TRUE,FALSE),IF(INDEX(Команды!$A$2:$AN$7500,MATCH(CA$3,Команды!$A$2:$A$7500,0),$E12+2)=Команды!$AJ$5,TRUE,FALSE),IF(INDEX(Команды!$A$2:$AN$7500,MATCH(CA$3,Команды!$A$2:$A$7500,0),$E12+2)=Команды!$AJ$6,TRUE,FALSE),IF(INDEX(Команды!$A$2:$AN$7500,MATCH(CA$3,Команды!$A$2:$A$7500,0),$E12+2)=Команды!$AJ$7,TRUE,FALSE),IF(INDEX(Команды!$A$2:$AN$7500,MATCH(CA$3,Команды!$A$2:$A$7500,0),$E12+2)=Команды!$AJ$8,TRUE,FALSE),IF(INDEX(Команды!$A$2:$AN$7500,MATCH(CA$3,Команды!$A$2:$A$7500,0),$E12+2)=Команды!$AJ$9,TRUE,FALSE),IF(INDEX(Команды!$A$2:$AN$7500,MATCH(CA$3,Команды!$A$2:$A$7500,0),$E12+2)=Команды!$AJ$10,TRUE,FALSE),IF(INDEX(Команды!$A$2:$AN$7500,MATCH(CA$3,Команды!$A$2:$A$7500,0),$E12+2)=Команды!$AJ$11,TRUE,FALSE),IF(INDEX(Команды!$A$2:$AN$7500,MATCH(CA$3,Команды!$A$2:$A$7500,0),$E12+2)=Команды!$AJ$12,TRUE,FALSE),IF(INDEX(Команды!$A$2:$AN$7500,MATCH(CA$3,Команды!$A$2:$A$7500,0),$E12+2)=Команды!$AJ$13,TRUE,FALSE),IF(INDEX(Команды!$A$2:$AN$7500,MATCH(CA$3,Команды!$A$2:$A$7500,0),$E12+2)=Команды!$AJ$14,TRUE,FALSE),IF(INDEX(Команды!$A$2:$AN$7500,MATCH(CA$3,Команды!$A$2:$A$7500,0),$E12+2)=Команды!$AJ$15,TRUE,FALSE),IF(INDEX(Команды!$A$2:$AN$7500,MATCH(CA$3,Команды!$A$2:$A$7500,0),$E12+2)=Команды!$AJ$16,TRUE,FALSE),,IF(INDEX(Команды!$A$2:$AN$7500,MATCH(CA$3,Команды!$A$2:$A$7500,0),$E12+2)=Команды!$AJ$17,TRUE,FALSE),,IF(INDEX(Команды!$A$2:$AN$7500,MATCH(CA$3,Команды!$A$2:$A$7500,0),$E12+2)=Команды!$AJ$18,TRUE,FALSE),,IF(INDEX(Команды!$A$2:$AN$7500,MATCH(CA$3,Команды!$A$2:$A$7500,0),$E12+2)=Команды!$AJ$19,TRUE,FALSE)),INDEX(Команды!$AJ$2:$AK$19,MATCH(INDEX(Команды!$A$2:$AN$7500,MATCH(CA$3,Команды!$A$2:$A$7500,0),$E12+2),Команды!$AJ$2:$AJ$19,0),2),0)</f>
        <v>0.3125</v>
      </c>
      <c r="CB12" s="175">
        <f>IF(OR(IF(INDEX(Команды!$A$2:$AN$7500,MATCH(CA$3,Команды!$A$2:$A$7500,0),$E12+2)=Команды!$AJ$2,TRUE,FALSE),IF(INDEX(Команды!$A$2:$AN$7500,MATCH(CA$3,Команды!$A$2:$A$7500,0),$E12+2)=Команды!$AJ$3,TRUE,FALSE),IF(INDEX(Команды!$A$2:$AN$7500,MATCH(CA$3,Команды!$A$2:$A$7500,0),$E12+2)=Команды!$AJ$4,TRUE,FALSE),IF(INDEX(Команды!$A$2:$AN$7500,MATCH(CA$3,Команды!$A$2:$A$7500,0),$E12+2)=Команды!$AJ$5,TRUE,FALSE),IF(INDEX(Команды!$A$2:$AN$7500,MATCH(CA$3,Команды!$A$2:$A$7500,0),$E12+2)=Команды!$AJ$6,TRUE,FALSE),IF(INDEX(Команды!$A$2:$AN$7500,MATCH(CA$3,Команды!$A$2:$A$7500,0),$E12+2)=Команды!$AJ$7,TRUE,FALSE),IF(INDEX(Команды!$A$2:$AN$7500,MATCH(CA$3,Команды!$A$2:$A$7500,0),$E12+2)=Команды!$AJ$8,TRUE,FALSE),IF(INDEX(Команды!$A$2:$AN$7500,MATCH(CA$3,Команды!$A$2:$A$7500,0),$E12+2)=Команды!$AJ$9,TRUE,FALSE),IF(INDEX(Команды!$A$2:$AN$7500,MATCH(CA$3,Команды!$A$2:$A$7500,0),$E12+2)=Команды!$AJ$10,TRUE,FALSE),IF(INDEX(Команды!$A$2:$AN$7500,MATCH(CA$3,Команды!$A$2:$A$7500,0),$E12+2)=Команды!$AJ$11,TRUE,FALSE),IF(INDEX(Команды!$A$2:$AN$7500,MATCH(CA$3,Команды!$A$2:$A$7500,0),$E12+2)=Команды!$AJ$12,TRUE,FALSE),IF(INDEX(Команды!$A$2:$AN$7500,MATCH(CA$3,Команды!$A$2:$A$7500,0),$E12+2)=Команды!$AJ$13,TRUE,FALSE),IF(INDEX(Команды!$A$2:$AN$7500,MATCH(CA$3,Команды!$A$2:$A$7500,0),$E12+2)=Команды!$AJ$14,TRUE,FALSE),IF(INDEX(Команды!$A$2:$AN$7500,MATCH(CA$3,Команды!$A$2:$A$7500,0),$E12+2)=Команды!$AJ$15,TRUE,FALSE),IF(INDEX(Команды!$A$2:$AN$7500,MATCH(CA$3,Команды!$A$2:$A$7500,0),$E12+2)=Команды!$AJ$16,TRUE,FALSE),IF(INDEX(Команды!$A$2:$AN$7500,MATCH(CA$3,Команды!$A$2:$A$7500,0),$E12+2)=Команды!$AJ$17,TRUE,FALSE),IF(INDEX(Команды!$A$2:$AN$7500,MATCH(CA$3,Команды!$A$2:$A$7500,0),$E12+2)=Команды!$AJ$18,TRUE,FALSE),IF(INDEX(Команды!$A$2:$AN$7500,MATCH(CA$3,Команды!$A$2:$A$7500,0),$E12+2)=Команды!$AJ$19,TRUE,FALSE)),INDEX(Команды!$AJ$2:$AL$19,MATCH(INDEX(Команды!$A$2:$AN$7500,MATCH(CA$3,Команды!$A$2:$A$7500,0),$E12+2),Команды!$AJ$2:$AJ$19,0),3),0)</f>
        <v>0.6875</v>
      </c>
      <c r="CC12" s="342"/>
      <c r="CD12" s="174">
        <f>IF(OR(IF(INDEX(Команды!$A$2:$AN$7500,MATCH(CD$3,Команды!$A$2:$A$7500,0),$E12+2)=Команды!$AJ$2,TRUE,FALSE),IF(INDEX(Команды!$A$2:$AN$7500,MATCH(CD$3,Команды!$A$2:$A$7500,0),$E12+2)=Команды!$AJ$3,TRUE,FALSE),IF(INDEX(Команды!$A$2:$AN$7500,MATCH(CD$3,Команды!$A$2:$A$7500,0),$E12+2)=Команды!$AJ$4,TRUE,FALSE),IF(INDEX(Команды!$A$2:$AN$7500,MATCH(CD$3,Команды!$A$2:$A$7500,0),$E12+2)=Команды!$AJ$5,TRUE,FALSE),IF(INDEX(Команды!$A$2:$AN$7500,MATCH(CD$3,Команды!$A$2:$A$7500,0),$E12+2)=Команды!$AJ$6,TRUE,FALSE),IF(INDEX(Команды!$A$2:$AN$7500,MATCH(CD$3,Команды!$A$2:$A$7500,0),$E12+2)=Команды!$AJ$7,TRUE,FALSE),IF(INDEX(Команды!$A$2:$AN$7500,MATCH(CD$3,Команды!$A$2:$A$7500,0),$E12+2)=Команды!$AJ$8,TRUE,FALSE),IF(INDEX(Команды!$A$2:$AN$7500,MATCH(CD$3,Команды!$A$2:$A$7500,0),$E12+2)=Команды!$AJ$9,TRUE,FALSE),IF(INDEX(Команды!$A$2:$AN$7500,MATCH(CD$3,Команды!$A$2:$A$7500,0),$E12+2)=Команды!$AJ$10,TRUE,FALSE),IF(INDEX(Команды!$A$2:$AN$7500,MATCH(CD$3,Команды!$A$2:$A$7500,0),$E12+2)=Команды!$AJ$11,TRUE,FALSE),IF(INDEX(Команды!$A$2:$AN$7500,MATCH(CD$3,Команды!$A$2:$A$7500,0),$E12+2)=Команды!$AJ$12,TRUE,FALSE),IF(INDEX(Команды!$A$2:$AN$7500,MATCH(CD$3,Команды!$A$2:$A$7500,0),$E12+2)=Команды!$AJ$13,TRUE,FALSE),IF(INDEX(Команды!$A$2:$AN$7500,MATCH(CD$3,Команды!$A$2:$A$7500,0),$E12+2)=Команды!$AJ$14,TRUE,FALSE),IF(INDEX(Команды!$A$2:$AN$7500,MATCH(CD$3,Команды!$A$2:$A$7500,0),$E12+2)=Команды!$AJ$15,TRUE,FALSE),IF(INDEX(Команды!$A$2:$AN$7500,MATCH(CD$3,Команды!$A$2:$A$7500,0),$E12+2)=Команды!$AJ$16,TRUE,FALSE),,IF(INDEX(Команды!$A$2:$AN$7500,MATCH(CD$3,Команды!$A$2:$A$7500,0),$E12+2)=Команды!$AJ$17,TRUE,FALSE),,IF(INDEX(Команды!$A$2:$AN$7500,MATCH(CD$3,Команды!$A$2:$A$7500,0),$E12+2)=Команды!$AJ$18,TRUE,FALSE),,IF(INDEX(Команды!$A$2:$AN$7500,MATCH(CD$3,Команды!$A$2:$A$7500,0),$E12+2)=Команды!$AJ$19,TRUE,FALSE)),INDEX(Команды!$AJ$2:$AK$19,MATCH(INDEX(Команды!$A$2:$AN$7500,MATCH(CD$3,Команды!$A$2:$A$7500,0),$E12+2),Команды!$AJ$2:$AJ$19,0),2),0)</f>
        <v>0.3125</v>
      </c>
      <c r="CE12" s="175">
        <f>IF(OR(IF(INDEX(Команды!$A$2:$AN$7500,MATCH(CD$3,Команды!$A$2:$A$7500,0),$E12+2)=Команды!$AJ$2,TRUE,FALSE),IF(INDEX(Команды!$A$2:$AN$7500,MATCH(CD$3,Команды!$A$2:$A$7500,0),$E12+2)=Команды!$AJ$3,TRUE,FALSE),IF(INDEX(Команды!$A$2:$AN$7500,MATCH(CD$3,Команды!$A$2:$A$7500,0),$E12+2)=Команды!$AJ$4,TRUE,FALSE),IF(INDEX(Команды!$A$2:$AN$7500,MATCH(CD$3,Команды!$A$2:$A$7500,0),$E12+2)=Команды!$AJ$5,TRUE,FALSE),IF(INDEX(Команды!$A$2:$AN$7500,MATCH(CD$3,Команды!$A$2:$A$7500,0),$E12+2)=Команды!$AJ$6,TRUE,FALSE),IF(INDEX(Команды!$A$2:$AN$7500,MATCH(CD$3,Команды!$A$2:$A$7500,0),$E12+2)=Команды!$AJ$7,TRUE,FALSE),IF(INDEX(Команды!$A$2:$AN$7500,MATCH(CD$3,Команды!$A$2:$A$7500,0),$E12+2)=Команды!$AJ$8,TRUE,FALSE),IF(INDEX(Команды!$A$2:$AN$7500,MATCH(CD$3,Команды!$A$2:$A$7500,0),$E12+2)=Команды!$AJ$9,TRUE,FALSE),IF(INDEX(Команды!$A$2:$AN$7500,MATCH(CD$3,Команды!$A$2:$A$7500,0),$E12+2)=Команды!$AJ$10,TRUE,FALSE),IF(INDEX(Команды!$A$2:$AN$7500,MATCH(CD$3,Команды!$A$2:$A$7500,0),$E12+2)=Команды!$AJ$11,TRUE,FALSE),IF(INDEX(Команды!$A$2:$AN$7500,MATCH(CD$3,Команды!$A$2:$A$7500,0),$E12+2)=Команды!$AJ$12,TRUE,FALSE),IF(INDEX(Команды!$A$2:$AN$7500,MATCH(CD$3,Команды!$A$2:$A$7500,0),$E12+2)=Команды!$AJ$13,TRUE,FALSE),IF(INDEX(Команды!$A$2:$AN$7500,MATCH(CD$3,Команды!$A$2:$A$7500,0),$E12+2)=Команды!$AJ$14,TRUE,FALSE),IF(INDEX(Команды!$A$2:$AN$7500,MATCH(CD$3,Команды!$A$2:$A$7500,0),$E12+2)=Команды!$AJ$15,TRUE,FALSE),IF(INDEX(Команды!$A$2:$AN$7500,MATCH(CD$3,Команды!$A$2:$A$7500,0),$E12+2)=Команды!$AJ$16,TRUE,FALSE),IF(INDEX(Команды!$A$2:$AN$7500,MATCH(CD$3,Команды!$A$2:$A$7500,0),$E12+2)=Команды!$AJ$17,TRUE,FALSE),IF(INDEX(Команды!$A$2:$AN$7500,MATCH(CD$3,Команды!$A$2:$A$7500,0),$E12+2)=Команды!$AJ$18,TRUE,FALSE),IF(INDEX(Команды!$A$2:$AN$7500,MATCH(CD$3,Команды!$A$2:$A$7500,0),$E12+2)=Команды!$AJ$19,TRUE,FALSE)),INDEX(Команды!$AJ$2:$AL$19,MATCH(INDEX(Команды!$A$2:$AN$7500,MATCH(CD$3,Команды!$A$2:$A$7500,0),$E12+2),Команды!$AJ$2:$AJ$19,0),3),0)</f>
        <v>0.6875</v>
      </c>
      <c r="CF12" s="342"/>
      <c r="CG12" s="174">
        <f>IF(OR(IF(INDEX(Команды!$A$2:$AN$7500,MATCH(CG$3,Команды!$A$2:$A$7500,0),$E12+2)=Команды!$AJ$2,TRUE,FALSE),IF(INDEX(Команды!$A$2:$AN$7500,MATCH(CG$3,Команды!$A$2:$A$7500,0),$E12+2)=Команды!$AJ$3,TRUE,FALSE),IF(INDEX(Команды!$A$2:$AN$7500,MATCH(CG$3,Команды!$A$2:$A$7500,0),$E12+2)=Команды!$AJ$4,TRUE,FALSE),IF(INDEX(Команды!$A$2:$AN$7500,MATCH(CG$3,Команды!$A$2:$A$7500,0),$E12+2)=Команды!$AJ$5,TRUE,FALSE),IF(INDEX(Команды!$A$2:$AN$7500,MATCH(CG$3,Команды!$A$2:$A$7500,0),$E12+2)=Команды!$AJ$6,TRUE,FALSE),IF(INDEX(Команды!$A$2:$AN$7500,MATCH(CG$3,Команды!$A$2:$A$7500,0),$E12+2)=Команды!$AJ$7,TRUE,FALSE),IF(INDEX(Команды!$A$2:$AN$7500,MATCH(CG$3,Команды!$A$2:$A$7500,0),$E12+2)=Команды!$AJ$8,TRUE,FALSE),IF(INDEX(Команды!$A$2:$AN$7500,MATCH(CG$3,Команды!$A$2:$A$7500,0),$E12+2)=Команды!$AJ$9,TRUE,FALSE),IF(INDEX(Команды!$A$2:$AN$7500,MATCH(CG$3,Команды!$A$2:$A$7500,0),$E12+2)=Команды!$AJ$10,TRUE,FALSE),IF(INDEX(Команды!$A$2:$AN$7500,MATCH(CG$3,Команды!$A$2:$A$7500,0),$E12+2)=Команды!$AJ$11,TRUE,FALSE),IF(INDEX(Команды!$A$2:$AN$7500,MATCH(CG$3,Команды!$A$2:$A$7500,0),$E12+2)=Команды!$AJ$12,TRUE,FALSE),IF(INDEX(Команды!$A$2:$AN$7500,MATCH(CG$3,Команды!$A$2:$A$7500,0),$E12+2)=Команды!$AJ$13,TRUE,FALSE),IF(INDEX(Команды!$A$2:$AN$7500,MATCH(CG$3,Команды!$A$2:$A$7500,0),$E12+2)=Команды!$AJ$14,TRUE,FALSE),IF(INDEX(Команды!$A$2:$AN$7500,MATCH(CG$3,Команды!$A$2:$A$7500,0),$E12+2)=Команды!$AJ$15,TRUE,FALSE),IF(INDEX(Команды!$A$2:$AN$7500,MATCH(CG$3,Команды!$A$2:$A$7500,0),$E12+2)=Команды!$AJ$16,TRUE,FALSE),,IF(INDEX(Команды!$A$2:$AN$7500,MATCH(CG$3,Команды!$A$2:$A$7500,0),$E12+2)=Команды!$AJ$17,TRUE,FALSE),,IF(INDEX(Команды!$A$2:$AN$7500,MATCH(CG$3,Команды!$A$2:$A$7500,0),$E12+2)=Команды!$AJ$18,TRUE,FALSE),,IF(INDEX(Команды!$A$2:$AN$7500,MATCH(CG$3,Команды!$A$2:$A$7500,0),$E12+2)=Команды!$AJ$19,TRUE,FALSE)),INDEX(Команды!$AJ$2:$AK$19,MATCH(INDEX(Команды!$A$2:$AN$7500,MATCH(CG$3,Команды!$A$2:$A$7500,0),$E12+2),Команды!$AJ$2:$AJ$19,0),2),0)</f>
        <v>0.41666666666666669</v>
      </c>
      <c r="CH12" s="175">
        <f>IF(OR(IF(INDEX(Команды!$A$2:$AN$7500,MATCH(CG$3,Команды!$A$2:$A$7500,0),$E12+2)=Команды!$AJ$2,TRUE,FALSE),IF(INDEX(Команды!$A$2:$AN$7500,MATCH(CG$3,Команды!$A$2:$A$7500,0),$E12+2)=Команды!$AJ$3,TRUE,FALSE),IF(INDEX(Команды!$A$2:$AN$7500,MATCH(CG$3,Команды!$A$2:$A$7500,0),$E12+2)=Команды!$AJ$4,TRUE,FALSE),IF(INDEX(Команды!$A$2:$AN$7500,MATCH(CG$3,Команды!$A$2:$A$7500,0),$E12+2)=Команды!$AJ$5,TRUE,FALSE),IF(INDEX(Команды!$A$2:$AN$7500,MATCH(CG$3,Команды!$A$2:$A$7500,0),$E12+2)=Команды!$AJ$6,TRUE,FALSE),IF(INDEX(Команды!$A$2:$AN$7500,MATCH(CG$3,Команды!$A$2:$A$7500,0),$E12+2)=Команды!$AJ$7,TRUE,FALSE),IF(INDEX(Команды!$A$2:$AN$7500,MATCH(CG$3,Команды!$A$2:$A$7500,0),$E12+2)=Команды!$AJ$8,TRUE,FALSE),IF(INDEX(Команды!$A$2:$AN$7500,MATCH(CG$3,Команды!$A$2:$A$7500,0),$E12+2)=Команды!$AJ$9,TRUE,FALSE),IF(INDEX(Команды!$A$2:$AN$7500,MATCH(CG$3,Команды!$A$2:$A$7500,0),$E12+2)=Команды!$AJ$10,TRUE,FALSE),IF(INDEX(Команды!$A$2:$AN$7500,MATCH(CG$3,Команды!$A$2:$A$7500,0),$E12+2)=Команды!$AJ$11,TRUE,FALSE),IF(INDEX(Команды!$A$2:$AN$7500,MATCH(CG$3,Команды!$A$2:$A$7500,0),$E12+2)=Команды!$AJ$12,TRUE,FALSE),IF(INDEX(Команды!$A$2:$AN$7500,MATCH(CG$3,Команды!$A$2:$A$7500,0),$E12+2)=Команды!$AJ$13,TRUE,FALSE),IF(INDEX(Команды!$A$2:$AN$7500,MATCH(CG$3,Команды!$A$2:$A$7500,0),$E12+2)=Команды!$AJ$14,TRUE,FALSE),IF(INDEX(Команды!$A$2:$AN$7500,MATCH(CG$3,Команды!$A$2:$A$7500,0),$E12+2)=Команды!$AJ$15,TRUE,FALSE),IF(INDEX(Команды!$A$2:$AN$7500,MATCH(CG$3,Команды!$A$2:$A$7500,0),$E12+2)=Команды!$AJ$16,TRUE,FALSE),IF(INDEX(Команды!$A$2:$AN$7500,MATCH(CG$3,Команды!$A$2:$A$7500,0),$E12+2)=Команды!$AJ$17,TRUE,FALSE),IF(INDEX(Команды!$A$2:$AN$7500,MATCH(CG$3,Команды!$A$2:$A$7500,0),$E12+2)=Команды!$AJ$18,TRUE,FALSE),IF(INDEX(Команды!$A$2:$AN$7500,MATCH(CG$3,Команды!$A$2:$A$7500,0),$E12+2)=Команды!$AJ$19,TRUE,FALSE)),INDEX(Команды!$AJ$2:$AL$19,MATCH(INDEX(Команды!$A$2:$AN$7500,MATCH(CG$3,Команды!$A$2:$A$7500,0),$E12+2),Команды!$AJ$2:$AJ$19,0),3),0)</f>
        <v>0.79166666666666663</v>
      </c>
      <c r="CI12" s="342"/>
      <c r="CJ12" s="174">
        <f>IF(OR(IF(INDEX(Команды!$A$2:$AN$7500,MATCH(CJ$3,Команды!$A$2:$A$7500,0),$E12+2)=Команды!$AJ$2,TRUE,FALSE),IF(INDEX(Команды!$A$2:$AN$7500,MATCH(CJ$3,Команды!$A$2:$A$7500,0),$E12+2)=Команды!$AJ$3,TRUE,FALSE),IF(INDEX(Команды!$A$2:$AN$7500,MATCH(CJ$3,Команды!$A$2:$A$7500,0),$E12+2)=Команды!$AJ$4,TRUE,FALSE),IF(INDEX(Команды!$A$2:$AN$7500,MATCH(CJ$3,Команды!$A$2:$A$7500,0),$E12+2)=Команды!$AJ$5,TRUE,FALSE),IF(INDEX(Команды!$A$2:$AN$7500,MATCH(CJ$3,Команды!$A$2:$A$7500,0),$E12+2)=Команды!$AJ$6,TRUE,FALSE),IF(INDEX(Команды!$A$2:$AN$7500,MATCH(CJ$3,Команды!$A$2:$A$7500,0),$E12+2)=Команды!$AJ$7,TRUE,FALSE),IF(INDEX(Команды!$A$2:$AN$7500,MATCH(CJ$3,Команды!$A$2:$A$7500,0),$E12+2)=Команды!$AJ$8,TRUE,FALSE),IF(INDEX(Команды!$A$2:$AN$7500,MATCH(CJ$3,Команды!$A$2:$A$7500,0),$E12+2)=Команды!$AJ$9,TRUE,FALSE),IF(INDEX(Команды!$A$2:$AN$7500,MATCH(CJ$3,Команды!$A$2:$A$7500,0),$E12+2)=Команды!$AJ$10,TRUE,FALSE),IF(INDEX(Команды!$A$2:$AN$7500,MATCH(CJ$3,Команды!$A$2:$A$7500,0),$E12+2)=Команды!$AJ$11,TRUE,FALSE),IF(INDEX(Команды!$A$2:$AN$7500,MATCH(CJ$3,Команды!$A$2:$A$7500,0),$E12+2)=Команды!$AJ$12,TRUE,FALSE),IF(INDEX(Команды!$A$2:$AN$7500,MATCH(CJ$3,Команды!$A$2:$A$7500,0),$E12+2)=Команды!$AJ$13,TRUE,FALSE),IF(INDEX(Команды!$A$2:$AN$7500,MATCH(CJ$3,Команды!$A$2:$A$7500,0),$E12+2)=Команды!$AJ$14,TRUE,FALSE),IF(INDEX(Команды!$A$2:$AN$7500,MATCH(CJ$3,Команды!$A$2:$A$7500,0),$E12+2)=Команды!$AJ$15,TRUE,FALSE),IF(INDEX(Команды!$A$2:$AN$7500,MATCH(CJ$3,Команды!$A$2:$A$7500,0),$E12+2)=Команды!$AJ$16,TRUE,FALSE),,IF(INDEX(Команды!$A$2:$AN$7500,MATCH(CJ$3,Команды!$A$2:$A$7500,0),$E12+2)=Команды!$AJ$17,TRUE,FALSE),,IF(INDEX(Команды!$A$2:$AN$7500,MATCH(CJ$3,Команды!$A$2:$A$7500,0),$E12+2)=Команды!$AJ$18,TRUE,FALSE),,IF(INDEX(Команды!$A$2:$AN$7500,MATCH(CJ$3,Команды!$A$2:$A$7500,0),$E12+2)=Команды!$AJ$19,TRUE,FALSE)),INDEX(Команды!$AJ$2:$AK$19,MATCH(INDEX(Команды!$A$2:$AN$7500,MATCH(CJ$3,Команды!$A$2:$A$7500,0),$E12+2),Команды!$AJ$2:$AJ$19,0),2),0)</f>
        <v>0.625</v>
      </c>
      <c r="CK12" s="175">
        <f>IF(OR(IF(INDEX(Команды!$A$2:$AN$7500,MATCH(CJ$3,Команды!$A$2:$A$7500,0),$E12+2)=Команды!$AJ$2,TRUE,FALSE),IF(INDEX(Команды!$A$2:$AN$7500,MATCH(CJ$3,Команды!$A$2:$A$7500,0),$E12+2)=Команды!$AJ$3,TRUE,FALSE),IF(INDEX(Команды!$A$2:$AN$7500,MATCH(CJ$3,Команды!$A$2:$A$7500,0),$E12+2)=Команды!$AJ$4,TRUE,FALSE),IF(INDEX(Команды!$A$2:$AN$7500,MATCH(CJ$3,Команды!$A$2:$A$7500,0),$E12+2)=Команды!$AJ$5,TRUE,FALSE),IF(INDEX(Команды!$A$2:$AN$7500,MATCH(CJ$3,Команды!$A$2:$A$7500,0),$E12+2)=Команды!$AJ$6,TRUE,FALSE),IF(INDEX(Команды!$A$2:$AN$7500,MATCH(CJ$3,Команды!$A$2:$A$7500,0),$E12+2)=Команды!$AJ$7,TRUE,FALSE),IF(INDEX(Команды!$A$2:$AN$7500,MATCH(CJ$3,Команды!$A$2:$A$7500,0),$E12+2)=Команды!$AJ$8,TRUE,FALSE),IF(INDEX(Команды!$A$2:$AN$7500,MATCH(CJ$3,Команды!$A$2:$A$7500,0),$E12+2)=Команды!$AJ$9,TRUE,FALSE),IF(INDEX(Команды!$A$2:$AN$7500,MATCH(CJ$3,Команды!$A$2:$A$7500,0),$E12+2)=Команды!$AJ$10,TRUE,FALSE),IF(INDEX(Команды!$A$2:$AN$7500,MATCH(CJ$3,Команды!$A$2:$A$7500,0),$E12+2)=Команды!$AJ$11,TRUE,FALSE),IF(INDEX(Команды!$A$2:$AN$7500,MATCH(CJ$3,Команды!$A$2:$A$7500,0),$E12+2)=Команды!$AJ$12,TRUE,FALSE),IF(INDEX(Команды!$A$2:$AN$7500,MATCH(CJ$3,Команды!$A$2:$A$7500,0),$E12+2)=Команды!$AJ$13,TRUE,FALSE),IF(INDEX(Команды!$A$2:$AN$7500,MATCH(CJ$3,Команды!$A$2:$A$7500,0),$E12+2)=Команды!$AJ$14,TRUE,FALSE),IF(INDEX(Команды!$A$2:$AN$7500,MATCH(CJ$3,Команды!$A$2:$A$7500,0),$E12+2)=Команды!$AJ$15,TRUE,FALSE),IF(INDEX(Команды!$A$2:$AN$7500,MATCH(CJ$3,Команды!$A$2:$A$7500,0),$E12+2)=Команды!$AJ$16,TRUE,FALSE),IF(INDEX(Команды!$A$2:$AN$7500,MATCH(CJ$3,Команды!$A$2:$A$7500,0),$E12+2)=Команды!$AJ$17,TRUE,FALSE),IF(INDEX(Команды!$A$2:$AN$7500,MATCH(CJ$3,Команды!$A$2:$A$7500,0),$E12+2)=Команды!$AJ$18,TRUE,FALSE),IF(INDEX(Команды!$A$2:$AN$7500,MATCH(CJ$3,Команды!$A$2:$A$7500,0),$E12+2)=Команды!$AJ$19,TRUE,FALSE)),INDEX(Команды!$AJ$2:$AL$19,MATCH(INDEX(Команды!$A$2:$AN$7500,MATCH(CJ$3,Команды!$A$2:$A$7500,0),$E12+2),Команды!$AJ$2:$AJ$19,0),3),0)</f>
        <v>1</v>
      </c>
      <c r="CL12" s="342"/>
      <c r="CM12" s="174" t="str">
        <f>IF(OR(IF(INDEX(Команды!$A$2:$AN$7500,MATCH(CM$3,Команды!$A$2:$A$7500,0),$E12+2)=Команды!$AJ$2,TRUE,FALSE),IF(INDEX(Команды!$A$2:$AN$7500,MATCH(CM$3,Команды!$A$2:$A$7500,0),$E12+2)=Команды!$AJ$3,TRUE,FALSE),IF(INDEX(Команды!$A$2:$AN$7500,MATCH(CM$3,Команды!$A$2:$A$7500,0),$E12+2)=Команды!$AJ$4,TRUE,FALSE),IF(INDEX(Команды!$A$2:$AN$7500,MATCH(CM$3,Команды!$A$2:$A$7500,0),$E12+2)=Команды!$AJ$5,TRUE,FALSE),IF(INDEX(Команды!$A$2:$AN$7500,MATCH(CM$3,Команды!$A$2:$A$7500,0),$E12+2)=Команды!$AJ$6,TRUE,FALSE),IF(INDEX(Команды!$A$2:$AN$7500,MATCH(CM$3,Команды!$A$2:$A$7500,0),$E12+2)=Команды!$AJ$7,TRUE,FALSE),IF(INDEX(Команды!$A$2:$AN$7500,MATCH(CM$3,Команды!$A$2:$A$7500,0),$E12+2)=Команды!$AJ$8,TRUE,FALSE),IF(INDEX(Команды!$A$2:$AN$7500,MATCH(CM$3,Команды!$A$2:$A$7500,0),$E12+2)=Команды!$AJ$9,TRUE,FALSE),IF(INDEX(Команды!$A$2:$AN$7500,MATCH(CM$3,Команды!$A$2:$A$7500,0),$E12+2)=Команды!$AJ$10,TRUE,FALSE),IF(INDEX(Команды!$A$2:$AN$7500,MATCH(CM$3,Команды!$A$2:$A$7500,0),$E12+2)=Команды!$AJ$11,TRUE,FALSE),IF(INDEX(Команды!$A$2:$AN$7500,MATCH(CM$3,Команды!$A$2:$A$7500,0),$E12+2)=Команды!$AJ$12,TRUE,FALSE),IF(INDEX(Команды!$A$2:$AN$7500,MATCH(CM$3,Команды!$A$2:$A$7500,0),$E12+2)=Команды!$AJ$13,TRUE,FALSE),IF(INDEX(Команды!$A$2:$AN$7500,MATCH(CM$3,Команды!$A$2:$A$7500,0),$E12+2)=Команды!$AJ$14,TRUE,FALSE),IF(INDEX(Команды!$A$2:$AN$7500,MATCH(CM$3,Команды!$A$2:$A$7500,0),$E12+2)=Команды!$AJ$15,TRUE,FALSE),IF(INDEX(Команды!$A$2:$AN$7500,MATCH(CM$3,Команды!$A$2:$A$7500,0),$E12+2)=Команды!$AJ$16,TRUE,FALSE),,IF(INDEX(Команды!$A$2:$AN$7500,MATCH(CM$3,Команды!$A$2:$A$7500,0),$E12+2)=Команды!$AJ$17,TRUE,FALSE),,IF(INDEX(Команды!$A$2:$AN$7500,MATCH(CM$3,Команды!$A$2:$A$7500,0),$E12+2)=Команды!$AJ$18,TRUE,FALSE),,IF(INDEX(Команды!$A$2:$AN$7500,MATCH(CM$3,Команды!$A$2:$A$7500,0),$E12+2)=Команды!$AJ$19,TRUE,FALSE)),INDEX(Команды!$AJ$2:$AK$19,MATCH(INDEX(Команды!$A$2:$AN$7500,MATCH(CM$3,Команды!$A$2:$A$7500,0),$E12+2),Команды!$AJ$2:$AJ$19,0),2),0)</f>
        <v>В</v>
      </c>
      <c r="CN12" s="175" t="str">
        <f>IF(OR(IF(INDEX(Команды!$A$2:$AN$7500,MATCH(CM$3,Команды!$A$2:$A$7500,0),$E12+2)=Команды!$AJ$2,TRUE,FALSE),IF(INDEX(Команды!$A$2:$AN$7500,MATCH(CM$3,Команды!$A$2:$A$7500,0),$E12+2)=Команды!$AJ$3,TRUE,FALSE),IF(INDEX(Команды!$A$2:$AN$7500,MATCH(CM$3,Команды!$A$2:$A$7500,0),$E12+2)=Команды!$AJ$4,TRUE,FALSE),IF(INDEX(Команды!$A$2:$AN$7500,MATCH(CM$3,Команды!$A$2:$A$7500,0),$E12+2)=Команды!$AJ$5,TRUE,FALSE),IF(INDEX(Команды!$A$2:$AN$7500,MATCH(CM$3,Команды!$A$2:$A$7500,0),$E12+2)=Команды!$AJ$6,TRUE,FALSE),IF(INDEX(Команды!$A$2:$AN$7500,MATCH(CM$3,Команды!$A$2:$A$7500,0),$E12+2)=Команды!$AJ$7,TRUE,FALSE),IF(INDEX(Команды!$A$2:$AN$7500,MATCH(CM$3,Команды!$A$2:$A$7500,0),$E12+2)=Команды!$AJ$8,TRUE,FALSE),IF(INDEX(Команды!$A$2:$AN$7500,MATCH(CM$3,Команды!$A$2:$A$7500,0),$E12+2)=Команды!$AJ$9,TRUE,FALSE),IF(INDEX(Команды!$A$2:$AN$7500,MATCH(CM$3,Команды!$A$2:$A$7500,0),$E12+2)=Команды!$AJ$10,TRUE,FALSE),IF(INDEX(Команды!$A$2:$AN$7500,MATCH(CM$3,Команды!$A$2:$A$7500,0),$E12+2)=Команды!$AJ$11,TRUE,FALSE),IF(INDEX(Команды!$A$2:$AN$7500,MATCH(CM$3,Команды!$A$2:$A$7500,0),$E12+2)=Команды!$AJ$12,TRUE,FALSE),IF(INDEX(Команды!$A$2:$AN$7500,MATCH(CM$3,Команды!$A$2:$A$7500,0),$E12+2)=Команды!$AJ$13,TRUE,FALSE),IF(INDEX(Команды!$A$2:$AN$7500,MATCH(CM$3,Команды!$A$2:$A$7500,0),$E12+2)=Команды!$AJ$14,TRUE,FALSE),IF(INDEX(Команды!$A$2:$AN$7500,MATCH(CM$3,Команды!$A$2:$A$7500,0),$E12+2)=Команды!$AJ$15,TRUE,FALSE),IF(INDEX(Команды!$A$2:$AN$7500,MATCH(CM$3,Команды!$A$2:$A$7500,0),$E12+2)=Команды!$AJ$16,TRUE,FALSE),IF(INDEX(Команды!$A$2:$AN$7500,MATCH(CM$3,Команды!$A$2:$A$7500,0),$E12+2)=Команды!$AJ$17,TRUE,FALSE),IF(INDEX(Команды!$A$2:$AN$7500,MATCH(CM$3,Команды!$A$2:$A$7500,0),$E12+2)=Команды!$AJ$18,TRUE,FALSE),IF(INDEX(Команды!$A$2:$AN$7500,MATCH(CM$3,Команды!$A$2:$A$7500,0),$E12+2)=Команды!$AJ$19,TRUE,FALSE)),INDEX(Команды!$AJ$2:$AL$19,MATCH(INDEX(Команды!$A$2:$AN$7500,MATCH(CM$3,Команды!$A$2:$A$7500,0),$E12+2),Команды!$AJ$2:$AJ$19,0),3),0)</f>
        <v>В</v>
      </c>
      <c r="CO12" s="342"/>
      <c r="CP12" s="174" t="str">
        <f>IF(OR(IF(INDEX(Команды!$A$2:$AN$7500,MATCH(CP$3,Команды!$A$2:$A$7500,0),$E12+2)=Команды!$AJ$2,TRUE,FALSE),IF(INDEX(Команды!$A$2:$AN$7500,MATCH(CP$3,Команды!$A$2:$A$7500,0),$E12+2)=Команды!$AJ$3,TRUE,FALSE),IF(INDEX(Команды!$A$2:$AN$7500,MATCH(CP$3,Команды!$A$2:$A$7500,0),$E12+2)=Команды!$AJ$4,TRUE,FALSE),IF(INDEX(Команды!$A$2:$AN$7500,MATCH(CP$3,Команды!$A$2:$A$7500,0),$E12+2)=Команды!$AJ$5,TRUE,FALSE),IF(INDEX(Команды!$A$2:$AN$7500,MATCH(CP$3,Команды!$A$2:$A$7500,0),$E12+2)=Команды!$AJ$6,TRUE,FALSE),IF(INDEX(Команды!$A$2:$AN$7500,MATCH(CP$3,Команды!$A$2:$A$7500,0),$E12+2)=Команды!$AJ$7,TRUE,FALSE),IF(INDEX(Команды!$A$2:$AN$7500,MATCH(CP$3,Команды!$A$2:$A$7500,0),$E12+2)=Команды!$AJ$8,TRUE,FALSE),IF(INDEX(Команды!$A$2:$AN$7500,MATCH(CP$3,Команды!$A$2:$A$7500,0),$E12+2)=Команды!$AJ$9,TRUE,FALSE),IF(INDEX(Команды!$A$2:$AN$7500,MATCH(CP$3,Команды!$A$2:$A$7500,0),$E12+2)=Команды!$AJ$10,TRUE,FALSE),IF(INDEX(Команды!$A$2:$AN$7500,MATCH(CP$3,Команды!$A$2:$A$7500,0),$E12+2)=Команды!$AJ$11,TRUE,FALSE),IF(INDEX(Команды!$A$2:$AN$7500,MATCH(CP$3,Команды!$A$2:$A$7500,0),$E12+2)=Команды!$AJ$12,TRUE,FALSE),IF(INDEX(Команды!$A$2:$AN$7500,MATCH(CP$3,Команды!$A$2:$A$7500,0),$E12+2)=Команды!$AJ$13,TRUE,FALSE),IF(INDEX(Команды!$A$2:$AN$7500,MATCH(CP$3,Команды!$A$2:$A$7500,0),$E12+2)=Команды!$AJ$14,TRUE,FALSE),IF(INDEX(Команды!$A$2:$AN$7500,MATCH(CP$3,Команды!$A$2:$A$7500,0),$E12+2)=Команды!$AJ$15,TRUE,FALSE),IF(INDEX(Команды!$A$2:$AN$7500,MATCH(CP$3,Команды!$A$2:$A$7500,0),$E12+2)=Команды!$AJ$16,TRUE,FALSE),,IF(INDEX(Команды!$A$2:$AN$7500,MATCH(CP$3,Команды!$A$2:$A$7500,0),$E12+2)=Команды!$AJ$17,TRUE,FALSE),,IF(INDEX(Команды!$A$2:$AN$7500,MATCH(CP$3,Команды!$A$2:$A$7500,0),$E12+2)=Команды!$AJ$18,TRUE,FALSE),,IF(INDEX(Команды!$A$2:$AN$7500,MATCH(CP$3,Команды!$A$2:$A$7500,0),$E12+2)=Команды!$AJ$19,TRUE,FALSE)),INDEX(Команды!$AJ$2:$AK$19,MATCH(INDEX(Команды!$A$2:$AN$7500,MATCH(CP$3,Команды!$A$2:$A$7500,0),$E12+2),Команды!$AJ$2:$AJ$19,0),2),0)</f>
        <v>В</v>
      </c>
      <c r="CQ12" s="175" t="str">
        <f>IF(OR(IF(INDEX(Команды!$A$2:$AN$7500,MATCH(CP$3,Команды!$A$2:$A$7500,0),$E12+2)=Команды!$AJ$2,TRUE,FALSE),IF(INDEX(Команды!$A$2:$AN$7500,MATCH(CP$3,Команды!$A$2:$A$7500,0),$E12+2)=Команды!$AJ$3,TRUE,FALSE),IF(INDEX(Команды!$A$2:$AN$7500,MATCH(CP$3,Команды!$A$2:$A$7500,0),$E12+2)=Команды!$AJ$4,TRUE,FALSE),IF(INDEX(Команды!$A$2:$AN$7500,MATCH(CP$3,Команды!$A$2:$A$7500,0),$E12+2)=Команды!$AJ$5,TRUE,FALSE),IF(INDEX(Команды!$A$2:$AN$7500,MATCH(CP$3,Команды!$A$2:$A$7500,0),$E12+2)=Команды!$AJ$6,TRUE,FALSE),IF(INDEX(Команды!$A$2:$AN$7500,MATCH(CP$3,Команды!$A$2:$A$7500,0),$E12+2)=Команды!$AJ$7,TRUE,FALSE),IF(INDEX(Команды!$A$2:$AN$7500,MATCH(CP$3,Команды!$A$2:$A$7500,0),$E12+2)=Команды!$AJ$8,TRUE,FALSE),IF(INDEX(Команды!$A$2:$AN$7500,MATCH(CP$3,Команды!$A$2:$A$7500,0),$E12+2)=Команды!$AJ$9,TRUE,FALSE),IF(INDEX(Команды!$A$2:$AN$7500,MATCH(CP$3,Команды!$A$2:$A$7500,0),$E12+2)=Команды!$AJ$10,TRUE,FALSE),IF(INDEX(Команды!$A$2:$AN$7500,MATCH(CP$3,Команды!$A$2:$A$7500,0),$E12+2)=Команды!$AJ$11,TRUE,FALSE),IF(INDEX(Команды!$A$2:$AN$7500,MATCH(CP$3,Команды!$A$2:$A$7500,0),$E12+2)=Команды!$AJ$12,TRUE,FALSE),IF(INDEX(Команды!$A$2:$AN$7500,MATCH(CP$3,Команды!$A$2:$A$7500,0),$E12+2)=Команды!$AJ$13,TRUE,FALSE),IF(INDEX(Команды!$A$2:$AN$7500,MATCH(CP$3,Команды!$A$2:$A$7500,0),$E12+2)=Команды!$AJ$14,TRUE,FALSE),IF(INDEX(Команды!$A$2:$AN$7500,MATCH(CP$3,Команды!$A$2:$A$7500,0),$E12+2)=Команды!$AJ$15,TRUE,FALSE),IF(INDEX(Команды!$A$2:$AN$7500,MATCH(CP$3,Команды!$A$2:$A$7500,0),$E12+2)=Команды!$AJ$16,TRUE,FALSE),IF(INDEX(Команды!$A$2:$AN$7500,MATCH(CP$3,Команды!$A$2:$A$7500,0),$E12+2)=Команды!$AJ$17,TRUE,FALSE),IF(INDEX(Команды!$A$2:$AN$7500,MATCH(CP$3,Команды!$A$2:$A$7500,0),$E12+2)=Команды!$AJ$18,TRUE,FALSE),IF(INDEX(Команды!$A$2:$AN$7500,MATCH(CP$3,Команды!$A$2:$A$7500,0),$E12+2)=Команды!$AJ$19,TRUE,FALSE)),INDEX(Команды!$AJ$2:$AL$19,MATCH(INDEX(Команды!$A$2:$AN$7500,MATCH(CP$3,Команды!$A$2:$A$7500,0),$E12+2),Команды!$AJ$2:$AJ$19,0),3),0)</f>
        <v>В</v>
      </c>
      <c r="CR12" s="342"/>
      <c r="CS12" s="174">
        <f>IF(OR(IF(INDEX(Команды!$A$2:$AN$7500,MATCH(CS$3,Команды!$A$2:$A$7500,0),$E12+2)=Команды!$AJ$2,TRUE,FALSE),IF(INDEX(Команды!$A$2:$AN$7500,MATCH(CS$3,Команды!$A$2:$A$7500,0),$E12+2)=Команды!$AJ$3,TRUE,FALSE),IF(INDEX(Команды!$A$2:$AN$7500,MATCH(CS$3,Команды!$A$2:$A$7500,0),$E12+2)=Команды!$AJ$4,TRUE,FALSE),IF(INDEX(Команды!$A$2:$AN$7500,MATCH(CS$3,Команды!$A$2:$A$7500,0),$E12+2)=Команды!$AJ$5,TRUE,FALSE),IF(INDEX(Команды!$A$2:$AN$7500,MATCH(CS$3,Команды!$A$2:$A$7500,0),$E12+2)=Команды!$AJ$6,TRUE,FALSE),IF(INDEX(Команды!$A$2:$AN$7500,MATCH(CS$3,Команды!$A$2:$A$7500,0),$E12+2)=Команды!$AJ$7,TRUE,FALSE),IF(INDEX(Команды!$A$2:$AN$7500,MATCH(CS$3,Команды!$A$2:$A$7500,0),$E12+2)=Команды!$AJ$8,TRUE,FALSE),IF(INDEX(Команды!$A$2:$AN$7500,MATCH(CS$3,Команды!$A$2:$A$7500,0),$E12+2)=Команды!$AJ$9,TRUE,FALSE),IF(INDEX(Команды!$A$2:$AN$7500,MATCH(CS$3,Команды!$A$2:$A$7500,0),$E12+2)=Команды!$AJ$10,TRUE,FALSE),IF(INDEX(Команды!$A$2:$AN$7500,MATCH(CS$3,Команды!$A$2:$A$7500,0),$E12+2)=Команды!$AJ$11,TRUE,FALSE),IF(INDEX(Команды!$A$2:$AN$7500,MATCH(CS$3,Команды!$A$2:$A$7500,0),$E12+2)=Команды!$AJ$12,TRUE,FALSE),IF(INDEX(Команды!$A$2:$AN$7500,MATCH(CS$3,Команды!$A$2:$A$7500,0),$E12+2)=Команды!$AJ$13,TRUE,FALSE),IF(INDEX(Команды!$A$2:$AN$7500,MATCH(CS$3,Команды!$A$2:$A$7500,0),$E12+2)=Команды!$AJ$14,TRUE,FALSE),IF(INDEX(Команды!$A$2:$AN$7500,MATCH(CS$3,Команды!$A$2:$A$7500,0),$E12+2)=Команды!$AJ$15,TRUE,FALSE),IF(INDEX(Команды!$A$2:$AN$7500,MATCH(CS$3,Команды!$A$2:$A$7500,0),$E12+2)=Команды!$AJ$16,TRUE,FALSE),,IF(INDEX(Команды!$A$2:$AN$7500,MATCH(CS$3,Команды!$A$2:$A$7500,0),$E12+2)=Команды!$AJ$17,TRUE,FALSE),,IF(INDEX(Команды!$A$2:$AN$7500,MATCH(CS$3,Команды!$A$2:$A$7500,0),$E12+2)=Команды!$AJ$18,TRUE,FALSE),,IF(INDEX(Команды!$A$2:$AN$7500,MATCH(CS$3,Команды!$A$2:$A$7500,0),$E12+2)=Команды!$AJ$19,TRUE,FALSE)),INDEX(Команды!$AJ$2:$AK$19,MATCH(INDEX(Команды!$A$2:$AN$7500,MATCH(CS$3,Команды!$A$2:$A$7500,0),$E12+2),Команды!$AJ$2:$AJ$19,0),2),0)</f>
        <v>0.28125</v>
      </c>
      <c r="CT12" s="175">
        <f>IF(OR(IF(INDEX(Команды!$A$2:$AN$7500,MATCH(CS$3,Команды!$A$2:$A$7500,0),$E12+2)=Команды!$AJ$2,TRUE,FALSE),IF(INDEX(Команды!$A$2:$AN$7500,MATCH(CS$3,Команды!$A$2:$A$7500,0),$E12+2)=Команды!$AJ$3,TRUE,FALSE),IF(INDEX(Команды!$A$2:$AN$7500,MATCH(CS$3,Команды!$A$2:$A$7500,0),$E12+2)=Команды!$AJ$4,TRUE,FALSE),IF(INDEX(Команды!$A$2:$AN$7500,MATCH(CS$3,Команды!$A$2:$A$7500,0),$E12+2)=Команды!$AJ$5,TRUE,FALSE),IF(INDEX(Команды!$A$2:$AN$7500,MATCH(CS$3,Команды!$A$2:$A$7500,0),$E12+2)=Команды!$AJ$6,TRUE,FALSE),IF(INDEX(Команды!$A$2:$AN$7500,MATCH(CS$3,Команды!$A$2:$A$7500,0),$E12+2)=Команды!$AJ$7,TRUE,FALSE),IF(INDEX(Команды!$A$2:$AN$7500,MATCH(CS$3,Команды!$A$2:$A$7500,0),$E12+2)=Команды!$AJ$8,TRUE,FALSE),IF(INDEX(Команды!$A$2:$AN$7500,MATCH(CS$3,Команды!$A$2:$A$7500,0),$E12+2)=Команды!$AJ$9,TRUE,FALSE),IF(INDEX(Команды!$A$2:$AN$7500,MATCH(CS$3,Команды!$A$2:$A$7500,0),$E12+2)=Команды!$AJ$10,TRUE,FALSE),IF(INDEX(Команды!$A$2:$AN$7500,MATCH(CS$3,Команды!$A$2:$A$7500,0),$E12+2)=Команды!$AJ$11,TRUE,FALSE),IF(INDEX(Команды!$A$2:$AN$7500,MATCH(CS$3,Команды!$A$2:$A$7500,0),$E12+2)=Команды!$AJ$12,TRUE,FALSE),IF(INDEX(Команды!$A$2:$AN$7500,MATCH(CS$3,Команды!$A$2:$A$7500,0),$E12+2)=Команды!$AJ$13,TRUE,FALSE),IF(INDEX(Команды!$A$2:$AN$7500,MATCH(CS$3,Команды!$A$2:$A$7500,0),$E12+2)=Команды!$AJ$14,TRUE,FALSE),IF(INDEX(Команды!$A$2:$AN$7500,MATCH(CS$3,Команды!$A$2:$A$7500,0),$E12+2)=Команды!$AJ$15,TRUE,FALSE),IF(INDEX(Команды!$A$2:$AN$7500,MATCH(CS$3,Команды!$A$2:$A$7500,0),$E12+2)=Команды!$AJ$16,TRUE,FALSE),IF(INDEX(Команды!$A$2:$AN$7500,MATCH(CS$3,Команды!$A$2:$A$7500,0),$E12+2)=Команды!$AJ$17,TRUE,FALSE),IF(INDEX(Команды!$A$2:$AN$7500,MATCH(CS$3,Команды!$A$2:$A$7500,0),$E12+2)=Команды!$AJ$18,TRUE,FALSE),IF(INDEX(Команды!$A$2:$AN$7500,MATCH(CS$3,Команды!$A$2:$A$7500,0),$E12+2)=Команды!$AJ$19,TRUE,FALSE)),INDEX(Команды!$AJ$2:$AL$19,MATCH(INDEX(Команды!$A$2:$AN$7500,MATCH(CS$3,Команды!$A$2:$A$7500,0),$E12+2),Команды!$AJ$2:$AJ$19,0),3),0)</f>
        <v>0.65625</v>
      </c>
      <c r="CU12" s="342"/>
    </row>
    <row r="13" spans="1:105" s="2" customFormat="1" ht="21.95" customHeight="1" x14ac:dyDescent="0.3">
      <c r="A13" s="251">
        <v>8</v>
      </c>
      <c r="B13" s="2">
        <f>VLOOKUP(A13,'Список КК'!A:F,6,TRUE)</f>
        <v>38165</v>
      </c>
      <c r="C13" s="640" t="str">
        <f>VLOOKUP(A13,'Список КК'!A:B,2,TRUE)</f>
        <v>Димитрак Анжелика Владимировна</v>
      </c>
      <c r="D13" s="203">
        <f>VLOOKUP(A13,'Список КК'!A:D,4,TRUE)</f>
        <v>0</v>
      </c>
      <c r="E13" s="4">
        <f>VLOOKUP(A13,'Список КК'!A:C,3,TRUE)</f>
        <v>14</v>
      </c>
      <c r="F13" s="220" t="str">
        <f>VLOOKUP(A13,'Список КК'!A:E,5,TRUE)</f>
        <v>Смены не ранее 8:00 (живет в Чертаново)</v>
      </c>
      <c r="G13" s="174" t="str">
        <f>IF(OR(IF(INDEX(Команды!$A$2:$AN$7500,MATCH(G$3,Команды!$A$2:$A$7500,0),$E13+2)=Команды!$AJ$2,TRUE,FALSE),IF(INDEX(Команды!$A$2:$AN$7500,MATCH(G$3,Команды!$A$2:$A$7500,0),$E13+2)=Команды!$AJ$3,TRUE,FALSE),IF(INDEX(Команды!$A$2:$AN$7500,MATCH(G$3,Команды!$A$2:$A$7500,0),$E13+2)=Команды!$AJ$4,TRUE,FALSE),IF(INDEX(Команды!$A$2:$AN$7500,MATCH(G$3,Команды!$A$2:$A$7500,0),$E13+2)=Команды!$AJ$5,TRUE,FALSE),IF(INDEX(Команды!$A$2:$AN$7500,MATCH(G$3,Команды!$A$2:$A$7500,0),$E13+2)=Команды!$AJ$6,TRUE,FALSE),IF(INDEX(Команды!$A$2:$AN$7500,MATCH(G$3,Команды!$A$2:$A$7500,0),$E13+2)=Команды!$AJ$7,TRUE,FALSE),IF(INDEX(Команды!$A$2:$AN$7500,MATCH(G$3,Команды!$A$2:$A$7500,0),$E13+2)=Команды!$AJ$8,TRUE,FALSE),IF(INDEX(Команды!$A$2:$AN$7500,MATCH(G$3,Команды!$A$2:$A$7500,0),$E13+2)=Команды!$AJ$9,TRUE,FALSE),IF(INDEX(Команды!$A$2:$AN$7500,MATCH(G$3,Команды!$A$2:$A$7500,0),$E13+2)=Команды!$AJ$10,TRUE,FALSE),IF(INDEX(Команды!$A$2:$AN$7500,MATCH(G$3,Команды!$A$2:$A$7500,0),$E13+2)=Команды!$AJ$11,TRUE,FALSE),IF(INDEX(Команды!$A$2:$AN$7500,MATCH(G$3,Команды!$A$2:$A$7500,0),$E13+2)=Команды!$AJ$12,TRUE,FALSE),IF(INDEX(Команды!$A$2:$AN$7500,MATCH(G$3,Команды!$A$2:$A$7500,0),$E13+2)=Команды!$AJ$13,TRUE,FALSE),IF(INDEX(Команды!$A$2:$AN$7500,MATCH(G$3,Команды!$A$2:$A$7500,0),$E13+2)=Команды!$AJ$14,TRUE,FALSE),IF(INDEX(Команды!$A$2:$AN$7500,MATCH(G$3,Команды!$A$2:$A$7500,0),$E13+2)=Команды!$AJ$15,TRUE,FALSE),IF(INDEX(Команды!$A$2:$AN$7500,MATCH(G$3,Команды!$A$2:$A$7500,0),$E13+2)=Команды!$AJ$16,TRUE,FALSE),,IF(INDEX(Команды!$A$2:$AN$7500,MATCH(G$3,Команды!$A$2:$A$7500,0),$E13+2)=Команды!$AJ$17,TRUE,FALSE),,IF(INDEX(Команды!$A$2:$AN$7500,MATCH(G$3,Команды!$A$2:$A$7500,0),$E13+2)=Команды!$AJ$18,TRUE,FALSE),,IF(INDEX(Команды!$A$2:$AN$7500,MATCH(G$3,Команды!$A$2:$A$7500,0),$E13+2)=Команды!$AJ$19,TRUE,FALSE)),INDEX(Команды!$AJ$2:$AK$19,MATCH(INDEX(Команды!$A$2:$AN$7500,MATCH(G$3,Команды!$A$2:$A$7500,0),$E13+2),Команды!$AJ$2:$AJ$19,0),2),0)</f>
        <v>В</v>
      </c>
      <c r="H13" s="175" t="str">
        <f>IF(OR(IF(INDEX(Команды!$A$2:$AN$7500,MATCH(G$3,Команды!$A$2:$A$7500,0),$E13+2)=Команды!$AJ$2,TRUE,FALSE),IF(INDEX(Команды!$A$2:$AN$7500,MATCH(G$3,Команды!$A$2:$A$7500,0),$E13+2)=Команды!$AJ$3,TRUE,FALSE),IF(INDEX(Команды!$A$2:$AN$7500,MATCH(G$3,Команды!$A$2:$A$7500,0),$E13+2)=Команды!$AJ$4,TRUE,FALSE),IF(INDEX(Команды!$A$2:$AN$7500,MATCH(G$3,Команды!$A$2:$A$7500,0),$E13+2)=Команды!$AJ$5,TRUE,FALSE),IF(INDEX(Команды!$A$2:$AN$7500,MATCH(G$3,Команды!$A$2:$A$7500,0),$E13+2)=Команды!$AJ$6,TRUE,FALSE),IF(INDEX(Команды!$A$2:$AN$7500,MATCH(G$3,Команды!$A$2:$A$7500,0),$E13+2)=Команды!$AJ$7,TRUE,FALSE),IF(INDEX(Команды!$A$2:$AN$7500,MATCH(G$3,Команды!$A$2:$A$7500,0),$E13+2)=Команды!$AJ$8,TRUE,FALSE),IF(INDEX(Команды!$A$2:$AN$7500,MATCH(G$3,Команды!$A$2:$A$7500,0),$E13+2)=Команды!$AJ$9,TRUE,FALSE),IF(INDEX(Команды!$A$2:$AN$7500,MATCH(G$3,Команды!$A$2:$A$7500,0),$E13+2)=Команды!$AJ$10,TRUE,FALSE),IF(INDEX(Команды!$A$2:$AN$7500,MATCH(G$3,Команды!$A$2:$A$7500,0),$E13+2)=Команды!$AJ$11,TRUE,FALSE),IF(INDEX(Команды!$A$2:$AN$7500,MATCH(G$3,Команды!$A$2:$A$7500,0),$E13+2)=Команды!$AJ$12,TRUE,FALSE),IF(INDEX(Команды!$A$2:$AN$7500,MATCH(G$3,Команды!$A$2:$A$7500,0),$E13+2)=Команды!$AJ$13,TRUE,FALSE),IF(INDEX(Команды!$A$2:$AN$7500,MATCH(G$3,Команды!$A$2:$A$7500,0),$E13+2)=Команды!$AJ$14,TRUE,FALSE),IF(INDEX(Команды!$A$2:$AN$7500,MATCH(G$3,Команды!$A$2:$A$7500,0),$E13+2)=Команды!$AJ$15,TRUE,FALSE),IF(INDEX(Команды!$A$2:$AN$7500,MATCH(G$3,Команды!$A$2:$A$7500,0),$E13+2)=Команды!$AJ$16,TRUE,FALSE),IF(INDEX(Команды!$A$2:$AN$7500,MATCH(G$3,Команды!$A$2:$A$7500,0),$E13+2)=Команды!$AJ$17,TRUE,FALSE),IF(INDEX(Команды!$A$2:$AN$7500,MATCH(G$3,Команды!$A$2:$A$7500,0),$E13+2)=Команды!$AJ$18,TRUE,FALSE),IF(INDEX(Команды!$A$2:$AN$7500,MATCH(G$3,Команды!$A$2:$A$7500,0),$E13+2)=Команды!$AJ$19,TRUE,FALSE)),INDEX(Команды!$AJ$2:$AL$19,MATCH(INDEX(Команды!$A$2:$AN$7500,MATCH(G$3,Команды!$A$2:$A$7500,0),$E13+2),Команды!$AJ$2:$AJ$19,0),3),0)</f>
        <v>В</v>
      </c>
      <c r="I13" s="342"/>
      <c r="J13" s="174" t="str">
        <f>IF(OR(IF(INDEX(Команды!$A$2:$AN$7500,MATCH(J$3,Команды!$A$2:$A$7500,0),$E13+2)=Команды!$AJ$2,TRUE,FALSE),IF(INDEX(Команды!$A$2:$AN$7500,MATCH(J$3,Команды!$A$2:$A$7500,0),$E13+2)=Команды!$AJ$3,TRUE,FALSE),IF(INDEX(Команды!$A$2:$AN$7500,MATCH(J$3,Команды!$A$2:$A$7500,0),$E13+2)=Команды!$AJ$4,TRUE,FALSE),IF(INDEX(Команды!$A$2:$AN$7500,MATCH(J$3,Команды!$A$2:$A$7500,0),$E13+2)=Команды!$AJ$5,TRUE,FALSE),IF(INDEX(Команды!$A$2:$AN$7500,MATCH(J$3,Команды!$A$2:$A$7500,0),$E13+2)=Команды!$AJ$6,TRUE,FALSE),IF(INDEX(Команды!$A$2:$AN$7500,MATCH(J$3,Команды!$A$2:$A$7500,0),$E13+2)=Команды!$AJ$7,TRUE,FALSE),IF(INDEX(Команды!$A$2:$AN$7500,MATCH(J$3,Команды!$A$2:$A$7500,0),$E13+2)=Команды!$AJ$8,TRUE,FALSE),IF(INDEX(Команды!$A$2:$AN$7500,MATCH(J$3,Команды!$A$2:$A$7500,0),$E13+2)=Команды!$AJ$9,TRUE,FALSE),IF(INDEX(Команды!$A$2:$AN$7500,MATCH(J$3,Команды!$A$2:$A$7500,0),$E13+2)=Команды!$AJ$10,TRUE,FALSE),IF(INDEX(Команды!$A$2:$AN$7500,MATCH(J$3,Команды!$A$2:$A$7500,0),$E13+2)=Команды!$AJ$11,TRUE,FALSE),IF(INDEX(Команды!$A$2:$AN$7500,MATCH(J$3,Команды!$A$2:$A$7500,0),$E13+2)=Команды!$AJ$12,TRUE,FALSE),IF(INDEX(Команды!$A$2:$AN$7500,MATCH(J$3,Команды!$A$2:$A$7500,0),$E13+2)=Команды!$AJ$13,TRUE,FALSE),IF(INDEX(Команды!$A$2:$AN$7500,MATCH(J$3,Команды!$A$2:$A$7500,0),$E13+2)=Команды!$AJ$14,TRUE,FALSE),IF(INDEX(Команды!$A$2:$AN$7500,MATCH(J$3,Команды!$A$2:$A$7500,0),$E13+2)=Команды!$AJ$15,TRUE,FALSE),IF(INDEX(Команды!$A$2:$AN$7500,MATCH(J$3,Команды!$A$2:$A$7500,0),$E13+2)=Команды!$AJ$16,TRUE,FALSE),,IF(INDEX(Команды!$A$2:$AN$7500,MATCH(J$3,Команды!$A$2:$A$7500,0),$E13+2)=Команды!$AJ$17,TRUE,FALSE),,IF(INDEX(Команды!$A$2:$AN$7500,MATCH(J$3,Команды!$A$2:$A$7500,0),$E13+2)=Команды!$AJ$18,TRUE,FALSE),,IF(INDEX(Команды!$A$2:$AN$7500,MATCH(J$3,Команды!$A$2:$A$7500,0),$E13+2)=Команды!$AJ$19,TRUE,FALSE)),INDEX(Команды!$AJ$2:$AK$19,MATCH(INDEX(Команды!$A$2:$AN$7500,MATCH(J$3,Команды!$A$2:$A$7500,0),$E13+2),Команды!$AJ$2:$AJ$19,0),2),0)</f>
        <v>В</v>
      </c>
      <c r="K13" s="175" t="str">
        <f>IF(OR(IF(INDEX(Команды!$A$2:$AN$7500,MATCH(J$3,Команды!$A$2:$A$7500,0),$E13+2)=Команды!$AJ$2,TRUE,FALSE),IF(INDEX(Команды!$A$2:$AN$7500,MATCH(J$3,Команды!$A$2:$A$7500,0),$E13+2)=Команды!$AJ$3,TRUE,FALSE),IF(INDEX(Команды!$A$2:$AN$7500,MATCH(J$3,Команды!$A$2:$A$7500,0),$E13+2)=Команды!$AJ$4,TRUE,FALSE),IF(INDEX(Команды!$A$2:$AN$7500,MATCH(J$3,Команды!$A$2:$A$7500,0),$E13+2)=Команды!$AJ$5,TRUE,FALSE),IF(INDEX(Команды!$A$2:$AN$7500,MATCH(J$3,Команды!$A$2:$A$7500,0),$E13+2)=Команды!$AJ$6,TRUE,FALSE),IF(INDEX(Команды!$A$2:$AN$7500,MATCH(J$3,Команды!$A$2:$A$7500,0),$E13+2)=Команды!$AJ$7,TRUE,FALSE),IF(INDEX(Команды!$A$2:$AN$7500,MATCH(J$3,Команды!$A$2:$A$7500,0),$E13+2)=Команды!$AJ$8,TRUE,FALSE),IF(INDEX(Команды!$A$2:$AN$7500,MATCH(J$3,Команды!$A$2:$A$7500,0),$E13+2)=Команды!$AJ$9,TRUE,FALSE),IF(INDEX(Команды!$A$2:$AN$7500,MATCH(J$3,Команды!$A$2:$A$7500,0),$E13+2)=Команды!$AJ$10,TRUE,FALSE),IF(INDEX(Команды!$A$2:$AN$7500,MATCH(J$3,Команды!$A$2:$A$7500,0),$E13+2)=Команды!$AJ$11,TRUE,FALSE),IF(INDEX(Команды!$A$2:$AN$7500,MATCH(J$3,Команды!$A$2:$A$7500,0),$E13+2)=Команды!$AJ$12,TRUE,FALSE),IF(INDEX(Команды!$A$2:$AN$7500,MATCH(J$3,Команды!$A$2:$A$7500,0),$E13+2)=Команды!$AJ$13,TRUE,FALSE),IF(INDEX(Команды!$A$2:$AN$7500,MATCH(J$3,Команды!$A$2:$A$7500,0),$E13+2)=Команды!$AJ$14,TRUE,FALSE),IF(INDEX(Команды!$A$2:$AN$7500,MATCH(J$3,Команды!$A$2:$A$7500,0),$E13+2)=Команды!$AJ$15,TRUE,FALSE),IF(INDEX(Команды!$A$2:$AN$7500,MATCH(J$3,Команды!$A$2:$A$7500,0),$E13+2)=Команды!$AJ$16,TRUE,FALSE),IF(INDEX(Команды!$A$2:$AN$7500,MATCH(J$3,Команды!$A$2:$A$7500,0),$E13+2)=Команды!$AJ$17,TRUE,FALSE),IF(INDEX(Команды!$A$2:$AN$7500,MATCH(J$3,Команды!$A$2:$A$7500,0),$E13+2)=Команды!$AJ$18,TRUE,FALSE),IF(INDEX(Команды!$A$2:$AN$7500,MATCH(J$3,Команды!$A$2:$A$7500,0),$E13+2)=Команды!$AJ$19,TRUE,FALSE)),INDEX(Команды!$AJ$2:$AL$19,MATCH(INDEX(Команды!$A$2:$AN$7500,MATCH(J$3,Команды!$A$2:$A$7500,0),$E13+2),Команды!$AJ$2:$AJ$19,0),3),0)</f>
        <v>В</v>
      </c>
      <c r="L13" s="342"/>
      <c r="M13" s="174">
        <f>IF(OR(IF(INDEX(Команды!$A$2:$AN$7500,MATCH(M$3,Команды!$A$2:$A$7500,0),$E13+2)=Команды!$AJ$2,TRUE,FALSE),IF(INDEX(Команды!$A$2:$AN$7500,MATCH(M$3,Команды!$A$2:$A$7500,0),$E13+2)=Команды!$AJ$3,TRUE,FALSE),IF(INDEX(Команды!$A$2:$AN$7500,MATCH(M$3,Команды!$A$2:$A$7500,0),$E13+2)=Команды!$AJ$4,TRUE,FALSE),IF(INDEX(Команды!$A$2:$AN$7500,MATCH(M$3,Команды!$A$2:$A$7500,0),$E13+2)=Команды!$AJ$5,TRUE,FALSE),IF(INDEX(Команды!$A$2:$AN$7500,MATCH(M$3,Команды!$A$2:$A$7500,0),$E13+2)=Команды!$AJ$6,TRUE,FALSE),IF(INDEX(Команды!$A$2:$AN$7500,MATCH(M$3,Команды!$A$2:$A$7500,0),$E13+2)=Команды!$AJ$7,TRUE,FALSE),IF(INDEX(Команды!$A$2:$AN$7500,MATCH(M$3,Команды!$A$2:$A$7500,0),$E13+2)=Команды!$AJ$8,TRUE,FALSE),IF(INDEX(Команды!$A$2:$AN$7500,MATCH(M$3,Команды!$A$2:$A$7500,0),$E13+2)=Команды!$AJ$9,TRUE,FALSE),IF(INDEX(Команды!$A$2:$AN$7500,MATCH(M$3,Команды!$A$2:$A$7500,0),$E13+2)=Команды!$AJ$10,TRUE,FALSE),IF(INDEX(Команды!$A$2:$AN$7500,MATCH(M$3,Команды!$A$2:$A$7500,0),$E13+2)=Команды!$AJ$11,TRUE,FALSE),IF(INDEX(Команды!$A$2:$AN$7500,MATCH(M$3,Команды!$A$2:$A$7500,0),$E13+2)=Команды!$AJ$12,TRUE,FALSE),IF(INDEX(Команды!$A$2:$AN$7500,MATCH(M$3,Команды!$A$2:$A$7500,0),$E13+2)=Команды!$AJ$13,TRUE,FALSE),IF(INDEX(Команды!$A$2:$AN$7500,MATCH(M$3,Команды!$A$2:$A$7500,0),$E13+2)=Команды!$AJ$14,TRUE,FALSE),IF(INDEX(Команды!$A$2:$AN$7500,MATCH(M$3,Команды!$A$2:$A$7500,0),$E13+2)=Команды!$AJ$15,TRUE,FALSE),IF(INDEX(Команды!$A$2:$AN$7500,MATCH(M$3,Команды!$A$2:$A$7500,0),$E13+2)=Команды!$AJ$16,TRUE,FALSE),,IF(INDEX(Команды!$A$2:$AN$7500,MATCH(M$3,Команды!$A$2:$A$7500,0),$E13+2)=Команды!$AJ$17,TRUE,FALSE),,IF(INDEX(Команды!$A$2:$AN$7500,MATCH(M$3,Команды!$A$2:$A$7500,0),$E13+2)=Команды!$AJ$18,TRUE,FALSE),,IF(INDEX(Команды!$A$2:$AN$7500,MATCH(M$3,Команды!$A$2:$A$7500,0),$E13+2)=Команды!$AJ$19,TRUE,FALSE)),INDEX(Команды!$AJ$2:$AK$19,MATCH(INDEX(Команды!$A$2:$AN$7500,MATCH(M$3,Команды!$A$2:$A$7500,0),$E13+2),Команды!$AJ$2:$AJ$19,0),2),0)</f>
        <v>0.33333333333333331</v>
      </c>
      <c r="N13" s="175">
        <f>IF(OR(IF(INDEX(Команды!$A$2:$AN$7500,MATCH(M$3,Команды!$A$2:$A$7500,0),$E13+2)=Команды!$AJ$2,TRUE,FALSE),IF(INDEX(Команды!$A$2:$AN$7500,MATCH(M$3,Команды!$A$2:$A$7500,0),$E13+2)=Команды!$AJ$3,TRUE,FALSE),IF(INDEX(Команды!$A$2:$AN$7500,MATCH(M$3,Команды!$A$2:$A$7500,0),$E13+2)=Команды!$AJ$4,TRUE,FALSE),IF(INDEX(Команды!$A$2:$AN$7500,MATCH(M$3,Команды!$A$2:$A$7500,0),$E13+2)=Команды!$AJ$5,TRUE,FALSE),IF(INDEX(Команды!$A$2:$AN$7500,MATCH(M$3,Команды!$A$2:$A$7500,0),$E13+2)=Команды!$AJ$6,TRUE,FALSE),IF(INDEX(Команды!$A$2:$AN$7500,MATCH(M$3,Команды!$A$2:$A$7500,0),$E13+2)=Команды!$AJ$7,TRUE,FALSE),IF(INDEX(Команды!$A$2:$AN$7500,MATCH(M$3,Команды!$A$2:$A$7500,0),$E13+2)=Команды!$AJ$8,TRUE,FALSE),IF(INDEX(Команды!$A$2:$AN$7500,MATCH(M$3,Команды!$A$2:$A$7500,0),$E13+2)=Команды!$AJ$9,TRUE,FALSE),IF(INDEX(Команды!$A$2:$AN$7500,MATCH(M$3,Команды!$A$2:$A$7500,0),$E13+2)=Команды!$AJ$10,TRUE,FALSE),IF(INDEX(Команды!$A$2:$AN$7500,MATCH(M$3,Команды!$A$2:$A$7500,0),$E13+2)=Команды!$AJ$11,TRUE,FALSE),IF(INDEX(Команды!$A$2:$AN$7500,MATCH(M$3,Команды!$A$2:$A$7500,0),$E13+2)=Команды!$AJ$12,TRUE,FALSE),IF(INDEX(Команды!$A$2:$AN$7500,MATCH(M$3,Команды!$A$2:$A$7500,0),$E13+2)=Команды!$AJ$13,TRUE,FALSE),IF(INDEX(Команды!$A$2:$AN$7500,MATCH(M$3,Команды!$A$2:$A$7500,0),$E13+2)=Команды!$AJ$14,TRUE,FALSE),IF(INDEX(Команды!$A$2:$AN$7500,MATCH(M$3,Команды!$A$2:$A$7500,0),$E13+2)=Команды!$AJ$15,TRUE,FALSE),IF(INDEX(Команды!$A$2:$AN$7500,MATCH(M$3,Команды!$A$2:$A$7500,0),$E13+2)=Команды!$AJ$16,TRUE,FALSE),IF(INDEX(Команды!$A$2:$AN$7500,MATCH(M$3,Команды!$A$2:$A$7500,0),$E13+2)=Команды!$AJ$17,TRUE,FALSE),IF(INDEX(Команды!$A$2:$AN$7500,MATCH(M$3,Команды!$A$2:$A$7500,0),$E13+2)=Команды!$AJ$18,TRUE,FALSE),IF(INDEX(Команды!$A$2:$AN$7500,MATCH(M$3,Команды!$A$2:$A$7500,0),$E13+2)=Команды!$AJ$19,TRUE,FALSE)),INDEX(Команды!$AJ$2:$AL$19,MATCH(INDEX(Команды!$A$2:$AN$7500,MATCH(M$3,Команды!$A$2:$A$7500,0),$E13+2),Команды!$AJ$2:$AJ$19,0),3),0)</f>
        <v>0.70833333333333337</v>
      </c>
      <c r="O13" s="342"/>
      <c r="P13" s="174">
        <f>IF(OR(IF(INDEX(Команды!$A$2:$AN$7500,MATCH(P$3,Команды!$A$2:$A$7500,0),$E13+2)=Команды!$AJ$2,TRUE,FALSE),IF(INDEX(Команды!$A$2:$AN$7500,MATCH(P$3,Команды!$A$2:$A$7500,0),$E13+2)=Команды!$AJ$3,TRUE,FALSE),IF(INDEX(Команды!$A$2:$AN$7500,MATCH(P$3,Команды!$A$2:$A$7500,0),$E13+2)=Команды!$AJ$4,TRUE,FALSE),IF(INDEX(Команды!$A$2:$AN$7500,MATCH(P$3,Команды!$A$2:$A$7500,0),$E13+2)=Команды!$AJ$5,TRUE,FALSE),IF(INDEX(Команды!$A$2:$AN$7500,MATCH(P$3,Команды!$A$2:$A$7500,0),$E13+2)=Команды!$AJ$6,TRUE,FALSE),IF(INDEX(Команды!$A$2:$AN$7500,MATCH(P$3,Команды!$A$2:$A$7500,0),$E13+2)=Команды!$AJ$7,TRUE,FALSE),IF(INDEX(Команды!$A$2:$AN$7500,MATCH(P$3,Команды!$A$2:$A$7500,0),$E13+2)=Команды!$AJ$8,TRUE,FALSE),IF(INDEX(Команды!$A$2:$AN$7500,MATCH(P$3,Команды!$A$2:$A$7500,0),$E13+2)=Команды!$AJ$9,TRUE,FALSE),IF(INDEX(Команды!$A$2:$AN$7500,MATCH(P$3,Команды!$A$2:$A$7500,0),$E13+2)=Команды!$AJ$10,TRUE,FALSE),IF(INDEX(Команды!$A$2:$AN$7500,MATCH(P$3,Команды!$A$2:$A$7500,0),$E13+2)=Команды!$AJ$11,TRUE,FALSE),IF(INDEX(Команды!$A$2:$AN$7500,MATCH(P$3,Команды!$A$2:$A$7500,0),$E13+2)=Команды!$AJ$12,TRUE,FALSE),IF(INDEX(Команды!$A$2:$AN$7500,MATCH(P$3,Команды!$A$2:$A$7500,0),$E13+2)=Команды!$AJ$13,TRUE,FALSE),IF(INDEX(Команды!$A$2:$AN$7500,MATCH(P$3,Команды!$A$2:$A$7500,0),$E13+2)=Команды!$AJ$14,TRUE,FALSE),IF(INDEX(Команды!$A$2:$AN$7500,MATCH(P$3,Команды!$A$2:$A$7500,0),$E13+2)=Команды!$AJ$15,TRUE,FALSE),IF(INDEX(Команды!$A$2:$AN$7500,MATCH(P$3,Команды!$A$2:$A$7500,0),$E13+2)=Команды!$AJ$16,TRUE,FALSE),,IF(INDEX(Команды!$A$2:$AN$7500,MATCH(P$3,Команды!$A$2:$A$7500,0),$E13+2)=Команды!$AJ$17,TRUE,FALSE),,IF(INDEX(Команды!$A$2:$AN$7500,MATCH(P$3,Команды!$A$2:$A$7500,0),$E13+2)=Команды!$AJ$18,TRUE,FALSE),,IF(INDEX(Команды!$A$2:$AN$7500,MATCH(P$3,Команды!$A$2:$A$7500,0),$E13+2)=Команды!$AJ$19,TRUE,FALSE)),INDEX(Команды!$AJ$2:$AK$19,MATCH(INDEX(Команды!$A$2:$AN$7500,MATCH(P$3,Команды!$A$2:$A$7500,0),$E13+2),Команды!$AJ$2:$AJ$19,0),2),0)</f>
        <v>0.45833333333333331</v>
      </c>
      <c r="Q13" s="175">
        <f>IF(OR(IF(INDEX(Команды!$A$2:$AN$7500,MATCH(P$3,Команды!$A$2:$A$7500,0),$E13+2)=Команды!$AJ$2,TRUE,FALSE),IF(INDEX(Команды!$A$2:$AN$7500,MATCH(P$3,Команды!$A$2:$A$7500,0),$E13+2)=Команды!$AJ$3,TRUE,FALSE),IF(INDEX(Команды!$A$2:$AN$7500,MATCH(P$3,Команды!$A$2:$A$7500,0),$E13+2)=Команды!$AJ$4,TRUE,FALSE),IF(INDEX(Команды!$A$2:$AN$7500,MATCH(P$3,Команды!$A$2:$A$7500,0),$E13+2)=Команды!$AJ$5,TRUE,FALSE),IF(INDEX(Команды!$A$2:$AN$7500,MATCH(P$3,Команды!$A$2:$A$7500,0),$E13+2)=Команды!$AJ$6,TRUE,FALSE),IF(INDEX(Команды!$A$2:$AN$7500,MATCH(P$3,Команды!$A$2:$A$7500,0),$E13+2)=Команды!$AJ$7,TRUE,FALSE),IF(INDEX(Команды!$A$2:$AN$7500,MATCH(P$3,Команды!$A$2:$A$7500,0),$E13+2)=Команды!$AJ$8,TRUE,FALSE),IF(INDEX(Команды!$A$2:$AN$7500,MATCH(P$3,Команды!$A$2:$A$7500,0),$E13+2)=Команды!$AJ$9,TRUE,FALSE),IF(INDEX(Команды!$A$2:$AN$7500,MATCH(P$3,Команды!$A$2:$A$7500,0),$E13+2)=Команды!$AJ$10,TRUE,FALSE),IF(INDEX(Команды!$A$2:$AN$7500,MATCH(P$3,Команды!$A$2:$A$7500,0),$E13+2)=Команды!$AJ$11,TRUE,FALSE),IF(INDEX(Команды!$A$2:$AN$7500,MATCH(P$3,Команды!$A$2:$A$7500,0),$E13+2)=Команды!$AJ$12,TRUE,FALSE),IF(INDEX(Команды!$A$2:$AN$7500,MATCH(P$3,Команды!$A$2:$A$7500,0),$E13+2)=Команды!$AJ$13,TRUE,FALSE),IF(INDEX(Команды!$A$2:$AN$7500,MATCH(P$3,Команды!$A$2:$A$7500,0),$E13+2)=Команды!$AJ$14,TRUE,FALSE),IF(INDEX(Команды!$A$2:$AN$7500,MATCH(P$3,Команды!$A$2:$A$7500,0),$E13+2)=Команды!$AJ$15,TRUE,FALSE),IF(INDEX(Команды!$A$2:$AN$7500,MATCH(P$3,Команды!$A$2:$A$7500,0),$E13+2)=Команды!$AJ$16,TRUE,FALSE),IF(INDEX(Команды!$A$2:$AN$7500,MATCH(P$3,Команды!$A$2:$A$7500,0),$E13+2)=Команды!$AJ$17,TRUE,FALSE),IF(INDEX(Команды!$A$2:$AN$7500,MATCH(P$3,Команды!$A$2:$A$7500,0),$E13+2)=Команды!$AJ$18,TRUE,FALSE),IF(INDEX(Команды!$A$2:$AN$7500,MATCH(P$3,Команды!$A$2:$A$7500,0),$E13+2)=Команды!$AJ$19,TRUE,FALSE)),INDEX(Команды!$AJ$2:$AL$19,MATCH(INDEX(Команды!$A$2:$AN$7500,MATCH(P$3,Команды!$A$2:$A$7500,0),$E13+2),Команды!$AJ$2:$AJ$19,0),3),0)</f>
        <v>0.83333333333333337</v>
      </c>
      <c r="R13" s="342"/>
      <c r="S13" s="174">
        <f>IF(OR(IF(INDEX(Команды!$A$2:$AN$7500,MATCH(S$3,Команды!$A$2:$A$7500,0),$E13+2)=Команды!$AJ$2,TRUE,FALSE),IF(INDEX(Команды!$A$2:$AN$7500,MATCH(S$3,Команды!$A$2:$A$7500,0),$E13+2)=Команды!$AJ$3,TRUE,FALSE),IF(INDEX(Команды!$A$2:$AN$7500,MATCH(S$3,Команды!$A$2:$A$7500,0),$E13+2)=Команды!$AJ$4,TRUE,FALSE),IF(INDEX(Команды!$A$2:$AN$7500,MATCH(S$3,Команды!$A$2:$A$7500,0),$E13+2)=Команды!$AJ$5,TRUE,FALSE),IF(INDEX(Команды!$A$2:$AN$7500,MATCH(S$3,Команды!$A$2:$A$7500,0),$E13+2)=Команды!$AJ$6,TRUE,FALSE),IF(INDEX(Команды!$A$2:$AN$7500,MATCH(S$3,Команды!$A$2:$A$7500,0),$E13+2)=Команды!$AJ$7,TRUE,FALSE),IF(INDEX(Команды!$A$2:$AN$7500,MATCH(S$3,Команды!$A$2:$A$7500,0),$E13+2)=Команды!$AJ$8,TRUE,FALSE),IF(INDEX(Команды!$A$2:$AN$7500,MATCH(S$3,Команды!$A$2:$A$7500,0),$E13+2)=Команды!$AJ$9,TRUE,FALSE),IF(INDEX(Команды!$A$2:$AN$7500,MATCH(S$3,Команды!$A$2:$A$7500,0),$E13+2)=Команды!$AJ$10,TRUE,FALSE),IF(INDEX(Команды!$A$2:$AN$7500,MATCH(S$3,Команды!$A$2:$A$7500,0),$E13+2)=Команды!$AJ$11,TRUE,FALSE),IF(INDEX(Команды!$A$2:$AN$7500,MATCH(S$3,Команды!$A$2:$A$7500,0),$E13+2)=Команды!$AJ$12,TRUE,FALSE),IF(INDEX(Команды!$A$2:$AN$7500,MATCH(S$3,Команды!$A$2:$A$7500,0),$E13+2)=Команды!$AJ$13,TRUE,FALSE),IF(INDEX(Команды!$A$2:$AN$7500,MATCH(S$3,Команды!$A$2:$A$7500,0),$E13+2)=Команды!$AJ$14,TRUE,FALSE),IF(INDEX(Команды!$A$2:$AN$7500,MATCH(S$3,Команды!$A$2:$A$7500,0),$E13+2)=Команды!$AJ$15,TRUE,FALSE),IF(INDEX(Команды!$A$2:$AN$7500,MATCH(S$3,Команды!$A$2:$A$7500,0),$E13+2)=Команды!$AJ$16,TRUE,FALSE),,IF(INDEX(Команды!$A$2:$AN$7500,MATCH(S$3,Команды!$A$2:$A$7500,0),$E13+2)=Команды!$AJ$17,TRUE,FALSE),,IF(INDEX(Команды!$A$2:$AN$7500,MATCH(S$3,Команды!$A$2:$A$7500,0),$E13+2)=Команды!$AJ$18,TRUE,FALSE),,IF(INDEX(Команды!$A$2:$AN$7500,MATCH(S$3,Команды!$A$2:$A$7500,0),$E13+2)=Команды!$AJ$19,TRUE,FALSE)),INDEX(Команды!$AJ$2:$AK$19,MATCH(INDEX(Команды!$A$2:$AN$7500,MATCH(S$3,Команды!$A$2:$A$7500,0),$E13+2),Команды!$AJ$2:$AJ$19,0),2),0)</f>
        <v>0.64583333333333337</v>
      </c>
      <c r="T13" s="175">
        <f>IF(OR(IF(INDEX(Команды!$A$2:$AN$7500,MATCH(S$3,Команды!$A$2:$A$7500,0),$E13+2)=Команды!$AJ$2,TRUE,FALSE),IF(INDEX(Команды!$A$2:$AN$7500,MATCH(S$3,Команды!$A$2:$A$7500,0),$E13+2)=Команды!$AJ$3,TRUE,FALSE),IF(INDEX(Команды!$A$2:$AN$7500,MATCH(S$3,Команды!$A$2:$A$7500,0),$E13+2)=Команды!$AJ$4,TRUE,FALSE),IF(INDEX(Команды!$A$2:$AN$7500,MATCH(S$3,Команды!$A$2:$A$7500,0),$E13+2)=Команды!$AJ$5,TRUE,FALSE),IF(INDEX(Команды!$A$2:$AN$7500,MATCH(S$3,Команды!$A$2:$A$7500,0),$E13+2)=Команды!$AJ$6,TRUE,FALSE),IF(INDEX(Команды!$A$2:$AN$7500,MATCH(S$3,Команды!$A$2:$A$7500,0),$E13+2)=Команды!$AJ$7,TRUE,FALSE),IF(INDEX(Команды!$A$2:$AN$7500,MATCH(S$3,Команды!$A$2:$A$7500,0),$E13+2)=Команды!$AJ$8,TRUE,FALSE),IF(INDEX(Команды!$A$2:$AN$7500,MATCH(S$3,Команды!$A$2:$A$7500,0),$E13+2)=Команды!$AJ$9,TRUE,FALSE),IF(INDEX(Команды!$A$2:$AN$7500,MATCH(S$3,Команды!$A$2:$A$7500,0),$E13+2)=Команды!$AJ$10,TRUE,FALSE),IF(INDEX(Команды!$A$2:$AN$7500,MATCH(S$3,Команды!$A$2:$A$7500,0),$E13+2)=Команды!$AJ$11,TRUE,FALSE),IF(INDEX(Команды!$A$2:$AN$7500,MATCH(S$3,Команды!$A$2:$A$7500,0),$E13+2)=Команды!$AJ$12,TRUE,FALSE),IF(INDEX(Команды!$A$2:$AN$7500,MATCH(S$3,Команды!$A$2:$A$7500,0),$E13+2)=Команды!$AJ$13,TRUE,FALSE),IF(INDEX(Команды!$A$2:$AN$7500,MATCH(S$3,Команды!$A$2:$A$7500,0),$E13+2)=Команды!$AJ$14,TRUE,FALSE),IF(INDEX(Команды!$A$2:$AN$7500,MATCH(S$3,Команды!$A$2:$A$7500,0),$E13+2)=Команды!$AJ$15,TRUE,FALSE),IF(INDEX(Команды!$A$2:$AN$7500,MATCH(S$3,Команды!$A$2:$A$7500,0),$E13+2)=Команды!$AJ$16,TRUE,FALSE),IF(INDEX(Команды!$A$2:$AN$7500,MATCH(S$3,Команды!$A$2:$A$7500,0),$E13+2)=Команды!$AJ$17,TRUE,FALSE),IF(INDEX(Команды!$A$2:$AN$7500,MATCH(S$3,Команды!$A$2:$A$7500,0),$E13+2)=Команды!$AJ$18,TRUE,FALSE),IF(INDEX(Команды!$A$2:$AN$7500,MATCH(S$3,Команды!$A$2:$A$7500,0),$E13+2)=Команды!$AJ$19,TRUE,FALSE)),INDEX(Команды!$AJ$2:$AL$19,MATCH(INDEX(Команды!$A$2:$AN$7500,MATCH(S$3,Команды!$A$2:$A$7500,0),$E13+2),Команды!$AJ$2:$AJ$19,0),3),0)</f>
        <v>1.0208333333333333</v>
      </c>
      <c r="U13" s="342"/>
      <c r="V13" s="174">
        <f>IF(OR(IF(INDEX(Команды!$A$2:$AN$7500,MATCH(V$3,Команды!$A$2:$A$7500,0),$E13+2)=Команды!$AJ$2,TRUE,FALSE),IF(INDEX(Команды!$A$2:$AN$7500,MATCH(V$3,Команды!$A$2:$A$7500,0),$E13+2)=Команды!$AJ$3,TRUE,FALSE),IF(INDEX(Команды!$A$2:$AN$7500,MATCH(V$3,Команды!$A$2:$A$7500,0),$E13+2)=Команды!$AJ$4,TRUE,FALSE),IF(INDEX(Команды!$A$2:$AN$7500,MATCH(V$3,Команды!$A$2:$A$7500,0),$E13+2)=Команды!$AJ$5,TRUE,FALSE),IF(INDEX(Команды!$A$2:$AN$7500,MATCH(V$3,Команды!$A$2:$A$7500,0),$E13+2)=Команды!$AJ$6,TRUE,FALSE),IF(INDEX(Команды!$A$2:$AN$7500,MATCH(V$3,Команды!$A$2:$A$7500,0),$E13+2)=Команды!$AJ$7,TRUE,FALSE),IF(INDEX(Команды!$A$2:$AN$7500,MATCH(V$3,Команды!$A$2:$A$7500,0),$E13+2)=Команды!$AJ$8,TRUE,FALSE),IF(INDEX(Команды!$A$2:$AN$7500,MATCH(V$3,Команды!$A$2:$A$7500,0),$E13+2)=Команды!$AJ$9,TRUE,FALSE),IF(INDEX(Команды!$A$2:$AN$7500,MATCH(V$3,Команды!$A$2:$A$7500,0),$E13+2)=Команды!$AJ$10,TRUE,FALSE),IF(INDEX(Команды!$A$2:$AN$7500,MATCH(V$3,Команды!$A$2:$A$7500,0),$E13+2)=Команды!$AJ$11,TRUE,FALSE),IF(INDEX(Команды!$A$2:$AN$7500,MATCH(V$3,Команды!$A$2:$A$7500,0),$E13+2)=Команды!$AJ$12,TRUE,FALSE),IF(INDEX(Команды!$A$2:$AN$7500,MATCH(V$3,Команды!$A$2:$A$7500,0),$E13+2)=Команды!$AJ$13,TRUE,FALSE),IF(INDEX(Команды!$A$2:$AN$7500,MATCH(V$3,Команды!$A$2:$A$7500,0),$E13+2)=Команды!$AJ$14,TRUE,FALSE),IF(INDEX(Команды!$A$2:$AN$7500,MATCH(V$3,Команды!$A$2:$A$7500,0),$E13+2)=Команды!$AJ$15,TRUE,FALSE),IF(INDEX(Команды!$A$2:$AN$7500,MATCH(V$3,Команды!$A$2:$A$7500,0),$E13+2)=Команды!$AJ$16,TRUE,FALSE),,IF(INDEX(Команды!$A$2:$AN$7500,MATCH(V$3,Команды!$A$2:$A$7500,0),$E13+2)=Команды!$AJ$17,TRUE,FALSE),,IF(INDEX(Команды!$A$2:$AN$7500,MATCH(V$3,Команды!$A$2:$A$7500,0),$E13+2)=Команды!$AJ$18,TRUE,FALSE),,IF(INDEX(Команды!$A$2:$AN$7500,MATCH(V$3,Команды!$A$2:$A$7500,0),$E13+2)=Команды!$AJ$19,TRUE,FALSE)),INDEX(Команды!$AJ$2:$AK$19,MATCH(INDEX(Команды!$A$2:$AN$7500,MATCH(V$3,Команды!$A$2:$A$7500,0),$E13+2),Команды!$AJ$2:$AJ$19,0),2),0)</f>
        <v>0.64583333333333337</v>
      </c>
      <c r="W13" s="175">
        <f>IF(OR(IF(INDEX(Команды!$A$2:$AN$7500,MATCH(V$3,Команды!$A$2:$A$7500,0),$E13+2)=Команды!$AJ$2,TRUE,FALSE),IF(INDEX(Команды!$A$2:$AN$7500,MATCH(V$3,Команды!$A$2:$A$7500,0),$E13+2)=Команды!$AJ$3,TRUE,FALSE),IF(INDEX(Команды!$A$2:$AN$7500,MATCH(V$3,Команды!$A$2:$A$7500,0),$E13+2)=Команды!$AJ$4,TRUE,FALSE),IF(INDEX(Команды!$A$2:$AN$7500,MATCH(V$3,Команды!$A$2:$A$7500,0),$E13+2)=Команды!$AJ$5,TRUE,FALSE),IF(INDEX(Команды!$A$2:$AN$7500,MATCH(V$3,Команды!$A$2:$A$7500,0),$E13+2)=Команды!$AJ$6,TRUE,FALSE),IF(INDEX(Команды!$A$2:$AN$7500,MATCH(V$3,Команды!$A$2:$A$7500,0),$E13+2)=Команды!$AJ$7,TRUE,FALSE),IF(INDEX(Команды!$A$2:$AN$7500,MATCH(V$3,Команды!$A$2:$A$7500,0),$E13+2)=Команды!$AJ$8,TRUE,FALSE),IF(INDEX(Команды!$A$2:$AN$7500,MATCH(V$3,Команды!$A$2:$A$7500,0),$E13+2)=Команды!$AJ$9,TRUE,FALSE),IF(INDEX(Команды!$A$2:$AN$7500,MATCH(V$3,Команды!$A$2:$A$7500,0),$E13+2)=Команды!$AJ$10,TRUE,FALSE),IF(INDEX(Команды!$A$2:$AN$7500,MATCH(V$3,Команды!$A$2:$A$7500,0),$E13+2)=Команды!$AJ$11,TRUE,FALSE),IF(INDEX(Команды!$A$2:$AN$7500,MATCH(V$3,Команды!$A$2:$A$7500,0),$E13+2)=Команды!$AJ$12,TRUE,FALSE),IF(INDEX(Команды!$A$2:$AN$7500,MATCH(V$3,Команды!$A$2:$A$7500,0),$E13+2)=Команды!$AJ$13,TRUE,FALSE),IF(INDEX(Команды!$A$2:$AN$7500,MATCH(V$3,Команды!$A$2:$A$7500,0),$E13+2)=Команды!$AJ$14,TRUE,FALSE),IF(INDEX(Команды!$A$2:$AN$7500,MATCH(V$3,Команды!$A$2:$A$7500,0),$E13+2)=Команды!$AJ$15,TRUE,FALSE),IF(INDEX(Команды!$A$2:$AN$7500,MATCH(V$3,Команды!$A$2:$A$7500,0),$E13+2)=Команды!$AJ$16,TRUE,FALSE),IF(INDEX(Команды!$A$2:$AN$7500,MATCH(V$3,Команды!$A$2:$A$7500,0),$E13+2)=Команды!$AJ$17,TRUE,FALSE),IF(INDEX(Команды!$A$2:$AN$7500,MATCH(V$3,Команды!$A$2:$A$7500,0),$E13+2)=Команды!$AJ$18,TRUE,FALSE),IF(INDEX(Команды!$A$2:$AN$7500,MATCH(V$3,Команды!$A$2:$A$7500,0),$E13+2)=Команды!$AJ$19,TRUE,FALSE)),INDEX(Команды!$AJ$2:$AL$19,MATCH(INDEX(Команды!$A$2:$AN$7500,MATCH(V$3,Команды!$A$2:$A$7500,0),$E13+2),Команды!$AJ$2:$AJ$19,0),3),0)</f>
        <v>1.0208333333333333</v>
      </c>
      <c r="X13" s="342"/>
      <c r="Y13" s="174" t="str">
        <f>IF(OR(IF(INDEX(Команды!$A$2:$AN$7500,MATCH(Y$3,Команды!$A$2:$A$7500,0),$E13+2)=Команды!$AJ$2,TRUE,FALSE),IF(INDEX(Команды!$A$2:$AN$7500,MATCH(Y$3,Команды!$A$2:$A$7500,0),$E13+2)=Команды!$AJ$3,TRUE,FALSE),IF(INDEX(Команды!$A$2:$AN$7500,MATCH(Y$3,Команды!$A$2:$A$7500,0),$E13+2)=Команды!$AJ$4,TRUE,FALSE),IF(INDEX(Команды!$A$2:$AN$7500,MATCH(Y$3,Команды!$A$2:$A$7500,0),$E13+2)=Команды!$AJ$5,TRUE,FALSE),IF(INDEX(Команды!$A$2:$AN$7500,MATCH(Y$3,Команды!$A$2:$A$7500,0),$E13+2)=Команды!$AJ$6,TRUE,FALSE),IF(INDEX(Команды!$A$2:$AN$7500,MATCH(Y$3,Команды!$A$2:$A$7500,0),$E13+2)=Команды!$AJ$7,TRUE,FALSE),IF(INDEX(Команды!$A$2:$AN$7500,MATCH(Y$3,Команды!$A$2:$A$7500,0),$E13+2)=Команды!$AJ$8,TRUE,FALSE),IF(INDEX(Команды!$A$2:$AN$7500,MATCH(Y$3,Команды!$A$2:$A$7500,0),$E13+2)=Команды!$AJ$9,TRUE,FALSE),IF(INDEX(Команды!$A$2:$AN$7500,MATCH(Y$3,Команды!$A$2:$A$7500,0),$E13+2)=Команды!$AJ$10,TRUE,FALSE),IF(INDEX(Команды!$A$2:$AN$7500,MATCH(Y$3,Команды!$A$2:$A$7500,0),$E13+2)=Команды!$AJ$11,TRUE,FALSE),IF(INDEX(Команды!$A$2:$AN$7500,MATCH(Y$3,Команды!$A$2:$A$7500,0),$E13+2)=Команды!$AJ$12,TRUE,FALSE),IF(INDEX(Команды!$A$2:$AN$7500,MATCH(Y$3,Команды!$A$2:$A$7500,0),$E13+2)=Команды!$AJ$13,TRUE,FALSE),IF(INDEX(Команды!$A$2:$AN$7500,MATCH(Y$3,Команды!$A$2:$A$7500,0),$E13+2)=Команды!$AJ$14,TRUE,FALSE),IF(INDEX(Команды!$A$2:$AN$7500,MATCH(Y$3,Команды!$A$2:$A$7500,0),$E13+2)=Команды!$AJ$15,TRUE,FALSE),IF(INDEX(Команды!$A$2:$AN$7500,MATCH(Y$3,Команды!$A$2:$A$7500,0),$E13+2)=Команды!$AJ$16,TRUE,FALSE),,IF(INDEX(Команды!$A$2:$AN$7500,MATCH(Y$3,Команды!$A$2:$A$7500,0),$E13+2)=Команды!$AJ$17,TRUE,FALSE),,IF(INDEX(Команды!$A$2:$AN$7500,MATCH(Y$3,Команды!$A$2:$A$7500,0),$E13+2)=Команды!$AJ$18,TRUE,FALSE),,IF(INDEX(Команды!$A$2:$AN$7500,MATCH(Y$3,Команды!$A$2:$A$7500,0),$E13+2)=Команды!$AJ$19,TRUE,FALSE)),INDEX(Команды!$AJ$2:$AK$19,MATCH(INDEX(Команды!$A$2:$AN$7500,MATCH(Y$3,Команды!$A$2:$A$7500,0),$E13+2),Команды!$AJ$2:$AJ$19,0),2),0)</f>
        <v>В</v>
      </c>
      <c r="Z13" s="175" t="str">
        <f>IF(OR(IF(INDEX(Команды!$A$2:$AN$7500,MATCH(Y$3,Команды!$A$2:$A$7500,0),$E13+2)=Команды!$AJ$2,TRUE,FALSE),IF(INDEX(Команды!$A$2:$AN$7500,MATCH(Y$3,Команды!$A$2:$A$7500,0),$E13+2)=Команды!$AJ$3,TRUE,FALSE),IF(INDEX(Команды!$A$2:$AN$7500,MATCH(Y$3,Команды!$A$2:$A$7500,0),$E13+2)=Команды!$AJ$4,TRUE,FALSE),IF(INDEX(Команды!$A$2:$AN$7500,MATCH(Y$3,Команды!$A$2:$A$7500,0),$E13+2)=Команды!$AJ$5,TRUE,FALSE),IF(INDEX(Команды!$A$2:$AN$7500,MATCH(Y$3,Команды!$A$2:$A$7500,0),$E13+2)=Команды!$AJ$6,TRUE,FALSE),IF(INDEX(Команды!$A$2:$AN$7500,MATCH(Y$3,Команды!$A$2:$A$7500,0),$E13+2)=Команды!$AJ$7,TRUE,FALSE),IF(INDEX(Команды!$A$2:$AN$7500,MATCH(Y$3,Команды!$A$2:$A$7500,0),$E13+2)=Команды!$AJ$8,TRUE,FALSE),IF(INDEX(Команды!$A$2:$AN$7500,MATCH(Y$3,Команды!$A$2:$A$7500,0),$E13+2)=Команды!$AJ$9,TRUE,FALSE),IF(INDEX(Команды!$A$2:$AN$7500,MATCH(Y$3,Команды!$A$2:$A$7500,0),$E13+2)=Команды!$AJ$10,TRUE,FALSE),IF(INDEX(Команды!$A$2:$AN$7500,MATCH(Y$3,Команды!$A$2:$A$7500,0),$E13+2)=Команды!$AJ$11,TRUE,FALSE),IF(INDEX(Команды!$A$2:$AN$7500,MATCH(Y$3,Команды!$A$2:$A$7500,0),$E13+2)=Команды!$AJ$12,TRUE,FALSE),IF(INDEX(Команды!$A$2:$AN$7500,MATCH(Y$3,Команды!$A$2:$A$7500,0),$E13+2)=Команды!$AJ$13,TRUE,FALSE),IF(INDEX(Команды!$A$2:$AN$7500,MATCH(Y$3,Команды!$A$2:$A$7500,0),$E13+2)=Команды!$AJ$14,TRUE,FALSE),IF(INDEX(Команды!$A$2:$AN$7500,MATCH(Y$3,Команды!$A$2:$A$7500,0),$E13+2)=Команды!$AJ$15,TRUE,FALSE),IF(INDEX(Команды!$A$2:$AN$7500,MATCH(Y$3,Команды!$A$2:$A$7500,0),$E13+2)=Команды!$AJ$16,TRUE,FALSE),IF(INDEX(Команды!$A$2:$AN$7500,MATCH(Y$3,Команды!$A$2:$A$7500,0),$E13+2)=Команды!$AJ$17,TRUE,FALSE),IF(INDEX(Команды!$A$2:$AN$7500,MATCH(Y$3,Команды!$A$2:$A$7500,0),$E13+2)=Команды!$AJ$18,TRUE,FALSE),IF(INDEX(Команды!$A$2:$AN$7500,MATCH(Y$3,Команды!$A$2:$A$7500,0),$E13+2)=Команды!$AJ$19,TRUE,FALSE)),INDEX(Команды!$AJ$2:$AL$19,MATCH(INDEX(Команды!$A$2:$AN$7500,MATCH(Y$3,Команды!$A$2:$A$7500,0),$E13+2),Команды!$AJ$2:$AJ$19,0),3),0)</f>
        <v>В</v>
      </c>
      <c r="AA13" s="342"/>
      <c r="AB13" s="174" t="str">
        <f>IF(OR(IF(INDEX(Команды!$A$2:$AN$7500,MATCH(AB$3,Команды!$A$2:$A$7500,0),$E13+2)=Команды!$AJ$2,TRUE,FALSE),IF(INDEX(Команды!$A$2:$AN$7500,MATCH(AB$3,Команды!$A$2:$A$7500,0),$E13+2)=Команды!$AJ$3,TRUE,FALSE),IF(INDEX(Команды!$A$2:$AN$7500,MATCH(AB$3,Команды!$A$2:$A$7500,0),$E13+2)=Команды!$AJ$4,TRUE,FALSE),IF(INDEX(Команды!$A$2:$AN$7500,MATCH(AB$3,Команды!$A$2:$A$7500,0),$E13+2)=Команды!$AJ$5,TRUE,FALSE),IF(INDEX(Команды!$A$2:$AN$7500,MATCH(AB$3,Команды!$A$2:$A$7500,0),$E13+2)=Команды!$AJ$6,TRUE,FALSE),IF(INDEX(Команды!$A$2:$AN$7500,MATCH(AB$3,Команды!$A$2:$A$7500,0),$E13+2)=Команды!$AJ$7,TRUE,FALSE),IF(INDEX(Команды!$A$2:$AN$7500,MATCH(AB$3,Команды!$A$2:$A$7500,0),$E13+2)=Команды!$AJ$8,TRUE,FALSE),IF(INDEX(Команды!$A$2:$AN$7500,MATCH(AB$3,Команды!$A$2:$A$7500,0),$E13+2)=Команды!$AJ$9,TRUE,FALSE),IF(INDEX(Команды!$A$2:$AN$7500,MATCH(AB$3,Команды!$A$2:$A$7500,0),$E13+2)=Команды!$AJ$10,TRUE,FALSE),IF(INDEX(Команды!$A$2:$AN$7500,MATCH(AB$3,Команды!$A$2:$A$7500,0),$E13+2)=Команды!$AJ$11,TRUE,FALSE),IF(INDEX(Команды!$A$2:$AN$7500,MATCH(AB$3,Команды!$A$2:$A$7500,0),$E13+2)=Команды!$AJ$12,TRUE,FALSE),IF(INDEX(Команды!$A$2:$AN$7500,MATCH(AB$3,Команды!$A$2:$A$7500,0),$E13+2)=Команды!$AJ$13,TRUE,FALSE),IF(INDEX(Команды!$A$2:$AN$7500,MATCH(AB$3,Команды!$A$2:$A$7500,0),$E13+2)=Команды!$AJ$14,TRUE,FALSE),IF(INDEX(Команды!$A$2:$AN$7500,MATCH(AB$3,Команды!$A$2:$A$7500,0),$E13+2)=Команды!$AJ$15,TRUE,FALSE),IF(INDEX(Команды!$A$2:$AN$7500,MATCH(AB$3,Команды!$A$2:$A$7500,0),$E13+2)=Команды!$AJ$16,TRUE,FALSE),,IF(INDEX(Команды!$A$2:$AN$7500,MATCH(AB$3,Команды!$A$2:$A$7500,0),$E13+2)=Команды!$AJ$17,TRUE,FALSE),,IF(INDEX(Команды!$A$2:$AN$7500,MATCH(AB$3,Команды!$A$2:$A$7500,0),$E13+2)=Команды!$AJ$18,TRUE,FALSE),,IF(INDEX(Команды!$A$2:$AN$7500,MATCH(AB$3,Команды!$A$2:$A$7500,0),$E13+2)=Команды!$AJ$19,TRUE,FALSE)),INDEX(Команды!$AJ$2:$AK$19,MATCH(INDEX(Команды!$A$2:$AN$7500,MATCH(AB$3,Команды!$A$2:$A$7500,0),$E13+2),Команды!$AJ$2:$AJ$19,0),2),0)</f>
        <v>В</v>
      </c>
      <c r="AC13" s="175" t="str">
        <f>IF(OR(IF(INDEX(Команды!$A$2:$AN$7500,MATCH(AB$3,Команды!$A$2:$A$7500,0),$E13+2)=Команды!$AJ$2,TRUE,FALSE),IF(INDEX(Команды!$A$2:$AN$7500,MATCH(AB$3,Команды!$A$2:$A$7500,0),$E13+2)=Команды!$AJ$3,TRUE,FALSE),IF(INDEX(Команды!$A$2:$AN$7500,MATCH(AB$3,Команды!$A$2:$A$7500,0),$E13+2)=Команды!$AJ$4,TRUE,FALSE),IF(INDEX(Команды!$A$2:$AN$7500,MATCH(AB$3,Команды!$A$2:$A$7500,0),$E13+2)=Команды!$AJ$5,TRUE,FALSE),IF(INDEX(Команды!$A$2:$AN$7500,MATCH(AB$3,Команды!$A$2:$A$7500,0),$E13+2)=Команды!$AJ$6,TRUE,FALSE),IF(INDEX(Команды!$A$2:$AN$7500,MATCH(AB$3,Команды!$A$2:$A$7500,0),$E13+2)=Команды!$AJ$7,TRUE,FALSE),IF(INDEX(Команды!$A$2:$AN$7500,MATCH(AB$3,Команды!$A$2:$A$7500,0),$E13+2)=Команды!$AJ$8,TRUE,FALSE),IF(INDEX(Команды!$A$2:$AN$7500,MATCH(AB$3,Команды!$A$2:$A$7500,0),$E13+2)=Команды!$AJ$9,TRUE,FALSE),IF(INDEX(Команды!$A$2:$AN$7500,MATCH(AB$3,Команды!$A$2:$A$7500,0),$E13+2)=Команды!$AJ$10,TRUE,FALSE),IF(INDEX(Команды!$A$2:$AN$7500,MATCH(AB$3,Команды!$A$2:$A$7500,0),$E13+2)=Команды!$AJ$11,TRUE,FALSE),IF(INDEX(Команды!$A$2:$AN$7500,MATCH(AB$3,Команды!$A$2:$A$7500,0),$E13+2)=Команды!$AJ$12,TRUE,FALSE),IF(INDEX(Команды!$A$2:$AN$7500,MATCH(AB$3,Команды!$A$2:$A$7500,0),$E13+2)=Команды!$AJ$13,TRUE,FALSE),IF(INDEX(Команды!$A$2:$AN$7500,MATCH(AB$3,Команды!$A$2:$A$7500,0),$E13+2)=Команды!$AJ$14,TRUE,FALSE),IF(INDEX(Команды!$A$2:$AN$7500,MATCH(AB$3,Команды!$A$2:$A$7500,0),$E13+2)=Команды!$AJ$15,TRUE,FALSE),IF(INDEX(Команды!$A$2:$AN$7500,MATCH(AB$3,Команды!$A$2:$A$7500,0),$E13+2)=Команды!$AJ$16,TRUE,FALSE),IF(INDEX(Команды!$A$2:$AN$7500,MATCH(AB$3,Команды!$A$2:$A$7500,0),$E13+2)=Команды!$AJ$17,TRUE,FALSE),IF(INDEX(Команды!$A$2:$AN$7500,MATCH(AB$3,Команды!$A$2:$A$7500,0),$E13+2)=Команды!$AJ$18,TRUE,FALSE),IF(INDEX(Команды!$A$2:$AN$7500,MATCH(AB$3,Команды!$A$2:$A$7500,0),$E13+2)=Команды!$AJ$19,TRUE,FALSE)),INDEX(Команды!$AJ$2:$AL$19,MATCH(INDEX(Команды!$A$2:$AN$7500,MATCH(AB$3,Команды!$A$2:$A$7500,0),$E13+2),Команды!$AJ$2:$AJ$19,0),3),0)</f>
        <v>В</v>
      </c>
      <c r="AD13" s="342"/>
      <c r="AE13" s="174">
        <f>IF(OR(IF(INDEX(Команды!$A$2:$AN$7500,MATCH(AE$3,Команды!$A$2:$A$7500,0),$E13+2)=Команды!$AJ$2,TRUE,FALSE),IF(INDEX(Команды!$A$2:$AN$7500,MATCH(AE$3,Команды!$A$2:$A$7500,0),$E13+2)=Команды!$AJ$3,TRUE,FALSE),IF(INDEX(Команды!$A$2:$AN$7500,MATCH(AE$3,Команды!$A$2:$A$7500,0),$E13+2)=Команды!$AJ$4,TRUE,FALSE),IF(INDEX(Команды!$A$2:$AN$7500,MATCH(AE$3,Команды!$A$2:$A$7500,0),$E13+2)=Команды!$AJ$5,TRUE,FALSE),IF(INDEX(Команды!$A$2:$AN$7500,MATCH(AE$3,Команды!$A$2:$A$7500,0),$E13+2)=Команды!$AJ$6,TRUE,FALSE),IF(INDEX(Команды!$A$2:$AN$7500,MATCH(AE$3,Команды!$A$2:$A$7500,0),$E13+2)=Команды!$AJ$7,TRUE,FALSE),IF(INDEX(Команды!$A$2:$AN$7500,MATCH(AE$3,Команды!$A$2:$A$7500,0),$E13+2)=Команды!$AJ$8,TRUE,FALSE),IF(INDEX(Команды!$A$2:$AN$7500,MATCH(AE$3,Команды!$A$2:$A$7500,0),$E13+2)=Команды!$AJ$9,TRUE,FALSE),IF(INDEX(Команды!$A$2:$AN$7500,MATCH(AE$3,Команды!$A$2:$A$7500,0),$E13+2)=Команды!$AJ$10,TRUE,FALSE),IF(INDEX(Команды!$A$2:$AN$7500,MATCH(AE$3,Команды!$A$2:$A$7500,0),$E13+2)=Команды!$AJ$11,TRUE,FALSE),IF(INDEX(Команды!$A$2:$AN$7500,MATCH(AE$3,Команды!$A$2:$A$7500,0),$E13+2)=Команды!$AJ$12,TRUE,FALSE),IF(INDEX(Команды!$A$2:$AN$7500,MATCH(AE$3,Команды!$A$2:$A$7500,0),$E13+2)=Команды!$AJ$13,TRUE,FALSE),IF(INDEX(Команды!$A$2:$AN$7500,MATCH(AE$3,Команды!$A$2:$A$7500,0),$E13+2)=Команды!$AJ$14,TRUE,FALSE),IF(INDEX(Команды!$A$2:$AN$7500,MATCH(AE$3,Команды!$A$2:$A$7500,0),$E13+2)=Команды!$AJ$15,TRUE,FALSE),IF(INDEX(Команды!$A$2:$AN$7500,MATCH(AE$3,Команды!$A$2:$A$7500,0),$E13+2)=Команды!$AJ$16,TRUE,FALSE),,IF(INDEX(Команды!$A$2:$AN$7500,MATCH(AE$3,Команды!$A$2:$A$7500,0),$E13+2)=Команды!$AJ$17,TRUE,FALSE),,IF(INDEX(Команды!$A$2:$AN$7500,MATCH(AE$3,Команды!$A$2:$A$7500,0),$E13+2)=Команды!$AJ$18,TRUE,FALSE),,IF(INDEX(Команды!$A$2:$AN$7500,MATCH(AE$3,Команды!$A$2:$A$7500,0),$E13+2)=Команды!$AJ$19,TRUE,FALSE)),INDEX(Команды!$AJ$2:$AK$19,MATCH(INDEX(Команды!$A$2:$AN$7500,MATCH(AE$3,Команды!$A$2:$A$7500,0),$E13+2),Команды!$AJ$2:$AJ$19,0),2),0)</f>
        <v>0.33333333333333331</v>
      </c>
      <c r="AF13" s="175">
        <f>IF(OR(IF(INDEX(Команды!$A$2:$AN$7500,MATCH(AE$3,Команды!$A$2:$A$7500,0),$E13+2)=Команды!$AJ$2,TRUE,FALSE),IF(INDEX(Команды!$A$2:$AN$7500,MATCH(AE$3,Команды!$A$2:$A$7500,0),$E13+2)=Команды!$AJ$3,TRUE,FALSE),IF(INDEX(Команды!$A$2:$AN$7500,MATCH(AE$3,Команды!$A$2:$A$7500,0),$E13+2)=Команды!$AJ$4,TRUE,FALSE),IF(INDEX(Команды!$A$2:$AN$7500,MATCH(AE$3,Команды!$A$2:$A$7500,0),$E13+2)=Команды!$AJ$5,TRUE,FALSE),IF(INDEX(Команды!$A$2:$AN$7500,MATCH(AE$3,Команды!$A$2:$A$7500,0),$E13+2)=Команды!$AJ$6,TRUE,FALSE),IF(INDEX(Команды!$A$2:$AN$7500,MATCH(AE$3,Команды!$A$2:$A$7500,0),$E13+2)=Команды!$AJ$7,TRUE,FALSE),IF(INDEX(Команды!$A$2:$AN$7500,MATCH(AE$3,Команды!$A$2:$A$7500,0),$E13+2)=Команды!$AJ$8,TRUE,FALSE),IF(INDEX(Команды!$A$2:$AN$7500,MATCH(AE$3,Команды!$A$2:$A$7500,0),$E13+2)=Команды!$AJ$9,TRUE,FALSE),IF(INDEX(Команды!$A$2:$AN$7500,MATCH(AE$3,Команды!$A$2:$A$7500,0),$E13+2)=Команды!$AJ$10,TRUE,FALSE),IF(INDEX(Команды!$A$2:$AN$7500,MATCH(AE$3,Команды!$A$2:$A$7500,0),$E13+2)=Команды!$AJ$11,TRUE,FALSE),IF(INDEX(Команды!$A$2:$AN$7500,MATCH(AE$3,Команды!$A$2:$A$7500,0),$E13+2)=Команды!$AJ$12,TRUE,FALSE),IF(INDEX(Команды!$A$2:$AN$7500,MATCH(AE$3,Команды!$A$2:$A$7500,0),$E13+2)=Команды!$AJ$13,TRUE,FALSE),IF(INDEX(Команды!$A$2:$AN$7500,MATCH(AE$3,Команды!$A$2:$A$7500,0),$E13+2)=Команды!$AJ$14,TRUE,FALSE),IF(INDEX(Команды!$A$2:$AN$7500,MATCH(AE$3,Команды!$A$2:$A$7500,0),$E13+2)=Команды!$AJ$15,TRUE,FALSE),IF(INDEX(Команды!$A$2:$AN$7500,MATCH(AE$3,Команды!$A$2:$A$7500,0),$E13+2)=Команды!$AJ$16,TRUE,FALSE),IF(INDEX(Команды!$A$2:$AN$7500,MATCH(AE$3,Команды!$A$2:$A$7500,0),$E13+2)=Команды!$AJ$17,TRUE,FALSE),IF(INDEX(Команды!$A$2:$AN$7500,MATCH(AE$3,Команды!$A$2:$A$7500,0),$E13+2)=Команды!$AJ$18,TRUE,FALSE),IF(INDEX(Команды!$A$2:$AN$7500,MATCH(AE$3,Команды!$A$2:$A$7500,0),$E13+2)=Команды!$AJ$19,TRUE,FALSE)),INDEX(Команды!$AJ$2:$AL$19,MATCH(INDEX(Команды!$A$2:$AN$7500,MATCH(AE$3,Команды!$A$2:$A$7500,0),$E13+2),Команды!$AJ$2:$AJ$19,0),3),0)</f>
        <v>0.70833333333333337</v>
      </c>
      <c r="AG13" s="342"/>
      <c r="AH13" s="174">
        <f>IF(OR(IF(INDEX(Команды!$A$2:$AN$7500,MATCH(AH$3,Команды!$A$2:$A$7500,0),$E13+2)=Команды!$AJ$2,TRUE,FALSE),IF(INDEX(Команды!$A$2:$AN$7500,MATCH(AH$3,Команды!$A$2:$A$7500,0),$E13+2)=Команды!$AJ$3,TRUE,FALSE),IF(INDEX(Команды!$A$2:$AN$7500,MATCH(AH$3,Команды!$A$2:$A$7500,0),$E13+2)=Команды!$AJ$4,TRUE,FALSE),IF(INDEX(Команды!$A$2:$AN$7500,MATCH(AH$3,Команды!$A$2:$A$7500,0),$E13+2)=Команды!$AJ$5,TRUE,FALSE),IF(INDEX(Команды!$A$2:$AN$7500,MATCH(AH$3,Команды!$A$2:$A$7500,0),$E13+2)=Команды!$AJ$6,TRUE,FALSE),IF(INDEX(Команды!$A$2:$AN$7500,MATCH(AH$3,Команды!$A$2:$A$7500,0),$E13+2)=Команды!$AJ$7,TRUE,FALSE),IF(INDEX(Команды!$A$2:$AN$7500,MATCH(AH$3,Команды!$A$2:$A$7500,0),$E13+2)=Команды!$AJ$8,TRUE,FALSE),IF(INDEX(Команды!$A$2:$AN$7500,MATCH(AH$3,Команды!$A$2:$A$7500,0),$E13+2)=Команды!$AJ$9,TRUE,FALSE),IF(INDEX(Команды!$A$2:$AN$7500,MATCH(AH$3,Команды!$A$2:$A$7500,0),$E13+2)=Команды!$AJ$10,TRUE,FALSE),IF(INDEX(Команды!$A$2:$AN$7500,MATCH(AH$3,Команды!$A$2:$A$7500,0),$E13+2)=Команды!$AJ$11,TRUE,FALSE),IF(INDEX(Команды!$A$2:$AN$7500,MATCH(AH$3,Команды!$A$2:$A$7500,0),$E13+2)=Команды!$AJ$12,TRUE,FALSE),IF(INDEX(Команды!$A$2:$AN$7500,MATCH(AH$3,Команды!$A$2:$A$7500,0),$E13+2)=Команды!$AJ$13,TRUE,FALSE),IF(INDEX(Команды!$A$2:$AN$7500,MATCH(AH$3,Команды!$A$2:$A$7500,0),$E13+2)=Команды!$AJ$14,TRUE,FALSE),IF(INDEX(Команды!$A$2:$AN$7500,MATCH(AH$3,Команды!$A$2:$A$7500,0),$E13+2)=Команды!$AJ$15,TRUE,FALSE),IF(INDEX(Команды!$A$2:$AN$7500,MATCH(AH$3,Команды!$A$2:$A$7500,0),$E13+2)=Команды!$AJ$16,TRUE,FALSE),,IF(INDEX(Команды!$A$2:$AN$7500,MATCH(AH$3,Команды!$A$2:$A$7500,0),$E13+2)=Команды!$AJ$17,TRUE,FALSE),,IF(INDEX(Команды!$A$2:$AN$7500,MATCH(AH$3,Команды!$A$2:$A$7500,0),$E13+2)=Команды!$AJ$18,TRUE,FALSE),,IF(INDEX(Команды!$A$2:$AN$7500,MATCH(AH$3,Команды!$A$2:$A$7500,0),$E13+2)=Команды!$AJ$19,TRUE,FALSE)),INDEX(Команды!$AJ$2:$AK$19,MATCH(INDEX(Команды!$A$2:$AN$7500,MATCH(AH$3,Команды!$A$2:$A$7500,0),$E13+2),Команды!$AJ$2:$AJ$19,0),2),0)</f>
        <v>0.33333333333333331</v>
      </c>
      <c r="AI13" s="175">
        <f>IF(OR(IF(INDEX(Команды!$A$2:$AN$7500,MATCH(AH$3,Команды!$A$2:$A$7500,0),$E13+2)=Команды!$AJ$2,TRUE,FALSE),IF(INDEX(Команды!$A$2:$AN$7500,MATCH(AH$3,Команды!$A$2:$A$7500,0),$E13+2)=Команды!$AJ$3,TRUE,FALSE),IF(INDEX(Команды!$A$2:$AN$7500,MATCH(AH$3,Команды!$A$2:$A$7500,0),$E13+2)=Команды!$AJ$4,TRUE,FALSE),IF(INDEX(Команды!$A$2:$AN$7500,MATCH(AH$3,Команды!$A$2:$A$7500,0),$E13+2)=Команды!$AJ$5,TRUE,FALSE),IF(INDEX(Команды!$A$2:$AN$7500,MATCH(AH$3,Команды!$A$2:$A$7500,0),$E13+2)=Команды!$AJ$6,TRUE,FALSE),IF(INDEX(Команды!$A$2:$AN$7500,MATCH(AH$3,Команды!$A$2:$A$7500,0),$E13+2)=Команды!$AJ$7,TRUE,FALSE),IF(INDEX(Команды!$A$2:$AN$7500,MATCH(AH$3,Команды!$A$2:$A$7500,0),$E13+2)=Команды!$AJ$8,TRUE,FALSE),IF(INDEX(Команды!$A$2:$AN$7500,MATCH(AH$3,Команды!$A$2:$A$7500,0),$E13+2)=Команды!$AJ$9,TRUE,FALSE),IF(INDEX(Команды!$A$2:$AN$7500,MATCH(AH$3,Команды!$A$2:$A$7500,0),$E13+2)=Команды!$AJ$10,TRUE,FALSE),IF(INDEX(Команды!$A$2:$AN$7500,MATCH(AH$3,Команды!$A$2:$A$7500,0),$E13+2)=Команды!$AJ$11,TRUE,FALSE),IF(INDEX(Команды!$A$2:$AN$7500,MATCH(AH$3,Команды!$A$2:$A$7500,0),$E13+2)=Команды!$AJ$12,TRUE,FALSE),IF(INDEX(Команды!$A$2:$AN$7500,MATCH(AH$3,Команды!$A$2:$A$7500,0),$E13+2)=Команды!$AJ$13,TRUE,FALSE),IF(INDEX(Команды!$A$2:$AN$7500,MATCH(AH$3,Команды!$A$2:$A$7500,0),$E13+2)=Команды!$AJ$14,TRUE,FALSE),IF(INDEX(Команды!$A$2:$AN$7500,MATCH(AH$3,Команды!$A$2:$A$7500,0),$E13+2)=Команды!$AJ$15,TRUE,FALSE),IF(INDEX(Команды!$A$2:$AN$7500,MATCH(AH$3,Команды!$A$2:$A$7500,0),$E13+2)=Команды!$AJ$16,TRUE,FALSE),IF(INDEX(Команды!$A$2:$AN$7500,MATCH(AH$3,Команды!$A$2:$A$7500,0),$E13+2)=Команды!$AJ$17,TRUE,FALSE),IF(INDEX(Команды!$A$2:$AN$7500,MATCH(AH$3,Команды!$A$2:$A$7500,0),$E13+2)=Команды!$AJ$18,TRUE,FALSE),IF(INDEX(Команды!$A$2:$AN$7500,MATCH(AH$3,Команды!$A$2:$A$7500,0),$E13+2)=Команды!$AJ$19,TRUE,FALSE)),INDEX(Команды!$AJ$2:$AL$19,MATCH(INDEX(Команды!$A$2:$AN$7500,MATCH(AH$3,Команды!$A$2:$A$7500,0),$E13+2),Команды!$AJ$2:$AJ$19,0),3),0)</f>
        <v>0.70833333333333337</v>
      </c>
      <c r="AJ13" s="342"/>
      <c r="AK13" s="174">
        <f>IF(OR(IF(INDEX(Команды!$A$2:$AN$7500,MATCH(AK$3,Команды!$A$2:$A$7500,0),$E13+2)=Команды!$AJ$2,TRUE,FALSE),IF(INDEX(Команды!$A$2:$AN$7500,MATCH(AK$3,Команды!$A$2:$A$7500,0),$E13+2)=Команды!$AJ$3,TRUE,FALSE),IF(INDEX(Команды!$A$2:$AN$7500,MATCH(AK$3,Команды!$A$2:$A$7500,0),$E13+2)=Команды!$AJ$4,TRUE,FALSE),IF(INDEX(Команды!$A$2:$AN$7500,MATCH(AK$3,Команды!$A$2:$A$7500,0),$E13+2)=Команды!$AJ$5,TRUE,FALSE),IF(INDEX(Команды!$A$2:$AN$7500,MATCH(AK$3,Команды!$A$2:$A$7500,0),$E13+2)=Команды!$AJ$6,TRUE,FALSE),IF(INDEX(Команды!$A$2:$AN$7500,MATCH(AK$3,Команды!$A$2:$A$7500,0),$E13+2)=Команды!$AJ$7,TRUE,FALSE),IF(INDEX(Команды!$A$2:$AN$7500,MATCH(AK$3,Команды!$A$2:$A$7500,0),$E13+2)=Команды!$AJ$8,TRUE,FALSE),IF(INDEX(Команды!$A$2:$AN$7500,MATCH(AK$3,Команды!$A$2:$A$7500,0),$E13+2)=Команды!$AJ$9,TRUE,FALSE),IF(INDEX(Команды!$A$2:$AN$7500,MATCH(AK$3,Команды!$A$2:$A$7500,0),$E13+2)=Команды!$AJ$10,TRUE,FALSE),IF(INDEX(Команды!$A$2:$AN$7500,MATCH(AK$3,Команды!$A$2:$A$7500,0),$E13+2)=Команды!$AJ$11,TRUE,FALSE),IF(INDEX(Команды!$A$2:$AN$7500,MATCH(AK$3,Команды!$A$2:$A$7500,0),$E13+2)=Команды!$AJ$12,TRUE,FALSE),IF(INDEX(Команды!$A$2:$AN$7500,MATCH(AK$3,Команды!$A$2:$A$7500,0),$E13+2)=Команды!$AJ$13,TRUE,FALSE),IF(INDEX(Команды!$A$2:$AN$7500,MATCH(AK$3,Команды!$A$2:$A$7500,0),$E13+2)=Команды!$AJ$14,TRUE,FALSE),IF(INDEX(Команды!$A$2:$AN$7500,MATCH(AK$3,Команды!$A$2:$A$7500,0),$E13+2)=Команды!$AJ$15,TRUE,FALSE),IF(INDEX(Команды!$A$2:$AN$7500,MATCH(AK$3,Команды!$A$2:$A$7500,0),$E13+2)=Команды!$AJ$16,TRUE,FALSE),,IF(INDEX(Команды!$A$2:$AN$7500,MATCH(AK$3,Команды!$A$2:$A$7500,0),$E13+2)=Команды!$AJ$17,TRUE,FALSE),,IF(INDEX(Команды!$A$2:$AN$7500,MATCH(AK$3,Команды!$A$2:$A$7500,0),$E13+2)=Команды!$AJ$18,TRUE,FALSE),,IF(INDEX(Команды!$A$2:$AN$7500,MATCH(AK$3,Команды!$A$2:$A$7500,0),$E13+2)=Команды!$AJ$19,TRUE,FALSE)),INDEX(Команды!$AJ$2:$AK$19,MATCH(INDEX(Команды!$A$2:$AN$7500,MATCH(AK$3,Команды!$A$2:$A$7500,0),$E13+2),Команды!$AJ$2:$AJ$19,0),2),0)</f>
        <v>0.33333333333333331</v>
      </c>
      <c r="AL13" s="175">
        <f>IF(OR(IF(INDEX(Команды!$A$2:$AN$7500,MATCH(AK$3,Команды!$A$2:$A$7500,0),$E13+2)=Команды!$AJ$2,TRUE,FALSE),IF(INDEX(Команды!$A$2:$AN$7500,MATCH(AK$3,Команды!$A$2:$A$7500,0),$E13+2)=Команды!$AJ$3,TRUE,FALSE),IF(INDEX(Команды!$A$2:$AN$7500,MATCH(AK$3,Команды!$A$2:$A$7500,0),$E13+2)=Команды!$AJ$4,TRUE,FALSE),IF(INDEX(Команды!$A$2:$AN$7500,MATCH(AK$3,Команды!$A$2:$A$7500,0),$E13+2)=Команды!$AJ$5,TRUE,FALSE),IF(INDEX(Команды!$A$2:$AN$7500,MATCH(AK$3,Команды!$A$2:$A$7500,0),$E13+2)=Команды!$AJ$6,TRUE,FALSE),IF(INDEX(Команды!$A$2:$AN$7500,MATCH(AK$3,Команды!$A$2:$A$7500,0),$E13+2)=Команды!$AJ$7,TRUE,FALSE),IF(INDEX(Команды!$A$2:$AN$7500,MATCH(AK$3,Команды!$A$2:$A$7500,0),$E13+2)=Команды!$AJ$8,TRUE,FALSE),IF(INDEX(Команды!$A$2:$AN$7500,MATCH(AK$3,Команды!$A$2:$A$7500,0),$E13+2)=Команды!$AJ$9,TRUE,FALSE),IF(INDEX(Команды!$A$2:$AN$7500,MATCH(AK$3,Команды!$A$2:$A$7500,0),$E13+2)=Команды!$AJ$10,TRUE,FALSE),IF(INDEX(Команды!$A$2:$AN$7500,MATCH(AK$3,Команды!$A$2:$A$7500,0),$E13+2)=Команды!$AJ$11,TRUE,FALSE),IF(INDEX(Команды!$A$2:$AN$7500,MATCH(AK$3,Команды!$A$2:$A$7500,0),$E13+2)=Команды!$AJ$12,TRUE,FALSE),IF(INDEX(Команды!$A$2:$AN$7500,MATCH(AK$3,Команды!$A$2:$A$7500,0),$E13+2)=Команды!$AJ$13,TRUE,FALSE),IF(INDEX(Команды!$A$2:$AN$7500,MATCH(AK$3,Команды!$A$2:$A$7500,0),$E13+2)=Команды!$AJ$14,TRUE,FALSE),IF(INDEX(Команды!$A$2:$AN$7500,MATCH(AK$3,Команды!$A$2:$A$7500,0),$E13+2)=Команды!$AJ$15,TRUE,FALSE),IF(INDEX(Команды!$A$2:$AN$7500,MATCH(AK$3,Команды!$A$2:$A$7500,0),$E13+2)=Команды!$AJ$16,TRUE,FALSE),IF(INDEX(Команды!$A$2:$AN$7500,MATCH(AK$3,Команды!$A$2:$A$7500,0),$E13+2)=Команды!$AJ$17,TRUE,FALSE),IF(INDEX(Команды!$A$2:$AN$7500,MATCH(AK$3,Команды!$A$2:$A$7500,0),$E13+2)=Команды!$AJ$18,TRUE,FALSE),IF(INDEX(Команды!$A$2:$AN$7500,MATCH(AK$3,Команды!$A$2:$A$7500,0),$E13+2)=Команды!$AJ$19,TRUE,FALSE)),INDEX(Команды!$AJ$2:$AL$19,MATCH(INDEX(Команды!$A$2:$AN$7500,MATCH(AK$3,Команды!$A$2:$A$7500,0),$E13+2),Команды!$AJ$2:$AJ$19,0),3),0)</f>
        <v>0.70833333333333337</v>
      </c>
      <c r="AM13" s="342"/>
      <c r="AN13" s="174">
        <f>IF(OR(IF(INDEX(Команды!$A$2:$AN$7500,MATCH(AN$3,Команды!$A$2:$A$7500,0),$E13+2)=Команды!$AJ$2,TRUE,FALSE),IF(INDEX(Команды!$A$2:$AN$7500,MATCH(AN$3,Команды!$A$2:$A$7500,0),$E13+2)=Команды!$AJ$3,TRUE,FALSE),IF(INDEX(Команды!$A$2:$AN$7500,MATCH(AN$3,Команды!$A$2:$A$7500,0),$E13+2)=Команды!$AJ$4,TRUE,FALSE),IF(INDEX(Команды!$A$2:$AN$7500,MATCH(AN$3,Команды!$A$2:$A$7500,0),$E13+2)=Команды!$AJ$5,TRUE,FALSE),IF(INDEX(Команды!$A$2:$AN$7500,MATCH(AN$3,Команды!$A$2:$A$7500,0),$E13+2)=Команды!$AJ$6,TRUE,FALSE),IF(INDEX(Команды!$A$2:$AN$7500,MATCH(AN$3,Команды!$A$2:$A$7500,0),$E13+2)=Команды!$AJ$7,TRUE,FALSE),IF(INDEX(Команды!$A$2:$AN$7500,MATCH(AN$3,Команды!$A$2:$A$7500,0),$E13+2)=Команды!$AJ$8,TRUE,FALSE),IF(INDEX(Команды!$A$2:$AN$7500,MATCH(AN$3,Команды!$A$2:$A$7500,0),$E13+2)=Команды!$AJ$9,TRUE,FALSE),IF(INDEX(Команды!$A$2:$AN$7500,MATCH(AN$3,Команды!$A$2:$A$7500,0),$E13+2)=Команды!$AJ$10,TRUE,FALSE),IF(INDEX(Команды!$A$2:$AN$7500,MATCH(AN$3,Команды!$A$2:$A$7500,0),$E13+2)=Команды!$AJ$11,TRUE,FALSE),IF(INDEX(Команды!$A$2:$AN$7500,MATCH(AN$3,Команды!$A$2:$A$7500,0),$E13+2)=Команды!$AJ$12,TRUE,FALSE),IF(INDEX(Команды!$A$2:$AN$7500,MATCH(AN$3,Команды!$A$2:$A$7500,0),$E13+2)=Команды!$AJ$13,TRUE,FALSE),IF(INDEX(Команды!$A$2:$AN$7500,MATCH(AN$3,Команды!$A$2:$A$7500,0),$E13+2)=Команды!$AJ$14,TRUE,FALSE),IF(INDEX(Команды!$A$2:$AN$7500,MATCH(AN$3,Команды!$A$2:$A$7500,0),$E13+2)=Команды!$AJ$15,TRUE,FALSE),IF(INDEX(Команды!$A$2:$AN$7500,MATCH(AN$3,Команды!$A$2:$A$7500,0),$E13+2)=Команды!$AJ$16,TRUE,FALSE),,IF(INDEX(Команды!$A$2:$AN$7500,MATCH(AN$3,Команды!$A$2:$A$7500,0),$E13+2)=Команды!$AJ$17,TRUE,FALSE),,IF(INDEX(Команды!$A$2:$AN$7500,MATCH(AN$3,Команды!$A$2:$A$7500,0),$E13+2)=Команды!$AJ$18,TRUE,FALSE),,IF(INDEX(Команды!$A$2:$AN$7500,MATCH(AN$3,Команды!$A$2:$A$7500,0),$E13+2)=Команды!$AJ$19,TRUE,FALSE)),INDEX(Команды!$AJ$2:$AK$19,MATCH(INDEX(Команды!$A$2:$AN$7500,MATCH(AN$3,Команды!$A$2:$A$7500,0),$E13+2),Команды!$AJ$2:$AJ$19,0),2),0)</f>
        <v>0.33333333333333331</v>
      </c>
      <c r="AO13" s="175">
        <f>IF(OR(IF(INDEX(Команды!$A$2:$AN$7500,MATCH(AN$3,Команды!$A$2:$A$7500,0),$E13+2)=Команды!$AJ$2,TRUE,FALSE),IF(INDEX(Команды!$A$2:$AN$7500,MATCH(AN$3,Команды!$A$2:$A$7500,0),$E13+2)=Команды!$AJ$3,TRUE,FALSE),IF(INDEX(Команды!$A$2:$AN$7500,MATCH(AN$3,Команды!$A$2:$A$7500,0),$E13+2)=Команды!$AJ$4,TRUE,FALSE),IF(INDEX(Команды!$A$2:$AN$7500,MATCH(AN$3,Команды!$A$2:$A$7500,0),$E13+2)=Команды!$AJ$5,TRUE,FALSE),IF(INDEX(Команды!$A$2:$AN$7500,MATCH(AN$3,Команды!$A$2:$A$7500,0),$E13+2)=Команды!$AJ$6,TRUE,FALSE),IF(INDEX(Команды!$A$2:$AN$7500,MATCH(AN$3,Команды!$A$2:$A$7500,0),$E13+2)=Команды!$AJ$7,TRUE,FALSE),IF(INDEX(Команды!$A$2:$AN$7500,MATCH(AN$3,Команды!$A$2:$A$7500,0),$E13+2)=Команды!$AJ$8,TRUE,FALSE),IF(INDEX(Команды!$A$2:$AN$7500,MATCH(AN$3,Команды!$A$2:$A$7500,0),$E13+2)=Команды!$AJ$9,TRUE,FALSE),IF(INDEX(Команды!$A$2:$AN$7500,MATCH(AN$3,Команды!$A$2:$A$7500,0),$E13+2)=Команды!$AJ$10,TRUE,FALSE),IF(INDEX(Команды!$A$2:$AN$7500,MATCH(AN$3,Команды!$A$2:$A$7500,0),$E13+2)=Команды!$AJ$11,TRUE,FALSE),IF(INDEX(Команды!$A$2:$AN$7500,MATCH(AN$3,Команды!$A$2:$A$7500,0),$E13+2)=Команды!$AJ$12,TRUE,FALSE),IF(INDEX(Команды!$A$2:$AN$7500,MATCH(AN$3,Команды!$A$2:$A$7500,0),$E13+2)=Команды!$AJ$13,TRUE,FALSE),IF(INDEX(Команды!$A$2:$AN$7500,MATCH(AN$3,Команды!$A$2:$A$7500,0),$E13+2)=Команды!$AJ$14,TRUE,FALSE),IF(INDEX(Команды!$A$2:$AN$7500,MATCH(AN$3,Команды!$A$2:$A$7500,0),$E13+2)=Команды!$AJ$15,TRUE,FALSE),IF(INDEX(Команды!$A$2:$AN$7500,MATCH(AN$3,Команды!$A$2:$A$7500,0),$E13+2)=Команды!$AJ$16,TRUE,FALSE),IF(INDEX(Команды!$A$2:$AN$7500,MATCH(AN$3,Команды!$A$2:$A$7500,0),$E13+2)=Команды!$AJ$17,TRUE,FALSE),IF(INDEX(Команды!$A$2:$AN$7500,MATCH(AN$3,Команды!$A$2:$A$7500,0),$E13+2)=Команды!$AJ$18,TRUE,FALSE),IF(INDEX(Команды!$A$2:$AN$7500,MATCH(AN$3,Команды!$A$2:$A$7500,0),$E13+2)=Команды!$AJ$19,TRUE,FALSE)),INDEX(Команды!$AJ$2:$AL$19,MATCH(INDEX(Команды!$A$2:$AN$7500,MATCH(AN$3,Команды!$A$2:$A$7500,0),$E13+2),Команды!$AJ$2:$AJ$19,0),3),0)</f>
        <v>0.70833333333333337</v>
      </c>
      <c r="AP13" s="342"/>
      <c r="AQ13" s="174" t="str">
        <f>IF(OR(IF(INDEX(Команды!$A$2:$AN$7500,MATCH(AQ$3,Команды!$A$2:$A$7500,0),$E13+2)=Команды!$AJ$2,TRUE,FALSE),IF(INDEX(Команды!$A$2:$AN$7500,MATCH(AQ$3,Команды!$A$2:$A$7500,0),$E13+2)=Команды!$AJ$3,TRUE,FALSE),IF(INDEX(Команды!$A$2:$AN$7500,MATCH(AQ$3,Команды!$A$2:$A$7500,0),$E13+2)=Команды!$AJ$4,TRUE,FALSE),IF(INDEX(Команды!$A$2:$AN$7500,MATCH(AQ$3,Команды!$A$2:$A$7500,0),$E13+2)=Команды!$AJ$5,TRUE,FALSE),IF(INDEX(Команды!$A$2:$AN$7500,MATCH(AQ$3,Команды!$A$2:$A$7500,0),$E13+2)=Команды!$AJ$6,TRUE,FALSE),IF(INDEX(Команды!$A$2:$AN$7500,MATCH(AQ$3,Команды!$A$2:$A$7500,0),$E13+2)=Команды!$AJ$7,TRUE,FALSE),IF(INDEX(Команды!$A$2:$AN$7500,MATCH(AQ$3,Команды!$A$2:$A$7500,0),$E13+2)=Команды!$AJ$8,TRUE,FALSE),IF(INDEX(Команды!$A$2:$AN$7500,MATCH(AQ$3,Команды!$A$2:$A$7500,0),$E13+2)=Команды!$AJ$9,TRUE,FALSE),IF(INDEX(Команды!$A$2:$AN$7500,MATCH(AQ$3,Команды!$A$2:$A$7500,0),$E13+2)=Команды!$AJ$10,TRUE,FALSE),IF(INDEX(Команды!$A$2:$AN$7500,MATCH(AQ$3,Команды!$A$2:$A$7500,0),$E13+2)=Команды!$AJ$11,TRUE,FALSE),IF(INDEX(Команды!$A$2:$AN$7500,MATCH(AQ$3,Команды!$A$2:$A$7500,0),$E13+2)=Команды!$AJ$12,TRUE,FALSE),IF(INDEX(Команды!$A$2:$AN$7500,MATCH(AQ$3,Команды!$A$2:$A$7500,0),$E13+2)=Команды!$AJ$13,TRUE,FALSE),IF(INDEX(Команды!$A$2:$AN$7500,MATCH(AQ$3,Команды!$A$2:$A$7500,0),$E13+2)=Команды!$AJ$14,TRUE,FALSE),IF(INDEX(Команды!$A$2:$AN$7500,MATCH(AQ$3,Команды!$A$2:$A$7500,0),$E13+2)=Команды!$AJ$15,TRUE,FALSE),IF(INDEX(Команды!$A$2:$AN$7500,MATCH(AQ$3,Команды!$A$2:$A$7500,0),$E13+2)=Команды!$AJ$16,TRUE,FALSE),,IF(INDEX(Команды!$A$2:$AN$7500,MATCH(AQ$3,Команды!$A$2:$A$7500,0),$E13+2)=Команды!$AJ$17,TRUE,FALSE),,IF(INDEX(Команды!$A$2:$AN$7500,MATCH(AQ$3,Команды!$A$2:$A$7500,0),$E13+2)=Команды!$AJ$18,TRUE,FALSE),,IF(INDEX(Команды!$A$2:$AN$7500,MATCH(AQ$3,Команды!$A$2:$A$7500,0),$E13+2)=Команды!$AJ$19,TRUE,FALSE)),INDEX(Команды!$AJ$2:$AK$19,MATCH(INDEX(Команды!$A$2:$AN$7500,MATCH(AQ$3,Команды!$A$2:$A$7500,0),$E13+2),Команды!$AJ$2:$AJ$19,0),2),0)</f>
        <v>В</v>
      </c>
      <c r="AR13" s="175" t="str">
        <f>IF(OR(IF(INDEX(Команды!$A$2:$AN$7500,MATCH(AQ$3,Команды!$A$2:$A$7500,0),$E13+2)=Команды!$AJ$2,TRUE,FALSE),IF(INDEX(Команды!$A$2:$AN$7500,MATCH(AQ$3,Команды!$A$2:$A$7500,0),$E13+2)=Команды!$AJ$3,TRUE,FALSE),IF(INDEX(Команды!$A$2:$AN$7500,MATCH(AQ$3,Команды!$A$2:$A$7500,0),$E13+2)=Команды!$AJ$4,TRUE,FALSE),IF(INDEX(Команды!$A$2:$AN$7500,MATCH(AQ$3,Команды!$A$2:$A$7500,0),$E13+2)=Команды!$AJ$5,TRUE,FALSE),IF(INDEX(Команды!$A$2:$AN$7500,MATCH(AQ$3,Команды!$A$2:$A$7500,0),$E13+2)=Команды!$AJ$6,TRUE,FALSE),IF(INDEX(Команды!$A$2:$AN$7500,MATCH(AQ$3,Команды!$A$2:$A$7500,0),$E13+2)=Команды!$AJ$7,TRUE,FALSE),IF(INDEX(Команды!$A$2:$AN$7500,MATCH(AQ$3,Команды!$A$2:$A$7500,0),$E13+2)=Команды!$AJ$8,TRUE,FALSE),IF(INDEX(Команды!$A$2:$AN$7500,MATCH(AQ$3,Команды!$A$2:$A$7500,0),$E13+2)=Команды!$AJ$9,TRUE,FALSE),IF(INDEX(Команды!$A$2:$AN$7500,MATCH(AQ$3,Команды!$A$2:$A$7500,0),$E13+2)=Команды!$AJ$10,TRUE,FALSE),IF(INDEX(Команды!$A$2:$AN$7500,MATCH(AQ$3,Команды!$A$2:$A$7500,0),$E13+2)=Команды!$AJ$11,TRUE,FALSE),IF(INDEX(Команды!$A$2:$AN$7500,MATCH(AQ$3,Команды!$A$2:$A$7500,0),$E13+2)=Команды!$AJ$12,TRUE,FALSE),IF(INDEX(Команды!$A$2:$AN$7500,MATCH(AQ$3,Команды!$A$2:$A$7500,0),$E13+2)=Команды!$AJ$13,TRUE,FALSE),IF(INDEX(Команды!$A$2:$AN$7500,MATCH(AQ$3,Команды!$A$2:$A$7500,0),$E13+2)=Команды!$AJ$14,TRUE,FALSE),IF(INDEX(Команды!$A$2:$AN$7500,MATCH(AQ$3,Команды!$A$2:$A$7500,0),$E13+2)=Команды!$AJ$15,TRUE,FALSE),IF(INDEX(Команды!$A$2:$AN$7500,MATCH(AQ$3,Команды!$A$2:$A$7500,0),$E13+2)=Команды!$AJ$16,TRUE,FALSE),IF(INDEX(Команды!$A$2:$AN$7500,MATCH(AQ$3,Команды!$A$2:$A$7500,0),$E13+2)=Команды!$AJ$17,TRUE,FALSE),IF(INDEX(Команды!$A$2:$AN$7500,MATCH(AQ$3,Команды!$A$2:$A$7500,0),$E13+2)=Команды!$AJ$18,TRUE,FALSE),IF(INDEX(Команды!$A$2:$AN$7500,MATCH(AQ$3,Команды!$A$2:$A$7500,0),$E13+2)=Команды!$AJ$19,TRUE,FALSE)),INDEX(Команды!$AJ$2:$AL$19,MATCH(INDEX(Команды!$A$2:$AN$7500,MATCH(AQ$3,Команды!$A$2:$A$7500,0),$E13+2),Команды!$AJ$2:$AJ$19,0),3),0)</f>
        <v>В</v>
      </c>
      <c r="AS13" s="342"/>
      <c r="AT13" s="174">
        <f>IF(OR(IF(INDEX(Команды!$A$2:$AN$7500,MATCH(AT$3,Команды!$A$2:$A$7500,0),$E13+2)=Команды!$AJ$2,TRUE,FALSE),IF(INDEX(Команды!$A$2:$AN$7500,MATCH(AT$3,Команды!$A$2:$A$7500,0),$E13+2)=Команды!$AJ$3,TRUE,FALSE),IF(INDEX(Команды!$A$2:$AN$7500,MATCH(AT$3,Команды!$A$2:$A$7500,0),$E13+2)=Команды!$AJ$4,TRUE,FALSE),IF(INDEX(Команды!$A$2:$AN$7500,MATCH(AT$3,Команды!$A$2:$A$7500,0),$E13+2)=Команды!$AJ$5,TRUE,FALSE),IF(INDEX(Команды!$A$2:$AN$7500,MATCH(AT$3,Команды!$A$2:$A$7500,0),$E13+2)=Команды!$AJ$6,TRUE,FALSE),IF(INDEX(Команды!$A$2:$AN$7500,MATCH(AT$3,Команды!$A$2:$A$7500,0),$E13+2)=Команды!$AJ$7,TRUE,FALSE),IF(INDEX(Команды!$A$2:$AN$7500,MATCH(AT$3,Команды!$A$2:$A$7500,0),$E13+2)=Команды!$AJ$8,TRUE,FALSE),IF(INDEX(Команды!$A$2:$AN$7500,MATCH(AT$3,Команды!$A$2:$A$7500,0),$E13+2)=Команды!$AJ$9,TRUE,FALSE),IF(INDEX(Команды!$A$2:$AN$7500,MATCH(AT$3,Команды!$A$2:$A$7500,0),$E13+2)=Команды!$AJ$10,TRUE,FALSE),IF(INDEX(Команды!$A$2:$AN$7500,MATCH(AT$3,Команды!$A$2:$A$7500,0),$E13+2)=Команды!$AJ$11,TRUE,FALSE),IF(INDEX(Команды!$A$2:$AN$7500,MATCH(AT$3,Команды!$A$2:$A$7500,0),$E13+2)=Команды!$AJ$12,TRUE,FALSE),IF(INDEX(Команды!$A$2:$AN$7500,MATCH(AT$3,Команды!$A$2:$A$7500,0),$E13+2)=Команды!$AJ$13,TRUE,FALSE),IF(INDEX(Команды!$A$2:$AN$7500,MATCH(AT$3,Команды!$A$2:$A$7500,0),$E13+2)=Команды!$AJ$14,TRUE,FALSE),IF(INDEX(Команды!$A$2:$AN$7500,MATCH(AT$3,Команды!$A$2:$A$7500,0),$E13+2)=Команды!$AJ$15,TRUE,FALSE),IF(INDEX(Команды!$A$2:$AN$7500,MATCH(AT$3,Команды!$A$2:$A$7500,0),$E13+2)=Команды!$AJ$16,TRUE,FALSE),,IF(INDEX(Команды!$A$2:$AN$7500,MATCH(AT$3,Команды!$A$2:$A$7500,0),$E13+2)=Команды!$AJ$17,TRUE,FALSE),,IF(INDEX(Команды!$A$2:$AN$7500,MATCH(AT$3,Команды!$A$2:$A$7500,0),$E13+2)=Команды!$AJ$18,TRUE,FALSE),,IF(INDEX(Команды!$A$2:$AN$7500,MATCH(AT$3,Команды!$A$2:$A$7500,0),$E13+2)=Команды!$AJ$19,TRUE,FALSE)),INDEX(Команды!$AJ$2:$AK$19,MATCH(INDEX(Команды!$A$2:$AN$7500,MATCH(AT$3,Команды!$A$2:$A$7500,0),$E13+2),Команды!$AJ$2:$AJ$19,0),2),0)</f>
        <v>0.45833333333333331</v>
      </c>
      <c r="AU13" s="175">
        <f>IF(OR(IF(INDEX(Команды!$A$2:$AN$7500,MATCH(AT$3,Команды!$A$2:$A$7500,0),$E13+2)=Команды!$AJ$2,TRUE,FALSE),IF(INDEX(Команды!$A$2:$AN$7500,MATCH(AT$3,Команды!$A$2:$A$7500,0),$E13+2)=Команды!$AJ$3,TRUE,FALSE),IF(INDEX(Команды!$A$2:$AN$7500,MATCH(AT$3,Команды!$A$2:$A$7500,0),$E13+2)=Команды!$AJ$4,TRUE,FALSE),IF(INDEX(Команды!$A$2:$AN$7500,MATCH(AT$3,Команды!$A$2:$A$7500,0),$E13+2)=Команды!$AJ$5,TRUE,FALSE),IF(INDEX(Команды!$A$2:$AN$7500,MATCH(AT$3,Команды!$A$2:$A$7500,0),$E13+2)=Команды!$AJ$6,TRUE,FALSE),IF(INDEX(Команды!$A$2:$AN$7500,MATCH(AT$3,Команды!$A$2:$A$7500,0),$E13+2)=Команды!$AJ$7,TRUE,FALSE),IF(INDEX(Команды!$A$2:$AN$7500,MATCH(AT$3,Команды!$A$2:$A$7500,0),$E13+2)=Команды!$AJ$8,TRUE,FALSE),IF(INDEX(Команды!$A$2:$AN$7500,MATCH(AT$3,Команды!$A$2:$A$7500,0),$E13+2)=Команды!$AJ$9,TRUE,FALSE),IF(INDEX(Команды!$A$2:$AN$7500,MATCH(AT$3,Команды!$A$2:$A$7500,0),$E13+2)=Команды!$AJ$10,TRUE,FALSE),IF(INDEX(Команды!$A$2:$AN$7500,MATCH(AT$3,Команды!$A$2:$A$7500,0),$E13+2)=Команды!$AJ$11,TRUE,FALSE),IF(INDEX(Команды!$A$2:$AN$7500,MATCH(AT$3,Команды!$A$2:$A$7500,0),$E13+2)=Команды!$AJ$12,TRUE,FALSE),IF(INDEX(Команды!$A$2:$AN$7500,MATCH(AT$3,Команды!$A$2:$A$7500,0),$E13+2)=Команды!$AJ$13,TRUE,FALSE),IF(INDEX(Команды!$A$2:$AN$7500,MATCH(AT$3,Команды!$A$2:$A$7500,0),$E13+2)=Команды!$AJ$14,TRUE,FALSE),IF(INDEX(Команды!$A$2:$AN$7500,MATCH(AT$3,Команды!$A$2:$A$7500,0),$E13+2)=Команды!$AJ$15,TRUE,FALSE),IF(INDEX(Команды!$A$2:$AN$7500,MATCH(AT$3,Команды!$A$2:$A$7500,0),$E13+2)=Команды!$AJ$16,TRUE,FALSE),IF(INDEX(Команды!$A$2:$AN$7500,MATCH(AT$3,Команды!$A$2:$A$7500,0),$E13+2)=Команды!$AJ$17,TRUE,FALSE),IF(INDEX(Команды!$A$2:$AN$7500,MATCH(AT$3,Команды!$A$2:$A$7500,0),$E13+2)=Команды!$AJ$18,TRUE,FALSE),IF(INDEX(Команды!$A$2:$AN$7500,MATCH(AT$3,Команды!$A$2:$A$7500,0),$E13+2)=Команды!$AJ$19,TRUE,FALSE)),INDEX(Команды!$AJ$2:$AL$19,MATCH(INDEX(Команды!$A$2:$AN$7500,MATCH(AT$3,Команды!$A$2:$A$7500,0),$E13+2),Команды!$AJ$2:$AJ$19,0),3),0)</f>
        <v>0.83333333333333337</v>
      </c>
      <c r="AV13" s="342"/>
      <c r="AW13" s="174">
        <f>IF(OR(IF(INDEX(Команды!$A$2:$AN$7500,MATCH(AW$3,Команды!$A$2:$A$7500,0),$E13+2)=Команды!$AJ$2,TRUE,FALSE),IF(INDEX(Команды!$A$2:$AN$7500,MATCH(AW$3,Команды!$A$2:$A$7500,0),$E13+2)=Команды!$AJ$3,TRUE,FALSE),IF(INDEX(Команды!$A$2:$AN$7500,MATCH(AW$3,Команды!$A$2:$A$7500,0),$E13+2)=Команды!$AJ$4,TRUE,FALSE),IF(INDEX(Команды!$A$2:$AN$7500,MATCH(AW$3,Команды!$A$2:$A$7500,0),$E13+2)=Команды!$AJ$5,TRUE,FALSE),IF(INDEX(Команды!$A$2:$AN$7500,MATCH(AW$3,Команды!$A$2:$A$7500,0),$E13+2)=Команды!$AJ$6,TRUE,FALSE),IF(INDEX(Команды!$A$2:$AN$7500,MATCH(AW$3,Команды!$A$2:$A$7500,0),$E13+2)=Команды!$AJ$7,TRUE,FALSE),IF(INDEX(Команды!$A$2:$AN$7500,MATCH(AW$3,Команды!$A$2:$A$7500,0),$E13+2)=Команды!$AJ$8,TRUE,FALSE),IF(INDEX(Команды!$A$2:$AN$7500,MATCH(AW$3,Команды!$A$2:$A$7500,0),$E13+2)=Команды!$AJ$9,TRUE,FALSE),IF(INDEX(Команды!$A$2:$AN$7500,MATCH(AW$3,Команды!$A$2:$A$7500,0),$E13+2)=Команды!$AJ$10,TRUE,FALSE),IF(INDEX(Команды!$A$2:$AN$7500,MATCH(AW$3,Команды!$A$2:$A$7500,0),$E13+2)=Команды!$AJ$11,TRUE,FALSE),IF(INDEX(Команды!$A$2:$AN$7500,MATCH(AW$3,Команды!$A$2:$A$7500,0),$E13+2)=Команды!$AJ$12,TRUE,FALSE),IF(INDEX(Команды!$A$2:$AN$7500,MATCH(AW$3,Команды!$A$2:$A$7500,0),$E13+2)=Команды!$AJ$13,TRUE,FALSE),IF(INDEX(Команды!$A$2:$AN$7500,MATCH(AW$3,Команды!$A$2:$A$7500,0),$E13+2)=Команды!$AJ$14,TRUE,FALSE),IF(INDEX(Команды!$A$2:$AN$7500,MATCH(AW$3,Команды!$A$2:$A$7500,0),$E13+2)=Команды!$AJ$15,TRUE,FALSE),IF(INDEX(Команды!$A$2:$AN$7500,MATCH(AW$3,Команды!$A$2:$A$7500,0),$E13+2)=Команды!$AJ$16,TRUE,FALSE),,IF(INDEX(Команды!$A$2:$AN$7500,MATCH(AW$3,Команды!$A$2:$A$7500,0),$E13+2)=Команды!$AJ$17,TRUE,FALSE),,IF(INDEX(Команды!$A$2:$AN$7500,MATCH(AW$3,Команды!$A$2:$A$7500,0),$E13+2)=Команды!$AJ$18,TRUE,FALSE),,IF(INDEX(Команды!$A$2:$AN$7500,MATCH(AW$3,Команды!$A$2:$A$7500,0),$E13+2)=Команды!$AJ$19,TRUE,FALSE)),INDEX(Команды!$AJ$2:$AK$19,MATCH(INDEX(Команды!$A$2:$AN$7500,MATCH(AW$3,Команды!$A$2:$A$7500,0),$E13+2),Команды!$AJ$2:$AJ$19,0),2),0)</f>
        <v>0.5</v>
      </c>
      <c r="AX13" s="175">
        <f>IF(OR(IF(INDEX(Команды!$A$2:$AN$7500,MATCH(AW$3,Команды!$A$2:$A$7500,0),$E13+2)=Команды!$AJ$2,TRUE,FALSE),IF(INDEX(Команды!$A$2:$AN$7500,MATCH(AW$3,Команды!$A$2:$A$7500,0),$E13+2)=Команды!$AJ$3,TRUE,FALSE),IF(INDEX(Команды!$A$2:$AN$7500,MATCH(AW$3,Команды!$A$2:$A$7500,0),$E13+2)=Команды!$AJ$4,TRUE,FALSE),IF(INDEX(Команды!$A$2:$AN$7500,MATCH(AW$3,Команды!$A$2:$A$7500,0),$E13+2)=Команды!$AJ$5,TRUE,FALSE),IF(INDEX(Команды!$A$2:$AN$7500,MATCH(AW$3,Команды!$A$2:$A$7500,0),$E13+2)=Команды!$AJ$6,TRUE,FALSE),IF(INDEX(Команды!$A$2:$AN$7500,MATCH(AW$3,Команды!$A$2:$A$7500,0),$E13+2)=Команды!$AJ$7,TRUE,FALSE),IF(INDEX(Команды!$A$2:$AN$7500,MATCH(AW$3,Команды!$A$2:$A$7500,0),$E13+2)=Команды!$AJ$8,TRUE,FALSE),IF(INDEX(Команды!$A$2:$AN$7500,MATCH(AW$3,Команды!$A$2:$A$7500,0),$E13+2)=Команды!$AJ$9,TRUE,FALSE),IF(INDEX(Команды!$A$2:$AN$7500,MATCH(AW$3,Команды!$A$2:$A$7500,0),$E13+2)=Команды!$AJ$10,TRUE,FALSE),IF(INDEX(Команды!$A$2:$AN$7500,MATCH(AW$3,Команды!$A$2:$A$7500,0),$E13+2)=Команды!$AJ$11,TRUE,FALSE),IF(INDEX(Команды!$A$2:$AN$7500,MATCH(AW$3,Команды!$A$2:$A$7500,0),$E13+2)=Команды!$AJ$12,TRUE,FALSE),IF(INDEX(Команды!$A$2:$AN$7500,MATCH(AW$3,Команды!$A$2:$A$7500,0),$E13+2)=Команды!$AJ$13,TRUE,FALSE),IF(INDEX(Команды!$A$2:$AN$7500,MATCH(AW$3,Команды!$A$2:$A$7500,0),$E13+2)=Команды!$AJ$14,TRUE,FALSE),IF(INDEX(Команды!$A$2:$AN$7500,MATCH(AW$3,Команды!$A$2:$A$7500,0),$E13+2)=Команды!$AJ$15,TRUE,FALSE),IF(INDEX(Команды!$A$2:$AN$7500,MATCH(AW$3,Команды!$A$2:$A$7500,0),$E13+2)=Команды!$AJ$16,TRUE,FALSE),IF(INDEX(Команды!$A$2:$AN$7500,MATCH(AW$3,Команды!$A$2:$A$7500,0),$E13+2)=Команды!$AJ$17,TRUE,FALSE),IF(INDEX(Команды!$A$2:$AN$7500,MATCH(AW$3,Команды!$A$2:$A$7500,0),$E13+2)=Команды!$AJ$18,TRUE,FALSE),IF(INDEX(Команды!$A$2:$AN$7500,MATCH(AW$3,Команды!$A$2:$A$7500,0),$E13+2)=Команды!$AJ$19,TRUE,FALSE)),INDEX(Команды!$AJ$2:$AL$19,MATCH(INDEX(Команды!$A$2:$AN$7500,MATCH(AW$3,Команды!$A$2:$A$7500,0),$E13+2),Команды!$AJ$2:$AJ$19,0),3),0)</f>
        <v>0.875</v>
      </c>
      <c r="AY13" s="342"/>
      <c r="AZ13" s="174">
        <f>IF(OR(IF(INDEX(Команды!$A$2:$AN$7500,MATCH(AZ$3,Команды!$A$2:$A$7500,0),$E13+2)=Команды!$AJ$2,TRUE,FALSE),IF(INDEX(Команды!$A$2:$AN$7500,MATCH(AZ$3,Команды!$A$2:$A$7500,0),$E13+2)=Команды!$AJ$3,TRUE,FALSE),IF(INDEX(Команды!$A$2:$AN$7500,MATCH(AZ$3,Команды!$A$2:$A$7500,0),$E13+2)=Команды!$AJ$4,TRUE,FALSE),IF(INDEX(Команды!$A$2:$AN$7500,MATCH(AZ$3,Команды!$A$2:$A$7500,0),$E13+2)=Команды!$AJ$5,TRUE,FALSE),IF(INDEX(Команды!$A$2:$AN$7500,MATCH(AZ$3,Команды!$A$2:$A$7500,0),$E13+2)=Команды!$AJ$6,TRUE,FALSE),IF(INDEX(Команды!$A$2:$AN$7500,MATCH(AZ$3,Команды!$A$2:$A$7500,0),$E13+2)=Команды!$AJ$7,TRUE,FALSE),IF(INDEX(Команды!$A$2:$AN$7500,MATCH(AZ$3,Команды!$A$2:$A$7500,0),$E13+2)=Команды!$AJ$8,TRUE,FALSE),IF(INDEX(Команды!$A$2:$AN$7500,MATCH(AZ$3,Команды!$A$2:$A$7500,0),$E13+2)=Команды!$AJ$9,TRUE,FALSE),IF(INDEX(Команды!$A$2:$AN$7500,MATCH(AZ$3,Команды!$A$2:$A$7500,0),$E13+2)=Команды!$AJ$10,TRUE,FALSE),IF(INDEX(Команды!$A$2:$AN$7500,MATCH(AZ$3,Команды!$A$2:$A$7500,0),$E13+2)=Команды!$AJ$11,TRUE,FALSE),IF(INDEX(Команды!$A$2:$AN$7500,MATCH(AZ$3,Команды!$A$2:$A$7500,0),$E13+2)=Команды!$AJ$12,TRUE,FALSE),IF(INDEX(Команды!$A$2:$AN$7500,MATCH(AZ$3,Команды!$A$2:$A$7500,0),$E13+2)=Команды!$AJ$13,TRUE,FALSE),IF(INDEX(Команды!$A$2:$AN$7500,MATCH(AZ$3,Команды!$A$2:$A$7500,0),$E13+2)=Команды!$AJ$14,TRUE,FALSE),IF(INDEX(Команды!$A$2:$AN$7500,MATCH(AZ$3,Команды!$A$2:$A$7500,0),$E13+2)=Команды!$AJ$15,TRUE,FALSE),IF(INDEX(Команды!$A$2:$AN$7500,MATCH(AZ$3,Команды!$A$2:$A$7500,0),$E13+2)=Команды!$AJ$16,TRUE,FALSE),,IF(INDEX(Команды!$A$2:$AN$7500,MATCH(AZ$3,Команды!$A$2:$A$7500,0),$E13+2)=Команды!$AJ$17,TRUE,FALSE),,IF(INDEX(Команды!$A$2:$AN$7500,MATCH(AZ$3,Команды!$A$2:$A$7500,0),$E13+2)=Команды!$AJ$18,TRUE,FALSE),,IF(INDEX(Команды!$A$2:$AN$7500,MATCH(AZ$3,Команды!$A$2:$A$7500,0),$E13+2)=Команды!$AJ$19,TRUE,FALSE)),INDEX(Команды!$AJ$2:$AK$19,MATCH(INDEX(Команды!$A$2:$AN$7500,MATCH(AZ$3,Команды!$A$2:$A$7500,0),$E13+2),Команды!$AJ$2:$AJ$19,0),2),0)</f>
        <v>0.625</v>
      </c>
      <c r="BA13" s="175">
        <f>IF(OR(IF(INDEX(Команды!$A$2:$AN$7500,MATCH(AZ$3,Команды!$A$2:$A$7500,0),$E13+2)=Команды!$AJ$2,TRUE,FALSE),IF(INDEX(Команды!$A$2:$AN$7500,MATCH(AZ$3,Команды!$A$2:$A$7500,0),$E13+2)=Команды!$AJ$3,TRUE,FALSE),IF(INDEX(Команды!$A$2:$AN$7500,MATCH(AZ$3,Команды!$A$2:$A$7500,0),$E13+2)=Команды!$AJ$4,TRUE,FALSE),IF(INDEX(Команды!$A$2:$AN$7500,MATCH(AZ$3,Команды!$A$2:$A$7500,0),$E13+2)=Команды!$AJ$5,TRUE,FALSE),IF(INDEX(Команды!$A$2:$AN$7500,MATCH(AZ$3,Команды!$A$2:$A$7500,0),$E13+2)=Команды!$AJ$6,TRUE,FALSE),IF(INDEX(Команды!$A$2:$AN$7500,MATCH(AZ$3,Команды!$A$2:$A$7500,0),$E13+2)=Команды!$AJ$7,TRUE,FALSE),IF(INDEX(Команды!$A$2:$AN$7500,MATCH(AZ$3,Команды!$A$2:$A$7500,0),$E13+2)=Команды!$AJ$8,TRUE,FALSE),IF(INDEX(Команды!$A$2:$AN$7500,MATCH(AZ$3,Команды!$A$2:$A$7500,0),$E13+2)=Команды!$AJ$9,TRUE,FALSE),IF(INDEX(Команды!$A$2:$AN$7500,MATCH(AZ$3,Команды!$A$2:$A$7500,0),$E13+2)=Команды!$AJ$10,TRUE,FALSE),IF(INDEX(Команды!$A$2:$AN$7500,MATCH(AZ$3,Команды!$A$2:$A$7500,0),$E13+2)=Команды!$AJ$11,TRUE,FALSE),IF(INDEX(Команды!$A$2:$AN$7500,MATCH(AZ$3,Команды!$A$2:$A$7500,0),$E13+2)=Команды!$AJ$12,TRUE,FALSE),IF(INDEX(Команды!$A$2:$AN$7500,MATCH(AZ$3,Команды!$A$2:$A$7500,0),$E13+2)=Команды!$AJ$13,TRUE,FALSE),IF(INDEX(Команды!$A$2:$AN$7500,MATCH(AZ$3,Команды!$A$2:$A$7500,0),$E13+2)=Команды!$AJ$14,TRUE,FALSE),IF(INDEX(Команды!$A$2:$AN$7500,MATCH(AZ$3,Команды!$A$2:$A$7500,0),$E13+2)=Команды!$AJ$15,TRUE,FALSE),IF(INDEX(Команды!$A$2:$AN$7500,MATCH(AZ$3,Команды!$A$2:$A$7500,0),$E13+2)=Команды!$AJ$16,TRUE,FALSE),IF(INDEX(Команды!$A$2:$AN$7500,MATCH(AZ$3,Команды!$A$2:$A$7500,0),$E13+2)=Команды!$AJ$17,TRUE,FALSE),IF(INDEX(Команды!$A$2:$AN$7500,MATCH(AZ$3,Команды!$A$2:$A$7500,0),$E13+2)=Команды!$AJ$18,TRUE,FALSE),IF(INDEX(Команды!$A$2:$AN$7500,MATCH(AZ$3,Команды!$A$2:$A$7500,0),$E13+2)=Команды!$AJ$19,TRUE,FALSE)),INDEX(Команды!$AJ$2:$AL$19,MATCH(INDEX(Команды!$A$2:$AN$7500,MATCH(AZ$3,Команды!$A$2:$A$7500,0),$E13+2),Команды!$AJ$2:$AJ$19,0),3),0)</f>
        <v>1</v>
      </c>
      <c r="BB13" s="342"/>
      <c r="BC13" s="174">
        <f>IF(OR(IF(INDEX(Команды!$A$2:$AN$7500,MATCH(BC$3,Команды!$A$2:$A$7500,0),$E13+2)=Команды!$AJ$2,TRUE,FALSE),IF(INDEX(Команды!$A$2:$AN$7500,MATCH(BC$3,Команды!$A$2:$A$7500,0),$E13+2)=Команды!$AJ$3,TRUE,FALSE),IF(INDEX(Команды!$A$2:$AN$7500,MATCH(BC$3,Команды!$A$2:$A$7500,0),$E13+2)=Команды!$AJ$4,TRUE,FALSE),IF(INDEX(Команды!$A$2:$AN$7500,MATCH(BC$3,Команды!$A$2:$A$7500,0),$E13+2)=Команды!$AJ$5,TRUE,FALSE),IF(INDEX(Команды!$A$2:$AN$7500,MATCH(BC$3,Команды!$A$2:$A$7500,0),$E13+2)=Команды!$AJ$6,TRUE,FALSE),IF(INDEX(Команды!$A$2:$AN$7500,MATCH(BC$3,Команды!$A$2:$A$7500,0),$E13+2)=Команды!$AJ$7,TRUE,FALSE),IF(INDEX(Команды!$A$2:$AN$7500,MATCH(BC$3,Команды!$A$2:$A$7500,0),$E13+2)=Команды!$AJ$8,TRUE,FALSE),IF(INDEX(Команды!$A$2:$AN$7500,MATCH(BC$3,Команды!$A$2:$A$7500,0),$E13+2)=Команды!$AJ$9,TRUE,FALSE),IF(INDEX(Команды!$A$2:$AN$7500,MATCH(BC$3,Команды!$A$2:$A$7500,0),$E13+2)=Команды!$AJ$10,TRUE,FALSE),IF(INDEX(Команды!$A$2:$AN$7500,MATCH(BC$3,Команды!$A$2:$A$7500,0),$E13+2)=Команды!$AJ$11,TRUE,FALSE),IF(INDEX(Команды!$A$2:$AN$7500,MATCH(BC$3,Команды!$A$2:$A$7500,0),$E13+2)=Команды!$AJ$12,TRUE,FALSE),IF(INDEX(Команды!$A$2:$AN$7500,MATCH(BC$3,Команды!$A$2:$A$7500,0),$E13+2)=Команды!$AJ$13,TRUE,FALSE),IF(INDEX(Команды!$A$2:$AN$7500,MATCH(BC$3,Команды!$A$2:$A$7500,0),$E13+2)=Команды!$AJ$14,TRUE,FALSE),IF(INDEX(Команды!$A$2:$AN$7500,MATCH(BC$3,Команды!$A$2:$A$7500,0),$E13+2)=Команды!$AJ$15,TRUE,FALSE),IF(INDEX(Команды!$A$2:$AN$7500,MATCH(BC$3,Команды!$A$2:$A$7500,0),$E13+2)=Команды!$AJ$16,TRUE,FALSE),,IF(INDEX(Команды!$A$2:$AN$7500,MATCH(BC$3,Команды!$A$2:$A$7500,0),$E13+2)=Команды!$AJ$17,TRUE,FALSE),,IF(INDEX(Команды!$A$2:$AN$7500,MATCH(BC$3,Команды!$A$2:$A$7500,0),$E13+2)=Команды!$AJ$18,TRUE,FALSE),,IF(INDEX(Команды!$A$2:$AN$7500,MATCH(BC$3,Команды!$A$2:$A$7500,0),$E13+2)=Команды!$AJ$19,TRUE,FALSE)),INDEX(Команды!$AJ$2:$AK$19,MATCH(INDEX(Команды!$A$2:$AN$7500,MATCH(BC$3,Команды!$A$2:$A$7500,0),$E13+2),Команды!$AJ$2:$AJ$19,0),2),0)</f>
        <v>0.64583333333333337</v>
      </c>
      <c r="BD13" s="175">
        <f>IF(OR(IF(INDEX(Команды!$A$2:$AN$7500,MATCH(BC$3,Команды!$A$2:$A$7500,0),$E13+2)=Команды!$AJ$2,TRUE,FALSE),IF(INDEX(Команды!$A$2:$AN$7500,MATCH(BC$3,Команды!$A$2:$A$7500,0),$E13+2)=Команды!$AJ$3,TRUE,FALSE),IF(INDEX(Команды!$A$2:$AN$7500,MATCH(BC$3,Команды!$A$2:$A$7500,0),$E13+2)=Команды!$AJ$4,TRUE,FALSE),IF(INDEX(Команды!$A$2:$AN$7500,MATCH(BC$3,Команды!$A$2:$A$7500,0),$E13+2)=Команды!$AJ$5,TRUE,FALSE),IF(INDEX(Команды!$A$2:$AN$7500,MATCH(BC$3,Команды!$A$2:$A$7500,0),$E13+2)=Команды!$AJ$6,TRUE,FALSE),IF(INDEX(Команды!$A$2:$AN$7500,MATCH(BC$3,Команды!$A$2:$A$7500,0),$E13+2)=Команды!$AJ$7,TRUE,FALSE),IF(INDEX(Команды!$A$2:$AN$7500,MATCH(BC$3,Команды!$A$2:$A$7500,0),$E13+2)=Команды!$AJ$8,TRUE,FALSE),IF(INDEX(Команды!$A$2:$AN$7500,MATCH(BC$3,Команды!$A$2:$A$7500,0),$E13+2)=Команды!$AJ$9,TRUE,FALSE),IF(INDEX(Команды!$A$2:$AN$7500,MATCH(BC$3,Команды!$A$2:$A$7500,0),$E13+2)=Команды!$AJ$10,TRUE,FALSE),IF(INDEX(Команды!$A$2:$AN$7500,MATCH(BC$3,Команды!$A$2:$A$7500,0),$E13+2)=Команды!$AJ$11,TRUE,FALSE),IF(INDEX(Команды!$A$2:$AN$7500,MATCH(BC$3,Команды!$A$2:$A$7500,0),$E13+2)=Команды!$AJ$12,TRUE,FALSE),IF(INDEX(Команды!$A$2:$AN$7500,MATCH(BC$3,Команды!$A$2:$A$7500,0),$E13+2)=Команды!$AJ$13,TRUE,FALSE),IF(INDEX(Команды!$A$2:$AN$7500,MATCH(BC$3,Команды!$A$2:$A$7500,0),$E13+2)=Команды!$AJ$14,TRUE,FALSE),IF(INDEX(Команды!$A$2:$AN$7500,MATCH(BC$3,Команды!$A$2:$A$7500,0),$E13+2)=Команды!$AJ$15,TRUE,FALSE),IF(INDEX(Команды!$A$2:$AN$7500,MATCH(BC$3,Команды!$A$2:$A$7500,0),$E13+2)=Команды!$AJ$16,TRUE,FALSE),IF(INDEX(Команды!$A$2:$AN$7500,MATCH(BC$3,Команды!$A$2:$A$7500,0),$E13+2)=Команды!$AJ$17,TRUE,FALSE),IF(INDEX(Команды!$A$2:$AN$7500,MATCH(BC$3,Команды!$A$2:$A$7500,0),$E13+2)=Команды!$AJ$18,TRUE,FALSE),IF(INDEX(Команды!$A$2:$AN$7500,MATCH(BC$3,Команды!$A$2:$A$7500,0),$E13+2)=Команды!$AJ$19,TRUE,FALSE)),INDEX(Команды!$AJ$2:$AL$19,MATCH(INDEX(Команды!$A$2:$AN$7500,MATCH(BC$3,Команды!$A$2:$A$7500,0),$E13+2),Команды!$AJ$2:$AJ$19,0),3),0)</f>
        <v>1.0208333333333333</v>
      </c>
      <c r="BE13" s="342"/>
      <c r="BF13" s="174">
        <f>IF(OR(IF(INDEX(Команды!$A$2:$AN$7500,MATCH(BF$3,Команды!$A$2:$A$7500,0),$E13+2)=Команды!$AJ$2,TRUE,FALSE),IF(INDEX(Команды!$A$2:$AN$7500,MATCH(BF$3,Команды!$A$2:$A$7500,0),$E13+2)=Команды!$AJ$3,TRUE,FALSE),IF(INDEX(Команды!$A$2:$AN$7500,MATCH(BF$3,Команды!$A$2:$A$7500,0),$E13+2)=Команды!$AJ$4,TRUE,FALSE),IF(INDEX(Команды!$A$2:$AN$7500,MATCH(BF$3,Команды!$A$2:$A$7500,0),$E13+2)=Команды!$AJ$5,TRUE,FALSE),IF(INDEX(Команды!$A$2:$AN$7500,MATCH(BF$3,Команды!$A$2:$A$7500,0),$E13+2)=Команды!$AJ$6,TRUE,FALSE),IF(INDEX(Команды!$A$2:$AN$7500,MATCH(BF$3,Команды!$A$2:$A$7500,0),$E13+2)=Команды!$AJ$7,TRUE,FALSE),IF(INDEX(Команды!$A$2:$AN$7500,MATCH(BF$3,Команды!$A$2:$A$7500,0),$E13+2)=Команды!$AJ$8,TRUE,FALSE),IF(INDEX(Команды!$A$2:$AN$7500,MATCH(BF$3,Команды!$A$2:$A$7500,0),$E13+2)=Команды!$AJ$9,TRUE,FALSE),IF(INDEX(Команды!$A$2:$AN$7500,MATCH(BF$3,Команды!$A$2:$A$7500,0),$E13+2)=Команды!$AJ$10,TRUE,FALSE),IF(INDEX(Команды!$A$2:$AN$7500,MATCH(BF$3,Команды!$A$2:$A$7500,0),$E13+2)=Команды!$AJ$11,TRUE,FALSE),IF(INDEX(Команды!$A$2:$AN$7500,MATCH(BF$3,Команды!$A$2:$A$7500,0),$E13+2)=Команды!$AJ$12,TRUE,FALSE),IF(INDEX(Команды!$A$2:$AN$7500,MATCH(BF$3,Команды!$A$2:$A$7500,0),$E13+2)=Команды!$AJ$13,TRUE,FALSE),IF(INDEX(Команды!$A$2:$AN$7500,MATCH(BF$3,Команды!$A$2:$A$7500,0),$E13+2)=Команды!$AJ$14,TRUE,FALSE),IF(INDEX(Команды!$A$2:$AN$7500,MATCH(BF$3,Команды!$A$2:$A$7500,0),$E13+2)=Команды!$AJ$15,TRUE,FALSE),IF(INDEX(Команды!$A$2:$AN$7500,MATCH(BF$3,Команды!$A$2:$A$7500,0),$E13+2)=Команды!$AJ$16,TRUE,FALSE),,IF(INDEX(Команды!$A$2:$AN$7500,MATCH(BF$3,Команды!$A$2:$A$7500,0),$E13+2)=Команды!$AJ$17,TRUE,FALSE),,IF(INDEX(Команды!$A$2:$AN$7500,MATCH(BF$3,Команды!$A$2:$A$7500,0),$E13+2)=Команды!$AJ$18,TRUE,FALSE),,IF(INDEX(Команды!$A$2:$AN$7500,MATCH(BF$3,Команды!$A$2:$A$7500,0),$E13+2)=Команды!$AJ$19,TRUE,FALSE)),INDEX(Команды!$AJ$2:$AK$19,MATCH(INDEX(Команды!$A$2:$AN$7500,MATCH(BF$3,Команды!$A$2:$A$7500,0),$E13+2),Команды!$AJ$2:$AJ$19,0),2),0)</f>
        <v>0.64583333333333337</v>
      </c>
      <c r="BG13" s="175">
        <f>IF(OR(IF(INDEX(Команды!$A$2:$AN$7500,MATCH(BF$3,Команды!$A$2:$A$7500,0),$E13+2)=Команды!$AJ$2,TRUE,FALSE),IF(INDEX(Команды!$A$2:$AN$7500,MATCH(BF$3,Команды!$A$2:$A$7500,0),$E13+2)=Команды!$AJ$3,TRUE,FALSE),IF(INDEX(Команды!$A$2:$AN$7500,MATCH(BF$3,Команды!$A$2:$A$7500,0),$E13+2)=Команды!$AJ$4,TRUE,FALSE),IF(INDEX(Команды!$A$2:$AN$7500,MATCH(BF$3,Команды!$A$2:$A$7500,0),$E13+2)=Команды!$AJ$5,TRUE,FALSE),IF(INDEX(Команды!$A$2:$AN$7500,MATCH(BF$3,Команды!$A$2:$A$7500,0),$E13+2)=Команды!$AJ$6,TRUE,FALSE),IF(INDEX(Команды!$A$2:$AN$7500,MATCH(BF$3,Команды!$A$2:$A$7500,0),$E13+2)=Команды!$AJ$7,TRUE,FALSE),IF(INDEX(Команды!$A$2:$AN$7500,MATCH(BF$3,Команды!$A$2:$A$7500,0),$E13+2)=Команды!$AJ$8,TRUE,FALSE),IF(INDEX(Команды!$A$2:$AN$7500,MATCH(BF$3,Команды!$A$2:$A$7500,0),$E13+2)=Команды!$AJ$9,TRUE,FALSE),IF(INDEX(Команды!$A$2:$AN$7500,MATCH(BF$3,Команды!$A$2:$A$7500,0),$E13+2)=Команды!$AJ$10,TRUE,FALSE),IF(INDEX(Команды!$A$2:$AN$7500,MATCH(BF$3,Команды!$A$2:$A$7500,0),$E13+2)=Команды!$AJ$11,TRUE,FALSE),IF(INDEX(Команды!$A$2:$AN$7500,MATCH(BF$3,Команды!$A$2:$A$7500,0),$E13+2)=Команды!$AJ$12,TRUE,FALSE),IF(INDEX(Команды!$A$2:$AN$7500,MATCH(BF$3,Команды!$A$2:$A$7500,0),$E13+2)=Команды!$AJ$13,TRUE,FALSE),IF(INDEX(Команды!$A$2:$AN$7500,MATCH(BF$3,Команды!$A$2:$A$7500,0),$E13+2)=Команды!$AJ$14,TRUE,FALSE),IF(INDEX(Команды!$A$2:$AN$7500,MATCH(BF$3,Команды!$A$2:$A$7500,0),$E13+2)=Команды!$AJ$15,TRUE,FALSE),IF(INDEX(Команды!$A$2:$AN$7500,MATCH(BF$3,Команды!$A$2:$A$7500,0),$E13+2)=Команды!$AJ$16,TRUE,FALSE),IF(INDEX(Команды!$A$2:$AN$7500,MATCH(BF$3,Команды!$A$2:$A$7500,0),$E13+2)=Команды!$AJ$17,TRUE,FALSE),IF(INDEX(Команды!$A$2:$AN$7500,MATCH(BF$3,Команды!$A$2:$A$7500,0),$E13+2)=Команды!$AJ$18,TRUE,FALSE),IF(INDEX(Команды!$A$2:$AN$7500,MATCH(BF$3,Команды!$A$2:$A$7500,0),$E13+2)=Команды!$AJ$19,TRUE,FALSE)),INDEX(Команды!$AJ$2:$AL$19,MATCH(INDEX(Команды!$A$2:$AN$7500,MATCH(BF$3,Команды!$A$2:$A$7500,0),$E13+2),Команды!$AJ$2:$AJ$19,0),3),0)</f>
        <v>1.0208333333333333</v>
      </c>
      <c r="BH13" s="342"/>
      <c r="BI13" s="174" t="str">
        <f>IF(OR(IF(INDEX(Команды!$A$2:$AN$7500,MATCH(BI$3,Команды!$A$2:$A$7500,0),$E13+2)=Команды!$AJ$2,TRUE,FALSE),IF(INDEX(Команды!$A$2:$AN$7500,MATCH(BI$3,Команды!$A$2:$A$7500,0),$E13+2)=Команды!$AJ$3,TRUE,FALSE),IF(INDEX(Команды!$A$2:$AN$7500,MATCH(BI$3,Команды!$A$2:$A$7500,0),$E13+2)=Команды!$AJ$4,TRUE,FALSE),IF(INDEX(Команды!$A$2:$AN$7500,MATCH(BI$3,Команды!$A$2:$A$7500,0),$E13+2)=Команды!$AJ$5,TRUE,FALSE),IF(INDEX(Команды!$A$2:$AN$7500,MATCH(BI$3,Команды!$A$2:$A$7500,0),$E13+2)=Команды!$AJ$6,TRUE,FALSE),IF(INDEX(Команды!$A$2:$AN$7500,MATCH(BI$3,Команды!$A$2:$A$7500,0),$E13+2)=Команды!$AJ$7,TRUE,FALSE),IF(INDEX(Команды!$A$2:$AN$7500,MATCH(BI$3,Команды!$A$2:$A$7500,0),$E13+2)=Команды!$AJ$8,TRUE,FALSE),IF(INDEX(Команды!$A$2:$AN$7500,MATCH(BI$3,Команды!$A$2:$A$7500,0),$E13+2)=Команды!$AJ$9,TRUE,FALSE),IF(INDEX(Команды!$A$2:$AN$7500,MATCH(BI$3,Команды!$A$2:$A$7500,0),$E13+2)=Команды!$AJ$10,TRUE,FALSE),IF(INDEX(Команды!$A$2:$AN$7500,MATCH(BI$3,Команды!$A$2:$A$7500,0),$E13+2)=Команды!$AJ$11,TRUE,FALSE),IF(INDEX(Команды!$A$2:$AN$7500,MATCH(BI$3,Команды!$A$2:$A$7500,0),$E13+2)=Команды!$AJ$12,TRUE,FALSE),IF(INDEX(Команды!$A$2:$AN$7500,MATCH(BI$3,Команды!$A$2:$A$7500,0),$E13+2)=Команды!$AJ$13,TRUE,FALSE),IF(INDEX(Команды!$A$2:$AN$7500,MATCH(BI$3,Команды!$A$2:$A$7500,0),$E13+2)=Команды!$AJ$14,TRUE,FALSE),IF(INDEX(Команды!$A$2:$AN$7500,MATCH(BI$3,Команды!$A$2:$A$7500,0),$E13+2)=Команды!$AJ$15,TRUE,FALSE),IF(INDEX(Команды!$A$2:$AN$7500,MATCH(BI$3,Команды!$A$2:$A$7500,0),$E13+2)=Команды!$AJ$16,TRUE,FALSE),,IF(INDEX(Команды!$A$2:$AN$7500,MATCH(BI$3,Команды!$A$2:$A$7500,0),$E13+2)=Команды!$AJ$17,TRUE,FALSE),,IF(INDEX(Команды!$A$2:$AN$7500,MATCH(BI$3,Команды!$A$2:$A$7500,0),$E13+2)=Команды!$AJ$18,TRUE,FALSE),,IF(INDEX(Команды!$A$2:$AN$7500,MATCH(BI$3,Команды!$A$2:$A$7500,0),$E13+2)=Команды!$AJ$19,TRUE,FALSE)),INDEX(Команды!$AJ$2:$AK$19,MATCH(INDEX(Команды!$A$2:$AN$7500,MATCH(BI$3,Команды!$A$2:$A$7500,0),$E13+2),Команды!$AJ$2:$AJ$19,0),2),0)</f>
        <v>В</v>
      </c>
      <c r="BJ13" s="175" t="str">
        <f>IF(OR(IF(INDEX(Команды!$A$2:$AN$7500,MATCH(BI$3,Команды!$A$2:$A$7500,0),$E13+2)=Команды!$AJ$2,TRUE,FALSE),IF(INDEX(Команды!$A$2:$AN$7500,MATCH(BI$3,Команды!$A$2:$A$7500,0),$E13+2)=Команды!$AJ$3,TRUE,FALSE),IF(INDEX(Команды!$A$2:$AN$7500,MATCH(BI$3,Команды!$A$2:$A$7500,0),$E13+2)=Команды!$AJ$4,TRUE,FALSE),IF(INDEX(Команды!$A$2:$AN$7500,MATCH(BI$3,Команды!$A$2:$A$7500,0),$E13+2)=Команды!$AJ$5,TRUE,FALSE),IF(INDEX(Команды!$A$2:$AN$7500,MATCH(BI$3,Команды!$A$2:$A$7500,0),$E13+2)=Команды!$AJ$6,TRUE,FALSE),IF(INDEX(Команды!$A$2:$AN$7500,MATCH(BI$3,Команды!$A$2:$A$7500,0),$E13+2)=Команды!$AJ$7,TRUE,FALSE),IF(INDEX(Команды!$A$2:$AN$7500,MATCH(BI$3,Команды!$A$2:$A$7500,0),$E13+2)=Команды!$AJ$8,TRUE,FALSE),IF(INDEX(Команды!$A$2:$AN$7500,MATCH(BI$3,Команды!$A$2:$A$7500,0),$E13+2)=Команды!$AJ$9,TRUE,FALSE),IF(INDEX(Команды!$A$2:$AN$7500,MATCH(BI$3,Команды!$A$2:$A$7500,0),$E13+2)=Команды!$AJ$10,TRUE,FALSE),IF(INDEX(Команды!$A$2:$AN$7500,MATCH(BI$3,Команды!$A$2:$A$7500,0),$E13+2)=Команды!$AJ$11,TRUE,FALSE),IF(INDEX(Команды!$A$2:$AN$7500,MATCH(BI$3,Команды!$A$2:$A$7500,0),$E13+2)=Команды!$AJ$12,TRUE,FALSE),IF(INDEX(Команды!$A$2:$AN$7500,MATCH(BI$3,Команды!$A$2:$A$7500,0),$E13+2)=Команды!$AJ$13,TRUE,FALSE),IF(INDEX(Команды!$A$2:$AN$7500,MATCH(BI$3,Команды!$A$2:$A$7500,0),$E13+2)=Команды!$AJ$14,TRUE,FALSE),IF(INDEX(Команды!$A$2:$AN$7500,MATCH(BI$3,Команды!$A$2:$A$7500,0),$E13+2)=Команды!$AJ$15,TRUE,FALSE),IF(INDEX(Команды!$A$2:$AN$7500,MATCH(BI$3,Команды!$A$2:$A$7500,0),$E13+2)=Команды!$AJ$16,TRUE,FALSE),IF(INDEX(Команды!$A$2:$AN$7500,MATCH(BI$3,Команды!$A$2:$A$7500,0),$E13+2)=Команды!$AJ$17,TRUE,FALSE),IF(INDEX(Команды!$A$2:$AN$7500,MATCH(BI$3,Команды!$A$2:$A$7500,0),$E13+2)=Команды!$AJ$18,TRUE,FALSE),IF(INDEX(Команды!$A$2:$AN$7500,MATCH(BI$3,Команды!$A$2:$A$7500,0),$E13+2)=Команды!$AJ$19,TRUE,FALSE)),INDEX(Команды!$AJ$2:$AL$19,MATCH(INDEX(Команды!$A$2:$AN$7500,MATCH(BI$3,Команды!$A$2:$A$7500,0),$E13+2),Команды!$AJ$2:$AJ$19,0),3),0)</f>
        <v>В</v>
      </c>
      <c r="BK13" s="342"/>
      <c r="BL13" s="174" t="str">
        <f>IF(OR(IF(INDEX(Команды!$A$2:$AN$7500,MATCH(BL$3,Команды!$A$2:$A$7500,0),$E13+2)=Команды!$AJ$2,TRUE,FALSE),IF(INDEX(Команды!$A$2:$AN$7500,MATCH(BL$3,Команды!$A$2:$A$7500,0),$E13+2)=Команды!$AJ$3,TRUE,FALSE),IF(INDEX(Команды!$A$2:$AN$7500,MATCH(BL$3,Команды!$A$2:$A$7500,0),$E13+2)=Команды!$AJ$4,TRUE,FALSE),IF(INDEX(Команды!$A$2:$AN$7500,MATCH(BL$3,Команды!$A$2:$A$7500,0),$E13+2)=Команды!$AJ$5,TRUE,FALSE),IF(INDEX(Команды!$A$2:$AN$7500,MATCH(BL$3,Команды!$A$2:$A$7500,0),$E13+2)=Команды!$AJ$6,TRUE,FALSE),IF(INDEX(Команды!$A$2:$AN$7500,MATCH(BL$3,Команды!$A$2:$A$7500,0),$E13+2)=Команды!$AJ$7,TRUE,FALSE),IF(INDEX(Команды!$A$2:$AN$7500,MATCH(BL$3,Команды!$A$2:$A$7500,0),$E13+2)=Команды!$AJ$8,TRUE,FALSE),IF(INDEX(Команды!$A$2:$AN$7500,MATCH(BL$3,Команды!$A$2:$A$7500,0),$E13+2)=Команды!$AJ$9,TRUE,FALSE),IF(INDEX(Команды!$A$2:$AN$7500,MATCH(BL$3,Команды!$A$2:$A$7500,0),$E13+2)=Команды!$AJ$10,TRUE,FALSE),IF(INDEX(Команды!$A$2:$AN$7500,MATCH(BL$3,Команды!$A$2:$A$7500,0),$E13+2)=Команды!$AJ$11,TRUE,FALSE),IF(INDEX(Команды!$A$2:$AN$7500,MATCH(BL$3,Команды!$A$2:$A$7500,0),$E13+2)=Команды!$AJ$12,TRUE,FALSE),IF(INDEX(Команды!$A$2:$AN$7500,MATCH(BL$3,Команды!$A$2:$A$7500,0),$E13+2)=Команды!$AJ$13,TRUE,FALSE),IF(INDEX(Команды!$A$2:$AN$7500,MATCH(BL$3,Команды!$A$2:$A$7500,0),$E13+2)=Команды!$AJ$14,TRUE,FALSE),IF(INDEX(Команды!$A$2:$AN$7500,MATCH(BL$3,Команды!$A$2:$A$7500,0),$E13+2)=Команды!$AJ$15,TRUE,FALSE),IF(INDEX(Команды!$A$2:$AN$7500,MATCH(BL$3,Команды!$A$2:$A$7500,0),$E13+2)=Команды!$AJ$16,TRUE,FALSE),,IF(INDEX(Команды!$A$2:$AN$7500,MATCH(BL$3,Команды!$A$2:$A$7500,0),$E13+2)=Команды!$AJ$17,TRUE,FALSE),,IF(INDEX(Команды!$A$2:$AN$7500,MATCH(BL$3,Команды!$A$2:$A$7500,0),$E13+2)=Команды!$AJ$18,TRUE,FALSE),,IF(INDEX(Команды!$A$2:$AN$7500,MATCH(BL$3,Команды!$A$2:$A$7500,0),$E13+2)=Команды!$AJ$19,TRUE,FALSE)),INDEX(Команды!$AJ$2:$AK$19,MATCH(INDEX(Команды!$A$2:$AN$7500,MATCH(BL$3,Команды!$A$2:$A$7500,0),$E13+2),Команды!$AJ$2:$AJ$19,0),2),0)</f>
        <v>В</v>
      </c>
      <c r="BM13" s="175" t="str">
        <f>IF(OR(IF(INDEX(Команды!$A$2:$AN$7500,MATCH(BL$3,Команды!$A$2:$A$7500,0),$E13+2)=Команды!$AJ$2,TRUE,FALSE),IF(INDEX(Команды!$A$2:$AN$7500,MATCH(BL$3,Команды!$A$2:$A$7500,0),$E13+2)=Команды!$AJ$3,TRUE,FALSE),IF(INDEX(Команды!$A$2:$AN$7500,MATCH(BL$3,Команды!$A$2:$A$7500,0),$E13+2)=Команды!$AJ$4,TRUE,FALSE),IF(INDEX(Команды!$A$2:$AN$7500,MATCH(BL$3,Команды!$A$2:$A$7500,0),$E13+2)=Команды!$AJ$5,TRUE,FALSE),IF(INDEX(Команды!$A$2:$AN$7500,MATCH(BL$3,Команды!$A$2:$A$7500,0),$E13+2)=Команды!$AJ$6,TRUE,FALSE),IF(INDEX(Команды!$A$2:$AN$7500,MATCH(BL$3,Команды!$A$2:$A$7500,0),$E13+2)=Команды!$AJ$7,TRUE,FALSE),IF(INDEX(Команды!$A$2:$AN$7500,MATCH(BL$3,Команды!$A$2:$A$7500,0),$E13+2)=Команды!$AJ$8,TRUE,FALSE),IF(INDEX(Команды!$A$2:$AN$7500,MATCH(BL$3,Команды!$A$2:$A$7500,0),$E13+2)=Команды!$AJ$9,TRUE,FALSE),IF(INDEX(Команды!$A$2:$AN$7500,MATCH(BL$3,Команды!$A$2:$A$7500,0),$E13+2)=Команды!$AJ$10,TRUE,FALSE),IF(INDEX(Команды!$A$2:$AN$7500,MATCH(BL$3,Команды!$A$2:$A$7500,0),$E13+2)=Команды!$AJ$11,TRUE,FALSE),IF(INDEX(Команды!$A$2:$AN$7500,MATCH(BL$3,Команды!$A$2:$A$7500,0),$E13+2)=Команды!$AJ$12,TRUE,FALSE),IF(INDEX(Команды!$A$2:$AN$7500,MATCH(BL$3,Команды!$A$2:$A$7500,0),$E13+2)=Команды!$AJ$13,TRUE,FALSE),IF(INDEX(Команды!$A$2:$AN$7500,MATCH(BL$3,Команды!$A$2:$A$7500,0),$E13+2)=Команды!$AJ$14,TRUE,FALSE),IF(INDEX(Команды!$A$2:$AN$7500,MATCH(BL$3,Команды!$A$2:$A$7500,0),$E13+2)=Команды!$AJ$15,TRUE,FALSE),IF(INDEX(Команды!$A$2:$AN$7500,MATCH(BL$3,Команды!$A$2:$A$7500,0),$E13+2)=Команды!$AJ$16,TRUE,FALSE),IF(INDEX(Команды!$A$2:$AN$7500,MATCH(BL$3,Команды!$A$2:$A$7500,0),$E13+2)=Команды!$AJ$17,TRUE,FALSE),IF(INDEX(Команды!$A$2:$AN$7500,MATCH(BL$3,Команды!$A$2:$A$7500,0),$E13+2)=Команды!$AJ$18,TRUE,FALSE),IF(INDEX(Команды!$A$2:$AN$7500,MATCH(BL$3,Команды!$A$2:$A$7500,0),$E13+2)=Команды!$AJ$19,TRUE,FALSE)),INDEX(Команды!$AJ$2:$AL$19,MATCH(INDEX(Команды!$A$2:$AN$7500,MATCH(BL$3,Команды!$A$2:$A$7500,0),$E13+2),Команды!$AJ$2:$AJ$19,0),3),0)</f>
        <v>В</v>
      </c>
      <c r="BN13" s="342"/>
      <c r="BO13" s="174">
        <f>IF(OR(IF(INDEX(Команды!$A$2:$AN$7500,MATCH(BO$3,Команды!$A$2:$A$7500,0),$E13+2)=Команды!$AJ$2,TRUE,FALSE),IF(INDEX(Команды!$A$2:$AN$7500,MATCH(BO$3,Команды!$A$2:$A$7500,0),$E13+2)=Команды!$AJ$3,TRUE,FALSE),IF(INDEX(Команды!$A$2:$AN$7500,MATCH(BO$3,Команды!$A$2:$A$7500,0),$E13+2)=Команды!$AJ$4,TRUE,FALSE),IF(INDEX(Команды!$A$2:$AN$7500,MATCH(BO$3,Команды!$A$2:$A$7500,0),$E13+2)=Команды!$AJ$5,TRUE,FALSE),IF(INDEX(Команды!$A$2:$AN$7500,MATCH(BO$3,Команды!$A$2:$A$7500,0),$E13+2)=Команды!$AJ$6,TRUE,FALSE),IF(INDEX(Команды!$A$2:$AN$7500,MATCH(BO$3,Команды!$A$2:$A$7500,0),$E13+2)=Команды!$AJ$7,TRUE,FALSE),IF(INDEX(Команды!$A$2:$AN$7500,MATCH(BO$3,Команды!$A$2:$A$7500,0),$E13+2)=Команды!$AJ$8,TRUE,FALSE),IF(INDEX(Команды!$A$2:$AN$7500,MATCH(BO$3,Команды!$A$2:$A$7500,0),$E13+2)=Команды!$AJ$9,TRUE,FALSE),IF(INDEX(Команды!$A$2:$AN$7500,MATCH(BO$3,Команды!$A$2:$A$7500,0),$E13+2)=Команды!$AJ$10,TRUE,FALSE),IF(INDEX(Команды!$A$2:$AN$7500,MATCH(BO$3,Команды!$A$2:$A$7500,0),$E13+2)=Команды!$AJ$11,TRUE,FALSE),IF(INDEX(Команды!$A$2:$AN$7500,MATCH(BO$3,Команды!$A$2:$A$7500,0),$E13+2)=Команды!$AJ$12,TRUE,FALSE),IF(INDEX(Команды!$A$2:$AN$7500,MATCH(BO$3,Команды!$A$2:$A$7500,0),$E13+2)=Команды!$AJ$13,TRUE,FALSE),IF(INDEX(Команды!$A$2:$AN$7500,MATCH(BO$3,Команды!$A$2:$A$7500,0),$E13+2)=Команды!$AJ$14,TRUE,FALSE),IF(INDEX(Команды!$A$2:$AN$7500,MATCH(BO$3,Команды!$A$2:$A$7500,0),$E13+2)=Команды!$AJ$15,TRUE,FALSE),IF(INDEX(Команды!$A$2:$AN$7500,MATCH(BO$3,Команды!$A$2:$A$7500,0),$E13+2)=Команды!$AJ$16,TRUE,FALSE),,IF(INDEX(Команды!$A$2:$AN$7500,MATCH(BO$3,Команды!$A$2:$A$7500,0),$E13+2)=Команды!$AJ$17,TRUE,FALSE),,IF(INDEX(Команды!$A$2:$AN$7500,MATCH(BO$3,Команды!$A$2:$A$7500,0),$E13+2)=Команды!$AJ$18,TRUE,FALSE),,IF(INDEX(Команды!$A$2:$AN$7500,MATCH(BO$3,Команды!$A$2:$A$7500,0),$E13+2)=Команды!$AJ$19,TRUE,FALSE)),INDEX(Команды!$AJ$2:$AK$19,MATCH(INDEX(Команды!$A$2:$AN$7500,MATCH(BO$3,Команды!$A$2:$A$7500,0),$E13+2),Команды!$AJ$2:$AJ$19,0),2),0)</f>
        <v>0.33333333333333331</v>
      </c>
      <c r="BP13" s="175">
        <f>IF(OR(IF(INDEX(Команды!$A$2:$AN$7500,MATCH(BO$3,Команды!$A$2:$A$7500,0),$E13+2)=Команды!$AJ$2,TRUE,FALSE),IF(INDEX(Команды!$A$2:$AN$7500,MATCH(BO$3,Команды!$A$2:$A$7500,0),$E13+2)=Команды!$AJ$3,TRUE,FALSE),IF(INDEX(Команды!$A$2:$AN$7500,MATCH(BO$3,Команды!$A$2:$A$7500,0),$E13+2)=Команды!$AJ$4,TRUE,FALSE),IF(INDEX(Команды!$A$2:$AN$7500,MATCH(BO$3,Команды!$A$2:$A$7500,0),$E13+2)=Команды!$AJ$5,TRUE,FALSE),IF(INDEX(Команды!$A$2:$AN$7500,MATCH(BO$3,Команды!$A$2:$A$7500,0),$E13+2)=Команды!$AJ$6,TRUE,FALSE),IF(INDEX(Команды!$A$2:$AN$7500,MATCH(BO$3,Команды!$A$2:$A$7500,0),$E13+2)=Команды!$AJ$7,TRUE,FALSE),IF(INDEX(Команды!$A$2:$AN$7500,MATCH(BO$3,Команды!$A$2:$A$7500,0),$E13+2)=Команды!$AJ$8,TRUE,FALSE),IF(INDEX(Команды!$A$2:$AN$7500,MATCH(BO$3,Команды!$A$2:$A$7500,0),$E13+2)=Команды!$AJ$9,TRUE,FALSE),IF(INDEX(Команды!$A$2:$AN$7500,MATCH(BO$3,Команды!$A$2:$A$7500,0),$E13+2)=Команды!$AJ$10,TRUE,FALSE),IF(INDEX(Команды!$A$2:$AN$7500,MATCH(BO$3,Команды!$A$2:$A$7500,0),$E13+2)=Команды!$AJ$11,TRUE,FALSE),IF(INDEX(Команды!$A$2:$AN$7500,MATCH(BO$3,Команды!$A$2:$A$7500,0),$E13+2)=Команды!$AJ$12,TRUE,FALSE),IF(INDEX(Команды!$A$2:$AN$7500,MATCH(BO$3,Команды!$A$2:$A$7500,0),$E13+2)=Команды!$AJ$13,TRUE,FALSE),IF(INDEX(Команды!$A$2:$AN$7500,MATCH(BO$3,Команды!$A$2:$A$7500,0),$E13+2)=Команды!$AJ$14,TRUE,FALSE),IF(INDEX(Команды!$A$2:$AN$7500,MATCH(BO$3,Команды!$A$2:$A$7500,0),$E13+2)=Команды!$AJ$15,TRUE,FALSE),IF(INDEX(Команды!$A$2:$AN$7500,MATCH(BO$3,Команды!$A$2:$A$7500,0),$E13+2)=Команды!$AJ$16,TRUE,FALSE),IF(INDEX(Команды!$A$2:$AN$7500,MATCH(BO$3,Команды!$A$2:$A$7500,0),$E13+2)=Команды!$AJ$17,TRUE,FALSE),IF(INDEX(Команды!$A$2:$AN$7500,MATCH(BO$3,Команды!$A$2:$A$7500,0),$E13+2)=Команды!$AJ$18,TRUE,FALSE),IF(INDEX(Команды!$A$2:$AN$7500,MATCH(BO$3,Команды!$A$2:$A$7500,0),$E13+2)=Команды!$AJ$19,TRUE,FALSE)),INDEX(Команды!$AJ$2:$AL$19,MATCH(INDEX(Команды!$A$2:$AN$7500,MATCH(BO$3,Команды!$A$2:$A$7500,0),$E13+2),Команды!$AJ$2:$AJ$19,0),3),0)</f>
        <v>0.70833333333333337</v>
      </c>
      <c r="BQ13" s="342"/>
      <c r="BR13" s="174">
        <f>IF(OR(IF(INDEX(Команды!$A$2:$AN$7500,MATCH(BR$3,Команды!$A$2:$A$7500,0),$E13+2)=Команды!$AJ$2,TRUE,FALSE),IF(INDEX(Команды!$A$2:$AN$7500,MATCH(BR$3,Команды!$A$2:$A$7500,0),$E13+2)=Команды!$AJ$3,TRUE,FALSE),IF(INDEX(Команды!$A$2:$AN$7500,MATCH(BR$3,Команды!$A$2:$A$7500,0),$E13+2)=Команды!$AJ$4,TRUE,FALSE),IF(INDEX(Команды!$A$2:$AN$7500,MATCH(BR$3,Команды!$A$2:$A$7500,0),$E13+2)=Команды!$AJ$5,TRUE,FALSE),IF(INDEX(Команды!$A$2:$AN$7500,MATCH(BR$3,Команды!$A$2:$A$7500,0),$E13+2)=Команды!$AJ$6,TRUE,FALSE),IF(INDEX(Команды!$A$2:$AN$7500,MATCH(BR$3,Команды!$A$2:$A$7500,0),$E13+2)=Команды!$AJ$7,TRUE,FALSE),IF(INDEX(Команды!$A$2:$AN$7500,MATCH(BR$3,Команды!$A$2:$A$7500,0),$E13+2)=Команды!$AJ$8,TRUE,FALSE),IF(INDEX(Команды!$A$2:$AN$7500,MATCH(BR$3,Команды!$A$2:$A$7500,0),$E13+2)=Команды!$AJ$9,TRUE,FALSE),IF(INDEX(Команды!$A$2:$AN$7500,MATCH(BR$3,Команды!$A$2:$A$7500,0),$E13+2)=Команды!$AJ$10,TRUE,FALSE),IF(INDEX(Команды!$A$2:$AN$7500,MATCH(BR$3,Команды!$A$2:$A$7500,0),$E13+2)=Команды!$AJ$11,TRUE,FALSE),IF(INDEX(Команды!$A$2:$AN$7500,MATCH(BR$3,Команды!$A$2:$A$7500,0),$E13+2)=Команды!$AJ$12,TRUE,FALSE),IF(INDEX(Команды!$A$2:$AN$7500,MATCH(BR$3,Команды!$A$2:$A$7500,0),$E13+2)=Команды!$AJ$13,TRUE,FALSE),IF(INDEX(Команды!$A$2:$AN$7500,MATCH(BR$3,Команды!$A$2:$A$7500,0),$E13+2)=Команды!$AJ$14,TRUE,FALSE),IF(INDEX(Команды!$A$2:$AN$7500,MATCH(BR$3,Команды!$A$2:$A$7500,0),$E13+2)=Команды!$AJ$15,TRUE,FALSE),IF(INDEX(Команды!$A$2:$AN$7500,MATCH(BR$3,Команды!$A$2:$A$7500,0),$E13+2)=Команды!$AJ$16,TRUE,FALSE),,IF(INDEX(Команды!$A$2:$AN$7500,MATCH(BR$3,Команды!$A$2:$A$7500,0),$E13+2)=Команды!$AJ$17,TRUE,FALSE),,IF(INDEX(Команды!$A$2:$AN$7500,MATCH(BR$3,Команды!$A$2:$A$7500,0),$E13+2)=Команды!$AJ$18,TRUE,FALSE),,IF(INDEX(Команды!$A$2:$AN$7500,MATCH(BR$3,Команды!$A$2:$A$7500,0),$E13+2)=Команды!$AJ$19,TRUE,FALSE)),INDEX(Команды!$AJ$2:$AK$19,MATCH(INDEX(Команды!$A$2:$AN$7500,MATCH(BR$3,Команды!$A$2:$A$7500,0),$E13+2),Команды!$AJ$2:$AJ$19,0),2),0)</f>
        <v>0.33333333333333331</v>
      </c>
      <c r="BS13" s="175">
        <f>IF(OR(IF(INDEX(Команды!$A$2:$AN$7500,MATCH(BR$3,Команды!$A$2:$A$7500,0),$E13+2)=Команды!$AJ$2,TRUE,FALSE),IF(INDEX(Команды!$A$2:$AN$7500,MATCH(BR$3,Команды!$A$2:$A$7500,0),$E13+2)=Команды!$AJ$3,TRUE,FALSE),IF(INDEX(Команды!$A$2:$AN$7500,MATCH(BR$3,Команды!$A$2:$A$7500,0),$E13+2)=Команды!$AJ$4,TRUE,FALSE),IF(INDEX(Команды!$A$2:$AN$7500,MATCH(BR$3,Команды!$A$2:$A$7500,0),$E13+2)=Команды!$AJ$5,TRUE,FALSE),IF(INDEX(Команды!$A$2:$AN$7500,MATCH(BR$3,Команды!$A$2:$A$7500,0),$E13+2)=Команды!$AJ$6,TRUE,FALSE),IF(INDEX(Команды!$A$2:$AN$7500,MATCH(BR$3,Команды!$A$2:$A$7500,0),$E13+2)=Команды!$AJ$7,TRUE,FALSE),IF(INDEX(Команды!$A$2:$AN$7500,MATCH(BR$3,Команды!$A$2:$A$7500,0),$E13+2)=Команды!$AJ$8,TRUE,FALSE),IF(INDEX(Команды!$A$2:$AN$7500,MATCH(BR$3,Команды!$A$2:$A$7500,0),$E13+2)=Команды!$AJ$9,TRUE,FALSE),IF(INDEX(Команды!$A$2:$AN$7500,MATCH(BR$3,Команды!$A$2:$A$7500,0),$E13+2)=Команды!$AJ$10,TRUE,FALSE),IF(INDEX(Команды!$A$2:$AN$7500,MATCH(BR$3,Команды!$A$2:$A$7500,0),$E13+2)=Команды!$AJ$11,TRUE,FALSE),IF(INDEX(Команды!$A$2:$AN$7500,MATCH(BR$3,Команды!$A$2:$A$7500,0),$E13+2)=Команды!$AJ$12,TRUE,FALSE),IF(INDEX(Команды!$A$2:$AN$7500,MATCH(BR$3,Команды!$A$2:$A$7500,0),$E13+2)=Команды!$AJ$13,TRUE,FALSE),IF(INDEX(Команды!$A$2:$AN$7500,MATCH(BR$3,Команды!$A$2:$A$7500,0),$E13+2)=Команды!$AJ$14,TRUE,FALSE),IF(INDEX(Команды!$A$2:$AN$7500,MATCH(BR$3,Команды!$A$2:$A$7500,0),$E13+2)=Команды!$AJ$15,TRUE,FALSE),IF(INDEX(Команды!$A$2:$AN$7500,MATCH(BR$3,Команды!$A$2:$A$7500,0),$E13+2)=Команды!$AJ$16,TRUE,FALSE),IF(INDEX(Команды!$A$2:$AN$7500,MATCH(BR$3,Команды!$A$2:$A$7500,0),$E13+2)=Команды!$AJ$17,TRUE,FALSE),IF(INDEX(Команды!$A$2:$AN$7500,MATCH(BR$3,Команды!$A$2:$A$7500,0),$E13+2)=Команды!$AJ$18,TRUE,FALSE),IF(INDEX(Команды!$A$2:$AN$7500,MATCH(BR$3,Команды!$A$2:$A$7500,0),$E13+2)=Команды!$AJ$19,TRUE,FALSE)),INDEX(Команды!$AJ$2:$AL$19,MATCH(INDEX(Команды!$A$2:$AN$7500,MATCH(BR$3,Команды!$A$2:$A$7500,0),$E13+2),Команды!$AJ$2:$AJ$19,0),3),0)</f>
        <v>0.70833333333333337</v>
      </c>
      <c r="BT13" s="342"/>
      <c r="BU13" s="174">
        <f>IF(OR(IF(INDEX(Команды!$A$2:$AN$7500,MATCH(BU$3,Команды!$A$2:$A$7500,0),$E13+2)=Команды!$AJ$2,TRUE,FALSE),IF(INDEX(Команды!$A$2:$AN$7500,MATCH(BU$3,Команды!$A$2:$A$7500,0),$E13+2)=Команды!$AJ$3,TRUE,FALSE),IF(INDEX(Команды!$A$2:$AN$7500,MATCH(BU$3,Команды!$A$2:$A$7500,0),$E13+2)=Команды!$AJ$4,TRUE,FALSE),IF(INDEX(Команды!$A$2:$AN$7500,MATCH(BU$3,Команды!$A$2:$A$7500,0),$E13+2)=Команды!$AJ$5,TRUE,FALSE),IF(INDEX(Команды!$A$2:$AN$7500,MATCH(BU$3,Команды!$A$2:$A$7500,0),$E13+2)=Команды!$AJ$6,TRUE,FALSE),IF(INDEX(Команды!$A$2:$AN$7500,MATCH(BU$3,Команды!$A$2:$A$7500,0),$E13+2)=Команды!$AJ$7,TRUE,FALSE),IF(INDEX(Команды!$A$2:$AN$7500,MATCH(BU$3,Команды!$A$2:$A$7500,0),$E13+2)=Команды!$AJ$8,TRUE,FALSE),IF(INDEX(Команды!$A$2:$AN$7500,MATCH(BU$3,Команды!$A$2:$A$7500,0),$E13+2)=Команды!$AJ$9,TRUE,FALSE),IF(INDEX(Команды!$A$2:$AN$7500,MATCH(BU$3,Команды!$A$2:$A$7500,0),$E13+2)=Команды!$AJ$10,TRUE,FALSE),IF(INDEX(Команды!$A$2:$AN$7500,MATCH(BU$3,Команды!$A$2:$A$7500,0),$E13+2)=Команды!$AJ$11,TRUE,FALSE),IF(INDEX(Команды!$A$2:$AN$7500,MATCH(BU$3,Команды!$A$2:$A$7500,0),$E13+2)=Команды!$AJ$12,TRUE,FALSE),IF(INDEX(Команды!$A$2:$AN$7500,MATCH(BU$3,Команды!$A$2:$A$7500,0),$E13+2)=Команды!$AJ$13,TRUE,FALSE),IF(INDEX(Команды!$A$2:$AN$7500,MATCH(BU$3,Команды!$A$2:$A$7500,0),$E13+2)=Команды!$AJ$14,TRUE,FALSE),IF(INDEX(Команды!$A$2:$AN$7500,MATCH(BU$3,Команды!$A$2:$A$7500,0),$E13+2)=Команды!$AJ$15,TRUE,FALSE),IF(INDEX(Команды!$A$2:$AN$7500,MATCH(BU$3,Команды!$A$2:$A$7500,0),$E13+2)=Команды!$AJ$16,TRUE,FALSE),,IF(INDEX(Команды!$A$2:$AN$7500,MATCH(BU$3,Команды!$A$2:$A$7500,0),$E13+2)=Команды!$AJ$17,TRUE,FALSE),,IF(INDEX(Команды!$A$2:$AN$7500,MATCH(BU$3,Команды!$A$2:$A$7500,0),$E13+2)=Команды!$AJ$18,TRUE,FALSE),,IF(INDEX(Команды!$A$2:$AN$7500,MATCH(BU$3,Команды!$A$2:$A$7500,0),$E13+2)=Команды!$AJ$19,TRUE,FALSE)),INDEX(Команды!$AJ$2:$AK$19,MATCH(INDEX(Команды!$A$2:$AN$7500,MATCH(BU$3,Команды!$A$2:$A$7500,0),$E13+2),Команды!$AJ$2:$AJ$19,0),2),0)</f>
        <v>0.33333333333333331</v>
      </c>
      <c r="BV13" s="175">
        <f>IF(OR(IF(INDEX(Команды!$A$2:$AN$7500,MATCH(BU$3,Команды!$A$2:$A$7500,0),$E13+2)=Команды!$AJ$2,TRUE,FALSE),IF(INDEX(Команды!$A$2:$AN$7500,MATCH(BU$3,Команды!$A$2:$A$7500,0),$E13+2)=Команды!$AJ$3,TRUE,FALSE),IF(INDEX(Команды!$A$2:$AN$7500,MATCH(BU$3,Команды!$A$2:$A$7500,0),$E13+2)=Команды!$AJ$4,TRUE,FALSE),IF(INDEX(Команды!$A$2:$AN$7500,MATCH(BU$3,Команды!$A$2:$A$7500,0),$E13+2)=Команды!$AJ$5,TRUE,FALSE),IF(INDEX(Команды!$A$2:$AN$7500,MATCH(BU$3,Команды!$A$2:$A$7500,0),$E13+2)=Команды!$AJ$6,TRUE,FALSE),IF(INDEX(Команды!$A$2:$AN$7500,MATCH(BU$3,Команды!$A$2:$A$7500,0),$E13+2)=Команды!$AJ$7,TRUE,FALSE),IF(INDEX(Команды!$A$2:$AN$7500,MATCH(BU$3,Команды!$A$2:$A$7500,0),$E13+2)=Команды!$AJ$8,TRUE,FALSE),IF(INDEX(Команды!$A$2:$AN$7500,MATCH(BU$3,Команды!$A$2:$A$7500,0),$E13+2)=Команды!$AJ$9,TRUE,FALSE),IF(INDEX(Команды!$A$2:$AN$7500,MATCH(BU$3,Команды!$A$2:$A$7500,0),$E13+2)=Команды!$AJ$10,TRUE,FALSE),IF(INDEX(Команды!$A$2:$AN$7500,MATCH(BU$3,Команды!$A$2:$A$7500,0),$E13+2)=Команды!$AJ$11,TRUE,FALSE),IF(INDEX(Команды!$A$2:$AN$7500,MATCH(BU$3,Команды!$A$2:$A$7500,0),$E13+2)=Команды!$AJ$12,TRUE,FALSE),IF(INDEX(Команды!$A$2:$AN$7500,MATCH(BU$3,Команды!$A$2:$A$7500,0),$E13+2)=Команды!$AJ$13,TRUE,FALSE),IF(INDEX(Команды!$A$2:$AN$7500,MATCH(BU$3,Команды!$A$2:$A$7500,0),$E13+2)=Команды!$AJ$14,TRUE,FALSE),IF(INDEX(Команды!$A$2:$AN$7500,MATCH(BU$3,Команды!$A$2:$A$7500,0),$E13+2)=Команды!$AJ$15,TRUE,FALSE),IF(INDEX(Команды!$A$2:$AN$7500,MATCH(BU$3,Команды!$A$2:$A$7500,0),$E13+2)=Команды!$AJ$16,TRUE,FALSE),IF(INDEX(Команды!$A$2:$AN$7500,MATCH(BU$3,Команды!$A$2:$A$7500,0),$E13+2)=Команды!$AJ$17,TRUE,FALSE),IF(INDEX(Команды!$A$2:$AN$7500,MATCH(BU$3,Команды!$A$2:$A$7500,0),$E13+2)=Команды!$AJ$18,TRUE,FALSE),IF(INDEX(Команды!$A$2:$AN$7500,MATCH(BU$3,Команды!$A$2:$A$7500,0),$E13+2)=Команды!$AJ$19,TRUE,FALSE)),INDEX(Команды!$AJ$2:$AL$19,MATCH(INDEX(Команды!$A$2:$AN$7500,MATCH(BU$3,Команды!$A$2:$A$7500,0),$E13+2),Команды!$AJ$2:$AJ$19,0),3),0)</f>
        <v>0.70833333333333337</v>
      </c>
      <c r="BW13" s="342"/>
      <c r="BX13" s="174">
        <f>IF(OR(IF(INDEX(Команды!$A$2:$AN$7500,MATCH(BX$3,Команды!$A$2:$A$7500,0),$E13+2)=Команды!$AJ$2,TRUE,FALSE),IF(INDEX(Команды!$A$2:$AN$7500,MATCH(BX$3,Команды!$A$2:$A$7500,0),$E13+2)=Команды!$AJ$3,TRUE,FALSE),IF(INDEX(Команды!$A$2:$AN$7500,MATCH(BX$3,Команды!$A$2:$A$7500,0),$E13+2)=Команды!$AJ$4,TRUE,FALSE),IF(INDEX(Команды!$A$2:$AN$7500,MATCH(BX$3,Команды!$A$2:$A$7500,0),$E13+2)=Команды!$AJ$5,TRUE,FALSE),IF(INDEX(Команды!$A$2:$AN$7500,MATCH(BX$3,Команды!$A$2:$A$7500,0),$E13+2)=Команды!$AJ$6,TRUE,FALSE),IF(INDEX(Команды!$A$2:$AN$7500,MATCH(BX$3,Команды!$A$2:$A$7500,0),$E13+2)=Команды!$AJ$7,TRUE,FALSE),IF(INDEX(Команды!$A$2:$AN$7500,MATCH(BX$3,Команды!$A$2:$A$7500,0),$E13+2)=Команды!$AJ$8,TRUE,FALSE),IF(INDEX(Команды!$A$2:$AN$7500,MATCH(BX$3,Команды!$A$2:$A$7500,0),$E13+2)=Команды!$AJ$9,TRUE,FALSE),IF(INDEX(Команды!$A$2:$AN$7500,MATCH(BX$3,Команды!$A$2:$A$7500,0),$E13+2)=Команды!$AJ$10,TRUE,FALSE),IF(INDEX(Команды!$A$2:$AN$7500,MATCH(BX$3,Команды!$A$2:$A$7500,0),$E13+2)=Команды!$AJ$11,TRUE,FALSE),IF(INDEX(Команды!$A$2:$AN$7500,MATCH(BX$3,Команды!$A$2:$A$7500,0),$E13+2)=Команды!$AJ$12,TRUE,FALSE),IF(INDEX(Команды!$A$2:$AN$7500,MATCH(BX$3,Команды!$A$2:$A$7500,0),$E13+2)=Команды!$AJ$13,TRUE,FALSE),IF(INDEX(Команды!$A$2:$AN$7500,MATCH(BX$3,Команды!$A$2:$A$7500,0),$E13+2)=Команды!$AJ$14,TRUE,FALSE),IF(INDEX(Команды!$A$2:$AN$7500,MATCH(BX$3,Команды!$A$2:$A$7500,0),$E13+2)=Команды!$AJ$15,TRUE,FALSE),IF(INDEX(Команды!$A$2:$AN$7500,MATCH(BX$3,Команды!$A$2:$A$7500,0),$E13+2)=Команды!$AJ$16,TRUE,FALSE),,IF(INDEX(Команды!$A$2:$AN$7500,MATCH(BX$3,Команды!$A$2:$A$7500,0),$E13+2)=Команды!$AJ$17,TRUE,FALSE),,IF(INDEX(Команды!$A$2:$AN$7500,MATCH(BX$3,Команды!$A$2:$A$7500,0),$E13+2)=Команды!$AJ$18,TRUE,FALSE),,IF(INDEX(Команды!$A$2:$AN$7500,MATCH(BX$3,Команды!$A$2:$A$7500,0),$E13+2)=Команды!$AJ$19,TRUE,FALSE)),INDEX(Команды!$AJ$2:$AK$19,MATCH(INDEX(Команды!$A$2:$AN$7500,MATCH(BX$3,Команды!$A$2:$A$7500,0),$E13+2),Команды!$AJ$2:$AJ$19,0),2),0)</f>
        <v>0.41666666666666669</v>
      </c>
      <c r="BY13" s="175">
        <f>IF(OR(IF(INDEX(Команды!$A$2:$AN$7500,MATCH(BX$3,Команды!$A$2:$A$7500,0),$E13+2)=Команды!$AJ$2,TRUE,FALSE),IF(INDEX(Команды!$A$2:$AN$7500,MATCH(BX$3,Команды!$A$2:$A$7500,0),$E13+2)=Команды!$AJ$3,TRUE,FALSE),IF(INDEX(Команды!$A$2:$AN$7500,MATCH(BX$3,Команды!$A$2:$A$7500,0),$E13+2)=Команды!$AJ$4,TRUE,FALSE),IF(INDEX(Команды!$A$2:$AN$7500,MATCH(BX$3,Команды!$A$2:$A$7500,0),$E13+2)=Команды!$AJ$5,TRUE,FALSE),IF(INDEX(Команды!$A$2:$AN$7500,MATCH(BX$3,Команды!$A$2:$A$7500,0),$E13+2)=Команды!$AJ$6,TRUE,FALSE),IF(INDEX(Команды!$A$2:$AN$7500,MATCH(BX$3,Команды!$A$2:$A$7500,0),$E13+2)=Команды!$AJ$7,TRUE,FALSE),IF(INDEX(Команды!$A$2:$AN$7500,MATCH(BX$3,Команды!$A$2:$A$7500,0),$E13+2)=Команды!$AJ$8,TRUE,FALSE),IF(INDEX(Команды!$A$2:$AN$7500,MATCH(BX$3,Команды!$A$2:$A$7500,0),$E13+2)=Команды!$AJ$9,TRUE,FALSE),IF(INDEX(Команды!$A$2:$AN$7500,MATCH(BX$3,Команды!$A$2:$A$7500,0),$E13+2)=Команды!$AJ$10,TRUE,FALSE),IF(INDEX(Команды!$A$2:$AN$7500,MATCH(BX$3,Команды!$A$2:$A$7500,0),$E13+2)=Команды!$AJ$11,TRUE,FALSE),IF(INDEX(Команды!$A$2:$AN$7500,MATCH(BX$3,Команды!$A$2:$A$7500,0),$E13+2)=Команды!$AJ$12,TRUE,FALSE),IF(INDEX(Команды!$A$2:$AN$7500,MATCH(BX$3,Команды!$A$2:$A$7500,0),$E13+2)=Команды!$AJ$13,TRUE,FALSE),IF(INDEX(Команды!$A$2:$AN$7500,MATCH(BX$3,Команды!$A$2:$A$7500,0),$E13+2)=Команды!$AJ$14,TRUE,FALSE),IF(INDEX(Команды!$A$2:$AN$7500,MATCH(BX$3,Команды!$A$2:$A$7500,0),$E13+2)=Команды!$AJ$15,TRUE,FALSE),IF(INDEX(Команды!$A$2:$AN$7500,MATCH(BX$3,Команды!$A$2:$A$7500,0),$E13+2)=Команды!$AJ$16,TRUE,FALSE),IF(INDEX(Команды!$A$2:$AN$7500,MATCH(BX$3,Команды!$A$2:$A$7500,0),$E13+2)=Команды!$AJ$17,TRUE,FALSE),IF(INDEX(Команды!$A$2:$AN$7500,MATCH(BX$3,Команды!$A$2:$A$7500,0),$E13+2)=Команды!$AJ$18,TRUE,FALSE),IF(INDEX(Команды!$A$2:$AN$7500,MATCH(BX$3,Команды!$A$2:$A$7500,0),$E13+2)=Команды!$AJ$19,TRUE,FALSE)),INDEX(Команды!$AJ$2:$AL$19,MATCH(INDEX(Команды!$A$2:$AN$7500,MATCH(BX$3,Команды!$A$2:$A$7500,0),$E13+2),Команды!$AJ$2:$AJ$19,0),3),0)</f>
        <v>0.79166666666666663</v>
      </c>
      <c r="BZ13" s="342"/>
      <c r="CA13" s="174" t="str">
        <f>IF(OR(IF(INDEX(Команды!$A$2:$AN$7500,MATCH(CA$3,Команды!$A$2:$A$7500,0),$E13+2)=Команды!$AJ$2,TRUE,FALSE),IF(INDEX(Команды!$A$2:$AN$7500,MATCH(CA$3,Команды!$A$2:$A$7500,0),$E13+2)=Команды!$AJ$3,TRUE,FALSE),IF(INDEX(Команды!$A$2:$AN$7500,MATCH(CA$3,Команды!$A$2:$A$7500,0),$E13+2)=Команды!$AJ$4,TRUE,FALSE),IF(INDEX(Команды!$A$2:$AN$7500,MATCH(CA$3,Команды!$A$2:$A$7500,0),$E13+2)=Команды!$AJ$5,TRUE,FALSE),IF(INDEX(Команды!$A$2:$AN$7500,MATCH(CA$3,Команды!$A$2:$A$7500,0),$E13+2)=Команды!$AJ$6,TRUE,FALSE),IF(INDEX(Команды!$A$2:$AN$7500,MATCH(CA$3,Команды!$A$2:$A$7500,0),$E13+2)=Команды!$AJ$7,TRUE,FALSE),IF(INDEX(Команды!$A$2:$AN$7500,MATCH(CA$3,Команды!$A$2:$A$7500,0),$E13+2)=Команды!$AJ$8,TRUE,FALSE),IF(INDEX(Команды!$A$2:$AN$7500,MATCH(CA$3,Команды!$A$2:$A$7500,0),$E13+2)=Команды!$AJ$9,TRUE,FALSE),IF(INDEX(Команды!$A$2:$AN$7500,MATCH(CA$3,Команды!$A$2:$A$7500,0),$E13+2)=Команды!$AJ$10,TRUE,FALSE),IF(INDEX(Команды!$A$2:$AN$7500,MATCH(CA$3,Команды!$A$2:$A$7500,0),$E13+2)=Команды!$AJ$11,TRUE,FALSE),IF(INDEX(Команды!$A$2:$AN$7500,MATCH(CA$3,Команды!$A$2:$A$7500,0),$E13+2)=Команды!$AJ$12,TRUE,FALSE),IF(INDEX(Команды!$A$2:$AN$7500,MATCH(CA$3,Команды!$A$2:$A$7500,0),$E13+2)=Команды!$AJ$13,TRUE,FALSE),IF(INDEX(Команды!$A$2:$AN$7500,MATCH(CA$3,Команды!$A$2:$A$7500,0),$E13+2)=Команды!$AJ$14,TRUE,FALSE),IF(INDEX(Команды!$A$2:$AN$7500,MATCH(CA$3,Команды!$A$2:$A$7500,0),$E13+2)=Команды!$AJ$15,TRUE,FALSE),IF(INDEX(Команды!$A$2:$AN$7500,MATCH(CA$3,Команды!$A$2:$A$7500,0),$E13+2)=Команды!$AJ$16,TRUE,FALSE),,IF(INDEX(Команды!$A$2:$AN$7500,MATCH(CA$3,Команды!$A$2:$A$7500,0),$E13+2)=Команды!$AJ$17,TRUE,FALSE),,IF(INDEX(Команды!$A$2:$AN$7500,MATCH(CA$3,Команды!$A$2:$A$7500,0),$E13+2)=Команды!$AJ$18,TRUE,FALSE),,IF(INDEX(Команды!$A$2:$AN$7500,MATCH(CA$3,Команды!$A$2:$A$7500,0),$E13+2)=Команды!$AJ$19,TRUE,FALSE)),INDEX(Команды!$AJ$2:$AK$19,MATCH(INDEX(Команды!$A$2:$AN$7500,MATCH(CA$3,Команды!$A$2:$A$7500,0),$E13+2),Команды!$AJ$2:$AJ$19,0),2),0)</f>
        <v>В</v>
      </c>
      <c r="CB13" s="175" t="str">
        <f>IF(OR(IF(INDEX(Команды!$A$2:$AN$7500,MATCH(CA$3,Команды!$A$2:$A$7500,0),$E13+2)=Команды!$AJ$2,TRUE,FALSE),IF(INDEX(Команды!$A$2:$AN$7500,MATCH(CA$3,Команды!$A$2:$A$7500,0),$E13+2)=Команды!$AJ$3,TRUE,FALSE),IF(INDEX(Команды!$A$2:$AN$7500,MATCH(CA$3,Команды!$A$2:$A$7500,0),$E13+2)=Команды!$AJ$4,TRUE,FALSE),IF(INDEX(Команды!$A$2:$AN$7500,MATCH(CA$3,Команды!$A$2:$A$7500,0),$E13+2)=Команды!$AJ$5,TRUE,FALSE),IF(INDEX(Команды!$A$2:$AN$7500,MATCH(CA$3,Команды!$A$2:$A$7500,0),$E13+2)=Команды!$AJ$6,TRUE,FALSE),IF(INDEX(Команды!$A$2:$AN$7500,MATCH(CA$3,Команды!$A$2:$A$7500,0),$E13+2)=Команды!$AJ$7,TRUE,FALSE),IF(INDEX(Команды!$A$2:$AN$7500,MATCH(CA$3,Команды!$A$2:$A$7500,0),$E13+2)=Команды!$AJ$8,TRUE,FALSE),IF(INDEX(Команды!$A$2:$AN$7500,MATCH(CA$3,Команды!$A$2:$A$7500,0),$E13+2)=Команды!$AJ$9,TRUE,FALSE),IF(INDEX(Команды!$A$2:$AN$7500,MATCH(CA$3,Команды!$A$2:$A$7500,0),$E13+2)=Команды!$AJ$10,TRUE,FALSE),IF(INDEX(Команды!$A$2:$AN$7500,MATCH(CA$3,Команды!$A$2:$A$7500,0),$E13+2)=Команды!$AJ$11,TRUE,FALSE),IF(INDEX(Команды!$A$2:$AN$7500,MATCH(CA$3,Команды!$A$2:$A$7500,0),$E13+2)=Команды!$AJ$12,TRUE,FALSE),IF(INDEX(Команды!$A$2:$AN$7500,MATCH(CA$3,Команды!$A$2:$A$7500,0),$E13+2)=Команды!$AJ$13,TRUE,FALSE),IF(INDEX(Команды!$A$2:$AN$7500,MATCH(CA$3,Команды!$A$2:$A$7500,0),$E13+2)=Команды!$AJ$14,TRUE,FALSE),IF(INDEX(Команды!$A$2:$AN$7500,MATCH(CA$3,Команды!$A$2:$A$7500,0),$E13+2)=Команды!$AJ$15,TRUE,FALSE),IF(INDEX(Команды!$A$2:$AN$7500,MATCH(CA$3,Команды!$A$2:$A$7500,0),$E13+2)=Команды!$AJ$16,TRUE,FALSE),IF(INDEX(Команды!$A$2:$AN$7500,MATCH(CA$3,Команды!$A$2:$A$7500,0),$E13+2)=Команды!$AJ$17,TRUE,FALSE),IF(INDEX(Команды!$A$2:$AN$7500,MATCH(CA$3,Команды!$A$2:$A$7500,0),$E13+2)=Команды!$AJ$18,TRUE,FALSE),IF(INDEX(Команды!$A$2:$AN$7500,MATCH(CA$3,Команды!$A$2:$A$7500,0),$E13+2)=Команды!$AJ$19,TRUE,FALSE)),INDEX(Команды!$AJ$2:$AL$19,MATCH(INDEX(Команды!$A$2:$AN$7500,MATCH(CA$3,Команды!$A$2:$A$7500,0),$E13+2),Команды!$AJ$2:$AJ$19,0),3),0)</f>
        <v>В</v>
      </c>
      <c r="CC13" s="342"/>
      <c r="CD13" s="174" t="str">
        <f>IF(OR(IF(INDEX(Команды!$A$2:$AN$7500,MATCH(CD$3,Команды!$A$2:$A$7500,0),$E13+2)=Команды!$AJ$2,TRUE,FALSE),IF(INDEX(Команды!$A$2:$AN$7500,MATCH(CD$3,Команды!$A$2:$A$7500,0),$E13+2)=Команды!$AJ$3,TRUE,FALSE),IF(INDEX(Команды!$A$2:$AN$7500,MATCH(CD$3,Команды!$A$2:$A$7500,0),$E13+2)=Команды!$AJ$4,TRUE,FALSE),IF(INDEX(Команды!$A$2:$AN$7500,MATCH(CD$3,Команды!$A$2:$A$7500,0),$E13+2)=Команды!$AJ$5,TRUE,FALSE),IF(INDEX(Команды!$A$2:$AN$7500,MATCH(CD$3,Команды!$A$2:$A$7500,0),$E13+2)=Команды!$AJ$6,TRUE,FALSE),IF(INDEX(Команды!$A$2:$AN$7500,MATCH(CD$3,Команды!$A$2:$A$7500,0),$E13+2)=Команды!$AJ$7,TRUE,FALSE),IF(INDEX(Команды!$A$2:$AN$7500,MATCH(CD$3,Команды!$A$2:$A$7500,0),$E13+2)=Команды!$AJ$8,TRUE,FALSE),IF(INDEX(Команды!$A$2:$AN$7500,MATCH(CD$3,Команды!$A$2:$A$7500,0),$E13+2)=Команды!$AJ$9,TRUE,FALSE),IF(INDEX(Команды!$A$2:$AN$7500,MATCH(CD$3,Команды!$A$2:$A$7500,0),$E13+2)=Команды!$AJ$10,TRUE,FALSE),IF(INDEX(Команды!$A$2:$AN$7500,MATCH(CD$3,Команды!$A$2:$A$7500,0),$E13+2)=Команды!$AJ$11,TRUE,FALSE),IF(INDEX(Команды!$A$2:$AN$7500,MATCH(CD$3,Команды!$A$2:$A$7500,0),$E13+2)=Команды!$AJ$12,TRUE,FALSE),IF(INDEX(Команды!$A$2:$AN$7500,MATCH(CD$3,Команды!$A$2:$A$7500,0),$E13+2)=Команды!$AJ$13,TRUE,FALSE),IF(INDEX(Команды!$A$2:$AN$7500,MATCH(CD$3,Команды!$A$2:$A$7500,0),$E13+2)=Команды!$AJ$14,TRUE,FALSE),IF(INDEX(Команды!$A$2:$AN$7500,MATCH(CD$3,Команды!$A$2:$A$7500,0),$E13+2)=Команды!$AJ$15,TRUE,FALSE),IF(INDEX(Команды!$A$2:$AN$7500,MATCH(CD$3,Команды!$A$2:$A$7500,0),$E13+2)=Команды!$AJ$16,TRUE,FALSE),,IF(INDEX(Команды!$A$2:$AN$7500,MATCH(CD$3,Команды!$A$2:$A$7500,0),$E13+2)=Команды!$AJ$17,TRUE,FALSE),,IF(INDEX(Команды!$A$2:$AN$7500,MATCH(CD$3,Команды!$A$2:$A$7500,0),$E13+2)=Команды!$AJ$18,TRUE,FALSE),,IF(INDEX(Команды!$A$2:$AN$7500,MATCH(CD$3,Команды!$A$2:$A$7500,0),$E13+2)=Команды!$AJ$19,TRUE,FALSE)),INDEX(Команды!$AJ$2:$AK$19,MATCH(INDEX(Команды!$A$2:$AN$7500,MATCH(CD$3,Команды!$A$2:$A$7500,0),$E13+2),Команды!$AJ$2:$AJ$19,0),2),0)</f>
        <v>В</v>
      </c>
      <c r="CE13" s="175" t="str">
        <f>IF(OR(IF(INDEX(Команды!$A$2:$AN$7500,MATCH(CD$3,Команды!$A$2:$A$7500,0),$E13+2)=Команды!$AJ$2,TRUE,FALSE),IF(INDEX(Команды!$A$2:$AN$7500,MATCH(CD$3,Команды!$A$2:$A$7500,0),$E13+2)=Команды!$AJ$3,TRUE,FALSE),IF(INDEX(Команды!$A$2:$AN$7500,MATCH(CD$3,Команды!$A$2:$A$7500,0),$E13+2)=Команды!$AJ$4,TRUE,FALSE),IF(INDEX(Команды!$A$2:$AN$7500,MATCH(CD$3,Команды!$A$2:$A$7500,0),$E13+2)=Команды!$AJ$5,TRUE,FALSE),IF(INDEX(Команды!$A$2:$AN$7500,MATCH(CD$3,Команды!$A$2:$A$7500,0),$E13+2)=Команды!$AJ$6,TRUE,FALSE),IF(INDEX(Команды!$A$2:$AN$7500,MATCH(CD$3,Команды!$A$2:$A$7500,0),$E13+2)=Команды!$AJ$7,TRUE,FALSE),IF(INDEX(Команды!$A$2:$AN$7500,MATCH(CD$3,Команды!$A$2:$A$7500,0),$E13+2)=Команды!$AJ$8,TRUE,FALSE),IF(INDEX(Команды!$A$2:$AN$7500,MATCH(CD$3,Команды!$A$2:$A$7500,0),$E13+2)=Команды!$AJ$9,TRUE,FALSE),IF(INDEX(Команды!$A$2:$AN$7500,MATCH(CD$3,Команды!$A$2:$A$7500,0),$E13+2)=Команды!$AJ$10,TRUE,FALSE),IF(INDEX(Команды!$A$2:$AN$7500,MATCH(CD$3,Команды!$A$2:$A$7500,0),$E13+2)=Команды!$AJ$11,TRUE,FALSE),IF(INDEX(Команды!$A$2:$AN$7500,MATCH(CD$3,Команды!$A$2:$A$7500,0),$E13+2)=Команды!$AJ$12,TRUE,FALSE),IF(INDEX(Команды!$A$2:$AN$7500,MATCH(CD$3,Команды!$A$2:$A$7500,0),$E13+2)=Команды!$AJ$13,TRUE,FALSE),IF(INDEX(Команды!$A$2:$AN$7500,MATCH(CD$3,Команды!$A$2:$A$7500,0),$E13+2)=Команды!$AJ$14,TRUE,FALSE),IF(INDEX(Команды!$A$2:$AN$7500,MATCH(CD$3,Команды!$A$2:$A$7500,0),$E13+2)=Команды!$AJ$15,TRUE,FALSE),IF(INDEX(Команды!$A$2:$AN$7500,MATCH(CD$3,Команды!$A$2:$A$7500,0),$E13+2)=Команды!$AJ$16,TRUE,FALSE),IF(INDEX(Команды!$A$2:$AN$7500,MATCH(CD$3,Команды!$A$2:$A$7500,0),$E13+2)=Команды!$AJ$17,TRUE,FALSE),IF(INDEX(Команды!$A$2:$AN$7500,MATCH(CD$3,Команды!$A$2:$A$7500,0),$E13+2)=Команды!$AJ$18,TRUE,FALSE),IF(INDEX(Команды!$A$2:$AN$7500,MATCH(CD$3,Команды!$A$2:$A$7500,0),$E13+2)=Команды!$AJ$19,TRUE,FALSE)),INDEX(Команды!$AJ$2:$AL$19,MATCH(INDEX(Команды!$A$2:$AN$7500,MATCH(CD$3,Команды!$A$2:$A$7500,0),$E13+2),Команды!$AJ$2:$AJ$19,0),3),0)</f>
        <v>В</v>
      </c>
      <c r="CF13" s="342"/>
      <c r="CG13" s="174">
        <f>IF(OR(IF(INDEX(Команды!$A$2:$AN$7500,MATCH(CG$3,Команды!$A$2:$A$7500,0),$E13+2)=Команды!$AJ$2,TRUE,FALSE),IF(INDEX(Команды!$A$2:$AN$7500,MATCH(CG$3,Команды!$A$2:$A$7500,0),$E13+2)=Команды!$AJ$3,TRUE,FALSE),IF(INDEX(Команды!$A$2:$AN$7500,MATCH(CG$3,Команды!$A$2:$A$7500,0),$E13+2)=Команды!$AJ$4,TRUE,FALSE),IF(INDEX(Команды!$A$2:$AN$7500,MATCH(CG$3,Команды!$A$2:$A$7500,0),$E13+2)=Команды!$AJ$5,TRUE,FALSE),IF(INDEX(Команды!$A$2:$AN$7500,MATCH(CG$3,Команды!$A$2:$A$7500,0),$E13+2)=Команды!$AJ$6,TRUE,FALSE),IF(INDEX(Команды!$A$2:$AN$7500,MATCH(CG$3,Команды!$A$2:$A$7500,0),$E13+2)=Команды!$AJ$7,TRUE,FALSE),IF(INDEX(Команды!$A$2:$AN$7500,MATCH(CG$3,Команды!$A$2:$A$7500,0),$E13+2)=Команды!$AJ$8,TRUE,FALSE),IF(INDEX(Команды!$A$2:$AN$7500,MATCH(CG$3,Команды!$A$2:$A$7500,0),$E13+2)=Команды!$AJ$9,TRUE,FALSE),IF(INDEX(Команды!$A$2:$AN$7500,MATCH(CG$3,Команды!$A$2:$A$7500,0),$E13+2)=Команды!$AJ$10,TRUE,FALSE),IF(INDEX(Команды!$A$2:$AN$7500,MATCH(CG$3,Команды!$A$2:$A$7500,0),$E13+2)=Команды!$AJ$11,TRUE,FALSE),IF(INDEX(Команды!$A$2:$AN$7500,MATCH(CG$3,Команды!$A$2:$A$7500,0),$E13+2)=Команды!$AJ$12,TRUE,FALSE),IF(INDEX(Команды!$A$2:$AN$7500,MATCH(CG$3,Команды!$A$2:$A$7500,0),$E13+2)=Команды!$AJ$13,TRUE,FALSE),IF(INDEX(Команды!$A$2:$AN$7500,MATCH(CG$3,Команды!$A$2:$A$7500,0),$E13+2)=Команды!$AJ$14,TRUE,FALSE),IF(INDEX(Команды!$A$2:$AN$7500,MATCH(CG$3,Команды!$A$2:$A$7500,0),$E13+2)=Команды!$AJ$15,TRUE,FALSE),IF(INDEX(Команды!$A$2:$AN$7500,MATCH(CG$3,Команды!$A$2:$A$7500,0),$E13+2)=Команды!$AJ$16,TRUE,FALSE),,IF(INDEX(Команды!$A$2:$AN$7500,MATCH(CG$3,Команды!$A$2:$A$7500,0),$E13+2)=Команды!$AJ$17,TRUE,FALSE),,IF(INDEX(Команды!$A$2:$AN$7500,MATCH(CG$3,Команды!$A$2:$A$7500,0),$E13+2)=Команды!$AJ$18,TRUE,FALSE),,IF(INDEX(Команды!$A$2:$AN$7500,MATCH(CG$3,Команды!$A$2:$A$7500,0),$E13+2)=Команды!$AJ$19,TRUE,FALSE)),INDEX(Команды!$AJ$2:$AK$19,MATCH(INDEX(Команды!$A$2:$AN$7500,MATCH(CG$3,Команды!$A$2:$A$7500,0),$E13+2),Команды!$AJ$2:$AJ$19,0),2),0)</f>
        <v>0.41666666666666669</v>
      </c>
      <c r="CH13" s="175">
        <f>IF(OR(IF(INDEX(Команды!$A$2:$AN$7500,MATCH(CG$3,Команды!$A$2:$A$7500,0),$E13+2)=Команды!$AJ$2,TRUE,FALSE),IF(INDEX(Команды!$A$2:$AN$7500,MATCH(CG$3,Команды!$A$2:$A$7500,0),$E13+2)=Команды!$AJ$3,TRUE,FALSE),IF(INDEX(Команды!$A$2:$AN$7500,MATCH(CG$3,Команды!$A$2:$A$7500,0),$E13+2)=Команды!$AJ$4,TRUE,FALSE),IF(INDEX(Команды!$A$2:$AN$7500,MATCH(CG$3,Команды!$A$2:$A$7500,0),$E13+2)=Команды!$AJ$5,TRUE,FALSE),IF(INDEX(Команды!$A$2:$AN$7500,MATCH(CG$3,Команды!$A$2:$A$7500,0),$E13+2)=Команды!$AJ$6,TRUE,FALSE),IF(INDEX(Команды!$A$2:$AN$7500,MATCH(CG$3,Команды!$A$2:$A$7500,0),$E13+2)=Команды!$AJ$7,TRUE,FALSE),IF(INDEX(Команды!$A$2:$AN$7500,MATCH(CG$3,Команды!$A$2:$A$7500,0),$E13+2)=Команды!$AJ$8,TRUE,FALSE),IF(INDEX(Команды!$A$2:$AN$7500,MATCH(CG$3,Команды!$A$2:$A$7500,0),$E13+2)=Команды!$AJ$9,TRUE,FALSE),IF(INDEX(Команды!$A$2:$AN$7500,MATCH(CG$3,Команды!$A$2:$A$7500,0),$E13+2)=Команды!$AJ$10,TRUE,FALSE),IF(INDEX(Команды!$A$2:$AN$7500,MATCH(CG$3,Команды!$A$2:$A$7500,0),$E13+2)=Команды!$AJ$11,TRUE,FALSE),IF(INDEX(Команды!$A$2:$AN$7500,MATCH(CG$3,Команды!$A$2:$A$7500,0),$E13+2)=Команды!$AJ$12,TRUE,FALSE),IF(INDEX(Команды!$A$2:$AN$7500,MATCH(CG$3,Команды!$A$2:$A$7500,0),$E13+2)=Команды!$AJ$13,TRUE,FALSE),IF(INDEX(Команды!$A$2:$AN$7500,MATCH(CG$3,Команды!$A$2:$A$7500,0),$E13+2)=Команды!$AJ$14,TRUE,FALSE),IF(INDEX(Команды!$A$2:$AN$7500,MATCH(CG$3,Команды!$A$2:$A$7500,0),$E13+2)=Команды!$AJ$15,TRUE,FALSE),IF(INDEX(Команды!$A$2:$AN$7500,MATCH(CG$3,Команды!$A$2:$A$7500,0),$E13+2)=Команды!$AJ$16,TRUE,FALSE),IF(INDEX(Команды!$A$2:$AN$7500,MATCH(CG$3,Команды!$A$2:$A$7500,0),$E13+2)=Команды!$AJ$17,TRUE,FALSE),IF(INDEX(Команды!$A$2:$AN$7500,MATCH(CG$3,Команды!$A$2:$A$7500,0),$E13+2)=Команды!$AJ$18,TRUE,FALSE),IF(INDEX(Команды!$A$2:$AN$7500,MATCH(CG$3,Команды!$A$2:$A$7500,0),$E13+2)=Команды!$AJ$19,TRUE,FALSE)),INDEX(Команды!$AJ$2:$AL$19,MATCH(INDEX(Команды!$A$2:$AN$7500,MATCH(CG$3,Команды!$A$2:$A$7500,0),$E13+2),Команды!$AJ$2:$AJ$19,0),3),0)</f>
        <v>0.79166666666666663</v>
      </c>
      <c r="CI13" s="342"/>
      <c r="CJ13" s="174">
        <f>IF(OR(IF(INDEX(Команды!$A$2:$AN$7500,MATCH(CJ$3,Команды!$A$2:$A$7500,0),$E13+2)=Команды!$AJ$2,TRUE,FALSE),IF(INDEX(Команды!$A$2:$AN$7500,MATCH(CJ$3,Команды!$A$2:$A$7500,0),$E13+2)=Команды!$AJ$3,TRUE,FALSE),IF(INDEX(Команды!$A$2:$AN$7500,MATCH(CJ$3,Команды!$A$2:$A$7500,0),$E13+2)=Команды!$AJ$4,TRUE,FALSE),IF(INDEX(Команды!$A$2:$AN$7500,MATCH(CJ$3,Команды!$A$2:$A$7500,0),$E13+2)=Команды!$AJ$5,TRUE,FALSE),IF(INDEX(Команды!$A$2:$AN$7500,MATCH(CJ$3,Команды!$A$2:$A$7500,0),$E13+2)=Команды!$AJ$6,TRUE,FALSE),IF(INDEX(Команды!$A$2:$AN$7500,MATCH(CJ$3,Команды!$A$2:$A$7500,0),$E13+2)=Команды!$AJ$7,TRUE,FALSE),IF(INDEX(Команды!$A$2:$AN$7500,MATCH(CJ$3,Команды!$A$2:$A$7500,0),$E13+2)=Команды!$AJ$8,TRUE,FALSE),IF(INDEX(Команды!$A$2:$AN$7500,MATCH(CJ$3,Команды!$A$2:$A$7500,0),$E13+2)=Команды!$AJ$9,TRUE,FALSE),IF(INDEX(Команды!$A$2:$AN$7500,MATCH(CJ$3,Команды!$A$2:$A$7500,0),$E13+2)=Команды!$AJ$10,TRUE,FALSE),IF(INDEX(Команды!$A$2:$AN$7500,MATCH(CJ$3,Команды!$A$2:$A$7500,0),$E13+2)=Команды!$AJ$11,TRUE,FALSE),IF(INDEX(Команды!$A$2:$AN$7500,MATCH(CJ$3,Команды!$A$2:$A$7500,0),$E13+2)=Команды!$AJ$12,TRUE,FALSE),IF(INDEX(Команды!$A$2:$AN$7500,MATCH(CJ$3,Команды!$A$2:$A$7500,0),$E13+2)=Команды!$AJ$13,TRUE,FALSE),IF(INDEX(Команды!$A$2:$AN$7500,MATCH(CJ$3,Команды!$A$2:$A$7500,0),$E13+2)=Команды!$AJ$14,TRUE,FALSE),IF(INDEX(Команды!$A$2:$AN$7500,MATCH(CJ$3,Команды!$A$2:$A$7500,0),$E13+2)=Команды!$AJ$15,TRUE,FALSE),IF(INDEX(Команды!$A$2:$AN$7500,MATCH(CJ$3,Команды!$A$2:$A$7500,0),$E13+2)=Команды!$AJ$16,TRUE,FALSE),,IF(INDEX(Команды!$A$2:$AN$7500,MATCH(CJ$3,Команды!$A$2:$A$7500,0),$E13+2)=Команды!$AJ$17,TRUE,FALSE),,IF(INDEX(Команды!$A$2:$AN$7500,MATCH(CJ$3,Команды!$A$2:$A$7500,0),$E13+2)=Команды!$AJ$18,TRUE,FALSE),,IF(INDEX(Команды!$A$2:$AN$7500,MATCH(CJ$3,Команды!$A$2:$A$7500,0),$E13+2)=Команды!$AJ$19,TRUE,FALSE)),INDEX(Команды!$AJ$2:$AK$19,MATCH(INDEX(Команды!$A$2:$AN$7500,MATCH(CJ$3,Команды!$A$2:$A$7500,0),$E13+2),Команды!$AJ$2:$AJ$19,0),2),0)</f>
        <v>0.45833333333333331</v>
      </c>
      <c r="CK13" s="175">
        <f>IF(OR(IF(INDEX(Команды!$A$2:$AN$7500,MATCH(CJ$3,Команды!$A$2:$A$7500,0),$E13+2)=Команды!$AJ$2,TRUE,FALSE),IF(INDEX(Команды!$A$2:$AN$7500,MATCH(CJ$3,Команды!$A$2:$A$7500,0),$E13+2)=Команды!$AJ$3,TRUE,FALSE),IF(INDEX(Команды!$A$2:$AN$7500,MATCH(CJ$3,Команды!$A$2:$A$7500,0),$E13+2)=Команды!$AJ$4,TRUE,FALSE),IF(INDEX(Команды!$A$2:$AN$7500,MATCH(CJ$3,Команды!$A$2:$A$7500,0),$E13+2)=Команды!$AJ$5,TRUE,FALSE),IF(INDEX(Команды!$A$2:$AN$7500,MATCH(CJ$3,Команды!$A$2:$A$7500,0),$E13+2)=Команды!$AJ$6,TRUE,FALSE),IF(INDEX(Команды!$A$2:$AN$7500,MATCH(CJ$3,Команды!$A$2:$A$7500,0),$E13+2)=Команды!$AJ$7,TRUE,FALSE),IF(INDEX(Команды!$A$2:$AN$7500,MATCH(CJ$3,Команды!$A$2:$A$7500,0),$E13+2)=Команды!$AJ$8,TRUE,FALSE),IF(INDEX(Команды!$A$2:$AN$7500,MATCH(CJ$3,Команды!$A$2:$A$7500,0),$E13+2)=Команды!$AJ$9,TRUE,FALSE),IF(INDEX(Команды!$A$2:$AN$7500,MATCH(CJ$3,Команды!$A$2:$A$7500,0),$E13+2)=Команды!$AJ$10,TRUE,FALSE),IF(INDEX(Команды!$A$2:$AN$7500,MATCH(CJ$3,Команды!$A$2:$A$7500,0),$E13+2)=Команды!$AJ$11,TRUE,FALSE),IF(INDEX(Команды!$A$2:$AN$7500,MATCH(CJ$3,Команды!$A$2:$A$7500,0),$E13+2)=Команды!$AJ$12,TRUE,FALSE),IF(INDEX(Команды!$A$2:$AN$7500,MATCH(CJ$3,Команды!$A$2:$A$7500,0),$E13+2)=Команды!$AJ$13,TRUE,FALSE),IF(INDEX(Команды!$A$2:$AN$7500,MATCH(CJ$3,Команды!$A$2:$A$7500,0),$E13+2)=Команды!$AJ$14,TRUE,FALSE),IF(INDEX(Команды!$A$2:$AN$7500,MATCH(CJ$3,Команды!$A$2:$A$7500,0),$E13+2)=Команды!$AJ$15,TRUE,FALSE),IF(INDEX(Команды!$A$2:$AN$7500,MATCH(CJ$3,Команды!$A$2:$A$7500,0),$E13+2)=Команды!$AJ$16,TRUE,FALSE),IF(INDEX(Команды!$A$2:$AN$7500,MATCH(CJ$3,Команды!$A$2:$A$7500,0),$E13+2)=Команды!$AJ$17,TRUE,FALSE),IF(INDEX(Команды!$A$2:$AN$7500,MATCH(CJ$3,Команды!$A$2:$A$7500,0),$E13+2)=Команды!$AJ$18,TRUE,FALSE),IF(INDEX(Команды!$A$2:$AN$7500,MATCH(CJ$3,Команды!$A$2:$A$7500,0),$E13+2)=Команды!$AJ$19,TRUE,FALSE)),INDEX(Команды!$AJ$2:$AL$19,MATCH(INDEX(Команды!$A$2:$AN$7500,MATCH(CJ$3,Команды!$A$2:$A$7500,0),$E13+2),Команды!$AJ$2:$AJ$19,0),3),0)</f>
        <v>0.83333333333333337</v>
      </c>
      <c r="CL13" s="342"/>
      <c r="CM13" s="174">
        <f>IF(OR(IF(INDEX(Команды!$A$2:$AN$7500,MATCH(CM$3,Команды!$A$2:$A$7500,0),$E13+2)=Команды!$AJ$2,TRUE,FALSE),IF(INDEX(Команды!$A$2:$AN$7500,MATCH(CM$3,Команды!$A$2:$A$7500,0),$E13+2)=Команды!$AJ$3,TRUE,FALSE),IF(INDEX(Команды!$A$2:$AN$7500,MATCH(CM$3,Команды!$A$2:$A$7500,0),$E13+2)=Команды!$AJ$4,TRUE,FALSE),IF(INDEX(Команды!$A$2:$AN$7500,MATCH(CM$3,Команды!$A$2:$A$7500,0),$E13+2)=Команды!$AJ$5,TRUE,FALSE),IF(INDEX(Команды!$A$2:$AN$7500,MATCH(CM$3,Команды!$A$2:$A$7500,0),$E13+2)=Команды!$AJ$6,TRUE,FALSE),IF(INDEX(Команды!$A$2:$AN$7500,MATCH(CM$3,Команды!$A$2:$A$7500,0),$E13+2)=Команды!$AJ$7,TRUE,FALSE),IF(INDEX(Команды!$A$2:$AN$7500,MATCH(CM$3,Команды!$A$2:$A$7500,0),$E13+2)=Команды!$AJ$8,TRUE,FALSE),IF(INDEX(Команды!$A$2:$AN$7500,MATCH(CM$3,Команды!$A$2:$A$7500,0),$E13+2)=Команды!$AJ$9,TRUE,FALSE),IF(INDEX(Команды!$A$2:$AN$7500,MATCH(CM$3,Команды!$A$2:$A$7500,0),$E13+2)=Команды!$AJ$10,TRUE,FALSE),IF(INDEX(Команды!$A$2:$AN$7500,MATCH(CM$3,Команды!$A$2:$A$7500,0),$E13+2)=Команды!$AJ$11,TRUE,FALSE),IF(INDEX(Команды!$A$2:$AN$7500,MATCH(CM$3,Команды!$A$2:$A$7500,0),$E13+2)=Команды!$AJ$12,TRUE,FALSE),IF(INDEX(Команды!$A$2:$AN$7500,MATCH(CM$3,Команды!$A$2:$A$7500,0),$E13+2)=Команды!$AJ$13,TRUE,FALSE),IF(INDEX(Команды!$A$2:$AN$7500,MATCH(CM$3,Команды!$A$2:$A$7500,0),$E13+2)=Команды!$AJ$14,TRUE,FALSE),IF(INDEX(Команды!$A$2:$AN$7500,MATCH(CM$3,Команды!$A$2:$A$7500,0),$E13+2)=Команды!$AJ$15,TRUE,FALSE),IF(INDEX(Команды!$A$2:$AN$7500,MATCH(CM$3,Команды!$A$2:$A$7500,0),$E13+2)=Команды!$AJ$16,TRUE,FALSE),,IF(INDEX(Команды!$A$2:$AN$7500,MATCH(CM$3,Команды!$A$2:$A$7500,0),$E13+2)=Команды!$AJ$17,TRUE,FALSE),,IF(INDEX(Команды!$A$2:$AN$7500,MATCH(CM$3,Команды!$A$2:$A$7500,0),$E13+2)=Команды!$AJ$18,TRUE,FALSE),,IF(INDEX(Команды!$A$2:$AN$7500,MATCH(CM$3,Команды!$A$2:$A$7500,0),$E13+2)=Команды!$AJ$19,TRUE,FALSE)),INDEX(Команды!$AJ$2:$AK$19,MATCH(INDEX(Команды!$A$2:$AN$7500,MATCH(CM$3,Команды!$A$2:$A$7500,0),$E13+2),Команды!$AJ$2:$AJ$19,0),2),0)</f>
        <v>0.45833333333333331</v>
      </c>
      <c r="CN13" s="175">
        <f>IF(OR(IF(INDEX(Команды!$A$2:$AN$7500,MATCH(CM$3,Команды!$A$2:$A$7500,0),$E13+2)=Команды!$AJ$2,TRUE,FALSE),IF(INDEX(Команды!$A$2:$AN$7500,MATCH(CM$3,Команды!$A$2:$A$7500,0),$E13+2)=Команды!$AJ$3,TRUE,FALSE),IF(INDEX(Команды!$A$2:$AN$7500,MATCH(CM$3,Команды!$A$2:$A$7500,0),$E13+2)=Команды!$AJ$4,TRUE,FALSE),IF(INDEX(Команды!$A$2:$AN$7500,MATCH(CM$3,Команды!$A$2:$A$7500,0),$E13+2)=Команды!$AJ$5,TRUE,FALSE),IF(INDEX(Команды!$A$2:$AN$7500,MATCH(CM$3,Команды!$A$2:$A$7500,0),$E13+2)=Команды!$AJ$6,TRUE,FALSE),IF(INDEX(Команды!$A$2:$AN$7500,MATCH(CM$3,Команды!$A$2:$A$7500,0),$E13+2)=Команды!$AJ$7,TRUE,FALSE),IF(INDEX(Команды!$A$2:$AN$7500,MATCH(CM$3,Команды!$A$2:$A$7500,0),$E13+2)=Команды!$AJ$8,TRUE,FALSE),IF(INDEX(Команды!$A$2:$AN$7500,MATCH(CM$3,Команды!$A$2:$A$7500,0),$E13+2)=Команды!$AJ$9,TRUE,FALSE),IF(INDEX(Команды!$A$2:$AN$7500,MATCH(CM$3,Команды!$A$2:$A$7500,0),$E13+2)=Команды!$AJ$10,TRUE,FALSE),IF(INDEX(Команды!$A$2:$AN$7500,MATCH(CM$3,Команды!$A$2:$A$7500,0),$E13+2)=Команды!$AJ$11,TRUE,FALSE),IF(INDEX(Команды!$A$2:$AN$7500,MATCH(CM$3,Команды!$A$2:$A$7500,0),$E13+2)=Команды!$AJ$12,TRUE,FALSE),IF(INDEX(Команды!$A$2:$AN$7500,MATCH(CM$3,Команды!$A$2:$A$7500,0),$E13+2)=Команды!$AJ$13,TRUE,FALSE),IF(INDEX(Команды!$A$2:$AN$7500,MATCH(CM$3,Команды!$A$2:$A$7500,0),$E13+2)=Команды!$AJ$14,TRUE,FALSE),IF(INDEX(Команды!$A$2:$AN$7500,MATCH(CM$3,Команды!$A$2:$A$7500,0),$E13+2)=Команды!$AJ$15,TRUE,FALSE),IF(INDEX(Команды!$A$2:$AN$7500,MATCH(CM$3,Команды!$A$2:$A$7500,0),$E13+2)=Команды!$AJ$16,TRUE,FALSE),IF(INDEX(Команды!$A$2:$AN$7500,MATCH(CM$3,Команды!$A$2:$A$7500,0),$E13+2)=Команды!$AJ$17,TRUE,FALSE),IF(INDEX(Команды!$A$2:$AN$7500,MATCH(CM$3,Команды!$A$2:$A$7500,0),$E13+2)=Команды!$AJ$18,TRUE,FALSE),IF(INDEX(Команды!$A$2:$AN$7500,MATCH(CM$3,Команды!$A$2:$A$7500,0),$E13+2)=Команды!$AJ$19,TRUE,FALSE)),INDEX(Команды!$AJ$2:$AL$19,MATCH(INDEX(Команды!$A$2:$AN$7500,MATCH(CM$3,Команды!$A$2:$A$7500,0),$E13+2),Команды!$AJ$2:$AJ$19,0),3),0)</f>
        <v>0.83333333333333337</v>
      </c>
      <c r="CO13" s="342"/>
      <c r="CP13" s="174">
        <f>IF(OR(IF(INDEX(Команды!$A$2:$AN$7500,MATCH(CP$3,Команды!$A$2:$A$7500,0),$E13+2)=Команды!$AJ$2,TRUE,FALSE),IF(INDEX(Команды!$A$2:$AN$7500,MATCH(CP$3,Команды!$A$2:$A$7500,0),$E13+2)=Команды!$AJ$3,TRUE,FALSE),IF(INDEX(Команды!$A$2:$AN$7500,MATCH(CP$3,Команды!$A$2:$A$7500,0),$E13+2)=Команды!$AJ$4,TRUE,FALSE),IF(INDEX(Команды!$A$2:$AN$7500,MATCH(CP$3,Команды!$A$2:$A$7500,0),$E13+2)=Команды!$AJ$5,TRUE,FALSE),IF(INDEX(Команды!$A$2:$AN$7500,MATCH(CP$3,Команды!$A$2:$A$7500,0),$E13+2)=Команды!$AJ$6,TRUE,FALSE),IF(INDEX(Команды!$A$2:$AN$7500,MATCH(CP$3,Команды!$A$2:$A$7500,0),$E13+2)=Команды!$AJ$7,TRUE,FALSE),IF(INDEX(Команды!$A$2:$AN$7500,MATCH(CP$3,Команды!$A$2:$A$7500,0),$E13+2)=Команды!$AJ$8,TRUE,FALSE),IF(INDEX(Команды!$A$2:$AN$7500,MATCH(CP$3,Команды!$A$2:$A$7500,0),$E13+2)=Команды!$AJ$9,TRUE,FALSE),IF(INDEX(Команды!$A$2:$AN$7500,MATCH(CP$3,Команды!$A$2:$A$7500,0),$E13+2)=Команды!$AJ$10,TRUE,FALSE),IF(INDEX(Команды!$A$2:$AN$7500,MATCH(CP$3,Команды!$A$2:$A$7500,0),$E13+2)=Команды!$AJ$11,TRUE,FALSE),IF(INDEX(Команды!$A$2:$AN$7500,MATCH(CP$3,Команды!$A$2:$A$7500,0),$E13+2)=Команды!$AJ$12,TRUE,FALSE),IF(INDEX(Команды!$A$2:$AN$7500,MATCH(CP$3,Команды!$A$2:$A$7500,0),$E13+2)=Команды!$AJ$13,TRUE,FALSE),IF(INDEX(Команды!$A$2:$AN$7500,MATCH(CP$3,Команды!$A$2:$A$7500,0),$E13+2)=Команды!$AJ$14,TRUE,FALSE),IF(INDEX(Команды!$A$2:$AN$7500,MATCH(CP$3,Команды!$A$2:$A$7500,0),$E13+2)=Команды!$AJ$15,TRUE,FALSE),IF(INDEX(Команды!$A$2:$AN$7500,MATCH(CP$3,Команды!$A$2:$A$7500,0),$E13+2)=Команды!$AJ$16,TRUE,FALSE),,IF(INDEX(Команды!$A$2:$AN$7500,MATCH(CP$3,Команды!$A$2:$A$7500,0),$E13+2)=Команды!$AJ$17,TRUE,FALSE),,IF(INDEX(Команды!$A$2:$AN$7500,MATCH(CP$3,Команды!$A$2:$A$7500,0),$E13+2)=Команды!$AJ$18,TRUE,FALSE),,IF(INDEX(Команды!$A$2:$AN$7500,MATCH(CP$3,Команды!$A$2:$A$7500,0),$E13+2)=Команды!$AJ$19,TRUE,FALSE)),INDEX(Команды!$AJ$2:$AK$19,MATCH(INDEX(Команды!$A$2:$AN$7500,MATCH(CP$3,Команды!$A$2:$A$7500,0),$E13+2),Команды!$AJ$2:$AJ$19,0),2),0)</f>
        <v>0.45833333333333331</v>
      </c>
      <c r="CQ13" s="175">
        <f>IF(OR(IF(INDEX(Команды!$A$2:$AN$7500,MATCH(CP$3,Команды!$A$2:$A$7500,0),$E13+2)=Команды!$AJ$2,TRUE,FALSE),IF(INDEX(Команды!$A$2:$AN$7500,MATCH(CP$3,Команды!$A$2:$A$7500,0),$E13+2)=Команды!$AJ$3,TRUE,FALSE),IF(INDEX(Команды!$A$2:$AN$7500,MATCH(CP$3,Команды!$A$2:$A$7500,0),$E13+2)=Команды!$AJ$4,TRUE,FALSE),IF(INDEX(Команды!$A$2:$AN$7500,MATCH(CP$3,Команды!$A$2:$A$7500,0),$E13+2)=Команды!$AJ$5,TRUE,FALSE),IF(INDEX(Команды!$A$2:$AN$7500,MATCH(CP$3,Команды!$A$2:$A$7500,0),$E13+2)=Команды!$AJ$6,TRUE,FALSE),IF(INDEX(Команды!$A$2:$AN$7500,MATCH(CP$3,Команды!$A$2:$A$7500,0),$E13+2)=Команды!$AJ$7,TRUE,FALSE),IF(INDEX(Команды!$A$2:$AN$7500,MATCH(CP$3,Команды!$A$2:$A$7500,0),$E13+2)=Команды!$AJ$8,TRUE,FALSE),IF(INDEX(Команды!$A$2:$AN$7500,MATCH(CP$3,Команды!$A$2:$A$7500,0),$E13+2)=Команды!$AJ$9,TRUE,FALSE),IF(INDEX(Команды!$A$2:$AN$7500,MATCH(CP$3,Команды!$A$2:$A$7500,0),$E13+2)=Команды!$AJ$10,TRUE,FALSE),IF(INDEX(Команды!$A$2:$AN$7500,MATCH(CP$3,Команды!$A$2:$A$7500,0),$E13+2)=Команды!$AJ$11,TRUE,FALSE),IF(INDEX(Команды!$A$2:$AN$7500,MATCH(CP$3,Команды!$A$2:$A$7500,0),$E13+2)=Команды!$AJ$12,TRUE,FALSE),IF(INDEX(Команды!$A$2:$AN$7500,MATCH(CP$3,Команды!$A$2:$A$7500,0),$E13+2)=Команды!$AJ$13,TRUE,FALSE),IF(INDEX(Команды!$A$2:$AN$7500,MATCH(CP$3,Команды!$A$2:$A$7500,0),$E13+2)=Команды!$AJ$14,TRUE,FALSE),IF(INDEX(Команды!$A$2:$AN$7500,MATCH(CP$3,Команды!$A$2:$A$7500,0),$E13+2)=Команды!$AJ$15,TRUE,FALSE),IF(INDEX(Команды!$A$2:$AN$7500,MATCH(CP$3,Команды!$A$2:$A$7500,0),$E13+2)=Команды!$AJ$16,TRUE,FALSE),IF(INDEX(Команды!$A$2:$AN$7500,MATCH(CP$3,Команды!$A$2:$A$7500,0),$E13+2)=Команды!$AJ$17,TRUE,FALSE),IF(INDEX(Команды!$A$2:$AN$7500,MATCH(CP$3,Команды!$A$2:$A$7500,0),$E13+2)=Команды!$AJ$18,TRUE,FALSE),IF(INDEX(Команды!$A$2:$AN$7500,MATCH(CP$3,Команды!$A$2:$A$7500,0),$E13+2)=Команды!$AJ$19,TRUE,FALSE)),INDEX(Команды!$AJ$2:$AL$19,MATCH(INDEX(Команды!$A$2:$AN$7500,MATCH(CP$3,Команды!$A$2:$A$7500,0),$E13+2),Команды!$AJ$2:$AJ$19,0),3),0)</f>
        <v>0.83333333333333337</v>
      </c>
      <c r="CR13" s="342"/>
      <c r="CS13" s="174" t="str">
        <f>IF(OR(IF(INDEX(Команды!$A$2:$AN$7500,MATCH(CS$3,Команды!$A$2:$A$7500,0),$E13+2)=Команды!$AJ$2,TRUE,FALSE),IF(INDEX(Команды!$A$2:$AN$7500,MATCH(CS$3,Команды!$A$2:$A$7500,0),$E13+2)=Команды!$AJ$3,TRUE,FALSE),IF(INDEX(Команды!$A$2:$AN$7500,MATCH(CS$3,Команды!$A$2:$A$7500,0),$E13+2)=Команды!$AJ$4,TRUE,FALSE),IF(INDEX(Команды!$A$2:$AN$7500,MATCH(CS$3,Команды!$A$2:$A$7500,0),$E13+2)=Команды!$AJ$5,TRUE,FALSE),IF(INDEX(Команды!$A$2:$AN$7500,MATCH(CS$3,Команды!$A$2:$A$7500,0),$E13+2)=Команды!$AJ$6,TRUE,FALSE),IF(INDEX(Команды!$A$2:$AN$7500,MATCH(CS$3,Команды!$A$2:$A$7500,0),$E13+2)=Команды!$AJ$7,TRUE,FALSE),IF(INDEX(Команды!$A$2:$AN$7500,MATCH(CS$3,Команды!$A$2:$A$7500,0),$E13+2)=Команды!$AJ$8,TRUE,FALSE),IF(INDEX(Команды!$A$2:$AN$7500,MATCH(CS$3,Команды!$A$2:$A$7500,0),$E13+2)=Команды!$AJ$9,TRUE,FALSE),IF(INDEX(Команды!$A$2:$AN$7500,MATCH(CS$3,Команды!$A$2:$A$7500,0),$E13+2)=Команды!$AJ$10,TRUE,FALSE),IF(INDEX(Команды!$A$2:$AN$7500,MATCH(CS$3,Команды!$A$2:$A$7500,0),$E13+2)=Команды!$AJ$11,TRUE,FALSE),IF(INDEX(Команды!$A$2:$AN$7500,MATCH(CS$3,Команды!$A$2:$A$7500,0),$E13+2)=Команды!$AJ$12,TRUE,FALSE),IF(INDEX(Команды!$A$2:$AN$7500,MATCH(CS$3,Команды!$A$2:$A$7500,0),$E13+2)=Команды!$AJ$13,TRUE,FALSE),IF(INDEX(Команды!$A$2:$AN$7500,MATCH(CS$3,Команды!$A$2:$A$7500,0),$E13+2)=Команды!$AJ$14,TRUE,FALSE),IF(INDEX(Команды!$A$2:$AN$7500,MATCH(CS$3,Команды!$A$2:$A$7500,0),$E13+2)=Команды!$AJ$15,TRUE,FALSE),IF(INDEX(Команды!$A$2:$AN$7500,MATCH(CS$3,Команды!$A$2:$A$7500,0),$E13+2)=Команды!$AJ$16,TRUE,FALSE),,IF(INDEX(Команды!$A$2:$AN$7500,MATCH(CS$3,Команды!$A$2:$A$7500,0),$E13+2)=Команды!$AJ$17,TRUE,FALSE),,IF(INDEX(Команды!$A$2:$AN$7500,MATCH(CS$3,Команды!$A$2:$A$7500,0),$E13+2)=Команды!$AJ$18,TRUE,FALSE),,IF(INDEX(Команды!$A$2:$AN$7500,MATCH(CS$3,Команды!$A$2:$A$7500,0),$E13+2)=Команды!$AJ$19,TRUE,FALSE)),INDEX(Команды!$AJ$2:$AK$19,MATCH(INDEX(Команды!$A$2:$AN$7500,MATCH(CS$3,Команды!$A$2:$A$7500,0),$E13+2),Команды!$AJ$2:$AJ$19,0),2),0)</f>
        <v>В</v>
      </c>
      <c r="CT13" s="175" t="str">
        <f>IF(OR(IF(INDEX(Команды!$A$2:$AN$7500,MATCH(CS$3,Команды!$A$2:$A$7500,0),$E13+2)=Команды!$AJ$2,TRUE,FALSE),IF(INDEX(Команды!$A$2:$AN$7500,MATCH(CS$3,Команды!$A$2:$A$7500,0),$E13+2)=Команды!$AJ$3,TRUE,FALSE),IF(INDEX(Команды!$A$2:$AN$7500,MATCH(CS$3,Команды!$A$2:$A$7500,0),$E13+2)=Команды!$AJ$4,TRUE,FALSE),IF(INDEX(Команды!$A$2:$AN$7500,MATCH(CS$3,Команды!$A$2:$A$7500,0),$E13+2)=Команды!$AJ$5,TRUE,FALSE),IF(INDEX(Команды!$A$2:$AN$7500,MATCH(CS$3,Команды!$A$2:$A$7500,0),$E13+2)=Команды!$AJ$6,TRUE,FALSE),IF(INDEX(Команды!$A$2:$AN$7500,MATCH(CS$3,Команды!$A$2:$A$7500,0),$E13+2)=Команды!$AJ$7,TRUE,FALSE),IF(INDEX(Команды!$A$2:$AN$7500,MATCH(CS$3,Команды!$A$2:$A$7500,0),$E13+2)=Команды!$AJ$8,TRUE,FALSE),IF(INDEX(Команды!$A$2:$AN$7500,MATCH(CS$3,Команды!$A$2:$A$7500,0),$E13+2)=Команды!$AJ$9,TRUE,FALSE),IF(INDEX(Команды!$A$2:$AN$7500,MATCH(CS$3,Команды!$A$2:$A$7500,0),$E13+2)=Команды!$AJ$10,TRUE,FALSE),IF(INDEX(Команды!$A$2:$AN$7500,MATCH(CS$3,Команды!$A$2:$A$7500,0),$E13+2)=Команды!$AJ$11,TRUE,FALSE),IF(INDEX(Команды!$A$2:$AN$7500,MATCH(CS$3,Команды!$A$2:$A$7500,0),$E13+2)=Команды!$AJ$12,TRUE,FALSE),IF(INDEX(Команды!$A$2:$AN$7500,MATCH(CS$3,Команды!$A$2:$A$7500,0),$E13+2)=Команды!$AJ$13,TRUE,FALSE),IF(INDEX(Команды!$A$2:$AN$7500,MATCH(CS$3,Команды!$A$2:$A$7500,0),$E13+2)=Команды!$AJ$14,TRUE,FALSE),IF(INDEX(Команды!$A$2:$AN$7500,MATCH(CS$3,Команды!$A$2:$A$7500,0),$E13+2)=Команды!$AJ$15,TRUE,FALSE),IF(INDEX(Команды!$A$2:$AN$7500,MATCH(CS$3,Команды!$A$2:$A$7500,0),$E13+2)=Команды!$AJ$16,TRUE,FALSE),IF(INDEX(Команды!$A$2:$AN$7500,MATCH(CS$3,Команды!$A$2:$A$7500,0),$E13+2)=Команды!$AJ$17,TRUE,FALSE),IF(INDEX(Команды!$A$2:$AN$7500,MATCH(CS$3,Команды!$A$2:$A$7500,0),$E13+2)=Команды!$AJ$18,TRUE,FALSE),IF(INDEX(Команды!$A$2:$AN$7500,MATCH(CS$3,Команды!$A$2:$A$7500,0),$E13+2)=Команды!$AJ$19,TRUE,FALSE)),INDEX(Команды!$AJ$2:$AL$19,MATCH(INDEX(Команды!$A$2:$AN$7500,MATCH(CS$3,Команды!$A$2:$A$7500,0),$E13+2),Команды!$AJ$2:$AJ$19,0),3),0)</f>
        <v>В</v>
      </c>
      <c r="CU13" s="342"/>
    </row>
    <row r="14" spans="1:105" s="2" customFormat="1" ht="21.95" customHeight="1" x14ac:dyDescent="0.3">
      <c r="A14" s="251">
        <v>9</v>
      </c>
      <c r="B14" s="2">
        <f>VLOOKUP(A14,'Список КК'!A:F,6,TRUE)</f>
        <v>13332</v>
      </c>
      <c r="C14" s="636" t="str">
        <f>VLOOKUP(A14,'Список КК'!A:B,2,TRUE)</f>
        <v>Долгова Надежда Емельяновна</v>
      </c>
      <c r="D14" s="203" t="str">
        <f>VLOOKUP(A14,'Список КК'!A:D,4,TRUE)</f>
        <v>ОРКК(Дог), Возв, СЦ,ГК</v>
      </c>
      <c r="E14" s="4">
        <f>VLOOKUP(A14,'Список КК'!A:C,3,TRUE)</f>
        <v>3</v>
      </c>
      <c r="F14" s="220">
        <f>VLOOKUP(A14,'Список КК'!A:E,5,TRUE)</f>
        <v>0</v>
      </c>
      <c r="G14" s="174" t="str">
        <f>IF(OR(IF(INDEX(Команды!$A$2:$AN$7500,MATCH(G$3,Команды!$A$2:$A$7500,0),$E14+2)=Команды!$AJ$2,TRUE,FALSE),IF(INDEX(Команды!$A$2:$AN$7500,MATCH(G$3,Команды!$A$2:$A$7500,0),$E14+2)=Команды!$AJ$3,TRUE,FALSE),IF(INDEX(Команды!$A$2:$AN$7500,MATCH(G$3,Команды!$A$2:$A$7500,0),$E14+2)=Команды!$AJ$4,TRUE,FALSE),IF(INDEX(Команды!$A$2:$AN$7500,MATCH(G$3,Команды!$A$2:$A$7500,0),$E14+2)=Команды!$AJ$5,TRUE,FALSE),IF(INDEX(Команды!$A$2:$AN$7500,MATCH(G$3,Команды!$A$2:$A$7500,0),$E14+2)=Команды!$AJ$6,TRUE,FALSE),IF(INDEX(Команды!$A$2:$AN$7500,MATCH(G$3,Команды!$A$2:$A$7500,0),$E14+2)=Команды!$AJ$7,TRUE,FALSE),IF(INDEX(Команды!$A$2:$AN$7500,MATCH(G$3,Команды!$A$2:$A$7500,0),$E14+2)=Команды!$AJ$8,TRUE,FALSE),IF(INDEX(Команды!$A$2:$AN$7500,MATCH(G$3,Команды!$A$2:$A$7500,0),$E14+2)=Команды!$AJ$9,TRUE,FALSE),IF(INDEX(Команды!$A$2:$AN$7500,MATCH(G$3,Команды!$A$2:$A$7500,0),$E14+2)=Команды!$AJ$10,TRUE,FALSE),IF(INDEX(Команды!$A$2:$AN$7500,MATCH(G$3,Команды!$A$2:$A$7500,0),$E14+2)=Команды!$AJ$11,TRUE,FALSE),IF(INDEX(Команды!$A$2:$AN$7500,MATCH(G$3,Команды!$A$2:$A$7500,0),$E14+2)=Команды!$AJ$12,TRUE,FALSE),IF(INDEX(Команды!$A$2:$AN$7500,MATCH(G$3,Команды!$A$2:$A$7500,0),$E14+2)=Команды!$AJ$13,TRUE,FALSE),IF(INDEX(Команды!$A$2:$AN$7500,MATCH(G$3,Команды!$A$2:$A$7500,0),$E14+2)=Команды!$AJ$14,TRUE,FALSE),IF(INDEX(Команды!$A$2:$AN$7500,MATCH(G$3,Команды!$A$2:$A$7500,0),$E14+2)=Команды!$AJ$15,TRUE,FALSE),IF(INDEX(Команды!$A$2:$AN$7500,MATCH(G$3,Команды!$A$2:$A$7500,0),$E14+2)=Команды!$AJ$16,TRUE,FALSE),,IF(INDEX(Команды!$A$2:$AN$7500,MATCH(G$3,Команды!$A$2:$A$7500,0),$E14+2)=Команды!$AJ$17,TRUE,FALSE),,IF(INDEX(Команды!$A$2:$AN$7500,MATCH(G$3,Команды!$A$2:$A$7500,0),$E14+2)=Команды!$AJ$18,TRUE,FALSE),,IF(INDEX(Команды!$A$2:$AN$7500,MATCH(G$3,Команды!$A$2:$A$7500,0),$E14+2)=Команды!$AJ$19,TRUE,FALSE)),INDEX(Команды!$AJ$2:$AK$19,MATCH(INDEX(Команды!$A$2:$AN$7500,MATCH(G$3,Команды!$A$2:$A$7500,0),$E14+2),Команды!$AJ$2:$AJ$19,0),2),0)</f>
        <v>В</v>
      </c>
      <c r="H14" s="175" t="str">
        <f>IF(OR(IF(INDEX(Команды!$A$2:$AN$7500,MATCH(G$3,Команды!$A$2:$A$7500,0),$E14+2)=Команды!$AJ$2,TRUE,FALSE),IF(INDEX(Команды!$A$2:$AN$7500,MATCH(G$3,Команды!$A$2:$A$7500,0),$E14+2)=Команды!$AJ$3,TRUE,FALSE),IF(INDEX(Команды!$A$2:$AN$7500,MATCH(G$3,Команды!$A$2:$A$7500,0),$E14+2)=Команды!$AJ$4,TRUE,FALSE),IF(INDEX(Команды!$A$2:$AN$7500,MATCH(G$3,Команды!$A$2:$A$7500,0),$E14+2)=Команды!$AJ$5,TRUE,FALSE),IF(INDEX(Команды!$A$2:$AN$7500,MATCH(G$3,Команды!$A$2:$A$7500,0),$E14+2)=Команды!$AJ$6,TRUE,FALSE),IF(INDEX(Команды!$A$2:$AN$7500,MATCH(G$3,Команды!$A$2:$A$7500,0),$E14+2)=Команды!$AJ$7,TRUE,FALSE),IF(INDEX(Команды!$A$2:$AN$7500,MATCH(G$3,Команды!$A$2:$A$7500,0),$E14+2)=Команды!$AJ$8,TRUE,FALSE),IF(INDEX(Команды!$A$2:$AN$7500,MATCH(G$3,Команды!$A$2:$A$7500,0),$E14+2)=Команды!$AJ$9,TRUE,FALSE),IF(INDEX(Команды!$A$2:$AN$7500,MATCH(G$3,Команды!$A$2:$A$7500,0),$E14+2)=Команды!$AJ$10,TRUE,FALSE),IF(INDEX(Команды!$A$2:$AN$7500,MATCH(G$3,Команды!$A$2:$A$7500,0),$E14+2)=Команды!$AJ$11,TRUE,FALSE),IF(INDEX(Команды!$A$2:$AN$7500,MATCH(G$3,Команды!$A$2:$A$7500,0),$E14+2)=Команды!$AJ$12,TRUE,FALSE),IF(INDEX(Команды!$A$2:$AN$7500,MATCH(G$3,Команды!$A$2:$A$7500,0),$E14+2)=Команды!$AJ$13,TRUE,FALSE),IF(INDEX(Команды!$A$2:$AN$7500,MATCH(G$3,Команды!$A$2:$A$7500,0),$E14+2)=Команды!$AJ$14,TRUE,FALSE),IF(INDEX(Команды!$A$2:$AN$7500,MATCH(G$3,Команды!$A$2:$A$7500,0),$E14+2)=Команды!$AJ$15,TRUE,FALSE),IF(INDEX(Команды!$A$2:$AN$7500,MATCH(G$3,Команды!$A$2:$A$7500,0),$E14+2)=Команды!$AJ$16,TRUE,FALSE),IF(INDEX(Команды!$A$2:$AN$7500,MATCH(G$3,Команды!$A$2:$A$7500,0),$E14+2)=Команды!$AJ$17,TRUE,FALSE),IF(INDEX(Команды!$A$2:$AN$7500,MATCH(G$3,Команды!$A$2:$A$7500,0),$E14+2)=Команды!$AJ$18,TRUE,FALSE),IF(INDEX(Команды!$A$2:$AN$7500,MATCH(G$3,Команды!$A$2:$A$7500,0),$E14+2)=Команды!$AJ$19,TRUE,FALSE)),INDEX(Команды!$AJ$2:$AL$19,MATCH(INDEX(Команды!$A$2:$AN$7500,MATCH(G$3,Команды!$A$2:$A$7500,0),$E14+2),Команды!$AJ$2:$AJ$19,0),3),0)</f>
        <v>В</v>
      </c>
      <c r="I14" s="342"/>
      <c r="J14" s="174">
        <f>IF(OR(IF(INDEX(Команды!$A$2:$AN$7500,MATCH(J$3,Команды!$A$2:$A$7500,0),$E14+2)=Команды!$AJ$2,TRUE,FALSE),IF(INDEX(Команды!$A$2:$AN$7500,MATCH(J$3,Команды!$A$2:$A$7500,0),$E14+2)=Команды!$AJ$3,TRUE,FALSE),IF(INDEX(Команды!$A$2:$AN$7500,MATCH(J$3,Команды!$A$2:$A$7500,0),$E14+2)=Команды!$AJ$4,TRUE,FALSE),IF(INDEX(Команды!$A$2:$AN$7500,MATCH(J$3,Команды!$A$2:$A$7500,0),$E14+2)=Команды!$AJ$5,TRUE,FALSE),IF(INDEX(Команды!$A$2:$AN$7500,MATCH(J$3,Команды!$A$2:$A$7500,0),$E14+2)=Команды!$AJ$6,TRUE,FALSE),IF(INDEX(Команды!$A$2:$AN$7500,MATCH(J$3,Команды!$A$2:$A$7500,0),$E14+2)=Команды!$AJ$7,TRUE,FALSE),IF(INDEX(Команды!$A$2:$AN$7500,MATCH(J$3,Команды!$A$2:$A$7500,0),$E14+2)=Команды!$AJ$8,TRUE,FALSE),IF(INDEX(Команды!$A$2:$AN$7500,MATCH(J$3,Команды!$A$2:$A$7500,0),$E14+2)=Команды!$AJ$9,TRUE,FALSE),IF(INDEX(Команды!$A$2:$AN$7500,MATCH(J$3,Команды!$A$2:$A$7500,0),$E14+2)=Команды!$AJ$10,TRUE,FALSE),IF(INDEX(Команды!$A$2:$AN$7500,MATCH(J$3,Команды!$A$2:$A$7500,0),$E14+2)=Команды!$AJ$11,TRUE,FALSE),IF(INDEX(Команды!$A$2:$AN$7500,MATCH(J$3,Команды!$A$2:$A$7500,0),$E14+2)=Команды!$AJ$12,TRUE,FALSE),IF(INDEX(Команды!$A$2:$AN$7500,MATCH(J$3,Команды!$A$2:$A$7500,0),$E14+2)=Команды!$AJ$13,TRUE,FALSE),IF(INDEX(Команды!$A$2:$AN$7500,MATCH(J$3,Команды!$A$2:$A$7500,0),$E14+2)=Команды!$AJ$14,TRUE,FALSE),IF(INDEX(Команды!$A$2:$AN$7500,MATCH(J$3,Команды!$A$2:$A$7500,0),$E14+2)=Команды!$AJ$15,TRUE,FALSE),IF(INDEX(Команды!$A$2:$AN$7500,MATCH(J$3,Команды!$A$2:$A$7500,0),$E14+2)=Команды!$AJ$16,TRUE,FALSE),,IF(INDEX(Команды!$A$2:$AN$7500,MATCH(J$3,Команды!$A$2:$A$7500,0),$E14+2)=Команды!$AJ$17,TRUE,FALSE),,IF(INDEX(Команды!$A$2:$AN$7500,MATCH(J$3,Команды!$A$2:$A$7500,0),$E14+2)=Команды!$AJ$18,TRUE,FALSE),,IF(INDEX(Команды!$A$2:$AN$7500,MATCH(J$3,Команды!$A$2:$A$7500,0),$E14+2)=Команды!$AJ$19,TRUE,FALSE)),INDEX(Команды!$AJ$2:$AK$19,MATCH(INDEX(Команды!$A$2:$AN$7500,MATCH(J$3,Команды!$A$2:$A$7500,0),$E14+2),Команды!$AJ$2:$AJ$19,0),2),0)</f>
        <v>0.28125</v>
      </c>
      <c r="K14" s="175">
        <f>IF(OR(IF(INDEX(Команды!$A$2:$AN$7500,MATCH(J$3,Команды!$A$2:$A$7500,0),$E14+2)=Команды!$AJ$2,TRUE,FALSE),IF(INDEX(Команды!$A$2:$AN$7500,MATCH(J$3,Команды!$A$2:$A$7500,0),$E14+2)=Команды!$AJ$3,TRUE,FALSE),IF(INDEX(Команды!$A$2:$AN$7500,MATCH(J$3,Команды!$A$2:$A$7500,0),$E14+2)=Команды!$AJ$4,TRUE,FALSE),IF(INDEX(Команды!$A$2:$AN$7500,MATCH(J$3,Команды!$A$2:$A$7500,0),$E14+2)=Команды!$AJ$5,TRUE,FALSE),IF(INDEX(Команды!$A$2:$AN$7500,MATCH(J$3,Команды!$A$2:$A$7500,0),$E14+2)=Команды!$AJ$6,TRUE,FALSE),IF(INDEX(Команды!$A$2:$AN$7500,MATCH(J$3,Команды!$A$2:$A$7500,0),$E14+2)=Команды!$AJ$7,TRUE,FALSE),IF(INDEX(Команды!$A$2:$AN$7500,MATCH(J$3,Команды!$A$2:$A$7500,0),$E14+2)=Команды!$AJ$8,TRUE,FALSE),IF(INDEX(Команды!$A$2:$AN$7500,MATCH(J$3,Команды!$A$2:$A$7500,0),$E14+2)=Команды!$AJ$9,TRUE,FALSE),IF(INDEX(Команды!$A$2:$AN$7500,MATCH(J$3,Команды!$A$2:$A$7500,0),$E14+2)=Команды!$AJ$10,TRUE,FALSE),IF(INDEX(Команды!$A$2:$AN$7500,MATCH(J$3,Команды!$A$2:$A$7500,0),$E14+2)=Команды!$AJ$11,TRUE,FALSE),IF(INDEX(Команды!$A$2:$AN$7500,MATCH(J$3,Команды!$A$2:$A$7500,0),$E14+2)=Команды!$AJ$12,TRUE,FALSE),IF(INDEX(Команды!$A$2:$AN$7500,MATCH(J$3,Команды!$A$2:$A$7500,0),$E14+2)=Команды!$AJ$13,TRUE,FALSE),IF(INDEX(Команды!$A$2:$AN$7500,MATCH(J$3,Команды!$A$2:$A$7500,0),$E14+2)=Команды!$AJ$14,TRUE,FALSE),IF(INDEX(Команды!$A$2:$AN$7500,MATCH(J$3,Команды!$A$2:$A$7500,0),$E14+2)=Команды!$AJ$15,TRUE,FALSE),IF(INDEX(Команды!$A$2:$AN$7500,MATCH(J$3,Команды!$A$2:$A$7500,0),$E14+2)=Команды!$AJ$16,TRUE,FALSE),IF(INDEX(Команды!$A$2:$AN$7500,MATCH(J$3,Команды!$A$2:$A$7500,0),$E14+2)=Команды!$AJ$17,TRUE,FALSE),IF(INDEX(Команды!$A$2:$AN$7500,MATCH(J$3,Команды!$A$2:$A$7500,0),$E14+2)=Команды!$AJ$18,TRUE,FALSE),IF(INDEX(Команды!$A$2:$AN$7500,MATCH(J$3,Команды!$A$2:$A$7500,0),$E14+2)=Команды!$AJ$19,TRUE,FALSE)),INDEX(Команды!$AJ$2:$AL$19,MATCH(INDEX(Команды!$A$2:$AN$7500,MATCH(J$3,Команды!$A$2:$A$7500,0),$E14+2),Команды!$AJ$2:$AJ$19,0),3),0)</f>
        <v>0.65625</v>
      </c>
      <c r="L14" s="342"/>
      <c r="M14" s="174">
        <f>IF(OR(IF(INDEX(Команды!$A$2:$AN$7500,MATCH(M$3,Команды!$A$2:$A$7500,0),$E14+2)=Команды!$AJ$2,TRUE,FALSE),IF(INDEX(Команды!$A$2:$AN$7500,MATCH(M$3,Команды!$A$2:$A$7500,0),$E14+2)=Команды!$AJ$3,TRUE,FALSE),IF(INDEX(Команды!$A$2:$AN$7500,MATCH(M$3,Команды!$A$2:$A$7500,0),$E14+2)=Команды!$AJ$4,TRUE,FALSE),IF(INDEX(Команды!$A$2:$AN$7500,MATCH(M$3,Команды!$A$2:$A$7500,0),$E14+2)=Команды!$AJ$5,TRUE,FALSE),IF(INDEX(Команды!$A$2:$AN$7500,MATCH(M$3,Команды!$A$2:$A$7500,0),$E14+2)=Команды!$AJ$6,TRUE,FALSE),IF(INDEX(Команды!$A$2:$AN$7500,MATCH(M$3,Команды!$A$2:$A$7500,0),$E14+2)=Команды!$AJ$7,TRUE,FALSE),IF(INDEX(Команды!$A$2:$AN$7500,MATCH(M$3,Команды!$A$2:$A$7500,0),$E14+2)=Команды!$AJ$8,TRUE,FALSE),IF(INDEX(Команды!$A$2:$AN$7500,MATCH(M$3,Команды!$A$2:$A$7500,0),$E14+2)=Команды!$AJ$9,TRUE,FALSE),IF(INDEX(Команды!$A$2:$AN$7500,MATCH(M$3,Команды!$A$2:$A$7500,0),$E14+2)=Команды!$AJ$10,TRUE,FALSE),IF(INDEX(Команды!$A$2:$AN$7500,MATCH(M$3,Команды!$A$2:$A$7500,0),$E14+2)=Команды!$AJ$11,TRUE,FALSE),IF(INDEX(Команды!$A$2:$AN$7500,MATCH(M$3,Команды!$A$2:$A$7500,0),$E14+2)=Команды!$AJ$12,TRUE,FALSE),IF(INDEX(Команды!$A$2:$AN$7500,MATCH(M$3,Команды!$A$2:$A$7500,0),$E14+2)=Команды!$AJ$13,TRUE,FALSE),IF(INDEX(Команды!$A$2:$AN$7500,MATCH(M$3,Команды!$A$2:$A$7500,0),$E14+2)=Команды!$AJ$14,TRUE,FALSE),IF(INDEX(Команды!$A$2:$AN$7500,MATCH(M$3,Команды!$A$2:$A$7500,0),$E14+2)=Команды!$AJ$15,TRUE,FALSE),IF(INDEX(Команды!$A$2:$AN$7500,MATCH(M$3,Команды!$A$2:$A$7500,0),$E14+2)=Команды!$AJ$16,TRUE,FALSE),,IF(INDEX(Команды!$A$2:$AN$7500,MATCH(M$3,Команды!$A$2:$A$7500,0),$E14+2)=Команды!$AJ$17,TRUE,FALSE),,IF(INDEX(Команды!$A$2:$AN$7500,MATCH(M$3,Команды!$A$2:$A$7500,0),$E14+2)=Команды!$AJ$18,TRUE,FALSE),,IF(INDEX(Команды!$A$2:$AN$7500,MATCH(M$3,Команды!$A$2:$A$7500,0),$E14+2)=Команды!$AJ$19,TRUE,FALSE)),INDEX(Команды!$AJ$2:$AK$19,MATCH(INDEX(Команды!$A$2:$AN$7500,MATCH(M$3,Команды!$A$2:$A$7500,0),$E14+2),Команды!$AJ$2:$AJ$19,0),2),0)</f>
        <v>0.3125</v>
      </c>
      <c r="N14" s="175">
        <f>IF(OR(IF(INDEX(Команды!$A$2:$AN$7500,MATCH(M$3,Команды!$A$2:$A$7500,0),$E14+2)=Команды!$AJ$2,TRUE,FALSE),IF(INDEX(Команды!$A$2:$AN$7500,MATCH(M$3,Команды!$A$2:$A$7500,0),$E14+2)=Команды!$AJ$3,TRUE,FALSE),IF(INDEX(Команды!$A$2:$AN$7500,MATCH(M$3,Команды!$A$2:$A$7500,0),$E14+2)=Команды!$AJ$4,TRUE,FALSE),IF(INDEX(Команды!$A$2:$AN$7500,MATCH(M$3,Команды!$A$2:$A$7500,0),$E14+2)=Команды!$AJ$5,TRUE,FALSE),IF(INDEX(Команды!$A$2:$AN$7500,MATCH(M$3,Команды!$A$2:$A$7500,0),$E14+2)=Команды!$AJ$6,TRUE,FALSE),IF(INDEX(Команды!$A$2:$AN$7500,MATCH(M$3,Команды!$A$2:$A$7500,0),$E14+2)=Команды!$AJ$7,TRUE,FALSE),IF(INDEX(Команды!$A$2:$AN$7500,MATCH(M$3,Команды!$A$2:$A$7500,0),$E14+2)=Команды!$AJ$8,TRUE,FALSE),IF(INDEX(Команды!$A$2:$AN$7500,MATCH(M$3,Команды!$A$2:$A$7500,0),$E14+2)=Команды!$AJ$9,TRUE,FALSE),IF(INDEX(Команды!$A$2:$AN$7500,MATCH(M$3,Команды!$A$2:$A$7500,0),$E14+2)=Команды!$AJ$10,TRUE,FALSE),IF(INDEX(Команды!$A$2:$AN$7500,MATCH(M$3,Команды!$A$2:$A$7500,0),$E14+2)=Команды!$AJ$11,TRUE,FALSE),IF(INDEX(Команды!$A$2:$AN$7500,MATCH(M$3,Команды!$A$2:$A$7500,0),$E14+2)=Команды!$AJ$12,TRUE,FALSE),IF(INDEX(Команды!$A$2:$AN$7500,MATCH(M$3,Команды!$A$2:$A$7500,0),$E14+2)=Команды!$AJ$13,TRUE,FALSE),IF(INDEX(Команды!$A$2:$AN$7500,MATCH(M$3,Команды!$A$2:$A$7500,0),$E14+2)=Команды!$AJ$14,TRUE,FALSE),IF(INDEX(Команды!$A$2:$AN$7500,MATCH(M$3,Команды!$A$2:$A$7500,0),$E14+2)=Команды!$AJ$15,TRUE,FALSE),IF(INDEX(Команды!$A$2:$AN$7500,MATCH(M$3,Команды!$A$2:$A$7500,0),$E14+2)=Команды!$AJ$16,TRUE,FALSE),IF(INDEX(Команды!$A$2:$AN$7500,MATCH(M$3,Команды!$A$2:$A$7500,0),$E14+2)=Команды!$AJ$17,TRUE,FALSE),IF(INDEX(Команды!$A$2:$AN$7500,MATCH(M$3,Команды!$A$2:$A$7500,0),$E14+2)=Команды!$AJ$18,TRUE,FALSE),IF(INDEX(Команды!$A$2:$AN$7500,MATCH(M$3,Команды!$A$2:$A$7500,0),$E14+2)=Команды!$AJ$19,TRUE,FALSE)),INDEX(Команды!$AJ$2:$AL$19,MATCH(INDEX(Команды!$A$2:$AN$7500,MATCH(M$3,Команды!$A$2:$A$7500,0),$E14+2),Команды!$AJ$2:$AJ$19,0),3),0)</f>
        <v>0.6875</v>
      </c>
      <c r="O14" s="342"/>
      <c r="P14" s="174">
        <f>IF(OR(IF(INDEX(Команды!$A$2:$AN$7500,MATCH(P$3,Команды!$A$2:$A$7500,0),$E14+2)=Команды!$AJ$2,TRUE,FALSE),IF(INDEX(Команды!$A$2:$AN$7500,MATCH(P$3,Команды!$A$2:$A$7500,0),$E14+2)=Команды!$AJ$3,TRUE,FALSE),IF(INDEX(Команды!$A$2:$AN$7500,MATCH(P$3,Команды!$A$2:$A$7500,0),$E14+2)=Команды!$AJ$4,TRUE,FALSE),IF(INDEX(Команды!$A$2:$AN$7500,MATCH(P$3,Команды!$A$2:$A$7500,0),$E14+2)=Команды!$AJ$5,TRUE,FALSE),IF(INDEX(Команды!$A$2:$AN$7500,MATCH(P$3,Команды!$A$2:$A$7500,0),$E14+2)=Команды!$AJ$6,TRUE,FALSE),IF(INDEX(Команды!$A$2:$AN$7500,MATCH(P$3,Команды!$A$2:$A$7500,0),$E14+2)=Команды!$AJ$7,TRUE,FALSE),IF(INDEX(Команды!$A$2:$AN$7500,MATCH(P$3,Команды!$A$2:$A$7500,0),$E14+2)=Команды!$AJ$8,TRUE,FALSE),IF(INDEX(Команды!$A$2:$AN$7500,MATCH(P$3,Команды!$A$2:$A$7500,0),$E14+2)=Команды!$AJ$9,TRUE,FALSE),IF(INDEX(Команды!$A$2:$AN$7500,MATCH(P$3,Команды!$A$2:$A$7500,0),$E14+2)=Команды!$AJ$10,TRUE,FALSE),IF(INDEX(Команды!$A$2:$AN$7500,MATCH(P$3,Команды!$A$2:$A$7500,0),$E14+2)=Команды!$AJ$11,TRUE,FALSE),IF(INDEX(Команды!$A$2:$AN$7500,MATCH(P$3,Команды!$A$2:$A$7500,0),$E14+2)=Команды!$AJ$12,TRUE,FALSE),IF(INDEX(Команды!$A$2:$AN$7500,MATCH(P$3,Команды!$A$2:$A$7500,0),$E14+2)=Команды!$AJ$13,TRUE,FALSE),IF(INDEX(Команды!$A$2:$AN$7500,MATCH(P$3,Команды!$A$2:$A$7500,0),$E14+2)=Команды!$AJ$14,TRUE,FALSE),IF(INDEX(Команды!$A$2:$AN$7500,MATCH(P$3,Команды!$A$2:$A$7500,0),$E14+2)=Команды!$AJ$15,TRUE,FALSE),IF(INDEX(Команды!$A$2:$AN$7500,MATCH(P$3,Команды!$A$2:$A$7500,0),$E14+2)=Команды!$AJ$16,TRUE,FALSE),,IF(INDEX(Команды!$A$2:$AN$7500,MATCH(P$3,Команды!$A$2:$A$7500,0),$E14+2)=Команды!$AJ$17,TRUE,FALSE),,IF(INDEX(Команды!$A$2:$AN$7500,MATCH(P$3,Команды!$A$2:$A$7500,0),$E14+2)=Команды!$AJ$18,TRUE,FALSE),,IF(INDEX(Команды!$A$2:$AN$7500,MATCH(P$3,Команды!$A$2:$A$7500,0),$E14+2)=Команды!$AJ$19,TRUE,FALSE)),INDEX(Команды!$AJ$2:$AK$19,MATCH(INDEX(Команды!$A$2:$AN$7500,MATCH(P$3,Команды!$A$2:$A$7500,0),$E14+2),Команды!$AJ$2:$AJ$19,0),2),0)</f>
        <v>0.33333333333333331</v>
      </c>
      <c r="Q14" s="175">
        <f>IF(OR(IF(INDEX(Команды!$A$2:$AN$7500,MATCH(P$3,Команды!$A$2:$A$7500,0),$E14+2)=Команды!$AJ$2,TRUE,FALSE),IF(INDEX(Команды!$A$2:$AN$7500,MATCH(P$3,Команды!$A$2:$A$7500,0),$E14+2)=Команды!$AJ$3,TRUE,FALSE),IF(INDEX(Команды!$A$2:$AN$7500,MATCH(P$3,Команды!$A$2:$A$7500,0),$E14+2)=Команды!$AJ$4,TRUE,FALSE),IF(INDEX(Команды!$A$2:$AN$7500,MATCH(P$3,Команды!$A$2:$A$7500,0),$E14+2)=Команды!$AJ$5,TRUE,FALSE),IF(INDEX(Команды!$A$2:$AN$7500,MATCH(P$3,Команды!$A$2:$A$7500,0),$E14+2)=Команды!$AJ$6,TRUE,FALSE),IF(INDEX(Команды!$A$2:$AN$7500,MATCH(P$3,Команды!$A$2:$A$7500,0),$E14+2)=Команды!$AJ$7,TRUE,FALSE),IF(INDEX(Команды!$A$2:$AN$7500,MATCH(P$3,Команды!$A$2:$A$7500,0),$E14+2)=Команды!$AJ$8,TRUE,FALSE),IF(INDEX(Команды!$A$2:$AN$7500,MATCH(P$3,Команды!$A$2:$A$7500,0),$E14+2)=Команды!$AJ$9,TRUE,FALSE),IF(INDEX(Команды!$A$2:$AN$7500,MATCH(P$3,Команды!$A$2:$A$7500,0),$E14+2)=Команды!$AJ$10,TRUE,FALSE),IF(INDEX(Команды!$A$2:$AN$7500,MATCH(P$3,Команды!$A$2:$A$7500,0),$E14+2)=Команды!$AJ$11,TRUE,FALSE),IF(INDEX(Команды!$A$2:$AN$7500,MATCH(P$3,Команды!$A$2:$A$7500,0),$E14+2)=Команды!$AJ$12,TRUE,FALSE),IF(INDEX(Команды!$A$2:$AN$7500,MATCH(P$3,Команды!$A$2:$A$7500,0),$E14+2)=Команды!$AJ$13,TRUE,FALSE),IF(INDEX(Команды!$A$2:$AN$7500,MATCH(P$3,Команды!$A$2:$A$7500,0),$E14+2)=Команды!$AJ$14,TRUE,FALSE),IF(INDEX(Команды!$A$2:$AN$7500,MATCH(P$3,Команды!$A$2:$A$7500,0),$E14+2)=Команды!$AJ$15,TRUE,FALSE),IF(INDEX(Команды!$A$2:$AN$7500,MATCH(P$3,Команды!$A$2:$A$7500,0),$E14+2)=Команды!$AJ$16,TRUE,FALSE),IF(INDEX(Команды!$A$2:$AN$7500,MATCH(P$3,Команды!$A$2:$A$7500,0),$E14+2)=Команды!$AJ$17,TRUE,FALSE),IF(INDEX(Команды!$A$2:$AN$7500,MATCH(P$3,Команды!$A$2:$A$7500,0),$E14+2)=Команды!$AJ$18,TRUE,FALSE),IF(INDEX(Команды!$A$2:$AN$7500,MATCH(P$3,Команды!$A$2:$A$7500,0),$E14+2)=Команды!$AJ$19,TRUE,FALSE)),INDEX(Команды!$AJ$2:$AL$19,MATCH(INDEX(Команды!$A$2:$AN$7500,MATCH(P$3,Команды!$A$2:$A$7500,0),$E14+2),Команды!$AJ$2:$AJ$19,0),3),0)</f>
        <v>0.70833333333333337</v>
      </c>
      <c r="R14" s="342"/>
      <c r="S14" s="174">
        <f>IF(OR(IF(INDEX(Команды!$A$2:$AN$7500,MATCH(S$3,Команды!$A$2:$A$7500,0),$E14+2)=Команды!$AJ$2,TRUE,FALSE),IF(INDEX(Команды!$A$2:$AN$7500,MATCH(S$3,Команды!$A$2:$A$7500,0),$E14+2)=Команды!$AJ$3,TRUE,FALSE),IF(INDEX(Команды!$A$2:$AN$7500,MATCH(S$3,Команды!$A$2:$A$7500,0),$E14+2)=Команды!$AJ$4,TRUE,FALSE),IF(INDEX(Команды!$A$2:$AN$7500,MATCH(S$3,Команды!$A$2:$A$7500,0),$E14+2)=Команды!$AJ$5,TRUE,FALSE),IF(INDEX(Команды!$A$2:$AN$7500,MATCH(S$3,Команды!$A$2:$A$7500,0),$E14+2)=Команды!$AJ$6,TRUE,FALSE),IF(INDEX(Команды!$A$2:$AN$7500,MATCH(S$3,Команды!$A$2:$A$7500,0),$E14+2)=Команды!$AJ$7,TRUE,FALSE),IF(INDEX(Команды!$A$2:$AN$7500,MATCH(S$3,Команды!$A$2:$A$7500,0),$E14+2)=Команды!$AJ$8,TRUE,FALSE),IF(INDEX(Команды!$A$2:$AN$7500,MATCH(S$3,Команды!$A$2:$A$7500,0),$E14+2)=Команды!$AJ$9,TRUE,FALSE),IF(INDEX(Команды!$A$2:$AN$7500,MATCH(S$3,Команды!$A$2:$A$7500,0),$E14+2)=Команды!$AJ$10,TRUE,FALSE),IF(INDEX(Команды!$A$2:$AN$7500,MATCH(S$3,Команды!$A$2:$A$7500,0),$E14+2)=Команды!$AJ$11,TRUE,FALSE),IF(INDEX(Команды!$A$2:$AN$7500,MATCH(S$3,Команды!$A$2:$A$7500,0),$E14+2)=Команды!$AJ$12,TRUE,FALSE),IF(INDEX(Команды!$A$2:$AN$7500,MATCH(S$3,Команды!$A$2:$A$7500,0),$E14+2)=Команды!$AJ$13,TRUE,FALSE),IF(INDEX(Команды!$A$2:$AN$7500,MATCH(S$3,Команды!$A$2:$A$7500,0),$E14+2)=Команды!$AJ$14,TRUE,FALSE),IF(INDEX(Команды!$A$2:$AN$7500,MATCH(S$3,Команды!$A$2:$A$7500,0),$E14+2)=Команды!$AJ$15,TRUE,FALSE),IF(INDEX(Команды!$A$2:$AN$7500,MATCH(S$3,Команды!$A$2:$A$7500,0),$E14+2)=Команды!$AJ$16,TRUE,FALSE),,IF(INDEX(Команды!$A$2:$AN$7500,MATCH(S$3,Команды!$A$2:$A$7500,0),$E14+2)=Команды!$AJ$17,TRUE,FALSE),,IF(INDEX(Команды!$A$2:$AN$7500,MATCH(S$3,Команды!$A$2:$A$7500,0),$E14+2)=Команды!$AJ$18,TRUE,FALSE),,IF(INDEX(Команды!$A$2:$AN$7500,MATCH(S$3,Команды!$A$2:$A$7500,0),$E14+2)=Команды!$AJ$19,TRUE,FALSE)),INDEX(Команды!$AJ$2:$AK$19,MATCH(INDEX(Команды!$A$2:$AN$7500,MATCH(S$3,Команды!$A$2:$A$7500,0),$E14+2),Команды!$AJ$2:$AJ$19,0),2),0)</f>
        <v>0.33333333333333331</v>
      </c>
      <c r="T14" s="175">
        <f>IF(OR(IF(INDEX(Команды!$A$2:$AN$7500,MATCH(S$3,Команды!$A$2:$A$7500,0),$E14+2)=Команды!$AJ$2,TRUE,FALSE),IF(INDEX(Команды!$A$2:$AN$7500,MATCH(S$3,Команды!$A$2:$A$7500,0),$E14+2)=Команды!$AJ$3,TRUE,FALSE),IF(INDEX(Команды!$A$2:$AN$7500,MATCH(S$3,Команды!$A$2:$A$7500,0),$E14+2)=Команды!$AJ$4,TRUE,FALSE),IF(INDEX(Команды!$A$2:$AN$7500,MATCH(S$3,Команды!$A$2:$A$7500,0),$E14+2)=Команды!$AJ$5,TRUE,FALSE),IF(INDEX(Команды!$A$2:$AN$7500,MATCH(S$3,Команды!$A$2:$A$7500,0),$E14+2)=Команды!$AJ$6,TRUE,FALSE),IF(INDEX(Команды!$A$2:$AN$7500,MATCH(S$3,Команды!$A$2:$A$7500,0),$E14+2)=Команды!$AJ$7,TRUE,FALSE),IF(INDEX(Команды!$A$2:$AN$7500,MATCH(S$3,Команды!$A$2:$A$7500,0),$E14+2)=Команды!$AJ$8,TRUE,FALSE),IF(INDEX(Команды!$A$2:$AN$7500,MATCH(S$3,Команды!$A$2:$A$7500,0),$E14+2)=Команды!$AJ$9,TRUE,FALSE),IF(INDEX(Команды!$A$2:$AN$7500,MATCH(S$3,Команды!$A$2:$A$7500,0),$E14+2)=Команды!$AJ$10,TRUE,FALSE),IF(INDEX(Команды!$A$2:$AN$7500,MATCH(S$3,Команды!$A$2:$A$7500,0),$E14+2)=Команды!$AJ$11,TRUE,FALSE),IF(INDEX(Команды!$A$2:$AN$7500,MATCH(S$3,Команды!$A$2:$A$7500,0),$E14+2)=Команды!$AJ$12,TRUE,FALSE),IF(INDEX(Команды!$A$2:$AN$7500,MATCH(S$3,Команды!$A$2:$A$7500,0),$E14+2)=Команды!$AJ$13,TRUE,FALSE),IF(INDEX(Команды!$A$2:$AN$7500,MATCH(S$3,Команды!$A$2:$A$7500,0),$E14+2)=Команды!$AJ$14,TRUE,FALSE),IF(INDEX(Команды!$A$2:$AN$7500,MATCH(S$3,Команды!$A$2:$A$7500,0),$E14+2)=Команды!$AJ$15,TRUE,FALSE),IF(INDEX(Команды!$A$2:$AN$7500,MATCH(S$3,Команды!$A$2:$A$7500,0),$E14+2)=Команды!$AJ$16,TRUE,FALSE),IF(INDEX(Команды!$A$2:$AN$7500,MATCH(S$3,Команды!$A$2:$A$7500,0),$E14+2)=Команды!$AJ$17,TRUE,FALSE),IF(INDEX(Команды!$A$2:$AN$7500,MATCH(S$3,Команды!$A$2:$A$7500,0),$E14+2)=Команды!$AJ$18,TRUE,FALSE),IF(INDEX(Команды!$A$2:$AN$7500,MATCH(S$3,Команды!$A$2:$A$7500,0),$E14+2)=Команды!$AJ$19,TRUE,FALSE)),INDEX(Команды!$AJ$2:$AL$19,MATCH(INDEX(Команды!$A$2:$AN$7500,MATCH(S$3,Команды!$A$2:$A$7500,0),$E14+2),Команды!$AJ$2:$AJ$19,0),3),0)</f>
        <v>0.70833333333333337</v>
      </c>
      <c r="U14" s="342"/>
      <c r="V14" s="174" t="str">
        <f>IF(OR(IF(INDEX(Команды!$A$2:$AN$7500,MATCH(V$3,Команды!$A$2:$A$7500,0),$E14+2)=Команды!$AJ$2,TRUE,FALSE),IF(INDEX(Команды!$A$2:$AN$7500,MATCH(V$3,Команды!$A$2:$A$7500,0),$E14+2)=Команды!$AJ$3,TRUE,FALSE),IF(INDEX(Команды!$A$2:$AN$7500,MATCH(V$3,Команды!$A$2:$A$7500,0),$E14+2)=Команды!$AJ$4,TRUE,FALSE),IF(INDEX(Команды!$A$2:$AN$7500,MATCH(V$3,Команды!$A$2:$A$7500,0),$E14+2)=Команды!$AJ$5,TRUE,FALSE),IF(INDEX(Команды!$A$2:$AN$7500,MATCH(V$3,Команды!$A$2:$A$7500,0),$E14+2)=Команды!$AJ$6,TRUE,FALSE),IF(INDEX(Команды!$A$2:$AN$7500,MATCH(V$3,Команды!$A$2:$A$7500,0),$E14+2)=Команды!$AJ$7,TRUE,FALSE),IF(INDEX(Команды!$A$2:$AN$7500,MATCH(V$3,Команды!$A$2:$A$7500,0),$E14+2)=Команды!$AJ$8,TRUE,FALSE),IF(INDEX(Команды!$A$2:$AN$7500,MATCH(V$3,Команды!$A$2:$A$7500,0),$E14+2)=Команды!$AJ$9,TRUE,FALSE),IF(INDEX(Команды!$A$2:$AN$7500,MATCH(V$3,Команды!$A$2:$A$7500,0),$E14+2)=Команды!$AJ$10,TRUE,FALSE),IF(INDEX(Команды!$A$2:$AN$7500,MATCH(V$3,Команды!$A$2:$A$7500,0),$E14+2)=Команды!$AJ$11,TRUE,FALSE),IF(INDEX(Команды!$A$2:$AN$7500,MATCH(V$3,Команды!$A$2:$A$7500,0),$E14+2)=Команды!$AJ$12,TRUE,FALSE),IF(INDEX(Команды!$A$2:$AN$7500,MATCH(V$3,Команды!$A$2:$A$7500,0),$E14+2)=Команды!$AJ$13,TRUE,FALSE),IF(INDEX(Команды!$A$2:$AN$7500,MATCH(V$3,Команды!$A$2:$A$7500,0),$E14+2)=Команды!$AJ$14,TRUE,FALSE),IF(INDEX(Команды!$A$2:$AN$7500,MATCH(V$3,Команды!$A$2:$A$7500,0),$E14+2)=Команды!$AJ$15,TRUE,FALSE),IF(INDEX(Команды!$A$2:$AN$7500,MATCH(V$3,Команды!$A$2:$A$7500,0),$E14+2)=Команды!$AJ$16,TRUE,FALSE),,IF(INDEX(Команды!$A$2:$AN$7500,MATCH(V$3,Команды!$A$2:$A$7500,0),$E14+2)=Команды!$AJ$17,TRUE,FALSE),,IF(INDEX(Команды!$A$2:$AN$7500,MATCH(V$3,Команды!$A$2:$A$7500,0),$E14+2)=Команды!$AJ$18,TRUE,FALSE),,IF(INDEX(Команды!$A$2:$AN$7500,MATCH(V$3,Команды!$A$2:$A$7500,0),$E14+2)=Команды!$AJ$19,TRUE,FALSE)),INDEX(Команды!$AJ$2:$AK$19,MATCH(INDEX(Команды!$A$2:$AN$7500,MATCH(V$3,Команды!$A$2:$A$7500,0),$E14+2),Команды!$AJ$2:$AJ$19,0),2),0)</f>
        <v>В</v>
      </c>
      <c r="W14" s="175" t="str">
        <f>IF(OR(IF(INDEX(Команды!$A$2:$AN$7500,MATCH(V$3,Команды!$A$2:$A$7500,0),$E14+2)=Команды!$AJ$2,TRUE,FALSE),IF(INDEX(Команды!$A$2:$AN$7500,MATCH(V$3,Команды!$A$2:$A$7500,0),$E14+2)=Команды!$AJ$3,TRUE,FALSE),IF(INDEX(Команды!$A$2:$AN$7500,MATCH(V$3,Команды!$A$2:$A$7500,0),$E14+2)=Команды!$AJ$4,TRUE,FALSE),IF(INDEX(Команды!$A$2:$AN$7500,MATCH(V$3,Команды!$A$2:$A$7500,0),$E14+2)=Команды!$AJ$5,TRUE,FALSE),IF(INDEX(Команды!$A$2:$AN$7500,MATCH(V$3,Команды!$A$2:$A$7500,0),$E14+2)=Команды!$AJ$6,TRUE,FALSE),IF(INDEX(Команды!$A$2:$AN$7500,MATCH(V$3,Команды!$A$2:$A$7500,0),$E14+2)=Команды!$AJ$7,TRUE,FALSE),IF(INDEX(Команды!$A$2:$AN$7500,MATCH(V$3,Команды!$A$2:$A$7500,0),$E14+2)=Команды!$AJ$8,TRUE,FALSE),IF(INDEX(Команды!$A$2:$AN$7500,MATCH(V$3,Команды!$A$2:$A$7500,0),$E14+2)=Команды!$AJ$9,TRUE,FALSE),IF(INDEX(Команды!$A$2:$AN$7500,MATCH(V$3,Команды!$A$2:$A$7500,0),$E14+2)=Команды!$AJ$10,TRUE,FALSE),IF(INDEX(Команды!$A$2:$AN$7500,MATCH(V$3,Команды!$A$2:$A$7500,0),$E14+2)=Команды!$AJ$11,TRUE,FALSE),IF(INDEX(Команды!$A$2:$AN$7500,MATCH(V$3,Команды!$A$2:$A$7500,0),$E14+2)=Команды!$AJ$12,TRUE,FALSE),IF(INDEX(Команды!$A$2:$AN$7500,MATCH(V$3,Команды!$A$2:$A$7500,0),$E14+2)=Команды!$AJ$13,TRUE,FALSE),IF(INDEX(Команды!$A$2:$AN$7500,MATCH(V$3,Команды!$A$2:$A$7500,0),$E14+2)=Команды!$AJ$14,TRUE,FALSE),IF(INDEX(Команды!$A$2:$AN$7500,MATCH(V$3,Команды!$A$2:$A$7500,0),$E14+2)=Команды!$AJ$15,TRUE,FALSE),IF(INDEX(Команды!$A$2:$AN$7500,MATCH(V$3,Команды!$A$2:$A$7500,0),$E14+2)=Команды!$AJ$16,TRUE,FALSE),IF(INDEX(Команды!$A$2:$AN$7500,MATCH(V$3,Команды!$A$2:$A$7500,0),$E14+2)=Команды!$AJ$17,TRUE,FALSE),IF(INDEX(Команды!$A$2:$AN$7500,MATCH(V$3,Команды!$A$2:$A$7500,0),$E14+2)=Команды!$AJ$18,TRUE,FALSE),IF(INDEX(Команды!$A$2:$AN$7500,MATCH(V$3,Команды!$A$2:$A$7500,0),$E14+2)=Команды!$AJ$19,TRUE,FALSE)),INDEX(Команды!$AJ$2:$AL$19,MATCH(INDEX(Команды!$A$2:$AN$7500,MATCH(V$3,Команды!$A$2:$A$7500,0),$E14+2),Команды!$AJ$2:$AJ$19,0),3),0)</f>
        <v>В</v>
      </c>
      <c r="X14" s="342"/>
      <c r="Y14" s="174">
        <f>IF(OR(IF(INDEX(Команды!$A$2:$AN$7500,MATCH(Y$3,Команды!$A$2:$A$7500,0),$E14+2)=Команды!$AJ$2,TRUE,FALSE),IF(INDEX(Команды!$A$2:$AN$7500,MATCH(Y$3,Команды!$A$2:$A$7500,0),$E14+2)=Команды!$AJ$3,TRUE,FALSE),IF(INDEX(Команды!$A$2:$AN$7500,MATCH(Y$3,Команды!$A$2:$A$7500,0),$E14+2)=Команды!$AJ$4,TRUE,FALSE),IF(INDEX(Команды!$A$2:$AN$7500,MATCH(Y$3,Команды!$A$2:$A$7500,0),$E14+2)=Команды!$AJ$5,TRUE,FALSE),IF(INDEX(Команды!$A$2:$AN$7500,MATCH(Y$3,Команды!$A$2:$A$7500,0),$E14+2)=Команды!$AJ$6,TRUE,FALSE),IF(INDEX(Команды!$A$2:$AN$7500,MATCH(Y$3,Команды!$A$2:$A$7500,0),$E14+2)=Команды!$AJ$7,TRUE,FALSE),IF(INDEX(Команды!$A$2:$AN$7500,MATCH(Y$3,Команды!$A$2:$A$7500,0),$E14+2)=Команды!$AJ$8,TRUE,FALSE),IF(INDEX(Команды!$A$2:$AN$7500,MATCH(Y$3,Команды!$A$2:$A$7500,0),$E14+2)=Команды!$AJ$9,TRUE,FALSE),IF(INDEX(Команды!$A$2:$AN$7500,MATCH(Y$3,Команды!$A$2:$A$7500,0),$E14+2)=Команды!$AJ$10,TRUE,FALSE),IF(INDEX(Команды!$A$2:$AN$7500,MATCH(Y$3,Команды!$A$2:$A$7500,0),$E14+2)=Команды!$AJ$11,TRUE,FALSE),IF(INDEX(Команды!$A$2:$AN$7500,MATCH(Y$3,Команды!$A$2:$A$7500,0),$E14+2)=Команды!$AJ$12,TRUE,FALSE),IF(INDEX(Команды!$A$2:$AN$7500,MATCH(Y$3,Команды!$A$2:$A$7500,0),$E14+2)=Команды!$AJ$13,TRUE,FALSE),IF(INDEX(Команды!$A$2:$AN$7500,MATCH(Y$3,Команды!$A$2:$A$7500,0),$E14+2)=Команды!$AJ$14,TRUE,FALSE),IF(INDEX(Команды!$A$2:$AN$7500,MATCH(Y$3,Команды!$A$2:$A$7500,0),$E14+2)=Команды!$AJ$15,TRUE,FALSE),IF(INDEX(Команды!$A$2:$AN$7500,MATCH(Y$3,Команды!$A$2:$A$7500,0),$E14+2)=Команды!$AJ$16,TRUE,FALSE),,IF(INDEX(Команды!$A$2:$AN$7500,MATCH(Y$3,Команды!$A$2:$A$7500,0),$E14+2)=Команды!$AJ$17,TRUE,FALSE),,IF(INDEX(Команды!$A$2:$AN$7500,MATCH(Y$3,Команды!$A$2:$A$7500,0),$E14+2)=Команды!$AJ$18,TRUE,FALSE),,IF(INDEX(Команды!$A$2:$AN$7500,MATCH(Y$3,Команды!$A$2:$A$7500,0),$E14+2)=Команды!$AJ$19,TRUE,FALSE)),INDEX(Команды!$AJ$2:$AK$19,MATCH(INDEX(Команды!$A$2:$AN$7500,MATCH(Y$3,Команды!$A$2:$A$7500,0),$E14+2),Команды!$AJ$2:$AJ$19,0),2),0)</f>
        <v>0.45833333333333331</v>
      </c>
      <c r="Z14" s="175">
        <f>IF(OR(IF(INDEX(Команды!$A$2:$AN$7500,MATCH(Y$3,Команды!$A$2:$A$7500,0),$E14+2)=Команды!$AJ$2,TRUE,FALSE),IF(INDEX(Команды!$A$2:$AN$7500,MATCH(Y$3,Команды!$A$2:$A$7500,0),$E14+2)=Команды!$AJ$3,TRUE,FALSE),IF(INDEX(Команды!$A$2:$AN$7500,MATCH(Y$3,Команды!$A$2:$A$7500,0),$E14+2)=Команды!$AJ$4,TRUE,FALSE),IF(INDEX(Команды!$A$2:$AN$7500,MATCH(Y$3,Команды!$A$2:$A$7500,0),$E14+2)=Команды!$AJ$5,TRUE,FALSE),IF(INDEX(Команды!$A$2:$AN$7500,MATCH(Y$3,Команды!$A$2:$A$7500,0),$E14+2)=Команды!$AJ$6,TRUE,FALSE),IF(INDEX(Команды!$A$2:$AN$7500,MATCH(Y$3,Команды!$A$2:$A$7500,0),$E14+2)=Команды!$AJ$7,TRUE,FALSE),IF(INDEX(Команды!$A$2:$AN$7500,MATCH(Y$3,Команды!$A$2:$A$7500,0),$E14+2)=Команды!$AJ$8,TRUE,FALSE),IF(INDEX(Команды!$A$2:$AN$7500,MATCH(Y$3,Команды!$A$2:$A$7500,0),$E14+2)=Команды!$AJ$9,TRUE,FALSE),IF(INDEX(Команды!$A$2:$AN$7500,MATCH(Y$3,Команды!$A$2:$A$7500,0),$E14+2)=Команды!$AJ$10,TRUE,FALSE),IF(INDEX(Команды!$A$2:$AN$7500,MATCH(Y$3,Команды!$A$2:$A$7500,0),$E14+2)=Команды!$AJ$11,TRUE,FALSE),IF(INDEX(Команды!$A$2:$AN$7500,MATCH(Y$3,Команды!$A$2:$A$7500,0),$E14+2)=Команды!$AJ$12,TRUE,FALSE),IF(INDEX(Команды!$A$2:$AN$7500,MATCH(Y$3,Команды!$A$2:$A$7500,0),$E14+2)=Команды!$AJ$13,TRUE,FALSE),IF(INDEX(Команды!$A$2:$AN$7500,MATCH(Y$3,Команды!$A$2:$A$7500,0),$E14+2)=Команды!$AJ$14,TRUE,FALSE),IF(INDEX(Команды!$A$2:$AN$7500,MATCH(Y$3,Команды!$A$2:$A$7500,0),$E14+2)=Команды!$AJ$15,TRUE,FALSE),IF(INDEX(Команды!$A$2:$AN$7500,MATCH(Y$3,Команды!$A$2:$A$7500,0),$E14+2)=Команды!$AJ$16,TRUE,FALSE),IF(INDEX(Команды!$A$2:$AN$7500,MATCH(Y$3,Команды!$A$2:$A$7500,0),$E14+2)=Команды!$AJ$17,TRUE,FALSE),IF(INDEX(Команды!$A$2:$AN$7500,MATCH(Y$3,Команды!$A$2:$A$7500,0),$E14+2)=Команды!$AJ$18,TRUE,FALSE),IF(INDEX(Команды!$A$2:$AN$7500,MATCH(Y$3,Команды!$A$2:$A$7500,0),$E14+2)=Команды!$AJ$19,TRUE,FALSE)),INDEX(Команды!$AJ$2:$AL$19,MATCH(INDEX(Команды!$A$2:$AN$7500,MATCH(Y$3,Команды!$A$2:$A$7500,0),$E14+2),Команды!$AJ$2:$AJ$19,0),3),0)</f>
        <v>0.83333333333333337</v>
      </c>
      <c r="AA14" s="342"/>
      <c r="AB14" s="174">
        <f>IF(OR(IF(INDEX(Команды!$A$2:$AN$7500,MATCH(AB$3,Команды!$A$2:$A$7500,0),$E14+2)=Команды!$AJ$2,TRUE,FALSE),IF(INDEX(Команды!$A$2:$AN$7500,MATCH(AB$3,Команды!$A$2:$A$7500,0),$E14+2)=Команды!$AJ$3,TRUE,FALSE),IF(INDEX(Команды!$A$2:$AN$7500,MATCH(AB$3,Команды!$A$2:$A$7500,0),$E14+2)=Команды!$AJ$4,TRUE,FALSE),IF(INDEX(Команды!$A$2:$AN$7500,MATCH(AB$3,Команды!$A$2:$A$7500,0),$E14+2)=Команды!$AJ$5,TRUE,FALSE),IF(INDEX(Команды!$A$2:$AN$7500,MATCH(AB$3,Команды!$A$2:$A$7500,0),$E14+2)=Команды!$AJ$6,TRUE,FALSE),IF(INDEX(Команды!$A$2:$AN$7500,MATCH(AB$3,Команды!$A$2:$A$7500,0),$E14+2)=Команды!$AJ$7,TRUE,FALSE),IF(INDEX(Команды!$A$2:$AN$7500,MATCH(AB$3,Команды!$A$2:$A$7500,0),$E14+2)=Команды!$AJ$8,TRUE,FALSE),IF(INDEX(Команды!$A$2:$AN$7500,MATCH(AB$3,Команды!$A$2:$A$7500,0),$E14+2)=Команды!$AJ$9,TRUE,FALSE),IF(INDEX(Команды!$A$2:$AN$7500,MATCH(AB$3,Команды!$A$2:$A$7500,0),$E14+2)=Команды!$AJ$10,TRUE,FALSE),IF(INDEX(Команды!$A$2:$AN$7500,MATCH(AB$3,Команды!$A$2:$A$7500,0),$E14+2)=Команды!$AJ$11,TRUE,FALSE),IF(INDEX(Команды!$A$2:$AN$7500,MATCH(AB$3,Команды!$A$2:$A$7500,0),$E14+2)=Команды!$AJ$12,TRUE,FALSE),IF(INDEX(Команды!$A$2:$AN$7500,MATCH(AB$3,Команды!$A$2:$A$7500,0),$E14+2)=Команды!$AJ$13,TRUE,FALSE),IF(INDEX(Команды!$A$2:$AN$7500,MATCH(AB$3,Команды!$A$2:$A$7500,0),$E14+2)=Команды!$AJ$14,TRUE,FALSE),IF(INDEX(Команды!$A$2:$AN$7500,MATCH(AB$3,Команды!$A$2:$A$7500,0),$E14+2)=Команды!$AJ$15,TRUE,FALSE),IF(INDEX(Команды!$A$2:$AN$7500,MATCH(AB$3,Команды!$A$2:$A$7500,0),$E14+2)=Команды!$AJ$16,TRUE,FALSE),,IF(INDEX(Команды!$A$2:$AN$7500,MATCH(AB$3,Команды!$A$2:$A$7500,0),$E14+2)=Команды!$AJ$17,TRUE,FALSE),,IF(INDEX(Команды!$A$2:$AN$7500,MATCH(AB$3,Команды!$A$2:$A$7500,0),$E14+2)=Команды!$AJ$18,TRUE,FALSE),,IF(INDEX(Команды!$A$2:$AN$7500,MATCH(AB$3,Команды!$A$2:$A$7500,0),$E14+2)=Команды!$AJ$19,TRUE,FALSE)),INDEX(Команды!$AJ$2:$AK$19,MATCH(INDEX(Команды!$A$2:$AN$7500,MATCH(AB$3,Команды!$A$2:$A$7500,0),$E14+2),Команды!$AJ$2:$AJ$19,0),2),0)</f>
        <v>0.45833333333333331</v>
      </c>
      <c r="AC14" s="175">
        <f>IF(OR(IF(INDEX(Команды!$A$2:$AN$7500,MATCH(AB$3,Команды!$A$2:$A$7500,0),$E14+2)=Команды!$AJ$2,TRUE,FALSE),IF(INDEX(Команды!$A$2:$AN$7500,MATCH(AB$3,Команды!$A$2:$A$7500,0),$E14+2)=Команды!$AJ$3,TRUE,FALSE),IF(INDEX(Команды!$A$2:$AN$7500,MATCH(AB$3,Команды!$A$2:$A$7500,0),$E14+2)=Команды!$AJ$4,TRUE,FALSE),IF(INDEX(Команды!$A$2:$AN$7500,MATCH(AB$3,Команды!$A$2:$A$7500,0),$E14+2)=Команды!$AJ$5,TRUE,FALSE),IF(INDEX(Команды!$A$2:$AN$7500,MATCH(AB$3,Команды!$A$2:$A$7500,0),$E14+2)=Команды!$AJ$6,TRUE,FALSE),IF(INDEX(Команды!$A$2:$AN$7500,MATCH(AB$3,Команды!$A$2:$A$7500,0),$E14+2)=Команды!$AJ$7,TRUE,FALSE),IF(INDEX(Команды!$A$2:$AN$7500,MATCH(AB$3,Команды!$A$2:$A$7500,0),$E14+2)=Команды!$AJ$8,TRUE,FALSE),IF(INDEX(Команды!$A$2:$AN$7500,MATCH(AB$3,Команды!$A$2:$A$7500,0),$E14+2)=Команды!$AJ$9,TRUE,FALSE),IF(INDEX(Команды!$A$2:$AN$7500,MATCH(AB$3,Команды!$A$2:$A$7500,0),$E14+2)=Команды!$AJ$10,TRUE,FALSE),IF(INDEX(Команды!$A$2:$AN$7500,MATCH(AB$3,Команды!$A$2:$A$7500,0),$E14+2)=Команды!$AJ$11,TRUE,FALSE),IF(INDEX(Команды!$A$2:$AN$7500,MATCH(AB$3,Команды!$A$2:$A$7500,0),$E14+2)=Команды!$AJ$12,TRUE,FALSE),IF(INDEX(Команды!$A$2:$AN$7500,MATCH(AB$3,Команды!$A$2:$A$7500,0),$E14+2)=Команды!$AJ$13,TRUE,FALSE),IF(INDEX(Команды!$A$2:$AN$7500,MATCH(AB$3,Команды!$A$2:$A$7500,0),$E14+2)=Команды!$AJ$14,TRUE,FALSE),IF(INDEX(Команды!$A$2:$AN$7500,MATCH(AB$3,Команды!$A$2:$A$7500,0),$E14+2)=Команды!$AJ$15,TRUE,FALSE),IF(INDEX(Команды!$A$2:$AN$7500,MATCH(AB$3,Команды!$A$2:$A$7500,0),$E14+2)=Команды!$AJ$16,TRUE,FALSE),IF(INDEX(Команды!$A$2:$AN$7500,MATCH(AB$3,Команды!$A$2:$A$7500,0),$E14+2)=Команды!$AJ$17,TRUE,FALSE),IF(INDEX(Команды!$A$2:$AN$7500,MATCH(AB$3,Команды!$A$2:$A$7500,0),$E14+2)=Команды!$AJ$18,TRUE,FALSE),IF(INDEX(Команды!$A$2:$AN$7500,MATCH(AB$3,Команды!$A$2:$A$7500,0),$E14+2)=Команды!$AJ$19,TRUE,FALSE)),INDEX(Команды!$AJ$2:$AL$19,MATCH(INDEX(Команды!$A$2:$AN$7500,MATCH(AB$3,Команды!$A$2:$A$7500,0),$E14+2),Команды!$AJ$2:$AJ$19,0),3),0)</f>
        <v>0.83333333333333337</v>
      </c>
      <c r="AD14" s="342"/>
      <c r="AE14" s="174">
        <f>IF(OR(IF(INDEX(Команды!$A$2:$AN$7500,MATCH(AE$3,Команды!$A$2:$A$7500,0),$E14+2)=Команды!$AJ$2,TRUE,FALSE),IF(INDEX(Команды!$A$2:$AN$7500,MATCH(AE$3,Команды!$A$2:$A$7500,0),$E14+2)=Команды!$AJ$3,TRUE,FALSE),IF(INDEX(Команды!$A$2:$AN$7500,MATCH(AE$3,Команды!$A$2:$A$7500,0),$E14+2)=Команды!$AJ$4,TRUE,FALSE),IF(INDEX(Команды!$A$2:$AN$7500,MATCH(AE$3,Команды!$A$2:$A$7500,0),$E14+2)=Команды!$AJ$5,TRUE,FALSE),IF(INDEX(Команды!$A$2:$AN$7500,MATCH(AE$3,Команды!$A$2:$A$7500,0),$E14+2)=Команды!$AJ$6,TRUE,FALSE),IF(INDEX(Команды!$A$2:$AN$7500,MATCH(AE$3,Команды!$A$2:$A$7500,0),$E14+2)=Команды!$AJ$7,TRUE,FALSE),IF(INDEX(Команды!$A$2:$AN$7500,MATCH(AE$3,Команды!$A$2:$A$7500,0),$E14+2)=Команды!$AJ$8,TRUE,FALSE),IF(INDEX(Команды!$A$2:$AN$7500,MATCH(AE$3,Команды!$A$2:$A$7500,0),$E14+2)=Команды!$AJ$9,TRUE,FALSE),IF(INDEX(Команды!$A$2:$AN$7500,MATCH(AE$3,Команды!$A$2:$A$7500,0),$E14+2)=Команды!$AJ$10,TRUE,FALSE),IF(INDEX(Команды!$A$2:$AN$7500,MATCH(AE$3,Команды!$A$2:$A$7500,0),$E14+2)=Команды!$AJ$11,TRUE,FALSE),IF(INDEX(Команды!$A$2:$AN$7500,MATCH(AE$3,Команды!$A$2:$A$7500,0),$E14+2)=Команды!$AJ$12,TRUE,FALSE),IF(INDEX(Команды!$A$2:$AN$7500,MATCH(AE$3,Команды!$A$2:$A$7500,0),$E14+2)=Команды!$AJ$13,TRUE,FALSE),IF(INDEX(Команды!$A$2:$AN$7500,MATCH(AE$3,Команды!$A$2:$A$7500,0),$E14+2)=Команды!$AJ$14,TRUE,FALSE),IF(INDEX(Команды!$A$2:$AN$7500,MATCH(AE$3,Команды!$A$2:$A$7500,0),$E14+2)=Команды!$AJ$15,TRUE,FALSE),IF(INDEX(Команды!$A$2:$AN$7500,MATCH(AE$3,Команды!$A$2:$A$7500,0),$E14+2)=Команды!$AJ$16,TRUE,FALSE),,IF(INDEX(Команды!$A$2:$AN$7500,MATCH(AE$3,Команды!$A$2:$A$7500,0),$E14+2)=Команды!$AJ$17,TRUE,FALSE),,IF(INDEX(Команды!$A$2:$AN$7500,MATCH(AE$3,Команды!$A$2:$A$7500,0),$E14+2)=Команды!$AJ$18,TRUE,FALSE),,IF(INDEX(Команды!$A$2:$AN$7500,MATCH(AE$3,Команды!$A$2:$A$7500,0),$E14+2)=Команды!$AJ$19,TRUE,FALSE)),INDEX(Команды!$AJ$2:$AK$19,MATCH(INDEX(Команды!$A$2:$AN$7500,MATCH(AE$3,Команды!$A$2:$A$7500,0),$E14+2),Команды!$AJ$2:$AJ$19,0),2),0)</f>
        <v>0.625</v>
      </c>
      <c r="AF14" s="175">
        <f>IF(OR(IF(INDEX(Команды!$A$2:$AN$7500,MATCH(AE$3,Команды!$A$2:$A$7500,0),$E14+2)=Команды!$AJ$2,TRUE,FALSE),IF(INDEX(Команды!$A$2:$AN$7500,MATCH(AE$3,Команды!$A$2:$A$7500,0),$E14+2)=Команды!$AJ$3,TRUE,FALSE),IF(INDEX(Команды!$A$2:$AN$7500,MATCH(AE$3,Команды!$A$2:$A$7500,0),$E14+2)=Команды!$AJ$4,TRUE,FALSE),IF(INDEX(Команды!$A$2:$AN$7500,MATCH(AE$3,Команды!$A$2:$A$7500,0),$E14+2)=Команды!$AJ$5,TRUE,FALSE),IF(INDEX(Команды!$A$2:$AN$7500,MATCH(AE$3,Команды!$A$2:$A$7500,0),$E14+2)=Команды!$AJ$6,TRUE,FALSE),IF(INDEX(Команды!$A$2:$AN$7500,MATCH(AE$3,Команды!$A$2:$A$7500,0),$E14+2)=Команды!$AJ$7,TRUE,FALSE),IF(INDEX(Команды!$A$2:$AN$7500,MATCH(AE$3,Команды!$A$2:$A$7500,0),$E14+2)=Команды!$AJ$8,TRUE,FALSE),IF(INDEX(Команды!$A$2:$AN$7500,MATCH(AE$3,Команды!$A$2:$A$7500,0),$E14+2)=Команды!$AJ$9,TRUE,FALSE),IF(INDEX(Команды!$A$2:$AN$7500,MATCH(AE$3,Команды!$A$2:$A$7500,0),$E14+2)=Команды!$AJ$10,TRUE,FALSE),IF(INDEX(Команды!$A$2:$AN$7500,MATCH(AE$3,Команды!$A$2:$A$7500,0),$E14+2)=Команды!$AJ$11,TRUE,FALSE),IF(INDEX(Команды!$A$2:$AN$7500,MATCH(AE$3,Команды!$A$2:$A$7500,0),$E14+2)=Команды!$AJ$12,TRUE,FALSE),IF(INDEX(Команды!$A$2:$AN$7500,MATCH(AE$3,Команды!$A$2:$A$7500,0),$E14+2)=Команды!$AJ$13,TRUE,FALSE),IF(INDEX(Команды!$A$2:$AN$7500,MATCH(AE$3,Команды!$A$2:$A$7500,0),$E14+2)=Команды!$AJ$14,TRUE,FALSE),IF(INDEX(Команды!$A$2:$AN$7500,MATCH(AE$3,Команды!$A$2:$A$7500,0),$E14+2)=Команды!$AJ$15,TRUE,FALSE),IF(INDEX(Команды!$A$2:$AN$7500,MATCH(AE$3,Команды!$A$2:$A$7500,0),$E14+2)=Команды!$AJ$16,TRUE,FALSE),IF(INDEX(Команды!$A$2:$AN$7500,MATCH(AE$3,Команды!$A$2:$A$7500,0),$E14+2)=Команды!$AJ$17,TRUE,FALSE),IF(INDEX(Команды!$A$2:$AN$7500,MATCH(AE$3,Команды!$A$2:$A$7500,0),$E14+2)=Команды!$AJ$18,TRUE,FALSE),IF(INDEX(Команды!$A$2:$AN$7500,MATCH(AE$3,Команды!$A$2:$A$7500,0),$E14+2)=Команды!$AJ$19,TRUE,FALSE)),INDEX(Команды!$AJ$2:$AL$19,MATCH(INDEX(Команды!$A$2:$AN$7500,MATCH(AE$3,Команды!$A$2:$A$7500,0),$E14+2),Команды!$AJ$2:$AJ$19,0),3),0)</f>
        <v>1</v>
      </c>
      <c r="AG14" s="342"/>
      <c r="AH14" s="174">
        <f>IF(OR(IF(INDEX(Команды!$A$2:$AN$7500,MATCH(AH$3,Команды!$A$2:$A$7500,0),$E14+2)=Команды!$AJ$2,TRUE,FALSE),IF(INDEX(Команды!$A$2:$AN$7500,MATCH(AH$3,Команды!$A$2:$A$7500,0),$E14+2)=Команды!$AJ$3,TRUE,FALSE),IF(INDEX(Команды!$A$2:$AN$7500,MATCH(AH$3,Команды!$A$2:$A$7500,0),$E14+2)=Команды!$AJ$4,TRUE,FALSE),IF(INDEX(Команды!$A$2:$AN$7500,MATCH(AH$3,Команды!$A$2:$A$7500,0),$E14+2)=Команды!$AJ$5,TRUE,FALSE),IF(INDEX(Команды!$A$2:$AN$7500,MATCH(AH$3,Команды!$A$2:$A$7500,0),$E14+2)=Команды!$AJ$6,TRUE,FALSE),IF(INDEX(Команды!$A$2:$AN$7500,MATCH(AH$3,Команды!$A$2:$A$7500,0),$E14+2)=Команды!$AJ$7,TRUE,FALSE),IF(INDEX(Команды!$A$2:$AN$7500,MATCH(AH$3,Команды!$A$2:$A$7500,0),$E14+2)=Команды!$AJ$8,TRUE,FALSE),IF(INDEX(Команды!$A$2:$AN$7500,MATCH(AH$3,Команды!$A$2:$A$7500,0),$E14+2)=Команды!$AJ$9,TRUE,FALSE),IF(INDEX(Команды!$A$2:$AN$7500,MATCH(AH$3,Команды!$A$2:$A$7500,0),$E14+2)=Команды!$AJ$10,TRUE,FALSE),IF(INDEX(Команды!$A$2:$AN$7500,MATCH(AH$3,Команды!$A$2:$A$7500,0),$E14+2)=Команды!$AJ$11,TRUE,FALSE),IF(INDEX(Команды!$A$2:$AN$7500,MATCH(AH$3,Команды!$A$2:$A$7500,0),$E14+2)=Команды!$AJ$12,TRUE,FALSE),IF(INDEX(Команды!$A$2:$AN$7500,MATCH(AH$3,Команды!$A$2:$A$7500,0),$E14+2)=Команды!$AJ$13,TRUE,FALSE),IF(INDEX(Команды!$A$2:$AN$7500,MATCH(AH$3,Команды!$A$2:$A$7500,0),$E14+2)=Команды!$AJ$14,TRUE,FALSE),IF(INDEX(Команды!$A$2:$AN$7500,MATCH(AH$3,Команды!$A$2:$A$7500,0),$E14+2)=Команды!$AJ$15,TRUE,FALSE),IF(INDEX(Команды!$A$2:$AN$7500,MATCH(AH$3,Команды!$A$2:$A$7500,0),$E14+2)=Команды!$AJ$16,TRUE,FALSE),,IF(INDEX(Команды!$A$2:$AN$7500,MATCH(AH$3,Команды!$A$2:$A$7500,0),$E14+2)=Команды!$AJ$17,TRUE,FALSE),,IF(INDEX(Команды!$A$2:$AN$7500,MATCH(AH$3,Команды!$A$2:$A$7500,0),$E14+2)=Команды!$AJ$18,TRUE,FALSE),,IF(INDEX(Команды!$A$2:$AN$7500,MATCH(AH$3,Команды!$A$2:$A$7500,0),$E14+2)=Команды!$AJ$19,TRUE,FALSE)),INDEX(Команды!$AJ$2:$AK$19,MATCH(INDEX(Команды!$A$2:$AN$7500,MATCH(AH$3,Команды!$A$2:$A$7500,0),$E14+2),Команды!$AJ$2:$AJ$19,0),2),0)</f>
        <v>0.64583333333333337</v>
      </c>
      <c r="AI14" s="175">
        <f>IF(OR(IF(INDEX(Команды!$A$2:$AN$7500,MATCH(AH$3,Команды!$A$2:$A$7500,0),$E14+2)=Команды!$AJ$2,TRUE,FALSE),IF(INDEX(Команды!$A$2:$AN$7500,MATCH(AH$3,Команды!$A$2:$A$7500,0),$E14+2)=Команды!$AJ$3,TRUE,FALSE),IF(INDEX(Команды!$A$2:$AN$7500,MATCH(AH$3,Команды!$A$2:$A$7500,0),$E14+2)=Команды!$AJ$4,TRUE,FALSE),IF(INDEX(Команды!$A$2:$AN$7500,MATCH(AH$3,Команды!$A$2:$A$7500,0),$E14+2)=Команды!$AJ$5,TRUE,FALSE),IF(INDEX(Команды!$A$2:$AN$7500,MATCH(AH$3,Команды!$A$2:$A$7500,0),$E14+2)=Команды!$AJ$6,TRUE,FALSE),IF(INDEX(Команды!$A$2:$AN$7500,MATCH(AH$3,Команды!$A$2:$A$7500,0),$E14+2)=Команды!$AJ$7,TRUE,FALSE),IF(INDEX(Команды!$A$2:$AN$7500,MATCH(AH$3,Команды!$A$2:$A$7500,0),$E14+2)=Команды!$AJ$8,TRUE,FALSE),IF(INDEX(Команды!$A$2:$AN$7500,MATCH(AH$3,Команды!$A$2:$A$7500,0),$E14+2)=Команды!$AJ$9,TRUE,FALSE),IF(INDEX(Команды!$A$2:$AN$7500,MATCH(AH$3,Команды!$A$2:$A$7500,0),$E14+2)=Команды!$AJ$10,TRUE,FALSE),IF(INDEX(Команды!$A$2:$AN$7500,MATCH(AH$3,Команды!$A$2:$A$7500,0),$E14+2)=Команды!$AJ$11,TRUE,FALSE),IF(INDEX(Команды!$A$2:$AN$7500,MATCH(AH$3,Команды!$A$2:$A$7500,0),$E14+2)=Команды!$AJ$12,TRUE,FALSE),IF(INDEX(Команды!$A$2:$AN$7500,MATCH(AH$3,Команды!$A$2:$A$7500,0),$E14+2)=Команды!$AJ$13,TRUE,FALSE),IF(INDEX(Команды!$A$2:$AN$7500,MATCH(AH$3,Команды!$A$2:$A$7500,0),$E14+2)=Команды!$AJ$14,TRUE,FALSE),IF(INDEX(Команды!$A$2:$AN$7500,MATCH(AH$3,Команды!$A$2:$A$7500,0),$E14+2)=Команды!$AJ$15,TRUE,FALSE),IF(INDEX(Команды!$A$2:$AN$7500,MATCH(AH$3,Команды!$A$2:$A$7500,0),$E14+2)=Команды!$AJ$16,TRUE,FALSE),IF(INDEX(Команды!$A$2:$AN$7500,MATCH(AH$3,Команды!$A$2:$A$7500,0),$E14+2)=Команды!$AJ$17,TRUE,FALSE),IF(INDEX(Команды!$A$2:$AN$7500,MATCH(AH$3,Команды!$A$2:$A$7500,0),$E14+2)=Команды!$AJ$18,TRUE,FALSE),IF(INDEX(Команды!$A$2:$AN$7500,MATCH(AH$3,Команды!$A$2:$A$7500,0),$E14+2)=Команды!$AJ$19,TRUE,FALSE)),INDEX(Команды!$AJ$2:$AL$19,MATCH(INDEX(Команды!$A$2:$AN$7500,MATCH(AH$3,Команды!$A$2:$A$7500,0),$E14+2),Команды!$AJ$2:$AJ$19,0),3),0)</f>
        <v>1.0208333333333333</v>
      </c>
      <c r="AJ14" s="342"/>
      <c r="AK14" s="174">
        <f>IF(OR(IF(INDEX(Команды!$A$2:$AN$7500,MATCH(AK$3,Команды!$A$2:$A$7500,0),$E14+2)=Команды!$AJ$2,TRUE,FALSE),IF(INDEX(Команды!$A$2:$AN$7500,MATCH(AK$3,Команды!$A$2:$A$7500,0),$E14+2)=Команды!$AJ$3,TRUE,FALSE),IF(INDEX(Команды!$A$2:$AN$7500,MATCH(AK$3,Команды!$A$2:$A$7500,0),$E14+2)=Команды!$AJ$4,TRUE,FALSE),IF(INDEX(Команды!$A$2:$AN$7500,MATCH(AK$3,Команды!$A$2:$A$7500,0),$E14+2)=Команды!$AJ$5,TRUE,FALSE),IF(INDEX(Команды!$A$2:$AN$7500,MATCH(AK$3,Команды!$A$2:$A$7500,0),$E14+2)=Команды!$AJ$6,TRUE,FALSE),IF(INDEX(Команды!$A$2:$AN$7500,MATCH(AK$3,Команды!$A$2:$A$7500,0),$E14+2)=Команды!$AJ$7,TRUE,FALSE),IF(INDEX(Команды!$A$2:$AN$7500,MATCH(AK$3,Команды!$A$2:$A$7500,0),$E14+2)=Команды!$AJ$8,TRUE,FALSE),IF(INDEX(Команды!$A$2:$AN$7500,MATCH(AK$3,Команды!$A$2:$A$7500,0),$E14+2)=Команды!$AJ$9,TRUE,FALSE),IF(INDEX(Команды!$A$2:$AN$7500,MATCH(AK$3,Команды!$A$2:$A$7500,0),$E14+2)=Команды!$AJ$10,TRUE,FALSE),IF(INDEX(Команды!$A$2:$AN$7500,MATCH(AK$3,Команды!$A$2:$A$7500,0),$E14+2)=Команды!$AJ$11,TRUE,FALSE),IF(INDEX(Команды!$A$2:$AN$7500,MATCH(AK$3,Команды!$A$2:$A$7500,0),$E14+2)=Команды!$AJ$12,TRUE,FALSE),IF(INDEX(Команды!$A$2:$AN$7500,MATCH(AK$3,Команды!$A$2:$A$7500,0),$E14+2)=Команды!$AJ$13,TRUE,FALSE),IF(INDEX(Команды!$A$2:$AN$7500,MATCH(AK$3,Команды!$A$2:$A$7500,0),$E14+2)=Команды!$AJ$14,TRUE,FALSE),IF(INDEX(Команды!$A$2:$AN$7500,MATCH(AK$3,Команды!$A$2:$A$7500,0),$E14+2)=Команды!$AJ$15,TRUE,FALSE),IF(INDEX(Команды!$A$2:$AN$7500,MATCH(AK$3,Команды!$A$2:$A$7500,0),$E14+2)=Команды!$AJ$16,TRUE,FALSE),,IF(INDEX(Команды!$A$2:$AN$7500,MATCH(AK$3,Команды!$A$2:$A$7500,0),$E14+2)=Команды!$AJ$17,TRUE,FALSE),,IF(INDEX(Команды!$A$2:$AN$7500,MATCH(AK$3,Команды!$A$2:$A$7500,0),$E14+2)=Команды!$AJ$18,TRUE,FALSE),,IF(INDEX(Команды!$A$2:$AN$7500,MATCH(AK$3,Команды!$A$2:$A$7500,0),$E14+2)=Команды!$AJ$19,TRUE,FALSE)),INDEX(Команды!$AJ$2:$AK$19,MATCH(INDEX(Команды!$A$2:$AN$7500,MATCH(AK$3,Команды!$A$2:$A$7500,0),$E14+2),Команды!$AJ$2:$AJ$19,0),2),0)</f>
        <v>0.64583333333333337</v>
      </c>
      <c r="AL14" s="175">
        <f>IF(OR(IF(INDEX(Команды!$A$2:$AN$7500,MATCH(AK$3,Команды!$A$2:$A$7500,0),$E14+2)=Команды!$AJ$2,TRUE,FALSE),IF(INDEX(Команды!$A$2:$AN$7500,MATCH(AK$3,Команды!$A$2:$A$7500,0),$E14+2)=Команды!$AJ$3,TRUE,FALSE),IF(INDEX(Команды!$A$2:$AN$7500,MATCH(AK$3,Команды!$A$2:$A$7500,0),$E14+2)=Команды!$AJ$4,TRUE,FALSE),IF(INDEX(Команды!$A$2:$AN$7500,MATCH(AK$3,Команды!$A$2:$A$7500,0),$E14+2)=Команды!$AJ$5,TRUE,FALSE),IF(INDEX(Команды!$A$2:$AN$7500,MATCH(AK$3,Команды!$A$2:$A$7500,0),$E14+2)=Команды!$AJ$6,TRUE,FALSE),IF(INDEX(Команды!$A$2:$AN$7500,MATCH(AK$3,Команды!$A$2:$A$7500,0),$E14+2)=Команды!$AJ$7,TRUE,FALSE),IF(INDEX(Команды!$A$2:$AN$7500,MATCH(AK$3,Команды!$A$2:$A$7500,0),$E14+2)=Команды!$AJ$8,TRUE,FALSE),IF(INDEX(Команды!$A$2:$AN$7500,MATCH(AK$3,Команды!$A$2:$A$7500,0),$E14+2)=Команды!$AJ$9,TRUE,FALSE),IF(INDEX(Команды!$A$2:$AN$7500,MATCH(AK$3,Команды!$A$2:$A$7500,0),$E14+2)=Команды!$AJ$10,TRUE,FALSE),IF(INDEX(Команды!$A$2:$AN$7500,MATCH(AK$3,Команды!$A$2:$A$7500,0),$E14+2)=Команды!$AJ$11,TRUE,FALSE),IF(INDEX(Команды!$A$2:$AN$7500,MATCH(AK$3,Команды!$A$2:$A$7500,0),$E14+2)=Команды!$AJ$12,TRUE,FALSE),IF(INDEX(Команды!$A$2:$AN$7500,MATCH(AK$3,Команды!$A$2:$A$7500,0),$E14+2)=Команды!$AJ$13,TRUE,FALSE),IF(INDEX(Команды!$A$2:$AN$7500,MATCH(AK$3,Команды!$A$2:$A$7500,0),$E14+2)=Команды!$AJ$14,TRUE,FALSE),IF(INDEX(Команды!$A$2:$AN$7500,MATCH(AK$3,Команды!$A$2:$A$7500,0),$E14+2)=Команды!$AJ$15,TRUE,FALSE),IF(INDEX(Команды!$A$2:$AN$7500,MATCH(AK$3,Команды!$A$2:$A$7500,0),$E14+2)=Команды!$AJ$16,TRUE,FALSE),IF(INDEX(Команды!$A$2:$AN$7500,MATCH(AK$3,Команды!$A$2:$A$7500,0),$E14+2)=Команды!$AJ$17,TRUE,FALSE),IF(INDEX(Команды!$A$2:$AN$7500,MATCH(AK$3,Команды!$A$2:$A$7500,0),$E14+2)=Команды!$AJ$18,TRUE,FALSE),IF(INDEX(Команды!$A$2:$AN$7500,MATCH(AK$3,Команды!$A$2:$A$7500,0),$E14+2)=Команды!$AJ$19,TRUE,FALSE)),INDEX(Команды!$AJ$2:$AL$19,MATCH(INDEX(Команды!$A$2:$AN$7500,MATCH(AK$3,Команды!$A$2:$A$7500,0),$E14+2),Команды!$AJ$2:$AJ$19,0),3),0)</f>
        <v>1.0208333333333333</v>
      </c>
      <c r="AM14" s="342"/>
      <c r="AN14" s="174" t="str">
        <f>IF(OR(IF(INDEX(Команды!$A$2:$AN$7500,MATCH(AN$3,Команды!$A$2:$A$7500,0),$E14+2)=Команды!$AJ$2,TRUE,FALSE),IF(INDEX(Команды!$A$2:$AN$7500,MATCH(AN$3,Команды!$A$2:$A$7500,0),$E14+2)=Команды!$AJ$3,TRUE,FALSE),IF(INDEX(Команды!$A$2:$AN$7500,MATCH(AN$3,Команды!$A$2:$A$7500,0),$E14+2)=Команды!$AJ$4,TRUE,FALSE),IF(INDEX(Команды!$A$2:$AN$7500,MATCH(AN$3,Команды!$A$2:$A$7500,0),$E14+2)=Команды!$AJ$5,TRUE,FALSE),IF(INDEX(Команды!$A$2:$AN$7500,MATCH(AN$3,Команды!$A$2:$A$7500,0),$E14+2)=Команды!$AJ$6,TRUE,FALSE),IF(INDEX(Команды!$A$2:$AN$7500,MATCH(AN$3,Команды!$A$2:$A$7500,0),$E14+2)=Команды!$AJ$7,TRUE,FALSE),IF(INDEX(Команды!$A$2:$AN$7500,MATCH(AN$3,Команды!$A$2:$A$7500,0),$E14+2)=Команды!$AJ$8,TRUE,FALSE),IF(INDEX(Команды!$A$2:$AN$7500,MATCH(AN$3,Команды!$A$2:$A$7500,0),$E14+2)=Команды!$AJ$9,TRUE,FALSE),IF(INDEX(Команды!$A$2:$AN$7500,MATCH(AN$3,Команды!$A$2:$A$7500,0),$E14+2)=Команды!$AJ$10,TRUE,FALSE),IF(INDEX(Команды!$A$2:$AN$7500,MATCH(AN$3,Команды!$A$2:$A$7500,0),$E14+2)=Команды!$AJ$11,TRUE,FALSE),IF(INDEX(Команды!$A$2:$AN$7500,MATCH(AN$3,Команды!$A$2:$A$7500,0),$E14+2)=Команды!$AJ$12,TRUE,FALSE),IF(INDEX(Команды!$A$2:$AN$7500,MATCH(AN$3,Команды!$A$2:$A$7500,0),$E14+2)=Команды!$AJ$13,TRUE,FALSE),IF(INDEX(Команды!$A$2:$AN$7500,MATCH(AN$3,Команды!$A$2:$A$7500,0),$E14+2)=Команды!$AJ$14,TRUE,FALSE),IF(INDEX(Команды!$A$2:$AN$7500,MATCH(AN$3,Команды!$A$2:$A$7500,0),$E14+2)=Команды!$AJ$15,TRUE,FALSE),IF(INDEX(Команды!$A$2:$AN$7500,MATCH(AN$3,Команды!$A$2:$A$7500,0),$E14+2)=Команды!$AJ$16,TRUE,FALSE),,IF(INDEX(Команды!$A$2:$AN$7500,MATCH(AN$3,Команды!$A$2:$A$7500,0),$E14+2)=Команды!$AJ$17,TRUE,FALSE),,IF(INDEX(Команды!$A$2:$AN$7500,MATCH(AN$3,Команды!$A$2:$A$7500,0),$E14+2)=Команды!$AJ$18,TRUE,FALSE),,IF(INDEX(Команды!$A$2:$AN$7500,MATCH(AN$3,Команды!$A$2:$A$7500,0),$E14+2)=Команды!$AJ$19,TRUE,FALSE)),INDEX(Команды!$AJ$2:$AK$19,MATCH(INDEX(Команды!$A$2:$AN$7500,MATCH(AN$3,Команды!$A$2:$A$7500,0),$E14+2),Команды!$AJ$2:$AJ$19,0),2),0)</f>
        <v>В</v>
      </c>
      <c r="AO14" s="175" t="str">
        <f>IF(OR(IF(INDEX(Команды!$A$2:$AN$7500,MATCH(AN$3,Команды!$A$2:$A$7500,0),$E14+2)=Команды!$AJ$2,TRUE,FALSE),IF(INDEX(Команды!$A$2:$AN$7500,MATCH(AN$3,Команды!$A$2:$A$7500,0),$E14+2)=Команды!$AJ$3,TRUE,FALSE),IF(INDEX(Команды!$A$2:$AN$7500,MATCH(AN$3,Команды!$A$2:$A$7500,0),$E14+2)=Команды!$AJ$4,TRUE,FALSE),IF(INDEX(Команды!$A$2:$AN$7500,MATCH(AN$3,Команды!$A$2:$A$7500,0),$E14+2)=Команды!$AJ$5,TRUE,FALSE),IF(INDEX(Команды!$A$2:$AN$7500,MATCH(AN$3,Команды!$A$2:$A$7500,0),$E14+2)=Команды!$AJ$6,TRUE,FALSE),IF(INDEX(Команды!$A$2:$AN$7500,MATCH(AN$3,Команды!$A$2:$A$7500,0),$E14+2)=Команды!$AJ$7,TRUE,FALSE),IF(INDEX(Команды!$A$2:$AN$7500,MATCH(AN$3,Команды!$A$2:$A$7500,0),$E14+2)=Команды!$AJ$8,TRUE,FALSE),IF(INDEX(Команды!$A$2:$AN$7500,MATCH(AN$3,Команды!$A$2:$A$7500,0),$E14+2)=Команды!$AJ$9,TRUE,FALSE),IF(INDEX(Команды!$A$2:$AN$7500,MATCH(AN$3,Команды!$A$2:$A$7500,0),$E14+2)=Команды!$AJ$10,TRUE,FALSE),IF(INDEX(Команды!$A$2:$AN$7500,MATCH(AN$3,Команды!$A$2:$A$7500,0),$E14+2)=Команды!$AJ$11,TRUE,FALSE),IF(INDEX(Команды!$A$2:$AN$7500,MATCH(AN$3,Команды!$A$2:$A$7500,0),$E14+2)=Команды!$AJ$12,TRUE,FALSE),IF(INDEX(Команды!$A$2:$AN$7500,MATCH(AN$3,Команды!$A$2:$A$7500,0),$E14+2)=Команды!$AJ$13,TRUE,FALSE),IF(INDEX(Команды!$A$2:$AN$7500,MATCH(AN$3,Команды!$A$2:$A$7500,0),$E14+2)=Команды!$AJ$14,TRUE,FALSE),IF(INDEX(Команды!$A$2:$AN$7500,MATCH(AN$3,Команды!$A$2:$A$7500,0),$E14+2)=Команды!$AJ$15,TRUE,FALSE),IF(INDEX(Команды!$A$2:$AN$7500,MATCH(AN$3,Команды!$A$2:$A$7500,0),$E14+2)=Команды!$AJ$16,TRUE,FALSE),IF(INDEX(Команды!$A$2:$AN$7500,MATCH(AN$3,Команды!$A$2:$A$7500,0),$E14+2)=Команды!$AJ$17,TRUE,FALSE),IF(INDEX(Команды!$A$2:$AN$7500,MATCH(AN$3,Команды!$A$2:$A$7500,0),$E14+2)=Команды!$AJ$18,TRUE,FALSE),IF(INDEX(Команды!$A$2:$AN$7500,MATCH(AN$3,Команды!$A$2:$A$7500,0),$E14+2)=Команды!$AJ$19,TRUE,FALSE)),INDEX(Команды!$AJ$2:$AL$19,MATCH(INDEX(Команды!$A$2:$AN$7500,MATCH(AN$3,Команды!$A$2:$A$7500,0),$E14+2),Команды!$AJ$2:$AJ$19,0),3),0)</f>
        <v>В</v>
      </c>
      <c r="AP14" s="342"/>
      <c r="AQ14" s="174" t="str">
        <f>IF(OR(IF(INDEX(Команды!$A$2:$AN$7500,MATCH(AQ$3,Команды!$A$2:$A$7500,0),$E14+2)=Команды!$AJ$2,TRUE,FALSE),IF(INDEX(Команды!$A$2:$AN$7500,MATCH(AQ$3,Команды!$A$2:$A$7500,0),$E14+2)=Команды!$AJ$3,TRUE,FALSE),IF(INDEX(Команды!$A$2:$AN$7500,MATCH(AQ$3,Команды!$A$2:$A$7500,0),$E14+2)=Команды!$AJ$4,TRUE,FALSE),IF(INDEX(Команды!$A$2:$AN$7500,MATCH(AQ$3,Команды!$A$2:$A$7500,0),$E14+2)=Команды!$AJ$5,TRUE,FALSE),IF(INDEX(Команды!$A$2:$AN$7500,MATCH(AQ$3,Команды!$A$2:$A$7500,0),$E14+2)=Команды!$AJ$6,TRUE,FALSE),IF(INDEX(Команды!$A$2:$AN$7500,MATCH(AQ$3,Команды!$A$2:$A$7500,0),$E14+2)=Команды!$AJ$7,TRUE,FALSE),IF(INDEX(Команды!$A$2:$AN$7500,MATCH(AQ$3,Команды!$A$2:$A$7500,0),$E14+2)=Команды!$AJ$8,TRUE,FALSE),IF(INDEX(Команды!$A$2:$AN$7500,MATCH(AQ$3,Команды!$A$2:$A$7500,0),$E14+2)=Команды!$AJ$9,TRUE,FALSE),IF(INDEX(Команды!$A$2:$AN$7500,MATCH(AQ$3,Команды!$A$2:$A$7500,0),$E14+2)=Команды!$AJ$10,TRUE,FALSE),IF(INDEX(Команды!$A$2:$AN$7500,MATCH(AQ$3,Команды!$A$2:$A$7500,0),$E14+2)=Команды!$AJ$11,TRUE,FALSE),IF(INDEX(Команды!$A$2:$AN$7500,MATCH(AQ$3,Команды!$A$2:$A$7500,0),$E14+2)=Команды!$AJ$12,TRUE,FALSE),IF(INDEX(Команды!$A$2:$AN$7500,MATCH(AQ$3,Команды!$A$2:$A$7500,0),$E14+2)=Команды!$AJ$13,TRUE,FALSE),IF(INDEX(Команды!$A$2:$AN$7500,MATCH(AQ$3,Команды!$A$2:$A$7500,0),$E14+2)=Команды!$AJ$14,TRUE,FALSE),IF(INDEX(Команды!$A$2:$AN$7500,MATCH(AQ$3,Команды!$A$2:$A$7500,0),$E14+2)=Команды!$AJ$15,TRUE,FALSE),IF(INDEX(Команды!$A$2:$AN$7500,MATCH(AQ$3,Команды!$A$2:$A$7500,0),$E14+2)=Команды!$AJ$16,TRUE,FALSE),,IF(INDEX(Команды!$A$2:$AN$7500,MATCH(AQ$3,Команды!$A$2:$A$7500,0),$E14+2)=Команды!$AJ$17,TRUE,FALSE),,IF(INDEX(Команды!$A$2:$AN$7500,MATCH(AQ$3,Команды!$A$2:$A$7500,0),$E14+2)=Команды!$AJ$18,TRUE,FALSE),,IF(INDEX(Команды!$A$2:$AN$7500,MATCH(AQ$3,Команды!$A$2:$A$7500,0),$E14+2)=Команды!$AJ$19,TRUE,FALSE)),INDEX(Команды!$AJ$2:$AK$19,MATCH(INDEX(Команды!$A$2:$AN$7500,MATCH(AQ$3,Команды!$A$2:$A$7500,0),$E14+2),Команды!$AJ$2:$AJ$19,0),2),0)</f>
        <v>В</v>
      </c>
      <c r="AR14" s="175" t="str">
        <f>IF(OR(IF(INDEX(Команды!$A$2:$AN$7500,MATCH(AQ$3,Команды!$A$2:$A$7500,0),$E14+2)=Команды!$AJ$2,TRUE,FALSE),IF(INDEX(Команды!$A$2:$AN$7500,MATCH(AQ$3,Команды!$A$2:$A$7500,0),$E14+2)=Команды!$AJ$3,TRUE,FALSE),IF(INDEX(Команды!$A$2:$AN$7500,MATCH(AQ$3,Команды!$A$2:$A$7500,0),$E14+2)=Команды!$AJ$4,TRUE,FALSE),IF(INDEX(Команды!$A$2:$AN$7500,MATCH(AQ$3,Команды!$A$2:$A$7500,0),$E14+2)=Команды!$AJ$5,TRUE,FALSE),IF(INDEX(Команды!$A$2:$AN$7500,MATCH(AQ$3,Команды!$A$2:$A$7500,0),$E14+2)=Команды!$AJ$6,TRUE,FALSE),IF(INDEX(Команды!$A$2:$AN$7500,MATCH(AQ$3,Команды!$A$2:$A$7500,0),$E14+2)=Команды!$AJ$7,TRUE,FALSE),IF(INDEX(Команды!$A$2:$AN$7500,MATCH(AQ$3,Команды!$A$2:$A$7500,0),$E14+2)=Команды!$AJ$8,TRUE,FALSE),IF(INDEX(Команды!$A$2:$AN$7500,MATCH(AQ$3,Команды!$A$2:$A$7500,0),$E14+2)=Команды!$AJ$9,TRUE,FALSE),IF(INDEX(Команды!$A$2:$AN$7500,MATCH(AQ$3,Команды!$A$2:$A$7500,0),$E14+2)=Команды!$AJ$10,TRUE,FALSE),IF(INDEX(Команды!$A$2:$AN$7500,MATCH(AQ$3,Команды!$A$2:$A$7500,0),$E14+2)=Команды!$AJ$11,TRUE,FALSE),IF(INDEX(Команды!$A$2:$AN$7500,MATCH(AQ$3,Команды!$A$2:$A$7500,0),$E14+2)=Команды!$AJ$12,TRUE,FALSE),IF(INDEX(Команды!$A$2:$AN$7500,MATCH(AQ$3,Команды!$A$2:$A$7500,0),$E14+2)=Команды!$AJ$13,TRUE,FALSE),IF(INDEX(Команды!$A$2:$AN$7500,MATCH(AQ$3,Команды!$A$2:$A$7500,0),$E14+2)=Команды!$AJ$14,TRUE,FALSE),IF(INDEX(Команды!$A$2:$AN$7500,MATCH(AQ$3,Команды!$A$2:$A$7500,0),$E14+2)=Команды!$AJ$15,TRUE,FALSE),IF(INDEX(Команды!$A$2:$AN$7500,MATCH(AQ$3,Команды!$A$2:$A$7500,0),$E14+2)=Команды!$AJ$16,TRUE,FALSE),IF(INDEX(Команды!$A$2:$AN$7500,MATCH(AQ$3,Команды!$A$2:$A$7500,0),$E14+2)=Команды!$AJ$17,TRUE,FALSE),IF(INDEX(Команды!$A$2:$AN$7500,MATCH(AQ$3,Команды!$A$2:$A$7500,0),$E14+2)=Команды!$AJ$18,TRUE,FALSE),IF(INDEX(Команды!$A$2:$AN$7500,MATCH(AQ$3,Команды!$A$2:$A$7500,0),$E14+2)=Команды!$AJ$19,TRUE,FALSE)),INDEX(Команды!$AJ$2:$AL$19,MATCH(INDEX(Команды!$A$2:$AN$7500,MATCH(AQ$3,Команды!$A$2:$A$7500,0),$E14+2),Команды!$AJ$2:$AJ$19,0),3),0)</f>
        <v>В</v>
      </c>
      <c r="AS14" s="342"/>
      <c r="AT14" s="174">
        <f>IF(OR(IF(INDEX(Команды!$A$2:$AN$7500,MATCH(AT$3,Команды!$A$2:$A$7500,0),$E14+2)=Команды!$AJ$2,TRUE,FALSE),IF(INDEX(Команды!$A$2:$AN$7500,MATCH(AT$3,Команды!$A$2:$A$7500,0),$E14+2)=Команды!$AJ$3,TRUE,FALSE),IF(INDEX(Команды!$A$2:$AN$7500,MATCH(AT$3,Команды!$A$2:$A$7500,0),$E14+2)=Команды!$AJ$4,TRUE,FALSE),IF(INDEX(Команды!$A$2:$AN$7500,MATCH(AT$3,Команды!$A$2:$A$7500,0),$E14+2)=Команды!$AJ$5,TRUE,FALSE),IF(INDEX(Команды!$A$2:$AN$7500,MATCH(AT$3,Команды!$A$2:$A$7500,0),$E14+2)=Команды!$AJ$6,TRUE,FALSE),IF(INDEX(Команды!$A$2:$AN$7500,MATCH(AT$3,Команды!$A$2:$A$7500,0),$E14+2)=Команды!$AJ$7,TRUE,FALSE),IF(INDEX(Команды!$A$2:$AN$7500,MATCH(AT$3,Команды!$A$2:$A$7500,0),$E14+2)=Команды!$AJ$8,TRUE,FALSE),IF(INDEX(Команды!$A$2:$AN$7500,MATCH(AT$3,Команды!$A$2:$A$7500,0),$E14+2)=Команды!$AJ$9,TRUE,FALSE),IF(INDEX(Команды!$A$2:$AN$7500,MATCH(AT$3,Команды!$A$2:$A$7500,0),$E14+2)=Команды!$AJ$10,TRUE,FALSE),IF(INDEX(Команды!$A$2:$AN$7500,MATCH(AT$3,Команды!$A$2:$A$7500,0),$E14+2)=Команды!$AJ$11,TRUE,FALSE),IF(INDEX(Команды!$A$2:$AN$7500,MATCH(AT$3,Команды!$A$2:$A$7500,0),$E14+2)=Команды!$AJ$12,TRUE,FALSE),IF(INDEX(Команды!$A$2:$AN$7500,MATCH(AT$3,Команды!$A$2:$A$7500,0),$E14+2)=Команды!$AJ$13,TRUE,FALSE),IF(INDEX(Команды!$A$2:$AN$7500,MATCH(AT$3,Команды!$A$2:$A$7500,0),$E14+2)=Команды!$AJ$14,TRUE,FALSE),IF(INDEX(Команды!$A$2:$AN$7500,MATCH(AT$3,Команды!$A$2:$A$7500,0),$E14+2)=Команды!$AJ$15,TRUE,FALSE),IF(INDEX(Команды!$A$2:$AN$7500,MATCH(AT$3,Команды!$A$2:$A$7500,0),$E14+2)=Команды!$AJ$16,TRUE,FALSE),,IF(INDEX(Команды!$A$2:$AN$7500,MATCH(AT$3,Команды!$A$2:$A$7500,0),$E14+2)=Команды!$AJ$17,TRUE,FALSE),,IF(INDEX(Команды!$A$2:$AN$7500,MATCH(AT$3,Команды!$A$2:$A$7500,0),$E14+2)=Команды!$AJ$18,TRUE,FALSE),,IF(INDEX(Команды!$A$2:$AN$7500,MATCH(AT$3,Команды!$A$2:$A$7500,0),$E14+2)=Команды!$AJ$19,TRUE,FALSE)),INDEX(Команды!$AJ$2:$AK$19,MATCH(INDEX(Команды!$A$2:$AN$7500,MATCH(AT$3,Команды!$A$2:$A$7500,0),$E14+2),Команды!$AJ$2:$AJ$19,0),2),0)</f>
        <v>0.28125</v>
      </c>
      <c r="AU14" s="175">
        <f>IF(OR(IF(INDEX(Команды!$A$2:$AN$7500,MATCH(AT$3,Команды!$A$2:$A$7500,0),$E14+2)=Команды!$AJ$2,TRUE,FALSE),IF(INDEX(Команды!$A$2:$AN$7500,MATCH(AT$3,Команды!$A$2:$A$7500,0),$E14+2)=Команды!$AJ$3,TRUE,FALSE),IF(INDEX(Команды!$A$2:$AN$7500,MATCH(AT$3,Команды!$A$2:$A$7500,0),$E14+2)=Команды!$AJ$4,TRUE,FALSE),IF(INDEX(Команды!$A$2:$AN$7500,MATCH(AT$3,Команды!$A$2:$A$7500,0),$E14+2)=Команды!$AJ$5,TRUE,FALSE),IF(INDEX(Команды!$A$2:$AN$7500,MATCH(AT$3,Команды!$A$2:$A$7500,0),$E14+2)=Команды!$AJ$6,TRUE,FALSE),IF(INDEX(Команды!$A$2:$AN$7500,MATCH(AT$3,Команды!$A$2:$A$7500,0),$E14+2)=Команды!$AJ$7,TRUE,FALSE),IF(INDEX(Команды!$A$2:$AN$7500,MATCH(AT$3,Команды!$A$2:$A$7500,0),$E14+2)=Команды!$AJ$8,TRUE,FALSE),IF(INDEX(Команды!$A$2:$AN$7500,MATCH(AT$3,Команды!$A$2:$A$7500,0),$E14+2)=Команды!$AJ$9,TRUE,FALSE),IF(INDEX(Команды!$A$2:$AN$7500,MATCH(AT$3,Команды!$A$2:$A$7500,0),$E14+2)=Команды!$AJ$10,TRUE,FALSE),IF(INDEX(Команды!$A$2:$AN$7500,MATCH(AT$3,Команды!$A$2:$A$7500,0),$E14+2)=Команды!$AJ$11,TRUE,FALSE),IF(INDEX(Команды!$A$2:$AN$7500,MATCH(AT$3,Команды!$A$2:$A$7500,0),$E14+2)=Команды!$AJ$12,TRUE,FALSE),IF(INDEX(Команды!$A$2:$AN$7500,MATCH(AT$3,Команды!$A$2:$A$7500,0),$E14+2)=Команды!$AJ$13,TRUE,FALSE),IF(INDEX(Команды!$A$2:$AN$7500,MATCH(AT$3,Команды!$A$2:$A$7500,0),$E14+2)=Команды!$AJ$14,TRUE,FALSE),IF(INDEX(Команды!$A$2:$AN$7500,MATCH(AT$3,Команды!$A$2:$A$7500,0),$E14+2)=Команды!$AJ$15,TRUE,FALSE),IF(INDEX(Команды!$A$2:$AN$7500,MATCH(AT$3,Команды!$A$2:$A$7500,0),$E14+2)=Команды!$AJ$16,TRUE,FALSE),IF(INDEX(Команды!$A$2:$AN$7500,MATCH(AT$3,Команды!$A$2:$A$7500,0),$E14+2)=Команды!$AJ$17,TRUE,FALSE),IF(INDEX(Команды!$A$2:$AN$7500,MATCH(AT$3,Команды!$A$2:$A$7500,0),$E14+2)=Команды!$AJ$18,TRUE,FALSE),IF(INDEX(Команды!$A$2:$AN$7500,MATCH(AT$3,Команды!$A$2:$A$7500,0),$E14+2)=Команды!$AJ$19,TRUE,FALSE)),INDEX(Команды!$AJ$2:$AL$19,MATCH(INDEX(Команды!$A$2:$AN$7500,MATCH(AT$3,Команды!$A$2:$A$7500,0),$E14+2),Команды!$AJ$2:$AJ$19,0),3),0)</f>
        <v>0.65625</v>
      </c>
      <c r="AV14" s="342"/>
      <c r="AW14" s="174">
        <f>IF(OR(IF(INDEX(Команды!$A$2:$AN$7500,MATCH(AW$3,Команды!$A$2:$A$7500,0),$E14+2)=Команды!$AJ$2,TRUE,FALSE),IF(INDEX(Команды!$A$2:$AN$7500,MATCH(AW$3,Команды!$A$2:$A$7500,0),$E14+2)=Команды!$AJ$3,TRUE,FALSE),IF(INDEX(Команды!$A$2:$AN$7500,MATCH(AW$3,Команды!$A$2:$A$7500,0),$E14+2)=Команды!$AJ$4,TRUE,FALSE),IF(INDEX(Команды!$A$2:$AN$7500,MATCH(AW$3,Команды!$A$2:$A$7500,0),$E14+2)=Команды!$AJ$5,TRUE,FALSE),IF(INDEX(Команды!$A$2:$AN$7500,MATCH(AW$3,Команды!$A$2:$A$7500,0),$E14+2)=Команды!$AJ$6,TRUE,FALSE),IF(INDEX(Команды!$A$2:$AN$7500,MATCH(AW$3,Команды!$A$2:$A$7500,0),$E14+2)=Команды!$AJ$7,TRUE,FALSE),IF(INDEX(Команды!$A$2:$AN$7500,MATCH(AW$3,Команды!$A$2:$A$7500,0),$E14+2)=Команды!$AJ$8,TRUE,FALSE),IF(INDEX(Команды!$A$2:$AN$7500,MATCH(AW$3,Команды!$A$2:$A$7500,0),$E14+2)=Команды!$AJ$9,TRUE,FALSE),IF(INDEX(Команды!$A$2:$AN$7500,MATCH(AW$3,Команды!$A$2:$A$7500,0),$E14+2)=Команды!$AJ$10,TRUE,FALSE),IF(INDEX(Команды!$A$2:$AN$7500,MATCH(AW$3,Команды!$A$2:$A$7500,0),$E14+2)=Команды!$AJ$11,TRUE,FALSE),IF(INDEX(Команды!$A$2:$AN$7500,MATCH(AW$3,Команды!$A$2:$A$7500,0),$E14+2)=Команды!$AJ$12,TRUE,FALSE),IF(INDEX(Команды!$A$2:$AN$7500,MATCH(AW$3,Команды!$A$2:$A$7500,0),$E14+2)=Команды!$AJ$13,TRUE,FALSE),IF(INDEX(Команды!$A$2:$AN$7500,MATCH(AW$3,Команды!$A$2:$A$7500,0),$E14+2)=Команды!$AJ$14,TRUE,FALSE),IF(INDEX(Команды!$A$2:$AN$7500,MATCH(AW$3,Команды!$A$2:$A$7500,0),$E14+2)=Команды!$AJ$15,TRUE,FALSE),IF(INDEX(Команды!$A$2:$AN$7500,MATCH(AW$3,Команды!$A$2:$A$7500,0),$E14+2)=Команды!$AJ$16,TRUE,FALSE),,IF(INDEX(Команды!$A$2:$AN$7500,MATCH(AW$3,Команды!$A$2:$A$7500,0),$E14+2)=Команды!$AJ$17,TRUE,FALSE),,IF(INDEX(Команды!$A$2:$AN$7500,MATCH(AW$3,Команды!$A$2:$A$7500,0),$E14+2)=Команды!$AJ$18,TRUE,FALSE),,IF(INDEX(Команды!$A$2:$AN$7500,MATCH(AW$3,Команды!$A$2:$A$7500,0),$E14+2)=Команды!$AJ$19,TRUE,FALSE)),INDEX(Команды!$AJ$2:$AK$19,MATCH(INDEX(Команды!$A$2:$AN$7500,MATCH(AW$3,Команды!$A$2:$A$7500,0),$E14+2),Команды!$AJ$2:$AJ$19,0),2),0)</f>
        <v>0.28125</v>
      </c>
      <c r="AX14" s="175">
        <f>IF(OR(IF(INDEX(Команды!$A$2:$AN$7500,MATCH(AW$3,Команды!$A$2:$A$7500,0),$E14+2)=Команды!$AJ$2,TRUE,FALSE),IF(INDEX(Команды!$A$2:$AN$7500,MATCH(AW$3,Команды!$A$2:$A$7500,0),$E14+2)=Команды!$AJ$3,TRUE,FALSE),IF(INDEX(Команды!$A$2:$AN$7500,MATCH(AW$3,Команды!$A$2:$A$7500,0),$E14+2)=Команды!$AJ$4,TRUE,FALSE),IF(INDEX(Команды!$A$2:$AN$7500,MATCH(AW$3,Команды!$A$2:$A$7500,0),$E14+2)=Команды!$AJ$5,TRUE,FALSE),IF(INDEX(Команды!$A$2:$AN$7500,MATCH(AW$3,Команды!$A$2:$A$7500,0),$E14+2)=Команды!$AJ$6,TRUE,FALSE),IF(INDEX(Команды!$A$2:$AN$7500,MATCH(AW$3,Команды!$A$2:$A$7500,0),$E14+2)=Команды!$AJ$7,TRUE,FALSE),IF(INDEX(Команды!$A$2:$AN$7500,MATCH(AW$3,Команды!$A$2:$A$7500,0),$E14+2)=Команды!$AJ$8,TRUE,FALSE),IF(INDEX(Команды!$A$2:$AN$7500,MATCH(AW$3,Команды!$A$2:$A$7500,0),$E14+2)=Команды!$AJ$9,TRUE,FALSE),IF(INDEX(Команды!$A$2:$AN$7500,MATCH(AW$3,Команды!$A$2:$A$7500,0),$E14+2)=Команды!$AJ$10,TRUE,FALSE),IF(INDEX(Команды!$A$2:$AN$7500,MATCH(AW$3,Команды!$A$2:$A$7500,0),$E14+2)=Команды!$AJ$11,TRUE,FALSE),IF(INDEX(Команды!$A$2:$AN$7500,MATCH(AW$3,Команды!$A$2:$A$7500,0),$E14+2)=Команды!$AJ$12,TRUE,FALSE),IF(INDEX(Команды!$A$2:$AN$7500,MATCH(AW$3,Команды!$A$2:$A$7500,0),$E14+2)=Команды!$AJ$13,TRUE,FALSE),IF(INDEX(Команды!$A$2:$AN$7500,MATCH(AW$3,Команды!$A$2:$A$7500,0),$E14+2)=Команды!$AJ$14,TRUE,FALSE),IF(INDEX(Команды!$A$2:$AN$7500,MATCH(AW$3,Команды!$A$2:$A$7500,0),$E14+2)=Команды!$AJ$15,TRUE,FALSE),IF(INDEX(Команды!$A$2:$AN$7500,MATCH(AW$3,Команды!$A$2:$A$7500,0),$E14+2)=Команды!$AJ$16,TRUE,FALSE),IF(INDEX(Команды!$A$2:$AN$7500,MATCH(AW$3,Команды!$A$2:$A$7500,0),$E14+2)=Команды!$AJ$17,TRUE,FALSE),IF(INDEX(Команды!$A$2:$AN$7500,MATCH(AW$3,Команды!$A$2:$A$7500,0),$E14+2)=Команды!$AJ$18,TRUE,FALSE),IF(INDEX(Команды!$A$2:$AN$7500,MATCH(AW$3,Команды!$A$2:$A$7500,0),$E14+2)=Команды!$AJ$19,TRUE,FALSE)),INDEX(Команды!$AJ$2:$AL$19,MATCH(INDEX(Команды!$A$2:$AN$7500,MATCH(AW$3,Команды!$A$2:$A$7500,0),$E14+2),Команды!$AJ$2:$AJ$19,0),3),0)</f>
        <v>0.65625</v>
      </c>
      <c r="AY14" s="342"/>
      <c r="AZ14" s="174">
        <f>IF(OR(IF(INDEX(Команды!$A$2:$AN$7500,MATCH(AZ$3,Команды!$A$2:$A$7500,0),$E14+2)=Команды!$AJ$2,TRUE,FALSE),IF(INDEX(Команды!$A$2:$AN$7500,MATCH(AZ$3,Команды!$A$2:$A$7500,0),$E14+2)=Команды!$AJ$3,TRUE,FALSE),IF(INDEX(Команды!$A$2:$AN$7500,MATCH(AZ$3,Команды!$A$2:$A$7500,0),$E14+2)=Команды!$AJ$4,TRUE,FALSE),IF(INDEX(Команды!$A$2:$AN$7500,MATCH(AZ$3,Команды!$A$2:$A$7500,0),$E14+2)=Команды!$AJ$5,TRUE,FALSE),IF(INDEX(Команды!$A$2:$AN$7500,MATCH(AZ$3,Команды!$A$2:$A$7500,0),$E14+2)=Команды!$AJ$6,TRUE,FALSE),IF(INDEX(Команды!$A$2:$AN$7500,MATCH(AZ$3,Команды!$A$2:$A$7500,0),$E14+2)=Команды!$AJ$7,TRUE,FALSE),IF(INDEX(Команды!$A$2:$AN$7500,MATCH(AZ$3,Команды!$A$2:$A$7500,0),$E14+2)=Команды!$AJ$8,TRUE,FALSE),IF(INDEX(Команды!$A$2:$AN$7500,MATCH(AZ$3,Команды!$A$2:$A$7500,0),$E14+2)=Команды!$AJ$9,TRUE,FALSE),IF(INDEX(Команды!$A$2:$AN$7500,MATCH(AZ$3,Команды!$A$2:$A$7500,0),$E14+2)=Команды!$AJ$10,TRUE,FALSE),IF(INDEX(Команды!$A$2:$AN$7500,MATCH(AZ$3,Команды!$A$2:$A$7500,0),$E14+2)=Команды!$AJ$11,TRUE,FALSE),IF(INDEX(Команды!$A$2:$AN$7500,MATCH(AZ$3,Команды!$A$2:$A$7500,0),$E14+2)=Команды!$AJ$12,TRUE,FALSE),IF(INDEX(Команды!$A$2:$AN$7500,MATCH(AZ$3,Команды!$A$2:$A$7500,0),$E14+2)=Команды!$AJ$13,TRUE,FALSE),IF(INDEX(Команды!$A$2:$AN$7500,MATCH(AZ$3,Команды!$A$2:$A$7500,0),$E14+2)=Команды!$AJ$14,TRUE,FALSE),IF(INDEX(Команды!$A$2:$AN$7500,MATCH(AZ$3,Команды!$A$2:$A$7500,0),$E14+2)=Команды!$AJ$15,TRUE,FALSE),IF(INDEX(Команды!$A$2:$AN$7500,MATCH(AZ$3,Команды!$A$2:$A$7500,0),$E14+2)=Команды!$AJ$16,TRUE,FALSE),,IF(INDEX(Команды!$A$2:$AN$7500,MATCH(AZ$3,Команды!$A$2:$A$7500,0),$E14+2)=Команды!$AJ$17,TRUE,FALSE),,IF(INDEX(Команды!$A$2:$AN$7500,MATCH(AZ$3,Команды!$A$2:$A$7500,0),$E14+2)=Команды!$AJ$18,TRUE,FALSE),,IF(INDEX(Команды!$A$2:$AN$7500,MATCH(AZ$3,Команды!$A$2:$A$7500,0),$E14+2)=Команды!$AJ$19,TRUE,FALSE)),INDEX(Команды!$AJ$2:$AK$19,MATCH(INDEX(Команды!$A$2:$AN$7500,MATCH(AZ$3,Команды!$A$2:$A$7500,0),$E14+2),Команды!$AJ$2:$AJ$19,0),2),0)</f>
        <v>0.33333333333333331</v>
      </c>
      <c r="BA14" s="175">
        <f>IF(OR(IF(INDEX(Команды!$A$2:$AN$7500,MATCH(AZ$3,Команды!$A$2:$A$7500,0),$E14+2)=Команды!$AJ$2,TRUE,FALSE),IF(INDEX(Команды!$A$2:$AN$7500,MATCH(AZ$3,Команды!$A$2:$A$7500,0),$E14+2)=Команды!$AJ$3,TRUE,FALSE),IF(INDEX(Команды!$A$2:$AN$7500,MATCH(AZ$3,Команды!$A$2:$A$7500,0),$E14+2)=Команды!$AJ$4,TRUE,FALSE),IF(INDEX(Команды!$A$2:$AN$7500,MATCH(AZ$3,Команды!$A$2:$A$7500,0),$E14+2)=Команды!$AJ$5,TRUE,FALSE),IF(INDEX(Команды!$A$2:$AN$7500,MATCH(AZ$3,Команды!$A$2:$A$7500,0),$E14+2)=Команды!$AJ$6,TRUE,FALSE),IF(INDEX(Команды!$A$2:$AN$7500,MATCH(AZ$3,Команды!$A$2:$A$7500,0),$E14+2)=Команды!$AJ$7,TRUE,FALSE),IF(INDEX(Команды!$A$2:$AN$7500,MATCH(AZ$3,Команды!$A$2:$A$7500,0),$E14+2)=Команды!$AJ$8,TRUE,FALSE),IF(INDEX(Команды!$A$2:$AN$7500,MATCH(AZ$3,Команды!$A$2:$A$7500,0),$E14+2)=Команды!$AJ$9,TRUE,FALSE),IF(INDEX(Команды!$A$2:$AN$7500,MATCH(AZ$3,Команды!$A$2:$A$7500,0),$E14+2)=Команды!$AJ$10,TRUE,FALSE),IF(INDEX(Команды!$A$2:$AN$7500,MATCH(AZ$3,Команды!$A$2:$A$7500,0),$E14+2)=Команды!$AJ$11,TRUE,FALSE),IF(INDEX(Команды!$A$2:$AN$7500,MATCH(AZ$3,Команды!$A$2:$A$7500,0),$E14+2)=Команды!$AJ$12,TRUE,FALSE),IF(INDEX(Команды!$A$2:$AN$7500,MATCH(AZ$3,Команды!$A$2:$A$7500,0),$E14+2)=Команды!$AJ$13,TRUE,FALSE),IF(INDEX(Команды!$A$2:$AN$7500,MATCH(AZ$3,Команды!$A$2:$A$7500,0),$E14+2)=Команды!$AJ$14,TRUE,FALSE),IF(INDEX(Команды!$A$2:$AN$7500,MATCH(AZ$3,Команды!$A$2:$A$7500,0),$E14+2)=Команды!$AJ$15,TRUE,FALSE),IF(INDEX(Команды!$A$2:$AN$7500,MATCH(AZ$3,Команды!$A$2:$A$7500,0),$E14+2)=Команды!$AJ$16,TRUE,FALSE),IF(INDEX(Команды!$A$2:$AN$7500,MATCH(AZ$3,Команды!$A$2:$A$7500,0),$E14+2)=Команды!$AJ$17,TRUE,FALSE),IF(INDEX(Команды!$A$2:$AN$7500,MATCH(AZ$3,Команды!$A$2:$A$7500,0),$E14+2)=Команды!$AJ$18,TRUE,FALSE),IF(INDEX(Команды!$A$2:$AN$7500,MATCH(AZ$3,Команды!$A$2:$A$7500,0),$E14+2)=Команды!$AJ$19,TRUE,FALSE)),INDEX(Команды!$AJ$2:$AL$19,MATCH(INDEX(Команды!$A$2:$AN$7500,MATCH(AZ$3,Команды!$A$2:$A$7500,0),$E14+2),Команды!$AJ$2:$AJ$19,0),3),0)</f>
        <v>0.70833333333333337</v>
      </c>
      <c r="BB14" s="342"/>
      <c r="BC14" s="174">
        <f>IF(OR(IF(INDEX(Команды!$A$2:$AN$7500,MATCH(BC$3,Команды!$A$2:$A$7500,0),$E14+2)=Команды!$AJ$2,TRUE,FALSE),IF(INDEX(Команды!$A$2:$AN$7500,MATCH(BC$3,Команды!$A$2:$A$7500,0),$E14+2)=Команды!$AJ$3,TRUE,FALSE),IF(INDEX(Команды!$A$2:$AN$7500,MATCH(BC$3,Команды!$A$2:$A$7500,0),$E14+2)=Команды!$AJ$4,TRUE,FALSE),IF(INDEX(Команды!$A$2:$AN$7500,MATCH(BC$3,Команды!$A$2:$A$7500,0),$E14+2)=Команды!$AJ$5,TRUE,FALSE),IF(INDEX(Команды!$A$2:$AN$7500,MATCH(BC$3,Команды!$A$2:$A$7500,0),$E14+2)=Команды!$AJ$6,TRUE,FALSE),IF(INDEX(Команды!$A$2:$AN$7500,MATCH(BC$3,Команды!$A$2:$A$7500,0),$E14+2)=Команды!$AJ$7,TRUE,FALSE),IF(INDEX(Команды!$A$2:$AN$7500,MATCH(BC$3,Команды!$A$2:$A$7500,0),$E14+2)=Команды!$AJ$8,TRUE,FALSE),IF(INDEX(Команды!$A$2:$AN$7500,MATCH(BC$3,Команды!$A$2:$A$7500,0),$E14+2)=Команды!$AJ$9,TRUE,FALSE),IF(INDEX(Команды!$A$2:$AN$7500,MATCH(BC$3,Команды!$A$2:$A$7500,0),$E14+2)=Команды!$AJ$10,TRUE,FALSE),IF(INDEX(Команды!$A$2:$AN$7500,MATCH(BC$3,Команды!$A$2:$A$7500,0),$E14+2)=Команды!$AJ$11,TRUE,FALSE),IF(INDEX(Команды!$A$2:$AN$7500,MATCH(BC$3,Команды!$A$2:$A$7500,0),$E14+2)=Команды!$AJ$12,TRUE,FALSE),IF(INDEX(Команды!$A$2:$AN$7500,MATCH(BC$3,Команды!$A$2:$A$7500,0),$E14+2)=Команды!$AJ$13,TRUE,FALSE),IF(INDEX(Команды!$A$2:$AN$7500,MATCH(BC$3,Команды!$A$2:$A$7500,0),$E14+2)=Команды!$AJ$14,TRUE,FALSE),IF(INDEX(Команды!$A$2:$AN$7500,MATCH(BC$3,Команды!$A$2:$A$7500,0),$E14+2)=Команды!$AJ$15,TRUE,FALSE),IF(INDEX(Команды!$A$2:$AN$7500,MATCH(BC$3,Команды!$A$2:$A$7500,0),$E14+2)=Команды!$AJ$16,TRUE,FALSE),,IF(INDEX(Команды!$A$2:$AN$7500,MATCH(BC$3,Команды!$A$2:$A$7500,0),$E14+2)=Команды!$AJ$17,TRUE,FALSE),,IF(INDEX(Команды!$A$2:$AN$7500,MATCH(BC$3,Команды!$A$2:$A$7500,0),$E14+2)=Команды!$AJ$18,TRUE,FALSE),,IF(INDEX(Команды!$A$2:$AN$7500,MATCH(BC$3,Команды!$A$2:$A$7500,0),$E14+2)=Команды!$AJ$19,TRUE,FALSE)),INDEX(Команды!$AJ$2:$AK$19,MATCH(INDEX(Команды!$A$2:$AN$7500,MATCH(BC$3,Команды!$A$2:$A$7500,0),$E14+2),Команды!$AJ$2:$AJ$19,0),2),0)</f>
        <v>0.375</v>
      </c>
      <c r="BD14" s="175">
        <f>IF(OR(IF(INDEX(Команды!$A$2:$AN$7500,MATCH(BC$3,Команды!$A$2:$A$7500,0),$E14+2)=Команды!$AJ$2,TRUE,FALSE),IF(INDEX(Команды!$A$2:$AN$7500,MATCH(BC$3,Команды!$A$2:$A$7500,0),$E14+2)=Команды!$AJ$3,TRUE,FALSE),IF(INDEX(Команды!$A$2:$AN$7500,MATCH(BC$3,Команды!$A$2:$A$7500,0),$E14+2)=Команды!$AJ$4,TRUE,FALSE),IF(INDEX(Команды!$A$2:$AN$7500,MATCH(BC$3,Команды!$A$2:$A$7500,0),$E14+2)=Команды!$AJ$5,TRUE,FALSE),IF(INDEX(Команды!$A$2:$AN$7500,MATCH(BC$3,Команды!$A$2:$A$7500,0),$E14+2)=Команды!$AJ$6,TRUE,FALSE),IF(INDEX(Команды!$A$2:$AN$7500,MATCH(BC$3,Команды!$A$2:$A$7500,0),$E14+2)=Команды!$AJ$7,TRUE,FALSE),IF(INDEX(Команды!$A$2:$AN$7500,MATCH(BC$3,Команды!$A$2:$A$7500,0),$E14+2)=Команды!$AJ$8,TRUE,FALSE),IF(INDEX(Команды!$A$2:$AN$7500,MATCH(BC$3,Команды!$A$2:$A$7500,0),$E14+2)=Команды!$AJ$9,TRUE,FALSE),IF(INDEX(Команды!$A$2:$AN$7500,MATCH(BC$3,Команды!$A$2:$A$7500,0),$E14+2)=Команды!$AJ$10,TRUE,FALSE),IF(INDEX(Команды!$A$2:$AN$7500,MATCH(BC$3,Команды!$A$2:$A$7500,0),$E14+2)=Команды!$AJ$11,TRUE,FALSE),IF(INDEX(Команды!$A$2:$AN$7500,MATCH(BC$3,Команды!$A$2:$A$7500,0),$E14+2)=Команды!$AJ$12,TRUE,FALSE),IF(INDEX(Команды!$A$2:$AN$7500,MATCH(BC$3,Команды!$A$2:$A$7500,0),$E14+2)=Команды!$AJ$13,TRUE,FALSE),IF(INDEX(Команды!$A$2:$AN$7500,MATCH(BC$3,Команды!$A$2:$A$7500,0),$E14+2)=Команды!$AJ$14,TRUE,FALSE),IF(INDEX(Команды!$A$2:$AN$7500,MATCH(BC$3,Команды!$A$2:$A$7500,0),$E14+2)=Команды!$AJ$15,TRUE,FALSE),IF(INDEX(Команды!$A$2:$AN$7500,MATCH(BC$3,Команды!$A$2:$A$7500,0),$E14+2)=Команды!$AJ$16,TRUE,FALSE),IF(INDEX(Команды!$A$2:$AN$7500,MATCH(BC$3,Команды!$A$2:$A$7500,0),$E14+2)=Команды!$AJ$17,TRUE,FALSE),IF(INDEX(Команды!$A$2:$AN$7500,MATCH(BC$3,Команды!$A$2:$A$7500,0),$E14+2)=Команды!$AJ$18,TRUE,FALSE),IF(INDEX(Команды!$A$2:$AN$7500,MATCH(BC$3,Команды!$A$2:$A$7500,0),$E14+2)=Команды!$AJ$19,TRUE,FALSE)),INDEX(Команды!$AJ$2:$AL$19,MATCH(INDEX(Команды!$A$2:$AN$7500,MATCH(BC$3,Команды!$A$2:$A$7500,0),$E14+2),Команды!$AJ$2:$AJ$19,0),3),0)</f>
        <v>0.75</v>
      </c>
      <c r="BE14" s="342"/>
      <c r="BF14" s="174" t="str">
        <f>IF(OR(IF(INDEX(Команды!$A$2:$AN$7500,MATCH(BF$3,Команды!$A$2:$A$7500,0),$E14+2)=Команды!$AJ$2,TRUE,FALSE),IF(INDEX(Команды!$A$2:$AN$7500,MATCH(BF$3,Команды!$A$2:$A$7500,0),$E14+2)=Команды!$AJ$3,TRUE,FALSE),IF(INDEX(Команды!$A$2:$AN$7500,MATCH(BF$3,Команды!$A$2:$A$7500,0),$E14+2)=Команды!$AJ$4,TRUE,FALSE),IF(INDEX(Команды!$A$2:$AN$7500,MATCH(BF$3,Команды!$A$2:$A$7500,0),$E14+2)=Команды!$AJ$5,TRUE,FALSE),IF(INDEX(Команды!$A$2:$AN$7500,MATCH(BF$3,Команды!$A$2:$A$7500,0),$E14+2)=Команды!$AJ$6,TRUE,FALSE),IF(INDEX(Команды!$A$2:$AN$7500,MATCH(BF$3,Команды!$A$2:$A$7500,0),$E14+2)=Команды!$AJ$7,TRUE,FALSE),IF(INDEX(Команды!$A$2:$AN$7500,MATCH(BF$3,Команды!$A$2:$A$7500,0),$E14+2)=Команды!$AJ$8,TRUE,FALSE),IF(INDEX(Команды!$A$2:$AN$7500,MATCH(BF$3,Команды!$A$2:$A$7500,0),$E14+2)=Команды!$AJ$9,TRUE,FALSE),IF(INDEX(Команды!$A$2:$AN$7500,MATCH(BF$3,Команды!$A$2:$A$7500,0),$E14+2)=Команды!$AJ$10,TRUE,FALSE),IF(INDEX(Команды!$A$2:$AN$7500,MATCH(BF$3,Команды!$A$2:$A$7500,0),$E14+2)=Команды!$AJ$11,TRUE,FALSE),IF(INDEX(Команды!$A$2:$AN$7500,MATCH(BF$3,Команды!$A$2:$A$7500,0),$E14+2)=Команды!$AJ$12,TRUE,FALSE),IF(INDEX(Команды!$A$2:$AN$7500,MATCH(BF$3,Команды!$A$2:$A$7500,0),$E14+2)=Команды!$AJ$13,TRUE,FALSE),IF(INDEX(Команды!$A$2:$AN$7500,MATCH(BF$3,Команды!$A$2:$A$7500,0),$E14+2)=Команды!$AJ$14,TRUE,FALSE),IF(INDEX(Команды!$A$2:$AN$7500,MATCH(BF$3,Команды!$A$2:$A$7500,0),$E14+2)=Команды!$AJ$15,TRUE,FALSE),IF(INDEX(Команды!$A$2:$AN$7500,MATCH(BF$3,Команды!$A$2:$A$7500,0),$E14+2)=Команды!$AJ$16,TRUE,FALSE),,IF(INDEX(Команды!$A$2:$AN$7500,MATCH(BF$3,Команды!$A$2:$A$7500,0),$E14+2)=Команды!$AJ$17,TRUE,FALSE),,IF(INDEX(Команды!$A$2:$AN$7500,MATCH(BF$3,Команды!$A$2:$A$7500,0),$E14+2)=Команды!$AJ$18,TRUE,FALSE),,IF(INDEX(Команды!$A$2:$AN$7500,MATCH(BF$3,Команды!$A$2:$A$7500,0),$E14+2)=Команды!$AJ$19,TRUE,FALSE)),INDEX(Команды!$AJ$2:$AK$19,MATCH(INDEX(Команды!$A$2:$AN$7500,MATCH(BF$3,Команды!$A$2:$A$7500,0),$E14+2),Команды!$AJ$2:$AJ$19,0),2),0)</f>
        <v>В</v>
      </c>
      <c r="BG14" s="175" t="str">
        <f>IF(OR(IF(INDEX(Команды!$A$2:$AN$7500,MATCH(BF$3,Команды!$A$2:$A$7500,0),$E14+2)=Команды!$AJ$2,TRUE,FALSE),IF(INDEX(Команды!$A$2:$AN$7500,MATCH(BF$3,Команды!$A$2:$A$7500,0),$E14+2)=Команды!$AJ$3,TRUE,FALSE),IF(INDEX(Команды!$A$2:$AN$7500,MATCH(BF$3,Команды!$A$2:$A$7500,0),$E14+2)=Команды!$AJ$4,TRUE,FALSE),IF(INDEX(Команды!$A$2:$AN$7500,MATCH(BF$3,Команды!$A$2:$A$7500,0),$E14+2)=Команды!$AJ$5,TRUE,FALSE),IF(INDEX(Команды!$A$2:$AN$7500,MATCH(BF$3,Команды!$A$2:$A$7500,0),$E14+2)=Команды!$AJ$6,TRUE,FALSE),IF(INDEX(Команды!$A$2:$AN$7500,MATCH(BF$3,Команды!$A$2:$A$7500,0),$E14+2)=Команды!$AJ$7,TRUE,FALSE),IF(INDEX(Команды!$A$2:$AN$7500,MATCH(BF$3,Команды!$A$2:$A$7500,0),$E14+2)=Команды!$AJ$8,TRUE,FALSE),IF(INDEX(Команды!$A$2:$AN$7500,MATCH(BF$3,Команды!$A$2:$A$7500,0),$E14+2)=Команды!$AJ$9,TRUE,FALSE),IF(INDEX(Команды!$A$2:$AN$7500,MATCH(BF$3,Команды!$A$2:$A$7500,0),$E14+2)=Команды!$AJ$10,TRUE,FALSE),IF(INDEX(Команды!$A$2:$AN$7500,MATCH(BF$3,Команды!$A$2:$A$7500,0),$E14+2)=Команды!$AJ$11,TRUE,FALSE),IF(INDEX(Команды!$A$2:$AN$7500,MATCH(BF$3,Команды!$A$2:$A$7500,0),$E14+2)=Команды!$AJ$12,TRUE,FALSE),IF(INDEX(Команды!$A$2:$AN$7500,MATCH(BF$3,Команды!$A$2:$A$7500,0),$E14+2)=Команды!$AJ$13,TRUE,FALSE),IF(INDEX(Команды!$A$2:$AN$7500,MATCH(BF$3,Команды!$A$2:$A$7500,0),$E14+2)=Команды!$AJ$14,TRUE,FALSE),IF(INDEX(Команды!$A$2:$AN$7500,MATCH(BF$3,Команды!$A$2:$A$7500,0),$E14+2)=Команды!$AJ$15,TRUE,FALSE),IF(INDEX(Команды!$A$2:$AN$7500,MATCH(BF$3,Команды!$A$2:$A$7500,0),$E14+2)=Команды!$AJ$16,TRUE,FALSE),IF(INDEX(Команды!$A$2:$AN$7500,MATCH(BF$3,Команды!$A$2:$A$7500,0),$E14+2)=Команды!$AJ$17,TRUE,FALSE),IF(INDEX(Команды!$A$2:$AN$7500,MATCH(BF$3,Команды!$A$2:$A$7500,0),$E14+2)=Команды!$AJ$18,TRUE,FALSE),IF(INDEX(Команды!$A$2:$AN$7500,MATCH(BF$3,Команды!$A$2:$A$7500,0),$E14+2)=Команды!$AJ$19,TRUE,FALSE)),INDEX(Команды!$AJ$2:$AL$19,MATCH(INDEX(Команды!$A$2:$AN$7500,MATCH(BF$3,Команды!$A$2:$A$7500,0),$E14+2),Команды!$AJ$2:$AJ$19,0),3),0)</f>
        <v>В</v>
      </c>
      <c r="BH14" s="342"/>
      <c r="BI14" s="174" t="str">
        <f>IF(OR(IF(INDEX(Команды!$A$2:$AN$7500,MATCH(BI$3,Команды!$A$2:$A$7500,0),$E14+2)=Команды!$AJ$2,TRUE,FALSE),IF(INDEX(Команды!$A$2:$AN$7500,MATCH(BI$3,Команды!$A$2:$A$7500,0),$E14+2)=Команды!$AJ$3,TRUE,FALSE),IF(INDEX(Команды!$A$2:$AN$7500,MATCH(BI$3,Команды!$A$2:$A$7500,0),$E14+2)=Команды!$AJ$4,TRUE,FALSE),IF(INDEX(Команды!$A$2:$AN$7500,MATCH(BI$3,Команды!$A$2:$A$7500,0),$E14+2)=Команды!$AJ$5,TRUE,FALSE),IF(INDEX(Команды!$A$2:$AN$7500,MATCH(BI$3,Команды!$A$2:$A$7500,0),$E14+2)=Команды!$AJ$6,TRUE,FALSE),IF(INDEX(Команды!$A$2:$AN$7500,MATCH(BI$3,Команды!$A$2:$A$7500,0),$E14+2)=Команды!$AJ$7,TRUE,FALSE),IF(INDEX(Команды!$A$2:$AN$7500,MATCH(BI$3,Команды!$A$2:$A$7500,0),$E14+2)=Команды!$AJ$8,TRUE,FALSE),IF(INDEX(Команды!$A$2:$AN$7500,MATCH(BI$3,Команды!$A$2:$A$7500,0),$E14+2)=Команды!$AJ$9,TRUE,FALSE),IF(INDEX(Команды!$A$2:$AN$7500,MATCH(BI$3,Команды!$A$2:$A$7500,0),$E14+2)=Команды!$AJ$10,TRUE,FALSE),IF(INDEX(Команды!$A$2:$AN$7500,MATCH(BI$3,Команды!$A$2:$A$7500,0),$E14+2)=Команды!$AJ$11,TRUE,FALSE),IF(INDEX(Команды!$A$2:$AN$7500,MATCH(BI$3,Команды!$A$2:$A$7500,0),$E14+2)=Команды!$AJ$12,TRUE,FALSE),IF(INDEX(Команды!$A$2:$AN$7500,MATCH(BI$3,Команды!$A$2:$A$7500,0),$E14+2)=Команды!$AJ$13,TRUE,FALSE),IF(INDEX(Команды!$A$2:$AN$7500,MATCH(BI$3,Команды!$A$2:$A$7500,0),$E14+2)=Команды!$AJ$14,TRUE,FALSE),IF(INDEX(Команды!$A$2:$AN$7500,MATCH(BI$3,Команды!$A$2:$A$7500,0),$E14+2)=Команды!$AJ$15,TRUE,FALSE),IF(INDEX(Команды!$A$2:$AN$7500,MATCH(BI$3,Команды!$A$2:$A$7500,0),$E14+2)=Команды!$AJ$16,TRUE,FALSE),,IF(INDEX(Команды!$A$2:$AN$7500,MATCH(BI$3,Команды!$A$2:$A$7500,0),$E14+2)=Команды!$AJ$17,TRUE,FALSE),,IF(INDEX(Команды!$A$2:$AN$7500,MATCH(BI$3,Команды!$A$2:$A$7500,0),$E14+2)=Команды!$AJ$18,TRUE,FALSE),,IF(INDEX(Команды!$A$2:$AN$7500,MATCH(BI$3,Команды!$A$2:$A$7500,0),$E14+2)=Команды!$AJ$19,TRUE,FALSE)),INDEX(Команды!$AJ$2:$AK$19,MATCH(INDEX(Команды!$A$2:$AN$7500,MATCH(BI$3,Команды!$A$2:$A$7500,0),$E14+2),Команды!$AJ$2:$AJ$19,0),2),0)</f>
        <v>В</v>
      </c>
      <c r="BJ14" s="175" t="str">
        <f>IF(OR(IF(INDEX(Команды!$A$2:$AN$7500,MATCH(BI$3,Команды!$A$2:$A$7500,0),$E14+2)=Команды!$AJ$2,TRUE,FALSE),IF(INDEX(Команды!$A$2:$AN$7500,MATCH(BI$3,Команды!$A$2:$A$7500,0),$E14+2)=Команды!$AJ$3,TRUE,FALSE),IF(INDEX(Команды!$A$2:$AN$7500,MATCH(BI$3,Команды!$A$2:$A$7500,0),$E14+2)=Команды!$AJ$4,TRUE,FALSE),IF(INDEX(Команды!$A$2:$AN$7500,MATCH(BI$3,Команды!$A$2:$A$7500,0),$E14+2)=Команды!$AJ$5,TRUE,FALSE),IF(INDEX(Команды!$A$2:$AN$7500,MATCH(BI$3,Команды!$A$2:$A$7500,0),$E14+2)=Команды!$AJ$6,TRUE,FALSE),IF(INDEX(Команды!$A$2:$AN$7500,MATCH(BI$3,Команды!$A$2:$A$7500,0),$E14+2)=Команды!$AJ$7,TRUE,FALSE),IF(INDEX(Команды!$A$2:$AN$7500,MATCH(BI$3,Команды!$A$2:$A$7500,0),$E14+2)=Команды!$AJ$8,TRUE,FALSE),IF(INDEX(Команды!$A$2:$AN$7500,MATCH(BI$3,Команды!$A$2:$A$7500,0),$E14+2)=Команды!$AJ$9,TRUE,FALSE),IF(INDEX(Команды!$A$2:$AN$7500,MATCH(BI$3,Команды!$A$2:$A$7500,0),$E14+2)=Команды!$AJ$10,TRUE,FALSE),IF(INDEX(Команды!$A$2:$AN$7500,MATCH(BI$3,Команды!$A$2:$A$7500,0),$E14+2)=Команды!$AJ$11,TRUE,FALSE),IF(INDEX(Команды!$A$2:$AN$7500,MATCH(BI$3,Команды!$A$2:$A$7500,0),$E14+2)=Команды!$AJ$12,TRUE,FALSE),IF(INDEX(Команды!$A$2:$AN$7500,MATCH(BI$3,Команды!$A$2:$A$7500,0),$E14+2)=Команды!$AJ$13,TRUE,FALSE),IF(INDEX(Команды!$A$2:$AN$7500,MATCH(BI$3,Команды!$A$2:$A$7500,0),$E14+2)=Команды!$AJ$14,TRUE,FALSE),IF(INDEX(Команды!$A$2:$AN$7500,MATCH(BI$3,Команды!$A$2:$A$7500,0),$E14+2)=Команды!$AJ$15,TRUE,FALSE),IF(INDEX(Команды!$A$2:$AN$7500,MATCH(BI$3,Команды!$A$2:$A$7500,0),$E14+2)=Команды!$AJ$16,TRUE,FALSE),IF(INDEX(Команды!$A$2:$AN$7500,MATCH(BI$3,Команды!$A$2:$A$7500,0),$E14+2)=Команды!$AJ$17,TRUE,FALSE),IF(INDEX(Команды!$A$2:$AN$7500,MATCH(BI$3,Команды!$A$2:$A$7500,0),$E14+2)=Команды!$AJ$18,TRUE,FALSE),IF(INDEX(Команды!$A$2:$AN$7500,MATCH(BI$3,Команды!$A$2:$A$7500,0),$E14+2)=Команды!$AJ$19,TRUE,FALSE)),INDEX(Команды!$AJ$2:$AL$19,MATCH(INDEX(Команды!$A$2:$AN$7500,MATCH(BI$3,Команды!$A$2:$A$7500,0),$E14+2),Команды!$AJ$2:$AJ$19,0),3),0)</f>
        <v>В</v>
      </c>
      <c r="BK14" s="342"/>
      <c r="BL14" s="174">
        <f>IF(OR(IF(INDEX(Команды!$A$2:$AN$7500,MATCH(BL$3,Команды!$A$2:$A$7500,0),$E14+2)=Команды!$AJ$2,TRUE,FALSE),IF(INDEX(Команды!$A$2:$AN$7500,MATCH(BL$3,Команды!$A$2:$A$7500,0),$E14+2)=Команды!$AJ$3,TRUE,FALSE),IF(INDEX(Команды!$A$2:$AN$7500,MATCH(BL$3,Команды!$A$2:$A$7500,0),$E14+2)=Команды!$AJ$4,TRUE,FALSE),IF(INDEX(Команды!$A$2:$AN$7500,MATCH(BL$3,Команды!$A$2:$A$7500,0),$E14+2)=Команды!$AJ$5,TRUE,FALSE),IF(INDEX(Команды!$A$2:$AN$7500,MATCH(BL$3,Команды!$A$2:$A$7500,0),$E14+2)=Команды!$AJ$6,TRUE,FALSE),IF(INDEX(Команды!$A$2:$AN$7500,MATCH(BL$3,Команды!$A$2:$A$7500,0),$E14+2)=Команды!$AJ$7,TRUE,FALSE),IF(INDEX(Команды!$A$2:$AN$7500,MATCH(BL$3,Команды!$A$2:$A$7500,0),$E14+2)=Команды!$AJ$8,TRUE,FALSE),IF(INDEX(Команды!$A$2:$AN$7500,MATCH(BL$3,Команды!$A$2:$A$7500,0),$E14+2)=Команды!$AJ$9,TRUE,FALSE),IF(INDEX(Команды!$A$2:$AN$7500,MATCH(BL$3,Команды!$A$2:$A$7500,0),$E14+2)=Команды!$AJ$10,TRUE,FALSE),IF(INDEX(Команды!$A$2:$AN$7500,MATCH(BL$3,Команды!$A$2:$A$7500,0),$E14+2)=Команды!$AJ$11,TRUE,FALSE),IF(INDEX(Команды!$A$2:$AN$7500,MATCH(BL$3,Команды!$A$2:$A$7500,0),$E14+2)=Команды!$AJ$12,TRUE,FALSE),IF(INDEX(Команды!$A$2:$AN$7500,MATCH(BL$3,Команды!$A$2:$A$7500,0),$E14+2)=Команды!$AJ$13,TRUE,FALSE),IF(INDEX(Команды!$A$2:$AN$7500,MATCH(BL$3,Команды!$A$2:$A$7500,0),$E14+2)=Команды!$AJ$14,TRUE,FALSE),IF(INDEX(Команды!$A$2:$AN$7500,MATCH(BL$3,Команды!$A$2:$A$7500,0),$E14+2)=Команды!$AJ$15,TRUE,FALSE),IF(INDEX(Команды!$A$2:$AN$7500,MATCH(BL$3,Команды!$A$2:$A$7500,0),$E14+2)=Команды!$AJ$16,TRUE,FALSE),,IF(INDEX(Команды!$A$2:$AN$7500,MATCH(BL$3,Команды!$A$2:$A$7500,0),$E14+2)=Команды!$AJ$17,TRUE,FALSE),,IF(INDEX(Команды!$A$2:$AN$7500,MATCH(BL$3,Команды!$A$2:$A$7500,0),$E14+2)=Команды!$AJ$18,TRUE,FALSE),,IF(INDEX(Команды!$A$2:$AN$7500,MATCH(BL$3,Команды!$A$2:$A$7500,0),$E14+2)=Команды!$AJ$19,TRUE,FALSE)),INDEX(Команды!$AJ$2:$AK$19,MATCH(INDEX(Команды!$A$2:$AN$7500,MATCH(BL$3,Команды!$A$2:$A$7500,0),$E14+2),Команды!$AJ$2:$AJ$19,0),2),0)</f>
        <v>0.375</v>
      </c>
      <c r="BM14" s="175">
        <f>IF(OR(IF(INDEX(Команды!$A$2:$AN$7500,MATCH(BL$3,Команды!$A$2:$A$7500,0),$E14+2)=Команды!$AJ$2,TRUE,FALSE),IF(INDEX(Команды!$A$2:$AN$7500,MATCH(BL$3,Команды!$A$2:$A$7500,0),$E14+2)=Команды!$AJ$3,TRUE,FALSE),IF(INDEX(Команды!$A$2:$AN$7500,MATCH(BL$3,Команды!$A$2:$A$7500,0),$E14+2)=Команды!$AJ$4,TRUE,FALSE),IF(INDEX(Команды!$A$2:$AN$7500,MATCH(BL$3,Команды!$A$2:$A$7500,0),$E14+2)=Команды!$AJ$5,TRUE,FALSE),IF(INDEX(Команды!$A$2:$AN$7500,MATCH(BL$3,Команды!$A$2:$A$7500,0),$E14+2)=Команды!$AJ$6,TRUE,FALSE),IF(INDEX(Команды!$A$2:$AN$7500,MATCH(BL$3,Команды!$A$2:$A$7500,0),$E14+2)=Команды!$AJ$7,TRUE,FALSE),IF(INDEX(Команды!$A$2:$AN$7500,MATCH(BL$3,Команды!$A$2:$A$7500,0),$E14+2)=Команды!$AJ$8,TRUE,FALSE),IF(INDEX(Команды!$A$2:$AN$7500,MATCH(BL$3,Команды!$A$2:$A$7500,0),$E14+2)=Команды!$AJ$9,TRUE,FALSE),IF(INDEX(Команды!$A$2:$AN$7500,MATCH(BL$3,Команды!$A$2:$A$7500,0),$E14+2)=Команды!$AJ$10,TRUE,FALSE),IF(INDEX(Команды!$A$2:$AN$7500,MATCH(BL$3,Команды!$A$2:$A$7500,0),$E14+2)=Команды!$AJ$11,TRUE,FALSE),IF(INDEX(Команды!$A$2:$AN$7500,MATCH(BL$3,Команды!$A$2:$A$7500,0),$E14+2)=Команды!$AJ$12,TRUE,FALSE),IF(INDEX(Команды!$A$2:$AN$7500,MATCH(BL$3,Команды!$A$2:$A$7500,0),$E14+2)=Команды!$AJ$13,TRUE,FALSE),IF(INDEX(Команды!$A$2:$AN$7500,MATCH(BL$3,Команды!$A$2:$A$7500,0),$E14+2)=Команды!$AJ$14,TRUE,FALSE),IF(INDEX(Команды!$A$2:$AN$7500,MATCH(BL$3,Команды!$A$2:$A$7500,0),$E14+2)=Команды!$AJ$15,TRUE,FALSE),IF(INDEX(Команды!$A$2:$AN$7500,MATCH(BL$3,Команды!$A$2:$A$7500,0),$E14+2)=Команды!$AJ$16,TRUE,FALSE),IF(INDEX(Команды!$A$2:$AN$7500,MATCH(BL$3,Команды!$A$2:$A$7500,0),$E14+2)=Команды!$AJ$17,TRUE,FALSE),IF(INDEX(Команды!$A$2:$AN$7500,MATCH(BL$3,Команды!$A$2:$A$7500,0),$E14+2)=Команды!$AJ$18,TRUE,FALSE),IF(INDEX(Команды!$A$2:$AN$7500,MATCH(BL$3,Команды!$A$2:$A$7500,0),$E14+2)=Команды!$AJ$19,TRUE,FALSE)),INDEX(Команды!$AJ$2:$AL$19,MATCH(INDEX(Команды!$A$2:$AN$7500,MATCH(BL$3,Команды!$A$2:$A$7500,0),$E14+2),Команды!$AJ$2:$AJ$19,0),3),0)</f>
        <v>0.75</v>
      </c>
      <c r="BN14" s="342"/>
      <c r="BO14" s="174">
        <f>IF(OR(IF(INDEX(Команды!$A$2:$AN$7500,MATCH(BO$3,Команды!$A$2:$A$7500,0),$E14+2)=Команды!$AJ$2,TRUE,FALSE),IF(INDEX(Команды!$A$2:$AN$7500,MATCH(BO$3,Команды!$A$2:$A$7500,0),$E14+2)=Команды!$AJ$3,TRUE,FALSE),IF(INDEX(Команды!$A$2:$AN$7500,MATCH(BO$3,Команды!$A$2:$A$7500,0),$E14+2)=Команды!$AJ$4,TRUE,FALSE),IF(INDEX(Команды!$A$2:$AN$7500,MATCH(BO$3,Команды!$A$2:$A$7500,0),$E14+2)=Команды!$AJ$5,TRUE,FALSE),IF(INDEX(Команды!$A$2:$AN$7500,MATCH(BO$3,Команды!$A$2:$A$7500,0),$E14+2)=Команды!$AJ$6,TRUE,FALSE),IF(INDEX(Команды!$A$2:$AN$7500,MATCH(BO$3,Команды!$A$2:$A$7500,0),$E14+2)=Команды!$AJ$7,TRUE,FALSE),IF(INDEX(Команды!$A$2:$AN$7500,MATCH(BO$3,Команды!$A$2:$A$7500,0),$E14+2)=Команды!$AJ$8,TRUE,FALSE),IF(INDEX(Команды!$A$2:$AN$7500,MATCH(BO$3,Команды!$A$2:$A$7500,0),$E14+2)=Команды!$AJ$9,TRUE,FALSE),IF(INDEX(Команды!$A$2:$AN$7500,MATCH(BO$3,Команды!$A$2:$A$7500,0),$E14+2)=Команды!$AJ$10,TRUE,FALSE),IF(INDEX(Команды!$A$2:$AN$7500,MATCH(BO$3,Команды!$A$2:$A$7500,0),$E14+2)=Команды!$AJ$11,TRUE,FALSE),IF(INDEX(Команды!$A$2:$AN$7500,MATCH(BO$3,Команды!$A$2:$A$7500,0),$E14+2)=Команды!$AJ$12,TRUE,FALSE),IF(INDEX(Команды!$A$2:$AN$7500,MATCH(BO$3,Команды!$A$2:$A$7500,0),$E14+2)=Команды!$AJ$13,TRUE,FALSE),IF(INDEX(Команды!$A$2:$AN$7500,MATCH(BO$3,Команды!$A$2:$A$7500,0),$E14+2)=Команды!$AJ$14,TRUE,FALSE),IF(INDEX(Команды!$A$2:$AN$7500,MATCH(BO$3,Команды!$A$2:$A$7500,0),$E14+2)=Команды!$AJ$15,TRUE,FALSE),IF(INDEX(Команды!$A$2:$AN$7500,MATCH(BO$3,Команды!$A$2:$A$7500,0),$E14+2)=Команды!$AJ$16,TRUE,FALSE),,IF(INDEX(Команды!$A$2:$AN$7500,MATCH(BO$3,Команды!$A$2:$A$7500,0),$E14+2)=Команды!$AJ$17,TRUE,FALSE),,IF(INDEX(Команды!$A$2:$AN$7500,MATCH(BO$3,Команды!$A$2:$A$7500,0),$E14+2)=Команды!$AJ$18,TRUE,FALSE),,IF(INDEX(Команды!$A$2:$AN$7500,MATCH(BO$3,Команды!$A$2:$A$7500,0),$E14+2)=Команды!$AJ$19,TRUE,FALSE)),INDEX(Команды!$AJ$2:$AK$19,MATCH(INDEX(Команды!$A$2:$AN$7500,MATCH(BO$3,Команды!$A$2:$A$7500,0),$E14+2),Команды!$AJ$2:$AJ$19,0),2),0)</f>
        <v>0.375</v>
      </c>
      <c r="BP14" s="175">
        <f>IF(OR(IF(INDEX(Команды!$A$2:$AN$7500,MATCH(BO$3,Команды!$A$2:$A$7500,0),$E14+2)=Команды!$AJ$2,TRUE,FALSE),IF(INDEX(Команды!$A$2:$AN$7500,MATCH(BO$3,Команды!$A$2:$A$7500,0),$E14+2)=Команды!$AJ$3,TRUE,FALSE),IF(INDEX(Команды!$A$2:$AN$7500,MATCH(BO$3,Команды!$A$2:$A$7500,0),$E14+2)=Команды!$AJ$4,TRUE,FALSE),IF(INDEX(Команды!$A$2:$AN$7500,MATCH(BO$3,Команды!$A$2:$A$7500,0),$E14+2)=Команды!$AJ$5,TRUE,FALSE),IF(INDEX(Команды!$A$2:$AN$7500,MATCH(BO$3,Команды!$A$2:$A$7500,0),$E14+2)=Команды!$AJ$6,TRUE,FALSE),IF(INDEX(Команды!$A$2:$AN$7500,MATCH(BO$3,Команды!$A$2:$A$7500,0),$E14+2)=Команды!$AJ$7,TRUE,FALSE),IF(INDEX(Команды!$A$2:$AN$7500,MATCH(BO$3,Команды!$A$2:$A$7500,0),$E14+2)=Команды!$AJ$8,TRUE,FALSE),IF(INDEX(Команды!$A$2:$AN$7500,MATCH(BO$3,Команды!$A$2:$A$7500,0),$E14+2)=Команды!$AJ$9,TRUE,FALSE),IF(INDEX(Команды!$A$2:$AN$7500,MATCH(BO$3,Команды!$A$2:$A$7500,0),$E14+2)=Команды!$AJ$10,TRUE,FALSE),IF(INDEX(Команды!$A$2:$AN$7500,MATCH(BO$3,Команды!$A$2:$A$7500,0),$E14+2)=Команды!$AJ$11,TRUE,FALSE),IF(INDEX(Команды!$A$2:$AN$7500,MATCH(BO$3,Команды!$A$2:$A$7500,0),$E14+2)=Команды!$AJ$12,TRUE,FALSE),IF(INDEX(Команды!$A$2:$AN$7500,MATCH(BO$3,Команды!$A$2:$A$7500,0),$E14+2)=Команды!$AJ$13,TRUE,FALSE),IF(INDEX(Команды!$A$2:$AN$7500,MATCH(BO$3,Команды!$A$2:$A$7500,0),$E14+2)=Команды!$AJ$14,TRUE,FALSE),IF(INDEX(Команды!$A$2:$AN$7500,MATCH(BO$3,Команды!$A$2:$A$7500,0),$E14+2)=Команды!$AJ$15,TRUE,FALSE),IF(INDEX(Команды!$A$2:$AN$7500,MATCH(BO$3,Команды!$A$2:$A$7500,0),$E14+2)=Команды!$AJ$16,TRUE,FALSE),IF(INDEX(Команды!$A$2:$AN$7500,MATCH(BO$3,Команды!$A$2:$A$7500,0),$E14+2)=Команды!$AJ$17,TRUE,FALSE),IF(INDEX(Команды!$A$2:$AN$7500,MATCH(BO$3,Команды!$A$2:$A$7500,0),$E14+2)=Команды!$AJ$18,TRUE,FALSE),IF(INDEX(Команды!$A$2:$AN$7500,MATCH(BO$3,Команды!$A$2:$A$7500,0),$E14+2)=Команды!$AJ$19,TRUE,FALSE)),INDEX(Команды!$AJ$2:$AL$19,MATCH(INDEX(Команды!$A$2:$AN$7500,MATCH(BO$3,Команды!$A$2:$A$7500,0),$E14+2),Команды!$AJ$2:$AJ$19,0),3),0)</f>
        <v>0.75</v>
      </c>
      <c r="BQ14" s="342"/>
      <c r="BR14" s="174">
        <f>IF(OR(IF(INDEX(Команды!$A$2:$AN$7500,MATCH(BR$3,Команды!$A$2:$A$7500,0),$E14+2)=Команды!$AJ$2,TRUE,FALSE),IF(INDEX(Команды!$A$2:$AN$7500,MATCH(BR$3,Команды!$A$2:$A$7500,0),$E14+2)=Команды!$AJ$3,TRUE,FALSE),IF(INDEX(Команды!$A$2:$AN$7500,MATCH(BR$3,Команды!$A$2:$A$7500,0),$E14+2)=Команды!$AJ$4,TRUE,FALSE),IF(INDEX(Команды!$A$2:$AN$7500,MATCH(BR$3,Команды!$A$2:$A$7500,0),$E14+2)=Команды!$AJ$5,TRUE,FALSE),IF(INDEX(Команды!$A$2:$AN$7500,MATCH(BR$3,Команды!$A$2:$A$7500,0),$E14+2)=Команды!$AJ$6,TRUE,FALSE),IF(INDEX(Команды!$A$2:$AN$7500,MATCH(BR$3,Команды!$A$2:$A$7500,0),$E14+2)=Команды!$AJ$7,TRUE,FALSE),IF(INDEX(Команды!$A$2:$AN$7500,MATCH(BR$3,Команды!$A$2:$A$7500,0),$E14+2)=Команды!$AJ$8,TRUE,FALSE),IF(INDEX(Команды!$A$2:$AN$7500,MATCH(BR$3,Команды!$A$2:$A$7500,0),$E14+2)=Команды!$AJ$9,TRUE,FALSE),IF(INDEX(Команды!$A$2:$AN$7500,MATCH(BR$3,Команды!$A$2:$A$7500,0),$E14+2)=Команды!$AJ$10,TRUE,FALSE),IF(INDEX(Команды!$A$2:$AN$7500,MATCH(BR$3,Команды!$A$2:$A$7500,0),$E14+2)=Команды!$AJ$11,TRUE,FALSE),IF(INDEX(Команды!$A$2:$AN$7500,MATCH(BR$3,Команды!$A$2:$A$7500,0),$E14+2)=Команды!$AJ$12,TRUE,FALSE),IF(INDEX(Команды!$A$2:$AN$7500,MATCH(BR$3,Команды!$A$2:$A$7500,0),$E14+2)=Команды!$AJ$13,TRUE,FALSE),IF(INDEX(Команды!$A$2:$AN$7500,MATCH(BR$3,Команды!$A$2:$A$7500,0),$E14+2)=Команды!$AJ$14,TRUE,FALSE),IF(INDEX(Команды!$A$2:$AN$7500,MATCH(BR$3,Команды!$A$2:$A$7500,0),$E14+2)=Команды!$AJ$15,TRUE,FALSE),IF(INDEX(Команды!$A$2:$AN$7500,MATCH(BR$3,Команды!$A$2:$A$7500,0),$E14+2)=Команды!$AJ$16,TRUE,FALSE),,IF(INDEX(Команды!$A$2:$AN$7500,MATCH(BR$3,Команды!$A$2:$A$7500,0),$E14+2)=Команды!$AJ$17,TRUE,FALSE),,IF(INDEX(Команды!$A$2:$AN$7500,MATCH(BR$3,Команды!$A$2:$A$7500,0),$E14+2)=Команды!$AJ$18,TRUE,FALSE),,IF(INDEX(Команды!$A$2:$AN$7500,MATCH(BR$3,Команды!$A$2:$A$7500,0),$E14+2)=Команды!$AJ$19,TRUE,FALSE)),INDEX(Команды!$AJ$2:$AK$19,MATCH(INDEX(Команды!$A$2:$AN$7500,MATCH(BR$3,Команды!$A$2:$A$7500,0),$E14+2),Команды!$AJ$2:$AJ$19,0),2),0)</f>
        <v>0.41666666666666669</v>
      </c>
      <c r="BS14" s="175">
        <f>IF(OR(IF(INDEX(Команды!$A$2:$AN$7500,MATCH(BR$3,Команды!$A$2:$A$7500,0),$E14+2)=Команды!$AJ$2,TRUE,FALSE),IF(INDEX(Команды!$A$2:$AN$7500,MATCH(BR$3,Команды!$A$2:$A$7500,0),$E14+2)=Команды!$AJ$3,TRUE,FALSE),IF(INDEX(Команды!$A$2:$AN$7500,MATCH(BR$3,Команды!$A$2:$A$7500,0),$E14+2)=Команды!$AJ$4,TRUE,FALSE),IF(INDEX(Команды!$A$2:$AN$7500,MATCH(BR$3,Команды!$A$2:$A$7500,0),$E14+2)=Команды!$AJ$5,TRUE,FALSE),IF(INDEX(Команды!$A$2:$AN$7500,MATCH(BR$3,Команды!$A$2:$A$7500,0),$E14+2)=Команды!$AJ$6,TRUE,FALSE),IF(INDEX(Команды!$A$2:$AN$7500,MATCH(BR$3,Команды!$A$2:$A$7500,0),$E14+2)=Команды!$AJ$7,TRUE,FALSE),IF(INDEX(Команды!$A$2:$AN$7500,MATCH(BR$3,Команды!$A$2:$A$7500,0),$E14+2)=Команды!$AJ$8,TRUE,FALSE),IF(INDEX(Команды!$A$2:$AN$7500,MATCH(BR$3,Команды!$A$2:$A$7500,0),$E14+2)=Команды!$AJ$9,TRUE,FALSE),IF(INDEX(Команды!$A$2:$AN$7500,MATCH(BR$3,Команды!$A$2:$A$7500,0),$E14+2)=Команды!$AJ$10,TRUE,FALSE),IF(INDEX(Команды!$A$2:$AN$7500,MATCH(BR$3,Команды!$A$2:$A$7500,0),$E14+2)=Команды!$AJ$11,TRUE,FALSE),IF(INDEX(Команды!$A$2:$AN$7500,MATCH(BR$3,Команды!$A$2:$A$7500,0),$E14+2)=Команды!$AJ$12,TRUE,FALSE),IF(INDEX(Команды!$A$2:$AN$7500,MATCH(BR$3,Команды!$A$2:$A$7500,0),$E14+2)=Команды!$AJ$13,TRUE,FALSE),IF(INDEX(Команды!$A$2:$AN$7500,MATCH(BR$3,Команды!$A$2:$A$7500,0),$E14+2)=Команды!$AJ$14,TRUE,FALSE),IF(INDEX(Команды!$A$2:$AN$7500,MATCH(BR$3,Команды!$A$2:$A$7500,0),$E14+2)=Команды!$AJ$15,TRUE,FALSE),IF(INDEX(Команды!$A$2:$AN$7500,MATCH(BR$3,Команды!$A$2:$A$7500,0),$E14+2)=Команды!$AJ$16,TRUE,FALSE),IF(INDEX(Команды!$A$2:$AN$7500,MATCH(BR$3,Команды!$A$2:$A$7500,0),$E14+2)=Команды!$AJ$17,TRUE,FALSE),IF(INDEX(Команды!$A$2:$AN$7500,MATCH(BR$3,Команды!$A$2:$A$7500,0),$E14+2)=Команды!$AJ$18,TRUE,FALSE),IF(INDEX(Команды!$A$2:$AN$7500,MATCH(BR$3,Команды!$A$2:$A$7500,0),$E14+2)=Команды!$AJ$19,TRUE,FALSE)),INDEX(Команды!$AJ$2:$AL$19,MATCH(INDEX(Команды!$A$2:$AN$7500,MATCH(BR$3,Команды!$A$2:$A$7500,0),$E14+2),Команды!$AJ$2:$AJ$19,0),3),0)</f>
        <v>0.79166666666666663</v>
      </c>
      <c r="BT14" s="342"/>
      <c r="BU14" s="174">
        <f>IF(OR(IF(INDEX(Команды!$A$2:$AN$7500,MATCH(BU$3,Команды!$A$2:$A$7500,0),$E14+2)=Команды!$AJ$2,TRUE,FALSE),IF(INDEX(Команды!$A$2:$AN$7500,MATCH(BU$3,Команды!$A$2:$A$7500,0),$E14+2)=Команды!$AJ$3,TRUE,FALSE),IF(INDEX(Команды!$A$2:$AN$7500,MATCH(BU$3,Команды!$A$2:$A$7500,0),$E14+2)=Команды!$AJ$4,TRUE,FALSE),IF(INDEX(Команды!$A$2:$AN$7500,MATCH(BU$3,Команды!$A$2:$A$7500,0),$E14+2)=Команды!$AJ$5,TRUE,FALSE),IF(INDEX(Команды!$A$2:$AN$7500,MATCH(BU$3,Команды!$A$2:$A$7500,0),$E14+2)=Команды!$AJ$6,TRUE,FALSE),IF(INDEX(Команды!$A$2:$AN$7500,MATCH(BU$3,Команды!$A$2:$A$7500,0),$E14+2)=Команды!$AJ$7,TRUE,FALSE),IF(INDEX(Команды!$A$2:$AN$7500,MATCH(BU$3,Команды!$A$2:$A$7500,0),$E14+2)=Команды!$AJ$8,TRUE,FALSE),IF(INDEX(Команды!$A$2:$AN$7500,MATCH(BU$3,Команды!$A$2:$A$7500,0),$E14+2)=Команды!$AJ$9,TRUE,FALSE),IF(INDEX(Команды!$A$2:$AN$7500,MATCH(BU$3,Команды!$A$2:$A$7500,0),$E14+2)=Команды!$AJ$10,TRUE,FALSE),IF(INDEX(Команды!$A$2:$AN$7500,MATCH(BU$3,Команды!$A$2:$A$7500,0),$E14+2)=Команды!$AJ$11,TRUE,FALSE),IF(INDEX(Команды!$A$2:$AN$7500,MATCH(BU$3,Команды!$A$2:$A$7500,0),$E14+2)=Команды!$AJ$12,TRUE,FALSE),IF(INDEX(Команды!$A$2:$AN$7500,MATCH(BU$3,Команды!$A$2:$A$7500,0),$E14+2)=Команды!$AJ$13,TRUE,FALSE),IF(INDEX(Команды!$A$2:$AN$7500,MATCH(BU$3,Команды!$A$2:$A$7500,0),$E14+2)=Команды!$AJ$14,TRUE,FALSE),IF(INDEX(Команды!$A$2:$AN$7500,MATCH(BU$3,Команды!$A$2:$A$7500,0),$E14+2)=Команды!$AJ$15,TRUE,FALSE),IF(INDEX(Команды!$A$2:$AN$7500,MATCH(BU$3,Команды!$A$2:$A$7500,0),$E14+2)=Команды!$AJ$16,TRUE,FALSE),,IF(INDEX(Команды!$A$2:$AN$7500,MATCH(BU$3,Команды!$A$2:$A$7500,0),$E14+2)=Команды!$AJ$17,TRUE,FALSE),,IF(INDEX(Команды!$A$2:$AN$7500,MATCH(BU$3,Команды!$A$2:$A$7500,0),$E14+2)=Команды!$AJ$18,TRUE,FALSE),,IF(INDEX(Команды!$A$2:$AN$7500,MATCH(BU$3,Команды!$A$2:$A$7500,0),$E14+2)=Команды!$AJ$19,TRUE,FALSE)),INDEX(Команды!$AJ$2:$AK$19,MATCH(INDEX(Команды!$A$2:$AN$7500,MATCH(BU$3,Команды!$A$2:$A$7500,0),$E14+2),Команды!$AJ$2:$AJ$19,0),2),0)</f>
        <v>0.58333333333333337</v>
      </c>
      <c r="BV14" s="175">
        <f>IF(OR(IF(INDEX(Команды!$A$2:$AN$7500,MATCH(BU$3,Команды!$A$2:$A$7500,0),$E14+2)=Команды!$AJ$2,TRUE,FALSE),IF(INDEX(Команды!$A$2:$AN$7500,MATCH(BU$3,Команды!$A$2:$A$7500,0),$E14+2)=Команды!$AJ$3,TRUE,FALSE),IF(INDEX(Команды!$A$2:$AN$7500,MATCH(BU$3,Команды!$A$2:$A$7500,0),$E14+2)=Команды!$AJ$4,TRUE,FALSE),IF(INDEX(Команды!$A$2:$AN$7500,MATCH(BU$3,Команды!$A$2:$A$7500,0),$E14+2)=Команды!$AJ$5,TRUE,FALSE),IF(INDEX(Команды!$A$2:$AN$7500,MATCH(BU$3,Команды!$A$2:$A$7500,0),$E14+2)=Команды!$AJ$6,TRUE,FALSE),IF(INDEX(Команды!$A$2:$AN$7500,MATCH(BU$3,Команды!$A$2:$A$7500,0),$E14+2)=Команды!$AJ$7,TRUE,FALSE),IF(INDEX(Команды!$A$2:$AN$7500,MATCH(BU$3,Команды!$A$2:$A$7500,0),$E14+2)=Команды!$AJ$8,TRUE,FALSE),IF(INDEX(Команды!$A$2:$AN$7500,MATCH(BU$3,Команды!$A$2:$A$7500,0),$E14+2)=Команды!$AJ$9,TRUE,FALSE),IF(INDEX(Команды!$A$2:$AN$7500,MATCH(BU$3,Команды!$A$2:$A$7500,0),$E14+2)=Команды!$AJ$10,TRUE,FALSE),IF(INDEX(Команды!$A$2:$AN$7500,MATCH(BU$3,Команды!$A$2:$A$7500,0),$E14+2)=Команды!$AJ$11,TRUE,FALSE),IF(INDEX(Команды!$A$2:$AN$7500,MATCH(BU$3,Команды!$A$2:$A$7500,0),$E14+2)=Команды!$AJ$12,TRUE,FALSE),IF(INDEX(Команды!$A$2:$AN$7500,MATCH(BU$3,Команды!$A$2:$A$7500,0),$E14+2)=Команды!$AJ$13,TRUE,FALSE),IF(INDEX(Команды!$A$2:$AN$7500,MATCH(BU$3,Команды!$A$2:$A$7500,0),$E14+2)=Команды!$AJ$14,TRUE,FALSE),IF(INDEX(Команды!$A$2:$AN$7500,MATCH(BU$3,Команды!$A$2:$A$7500,0),$E14+2)=Команды!$AJ$15,TRUE,FALSE),IF(INDEX(Команды!$A$2:$AN$7500,MATCH(BU$3,Команды!$A$2:$A$7500,0),$E14+2)=Команды!$AJ$16,TRUE,FALSE),IF(INDEX(Команды!$A$2:$AN$7500,MATCH(BU$3,Команды!$A$2:$A$7500,0),$E14+2)=Команды!$AJ$17,TRUE,FALSE),IF(INDEX(Команды!$A$2:$AN$7500,MATCH(BU$3,Команды!$A$2:$A$7500,0),$E14+2)=Команды!$AJ$18,TRUE,FALSE),IF(INDEX(Команды!$A$2:$AN$7500,MATCH(BU$3,Команды!$A$2:$A$7500,0),$E14+2)=Команды!$AJ$19,TRUE,FALSE)),INDEX(Команды!$AJ$2:$AL$19,MATCH(INDEX(Команды!$A$2:$AN$7500,MATCH(BU$3,Команды!$A$2:$A$7500,0),$E14+2),Команды!$AJ$2:$AJ$19,0),3),0)</f>
        <v>0.95833333333333337</v>
      </c>
      <c r="BW14" s="342"/>
      <c r="BX14" s="174" t="str">
        <f>IF(OR(IF(INDEX(Команды!$A$2:$AN$7500,MATCH(BX$3,Команды!$A$2:$A$7500,0),$E14+2)=Команды!$AJ$2,TRUE,FALSE),IF(INDEX(Команды!$A$2:$AN$7500,MATCH(BX$3,Команды!$A$2:$A$7500,0),$E14+2)=Команды!$AJ$3,TRUE,FALSE),IF(INDEX(Команды!$A$2:$AN$7500,MATCH(BX$3,Команды!$A$2:$A$7500,0),$E14+2)=Команды!$AJ$4,TRUE,FALSE),IF(INDEX(Команды!$A$2:$AN$7500,MATCH(BX$3,Команды!$A$2:$A$7500,0),$E14+2)=Команды!$AJ$5,TRUE,FALSE),IF(INDEX(Команды!$A$2:$AN$7500,MATCH(BX$3,Команды!$A$2:$A$7500,0),$E14+2)=Команды!$AJ$6,TRUE,FALSE),IF(INDEX(Команды!$A$2:$AN$7500,MATCH(BX$3,Команды!$A$2:$A$7500,0),$E14+2)=Команды!$AJ$7,TRUE,FALSE),IF(INDEX(Команды!$A$2:$AN$7500,MATCH(BX$3,Команды!$A$2:$A$7500,0),$E14+2)=Команды!$AJ$8,TRUE,FALSE),IF(INDEX(Команды!$A$2:$AN$7500,MATCH(BX$3,Команды!$A$2:$A$7500,0),$E14+2)=Команды!$AJ$9,TRUE,FALSE),IF(INDEX(Команды!$A$2:$AN$7500,MATCH(BX$3,Команды!$A$2:$A$7500,0),$E14+2)=Команды!$AJ$10,TRUE,FALSE),IF(INDEX(Команды!$A$2:$AN$7500,MATCH(BX$3,Команды!$A$2:$A$7500,0),$E14+2)=Команды!$AJ$11,TRUE,FALSE),IF(INDEX(Команды!$A$2:$AN$7500,MATCH(BX$3,Команды!$A$2:$A$7500,0),$E14+2)=Команды!$AJ$12,TRUE,FALSE),IF(INDEX(Команды!$A$2:$AN$7500,MATCH(BX$3,Команды!$A$2:$A$7500,0),$E14+2)=Команды!$AJ$13,TRUE,FALSE),IF(INDEX(Команды!$A$2:$AN$7500,MATCH(BX$3,Команды!$A$2:$A$7500,0),$E14+2)=Команды!$AJ$14,TRUE,FALSE),IF(INDEX(Команды!$A$2:$AN$7500,MATCH(BX$3,Команды!$A$2:$A$7500,0),$E14+2)=Команды!$AJ$15,TRUE,FALSE),IF(INDEX(Команды!$A$2:$AN$7500,MATCH(BX$3,Команды!$A$2:$A$7500,0),$E14+2)=Команды!$AJ$16,TRUE,FALSE),,IF(INDEX(Команды!$A$2:$AN$7500,MATCH(BX$3,Команды!$A$2:$A$7500,0),$E14+2)=Команды!$AJ$17,TRUE,FALSE),,IF(INDEX(Команды!$A$2:$AN$7500,MATCH(BX$3,Команды!$A$2:$A$7500,0),$E14+2)=Команды!$AJ$18,TRUE,FALSE),,IF(INDEX(Команды!$A$2:$AN$7500,MATCH(BX$3,Команды!$A$2:$A$7500,0),$E14+2)=Команды!$AJ$19,TRUE,FALSE)),INDEX(Команды!$AJ$2:$AK$19,MATCH(INDEX(Команды!$A$2:$AN$7500,MATCH(BX$3,Команды!$A$2:$A$7500,0),$E14+2),Команды!$AJ$2:$AJ$19,0),2),0)</f>
        <v>В</v>
      </c>
      <c r="BY14" s="175" t="str">
        <f>IF(OR(IF(INDEX(Команды!$A$2:$AN$7500,MATCH(BX$3,Команды!$A$2:$A$7500,0),$E14+2)=Команды!$AJ$2,TRUE,FALSE),IF(INDEX(Команды!$A$2:$AN$7500,MATCH(BX$3,Команды!$A$2:$A$7500,0),$E14+2)=Команды!$AJ$3,TRUE,FALSE),IF(INDEX(Команды!$A$2:$AN$7500,MATCH(BX$3,Команды!$A$2:$A$7500,0),$E14+2)=Команды!$AJ$4,TRUE,FALSE),IF(INDEX(Команды!$A$2:$AN$7500,MATCH(BX$3,Команды!$A$2:$A$7500,0),$E14+2)=Команды!$AJ$5,TRUE,FALSE),IF(INDEX(Команды!$A$2:$AN$7500,MATCH(BX$3,Команды!$A$2:$A$7500,0),$E14+2)=Команды!$AJ$6,TRUE,FALSE),IF(INDEX(Команды!$A$2:$AN$7500,MATCH(BX$3,Команды!$A$2:$A$7500,0),$E14+2)=Команды!$AJ$7,TRUE,FALSE),IF(INDEX(Команды!$A$2:$AN$7500,MATCH(BX$3,Команды!$A$2:$A$7500,0),$E14+2)=Команды!$AJ$8,TRUE,FALSE),IF(INDEX(Команды!$A$2:$AN$7500,MATCH(BX$3,Команды!$A$2:$A$7500,0),$E14+2)=Команды!$AJ$9,TRUE,FALSE),IF(INDEX(Команды!$A$2:$AN$7500,MATCH(BX$3,Команды!$A$2:$A$7500,0),$E14+2)=Команды!$AJ$10,TRUE,FALSE),IF(INDEX(Команды!$A$2:$AN$7500,MATCH(BX$3,Команды!$A$2:$A$7500,0),$E14+2)=Команды!$AJ$11,TRUE,FALSE),IF(INDEX(Команды!$A$2:$AN$7500,MATCH(BX$3,Команды!$A$2:$A$7500,0),$E14+2)=Команды!$AJ$12,TRUE,FALSE),IF(INDEX(Команды!$A$2:$AN$7500,MATCH(BX$3,Команды!$A$2:$A$7500,0),$E14+2)=Команды!$AJ$13,TRUE,FALSE),IF(INDEX(Команды!$A$2:$AN$7500,MATCH(BX$3,Команды!$A$2:$A$7500,0),$E14+2)=Команды!$AJ$14,TRUE,FALSE),IF(INDEX(Команды!$A$2:$AN$7500,MATCH(BX$3,Команды!$A$2:$A$7500,0),$E14+2)=Команды!$AJ$15,TRUE,FALSE),IF(INDEX(Команды!$A$2:$AN$7500,MATCH(BX$3,Команды!$A$2:$A$7500,0),$E14+2)=Команды!$AJ$16,TRUE,FALSE),IF(INDEX(Команды!$A$2:$AN$7500,MATCH(BX$3,Команды!$A$2:$A$7500,0),$E14+2)=Команды!$AJ$17,TRUE,FALSE),IF(INDEX(Команды!$A$2:$AN$7500,MATCH(BX$3,Команды!$A$2:$A$7500,0),$E14+2)=Команды!$AJ$18,TRUE,FALSE),IF(INDEX(Команды!$A$2:$AN$7500,MATCH(BX$3,Команды!$A$2:$A$7500,0),$E14+2)=Команды!$AJ$19,TRUE,FALSE)),INDEX(Команды!$AJ$2:$AL$19,MATCH(INDEX(Команды!$A$2:$AN$7500,MATCH(BX$3,Команды!$A$2:$A$7500,0),$E14+2),Команды!$AJ$2:$AJ$19,0),3),0)</f>
        <v>В</v>
      </c>
      <c r="BZ14" s="342"/>
      <c r="CA14" s="174" t="str">
        <f>IF(OR(IF(INDEX(Команды!$A$2:$AN$7500,MATCH(CA$3,Команды!$A$2:$A$7500,0),$E14+2)=Команды!$AJ$2,TRUE,FALSE),IF(INDEX(Команды!$A$2:$AN$7500,MATCH(CA$3,Команды!$A$2:$A$7500,0),$E14+2)=Команды!$AJ$3,TRUE,FALSE),IF(INDEX(Команды!$A$2:$AN$7500,MATCH(CA$3,Команды!$A$2:$A$7500,0),$E14+2)=Команды!$AJ$4,TRUE,FALSE),IF(INDEX(Команды!$A$2:$AN$7500,MATCH(CA$3,Команды!$A$2:$A$7500,0),$E14+2)=Команды!$AJ$5,TRUE,FALSE),IF(INDEX(Команды!$A$2:$AN$7500,MATCH(CA$3,Команды!$A$2:$A$7500,0),$E14+2)=Команды!$AJ$6,TRUE,FALSE),IF(INDEX(Команды!$A$2:$AN$7500,MATCH(CA$3,Команды!$A$2:$A$7500,0),$E14+2)=Команды!$AJ$7,TRUE,FALSE),IF(INDEX(Команды!$A$2:$AN$7500,MATCH(CA$3,Команды!$A$2:$A$7500,0),$E14+2)=Команды!$AJ$8,TRUE,FALSE),IF(INDEX(Команды!$A$2:$AN$7500,MATCH(CA$3,Команды!$A$2:$A$7500,0),$E14+2)=Команды!$AJ$9,TRUE,FALSE),IF(INDEX(Команды!$A$2:$AN$7500,MATCH(CA$3,Команды!$A$2:$A$7500,0),$E14+2)=Команды!$AJ$10,TRUE,FALSE),IF(INDEX(Команды!$A$2:$AN$7500,MATCH(CA$3,Команды!$A$2:$A$7500,0),$E14+2)=Команды!$AJ$11,TRUE,FALSE),IF(INDEX(Команды!$A$2:$AN$7500,MATCH(CA$3,Команды!$A$2:$A$7500,0),$E14+2)=Команды!$AJ$12,TRUE,FALSE),IF(INDEX(Команды!$A$2:$AN$7500,MATCH(CA$3,Команды!$A$2:$A$7500,0),$E14+2)=Команды!$AJ$13,TRUE,FALSE),IF(INDEX(Команды!$A$2:$AN$7500,MATCH(CA$3,Команды!$A$2:$A$7500,0),$E14+2)=Команды!$AJ$14,TRUE,FALSE),IF(INDEX(Команды!$A$2:$AN$7500,MATCH(CA$3,Команды!$A$2:$A$7500,0),$E14+2)=Команды!$AJ$15,TRUE,FALSE),IF(INDEX(Команды!$A$2:$AN$7500,MATCH(CA$3,Команды!$A$2:$A$7500,0),$E14+2)=Команды!$AJ$16,TRUE,FALSE),,IF(INDEX(Команды!$A$2:$AN$7500,MATCH(CA$3,Команды!$A$2:$A$7500,0),$E14+2)=Команды!$AJ$17,TRUE,FALSE),,IF(INDEX(Команды!$A$2:$AN$7500,MATCH(CA$3,Команды!$A$2:$A$7500,0),$E14+2)=Команды!$AJ$18,TRUE,FALSE),,IF(INDEX(Команды!$A$2:$AN$7500,MATCH(CA$3,Команды!$A$2:$A$7500,0),$E14+2)=Команды!$AJ$19,TRUE,FALSE)),INDEX(Команды!$AJ$2:$AK$19,MATCH(INDEX(Команды!$A$2:$AN$7500,MATCH(CA$3,Команды!$A$2:$A$7500,0),$E14+2),Команды!$AJ$2:$AJ$19,0),2),0)</f>
        <v>В</v>
      </c>
      <c r="CB14" s="175" t="str">
        <f>IF(OR(IF(INDEX(Команды!$A$2:$AN$7500,MATCH(CA$3,Команды!$A$2:$A$7500,0),$E14+2)=Команды!$AJ$2,TRUE,FALSE),IF(INDEX(Команды!$A$2:$AN$7500,MATCH(CA$3,Команды!$A$2:$A$7500,0),$E14+2)=Команды!$AJ$3,TRUE,FALSE),IF(INDEX(Команды!$A$2:$AN$7500,MATCH(CA$3,Команды!$A$2:$A$7500,0),$E14+2)=Команды!$AJ$4,TRUE,FALSE),IF(INDEX(Команды!$A$2:$AN$7500,MATCH(CA$3,Команды!$A$2:$A$7500,0),$E14+2)=Команды!$AJ$5,TRUE,FALSE),IF(INDEX(Команды!$A$2:$AN$7500,MATCH(CA$3,Команды!$A$2:$A$7500,0),$E14+2)=Команды!$AJ$6,TRUE,FALSE),IF(INDEX(Команды!$A$2:$AN$7500,MATCH(CA$3,Команды!$A$2:$A$7500,0),$E14+2)=Команды!$AJ$7,TRUE,FALSE),IF(INDEX(Команды!$A$2:$AN$7500,MATCH(CA$3,Команды!$A$2:$A$7500,0),$E14+2)=Команды!$AJ$8,TRUE,FALSE),IF(INDEX(Команды!$A$2:$AN$7500,MATCH(CA$3,Команды!$A$2:$A$7500,0),$E14+2)=Команды!$AJ$9,TRUE,FALSE),IF(INDEX(Команды!$A$2:$AN$7500,MATCH(CA$3,Команды!$A$2:$A$7500,0),$E14+2)=Команды!$AJ$10,TRUE,FALSE),IF(INDEX(Команды!$A$2:$AN$7500,MATCH(CA$3,Команды!$A$2:$A$7500,0),$E14+2)=Команды!$AJ$11,TRUE,FALSE),IF(INDEX(Команды!$A$2:$AN$7500,MATCH(CA$3,Команды!$A$2:$A$7500,0),$E14+2)=Команды!$AJ$12,TRUE,FALSE),IF(INDEX(Команды!$A$2:$AN$7500,MATCH(CA$3,Команды!$A$2:$A$7500,0),$E14+2)=Команды!$AJ$13,TRUE,FALSE),IF(INDEX(Команды!$A$2:$AN$7500,MATCH(CA$3,Команды!$A$2:$A$7500,0),$E14+2)=Команды!$AJ$14,TRUE,FALSE),IF(INDEX(Команды!$A$2:$AN$7500,MATCH(CA$3,Команды!$A$2:$A$7500,0),$E14+2)=Команды!$AJ$15,TRUE,FALSE),IF(INDEX(Команды!$A$2:$AN$7500,MATCH(CA$3,Команды!$A$2:$A$7500,0),$E14+2)=Команды!$AJ$16,TRUE,FALSE),IF(INDEX(Команды!$A$2:$AN$7500,MATCH(CA$3,Команды!$A$2:$A$7500,0),$E14+2)=Команды!$AJ$17,TRUE,FALSE),IF(INDEX(Команды!$A$2:$AN$7500,MATCH(CA$3,Команды!$A$2:$A$7500,0),$E14+2)=Команды!$AJ$18,TRUE,FALSE),IF(INDEX(Команды!$A$2:$AN$7500,MATCH(CA$3,Команды!$A$2:$A$7500,0),$E14+2)=Команды!$AJ$19,TRUE,FALSE)),INDEX(Команды!$AJ$2:$AL$19,MATCH(INDEX(Команды!$A$2:$AN$7500,MATCH(CA$3,Команды!$A$2:$A$7500,0),$E14+2),Команды!$AJ$2:$AJ$19,0),3),0)</f>
        <v>В</v>
      </c>
      <c r="CC14" s="342"/>
      <c r="CD14" s="174">
        <f>IF(OR(IF(INDEX(Команды!$A$2:$AN$7500,MATCH(CD$3,Команды!$A$2:$A$7500,0),$E14+2)=Команды!$AJ$2,TRUE,FALSE),IF(INDEX(Команды!$A$2:$AN$7500,MATCH(CD$3,Команды!$A$2:$A$7500,0),$E14+2)=Команды!$AJ$3,TRUE,FALSE),IF(INDEX(Команды!$A$2:$AN$7500,MATCH(CD$3,Команды!$A$2:$A$7500,0),$E14+2)=Команды!$AJ$4,TRUE,FALSE),IF(INDEX(Команды!$A$2:$AN$7500,MATCH(CD$3,Команды!$A$2:$A$7500,0),$E14+2)=Команды!$AJ$5,TRUE,FALSE),IF(INDEX(Команды!$A$2:$AN$7500,MATCH(CD$3,Команды!$A$2:$A$7500,0),$E14+2)=Команды!$AJ$6,TRUE,FALSE),IF(INDEX(Команды!$A$2:$AN$7500,MATCH(CD$3,Команды!$A$2:$A$7500,0),$E14+2)=Команды!$AJ$7,TRUE,FALSE),IF(INDEX(Команды!$A$2:$AN$7500,MATCH(CD$3,Команды!$A$2:$A$7500,0),$E14+2)=Команды!$AJ$8,TRUE,FALSE),IF(INDEX(Команды!$A$2:$AN$7500,MATCH(CD$3,Команды!$A$2:$A$7500,0),$E14+2)=Команды!$AJ$9,TRUE,FALSE),IF(INDEX(Команды!$A$2:$AN$7500,MATCH(CD$3,Команды!$A$2:$A$7500,0),$E14+2)=Команды!$AJ$10,TRUE,FALSE),IF(INDEX(Команды!$A$2:$AN$7500,MATCH(CD$3,Команды!$A$2:$A$7500,0),$E14+2)=Команды!$AJ$11,TRUE,FALSE),IF(INDEX(Команды!$A$2:$AN$7500,MATCH(CD$3,Команды!$A$2:$A$7500,0),$E14+2)=Команды!$AJ$12,TRUE,FALSE),IF(INDEX(Команды!$A$2:$AN$7500,MATCH(CD$3,Команды!$A$2:$A$7500,0),$E14+2)=Команды!$AJ$13,TRUE,FALSE),IF(INDEX(Команды!$A$2:$AN$7500,MATCH(CD$3,Команды!$A$2:$A$7500,0),$E14+2)=Команды!$AJ$14,TRUE,FALSE),IF(INDEX(Команды!$A$2:$AN$7500,MATCH(CD$3,Команды!$A$2:$A$7500,0),$E14+2)=Команды!$AJ$15,TRUE,FALSE),IF(INDEX(Команды!$A$2:$AN$7500,MATCH(CD$3,Команды!$A$2:$A$7500,0),$E14+2)=Команды!$AJ$16,TRUE,FALSE),,IF(INDEX(Команды!$A$2:$AN$7500,MATCH(CD$3,Команды!$A$2:$A$7500,0),$E14+2)=Команды!$AJ$17,TRUE,FALSE),,IF(INDEX(Команды!$A$2:$AN$7500,MATCH(CD$3,Команды!$A$2:$A$7500,0),$E14+2)=Команды!$AJ$18,TRUE,FALSE),,IF(INDEX(Команды!$A$2:$AN$7500,MATCH(CD$3,Команды!$A$2:$A$7500,0),$E14+2)=Команды!$AJ$19,TRUE,FALSE)),INDEX(Команды!$AJ$2:$AK$19,MATCH(INDEX(Команды!$A$2:$AN$7500,MATCH(CD$3,Команды!$A$2:$A$7500,0),$E14+2),Команды!$AJ$2:$AJ$19,0),2),0)</f>
        <v>0.5</v>
      </c>
      <c r="CE14" s="175">
        <f>IF(OR(IF(INDEX(Команды!$A$2:$AN$7500,MATCH(CD$3,Команды!$A$2:$A$7500,0),$E14+2)=Команды!$AJ$2,TRUE,FALSE),IF(INDEX(Команды!$A$2:$AN$7500,MATCH(CD$3,Команды!$A$2:$A$7500,0),$E14+2)=Команды!$AJ$3,TRUE,FALSE),IF(INDEX(Команды!$A$2:$AN$7500,MATCH(CD$3,Команды!$A$2:$A$7500,0),$E14+2)=Команды!$AJ$4,TRUE,FALSE),IF(INDEX(Команды!$A$2:$AN$7500,MATCH(CD$3,Команды!$A$2:$A$7500,0),$E14+2)=Команды!$AJ$5,TRUE,FALSE),IF(INDEX(Команды!$A$2:$AN$7500,MATCH(CD$3,Команды!$A$2:$A$7500,0),$E14+2)=Команды!$AJ$6,TRUE,FALSE),IF(INDEX(Команды!$A$2:$AN$7500,MATCH(CD$3,Команды!$A$2:$A$7500,0),$E14+2)=Команды!$AJ$7,TRUE,FALSE),IF(INDEX(Команды!$A$2:$AN$7500,MATCH(CD$3,Команды!$A$2:$A$7500,0),$E14+2)=Команды!$AJ$8,TRUE,FALSE),IF(INDEX(Команды!$A$2:$AN$7500,MATCH(CD$3,Команды!$A$2:$A$7500,0),$E14+2)=Команды!$AJ$9,TRUE,FALSE),IF(INDEX(Команды!$A$2:$AN$7500,MATCH(CD$3,Команды!$A$2:$A$7500,0),$E14+2)=Команды!$AJ$10,TRUE,FALSE),IF(INDEX(Команды!$A$2:$AN$7500,MATCH(CD$3,Команды!$A$2:$A$7500,0),$E14+2)=Команды!$AJ$11,TRUE,FALSE),IF(INDEX(Команды!$A$2:$AN$7500,MATCH(CD$3,Команды!$A$2:$A$7500,0),$E14+2)=Команды!$AJ$12,TRUE,FALSE),IF(INDEX(Команды!$A$2:$AN$7500,MATCH(CD$3,Команды!$A$2:$A$7500,0),$E14+2)=Команды!$AJ$13,TRUE,FALSE),IF(INDEX(Команды!$A$2:$AN$7500,MATCH(CD$3,Команды!$A$2:$A$7500,0),$E14+2)=Команды!$AJ$14,TRUE,FALSE),IF(INDEX(Команды!$A$2:$AN$7500,MATCH(CD$3,Команды!$A$2:$A$7500,0),$E14+2)=Команды!$AJ$15,TRUE,FALSE),IF(INDEX(Команды!$A$2:$AN$7500,MATCH(CD$3,Команды!$A$2:$A$7500,0),$E14+2)=Команды!$AJ$16,TRUE,FALSE),IF(INDEX(Команды!$A$2:$AN$7500,MATCH(CD$3,Команды!$A$2:$A$7500,0),$E14+2)=Команды!$AJ$17,TRUE,FALSE),IF(INDEX(Команды!$A$2:$AN$7500,MATCH(CD$3,Команды!$A$2:$A$7500,0),$E14+2)=Команды!$AJ$18,TRUE,FALSE),IF(INDEX(Команды!$A$2:$AN$7500,MATCH(CD$3,Команды!$A$2:$A$7500,0),$E14+2)=Команды!$AJ$19,TRUE,FALSE)),INDEX(Команды!$AJ$2:$AL$19,MATCH(INDEX(Команды!$A$2:$AN$7500,MATCH(CD$3,Команды!$A$2:$A$7500,0),$E14+2),Команды!$AJ$2:$AJ$19,0),3),0)</f>
        <v>0.875</v>
      </c>
      <c r="CF14" s="342"/>
      <c r="CG14" s="174">
        <f>IF(OR(IF(INDEX(Команды!$A$2:$AN$7500,MATCH(CG$3,Команды!$A$2:$A$7500,0),$E14+2)=Команды!$AJ$2,TRUE,FALSE),IF(INDEX(Команды!$A$2:$AN$7500,MATCH(CG$3,Команды!$A$2:$A$7500,0),$E14+2)=Команды!$AJ$3,TRUE,FALSE),IF(INDEX(Команды!$A$2:$AN$7500,MATCH(CG$3,Команды!$A$2:$A$7500,0),$E14+2)=Команды!$AJ$4,TRUE,FALSE),IF(INDEX(Команды!$A$2:$AN$7500,MATCH(CG$3,Команды!$A$2:$A$7500,0),$E14+2)=Команды!$AJ$5,TRUE,FALSE),IF(INDEX(Команды!$A$2:$AN$7500,MATCH(CG$3,Команды!$A$2:$A$7500,0),$E14+2)=Команды!$AJ$6,TRUE,FALSE),IF(INDEX(Команды!$A$2:$AN$7500,MATCH(CG$3,Команды!$A$2:$A$7500,0),$E14+2)=Команды!$AJ$7,TRUE,FALSE),IF(INDEX(Команды!$A$2:$AN$7500,MATCH(CG$3,Команды!$A$2:$A$7500,0),$E14+2)=Команды!$AJ$8,TRUE,FALSE),IF(INDEX(Команды!$A$2:$AN$7500,MATCH(CG$3,Команды!$A$2:$A$7500,0),$E14+2)=Команды!$AJ$9,TRUE,FALSE),IF(INDEX(Команды!$A$2:$AN$7500,MATCH(CG$3,Команды!$A$2:$A$7500,0),$E14+2)=Команды!$AJ$10,TRUE,FALSE),IF(INDEX(Команды!$A$2:$AN$7500,MATCH(CG$3,Команды!$A$2:$A$7500,0),$E14+2)=Команды!$AJ$11,TRUE,FALSE),IF(INDEX(Команды!$A$2:$AN$7500,MATCH(CG$3,Команды!$A$2:$A$7500,0),$E14+2)=Команды!$AJ$12,TRUE,FALSE),IF(INDEX(Команды!$A$2:$AN$7500,MATCH(CG$3,Команды!$A$2:$A$7500,0),$E14+2)=Команды!$AJ$13,TRUE,FALSE),IF(INDEX(Команды!$A$2:$AN$7500,MATCH(CG$3,Команды!$A$2:$A$7500,0),$E14+2)=Команды!$AJ$14,TRUE,FALSE),IF(INDEX(Команды!$A$2:$AN$7500,MATCH(CG$3,Команды!$A$2:$A$7500,0),$E14+2)=Команды!$AJ$15,TRUE,FALSE),IF(INDEX(Команды!$A$2:$AN$7500,MATCH(CG$3,Команды!$A$2:$A$7500,0),$E14+2)=Команды!$AJ$16,TRUE,FALSE),,IF(INDEX(Команды!$A$2:$AN$7500,MATCH(CG$3,Команды!$A$2:$A$7500,0),$E14+2)=Команды!$AJ$17,TRUE,FALSE),,IF(INDEX(Команды!$A$2:$AN$7500,MATCH(CG$3,Команды!$A$2:$A$7500,0),$E14+2)=Команды!$AJ$18,TRUE,FALSE),,IF(INDEX(Команды!$A$2:$AN$7500,MATCH(CG$3,Команды!$A$2:$A$7500,0),$E14+2)=Команды!$AJ$19,TRUE,FALSE)),INDEX(Команды!$AJ$2:$AK$19,MATCH(INDEX(Команды!$A$2:$AN$7500,MATCH(CG$3,Команды!$A$2:$A$7500,0),$E14+2),Команды!$AJ$2:$AJ$19,0),2),0)</f>
        <v>0.58333333333333337</v>
      </c>
      <c r="CH14" s="175">
        <f>IF(OR(IF(INDEX(Команды!$A$2:$AN$7500,MATCH(CG$3,Команды!$A$2:$A$7500,0),$E14+2)=Команды!$AJ$2,TRUE,FALSE),IF(INDEX(Команды!$A$2:$AN$7500,MATCH(CG$3,Команды!$A$2:$A$7500,0),$E14+2)=Команды!$AJ$3,TRUE,FALSE),IF(INDEX(Команды!$A$2:$AN$7500,MATCH(CG$3,Команды!$A$2:$A$7500,0),$E14+2)=Команды!$AJ$4,TRUE,FALSE),IF(INDEX(Команды!$A$2:$AN$7500,MATCH(CG$3,Команды!$A$2:$A$7500,0),$E14+2)=Команды!$AJ$5,TRUE,FALSE),IF(INDEX(Команды!$A$2:$AN$7500,MATCH(CG$3,Команды!$A$2:$A$7500,0),$E14+2)=Команды!$AJ$6,TRUE,FALSE),IF(INDEX(Команды!$A$2:$AN$7500,MATCH(CG$3,Команды!$A$2:$A$7500,0),$E14+2)=Команды!$AJ$7,TRUE,FALSE),IF(INDEX(Команды!$A$2:$AN$7500,MATCH(CG$3,Команды!$A$2:$A$7500,0),$E14+2)=Команды!$AJ$8,TRUE,FALSE),IF(INDEX(Команды!$A$2:$AN$7500,MATCH(CG$3,Команды!$A$2:$A$7500,0),$E14+2)=Команды!$AJ$9,TRUE,FALSE),IF(INDEX(Команды!$A$2:$AN$7500,MATCH(CG$3,Команды!$A$2:$A$7500,0),$E14+2)=Команды!$AJ$10,TRUE,FALSE),IF(INDEX(Команды!$A$2:$AN$7500,MATCH(CG$3,Команды!$A$2:$A$7500,0),$E14+2)=Команды!$AJ$11,TRUE,FALSE),IF(INDEX(Команды!$A$2:$AN$7500,MATCH(CG$3,Команды!$A$2:$A$7500,0),$E14+2)=Команды!$AJ$12,TRUE,FALSE),IF(INDEX(Команды!$A$2:$AN$7500,MATCH(CG$3,Команды!$A$2:$A$7500,0),$E14+2)=Команды!$AJ$13,TRUE,FALSE),IF(INDEX(Команды!$A$2:$AN$7500,MATCH(CG$3,Команды!$A$2:$A$7500,0),$E14+2)=Команды!$AJ$14,TRUE,FALSE),IF(INDEX(Команды!$A$2:$AN$7500,MATCH(CG$3,Команды!$A$2:$A$7500,0),$E14+2)=Команды!$AJ$15,TRUE,FALSE),IF(INDEX(Команды!$A$2:$AN$7500,MATCH(CG$3,Команды!$A$2:$A$7500,0),$E14+2)=Команды!$AJ$16,TRUE,FALSE),IF(INDEX(Команды!$A$2:$AN$7500,MATCH(CG$3,Команды!$A$2:$A$7500,0),$E14+2)=Команды!$AJ$17,TRUE,FALSE),IF(INDEX(Команды!$A$2:$AN$7500,MATCH(CG$3,Команды!$A$2:$A$7500,0),$E14+2)=Команды!$AJ$18,TRUE,FALSE),IF(INDEX(Команды!$A$2:$AN$7500,MATCH(CG$3,Команды!$A$2:$A$7500,0),$E14+2)=Команды!$AJ$19,TRUE,FALSE)),INDEX(Команды!$AJ$2:$AL$19,MATCH(INDEX(Команды!$A$2:$AN$7500,MATCH(CG$3,Команды!$A$2:$A$7500,0),$E14+2),Команды!$AJ$2:$AJ$19,0),3),0)</f>
        <v>0.95833333333333337</v>
      </c>
      <c r="CI14" s="342"/>
      <c r="CJ14" s="174">
        <f>IF(OR(IF(INDEX(Команды!$A$2:$AN$7500,MATCH(CJ$3,Команды!$A$2:$A$7500,0),$E14+2)=Команды!$AJ$2,TRUE,FALSE),IF(INDEX(Команды!$A$2:$AN$7500,MATCH(CJ$3,Команды!$A$2:$A$7500,0),$E14+2)=Команды!$AJ$3,TRUE,FALSE),IF(INDEX(Команды!$A$2:$AN$7500,MATCH(CJ$3,Команды!$A$2:$A$7500,0),$E14+2)=Команды!$AJ$4,TRUE,FALSE),IF(INDEX(Команды!$A$2:$AN$7500,MATCH(CJ$3,Команды!$A$2:$A$7500,0),$E14+2)=Команды!$AJ$5,TRUE,FALSE),IF(INDEX(Команды!$A$2:$AN$7500,MATCH(CJ$3,Команды!$A$2:$A$7500,0),$E14+2)=Команды!$AJ$6,TRUE,FALSE),IF(INDEX(Команды!$A$2:$AN$7500,MATCH(CJ$3,Команды!$A$2:$A$7500,0),$E14+2)=Команды!$AJ$7,TRUE,FALSE),IF(INDEX(Команды!$A$2:$AN$7500,MATCH(CJ$3,Команды!$A$2:$A$7500,0),$E14+2)=Команды!$AJ$8,TRUE,FALSE),IF(INDEX(Команды!$A$2:$AN$7500,MATCH(CJ$3,Команды!$A$2:$A$7500,0),$E14+2)=Команды!$AJ$9,TRUE,FALSE),IF(INDEX(Команды!$A$2:$AN$7500,MATCH(CJ$3,Команды!$A$2:$A$7500,0),$E14+2)=Команды!$AJ$10,TRUE,FALSE),IF(INDEX(Команды!$A$2:$AN$7500,MATCH(CJ$3,Команды!$A$2:$A$7500,0),$E14+2)=Команды!$AJ$11,TRUE,FALSE),IF(INDEX(Команды!$A$2:$AN$7500,MATCH(CJ$3,Команды!$A$2:$A$7500,0),$E14+2)=Команды!$AJ$12,TRUE,FALSE),IF(INDEX(Команды!$A$2:$AN$7500,MATCH(CJ$3,Команды!$A$2:$A$7500,0),$E14+2)=Команды!$AJ$13,TRUE,FALSE),IF(INDEX(Команды!$A$2:$AN$7500,MATCH(CJ$3,Команды!$A$2:$A$7500,0),$E14+2)=Команды!$AJ$14,TRUE,FALSE),IF(INDEX(Команды!$A$2:$AN$7500,MATCH(CJ$3,Команды!$A$2:$A$7500,0),$E14+2)=Команды!$AJ$15,TRUE,FALSE),IF(INDEX(Команды!$A$2:$AN$7500,MATCH(CJ$3,Команды!$A$2:$A$7500,0),$E14+2)=Команды!$AJ$16,TRUE,FALSE),,IF(INDEX(Команды!$A$2:$AN$7500,MATCH(CJ$3,Команды!$A$2:$A$7500,0),$E14+2)=Команды!$AJ$17,TRUE,FALSE),,IF(INDEX(Команды!$A$2:$AN$7500,MATCH(CJ$3,Команды!$A$2:$A$7500,0),$E14+2)=Команды!$AJ$18,TRUE,FALSE),,IF(INDEX(Команды!$A$2:$AN$7500,MATCH(CJ$3,Команды!$A$2:$A$7500,0),$E14+2)=Команды!$AJ$19,TRUE,FALSE)),INDEX(Команды!$AJ$2:$AK$19,MATCH(INDEX(Команды!$A$2:$AN$7500,MATCH(CJ$3,Команды!$A$2:$A$7500,0),$E14+2),Команды!$AJ$2:$AJ$19,0),2),0)</f>
        <v>0.64583333333333337</v>
      </c>
      <c r="CK14" s="175">
        <f>IF(OR(IF(INDEX(Команды!$A$2:$AN$7500,MATCH(CJ$3,Команды!$A$2:$A$7500,0),$E14+2)=Команды!$AJ$2,TRUE,FALSE),IF(INDEX(Команды!$A$2:$AN$7500,MATCH(CJ$3,Команды!$A$2:$A$7500,0),$E14+2)=Команды!$AJ$3,TRUE,FALSE),IF(INDEX(Команды!$A$2:$AN$7500,MATCH(CJ$3,Команды!$A$2:$A$7500,0),$E14+2)=Команды!$AJ$4,TRUE,FALSE),IF(INDEX(Команды!$A$2:$AN$7500,MATCH(CJ$3,Команды!$A$2:$A$7500,0),$E14+2)=Команды!$AJ$5,TRUE,FALSE),IF(INDEX(Команды!$A$2:$AN$7500,MATCH(CJ$3,Команды!$A$2:$A$7500,0),$E14+2)=Команды!$AJ$6,TRUE,FALSE),IF(INDEX(Команды!$A$2:$AN$7500,MATCH(CJ$3,Команды!$A$2:$A$7500,0),$E14+2)=Команды!$AJ$7,TRUE,FALSE),IF(INDEX(Команды!$A$2:$AN$7500,MATCH(CJ$3,Команды!$A$2:$A$7500,0),$E14+2)=Команды!$AJ$8,TRUE,FALSE),IF(INDEX(Команды!$A$2:$AN$7500,MATCH(CJ$3,Команды!$A$2:$A$7500,0),$E14+2)=Команды!$AJ$9,TRUE,FALSE),IF(INDEX(Команды!$A$2:$AN$7500,MATCH(CJ$3,Команды!$A$2:$A$7500,0),$E14+2)=Команды!$AJ$10,TRUE,FALSE),IF(INDEX(Команды!$A$2:$AN$7500,MATCH(CJ$3,Команды!$A$2:$A$7500,0),$E14+2)=Команды!$AJ$11,TRUE,FALSE),IF(INDEX(Команды!$A$2:$AN$7500,MATCH(CJ$3,Команды!$A$2:$A$7500,0),$E14+2)=Команды!$AJ$12,TRUE,FALSE),IF(INDEX(Команды!$A$2:$AN$7500,MATCH(CJ$3,Команды!$A$2:$A$7500,0),$E14+2)=Команды!$AJ$13,TRUE,FALSE),IF(INDEX(Команды!$A$2:$AN$7500,MATCH(CJ$3,Команды!$A$2:$A$7500,0),$E14+2)=Команды!$AJ$14,TRUE,FALSE),IF(INDEX(Команды!$A$2:$AN$7500,MATCH(CJ$3,Команды!$A$2:$A$7500,0),$E14+2)=Команды!$AJ$15,TRUE,FALSE),IF(INDEX(Команды!$A$2:$AN$7500,MATCH(CJ$3,Команды!$A$2:$A$7500,0),$E14+2)=Команды!$AJ$16,TRUE,FALSE),IF(INDEX(Команды!$A$2:$AN$7500,MATCH(CJ$3,Команды!$A$2:$A$7500,0),$E14+2)=Команды!$AJ$17,TRUE,FALSE),IF(INDEX(Команды!$A$2:$AN$7500,MATCH(CJ$3,Команды!$A$2:$A$7500,0),$E14+2)=Команды!$AJ$18,TRUE,FALSE),IF(INDEX(Команды!$A$2:$AN$7500,MATCH(CJ$3,Команды!$A$2:$A$7500,0),$E14+2)=Команды!$AJ$19,TRUE,FALSE)),INDEX(Команды!$AJ$2:$AL$19,MATCH(INDEX(Команды!$A$2:$AN$7500,MATCH(CJ$3,Команды!$A$2:$A$7500,0),$E14+2),Команды!$AJ$2:$AJ$19,0),3),0)</f>
        <v>1.0208333333333333</v>
      </c>
      <c r="CL14" s="342"/>
      <c r="CM14" s="174">
        <f>IF(OR(IF(INDEX(Команды!$A$2:$AN$7500,MATCH(CM$3,Команды!$A$2:$A$7500,0),$E14+2)=Команды!$AJ$2,TRUE,FALSE),IF(INDEX(Команды!$A$2:$AN$7500,MATCH(CM$3,Команды!$A$2:$A$7500,0),$E14+2)=Команды!$AJ$3,TRUE,FALSE),IF(INDEX(Команды!$A$2:$AN$7500,MATCH(CM$3,Команды!$A$2:$A$7500,0),$E14+2)=Команды!$AJ$4,TRUE,FALSE),IF(INDEX(Команды!$A$2:$AN$7500,MATCH(CM$3,Команды!$A$2:$A$7500,0),$E14+2)=Команды!$AJ$5,TRUE,FALSE),IF(INDEX(Команды!$A$2:$AN$7500,MATCH(CM$3,Команды!$A$2:$A$7500,0),$E14+2)=Команды!$AJ$6,TRUE,FALSE),IF(INDEX(Команды!$A$2:$AN$7500,MATCH(CM$3,Команды!$A$2:$A$7500,0),$E14+2)=Команды!$AJ$7,TRUE,FALSE),IF(INDEX(Команды!$A$2:$AN$7500,MATCH(CM$3,Команды!$A$2:$A$7500,0),$E14+2)=Команды!$AJ$8,TRUE,FALSE),IF(INDEX(Команды!$A$2:$AN$7500,MATCH(CM$3,Команды!$A$2:$A$7500,0),$E14+2)=Команды!$AJ$9,TRUE,FALSE),IF(INDEX(Команды!$A$2:$AN$7500,MATCH(CM$3,Команды!$A$2:$A$7500,0),$E14+2)=Команды!$AJ$10,TRUE,FALSE),IF(INDEX(Команды!$A$2:$AN$7500,MATCH(CM$3,Команды!$A$2:$A$7500,0),$E14+2)=Команды!$AJ$11,TRUE,FALSE),IF(INDEX(Команды!$A$2:$AN$7500,MATCH(CM$3,Команды!$A$2:$A$7500,0),$E14+2)=Команды!$AJ$12,TRUE,FALSE),IF(INDEX(Команды!$A$2:$AN$7500,MATCH(CM$3,Команды!$A$2:$A$7500,0),$E14+2)=Команды!$AJ$13,TRUE,FALSE),IF(INDEX(Команды!$A$2:$AN$7500,MATCH(CM$3,Команды!$A$2:$A$7500,0),$E14+2)=Команды!$AJ$14,TRUE,FALSE),IF(INDEX(Команды!$A$2:$AN$7500,MATCH(CM$3,Команды!$A$2:$A$7500,0),$E14+2)=Команды!$AJ$15,TRUE,FALSE),IF(INDEX(Команды!$A$2:$AN$7500,MATCH(CM$3,Команды!$A$2:$A$7500,0),$E14+2)=Команды!$AJ$16,TRUE,FALSE),,IF(INDEX(Команды!$A$2:$AN$7500,MATCH(CM$3,Команды!$A$2:$A$7500,0),$E14+2)=Команды!$AJ$17,TRUE,FALSE),,IF(INDEX(Команды!$A$2:$AN$7500,MATCH(CM$3,Команды!$A$2:$A$7500,0),$E14+2)=Команды!$AJ$18,TRUE,FALSE),,IF(INDEX(Команды!$A$2:$AN$7500,MATCH(CM$3,Команды!$A$2:$A$7500,0),$E14+2)=Команды!$AJ$19,TRUE,FALSE)),INDEX(Команды!$AJ$2:$AK$19,MATCH(INDEX(Команды!$A$2:$AN$7500,MATCH(CM$3,Команды!$A$2:$A$7500,0),$E14+2),Команды!$AJ$2:$AJ$19,0),2),0)</f>
        <v>0.64583333333333337</v>
      </c>
      <c r="CN14" s="175">
        <f>IF(OR(IF(INDEX(Команды!$A$2:$AN$7500,MATCH(CM$3,Команды!$A$2:$A$7500,0),$E14+2)=Команды!$AJ$2,TRUE,FALSE),IF(INDEX(Команды!$A$2:$AN$7500,MATCH(CM$3,Команды!$A$2:$A$7500,0),$E14+2)=Команды!$AJ$3,TRUE,FALSE),IF(INDEX(Команды!$A$2:$AN$7500,MATCH(CM$3,Команды!$A$2:$A$7500,0),$E14+2)=Команды!$AJ$4,TRUE,FALSE),IF(INDEX(Команды!$A$2:$AN$7500,MATCH(CM$3,Команды!$A$2:$A$7500,0),$E14+2)=Команды!$AJ$5,TRUE,FALSE),IF(INDEX(Команды!$A$2:$AN$7500,MATCH(CM$3,Команды!$A$2:$A$7500,0),$E14+2)=Команды!$AJ$6,TRUE,FALSE),IF(INDEX(Команды!$A$2:$AN$7500,MATCH(CM$3,Команды!$A$2:$A$7500,0),$E14+2)=Команды!$AJ$7,TRUE,FALSE),IF(INDEX(Команды!$A$2:$AN$7500,MATCH(CM$3,Команды!$A$2:$A$7500,0),$E14+2)=Команды!$AJ$8,TRUE,FALSE),IF(INDEX(Команды!$A$2:$AN$7500,MATCH(CM$3,Команды!$A$2:$A$7500,0),$E14+2)=Команды!$AJ$9,TRUE,FALSE),IF(INDEX(Команды!$A$2:$AN$7500,MATCH(CM$3,Команды!$A$2:$A$7500,0),$E14+2)=Команды!$AJ$10,TRUE,FALSE),IF(INDEX(Команды!$A$2:$AN$7500,MATCH(CM$3,Команды!$A$2:$A$7500,0),$E14+2)=Команды!$AJ$11,TRUE,FALSE),IF(INDEX(Команды!$A$2:$AN$7500,MATCH(CM$3,Команды!$A$2:$A$7500,0),$E14+2)=Команды!$AJ$12,TRUE,FALSE),IF(INDEX(Команды!$A$2:$AN$7500,MATCH(CM$3,Команды!$A$2:$A$7500,0),$E14+2)=Команды!$AJ$13,TRUE,FALSE),IF(INDEX(Команды!$A$2:$AN$7500,MATCH(CM$3,Команды!$A$2:$A$7500,0),$E14+2)=Команды!$AJ$14,TRUE,FALSE),IF(INDEX(Команды!$A$2:$AN$7500,MATCH(CM$3,Команды!$A$2:$A$7500,0),$E14+2)=Команды!$AJ$15,TRUE,FALSE),IF(INDEX(Команды!$A$2:$AN$7500,MATCH(CM$3,Команды!$A$2:$A$7500,0),$E14+2)=Команды!$AJ$16,TRUE,FALSE),IF(INDEX(Команды!$A$2:$AN$7500,MATCH(CM$3,Команды!$A$2:$A$7500,0),$E14+2)=Команды!$AJ$17,TRUE,FALSE),IF(INDEX(Команды!$A$2:$AN$7500,MATCH(CM$3,Команды!$A$2:$A$7500,0),$E14+2)=Команды!$AJ$18,TRUE,FALSE),IF(INDEX(Команды!$A$2:$AN$7500,MATCH(CM$3,Команды!$A$2:$A$7500,0),$E14+2)=Команды!$AJ$19,TRUE,FALSE)),INDEX(Команды!$AJ$2:$AL$19,MATCH(INDEX(Команды!$A$2:$AN$7500,MATCH(CM$3,Команды!$A$2:$A$7500,0),$E14+2),Команды!$AJ$2:$AJ$19,0),3),0)</f>
        <v>1.0208333333333333</v>
      </c>
      <c r="CO14" s="342"/>
      <c r="CP14" s="174" t="str">
        <f>IF(OR(IF(INDEX(Команды!$A$2:$AN$7500,MATCH(CP$3,Команды!$A$2:$A$7500,0),$E14+2)=Команды!$AJ$2,TRUE,FALSE),IF(INDEX(Команды!$A$2:$AN$7500,MATCH(CP$3,Команды!$A$2:$A$7500,0),$E14+2)=Команды!$AJ$3,TRUE,FALSE),IF(INDEX(Команды!$A$2:$AN$7500,MATCH(CP$3,Команды!$A$2:$A$7500,0),$E14+2)=Команды!$AJ$4,TRUE,FALSE),IF(INDEX(Команды!$A$2:$AN$7500,MATCH(CP$3,Команды!$A$2:$A$7500,0),$E14+2)=Команды!$AJ$5,TRUE,FALSE),IF(INDEX(Команды!$A$2:$AN$7500,MATCH(CP$3,Команды!$A$2:$A$7500,0),$E14+2)=Команды!$AJ$6,TRUE,FALSE),IF(INDEX(Команды!$A$2:$AN$7500,MATCH(CP$3,Команды!$A$2:$A$7500,0),$E14+2)=Команды!$AJ$7,TRUE,FALSE),IF(INDEX(Команды!$A$2:$AN$7500,MATCH(CP$3,Команды!$A$2:$A$7500,0),$E14+2)=Команды!$AJ$8,TRUE,FALSE),IF(INDEX(Команды!$A$2:$AN$7500,MATCH(CP$3,Команды!$A$2:$A$7500,0),$E14+2)=Команды!$AJ$9,TRUE,FALSE),IF(INDEX(Команды!$A$2:$AN$7500,MATCH(CP$3,Команды!$A$2:$A$7500,0),$E14+2)=Команды!$AJ$10,TRUE,FALSE),IF(INDEX(Команды!$A$2:$AN$7500,MATCH(CP$3,Команды!$A$2:$A$7500,0),$E14+2)=Команды!$AJ$11,TRUE,FALSE),IF(INDEX(Команды!$A$2:$AN$7500,MATCH(CP$3,Команды!$A$2:$A$7500,0),$E14+2)=Команды!$AJ$12,TRUE,FALSE),IF(INDEX(Команды!$A$2:$AN$7500,MATCH(CP$3,Команды!$A$2:$A$7500,0),$E14+2)=Команды!$AJ$13,TRUE,FALSE),IF(INDEX(Команды!$A$2:$AN$7500,MATCH(CP$3,Команды!$A$2:$A$7500,0),$E14+2)=Команды!$AJ$14,TRUE,FALSE),IF(INDEX(Команды!$A$2:$AN$7500,MATCH(CP$3,Команды!$A$2:$A$7500,0),$E14+2)=Команды!$AJ$15,TRUE,FALSE),IF(INDEX(Команды!$A$2:$AN$7500,MATCH(CP$3,Команды!$A$2:$A$7500,0),$E14+2)=Команды!$AJ$16,TRUE,FALSE),,IF(INDEX(Команды!$A$2:$AN$7500,MATCH(CP$3,Команды!$A$2:$A$7500,0),$E14+2)=Команды!$AJ$17,TRUE,FALSE),,IF(INDEX(Команды!$A$2:$AN$7500,MATCH(CP$3,Команды!$A$2:$A$7500,0),$E14+2)=Команды!$AJ$18,TRUE,FALSE),,IF(INDEX(Команды!$A$2:$AN$7500,MATCH(CP$3,Команды!$A$2:$A$7500,0),$E14+2)=Команды!$AJ$19,TRUE,FALSE)),INDEX(Команды!$AJ$2:$AK$19,MATCH(INDEX(Команды!$A$2:$AN$7500,MATCH(CP$3,Команды!$A$2:$A$7500,0),$E14+2),Команды!$AJ$2:$AJ$19,0),2),0)</f>
        <v>В</v>
      </c>
      <c r="CQ14" s="175" t="str">
        <f>IF(OR(IF(INDEX(Команды!$A$2:$AN$7500,MATCH(CP$3,Команды!$A$2:$A$7500,0),$E14+2)=Команды!$AJ$2,TRUE,FALSE),IF(INDEX(Команды!$A$2:$AN$7500,MATCH(CP$3,Команды!$A$2:$A$7500,0),$E14+2)=Команды!$AJ$3,TRUE,FALSE),IF(INDEX(Команды!$A$2:$AN$7500,MATCH(CP$3,Команды!$A$2:$A$7500,0),$E14+2)=Команды!$AJ$4,TRUE,FALSE),IF(INDEX(Команды!$A$2:$AN$7500,MATCH(CP$3,Команды!$A$2:$A$7500,0),$E14+2)=Команды!$AJ$5,TRUE,FALSE),IF(INDEX(Команды!$A$2:$AN$7500,MATCH(CP$3,Команды!$A$2:$A$7500,0),$E14+2)=Команды!$AJ$6,TRUE,FALSE),IF(INDEX(Команды!$A$2:$AN$7500,MATCH(CP$3,Команды!$A$2:$A$7500,0),$E14+2)=Команды!$AJ$7,TRUE,FALSE),IF(INDEX(Команды!$A$2:$AN$7500,MATCH(CP$3,Команды!$A$2:$A$7500,0),$E14+2)=Команды!$AJ$8,TRUE,FALSE),IF(INDEX(Команды!$A$2:$AN$7500,MATCH(CP$3,Команды!$A$2:$A$7500,0),$E14+2)=Команды!$AJ$9,TRUE,FALSE),IF(INDEX(Команды!$A$2:$AN$7500,MATCH(CP$3,Команды!$A$2:$A$7500,0),$E14+2)=Команды!$AJ$10,TRUE,FALSE),IF(INDEX(Команды!$A$2:$AN$7500,MATCH(CP$3,Команды!$A$2:$A$7500,0),$E14+2)=Команды!$AJ$11,TRUE,FALSE),IF(INDEX(Команды!$A$2:$AN$7500,MATCH(CP$3,Команды!$A$2:$A$7500,0),$E14+2)=Команды!$AJ$12,TRUE,FALSE),IF(INDEX(Команды!$A$2:$AN$7500,MATCH(CP$3,Команды!$A$2:$A$7500,0),$E14+2)=Команды!$AJ$13,TRUE,FALSE),IF(INDEX(Команды!$A$2:$AN$7500,MATCH(CP$3,Команды!$A$2:$A$7500,0),$E14+2)=Команды!$AJ$14,TRUE,FALSE),IF(INDEX(Команды!$A$2:$AN$7500,MATCH(CP$3,Команды!$A$2:$A$7500,0),$E14+2)=Команды!$AJ$15,TRUE,FALSE),IF(INDEX(Команды!$A$2:$AN$7500,MATCH(CP$3,Команды!$A$2:$A$7500,0),$E14+2)=Команды!$AJ$16,TRUE,FALSE),IF(INDEX(Команды!$A$2:$AN$7500,MATCH(CP$3,Команды!$A$2:$A$7500,0),$E14+2)=Команды!$AJ$17,TRUE,FALSE),IF(INDEX(Команды!$A$2:$AN$7500,MATCH(CP$3,Команды!$A$2:$A$7500,0),$E14+2)=Команды!$AJ$18,TRUE,FALSE),IF(INDEX(Команды!$A$2:$AN$7500,MATCH(CP$3,Команды!$A$2:$A$7500,0),$E14+2)=Команды!$AJ$19,TRUE,FALSE)),INDEX(Команды!$AJ$2:$AL$19,MATCH(INDEX(Команды!$A$2:$AN$7500,MATCH(CP$3,Команды!$A$2:$A$7500,0),$E14+2),Команды!$AJ$2:$AJ$19,0),3),0)</f>
        <v>В</v>
      </c>
      <c r="CR14" s="342"/>
      <c r="CS14" s="174" t="str">
        <f>IF(OR(IF(INDEX(Команды!$A$2:$AN$7500,MATCH(CS$3,Команды!$A$2:$A$7500,0),$E14+2)=Команды!$AJ$2,TRUE,FALSE),IF(INDEX(Команды!$A$2:$AN$7500,MATCH(CS$3,Команды!$A$2:$A$7500,0),$E14+2)=Команды!$AJ$3,TRUE,FALSE),IF(INDEX(Команды!$A$2:$AN$7500,MATCH(CS$3,Команды!$A$2:$A$7500,0),$E14+2)=Команды!$AJ$4,TRUE,FALSE),IF(INDEX(Команды!$A$2:$AN$7500,MATCH(CS$3,Команды!$A$2:$A$7500,0),$E14+2)=Команды!$AJ$5,TRUE,FALSE),IF(INDEX(Команды!$A$2:$AN$7500,MATCH(CS$3,Команды!$A$2:$A$7500,0),$E14+2)=Команды!$AJ$6,TRUE,FALSE),IF(INDEX(Команды!$A$2:$AN$7500,MATCH(CS$3,Команды!$A$2:$A$7500,0),$E14+2)=Команды!$AJ$7,TRUE,FALSE),IF(INDEX(Команды!$A$2:$AN$7500,MATCH(CS$3,Команды!$A$2:$A$7500,0),$E14+2)=Команды!$AJ$8,TRUE,FALSE),IF(INDEX(Команды!$A$2:$AN$7500,MATCH(CS$3,Команды!$A$2:$A$7500,0),$E14+2)=Команды!$AJ$9,TRUE,FALSE),IF(INDEX(Команды!$A$2:$AN$7500,MATCH(CS$3,Команды!$A$2:$A$7500,0),$E14+2)=Команды!$AJ$10,TRUE,FALSE),IF(INDEX(Команды!$A$2:$AN$7500,MATCH(CS$3,Команды!$A$2:$A$7500,0),$E14+2)=Команды!$AJ$11,TRUE,FALSE),IF(INDEX(Команды!$A$2:$AN$7500,MATCH(CS$3,Команды!$A$2:$A$7500,0),$E14+2)=Команды!$AJ$12,TRUE,FALSE),IF(INDEX(Команды!$A$2:$AN$7500,MATCH(CS$3,Команды!$A$2:$A$7500,0),$E14+2)=Команды!$AJ$13,TRUE,FALSE),IF(INDEX(Команды!$A$2:$AN$7500,MATCH(CS$3,Команды!$A$2:$A$7500,0),$E14+2)=Команды!$AJ$14,TRUE,FALSE),IF(INDEX(Команды!$A$2:$AN$7500,MATCH(CS$3,Команды!$A$2:$A$7500,0),$E14+2)=Команды!$AJ$15,TRUE,FALSE),IF(INDEX(Команды!$A$2:$AN$7500,MATCH(CS$3,Команды!$A$2:$A$7500,0),$E14+2)=Команды!$AJ$16,TRUE,FALSE),,IF(INDEX(Команды!$A$2:$AN$7500,MATCH(CS$3,Команды!$A$2:$A$7500,0),$E14+2)=Команды!$AJ$17,TRUE,FALSE),,IF(INDEX(Команды!$A$2:$AN$7500,MATCH(CS$3,Команды!$A$2:$A$7500,0),$E14+2)=Команды!$AJ$18,TRUE,FALSE),,IF(INDEX(Команды!$A$2:$AN$7500,MATCH(CS$3,Команды!$A$2:$A$7500,0),$E14+2)=Команды!$AJ$19,TRUE,FALSE)),INDEX(Команды!$AJ$2:$AK$19,MATCH(INDEX(Команды!$A$2:$AN$7500,MATCH(CS$3,Команды!$A$2:$A$7500,0),$E14+2),Команды!$AJ$2:$AJ$19,0),2),0)</f>
        <v>В</v>
      </c>
      <c r="CT14" s="175" t="str">
        <f>IF(OR(IF(INDEX(Команды!$A$2:$AN$7500,MATCH(CS$3,Команды!$A$2:$A$7500,0),$E14+2)=Команды!$AJ$2,TRUE,FALSE),IF(INDEX(Команды!$A$2:$AN$7500,MATCH(CS$3,Команды!$A$2:$A$7500,0),$E14+2)=Команды!$AJ$3,TRUE,FALSE),IF(INDEX(Команды!$A$2:$AN$7500,MATCH(CS$3,Команды!$A$2:$A$7500,0),$E14+2)=Команды!$AJ$4,TRUE,FALSE),IF(INDEX(Команды!$A$2:$AN$7500,MATCH(CS$3,Команды!$A$2:$A$7500,0),$E14+2)=Команды!$AJ$5,TRUE,FALSE),IF(INDEX(Команды!$A$2:$AN$7500,MATCH(CS$3,Команды!$A$2:$A$7500,0),$E14+2)=Команды!$AJ$6,TRUE,FALSE),IF(INDEX(Команды!$A$2:$AN$7500,MATCH(CS$3,Команды!$A$2:$A$7500,0),$E14+2)=Команды!$AJ$7,TRUE,FALSE),IF(INDEX(Команды!$A$2:$AN$7500,MATCH(CS$3,Команды!$A$2:$A$7500,0),$E14+2)=Команды!$AJ$8,TRUE,FALSE),IF(INDEX(Команды!$A$2:$AN$7500,MATCH(CS$3,Команды!$A$2:$A$7500,0),$E14+2)=Команды!$AJ$9,TRUE,FALSE),IF(INDEX(Команды!$A$2:$AN$7500,MATCH(CS$3,Команды!$A$2:$A$7500,0),$E14+2)=Команды!$AJ$10,TRUE,FALSE),IF(INDEX(Команды!$A$2:$AN$7500,MATCH(CS$3,Команды!$A$2:$A$7500,0),$E14+2)=Команды!$AJ$11,TRUE,FALSE),IF(INDEX(Команды!$A$2:$AN$7500,MATCH(CS$3,Команды!$A$2:$A$7500,0),$E14+2)=Команды!$AJ$12,TRUE,FALSE),IF(INDEX(Команды!$A$2:$AN$7500,MATCH(CS$3,Команды!$A$2:$A$7500,0),$E14+2)=Команды!$AJ$13,TRUE,FALSE),IF(INDEX(Команды!$A$2:$AN$7500,MATCH(CS$3,Команды!$A$2:$A$7500,0),$E14+2)=Команды!$AJ$14,TRUE,FALSE),IF(INDEX(Команды!$A$2:$AN$7500,MATCH(CS$3,Команды!$A$2:$A$7500,0),$E14+2)=Команды!$AJ$15,TRUE,FALSE),IF(INDEX(Команды!$A$2:$AN$7500,MATCH(CS$3,Команды!$A$2:$A$7500,0),$E14+2)=Команды!$AJ$16,TRUE,FALSE),IF(INDEX(Команды!$A$2:$AN$7500,MATCH(CS$3,Команды!$A$2:$A$7500,0),$E14+2)=Команды!$AJ$17,TRUE,FALSE),IF(INDEX(Команды!$A$2:$AN$7500,MATCH(CS$3,Команды!$A$2:$A$7500,0),$E14+2)=Команды!$AJ$18,TRUE,FALSE),IF(INDEX(Команды!$A$2:$AN$7500,MATCH(CS$3,Команды!$A$2:$A$7500,0),$E14+2)=Команды!$AJ$19,TRUE,FALSE)),INDEX(Команды!$AJ$2:$AL$19,MATCH(INDEX(Команды!$A$2:$AN$7500,MATCH(CS$3,Команды!$A$2:$A$7500,0),$E14+2),Команды!$AJ$2:$AJ$19,0),3),0)</f>
        <v>В</v>
      </c>
      <c r="CU14" s="342"/>
    </row>
    <row r="15" spans="1:105" s="2" customFormat="1" ht="21.95" customHeight="1" x14ac:dyDescent="0.3">
      <c r="A15" s="251">
        <v>10</v>
      </c>
      <c r="B15" s="2">
        <f>VLOOKUP(A15,'Список КК'!A:F,6,TRUE)</f>
        <v>21942</v>
      </c>
      <c r="C15" s="640" t="str">
        <f>VLOOKUP(A15,'Список КК'!A:B,2,TRUE)</f>
        <v>Зеленко Ольга Ивановна</v>
      </c>
      <c r="D15" s="203" t="str">
        <f>VLOOKUP(A15,'Список КК'!A:D,4,TRUE)</f>
        <v>Возв</v>
      </c>
      <c r="E15" s="4">
        <f>VLOOKUP(A15,'Список КК'!A:C,3,TRUE)</f>
        <v>5</v>
      </c>
      <c r="F15" s="220">
        <f>VLOOKUP(A15,'Список КК'!A:E,5,TRUE)</f>
        <v>0</v>
      </c>
      <c r="G15" s="174">
        <f>IF(OR(IF(INDEX(Команды!$A$2:$AN$7500,MATCH(G$3,Команды!$A$2:$A$7500,0),$E15+2)=Команды!$AJ$2,TRUE,FALSE),IF(INDEX(Команды!$A$2:$AN$7500,MATCH(G$3,Команды!$A$2:$A$7500,0),$E15+2)=Команды!$AJ$3,TRUE,FALSE),IF(INDEX(Команды!$A$2:$AN$7500,MATCH(G$3,Команды!$A$2:$A$7500,0),$E15+2)=Команды!$AJ$4,TRUE,FALSE),IF(INDEX(Команды!$A$2:$AN$7500,MATCH(G$3,Команды!$A$2:$A$7500,0),$E15+2)=Команды!$AJ$5,TRUE,FALSE),IF(INDEX(Команды!$A$2:$AN$7500,MATCH(G$3,Команды!$A$2:$A$7500,0),$E15+2)=Команды!$AJ$6,TRUE,FALSE),IF(INDEX(Команды!$A$2:$AN$7500,MATCH(G$3,Команды!$A$2:$A$7500,0),$E15+2)=Команды!$AJ$7,TRUE,FALSE),IF(INDEX(Команды!$A$2:$AN$7500,MATCH(G$3,Команды!$A$2:$A$7500,0),$E15+2)=Команды!$AJ$8,TRUE,FALSE),IF(INDEX(Команды!$A$2:$AN$7500,MATCH(G$3,Команды!$A$2:$A$7500,0),$E15+2)=Команды!$AJ$9,TRUE,FALSE),IF(INDEX(Команды!$A$2:$AN$7500,MATCH(G$3,Команды!$A$2:$A$7500,0),$E15+2)=Команды!$AJ$10,TRUE,FALSE),IF(INDEX(Команды!$A$2:$AN$7500,MATCH(G$3,Команды!$A$2:$A$7500,0),$E15+2)=Команды!$AJ$11,TRUE,FALSE),IF(INDEX(Команды!$A$2:$AN$7500,MATCH(G$3,Команды!$A$2:$A$7500,0),$E15+2)=Команды!$AJ$12,TRUE,FALSE),IF(INDEX(Команды!$A$2:$AN$7500,MATCH(G$3,Команды!$A$2:$A$7500,0),$E15+2)=Команды!$AJ$13,TRUE,FALSE),IF(INDEX(Команды!$A$2:$AN$7500,MATCH(G$3,Команды!$A$2:$A$7500,0),$E15+2)=Команды!$AJ$14,TRUE,FALSE),IF(INDEX(Команды!$A$2:$AN$7500,MATCH(G$3,Команды!$A$2:$A$7500,0),$E15+2)=Команды!$AJ$15,TRUE,FALSE),IF(INDEX(Команды!$A$2:$AN$7500,MATCH(G$3,Команды!$A$2:$A$7500,0),$E15+2)=Команды!$AJ$16,TRUE,FALSE),,IF(INDEX(Команды!$A$2:$AN$7500,MATCH(G$3,Команды!$A$2:$A$7500,0),$E15+2)=Команды!$AJ$17,TRUE,FALSE),,IF(INDEX(Команды!$A$2:$AN$7500,MATCH(G$3,Команды!$A$2:$A$7500,0),$E15+2)=Команды!$AJ$18,TRUE,FALSE),,IF(INDEX(Команды!$A$2:$AN$7500,MATCH(G$3,Команды!$A$2:$A$7500,0),$E15+2)=Команды!$AJ$19,TRUE,FALSE)),INDEX(Команды!$AJ$2:$AK$19,MATCH(INDEX(Команды!$A$2:$AN$7500,MATCH(G$3,Команды!$A$2:$A$7500,0),$E15+2),Команды!$AJ$2:$AJ$19,0),2),0)</f>
        <v>0.28125</v>
      </c>
      <c r="H15" s="175">
        <f>IF(OR(IF(INDEX(Команды!$A$2:$AN$7500,MATCH(G$3,Команды!$A$2:$A$7500,0),$E15+2)=Команды!$AJ$2,TRUE,FALSE),IF(INDEX(Команды!$A$2:$AN$7500,MATCH(G$3,Команды!$A$2:$A$7500,0),$E15+2)=Команды!$AJ$3,TRUE,FALSE),IF(INDEX(Команды!$A$2:$AN$7500,MATCH(G$3,Команды!$A$2:$A$7500,0),$E15+2)=Команды!$AJ$4,TRUE,FALSE),IF(INDEX(Команды!$A$2:$AN$7500,MATCH(G$3,Команды!$A$2:$A$7500,0),$E15+2)=Команды!$AJ$5,TRUE,FALSE),IF(INDEX(Команды!$A$2:$AN$7500,MATCH(G$3,Команды!$A$2:$A$7500,0),$E15+2)=Команды!$AJ$6,TRUE,FALSE),IF(INDEX(Команды!$A$2:$AN$7500,MATCH(G$3,Команды!$A$2:$A$7500,0),$E15+2)=Команды!$AJ$7,TRUE,FALSE),IF(INDEX(Команды!$A$2:$AN$7500,MATCH(G$3,Команды!$A$2:$A$7500,0),$E15+2)=Команды!$AJ$8,TRUE,FALSE),IF(INDEX(Команды!$A$2:$AN$7500,MATCH(G$3,Команды!$A$2:$A$7500,0),$E15+2)=Команды!$AJ$9,TRUE,FALSE),IF(INDEX(Команды!$A$2:$AN$7500,MATCH(G$3,Команды!$A$2:$A$7500,0),$E15+2)=Команды!$AJ$10,TRUE,FALSE),IF(INDEX(Команды!$A$2:$AN$7500,MATCH(G$3,Команды!$A$2:$A$7500,0),$E15+2)=Команды!$AJ$11,TRUE,FALSE),IF(INDEX(Команды!$A$2:$AN$7500,MATCH(G$3,Команды!$A$2:$A$7500,0),$E15+2)=Команды!$AJ$12,TRUE,FALSE),IF(INDEX(Команды!$A$2:$AN$7500,MATCH(G$3,Команды!$A$2:$A$7500,0),$E15+2)=Команды!$AJ$13,TRUE,FALSE),IF(INDEX(Команды!$A$2:$AN$7500,MATCH(G$3,Команды!$A$2:$A$7500,0),$E15+2)=Команды!$AJ$14,TRUE,FALSE),IF(INDEX(Команды!$A$2:$AN$7500,MATCH(G$3,Команды!$A$2:$A$7500,0),$E15+2)=Команды!$AJ$15,TRUE,FALSE),IF(INDEX(Команды!$A$2:$AN$7500,MATCH(G$3,Команды!$A$2:$A$7500,0),$E15+2)=Команды!$AJ$16,TRUE,FALSE),IF(INDEX(Команды!$A$2:$AN$7500,MATCH(G$3,Команды!$A$2:$A$7500,0),$E15+2)=Команды!$AJ$17,TRUE,FALSE),IF(INDEX(Команды!$A$2:$AN$7500,MATCH(G$3,Команды!$A$2:$A$7500,0),$E15+2)=Команды!$AJ$18,TRUE,FALSE),IF(INDEX(Команды!$A$2:$AN$7500,MATCH(G$3,Команды!$A$2:$A$7500,0),$E15+2)=Команды!$AJ$19,TRUE,FALSE)),INDEX(Команды!$AJ$2:$AL$19,MATCH(INDEX(Команды!$A$2:$AN$7500,MATCH(G$3,Команды!$A$2:$A$7500,0),$E15+2),Команды!$AJ$2:$AJ$19,0),3),0)</f>
        <v>0.65625</v>
      </c>
      <c r="I15" s="342"/>
      <c r="J15" s="174">
        <f>IF(OR(IF(INDEX(Команды!$A$2:$AN$7500,MATCH(J$3,Команды!$A$2:$A$7500,0),$E15+2)=Команды!$AJ$2,TRUE,FALSE),IF(INDEX(Команды!$A$2:$AN$7500,MATCH(J$3,Команды!$A$2:$A$7500,0),$E15+2)=Команды!$AJ$3,TRUE,FALSE),IF(INDEX(Команды!$A$2:$AN$7500,MATCH(J$3,Команды!$A$2:$A$7500,0),$E15+2)=Команды!$AJ$4,TRUE,FALSE),IF(INDEX(Команды!$A$2:$AN$7500,MATCH(J$3,Команды!$A$2:$A$7500,0),$E15+2)=Команды!$AJ$5,TRUE,FALSE),IF(INDEX(Команды!$A$2:$AN$7500,MATCH(J$3,Команды!$A$2:$A$7500,0),$E15+2)=Команды!$AJ$6,TRUE,FALSE),IF(INDEX(Команды!$A$2:$AN$7500,MATCH(J$3,Команды!$A$2:$A$7500,0),$E15+2)=Команды!$AJ$7,TRUE,FALSE),IF(INDEX(Команды!$A$2:$AN$7500,MATCH(J$3,Команды!$A$2:$A$7500,0),$E15+2)=Команды!$AJ$8,TRUE,FALSE),IF(INDEX(Команды!$A$2:$AN$7500,MATCH(J$3,Команды!$A$2:$A$7500,0),$E15+2)=Команды!$AJ$9,TRUE,FALSE),IF(INDEX(Команды!$A$2:$AN$7500,MATCH(J$3,Команды!$A$2:$A$7500,0),$E15+2)=Команды!$AJ$10,TRUE,FALSE),IF(INDEX(Команды!$A$2:$AN$7500,MATCH(J$3,Команды!$A$2:$A$7500,0),$E15+2)=Команды!$AJ$11,TRUE,FALSE),IF(INDEX(Команды!$A$2:$AN$7500,MATCH(J$3,Команды!$A$2:$A$7500,0),$E15+2)=Команды!$AJ$12,TRUE,FALSE),IF(INDEX(Команды!$A$2:$AN$7500,MATCH(J$3,Команды!$A$2:$A$7500,0),$E15+2)=Команды!$AJ$13,TRUE,FALSE),IF(INDEX(Команды!$A$2:$AN$7500,MATCH(J$3,Команды!$A$2:$A$7500,0),$E15+2)=Команды!$AJ$14,TRUE,FALSE),IF(INDEX(Команды!$A$2:$AN$7500,MATCH(J$3,Команды!$A$2:$A$7500,0),$E15+2)=Команды!$AJ$15,TRUE,FALSE),IF(INDEX(Команды!$A$2:$AN$7500,MATCH(J$3,Команды!$A$2:$A$7500,0),$E15+2)=Команды!$AJ$16,TRUE,FALSE),,IF(INDEX(Команды!$A$2:$AN$7500,MATCH(J$3,Команды!$A$2:$A$7500,0),$E15+2)=Команды!$AJ$17,TRUE,FALSE),,IF(INDEX(Команды!$A$2:$AN$7500,MATCH(J$3,Команды!$A$2:$A$7500,0),$E15+2)=Команды!$AJ$18,TRUE,FALSE),,IF(INDEX(Команды!$A$2:$AN$7500,MATCH(J$3,Команды!$A$2:$A$7500,0),$E15+2)=Команды!$AJ$19,TRUE,FALSE)),INDEX(Команды!$AJ$2:$AK$19,MATCH(INDEX(Команды!$A$2:$AN$7500,MATCH(J$3,Команды!$A$2:$A$7500,0),$E15+2),Команды!$AJ$2:$AJ$19,0),2),0)</f>
        <v>0.33333333333333331</v>
      </c>
      <c r="K15" s="175">
        <f>IF(OR(IF(INDEX(Команды!$A$2:$AN$7500,MATCH(J$3,Команды!$A$2:$A$7500,0),$E15+2)=Команды!$AJ$2,TRUE,FALSE),IF(INDEX(Команды!$A$2:$AN$7500,MATCH(J$3,Команды!$A$2:$A$7500,0),$E15+2)=Команды!$AJ$3,TRUE,FALSE),IF(INDEX(Команды!$A$2:$AN$7500,MATCH(J$3,Команды!$A$2:$A$7500,0),$E15+2)=Команды!$AJ$4,TRUE,FALSE),IF(INDEX(Команды!$A$2:$AN$7500,MATCH(J$3,Команды!$A$2:$A$7500,0),$E15+2)=Команды!$AJ$5,TRUE,FALSE),IF(INDEX(Команды!$A$2:$AN$7500,MATCH(J$3,Команды!$A$2:$A$7500,0),$E15+2)=Команды!$AJ$6,TRUE,FALSE),IF(INDEX(Команды!$A$2:$AN$7500,MATCH(J$3,Команды!$A$2:$A$7500,0),$E15+2)=Команды!$AJ$7,TRUE,FALSE),IF(INDEX(Команды!$A$2:$AN$7500,MATCH(J$3,Команды!$A$2:$A$7500,0),$E15+2)=Команды!$AJ$8,TRUE,FALSE),IF(INDEX(Команды!$A$2:$AN$7500,MATCH(J$3,Команды!$A$2:$A$7500,0),$E15+2)=Команды!$AJ$9,TRUE,FALSE),IF(INDEX(Команды!$A$2:$AN$7500,MATCH(J$3,Команды!$A$2:$A$7500,0),$E15+2)=Команды!$AJ$10,TRUE,FALSE),IF(INDEX(Команды!$A$2:$AN$7500,MATCH(J$3,Команды!$A$2:$A$7500,0),$E15+2)=Команды!$AJ$11,TRUE,FALSE),IF(INDEX(Команды!$A$2:$AN$7500,MATCH(J$3,Команды!$A$2:$A$7500,0),$E15+2)=Команды!$AJ$12,TRUE,FALSE),IF(INDEX(Команды!$A$2:$AN$7500,MATCH(J$3,Команды!$A$2:$A$7500,0),$E15+2)=Команды!$AJ$13,TRUE,FALSE),IF(INDEX(Команды!$A$2:$AN$7500,MATCH(J$3,Команды!$A$2:$A$7500,0),$E15+2)=Команды!$AJ$14,TRUE,FALSE),IF(INDEX(Команды!$A$2:$AN$7500,MATCH(J$3,Команды!$A$2:$A$7500,0),$E15+2)=Команды!$AJ$15,TRUE,FALSE),IF(INDEX(Команды!$A$2:$AN$7500,MATCH(J$3,Команды!$A$2:$A$7500,0),$E15+2)=Команды!$AJ$16,TRUE,FALSE),IF(INDEX(Команды!$A$2:$AN$7500,MATCH(J$3,Команды!$A$2:$A$7500,0),$E15+2)=Команды!$AJ$17,TRUE,FALSE),IF(INDEX(Команды!$A$2:$AN$7500,MATCH(J$3,Команды!$A$2:$A$7500,0),$E15+2)=Команды!$AJ$18,TRUE,FALSE),IF(INDEX(Команды!$A$2:$AN$7500,MATCH(J$3,Команды!$A$2:$A$7500,0),$E15+2)=Команды!$AJ$19,TRUE,FALSE)),INDEX(Команды!$AJ$2:$AL$19,MATCH(INDEX(Команды!$A$2:$AN$7500,MATCH(J$3,Команды!$A$2:$A$7500,0),$E15+2),Команды!$AJ$2:$AJ$19,0),3),0)</f>
        <v>0.70833333333333337</v>
      </c>
      <c r="L15" s="342"/>
      <c r="M15" s="174">
        <f>IF(OR(IF(INDEX(Команды!$A$2:$AN$7500,MATCH(M$3,Команды!$A$2:$A$7500,0),$E15+2)=Команды!$AJ$2,TRUE,FALSE),IF(INDEX(Команды!$A$2:$AN$7500,MATCH(M$3,Команды!$A$2:$A$7500,0),$E15+2)=Команды!$AJ$3,TRUE,FALSE),IF(INDEX(Команды!$A$2:$AN$7500,MATCH(M$3,Команды!$A$2:$A$7500,0),$E15+2)=Команды!$AJ$4,TRUE,FALSE),IF(INDEX(Команды!$A$2:$AN$7500,MATCH(M$3,Команды!$A$2:$A$7500,0),$E15+2)=Команды!$AJ$5,TRUE,FALSE),IF(INDEX(Команды!$A$2:$AN$7500,MATCH(M$3,Команды!$A$2:$A$7500,0),$E15+2)=Команды!$AJ$6,TRUE,FALSE),IF(INDEX(Команды!$A$2:$AN$7500,MATCH(M$3,Команды!$A$2:$A$7500,0),$E15+2)=Команды!$AJ$7,TRUE,FALSE),IF(INDEX(Команды!$A$2:$AN$7500,MATCH(M$3,Команды!$A$2:$A$7500,0),$E15+2)=Команды!$AJ$8,TRUE,FALSE),IF(INDEX(Команды!$A$2:$AN$7500,MATCH(M$3,Команды!$A$2:$A$7500,0),$E15+2)=Команды!$AJ$9,TRUE,FALSE),IF(INDEX(Команды!$A$2:$AN$7500,MATCH(M$3,Команды!$A$2:$A$7500,0),$E15+2)=Команды!$AJ$10,TRUE,FALSE),IF(INDEX(Команды!$A$2:$AN$7500,MATCH(M$3,Команды!$A$2:$A$7500,0),$E15+2)=Команды!$AJ$11,TRUE,FALSE),IF(INDEX(Команды!$A$2:$AN$7500,MATCH(M$3,Команды!$A$2:$A$7500,0),$E15+2)=Команды!$AJ$12,TRUE,FALSE),IF(INDEX(Команды!$A$2:$AN$7500,MATCH(M$3,Команды!$A$2:$A$7500,0),$E15+2)=Команды!$AJ$13,TRUE,FALSE),IF(INDEX(Команды!$A$2:$AN$7500,MATCH(M$3,Команды!$A$2:$A$7500,0),$E15+2)=Команды!$AJ$14,TRUE,FALSE),IF(INDEX(Команды!$A$2:$AN$7500,MATCH(M$3,Команды!$A$2:$A$7500,0),$E15+2)=Команды!$AJ$15,TRUE,FALSE),IF(INDEX(Команды!$A$2:$AN$7500,MATCH(M$3,Команды!$A$2:$A$7500,0),$E15+2)=Команды!$AJ$16,TRUE,FALSE),,IF(INDEX(Команды!$A$2:$AN$7500,MATCH(M$3,Команды!$A$2:$A$7500,0),$E15+2)=Команды!$AJ$17,TRUE,FALSE),,IF(INDEX(Команды!$A$2:$AN$7500,MATCH(M$3,Команды!$A$2:$A$7500,0),$E15+2)=Команды!$AJ$18,TRUE,FALSE),,IF(INDEX(Команды!$A$2:$AN$7500,MATCH(M$3,Команды!$A$2:$A$7500,0),$E15+2)=Команды!$AJ$19,TRUE,FALSE)),INDEX(Команды!$AJ$2:$AK$19,MATCH(INDEX(Команды!$A$2:$AN$7500,MATCH(M$3,Команды!$A$2:$A$7500,0),$E15+2),Команды!$AJ$2:$AJ$19,0),2),0)</f>
        <v>0.375</v>
      </c>
      <c r="N15" s="175">
        <f>IF(OR(IF(INDEX(Команды!$A$2:$AN$7500,MATCH(M$3,Команды!$A$2:$A$7500,0),$E15+2)=Команды!$AJ$2,TRUE,FALSE),IF(INDEX(Команды!$A$2:$AN$7500,MATCH(M$3,Команды!$A$2:$A$7500,0),$E15+2)=Команды!$AJ$3,TRUE,FALSE),IF(INDEX(Команды!$A$2:$AN$7500,MATCH(M$3,Команды!$A$2:$A$7500,0),$E15+2)=Команды!$AJ$4,TRUE,FALSE),IF(INDEX(Команды!$A$2:$AN$7500,MATCH(M$3,Команды!$A$2:$A$7500,0),$E15+2)=Команды!$AJ$5,TRUE,FALSE),IF(INDEX(Команды!$A$2:$AN$7500,MATCH(M$3,Команды!$A$2:$A$7500,0),$E15+2)=Команды!$AJ$6,TRUE,FALSE),IF(INDEX(Команды!$A$2:$AN$7500,MATCH(M$3,Команды!$A$2:$A$7500,0),$E15+2)=Команды!$AJ$7,TRUE,FALSE),IF(INDEX(Команды!$A$2:$AN$7500,MATCH(M$3,Команды!$A$2:$A$7500,0),$E15+2)=Команды!$AJ$8,TRUE,FALSE),IF(INDEX(Команды!$A$2:$AN$7500,MATCH(M$3,Команды!$A$2:$A$7500,0),$E15+2)=Команды!$AJ$9,TRUE,FALSE),IF(INDEX(Команды!$A$2:$AN$7500,MATCH(M$3,Команды!$A$2:$A$7500,0),$E15+2)=Команды!$AJ$10,TRUE,FALSE),IF(INDEX(Команды!$A$2:$AN$7500,MATCH(M$3,Команды!$A$2:$A$7500,0),$E15+2)=Команды!$AJ$11,TRUE,FALSE),IF(INDEX(Команды!$A$2:$AN$7500,MATCH(M$3,Команды!$A$2:$A$7500,0),$E15+2)=Команды!$AJ$12,TRUE,FALSE),IF(INDEX(Команды!$A$2:$AN$7500,MATCH(M$3,Команды!$A$2:$A$7500,0),$E15+2)=Команды!$AJ$13,TRUE,FALSE),IF(INDEX(Команды!$A$2:$AN$7500,MATCH(M$3,Команды!$A$2:$A$7500,0),$E15+2)=Команды!$AJ$14,TRUE,FALSE),IF(INDEX(Команды!$A$2:$AN$7500,MATCH(M$3,Команды!$A$2:$A$7500,0),$E15+2)=Команды!$AJ$15,TRUE,FALSE),IF(INDEX(Команды!$A$2:$AN$7500,MATCH(M$3,Команды!$A$2:$A$7500,0),$E15+2)=Команды!$AJ$16,TRUE,FALSE),IF(INDEX(Команды!$A$2:$AN$7500,MATCH(M$3,Команды!$A$2:$A$7500,0),$E15+2)=Команды!$AJ$17,TRUE,FALSE),IF(INDEX(Команды!$A$2:$AN$7500,MATCH(M$3,Команды!$A$2:$A$7500,0),$E15+2)=Команды!$AJ$18,TRUE,FALSE),IF(INDEX(Команды!$A$2:$AN$7500,MATCH(M$3,Команды!$A$2:$A$7500,0),$E15+2)=Команды!$AJ$19,TRUE,FALSE)),INDEX(Команды!$AJ$2:$AL$19,MATCH(INDEX(Команды!$A$2:$AN$7500,MATCH(M$3,Команды!$A$2:$A$7500,0),$E15+2),Команды!$AJ$2:$AJ$19,0),3),0)</f>
        <v>0.75</v>
      </c>
      <c r="O15" s="342"/>
      <c r="P15" s="174" t="str">
        <f>IF(OR(IF(INDEX(Команды!$A$2:$AN$7500,MATCH(P$3,Команды!$A$2:$A$7500,0),$E15+2)=Команды!$AJ$2,TRUE,FALSE),IF(INDEX(Команды!$A$2:$AN$7500,MATCH(P$3,Команды!$A$2:$A$7500,0),$E15+2)=Команды!$AJ$3,TRUE,FALSE),IF(INDEX(Команды!$A$2:$AN$7500,MATCH(P$3,Команды!$A$2:$A$7500,0),$E15+2)=Команды!$AJ$4,TRUE,FALSE),IF(INDEX(Команды!$A$2:$AN$7500,MATCH(P$3,Команды!$A$2:$A$7500,0),$E15+2)=Команды!$AJ$5,TRUE,FALSE),IF(INDEX(Команды!$A$2:$AN$7500,MATCH(P$3,Команды!$A$2:$A$7500,0),$E15+2)=Команды!$AJ$6,TRUE,FALSE),IF(INDEX(Команды!$A$2:$AN$7500,MATCH(P$3,Команды!$A$2:$A$7500,0),$E15+2)=Команды!$AJ$7,TRUE,FALSE),IF(INDEX(Команды!$A$2:$AN$7500,MATCH(P$3,Команды!$A$2:$A$7500,0),$E15+2)=Команды!$AJ$8,TRUE,FALSE),IF(INDEX(Команды!$A$2:$AN$7500,MATCH(P$3,Команды!$A$2:$A$7500,0),$E15+2)=Команды!$AJ$9,TRUE,FALSE),IF(INDEX(Команды!$A$2:$AN$7500,MATCH(P$3,Команды!$A$2:$A$7500,0),$E15+2)=Команды!$AJ$10,TRUE,FALSE),IF(INDEX(Команды!$A$2:$AN$7500,MATCH(P$3,Команды!$A$2:$A$7500,0),$E15+2)=Команды!$AJ$11,TRUE,FALSE),IF(INDEX(Команды!$A$2:$AN$7500,MATCH(P$3,Команды!$A$2:$A$7500,0),$E15+2)=Команды!$AJ$12,TRUE,FALSE),IF(INDEX(Команды!$A$2:$AN$7500,MATCH(P$3,Команды!$A$2:$A$7500,0),$E15+2)=Команды!$AJ$13,TRUE,FALSE),IF(INDEX(Команды!$A$2:$AN$7500,MATCH(P$3,Команды!$A$2:$A$7500,0),$E15+2)=Команды!$AJ$14,TRUE,FALSE),IF(INDEX(Команды!$A$2:$AN$7500,MATCH(P$3,Команды!$A$2:$A$7500,0),$E15+2)=Команды!$AJ$15,TRUE,FALSE),IF(INDEX(Команды!$A$2:$AN$7500,MATCH(P$3,Команды!$A$2:$A$7500,0),$E15+2)=Команды!$AJ$16,TRUE,FALSE),,IF(INDEX(Команды!$A$2:$AN$7500,MATCH(P$3,Команды!$A$2:$A$7500,0),$E15+2)=Команды!$AJ$17,TRUE,FALSE),,IF(INDEX(Команды!$A$2:$AN$7500,MATCH(P$3,Команды!$A$2:$A$7500,0),$E15+2)=Команды!$AJ$18,TRUE,FALSE),,IF(INDEX(Команды!$A$2:$AN$7500,MATCH(P$3,Команды!$A$2:$A$7500,0),$E15+2)=Команды!$AJ$19,TRUE,FALSE)),INDEX(Команды!$AJ$2:$AK$19,MATCH(INDEX(Команды!$A$2:$AN$7500,MATCH(P$3,Команды!$A$2:$A$7500,0),$E15+2),Команды!$AJ$2:$AJ$19,0),2),0)</f>
        <v>В</v>
      </c>
      <c r="Q15" s="175" t="str">
        <f>IF(OR(IF(INDEX(Команды!$A$2:$AN$7500,MATCH(P$3,Команды!$A$2:$A$7500,0),$E15+2)=Команды!$AJ$2,TRUE,FALSE),IF(INDEX(Команды!$A$2:$AN$7500,MATCH(P$3,Команды!$A$2:$A$7500,0),$E15+2)=Команды!$AJ$3,TRUE,FALSE),IF(INDEX(Команды!$A$2:$AN$7500,MATCH(P$3,Команды!$A$2:$A$7500,0),$E15+2)=Команды!$AJ$4,TRUE,FALSE),IF(INDEX(Команды!$A$2:$AN$7500,MATCH(P$3,Команды!$A$2:$A$7500,0),$E15+2)=Команды!$AJ$5,TRUE,FALSE),IF(INDEX(Команды!$A$2:$AN$7500,MATCH(P$3,Команды!$A$2:$A$7500,0),$E15+2)=Команды!$AJ$6,TRUE,FALSE),IF(INDEX(Команды!$A$2:$AN$7500,MATCH(P$3,Команды!$A$2:$A$7500,0),$E15+2)=Команды!$AJ$7,TRUE,FALSE),IF(INDEX(Команды!$A$2:$AN$7500,MATCH(P$3,Команды!$A$2:$A$7500,0),$E15+2)=Команды!$AJ$8,TRUE,FALSE),IF(INDEX(Команды!$A$2:$AN$7500,MATCH(P$3,Команды!$A$2:$A$7500,0),$E15+2)=Команды!$AJ$9,TRUE,FALSE),IF(INDEX(Команды!$A$2:$AN$7500,MATCH(P$3,Команды!$A$2:$A$7500,0),$E15+2)=Команды!$AJ$10,TRUE,FALSE),IF(INDEX(Команды!$A$2:$AN$7500,MATCH(P$3,Команды!$A$2:$A$7500,0),$E15+2)=Команды!$AJ$11,TRUE,FALSE),IF(INDEX(Команды!$A$2:$AN$7500,MATCH(P$3,Команды!$A$2:$A$7500,0),$E15+2)=Команды!$AJ$12,TRUE,FALSE),IF(INDEX(Команды!$A$2:$AN$7500,MATCH(P$3,Команды!$A$2:$A$7500,0),$E15+2)=Команды!$AJ$13,TRUE,FALSE),IF(INDEX(Команды!$A$2:$AN$7500,MATCH(P$3,Команды!$A$2:$A$7500,0),$E15+2)=Команды!$AJ$14,TRUE,FALSE),IF(INDEX(Команды!$A$2:$AN$7500,MATCH(P$3,Команды!$A$2:$A$7500,0),$E15+2)=Команды!$AJ$15,TRUE,FALSE),IF(INDEX(Команды!$A$2:$AN$7500,MATCH(P$3,Команды!$A$2:$A$7500,0),$E15+2)=Команды!$AJ$16,TRUE,FALSE),IF(INDEX(Команды!$A$2:$AN$7500,MATCH(P$3,Команды!$A$2:$A$7500,0),$E15+2)=Команды!$AJ$17,TRUE,FALSE),IF(INDEX(Команды!$A$2:$AN$7500,MATCH(P$3,Команды!$A$2:$A$7500,0),$E15+2)=Команды!$AJ$18,TRUE,FALSE),IF(INDEX(Команды!$A$2:$AN$7500,MATCH(P$3,Команды!$A$2:$A$7500,0),$E15+2)=Команды!$AJ$19,TRUE,FALSE)),INDEX(Команды!$AJ$2:$AL$19,MATCH(INDEX(Команды!$A$2:$AN$7500,MATCH(P$3,Команды!$A$2:$A$7500,0),$E15+2),Команды!$AJ$2:$AJ$19,0),3),0)</f>
        <v>В</v>
      </c>
      <c r="R15" s="342"/>
      <c r="S15" s="174" t="str">
        <f>IF(OR(IF(INDEX(Команды!$A$2:$AN$7500,MATCH(S$3,Команды!$A$2:$A$7500,0),$E15+2)=Команды!$AJ$2,TRUE,FALSE),IF(INDEX(Команды!$A$2:$AN$7500,MATCH(S$3,Команды!$A$2:$A$7500,0),$E15+2)=Команды!$AJ$3,TRUE,FALSE),IF(INDEX(Команды!$A$2:$AN$7500,MATCH(S$3,Команды!$A$2:$A$7500,0),$E15+2)=Команды!$AJ$4,TRUE,FALSE),IF(INDEX(Команды!$A$2:$AN$7500,MATCH(S$3,Команды!$A$2:$A$7500,0),$E15+2)=Команды!$AJ$5,TRUE,FALSE),IF(INDEX(Команды!$A$2:$AN$7500,MATCH(S$3,Команды!$A$2:$A$7500,0),$E15+2)=Команды!$AJ$6,TRUE,FALSE),IF(INDEX(Команды!$A$2:$AN$7500,MATCH(S$3,Команды!$A$2:$A$7500,0),$E15+2)=Команды!$AJ$7,TRUE,FALSE),IF(INDEX(Команды!$A$2:$AN$7500,MATCH(S$3,Команды!$A$2:$A$7500,0),$E15+2)=Команды!$AJ$8,TRUE,FALSE),IF(INDEX(Команды!$A$2:$AN$7500,MATCH(S$3,Команды!$A$2:$A$7500,0),$E15+2)=Команды!$AJ$9,TRUE,FALSE),IF(INDEX(Команды!$A$2:$AN$7500,MATCH(S$3,Команды!$A$2:$A$7500,0),$E15+2)=Команды!$AJ$10,TRUE,FALSE),IF(INDEX(Команды!$A$2:$AN$7500,MATCH(S$3,Команды!$A$2:$A$7500,0),$E15+2)=Команды!$AJ$11,TRUE,FALSE),IF(INDEX(Команды!$A$2:$AN$7500,MATCH(S$3,Команды!$A$2:$A$7500,0),$E15+2)=Команды!$AJ$12,TRUE,FALSE),IF(INDEX(Команды!$A$2:$AN$7500,MATCH(S$3,Команды!$A$2:$A$7500,0),$E15+2)=Команды!$AJ$13,TRUE,FALSE),IF(INDEX(Команды!$A$2:$AN$7500,MATCH(S$3,Команды!$A$2:$A$7500,0),$E15+2)=Команды!$AJ$14,TRUE,FALSE),IF(INDEX(Команды!$A$2:$AN$7500,MATCH(S$3,Команды!$A$2:$A$7500,0),$E15+2)=Команды!$AJ$15,TRUE,FALSE),IF(INDEX(Команды!$A$2:$AN$7500,MATCH(S$3,Команды!$A$2:$A$7500,0),$E15+2)=Команды!$AJ$16,TRUE,FALSE),,IF(INDEX(Команды!$A$2:$AN$7500,MATCH(S$3,Команды!$A$2:$A$7500,0),$E15+2)=Команды!$AJ$17,TRUE,FALSE),,IF(INDEX(Команды!$A$2:$AN$7500,MATCH(S$3,Команды!$A$2:$A$7500,0),$E15+2)=Команды!$AJ$18,TRUE,FALSE),,IF(INDEX(Команды!$A$2:$AN$7500,MATCH(S$3,Команды!$A$2:$A$7500,0),$E15+2)=Команды!$AJ$19,TRUE,FALSE)),INDEX(Команды!$AJ$2:$AK$19,MATCH(INDEX(Команды!$A$2:$AN$7500,MATCH(S$3,Команды!$A$2:$A$7500,0),$E15+2),Команды!$AJ$2:$AJ$19,0),2),0)</f>
        <v>В</v>
      </c>
      <c r="T15" s="175" t="str">
        <f>IF(OR(IF(INDEX(Команды!$A$2:$AN$7500,MATCH(S$3,Команды!$A$2:$A$7500,0),$E15+2)=Команды!$AJ$2,TRUE,FALSE),IF(INDEX(Команды!$A$2:$AN$7500,MATCH(S$3,Команды!$A$2:$A$7500,0),$E15+2)=Команды!$AJ$3,TRUE,FALSE),IF(INDEX(Команды!$A$2:$AN$7500,MATCH(S$3,Команды!$A$2:$A$7500,0),$E15+2)=Команды!$AJ$4,TRUE,FALSE),IF(INDEX(Команды!$A$2:$AN$7500,MATCH(S$3,Команды!$A$2:$A$7500,0),$E15+2)=Команды!$AJ$5,TRUE,FALSE),IF(INDEX(Команды!$A$2:$AN$7500,MATCH(S$3,Команды!$A$2:$A$7500,0),$E15+2)=Команды!$AJ$6,TRUE,FALSE),IF(INDEX(Команды!$A$2:$AN$7500,MATCH(S$3,Команды!$A$2:$A$7500,0),$E15+2)=Команды!$AJ$7,TRUE,FALSE),IF(INDEX(Команды!$A$2:$AN$7500,MATCH(S$3,Команды!$A$2:$A$7500,0),$E15+2)=Команды!$AJ$8,TRUE,FALSE),IF(INDEX(Команды!$A$2:$AN$7500,MATCH(S$3,Команды!$A$2:$A$7500,0),$E15+2)=Команды!$AJ$9,TRUE,FALSE),IF(INDEX(Команды!$A$2:$AN$7500,MATCH(S$3,Команды!$A$2:$A$7500,0),$E15+2)=Команды!$AJ$10,TRUE,FALSE),IF(INDEX(Команды!$A$2:$AN$7500,MATCH(S$3,Команды!$A$2:$A$7500,0),$E15+2)=Команды!$AJ$11,TRUE,FALSE),IF(INDEX(Команды!$A$2:$AN$7500,MATCH(S$3,Команды!$A$2:$A$7500,0),$E15+2)=Команды!$AJ$12,TRUE,FALSE),IF(INDEX(Команды!$A$2:$AN$7500,MATCH(S$3,Команды!$A$2:$A$7500,0),$E15+2)=Команды!$AJ$13,TRUE,FALSE),IF(INDEX(Команды!$A$2:$AN$7500,MATCH(S$3,Команды!$A$2:$A$7500,0),$E15+2)=Команды!$AJ$14,TRUE,FALSE),IF(INDEX(Команды!$A$2:$AN$7500,MATCH(S$3,Команды!$A$2:$A$7500,0),$E15+2)=Команды!$AJ$15,TRUE,FALSE),IF(INDEX(Команды!$A$2:$AN$7500,MATCH(S$3,Команды!$A$2:$A$7500,0),$E15+2)=Команды!$AJ$16,TRUE,FALSE),IF(INDEX(Команды!$A$2:$AN$7500,MATCH(S$3,Команды!$A$2:$A$7500,0),$E15+2)=Команды!$AJ$17,TRUE,FALSE),IF(INDEX(Команды!$A$2:$AN$7500,MATCH(S$3,Команды!$A$2:$A$7500,0),$E15+2)=Команды!$AJ$18,TRUE,FALSE),IF(INDEX(Команды!$A$2:$AN$7500,MATCH(S$3,Команды!$A$2:$A$7500,0),$E15+2)=Команды!$AJ$19,TRUE,FALSE)),INDEX(Команды!$AJ$2:$AL$19,MATCH(INDEX(Команды!$A$2:$AN$7500,MATCH(S$3,Команды!$A$2:$A$7500,0),$E15+2),Команды!$AJ$2:$AJ$19,0),3),0)</f>
        <v>В</v>
      </c>
      <c r="U15" s="342"/>
      <c r="V15" s="174">
        <f>IF(OR(IF(INDEX(Команды!$A$2:$AN$7500,MATCH(V$3,Команды!$A$2:$A$7500,0),$E15+2)=Команды!$AJ$2,TRUE,FALSE),IF(INDEX(Команды!$A$2:$AN$7500,MATCH(V$3,Команды!$A$2:$A$7500,0),$E15+2)=Команды!$AJ$3,TRUE,FALSE),IF(INDEX(Команды!$A$2:$AN$7500,MATCH(V$3,Команды!$A$2:$A$7500,0),$E15+2)=Команды!$AJ$4,TRUE,FALSE),IF(INDEX(Команды!$A$2:$AN$7500,MATCH(V$3,Команды!$A$2:$A$7500,0),$E15+2)=Команды!$AJ$5,TRUE,FALSE),IF(INDEX(Команды!$A$2:$AN$7500,MATCH(V$3,Команды!$A$2:$A$7500,0),$E15+2)=Команды!$AJ$6,TRUE,FALSE),IF(INDEX(Команды!$A$2:$AN$7500,MATCH(V$3,Команды!$A$2:$A$7500,0),$E15+2)=Команды!$AJ$7,TRUE,FALSE),IF(INDEX(Команды!$A$2:$AN$7500,MATCH(V$3,Команды!$A$2:$A$7500,0),$E15+2)=Команды!$AJ$8,TRUE,FALSE),IF(INDEX(Команды!$A$2:$AN$7500,MATCH(V$3,Команды!$A$2:$A$7500,0),$E15+2)=Команды!$AJ$9,TRUE,FALSE),IF(INDEX(Команды!$A$2:$AN$7500,MATCH(V$3,Команды!$A$2:$A$7500,0),$E15+2)=Команды!$AJ$10,TRUE,FALSE),IF(INDEX(Команды!$A$2:$AN$7500,MATCH(V$3,Команды!$A$2:$A$7500,0),$E15+2)=Команды!$AJ$11,TRUE,FALSE),IF(INDEX(Команды!$A$2:$AN$7500,MATCH(V$3,Команды!$A$2:$A$7500,0),$E15+2)=Команды!$AJ$12,TRUE,FALSE),IF(INDEX(Команды!$A$2:$AN$7500,MATCH(V$3,Команды!$A$2:$A$7500,0),$E15+2)=Команды!$AJ$13,TRUE,FALSE),IF(INDEX(Команды!$A$2:$AN$7500,MATCH(V$3,Команды!$A$2:$A$7500,0),$E15+2)=Команды!$AJ$14,TRUE,FALSE),IF(INDEX(Команды!$A$2:$AN$7500,MATCH(V$3,Команды!$A$2:$A$7500,0),$E15+2)=Команды!$AJ$15,TRUE,FALSE),IF(INDEX(Команды!$A$2:$AN$7500,MATCH(V$3,Команды!$A$2:$A$7500,0),$E15+2)=Команды!$AJ$16,TRUE,FALSE),,IF(INDEX(Команды!$A$2:$AN$7500,MATCH(V$3,Команды!$A$2:$A$7500,0),$E15+2)=Команды!$AJ$17,TRUE,FALSE),,IF(INDEX(Команды!$A$2:$AN$7500,MATCH(V$3,Команды!$A$2:$A$7500,0),$E15+2)=Команды!$AJ$18,TRUE,FALSE),,IF(INDEX(Команды!$A$2:$AN$7500,MATCH(V$3,Команды!$A$2:$A$7500,0),$E15+2)=Команды!$AJ$19,TRUE,FALSE)),INDEX(Команды!$AJ$2:$AK$19,MATCH(INDEX(Команды!$A$2:$AN$7500,MATCH(V$3,Команды!$A$2:$A$7500,0),$E15+2),Команды!$AJ$2:$AJ$19,0),2),0)</f>
        <v>0.375</v>
      </c>
      <c r="W15" s="175">
        <f>IF(OR(IF(INDEX(Команды!$A$2:$AN$7500,MATCH(V$3,Команды!$A$2:$A$7500,0),$E15+2)=Команды!$AJ$2,TRUE,FALSE),IF(INDEX(Команды!$A$2:$AN$7500,MATCH(V$3,Команды!$A$2:$A$7500,0),$E15+2)=Команды!$AJ$3,TRUE,FALSE),IF(INDEX(Команды!$A$2:$AN$7500,MATCH(V$3,Команды!$A$2:$A$7500,0),$E15+2)=Команды!$AJ$4,TRUE,FALSE),IF(INDEX(Команды!$A$2:$AN$7500,MATCH(V$3,Команды!$A$2:$A$7500,0),$E15+2)=Команды!$AJ$5,TRUE,FALSE),IF(INDEX(Команды!$A$2:$AN$7500,MATCH(V$3,Команды!$A$2:$A$7500,0),$E15+2)=Команды!$AJ$6,TRUE,FALSE),IF(INDEX(Команды!$A$2:$AN$7500,MATCH(V$3,Команды!$A$2:$A$7500,0),$E15+2)=Команды!$AJ$7,TRUE,FALSE),IF(INDEX(Команды!$A$2:$AN$7500,MATCH(V$3,Команды!$A$2:$A$7500,0),$E15+2)=Команды!$AJ$8,TRUE,FALSE),IF(INDEX(Команды!$A$2:$AN$7500,MATCH(V$3,Команды!$A$2:$A$7500,0),$E15+2)=Команды!$AJ$9,TRUE,FALSE),IF(INDEX(Команды!$A$2:$AN$7500,MATCH(V$3,Команды!$A$2:$A$7500,0),$E15+2)=Команды!$AJ$10,TRUE,FALSE),IF(INDEX(Команды!$A$2:$AN$7500,MATCH(V$3,Команды!$A$2:$A$7500,0),$E15+2)=Команды!$AJ$11,TRUE,FALSE),IF(INDEX(Команды!$A$2:$AN$7500,MATCH(V$3,Команды!$A$2:$A$7500,0),$E15+2)=Команды!$AJ$12,TRUE,FALSE),IF(INDEX(Команды!$A$2:$AN$7500,MATCH(V$3,Команды!$A$2:$A$7500,0),$E15+2)=Команды!$AJ$13,TRUE,FALSE),IF(INDEX(Команды!$A$2:$AN$7500,MATCH(V$3,Команды!$A$2:$A$7500,0),$E15+2)=Команды!$AJ$14,TRUE,FALSE),IF(INDEX(Команды!$A$2:$AN$7500,MATCH(V$3,Команды!$A$2:$A$7500,0),$E15+2)=Команды!$AJ$15,TRUE,FALSE),IF(INDEX(Команды!$A$2:$AN$7500,MATCH(V$3,Команды!$A$2:$A$7500,0),$E15+2)=Команды!$AJ$16,TRUE,FALSE),IF(INDEX(Команды!$A$2:$AN$7500,MATCH(V$3,Команды!$A$2:$A$7500,0),$E15+2)=Команды!$AJ$17,TRUE,FALSE),IF(INDEX(Команды!$A$2:$AN$7500,MATCH(V$3,Команды!$A$2:$A$7500,0),$E15+2)=Команды!$AJ$18,TRUE,FALSE),IF(INDEX(Команды!$A$2:$AN$7500,MATCH(V$3,Команды!$A$2:$A$7500,0),$E15+2)=Команды!$AJ$19,TRUE,FALSE)),INDEX(Команды!$AJ$2:$AL$19,MATCH(INDEX(Команды!$A$2:$AN$7500,MATCH(V$3,Команды!$A$2:$A$7500,0),$E15+2),Команды!$AJ$2:$AJ$19,0),3),0)</f>
        <v>0.75</v>
      </c>
      <c r="X15" s="342"/>
      <c r="Y15" s="174">
        <f>IF(OR(IF(INDEX(Команды!$A$2:$AN$7500,MATCH(Y$3,Команды!$A$2:$A$7500,0),$E15+2)=Команды!$AJ$2,TRUE,FALSE),IF(INDEX(Команды!$A$2:$AN$7500,MATCH(Y$3,Команды!$A$2:$A$7500,0),$E15+2)=Команды!$AJ$3,TRUE,FALSE),IF(INDEX(Команды!$A$2:$AN$7500,MATCH(Y$3,Команды!$A$2:$A$7500,0),$E15+2)=Команды!$AJ$4,TRUE,FALSE),IF(INDEX(Команды!$A$2:$AN$7500,MATCH(Y$3,Команды!$A$2:$A$7500,0),$E15+2)=Команды!$AJ$5,TRUE,FALSE),IF(INDEX(Команды!$A$2:$AN$7500,MATCH(Y$3,Команды!$A$2:$A$7500,0),$E15+2)=Команды!$AJ$6,TRUE,FALSE),IF(INDEX(Команды!$A$2:$AN$7500,MATCH(Y$3,Команды!$A$2:$A$7500,0),$E15+2)=Команды!$AJ$7,TRUE,FALSE),IF(INDEX(Команды!$A$2:$AN$7500,MATCH(Y$3,Команды!$A$2:$A$7500,0),$E15+2)=Команды!$AJ$8,TRUE,FALSE),IF(INDEX(Команды!$A$2:$AN$7500,MATCH(Y$3,Команды!$A$2:$A$7500,0),$E15+2)=Команды!$AJ$9,TRUE,FALSE),IF(INDEX(Команды!$A$2:$AN$7500,MATCH(Y$3,Команды!$A$2:$A$7500,0),$E15+2)=Команды!$AJ$10,TRUE,FALSE),IF(INDEX(Команды!$A$2:$AN$7500,MATCH(Y$3,Команды!$A$2:$A$7500,0),$E15+2)=Команды!$AJ$11,TRUE,FALSE),IF(INDEX(Команды!$A$2:$AN$7500,MATCH(Y$3,Команды!$A$2:$A$7500,0),$E15+2)=Команды!$AJ$12,TRUE,FALSE),IF(INDEX(Команды!$A$2:$AN$7500,MATCH(Y$3,Команды!$A$2:$A$7500,0),$E15+2)=Команды!$AJ$13,TRUE,FALSE),IF(INDEX(Команды!$A$2:$AN$7500,MATCH(Y$3,Команды!$A$2:$A$7500,0),$E15+2)=Команды!$AJ$14,TRUE,FALSE),IF(INDEX(Команды!$A$2:$AN$7500,MATCH(Y$3,Команды!$A$2:$A$7500,0),$E15+2)=Команды!$AJ$15,TRUE,FALSE),IF(INDEX(Команды!$A$2:$AN$7500,MATCH(Y$3,Команды!$A$2:$A$7500,0),$E15+2)=Команды!$AJ$16,TRUE,FALSE),,IF(INDEX(Команды!$A$2:$AN$7500,MATCH(Y$3,Команды!$A$2:$A$7500,0),$E15+2)=Команды!$AJ$17,TRUE,FALSE),,IF(INDEX(Команды!$A$2:$AN$7500,MATCH(Y$3,Команды!$A$2:$A$7500,0),$E15+2)=Команды!$AJ$18,TRUE,FALSE),,IF(INDEX(Команды!$A$2:$AN$7500,MATCH(Y$3,Команды!$A$2:$A$7500,0),$E15+2)=Команды!$AJ$19,TRUE,FALSE)),INDEX(Команды!$AJ$2:$AK$19,MATCH(INDEX(Команды!$A$2:$AN$7500,MATCH(Y$3,Команды!$A$2:$A$7500,0),$E15+2),Команды!$AJ$2:$AJ$19,0),2),0)</f>
        <v>0.375</v>
      </c>
      <c r="Z15" s="175">
        <f>IF(OR(IF(INDEX(Команды!$A$2:$AN$7500,MATCH(Y$3,Команды!$A$2:$A$7500,0),$E15+2)=Команды!$AJ$2,TRUE,FALSE),IF(INDEX(Команды!$A$2:$AN$7500,MATCH(Y$3,Команды!$A$2:$A$7500,0),$E15+2)=Команды!$AJ$3,TRUE,FALSE),IF(INDEX(Команды!$A$2:$AN$7500,MATCH(Y$3,Команды!$A$2:$A$7500,0),$E15+2)=Команды!$AJ$4,TRUE,FALSE),IF(INDEX(Команды!$A$2:$AN$7500,MATCH(Y$3,Команды!$A$2:$A$7500,0),$E15+2)=Команды!$AJ$5,TRUE,FALSE),IF(INDEX(Команды!$A$2:$AN$7500,MATCH(Y$3,Команды!$A$2:$A$7500,0),$E15+2)=Команды!$AJ$6,TRUE,FALSE),IF(INDEX(Команды!$A$2:$AN$7500,MATCH(Y$3,Команды!$A$2:$A$7500,0),$E15+2)=Команды!$AJ$7,TRUE,FALSE),IF(INDEX(Команды!$A$2:$AN$7500,MATCH(Y$3,Команды!$A$2:$A$7500,0),$E15+2)=Команды!$AJ$8,TRUE,FALSE),IF(INDEX(Команды!$A$2:$AN$7500,MATCH(Y$3,Команды!$A$2:$A$7500,0),$E15+2)=Команды!$AJ$9,TRUE,FALSE),IF(INDEX(Команды!$A$2:$AN$7500,MATCH(Y$3,Команды!$A$2:$A$7500,0),$E15+2)=Команды!$AJ$10,TRUE,FALSE),IF(INDEX(Команды!$A$2:$AN$7500,MATCH(Y$3,Команды!$A$2:$A$7500,0),$E15+2)=Команды!$AJ$11,TRUE,FALSE),IF(INDEX(Команды!$A$2:$AN$7500,MATCH(Y$3,Команды!$A$2:$A$7500,0),$E15+2)=Команды!$AJ$12,TRUE,FALSE),IF(INDEX(Команды!$A$2:$AN$7500,MATCH(Y$3,Команды!$A$2:$A$7500,0),$E15+2)=Команды!$AJ$13,TRUE,FALSE),IF(INDEX(Команды!$A$2:$AN$7500,MATCH(Y$3,Команды!$A$2:$A$7500,0),$E15+2)=Команды!$AJ$14,TRUE,FALSE),IF(INDEX(Команды!$A$2:$AN$7500,MATCH(Y$3,Команды!$A$2:$A$7500,0),$E15+2)=Команды!$AJ$15,TRUE,FALSE),IF(INDEX(Команды!$A$2:$AN$7500,MATCH(Y$3,Команды!$A$2:$A$7500,0),$E15+2)=Команды!$AJ$16,TRUE,FALSE),IF(INDEX(Команды!$A$2:$AN$7500,MATCH(Y$3,Команды!$A$2:$A$7500,0),$E15+2)=Команды!$AJ$17,TRUE,FALSE),IF(INDEX(Команды!$A$2:$AN$7500,MATCH(Y$3,Команды!$A$2:$A$7500,0),$E15+2)=Команды!$AJ$18,TRUE,FALSE),IF(INDEX(Команды!$A$2:$AN$7500,MATCH(Y$3,Команды!$A$2:$A$7500,0),$E15+2)=Команды!$AJ$19,TRUE,FALSE)),INDEX(Команды!$AJ$2:$AL$19,MATCH(INDEX(Команды!$A$2:$AN$7500,MATCH(Y$3,Команды!$A$2:$A$7500,0),$E15+2),Команды!$AJ$2:$AJ$19,0),3),0)</f>
        <v>0.75</v>
      </c>
      <c r="AA15" s="342"/>
      <c r="AB15" s="174">
        <f>IF(OR(IF(INDEX(Команды!$A$2:$AN$7500,MATCH(AB$3,Команды!$A$2:$A$7500,0),$E15+2)=Команды!$AJ$2,TRUE,FALSE),IF(INDEX(Команды!$A$2:$AN$7500,MATCH(AB$3,Команды!$A$2:$A$7500,0),$E15+2)=Команды!$AJ$3,TRUE,FALSE),IF(INDEX(Команды!$A$2:$AN$7500,MATCH(AB$3,Команды!$A$2:$A$7500,0),$E15+2)=Команды!$AJ$4,TRUE,FALSE),IF(INDEX(Команды!$A$2:$AN$7500,MATCH(AB$3,Команды!$A$2:$A$7500,0),$E15+2)=Команды!$AJ$5,TRUE,FALSE),IF(INDEX(Команды!$A$2:$AN$7500,MATCH(AB$3,Команды!$A$2:$A$7500,0),$E15+2)=Команды!$AJ$6,TRUE,FALSE),IF(INDEX(Команды!$A$2:$AN$7500,MATCH(AB$3,Команды!$A$2:$A$7500,0),$E15+2)=Команды!$AJ$7,TRUE,FALSE),IF(INDEX(Команды!$A$2:$AN$7500,MATCH(AB$3,Команды!$A$2:$A$7500,0),$E15+2)=Команды!$AJ$8,TRUE,FALSE),IF(INDEX(Команды!$A$2:$AN$7500,MATCH(AB$3,Команды!$A$2:$A$7500,0),$E15+2)=Команды!$AJ$9,TRUE,FALSE),IF(INDEX(Команды!$A$2:$AN$7500,MATCH(AB$3,Команды!$A$2:$A$7500,0),$E15+2)=Команды!$AJ$10,TRUE,FALSE),IF(INDEX(Команды!$A$2:$AN$7500,MATCH(AB$3,Команды!$A$2:$A$7500,0),$E15+2)=Команды!$AJ$11,TRUE,FALSE),IF(INDEX(Команды!$A$2:$AN$7500,MATCH(AB$3,Команды!$A$2:$A$7500,0),$E15+2)=Команды!$AJ$12,TRUE,FALSE),IF(INDEX(Команды!$A$2:$AN$7500,MATCH(AB$3,Команды!$A$2:$A$7500,0),$E15+2)=Команды!$AJ$13,TRUE,FALSE),IF(INDEX(Команды!$A$2:$AN$7500,MATCH(AB$3,Команды!$A$2:$A$7500,0),$E15+2)=Команды!$AJ$14,TRUE,FALSE),IF(INDEX(Команды!$A$2:$AN$7500,MATCH(AB$3,Команды!$A$2:$A$7500,0),$E15+2)=Команды!$AJ$15,TRUE,FALSE),IF(INDEX(Команды!$A$2:$AN$7500,MATCH(AB$3,Команды!$A$2:$A$7500,0),$E15+2)=Команды!$AJ$16,TRUE,FALSE),,IF(INDEX(Команды!$A$2:$AN$7500,MATCH(AB$3,Команды!$A$2:$A$7500,0),$E15+2)=Команды!$AJ$17,TRUE,FALSE),,IF(INDEX(Команды!$A$2:$AN$7500,MATCH(AB$3,Команды!$A$2:$A$7500,0),$E15+2)=Команды!$AJ$18,TRUE,FALSE),,IF(INDEX(Команды!$A$2:$AN$7500,MATCH(AB$3,Команды!$A$2:$A$7500,0),$E15+2)=Команды!$AJ$19,TRUE,FALSE)),INDEX(Команды!$AJ$2:$AK$19,MATCH(INDEX(Команды!$A$2:$AN$7500,MATCH(AB$3,Команды!$A$2:$A$7500,0),$E15+2),Команды!$AJ$2:$AJ$19,0),2),0)</f>
        <v>0.41666666666666669</v>
      </c>
      <c r="AC15" s="175">
        <f>IF(OR(IF(INDEX(Команды!$A$2:$AN$7500,MATCH(AB$3,Команды!$A$2:$A$7500,0),$E15+2)=Команды!$AJ$2,TRUE,FALSE),IF(INDEX(Команды!$A$2:$AN$7500,MATCH(AB$3,Команды!$A$2:$A$7500,0),$E15+2)=Команды!$AJ$3,TRUE,FALSE),IF(INDEX(Команды!$A$2:$AN$7500,MATCH(AB$3,Команды!$A$2:$A$7500,0),$E15+2)=Команды!$AJ$4,TRUE,FALSE),IF(INDEX(Команды!$A$2:$AN$7500,MATCH(AB$3,Команды!$A$2:$A$7500,0),$E15+2)=Команды!$AJ$5,TRUE,FALSE),IF(INDEX(Команды!$A$2:$AN$7500,MATCH(AB$3,Команды!$A$2:$A$7500,0),$E15+2)=Команды!$AJ$6,TRUE,FALSE),IF(INDEX(Команды!$A$2:$AN$7500,MATCH(AB$3,Команды!$A$2:$A$7500,0),$E15+2)=Команды!$AJ$7,TRUE,FALSE),IF(INDEX(Команды!$A$2:$AN$7500,MATCH(AB$3,Команды!$A$2:$A$7500,0),$E15+2)=Команды!$AJ$8,TRUE,FALSE),IF(INDEX(Команды!$A$2:$AN$7500,MATCH(AB$3,Команды!$A$2:$A$7500,0),$E15+2)=Команды!$AJ$9,TRUE,FALSE),IF(INDEX(Команды!$A$2:$AN$7500,MATCH(AB$3,Команды!$A$2:$A$7500,0),$E15+2)=Команды!$AJ$10,TRUE,FALSE),IF(INDEX(Команды!$A$2:$AN$7500,MATCH(AB$3,Команды!$A$2:$A$7500,0),$E15+2)=Команды!$AJ$11,TRUE,FALSE),IF(INDEX(Команды!$A$2:$AN$7500,MATCH(AB$3,Команды!$A$2:$A$7500,0),$E15+2)=Команды!$AJ$12,TRUE,FALSE),IF(INDEX(Команды!$A$2:$AN$7500,MATCH(AB$3,Команды!$A$2:$A$7500,0),$E15+2)=Команды!$AJ$13,TRUE,FALSE),IF(INDEX(Команды!$A$2:$AN$7500,MATCH(AB$3,Команды!$A$2:$A$7500,0),$E15+2)=Команды!$AJ$14,TRUE,FALSE),IF(INDEX(Команды!$A$2:$AN$7500,MATCH(AB$3,Команды!$A$2:$A$7500,0),$E15+2)=Команды!$AJ$15,TRUE,FALSE),IF(INDEX(Команды!$A$2:$AN$7500,MATCH(AB$3,Команды!$A$2:$A$7500,0),$E15+2)=Команды!$AJ$16,TRUE,FALSE),IF(INDEX(Команды!$A$2:$AN$7500,MATCH(AB$3,Команды!$A$2:$A$7500,0),$E15+2)=Команды!$AJ$17,TRUE,FALSE),IF(INDEX(Команды!$A$2:$AN$7500,MATCH(AB$3,Команды!$A$2:$A$7500,0),$E15+2)=Команды!$AJ$18,TRUE,FALSE),IF(INDEX(Команды!$A$2:$AN$7500,MATCH(AB$3,Команды!$A$2:$A$7500,0),$E15+2)=Команды!$AJ$19,TRUE,FALSE)),INDEX(Команды!$AJ$2:$AL$19,MATCH(INDEX(Команды!$A$2:$AN$7500,MATCH(AB$3,Команды!$A$2:$A$7500,0),$E15+2),Команды!$AJ$2:$AJ$19,0),3),0)</f>
        <v>0.79166666666666663</v>
      </c>
      <c r="AD15" s="342"/>
      <c r="AE15" s="174">
        <f>IF(OR(IF(INDEX(Команды!$A$2:$AN$7500,MATCH(AE$3,Команды!$A$2:$A$7500,0),$E15+2)=Команды!$AJ$2,TRUE,FALSE),IF(INDEX(Команды!$A$2:$AN$7500,MATCH(AE$3,Команды!$A$2:$A$7500,0),$E15+2)=Команды!$AJ$3,TRUE,FALSE),IF(INDEX(Команды!$A$2:$AN$7500,MATCH(AE$3,Команды!$A$2:$A$7500,0),$E15+2)=Команды!$AJ$4,TRUE,FALSE),IF(INDEX(Команды!$A$2:$AN$7500,MATCH(AE$3,Команды!$A$2:$A$7500,0),$E15+2)=Команды!$AJ$5,TRUE,FALSE),IF(INDEX(Команды!$A$2:$AN$7500,MATCH(AE$3,Команды!$A$2:$A$7500,0),$E15+2)=Команды!$AJ$6,TRUE,FALSE),IF(INDEX(Команды!$A$2:$AN$7500,MATCH(AE$3,Команды!$A$2:$A$7500,0),$E15+2)=Команды!$AJ$7,TRUE,FALSE),IF(INDEX(Команды!$A$2:$AN$7500,MATCH(AE$3,Команды!$A$2:$A$7500,0),$E15+2)=Команды!$AJ$8,TRUE,FALSE),IF(INDEX(Команды!$A$2:$AN$7500,MATCH(AE$3,Команды!$A$2:$A$7500,0),$E15+2)=Команды!$AJ$9,TRUE,FALSE),IF(INDEX(Команды!$A$2:$AN$7500,MATCH(AE$3,Команды!$A$2:$A$7500,0),$E15+2)=Команды!$AJ$10,TRUE,FALSE),IF(INDEX(Команды!$A$2:$AN$7500,MATCH(AE$3,Команды!$A$2:$A$7500,0),$E15+2)=Команды!$AJ$11,TRUE,FALSE),IF(INDEX(Команды!$A$2:$AN$7500,MATCH(AE$3,Команды!$A$2:$A$7500,0),$E15+2)=Команды!$AJ$12,TRUE,FALSE),IF(INDEX(Команды!$A$2:$AN$7500,MATCH(AE$3,Команды!$A$2:$A$7500,0),$E15+2)=Команды!$AJ$13,TRUE,FALSE),IF(INDEX(Команды!$A$2:$AN$7500,MATCH(AE$3,Команды!$A$2:$A$7500,0),$E15+2)=Команды!$AJ$14,TRUE,FALSE),IF(INDEX(Команды!$A$2:$AN$7500,MATCH(AE$3,Команды!$A$2:$A$7500,0),$E15+2)=Команды!$AJ$15,TRUE,FALSE),IF(INDEX(Команды!$A$2:$AN$7500,MATCH(AE$3,Команды!$A$2:$A$7500,0),$E15+2)=Команды!$AJ$16,TRUE,FALSE),,IF(INDEX(Команды!$A$2:$AN$7500,MATCH(AE$3,Команды!$A$2:$A$7500,0),$E15+2)=Команды!$AJ$17,TRUE,FALSE),,IF(INDEX(Команды!$A$2:$AN$7500,MATCH(AE$3,Команды!$A$2:$A$7500,0),$E15+2)=Команды!$AJ$18,TRUE,FALSE),,IF(INDEX(Команды!$A$2:$AN$7500,MATCH(AE$3,Команды!$A$2:$A$7500,0),$E15+2)=Команды!$AJ$19,TRUE,FALSE)),INDEX(Команды!$AJ$2:$AK$19,MATCH(INDEX(Команды!$A$2:$AN$7500,MATCH(AE$3,Команды!$A$2:$A$7500,0),$E15+2),Команды!$AJ$2:$AJ$19,0),2),0)</f>
        <v>0.58333333333333337</v>
      </c>
      <c r="AF15" s="175">
        <f>IF(OR(IF(INDEX(Команды!$A$2:$AN$7500,MATCH(AE$3,Команды!$A$2:$A$7500,0),$E15+2)=Команды!$AJ$2,TRUE,FALSE),IF(INDEX(Команды!$A$2:$AN$7500,MATCH(AE$3,Команды!$A$2:$A$7500,0),$E15+2)=Команды!$AJ$3,TRUE,FALSE),IF(INDEX(Команды!$A$2:$AN$7500,MATCH(AE$3,Команды!$A$2:$A$7500,0),$E15+2)=Команды!$AJ$4,TRUE,FALSE),IF(INDEX(Команды!$A$2:$AN$7500,MATCH(AE$3,Команды!$A$2:$A$7500,0),$E15+2)=Команды!$AJ$5,TRUE,FALSE),IF(INDEX(Команды!$A$2:$AN$7500,MATCH(AE$3,Команды!$A$2:$A$7500,0),$E15+2)=Команды!$AJ$6,TRUE,FALSE),IF(INDEX(Команды!$A$2:$AN$7500,MATCH(AE$3,Команды!$A$2:$A$7500,0),$E15+2)=Команды!$AJ$7,TRUE,FALSE),IF(INDEX(Команды!$A$2:$AN$7500,MATCH(AE$3,Команды!$A$2:$A$7500,0),$E15+2)=Команды!$AJ$8,TRUE,FALSE),IF(INDEX(Команды!$A$2:$AN$7500,MATCH(AE$3,Команды!$A$2:$A$7500,0),$E15+2)=Команды!$AJ$9,TRUE,FALSE),IF(INDEX(Команды!$A$2:$AN$7500,MATCH(AE$3,Команды!$A$2:$A$7500,0),$E15+2)=Команды!$AJ$10,TRUE,FALSE),IF(INDEX(Команды!$A$2:$AN$7500,MATCH(AE$3,Команды!$A$2:$A$7500,0),$E15+2)=Команды!$AJ$11,TRUE,FALSE),IF(INDEX(Команды!$A$2:$AN$7500,MATCH(AE$3,Команды!$A$2:$A$7500,0),$E15+2)=Команды!$AJ$12,TRUE,FALSE),IF(INDEX(Команды!$A$2:$AN$7500,MATCH(AE$3,Команды!$A$2:$A$7500,0),$E15+2)=Команды!$AJ$13,TRUE,FALSE),IF(INDEX(Команды!$A$2:$AN$7500,MATCH(AE$3,Команды!$A$2:$A$7500,0),$E15+2)=Команды!$AJ$14,TRUE,FALSE),IF(INDEX(Команды!$A$2:$AN$7500,MATCH(AE$3,Команды!$A$2:$A$7500,0),$E15+2)=Команды!$AJ$15,TRUE,FALSE),IF(INDEX(Команды!$A$2:$AN$7500,MATCH(AE$3,Команды!$A$2:$A$7500,0),$E15+2)=Команды!$AJ$16,TRUE,FALSE),IF(INDEX(Команды!$A$2:$AN$7500,MATCH(AE$3,Команды!$A$2:$A$7500,0),$E15+2)=Команды!$AJ$17,TRUE,FALSE),IF(INDEX(Команды!$A$2:$AN$7500,MATCH(AE$3,Команды!$A$2:$A$7500,0),$E15+2)=Команды!$AJ$18,TRUE,FALSE),IF(INDEX(Команды!$A$2:$AN$7500,MATCH(AE$3,Команды!$A$2:$A$7500,0),$E15+2)=Команды!$AJ$19,TRUE,FALSE)),INDEX(Команды!$AJ$2:$AL$19,MATCH(INDEX(Команды!$A$2:$AN$7500,MATCH(AE$3,Команды!$A$2:$A$7500,0),$E15+2),Команды!$AJ$2:$AJ$19,0),3),0)</f>
        <v>0.95833333333333337</v>
      </c>
      <c r="AG15" s="342"/>
      <c r="AH15" s="174" t="str">
        <f>IF(OR(IF(INDEX(Команды!$A$2:$AN$7500,MATCH(AH$3,Команды!$A$2:$A$7500,0),$E15+2)=Команды!$AJ$2,TRUE,FALSE),IF(INDEX(Команды!$A$2:$AN$7500,MATCH(AH$3,Команды!$A$2:$A$7500,0),$E15+2)=Команды!$AJ$3,TRUE,FALSE),IF(INDEX(Команды!$A$2:$AN$7500,MATCH(AH$3,Команды!$A$2:$A$7500,0),$E15+2)=Команды!$AJ$4,TRUE,FALSE),IF(INDEX(Команды!$A$2:$AN$7500,MATCH(AH$3,Команды!$A$2:$A$7500,0),$E15+2)=Команды!$AJ$5,TRUE,FALSE),IF(INDEX(Команды!$A$2:$AN$7500,MATCH(AH$3,Команды!$A$2:$A$7500,0),$E15+2)=Команды!$AJ$6,TRUE,FALSE),IF(INDEX(Команды!$A$2:$AN$7500,MATCH(AH$3,Команды!$A$2:$A$7500,0),$E15+2)=Команды!$AJ$7,TRUE,FALSE),IF(INDEX(Команды!$A$2:$AN$7500,MATCH(AH$3,Команды!$A$2:$A$7500,0),$E15+2)=Команды!$AJ$8,TRUE,FALSE),IF(INDEX(Команды!$A$2:$AN$7500,MATCH(AH$3,Команды!$A$2:$A$7500,0),$E15+2)=Команды!$AJ$9,TRUE,FALSE),IF(INDEX(Команды!$A$2:$AN$7500,MATCH(AH$3,Команды!$A$2:$A$7500,0),$E15+2)=Команды!$AJ$10,TRUE,FALSE),IF(INDEX(Команды!$A$2:$AN$7500,MATCH(AH$3,Команды!$A$2:$A$7500,0),$E15+2)=Команды!$AJ$11,TRUE,FALSE),IF(INDEX(Команды!$A$2:$AN$7500,MATCH(AH$3,Команды!$A$2:$A$7500,0),$E15+2)=Команды!$AJ$12,TRUE,FALSE),IF(INDEX(Команды!$A$2:$AN$7500,MATCH(AH$3,Команды!$A$2:$A$7500,0),$E15+2)=Команды!$AJ$13,TRUE,FALSE),IF(INDEX(Команды!$A$2:$AN$7500,MATCH(AH$3,Команды!$A$2:$A$7500,0),$E15+2)=Команды!$AJ$14,TRUE,FALSE),IF(INDEX(Команды!$A$2:$AN$7500,MATCH(AH$3,Команды!$A$2:$A$7500,0),$E15+2)=Команды!$AJ$15,TRUE,FALSE),IF(INDEX(Команды!$A$2:$AN$7500,MATCH(AH$3,Команды!$A$2:$A$7500,0),$E15+2)=Команды!$AJ$16,TRUE,FALSE),,IF(INDEX(Команды!$A$2:$AN$7500,MATCH(AH$3,Команды!$A$2:$A$7500,0),$E15+2)=Команды!$AJ$17,TRUE,FALSE),,IF(INDEX(Команды!$A$2:$AN$7500,MATCH(AH$3,Команды!$A$2:$A$7500,0),$E15+2)=Команды!$AJ$18,TRUE,FALSE),,IF(INDEX(Команды!$A$2:$AN$7500,MATCH(AH$3,Команды!$A$2:$A$7500,0),$E15+2)=Команды!$AJ$19,TRUE,FALSE)),INDEX(Команды!$AJ$2:$AK$19,MATCH(INDEX(Команды!$A$2:$AN$7500,MATCH(AH$3,Команды!$A$2:$A$7500,0),$E15+2),Команды!$AJ$2:$AJ$19,0),2),0)</f>
        <v>В</v>
      </c>
      <c r="AI15" s="175" t="str">
        <f>IF(OR(IF(INDEX(Команды!$A$2:$AN$7500,MATCH(AH$3,Команды!$A$2:$A$7500,0),$E15+2)=Команды!$AJ$2,TRUE,FALSE),IF(INDEX(Команды!$A$2:$AN$7500,MATCH(AH$3,Команды!$A$2:$A$7500,0),$E15+2)=Команды!$AJ$3,TRUE,FALSE),IF(INDEX(Команды!$A$2:$AN$7500,MATCH(AH$3,Команды!$A$2:$A$7500,0),$E15+2)=Команды!$AJ$4,TRUE,FALSE),IF(INDEX(Команды!$A$2:$AN$7500,MATCH(AH$3,Команды!$A$2:$A$7500,0),$E15+2)=Команды!$AJ$5,TRUE,FALSE),IF(INDEX(Команды!$A$2:$AN$7500,MATCH(AH$3,Команды!$A$2:$A$7500,0),$E15+2)=Команды!$AJ$6,TRUE,FALSE),IF(INDEX(Команды!$A$2:$AN$7500,MATCH(AH$3,Команды!$A$2:$A$7500,0),$E15+2)=Команды!$AJ$7,TRUE,FALSE),IF(INDEX(Команды!$A$2:$AN$7500,MATCH(AH$3,Команды!$A$2:$A$7500,0),$E15+2)=Команды!$AJ$8,TRUE,FALSE),IF(INDEX(Команды!$A$2:$AN$7500,MATCH(AH$3,Команды!$A$2:$A$7500,0),$E15+2)=Команды!$AJ$9,TRUE,FALSE),IF(INDEX(Команды!$A$2:$AN$7500,MATCH(AH$3,Команды!$A$2:$A$7500,0),$E15+2)=Команды!$AJ$10,TRUE,FALSE),IF(INDEX(Команды!$A$2:$AN$7500,MATCH(AH$3,Команды!$A$2:$A$7500,0),$E15+2)=Команды!$AJ$11,TRUE,FALSE),IF(INDEX(Команды!$A$2:$AN$7500,MATCH(AH$3,Команды!$A$2:$A$7500,0),$E15+2)=Команды!$AJ$12,TRUE,FALSE),IF(INDEX(Команды!$A$2:$AN$7500,MATCH(AH$3,Команды!$A$2:$A$7500,0),$E15+2)=Команды!$AJ$13,TRUE,FALSE),IF(INDEX(Команды!$A$2:$AN$7500,MATCH(AH$3,Команды!$A$2:$A$7500,0),$E15+2)=Команды!$AJ$14,TRUE,FALSE),IF(INDEX(Команды!$A$2:$AN$7500,MATCH(AH$3,Команды!$A$2:$A$7500,0),$E15+2)=Команды!$AJ$15,TRUE,FALSE),IF(INDEX(Команды!$A$2:$AN$7500,MATCH(AH$3,Команды!$A$2:$A$7500,0),$E15+2)=Команды!$AJ$16,TRUE,FALSE),IF(INDEX(Команды!$A$2:$AN$7500,MATCH(AH$3,Команды!$A$2:$A$7500,0),$E15+2)=Команды!$AJ$17,TRUE,FALSE),IF(INDEX(Команды!$A$2:$AN$7500,MATCH(AH$3,Команды!$A$2:$A$7500,0),$E15+2)=Команды!$AJ$18,TRUE,FALSE),IF(INDEX(Команды!$A$2:$AN$7500,MATCH(AH$3,Команды!$A$2:$A$7500,0),$E15+2)=Команды!$AJ$19,TRUE,FALSE)),INDEX(Команды!$AJ$2:$AL$19,MATCH(INDEX(Команды!$A$2:$AN$7500,MATCH(AH$3,Команды!$A$2:$A$7500,0),$E15+2),Команды!$AJ$2:$AJ$19,0),3),0)</f>
        <v>В</v>
      </c>
      <c r="AJ15" s="342"/>
      <c r="AK15" s="174" t="str">
        <f>IF(OR(IF(INDEX(Команды!$A$2:$AN$7500,MATCH(AK$3,Команды!$A$2:$A$7500,0),$E15+2)=Команды!$AJ$2,TRUE,FALSE),IF(INDEX(Команды!$A$2:$AN$7500,MATCH(AK$3,Команды!$A$2:$A$7500,0),$E15+2)=Команды!$AJ$3,TRUE,FALSE),IF(INDEX(Команды!$A$2:$AN$7500,MATCH(AK$3,Команды!$A$2:$A$7500,0),$E15+2)=Команды!$AJ$4,TRUE,FALSE),IF(INDEX(Команды!$A$2:$AN$7500,MATCH(AK$3,Команды!$A$2:$A$7500,0),$E15+2)=Команды!$AJ$5,TRUE,FALSE),IF(INDEX(Команды!$A$2:$AN$7500,MATCH(AK$3,Команды!$A$2:$A$7500,0),$E15+2)=Команды!$AJ$6,TRUE,FALSE),IF(INDEX(Команды!$A$2:$AN$7500,MATCH(AK$3,Команды!$A$2:$A$7500,0),$E15+2)=Команды!$AJ$7,TRUE,FALSE),IF(INDEX(Команды!$A$2:$AN$7500,MATCH(AK$3,Команды!$A$2:$A$7500,0),$E15+2)=Команды!$AJ$8,TRUE,FALSE),IF(INDEX(Команды!$A$2:$AN$7500,MATCH(AK$3,Команды!$A$2:$A$7500,0),$E15+2)=Команды!$AJ$9,TRUE,FALSE),IF(INDEX(Команды!$A$2:$AN$7500,MATCH(AK$3,Команды!$A$2:$A$7500,0),$E15+2)=Команды!$AJ$10,TRUE,FALSE),IF(INDEX(Команды!$A$2:$AN$7500,MATCH(AK$3,Команды!$A$2:$A$7500,0),$E15+2)=Команды!$AJ$11,TRUE,FALSE),IF(INDEX(Команды!$A$2:$AN$7500,MATCH(AK$3,Команды!$A$2:$A$7500,0),$E15+2)=Команды!$AJ$12,TRUE,FALSE),IF(INDEX(Команды!$A$2:$AN$7500,MATCH(AK$3,Команды!$A$2:$A$7500,0),$E15+2)=Команды!$AJ$13,TRUE,FALSE),IF(INDEX(Команды!$A$2:$AN$7500,MATCH(AK$3,Команды!$A$2:$A$7500,0),$E15+2)=Команды!$AJ$14,TRUE,FALSE),IF(INDEX(Команды!$A$2:$AN$7500,MATCH(AK$3,Команды!$A$2:$A$7500,0),$E15+2)=Команды!$AJ$15,TRUE,FALSE),IF(INDEX(Команды!$A$2:$AN$7500,MATCH(AK$3,Команды!$A$2:$A$7500,0),$E15+2)=Команды!$AJ$16,TRUE,FALSE),,IF(INDEX(Команды!$A$2:$AN$7500,MATCH(AK$3,Команды!$A$2:$A$7500,0),$E15+2)=Команды!$AJ$17,TRUE,FALSE),,IF(INDEX(Команды!$A$2:$AN$7500,MATCH(AK$3,Команды!$A$2:$A$7500,0),$E15+2)=Команды!$AJ$18,TRUE,FALSE),,IF(INDEX(Команды!$A$2:$AN$7500,MATCH(AK$3,Команды!$A$2:$A$7500,0),$E15+2)=Команды!$AJ$19,TRUE,FALSE)),INDEX(Команды!$AJ$2:$AK$19,MATCH(INDEX(Команды!$A$2:$AN$7500,MATCH(AK$3,Команды!$A$2:$A$7500,0),$E15+2),Команды!$AJ$2:$AJ$19,0),2),0)</f>
        <v>В</v>
      </c>
      <c r="AL15" s="175" t="str">
        <f>IF(OR(IF(INDEX(Команды!$A$2:$AN$7500,MATCH(AK$3,Команды!$A$2:$A$7500,0),$E15+2)=Команды!$AJ$2,TRUE,FALSE),IF(INDEX(Команды!$A$2:$AN$7500,MATCH(AK$3,Команды!$A$2:$A$7500,0),$E15+2)=Команды!$AJ$3,TRUE,FALSE),IF(INDEX(Команды!$A$2:$AN$7500,MATCH(AK$3,Команды!$A$2:$A$7500,0),$E15+2)=Команды!$AJ$4,TRUE,FALSE),IF(INDEX(Команды!$A$2:$AN$7500,MATCH(AK$3,Команды!$A$2:$A$7500,0),$E15+2)=Команды!$AJ$5,TRUE,FALSE),IF(INDEX(Команды!$A$2:$AN$7500,MATCH(AK$3,Команды!$A$2:$A$7500,0),$E15+2)=Команды!$AJ$6,TRUE,FALSE),IF(INDEX(Команды!$A$2:$AN$7500,MATCH(AK$3,Команды!$A$2:$A$7500,0),$E15+2)=Команды!$AJ$7,TRUE,FALSE),IF(INDEX(Команды!$A$2:$AN$7500,MATCH(AK$3,Команды!$A$2:$A$7500,0),$E15+2)=Команды!$AJ$8,TRUE,FALSE),IF(INDEX(Команды!$A$2:$AN$7500,MATCH(AK$3,Команды!$A$2:$A$7500,0),$E15+2)=Команды!$AJ$9,TRUE,FALSE),IF(INDEX(Команды!$A$2:$AN$7500,MATCH(AK$3,Команды!$A$2:$A$7500,0),$E15+2)=Команды!$AJ$10,TRUE,FALSE),IF(INDEX(Команды!$A$2:$AN$7500,MATCH(AK$3,Команды!$A$2:$A$7500,0),$E15+2)=Команды!$AJ$11,TRUE,FALSE),IF(INDEX(Команды!$A$2:$AN$7500,MATCH(AK$3,Команды!$A$2:$A$7500,0),$E15+2)=Команды!$AJ$12,TRUE,FALSE),IF(INDEX(Команды!$A$2:$AN$7500,MATCH(AK$3,Команды!$A$2:$A$7500,0),$E15+2)=Команды!$AJ$13,TRUE,FALSE),IF(INDEX(Команды!$A$2:$AN$7500,MATCH(AK$3,Команды!$A$2:$A$7500,0),$E15+2)=Команды!$AJ$14,TRUE,FALSE),IF(INDEX(Команды!$A$2:$AN$7500,MATCH(AK$3,Команды!$A$2:$A$7500,0),$E15+2)=Команды!$AJ$15,TRUE,FALSE),IF(INDEX(Команды!$A$2:$AN$7500,MATCH(AK$3,Команды!$A$2:$A$7500,0),$E15+2)=Команды!$AJ$16,TRUE,FALSE),IF(INDEX(Команды!$A$2:$AN$7500,MATCH(AK$3,Команды!$A$2:$A$7500,0),$E15+2)=Команды!$AJ$17,TRUE,FALSE),IF(INDEX(Команды!$A$2:$AN$7500,MATCH(AK$3,Команды!$A$2:$A$7500,0),$E15+2)=Команды!$AJ$18,TRUE,FALSE),IF(INDEX(Команды!$A$2:$AN$7500,MATCH(AK$3,Команды!$A$2:$A$7500,0),$E15+2)=Команды!$AJ$19,TRUE,FALSE)),INDEX(Команды!$AJ$2:$AL$19,MATCH(INDEX(Команды!$A$2:$AN$7500,MATCH(AK$3,Команды!$A$2:$A$7500,0),$E15+2),Команды!$AJ$2:$AJ$19,0),3),0)</f>
        <v>В</v>
      </c>
      <c r="AM15" s="342"/>
      <c r="AN15" s="174">
        <f>IF(OR(IF(INDEX(Команды!$A$2:$AN$7500,MATCH(AN$3,Команды!$A$2:$A$7500,0),$E15+2)=Команды!$AJ$2,TRUE,FALSE),IF(INDEX(Команды!$A$2:$AN$7500,MATCH(AN$3,Команды!$A$2:$A$7500,0),$E15+2)=Команды!$AJ$3,TRUE,FALSE),IF(INDEX(Команды!$A$2:$AN$7500,MATCH(AN$3,Команды!$A$2:$A$7500,0),$E15+2)=Команды!$AJ$4,TRUE,FALSE),IF(INDEX(Команды!$A$2:$AN$7500,MATCH(AN$3,Команды!$A$2:$A$7500,0),$E15+2)=Команды!$AJ$5,TRUE,FALSE),IF(INDEX(Команды!$A$2:$AN$7500,MATCH(AN$3,Команды!$A$2:$A$7500,0),$E15+2)=Команды!$AJ$6,TRUE,FALSE),IF(INDEX(Команды!$A$2:$AN$7500,MATCH(AN$3,Команды!$A$2:$A$7500,0),$E15+2)=Команды!$AJ$7,TRUE,FALSE),IF(INDEX(Команды!$A$2:$AN$7500,MATCH(AN$3,Команды!$A$2:$A$7500,0),$E15+2)=Команды!$AJ$8,TRUE,FALSE),IF(INDEX(Команды!$A$2:$AN$7500,MATCH(AN$3,Команды!$A$2:$A$7500,0),$E15+2)=Команды!$AJ$9,TRUE,FALSE),IF(INDEX(Команды!$A$2:$AN$7500,MATCH(AN$3,Команды!$A$2:$A$7500,0),$E15+2)=Команды!$AJ$10,TRUE,FALSE),IF(INDEX(Команды!$A$2:$AN$7500,MATCH(AN$3,Команды!$A$2:$A$7500,0),$E15+2)=Команды!$AJ$11,TRUE,FALSE),IF(INDEX(Команды!$A$2:$AN$7500,MATCH(AN$3,Команды!$A$2:$A$7500,0),$E15+2)=Команды!$AJ$12,TRUE,FALSE),IF(INDEX(Команды!$A$2:$AN$7500,MATCH(AN$3,Команды!$A$2:$A$7500,0),$E15+2)=Команды!$AJ$13,TRUE,FALSE),IF(INDEX(Команды!$A$2:$AN$7500,MATCH(AN$3,Команды!$A$2:$A$7500,0),$E15+2)=Команды!$AJ$14,TRUE,FALSE),IF(INDEX(Команды!$A$2:$AN$7500,MATCH(AN$3,Команды!$A$2:$A$7500,0),$E15+2)=Команды!$AJ$15,TRUE,FALSE),IF(INDEX(Команды!$A$2:$AN$7500,MATCH(AN$3,Команды!$A$2:$A$7500,0),$E15+2)=Команды!$AJ$16,TRUE,FALSE),,IF(INDEX(Команды!$A$2:$AN$7500,MATCH(AN$3,Команды!$A$2:$A$7500,0),$E15+2)=Команды!$AJ$17,TRUE,FALSE),,IF(INDEX(Команды!$A$2:$AN$7500,MATCH(AN$3,Команды!$A$2:$A$7500,0),$E15+2)=Команды!$AJ$18,TRUE,FALSE),,IF(INDEX(Команды!$A$2:$AN$7500,MATCH(AN$3,Команды!$A$2:$A$7500,0),$E15+2)=Команды!$AJ$19,TRUE,FALSE)),INDEX(Команды!$AJ$2:$AK$19,MATCH(INDEX(Команды!$A$2:$AN$7500,MATCH(AN$3,Команды!$A$2:$A$7500,0),$E15+2),Команды!$AJ$2:$AJ$19,0),2),0)</f>
        <v>0.5</v>
      </c>
      <c r="AO15" s="175">
        <f>IF(OR(IF(INDEX(Команды!$A$2:$AN$7500,MATCH(AN$3,Команды!$A$2:$A$7500,0),$E15+2)=Команды!$AJ$2,TRUE,FALSE),IF(INDEX(Команды!$A$2:$AN$7500,MATCH(AN$3,Команды!$A$2:$A$7500,0),$E15+2)=Команды!$AJ$3,TRUE,FALSE),IF(INDEX(Команды!$A$2:$AN$7500,MATCH(AN$3,Команды!$A$2:$A$7500,0),$E15+2)=Команды!$AJ$4,TRUE,FALSE),IF(INDEX(Команды!$A$2:$AN$7500,MATCH(AN$3,Команды!$A$2:$A$7500,0),$E15+2)=Команды!$AJ$5,TRUE,FALSE),IF(INDEX(Команды!$A$2:$AN$7500,MATCH(AN$3,Команды!$A$2:$A$7500,0),$E15+2)=Команды!$AJ$6,TRUE,FALSE),IF(INDEX(Команды!$A$2:$AN$7500,MATCH(AN$3,Команды!$A$2:$A$7500,0),$E15+2)=Команды!$AJ$7,TRUE,FALSE),IF(INDEX(Команды!$A$2:$AN$7500,MATCH(AN$3,Команды!$A$2:$A$7500,0),$E15+2)=Команды!$AJ$8,TRUE,FALSE),IF(INDEX(Команды!$A$2:$AN$7500,MATCH(AN$3,Команды!$A$2:$A$7500,0),$E15+2)=Команды!$AJ$9,TRUE,FALSE),IF(INDEX(Команды!$A$2:$AN$7500,MATCH(AN$3,Команды!$A$2:$A$7500,0),$E15+2)=Команды!$AJ$10,TRUE,FALSE),IF(INDEX(Команды!$A$2:$AN$7500,MATCH(AN$3,Команды!$A$2:$A$7500,0),$E15+2)=Команды!$AJ$11,TRUE,FALSE),IF(INDEX(Команды!$A$2:$AN$7500,MATCH(AN$3,Команды!$A$2:$A$7500,0),$E15+2)=Команды!$AJ$12,TRUE,FALSE),IF(INDEX(Команды!$A$2:$AN$7500,MATCH(AN$3,Команды!$A$2:$A$7500,0),$E15+2)=Команды!$AJ$13,TRUE,FALSE),IF(INDEX(Команды!$A$2:$AN$7500,MATCH(AN$3,Команды!$A$2:$A$7500,0),$E15+2)=Команды!$AJ$14,TRUE,FALSE),IF(INDEX(Команды!$A$2:$AN$7500,MATCH(AN$3,Команды!$A$2:$A$7500,0),$E15+2)=Команды!$AJ$15,TRUE,FALSE),IF(INDEX(Команды!$A$2:$AN$7500,MATCH(AN$3,Команды!$A$2:$A$7500,0),$E15+2)=Команды!$AJ$16,TRUE,FALSE),IF(INDEX(Команды!$A$2:$AN$7500,MATCH(AN$3,Команды!$A$2:$A$7500,0),$E15+2)=Команды!$AJ$17,TRUE,FALSE),IF(INDEX(Команды!$A$2:$AN$7500,MATCH(AN$3,Команды!$A$2:$A$7500,0),$E15+2)=Команды!$AJ$18,TRUE,FALSE),IF(INDEX(Команды!$A$2:$AN$7500,MATCH(AN$3,Команды!$A$2:$A$7500,0),$E15+2)=Команды!$AJ$19,TRUE,FALSE)),INDEX(Команды!$AJ$2:$AL$19,MATCH(INDEX(Команды!$A$2:$AN$7500,MATCH(AN$3,Команды!$A$2:$A$7500,0),$E15+2),Команды!$AJ$2:$AJ$19,0),3),0)</f>
        <v>0.875</v>
      </c>
      <c r="AP15" s="342"/>
      <c r="AQ15" s="174">
        <f>IF(OR(IF(INDEX(Команды!$A$2:$AN$7500,MATCH(AQ$3,Команды!$A$2:$A$7500,0),$E15+2)=Команды!$AJ$2,TRUE,FALSE),IF(INDEX(Команды!$A$2:$AN$7500,MATCH(AQ$3,Команды!$A$2:$A$7500,0),$E15+2)=Команды!$AJ$3,TRUE,FALSE),IF(INDEX(Команды!$A$2:$AN$7500,MATCH(AQ$3,Команды!$A$2:$A$7500,0),$E15+2)=Команды!$AJ$4,TRUE,FALSE),IF(INDEX(Команды!$A$2:$AN$7500,MATCH(AQ$3,Команды!$A$2:$A$7500,0),$E15+2)=Команды!$AJ$5,TRUE,FALSE),IF(INDEX(Команды!$A$2:$AN$7500,MATCH(AQ$3,Команды!$A$2:$A$7500,0),$E15+2)=Команды!$AJ$6,TRUE,FALSE),IF(INDEX(Команды!$A$2:$AN$7500,MATCH(AQ$3,Команды!$A$2:$A$7500,0),$E15+2)=Команды!$AJ$7,TRUE,FALSE),IF(INDEX(Команды!$A$2:$AN$7500,MATCH(AQ$3,Команды!$A$2:$A$7500,0),$E15+2)=Команды!$AJ$8,TRUE,FALSE),IF(INDEX(Команды!$A$2:$AN$7500,MATCH(AQ$3,Команды!$A$2:$A$7500,0),$E15+2)=Команды!$AJ$9,TRUE,FALSE),IF(INDEX(Команды!$A$2:$AN$7500,MATCH(AQ$3,Команды!$A$2:$A$7500,0),$E15+2)=Команды!$AJ$10,TRUE,FALSE),IF(INDEX(Команды!$A$2:$AN$7500,MATCH(AQ$3,Команды!$A$2:$A$7500,0),$E15+2)=Команды!$AJ$11,TRUE,FALSE),IF(INDEX(Команды!$A$2:$AN$7500,MATCH(AQ$3,Команды!$A$2:$A$7500,0),$E15+2)=Команды!$AJ$12,TRUE,FALSE),IF(INDEX(Команды!$A$2:$AN$7500,MATCH(AQ$3,Команды!$A$2:$A$7500,0),$E15+2)=Команды!$AJ$13,TRUE,FALSE),IF(INDEX(Команды!$A$2:$AN$7500,MATCH(AQ$3,Команды!$A$2:$A$7500,0),$E15+2)=Команды!$AJ$14,TRUE,FALSE),IF(INDEX(Команды!$A$2:$AN$7500,MATCH(AQ$3,Команды!$A$2:$A$7500,0),$E15+2)=Команды!$AJ$15,TRUE,FALSE),IF(INDEX(Команды!$A$2:$AN$7500,MATCH(AQ$3,Команды!$A$2:$A$7500,0),$E15+2)=Команды!$AJ$16,TRUE,FALSE),,IF(INDEX(Команды!$A$2:$AN$7500,MATCH(AQ$3,Команды!$A$2:$A$7500,0),$E15+2)=Команды!$AJ$17,TRUE,FALSE),,IF(INDEX(Команды!$A$2:$AN$7500,MATCH(AQ$3,Команды!$A$2:$A$7500,0),$E15+2)=Команды!$AJ$18,TRUE,FALSE),,IF(INDEX(Команды!$A$2:$AN$7500,MATCH(AQ$3,Команды!$A$2:$A$7500,0),$E15+2)=Команды!$AJ$19,TRUE,FALSE)),INDEX(Команды!$AJ$2:$AK$19,MATCH(INDEX(Команды!$A$2:$AN$7500,MATCH(AQ$3,Команды!$A$2:$A$7500,0),$E15+2),Команды!$AJ$2:$AJ$19,0),2),0)</f>
        <v>0.58333333333333337</v>
      </c>
      <c r="AR15" s="175">
        <f>IF(OR(IF(INDEX(Команды!$A$2:$AN$7500,MATCH(AQ$3,Команды!$A$2:$A$7500,0),$E15+2)=Команды!$AJ$2,TRUE,FALSE),IF(INDEX(Команды!$A$2:$AN$7500,MATCH(AQ$3,Команды!$A$2:$A$7500,0),$E15+2)=Команды!$AJ$3,TRUE,FALSE),IF(INDEX(Команды!$A$2:$AN$7500,MATCH(AQ$3,Команды!$A$2:$A$7500,0),$E15+2)=Команды!$AJ$4,TRUE,FALSE),IF(INDEX(Команды!$A$2:$AN$7500,MATCH(AQ$3,Команды!$A$2:$A$7500,0),$E15+2)=Команды!$AJ$5,TRUE,FALSE),IF(INDEX(Команды!$A$2:$AN$7500,MATCH(AQ$3,Команды!$A$2:$A$7500,0),$E15+2)=Команды!$AJ$6,TRUE,FALSE),IF(INDEX(Команды!$A$2:$AN$7500,MATCH(AQ$3,Команды!$A$2:$A$7500,0),$E15+2)=Команды!$AJ$7,TRUE,FALSE),IF(INDEX(Команды!$A$2:$AN$7500,MATCH(AQ$3,Команды!$A$2:$A$7500,0),$E15+2)=Команды!$AJ$8,TRUE,FALSE),IF(INDEX(Команды!$A$2:$AN$7500,MATCH(AQ$3,Команды!$A$2:$A$7500,0),$E15+2)=Команды!$AJ$9,TRUE,FALSE),IF(INDEX(Команды!$A$2:$AN$7500,MATCH(AQ$3,Команды!$A$2:$A$7500,0),$E15+2)=Команды!$AJ$10,TRUE,FALSE),IF(INDEX(Команды!$A$2:$AN$7500,MATCH(AQ$3,Команды!$A$2:$A$7500,0),$E15+2)=Команды!$AJ$11,TRUE,FALSE),IF(INDEX(Команды!$A$2:$AN$7500,MATCH(AQ$3,Команды!$A$2:$A$7500,0),$E15+2)=Команды!$AJ$12,TRUE,FALSE),IF(INDEX(Команды!$A$2:$AN$7500,MATCH(AQ$3,Команды!$A$2:$A$7500,0),$E15+2)=Команды!$AJ$13,TRUE,FALSE),IF(INDEX(Команды!$A$2:$AN$7500,MATCH(AQ$3,Команды!$A$2:$A$7500,0),$E15+2)=Команды!$AJ$14,TRUE,FALSE),IF(INDEX(Команды!$A$2:$AN$7500,MATCH(AQ$3,Команды!$A$2:$A$7500,0),$E15+2)=Команды!$AJ$15,TRUE,FALSE),IF(INDEX(Команды!$A$2:$AN$7500,MATCH(AQ$3,Команды!$A$2:$A$7500,0),$E15+2)=Команды!$AJ$16,TRUE,FALSE),IF(INDEX(Команды!$A$2:$AN$7500,MATCH(AQ$3,Команды!$A$2:$A$7500,0),$E15+2)=Команды!$AJ$17,TRUE,FALSE),IF(INDEX(Команды!$A$2:$AN$7500,MATCH(AQ$3,Команды!$A$2:$A$7500,0),$E15+2)=Команды!$AJ$18,TRUE,FALSE),IF(INDEX(Команды!$A$2:$AN$7500,MATCH(AQ$3,Команды!$A$2:$A$7500,0),$E15+2)=Команды!$AJ$19,TRUE,FALSE)),INDEX(Команды!$AJ$2:$AL$19,MATCH(INDEX(Команды!$A$2:$AN$7500,MATCH(AQ$3,Команды!$A$2:$A$7500,0),$E15+2),Команды!$AJ$2:$AJ$19,0),3),0)</f>
        <v>0.95833333333333337</v>
      </c>
      <c r="AS15" s="342"/>
      <c r="AT15" s="174">
        <f>IF(OR(IF(INDEX(Команды!$A$2:$AN$7500,MATCH(AT$3,Команды!$A$2:$A$7500,0),$E15+2)=Команды!$AJ$2,TRUE,FALSE),IF(INDEX(Команды!$A$2:$AN$7500,MATCH(AT$3,Команды!$A$2:$A$7500,0),$E15+2)=Команды!$AJ$3,TRUE,FALSE),IF(INDEX(Команды!$A$2:$AN$7500,MATCH(AT$3,Команды!$A$2:$A$7500,0),$E15+2)=Команды!$AJ$4,TRUE,FALSE),IF(INDEX(Команды!$A$2:$AN$7500,MATCH(AT$3,Команды!$A$2:$A$7500,0),$E15+2)=Команды!$AJ$5,TRUE,FALSE),IF(INDEX(Команды!$A$2:$AN$7500,MATCH(AT$3,Команды!$A$2:$A$7500,0),$E15+2)=Команды!$AJ$6,TRUE,FALSE),IF(INDEX(Команды!$A$2:$AN$7500,MATCH(AT$3,Команды!$A$2:$A$7500,0),$E15+2)=Команды!$AJ$7,TRUE,FALSE),IF(INDEX(Команды!$A$2:$AN$7500,MATCH(AT$3,Команды!$A$2:$A$7500,0),$E15+2)=Команды!$AJ$8,TRUE,FALSE),IF(INDEX(Команды!$A$2:$AN$7500,MATCH(AT$3,Команды!$A$2:$A$7500,0),$E15+2)=Команды!$AJ$9,TRUE,FALSE),IF(INDEX(Команды!$A$2:$AN$7500,MATCH(AT$3,Команды!$A$2:$A$7500,0),$E15+2)=Команды!$AJ$10,TRUE,FALSE),IF(INDEX(Команды!$A$2:$AN$7500,MATCH(AT$3,Команды!$A$2:$A$7500,0),$E15+2)=Команды!$AJ$11,TRUE,FALSE),IF(INDEX(Команды!$A$2:$AN$7500,MATCH(AT$3,Команды!$A$2:$A$7500,0),$E15+2)=Команды!$AJ$12,TRUE,FALSE),IF(INDEX(Команды!$A$2:$AN$7500,MATCH(AT$3,Команды!$A$2:$A$7500,0),$E15+2)=Команды!$AJ$13,TRUE,FALSE),IF(INDEX(Команды!$A$2:$AN$7500,MATCH(AT$3,Команды!$A$2:$A$7500,0),$E15+2)=Команды!$AJ$14,TRUE,FALSE),IF(INDEX(Команды!$A$2:$AN$7500,MATCH(AT$3,Команды!$A$2:$A$7500,0),$E15+2)=Команды!$AJ$15,TRUE,FALSE),IF(INDEX(Команды!$A$2:$AN$7500,MATCH(AT$3,Команды!$A$2:$A$7500,0),$E15+2)=Команды!$AJ$16,TRUE,FALSE),,IF(INDEX(Команды!$A$2:$AN$7500,MATCH(AT$3,Команды!$A$2:$A$7500,0),$E15+2)=Команды!$AJ$17,TRUE,FALSE),,IF(INDEX(Команды!$A$2:$AN$7500,MATCH(AT$3,Команды!$A$2:$A$7500,0),$E15+2)=Команды!$AJ$18,TRUE,FALSE),,IF(INDEX(Команды!$A$2:$AN$7500,MATCH(AT$3,Команды!$A$2:$A$7500,0),$E15+2)=Команды!$AJ$19,TRUE,FALSE)),INDEX(Команды!$AJ$2:$AK$19,MATCH(INDEX(Команды!$A$2:$AN$7500,MATCH(AT$3,Команды!$A$2:$A$7500,0),$E15+2),Команды!$AJ$2:$AJ$19,0),2),0)</f>
        <v>0.64583333333333337</v>
      </c>
      <c r="AU15" s="175">
        <f>IF(OR(IF(INDEX(Команды!$A$2:$AN$7500,MATCH(AT$3,Команды!$A$2:$A$7500,0),$E15+2)=Команды!$AJ$2,TRUE,FALSE),IF(INDEX(Команды!$A$2:$AN$7500,MATCH(AT$3,Команды!$A$2:$A$7500,0),$E15+2)=Команды!$AJ$3,TRUE,FALSE),IF(INDEX(Команды!$A$2:$AN$7500,MATCH(AT$3,Команды!$A$2:$A$7500,0),$E15+2)=Команды!$AJ$4,TRUE,FALSE),IF(INDEX(Команды!$A$2:$AN$7500,MATCH(AT$3,Команды!$A$2:$A$7500,0),$E15+2)=Команды!$AJ$5,TRUE,FALSE),IF(INDEX(Команды!$A$2:$AN$7500,MATCH(AT$3,Команды!$A$2:$A$7500,0),$E15+2)=Команды!$AJ$6,TRUE,FALSE),IF(INDEX(Команды!$A$2:$AN$7500,MATCH(AT$3,Команды!$A$2:$A$7500,0),$E15+2)=Команды!$AJ$7,TRUE,FALSE),IF(INDEX(Команды!$A$2:$AN$7500,MATCH(AT$3,Команды!$A$2:$A$7500,0),$E15+2)=Команды!$AJ$8,TRUE,FALSE),IF(INDEX(Команды!$A$2:$AN$7500,MATCH(AT$3,Команды!$A$2:$A$7500,0),$E15+2)=Команды!$AJ$9,TRUE,FALSE),IF(INDEX(Команды!$A$2:$AN$7500,MATCH(AT$3,Команды!$A$2:$A$7500,0),$E15+2)=Команды!$AJ$10,TRUE,FALSE),IF(INDEX(Команды!$A$2:$AN$7500,MATCH(AT$3,Команды!$A$2:$A$7500,0),$E15+2)=Команды!$AJ$11,TRUE,FALSE),IF(INDEX(Команды!$A$2:$AN$7500,MATCH(AT$3,Команды!$A$2:$A$7500,0),$E15+2)=Команды!$AJ$12,TRUE,FALSE),IF(INDEX(Команды!$A$2:$AN$7500,MATCH(AT$3,Команды!$A$2:$A$7500,0),$E15+2)=Команды!$AJ$13,TRUE,FALSE),IF(INDEX(Команды!$A$2:$AN$7500,MATCH(AT$3,Команды!$A$2:$A$7500,0),$E15+2)=Команды!$AJ$14,TRUE,FALSE),IF(INDEX(Команды!$A$2:$AN$7500,MATCH(AT$3,Команды!$A$2:$A$7500,0),$E15+2)=Команды!$AJ$15,TRUE,FALSE),IF(INDEX(Команды!$A$2:$AN$7500,MATCH(AT$3,Команды!$A$2:$A$7500,0),$E15+2)=Команды!$AJ$16,TRUE,FALSE),IF(INDEX(Команды!$A$2:$AN$7500,MATCH(AT$3,Команды!$A$2:$A$7500,0),$E15+2)=Команды!$AJ$17,TRUE,FALSE),IF(INDEX(Команды!$A$2:$AN$7500,MATCH(AT$3,Команды!$A$2:$A$7500,0),$E15+2)=Команды!$AJ$18,TRUE,FALSE),IF(INDEX(Команды!$A$2:$AN$7500,MATCH(AT$3,Команды!$A$2:$A$7500,0),$E15+2)=Команды!$AJ$19,TRUE,FALSE)),INDEX(Команды!$AJ$2:$AL$19,MATCH(INDEX(Команды!$A$2:$AN$7500,MATCH(AT$3,Команды!$A$2:$A$7500,0),$E15+2),Команды!$AJ$2:$AJ$19,0),3),0)</f>
        <v>1.0208333333333333</v>
      </c>
      <c r="AV15" s="342"/>
      <c r="AW15" s="174">
        <f>IF(OR(IF(INDEX(Команды!$A$2:$AN$7500,MATCH(AW$3,Команды!$A$2:$A$7500,0),$E15+2)=Команды!$AJ$2,TRUE,FALSE),IF(INDEX(Команды!$A$2:$AN$7500,MATCH(AW$3,Команды!$A$2:$A$7500,0),$E15+2)=Команды!$AJ$3,TRUE,FALSE),IF(INDEX(Команды!$A$2:$AN$7500,MATCH(AW$3,Команды!$A$2:$A$7500,0),$E15+2)=Команды!$AJ$4,TRUE,FALSE),IF(INDEX(Команды!$A$2:$AN$7500,MATCH(AW$3,Команды!$A$2:$A$7500,0),$E15+2)=Команды!$AJ$5,TRUE,FALSE),IF(INDEX(Команды!$A$2:$AN$7500,MATCH(AW$3,Команды!$A$2:$A$7500,0),$E15+2)=Команды!$AJ$6,TRUE,FALSE),IF(INDEX(Команды!$A$2:$AN$7500,MATCH(AW$3,Команды!$A$2:$A$7500,0),$E15+2)=Команды!$AJ$7,TRUE,FALSE),IF(INDEX(Команды!$A$2:$AN$7500,MATCH(AW$3,Команды!$A$2:$A$7500,0),$E15+2)=Команды!$AJ$8,TRUE,FALSE),IF(INDEX(Команды!$A$2:$AN$7500,MATCH(AW$3,Команды!$A$2:$A$7500,0),$E15+2)=Команды!$AJ$9,TRUE,FALSE),IF(INDEX(Команды!$A$2:$AN$7500,MATCH(AW$3,Команды!$A$2:$A$7500,0),$E15+2)=Команды!$AJ$10,TRUE,FALSE),IF(INDEX(Команды!$A$2:$AN$7500,MATCH(AW$3,Команды!$A$2:$A$7500,0),$E15+2)=Команды!$AJ$11,TRUE,FALSE),IF(INDEX(Команды!$A$2:$AN$7500,MATCH(AW$3,Команды!$A$2:$A$7500,0),$E15+2)=Команды!$AJ$12,TRUE,FALSE),IF(INDEX(Команды!$A$2:$AN$7500,MATCH(AW$3,Команды!$A$2:$A$7500,0),$E15+2)=Команды!$AJ$13,TRUE,FALSE),IF(INDEX(Команды!$A$2:$AN$7500,MATCH(AW$3,Команды!$A$2:$A$7500,0),$E15+2)=Команды!$AJ$14,TRUE,FALSE),IF(INDEX(Команды!$A$2:$AN$7500,MATCH(AW$3,Команды!$A$2:$A$7500,0),$E15+2)=Команды!$AJ$15,TRUE,FALSE),IF(INDEX(Команды!$A$2:$AN$7500,MATCH(AW$3,Команды!$A$2:$A$7500,0),$E15+2)=Команды!$AJ$16,TRUE,FALSE),,IF(INDEX(Команды!$A$2:$AN$7500,MATCH(AW$3,Команды!$A$2:$A$7500,0),$E15+2)=Команды!$AJ$17,TRUE,FALSE),,IF(INDEX(Команды!$A$2:$AN$7500,MATCH(AW$3,Команды!$A$2:$A$7500,0),$E15+2)=Команды!$AJ$18,TRUE,FALSE),,IF(INDEX(Команды!$A$2:$AN$7500,MATCH(AW$3,Команды!$A$2:$A$7500,0),$E15+2)=Команды!$AJ$19,TRUE,FALSE)),INDEX(Команды!$AJ$2:$AK$19,MATCH(INDEX(Команды!$A$2:$AN$7500,MATCH(AW$3,Команды!$A$2:$A$7500,0),$E15+2),Команды!$AJ$2:$AJ$19,0),2),0)</f>
        <v>0.64583333333333337</v>
      </c>
      <c r="AX15" s="175">
        <f>IF(OR(IF(INDEX(Команды!$A$2:$AN$7500,MATCH(AW$3,Команды!$A$2:$A$7500,0),$E15+2)=Команды!$AJ$2,TRUE,FALSE),IF(INDEX(Команды!$A$2:$AN$7500,MATCH(AW$3,Команды!$A$2:$A$7500,0),$E15+2)=Команды!$AJ$3,TRUE,FALSE),IF(INDEX(Команды!$A$2:$AN$7500,MATCH(AW$3,Команды!$A$2:$A$7500,0),$E15+2)=Команды!$AJ$4,TRUE,FALSE),IF(INDEX(Команды!$A$2:$AN$7500,MATCH(AW$3,Команды!$A$2:$A$7500,0),$E15+2)=Команды!$AJ$5,TRUE,FALSE),IF(INDEX(Команды!$A$2:$AN$7500,MATCH(AW$3,Команды!$A$2:$A$7500,0),$E15+2)=Команды!$AJ$6,TRUE,FALSE),IF(INDEX(Команды!$A$2:$AN$7500,MATCH(AW$3,Команды!$A$2:$A$7500,0),$E15+2)=Команды!$AJ$7,TRUE,FALSE),IF(INDEX(Команды!$A$2:$AN$7500,MATCH(AW$3,Команды!$A$2:$A$7500,0),$E15+2)=Команды!$AJ$8,TRUE,FALSE),IF(INDEX(Команды!$A$2:$AN$7500,MATCH(AW$3,Команды!$A$2:$A$7500,0),$E15+2)=Команды!$AJ$9,TRUE,FALSE),IF(INDEX(Команды!$A$2:$AN$7500,MATCH(AW$3,Команды!$A$2:$A$7500,0),$E15+2)=Команды!$AJ$10,TRUE,FALSE),IF(INDEX(Команды!$A$2:$AN$7500,MATCH(AW$3,Команды!$A$2:$A$7500,0),$E15+2)=Команды!$AJ$11,TRUE,FALSE),IF(INDEX(Команды!$A$2:$AN$7500,MATCH(AW$3,Команды!$A$2:$A$7500,0),$E15+2)=Команды!$AJ$12,TRUE,FALSE),IF(INDEX(Команды!$A$2:$AN$7500,MATCH(AW$3,Команды!$A$2:$A$7500,0),$E15+2)=Команды!$AJ$13,TRUE,FALSE),IF(INDEX(Команды!$A$2:$AN$7500,MATCH(AW$3,Команды!$A$2:$A$7500,0),$E15+2)=Команды!$AJ$14,TRUE,FALSE),IF(INDEX(Команды!$A$2:$AN$7500,MATCH(AW$3,Команды!$A$2:$A$7500,0),$E15+2)=Команды!$AJ$15,TRUE,FALSE),IF(INDEX(Команды!$A$2:$AN$7500,MATCH(AW$3,Команды!$A$2:$A$7500,0),$E15+2)=Команды!$AJ$16,TRUE,FALSE),IF(INDEX(Команды!$A$2:$AN$7500,MATCH(AW$3,Команды!$A$2:$A$7500,0),$E15+2)=Команды!$AJ$17,TRUE,FALSE),IF(INDEX(Команды!$A$2:$AN$7500,MATCH(AW$3,Команды!$A$2:$A$7500,0),$E15+2)=Команды!$AJ$18,TRUE,FALSE),IF(INDEX(Команды!$A$2:$AN$7500,MATCH(AW$3,Команды!$A$2:$A$7500,0),$E15+2)=Команды!$AJ$19,TRUE,FALSE)),INDEX(Команды!$AJ$2:$AL$19,MATCH(INDEX(Команды!$A$2:$AN$7500,MATCH(AW$3,Команды!$A$2:$A$7500,0),$E15+2),Команды!$AJ$2:$AJ$19,0),3),0)</f>
        <v>1.0208333333333333</v>
      </c>
      <c r="AY15" s="342"/>
      <c r="AZ15" s="174" t="str">
        <f>IF(OR(IF(INDEX(Команды!$A$2:$AN$7500,MATCH(AZ$3,Команды!$A$2:$A$7500,0),$E15+2)=Команды!$AJ$2,TRUE,FALSE),IF(INDEX(Команды!$A$2:$AN$7500,MATCH(AZ$3,Команды!$A$2:$A$7500,0),$E15+2)=Команды!$AJ$3,TRUE,FALSE),IF(INDEX(Команды!$A$2:$AN$7500,MATCH(AZ$3,Команды!$A$2:$A$7500,0),$E15+2)=Команды!$AJ$4,TRUE,FALSE),IF(INDEX(Команды!$A$2:$AN$7500,MATCH(AZ$3,Команды!$A$2:$A$7500,0),$E15+2)=Команды!$AJ$5,TRUE,FALSE),IF(INDEX(Команды!$A$2:$AN$7500,MATCH(AZ$3,Команды!$A$2:$A$7500,0),$E15+2)=Команды!$AJ$6,TRUE,FALSE),IF(INDEX(Команды!$A$2:$AN$7500,MATCH(AZ$3,Команды!$A$2:$A$7500,0),$E15+2)=Команды!$AJ$7,TRUE,FALSE),IF(INDEX(Команды!$A$2:$AN$7500,MATCH(AZ$3,Команды!$A$2:$A$7500,0),$E15+2)=Команды!$AJ$8,TRUE,FALSE),IF(INDEX(Команды!$A$2:$AN$7500,MATCH(AZ$3,Команды!$A$2:$A$7500,0),$E15+2)=Команды!$AJ$9,TRUE,FALSE),IF(INDEX(Команды!$A$2:$AN$7500,MATCH(AZ$3,Команды!$A$2:$A$7500,0),$E15+2)=Команды!$AJ$10,TRUE,FALSE),IF(INDEX(Команды!$A$2:$AN$7500,MATCH(AZ$3,Команды!$A$2:$A$7500,0),$E15+2)=Команды!$AJ$11,TRUE,FALSE),IF(INDEX(Команды!$A$2:$AN$7500,MATCH(AZ$3,Команды!$A$2:$A$7500,0),$E15+2)=Команды!$AJ$12,TRUE,FALSE),IF(INDEX(Команды!$A$2:$AN$7500,MATCH(AZ$3,Команды!$A$2:$A$7500,0),$E15+2)=Команды!$AJ$13,TRUE,FALSE),IF(INDEX(Команды!$A$2:$AN$7500,MATCH(AZ$3,Команды!$A$2:$A$7500,0),$E15+2)=Команды!$AJ$14,TRUE,FALSE),IF(INDEX(Команды!$A$2:$AN$7500,MATCH(AZ$3,Команды!$A$2:$A$7500,0),$E15+2)=Команды!$AJ$15,TRUE,FALSE),IF(INDEX(Команды!$A$2:$AN$7500,MATCH(AZ$3,Команды!$A$2:$A$7500,0),$E15+2)=Команды!$AJ$16,TRUE,FALSE),,IF(INDEX(Команды!$A$2:$AN$7500,MATCH(AZ$3,Команды!$A$2:$A$7500,0),$E15+2)=Команды!$AJ$17,TRUE,FALSE),,IF(INDEX(Команды!$A$2:$AN$7500,MATCH(AZ$3,Команды!$A$2:$A$7500,0),$E15+2)=Команды!$AJ$18,TRUE,FALSE),,IF(INDEX(Команды!$A$2:$AN$7500,MATCH(AZ$3,Команды!$A$2:$A$7500,0),$E15+2)=Команды!$AJ$19,TRUE,FALSE)),INDEX(Команды!$AJ$2:$AK$19,MATCH(INDEX(Команды!$A$2:$AN$7500,MATCH(AZ$3,Команды!$A$2:$A$7500,0),$E15+2),Команды!$AJ$2:$AJ$19,0),2),0)</f>
        <v>В</v>
      </c>
      <c r="BA15" s="175" t="str">
        <f>IF(OR(IF(INDEX(Команды!$A$2:$AN$7500,MATCH(AZ$3,Команды!$A$2:$A$7500,0),$E15+2)=Команды!$AJ$2,TRUE,FALSE),IF(INDEX(Команды!$A$2:$AN$7500,MATCH(AZ$3,Команды!$A$2:$A$7500,0),$E15+2)=Команды!$AJ$3,TRUE,FALSE),IF(INDEX(Команды!$A$2:$AN$7500,MATCH(AZ$3,Команды!$A$2:$A$7500,0),$E15+2)=Команды!$AJ$4,TRUE,FALSE),IF(INDEX(Команды!$A$2:$AN$7500,MATCH(AZ$3,Команды!$A$2:$A$7500,0),$E15+2)=Команды!$AJ$5,TRUE,FALSE),IF(INDEX(Команды!$A$2:$AN$7500,MATCH(AZ$3,Команды!$A$2:$A$7500,0),$E15+2)=Команды!$AJ$6,TRUE,FALSE),IF(INDEX(Команды!$A$2:$AN$7500,MATCH(AZ$3,Команды!$A$2:$A$7500,0),$E15+2)=Команды!$AJ$7,TRUE,FALSE),IF(INDEX(Команды!$A$2:$AN$7500,MATCH(AZ$3,Команды!$A$2:$A$7500,0),$E15+2)=Команды!$AJ$8,TRUE,FALSE),IF(INDEX(Команды!$A$2:$AN$7500,MATCH(AZ$3,Команды!$A$2:$A$7500,0),$E15+2)=Команды!$AJ$9,TRUE,FALSE),IF(INDEX(Команды!$A$2:$AN$7500,MATCH(AZ$3,Команды!$A$2:$A$7500,0),$E15+2)=Команды!$AJ$10,TRUE,FALSE),IF(INDEX(Команды!$A$2:$AN$7500,MATCH(AZ$3,Команды!$A$2:$A$7500,0),$E15+2)=Команды!$AJ$11,TRUE,FALSE),IF(INDEX(Команды!$A$2:$AN$7500,MATCH(AZ$3,Команды!$A$2:$A$7500,0),$E15+2)=Команды!$AJ$12,TRUE,FALSE),IF(INDEX(Команды!$A$2:$AN$7500,MATCH(AZ$3,Команды!$A$2:$A$7500,0),$E15+2)=Команды!$AJ$13,TRUE,FALSE),IF(INDEX(Команды!$A$2:$AN$7500,MATCH(AZ$3,Команды!$A$2:$A$7500,0),$E15+2)=Команды!$AJ$14,TRUE,FALSE),IF(INDEX(Команды!$A$2:$AN$7500,MATCH(AZ$3,Команды!$A$2:$A$7500,0),$E15+2)=Команды!$AJ$15,TRUE,FALSE),IF(INDEX(Команды!$A$2:$AN$7500,MATCH(AZ$3,Команды!$A$2:$A$7500,0),$E15+2)=Команды!$AJ$16,TRUE,FALSE),IF(INDEX(Команды!$A$2:$AN$7500,MATCH(AZ$3,Команды!$A$2:$A$7500,0),$E15+2)=Команды!$AJ$17,TRUE,FALSE),IF(INDEX(Команды!$A$2:$AN$7500,MATCH(AZ$3,Команды!$A$2:$A$7500,0),$E15+2)=Команды!$AJ$18,TRUE,FALSE),IF(INDEX(Команды!$A$2:$AN$7500,MATCH(AZ$3,Команды!$A$2:$A$7500,0),$E15+2)=Команды!$AJ$19,TRUE,FALSE)),INDEX(Команды!$AJ$2:$AL$19,MATCH(INDEX(Команды!$A$2:$AN$7500,MATCH(AZ$3,Команды!$A$2:$A$7500,0),$E15+2),Команды!$AJ$2:$AJ$19,0),3),0)</f>
        <v>В</v>
      </c>
      <c r="BB15" s="342"/>
      <c r="BC15" s="174" t="str">
        <f>IF(OR(IF(INDEX(Команды!$A$2:$AN$7500,MATCH(BC$3,Команды!$A$2:$A$7500,0),$E15+2)=Команды!$AJ$2,TRUE,FALSE),IF(INDEX(Команды!$A$2:$AN$7500,MATCH(BC$3,Команды!$A$2:$A$7500,0),$E15+2)=Команды!$AJ$3,TRUE,FALSE),IF(INDEX(Команды!$A$2:$AN$7500,MATCH(BC$3,Команды!$A$2:$A$7500,0),$E15+2)=Команды!$AJ$4,TRUE,FALSE),IF(INDEX(Команды!$A$2:$AN$7500,MATCH(BC$3,Команды!$A$2:$A$7500,0),$E15+2)=Команды!$AJ$5,TRUE,FALSE),IF(INDEX(Команды!$A$2:$AN$7500,MATCH(BC$3,Команды!$A$2:$A$7500,0),$E15+2)=Команды!$AJ$6,TRUE,FALSE),IF(INDEX(Команды!$A$2:$AN$7500,MATCH(BC$3,Команды!$A$2:$A$7500,0),$E15+2)=Команды!$AJ$7,TRUE,FALSE),IF(INDEX(Команды!$A$2:$AN$7500,MATCH(BC$3,Команды!$A$2:$A$7500,0),$E15+2)=Команды!$AJ$8,TRUE,FALSE),IF(INDEX(Команды!$A$2:$AN$7500,MATCH(BC$3,Команды!$A$2:$A$7500,0),$E15+2)=Команды!$AJ$9,TRUE,FALSE),IF(INDEX(Команды!$A$2:$AN$7500,MATCH(BC$3,Команды!$A$2:$A$7500,0),$E15+2)=Команды!$AJ$10,TRUE,FALSE),IF(INDEX(Команды!$A$2:$AN$7500,MATCH(BC$3,Команды!$A$2:$A$7500,0),$E15+2)=Команды!$AJ$11,TRUE,FALSE),IF(INDEX(Команды!$A$2:$AN$7500,MATCH(BC$3,Команды!$A$2:$A$7500,0),$E15+2)=Команды!$AJ$12,TRUE,FALSE),IF(INDEX(Команды!$A$2:$AN$7500,MATCH(BC$3,Команды!$A$2:$A$7500,0),$E15+2)=Команды!$AJ$13,TRUE,FALSE),IF(INDEX(Команды!$A$2:$AN$7500,MATCH(BC$3,Команды!$A$2:$A$7500,0),$E15+2)=Команды!$AJ$14,TRUE,FALSE),IF(INDEX(Команды!$A$2:$AN$7500,MATCH(BC$3,Команды!$A$2:$A$7500,0),$E15+2)=Команды!$AJ$15,TRUE,FALSE),IF(INDEX(Команды!$A$2:$AN$7500,MATCH(BC$3,Команды!$A$2:$A$7500,0),$E15+2)=Команды!$AJ$16,TRUE,FALSE),,IF(INDEX(Команды!$A$2:$AN$7500,MATCH(BC$3,Команды!$A$2:$A$7500,0),$E15+2)=Команды!$AJ$17,TRUE,FALSE),,IF(INDEX(Команды!$A$2:$AN$7500,MATCH(BC$3,Команды!$A$2:$A$7500,0),$E15+2)=Команды!$AJ$18,TRUE,FALSE),,IF(INDEX(Команды!$A$2:$AN$7500,MATCH(BC$3,Команды!$A$2:$A$7500,0),$E15+2)=Команды!$AJ$19,TRUE,FALSE)),INDEX(Команды!$AJ$2:$AK$19,MATCH(INDEX(Команды!$A$2:$AN$7500,MATCH(BC$3,Команды!$A$2:$A$7500,0),$E15+2),Команды!$AJ$2:$AJ$19,0),2),0)</f>
        <v>В</v>
      </c>
      <c r="BD15" s="175" t="str">
        <f>IF(OR(IF(INDEX(Команды!$A$2:$AN$7500,MATCH(BC$3,Команды!$A$2:$A$7500,0),$E15+2)=Команды!$AJ$2,TRUE,FALSE),IF(INDEX(Команды!$A$2:$AN$7500,MATCH(BC$3,Команды!$A$2:$A$7500,0),$E15+2)=Команды!$AJ$3,TRUE,FALSE),IF(INDEX(Команды!$A$2:$AN$7500,MATCH(BC$3,Команды!$A$2:$A$7500,0),$E15+2)=Команды!$AJ$4,TRUE,FALSE),IF(INDEX(Команды!$A$2:$AN$7500,MATCH(BC$3,Команды!$A$2:$A$7500,0),$E15+2)=Команды!$AJ$5,TRUE,FALSE),IF(INDEX(Команды!$A$2:$AN$7500,MATCH(BC$3,Команды!$A$2:$A$7500,0),$E15+2)=Команды!$AJ$6,TRUE,FALSE),IF(INDEX(Команды!$A$2:$AN$7500,MATCH(BC$3,Команды!$A$2:$A$7500,0),$E15+2)=Команды!$AJ$7,TRUE,FALSE),IF(INDEX(Команды!$A$2:$AN$7500,MATCH(BC$3,Команды!$A$2:$A$7500,0),$E15+2)=Команды!$AJ$8,TRUE,FALSE),IF(INDEX(Команды!$A$2:$AN$7500,MATCH(BC$3,Команды!$A$2:$A$7500,0),$E15+2)=Команды!$AJ$9,TRUE,FALSE),IF(INDEX(Команды!$A$2:$AN$7500,MATCH(BC$3,Команды!$A$2:$A$7500,0),$E15+2)=Команды!$AJ$10,TRUE,FALSE),IF(INDEX(Команды!$A$2:$AN$7500,MATCH(BC$3,Команды!$A$2:$A$7500,0),$E15+2)=Команды!$AJ$11,TRUE,FALSE),IF(INDEX(Команды!$A$2:$AN$7500,MATCH(BC$3,Команды!$A$2:$A$7500,0),$E15+2)=Команды!$AJ$12,TRUE,FALSE),IF(INDEX(Команды!$A$2:$AN$7500,MATCH(BC$3,Команды!$A$2:$A$7500,0),$E15+2)=Команды!$AJ$13,TRUE,FALSE),IF(INDEX(Команды!$A$2:$AN$7500,MATCH(BC$3,Команды!$A$2:$A$7500,0),$E15+2)=Команды!$AJ$14,TRUE,FALSE),IF(INDEX(Команды!$A$2:$AN$7500,MATCH(BC$3,Команды!$A$2:$A$7500,0),$E15+2)=Команды!$AJ$15,TRUE,FALSE),IF(INDEX(Команды!$A$2:$AN$7500,MATCH(BC$3,Команды!$A$2:$A$7500,0),$E15+2)=Команды!$AJ$16,TRUE,FALSE),IF(INDEX(Команды!$A$2:$AN$7500,MATCH(BC$3,Команды!$A$2:$A$7500,0),$E15+2)=Команды!$AJ$17,TRUE,FALSE),IF(INDEX(Команды!$A$2:$AN$7500,MATCH(BC$3,Команды!$A$2:$A$7500,0),$E15+2)=Команды!$AJ$18,TRUE,FALSE),IF(INDEX(Команды!$A$2:$AN$7500,MATCH(BC$3,Команды!$A$2:$A$7500,0),$E15+2)=Команды!$AJ$19,TRUE,FALSE)),INDEX(Команды!$AJ$2:$AL$19,MATCH(INDEX(Команды!$A$2:$AN$7500,MATCH(BC$3,Команды!$A$2:$A$7500,0),$E15+2),Команды!$AJ$2:$AJ$19,0),3),0)</f>
        <v>В</v>
      </c>
      <c r="BE15" s="342"/>
      <c r="BF15" s="174">
        <f>IF(OR(IF(INDEX(Команды!$A$2:$AN$7500,MATCH(BF$3,Команды!$A$2:$A$7500,0),$E15+2)=Команды!$AJ$2,TRUE,FALSE),IF(INDEX(Команды!$A$2:$AN$7500,MATCH(BF$3,Команды!$A$2:$A$7500,0),$E15+2)=Команды!$AJ$3,TRUE,FALSE),IF(INDEX(Команды!$A$2:$AN$7500,MATCH(BF$3,Команды!$A$2:$A$7500,0),$E15+2)=Команды!$AJ$4,TRUE,FALSE),IF(INDEX(Команды!$A$2:$AN$7500,MATCH(BF$3,Команды!$A$2:$A$7500,0),$E15+2)=Команды!$AJ$5,TRUE,FALSE),IF(INDEX(Команды!$A$2:$AN$7500,MATCH(BF$3,Команды!$A$2:$A$7500,0),$E15+2)=Команды!$AJ$6,TRUE,FALSE),IF(INDEX(Команды!$A$2:$AN$7500,MATCH(BF$3,Команды!$A$2:$A$7500,0),$E15+2)=Команды!$AJ$7,TRUE,FALSE),IF(INDEX(Команды!$A$2:$AN$7500,MATCH(BF$3,Команды!$A$2:$A$7500,0),$E15+2)=Команды!$AJ$8,TRUE,FALSE),IF(INDEX(Команды!$A$2:$AN$7500,MATCH(BF$3,Команды!$A$2:$A$7500,0),$E15+2)=Команды!$AJ$9,TRUE,FALSE),IF(INDEX(Команды!$A$2:$AN$7500,MATCH(BF$3,Команды!$A$2:$A$7500,0),$E15+2)=Команды!$AJ$10,TRUE,FALSE),IF(INDEX(Команды!$A$2:$AN$7500,MATCH(BF$3,Команды!$A$2:$A$7500,0),$E15+2)=Команды!$AJ$11,TRUE,FALSE),IF(INDEX(Команды!$A$2:$AN$7500,MATCH(BF$3,Команды!$A$2:$A$7500,0),$E15+2)=Команды!$AJ$12,TRUE,FALSE),IF(INDEX(Команды!$A$2:$AN$7500,MATCH(BF$3,Команды!$A$2:$A$7500,0),$E15+2)=Команды!$AJ$13,TRUE,FALSE),IF(INDEX(Команды!$A$2:$AN$7500,MATCH(BF$3,Команды!$A$2:$A$7500,0),$E15+2)=Команды!$AJ$14,TRUE,FALSE),IF(INDEX(Команды!$A$2:$AN$7500,MATCH(BF$3,Команды!$A$2:$A$7500,0),$E15+2)=Команды!$AJ$15,TRUE,FALSE),IF(INDEX(Команды!$A$2:$AN$7500,MATCH(BF$3,Команды!$A$2:$A$7500,0),$E15+2)=Команды!$AJ$16,TRUE,FALSE),,IF(INDEX(Команды!$A$2:$AN$7500,MATCH(BF$3,Команды!$A$2:$A$7500,0),$E15+2)=Команды!$AJ$17,TRUE,FALSE),,IF(INDEX(Команды!$A$2:$AN$7500,MATCH(BF$3,Команды!$A$2:$A$7500,0),$E15+2)=Команды!$AJ$18,TRUE,FALSE),,IF(INDEX(Команды!$A$2:$AN$7500,MATCH(BF$3,Команды!$A$2:$A$7500,0),$E15+2)=Команды!$AJ$19,TRUE,FALSE)),INDEX(Команды!$AJ$2:$AK$19,MATCH(INDEX(Команды!$A$2:$AN$7500,MATCH(BF$3,Команды!$A$2:$A$7500,0),$E15+2),Команды!$AJ$2:$AJ$19,0),2),0)</f>
        <v>0.3125</v>
      </c>
      <c r="BG15" s="175">
        <f>IF(OR(IF(INDEX(Команды!$A$2:$AN$7500,MATCH(BF$3,Команды!$A$2:$A$7500,0),$E15+2)=Команды!$AJ$2,TRUE,FALSE),IF(INDEX(Команды!$A$2:$AN$7500,MATCH(BF$3,Команды!$A$2:$A$7500,0),$E15+2)=Команды!$AJ$3,TRUE,FALSE),IF(INDEX(Команды!$A$2:$AN$7500,MATCH(BF$3,Команды!$A$2:$A$7500,0),$E15+2)=Команды!$AJ$4,TRUE,FALSE),IF(INDEX(Команды!$A$2:$AN$7500,MATCH(BF$3,Команды!$A$2:$A$7500,0),$E15+2)=Команды!$AJ$5,TRUE,FALSE),IF(INDEX(Команды!$A$2:$AN$7500,MATCH(BF$3,Команды!$A$2:$A$7500,0),$E15+2)=Команды!$AJ$6,TRUE,FALSE),IF(INDEX(Команды!$A$2:$AN$7500,MATCH(BF$3,Команды!$A$2:$A$7500,0),$E15+2)=Команды!$AJ$7,TRUE,FALSE),IF(INDEX(Команды!$A$2:$AN$7500,MATCH(BF$3,Команды!$A$2:$A$7500,0),$E15+2)=Команды!$AJ$8,TRUE,FALSE),IF(INDEX(Команды!$A$2:$AN$7500,MATCH(BF$3,Команды!$A$2:$A$7500,0),$E15+2)=Команды!$AJ$9,TRUE,FALSE),IF(INDEX(Команды!$A$2:$AN$7500,MATCH(BF$3,Команды!$A$2:$A$7500,0),$E15+2)=Команды!$AJ$10,TRUE,FALSE),IF(INDEX(Команды!$A$2:$AN$7500,MATCH(BF$3,Команды!$A$2:$A$7500,0),$E15+2)=Команды!$AJ$11,TRUE,FALSE),IF(INDEX(Команды!$A$2:$AN$7500,MATCH(BF$3,Команды!$A$2:$A$7500,0),$E15+2)=Команды!$AJ$12,TRUE,FALSE),IF(INDEX(Команды!$A$2:$AN$7500,MATCH(BF$3,Команды!$A$2:$A$7500,0),$E15+2)=Команды!$AJ$13,TRUE,FALSE),IF(INDEX(Команды!$A$2:$AN$7500,MATCH(BF$3,Команды!$A$2:$A$7500,0),$E15+2)=Команды!$AJ$14,TRUE,FALSE),IF(INDEX(Команды!$A$2:$AN$7500,MATCH(BF$3,Команды!$A$2:$A$7500,0),$E15+2)=Команды!$AJ$15,TRUE,FALSE),IF(INDEX(Команды!$A$2:$AN$7500,MATCH(BF$3,Команды!$A$2:$A$7500,0),$E15+2)=Команды!$AJ$16,TRUE,FALSE),IF(INDEX(Команды!$A$2:$AN$7500,MATCH(BF$3,Команды!$A$2:$A$7500,0),$E15+2)=Команды!$AJ$17,TRUE,FALSE),IF(INDEX(Команды!$A$2:$AN$7500,MATCH(BF$3,Команды!$A$2:$A$7500,0),$E15+2)=Команды!$AJ$18,TRUE,FALSE),IF(INDEX(Команды!$A$2:$AN$7500,MATCH(BF$3,Команды!$A$2:$A$7500,0),$E15+2)=Команды!$AJ$19,TRUE,FALSE)),INDEX(Команды!$AJ$2:$AL$19,MATCH(INDEX(Команды!$A$2:$AN$7500,MATCH(BF$3,Команды!$A$2:$A$7500,0),$E15+2),Команды!$AJ$2:$AJ$19,0),3),0)</f>
        <v>0.6875</v>
      </c>
      <c r="BH15" s="342"/>
      <c r="BI15" s="174">
        <f>IF(OR(IF(INDEX(Команды!$A$2:$AN$7500,MATCH(BI$3,Команды!$A$2:$A$7500,0),$E15+2)=Команды!$AJ$2,TRUE,FALSE),IF(INDEX(Команды!$A$2:$AN$7500,MATCH(BI$3,Команды!$A$2:$A$7500,0),$E15+2)=Команды!$AJ$3,TRUE,FALSE),IF(INDEX(Команды!$A$2:$AN$7500,MATCH(BI$3,Команды!$A$2:$A$7500,0),$E15+2)=Команды!$AJ$4,TRUE,FALSE),IF(INDEX(Команды!$A$2:$AN$7500,MATCH(BI$3,Команды!$A$2:$A$7500,0),$E15+2)=Команды!$AJ$5,TRUE,FALSE),IF(INDEX(Команды!$A$2:$AN$7500,MATCH(BI$3,Команды!$A$2:$A$7500,0),$E15+2)=Команды!$AJ$6,TRUE,FALSE),IF(INDEX(Команды!$A$2:$AN$7500,MATCH(BI$3,Команды!$A$2:$A$7500,0),$E15+2)=Команды!$AJ$7,TRUE,FALSE),IF(INDEX(Команды!$A$2:$AN$7500,MATCH(BI$3,Команды!$A$2:$A$7500,0),$E15+2)=Команды!$AJ$8,TRUE,FALSE),IF(INDEX(Команды!$A$2:$AN$7500,MATCH(BI$3,Команды!$A$2:$A$7500,0),$E15+2)=Команды!$AJ$9,TRUE,FALSE),IF(INDEX(Команды!$A$2:$AN$7500,MATCH(BI$3,Команды!$A$2:$A$7500,0),$E15+2)=Команды!$AJ$10,TRUE,FALSE),IF(INDEX(Команды!$A$2:$AN$7500,MATCH(BI$3,Команды!$A$2:$A$7500,0),$E15+2)=Команды!$AJ$11,TRUE,FALSE),IF(INDEX(Команды!$A$2:$AN$7500,MATCH(BI$3,Команды!$A$2:$A$7500,0),$E15+2)=Команды!$AJ$12,TRUE,FALSE),IF(INDEX(Команды!$A$2:$AN$7500,MATCH(BI$3,Команды!$A$2:$A$7500,0),$E15+2)=Команды!$AJ$13,TRUE,FALSE),IF(INDEX(Команды!$A$2:$AN$7500,MATCH(BI$3,Команды!$A$2:$A$7500,0),$E15+2)=Команды!$AJ$14,TRUE,FALSE),IF(INDEX(Команды!$A$2:$AN$7500,MATCH(BI$3,Команды!$A$2:$A$7500,0),$E15+2)=Команды!$AJ$15,TRUE,FALSE),IF(INDEX(Команды!$A$2:$AN$7500,MATCH(BI$3,Команды!$A$2:$A$7500,0),$E15+2)=Команды!$AJ$16,TRUE,FALSE),,IF(INDEX(Команды!$A$2:$AN$7500,MATCH(BI$3,Команды!$A$2:$A$7500,0),$E15+2)=Команды!$AJ$17,TRUE,FALSE),,IF(INDEX(Команды!$A$2:$AN$7500,MATCH(BI$3,Команды!$A$2:$A$7500,0),$E15+2)=Команды!$AJ$18,TRUE,FALSE),,IF(INDEX(Команды!$A$2:$AN$7500,MATCH(BI$3,Команды!$A$2:$A$7500,0),$E15+2)=Команды!$AJ$19,TRUE,FALSE)),INDEX(Команды!$AJ$2:$AK$19,MATCH(INDEX(Команды!$A$2:$AN$7500,MATCH(BI$3,Команды!$A$2:$A$7500,0),$E15+2),Команды!$AJ$2:$AJ$19,0),2),0)</f>
        <v>0.3125</v>
      </c>
      <c r="BJ15" s="175">
        <f>IF(OR(IF(INDEX(Команды!$A$2:$AN$7500,MATCH(BI$3,Команды!$A$2:$A$7500,0),$E15+2)=Команды!$AJ$2,TRUE,FALSE),IF(INDEX(Команды!$A$2:$AN$7500,MATCH(BI$3,Команды!$A$2:$A$7500,0),$E15+2)=Команды!$AJ$3,TRUE,FALSE),IF(INDEX(Команды!$A$2:$AN$7500,MATCH(BI$3,Команды!$A$2:$A$7500,0),$E15+2)=Команды!$AJ$4,TRUE,FALSE),IF(INDEX(Команды!$A$2:$AN$7500,MATCH(BI$3,Команды!$A$2:$A$7500,0),$E15+2)=Команды!$AJ$5,TRUE,FALSE),IF(INDEX(Команды!$A$2:$AN$7500,MATCH(BI$3,Команды!$A$2:$A$7500,0),$E15+2)=Команды!$AJ$6,TRUE,FALSE),IF(INDEX(Команды!$A$2:$AN$7500,MATCH(BI$3,Команды!$A$2:$A$7500,0),$E15+2)=Команды!$AJ$7,TRUE,FALSE),IF(INDEX(Команды!$A$2:$AN$7500,MATCH(BI$3,Команды!$A$2:$A$7500,0),$E15+2)=Команды!$AJ$8,TRUE,FALSE),IF(INDEX(Команды!$A$2:$AN$7500,MATCH(BI$3,Команды!$A$2:$A$7500,0),$E15+2)=Команды!$AJ$9,TRUE,FALSE),IF(INDEX(Команды!$A$2:$AN$7500,MATCH(BI$3,Команды!$A$2:$A$7500,0),$E15+2)=Команды!$AJ$10,TRUE,FALSE),IF(INDEX(Команды!$A$2:$AN$7500,MATCH(BI$3,Команды!$A$2:$A$7500,0),$E15+2)=Команды!$AJ$11,TRUE,FALSE),IF(INDEX(Команды!$A$2:$AN$7500,MATCH(BI$3,Команды!$A$2:$A$7500,0),$E15+2)=Команды!$AJ$12,TRUE,FALSE),IF(INDEX(Команды!$A$2:$AN$7500,MATCH(BI$3,Команды!$A$2:$A$7500,0),$E15+2)=Команды!$AJ$13,TRUE,FALSE),IF(INDEX(Команды!$A$2:$AN$7500,MATCH(BI$3,Команды!$A$2:$A$7500,0),$E15+2)=Команды!$AJ$14,TRUE,FALSE),IF(INDEX(Команды!$A$2:$AN$7500,MATCH(BI$3,Команды!$A$2:$A$7500,0),$E15+2)=Команды!$AJ$15,TRUE,FALSE),IF(INDEX(Команды!$A$2:$AN$7500,MATCH(BI$3,Команды!$A$2:$A$7500,0),$E15+2)=Команды!$AJ$16,TRUE,FALSE),IF(INDEX(Команды!$A$2:$AN$7500,MATCH(BI$3,Команды!$A$2:$A$7500,0),$E15+2)=Команды!$AJ$17,TRUE,FALSE),IF(INDEX(Команды!$A$2:$AN$7500,MATCH(BI$3,Команды!$A$2:$A$7500,0),$E15+2)=Команды!$AJ$18,TRUE,FALSE),IF(INDEX(Команды!$A$2:$AN$7500,MATCH(BI$3,Команды!$A$2:$A$7500,0),$E15+2)=Команды!$AJ$19,TRUE,FALSE)),INDEX(Команды!$AJ$2:$AL$19,MATCH(INDEX(Команды!$A$2:$AN$7500,MATCH(BI$3,Команды!$A$2:$A$7500,0),$E15+2),Команды!$AJ$2:$AJ$19,0),3),0)</f>
        <v>0.6875</v>
      </c>
      <c r="BK15" s="342"/>
      <c r="BL15" s="174">
        <f>IF(OR(IF(INDEX(Команды!$A$2:$AN$7500,MATCH(BL$3,Команды!$A$2:$A$7500,0),$E15+2)=Команды!$AJ$2,TRUE,FALSE),IF(INDEX(Команды!$A$2:$AN$7500,MATCH(BL$3,Команды!$A$2:$A$7500,0),$E15+2)=Команды!$AJ$3,TRUE,FALSE),IF(INDEX(Команды!$A$2:$AN$7500,MATCH(BL$3,Команды!$A$2:$A$7500,0),$E15+2)=Команды!$AJ$4,TRUE,FALSE),IF(INDEX(Команды!$A$2:$AN$7500,MATCH(BL$3,Команды!$A$2:$A$7500,0),$E15+2)=Команды!$AJ$5,TRUE,FALSE),IF(INDEX(Команды!$A$2:$AN$7500,MATCH(BL$3,Команды!$A$2:$A$7500,0),$E15+2)=Команды!$AJ$6,TRUE,FALSE),IF(INDEX(Команды!$A$2:$AN$7500,MATCH(BL$3,Команды!$A$2:$A$7500,0),$E15+2)=Команды!$AJ$7,TRUE,FALSE),IF(INDEX(Команды!$A$2:$AN$7500,MATCH(BL$3,Команды!$A$2:$A$7500,0),$E15+2)=Команды!$AJ$8,TRUE,FALSE),IF(INDEX(Команды!$A$2:$AN$7500,MATCH(BL$3,Команды!$A$2:$A$7500,0),$E15+2)=Команды!$AJ$9,TRUE,FALSE),IF(INDEX(Команды!$A$2:$AN$7500,MATCH(BL$3,Команды!$A$2:$A$7500,0),$E15+2)=Команды!$AJ$10,TRUE,FALSE),IF(INDEX(Команды!$A$2:$AN$7500,MATCH(BL$3,Команды!$A$2:$A$7500,0),$E15+2)=Команды!$AJ$11,TRUE,FALSE),IF(INDEX(Команды!$A$2:$AN$7500,MATCH(BL$3,Команды!$A$2:$A$7500,0),$E15+2)=Команды!$AJ$12,TRUE,FALSE),IF(INDEX(Команды!$A$2:$AN$7500,MATCH(BL$3,Команды!$A$2:$A$7500,0),$E15+2)=Команды!$AJ$13,TRUE,FALSE),IF(INDEX(Команды!$A$2:$AN$7500,MATCH(BL$3,Команды!$A$2:$A$7500,0),$E15+2)=Команды!$AJ$14,TRUE,FALSE),IF(INDEX(Команды!$A$2:$AN$7500,MATCH(BL$3,Команды!$A$2:$A$7500,0),$E15+2)=Команды!$AJ$15,TRUE,FALSE),IF(INDEX(Команды!$A$2:$AN$7500,MATCH(BL$3,Команды!$A$2:$A$7500,0),$E15+2)=Команды!$AJ$16,TRUE,FALSE),,IF(INDEX(Команды!$A$2:$AN$7500,MATCH(BL$3,Команды!$A$2:$A$7500,0),$E15+2)=Команды!$AJ$17,TRUE,FALSE),,IF(INDEX(Команды!$A$2:$AN$7500,MATCH(BL$3,Команды!$A$2:$A$7500,0),$E15+2)=Команды!$AJ$18,TRUE,FALSE),,IF(INDEX(Команды!$A$2:$AN$7500,MATCH(BL$3,Команды!$A$2:$A$7500,0),$E15+2)=Команды!$AJ$19,TRUE,FALSE)),INDEX(Команды!$AJ$2:$AK$19,MATCH(INDEX(Команды!$A$2:$AN$7500,MATCH(BL$3,Команды!$A$2:$A$7500,0),$E15+2),Команды!$AJ$2:$AJ$19,0),2),0)</f>
        <v>0.41666666666666669</v>
      </c>
      <c r="BM15" s="175">
        <f>IF(OR(IF(INDEX(Команды!$A$2:$AN$7500,MATCH(BL$3,Команды!$A$2:$A$7500,0),$E15+2)=Команды!$AJ$2,TRUE,FALSE),IF(INDEX(Команды!$A$2:$AN$7500,MATCH(BL$3,Команды!$A$2:$A$7500,0),$E15+2)=Команды!$AJ$3,TRUE,FALSE),IF(INDEX(Команды!$A$2:$AN$7500,MATCH(BL$3,Команды!$A$2:$A$7500,0),$E15+2)=Команды!$AJ$4,TRUE,FALSE),IF(INDEX(Команды!$A$2:$AN$7500,MATCH(BL$3,Команды!$A$2:$A$7500,0),$E15+2)=Команды!$AJ$5,TRUE,FALSE),IF(INDEX(Команды!$A$2:$AN$7500,MATCH(BL$3,Команды!$A$2:$A$7500,0),$E15+2)=Команды!$AJ$6,TRUE,FALSE),IF(INDEX(Команды!$A$2:$AN$7500,MATCH(BL$3,Команды!$A$2:$A$7500,0),$E15+2)=Команды!$AJ$7,TRUE,FALSE),IF(INDEX(Команды!$A$2:$AN$7500,MATCH(BL$3,Команды!$A$2:$A$7500,0),$E15+2)=Команды!$AJ$8,TRUE,FALSE),IF(INDEX(Команды!$A$2:$AN$7500,MATCH(BL$3,Команды!$A$2:$A$7500,0),$E15+2)=Команды!$AJ$9,TRUE,FALSE),IF(INDEX(Команды!$A$2:$AN$7500,MATCH(BL$3,Команды!$A$2:$A$7500,0),$E15+2)=Команды!$AJ$10,TRUE,FALSE),IF(INDEX(Команды!$A$2:$AN$7500,MATCH(BL$3,Команды!$A$2:$A$7500,0),$E15+2)=Команды!$AJ$11,TRUE,FALSE),IF(INDEX(Команды!$A$2:$AN$7500,MATCH(BL$3,Команды!$A$2:$A$7500,0),$E15+2)=Команды!$AJ$12,TRUE,FALSE),IF(INDEX(Команды!$A$2:$AN$7500,MATCH(BL$3,Команды!$A$2:$A$7500,0),$E15+2)=Команды!$AJ$13,TRUE,FALSE),IF(INDEX(Команды!$A$2:$AN$7500,MATCH(BL$3,Команды!$A$2:$A$7500,0),$E15+2)=Команды!$AJ$14,TRUE,FALSE),IF(INDEX(Команды!$A$2:$AN$7500,MATCH(BL$3,Команды!$A$2:$A$7500,0),$E15+2)=Команды!$AJ$15,TRUE,FALSE),IF(INDEX(Команды!$A$2:$AN$7500,MATCH(BL$3,Команды!$A$2:$A$7500,0),$E15+2)=Команды!$AJ$16,TRUE,FALSE),IF(INDEX(Команды!$A$2:$AN$7500,MATCH(BL$3,Команды!$A$2:$A$7500,0),$E15+2)=Команды!$AJ$17,TRUE,FALSE),IF(INDEX(Команды!$A$2:$AN$7500,MATCH(BL$3,Команды!$A$2:$A$7500,0),$E15+2)=Команды!$AJ$18,TRUE,FALSE),IF(INDEX(Команды!$A$2:$AN$7500,MATCH(BL$3,Команды!$A$2:$A$7500,0),$E15+2)=Команды!$AJ$19,TRUE,FALSE)),INDEX(Команды!$AJ$2:$AL$19,MATCH(INDEX(Команды!$A$2:$AN$7500,MATCH(BL$3,Команды!$A$2:$A$7500,0),$E15+2),Команды!$AJ$2:$AJ$19,0),3),0)</f>
        <v>0.79166666666666663</v>
      </c>
      <c r="BN15" s="342"/>
      <c r="BO15" s="174">
        <f>IF(OR(IF(INDEX(Команды!$A$2:$AN$7500,MATCH(BO$3,Команды!$A$2:$A$7500,0),$E15+2)=Команды!$AJ$2,TRUE,FALSE),IF(INDEX(Команды!$A$2:$AN$7500,MATCH(BO$3,Команды!$A$2:$A$7500,0),$E15+2)=Команды!$AJ$3,TRUE,FALSE),IF(INDEX(Команды!$A$2:$AN$7500,MATCH(BO$3,Команды!$A$2:$A$7500,0),$E15+2)=Команды!$AJ$4,TRUE,FALSE),IF(INDEX(Команды!$A$2:$AN$7500,MATCH(BO$3,Команды!$A$2:$A$7500,0),$E15+2)=Команды!$AJ$5,TRUE,FALSE),IF(INDEX(Команды!$A$2:$AN$7500,MATCH(BO$3,Команды!$A$2:$A$7500,0),$E15+2)=Команды!$AJ$6,TRUE,FALSE),IF(INDEX(Команды!$A$2:$AN$7500,MATCH(BO$3,Команды!$A$2:$A$7500,0),$E15+2)=Команды!$AJ$7,TRUE,FALSE),IF(INDEX(Команды!$A$2:$AN$7500,MATCH(BO$3,Команды!$A$2:$A$7500,0),$E15+2)=Команды!$AJ$8,TRUE,FALSE),IF(INDEX(Команды!$A$2:$AN$7500,MATCH(BO$3,Команды!$A$2:$A$7500,0),$E15+2)=Команды!$AJ$9,TRUE,FALSE),IF(INDEX(Команды!$A$2:$AN$7500,MATCH(BO$3,Команды!$A$2:$A$7500,0),$E15+2)=Команды!$AJ$10,TRUE,FALSE),IF(INDEX(Команды!$A$2:$AN$7500,MATCH(BO$3,Команды!$A$2:$A$7500,0),$E15+2)=Команды!$AJ$11,TRUE,FALSE),IF(INDEX(Команды!$A$2:$AN$7500,MATCH(BO$3,Команды!$A$2:$A$7500,0),$E15+2)=Команды!$AJ$12,TRUE,FALSE),IF(INDEX(Команды!$A$2:$AN$7500,MATCH(BO$3,Команды!$A$2:$A$7500,0),$E15+2)=Команды!$AJ$13,TRUE,FALSE),IF(INDEX(Команды!$A$2:$AN$7500,MATCH(BO$3,Команды!$A$2:$A$7500,0),$E15+2)=Команды!$AJ$14,TRUE,FALSE),IF(INDEX(Команды!$A$2:$AN$7500,MATCH(BO$3,Команды!$A$2:$A$7500,0),$E15+2)=Команды!$AJ$15,TRUE,FALSE),IF(INDEX(Команды!$A$2:$AN$7500,MATCH(BO$3,Команды!$A$2:$A$7500,0),$E15+2)=Команды!$AJ$16,TRUE,FALSE),,IF(INDEX(Команды!$A$2:$AN$7500,MATCH(BO$3,Команды!$A$2:$A$7500,0),$E15+2)=Команды!$AJ$17,TRUE,FALSE),,IF(INDEX(Команды!$A$2:$AN$7500,MATCH(BO$3,Команды!$A$2:$A$7500,0),$E15+2)=Команды!$AJ$18,TRUE,FALSE),,IF(INDEX(Команды!$A$2:$AN$7500,MATCH(BO$3,Команды!$A$2:$A$7500,0),$E15+2)=Команды!$AJ$19,TRUE,FALSE)),INDEX(Команды!$AJ$2:$AK$19,MATCH(INDEX(Команды!$A$2:$AN$7500,MATCH(BO$3,Команды!$A$2:$A$7500,0),$E15+2),Команды!$AJ$2:$AJ$19,0),2),0)</f>
        <v>0.625</v>
      </c>
      <c r="BP15" s="175">
        <f>IF(OR(IF(INDEX(Команды!$A$2:$AN$7500,MATCH(BO$3,Команды!$A$2:$A$7500,0),$E15+2)=Команды!$AJ$2,TRUE,FALSE),IF(INDEX(Команды!$A$2:$AN$7500,MATCH(BO$3,Команды!$A$2:$A$7500,0),$E15+2)=Команды!$AJ$3,TRUE,FALSE),IF(INDEX(Команды!$A$2:$AN$7500,MATCH(BO$3,Команды!$A$2:$A$7500,0),$E15+2)=Команды!$AJ$4,TRUE,FALSE),IF(INDEX(Команды!$A$2:$AN$7500,MATCH(BO$3,Команды!$A$2:$A$7500,0),$E15+2)=Команды!$AJ$5,TRUE,FALSE),IF(INDEX(Команды!$A$2:$AN$7500,MATCH(BO$3,Команды!$A$2:$A$7500,0),$E15+2)=Команды!$AJ$6,TRUE,FALSE),IF(INDEX(Команды!$A$2:$AN$7500,MATCH(BO$3,Команды!$A$2:$A$7500,0),$E15+2)=Команды!$AJ$7,TRUE,FALSE),IF(INDEX(Команды!$A$2:$AN$7500,MATCH(BO$3,Команды!$A$2:$A$7500,0),$E15+2)=Команды!$AJ$8,TRUE,FALSE),IF(INDEX(Команды!$A$2:$AN$7500,MATCH(BO$3,Команды!$A$2:$A$7500,0),$E15+2)=Команды!$AJ$9,TRUE,FALSE),IF(INDEX(Команды!$A$2:$AN$7500,MATCH(BO$3,Команды!$A$2:$A$7500,0),$E15+2)=Команды!$AJ$10,TRUE,FALSE),IF(INDEX(Команды!$A$2:$AN$7500,MATCH(BO$3,Команды!$A$2:$A$7500,0),$E15+2)=Команды!$AJ$11,TRUE,FALSE),IF(INDEX(Команды!$A$2:$AN$7500,MATCH(BO$3,Команды!$A$2:$A$7500,0),$E15+2)=Команды!$AJ$12,TRUE,FALSE),IF(INDEX(Команды!$A$2:$AN$7500,MATCH(BO$3,Команды!$A$2:$A$7500,0),$E15+2)=Команды!$AJ$13,TRUE,FALSE),IF(INDEX(Команды!$A$2:$AN$7500,MATCH(BO$3,Команды!$A$2:$A$7500,0),$E15+2)=Команды!$AJ$14,TRUE,FALSE),IF(INDEX(Команды!$A$2:$AN$7500,MATCH(BO$3,Команды!$A$2:$A$7500,0),$E15+2)=Команды!$AJ$15,TRUE,FALSE),IF(INDEX(Команды!$A$2:$AN$7500,MATCH(BO$3,Команды!$A$2:$A$7500,0),$E15+2)=Команды!$AJ$16,TRUE,FALSE),IF(INDEX(Команды!$A$2:$AN$7500,MATCH(BO$3,Команды!$A$2:$A$7500,0),$E15+2)=Команды!$AJ$17,TRUE,FALSE),IF(INDEX(Команды!$A$2:$AN$7500,MATCH(BO$3,Команды!$A$2:$A$7500,0),$E15+2)=Команды!$AJ$18,TRUE,FALSE),IF(INDEX(Команды!$A$2:$AN$7500,MATCH(BO$3,Команды!$A$2:$A$7500,0),$E15+2)=Команды!$AJ$19,TRUE,FALSE)),INDEX(Команды!$AJ$2:$AL$19,MATCH(INDEX(Команды!$A$2:$AN$7500,MATCH(BO$3,Команды!$A$2:$A$7500,0),$E15+2),Команды!$AJ$2:$AJ$19,0),3),0)</f>
        <v>1</v>
      </c>
      <c r="BQ15" s="342"/>
      <c r="BR15" s="174" t="str">
        <f>IF(OR(IF(INDEX(Команды!$A$2:$AN$7500,MATCH(BR$3,Команды!$A$2:$A$7500,0),$E15+2)=Команды!$AJ$2,TRUE,FALSE),IF(INDEX(Команды!$A$2:$AN$7500,MATCH(BR$3,Команды!$A$2:$A$7500,0),$E15+2)=Команды!$AJ$3,TRUE,FALSE),IF(INDEX(Команды!$A$2:$AN$7500,MATCH(BR$3,Команды!$A$2:$A$7500,0),$E15+2)=Команды!$AJ$4,TRUE,FALSE),IF(INDEX(Команды!$A$2:$AN$7500,MATCH(BR$3,Команды!$A$2:$A$7500,0),$E15+2)=Команды!$AJ$5,TRUE,FALSE),IF(INDEX(Команды!$A$2:$AN$7500,MATCH(BR$3,Команды!$A$2:$A$7500,0),$E15+2)=Команды!$AJ$6,TRUE,FALSE),IF(INDEX(Команды!$A$2:$AN$7500,MATCH(BR$3,Команды!$A$2:$A$7500,0),$E15+2)=Команды!$AJ$7,TRUE,FALSE),IF(INDEX(Команды!$A$2:$AN$7500,MATCH(BR$3,Команды!$A$2:$A$7500,0),$E15+2)=Команды!$AJ$8,TRUE,FALSE),IF(INDEX(Команды!$A$2:$AN$7500,MATCH(BR$3,Команды!$A$2:$A$7500,0),$E15+2)=Команды!$AJ$9,TRUE,FALSE),IF(INDEX(Команды!$A$2:$AN$7500,MATCH(BR$3,Команды!$A$2:$A$7500,0),$E15+2)=Команды!$AJ$10,TRUE,FALSE),IF(INDEX(Команды!$A$2:$AN$7500,MATCH(BR$3,Команды!$A$2:$A$7500,0),$E15+2)=Команды!$AJ$11,TRUE,FALSE),IF(INDEX(Команды!$A$2:$AN$7500,MATCH(BR$3,Команды!$A$2:$A$7500,0),$E15+2)=Команды!$AJ$12,TRUE,FALSE),IF(INDEX(Команды!$A$2:$AN$7500,MATCH(BR$3,Команды!$A$2:$A$7500,0),$E15+2)=Команды!$AJ$13,TRUE,FALSE),IF(INDEX(Команды!$A$2:$AN$7500,MATCH(BR$3,Команды!$A$2:$A$7500,0),$E15+2)=Команды!$AJ$14,TRUE,FALSE),IF(INDEX(Команды!$A$2:$AN$7500,MATCH(BR$3,Команды!$A$2:$A$7500,0),$E15+2)=Команды!$AJ$15,TRUE,FALSE),IF(INDEX(Команды!$A$2:$AN$7500,MATCH(BR$3,Команды!$A$2:$A$7500,0),$E15+2)=Команды!$AJ$16,TRUE,FALSE),,IF(INDEX(Команды!$A$2:$AN$7500,MATCH(BR$3,Команды!$A$2:$A$7500,0),$E15+2)=Команды!$AJ$17,TRUE,FALSE),,IF(INDEX(Команды!$A$2:$AN$7500,MATCH(BR$3,Команды!$A$2:$A$7500,0),$E15+2)=Команды!$AJ$18,TRUE,FALSE),,IF(INDEX(Команды!$A$2:$AN$7500,MATCH(BR$3,Команды!$A$2:$A$7500,0),$E15+2)=Команды!$AJ$19,TRUE,FALSE)),INDEX(Команды!$AJ$2:$AK$19,MATCH(INDEX(Команды!$A$2:$AN$7500,MATCH(BR$3,Команды!$A$2:$A$7500,0),$E15+2),Команды!$AJ$2:$AJ$19,0),2),0)</f>
        <v>В</v>
      </c>
      <c r="BS15" s="175" t="str">
        <f>IF(OR(IF(INDEX(Команды!$A$2:$AN$7500,MATCH(BR$3,Команды!$A$2:$A$7500,0),$E15+2)=Команды!$AJ$2,TRUE,FALSE),IF(INDEX(Команды!$A$2:$AN$7500,MATCH(BR$3,Команды!$A$2:$A$7500,0),$E15+2)=Команды!$AJ$3,TRUE,FALSE),IF(INDEX(Команды!$A$2:$AN$7500,MATCH(BR$3,Команды!$A$2:$A$7500,0),$E15+2)=Команды!$AJ$4,TRUE,FALSE),IF(INDEX(Команды!$A$2:$AN$7500,MATCH(BR$3,Команды!$A$2:$A$7500,0),$E15+2)=Команды!$AJ$5,TRUE,FALSE),IF(INDEX(Команды!$A$2:$AN$7500,MATCH(BR$3,Команды!$A$2:$A$7500,0),$E15+2)=Команды!$AJ$6,TRUE,FALSE),IF(INDEX(Команды!$A$2:$AN$7500,MATCH(BR$3,Команды!$A$2:$A$7500,0),$E15+2)=Команды!$AJ$7,TRUE,FALSE),IF(INDEX(Команды!$A$2:$AN$7500,MATCH(BR$3,Команды!$A$2:$A$7500,0),$E15+2)=Команды!$AJ$8,TRUE,FALSE),IF(INDEX(Команды!$A$2:$AN$7500,MATCH(BR$3,Команды!$A$2:$A$7500,0),$E15+2)=Команды!$AJ$9,TRUE,FALSE),IF(INDEX(Команды!$A$2:$AN$7500,MATCH(BR$3,Команды!$A$2:$A$7500,0),$E15+2)=Команды!$AJ$10,TRUE,FALSE),IF(INDEX(Команды!$A$2:$AN$7500,MATCH(BR$3,Команды!$A$2:$A$7500,0),$E15+2)=Команды!$AJ$11,TRUE,FALSE),IF(INDEX(Команды!$A$2:$AN$7500,MATCH(BR$3,Команды!$A$2:$A$7500,0),$E15+2)=Команды!$AJ$12,TRUE,FALSE),IF(INDEX(Команды!$A$2:$AN$7500,MATCH(BR$3,Команды!$A$2:$A$7500,0),$E15+2)=Команды!$AJ$13,TRUE,FALSE),IF(INDEX(Команды!$A$2:$AN$7500,MATCH(BR$3,Команды!$A$2:$A$7500,0),$E15+2)=Команды!$AJ$14,TRUE,FALSE),IF(INDEX(Команды!$A$2:$AN$7500,MATCH(BR$3,Команды!$A$2:$A$7500,0),$E15+2)=Команды!$AJ$15,TRUE,FALSE),IF(INDEX(Команды!$A$2:$AN$7500,MATCH(BR$3,Команды!$A$2:$A$7500,0),$E15+2)=Команды!$AJ$16,TRUE,FALSE),IF(INDEX(Команды!$A$2:$AN$7500,MATCH(BR$3,Команды!$A$2:$A$7500,0),$E15+2)=Команды!$AJ$17,TRUE,FALSE),IF(INDEX(Команды!$A$2:$AN$7500,MATCH(BR$3,Команды!$A$2:$A$7500,0),$E15+2)=Команды!$AJ$18,TRUE,FALSE),IF(INDEX(Команды!$A$2:$AN$7500,MATCH(BR$3,Команды!$A$2:$A$7500,0),$E15+2)=Команды!$AJ$19,TRUE,FALSE)),INDEX(Команды!$AJ$2:$AL$19,MATCH(INDEX(Команды!$A$2:$AN$7500,MATCH(BR$3,Команды!$A$2:$A$7500,0),$E15+2),Команды!$AJ$2:$AJ$19,0),3),0)</f>
        <v>В</v>
      </c>
      <c r="BT15" s="342"/>
      <c r="BU15" s="174" t="str">
        <f>IF(OR(IF(INDEX(Команды!$A$2:$AN$7500,MATCH(BU$3,Команды!$A$2:$A$7500,0),$E15+2)=Команды!$AJ$2,TRUE,FALSE),IF(INDEX(Команды!$A$2:$AN$7500,MATCH(BU$3,Команды!$A$2:$A$7500,0),$E15+2)=Команды!$AJ$3,TRUE,FALSE),IF(INDEX(Команды!$A$2:$AN$7500,MATCH(BU$3,Команды!$A$2:$A$7500,0),$E15+2)=Команды!$AJ$4,TRUE,FALSE),IF(INDEX(Команды!$A$2:$AN$7500,MATCH(BU$3,Команды!$A$2:$A$7500,0),$E15+2)=Команды!$AJ$5,TRUE,FALSE),IF(INDEX(Команды!$A$2:$AN$7500,MATCH(BU$3,Команды!$A$2:$A$7500,0),$E15+2)=Команды!$AJ$6,TRUE,FALSE),IF(INDEX(Команды!$A$2:$AN$7500,MATCH(BU$3,Команды!$A$2:$A$7500,0),$E15+2)=Команды!$AJ$7,TRUE,FALSE),IF(INDEX(Команды!$A$2:$AN$7500,MATCH(BU$3,Команды!$A$2:$A$7500,0),$E15+2)=Команды!$AJ$8,TRUE,FALSE),IF(INDEX(Команды!$A$2:$AN$7500,MATCH(BU$3,Команды!$A$2:$A$7500,0),$E15+2)=Команды!$AJ$9,TRUE,FALSE),IF(INDEX(Команды!$A$2:$AN$7500,MATCH(BU$3,Команды!$A$2:$A$7500,0),$E15+2)=Команды!$AJ$10,TRUE,FALSE),IF(INDEX(Команды!$A$2:$AN$7500,MATCH(BU$3,Команды!$A$2:$A$7500,0),$E15+2)=Команды!$AJ$11,TRUE,FALSE),IF(INDEX(Команды!$A$2:$AN$7500,MATCH(BU$3,Команды!$A$2:$A$7500,0),$E15+2)=Команды!$AJ$12,TRUE,FALSE),IF(INDEX(Команды!$A$2:$AN$7500,MATCH(BU$3,Команды!$A$2:$A$7500,0),$E15+2)=Команды!$AJ$13,TRUE,FALSE),IF(INDEX(Команды!$A$2:$AN$7500,MATCH(BU$3,Команды!$A$2:$A$7500,0),$E15+2)=Команды!$AJ$14,TRUE,FALSE),IF(INDEX(Команды!$A$2:$AN$7500,MATCH(BU$3,Команды!$A$2:$A$7500,0),$E15+2)=Команды!$AJ$15,TRUE,FALSE),IF(INDEX(Команды!$A$2:$AN$7500,MATCH(BU$3,Команды!$A$2:$A$7500,0),$E15+2)=Команды!$AJ$16,TRUE,FALSE),,IF(INDEX(Команды!$A$2:$AN$7500,MATCH(BU$3,Команды!$A$2:$A$7500,0),$E15+2)=Команды!$AJ$17,TRUE,FALSE),,IF(INDEX(Команды!$A$2:$AN$7500,MATCH(BU$3,Команды!$A$2:$A$7500,0),$E15+2)=Команды!$AJ$18,TRUE,FALSE),,IF(INDEX(Команды!$A$2:$AN$7500,MATCH(BU$3,Команды!$A$2:$A$7500,0),$E15+2)=Команды!$AJ$19,TRUE,FALSE)),INDEX(Команды!$AJ$2:$AK$19,MATCH(INDEX(Команды!$A$2:$AN$7500,MATCH(BU$3,Команды!$A$2:$A$7500,0),$E15+2),Команды!$AJ$2:$AJ$19,0),2),0)</f>
        <v>В</v>
      </c>
      <c r="BV15" s="175" t="str">
        <f>IF(OR(IF(INDEX(Команды!$A$2:$AN$7500,MATCH(BU$3,Команды!$A$2:$A$7500,0),$E15+2)=Команды!$AJ$2,TRUE,FALSE),IF(INDEX(Команды!$A$2:$AN$7500,MATCH(BU$3,Команды!$A$2:$A$7500,0),$E15+2)=Команды!$AJ$3,TRUE,FALSE),IF(INDEX(Команды!$A$2:$AN$7500,MATCH(BU$3,Команды!$A$2:$A$7500,0),$E15+2)=Команды!$AJ$4,TRUE,FALSE),IF(INDEX(Команды!$A$2:$AN$7500,MATCH(BU$3,Команды!$A$2:$A$7500,0),$E15+2)=Команды!$AJ$5,TRUE,FALSE),IF(INDEX(Команды!$A$2:$AN$7500,MATCH(BU$3,Команды!$A$2:$A$7500,0),$E15+2)=Команды!$AJ$6,TRUE,FALSE),IF(INDEX(Команды!$A$2:$AN$7500,MATCH(BU$3,Команды!$A$2:$A$7500,0),$E15+2)=Команды!$AJ$7,TRUE,FALSE),IF(INDEX(Команды!$A$2:$AN$7500,MATCH(BU$3,Команды!$A$2:$A$7500,0),$E15+2)=Команды!$AJ$8,TRUE,FALSE),IF(INDEX(Команды!$A$2:$AN$7500,MATCH(BU$3,Команды!$A$2:$A$7500,0),$E15+2)=Команды!$AJ$9,TRUE,FALSE),IF(INDEX(Команды!$A$2:$AN$7500,MATCH(BU$3,Команды!$A$2:$A$7500,0),$E15+2)=Команды!$AJ$10,TRUE,FALSE),IF(INDEX(Команды!$A$2:$AN$7500,MATCH(BU$3,Команды!$A$2:$A$7500,0),$E15+2)=Команды!$AJ$11,TRUE,FALSE),IF(INDEX(Команды!$A$2:$AN$7500,MATCH(BU$3,Команды!$A$2:$A$7500,0),$E15+2)=Команды!$AJ$12,TRUE,FALSE),IF(INDEX(Команды!$A$2:$AN$7500,MATCH(BU$3,Команды!$A$2:$A$7500,0),$E15+2)=Команды!$AJ$13,TRUE,FALSE),IF(INDEX(Команды!$A$2:$AN$7500,MATCH(BU$3,Команды!$A$2:$A$7500,0),$E15+2)=Команды!$AJ$14,TRUE,FALSE),IF(INDEX(Команды!$A$2:$AN$7500,MATCH(BU$3,Команды!$A$2:$A$7500,0),$E15+2)=Команды!$AJ$15,TRUE,FALSE),IF(INDEX(Команды!$A$2:$AN$7500,MATCH(BU$3,Команды!$A$2:$A$7500,0),$E15+2)=Команды!$AJ$16,TRUE,FALSE),IF(INDEX(Команды!$A$2:$AN$7500,MATCH(BU$3,Команды!$A$2:$A$7500,0),$E15+2)=Команды!$AJ$17,TRUE,FALSE),IF(INDEX(Команды!$A$2:$AN$7500,MATCH(BU$3,Команды!$A$2:$A$7500,0),$E15+2)=Команды!$AJ$18,TRUE,FALSE),IF(INDEX(Команды!$A$2:$AN$7500,MATCH(BU$3,Команды!$A$2:$A$7500,0),$E15+2)=Команды!$AJ$19,TRUE,FALSE)),INDEX(Команды!$AJ$2:$AL$19,MATCH(INDEX(Команды!$A$2:$AN$7500,MATCH(BU$3,Команды!$A$2:$A$7500,0),$E15+2),Команды!$AJ$2:$AJ$19,0),3),0)</f>
        <v>В</v>
      </c>
      <c r="BW15" s="342"/>
      <c r="BX15" s="174">
        <f>IF(OR(IF(INDEX(Команды!$A$2:$AN$7500,MATCH(BX$3,Команды!$A$2:$A$7500,0),$E15+2)=Команды!$AJ$2,TRUE,FALSE),IF(INDEX(Команды!$A$2:$AN$7500,MATCH(BX$3,Команды!$A$2:$A$7500,0),$E15+2)=Команды!$AJ$3,TRUE,FALSE),IF(INDEX(Команды!$A$2:$AN$7500,MATCH(BX$3,Команды!$A$2:$A$7500,0),$E15+2)=Команды!$AJ$4,TRUE,FALSE),IF(INDEX(Команды!$A$2:$AN$7500,MATCH(BX$3,Команды!$A$2:$A$7500,0),$E15+2)=Команды!$AJ$5,TRUE,FALSE),IF(INDEX(Команды!$A$2:$AN$7500,MATCH(BX$3,Команды!$A$2:$A$7500,0),$E15+2)=Команды!$AJ$6,TRUE,FALSE),IF(INDEX(Команды!$A$2:$AN$7500,MATCH(BX$3,Команды!$A$2:$A$7500,0),$E15+2)=Команды!$AJ$7,TRUE,FALSE),IF(INDEX(Команды!$A$2:$AN$7500,MATCH(BX$3,Команды!$A$2:$A$7500,0),$E15+2)=Команды!$AJ$8,TRUE,FALSE),IF(INDEX(Команды!$A$2:$AN$7500,MATCH(BX$3,Команды!$A$2:$A$7500,0),$E15+2)=Команды!$AJ$9,TRUE,FALSE),IF(INDEX(Команды!$A$2:$AN$7500,MATCH(BX$3,Команды!$A$2:$A$7500,0),$E15+2)=Команды!$AJ$10,TRUE,FALSE),IF(INDEX(Команды!$A$2:$AN$7500,MATCH(BX$3,Команды!$A$2:$A$7500,0),$E15+2)=Команды!$AJ$11,TRUE,FALSE),IF(INDEX(Команды!$A$2:$AN$7500,MATCH(BX$3,Команды!$A$2:$A$7500,0),$E15+2)=Команды!$AJ$12,TRUE,FALSE),IF(INDEX(Команды!$A$2:$AN$7500,MATCH(BX$3,Команды!$A$2:$A$7500,0),$E15+2)=Команды!$AJ$13,TRUE,FALSE),IF(INDEX(Команды!$A$2:$AN$7500,MATCH(BX$3,Команды!$A$2:$A$7500,0),$E15+2)=Команды!$AJ$14,TRUE,FALSE),IF(INDEX(Команды!$A$2:$AN$7500,MATCH(BX$3,Команды!$A$2:$A$7500,0),$E15+2)=Команды!$AJ$15,TRUE,FALSE),IF(INDEX(Команды!$A$2:$AN$7500,MATCH(BX$3,Команды!$A$2:$A$7500,0),$E15+2)=Команды!$AJ$16,TRUE,FALSE),,IF(INDEX(Команды!$A$2:$AN$7500,MATCH(BX$3,Команды!$A$2:$A$7500,0),$E15+2)=Команды!$AJ$17,TRUE,FALSE),,IF(INDEX(Команды!$A$2:$AN$7500,MATCH(BX$3,Команды!$A$2:$A$7500,0),$E15+2)=Команды!$AJ$18,TRUE,FALSE),,IF(INDEX(Команды!$A$2:$AN$7500,MATCH(BX$3,Команды!$A$2:$A$7500,0),$E15+2)=Команды!$AJ$19,TRUE,FALSE)),INDEX(Команды!$AJ$2:$AK$19,MATCH(INDEX(Команды!$A$2:$AN$7500,MATCH(BX$3,Команды!$A$2:$A$7500,0),$E15+2),Команды!$AJ$2:$AJ$19,0),2),0)</f>
        <v>0.28125</v>
      </c>
      <c r="BY15" s="175">
        <f>IF(OR(IF(INDEX(Команды!$A$2:$AN$7500,MATCH(BX$3,Команды!$A$2:$A$7500,0),$E15+2)=Команды!$AJ$2,TRUE,FALSE),IF(INDEX(Команды!$A$2:$AN$7500,MATCH(BX$3,Команды!$A$2:$A$7500,0),$E15+2)=Команды!$AJ$3,TRUE,FALSE),IF(INDEX(Команды!$A$2:$AN$7500,MATCH(BX$3,Команды!$A$2:$A$7500,0),$E15+2)=Команды!$AJ$4,TRUE,FALSE),IF(INDEX(Команды!$A$2:$AN$7500,MATCH(BX$3,Команды!$A$2:$A$7500,0),$E15+2)=Команды!$AJ$5,TRUE,FALSE),IF(INDEX(Команды!$A$2:$AN$7500,MATCH(BX$3,Команды!$A$2:$A$7500,0),$E15+2)=Команды!$AJ$6,TRUE,FALSE),IF(INDEX(Команды!$A$2:$AN$7500,MATCH(BX$3,Команды!$A$2:$A$7500,0),$E15+2)=Команды!$AJ$7,TRUE,FALSE),IF(INDEX(Команды!$A$2:$AN$7500,MATCH(BX$3,Команды!$A$2:$A$7500,0),$E15+2)=Команды!$AJ$8,TRUE,FALSE),IF(INDEX(Команды!$A$2:$AN$7500,MATCH(BX$3,Команды!$A$2:$A$7500,0),$E15+2)=Команды!$AJ$9,TRUE,FALSE),IF(INDEX(Команды!$A$2:$AN$7500,MATCH(BX$3,Команды!$A$2:$A$7500,0),$E15+2)=Команды!$AJ$10,TRUE,FALSE),IF(INDEX(Команды!$A$2:$AN$7500,MATCH(BX$3,Команды!$A$2:$A$7500,0),$E15+2)=Команды!$AJ$11,TRUE,FALSE),IF(INDEX(Команды!$A$2:$AN$7500,MATCH(BX$3,Команды!$A$2:$A$7500,0),$E15+2)=Команды!$AJ$12,TRUE,FALSE),IF(INDEX(Команды!$A$2:$AN$7500,MATCH(BX$3,Команды!$A$2:$A$7500,0),$E15+2)=Команды!$AJ$13,TRUE,FALSE),IF(INDEX(Команды!$A$2:$AN$7500,MATCH(BX$3,Команды!$A$2:$A$7500,0),$E15+2)=Команды!$AJ$14,TRUE,FALSE),IF(INDEX(Команды!$A$2:$AN$7500,MATCH(BX$3,Команды!$A$2:$A$7500,0),$E15+2)=Команды!$AJ$15,TRUE,FALSE),IF(INDEX(Команды!$A$2:$AN$7500,MATCH(BX$3,Команды!$A$2:$A$7500,0),$E15+2)=Команды!$AJ$16,TRUE,FALSE),IF(INDEX(Команды!$A$2:$AN$7500,MATCH(BX$3,Команды!$A$2:$A$7500,0),$E15+2)=Команды!$AJ$17,TRUE,FALSE),IF(INDEX(Команды!$A$2:$AN$7500,MATCH(BX$3,Команды!$A$2:$A$7500,0),$E15+2)=Команды!$AJ$18,TRUE,FALSE),IF(INDEX(Команды!$A$2:$AN$7500,MATCH(BX$3,Команды!$A$2:$A$7500,0),$E15+2)=Команды!$AJ$19,TRUE,FALSE)),INDEX(Команды!$AJ$2:$AL$19,MATCH(INDEX(Команды!$A$2:$AN$7500,MATCH(BX$3,Команды!$A$2:$A$7500,0),$E15+2),Команды!$AJ$2:$AJ$19,0),3),0)</f>
        <v>0.65625</v>
      </c>
      <c r="BZ15" s="342"/>
      <c r="CA15" s="174">
        <f>IF(OR(IF(INDEX(Команды!$A$2:$AN$7500,MATCH(CA$3,Команды!$A$2:$A$7500,0),$E15+2)=Команды!$AJ$2,TRUE,FALSE),IF(INDEX(Команды!$A$2:$AN$7500,MATCH(CA$3,Команды!$A$2:$A$7500,0),$E15+2)=Команды!$AJ$3,TRUE,FALSE),IF(INDEX(Команды!$A$2:$AN$7500,MATCH(CA$3,Команды!$A$2:$A$7500,0),$E15+2)=Команды!$AJ$4,TRUE,FALSE),IF(INDEX(Команды!$A$2:$AN$7500,MATCH(CA$3,Команды!$A$2:$A$7500,0),$E15+2)=Команды!$AJ$5,TRUE,FALSE),IF(INDEX(Команды!$A$2:$AN$7500,MATCH(CA$3,Команды!$A$2:$A$7500,0),$E15+2)=Команды!$AJ$6,TRUE,FALSE),IF(INDEX(Команды!$A$2:$AN$7500,MATCH(CA$3,Команды!$A$2:$A$7500,0),$E15+2)=Команды!$AJ$7,TRUE,FALSE),IF(INDEX(Команды!$A$2:$AN$7500,MATCH(CA$3,Команды!$A$2:$A$7500,0),$E15+2)=Команды!$AJ$8,TRUE,FALSE),IF(INDEX(Команды!$A$2:$AN$7500,MATCH(CA$3,Команды!$A$2:$A$7500,0),$E15+2)=Команды!$AJ$9,TRUE,FALSE),IF(INDEX(Команды!$A$2:$AN$7500,MATCH(CA$3,Команды!$A$2:$A$7500,0),$E15+2)=Команды!$AJ$10,TRUE,FALSE),IF(INDEX(Команды!$A$2:$AN$7500,MATCH(CA$3,Команды!$A$2:$A$7500,0),$E15+2)=Команды!$AJ$11,TRUE,FALSE),IF(INDEX(Команды!$A$2:$AN$7500,MATCH(CA$3,Команды!$A$2:$A$7500,0),$E15+2)=Команды!$AJ$12,TRUE,FALSE),IF(INDEX(Команды!$A$2:$AN$7500,MATCH(CA$3,Команды!$A$2:$A$7500,0),$E15+2)=Команды!$AJ$13,TRUE,FALSE),IF(INDEX(Команды!$A$2:$AN$7500,MATCH(CA$3,Команды!$A$2:$A$7500,0),$E15+2)=Команды!$AJ$14,TRUE,FALSE),IF(INDEX(Команды!$A$2:$AN$7500,MATCH(CA$3,Команды!$A$2:$A$7500,0),$E15+2)=Команды!$AJ$15,TRUE,FALSE),IF(INDEX(Команды!$A$2:$AN$7500,MATCH(CA$3,Команды!$A$2:$A$7500,0),$E15+2)=Команды!$AJ$16,TRUE,FALSE),,IF(INDEX(Команды!$A$2:$AN$7500,MATCH(CA$3,Команды!$A$2:$A$7500,0),$E15+2)=Команды!$AJ$17,TRUE,FALSE),,IF(INDEX(Команды!$A$2:$AN$7500,MATCH(CA$3,Команды!$A$2:$A$7500,0),$E15+2)=Команды!$AJ$18,TRUE,FALSE),,IF(INDEX(Команды!$A$2:$AN$7500,MATCH(CA$3,Команды!$A$2:$A$7500,0),$E15+2)=Команды!$AJ$19,TRUE,FALSE)),INDEX(Команды!$AJ$2:$AK$19,MATCH(INDEX(Команды!$A$2:$AN$7500,MATCH(CA$3,Команды!$A$2:$A$7500,0),$E15+2),Команды!$AJ$2:$AJ$19,0),2),0)</f>
        <v>0.5</v>
      </c>
      <c r="CB15" s="175">
        <f>IF(OR(IF(INDEX(Команды!$A$2:$AN$7500,MATCH(CA$3,Команды!$A$2:$A$7500,0),$E15+2)=Команды!$AJ$2,TRUE,FALSE),IF(INDEX(Команды!$A$2:$AN$7500,MATCH(CA$3,Команды!$A$2:$A$7500,0),$E15+2)=Команды!$AJ$3,TRUE,FALSE),IF(INDEX(Команды!$A$2:$AN$7500,MATCH(CA$3,Команды!$A$2:$A$7500,0),$E15+2)=Команды!$AJ$4,TRUE,FALSE),IF(INDEX(Команды!$A$2:$AN$7500,MATCH(CA$3,Команды!$A$2:$A$7500,0),$E15+2)=Команды!$AJ$5,TRUE,FALSE),IF(INDEX(Команды!$A$2:$AN$7500,MATCH(CA$3,Команды!$A$2:$A$7500,0),$E15+2)=Команды!$AJ$6,TRUE,FALSE),IF(INDEX(Команды!$A$2:$AN$7500,MATCH(CA$3,Команды!$A$2:$A$7500,0),$E15+2)=Команды!$AJ$7,TRUE,FALSE),IF(INDEX(Команды!$A$2:$AN$7500,MATCH(CA$3,Команды!$A$2:$A$7500,0),$E15+2)=Команды!$AJ$8,TRUE,FALSE),IF(INDEX(Команды!$A$2:$AN$7500,MATCH(CA$3,Команды!$A$2:$A$7500,0),$E15+2)=Команды!$AJ$9,TRUE,FALSE),IF(INDEX(Команды!$A$2:$AN$7500,MATCH(CA$3,Команды!$A$2:$A$7500,0),$E15+2)=Команды!$AJ$10,TRUE,FALSE),IF(INDEX(Команды!$A$2:$AN$7500,MATCH(CA$3,Команды!$A$2:$A$7500,0),$E15+2)=Команды!$AJ$11,TRUE,FALSE),IF(INDEX(Команды!$A$2:$AN$7500,MATCH(CA$3,Команды!$A$2:$A$7500,0),$E15+2)=Команды!$AJ$12,TRUE,FALSE),IF(INDEX(Команды!$A$2:$AN$7500,MATCH(CA$3,Команды!$A$2:$A$7500,0),$E15+2)=Команды!$AJ$13,TRUE,FALSE),IF(INDEX(Команды!$A$2:$AN$7500,MATCH(CA$3,Команды!$A$2:$A$7500,0),$E15+2)=Команды!$AJ$14,TRUE,FALSE),IF(INDEX(Команды!$A$2:$AN$7500,MATCH(CA$3,Команды!$A$2:$A$7500,0),$E15+2)=Команды!$AJ$15,TRUE,FALSE),IF(INDEX(Команды!$A$2:$AN$7500,MATCH(CA$3,Команды!$A$2:$A$7500,0),$E15+2)=Команды!$AJ$16,TRUE,FALSE),IF(INDEX(Команды!$A$2:$AN$7500,MATCH(CA$3,Команды!$A$2:$A$7500,0),$E15+2)=Команды!$AJ$17,TRUE,FALSE),IF(INDEX(Команды!$A$2:$AN$7500,MATCH(CA$3,Команды!$A$2:$A$7500,0),$E15+2)=Команды!$AJ$18,TRUE,FALSE),IF(INDEX(Команды!$A$2:$AN$7500,MATCH(CA$3,Команды!$A$2:$A$7500,0),$E15+2)=Команды!$AJ$19,TRUE,FALSE)),INDEX(Команды!$AJ$2:$AL$19,MATCH(INDEX(Команды!$A$2:$AN$7500,MATCH(CA$3,Команды!$A$2:$A$7500,0),$E15+2),Команды!$AJ$2:$AJ$19,0),3),0)</f>
        <v>0.875</v>
      </c>
      <c r="CC15" s="342"/>
      <c r="CD15" s="174">
        <f>IF(OR(IF(INDEX(Команды!$A$2:$AN$7500,MATCH(CD$3,Команды!$A$2:$A$7500,0),$E15+2)=Команды!$AJ$2,TRUE,FALSE),IF(INDEX(Команды!$A$2:$AN$7500,MATCH(CD$3,Команды!$A$2:$A$7500,0),$E15+2)=Команды!$AJ$3,TRUE,FALSE),IF(INDEX(Команды!$A$2:$AN$7500,MATCH(CD$3,Команды!$A$2:$A$7500,0),$E15+2)=Команды!$AJ$4,TRUE,FALSE),IF(INDEX(Команды!$A$2:$AN$7500,MATCH(CD$3,Команды!$A$2:$A$7500,0),$E15+2)=Команды!$AJ$5,TRUE,FALSE),IF(INDEX(Команды!$A$2:$AN$7500,MATCH(CD$3,Команды!$A$2:$A$7500,0),$E15+2)=Команды!$AJ$6,TRUE,FALSE),IF(INDEX(Команды!$A$2:$AN$7500,MATCH(CD$3,Команды!$A$2:$A$7500,0),$E15+2)=Команды!$AJ$7,TRUE,FALSE),IF(INDEX(Команды!$A$2:$AN$7500,MATCH(CD$3,Команды!$A$2:$A$7500,0),$E15+2)=Команды!$AJ$8,TRUE,FALSE),IF(INDEX(Команды!$A$2:$AN$7500,MATCH(CD$3,Команды!$A$2:$A$7500,0),$E15+2)=Команды!$AJ$9,TRUE,FALSE),IF(INDEX(Команды!$A$2:$AN$7500,MATCH(CD$3,Команды!$A$2:$A$7500,0),$E15+2)=Команды!$AJ$10,TRUE,FALSE),IF(INDEX(Команды!$A$2:$AN$7500,MATCH(CD$3,Команды!$A$2:$A$7500,0),$E15+2)=Команды!$AJ$11,TRUE,FALSE),IF(INDEX(Команды!$A$2:$AN$7500,MATCH(CD$3,Команды!$A$2:$A$7500,0),$E15+2)=Команды!$AJ$12,TRUE,FALSE),IF(INDEX(Команды!$A$2:$AN$7500,MATCH(CD$3,Команды!$A$2:$A$7500,0),$E15+2)=Команды!$AJ$13,TRUE,FALSE),IF(INDEX(Команды!$A$2:$AN$7500,MATCH(CD$3,Команды!$A$2:$A$7500,0),$E15+2)=Команды!$AJ$14,TRUE,FALSE),IF(INDEX(Команды!$A$2:$AN$7500,MATCH(CD$3,Команды!$A$2:$A$7500,0),$E15+2)=Команды!$AJ$15,TRUE,FALSE),IF(INDEX(Команды!$A$2:$AN$7500,MATCH(CD$3,Команды!$A$2:$A$7500,0),$E15+2)=Команды!$AJ$16,TRUE,FALSE),,IF(INDEX(Команды!$A$2:$AN$7500,MATCH(CD$3,Команды!$A$2:$A$7500,0),$E15+2)=Команды!$AJ$17,TRUE,FALSE),,IF(INDEX(Команды!$A$2:$AN$7500,MATCH(CD$3,Команды!$A$2:$A$7500,0),$E15+2)=Команды!$AJ$18,TRUE,FALSE),,IF(INDEX(Команды!$A$2:$AN$7500,MATCH(CD$3,Команды!$A$2:$A$7500,0),$E15+2)=Команды!$AJ$19,TRUE,FALSE)),INDEX(Команды!$AJ$2:$AK$19,MATCH(INDEX(Команды!$A$2:$AN$7500,MATCH(CD$3,Команды!$A$2:$A$7500,0),$E15+2),Команды!$AJ$2:$AJ$19,0),2),0)</f>
        <v>0.64583333333333337</v>
      </c>
      <c r="CE15" s="175">
        <f>IF(OR(IF(INDEX(Команды!$A$2:$AN$7500,MATCH(CD$3,Команды!$A$2:$A$7500,0),$E15+2)=Команды!$AJ$2,TRUE,FALSE),IF(INDEX(Команды!$A$2:$AN$7500,MATCH(CD$3,Команды!$A$2:$A$7500,0),$E15+2)=Команды!$AJ$3,TRUE,FALSE),IF(INDEX(Команды!$A$2:$AN$7500,MATCH(CD$3,Команды!$A$2:$A$7500,0),$E15+2)=Команды!$AJ$4,TRUE,FALSE),IF(INDEX(Команды!$A$2:$AN$7500,MATCH(CD$3,Команды!$A$2:$A$7500,0),$E15+2)=Команды!$AJ$5,TRUE,FALSE),IF(INDEX(Команды!$A$2:$AN$7500,MATCH(CD$3,Команды!$A$2:$A$7500,0),$E15+2)=Команды!$AJ$6,TRUE,FALSE),IF(INDEX(Команды!$A$2:$AN$7500,MATCH(CD$3,Команды!$A$2:$A$7500,0),$E15+2)=Команды!$AJ$7,TRUE,FALSE),IF(INDEX(Команды!$A$2:$AN$7500,MATCH(CD$3,Команды!$A$2:$A$7500,0),$E15+2)=Команды!$AJ$8,TRUE,FALSE),IF(INDEX(Команды!$A$2:$AN$7500,MATCH(CD$3,Команды!$A$2:$A$7500,0),$E15+2)=Команды!$AJ$9,TRUE,FALSE),IF(INDEX(Команды!$A$2:$AN$7500,MATCH(CD$3,Команды!$A$2:$A$7500,0),$E15+2)=Команды!$AJ$10,TRUE,FALSE),IF(INDEX(Команды!$A$2:$AN$7500,MATCH(CD$3,Команды!$A$2:$A$7500,0),$E15+2)=Команды!$AJ$11,TRUE,FALSE),IF(INDEX(Команды!$A$2:$AN$7500,MATCH(CD$3,Команды!$A$2:$A$7500,0),$E15+2)=Команды!$AJ$12,TRUE,FALSE),IF(INDEX(Команды!$A$2:$AN$7500,MATCH(CD$3,Команды!$A$2:$A$7500,0),$E15+2)=Команды!$AJ$13,TRUE,FALSE),IF(INDEX(Команды!$A$2:$AN$7500,MATCH(CD$3,Команды!$A$2:$A$7500,0),$E15+2)=Команды!$AJ$14,TRUE,FALSE),IF(INDEX(Команды!$A$2:$AN$7500,MATCH(CD$3,Команды!$A$2:$A$7500,0),$E15+2)=Команды!$AJ$15,TRUE,FALSE),IF(INDEX(Команды!$A$2:$AN$7500,MATCH(CD$3,Команды!$A$2:$A$7500,0),$E15+2)=Команды!$AJ$16,TRUE,FALSE),IF(INDEX(Команды!$A$2:$AN$7500,MATCH(CD$3,Команды!$A$2:$A$7500,0),$E15+2)=Команды!$AJ$17,TRUE,FALSE),IF(INDEX(Команды!$A$2:$AN$7500,MATCH(CD$3,Команды!$A$2:$A$7500,0),$E15+2)=Команды!$AJ$18,TRUE,FALSE),IF(INDEX(Команды!$A$2:$AN$7500,MATCH(CD$3,Команды!$A$2:$A$7500,0),$E15+2)=Команды!$AJ$19,TRUE,FALSE)),INDEX(Команды!$AJ$2:$AL$19,MATCH(INDEX(Команды!$A$2:$AN$7500,MATCH(CD$3,Команды!$A$2:$A$7500,0),$E15+2),Команды!$AJ$2:$AJ$19,0),3),0)</f>
        <v>1.0208333333333333</v>
      </c>
      <c r="CF15" s="342"/>
      <c r="CG15" s="174">
        <f>IF(OR(IF(INDEX(Команды!$A$2:$AN$7500,MATCH(CG$3,Команды!$A$2:$A$7500,0),$E15+2)=Команды!$AJ$2,TRUE,FALSE),IF(INDEX(Команды!$A$2:$AN$7500,MATCH(CG$3,Команды!$A$2:$A$7500,0),$E15+2)=Команды!$AJ$3,TRUE,FALSE),IF(INDEX(Команды!$A$2:$AN$7500,MATCH(CG$3,Команды!$A$2:$A$7500,0),$E15+2)=Команды!$AJ$4,TRUE,FALSE),IF(INDEX(Команды!$A$2:$AN$7500,MATCH(CG$3,Команды!$A$2:$A$7500,0),$E15+2)=Команды!$AJ$5,TRUE,FALSE),IF(INDEX(Команды!$A$2:$AN$7500,MATCH(CG$3,Команды!$A$2:$A$7500,0),$E15+2)=Команды!$AJ$6,TRUE,FALSE),IF(INDEX(Команды!$A$2:$AN$7500,MATCH(CG$3,Команды!$A$2:$A$7500,0),$E15+2)=Команды!$AJ$7,TRUE,FALSE),IF(INDEX(Команды!$A$2:$AN$7500,MATCH(CG$3,Команды!$A$2:$A$7500,0),$E15+2)=Команды!$AJ$8,TRUE,FALSE),IF(INDEX(Команды!$A$2:$AN$7500,MATCH(CG$3,Команды!$A$2:$A$7500,0),$E15+2)=Команды!$AJ$9,TRUE,FALSE),IF(INDEX(Команды!$A$2:$AN$7500,MATCH(CG$3,Команды!$A$2:$A$7500,0),$E15+2)=Команды!$AJ$10,TRUE,FALSE),IF(INDEX(Команды!$A$2:$AN$7500,MATCH(CG$3,Команды!$A$2:$A$7500,0),$E15+2)=Команды!$AJ$11,TRUE,FALSE),IF(INDEX(Команды!$A$2:$AN$7500,MATCH(CG$3,Команды!$A$2:$A$7500,0),$E15+2)=Команды!$AJ$12,TRUE,FALSE),IF(INDEX(Команды!$A$2:$AN$7500,MATCH(CG$3,Команды!$A$2:$A$7500,0),$E15+2)=Команды!$AJ$13,TRUE,FALSE),IF(INDEX(Команды!$A$2:$AN$7500,MATCH(CG$3,Команды!$A$2:$A$7500,0),$E15+2)=Команды!$AJ$14,TRUE,FALSE),IF(INDEX(Команды!$A$2:$AN$7500,MATCH(CG$3,Команды!$A$2:$A$7500,0),$E15+2)=Команды!$AJ$15,TRUE,FALSE),IF(INDEX(Команды!$A$2:$AN$7500,MATCH(CG$3,Команды!$A$2:$A$7500,0),$E15+2)=Команды!$AJ$16,TRUE,FALSE),,IF(INDEX(Команды!$A$2:$AN$7500,MATCH(CG$3,Команды!$A$2:$A$7500,0),$E15+2)=Команды!$AJ$17,TRUE,FALSE),,IF(INDEX(Команды!$A$2:$AN$7500,MATCH(CG$3,Команды!$A$2:$A$7500,0),$E15+2)=Команды!$AJ$18,TRUE,FALSE),,IF(INDEX(Команды!$A$2:$AN$7500,MATCH(CG$3,Команды!$A$2:$A$7500,0),$E15+2)=Команды!$AJ$19,TRUE,FALSE)),INDEX(Команды!$AJ$2:$AK$19,MATCH(INDEX(Команды!$A$2:$AN$7500,MATCH(CG$3,Команды!$A$2:$A$7500,0),$E15+2),Команды!$AJ$2:$AJ$19,0),2),0)</f>
        <v>0.64583333333333337</v>
      </c>
      <c r="CH15" s="175">
        <f>IF(OR(IF(INDEX(Команды!$A$2:$AN$7500,MATCH(CG$3,Команды!$A$2:$A$7500,0),$E15+2)=Команды!$AJ$2,TRUE,FALSE),IF(INDEX(Команды!$A$2:$AN$7500,MATCH(CG$3,Команды!$A$2:$A$7500,0),$E15+2)=Команды!$AJ$3,TRUE,FALSE),IF(INDEX(Команды!$A$2:$AN$7500,MATCH(CG$3,Команды!$A$2:$A$7500,0),$E15+2)=Команды!$AJ$4,TRUE,FALSE),IF(INDEX(Команды!$A$2:$AN$7500,MATCH(CG$3,Команды!$A$2:$A$7500,0),$E15+2)=Команды!$AJ$5,TRUE,FALSE),IF(INDEX(Команды!$A$2:$AN$7500,MATCH(CG$3,Команды!$A$2:$A$7500,0),$E15+2)=Команды!$AJ$6,TRUE,FALSE),IF(INDEX(Команды!$A$2:$AN$7500,MATCH(CG$3,Команды!$A$2:$A$7500,0),$E15+2)=Команды!$AJ$7,TRUE,FALSE),IF(INDEX(Команды!$A$2:$AN$7500,MATCH(CG$3,Команды!$A$2:$A$7500,0),$E15+2)=Команды!$AJ$8,TRUE,FALSE),IF(INDEX(Команды!$A$2:$AN$7500,MATCH(CG$3,Команды!$A$2:$A$7500,0),$E15+2)=Команды!$AJ$9,TRUE,FALSE),IF(INDEX(Команды!$A$2:$AN$7500,MATCH(CG$3,Команды!$A$2:$A$7500,0),$E15+2)=Команды!$AJ$10,TRUE,FALSE),IF(INDEX(Команды!$A$2:$AN$7500,MATCH(CG$3,Команды!$A$2:$A$7500,0),$E15+2)=Команды!$AJ$11,TRUE,FALSE),IF(INDEX(Команды!$A$2:$AN$7500,MATCH(CG$3,Команды!$A$2:$A$7500,0),$E15+2)=Команды!$AJ$12,TRUE,FALSE),IF(INDEX(Команды!$A$2:$AN$7500,MATCH(CG$3,Команды!$A$2:$A$7500,0),$E15+2)=Команды!$AJ$13,TRUE,FALSE),IF(INDEX(Команды!$A$2:$AN$7500,MATCH(CG$3,Команды!$A$2:$A$7500,0),$E15+2)=Команды!$AJ$14,TRUE,FALSE),IF(INDEX(Команды!$A$2:$AN$7500,MATCH(CG$3,Команды!$A$2:$A$7500,0),$E15+2)=Команды!$AJ$15,TRUE,FALSE),IF(INDEX(Команды!$A$2:$AN$7500,MATCH(CG$3,Команды!$A$2:$A$7500,0),$E15+2)=Команды!$AJ$16,TRUE,FALSE),IF(INDEX(Команды!$A$2:$AN$7500,MATCH(CG$3,Команды!$A$2:$A$7500,0),$E15+2)=Команды!$AJ$17,TRUE,FALSE),IF(INDEX(Команды!$A$2:$AN$7500,MATCH(CG$3,Команды!$A$2:$A$7500,0),$E15+2)=Команды!$AJ$18,TRUE,FALSE),IF(INDEX(Команды!$A$2:$AN$7500,MATCH(CG$3,Команды!$A$2:$A$7500,0),$E15+2)=Команды!$AJ$19,TRUE,FALSE)),INDEX(Команды!$AJ$2:$AL$19,MATCH(INDEX(Команды!$A$2:$AN$7500,MATCH(CG$3,Команды!$A$2:$A$7500,0),$E15+2),Команды!$AJ$2:$AJ$19,0),3),0)</f>
        <v>1.0208333333333333</v>
      </c>
      <c r="CI15" s="342"/>
      <c r="CJ15" s="174" t="str">
        <f>IF(OR(IF(INDEX(Команды!$A$2:$AN$7500,MATCH(CJ$3,Команды!$A$2:$A$7500,0),$E15+2)=Команды!$AJ$2,TRUE,FALSE),IF(INDEX(Команды!$A$2:$AN$7500,MATCH(CJ$3,Команды!$A$2:$A$7500,0),$E15+2)=Команды!$AJ$3,TRUE,FALSE),IF(INDEX(Команды!$A$2:$AN$7500,MATCH(CJ$3,Команды!$A$2:$A$7500,0),$E15+2)=Команды!$AJ$4,TRUE,FALSE),IF(INDEX(Команды!$A$2:$AN$7500,MATCH(CJ$3,Команды!$A$2:$A$7500,0),$E15+2)=Команды!$AJ$5,TRUE,FALSE),IF(INDEX(Команды!$A$2:$AN$7500,MATCH(CJ$3,Команды!$A$2:$A$7500,0),$E15+2)=Команды!$AJ$6,TRUE,FALSE),IF(INDEX(Команды!$A$2:$AN$7500,MATCH(CJ$3,Команды!$A$2:$A$7500,0),$E15+2)=Команды!$AJ$7,TRUE,FALSE),IF(INDEX(Команды!$A$2:$AN$7500,MATCH(CJ$3,Команды!$A$2:$A$7500,0),$E15+2)=Команды!$AJ$8,TRUE,FALSE),IF(INDEX(Команды!$A$2:$AN$7500,MATCH(CJ$3,Команды!$A$2:$A$7500,0),$E15+2)=Команды!$AJ$9,TRUE,FALSE),IF(INDEX(Команды!$A$2:$AN$7500,MATCH(CJ$3,Команды!$A$2:$A$7500,0),$E15+2)=Команды!$AJ$10,TRUE,FALSE),IF(INDEX(Команды!$A$2:$AN$7500,MATCH(CJ$3,Команды!$A$2:$A$7500,0),$E15+2)=Команды!$AJ$11,TRUE,FALSE),IF(INDEX(Команды!$A$2:$AN$7500,MATCH(CJ$3,Команды!$A$2:$A$7500,0),$E15+2)=Команды!$AJ$12,TRUE,FALSE),IF(INDEX(Команды!$A$2:$AN$7500,MATCH(CJ$3,Команды!$A$2:$A$7500,0),$E15+2)=Команды!$AJ$13,TRUE,FALSE),IF(INDEX(Команды!$A$2:$AN$7500,MATCH(CJ$3,Команды!$A$2:$A$7500,0),$E15+2)=Команды!$AJ$14,TRUE,FALSE),IF(INDEX(Команды!$A$2:$AN$7500,MATCH(CJ$3,Команды!$A$2:$A$7500,0),$E15+2)=Команды!$AJ$15,TRUE,FALSE),IF(INDEX(Команды!$A$2:$AN$7500,MATCH(CJ$3,Команды!$A$2:$A$7500,0),$E15+2)=Команды!$AJ$16,TRUE,FALSE),,IF(INDEX(Команды!$A$2:$AN$7500,MATCH(CJ$3,Команды!$A$2:$A$7500,0),$E15+2)=Команды!$AJ$17,TRUE,FALSE),,IF(INDEX(Команды!$A$2:$AN$7500,MATCH(CJ$3,Команды!$A$2:$A$7500,0),$E15+2)=Команды!$AJ$18,TRUE,FALSE),,IF(INDEX(Команды!$A$2:$AN$7500,MATCH(CJ$3,Команды!$A$2:$A$7500,0),$E15+2)=Команды!$AJ$19,TRUE,FALSE)),INDEX(Команды!$AJ$2:$AK$19,MATCH(INDEX(Команды!$A$2:$AN$7500,MATCH(CJ$3,Команды!$A$2:$A$7500,0),$E15+2),Команды!$AJ$2:$AJ$19,0),2),0)</f>
        <v>В</v>
      </c>
      <c r="CK15" s="175" t="str">
        <f>IF(OR(IF(INDEX(Команды!$A$2:$AN$7500,MATCH(CJ$3,Команды!$A$2:$A$7500,0),$E15+2)=Команды!$AJ$2,TRUE,FALSE),IF(INDEX(Команды!$A$2:$AN$7500,MATCH(CJ$3,Команды!$A$2:$A$7500,0),$E15+2)=Команды!$AJ$3,TRUE,FALSE),IF(INDEX(Команды!$A$2:$AN$7500,MATCH(CJ$3,Команды!$A$2:$A$7500,0),$E15+2)=Команды!$AJ$4,TRUE,FALSE),IF(INDEX(Команды!$A$2:$AN$7500,MATCH(CJ$3,Команды!$A$2:$A$7500,0),$E15+2)=Команды!$AJ$5,TRUE,FALSE),IF(INDEX(Команды!$A$2:$AN$7500,MATCH(CJ$3,Команды!$A$2:$A$7500,0),$E15+2)=Команды!$AJ$6,TRUE,FALSE),IF(INDEX(Команды!$A$2:$AN$7500,MATCH(CJ$3,Команды!$A$2:$A$7500,0),$E15+2)=Команды!$AJ$7,TRUE,FALSE),IF(INDEX(Команды!$A$2:$AN$7500,MATCH(CJ$3,Команды!$A$2:$A$7500,0),$E15+2)=Команды!$AJ$8,TRUE,FALSE),IF(INDEX(Команды!$A$2:$AN$7500,MATCH(CJ$3,Команды!$A$2:$A$7500,0),$E15+2)=Команды!$AJ$9,TRUE,FALSE),IF(INDEX(Команды!$A$2:$AN$7500,MATCH(CJ$3,Команды!$A$2:$A$7500,0),$E15+2)=Команды!$AJ$10,TRUE,FALSE),IF(INDEX(Команды!$A$2:$AN$7500,MATCH(CJ$3,Команды!$A$2:$A$7500,0),$E15+2)=Команды!$AJ$11,TRUE,FALSE),IF(INDEX(Команды!$A$2:$AN$7500,MATCH(CJ$3,Команды!$A$2:$A$7500,0),$E15+2)=Команды!$AJ$12,TRUE,FALSE),IF(INDEX(Команды!$A$2:$AN$7500,MATCH(CJ$3,Команды!$A$2:$A$7500,0),$E15+2)=Команды!$AJ$13,TRUE,FALSE),IF(INDEX(Команды!$A$2:$AN$7500,MATCH(CJ$3,Команды!$A$2:$A$7500,0),$E15+2)=Команды!$AJ$14,TRUE,FALSE),IF(INDEX(Команды!$A$2:$AN$7500,MATCH(CJ$3,Команды!$A$2:$A$7500,0),$E15+2)=Команды!$AJ$15,TRUE,FALSE),IF(INDEX(Команды!$A$2:$AN$7500,MATCH(CJ$3,Команды!$A$2:$A$7500,0),$E15+2)=Команды!$AJ$16,TRUE,FALSE),IF(INDEX(Команды!$A$2:$AN$7500,MATCH(CJ$3,Команды!$A$2:$A$7500,0),$E15+2)=Команды!$AJ$17,TRUE,FALSE),IF(INDEX(Команды!$A$2:$AN$7500,MATCH(CJ$3,Команды!$A$2:$A$7500,0),$E15+2)=Команды!$AJ$18,TRUE,FALSE),IF(INDEX(Команды!$A$2:$AN$7500,MATCH(CJ$3,Команды!$A$2:$A$7500,0),$E15+2)=Команды!$AJ$19,TRUE,FALSE)),INDEX(Команды!$AJ$2:$AL$19,MATCH(INDEX(Команды!$A$2:$AN$7500,MATCH(CJ$3,Команды!$A$2:$A$7500,0),$E15+2),Команды!$AJ$2:$AJ$19,0),3),0)</f>
        <v>В</v>
      </c>
      <c r="CL15" s="342"/>
      <c r="CM15" s="174" t="str">
        <f>IF(OR(IF(INDEX(Команды!$A$2:$AN$7500,MATCH(CM$3,Команды!$A$2:$A$7500,0),$E15+2)=Команды!$AJ$2,TRUE,FALSE),IF(INDEX(Команды!$A$2:$AN$7500,MATCH(CM$3,Команды!$A$2:$A$7500,0),$E15+2)=Команды!$AJ$3,TRUE,FALSE),IF(INDEX(Команды!$A$2:$AN$7500,MATCH(CM$3,Команды!$A$2:$A$7500,0),$E15+2)=Команды!$AJ$4,TRUE,FALSE),IF(INDEX(Команды!$A$2:$AN$7500,MATCH(CM$3,Команды!$A$2:$A$7500,0),$E15+2)=Команды!$AJ$5,TRUE,FALSE),IF(INDEX(Команды!$A$2:$AN$7500,MATCH(CM$3,Команды!$A$2:$A$7500,0),$E15+2)=Команды!$AJ$6,TRUE,FALSE),IF(INDEX(Команды!$A$2:$AN$7500,MATCH(CM$3,Команды!$A$2:$A$7500,0),$E15+2)=Команды!$AJ$7,TRUE,FALSE),IF(INDEX(Команды!$A$2:$AN$7500,MATCH(CM$3,Команды!$A$2:$A$7500,0),$E15+2)=Команды!$AJ$8,TRUE,FALSE),IF(INDEX(Команды!$A$2:$AN$7500,MATCH(CM$3,Команды!$A$2:$A$7500,0),$E15+2)=Команды!$AJ$9,TRUE,FALSE),IF(INDEX(Команды!$A$2:$AN$7500,MATCH(CM$3,Команды!$A$2:$A$7500,0),$E15+2)=Команды!$AJ$10,TRUE,FALSE),IF(INDEX(Команды!$A$2:$AN$7500,MATCH(CM$3,Команды!$A$2:$A$7500,0),$E15+2)=Команды!$AJ$11,TRUE,FALSE),IF(INDEX(Команды!$A$2:$AN$7500,MATCH(CM$3,Команды!$A$2:$A$7500,0),$E15+2)=Команды!$AJ$12,TRUE,FALSE),IF(INDEX(Команды!$A$2:$AN$7500,MATCH(CM$3,Команды!$A$2:$A$7500,0),$E15+2)=Команды!$AJ$13,TRUE,FALSE),IF(INDEX(Команды!$A$2:$AN$7500,MATCH(CM$3,Команды!$A$2:$A$7500,0),$E15+2)=Команды!$AJ$14,TRUE,FALSE),IF(INDEX(Команды!$A$2:$AN$7500,MATCH(CM$3,Команды!$A$2:$A$7500,0),$E15+2)=Команды!$AJ$15,TRUE,FALSE),IF(INDEX(Команды!$A$2:$AN$7500,MATCH(CM$3,Команды!$A$2:$A$7500,0),$E15+2)=Команды!$AJ$16,TRUE,FALSE),,IF(INDEX(Команды!$A$2:$AN$7500,MATCH(CM$3,Команды!$A$2:$A$7500,0),$E15+2)=Команды!$AJ$17,TRUE,FALSE),,IF(INDEX(Команды!$A$2:$AN$7500,MATCH(CM$3,Команды!$A$2:$A$7500,0),$E15+2)=Команды!$AJ$18,TRUE,FALSE),,IF(INDEX(Команды!$A$2:$AN$7500,MATCH(CM$3,Команды!$A$2:$A$7500,0),$E15+2)=Команды!$AJ$19,TRUE,FALSE)),INDEX(Команды!$AJ$2:$AK$19,MATCH(INDEX(Команды!$A$2:$AN$7500,MATCH(CM$3,Команды!$A$2:$A$7500,0),$E15+2),Команды!$AJ$2:$AJ$19,0),2),0)</f>
        <v>В</v>
      </c>
      <c r="CN15" s="175" t="str">
        <f>IF(OR(IF(INDEX(Команды!$A$2:$AN$7500,MATCH(CM$3,Команды!$A$2:$A$7500,0),$E15+2)=Команды!$AJ$2,TRUE,FALSE),IF(INDEX(Команды!$A$2:$AN$7500,MATCH(CM$3,Команды!$A$2:$A$7500,0),$E15+2)=Команды!$AJ$3,TRUE,FALSE),IF(INDEX(Команды!$A$2:$AN$7500,MATCH(CM$3,Команды!$A$2:$A$7500,0),$E15+2)=Команды!$AJ$4,TRUE,FALSE),IF(INDEX(Команды!$A$2:$AN$7500,MATCH(CM$3,Команды!$A$2:$A$7500,0),$E15+2)=Команды!$AJ$5,TRUE,FALSE),IF(INDEX(Команды!$A$2:$AN$7500,MATCH(CM$3,Команды!$A$2:$A$7500,0),$E15+2)=Команды!$AJ$6,TRUE,FALSE),IF(INDEX(Команды!$A$2:$AN$7500,MATCH(CM$3,Команды!$A$2:$A$7500,0),$E15+2)=Команды!$AJ$7,TRUE,FALSE),IF(INDEX(Команды!$A$2:$AN$7500,MATCH(CM$3,Команды!$A$2:$A$7500,0),$E15+2)=Команды!$AJ$8,TRUE,FALSE),IF(INDEX(Команды!$A$2:$AN$7500,MATCH(CM$3,Команды!$A$2:$A$7500,0),$E15+2)=Команды!$AJ$9,TRUE,FALSE),IF(INDEX(Команды!$A$2:$AN$7500,MATCH(CM$3,Команды!$A$2:$A$7500,0),$E15+2)=Команды!$AJ$10,TRUE,FALSE),IF(INDEX(Команды!$A$2:$AN$7500,MATCH(CM$3,Команды!$A$2:$A$7500,0),$E15+2)=Команды!$AJ$11,TRUE,FALSE),IF(INDEX(Команды!$A$2:$AN$7500,MATCH(CM$3,Команды!$A$2:$A$7500,0),$E15+2)=Команды!$AJ$12,TRUE,FALSE),IF(INDEX(Команды!$A$2:$AN$7500,MATCH(CM$3,Команды!$A$2:$A$7500,0),$E15+2)=Команды!$AJ$13,TRUE,FALSE),IF(INDEX(Команды!$A$2:$AN$7500,MATCH(CM$3,Команды!$A$2:$A$7500,0),$E15+2)=Команды!$AJ$14,TRUE,FALSE),IF(INDEX(Команды!$A$2:$AN$7500,MATCH(CM$3,Команды!$A$2:$A$7500,0),$E15+2)=Команды!$AJ$15,TRUE,FALSE),IF(INDEX(Команды!$A$2:$AN$7500,MATCH(CM$3,Команды!$A$2:$A$7500,0),$E15+2)=Команды!$AJ$16,TRUE,FALSE),IF(INDEX(Команды!$A$2:$AN$7500,MATCH(CM$3,Команды!$A$2:$A$7500,0),$E15+2)=Команды!$AJ$17,TRUE,FALSE),IF(INDEX(Команды!$A$2:$AN$7500,MATCH(CM$3,Команды!$A$2:$A$7500,0),$E15+2)=Команды!$AJ$18,TRUE,FALSE),IF(INDEX(Команды!$A$2:$AN$7500,MATCH(CM$3,Команды!$A$2:$A$7500,0),$E15+2)=Команды!$AJ$19,TRUE,FALSE)),INDEX(Команды!$AJ$2:$AL$19,MATCH(INDEX(Команды!$A$2:$AN$7500,MATCH(CM$3,Команды!$A$2:$A$7500,0),$E15+2),Команды!$AJ$2:$AJ$19,0),3),0)</f>
        <v>В</v>
      </c>
      <c r="CO15" s="342"/>
      <c r="CP15" s="174">
        <f>IF(OR(IF(INDEX(Команды!$A$2:$AN$7500,MATCH(CP$3,Команды!$A$2:$A$7500,0),$E15+2)=Команды!$AJ$2,TRUE,FALSE),IF(INDEX(Команды!$A$2:$AN$7500,MATCH(CP$3,Команды!$A$2:$A$7500,0),$E15+2)=Команды!$AJ$3,TRUE,FALSE),IF(INDEX(Команды!$A$2:$AN$7500,MATCH(CP$3,Команды!$A$2:$A$7500,0),$E15+2)=Команды!$AJ$4,TRUE,FALSE),IF(INDEX(Команды!$A$2:$AN$7500,MATCH(CP$3,Команды!$A$2:$A$7500,0),$E15+2)=Команды!$AJ$5,TRUE,FALSE),IF(INDEX(Команды!$A$2:$AN$7500,MATCH(CP$3,Команды!$A$2:$A$7500,0),$E15+2)=Команды!$AJ$6,TRUE,FALSE),IF(INDEX(Команды!$A$2:$AN$7500,MATCH(CP$3,Команды!$A$2:$A$7500,0),$E15+2)=Команды!$AJ$7,TRUE,FALSE),IF(INDEX(Команды!$A$2:$AN$7500,MATCH(CP$3,Команды!$A$2:$A$7500,0),$E15+2)=Команды!$AJ$8,TRUE,FALSE),IF(INDEX(Команды!$A$2:$AN$7500,MATCH(CP$3,Команды!$A$2:$A$7500,0),$E15+2)=Команды!$AJ$9,TRUE,FALSE),IF(INDEX(Команды!$A$2:$AN$7500,MATCH(CP$3,Команды!$A$2:$A$7500,0),$E15+2)=Команды!$AJ$10,TRUE,FALSE),IF(INDEX(Команды!$A$2:$AN$7500,MATCH(CP$3,Команды!$A$2:$A$7500,0),$E15+2)=Команды!$AJ$11,TRUE,FALSE),IF(INDEX(Команды!$A$2:$AN$7500,MATCH(CP$3,Команды!$A$2:$A$7500,0),$E15+2)=Команды!$AJ$12,TRUE,FALSE),IF(INDEX(Команды!$A$2:$AN$7500,MATCH(CP$3,Команды!$A$2:$A$7500,0),$E15+2)=Команды!$AJ$13,TRUE,FALSE),IF(INDEX(Команды!$A$2:$AN$7500,MATCH(CP$3,Команды!$A$2:$A$7500,0),$E15+2)=Команды!$AJ$14,TRUE,FALSE),IF(INDEX(Команды!$A$2:$AN$7500,MATCH(CP$3,Команды!$A$2:$A$7500,0),$E15+2)=Команды!$AJ$15,TRUE,FALSE),IF(INDEX(Команды!$A$2:$AN$7500,MATCH(CP$3,Команды!$A$2:$A$7500,0),$E15+2)=Команды!$AJ$16,TRUE,FALSE),,IF(INDEX(Команды!$A$2:$AN$7500,MATCH(CP$3,Команды!$A$2:$A$7500,0),$E15+2)=Команды!$AJ$17,TRUE,FALSE),,IF(INDEX(Команды!$A$2:$AN$7500,MATCH(CP$3,Команды!$A$2:$A$7500,0),$E15+2)=Команды!$AJ$18,TRUE,FALSE),,IF(INDEX(Команды!$A$2:$AN$7500,MATCH(CP$3,Команды!$A$2:$A$7500,0),$E15+2)=Команды!$AJ$19,TRUE,FALSE)),INDEX(Команды!$AJ$2:$AK$19,MATCH(INDEX(Команды!$A$2:$AN$7500,MATCH(CP$3,Команды!$A$2:$A$7500,0),$E15+2),Команды!$AJ$2:$AJ$19,0),2),0)</f>
        <v>0.28125</v>
      </c>
      <c r="CQ15" s="175">
        <f>IF(OR(IF(INDEX(Команды!$A$2:$AN$7500,MATCH(CP$3,Команды!$A$2:$A$7500,0),$E15+2)=Команды!$AJ$2,TRUE,FALSE),IF(INDEX(Команды!$A$2:$AN$7500,MATCH(CP$3,Команды!$A$2:$A$7500,0),$E15+2)=Команды!$AJ$3,TRUE,FALSE),IF(INDEX(Команды!$A$2:$AN$7500,MATCH(CP$3,Команды!$A$2:$A$7500,0),$E15+2)=Команды!$AJ$4,TRUE,FALSE),IF(INDEX(Команды!$A$2:$AN$7500,MATCH(CP$3,Команды!$A$2:$A$7500,0),$E15+2)=Команды!$AJ$5,TRUE,FALSE),IF(INDEX(Команды!$A$2:$AN$7500,MATCH(CP$3,Команды!$A$2:$A$7500,0),$E15+2)=Команды!$AJ$6,TRUE,FALSE),IF(INDEX(Команды!$A$2:$AN$7500,MATCH(CP$3,Команды!$A$2:$A$7500,0),$E15+2)=Команды!$AJ$7,TRUE,FALSE),IF(INDEX(Команды!$A$2:$AN$7500,MATCH(CP$3,Команды!$A$2:$A$7500,0),$E15+2)=Команды!$AJ$8,TRUE,FALSE),IF(INDEX(Команды!$A$2:$AN$7500,MATCH(CP$3,Команды!$A$2:$A$7500,0),$E15+2)=Команды!$AJ$9,TRUE,FALSE),IF(INDEX(Команды!$A$2:$AN$7500,MATCH(CP$3,Команды!$A$2:$A$7500,0),$E15+2)=Команды!$AJ$10,TRUE,FALSE),IF(INDEX(Команды!$A$2:$AN$7500,MATCH(CP$3,Команды!$A$2:$A$7500,0),$E15+2)=Команды!$AJ$11,TRUE,FALSE),IF(INDEX(Команды!$A$2:$AN$7500,MATCH(CP$3,Команды!$A$2:$A$7500,0),$E15+2)=Команды!$AJ$12,TRUE,FALSE),IF(INDEX(Команды!$A$2:$AN$7500,MATCH(CP$3,Команды!$A$2:$A$7500,0),$E15+2)=Команды!$AJ$13,TRUE,FALSE),IF(INDEX(Команды!$A$2:$AN$7500,MATCH(CP$3,Команды!$A$2:$A$7500,0),$E15+2)=Команды!$AJ$14,TRUE,FALSE),IF(INDEX(Команды!$A$2:$AN$7500,MATCH(CP$3,Команды!$A$2:$A$7500,0),$E15+2)=Команды!$AJ$15,TRUE,FALSE),IF(INDEX(Команды!$A$2:$AN$7500,MATCH(CP$3,Команды!$A$2:$A$7500,0),$E15+2)=Команды!$AJ$16,TRUE,FALSE),IF(INDEX(Команды!$A$2:$AN$7500,MATCH(CP$3,Команды!$A$2:$A$7500,0),$E15+2)=Команды!$AJ$17,TRUE,FALSE),IF(INDEX(Команды!$A$2:$AN$7500,MATCH(CP$3,Команды!$A$2:$A$7500,0),$E15+2)=Команды!$AJ$18,TRUE,FALSE),IF(INDEX(Команды!$A$2:$AN$7500,MATCH(CP$3,Команды!$A$2:$A$7500,0),$E15+2)=Команды!$AJ$19,TRUE,FALSE)),INDEX(Команды!$AJ$2:$AL$19,MATCH(INDEX(Команды!$A$2:$AN$7500,MATCH(CP$3,Команды!$A$2:$A$7500,0),$E15+2),Команды!$AJ$2:$AJ$19,0),3),0)</f>
        <v>0.65625</v>
      </c>
      <c r="CR15" s="342"/>
      <c r="CS15" s="174">
        <f>IF(OR(IF(INDEX(Команды!$A$2:$AN$7500,MATCH(CS$3,Команды!$A$2:$A$7500,0),$E15+2)=Команды!$AJ$2,TRUE,FALSE),IF(INDEX(Команды!$A$2:$AN$7500,MATCH(CS$3,Команды!$A$2:$A$7500,0),$E15+2)=Команды!$AJ$3,TRUE,FALSE),IF(INDEX(Команды!$A$2:$AN$7500,MATCH(CS$3,Команды!$A$2:$A$7500,0),$E15+2)=Команды!$AJ$4,TRUE,FALSE),IF(INDEX(Команды!$A$2:$AN$7500,MATCH(CS$3,Команды!$A$2:$A$7500,0),$E15+2)=Команды!$AJ$5,TRUE,FALSE),IF(INDEX(Команды!$A$2:$AN$7500,MATCH(CS$3,Команды!$A$2:$A$7500,0),$E15+2)=Команды!$AJ$6,TRUE,FALSE),IF(INDEX(Команды!$A$2:$AN$7500,MATCH(CS$3,Команды!$A$2:$A$7500,0),$E15+2)=Команды!$AJ$7,TRUE,FALSE),IF(INDEX(Команды!$A$2:$AN$7500,MATCH(CS$3,Команды!$A$2:$A$7500,0),$E15+2)=Команды!$AJ$8,TRUE,FALSE),IF(INDEX(Команды!$A$2:$AN$7500,MATCH(CS$3,Команды!$A$2:$A$7500,0),$E15+2)=Команды!$AJ$9,TRUE,FALSE),IF(INDEX(Команды!$A$2:$AN$7500,MATCH(CS$3,Команды!$A$2:$A$7500,0),$E15+2)=Команды!$AJ$10,TRUE,FALSE),IF(INDEX(Команды!$A$2:$AN$7500,MATCH(CS$3,Команды!$A$2:$A$7500,0),$E15+2)=Команды!$AJ$11,TRUE,FALSE),IF(INDEX(Команды!$A$2:$AN$7500,MATCH(CS$3,Команды!$A$2:$A$7500,0),$E15+2)=Команды!$AJ$12,TRUE,FALSE),IF(INDEX(Команды!$A$2:$AN$7500,MATCH(CS$3,Команды!$A$2:$A$7500,0),$E15+2)=Команды!$AJ$13,TRUE,FALSE),IF(INDEX(Команды!$A$2:$AN$7500,MATCH(CS$3,Команды!$A$2:$A$7500,0),$E15+2)=Команды!$AJ$14,TRUE,FALSE),IF(INDEX(Команды!$A$2:$AN$7500,MATCH(CS$3,Команды!$A$2:$A$7500,0),$E15+2)=Команды!$AJ$15,TRUE,FALSE),IF(INDEX(Команды!$A$2:$AN$7500,MATCH(CS$3,Команды!$A$2:$A$7500,0),$E15+2)=Команды!$AJ$16,TRUE,FALSE),,IF(INDEX(Команды!$A$2:$AN$7500,MATCH(CS$3,Команды!$A$2:$A$7500,0),$E15+2)=Команды!$AJ$17,TRUE,FALSE),,IF(INDEX(Команды!$A$2:$AN$7500,MATCH(CS$3,Команды!$A$2:$A$7500,0),$E15+2)=Команды!$AJ$18,TRUE,FALSE),,IF(INDEX(Команды!$A$2:$AN$7500,MATCH(CS$3,Команды!$A$2:$A$7500,0),$E15+2)=Команды!$AJ$19,TRUE,FALSE)),INDEX(Команды!$AJ$2:$AK$19,MATCH(INDEX(Команды!$A$2:$AN$7500,MATCH(CS$3,Команды!$A$2:$A$7500,0),$E15+2),Команды!$AJ$2:$AJ$19,0),2),0)</f>
        <v>0.3125</v>
      </c>
      <c r="CT15" s="175">
        <f>IF(OR(IF(INDEX(Команды!$A$2:$AN$7500,MATCH(CS$3,Команды!$A$2:$A$7500,0),$E15+2)=Команды!$AJ$2,TRUE,FALSE),IF(INDEX(Команды!$A$2:$AN$7500,MATCH(CS$3,Команды!$A$2:$A$7500,0),$E15+2)=Команды!$AJ$3,TRUE,FALSE),IF(INDEX(Команды!$A$2:$AN$7500,MATCH(CS$3,Команды!$A$2:$A$7500,0),$E15+2)=Команды!$AJ$4,TRUE,FALSE),IF(INDEX(Команды!$A$2:$AN$7500,MATCH(CS$3,Команды!$A$2:$A$7500,0),$E15+2)=Команды!$AJ$5,TRUE,FALSE),IF(INDEX(Команды!$A$2:$AN$7500,MATCH(CS$3,Команды!$A$2:$A$7500,0),$E15+2)=Команды!$AJ$6,TRUE,FALSE),IF(INDEX(Команды!$A$2:$AN$7500,MATCH(CS$3,Команды!$A$2:$A$7500,0),$E15+2)=Команды!$AJ$7,TRUE,FALSE),IF(INDEX(Команды!$A$2:$AN$7500,MATCH(CS$3,Команды!$A$2:$A$7500,0),$E15+2)=Команды!$AJ$8,TRUE,FALSE),IF(INDEX(Команды!$A$2:$AN$7500,MATCH(CS$3,Команды!$A$2:$A$7500,0),$E15+2)=Команды!$AJ$9,TRUE,FALSE),IF(INDEX(Команды!$A$2:$AN$7500,MATCH(CS$3,Команды!$A$2:$A$7500,0),$E15+2)=Команды!$AJ$10,TRUE,FALSE),IF(INDEX(Команды!$A$2:$AN$7500,MATCH(CS$3,Команды!$A$2:$A$7500,0),$E15+2)=Команды!$AJ$11,TRUE,FALSE),IF(INDEX(Команды!$A$2:$AN$7500,MATCH(CS$3,Команды!$A$2:$A$7500,0),$E15+2)=Команды!$AJ$12,TRUE,FALSE),IF(INDEX(Команды!$A$2:$AN$7500,MATCH(CS$3,Команды!$A$2:$A$7500,0),$E15+2)=Команды!$AJ$13,TRUE,FALSE),IF(INDEX(Команды!$A$2:$AN$7500,MATCH(CS$3,Команды!$A$2:$A$7500,0),$E15+2)=Команды!$AJ$14,TRUE,FALSE),IF(INDEX(Команды!$A$2:$AN$7500,MATCH(CS$3,Команды!$A$2:$A$7500,0),$E15+2)=Команды!$AJ$15,TRUE,FALSE),IF(INDEX(Команды!$A$2:$AN$7500,MATCH(CS$3,Команды!$A$2:$A$7500,0),$E15+2)=Команды!$AJ$16,TRUE,FALSE),IF(INDEX(Команды!$A$2:$AN$7500,MATCH(CS$3,Команды!$A$2:$A$7500,0),$E15+2)=Команды!$AJ$17,TRUE,FALSE),IF(INDEX(Команды!$A$2:$AN$7500,MATCH(CS$3,Команды!$A$2:$A$7500,0),$E15+2)=Команды!$AJ$18,TRUE,FALSE),IF(INDEX(Команды!$A$2:$AN$7500,MATCH(CS$3,Команды!$A$2:$A$7500,0),$E15+2)=Команды!$AJ$19,TRUE,FALSE)),INDEX(Команды!$AJ$2:$AL$19,MATCH(INDEX(Команды!$A$2:$AN$7500,MATCH(CS$3,Команды!$A$2:$A$7500,0),$E15+2),Команды!$AJ$2:$AJ$19,0),3),0)</f>
        <v>0.6875</v>
      </c>
      <c r="CU15" s="342"/>
    </row>
    <row r="16" spans="1:105" s="2" customFormat="1" ht="21.95" customHeight="1" x14ac:dyDescent="0.3">
      <c r="A16" s="251">
        <v>11</v>
      </c>
      <c r="B16" s="2">
        <f>VLOOKUP(A16,'Список КК'!A:F,6,TRUE)</f>
        <v>780</v>
      </c>
      <c r="C16" s="636" t="str">
        <f>VLOOKUP(A16,'Список КК'!A:B,2,TRUE)</f>
        <v>Зиновина Светлана Дмитриевна</v>
      </c>
      <c r="D16" s="203" t="str">
        <f>VLOOKUP(A16,'Список КК'!A:D,4,TRUE)</f>
        <v>гк</v>
      </c>
      <c r="E16" s="4">
        <f>VLOOKUP(A16,'Список КК'!A:C,3,TRUE)</f>
        <v>6</v>
      </c>
      <c r="F16" s="220">
        <f>VLOOKUP(A16,'Список КК'!A:E,5,TRUE)</f>
        <v>0</v>
      </c>
      <c r="G16" s="174">
        <f>IF(OR(IF(INDEX(Команды!$A$2:$AN$7500,MATCH(G$3,Команды!$A$2:$A$7500,0),$E16+2)=Команды!$AJ$2,TRUE,FALSE),IF(INDEX(Команды!$A$2:$AN$7500,MATCH(G$3,Команды!$A$2:$A$7500,0),$E16+2)=Команды!$AJ$3,TRUE,FALSE),IF(INDEX(Команды!$A$2:$AN$7500,MATCH(G$3,Команды!$A$2:$A$7500,0),$E16+2)=Команды!$AJ$4,TRUE,FALSE),IF(INDEX(Команды!$A$2:$AN$7500,MATCH(G$3,Команды!$A$2:$A$7500,0),$E16+2)=Команды!$AJ$5,TRUE,FALSE),IF(INDEX(Команды!$A$2:$AN$7500,MATCH(G$3,Команды!$A$2:$A$7500,0),$E16+2)=Команды!$AJ$6,TRUE,FALSE),IF(INDEX(Команды!$A$2:$AN$7500,MATCH(G$3,Команды!$A$2:$A$7500,0),$E16+2)=Команды!$AJ$7,TRUE,FALSE),IF(INDEX(Команды!$A$2:$AN$7500,MATCH(G$3,Команды!$A$2:$A$7500,0),$E16+2)=Команды!$AJ$8,TRUE,FALSE),IF(INDEX(Команды!$A$2:$AN$7500,MATCH(G$3,Команды!$A$2:$A$7500,0),$E16+2)=Команды!$AJ$9,TRUE,FALSE),IF(INDEX(Команды!$A$2:$AN$7500,MATCH(G$3,Команды!$A$2:$A$7500,0),$E16+2)=Команды!$AJ$10,TRUE,FALSE),IF(INDEX(Команды!$A$2:$AN$7500,MATCH(G$3,Команды!$A$2:$A$7500,0),$E16+2)=Команды!$AJ$11,TRUE,FALSE),IF(INDEX(Команды!$A$2:$AN$7500,MATCH(G$3,Команды!$A$2:$A$7500,0),$E16+2)=Команды!$AJ$12,TRUE,FALSE),IF(INDEX(Команды!$A$2:$AN$7500,MATCH(G$3,Команды!$A$2:$A$7500,0),$E16+2)=Команды!$AJ$13,TRUE,FALSE),IF(INDEX(Команды!$A$2:$AN$7500,MATCH(G$3,Команды!$A$2:$A$7500,0),$E16+2)=Команды!$AJ$14,TRUE,FALSE),IF(INDEX(Команды!$A$2:$AN$7500,MATCH(G$3,Команды!$A$2:$A$7500,0),$E16+2)=Команды!$AJ$15,TRUE,FALSE),IF(INDEX(Команды!$A$2:$AN$7500,MATCH(G$3,Команды!$A$2:$A$7500,0),$E16+2)=Команды!$AJ$16,TRUE,FALSE),,IF(INDEX(Команды!$A$2:$AN$7500,MATCH(G$3,Команды!$A$2:$A$7500,0),$E16+2)=Команды!$AJ$17,TRUE,FALSE),,IF(INDEX(Команды!$A$2:$AN$7500,MATCH(G$3,Команды!$A$2:$A$7500,0),$E16+2)=Команды!$AJ$18,TRUE,FALSE),,IF(INDEX(Команды!$A$2:$AN$7500,MATCH(G$3,Команды!$A$2:$A$7500,0),$E16+2)=Команды!$AJ$19,TRUE,FALSE)),INDEX(Команды!$AJ$2:$AK$19,MATCH(INDEX(Команды!$A$2:$AN$7500,MATCH(G$3,Команды!$A$2:$A$7500,0),$E16+2),Команды!$AJ$2:$AJ$19,0),2),0)</f>
        <v>0.41666666666666669</v>
      </c>
      <c r="H16" s="175">
        <f>IF(OR(IF(INDEX(Команды!$A$2:$AN$7500,MATCH(G$3,Команды!$A$2:$A$7500,0),$E16+2)=Команды!$AJ$2,TRUE,FALSE),IF(INDEX(Команды!$A$2:$AN$7500,MATCH(G$3,Команды!$A$2:$A$7500,0),$E16+2)=Команды!$AJ$3,TRUE,FALSE),IF(INDEX(Команды!$A$2:$AN$7500,MATCH(G$3,Команды!$A$2:$A$7500,0),$E16+2)=Команды!$AJ$4,TRUE,FALSE),IF(INDEX(Команды!$A$2:$AN$7500,MATCH(G$3,Команды!$A$2:$A$7500,0),$E16+2)=Команды!$AJ$5,TRUE,FALSE),IF(INDEX(Команды!$A$2:$AN$7500,MATCH(G$3,Команды!$A$2:$A$7500,0),$E16+2)=Команды!$AJ$6,TRUE,FALSE),IF(INDEX(Команды!$A$2:$AN$7500,MATCH(G$3,Команды!$A$2:$A$7500,0),$E16+2)=Команды!$AJ$7,TRUE,FALSE),IF(INDEX(Команды!$A$2:$AN$7500,MATCH(G$3,Команды!$A$2:$A$7500,0),$E16+2)=Команды!$AJ$8,TRUE,FALSE),IF(INDEX(Команды!$A$2:$AN$7500,MATCH(G$3,Команды!$A$2:$A$7500,0),$E16+2)=Команды!$AJ$9,TRUE,FALSE),IF(INDEX(Команды!$A$2:$AN$7500,MATCH(G$3,Команды!$A$2:$A$7500,0),$E16+2)=Команды!$AJ$10,TRUE,FALSE),IF(INDEX(Команды!$A$2:$AN$7500,MATCH(G$3,Команды!$A$2:$A$7500,0),$E16+2)=Команды!$AJ$11,TRUE,FALSE),IF(INDEX(Команды!$A$2:$AN$7500,MATCH(G$3,Команды!$A$2:$A$7500,0),$E16+2)=Команды!$AJ$12,TRUE,FALSE),IF(INDEX(Команды!$A$2:$AN$7500,MATCH(G$3,Команды!$A$2:$A$7500,0),$E16+2)=Команды!$AJ$13,TRUE,FALSE),IF(INDEX(Команды!$A$2:$AN$7500,MATCH(G$3,Команды!$A$2:$A$7500,0),$E16+2)=Команды!$AJ$14,TRUE,FALSE),IF(INDEX(Команды!$A$2:$AN$7500,MATCH(G$3,Команды!$A$2:$A$7500,0),$E16+2)=Команды!$AJ$15,TRUE,FALSE),IF(INDEX(Команды!$A$2:$AN$7500,MATCH(G$3,Команды!$A$2:$A$7500,0),$E16+2)=Команды!$AJ$16,TRUE,FALSE),IF(INDEX(Команды!$A$2:$AN$7500,MATCH(G$3,Команды!$A$2:$A$7500,0),$E16+2)=Команды!$AJ$17,TRUE,FALSE),IF(INDEX(Команды!$A$2:$AN$7500,MATCH(G$3,Команды!$A$2:$A$7500,0),$E16+2)=Команды!$AJ$18,TRUE,FALSE),IF(INDEX(Команды!$A$2:$AN$7500,MATCH(G$3,Команды!$A$2:$A$7500,0),$E16+2)=Команды!$AJ$19,TRUE,FALSE)),INDEX(Команды!$AJ$2:$AL$19,MATCH(INDEX(Команды!$A$2:$AN$7500,MATCH(G$3,Команды!$A$2:$A$7500,0),$E16+2),Команды!$AJ$2:$AJ$19,0),3),0)</f>
        <v>0.79166666666666663</v>
      </c>
      <c r="I16" s="342"/>
      <c r="J16" s="174">
        <f>IF(OR(IF(INDEX(Команды!$A$2:$AN$7500,MATCH(J$3,Команды!$A$2:$A$7500,0),$E16+2)=Команды!$AJ$2,TRUE,FALSE),IF(INDEX(Команды!$A$2:$AN$7500,MATCH(J$3,Команды!$A$2:$A$7500,0),$E16+2)=Команды!$AJ$3,TRUE,FALSE),IF(INDEX(Команды!$A$2:$AN$7500,MATCH(J$3,Команды!$A$2:$A$7500,0),$E16+2)=Команды!$AJ$4,TRUE,FALSE),IF(INDEX(Команды!$A$2:$AN$7500,MATCH(J$3,Команды!$A$2:$A$7500,0),$E16+2)=Команды!$AJ$5,TRUE,FALSE),IF(INDEX(Команды!$A$2:$AN$7500,MATCH(J$3,Команды!$A$2:$A$7500,0),$E16+2)=Команды!$AJ$6,TRUE,FALSE),IF(INDEX(Команды!$A$2:$AN$7500,MATCH(J$3,Команды!$A$2:$A$7500,0),$E16+2)=Команды!$AJ$7,TRUE,FALSE),IF(INDEX(Команды!$A$2:$AN$7500,MATCH(J$3,Команды!$A$2:$A$7500,0),$E16+2)=Команды!$AJ$8,TRUE,FALSE),IF(INDEX(Команды!$A$2:$AN$7500,MATCH(J$3,Команды!$A$2:$A$7500,0),$E16+2)=Команды!$AJ$9,TRUE,FALSE),IF(INDEX(Команды!$A$2:$AN$7500,MATCH(J$3,Команды!$A$2:$A$7500,0),$E16+2)=Команды!$AJ$10,TRUE,FALSE),IF(INDEX(Команды!$A$2:$AN$7500,MATCH(J$3,Команды!$A$2:$A$7500,0),$E16+2)=Команды!$AJ$11,TRUE,FALSE),IF(INDEX(Команды!$A$2:$AN$7500,MATCH(J$3,Команды!$A$2:$A$7500,0),$E16+2)=Команды!$AJ$12,TRUE,FALSE),IF(INDEX(Команды!$A$2:$AN$7500,MATCH(J$3,Команды!$A$2:$A$7500,0),$E16+2)=Команды!$AJ$13,TRUE,FALSE),IF(INDEX(Команды!$A$2:$AN$7500,MATCH(J$3,Команды!$A$2:$A$7500,0),$E16+2)=Команды!$AJ$14,TRUE,FALSE),IF(INDEX(Команды!$A$2:$AN$7500,MATCH(J$3,Команды!$A$2:$A$7500,0),$E16+2)=Команды!$AJ$15,TRUE,FALSE),IF(INDEX(Команды!$A$2:$AN$7500,MATCH(J$3,Команды!$A$2:$A$7500,0),$E16+2)=Команды!$AJ$16,TRUE,FALSE),,IF(INDEX(Команды!$A$2:$AN$7500,MATCH(J$3,Команды!$A$2:$A$7500,0),$E16+2)=Команды!$AJ$17,TRUE,FALSE),,IF(INDEX(Команды!$A$2:$AN$7500,MATCH(J$3,Команды!$A$2:$A$7500,0),$E16+2)=Команды!$AJ$18,TRUE,FALSE),,IF(INDEX(Команды!$A$2:$AN$7500,MATCH(J$3,Команды!$A$2:$A$7500,0),$E16+2)=Команды!$AJ$19,TRUE,FALSE)),INDEX(Команды!$AJ$2:$AK$19,MATCH(INDEX(Команды!$A$2:$AN$7500,MATCH(J$3,Команды!$A$2:$A$7500,0),$E16+2),Команды!$AJ$2:$AJ$19,0),2),0)</f>
        <v>0.58333333333333337</v>
      </c>
      <c r="K16" s="175">
        <f>IF(OR(IF(INDEX(Команды!$A$2:$AN$7500,MATCH(J$3,Команды!$A$2:$A$7500,0),$E16+2)=Команды!$AJ$2,TRUE,FALSE),IF(INDEX(Команды!$A$2:$AN$7500,MATCH(J$3,Команды!$A$2:$A$7500,0),$E16+2)=Команды!$AJ$3,TRUE,FALSE),IF(INDEX(Команды!$A$2:$AN$7500,MATCH(J$3,Команды!$A$2:$A$7500,0),$E16+2)=Команды!$AJ$4,TRUE,FALSE),IF(INDEX(Команды!$A$2:$AN$7500,MATCH(J$3,Команды!$A$2:$A$7500,0),$E16+2)=Команды!$AJ$5,TRUE,FALSE),IF(INDEX(Команды!$A$2:$AN$7500,MATCH(J$3,Команды!$A$2:$A$7500,0),$E16+2)=Команды!$AJ$6,TRUE,FALSE),IF(INDEX(Команды!$A$2:$AN$7500,MATCH(J$3,Команды!$A$2:$A$7500,0),$E16+2)=Команды!$AJ$7,TRUE,FALSE),IF(INDEX(Команды!$A$2:$AN$7500,MATCH(J$3,Команды!$A$2:$A$7500,0),$E16+2)=Команды!$AJ$8,TRUE,FALSE),IF(INDEX(Команды!$A$2:$AN$7500,MATCH(J$3,Команды!$A$2:$A$7500,0),$E16+2)=Команды!$AJ$9,TRUE,FALSE),IF(INDEX(Команды!$A$2:$AN$7500,MATCH(J$3,Команды!$A$2:$A$7500,0),$E16+2)=Команды!$AJ$10,TRUE,FALSE),IF(INDEX(Команды!$A$2:$AN$7500,MATCH(J$3,Команды!$A$2:$A$7500,0),$E16+2)=Команды!$AJ$11,TRUE,FALSE),IF(INDEX(Команды!$A$2:$AN$7500,MATCH(J$3,Команды!$A$2:$A$7500,0),$E16+2)=Команды!$AJ$12,TRUE,FALSE),IF(INDEX(Команды!$A$2:$AN$7500,MATCH(J$3,Команды!$A$2:$A$7500,0),$E16+2)=Команды!$AJ$13,TRUE,FALSE),IF(INDEX(Команды!$A$2:$AN$7500,MATCH(J$3,Команды!$A$2:$A$7500,0),$E16+2)=Команды!$AJ$14,TRUE,FALSE),IF(INDEX(Команды!$A$2:$AN$7500,MATCH(J$3,Команды!$A$2:$A$7500,0),$E16+2)=Команды!$AJ$15,TRUE,FALSE),IF(INDEX(Команды!$A$2:$AN$7500,MATCH(J$3,Команды!$A$2:$A$7500,0),$E16+2)=Команды!$AJ$16,TRUE,FALSE),IF(INDEX(Команды!$A$2:$AN$7500,MATCH(J$3,Команды!$A$2:$A$7500,0),$E16+2)=Команды!$AJ$17,TRUE,FALSE),IF(INDEX(Команды!$A$2:$AN$7500,MATCH(J$3,Команды!$A$2:$A$7500,0),$E16+2)=Команды!$AJ$18,TRUE,FALSE),IF(INDEX(Команды!$A$2:$AN$7500,MATCH(J$3,Команды!$A$2:$A$7500,0),$E16+2)=Команды!$AJ$19,TRUE,FALSE)),INDEX(Команды!$AJ$2:$AL$19,MATCH(INDEX(Команды!$A$2:$AN$7500,MATCH(J$3,Команды!$A$2:$A$7500,0),$E16+2),Команды!$AJ$2:$AJ$19,0),3),0)</f>
        <v>0.95833333333333337</v>
      </c>
      <c r="L16" s="342"/>
      <c r="M16" s="174" t="str">
        <f>IF(OR(IF(INDEX(Команды!$A$2:$AN$7500,MATCH(M$3,Команды!$A$2:$A$7500,0),$E16+2)=Команды!$AJ$2,TRUE,FALSE),IF(INDEX(Команды!$A$2:$AN$7500,MATCH(M$3,Команды!$A$2:$A$7500,0),$E16+2)=Команды!$AJ$3,TRUE,FALSE),IF(INDEX(Команды!$A$2:$AN$7500,MATCH(M$3,Команды!$A$2:$A$7500,0),$E16+2)=Команды!$AJ$4,TRUE,FALSE),IF(INDEX(Команды!$A$2:$AN$7500,MATCH(M$3,Команды!$A$2:$A$7500,0),$E16+2)=Команды!$AJ$5,TRUE,FALSE),IF(INDEX(Команды!$A$2:$AN$7500,MATCH(M$3,Команды!$A$2:$A$7500,0),$E16+2)=Команды!$AJ$6,TRUE,FALSE),IF(INDEX(Команды!$A$2:$AN$7500,MATCH(M$3,Команды!$A$2:$A$7500,0),$E16+2)=Команды!$AJ$7,TRUE,FALSE),IF(INDEX(Команды!$A$2:$AN$7500,MATCH(M$3,Команды!$A$2:$A$7500,0),$E16+2)=Команды!$AJ$8,TRUE,FALSE),IF(INDEX(Команды!$A$2:$AN$7500,MATCH(M$3,Команды!$A$2:$A$7500,0),$E16+2)=Команды!$AJ$9,TRUE,FALSE),IF(INDEX(Команды!$A$2:$AN$7500,MATCH(M$3,Команды!$A$2:$A$7500,0),$E16+2)=Команды!$AJ$10,TRUE,FALSE),IF(INDEX(Команды!$A$2:$AN$7500,MATCH(M$3,Команды!$A$2:$A$7500,0),$E16+2)=Команды!$AJ$11,TRUE,FALSE),IF(INDEX(Команды!$A$2:$AN$7500,MATCH(M$3,Команды!$A$2:$A$7500,0),$E16+2)=Команды!$AJ$12,TRUE,FALSE),IF(INDEX(Команды!$A$2:$AN$7500,MATCH(M$3,Команды!$A$2:$A$7500,0),$E16+2)=Команды!$AJ$13,TRUE,FALSE),IF(INDEX(Команды!$A$2:$AN$7500,MATCH(M$3,Команды!$A$2:$A$7500,0),$E16+2)=Команды!$AJ$14,TRUE,FALSE),IF(INDEX(Команды!$A$2:$AN$7500,MATCH(M$3,Команды!$A$2:$A$7500,0),$E16+2)=Команды!$AJ$15,TRUE,FALSE),IF(INDEX(Команды!$A$2:$AN$7500,MATCH(M$3,Команды!$A$2:$A$7500,0),$E16+2)=Команды!$AJ$16,TRUE,FALSE),,IF(INDEX(Команды!$A$2:$AN$7500,MATCH(M$3,Команды!$A$2:$A$7500,0),$E16+2)=Команды!$AJ$17,TRUE,FALSE),,IF(INDEX(Команды!$A$2:$AN$7500,MATCH(M$3,Команды!$A$2:$A$7500,0),$E16+2)=Команды!$AJ$18,TRUE,FALSE),,IF(INDEX(Команды!$A$2:$AN$7500,MATCH(M$3,Команды!$A$2:$A$7500,0),$E16+2)=Команды!$AJ$19,TRUE,FALSE)),INDEX(Команды!$AJ$2:$AK$19,MATCH(INDEX(Команды!$A$2:$AN$7500,MATCH(M$3,Команды!$A$2:$A$7500,0),$E16+2),Команды!$AJ$2:$AJ$19,0),2),0)</f>
        <v>В</v>
      </c>
      <c r="N16" s="175" t="str">
        <f>IF(OR(IF(INDEX(Команды!$A$2:$AN$7500,MATCH(M$3,Команды!$A$2:$A$7500,0),$E16+2)=Команды!$AJ$2,TRUE,FALSE),IF(INDEX(Команды!$A$2:$AN$7500,MATCH(M$3,Команды!$A$2:$A$7500,0),$E16+2)=Команды!$AJ$3,TRUE,FALSE),IF(INDEX(Команды!$A$2:$AN$7500,MATCH(M$3,Команды!$A$2:$A$7500,0),$E16+2)=Команды!$AJ$4,TRUE,FALSE),IF(INDEX(Команды!$A$2:$AN$7500,MATCH(M$3,Команды!$A$2:$A$7500,0),$E16+2)=Команды!$AJ$5,TRUE,FALSE),IF(INDEX(Команды!$A$2:$AN$7500,MATCH(M$3,Команды!$A$2:$A$7500,0),$E16+2)=Команды!$AJ$6,TRUE,FALSE),IF(INDEX(Команды!$A$2:$AN$7500,MATCH(M$3,Команды!$A$2:$A$7500,0),$E16+2)=Команды!$AJ$7,TRUE,FALSE),IF(INDEX(Команды!$A$2:$AN$7500,MATCH(M$3,Команды!$A$2:$A$7500,0),$E16+2)=Команды!$AJ$8,TRUE,FALSE),IF(INDEX(Команды!$A$2:$AN$7500,MATCH(M$3,Команды!$A$2:$A$7500,0),$E16+2)=Команды!$AJ$9,TRUE,FALSE),IF(INDEX(Команды!$A$2:$AN$7500,MATCH(M$3,Команды!$A$2:$A$7500,0),$E16+2)=Команды!$AJ$10,TRUE,FALSE),IF(INDEX(Команды!$A$2:$AN$7500,MATCH(M$3,Команды!$A$2:$A$7500,0),$E16+2)=Команды!$AJ$11,TRUE,FALSE),IF(INDEX(Команды!$A$2:$AN$7500,MATCH(M$3,Команды!$A$2:$A$7500,0),$E16+2)=Команды!$AJ$12,TRUE,FALSE),IF(INDEX(Команды!$A$2:$AN$7500,MATCH(M$3,Команды!$A$2:$A$7500,0),$E16+2)=Команды!$AJ$13,TRUE,FALSE),IF(INDEX(Команды!$A$2:$AN$7500,MATCH(M$3,Команды!$A$2:$A$7500,0),$E16+2)=Команды!$AJ$14,TRUE,FALSE),IF(INDEX(Команды!$A$2:$AN$7500,MATCH(M$3,Команды!$A$2:$A$7500,0),$E16+2)=Команды!$AJ$15,TRUE,FALSE),IF(INDEX(Команды!$A$2:$AN$7500,MATCH(M$3,Команды!$A$2:$A$7500,0),$E16+2)=Команды!$AJ$16,TRUE,FALSE),IF(INDEX(Команды!$A$2:$AN$7500,MATCH(M$3,Команды!$A$2:$A$7500,0),$E16+2)=Команды!$AJ$17,TRUE,FALSE),IF(INDEX(Команды!$A$2:$AN$7500,MATCH(M$3,Команды!$A$2:$A$7500,0),$E16+2)=Команды!$AJ$18,TRUE,FALSE),IF(INDEX(Команды!$A$2:$AN$7500,MATCH(M$3,Команды!$A$2:$A$7500,0),$E16+2)=Команды!$AJ$19,TRUE,FALSE)),INDEX(Команды!$AJ$2:$AL$19,MATCH(INDEX(Команды!$A$2:$AN$7500,MATCH(M$3,Команды!$A$2:$A$7500,0),$E16+2),Команды!$AJ$2:$AJ$19,0),3),0)</f>
        <v>В</v>
      </c>
      <c r="O16" s="342"/>
      <c r="P16" s="174" t="str">
        <f>IF(OR(IF(INDEX(Команды!$A$2:$AN$7500,MATCH(P$3,Команды!$A$2:$A$7500,0),$E16+2)=Команды!$AJ$2,TRUE,FALSE),IF(INDEX(Команды!$A$2:$AN$7500,MATCH(P$3,Команды!$A$2:$A$7500,0),$E16+2)=Команды!$AJ$3,TRUE,FALSE),IF(INDEX(Команды!$A$2:$AN$7500,MATCH(P$3,Команды!$A$2:$A$7500,0),$E16+2)=Команды!$AJ$4,TRUE,FALSE),IF(INDEX(Команды!$A$2:$AN$7500,MATCH(P$3,Команды!$A$2:$A$7500,0),$E16+2)=Команды!$AJ$5,TRUE,FALSE),IF(INDEX(Команды!$A$2:$AN$7500,MATCH(P$3,Команды!$A$2:$A$7500,0),$E16+2)=Команды!$AJ$6,TRUE,FALSE),IF(INDEX(Команды!$A$2:$AN$7500,MATCH(P$3,Команды!$A$2:$A$7500,0),$E16+2)=Команды!$AJ$7,TRUE,FALSE),IF(INDEX(Команды!$A$2:$AN$7500,MATCH(P$3,Команды!$A$2:$A$7500,0),$E16+2)=Команды!$AJ$8,TRUE,FALSE),IF(INDEX(Команды!$A$2:$AN$7500,MATCH(P$3,Команды!$A$2:$A$7500,0),$E16+2)=Команды!$AJ$9,TRUE,FALSE),IF(INDEX(Команды!$A$2:$AN$7500,MATCH(P$3,Команды!$A$2:$A$7500,0),$E16+2)=Команды!$AJ$10,TRUE,FALSE),IF(INDEX(Команды!$A$2:$AN$7500,MATCH(P$3,Команды!$A$2:$A$7500,0),$E16+2)=Команды!$AJ$11,TRUE,FALSE),IF(INDEX(Команды!$A$2:$AN$7500,MATCH(P$3,Команды!$A$2:$A$7500,0),$E16+2)=Команды!$AJ$12,TRUE,FALSE),IF(INDEX(Команды!$A$2:$AN$7500,MATCH(P$3,Команды!$A$2:$A$7500,0),$E16+2)=Команды!$AJ$13,TRUE,FALSE),IF(INDEX(Команды!$A$2:$AN$7500,MATCH(P$3,Команды!$A$2:$A$7500,0),$E16+2)=Команды!$AJ$14,TRUE,FALSE),IF(INDEX(Команды!$A$2:$AN$7500,MATCH(P$3,Команды!$A$2:$A$7500,0),$E16+2)=Команды!$AJ$15,TRUE,FALSE),IF(INDEX(Команды!$A$2:$AN$7500,MATCH(P$3,Команды!$A$2:$A$7500,0),$E16+2)=Команды!$AJ$16,TRUE,FALSE),,IF(INDEX(Команды!$A$2:$AN$7500,MATCH(P$3,Команды!$A$2:$A$7500,0),$E16+2)=Команды!$AJ$17,TRUE,FALSE),,IF(INDEX(Команды!$A$2:$AN$7500,MATCH(P$3,Команды!$A$2:$A$7500,0),$E16+2)=Команды!$AJ$18,TRUE,FALSE),,IF(INDEX(Команды!$A$2:$AN$7500,MATCH(P$3,Команды!$A$2:$A$7500,0),$E16+2)=Команды!$AJ$19,TRUE,FALSE)),INDEX(Команды!$AJ$2:$AK$19,MATCH(INDEX(Команды!$A$2:$AN$7500,MATCH(P$3,Команды!$A$2:$A$7500,0),$E16+2),Команды!$AJ$2:$AJ$19,0),2),0)</f>
        <v>В</v>
      </c>
      <c r="Q16" s="175" t="str">
        <f>IF(OR(IF(INDEX(Команды!$A$2:$AN$7500,MATCH(P$3,Команды!$A$2:$A$7500,0),$E16+2)=Команды!$AJ$2,TRUE,FALSE),IF(INDEX(Команды!$A$2:$AN$7500,MATCH(P$3,Команды!$A$2:$A$7500,0),$E16+2)=Команды!$AJ$3,TRUE,FALSE),IF(INDEX(Команды!$A$2:$AN$7500,MATCH(P$3,Команды!$A$2:$A$7500,0),$E16+2)=Команды!$AJ$4,TRUE,FALSE),IF(INDEX(Команды!$A$2:$AN$7500,MATCH(P$3,Команды!$A$2:$A$7500,0),$E16+2)=Команды!$AJ$5,TRUE,FALSE),IF(INDEX(Команды!$A$2:$AN$7500,MATCH(P$3,Команды!$A$2:$A$7500,0),$E16+2)=Команды!$AJ$6,TRUE,FALSE),IF(INDEX(Команды!$A$2:$AN$7500,MATCH(P$3,Команды!$A$2:$A$7500,0),$E16+2)=Команды!$AJ$7,TRUE,FALSE),IF(INDEX(Команды!$A$2:$AN$7500,MATCH(P$3,Команды!$A$2:$A$7500,0),$E16+2)=Команды!$AJ$8,TRUE,FALSE),IF(INDEX(Команды!$A$2:$AN$7500,MATCH(P$3,Команды!$A$2:$A$7500,0),$E16+2)=Команды!$AJ$9,TRUE,FALSE),IF(INDEX(Команды!$A$2:$AN$7500,MATCH(P$3,Команды!$A$2:$A$7500,0),$E16+2)=Команды!$AJ$10,TRUE,FALSE),IF(INDEX(Команды!$A$2:$AN$7500,MATCH(P$3,Команды!$A$2:$A$7500,0),$E16+2)=Команды!$AJ$11,TRUE,FALSE),IF(INDEX(Команды!$A$2:$AN$7500,MATCH(P$3,Команды!$A$2:$A$7500,0),$E16+2)=Команды!$AJ$12,TRUE,FALSE),IF(INDEX(Команды!$A$2:$AN$7500,MATCH(P$3,Команды!$A$2:$A$7500,0),$E16+2)=Команды!$AJ$13,TRUE,FALSE),IF(INDEX(Команды!$A$2:$AN$7500,MATCH(P$3,Команды!$A$2:$A$7500,0),$E16+2)=Команды!$AJ$14,TRUE,FALSE),IF(INDEX(Команды!$A$2:$AN$7500,MATCH(P$3,Команды!$A$2:$A$7500,0),$E16+2)=Команды!$AJ$15,TRUE,FALSE),IF(INDEX(Команды!$A$2:$AN$7500,MATCH(P$3,Команды!$A$2:$A$7500,0),$E16+2)=Команды!$AJ$16,TRUE,FALSE),IF(INDEX(Команды!$A$2:$AN$7500,MATCH(P$3,Команды!$A$2:$A$7500,0),$E16+2)=Команды!$AJ$17,TRUE,FALSE),IF(INDEX(Команды!$A$2:$AN$7500,MATCH(P$3,Команды!$A$2:$A$7500,0),$E16+2)=Команды!$AJ$18,TRUE,FALSE),IF(INDEX(Команды!$A$2:$AN$7500,MATCH(P$3,Команды!$A$2:$A$7500,0),$E16+2)=Команды!$AJ$19,TRUE,FALSE)),INDEX(Команды!$AJ$2:$AL$19,MATCH(INDEX(Команды!$A$2:$AN$7500,MATCH(P$3,Команды!$A$2:$A$7500,0),$E16+2),Команды!$AJ$2:$AJ$19,0),3),0)</f>
        <v>В</v>
      </c>
      <c r="R16" s="342"/>
      <c r="S16" s="174">
        <f>IF(OR(IF(INDEX(Команды!$A$2:$AN$7500,MATCH(S$3,Команды!$A$2:$A$7500,0),$E16+2)=Команды!$AJ$2,TRUE,FALSE),IF(INDEX(Команды!$A$2:$AN$7500,MATCH(S$3,Команды!$A$2:$A$7500,0),$E16+2)=Команды!$AJ$3,TRUE,FALSE),IF(INDEX(Команды!$A$2:$AN$7500,MATCH(S$3,Команды!$A$2:$A$7500,0),$E16+2)=Команды!$AJ$4,TRUE,FALSE),IF(INDEX(Команды!$A$2:$AN$7500,MATCH(S$3,Команды!$A$2:$A$7500,0),$E16+2)=Команды!$AJ$5,TRUE,FALSE),IF(INDEX(Команды!$A$2:$AN$7500,MATCH(S$3,Команды!$A$2:$A$7500,0),$E16+2)=Команды!$AJ$6,TRUE,FALSE),IF(INDEX(Команды!$A$2:$AN$7500,MATCH(S$3,Команды!$A$2:$A$7500,0),$E16+2)=Команды!$AJ$7,TRUE,FALSE),IF(INDEX(Команды!$A$2:$AN$7500,MATCH(S$3,Команды!$A$2:$A$7500,0),$E16+2)=Команды!$AJ$8,TRUE,FALSE),IF(INDEX(Команды!$A$2:$AN$7500,MATCH(S$3,Команды!$A$2:$A$7500,0),$E16+2)=Команды!$AJ$9,TRUE,FALSE),IF(INDEX(Команды!$A$2:$AN$7500,MATCH(S$3,Команды!$A$2:$A$7500,0),$E16+2)=Команды!$AJ$10,TRUE,FALSE),IF(INDEX(Команды!$A$2:$AN$7500,MATCH(S$3,Команды!$A$2:$A$7500,0),$E16+2)=Команды!$AJ$11,TRUE,FALSE),IF(INDEX(Команды!$A$2:$AN$7500,MATCH(S$3,Команды!$A$2:$A$7500,0),$E16+2)=Команды!$AJ$12,TRUE,FALSE),IF(INDEX(Команды!$A$2:$AN$7500,MATCH(S$3,Команды!$A$2:$A$7500,0),$E16+2)=Команды!$AJ$13,TRUE,FALSE),IF(INDEX(Команды!$A$2:$AN$7500,MATCH(S$3,Команды!$A$2:$A$7500,0),$E16+2)=Команды!$AJ$14,TRUE,FALSE),IF(INDEX(Команды!$A$2:$AN$7500,MATCH(S$3,Команды!$A$2:$A$7500,0),$E16+2)=Команды!$AJ$15,TRUE,FALSE),IF(INDEX(Команды!$A$2:$AN$7500,MATCH(S$3,Команды!$A$2:$A$7500,0),$E16+2)=Команды!$AJ$16,TRUE,FALSE),,IF(INDEX(Команды!$A$2:$AN$7500,MATCH(S$3,Команды!$A$2:$A$7500,0),$E16+2)=Команды!$AJ$17,TRUE,FALSE),,IF(INDEX(Команды!$A$2:$AN$7500,MATCH(S$3,Команды!$A$2:$A$7500,0),$E16+2)=Команды!$AJ$18,TRUE,FALSE),,IF(INDEX(Команды!$A$2:$AN$7500,MATCH(S$3,Команды!$A$2:$A$7500,0),$E16+2)=Команды!$AJ$19,TRUE,FALSE)),INDEX(Команды!$AJ$2:$AK$19,MATCH(INDEX(Команды!$A$2:$AN$7500,MATCH(S$3,Команды!$A$2:$A$7500,0),$E16+2),Команды!$AJ$2:$AJ$19,0),2),0)</f>
        <v>0.5</v>
      </c>
      <c r="T16" s="175">
        <f>IF(OR(IF(INDEX(Команды!$A$2:$AN$7500,MATCH(S$3,Команды!$A$2:$A$7500,0),$E16+2)=Команды!$AJ$2,TRUE,FALSE),IF(INDEX(Команды!$A$2:$AN$7500,MATCH(S$3,Команды!$A$2:$A$7500,0),$E16+2)=Команды!$AJ$3,TRUE,FALSE),IF(INDEX(Команды!$A$2:$AN$7500,MATCH(S$3,Команды!$A$2:$A$7500,0),$E16+2)=Команды!$AJ$4,TRUE,FALSE),IF(INDEX(Команды!$A$2:$AN$7500,MATCH(S$3,Команды!$A$2:$A$7500,0),$E16+2)=Команды!$AJ$5,TRUE,FALSE),IF(INDEX(Команды!$A$2:$AN$7500,MATCH(S$3,Команды!$A$2:$A$7500,0),$E16+2)=Команды!$AJ$6,TRUE,FALSE),IF(INDEX(Команды!$A$2:$AN$7500,MATCH(S$3,Команды!$A$2:$A$7500,0),$E16+2)=Команды!$AJ$7,TRUE,FALSE),IF(INDEX(Команды!$A$2:$AN$7500,MATCH(S$3,Команды!$A$2:$A$7500,0),$E16+2)=Команды!$AJ$8,TRUE,FALSE),IF(INDEX(Команды!$A$2:$AN$7500,MATCH(S$3,Команды!$A$2:$A$7500,0),$E16+2)=Команды!$AJ$9,TRUE,FALSE),IF(INDEX(Команды!$A$2:$AN$7500,MATCH(S$3,Команды!$A$2:$A$7500,0),$E16+2)=Команды!$AJ$10,TRUE,FALSE),IF(INDEX(Команды!$A$2:$AN$7500,MATCH(S$3,Команды!$A$2:$A$7500,0),$E16+2)=Команды!$AJ$11,TRUE,FALSE),IF(INDEX(Команды!$A$2:$AN$7500,MATCH(S$3,Команды!$A$2:$A$7500,0),$E16+2)=Команды!$AJ$12,TRUE,FALSE),IF(INDEX(Команды!$A$2:$AN$7500,MATCH(S$3,Команды!$A$2:$A$7500,0),$E16+2)=Команды!$AJ$13,TRUE,FALSE),IF(INDEX(Команды!$A$2:$AN$7500,MATCH(S$3,Команды!$A$2:$A$7500,0),$E16+2)=Команды!$AJ$14,TRUE,FALSE),IF(INDEX(Команды!$A$2:$AN$7500,MATCH(S$3,Команды!$A$2:$A$7500,0),$E16+2)=Команды!$AJ$15,TRUE,FALSE),IF(INDEX(Команды!$A$2:$AN$7500,MATCH(S$3,Команды!$A$2:$A$7500,0),$E16+2)=Команды!$AJ$16,TRUE,FALSE),IF(INDEX(Команды!$A$2:$AN$7500,MATCH(S$3,Команды!$A$2:$A$7500,0),$E16+2)=Команды!$AJ$17,TRUE,FALSE),IF(INDEX(Команды!$A$2:$AN$7500,MATCH(S$3,Команды!$A$2:$A$7500,0),$E16+2)=Команды!$AJ$18,TRUE,FALSE),IF(INDEX(Команды!$A$2:$AN$7500,MATCH(S$3,Команды!$A$2:$A$7500,0),$E16+2)=Команды!$AJ$19,TRUE,FALSE)),INDEX(Команды!$AJ$2:$AL$19,MATCH(INDEX(Команды!$A$2:$AN$7500,MATCH(S$3,Команды!$A$2:$A$7500,0),$E16+2),Команды!$AJ$2:$AJ$19,0),3),0)</f>
        <v>0.875</v>
      </c>
      <c r="U16" s="342"/>
      <c r="V16" s="174">
        <f>IF(OR(IF(INDEX(Команды!$A$2:$AN$7500,MATCH(V$3,Команды!$A$2:$A$7500,0),$E16+2)=Команды!$AJ$2,TRUE,FALSE),IF(INDEX(Команды!$A$2:$AN$7500,MATCH(V$3,Команды!$A$2:$A$7500,0),$E16+2)=Команды!$AJ$3,TRUE,FALSE),IF(INDEX(Команды!$A$2:$AN$7500,MATCH(V$3,Команды!$A$2:$A$7500,0),$E16+2)=Команды!$AJ$4,TRUE,FALSE),IF(INDEX(Команды!$A$2:$AN$7500,MATCH(V$3,Команды!$A$2:$A$7500,0),$E16+2)=Команды!$AJ$5,TRUE,FALSE),IF(INDEX(Команды!$A$2:$AN$7500,MATCH(V$3,Команды!$A$2:$A$7500,0),$E16+2)=Команды!$AJ$6,TRUE,FALSE),IF(INDEX(Команды!$A$2:$AN$7500,MATCH(V$3,Команды!$A$2:$A$7500,0),$E16+2)=Команды!$AJ$7,TRUE,FALSE),IF(INDEX(Команды!$A$2:$AN$7500,MATCH(V$3,Команды!$A$2:$A$7500,0),$E16+2)=Команды!$AJ$8,TRUE,FALSE),IF(INDEX(Команды!$A$2:$AN$7500,MATCH(V$3,Команды!$A$2:$A$7500,0),$E16+2)=Команды!$AJ$9,TRUE,FALSE),IF(INDEX(Команды!$A$2:$AN$7500,MATCH(V$3,Команды!$A$2:$A$7500,0),$E16+2)=Команды!$AJ$10,TRUE,FALSE),IF(INDEX(Команды!$A$2:$AN$7500,MATCH(V$3,Команды!$A$2:$A$7500,0),$E16+2)=Команды!$AJ$11,TRUE,FALSE),IF(INDEX(Команды!$A$2:$AN$7500,MATCH(V$3,Команды!$A$2:$A$7500,0),$E16+2)=Команды!$AJ$12,TRUE,FALSE),IF(INDEX(Команды!$A$2:$AN$7500,MATCH(V$3,Команды!$A$2:$A$7500,0),$E16+2)=Команды!$AJ$13,TRUE,FALSE),IF(INDEX(Команды!$A$2:$AN$7500,MATCH(V$3,Команды!$A$2:$A$7500,0),$E16+2)=Команды!$AJ$14,TRUE,FALSE),IF(INDEX(Команды!$A$2:$AN$7500,MATCH(V$3,Команды!$A$2:$A$7500,0),$E16+2)=Команды!$AJ$15,TRUE,FALSE),IF(INDEX(Команды!$A$2:$AN$7500,MATCH(V$3,Команды!$A$2:$A$7500,0),$E16+2)=Команды!$AJ$16,TRUE,FALSE),,IF(INDEX(Команды!$A$2:$AN$7500,MATCH(V$3,Команды!$A$2:$A$7500,0),$E16+2)=Команды!$AJ$17,TRUE,FALSE),,IF(INDEX(Команды!$A$2:$AN$7500,MATCH(V$3,Команды!$A$2:$A$7500,0),$E16+2)=Команды!$AJ$18,TRUE,FALSE),,IF(INDEX(Команды!$A$2:$AN$7500,MATCH(V$3,Команды!$A$2:$A$7500,0),$E16+2)=Команды!$AJ$19,TRUE,FALSE)),INDEX(Команды!$AJ$2:$AK$19,MATCH(INDEX(Команды!$A$2:$AN$7500,MATCH(V$3,Команды!$A$2:$A$7500,0),$E16+2),Команды!$AJ$2:$AJ$19,0),2),0)</f>
        <v>0.58333333333333337</v>
      </c>
      <c r="W16" s="175">
        <f>IF(OR(IF(INDEX(Команды!$A$2:$AN$7500,MATCH(V$3,Команды!$A$2:$A$7500,0),$E16+2)=Команды!$AJ$2,TRUE,FALSE),IF(INDEX(Команды!$A$2:$AN$7500,MATCH(V$3,Команды!$A$2:$A$7500,0),$E16+2)=Команды!$AJ$3,TRUE,FALSE),IF(INDEX(Команды!$A$2:$AN$7500,MATCH(V$3,Команды!$A$2:$A$7500,0),$E16+2)=Команды!$AJ$4,TRUE,FALSE),IF(INDEX(Команды!$A$2:$AN$7500,MATCH(V$3,Команды!$A$2:$A$7500,0),$E16+2)=Команды!$AJ$5,TRUE,FALSE),IF(INDEX(Команды!$A$2:$AN$7500,MATCH(V$3,Команды!$A$2:$A$7500,0),$E16+2)=Команды!$AJ$6,TRUE,FALSE),IF(INDEX(Команды!$A$2:$AN$7500,MATCH(V$3,Команды!$A$2:$A$7500,0),$E16+2)=Команды!$AJ$7,TRUE,FALSE),IF(INDEX(Команды!$A$2:$AN$7500,MATCH(V$3,Команды!$A$2:$A$7500,0),$E16+2)=Команды!$AJ$8,TRUE,FALSE),IF(INDEX(Команды!$A$2:$AN$7500,MATCH(V$3,Команды!$A$2:$A$7500,0),$E16+2)=Команды!$AJ$9,TRUE,FALSE),IF(INDEX(Команды!$A$2:$AN$7500,MATCH(V$3,Команды!$A$2:$A$7500,0),$E16+2)=Команды!$AJ$10,TRUE,FALSE),IF(INDEX(Команды!$A$2:$AN$7500,MATCH(V$3,Команды!$A$2:$A$7500,0),$E16+2)=Команды!$AJ$11,TRUE,FALSE),IF(INDEX(Команды!$A$2:$AN$7500,MATCH(V$3,Команды!$A$2:$A$7500,0),$E16+2)=Команды!$AJ$12,TRUE,FALSE),IF(INDEX(Команды!$A$2:$AN$7500,MATCH(V$3,Команды!$A$2:$A$7500,0),$E16+2)=Команды!$AJ$13,TRUE,FALSE),IF(INDEX(Команды!$A$2:$AN$7500,MATCH(V$3,Команды!$A$2:$A$7500,0),$E16+2)=Команды!$AJ$14,TRUE,FALSE),IF(INDEX(Команды!$A$2:$AN$7500,MATCH(V$3,Команды!$A$2:$A$7500,0),$E16+2)=Команды!$AJ$15,TRUE,FALSE),IF(INDEX(Команды!$A$2:$AN$7500,MATCH(V$3,Команды!$A$2:$A$7500,0),$E16+2)=Команды!$AJ$16,TRUE,FALSE),IF(INDEX(Команды!$A$2:$AN$7500,MATCH(V$3,Команды!$A$2:$A$7500,0),$E16+2)=Команды!$AJ$17,TRUE,FALSE),IF(INDEX(Команды!$A$2:$AN$7500,MATCH(V$3,Команды!$A$2:$A$7500,0),$E16+2)=Команды!$AJ$18,TRUE,FALSE),IF(INDEX(Команды!$A$2:$AN$7500,MATCH(V$3,Команды!$A$2:$A$7500,0),$E16+2)=Команды!$AJ$19,TRUE,FALSE)),INDEX(Команды!$AJ$2:$AL$19,MATCH(INDEX(Команды!$A$2:$AN$7500,MATCH(V$3,Команды!$A$2:$A$7500,0),$E16+2),Команды!$AJ$2:$AJ$19,0),3),0)</f>
        <v>0.95833333333333337</v>
      </c>
      <c r="X16" s="342"/>
      <c r="Y16" s="174">
        <f>IF(OR(IF(INDEX(Команды!$A$2:$AN$7500,MATCH(Y$3,Команды!$A$2:$A$7500,0),$E16+2)=Команды!$AJ$2,TRUE,FALSE),IF(INDEX(Команды!$A$2:$AN$7500,MATCH(Y$3,Команды!$A$2:$A$7500,0),$E16+2)=Команды!$AJ$3,TRUE,FALSE),IF(INDEX(Команды!$A$2:$AN$7500,MATCH(Y$3,Команды!$A$2:$A$7500,0),$E16+2)=Команды!$AJ$4,TRUE,FALSE),IF(INDEX(Команды!$A$2:$AN$7500,MATCH(Y$3,Команды!$A$2:$A$7500,0),$E16+2)=Команды!$AJ$5,TRUE,FALSE),IF(INDEX(Команды!$A$2:$AN$7500,MATCH(Y$3,Команды!$A$2:$A$7500,0),$E16+2)=Команды!$AJ$6,TRUE,FALSE),IF(INDEX(Команды!$A$2:$AN$7500,MATCH(Y$3,Команды!$A$2:$A$7500,0),$E16+2)=Команды!$AJ$7,TRUE,FALSE),IF(INDEX(Команды!$A$2:$AN$7500,MATCH(Y$3,Команды!$A$2:$A$7500,0),$E16+2)=Команды!$AJ$8,TRUE,FALSE),IF(INDEX(Команды!$A$2:$AN$7500,MATCH(Y$3,Команды!$A$2:$A$7500,0),$E16+2)=Команды!$AJ$9,TRUE,FALSE),IF(INDEX(Команды!$A$2:$AN$7500,MATCH(Y$3,Команды!$A$2:$A$7500,0),$E16+2)=Команды!$AJ$10,TRUE,FALSE),IF(INDEX(Команды!$A$2:$AN$7500,MATCH(Y$3,Команды!$A$2:$A$7500,0),$E16+2)=Команды!$AJ$11,TRUE,FALSE),IF(INDEX(Команды!$A$2:$AN$7500,MATCH(Y$3,Команды!$A$2:$A$7500,0),$E16+2)=Команды!$AJ$12,TRUE,FALSE),IF(INDEX(Команды!$A$2:$AN$7500,MATCH(Y$3,Команды!$A$2:$A$7500,0),$E16+2)=Команды!$AJ$13,TRUE,FALSE),IF(INDEX(Команды!$A$2:$AN$7500,MATCH(Y$3,Команды!$A$2:$A$7500,0),$E16+2)=Команды!$AJ$14,TRUE,FALSE),IF(INDEX(Команды!$A$2:$AN$7500,MATCH(Y$3,Команды!$A$2:$A$7500,0),$E16+2)=Команды!$AJ$15,TRUE,FALSE),IF(INDEX(Команды!$A$2:$AN$7500,MATCH(Y$3,Команды!$A$2:$A$7500,0),$E16+2)=Команды!$AJ$16,TRUE,FALSE),,IF(INDEX(Команды!$A$2:$AN$7500,MATCH(Y$3,Команды!$A$2:$A$7500,0),$E16+2)=Команды!$AJ$17,TRUE,FALSE),,IF(INDEX(Команды!$A$2:$AN$7500,MATCH(Y$3,Команды!$A$2:$A$7500,0),$E16+2)=Команды!$AJ$18,TRUE,FALSE),,IF(INDEX(Команды!$A$2:$AN$7500,MATCH(Y$3,Команды!$A$2:$A$7500,0),$E16+2)=Команды!$AJ$19,TRUE,FALSE)),INDEX(Команды!$AJ$2:$AK$19,MATCH(INDEX(Команды!$A$2:$AN$7500,MATCH(Y$3,Команды!$A$2:$A$7500,0),$E16+2),Команды!$AJ$2:$AJ$19,0),2),0)</f>
        <v>0.64583333333333337</v>
      </c>
      <c r="Z16" s="175">
        <f>IF(OR(IF(INDEX(Команды!$A$2:$AN$7500,MATCH(Y$3,Команды!$A$2:$A$7500,0),$E16+2)=Команды!$AJ$2,TRUE,FALSE),IF(INDEX(Команды!$A$2:$AN$7500,MATCH(Y$3,Команды!$A$2:$A$7500,0),$E16+2)=Команды!$AJ$3,TRUE,FALSE),IF(INDEX(Команды!$A$2:$AN$7500,MATCH(Y$3,Команды!$A$2:$A$7500,0),$E16+2)=Команды!$AJ$4,TRUE,FALSE),IF(INDEX(Команды!$A$2:$AN$7500,MATCH(Y$3,Команды!$A$2:$A$7500,0),$E16+2)=Команды!$AJ$5,TRUE,FALSE),IF(INDEX(Команды!$A$2:$AN$7500,MATCH(Y$3,Команды!$A$2:$A$7500,0),$E16+2)=Команды!$AJ$6,TRUE,FALSE),IF(INDEX(Команды!$A$2:$AN$7500,MATCH(Y$3,Команды!$A$2:$A$7500,0),$E16+2)=Команды!$AJ$7,TRUE,FALSE),IF(INDEX(Команды!$A$2:$AN$7500,MATCH(Y$3,Команды!$A$2:$A$7500,0),$E16+2)=Команды!$AJ$8,TRUE,FALSE),IF(INDEX(Команды!$A$2:$AN$7500,MATCH(Y$3,Команды!$A$2:$A$7500,0),$E16+2)=Команды!$AJ$9,TRUE,FALSE),IF(INDEX(Команды!$A$2:$AN$7500,MATCH(Y$3,Команды!$A$2:$A$7500,0),$E16+2)=Команды!$AJ$10,TRUE,FALSE),IF(INDEX(Команды!$A$2:$AN$7500,MATCH(Y$3,Команды!$A$2:$A$7500,0),$E16+2)=Команды!$AJ$11,TRUE,FALSE),IF(INDEX(Команды!$A$2:$AN$7500,MATCH(Y$3,Команды!$A$2:$A$7500,0),$E16+2)=Команды!$AJ$12,TRUE,FALSE),IF(INDEX(Команды!$A$2:$AN$7500,MATCH(Y$3,Команды!$A$2:$A$7500,0),$E16+2)=Команды!$AJ$13,TRUE,FALSE),IF(INDEX(Команды!$A$2:$AN$7500,MATCH(Y$3,Команды!$A$2:$A$7500,0),$E16+2)=Команды!$AJ$14,TRUE,FALSE),IF(INDEX(Команды!$A$2:$AN$7500,MATCH(Y$3,Команды!$A$2:$A$7500,0),$E16+2)=Команды!$AJ$15,TRUE,FALSE),IF(INDEX(Команды!$A$2:$AN$7500,MATCH(Y$3,Команды!$A$2:$A$7500,0),$E16+2)=Команды!$AJ$16,TRUE,FALSE),IF(INDEX(Команды!$A$2:$AN$7500,MATCH(Y$3,Команды!$A$2:$A$7500,0),$E16+2)=Команды!$AJ$17,TRUE,FALSE),IF(INDEX(Команды!$A$2:$AN$7500,MATCH(Y$3,Команды!$A$2:$A$7500,0),$E16+2)=Команды!$AJ$18,TRUE,FALSE),IF(INDEX(Команды!$A$2:$AN$7500,MATCH(Y$3,Команды!$A$2:$A$7500,0),$E16+2)=Команды!$AJ$19,TRUE,FALSE)),INDEX(Команды!$AJ$2:$AL$19,MATCH(INDEX(Команды!$A$2:$AN$7500,MATCH(Y$3,Команды!$A$2:$A$7500,0),$E16+2),Команды!$AJ$2:$AJ$19,0),3),0)</f>
        <v>1.0208333333333333</v>
      </c>
      <c r="AA16" s="342"/>
      <c r="AB16" s="174">
        <f>IF(OR(IF(INDEX(Команды!$A$2:$AN$7500,MATCH(AB$3,Команды!$A$2:$A$7500,0),$E16+2)=Команды!$AJ$2,TRUE,FALSE),IF(INDEX(Команды!$A$2:$AN$7500,MATCH(AB$3,Команды!$A$2:$A$7500,0),$E16+2)=Команды!$AJ$3,TRUE,FALSE),IF(INDEX(Команды!$A$2:$AN$7500,MATCH(AB$3,Команды!$A$2:$A$7500,0),$E16+2)=Команды!$AJ$4,TRUE,FALSE),IF(INDEX(Команды!$A$2:$AN$7500,MATCH(AB$3,Команды!$A$2:$A$7500,0),$E16+2)=Команды!$AJ$5,TRUE,FALSE),IF(INDEX(Команды!$A$2:$AN$7500,MATCH(AB$3,Команды!$A$2:$A$7500,0),$E16+2)=Команды!$AJ$6,TRUE,FALSE),IF(INDEX(Команды!$A$2:$AN$7500,MATCH(AB$3,Команды!$A$2:$A$7500,0),$E16+2)=Команды!$AJ$7,TRUE,FALSE),IF(INDEX(Команды!$A$2:$AN$7500,MATCH(AB$3,Команды!$A$2:$A$7500,0),$E16+2)=Команды!$AJ$8,TRUE,FALSE),IF(INDEX(Команды!$A$2:$AN$7500,MATCH(AB$3,Команды!$A$2:$A$7500,0),$E16+2)=Команды!$AJ$9,TRUE,FALSE),IF(INDEX(Команды!$A$2:$AN$7500,MATCH(AB$3,Команды!$A$2:$A$7500,0),$E16+2)=Команды!$AJ$10,TRUE,FALSE),IF(INDEX(Команды!$A$2:$AN$7500,MATCH(AB$3,Команды!$A$2:$A$7500,0),$E16+2)=Команды!$AJ$11,TRUE,FALSE),IF(INDEX(Команды!$A$2:$AN$7500,MATCH(AB$3,Команды!$A$2:$A$7500,0),$E16+2)=Команды!$AJ$12,TRUE,FALSE),IF(INDEX(Команды!$A$2:$AN$7500,MATCH(AB$3,Команды!$A$2:$A$7500,0),$E16+2)=Команды!$AJ$13,TRUE,FALSE),IF(INDEX(Команды!$A$2:$AN$7500,MATCH(AB$3,Команды!$A$2:$A$7500,0),$E16+2)=Команды!$AJ$14,TRUE,FALSE),IF(INDEX(Команды!$A$2:$AN$7500,MATCH(AB$3,Команды!$A$2:$A$7500,0),$E16+2)=Команды!$AJ$15,TRUE,FALSE),IF(INDEX(Команды!$A$2:$AN$7500,MATCH(AB$3,Команды!$A$2:$A$7500,0),$E16+2)=Команды!$AJ$16,TRUE,FALSE),,IF(INDEX(Команды!$A$2:$AN$7500,MATCH(AB$3,Команды!$A$2:$A$7500,0),$E16+2)=Команды!$AJ$17,TRUE,FALSE),,IF(INDEX(Команды!$A$2:$AN$7500,MATCH(AB$3,Команды!$A$2:$A$7500,0),$E16+2)=Команды!$AJ$18,TRUE,FALSE),,IF(INDEX(Команды!$A$2:$AN$7500,MATCH(AB$3,Команды!$A$2:$A$7500,0),$E16+2)=Команды!$AJ$19,TRUE,FALSE)),INDEX(Команды!$AJ$2:$AK$19,MATCH(INDEX(Команды!$A$2:$AN$7500,MATCH(AB$3,Команды!$A$2:$A$7500,0),$E16+2),Команды!$AJ$2:$AJ$19,0),2),0)</f>
        <v>0.64583333333333337</v>
      </c>
      <c r="AC16" s="175">
        <f>IF(OR(IF(INDEX(Команды!$A$2:$AN$7500,MATCH(AB$3,Команды!$A$2:$A$7500,0),$E16+2)=Команды!$AJ$2,TRUE,FALSE),IF(INDEX(Команды!$A$2:$AN$7500,MATCH(AB$3,Команды!$A$2:$A$7500,0),$E16+2)=Команды!$AJ$3,TRUE,FALSE),IF(INDEX(Команды!$A$2:$AN$7500,MATCH(AB$3,Команды!$A$2:$A$7500,0),$E16+2)=Команды!$AJ$4,TRUE,FALSE),IF(INDEX(Команды!$A$2:$AN$7500,MATCH(AB$3,Команды!$A$2:$A$7500,0),$E16+2)=Команды!$AJ$5,TRUE,FALSE),IF(INDEX(Команды!$A$2:$AN$7500,MATCH(AB$3,Команды!$A$2:$A$7500,0),$E16+2)=Команды!$AJ$6,TRUE,FALSE),IF(INDEX(Команды!$A$2:$AN$7500,MATCH(AB$3,Команды!$A$2:$A$7500,0),$E16+2)=Команды!$AJ$7,TRUE,FALSE),IF(INDEX(Команды!$A$2:$AN$7500,MATCH(AB$3,Команды!$A$2:$A$7500,0),$E16+2)=Команды!$AJ$8,TRUE,FALSE),IF(INDEX(Команды!$A$2:$AN$7500,MATCH(AB$3,Команды!$A$2:$A$7500,0),$E16+2)=Команды!$AJ$9,TRUE,FALSE),IF(INDEX(Команды!$A$2:$AN$7500,MATCH(AB$3,Команды!$A$2:$A$7500,0),$E16+2)=Команды!$AJ$10,TRUE,FALSE),IF(INDEX(Команды!$A$2:$AN$7500,MATCH(AB$3,Команды!$A$2:$A$7500,0),$E16+2)=Команды!$AJ$11,TRUE,FALSE),IF(INDEX(Команды!$A$2:$AN$7500,MATCH(AB$3,Команды!$A$2:$A$7500,0),$E16+2)=Команды!$AJ$12,TRUE,FALSE),IF(INDEX(Команды!$A$2:$AN$7500,MATCH(AB$3,Команды!$A$2:$A$7500,0),$E16+2)=Команды!$AJ$13,TRUE,FALSE),IF(INDEX(Команды!$A$2:$AN$7500,MATCH(AB$3,Команды!$A$2:$A$7500,0),$E16+2)=Команды!$AJ$14,TRUE,FALSE),IF(INDEX(Команды!$A$2:$AN$7500,MATCH(AB$3,Команды!$A$2:$A$7500,0),$E16+2)=Команды!$AJ$15,TRUE,FALSE),IF(INDEX(Команды!$A$2:$AN$7500,MATCH(AB$3,Команды!$A$2:$A$7500,0),$E16+2)=Команды!$AJ$16,TRUE,FALSE),IF(INDEX(Команды!$A$2:$AN$7500,MATCH(AB$3,Команды!$A$2:$A$7500,0),$E16+2)=Команды!$AJ$17,TRUE,FALSE),IF(INDEX(Команды!$A$2:$AN$7500,MATCH(AB$3,Команды!$A$2:$A$7500,0),$E16+2)=Команды!$AJ$18,TRUE,FALSE),IF(INDEX(Команды!$A$2:$AN$7500,MATCH(AB$3,Команды!$A$2:$A$7500,0),$E16+2)=Команды!$AJ$19,TRUE,FALSE)),INDEX(Команды!$AJ$2:$AL$19,MATCH(INDEX(Команды!$A$2:$AN$7500,MATCH(AB$3,Команды!$A$2:$A$7500,0),$E16+2),Команды!$AJ$2:$AJ$19,0),3),0)</f>
        <v>1.0208333333333333</v>
      </c>
      <c r="AD16" s="342"/>
      <c r="AE16" s="174" t="str">
        <f>IF(OR(IF(INDEX(Команды!$A$2:$AN$7500,MATCH(AE$3,Команды!$A$2:$A$7500,0),$E16+2)=Команды!$AJ$2,TRUE,FALSE),IF(INDEX(Команды!$A$2:$AN$7500,MATCH(AE$3,Команды!$A$2:$A$7500,0),$E16+2)=Команды!$AJ$3,TRUE,FALSE),IF(INDEX(Команды!$A$2:$AN$7500,MATCH(AE$3,Команды!$A$2:$A$7500,0),$E16+2)=Команды!$AJ$4,TRUE,FALSE),IF(INDEX(Команды!$A$2:$AN$7500,MATCH(AE$3,Команды!$A$2:$A$7500,0),$E16+2)=Команды!$AJ$5,TRUE,FALSE),IF(INDEX(Команды!$A$2:$AN$7500,MATCH(AE$3,Команды!$A$2:$A$7500,0),$E16+2)=Команды!$AJ$6,TRUE,FALSE),IF(INDEX(Команды!$A$2:$AN$7500,MATCH(AE$3,Команды!$A$2:$A$7500,0),$E16+2)=Команды!$AJ$7,TRUE,FALSE),IF(INDEX(Команды!$A$2:$AN$7500,MATCH(AE$3,Команды!$A$2:$A$7500,0),$E16+2)=Команды!$AJ$8,TRUE,FALSE),IF(INDEX(Команды!$A$2:$AN$7500,MATCH(AE$3,Команды!$A$2:$A$7500,0),$E16+2)=Команды!$AJ$9,TRUE,FALSE),IF(INDEX(Команды!$A$2:$AN$7500,MATCH(AE$3,Команды!$A$2:$A$7500,0),$E16+2)=Команды!$AJ$10,TRUE,FALSE),IF(INDEX(Команды!$A$2:$AN$7500,MATCH(AE$3,Команды!$A$2:$A$7500,0),$E16+2)=Команды!$AJ$11,TRUE,FALSE),IF(INDEX(Команды!$A$2:$AN$7500,MATCH(AE$3,Команды!$A$2:$A$7500,0),$E16+2)=Команды!$AJ$12,TRUE,FALSE),IF(INDEX(Команды!$A$2:$AN$7500,MATCH(AE$3,Команды!$A$2:$A$7500,0),$E16+2)=Команды!$AJ$13,TRUE,FALSE),IF(INDEX(Команды!$A$2:$AN$7500,MATCH(AE$3,Команды!$A$2:$A$7500,0),$E16+2)=Команды!$AJ$14,TRUE,FALSE),IF(INDEX(Команды!$A$2:$AN$7500,MATCH(AE$3,Команды!$A$2:$A$7500,0),$E16+2)=Команды!$AJ$15,TRUE,FALSE),IF(INDEX(Команды!$A$2:$AN$7500,MATCH(AE$3,Команды!$A$2:$A$7500,0),$E16+2)=Команды!$AJ$16,TRUE,FALSE),,IF(INDEX(Команды!$A$2:$AN$7500,MATCH(AE$3,Команды!$A$2:$A$7500,0),$E16+2)=Команды!$AJ$17,TRUE,FALSE),,IF(INDEX(Команды!$A$2:$AN$7500,MATCH(AE$3,Команды!$A$2:$A$7500,0),$E16+2)=Команды!$AJ$18,TRUE,FALSE),,IF(INDEX(Команды!$A$2:$AN$7500,MATCH(AE$3,Команды!$A$2:$A$7500,0),$E16+2)=Команды!$AJ$19,TRUE,FALSE)),INDEX(Команды!$AJ$2:$AK$19,MATCH(INDEX(Команды!$A$2:$AN$7500,MATCH(AE$3,Команды!$A$2:$A$7500,0),$E16+2),Команды!$AJ$2:$AJ$19,0),2),0)</f>
        <v>В</v>
      </c>
      <c r="AF16" s="175" t="str">
        <f>IF(OR(IF(INDEX(Команды!$A$2:$AN$7500,MATCH(AE$3,Команды!$A$2:$A$7500,0),$E16+2)=Команды!$AJ$2,TRUE,FALSE),IF(INDEX(Команды!$A$2:$AN$7500,MATCH(AE$3,Команды!$A$2:$A$7500,0),$E16+2)=Команды!$AJ$3,TRUE,FALSE),IF(INDEX(Команды!$A$2:$AN$7500,MATCH(AE$3,Команды!$A$2:$A$7500,0),$E16+2)=Команды!$AJ$4,TRUE,FALSE),IF(INDEX(Команды!$A$2:$AN$7500,MATCH(AE$3,Команды!$A$2:$A$7500,0),$E16+2)=Команды!$AJ$5,TRUE,FALSE),IF(INDEX(Команды!$A$2:$AN$7500,MATCH(AE$3,Команды!$A$2:$A$7500,0),$E16+2)=Команды!$AJ$6,TRUE,FALSE),IF(INDEX(Команды!$A$2:$AN$7500,MATCH(AE$3,Команды!$A$2:$A$7500,0),$E16+2)=Команды!$AJ$7,TRUE,FALSE),IF(INDEX(Команды!$A$2:$AN$7500,MATCH(AE$3,Команды!$A$2:$A$7500,0),$E16+2)=Команды!$AJ$8,TRUE,FALSE),IF(INDEX(Команды!$A$2:$AN$7500,MATCH(AE$3,Команды!$A$2:$A$7500,0),$E16+2)=Команды!$AJ$9,TRUE,FALSE),IF(INDEX(Команды!$A$2:$AN$7500,MATCH(AE$3,Команды!$A$2:$A$7500,0),$E16+2)=Команды!$AJ$10,TRUE,FALSE),IF(INDEX(Команды!$A$2:$AN$7500,MATCH(AE$3,Команды!$A$2:$A$7500,0),$E16+2)=Команды!$AJ$11,TRUE,FALSE),IF(INDEX(Команды!$A$2:$AN$7500,MATCH(AE$3,Команды!$A$2:$A$7500,0),$E16+2)=Команды!$AJ$12,TRUE,FALSE),IF(INDEX(Команды!$A$2:$AN$7500,MATCH(AE$3,Команды!$A$2:$A$7500,0),$E16+2)=Команды!$AJ$13,TRUE,FALSE),IF(INDEX(Команды!$A$2:$AN$7500,MATCH(AE$3,Команды!$A$2:$A$7500,0),$E16+2)=Команды!$AJ$14,TRUE,FALSE),IF(INDEX(Команды!$A$2:$AN$7500,MATCH(AE$3,Команды!$A$2:$A$7500,0),$E16+2)=Команды!$AJ$15,TRUE,FALSE),IF(INDEX(Команды!$A$2:$AN$7500,MATCH(AE$3,Команды!$A$2:$A$7500,0),$E16+2)=Команды!$AJ$16,TRUE,FALSE),IF(INDEX(Команды!$A$2:$AN$7500,MATCH(AE$3,Команды!$A$2:$A$7500,0),$E16+2)=Команды!$AJ$17,TRUE,FALSE),IF(INDEX(Команды!$A$2:$AN$7500,MATCH(AE$3,Команды!$A$2:$A$7500,0),$E16+2)=Команды!$AJ$18,TRUE,FALSE),IF(INDEX(Команды!$A$2:$AN$7500,MATCH(AE$3,Команды!$A$2:$A$7500,0),$E16+2)=Команды!$AJ$19,TRUE,FALSE)),INDEX(Команды!$AJ$2:$AL$19,MATCH(INDEX(Команды!$A$2:$AN$7500,MATCH(AE$3,Команды!$A$2:$A$7500,0),$E16+2),Команды!$AJ$2:$AJ$19,0),3),0)</f>
        <v>В</v>
      </c>
      <c r="AG16" s="342"/>
      <c r="AH16" s="174" t="str">
        <f>IF(OR(IF(INDEX(Команды!$A$2:$AN$7500,MATCH(AH$3,Команды!$A$2:$A$7500,0),$E16+2)=Команды!$AJ$2,TRUE,FALSE),IF(INDEX(Команды!$A$2:$AN$7500,MATCH(AH$3,Команды!$A$2:$A$7500,0),$E16+2)=Команды!$AJ$3,TRUE,FALSE),IF(INDEX(Команды!$A$2:$AN$7500,MATCH(AH$3,Команды!$A$2:$A$7500,0),$E16+2)=Команды!$AJ$4,TRUE,FALSE),IF(INDEX(Команды!$A$2:$AN$7500,MATCH(AH$3,Команды!$A$2:$A$7500,0),$E16+2)=Команды!$AJ$5,TRUE,FALSE),IF(INDEX(Команды!$A$2:$AN$7500,MATCH(AH$3,Команды!$A$2:$A$7500,0),$E16+2)=Команды!$AJ$6,TRUE,FALSE),IF(INDEX(Команды!$A$2:$AN$7500,MATCH(AH$3,Команды!$A$2:$A$7500,0),$E16+2)=Команды!$AJ$7,TRUE,FALSE),IF(INDEX(Команды!$A$2:$AN$7500,MATCH(AH$3,Команды!$A$2:$A$7500,0),$E16+2)=Команды!$AJ$8,TRUE,FALSE),IF(INDEX(Команды!$A$2:$AN$7500,MATCH(AH$3,Команды!$A$2:$A$7500,0),$E16+2)=Команды!$AJ$9,TRUE,FALSE),IF(INDEX(Команды!$A$2:$AN$7500,MATCH(AH$3,Команды!$A$2:$A$7500,0),$E16+2)=Команды!$AJ$10,TRUE,FALSE),IF(INDEX(Команды!$A$2:$AN$7500,MATCH(AH$3,Команды!$A$2:$A$7500,0),$E16+2)=Команды!$AJ$11,TRUE,FALSE),IF(INDEX(Команды!$A$2:$AN$7500,MATCH(AH$3,Команды!$A$2:$A$7500,0),$E16+2)=Команды!$AJ$12,TRUE,FALSE),IF(INDEX(Команды!$A$2:$AN$7500,MATCH(AH$3,Команды!$A$2:$A$7500,0),$E16+2)=Команды!$AJ$13,TRUE,FALSE),IF(INDEX(Команды!$A$2:$AN$7500,MATCH(AH$3,Команды!$A$2:$A$7500,0),$E16+2)=Команды!$AJ$14,TRUE,FALSE),IF(INDEX(Команды!$A$2:$AN$7500,MATCH(AH$3,Команды!$A$2:$A$7500,0),$E16+2)=Команды!$AJ$15,TRUE,FALSE),IF(INDEX(Команды!$A$2:$AN$7500,MATCH(AH$3,Команды!$A$2:$A$7500,0),$E16+2)=Команды!$AJ$16,TRUE,FALSE),,IF(INDEX(Команды!$A$2:$AN$7500,MATCH(AH$3,Команды!$A$2:$A$7500,0),$E16+2)=Команды!$AJ$17,TRUE,FALSE),,IF(INDEX(Команды!$A$2:$AN$7500,MATCH(AH$3,Команды!$A$2:$A$7500,0),$E16+2)=Команды!$AJ$18,TRUE,FALSE),,IF(INDEX(Команды!$A$2:$AN$7500,MATCH(AH$3,Команды!$A$2:$A$7500,0),$E16+2)=Команды!$AJ$19,TRUE,FALSE)),INDEX(Команды!$AJ$2:$AK$19,MATCH(INDEX(Команды!$A$2:$AN$7500,MATCH(AH$3,Команды!$A$2:$A$7500,0),$E16+2),Команды!$AJ$2:$AJ$19,0),2),0)</f>
        <v>В</v>
      </c>
      <c r="AI16" s="175" t="str">
        <f>IF(OR(IF(INDEX(Команды!$A$2:$AN$7500,MATCH(AH$3,Команды!$A$2:$A$7500,0),$E16+2)=Команды!$AJ$2,TRUE,FALSE),IF(INDEX(Команды!$A$2:$AN$7500,MATCH(AH$3,Команды!$A$2:$A$7500,0),$E16+2)=Команды!$AJ$3,TRUE,FALSE),IF(INDEX(Команды!$A$2:$AN$7500,MATCH(AH$3,Команды!$A$2:$A$7500,0),$E16+2)=Команды!$AJ$4,TRUE,FALSE),IF(INDEX(Команды!$A$2:$AN$7500,MATCH(AH$3,Команды!$A$2:$A$7500,0),$E16+2)=Команды!$AJ$5,TRUE,FALSE),IF(INDEX(Команды!$A$2:$AN$7500,MATCH(AH$3,Команды!$A$2:$A$7500,0),$E16+2)=Команды!$AJ$6,TRUE,FALSE),IF(INDEX(Команды!$A$2:$AN$7500,MATCH(AH$3,Команды!$A$2:$A$7500,0),$E16+2)=Команды!$AJ$7,TRUE,FALSE),IF(INDEX(Команды!$A$2:$AN$7500,MATCH(AH$3,Команды!$A$2:$A$7500,0),$E16+2)=Команды!$AJ$8,TRUE,FALSE),IF(INDEX(Команды!$A$2:$AN$7500,MATCH(AH$3,Команды!$A$2:$A$7500,0),$E16+2)=Команды!$AJ$9,TRUE,FALSE),IF(INDEX(Команды!$A$2:$AN$7500,MATCH(AH$3,Команды!$A$2:$A$7500,0),$E16+2)=Команды!$AJ$10,TRUE,FALSE),IF(INDEX(Команды!$A$2:$AN$7500,MATCH(AH$3,Команды!$A$2:$A$7500,0),$E16+2)=Команды!$AJ$11,TRUE,FALSE),IF(INDEX(Команды!$A$2:$AN$7500,MATCH(AH$3,Команды!$A$2:$A$7500,0),$E16+2)=Команды!$AJ$12,TRUE,FALSE),IF(INDEX(Команды!$A$2:$AN$7500,MATCH(AH$3,Команды!$A$2:$A$7500,0),$E16+2)=Команды!$AJ$13,TRUE,FALSE),IF(INDEX(Команды!$A$2:$AN$7500,MATCH(AH$3,Команды!$A$2:$A$7500,0),$E16+2)=Команды!$AJ$14,TRUE,FALSE),IF(INDEX(Команды!$A$2:$AN$7500,MATCH(AH$3,Команды!$A$2:$A$7500,0),$E16+2)=Команды!$AJ$15,TRUE,FALSE),IF(INDEX(Команды!$A$2:$AN$7500,MATCH(AH$3,Команды!$A$2:$A$7500,0),$E16+2)=Команды!$AJ$16,TRUE,FALSE),IF(INDEX(Команды!$A$2:$AN$7500,MATCH(AH$3,Команды!$A$2:$A$7500,0),$E16+2)=Команды!$AJ$17,TRUE,FALSE),IF(INDEX(Команды!$A$2:$AN$7500,MATCH(AH$3,Команды!$A$2:$A$7500,0),$E16+2)=Команды!$AJ$18,TRUE,FALSE),IF(INDEX(Команды!$A$2:$AN$7500,MATCH(AH$3,Команды!$A$2:$A$7500,0),$E16+2)=Команды!$AJ$19,TRUE,FALSE)),INDEX(Команды!$AJ$2:$AL$19,MATCH(INDEX(Команды!$A$2:$AN$7500,MATCH(AH$3,Команды!$A$2:$A$7500,0),$E16+2),Команды!$AJ$2:$AJ$19,0),3),0)</f>
        <v>В</v>
      </c>
      <c r="AJ16" s="342"/>
      <c r="AK16" s="174">
        <f>IF(OR(IF(INDEX(Команды!$A$2:$AN$7500,MATCH(AK$3,Команды!$A$2:$A$7500,0),$E16+2)=Команды!$AJ$2,TRUE,FALSE),IF(INDEX(Команды!$A$2:$AN$7500,MATCH(AK$3,Команды!$A$2:$A$7500,0),$E16+2)=Команды!$AJ$3,TRUE,FALSE),IF(INDEX(Команды!$A$2:$AN$7500,MATCH(AK$3,Команды!$A$2:$A$7500,0),$E16+2)=Команды!$AJ$4,TRUE,FALSE),IF(INDEX(Команды!$A$2:$AN$7500,MATCH(AK$3,Команды!$A$2:$A$7500,0),$E16+2)=Команды!$AJ$5,TRUE,FALSE),IF(INDEX(Команды!$A$2:$AN$7500,MATCH(AK$3,Команды!$A$2:$A$7500,0),$E16+2)=Команды!$AJ$6,TRUE,FALSE),IF(INDEX(Команды!$A$2:$AN$7500,MATCH(AK$3,Команды!$A$2:$A$7500,0),$E16+2)=Команды!$AJ$7,TRUE,FALSE),IF(INDEX(Команды!$A$2:$AN$7500,MATCH(AK$3,Команды!$A$2:$A$7500,0),$E16+2)=Команды!$AJ$8,TRUE,FALSE),IF(INDEX(Команды!$A$2:$AN$7500,MATCH(AK$3,Команды!$A$2:$A$7500,0),$E16+2)=Команды!$AJ$9,TRUE,FALSE),IF(INDEX(Команды!$A$2:$AN$7500,MATCH(AK$3,Команды!$A$2:$A$7500,0),$E16+2)=Команды!$AJ$10,TRUE,FALSE),IF(INDEX(Команды!$A$2:$AN$7500,MATCH(AK$3,Команды!$A$2:$A$7500,0),$E16+2)=Команды!$AJ$11,TRUE,FALSE),IF(INDEX(Команды!$A$2:$AN$7500,MATCH(AK$3,Команды!$A$2:$A$7500,0),$E16+2)=Команды!$AJ$12,TRUE,FALSE),IF(INDEX(Команды!$A$2:$AN$7500,MATCH(AK$3,Команды!$A$2:$A$7500,0),$E16+2)=Команды!$AJ$13,TRUE,FALSE),IF(INDEX(Команды!$A$2:$AN$7500,MATCH(AK$3,Команды!$A$2:$A$7500,0),$E16+2)=Команды!$AJ$14,TRUE,FALSE),IF(INDEX(Команды!$A$2:$AN$7500,MATCH(AK$3,Команды!$A$2:$A$7500,0),$E16+2)=Команды!$AJ$15,TRUE,FALSE),IF(INDEX(Команды!$A$2:$AN$7500,MATCH(AK$3,Команды!$A$2:$A$7500,0),$E16+2)=Команды!$AJ$16,TRUE,FALSE),,IF(INDEX(Команды!$A$2:$AN$7500,MATCH(AK$3,Команды!$A$2:$A$7500,0),$E16+2)=Команды!$AJ$17,TRUE,FALSE),,IF(INDEX(Команды!$A$2:$AN$7500,MATCH(AK$3,Команды!$A$2:$A$7500,0),$E16+2)=Команды!$AJ$18,TRUE,FALSE),,IF(INDEX(Команды!$A$2:$AN$7500,MATCH(AK$3,Команды!$A$2:$A$7500,0),$E16+2)=Команды!$AJ$19,TRUE,FALSE)),INDEX(Команды!$AJ$2:$AK$19,MATCH(INDEX(Команды!$A$2:$AN$7500,MATCH(AK$3,Команды!$A$2:$A$7500,0),$E16+2),Команды!$AJ$2:$AJ$19,0),2),0)</f>
        <v>0.3125</v>
      </c>
      <c r="AL16" s="175">
        <f>IF(OR(IF(INDEX(Команды!$A$2:$AN$7500,MATCH(AK$3,Команды!$A$2:$A$7500,0),$E16+2)=Команды!$AJ$2,TRUE,FALSE),IF(INDEX(Команды!$A$2:$AN$7500,MATCH(AK$3,Команды!$A$2:$A$7500,0),$E16+2)=Команды!$AJ$3,TRUE,FALSE),IF(INDEX(Команды!$A$2:$AN$7500,MATCH(AK$3,Команды!$A$2:$A$7500,0),$E16+2)=Команды!$AJ$4,TRUE,FALSE),IF(INDEX(Команды!$A$2:$AN$7500,MATCH(AK$3,Команды!$A$2:$A$7500,0),$E16+2)=Команды!$AJ$5,TRUE,FALSE),IF(INDEX(Команды!$A$2:$AN$7500,MATCH(AK$3,Команды!$A$2:$A$7500,0),$E16+2)=Команды!$AJ$6,TRUE,FALSE),IF(INDEX(Команды!$A$2:$AN$7500,MATCH(AK$3,Команды!$A$2:$A$7500,0),$E16+2)=Команды!$AJ$7,TRUE,FALSE),IF(INDEX(Команды!$A$2:$AN$7500,MATCH(AK$3,Команды!$A$2:$A$7500,0),$E16+2)=Команды!$AJ$8,TRUE,FALSE),IF(INDEX(Команды!$A$2:$AN$7500,MATCH(AK$3,Команды!$A$2:$A$7500,0),$E16+2)=Команды!$AJ$9,TRUE,FALSE),IF(INDEX(Команды!$A$2:$AN$7500,MATCH(AK$3,Команды!$A$2:$A$7500,0),$E16+2)=Команды!$AJ$10,TRUE,FALSE),IF(INDEX(Команды!$A$2:$AN$7500,MATCH(AK$3,Команды!$A$2:$A$7500,0),$E16+2)=Команды!$AJ$11,TRUE,FALSE),IF(INDEX(Команды!$A$2:$AN$7500,MATCH(AK$3,Команды!$A$2:$A$7500,0),$E16+2)=Команды!$AJ$12,TRUE,FALSE),IF(INDEX(Команды!$A$2:$AN$7500,MATCH(AK$3,Команды!$A$2:$A$7500,0),$E16+2)=Команды!$AJ$13,TRUE,FALSE),IF(INDEX(Команды!$A$2:$AN$7500,MATCH(AK$3,Команды!$A$2:$A$7500,0),$E16+2)=Команды!$AJ$14,TRUE,FALSE),IF(INDEX(Команды!$A$2:$AN$7500,MATCH(AK$3,Команды!$A$2:$A$7500,0),$E16+2)=Команды!$AJ$15,TRUE,FALSE),IF(INDEX(Команды!$A$2:$AN$7500,MATCH(AK$3,Команды!$A$2:$A$7500,0),$E16+2)=Команды!$AJ$16,TRUE,FALSE),IF(INDEX(Команды!$A$2:$AN$7500,MATCH(AK$3,Команды!$A$2:$A$7500,0),$E16+2)=Команды!$AJ$17,TRUE,FALSE),IF(INDEX(Команды!$A$2:$AN$7500,MATCH(AK$3,Команды!$A$2:$A$7500,0),$E16+2)=Команды!$AJ$18,TRUE,FALSE),IF(INDEX(Команды!$A$2:$AN$7500,MATCH(AK$3,Команды!$A$2:$A$7500,0),$E16+2)=Команды!$AJ$19,TRUE,FALSE)),INDEX(Команды!$AJ$2:$AL$19,MATCH(INDEX(Команды!$A$2:$AN$7500,MATCH(AK$3,Команды!$A$2:$A$7500,0),$E16+2),Команды!$AJ$2:$AJ$19,0),3),0)</f>
        <v>0.6875</v>
      </c>
      <c r="AM16" s="342"/>
      <c r="AN16" s="174">
        <f>IF(OR(IF(INDEX(Команды!$A$2:$AN$7500,MATCH(AN$3,Команды!$A$2:$A$7500,0),$E16+2)=Команды!$AJ$2,TRUE,FALSE),IF(INDEX(Команды!$A$2:$AN$7500,MATCH(AN$3,Команды!$A$2:$A$7500,0),$E16+2)=Команды!$AJ$3,TRUE,FALSE),IF(INDEX(Команды!$A$2:$AN$7500,MATCH(AN$3,Команды!$A$2:$A$7500,0),$E16+2)=Команды!$AJ$4,TRUE,FALSE),IF(INDEX(Команды!$A$2:$AN$7500,MATCH(AN$3,Команды!$A$2:$A$7500,0),$E16+2)=Команды!$AJ$5,TRUE,FALSE),IF(INDEX(Команды!$A$2:$AN$7500,MATCH(AN$3,Команды!$A$2:$A$7500,0),$E16+2)=Команды!$AJ$6,TRUE,FALSE),IF(INDEX(Команды!$A$2:$AN$7500,MATCH(AN$3,Команды!$A$2:$A$7500,0),$E16+2)=Команды!$AJ$7,TRUE,FALSE),IF(INDEX(Команды!$A$2:$AN$7500,MATCH(AN$3,Команды!$A$2:$A$7500,0),$E16+2)=Команды!$AJ$8,TRUE,FALSE),IF(INDEX(Команды!$A$2:$AN$7500,MATCH(AN$3,Команды!$A$2:$A$7500,0),$E16+2)=Команды!$AJ$9,TRUE,FALSE),IF(INDEX(Команды!$A$2:$AN$7500,MATCH(AN$3,Команды!$A$2:$A$7500,0),$E16+2)=Команды!$AJ$10,TRUE,FALSE),IF(INDEX(Команды!$A$2:$AN$7500,MATCH(AN$3,Команды!$A$2:$A$7500,0),$E16+2)=Команды!$AJ$11,TRUE,FALSE),IF(INDEX(Команды!$A$2:$AN$7500,MATCH(AN$3,Команды!$A$2:$A$7500,0),$E16+2)=Команды!$AJ$12,TRUE,FALSE),IF(INDEX(Команды!$A$2:$AN$7500,MATCH(AN$3,Команды!$A$2:$A$7500,0),$E16+2)=Команды!$AJ$13,TRUE,FALSE),IF(INDEX(Команды!$A$2:$AN$7500,MATCH(AN$3,Команды!$A$2:$A$7500,0),$E16+2)=Команды!$AJ$14,TRUE,FALSE),IF(INDEX(Команды!$A$2:$AN$7500,MATCH(AN$3,Команды!$A$2:$A$7500,0),$E16+2)=Команды!$AJ$15,TRUE,FALSE),IF(INDEX(Команды!$A$2:$AN$7500,MATCH(AN$3,Команды!$A$2:$A$7500,0),$E16+2)=Команды!$AJ$16,TRUE,FALSE),,IF(INDEX(Команды!$A$2:$AN$7500,MATCH(AN$3,Команды!$A$2:$A$7500,0),$E16+2)=Команды!$AJ$17,TRUE,FALSE),,IF(INDEX(Команды!$A$2:$AN$7500,MATCH(AN$3,Команды!$A$2:$A$7500,0),$E16+2)=Команды!$AJ$18,TRUE,FALSE),,IF(INDEX(Команды!$A$2:$AN$7500,MATCH(AN$3,Команды!$A$2:$A$7500,0),$E16+2)=Команды!$AJ$19,TRUE,FALSE)),INDEX(Команды!$AJ$2:$AK$19,MATCH(INDEX(Команды!$A$2:$AN$7500,MATCH(AN$3,Команды!$A$2:$A$7500,0),$E16+2),Команды!$AJ$2:$AJ$19,0),2),0)</f>
        <v>0.3125</v>
      </c>
      <c r="AO16" s="175">
        <f>IF(OR(IF(INDEX(Команды!$A$2:$AN$7500,MATCH(AN$3,Команды!$A$2:$A$7500,0),$E16+2)=Команды!$AJ$2,TRUE,FALSE),IF(INDEX(Команды!$A$2:$AN$7500,MATCH(AN$3,Команды!$A$2:$A$7500,0),$E16+2)=Команды!$AJ$3,TRUE,FALSE),IF(INDEX(Команды!$A$2:$AN$7500,MATCH(AN$3,Команды!$A$2:$A$7500,0),$E16+2)=Команды!$AJ$4,TRUE,FALSE),IF(INDEX(Команды!$A$2:$AN$7500,MATCH(AN$3,Команды!$A$2:$A$7500,0),$E16+2)=Команды!$AJ$5,TRUE,FALSE),IF(INDEX(Команды!$A$2:$AN$7500,MATCH(AN$3,Команды!$A$2:$A$7500,0),$E16+2)=Команды!$AJ$6,TRUE,FALSE),IF(INDEX(Команды!$A$2:$AN$7500,MATCH(AN$3,Команды!$A$2:$A$7500,0),$E16+2)=Команды!$AJ$7,TRUE,FALSE),IF(INDEX(Команды!$A$2:$AN$7500,MATCH(AN$3,Команды!$A$2:$A$7500,0),$E16+2)=Команды!$AJ$8,TRUE,FALSE),IF(INDEX(Команды!$A$2:$AN$7500,MATCH(AN$3,Команды!$A$2:$A$7500,0),$E16+2)=Команды!$AJ$9,TRUE,FALSE),IF(INDEX(Команды!$A$2:$AN$7500,MATCH(AN$3,Команды!$A$2:$A$7500,0),$E16+2)=Команды!$AJ$10,TRUE,FALSE),IF(INDEX(Команды!$A$2:$AN$7500,MATCH(AN$3,Команды!$A$2:$A$7500,0),$E16+2)=Команды!$AJ$11,TRUE,FALSE),IF(INDEX(Команды!$A$2:$AN$7500,MATCH(AN$3,Команды!$A$2:$A$7500,0),$E16+2)=Команды!$AJ$12,TRUE,FALSE),IF(INDEX(Команды!$A$2:$AN$7500,MATCH(AN$3,Команды!$A$2:$A$7500,0),$E16+2)=Команды!$AJ$13,TRUE,FALSE),IF(INDEX(Команды!$A$2:$AN$7500,MATCH(AN$3,Команды!$A$2:$A$7500,0),$E16+2)=Команды!$AJ$14,TRUE,FALSE),IF(INDEX(Команды!$A$2:$AN$7500,MATCH(AN$3,Команды!$A$2:$A$7500,0),$E16+2)=Команды!$AJ$15,TRUE,FALSE),IF(INDEX(Команды!$A$2:$AN$7500,MATCH(AN$3,Команды!$A$2:$A$7500,0),$E16+2)=Команды!$AJ$16,TRUE,FALSE),IF(INDEX(Команды!$A$2:$AN$7500,MATCH(AN$3,Команды!$A$2:$A$7500,0),$E16+2)=Команды!$AJ$17,TRUE,FALSE),IF(INDEX(Команды!$A$2:$AN$7500,MATCH(AN$3,Команды!$A$2:$A$7500,0),$E16+2)=Команды!$AJ$18,TRUE,FALSE),IF(INDEX(Команды!$A$2:$AN$7500,MATCH(AN$3,Команды!$A$2:$A$7500,0),$E16+2)=Команды!$AJ$19,TRUE,FALSE)),INDEX(Команды!$AJ$2:$AL$19,MATCH(INDEX(Команды!$A$2:$AN$7500,MATCH(AN$3,Команды!$A$2:$A$7500,0),$E16+2),Команды!$AJ$2:$AJ$19,0),3),0)</f>
        <v>0.6875</v>
      </c>
      <c r="AP16" s="342"/>
      <c r="AQ16" s="174">
        <f>IF(OR(IF(INDEX(Команды!$A$2:$AN$7500,MATCH(AQ$3,Команды!$A$2:$A$7500,0),$E16+2)=Команды!$AJ$2,TRUE,FALSE),IF(INDEX(Команды!$A$2:$AN$7500,MATCH(AQ$3,Команды!$A$2:$A$7500,0),$E16+2)=Команды!$AJ$3,TRUE,FALSE),IF(INDEX(Команды!$A$2:$AN$7500,MATCH(AQ$3,Команды!$A$2:$A$7500,0),$E16+2)=Команды!$AJ$4,TRUE,FALSE),IF(INDEX(Команды!$A$2:$AN$7500,MATCH(AQ$3,Команды!$A$2:$A$7500,0),$E16+2)=Команды!$AJ$5,TRUE,FALSE),IF(INDEX(Команды!$A$2:$AN$7500,MATCH(AQ$3,Команды!$A$2:$A$7500,0),$E16+2)=Команды!$AJ$6,TRUE,FALSE),IF(INDEX(Команды!$A$2:$AN$7500,MATCH(AQ$3,Команды!$A$2:$A$7500,0),$E16+2)=Команды!$AJ$7,TRUE,FALSE),IF(INDEX(Команды!$A$2:$AN$7500,MATCH(AQ$3,Команды!$A$2:$A$7500,0),$E16+2)=Команды!$AJ$8,TRUE,FALSE),IF(INDEX(Команды!$A$2:$AN$7500,MATCH(AQ$3,Команды!$A$2:$A$7500,0),$E16+2)=Команды!$AJ$9,TRUE,FALSE),IF(INDEX(Команды!$A$2:$AN$7500,MATCH(AQ$3,Команды!$A$2:$A$7500,0),$E16+2)=Команды!$AJ$10,TRUE,FALSE),IF(INDEX(Команды!$A$2:$AN$7500,MATCH(AQ$3,Команды!$A$2:$A$7500,0),$E16+2)=Команды!$AJ$11,TRUE,FALSE),IF(INDEX(Команды!$A$2:$AN$7500,MATCH(AQ$3,Команды!$A$2:$A$7500,0),$E16+2)=Команды!$AJ$12,TRUE,FALSE),IF(INDEX(Команды!$A$2:$AN$7500,MATCH(AQ$3,Команды!$A$2:$A$7500,0),$E16+2)=Команды!$AJ$13,TRUE,FALSE),IF(INDEX(Команды!$A$2:$AN$7500,MATCH(AQ$3,Команды!$A$2:$A$7500,0),$E16+2)=Команды!$AJ$14,TRUE,FALSE),IF(INDEX(Команды!$A$2:$AN$7500,MATCH(AQ$3,Команды!$A$2:$A$7500,0),$E16+2)=Команды!$AJ$15,TRUE,FALSE),IF(INDEX(Команды!$A$2:$AN$7500,MATCH(AQ$3,Команды!$A$2:$A$7500,0),$E16+2)=Команды!$AJ$16,TRUE,FALSE),,IF(INDEX(Команды!$A$2:$AN$7500,MATCH(AQ$3,Команды!$A$2:$A$7500,0),$E16+2)=Команды!$AJ$17,TRUE,FALSE),,IF(INDEX(Команды!$A$2:$AN$7500,MATCH(AQ$3,Команды!$A$2:$A$7500,0),$E16+2)=Команды!$AJ$18,TRUE,FALSE),,IF(INDEX(Команды!$A$2:$AN$7500,MATCH(AQ$3,Команды!$A$2:$A$7500,0),$E16+2)=Команды!$AJ$19,TRUE,FALSE)),INDEX(Команды!$AJ$2:$AK$19,MATCH(INDEX(Команды!$A$2:$AN$7500,MATCH(AQ$3,Команды!$A$2:$A$7500,0),$E16+2),Команды!$AJ$2:$AJ$19,0),2),0)</f>
        <v>0.41666666666666669</v>
      </c>
      <c r="AR16" s="175">
        <f>IF(OR(IF(INDEX(Команды!$A$2:$AN$7500,MATCH(AQ$3,Команды!$A$2:$A$7500,0),$E16+2)=Команды!$AJ$2,TRUE,FALSE),IF(INDEX(Команды!$A$2:$AN$7500,MATCH(AQ$3,Команды!$A$2:$A$7500,0),$E16+2)=Команды!$AJ$3,TRUE,FALSE),IF(INDEX(Команды!$A$2:$AN$7500,MATCH(AQ$3,Команды!$A$2:$A$7500,0),$E16+2)=Команды!$AJ$4,TRUE,FALSE),IF(INDEX(Команды!$A$2:$AN$7500,MATCH(AQ$3,Команды!$A$2:$A$7500,0),$E16+2)=Команды!$AJ$5,TRUE,FALSE),IF(INDEX(Команды!$A$2:$AN$7500,MATCH(AQ$3,Команды!$A$2:$A$7500,0),$E16+2)=Команды!$AJ$6,TRUE,FALSE),IF(INDEX(Команды!$A$2:$AN$7500,MATCH(AQ$3,Команды!$A$2:$A$7500,0),$E16+2)=Команды!$AJ$7,TRUE,FALSE),IF(INDEX(Команды!$A$2:$AN$7500,MATCH(AQ$3,Команды!$A$2:$A$7500,0),$E16+2)=Команды!$AJ$8,TRUE,FALSE),IF(INDEX(Команды!$A$2:$AN$7500,MATCH(AQ$3,Команды!$A$2:$A$7500,0),$E16+2)=Команды!$AJ$9,TRUE,FALSE),IF(INDEX(Команды!$A$2:$AN$7500,MATCH(AQ$3,Команды!$A$2:$A$7500,0),$E16+2)=Команды!$AJ$10,TRUE,FALSE),IF(INDEX(Команды!$A$2:$AN$7500,MATCH(AQ$3,Команды!$A$2:$A$7500,0),$E16+2)=Команды!$AJ$11,TRUE,FALSE),IF(INDEX(Команды!$A$2:$AN$7500,MATCH(AQ$3,Команды!$A$2:$A$7500,0),$E16+2)=Команды!$AJ$12,TRUE,FALSE),IF(INDEX(Команды!$A$2:$AN$7500,MATCH(AQ$3,Команды!$A$2:$A$7500,0),$E16+2)=Команды!$AJ$13,TRUE,FALSE),IF(INDEX(Команды!$A$2:$AN$7500,MATCH(AQ$3,Команды!$A$2:$A$7500,0),$E16+2)=Команды!$AJ$14,TRUE,FALSE),IF(INDEX(Команды!$A$2:$AN$7500,MATCH(AQ$3,Команды!$A$2:$A$7500,0),$E16+2)=Команды!$AJ$15,TRUE,FALSE),IF(INDEX(Команды!$A$2:$AN$7500,MATCH(AQ$3,Команды!$A$2:$A$7500,0),$E16+2)=Команды!$AJ$16,TRUE,FALSE),IF(INDEX(Команды!$A$2:$AN$7500,MATCH(AQ$3,Команды!$A$2:$A$7500,0),$E16+2)=Команды!$AJ$17,TRUE,FALSE),IF(INDEX(Команды!$A$2:$AN$7500,MATCH(AQ$3,Команды!$A$2:$A$7500,0),$E16+2)=Команды!$AJ$18,TRUE,FALSE),IF(INDEX(Команды!$A$2:$AN$7500,MATCH(AQ$3,Команды!$A$2:$A$7500,0),$E16+2)=Команды!$AJ$19,TRUE,FALSE)),INDEX(Команды!$AJ$2:$AL$19,MATCH(INDEX(Команды!$A$2:$AN$7500,MATCH(AQ$3,Команды!$A$2:$A$7500,0),$E16+2),Команды!$AJ$2:$AJ$19,0),3),0)</f>
        <v>0.79166666666666663</v>
      </c>
      <c r="AS16" s="342"/>
      <c r="AT16" s="174">
        <f>IF(OR(IF(INDEX(Команды!$A$2:$AN$7500,MATCH(AT$3,Команды!$A$2:$A$7500,0),$E16+2)=Команды!$AJ$2,TRUE,FALSE),IF(INDEX(Команды!$A$2:$AN$7500,MATCH(AT$3,Команды!$A$2:$A$7500,0),$E16+2)=Команды!$AJ$3,TRUE,FALSE),IF(INDEX(Команды!$A$2:$AN$7500,MATCH(AT$3,Команды!$A$2:$A$7500,0),$E16+2)=Команды!$AJ$4,TRUE,FALSE),IF(INDEX(Команды!$A$2:$AN$7500,MATCH(AT$3,Команды!$A$2:$A$7500,0),$E16+2)=Команды!$AJ$5,TRUE,FALSE),IF(INDEX(Команды!$A$2:$AN$7500,MATCH(AT$3,Команды!$A$2:$A$7500,0),$E16+2)=Команды!$AJ$6,TRUE,FALSE),IF(INDEX(Команды!$A$2:$AN$7500,MATCH(AT$3,Команды!$A$2:$A$7500,0),$E16+2)=Команды!$AJ$7,TRUE,FALSE),IF(INDEX(Команды!$A$2:$AN$7500,MATCH(AT$3,Команды!$A$2:$A$7500,0),$E16+2)=Команды!$AJ$8,TRUE,FALSE),IF(INDEX(Команды!$A$2:$AN$7500,MATCH(AT$3,Команды!$A$2:$A$7500,0),$E16+2)=Команды!$AJ$9,TRUE,FALSE),IF(INDEX(Команды!$A$2:$AN$7500,MATCH(AT$3,Команды!$A$2:$A$7500,0),$E16+2)=Команды!$AJ$10,TRUE,FALSE),IF(INDEX(Команды!$A$2:$AN$7500,MATCH(AT$3,Команды!$A$2:$A$7500,0),$E16+2)=Команды!$AJ$11,TRUE,FALSE),IF(INDEX(Команды!$A$2:$AN$7500,MATCH(AT$3,Команды!$A$2:$A$7500,0),$E16+2)=Команды!$AJ$12,TRUE,FALSE),IF(INDEX(Команды!$A$2:$AN$7500,MATCH(AT$3,Команды!$A$2:$A$7500,0),$E16+2)=Команды!$AJ$13,TRUE,FALSE),IF(INDEX(Команды!$A$2:$AN$7500,MATCH(AT$3,Команды!$A$2:$A$7500,0),$E16+2)=Команды!$AJ$14,TRUE,FALSE),IF(INDEX(Команды!$A$2:$AN$7500,MATCH(AT$3,Команды!$A$2:$A$7500,0),$E16+2)=Команды!$AJ$15,TRUE,FALSE),IF(INDEX(Команды!$A$2:$AN$7500,MATCH(AT$3,Команды!$A$2:$A$7500,0),$E16+2)=Команды!$AJ$16,TRUE,FALSE),,IF(INDEX(Команды!$A$2:$AN$7500,MATCH(AT$3,Команды!$A$2:$A$7500,0),$E16+2)=Команды!$AJ$17,TRUE,FALSE),,IF(INDEX(Команды!$A$2:$AN$7500,MATCH(AT$3,Команды!$A$2:$A$7500,0),$E16+2)=Команды!$AJ$18,TRUE,FALSE),,IF(INDEX(Команды!$A$2:$AN$7500,MATCH(AT$3,Команды!$A$2:$A$7500,0),$E16+2)=Команды!$AJ$19,TRUE,FALSE)),INDEX(Команды!$AJ$2:$AK$19,MATCH(INDEX(Команды!$A$2:$AN$7500,MATCH(AT$3,Команды!$A$2:$A$7500,0),$E16+2),Команды!$AJ$2:$AJ$19,0),2),0)</f>
        <v>0.625</v>
      </c>
      <c r="AU16" s="175">
        <f>IF(OR(IF(INDEX(Команды!$A$2:$AN$7500,MATCH(AT$3,Команды!$A$2:$A$7500,0),$E16+2)=Команды!$AJ$2,TRUE,FALSE),IF(INDEX(Команды!$A$2:$AN$7500,MATCH(AT$3,Команды!$A$2:$A$7500,0),$E16+2)=Команды!$AJ$3,TRUE,FALSE),IF(INDEX(Команды!$A$2:$AN$7500,MATCH(AT$3,Команды!$A$2:$A$7500,0),$E16+2)=Команды!$AJ$4,TRUE,FALSE),IF(INDEX(Команды!$A$2:$AN$7500,MATCH(AT$3,Команды!$A$2:$A$7500,0),$E16+2)=Команды!$AJ$5,TRUE,FALSE),IF(INDEX(Команды!$A$2:$AN$7500,MATCH(AT$3,Команды!$A$2:$A$7500,0),$E16+2)=Команды!$AJ$6,TRUE,FALSE),IF(INDEX(Команды!$A$2:$AN$7500,MATCH(AT$3,Команды!$A$2:$A$7500,0),$E16+2)=Команды!$AJ$7,TRUE,FALSE),IF(INDEX(Команды!$A$2:$AN$7500,MATCH(AT$3,Команды!$A$2:$A$7500,0),$E16+2)=Команды!$AJ$8,TRUE,FALSE),IF(INDEX(Команды!$A$2:$AN$7500,MATCH(AT$3,Команды!$A$2:$A$7500,0),$E16+2)=Команды!$AJ$9,TRUE,FALSE),IF(INDEX(Команды!$A$2:$AN$7500,MATCH(AT$3,Команды!$A$2:$A$7500,0),$E16+2)=Команды!$AJ$10,TRUE,FALSE),IF(INDEX(Команды!$A$2:$AN$7500,MATCH(AT$3,Команды!$A$2:$A$7500,0),$E16+2)=Команды!$AJ$11,TRUE,FALSE),IF(INDEX(Команды!$A$2:$AN$7500,MATCH(AT$3,Команды!$A$2:$A$7500,0),$E16+2)=Команды!$AJ$12,TRUE,FALSE),IF(INDEX(Команды!$A$2:$AN$7500,MATCH(AT$3,Команды!$A$2:$A$7500,0),$E16+2)=Команды!$AJ$13,TRUE,FALSE),IF(INDEX(Команды!$A$2:$AN$7500,MATCH(AT$3,Команды!$A$2:$A$7500,0),$E16+2)=Команды!$AJ$14,TRUE,FALSE),IF(INDEX(Команды!$A$2:$AN$7500,MATCH(AT$3,Команды!$A$2:$A$7500,0),$E16+2)=Команды!$AJ$15,TRUE,FALSE),IF(INDEX(Команды!$A$2:$AN$7500,MATCH(AT$3,Команды!$A$2:$A$7500,0),$E16+2)=Команды!$AJ$16,TRUE,FALSE),IF(INDEX(Команды!$A$2:$AN$7500,MATCH(AT$3,Команды!$A$2:$A$7500,0),$E16+2)=Команды!$AJ$17,TRUE,FALSE),IF(INDEX(Команды!$A$2:$AN$7500,MATCH(AT$3,Команды!$A$2:$A$7500,0),$E16+2)=Команды!$AJ$18,TRUE,FALSE),IF(INDEX(Команды!$A$2:$AN$7500,MATCH(AT$3,Команды!$A$2:$A$7500,0),$E16+2)=Команды!$AJ$19,TRUE,FALSE)),INDEX(Команды!$AJ$2:$AL$19,MATCH(INDEX(Команды!$A$2:$AN$7500,MATCH(AT$3,Команды!$A$2:$A$7500,0),$E16+2),Команды!$AJ$2:$AJ$19,0),3),0)</f>
        <v>1</v>
      </c>
      <c r="AV16" s="342"/>
      <c r="AW16" s="174" t="str">
        <f>IF(OR(IF(INDEX(Команды!$A$2:$AN$7500,MATCH(AW$3,Команды!$A$2:$A$7500,0),$E16+2)=Команды!$AJ$2,TRUE,FALSE),IF(INDEX(Команды!$A$2:$AN$7500,MATCH(AW$3,Команды!$A$2:$A$7500,0),$E16+2)=Команды!$AJ$3,TRUE,FALSE),IF(INDEX(Команды!$A$2:$AN$7500,MATCH(AW$3,Команды!$A$2:$A$7500,0),$E16+2)=Команды!$AJ$4,TRUE,FALSE),IF(INDEX(Команды!$A$2:$AN$7500,MATCH(AW$3,Команды!$A$2:$A$7500,0),$E16+2)=Команды!$AJ$5,TRUE,FALSE),IF(INDEX(Команды!$A$2:$AN$7500,MATCH(AW$3,Команды!$A$2:$A$7500,0),$E16+2)=Команды!$AJ$6,TRUE,FALSE),IF(INDEX(Команды!$A$2:$AN$7500,MATCH(AW$3,Команды!$A$2:$A$7500,0),$E16+2)=Команды!$AJ$7,TRUE,FALSE),IF(INDEX(Команды!$A$2:$AN$7500,MATCH(AW$3,Команды!$A$2:$A$7500,0),$E16+2)=Команды!$AJ$8,TRUE,FALSE),IF(INDEX(Команды!$A$2:$AN$7500,MATCH(AW$3,Команды!$A$2:$A$7500,0),$E16+2)=Команды!$AJ$9,TRUE,FALSE),IF(INDEX(Команды!$A$2:$AN$7500,MATCH(AW$3,Команды!$A$2:$A$7500,0),$E16+2)=Команды!$AJ$10,TRUE,FALSE),IF(INDEX(Команды!$A$2:$AN$7500,MATCH(AW$3,Команды!$A$2:$A$7500,0),$E16+2)=Команды!$AJ$11,TRUE,FALSE),IF(INDEX(Команды!$A$2:$AN$7500,MATCH(AW$3,Команды!$A$2:$A$7500,0),$E16+2)=Команды!$AJ$12,TRUE,FALSE),IF(INDEX(Команды!$A$2:$AN$7500,MATCH(AW$3,Команды!$A$2:$A$7500,0),$E16+2)=Команды!$AJ$13,TRUE,FALSE),IF(INDEX(Команды!$A$2:$AN$7500,MATCH(AW$3,Команды!$A$2:$A$7500,0),$E16+2)=Команды!$AJ$14,TRUE,FALSE),IF(INDEX(Команды!$A$2:$AN$7500,MATCH(AW$3,Команды!$A$2:$A$7500,0),$E16+2)=Команды!$AJ$15,TRUE,FALSE),IF(INDEX(Команды!$A$2:$AN$7500,MATCH(AW$3,Команды!$A$2:$A$7500,0),$E16+2)=Команды!$AJ$16,TRUE,FALSE),,IF(INDEX(Команды!$A$2:$AN$7500,MATCH(AW$3,Команды!$A$2:$A$7500,0),$E16+2)=Команды!$AJ$17,TRUE,FALSE),,IF(INDEX(Команды!$A$2:$AN$7500,MATCH(AW$3,Команды!$A$2:$A$7500,0),$E16+2)=Команды!$AJ$18,TRUE,FALSE),,IF(INDEX(Команды!$A$2:$AN$7500,MATCH(AW$3,Команды!$A$2:$A$7500,0),$E16+2)=Команды!$AJ$19,TRUE,FALSE)),INDEX(Команды!$AJ$2:$AK$19,MATCH(INDEX(Команды!$A$2:$AN$7500,MATCH(AW$3,Команды!$A$2:$A$7500,0),$E16+2),Команды!$AJ$2:$AJ$19,0),2),0)</f>
        <v>В</v>
      </c>
      <c r="AX16" s="175" t="str">
        <f>IF(OR(IF(INDEX(Команды!$A$2:$AN$7500,MATCH(AW$3,Команды!$A$2:$A$7500,0),$E16+2)=Команды!$AJ$2,TRUE,FALSE),IF(INDEX(Команды!$A$2:$AN$7500,MATCH(AW$3,Команды!$A$2:$A$7500,0),$E16+2)=Команды!$AJ$3,TRUE,FALSE),IF(INDEX(Команды!$A$2:$AN$7500,MATCH(AW$3,Команды!$A$2:$A$7500,0),$E16+2)=Команды!$AJ$4,TRUE,FALSE),IF(INDEX(Команды!$A$2:$AN$7500,MATCH(AW$3,Команды!$A$2:$A$7500,0),$E16+2)=Команды!$AJ$5,TRUE,FALSE),IF(INDEX(Команды!$A$2:$AN$7500,MATCH(AW$3,Команды!$A$2:$A$7500,0),$E16+2)=Команды!$AJ$6,TRUE,FALSE),IF(INDEX(Команды!$A$2:$AN$7500,MATCH(AW$3,Команды!$A$2:$A$7500,0),$E16+2)=Команды!$AJ$7,TRUE,FALSE),IF(INDEX(Команды!$A$2:$AN$7500,MATCH(AW$3,Команды!$A$2:$A$7500,0),$E16+2)=Команды!$AJ$8,TRUE,FALSE),IF(INDEX(Команды!$A$2:$AN$7500,MATCH(AW$3,Команды!$A$2:$A$7500,0),$E16+2)=Команды!$AJ$9,TRUE,FALSE),IF(INDEX(Команды!$A$2:$AN$7500,MATCH(AW$3,Команды!$A$2:$A$7500,0),$E16+2)=Команды!$AJ$10,TRUE,FALSE),IF(INDEX(Команды!$A$2:$AN$7500,MATCH(AW$3,Команды!$A$2:$A$7500,0),$E16+2)=Команды!$AJ$11,TRUE,FALSE),IF(INDEX(Команды!$A$2:$AN$7500,MATCH(AW$3,Команды!$A$2:$A$7500,0),$E16+2)=Команды!$AJ$12,TRUE,FALSE),IF(INDEX(Команды!$A$2:$AN$7500,MATCH(AW$3,Команды!$A$2:$A$7500,0),$E16+2)=Команды!$AJ$13,TRUE,FALSE),IF(INDEX(Команды!$A$2:$AN$7500,MATCH(AW$3,Команды!$A$2:$A$7500,0),$E16+2)=Команды!$AJ$14,TRUE,FALSE),IF(INDEX(Команды!$A$2:$AN$7500,MATCH(AW$3,Команды!$A$2:$A$7500,0),$E16+2)=Команды!$AJ$15,TRUE,FALSE),IF(INDEX(Команды!$A$2:$AN$7500,MATCH(AW$3,Команды!$A$2:$A$7500,0),$E16+2)=Команды!$AJ$16,TRUE,FALSE),IF(INDEX(Команды!$A$2:$AN$7500,MATCH(AW$3,Команды!$A$2:$A$7500,0),$E16+2)=Команды!$AJ$17,TRUE,FALSE),IF(INDEX(Команды!$A$2:$AN$7500,MATCH(AW$3,Команды!$A$2:$A$7500,0),$E16+2)=Команды!$AJ$18,TRUE,FALSE),IF(INDEX(Команды!$A$2:$AN$7500,MATCH(AW$3,Команды!$A$2:$A$7500,0),$E16+2)=Команды!$AJ$19,TRUE,FALSE)),INDEX(Команды!$AJ$2:$AL$19,MATCH(INDEX(Команды!$A$2:$AN$7500,MATCH(AW$3,Команды!$A$2:$A$7500,0),$E16+2),Команды!$AJ$2:$AJ$19,0),3),0)</f>
        <v>В</v>
      </c>
      <c r="AY16" s="342"/>
      <c r="AZ16" s="174" t="str">
        <f>IF(OR(IF(INDEX(Команды!$A$2:$AN$7500,MATCH(AZ$3,Команды!$A$2:$A$7500,0),$E16+2)=Команды!$AJ$2,TRUE,FALSE),IF(INDEX(Команды!$A$2:$AN$7500,MATCH(AZ$3,Команды!$A$2:$A$7500,0),$E16+2)=Команды!$AJ$3,TRUE,FALSE),IF(INDEX(Команды!$A$2:$AN$7500,MATCH(AZ$3,Команды!$A$2:$A$7500,0),$E16+2)=Команды!$AJ$4,TRUE,FALSE),IF(INDEX(Команды!$A$2:$AN$7500,MATCH(AZ$3,Команды!$A$2:$A$7500,0),$E16+2)=Команды!$AJ$5,TRUE,FALSE),IF(INDEX(Команды!$A$2:$AN$7500,MATCH(AZ$3,Команды!$A$2:$A$7500,0),$E16+2)=Команды!$AJ$6,TRUE,FALSE),IF(INDEX(Команды!$A$2:$AN$7500,MATCH(AZ$3,Команды!$A$2:$A$7500,0),$E16+2)=Команды!$AJ$7,TRUE,FALSE),IF(INDEX(Команды!$A$2:$AN$7500,MATCH(AZ$3,Команды!$A$2:$A$7500,0),$E16+2)=Команды!$AJ$8,TRUE,FALSE),IF(INDEX(Команды!$A$2:$AN$7500,MATCH(AZ$3,Команды!$A$2:$A$7500,0),$E16+2)=Команды!$AJ$9,TRUE,FALSE),IF(INDEX(Команды!$A$2:$AN$7500,MATCH(AZ$3,Команды!$A$2:$A$7500,0),$E16+2)=Команды!$AJ$10,TRUE,FALSE),IF(INDEX(Команды!$A$2:$AN$7500,MATCH(AZ$3,Команды!$A$2:$A$7500,0),$E16+2)=Команды!$AJ$11,TRUE,FALSE),IF(INDEX(Команды!$A$2:$AN$7500,MATCH(AZ$3,Команды!$A$2:$A$7500,0),$E16+2)=Команды!$AJ$12,TRUE,FALSE),IF(INDEX(Команды!$A$2:$AN$7500,MATCH(AZ$3,Команды!$A$2:$A$7500,0),$E16+2)=Команды!$AJ$13,TRUE,FALSE),IF(INDEX(Команды!$A$2:$AN$7500,MATCH(AZ$3,Команды!$A$2:$A$7500,0),$E16+2)=Команды!$AJ$14,TRUE,FALSE),IF(INDEX(Команды!$A$2:$AN$7500,MATCH(AZ$3,Команды!$A$2:$A$7500,0),$E16+2)=Команды!$AJ$15,TRUE,FALSE),IF(INDEX(Команды!$A$2:$AN$7500,MATCH(AZ$3,Команды!$A$2:$A$7500,0),$E16+2)=Команды!$AJ$16,TRUE,FALSE),,IF(INDEX(Команды!$A$2:$AN$7500,MATCH(AZ$3,Команды!$A$2:$A$7500,0),$E16+2)=Команды!$AJ$17,TRUE,FALSE),,IF(INDEX(Команды!$A$2:$AN$7500,MATCH(AZ$3,Команды!$A$2:$A$7500,0),$E16+2)=Команды!$AJ$18,TRUE,FALSE),,IF(INDEX(Команды!$A$2:$AN$7500,MATCH(AZ$3,Команды!$A$2:$A$7500,0),$E16+2)=Команды!$AJ$19,TRUE,FALSE)),INDEX(Команды!$AJ$2:$AK$19,MATCH(INDEX(Команды!$A$2:$AN$7500,MATCH(AZ$3,Команды!$A$2:$A$7500,0),$E16+2),Команды!$AJ$2:$AJ$19,0),2),0)</f>
        <v>В</v>
      </c>
      <c r="BA16" s="175" t="str">
        <f>IF(OR(IF(INDEX(Команды!$A$2:$AN$7500,MATCH(AZ$3,Команды!$A$2:$A$7500,0),$E16+2)=Команды!$AJ$2,TRUE,FALSE),IF(INDEX(Команды!$A$2:$AN$7500,MATCH(AZ$3,Команды!$A$2:$A$7500,0),$E16+2)=Команды!$AJ$3,TRUE,FALSE),IF(INDEX(Команды!$A$2:$AN$7500,MATCH(AZ$3,Команды!$A$2:$A$7500,0),$E16+2)=Команды!$AJ$4,TRUE,FALSE),IF(INDEX(Команды!$A$2:$AN$7500,MATCH(AZ$3,Команды!$A$2:$A$7500,0),$E16+2)=Команды!$AJ$5,TRUE,FALSE),IF(INDEX(Команды!$A$2:$AN$7500,MATCH(AZ$3,Команды!$A$2:$A$7500,0),$E16+2)=Команды!$AJ$6,TRUE,FALSE),IF(INDEX(Команды!$A$2:$AN$7500,MATCH(AZ$3,Команды!$A$2:$A$7500,0),$E16+2)=Команды!$AJ$7,TRUE,FALSE),IF(INDEX(Команды!$A$2:$AN$7500,MATCH(AZ$3,Команды!$A$2:$A$7500,0),$E16+2)=Команды!$AJ$8,TRUE,FALSE),IF(INDEX(Команды!$A$2:$AN$7500,MATCH(AZ$3,Команды!$A$2:$A$7500,0),$E16+2)=Команды!$AJ$9,TRUE,FALSE),IF(INDEX(Команды!$A$2:$AN$7500,MATCH(AZ$3,Команды!$A$2:$A$7500,0),$E16+2)=Команды!$AJ$10,TRUE,FALSE),IF(INDEX(Команды!$A$2:$AN$7500,MATCH(AZ$3,Команды!$A$2:$A$7500,0),$E16+2)=Команды!$AJ$11,TRUE,FALSE),IF(INDEX(Команды!$A$2:$AN$7500,MATCH(AZ$3,Команды!$A$2:$A$7500,0),$E16+2)=Команды!$AJ$12,TRUE,FALSE),IF(INDEX(Команды!$A$2:$AN$7500,MATCH(AZ$3,Команды!$A$2:$A$7500,0),$E16+2)=Команды!$AJ$13,TRUE,FALSE),IF(INDEX(Команды!$A$2:$AN$7500,MATCH(AZ$3,Команды!$A$2:$A$7500,0),$E16+2)=Команды!$AJ$14,TRUE,FALSE),IF(INDEX(Команды!$A$2:$AN$7500,MATCH(AZ$3,Команды!$A$2:$A$7500,0),$E16+2)=Команды!$AJ$15,TRUE,FALSE),IF(INDEX(Команды!$A$2:$AN$7500,MATCH(AZ$3,Команды!$A$2:$A$7500,0),$E16+2)=Команды!$AJ$16,TRUE,FALSE),IF(INDEX(Команды!$A$2:$AN$7500,MATCH(AZ$3,Команды!$A$2:$A$7500,0),$E16+2)=Команды!$AJ$17,TRUE,FALSE),IF(INDEX(Команды!$A$2:$AN$7500,MATCH(AZ$3,Команды!$A$2:$A$7500,0),$E16+2)=Команды!$AJ$18,TRUE,FALSE),IF(INDEX(Команды!$A$2:$AN$7500,MATCH(AZ$3,Команды!$A$2:$A$7500,0),$E16+2)=Команды!$AJ$19,TRUE,FALSE)),INDEX(Команды!$AJ$2:$AL$19,MATCH(INDEX(Команды!$A$2:$AN$7500,MATCH(AZ$3,Команды!$A$2:$A$7500,0),$E16+2),Команды!$AJ$2:$AJ$19,0),3),0)</f>
        <v>В</v>
      </c>
      <c r="BB16" s="342"/>
      <c r="BC16" s="174">
        <f>IF(OR(IF(INDEX(Команды!$A$2:$AN$7500,MATCH(BC$3,Команды!$A$2:$A$7500,0),$E16+2)=Команды!$AJ$2,TRUE,FALSE),IF(INDEX(Команды!$A$2:$AN$7500,MATCH(BC$3,Команды!$A$2:$A$7500,0),$E16+2)=Команды!$AJ$3,TRUE,FALSE),IF(INDEX(Команды!$A$2:$AN$7500,MATCH(BC$3,Команды!$A$2:$A$7500,0),$E16+2)=Команды!$AJ$4,TRUE,FALSE),IF(INDEX(Команды!$A$2:$AN$7500,MATCH(BC$3,Команды!$A$2:$A$7500,0),$E16+2)=Команды!$AJ$5,TRUE,FALSE),IF(INDEX(Команды!$A$2:$AN$7500,MATCH(BC$3,Команды!$A$2:$A$7500,0),$E16+2)=Команды!$AJ$6,TRUE,FALSE),IF(INDEX(Команды!$A$2:$AN$7500,MATCH(BC$3,Команды!$A$2:$A$7500,0),$E16+2)=Команды!$AJ$7,TRUE,FALSE),IF(INDEX(Команды!$A$2:$AN$7500,MATCH(BC$3,Команды!$A$2:$A$7500,0),$E16+2)=Команды!$AJ$8,TRUE,FALSE),IF(INDEX(Команды!$A$2:$AN$7500,MATCH(BC$3,Команды!$A$2:$A$7500,0),$E16+2)=Команды!$AJ$9,TRUE,FALSE),IF(INDEX(Команды!$A$2:$AN$7500,MATCH(BC$3,Команды!$A$2:$A$7500,0),$E16+2)=Команды!$AJ$10,TRUE,FALSE),IF(INDEX(Команды!$A$2:$AN$7500,MATCH(BC$3,Команды!$A$2:$A$7500,0),$E16+2)=Команды!$AJ$11,TRUE,FALSE),IF(INDEX(Команды!$A$2:$AN$7500,MATCH(BC$3,Команды!$A$2:$A$7500,0),$E16+2)=Команды!$AJ$12,TRUE,FALSE),IF(INDEX(Команды!$A$2:$AN$7500,MATCH(BC$3,Команды!$A$2:$A$7500,0),$E16+2)=Команды!$AJ$13,TRUE,FALSE),IF(INDEX(Команды!$A$2:$AN$7500,MATCH(BC$3,Команды!$A$2:$A$7500,0),$E16+2)=Команды!$AJ$14,TRUE,FALSE),IF(INDEX(Команды!$A$2:$AN$7500,MATCH(BC$3,Команды!$A$2:$A$7500,0),$E16+2)=Команды!$AJ$15,TRUE,FALSE),IF(INDEX(Команды!$A$2:$AN$7500,MATCH(BC$3,Команды!$A$2:$A$7500,0),$E16+2)=Команды!$AJ$16,TRUE,FALSE),,IF(INDEX(Команды!$A$2:$AN$7500,MATCH(BC$3,Команды!$A$2:$A$7500,0),$E16+2)=Команды!$AJ$17,TRUE,FALSE),,IF(INDEX(Команды!$A$2:$AN$7500,MATCH(BC$3,Команды!$A$2:$A$7500,0),$E16+2)=Команды!$AJ$18,TRUE,FALSE),,IF(INDEX(Команды!$A$2:$AN$7500,MATCH(BC$3,Команды!$A$2:$A$7500,0),$E16+2)=Команды!$AJ$19,TRUE,FALSE)),INDEX(Команды!$AJ$2:$AK$19,MATCH(INDEX(Команды!$A$2:$AN$7500,MATCH(BC$3,Команды!$A$2:$A$7500,0),$E16+2),Команды!$AJ$2:$AJ$19,0),2),0)</f>
        <v>0.28125</v>
      </c>
      <c r="BD16" s="175">
        <f>IF(OR(IF(INDEX(Команды!$A$2:$AN$7500,MATCH(BC$3,Команды!$A$2:$A$7500,0),$E16+2)=Команды!$AJ$2,TRUE,FALSE),IF(INDEX(Команды!$A$2:$AN$7500,MATCH(BC$3,Команды!$A$2:$A$7500,0),$E16+2)=Команды!$AJ$3,TRUE,FALSE),IF(INDEX(Команды!$A$2:$AN$7500,MATCH(BC$3,Команды!$A$2:$A$7500,0),$E16+2)=Команды!$AJ$4,TRUE,FALSE),IF(INDEX(Команды!$A$2:$AN$7500,MATCH(BC$3,Команды!$A$2:$A$7500,0),$E16+2)=Команды!$AJ$5,TRUE,FALSE),IF(INDEX(Команды!$A$2:$AN$7500,MATCH(BC$3,Команды!$A$2:$A$7500,0),$E16+2)=Команды!$AJ$6,TRUE,FALSE),IF(INDEX(Команды!$A$2:$AN$7500,MATCH(BC$3,Команды!$A$2:$A$7500,0),$E16+2)=Команды!$AJ$7,TRUE,FALSE),IF(INDEX(Команды!$A$2:$AN$7500,MATCH(BC$3,Команды!$A$2:$A$7500,0),$E16+2)=Команды!$AJ$8,TRUE,FALSE),IF(INDEX(Команды!$A$2:$AN$7500,MATCH(BC$3,Команды!$A$2:$A$7500,0),$E16+2)=Команды!$AJ$9,TRUE,FALSE),IF(INDEX(Команды!$A$2:$AN$7500,MATCH(BC$3,Команды!$A$2:$A$7500,0),$E16+2)=Команды!$AJ$10,TRUE,FALSE),IF(INDEX(Команды!$A$2:$AN$7500,MATCH(BC$3,Команды!$A$2:$A$7500,0),$E16+2)=Команды!$AJ$11,TRUE,FALSE),IF(INDEX(Команды!$A$2:$AN$7500,MATCH(BC$3,Команды!$A$2:$A$7500,0),$E16+2)=Команды!$AJ$12,TRUE,FALSE),IF(INDEX(Команды!$A$2:$AN$7500,MATCH(BC$3,Команды!$A$2:$A$7500,0),$E16+2)=Команды!$AJ$13,TRUE,FALSE),IF(INDEX(Команды!$A$2:$AN$7500,MATCH(BC$3,Команды!$A$2:$A$7500,0),$E16+2)=Команды!$AJ$14,TRUE,FALSE),IF(INDEX(Команды!$A$2:$AN$7500,MATCH(BC$3,Команды!$A$2:$A$7500,0),$E16+2)=Команды!$AJ$15,TRUE,FALSE),IF(INDEX(Команды!$A$2:$AN$7500,MATCH(BC$3,Команды!$A$2:$A$7500,0),$E16+2)=Команды!$AJ$16,TRUE,FALSE),IF(INDEX(Команды!$A$2:$AN$7500,MATCH(BC$3,Команды!$A$2:$A$7500,0),$E16+2)=Команды!$AJ$17,TRUE,FALSE),IF(INDEX(Команды!$A$2:$AN$7500,MATCH(BC$3,Команды!$A$2:$A$7500,0),$E16+2)=Команды!$AJ$18,TRUE,FALSE),IF(INDEX(Команды!$A$2:$AN$7500,MATCH(BC$3,Команды!$A$2:$A$7500,0),$E16+2)=Команды!$AJ$19,TRUE,FALSE)),INDEX(Команды!$AJ$2:$AL$19,MATCH(INDEX(Команды!$A$2:$AN$7500,MATCH(BC$3,Команды!$A$2:$A$7500,0),$E16+2),Команды!$AJ$2:$AJ$19,0),3),0)</f>
        <v>0.65625</v>
      </c>
      <c r="BE16" s="342"/>
      <c r="BF16" s="174">
        <f>IF(OR(IF(INDEX(Команды!$A$2:$AN$7500,MATCH(BF$3,Команды!$A$2:$A$7500,0),$E16+2)=Команды!$AJ$2,TRUE,FALSE),IF(INDEX(Команды!$A$2:$AN$7500,MATCH(BF$3,Команды!$A$2:$A$7500,0),$E16+2)=Команды!$AJ$3,TRUE,FALSE),IF(INDEX(Команды!$A$2:$AN$7500,MATCH(BF$3,Команды!$A$2:$A$7500,0),$E16+2)=Команды!$AJ$4,TRUE,FALSE),IF(INDEX(Команды!$A$2:$AN$7500,MATCH(BF$3,Команды!$A$2:$A$7500,0),$E16+2)=Команды!$AJ$5,TRUE,FALSE),IF(INDEX(Команды!$A$2:$AN$7500,MATCH(BF$3,Команды!$A$2:$A$7500,0),$E16+2)=Команды!$AJ$6,TRUE,FALSE),IF(INDEX(Команды!$A$2:$AN$7500,MATCH(BF$3,Команды!$A$2:$A$7500,0),$E16+2)=Команды!$AJ$7,TRUE,FALSE),IF(INDEX(Команды!$A$2:$AN$7500,MATCH(BF$3,Команды!$A$2:$A$7500,0),$E16+2)=Команды!$AJ$8,TRUE,FALSE),IF(INDEX(Команды!$A$2:$AN$7500,MATCH(BF$3,Команды!$A$2:$A$7500,0),$E16+2)=Команды!$AJ$9,TRUE,FALSE),IF(INDEX(Команды!$A$2:$AN$7500,MATCH(BF$3,Команды!$A$2:$A$7500,0),$E16+2)=Команды!$AJ$10,TRUE,FALSE),IF(INDEX(Команды!$A$2:$AN$7500,MATCH(BF$3,Команды!$A$2:$A$7500,0),$E16+2)=Команды!$AJ$11,TRUE,FALSE),IF(INDEX(Команды!$A$2:$AN$7500,MATCH(BF$3,Команды!$A$2:$A$7500,0),$E16+2)=Команды!$AJ$12,TRUE,FALSE),IF(INDEX(Команды!$A$2:$AN$7500,MATCH(BF$3,Команды!$A$2:$A$7500,0),$E16+2)=Команды!$AJ$13,TRUE,FALSE),IF(INDEX(Команды!$A$2:$AN$7500,MATCH(BF$3,Команды!$A$2:$A$7500,0),$E16+2)=Команды!$AJ$14,TRUE,FALSE),IF(INDEX(Команды!$A$2:$AN$7500,MATCH(BF$3,Команды!$A$2:$A$7500,0),$E16+2)=Команды!$AJ$15,TRUE,FALSE),IF(INDEX(Команды!$A$2:$AN$7500,MATCH(BF$3,Команды!$A$2:$A$7500,0),$E16+2)=Команды!$AJ$16,TRUE,FALSE),,IF(INDEX(Команды!$A$2:$AN$7500,MATCH(BF$3,Команды!$A$2:$A$7500,0),$E16+2)=Команды!$AJ$17,TRUE,FALSE),,IF(INDEX(Команды!$A$2:$AN$7500,MATCH(BF$3,Команды!$A$2:$A$7500,0),$E16+2)=Команды!$AJ$18,TRUE,FALSE),,IF(INDEX(Команды!$A$2:$AN$7500,MATCH(BF$3,Команды!$A$2:$A$7500,0),$E16+2)=Команды!$AJ$19,TRUE,FALSE)),INDEX(Команды!$AJ$2:$AK$19,MATCH(INDEX(Команды!$A$2:$AN$7500,MATCH(BF$3,Команды!$A$2:$A$7500,0),$E16+2),Команды!$AJ$2:$AJ$19,0),2),0)</f>
        <v>0.5</v>
      </c>
      <c r="BG16" s="175">
        <f>IF(OR(IF(INDEX(Команды!$A$2:$AN$7500,MATCH(BF$3,Команды!$A$2:$A$7500,0),$E16+2)=Команды!$AJ$2,TRUE,FALSE),IF(INDEX(Команды!$A$2:$AN$7500,MATCH(BF$3,Команды!$A$2:$A$7500,0),$E16+2)=Команды!$AJ$3,TRUE,FALSE),IF(INDEX(Команды!$A$2:$AN$7500,MATCH(BF$3,Команды!$A$2:$A$7500,0),$E16+2)=Команды!$AJ$4,TRUE,FALSE),IF(INDEX(Команды!$A$2:$AN$7500,MATCH(BF$3,Команды!$A$2:$A$7500,0),$E16+2)=Команды!$AJ$5,TRUE,FALSE),IF(INDEX(Команды!$A$2:$AN$7500,MATCH(BF$3,Команды!$A$2:$A$7500,0),$E16+2)=Команды!$AJ$6,TRUE,FALSE),IF(INDEX(Команды!$A$2:$AN$7500,MATCH(BF$3,Команды!$A$2:$A$7500,0),$E16+2)=Команды!$AJ$7,TRUE,FALSE),IF(INDEX(Команды!$A$2:$AN$7500,MATCH(BF$3,Команды!$A$2:$A$7500,0),$E16+2)=Команды!$AJ$8,TRUE,FALSE),IF(INDEX(Команды!$A$2:$AN$7500,MATCH(BF$3,Команды!$A$2:$A$7500,0),$E16+2)=Команды!$AJ$9,TRUE,FALSE),IF(INDEX(Команды!$A$2:$AN$7500,MATCH(BF$3,Команды!$A$2:$A$7500,0),$E16+2)=Команды!$AJ$10,TRUE,FALSE),IF(INDEX(Команды!$A$2:$AN$7500,MATCH(BF$3,Команды!$A$2:$A$7500,0),$E16+2)=Команды!$AJ$11,TRUE,FALSE),IF(INDEX(Команды!$A$2:$AN$7500,MATCH(BF$3,Команды!$A$2:$A$7500,0),$E16+2)=Команды!$AJ$12,TRUE,FALSE),IF(INDEX(Команды!$A$2:$AN$7500,MATCH(BF$3,Команды!$A$2:$A$7500,0),$E16+2)=Команды!$AJ$13,TRUE,FALSE),IF(INDEX(Команды!$A$2:$AN$7500,MATCH(BF$3,Команды!$A$2:$A$7500,0),$E16+2)=Команды!$AJ$14,TRUE,FALSE),IF(INDEX(Команды!$A$2:$AN$7500,MATCH(BF$3,Команды!$A$2:$A$7500,0),$E16+2)=Команды!$AJ$15,TRUE,FALSE),IF(INDEX(Команды!$A$2:$AN$7500,MATCH(BF$3,Команды!$A$2:$A$7500,0),$E16+2)=Команды!$AJ$16,TRUE,FALSE),IF(INDEX(Команды!$A$2:$AN$7500,MATCH(BF$3,Команды!$A$2:$A$7500,0),$E16+2)=Команды!$AJ$17,TRUE,FALSE),IF(INDEX(Команды!$A$2:$AN$7500,MATCH(BF$3,Команды!$A$2:$A$7500,0),$E16+2)=Команды!$AJ$18,TRUE,FALSE),IF(INDEX(Команды!$A$2:$AN$7500,MATCH(BF$3,Команды!$A$2:$A$7500,0),$E16+2)=Команды!$AJ$19,TRUE,FALSE)),INDEX(Команды!$AJ$2:$AL$19,MATCH(INDEX(Команды!$A$2:$AN$7500,MATCH(BF$3,Команды!$A$2:$A$7500,0),$E16+2),Команды!$AJ$2:$AJ$19,0),3),0)</f>
        <v>0.875</v>
      </c>
      <c r="BH16" s="342"/>
      <c r="BI16" s="174">
        <f>IF(OR(IF(INDEX(Команды!$A$2:$AN$7500,MATCH(BI$3,Команды!$A$2:$A$7500,0),$E16+2)=Команды!$AJ$2,TRUE,FALSE),IF(INDEX(Команды!$A$2:$AN$7500,MATCH(BI$3,Команды!$A$2:$A$7500,0),$E16+2)=Команды!$AJ$3,TRUE,FALSE),IF(INDEX(Команды!$A$2:$AN$7500,MATCH(BI$3,Команды!$A$2:$A$7500,0),$E16+2)=Команды!$AJ$4,TRUE,FALSE),IF(INDEX(Команды!$A$2:$AN$7500,MATCH(BI$3,Команды!$A$2:$A$7500,0),$E16+2)=Команды!$AJ$5,TRUE,FALSE),IF(INDEX(Команды!$A$2:$AN$7500,MATCH(BI$3,Команды!$A$2:$A$7500,0),$E16+2)=Команды!$AJ$6,TRUE,FALSE),IF(INDEX(Команды!$A$2:$AN$7500,MATCH(BI$3,Команды!$A$2:$A$7500,0),$E16+2)=Команды!$AJ$7,TRUE,FALSE),IF(INDEX(Команды!$A$2:$AN$7500,MATCH(BI$3,Команды!$A$2:$A$7500,0),$E16+2)=Команды!$AJ$8,TRUE,FALSE),IF(INDEX(Команды!$A$2:$AN$7500,MATCH(BI$3,Команды!$A$2:$A$7500,0),$E16+2)=Команды!$AJ$9,TRUE,FALSE),IF(INDEX(Команды!$A$2:$AN$7500,MATCH(BI$3,Команды!$A$2:$A$7500,0),$E16+2)=Команды!$AJ$10,TRUE,FALSE),IF(INDEX(Команды!$A$2:$AN$7500,MATCH(BI$3,Команды!$A$2:$A$7500,0),$E16+2)=Команды!$AJ$11,TRUE,FALSE),IF(INDEX(Команды!$A$2:$AN$7500,MATCH(BI$3,Команды!$A$2:$A$7500,0),$E16+2)=Команды!$AJ$12,TRUE,FALSE),IF(INDEX(Команды!$A$2:$AN$7500,MATCH(BI$3,Команды!$A$2:$A$7500,0),$E16+2)=Команды!$AJ$13,TRUE,FALSE),IF(INDEX(Команды!$A$2:$AN$7500,MATCH(BI$3,Команды!$A$2:$A$7500,0),$E16+2)=Команды!$AJ$14,TRUE,FALSE),IF(INDEX(Команды!$A$2:$AN$7500,MATCH(BI$3,Команды!$A$2:$A$7500,0),$E16+2)=Команды!$AJ$15,TRUE,FALSE),IF(INDEX(Команды!$A$2:$AN$7500,MATCH(BI$3,Команды!$A$2:$A$7500,0),$E16+2)=Команды!$AJ$16,TRUE,FALSE),,IF(INDEX(Команды!$A$2:$AN$7500,MATCH(BI$3,Команды!$A$2:$A$7500,0),$E16+2)=Команды!$AJ$17,TRUE,FALSE),,IF(INDEX(Команды!$A$2:$AN$7500,MATCH(BI$3,Команды!$A$2:$A$7500,0),$E16+2)=Команды!$AJ$18,TRUE,FALSE),,IF(INDEX(Команды!$A$2:$AN$7500,MATCH(BI$3,Команды!$A$2:$A$7500,0),$E16+2)=Команды!$AJ$19,TRUE,FALSE)),INDEX(Команды!$AJ$2:$AK$19,MATCH(INDEX(Команды!$A$2:$AN$7500,MATCH(BI$3,Команды!$A$2:$A$7500,0),$E16+2),Команды!$AJ$2:$AJ$19,0),2),0)</f>
        <v>0.64583333333333337</v>
      </c>
      <c r="BJ16" s="175">
        <f>IF(OR(IF(INDEX(Команды!$A$2:$AN$7500,MATCH(BI$3,Команды!$A$2:$A$7500,0),$E16+2)=Команды!$AJ$2,TRUE,FALSE),IF(INDEX(Команды!$A$2:$AN$7500,MATCH(BI$3,Команды!$A$2:$A$7500,0),$E16+2)=Команды!$AJ$3,TRUE,FALSE),IF(INDEX(Команды!$A$2:$AN$7500,MATCH(BI$3,Команды!$A$2:$A$7500,0),$E16+2)=Команды!$AJ$4,TRUE,FALSE),IF(INDEX(Команды!$A$2:$AN$7500,MATCH(BI$3,Команды!$A$2:$A$7500,0),$E16+2)=Команды!$AJ$5,TRUE,FALSE),IF(INDEX(Команды!$A$2:$AN$7500,MATCH(BI$3,Команды!$A$2:$A$7500,0),$E16+2)=Команды!$AJ$6,TRUE,FALSE),IF(INDEX(Команды!$A$2:$AN$7500,MATCH(BI$3,Команды!$A$2:$A$7500,0),$E16+2)=Команды!$AJ$7,TRUE,FALSE),IF(INDEX(Команды!$A$2:$AN$7500,MATCH(BI$3,Команды!$A$2:$A$7500,0),$E16+2)=Команды!$AJ$8,TRUE,FALSE),IF(INDEX(Команды!$A$2:$AN$7500,MATCH(BI$3,Команды!$A$2:$A$7500,0),$E16+2)=Команды!$AJ$9,TRUE,FALSE),IF(INDEX(Команды!$A$2:$AN$7500,MATCH(BI$3,Команды!$A$2:$A$7500,0),$E16+2)=Команды!$AJ$10,TRUE,FALSE),IF(INDEX(Команды!$A$2:$AN$7500,MATCH(BI$3,Команды!$A$2:$A$7500,0),$E16+2)=Команды!$AJ$11,TRUE,FALSE),IF(INDEX(Команды!$A$2:$AN$7500,MATCH(BI$3,Команды!$A$2:$A$7500,0),$E16+2)=Команды!$AJ$12,TRUE,FALSE),IF(INDEX(Команды!$A$2:$AN$7500,MATCH(BI$3,Команды!$A$2:$A$7500,0),$E16+2)=Команды!$AJ$13,TRUE,FALSE),IF(INDEX(Команды!$A$2:$AN$7500,MATCH(BI$3,Команды!$A$2:$A$7500,0),$E16+2)=Команды!$AJ$14,TRUE,FALSE),IF(INDEX(Команды!$A$2:$AN$7500,MATCH(BI$3,Команды!$A$2:$A$7500,0),$E16+2)=Команды!$AJ$15,TRUE,FALSE),IF(INDEX(Команды!$A$2:$AN$7500,MATCH(BI$3,Команды!$A$2:$A$7500,0),$E16+2)=Команды!$AJ$16,TRUE,FALSE),IF(INDEX(Команды!$A$2:$AN$7500,MATCH(BI$3,Команды!$A$2:$A$7500,0),$E16+2)=Команды!$AJ$17,TRUE,FALSE),IF(INDEX(Команды!$A$2:$AN$7500,MATCH(BI$3,Команды!$A$2:$A$7500,0),$E16+2)=Команды!$AJ$18,TRUE,FALSE),IF(INDEX(Команды!$A$2:$AN$7500,MATCH(BI$3,Команды!$A$2:$A$7500,0),$E16+2)=Команды!$AJ$19,TRUE,FALSE)),INDEX(Команды!$AJ$2:$AL$19,MATCH(INDEX(Команды!$A$2:$AN$7500,MATCH(BI$3,Команды!$A$2:$A$7500,0),$E16+2),Команды!$AJ$2:$AJ$19,0),3),0)</f>
        <v>1.0208333333333333</v>
      </c>
      <c r="BK16" s="342"/>
      <c r="BL16" s="174">
        <f>IF(OR(IF(INDEX(Команды!$A$2:$AN$7500,MATCH(BL$3,Команды!$A$2:$A$7500,0),$E16+2)=Команды!$AJ$2,TRUE,FALSE),IF(INDEX(Команды!$A$2:$AN$7500,MATCH(BL$3,Команды!$A$2:$A$7500,0),$E16+2)=Команды!$AJ$3,TRUE,FALSE),IF(INDEX(Команды!$A$2:$AN$7500,MATCH(BL$3,Команды!$A$2:$A$7500,0),$E16+2)=Команды!$AJ$4,TRUE,FALSE),IF(INDEX(Команды!$A$2:$AN$7500,MATCH(BL$3,Команды!$A$2:$A$7500,0),$E16+2)=Команды!$AJ$5,TRUE,FALSE),IF(INDEX(Команды!$A$2:$AN$7500,MATCH(BL$3,Команды!$A$2:$A$7500,0),$E16+2)=Команды!$AJ$6,TRUE,FALSE),IF(INDEX(Команды!$A$2:$AN$7500,MATCH(BL$3,Команды!$A$2:$A$7500,0),$E16+2)=Команды!$AJ$7,TRUE,FALSE),IF(INDEX(Команды!$A$2:$AN$7500,MATCH(BL$3,Команды!$A$2:$A$7500,0),$E16+2)=Команды!$AJ$8,TRUE,FALSE),IF(INDEX(Команды!$A$2:$AN$7500,MATCH(BL$3,Команды!$A$2:$A$7500,0),$E16+2)=Команды!$AJ$9,TRUE,FALSE),IF(INDEX(Команды!$A$2:$AN$7500,MATCH(BL$3,Команды!$A$2:$A$7500,0),$E16+2)=Команды!$AJ$10,TRUE,FALSE),IF(INDEX(Команды!$A$2:$AN$7500,MATCH(BL$3,Команды!$A$2:$A$7500,0),$E16+2)=Команды!$AJ$11,TRUE,FALSE),IF(INDEX(Команды!$A$2:$AN$7500,MATCH(BL$3,Команды!$A$2:$A$7500,0),$E16+2)=Команды!$AJ$12,TRUE,FALSE),IF(INDEX(Команды!$A$2:$AN$7500,MATCH(BL$3,Команды!$A$2:$A$7500,0),$E16+2)=Команды!$AJ$13,TRUE,FALSE),IF(INDEX(Команды!$A$2:$AN$7500,MATCH(BL$3,Команды!$A$2:$A$7500,0),$E16+2)=Команды!$AJ$14,TRUE,FALSE),IF(INDEX(Команды!$A$2:$AN$7500,MATCH(BL$3,Команды!$A$2:$A$7500,0),$E16+2)=Команды!$AJ$15,TRUE,FALSE),IF(INDEX(Команды!$A$2:$AN$7500,MATCH(BL$3,Команды!$A$2:$A$7500,0),$E16+2)=Команды!$AJ$16,TRUE,FALSE),,IF(INDEX(Команды!$A$2:$AN$7500,MATCH(BL$3,Команды!$A$2:$A$7500,0),$E16+2)=Команды!$AJ$17,TRUE,FALSE),,IF(INDEX(Команды!$A$2:$AN$7500,MATCH(BL$3,Команды!$A$2:$A$7500,0),$E16+2)=Команды!$AJ$18,TRUE,FALSE),,IF(INDEX(Команды!$A$2:$AN$7500,MATCH(BL$3,Команды!$A$2:$A$7500,0),$E16+2)=Команды!$AJ$19,TRUE,FALSE)),INDEX(Команды!$AJ$2:$AK$19,MATCH(INDEX(Команды!$A$2:$AN$7500,MATCH(BL$3,Команды!$A$2:$A$7500,0),$E16+2),Команды!$AJ$2:$AJ$19,0),2),0)</f>
        <v>0.64583333333333337</v>
      </c>
      <c r="BM16" s="175">
        <f>IF(OR(IF(INDEX(Команды!$A$2:$AN$7500,MATCH(BL$3,Команды!$A$2:$A$7500,0),$E16+2)=Команды!$AJ$2,TRUE,FALSE),IF(INDEX(Команды!$A$2:$AN$7500,MATCH(BL$3,Команды!$A$2:$A$7500,0),$E16+2)=Команды!$AJ$3,TRUE,FALSE),IF(INDEX(Команды!$A$2:$AN$7500,MATCH(BL$3,Команды!$A$2:$A$7500,0),$E16+2)=Команды!$AJ$4,TRUE,FALSE),IF(INDEX(Команды!$A$2:$AN$7500,MATCH(BL$3,Команды!$A$2:$A$7500,0),$E16+2)=Команды!$AJ$5,TRUE,FALSE),IF(INDEX(Команды!$A$2:$AN$7500,MATCH(BL$3,Команды!$A$2:$A$7500,0),$E16+2)=Команды!$AJ$6,TRUE,FALSE),IF(INDEX(Команды!$A$2:$AN$7500,MATCH(BL$3,Команды!$A$2:$A$7500,0),$E16+2)=Команды!$AJ$7,TRUE,FALSE),IF(INDEX(Команды!$A$2:$AN$7500,MATCH(BL$3,Команды!$A$2:$A$7500,0),$E16+2)=Команды!$AJ$8,TRUE,FALSE),IF(INDEX(Команды!$A$2:$AN$7500,MATCH(BL$3,Команды!$A$2:$A$7500,0),$E16+2)=Команды!$AJ$9,TRUE,FALSE),IF(INDEX(Команды!$A$2:$AN$7500,MATCH(BL$3,Команды!$A$2:$A$7500,0),$E16+2)=Команды!$AJ$10,TRUE,FALSE),IF(INDEX(Команды!$A$2:$AN$7500,MATCH(BL$3,Команды!$A$2:$A$7500,0),$E16+2)=Команды!$AJ$11,TRUE,FALSE),IF(INDEX(Команды!$A$2:$AN$7500,MATCH(BL$3,Команды!$A$2:$A$7500,0),$E16+2)=Команды!$AJ$12,TRUE,FALSE),IF(INDEX(Команды!$A$2:$AN$7500,MATCH(BL$3,Команды!$A$2:$A$7500,0),$E16+2)=Команды!$AJ$13,TRUE,FALSE),IF(INDEX(Команды!$A$2:$AN$7500,MATCH(BL$3,Команды!$A$2:$A$7500,0),$E16+2)=Команды!$AJ$14,TRUE,FALSE),IF(INDEX(Команды!$A$2:$AN$7500,MATCH(BL$3,Команды!$A$2:$A$7500,0),$E16+2)=Команды!$AJ$15,TRUE,FALSE),IF(INDEX(Команды!$A$2:$AN$7500,MATCH(BL$3,Команды!$A$2:$A$7500,0),$E16+2)=Команды!$AJ$16,TRUE,FALSE),IF(INDEX(Команды!$A$2:$AN$7500,MATCH(BL$3,Команды!$A$2:$A$7500,0),$E16+2)=Команды!$AJ$17,TRUE,FALSE),IF(INDEX(Команды!$A$2:$AN$7500,MATCH(BL$3,Команды!$A$2:$A$7500,0),$E16+2)=Команды!$AJ$18,TRUE,FALSE),IF(INDEX(Команды!$A$2:$AN$7500,MATCH(BL$3,Команды!$A$2:$A$7500,0),$E16+2)=Команды!$AJ$19,TRUE,FALSE)),INDEX(Команды!$AJ$2:$AL$19,MATCH(INDEX(Команды!$A$2:$AN$7500,MATCH(BL$3,Команды!$A$2:$A$7500,0),$E16+2),Команды!$AJ$2:$AJ$19,0),3),0)</f>
        <v>1.0208333333333333</v>
      </c>
      <c r="BN16" s="342"/>
      <c r="BO16" s="174" t="str">
        <f>IF(OR(IF(INDEX(Команды!$A$2:$AN$7500,MATCH(BO$3,Команды!$A$2:$A$7500,0),$E16+2)=Команды!$AJ$2,TRUE,FALSE),IF(INDEX(Команды!$A$2:$AN$7500,MATCH(BO$3,Команды!$A$2:$A$7500,0),$E16+2)=Команды!$AJ$3,TRUE,FALSE),IF(INDEX(Команды!$A$2:$AN$7500,MATCH(BO$3,Команды!$A$2:$A$7500,0),$E16+2)=Команды!$AJ$4,TRUE,FALSE),IF(INDEX(Команды!$A$2:$AN$7500,MATCH(BO$3,Команды!$A$2:$A$7500,0),$E16+2)=Команды!$AJ$5,TRUE,FALSE),IF(INDEX(Команды!$A$2:$AN$7500,MATCH(BO$3,Команды!$A$2:$A$7500,0),$E16+2)=Команды!$AJ$6,TRUE,FALSE),IF(INDEX(Команды!$A$2:$AN$7500,MATCH(BO$3,Команды!$A$2:$A$7500,0),$E16+2)=Команды!$AJ$7,TRUE,FALSE),IF(INDEX(Команды!$A$2:$AN$7500,MATCH(BO$3,Команды!$A$2:$A$7500,0),$E16+2)=Команды!$AJ$8,TRUE,FALSE),IF(INDEX(Команды!$A$2:$AN$7500,MATCH(BO$3,Команды!$A$2:$A$7500,0),$E16+2)=Команды!$AJ$9,TRUE,FALSE),IF(INDEX(Команды!$A$2:$AN$7500,MATCH(BO$3,Команды!$A$2:$A$7500,0),$E16+2)=Команды!$AJ$10,TRUE,FALSE),IF(INDEX(Команды!$A$2:$AN$7500,MATCH(BO$3,Команды!$A$2:$A$7500,0),$E16+2)=Команды!$AJ$11,TRUE,FALSE),IF(INDEX(Команды!$A$2:$AN$7500,MATCH(BO$3,Команды!$A$2:$A$7500,0),$E16+2)=Команды!$AJ$12,TRUE,FALSE),IF(INDEX(Команды!$A$2:$AN$7500,MATCH(BO$3,Команды!$A$2:$A$7500,0),$E16+2)=Команды!$AJ$13,TRUE,FALSE),IF(INDEX(Команды!$A$2:$AN$7500,MATCH(BO$3,Команды!$A$2:$A$7500,0),$E16+2)=Команды!$AJ$14,TRUE,FALSE),IF(INDEX(Команды!$A$2:$AN$7500,MATCH(BO$3,Команды!$A$2:$A$7500,0),$E16+2)=Команды!$AJ$15,TRUE,FALSE),IF(INDEX(Команды!$A$2:$AN$7500,MATCH(BO$3,Команды!$A$2:$A$7500,0),$E16+2)=Команды!$AJ$16,TRUE,FALSE),,IF(INDEX(Команды!$A$2:$AN$7500,MATCH(BO$3,Команды!$A$2:$A$7500,0),$E16+2)=Команды!$AJ$17,TRUE,FALSE),,IF(INDEX(Команды!$A$2:$AN$7500,MATCH(BO$3,Команды!$A$2:$A$7500,0),$E16+2)=Команды!$AJ$18,TRUE,FALSE),,IF(INDEX(Команды!$A$2:$AN$7500,MATCH(BO$3,Команды!$A$2:$A$7500,0),$E16+2)=Команды!$AJ$19,TRUE,FALSE)),INDEX(Команды!$AJ$2:$AK$19,MATCH(INDEX(Команды!$A$2:$AN$7500,MATCH(BO$3,Команды!$A$2:$A$7500,0),$E16+2),Команды!$AJ$2:$AJ$19,0),2),0)</f>
        <v>В</v>
      </c>
      <c r="BP16" s="175" t="str">
        <f>IF(OR(IF(INDEX(Команды!$A$2:$AN$7500,MATCH(BO$3,Команды!$A$2:$A$7500,0),$E16+2)=Команды!$AJ$2,TRUE,FALSE),IF(INDEX(Команды!$A$2:$AN$7500,MATCH(BO$3,Команды!$A$2:$A$7500,0),$E16+2)=Команды!$AJ$3,TRUE,FALSE),IF(INDEX(Команды!$A$2:$AN$7500,MATCH(BO$3,Команды!$A$2:$A$7500,0),$E16+2)=Команды!$AJ$4,TRUE,FALSE),IF(INDEX(Команды!$A$2:$AN$7500,MATCH(BO$3,Команды!$A$2:$A$7500,0),$E16+2)=Команды!$AJ$5,TRUE,FALSE),IF(INDEX(Команды!$A$2:$AN$7500,MATCH(BO$3,Команды!$A$2:$A$7500,0),$E16+2)=Команды!$AJ$6,TRUE,FALSE),IF(INDEX(Команды!$A$2:$AN$7500,MATCH(BO$3,Команды!$A$2:$A$7500,0),$E16+2)=Команды!$AJ$7,TRUE,FALSE),IF(INDEX(Команды!$A$2:$AN$7500,MATCH(BO$3,Команды!$A$2:$A$7500,0),$E16+2)=Команды!$AJ$8,TRUE,FALSE),IF(INDEX(Команды!$A$2:$AN$7500,MATCH(BO$3,Команды!$A$2:$A$7500,0),$E16+2)=Команды!$AJ$9,TRUE,FALSE),IF(INDEX(Команды!$A$2:$AN$7500,MATCH(BO$3,Команды!$A$2:$A$7500,0),$E16+2)=Команды!$AJ$10,TRUE,FALSE),IF(INDEX(Команды!$A$2:$AN$7500,MATCH(BO$3,Команды!$A$2:$A$7500,0),$E16+2)=Команды!$AJ$11,TRUE,FALSE),IF(INDEX(Команды!$A$2:$AN$7500,MATCH(BO$3,Команды!$A$2:$A$7500,0),$E16+2)=Команды!$AJ$12,TRUE,FALSE),IF(INDEX(Команды!$A$2:$AN$7500,MATCH(BO$3,Команды!$A$2:$A$7500,0),$E16+2)=Команды!$AJ$13,TRUE,FALSE),IF(INDEX(Команды!$A$2:$AN$7500,MATCH(BO$3,Команды!$A$2:$A$7500,0),$E16+2)=Команды!$AJ$14,TRUE,FALSE),IF(INDEX(Команды!$A$2:$AN$7500,MATCH(BO$3,Команды!$A$2:$A$7500,0),$E16+2)=Команды!$AJ$15,TRUE,FALSE),IF(INDEX(Команды!$A$2:$AN$7500,MATCH(BO$3,Команды!$A$2:$A$7500,0),$E16+2)=Команды!$AJ$16,TRUE,FALSE),IF(INDEX(Команды!$A$2:$AN$7500,MATCH(BO$3,Команды!$A$2:$A$7500,0),$E16+2)=Команды!$AJ$17,TRUE,FALSE),IF(INDEX(Команды!$A$2:$AN$7500,MATCH(BO$3,Команды!$A$2:$A$7500,0),$E16+2)=Команды!$AJ$18,TRUE,FALSE),IF(INDEX(Команды!$A$2:$AN$7500,MATCH(BO$3,Команды!$A$2:$A$7500,0),$E16+2)=Команды!$AJ$19,TRUE,FALSE)),INDEX(Команды!$AJ$2:$AL$19,MATCH(INDEX(Команды!$A$2:$AN$7500,MATCH(BO$3,Команды!$A$2:$A$7500,0),$E16+2),Команды!$AJ$2:$AJ$19,0),3),0)</f>
        <v>В</v>
      </c>
      <c r="BQ16" s="342"/>
      <c r="BR16" s="174" t="str">
        <f>IF(OR(IF(INDEX(Команды!$A$2:$AN$7500,MATCH(BR$3,Команды!$A$2:$A$7500,0),$E16+2)=Команды!$AJ$2,TRUE,FALSE),IF(INDEX(Команды!$A$2:$AN$7500,MATCH(BR$3,Команды!$A$2:$A$7500,0),$E16+2)=Команды!$AJ$3,TRUE,FALSE),IF(INDEX(Команды!$A$2:$AN$7500,MATCH(BR$3,Команды!$A$2:$A$7500,0),$E16+2)=Команды!$AJ$4,TRUE,FALSE),IF(INDEX(Команды!$A$2:$AN$7500,MATCH(BR$3,Команды!$A$2:$A$7500,0),$E16+2)=Команды!$AJ$5,TRUE,FALSE),IF(INDEX(Команды!$A$2:$AN$7500,MATCH(BR$3,Команды!$A$2:$A$7500,0),$E16+2)=Команды!$AJ$6,TRUE,FALSE),IF(INDEX(Команды!$A$2:$AN$7500,MATCH(BR$3,Команды!$A$2:$A$7500,0),$E16+2)=Команды!$AJ$7,TRUE,FALSE),IF(INDEX(Команды!$A$2:$AN$7500,MATCH(BR$3,Команды!$A$2:$A$7500,0),$E16+2)=Команды!$AJ$8,TRUE,FALSE),IF(INDEX(Команды!$A$2:$AN$7500,MATCH(BR$3,Команды!$A$2:$A$7500,0),$E16+2)=Команды!$AJ$9,TRUE,FALSE),IF(INDEX(Команды!$A$2:$AN$7500,MATCH(BR$3,Команды!$A$2:$A$7500,0),$E16+2)=Команды!$AJ$10,TRUE,FALSE),IF(INDEX(Команды!$A$2:$AN$7500,MATCH(BR$3,Команды!$A$2:$A$7500,0),$E16+2)=Команды!$AJ$11,TRUE,FALSE),IF(INDEX(Команды!$A$2:$AN$7500,MATCH(BR$3,Команды!$A$2:$A$7500,0),$E16+2)=Команды!$AJ$12,TRUE,FALSE),IF(INDEX(Команды!$A$2:$AN$7500,MATCH(BR$3,Команды!$A$2:$A$7500,0),$E16+2)=Команды!$AJ$13,TRUE,FALSE),IF(INDEX(Команды!$A$2:$AN$7500,MATCH(BR$3,Команды!$A$2:$A$7500,0),$E16+2)=Команды!$AJ$14,TRUE,FALSE),IF(INDEX(Команды!$A$2:$AN$7500,MATCH(BR$3,Команды!$A$2:$A$7500,0),$E16+2)=Команды!$AJ$15,TRUE,FALSE),IF(INDEX(Команды!$A$2:$AN$7500,MATCH(BR$3,Команды!$A$2:$A$7500,0),$E16+2)=Команды!$AJ$16,TRUE,FALSE),,IF(INDEX(Команды!$A$2:$AN$7500,MATCH(BR$3,Команды!$A$2:$A$7500,0),$E16+2)=Команды!$AJ$17,TRUE,FALSE),,IF(INDEX(Команды!$A$2:$AN$7500,MATCH(BR$3,Команды!$A$2:$A$7500,0),$E16+2)=Команды!$AJ$18,TRUE,FALSE),,IF(INDEX(Команды!$A$2:$AN$7500,MATCH(BR$3,Команды!$A$2:$A$7500,0),$E16+2)=Команды!$AJ$19,TRUE,FALSE)),INDEX(Команды!$AJ$2:$AK$19,MATCH(INDEX(Команды!$A$2:$AN$7500,MATCH(BR$3,Команды!$A$2:$A$7500,0),$E16+2),Команды!$AJ$2:$AJ$19,0),2),0)</f>
        <v>В</v>
      </c>
      <c r="BS16" s="175" t="str">
        <f>IF(OR(IF(INDEX(Команды!$A$2:$AN$7500,MATCH(BR$3,Команды!$A$2:$A$7500,0),$E16+2)=Команды!$AJ$2,TRUE,FALSE),IF(INDEX(Команды!$A$2:$AN$7500,MATCH(BR$3,Команды!$A$2:$A$7500,0),$E16+2)=Команды!$AJ$3,TRUE,FALSE),IF(INDEX(Команды!$A$2:$AN$7500,MATCH(BR$3,Команды!$A$2:$A$7500,0),$E16+2)=Команды!$AJ$4,TRUE,FALSE),IF(INDEX(Команды!$A$2:$AN$7500,MATCH(BR$3,Команды!$A$2:$A$7500,0),$E16+2)=Команды!$AJ$5,TRUE,FALSE),IF(INDEX(Команды!$A$2:$AN$7500,MATCH(BR$3,Команды!$A$2:$A$7500,0),$E16+2)=Команды!$AJ$6,TRUE,FALSE),IF(INDEX(Команды!$A$2:$AN$7500,MATCH(BR$3,Команды!$A$2:$A$7500,0),$E16+2)=Команды!$AJ$7,TRUE,FALSE),IF(INDEX(Команды!$A$2:$AN$7500,MATCH(BR$3,Команды!$A$2:$A$7500,0),$E16+2)=Команды!$AJ$8,TRUE,FALSE),IF(INDEX(Команды!$A$2:$AN$7500,MATCH(BR$3,Команды!$A$2:$A$7500,0),$E16+2)=Команды!$AJ$9,TRUE,FALSE),IF(INDEX(Команды!$A$2:$AN$7500,MATCH(BR$3,Команды!$A$2:$A$7500,0),$E16+2)=Команды!$AJ$10,TRUE,FALSE),IF(INDEX(Команды!$A$2:$AN$7500,MATCH(BR$3,Команды!$A$2:$A$7500,0),$E16+2)=Команды!$AJ$11,TRUE,FALSE),IF(INDEX(Команды!$A$2:$AN$7500,MATCH(BR$3,Команды!$A$2:$A$7500,0),$E16+2)=Команды!$AJ$12,TRUE,FALSE),IF(INDEX(Команды!$A$2:$AN$7500,MATCH(BR$3,Команды!$A$2:$A$7500,0),$E16+2)=Команды!$AJ$13,TRUE,FALSE),IF(INDEX(Команды!$A$2:$AN$7500,MATCH(BR$3,Команды!$A$2:$A$7500,0),$E16+2)=Команды!$AJ$14,TRUE,FALSE),IF(INDEX(Команды!$A$2:$AN$7500,MATCH(BR$3,Команды!$A$2:$A$7500,0),$E16+2)=Команды!$AJ$15,TRUE,FALSE),IF(INDEX(Команды!$A$2:$AN$7500,MATCH(BR$3,Команды!$A$2:$A$7500,0),$E16+2)=Команды!$AJ$16,TRUE,FALSE),IF(INDEX(Команды!$A$2:$AN$7500,MATCH(BR$3,Команды!$A$2:$A$7500,0),$E16+2)=Команды!$AJ$17,TRUE,FALSE),IF(INDEX(Команды!$A$2:$AN$7500,MATCH(BR$3,Команды!$A$2:$A$7500,0),$E16+2)=Команды!$AJ$18,TRUE,FALSE),IF(INDEX(Команды!$A$2:$AN$7500,MATCH(BR$3,Команды!$A$2:$A$7500,0),$E16+2)=Команды!$AJ$19,TRUE,FALSE)),INDEX(Команды!$AJ$2:$AL$19,MATCH(INDEX(Команды!$A$2:$AN$7500,MATCH(BR$3,Команды!$A$2:$A$7500,0),$E16+2),Команды!$AJ$2:$AJ$19,0),3),0)</f>
        <v>В</v>
      </c>
      <c r="BT16" s="342"/>
      <c r="BU16" s="174">
        <f>IF(OR(IF(INDEX(Команды!$A$2:$AN$7500,MATCH(BU$3,Команды!$A$2:$A$7500,0),$E16+2)=Команды!$AJ$2,TRUE,FALSE),IF(INDEX(Команды!$A$2:$AN$7500,MATCH(BU$3,Команды!$A$2:$A$7500,0),$E16+2)=Команды!$AJ$3,TRUE,FALSE),IF(INDEX(Команды!$A$2:$AN$7500,MATCH(BU$3,Команды!$A$2:$A$7500,0),$E16+2)=Команды!$AJ$4,TRUE,FALSE),IF(INDEX(Команды!$A$2:$AN$7500,MATCH(BU$3,Команды!$A$2:$A$7500,0),$E16+2)=Команды!$AJ$5,TRUE,FALSE),IF(INDEX(Команды!$A$2:$AN$7500,MATCH(BU$3,Команды!$A$2:$A$7500,0),$E16+2)=Команды!$AJ$6,TRUE,FALSE),IF(INDEX(Команды!$A$2:$AN$7500,MATCH(BU$3,Команды!$A$2:$A$7500,0),$E16+2)=Команды!$AJ$7,TRUE,FALSE),IF(INDEX(Команды!$A$2:$AN$7500,MATCH(BU$3,Команды!$A$2:$A$7500,0),$E16+2)=Команды!$AJ$8,TRUE,FALSE),IF(INDEX(Команды!$A$2:$AN$7500,MATCH(BU$3,Команды!$A$2:$A$7500,0),$E16+2)=Команды!$AJ$9,TRUE,FALSE),IF(INDEX(Команды!$A$2:$AN$7500,MATCH(BU$3,Команды!$A$2:$A$7500,0),$E16+2)=Команды!$AJ$10,TRUE,FALSE),IF(INDEX(Команды!$A$2:$AN$7500,MATCH(BU$3,Команды!$A$2:$A$7500,0),$E16+2)=Команды!$AJ$11,TRUE,FALSE),IF(INDEX(Команды!$A$2:$AN$7500,MATCH(BU$3,Команды!$A$2:$A$7500,0),$E16+2)=Команды!$AJ$12,TRUE,FALSE),IF(INDEX(Команды!$A$2:$AN$7500,MATCH(BU$3,Команды!$A$2:$A$7500,0),$E16+2)=Команды!$AJ$13,TRUE,FALSE),IF(INDEX(Команды!$A$2:$AN$7500,MATCH(BU$3,Команды!$A$2:$A$7500,0),$E16+2)=Команды!$AJ$14,TRUE,FALSE),IF(INDEX(Команды!$A$2:$AN$7500,MATCH(BU$3,Команды!$A$2:$A$7500,0),$E16+2)=Команды!$AJ$15,TRUE,FALSE),IF(INDEX(Команды!$A$2:$AN$7500,MATCH(BU$3,Команды!$A$2:$A$7500,0),$E16+2)=Команды!$AJ$16,TRUE,FALSE),,IF(INDEX(Команды!$A$2:$AN$7500,MATCH(BU$3,Команды!$A$2:$A$7500,0),$E16+2)=Команды!$AJ$17,TRUE,FALSE),,IF(INDEX(Команды!$A$2:$AN$7500,MATCH(BU$3,Команды!$A$2:$A$7500,0),$E16+2)=Команды!$AJ$18,TRUE,FALSE),,IF(INDEX(Команды!$A$2:$AN$7500,MATCH(BU$3,Команды!$A$2:$A$7500,0),$E16+2)=Команды!$AJ$19,TRUE,FALSE)),INDEX(Команды!$AJ$2:$AK$19,MATCH(INDEX(Команды!$A$2:$AN$7500,MATCH(BU$3,Команды!$A$2:$A$7500,0),$E16+2),Команды!$AJ$2:$AJ$19,0),2),0)</f>
        <v>0.28125</v>
      </c>
      <c r="BV16" s="175">
        <f>IF(OR(IF(INDEX(Команды!$A$2:$AN$7500,MATCH(BU$3,Команды!$A$2:$A$7500,0),$E16+2)=Команды!$AJ$2,TRUE,FALSE),IF(INDEX(Команды!$A$2:$AN$7500,MATCH(BU$3,Команды!$A$2:$A$7500,0),$E16+2)=Команды!$AJ$3,TRUE,FALSE),IF(INDEX(Команды!$A$2:$AN$7500,MATCH(BU$3,Команды!$A$2:$A$7500,0),$E16+2)=Команды!$AJ$4,TRUE,FALSE),IF(INDEX(Команды!$A$2:$AN$7500,MATCH(BU$3,Команды!$A$2:$A$7500,0),$E16+2)=Команды!$AJ$5,TRUE,FALSE),IF(INDEX(Команды!$A$2:$AN$7500,MATCH(BU$3,Команды!$A$2:$A$7500,0),$E16+2)=Команды!$AJ$6,TRUE,FALSE),IF(INDEX(Команды!$A$2:$AN$7500,MATCH(BU$3,Команды!$A$2:$A$7500,0),$E16+2)=Команды!$AJ$7,TRUE,FALSE),IF(INDEX(Команды!$A$2:$AN$7500,MATCH(BU$3,Команды!$A$2:$A$7500,0),$E16+2)=Команды!$AJ$8,TRUE,FALSE),IF(INDEX(Команды!$A$2:$AN$7500,MATCH(BU$3,Команды!$A$2:$A$7500,0),$E16+2)=Команды!$AJ$9,TRUE,FALSE),IF(INDEX(Команды!$A$2:$AN$7500,MATCH(BU$3,Команды!$A$2:$A$7500,0),$E16+2)=Команды!$AJ$10,TRUE,FALSE),IF(INDEX(Команды!$A$2:$AN$7500,MATCH(BU$3,Команды!$A$2:$A$7500,0),$E16+2)=Команды!$AJ$11,TRUE,FALSE),IF(INDEX(Команды!$A$2:$AN$7500,MATCH(BU$3,Команды!$A$2:$A$7500,0),$E16+2)=Команды!$AJ$12,TRUE,FALSE),IF(INDEX(Команды!$A$2:$AN$7500,MATCH(BU$3,Команды!$A$2:$A$7500,0),$E16+2)=Команды!$AJ$13,TRUE,FALSE),IF(INDEX(Команды!$A$2:$AN$7500,MATCH(BU$3,Команды!$A$2:$A$7500,0),$E16+2)=Команды!$AJ$14,TRUE,FALSE),IF(INDEX(Команды!$A$2:$AN$7500,MATCH(BU$3,Команды!$A$2:$A$7500,0),$E16+2)=Команды!$AJ$15,TRUE,FALSE),IF(INDEX(Команды!$A$2:$AN$7500,MATCH(BU$3,Команды!$A$2:$A$7500,0),$E16+2)=Команды!$AJ$16,TRUE,FALSE),IF(INDEX(Команды!$A$2:$AN$7500,MATCH(BU$3,Команды!$A$2:$A$7500,0),$E16+2)=Команды!$AJ$17,TRUE,FALSE),IF(INDEX(Команды!$A$2:$AN$7500,MATCH(BU$3,Команды!$A$2:$A$7500,0),$E16+2)=Команды!$AJ$18,TRUE,FALSE),IF(INDEX(Команды!$A$2:$AN$7500,MATCH(BU$3,Команды!$A$2:$A$7500,0),$E16+2)=Команды!$AJ$19,TRUE,FALSE)),INDEX(Команды!$AJ$2:$AL$19,MATCH(INDEX(Команды!$A$2:$AN$7500,MATCH(BU$3,Команды!$A$2:$A$7500,0),$E16+2),Команды!$AJ$2:$AJ$19,0),3),0)</f>
        <v>0.65625</v>
      </c>
      <c r="BW16" s="342"/>
      <c r="BX16" s="174">
        <f>IF(OR(IF(INDEX(Команды!$A$2:$AN$7500,MATCH(BX$3,Команды!$A$2:$A$7500,0),$E16+2)=Команды!$AJ$2,TRUE,FALSE),IF(INDEX(Команды!$A$2:$AN$7500,MATCH(BX$3,Команды!$A$2:$A$7500,0),$E16+2)=Команды!$AJ$3,TRUE,FALSE),IF(INDEX(Команды!$A$2:$AN$7500,MATCH(BX$3,Команды!$A$2:$A$7500,0),$E16+2)=Команды!$AJ$4,TRUE,FALSE),IF(INDEX(Команды!$A$2:$AN$7500,MATCH(BX$3,Команды!$A$2:$A$7500,0),$E16+2)=Команды!$AJ$5,TRUE,FALSE),IF(INDEX(Команды!$A$2:$AN$7500,MATCH(BX$3,Команды!$A$2:$A$7500,0),$E16+2)=Команды!$AJ$6,TRUE,FALSE),IF(INDEX(Команды!$A$2:$AN$7500,MATCH(BX$3,Команды!$A$2:$A$7500,0),$E16+2)=Команды!$AJ$7,TRUE,FALSE),IF(INDEX(Команды!$A$2:$AN$7500,MATCH(BX$3,Команды!$A$2:$A$7500,0),$E16+2)=Команды!$AJ$8,TRUE,FALSE),IF(INDEX(Команды!$A$2:$AN$7500,MATCH(BX$3,Команды!$A$2:$A$7500,0),$E16+2)=Команды!$AJ$9,TRUE,FALSE),IF(INDEX(Команды!$A$2:$AN$7500,MATCH(BX$3,Команды!$A$2:$A$7500,0),$E16+2)=Команды!$AJ$10,TRUE,FALSE),IF(INDEX(Команды!$A$2:$AN$7500,MATCH(BX$3,Команды!$A$2:$A$7500,0),$E16+2)=Команды!$AJ$11,TRUE,FALSE),IF(INDEX(Команды!$A$2:$AN$7500,MATCH(BX$3,Команды!$A$2:$A$7500,0),$E16+2)=Команды!$AJ$12,TRUE,FALSE),IF(INDEX(Команды!$A$2:$AN$7500,MATCH(BX$3,Команды!$A$2:$A$7500,0),$E16+2)=Команды!$AJ$13,TRUE,FALSE),IF(INDEX(Команды!$A$2:$AN$7500,MATCH(BX$3,Команды!$A$2:$A$7500,0),$E16+2)=Команды!$AJ$14,TRUE,FALSE),IF(INDEX(Команды!$A$2:$AN$7500,MATCH(BX$3,Команды!$A$2:$A$7500,0),$E16+2)=Команды!$AJ$15,TRUE,FALSE),IF(INDEX(Команды!$A$2:$AN$7500,MATCH(BX$3,Команды!$A$2:$A$7500,0),$E16+2)=Команды!$AJ$16,TRUE,FALSE),,IF(INDEX(Команды!$A$2:$AN$7500,MATCH(BX$3,Команды!$A$2:$A$7500,0),$E16+2)=Команды!$AJ$17,TRUE,FALSE),,IF(INDEX(Команды!$A$2:$AN$7500,MATCH(BX$3,Команды!$A$2:$A$7500,0),$E16+2)=Команды!$AJ$18,TRUE,FALSE),,IF(INDEX(Команды!$A$2:$AN$7500,MATCH(BX$3,Команды!$A$2:$A$7500,0),$E16+2)=Команды!$AJ$19,TRUE,FALSE)),INDEX(Команды!$AJ$2:$AK$19,MATCH(INDEX(Команды!$A$2:$AN$7500,MATCH(BX$3,Команды!$A$2:$A$7500,0),$E16+2),Команды!$AJ$2:$AJ$19,0),2),0)</f>
        <v>0.3125</v>
      </c>
      <c r="BY16" s="175">
        <f>IF(OR(IF(INDEX(Команды!$A$2:$AN$7500,MATCH(BX$3,Команды!$A$2:$A$7500,0),$E16+2)=Команды!$AJ$2,TRUE,FALSE),IF(INDEX(Команды!$A$2:$AN$7500,MATCH(BX$3,Команды!$A$2:$A$7500,0),$E16+2)=Команды!$AJ$3,TRUE,FALSE),IF(INDEX(Команды!$A$2:$AN$7500,MATCH(BX$3,Команды!$A$2:$A$7500,0),$E16+2)=Команды!$AJ$4,TRUE,FALSE),IF(INDEX(Команды!$A$2:$AN$7500,MATCH(BX$3,Команды!$A$2:$A$7500,0),$E16+2)=Команды!$AJ$5,TRUE,FALSE),IF(INDEX(Команды!$A$2:$AN$7500,MATCH(BX$3,Команды!$A$2:$A$7500,0),$E16+2)=Команды!$AJ$6,TRUE,FALSE),IF(INDEX(Команды!$A$2:$AN$7500,MATCH(BX$3,Команды!$A$2:$A$7500,0),$E16+2)=Команды!$AJ$7,TRUE,FALSE),IF(INDEX(Команды!$A$2:$AN$7500,MATCH(BX$3,Команды!$A$2:$A$7500,0),$E16+2)=Команды!$AJ$8,TRUE,FALSE),IF(INDEX(Команды!$A$2:$AN$7500,MATCH(BX$3,Команды!$A$2:$A$7500,0),$E16+2)=Команды!$AJ$9,TRUE,FALSE),IF(INDEX(Команды!$A$2:$AN$7500,MATCH(BX$3,Команды!$A$2:$A$7500,0),$E16+2)=Команды!$AJ$10,TRUE,FALSE),IF(INDEX(Команды!$A$2:$AN$7500,MATCH(BX$3,Команды!$A$2:$A$7500,0),$E16+2)=Команды!$AJ$11,TRUE,FALSE),IF(INDEX(Команды!$A$2:$AN$7500,MATCH(BX$3,Команды!$A$2:$A$7500,0),$E16+2)=Команды!$AJ$12,TRUE,FALSE),IF(INDEX(Команды!$A$2:$AN$7500,MATCH(BX$3,Команды!$A$2:$A$7500,0),$E16+2)=Команды!$AJ$13,TRUE,FALSE),IF(INDEX(Команды!$A$2:$AN$7500,MATCH(BX$3,Команды!$A$2:$A$7500,0),$E16+2)=Команды!$AJ$14,TRUE,FALSE),IF(INDEX(Команды!$A$2:$AN$7500,MATCH(BX$3,Команды!$A$2:$A$7500,0),$E16+2)=Команды!$AJ$15,TRUE,FALSE),IF(INDEX(Команды!$A$2:$AN$7500,MATCH(BX$3,Команды!$A$2:$A$7500,0),$E16+2)=Команды!$AJ$16,TRUE,FALSE),IF(INDEX(Команды!$A$2:$AN$7500,MATCH(BX$3,Команды!$A$2:$A$7500,0),$E16+2)=Команды!$AJ$17,TRUE,FALSE),IF(INDEX(Команды!$A$2:$AN$7500,MATCH(BX$3,Команды!$A$2:$A$7500,0),$E16+2)=Команды!$AJ$18,TRUE,FALSE),IF(INDEX(Команды!$A$2:$AN$7500,MATCH(BX$3,Команды!$A$2:$A$7500,0),$E16+2)=Команды!$AJ$19,TRUE,FALSE)),INDEX(Команды!$AJ$2:$AL$19,MATCH(INDEX(Команды!$A$2:$AN$7500,MATCH(BX$3,Команды!$A$2:$A$7500,0),$E16+2),Команды!$AJ$2:$AJ$19,0),3),0)</f>
        <v>0.6875</v>
      </c>
      <c r="BZ16" s="342"/>
      <c r="CA16" s="174">
        <f>IF(OR(IF(INDEX(Команды!$A$2:$AN$7500,MATCH(CA$3,Команды!$A$2:$A$7500,0),$E16+2)=Команды!$AJ$2,TRUE,FALSE),IF(INDEX(Команды!$A$2:$AN$7500,MATCH(CA$3,Команды!$A$2:$A$7500,0),$E16+2)=Команды!$AJ$3,TRUE,FALSE),IF(INDEX(Команды!$A$2:$AN$7500,MATCH(CA$3,Команды!$A$2:$A$7500,0),$E16+2)=Команды!$AJ$4,TRUE,FALSE),IF(INDEX(Команды!$A$2:$AN$7500,MATCH(CA$3,Команды!$A$2:$A$7500,0),$E16+2)=Команды!$AJ$5,TRUE,FALSE),IF(INDEX(Команды!$A$2:$AN$7500,MATCH(CA$3,Команды!$A$2:$A$7500,0),$E16+2)=Команды!$AJ$6,TRUE,FALSE),IF(INDEX(Команды!$A$2:$AN$7500,MATCH(CA$3,Команды!$A$2:$A$7500,0),$E16+2)=Команды!$AJ$7,TRUE,FALSE),IF(INDEX(Команды!$A$2:$AN$7500,MATCH(CA$3,Команды!$A$2:$A$7500,0),$E16+2)=Команды!$AJ$8,TRUE,FALSE),IF(INDEX(Команды!$A$2:$AN$7500,MATCH(CA$3,Команды!$A$2:$A$7500,0),$E16+2)=Команды!$AJ$9,TRUE,FALSE),IF(INDEX(Команды!$A$2:$AN$7500,MATCH(CA$3,Команды!$A$2:$A$7500,0),$E16+2)=Команды!$AJ$10,TRUE,FALSE),IF(INDEX(Команды!$A$2:$AN$7500,MATCH(CA$3,Команды!$A$2:$A$7500,0),$E16+2)=Команды!$AJ$11,TRUE,FALSE),IF(INDEX(Команды!$A$2:$AN$7500,MATCH(CA$3,Команды!$A$2:$A$7500,0),$E16+2)=Команды!$AJ$12,TRUE,FALSE),IF(INDEX(Команды!$A$2:$AN$7500,MATCH(CA$3,Команды!$A$2:$A$7500,0),$E16+2)=Команды!$AJ$13,TRUE,FALSE),IF(INDEX(Команды!$A$2:$AN$7500,MATCH(CA$3,Команды!$A$2:$A$7500,0),$E16+2)=Команды!$AJ$14,TRUE,FALSE),IF(INDEX(Команды!$A$2:$AN$7500,MATCH(CA$3,Команды!$A$2:$A$7500,0),$E16+2)=Команды!$AJ$15,TRUE,FALSE),IF(INDEX(Команды!$A$2:$AN$7500,MATCH(CA$3,Команды!$A$2:$A$7500,0),$E16+2)=Команды!$AJ$16,TRUE,FALSE),,IF(INDEX(Команды!$A$2:$AN$7500,MATCH(CA$3,Команды!$A$2:$A$7500,0),$E16+2)=Команды!$AJ$17,TRUE,FALSE),,IF(INDEX(Команды!$A$2:$AN$7500,MATCH(CA$3,Команды!$A$2:$A$7500,0),$E16+2)=Команды!$AJ$18,TRUE,FALSE),,IF(INDEX(Команды!$A$2:$AN$7500,MATCH(CA$3,Команды!$A$2:$A$7500,0),$E16+2)=Команды!$AJ$19,TRUE,FALSE)),INDEX(Команды!$AJ$2:$AK$19,MATCH(INDEX(Команды!$A$2:$AN$7500,MATCH(CA$3,Команды!$A$2:$A$7500,0),$E16+2),Команды!$AJ$2:$AJ$19,0),2),0)</f>
        <v>0.33333333333333331</v>
      </c>
      <c r="CB16" s="175">
        <f>IF(OR(IF(INDEX(Команды!$A$2:$AN$7500,MATCH(CA$3,Команды!$A$2:$A$7500,0),$E16+2)=Команды!$AJ$2,TRUE,FALSE),IF(INDEX(Команды!$A$2:$AN$7500,MATCH(CA$3,Команды!$A$2:$A$7500,0),$E16+2)=Команды!$AJ$3,TRUE,FALSE),IF(INDEX(Команды!$A$2:$AN$7500,MATCH(CA$3,Команды!$A$2:$A$7500,0),$E16+2)=Команды!$AJ$4,TRUE,FALSE),IF(INDEX(Команды!$A$2:$AN$7500,MATCH(CA$3,Команды!$A$2:$A$7500,0),$E16+2)=Команды!$AJ$5,TRUE,FALSE),IF(INDEX(Команды!$A$2:$AN$7500,MATCH(CA$3,Команды!$A$2:$A$7500,0),$E16+2)=Команды!$AJ$6,TRUE,FALSE),IF(INDEX(Команды!$A$2:$AN$7500,MATCH(CA$3,Команды!$A$2:$A$7500,0),$E16+2)=Команды!$AJ$7,TRUE,FALSE),IF(INDEX(Команды!$A$2:$AN$7500,MATCH(CA$3,Команды!$A$2:$A$7500,0),$E16+2)=Команды!$AJ$8,TRUE,FALSE),IF(INDEX(Команды!$A$2:$AN$7500,MATCH(CA$3,Команды!$A$2:$A$7500,0),$E16+2)=Команды!$AJ$9,TRUE,FALSE),IF(INDEX(Команды!$A$2:$AN$7500,MATCH(CA$3,Команды!$A$2:$A$7500,0),$E16+2)=Команды!$AJ$10,TRUE,FALSE),IF(INDEX(Команды!$A$2:$AN$7500,MATCH(CA$3,Команды!$A$2:$A$7500,0),$E16+2)=Команды!$AJ$11,TRUE,FALSE),IF(INDEX(Команды!$A$2:$AN$7500,MATCH(CA$3,Команды!$A$2:$A$7500,0),$E16+2)=Команды!$AJ$12,TRUE,FALSE),IF(INDEX(Команды!$A$2:$AN$7500,MATCH(CA$3,Команды!$A$2:$A$7500,0),$E16+2)=Команды!$AJ$13,TRUE,FALSE),IF(INDEX(Команды!$A$2:$AN$7500,MATCH(CA$3,Команды!$A$2:$A$7500,0),$E16+2)=Команды!$AJ$14,TRUE,FALSE),IF(INDEX(Команды!$A$2:$AN$7500,MATCH(CA$3,Команды!$A$2:$A$7500,0),$E16+2)=Команды!$AJ$15,TRUE,FALSE),IF(INDEX(Команды!$A$2:$AN$7500,MATCH(CA$3,Команды!$A$2:$A$7500,0),$E16+2)=Команды!$AJ$16,TRUE,FALSE),IF(INDEX(Команды!$A$2:$AN$7500,MATCH(CA$3,Команды!$A$2:$A$7500,0),$E16+2)=Команды!$AJ$17,TRUE,FALSE),IF(INDEX(Команды!$A$2:$AN$7500,MATCH(CA$3,Команды!$A$2:$A$7500,0),$E16+2)=Команды!$AJ$18,TRUE,FALSE),IF(INDEX(Команды!$A$2:$AN$7500,MATCH(CA$3,Команды!$A$2:$A$7500,0),$E16+2)=Команды!$AJ$19,TRUE,FALSE)),INDEX(Команды!$AJ$2:$AL$19,MATCH(INDEX(Команды!$A$2:$AN$7500,MATCH(CA$3,Команды!$A$2:$A$7500,0),$E16+2),Команды!$AJ$2:$AJ$19,0),3),0)</f>
        <v>0.70833333333333337</v>
      </c>
      <c r="CC16" s="342"/>
      <c r="CD16" s="174">
        <f>IF(OR(IF(INDEX(Команды!$A$2:$AN$7500,MATCH(CD$3,Команды!$A$2:$A$7500,0),$E16+2)=Команды!$AJ$2,TRUE,FALSE),IF(INDEX(Команды!$A$2:$AN$7500,MATCH(CD$3,Команды!$A$2:$A$7500,0),$E16+2)=Команды!$AJ$3,TRUE,FALSE),IF(INDEX(Команды!$A$2:$AN$7500,MATCH(CD$3,Команды!$A$2:$A$7500,0),$E16+2)=Команды!$AJ$4,TRUE,FALSE),IF(INDEX(Команды!$A$2:$AN$7500,MATCH(CD$3,Команды!$A$2:$A$7500,0),$E16+2)=Команды!$AJ$5,TRUE,FALSE),IF(INDEX(Команды!$A$2:$AN$7500,MATCH(CD$3,Команды!$A$2:$A$7500,0),$E16+2)=Команды!$AJ$6,TRUE,FALSE),IF(INDEX(Команды!$A$2:$AN$7500,MATCH(CD$3,Команды!$A$2:$A$7500,0),$E16+2)=Команды!$AJ$7,TRUE,FALSE),IF(INDEX(Команды!$A$2:$AN$7500,MATCH(CD$3,Команды!$A$2:$A$7500,0),$E16+2)=Команды!$AJ$8,TRUE,FALSE),IF(INDEX(Команды!$A$2:$AN$7500,MATCH(CD$3,Команды!$A$2:$A$7500,0),$E16+2)=Команды!$AJ$9,TRUE,FALSE),IF(INDEX(Команды!$A$2:$AN$7500,MATCH(CD$3,Команды!$A$2:$A$7500,0),$E16+2)=Команды!$AJ$10,TRUE,FALSE),IF(INDEX(Команды!$A$2:$AN$7500,MATCH(CD$3,Команды!$A$2:$A$7500,0),$E16+2)=Команды!$AJ$11,TRUE,FALSE),IF(INDEX(Команды!$A$2:$AN$7500,MATCH(CD$3,Команды!$A$2:$A$7500,0),$E16+2)=Команды!$AJ$12,TRUE,FALSE),IF(INDEX(Команды!$A$2:$AN$7500,MATCH(CD$3,Команды!$A$2:$A$7500,0),$E16+2)=Команды!$AJ$13,TRUE,FALSE),IF(INDEX(Команды!$A$2:$AN$7500,MATCH(CD$3,Команды!$A$2:$A$7500,0),$E16+2)=Команды!$AJ$14,TRUE,FALSE),IF(INDEX(Команды!$A$2:$AN$7500,MATCH(CD$3,Команды!$A$2:$A$7500,0),$E16+2)=Команды!$AJ$15,TRUE,FALSE),IF(INDEX(Команды!$A$2:$AN$7500,MATCH(CD$3,Команды!$A$2:$A$7500,0),$E16+2)=Команды!$AJ$16,TRUE,FALSE),,IF(INDEX(Команды!$A$2:$AN$7500,MATCH(CD$3,Команды!$A$2:$A$7500,0),$E16+2)=Команды!$AJ$17,TRUE,FALSE),,IF(INDEX(Команды!$A$2:$AN$7500,MATCH(CD$3,Команды!$A$2:$A$7500,0),$E16+2)=Команды!$AJ$18,TRUE,FALSE),,IF(INDEX(Команды!$A$2:$AN$7500,MATCH(CD$3,Команды!$A$2:$A$7500,0),$E16+2)=Команды!$AJ$19,TRUE,FALSE)),INDEX(Команды!$AJ$2:$AK$19,MATCH(INDEX(Команды!$A$2:$AN$7500,MATCH(CD$3,Команды!$A$2:$A$7500,0),$E16+2),Команды!$AJ$2:$AJ$19,0),2),0)</f>
        <v>0.33333333333333331</v>
      </c>
      <c r="CE16" s="175">
        <f>IF(OR(IF(INDEX(Команды!$A$2:$AN$7500,MATCH(CD$3,Команды!$A$2:$A$7500,0),$E16+2)=Команды!$AJ$2,TRUE,FALSE),IF(INDEX(Команды!$A$2:$AN$7500,MATCH(CD$3,Команды!$A$2:$A$7500,0),$E16+2)=Команды!$AJ$3,TRUE,FALSE),IF(INDEX(Команды!$A$2:$AN$7500,MATCH(CD$3,Команды!$A$2:$A$7500,0),$E16+2)=Команды!$AJ$4,TRUE,FALSE),IF(INDEX(Команды!$A$2:$AN$7500,MATCH(CD$3,Команды!$A$2:$A$7500,0),$E16+2)=Команды!$AJ$5,TRUE,FALSE),IF(INDEX(Команды!$A$2:$AN$7500,MATCH(CD$3,Команды!$A$2:$A$7500,0),$E16+2)=Команды!$AJ$6,TRUE,FALSE),IF(INDEX(Команды!$A$2:$AN$7500,MATCH(CD$3,Команды!$A$2:$A$7500,0),$E16+2)=Команды!$AJ$7,TRUE,FALSE),IF(INDEX(Команды!$A$2:$AN$7500,MATCH(CD$3,Команды!$A$2:$A$7500,0),$E16+2)=Команды!$AJ$8,TRUE,FALSE),IF(INDEX(Команды!$A$2:$AN$7500,MATCH(CD$3,Команды!$A$2:$A$7500,0),$E16+2)=Команды!$AJ$9,TRUE,FALSE),IF(INDEX(Команды!$A$2:$AN$7500,MATCH(CD$3,Команды!$A$2:$A$7500,0),$E16+2)=Команды!$AJ$10,TRUE,FALSE),IF(INDEX(Команды!$A$2:$AN$7500,MATCH(CD$3,Команды!$A$2:$A$7500,0),$E16+2)=Команды!$AJ$11,TRUE,FALSE),IF(INDEX(Команды!$A$2:$AN$7500,MATCH(CD$3,Команды!$A$2:$A$7500,0),$E16+2)=Команды!$AJ$12,TRUE,FALSE),IF(INDEX(Команды!$A$2:$AN$7500,MATCH(CD$3,Команды!$A$2:$A$7500,0),$E16+2)=Команды!$AJ$13,TRUE,FALSE),IF(INDEX(Команды!$A$2:$AN$7500,MATCH(CD$3,Команды!$A$2:$A$7500,0),$E16+2)=Команды!$AJ$14,TRUE,FALSE),IF(INDEX(Команды!$A$2:$AN$7500,MATCH(CD$3,Команды!$A$2:$A$7500,0),$E16+2)=Команды!$AJ$15,TRUE,FALSE),IF(INDEX(Команды!$A$2:$AN$7500,MATCH(CD$3,Команды!$A$2:$A$7500,0),$E16+2)=Команды!$AJ$16,TRUE,FALSE),IF(INDEX(Команды!$A$2:$AN$7500,MATCH(CD$3,Команды!$A$2:$A$7500,0),$E16+2)=Команды!$AJ$17,TRUE,FALSE),IF(INDEX(Команды!$A$2:$AN$7500,MATCH(CD$3,Команды!$A$2:$A$7500,0),$E16+2)=Команды!$AJ$18,TRUE,FALSE),IF(INDEX(Команды!$A$2:$AN$7500,MATCH(CD$3,Команды!$A$2:$A$7500,0),$E16+2)=Команды!$AJ$19,TRUE,FALSE)),INDEX(Команды!$AJ$2:$AL$19,MATCH(INDEX(Команды!$A$2:$AN$7500,MATCH(CD$3,Команды!$A$2:$A$7500,0),$E16+2),Команды!$AJ$2:$AJ$19,0),3),0)</f>
        <v>0.70833333333333337</v>
      </c>
      <c r="CF16" s="342"/>
      <c r="CG16" s="174" t="str">
        <f>IF(OR(IF(INDEX(Команды!$A$2:$AN$7500,MATCH(CG$3,Команды!$A$2:$A$7500,0),$E16+2)=Команды!$AJ$2,TRUE,FALSE),IF(INDEX(Команды!$A$2:$AN$7500,MATCH(CG$3,Команды!$A$2:$A$7500,0),$E16+2)=Команды!$AJ$3,TRUE,FALSE),IF(INDEX(Команды!$A$2:$AN$7500,MATCH(CG$3,Команды!$A$2:$A$7500,0),$E16+2)=Команды!$AJ$4,TRUE,FALSE),IF(INDEX(Команды!$A$2:$AN$7500,MATCH(CG$3,Команды!$A$2:$A$7500,0),$E16+2)=Команды!$AJ$5,TRUE,FALSE),IF(INDEX(Команды!$A$2:$AN$7500,MATCH(CG$3,Команды!$A$2:$A$7500,0),$E16+2)=Команды!$AJ$6,TRUE,FALSE),IF(INDEX(Команды!$A$2:$AN$7500,MATCH(CG$3,Команды!$A$2:$A$7500,0),$E16+2)=Команды!$AJ$7,TRUE,FALSE),IF(INDEX(Команды!$A$2:$AN$7500,MATCH(CG$3,Команды!$A$2:$A$7500,0),$E16+2)=Команды!$AJ$8,TRUE,FALSE),IF(INDEX(Команды!$A$2:$AN$7500,MATCH(CG$3,Команды!$A$2:$A$7500,0),$E16+2)=Команды!$AJ$9,TRUE,FALSE),IF(INDEX(Команды!$A$2:$AN$7500,MATCH(CG$3,Команды!$A$2:$A$7500,0),$E16+2)=Команды!$AJ$10,TRUE,FALSE),IF(INDEX(Команды!$A$2:$AN$7500,MATCH(CG$3,Команды!$A$2:$A$7500,0),$E16+2)=Команды!$AJ$11,TRUE,FALSE),IF(INDEX(Команды!$A$2:$AN$7500,MATCH(CG$3,Команды!$A$2:$A$7500,0),$E16+2)=Команды!$AJ$12,TRUE,FALSE),IF(INDEX(Команды!$A$2:$AN$7500,MATCH(CG$3,Команды!$A$2:$A$7500,0),$E16+2)=Команды!$AJ$13,TRUE,FALSE),IF(INDEX(Команды!$A$2:$AN$7500,MATCH(CG$3,Команды!$A$2:$A$7500,0),$E16+2)=Команды!$AJ$14,TRUE,FALSE),IF(INDEX(Команды!$A$2:$AN$7500,MATCH(CG$3,Команды!$A$2:$A$7500,0),$E16+2)=Команды!$AJ$15,TRUE,FALSE),IF(INDEX(Команды!$A$2:$AN$7500,MATCH(CG$3,Команды!$A$2:$A$7500,0),$E16+2)=Команды!$AJ$16,TRUE,FALSE),,IF(INDEX(Команды!$A$2:$AN$7500,MATCH(CG$3,Команды!$A$2:$A$7500,0),$E16+2)=Команды!$AJ$17,TRUE,FALSE),,IF(INDEX(Команды!$A$2:$AN$7500,MATCH(CG$3,Команды!$A$2:$A$7500,0),$E16+2)=Команды!$AJ$18,TRUE,FALSE),,IF(INDEX(Команды!$A$2:$AN$7500,MATCH(CG$3,Команды!$A$2:$A$7500,0),$E16+2)=Команды!$AJ$19,TRUE,FALSE)),INDEX(Команды!$AJ$2:$AK$19,MATCH(INDEX(Команды!$A$2:$AN$7500,MATCH(CG$3,Команды!$A$2:$A$7500,0),$E16+2),Команды!$AJ$2:$AJ$19,0),2),0)</f>
        <v>В</v>
      </c>
      <c r="CH16" s="175" t="str">
        <f>IF(OR(IF(INDEX(Команды!$A$2:$AN$7500,MATCH(CG$3,Команды!$A$2:$A$7500,0),$E16+2)=Команды!$AJ$2,TRUE,FALSE),IF(INDEX(Команды!$A$2:$AN$7500,MATCH(CG$3,Команды!$A$2:$A$7500,0),$E16+2)=Команды!$AJ$3,TRUE,FALSE),IF(INDEX(Команды!$A$2:$AN$7500,MATCH(CG$3,Команды!$A$2:$A$7500,0),$E16+2)=Команды!$AJ$4,TRUE,FALSE),IF(INDEX(Команды!$A$2:$AN$7500,MATCH(CG$3,Команды!$A$2:$A$7500,0),$E16+2)=Команды!$AJ$5,TRUE,FALSE),IF(INDEX(Команды!$A$2:$AN$7500,MATCH(CG$3,Команды!$A$2:$A$7500,0),$E16+2)=Команды!$AJ$6,TRUE,FALSE),IF(INDEX(Команды!$A$2:$AN$7500,MATCH(CG$3,Команды!$A$2:$A$7500,0),$E16+2)=Команды!$AJ$7,TRUE,FALSE),IF(INDEX(Команды!$A$2:$AN$7500,MATCH(CG$3,Команды!$A$2:$A$7500,0),$E16+2)=Команды!$AJ$8,TRUE,FALSE),IF(INDEX(Команды!$A$2:$AN$7500,MATCH(CG$3,Команды!$A$2:$A$7500,0),$E16+2)=Команды!$AJ$9,TRUE,FALSE),IF(INDEX(Команды!$A$2:$AN$7500,MATCH(CG$3,Команды!$A$2:$A$7500,0),$E16+2)=Команды!$AJ$10,TRUE,FALSE),IF(INDEX(Команды!$A$2:$AN$7500,MATCH(CG$3,Команды!$A$2:$A$7500,0),$E16+2)=Команды!$AJ$11,TRUE,FALSE),IF(INDEX(Команды!$A$2:$AN$7500,MATCH(CG$3,Команды!$A$2:$A$7500,0),$E16+2)=Команды!$AJ$12,TRUE,FALSE),IF(INDEX(Команды!$A$2:$AN$7500,MATCH(CG$3,Команды!$A$2:$A$7500,0),$E16+2)=Команды!$AJ$13,TRUE,FALSE),IF(INDEX(Команды!$A$2:$AN$7500,MATCH(CG$3,Команды!$A$2:$A$7500,0),$E16+2)=Команды!$AJ$14,TRUE,FALSE),IF(INDEX(Команды!$A$2:$AN$7500,MATCH(CG$3,Команды!$A$2:$A$7500,0),$E16+2)=Команды!$AJ$15,TRUE,FALSE),IF(INDEX(Команды!$A$2:$AN$7500,MATCH(CG$3,Команды!$A$2:$A$7500,0),$E16+2)=Команды!$AJ$16,TRUE,FALSE),IF(INDEX(Команды!$A$2:$AN$7500,MATCH(CG$3,Команды!$A$2:$A$7500,0),$E16+2)=Команды!$AJ$17,TRUE,FALSE),IF(INDEX(Команды!$A$2:$AN$7500,MATCH(CG$3,Команды!$A$2:$A$7500,0),$E16+2)=Команды!$AJ$18,TRUE,FALSE),IF(INDEX(Команды!$A$2:$AN$7500,MATCH(CG$3,Команды!$A$2:$A$7500,0),$E16+2)=Команды!$AJ$19,TRUE,FALSE)),INDEX(Команды!$AJ$2:$AL$19,MATCH(INDEX(Команды!$A$2:$AN$7500,MATCH(CG$3,Команды!$A$2:$A$7500,0),$E16+2),Команды!$AJ$2:$AJ$19,0),3),0)</f>
        <v>В</v>
      </c>
      <c r="CI16" s="342"/>
      <c r="CJ16" s="174">
        <f>IF(OR(IF(INDEX(Команды!$A$2:$AN$7500,MATCH(CJ$3,Команды!$A$2:$A$7500,0),$E16+2)=Команды!$AJ$2,TRUE,FALSE),IF(INDEX(Команды!$A$2:$AN$7500,MATCH(CJ$3,Команды!$A$2:$A$7500,0),$E16+2)=Команды!$AJ$3,TRUE,FALSE),IF(INDEX(Команды!$A$2:$AN$7500,MATCH(CJ$3,Команды!$A$2:$A$7500,0),$E16+2)=Команды!$AJ$4,TRUE,FALSE),IF(INDEX(Команды!$A$2:$AN$7500,MATCH(CJ$3,Команды!$A$2:$A$7500,0),$E16+2)=Команды!$AJ$5,TRUE,FALSE),IF(INDEX(Команды!$A$2:$AN$7500,MATCH(CJ$3,Команды!$A$2:$A$7500,0),$E16+2)=Команды!$AJ$6,TRUE,FALSE),IF(INDEX(Команды!$A$2:$AN$7500,MATCH(CJ$3,Команды!$A$2:$A$7500,0),$E16+2)=Команды!$AJ$7,TRUE,FALSE),IF(INDEX(Команды!$A$2:$AN$7500,MATCH(CJ$3,Команды!$A$2:$A$7500,0),$E16+2)=Команды!$AJ$8,TRUE,FALSE),IF(INDEX(Команды!$A$2:$AN$7500,MATCH(CJ$3,Команды!$A$2:$A$7500,0),$E16+2)=Команды!$AJ$9,TRUE,FALSE),IF(INDEX(Команды!$A$2:$AN$7500,MATCH(CJ$3,Команды!$A$2:$A$7500,0),$E16+2)=Команды!$AJ$10,TRUE,FALSE),IF(INDEX(Команды!$A$2:$AN$7500,MATCH(CJ$3,Команды!$A$2:$A$7500,0),$E16+2)=Команды!$AJ$11,TRUE,FALSE),IF(INDEX(Команды!$A$2:$AN$7500,MATCH(CJ$3,Команды!$A$2:$A$7500,0),$E16+2)=Команды!$AJ$12,TRUE,FALSE),IF(INDEX(Команды!$A$2:$AN$7500,MATCH(CJ$3,Команды!$A$2:$A$7500,0),$E16+2)=Команды!$AJ$13,TRUE,FALSE),IF(INDEX(Команды!$A$2:$AN$7500,MATCH(CJ$3,Команды!$A$2:$A$7500,0),$E16+2)=Команды!$AJ$14,TRUE,FALSE),IF(INDEX(Команды!$A$2:$AN$7500,MATCH(CJ$3,Команды!$A$2:$A$7500,0),$E16+2)=Команды!$AJ$15,TRUE,FALSE),IF(INDEX(Команды!$A$2:$AN$7500,MATCH(CJ$3,Команды!$A$2:$A$7500,0),$E16+2)=Команды!$AJ$16,TRUE,FALSE),,IF(INDEX(Команды!$A$2:$AN$7500,MATCH(CJ$3,Команды!$A$2:$A$7500,0),$E16+2)=Команды!$AJ$17,TRUE,FALSE),,IF(INDEX(Команды!$A$2:$AN$7500,MATCH(CJ$3,Команды!$A$2:$A$7500,0),$E16+2)=Команды!$AJ$18,TRUE,FALSE),,IF(INDEX(Команды!$A$2:$AN$7500,MATCH(CJ$3,Команды!$A$2:$A$7500,0),$E16+2)=Команды!$AJ$19,TRUE,FALSE)),INDEX(Команды!$AJ$2:$AK$19,MATCH(INDEX(Команды!$A$2:$AN$7500,MATCH(CJ$3,Команды!$A$2:$A$7500,0),$E16+2),Команды!$AJ$2:$AJ$19,0),2),0)</f>
        <v>0.45833333333333331</v>
      </c>
      <c r="CK16" s="175">
        <f>IF(OR(IF(INDEX(Команды!$A$2:$AN$7500,MATCH(CJ$3,Команды!$A$2:$A$7500,0),$E16+2)=Команды!$AJ$2,TRUE,FALSE),IF(INDEX(Команды!$A$2:$AN$7500,MATCH(CJ$3,Команды!$A$2:$A$7500,0),$E16+2)=Команды!$AJ$3,TRUE,FALSE),IF(INDEX(Команды!$A$2:$AN$7500,MATCH(CJ$3,Команды!$A$2:$A$7500,0),$E16+2)=Команды!$AJ$4,TRUE,FALSE),IF(INDEX(Команды!$A$2:$AN$7500,MATCH(CJ$3,Команды!$A$2:$A$7500,0),$E16+2)=Команды!$AJ$5,TRUE,FALSE),IF(INDEX(Команды!$A$2:$AN$7500,MATCH(CJ$3,Команды!$A$2:$A$7500,0),$E16+2)=Команды!$AJ$6,TRUE,FALSE),IF(INDEX(Команды!$A$2:$AN$7500,MATCH(CJ$3,Команды!$A$2:$A$7500,0),$E16+2)=Команды!$AJ$7,TRUE,FALSE),IF(INDEX(Команды!$A$2:$AN$7500,MATCH(CJ$3,Команды!$A$2:$A$7500,0),$E16+2)=Команды!$AJ$8,TRUE,FALSE),IF(INDEX(Команды!$A$2:$AN$7500,MATCH(CJ$3,Команды!$A$2:$A$7500,0),$E16+2)=Команды!$AJ$9,TRUE,FALSE),IF(INDEX(Команды!$A$2:$AN$7500,MATCH(CJ$3,Команды!$A$2:$A$7500,0),$E16+2)=Команды!$AJ$10,TRUE,FALSE),IF(INDEX(Команды!$A$2:$AN$7500,MATCH(CJ$3,Команды!$A$2:$A$7500,0),$E16+2)=Команды!$AJ$11,TRUE,FALSE),IF(INDEX(Команды!$A$2:$AN$7500,MATCH(CJ$3,Команды!$A$2:$A$7500,0),$E16+2)=Команды!$AJ$12,TRUE,FALSE),IF(INDEX(Команды!$A$2:$AN$7500,MATCH(CJ$3,Команды!$A$2:$A$7500,0),$E16+2)=Команды!$AJ$13,TRUE,FALSE),IF(INDEX(Команды!$A$2:$AN$7500,MATCH(CJ$3,Команды!$A$2:$A$7500,0),$E16+2)=Команды!$AJ$14,TRUE,FALSE),IF(INDEX(Команды!$A$2:$AN$7500,MATCH(CJ$3,Команды!$A$2:$A$7500,0),$E16+2)=Команды!$AJ$15,TRUE,FALSE),IF(INDEX(Команды!$A$2:$AN$7500,MATCH(CJ$3,Команды!$A$2:$A$7500,0),$E16+2)=Команды!$AJ$16,TRUE,FALSE),IF(INDEX(Команды!$A$2:$AN$7500,MATCH(CJ$3,Команды!$A$2:$A$7500,0),$E16+2)=Команды!$AJ$17,TRUE,FALSE),IF(INDEX(Команды!$A$2:$AN$7500,MATCH(CJ$3,Команды!$A$2:$A$7500,0),$E16+2)=Команды!$AJ$18,TRUE,FALSE),IF(INDEX(Команды!$A$2:$AN$7500,MATCH(CJ$3,Команды!$A$2:$A$7500,0),$E16+2)=Команды!$AJ$19,TRUE,FALSE)),INDEX(Команды!$AJ$2:$AL$19,MATCH(INDEX(Команды!$A$2:$AN$7500,MATCH(CJ$3,Команды!$A$2:$A$7500,0),$E16+2),Команды!$AJ$2:$AJ$19,0),3),0)</f>
        <v>0.83333333333333337</v>
      </c>
      <c r="CL16" s="342"/>
      <c r="CM16" s="174">
        <f>IF(OR(IF(INDEX(Команды!$A$2:$AN$7500,MATCH(CM$3,Команды!$A$2:$A$7500,0),$E16+2)=Команды!$AJ$2,TRUE,FALSE),IF(INDEX(Команды!$A$2:$AN$7500,MATCH(CM$3,Команды!$A$2:$A$7500,0),$E16+2)=Команды!$AJ$3,TRUE,FALSE),IF(INDEX(Команды!$A$2:$AN$7500,MATCH(CM$3,Команды!$A$2:$A$7500,0),$E16+2)=Команды!$AJ$4,TRUE,FALSE),IF(INDEX(Команды!$A$2:$AN$7500,MATCH(CM$3,Команды!$A$2:$A$7500,0),$E16+2)=Команды!$AJ$5,TRUE,FALSE),IF(INDEX(Команды!$A$2:$AN$7500,MATCH(CM$3,Команды!$A$2:$A$7500,0),$E16+2)=Команды!$AJ$6,TRUE,FALSE),IF(INDEX(Команды!$A$2:$AN$7500,MATCH(CM$3,Команды!$A$2:$A$7500,0),$E16+2)=Команды!$AJ$7,TRUE,FALSE),IF(INDEX(Команды!$A$2:$AN$7500,MATCH(CM$3,Команды!$A$2:$A$7500,0),$E16+2)=Команды!$AJ$8,TRUE,FALSE),IF(INDEX(Команды!$A$2:$AN$7500,MATCH(CM$3,Команды!$A$2:$A$7500,0),$E16+2)=Команды!$AJ$9,TRUE,FALSE),IF(INDEX(Команды!$A$2:$AN$7500,MATCH(CM$3,Команды!$A$2:$A$7500,0),$E16+2)=Команды!$AJ$10,TRUE,FALSE),IF(INDEX(Команды!$A$2:$AN$7500,MATCH(CM$3,Команды!$A$2:$A$7500,0),$E16+2)=Команды!$AJ$11,TRUE,FALSE),IF(INDEX(Команды!$A$2:$AN$7500,MATCH(CM$3,Команды!$A$2:$A$7500,0),$E16+2)=Команды!$AJ$12,TRUE,FALSE),IF(INDEX(Команды!$A$2:$AN$7500,MATCH(CM$3,Команды!$A$2:$A$7500,0),$E16+2)=Команды!$AJ$13,TRUE,FALSE),IF(INDEX(Команды!$A$2:$AN$7500,MATCH(CM$3,Команды!$A$2:$A$7500,0),$E16+2)=Команды!$AJ$14,TRUE,FALSE),IF(INDEX(Команды!$A$2:$AN$7500,MATCH(CM$3,Команды!$A$2:$A$7500,0),$E16+2)=Команды!$AJ$15,TRUE,FALSE),IF(INDEX(Команды!$A$2:$AN$7500,MATCH(CM$3,Команды!$A$2:$A$7500,0),$E16+2)=Команды!$AJ$16,TRUE,FALSE),,IF(INDEX(Команды!$A$2:$AN$7500,MATCH(CM$3,Команды!$A$2:$A$7500,0),$E16+2)=Команды!$AJ$17,TRUE,FALSE),,IF(INDEX(Команды!$A$2:$AN$7500,MATCH(CM$3,Команды!$A$2:$A$7500,0),$E16+2)=Команды!$AJ$18,TRUE,FALSE),,IF(INDEX(Команды!$A$2:$AN$7500,MATCH(CM$3,Команды!$A$2:$A$7500,0),$E16+2)=Команды!$AJ$19,TRUE,FALSE)),INDEX(Команды!$AJ$2:$AK$19,MATCH(INDEX(Команды!$A$2:$AN$7500,MATCH(CM$3,Команды!$A$2:$A$7500,0),$E16+2),Команды!$AJ$2:$AJ$19,0),2),0)</f>
        <v>0.45833333333333331</v>
      </c>
      <c r="CN16" s="175">
        <f>IF(OR(IF(INDEX(Команды!$A$2:$AN$7500,MATCH(CM$3,Команды!$A$2:$A$7500,0),$E16+2)=Команды!$AJ$2,TRUE,FALSE),IF(INDEX(Команды!$A$2:$AN$7500,MATCH(CM$3,Команды!$A$2:$A$7500,0),$E16+2)=Команды!$AJ$3,TRUE,FALSE),IF(INDEX(Команды!$A$2:$AN$7500,MATCH(CM$3,Команды!$A$2:$A$7500,0),$E16+2)=Команды!$AJ$4,TRUE,FALSE),IF(INDEX(Команды!$A$2:$AN$7500,MATCH(CM$3,Команды!$A$2:$A$7500,0),$E16+2)=Команды!$AJ$5,TRUE,FALSE),IF(INDEX(Команды!$A$2:$AN$7500,MATCH(CM$3,Команды!$A$2:$A$7500,0),$E16+2)=Команды!$AJ$6,TRUE,FALSE),IF(INDEX(Команды!$A$2:$AN$7500,MATCH(CM$3,Команды!$A$2:$A$7500,0),$E16+2)=Команды!$AJ$7,TRUE,FALSE),IF(INDEX(Команды!$A$2:$AN$7500,MATCH(CM$3,Команды!$A$2:$A$7500,0),$E16+2)=Команды!$AJ$8,TRUE,FALSE),IF(INDEX(Команды!$A$2:$AN$7500,MATCH(CM$3,Команды!$A$2:$A$7500,0),$E16+2)=Команды!$AJ$9,TRUE,FALSE),IF(INDEX(Команды!$A$2:$AN$7500,MATCH(CM$3,Команды!$A$2:$A$7500,0),$E16+2)=Команды!$AJ$10,TRUE,FALSE),IF(INDEX(Команды!$A$2:$AN$7500,MATCH(CM$3,Команды!$A$2:$A$7500,0),$E16+2)=Команды!$AJ$11,TRUE,FALSE),IF(INDEX(Команды!$A$2:$AN$7500,MATCH(CM$3,Команды!$A$2:$A$7500,0),$E16+2)=Команды!$AJ$12,TRUE,FALSE),IF(INDEX(Команды!$A$2:$AN$7500,MATCH(CM$3,Команды!$A$2:$A$7500,0),$E16+2)=Команды!$AJ$13,TRUE,FALSE),IF(INDEX(Команды!$A$2:$AN$7500,MATCH(CM$3,Команды!$A$2:$A$7500,0),$E16+2)=Команды!$AJ$14,TRUE,FALSE),IF(INDEX(Команды!$A$2:$AN$7500,MATCH(CM$3,Команды!$A$2:$A$7500,0),$E16+2)=Команды!$AJ$15,TRUE,FALSE),IF(INDEX(Команды!$A$2:$AN$7500,MATCH(CM$3,Команды!$A$2:$A$7500,0),$E16+2)=Команды!$AJ$16,TRUE,FALSE),IF(INDEX(Команды!$A$2:$AN$7500,MATCH(CM$3,Команды!$A$2:$A$7500,0),$E16+2)=Команды!$AJ$17,TRUE,FALSE),IF(INDEX(Команды!$A$2:$AN$7500,MATCH(CM$3,Команды!$A$2:$A$7500,0),$E16+2)=Команды!$AJ$18,TRUE,FALSE),IF(INDEX(Команды!$A$2:$AN$7500,MATCH(CM$3,Команды!$A$2:$A$7500,0),$E16+2)=Команды!$AJ$19,TRUE,FALSE)),INDEX(Команды!$AJ$2:$AL$19,MATCH(INDEX(Команды!$A$2:$AN$7500,MATCH(CM$3,Команды!$A$2:$A$7500,0),$E16+2),Команды!$AJ$2:$AJ$19,0),3),0)</f>
        <v>0.83333333333333337</v>
      </c>
      <c r="CO16" s="342"/>
      <c r="CP16" s="174">
        <f>IF(OR(IF(INDEX(Команды!$A$2:$AN$7500,MATCH(CP$3,Команды!$A$2:$A$7500,0),$E16+2)=Команды!$AJ$2,TRUE,FALSE),IF(INDEX(Команды!$A$2:$AN$7500,MATCH(CP$3,Команды!$A$2:$A$7500,0),$E16+2)=Команды!$AJ$3,TRUE,FALSE),IF(INDEX(Команды!$A$2:$AN$7500,MATCH(CP$3,Команды!$A$2:$A$7500,0),$E16+2)=Команды!$AJ$4,TRUE,FALSE),IF(INDEX(Команды!$A$2:$AN$7500,MATCH(CP$3,Команды!$A$2:$A$7500,0),$E16+2)=Команды!$AJ$5,TRUE,FALSE),IF(INDEX(Команды!$A$2:$AN$7500,MATCH(CP$3,Команды!$A$2:$A$7500,0),$E16+2)=Команды!$AJ$6,TRUE,FALSE),IF(INDEX(Команды!$A$2:$AN$7500,MATCH(CP$3,Команды!$A$2:$A$7500,0),$E16+2)=Команды!$AJ$7,TRUE,FALSE),IF(INDEX(Команды!$A$2:$AN$7500,MATCH(CP$3,Команды!$A$2:$A$7500,0),$E16+2)=Команды!$AJ$8,TRUE,FALSE),IF(INDEX(Команды!$A$2:$AN$7500,MATCH(CP$3,Команды!$A$2:$A$7500,0),$E16+2)=Команды!$AJ$9,TRUE,FALSE),IF(INDEX(Команды!$A$2:$AN$7500,MATCH(CP$3,Команды!$A$2:$A$7500,0),$E16+2)=Команды!$AJ$10,TRUE,FALSE),IF(INDEX(Команды!$A$2:$AN$7500,MATCH(CP$3,Команды!$A$2:$A$7500,0),$E16+2)=Команды!$AJ$11,TRUE,FALSE),IF(INDEX(Команды!$A$2:$AN$7500,MATCH(CP$3,Команды!$A$2:$A$7500,0),$E16+2)=Команды!$AJ$12,TRUE,FALSE),IF(INDEX(Команды!$A$2:$AN$7500,MATCH(CP$3,Команды!$A$2:$A$7500,0),$E16+2)=Команды!$AJ$13,TRUE,FALSE),IF(INDEX(Команды!$A$2:$AN$7500,MATCH(CP$3,Команды!$A$2:$A$7500,0),$E16+2)=Команды!$AJ$14,TRUE,FALSE),IF(INDEX(Команды!$A$2:$AN$7500,MATCH(CP$3,Команды!$A$2:$A$7500,0),$E16+2)=Команды!$AJ$15,TRUE,FALSE),IF(INDEX(Команды!$A$2:$AN$7500,MATCH(CP$3,Команды!$A$2:$A$7500,0),$E16+2)=Команды!$AJ$16,TRUE,FALSE),,IF(INDEX(Команды!$A$2:$AN$7500,MATCH(CP$3,Команды!$A$2:$A$7500,0),$E16+2)=Команды!$AJ$17,TRUE,FALSE),,IF(INDEX(Команды!$A$2:$AN$7500,MATCH(CP$3,Команды!$A$2:$A$7500,0),$E16+2)=Команды!$AJ$18,TRUE,FALSE),,IF(INDEX(Команды!$A$2:$AN$7500,MATCH(CP$3,Команды!$A$2:$A$7500,0),$E16+2)=Команды!$AJ$19,TRUE,FALSE)),INDEX(Команды!$AJ$2:$AK$19,MATCH(INDEX(Команды!$A$2:$AN$7500,MATCH(CP$3,Команды!$A$2:$A$7500,0),$E16+2),Команды!$AJ$2:$AJ$19,0),2),0)</f>
        <v>0.625</v>
      </c>
      <c r="CQ16" s="175">
        <f>IF(OR(IF(INDEX(Команды!$A$2:$AN$7500,MATCH(CP$3,Команды!$A$2:$A$7500,0),$E16+2)=Команды!$AJ$2,TRUE,FALSE),IF(INDEX(Команды!$A$2:$AN$7500,MATCH(CP$3,Команды!$A$2:$A$7500,0),$E16+2)=Команды!$AJ$3,TRUE,FALSE),IF(INDEX(Команды!$A$2:$AN$7500,MATCH(CP$3,Команды!$A$2:$A$7500,0),$E16+2)=Команды!$AJ$4,TRUE,FALSE),IF(INDEX(Команды!$A$2:$AN$7500,MATCH(CP$3,Команды!$A$2:$A$7500,0),$E16+2)=Команды!$AJ$5,TRUE,FALSE),IF(INDEX(Команды!$A$2:$AN$7500,MATCH(CP$3,Команды!$A$2:$A$7500,0),$E16+2)=Команды!$AJ$6,TRUE,FALSE),IF(INDEX(Команды!$A$2:$AN$7500,MATCH(CP$3,Команды!$A$2:$A$7500,0),$E16+2)=Команды!$AJ$7,TRUE,FALSE),IF(INDEX(Команды!$A$2:$AN$7500,MATCH(CP$3,Команды!$A$2:$A$7500,0),$E16+2)=Команды!$AJ$8,TRUE,FALSE),IF(INDEX(Команды!$A$2:$AN$7500,MATCH(CP$3,Команды!$A$2:$A$7500,0),$E16+2)=Команды!$AJ$9,TRUE,FALSE),IF(INDEX(Команды!$A$2:$AN$7500,MATCH(CP$3,Команды!$A$2:$A$7500,0),$E16+2)=Команды!$AJ$10,TRUE,FALSE),IF(INDEX(Команды!$A$2:$AN$7500,MATCH(CP$3,Команды!$A$2:$A$7500,0),$E16+2)=Команды!$AJ$11,TRUE,FALSE),IF(INDEX(Команды!$A$2:$AN$7500,MATCH(CP$3,Команды!$A$2:$A$7500,0),$E16+2)=Команды!$AJ$12,TRUE,FALSE),IF(INDEX(Команды!$A$2:$AN$7500,MATCH(CP$3,Команды!$A$2:$A$7500,0),$E16+2)=Команды!$AJ$13,TRUE,FALSE),IF(INDEX(Команды!$A$2:$AN$7500,MATCH(CP$3,Команды!$A$2:$A$7500,0),$E16+2)=Команды!$AJ$14,TRUE,FALSE),IF(INDEX(Команды!$A$2:$AN$7500,MATCH(CP$3,Команды!$A$2:$A$7500,0),$E16+2)=Команды!$AJ$15,TRUE,FALSE),IF(INDEX(Команды!$A$2:$AN$7500,MATCH(CP$3,Команды!$A$2:$A$7500,0),$E16+2)=Команды!$AJ$16,TRUE,FALSE),IF(INDEX(Команды!$A$2:$AN$7500,MATCH(CP$3,Команды!$A$2:$A$7500,0),$E16+2)=Команды!$AJ$17,TRUE,FALSE),IF(INDEX(Команды!$A$2:$AN$7500,MATCH(CP$3,Команды!$A$2:$A$7500,0),$E16+2)=Команды!$AJ$18,TRUE,FALSE),IF(INDEX(Команды!$A$2:$AN$7500,MATCH(CP$3,Команды!$A$2:$A$7500,0),$E16+2)=Команды!$AJ$19,TRUE,FALSE)),INDEX(Команды!$AJ$2:$AL$19,MATCH(INDEX(Команды!$A$2:$AN$7500,MATCH(CP$3,Команды!$A$2:$A$7500,0),$E16+2),Команды!$AJ$2:$AJ$19,0),3),0)</f>
        <v>1</v>
      </c>
      <c r="CR16" s="342"/>
      <c r="CS16" s="174">
        <f>IF(OR(IF(INDEX(Команды!$A$2:$AN$7500,MATCH(CS$3,Команды!$A$2:$A$7500,0),$E16+2)=Команды!$AJ$2,TRUE,FALSE),IF(INDEX(Команды!$A$2:$AN$7500,MATCH(CS$3,Команды!$A$2:$A$7500,0),$E16+2)=Команды!$AJ$3,TRUE,FALSE),IF(INDEX(Команды!$A$2:$AN$7500,MATCH(CS$3,Команды!$A$2:$A$7500,0),$E16+2)=Команды!$AJ$4,TRUE,FALSE),IF(INDEX(Команды!$A$2:$AN$7500,MATCH(CS$3,Команды!$A$2:$A$7500,0),$E16+2)=Команды!$AJ$5,TRUE,FALSE),IF(INDEX(Команды!$A$2:$AN$7500,MATCH(CS$3,Команды!$A$2:$A$7500,0),$E16+2)=Команды!$AJ$6,TRUE,FALSE),IF(INDEX(Команды!$A$2:$AN$7500,MATCH(CS$3,Команды!$A$2:$A$7500,0),$E16+2)=Команды!$AJ$7,TRUE,FALSE),IF(INDEX(Команды!$A$2:$AN$7500,MATCH(CS$3,Команды!$A$2:$A$7500,0),$E16+2)=Команды!$AJ$8,TRUE,FALSE),IF(INDEX(Команды!$A$2:$AN$7500,MATCH(CS$3,Команды!$A$2:$A$7500,0),$E16+2)=Команды!$AJ$9,TRUE,FALSE),IF(INDEX(Команды!$A$2:$AN$7500,MATCH(CS$3,Команды!$A$2:$A$7500,0),$E16+2)=Команды!$AJ$10,TRUE,FALSE),IF(INDEX(Команды!$A$2:$AN$7500,MATCH(CS$3,Команды!$A$2:$A$7500,0),$E16+2)=Команды!$AJ$11,TRUE,FALSE),IF(INDEX(Команды!$A$2:$AN$7500,MATCH(CS$3,Команды!$A$2:$A$7500,0),$E16+2)=Команды!$AJ$12,TRUE,FALSE),IF(INDEX(Команды!$A$2:$AN$7500,MATCH(CS$3,Команды!$A$2:$A$7500,0),$E16+2)=Команды!$AJ$13,TRUE,FALSE),IF(INDEX(Команды!$A$2:$AN$7500,MATCH(CS$3,Команды!$A$2:$A$7500,0),$E16+2)=Команды!$AJ$14,TRUE,FALSE),IF(INDEX(Команды!$A$2:$AN$7500,MATCH(CS$3,Команды!$A$2:$A$7500,0),$E16+2)=Команды!$AJ$15,TRUE,FALSE),IF(INDEX(Команды!$A$2:$AN$7500,MATCH(CS$3,Команды!$A$2:$A$7500,0),$E16+2)=Команды!$AJ$16,TRUE,FALSE),,IF(INDEX(Команды!$A$2:$AN$7500,MATCH(CS$3,Команды!$A$2:$A$7500,0),$E16+2)=Команды!$AJ$17,TRUE,FALSE),,IF(INDEX(Команды!$A$2:$AN$7500,MATCH(CS$3,Команды!$A$2:$A$7500,0),$E16+2)=Команды!$AJ$18,TRUE,FALSE),,IF(INDEX(Команды!$A$2:$AN$7500,MATCH(CS$3,Команды!$A$2:$A$7500,0),$E16+2)=Команды!$AJ$19,TRUE,FALSE)),INDEX(Команды!$AJ$2:$AK$19,MATCH(INDEX(Команды!$A$2:$AN$7500,MATCH(CS$3,Команды!$A$2:$A$7500,0),$E16+2),Команды!$AJ$2:$AJ$19,0),2),0)</f>
        <v>0.64583333333333337</v>
      </c>
      <c r="CT16" s="175">
        <f>IF(OR(IF(INDEX(Команды!$A$2:$AN$7500,MATCH(CS$3,Команды!$A$2:$A$7500,0),$E16+2)=Команды!$AJ$2,TRUE,FALSE),IF(INDEX(Команды!$A$2:$AN$7500,MATCH(CS$3,Команды!$A$2:$A$7500,0),$E16+2)=Команды!$AJ$3,TRUE,FALSE),IF(INDEX(Команды!$A$2:$AN$7500,MATCH(CS$3,Команды!$A$2:$A$7500,0),$E16+2)=Команды!$AJ$4,TRUE,FALSE),IF(INDEX(Команды!$A$2:$AN$7500,MATCH(CS$3,Команды!$A$2:$A$7500,0),$E16+2)=Команды!$AJ$5,TRUE,FALSE),IF(INDEX(Команды!$A$2:$AN$7500,MATCH(CS$3,Команды!$A$2:$A$7500,0),$E16+2)=Команды!$AJ$6,TRUE,FALSE),IF(INDEX(Команды!$A$2:$AN$7500,MATCH(CS$3,Команды!$A$2:$A$7500,0),$E16+2)=Команды!$AJ$7,TRUE,FALSE),IF(INDEX(Команды!$A$2:$AN$7500,MATCH(CS$3,Команды!$A$2:$A$7500,0),$E16+2)=Команды!$AJ$8,TRUE,FALSE),IF(INDEX(Команды!$A$2:$AN$7500,MATCH(CS$3,Команды!$A$2:$A$7500,0),$E16+2)=Команды!$AJ$9,TRUE,FALSE),IF(INDEX(Команды!$A$2:$AN$7500,MATCH(CS$3,Команды!$A$2:$A$7500,0),$E16+2)=Команды!$AJ$10,TRUE,FALSE),IF(INDEX(Команды!$A$2:$AN$7500,MATCH(CS$3,Команды!$A$2:$A$7500,0),$E16+2)=Команды!$AJ$11,TRUE,FALSE),IF(INDEX(Команды!$A$2:$AN$7500,MATCH(CS$3,Команды!$A$2:$A$7500,0),$E16+2)=Команды!$AJ$12,TRUE,FALSE),IF(INDEX(Команды!$A$2:$AN$7500,MATCH(CS$3,Команды!$A$2:$A$7500,0),$E16+2)=Команды!$AJ$13,TRUE,FALSE),IF(INDEX(Команды!$A$2:$AN$7500,MATCH(CS$3,Команды!$A$2:$A$7500,0),$E16+2)=Команды!$AJ$14,TRUE,FALSE),IF(INDEX(Команды!$A$2:$AN$7500,MATCH(CS$3,Команды!$A$2:$A$7500,0),$E16+2)=Команды!$AJ$15,TRUE,FALSE),IF(INDEX(Команды!$A$2:$AN$7500,MATCH(CS$3,Команды!$A$2:$A$7500,0),$E16+2)=Команды!$AJ$16,TRUE,FALSE),IF(INDEX(Команды!$A$2:$AN$7500,MATCH(CS$3,Команды!$A$2:$A$7500,0),$E16+2)=Команды!$AJ$17,TRUE,FALSE),IF(INDEX(Команды!$A$2:$AN$7500,MATCH(CS$3,Команды!$A$2:$A$7500,0),$E16+2)=Команды!$AJ$18,TRUE,FALSE),IF(INDEX(Команды!$A$2:$AN$7500,MATCH(CS$3,Команды!$A$2:$A$7500,0),$E16+2)=Команды!$AJ$19,TRUE,FALSE)),INDEX(Команды!$AJ$2:$AL$19,MATCH(INDEX(Команды!$A$2:$AN$7500,MATCH(CS$3,Команды!$A$2:$A$7500,0),$E16+2),Команды!$AJ$2:$AJ$19,0),3),0)</f>
        <v>1.0208333333333333</v>
      </c>
      <c r="CU16" s="342"/>
    </row>
    <row r="17" spans="1:99" s="2" customFormat="1" ht="21.95" customHeight="1" x14ac:dyDescent="0.3">
      <c r="A17" s="251">
        <v>12</v>
      </c>
      <c r="B17" s="2">
        <f>VLOOKUP(A17,'Список КК'!A:F,6,TRUE)</f>
        <v>41567</v>
      </c>
      <c r="C17" s="636" t="str">
        <f>VLOOKUP(A17,'Список КК'!A:B,2,TRUE)</f>
        <v>Зулпукарова Айсулу Аппазовна</v>
      </c>
      <c r="D17" s="203">
        <f>VLOOKUP(A17,'Список КК'!A:D,4,TRUE)</f>
        <v>0</v>
      </c>
      <c r="E17" s="4">
        <f>VLOOKUP(A17,'Список КК'!A:C,3,TRUE)</f>
        <v>9</v>
      </c>
      <c r="F17" s="220">
        <f>VLOOKUP(A17,'Список КК'!A:E,5,TRUE)</f>
        <v>0</v>
      </c>
      <c r="G17" s="174" t="str">
        <f>IF(OR(IF(INDEX(Команды!$A$2:$AN$7500,MATCH(G$3,Команды!$A$2:$A$7500,0),$E17+2)=Команды!$AJ$2,TRUE,FALSE),IF(INDEX(Команды!$A$2:$AN$7500,MATCH(G$3,Команды!$A$2:$A$7500,0),$E17+2)=Команды!$AJ$3,TRUE,FALSE),IF(INDEX(Команды!$A$2:$AN$7500,MATCH(G$3,Команды!$A$2:$A$7500,0),$E17+2)=Команды!$AJ$4,TRUE,FALSE),IF(INDEX(Команды!$A$2:$AN$7500,MATCH(G$3,Команды!$A$2:$A$7500,0),$E17+2)=Команды!$AJ$5,TRUE,FALSE),IF(INDEX(Команды!$A$2:$AN$7500,MATCH(G$3,Команды!$A$2:$A$7500,0),$E17+2)=Команды!$AJ$6,TRUE,FALSE),IF(INDEX(Команды!$A$2:$AN$7500,MATCH(G$3,Команды!$A$2:$A$7500,0),$E17+2)=Команды!$AJ$7,TRUE,FALSE),IF(INDEX(Команды!$A$2:$AN$7500,MATCH(G$3,Команды!$A$2:$A$7500,0),$E17+2)=Команды!$AJ$8,TRUE,FALSE),IF(INDEX(Команды!$A$2:$AN$7500,MATCH(G$3,Команды!$A$2:$A$7500,0),$E17+2)=Команды!$AJ$9,TRUE,FALSE),IF(INDEX(Команды!$A$2:$AN$7500,MATCH(G$3,Команды!$A$2:$A$7500,0),$E17+2)=Команды!$AJ$10,TRUE,FALSE),IF(INDEX(Команды!$A$2:$AN$7500,MATCH(G$3,Команды!$A$2:$A$7500,0),$E17+2)=Команды!$AJ$11,TRUE,FALSE),IF(INDEX(Команды!$A$2:$AN$7500,MATCH(G$3,Команды!$A$2:$A$7500,0),$E17+2)=Команды!$AJ$12,TRUE,FALSE),IF(INDEX(Команды!$A$2:$AN$7500,MATCH(G$3,Команды!$A$2:$A$7500,0),$E17+2)=Команды!$AJ$13,TRUE,FALSE),IF(INDEX(Команды!$A$2:$AN$7500,MATCH(G$3,Команды!$A$2:$A$7500,0),$E17+2)=Команды!$AJ$14,TRUE,FALSE),IF(INDEX(Команды!$A$2:$AN$7500,MATCH(G$3,Команды!$A$2:$A$7500,0),$E17+2)=Команды!$AJ$15,TRUE,FALSE),IF(INDEX(Команды!$A$2:$AN$7500,MATCH(G$3,Команды!$A$2:$A$7500,0),$E17+2)=Команды!$AJ$16,TRUE,FALSE),,IF(INDEX(Команды!$A$2:$AN$7500,MATCH(G$3,Команды!$A$2:$A$7500,0),$E17+2)=Команды!$AJ$17,TRUE,FALSE),,IF(INDEX(Команды!$A$2:$AN$7500,MATCH(G$3,Команды!$A$2:$A$7500,0),$E17+2)=Команды!$AJ$18,TRUE,FALSE),,IF(INDEX(Команды!$A$2:$AN$7500,MATCH(G$3,Команды!$A$2:$A$7500,0),$E17+2)=Команды!$AJ$19,TRUE,FALSE)),INDEX(Команды!$AJ$2:$AK$19,MATCH(INDEX(Команды!$A$2:$AN$7500,MATCH(G$3,Команды!$A$2:$A$7500,0),$E17+2),Команды!$AJ$2:$AJ$19,0),2),0)</f>
        <v>В</v>
      </c>
      <c r="H17" s="175" t="str">
        <f>IF(OR(IF(INDEX(Команды!$A$2:$AN$7500,MATCH(G$3,Команды!$A$2:$A$7500,0),$E17+2)=Команды!$AJ$2,TRUE,FALSE),IF(INDEX(Команды!$A$2:$AN$7500,MATCH(G$3,Команды!$A$2:$A$7500,0),$E17+2)=Команды!$AJ$3,TRUE,FALSE),IF(INDEX(Команды!$A$2:$AN$7500,MATCH(G$3,Команды!$A$2:$A$7500,0),$E17+2)=Команды!$AJ$4,TRUE,FALSE),IF(INDEX(Команды!$A$2:$AN$7500,MATCH(G$3,Команды!$A$2:$A$7500,0),$E17+2)=Команды!$AJ$5,TRUE,FALSE),IF(INDEX(Команды!$A$2:$AN$7500,MATCH(G$3,Команды!$A$2:$A$7500,0),$E17+2)=Команды!$AJ$6,TRUE,FALSE),IF(INDEX(Команды!$A$2:$AN$7500,MATCH(G$3,Команды!$A$2:$A$7500,0),$E17+2)=Команды!$AJ$7,TRUE,FALSE),IF(INDEX(Команды!$A$2:$AN$7500,MATCH(G$3,Команды!$A$2:$A$7500,0),$E17+2)=Команды!$AJ$8,TRUE,FALSE),IF(INDEX(Команды!$A$2:$AN$7500,MATCH(G$3,Команды!$A$2:$A$7500,0),$E17+2)=Команды!$AJ$9,TRUE,FALSE),IF(INDEX(Команды!$A$2:$AN$7500,MATCH(G$3,Команды!$A$2:$A$7500,0),$E17+2)=Команды!$AJ$10,TRUE,FALSE),IF(INDEX(Команды!$A$2:$AN$7500,MATCH(G$3,Команды!$A$2:$A$7500,0),$E17+2)=Команды!$AJ$11,TRUE,FALSE),IF(INDEX(Команды!$A$2:$AN$7500,MATCH(G$3,Команды!$A$2:$A$7500,0),$E17+2)=Команды!$AJ$12,TRUE,FALSE),IF(INDEX(Команды!$A$2:$AN$7500,MATCH(G$3,Команды!$A$2:$A$7500,0),$E17+2)=Команды!$AJ$13,TRUE,FALSE),IF(INDEX(Команды!$A$2:$AN$7500,MATCH(G$3,Команды!$A$2:$A$7500,0),$E17+2)=Команды!$AJ$14,TRUE,FALSE),IF(INDEX(Команды!$A$2:$AN$7500,MATCH(G$3,Команды!$A$2:$A$7500,0),$E17+2)=Команды!$AJ$15,TRUE,FALSE),IF(INDEX(Команды!$A$2:$AN$7500,MATCH(G$3,Команды!$A$2:$A$7500,0),$E17+2)=Команды!$AJ$16,TRUE,FALSE),IF(INDEX(Команды!$A$2:$AN$7500,MATCH(G$3,Команды!$A$2:$A$7500,0),$E17+2)=Команды!$AJ$17,TRUE,FALSE),IF(INDEX(Команды!$A$2:$AN$7500,MATCH(G$3,Команды!$A$2:$A$7500,0),$E17+2)=Команды!$AJ$18,TRUE,FALSE),IF(INDEX(Команды!$A$2:$AN$7500,MATCH(G$3,Команды!$A$2:$A$7500,0),$E17+2)=Команды!$AJ$19,TRUE,FALSE)),INDEX(Команды!$AJ$2:$AL$19,MATCH(INDEX(Команды!$A$2:$AN$7500,MATCH(G$3,Команды!$A$2:$A$7500,0),$E17+2),Команды!$AJ$2:$AJ$19,0),3),0)</f>
        <v>В</v>
      </c>
      <c r="I17" s="342"/>
      <c r="J17" s="174">
        <f>IF(OR(IF(INDEX(Команды!$A$2:$AN$7500,MATCH(J$3,Команды!$A$2:$A$7500,0),$E17+2)=Команды!$AJ$2,TRUE,FALSE),IF(INDEX(Команды!$A$2:$AN$7500,MATCH(J$3,Команды!$A$2:$A$7500,0),$E17+2)=Команды!$AJ$3,TRUE,FALSE),IF(INDEX(Команды!$A$2:$AN$7500,MATCH(J$3,Команды!$A$2:$A$7500,0),$E17+2)=Команды!$AJ$4,TRUE,FALSE),IF(INDEX(Команды!$A$2:$AN$7500,MATCH(J$3,Команды!$A$2:$A$7500,0),$E17+2)=Команды!$AJ$5,TRUE,FALSE),IF(INDEX(Команды!$A$2:$AN$7500,MATCH(J$3,Команды!$A$2:$A$7500,0),$E17+2)=Команды!$AJ$6,TRUE,FALSE),IF(INDEX(Команды!$A$2:$AN$7500,MATCH(J$3,Команды!$A$2:$A$7500,0),$E17+2)=Команды!$AJ$7,TRUE,FALSE),IF(INDEX(Команды!$A$2:$AN$7500,MATCH(J$3,Команды!$A$2:$A$7500,0),$E17+2)=Команды!$AJ$8,TRUE,FALSE),IF(INDEX(Команды!$A$2:$AN$7500,MATCH(J$3,Команды!$A$2:$A$7500,0),$E17+2)=Команды!$AJ$9,TRUE,FALSE),IF(INDEX(Команды!$A$2:$AN$7500,MATCH(J$3,Команды!$A$2:$A$7500,0),$E17+2)=Команды!$AJ$10,TRUE,FALSE),IF(INDEX(Команды!$A$2:$AN$7500,MATCH(J$3,Команды!$A$2:$A$7500,0),$E17+2)=Команды!$AJ$11,TRUE,FALSE),IF(INDEX(Команды!$A$2:$AN$7500,MATCH(J$3,Команды!$A$2:$A$7500,0),$E17+2)=Команды!$AJ$12,TRUE,FALSE),IF(INDEX(Команды!$A$2:$AN$7500,MATCH(J$3,Команды!$A$2:$A$7500,0),$E17+2)=Команды!$AJ$13,TRUE,FALSE),IF(INDEX(Команды!$A$2:$AN$7500,MATCH(J$3,Команды!$A$2:$A$7500,0),$E17+2)=Команды!$AJ$14,TRUE,FALSE),IF(INDEX(Команды!$A$2:$AN$7500,MATCH(J$3,Команды!$A$2:$A$7500,0),$E17+2)=Команды!$AJ$15,TRUE,FALSE),IF(INDEX(Команды!$A$2:$AN$7500,MATCH(J$3,Команды!$A$2:$A$7500,0),$E17+2)=Команды!$AJ$16,TRUE,FALSE),,IF(INDEX(Команды!$A$2:$AN$7500,MATCH(J$3,Команды!$A$2:$A$7500,0),$E17+2)=Команды!$AJ$17,TRUE,FALSE),,IF(INDEX(Команды!$A$2:$AN$7500,MATCH(J$3,Команды!$A$2:$A$7500,0),$E17+2)=Команды!$AJ$18,TRUE,FALSE),,IF(INDEX(Команды!$A$2:$AN$7500,MATCH(J$3,Команды!$A$2:$A$7500,0),$E17+2)=Команды!$AJ$19,TRUE,FALSE)),INDEX(Команды!$AJ$2:$AK$19,MATCH(INDEX(Команды!$A$2:$AN$7500,MATCH(J$3,Команды!$A$2:$A$7500,0),$E17+2),Команды!$AJ$2:$AJ$19,0),2),0)</f>
        <v>0.3125</v>
      </c>
      <c r="K17" s="175">
        <f>IF(OR(IF(INDEX(Команды!$A$2:$AN$7500,MATCH(J$3,Команды!$A$2:$A$7500,0),$E17+2)=Команды!$AJ$2,TRUE,FALSE),IF(INDEX(Команды!$A$2:$AN$7500,MATCH(J$3,Команды!$A$2:$A$7500,0),$E17+2)=Команды!$AJ$3,TRUE,FALSE),IF(INDEX(Команды!$A$2:$AN$7500,MATCH(J$3,Команды!$A$2:$A$7500,0),$E17+2)=Команды!$AJ$4,TRUE,FALSE),IF(INDEX(Команды!$A$2:$AN$7500,MATCH(J$3,Команды!$A$2:$A$7500,0),$E17+2)=Команды!$AJ$5,TRUE,FALSE),IF(INDEX(Команды!$A$2:$AN$7500,MATCH(J$3,Команды!$A$2:$A$7500,0),$E17+2)=Команды!$AJ$6,TRUE,FALSE),IF(INDEX(Команды!$A$2:$AN$7500,MATCH(J$3,Команды!$A$2:$A$7500,0),$E17+2)=Команды!$AJ$7,TRUE,FALSE),IF(INDEX(Команды!$A$2:$AN$7500,MATCH(J$3,Команды!$A$2:$A$7500,0),$E17+2)=Команды!$AJ$8,TRUE,FALSE),IF(INDEX(Команды!$A$2:$AN$7500,MATCH(J$3,Команды!$A$2:$A$7500,0),$E17+2)=Команды!$AJ$9,TRUE,FALSE),IF(INDEX(Команды!$A$2:$AN$7500,MATCH(J$3,Команды!$A$2:$A$7500,0),$E17+2)=Команды!$AJ$10,TRUE,FALSE),IF(INDEX(Команды!$A$2:$AN$7500,MATCH(J$3,Команды!$A$2:$A$7500,0),$E17+2)=Команды!$AJ$11,TRUE,FALSE),IF(INDEX(Команды!$A$2:$AN$7500,MATCH(J$3,Команды!$A$2:$A$7500,0),$E17+2)=Команды!$AJ$12,TRUE,FALSE),IF(INDEX(Команды!$A$2:$AN$7500,MATCH(J$3,Команды!$A$2:$A$7500,0),$E17+2)=Команды!$AJ$13,TRUE,FALSE),IF(INDEX(Команды!$A$2:$AN$7500,MATCH(J$3,Команды!$A$2:$A$7500,0),$E17+2)=Команды!$AJ$14,TRUE,FALSE),IF(INDEX(Команды!$A$2:$AN$7500,MATCH(J$3,Команды!$A$2:$A$7500,0),$E17+2)=Команды!$AJ$15,TRUE,FALSE),IF(INDEX(Команды!$A$2:$AN$7500,MATCH(J$3,Команды!$A$2:$A$7500,0),$E17+2)=Команды!$AJ$16,TRUE,FALSE),IF(INDEX(Команды!$A$2:$AN$7500,MATCH(J$3,Команды!$A$2:$A$7500,0),$E17+2)=Команды!$AJ$17,TRUE,FALSE),IF(INDEX(Команды!$A$2:$AN$7500,MATCH(J$3,Команды!$A$2:$A$7500,0),$E17+2)=Команды!$AJ$18,TRUE,FALSE),IF(INDEX(Команды!$A$2:$AN$7500,MATCH(J$3,Команды!$A$2:$A$7500,0),$E17+2)=Команды!$AJ$19,TRUE,FALSE)),INDEX(Команды!$AJ$2:$AL$19,MATCH(INDEX(Команды!$A$2:$AN$7500,MATCH(J$3,Команды!$A$2:$A$7500,0),$E17+2),Команды!$AJ$2:$AJ$19,0),3),0)</f>
        <v>0.6875</v>
      </c>
      <c r="L17" s="342"/>
      <c r="M17" s="174">
        <f>IF(OR(IF(INDEX(Команды!$A$2:$AN$7500,MATCH(M$3,Команды!$A$2:$A$7500,0),$E17+2)=Команды!$AJ$2,TRUE,FALSE),IF(INDEX(Команды!$A$2:$AN$7500,MATCH(M$3,Команды!$A$2:$A$7500,0),$E17+2)=Команды!$AJ$3,TRUE,FALSE),IF(INDEX(Команды!$A$2:$AN$7500,MATCH(M$3,Команды!$A$2:$A$7500,0),$E17+2)=Команды!$AJ$4,TRUE,FALSE),IF(INDEX(Команды!$A$2:$AN$7500,MATCH(M$3,Команды!$A$2:$A$7500,0),$E17+2)=Команды!$AJ$5,TRUE,FALSE),IF(INDEX(Команды!$A$2:$AN$7500,MATCH(M$3,Команды!$A$2:$A$7500,0),$E17+2)=Команды!$AJ$6,TRUE,FALSE),IF(INDEX(Команды!$A$2:$AN$7500,MATCH(M$3,Команды!$A$2:$A$7500,0),$E17+2)=Команды!$AJ$7,TRUE,FALSE),IF(INDEX(Команды!$A$2:$AN$7500,MATCH(M$3,Команды!$A$2:$A$7500,0),$E17+2)=Команды!$AJ$8,TRUE,FALSE),IF(INDEX(Команды!$A$2:$AN$7500,MATCH(M$3,Команды!$A$2:$A$7500,0),$E17+2)=Команды!$AJ$9,TRUE,FALSE),IF(INDEX(Команды!$A$2:$AN$7500,MATCH(M$3,Команды!$A$2:$A$7500,0),$E17+2)=Команды!$AJ$10,TRUE,FALSE),IF(INDEX(Команды!$A$2:$AN$7500,MATCH(M$3,Команды!$A$2:$A$7500,0),$E17+2)=Команды!$AJ$11,TRUE,FALSE),IF(INDEX(Команды!$A$2:$AN$7500,MATCH(M$3,Команды!$A$2:$A$7500,0),$E17+2)=Команды!$AJ$12,TRUE,FALSE),IF(INDEX(Команды!$A$2:$AN$7500,MATCH(M$3,Команды!$A$2:$A$7500,0),$E17+2)=Команды!$AJ$13,TRUE,FALSE),IF(INDEX(Команды!$A$2:$AN$7500,MATCH(M$3,Команды!$A$2:$A$7500,0),$E17+2)=Команды!$AJ$14,TRUE,FALSE),IF(INDEX(Команды!$A$2:$AN$7500,MATCH(M$3,Команды!$A$2:$A$7500,0),$E17+2)=Команды!$AJ$15,TRUE,FALSE),IF(INDEX(Команды!$A$2:$AN$7500,MATCH(M$3,Команды!$A$2:$A$7500,0),$E17+2)=Команды!$AJ$16,TRUE,FALSE),,IF(INDEX(Команды!$A$2:$AN$7500,MATCH(M$3,Команды!$A$2:$A$7500,0),$E17+2)=Команды!$AJ$17,TRUE,FALSE),,IF(INDEX(Команды!$A$2:$AN$7500,MATCH(M$3,Команды!$A$2:$A$7500,0),$E17+2)=Команды!$AJ$18,TRUE,FALSE),,IF(INDEX(Команды!$A$2:$AN$7500,MATCH(M$3,Команды!$A$2:$A$7500,0),$E17+2)=Команды!$AJ$19,TRUE,FALSE)),INDEX(Команды!$AJ$2:$AK$19,MATCH(INDEX(Команды!$A$2:$AN$7500,MATCH(M$3,Команды!$A$2:$A$7500,0),$E17+2),Команды!$AJ$2:$AJ$19,0),2),0)</f>
        <v>0.33333333333333331</v>
      </c>
      <c r="N17" s="175">
        <f>IF(OR(IF(INDEX(Команды!$A$2:$AN$7500,MATCH(M$3,Команды!$A$2:$A$7500,0),$E17+2)=Команды!$AJ$2,TRUE,FALSE),IF(INDEX(Команды!$A$2:$AN$7500,MATCH(M$3,Команды!$A$2:$A$7500,0),$E17+2)=Команды!$AJ$3,TRUE,FALSE),IF(INDEX(Команды!$A$2:$AN$7500,MATCH(M$3,Команды!$A$2:$A$7500,0),$E17+2)=Команды!$AJ$4,TRUE,FALSE),IF(INDEX(Команды!$A$2:$AN$7500,MATCH(M$3,Команды!$A$2:$A$7500,0),$E17+2)=Команды!$AJ$5,TRUE,FALSE),IF(INDEX(Команды!$A$2:$AN$7500,MATCH(M$3,Команды!$A$2:$A$7500,0),$E17+2)=Команды!$AJ$6,TRUE,FALSE),IF(INDEX(Команды!$A$2:$AN$7500,MATCH(M$3,Команды!$A$2:$A$7500,0),$E17+2)=Команды!$AJ$7,TRUE,FALSE),IF(INDEX(Команды!$A$2:$AN$7500,MATCH(M$3,Команды!$A$2:$A$7500,0),$E17+2)=Команды!$AJ$8,TRUE,FALSE),IF(INDEX(Команды!$A$2:$AN$7500,MATCH(M$3,Команды!$A$2:$A$7500,0),$E17+2)=Команды!$AJ$9,TRUE,FALSE),IF(INDEX(Команды!$A$2:$AN$7500,MATCH(M$3,Команды!$A$2:$A$7500,0),$E17+2)=Команды!$AJ$10,TRUE,FALSE),IF(INDEX(Команды!$A$2:$AN$7500,MATCH(M$3,Команды!$A$2:$A$7500,0),$E17+2)=Команды!$AJ$11,TRUE,FALSE),IF(INDEX(Команды!$A$2:$AN$7500,MATCH(M$3,Команды!$A$2:$A$7500,0),$E17+2)=Команды!$AJ$12,TRUE,FALSE),IF(INDEX(Команды!$A$2:$AN$7500,MATCH(M$3,Команды!$A$2:$A$7500,0),$E17+2)=Команды!$AJ$13,TRUE,FALSE),IF(INDEX(Команды!$A$2:$AN$7500,MATCH(M$3,Команды!$A$2:$A$7500,0),$E17+2)=Команды!$AJ$14,TRUE,FALSE),IF(INDEX(Команды!$A$2:$AN$7500,MATCH(M$3,Команды!$A$2:$A$7500,0),$E17+2)=Команды!$AJ$15,TRUE,FALSE),IF(INDEX(Команды!$A$2:$AN$7500,MATCH(M$3,Команды!$A$2:$A$7500,0),$E17+2)=Команды!$AJ$16,TRUE,FALSE),IF(INDEX(Команды!$A$2:$AN$7500,MATCH(M$3,Команды!$A$2:$A$7500,0),$E17+2)=Команды!$AJ$17,TRUE,FALSE),IF(INDEX(Команды!$A$2:$AN$7500,MATCH(M$3,Команды!$A$2:$A$7500,0),$E17+2)=Команды!$AJ$18,TRUE,FALSE),IF(INDEX(Команды!$A$2:$AN$7500,MATCH(M$3,Команды!$A$2:$A$7500,0),$E17+2)=Команды!$AJ$19,TRUE,FALSE)),INDEX(Команды!$AJ$2:$AL$19,MATCH(INDEX(Команды!$A$2:$AN$7500,MATCH(M$3,Команды!$A$2:$A$7500,0),$E17+2),Команды!$AJ$2:$AJ$19,0),3),0)</f>
        <v>0.70833333333333337</v>
      </c>
      <c r="O17" s="342"/>
      <c r="P17" s="174">
        <f>IF(OR(IF(INDEX(Команды!$A$2:$AN$7500,MATCH(P$3,Команды!$A$2:$A$7500,0),$E17+2)=Команды!$AJ$2,TRUE,FALSE),IF(INDEX(Команды!$A$2:$AN$7500,MATCH(P$3,Команды!$A$2:$A$7500,0),$E17+2)=Команды!$AJ$3,TRUE,FALSE),IF(INDEX(Команды!$A$2:$AN$7500,MATCH(P$3,Команды!$A$2:$A$7500,0),$E17+2)=Команды!$AJ$4,TRUE,FALSE),IF(INDEX(Команды!$A$2:$AN$7500,MATCH(P$3,Команды!$A$2:$A$7500,0),$E17+2)=Команды!$AJ$5,TRUE,FALSE),IF(INDEX(Команды!$A$2:$AN$7500,MATCH(P$3,Команды!$A$2:$A$7500,0),$E17+2)=Команды!$AJ$6,TRUE,FALSE),IF(INDEX(Команды!$A$2:$AN$7500,MATCH(P$3,Команды!$A$2:$A$7500,0),$E17+2)=Команды!$AJ$7,TRUE,FALSE),IF(INDEX(Команды!$A$2:$AN$7500,MATCH(P$3,Команды!$A$2:$A$7500,0),$E17+2)=Команды!$AJ$8,TRUE,FALSE),IF(INDEX(Команды!$A$2:$AN$7500,MATCH(P$3,Команды!$A$2:$A$7500,0),$E17+2)=Команды!$AJ$9,TRUE,FALSE),IF(INDEX(Команды!$A$2:$AN$7500,MATCH(P$3,Команды!$A$2:$A$7500,0),$E17+2)=Команды!$AJ$10,TRUE,FALSE),IF(INDEX(Команды!$A$2:$AN$7500,MATCH(P$3,Команды!$A$2:$A$7500,0),$E17+2)=Команды!$AJ$11,TRUE,FALSE),IF(INDEX(Команды!$A$2:$AN$7500,MATCH(P$3,Команды!$A$2:$A$7500,0),$E17+2)=Команды!$AJ$12,TRUE,FALSE),IF(INDEX(Команды!$A$2:$AN$7500,MATCH(P$3,Команды!$A$2:$A$7500,0),$E17+2)=Команды!$AJ$13,TRUE,FALSE),IF(INDEX(Команды!$A$2:$AN$7500,MATCH(P$3,Команды!$A$2:$A$7500,0),$E17+2)=Команды!$AJ$14,TRUE,FALSE),IF(INDEX(Команды!$A$2:$AN$7500,MATCH(P$3,Команды!$A$2:$A$7500,0),$E17+2)=Команды!$AJ$15,TRUE,FALSE),IF(INDEX(Команды!$A$2:$AN$7500,MATCH(P$3,Команды!$A$2:$A$7500,0),$E17+2)=Команды!$AJ$16,TRUE,FALSE),,IF(INDEX(Команды!$A$2:$AN$7500,MATCH(P$3,Команды!$A$2:$A$7500,0),$E17+2)=Команды!$AJ$17,TRUE,FALSE),,IF(INDEX(Команды!$A$2:$AN$7500,MATCH(P$3,Команды!$A$2:$A$7500,0),$E17+2)=Команды!$AJ$18,TRUE,FALSE),,IF(INDEX(Команды!$A$2:$AN$7500,MATCH(P$3,Команды!$A$2:$A$7500,0),$E17+2)=Команды!$AJ$19,TRUE,FALSE)),INDEX(Команды!$AJ$2:$AK$19,MATCH(INDEX(Команды!$A$2:$AN$7500,MATCH(P$3,Команды!$A$2:$A$7500,0),$E17+2),Команды!$AJ$2:$AJ$19,0),2),0)</f>
        <v>0.625</v>
      </c>
      <c r="Q17" s="175">
        <f>IF(OR(IF(INDEX(Команды!$A$2:$AN$7500,MATCH(P$3,Команды!$A$2:$A$7500,0),$E17+2)=Команды!$AJ$2,TRUE,FALSE),IF(INDEX(Команды!$A$2:$AN$7500,MATCH(P$3,Команды!$A$2:$A$7500,0),$E17+2)=Команды!$AJ$3,TRUE,FALSE),IF(INDEX(Команды!$A$2:$AN$7500,MATCH(P$3,Команды!$A$2:$A$7500,0),$E17+2)=Команды!$AJ$4,TRUE,FALSE),IF(INDEX(Команды!$A$2:$AN$7500,MATCH(P$3,Команды!$A$2:$A$7500,0),$E17+2)=Команды!$AJ$5,TRUE,FALSE),IF(INDEX(Команды!$A$2:$AN$7500,MATCH(P$3,Команды!$A$2:$A$7500,0),$E17+2)=Команды!$AJ$6,TRUE,FALSE),IF(INDEX(Команды!$A$2:$AN$7500,MATCH(P$3,Команды!$A$2:$A$7500,0),$E17+2)=Команды!$AJ$7,TRUE,FALSE),IF(INDEX(Команды!$A$2:$AN$7500,MATCH(P$3,Команды!$A$2:$A$7500,0),$E17+2)=Команды!$AJ$8,TRUE,FALSE),IF(INDEX(Команды!$A$2:$AN$7500,MATCH(P$3,Команды!$A$2:$A$7500,0),$E17+2)=Команды!$AJ$9,TRUE,FALSE),IF(INDEX(Команды!$A$2:$AN$7500,MATCH(P$3,Команды!$A$2:$A$7500,0),$E17+2)=Команды!$AJ$10,TRUE,FALSE),IF(INDEX(Команды!$A$2:$AN$7500,MATCH(P$3,Команды!$A$2:$A$7500,0),$E17+2)=Команды!$AJ$11,TRUE,FALSE),IF(INDEX(Команды!$A$2:$AN$7500,MATCH(P$3,Команды!$A$2:$A$7500,0),$E17+2)=Команды!$AJ$12,TRUE,FALSE),IF(INDEX(Команды!$A$2:$AN$7500,MATCH(P$3,Команды!$A$2:$A$7500,0),$E17+2)=Команды!$AJ$13,TRUE,FALSE),IF(INDEX(Команды!$A$2:$AN$7500,MATCH(P$3,Команды!$A$2:$A$7500,0),$E17+2)=Команды!$AJ$14,TRUE,FALSE),IF(INDEX(Команды!$A$2:$AN$7500,MATCH(P$3,Команды!$A$2:$A$7500,0),$E17+2)=Команды!$AJ$15,TRUE,FALSE),IF(INDEX(Команды!$A$2:$AN$7500,MATCH(P$3,Команды!$A$2:$A$7500,0),$E17+2)=Команды!$AJ$16,TRUE,FALSE),IF(INDEX(Команды!$A$2:$AN$7500,MATCH(P$3,Команды!$A$2:$A$7500,0),$E17+2)=Команды!$AJ$17,TRUE,FALSE),IF(INDEX(Команды!$A$2:$AN$7500,MATCH(P$3,Команды!$A$2:$A$7500,0),$E17+2)=Команды!$AJ$18,TRUE,FALSE),IF(INDEX(Команды!$A$2:$AN$7500,MATCH(P$3,Команды!$A$2:$A$7500,0),$E17+2)=Команды!$AJ$19,TRUE,FALSE)),INDEX(Команды!$AJ$2:$AL$19,MATCH(INDEX(Команды!$A$2:$AN$7500,MATCH(P$3,Команды!$A$2:$A$7500,0),$E17+2),Команды!$AJ$2:$AJ$19,0),3),0)</f>
        <v>1</v>
      </c>
      <c r="R17" s="342"/>
      <c r="S17" s="174">
        <f>IF(OR(IF(INDEX(Команды!$A$2:$AN$7500,MATCH(S$3,Команды!$A$2:$A$7500,0),$E17+2)=Команды!$AJ$2,TRUE,FALSE),IF(INDEX(Команды!$A$2:$AN$7500,MATCH(S$3,Команды!$A$2:$A$7500,0),$E17+2)=Команды!$AJ$3,TRUE,FALSE),IF(INDEX(Команды!$A$2:$AN$7500,MATCH(S$3,Команды!$A$2:$A$7500,0),$E17+2)=Команды!$AJ$4,TRUE,FALSE),IF(INDEX(Команды!$A$2:$AN$7500,MATCH(S$3,Команды!$A$2:$A$7500,0),$E17+2)=Команды!$AJ$5,TRUE,FALSE),IF(INDEX(Команды!$A$2:$AN$7500,MATCH(S$3,Команды!$A$2:$A$7500,0),$E17+2)=Команды!$AJ$6,TRUE,FALSE),IF(INDEX(Команды!$A$2:$AN$7500,MATCH(S$3,Команды!$A$2:$A$7500,0),$E17+2)=Команды!$AJ$7,TRUE,FALSE),IF(INDEX(Команды!$A$2:$AN$7500,MATCH(S$3,Команды!$A$2:$A$7500,0),$E17+2)=Команды!$AJ$8,TRUE,FALSE),IF(INDEX(Команды!$A$2:$AN$7500,MATCH(S$3,Команды!$A$2:$A$7500,0),$E17+2)=Команды!$AJ$9,TRUE,FALSE),IF(INDEX(Команды!$A$2:$AN$7500,MATCH(S$3,Команды!$A$2:$A$7500,0),$E17+2)=Команды!$AJ$10,TRUE,FALSE),IF(INDEX(Команды!$A$2:$AN$7500,MATCH(S$3,Команды!$A$2:$A$7500,0),$E17+2)=Команды!$AJ$11,TRUE,FALSE),IF(INDEX(Команды!$A$2:$AN$7500,MATCH(S$3,Команды!$A$2:$A$7500,0),$E17+2)=Команды!$AJ$12,TRUE,FALSE),IF(INDEX(Команды!$A$2:$AN$7500,MATCH(S$3,Команды!$A$2:$A$7500,0),$E17+2)=Команды!$AJ$13,TRUE,FALSE),IF(INDEX(Команды!$A$2:$AN$7500,MATCH(S$3,Команды!$A$2:$A$7500,0),$E17+2)=Команды!$AJ$14,TRUE,FALSE),IF(INDEX(Команды!$A$2:$AN$7500,MATCH(S$3,Команды!$A$2:$A$7500,0),$E17+2)=Команды!$AJ$15,TRUE,FALSE),IF(INDEX(Команды!$A$2:$AN$7500,MATCH(S$3,Команды!$A$2:$A$7500,0),$E17+2)=Команды!$AJ$16,TRUE,FALSE),,IF(INDEX(Команды!$A$2:$AN$7500,MATCH(S$3,Команды!$A$2:$A$7500,0),$E17+2)=Команды!$AJ$17,TRUE,FALSE),,IF(INDEX(Команды!$A$2:$AN$7500,MATCH(S$3,Команды!$A$2:$A$7500,0),$E17+2)=Команды!$AJ$18,TRUE,FALSE),,IF(INDEX(Команды!$A$2:$AN$7500,MATCH(S$3,Команды!$A$2:$A$7500,0),$E17+2)=Команды!$AJ$19,TRUE,FALSE)),INDEX(Команды!$AJ$2:$AK$19,MATCH(INDEX(Команды!$A$2:$AN$7500,MATCH(S$3,Команды!$A$2:$A$7500,0),$E17+2),Команды!$AJ$2:$AJ$19,0),2),0)</f>
        <v>0.625</v>
      </c>
      <c r="T17" s="175">
        <f>IF(OR(IF(INDEX(Команды!$A$2:$AN$7500,MATCH(S$3,Команды!$A$2:$A$7500,0),$E17+2)=Команды!$AJ$2,TRUE,FALSE),IF(INDEX(Команды!$A$2:$AN$7500,MATCH(S$3,Команды!$A$2:$A$7500,0),$E17+2)=Команды!$AJ$3,TRUE,FALSE),IF(INDEX(Команды!$A$2:$AN$7500,MATCH(S$3,Команды!$A$2:$A$7500,0),$E17+2)=Команды!$AJ$4,TRUE,FALSE),IF(INDEX(Команды!$A$2:$AN$7500,MATCH(S$3,Команды!$A$2:$A$7500,0),$E17+2)=Команды!$AJ$5,TRUE,FALSE),IF(INDEX(Команды!$A$2:$AN$7500,MATCH(S$3,Команды!$A$2:$A$7500,0),$E17+2)=Команды!$AJ$6,TRUE,FALSE),IF(INDEX(Команды!$A$2:$AN$7500,MATCH(S$3,Команды!$A$2:$A$7500,0),$E17+2)=Команды!$AJ$7,TRUE,FALSE),IF(INDEX(Команды!$A$2:$AN$7500,MATCH(S$3,Команды!$A$2:$A$7500,0),$E17+2)=Команды!$AJ$8,TRUE,FALSE),IF(INDEX(Команды!$A$2:$AN$7500,MATCH(S$3,Команды!$A$2:$A$7500,0),$E17+2)=Команды!$AJ$9,TRUE,FALSE),IF(INDEX(Команды!$A$2:$AN$7500,MATCH(S$3,Команды!$A$2:$A$7500,0),$E17+2)=Команды!$AJ$10,TRUE,FALSE),IF(INDEX(Команды!$A$2:$AN$7500,MATCH(S$3,Команды!$A$2:$A$7500,0),$E17+2)=Команды!$AJ$11,TRUE,FALSE),IF(INDEX(Команды!$A$2:$AN$7500,MATCH(S$3,Команды!$A$2:$A$7500,0),$E17+2)=Команды!$AJ$12,TRUE,FALSE),IF(INDEX(Команды!$A$2:$AN$7500,MATCH(S$3,Команды!$A$2:$A$7500,0),$E17+2)=Команды!$AJ$13,TRUE,FALSE),IF(INDEX(Команды!$A$2:$AN$7500,MATCH(S$3,Команды!$A$2:$A$7500,0),$E17+2)=Команды!$AJ$14,TRUE,FALSE),IF(INDEX(Команды!$A$2:$AN$7500,MATCH(S$3,Команды!$A$2:$A$7500,0),$E17+2)=Команды!$AJ$15,TRUE,FALSE),IF(INDEX(Команды!$A$2:$AN$7500,MATCH(S$3,Команды!$A$2:$A$7500,0),$E17+2)=Команды!$AJ$16,TRUE,FALSE),IF(INDEX(Команды!$A$2:$AN$7500,MATCH(S$3,Команды!$A$2:$A$7500,0),$E17+2)=Команды!$AJ$17,TRUE,FALSE),IF(INDEX(Команды!$A$2:$AN$7500,MATCH(S$3,Команды!$A$2:$A$7500,0),$E17+2)=Команды!$AJ$18,TRUE,FALSE),IF(INDEX(Команды!$A$2:$AN$7500,MATCH(S$3,Команды!$A$2:$A$7500,0),$E17+2)=Команды!$AJ$19,TRUE,FALSE)),INDEX(Команды!$AJ$2:$AL$19,MATCH(INDEX(Команды!$A$2:$AN$7500,MATCH(S$3,Команды!$A$2:$A$7500,0),$E17+2),Команды!$AJ$2:$AJ$19,0),3),0)</f>
        <v>1</v>
      </c>
      <c r="U17" s="342"/>
      <c r="V17" s="174" t="str">
        <f>IF(OR(IF(INDEX(Команды!$A$2:$AN$7500,MATCH(V$3,Команды!$A$2:$A$7500,0),$E17+2)=Команды!$AJ$2,TRUE,FALSE),IF(INDEX(Команды!$A$2:$AN$7500,MATCH(V$3,Команды!$A$2:$A$7500,0),$E17+2)=Команды!$AJ$3,TRUE,FALSE),IF(INDEX(Команды!$A$2:$AN$7500,MATCH(V$3,Команды!$A$2:$A$7500,0),$E17+2)=Команды!$AJ$4,TRUE,FALSE),IF(INDEX(Команды!$A$2:$AN$7500,MATCH(V$3,Команды!$A$2:$A$7500,0),$E17+2)=Команды!$AJ$5,TRUE,FALSE),IF(INDEX(Команды!$A$2:$AN$7500,MATCH(V$3,Команды!$A$2:$A$7500,0),$E17+2)=Команды!$AJ$6,TRUE,FALSE),IF(INDEX(Команды!$A$2:$AN$7500,MATCH(V$3,Команды!$A$2:$A$7500,0),$E17+2)=Команды!$AJ$7,TRUE,FALSE),IF(INDEX(Команды!$A$2:$AN$7500,MATCH(V$3,Команды!$A$2:$A$7500,0),$E17+2)=Команды!$AJ$8,TRUE,FALSE),IF(INDEX(Команды!$A$2:$AN$7500,MATCH(V$3,Команды!$A$2:$A$7500,0),$E17+2)=Команды!$AJ$9,TRUE,FALSE),IF(INDEX(Команды!$A$2:$AN$7500,MATCH(V$3,Команды!$A$2:$A$7500,0),$E17+2)=Команды!$AJ$10,TRUE,FALSE),IF(INDEX(Команды!$A$2:$AN$7500,MATCH(V$3,Команды!$A$2:$A$7500,0),$E17+2)=Команды!$AJ$11,TRUE,FALSE),IF(INDEX(Команды!$A$2:$AN$7500,MATCH(V$3,Команды!$A$2:$A$7500,0),$E17+2)=Команды!$AJ$12,TRUE,FALSE),IF(INDEX(Команды!$A$2:$AN$7500,MATCH(V$3,Команды!$A$2:$A$7500,0),$E17+2)=Команды!$AJ$13,TRUE,FALSE),IF(INDEX(Команды!$A$2:$AN$7500,MATCH(V$3,Команды!$A$2:$A$7500,0),$E17+2)=Команды!$AJ$14,TRUE,FALSE),IF(INDEX(Команды!$A$2:$AN$7500,MATCH(V$3,Команды!$A$2:$A$7500,0),$E17+2)=Команды!$AJ$15,TRUE,FALSE),IF(INDEX(Команды!$A$2:$AN$7500,MATCH(V$3,Команды!$A$2:$A$7500,0),$E17+2)=Команды!$AJ$16,TRUE,FALSE),,IF(INDEX(Команды!$A$2:$AN$7500,MATCH(V$3,Команды!$A$2:$A$7500,0),$E17+2)=Команды!$AJ$17,TRUE,FALSE),,IF(INDEX(Команды!$A$2:$AN$7500,MATCH(V$3,Команды!$A$2:$A$7500,0),$E17+2)=Команды!$AJ$18,TRUE,FALSE),,IF(INDEX(Команды!$A$2:$AN$7500,MATCH(V$3,Команды!$A$2:$A$7500,0),$E17+2)=Команды!$AJ$19,TRUE,FALSE)),INDEX(Команды!$AJ$2:$AK$19,MATCH(INDEX(Команды!$A$2:$AN$7500,MATCH(V$3,Команды!$A$2:$A$7500,0),$E17+2),Команды!$AJ$2:$AJ$19,0),2),0)</f>
        <v>В</v>
      </c>
      <c r="W17" s="175" t="str">
        <f>IF(OR(IF(INDEX(Команды!$A$2:$AN$7500,MATCH(V$3,Команды!$A$2:$A$7500,0),$E17+2)=Команды!$AJ$2,TRUE,FALSE),IF(INDEX(Команды!$A$2:$AN$7500,MATCH(V$3,Команды!$A$2:$A$7500,0),$E17+2)=Команды!$AJ$3,TRUE,FALSE),IF(INDEX(Команды!$A$2:$AN$7500,MATCH(V$3,Команды!$A$2:$A$7500,0),$E17+2)=Команды!$AJ$4,TRUE,FALSE),IF(INDEX(Команды!$A$2:$AN$7500,MATCH(V$3,Команды!$A$2:$A$7500,0),$E17+2)=Команды!$AJ$5,TRUE,FALSE),IF(INDEX(Команды!$A$2:$AN$7500,MATCH(V$3,Команды!$A$2:$A$7500,0),$E17+2)=Команды!$AJ$6,TRUE,FALSE),IF(INDEX(Команды!$A$2:$AN$7500,MATCH(V$3,Команды!$A$2:$A$7500,0),$E17+2)=Команды!$AJ$7,TRUE,FALSE),IF(INDEX(Команды!$A$2:$AN$7500,MATCH(V$3,Команды!$A$2:$A$7500,0),$E17+2)=Команды!$AJ$8,TRUE,FALSE),IF(INDEX(Команды!$A$2:$AN$7500,MATCH(V$3,Команды!$A$2:$A$7500,0),$E17+2)=Команды!$AJ$9,TRUE,FALSE),IF(INDEX(Команды!$A$2:$AN$7500,MATCH(V$3,Команды!$A$2:$A$7500,0),$E17+2)=Команды!$AJ$10,TRUE,FALSE),IF(INDEX(Команды!$A$2:$AN$7500,MATCH(V$3,Команды!$A$2:$A$7500,0),$E17+2)=Команды!$AJ$11,TRUE,FALSE),IF(INDEX(Команды!$A$2:$AN$7500,MATCH(V$3,Команды!$A$2:$A$7500,0),$E17+2)=Команды!$AJ$12,TRUE,FALSE),IF(INDEX(Команды!$A$2:$AN$7500,MATCH(V$3,Команды!$A$2:$A$7500,0),$E17+2)=Команды!$AJ$13,TRUE,FALSE),IF(INDEX(Команды!$A$2:$AN$7500,MATCH(V$3,Команды!$A$2:$A$7500,0),$E17+2)=Команды!$AJ$14,TRUE,FALSE),IF(INDEX(Команды!$A$2:$AN$7500,MATCH(V$3,Команды!$A$2:$A$7500,0),$E17+2)=Команды!$AJ$15,TRUE,FALSE),IF(INDEX(Команды!$A$2:$AN$7500,MATCH(V$3,Команды!$A$2:$A$7500,0),$E17+2)=Команды!$AJ$16,TRUE,FALSE),IF(INDEX(Команды!$A$2:$AN$7500,MATCH(V$3,Команды!$A$2:$A$7500,0),$E17+2)=Команды!$AJ$17,TRUE,FALSE),IF(INDEX(Команды!$A$2:$AN$7500,MATCH(V$3,Команды!$A$2:$A$7500,0),$E17+2)=Команды!$AJ$18,TRUE,FALSE),IF(INDEX(Команды!$A$2:$AN$7500,MATCH(V$3,Команды!$A$2:$A$7500,0),$E17+2)=Команды!$AJ$19,TRUE,FALSE)),INDEX(Команды!$AJ$2:$AL$19,MATCH(INDEX(Команды!$A$2:$AN$7500,MATCH(V$3,Команды!$A$2:$A$7500,0),$E17+2),Команды!$AJ$2:$AJ$19,0),3),0)</f>
        <v>В</v>
      </c>
      <c r="X17" s="342"/>
      <c r="Y17" s="174" t="str">
        <f>IF(OR(IF(INDEX(Команды!$A$2:$AN$7500,MATCH(Y$3,Команды!$A$2:$A$7500,0),$E17+2)=Команды!$AJ$2,TRUE,FALSE),IF(INDEX(Команды!$A$2:$AN$7500,MATCH(Y$3,Команды!$A$2:$A$7500,0),$E17+2)=Команды!$AJ$3,TRUE,FALSE),IF(INDEX(Команды!$A$2:$AN$7500,MATCH(Y$3,Команды!$A$2:$A$7500,0),$E17+2)=Команды!$AJ$4,TRUE,FALSE),IF(INDEX(Команды!$A$2:$AN$7500,MATCH(Y$3,Команды!$A$2:$A$7500,0),$E17+2)=Команды!$AJ$5,TRUE,FALSE),IF(INDEX(Команды!$A$2:$AN$7500,MATCH(Y$3,Команды!$A$2:$A$7500,0),$E17+2)=Команды!$AJ$6,TRUE,FALSE),IF(INDEX(Команды!$A$2:$AN$7500,MATCH(Y$3,Команды!$A$2:$A$7500,0),$E17+2)=Команды!$AJ$7,TRUE,FALSE),IF(INDEX(Команды!$A$2:$AN$7500,MATCH(Y$3,Команды!$A$2:$A$7500,0),$E17+2)=Команды!$AJ$8,TRUE,FALSE),IF(INDEX(Команды!$A$2:$AN$7500,MATCH(Y$3,Команды!$A$2:$A$7500,0),$E17+2)=Команды!$AJ$9,TRUE,FALSE),IF(INDEX(Команды!$A$2:$AN$7500,MATCH(Y$3,Команды!$A$2:$A$7500,0),$E17+2)=Команды!$AJ$10,TRUE,FALSE),IF(INDEX(Команды!$A$2:$AN$7500,MATCH(Y$3,Команды!$A$2:$A$7500,0),$E17+2)=Команды!$AJ$11,TRUE,FALSE),IF(INDEX(Команды!$A$2:$AN$7500,MATCH(Y$3,Команды!$A$2:$A$7500,0),$E17+2)=Команды!$AJ$12,TRUE,FALSE),IF(INDEX(Команды!$A$2:$AN$7500,MATCH(Y$3,Команды!$A$2:$A$7500,0),$E17+2)=Команды!$AJ$13,TRUE,FALSE),IF(INDEX(Команды!$A$2:$AN$7500,MATCH(Y$3,Команды!$A$2:$A$7500,0),$E17+2)=Команды!$AJ$14,TRUE,FALSE),IF(INDEX(Команды!$A$2:$AN$7500,MATCH(Y$3,Команды!$A$2:$A$7500,0),$E17+2)=Команды!$AJ$15,TRUE,FALSE),IF(INDEX(Команды!$A$2:$AN$7500,MATCH(Y$3,Команды!$A$2:$A$7500,0),$E17+2)=Команды!$AJ$16,TRUE,FALSE),,IF(INDEX(Команды!$A$2:$AN$7500,MATCH(Y$3,Команды!$A$2:$A$7500,0),$E17+2)=Команды!$AJ$17,TRUE,FALSE),,IF(INDEX(Команды!$A$2:$AN$7500,MATCH(Y$3,Команды!$A$2:$A$7500,0),$E17+2)=Команды!$AJ$18,TRUE,FALSE),,IF(INDEX(Команды!$A$2:$AN$7500,MATCH(Y$3,Команды!$A$2:$A$7500,0),$E17+2)=Команды!$AJ$19,TRUE,FALSE)),INDEX(Команды!$AJ$2:$AK$19,MATCH(INDEX(Команды!$A$2:$AN$7500,MATCH(Y$3,Команды!$A$2:$A$7500,0),$E17+2),Команды!$AJ$2:$AJ$19,0),2),0)</f>
        <v>В</v>
      </c>
      <c r="Z17" s="175" t="str">
        <f>IF(OR(IF(INDEX(Команды!$A$2:$AN$7500,MATCH(Y$3,Команды!$A$2:$A$7500,0),$E17+2)=Команды!$AJ$2,TRUE,FALSE),IF(INDEX(Команды!$A$2:$AN$7500,MATCH(Y$3,Команды!$A$2:$A$7500,0),$E17+2)=Команды!$AJ$3,TRUE,FALSE),IF(INDEX(Команды!$A$2:$AN$7500,MATCH(Y$3,Команды!$A$2:$A$7500,0),$E17+2)=Команды!$AJ$4,TRUE,FALSE),IF(INDEX(Команды!$A$2:$AN$7500,MATCH(Y$3,Команды!$A$2:$A$7500,0),$E17+2)=Команды!$AJ$5,TRUE,FALSE),IF(INDEX(Команды!$A$2:$AN$7500,MATCH(Y$3,Команды!$A$2:$A$7500,0),$E17+2)=Команды!$AJ$6,TRUE,FALSE),IF(INDEX(Команды!$A$2:$AN$7500,MATCH(Y$3,Команды!$A$2:$A$7500,0),$E17+2)=Команды!$AJ$7,TRUE,FALSE),IF(INDEX(Команды!$A$2:$AN$7500,MATCH(Y$3,Команды!$A$2:$A$7500,0),$E17+2)=Команды!$AJ$8,TRUE,FALSE),IF(INDEX(Команды!$A$2:$AN$7500,MATCH(Y$3,Команды!$A$2:$A$7500,0),$E17+2)=Команды!$AJ$9,TRUE,FALSE),IF(INDEX(Команды!$A$2:$AN$7500,MATCH(Y$3,Команды!$A$2:$A$7500,0),$E17+2)=Команды!$AJ$10,TRUE,FALSE),IF(INDEX(Команды!$A$2:$AN$7500,MATCH(Y$3,Команды!$A$2:$A$7500,0),$E17+2)=Команды!$AJ$11,TRUE,FALSE),IF(INDEX(Команды!$A$2:$AN$7500,MATCH(Y$3,Команды!$A$2:$A$7500,0),$E17+2)=Команды!$AJ$12,TRUE,FALSE),IF(INDEX(Команды!$A$2:$AN$7500,MATCH(Y$3,Команды!$A$2:$A$7500,0),$E17+2)=Команды!$AJ$13,TRUE,FALSE),IF(INDEX(Команды!$A$2:$AN$7500,MATCH(Y$3,Команды!$A$2:$A$7500,0),$E17+2)=Команды!$AJ$14,TRUE,FALSE),IF(INDEX(Команды!$A$2:$AN$7500,MATCH(Y$3,Команды!$A$2:$A$7500,0),$E17+2)=Команды!$AJ$15,TRUE,FALSE),IF(INDEX(Команды!$A$2:$AN$7500,MATCH(Y$3,Команды!$A$2:$A$7500,0),$E17+2)=Команды!$AJ$16,TRUE,FALSE),IF(INDEX(Команды!$A$2:$AN$7500,MATCH(Y$3,Команды!$A$2:$A$7500,0),$E17+2)=Команды!$AJ$17,TRUE,FALSE),IF(INDEX(Команды!$A$2:$AN$7500,MATCH(Y$3,Команды!$A$2:$A$7500,0),$E17+2)=Команды!$AJ$18,TRUE,FALSE),IF(INDEX(Команды!$A$2:$AN$7500,MATCH(Y$3,Команды!$A$2:$A$7500,0),$E17+2)=Команды!$AJ$19,TRUE,FALSE)),INDEX(Команды!$AJ$2:$AL$19,MATCH(INDEX(Команды!$A$2:$AN$7500,MATCH(Y$3,Команды!$A$2:$A$7500,0),$E17+2),Команды!$AJ$2:$AJ$19,0),3),0)</f>
        <v>В</v>
      </c>
      <c r="AA17" s="342"/>
      <c r="AB17" s="174">
        <f>IF(OR(IF(INDEX(Команды!$A$2:$AN$7500,MATCH(AB$3,Команды!$A$2:$A$7500,0),$E17+2)=Команды!$AJ$2,TRUE,FALSE),IF(INDEX(Команды!$A$2:$AN$7500,MATCH(AB$3,Команды!$A$2:$A$7500,0),$E17+2)=Команды!$AJ$3,TRUE,FALSE),IF(INDEX(Команды!$A$2:$AN$7500,MATCH(AB$3,Команды!$A$2:$A$7500,0),$E17+2)=Команды!$AJ$4,TRUE,FALSE),IF(INDEX(Команды!$A$2:$AN$7500,MATCH(AB$3,Команды!$A$2:$A$7500,0),$E17+2)=Команды!$AJ$5,TRUE,FALSE),IF(INDEX(Команды!$A$2:$AN$7500,MATCH(AB$3,Команды!$A$2:$A$7500,0),$E17+2)=Команды!$AJ$6,TRUE,FALSE),IF(INDEX(Команды!$A$2:$AN$7500,MATCH(AB$3,Команды!$A$2:$A$7500,0),$E17+2)=Команды!$AJ$7,TRUE,FALSE),IF(INDEX(Команды!$A$2:$AN$7500,MATCH(AB$3,Команды!$A$2:$A$7500,0),$E17+2)=Команды!$AJ$8,TRUE,FALSE),IF(INDEX(Команды!$A$2:$AN$7500,MATCH(AB$3,Команды!$A$2:$A$7500,0),$E17+2)=Команды!$AJ$9,TRUE,FALSE),IF(INDEX(Команды!$A$2:$AN$7500,MATCH(AB$3,Команды!$A$2:$A$7500,0),$E17+2)=Команды!$AJ$10,TRUE,FALSE),IF(INDEX(Команды!$A$2:$AN$7500,MATCH(AB$3,Команды!$A$2:$A$7500,0),$E17+2)=Команды!$AJ$11,TRUE,FALSE),IF(INDEX(Команды!$A$2:$AN$7500,MATCH(AB$3,Команды!$A$2:$A$7500,0),$E17+2)=Команды!$AJ$12,TRUE,FALSE),IF(INDEX(Команды!$A$2:$AN$7500,MATCH(AB$3,Команды!$A$2:$A$7500,0),$E17+2)=Команды!$AJ$13,TRUE,FALSE),IF(INDEX(Команды!$A$2:$AN$7500,MATCH(AB$3,Команды!$A$2:$A$7500,0),$E17+2)=Команды!$AJ$14,TRUE,FALSE),IF(INDEX(Команды!$A$2:$AN$7500,MATCH(AB$3,Команды!$A$2:$A$7500,0),$E17+2)=Команды!$AJ$15,TRUE,FALSE),IF(INDEX(Команды!$A$2:$AN$7500,MATCH(AB$3,Команды!$A$2:$A$7500,0),$E17+2)=Команды!$AJ$16,TRUE,FALSE),,IF(INDEX(Команды!$A$2:$AN$7500,MATCH(AB$3,Команды!$A$2:$A$7500,0),$E17+2)=Команды!$AJ$17,TRUE,FALSE),,IF(INDEX(Команды!$A$2:$AN$7500,MATCH(AB$3,Команды!$A$2:$A$7500,0),$E17+2)=Команды!$AJ$18,TRUE,FALSE),,IF(INDEX(Команды!$A$2:$AN$7500,MATCH(AB$3,Команды!$A$2:$A$7500,0),$E17+2)=Команды!$AJ$19,TRUE,FALSE)),INDEX(Команды!$AJ$2:$AK$19,MATCH(INDEX(Команды!$A$2:$AN$7500,MATCH(AB$3,Команды!$A$2:$A$7500,0),$E17+2),Команды!$AJ$2:$AJ$19,0),2),0)</f>
        <v>0.375</v>
      </c>
      <c r="AC17" s="175">
        <f>IF(OR(IF(INDEX(Команды!$A$2:$AN$7500,MATCH(AB$3,Команды!$A$2:$A$7500,0),$E17+2)=Команды!$AJ$2,TRUE,FALSE),IF(INDEX(Команды!$A$2:$AN$7500,MATCH(AB$3,Команды!$A$2:$A$7500,0),$E17+2)=Команды!$AJ$3,TRUE,FALSE),IF(INDEX(Команды!$A$2:$AN$7500,MATCH(AB$3,Команды!$A$2:$A$7500,0),$E17+2)=Команды!$AJ$4,TRUE,FALSE),IF(INDEX(Команды!$A$2:$AN$7500,MATCH(AB$3,Команды!$A$2:$A$7500,0),$E17+2)=Команды!$AJ$5,TRUE,FALSE),IF(INDEX(Команды!$A$2:$AN$7500,MATCH(AB$3,Команды!$A$2:$A$7500,0),$E17+2)=Команды!$AJ$6,TRUE,FALSE),IF(INDEX(Команды!$A$2:$AN$7500,MATCH(AB$3,Команды!$A$2:$A$7500,0),$E17+2)=Команды!$AJ$7,TRUE,FALSE),IF(INDEX(Команды!$A$2:$AN$7500,MATCH(AB$3,Команды!$A$2:$A$7500,0),$E17+2)=Команды!$AJ$8,TRUE,FALSE),IF(INDEX(Команды!$A$2:$AN$7500,MATCH(AB$3,Команды!$A$2:$A$7500,0),$E17+2)=Команды!$AJ$9,TRUE,FALSE),IF(INDEX(Команды!$A$2:$AN$7500,MATCH(AB$3,Команды!$A$2:$A$7500,0),$E17+2)=Команды!$AJ$10,TRUE,FALSE),IF(INDEX(Команды!$A$2:$AN$7500,MATCH(AB$3,Команды!$A$2:$A$7500,0),$E17+2)=Команды!$AJ$11,TRUE,FALSE),IF(INDEX(Команды!$A$2:$AN$7500,MATCH(AB$3,Команды!$A$2:$A$7500,0),$E17+2)=Команды!$AJ$12,TRUE,FALSE),IF(INDEX(Команды!$A$2:$AN$7500,MATCH(AB$3,Команды!$A$2:$A$7500,0),$E17+2)=Команды!$AJ$13,TRUE,FALSE),IF(INDEX(Команды!$A$2:$AN$7500,MATCH(AB$3,Команды!$A$2:$A$7500,0),$E17+2)=Команды!$AJ$14,TRUE,FALSE),IF(INDEX(Команды!$A$2:$AN$7500,MATCH(AB$3,Команды!$A$2:$A$7500,0),$E17+2)=Команды!$AJ$15,TRUE,FALSE),IF(INDEX(Команды!$A$2:$AN$7500,MATCH(AB$3,Команды!$A$2:$A$7500,0),$E17+2)=Команды!$AJ$16,TRUE,FALSE),IF(INDEX(Команды!$A$2:$AN$7500,MATCH(AB$3,Команды!$A$2:$A$7500,0),$E17+2)=Команды!$AJ$17,TRUE,FALSE),IF(INDEX(Команды!$A$2:$AN$7500,MATCH(AB$3,Команды!$A$2:$A$7500,0),$E17+2)=Команды!$AJ$18,TRUE,FALSE),IF(INDEX(Команды!$A$2:$AN$7500,MATCH(AB$3,Команды!$A$2:$A$7500,0),$E17+2)=Команды!$AJ$19,TRUE,FALSE)),INDEX(Команды!$AJ$2:$AL$19,MATCH(INDEX(Команды!$A$2:$AN$7500,MATCH(AB$3,Команды!$A$2:$A$7500,0),$E17+2),Команды!$AJ$2:$AJ$19,0),3),0)</f>
        <v>0.75</v>
      </c>
      <c r="AD17" s="342"/>
      <c r="AE17" s="174">
        <f>IF(OR(IF(INDEX(Команды!$A$2:$AN$7500,MATCH(AE$3,Команды!$A$2:$A$7500,0),$E17+2)=Команды!$AJ$2,TRUE,FALSE),IF(INDEX(Команды!$A$2:$AN$7500,MATCH(AE$3,Команды!$A$2:$A$7500,0),$E17+2)=Команды!$AJ$3,TRUE,FALSE),IF(INDEX(Команды!$A$2:$AN$7500,MATCH(AE$3,Команды!$A$2:$A$7500,0),$E17+2)=Команды!$AJ$4,TRUE,FALSE),IF(INDEX(Команды!$A$2:$AN$7500,MATCH(AE$3,Команды!$A$2:$A$7500,0),$E17+2)=Команды!$AJ$5,TRUE,FALSE),IF(INDEX(Команды!$A$2:$AN$7500,MATCH(AE$3,Команды!$A$2:$A$7500,0),$E17+2)=Команды!$AJ$6,TRUE,FALSE),IF(INDEX(Команды!$A$2:$AN$7500,MATCH(AE$3,Команды!$A$2:$A$7500,0),$E17+2)=Команды!$AJ$7,TRUE,FALSE),IF(INDEX(Команды!$A$2:$AN$7500,MATCH(AE$3,Команды!$A$2:$A$7500,0),$E17+2)=Команды!$AJ$8,TRUE,FALSE),IF(INDEX(Команды!$A$2:$AN$7500,MATCH(AE$3,Команды!$A$2:$A$7500,0),$E17+2)=Команды!$AJ$9,TRUE,FALSE),IF(INDEX(Команды!$A$2:$AN$7500,MATCH(AE$3,Команды!$A$2:$A$7500,0),$E17+2)=Команды!$AJ$10,TRUE,FALSE),IF(INDEX(Команды!$A$2:$AN$7500,MATCH(AE$3,Команды!$A$2:$A$7500,0),$E17+2)=Команды!$AJ$11,TRUE,FALSE),IF(INDEX(Команды!$A$2:$AN$7500,MATCH(AE$3,Команды!$A$2:$A$7500,0),$E17+2)=Команды!$AJ$12,TRUE,FALSE),IF(INDEX(Команды!$A$2:$AN$7500,MATCH(AE$3,Команды!$A$2:$A$7500,0),$E17+2)=Команды!$AJ$13,TRUE,FALSE),IF(INDEX(Команды!$A$2:$AN$7500,MATCH(AE$3,Команды!$A$2:$A$7500,0),$E17+2)=Команды!$AJ$14,TRUE,FALSE),IF(INDEX(Команды!$A$2:$AN$7500,MATCH(AE$3,Команды!$A$2:$A$7500,0),$E17+2)=Команды!$AJ$15,TRUE,FALSE),IF(INDEX(Команды!$A$2:$AN$7500,MATCH(AE$3,Команды!$A$2:$A$7500,0),$E17+2)=Команды!$AJ$16,TRUE,FALSE),,IF(INDEX(Команды!$A$2:$AN$7500,MATCH(AE$3,Команды!$A$2:$A$7500,0),$E17+2)=Команды!$AJ$17,TRUE,FALSE),,IF(INDEX(Команды!$A$2:$AN$7500,MATCH(AE$3,Команды!$A$2:$A$7500,0),$E17+2)=Команды!$AJ$18,TRUE,FALSE),,IF(INDEX(Команды!$A$2:$AN$7500,MATCH(AE$3,Команды!$A$2:$A$7500,0),$E17+2)=Команды!$AJ$19,TRUE,FALSE)),INDEX(Команды!$AJ$2:$AK$19,MATCH(INDEX(Команды!$A$2:$AN$7500,MATCH(AE$3,Команды!$A$2:$A$7500,0),$E17+2),Команды!$AJ$2:$AJ$19,0),2),0)</f>
        <v>0.41666666666666669</v>
      </c>
      <c r="AF17" s="175">
        <f>IF(OR(IF(INDEX(Команды!$A$2:$AN$7500,MATCH(AE$3,Команды!$A$2:$A$7500,0),$E17+2)=Команды!$AJ$2,TRUE,FALSE),IF(INDEX(Команды!$A$2:$AN$7500,MATCH(AE$3,Команды!$A$2:$A$7500,0),$E17+2)=Команды!$AJ$3,TRUE,FALSE),IF(INDEX(Команды!$A$2:$AN$7500,MATCH(AE$3,Команды!$A$2:$A$7500,0),$E17+2)=Команды!$AJ$4,TRUE,FALSE),IF(INDEX(Команды!$A$2:$AN$7500,MATCH(AE$3,Команды!$A$2:$A$7500,0),$E17+2)=Команды!$AJ$5,TRUE,FALSE),IF(INDEX(Команды!$A$2:$AN$7500,MATCH(AE$3,Команды!$A$2:$A$7500,0),$E17+2)=Команды!$AJ$6,TRUE,FALSE),IF(INDEX(Команды!$A$2:$AN$7500,MATCH(AE$3,Команды!$A$2:$A$7500,0),$E17+2)=Команды!$AJ$7,TRUE,FALSE),IF(INDEX(Команды!$A$2:$AN$7500,MATCH(AE$3,Команды!$A$2:$A$7500,0),$E17+2)=Команды!$AJ$8,TRUE,FALSE),IF(INDEX(Команды!$A$2:$AN$7500,MATCH(AE$3,Команды!$A$2:$A$7500,0),$E17+2)=Команды!$AJ$9,TRUE,FALSE),IF(INDEX(Команды!$A$2:$AN$7500,MATCH(AE$3,Команды!$A$2:$A$7500,0),$E17+2)=Команды!$AJ$10,TRUE,FALSE),IF(INDEX(Команды!$A$2:$AN$7500,MATCH(AE$3,Команды!$A$2:$A$7500,0),$E17+2)=Команды!$AJ$11,TRUE,FALSE),IF(INDEX(Команды!$A$2:$AN$7500,MATCH(AE$3,Команды!$A$2:$A$7500,0),$E17+2)=Команды!$AJ$12,TRUE,FALSE),IF(INDEX(Команды!$A$2:$AN$7500,MATCH(AE$3,Команды!$A$2:$A$7500,0),$E17+2)=Команды!$AJ$13,TRUE,FALSE),IF(INDEX(Команды!$A$2:$AN$7500,MATCH(AE$3,Команды!$A$2:$A$7500,0),$E17+2)=Команды!$AJ$14,TRUE,FALSE),IF(INDEX(Команды!$A$2:$AN$7500,MATCH(AE$3,Команды!$A$2:$A$7500,0),$E17+2)=Команды!$AJ$15,TRUE,FALSE),IF(INDEX(Команды!$A$2:$AN$7500,MATCH(AE$3,Команды!$A$2:$A$7500,0),$E17+2)=Команды!$AJ$16,TRUE,FALSE),IF(INDEX(Команды!$A$2:$AN$7500,MATCH(AE$3,Команды!$A$2:$A$7500,0),$E17+2)=Команды!$AJ$17,TRUE,FALSE),IF(INDEX(Команды!$A$2:$AN$7500,MATCH(AE$3,Команды!$A$2:$A$7500,0),$E17+2)=Команды!$AJ$18,TRUE,FALSE),IF(INDEX(Команды!$A$2:$AN$7500,MATCH(AE$3,Команды!$A$2:$A$7500,0),$E17+2)=Команды!$AJ$19,TRUE,FALSE)),INDEX(Команды!$AJ$2:$AL$19,MATCH(INDEX(Команды!$A$2:$AN$7500,MATCH(AE$3,Команды!$A$2:$A$7500,0),$E17+2),Команды!$AJ$2:$AJ$19,0),3),0)</f>
        <v>0.79166666666666663</v>
      </c>
      <c r="AG17" s="342"/>
      <c r="AH17" s="174">
        <f>IF(OR(IF(INDEX(Команды!$A$2:$AN$7500,MATCH(AH$3,Команды!$A$2:$A$7500,0),$E17+2)=Команды!$AJ$2,TRUE,FALSE),IF(INDEX(Команды!$A$2:$AN$7500,MATCH(AH$3,Команды!$A$2:$A$7500,0),$E17+2)=Команды!$AJ$3,TRUE,FALSE),IF(INDEX(Команды!$A$2:$AN$7500,MATCH(AH$3,Команды!$A$2:$A$7500,0),$E17+2)=Команды!$AJ$4,TRUE,FALSE),IF(INDEX(Команды!$A$2:$AN$7500,MATCH(AH$3,Команды!$A$2:$A$7500,0),$E17+2)=Команды!$AJ$5,TRUE,FALSE),IF(INDEX(Команды!$A$2:$AN$7500,MATCH(AH$3,Команды!$A$2:$A$7500,0),$E17+2)=Команды!$AJ$6,TRUE,FALSE),IF(INDEX(Команды!$A$2:$AN$7500,MATCH(AH$3,Команды!$A$2:$A$7500,0),$E17+2)=Команды!$AJ$7,TRUE,FALSE),IF(INDEX(Команды!$A$2:$AN$7500,MATCH(AH$3,Команды!$A$2:$A$7500,0),$E17+2)=Команды!$AJ$8,TRUE,FALSE),IF(INDEX(Команды!$A$2:$AN$7500,MATCH(AH$3,Команды!$A$2:$A$7500,0),$E17+2)=Команды!$AJ$9,TRUE,FALSE),IF(INDEX(Команды!$A$2:$AN$7500,MATCH(AH$3,Команды!$A$2:$A$7500,0),$E17+2)=Команды!$AJ$10,TRUE,FALSE),IF(INDEX(Команды!$A$2:$AN$7500,MATCH(AH$3,Команды!$A$2:$A$7500,0),$E17+2)=Команды!$AJ$11,TRUE,FALSE),IF(INDEX(Команды!$A$2:$AN$7500,MATCH(AH$3,Команды!$A$2:$A$7500,0),$E17+2)=Команды!$AJ$12,TRUE,FALSE),IF(INDEX(Команды!$A$2:$AN$7500,MATCH(AH$3,Команды!$A$2:$A$7500,0),$E17+2)=Команды!$AJ$13,TRUE,FALSE),IF(INDEX(Команды!$A$2:$AN$7500,MATCH(AH$3,Команды!$A$2:$A$7500,0),$E17+2)=Команды!$AJ$14,TRUE,FALSE),IF(INDEX(Команды!$A$2:$AN$7500,MATCH(AH$3,Команды!$A$2:$A$7500,0),$E17+2)=Команды!$AJ$15,TRUE,FALSE),IF(INDEX(Команды!$A$2:$AN$7500,MATCH(AH$3,Команды!$A$2:$A$7500,0),$E17+2)=Команды!$AJ$16,TRUE,FALSE),,IF(INDEX(Команды!$A$2:$AN$7500,MATCH(AH$3,Команды!$A$2:$A$7500,0),$E17+2)=Команды!$AJ$17,TRUE,FALSE),,IF(INDEX(Команды!$A$2:$AN$7500,MATCH(AH$3,Команды!$A$2:$A$7500,0),$E17+2)=Команды!$AJ$18,TRUE,FALSE),,IF(INDEX(Команды!$A$2:$AN$7500,MATCH(AH$3,Команды!$A$2:$A$7500,0),$E17+2)=Команды!$AJ$19,TRUE,FALSE)),INDEX(Команды!$AJ$2:$AK$19,MATCH(INDEX(Команды!$A$2:$AN$7500,MATCH(AH$3,Команды!$A$2:$A$7500,0),$E17+2),Команды!$AJ$2:$AJ$19,0),2),0)</f>
        <v>0.58333333333333337</v>
      </c>
      <c r="AI17" s="175">
        <f>IF(OR(IF(INDEX(Команды!$A$2:$AN$7500,MATCH(AH$3,Команды!$A$2:$A$7500,0),$E17+2)=Команды!$AJ$2,TRUE,FALSE),IF(INDEX(Команды!$A$2:$AN$7500,MATCH(AH$3,Команды!$A$2:$A$7500,0),$E17+2)=Команды!$AJ$3,TRUE,FALSE),IF(INDEX(Команды!$A$2:$AN$7500,MATCH(AH$3,Команды!$A$2:$A$7500,0),$E17+2)=Команды!$AJ$4,TRUE,FALSE),IF(INDEX(Команды!$A$2:$AN$7500,MATCH(AH$3,Команды!$A$2:$A$7500,0),$E17+2)=Команды!$AJ$5,TRUE,FALSE),IF(INDEX(Команды!$A$2:$AN$7500,MATCH(AH$3,Команды!$A$2:$A$7500,0),$E17+2)=Команды!$AJ$6,TRUE,FALSE),IF(INDEX(Команды!$A$2:$AN$7500,MATCH(AH$3,Команды!$A$2:$A$7500,0),$E17+2)=Команды!$AJ$7,TRUE,FALSE),IF(INDEX(Команды!$A$2:$AN$7500,MATCH(AH$3,Команды!$A$2:$A$7500,0),$E17+2)=Команды!$AJ$8,TRUE,FALSE),IF(INDEX(Команды!$A$2:$AN$7500,MATCH(AH$3,Команды!$A$2:$A$7500,0),$E17+2)=Команды!$AJ$9,TRUE,FALSE),IF(INDEX(Команды!$A$2:$AN$7500,MATCH(AH$3,Команды!$A$2:$A$7500,0),$E17+2)=Команды!$AJ$10,TRUE,FALSE),IF(INDEX(Команды!$A$2:$AN$7500,MATCH(AH$3,Команды!$A$2:$A$7500,0),$E17+2)=Команды!$AJ$11,TRUE,FALSE),IF(INDEX(Команды!$A$2:$AN$7500,MATCH(AH$3,Команды!$A$2:$A$7500,0),$E17+2)=Команды!$AJ$12,TRUE,FALSE),IF(INDEX(Команды!$A$2:$AN$7500,MATCH(AH$3,Команды!$A$2:$A$7500,0),$E17+2)=Команды!$AJ$13,TRUE,FALSE),IF(INDEX(Команды!$A$2:$AN$7500,MATCH(AH$3,Команды!$A$2:$A$7500,0),$E17+2)=Команды!$AJ$14,TRUE,FALSE),IF(INDEX(Команды!$A$2:$AN$7500,MATCH(AH$3,Команды!$A$2:$A$7500,0),$E17+2)=Команды!$AJ$15,TRUE,FALSE),IF(INDEX(Команды!$A$2:$AN$7500,MATCH(AH$3,Команды!$A$2:$A$7500,0),$E17+2)=Команды!$AJ$16,TRUE,FALSE),IF(INDEX(Команды!$A$2:$AN$7500,MATCH(AH$3,Команды!$A$2:$A$7500,0),$E17+2)=Команды!$AJ$17,TRUE,FALSE),IF(INDEX(Команды!$A$2:$AN$7500,MATCH(AH$3,Команды!$A$2:$A$7500,0),$E17+2)=Команды!$AJ$18,TRUE,FALSE),IF(INDEX(Команды!$A$2:$AN$7500,MATCH(AH$3,Команды!$A$2:$A$7500,0),$E17+2)=Команды!$AJ$19,TRUE,FALSE)),INDEX(Команды!$AJ$2:$AL$19,MATCH(INDEX(Команды!$A$2:$AN$7500,MATCH(AH$3,Команды!$A$2:$A$7500,0),$E17+2),Команды!$AJ$2:$AJ$19,0),3),0)</f>
        <v>0.95833333333333337</v>
      </c>
      <c r="AJ17" s="342"/>
      <c r="AK17" s="174">
        <f>IF(OR(IF(INDEX(Команды!$A$2:$AN$7500,MATCH(AK$3,Команды!$A$2:$A$7500,0),$E17+2)=Команды!$AJ$2,TRUE,FALSE),IF(INDEX(Команды!$A$2:$AN$7500,MATCH(AK$3,Команды!$A$2:$A$7500,0),$E17+2)=Команды!$AJ$3,TRUE,FALSE),IF(INDEX(Команды!$A$2:$AN$7500,MATCH(AK$3,Команды!$A$2:$A$7500,0),$E17+2)=Команды!$AJ$4,TRUE,FALSE),IF(INDEX(Команды!$A$2:$AN$7500,MATCH(AK$3,Команды!$A$2:$A$7500,0),$E17+2)=Команды!$AJ$5,TRUE,FALSE),IF(INDEX(Команды!$A$2:$AN$7500,MATCH(AK$3,Команды!$A$2:$A$7500,0),$E17+2)=Команды!$AJ$6,TRUE,FALSE),IF(INDEX(Команды!$A$2:$AN$7500,MATCH(AK$3,Команды!$A$2:$A$7500,0),$E17+2)=Команды!$AJ$7,TRUE,FALSE),IF(INDEX(Команды!$A$2:$AN$7500,MATCH(AK$3,Команды!$A$2:$A$7500,0),$E17+2)=Команды!$AJ$8,TRUE,FALSE),IF(INDEX(Команды!$A$2:$AN$7500,MATCH(AK$3,Команды!$A$2:$A$7500,0),$E17+2)=Команды!$AJ$9,TRUE,FALSE),IF(INDEX(Команды!$A$2:$AN$7500,MATCH(AK$3,Команды!$A$2:$A$7500,0),$E17+2)=Команды!$AJ$10,TRUE,FALSE),IF(INDEX(Команды!$A$2:$AN$7500,MATCH(AK$3,Команды!$A$2:$A$7500,0),$E17+2)=Команды!$AJ$11,TRUE,FALSE),IF(INDEX(Команды!$A$2:$AN$7500,MATCH(AK$3,Команды!$A$2:$A$7500,0),$E17+2)=Команды!$AJ$12,TRUE,FALSE),IF(INDEX(Команды!$A$2:$AN$7500,MATCH(AK$3,Команды!$A$2:$A$7500,0),$E17+2)=Команды!$AJ$13,TRUE,FALSE),IF(INDEX(Команды!$A$2:$AN$7500,MATCH(AK$3,Команды!$A$2:$A$7500,0),$E17+2)=Команды!$AJ$14,TRUE,FALSE),IF(INDEX(Команды!$A$2:$AN$7500,MATCH(AK$3,Команды!$A$2:$A$7500,0),$E17+2)=Команды!$AJ$15,TRUE,FALSE),IF(INDEX(Команды!$A$2:$AN$7500,MATCH(AK$3,Команды!$A$2:$A$7500,0),$E17+2)=Команды!$AJ$16,TRUE,FALSE),,IF(INDEX(Команды!$A$2:$AN$7500,MATCH(AK$3,Команды!$A$2:$A$7500,0),$E17+2)=Команды!$AJ$17,TRUE,FALSE),,IF(INDEX(Команды!$A$2:$AN$7500,MATCH(AK$3,Команды!$A$2:$A$7500,0),$E17+2)=Команды!$AJ$18,TRUE,FALSE),,IF(INDEX(Команды!$A$2:$AN$7500,MATCH(AK$3,Команды!$A$2:$A$7500,0),$E17+2)=Команды!$AJ$19,TRUE,FALSE)),INDEX(Команды!$AJ$2:$AK$19,MATCH(INDEX(Команды!$A$2:$AN$7500,MATCH(AK$3,Команды!$A$2:$A$7500,0),$E17+2),Команды!$AJ$2:$AJ$19,0),2),0)</f>
        <v>0.58333333333333337</v>
      </c>
      <c r="AL17" s="175">
        <f>IF(OR(IF(INDEX(Команды!$A$2:$AN$7500,MATCH(AK$3,Команды!$A$2:$A$7500,0),$E17+2)=Команды!$AJ$2,TRUE,FALSE),IF(INDEX(Команды!$A$2:$AN$7500,MATCH(AK$3,Команды!$A$2:$A$7500,0),$E17+2)=Команды!$AJ$3,TRUE,FALSE),IF(INDEX(Команды!$A$2:$AN$7500,MATCH(AK$3,Команды!$A$2:$A$7500,0),$E17+2)=Команды!$AJ$4,TRUE,FALSE),IF(INDEX(Команды!$A$2:$AN$7500,MATCH(AK$3,Команды!$A$2:$A$7500,0),$E17+2)=Команды!$AJ$5,TRUE,FALSE),IF(INDEX(Команды!$A$2:$AN$7500,MATCH(AK$3,Команды!$A$2:$A$7500,0),$E17+2)=Команды!$AJ$6,TRUE,FALSE),IF(INDEX(Команды!$A$2:$AN$7500,MATCH(AK$3,Команды!$A$2:$A$7500,0),$E17+2)=Команды!$AJ$7,TRUE,FALSE),IF(INDEX(Команды!$A$2:$AN$7500,MATCH(AK$3,Команды!$A$2:$A$7500,0),$E17+2)=Команды!$AJ$8,TRUE,FALSE),IF(INDEX(Команды!$A$2:$AN$7500,MATCH(AK$3,Команды!$A$2:$A$7500,0),$E17+2)=Команды!$AJ$9,TRUE,FALSE),IF(INDEX(Команды!$A$2:$AN$7500,MATCH(AK$3,Команды!$A$2:$A$7500,0),$E17+2)=Команды!$AJ$10,TRUE,FALSE),IF(INDEX(Команды!$A$2:$AN$7500,MATCH(AK$3,Команды!$A$2:$A$7500,0),$E17+2)=Команды!$AJ$11,TRUE,FALSE),IF(INDEX(Команды!$A$2:$AN$7500,MATCH(AK$3,Команды!$A$2:$A$7500,0),$E17+2)=Команды!$AJ$12,TRUE,FALSE),IF(INDEX(Команды!$A$2:$AN$7500,MATCH(AK$3,Команды!$A$2:$A$7500,0),$E17+2)=Команды!$AJ$13,TRUE,FALSE),IF(INDEX(Команды!$A$2:$AN$7500,MATCH(AK$3,Команды!$A$2:$A$7500,0),$E17+2)=Команды!$AJ$14,TRUE,FALSE),IF(INDEX(Команды!$A$2:$AN$7500,MATCH(AK$3,Команды!$A$2:$A$7500,0),$E17+2)=Команды!$AJ$15,TRUE,FALSE),IF(INDEX(Команды!$A$2:$AN$7500,MATCH(AK$3,Команды!$A$2:$A$7500,0),$E17+2)=Команды!$AJ$16,TRUE,FALSE),IF(INDEX(Команды!$A$2:$AN$7500,MATCH(AK$3,Команды!$A$2:$A$7500,0),$E17+2)=Команды!$AJ$17,TRUE,FALSE),IF(INDEX(Команды!$A$2:$AN$7500,MATCH(AK$3,Команды!$A$2:$A$7500,0),$E17+2)=Команды!$AJ$18,TRUE,FALSE),IF(INDEX(Команды!$A$2:$AN$7500,MATCH(AK$3,Команды!$A$2:$A$7500,0),$E17+2)=Команды!$AJ$19,TRUE,FALSE)),INDEX(Команды!$AJ$2:$AL$19,MATCH(INDEX(Команды!$A$2:$AN$7500,MATCH(AK$3,Команды!$A$2:$A$7500,0),$E17+2),Команды!$AJ$2:$AJ$19,0),3),0)</f>
        <v>0.95833333333333337</v>
      </c>
      <c r="AM17" s="342"/>
      <c r="AN17" s="174" t="str">
        <f>IF(OR(IF(INDEX(Команды!$A$2:$AN$7500,MATCH(AN$3,Команды!$A$2:$A$7500,0),$E17+2)=Команды!$AJ$2,TRUE,FALSE),IF(INDEX(Команды!$A$2:$AN$7500,MATCH(AN$3,Команды!$A$2:$A$7500,0),$E17+2)=Команды!$AJ$3,TRUE,FALSE),IF(INDEX(Команды!$A$2:$AN$7500,MATCH(AN$3,Команды!$A$2:$A$7500,0),$E17+2)=Команды!$AJ$4,TRUE,FALSE),IF(INDEX(Команды!$A$2:$AN$7500,MATCH(AN$3,Команды!$A$2:$A$7500,0),$E17+2)=Команды!$AJ$5,TRUE,FALSE),IF(INDEX(Команды!$A$2:$AN$7500,MATCH(AN$3,Команды!$A$2:$A$7500,0),$E17+2)=Команды!$AJ$6,TRUE,FALSE),IF(INDEX(Команды!$A$2:$AN$7500,MATCH(AN$3,Команды!$A$2:$A$7500,0),$E17+2)=Команды!$AJ$7,TRUE,FALSE),IF(INDEX(Команды!$A$2:$AN$7500,MATCH(AN$3,Команды!$A$2:$A$7500,0),$E17+2)=Команды!$AJ$8,TRUE,FALSE),IF(INDEX(Команды!$A$2:$AN$7500,MATCH(AN$3,Команды!$A$2:$A$7500,0),$E17+2)=Команды!$AJ$9,TRUE,FALSE),IF(INDEX(Команды!$A$2:$AN$7500,MATCH(AN$3,Команды!$A$2:$A$7500,0),$E17+2)=Команды!$AJ$10,TRUE,FALSE),IF(INDEX(Команды!$A$2:$AN$7500,MATCH(AN$3,Команды!$A$2:$A$7500,0),$E17+2)=Команды!$AJ$11,TRUE,FALSE),IF(INDEX(Команды!$A$2:$AN$7500,MATCH(AN$3,Команды!$A$2:$A$7500,0),$E17+2)=Команды!$AJ$12,TRUE,FALSE),IF(INDEX(Команды!$A$2:$AN$7500,MATCH(AN$3,Команды!$A$2:$A$7500,0),$E17+2)=Команды!$AJ$13,TRUE,FALSE),IF(INDEX(Команды!$A$2:$AN$7500,MATCH(AN$3,Команды!$A$2:$A$7500,0),$E17+2)=Команды!$AJ$14,TRUE,FALSE),IF(INDEX(Команды!$A$2:$AN$7500,MATCH(AN$3,Команды!$A$2:$A$7500,0),$E17+2)=Команды!$AJ$15,TRUE,FALSE),IF(INDEX(Команды!$A$2:$AN$7500,MATCH(AN$3,Команды!$A$2:$A$7500,0),$E17+2)=Команды!$AJ$16,TRUE,FALSE),,IF(INDEX(Команды!$A$2:$AN$7500,MATCH(AN$3,Команды!$A$2:$A$7500,0),$E17+2)=Команды!$AJ$17,TRUE,FALSE),,IF(INDEX(Команды!$A$2:$AN$7500,MATCH(AN$3,Команды!$A$2:$A$7500,0),$E17+2)=Команды!$AJ$18,TRUE,FALSE),,IF(INDEX(Команды!$A$2:$AN$7500,MATCH(AN$3,Команды!$A$2:$A$7500,0),$E17+2)=Команды!$AJ$19,TRUE,FALSE)),INDEX(Команды!$AJ$2:$AK$19,MATCH(INDEX(Команды!$A$2:$AN$7500,MATCH(AN$3,Команды!$A$2:$A$7500,0),$E17+2),Команды!$AJ$2:$AJ$19,0),2),0)</f>
        <v>В</v>
      </c>
      <c r="AO17" s="175" t="str">
        <f>IF(OR(IF(INDEX(Команды!$A$2:$AN$7500,MATCH(AN$3,Команды!$A$2:$A$7500,0),$E17+2)=Команды!$AJ$2,TRUE,FALSE),IF(INDEX(Команды!$A$2:$AN$7500,MATCH(AN$3,Команды!$A$2:$A$7500,0),$E17+2)=Команды!$AJ$3,TRUE,FALSE),IF(INDEX(Команды!$A$2:$AN$7500,MATCH(AN$3,Команды!$A$2:$A$7500,0),$E17+2)=Команды!$AJ$4,TRUE,FALSE),IF(INDEX(Команды!$A$2:$AN$7500,MATCH(AN$3,Команды!$A$2:$A$7500,0),$E17+2)=Команды!$AJ$5,TRUE,FALSE),IF(INDEX(Команды!$A$2:$AN$7500,MATCH(AN$3,Команды!$A$2:$A$7500,0),$E17+2)=Команды!$AJ$6,TRUE,FALSE),IF(INDEX(Команды!$A$2:$AN$7500,MATCH(AN$3,Команды!$A$2:$A$7500,0),$E17+2)=Команды!$AJ$7,TRUE,FALSE),IF(INDEX(Команды!$A$2:$AN$7500,MATCH(AN$3,Команды!$A$2:$A$7500,0),$E17+2)=Команды!$AJ$8,TRUE,FALSE),IF(INDEX(Команды!$A$2:$AN$7500,MATCH(AN$3,Команды!$A$2:$A$7500,0),$E17+2)=Команды!$AJ$9,TRUE,FALSE),IF(INDEX(Команды!$A$2:$AN$7500,MATCH(AN$3,Команды!$A$2:$A$7500,0),$E17+2)=Команды!$AJ$10,TRUE,FALSE),IF(INDEX(Команды!$A$2:$AN$7500,MATCH(AN$3,Команды!$A$2:$A$7500,0),$E17+2)=Команды!$AJ$11,TRUE,FALSE),IF(INDEX(Команды!$A$2:$AN$7500,MATCH(AN$3,Команды!$A$2:$A$7500,0),$E17+2)=Команды!$AJ$12,TRUE,FALSE),IF(INDEX(Команды!$A$2:$AN$7500,MATCH(AN$3,Команды!$A$2:$A$7500,0),$E17+2)=Команды!$AJ$13,TRUE,FALSE),IF(INDEX(Команды!$A$2:$AN$7500,MATCH(AN$3,Команды!$A$2:$A$7500,0),$E17+2)=Команды!$AJ$14,TRUE,FALSE),IF(INDEX(Команды!$A$2:$AN$7500,MATCH(AN$3,Команды!$A$2:$A$7500,0),$E17+2)=Команды!$AJ$15,TRUE,FALSE),IF(INDEX(Команды!$A$2:$AN$7500,MATCH(AN$3,Команды!$A$2:$A$7500,0),$E17+2)=Команды!$AJ$16,TRUE,FALSE),IF(INDEX(Команды!$A$2:$AN$7500,MATCH(AN$3,Команды!$A$2:$A$7500,0),$E17+2)=Команды!$AJ$17,TRUE,FALSE),IF(INDEX(Команды!$A$2:$AN$7500,MATCH(AN$3,Команды!$A$2:$A$7500,0),$E17+2)=Команды!$AJ$18,TRUE,FALSE),IF(INDEX(Команды!$A$2:$AN$7500,MATCH(AN$3,Команды!$A$2:$A$7500,0),$E17+2)=Команды!$AJ$19,TRUE,FALSE)),INDEX(Команды!$AJ$2:$AL$19,MATCH(INDEX(Команды!$A$2:$AN$7500,MATCH(AN$3,Команды!$A$2:$A$7500,0),$E17+2),Команды!$AJ$2:$AJ$19,0),3),0)</f>
        <v>В</v>
      </c>
      <c r="AP17" s="342"/>
      <c r="AQ17" s="174" t="str">
        <f>IF(OR(IF(INDEX(Команды!$A$2:$AN$7500,MATCH(AQ$3,Команды!$A$2:$A$7500,0),$E17+2)=Команды!$AJ$2,TRUE,FALSE),IF(INDEX(Команды!$A$2:$AN$7500,MATCH(AQ$3,Команды!$A$2:$A$7500,0),$E17+2)=Команды!$AJ$3,TRUE,FALSE),IF(INDEX(Команды!$A$2:$AN$7500,MATCH(AQ$3,Команды!$A$2:$A$7500,0),$E17+2)=Команды!$AJ$4,TRUE,FALSE),IF(INDEX(Команды!$A$2:$AN$7500,MATCH(AQ$3,Команды!$A$2:$A$7500,0),$E17+2)=Команды!$AJ$5,TRUE,FALSE),IF(INDEX(Команды!$A$2:$AN$7500,MATCH(AQ$3,Команды!$A$2:$A$7500,0),$E17+2)=Команды!$AJ$6,TRUE,FALSE),IF(INDEX(Команды!$A$2:$AN$7500,MATCH(AQ$3,Команды!$A$2:$A$7500,0),$E17+2)=Команды!$AJ$7,TRUE,FALSE),IF(INDEX(Команды!$A$2:$AN$7500,MATCH(AQ$3,Команды!$A$2:$A$7500,0),$E17+2)=Команды!$AJ$8,TRUE,FALSE),IF(INDEX(Команды!$A$2:$AN$7500,MATCH(AQ$3,Команды!$A$2:$A$7500,0),$E17+2)=Команды!$AJ$9,TRUE,FALSE),IF(INDEX(Команды!$A$2:$AN$7500,MATCH(AQ$3,Команды!$A$2:$A$7500,0),$E17+2)=Команды!$AJ$10,TRUE,FALSE),IF(INDEX(Команды!$A$2:$AN$7500,MATCH(AQ$3,Команды!$A$2:$A$7500,0),$E17+2)=Команды!$AJ$11,TRUE,FALSE),IF(INDEX(Команды!$A$2:$AN$7500,MATCH(AQ$3,Команды!$A$2:$A$7500,0),$E17+2)=Команды!$AJ$12,TRUE,FALSE),IF(INDEX(Команды!$A$2:$AN$7500,MATCH(AQ$3,Команды!$A$2:$A$7500,0),$E17+2)=Команды!$AJ$13,TRUE,FALSE),IF(INDEX(Команды!$A$2:$AN$7500,MATCH(AQ$3,Команды!$A$2:$A$7500,0),$E17+2)=Команды!$AJ$14,TRUE,FALSE),IF(INDEX(Команды!$A$2:$AN$7500,MATCH(AQ$3,Команды!$A$2:$A$7500,0),$E17+2)=Команды!$AJ$15,TRUE,FALSE),IF(INDEX(Команды!$A$2:$AN$7500,MATCH(AQ$3,Команды!$A$2:$A$7500,0),$E17+2)=Команды!$AJ$16,TRUE,FALSE),,IF(INDEX(Команды!$A$2:$AN$7500,MATCH(AQ$3,Команды!$A$2:$A$7500,0),$E17+2)=Команды!$AJ$17,TRUE,FALSE),,IF(INDEX(Команды!$A$2:$AN$7500,MATCH(AQ$3,Команды!$A$2:$A$7500,0),$E17+2)=Команды!$AJ$18,TRUE,FALSE),,IF(INDEX(Команды!$A$2:$AN$7500,MATCH(AQ$3,Команды!$A$2:$A$7500,0),$E17+2)=Команды!$AJ$19,TRUE,FALSE)),INDEX(Команды!$AJ$2:$AK$19,MATCH(INDEX(Команды!$A$2:$AN$7500,MATCH(AQ$3,Команды!$A$2:$A$7500,0),$E17+2),Команды!$AJ$2:$AJ$19,0),2),0)</f>
        <v>В</v>
      </c>
      <c r="AR17" s="175" t="str">
        <f>IF(OR(IF(INDEX(Команды!$A$2:$AN$7500,MATCH(AQ$3,Команды!$A$2:$A$7500,0),$E17+2)=Команды!$AJ$2,TRUE,FALSE),IF(INDEX(Команды!$A$2:$AN$7500,MATCH(AQ$3,Команды!$A$2:$A$7500,0),$E17+2)=Команды!$AJ$3,TRUE,FALSE),IF(INDEX(Команды!$A$2:$AN$7500,MATCH(AQ$3,Команды!$A$2:$A$7500,0),$E17+2)=Команды!$AJ$4,TRUE,FALSE),IF(INDEX(Команды!$A$2:$AN$7500,MATCH(AQ$3,Команды!$A$2:$A$7500,0),$E17+2)=Команды!$AJ$5,TRUE,FALSE),IF(INDEX(Команды!$A$2:$AN$7500,MATCH(AQ$3,Команды!$A$2:$A$7500,0),$E17+2)=Команды!$AJ$6,TRUE,FALSE),IF(INDEX(Команды!$A$2:$AN$7500,MATCH(AQ$3,Команды!$A$2:$A$7500,0),$E17+2)=Команды!$AJ$7,TRUE,FALSE),IF(INDEX(Команды!$A$2:$AN$7500,MATCH(AQ$3,Команды!$A$2:$A$7500,0),$E17+2)=Команды!$AJ$8,TRUE,FALSE),IF(INDEX(Команды!$A$2:$AN$7500,MATCH(AQ$3,Команды!$A$2:$A$7500,0),$E17+2)=Команды!$AJ$9,TRUE,FALSE),IF(INDEX(Команды!$A$2:$AN$7500,MATCH(AQ$3,Команды!$A$2:$A$7500,0),$E17+2)=Команды!$AJ$10,TRUE,FALSE),IF(INDEX(Команды!$A$2:$AN$7500,MATCH(AQ$3,Команды!$A$2:$A$7500,0),$E17+2)=Команды!$AJ$11,TRUE,FALSE),IF(INDEX(Команды!$A$2:$AN$7500,MATCH(AQ$3,Команды!$A$2:$A$7500,0),$E17+2)=Команды!$AJ$12,TRUE,FALSE),IF(INDEX(Команды!$A$2:$AN$7500,MATCH(AQ$3,Команды!$A$2:$A$7500,0),$E17+2)=Команды!$AJ$13,TRUE,FALSE),IF(INDEX(Команды!$A$2:$AN$7500,MATCH(AQ$3,Команды!$A$2:$A$7500,0),$E17+2)=Команды!$AJ$14,TRUE,FALSE),IF(INDEX(Команды!$A$2:$AN$7500,MATCH(AQ$3,Команды!$A$2:$A$7500,0),$E17+2)=Команды!$AJ$15,TRUE,FALSE),IF(INDEX(Команды!$A$2:$AN$7500,MATCH(AQ$3,Команды!$A$2:$A$7500,0),$E17+2)=Команды!$AJ$16,TRUE,FALSE),IF(INDEX(Команды!$A$2:$AN$7500,MATCH(AQ$3,Команды!$A$2:$A$7500,0),$E17+2)=Команды!$AJ$17,TRUE,FALSE),IF(INDEX(Команды!$A$2:$AN$7500,MATCH(AQ$3,Команды!$A$2:$A$7500,0),$E17+2)=Команды!$AJ$18,TRUE,FALSE),IF(INDEX(Команды!$A$2:$AN$7500,MATCH(AQ$3,Команды!$A$2:$A$7500,0),$E17+2)=Команды!$AJ$19,TRUE,FALSE)),INDEX(Команды!$AJ$2:$AL$19,MATCH(INDEX(Команды!$A$2:$AN$7500,MATCH(AQ$3,Команды!$A$2:$A$7500,0),$E17+2),Команды!$AJ$2:$AJ$19,0),3),0)</f>
        <v>В</v>
      </c>
      <c r="AS17" s="342"/>
      <c r="AT17" s="174">
        <f>IF(OR(IF(INDEX(Команды!$A$2:$AN$7500,MATCH(AT$3,Команды!$A$2:$A$7500,0),$E17+2)=Команды!$AJ$2,TRUE,FALSE),IF(INDEX(Команды!$A$2:$AN$7500,MATCH(AT$3,Команды!$A$2:$A$7500,0),$E17+2)=Команды!$AJ$3,TRUE,FALSE),IF(INDEX(Команды!$A$2:$AN$7500,MATCH(AT$3,Команды!$A$2:$A$7500,0),$E17+2)=Команды!$AJ$4,TRUE,FALSE),IF(INDEX(Команды!$A$2:$AN$7500,MATCH(AT$3,Команды!$A$2:$A$7500,0),$E17+2)=Команды!$AJ$5,TRUE,FALSE),IF(INDEX(Команды!$A$2:$AN$7500,MATCH(AT$3,Команды!$A$2:$A$7500,0),$E17+2)=Команды!$AJ$6,TRUE,FALSE),IF(INDEX(Команды!$A$2:$AN$7500,MATCH(AT$3,Команды!$A$2:$A$7500,0),$E17+2)=Команды!$AJ$7,TRUE,FALSE),IF(INDEX(Команды!$A$2:$AN$7500,MATCH(AT$3,Команды!$A$2:$A$7500,0),$E17+2)=Команды!$AJ$8,TRUE,FALSE),IF(INDEX(Команды!$A$2:$AN$7500,MATCH(AT$3,Команды!$A$2:$A$7500,0),$E17+2)=Команды!$AJ$9,TRUE,FALSE),IF(INDEX(Команды!$A$2:$AN$7500,MATCH(AT$3,Команды!$A$2:$A$7500,0),$E17+2)=Команды!$AJ$10,TRUE,FALSE),IF(INDEX(Команды!$A$2:$AN$7500,MATCH(AT$3,Команды!$A$2:$A$7500,0),$E17+2)=Команды!$AJ$11,TRUE,FALSE),IF(INDEX(Команды!$A$2:$AN$7500,MATCH(AT$3,Команды!$A$2:$A$7500,0),$E17+2)=Команды!$AJ$12,TRUE,FALSE),IF(INDEX(Команды!$A$2:$AN$7500,MATCH(AT$3,Команды!$A$2:$A$7500,0),$E17+2)=Команды!$AJ$13,TRUE,FALSE),IF(INDEX(Команды!$A$2:$AN$7500,MATCH(AT$3,Команды!$A$2:$A$7500,0),$E17+2)=Команды!$AJ$14,TRUE,FALSE),IF(INDEX(Команды!$A$2:$AN$7500,MATCH(AT$3,Команды!$A$2:$A$7500,0),$E17+2)=Команды!$AJ$15,TRUE,FALSE),IF(INDEX(Команды!$A$2:$AN$7500,MATCH(AT$3,Команды!$A$2:$A$7500,0),$E17+2)=Команды!$AJ$16,TRUE,FALSE),,IF(INDEX(Команды!$A$2:$AN$7500,MATCH(AT$3,Команды!$A$2:$A$7500,0),$E17+2)=Команды!$AJ$17,TRUE,FALSE),,IF(INDEX(Команды!$A$2:$AN$7500,MATCH(AT$3,Команды!$A$2:$A$7500,0),$E17+2)=Команды!$AJ$18,TRUE,FALSE),,IF(INDEX(Команды!$A$2:$AN$7500,MATCH(AT$3,Команды!$A$2:$A$7500,0),$E17+2)=Команды!$AJ$19,TRUE,FALSE)),INDEX(Команды!$AJ$2:$AK$19,MATCH(INDEX(Команды!$A$2:$AN$7500,MATCH(AT$3,Команды!$A$2:$A$7500,0),$E17+2),Команды!$AJ$2:$AJ$19,0),2),0)</f>
        <v>0.3125</v>
      </c>
      <c r="AU17" s="175">
        <f>IF(OR(IF(INDEX(Команды!$A$2:$AN$7500,MATCH(AT$3,Команды!$A$2:$A$7500,0),$E17+2)=Команды!$AJ$2,TRUE,FALSE),IF(INDEX(Команды!$A$2:$AN$7500,MATCH(AT$3,Команды!$A$2:$A$7500,0),$E17+2)=Команды!$AJ$3,TRUE,FALSE),IF(INDEX(Команды!$A$2:$AN$7500,MATCH(AT$3,Команды!$A$2:$A$7500,0),$E17+2)=Команды!$AJ$4,TRUE,FALSE),IF(INDEX(Команды!$A$2:$AN$7500,MATCH(AT$3,Команды!$A$2:$A$7500,0),$E17+2)=Команды!$AJ$5,TRUE,FALSE),IF(INDEX(Команды!$A$2:$AN$7500,MATCH(AT$3,Команды!$A$2:$A$7500,0),$E17+2)=Команды!$AJ$6,TRUE,FALSE),IF(INDEX(Команды!$A$2:$AN$7500,MATCH(AT$3,Команды!$A$2:$A$7500,0),$E17+2)=Команды!$AJ$7,TRUE,FALSE),IF(INDEX(Команды!$A$2:$AN$7500,MATCH(AT$3,Команды!$A$2:$A$7500,0),$E17+2)=Команды!$AJ$8,TRUE,FALSE),IF(INDEX(Команды!$A$2:$AN$7500,MATCH(AT$3,Команды!$A$2:$A$7500,0),$E17+2)=Команды!$AJ$9,TRUE,FALSE),IF(INDEX(Команды!$A$2:$AN$7500,MATCH(AT$3,Команды!$A$2:$A$7500,0),$E17+2)=Команды!$AJ$10,TRUE,FALSE),IF(INDEX(Команды!$A$2:$AN$7500,MATCH(AT$3,Команды!$A$2:$A$7500,0),$E17+2)=Команды!$AJ$11,TRUE,FALSE),IF(INDEX(Команды!$A$2:$AN$7500,MATCH(AT$3,Команды!$A$2:$A$7500,0),$E17+2)=Команды!$AJ$12,TRUE,FALSE),IF(INDEX(Команды!$A$2:$AN$7500,MATCH(AT$3,Команды!$A$2:$A$7500,0),$E17+2)=Команды!$AJ$13,TRUE,FALSE),IF(INDEX(Команды!$A$2:$AN$7500,MATCH(AT$3,Команды!$A$2:$A$7500,0),$E17+2)=Команды!$AJ$14,TRUE,FALSE),IF(INDEX(Команды!$A$2:$AN$7500,MATCH(AT$3,Команды!$A$2:$A$7500,0),$E17+2)=Команды!$AJ$15,TRUE,FALSE),IF(INDEX(Команды!$A$2:$AN$7500,MATCH(AT$3,Команды!$A$2:$A$7500,0),$E17+2)=Команды!$AJ$16,TRUE,FALSE),IF(INDEX(Команды!$A$2:$AN$7500,MATCH(AT$3,Команды!$A$2:$A$7500,0),$E17+2)=Команды!$AJ$17,TRUE,FALSE),IF(INDEX(Команды!$A$2:$AN$7500,MATCH(AT$3,Команды!$A$2:$A$7500,0),$E17+2)=Команды!$AJ$18,TRUE,FALSE),IF(INDEX(Команды!$A$2:$AN$7500,MATCH(AT$3,Команды!$A$2:$A$7500,0),$E17+2)=Команды!$AJ$19,TRUE,FALSE)),INDEX(Команды!$AJ$2:$AL$19,MATCH(INDEX(Команды!$A$2:$AN$7500,MATCH(AT$3,Команды!$A$2:$A$7500,0),$E17+2),Команды!$AJ$2:$AJ$19,0),3),0)</f>
        <v>0.6875</v>
      </c>
      <c r="AV17" s="342"/>
      <c r="AW17" s="174">
        <f>IF(OR(IF(INDEX(Команды!$A$2:$AN$7500,MATCH(AW$3,Команды!$A$2:$A$7500,0),$E17+2)=Команды!$AJ$2,TRUE,FALSE),IF(INDEX(Команды!$A$2:$AN$7500,MATCH(AW$3,Команды!$A$2:$A$7500,0),$E17+2)=Команды!$AJ$3,TRUE,FALSE),IF(INDEX(Команды!$A$2:$AN$7500,MATCH(AW$3,Команды!$A$2:$A$7500,0),$E17+2)=Команды!$AJ$4,TRUE,FALSE),IF(INDEX(Команды!$A$2:$AN$7500,MATCH(AW$3,Команды!$A$2:$A$7500,0),$E17+2)=Команды!$AJ$5,TRUE,FALSE),IF(INDEX(Команды!$A$2:$AN$7500,MATCH(AW$3,Команды!$A$2:$A$7500,0),$E17+2)=Команды!$AJ$6,TRUE,FALSE),IF(INDEX(Команды!$A$2:$AN$7500,MATCH(AW$3,Команды!$A$2:$A$7500,0),$E17+2)=Команды!$AJ$7,TRUE,FALSE),IF(INDEX(Команды!$A$2:$AN$7500,MATCH(AW$3,Команды!$A$2:$A$7500,0),$E17+2)=Команды!$AJ$8,TRUE,FALSE),IF(INDEX(Команды!$A$2:$AN$7500,MATCH(AW$3,Команды!$A$2:$A$7500,0),$E17+2)=Команды!$AJ$9,TRUE,FALSE),IF(INDEX(Команды!$A$2:$AN$7500,MATCH(AW$3,Команды!$A$2:$A$7500,0),$E17+2)=Команды!$AJ$10,TRUE,FALSE),IF(INDEX(Команды!$A$2:$AN$7500,MATCH(AW$3,Команды!$A$2:$A$7500,0),$E17+2)=Команды!$AJ$11,TRUE,FALSE),IF(INDEX(Команды!$A$2:$AN$7500,MATCH(AW$3,Команды!$A$2:$A$7500,0),$E17+2)=Команды!$AJ$12,TRUE,FALSE),IF(INDEX(Команды!$A$2:$AN$7500,MATCH(AW$3,Команды!$A$2:$A$7500,0),$E17+2)=Команды!$AJ$13,TRUE,FALSE),IF(INDEX(Команды!$A$2:$AN$7500,MATCH(AW$3,Команды!$A$2:$A$7500,0),$E17+2)=Команды!$AJ$14,TRUE,FALSE),IF(INDEX(Команды!$A$2:$AN$7500,MATCH(AW$3,Команды!$A$2:$A$7500,0),$E17+2)=Команды!$AJ$15,TRUE,FALSE),IF(INDEX(Команды!$A$2:$AN$7500,MATCH(AW$3,Команды!$A$2:$A$7500,0),$E17+2)=Команды!$AJ$16,TRUE,FALSE),,IF(INDEX(Команды!$A$2:$AN$7500,MATCH(AW$3,Команды!$A$2:$A$7500,0),$E17+2)=Команды!$AJ$17,TRUE,FALSE),,IF(INDEX(Команды!$A$2:$AN$7500,MATCH(AW$3,Команды!$A$2:$A$7500,0),$E17+2)=Команды!$AJ$18,TRUE,FALSE),,IF(INDEX(Команды!$A$2:$AN$7500,MATCH(AW$3,Команды!$A$2:$A$7500,0),$E17+2)=Команды!$AJ$19,TRUE,FALSE)),INDEX(Команды!$AJ$2:$AK$19,MATCH(INDEX(Команды!$A$2:$AN$7500,MATCH(AW$3,Команды!$A$2:$A$7500,0),$E17+2),Команды!$AJ$2:$AJ$19,0),2),0)</f>
        <v>0.3125</v>
      </c>
      <c r="AX17" s="175">
        <f>IF(OR(IF(INDEX(Команды!$A$2:$AN$7500,MATCH(AW$3,Команды!$A$2:$A$7500,0),$E17+2)=Команды!$AJ$2,TRUE,FALSE),IF(INDEX(Команды!$A$2:$AN$7500,MATCH(AW$3,Команды!$A$2:$A$7500,0),$E17+2)=Команды!$AJ$3,TRUE,FALSE),IF(INDEX(Команды!$A$2:$AN$7500,MATCH(AW$3,Команды!$A$2:$A$7500,0),$E17+2)=Команды!$AJ$4,TRUE,FALSE),IF(INDEX(Команды!$A$2:$AN$7500,MATCH(AW$3,Команды!$A$2:$A$7500,0),$E17+2)=Команды!$AJ$5,TRUE,FALSE),IF(INDEX(Команды!$A$2:$AN$7500,MATCH(AW$3,Команды!$A$2:$A$7500,0),$E17+2)=Команды!$AJ$6,TRUE,FALSE),IF(INDEX(Команды!$A$2:$AN$7500,MATCH(AW$3,Команды!$A$2:$A$7500,0),$E17+2)=Команды!$AJ$7,TRUE,FALSE),IF(INDEX(Команды!$A$2:$AN$7500,MATCH(AW$3,Команды!$A$2:$A$7500,0),$E17+2)=Команды!$AJ$8,TRUE,FALSE),IF(INDEX(Команды!$A$2:$AN$7500,MATCH(AW$3,Команды!$A$2:$A$7500,0),$E17+2)=Команды!$AJ$9,TRUE,FALSE),IF(INDEX(Команды!$A$2:$AN$7500,MATCH(AW$3,Команды!$A$2:$A$7500,0),$E17+2)=Команды!$AJ$10,TRUE,FALSE),IF(INDEX(Команды!$A$2:$AN$7500,MATCH(AW$3,Команды!$A$2:$A$7500,0),$E17+2)=Команды!$AJ$11,TRUE,FALSE),IF(INDEX(Команды!$A$2:$AN$7500,MATCH(AW$3,Команды!$A$2:$A$7500,0),$E17+2)=Команды!$AJ$12,TRUE,FALSE),IF(INDEX(Команды!$A$2:$AN$7500,MATCH(AW$3,Команды!$A$2:$A$7500,0),$E17+2)=Команды!$AJ$13,TRUE,FALSE),IF(INDEX(Команды!$A$2:$AN$7500,MATCH(AW$3,Команды!$A$2:$A$7500,0),$E17+2)=Команды!$AJ$14,TRUE,FALSE),IF(INDEX(Команды!$A$2:$AN$7500,MATCH(AW$3,Команды!$A$2:$A$7500,0),$E17+2)=Команды!$AJ$15,TRUE,FALSE),IF(INDEX(Команды!$A$2:$AN$7500,MATCH(AW$3,Команды!$A$2:$A$7500,0),$E17+2)=Команды!$AJ$16,TRUE,FALSE),IF(INDEX(Команды!$A$2:$AN$7500,MATCH(AW$3,Команды!$A$2:$A$7500,0),$E17+2)=Команды!$AJ$17,TRUE,FALSE),IF(INDEX(Команды!$A$2:$AN$7500,MATCH(AW$3,Команды!$A$2:$A$7500,0),$E17+2)=Команды!$AJ$18,TRUE,FALSE),IF(INDEX(Команды!$A$2:$AN$7500,MATCH(AW$3,Команды!$A$2:$A$7500,0),$E17+2)=Команды!$AJ$19,TRUE,FALSE)),INDEX(Команды!$AJ$2:$AL$19,MATCH(INDEX(Команды!$A$2:$AN$7500,MATCH(AW$3,Команды!$A$2:$A$7500,0),$E17+2),Команды!$AJ$2:$AJ$19,0),3),0)</f>
        <v>0.6875</v>
      </c>
      <c r="AY17" s="342"/>
      <c r="AZ17" s="174">
        <f>IF(OR(IF(INDEX(Команды!$A$2:$AN$7500,MATCH(AZ$3,Команды!$A$2:$A$7500,0),$E17+2)=Команды!$AJ$2,TRUE,FALSE),IF(INDEX(Команды!$A$2:$AN$7500,MATCH(AZ$3,Команды!$A$2:$A$7500,0),$E17+2)=Команды!$AJ$3,TRUE,FALSE),IF(INDEX(Команды!$A$2:$AN$7500,MATCH(AZ$3,Команды!$A$2:$A$7500,0),$E17+2)=Команды!$AJ$4,TRUE,FALSE),IF(INDEX(Команды!$A$2:$AN$7500,MATCH(AZ$3,Команды!$A$2:$A$7500,0),$E17+2)=Команды!$AJ$5,TRUE,FALSE),IF(INDEX(Команды!$A$2:$AN$7500,MATCH(AZ$3,Команды!$A$2:$A$7500,0),$E17+2)=Команды!$AJ$6,TRUE,FALSE),IF(INDEX(Команды!$A$2:$AN$7500,MATCH(AZ$3,Команды!$A$2:$A$7500,0),$E17+2)=Команды!$AJ$7,TRUE,FALSE),IF(INDEX(Команды!$A$2:$AN$7500,MATCH(AZ$3,Команды!$A$2:$A$7500,0),$E17+2)=Команды!$AJ$8,TRUE,FALSE),IF(INDEX(Команды!$A$2:$AN$7500,MATCH(AZ$3,Команды!$A$2:$A$7500,0),$E17+2)=Команды!$AJ$9,TRUE,FALSE),IF(INDEX(Команды!$A$2:$AN$7500,MATCH(AZ$3,Команды!$A$2:$A$7500,0),$E17+2)=Команды!$AJ$10,TRUE,FALSE),IF(INDEX(Команды!$A$2:$AN$7500,MATCH(AZ$3,Команды!$A$2:$A$7500,0),$E17+2)=Команды!$AJ$11,TRUE,FALSE),IF(INDEX(Команды!$A$2:$AN$7500,MATCH(AZ$3,Команды!$A$2:$A$7500,0),$E17+2)=Команды!$AJ$12,TRUE,FALSE),IF(INDEX(Команды!$A$2:$AN$7500,MATCH(AZ$3,Команды!$A$2:$A$7500,0),$E17+2)=Команды!$AJ$13,TRUE,FALSE),IF(INDEX(Команды!$A$2:$AN$7500,MATCH(AZ$3,Команды!$A$2:$A$7500,0),$E17+2)=Команды!$AJ$14,TRUE,FALSE),IF(INDEX(Команды!$A$2:$AN$7500,MATCH(AZ$3,Команды!$A$2:$A$7500,0),$E17+2)=Команды!$AJ$15,TRUE,FALSE),IF(INDEX(Команды!$A$2:$AN$7500,MATCH(AZ$3,Команды!$A$2:$A$7500,0),$E17+2)=Команды!$AJ$16,TRUE,FALSE),,IF(INDEX(Команды!$A$2:$AN$7500,MATCH(AZ$3,Команды!$A$2:$A$7500,0),$E17+2)=Команды!$AJ$17,TRUE,FALSE),,IF(INDEX(Команды!$A$2:$AN$7500,MATCH(AZ$3,Команды!$A$2:$A$7500,0),$E17+2)=Команды!$AJ$18,TRUE,FALSE),,IF(INDEX(Команды!$A$2:$AN$7500,MATCH(AZ$3,Команды!$A$2:$A$7500,0),$E17+2)=Команды!$AJ$19,TRUE,FALSE)),INDEX(Команды!$AJ$2:$AK$19,MATCH(INDEX(Команды!$A$2:$AN$7500,MATCH(AZ$3,Команды!$A$2:$A$7500,0),$E17+2),Команды!$AJ$2:$AJ$19,0),2),0)</f>
        <v>0.375</v>
      </c>
      <c r="BA17" s="175">
        <f>IF(OR(IF(INDEX(Команды!$A$2:$AN$7500,MATCH(AZ$3,Команды!$A$2:$A$7500,0),$E17+2)=Команды!$AJ$2,TRUE,FALSE),IF(INDEX(Команды!$A$2:$AN$7500,MATCH(AZ$3,Команды!$A$2:$A$7500,0),$E17+2)=Команды!$AJ$3,TRUE,FALSE),IF(INDEX(Команды!$A$2:$AN$7500,MATCH(AZ$3,Команды!$A$2:$A$7500,0),$E17+2)=Команды!$AJ$4,TRUE,FALSE),IF(INDEX(Команды!$A$2:$AN$7500,MATCH(AZ$3,Команды!$A$2:$A$7500,0),$E17+2)=Команды!$AJ$5,TRUE,FALSE),IF(INDEX(Команды!$A$2:$AN$7500,MATCH(AZ$3,Команды!$A$2:$A$7500,0),$E17+2)=Команды!$AJ$6,TRUE,FALSE),IF(INDEX(Команды!$A$2:$AN$7500,MATCH(AZ$3,Команды!$A$2:$A$7500,0),$E17+2)=Команды!$AJ$7,TRUE,FALSE),IF(INDEX(Команды!$A$2:$AN$7500,MATCH(AZ$3,Команды!$A$2:$A$7500,0),$E17+2)=Команды!$AJ$8,TRUE,FALSE),IF(INDEX(Команды!$A$2:$AN$7500,MATCH(AZ$3,Команды!$A$2:$A$7500,0),$E17+2)=Команды!$AJ$9,TRUE,FALSE),IF(INDEX(Команды!$A$2:$AN$7500,MATCH(AZ$3,Команды!$A$2:$A$7500,0),$E17+2)=Команды!$AJ$10,TRUE,FALSE),IF(INDEX(Команды!$A$2:$AN$7500,MATCH(AZ$3,Команды!$A$2:$A$7500,0),$E17+2)=Команды!$AJ$11,TRUE,FALSE),IF(INDEX(Команды!$A$2:$AN$7500,MATCH(AZ$3,Команды!$A$2:$A$7500,0),$E17+2)=Команды!$AJ$12,TRUE,FALSE),IF(INDEX(Команды!$A$2:$AN$7500,MATCH(AZ$3,Команды!$A$2:$A$7500,0),$E17+2)=Команды!$AJ$13,TRUE,FALSE),IF(INDEX(Команды!$A$2:$AN$7500,MATCH(AZ$3,Команды!$A$2:$A$7500,0),$E17+2)=Команды!$AJ$14,TRUE,FALSE),IF(INDEX(Команды!$A$2:$AN$7500,MATCH(AZ$3,Команды!$A$2:$A$7500,0),$E17+2)=Команды!$AJ$15,TRUE,FALSE),IF(INDEX(Команды!$A$2:$AN$7500,MATCH(AZ$3,Команды!$A$2:$A$7500,0),$E17+2)=Команды!$AJ$16,TRUE,FALSE),IF(INDEX(Команды!$A$2:$AN$7500,MATCH(AZ$3,Команды!$A$2:$A$7500,0),$E17+2)=Команды!$AJ$17,TRUE,FALSE),IF(INDEX(Команды!$A$2:$AN$7500,MATCH(AZ$3,Команды!$A$2:$A$7500,0),$E17+2)=Команды!$AJ$18,TRUE,FALSE),IF(INDEX(Команды!$A$2:$AN$7500,MATCH(AZ$3,Команды!$A$2:$A$7500,0),$E17+2)=Команды!$AJ$19,TRUE,FALSE)),INDEX(Команды!$AJ$2:$AL$19,MATCH(INDEX(Команды!$A$2:$AN$7500,MATCH(AZ$3,Команды!$A$2:$A$7500,0),$E17+2),Команды!$AJ$2:$AJ$19,0),3),0)</f>
        <v>0.75</v>
      </c>
      <c r="BB17" s="342"/>
      <c r="BC17" s="174">
        <f>IF(OR(IF(INDEX(Команды!$A$2:$AN$7500,MATCH(BC$3,Команды!$A$2:$A$7500,0),$E17+2)=Команды!$AJ$2,TRUE,FALSE),IF(INDEX(Команды!$A$2:$AN$7500,MATCH(BC$3,Команды!$A$2:$A$7500,0),$E17+2)=Команды!$AJ$3,TRUE,FALSE),IF(INDEX(Команды!$A$2:$AN$7500,MATCH(BC$3,Команды!$A$2:$A$7500,0),$E17+2)=Команды!$AJ$4,TRUE,FALSE),IF(INDEX(Команды!$A$2:$AN$7500,MATCH(BC$3,Команды!$A$2:$A$7500,0),$E17+2)=Команды!$AJ$5,TRUE,FALSE),IF(INDEX(Команды!$A$2:$AN$7500,MATCH(BC$3,Команды!$A$2:$A$7500,0),$E17+2)=Команды!$AJ$6,TRUE,FALSE),IF(INDEX(Команды!$A$2:$AN$7500,MATCH(BC$3,Команды!$A$2:$A$7500,0),$E17+2)=Команды!$AJ$7,TRUE,FALSE),IF(INDEX(Команды!$A$2:$AN$7500,MATCH(BC$3,Команды!$A$2:$A$7500,0),$E17+2)=Команды!$AJ$8,TRUE,FALSE),IF(INDEX(Команды!$A$2:$AN$7500,MATCH(BC$3,Команды!$A$2:$A$7500,0),$E17+2)=Команды!$AJ$9,TRUE,FALSE),IF(INDEX(Команды!$A$2:$AN$7500,MATCH(BC$3,Команды!$A$2:$A$7500,0),$E17+2)=Команды!$AJ$10,TRUE,FALSE),IF(INDEX(Команды!$A$2:$AN$7500,MATCH(BC$3,Команды!$A$2:$A$7500,0),$E17+2)=Команды!$AJ$11,TRUE,FALSE),IF(INDEX(Команды!$A$2:$AN$7500,MATCH(BC$3,Команды!$A$2:$A$7500,0),$E17+2)=Команды!$AJ$12,TRUE,FALSE),IF(INDEX(Команды!$A$2:$AN$7500,MATCH(BC$3,Команды!$A$2:$A$7500,0),$E17+2)=Команды!$AJ$13,TRUE,FALSE),IF(INDEX(Команды!$A$2:$AN$7500,MATCH(BC$3,Команды!$A$2:$A$7500,0),$E17+2)=Команды!$AJ$14,TRUE,FALSE),IF(INDEX(Команды!$A$2:$AN$7500,MATCH(BC$3,Команды!$A$2:$A$7500,0),$E17+2)=Команды!$AJ$15,TRUE,FALSE),IF(INDEX(Команды!$A$2:$AN$7500,MATCH(BC$3,Команды!$A$2:$A$7500,0),$E17+2)=Команды!$AJ$16,TRUE,FALSE),,IF(INDEX(Команды!$A$2:$AN$7500,MATCH(BC$3,Команды!$A$2:$A$7500,0),$E17+2)=Команды!$AJ$17,TRUE,FALSE),,IF(INDEX(Команды!$A$2:$AN$7500,MATCH(BC$3,Команды!$A$2:$A$7500,0),$E17+2)=Команды!$AJ$18,TRUE,FALSE),,IF(INDEX(Команды!$A$2:$AN$7500,MATCH(BC$3,Команды!$A$2:$A$7500,0),$E17+2)=Команды!$AJ$19,TRUE,FALSE)),INDEX(Команды!$AJ$2:$AK$19,MATCH(INDEX(Команды!$A$2:$AN$7500,MATCH(BC$3,Команды!$A$2:$A$7500,0),$E17+2),Команды!$AJ$2:$AJ$19,0),2),0)</f>
        <v>0.64583333333333337</v>
      </c>
      <c r="BD17" s="175">
        <f>IF(OR(IF(INDEX(Команды!$A$2:$AN$7500,MATCH(BC$3,Команды!$A$2:$A$7500,0),$E17+2)=Команды!$AJ$2,TRUE,FALSE),IF(INDEX(Команды!$A$2:$AN$7500,MATCH(BC$3,Команды!$A$2:$A$7500,0),$E17+2)=Команды!$AJ$3,TRUE,FALSE),IF(INDEX(Команды!$A$2:$AN$7500,MATCH(BC$3,Команды!$A$2:$A$7500,0),$E17+2)=Команды!$AJ$4,TRUE,FALSE),IF(INDEX(Команды!$A$2:$AN$7500,MATCH(BC$3,Команды!$A$2:$A$7500,0),$E17+2)=Команды!$AJ$5,TRUE,FALSE),IF(INDEX(Команды!$A$2:$AN$7500,MATCH(BC$3,Команды!$A$2:$A$7500,0),$E17+2)=Команды!$AJ$6,TRUE,FALSE),IF(INDEX(Команды!$A$2:$AN$7500,MATCH(BC$3,Команды!$A$2:$A$7500,0),$E17+2)=Команды!$AJ$7,TRUE,FALSE),IF(INDEX(Команды!$A$2:$AN$7500,MATCH(BC$3,Команды!$A$2:$A$7500,0),$E17+2)=Команды!$AJ$8,TRUE,FALSE),IF(INDEX(Команды!$A$2:$AN$7500,MATCH(BC$3,Команды!$A$2:$A$7500,0),$E17+2)=Команды!$AJ$9,TRUE,FALSE),IF(INDEX(Команды!$A$2:$AN$7500,MATCH(BC$3,Команды!$A$2:$A$7500,0),$E17+2)=Команды!$AJ$10,TRUE,FALSE),IF(INDEX(Команды!$A$2:$AN$7500,MATCH(BC$3,Команды!$A$2:$A$7500,0),$E17+2)=Команды!$AJ$11,TRUE,FALSE),IF(INDEX(Команды!$A$2:$AN$7500,MATCH(BC$3,Команды!$A$2:$A$7500,0),$E17+2)=Команды!$AJ$12,TRUE,FALSE),IF(INDEX(Команды!$A$2:$AN$7500,MATCH(BC$3,Команды!$A$2:$A$7500,0),$E17+2)=Команды!$AJ$13,TRUE,FALSE),IF(INDEX(Команды!$A$2:$AN$7500,MATCH(BC$3,Команды!$A$2:$A$7500,0),$E17+2)=Команды!$AJ$14,TRUE,FALSE),IF(INDEX(Команды!$A$2:$AN$7500,MATCH(BC$3,Команды!$A$2:$A$7500,0),$E17+2)=Команды!$AJ$15,TRUE,FALSE),IF(INDEX(Команды!$A$2:$AN$7500,MATCH(BC$3,Команды!$A$2:$A$7500,0),$E17+2)=Команды!$AJ$16,TRUE,FALSE),IF(INDEX(Команды!$A$2:$AN$7500,MATCH(BC$3,Команды!$A$2:$A$7500,0),$E17+2)=Команды!$AJ$17,TRUE,FALSE),IF(INDEX(Команды!$A$2:$AN$7500,MATCH(BC$3,Команды!$A$2:$A$7500,0),$E17+2)=Команды!$AJ$18,TRUE,FALSE),IF(INDEX(Команды!$A$2:$AN$7500,MATCH(BC$3,Команды!$A$2:$A$7500,0),$E17+2)=Команды!$AJ$19,TRUE,FALSE)),INDEX(Команды!$AJ$2:$AL$19,MATCH(INDEX(Команды!$A$2:$AN$7500,MATCH(BC$3,Команды!$A$2:$A$7500,0),$E17+2),Команды!$AJ$2:$AJ$19,0),3),0)</f>
        <v>1.0208333333333333</v>
      </c>
      <c r="BE17" s="342"/>
      <c r="BF17" s="174" t="str">
        <f>IF(OR(IF(INDEX(Команды!$A$2:$AN$7500,MATCH(BF$3,Команды!$A$2:$A$7500,0),$E17+2)=Команды!$AJ$2,TRUE,FALSE),IF(INDEX(Команды!$A$2:$AN$7500,MATCH(BF$3,Команды!$A$2:$A$7500,0),$E17+2)=Команды!$AJ$3,TRUE,FALSE),IF(INDEX(Команды!$A$2:$AN$7500,MATCH(BF$3,Команды!$A$2:$A$7500,0),$E17+2)=Команды!$AJ$4,TRUE,FALSE),IF(INDEX(Команды!$A$2:$AN$7500,MATCH(BF$3,Команды!$A$2:$A$7500,0),$E17+2)=Команды!$AJ$5,TRUE,FALSE),IF(INDEX(Команды!$A$2:$AN$7500,MATCH(BF$3,Команды!$A$2:$A$7500,0),$E17+2)=Команды!$AJ$6,TRUE,FALSE),IF(INDEX(Команды!$A$2:$AN$7500,MATCH(BF$3,Команды!$A$2:$A$7500,0),$E17+2)=Команды!$AJ$7,TRUE,FALSE),IF(INDEX(Команды!$A$2:$AN$7500,MATCH(BF$3,Команды!$A$2:$A$7500,0),$E17+2)=Команды!$AJ$8,TRUE,FALSE),IF(INDEX(Команды!$A$2:$AN$7500,MATCH(BF$3,Команды!$A$2:$A$7500,0),$E17+2)=Команды!$AJ$9,TRUE,FALSE),IF(INDEX(Команды!$A$2:$AN$7500,MATCH(BF$3,Команды!$A$2:$A$7500,0),$E17+2)=Команды!$AJ$10,TRUE,FALSE),IF(INDEX(Команды!$A$2:$AN$7500,MATCH(BF$3,Команды!$A$2:$A$7500,0),$E17+2)=Команды!$AJ$11,TRUE,FALSE),IF(INDEX(Команды!$A$2:$AN$7500,MATCH(BF$3,Команды!$A$2:$A$7500,0),$E17+2)=Команды!$AJ$12,TRUE,FALSE),IF(INDEX(Команды!$A$2:$AN$7500,MATCH(BF$3,Команды!$A$2:$A$7500,0),$E17+2)=Команды!$AJ$13,TRUE,FALSE),IF(INDEX(Команды!$A$2:$AN$7500,MATCH(BF$3,Команды!$A$2:$A$7500,0),$E17+2)=Команды!$AJ$14,TRUE,FALSE),IF(INDEX(Команды!$A$2:$AN$7500,MATCH(BF$3,Команды!$A$2:$A$7500,0),$E17+2)=Команды!$AJ$15,TRUE,FALSE),IF(INDEX(Команды!$A$2:$AN$7500,MATCH(BF$3,Команды!$A$2:$A$7500,0),$E17+2)=Команды!$AJ$16,TRUE,FALSE),,IF(INDEX(Команды!$A$2:$AN$7500,MATCH(BF$3,Команды!$A$2:$A$7500,0),$E17+2)=Команды!$AJ$17,TRUE,FALSE),,IF(INDEX(Команды!$A$2:$AN$7500,MATCH(BF$3,Команды!$A$2:$A$7500,0),$E17+2)=Команды!$AJ$18,TRUE,FALSE),,IF(INDEX(Команды!$A$2:$AN$7500,MATCH(BF$3,Команды!$A$2:$A$7500,0),$E17+2)=Команды!$AJ$19,TRUE,FALSE)),INDEX(Команды!$AJ$2:$AK$19,MATCH(INDEX(Команды!$A$2:$AN$7500,MATCH(BF$3,Команды!$A$2:$A$7500,0),$E17+2),Команды!$AJ$2:$AJ$19,0),2),0)</f>
        <v>В</v>
      </c>
      <c r="BG17" s="175" t="str">
        <f>IF(OR(IF(INDEX(Команды!$A$2:$AN$7500,MATCH(BF$3,Команды!$A$2:$A$7500,0),$E17+2)=Команды!$AJ$2,TRUE,FALSE),IF(INDEX(Команды!$A$2:$AN$7500,MATCH(BF$3,Команды!$A$2:$A$7500,0),$E17+2)=Команды!$AJ$3,TRUE,FALSE),IF(INDEX(Команды!$A$2:$AN$7500,MATCH(BF$3,Команды!$A$2:$A$7500,0),$E17+2)=Команды!$AJ$4,TRUE,FALSE),IF(INDEX(Команды!$A$2:$AN$7500,MATCH(BF$3,Команды!$A$2:$A$7500,0),$E17+2)=Команды!$AJ$5,TRUE,FALSE),IF(INDEX(Команды!$A$2:$AN$7500,MATCH(BF$3,Команды!$A$2:$A$7500,0),$E17+2)=Команды!$AJ$6,TRUE,FALSE),IF(INDEX(Команды!$A$2:$AN$7500,MATCH(BF$3,Команды!$A$2:$A$7500,0),$E17+2)=Команды!$AJ$7,TRUE,FALSE),IF(INDEX(Команды!$A$2:$AN$7500,MATCH(BF$3,Команды!$A$2:$A$7500,0),$E17+2)=Команды!$AJ$8,TRUE,FALSE),IF(INDEX(Команды!$A$2:$AN$7500,MATCH(BF$3,Команды!$A$2:$A$7500,0),$E17+2)=Команды!$AJ$9,TRUE,FALSE),IF(INDEX(Команды!$A$2:$AN$7500,MATCH(BF$3,Команды!$A$2:$A$7500,0),$E17+2)=Команды!$AJ$10,TRUE,FALSE),IF(INDEX(Команды!$A$2:$AN$7500,MATCH(BF$3,Команды!$A$2:$A$7500,0),$E17+2)=Команды!$AJ$11,TRUE,FALSE),IF(INDEX(Команды!$A$2:$AN$7500,MATCH(BF$3,Команды!$A$2:$A$7500,0),$E17+2)=Команды!$AJ$12,TRUE,FALSE),IF(INDEX(Команды!$A$2:$AN$7500,MATCH(BF$3,Команды!$A$2:$A$7500,0),$E17+2)=Команды!$AJ$13,TRUE,FALSE),IF(INDEX(Команды!$A$2:$AN$7500,MATCH(BF$3,Команды!$A$2:$A$7500,0),$E17+2)=Команды!$AJ$14,TRUE,FALSE),IF(INDEX(Команды!$A$2:$AN$7500,MATCH(BF$3,Команды!$A$2:$A$7500,0),$E17+2)=Команды!$AJ$15,TRUE,FALSE),IF(INDEX(Команды!$A$2:$AN$7500,MATCH(BF$3,Команды!$A$2:$A$7500,0),$E17+2)=Команды!$AJ$16,TRUE,FALSE),IF(INDEX(Команды!$A$2:$AN$7500,MATCH(BF$3,Команды!$A$2:$A$7500,0),$E17+2)=Команды!$AJ$17,TRUE,FALSE),IF(INDEX(Команды!$A$2:$AN$7500,MATCH(BF$3,Команды!$A$2:$A$7500,0),$E17+2)=Команды!$AJ$18,TRUE,FALSE),IF(INDEX(Команды!$A$2:$AN$7500,MATCH(BF$3,Команды!$A$2:$A$7500,0),$E17+2)=Команды!$AJ$19,TRUE,FALSE)),INDEX(Команды!$AJ$2:$AL$19,MATCH(INDEX(Команды!$A$2:$AN$7500,MATCH(BF$3,Команды!$A$2:$A$7500,0),$E17+2),Команды!$AJ$2:$AJ$19,0),3),0)</f>
        <v>В</v>
      </c>
      <c r="BH17" s="342"/>
      <c r="BI17" s="174" t="str">
        <f>IF(OR(IF(INDEX(Команды!$A$2:$AN$7500,MATCH(BI$3,Команды!$A$2:$A$7500,0),$E17+2)=Команды!$AJ$2,TRUE,FALSE),IF(INDEX(Команды!$A$2:$AN$7500,MATCH(BI$3,Команды!$A$2:$A$7500,0),$E17+2)=Команды!$AJ$3,TRUE,FALSE),IF(INDEX(Команды!$A$2:$AN$7500,MATCH(BI$3,Команды!$A$2:$A$7500,0),$E17+2)=Команды!$AJ$4,TRUE,FALSE),IF(INDEX(Команды!$A$2:$AN$7500,MATCH(BI$3,Команды!$A$2:$A$7500,0),$E17+2)=Команды!$AJ$5,TRUE,FALSE),IF(INDEX(Команды!$A$2:$AN$7500,MATCH(BI$3,Команды!$A$2:$A$7500,0),$E17+2)=Команды!$AJ$6,TRUE,FALSE),IF(INDEX(Команды!$A$2:$AN$7500,MATCH(BI$3,Команды!$A$2:$A$7500,0),$E17+2)=Команды!$AJ$7,TRUE,FALSE),IF(INDEX(Команды!$A$2:$AN$7500,MATCH(BI$3,Команды!$A$2:$A$7500,0),$E17+2)=Команды!$AJ$8,TRUE,FALSE),IF(INDEX(Команды!$A$2:$AN$7500,MATCH(BI$3,Команды!$A$2:$A$7500,0),$E17+2)=Команды!$AJ$9,TRUE,FALSE),IF(INDEX(Команды!$A$2:$AN$7500,MATCH(BI$3,Команды!$A$2:$A$7500,0),$E17+2)=Команды!$AJ$10,TRUE,FALSE),IF(INDEX(Команды!$A$2:$AN$7500,MATCH(BI$3,Команды!$A$2:$A$7500,0),$E17+2)=Команды!$AJ$11,TRUE,FALSE),IF(INDEX(Команды!$A$2:$AN$7500,MATCH(BI$3,Команды!$A$2:$A$7500,0),$E17+2)=Команды!$AJ$12,TRUE,FALSE),IF(INDEX(Команды!$A$2:$AN$7500,MATCH(BI$3,Команды!$A$2:$A$7500,0),$E17+2)=Команды!$AJ$13,TRUE,FALSE),IF(INDEX(Команды!$A$2:$AN$7500,MATCH(BI$3,Команды!$A$2:$A$7500,0),$E17+2)=Команды!$AJ$14,TRUE,FALSE),IF(INDEX(Команды!$A$2:$AN$7500,MATCH(BI$3,Команды!$A$2:$A$7500,0),$E17+2)=Команды!$AJ$15,TRUE,FALSE),IF(INDEX(Команды!$A$2:$AN$7500,MATCH(BI$3,Команды!$A$2:$A$7500,0),$E17+2)=Команды!$AJ$16,TRUE,FALSE),,IF(INDEX(Команды!$A$2:$AN$7500,MATCH(BI$3,Команды!$A$2:$A$7500,0),$E17+2)=Команды!$AJ$17,TRUE,FALSE),,IF(INDEX(Команды!$A$2:$AN$7500,MATCH(BI$3,Команды!$A$2:$A$7500,0),$E17+2)=Команды!$AJ$18,TRUE,FALSE),,IF(INDEX(Команды!$A$2:$AN$7500,MATCH(BI$3,Команды!$A$2:$A$7500,0),$E17+2)=Команды!$AJ$19,TRUE,FALSE)),INDEX(Команды!$AJ$2:$AK$19,MATCH(INDEX(Команды!$A$2:$AN$7500,MATCH(BI$3,Команды!$A$2:$A$7500,0),$E17+2),Команды!$AJ$2:$AJ$19,0),2),0)</f>
        <v>В</v>
      </c>
      <c r="BJ17" s="175" t="str">
        <f>IF(OR(IF(INDEX(Команды!$A$2:$AN$7500,MATCH(BI$3,Команды!$A$2:$A$7500,0),$E17+2)=Команды!$AJ$2,TRUE,FALSE),IF(INDEX(Команды!$A$2:$AN$7500,MATCH(BI$3,Команды!$A$2:$A$7500,0),$E17+2)=Команды!$AJ$3,TRUE,FALSE),IF(INDEX(Команды!$A$2:$AN$7500,MATCH(BI$3,Команды!$A$2:$A$7500,0),$E17+2)=Команды!$AJ$4,TRUE,FALSE),IF(INDEX(Команды!$A$2:$AN$7500,MATCH(BI$3,Команды!$A$2:$A$7500,0),$E17+2)=Команды!$AJ$5,TRUE,FALSE),IF(INDEX(Команды!$A$2:$AN$7500,MATCH(BI$3,Команды!$A$2:$A$7500,0),$E17+2)=Команды!$AJ$6,TRUE,FALSE),IF(INDEX(Команды!$A$2:$AN$7500,MATCH(BI$3,Команды!$A$2:$A$7500,0),$E17+2)=Команды!$AJ$7,TRUE,FALSE),IF(INDEX(Команды!$A$2:$AN$7500,MATCH(BI$3,Команды!$A$2:$A$7500,0),$E17+2)=Команды!$AJ$8,TRUE,FALSE),IF(INDEX(Команды!$A$2:$AN$7500,MATCH(BI$3,Команды!$A$2:$A$7500,0),$E17+2)=Команды!$AJ$9,TRUE,FALSE),IF(INDEX(Команды!$A$2:$AN$7500,MATCH(BI$3,Команды!$A$2:$A$7500,0),$E17+2)=Команды!$AJ$10,TRUE,FALSE),IF(INDEX(Команды!$A$2:$AN$7500,MATCH(BI$3,Команды!$A$2:$A$7500,0),$E17+2)=Команды!$AJ$11,TRUE,FALSE),IF(INDEX(Команды!$A$2:$AN$7500,MATCH(BI$3,Команды!$A$2:$A$7500,0),$E17+2)=Команды!$AJ$12,TRUE,FALSE),IF(INDEX(Команды!$A$2:$AN$7500,MATCH(BI$3,Команды!$A$2:$A$7500,0),$E17+2)=Команды!$AJ$13,TRUE,FALSE),IF(INDEX(Команды!$A$2:$AN$7500,MATCH(BI$3,Команды!$A$2:$A$7500,0),$E17+2)=Команды!$AJ$14,TRUE,FALSE),IF(INDEX(Команды!$A$2:$AN$7500,MATCH(BI$3,Команды!$A$2:$A$7500,0),$E17+2)=Команды!$AJ$15,TRUE,FALSE),IF(INDEX(Команды!$A$2:$AN$7500,MATCH(BI$3,Команды!$A$2:$A$7500,0),$E17+2)=Команды!$AJ$16,TRUE,FALSE),IF(INDEX(Команды!$A$2:$AN$7500,MATCH(BI$3,Команды!$A$2:$A$7500,0),$E17+2)=Команды!$AJ$17,TRUE,FALSE),IF(INDEX(Команды!$A$2:$AN$7500,MATCH(BI$3,Команды!$A$2:$A$7500,0),$E17+2)=Команды!$AJ$18,TRUE,FALSE),IF(INDEX(Команды!$A$2:$AN$7500,MATCH(BI$3,Команды!$A$2:$A$7500,0),$E17+2)=Команды!$AJ$19,TRUE,FALSE)),INDEX(Команды!$AJ$2:$AL$19,MATCH(INDEX(Команды!$A$2:$AN$7500,MATCH(BI$3,Команды!$A$2:$A$7500,0),$E17+2),Команды!$AJ$2:$AJ$19,0),3),0)</f>
        <v>В</v>
      </c>
      <c r="BK17" s="342"/>
      <c r="BL17" s="174">
        <f>IF(OR(IF(INDEX(Команды!$A$2:$AN$7500,MATCH(BL$3,Команды!$A$2:$A$7500,0),$E17+2)=Команды!$AJ$2,TRUE,FALSE),IF(INDEX(Команды!$A$2:$AN$7500,MATCH(BL$3,Команды!$A$2:$A$7500,0),$E17+2)=Команды!$AJ$3,TRUE,FALSE),IF(INDEX(Команды!$A$2:$AN$7500,MATCH(BL$3,Команды!$A$2:$A$7500,0),$E17+2)=Команды!$AJ$4,TRUE,FALSE),IF(INDEX(Команды!$A$2:$AN$7500,MATCH(BL$3,Команды!$A$2:$A$7500,0),$E17+2)=Команды!$AJ$5,TRUE,FALSE),IF(INDEX(Команды!$A$2:$AN$7500,MATCH(BL$3,Команды!$A$2:$A$7500,0),$E17+2)=Команды!$AJ$6,TRUE,FALSE),IF(INDEX(Команды!$A$2:$AN$7500,MATCH(BL$3,Команды!$A$2:$A$7500,0),$E17+2)=Команды!$AJ$7,TRUE,FALSE),IF(INDEX(Команды!$A$2:$AN$7500,MATCH(BL$3,Команды!$A$2:$A$7500,0),$E17+2)=Команды!$AJ$8,TRUE,FALSE),IF(INDEX(Команды!$A$2:$AN$7500,MATCH(BL$3,Команды!$A$2:$A$7500,0),$E17+2)=Команды!$AJ$9,TRUE,FALSE),IF(INDEX(Команды!$A$2:$AN$7500,MATCH(BL$3,Команды!$A$2:$A$7500,0),$E17+2)=Команды!$AJ$10,TRUE,FALSE),IF(INDEX(Команды!$A$2:$AN$7500,MATCH(BL$3,Команды!$A$2:$A$7500,0),$E17+2)=Команды!$AJ$11,TRUE,FALSE),IF(INDEX(Команды!$A$2:$AN$7500,MATCH(BL$3,Команды!$A$2:$A$7500,0),$E17+2)=Команды!$AJ$12,TRUE,FALSE),IF(INDEX(Команды!$A$2:$AN$7500,MATCH(BL$3,Команды!$A$2:$A$7500,0),$E17+2)=Команды!$AJ$13,TRUE,FALSE),IF(INDEX(Команды!$A$2:$AN$7500,MATCH(BL$3,Команды!$A$2:$A$7500,0),$E17+2)=Команды!$AJ$14,TRUE,FALSE),IF(INDEX(Команды!$A$2:$AN$7500,MATCH(BL$3,Команды!$A$2:$A$7500,0),$E17+2)=Команды!$AJ$15,TRUE,FALSE),IF(INDEX(Команды!$A$2:$AN$7500,MATCH(BL$3,Команды!$A$2:$A$7500,0),$E17+2)=Команды!$AJ$16,TRUE,FALSE),,IF(INDEX(Команды!$A$2:$AN$7500,MATCH(BL$3,Команды!$A$2:$A$7500,0),$E17+2)=Команды!$AJ$17,TRUE,FALSE),,IF(INDEX(Команды!$A$2:$AN$7500,MATCH(BL$3,Команды!$A$2:$A$7500,0),$E17+2)=Команды!$AJ$18,TRUE,FALSE),,IF(INDEX(Команды!$A$2:$AN$7500,MATCH(BL$3,Команды!$A$2:$A$7500,0),$E17+2)=Команды!$AJ$19,TRUE,FALSE)),INDEX(Команды!$AJ$2:$AK$19,MATCH(INDEX(Команды!$A$2:$AN$7500,MATCH(BL$3,Команды!$A$2:$A$7500,0),$E17+2),Команды!$AJ$2:$AJ$19,0),2),0)</f>
        <v>0.28125</v>
      </c>
      <c r="BM17" s="175">
        <f>IF(OR(IF(INDEX(Команды!$A$2:$AN$7500,MATCH(BL$3,Команды!$A$2:$A$7500,0),$E17+2)=Команды!$AJ$2,TRUE,FALSE),IF(INDEX(Команды!$A$2:$AN$7500,MATCH(BL$3,Команды!$A$2:$A$7500,0),$E17+2)=Команды!$AJ$3,TRUE,FALSE),IF(INDEX(Команды!$A$2:$AN$7500,MATCH(BL$3,Команды!$A$2:$A$7500,0),$E17+2)=Команды!$AJ$4,TRUE,FALSE),IF(INDEX(Команды!$A$2:$AN$7500,MATCH(BL$3,Команды!$A$2:$A$7500,0),$E17+2)=Команды!$AJ$5,TRUE,FALSE),IF(INDEX(Команды!$A$2:$AN$7500,MATCH(BL$3,Команды!$A$2:$A$7500,0),$E17+2)=Команды!$AJ$6,TRUE,FALSE),IF(INDEX(Команды!$A$2:$AN$7500,MATCH(BL$3,Команды!$A$2:$A$7500,0),$E17+2)=Команды!$AJ$7,TRUE,FALSE),IF(INDEX(Команды!$A$2:$AN$7500,MATCH(BL$3,Команды!$A$2:$A$7500,0),$E17+2)=Команды!$AJ$8,TRUE,FALSE),IF(INDEX(Команды!$A$2:$AN$7500,MATCH(BL$3,Команды!$A$2:$A$7500,0),$E17+2)=Команды!$AJ$9,TRUE,FALSE),IF(INDEX(Команды!$A$2:$AN$7500,MATCH(BL$3,Команды!$A$2:$A$7500,0),$E17+2)=Команды!$AJ$10,TRUE,FALSE),IF(INDEX(Команды!$A$2:$AN$7500,MATCH(BL$3,Команды!$A$2:$A$7500,0),$E17+2)=Команды!$AJ$11,TRUE,FALSE),IF(INDEX(Команды!$A$2:$AN$7500,MATCH(BL$3,Команды!$A$2:$A$7500,0),$E17+2)=Команды!$AJ$12,TRUE,FALSE),IF(INDEX(Команды!$A$2:$AN$7500,MATCH(BL$3,Команды!$A$2:$A$7500,0),$E17+2)=Команды!$AJ$13,TRUE,FALSE),IF(INDEX(Команды!$A$2:$AN$7500,MATCH(BL$3,Команды!$A$2:$A$7500,0),$E17+2)=Команды!$AJ$14,TRUE,FALSE),IF(INDEX(Команды!$A$2:$AN$7500,MATCH(BL$3,Команды!$A$2:$A$7500,0),$E17+2)=Команды!$AJ$15,TRUE,FALSE),IF(INDEX(Команды!$A$2:$AN$7500,MATCH(BL$3,Команды!$A$2:$A$7500,0),$E17+2)=Команды!$AJ$16,TRUE,FALSE),IF(INDEX(Команды!$A$2:$AN$7500,MATCH(BL$3,Команды!$A$2:$A$7500,0),$E17+2)=Команды!$AJ$17,TRUE,FALSE),IF(INDEX(Команды!$A$2:$AN$7500,MATCH(BL$3,Команды!$A$2:$A$7500,0),$E17+2)=Команды!$AJ$18,TRUE,FALSE),IF(INDEX(Команды!$A$2:$AN$7500,MATCH(BL$3,Команды!$A$2:$A$7500,0),$E17+2)=Команды!$AJ$19,TRUE,FALSE)),INDEX(Команды!$AJ$2:$AL$19,MATCH(INDEX(Команды!$A$2:$AN$7500,MATCH(BL$3,Команды!$A$2:$A$7500,0),$E17+2),Команды!$AJ$2:$AJ$19,0),3),0)</f>
        <v>0.65625</v>
      </c>
      <c r="BN17" s="342"/>
      <c r="BO17" s="174">
        <f>IF(OR(IF(INDEX(Команды!$A$2:$AN$7500,MATCH(BO$3,Команды!$A$2:$A$7500,0),$E17+2)=Команды!$AJ$2,TRUE,FALSE),IF(INDEX(Команды!$A$2:$AN$7500,MATCH(BO$3,Команды!$A$2:$A$7500,0),$E17+2)=Команды!$AJ$3,TRUE,FALSE),IF(INDEX(Команды!$A$2:$AN$7500,MATCH(BO$3,Команды!$A$2:$A$7500,0),$E17+2)=Команды!$AJ$4,TRUE,FALSE),IF(INDEX(Команды!$A$2:$AN$7500,MATCH(BO$3,Команды!$A$2:$A$7500,0),$E17+2)=Команды!$AJ$5,TRUE,FALSE),IF(INDEX(Команды!$A$2:$AN$7500,MATCH(BO$3,Команды!$A$2:$A$7500,0),$E17+2)=Команды!$AJ$6,TRUE,FALSE),IF(INDEX(Команды!$A$2:$AN$7500,MATCH(BO$3,Команды!$A$2:$A$7500,0),$E17+2)=Команды!$AJ$7,TRUE,FALSE),IF(INDEX(Команды!$A$2:$AN$7500,MATCH(BO$3,Команды!$A$2:$A$7500,0),$E17+2)=Команды!$AJ$8,TRUE,FALSE),IF(INDEX(Команды!$A$2:$AN$7500,MATCH(BO$3,Команды!$A$2:$A$7500,0),$E17+2)=Команды!$AJ$9,TRUE,FALSE),IF(INDEX(Команды!$A$2:$AN$7500,MATCH(BO$3,Команды!$A$2:$A$7500,0),$E17+2)=Команды!$AJ$10,TRUE,FALSE),IF(INDEX(Команды!$A$2:$AN$7500,MATCH(BO$3,Команды!$A$2:$A$7500,0),$E17+2)=Команды!$AJ$11,TRUE,FALSE),IF(INDEX(Команды!$A$2:$AN$7500,MATCH(BO$3,Команды!$A$2:$A$7500,0),$E17+2)=Команды!$AJ$12,TRUE,FALSE),IF(INDEX(Команды!$A$2:$AN$7500,MATCH(BO$3,Команды!$A$2:$A$7500,0),$E17+2)=Команды!$AJ$13,TRUE,FALSE),IF(INDEX(Команды!$A$2:$AN$7500,MATCH(BO$3,Команды!$A$2:$A$7500,0),$E17+2)=Команды!$AJ$14,TRUE,FALSE),IF(INDEX(Команды!$A$2:$AN$7500,MATCH(BO$3,Команды!$A$2:$A$7500,0),$E17+2)=Команды!$AJ$15,TRUE,FALSE),IF(INDEX(Команды!$A$2:$AN$7500,MATCH(BO$3,Команды!$A$2:$A$7500,0),$E17+2)=Команды!$AJ$16,TRUE,FALSE),,IF(INDEX(Команды!$A$2:$AN$7500,MATCH(BO$3,Команды!$A$2:$A$7500,0),$E17+2)=Команды!$AJ$17,TRUE,FALSE),,IF(INDEX(Команды!$A$2:$AN$7500,MATCH(BO$3,Команды!$A$2:$A$7500,0),$E17+2)=Команды!$AJ$18,TRUE,FALSE),,IF(INDEX(Команды!$A$2:$AN$7500,MATCH(BO$3,Команды!$A$2:$A$7500,0),$E17+2)=Команды!$AJ$19,TRUE,FALSE)),INDEX(Команды!$AJ$2:$AK$19,MATCH(INDEX(Команды!$A$2:$AN$7500,MATCH(BO$3,Команды!$A$2:$A$7500,0),$E17+2),Команды!$AJ$2:$AJ$19,0),2),0)</f>
        <v>0.375</v>
      </c>
      <c r="BP17" s="175">
        <f>IF(OR(IF(INDEX(Команды!$A$2:$AN$7500,MATCH(BO$3,Команды!$A$2:$A$7500,0),$E17+2)=Команды!$AJ$2,TRUE,FALSE),IF(INDEX(Команды!$A$2:$AN$7500,MATCH(BO$3,Команды!$A$2:$A$7500,0),$E17+2)=Команды!$AJ$3,TRUE,FALSE),IF(INDEX(Команды!$A$2:$AN$7500,MATCH(BO$3,Команды!$A$2:$A$7500,0),$E17+2)=Команды!$AJ$4,TRUE,FALSE),IF(INDEX(Команды!$A$2:$AN$7500,MATCH(BO$3,Команды!$A$2:$A$7500,0),$E17+2)=Команды!$AJ$5,TRUE,FALSE),IF(INDEX(Команды!$A$2:$AN$7500,MATCH(BO$3,Команды!$A$2:$A$7500,0),$E17+2)=Команды!$AJ$6,TRUE,FALSE),IF(INDEX(Команды!$A$2:$AN$7500,MATCH(BO$3,Команды!$A$2:$A$7500,0),$E17+2)=Команды!$AJ$7,TRUE,FALSE),IF(INDEX(Команды!$A$2:$AN$7500,MATCH(BO$3,Команды!$A$2:$A$7500,0),$E17+2)=Команды!$AJ$8,TRUE,FALSE),IF(INDEX(Команды!$A$2:$AN$7500,MATCH(BO$3,Команды!$A$2:$A$7500,0),$E17+2)=Команды!$AJ$9,TRUE,FALSE),IF(INDEX(Команды!$A$2:$AN$7500,MATCH(BO$3,Команды!$A$2:$A$7500,0),$E17+2)=Команды!$AJ$10,TRUE,FALSE),IF(INDEX(Команды!$A$2:$AN$7500,MATCH(BO$3,Команды!$A$2:$A$7500,0),$E17+2)=Команды!$AJ$11,TRUE,FALSE),IF(INDEX(Команды!$A$2:$AN$7500,MATCH(BO$3,Команды!$A$2:$A$7500,0),$E17+2)=Команды!$AJ$12,TRUE,FALSE),IF(INDEX(Команды!$A$2:$AN$7500,MATCH(BO$3,Команды!$A$2:$A$7500,0),$E17+2)=Команды!$AJ$13,TRUE,FALSE),IF(INDEX(Команды!$A$2:$AN$7500,MATCH(BO$3,Команды!$A$2:$A$7500,0),$E17+2)=Команды!$AJ$14,TRUE,FALSE),IF(INDEX(Команды!$A$2:$AN$7500,MATCH(BO$3,Команды!$A$2:$A$7500,0),$E17+2)=Команды!$AJ$15,TRUE,FALSE),IF(INDEX(Команды!$A$2:$AN$7500,MATCH(BO$3,Команды!$A$2:$A$7500,0),$E17+2)=Команды!$AJ$16,TRUE,FALSE),IF(INDEX(Команды!$A$2:$AN$7500,MATCH(BO$3,Команды!$A$2:$A$7500,0),$E17+2)=Команды!$AJ$17,TRUE,FALSE),IF(INDEX(Команды!$A$2:$AN$7500,MATCH(BO$3,Команды!$A$2:$A$7500,0),$E17+2)=Команды!$AJ$18,TRUE,FALSE),IF(INDEX(Команды!$A$2:$AN$7500,MATCH(BO$3,Команды!$A$2:$A$7500,0),$E17+2)=Команды!$AJ$19,TRUE,FALSE)),INDEX(Команды!$AJ$2:$AL$19,MATCH(INDEX(Команды!$A$2:$AN$7500,MATCH(BO$3,Команды!$A$2:$A$7500,0),$E17+2),Команды!$AJ$2:$AJ$19,0),3),0)</f>
        <v>0.75</v>
      </c>
      <c r="BQ17" s="342"/>
      <c r="BR17" s="174">
        <f>IF(OR(IF(INDEX(Команды!$A$2:$AN$7500,MATCH(BR$3,Команды!$A$2:$A$7500,0),$E17+2)=Команды!$AJ$2,TRUE,FALSE),IF(INDEX(Команды!$A$2:$AN$7500,MATCH(BR$3,Команды!$A$2:$A$7500,0),$E17+2)=Команды!$AJ$3,TRUE,FALSE),IF(INDEX(Команды!$A$2:$AN$7500,MATCH(BR$3,Команды!$A$2:$A$7500,0),$E17+2)=Команды!$AJ$4,TRUE,FALSE),IF(INDEX(Команды!$A$2:$AN$7500,MATCH(BR$3,Команды!$A$2:$A$7500,0),$E17+2)=Команды!$AJ$5,TRUE,FALSE),IF(INDEX(Команды!$A$2:$AN$7500,MATCH(BR$3,Команды!$A$2:$A$7500,0),$E17+2)=Команды!$AJ$6,TRUE,FALSE),IF(INDEX(Команды!$A$2:$AN$7500,MATCH(BR$3,Команды!$A$2:$A$7500,0),$E17+2)=Команды!$AJ$7,TRUE,FALSE),IF(INDEX(Команды!$A$2:$AN$7500,MATCH(BR$3,Команды!$A$2:$A$7500,0),$E17+2)=Команды!$AJ$8,TRUE,FALSE),IF(INDEX(Команды!$A$2:$AN$7500,MATCH(BR$3,Команды!$A$2:$A$7500,0),$E17+2)=Команды!$AJ$9,TRUE,FALSE),IF(INDEX(Команды!$A$2:$AN$7500,MATCH(BR$3,Команды!$A$2:$A$7500,0),$E17+2)=Команды!$AJ$10,TRUE,FALSE),IF(INDEX(Команды!$A$2:$AN$7500,MATCH(BR$3,Команды!$A$2:$A$7500,0),$E17+2)=Команды!$AJ$11,TRUE,FALSE),IF(INDEX(Команды!$A$2:$AN$7500,MATCH(BR$3,Команды!$A$2:$A$7500,0),$E17+2)=Команды!$AJ$12,TRUE,FALSE),IF(INDEX(Команды!$A$2:$AN$7500,MATCH(BR$3,Команды!$A$2:$A$7500,0),$E17+2)=Команды!$AJ$13,TRUE,FALSE),IF(INDEX(Команды!$A$2:$AN$7500,MATCH(BR$3,Команды!$A$2:$A$7500,0),$E17+2)=Команды!$AJ$14,TRUE,FALSE),IF(INDEX(Команды!$A$2:$AN$7500,MATCH(BR$3,Команды!$A$2:$A$7500,0),$E17+2)=Команды!$AJ$15,TRUE,FALSE),IF(INDEX(Команды!$A$2:$AN$7500,MATCH(BR$3,Команды!$A$2:$A$7500,0),$E17+2)=Команды!$AJ$16,TRUE,FALSE),,IF(INDEX(Команды!$A$2:$AN$7500,MATCH(BR$3,Команды!$A$2:$A$7500,0),$E17+2)=Команды!$AJ$17,TRUE,FALSE),,IF(INDEX(Команды!$A$2:$AN$7500,MATCH(BR$3,Команды!$A$2:$A$7500,0),$E17+2)=Команды!$AJ$18,TRUE,FALSE),,IF(INDEX(Команды!$A$2:$AN$7500,MATCH(BR$3,Команды!$A$2:$A$7500,0),$E17+2)=Команды!$AJ$19,TRUE,FALSE)),INDEX(Команды!$AJ$2:$AK$19,MATCH(INDEX(Команды!$A$2:$AN$7500,MATCH(BR$3,Команды!$A$2:$A$7500,0),$E17+2),Команды!$AJ$2:$AJ$19,0),2),0)</f>
        <v>0.41666666666666669</v>
      </c>
      <c r="BS17" s="175">
        <f>IF(OR(IF(INDEX(Команды!$A$2:$AN$7500,MATCH(BR$3,Команды!$A$2:$A$7500,0),$E17+2)=Команды!$AJ$2,TRUE,FALSE),IF(INDEX(Команды!$A$2:$AN$7500,MATCH(BR$3,Команды!$A$2:$A$7500,0),$E17+2)=Команды!$AJ$3,TRUE,FALSE),IF(INDEX(Команды!$A$2:$AN$7500,MATCH(BR$3,Команды!$A$2:$A$7500,0),$E17+2)=Команды!$AJ$4,TRUE,FALSE),IF(INDEX(Команды!$A$2:$AN$7500,MATCH(BR$3,Команды!$A$2:$A$7500,0),$E17+2)=Команды!$AJ$5,TRUE,FALSE),IF(INDEX(Команды!$A$2:$AN$7500,MATCH(BR$3,Команды!$A$2:$A$7500,0),$E17+2)=Команды!$AJ$6,TRUE,FALSE),IF(INDEX(Команды!$A$2:$AN$7500,MATCH(BR$3,Команды!$A$2:$A$7500,0),$E17+2)=Команды!$AJ$7,TRUE,FALSE),IF(INDEX(Команды!$A$2:$AN$7500,MATCH(BR$3,Команды!$A$2:$A$7500,0),$E17+2)=Команды!$AJ$8,TRUE,FALSE),IF(INDEX(Команды!$A$2:$AN$7500,MATCH(BR$3,Команды!$A$2:$A$7500,0),$E17+2)=Команды!$AJ$9,TRUE,FALSE),IF(INDEX(Команды!$A$2:$AN$7500,MATCH(BR$3,Команды!$A$2:$A$7500,0),$E17+2)=Команды!$AJ$10,TRUE,FALSE),IF(INDEX(Команды!$A$2:$AN$7500,MATCH(BR$3,Команды!$A$2:$A$7500,0),$E17+2)=Команды!$AJ$11,TRUE,FALSE),IF(INDEX(Команды!$A$2:$AN$7500,MATCH(BR$3,Команды!$A$2:$A$7500,0),$E17+2)=Команды!$AJ$12,TRUE,FALSE),IF(INDEX(Команды!$A$2:$AN$7500,MATCH(BR$3,Команды!$A$2:$A$7500,0),$E17+2)=Команды!$AJ$13,TRUE,FALSE),IF(INDEX(Команды!$A$2:$AN$7500,MATCH(BR$3,Команды!$A$2:$A$7500,0),$E17+2)=Команды!$AJ$14,TRUE,FALSE),IF(INDEX(Команды!$A$2:$AN$7500,MATCH(BR$3,Команды!$A$2:$A$7500,0),$E17+2)=Команды!$AJ$15,TRUE,FALSE),IF(INDEX(Команды!$A$2:$AN$7500,MATCH(BR$3,Команды!$A$2:$A$7500,0),$E17+2)=Команды!$AJ$16,TRUE,FALSE),IF(INDEX(Команды!$A$2:$AN$7500,MATCH(BR$3,Команды!$A$2:$A$7500,0),$E17+2)=Команды!$AJ$17,TRUE,FALSE),IF(INDEX(Команды!$A$2:$AN$7500,MATCH(BR$3,Команды!$A$2:$A$7500,0),$E17+2)=Команды!$AJ$18,TRUE,FALSE),IF(INDEX(Команды!$A$2:$AN$7500,MATCH(BR$3,Команды!$A$2:$A$7500,0),$E17+2)=Команды!$AJ$19,TRUE,FALSE)),INDEX(Команды!$AJ$2:$AL$19,MATCH(INDEX(Команды!$A$2:$AN$7500,MATCH(BR$3,Команды!$A$2:$A$7500,0),$E17+2),Команды!$AJ$2:$AJ$19,0),3),0)</f>
        <v>0.79166666666666663</v>
      </c>
      <c r="BT17" s="342"/>
      <c r="BU17" s="174">
        <f>IF(OR(IF(INDEX(Команды!$A$2:$AN$7500,MATCH(BU$3,Команды!$A$2:$A$7500,0),$E17+2)=Команды!$AJ$2,TRUE,FALSE),IF(INDEX(Команды!$A$2:$AN$7500,MATCH(BU$3,Команды!$A$2:$A$7500,0),$E17+2)=Команды!$AJ$3,TRUE,FALSE),IF(INDEX(Команды!$A$2:$AN$7500,MATCH(BU$3,Команды!$A$2:$A$7500,0),$E17+2)=Команды!$AJ$4,TRUE,FALSE),IF(INDEX(Команды!$A$2:$AN$7500,MATCH(BU$3,Команды!$A$2:$A$7500,0),$E17+2)=Команды!$AJ$5,TRUE,FALSE),IF(INDEX(Команды!$A$2:$AN$7500,MATCH(BU$3,Команды!$A$2:$A$7500,0),$E17+2)=Команды!$AJ$6,TRUE,FALSE),IF(INDEX(Команды!$A$2:$AN$7500,MATCH(BU$3,Команды!$A$2:$A$7500,0),$E17+2)=Команды!$AJ$7,TRUE,FALSE),IF(INDEX(Команды!$A$2:$AN$7500,MATCH(BU$3,Команды!$A$2:$A$7500,0),$E17+2)=Команды!$AJ$8,TRUE,FALSE),IF(INDEX(Команды!$A$2:$AN$7500,MATCH(BU$3,Команды!$A$2:$A$7500,0),$E17+2)=Команды!$AJ$9,TRUE,FALSE),IF(INDEX(Команды!$A$2:$AN$7500,MATCH(BU$3,Команды!$A$2:$A$7500,0),$E17+2)=Команды!$AJ$10,TRUE,FALSE),IF(INDEX(Команды!$A$2:$AN$7500,MATCH(BU$3,Команды!$A$2:$A$7500,0),$E17+2)=Команды!$AJ$11,TRUE,FALSE),IF(INDEX(Команды!$A$2:$AN$7500,MATCH(BU$3,Команды!$A$2:$A$7500,0),$E17+2)=Команды!$AJ$12,TRUE,FALSE),IF(INDEX(Команды!$A$2:$AN$7500,MATCH(BU$3,Команды!$A$2:$A$7500,0),$E17+2)=Команды!$AJ$13,TRUE,FALSE),IF(INDEX(Команды!$A$2:$AN$7500,MATCH(BU$3,Команды!$A$2:$A$7500,0),$E17+2)=Команды!$AJ$14,TRUE,FALSE),IF(INDEX(Команды!$A$2:$AN$7500,MATCH(BU$3,Команды!$A$2:$A$7500,0),$E17+2)=Команды!$AJ$15,TRUE,FALSE),IF(INDEX(Команды!$A$2:$AN$7500,MATCH(BU$3,Команды!$A$2:$A$7500,0),$E17+2)=Команды!$AJ$16,TRUE,FALSE),,IF(INDEX(Команды!$A$2:$AN$7500,MATCH(BU$3,Команды!$A$2:$A$7500,0),$E17+2)=Команды!$AJ$17,TRUE,FALSE),,IF(INDEX(Команды!$A$2:$AN$7500,MATCH(BU$3,Команды!$A$2:$A$7500,0),$E17+2)=Команды!$AJ$18,TRUE,FALSE),,IF(INDEX(Команды!$A$2:$AN$7500,MATCH(BU$3,Команды!$A$2:$A$7500,0),$E17+2)=Команды!$AJ$19,TRUE,FALSE)),INDEX(Команды!$AJ$2:$AK$19,MATCH(INDEX(Команды!$A$2:$AN$7500,MATCH(BU$3,Команды!$A$2:$A$7500,0),$E17+2),Команды!$AJ$2:$AJ$19,0),2),0)</f>
        <v>0.64583333333333337</v>
      </c>
      <c r="BV17" s="175">
        <f>IF(OR(IF(INDEX(Команды!$A$2:$AN$7500,MATCH(BU$3,Команды!$A$2:$A$7500,0),$E17+2)=Команды!$AJ$2,TRUE,FALSE),IF(INDEX(Команды!$A$2:$AN$7500,MATCH(BU$3,Команды!$A$2:$A$7500,0),$E17+2)=Команды!$AJ$3,TRUE,FALSE),IF(INDEX(Команды!$A$2:$AN$7500,MATCH(BU$3,Команды!$A$2:$A$7500,0),$E17+2)=Команды!$AJ$4,TRUE,FALSE),IF(INDEX(Команды!$A$2:$AN$7500,MATCH(BU$3,Команды!$A$2:$A$7500,0),$E17+2)=Команды!$AJ$5,TRUE,FALSE),IF(INDEX(Команды!$A$2:$AN$7500,MATCH(BU$3,Команды!$A$2:$A$7500,0),$E17+2)=Команды!$AJ$6,TRUE,FALSE),IF(INDEX(Команды!$A$2:$AN$7500,MATCH(BU$3,Команды!$A$2:$A$7500,0),$E17+2)=Команды!$AJ$7,TRUE,FALSE),IF(INDEX(Команды!$A$2:$AN$7500,MATCH(BU$3,Команды!$A$2:$A$7500,0),$E17+2)=Команды!$AJ$8,TRUE,FALSE),IF(INDEX(Команды!$A$2:$AN$7500,MATCH(BU$3,Команды!$A$2:$A$7500,0),$E17+2)=Команды!$AJ$9,TRUE,FALSE),IF(INDEX(Команды!$A$2:$AN$7500,MATCH(BU$3,Команды!$A$2:$A$7500,0),$E17+2)=Команды!$AJ$10,TRUE,FALSE),IF(INDEX(Команды!$A$2:$AN$7500,MATCH(BU$3,Команды!$A$2:$A$7500,0),$E17+2)=Команды!$AJ$11,TRUE,FALSE),IF(INDEX(Команды!$A$2:$AN$7500,MATCH(BU$3,Команды!$A$2:$A$7500,0),$E17+2)=Команды!$AJ$12,TRUE,FALSE),IF(INDEX(Команды!$A$2:$AN$7500,MATCH(BU$3,Команды!$A$2:$A$7500,0),$E17+2)=Команды!$AJ$13,TRUE,FALSE),IF(INDEX(Команды!$A$2:$AN$7500,MATCH(BU$3,Команды!$A$2:$A$7500,0),$E17+2)=Команды!$AJ$14,TRUE,FALSE),IF(INDEX(Команды!$A$2:$AN$7500,MATCH(BU$3,Команды!$A$2:$A$7500,0),$E17+2)=Команды!$AJ$15,TRUE,FALSE),IF(INDEX(Команды!$A$2:$AN$7500,MATCH(BU$3,Команды!$A$2:$A$7500,0),$E17+2)=Команды!$AJ$16,TRUE,FALSE),IF(INDEX(Команды!$A$2:$AN$7500,MATCH(BU$3,Команды!$A$2:$A$7500,0),$E17+2)=Команды!$AJ$17,TRUE,FALSE),IF(INDEX(Команды!$A$2:$AN$7500,MATCH(BU$3,Команды!$A$2:$A$7500,0),$E17+2)=Команды!$AJ$18,TRUE,FALSE),IF(INDEX(Команды!$A$2:$AN$7500,MATCH(BU$3,Команды!$A$2:$A$7500,0),$E17+2)=Команды!$AJ$19,TRUE,FALSE)),INDEX(Команды!$AJ$2:$AL$19,MATCH(INDEX(Команды!$A$2:$AN$7500,MATCH(BU$3,Команды!$A$2:$A$7500,0),$E17+2),Команды!$AJ$2:$AJ$19,0),3),0)</f>
        <v>1.0208333333333333</v>
      </c>
      <c r="BW17" s="342"/>
      <c r="BX17" s="174" t="str">
        <f>IF(OR(IF(INDEX(Команды!$A$2:$AN$7500,MATCH(BX$3,Команды!$A$2:$A$7500,0),$E17+2)=Команды!$AJ$2,TRUE,FALSE),IF(INDEX(Команды!$A$2:$AN$7500,MATCH(BX$3,Команды!$A$2:$A$7500,0),$E17+2)=Команды!$AJ$3,TRUE,FALSE),IF(INDEX(Команды!$A$2:$AN$7500,MATCH(BX$3,Команды!$A$2:$A$7500,0),$E17+2)=Команды!$AJ$4,TRUE,FALSE),IF(INDEX(Команды!$A$2:$AN$7500,MATCH(BX$3,Команды!$A$2:$A$7500,0),$E17+2)=Команды!$AJ$5,TRUE,FALSE),IF(INDEX(Команды!$A$2:$AN$7500,MATCH(BX$3,Команды!$A$2:$A$7500,0),$E17+2)=Команды!$AJ$6,TRUE,FALSE),IF(INDEX(Команды!$A$2:$AN$7500,MATCH(BX$3,Команды!$A$2:$A$7500,0),$E17+2)=Команды!$AJ$7,TRUE,FALSE),IF(INDEX(Команды!$A$2:$AN$7500,MATCH(BX$3,Команды!$A$2:$A$7500,0),$E17+2)=Команды!$AJ$8,TRUE,FALSE),IF(INDEX(Команды!$A$2:$AN$7500,MATCH(BX$3,Команды!$A$2:$A$7500,0),$E17+2)=Команды!$AJ$9,TRUE,FALSE),IF(INDEX(Команды!$A$2:$AN$7500,MATCH(BX$3,Команды!$A$2:$A$7500,0),$E17+2)=Команды!$AJ$10,TRUE,FALSE),IF(INDEX(Команды!$A$2:$AN$7500,MATCH(BX$3,Команды!$A$2:$A$7500,0),$E17+2)=Команды!$AJ$11,TRUE,FALSE),IF(INDEX(Команды!$A$2:$AN$7500,MATCH(BX$3,Команды!$A$2:$A$7500,0),$E17+2)=Команды!$AJ$12,TRUE,FALSE),IF(INDEX(Команды!$A$2:$AN$7500,MATCH(BX$3,Команды!$A$2:$A$7500,0),$E17+2)=Команды!$AJ$13,TRUE,FALSE),IF(INDEX(Команды!$A$2:$AN$7500,MATCH(BX$3,Команды!$A$2:$A$7500,0),$E17+2)=Команды!$AJ$14,TRUE,FALSE),IF(INDEX(Команды!$A$2:$AN$7500,MATCH(BX$3,Команды!$A$2:$A$7500,0),$E17+2)=Команды!$AJ$15,TRUE,FALSE),IF(INDEX(Команды!$A$2:$AN$7500,MATCH(BX$3,Команды!$A$2:$A$7500,0),$E17+2)=Команды!$AJ$16,TRUE,FALSE),,IF(INDEX(Команды!$A$2:$AN$7500,MATCH(BX$3,Команды!$A$2:$A$7500,0),$E17+2)=Команды!$AJ$17,TRUE,FALSE),,IF(INDEX(Команды!$A$2:$AN$7500,MATCH(BX$3,Команды!$A$2:$A$7500,0),$E17+2)=Команды!$AJ$18,TRUE,FALSE),,IF(INDEX(Команды!$A$2:$AN$7500,MATCH(BX$3,Команды!$A$2:$A$7500,0),$E17+2)=Команды!$AJ$19,TRUE,FALSE)),INDEX(Команды!$AJ$2:$AK$19,MATCH(INDEX(Команды!$A$2:$AN$7500,MATCH(BX$3,Команды!$A$2:$A$7500,0),$E17+2),Команды!$AJ$2:$AJ$19,0),2),0)</f>
        <v>В</v>
      </c>
      <c r="BY17" s="175" t="str">
        <f>IF(OR(IF(INDEX(Команды!$A$2:$AN$7500,MATCH(BX$3,Команды!$A$2:$A$7500,0),$E17+2)=Команды!$AJ$2,TRUE,FALSE),IF(INDEX(Команды!$A$2:$AN$7500,MATCH(BX$3,Команды!$A$2:$A$7500,0),$E17+2)=Команды!$AJ$3,TRUE,FALSE),IF(INDEX(Команды!$A$2:$AN$7500,MATCH(BX$3,Команды!$A$2:$A$7500,0),$E17+2)=Команды!$AJ$4,TRUE,FALSE),IF(INDEX(Команды!$A$2:$AN$7500,MATCH(BX$3,Команды!$A$2:$A$7500,0),$E17+2)=Команды!$AJ$5,TRUE,FALSE),IF(INDEX(Команды!$A$2:$AN$7500,MATCH(BX$3,Команды!$A$2:$A$7500,0),$E17+2)=Команды!$AJ$6,TRUE,FALSE),IF(INDEX(Команды!$A$2:$AN$7500,MATCH(BX$3,Команды!$A$2:$A$7500,0),$E17+2)=Команды!$AJ$7,TRUE,FALSE),IF(INDEX(Команды!$A$2:$AN$7500,MATCH(BX$3,Команды!$A$2:$A$7500,0),$E17+2)=Команды!$AJ$8,TRUE,FALSE),IF(INDEX(Команды!$A$2:$AN$7500,MATCH(BX$3,Команды!$A$2:$A$7500,0),$E17+2)=Команды!$AJ$9,TRUE,FALSE),IF(INDEX(Команды!$A$2:$AN$7500,MATCH(BX$3,Команды!$A$2:$A$7500,0),$E17+2)=Команды!$AJ$10,TRUE,FALSE),IF(INDEX(Команды!$A$2:$AN$7500,MATCH(BX$3,Команды!$A$2:$A$7500,0),$E17+2)=Команды!$AJ$11,TRUE,FALSE),IF(INDEX(Команды!$A$2:$AN$7500,MATCH(BX$3,Команды!$A$2:$A$7500,0),$E17+2)=Команды!$AJ$12,TRUE,FALSE),IF(INDEX(Команды!$A$2:$AN$7500,MATCH(BX$3,Команды!$A$2:$A$7500,0),$E17+2)=Команды!$AJ$13,TRUE,FALSE),IF(INDEX(Команды!$A$2:$AN$7500,MATCH(BX$3,Команды!$A$2:$A$7500,0),$E17+2)=Команды!$AJ$14,TRUE,FALSE),IF(INDEX(Команды!$A$2:$AN$7500,MATCH(BX$3,Команды!$A$2:$A$7500,0),$E17+2)=Команды!$AJ$15,TRUE,FALSE),IF(INDEX(Команды!$A$2:$AN$7500,MATCH(BX$3,Команды!$A$2:$A$7500,0),$E17+2)=Команды!$AJ$16,TRUE,FALSE),IF(INDEX(Команды!$A$2:$AN$7500,MATCH(BX$3,Команды!$A$2:$A$7500,0),$E17+2)=Команды!$AJ$17,TRUE,FALSE),IF(INDEX(Команды!$A$2:$AN$7500,MATCH(BX$3,Команды!$A$2:$A$7500,0),$E17+2)=Команды!$AJ$18,TRUE,FALSE),IF(INDEX(Команды!$A$2:$AN$7500,MATCH(BX$3,Команды!$A$2:$A$7500,0),$E17+2)=Команды!$AJ$19,TRUE,FALSE)),INDEX(Команды!$AJ$2:$AL$19,MATCH(INDEX(Команды!$A$2:$AN$7500,MATCH(BX$3,Команды!$A$2:$A$7500,0),$E17+2),Команды!$AJ$2:$AJ$19,0),3),0)</f>
        <v>В</v>
      </c>
      <c r="BZ17" s="342"/>
      <c r="CA17" s="174" t="str">
        <f>IF(OR(IF(INDEX(Команды!$A$2:$AN$7500,MATCH(CA$3,Команды!$A$2:$A$7500,0),$E17+2)=Команды!$AJ$2,TRUE,FALSE),IF(INDEX(Команды!$A$2:$AN$7500,MATCH(CA$3,Команды!$A$2:$A$7500,0),$E17+2)=Команды!$AJ$3,TRUE,FALSE),IF(INDEX(Команды!$A$2:$AN$7500,MATCH(CA$3,Команды!$A$2:$A$7500,0),$E17+2)=Команды!$AJ$4,TRUE,FALSE),IF(INDEX(Команды!$A$2:$AN$7500,MATCH(CA$3,Команды!$A$2:$A$7500,0),$E17+2)=Команды!$AJ$5,TRUE,FALSE),IF(INDEX(Команды!$A$2:$AN$7500,MATCH(CA$3,Команды!$A$2:$A$7500,0),$E17+2)=Команды!$AJ$6,TRUE,FALSE),IF(INDEX(Команды!$A$2:$AN$7500,MATCH(CA$3,Команды!$A$2:$A$7500,0),$E17+2)=Команды!$AJ$7,TRUE,FALSE),IF(INDEX(Команды!$A$2:$AN$7500,MATCH(CA$3,Команды!$A$2:$A$7500,0),$E17+2)=Команды!$AJ$8,TRUE,FALSE),IF(INDEX(Команды!$A$2:$AN$7500,MATCH(CA$3,Команды!$A$2:$A$7500,0),$E17+2)=Команды!$AJ$9,TRUE,FALSE),IF(INDEX(Команды!$A$2:$AN$7500,MATCH(CA$3,Команды!$A$2:$A$7500,0),$E17+2)=Команды!$AJ$10,TRUE,FALSE),IF(INDEX(Команды!$A$2:$AN$7500,MATCH(CA$3,Команды!$A$2:$A$7500,0),$E17+2)=Команды!$AJ$11,TRUE,FALSE),IF(INDEX(Команды!$A$2:$AN$7500,MATCH(CA$3,Команды!$A$2:$A$7500,0),$E17+2)=Команды!$AJ$12,TRUE,FALSE),IF(INDEX(Команды!$A$2:$AN$7500,MATCH(CA$3,Команды!$A$2:$A$7500,0),$E17+2)=Команды!$AJ$13,TRUE,FALSE),IF(INDEX(Команды!$A$2:$AN$7500,MATCH(CA$3,Команды!$A$2:$A$7500,0),$E17+2)=Команды!$AJ$14,TRUE,FALSE),IF(INDEX(Команды!$A$2:$AN$7500,MATCH(CA$3,Команды!$A$2:$A$7500,0),$E17+2)=Команды!$AJ$15,TRUE,FALSE),IF(INDEX(Команды!$A$2:$AN$7500,MATCH(CA$3,Команды!$A$2:$A$7500,0),$E17+2)=Команды!$AJ$16,TRUE,FALSE),,IF(INDEX(Команды!$A$2:$AN$7500,MATCH(CA$3,Команды!$A$2:$A$7500,0),$E17+2)=Команды!$AJ$17,TRUE,FALSE),,IF(INDEX(Команды!$A$2:$AN$7500,MATCH(CA$3,Команды!$A$2:$A$7500,0),$E17+2)=Команды!$AJ$18,TRUE,FALSE),,IF(INDEX(Команды!$A$2:$AN$7500,MATCH(CA$3,Команды!$A$2:$A$7500,0),$E17+2)=Команды!$AJ$19,TRUE,FALSE)),INDEX(Команды!$AJ$2:$AK$19,MATCH(INDEX(Команды!$A$2:$AN$7500,MATCH(CA$3,Команды!$A$2:$A$7500,0),$E17+2),Команды!$AJ$2:$AJ$19,0),2),0)</f>
        <v>В</v>
      </c>
      <c r="CB17" s="175" t="str">
        <f>IF(OR(IF(INDEX(Команды!$A$2:$AN$7500,MATCH(CA$3,Команды!$A$2:$A$7500,0),$E17+2)=Команды!$AJ$2,TRUE,FALSE),IF(INDEX(Команды!$A$2:$AN$7500,MATCH(CA$3,Команды!$A$2:$A$7500,0),$E17+2)=Команды!$AJ$3,TRUE,FALSE),IF(INDEX(Команды!$A$2:$AN$7500,MATCH(CA$3,Команды!$A$2:$A$7500,0),$E17+2)=Команды!$AJ$4,TRUE,FALSE),IF(INDEX(Команды!$A$2:$AN$7500,MATCH(CA$3,Команды!$A$2:$A$7500,0),$E17+2)=Команды!$AJ$5,TRUE,FALSE),IF(INDEX(Команды!$A$2:$AN$7500,MATCH(CA$3,Команды!$A$2:$A$7500,0),$E17+2)=Команды!$AJ$6,TRUE,FALSE),IF(INDEX(Команды!$A$2:$AN$7500,MATCH(CA$3,Команды!$A$2:$A$7500,0),$E17+2)=Команды!$AJ$7,TRUE,FALSE),IF(INDEX(Команды!$A$2:$AN$7500,MATCH(CA$3,Команды!$A$2:$A$7500,0),$E17+2)=Команды!$AJ$8,TRUE,FALSE),IF(INDEX(Команды!$A$2:$AN$7500,MATCH(CA$3,Команды!$A$2:$A$7500,0),$E17+2)=Команды!$AJ$9,TRUE,FALSE),IF(INDEX(Команды!$A$2:$AN$7500,MATCH(CA$3,Команды!$A$2:$A$7500,0),$E17+2)=Команды!$AJ$10,TRUE,FALSE),IF(INDEX(Команды!$A$2:$AN$7500,MATCH(CA$3,Команды!$A$2:$A$7500,0),$E17+2)=Команды!$AJ$11,TRUE,FALSE),IF(INDEX(Команды!$A$2:$AN$7500,MATCH(CA$3,Команды!$A$2:$A$7500,0),$E17+2)=Команды!$AJ$12,TRUE,FALSE),IF(INDEX(Команды!$A$2:$AN$7500,MATCH(CA$3,Команды!$A$2:$A$7500,0),$E17+2)=Команды!$AJ$13,TRUE,FALSE),IF(INDEX(Команды!$A$2:$AN$7500,MATCH(CA$3,Команды!$A$2:$A$7500,0),$E17+2)=Команды!$AJ$14,TRUE,FALSE),IF(INDEX(Команды!$A$2:$AN$7500,MATCH(CA$3,Команды!$A$2:$A$7500,0),$E17+2)=Команды!$AJ$15,TRUE,FALSE),IF(INDEX(Команды!$A$2:$AN$7500,MATCH(CA$3,Команды!$A$2:$A$7500,0),$E17+2)=Команды!$AJ$16,TRUE,FALSE),IF(INDEX(Команды!$A$2:$AN$7500,MATCH(CA$3,Команды!$A$2:$A$7500,0),$E17+2)=Команды!$AJ$17,TRUE,FALSE),IF(INDEX(Команды!$A$2:$AN$7500,MATCH(CA$3,Команды!$A$2:$A$7500,0),$E17+2)=Команды!$AJ$18,TRUE,FALSE),IF(INDEX(Команды!$A$2:$AN$7500,MATCH(CA$3,Команды!$A$2:$A$7500,0),$E17+2)=Команды!$AJ$19,TRUE,FALSE)),INDEX(Команды!$AJ$2:$AL$19,MATCH(INDEX(Команды!$A$2:$AN$7500,MATCH(CA$3,Команды!$A$2:$A$7500,0),$E17+2),Команды!$AJ$2:$AJ$19,0),3),0)</f>
        <v>В</v>
      </c>
      <c r="CC17" s="342"/>
      <c r="CD17" s="174">
        <f>IF(OR(IF(INDEX(Команды!$A$2:$AN$7500,MATCH(CD$3,Команды!$A$2:$A$7500,0),$E17+2)=Команды!$AJ$2,TRUE,FALSE),IF(INDEX(Команды!$A$2:$AN$7500,MATCH(CD$3,Команды!$A$2:$A$7500,0),$E17+2)=Команды!$AJ$3,TRUE,FALSE),IF(INDEX(Команды!$A$2:$AN$7500,MATCH(CD$3,Команды!$A$2:$A$7500,0),$E17+2)=Команды!$AJ$4,TRUE,FALSE),IF(INDEX(Команды!$A$2:$AN$7500,MATCH(CD$3,Команды!$A$2:$A$7500,0),$E17+2)=Команды!$AJ$5,TRUE,FALSE),IF(INDEX(Команды!$A$2:$AN$7500,MATCH(CD$3,Команды!$A$2:$A$7500,0),$E17+2)=Команды!$AJ$6,TRUE,FALSE),IF(INDEX(Команды!$A$2:$AN$7500,MATCH(CD$3,Команды!$A$2:$A$7500,0),$E17+2)=Команды!$AJ$7,TRUE,FALSE),IF(INDEX(Команды!$A$2:$AN$7500,MATCH(CD$3,Команды!$A$2:$A$7500,0),$E17+2)=Команды!$AJ$8,TRUE,FALSE),IF(INDEX(Команды!$A$2:$AN$7500,MATCH(CD$3,Команды!$A$2:$A$7500,0),$E17+2)=Команды!$AJ$9,TRUE,FALSE),IF(INDEX(Команды!$A$2:$AN$7500,MATCH(CD$3,Команды!$A$2:$A$7500,0),$E17+2)=Команды!$AJ$10,TRUE,FALSE),IF(INDEX(Команды!$A$2:$AN$7500,MATCH(CD$3,Команды!$A$2:$A$7500,0),$E17+2)=Команды!$AJ$11,TRUE,FALSE),IF(INDEX(Команды!$A$2:$AN$7500,MATCH(CD$3,Команды!$A$2:$A$7500,0),$E17+2)=Команды!$AJ$12,TRUE,FALSE),IF(INDEX(Команды!$A$2:$AN$7500,MATCH(CD$3,Команды!$A$2:$A$7500,0),$E17+2)=Команды!$AJ$13,TRUE,FALSE),IF(INDEX(Команды!$A$2:$AN$7500,MATCH(CD$3,Команды!$A$2:$A$7500,0),$E17+2)=Команды!$AJ$14,TRUE,FALSE),IF(INDEX(Команды!$A$2:$AN$7500,MATCH(CD$3,Команды!$A$2:$A$7500,0),$E17+2)=Команды!$AJ$15,TRUE,FALSE),IF(INDEX(Команды!$A$2:$AN$7500,MATCH(CD$3,Команды!$A$2:$A$7500,0),$E17+2)=Команды!$AJ$16,TRUE,FALSE),,IF(INDEX(Команды!$A$2:$AN$7500,MATCH(CD$3,Команды!$A$2:$A$7500,0),$E17+2)=Команды!$AJ$17,TRUE,FALSE),,IF(INDEX(Команды!$A$2:$AN$7500,MATCH(CD$3,Команды!$A$2:$A$7500,0),$E17+2)=Команды!$AJ$18,TRUE,FALSE),,IF(INDEX(Команды!$A$2:$AN$7500,MATCH(CD$3,Команды!$A$2:$A$7500,0),$E17+2)=Команды!$AJ$19,TRUE,FALSE)),INDEX(Команды!$AJ$2:$AK$19,MATCH(INDEX(Команды!$A$2:$AN$7500,MATCH(CD$3,Команды!$A$2:$A$7500,0),$E17+2),Команды!$AJ$2:$AJ$19,0),2),0)</f>
        <v>0.45833333333333331</v>
      </c>
      <c r="CE17" s="175">
        <f>IF(OR(IF(INDEX(Команды!$A$2:$AN$7500,MATCH(CD$3,Команды!$A$2:$A$7500,0),$E17+2)=Команды!$AJ$2,TRUE,FALSE),IF(INDEX(Команды!$A$2:$AN$7500,MATCH(CD$3,Команды!$A$2:$A$7500,0),$E17+2)=Команды!$AJ$3,TRUE,FALSE),IF(INDEX(Команды!$A$2:$AN$7500,MATCH(CD$3,Команды!$A$2:$A$7500,0),$E17+2)=Команды!$AJ$4,TRUE,FALSE),IF(INDEX(Команды!$A$2:$AN$7500,MATCH(CD$3,Команды!$A$2:$A$7500,0),$E17+2)=Команды!$AJ$5,TRUE,FALSE),IF(INDEX(Команды!$A$2:$AN$7500,MATCH(CD$3,Команды!$A$2:$A$7500,0),$E17+2)=Команды!$AJ$6,TRUE,FALSE),IF(INDEX(Команды!$A$2:$AN$7500,MATCH(CD$3,Команды!$A$2:$A$7500,0),$E17+2)=Команды!$AJ$7,TRUE,FALSE),IF(INDEX(Команды!$A$2:$AN$7500,MATCH(CD$3,Команды!$A$2:$A$7500,0),$E17+2)=Команды!$AJ$8,TRUE,FALSE),IF(INDEX(Команды!$A$2:$AN$7500,MATCH(CD$3,Команды!$A$2:$A$7500,0),$E17+2)=Команды!$AJ$9,TRUE,FALSE),IF(INDEX(Команды!$A$2:$AN$7500,MATCH(CD$3,Команды!$A$2:$A$7500,0),$E17+2)=Команды!$AJ$10,TRUE,FALSE),IF(INDEX(Команды!$A$2:$AN$7500,MATCH(CD$3,Команды!$A$2:$A$7500,0),$E17+2)=Команды!$AJ$11,TRUE,FALSE),IF(INDEX(Команды!$A$2:$AN$7500,MATCH(CD$3,Команды!$A$2:$A$7500,0),$E17+2)=Команды!$AJ$12,TRUE,FALSE),IF(INDEX(Команды!$A$2:$AN$7500,MATCH(CD$3,Команды!$A$2:$A$7500,0),$E17+2)=Команды!$AJ$13,TRUE,FALSE),IF(INDEX(Команды!$A$2:$AN$7500,MATCH(CD$3,Команды!$A$2:$A$7500,0),$E17+2)=Команды!$AJ$14,TRUE,FALSE),IF(INDEX(Команды!$A$2:$AN$7500,MATCH(CD$3,Команды!$A$2:$A$7500,0),$E17+2)=Команды!$AJ$15,TRUE,FALSE),IF(INDEX(Команды!$A$2:$AN$7500,MATCH(CD$3,Команды!$A$2:$A$7500,0),$E17+2)=Команды!$AJ$16,TRUE,FALSE),IF(INDEX(Команды!$A$2:$AN$7500,MATCH(CD$3,Команды!$A$2:$A$7500,0),$E17+2)=Команды!$AJ$17,TRUE,FALSE),IF(INDEX(Команды!$A$2:$AN$7500,MATCH(CD$3,Команды!$A$2:$A$7500,0),$E17+2)=Команды!$AJ$18,TRUE,FALSE),IF(INDEX(Команды!$A$2:$AN$7500,MATCH(CD$3,Команды!$A$2:$A$7500,0),$E17+2)=Команды!$AJ$19,TRUE,FALSE)),INDEX(Команды!$AJ$2:$AL$19,MATCH(INDEX(Команды!$A$2:$AN$7500,MATCH(CD$3,Команды!$A$2:$A$7500,0),$E17+2),Команды!$AJ$2:$AJ$19,0),3),0)</f>
        <v>0.83333333333333337</v>
      </c>
      <c r="CF17" s="342"/>
      <c r="CG17" s="174">
        <f>IF(OR(IF(INDEX(Команды!$A$2:$AN$7500,MATCH(CG$3,Команды!$A$2:$A$7500,0),$E17+2)=Команды!$AJ$2,TRUE,FALSE),IF(INDEX(Команды!$A$2:$AN$7500,MATCH(CG$3,Команды!$A$2:$A$7500,0),$E17+2)=Команды!$AJ$3,TRUE,FALSE),IF(INDEX(Команды!$A$2:$AN$7500,MATCH(CG$3,Команды!$A$2:$A$7500,0),$E17+2)=Команды!$AJ$4,TRUE,FALSE),IF(INDEX(Команды!$A$2:$AN$7500,MATCH(CG$3,Команды!$A$2:$A$7500,0),$E17+2)=Команды!$AJ$5,TRUE,FALSE),IF(INDEX(Команды!$A$2:$AN$7500,MATCH(CG$3,Команды!$A$2:$A$7500,0),$E17+2)=Команды!$AJ$6,TRUE,FALSE),IF(INDEX(Команды!$A$2:$AN$7500,MATCH(CG$3,Команды!$A$2:$A$7500,0),$E17+2)=Команды!$AJ$7,TRUE,FALSE),IF(INDEX(Команды!$A$2:$AN$7500,MATCH(CG$3,Команды!$A$2:$A$7500,0),$E17+2)=Команды!$AJ$8,TRUE,FALSE),IF(INDEX(Команды!$A$2:$AN$7500,MATCH(CG$3,Команды!$A$2:$A$7500,0),$E17+2)=Команды!$AJ$9,TRUE,FALSE),IF(INDEX(Команды!$A$2:$AN$7500,MATCH(CG$3,Команды!$A$2:$A$7500,0),$E17+2)=Команды!$AJ$10,TRUE,FALSE),IF(INDEX(Команды!$A$2:$AN$7500,MATCH(CG$3,Команды!$A$2:$A$7500,0),$E17+2)=Команды!$AJ$11,TRUE,FALSE),IF(INDEX(Команды!$A$2:$AN$7500,MATCH(CG$3,Команды!$A$2:$A$7500,0),$E17+2)=Команды!$AJ$12,TRUE,FALSE),IF(INDEX(Команды!$A$2:$AN$7500,MATCH(CG$3,Команды!$A$2:$A$7500,0),$E17+2)=Команды!$AJ$13,TRUE,FALSE),IF(INDEX(Команды!$A$2:$AN$7500,MATCH(CG$3,Команды!$A$2:$A$7500,0),$E17+2)=Команды!$AJ$14,TRUE,FALSE),IF(INDEX(Команды!$A$2:$AN$7500,MATCH(CG$3,Команды!$A$2:$A$7500,0),$E17+2)=Команды!$AJ$15,TRUE,FALSE),IF(INDEX(Команды!$A$2:$AN$7500,MATCH(CG$3,Команды!$A$2:$A$7500,0),$E17+2)=Команды!$AJ$16,TRUE,FALSE),,IF(INDEX(Команды!$A$2:$AN$7500,MATCH(CG$3,Команды!$A$2:$A$7500,0),$E17+2)=Команды!$AJ$17,TRUE,FALSE),,IF(INDEX(Команды!$A$2:$AN$7500,MATCH(CG$3,Команды!$A$2:$A$7500,0),$E17+2)=Команды!$AJ$18,TRUE,FALSE),,IF(INDEX(Команды!$A$2:$AN$7500,MATCH(CG$3,Команды!$A$2:$A$7500,0),$E17+2)=Команды!$AJ$19,TRUE,FALSE)),INDEX(Команды!$AJ$2:$AK$19,MATCH(INDEX(Команды!$A$2:$AN$7500,MATCH(CG$3,Команды!$A$2:$A$7500,0),$E17+2),Команды!$AJ$2:$AJ$19,0),2),0)</f>
        <v>0.45833333333333331</v>
      </c>
      <c r="CH17" s="175">
        <f>IF(OR(IF(INDEX(Команды!$A$2:$AN$7500,MATCH(CG$3,Команды!$A$2:$A$7500,0),$E17+2)=Команды!$AJ$2,TRUE,FALSE),IF(INDEX(Команды!$A$2:$AN$7500,MATCH(CG$3,Команды!$A$2:$A$7500,0),$E17+2)=Команды!$AJ$3,TRUE,FALSE),IF(INDEX(Команды!$A$2:$AN$7500,MATCH(CG$3,Команды!$A$2:$A$7500,0),$E17+2)=Команды!$AJ$4,TRUE,FALSE),IF(INDEX(Команды!$A$2:$AN$7500,MATCH(CG$3,Команды!$A$2:$A$7500,0),$E17+2)=Команды!$AJ$5,TRUE,FALSE),IF(INDEX(Команды!$A$2:$AN$7500,MATCH(CG$3,Команды!$A$2:$A$7500,0),$E17+2)=Команды!$AJ$6,TRUE,FALSE),IF(INDEX(Команды!$A$2:$AN$7500,MATCH(CG$3,Команды!$A$2:$A$7500,0),$E17+2)=Команды!$AJ$7,TRUE,FALSE),IF(INDEX(Команды!$A$2:$AN$7500,MATCH(CG$3,Команды!$A$2:$A$7500,0),$E17+2)=Команды!$AJ$8,TRUE,FALSE),IF(INDEX(Команды!$A$2:$AN$7500,MATCH(CG$3,Команды!$A$2:$A$7500,0),$E17+2)=Команды!$AJ$9,TRUE,FALSE),IF(INDEX(Команды!$A$2:$AN$7500,MATCH(CG$3,Команды!$A$2:$A$7500,0),$E17+2)=Команды!$AJ$10,TRUE,FALSE),IF(INDEX(Команды!$A$2:$AN$7500,MATCH(CG$3,Команды!$A$2:$A$7500,0),$E17+2)=Команды!$AJ$11,TRUE,FALSE),IF(INDEX(Команды!$A$2:$AN$7500,MATCH(CG$3,Команды!$A$2:$A$7500,0),$E17+2)=Команды!$AJ$12,TRUE,FALSE),IF(INDEX(Команды!$A$2:$AN$7500,MATCH(CG$3,Команды!$A$2:$A$7500,0),$E17+2)=Команды!$AJ$13,TRUE,FALSE),IF(INDEX(Команды!$A$2:$AN$7500,MATCH(CG$3,Команды!$A$2:$A$7500,0),$E17+2)=Команды!$AJ$14,TRUE,FALSE),IF(INDEX(Команды!$A$2:$AN$7500,MATCH(CG$3,Команды!$A$2:$A$7500,0),$E17+2)=Команды!$AJ$15,TRUE,FALSE),IF(INDEX(Команды!$A$2:$AN$7500,MATCH(CG$3,Команды!$A$2:$A$7500,0),$E17+2)=Команды!$AJ$16,TRUE,FALSE),IF(INDEX(Команды!$A$2:$AN$7500,MATCH(CG$3,Команды!$A$2:$A$7500,0),$E17+2)=Команды!$AJ$17,TRUE,FALSE),IF(INDEX(Команды!$A$2:$AN$7500,MATCH(CG$3,Команды!$A$2:$A$7500,0),$E17+2)=Команды!$AJ$18,TRUE,FALSE),IF(INDEX(Команды!$A$2:$AN$7500,MATCH(CG$3,Команды!$A$2:$A$7500,0),$E17+2)=Команды!$AJ$19,TRUE,FALSE)),INDEX(Команды!$AJ$2:$AL$19,MATCH(INDEX(Команды!$A$2:$AN$7500,MATCH(CG$3,Команды!$A$2:$A$7500,0),$E17+2),Команды!$AJ$2:$AJ$19,0),3),0)</f>
        <v>0.83333333333333337</v>
      </c>
      <c r="CI17" s="342"/>
      <c r="CJ17" s="174">
        <f>IF(OR(IF(INDEX(Команды!$A$2:$AN$7500,MATCH(CJ$3,Команды!$A$2:$A$7500,0),$E17+2)=Команды!$AJ$2,TRUE,FALSE),IF(INDEX(Команды!$A$2:$AN$7500,MATCH(CJ$3,Команды!$A$2:$A$7500,0),$E17+2)=Команды!$AJ$3,TRUE,FALSE),IF(INDEX(Команды!$A$2:$AN$7500,MATCH(CJ$3,Команды!$A$2:$A$7500,0),$E17+2)=Команды!$AJ$4,TRUE,FALSE),IF(INDEX(Команды!$A$2:$AN$7500,MATCH(CJ$3,Команды!$A$2:$A$7500,0),$E17+2)=Команды!$AJ$5,TRUE,FALSE),IF(INDEX(Команды!$A$2:$AN$7500,MATCH(CJ$3,Команды!$A$2:$A$7500,0),$E17+2)=Команды!$AJ$6,TRUE,FALSE),IF(INDEX(Команды!$A$2:$AN$7500,MATCH(CJ$3,Команды!$A$2:$A$7500,0),$E17+2)=Команды!$AJ$7,TRUE,FALSE),IF(INDEX(Команды!$A$2:$AN$7500,MATCH(CJ$3,Команды!$A$2:$A$7500,0),$E17+2)=Команды!$AJ$8,TRUE,FALSE),IF(INDEX(Команды!$A$2:$AN$7500,MATCH(CJ$3,Команды!$A$2:$A$7500,0),$E17+2)=Команды!$AJ$9,TRUE,FALSE),IF(INDEX(Команды!$A$2:$AN$7500,MATCH(CJ$3,Команды!$A$2:$A$7500,0),$E17+2)=Команды!$AJ$10,TRUE,FALSE),IF(INDEX(Команды!$A$2:$AN$7500,MATCH(CJ$3,Команды!$A$2:$A$7500,0),$E17+2)=Команды!$AJ$11,TRUE,FALSE),IF(INDEX(Команды!$A$2:$AN$7500,MATCH(CJ$3,Команды!$A$2:$A$7500,0),$E17+2)=Команды!$AJ$12,TRUE,FALSE),IF(INDEX(Команды!$A$2:$AN$7500,MATCH(CJ$3,Команды!$A$2:$A$7500,0),$E17+2)=Команды!$AJ$13,TRUE,FALSE),IF(INDEX(Команды!$A$2:$AN$7500,MATCH(CJ$3,Команды!$A$2:$A$7500,0),$E17+2)=Команды!$AJ$14,TRUE,FALSE),IF(INDEX(Команды!$A$2:$AN$7500,MATCH(CJ$3,Команды!$A$2:$A$7500,0),$E17+2)=Команды!$AJ$15,TRUE,FALSE),IF(INDEX(Команды!$A$2:$AN$7500,MATCH(CJ$3,Команды!$A$2:$A$7500,0),$E17+2)=Команды!$AJ$16,TRUE,FALSE),,IF(INDEX(Команды!$A$2:$AN$7500,MATCH(CJ$3,Команды!$A$2:$A$7500,0),$E17+2)=Команды!$AJ$17,TRUE,FALSE),,IF(INDEX(Команды!$A$2:$AN$7500,MATCH(CJ$3,Команды!$A$2:$A$7500,0),$E17+2)=Команды!$AJ$18,TRUE,FALSE),,IF(INDEX(Команды!$A$2:$AN$7500,MATCH(CJ$3,Команды!$A$2:$A$7500,0),$E17+2)=Команды!$AJ$19,TRUE,FALSE)),INDEX(Команды!$AJ$2:$AK$19,MATCH(INDEX(Команды!$A$2:$AN$7500,MATCH(CJ$3,Команды!$A$2:$A$7500,0),$E17+2),Команды!$AJ$2:$AJ$19,0),2),0)</f>
        <v>0.5</v>
      </c>
      <c r="CK17" s="175">
        <f>IF(OR(IF(INDEX(Команды!$A$2:$AN$7500,MATCH(CJ$3,Команды!$A$2:$A$7500,0),$E17+2)=Команды!$AJ$2,TRUE,FALSE),IF(INDEX(Команды!$A$2:$AN$7500,MATCH(CJ$3,Команды!$A$2:$A$7500,0),$E17+2)=Команды!$AJ$3,TRUE,FALSE),IF(INDEX(Команды!$A$2:$AN$7500,MATCH(CJ$3,Команды!$A$2:$A$7500,0),$E17+2)=Команды!$AJ$4,TRUE,FALSE),IF(INDEX(Команды!$A$2:$AN$7500,MATCH(CJ$3,Команды!$A$2:$A$7500,0),$E17+2)=Команды!$AJ$5,TRUE,FALSE),IF(INDEX(Команды!$A$2:$AN$7500,MATCH(CJ$3,Команды!$A$2:$A$7500,0),$E17+2)=Команды!$AJ$6,TRUE,FALSE),IF(INDEX(Команды!$A$2:$AN$7500,MATCH(CJ$3,Команды!$A$2:$A$7500,0),$E17+2)=Команды!$AJ$7,TRUE,FALSE),IF(INDEX(Команды!$A$2:$AN$7500,MATCH(CJ$3,Команды!$A$2:$A$7500,0),$E17+2)=Команды!$AJ$8,TRUE,FALSE),IF(INDEX(Команды!$A$2:$AN$7500,MATCH(CJ$3,Команды!$A$2:$A$7500,0),$E17+2)=Команды!$AJ$9,TRUE,FALSE),IF(INDEX(Команды!$A$2:$AN$7500,MATCH(CJ$3,Команды!$A$2:$A$7500,0),$E17+2)=Команды!$AJ$10,TRUE,FALSE),IF(INDEX(Команды!$A$2:$AN$7500,MATCH(CJ$3,Команды!$A$2:$A$7500,0),$E17+2)=Команды!$AJ$11,TRUE,FALSE),IF(INDEX(Команды!$A$2:$AN$7500,MATCH(CJ$3,Команды!$A$2:$A$7500,0),$E17+2)=Команды!$AJ$12,TRUE,FALSE),IF(INDEX(Команды!$A$2:$AN$7500,MATCH(CJ$3,Команды!$A$2:$A$7500,0),$E17+2)=Команды!$AJ$13,TRUE,FALSE),IF(INDEX(Команды!$A$2:$AN$7500,MATCH(CJ$3,Команды!$A$2:$A$7500,0),$E17+2)=Команды!$AJ$14,TRUE,FALSE),IF(INDEX(Команды!$A$2:$AN$7500,MATCH(CJ$3,Команды!$A$2:$A$7500,0),$E17+2)=Команды!$AJ$15,TRUE,FALSE),IF(INDEX(Команды!$A$2:$AN$7500,MATCH(CJ$3,Команды!$A$2:$A$7500,0),$E17+2)=Команды!$AJ$16,TRUE,FALSE),IF(INDEX(Команды!$A$2:$AN$7500,MATCH(CJ$3,Команды!$A$2:$A$7500,0),$E17+2)=Команды!$AJ$17,TRUE,FALSE),IF(INDEX(Команды!$A$2:$AN$7500,MATCH(CJ$3,Команды!$A$2:$A$7500,0),$E17+2)=Команды!$AJ$18,TRUE,FALSE),IF(INDEX(Команды!$A$2:$AN$7500,MATCH(CJ$3,Команды!$A$2:$A$7500,0),$E17+2)=Команды!$AJ$19,TRUE,FALSE)),INDEX(Команды!$AJ$2:$AL$19,MATCH(INDEX(Команды!$A$2:$AN$7500,MATCH(CJ$3,Команды!$A$2:$A$7500,0),$E17+2),Команды!$AJ$2:$AJ$19,0),3),0)</f>
        <v>0.875</v>
      </c>
      <c r="CL17" s="342"/>
      <c r="CM17" s="174">
        <f>IF(OR(IF(INDEX(Команды!$A$2:$AN$7500,MATCH(CM$3,Команды!$A$2:$A$7500,0),$E17+2)=Команды!$AJ$2,TRUE,FALSE),IF(INDEX(Команды!$A$2:$AN$7500,MATCH(CM$3,Команды!$A$2:$A$7500,0),$E17+2)=Команды!$AJ$3,TRUE,FALSE),IF(INDEX(Команды!$A$2:$AN$7500,MATCH(CM$3,Команды!$A$2:$A$7500,0),$E17+2)=Команды!$AJ$4,TRUE,FALSE),IF(INDEX(Команды!$A$2:$AN$7500,MATCH(CM$3,Команды!$A$2:$A$7500,0),$E17+2)=Команды!$AJ$5,TRUE,FALSE),IF(INDEX(Команды!$A$2:$AN$7500,MATCH(CM$3,Команды!$A$2:$A$7500,0),$E17+2)=Команды!$AJ$6,TRUE,FALSE),IF(INDEX(Команды!$A$2:$AN$7500,MATCH(CM$3,Команды!$A$2:$A$7500,0),$E17+2)=Команды!$AJ$7,TRUE,FALSE),IF(INDEX(Команды!$A$2:$AN$7500,MATCH(CM$3,Команды!$A$2:$A$7500,0),$E17+2)=Команды!$AJ$8,TRUE,FALSE),IF(INDEX(Команды!$A$2:$AN$7500,MATCH(CM$3,Команды!$A$2:$A$7500,0),$E17+2)=Команды!$AJ$9,TRUE,FALSE),IF(INDEX(Команды!$A$2:$AN$7500,MATCH(CM$3,Команды!$A$2:$A$7500,0),$E17+2)=Команды!$AJ$10,TRUE,FALSE),IF(INDEX(Команды!$A$2:$AN$7500,MATCH(CM$3,Команды!$A$2:$A$7500,0),$E17+2)=Команды!$AJ$11,TRUE,FALSE),IF(INDEX(Команды!$A$2:$AN$7500,MATCH(CM$3,Команды!$A$2:$A$7500,0),$E17+2)=Команды!$AJ$12,TRUE,FALSE),IF(INDEX(Команды!$A$2:$AN$7500,MATCH(CM$3,Команды!$A$2:$A$7500,0),$E17+2)=Команды!$AJ$13,TRUE,FALSE),IF(INDEX(Команды!$A$2:$AN$7500,MATCH(CM$3,Команды!$A$2:$A$7500,0),$E17+2)=Команды!$AJ$14,TRUE,FALSE),IF(INDEX(Команды!$A$2:$AN$7500,MATCH(CM$3,Команды!$A$2:$A$7500,0),$E17+2)=Команды!$AJ$15,TRUE,FALSE),IF(INDEX(Команды!$A$2:$AN$7500,MATCH(CM$3,Команды!$A$2:$A$7500,0),$E17+2)=Команды!$AJ$16,TRUE,FALSE),,IF(INDEX(Команды!$A$2:$AN$7500,MATCH(CM$3,Команды!$A$2:$A$7500,0),$E17+2)=Команды!$AJ$17,TRUE,FALSE),,IF(INDEX(Команды!$A$2:$AN$7500,MATCH(CM$3,Команды!$A$2:$A$7500,0),$E17+2)=Команды!$AJ$18,TRUE,FALSE),,IF(INDEX(Команды!$A$2:$AN$7500,MATCH(CM$3,Команды!$A$2:$A$7500,0),$E17+2)=Команды!$AJ$19,TRUE,FALSE)),INDEX(Команды!$AJ$2:$AK$19,MATCH(INDEX(Команды!$A$2:$AN$7500,MATCH(CM$3,Команды!$A$2:$A$7500,0),$E17+2),Команды!$AJ$2:$AJ$19,0),2),0)</f>
        <v>0.5</v>
      </c>
      <c r="CN17" s="175">
        <f>IF(OR(IF(INDEX(Команды!$A$2:$AN$7500,MATCH(CM$3,Команды!$A$2:$A$7500,0),$E17+2)=Команды!$AJ$2,TRUE,FALSE),IF(INDEX(Команды!$A$2:$AN$7500,MATCH(CM$3,Команды!$A$2:$A$7500,0),$E17+2)=Команды!$AJ$3,TRUE,FALSE),IF(INDEX(Команды!$A$2:$AN$7500,MATCH(CM$3,Команды!$A$2:$A$7500,0),$E17+2)=Команды!$AJ$4,TRUE,FALSE),IF(INDEX(Команды!$A$2:$AN$7500,MATCH(CM$3,Команды!$A$2:$A$7500,0),$E17+2)=Команды!$AJ$5,TRUE,FALSE),IF(INDEX(Команды!$A$2:$AN$7500,MATCH(CM$3,Команды!$A$2:$A$7500,0),$E17+2)=Команды!$AJ$6,TRUE,FALSE),IF(INDEX(Команды!$A$2:$AN$7500,MATCH(CM$3,Команды!$A$2:$A$7500,0),$E17+2)=Команды!$AJ$7,TRUE,FALSE),IF(INDEX(Команды!$A$2:$AN$7500,MATCH(CM$3,Команды!$A$2:$A$7500,0),$E17+2)=Команды!$AJ$8,TRUE,FALSE),IF(INDEX(Команды!$A$2:$AN$7500,MATCH(CM$3,Команды!$A$2:$A$7500,0),$E17+2)=Команды!$AJ$9,TRUE,FALSE),IF(INDEX(Команды!$A$2:$AN$7500,MATCH(CM$3,Команды!$A$2:$A$7500,0),$E17+2)=Команды!$AJ$10,TRUE,FALSE),IF(INDEX(Команды!$A$2:$AN$7500,MATCH(CM$3,Команды!$A$2:$A$7500,0),$E17+2)=Команды!$AJ$11,TRUE,FALSE),IF(INDEX(Команды!$A$2:$AN$7500,MATCH(CM$3,Команды!$A$2:$A$7500,0),$E17+2)=Команды!$AJ$12,TRUE,FALSE),IF(INDEX(Команды!$A$2:$AN$7500,MATCH(CM$3,Команды!$A$2:$A$7500,0),$E17+2)=Команды!$AJ$13,TRUE,FALSE),IF(INDEX(Команды!$A$2:$AN$7500,MATCH(CM$3,Команды!$A$2:$A$7500,0),$E17+2)=Команды!$AJ$14,TRUE,FALSE),IF(INDEX(Команды!$A$2:$AN$7500,MATCH(CM$3,Команды!$A$2:$A$7500,0),$E17+2)=Команды!$AJ$15,TRUE,FALSE),IF(INDEX(Команды!$A$2:$AN$7500,MATCH(CM$3,Команды!$A$2:$A$7500,0),$E17+2)=Команды!$AJ$16,TRUE,FALSE),IF(INDEX(Команды!$A$2:$AN$7500,MATCH(CM$3,Команды!$A$2:$A$7500,0),$E17+2)=Команды!$AJ$17,TRUE,FALSE),IF(INDEX(Команды!$A$2:$AN$7500,MATCH(CM$3,Команды!$A$2:$A$7500,0),$E17+2)=Команды!$AJ$18,TRUE,FALSE),IF(INDEX(Команды!$A$2:$AN$7500,MATCH(CM$3,Команды!$A$2:$A$7500,0),$E17+2)=Команды!$AJ$19,TRUE,FALSE)),INDEX(Команды!$AJ$2:$AL$19,MATCH(INDEX(Команды!$A$2:$AN$7500,MATCH(CM$3,Команды!$A$2:$A$7500,0),$E17+2),Команды!$AJ$2:$AJ$19,0),3),0)</f>
        <v>0.875</v>
      </c>
      <c r="CO17" s="342"/>
      <c r="CP17" s="174" t="str">
        <f>IF(OR(IF(INDEX(Команды!$A$2:$AN$7500,MATCH(CP$3,Команды!$A$2:$A$7500,0),$E17+2)=Команды!$AJ$2,TRUE,FALSE),IF(INDEX(Команды!$A$2:$AN$7500,MATCH(CP$3,Команды!$A$2:$A$7500,0),$E17+2)=Команды!$AJ$3,TRUE,FALSE),IF(INDEX(Команды!$A$2:$AN$7500,MATCH(CP$3,Команды!$A$2:$A$7500,0),$E17+2)=Команды!$AJ$4,TRUE,FALSE),IF(INDEX(Команды!$A$2:$AN$7500,MATCH(CP$3,Команды!$A$2:$A$7500,0),$E17+2)=Команды!$AJ$5,TRUE,FALSE),IF(INDEX(Команды!$A$2:$AN$7500,MATCH(CP$3,Команды!$A$2:$A$7500,0),$E17+2)=Команды!$AJ$6,TRUE,FALSE),IF(INDEX(Команды!$A$2:$AN$7500,MATCH(CP$3,Команды!$A$2:$A$7500,0),$E17+2)=Команды!$AJ$7,TRUE,FALSE),IF(INDEX(Команды!$A$2:$AN$7500,MATCH(CP$3,Команды!$A$2:$A$7500,0),$E17+2)=Команды!$AJ$8,TRUE,FALSE),IF(INDEX(Команды!$A$2:$AN$7500,MATCH(CP$3,Команды!$A$2:$A$7500,0),$E17+2)=Команды!$AJ$9,TRUE,FALSE),IF(INDEX(Команды!$A$2:$AN$7500,MATCH(CP$3,Команды!$A$2:$A$7500,0),$E17+2)=Команды!$AJ$10,TRUE,FALSE),IF(INDEX(Команды!$A$2:$AN$7500,MATCH(CP$3,Команды!$A$2:$A$7500,0),$E17+2)=Команды!$AJ$11,TRUE,FALSE),IF(INDEX(Команды!$A$2:$AN$7500,MATCH(CP$3,Команды!$A$2:$A$7500,0),$E17+2)=Команды!$AJ$12,TRUE,FALSE),IF(INDEX(Команды!$A$2:$AN$7500,MATCH(CP$3,Команды!$A$2:$A$7500,0),$E17+2)=Команды!$AJ$13,TRUE,FALSE),IF(INDEX(Команды!$A$2:$AN$7500,MATCH(CP$3,Команды!$A$2:$A$7500,0),$E17+2)=Команды!$AJ$14,TRUE,FALSE),IF(INDEX(Команды!$A$2:$AN$7500,MATCH(CP$3,Команды!$A$2:$A$7500,0),$E17+2)=Команды!$AJ$15,TRUE,FALSE),IF(INDEX(Команды!$A$2:$AN$7500,MATCH(CP$3,Команды!$A$2:$A$7500,0),$E17+2)=Команды!$AJ$16,TRUE,FALSE),,IF(INDEX(Команды!$A$2:$AN$7500,MATCH(CP$3,Команды!$A$2:$A$7500,0),$E17+2)=Команды!$AJ$17,TRUE,FALSE),,IF(INDEX(Команды!$A$2:$AN$7500,MATCH(CP$3,Команды!$A$2:$A$7500,0),$E17+2)=Команды!$AJ$18,TRUE,FALSE),,IF(INDEX(Команды!$A$2:$AN$7500,MATCH(CP$3,Команды!$A$2:$A$7500,0),$E17+2)=Команды!$AJ$19,TRUE,FALSE)),INDEX(Команды!$AJ$2:$AK$19,MATCH(INDEX(Команды!$A$2:$AN$7500,MATCH(CP$3,Команды!$A$2:$A$7500,0),$E17+2),Команды!$AJ$2:$AJ$19,0),2),0)</f>
        <v>В</v>
      </c>
      <c r="CQ17" s="175" t="str">
        <f>IF(OR(IF(INDEX(Команды!$A$2:$AN$7500,MATCH(CP$3,Команды!$A$2:$A$7500,0),$E17+2)=Команды!$AJ$2,TRUE,FALSE),IF(INDEX(Команды!$A$2:$AN$7500,MATCH(CP$3,Команды!$A$2:$A$7500,0),$E17+2)=Команды!$AJ$3,TRUE,FALSE),IF(INDEX(Команды!$A$2:$AN$7500,MATCH(CP$3,Команды!$A$2:$A$7500,0),$E17+2)=Команды!$AJ$4,TRUE,FALSE),IF(INDEX(Команды!$A$2:$AN$7500,MATCH(CP$3,Команды!$A$2:$A$7500,0),$E17+2)=Команды!$AJ$5,TRUE,FALSE),IF(INDEX(Команды!$A$2:$AN$7500,MATCH(CP$3,Команды!$A$2:$A$7500,0),$E17+2)=Команды!$AJ$6,TRUE,FALSE),IF(INDEX(Команды!$A$2:$AN$7500,MATCH(CP$3,Команды!$A$2:$A$7500,0),$E17+2)=Команды!$AJ$7,TRUE,FALSE),IF(INDEX(Команды!$A$2:$AN$7500,MATCH(CP$3,Команды!$A$2:$A$7500,0),$E17+2)=Команды!$AJ$8,TRUE,FALSE),IF(INDEX(Команды!$A$2:$AN$7500,MATCH(CP$3,Команды!$A$2:$A$7500,0),$E17+2)=Команды!$AJ$9,TRUE,FALSE),IF(INDEX(Команды!$A$2:$AN$7500,MATCH(CP$3,Команды!$A$2:$A$7500,0),$E17+2)=Команды!$AJ$10,TRUE,FALSE),IF(INDEX(Команды!$A$2:$AN$7500,MATCH(CP$3,Команды!$A$2:$A$7500,0),$E17+2)=Команды!$AJ$11,TRUE,FALSE),IF(INDEX(Команды!$A$2:$AN$7500,MATCH(CP$3,Команды!$A$2:$A$7500,0),$E17+2)=Команды!$AJ$12,TRUE,FALSE),IF(INDEX(Команды!$A$2:$AN$7500,MATCH(CP$3,Команды!$A$2:$A$7500,0),$E17+2)=Команды!$AJ$13,TRUE,FALSE),IF(INDEX(Команды!$A$2:$AN$7500,MATCH(CP$3,Команды!$A$2:$A$7500,0),$E17+2)=Команды!$AJ$14,TRUE,FALSE),IF(INDEX(Команды!$A$2:$AN$7500,MATCH(CP$3,Команды!$A$2:$A$7500,0),$E17+2)=Команды!$AJ$15,TRUE,FALSE),IF(INDEX(Команды!$A$2:$AN$7500,MATCH(CP$3,Команды!$A$2:$A$7500,0),$E17+2)=Команды!$AJ$16,TRUE,FALSE),IF(INDEX(Команды!$A$2:$AN$7500,MATCH(CP$3,Команды!$A$2:$A$7500,0),$E17+2)=Команды!$AJ$17,TRUE,FALSE),IF(INDEX(Команды!$A$2:$AN$7500,MATCH(CP$3,Команды!$A$2:$A$7500,0),$E17+2)=Команды!$AJ$18,TRUE,FALSE),IF(INDEX(Команды!$A$2:$AN$7500,MATCH(CP$3,Команды!$A$2:$A$7500,0),$E17+2)=Команды!$AJ$19,TRUE,FALSE)),INDEX(Команды!$AJ$2:$AL$19,MATCH(INDEX(Команды!$A$2:$AN$7500,MATCH(CP$3,Команды!$A$2:$A$7500,0),$E17+2),Команды!$AJ$2:$AJ$19,0),3),0)</f>
        <v>В</v>
      </c>
      <c r="CR17" s="342"/>
      <c r="CS17" s="174" t="str">
        <f>IF(OR(IF(INDEX(Команды!$A$2:$AN$7500,MATCH(CS$3,Команды!$A$2:$A$7500,0),$E17+2)=Команды!$AJ$2,TRUE,FALSE),IF(INDEX(Команды!$A$2:$AN$7500,MATCH(CS$3,Команды!$A$2:$A$7500,0),$E17+2)=Команды!$AJ$3,TRUE,FALSE),IF(INDEX(Команды!$A$2:$AN$7500,MATCH(CS$3,Команды!$A$2:$A$7500,0),$E17+2)=Команды!$AJ$4,TRUE,FALSE),IF(INDEX(Команды!$A$2:$AN$7500,MATCH(CS$3,Команды!$A$2:$A$7500,0),$E17+2)=Команды!$AJ$5,TRUE,FALSE),IF(INDEX(Команды!$A$2:$AN$7500,MATCH(CS$3,Команды!$A$2:$A$7500,0),$E17+2)=Команды!$AJ$6,TRUE,FALSE),IF(INDEX(Команды!$A$2:$AN$7500,MATCH(CS$3,Команды!$A$2:$A$7500,0),$E17+2)=Команды!$AJ$7,TRUE,FALSE),IF(INDEX(Команды!$A$2:$AN$7500,MATCH(CS$3,Команды!$A$2:$A$7500,0),$E17+2)=Команды!$AJ$8,TRUE,FALSE),IF(INDEX(Команды!$A$2:$AN$7500,MATCH(CS$3,Команды!$A$2:$A$7500,0),$E17+2)=Команды!$AJ$9,TRUE,FALSE),IF(INDEX(Команды!$A$2:$AN$7500,MATCH(CS$3,Команды!$A$2:$A$7500,0),$E17+2)=Команды!$AJ$10,TRUE,FALSE),IF(INDEX(Команды!$A$2:$AN$7500,MATCH(CS$3,Команды!$A$2:$A$7500,0),$E17+2)=Команды!$AJ$11,TRUE,FALSE),IF(INDEX(Команды!$A$2:$AN$7500,MATCH(CS$3,Команды!$A$2:$A$7500,0),$E17+2)=Команды!$AJ$12,TRUE,FALSE),IF(INDEX(Команды!$A$2:$AN$7500,MATCH(CS$3,Команды!$A$2:$A$7500,0),$E17+2)=Команды!$AJ$13,TRUE,FALSE),IF(INDEX(Команды!$A$2:$AN$7500,MATCH(CS$3,Команды!$A$2:$A$7500,0),$E17+2)=Команды!$AJ$14,TRUE,FALSE),IF(INDEX(Команды!$A$2:$AN$7500,MATCH(CS$3,Команды!$A$2:$A$7500,0),$E17+2)=Команды!$AJ$15,TRUE,FALSE),IF(INDEX(Команды!$A$2:$AN$7500,MATCH(CS$3,Команды!$A$2:$A$7500,0),$E17+2)=Команды!$AJ$16,TRUE,FALSE),,IF(INDEX(Команды!$A$2:$AN$7500,MATCH(CS$3,Команды!$A$2:$A$7500,0),$E17+2)=Команды!$AJ$17,TRUE,FALSE),,IF(INDEX(Команды!$A$2:$AN$7500,MATCH(CS$3,Команды!$A$2:$A$7500,0),$E17+2)=Команды!$AJ$18,TRUE,FALSE),,IF(INDEX(Команды!$A$2:$AN$7500,MATCH(CS$3,Команды!$A$2:$A$7500,0),$E17+2)=Команды!$AJ$19,TRUE,FALSE)),INDEX(Команды!$AJ$2:$AK$19,MATCH(INDEX(Команды!$A$2:$AN$7500,MATCH(CS$3,Команды!$A$2:$A$7500,0),$E17+2),Команды!$AJ$2:$AJ$19,0),2),0)</f>
        <v>В</v>
      </c>
      <c r="CT17" s="175" t="str">
        <f>IF(OR(IF(INDEX(Команды!$A$2:$AN$7500,MATCH(CS$3,Команды!$A$2:$A$7500,0),$E17+2)=Команды!$AJ$2,TRUE,FALSE),IF(INDEX(Команды!$A$2:$AN$7500,MATCH(CS$3,Команды!$A$2:$A$7500,0),$E17+2)=Команды!$AJ$3,TRUE,FALSE),IF(INDEX(Команды!$A$2:$AN$7500,MATCH(CS$3,Команды!$A$2:$A$7500,0),$E17+2)=Команды!$AJ$4,TRUE,FALSE),IF(INDEX(Команды!$A$2:$AN$7500,MATCH(CS$3,Команды!$A$2:$A$7500,0),$E17+2)=Команды!$AJ$5,TRUE,FALSE),IF(INDEX(Команды!$A$2:$AN$7500,MATCH(CS$3,Команды!$A$2:$A$7500,0),$E17+2)=Команды!$AJ$6,TRUE,FALSE),IF(INDEX(Команды!$A$2:$AN$7500,MATCH(CS$3,Команды!$A$2:$A$7500,0),$E17+2)=Команды!$AJ$7,TRUE,FALSE),IF(INDEX(Команды!$A$2:$AN$7500,MATCH(CS$3,Команды!$A$2:$A$7500,0),$E17+2)=Команды!$AJ$8,TRUE,FALSE),IF(INDEX(Команды!$A$2:$AN$7500,MATCH(CS$3,Команды!$A$2:$A$7500,0),$E17+2)=Команды!$AJ$9,TRUE,FALSE),IF(INDEX(Команды!$A$2:$AN$7500,MATCH(CS$3,Команды!$A$2:$A$7500,0),$E17+2)=Команды!$AJ$10,TRUE,FALSE),IF(INDEX(Команды!$A$2:$AN$7500,MATCH(CS$3,Команды!$A$2:$A$7500,0),$E17+2)=Команды!$AJ$11,TRUE,FALSE),IF(INDEX(Команды!$A$2:$AN$7500,MATCH(CS$3,Команды!$A$2:$A$7500,0),$E17+2)=Команды!$AJ$12,TRUE,FALSE),IF(INDEX(Команды!$A$2:$AN$7500,MATCH(CS$3,Команды!$A$2:$A$7500,0),$E17+2)=Команды!$AJ$13,TRUE,FALSE),IF(INDEX(Команды!$A$2:$AN$7500,MATCH(CS$3,Команды!$A$2:$A$7500,0),$E17+2)=Команды!$AJ$14,TRUE,FALSE),IF(INDEX(Команды!$A$2:$AN$7500,MATCH(CS$3,Команды!$A$2:$A$7500,0),$E17+2)=Команды!$AJ$15,TRUE,FALSE),IF(INDEX(Команды!$A$2:$AN$7500,MATCH(CS$3,Команды!$A$2:$A$7500,0),$E17+2)=Команды!$AJ$16,TRUE,FALSE),IF(INDEX(Команды!$A$2:$AN$7500,MATCH(CS$3,Команды!$A$2:$A$7500,0),$E17+2)=Команды!$AJ$17,TRUE,FALSE),IF(INDEX(Команды!$A$2:$AN$7500,MATCH(CS$3,Команды!$A$2:$A$7500,0),$E17+2)=Команды!$AJ$18,TRUE,FALSE),IF(INDEX(Команды!$A$2:$AN$7500,MATCH(CS$3,Команды!$A$2:$A$7500,0),$E17+2)=Команды!$AJ$19,TRUE,FALSE)),INDEX(Команды!$AJ$2:$AL$19,MATCH(INDEX(Команды!$A$2:$AN$7500,MATCH(CS$3,Команды!$A$2:$A$7500,0),$E17+2),Команды!$AJ$2:$AJ$19,0),3),0)</f>
        <v>В</v>
      </c>
      <c r="CU17" s="342"/>
    </row>
    <row r="18" spans="1:99" s="2" customFormat="1" ht="21.95" customHeight="1" x14ac:dyDescent="0.3">
      <c r="A18" s="251">
        <v>13</v>
      </c>
      <c r="B18" s="2">
        <f>VLOOKUP(A18,'Список КК'!A:F,6,TRUE)</f>
        <v>748</v>
      </c>
      <c r="C18" s="636" t="str">
        <f>VLOOKUP(A18,'Список КК'!A:B,2,TRUE)</f>
        <v>Казанцева Наталья Евгеньевна</v>
      </c>
      <c r="D18" s="203" t="str">
        <f>VLOOKUP(A18,'Список КК'!A:D,4,TRUE)</f>
        <v xml:space="preserve"> СЦ, Возв</v>
      </c>
      <c r="E18" s="4">
        <f>VLOOKUP(A18,'Список КК'!A:C,3,TRUE)</f>
        <v>16</v>
      </c>
      <c r="F18" s="220" t="str">
        <f>VLOOKUP(A18,'Список КК'!A:E,5,TRUE)</f>
        <v>Пн-Пт с 8-17</v>
      </c>
      <c r="G18" s="174" t="str">
        <f>IF(OR(IF(INDEX(Команды!$A$2:$AN$7500,MATCH(G$3,Команды!$A$2:$A$7500,0),$E18+2)=Команды!$AJ$2,TRUE,FALSE),IF(INDEX(Команды!$A$2:$AN$7500,MATCH(G$3,Команды!$A$2:$A$7500,0),$E18+2)=Команды!$AJ$3,TRUE,FALSE),IF(INDEX(Команды!$A$2:$AN$7500,MATCH(G$3,Команды!$A$2:$A$7500,0),$E18+2)=Команды!$AJ$4,TRUE,FALSE),IF(INDEX(Команды!$A$2:$AN$7500,MATCH(G$3,Команды!$A$2:$A$7500,0),$E18+2)=Команды!$AJ$5,TRUE,FALSE),IF(INDEX(Команды!$A$2:$AN$7500,MATCH(G$3,Команды!$A$2:$A$7500,0),$E18+2)=Команды!$AJ$6,TRUE,FALSE),IF(INDEX(Команды!$A$2:$AN$7500,MATCH(G$3,Команды!$A$2:$A$7500,0),$E18+2)=Команды!$AJ$7,TRUE,FALSE),IF(INDEX(Команды!$A$2:$AN$7500,MATCH(G$3,Команды!$A$2:$A$7500,0),$E18+2)=Команды!$AJ$8,TRUE,FALSE),IF(INDEX(Команды!$A$2:$AN$7500,MATCH(G$3,Команды!$A$2:$A$7500,0),$E18+2)=Команды!$AJ$9,TRUE,FALSE),IF(INDEX(Команды!$A$2:$AN$7500,MATCH(G$3,Команды!$A$2:$A$7500,0),$E18+2)=Команды!$AJ$10,TRUE,FALSE),IF(INDEX(Команды!$A$2:$AN$7500,MATCH(G$3,Команды!$A$2:$A$7500,0),$E18+2)=Команды!$AJ$11,TRUE,FALSE),IF(INDEX(Команды!$A$2:$AN$7500,MATCH(G$3,Команды!$A$2:$A$7500,0),$E18+2)=Команды!$AJ$12,TRUE,FALSE),IF(INDEX(Команды!$A$2:$AN$7500,MATCH(G$3,Команды!$A$2:$A$7500,0),$E18+2)=Команды!$AJ$13,TRUE,FALSE),IF(INDEX(Команды!$A$2:$AN$7500,MATCH(G$3,Команды!$A$2:$A$7500,0),$E18+2)=Команды!$AJ$14,TRUE,FALSE),IF(INDEX(Команды!$A$2:$AN$7500,MATCH(G$3,Команды!$A$2:$A$7500,0),$E18+2)=Команды!$AJ$15,TRUE,FALSE),IF(INDEX(Команды!$A$2:$AN$7500,MATCH(G$3,Команды!$A$2:$A$7500,0),$E18+2)=Команды!$AJ$16,TRUE,FALSE),,IF(INDEX(Команды!$A$2:$AN$7500,MATCH(G$3,Команды!$A$2:$A$7500,0),$E18+2)=Команды!$AJ$17,TRUE,FALSE),,IF(INDEX(Команды!$A$2:$AN$7500,MATCH(G$3,Команды!$A$2:$A$7500,0),$E18+2)=Команды!$AJ$18,TRUE,FALSE),,IF(INDEX(Команды!$A$2:$AN$7500,MATCH(G$3,Команды!$A$2:$A$7500,0),$E18+2)=Команды!$AJ$19,TRUE,FALSE)),INDEX(Команды!$AJ$2:$AK$19,MATCH(INDEX(Команды!$A$2:$AN$7500,MATCH(G$3,Команды!$A$2:$A$7500,0),$E18+2),Команды!$AJ$2:$AJ$19,0),2),0)</f>
        <v>В</v>
      </c>
      <c r="H18" s="175" t="str">
        <f>IF(OR(IF(INDEX(Команды!$A$2:$AN$7500,MATCH(G$3,Команды!$A$2:$A$7500,0),$E18+2)=Команды!$AJ$2,TRUE,FALSE),IF(INDEX(Команды!$A$2:$AN$7500,MATCH(G$3,Команды!$A$2:$A$7500,0),$E18+2)=Команды!$AJ$3,TRUE,FALSE),IF(INDEX(Команды!$A$2:$AN$7500,MATCH(G$3,Команды!$A$2:$A$7500,0),$E18+2)=Команды!$AJ$4,TRUE,FALSE),IF(INDEX(Команды!$A$2:$AN$7500,MATCH(G$3,Команды!$A$2:$A$7500,0),$E18+2)=Команды!$AJ$5,TRUE,FALSE),IF(INDEX(Команды!$A$2:$AN$7500,MATCH(G$3,Команды!$A$2:$A$7500,0),$E18+2)=Команды!$AJ$6,TRUE,FALSE),IF(INDEX(Команды!$A$2:$AN$7500,MATCH(G$3,Команды!$A$2:$A$7500,0),$E18+2)=Команды!$AJ$7,TRUE,FALSE),IF(INDEX(Команды!$A$2:$AN$7500,MATCH(G$3,Команды!$A$2:$A$7500,0),$E18+2)=Команды!$AJ$8,TRUE,FALSE),IF(INDEX(Команды!$A$2:$AN$7500,MATCH(G$3,Команды!$A$2:$A$7500,0),$E18+2)=Команды!$AJ$9,TRUE,FALSE),IF(INDEX(Команды!$A$2:$AN$7500,MATCH(G$3,Команды!$A$2:$A$7500,0),$E18+2)=Команды!$AJ$10,TRUE,FALSE),IF(INDEX(Команды!$A$2:$AN$7500,MATCH(G$3,Команды!$A$2:$A$7500,0),$E18+2)=Команды!$AJ$11,TRUE,FALSE),IF(INDEX(Команды!$A$2:$AN$7500,MATCH(G$3,Команды!$A$2:$A$7500,0),$E18+2)=Команды!$AJ$12,TRUE,FALSE),IF(INDEX(Команды!$A$2:$AN$7500,MATCH(G$3,Команды!$A$2:$A$7500,0),$E18+2)=Команды!$AJ$13,TRUE,FALSE),IF(INDEX(Команды!$A$2:$AN$7500,MATCH(G$3,Команды!$A$2:$A$7500,0),$E18+2)=Команды!$AJ$14,TRUE,FALSE),IF(INDEX(Команды!$A$2:$AN$7500,MATCH(G$3,Команды!$A$2:$A$7500,0),$E18+2)=Команды!$AJ$15,TRUE,FALSE),IF(INDEX(Команды!$A$2:$AN$7500,MATCH(G$3,Команды!$A$2:$A$7500,0),$E18+2)=Команды!$AJ$16,TRUE,FALSE),IF(INDEX(Команды!$A$2:$AN$7500,MATCH(G$3,Команды!$A$2:$A$7500,0),$E18+2)=Команды!$AJ$17,TRUE,FALSE),IF(INDEX(Команды!$A$2:$AN$7500,MATCH(G$3,Команды!$A$2:$A$7500,0),$E18+2)=Команды!$AJ$18,TRUE,FALSE),IF(INDEX(Команды!$A$2:$AN$7500,MATCH(G$3,Команды!$A$2:$A$7500,0),$E18+2)=Команды!$AJ$19,TRUE,FALSE)),INDEX(Команды!$AJ$2:$AL$19,MATCH(INDEX(Команды!$A$2:$AN$7500,MATCH(G$3,Команды!$A$2:$A$7500,0),$E18+2),Команды!$AJ$2:$AJ$19,0),3),0)</f>
        <v>В</v>
      </c>
      <c r="I18" s="342"/>
      <c r="J18" s="174">
        <f>IF(OR(IF(INDEX(Команды!$A$2:$AN$7500,MATCH(J$3,Команды!$A$2:$A$7500,0),$E18+2)=Команды!$AJ$2,TRUE,FALSE),IF(INDEX(Команды!$A$2:$AN$7500,MATCH(J$3,Команды!$A$2:$A$7500,0),$E18+2)=Команды!$AJ$3,TRUE,FALSE),IF(INDEX(Команды!$A$2:$AN$7500,MATCH(J$3,Команды!$A$2:$A$7500,0),$E18+2)=Команды!$AJ$4,TRUE,FALSE),IF(INDEX(Команды!$A$2:$AN$7500,MATCH(J$3,Команды!$A$2:$A$7500,0),$E18+2)=Команды!$AJ$5,TRUE,FALSE),IF(INDEX(Команды!$A$2:$AN$7500,MATCH(J$3,Команды!$A$2:$A$7500,0),$E18+2)=Команды!$AJ$6,TRUE,FALSE),IF(INDEX(Команды!$A$2:$AN$7500,MATCH(J$3,Команды!$A$2:$A$7500,0),$E18+2)=Команды!$AJ$7,TRUE,FALSE),IF(INDEX(Команды!$A$2:$AN$7500,MATCH(J$3,Команды!$A$2:$A$7500,0),$E18+2)=Команды!$AJ$8,TRUE,FALSE),IF(INDEX(Команды!$A$2:$AN$7500,MATCH(J$3,Команды!$A$2:$A$7500,0),$E18+2)=Команды!$AJ$9,TRUE,FALSE),IF(INDEX(Команды!$A$2:$AN$7500,MATCH(J$3,Команды!$A$2:$A$7500,0),$E18+2)=Команды!$AJ$10,TRUE,FALSE),IF(INDEX(Команды!$A$2:$AN$7500,MATCH(J$3,Команды!$A$2:$A$7500,0),$E18+2)=Команды!$AJ$11,TRUE,FALSE),IF(INDEX(Команды!$A$2:$AN$7500,MATCH(J$3,Команды!$A$2:$A$7500,0),$E18+2)=Команды!$AJ$12,TRUE,FALSE),IF(INDEX(Команды!$A$2:$AN$7500,MATCH(J$3,Команды!$A$2:$A$7500,0),$E18+2)=Команды!$AJ$13,TRUE,FALSE),IF(INDEX(Команды!$A$2:$AN$7500,MATCH(J$3,Команды!$A$2:$A$7500,0),$E18+2)=Команды!$AJ$14,TRUE,FALSE),IF(INDEX(Команды!$A$2:$AN$7500,MATCH(J$3,Команды!$A$2:$A$7500,0),$E18+2)=Команды!$AJ$15,TRUE,FALSE),IF(INDEX(Команды!$A$2:$AN$7500,MATCH(J$3,Команды!$A$2:$A$7500,0),$E18+2)=Команды!$AJ$16,TRUE,FALSE),,IF(INDEX(Команды!$A$2:$AN$7500,MATCH(J$3,Команды!$A$2:$A$7500,0),$E18+2)=Команды!$AJ$17,TRUE,FALSE),,IF(INDEX(Команды!$A$2:$AN$7500,MATCH(J$3,Команды!$A$2:$A$7500,0),$E18+2)=Команды!$AJ$18,TRUE,FALSE),,IF(INDEX(Команды!$A$2:$AN$7500,MATCH(J$3,Команды!$A$2:$A$7500,0),$E18+2)=Команды!$AJ$19,TRUE,FALSE)),INDEX(Команды!$AJ$2:$AK$19,MATCH(INDEX(Команды!$A$2:$AN$7500,MATCH(J$3,Команды!$A$2:$A$7500,0),$E18+2),Команды!$AJ$2:$AJ$19,0),2),0)</f>
        <v>0.33333333333333331</v>
      </c>
      <c r="K18" s="175">
        <f>IF(OR(IF(INDEX(Команды!$A$2:$AN$7500,MATCH(J$3,Команды!$A$2:$A$7500,0),$E18+2)=Команды!$AJ$2,TRUE,FALSE),IF(INDEX(Команды!$A$2:$AN$7500,MATCH(J$3,Команды!$A$2:$A$7500,0),$E18+2)=Команды!$AJ$3,TRUE,FALSE),IF(INDEX(Команды!$A$2:$AN$7500,MATCH(J$3,Команды!$A$2:$A$7500,0),$E18+2)=Команды!$AJ$4,TRUE,FALSE),IF(INDEX(Команды!$A$2:$AN$7500,MATCH(J$3,Команды!$A$2:$A$7500,0),$E18+2)=Команды!$AJ$5,TRUE,FALSE),IF(INDEX(Команды!$A$2:$AN$7500,MATCH(J$3,Команды!$A$2:$A$7500,0),$E18+2)=Команды!$AJ$6,TRUE,FALSE),IF(INDEX(Команды!$A$2:$AN$7500,MATCH(J$3,Команды!$A$2:$A$7500,0),$E18+2)=Команды!$AJ$7,TRUE,FALSE),IF(INDEX(Команды!$A$2:$AN$7500,MATCH(J$3,Команды!$A$2:$A$7500,0),$E18+2)=Команды!$AJ$8,TRUE,FALSE),IF(INDEX(Команды!$A$2:$AN$7500,MATCH(J$3,Команды!$A$2:$A$7500,0),$E18+2)=Команды!$AJ$9,TRUE,FALSE),IF(INDEX(Команды!$A$2:$AN$7500,MATCH(J$3,Команды!$A$2:$A$7500,0),$E18+2)=Команды!$AJ$10,TRUE,FALSE),IF(INDEX(Команды!$A$2:$AN$7500,MATCH(J$3,Команды!$A$2:$A$7500,0),$E18+2)=Команды!$AJ$11,TRUE,FALSE),IF(INDEX(Команды!$A$2:$AN$7500,MATCH(J$3,Команды!$A$2:$A$7500,0),$E18+2)=Команды!$AJ$12,TRUE,FALSE),IF(INDEX(Команды!$A$2:$AN$7500,MATCH(J$3,Команды!$A$2:$A$7500,0),$E18+2)=Команды!$AJ$13,TRUE,FALSE),IF(INDEX(Команды!$A$2:$AN$7500,MATCH(J$3,Команды!$A$2:$A$7500,0),$E18+2)=Команды!$AJ$14,TRUE,FALSE),IF(INDEX(Команды!$A$2:$AN$7500,MATCH(J$3,Команды!$A$2:$A$7500,0),$E18+2)=Команды!$AJ$15,TRUE,FALSE),IF(INDEX(Команды!$A$2:$AN$7500,MATCH(J$3,Команды!$A$2:$A$7500,0),$E18+2)=Команды!$AJ$16,TRUE,FALSE),IF(INDEX(Команды!$A$2:$AN$7500,MATCH(J$3,Команды!$A$2:$A$7500,0),$E18+2)=Команды!$AJ$17,TRUE,FALSE),IF(INDEX(Команды!$A$2:$AN$7500,MATCH(J$3,Команды!$A$2:$A$7500,0),$E18+2)=Команды!$AJ$18,TRUE,FALSE),IF(INDEX(Команды!$A$2:$AN$7500,MATCH(J$3,Команды!$A$2:$A$7500,0),$E18+2)=Команды!$AJ$19,TRUE,FALSE)),INDEX(Команды!$AJ$2:$AL$19,MATCH(INDEX(Команды!$A$2:$AN$7500,MATCH(J$3,Команды!$A$2:$A$7500,0),$E18+2),Команды!$AJ$2:$AJ$19,0),3),0)</f>
        <v>0.70833333333333337</v>
      </c>
      <c r="L18" s="342"/>
      <c r="M18" s="174">
        <f>IF(OR(IF(INDEX(Команды!$A$2:$AN$7500,MATCH(M$3,Команды!$A$2:$A$7500,0),$E18+2)=Команды!$AJ$2,TRUE,FALSE),IF(INDEX(Команды!$A$2:$AN$7500,MATCH(M$3,Команды!$A$2:$A$7500,0),$E18+2)=Команды!$AJ$3,TRUE,FALSE),IF(INDEX(Команды!$A$2:$AN$7500,MATCH(M$3,Команды!$A$2:$A$7500,0),$E18+2)=Команды!$AJ$4,TRUE,FALSE),IF(INDEX(Команды!$A$2:$AN$7500,MATCH(M$3,Команды!$A$2:$A$7500,0),$E18+2)=Команды!$AJ$5,TRUE,FALSE),IF(INDEX(Команды!$A$2:$AN$7500,MATCH(M$3,Команды!$A$2:$A$7500,0),$E18+2)=Команды!$AJ$6,TRUE,FALSE),IF(INDEX(Команды!$A$2:$AN$7500,MATCH(M$3,Команды!$A$2:$A$7500,0),$E18+2)=Команды!$AJ$7,TRUE,FALSE),IF(INDEX(Команды!$A$2:$AN$7500,MATCH(M$3,Команды!$A$2:$A$7500,0),$E18+2)=Команды!$AJ$8,TRUE,FALSE),IF(INDEX(Команды!$A$2:$AN$7500,MATCH(M$3,Команды!$A$2:$A$7500,0),$E18+2)=Команды!$AJ$9,TRUE,FALSE),IF(INDEX(Команды!$A$2:$AN$7500,MATCH(M$3,Команды!$A$2:$A$7500,0),$E18+2)=Команды!$AJ$10,TRUE,FALSE),IF(INDEX(Команды!$A$2:$AN$7500,MATCH(M$3,Команды!$A$2:$A$7500,0),$E18+2)=Команды!$AJ$11,TRUE,FALSE),IF(INDEX(Команды!$A$2:$AN$7500,MATCH(M$3,Команды!$A$2:$A$7500,0),$E18+2)=Команды!$AJ$12,TRUE,FALSE),IF(INDEX(Команды!$A$2:$AN$7500,MATCH(M$3,Команды!$A$2:$A$7500,0),$E18+2)=Команды!$AJ$13,TRUE,FALSE),IF(INDEX(Команды!$A$2:$AN$7500,MATCH(M$3,Команды!$A$2:$A$7500,0),$E18+2)=Команды!$AJ$14,TRUE,FALSE),IF(INDEX(Команды!$A$2:$AN$7500,MATCH(M$3,Команды!$A$2:$A$7500,0),$E18+2)=Команды!$AJ$15,TRUE,FALSE),IF(INDEX(Команды!$A$2:$AN$7500,MATCH(M$3,Команды!$A$2:$A$7500,0),$E18+2)=Команды!$AJ$16,TRUE,FALSE),,IF(INDEX(Команды!$A$2:$AN$7500,MATCH(M$3,Команды!$A$2:$A$7500,0),$E18+2)=Команды!$AJ$17,TRUE,FALSE),,IF(INDEX(Команды!$A$2:$AN$7500,MATCH(M$3,Команды!$A$2:$A$7500,0),$E18+2)=Команды!$AJ$18,TRUE,FALSE),,IF(INDEX(Команды!$A$2:$AN$7500,MATCH(M$3,Команды!$A$2:$A$7500,0),$E18+2)=Команды!$AJ$19,TRUE,FALSE)),INDEX(Команды!$AJ$2:$AK$19,MATCH(INDEX(Команды!$A$2:$AN$7500,MATCH(M$3,Команды!$A$2:$A$7500,0),$E18+2),Команды!$AJ$2:$AJ$19,0),2),0)</f>
        <v>0.33333333333333331</v>
      </c>
      <c r="N18" s="175">
        <f>IF(OR(IF(INDEX(Команды!$A$2:$AN$7500,MATCH(M$3,Команды!$A$2:$A$7500,0),$E18+2)=Команды!$AJ$2,TRUE,FALSE),IF(INDEX(Команды!$A$2:$AN$7500,MATCH(M$3,Команды!$A$2:$A$7500,0),$E18+2)=Команды!$AJ$3,TRUE,FALSE),IF(INDEX(Команды!$A$2:$AN$7500,MATCH(M$3,Команды!$A$2:$A$7500,0),$E18+2)=Команды!$AJ$4,TRUE,FALSE),IF(INDEX(Команды!$A$2:$AN$7500,MATCH(M$3,Команды!$A$2:$A$7500,0),$E18+2)=Команды!$AJ$5,TRUE,FALSE),IF(INDEX(Команды!$A$2:$AN$7500,MATCH(M$3,Команды!$A$2:$A$7500,0),$E18+2)=Команды!$AJ$6,TRUE,FALSE),IF(INDEX(Команды!$A$2:$AN$7500,MATCH(M$3,Команды!$A$2:$A$7500,0),$E18+2)=Команды!$AJ$7,TRUE,FALSE),IF(INDEX(Команды!$A$2:$AN$7500,MATCH(M$3,Команды!$A$2:$A$7500,0),$E18+2)=Команды!$AJ$8,TRUE,FALSE),IF(INDEX(Команды!$A$2:$AN$7500,MATCH(M$3,Команды!$A$2:$A$7500,0),$E18+2)=Команды!$AJ$9,TRUE,FALSE),IF(INDEX(Команды!$A$2:$AN$7500,MATCH(M$3,Команды!$A$2:$A$7500,0),$E18+2)=Команды!$AJ$10,TRUE,FALSE),IF(INDEX(Команды!$A$2:$AN$7500,MATCH(M$3,Команды!$A$2:$A$7500,0),$E18+2)=Команды!$AJ$11,TRUE,FALSE),IF(INDEX(Команды!$A$2:$AN$7500,MATCH(M$3,Команды!$A$2:$A$7500,0),$E18+2)=Команды!$AJ$12,TRUE,FALSE),IF(INDEX(Команды!$A$2:$AN$7500,MATCH(M$3,Команды!$A$2:$A$7500,0),$E18+2)=Команды!$AJ$13,TRUE,FALSE),IF(INDEX(Команды!$A$2:$AN$7500,MATCH(M$3,Команды!$A$2:$A$7500,0),$E18+2)=Команды!$AJ$14,TRUE,FALSE),IF(INDEX(Команды!$A$2:$AN$7500,MATCH(M$3,Команды!$A$2:$A$7500,0),$E18+2)=Команды!$AJ$15,TRUE,FALSE),IF(INDEX(Команды!$A$2:$AN$7500,MATCH(M$3,Команды!$A$2:$A$7500,0),$E18+2)=Команды!$AJ$16,TRUE,FALSE),IF(INDEX(Команды!$A$2:$AN$7500,MATCH(M$3,Команды!$A$2:$A$7500,0),$E18+2)=Команды!$AJ$17,TRUE,FALSE),IF(INDEX(Команды!$A$2:$AN$7500,MATCH(M$3,Команды!$A$2:$A$7500,0),$E18+2)=Команды!$AJ$18,TRUE,FALSE),IF(INDEX(Команды!$A$2:$AN$7500,MATCH(M$3,Команды!$A$2:$A$7500,0),$E18+2)=Команды!$AJ$19,TRUE,FALSE)),INDEX(Команды!$AJ$2:$AL$19,MATCH(INDEX(Команды!$A$2:$AN$7500,MATCH(M$3,Команды!$A$2:$A$7500,0),$E18+2),Команды!$AJ$2:$AJ$19,0),3),0)</f>
        <v>0.70833333333333337</v>
      </c>
      <c r="O18" s="342"/>
      <c r="P18" s="174">
        <f>IF(OR(IF(INDEX(Команды!$A$2:$AN$7500,MATCH(P$3,Команды!$A$2:$A$7500,0),$E18+2)=Команды!$AJ$2,TRUE,FALSE),IF(INDEX(Команды!$A$2:$AN$7500,MATCH(P$3,Команды!$A$2:$A$7500,0),$E18+2)=Команды!$AJ$3,TRUE,FALSE),IF(INDEX(Команды!$A$2:$AN$7500,MATCH(P$3,Команды!$A$2:$A$7500,0),$E18+2)=Команды!$AJ$4,TRUE,FALSE),IF(INDEX(Команды!$A$2:$AN$7500,MATCH(P$3,Команды!$A$2:$A$7500,0),$E18+2)=Команды!$AJ$5,TRUE,FALSE),IF(INDEX(Команды!$A$2:$AN$7500,MATCH(P$3,Команды!$A$2:$A$7500,0),$E18+2)=Команды!$AJ$6,TRUE,FALSE),IF(INDEX(Команды!$A$2:$AN$7500,MATCH(P$3,Команды!$A$2:$A$7500,0),$E18+2)=Команды!$AJ$7,TRUE,FALSE),IF(INDEX(Команды!$A$2:$AN$7500,MATCH(P$3,Команды!$A$2:$A$7500,0),$E18+2)=Команды!$AJ$8,TRUE,FALSE),IF(INDEX(Команды!$A$2:$AN$7500,MATCH(P$3,Команды!$A$2:$A$7500,0),$E18+2)=Команды!$AJ$9,TRUE,FALSE),IF(INDEX(Команды!$A$2:$AN$7500,MATCH(P$3,Команды!$A$2:$A$7500,0),$E18+2)=Команды!$AJ$10,TRUE,FALSE),IF(INDEX(Команды!$A$2:$AN$7500,MATCH(P$3,Команды!$A$2:$A$7500,0),$E18+2)=Команды!$AJ$11,TRUE,FALSE),IF(INDEX(Команды!$A$2:$AN$7500,MATCH(P$3,Команды!$A$2:$A$7500,0),$E18+2)=Команды!$AJ$12,TRUE,FALSE),IF(INDEX(Команды!$A$2:$AN$7500,MATCH(P$3,Команды!$A$2:$A$7500,0),$E18+2)=Команды!$AJ$13,TRUE,FALSE),IF(INDEX(Команды!$A$2:$AN$7500,MATCH(P$3,Команды!$A$2:$A$7500,0),$E18+2)=Команды!$AJ$14,TRUE,FALSE),IF(INDEX(Команды!$A$2:$AN$7500,MATCH(P$3,Команды!$A$2:$A$7500,0),$E18+2)=Команды!$AJ$15,TRUE,FALSE),IF(INDEX(Команды!$A$2:$AN$7500,MATCH(P$3,Команды!$A$2:$A$7500,0),$E18+2)=Команды!$AJ$16,TRUE,FALSE),,IF(INDEX(Команды!$A$2:$AN$7500,MATCH(P$3,Команды!$A$2:$A$7500,0),$E18+2)=Команды!$AJ$17,TRUE,FALSE),,IF(INDEX(Команды!$A$2:$AN$7500,MATCH(P$3,Команды!$A$2:$A$7500,0),$E18+2)=Команды!$AJ$18,TRUE,FALSE),,IF(INDEX(Команды!$A$2:$AN$7500,MATCH(P$3,Команды!$A$2:$A$7500,0),$E18+2)=Команды!$AJ$19,TRUE,FALSE)),INDEX(Команды!$AJ$2:$AK$19,MATCH(INDEX(Команды!$A$2:$AN$7500,MATCH(P$3,Команды!$A$2:$A$7500,0),$E18+2),Команды!$AJ$2:$AJ$19,0),2),0)</f>
        <v>0.33333333333333331</v>
      </c>
      <c r="Q18" s="175">
        <f>IF(OR(IF(INDEX(Команды!$A$2:$AN$7500,MATCH(P$3,Команды!$A$2:$A$7500,0),$E18+2)=Команды!$AJ$2,TRUE,FALSE),IF(INDEX(Команды!$A$2:$AN$7500,MATCH(P$3,Команды!$A$2:$A$7500,0),$E18+2)=Команды!$AJ$3,TRUE,FALSE),IF(INDEX(Команды!$A$2:$AN$7500,MATCH(P$3,Команды!$A$2:$A$7500,0),$E18+2)=Команды!$AJ$4,TRUE,FALSE),IF(INDEX(Команды!$A$2:$AN$7500,MATCH(P$3,Команды!$A$2:$A$7500,0),$E18+2)=Команды!$AJ$5,TRUE,FALSE),IF(INDEX(Команды!$A$2:$AN$7500,MATCH(P$3,Команды!$A$2:$A$7500,0),$E18+2)=Команды!$AJ$6,TRUE,FALSE),IF(INDEX(Команды!$A$2:$AN$7500,MATCH(P$3,Команды!$A$2:$A$7500,0),$E18+2)=Команды!$AJ$7,TRUE,FALSE),IF(INDEX(Команды!$A$2:$AN$7500,MATCH(P$3,Команды!$A$2:$A$7500,0),$E18+2)=Команды!$AJ$8,TRUE,FALSE),IF(INDEX(Команды!$A$2:$AN$7500,MATCH(P$3,Команды!$A$2:$A$7500,0),$E18+2)=Команды!$AJ$9,TRUE,FALSE),IF(INDEX(Команды!$A$2:$AN$7500,MATCH(P$3,Команды!$A$2:$A$7500,0),$E18+2)=Команды!$AJ$10,TRUE,FALSE),IF(INDEX(Команды!$A$2:$AN$7500,MATCH(P$3,Команды!$A$2:$A$7500,0),$E18+2)=Команды!$AJ$11,TRUE,FALSE),IF(INDEX(Команды!$A$2:$AN$7500,MATCH(P$3,Команды!$A$2:$A$7500,0),$E18+2)=Команды!$AJ$12,TRUE,FALSE),IF(INDEX(Команды!$A$2:$AN$7500,MATCH(P$3,Команды!$A$2:$A$7500,0),$E18+2)=Команды!$AJ$13,TRUE,FALSE),IF(INDEX(Команды!$A$2:$AN$7500,MATCH(P$3,Команды!$A$2:$A$7500,0),$E18+2)=Команды!$AJ$14,TRUE,FALSE),IF(INDEX(Команды!$A$2:$AN$7500,MATCH(P$3,Команды!$A$2:$A$7500,0),$E18+2)=Команды!$AJ$15,TRUE,FALSE),IF(INDEX(Команды!$A$2:$AN$7500,MATCH(P$3,Команды!$A$2:$A$7500,0),$E18+2)=Команды!$AJ$16,TRUE,FALSE),IF(INDEX(Команды!$A$2:$AN$7500,MATCH(P$3,Команды!$A$2:$A$7500,0),$E18+2)=Команды!$AJ$17,TRUE,FALSE),IF(INDEX(Команды!$A$2:$AN$7500,MATCH(P$3,Команды!$A$2:$A$7500,0),$E18+2)=Команды!$AJ$18,TRUE,FALSE),IF(INDEX(Команды!$A$2:$AN$7500,MATCH(P$3,Команды!$A$2:$A$7500,0),$E18+2)=Команды!$AJ$19,TRUE,FALSE)),INDEX(Команды!$AJ$2:$AL$19,MATCH(INDEX(Команды!$A$2:$AN$7500,MATCH(P$3,Команды!$A$2:$A$7500,0),$E18+2),Команды!$AJ$2:$AJ$19,0),3),0)</f>
        <v>0.70833333333333337</v>
      </c>
      <c r="R18" s="342"/>
      <c r="S18" s="174">
        <f>IF(OR(IF(INDEX(Команды!$A$2:$AN$7500,MATCH(S$3,Команды!$A$2:$A$7500,0),$E18+2)=Команды!$AJ$2,TRUE,FALSE),IF(INDEX(Команды!$A$2:$AN$7500,MATCH(S$3,Команды!$A$2:$A$7500,0),$E18+2)=Команды!$AJ$3,TRUE,FALSE),IF(INDEX(Команды!$A$2:$AN$7500,MATCH(S$3,Команды!$A$2:$A$7500,0),$E18+2)=Команды!$AJ$4,TRUE,FALSE),IF(INDEX(Команды!$A$2:$AN$7500,MATCH(S$3,Команды!$A$2:$A$7500,0),$E18+2)=Команды!$AJ$5,TRUE,FALSE),IF(INDEX(Команды!$A$2:$AN$7500,MATCH(S$3,Команды!$A$2:$A$7500,0),$E18+2)=Команды!$AJ$6,TRUE,FALSE),IF(INDEX(Команды!$A$2:$AN$7500,MATCH(S$3,Команды!$A$2:$A$7500,0),$E18+2)=Команды!$AJ$7,TRUE,FALSE),IF(INDEX(Команды!$A$2:$AN$7500,MATCH(S$3,Команды!$A$2:$A$7500,0),$E18+2)=Команды!$AJ$8,TRUE,FALSE),IF(INDEX(Команды!$A$2:$AN$7500,MATCH(S$3,Команды!$A$2:$A$7500,0),$E18+2)=Команды!$AJ$9,TRUE,FALSE),IF(INDEX(Команды!$A$2:$AN$7500,MATCH(S$3,Команды!$A$2:$A$7500,0),$E18+2)=Команды!$AJ$10,TRUE,FALSE),IF(INDEX(Команды!$A$2:$AN$7500,MATCH(S$3,Команды!$A$2:$A$7500,0),$E18+2)=Команды!$AJ$11,TRUE,FALSE),IF(INDEX(Команды!$A$2:$AN$7500,MATCH(S$3,Команды!$A$2:$A$7500,0),$E18+2)=Команды!$AJ$12,TRUE,FALSE),IF(INDEX(Команды!$A$2:$AN$7500,MATCH(S$3,Команды!$A$2:$A$7500,0),$E18+2)=Команды!$AJ$13,TRUE,FALSE),IF(INDEX(Команды!$A$2:$AN$7500,MATCH(S$3,Команды!$A$2:$A$7500,0),$E18+2)=Команды!$AJ$14,TRUE,FALSE),IF(INDEX(Команды!$A$2:$AN$7500,MATCH(S$3,Команды!$A$2:$A$7500,0),$E18+2)=Команды!$AJ$15,TRUE,FALSE),IF(INDEX(Команды!$A$2:$AN$7500,MATCH(S$3,Команды!$A$2:$A$7500,0),$E18+2)=Команды!$AJ$16,TRUE,FALSE),,IF(INDEX(Команды!$A$2:$AN$7500,MATCH(S$3,Команды!$A$2:$A$7500,0),$E18+2)=Команды!$AJ$17,TRUE,FALSE),,IF(INDEX(Команды!$A$2:$AN$7500,MATCH(S$3,Команды!$A$2:$A$7500,0),$E18+2)=Команды!$AJ$18,TRUE,FALSE),,IF(INDEX(Команды!$A$2:$AN$7500,MATCH(S$3,Команды!$A$2:$A$7500,0),$E18+2)=Команды!$AJ$19,TRUE,FALSE)),INDEX(Команды!$AJ$2:$AK$19,MATCH(INDEX(Команды!$A$2:$AN$7500,MATCH(S$3,Команды!$A$2:$A$7500,0),$E18+2),Команды!$AJ$2:$AJ$19,0),2),0)</f>
        <v>0.33333333333333331</v>
      </c>
      <c r="T18" s="175">
        <f>IF(OR(IF(INDEX(Команды!$A$2:$AN$7500,MATCH(S$3,Команды!$A$2:$A$7500,0),$E18+2)=Команды!$AJ$2,TRUE,FALSE),IF(INDEX(Команды!$A$2:$AN$7500,MATCH(S$3,Команды!$A$2:$A$7500,0),$E18+2)=Команды!$AJ$3,TRUE,FALSE),IF(INDEX(Команды!$A$2:$AN$7500,MATCH(S$3,Команды!$A$2:$A$7500,0),$E18+2)=Команды!$AJ$4,TRUE,FALSE),IF(INDEX(Команды!$A$2:$AN$7500,MATCH(S$3,Команды!$A$2:$A$7500,0),$E18+2)=Команды!$AJ$5,TRUE,FALSE),IF(INDEX(Команды!$A$2:$AN$7500,MATCH(S$3,Команды!$A$2:$A$7500,0),$E18+2)=Команды!$AJ$6,TRUE,FALSE),IF(INDEX(Команды!$A$2:$AN$7500,MATCH(S$3,Команды!$A$2:$A$7500,0),$E18+2)=Команды!$AJ$7,TRUE,FALSE),IF(INDEX(Команды!$A$2:$AN$7500,MATCH(S$3,Команды!$A$2:$A$7500,0),$E18+2)=Команды!$AJ$8,TRUE,FALSE),IF(INDEX(Команды!$A$2:$AN$7500,MATCH(S$3,Команды!$A$2:$A$7500,0),$E18+2)=Команды!$AJ$9,TRUE,FALSE),IF(INDEX(Команды!$A$2:$AN$7500,MATCH(S$3,Команды!$A$2:$A$7500,0),$E18+2)=Команды!$AJ$10,TRUE,FALSE),IF(INDEX(Команды!$A$2:$AN$7500,MATCH(S$3,Команды!$A$2:$A$7500,0),$E18+2)=Команды!$AJ$11,TRUE,FALSE),IF(INDEX(Команды!$A$2:$AN$7500,MATCH(S$3,Команды!$A$2:$A$7500,0),$E18+2)=Команды!$AJ$12,TRUE,FALSE),IF(INDEX(Команды!$A$2:$AN$7500,MATCH(S$3,Команды!$A$2:$A$7500,0),$E18+2)=Команды!$AJ$13,TRUE,FALSE),IF(INDEX(Команды!$A$2:$AN$7500,MATCH(S$3,Команды!$A$2:$A$7500,0),$E18+2)=Команды!$AJ$14,TRUE,FALSE),IF(INDEX(Команды!$A$2:$AN$7500,MATCH(S$3,Команды!$A$2:$A$7500,0),$E18+2)=Команды!$AJ$15,TRUE,FALSE),IF(INDEX(Команды!$A$2:$AN$7500,MATCH(S$3,Команды!$A$2:$A$7500,0),$E18+2)=Команды!$AJ$16,TRUE,FALSE),IF(INDEX(Команды!$A$2:$AN$7500,MATCH(S$3,Команды!$A$2:$A$7500,0),$E18+2)=Команды!$AJ$17,TRUE,FALSE),IF(INDEX(Команды!$A$2:$AN$7500,MATCH(S$3,Команды!$A$2:$A$7500,0),$E18+2)=Команды!$AJ$18,TRUE,FALSE),IF(INDEX(Команды!$A$2:$AN$7500,MATCH(S$3,Команды!$A$2:$A$7500,0),$E18+2)=Команды!$AJ$19,TRUE,FALSE)),INDEX(Команды!$AJ$2:$AL$19,MATCH(INDEX(Команды!$A$2:$AN$7500,MATCH(S$3,Команды!$A$2:$A$7500,0),$E18+2),Команды!$AJ$2:$AJ$19,0),3),0)</f>
        <v>0.70833333333333337</v>
      </c>
      <c r="U18" s="342"/>
      <c r="V18" s="174">
        <f>IF(OR(IF(INDEX(Команды!$A$2:$AN$7500,MATCH(V$3,Команды!$A$2:$A$7500,0),$E18+2)=Команды!$AJ$2,TRUE,FALSE),IF(INDEX(Команды!$A$2:$AN$7500,MATCH(V$3,Команды!$A$2:$A$7500,0),$E18+2)=Команды!$AJ$3,TRUE,FALSE),IF(INDEX(Команды!$A$2:$AN$7500,MATCH(V$3,Команды!$A$2:$A$7500,0),$E18+2)=Команды!$AJ$4,TRUE,FALSE),IF(INDEX(Команды!$A$2:$AN$7500,MATCH(V$3,Команды!$A$2:$A$7500,0),$E18+2)=Команды!$AJ$5,TRUE,FALSE),IF(INDEX(Команды!$A$2:$AN$7500,MATCH(V$3,Команды!$A$2:$A$7500,0),$E18+2)=Команды!$AJ$6,TRUE,FALSE),IF(INDEX(Команды!$A$2:$AN$7500,MATCH(V$3,Команды!$A$2:$A$7500,0),$E18+2)=Команды!$AJ$7,TRUE,FALSE),IF(INDEX(Команды!$A$2:$AN$7500,MATCH(V$3,Команды!$A$2:$A$7500,0),$E18+2)=Команды!$AJ$8,TRUE,FALSE),IF(INDEX(Команды!$A$2:$AN$7500,MATCH(V$3,Команды!$A$2:$A$7500,0),$E18+2)=Команды!$AJ$9,TRUE,FALSE),IF(INDEX(Команды!$A$2:$AN$7500,MATCH(V$3,Команды!$A$2:$A$7500,0),$E18+2)=Команды!$AJ$10,TRUE,FALSE),IF(INDEX(Команды!$A$2:$AN$7500,MATCH(V$3,Команды!$A$2:$A$7500,0),$E18+2)=Команды!$AJ$11,TRUE,FALSE),IF(INDEX(Команды!$A$2:$AN$7500,MATCH(V$3,Команды!$A$2:$A$7500,0),$E18+2)=Команды!$AJ$12,TRUE,FALSE),IF(INDEX(Команды!$A$2:$AN$7500,MATCH(V$3,Команды!$A$2:$A$7500,0),$E18+2)=Команды!$AJ$13,TRUE,FALSE),IF(INDEX(Команды!$A$2:$AN$7500,MATCH(V$3,Команды!$A$2:$A$7500,0),$E18+2)=Команды!$AJ$14,TRUE,FALSE),IF(INDEX(Команды!$A$2:$AN$7500,MATCH(V$3,Команды!$A$2:$A$7500,0),$E18+2)=Команды!$AJ$15,TRUE,FALSE),IF(INDEX(Команды!$A$2:$AN$7500,MATCH(V$3,Команды!$A$2:$A$7500,0),$E18+2)=Команды!$AJ$16,TRUE,FALSE),,IF(INDEX(Команды!$A$2:$AN$7500,MATCH(V$3,Команды!$A$2:$A$7500,0),$E18+2)=Команды!$AJ$17,TRUE,FALSE),,IF(INDEX(Команды!$A$2:$AN$7500,MATCH(V$3,Команды!$A$2:$A$7500,0),$E18+2)=Команды!$AJ$18,TRUE,FALSE),,IF(INDEX(Команды!$A$2:$AN$7500,MATCH(V$3,Команды!$A$2:$A$7500,0),$E18+2)=Команды!$AJ$19,TRUE,FALSE)),INDEX(Команды!$AJ$2:$AK$19,MATCH(INDEX(Команды!$A$2:$AN$7500,MATCH(V$3,Команды!$A$2:$A$7500,0),$E18+2),Команды!$AJ$2:$AJ$19,0),2),0)</f>
        <v>0.33333333333333331</v>
      </c>
      <c r="W18" s="175">
        <f>IF(OR(IF(INDEX(Команды!$A$2:$AN$7500,MATCH(V$3,Команды!$A$2:$A$7500,0),$E18+2)=Команды!$AJ$2,TRUE,FALSE),IF(INDEX(Команды!$A$2:$AN$7500,MATCH(V$3,Команды!$A$2:$A$7500,0),$E18+2)=Команды!$AJ$3,TRUE,FALSE),IF(INDEX(Команды!$A$2:$AN$7500,MATCH(V$3,Команды!$A$2:$A$7500,0),$E18+2)=Команды!$AJ$4,TRUE,FALSE),IF(INDEX(Команды!$A$2:$AN$7500,MATCH(V$3,Команды!$A$2:$A$7500,0),$E18+2)=Команды!$AJ$5,TRUE,FALSE),IF(INDEX(Команды!$A$2:$AN$7500,MATCH(V$3,Команды!$A$2:$A$7500,0),$E18+2)=Команды!$AJ$6,TRUE,FALSE),IF(INDEX(Команды!$A$2:$AN$7500,MATCH(V$3,Команды!$A$2:$A$7500,0),$E18+2)=Команды!$AJ$7,TRUE,FALSE),IF(INDEX(Команды!$A$2:$AN$7500,MATCH(V$3,Команды!$A$2:$A$7500,0),$E18+2)=Команды!$AJ$8,TRUE,FALSE),IF(INDEX(Команды!$A$2:$AN$7500,MATCH(V$3,Команды!$A$2:$A$7500,0),$E18+2)=Команды!$AJ$9,TRUE,FALSE),IF(INDEX(Команды!$A$2:$AN$7500,MATCH(V$3,Команды!$A$2:$A$7500,0),$E18+2)=Команды!$AJ$10,TRUE,FALSE),IF(INDEX(Команды!$A$2:$AN$7500,MATCH(V$3,Команды!$A$2:$A$7500,0),$E18+2)=Команды!$AJ$11,TRUE,FALSE),IF(INDEX(Команды!$A$2:$AN$7500,MATCH(V$3,Команды!$A$2:$A$7500,0),$E18+2)=Команды!$AJ$12,TRUE,FALSE),IF(INDEX(Команды!$A$2:$AN$7500,MATCH(V$3,Команды!$A$2:$A$7500,0),$E18+2)=Команды!$AJ$13,TRUE,FALSE),IF(INDEX(Команды!$A$2:$AN$7500,MATCH(V$3,Команды!$A$2:$A$7500,0),$E18+2)=Команды!$AJ$14,TRUE,FALSE),IF(INDEX(Команды!$A$2:$AN$7500,MATCH(V$3,Команды!$A$2:$A$7500,0),$E18+2)=Команды!$AJ$15,TRUE,FALSE),IF(INDEX(Команды!$A$2:$AN$7500,MATCH(V$3,Команды!$A$2:$A$7500,0),$E18+2)=Команды!$AJ$16,TRUE,FALSE),IF(INDEX(Команды!$A$2:$AN$7500,MATCH(V$3,Команды!$A$2:$A$7500,0),$E18+2)=Команды!$AJ$17,TRUE,FALSE),IF(INDEX(Команды!$A$2:$AN$7500,MATCH(V$3,Команды!$A$2:$A$7500,0),$E18+2)=Команды!$AJ$18,TRUE,FALSE),IF(INDEX(Команды!$A$2:$AN$7500,MATCH(V$3,Команды!$A$2:$A$7500,0),$E18+2)=Команды!$AJ$19,TRUE,FALSE)),INDEX(Команды!$AJ$2:$AL$19,MATCH(INDEX(Команды!$A$2:$AN$7500,MATCH(V$3,Команды!$A$2:$A$7500,0),$E18+2),Команды!$AJ$2:$AJ$19,0),3),0)</f>
        <v>0.70833333333333337</v>
      </c>
      <c r="X18" s="342"/>
      <c r="Y18" s="174" t="str">
        <f>IF(OR(IF(INDEX(Команды!$A$2:$AN$7500,MATCH(Y$3,Команды!$A$2:$A$7500,0),$E18+2)=Команды!$AJ$2,TRUE,FALSE),IF(INDEX(Команды!$A$2:$AN$7500,MATCH(Y$3,Команды!$A$2:$A$7500,0),$E18+2)=Команды!$AJ$3,TRUE,FALSE),IF(INDEX(Команды!$A$2:$AN$7500,MATCH(Y$3,Команды!$A$2:$A$7500,0),$E18+2)=Команды!$AJ$4,TRUE,FALSE),IF(INDEX(Команды!$A$2:$AN$7500,MATCH(Y$3,Команды!$A$2:$A$7500,0),$E18+2)=Команды!$AJ$5,TRUE,FALSE),IF(INDEX(Команды!$A$2:$AN$7500,MATCH(Y$3,Команды!$A$2:$A$7500,0),$E18+2)=Команды!$AJ$6,TRUE,FALSE),IF(INDEX(Команды!$A$2:$AN$7500,MATCH(Y$3,Команды!$A$2:$A$7500,0),$E18+2)=Команды!$AJ$7,TRUE,FALSE),IF(INDEX(Команды!$A$2:$AN$7500,MATCH(Y$3,Команды!$A$2:$A$7500,0),$E18+2)=Команды!$AJ$8,TRUE,FALSE),IF(INDEX(Команды!$A$2:$AN$7500,MATCH(Y$3,Команды!$A$2:$A$7500,0),$E18+2)=Команды!$AJ$9,TRUE,FALSE),IF(INDEX(Команды!$A$2:$AN$7500,MATCH(Y$3,Команды!$A$2:$A$7500,0),$E18+2)=Команды!$AJ$10,TRUE,FALSE),IF(INDEX(Команды!$A$2:$AN$7500,MATCH(Y$3,Команды!$A$2:$A$7500,0),$E18+2)=Команды!$AJ$11,TRUE,FALSE),IF(INDEX(Команды!$A$2:$AN$7500,MATCH(Y$3,Команды!$A$2:$A$7500,0),$E18+2)=Команды!$AJ$12,TRUE,FALSE),IF(INDEX(Команды!$A$2:$AN$7500,MATCH(Y$3,Команды!$A$2:$A$7500,0),$E18+2)=Команды!$AJ$13,TRUE,FALSE),IF(INDEX(Команды!$A$2:$AN$7500,MATCH(Y$3,Команды!$A$2:$A$7500,0),$E18+2)=Команды!$AJ$14,TRUE,FALSE),IF(INDEX(Команды!$A$2:$AN$7500,MATCH(Y$3,Команды!$A$2:$A$7500,0),$E18+2)=Команды!$AJ$15,TRUE,FALSE),IF(INDEX(Команды!$A$2:$AN$7500,MATCH(Y$3,Команды!$A$2:$A$7500,0),$E18+2)=Команды!$AJ$16,TRUE,FALSE),,IF(INDEX(Команды!$A$2:$AN$7500,MATCH(Y$3,Команды!$A$2:$A$7500,0),$E18+2)=Команды!$AJ$17,TRUE,FALSE),,IF(INDEX(Команды!$A$2:$AN$7500,MATCH(Y$3,Команды!$A$2:$A$7500,0),$E18+2)=Команды!$AJ$18,TRUE,FALSE),,IF(INDEX(Команды!$A$2:$AN$7500,MATCH(Y$3,Команды!$A$2:$A$7500,0),$E18+2)=Команды!$AJ$19,TRUE,FALSE)),INDEX(Команды!$AJ$2:$AK$19,MATCH(INDEX(Команды!$A$2:$AN$7500,MATCH(Y$3,Команды!$A$2:$A$7500,0),$E18+2),Команды!$AJ$2:$AJ$19,0),2),0)</f>
        <v>В</v>
      </c>
      <c r="Z18" s="175" t="str">
        <f>IF(OR(IF(INDEX(Команды!$A$2:$AN$7500,MATCH(Y$3,Команды!$A$2:$A$7500,0),$E18+2)=Команды!$AJ$2,TRUE,FALSE),IF(INDEX(Команды!$A$2:$AN$7500,MATCH(Y$3,Команды!$A$2:$A$7500,0),$E18+2)=Команды!$AJ$3,TRUE,FALSE),IF(INDEX(Команды!$A$2:$AN$7500,MATCH(Y$3,Команды!$A$2:$A$7500,0),$E18+2)=Команды!$AJ$4,TRUE,FALSE),IF(INDEX(Команды!$A$2:$AN$7500,MATCH(Y$3,Команды!$A$2:$A$7500,0),$E18+2)=Команды!$AJ$5,TRUE,FALSE),IF(INDEX(Команды!$A$2:$AN$7500,MATCH(Y$3,Команды!$A$2:$A$7500,0),$E18+2)=Команды!$AJ$6,TRUE,FALSE),IF(INDEX(Команды!$A$2:$AN$7500,MATCH(Y$3,Команды!$A$2:$A$7500,0),$E18+2)=Команды!$AJ$7,TRUE,FALSE),IF(INDEX(Команды!$A$2:$AN$7500,MATCH(Y$3,Команды!$A$2:$A$7500,0),$E18+2)=Команды!$AJ$8,TRUE,FALSE),IF(INDEX(Команды!$A$2:$AN$7500,MATCH(Y$3,Команды!$A$2:$A$7500,0),$E18+2)=Команды!$AJ$9,TRUE,FALSE),IF(INDEX(Команды!$A$2:$AN$7500,MATCH(Y$3,Команды!$A$2:$A$7500,0),$E18+2)=Команды!$AJ$10,TRUE,FALSE),IF(INDEX(Команды!$A$2:$AN$7500,MATCH(Y$3,Команды!$A$2:$A$7500,0),$E18+2)=Команды!$AJ$11,TRUE,FALSE),IF(INDEX(Команды!$A$2:$AN$7500,MATCH(Y$3,Команды!$A$2:$A$7500,0),$E18+2)=Команды!$AJ$12,TRUE,FALSE),IF(INDEX(Команды!$A$2:$AN$7500,MATCH(Y$3,Команды!$A$2:$A$7500,0),$E18+2)=Команды!$AJ$13,TRUE,FALSE),IF(INDEX(Команды!$A$2:$AN$7500,MATCH(Y$3,Команды!$A$2:$A$7500,0),$E18+2)=Команды!$AJ$14,TRUE,FALSE),IF(INDEX(Команды!$A$2:$AN$7500,MATCH(Y$3,Команды!$A$2:$A$7500,0),$E18+2)=Команды!$AJ$15,TRUE,FALSE),IF(INDEX(Команды!$A$2:$AN$7500,MATCH(Y$3,Команды!$A$2:$A$7500,0),$E18+2)=Команды!$AJ$16,TRUE,FALSE),IF(INDEX(Команды!$A$2:$AN$7500,MATCH(Y$3,Команды!$A$2:$A$7500,0),$E18+2)=Команды!$AJ$17,TRUE,FALSE),IF(INDEX(Команды!$A$2:$AN$7500,MATCH(Y$3,Команды!$A$2:$A$7500,0),$E18+2)=Команды!$AJ$18,TRUE,FALSE),IF(INDEX(Команды!$A$2:$AN$7500,MATCH(Y$3,Команды!$A$2:$A$7500,0),$E18+2)=Команды!$AJ$19,TRUE,FALSE)),INDEX(Команды!$AJ$2:$AL$19,MATCH(INDEX(Команды!$A$2:$AN$7500,MATCH(Y$3,Команды!$A$2:$A$7500,0),$E18+2),Команды!$AJ$2:$AJ$19,0),3),0)</f>
        <v>В</v>
      </c>
      <c r="AA18" s="342"/>
      <c r="AB18" s="174" t="str">
        <f>IF(OR(IF(INDEX(Команды!$A$2:$AN$7500,MATCH(AB$3,Команды!$A$2:$A$7500,0),$E18+2)=Команды!$AJ$2,TRUE,FALSE),IF(INDEX(Команды!$A$2:$AN$7500,MATCH(AB$3,Команды!$A$2:$A$7500,0),$E18+2)=Команды!$AJ$3,TRUE,FALSE),IF(INDEX(Команды!$A$2:$AN$7500,MATCH(AB$3,Команды!$A$2:$A$7500,0),$E18+2)=Команды!$AJ$4,TRUE,FALSE),IF(INDEX(Команды!$A$2:$AN$7500,MATCH(AB$3,Команды!$A$2:$A$7500,0),$E18+2)=Команды!$AJ$5,TRUE,FALSE),IF(INDEX(Команды!$A$2:$AN$7500,MATCH(AB$3,Команды!$A$2:$A$7500,0),$E18+2)=Команды!$AJ$6,TRUE,FALSE),IF(INDEX(Команды!$A$2:$AN$7500,MATCH(AB$3,Команды!$A$2:$A$7500,0),$E18+2)=Команды!$AJ$7,TRUE,FALSE),IF(INDEX(Команды!$A$2:$AN$7500,MATCH(AB$3,Команды!$A$2:$A$7500,0),$E18+2)=Команды!$AJ$8,TRUE,FALSE),IF(INDEX(Команды!$A$2:$AN$7500,MATCH(AB$3,Команды!$A$2:$A$7500,0),$E18+2)=Команды!$AJ$9,TRUE,FALSE),IF(INDEX(Команды!$A$2:$AN$7500,MATCH(AB$3,Команды!$A$2:$A$7500,0),$E18+2)=Команды!$AJ$10,TRUE,FALSE),IF(INDEX(Команды!$A$2:$AN$7500,MATCH(AB$3,Команды!$A$2:$A$7500,0),$E18+2)=Команды!$AJ$11,TRUE,FALSE),IF(INDEX(Команды!$A$2:$AN$7500,MATCH(AB$3,Команды!$A$2:$A$7500,0),$E18+2)=Команды!$AJ$12,TRUE,FALSE),IF(INDEX(Команды!$A$2:$AN$7500,MATCH(AB$3,Команды!$A$2:$A$7500,0),$E18+2)=Команды!$AJ$13,TRUE,FALSE),IF(INDEX(Команды!$A$2:$AN$7500,MATCH(AB$3,Команды!$A$2:$A$7500,0),$E18+2)=Команды!$AJ$14,TRUE,FALSE),IF(INDEX(Команды!$A$2:$AN$7500,MATCH(AB$3,Команды!$A$2:$A$7500,0),$E18+2)=Команды!$AJ$15,TRUE,FALSE),IF(INDEX(Команды!$A$2:$AN$7500,MATCH(AB$3,Команды!$A$2:$A$7500,0),$E18+2)=Команды!$AJ$16,TRUE,FALSE),,IF(INDEX(Команды!$A$2:$AN$7500,MATCH(AB$3,Команды!$A$2:$A$7500,0),$E18+2)=Команды!$AJ$17,TRUE,FALSE),,IF(INDEX(Команды!$A$2:$AN$7500,MATCH(AB$3,Команды!$A$2:$A$7500,0),$E18+2)=Команды!$AJ$18,TRUE,FALSE),,IF(INDEX(Команды!$A$2:$AN$7500,MATCH(AB$3,Команды!$A$2:$A$7500,0),$E18+2)=Команды!$AJ$19,TRUE,FALSE)),INDEX(Команды!$AJ$2:$AK$19,MATCH(INDEX(Команды!$A$2:$AN$7500,MATCH(AB$3,Команды!$A$2:$A$7500,0),$E18+2),Команды!$AJ$2:$AJ$19,0),2),0)</f>
        <v>В</v>
      </c>
      <c r="AC18" s="175" t="str">
        <f>IF(OR(IF(INDEX(Команды!$A$2:$AN$7500,MATCH(AB$3,Команды!$A$2:$A$7500,0),$E18+2)=Команды!$AJ$2,TRUE,FALSE),IF(INDEX(Команды!$A$2:$AN$7500,MATCH(AB$3,Команды!$A$2:$A$7500,0),$E18+2)=Команды!$AJ$3,TRUE,FALSE),IF(INDEX(Команды!$A$2:$AN$7500,MATCH(AB$3,Команды!$A$2:$A$7500,0),$E18+2)=Команды!$AJ$4,TRUE,FALSE),IF(INDEX(Команды!$A$2:$AN$7500,MATCH(AB$3,Команды!$A$2:$A$7500,0),$E18+2)=Команды!$AJ$5,TRUE,FALSE),IF(INDEX(Команды!$A$2:$AN$7500,MATCH(AB$3,Команды!$A$2:$A$7500,0),$E18+2)=Команды!$AJ$6,TRUE,FALSE),IF(INDEX(Команды!$A$2:$AN$7500,MATCH(AB$3,Команды!$A$2:$A$7500,0),$E18+2)=Команды!$AJ$7,TRUE,FALSE),IF(INDEX(Команды!$A$2:$AN$7500,MATCH(AB$3,Команды!$A$2:$A$7500,0),$E18+2)=Команды!$AJ$8,TRUE,FALSE),IF(INDEX(Команды!$A$2:$AN$7500,MATCH(AB$3,Команды!$A$2:$A$7500,0),$E18+2)=Команды!$AJ$9,TRUE,FALSE),IF(INDEX(Команды!$A$2:$AN$7500,MATCH(AB$3,Команды!$A$2:$A$7500,0),$E18+2)=Команды!$AJ$10,TRUE,FALSE),IF(INDEX(Команды!$A$2:$AN$7500,MATCH(AB$3,Команды!$A$2:$A$7500,0),$E18+2)=Команды!$AJ$11,TRUE,FALSE),IF(INDEX(Команды!$A$2:$AN$7500,MATCH(AB$3,Команды!$A$2:$A$7500,0),$E18+2)=Команды!$AJ$12,TRUE,FALSE),IF(INDEX(Команды!$A$2:$AN$7500,MATCH(AB$3,Команды!$A$2:$A$7500,0),$E18+2)=Команды!$AJ$13,TRUE,FALSE),IF(INDEX(Команды!$A$2:$AN$7500,MATCH(AB$3,Команды!$A$2:$A$7500,0),$E18+2)=Команды!$AJ$14,TRUE,FALSE),IF(INDEX(Команды!$A$2:$AN$7500,MATCH(AB$3,Команды!$A$2:$A$7500,0),$E18+2)=Команды!$AJ$15,TRUE,FALSE),IF(INDEX(Команды!$A$2:$AN$7500,MATCH(AB$3,Команды!$A$2:$A$7500,0),$E18+2)=Команды!$AJ$16,TRUE,FALSE),IF(INDEX(Команды!$A$2:$AN$7500,MATCH(AB$3,Команды!$A$2:$A$7500,0),$E18+2)=Команды!$AJ$17,TRUE,FALSE),IF(INDEX(Команды!$A$2:$AN$7500,MATCH(AB$3,Команды!$A$2:$A$7500,0),$E18+2)=Команды!$AJ$18,TRUE,FALSE),IF(INDEX(Команды!$A$2:$AN$7500,MATCH(AB$3,Команды!$A$2:$A$7500,0),$E18+2)=Команды!$AJ$19,TRUE,FALSE)),INDEX(Команды!$AJ$2:$AL$19,MATCH(INDEX(Команды!$A$2:$AN$7500,MATCH(AB$3,Команды!$A$2:$A$7500,0),$E18+2),Команды!$AJ$2:$AJ$19,0),3),0)</f>
        <v>В</v>
      </c>
      <c r="AD18" s="342"/>
      <c r="AE18" s="174">
        <f>IF(OR(IF(INDEX(Команды!$A$2:$AN$7500,MATCH(AE$3,Команды!$A$2:$A$7500,0),$E18+2)=Команды!$AJ$2,TRUE,FALSE),IF(INDEX(Команды!$A$2:$AN$7500,MATCH(AE$3,Команды!$A$2:$A$7500,0),$E18+2)=Команды!$AJ$3,TRUE,FALSE),IF(INDEX(Команды!$A$2:$AN$7500,MATCH(AE$3,Команды!$A$2:$A$7500,0),$E18+2)=Команды!$AJ$4,TRUE,FALSE),IF(INDEX(Команды!$A$2:$AN$7500,MATCH(AE$3,Команды!$A$2:$A$7500,0),$E18+2)=Команды!$AJ$5,TRUE,FALSE),IF(INDEX(Команды!$A$2:$AN$7500,MATCH(AE$3,Команды!$A$2:$A$7500,0),$E18+2)=Команды!$AJ$6,TRUE,FALSE),IF(INDEX(Команды!$A$2:$AN$7500,MATCH(AE$3,Команды!$A$2:$A$7500,0),$E18+2)=Команды!$AJ$7,TRUE,FALSE),IF(INDEX(Команды!$A$2:$AN$7500,MATCH(AE$3,Команды!$A$2:$A$7500,0),$E18+2)=Команды!$AJ$8,TRUE,FALSE),IF(INDEX(Команды!$A$2:$AN$7500,MATCH(AE$3,Команды!$A$2:$A$7500,0),$E18+2)=Команды!$AJ$9,TRUE,FALSE),IF(INDEX(Команды!$A$2:$AN$7500,MATCH(AE$3,Команды!$A$2:$A$7500,0),$E18+2)=Команды!$AJ$10,TRUE,FALSE),IF(INDEX(Команды!$A$2:$AN$7500,MATCH(AE$3,Команды!$A$2:$A$7500,0),$E18+2)=Команды!$AJ$11,TRUE,FALSE),IF(INDEX(Команды!$A$2:$AN$7500,MATCH(AE$3,Команды!$A$2:$A$7500,0),$E18+2)=Команды!$AJ$12,TRUE,FALSE),IF(INDEX(Команды!$A$2:$AN$7500,MATCH(AE$3,Команды!$A$2:$A$7500,0),$E18+2)=Команды!$AJ$13,TRUE,FALSE),IF(INDEX(Команды!$A$2:$AN$7500,MATCH(AE$3,Команды!$A$2:$A$7500,0),$E18+2)=Команды!$AJ$14,TRUE,FALSE),IF(INDEX(Команды!$A$2:$AN$7500,MATCH(AE$3,Команды!$A$2:$A$7500,0),$E18+2)=Команды!$AJ$15,TRUE,FALSE),IF(INDEX(Команды!$A$2:$AN$7500,MATCH(AE$3,Команды!$A$2:$A$7500,0),$E18+2)=Команды!$AJ$16,TRUE,FALSE),,IF(INDEX(Команды!$A$2:$AN$7500,MATCH(AE$3,Команды!$A$2:$A$7500,0),$E18+2)=Команды!$AJ$17,TRUE,FALSE),,IF(INDEX(Команды!$A$2:$AN$7500,MATCH(AE$3,Команды!$A$2:$A$7500,0),$E18+2)=Команды!$AJ$18,TRUE,FALSE),,IF(INDEX(Команды!$A$2:$AN$7500,MATCH(AE$3,Команды!$A$2:$A$7500,0),$E18+2)=Команды!$AJ$19,TRUE,FALSE)),INDEX(Команды!$AJ$2:$AK$19,MATCH(INDEX(Команды!$A$2:$AN$7500,MATCH(AE$3,Команды!$A$2:$A$7500,0),$E18+2),Команды!$AJ$2:$AJ$19,0),2),0)</f>
        <v>0.33333333333333331</v>
      </c>
      <c r="AF18" s="175">
        <f>IF(OR(IF(INDEX(Команды!$A$2:$AN$7500,MATCH(AE$3,Команды!$A$2:$A$7500,0),$E18+2)=Команды!$AJ$2,TRUE,FALSE),IF(INDEX(Команды!$A$2:$AN$7500,MATCH(AE$3,Команды!$A$2:$A$7500,0),$E18+2)=Команды!$AJ$3,TRUE,FALSE),IF(INDEX(Команды!$A$2:$AN$7500,MATCH(AE$3,Команды!$A$2:$A$7500,0),$E18+2)=Команды!$AJ$4,TRUE,FALSE),IF(INDEX(Команды!$A$2:$AN$7500,MATCH(AE$3,Команды!$A$2:$A$7500,0),$E18+2)=Команды!$AJ$5,TRUE,FALSE),IF(INDEX(Команды!$A$2:$AN$7500,MATCH(AE$3,Команды!$A$2:$A$7500,0),$E18+2)=Команды!$AJ$6,TRUE,FALSE),IF(INDEX(Команды!$A$2:$AN$7500,MATCH(AE$3,Команды!$A$2:$A$7500,0),$E18+2)=Команды!$AJ$7,TRUE,FALSE),IF(INDEX(Команды!$A$2:$AN$7500,MATCH(AE$3,Команды!$A$2:$A$7500,0),$E18+2)=Команды!$AJ$8,TRUE,FALSE),IF(INDEX(Команды!$A$2:$AN$7500,MATCH(AE$3,Команды!$A$2:$A$7500,0),$E18+2)=Команды!$AJ$9,TRUE,FALSE),IF(INDEX(Команды!$A$2:$AN$7500,MATCH(AE$3,Команды!$A$2:$A$7500,0),$E18+2)=Команды!$AJ$10,TRUE,FALSE),IF(INDEX(Команды!$A$2:$AN$7500,MATCH(AE$3,Команды!$A$2:$A$7500,0),$E18+2)=Команды!$AJ$11,TRUE,FALSE),IF(INDEX(Команды!$A$2:$AN$7500,MATCH(AE$3,Команды!$A$2:$A$7500,0),$E18+2)=Команды!$AJ$12,TRUE,FALSE),IF(INDEX(Команды!$A$2:$AN$7500,MATCH(AE$3,Команды!$A$2:$A$7500,0),$E18+2)=Команды!$AJ$13,TRUE,FALSE),IF(INDEX(Команды!$A$2:$AN$7500,MATCH(AE$3,Команды!$A$2:$A$7500,0),$E18+2)=Команды!$AJ$14,TRUE,FALSE),IF(INDEX(Команды!$A$2:$AN$7500,MATCH(AE$3,Команды!$A$2:$A$7500,0),$E18+2)=Команды!$AJ$15,TRUE,FALSE),IF(INDEX(Команды!$A$2:$AN$7500,MATCH(AE$3,Команды!$A$2:$A$7500,0),$E18+2)=Команды!$AJ$16,TRUE,FALSE),IF(INDEX(Команды!$A$2:$AN$7500,MATCH(AE$3,Команды!$A$2:$A$7500,0),$E18+2)=Команды!$AJ$17,TRUE,FALSE),IF(INDEX(Команды!$A$2:$AN$7500,MATCH(AE$3,Команды!$A$2:$A$7500,0),$E18+2)=Команды!$AJ$18,TRUE,FALSE),IF(INDEX(Команды!$A$2:$AN$7500,MATCH(AE$3,Команды!$A$2:$A$7500,0),$E18+2)=Команды!$AJ$19,TRUE,FALSE)),INDEX(Команды!$AJ$2:$AL$19,MATCH(INDEX(Команды!$A$2:$AN$7500,MATCH(AE$3,Команды!$A$2:$A$7500,0),$E18+2),Команды!$AJ$2:$AJ$19,0),3),0)</f>
        <v>0.70833333333333337</v>
      </c>
      <c r="AG18" s="342"/>
      <c r="AH18" s="174">
        <f>IF(OR(IF(INDEX(Команды!$A$2:$AN$7500,MATCH(AH$3,Команды!$A$2:$A$7500,0),$E18+2)=Команды!$AJ$2,TRUE,FALSE),IF(INDEX(Команды!$A$2:$AN$7500,MATCH(AH$3,Команды!$A$2:$A$7500,0),$E18+2)=Команды!$AJ$3,TRUE,FALSE),IF(INDEX(Команды!$A$2:$AN$7500,MATCH(AH$3,Команды!$A$2:$A$7500,0),$E18+2)=Команды!$AJ$4,TRUE,FALSE),IF(INDEX(Команды!$A$2:$AN$7500,MATCH(AH$3,Команды!$A$2:$A$7500,0),$E18+2)=Команды!$AJ$5,TRUE,FALSE),IF(INDEX(Команды!$A$2:$AN$7500,MATCH(AH$3,Команды!$A$2:$A$7500,0),$E18+2)=Команды!$AJ$6,TRUE,FALSE),IF(INDEX(Команды!$A$2:$AN$7500,MATCH(AH$3,Команды!$A$2:$A$7500,0),$E18+2)=Команды!$AJ$7,TRUE,FALSE),IF(INDEX(Команды!$A$2:$AN$7500,MATCH(AH$3,Команды!$A$2:$A$7500,0),$E18+2)=Команды!$AJ$8,TRUE,FALSE),IF(INDEX(Команды!$A$2:$AN$7500,MATCH(AH$3,Команды!$A$2:$A$7500,0),$E18+2)=Команды!$AJ$9,TRUE,FALSE),IF(INDEX(Команды!$A$2:$AN$7500,MATCH(AH$3,Команды!$A$2:$A$7500,0),$E18+2)=Команды!$AJ$10,TRUE,FALSE),IF(INDEX(Команды!$A$2:$AN$7500,MATCH(AH$3,Команды!$A$2:$A$7500,0),$E18+2)=Команды!$AJ$11,TRUE,FALSE),IF(INDEX(Команды!$A$2:$AN$7500,MATCH(AH$3,Команды!$A$2:$A$7500,0),$E18+2)=Команды!$AJ$12,TRUE,FALSE),IF(INDEX(Команды!$A$2:$AN$7500,MATCH(AH$3,Команды!$A$2:$A$7500,0),$E18+2)=Команды!$AJ$13,TRUE,FALSE),IF(INDEX(Команды!$A$2:$AN$7500,MATCH(AH$3,Команды!$A$2:$A$7500,0),$E18+2)=Команды!$AJ$14,TRUE,FALSE),IF(INDEX(Команды!$A$2:$AN$7500,MATCH(AH$3,Команды!$A$2:$A$7500,0),$E18+2)=Команды!$AJ$15,TRUE,FALSE),IF(INDEX(Команды!$A$2:$AN$7500,MATCH(AH$3,Команды!$A$2:$A$7500,0),$E18+2)=Команды!$AJ$16,TRUE,FALSE),,IF(INDEX(Команды!$A$2:$AN$7500,MATCH(AH$3,Команды!$A$2:$A$7500,0),$E18+2)=Команды!$AJ$17,TRUE,FALSE),,IF(INDEX(Команды!$A$2:$AN$7500,MATCH(AH$3,Команды!$A$2:$A$7500,0),$E18+2)=Команды!$AJ$18,TRUE,FALSE),,IF(INDEX(Команды!$A$2:$AN$7500,MATCH(AH$3,Команды!$A$2:$A$7500,0),$E18+2)=Команды!$AJ$19,TRUE,FALSE)),INDEX(Команды!$AJ$2:$AK$19,MATCH(INDEX(Команды!$A$2:$AN$7500,MATCH(AH$3,Команды!$A$2:$A$7500,0),$E18+2),Команды!$AJ$2:$AJ$19,0),2),0)</f>
        <v>0.33333333333333331</v>
      </c>
      <c r="AI18" s="175">
        <f>IF(OR(IF(INDEX(Команды!$A$2:$AN$7500,MATCH(AH$3,Команды!$A$2:$A$7500,0),$E18+2)=Команды!$AJ$2,TRUE,FALSE),IF(INDEX(Команды!$A$2:$AN$7500,MATCH(AH$3,Команды!$A$2:$A$7500,0),$E18+2)=Команды!$AJ$3,TRUE,FALSE),IF(INDEX(Команды!$A$2:$AN$7500,MATCH(AH$3,Команды!$A$2:$A$7500,0),$E18+2)=Команды!$AJ$4,TRUE,FALSE),IF(INDEX(Команды!$A$2:$AN$7500,MATCH(AH$3,Команды!$A$2:$A$7500,0),$E18+2)=Команды!$AJ$5,TRUE,FALSE),IF(INDEX(Команды!$A$2:$AN$7500,MATCH(AH$3,Команды!$A$2:$A$7500,0),$E18+2)=Команды!$AJ$6,TRUE,FALSE),IF(INDEX(Команды!$A$2:$AN$7500,MATCH(AH$3,Команды!$A$2:$A$7500,0),$E18+2)=Команды!$AJ$7,TRUE,FALSE),IF(INDEX(Команды!$A$2:$AN$7500,MATCH(AH$3,Команды!$A$2:$A$7500,0),$E18+2)=Команды!$AJ$8,TRUE,FALSE),IF(INDEX(Команды!$A$2:$AN$7500,MATCH(AH$3,Команды!$A$2:$A$7500,0),$E18+2)=Команды!$AJ$9,TRUE,FALSE),IF(INDEX(Команды!$A$2:$AN$7500,MATCH(AH$3,Команды!$A$2:$A$7500,0),$E18+2)=Команды!$AJ$10,TRUE,FALSE),IF(INDEX(Команды!$A$2:$AN$7500,MATCH(AH$3,Команды!$A$2:$A$7500,0),$E18+2)=Команды!$AJ$11,TRUE,FALSE),IF(INDEX(Команды!$A$2:$AN$7500,MATCH(AH$3,Команды!$A$2:$A$7500,0),$E18+2)=Команды!$AJ$12,TRUE,FALSE),IF(INDEX(Команды!$A$2:$AN$7500,MATCH(AH$3,Команды!$A$2:$A$7500,0),$E18+2)=Команды!$AJ$13,TRUE,FALSE),IF(INDEX(Команды!$A$2:$AN$7500,MATCH(AH$3,Команды!$A$2:$A$7500,0),$E18+2)=Команды!$AJ$14,TRUE,FALSE),IF(INDEX(Команды!$A$2:$AN$7500,MATCH(AH$3,Команды!$A$2:$A$7500,0),$E18+2)=Команды!$AJ$15,TRUE,FALSE),IF(INDEX(Команды!$A$2:$AN$7500,MATCH(AH$3,Команды!$A$2:$A$7500,0),$E18+2)=Команды!$AJ$16,TRUE,FALSE),IF(INDEX(Команды!$A$2:$AN$7500,MATCH(AH$3,Команды!$A$2:$A$7500,0),$E18+2)=Команды!$AJ$17,TRUE,FALSE),IF(INDEX(Команды!$A$2:$AN$7500,MATCH(AH$3,Команды!$A$2:$A$7500,0),$E18+2)=Команды!$AJ$18,TRUE,FALSE),IF(INDEX(Команды!$A$2:$AN$7500,MATCH(AH$3,Команды!$A$2:$A$7500,0),$E18+2)=Команды!$AJ$19,TRUE,FALSE)),INDEX(Команды!$AJ$2:$AL$19,MATCH(INDEX(Команды!$A$2:$AN$7500,MATCH(AH$3,Команды!$A$2:$A$7500,0),$E18+2),Команды!$AJ$2:$AJ$19,0),3),0)</f>
        <v>0.70833333333333337</v>
      </c>
      <c r="AJ18" s="342"/>
      <c r="AK18" s="174">
        <f>IF(OR(IF(INDEX(Команды!$A$2:$AN$7500,MATCH(AK$3,Команды!$A$2:$A$7500,0),$E18+2)=Команды!$AJ$2,TRUE,FALSE),IF(INDEX(Команды!$A$2:$AN$7500,MATCH(AK$3,Команды!$A$2:$A$7500,0),$E18+2)=Команды!$AJ$3,TRUE,FALSE),IF(INDEX(Команды!$A$2:$AN$7500,MATCH(AK$3,Команды!$A$2:$A$7500,0),$E18+2)=Команды!$AJ$4,TRUE,FALSE),IF(INDEX(Команды!$A$2:$AN$7500,MATCH(AK$3,Команды!$A$2:$A$7500,0),$E18+2)=Команды!$AJ$5,TRUE,FALSE),IF(INDEX(Команды!$A$2:$AN$7500,MATCH(AK$3,Команды!$A$2:$A$7500,0),$E18+2)=Команды!$AJ$6,TRUE,FALSE),IF(INDEX(Команды!$A$2:$AN$7500,MATCH(AK$3,Команды!$A$2:$A$7500,0),$E18+2)=Команды!$AJ$7,TRUE,FALSE),IF(INDEX(Команды!$A$2:$AN$7500,MATCH(AK$3,Команды!$A$2:$A$7500,0),$E18+2)=Команды!$AJ$8,TRUE,FALSE),IF(INDEX(Команды!$A$2:$AN$7500,MATCH(AK$3,Команды!$A$2:$A$7500,0),$E18+2)=Команды!$AJ$9,TRUE,FALSE),IF(INDEX(Команды!$A$2:$AN$7500,MATCH(AK$3,Команды!$A$2:$A$7500,0),$E18+2)=Команды!$AJ$10,TRUE,FALSE),IF(INDEX(Команды!$A$2:$AN$7500,MATCH(AK$3,Команды!$A$2:$A$7500,0),$E18+2)=Команды!$AJ$11,TRUE,FALSE),IF(INDEX(Команды!$A$2:$AN$7500,MATCH(AK$3,Команды!$A$2:$A$7500,0),$E18+2)=Команды!$AJ$12,TRUE,FALSE),IF(INDEX(Команды!$A$2:$AN$7500,MATCH(AK$3,Команды!$A$2:$A$7500,0),$E18+2)=Команды!$AJ$13,TRUE,FALSE),IF(INDEX(Команды!$A$2:$AN$7500,MATCH(AK$3,Команды!$A$2:$A$7500,0),$E18+2)=Команды!$AJ$14,TRUE,FALSE),IF(INDEX(Команды!$A$2:$AN$7500,MATCH(AK$3,Команды!$A$2:$A$7500,0),$E18+2)=Команды!$AJ$15,TRUE,FALSE),IF(INDEX(Команды!$A$2:$AN$7500,MATCH(AK$3,Команды!$A$2:$A$7500,0),$E18+2)=Команды!$AJ$16,TRUE,FALSE),,IF(INDEX(Команды!$A$2:$AN$7500,MATCH(AK$3,Команды!$A$2:$A$7500,0),$E18+2)=Команды!$AJ$17,TRUE,FALSE),,IF(INDEX(Команды!$A$2:$AN$7500,MATCH(AK$3,Команды!$A$2:$A$7500,0),$E18+2)=Команды!$AJ$18,TRUE,FALSE),,IF(INDEX(Команды!$A$2:$AN$7500,MATCH(AK$3,Команды!$A$2:$A$7500,0),$E18+2)=Команды!$AJ$19,TRUE,FALSE)),INDEX(Команды!$AJ$2:$AK$19,MATCH(INDEX(Команды!$A$2:$AN$7500,MATCH(AK$3,Команды!$A$2:$A$7500,0),$E18+2),Команды!$AJ$2:$AJ$19,0),2),0)</f>
        <v>0.33333333333333331</v>
      </c>
      <c r="AL18" s="175">
        <f>IF(OR(IF(INDEX(Команды!$A$2:$AN$7500,MATCH(AK$3,Команды!$A$2:$A$7500,0),$E18+2)=Команды!$AJ$2,TRUE,FALSE),IF(INDEX(Команды!$A$2:$AN$7500,MATCH(AK$3,Команды!$A$2:$A$7500,0),$E18+2)=Команды!$AJ$3,TRUE,FALSE),IF(INDEX(Команды!$A$2:$AN$7500,MATCH(AK$3,Команды!$A$2:$A$7500,0),$E18+2)=Команды!$AJ$4,TRUE,FALSE),IF(INDEX(Команды!$A$2:$AN$7500,MATCH(AK$3,Команды!$A$2:$A$7500,0),$E18+2)=Команды!$AJ$5,TRUE,FALSE),IF(INDEX(Команды!$A$2:$AN$7500,MATCH(AK$3,Команды!$A$2:$A$7500,0),$E18+2)=Команды!$AJ$6,TRUE,FALSE),IF(INDEX(Команды!$A$2:$AN$7500,MATCH(AK$3,Команды!$A$2:$A$7500,0),$E18+2)=Команды!$AJ$7,TRUE,FALSE),IF(INDEX(Команды!$A$2:$AN$7500,MATCH(AK$3,Команды!$A$2:$A$7500,0),$E18+2)=Команды!$AJ$8,TRUE,FALSE),IF(INDEX(Команды!$A$2:$AN$7500,MATCH(AK$3,Команды!$A$2:$A$7500,0),$E18+2)=Команды!$AJ$9,TRUE,FALSE),IF(INDEX(Команды!$A$2:$AN$7500,MATCH(AK$3,Команды!$A$2:$A$7500,0),$E18+2)=Команды!$AJ$10,TRUE,FALSE),IF(INDEX(Команды!$A$2:$AN$7500,MATCH(AK$3,Команды!$A$2:$A$7500,0),$E18+2)=Команды!$AJ$11,TRUE,FALSE),IF(INDEX(Команды!$A$2:$AN$7500,MATCH(AK$3,Команды!$A$2:$A$7500,0),$E18+2)=Команды!$AJ$12,TRUE,FALSE),IF(INDEX(Команды!$A$2:$AN$7500,MATCH(AK$3,Команды!$A$2:$A$7500,0),$E18+2)=Команды!$AJ$13,TRUE,FALSE),IF(INDEX(Команды!$A$2:$AN$7500,MATCH(AK$3,Команды!$A$2:$A$7500,0),$E18+2)=Команды!$AJ$14,TRUE,FALSE),IF(INDEX(Команды!$A$2:$AN$7500,MATCH(AK$3,Команды!$A$2:$A$7500,0),$E18+2)=Команды!$AJ$15,TRUE,FALSE),IF(INDEX(Команды!$A$2:$AN$7500,MATCH(AK$3,Команды!$A$2:$A$7500,0),$E18+2)=Команды!$AJ$16,TRUE,FALSE),IF(INDEX(Команды!$A$2:$AN$7500,MATCH(AK$3,Команды!$A$2:$A$7500,0),$E18+2)=Команды!$AJ$17,TRUE,FALSE),IF(INDEX(Команды!$A$2:$AN$7500,MATCH(AK$3,Команды!$A$2:$A$7500,0),$E18+2)=Команды!$AJ$18,TRUE,FALSE),IF(INDEX(Команды!$A$2:$AN$7500,MATCH(AK$3,Команды!$A$2:$A$7500,0),$E18+2)=Команды!$AJ$19,TRUE,FALSE)),INDEX(Команды!$AJ$2:$AL$19,MATCH(INDEX(Команды!$A$2:$AN$7500,MATCH(AK$3,Команды!$A$2:$A$7500,0),$E18+2),Команды!$AJ$2:$AJ$19,0),3),0)</f>
        <v>0.70833333333333337</v>
      </c>
      <c r="AM18" s="342"/>
      <c r="AN18" s="174">
        <f>IF(OR(IF(INDEX(Команды!$A$2:$AN$7500,MATCH(AN$3,Команды!$A$2:$A$7500,0),$E18+2)=Команды!$AJ$2,TRUE,FALSE),IF(INDEX(Команды!$A$2:$AN$7500,MATCH(AN$3,Команды!$A$2:$A$7500,0),$E18+2)=Команды!$AJ$3,TRUE,FALSE),IF(INDEX(Команды!$A$2:$AN$7500,MATCH(AN$3,Команды!$A$2:$A$7500,0),$E18+2)=Команды!$AJ$4,TRUE,FALSE),IF(INDEX(Команды!$A$2:$AN$7500,MATCH(AN$3,Команды!$A$2:$A$7500,0),$E18+2)=Команды!$AJ$5,TRUE,FALSE),IF(INDEX(Команды!$A$2:$AN$7500,MATCH(AN$3,Команды!$A$2:$A$7500,0),$E18+2)=Команды!$AJ$6,TRUE,FALSE),IF(INDEX(Команды!$A$2:$AN$7500,MATCH(AN$3,Команды!$A$2:$A$7500,0),$E18+2)=Команды!$AJ$7,TRUE,FALSE),IF(INDEX(Команды!$A$2:$AN$7500,MATCH(AN$3,Команды!$A$2:$A$7500,0),$E18+2)=Команды!$AJ$8,TRUE,FALSE),IF(INDEX(Команды!$A$2:$AN$7500,MATCH(AN$3,Команды!$A$2:$A$7500,0),$E18+2)=Команды!$AJ$9,TRUE,FALSE),IF(INDEX(Команды!$A$2:$AN$7500,MATCH(AN$3,Команды!$A$2:$A$7500,0),$E18+2)=Команды!$AJ$10,TRUE,FALSE),IF(INDEX(Команды!$A$2:$AN$7500,MATCH(AN$3,Команды!$A$2:$A$7500,0),$E18+2)=Команды!$AJ$11,TRUE,FALSE),IF(INDEX(Команды!$A$2:$AN$7500,MATCH(AN$3,Команды!$A$2:$A$7500,0),$E18+2)=Команды!$AJ$12,TRUE,FALSE),IF(INDEX(Команды!$A$2:$AN$7500,MATCH(AN$3,Команды!$A$2:$A$7500,0),$E18+2)=Команды!$AJ$13,TRUE,FALSE),IF(INDEX(Команды!$A$2:$AN$7500,MATCH(AN$3,Команды!$A$2:$A$7500,0),$E18+2)=Команды!$AJ$14,TRUE,FALSE),IF(INDEX(Команды!$A$2:$AN$7500,MATCH(AN$3,Команды!$A$2:$A$7500,0),$E18+2)=Команды!$AJ$15,TRUE,FALSE),IF(INDEX(Команды!$A$2:$AN$7500,MATCH(AN$3,Команды!$A$2:$A$7500,0),$E18+2)=Команды!$AJ$16,TRUE,FALSE),,IF(INDEX(Команды!$A$2:$AN$7500,MATCH(AN$3,Команды!$A$2:$A$7500,0),$E18+2)=Команды!$AJ$17,TRUE,FALSE),,IF(INDEX(Команды!$A$2:$AN$7500,MATCH(AN$3,Команды!$A$2:$A$7500,0),$E18+2)=Команды!$AJ$18,TRUE,FALSE),,IF(INDEX(Команды!$A$2:$AN$7500,MATCH(AN$3,Команды!$A$2:$A$7500,0),$E18+2)=Команды!$AJ$19,TRUE,FALSE)),INDEX(Команды!$AJ$2:$AK$19,MATCH(INDEX(Команды!$A$2:$AN$7500,MATCH(AN$3,Команды!$A$2:$A$7500,0),$E18+2),Команды!$AJ$2:$AJ$19,0),2),0)</f>
        <v>0.33333333333333331</v>
      </c>
      <c r="AO18" s="175">
        <f>IF(OR(IF(INDEX(Команды!$A$2:$AN$7500,MATCH(AN$3,Команды!$A$2:$A$7500,0),$E18+2)=Команды!$AJ$2,TRUE,FALSE),IF(INDEX(Команды!$A$2:$AN$7500,MATCH(AN$3,Команды!$A$2:$A$7500,0),$E18+2)=Команды!$AJ$3,TRUE,FALSE),IF(INDEX(Команды!$A$2:$AN$7500,MATCH(AN$3,Команды!$A$2:$A$7500,0),$E18+2)=Команды!$AJ$4,TRUE,FALSE),IF(INDEX(Команды!$A$2:$AN$7500,MATCH(AN$3,Команды!$A$2:$A$7500,0),$E18+2)=Команды!$AJ$5,TRUE,FALSE),IF(INDEX(Команды!$A$2:$AN$7500,MATCH(AN$3,Команды!$A$2:$A$7500,0),$E18+2)=Команды!$AJ$6,TRUE,FALSE),IF(INDEX(Команды!$A$2:$AN$7500,MATCH(AN$3,Команды!$A$2:$A$7500,0),$E18+2)=Команды!$AJ$7,TRUE,FALSE),IF(INDEX(Команды!$A$2:$AN$7500,MATCH(AN$3,Команды!$A$2:$A$7500,0),$E18+2)=Команды!$AJ$8,TRUE,FALSE),IF(INDEX(Команды!$A$2:$AN$7500,MATCH(AN$3,Команды!$A$2:$A$7500,0),$E18+2)=Команды!$AJ$9,TRUE,FALSE),IF(INDEX(Команды!$A$2:$AN$7500,MATCH(AN$3,Команды!$A$2:$A$7500,0),$E18+2)=Команды!$AJ$10,TRUE,FALSE),IF(INDEX(Команды!$A$2:$AN$7500,MATCH(AN$3,Команды!$A$2:$A$7500,0),$E18+2)=Команды!$AJ$11,TRUE,FALSE),IF(INDEX(Команды!$A$2:$AN$7500,MATCH(AN$3,Команды!$A$2:$A$7500,0),$E18+2)=Команды!$AJ$12,TRUE,FALSE),IF(INDEX(Команды!$A$2:$AN$7500,MATCH(AN$3,Команды!$A$2:$A$7500,0),$E18+2)=Команды!$AJ$13,TRUE,FALSE),IF(INDEX(Команды!$A$2:$AN$7500,MATCH(AN$3,Команды!$A$2:$A$7500,0),$E18+2)=Команды!$AJ$14,TRUE,FALSE),IF(INDEX(Команды!$A$2:$AN$7500,MATCH(AN$3,Команды!$A$2:$A$7500,0),$E18+2)=Команды!$AJ$15,TRUE,FALSE),IF(INDEX(Команды!$A$2:$AN$7500,MATCH(AN$3,Команды!$A$2:$A$7500,0),$E18+2)=Команды!$AJ$16,TRUE,FALSE),IF(INDEX(Команды!$A$2:$AN$7500,MATCH(AN$3,Команды!$A$2:$A$7500,0),$E18+2)=Команды!$AJ$17,TRUE,FALSE),IF(INDEX(Команды!$A$2:$AN$7500,MATCH(AN$3,Команды!$A$2:$A$7500,0),$E18+2)=Команды!$AJ$18,TRUE,FALSE),IF(INDEX(Команды!$A$2:$AN$7500,MATCH(AN$3,Команды!$A$2:$A$7500,0),$E18+2)=Команды!$AJ$19,TRUE,FALSE)),INDEX(Команды!$AJ$2:$AL$19,MATCH(INDEX(Команды!$A$2:$AN$7500,MATCH(AN$3,Команды!$A$2:$A$7500,0),$E18+2),Команды!$AJ$2:$AJ$19,0),3),0)</f>
        <v>0.70833333333333337</v>
      </c>
      <c r="AP18" s="342"/>
      <c r="AQ18" s="174">
        <f>IF(OR(IF(INDEX(Команды!$A$2:$AN$7500,MATCH(AQ$3,Команды!$A$2:$A$7500,0),$E18+2)=Команды!$AJ$2,TRUE,FALSE),IF(INDEX(Команды!$A$2:$AN$7500,MATCH(AQ$3,Команды!$A$2:$A$7500,0),$E18+2)=Команды!$AJ$3,TRUE,FALSE),IF(INDEX(Команды!$A$2:$AN$7500,MATCH(AQ$3,Команды!$A$2:$A$7500,0),$E18+2)=Команды!$AJ$4,TRUE,FALSE),IF(INDEX(Команды!$A$2:$AN$7500,MATCH(AQ$3,Команды!$A$2:$A$7500,0),$E18+2)=Команды!$AJ$5,TRUE,FALSE),IF(INDEX(Команды!$A$2:$AN$7500,MATCH(AQ$3,Команды!$A$2:$A$7500,0),$E18+2)=Команды!$AJ$6,TRUE,FALSE),IF(INDEX(Команды!$A$2:$AN$7500,MATCH(AQ$3,Команды!$A$2:$A$7500,0),$E18+2)=Команды!$AJ$7,TRUE,FALSE),IF(INDEX(Команды!$A$2:$AN$7500,MATCH(AQ$3,Команды!$A$2:$A$7500,0),$E18+2)=Команды!$AJ$8,TRUE,FALSE),IF(INDEX(Команды!$A$2:$AN$7500,MATCH(AQ$3,Команды!$A$2:$A$7500,0),$E18+2)=Команды!$AJ$9,TRUE,FALSE),IF(INDEX(Команды!$A$2:$AN$7500,MATCH(AQ$3,Команды!$A$2:$A$7500,0),$E18+2)=Команды!$AJ$10,TRUE,FALSE),IF(INDEX(Команды!$A$2:$AN$7500,MATCH(AQ$3,Команды!$A$2:$A$7500,0),$E18+2)=Команды!$AJ$11,TRUE,FALSE),IF(INDEX(Команды!$A$2:$AN$7500,MATCH(AQ$3,Команды!$A$2:$A$7500,0),$E18+2)=Команды!$AJ$12,TRUE,FALSE),IF(INDEX(Команды!$A$2:$AN$7500,MATCH(AQ$3,Команды!$A$2:$A$7500,0),$E18+2)=Команды!$AJ$13,TRUE,FALSE),IF(INDEX(Команды!$A$2:$AN$7500,MATCH(AQ$3,Команды!$A$2:$A$7500,0),$E18+2)=Команды!$AJ$14,TRUE,FALSE),IF(INDEX(Команды!$A$2:$AN$7500,MATCH(AQ$3,Команды!$A$2:$A$7500,0),$E18+2)=Команды!$AJ$15,TRUE,FALSE),IF(INDEX(Команды!$A$2:$AN$7500,MATCH(AQ$3,Команды!$A$2:$A$7500,0),$E18+2)=Команды!$AJ$16,TRUE,FALSE),,IF(INDEX(Команды!$A$2:$AN$7500,MATCH(AQ$3,Команды!$A$2:$A$7500,0),$E18+2)=Команды!$AJ$17,TRUE,FALSE),,IF(INDEX(Команды!$A$2:$AN$7500,MATCH(AQ$3,Команды!$A$2:$A$7500,0),$E18+2)=Команды!$AJ$18,TRUE,FALSE),,IF(INDEX(Команды!$A$2:$AN$7500,MATCH(AQ$3,Команды!$A$2:$A$7500,0),$E18+2)=Команды!$AJ$19,TRUE,FALSE)),INDEX(Команды!$AJ$2:$AK$19,MATCH(INDEX(Команды!$A$2:$AN$7500,MATCH(AQ$3,Команды!$A$2:$A$7500,0),$E18+2),Команды!$AJ$2:$AJ$19,0),2),0)</f>
        <v>0.33333333333333331</v>
      </c>
      <c r="AR18" s="175">
        <f>IF(OR(IF(INDEX(Команды!$A$2:$AN$7500,MATCH(AQ$3,Команды!$A$2:$A$7500,0),$E18+2)=Команды!$AJ$2,TRUE,FALSE),IF(INDEX(Команды!$A$2:$AN$7500,MATCH(AQ$3,Команды!$A$2:$A$7500,0),$E18+2)=Команды!$AJ$3,TRUE,FALSE),IF(INDEX(Команды!$A$2:$AN$7500,MATCH(AQ$3,Команды!$A$2:$A$7500,0),$E18+2)=Команды!$AJ$4,TRUE,FALSE),IF(INDEX(Команды!$A$2:$AN$7500,MATCH(AQ$3,Команды!$A$2:$A$7500,0),$E18+2)=Команды!$AJ$5,TRUE,FALSE),IF(INDEX(Команды!$A$2:$AN$7500,MATCH(AQ$3,Команды!$A$2:$A$7500,0),$E18+2)=Команды!$AJ$6,TRUE,FALSE),IF(INDEX(Команды!$A$2:$AN$7500,MATCH(AQ$3,Команды!$A$2:$A$7500,0),$E18+2)=Команды!$AJ$7,TRUE,FALSE),IF(INDEX(Команды!$A$2:$AN$7500,MATCH(AQ$3,Команды!$A$2:$A$7500,0),$E18+2)=Команды!$AJ$8,TRUE,FALSE),IF(INDEX(Команды!$A$2:$AN$7500,MATCH(AQ$3,Команды!$A$2:$A$7500,0),$E18+2)=Команды!$AJ$9,TRUE,FALSE),IF(INDEX(Команды!$A$2:$AN$7500,MATCH(AQ$3,Команды!$A$2:$A$7500,0),$E18+2)=Команды!$AJ$10,TRUE,FALSE),IF(INDEX(Команды!$A$2:$AN$7500,MATCH(AQ$3,Команды!$A$2:$A$7500,0),$E18+2)=Команды!$AJ$11,TRUE,FALSE),IF(INDEX(Команды!$A$2:$AN$7500,MATCH(AQ$3,Команды!$A$2:$A$7500,0),$E18+2)=Команды!$AJ$12,TRUE,FALSE),IF(INDEX(Команды!$A$2:$AN$7500,MATCH(AQ$3,Команды!$A$2:$A$7500,0),$E18+2)=Команды!$AJ$13,TRUE,FALSE),IF(INDEX(Команды!$A$2:$AN$7500,MATCH(AQ$3,Команды!$A$2:$A$7500,0),$E18+2)=Команды!$AJ$14,TRUE,FALSE),IF(INDEX(Команды!$A$2:$AN$7500,MATCH(AQ$3,Команды!$A$2:$A$7500,0),$E18+2)=Команды!$AJ$15,TRUE,FALSE),IF(INDEX(Команды!$A$2:$AN$7500,MATCH(AQ$3,Команды!$A$2:$A$7500,0),$E18+2)=Команды!$AJ$16,TRUE,FALSE),IF(INDEX(Команды!$A$2:$AN$7500,MATCH(AQ$3,Команды!$A$2:$A$7500,0),$E18+2)=Команды!$AJ$17,TRUE,FALSE),IF(INDEX(Команды!$A$2:$AN$7500,MATCH(AQ$3,Команды!$A$2:$A$7500,0),$E18+2)=Команды!$AJ$18,TRUE,FALSE),IF(INDEX(Команды!$A$2:$AN$7500,MATCH(AQ$3,Команды!$A$2:$A$7500,0),$E18+2)=Команды!$AJ$19,TRUE,FALSE)),INDEX(Команды!$AJ$2:$AL$19,MATCH(INDEX(Команды!$A$2:$AN$7500,MATCH(AQ$3,Команды!$A$2:$A$7500,0),$E18+2),Команды!$AJ$2:$AJ$19,0),3),0)</f>
        <v>0.70833333333333337</v>
      </c>
      <c r="AS18" s="342"/>
      <c r="AT18" s="174" t="str">
        <f>IF(OR(IF(INDEX(Команды!$A$2:$AN$7500,MATCH(AT$3,Команды!$A$2:$A$7500,0),$E18+2)=Команды!$AJ$2,TRUE,FALSE),IF(INDEX(Команды!$A$2:$AN$7500,MATCH(AT$3,Команды!$A$2:$A$7500,0),$E18+2)=Команды!$AJ$3,TRUE,FALSE),IF(INDEX(Команды!$A$2:$AN$7500,MATCH(AT$3,Команды!$A$2:$A$7500,0),$E18+2)=Команды!$AJ$4,TRUE,FALSE),IF(INDEX(Команды!$A$2:$AN$7500,MATCH(AT$3,Команды!$A$2:$A$7500,0),$E18+2)=Команды!$AJ$5,TRUE,FALSE),IF(INDEX(Команды!$A$2:$AN$7500,MATCH(AT$3,Команды!$A$2:$A$7500,0),$E18+2)=Команды!$AJ$6,TRUE,FALSE),IF(INDEX(Команды!$A$2:$AN$7500,MATCH(AT$3,Команды!$A$2:$A$7500,0),$E18+2)=Команды!$AJ$7,TRUE,FALSE),IF(INDEX(Команды!$A$2:$AN$7500,MATCH(AT$3,Команды!$A$2:$A$7500,0),$E18+2)=Команды!$AJ$8,TRUE,FALSE),IF(INDEX(Команды!$A$2:$AN$7500,MATCH(AT$3,Команды!$A$2:$A$7500,0),$E18+2)=Команды!$AJ$9,TRUE,FALSE),IF(INDEX(Команды!$A$2:$AN$7500,MATCH(AT$3,Команды!$A$2:$A$7500,0),$E18+2)=Команды!$AJ$10,TRUE,FALSE),IF(INDEX(Команды!$A$2:$AN$7500,MATCH(AT$3,Команды!$A$2:$A$7500,0),$E18+2)=Команды!$AJ$11,TRUE,FALSE),IF(INDEX(Команды!$A$2:$AN$7500,MATCH(AT$3,Команды!$A$2:$A$7500,0),$E18+2)=Команды!$AJ$12,TRUE,FALSE),IF(INDEX(Команды!$A$2:$AN$7500,MATCH(AT$3,Команды!$A$2:$A$7500,0),$E18+2)=Команды!$AJ$13,TRUE,FALSE),IF(INDEX(Команды!$A$2:$AN$7500,MATCH(AT$3,Команды!$A$2:$A$7500,0),$E18+2)=Команды!$AJ$14,TRUE,FALSE),IF(INDEX(Команды!$A$2:$AN$7500,MATCH(AT$3,Команды!$A$2:$A$7500,0),$E18+2)=Команды!$AJ$15,TRUE,FALSE),IF(INDEX(Команды!$A$2:$AN$7500,MATCH(AT$3,Команды!$A$2:$A$7500,0),$E18+2)=Команды!$AJ$16,TRUE,FALSE),,IF(INDEX(Команды!$A$2:$AN$7500,MATCH(AT$3,Команды!$A$2:$A$7500,0),$E18+2)=Команды!$AJ$17,TRUE,FALSE),,IF(INDEX(Команды!$A$2:$AN$7500,MATCH(AT$3,Команды!$A$2:$A$7500,0),$E18+2)=Команды!$AJ$18,TRUE,FALSE),,IF(INDEX(Команды!$A$2:$AN$7500,MATCH(AT$3,Команды!$A$2:$A$7500,0),$E18+2)=Команды!$AJ$19,TRUE,FALSE)),INDEX(Команды!$AJ$2:$AK$19,MATCH(INDEX(Команды!$A$2:$AN$7500,MATCH(AT$3,Команды!$A$2:$A$7500,0),$E18+2),Команды!$AJ$2:$AJ$19,0),2),0)</f>
        <v>В</v>
      </c>
      <c r="AU18" s="175" t="str">
        <f>IF(OR(IF(INDEX(Команды!$A$2:$AN$7500,MATCH(AT$3,Команды!$A$2:$A$7500,0),$E18+2)=Команды!$AJ$2,TRUE,FALSE),IF(INDEX(Команды!$A$2:$AN$7500,MATCH(AT$3,Команды!$A$2:$A$7500,0),$E18+2)=Команды!$AJ$3,TRUE,FALSE),IF(INDEX(Команды!$A$2:$AN$7500,MATCH(AT$3,Команды!$A$2:$A$7500,0),$E18+2)=Команды!$AJ$4,TRUE,FALSE),IF(INDEX(Команды!$A$2:$AN$7500,MATCH(AT$3,Команды!$A$2:$A$7500,0),$E18+2)=Команды!$AJ$5,TRUE,FALSE),IF(INDEX(Команды!$A$2:$AN$7500,MATCH(AT$3,Команды!$A$2:$A$7500,0),$E18+2)=Команды!$AJ$6,TRUE,FALSE),IF(INDEX(Команды!$A$2:$AN$7500,MATCH(AT$3,Команды!$A$2:$A$7500,0),$E18+2)=Команды!$AJ$7,TRUE,FALSE),IF(INDEX(Команды!$A$2:$AN$7500,MATCH(AT$3,Команды!$A$2:$A$7500,0),$E18+2)=Команды!$AJ$8,TRUE,FALSE),IF(INDEX(Команды!$A$2:$AN$7500,MATCH(AT$3,Команды!$A$2:$A$7500,0),$E18+2)=Команды!$AJ$9,TRUE,FALSE),IF(INDEX(Команды!$A$2:$AN$7500,MATCH(AT$3,Команды!$A$2:$A$7500,0),$E18+2)=Команды!$AJ$10,TRUE,FALSE),IF(INDEX(Команды!$A$2:$AN$7500,MATCH(AT$3,Команды!$A$2:$A$7500,0),$E18+2)=Команды!$AJ$11,TRUE,FALSE),IF(INDEX(Команды!$A$2:$AN$7500,MATCH(AT$3,Команды!$A$2:$A$7500,0),$E18+2)=Команды!$AJ$12,TRUE,FALSE),IF(INDEX(Команды!$A$2:$AN$7500,MATCH(AT$3,Команды!$A$2:$A$7500,0),$E18+2)=Команды!$AJ$13,TRUE,FALSE),IF(INDEX(Команды!$A$2:$AN$7500,MATCH(AT$3,Команды!$A$2:$A$7500,0),$E18+2)=Команды!$AJ$14,TRUE,FALSE),IF(INDEX(Команды!$A$2:$AN$7500,MATCH(AT$3,Команды!$A$2:$A$7500,0),$E18+2)=Команды!$AJ$15,TRUE,FALSE),IF(INDEX(Команды!$A$2:$AN$7500,MATCH(AT$3,Команды!$A$2:$A$7500,0),$E18+2)=Команды!$AJ$16,TRUE,FALSE),IF(INDEX(Команды!$A$2:$AN$7500,MATCH(AT$3,Команды!$A$2:$A$7500,0),$E18+2)=Команды!$AJ$17,TRUE,FALSE),IF(INDEX(Команды!$A$2:$AN$7500,MATCH(AT$3,Команды!$A$2:$A$7500,0),$E18+2)=Команды!$AJ$18,TRUE,FALSE),IF(INDEX(Команды!$A$2:$AN$7500,MATCH(AT$3,Команды!$A$2:$A$7500,0),$E18+2)=Команды!$AJ$19,TRUE,FALSE)),INDEX(Команды!$AJ$2:$AL$19,MATCH(INDEX(Команды!$A$2:$AN$7500,MATCH(AT$3,Команды!$A$2:$A$7500,0),$E18+2),Команды!$AJ$2:$AJ$19,0),3),0)</f>
        <v>В</v>
      </c>
      <c r="AV18" s="342"/>
      <c r="AW18" s="174" t="str">
        <f>IF(OR(IF(INDEX(Команды!$A$2:$AN$7500,MATCH(AW$3,Команды!$A$2:$A$7500,0),$E18+2)=Команды!$AJ$2,TRUE,FALSE),IF(INDEX(Команды!$A$2:$AN$7500,MATCH(AW$3,Команды!$A$2:$A$7500,0),$E18+2)=Команды!$AJ$3,TRUE,FALSE),IF(INDEX(Команды!$A$2:$AN$7500,MATCH(AW$3,Команды!$A$2:$A$7500,0),$E18+2)=Команды!$AJ$4,TRUE,FALSE),IF(INDEX(Команды!$A$2:$AN$7500,MATCH(AW$3,Команды!$A$2:$A$7500,0),$E18+2)=Команды!$AJ$5,TRUE,FALSE),IF(INDEX(Команды!$A$2:$AN$7500,MATCH(AW$3,Команды!$A$2:$A$7500,0),$E18+2)=Команды!$AJ$6,TRUE,FALSE),IF(INDEX(Команды!$A$2:$AN$7500,MATCH(AW$3,Команды!$A$2:$A$7500,0),$E18+2)=Команды!$AJ$7,TRUE,FALSE),IF(INDEX(Команды!$A$2:$AN$7500,MATCH(AW$3,Команды!$A$2:$A$7500,0),$E18+2)=Команды!$AJ$8,TRUE,FALSE),IF(INDEX(Команды!$A$2:$AN$7500,MATCH(AW$3,Команды!$A$2:$A$7500,0),$E18+2)=Команды!$AJ$9,TRUE,FALSE),IF(INDEX(Команды!$A$2:$AN$7500,MATCH(AW$3,Команды!$A$2:$A$7500,0),$E18+2)=Команды!$AJ$10,TRUE,FALSE),IF(INDEX(Команды!$A$2:$AN$7500,MATCH(AW$3,Команды!$A$2:$A$7500,0),$E18+2)=Команды!$AJ$11,TRUE,FALSE),IF(INDEX(Команды!$A$2:$AN$7500,MATCH(AW$3,Команды!$A$2:$A$7500,0),$E18+2)=Команды!$AJ$12,TRUE,FALSE),IF(INDEX(Команды!$A$2:$AN$7500,MATCH(AW$3,Команды!$A$2:$A$7500,0),$E18+2)=Команды!$AJ$13,TRUE,FALSE),IF(INDEX(Команды!$A$2:$AN$7500,MATCH(AW$3,Команды!$A$2:$A$7500,0),$E18+2)=Команды!$AJ$14,TRUE,FALSE),IF(INDEX(Команды!$A$2:$AN$7500,MATCH(AW$3,Команды!$A$2:$A$7500,0),$E18+2)=Команды!$AJ$15,TRUE,FALSE),IF(INDEX(Команды!$A$2:$AN$7500,MATCH(AW$3,Команды!$A$2:$A$7500,0),$E18+2)=Команды!$AJ$16,TRUE,FALSE),,IF(INDEX(Команды!$A$2:$AN$7500,MATCH(AW$3,Команды!$A$2:$A$7500,0),$E18+2)=Команды!$AJ$17,TRUE,FALSE),,IF(INDEX(Команды!$A$2:$AN$7500,MATCH(AW$3,Команды!$A$2:$A$7500,0),$E18+2)=Команды!$AJ$18,TRUE,FALSE),,IF(INDEX(Команды!$A$2:$AN$7500,MATCH(AW$3,Команды!$A$2:$A$7500,0),$E18+2)=Команды!$AJ$19,TRUE,FALSE)),INDEX(Команды!$AJ$2:$AK$19,MATCH(INDEX(Команды!$A$2:$AN$7500,MATCH(AW$3,Команды!$A$2:$A$7500,0),$E18+2),Команды!$AJ$2:$AJ$19,0),2),0)</f>
        <v>В</v>
      </c>
      <c r="AX18" s="175" t="str">
        <f>IF(OR(IF(INDEX(Команды!$A$2:$AN$7500,MATCH(AW$3,Команды!$A$2:$A$7500,0),$E18+2)=Команды!$AJ$2,TRUE,FALSE),IF(INDEX(Команды!$A$2:$AN$7500,MATCH(AW$3,Команды!$A$2:$A$7500,0),$E18+2)=Команды!$AJ$3,TRUE,FALSE),IF(INDEX(Команды!$A$2:$AN$7500,MATCH(AW$3,Команды!$A$2:$A$7500,0),$E18+2)=Команды!$AJ$4,TRUE,FALSE),IF(INDEX(Команды!$A$2:$AN$7500,MATCH(AW$3,Команды!$A$2:$A$7500,0),$E18+2)=Команды!$AJ$5,TRUE,FALSE),IF(INDEX(Команды!$A$2:$AN$7500,MATCH(AW$3,Команды!$A$2:$A$7500,0),$E18+2)=Команды!$AJ$6,TRUE,FALSE),IF(INDEX(Команды!$A$2:$AN$7500,MATCH(AW$3,Команды!$A$2:$A$7500,0),$E18+2)=Команды!$AJ$7,TRUE,FALSE),IF(INDEX(Команды!$A$2:$AN$7500,MATCH(AW$3,Команды!$A$2:$A$7500,0),$E18+2)=Команды!$AJ$8,TRUE,FALSE),IF(INDEX(Команды!$A$2:$AN$7500,MATCH(AW$3,Команды!$A$2:$A$7500,0),$E18+2)=Команды!$AJ$9,TRUE,FALSE),IF(INDEX(Команды!$A$2:$AN$7500,MATCH(AW$3,Команды!$A$2:$A$7500,0),$E18+2)=Команды!$AJ$10,TRUE,FALSE),IF(INDEX(Команды!$A$2:$AN$7500,MATCH(AW$3,Команды!$A$2:$A$7500,0),$E18+2)=Команды!$AJ$11,TRUE,FALSE),IF(INDEX(Команды!$A$2:$AN$7500,MATCH(AW$3,Команды!$A$2:$A$7500,0),$E18+2)=Команды!$AJ$12,TRUE,FALSE),IF(INDEX(Команды!$A$2:$AN$7500,MATCH(AW$3,Команды!$A$2:$A$7500,0),$E18+2)=Команды!$AJ$13,TRUE,FALSE),IF(INDEX(Команды!$A$2:$AN$7500,MATCH(AW$3,Команды!$A$2:$A$7500,0),$E18+2)=Команды!$AJ$14,TRUE,FALSE),IF(INDEX(Команды!$A$2:$AN$7500,MATCH(AW$3,Команды!$A$2:$A$7500,0),$E18+2)=Команды!$AJ$15,TRUE,FALSE),IF(INDEX(Команды!$A$2:$AN$7500,MATCH(AW$3,Команды!$A$2:$A$7500,0),$E18+2)=Команды!$AJ$16,TRUE,FALSE),IF(INDEX(Команды!$A$2:$AN$7500,MATCH(AW$3,Команды!$A$2:$A$7500,0),$E18+2)=Команды!$AJ$17,TRUE,FALSE),IF(INDEX(Команды!$A$2:$AN$7500,MATCH(AW$3,Команды!$A$2:$A$7500,0),$E18+2)=Команды!$AJ$18,TRUE,FALSE),IF(INDEX(Команды!$A$2:$AN$7500,MATCH(AW$3,Команды!$A$2:$A$7500,0),$E18+2)=Команды!$AJ$19,TRUE,FALSE)),INDEX(Команды!$AJ$2:$AL$19,MATCH(INDEX(Команды!$A$2:$AN$7500,MATCH(AW$3,Команды!$A$2:$A$7500,0),$E18+2),Команды!$AJ$2:$AJ$19,0),3),0)</f>
        <v>В</v>
      </c>
      <c r="AY18" s="342"/>
      <c r="AZ18" s="174">
        <f>IF(OR(IF(INDEX(Команды!$A$2:$AN$7500,MATCH(AZ$3,Команды!$A$2:$A$7500,0),$E18+2)=Команды!$AJ$2,TRUE,FALSE),IF(INDEX(Команды!$A$2:$AN$7500,MATCH(AZ$3,Команды!$A$2:$A$7500,0),$E18+2)=Команды!$AJ$3,TRUE,FALSE),IF(INDEX(Команды!$A$2:$AN$7500,MATCH(AZ$3,Команды!$A$2:$A$7500,0),$E18+2)=Команды!$AJ$4,TRUE,FALSE),IF(INDEX(Команды!$A$2:$AN$7500,MATCH(AZ$3,Команды!$A$2:$A$7500,0),$E18+2)=Команды!$AJ$5,TRUE,FALSE),IF(INDEX(Команды!$A$2:$AN$7500,MATCH(AZ$3,Команды!$A$2:$A$7500,0),$E18+2)=Команды!$AJ$6,TRUE,FALSE),IF(INDEX(Команды!$A$2:$AN$7500,MATCH(AZ$3,Команды!$A$2:$A$7500,0),$E18+2)=Команды!$AJ$7,TRUE,FALSE),IF(INDEX(Команды!$A$2:$AN$7500,MATCH(AZ$3,Команды!$A$2:$A$7500,0),$E18+2)=Команды!$AJ$8,TRUE,FALSE),IF(INDEX(Команды!$A$2:$AN$7500,MATCH(AZ$3,Команды!$A$2:$A$7500,0),$E18+2)=Команды!$AJ$9,TRUE,FALSE),IF(INDEX(Команды!$A$2:$AN$7500,MATCH(AZ$3,Команды!$A$2:$A$7500,0),$E18+2)=Команды!$AJ$10,TRUE,FALSE),IF(INDEX(Команды!$A$2:$AN$7500,MATCH(AZ$3,Команды!$A$2:$A$7500,0),$E18+2)=Команды!$AJ$11,TRUE,FALSE),IF(INDEX(Команды!$A$2:$AN$7500,MATCH(AZ$3,Команды!$A$2:$A$7500,0),$E18+2)=Команды!$AJ$12,TRUE,FALSE),IF(INDEX(Команды!$A$2:$AN$7500,MATCH(AZ$3,Команды!$A$2:$A$7500,0),$E18+2)=Команды!$AJ$13,TRUE,FALSE),IF(INDEX(Команды!$A$2:$AN$7500,MATCH(AZ$3,Команды!$A$2:$A$7500,0),$E18+2)=Команды!$AJ$14,TRUE,FALSE),IF(INDEX(Команды!$A$2:$AN$7500,MATCH(AZ$3,Команды!$A$2:$A$7500,0),$E18+2)=Команды!$AJ$15,TRUE,FALSE),IF(INDEX(Команды!$A$2:$AN$7500,MATCH(AZ$3,Команды!$A$2:$A$7500,0),$E18+2)=Команды!$AJ$16,TRUE,FALSE),,IF(INDEX(Команды!$A$2:$AN$7500,MATCH(AZ$3,Команды!$A$2:$A$7500,0),$E18+2)=Команды!$AJ$17,TRUE,FALSE),,IF(INDEX(Команды!$A$2:$AN$7500,MATCH(AZ$3,Команды!$A$2:$A$7500,0),$E18+2)=Команды!$AJ$18,TRUE,FALSE),,IF(INDEX(Команды!$A$2:$AN$7500,MATCH(AZ$3,Команды!$A$2:$A$7500,0),$E18+2)=Команды!$AJ$19,TRUE,FALSE)),INDEX(Команды!$AJ$2:$AK$19,MATCH(INDEX(Команды!$A$2:$AN$7500,MATCH(AZ$3,Команды!$A$2:$A$7500,0),$E18+2),Команды!$AJ$2:$AJ$19,0),2),0)</f>
        <v>0.33333333333333331</v>
      </c>
      <c r="BA18" s="175">
        <f>IF(OR(IF(INDEX(Команды!$A$2:$AN$7500,MATCH(AZ$3,Команды!$A$2:$A$7500,0),$E18+2)=Команды!$AJ$2,TRUE,FALSE),IF(INDEX(Команды!$A$2:$AN$7500,MATCH(AZ$3,Команды!$A$2:$A$7500,0),$E18+2)=Команды!$AJ$3,TRUE,FALSE),IF(INDEX(Команды!$A$2:$AN$7500,MATCH(AZ$3,Команды!$A$2:$A$7500,0),$E18+2)=Команды!$AJ$4,TRUE,FALSE),IF(INDEX(Команды!$A$2:$AN$7500,MATCH(AZ$3,Команды!$A$2:$A$7500,0),$E18+2)=Команды!$AJ$5,TRUE,FALSE),IF(INDEX(Команды!$A$2:$AN$7500,MATCH(AZ$3,Команды!$A$2:$A$7500,0),$E18+2)=Команды!$AJ$6,TRUE,FALSE),IF(INDEX(Команды!$A$2:$AN$7500,MATCH(AZ$3,Команды!$A$2:$A$7500,0),$E18+2)=Команды!$AJ$7,TRUE,FALSE),IF(INDEX(Команды!$A$2:$AN$7500,MATCH(AZ$3,Команды!$A$2:$A$7500,0),$E18+2)=Команды!$AJ$8,TRUE,FALSE),IF(INDEX(Команды!$A$2:$AN$7500,MATCH(AZ$3,Команды!$A$2:$A$7500,0),$E18+2)=Команды!$AJ$9,TRUE,FALSE),IF(INDEX(Команды!$A$2:$AN$7500,MATCH(AZ$3,Команды!$A$2:$A$7500,0),$E18+2)=Команды!$AJ$10,TRUE,FALSE),IF(INDEX(Команды!$A$2:$AN$7500,MATCH(AZ$3,Команды!$A$2:$A$7500,0),$E18+2)=Команды!$AJ$11,TRUE,FALSE),IF(INDEX(Команды!$A$2:$AN$7500,MATCH(AZ$3,Команды!$A$2:$A$7500,0),$E18+2)=Команды!$AJ$12,TRUE,FALSE),IF(INDEX(Команды!$A$2:$AN$7500,MATCH(AZ$3,Команды!$A$2:$A$7500,0),$E18+2)=Команды!$AJ$13,TRUE,FALSE),IF(INDEX(Команды!$A$2:$AN$7500,MATCH(AZ$3,Команды!$A$2:$A$7500,0),$E18+2)=Команды!$AJ$14,TRUE,FALSE),IF(INDEX(Команды!$A$2:$AN$7500,MATCH(AZ$3,Команды!$A$2:$A$7500,0),$E18+2)=Команды!$AJ$15,TRUE,FALSE),IF(INDEX(Команды!$A$2:$AN$7500,MATCH(AZ$3,Команды!$A$2:$A$7500,0),$E18+2)=Команды!$AJ$16,TRUE,FALSE),IF(INDEX(Команды!$A$2:$AN$7500,MATCH(AZ$3,Команды!$A$2:$A$7500,0),$E18+2)=Команды!$AJ$17,TRUE,FALSE),IF(INDEX(Команды!$A$2:$AN$7500,MATCH(AZ$3,Команды!$A$2:$A$7500,0),$E18+2)=Команды!$AJ$18,TRUE,FALSE),IF(INDEX(Команды!$A$2:$AN$7500,MATCH(AZ$3,Команды!$A$2:$A$7500,0),$E18+2)=Команды!$AJ$19,TRUE,FALSE)),INDEX(Команды!$AJ$2:$AL$19,MATCH(INDEX(Команды!$A$2:$AN$7500,MATCH(AZ$3,Команды!$A$2:$A$7500,0),$E18+2),Команды!$AJ$2:$AJ$19,0),3),0)</f>
        <v>0.70833333333333337</v>
      </c>
      <c r="BB18" s="342"/>
      <c r="BC18" s="174">
        <f>IF(OR(IF(INDEX(Команды!$A$2:$AN$7500,MATCH(BC$3,Команды!$A$2:$A$7500,0),$E18+2)=Команды!$AJ$2,TRUE,FALSE),IF(INDEX(Команды!$A$2:$AN$7500,MATCH(BC$3,Команды!$A$2:$A$7500,0),$E18+2)=Команды!$AJ$3,TRUE,FALSE),IF(INDEX(Команды!$A$2:$AN$7500,MATCH(BC$3,Команды!$A$2:$A$7500,0),$E18+2)=Команды!$AJ$4,TRUE,FALSE),IF(INDEX(Команды!$A$2:$AN$7500,MATCH(BC$3,Команды!$A$2:$A$7500,0),$E18+2)=Команды!$AJ$5,TRUE,FALSE),IF(INDEX(Команды!$A$2:$AN$7500,MATCH(BC$3,Команды!$A$2:$A$7500,0),$E18+2)=Команды!$AJ$6,TRUE,FALSE),IF(INDEX(Команды!$A$2:$AN$7500,MATCH(BC$3,Команды!$A$2:$A$7500,0),$E18+2)=Команды!$AJ$7,TRUE,FALSE),IF(INDEX(Команды!$A$2:$AN$7500,MATCH(BC$3,Команды!$A$2:$A$7500,0),$E18+2)=Команды!$AJ$8,TRUE,FALSE),IF(INDEX(Команды!$A$2:$AN$7500,MATCH(BC$3,Команды!$A$2:$A$7500,0),$E18+2)=Команды!$AJ$9,TRUE,FALSE),IF(INDEX(Команды!$A$2:$AN$7500,MATCH(BC$3,Команды!$A$2:$A$7500,0),$E18+2)=Команды!$AJ$10,TRUE,FALSE),IF(INDEX(Команды!$A$2:$AN$7500,MATCH(BC$3,Команды!$A$2:$A$7500,0),$E18+2)=Команды!$AJ$11,TRUE,FALSE),IF(INDEX(Команды!$A$2:$AN$7500,MATCH(BC$3,Команды!$A$2:$A$7500,0),$E18+2)=Команды!$AJ$12,TRUE,FALSE),IF(INDEX(Команды!$A$2:$AN$7500,MATCH(BC$3,Команды!$A$2:$A$7500,0),$E18+2)=Команды!$AJ$13,TRUE,FALSE),IF(INDEX(Команды!$A$2:$AN$7500,MATCH(BC$3,Команды!$A$2:$A$7500,0),$E18+2)=Команды!$AJ$14,TRUE,FALSE),IF(INDEX(Команды!$A$2:$AN$7500,MATCH(BC$3,Команды!$A$2:$A$7500,0),$E18+2)=Команды!$AJ$15,TRUE,FALSE),IF(INDEX(Команды!$A$2:$AN$7500,MATCH(BC$3,Команды!$A$2:$A$7500,0),$E18+2)=Команды!$AJ$16,TRUE,FALSE),,IF(INDEX(Команды!$A$2:$AN$7500,MATCH(BC$3,Команды!$A$2:$A$7500,0),$E18+2)=Команды!$AJ$17,TRUE,FALSE),,IF(INDEX(Команды!$A$2:$AN$7500,MATCH(BC$3,Команды!$A$2:$A$7500,0),$E18+2)=Команды!$AJ$18,TRUE,FALSE),,IF(INDEX(Команды!$A$2:$AN$7500,MATCH(BC$3,Команды!$A$2:$A$7500,0),$E18+2)=Команды!$AJ$19,TRUE,FALSE)),INDEX(Команды!$AJ$2:$AK$19,MATCH(INDEX(Команды!$A$2:$AN$7500,MATCH(BC$3,Команды!$A$2:$A$7500,0),$E18+2),Команды!$AJ$2:$AJ$19,0),2),0)</f>
        <v>0.33333333333333331</v>
      </c>
      <c r="BD18" s="175">
        <f>IF(OR(IF(INDEX(Команды!$A$2:$AN$7500,MATCH(BC$3,Команды!$A$2:$A$7500,0),$E18+2)=Команды!$AJ$2,TRUE,FALSE),IF(INDEX(Команды!$A$2:$AN$7500,MATCH(BC$3,Команды!$A$2:$A$7500,0),$E18+2)=Команды!$AJ$3,TRUE,FALSE),IF(INDEX(Команды!$A$2:$AN$7500,MATCH(BC$3,Команды!$A$2:$A$7500,0),$E18+2)=Команды!$AJ$4,TRUE,FALSE),IF(INDEX(Команды!$A$2:$AN$7500,MATCH(BC$3,Команды!$A$2:$A$7500,0),$E18+2)=Команды!$AJ$5,TRUE,FALSE),IF(INDEX(Команды!$A$2:$AN$7500,MATCH(BC$3,Команды!$A$2:$A$7500,0),$E18+2)=Команды!$AJ$6,TRUE,FALSE),IF(INDEX(Команды!$A$2:$AN$7500,MATCH(BC$3,Команды!$A$2:$A$7500,0),$E18+2)=Команды!$AJ$7,TRUE,FALSE),IF(INDEX(Команды!$A$2:$AN$7500,MATCH(BC$3,Команды!$A$2:$A$7500,0),$E18+2)=Команды!$AJ$8,TRUE,FALSE),IF(INDEX(Команды!$A$2:$AN$7500,MATCH(BC$3,Команды!$A$2:$A$7500,0),$E18+2)=Команды!$AJ$9,TRUE,FALSE),IF(INDEX(Команды!$A$2:$AN$7500,MATCH(BC$3,Команды!$A$2:$A$7500,0),$E18+2)=Команды!$AJ$10,TRUE,FALSE),IF(INDEX(Команды!$A$2:$AN$7500,MATCH(BC$3,Команды!$A$2:$A$7500,0),$E18+2)=Команды!$AJ$11,TRUE,FALSE),IF(INDEX(Команды!$A$2:$AN$7500,MATCH(BC$3,Команды!$A$2:$A$7500,0),$E18+2)=Команды!$AJ$12,TRUE,FALSE),IF(INDEX(Команды!$A$2:$AN$7500,MATCH(BC$3,Команды!$A$2:$A$7500,0),$E18+2)=Команды!$AJ$13,TRUE,FALSE),IF(INDEX(Команды!$A$2:$AN$7500,MATCH(BC$3,Команды!$A$2:$A$7500,0),$E18+2)=Команды!$AJ$14,TRUE,FALSE),IF(INDEX(Команды!$A$2:$AN$7500,MATCH(BC$3,Команды!$A$2:$A$7500,0),$E18+2)=Команды!$AJ$15,TRUE,FALSE),IF(INDEX(Команды!$A$2:$AN$7500,MATCH(BC$3,Команды!$A$2:$A$7500,0),$E18+2)=Команды!$AJ$16,TRUE,FALSE),IF(INDEX(Команды!$A$2:$AN$7500,MATCH(BC$3,Команды!$A$2:$A$7500,0),$E18+2)=Команды!$AJ$17,TRUE,FALSE),IF(INDEX(Команды!$A$2:$AN$7500,MATCH(BC$3,Команды!$A$2:$A$7500,0),$E18+2)=Команды!$AJ$18,TRUE,FALSE),IF(INDEX(Команды!$A$2:$AN$7500,MATCH(BC$3,Команды!$A$2:$A$7500,0),$E18+2)=Команды!$AJ$19,TRUE,FALSE)),INDEX(Команды!$AJ$2:$AL$19,MATCH(INDEX(Команды!$A$2:$AN$7500,MATCH(BC$3,Команды!$A$2:$A$7500,0),$E18+2),Команды!$AJ$2:$AJ$19,0),3),0)</f>
        <v>0.70833333333333337</v>
      </c>
      <c r="BE18" s="342"/>
      <c r="BF18" s="174">
        <f>IF(OR(IF(INDEX(Команды!$A$2:$AN$7500,MATCH(BF$3,Команды!$A$2:$A$7500,0),$E18+2)=Команды!$AJ$2,TRUE,FALSE),IF(INDEX(Команды!$A$2:$AN$7500,MATCH(BF$3,Команды!$A$2:$A$7500,0),$E18+2)=Команды!$AJ$3,TRUE,FALSE),IF(INDEX(Команды!$A$2:$AN$7500,MATCH(BF$3,Команды!$A$2:$A$7500,0),$E18+2)=Команды!$AJ$4,TRUE,FALSE),IF(INDEX(Команды!$A$2:$AN$7500,MATCH(BF$3,Команды!$A$2:$A$7500,0),$E18+2)=Команды!$AJ$5,TRUE,FALSE),IF(INDEX(Команды!$A$2:$AN$7500,MATCH(BF$3,Команды!$A$2:$A$7500,0),$E18+2)=Команды!$AJ$6,TRUE,FALSE),IF(INDEX(Команды!$A$2:$AN$7500,MATCH(BF$3,Команды!$A$2:$A$7500,0),$E18+2)=Команды!$AJ$7,TRUE,FALSE),IF(INDEX(Команды!$A$2:$AN$7500,MATCH(BF$3,Команды!$A$2:$A$7500,0),$E18+2)=Команды!$AJ$8,TRUE,FALSE),IF(INDEX(Команды!$A$2:$AN$7500,MATCH(BF$3,Команды!$A$2:$A$7500,0),$E18+2)=Команды!$AJ$9,TRUE,FALSE),IF(INDEX(Команды!$A$2:$AN$7500,MATCH(BF$3,Команды!$A$2:$A$7500,0),$E18+2)=Команды!$AJ$10,TRUE,FALSE),IF(INDEX(Команды!$A$2:$AN$7500,MATCH(BF$3,Команды!$A$2:$A$7500,0),$E18+2)=Команды!$AJ$11,TRUE,FALSE),IF(INDEX(Команды!$A$2:$AN$7500,MATCH(BF$3,Команды!$A$2:$A$7500,0),$E18+2)=Команды!$AJ$12,TRUE,FALSE),IF(INDEX(Команды!$A$2:$AN$7500,MATCH(BF$3,Команды!$A$2:$A$7500,0),$E18+2)=Команды!$AJ$13,TRUE,FALSE),IF(INDEX(Команды!$A$2:$AN$7500,MATCH(BF$3,Команды!$A$2:$A$7500,0),$E18+2)=Команды!$AJ$14,TRUE,FALSE),IF(INDEX(Команды!$A$2:$AN$7500,MATCH(BF$3,Команды!$A$2:$A$7500,0),$E18+2)=Команды!$AJ$15,TRUE,FALSE),IF(INDEX(Команды!$A$2:$AN$7500,MATCH(BF$3,Команды!$A$2:$A$7500,0),$E18+2)=Команды!$AJ$16,TRUE,FALSE),,IF(INDEX(Команды!$A$2:$AN$7500,MATCH(BF$3,Команды!$A$2:$A$7500,0),$E18+2)=Команды!$AJ$17,TRUE,FALSE),,IF(INDEX(Команды!$A$2:$AN$7500,MATCH(BF$3,Команды!$A$2:$A$7500,0),$E18+2)=Команды!$AJ$18,TRUE,FALSE),,IF(INDEX(Команды!$A$2:$AN$7500,MATCH(BF$3,Команды!$A$2:$A$7500,0),$E18+2)=Команды!$AJ$19,TRUE,FALSE)),INDEX(Команды!$AJ$2:$AK$19,MATCH(INDEX(Команды!$A$2:$AN$7500,MATCH(BF$3,Команды!$A$2:$A$7500,0),$E18+2),Команды!$AJ$2:$AJ$19,0),2),0)</f>
        <v>0.33333333333333331</v>
      </c>
      <c r="BG18" s="175">
        <f>IF(OR(IF(INDEX(Команды!$A$2:$AN$7500,MATCH(BF$3,Команды!$A$2:$A$7500,0),$E18+2)=Команды!$AJ$2,TRUE,FALSE),IF(INDEX(Команды!$A$2:$AN$7500,MATCH(BF$3,Команды!$A$2:$A$7500,0),$E18+2)=Команды!$AJ$3,TRUE,FALSE),IF(INDEX(Команды!$A$2:$AN$7500,MATCH(BF$3,Команды!$A$2:$A$7500,0),$E18+2)=Команды!$AJ$4,TRUE,FALSE),IF(INDEX(Команды!$A$2:$AN$7500,MATCH(BF$3,Команды!$A$2:$A$7500,0),$E18+2)=Команды!$AJ$5,TRUE,FALSE),IF(INDEX(Команды!$A$2:$AN$7500,MATCH(BF$3,Команды!$A$2:$A$7500,0),$E18+2)=Команды!$AJ$6,TRUE,FALSE),IF(INDEX(Команды!$A$2:$AN$7500,MATCH(BF$3,Команды!$A$2:$A$7500,0),$E18+2)=Команды!$AJ$7,TRUE,FALSE),IF(INDEX(Команды!$A$2:$AN$7500,MATCH(BF$3,Команды!$A$2:$A$7500,0),$E18+2)=Команды!$AJ$8,TRUE,FALSE),IF(INDEX(Команды!$A$2:$AN$7500,MATCH(BF$3,Команды!$A$2:$A$7500,0),$E18+2)=Команды!$AJ$9,TRUE,FALSE),IF(INDEX(Команды!$A$2:$AN$7500,MATCH(BF$3,Команды!$A$2:$A$7500,0),$E18+2)=Команды!$AJ$10,TRUE,FALSE),IF(INDEX(Команды!$A$2:$AN$7500,MATCH(BF$3,Команды!$A$2:$A$7500,0),$E18+2)=Команды!$AJ$11,TRUE,FALSE),IF(INDEX(Команды!$A$2:$AN$7500,MATCH(BF$3,Команды!$A$2:$A$7500,0),$E18+2)=Команды!$AJ$12,TRUE,FALSE),IF(INDEX(Команды!$A$2:$AN$7500,MATCH(BF$3,Команды!$A$2:$A$7500,0),$E18+2)=Команды!$AJ$13,TRUE,FALSE),IF(INDEX(Команды!$A$2:$AN$7500,MATCH(BF$3,Команды!$A$2:$A$7500,0),$E18+2)=Команды!$AJ$14,TRUE,FALSE),IF(INDEX(Команды!$A$2:$AN$7500,MATCH(BF$3,Команды!$A$2:$A$7500,0),$E18+2)=Команды!$AJ$15,TRUE,FALSE),IF(INDEX(Команды!$A$2:$AN$7500,MATCH(BF$3,Команды!$A$2:$A$7500,0),$E18+2)=Команды!$AJ$16,TRUE,FALSE),IF(INDEX(Команды!$A$2:$AN$7500,MATCH(BF$3,Команды!$A$2:$A$7500,0),$E18+2)=Команды!$AJ$17,TRUE,FALSE),IF(INDEX(Команды!$A$2:$AN$7500,MATCH(BF$3,Команды!$A$2:$A$7500,0),$E18+2)=Команды!$AJ$18,TRUE,FALSE),IF(INDEX(Команды!$A$2:$AN$7500,MATCH(BF$3,Команды!$A$2:$A$7500,0),$E18+2)=Команды!$AJ$19,TRUE,FALSE)),INDEX(Команды!$AJ$2:$AL$19,MATCH(INDEX(Команды!$A$2:$AN$7500,MATCH(BF$3,Команды!$A$2:$A$7500,0),$E18+2),Команды!$AJ$2:$AJ$19,0),3),0)</f>
        <v>0.70833333333333337</v>
      </c>
      <c r="BH18" s="342"/>
      <c r="BI18" s="174">
        <f>IF(OR(IF(INDEX(Команды!$A$2:$AN$7500,MATCH(BI$3,Команды!$A$2:$A$7500,0),$E18+2)=Команды!$AJ$2,TRUE,FALSE),IF(INDEX(Команды!$A$2:$AN$7500,MATCH(BI$3,Команды!$A$2:$A$7500,0),$E18+2)=Команды!$AJ$3,TRUE,FALSE),IF(INDEX(Команды!$A$2:$AN$7500,MATCH(BI$3,Команды!$A$2:$A$7500,0),$E18+2)=Команды!$AJ$4,TRUE,FALSE),IF(INDEX(Команды!$A$2:$AN$7500,MATCH(BI$3,Команды!$A$2:$A$7500,0),$E18+2)=Команды!$AJ$5,TRUE,FALSE),IF(INDEX(Команды!$A$2:$AN$7500,MATCH(BI$3,Команды!$A$2:$A$7500,0),$E18+2)=Команды!$AJ$6,TRUE,FALSE),IF(INDEX(Команды!$A$2:$AN$7500,MATCH(BI$3,Команды!$A$2:$A$7500,0),$E18+2)=Команды!$AJ$7,TRUE,FALSE),IF(INDEX(Команды!$A$2:$AN$7500,MATCH(BI$3,Команды!$A$2:$A$7500,0),$E18+2)=Команды!$AJ$8,TRUE,FALSE),IF(INDEX(Команды!$A$2:$AN$7500,MATCH(BI$3,Команды!$A$2:$A$7500,0),$E18+2)=Команды!$AJ$9,TRUE,FALSE),IF(INDEX(Команды!$A$2:$AN$7500,MATCH(BI$3,Команды!$A$2:$A$7500,0),$E18+2)=Команды!$AJ$10,TRUE,FALSE),IF(INDEX(Команды!$A$2:$AN$7500,MATCH(BI$3,Команды!$A$2:$A$7500,0),$E18+2)=Команды!$AJ$11,TRUE,FALSE),IF(INDEX(Команды!$A$2:$AN$7500,MATCH(BI$3,Команды!$A$2:$A$7500,0),$E18+2)=Команды!$AJ$12,TRUE,FALSE),IF(INDEX(Команды!$A$2:$AN$7500,MATCH(BI$3,Команды!$A$2:$A$7500,0),$E18+2)=Команды!$AJ$13,TRUE,FALSE),IF(INDEX(Команды!$A$2:$AN$7500,MATCH(BI$3,Команды!$A$2:$A$7500,0),$E18+2)=Команды!$AJ$14,TRUE,FALSE),IF(INDEX(Команды!$A$2:$AN$7500,MATCH(BI$3,Команды!$A$2:$A$7500,0),$E18+2)=Команды!$AJ$15,TRUE,FALSE),IF(INDEX(Команды!$A$2:$AN$7500,MATCH(BI$3,Команды!$A$2:$A$7500,0),$E18+2)=Команды!$AJ$16,TRUE,FALSE),,IF(INDEX(Команды!$A$2:$AN$7500,MATCH(BI$3,Команды!$A$2:$A$7500,0),$E18+2)=Команды!$AJ$17,TRUE,FALSE),,IF(INDEX(Команды!$A$2:$AN$7500,MATCH(BI$3,Команды!$A$2:$A$7500,0),$E18+2)=Команды!$AJ$18,TRUE,FALSE),,IF(INDEX(Команды!$A$2:$AN$7500,MATCH(BI$3,Команды!$A$2:$A$7500,0),$E18+2)=Команды!$AJ$19,TRUE,FALSE)),INDEX(Команды!$AJ$2:$AK$19,MATCH(INDEX(Команды!$A$2:$AN$7500,MATCH(BI$3,Команды!$A$2:$A$7500,0),$E18+2),Команды!$AJ$2:$AJ$19,0),2),0)</f>
        <v>0.33333333333333331</v>
      </c>
      <c r="BJ18" s="175">
        <f>IF(OR(IF(INDEX(Команды!$A$2:$AN$7500,MATCH(BI$3,Команды!$A$2:$A$7500,0),$E18+2)=Команды!$AJ$2,TRUE,FALSE),IF(INDEX(Команды!$A$2:$AN$7500,MATCH(BI$3,Команды!$A$2:$A$7500,0),$E18+2)=Команды!$AJ$3,TRUE,FALSE),IF(INDEX(Команды!$A$2:$AN$7500,MATCH(BI$3,Команды!$A$2:$A$7500,0),$E18+2)=Команды!$AJ$4,TRUE,FALSE),IF(INDEX(Команды!$A$2:$AN$7500,MATCH(BI$3,Команды!$A$2:$A$7500,0),$E18+2)=Команды!$AJ$5,TRUE,FALSE),IF(INDEX(Команды!$A$2:$AN$7500,MATCH(BI$3,Команды!$A$2:$A$7500,0),$E18+2)=Команды!$AJ$6,TRUE,FALSE),IF(INDEX(Команды!$A$2:$AN$7500,MATCH(BI$3,Команды!$A$2:$A$7500,0),$E18+2)=Команды!$AJ$7,TRUE,FALSE),IF(INDEX(Команды!$A$2:$AN$7500,MATCH(BI$3,Команды!$A$2:$A$7500,0),$E18+2)=Команды!$AJ$8,TRUE,FALSE),IF(INDEX(Команды!$A$2:$AN$7500,MATCH(BI$3,Команды!$A$2:$A$7500,0),$E18+2)=Команды!$AJ$9,TRUE,FALSE),IF(INDEX(Команды!$A$2:$AN$7500,MATCH(BI$3,Команды!$A$2:$A$7500,0),$E18+2)=Команды!$AJ$10,TRUE,FALSE),IF(INDEX(Команды!$A$2:$AN$7500,MATCH(BI$3,Команды!$A$2:$A$7500,0),$E18+2)=Команды!$AJ$11,TRUE,FALSE),IF(INDEX(Команды!$A$2:$AN$7500,MATCH(BI$3,Команды!$A$2:$A$7500,0),$E18+2)=Команды!$AJ$12,TRUE,FALSE),IF(INDEX(Команды!$A$2:$AN$7500,MATCH(BI$3,Команды!$A$2:$A$7500,0),$E18+2)=Команды!$AJ$13,TRUE,FALSE),IF(INDEX(Команды!$A$2:$AN$7500,MATCH(BI$3,Команды!$A$2:$A$7500,0),$E18+2)=Команды!$AJ$14,TRUE,FALSE),IF(INDEX(Команды!$A$2:$AN$7500,MATCH(BI$3,Команды!$A$2:$A$7500,0),$E18+2)=Команды!$AJ$15,TRUE,FALSE),IF(INDEX(Команды!$A$2:$AN$7500,MATCH(BI$3,Команды!$A$2:$A$7500,0),$E18+2)=Команды!$AJ$16,TRUE,FALSE),IF(INDEX(Команды!$A$2:$AN$7500,MATCH(BI$3,Команды!$A$2:$A$7500,0),$E18+2)=Команды!$AJ$17,TRUE,FALSE),IF(INDEX(Команды!$A$2:$AN$7500,MATCH(BI$3,Команды!$A$2:$A$7500,0),$E18+2)=Команды!$AJ$18,TRUE,FALSE),IF(INDEX(Команды!$A$2:$AN$7500,MATCH(BI$3,Команды!$A$2:$A$7500,0),$E18+2)=Команды!$AJ$19,TRUE,FALSE)),INDEX(Команды!$AJ$2:$AL$19,MATCH(INDEX(Команды!$A$2:$AN$7500,MATCH(BI$3,Команды!$A$2:$A$7500,0),$E18+2),Команды!$AJ$2:$AJ$19,0),3),0)</f>
        <v>0.70833333333333337</v>
      </c>
      <c r="BK18" s="342"/>
      <c r="BL18" s="174">
        <f>IF(OR(IF(INDEX(Команды!$A$2:$AN$7500,MATCH(BL$3,Команды!$A$2:$A$7500,0),$E18+2)=Команды!$AJ$2,TRUE,FALSE),IF(INDEX(Команды!$A$2:$AN$7500,MATCH(BL$3,Команды!$A$2:$A$7500,0),$E18+2)=Команды!$AJ$3,TRUE,FALSE),IF(INDEX(Команды!$A$2:$AN$7500,MATCH(BL$3,Команды!$A$2:$A$7500,0),$E18+2)=Команды!$AJ$4,TRUE,FALSE),IF(INDEX(Команды!$A$2:$AN$7500,MATCH(BL$3,Команды!$A$2:$A$7500,0),$E18+2)=Команды!$AJ$5,TRUE,FALSE),IF(INDEX(Команды!$A$2:$AN$7500,MATCH(BL$3,Команды!$A$2:$A$7500,0),$E18+2)=Команды!$AJ$6,TRUE,FALSE),IF(INDEX(Команды!$A$2:$AN$7500,MATCH(BL$3,Команды!$A$2:$A$7500,0),$E18+2)=Команды!$AJ$7,TRUE,FALSE),IF(INDEX(Команды!$A$2:$AN$7500,MATCH(BL$3,Команды!$A$2:$A$7500,0),$E18+2)=Команды!$AJ$8,TRUE,FALSE),IF(INDEX(Команды!$A$2:$AN$7500,MATCH(BL$3,Команды!$A$2:$A$7500,0),$E18+2)=Команды!$AJ$9,TRUE,FALSE),IF(INDEX(Команды!$A$2:$AN$7500,MATCH(BL$3,Команды!$A$2:$A$7500,0),$E18+2)=Команды!$AJ$10,TRUE,FALSE),IF(INDEX(Команды!$A$2:$AN$7500,MATCH(BL$3,Команды!$A$2:$A$7500,0),$E18+2)=Команды!$AJ$11,TRUE,FALSE),IF(INDEX(Команды!$A$2:$AN$7500,MATCH(BL$3,Команды!$A$2:$A$7500,0),$E18+2)=Команды!$AJ$12,TRUE,FALSE),IF(INDEX(Команды!$A$2:$AN$7500,MATCH(BL$3,Команды!$A$2:$A$7500,0),$E18+2)=Команды!$AJ$13,TRUE,FALSE),IF(INDEX(Команды!$A$2:$AN$7500,MATCH(BL$3,Команды!$A$2:$A$7500,0),$E18+2)=Команды!$AJ$14,TRUE,FALSE),IF(INDEX(Команды!$A$2:$AN$7500,MATCH(BL$3,Команды!$A$2:$A$7500,0),$E18+2)=Команды!$AJ$15,TRUE,FALSE),IF(INDEX(Команды!$A$2:$AN$7500,MATCH(BL$3,Команды!$A$2:$A$7500,0),$E18+2)=Команды!$AJ$16,TRUE,FALSE),,IF(INDEX(Команды!$A$2:$AN$7500,MATCH(BL$3,Команды!$A$2:$A$7500,0),$E18+2)=Команды!$AJ$17,TRUE,FALSE),,IF(INDEX(Команды!$A$2:$AN$7500,MATCH(BL$3,Команды!$A$2:$A$7500,0),$E18+2)=Команды!$AJ$18,TRUE,FALSE),,IF(INDEX(Команды!$A$2:$AN$7500,MATCH(BL$3,Команды!$A$2:$A$7500,0),$E18+2)=Команды!$AJ$19,TRUE,FALSE)),INDEX(Команды!$AJ$2:$AK$19,MATCH(INDEX(Команды!$A$2:$AN$7500,MATCH(BL$3,Команды!$A$2:$A$7500,0),$E18+2),Команды!$AJ$2:$AJ$19,0),2),0)</f>
        <v>0.33333333333333331</v>
      </c>
      <c r="BM18" s="175">
        <f>IF(OR(IF(INDEX(Команды!$A$2:$AN$7500,MATCH(BL$3,Команды!$A$2:$A$7500,0),$E18+2)=Команды!$AJ$2,TRUE,FALSE),IF(INDEX(Команды!$A$2:$AN$7500,MATCH(BL$3,Команды!$A$2:$A$7500,0),$E18+2)=Команды!$AJ$3,TRUE,FALSE),IF(INDEX(Команды!$A$2:$AN$7500,MATCH(BL$3,Команды!$A$2:$A$7500,0),$E18+2)=Команды!$AJ$4,TRUE,FALSE),IF(INDEX(Команды!$A$2:$AN$7500,MATCH(BL$3,Команды!$A$2:$A$7500,0),$E18+2)=Команды!$AJ$5,TRUE,FALSE),IF(INDEX(Команды!$A$2:$AN$7500,MATCH(BL$3,Команды!$A$2:$A$7500,0),$E18+2)=Команды!$AJ$6,TRUE,FALSE),IF(INDEX(Команды!$A$2:$AN$7500,MATCH(BL$3,Команды!$A$2:$A$7500,0),$E18+2)=Команды!$AJ$7,TRUE,FALSE),IF(INDEX(Команды!$A$2:$AN$7500,MATCH(BL$3,Команды!$A$2:$A$7500,0),$E18+2)=Команды!$AJ$8,TRUE,FALSE),IF(INDEX(Команды!$A$2:$AN$7500,MATCH(BL$3,Команды!$A$2:$A$7500,0),$E18+2)=Команды!$AJ$9,TRUE,FALSE),IF(INDEX(Команды!$A$2:$AN$7500,MATCH(BL$3,Команды!$A$2:$A$7500,0),$E18+2)=Команды!$AJ$10,TRUE,FALSE),IF(INDEX(Команды!$A$2:$AN$7500,MATCH(BL$3,Команды!$A$2:$A$7500,0),$E18+2)=Команды!$AJ$11,TRUE,FALSE),IF(INDEX(Команды!$A$2:$AN$7500,MATCH(BL$3,Команды!$A$2:$A$7500,0),$E18+2)=Команды!$AJ$12,TRUE,FALSE),IF(INDEX(Команды!$A$2:$AN$7500,MATCH(BL$3,Команды!$A$2:$A$7500,0),$E18+2)=Команды!$AJ$13,TRUE,FALSE),IF(INDEX(Команды!$A$2:$AN$7500,MATCH(BL$3,Команды!$A$2:$A$7500,0),$E18+2)=Команды!$AJ$14,TRUE,FALSE),IF(INDEX(Команды!$A$2:$AN$7500,MATCH(BL$3,Команды!$A$2:$A$7500,0),$E18+2)=Команды!$AJ$15,TRUE,FALSE),IF(INDEX(Команды!$A$2:$AN$7500,MATCH(BL$3,Команды!$A$2:$A$7500,0),$E18+2)=Команды!$AJ$16,TRUE,FALSE),IF(INDEX(Команды!$A$2:$AN$7500,MATCH(BL$3,Команды!$A$2:$A$7500,0),$E18+2)=Команды!$AJ$17,TRUE,FALSE),IF(INDEX(Команды!$A$2:$AN$7500,MATCH(BL$3,Команды!$A$2:$A$7500,0),$E18+2)=Команды!$AJ$18,TRUE,FALSE),IF(INDEX(Команды!$A$2:$AN$7500,MATCH(BL$3,Команды!$A$2:$A$7500,0),$E18+2)=Команды!$AJ$19,TRUE,FALSE)),INDEX(Команды!$AJ$2:$AL$19,MATCH(INDEX(Команды!$A$2:$AN$7500,MATCH(BL$3,Команды!$A$2:$A$7500,0),$E18+2),Команды!$AJ$2:$AJ$19,0),3),0)</f>
        <v>0.70833333333333337</v>
      </c>
      <c r="BN18" s="342"/>
      <c r="BO18" s="174" t="str">
        <f>IF(OR(IF(INDEX(Команды!$A$2:$AN$7500,MATCH(BO$3,Команды!$A$2:$A$7500,0),$E18+2)=Команды!$AJ$2,TRUE,FALSE),IF(INDEX(Команды!$A$2:$AN$7500,MATCH(BO$3,Команды!$A$2:$A$7500,0),$E18+2)=Команды!$AJ$3,TRUE,FALSE),IF(INDEX(Команды!$A$2:$AN$7500,MATCH(BO$3,Команды!$A$2:$A$7500,0),$E18+2)=Команды!$AJ$4,TRUE,FALSE),IF(INDEX(Команды!$A$2:$AN$7500,MATCH(BO$3,Команды!$A$2:$A$7500,0),$E18+2)=Команды!$AJ$5,TRUE,FALSE),IF(INDEX(Команды!$A$2:$AN$7500,MATCH(BO$3,Команды!$A$2:$A$7500,0),$E18+2)=Команды!$AJ$6,TRUE,FALSE),IF(INDEX(Команды!$A$2:$AN$7500,MATCH(BO$3,Команды!$A$2:$A$7500,0),$E18+2)=Команды!$AJ$7,TRUE,FALSE),IF(INDEX(Команды!$A$2:$AN$7500,MATCH(BO$3,Команды!$A$2:$A$7500,0),$E18+2)=Команды!$AJ$8,TRUE,FALSE),IF(INDEX(Команды!$A$2:$AN$7500,MATCH(BO$3,Команды!$A$2:$A$7500,0),$E18+2)=Команды!$AJ$9,TRUE,FALSE),IF(INDEX(Команды!$A$2:$AN$7500,MATCH(BO$3,Команды!$A$2:$A$7500,0),$E18+2)=Команды!$AJ$10,TRUE,FALSE),IF(INDEX(Команды!$A$2:$AN$7500,MATCH(BO$3,Команды!$A$2:$A$7500,0),$E18+2)=Команды!$AJ$11,TRUE,FALSE),IF(INDEX(Команды!$A$2:$AN$7500,MATCH(BO$3,Команды!$A$2:$A$7500,0),$E18+2)=Команды!$AJ$12,TRUE,FALSE),IF(INDEX(Команды!$A$2:$AN$7500,MATCH(BO$3,Команды!$A$2:$A$7500,0),$E18+2)=Команды!$AJ$13,TRUE,FALSE),IF(INDEX(Команды!$A$2:$AN$7500,MATCH(BO$3,Команды!$A$2:$A$7500,0),$E18+2)=Команды!$AJ$14,TRUE,FALSE),IF(INDEX(Команды!$A$2:$AN$7500,MATCH(BO$3,Команды!$A$2:$A$7500,0),$E18+2)=Команды!$AJ$15,TRUE,FALSE),IF(INDEX(Команды!$A$2:$AN$7500,MATCH(BO$3,Команды!$A$2:$A$7500,0),$E18+2)=Команды!$AJ$16,TRUE,FALSE),,IF(INDEX(Команды!$A$2:$AN$7500,MATCH(BO$3,Команды!$A$2:$A$7500,0),$E18+2)=Команды!$AJ$17,TRUE,FALSE),,IF(INDEX(Команды!$A$2:$AN$7500,MATCH(BO$3,Команды!$A$2:$A$7500,0),$E18+2)=Команды!$AJ$18,TRUE,FALSE),,IF(INDEX(Команды!$A$2:$AN$7500,MATCH(BO$3,Команды!$A$2:$A$7500,0),$E18+2)=Команды!$AJ$19,TRUE,FALSE)),INDEX(Команды!$AJ$2:$AK$19,MATCH(INDEX(Команды!$A$2:$AN$7500,MATCH(BO$3,Команды!$A$2:$A$7500,0),$E18+2),Команды!$AJ$2:$AJ$19,0),2),0)</f>
        <v>В</v>
      </c>
      <c r="BP18" s="175" t="str">
        <f>IF(OR(IF(INDEX(Команды!$A$2:$AN$7500,MATCH(BO$3,Команды!$A$2:$A$7500,0),$E18+2)=Команды!$AJ$2,TRUE,FALSE),IF(INDEX(Команды!$A$2:$AN$7500,MATCH(BO$3,Команды!$A$2:$A$7500,0),$E18+2)=Команды!$AJ$3,TRUE,FALSE),IF(INDEX(Команды!$A$2:$AN$7500,MATCH(BO$3,Команды!$A$2:$A$7500,0),$E18+2)=Команды!$AJ$4,TRUE,FALSE),IF(INDEX(Команды!$A$2:$AN$7500,MATCH(BO$3,Команды!$A$2:$A$7500,0),$E18+2)=Команды!$AJ$5,TRUE,FALSE),IF(INDEX(Команды!$A$2:$AN$7500,MATCH(BO$3,Команды!$A$2:$A$7500,0),$E18+2)=Команды!$AJ$6,TRUE,FALSE),IF(INDEX(Команды!$A$2:$AN$7500,MATCH(BO$3,Команды!$A$2:$A$7500,0),$E18+2)=Команды!$AJ$7,TRUE,FALSE),IF(INDEX(Команды!$A$2:$AN$7500,MATCH(BO$3,Команды!$A$2:$A$7500,0),$E18+2)=Команды!$AJ$8,TRUE,FALSE),IF(INDEX(Команды!$A$2:$AN$7500,MATCH(BO$3,Команды!$A$2:$A$7500,0),$E18+2)=Команды!$AJ$9,TRUE,FALSE),IF(INDEX(Команды!$A$2:$AN$7500,MATCH(BO$3,Команды!$A$2:$A$7500,0),$E18+2)=Команды!$AJ$10,TRUE,FALSE),IF(INDEX(Команды!$A$2:$AN$7500,MATCH(BO$3,Команды!$A$2:$A$7500,0),$E18+2)=Команды!$AJ$11,TRUE,FALSE),IF(INDEX(Команды!$A$2:$AN$7500,MATCH(BO$3,Команды!$A$2:$A$7500,0),$E18+2)=Команды!$AJ$12,TRUE,FALSE),IF(INDEX(Команды!$A$2:$AN$7500,MATCH(BO$3,Команды!$A$2:$A$7500,0),$E18+2)=Команды!$AJ$13,TRUE,FALSE),IF(INDEX(Команды!$A$2:$AN$7500,MATCH(BO$3,Команды!$A$2:$A$7500,0),$E18+2)=Команды!$AJ$14,TRUE,FALSE),IF(INDEX(Команды!$A$2:$AN$7500,MATCH(BO$3,Команды!$A$2:$A$7500,0),$E18+2)=Команды!$AJ$15,TRUE,FALSE),IF(INDEX(Команды!$A$2:$AN$7500,MATCH(BO$3,Команды!$A$2:$A$7500,0),$E18+2)=Команды!$AJ$16,TRUE,FALSE),IF(INDEX(Команды!$A$2:$AN$7500,MATCH(BO$3,Команды!$A$2:$A$7500,0),$E18+2)=Команды!$AJ$17,TRUE,FALSE),IF(INDEX(Команды!$A$2:$AN$7500,MATCH(BO$3,Команды!$A$2:$A$7500,0),$E18+2)=Команды!$AJ$18,TRUE,FALSE),IF(INDEX(Команды!$A$2:$AN$7500,MATCH(BO$3,Команды!$A$2:$A$7500,0),$E18+2)=Команды!$AJ$19,TRUE,FALSE)),INDEX(Команды!$AJ$2:$AL$19,MATCH(INDEX(Команды!$A$2:$AN$7500,MATCH(BO$3,Команды!$A$2:$A$7500,0),$E18+2),Команды!$AJ$2:$AJ$19,0),3),0)</f>
        <v>В</v>
      </c>
      <c r="BQ18" s="342"/>
      <c r="BR18" s="174" t="str">
        <f>IF(OR(IF(INDEX(Команды!$A$2:$AN$7500,MATCH(BR$3,Команды!$A$2:$A$7500,0),$E18+2)=Команды!$AJ$2,TRUE,FALSE),IF(INDEX(Команды!$A$2:$AN$7500,MATCH(BR$3,Команды!$A$2:$A$7500,0),$E18+2)=Команды!$AJ$3,TRUE,FALSE),IF(INDEX(Команды!$A$2:$AN$7500,MATCH(BR$3,Команды!$A$2:$A$7500,0),$E18+2)=Команды!$AJ$4,TRUE,FALSE),IF(INDEX(Команды!$A$2:$AN$7500,MATCH(BR$3,Команды!$A$2:$A$7500,0),$E18+2)=Команды!$AJ$5,TRUE,FALSE),IF(INDEX(Команды!$A$2:$AN$7500,MATCH(BR$3,Команды!$A$2:$A$7500,0),$E18+2)=Команды!$AJ$6,TRUE,FALSE),IF(INDEX(Команды!$A$2:$AN$7500,MATCH(BR$3,Команды!$A$2:$A$7500,0),$E18+2)=Команды!$AJ$7,TRUE,FALSE),IF(INDEX(Команды!$A$2:$AN$7500,MATCH(BR$3,Команды!$A$2:$A$7500,0),$E18+2)=Команды!$AJ$8,TRUE,FALSE),IF(INDEX(Команды!$A$2:$AN$7500,MATCH(BR$3,Команды!$A$2:$A$7500,0),$E18+2)=Команды!$AJ$9,TRUE,FALSE),IF(INDEX(Команды!$A$2:$AN$7500,MATCH(BR$3,Команды!$A$2:$A$7500,0),$E18+2)=Команды!$AJ$10,TRUE,FALSE),IF(INDEX(Команды!$A$2:$AN$7500,MATCH(BR$3,Команды!$A$2:$A$7500,0),$E18+2)=Команды!$AJ$11,TRUE,FALSE),IF(INDEX(Команды!$A$2:$AN$7500,MATCH(BR$3,Команды!$A$2:$A$7500,0),$E18+2)=Команды!$AJ$12,TRUE,FALSE),IF(INDEX(Команды!$A$2:$AN$7500,MATCH(BR$3,Команды!$A$2:$A$7500,0),$E18+2)=Команды!$AJ$13,TRUE,FALSE),IF(INDEX(Команды!$A$2:$AN$7500,MATCH(BR$3,Команды!$A$2:$A$7500,0),$E18+2)=Команды!$AJ$14,TRUE,FALSE),IF(INDEX(Команды!$A$2:$AN$7500,MATCH(BR$3,Команды!$A$2:$A$7500,0),$E18+2)=Команды!$AJ$15,TRUE,FALSE),IF(INDEX(Команды!$A$2:$AN$7500,MATCH(BR$3,Команды!$A$2:$A$7500,0),$E18+2)=Команды!$AJ$16,TRUE,FALSE),,IF(INDEX(Команды!$A$2:$AN$7500,MATCH(BR$3,Команды!$A$2:$A$7500,0),$E18+2)=Команды!$AJ$17,TRUE,FALSE),,IF(INDEX(Команды!$A$2:$AN$7500,MATCH(BR$3,Команды!$A$2:$A$7500,0),$E18+2)=Команды!$AJ$18,TRUE,FALSE),,IF(INDEX(Команды!$A$2:$AN$7500,MATCH(BR$3,Команды!$A$2:$A$7500,0),$E18+2)=Команды!$AJ$19,TRUE,FALSE)),INDEX(Команды!$AJ$2:$AK$19,MATCH(INDEX(Команды!$A$2:$AN$7500,MATCH(BR$3,Команды!$A$2:$A$7500,0),$E18+2),Команды!$AJ$2:$AJ$19,0),2),0)</f>
        <v>В</v>
      </c>
      <c r="BS18" s="175" t="str">
        <f>IF(OR(IF(INDEX(Команды!$A$2:$AN$7500,MATCH(BR$3,Команды!$A$2:$A$7500,0),$E18+2)=Команды!$AJ$2,TRUE,FALSE),IF(INDEX(Команды!$A$2:$AN$7500,MATCH(BR$3,Команды!$A$2:$A$7500,0),$E18+2)=Команды!$AJ$3,TRUE,FALSE),IF(INDEX(Команды!$A$2:$AN$7500,MATCH(BR$3,Команды!$A$2:$A$7500,0),$E18+2)=Команды!$AJ$4,TRUE,FALSE),IF(INDEX(Команды!$A$2:$AN$7500,MATCH(BR$3,Команды!$A$2:$A$7500,0),$E18+2)=Команды!$AJ$5,TRUE,FALSE),IF(INDEX(Команды!$A$2:$AN$7500,MATCH(BR$3,Команды!$A$2:$A$7500,0),$E18+2)=Команды!$AJ$6,TRUE,FALSE),IF(INDEX(Команды!$A$2:$AN$7500,MATCH(BR$3,Команды!$A$2:$A$7500,0),$E18+2)=Команды!$AJ$7,TRUE,FALSE),IF(INDEX(Команды!$A$2:$AN$7500,MATCH(BR$3,Команды!$A$2:$A$7500,0),$E18+2)=Команды!$AJ$8,TRUE,FALSE),IF(INDEX(Команды!$A$2:$AN$7500,MATCH(BR$3,Команды!$A$2:$A$7500,0),$E18+2)=Команды!$AJ$9,TRUE,FALSE),IF(INDEX(Команды!$A$2:$AN$7500,MATCH(BR$3,Команды!$A$2:$A$7500,0),$E18+2)=Команды!$AJ$10,TRUE,FALSE),IF(INDEX(Команды!$A$2:$AN$7500,MATCH(BR$3,Команды!$A$2:$A$7500,0),$E18+2)=Команды!$AJ$11,TRUE,FALSE),IF(INDEX(Команды!$A$2:$AN$7500,MATCH(BR$3,Команды!$A$2:$A$7500,0),$E18+2)=Команды!$AJ$12,TRUE,FALSE),IF(INDEX(Команды!$A$2:$AN$7500,MATCH(BR$3,Команды!$A$2:$A$7500,0),$E18+2)=Команды!$AJ$13,TRUE,FALSE),IF(INDEX(Команды!$A$2:$AN$7500,MATCH(BR$3,Команды!$A$2:$A$7500,0),$E18+2)=Команды!$AJ$14,TRUE,FALSE),IF(INDEX(Команды!$A$2:$AN$7500,MATCH(BR$3,Команды!$A$2:$A$7500,0),$E18+2)=Команды!$AJ$15,TRUE,FALSE),IF(INDEX(Команды!$A$2:$AN$7500,MATCH(BR$3,Команды!$A$2:$A$7500,0),$E18+2)=Команды!$AJ$16,TRUE,FALSE),IF(INDEX(Команды!$A$2:$AN$7500,MATCH(BR$3,Команды!$A$2:$A$7500,0),$E18+2)=Команды!$AJ$17,TRUE,FALSE),IF(INDEX(Команды!$A$2:$AN$7500,MATCH(BR$3,Команды!$A$2:$A$7500,0),$E18+2)=Команды!$AJ$18,TRUE,FALSE),IF(INDEX(Команды!$A$2:$AN$7500,MATCH(BR$3,Команды!$A$2:$A$7500,0),$E18+2)=Команды!$AJ$19,TRUE,FALSE)),INDEX(Команды!$AJ$2:$AL$19,MATCH(INDEX(Команды!$A$2:$AN$7500,MATCH(BR$3,Команды!$A$2:$A$7500,0),$E18+2),Команды!$AJ$2:$AJ$19,0),3),0)</f>
        <v>В</v>
      </c>
      <c r="BT18" s="342"/>
      <c r="BU18" s="174">
        <f>IF(OR(IF(INDEX(Команды!$A$2:$AN$7500,MATCH(BU$3,Команды!$A$2:$A$7500,0),$E18+2)=Команды!$AJ$2,TRUE,FALSE),IF(INDEX(Команды!$A$2:$AN$7500,MATCH(BU$3,Команды!$A$2:$A$7500,0),$E18+2)=Команды!$AJ$3,TRUE,FALSE),IF(INDEX(Команды!$A$2:$AN$7500,MATCH(BU$3,Команды!$A$2:$A$7500,0),$E18+2)=Команды!$AJ$4,TRUE,FALSE),IF(INDEX(Команды!$A$2:$AN$7500,MATCH(BU$3,Команды!$A$2:$A$7500,0),$E18+2)=Команды!$AJ$5,TRUE,FALSE),IF(INDEX(Команды!$A$2:$AN$7500,MATCH(BU$3,Команды!$A$2:$A$7500,0),$E18+2)=Команды!$AJ$6,TRUE,FALSE),IF(INDEX(Команды!$A$2:$AN$7500,MATCH(BU$3,Команды!$A$2:$A$7500,0),$E18+2)=Команды!$AJ$7,TRUE,FALSE),IF(INDEX(Команды!$A$2:$AN$7500,MATCH(BU$3,Команды!$A$2:$A$7500,0),$E18+2)=Команды!$AJ$8,TRUE,FALSE),IF(INDEX(Команды!$A$2:$AN$7500,MATCH(BU$3,Команды!$A$2:$A$7500,0),$E18+2)=Команды!$AJ$9,TRUE,FALSE),IF(INDEX(Команды!$A$2:$AN$7500,MATCH(BU$3,Команды!$A$2:$A$7500,0),$E18+2)=Команды!$AJ$10,TRUE,FALSE),IF(INDEX(Команды!$A$2:$AN$7500,MATCH(BU$3,Команды!$A$2:$A$7500,0),$E18+2)=Команды!$AJ$11,TRUE,FALSE),IF(INDEX(Команды!$A$2:$AN$7500,MATCH(BU$3,Команды!$A$2:$A$7500,0),$E18+2)=Команды!$AJ$12,TRUE,FALSE),IF(INDEX(Команды!$A$2:$AN$7500,MATCH(BU$3,Команды!$A$2:$A$7500,0),$E18+2)=Команды!$AJ$13,TRUE,FALSE),IF(INDEX(Команды!$A$2:$AN$7500,MATCH(BU$3,Команды!$A$2:$A$7500,0),$E18+2)=Команды!$AJ$14,TRUE,FALSE),IF(INDEX(Команды!$A$2:$AN$7500,MATCH(BU$3,Команды!$A$2:$A$7500,0),$E18+2)=Команды!$AJ$15,TRUE,FALSE),IF(INDEX(Команды!$A$2:$AN$7500,MATCH(BU$3,Команды!$A$2:$A$7500,0),$E18+2)=Команды!$AJ$16,TRUE,FALSE),,IF(INDEX(Команды!$A$2:$AN$7500,MATCH(BU$3,Команды!$A$2:$A$7500,0),$E18+2)=Команды!$AJ$17,TRUE,FALSE),,IF(INDEX(Команды!$A$2:$AN$7500,MATCH(BU$3,Команды!$A$2:$A$7500,0),$E18+2)=Команды!$AJ$18,TRUE,FALSE),,IF(INDEX(Команды!$A$2:$AN$7500,MATCH(BU$3,Команды!$A$2:$A$7500,0),$E18+2)=Команды!$AJ$19,TRUE,FALSE)),INDEX(Команды!$AJ$2:$AK$19,MATCH(INDEX(Команды!$A$2:$AN$7500,MATCH(BU$3,Команды!$A$2:$A$7500,0),$E18+2),Команды!$AJ$2:$AJ$19,0),2),0)</f>
        <v>0.33333333333333331</v>
      </c>
      <c r="BV18" s="175">
        <f>IF(OR(IF(INDEX(Команды!$A$2:$AN$7500,MATCH(BU$3,Команды!$A$2:$A$7500,0),$E18+2)=Команды!$AJ$2,TRUE,FALSE),IF(INDEX(Команды!$A$2:$AN$7500,MATCH(BU$3,Команды!$A$2:$A$7500,0),$E18+2)=Команды!$AJ$3,TRUE,FALSE),IF(INDEX(Команды!$A$2:$AN$7500,MATCH(BU$3,Команды!$A$2:$A$7500,0),$E18+2)=Команды!$AJ$4,TRUE,FALSE),IF(INDEX(Команды!$A$2:$AN$7500,MATCH(BU$3,Команды!$A$2:$A$7500,0),$E18+2)=Команды!$AJ$5,TRUE,FALSE),IF(INDEX(Команды!$A$2:$AN$7500,MATCH(BU$3,Команды!$A$2:$A$7500,0),$E18+2)=Команды!$AJ$6,TRUE,FALSE),IF(INDEX(Команды!$A$2:$AN$7500,MATCH(BU$3,Команды!$A$2:$A$7500,0),$E18+2)=Команды!$AJ$7,TRUE,FALSE),IF(INDEX(Команды!$A$2:$AN$7500,MATCH(BU$3,Команды!$A$2:$A$7500,0),$E18+2)=Команды!$AJ$8,TRUE,FALSE),IF(INDEX(Команды!$A$2:$AN$7500,MATCH(BU$3,Команды!$A$2:$A$7500,0),$E18+2)=Команды!$AJ$9,TRUE,FALSE),IF(INDEX(Команды!$A$2:$AN$7500,MATCH(BU$3,Команды!$A$2:$A$7500,0),$E18+2)=Команды!$AJ$10,TRUE,FALSE),IF(INDEX(Команды!$A$2:$AN$7500,MATCH(BU$3,Команды!$A$2:$A$7500,0),$E18+2)=Команды!$AJ$11,TRUE,FALSE),IF(INDEX(Команды!$A$2:$AN$7500,MATCH(BU$3,Команды!$A$2:$A$7500,0),$E18+2)=Команды!$AJ$12,TRUE,FALSE),IF(INDEX(Команды!$A$2:$AN$7500,MATCH(BU$3,Команды!$A$2:$A$7500,0),$E18+2)=Команды!$AJ$13,TRUE,FALSE),IF(INDEX(Команды!$A$2:$AN$7500,MATCH(BU$3,Команды!$A$2:$A$7500,0),$E18+2)=Команды!$AJ$14,TRUE,FALSE),IF(INDEX(Команды!$A$2:$AN$7500,MATCH(BU$3,Команды!$A$2:$A$7500,0),$E18+2)=Команды!$AJ$15,TRUE,FALSE),IF(INDEX(Команды!$A$2:$AN$7500,MATCH(BU$3,Команды!$A$2:$A$7500,0),$E18+2)=Команды!$AJ$16,TRUE,FALSE),IF(INDEX(Команды!$A$2:$AN$7500,MATCH(BU$3,Команды!$A$2:$A$7500,0),$E18+2)=Команды!$AJ$17,TRUE,FALSE),IF(INDEX(Команды!$A$2:$AN$7500,MATCH(BU$3,Команды!$A$2:$A$7500,0),$E18+2)=Команды!$AJ$18,TRUE,FALSE),IF(INDEX(Команды!$A$2:$AN$7500,MATCH(BU$3,Команды!$A$2:$A$7500,0),$E18+2)=Команды!$AJ$19,TRUE,FALSE)),INDEX(Команды!$AJ$2:$AL$19,MATCH(INDEX(Команды!$A$2:$AN$7500,MATCH(BU$3,Команды!$A$2:$A$7500,0),$E18+2),Команды!$AJ$2:$AJ$19,0),3),0)</f>
        <v>0.70833333333333337</v>
      </c>
      <c r="BW18" s="342"/>
      <c r="BX18" s="174">
        <f>IF(OR(IF(INDEX(Команды!$A$2:$AN$7500,MATCH(BX$3,Команды!$A$2:$A$7500,0),$E18+2)=Команды!$AJ$2,TRUE,FALSE),IF(INDEX(Команды!$A$2:$AN$7500,MATCH(BX$3,Команды!$A$2:$A$7500,0),$E18+2)=Команды!$AJ$3,TRUE,FALSE),IF(INDEX(Команды!$A$2:$AN$7500,MATCH(BX$3,Команды!$A$2:$A$7500,0),$E18+2)=Команды!$AJ$4,TRUE,FALSE),IF(INDEX(Команды!$A$2:$AN$7500,MATCH(BX$3,Команды!$A$2:$A$7500,0),$E18+2)=Команды!$AJ$5,TRUE,FALSE),IF(INDEX(Команды!$A$2:$AN$7500,MATCH(BX$3,Команды!$A$2:$A$7500,0),$E18+2)=Команды!$AJ$6,TRUE,FALSE),IF(INDEX(Команды!$A$2:$AN$7500,MATCH(BX$3,Команды!$A$2:$A$7500,0),$E18+2)=Команды!$AJ$7,TRUE,FALSE),IF(INDEX(Команды!$A$2:$AN$7500,MATCH(BX$3,Команды!$A$2:$A$7500,0),$E18+2)=Команды!$AJ$8,TRUE,FALSE),IF(INDEX(Команды!$A$2:$AN$7500,MATCH(BX$3,Команды!$A$2:$A$7500,0),$E18+2)=Команды!$AJ$9,TRUE,FALSE),IF(INDEX(Команды!$A$2:$AN$7500,MATCH(BX$3,Команды!$A$2:$A$7500,0),$E18+2)=Команды!$AJ$10,TRUE,FALSE),IF(INDEX(Команды!$A$2:$AN$7500,MATCH(BX$3,Команды!$A$2:$A$7500,0),$E18+2)=Команды!$AJ$11,TRUE,FALSE),IF(INDEX(Команды!$A$2:$AN$7500,MATCH(BX$3,Команды!$A$2:$A$7500,0),$E18+2)=Команды!$AJ$12,TRUE,FALSE),IF(INDEX(Команды!$A$2:$AN$7500,MATCH(BX$3,Команды!$A$2:$A$7500,0),$E18+2)=Команды!$AJ$13,TRUE,FALSE),IF(INDEX(Команды!$A$2:$AN$7500,MATCH(BX$3,Команды!$A$2:$A$7500,0),$E18+2)=Команды!$AJ$14,TRUE,FALSE),IF(INDEX(Команды!$A$2:$AN$7500,MATCH(BX$3,Команды!$A$2:$A$7500,0),$E18+2)=Команды!$AJ$15,TRUE,FALSE),IF(INDEX(Команды!$A$2:$AN$7500,MATCH(BX$3,Команды!$A$2:$A$7500,0),$E18+2)=Команды!$AJ$16,TRUE,FALSE),,IF(INDEX(Команды!$A$2:$AN$7500,MATCH(BX$3,Команды!$A$2:$A$7500,0),$E18+2)=Команды!$AJ$17,TRUE,FALSE),,IF(INDEX(Команды!$A$2:$AN$7500,MATCH(BX$3,Команды!$A$2:$A$7500,0),$E18+2)=Команды!$AJ$18,TRUE,FALSE),,IF(INDEX(Команды!$A$2:$AN$7500,MATCH(BX$3,Команды!$A$2:$A$7500,0),$E18+2)=Команды!$AJ$19,TRUE,FALSE)),INDEX(Команды!$AJ$2:$AK$19,MATCH(INDEX(Команды!$A$2:$AN$7500,MATCH(BX$3,Команды!$A$2:$A$7500,0),$E18+2),Команды!$AJ$2:$AJ$19,0),2),0)</f>
        <v>0.33333333333333331</v>
      </c>
      <c r="BY18" s="175">
        <f>IF(OR(IF(INDEX(Команды!$A$2:$AN$7500,MATCH(BX$3,Команды!$A$2:$A$7500,0),$E18+2)=Команды!$AJ$2,TRUE,FALSE),IF(INDEX(Команды!$A$2:$AN$7500,MATCH(BX$3,Команды!$A$2:$A$7500,0),$E18+2)=Команды!$AJ$3,TRUE,FALSE),IF(INDEX(Команды!$A$2:$AN$7500,MATCH(BX$3,Команды!$A$2:$A$7500,0),$E18+2)=Команды!$AJ$4,TRUE,FALSE),IF(INDEX(Команды!$A$2:$AN$7500,MATCH(BX$3,Команды!$A$2:$A$7500,0),$E18+2)=Команды!$AJ$5,TRUE,FALSE),IF(INDEX(Команды!$A$2:$AN$7500,MATCH(BX$3,Команды!$A$2:$A$7500,0),$E18+2)=Команды!$AJ$6,TRUE,FALSE),IF(INDEX(Команды!$A$2:$AN$7500,MATCH(BX$3,Команды!$A$2:$A$7500,0),$E18+2)=Команды!$AJ$7,TRUE,FALSE),IF(INDEX(Команды!$A$2:$AN$7500,MATCH(BX$3,Команды!$A$2:$A$7500,0),$E18+2)=Команды!$AJ$8,TRUE,FALSE),IF(INDEX(Команды!$A$2:$AN$7500,MATCH(BX$3,Команды!$A$2:$A$7500,0),$E18+2)=Команды!$AJ$9,TRUE,FALSE),IF(INDEX(Команды!$A$2:$AN$7500,MATCH(BX$3,Команды!$A$2:$A$7500,0),$E18+2)=Команды!$AJ$10,TRUE,FALSE),IF(INDEX(Команды!$A$2:$AN$7500,MATCH(BX$3,Команды!$A$2:$A$7500,0),$E18+2)=Команды!$AJ$11,TRUE,FALSE),IF(INDEX(Команды!$A$2:$AN$7500,MATCH(BX$3,Команды!$A$2:$A$7500,0),$E18+2)=Команды!$AJ$12,TRUE,FALSE),IF(INDEX(Команды!$A$2:$AN$7500,MATCH(BX$3,Команды!$A$2:$A$7500,0),$E18+2)=Команды!$AJ$13,TRUE,FALSE),IF(INDEX(Команды!$A$2:$AN$7500,MATCH(BX$3,Команды!$A$2:$A$7500,0),$E18+2)=Команды!$AJ$14,TRUE,FALSE),IF(INDEX(Команды!$A$2:$AN$7500,MATCH(BX$3,Команды!$A$2:$A$7500,0),$E18+2)=Команды!$AJ$15,TRUE,FALSE),IF(INDEX(Команды!$A$2:$AN$7500,MATCH(BX$3,Команды!$A$2:$A$7500,0),$E18+2)=Команды!$AJ$16,TRUE,FALSE),IF(INDEX(Команды!$A$2:$AN$7500,MATCH(BX$3,Команды!$A$2:$A$7500,0),$E18+2)=Команды!$AJ$17,TRUE,FALSE),IF(INDEX(Команды!$A$2:$AN$7500,MATCH(BX$3,Команды!$A$2:$A$7500,0),$E18+2)=Команды!$AJ$18,TRUE,FALSE),IF(INDEX(Команды!$A$2:$AN$7500,MATCH(BX$3,Команды!$A$2:$A$7500,0),$E18+2)=Команды!$AJ$19,TRUE,FALSE)),INDEX(Команды!$AJ$2:$AL$19,MATCH(INDEX(Команды!$A$2:$AN$7500,MATCH(BX$3,Команды!$A$2:$A$7500,0),$E18+2),Команды!$AJ$2:$AJ$19,0),3),0)</f>
        <v>0.70833333333333337</v>
      </c>
      <c r="BZ18" s="342"/>
      <c r="CA18" s="174">
        <f>IF(OR(IF(INDEX(Команды!$A$2:$AN$7500,MATCH(CA$3,Команды!$A$2:$A$7500,0),$E18+2)=Команды!$AJ$2,TRUE,FALSE),IF(INDEX(Команды!$A$2:$AN$7500,MATCH(CA$3,Команды!$A$2:$A$7500,0),$E18+2)=Команды!$AJ$3,TRUE,FALSE),IF(INDEX(Команды!$A$2:$AN$7500,MATCH(CA$3,Команды!$A$2:$A$7500,0),$E18+2)=Команды!$AJ$4,TRUE,FALSE),IF(INDEX(Команды!$A$2:$AN$7500,MATCH(CA$3,Команды!$A$2:$A$7500,0),$E18+2)=Команды!$AJ$5,TRUE,FALSE),IF(INDEX(Команды!$A$2:$AN$7500,MATCH(CA$3,Команды!$A$2:$A$7500,0),$E18+2)=Команды!$AJ$6,TRUE,FALSE),IF(INDEX(Команды!$A$2:$AN$7500,MATCH(CA$3,Команды!$A$2:$A$7500,0),$E18+2)=Команды!$AJ$7,TRUE,FALSE),IF(INDEX(Команды!$A$2:$AN$7500,MATCH(CA$3,Команды!$A$2:$A$7500,0),$E18+2)=Команды!$AJ$8,TRUE,FALSE),IF(INDEX(Команды!$A$2:$AN$7500,MATCH(CA$3,Команды!$A$2:$A$7500,0),$E18+2)=Команды!$AJ$9,TRUE,FALSE),IF(INDEX(Команды!$A$2:$AN$7500,MATCH(CA$3,Команды!$A$2:$A$7500,0),$E18+2)=Команды!$AJ$10,TRUE,FALSE),IF(INDEX(Команды!$A$2:$AN$7500,MATCH(CA$3,Команды!$A$2:$A$7500,0),$E18+2)=Команды!$AJ$11,TRUE,FALSE),IF(INDEX(Команды!$A$2:$AN$7500,MATCH(CA$3,Команды!$A$2:$A$7500,0),$E18+2)=Команды!$AJ$12,TRUE,FALSE),IF(INDEX(Команды!$A$2:$AN$7500,MATCH(CA$3,Команды!$A$2:$A$7500,0),$E18+2)=Команды!$AJ$13,TRUE,FALSE),IF(INDEX(Команды!$A$2:$AN$7500,MATCH(CA$3,Команды!$A$2:$A$7500,0),$E18+2)=Команды!$AJ$14,TRUE,FALSE),IF(INDEX(Команды!$A$2:$AN$7500,MATCH(CA$3,Команды!$A$2:$A$7500,0),$E18+2)=Команды!$AJ$15,TRUE,FALSE),IF(INDEX(Команды!$A$2:$AN$7500,MATCH(CA$3,Команды!$A$2:$A$7500,0),$E18+2)=Команды!$AJ$16,TRUE,FALSE),,IF(INDEX(Команды!$A$2:$AN$7500,MATCH(CA$3,Команды!$A$2:$A$7500,0),$E18+2)=Команды!$AJ$17,TRUE,FALSE),,IF(INDEX(Команды!$A$2:$AN$7500,MATCH(CA$3,Команды!$A$2:$A$7500,0),$E18+2)=Команды!$AJ$18,TRUE,FALSE),,IF(INDEX(Команды!$A$2:$AN$7500,MATCH(CA$3,Команды!$A$2:$A$7500,0),$E18+2)=Команды!$AJ$19,TRUE,FALSE)),INDEX(Команды!$AJ$2:$AK$19,MATCH(INDEX(Команды!$A$2:$AN$7500,MATCH(CA$3,Команды!$A$2:$A$7500,0),$E18+2),Команды!$AJ$2:$AJ$19,0),2),0)</f>
        <v>0.33333333333333331</v>
      </c>
      <c r="CB18" s="175">
        <f>IF(OR(IF(INDEX(Команды!$A$2:$AN$7500,MATCH(CA$3,Команды!$A$2:$A$7500,0),$E18+2)=Команды!$AJ$2,TRUE,FALSE),IF(INDEX(Команды!$A$2:$AN$7500,MATCH(CA$3,Команды!$A$2:$A$7500,0),$E18+2)=Команды!$AJ$3,TRUE,FALSE),IF(INDEX(Команды!$A$2:$AN$7500,MATCH(CA$3,Команды!$A$2:$A$7500,0),$E18+2)=Команды!$AJ$4,TRUE,FALSE),IF(INDEX(Команды!$A$2:$AN$7500,MATCH(CA$3,Команды!$A$2:$A$7500,0),$E18+2)=Команды!$AJ$5,TRUE,FALSE),IF(INDEX(Команды!$A$2:$AN$7500,MATCH(CA$3,Команды!$A$2:$A$7500,0),$E18+2)=Команды!$AJ$6,TRUE,FALSE),IF(INDEX(Команды!$A$2:$AN$7500,MATCH(CA$3,Команды!$A$2:$A$7500,0),$E18+2)=Команды!$AJ$7,TRUE,FALSE),IF(INDEX(Команды!$A$2:$AN$7500,MATCH(CA$3,Команды!$A$2:$A$7500,0),$E18+2)=Команды!$AJ$8,TRUE,FALSE),IF(INDEX(Команды!$A$2:$AN$7500,MATCH(CA$3,Команды!$A$2:$A$7500,0),$E18+2)=Команды!$AJ$9,TRUE,FALSE),IF(INDEX(Команды!$A$2:$AN$7500,MATCH(CA$3,Команды!$A$2:$A$7500,0),$E18+2)=Команды!$AJ$10,TRUE,FALSE),IF(INDEX(Команды!$A$2:$AN$7500,MATCH(CA$3,Команды!$A$2:$A$7500,0),$E18+2)=Команды!$AJ$11,TRUE,FALSE),IF(INDEX(Команды!$A$2:$AN$7500,MATCH(CA$3,Команды!$A$2:$A$7500,0),$E18+2)=Команды!$AJ$12,TRUE,FALSE),IF(INDEX(Команды!$A$2:$AN$7500,MATCH(CA$3,Команды!$A$2:$A$7500,0),$E18+2)=Команды!$AJ$13,TRUE,FALSE),IF(INDEX(Команды!$A$2:$AN$7500,MATCH(CA$3,Команды!$A$2:$A$7500,0),$E18+2)=Команды!$AJ$14,TRUE,FALSE),IF(INDEX(Команды!$A$2:$AN$7500,MATCH(CA$3,Команды!$A$2:$A$7500,0),$E18+2)=Команды!$AJ$15,TRUE,FALSE),IF(INDEX(Команды!$A$2:$AN$7500,MATCH(CA$3,Команды!$A$2:$A$7500,0),$E18+2)=Команды!$AJ$16,TRUE,FALSE),IF(INDEX(Команды!$A$2:$AN$7500,MATCH(CA$3,Команды!$A$2:$A$7500,0),$E18+2)=Команды!$AJ$17,TRUE,FALSE),IF(INDEX(Команды!$A$2:$AN$7500,MATCH(CA$3,Команды!$A$2:$A$7500,0),$E18+2)=Команды!$AJ$18,TRUE,FALSE),IF(INDEX(Команды!$A$2:$AN$7500,MATCH(CA$3,Команды!$A$2:$A$7500,0),$E18+2)=Команды!$AJ$19,TRUE,FALSE)),INDEX(Команды!$AJ$2:$AL$19,MATCH(INDEX(Команды!$A$2:$AN$7500,MATCH(CA$3,Команды!$A$2:$A$7500,0),$E18+2),Команды!$AJ$2:$AJ$19,0),3),0)</f>
        <v>0.70833333333333337</v>
      </c>
      <c r="CC18" s="342"/>
      <c r="CD18" s="174">
        <f>IF(OR(IF(INDEX(Команды!$A$2:$AN$7500,MATCH(CD$3,Команды!$A$2:$A$7500,0),$E18+2)=Команды!$AJ$2,TRUE,FALSE),IF(INDEX(Команды!$A$2:$AN$7500,MATCH(CD$3,Команды!$A$2:$A$7500,0),$E18+2)=Команды!$AJ$3,TRUE,FALSE),IF(INDEX(Команды!$A$2:$AN$7500,MATCH(CD$3,Команды!$A$2:$A$7500,0),$E18+2)=Команды!$AJ$4,TRUE,FALSE),IF(INDEX(Команды!$A$2:$AN$7500,MATCH(CD$3,Команды!$A$2:$A$7500,0),$E18+2)=Команды!$AJ$5,TRUE,FALSE),IF(INDEX(Команды!$A$2:$AN$7500,MATCH(CD$3,Команды!$A$2:$A$7500,0),$E18+2)=Команды!$AJ$6,TRUE,FALSE),IF(INDEX(Команды!$A$2:$AN$7500,MATCH(CD$3,Команды!$A$2:$A$7500,0),$E18+2)=Команды!$AJ$7,TRUE,FALSE),IF(INDEX(Команды!$A$2:$AN$7500,MATCH(CD$3,Команды!$A$2:$A$7500,0),$E18+2)=Команды!$AJ$8,TRUE,FALSE),IF(INDEX(Команды!$A$2:$AN$7500,MATCH(CD$3,Команды!$A$2:$A$7500,0),$E18+2)=Команды!$AJ$9,TRUE,FALSE),IF(INDEX(Команды!$A$2:$AN$7500,MATCH(CD$3,Команды!$A$2:$A$7500,0),$E18+2)=Команды!$AJ$10,TRUE,FALSE),IF(INDEX(Команды!$A$2:$AN$7500,MATCH(CD$3,Команды!$A$2:$A$7500,0),$E18+2)=Команды!$AJ$11,TRUE,FALSE),IF(INDEX(Команды!$A$2:$AN$7500,MATCH(CD$3,Команды!$A$2:$A$7500,0),$E18+2)=Команды!$AJ$12,TRUE,FALSE),IF(INDEX(Команды!$A$2:$AN$7500,MATCH(CD$3,Команды!$A$2:$A$7500,0),$E18+2)=Команды!$AJ$13,TRUE,FALSE),IF(INDEX(Команды!$A$2:$AN$7500,MATCH(CD$3,Команды!$A$2:$A$7500,0),$E18+2)=Команды!$AJ$14,TRUE,FALSE),IF(INDEX(Команды!$A$2:$AN$7500,MATCH(CD$3,Команды!$A$2:$A$7500,0),$E18+2)=Команды!$AJ$15,TRUE,FALSE),IF(INDEX(Команды!$A$2:$AN$7500,MATCH(CD$3,Команды!$A$2:$A$7500,0),$E18+2)=Команды!$AJ$16,TRUE,FALSE),,IF(INDEX(Команды!$A$2:$AN$7500,MATCH(CD$3,Команды!$A$2:$A$7500,0),$E18+2)=Команды!$AJ$17,TRUE,FALSE),,IF(INDEX(Команды!$A$2:$AN$7500,MATCH(CD$3,Команды!$A$2:$A$7500,0),$E18+2)=Команды!$AJ$18,TRUE,FALSE),,IF(INDEX(Команды!$A$2:$AN$7500,MATCH(CD$3,Команды!$A$2:$A$7500,0),$E18+2)=Команды!$AJ$19,TRUE,FALSE)),INDEX(Команды!$AJ$2:$AK$19,MATCH(INDEX(Команды!$A$2:$AN$7500,MATCH(CD$3,Команды!$A$2:$A$7500,0),$E18+2),Команды!$AJ$2:$AJ$19,0),2),0)</f>
        <v>0.33333333333333331</v>
      </c>
      <c r="CE18" s="175">
        <f>IF(OR(IF(INDEX(Команды!$A$2:$AN$7500,MATCH(CD$3,Команды!$A$2:$A$7500,0),$E18+2)=Команды!$AJ$2,TRUE,FALSE),IF(INDEX(Команды!$A$2:$AN$7500,MATCH(CD$3,Команды!$A$2:$A$7500,0),$E18+2)=Команды!$AJ$3,TRUE,FALSE),IF(INDEX(Команды!$A$2:$AN$7500,MATCH(CD$3,Команды!$A$2:$A$7500,0),$E18+2)=Команды!$AJ$4,TRUE,FALSE),IF(INDEX(Команды!$A$2:$AN$7500,MATCH(CD$3,Команды!$A$2:$A$7500,0),$E18+2)=Команды!$AJ$5,TRUE,FALSE),IF(INDEX(Команды!$A$2:$AN$7500,MATCH(CD$3,Команды!$A$2:$A$7500,0),$E18+2)=Команды!$AJ$6,TRUE,FALSE),IF(INDEX(Команды!$A$2:$AN$7500,MATCH(CD$3,Команды!$A$2:$A$7500,0),$E18+2)=Команды!$AJ$7,TRUE,FALSE),IF(INDEX(Команды!$A$2:$AN$7500,MATCH(CD$3,Команды!$A$2:$A$7500,0),$E18+2)=Команды!$AJ$8,TRUE,FALSE),IF(INDEX(Команды!$A$2:$AN$7500,MATCH(CD$3,Команды!$A$2:$A$7500,0),$E18+2)=Команды!$AJ$9,TRUE,FALSE),IF(INDEX(Команды!$A$2:$AN$7500,MATCH(CD$3,Команды!$A$2:$A$7500,0),$E18+2)=Команды!$AJ$10,TRUE,FALSE),IF(INDEX(Команды!$A$2:$AN$7500,MATCH(CD$3,Команды!$A$2:$A$7500,0),$E18+2)=Команды!$AJ$11,TRUE,FALSE),IF(INDEX(Команды!$A$2:$AN$7500,MATCH(CD$3,Команды!$A$2:$A$7500,0),$E18+2)=Команды!$AJ$12,TRUE,FALSE),IF(INDEX(Команды!$A$2:$AN$7500,MATCH(CD$3,Команды!$A$2:$A$7500,0),$E18+2)=Команды!$AJ$13,TRUE,FALSE),IF(INDEX(Команды!$A$2:$AN$7500,MATCH(CD$3,Команды!$A$2:$A$7500,0),$E18+2)=Команды!$AJ$14,TRUE,FALSE),IF(INDEX(Команды!$A$2:$AN$7500,MATCH(CD$3,Команды!$A$2:$A$7500,0),$E18+2)=Команды!$AJ$15,TRUE,FALSE),IF(INDEX(Команды!$A$2:$AN$7500,MATCH(CD$3,Команды!$A$2:$A$7500,0),$E18+2)=Команды!$AJ$16,TRUE,FALSE),IF(INDEX(Команды!$A$2:$AN$7500,MATCH(CD$3,Команды!$A$2:$A$7500,0),$E18+2)=Команды!$AJ$17,TRUE,FALSE),IF(INDEX(Команды!$A$2:$AN$7500,MATCH(CD$3,Команды!$A$2:$A$7500,0),$E18+2)=Команды!$AJ$18,TRUE,FALSE),IF(INDEX(Команды!$A$2:$AN$7500,MATCH(CD$3,Команды!$A$2:$A$7500,0),$E18+2)=Команды!$AJ$19,TRUE,FALSE)),INDEX(Команды!$AJ$2:$AL$19,MATCH(INDEX(Команды!$A$2:$AN$7500,MATCH(CD$3,Команды!$A$2:$A$7500,0),$E18+2),Команды!$AJ$2:$AJ$19,0),3),0)</f>
        <v>0.70833333333333337</v>
      </c>
      <c r="CF18" s="342"/>
      <c r="CG18" s="174">
        <f>IF(OR(IF(INDEX(Команды!$A$2:$AN$7500,MATCH(CG$3,Команды!$A$2:$A$7500,0),$E18+2)=Команды!$AJ$2,TRUE,FALSE),IF(INDEX(Команды!$A$2:$AN$7500,MATCH(CG$3,Команды!$A$2:$A$7500,0),$E18+2)=Команды!$AJ$3,TRUE,FALSE),IF(INDEX(Команды!$A$2:$AN$7500,MATCH(CG$3,Команды!$A$2:$A$7500,0),$E18+2)=Команды!$AJ$4,TRUE,FALSE),IF(INDEX(Команды!$A$2:$AN$7500,MATCH(CG$3,Команды!$A$2:$A$7500,0),$E18+2)=Команды!$AJ$5,TRUE,FALSE),IF(INDEX(Команды!$A$2:$AN$7500,MATCH(CG$3,Команды!$A$2:$A$7500,0),$E18+2)=Команды!$AJ$6,TRUE,FALSE),IF(INDEX(Команды!$A$2:$AN$7500,MATCH(CG$3,Команды!$A$2:$A$7500,0),$E18+2)=Команды!$AJ$7,TRUE,FALSE),IF(INDEX(Команды!$A$2:$AN$7500,MATCH(CG$3,Команды!$A$2:$A$7500,0),$E18+2)=Команды!$AJ$8,TRUE,FALSE),IF(INDEX(Команды!$A$2:$AN$7500,MATCH(CG$3,Команды!$A$2:$A$7500,0),$E18+2)=Команды!$AJ$9,TRUE,FALSE),IF(INDEX(Команды!$A$2:$AN$7500,MATCH(CG$3,Команды!$A$2:$A$7500,0),$E18+2)=Команды!$AJ$10,TRUE,FALSE),IF(INDEX(Команды!$A$2:$AN$7500,MATCH(CG$3,Команды!$A$2:$A$7500,0),$E18+2)=Команды!$AJ$11,TRUE,FALSE),IF(INDEX(Команды!$A$2:$AN$7500,MATCH(CG$3,Команды!$A$2:$A$7500,0),$E18+2)=Команды!$AJ$12,TRUE,FALSE),IF(INDEX(Команды!$A$2:$AN$7500,MATCH(CG$3,Команды!$A$2:$A$7500,0),$E18+2)=Команды!$AJ$13,TRUE,FALSE),IF(INDEX(Команды!$A$2:$AN$7500,MATCH(CG$3,Команды!$A$2:$A$7500,0),$E18+2)=Команды!$AJ$14,TRUE,FALSE),IF(INDEX(Команды!$A$2:$AN$7500,MATCH(CG$3,Команды!$A$2:$A$7500,0),$E18+2)=Команды!$AJ$15,TRUE,FALSE),IF(INDEX(Команды!$A$2:$AN$7500,MATCH(CG$3,Команды!$A$2:$A$7500,0),$E18+2)=Команды!$AJ$16,TRUE,FALSE),,IF(INDEX(Команды!$A$2:$AN$7500,MATCH(CG$3,Команды!$A$2:$A$7500,0),$E18+2)=Команды!$AJ$17,TRUE,FALSE),,IF(INDEX(Команды!$A$2:$AN$7500,MATCH(CG$3,Команды!$A$2:$A$7500,0),$E18+2)=Команды!$AJ$18,TRUE,FALSE),,IF(INDEX(Команды!$A$2:$AN$7500,MATCH(CG$3,Команды!$A$2:$A$7500,0),$E18+2)=Команды!$AJ$19,TRUE,FALSE)),INDEX(Команды!$AJ$2:$AK$19,MATCH(INDEX(Команды!$A$2:$AN$7500,MATCH(CG$3,Команды!$A$2:$A$7500,0),$E18+2),Команды!$AJ$2:$AJ$19,0),2),0)</f>
        <v>0.33333333333333331</v>
      </c>
      <c r="CH18" s="175">
        <f>IF(OR(IF(INDEX(Команды!$A$2:$AN$7500,MATCH(CG$3,Команды!$A$2:$A$7500,0),$E18+2)=Команды!$AJ$2,TRUE,FALSE),IF(INDEX(Команды!$A$2:$AN$7500,MATCH(CG$3,Команды!$A$2:$A$7500,0),$E18+2)=Команды!$AJ$3,TRUE,FALSE),IF(INDEX(Команды!$A$2:$AN$7500,MATCH(CG$3,Команды!$A$2:$A$7500,0),$E18+2)=Команды!$AJ$4,TRUE,FALSE),IF(INDEX(Команды!$A$2:$AN$7500,MATCH(CG$3,Команды!$A$2:$A$7500,0),$E18+2)=Команды!$AJ$5,TRUE,FALSE),IF(INDEX(Команды!$A$2:$AN$7500,MATCH(CG$3,Команды!$A$2:$A$7500,0),$E18+2)=Команды!$AJ$6,TRUE,FALSE),IF(INDEX(Команды!$A$2:$AN$7500,MATCH(CG$3,Команды!$A$2:$A$7500,0),$E18+2)=Команды!$AJ$7,TRUE,FALSE),IF(INDEX(Команды!$A$2:$AN$7500,MATCH(CG$3,Команды!$A$2:$A$7500,0),$E18+2)=Команды!$AJ$8,TRUE,FALSE),IF(INDEX(Команды!$A$2:$AN$7500,MATCH(CG$3,Команды!$A$2:$A$7500,0),$E18+2)=Команды!$AJ$9,TRUE,FALSE),IF(INDEX(Команды!$A$2:$AN$7500,MATCH(CG$3,Команды!$A$2:$A$7500,0),$E18+2)=Команды!$AJ$10,TRUE,FALSE),IF(INDEX(Команды!$A$2:$AN$7500,MATCH(CG$3,Команды!$A$2:$A$7500,0),$E18+2)=Команды!$AJ$11,TRUE,FALSE),IF(INDEX(Команды!$A$2:$AN$7500,MATCH(CG$3,Команды!$A$2:$A$7500,0),$E18+2)=Команды!$AJ$12,TRUE,FALSE),IF(INDEX(Команды!$A$2:$AN$7500,MATCH(CG$3,Команды!$A$2:$A$7500,0),$E18+2)=Команды!$AJ$13,TRUE,FALSE),IF(INDEX(Команды!$A$2:$AN$7500,MATCH(CG$3,Команды!$A$2:$A$7500,0),$E18+2)=Команды!$AJ$14,TRUE,FALSE),IF(INDEX(Команды!$A$2:$AN$7500,MATCH(CG$3,Команды!$A$2:$A$7500,0),$E18+2)=Команды!$AJ$15,TRUE,FALSE),IF(INDEX(Команды!$A$2:$AN$7500,MATCH(CG$3,Команды!$A$2:$A$7500,0),$E18+2)=Команды!$AJ$16,TRUE,FALSE),IF(INDEX(Команды!$A$2:$AN$7500,MATCH(CG$3,Команды!$A$2:$A$7500,0),$E18+2)=Команды!$AJ$17,TRUE,FALSE),IF(INDEX(Команды!$A$2:$AN$7500,MATCH(CG$3,Команды!$A$2:$A$7500,0),$E18+2)=Команды!$AJ$18,TRUE,FALSE),IF(INDEX(Команды!$A$2:$AN$7500,MATCH(CG$3,Команды!$A$2:$A$7500,0),$E18+2)=Команды!$AJ$19,TRUE,FALSE)),INDEX(Команды!$AJ$2:$AL$19,MATCH(INDEX(Команды!$A$2:$AN$7500,MATCH(CG$3,Команды!$A$2:$A$7500,0),$E18+2),Команды!$AJ$2:$AJ$19,0),3),0)</f>
        <v>0.70833333333333337</v>
      </c>
      <c r="CI18" s="342"/>
      <c r="CJ18" s="174" t="str">
        <f>IF(OR(IF(INDEX(Команды!$A$2:$AN$7500,MATCH(CJ$3,Команды!$A$2:$A$7500,0),$E18+2)=Команды!$AJ$2,TRUE,FALSE),IF(INDEX(Команды!$A$2:$AN$7500,MATCH(CJ$3,Команды!$A$2:$A$7500,0),$E18+2)=Команды!$AJ$3,TRUE,FALSE),IF(INDEX(Команды!$A$2:$AN$7500,MATCH(CJ$3,Команды!$A$2:$A$7500,0),$E18+2)=Команды!$AJ$4,TRUE,FALSE),IF(INDEX(Команды!$A$2:$AN$7500,MATCH(CJ$3,Команды!$A$2:$A$7500,0),$E18+2)=Команды!$AJ$5,TRUE,FALSE),IF(INDEX(Команды!$A$2:$AN$7500,MATCH(CJ$3,Команды!$A$2:$A$7500,0),$E18+2)=Команды!$AJ$6,TRUE,FALSE),IF(INDEX(Команды!$A$2:$AN$7500,MATCH(CJ$3,Команды!$A$2:$A$7500,0),$E18+2)=Команды!$AJ$7,TRUE,FALSE),IF(INDEX(Команды!$A$2:$AN$7500,MATCH(CJ$3,Команды!$A$2:$A$7500,0),$E18+2)=Команды!$AJ$8,TRUE,FALSE),IF(INDEX(Команды!$A$2:$AN$7500,MATCH(CJ$3,Команды!$A$2:$A$7500,0),$E18+2)=Команды!$AJ$9,TRUE,FALSE),IF(INDEX(Команды!$A$2:$AN$7500,MATCH(CJ$3,Команды!$A$2:$A$7500,0),$E18+2)=Команды!$AJ$10,TRUE,FALSE),IF(INDEX(Команды!$A$2:$AN$7500,MATCH(CJ$3,Команды!$A$2:$A$7500,0),$E18+2)=Команды!$AJ$11,TRUE,FALSE),IF(INDEX(Команды!$A$2:$AN$7500,MATCH(CJ$3,Команды!$A$2:$A$7500,0),$E18+2)=Команды!$AJ$12,TRUE,FALSE),IF(INDEX(Команды!$A$2:$AN$7500,MATCH(CJ$3,Команды!$A$2:$A$7500,0),$E18+2)=Команды!$AJ$13,TRUE,FALSE),IF(INDEX(Команды!$A$2:$AN$7500,MATCH(CJ$3,Команды!$A$2:$A$7500,0),$E18+2)=Команды!$AJ$14,TRUE,FALSE),IF(INDEX(Команды!$A$2:$AN$7500,MATCH(CJ$3,Команды!$A$2:$A$7500,0),$E18+2)=Команды!$AJ$15,TRUE,FALSE),IF(INDEX(Команды!$A$2:$AN$7500,MATCH(CJ$3,Команды!$A$2:$A$7500,0),$E18+2)=Команды!$AJ$16,TRUE,FALSE),,IF(INDEX(Команды!$A$2:$AN$7500,MATCH(CJ$3,Команды!$A$2:$A$7500,0),$E18+2)=Команды!$AJ$17,TRUE,FALSE),,IF(INDEX(Команды!$A$2:$AN$7500,MATCH(CJ$3,Команды!$A$2:$A$7500,0),$E18+2)=Команды!$AJ$18,TRUE,FALSE),,IF(INDEX(Команды!$A$2:$AN$7500,MATCH(CJ$3,Команды!$A$2:$A$7500,0),$E18+2)=Команды!$AJ$19,TRUE,FALSE)),INDEX(Команды!$AJ$2:$AK$19,MATCH(INDEX(Команды!$A$2:$AN$7500,MATCH(CJ$3,Команды!$A$2:$A$7500,0),$E18+2),Команды!$AJ$2:$AJ$19,0),2),0)</f>
        <v>В</v>
      </c>
      <c r="CK18" s="175" t="str">
        <f>IF(OR(IF(INDEX(Команды!$A$2:$AN$7500,MATCH(CJ$3,Команды!$A$2:$A$7500,0),$E18+2)=Команды!$AJ$2,TRUE,FALSE),IF(INDEX(Команды!$A$2:$AN$7500,MATCH(CJ$3,Команды!$A$2:$A$7500,0),$E18+2)=Команды!$AJ$3,TRUE,FALSE),IF(INDEX(Команды!$A$2:$AN$7500,MATCH(CJ$3,Команды!$A$2:$A$7500,0),$E18+2)=Команды!$AJ$4,TRUE,FALSE),IF(INDEX(Команды!$A$2:$AN$7500,MATCH(CJ$3,Команды!$A$2:$A$7500,0),$E18+2)=Команды!$AJ$5,TRUE,FALSE),IF(INDEX(Команды!$A$2:$AN$7500,MATCH(CJ$3,Команды!$A$2:$A$7500,0),$E18+2)=Команды!$AJ$6,TRUE,FALSE),IF(INDEX(Команды!$A$2:$AN$7500,MATCH(CJ$3,Команды!$A$2:$A$7500,0),$E18+2)=Команды!$AJ$7,TRUE,FALSE),IF(INDEX(Команды!$A$2:$AN$7500,MATCH(CJ$3,Команды!$A$2:$A$7500,0),$E18+2)=Команды!$AJ$8,TRUE,FALSE),IF(INDEX(Команды!$A$2:$AN$7500,MATCH(CJ$3,Команды!$A$2:$A$7500,0),$E18+2)=Команды!$AJ$9,TRUE,FALSE),IF(INDEX(Команды!$A$2:$AN$7500,MATCH(CJ$3,Команды!$A$2:$A$7500,0),$E18+2)=Команды!$AJ$10,TRUE,FALSE),IF(INDEX(Команды!$A$2:$AN$7500,MATCH(CJ$3,Команды!$A$2:$A$7500,0),$E18+2)=Команды!$AJ$11,TRUE,FALSE),IF(INDEX(Команды!$A$2:$AN$7500,MATCH(CJ$3,Команды!$A$2:$A$7500,0),$E18+2)=Команды!$AJ$12,TRUE,FALSE),IF(INDEX(Команды!$A$2:$AN$7500,MATCH(CJ$3,Команды!$A$2:$A$7500,0),$E18+2)=Команды!$AJ$13,TRUE,FALSE),IF(INDEX(Команды!$A$2:$AN$7500,MATCH(CJ$3,Команды!$A$2:$A$7500,0),$E18+2)=Команды!$AJ$14,TRUE,FALSE),IF(INDEX(Команды!$A$2:$AN$7500,MATCH(CJ$3,Команды!$A$2:$A$7500,0),$E18+2)=Команды!$AJ$15,TRUE,FALSE),IF(INDEX(Команды!$A$2:$AN$7500,MATCH(CJ$3,Команды!$A$2:$A$7500,0),$E18+2)=Команды!$AJ$16,TRUE,FALSE),IF(INDEX(Команды!$A$2:$AN$7500,MATCH(CJ$3,Команды!$A$2:$A$7500,0),$E18+2)=Команды!$AJ$17,TRUE,FALSE),IF(INDEX(Команды!$A$2:$AN$7500,MATCH(CJ$3,Команды!$A$2:$A$7500,0),$E18+2)=Команды!$AJ$18,TRUE,FALSE),IF(INDEX(Команды!$A$2:$AN$7500,MATCH(CJ$3,Команды!$A$2:$A$7500,0),$E18+2)=Команды!$AJ$19,TRUE,FALSE)),INDEX(Команды!$AJ$2:$AL$19,MATCH(INDEX(Команды!$A$2:$AN$7500,MATCH(CJ$3,Команды!$A$2:$A$7500,0),$E18+2),Команды!$AJ$2:$AJ$19,0),3),0)</f>
        <v>В</v>
      </c>
      <c r="CL18" s="342"/>
      <c r="CM18" s="174" t="str">
        <f>IF(OR(IF(INDEX(Команды!$A$2:$AN$7500,MATCH(CM$3,Команды!$A$2:$A$7500,0),$E18+2)=Команды!$AJ$2,TRUE,FALSE),IF(INDEX(Команды!$A$2:$AN$7500,MATCH(CM$3,Команды!$A$2:$A$7500,0),$E18+2)=Команды!$AJ$3,TRUE,FALSE),IF(INDEX(Команды!$A$2:$AN$7500,MATCH(CM$3,Команды!$A$2:$A$7500,0),$E18+2)=Команды!$AJ$4,TRUE,FALSE),IF(INDEX(Команды!$A$2:$AN$7500,MATCH(CM$3,Команды!$A$2:$A$7500,0),$E18+2)=Команды!$AJ$5,TRUE,FALSE),IF(INDEX(Команды!$A$2:$AN$7500,MATCH(CM$3,Команды!$A$2:$A$7500,0),$E18+2)=Команды!$AJ$6,TRUE,FALSE),IF(INDEX(Команды!$A$2:$AN$7500,MATCH(CM$3,Команды!$A$2:$A$7500,0),$E18+2)=Команды!$AJ$7,TRUE,FALSE),IF(INDEX(Команды!$A$2:$AN$7500,MATCH(CM$3,Команды!$A$2:$A$7500,0),$E18+2)=Команды!$AJ$8,TRUE,FALSE),IF(INDEX(Команды!$A$2:$AN$7500,MATCH(CM$3,Команды!$A$2:$A$7500,0),$E18+2)=Команды!$AJ$9,TRUE,FALSE),IF(INDEX(Команды!$A$2:$AN$7500,MATCH(CM$3,Команды!$A$2:$A$7500,0),$E18+2)=Команды!$AJ$10,TRUE,FALSE),IF(INDEX(Команды!$A$2:$AN$7500,MATCH(CM$3,Команды!$A$2:$A$7500,0),$E18+2)=Команды!$AJ$11,TRUE,FALSE),IF(INDEX(Команды!$A$2:$AN$7500,MATCH(CM$3,Команды!$A$2:$A$7500,0),$E18+2)=Команды!$AJ$12,TRUE,FALSE),IF(INDEX(Команды!$A$2:$AN$7500,MATCH(CM$3,Команды!$A$2:$A$7500,0),$E18+2)=Команды!$AJ$13,TRUE,FALSE),IF(INDEX(Команды!$A$2:$AN$7500,MATCH(CM$3,Команды!$A$2:$A$7500,0),$E18+2)=Команды!$AJ$14,TRUE,FALSE),IF(INDEX(Команды!$A$2:$AN$7500,MATCH(CM$3,Команды!$A$2:$A$7500,0),$E18+2)=Команды!$AJ$15,TRUE,FALSE),IF(INDEX(Команды!$A$2:$AN$7500,MATCH(CM$3,Команды!$A$2:$A$7500,0),$E18+2)=Команды!$AJ$16,TRUE,FALSE),,IF(INDEX(Команды!$A$2:$AN$7500,MATCH(CM$3,Команды!$A$2:$A$7500,0),$E18+2)=Команды!$AJ$17,TRUE,FALSE),,IF(INDEX(Команды!$A$2:$AN$7500,MATCH(CM$3,Команды!$A$2:$A$7500,0),$E18+2)=Команды!$AJ$18,TRUE,FALSE),,IF(INDEX(Команды!$A$2:$AN$7500,MATCH(CM$3,Команды!$A$2:$A$7500,0),$E18+2)=Команды!$AJ$19,TRUE,FALSE)),INDEX(Команды!$AJ$2:$AK$19,MATCH(INDEX(Команды!$A$2:$AN$7500,MATCH(CM$3,Команды!$A$2:$A$7500,0),$E18+2),Команды!$AJ$2:$AJ$19,0),2),0)</f>
        <v>В</v>
      </c>
      <c r="CN18" s="175" t="str">
        <f>IF(OR(IF(INDEX(Команды!$A$2:$AN$7500,MATCH(CM$3,Команды!$A$2:$A$7500,0),$E18+2)=Команды!$AJ$2,TRUE,FALSE),IF(INDEX(Команды!$A$2:$AN$7500,MATCH(CM$3,Команды!$A$2:$A$7500,0),$E18+2)=Команды!$AJ$3,TRUE,FALSE),IF(INDEX(Команды!$A$2:$AN$7500,MATCH(CM$3,Команды!$A$2:$A$7500,0),$E18+2)=Команды!$AJ$4,TRUE,FALSE),IF(INDEX(Команды!$A$2:$AN$7500,MATCH(CM$3,Команды!$A$2:$A$7500,0),$E18+2)=Команды!$AJ$5,TRUE,FALSE),IF(INDEX(Команды!$A$2:$AN$7500,MATCH(CM$3,Команды!$A$2:$A$7500,0),$E18+2)=Команды!$AJ$6,TRUE,FALSE),IF(INDEX(Команды!$A$2:$AN$7500,MATCH(CM$3,Команды!$A$2:$A$7500,0),$E18+2)=Команды!$AJ$7,TRUE,FALSE),IF(INDEX(Команды!$A$2:$AN$7500,MATCH(CM$3,Команды!$A$2:$A$7500,0),$E18+2)=Команды!$AJ$8,TRUE,FALSE),IF(INDEX(Команды!$A$2:$AN$7500,MATCH(CM$3,Команды!$A$2:$A$7500,0),$E18+2)=Команды!$AJ$9,TRUE,FALSE),IF(INDEX(Команды!$A$2:$AN$7500,MATCH(CM$3,Команды!$A$2:$A$7500,0),$E18+2)=Команды!$AJ$10,TRUE,FALSE),IF(INDEX(Команды!$A$2:$AN$7500,MATCH(CM$3,Команды!$A$2:$A$7500,0),$E18+2)=Команды!$AJ$11,TRUE,FALSE),IF(INDEX(Команды!$A$2:$AN$7500,MATCH(CM$3,Команды!$A$2:$A$7500,0),$E18+2)=Команды!$AJ$12,TRUE,FALSE),IF(INDEX(Команды!$A$2:$AN$7500,MATCH(CM$3,Команды!$A$2:$A$7500,0),$E18+2)=Команды!$AJ$13,TRUE,FALSE),IF(INDEX(Команды!$A$2:$AN$7500,MATCH(CM$3,Команды!$A$2:$A$7500,0),$E18+2)=Команды!$AJ$14,TRUE,FALSE),IF(INDEX(Команды!$A$2:$AN$7500,MATCH(CM$3,Команды!$A$2:$A$7500,0),$E18+2)=Команды!$AJ$15,TRUE,FALSE),IF(INDEX(Команды!$A$2:$AN$7500,MATCH(CM$3,Команды!$A$2:$A$7500,0),$E18+2)=Команды!$AJ$16,TRUE,FALSE),IF(INDEX(Команды!$A$2:$AN$7500,MATCH(CM$3,Команды!$A$2:$A$7500,0),$E18+2)=Команды!$AJ$17,TRUE,FALSE),IF(INDEX(Команды!$A$2:$AN$7500,MATCH(CM$3,Команды!$A$2:$A$7500,0),$E18+2)=Команды!$AJ$18,TRUE,FALSE),IF(INDEX(Команды!$A$2:$AN$7500,MATCH(CM$3,Команды!$A$2:$A$7500,0),$E18+2)=Команды!$AJ$19,TRUE,FALSE)),INDEX(Команды!$AJ$2:$AL$19,MATCH(INDEX(Команды!$A$2:$AN$7500,MATCH(CM$3,Команды!$A$2:$A$7500,0),$E18+2),Команды!$AJ$2:$AJ$19,0),3),0)</f>
        <v>В</v>
      </c>
      <c r="CO18" s="342"/>
      <c r="CP18" s="174">
        <f>IF(OR(IF(INDEX(Команды!$A$2:$AN$7500,MATCH(CP$3,Команды!$A$2:$A$7500,0),$E18+2)=Команды!$AJ$2,TRUE,FALSE),IF(INDEX(Команды!$A$2:$AN$7500,MATCH(CP$3,Команды!$A$2:$A$7500,0),$E18+2)=Команды!$AJ$3,TRUE,FALSE),IF(INDEX(Команды!$A$2:$AN$7500,MATCH(CP$3,Команды!$A$2:$A$7500,0),$E18+2)=Команды!$AJ$4,TRUE,FALSE),IF(INDEX(Команды!$A$2:$AN$7500,MATCH(CP$3,Команды!$A$2:$A$7500,0),$E18+2)=Команды!$AJ$5,TRUE,FALSE),IF(INDEX(Команды!$A$2:$AN$7500,MATCH(CP$3,Команды!$A$2:$A$7500,0),$E18+2)=Команды!$AJ$6,TRUE,FALSE),IF(INDEX(Команды!$A$2:$AN$7500,MATCH(CP$3,Команды!$A$2:$A$7500,0),$E18+2)=Команды!$AJ$7,TRUE,FALSE),IF(INDEX(Команды!$A$2:$AN$7500,MATCH(CP$3,Команды!$A$2:$A$7500,0),$E18+2)=Команды!$AJ$8,TRUE,FALSE),IF(INDEX(Команды!$A$2:$AN$7500,MATCH(CP$3,Команды!$A$2:$A$7500,0),$E18+2)=Команды!$AJ$9,TRUE,FALSE),IF(INDEX(Команды!$A$2:$AN$7500,MATCH(CP$3,Команды!$A$2:$A$7500,0),$E18+2)=Команды!$AJ$10,TRUE,FALSE),IF(INDEX(Команды!$A$2:$AN$7500,MATCH(CP$3,Команды!$A$2:$A$7500,0),$E18+2)=Команды!$AJ$11,TRUE,FALSE),IF(INDEX(Команды!$A$2:$AN$7500,MATCH(CP$3,Команды!$A$2:$A$7500,0),$E18+2)=Команды!$AJ$12,TRUE,FALSE),IF(INDEX(Команды!$A$2:$AN$7500,MATCH(CP$3,Команды!$A$2:$A$7500,0),$E18+2)=Команды!$AJ$13,TRUE,FALSE),IF(INDEX(Команды!$A$2:$AN$7500,MATCH(CP$3,Команды!$A$2:$A$7500,0),$E18+2)=Команды!$AJ$14,TRUE,FALSE),IF(INDEX(Команды!$A$2:$AN$7500,MATCH(CP$3,Команды!$A$2:$A$7500,0),$E18+2)=Команды!$AJ$15,TRUE,FALSE),IF(INDEX(Команды!$A$2:$AN$7500,MATCH(CP$3,Команды!$A$2:$A$7500,0),$E18+2)=Команды!$AJ$16,TRUE,FALSE),,IF(INDEX(Команды!$A$2:$AN$7500,MATCH(CP$3,Команды!$A$2:$A$7500,0),$E18+2)=Команды!$AJ$17,TRUE,FALSE),,IF(INDEX(Команды!$A$2:$AN$7500,MATCH(CP$3,Команды!$A$2:$A$7500,0),$E18+2)=Команды!$AJ$18,TRUE,FALSE),,IF(INDEX(Команды!$A$2:$AN$7500,MATCH(CP$3,Команды!$A$2:$A$7500,0),$E18+2)=Команды!$AJ$19,TRUE,FALSE)),INDEX(Команды!$AJ$2:$AK$19,MATCH(INDEX(Команды!$A$2:$AN$7500,MATCH(CP$3,Команды!$A$2:$A$7500,0),$E18+2),Команды!$AJ$2:$AJ$19,0),2),0)</f>
        <v>0.33333333333333331</v>
      </c>
      <c r="CQ18" s="175">
        <f>IF(OR(IF(INDEX(Команды!$A$2:$AN$7500,MATCH(CP$3,Команды!$A$2:$A$7500,0),$E18+2)=Команды!$AJ$2,TRUE,FALSE),IF(INDEX(Команды!$A$2:$AN$7500,MATCH(CP$3,Команды!$A$2:$A$7500,0),$E18+2)=Команды!$AJ$3,TRUE,FALSE),IF(INDEX(Команды!$A$2:$AN$7500,MATCH(CP$3,Команды!$A$2:$A$7500,0),$E18+2)=Команды!$AJ$4,TRUE,FALSE),IF(INDEX(Команды!$A$2:$AN$7500,MATCH(CP$3,Команды!$A$2:$A$7500,0),$E18+2)=Команды!$AJ$5,TRUE,FALSE),IF(INDEX(Команды!$A$2:$AN$7500,MATCH(CP$3,Команды!$A$2:$A$7500,0),$E18+2)=Команды!$AJ$6,TRUE,FALSE),IF(INDEX(Команды!$A$2:$AN$7500,MATCH(CP$3,Команды!$A$2:$A$7500,0),$E18+2)=Команды!$AJ$7,TRUE,FALSE),IF(INDEX(Команды!$A$2:$AN$7500,MATCH(CP$3,Команды!$A$2:$A$7500,0),$E18+2)=Команды!$AJ$8,TRUE,FALSE),IF(INDEX(Команды!$A$2:$AN$7500,MATCH(CP$3,Команды!$A$2:$A$7500,0),$E18+2)=Команды!$AJ$9,TRUE,FALSE),IF(INDEX(Команды!$A$2:$AN$7500,MATCH(CP$3,Команды!$A$2:$A$7500,0),$E18+2)=Команды!$AJ$10,TRUE,FALSE),IF(INDEX(Команды!$A$2:$AN$7500,MATCH(CP$3,Команды!$A$2:$A$7500,0),$E18+2)=Команды!$AJ$11,TRUE,FALSE),IF(INDEX(Команды!$A$2:$AN$7500,MATCH(CP$3,Команды!$A$2:$A$7500,0),$E18+2)=Команды!$AJ$12,TRUE,FALSE),IF(INDEX(Команды!$A$2:$AN$7500,MATCH(CP$3,Команды!$A$2:$A$7500,0),$E18+2)=Команды!$AJ$13,TRUE,FALSE),IF(INDEX(Команды!$A$2:$AN$7500,MATCH(CP$3,Команды!$A$2:$A$7500,0),$E18+2)=Команды!$AJ$14,TRUE,FALSE),IF(INDEX(Команды!$A$2:$AN$7500,MATCH(CP$3,Команды!$A$2:$A$7500,0),$E18+2)=Команды!$AJ$15,TRUE,FALSE),IF(INDEX(Команды!$A$2:$AN$7500,MATCH(CP$3,Команды!$A$2:$A$7500,0),$E18+2)=Команды!$AJ$16,TRUE,FALSE),IF(INDEX(Команды!$A$2:$AN$7500,MATCH(CP$3,Команды!$A$2:$A$7500,0),$E18+2)=Команды!$AJ$17,TRUE,FALSE),IF(INDEX(Команды!$A$2:$AN$7500,MATCH(CP$3,Команды!$A$2:$A$7500,0),$E18+2)=Команды!$AJ$18,TRUE,FALSE),IF(INDEX(Команды!$A$2:$AN$7500,MATCH(CP$3,Команды!$A$2:$A$7500,0),$E18+2)=Команды!$AJ$19,TRUE,FALSE)),INDEX(Команды!$AJ$2:$AL$19,MATCH(INDEX(Команды!$A$2:$AN$7500,MATCH(CP$3,Команды!$A$2:$A$7500,0),$E18+2),Команды!$AJ$2:$AJ$19,0),3),0)</f>
        <v>0.70833333333333337</v>
      </c>
      <c r="CR18" s="342"/>
      <c r="CS18" s="174">
        <f>IF(OR(IF(INDEX(Команды!$A$2:$AN$7500,MATCH(CS$3,Команды!$A$2:$A$7500,0),$E18+2)=Команды!$AJ$2,TRUE,FALSE),IF(INDEX(Команды!$A$2:$AN$7500,MATCH(CS$3,Команды!$A$2:$A$7500,0),$E18+2)=Команды!$AJ$3,TRUE,FALSE),IF(INDEX(Команды!$A$2:$AN$7500,MATCH(CS$3,Команды!$A$2:$A$7500,0),$E18+2)=Команды!$AJ$4,TRUE,FALSE),IF(INDEX(Команды!$A$2:$AN$7500,MATCH(CS$3,Команды!$A$2:$A$7500,0),$E18+2)=Команды!$AJ$5,TRUE,FALSE),IF(INDEX(Команды!$A$2:$AN$7500,MATCH(CS$3,Команды!$A$2:$A$7500,0),$E18+2)=Команды!$AJ$6,TRUE,FALSE),IF(INDEX(Команды!$A$2:$AN$7500,MATCH(CS$3,Команды!$A$2:$A$7500,0),$E18+2)=Команды!$AJ$7,TRUE,FALSE),IF(INDEX(Команды!$A$2:$AN$7500,MATCH(CS$3,Команды!$A$2:$A$7500,0),$E18+2)=Команды!$AJ$8,TRUE,FALSE),IF(INDEX(Команды!$A$2:$AN$7500,MATCH(CS$3,Команды!$A$2:$A$7500,0),$E18+2)=Команды!$AJ$9,TRUE,FALSE),IF(INDEX(Команды!$A$2:$AN$7500,MATCH(CS$3,Команды!$A$2:$A$7500,0),$E18+2)=Команды!$AJ$10,TRUE,FALSE),IF(INDEX(Команды!$A$2:$AN$7500,MATCH(CS$3,Команды!$A$2:$A$7500,0),$E18+2)=Команды!$AJ$11,TRUE,FALSE),IF(INDEX(Команды!$A$2:$AN$7500,MATCH(CS$3,Команды!$A$2:$A$7500,0),$E18+2)=Команды!$AJ$12,TRUE,FALSE),IF(INDEX(Команды!$A$2:$AN$7500,MATCH(CS$3,Команды!$A$2:$A$7500,0),$E18+2)=Команды!$AJ$13,TRUE,FALSE),IF(INDEX(Команды!$A$2:$AN$7500,MATCH(CS$3,Команды!$A$2:$A$7500,0),$E18+2)=Команды!$AJ$14,TRUE,FALSE),IF(INDEX(Команды!$A$2:$AN$7500,MATCH(CS$3,Команды!$A$2:$A$7500,0),$E18+2)=Команды!$AJ$15,TRUE,FALSE),IF(INDEX(Команды!$A$2:$AN$7500,MATCH(CS$3,Команды!$A$2:$A$7500,0),$E18+2)=Команды!$AJ$16,TRUE,FALSE),,IF(INDEX(Команды!$A$2:$AN$7500,MATCH(CS$3,Команды!$A$2:$A$7500,0),$E18+2)=Команды!$AJ$17,TRUE,FALSE),,IF(INDEX(Команды!$A$2:$AN$7500,MATCH(CS$3,Команды!$A$2:$A$7500,0),$E18+2)=Команды!$AJ$18,TRUE,FALSE),,IF(INDEX(Команды!$A$2:$AN$7500,MATCH(CS$3,Команды!$A$2:$A$7500,0),$E18+2)=Команды!$AJ$19,TRUE,FALSE)),INDEX(Команды!$AJ$2:$AK$19,MATCH(INDEX(Команды!$A$2:$AN$7500,MATCH(CS$3,Команды!$A$2:$A$7500,0),$E18+2),Команды!$AJ$2:$AJ$19,0),2),0)</f>
        <v>0.33333333333333331</v>
      </c>
      <c r="CT18" s="175">
        <f>IF(OR(IF(INDEX(Команды!$A$2:$AN$7500,MATCH(CS$3,Команды!$A$2:$A$7500,0),$E18+2)=Команды!$AJ$2,TRUE,FALSE),IF(INDEX(Команды!$A$2:$AN$7500,MATCH(CS$3,Команды!$A$2:$A$7500,0),$E18+2)=Команды!$AJ$3,TRUE,FALSE),IF(INDEX(Команды!$A$2:$AN$7500,MATCH(CS$3,Команды!$A$2:$A$7500,0),$E18+2)=Команды!$AJ$4,TRUE,FALSE),IF(INDEX(Команды!$A$2:$AN$7500,MATCH(CS$3,Команды!$A$2:$A$7500,0),$E18+2)=Команды!$AJ$5,TRUE,FALSE),IF(INDEX(Команды!$A$2:$AN$7500,MATCH(CS$3,Команды!$A$2:$A$7500,0),$E18+2)=Команды!$AJ$6,TRUE,FALSE),IF(INDEX(Команды!$A$2:$AN$7500,MATCH(CS$3,Команды!$A$2:$A$7500,0),$E18+2)=Команды!$AJ$7,TRUE,FALSE),IF(INDEX(Команды!$A$2:$AN$7500,MATCH(CS$3,Команды!$A$2:$A$7500,0),$E18+2)=Команды!$AJ$8,TRUE,FALSE),IF(INDEX(Команды!$A$2:$AN$7500,MATCH(CS$3,Команды!$A$2:$A$7500,0),$E18+2)=Команды!$AJ$9,TRUE,FALSE),IF(INDEX(Команды!$A$2:$AN$7500,MATCH(CS$3,Команды!$A$2:$A$7500,0),$E18+2)=Команды!$AJ$10,TRUE,FALSE),IF(INDEX(Команды!$A$2:$AN$7500,MATCH(CS$3,Команды!$A$2:$A$7500,0),$E18+2)=Команды!$AJ$11,TRUE,FALSE),IF(INDEX(Команды!$A$2:$AN$7500,MATCH(CS$3,Команды!$A$2:$A$7500,0),$E18+2)=Команды!$AJ$12,TRUE,FALSE),IF(INDEX(Команды!$A$2:$AN$7500,MATCH(CS$3,Команды!$A$2:$A$7500,0),$E18+2)=Команды!$AJ$13,TRUE,FALSE),IF(INDEX(Команды!$A$2:$AN$7500,MATCH(CS$3,Команды!$A$2:$A$7500,0),$E18+2)=Команды!$AJ$14,TRUE,FALSE),IF(INDEX(Команды!$A$2:$AN$7500,MATCH(CS$3,Команды!$A$2:$A$7500,0),$E18+2)=Команды!$AJ$15,TRUE,FALSE),IF(INDEX(Команды!$A$2:$AN$7500,MATCH(CS$3,Команды!$A$2:$A$7500,0),$E18+2)=Команды!$AJ$16,TRUE,FALSE),IF(INDEX(Команды!$A$2:$AN$7500,MATCH(CS$3,Команды!$A$2:$A$7500,0),$E18+2)=Команды!$AJ$17,TRUE,FALSE),IF(INDEX(Команды!$A$2:$AN$7500,MATCH(CS$3,Команды!$A$2:$A$7500,0),$E18+2)=Команды!$AJ$18,TRUE,FALSE),IF(INDEX(Команды!$A$2:$AN$7500,MATCH(CS$3,Команды!$A$2:$A$7500,0),$E18+2)=Команды!$AJ$19,TRUE,FALSE)),INDEX(Команды!$AJ$2:$AL$19,MATCH(INDEX(Команды!$A$2:$AN$7500,MATCH(CS$3,Команды!$A$2:$A$7500,0),$E18+2),Команды!$AJ$2:$AJ$19,0),3),0)</f>
        <v>0.70833333333333337</v>
      </c>
      <c r="CU18" s="342"/>
    </row>
    <row r="19" spans="1:99" s="2" customFormat="1" ht="21.95" customHeight="1" x14ac:dyDescent="0.3">
      <c r="A19" s="251">
        <v>14</v>
      </c>
      <c r="B19" s="2">
        <f>VLOOKUP(A19,'Список КК'!A:F,6,TRUE)</f>
        <v>1404</v>
      </c>
      <c r="C19" s="636" t="str">
        <f>VLOOKUP(A19,'Список КК'!A:B,2,TRUE)</f>
        <v>Калинина Зарина Владимировна</v>
      </c>
      <c r="D19" s="203" t="str">
        <f>VLOOKUP(A19,'Список КК'!A:D,4,TRUE)</f>
        <v>Инфо, Возв</v>
      </c>
      <c r="E19" s="4">
        <f>VLOOKUP(A19,'Список КК'!A:C,3,TRUE)</f>
        <v>6</v>
      </c>
      <c r="F19" s="220">
        <f>VLOOKUP(A19,'Список КК'!A:E,5,TRUE)</f>
        <v>0</v>
      </c>
      <c r="G19" s="174">
        <f>IF(OR(IF(INDEX(Команды!$A$2:$AN$7500,MATCH(G$3,Команды!$A$2:$A$7500,0),$E19+2)=Команды!$AJ$2,TRUE,FALSE),IF(INDEX(Команды!$A$2:$AN$7500,MATCH(G$3,Команды!$A$2:$A$7500,0),$E19+2)=Команды!$AJ$3,TRUE,FALSE),IF(INDEX(Команды!$A$2:$AN$7500,MATCH(G$3,Команды!$A$2:$A$7500,0),$E19+2)=Команды!$AJ$4,TRUE,FALSE),IF(INDEX(Команды!$A$2:$AN$7500,MATCH(G$3,Команды!$A$2:$A$7500,0),$E19+2)=Команды!$AJ$5,TRUE,FALSE),IF(INDEX(Команды!$A$2:$AN$7500,MATCH(G$3,Команды!$A$2:$A$7500,0),$E19+2)=Команды!$AJ$6,TRUE,FALSE),IF(INDEX(Команды!$A$2:$AN$7500,MATCH(G$3,Команды!$A$2:$A$7500,0),$E19+2)=Команды!$AJ$7,TRUE,FALSE),IF(INDEX(Команды!$A$2:$AN$7500,MATCH(G$3,Команды!$A$2:$A$7500,0),$E19+2)=Команды!$AJ$8,TRUE,FALSE),IF(INDEX(Команды!$A$2:$AN$7500,MATCH(G$3,Команды!$A$2:$A$7500,0),$E19+2)=Команды!$AJ$9,TRUE,FALSE),IF(INDEX(Команды!$A$2:$AN$7500,MATCH(G$3,Команды!$A$2:$A$7500,0),$E19+2)=Команды!$AJ$10,TRUE,FALSE),IF(INDEX(Команды!$A$2:$AN$7500,MATCH(G$3,Команды!$A$2:$A$7500,0),$E19+2)=Команды!$AJ$11,TRUE,FALSE),IF(INDEX(Команды!$A$2:$AN$7500,MATCH(G$3,Команды!$A$2:$A$7500,0),$E19+2)=Команды!$AJ$12,TRUE,FALSE),IF(INDEX(Команды!$A$2:$AN$7500,MATCH(G$3,Команды!$A$2:$A$7500,0),$E19+2)=Команды!$AJ$13,TRUE,FALSE),IF(INDEX(Команды!$A$2:$AN$7500,MATCH(G$3,Команды!$A$2:$A$7500,0),$E19+2)=Команды!$AJ$14,TRUE,FALSE),IF(INDEX(Команды!$A$2:$AN$7500,MATCH(G$3,Команды!$A$2:$A$7500,0),$E19+2)=Команды!$AJ$15,TRUE,FALSE),IF(INDEX(Команды!$A$2:$AN$7500,MATCH(G$3,Команды!$A$2:$A$7500,0),$E19+2)=Команды!$AJ$16,TRUE,FALSE),,IF(INDEX(Команды!$A$2:$AN$7500,MATCH(G$3,Команды!$A$2:$A$7500,0),$E19+2)=Команды!$AJ$17,TRUE,FALSE),,IF(INDEX(Команды!$A$2:$AN$7500,MATCH(G$3,Команды!$A$2:$A$7500,0),$E19+2)=Команды!$AJ$18,TRUE,FALSE),,IF(INDEX(Команды!$A$2:$AN$7500,MATCH(G$3,Команды!$A$2:$A$7500,0),$E19+2)=Команды!$AJ$19,TRUE,FALSE)),INDEX(Команды!$AJ$2:$AK$19,MATCH(INDEX(Команды!$A$2:$AN$7500,MATCH(G$3,Команды!$A$2:$A$7500,0),$E19+2),Команды!$AJ$2:$AJ$19,0),2),0)</f>
        <v>0.41666666666666669</v>
      </c>
      <c r="H19" s="175">
        <f>IF(OR(IF(INDEX(Команды!$A$2:$AN$7500,MATCH(G$3,Команды!$A$2:$A$7500,0),$E19+2)=Команды!$AJ$2,TRUE,FALSE),IF(INDEX(Команды!$A$2:$AN$7500,MATCH(G$3,Команды!$A$2:$A$7500,0),$E19+2)=Команды!$AJ$3,TRUE,FALSE),IF(INDEX(Команды!$A$2:$AN$7500,MATCH(G$3,Команды!$A$2:$A$7500,0),$E19+2)=Команды!$AJ$4,TRUE,FALSE),IF(INDEX(Команды!$A$2:$AN$7500,MATCH(G$3,Команды!$A$2:$A$7500,0),$E19+2)=Команды!$AJ$5,TRUE,FALSE),IF(INDEX(Команды!$A$2:$AN$7500,MATCH(G$3,Команды!$A$2:$A$7500,0),$E19+2)=Команды!$AJ$6,TRUE,FALSE),IF(INDEX(Команды!$A$2:$AN$7500,MATCH(G$3,Команды!$A$2:$A$7500,0),$E19+2)=Команды!$AJ$7,TRUE,FALSE),IF(INDEX(Команды!$A$2:$AN$7500,MATCH(G$3,Команды!$A$2:$A$7500,0),$E19+2)=Команды!$AJ$8,TRUE,FALSE),IF(INDEX(Команды!$A$2:$AN$7500,MATCH(G$3,Команды!$A$2:$A$7500,0),$E19+2)=Команды!$AJ$9,TRUE,FALSE),IF(INDEX(Команды!$A$2:$AN$7500,MATCH(G$3,Команды!$A$2:$A$7500,0),$E19+2)=Команды!$AJ$10,TRUE,FALSE),IF(INDEX(Команды!$A$2:$AN$7500,MATCH(G$3,Команды!$A$2:$A$7500,0),$E19+2)=Команды!$AJ$11,TRUE,FALSE),IF(INDEX(Команды!$A$2:$AN$7500,MATCH(G$3,Команды!$A$2:$A$7500,0),$E19+2)=Команды!$AJ$12,TRUE,FALSE),IF(INDEX(Команды!$A$2:$AN$7500,MATCH(G$3,Команды!$A$2:$A$7500,0),$E19+2)=Команды!$AJ$13,TRUE,FALSE),IF(INDEX(Команды!$A$2:$AN$7500,MATCH(G$3,Команды!$A$2:$A$7500,0),$E19+2)=Команды!$AJ$14,TRUE,FALSE),IF(INDEX(Команды!$A$2:$AN$7500,MATCH(G$3,Команды!$A$2:$A$7500,0),$E19+2)=Команды!$AJ$15,TRUE,FALSE),IF(INDEX(Команды!$A$2:$AN$7500,MATCH(G$3,Команды!$A$2:$A$7500,0),$E19+2)=Команды!$AJ$16,TRUE,FALSE),IF(INDEX(Команды!$A$2:$AN$7500,MATCH(G$3,Команды!$A$2:$A$7500,0),$E19+2)=Команды!$AJ$17,TRUE,FALSE),IF(INDEX(Команды!$A$2:$AN$7500,MATCH(G$3,Команды!$A$2:$A$7500,0),$E19+2)=Команды!$AJ$18,TRUE,FALSE),IF(INDEX(Команды!$A$2:$AN$7500,MATCH(G$3,Команды!$A$2:$A$7500,0),$E19+2)=Команды!$AJ$19,TRUE,FALSE)),INDEX(Команды!$AJ$2:$AL$19,MATCH(INDEX(Команды!$A$2:$AN$7500,MATCH(G$3,Команды!$A$2:$A$7500,0),$E19+2),Команды!$AJ$2:$AJ$19,0),3),0)</f>
        <v>0.79166666666666663</v>
      </c>
      <c r="I19" s="342"/>
      <c r="J19" s="174">
        <f>IF(OR(IF(INDEX(Команды!$A$2:$AN$7500,MATCH(J$3,Команды!$A$2:$A$7500,0),$E19+2)=Команды!$AJ$2,TRUE,FALSE),IF(INDEX(Команды!$A$2:$AN$7500,MATCH(J$3,Команды!$A$2:$A$7500,0),$E19+2)=Команды!$AJ$3,TRUE,FALSE),IF(INDEX(Команды!$A$2:$AN$7500,MATCH(J$3,Команды!$A$2:$A$7500,0),$E19+2)=Команды!$AJ$4,TRUE,FALSE),IF(INDEX(Команды!$A$2:$AN$7500,MATCH(J$3,Команды!$A$2:$A$7500,0),$E19+2)=Команды!$AJ$5,TRUE,FALSE),IF(INDEX(Команды!$A$2:$AN$7500,MATCH(J$3,Команды!$A$2:$A$7500,0),$E19+2)=Команды!$AJ$6,TRUE,FALSE),IF(INDEX(Команды!$A$2:$AN$7500,MATCH(J$3,Команды!$A$2:$A$7500,0),$E19+2)=Команды!$AJ$7,TRUE,FALSE),IF(INDEX(Команды!$A$2:$AN$7500,MATCH(J$3,Команды!$A$2:$A$7500,0),$E19+2)=Команды!$AJ$8,TRUE,FALSE),IF(INDEX(Команды!$A$2:$AN$7500,MATCH(J$3,Команды!$A$2:$A$7500,0),$E19+2)=Команды!$AJ$9,TRUE,FALSE),IF(INDEX(Команды!$A$2:$AN$7500,MATCH(J$3,Команды!$A$2:$A$7500,0),$E19+2)=Команды!$AJ$10,TRUE,FALSE),IF(INDEX(Команды!$A$2:$AN$7500,MATCH(J$3,Команды!$A$2:$A$7500,0),$E19+2)=Команды!$AJ$11,TRUE,FALSE),IF(INDEX(Команды!$A$2:$AN$7500,MATCH(J$3,Команды!$A$2:$A$7500,0),$E19+2)=Команды!$AJ$12,TRUE,FALSE),IF(INDEX(Команды!$A$2:$AN$7500,MATCH(J$3,Команды!$A$2:$A$7500,0),$E19+2)=Команды!$AJ$13,TRUE,FALSE),IF(INDEX(Команды!$A$2:$AN$7500,MATCH(J$3,Команды!$A$2:$A$7500,0),$E19+2)=Команды!$AJ$14,TRUE,FALSE),IF(INDEX(Команды!$A$2:$AN$7500,MATCH(J$3,Команды!$A$2:$A$7500,0),$E19+2)=Команды!$AJ$15,TRUE,FALSE),IF(INDEX(Команды!$A$2:$AN$7500,MATCH(J$3,Команды!$A$2:$A$7500,0),$E19+2)=Команды!$AJ$16,TRUE,FALSE),,IF(INDEX(Команды!$A$2:$AN$7500,MATCH(J$3,Команды!$A$2:$A$7500,0),$E19+2)=Команды!$AJ$17,TRUE,FALSE),,IF(INDEX(Команды!$A$2:$AN$7500,MATCH(J$3,Команды!$A$2:$A$7500,0),$E19+2)=Команды!$AJ$18,TRUE,FALSE),,IF(INDEX(Команды!$A$2:$AN$7500,MATCH(J$3,Команды!$A$2:$A$7500,0),$E19+2)=Команды!$AJ$19,TRUE,FALSE)),INDEX(Команды!$AJ$2:$AK$19,MATCH(INDEX(Команды!$A$2:$AN$7500,MATCH(J$3,Команды!$A$2:$A$7500,0),$E19+2),Команды!$AJ$2:$AJ$19,0),2),0)</f>
        <v>0.58333333333333337</v>
      </c>
      <c r="K19" s="175">
        <f>IF(OR(IF(INDEX(Команды!$A$2:$AN$7500,MATCH(J$3,Команды!$A$2:$A$7500,0),$E19+2)=Команды!$AJ$2,TRUE,FALSE),IF(INDEX(Команды!$A$2:$AN$7500,MATCH(J$3,Команды!$A$2:$A$7500,0),$E19+2)=Команды!$AJ$3,TRUE,FALSE),IF(INDEX(Команды!$A$2:$AN$7500,MATCH(J$3,Команды!$A$2:$A$7500,0),$E19+2)=Команды!$AJ$4,TRUE,FALSE),IF(INDEX(Команды!$A$2:$AN$7500,MATCH(J$3,Команды!$A$2:$A$7500,0),$E19+2)=Команды!$AJ$5,TRUE,FALSE),IF(INDEX(Команды!$A$2:$AN$7500,MATCH(J$3,Команды!$A$2:$A$7500,0),$E19+2)=Команды!$AJ$6,TRUE,FALSE),IF(INDEX(Команды!$A$2:$AN$7500,MATCH(J$3,Команды!$A$2:$A$7500,0),$E19+2)=Команды!$AJ$7,TRUE,FALSE),IF(INDEX(Команды!$A$2:$AN$7500,MATCH(J$3,Команды!$A$2:$A$7500,0),$E19+2)=Команды!$AJ$8,TRUE,FALSE),IF(INDEX(Команды!$A$2:$AN$7500,MATCH(J$3,Команды!$A$2:$A$7500,0),$E19+2)=Команды!$AJ$9,TRUE,FALSE),IF(INDEX(Команды!$A$2:$AN$7500,MATCH(J$3,Команды!$A$2:$A$7500,0),$E19+2)=Команды!$AJ$10,TRUE,FALSE),IF(INDEX(Команды!$A$2:$AN$7500,MATCH(J$3,Команды!$A$2:$A$7500,0),$E19+2)=Команды!$AJ$11,TRUE,FALSE),IF(INDEX(Команды!$A$2:$AN$7500,MATCH(J$3,Команды!$A$2:$A$7500,0),$E19+2)=Команды!$AJ$12,TRUE,FALSE),IF(INDEX(Команды!$A$2:$AN$7500,MATCH(J$3,Команды!$A$2:$A$7500,0),$E19+2)=Команды!$AJ$13,TRUE,FALSE),IF(INDEX(Команды!$A$2:$AN$7500,MATCH(J$3,Команды!$A$2:$A$7500,0),$E19+2)=Команды!$AJ$14,TRUE,FALSE),IF(INDEX(Команды!$A$2:$AN$7500,MATCH(J$3,Команды!$A$2:$A$7500,0),$E19+2)=Команды!$AJ$15,TRUE,FALSE),IF(INDEX(Команды!$A$2:$AN$7500,MATCH(J$3,Команды!$A$2:$A$7500,0),$E19+2)=Команды!$AJ$16,TRUE,FALSE),IF(INDEX(Команды!$A$2:$AN$7500,MATCH(J$3,Команды!$A$2:$A$7500,0),$E19+2)=Команды!$AJ$17,TRUE,FALSE),IF(INDEX(Команды!$A$2:$AN$7500,MATCH(J$3,Команды!$A$2:$A$7500,0),$E19+2)=Команды!$AJ$18,TRUE,FALSE),IF(INDEX(Команды!$A$2:$AN$7500,MATCH(J$3,Команды!$A$2:$A$7500,0),$E19+2)=Команды!$AJ$19,TRUE,FALSE)),INDEX(Команды!$AJ$2:$AL$19,MATCH(INDEX(Команды!$A$2:$AN$7500,MATCH(J$3,Команды!$A$2:$A$7500,0),$E19+2),Команды!$AJ$2:$AJ$19,0),3),0)</f>
        <v>0.95833333333333337</v>
      </c>
      <c r="L19" s="342"/>
      <c r="M19" s="174" t="str">
        <f>IF(OR(IF(INDEX(Команды!$A$2:$AN$7500,MATCH(M$3,Команды!$A$2:$A$7500,0),$E19+2)=Команды!$AJ$2,TRUE,FALSE),IF(INDEX(Команды!$A$2:$AN$7500,MATCH(M$3,Команды!$A$2:$A$7500,0),$E19+2)=Команды!$AJ$3,TRUE,FALSE),IF(INDEX(Команды!$A$2:$AN$7500,MATCH(M$3,Команды!$A$2:$A$7500,0),$E19+2)=Команды!$AJ$4,TRUE,FALSE),IF(INDEX(Команды!$A$2:$AN$7500,MATCH(M$3,Команды!$A$2:$A$7500,0),$E19+2)=Команды!$AJ$5,TRUE,FALSE),IF(INDEX(Команды!$A$2:$AN$7500,MATCH(M$3,Команды!$A$2:$A$7500,0),$E19+2)=Команды!$AJ$6,TRUE,FALSE),IF(INDEX(Команды!$A$2:$AN$7500,MATCH(M$3,Команды!$A$2:$A$7500,0),$E19+2)=Команды!$AJ$7,TRUE,FALSE),IF(INDEX(Команды!$A$2:$AN$7500,MATCH(M$3,Команды!$A$2:$A$7500,0),$E19+2)=Команды!$AJ$8,TRUE,FALSE),IF(INDEX(Команды!$A$2:$AN$7500,MATCH(M$3,Команды!$A$2:$A$7500,0),$E19+2)=Команды!$AJ$9,TRUE,FALSE),IF(INDEX(Команды!$A$2:$AN$7500,MATCH(M$3,Команды!$A$2:$A$7500,0),$E19+2)=Команды!$AJ$10,TRUE,FALSE),IF(INDEX(Команды!$A$2:$AN$7500,MATCH(M$3,Команды!$A$2:$A$7500,0),$E19+2)=Команды!$AJ$11,TRUE,FALSE),IF(INDEX(Команды!$A$2:$AN$7500,MATCH(M$3,Команды!$A$2:$A$7500,0),$E19+2)=Команды!$AJ$12,TRUE,FALSE),IF(INDEX(Команды!$A$2:$AN$7500,MATCH(M$3,Команды!$A$2:$A$7500,0),$E19+2)=Команды!$AJ$13,TRUE,FALSE),IF(INDEX(Команды!$A$2:$AN$7500,MATCH(M$3,Команды!$A$2:$A$7500,0),$E19+2)=Команды!$AJ$14,TRUE,FALSE),IF(INDEX(Команды!$A$2:$AN$7500,MATCH(M$3,Команды!$A$2:$A$7500,0),$E19+2)=Команды!$AJ$15,TRUE,FALSE),IF(INDEX(Команды!$A$2:$AN$7500,MATCH(M$3,Команды!$A$2:$A$7500,0),$E19+2)=Команды!$AJ$16,TRUE,FALSE),,IF(INDEX(Команды!$A$2:$AN$7500,MATCH(M$3,Команды!$A$2:$A$7500,0),$E19+2)=Команды!$AJ$17,TRUE,FALSE),,IF(INDEX(Команды!$A$2:$AN$7500,MATCH(M$3,Команды!$A$2:$A$7500,0),$E19+2)=Команды!$AJ$18,TRUE,FALSE),,IF(INDEX(Команды!$A$2:$AN$7500,MATCH(M$3,Команды!$A$2:$A$7500,0),$E19+2)=Команды!$AJ$19,TRUE,FALSE)),INDEX(Команды!$AJ$2:$AK$19,MATCH(INDEX(Команды!$A$2:$AN$7500,MATCH(M$3,Команды!$A$2:$A$7500,0),$E19+2),Команды!$AJ$2:$AJ$19,0),2),0)</f>
        <v>В</v>
      </c>
      <c r="N19" s="175" t="str">
        <f>IF(OR(IF(INDEX(Команды!$A$2:$AN$7500,MATCH(M$3,Команды!$A$2:$A$7500,0),$E19+2)=Команды!$AJ$2,TRUE,FALSE),IF(INDEX(Команды!$A$2:$AN$7500,MATCH(M$3,Команды!$A$2:$A$7500,0),$E19+2)=Команды!$AJ$3,TRUE,FALSE),IF(INDEX(Команды!$A$2:$AN$7500,MATCH(M$3,Команды!$A$2:$A$7500,0),$E19+2)=Команды!$AJ$4,TRUE,FALSE),IF(INDEX(Команды!$A$2:$AN$7500,MATCH(M$3,Команды!$A$2:$A$7500,0),$E19+2)=Команды!$AJ$5,TRUE,FALSE),IF(INDEX(Команды!$A$2:$AN$7500,MATCH(M$3,Команды!$A$2:$A$7500,0),$E19+2)=Команды!$AJ$6,TRUE,FALSE),IF(INDEX(Команды!$A$2:$AN$7500,MATCH(M$3,Команды!$A$2:$A$7500,0),$E19+2)=Команды!$AJ$7,TRUE,FALSE),IF(INDEX(Команды!$A$2:$AN$7500,MATCH(M$3,Команды!$A$2:$A$7500,0),$E19+2)=Команды!$AJ$8,TRUE,FALSE),IF(INDEX(Команды!$A$2:$AN$7500,MATCH(M$3,Команды!$A$2:$A$7500,0),$E19+2)=Команды!$AJ$9,TRUE,FALSE),IF(INDEX(Команды!$A$2:$AN$7500,MATCH(M$3,Команды!$A$2:$A$7500,0),$E19+2)=Команды!$AJ$10,TRUE,FALSE),IF(INDEX(Команды!$A$2:$AN$7500,MATCH(M$3,Команды!$A$2:$A$7500,0),$E19+2)=Команды!$AJ$11,TRUE,FALSE),IF(INDEX(Команды!$A$2:$AN$7500,MATCH(M$3,Команды!$A$2:$A$7500,0),$E19+2)=Команды!$AJ$12,TRUE,FALSE),IF(INDEX(Команды!$A$2:$AN$7500,MATCH(M$3,Команды!$A$2:$A$7500,0),$E19+2)=Команды!$AJ$13,TRUE,FALSE),IF(INDEX(Команды!$A$2:$AN$7500,MATCH(M$3,Команды!$A$2:$A$7500,0),$E19+2)=Команды!$AJ$14,TRUE,FALSE),IF(INDEX(Команды!$A$2:$AN$7500,MATCH(M$3,Команды!$A$2:$A$7500,0),$E19+2)=Команды!$AJ$15,TRUE,FALSE),IF(INDEX(Команды!$A$2:$AN$7500,MATCH(M$3,Команды!$A$2:$A$7500,0),$E19+2)=Команды!$AJ$16,TRUE,FALSE),IF(INDEX(Команды!$A$2:$AN$7500,MATCH(M$3,Команды!$A$2:$A$7500,0),$E19+2)=Команды!$AJ$17,TRUE,FALSE),IF(INDEX(Команды!$A$2:$AN$7500,MATCH(M$3,Команды!$A$2:$A$7500,0),$E19+2)=Команды!$AJ$18,TRUE,FALSE),IF(INDEX(Команды!$A$2:$AN$7500,MATCH(M$3,Команды!$A$2:$A$7500,0),$E19+2)=Команды!$AJ$19,TRUE,FALSE)),INDEX(Команды!$AJ$2:$AL$19,MATCH(INDEX(Команды!$A$2:$AN$7500,MATCH(M$3,Команды!$A$2:$A$7500,0),$E19+2),Команды!$AJ$2:$AJ$19,0),3),0)</f>
        <v>В</v>
      </c>
      <c r="O19" s="342"/>
      <c r="P19" s="174" t="str">
        <f>IF(OR(IF(INDEX(Команды!$A$2:$AN$7500,MATCH(P$3,Команды!$A$2:$A$7500,0),$E19+2)=Команды!$AJ$2,TRUE,FALSE),IF(INDEX(Команды!$A$2:$AN$7500,MATCH(P$3,Команды!$A$2:$A$7500,0),$E19+2)=Команды!$AJ$3,TRUE,FALSE),IF(INDEX(Команды!$A$2:$AN$7500,MATCH(P$3,Команды!$A$2:$A$7500,0),$E19+2)=Команды!$AJ$4,TRUE,FALSE),IF(INDEX(Команды!$A$2:$AN$7500,MATCH(P$3,Команды!$A$2:$A$7500,0),$E19+2)=Команды!$AJ$5,TRUE,FALSE),IF(INDEX(Команды!$A$2:$AN$7500,MATCH(P$3,Команды!$A$2:$A$7500,0),$E19+2)=Команды!$AJ$6,TRUE,FALSE),IF(INDEX(Команды!$A$2:$AN$7500,MATCH(P$3,Команды!$A$2:$A$7500,0),$E19+2)=Команды!$AJ$7,TRUE,FALSE),IF(INDEX(Команды!$A$2:$AN$7500,MATCH(P$3,Команды!$A$2:$A$7500,0),$E19+2)=Команды!$AJ$8,TRUE,FALSE),IF(INDEX(Команды!$A$2:$AN$7500,MATCH(P$3,Команды!$A$2:$A$7500,0),$E19+2)=Команды!$AJ$9,TRUE,FALSE),IF(INDEX(Команды!$A$2:$AN$7500,MATCH(P$3,Команды!$A$2:$A$7500,0),$E19+2)=Команды!$AJ$10,TRUE,FALSE),IF(INDEX(Команды!$A$2:$AN$7500,MATCH(P$3,Команды!$A$2:$A$7500,0),$E19+2)=Команды!$AJ$11,TRUE,FALSE),IF(INDEX(Команды!$A$2:$AN$7500,MATCH(P$3,Команды!$A$2:$A$7500,0),$E19+2)=Команды!$AJ$12,TRUE,FALSE),IF(INDEX(Команды!$A$2:$AN$7500,MATCH(P$3,Команды!$A$2:$A$7500,0),$E19+2)=Команды!$AJ$13,TRUE,FALSE),IF(INDEX(Команды!$A$2:$AN$7500,MATCH(P$3,Команды!$A$2:$A$7500,0),$E19+2)=Команды!$AJ$14,TRUE,FALSE),IF(INDEX(Команды!$A$2:$AN$7500,MATCH(P$3,Команды!$A$2:$A$7500,0),$E19+2)=Команды!$AJ$15,TRUE,FALSE),IF(INDEX(Команды!$A$2:$AN$7500,MATCH(P$3,Команды!$A$2:$A$7500,0),$E19+2)=Команды!$AJ$16,TRUE,FALSE),,IF(INDEX(Команды!$A$2:$AN$7500,MATCH(P$3,Команды!$A$2:$A$7500,0),$E19+2)=Команды!$AJ$17,TRUE,FALSE),,IF(INDEX(Команды!$A$2:$AN$7500,MATCH(P$3,Команды!$A$2:$A$7500,0),$E19+2)=Команды!$AJ$18,TRUE,FALSE),,IF(INDEX(Команды!$A$2:$AN$7500,MATCH(P$3,Команды!$A$2:$A$7500,0),$E19+2)=Команды!$AJ$19,TRUE,FALSE)),INDEX(Команды!$AJ$2:$AK$19,MATCH(INDEX(Команды!$A$2:$AN$7500,MATCH(P$3,Команды!$A$2:$A$7500,0),$E19+2),Команды!$AJ$2:$AJ$19,0),2),0)</f>
        <v>В</v>
      </c>
      <c r="Q19" s="175" t="str">
        <f>IF(OR(IF(INDEX(Команды!$A$2:$AN$7500,MATCH(P$3,Команды!$A$2:$A$7500,0),$E19+2)=Команды!$AJ$2,TRUE,FALSE),IF(INDEX(Команды!$A$2:$AN$7500,MATCH(P$3,Команды!$A$2:$A$7500,0),$E19+2)=Команды!$AJ$3,TRUE,FALSE),IF(INDEX(Команды!$A$2:$AN$7500,MATCH(P$3,Команды!$A$2:$A$7500,0),$E19+2)=Команды!$AJ$4,TRUE,FALSE),IF(INDEX(Команды!$A$2:$AN$7500,MATCH(P$3,Команды!$A$2:$A$7500,0),$E19+2)=Команды!$AJ$5,TRUE,FALSE),IF(INDEX(Команды!$A$2:$AN$7500,MATCH(P$3,Команды!$A$2:$A$7500,0),$E19+2)=Команды!$AJ$6,TRUE,FALSE),IF(INDEX(Команды!$A$2:$AN$7500,MATCH(P$3,Команды!$A$2:$A$7500,0),$E19+2)=Команды!$AJ$7,TRUE,FALSE),IF(INDEX(Команды!$A$2:$AN$7500,MATCH(P$3,Команды!$A$2:$A$7500,0),$E19+2)=Команды!$AJ$8,TRUE,FALSE),IF(INDEX(Команды!$A$2:$AN$7500,MATCH(P$3,Команды!$A$2:$A$7500,0),$E19+2)=Команды!$AJ$9,TRUE,FALSE),IF(INDEX(Команды!$A$2:$AN$7500,MATCH(P$3,Команды!$A$2:$A$7500,0),$E19+2)=Команды!$AJ$10,TRUE,FALSE),IF(INDEX(Команды!$A$2:$AN$7500,MATCH(P$3,Команды!$A$2:$A$7500,0),$E19+2)=Команды!$AJ$11,TRUE,FALSE),IF(INDEX(Команды!$A$2:$AN$7500,MATCH(P$3,Команды!$A$2:$A$7500,0),$E19+2)=Команды!$AJ$12,TRUE,FALSE),IF(INDEX(Команды!$A$2:$AN$7500,MATCH(P$3,Команды!$A$2:$A$7500,0),$E19+2)=Команды!$AJ$13,TRUE,FALSE),IF(INDEX(Команды!$A$2:$AN$7500,MATCH(P$3,Команды!$A$2:$A$7500,0),$E19+2)=Команды!$AJ$14,TRUE,FALSE),IF(INDEX(Команды!$A$2:$AN$7500,MATCH(P$3,Команды!$A$2:$A$7500,0),$E19+2)=Команды!$AJ$15,TRUE,FALSE),IF(INDEX(Команды!$A$2:$AN$7500,MATCH(P$3,Команды!$A$2:$A$7500,0),$E19+2)=Команды!$AJ$16,TRUE,FALSE),IF(INDEX(Команды!$A$2:$AN$7500,MATCH(P$3,Команды!$A$2:$A$7500,0),$E19+2)=Команды!$AJ$17,TRUE,FALSE),IF(INDEX(Команды!$A$2:$AN$7500,MATCH(P$3,Команды!$A$2:$A$7500,0),$E19+2)=Команды!$AJ$18,TRUE,FALSE),IF(INDEX(Команды!$A$2:$AN$7500,MATCH(P$3,Команды!$A$2:$A$7500,0),$E19+2)=Команды!$AJ$19,TRUE,FALSE)),INDEX(Команды!$AJ$2:$AL$19,MATCH(INDEX(Команды!$A$2:$AN$7500,MATCH(P$3,Команды!$A$2:$A$7500,0),$E19+2),Команды!$AJ$2:$AJ$19,0),3),0)</f>
        <v>В</v>
      </c>
      <c r="R19" s="342"/>
      <c r="S19" s="174">
        <f>IF(OR(IF(INDEX(Команды!$A$2:$AN$7500,MATCH(S$3,Команды!$A$2:$A$7500,0),$E19+2)=Команды!$AJ$2,TRUE,FALSE),IF(INDEX(Команды!$A$2:$AN$7500,MATCH(S$3,Команды!$A$2:$A$7500,0),$E19+2)=Команды!$AJ$3,TRUE,FALSE),IF(INDEX(Команды!$A$2:$AN$7500,MATCH(S$3,Команды!$A$2:$A$7500,0),$E19+2)=Команды!$AJ$4,TRUE,FALSE),IF(INDEX(Команды!$A$2:$AN$7500,MATCH(S$3,Команды!$A$2:$A$7500,0),$E19+2)=Команды!$AJ$5,TRUE,FALSE),IF(INDEX(Команды!$A$2:$AN$7500,MATCH(S$3,Команды!$A$2:$A$7500,0),$E19+2)=Команды!$AJ$6,TRUE,FALSE),IF(INDEX(Команды!$A$2:$AN$7500,MATCH(S$3,Команды!$A$2:$A$7500,0),$E19+2)=Команды!$AJ$7,TRUE,FALSE),IF(INDEX(Команды!$A$2:$AN$7500,MATCH(S$3,Команды!$A$2:$A$7500,0),$E19+2)=Команды!$AJ$8,TRUE,FALSE),IF(INDEX(Команды!$A$2:$AN$7500,MATCH(S$3,Команды!$A$2:$A$7500,0),$E19+2)=Команды!$AJ$9,TRUE,FALSE),IF(INDEX(Команды!$A$2:$AN$7500,MATCH(S$3,Команды!$A$2:$A$7500,0),$E19+2)=Команды!$AJ$10,TRUE,FALSE),IF(INDEX(Команды!$A$2:$AN$7500,MATCH(S$3,Команды!$A$2:$A$7500,0),$E19+2)=Команды!$AJ$11,TRUE,FALSE),IF(INDEX(Команды!$A$2:$AN$7500,MATCH(S$3,Команды!$A$2:$A$7500,0),$E19+2)=Команды!$AJ$12,TRUE,FALSE),IF(INDEX(Команды!$A$2:$AN$7500,MATCH(S$3,Команды!$A$2:$A$7500,0),$E19+2)=Команды!$AJ$13,TRUE,FALSE),IF(INDEX(Команды!$A$2:$AN$7500,MATCH(S$3,Команды!$A$2:$A$7500,0),$E19+2)=Команды!$AJ$14,TRUE,FALSE),IF(INDEX(Команды!$A$2:$AN$7500,MATCH(S$3,Команды!$A$2:$A$7500,0),$E19+2)=Команды!$AJ$15,TRUE,FALSE),IF(INDEX(Команды!$A$2:$AN$7500,MATCH(S$3,Команды!$A$2:$A$7500,0),$E19+2)=Команды!$AJ$16,TRUE,FALSE),,IF(INDEX(Команды!$A$2:$AN$7500,MATCH(S$3,Команды!$A$2:$A$7500,0),$E19+2)=Команды!$AJ$17,TRUE,FALSE),,IF(INDEX(Команды!$A$2:$AN$7500,MATCH(S$3,Команды!$A$2:$A$7500,0),$E19+2)=Команды!$AJ$18,TRUE,FALSE),,IF(INDEX(Команды!$A$2:$AN$7500,MATCH(S$3,Команды!$A$2:$A$7500,0),$E19+2)=Команды!$AJ$19,TRUE,FALSE)),INDEX(Команды!$AJ$2:$AK$19,MATCH(INDEX(Команды!$A$2:$AN$7500,MATCH(S$3,Команды!$A$2:$A$7500,0),$E19+2),Команды!$AJ$2:$AJ$19,0),2),0)</f>
        <v>0.5</v>
      </c>
      <c r="T19" s="175">
        <f>IF(OR(IF(INDEX(Команды!$A$2:$AN$7500,MATCH(S$3,Команды!$A$2:$A$7500,0),$E19+2)=Команды!$AJ$2,TRUE,FALSE),IF(INDEX(Команды!$A$2:$AN$7500,MATCH(S$3,Команды!$A$2:$A$7500,0),$E19+2)=Команды!$AJ$3,TRUE,FALSE),IF(INDEX(Команды!$A$2:$AN$7500,MATCH(S$3,Команды!$A$2:$A$7500,0),$E19+2)=Команды!$AJ$4,TRUE,FALSE),IF(INDEX(Команды!$A$2:$AN$7500,MATCH(S$3,Команды!$A$2:$A$7500,0),$E19+2)=Команды!$AJ$5,TRUE,FALSE),IF(INDEX(Команды!$A$2:$AN$7500,MATCH(S$3,Команды!$A$2:$A$7500,0),$E19+2)=Команды!$AJ$6,TRUE,FALSE),IF(INDEX(Команды!$A$2:$AN$7500,MATCH(S$3,Команды!$A$2:$A$7500,0),$E19+2)=Команды!$AJ$7,TRUE,FALSE),IF(INDEX(Команды!$A$2:$AN$7500,MATCH(S$3,Команды!$A$2:$A$7500,0),$E19+2)=Команды!$AJ$8,TRUE,FALSE),IF(INDEX(Команды!$A$2:$AN$7500,MATCH(S$3,Команды!$A$2:$A$7500,0),$E19+2)=Команды!$AJ$9,TRUE,FALSE),IF(INDEX(Команды!$A$2:$AN$7500,MATCH(S$3,Команды!$A$2:$A$7500,0),$E19+2)=Команды!$AJ$10,TRUE,FALSE),IF(INDEX(Команды!$A$2:$AN$7500,MATCH(S$3,Команды!$A$2:$A$7500,0),$E19+2)=Команды!$AJ$11,TRUE,FALSE),IF(INDEX(Команды!$A$2:$AN$7500,MATCH(S$3,Команды!$A$2:$A$7500,0),$E19+2)=Команды!$AJ$12,TRUE,FALSE),IF(INDEX(Команды!$A$2:$AN$7500,MATCH(S$3,Команды!$A$2:$A$7500,0),$E19+2)=Команды!$AJ$13,TRUE,FALSE),IF(INDEX(Команды!$A$2:$AN$7500,MATCH(S$3,Команды!$A$2:$A$7500,0),$E19+2)=Команды!$AJ$14,TRUE,FALSE),IF(INDEX(Команды!$A$2:$AN$7500,MATCH(S$3,Команды!$A$2:$A$7500,0),$E19+2)=Команды!$AJ$15,TRUE,FALSE),IF(INDEX(Команды!$A$2:$AN$7500,MATCH(S$3,Команды!$A$2:$A$7500,0),$E19+2)=Команды!$AJ$16,TRUE,FALSE),IF(INDEX(Команды!$A$2:$AN$7500,MATCH(S$3,Команды!$A$2:$A$7500,0),$E19+2)=Команды!$AJ$17,TRUE,FALSE),IF(INDEX(Команды!$A$2:$AN$7500,MATCH(S$3,Команды!$A$2:$A$7500,0),$E19+2)=Команды!$AJ$18,TRUE,FALSE),IF(INDEX(Команды!$A$2:$AN$7500,MATCH(S$3,Команды!$A$2:$A$7500,0),$E19+2)=Команды!$AJ$19,TRUE,FALSE)),INDEX(Команды!$AJ$2:$AL$19,MATCH(INDEX(Команды!$A$2:$AN$7500,MATCH(S$3,Команды!$A$2:$A$7500,0),$E19+2),Команды!$AJ$2:$AJ$19,0),3),0)</f>
        <v>0.875</v>
      </c>
      <c r="U19" s="342"/>
      <c r="V19" s="174">
        <f>IF(OR(IF(INDEX(Команды!$A$2:$AN$7500,MATCH(V$3,Команды!$A$2:$A$7500,0),$E19+2)=Команды!$AJ$2,TRUE,FALSE),IF(INDEX(Команды!$A$2:$AN$7500,MATCH(V$3,Команды!$A$2:$A$7500,0),$E19+2)=Команды!$AJ$3,TRUE,FALSE),IF(INDEX(Команды!$A$2:$AN$7500,MATCH(V$3,Команды!$A$2:$A$7500,0),$E19+2)=Команды!$AJ$4,TRUE,FALSE),IF(INDEX(Команды!$A$2:$AN$7500,MATCH(V$3,Команды!$A$2:$A$7500,0),$E19+2)=Команды!$AJ$5,TRUE,FALSE),IF(INDEX(Команды!$A$2:$AN$7500,MATCH(V$3,Команды!$A$2:$A$7500,0),$E19+2)=Команды!$AJ$6,TRUE,FALSE),IF(INDEX(Команды!$A$2:$AN$7500,MATCH(V$3,Команды!$A$2:$A$7500,0),$E19+2)=Команды!$AJ$7,TRUE,FALSE),IF(INDEX(Команды!$A$2:$AN$7500,MATCH(V$3,Команды!$A$2:$A$7500,0),$E19+2)=Команды!$AJ$8,TRUE,FALSE),IF(INDEX(Команды!$A$2:$AN$7500,MATCH(V$3,Команды!$A$2:$A$7500,0),$E19+2)=Команды!$AJ$9,TRUE,FALSE),IF(INDEX(Команды!$A$2:$AN$7500,MATCH(V$3,Команды!$A$2:$A$7500,0),$E19+2)=Команды!$AJ$10,TRUE,FALSE),IF(INDEX(Команды!$A$2:$AN$7500,MATCH(V$3,Команды!$A$2:$A$7500,0),$E19+2)=Команды!$AJ$11,TRUE,FALSE),IF(INDEX(Команды!$A$2:$AN$7500,MATCH(V$3,Команды!$A$2:$A$7500,0),$E19+2)=Команды!$AJ$12,TRUE,FALSE),IF(INDEX(Команды!$A$2:$AN$7500,MATCH(V$3,Команды!$A$2:$A$7500,0),$E19+2)=Команды!$AJ$13,TRUE,FALSE),IF(INDEX(Команды!$A$2:$AN$7500,MATCH(V$3,Команды!$A$2:$A$7500,0),$E19+2)=Команды!$AJ$14,TRUE,FALSE),IF(INDEX(Команды!$A$2:$AN$7500,MATCH(V$3,Команды!$A$2:$A$7500,0),$E19+2)=Команды!$AJ$15,TRUE,FALSE),IF(INDEX(Команды!$A$2:$AN$7500,MATCH(V$3,Команды!$A$2:$A$7500,0),$E19+2)=Команды!$AJ$16,TRUE,FALSE),,IF(INDEX(Команды!$A$2:$AN$7500,MATCH(V$3,Команды!$A$2:$A$7500,0),$E19+2)=Команды!$AJ$17,TRUE,FALSE),,IF(INDEX(Команды!$A$2:$AN$7500,MATCH(V$3,Команды!$A$2:$A$7500,0),$E19+2)=Команды!$AJ$18,TRUE,FALSE),,IF(INDEX(Команды!$A$2:$AN$7500,MATCH(V$3,Команды!$A$2:$A$7500,0),$E19+2)=Команды!$AJ$19,TRUE,FALSE)),INDEX(Команды!$AJ$2:$AK$19,MATCH(INDEX(Команды!$A$2:$AN$7500,MATCH(V$3,Команды!$A$2:$A$7500,0),$E19+2),Команды!$AJ$2:$AJ$19,0),2),0)</f>
        <v>0.58333333333333337</v>
      </c>
      <c r="W19" s="175">
        <f>IF(OR(IF(INDEX(Команды!$A$2:$AN$7500,MATCH(V$3,Команды!$A$2:$A$7500,0),$E19+2)=Команды!$AJ$2,TRUE,FALSE),IF(INDEX(Команды!$A$2:$AN$7500,MATCH(V$3,Команды!$A$2:$A$7500,0),$E19+2)=Команды!$AJ$3,TRUE,FALSE),IF(INDEX(Команды!$A$2:$AN$7500,MATCH(V$3,Команды!$A$2:$A$7500,0),$E19+2)=Команды!$AJ$4,TRUE,FALSE),IF(INDEX(Команды!$A$2:$AN$7500,MATCH(V$3,Команды!$A$2:$A$7500,0),$E19+2)=Команды!$AJ$5,TRUE,FALSE),IF(INDEX(Команды!$A$2:$AN$7500,MATCH(V$3,Команды!$A$2:$A$7500,0),$E19+2)=Команды!$AJ$6,TRUE,FALSE),IF(INDEX(Команды!$A$2:$AN$7500,MATCH(V$3,Команды!$A$2:$A$7500,0),$E19+2)=Команды!$AJ$7,TRUE,FALSE),IF(INDEX(Команды!$A$2:$AN$7500,MATCH(V$3,Команды!$A$2:$A$7500,0),$E19+2)=Команды!$AJ$8,TRUE,FALSE),IF(INDEX(Команды!$A$2:$AN$7500,MATCH(V$3,Команды!$A$2:$A$7500,0),$E19+2)=Команды!$AJ$9,TRUE,FALSE),IF(INDEX(Команды!$A$2:$AN$7500,MATCH(V$3,Команды!$A$2:$A$7500,0),$E19+2)=Команды!$AJ$10,TRUE,FALSE),IF(INDEX(Команды!$A$2:$AN$7500,MATCH(V$3,Команды!$A$2:$A$7500,0),$E19+2)=Команды!$AJ$11,TRUE,FALSE),IF(INDEX(Команды!$A$2:$AN$7500,MATCH(V$3,Команды!$A$2:$A$7500,0),$E19+2)=Команды!$AJ$12,TRUE,FALSE),IF(INDEX(Команды!$A$2:$AN$7500,MATCH(V$3,Команды!$A$2:$A$7500,0),$E19+2)=Команды!$AJ$13,TRUE,FALSE),IF(INDEX(Команды!$A$2:$AN$7500,MATCH(V$3,Команды!$A$2:$A$7500,0),$E19+2)=Команды!$AJ$14,TRUE,FALSE),IF(INDEX(Команды!$A$2:$AN$7500,MATCH(V$3,Команды!$A$2:$A$7500,0),$E19+2)=Команды!$AJ$15,TRUE,FALSE),IF(INDEX(Команды!$A$2:$AN$7500,MATCH(V$3,Команды!$A$2:$A$7500,0),$E19+2)=Команды!$AJ$16,TRUE,FALSE),IF(INDEX(Команды!$A$2:$AN$7500,MATCH(V$3,Команды!$A$2:$A$7500,0),$E19+2)=Команды!$AJ$17,TRUE,FALSE),IF(INDEX(Команды!$A$2:$AN$7500,MATCH(V$3,Команды!$A$2:$A$7500,0),$E19+2)=Команды!$AJ$18,TRUE,FALSE),IF(INDEX(Команды!$A$2:$AN$7500,MATCH(V$3,Команды!$A$2:$A$7500,0),$E19+2)=Команды!$AJ$19,TRUE,FALSE)),INDEX(Команды!$AJ$2:$AL$19,MATCH(INDEX(Команды!$A$2:$AN$7500,MATCH(V$3,Команды!$A$2:$A$7500,0),$E19+2),Команды!$AJ$2:$AJ$19,0),3),0)</f>
        <v>0.95833333333333337</v>
      </c>
      <c r="X19" s="342"/>
      <c r="Y19" s="174">
        <f>IF(OR(IF(INDEX(Команды!$A$2:$AN$7500,MATCH(Y$3,Команды!$A$2:$A$7500,0),$E19+2)=Команды!$AJ$2,TRUE,FALSE),IF(INDEX(Команды!$A$2:$AN$7500,MATCH(Y$3,Команды!$A$2:$A$7500,0),$E19+2)=Команды!$AJ$3,TRUE,FALSE),IF(INDEX(Команды!$A$2:$AN$7500,MATCH(Y$3,Команды!$A$2:$A$7500,0),$E19+2)=Команды!$AJ$4,TRUE,FALSE),IF(INDEX(Команды!$A$2:$AN$7500,MATCH(Y$3,Команды!$A$2:$A$7500,0),$E19+2)=Команды!$AJ$5,TRUE,FALSE),IF(INDEX(Команды!$A$2:$AN$7500,MATCH(Y$3,Команды!$A$2:$A$7500,0),$E19+2)=Команды!$AJ$6,TRUE,FALSE),IF(INDEX(Команды!$A$2:$AN$7500,MATCH(Y$3,Команды!$A$2:$A$7500,0),$E19+2)=Команды!$AJ$7,TRUE,FALSE),IF(INDEX(Команды!$A$2:$AN$7500,MATCH(Y$3,Команды!$A$2:$A$7500,0),$E19+2)=Команды!$AJ$8,TRUE,FALSE),IF(INDEX(Команды!$A$2:$AN$7500,MATCH(Y$3,Команды!$A$2:$A$7500,0),$E19+2)=Команды!$AJ$9,TRUE,FALSE),IF(INDEX(Команды!$A$2:$AN$7500,MATCH(Y$3,Команды!$A$2:$A$7500,0),$E19+2)=Команды!$AJ$10,TRUE,FALSE),IF(INDEX(Команды!$A$2:$AN$7500,MATCH(Y$3,Команды!$A$2:$A$7500,0),$E19+2)=Команды!$AJ$11,TRUE,FALSE),IF(INDEX(Команды!$A$2:$AN$7500,MATCH(Y$3,Команды!$A$2:$A$7500,0),$E19+2)=Команды!$AJ$12,TRUE,FALSE),IF(INDEX(Команды!$A$2:$AN$7500,MATCH(Y$3,Команды!$A$2:$A$7500,0),$E19+2)=Команды!$AJ$13,TRUE,FALSE),IF(INDEX(Команды!$A$2:$AN$7500,MATCH(Y$3,Команды!$A$2:$A$7500,0),$E19+2)=Команды!$AJ$14,TRUE,FALSE),IF(INDEX(Команды!$A$2:$AN$7500,MATCH(Y$3,Команды!$A$2:$A$7500,0),$E19+2)=Команды!$AJ$15,TRUE,FALSE),IF(INDEX(Команды!$A$2:$AN$7500,MATCH(Y$3,Команды!$A$2:$A$7500,0),$E19+2)=Команды!$AJ$16,TRUE,FALSE),,IF(INDEX(Команды!$A$2:$AN$7500,MATCH(Y$3,Команды!$A$2:$A$7500,0),$E19+2)=Команды!$AJ$17,TRUE,FALSE),,IF(INDEX(Команды!$A$2:$AN$7500,MATCH(Y$3,Команды!$A$2:$A$7500,0),$E19+2)=Команды!$AJ$18,TRUE,FALSE),,IF(INDEX(Команды!$A$2:$AN$7500,MATCH(Y$3,Команды!$A$2:$A$7500,0),$E19+2)=Команды!$AJ$19,TRUE,FALSE)),INDEX(Команды!$AJ$2:$AK$19,MATCH(INDEX(Команды!$A$2:$AN$7500,MATCH(Y$3,Команды!$A$2:$A$7500,0),$E19+2),Команды!$AJ$2:$AJ$19,0),2),0)</f>
        <v>0.64583333333333337</v>
      </c>
      <c r="Z19" s="175">
        <f>IF(OR(IF(INDEX(Команды!$A$2:$AN$7500,MATCH(Y$3,Команды!$A$2:$A$7500,0),$E19+2)=Команды!$AJ$2,TRUE,FALSE),IF(INDEX(Команды!$A$2:$AN$7500,MATCH(Y$3,Команды!$A$2:$A$7500,0),$E19+2)=Команды!$AJ$3,TRUE,FALSE),IF(INDEX(Команды!$A$2:$AN$7500,MATCH(Y$3,Команды!$A$2:$A$7500,0),$E19+2)=Команды!$AJ$4,TRUE,FALSE),IF(INDEX(Команды!$A$2:$AN$7500,MATCH(Y$3,Команды!$A$2:$A$7500,0),$E19+2)=Команды!$AJ$5,TRUE,FALSE),IF(INDEX(Команды!$A$2:$AN$7500,MATCH(Y$3,Команды!$A$2:$A$7500,0),$E19+2)=Команды!$AJ$6,TRUE,FALSE),IF(INDEX(Команды!$A$2:$AN$7500,MATCH(Y$3,Команды!$A$2:$A$7500,0),$E19+2)=Команды!$AJ$7,TRUE,FALSE),IF(INDEX(Команды!$A$2:$AN$7500,MATCH(Y$3,Команды!$A$2:$A$7500,0),$E19+2)=Команды!$AJ$8,TRUE,FALSE),IF(INDEX(Команды!$A$2:$AN$7500,MATCH(Y$3,Команды!$A$2:$A$7500,0),$E19+2)=Команды!$AJ$9,TRUE,FALSE),IF(INDEX(Команды!$A$2:$AN$7500,MATCH(Y$3,Команды!$A$2:$A$7500,0),$E19+2)=Команды!$AJ$10,TRUE,FALSE),IF(INDEX(Команды!$A$2:$AN$7500,MATCH(Y$3,Команды!$A$2:$A$7500,0),$E19+2)=Команды!$AJ$11,TRUE,FALSE),IF(INDEX(Команды!$A$2:$AN$7500,MATCH(Y$3,Команды!$A$2:$A$7500,0),$E19+2)=Команды!$AJ$12,TRUE,FALSE),IF(INDEX(Команды!$A$2:$AN$7500,MATCH(Y$3,Команды!$A$2:$A$7500,0),$E19+2)=Команды!$AJ$13,TRUE,FALSE),IF(INDEX(Команды!$A$2:$AN$7500,MATCH(Y$3,Команды!$A$2:$A$7500,0),$E19+2)=Команды!$AJ$14,TRUE,FALSE),IF(INDEX(Команды!$A$2:$AN$7500,MATCH(Y$3,Команды!$A$2:$A$7500,0),$E19+2)=Команды!$AJ$15,TRUE,FALSE),IF(INDEX(Команды!$A$2:$AN$7500,MATCH(Y$3,Команды!$A$2:$A$7500,0),$E19+2)=Команды!$AJ$16,TRUE,FALSE),IF(INDEX(Команды!$A$2:$AN$7500,MATCH(Y$3,Команды!$A$2:$A$7500,0),$E19+2)=Команды!$AJ$17,TRUE,FALSE),IF(INDEX(Команды!$A$2:$AN$7500,MATCH(Y$3,Команды!$A$2:$A$7500,0),$E19+2)=Команды!$AJ$18,TRUE,FALSE),IF(INDEX(Команды!$A$2:$AN$7500,MATCH(Y$3,Команды!$A$2:$A$7500,0),$E19+2)=Команды!$AJ$19,TRUE,FALSE)),INDEX(Команды!$AJ$2:$AL$19,MATCH(INDEX(Команды!$A$2:$AN$7500,MATCH(Y$3,Команды!$A$2:$A$7500,0),$E19+2),Команды!$AJ$2:$AJ$19,0),3),0)</f>
        <v>1.0208333333333333</v>
      </c>
      <c r="AA19" s="342"/>
      <c r="AB19" s="174">
        <f>IF(OR(IF(INDEX(Команды!$A$2:$AN$7500,MATCH(AB$3,Команды!$A$2:$A$7500,0),$E19+2)=Команды!$AJ$2,TRUE,FALSE),IF(INDEX(Команды!$A$2:$AN$7500,MATCH(AB$3,Команды!$A$2:$A$7500,0),$E19+2)=Команды!$AJ$3,TRUE,FALSE),IF(INDEX(Команды!$A$2:$AN$7500,MATCH(AB$3,Команды!$A$2:$A$7500,0),$E19+2)=Команды!$AJ$4,TRUE,FALSE),IF(INDEX(Команды!$A$2:$AN$7500,MATCH(AB$3,Команды!$A$2:$A$7500,0),$E19+2)=Команды!$AJ$5,TRUE,FALSE),IF(INDEX(Команды!$A$2:$AN$7500,MATCH(AB$3,Команды!$A$2:$A$7500,0),$E19+2)=Команды!$AJ$6,TRUE,FALSE),IF(INDEX(Команды!$A$2:$AN$7500,MATCH(AB$3,Команды!$A$2:$A$7500,0),$E19+2)=Команды!$AJ$7,TRUE,FALSE),IF(INDEX(Команды!$A$2:$AN$7500,MATCH(AB$3,Команды!$A$2:$A$7500,0),$E19+2)=Команды!$AJ$8,TRUE,FALSE),IF(INDEX(Команды!$A$2:$AN$7500,MATCH(AB$3,Команды!$A$2:$A$7500,0),$E19+2)=Команды!$AJ$9,TRUE,FALSE),IF(INDEX(Команды!$A$2:$AN$7500,MATCH(AB$3,Команды!$A$2:$A$7500,0),$E19+2)=Команды!$AJ$10,TRUE,FALSE),IF(INDEX(Команды!$A$2:$AN$7500,MATCH(AB$3,Команды!$A$2:$A$7500,0),$E19+2)=Команды!$AJ$11,TRUE,FALSE),IF(INDEX(Команды!$A$2:$AN$7500,MATCH(AB$3,Команды!$A$2:$A$7500,0),$E19+2)=Команды!$AJ$12,TRUE,FALSE),IF(INDEX(Команды!$A$2:$AN$7500,MATCH(AB$3,Команды!$A$2:$A$7500,0),$E19+2)=Команды!$AJ$13,TRUE,FALSE),IF(INDEX(Команды!$A$2:$AN$7500,MATCH(AB$3,Команды!$A$2:$A$7500,0),$E19+2)=Команды!$AJ$14,TRUE,FALSE),IF(INDEX(Команды!$A$2:$AN$7500,MATCH(AB$3,Команды!$A$2:$A$7500,0),$E19+2)=Команды!$AJ$15,TRUE,FALSE),IF(INDEX(Команды!$A$2:$AN$7500,MATCH(AB$3,Команды!$A$2:$A$7500,0),$E19+2)=Команды!$AJ$16,TRUE,FALSE),,IF(INDEX(Команды!$A$2:$AN$7500,MATCH(AB$3,Команды!$A$2:$A$7500,0),$E19+2)=Команды!$AJ$17,TRUE,FALSE),,IF(INDEX(Команды!$A$2:$AN$7500,MATCH(AB$3,Команды!$A$2:$A$7500,0),$E19+2)=Команды!$AJ$18,TRUE,FALSE),,IF(INDEX(Команды!$A$2:$AN$7500,MATCH(AB$3,Команды!$A$2:$A$7500,0),$E19+2)=Команды!$AJ$19,TRUE,FALSE)),INDEX(Команды!$AJ$2:$AK$19,MATCH(INDEX(Команды!$A$2:$AN$7500,MATCH(AB$3,Команды!$A$2:$A$7500,0),$E19+2),Команды!$AJ$2:$AJ$19,0),2),0)</f>
        <v>0.64583333333333337</v>
      </c>
      <c r="AC19" s="175">
        <f>IF(OR(IF(INDEX(Команды!$A$2:$AN$7500,MATCH(AB$3,Команды!$A$2:$A$7500,0),$E19+2)=Команды!$AJ$2,TRUE,FALSE),IF(INDEX(Команды!$A$2:$AN$7500,MATCH(AB$3,Команды!$A$2:$A$7500,0),$E19+2)=Команды!$AJ$3,TRUE,FALSE),IF(INDEX(Команды!$A$2:$AN$7500,MATCH(AB$3,Команды!$A$2:$A$7500,0),$E19+2)=Команды!$AJ$4,TRUE,FALSE),IF(INDEX(Команды!$A$2:$AN$7500,MATCH(AB$3,Команды!$A$2:$A$7500,0),$E19+2)=Команды!$AJ$5,TRUE,FALSE),IF(INDEX(Команды!$A$2:$AN$7500,MATCH(AB$3,Команды!$A$2:$A$7500,0),$E19+2)=Команды!$AJ$6,TRUE,FALSE),IF(INDEX(Команды!$A$2:$AN$7500,MATCH(AB$3,Команды!$A$2:$A$7500,0),$E19+2)=Команды!$AJ$7,TRUE,FALSE),IF(INDEX(Команды!$A$2:$AN$7500,MATCH(AB$3,Команды!$A$2:$A$7500,0),$E19+2)=Команды!$AJ$8,TRUE,FALSE),IF(INDEX(Команды!$A$2:$AN$7500,MATCH(AB$3,Команды!$A$2:$A$7500,0),$E19+2)=Команды!$AJ$9,TRUE,FALSE),IF(INDEX(Команды!$A$2:$AN$7500,MATCH(AB$3,Команды!$A$2:$A$7500,0),$E19+2)=Команды!$AJ$10,TRUE,FALSE),IF(INDEX(Команды!$A$2:$AN$7500,MATCH(AB$3,Команды!$A$2:$A$7500,0),$E19+2)=Команды!$AJ$11,TRUE,FALSE),IF(INDEX(Команды!$A$2:$AN$7500,MATCH(AB$3,Команды!$A$2:$A$7500,0),$E19+2)=Команды!$AJ$12,TRUE,FALSE),IF(INDEX(Команды!$A$2:$AN$7500,MATCH(AB$3,Команды!$A$2:$A$7500,0),$E19+2)=Команды!$AJ$13,TRUE,FALSE),IF(INDEX(Команды!$A$2:$AN$7500,MATCH(AB$3,Команды!$A$2:$A$7500,0),$E19+2)=Команды!$AJ$14,TRUE,FALSE),IF(INDEX(Команды!$A$2:$AN$7500,MATCH(AB$3,Команды!$A$2:$A$7500,0),$E19+2)=Команды!$AJ$15,TRUE,FALSE),IF(INDEX(Команды!$A$2:$AN$7500,MATCH(AB$3,Команды!$A$2:$A$7500,0),$E19+2)=Команды!$AJ$16,TRUE,FALSE),IF(INDEX(Команды!$A$2:$AN$7500,MATCH(AB$3,Команды!$A$2:$A$7500,0),$E19+2)=Команды!$AJ$17,TRUE,FALSE),IF(INDEX(Команды!$A$2:$AN$7500,MATCH(AB$3,Команды!$A$2:$A$7500,0),$E19+2)=Команды!$AJ$18,TRUE,FALSE),IF(INDEX(Команды!$A$2:$AN$7500,MATCH(AB$3,Команды!$A$2:$A$7500,0),$E19+2)=Команды!$AJ$19,TRUE,FALSE)),INDEX(Команды!$AJ$2:$AL$19,MATCH(INDEX(Команды!$A$2:$AN$7500,MATCH(AB$3,Команды!$A$2:$A$7500,0),$E19+2),Команды!$AJ$2:$AJ$19,0),3),0)</f>
        <v>1.0208333333333333</v>
      </c>
      <c r="AD19" s="342"/>
      <c r="AE19" s="174" t="str">
        <f>IF(OR(IF(INDEX(Команды!$A$2:$AN$7500,MATCH(AE$3,Команды!$A$2:$A$7500,0),$E19+2)=Команды!$AJ$2,TRUE,FALSE),IF(INDEX(Команды!$A$2:$AN$7500,MATCH(AE$3,Команды!$A$2:$A$7500,0),$E19+2)=Команды!$AJ$3,TRUE,FALSE),IF(INDEX(Команды!$A$2:$AN$7500,MATCH(AE$3,Команды!$A$2:$A$7500,0),$E19+2)=Команды!$AJ$4,TRUE,FALSE),IF(INDEX(Команды!$A$2:$AN$7500,MATCH(AE$3,Команды!$A$2:$A$7500,0),$E19+2)=Команды!$AJ$5,TRUE,FALSE),IF(INDEX(Команды!$A$2:$AN$7500,MATCH(AE$3,Команды!$A$2:$A$7500,0),$E19+2)=Команды!$AJ$6,TRUE,FALSE),IF(INDEX(Команды!$A$2:$AN$7500,MATCH(AE$3,Команды!$A$2:$A$7500,0),$E19+2)=Команды!$AJ$7,TRUE,FALSE),IF(INDEX(Команды!$A$2:$AN$7500,MATCH(AE$3,Команды!$A$2:$A$7500,0),$E19+2)=Команды!$AJ$8,TRUE,FALSE),IF(INDEX(Команды!$A$2:$AN$7500,MATCH(AE$3,Команды!$A$2:$A$7500,0),$E19+2)=Команды!$AJ$9,TRUE,FALSE),IF(INDEX(Команды!$A$2:$AN$7500,MATCH(AE$3,Команды!$A$2:$A$7500,0),$E19+2)=Команды!$AJ$10,TRUE,FALSE),IF(INDEX(Команды!$A$2:$AN$7500,MATCH(AE$3,Команды!$A$2:$A$7500,0),$E19+2)=Команды!$AJ$11,TRUE,FALSE),IF(INDEX(Команды!$A$2:$AN$7500,MATCH(AE$3,Команды!$A$2:$A$7500,0),$E19+2)=Команды!$AJ$12,TRUE,FALSE),IF(INDEX(Команды!$A$2:$AN$7500,MATCH(AE$3,Команды!$A$2:$A$7500,0),$E19+2)=Команды!$AJ$13,TRUE,FALSE),IF(INDEX(Команды!$A$2:$AN$7500,MATCH(AE$3,Команды!$A$2:$A$7500,0),$E19+2)=Команды!$AJ$14,TRUE,FALSE),IF(INDEX(Команды!$A$2:$AN$7500,MATCH(AE$3,Команды!$A$2:$A$7500,0),$E19+2)=Команды!$AJ$15,TRUE,FALSE),IF(INDEX(Команды!$A$2:$AN$7500,MATCH(AE$3,Команды!$A$2:$A$7500,0),$E19+2)=Команды!$AJ$16,TRUE,FALSE),,IF(INDEX(Команды!$A$2:$AN$7500,MATCH(AE$3,Команды!$A$2:$A$7500,0),$E19+2)=Команды!$AJ$17,TRUE,FALSE),,IF(INDEX(Команды!$A$2:$AN$7500,MATCH(AE$3,Команды!$A$2:$A$7500,0),$E19+2)=Команды!$AJ$18,TRUE,FALSE),,IF(INDEX(Команды!$A$2:$AN$7500,MATCH(AE$3,Команды!$A$2:$A$7500,0),$E19+2)=Команды!$AJ$19,TRUE,FALSE)),INDEX(Команды!$AJ$2:$AK$19,MATCH(INDEX(Команды!$A$2:$AN$7500,MATCH(AE$3,Команды!$A$2:$A$7500,0),$E19+2),Команды!$AJ$2:$AJ$19,0),2),0)</f>
        <v>В</v>
      </c>
      <c r="AF19" s="175" t="str">
        <f>IF(OR(IF(INDEX(Команды!$A$2:$AN$7500,MATCH(AE$3,Команды!$A$2:$A$7500,0),$E19+2)=Команды!$AJ$2,TRUE,FALSE),IF(INDEX(Команды!$A$2:$AN$7500,MATCH(AE$3,Команды!$A$2:$A$7500,0),$E19+2)=Команды!$AJ$3,TRUE,FALSE),IF(INDEX(Команды!$A$2:$AN$7500,MATCH(AE$3,Команды!$A$2:$A$7500,0),$E19+2)=Команды!$AJ$4,TRUE,FALSE),IF(INDEX(Команды!$A$2:$AN$7500,MATCH(AE$3,Команды!$A$2:$A$7500,0),$E19+2)=Команды!$AJ$5,TRUE,FALSE),IF(INDEX(Команды!$A$2:$AN$7500,MATCH(AE$3,Команды!$A$2:$A$7500,0),$E19+2)=Команды!$AJ$6,TRUE,FALSE),IF(INDEX(Команды!$A$2:$AN$7500,MATCH(AE$3,Команды!$A$2:$A$7500,0),$E19+2)=Команды!$AJ$7,TRUE,FALSE),IF(INDEX(Команды!$A$2:$AN$7500,MATCH(AE$3,Команды!$A$2:$A$7500,0),$E19+2)=Команды!$AJ$8,TRUE,FALSE),IF(INDEX(Команды!$A$2:$AN$7500,MATCH(AE$3,Команды!$A$2:$A$7500,0),$E19+2)=Команды!$AJ$9,TRUE,FALSE),IF(INDEX(Команды!$A$2:$AN$7500,MATCH(AE$3,Команды!$A$2:$A$7500,0),$E19+2)=Команды!$AJ$10,TRUE,FALSE),IF(INDEX(Команды!$A$2:$AN$7500,MATCH(AE$3,Команды!$A$2:$A$7500,0),$E19+2)=Команды!$AJ$11,TRUE,FALSE),IF(INDEX(Команды!$A$2:$AN$7500,MATCH(AE$3,Команды!$A$2:$A$7500,0),$E19+2)=Команды!$AJ$12,TRUE,FALSE),IF(INDEX(Команды!$A$2:$AN$7500,MATCH(AE$3,Команды!$A$2:$A$7500,0),$E19+2)=Команды!$AJ$13,TRUE,FALSE),IF(INDEX(Команды!$A$2:$AN$7500,MATCH(AE$3,Команды!$A$2:$A$7500,0),$E19+2)=Команды!$AJ$14,TRUE,FALSE),IF(INDEX(Команды!$A$2:$AN$7500,MATCH(AE$3,Команды!$A$2:$A$7500,0),$E19+2)=Команды!$AJ$15,TRUE,FALSE),IF(INDEX(Команды!$A$2:$AN$7500,MATCH(AE$3,Команды!$A$2:$A$7500,0),$E19+2)=Команды!$AJ$16,TRUE,FALSE),IF(INDEX(Команды!$A$2:$AN$7500,MATCH(AE$3,Команды!$A$2:$A$7500,0),$E19+2)=Команды!$AJ$17,TRUE,FALSE),IF(INDEX(Команды!$A$2:$AN$7500,MATCH(AE$3,Команды!$A$2:$A$7500,0),$E19+2)=Команды!$AJ$18,TRUE,FALSE),IF(INDEX(Команды!$A$2:$AN$7500,MATCH(AE$3,Команды!$A$2:$A$7500,0),$E19+2)=Команды!$AJ$19,TRUE,FALSE)),INDEX(Команды!$AJ$2:$AL$19,MATCH(INDEX(Команды!$A$2:$AN$7500,MATCH(AE$3,Команды!$A$2:$A$7500,0),$E19+2),Команды!$AJ$2:$AJ$19,0),3),0)</f>
        <v>В</v>
      </c>
      <c r="AG19" s="342"/>
      <c r="AH19" s="174" t="str">
        <f>IF(OR(IF(INDEX(Команды!$A$2:$AN$7500,MATCH(AH$3,Команды!$A$2:$A$7500,0),$E19+2)=Команды!$AJ$2,TRUE,FALSE),IF(INDEX(Команды!$A$2:$AN$7500,MATCH(AH$3,Команды!$A$2:$A$7500,0),$E19+2)=Команды!$AJ$3,TRUE,FALSE),IF(INDEX(Команды!$A$2:$AN$7500,MATCH(AH$3,Команды!$A$2:$A$7500,0),$E19+2)=Команды!$AJ$4,TRUE,FALSE),IF(INDEX(Команды!$A$2:$AN$7500,MATCH(AH$3,Команды!$A$2:$A$7500,0),$E19+2)=Команды!$AJ$5,TRUE,FALSE),IF(INDEX(Команды!$A$2:$AN$7500,MATCH(AH$3,Команды!$A$2:$A$7500,0),$E19+2)=Команды!$AJ$6,TRUE,FALSE),IF(INDEX(Команды!$A$2:$AN$7500,MATCH(AH$3,Команды!$A$2:$A$7500,0),$E19+2)=Команды!$AJ$7,TRUE,FALSE),IF(INDEX(Команды!$A$2:$AN$7500,MATCH(AH$3,Команды!$A$2:$A$7500,0),$E19+2)=Команды!$AJ$8,TRUE,FALSE),IF(INDEX(Команды!$A$2:$AN$7500,MATCH(AH$3,Команды!$A$2:$A$7500,0),$E19+2)=Команды!$AJ$9,TRUE,FALSE),IF(INDEX(Команды!$A$2:$AN$7500,MATCH(AH$3,Команды!$A$2:$A$7500,0),$E19+2)=Команды!$AJ$10,TRUE,FALSE),IF(INDEX(Команды!$A$2:$AN$7500,MATCH(AH$3,Команды!$A$2:$A$7500,0),$E19+2)=Команды!$AJ$11,TRUE,FALSE),IF(INDEX(Команды!$A$2:$AN$7500,MATCH(AH$3,Команды!$A$2:$A$7500,0),$E19+2)=Команды!$AJ$12,TRUE,FALSE),IF(INDEX(Команды!$A$2:$AN$7500,MATCH(AH$3,Команды!$A$2:$A$7500,0),$E19+2)=Команды!$AJ$13,TRUE,FALSE),IF(INDEX(Команды!$A$2:$AN$7500,MATCH(AH$3,Команды!$A$2:$A$7500,0),$E19+2)=Команды!$AJ$14,TRUE,FALSE),IF(INDEX(Команды!$A$2:$AN$7500,MATCH(AH$3,Команды!$A$2:$A$7500,0),$E19+2)=Команды!$AJ$15,TRUE,FALSE),IF(INDEX(Команды!$A$2:$AN$7500,MATCH(AH$3,Команды!$A$2:$A$7500,0),$E19+2)=Команды!$AJ$16,TRUE,FALSE),,IF(INDEX(Команды!$A$2:$AN$7500,MATCH(AH$3,Команды!$A$2:$A$7500,0),$E19+2)=Команды!$AJ$17,TRUE,FALSE),,IF(INDEX(Команды!$A$2:$AN$7500,MATCH(AH$3,Команды!$A$2:$A$7500,0),$E19+2)=Команды!$AJ$18,TRUE,FALSE),,IF(INDEX(Команды!$A$2:$AN$7500,MATCH(AH$3,Команды!$A$2:$A$7500,0),$E19+2)=Команды!$AJ$19,TRUE,FALSE)),INDEX(Команды!$AJ$2:$AK$19,MATCH(INDEX(Команды!$A$2:$AN$7500,MATCH(AH$3,Команды!$A$2:$A$7500,0),$E19+2),Команды!$AJ$2:$AJ$19,0),2),0)</f>
        <v>В</v>
      </c>
      <c r="AI19" s="175" t="str">
        <f>IF(OR(IF(INDEX(Команды!$A$2:$AN$7500,MATCH(AH$3,Команды!$A$2:$A$7500,0),$E19+2)=Команды!$AJ$2,TRUE,FALSE),IF(INDEX(Команды!$A$2:$AN$7500,MATCH(AH$3,Команды!$A$2:$A$7500,0),$E19+2)=Команды!$AJ$3,TRUE,FALSE),IF(INDEX(Команды!$A$2:$AN$7500,MATCH(AH$3,Команды!$A$2:$A$7500,0),$E19+2)=Команды!$AJ$4,TRUE,FALSE),IF(INDEX(Команды!$A$2:$AN$7500,MATCH(AH$3,Команды!$A$2:$A$7500,0),$E19+2)=Команды!$AJ$5,TRUE,FALSE),IF(INDEX(Команды!$A$2:$AN$7500,MATCH(AH$3,Команды!$A$2:$A$7500,0),$E19+2)=Команды!$AJ$6,TRUE,FALSE),IF(INDEX(Команды!$A$2:$AN$7500,MATCH(AH$3,Команды!$A$2:$A$7500,0),$E19+2)=Команды!$AJ$7,TRUE,FALSE),IF(INDEX(Команды!$A$2:$AN$7500,MATCH(AH$3,Команды!$A$2:$A$7500,0),$E19+2)=Команды!$AJ$8,TRUE,FALSE),IF(INDEX(Команды!$A$2:$AN$7500,MATCH(AH$3,Команды!$A$2:$A$7500,0),$E19+2)=Команды!$AJ$9,TRUE,FALSE),IF(INDEX(Команды!$A$2:$AN$7500,MATCH(AH$3,Команды!$A$2:$A$7500,0),$E19+2)=Команды!$AJ$10,TRUE,FALSE),IF(INDEX(Команды!$A$2:$AN$7500,MATCH(AH$3,Команды!$A$2:$A$7500,0),$E19+2)=Команды!$AJ$11,TRUE,FALSE),IF(INDEX(Команды!$A$2:$AN$7500,MATCH(AH$3,Команды!$A$2:$A$7500,0),$E19+2)=Команды!$AJ$12,TRUE,FALSE),IF(INDEX(Команды!$A$2:$AN$7500,MATCH(AH$3,Команды!$A$2:$A$7500,0),$E19+2)=Команды!$AJ$13,TRUE,FALSE),IF(INDEX(Команды!$A$2:$AN$7500,MATCH(AH$3,Команды!$A$2:$A$7500,0),$E19+2)=Команды!$AJ$14,TRUE,FALSE),IF(INDEX(Команды!$A$2:$AN$7500,MATCH(AH$3,Команды!$A$2:$A$7500,0),$E19+2)=Команды!$AJ$15,TRUE,FALSE),IF(INDEX(Команды!$A$2:$AN$7500,MATCH(AH$3,Команды!$A$2:$A$7500,0),$E19+2)=Команды!$AJ$16,TRUE,FALSE),IF(INDEX(Команды!$A$2:$AN$7500,MATCH(AH$3,Команды!$A$2:$A$7500,0),$E19+2)=Команды!$AJ$17,TRUE,FALSE),IF(INDEX(Команды!$A$2:$AN$7500,MATCH(AH$3,Команды!$A$2:$A$7500,0),$E19+2)=Команды!$AJ$18,TRUE,FALSE),IF(INDEX(Команды!$A$2:$AN$7500,MATCH(AH$3,Команды!$A$2:$A$7500,0),$E19+2)=Команды!$AJ$19,TRUE,FALSE)),INDEX(Команды!$AJ$2:$AL$19,MATCH(INDEX(Команды!$A$2:$AN$7500,MATCH(AH$3,Команды!$A$2:$A$7500,0),$E19+2),Команды!$AJ$2:$AJ$19,0),3),0)</f>
        <v>В</v>
      </c>
      <c r="AJ19" s="342"/>
      <c r="AK19" s="174">
        <f>IF(OR(IF(INDEX(Команды!$A$2:$AN$7500,MATCH(AK$3,Команды!$A$2:$A$7500,0),$E19+2)=Команды!$AJ$2,TRUE,FALSE),IF(INDEX(Команды!$A$2:$AN$7500,MATCH(AK$3,Команды!$A$2:$A$7500,0),$E19+2)=Команды!$AJ$3,TRUE,FALSE),IF(INDEX(Команды!$A$2:$AN$7500,MATCH(AK$3,Команды!$A$2:$A$7500,0),$E19+2)=Команды!$AJ$4,TRUE,FALSE),IF(INDEX(Команды!$A$2:$AN$7500,MATCH(AK$3,Команды!$A$2:$A$7500,0),$E19+2)=Команды!$AJ$5,TRUE,FALSE),IF(INDEX(Команды!$A$2:$AN$7500,MATCH(AK$3,Команды!$A$2:$A$7500,0),$E19+2)=Команды!$AJ$6,TRUE,FALSE),IF(INDEX(Команды!$A$2:$AN$7500,MATCH(AK$3,Команды!$A$2:$A$7500,0),$E19+2)=Команды!$AJ$7,TRUE,FALSE),IF(INDEX(Команды!$A$2:$AN$7500,MATCH(AK$3,Команды!$A$2:$A$7500,0),$E19+2)=Команды!$AJ$8,TRUE,FALSE),IF(INDEX(Команды!$A$2:$AN$7500,MATCH(AK$3,Команды!$A$2:$A$7500,0),$E19+2)=Команды!$AJ$9,TRUE,FALSE),IF(INDEX(Команды!$A$2:$AN$7500,MATCH(AK$3,Команды!$A$2:$A$7500,0),$E19+2)=Команды!$AJ$10,TRUE,FALSE),IF(INDEX(Команды!$A$2:$AN$7500,MATCH(AK$3,Команды!$A$2:$A$7500,0),$E19+2)=Команды!$AJ$11,TRUE,FALSE),IF(INDEX(Команды!$A$2:$AN$7500,MATCH(AK$3,Команды!$A$2:$A$7500,0),$E19+2)=Команды!$AJ$12,TRUE,FALSE),IF(INDEX(Команды!$A$2:$AN$7500,MATCH(AK$3,Команды!$A$2:$A$7500,0),$E19+2)=Команды!$AJ$13,TRUE,FALSE),IF(INDEX(Команды!$A$2:$AN$7500,MATCH(AK$3,Команды!$A$2:$A$7500,0),$E19+2)=Команды!$AJ$14,TRUE,FALSE),IF(INDEX(Команды!$A$2:$AN$7500,MATCH(AK$3,Команды!$A$2:$A$7500,0),$E19+2)=Команды!$AJ$15,TRUE,FALSE),IF(INDEX(Команды!$A$2:$AN$7500,MATCH(AK$3,Команды!$A$2:$A$7500,0),$E19+2)=Команды!$AJ$16,TRUE,FALSE),,IF(INDEX(Команды!$A$2:$AN$7500,MATCH(AK$3,Команды!$A$2:$A$7500,0),$E19+2)=Команды!$AJ$17,TRUE,FALSE),,IF(INDEX(Команды!$A$2:$AN$7500,MATCH(AK$3,Команды!$A$2:$A$7500,0),$E19+2)=Команды!$AJ$18,TRUE,FALSE),,IF(INDEX(Команды!$A$2:$AN$7500,MATCH(AK$3,Команды!$A$2:$A$7500,0),$E19+2)=Команды!$AJ$19,TRUE,FALSE)),INDEX(Команды!$AJ$2:$AK$19,MATCH(INDEX(Команды!$A$2:$AN$7500,MATCH(AK$3,Команды!$A$2:$A$7500,0),$E19+2),Команды!$AJ$2:$AJ$19,0),2),0)</f>
        <v>0.3125</v>
      </c>
      <c r="AL19" s="175">
        <f>IF(OR(IF(INDEX(Команды!$A$2:$AN$7500,MATCH(AK$3,Команды!$A$2:$A$7500,0),$E19+2)=Команды!$AJ$2,TRUE,FALSE),IF(INDEX(Команды!$A$2:$AN$7500,MATCH(AK$3,Команды!$A$2:$A$7500,0),$E19+2)=Команды!$AJ$3,TRUE,FALSE),IF(INDEX(Команды!$A$2:$AN$7500,MATCH(AK$3,Команды!$A$2:$A$7500,0),$E19+2)=Команды!$AJ$4,TRUE,FALSE),IF(INDEX(Команды!$A$2:$AN$7500,MATCH(AK$3,Команды!$A$2:$A$7500,0),$E19+2)=Команды!$AJ$5,TRUE,FALSE),IF(INDEX(Команды!$A$2:$AN$7500,MATCH(AK$3,Команды!$A$2:$A$7500,0),$E19+2)=Команды!$AJ$6,TRUE,FALSE),IF(INDEX(Команды!$A$2:$AN$7500,MATCH(AK$3,Команды!$A$2:$A$7500,0),$E19+2)=Команды!$AJ$7,TRUE,FALSE),IF(INDEX(Команды!$A$2:$AN$7500,MATCH(AK$3,Команды!$A$2:$A$7500,0),$E19+2)=Команды!$AJ$8,TRUE,FALSE),IF(INDEX(Команды!$A$2:$AN$7500,MATCH(AK$3,Команды!$A$2:$A$7500,0),$E19+2)=Команды!$AJ$9,TRUE,FALSE),IF(INDEX(Команды!$A$2:$AN$7500,MATCH(AK$3,Команды!$A$2:$A$7500,0),$E19+2)=Команды!$AJ$10,TRUE,FALSE),IF(INDEX(Команды!$A$2:$AN$7500,MATCH(AK$3,Команды!$A$2:$A$7500,0),$E19+2)=Команды!$AJ$11,TRUE,FALSE),IF(INDEX(Команды!$A$2:$AN$7500,MATCH(AK$3,Команды!$A$2:$A$7500,0),$E19+2)=Команды!$AJ$12,TRUE,FALSE),IF(INDEX(Команды!$A$2:$AN$7500,MATCH(AK$3,Команды!$A$2:$A$7500,0),$E19+2)=Команды!$AJ$13,TRUE,FALSE),IF(INDEX(Команды!$A$2:$AN$7500,MATCH(AK$3,Команды!$A$2:$A$7500,0),$E19+2)=Команды!$AJ$14,TRUE,FALSE),IF(INDEX(Команды!$A$2:$AN$7500,MATCH(AK$3,Команды!$A$2:$A$7500,0),$E19+2)=Команды!$AJ$15,TRUE,FALSE),IF(INDEX(Команды!$A$2:$AN$7500,MATCH(AK$3,Команды!$A$2:$A$7500,0),$E19+2)=Команды!$AJ$16,TRUE,FALSE),IF(INDEX(Команды!$A$2:$AN$7500,MATCH(AK$3,Команды!$A$2:$A$7500,0),$E19+2)=Команды!$AJ$17,TRUE,FALSE),IF(INDEX(Команды!$A$2:$AN$7500,MATCH(AK$3,Команды!$A$2:$A$7500,0),$E19+2)=Команды!$AJ$18,TRUE,FALSE),IF(INDEX(Команды!$A$2:$AN$7500,MATCH(AK$3,Команды!$A$2:$A$7500,0),$E19+2)=Команды!$AJ$19,TRUE,FALSE)),INDEX(Команды!$AJ$2:$AL$19,MATCH(INDEX(Команды!$A$2:$AN$7500,MATCH(AK$3,Команды!$A$2:$A$7500,0),$E19+2),Команды!$AJ$2:$AJ$19,0),3),0)</f>
        <v>0.6875</v>
      </c>
      <c r="AM19" s="342"/>
      <c r="AN19" s="174">
        <f>IF(OR(IF(INDEX(Команды!$A$2:$AN$7500,MATCH(AN$3,Команды!$A$2:$A$7500,0),$E19+2)=Команды!$AJ$2,TRUE,FALSE),IF(INDEX(Команды!$A$2:$AN$7500,MATCH(AN$3,Команды!$A$2:$A$7500,0),$E19+2)=Команды!$AJ$3,TRUE,FALSE),IF(INDEX(Команды!$A$2:$AN$7500,MATCH(AN$3,Команды!$A$2:$A$7500,0),$E19+2)=Команды!$AJ$4,TRUE,FALSE),IF(INDEX(Команды!$A$2:$AN$7500,MATCH(AN$3,Команды!$A$2:$A$7500,0),$E19+2)=Команды!$AJ$5,TRUE,FALSE),IF(INDEX(Команды!$A$2:$AN$7500,MATCH(AN$3,Команды!$A$2:$A$7500,0),$E19+2)=Команды!$AJ$6,TRUE,FALSE),IF(INDEX(Команды!$A$2:$AN$7500,MATCH(AN$3,Команды!$A$2:$A$7500,0),$E19+2)=Команды!$AJ$7,TRUE,FALSE),IF(INDEX(Команды!$A$2:$AN$7500,MATCH(AN$3,Команды!$A$2:$A$7500,0),$E19+2)=Команды!$AJ$8,TRUE,FALSE),IF(INDEX(Команды!$A$2:$AN$7500,MATCH(AN$3,Команды!$A$2:$A$7500,0),$E19+2)=Команды!$AJ$9,TRUE,FALSE),IF(INDEX(Команды!$A$2:$AN$7500,MATCH(AN$3,Команды!$A$2:$A$7500,0),$E19+2)=Команды!$AJ$10,TRUE,FALSE),IF(INDEX(Команды!$A$2:$AN$7500,MATCH(AN$3,Команды!$A$2:$A$7500,0),$E19+2)=Команды!$AJ$11,TRUE,FALSE),IF(INDEX(Команды!$A$2:$AN$7500,MATCH(AN$3,Команды!$A$2:$A$7500,0),$E19+2)=Команды!$AJ$12,TRUE,FALSE),IF(INDEX(Команды!$A$2:$AN$7500,MATCH(AN$3,Команды!$A$2:$A$7500,0),$E19+2)=Команды!$AJ$13,TRUE,FALSE),IF(INDEX(Команды!$A$2:$AN$7500,MATCH(AN$3,Команды!$A$2:$A$7500,0),$E19+2)=Команды!$AJ$14,TRUE,FALSE),IF(INDEX(Команды!$A$2:$AN$7500,MATCH(AN$3,Команды!$A$2:$A$7500,0),$E19+2)=Команды!$AJ$15,TRUE,FALSE),IF(INDEX(Команды!$A$2:$AN$7500,MATCH(AN$3,Команды!$A$2:$A$7500,0),$E19+2)=Команды!$AJ$16,TRUE,FALSE),,IF(INDEX(Команды!$A$2:$AN$7500,MATCH(AN$3,Команды!$A$2:$A$7500,0),$E19+2)=Команды!$AJ$17,TRUE,FALSE),,IF(INDEX(Команды!$A$2:$AN$7500,MATCH(AN$3,Команды!$A$2:$A$7500,0),$E19+2)=Команды!$AJ$18,TRUE,FALSE),,IF(INDEX(Команды!$A$2:$AN$7500,MATCH(AN$3,Команды!$A$2:$A$7500,0),$E19+2)=Команды!$AJ$19,TRUE,FALSE)),INDEX(Команды!$AJ$2:$AK$19,MATCH(INDEX(Команды!$A$2:$AN$7500,MATCH(AN$3,Команды!$A$2:$A$7500,0),$E19+2),Команды!$AJ$2:$AJ$19,0),2),0)</f>
        <v>0.3125</v>
      </c>
      <c r="AO19" s="175">
        <f>IF(OR(IF(INDEX(Команды!$A$2:$AN$7500,MATCH(AN$3,Команды!$A$2:$A$7500,0),$E19+2)=Команды!$AJ$2,TRUE,FALSE),IF(INDEX(Команды!$A$2:$AN$7500,MATCH(AN$3,Команды!$A$2:$A$7500,0),$E19+2)=Команды!$AJ$3,TRUE,FALSE),IF(INDEX(Команды!$A$2:$AN$7500,MATCH(AN$3,Команды!$A$2:$A$7500,0),$E19+2)=Команды!$AJ$4,TRUE,FALSE),IF(INDEX(Команды!$A$2:$AN$7500,MATCH(AN$3,Команды!$A$2:$A$7500,0),$E19+2)=Команды!$AJ$5,TRUE,FALSE),IF(INDEX(Команды!$A$2:$AN$7500,MATCH(AN$3,Команды!$A$2:$A$7500,0),$E19+2)=Команды!$AJ$6,TRUE,FALSE),IF(INDEX(Команды!$A$2:$AN$7500,MATCH(AN$3,Команды!$A$2:$A$7500,0),$E19+2)=Команды!$AJ$7,TRUE,FALSE),IF(INDEX(Команды!$A$2:$AN$7500,MATCH(AN$3,Команды!$A$2:$A$7500,0),$E19+2)=Команды!$AJ$8,TRUE,FALSE),IF(INDEX(Команды!$A$2:$AN$7500,MATCH(AN$3,Команды!$A$2:$A$7500,0),$E19+2)=Команды!$AJ$9,TRUE,FALSE),IF(INDEX(Команды!$A$2:$AN$7500,MATCH(AN$3,Команды!$A$2:$A$7500,0),$E19+2)=Команды!$AJ$10,TRUE,FALSE),IF(INDEX(Команды!$A$2:$AN$7500,MATCH(AN$3,Команды!$A$2:$A$7500,0),$E19+2)=Команды!$AJ$11,TRUE,FALSE),IF(INDEX(Команды!$A$2:$AN$7500,MATCH(AN$3,Команды!$A$2:$A$7500,0),$E19+2)=Команды!$AJ$12,TRUE,FALSE),IF(INDEX(Команды!$A$2:$AN$7500,MATCH(AN$3,Команды!$A$2:$A$7500,0),$E19+2)=Команды!$AJ$13,TRUE,FALSE),IF(INDEX(Команды!$A$2:$AN$7500,MATCH(AN$3,Команды!$A$2:$A$7500,0),$E19+2)=Команды!$AJ$14,TRUE,FALSE),IF(INDEX(Команды!$A$2:$AN$7500,MATCH(AN$3,Команды!$A$2:$A$7500,0),$E19+2)=Команды!$AJ$15,TRUE,FALSE),IF(INDEX(Команды!$A$2:$AN$7500,MATCH(AN$3,Команды!$A$2:$A$7500,0),$E19+2)=Команды!$AJ$16,TRUE,FALSE),IF(INDEX(Команды!$A$2:$AN$7500,MATCH(AN$3,Команды!$A$2:$A$7500,0),$E19+2)=Команды!$AJ$17,TRUE,FALSE),IF(INDEX(Команды!$A$2:$AN$7500,MATCH(AN$3,Команды!$A$2:$A$7500,0),$E19+2)=Команды!$AJ$18,TRUE,FALSE),IF(INDEX(Команды!$A$2:$AN$7500,MATCH(AN$3,Команды!$A$2:$A$7500,0),$E19+2)=Команды!$AJ$19,TRUE,FALSE)),INDEX(Команды!$AJ$2:$AL$19,MATCH(INDEX(Команды!$A$2:$AN$7500,MATCH(AN$3,Команды!$A$2:$A$7500,0),$E19+2),Команды!$AJ$2:$AJ$19,0),3),0)</f>
        <v>0.6875</v>
      </c>
      <c r="AP19" s="342"/>
      <c r="AQ19" s="174">
        <f>IF(OR(IF(INDEX(Команды!$A$2:$AN$7500,MATCH(AQ$3,Команды!$A$2:$A$7500,0),$E19+2)=Команды!$AJ$2,TRUE,FALSE),IF(INDEX(Команды!$A$2:$AN$7500,MATCH(AQ$3,Команды!$A$2:$A$7500,0),$E19+2)=Команды!$AJ$3,TRUE,FALSE),IF(INDEX(Команды!$A$2:$AN$7500,MATCH(AQ$3,Команды!$A$2:$A$7500,0),$E19+2)=Команды!$AJ$4,TRUE,FALSE),IF(INDEX(Команды!$A$2:$AN$7500,MATCH(AQ$3,Команды!$A$2:$A$7500,0),$E19+2)=Команды!$AJ$5,TRUE,FALSE),IF(INDEX(Команды!$A$2:$AN$7500,MATCH(AQ$3,Команды!$A$2:$A$7500,0),$E19+2)=Команды!$AJ$6,TRUE,FALSE),IF(INDEX(Команды!$A$2:$AN$7500,MATCH(AQ$3,Команды!$A$2:$A$7500,0),$E19+2)=Команды!$AJ$7,TRUE,FALSE),IF(INDEX(Команды!$A$2:$AN$7500,MATCH(AQ$3,Команды!$A$2:$A$7500,0),$E19+2)=Команды!$AJ$8,TRUE,FALSE),IF(INDEX(Команды!$A$2:$AN$7500,MATCH(AQ$3,Команды!$A$2:$A$7500,0),$E19+2)=Команды!$AJ$9,TRUE,FALSE),IF(INDEX(Команды!$A$2:$AN$7500,MATCH(AQ$3,Команды!$A$2:$A$7500,0),$E19+2)=Команды!$AJ$10,TRUE,FALSE),IF(INDEX(Команды!$A$2:$AN$7500,MATCH(AQ$3,Команды!$A$2:$A$7500,0),$E19+2)=Команды!$AJ$11,TRUE,FALSE),IF(INDEX(Команды!$A$2:$AN$7500,MATCH(AQ$3,Команды!$A$2:$A$7500,0),$E19+2)=Команды!$AJ$12,TRUE,FALSE),IF(INDEX(Команды!$A$2:$AN$7500,MATCH(AQ$3,Команды!$A$2:$A$7500,0),$E19+2)=Команды!$AJ$13,TRUE,FALSE),IF(INDEX(Команды!$A$2:$AN$7500,MATCH(AQ$3,Команды!$A$2:$A$7500,0),$E19+2)=Команды!$AJ$14,TRUE,FALSE),IF(INDEX(Команды!$A$2:$AN$7500,MATCH(AQ$3,Команды!$A$2:$A$7500,0),$E19+2)=Команды!$AJ$15,TRUE,FALSE),IF(INDEX(Команды!$A$2:$AN$7500,MATCH(AQ$3,Команды!$A$2:$A$7500,0),$E19+2)=Команды!$AJ$16,TRUE,FALSE),,IF(INDEX(Команды!$A$2:$AN$7500,MATCH(AQ$3,Команды!$A$2:$A$7500,0),$E19+2)=Команды!$AJ$17,TRUE,FALSE),,IF(INDEX(Команды!$A$2:$AN$7500,MATCH(AQ$3,Команды!$A$2:$A$7500,0),$E19+2)=Команды!$AJ$18,TRUE,FALSE),,IF(INDEX(Команды!$A$2:$AN$7500,MATCH(AQ$3,Команды!$A$2:$A$7500,0),$E19+2)=Команды!$AJ$19,TRUE,FALSE)),INDEX(Команды!$AJ$2:$AK$19,MATCH(INDEX(Команды!$A$2:$AN$7500,MATCH(AQ$3,Команды!$A$2:$A$7500,0),$E19+2),Команды!$AJ$2:$AJ$19,0),2),0)</f>
        <v>0.41666666666666669</v>
      </c>
      <c r="AR19" s="175">
        <f>IF(OR(IF(INDEX(Команды!$A$2:$AN$7500,MATCH(AQ$3,Команды!$A$2:$A$7500,0),$E19+2)=Команды!$AJ$2,TRUE,FALSE),IF(INDEX(Команды!$A$2:$AN$7500,MATCH(AQ$3,Команды!$A$2:$A$7500,0),$E19+2)=Команды!$AJ$3,TRUE,FALSE),IF(INDEX(Команды!$A$2:$AN$7500,MATCH(AQ$3,Команды!$A$2:$A$7500,0),$E19+2)=Команды!$AJ$4,TRUE,FALSE),IF(INDEX(Команды!$A$2:$AN$7500,MATCH(AQ$3,Команды!$A$2:$A$7500,0),$E19+2)=Команды!$AJ$5,TRUE,FALSE),IF(INDEX(Команды!$A$2:$AN$7500,MATCH(AQ$3,Команды!$A$2:$A$7500,0),$E19+2)=Команды!$AJ$6,TRUE,FALSE),IF(INDEX(Команды!$A$2:$AN$7500,MATCH(AQ$3,Команды!$A$2:$A$7500,0),$E19+2)=Команды!$AJ$7,TRUE,FALSE),IF(INDEX(Команды!$A$2:$AN$7500,MATCH(AQ$3,Команды!$A$2:$A$7500,0),$E19+2)=Команды!$AJ$8,TRUE,FALSE),IF(INDEX(Команды!$A$2:$AN$7500,MATCH(AQ$3,Команды!$A$2:$A$7500,0),$E19+2)=Команды!$AJ$9,TRUE,FALSE),IF(INDEX(Команды!$A$2:$AN$7500,MATCH(AQ$3,Команды!$A$2:$A$7500,0),$E19+2)=Команды!$AJ$10,TRUE,FALSE),IF(INDEX(Команды!$A$2:$AN$7500,MATCH(AQ$3,Команды!$A$2:$A$7500,0),$E19+2)=Команды!$AJ$11,TRUE,FALSE),IF(INDEX(Команды!$A$2:$AN$7500,MATCH(AQ$3,Команды!$A$2:$A$7500,0),$E19+2)=Команды!$AJ$12,TRUE,FALSE),IF(INDEX(Команды!$A$2:$AN$7500,MATCH(AQ$3,Команды!$A$2:$A$7500,0),$E19+2)=Команды!$AJ$13,TRUE,FALSE),IF(INDEX(Команды!$A$2:$AN$7500,MATCH(AQ$3,Команды!$A$2:$A$7500,0),$E19+2)=Команды!$AJ$14,TRUE,FALSE),IF(INDEX(Команды!$A$2:$AN$7500,MATCH(AQ$3,Команды!$A$2:$A$7500,0),$E19+2)=Команды!$AJ$15,TRUE,FALSE),IF(INDEX(Команды!$A$2:$AN$7500,MATCH(AQ$3,Команды!$A$2:$A$7500,0),$E19+2)=Команды!$AJ$16,TRUE,FALSE),IF(INDEX(Команды!$A$2:$AN$7500,MATCH(AQ$3,Команды!$A$2:$A$7500,0),$E19+2)=Команды!$AJ$17,TRUE,FALSE),IF(INDEX(Команды!$A$2:$AN$7500,MATCH(AQ$3,Команды!$A$2:$A$7500,0),$E19+2)=Команды!$AJ$18,TRUE,FALSE),IF(INDEX(Команды!$A$2:$AN$7500,MATCH(AQ$3,Команды!$A$2:$A$7500,0),$E19+2)=Команды!$AJ$19,TRUE,FALSE)),INDEX(Команды!$AJ$2:$AL$19,MATCH(INDEX(Команды!$A$2:$AN$7500,MATCH(AQ$3,Команды!$A$2:$A$7500,0),$E19+2),Команды!$AJ$2:$AJ$19,0),3),0)</f>
        <v>0.79166666666666663</v>
      </c>
      <c r="AS19" s="342"/>
      <c r="AT19" s="174">
        <f>IF(OR(IF(INDEX(Команды!$A$2:$AN$7500,MATCH(AT$3,Команды!$A$2:$A$7500,0),$E19+2)=Команды!$AJ$2,TRUE,FALSE),IF(INDEX(Команды!$A$2:$AN$7500,MATCH(AT$3,Команды!$A$2:$A$7500,0),$E19+2)=Команды!$AJ$3,TRUE,FALSE),IF(INDEX(Команды!$A$2:$AN$7500,MATCH(AT$3,Команды!$A$2:$A$7500,0),$E19+2)=Команды!$AJ$4,TRUE,FALSE),IF(INDEX(Команды!$A$2:$AN$7500,MATCH(AT$3,Команды!$A$2:$A$7500,0),$E19+2)=Команды!$AJ$5,TRUE,FALSE),IF(INDEX(Команды!$A$2:$AN$7500,MATCH(AT$3,Команды!$A$2:$A$7500,0),$E19+2)=Команды!$AJ$6,TRUE,FALSE),IF(INDEX(Команды!$A$2:$AN$7500,MATCH(AT$3,Команды!$A$2:$A$7500,0),$E19+2)=Команды!$AJ$7,TRUE,FALSE),IF(INDEX(Команды!$A$2:$AN$7500,MATCH(AT$3,Команды!$A$2:$A$7500,0),$E19+2)=Команды!$AJ$8,TRUE,FALSE),IF(INDEX(Команды!$A$2:$AN$7500,MATCH(AT$3,Команды!$A$2:$A$7500,0),$E19+2)=Команды!$AJ$9,TRUE,FALSE),IF(INDEX(Команды!$A$2:$AN$7500,MATCH(AT$3,Команды!$A$2:$A$7500,0),$E19+2)=Команды!$AJ$10,TRUE,FALSE),IF(INDEX(Команды!$A$2:$AN$7500,MATCH(AT$3,Команды!$A$2:$A$7500,0),$E19+2)=Команды!$AJ$11,TRUE,FALSE),IF(INDEX(Команды!$A$2:$AN$7500,MATCH(AT$3,Команды!$A$2:$A$7500,0),$E19+2)=Команды!$AJ$12,TRUE,FALSE),IF(INDEX(Команды!$A$2:$AN$7500,MATCH(AT$3,Команды!$A$2:$A$7500,0),$E19+2)=Команды!$AJ$13,TRUE,FALSE),IF(INDEX(Команды!$A$2:$AN$7500,MATCH(AT$3,Команды!$A$2:$A$7500,0),$E19+2)=Команды!$AJ$14,TRUE,FALSE),IF(INDEX(Команды!$A$2:$AN$7500,MATCH(AT$3,Команды!$A$2:$A$7500,0),$E19+2)=Команды!$AJ$15,TRUE,FALSE),IF(INDEX(Команды!$A$2:$AN$7500,MATCH(AT$3,Команды!$A$2:$A$7500,0),$E19+2)=Команды!$AJ$16,TRUE,FALSE),,IF(INDEX(Команды!$A$2:$AN$7500,MATCH(AT$3,Команды!$A$2:$A$7500,0),$E19+2)=Команды!$AJ$17,TRUE,FALSE),,IF(INDEX(Команды!$A$2:$AN$7500,MATCH(AT$3,Команды!$A$2:$A$7500,0),$E19+2)=Команды!$AJ$18,TRUE,FALSE),,IF(INDEX(Команды!$A$2:$AN$7500,MATCH(AT$3,Команды!$A$2:$A$7500,0),$E19+2)=Команды!$AJ$19,TRUE,FALSE)),INDEX(Команды!$AJ$2:$AK$19,MATCH(INDEX(Команды!$A$2:$AN$7500,MATCH(AT$3,Команды!$A$2:$A$7500,0),$E19+2),Команды!$AJ$2:$AJ$19,0),2),0)</f>
        <v>0.625</v>
      </c>
      <c r="AU19" s="175">
        <f>IF(OR(IF(INDEX(Команды!$A$2:$AN$7500,MATCH(AT$3,Команды!$A$2:$A$7500,0),$E19+2)=Команды!$AJ$2,TRUE,FALSE),IF(INDEX(Команды!$A$2:$AN$7500,MATCH(AT$3,Команды!$A$2:$A$7500,0),$E19+2)=Команды!$AJ$3,TRUE,FALSE),IF(INDEX(Команды!$A$2:$AN$7500,MATCH(AT$3,Команды!$A$2:$A$7500,0),$E19+2)=Команды!$AJ$4,TRUE,FALSE),IF(INDEX(Команды!$A$2:$AN$7500,MATCH(AT$3,Команды!$A$2:$A$7500,0),$E19+2)=Команды!$AJ$5,TRUE,FALSE),IF(INDEX(Команды!$A$2:$AN$7500,MATCH(AT$3,Команды!$A$2:$A$7500,0),$E19+2)=Команды!$AJ$6,TRUE,FALSE),IF(INDEX(Команды!$A$2:$AN$7500,MATCH(AT$3,Команды!$A$2:$A$7500,0),$E19+2)=Команды!$AJ$7,TRUE,FALSE),IF(INDEX(Команды!$A$2:$AN$7500,MATCH(AT$3,Команды!$A$2:$A$7500,0),$E19+2)=Команды!$AJ$8,TRUE,FALSE),IF(INDEX(Команды!$A$2:$AN$7500,MATCH(AT$3,Команды!$A$2:$A$7500,0),$E19+2)=Команды!$AJ$9,TRUE,FALSE),IF(INDEX(Команды!$A$2:$AN$7500,MATCH(AT$3,Команды!$A$2:$A$7500,0),$E19+2)=Команды!$AJ$10,TRUE,FALSE),IF(INDEX(Команды!$A$2:$AN$7500,MATCH(AT$3,Команды!$A$2:$A$7500,0),$E19+2)=Команды!$AJ$11,TRUE,FALSE),IF(INDEX(Команды!$A$2:$AN$7500,MATCH(AT$3,Команды!$A$2:$A$7500,0),$E19+2)=Команды!$AJ$12,TRUE,FALSE),IF(INDEX(Команды!$A$2:$AN$7500,MATCH(AT$3,Команды!$A$2:$A$7500,0),$E19+2)=Команды!$AJ$13,TRUE,FALSE),IF(INDEX(Команды!$A$2:$AN$7500,MATCH(AT$3,Команды!$A$2:$A$7500,0),$E19+2)=Команды!$AJ$14,TRUE,FALSE),IF(INDEX(Команды!$A$2:$AN$7500,MATCH(AT$3,Команды!$A$2:$A$7500,0),$E19+2)=Команды!$AJ$15,TRUE,FALSE),IF(INDEX(Команды!$A$2:$AN$7500,MATCH(AT$3,Команды!$A$2:$A$7500,0),$E19+2)=Команды!$AJ$16,TRUE,FALSE),IF(INDEX(Команды!$A$2:$AN$7500,MATCH(AT$3,Команды!$A$2:$A$7500,0),$E19+2)=Команды!$AJ$17,TRUE,FALSE),IF(INDEX(Команды!$A$2:$AN$7500,MATCH(AT$3,Команды!$A$2:$A$7500,0),$E19+2)=Команды!$AJ$18,TRUE,FALSE),IF(INDEX(Команды!$A$2:$AN$7500,MATCH(AT$3,Команды!$A$2:$A$7500,0),$E19+2)=Команды!$AJ$19,TRUE,FALSE)),INDEX(Команды!$AJ$2:$AL$19,MATCH(INDEX(Команды!$A$2:$AN$7500,MATCH(AT$3,Команды!$A$2:$A$7500,0),$E19+2),Команды!$AJ$2:$AJ$19,0),3),0)</f>
        <v>1</v>
      </c>
      <c r="AV19" s="342"/>
      <c r="AW19" s="174" t="str">
        <f>IF(OR(IF(INDEX(Команды!$A$2:$AN$7500,MATCH(AW$3,Команды!$A$2:$A$7500,0),$E19+2)=Команды!$AJ$2,TRUE,FALSE),IF(INDEX(Команды!$A$2:$AN$7500,MATCH(AW$3,Команды!$A$2:$A$7500,0),$E19+2)=Команды!$AJ$3,TRUE,FALSE),IF(INDEX(Команды!$A$2:$AN$7500,MATCH(AW$3,Команды!$A$2:$A$7500,0),$E19+2)=Команды!$AJ$4,TRUE,FALSE),IF(INDEX(Команды!$A$2:$AN$7500,MATCH(AW$3,Команды!$A$2:$A$7500,0),$E19+2)=Команды!$AJ$5,TRUE,FALSE),IF(INDEX(Команды!$A$2:$AN$7500,MATCH(AW$3,Команды!$A$2:$A$7500,0),$E19+2)=Команды!$AJ$6,TRUE,FALSE),IF(INDEX(Команды!$A$2:$AN$7500,MATCH(AW$3,Команды!$A$2:$A$7500,0),$E19+2)=Команды!$AJ$7,TRUE,FALSE),IF(INDEX(Команды!$A$2:$AN$7500,MATCH(AW$3,Команды!$A$2:$A$7500,0),$E19+2)=Команды!$AJ$8,TRUE,FALSE),IF(INDEX(Команды!$A$2:$AN$7500,MATCH(AW$3,Команды!$A$2:$A$7500,0),$E19+2)=Команды!$AJ$9,TRUE,FALSE),IF(INDEX(Команды!$A$2:$AN$7500,MATCH(AW$3,Команды!$A$2:$A$7500,0),$E19+2)=Команды!$AJ$10,TRUE,FALSE),IF(INDEX(Команды!$A$2:$AN$7500,MATCH(AW$3,Команды!$A$2:$A$7500,0),$E19+2)=Команды!$AJ$11,TRUE,FALSE),IF(INDEX(Команды!$A$2:$AN$7500,MATCH(AW$3,Команды!$A$2:$A$7500,0),$E19+2)=Команды!$AJ$12,TRUE,FALSE),IF(INDEX(Команды!$A$2:$AN$7500,MATCH(AW$3,Команды!$A$2:$A$7500,0),$E19+2)=Команды!$AJ$13,TRUE,FALSE),IF(INDEX(Команды!$A$2:$AN$7500,MATCH(AW$3,Команды!$A$2:$A$7500,0),$E19+2)=Команды!$AJ$14,TRUE,FALSE),IF(INDEX(Команды!$A$2:$AN$7500,MATCH(AW$3,Команды!$A$2:$A$7500,0),$E19+2)=Команды!$AJ$15,TRUE,FALSE),IF(INDEX(Команды!$A$2:$AN$7500,MATCH(AW$3,Команды!$A$2:$A$7500,0),$E19+2)=Команды!$AJ$16,TRUE,FALSE),,IF(INDEX(Команды!$A$2:$AN$7500,MATCH(AW$3,Команды!$A$2:$A$7500,0),$E19+2)=Команды!$AJ$17,TRUE,FALSE),,IF(INDEX(Команды!$A$2:$AN$7500,MATCH(AW$3,Команды!$A$2:$A$7500,0),$E19+2)=Команды!$AJ$18,TRUE,FALSE),,IF(INDEX(Команды!$A$2:$AN$7500,MATCH(AW$3,Команды!$A$2:$A$7500,0),$E19+2)=Команды!$AJ$19,TRUE,FALSE)),INDEX(Команды!$AJ$2:$AK$19,MATCH(INDEX(Команды!$A$2:$AN$7500,MATCH(AW$3,Команды!$A$2:$A$7500,0),$E19+2),Команды!$AJ$2:$AJ$19,0),2),0)</f>
        <v>В</v>
      </c>
      <c r="AX19" s="175" t="str">
        <f>IF(OR(IF(INDEX(Команды!$A$2:$AN$7500,MATCH(AW$3,Команды!$A$2:$A$7500,0),$E19+2)=Команды!$AJ$2,TRUE,FALSE),IF(INDEX(Команды!$A$2:$AN$7500,MATCH(AW$3,Команды!$A$2:$A$7500,0),$E19+2)=Команды!$AJ$3,TRUE,FALSE),IF(INDEX(Команды!$A$2:$AN$7500,MATCH(AW$3,Команды!$A$2:$A$7500,0),$E19+2)=Команды!$AJ$4,TRUE,FALSE),IF(INDEX(Команды!$A$2:$AN$7500,MATCH(AW$3,Команды!$A$2:$A$7500,0),$E19+2)=Команды!$AJ$5,TRUE,FALSE),IF(INDEX(Команды!$A$2:$AN$7500,MATCH(AW$3,Команды!$A$2:$A$7500,0),$E19+2)=Команды!$AJ$6,TRUE,FALSE),IF(INDEX(Команды!$A$2:$AN$7500,MATCH(AW$3,Команды!$A$2:$A$7500,0),$E19+2)=Команды!$AJ$7,TRUE,FALSE),IF(INDEX(Команды!$A$2:$AN$7500,MATCH(AW$3,Команды!$A$2:$A$7500,0),$E19+2)=Команды!$AJ$8,TRUE,FALSE),IF(INDEX(Команды!$A$2:$AN$7500,MATCH(AW$3,Команды!$A$2:$A$7500,0),$E19+2)=Команды!$AJ$9,TRUE,FALSE),IF(INDEX(Команды!$A$2:$AN$7500,MATCH(AW$3,Команды!$A$2:$A$7500,0),$E19+2)=Команды!$AJ$10,TRUE,FALSE),IF(INDEX(Команды!$A$2:$AN$7500,MATCH(AW$3,Команды!$A$2:$A$7500,0),$E19+2)=Команды!$AJ$11,TRUE,FALSE),IF(INDEX(Команды!$A$2:$AN$7500,MATCH(AW$3,Команды!$A$2:$A$7500,0),$E19+2)=Команды!$AJ$12,TRUE,FALSE),IF(INDEX(Команды!$A$2:$AN$7500,MATCH(AW$3,Команды!$A$2:$A$7500,0),$E19+2)=Команды!$AJ$13,TRUE,FALSE),IF(INDEX(Команды!$A$2:$AN$7500,MATCH(AW$3,Команды!$A$2:$A$7500,0),$E19+2)=Команды!$AJ$14,TRUE,FALSE),IF(INDEX(Команды!$A$2:$AN$7500,MATCH(AW$3,Команды!$A$2:$A$7500,0),$E19+2)=Команды!$AJ$15,TRUE,FALSE),IF(INDEX(Команды!$A$2:$AN$7500,MATCH(AW$3,Команды!$A$2:$A$7500,0),$E19+2)=Команды!$AJ$16,TRUE,FALSE),IF(INDEX(Команды!$A$2:$AN$7500,MATCH(AW$3,Команды!$A$2:$A$7500,0),$E19+2)=Команды!$AJ$17,TRUE,FALSE),IF(INDEX(Команды!$A$2:$AN$7500,MATCH(AW$3,Команды!$A$2:$A$7500,0),$E19+2)=Команды!$AJ$18,TRUE,FALSE),IF(INDEX(Команды!$A$2:$AN$7500,MATCH(AW$3,Команды!$A$2:$A$7500,0),$E19+2)=Команды!$AJ$19,TRUE,FALSE)),INDEX(Команды!$AJ$2:$AL$19,MATCH(INDEX(Команды!$A$2:$AN$7500,MATCH(AW$3,Команды!$A$2:$A$7500,0),$E19+2),Команды!$AJ$2:$AJ$19,0),3),0)</f>
        <v>В</v>
      </c>
      <c r="AY19" s="342"/>
      <c r="AZ19" s="174" t="str">
        <f>IF(OR(IF(INDEX(Команды!$A$2:$AN$7500,MATCH(AZ$3,Команды!$A$2:$A$7500,0),$E19+2)=Команды!$AJ$2,TRUE,FALSE),IF(INDEX(Команды!$A$2:$AN$7500,MATCH(AZ$3,Команды!$A$2:$A$7500,0),$E19+2)=Команды!$AJ$3,TRUE,FALSE),IF(INDEX(Команды!$A$2:$AN$7500,MATCH(AZ$3,Команды!$A$2:$A$7500,0),$E19+2)=Команды!$AJ$4,TRUE,FALSE),IF(INDEX(Команды!$A$2:$AN$7500,MATCH(AZ$3,Команды!$A$2:$A$7500,0),$E19+2)=Команды!$AJ$5,TRUE,FALSE),IF(INDEX(Команды!$A$2:$AN$7500,MATCH(AZ$3,Команды!$A$2:$A$7500,0),$E19+2)=Команды!$AJ$6,TRUE,FALSE),IF(INDEX(Команды!$A$2:$AN$7500,MATCH(AZ$3,Команды!$A$2:$A$7500,0),$E19+2)=Команды!$AJ$7,TRUE,FALSE),IF(INDEX(Команды!$A$2:$AN$7500,MATCH(AZ$3,Команды!$A$2:$A$7500,0),$E19+2)=Команды!$AJ$8,TRUE,FALSE),IF(INDEX(Команды!$A$2:$AN$7500,MATCH(AZ$3,Команды!$A$2:$A$7500,0),$E19+2)=Команды!$AJ$9,TRUE,FALSE),IF(INDEX(Команды!$A$2:$AN$7500,MATCH(AZ$3,Команды!$A$2:$A$7500,0),$E19+2)=Команды!$AJ$10,TRUE,FALSE),IF(INDEX(Команды!$A$2:$AN$7500,MATCH(AZ$3,Команды!$A$2:$A$7500,0),$E19+2)=Команды!$AJ$11,TRUE,FALSE),IF(INDEX(Команды!$A$2:$AN$7500,MATCH(AZ$3,Команды!$A$2:$A$7500,0),$E19+2)=Команды!$AJ$12,TRUE,FALSE),IF(INDEX(Команды!$A$2:$AN$7500,MATCH(AZ$3,Команды!$A$2:$A$7500,0),$E19+2)=Команды!$AJ$13,TRUE,FALSE),IF(INDEX(Команды!$A$2:$AN$7500,MATCH(AZ$3,Команды!$A$2:$A$7500,0),$E19+2)=Команды!$AJ$14,TRUE,FALSE),IF(INDEX(Команды!$A$2:$AN$7500,MATCH(AZ$3,Команды!$A$2:$A$7500,0),$E19+2)=Команды!$AJ$15,TRUE,FALSE),IF(INDEX(Команды!$A$2:$AN$7500,MATCH(AZ$3,Команды!$A$2:$A$7500,0),$E19+2)=Команды!$AJ$16,TRUE,FALSE),,IF(INDEX(Команды!$A$2:$AN$7500,MATCH(AZ$3,Команды!$A$2:$A$7500,0),$E19+2)=Команды!$AJ$17,TRUE,FALSE),,IF(INDEX(Команды!$A$2:$AN$7500,MATCH(AZ$3,Команды!$A$2:$A$7500,0),$E19+2)=Команды!$AJ$18,TRUE,FALSE),,IF(INDEX(Команды!$A$2:$AN$7500,MATCH(AZ$3,Команды!$A$2:$A$7500,0),$E19+2)=Команды!$AJ$19,TRUE,FALSE)),INDEX(Команды!$AJ$2:$AK$19,MATCH(INDEX(Команды!$A$2:$AN$7500,MATCH(AZ$3,Команды!$A$2:$A$7500,0),$E19+2),Команды!$AJ$2:$AJ$19,0),2),0)</f>
        <v>В</v>
      </c>
      <c r="BA19" s="175" t="str">
        <f>IF(OR(IF(INDEX(Команды!$A$2:$AN$7500,MATCH(AZ$3,Команды!$A$2:$A$7500,0),$E19+2)=Команды!$AJ$2,TRUE,FALSE),IF(INDEX(Команды!$A$2:$AN$7500,MATCH(AZ$3,Команды!$A$2:$A$7500,0),$E19+2)=Команды!$AJ$3,TRUE,FALSE),IF(INDEX(Команды!$A$2:$AN$7500,MATCH(AZ$3,Команды!$A$2:$A$7500,0),$E19+2)=Команды!$AJ$4,TRUE,FALSE),IF(INDEX(Команды!$A$2:$AN$7500,MATCH(AZ$3,Команды!$A$2:$A$7500,0),$E19+2)=Команды!$AJ$5,TRUE,FALSE),IF(INDEX(Команды!$A$2:$AN$7500,MATCH(AZ$3,Команды!$A$2:$A$7500,0),$E19+2)=Команды!$AJ$6,TRUE,FALSE),IF(INDEX(Команды!$A$2:$AN$7500,MATCH(AZ$3,Команды!$A$2:$A$7500,0),$E19+2)=Команды!$AJ$7,TRUE,FALSE),IF(INDEX(Команды!$A$2:$AN$7500,MATCH(AZ$3,Команды!$A$2:$A$7500,0),$E19+2)=Команды!$AJ$8,TRUE,FALSE),IF(INDEX(Команды!$A$2:$AN$7500,MATCH(AZ$3,Команды!$A$2:$A$7500,0),$E19+2)=Команды!$AJ$9,TRUE,FALSE),IF(INDEX(Команды!$A$2:$AN$7500,MATCH(AZ$3,Команды!$A$2:$A$7500,0),$E19+2)=Команды!$AJ$10,TRUE,FALSE),IF(INDEX(Команды!$A$2:$AN$7500,MATCH(AZ$3,Команды!$A$2:$A$7500,0),$E19+2)=Команды!$AJ$11,TRUE,FALSE),IF(INDEX(Команды!$A$2:$AN$7500,MATCH(AZ$3,Команды!$A$2:$A$7500,0),$E19+2)=Команды!$AJ$12,TRUE,FALSE),IF(INDEX(Команды!$A$2:$AN$7500,MATCH(AZ$3,Команды!$A$2:$A$7500,0),$E19+2)=Команды!$AJ$13,TRUE,FALSE),IF(INDEX(Команды!$A$2:$AN$7500,MATCH(AZ$3,Команды!$A$2:$A$7500,0),$E19+2)=Команды!$AJ$14,TRUE,FALSE),IF(INDEX(Команды!$A$2:$AN$7500,MATCH(AZ$3,Команды!$A$2:$A$7500,0),$E19+2)=Команды!$AJ$15,TRUE,FALSE),IF(INDEX(Команды!$A$2:$AN$7500,MATCH(AZ$3,Команды!$A$2:$A$7500,0),$E19+2)=Команды!$AJ$16,TRUE,FALSE),IF(INDEX(Команды!$A$2:$AN$7500,MATCH(AZ$3,Команды!$A$2:$A$7500,0),$E19+2)=Команды!$AJ$17,TRUE,FALSE),IF(INDEX(Команды!$A$2:$AN$7500,MATCH(AZ$3,Команды!$A$2:$A$7500,0),$E19+2)=Команды!$AJ$18,TRUE,FALSE),IF(INDEX(Команды!$A$2:$AN$7500,MATCH(AZ$3,Команды!$A$2:$A$7500,0),$E19+2)=Команды!$AJ$19,TRUE,FALSE)),INDEX(Команды!$AJ$2:$AL$19,MATCH(INDEX(Команды!$A$2:$AN$7500,MATCH(AZ$3,Команды!$A$2:$A$7500,0),$E19+2),Команды!$AJ$2:$AJ$19,0),3),0)</f>
        <v>В</v>
      </c>
      <c r="BB19" s="342"/>
      <c r="BC19" s="174">
        <f>IF(OR(IF(INDEX(Команды!$A$2:$AN$7500,MATCH(BC$3,Команды!$A$2:$A$7500,0),$E19+2)=Команды!$AJ$2,TRUE,FALSE),IF(INDEX(Команды!$A$2:$AN$7500,MATCH(BC$3,Команды!$A$2:$A$7500,0),$E19+2)=Команды!$AJ$3,TRUE,FALSE),IF(INDEX(Команды!$A$2:$AN$7500,MATCH(BC$3,Команды!$A$2:$A$7500,0),$E19+2)=Команды!$AJ$4,TRUE,FALSE),IF(INDEX(Команды!$A$2:$AN$7500,MATCH(BC$3,Команды!$A$2:$A$7500,0),$E19+2)=Команды!$AJ$5,TRUE,FALSE),IF(INDEX(Команды!$A$2:$AN$7500,MATCH(BC$3,Команды!$A$2:$A$7500,0),$E19+2)=Команды!$AJ$6,TRUE,FALSE),IF(INDEX(Команды!$A$2:$AN$7500,MATCH(BC$3,Команды!$A$2:$A$7500,0),$E19+2)=Команды!$AJ$7,TRUE,FALSE),IF(INDEX(Команды!$A$2:$AN$7500,MATCH(BC$3,Команды!$A$2:$A$7500,0),$E19+2)=Команды!$AJ$8,TRUE,FALSE),IF(INDEX(Команды!$A$2:$AN$7500,MATCH(BC$3,Команды!$A$2:$A$7500,0),$E19+2)=Команды!$AJ$9,TRUE,FALSE),IF(INDEX(Команды!$A$2:$AN$7500,MATCH(BC$3,Команды!$A$2:$A$7500,0),$E19+2)=Команды!$AJ$10,TRUE,FALSE),IF(INDEX(Команды!$A$2:$AN$7500,MATCH(BC$3,Команды!$A$2:$A$7500,0),$E19+2)=Команды!$AJ$11,TRUE,FALSE),IF(INDEX(Команды!$A$2:$AN$7500,MATCH(BC$3,Команды!$A$2:$A$7500,0),$E19+2)=Команды!$AJ$12,TRUE,FALSE),IF(INDEX(Команды!$A$2:$AN$7500,MATCH(BC$3,Команды!$A$2:$A$7500,0),$E19+2)=Команды!$AJ$13,TRUE,FALSE),IF(INDEX(Команды!$A$2:$AN$7500,MATCH(BC$3,Команды!$A$2:$A$7500,0),$E19+2)=Команды!$AJ$14,TRUE,FALSE),IF(INDEX(Команды!$A$2:$AN$7500,MATCH(BC$3,Команды!$A$2:$A$7500,0),$E19+2)=Команды!$AJ$15,TRUE,FALSE),IF(INDEX(Команды!$A$2:$AN$7500,MATCH(BC$3,Команды!$A$2:$A$7500,0),$E19+2)=Команды!$AJ$16,TRUE,FALSE),,IF(INDEX(Команды!$A$2:$AN$7500,MATCH(BC$3,Команды!$A$2:$A$7500,0),$E19+2)=Команды!$AJ$17,TRUE,FALSE),,IF(INDEX(Команды!$A$2:$AN$7500,MATCH(BC$3,Команды!$A$2:$A$7500,0),$E19+2)=Команды!$AJ$18,TRUE,FALSE),,IF(INDEX(Команды!$A$2:$AN$7500,MATCH(BC$3,Команды!$A$2:$A$7500,0),$E19+2)=Команды!$AJ$19,TRUE,FALSE)),INDEX(Команды!$AJ$2:$AK$19,MATCH(INDEX(Команды!$A$2:$AN$7500,MATCH(BC$3,Команды!$A$2:$A$7500,0),$E19+2),Команды!$AJ$2:$AJ$19,0),2),0)</f>
        <v>0.28125</v>
      </c>
      <c r="BD19" s="175">
        <f>IF(OR(IF(INDEX(Команды!$A$2:$AN$7500,MATCH(BC$3,Команды!$A$2:$A$7500,0),$E19+2)=Команды!$AJ$2,TRUE,FALSE),IF(INDEX(Команды!$A$2:$AN$7500,MATCH(BC$3,Команды!$A$2:$A$7500,0),$E19+2)=Команды!$AJ$3,TRUE,FALSE),IF(INDEX(Команды!$A$2:$AN$7500,MATCH(BC$3,Команды!$A$2:$A$7500,0),$E19+2)=Команды!$AJ$4,TRUE,FALSE),IF(INDEX(Команды!$A$2:$AN$7500,MATCH(BC$3,Команды!$A$2:$A$7500,0),$E19+2)=Команды!$AJ$5,TRUE,FALSE),IF(INDEX(Команды!$A$2:$AN$7500,MATCH(BC$3,Команды!$A$2:$A$7500,0),$E19+2)=Команды!$AJ$6,TRUE,FALSE),IF(INDEX(Команды!$A$2:$AN$7500,MATCH(BC$3,Команды!$A$2:$A$7500,0),$E19+2)=Команды!$AJ$7,TRUE,FALSE),IF(INDEX(Команды!$A$2:$AN$7500,MATCH(BC$3,Команды!$A$2:$A$7500,0),$E19+2)=Команды!$AJ$8,TRUE,FALSE),IF(INDEX(Команды!$A$2:$AN$7500,MATCH(BC$3,Команды!$A$2:$A$7500,0),$E19+2)=Команды!$AJ$9,TRUE,FALSE),IF(INDEX(Команды!$A$2:$AN$7500,MATCH(BC$3,Команды!$A$2:$A$7500,0),$E19+2)=Команды!$AJ$10,TRUE,FALSE),IF(INDEX(Команды!$A$2:$AN$7500,MATCH(BC$3,Команды!$A$2:$A$7500,0),$E19+2)=Команды!$AJ$11,TRUE,FALSE),IF(INDEX(Команды!$A$2:$AN$7500,MATCH(BC$3,Команды!$A$2:$A$7500,0),$E19+2)=Команды!$AJ$12,TRUE,FALSE),IF(INDEX(Команды!$A$2:$AN$7500,MATCH(BC$3,Команды!$A$2:$A$7500,0),$E19+2)=Команды!$AJ$13,TRUE,FALSE),IF(INDEX(Команды!$A$2:$AN$7500,MATCH(BC$3,Команды!$A$2:$A$7500,0),$E19+2)=Команды!$AJ$14,TRUE,FALSE),IF(INDEX(Команды!$A$2:$AN$7500,MATCH(BC$3,Команды!$A$2:$A$7500,0),$E19+2)=Команды!$AJ$15,TRUE,FALSE),IF(INDEX(Команды!$A$2:$AN$7500,MATCH(BC$3,Команды!$A$2:$A$7500,0),$E19+2)=Команды!$AJ$16,TRUE,FALSE),IF(INDEX(Команды!$A$2:$AN$7500,MATCH(BC$3,Команды!$A$2:$A$7500,0),$E19+2)=Команды!$AJ$17,TRUE,FALSE),IF(INDEX(Команды!$A$2:$AN$7500,MATCH(BC$3,Команды!$A$2:$A$7500,0),$E19+2)=Команды!$AJ$18,TRUE,FALSE),IF(INDEX(Команды!$A$2:$AN$7500,MATCH(BC$3,Команды!$A$2:$A$7500,0),$E19+2)=Команды!$AJ$19,TRUE,FALSE)),INDEX(Команды!$AJ$2:$AL$19,MATCH(INDEX(Команды!$A$2:$AN$7500,MATCH(BC$3,Команды!$A$2:$A$7500,0),$E19+2),Команды!$AJ$2:$AJ$19,0),3),0)</f>
        <v>0.65625</v>
      </c>
      <c r="BE19" s="342"/>
      <c r="BF19" s="174">
        <f>IF(OR(IF(INDEX(Команды!$A$2:$AN$7500,MATCH(BF$3,Команды!$A$2:$A$7500,0),$E19+2)=Команды!$AJ$2,TRUE,FALSE),IF(INDEX(Команды!$A$2:$AN$7500,MATCH(BF$3,Команды!$A$2:$A$7500,0),$E19+2)=Команды!$AJ$3,TRUE,FALSE),IF(INDEX(Команды!$A$2:$AN$7500,MATCH(BF$3,Команды!$A$2:$A$7500,0),$E19+2)=Команды!$AJ$4,TRUE,FALSE),IF(INDEX(Команды!$A$2:$AN$7500,MATCH(BF$3,Команды!$A$2:$A$7500,0),$E19+2)=Команды!$AJ$5,TRUE,FALSE),IF(INDEX(Команды!$A$2:$AN$7500,MATCH(BF$3,Команды!$A$2:$A$7500,0),$E19+2)=Команды!$AJ$6,TRUE,FALSE),IF(INDEX(Команды!$A$2:$AN$7500,MATCH(BF$3,Команды!$A$2:$A$7500,0),$E19+2)=Команды!$AJ$7,TRUE,FALSE),IF(INDEX(Команды!$A$2:$AN$7500,MATCH(BF$3,Команды!$A$2:$A$7500,0),$E19+2)=Команды!$AJ$8,TRUE,FALSE),IF(INDEX(Команды!$A$2:$AN$7500,MATCH(BF$3,Команды!$A$2:$A$7500,0),$E19+2)=Команды!$AJ$9,TRUE,FALSE),IF(INDEX(Команды!$A$2:$AN$7500,MATCH(BF$3,Команды!$A$2:$A$7500,0),$E19+2)=Команды!$AJ$10,TRUE,FALSE),IF(INDEX(Команды!$A$2:$AN$7500,MATCH(BF$3,Команды!$A$2:$A$7500,0),$E19+2)=Команды!$AJ$11,TRUE,FALSE),IF(INDEX(Команды!$A$2:$AN$7500,MATCH(BF$3,Команды!$A$2:$A$7500,0),$E19+2)=Команды!$AJ$12,TRUE,FALSE),IF(INDEX(Команды!$A$2:$AN$7500,MATCH(BF$3,Команды!$A$2:$A$7500,0),$E19+2)=Команды!$AJ$13,TRUE,FALSE),IF(INDEX(Команды!$A$2:$AN$7500,MATCH(BF$3,Команды!$A$2:$A$7500,0),$E19+2)=Команды!$AJ$14,TRUE,FALSE),IF(INDEX(Команды!$A$2:$AN$7500,MATCH(BF$3,Команды!$A$2:$A$7500,0),$E19+2)=Команды!$AJ$15,TRUE,FALSE),IF(INDEX(Команды!$A$2:$AN$7500,MATCH(BF$3,Команды!$A$2:$A$7500,0),$E19+2)=Команды!$AJ$16,TRUE,FALSE),,IF(INDEX(Команды!$A$2:$AN$7500,MATCH(BF$3,Команды!$A$2:$A$7500,0),$E19+2)=Команды!$AJ$17,TRUE,FALSE),,IF(INDEX(Команды!$A$2:$AN$7500,MATCH(BF$3,Команды!$A$2:$A$7500,0),$E19+2)=Команды!$AJ$18,TRUE,FALSE),,IF(INDEX(Команды!$A$2:$AN$7500,MATCH(BF$3,Команды!$A$2:$A$7500,0),$E19+2)=Команды!$AJ$19,TRUE,FALSE)),INDEX(Команды!$AJ$2:$AK$19,MATCH(INDEX(Команды!$A$2:$AN$7500,MATCH(BF$3,Команды!$A$2:$A$7500,0),$E19+2),Команды!$AJ$2:$AJ$19,0),2),0)</f>
        <v>0.5</v>
      </c>
      <c r="BG19" s="175">
        <f>IF(OR(IF(INDEX(Команды!$A$2:$AN$7500,MATCH(BF$3,Команды!$A$2:$A$7500,0),$E19+2)=Команды!$AJ$2,TRUE,FALSE),IF(INDEX(Команды!$A$2:$AN$7500,MATCH(BF$3,Команды!$A$2:$A$7500,0),$E19+2)=Команды!$AJ$3,TRUE,FALSE),IF(INDEX(Команды!$A$2:$AN$7500,MATCH(BF$3,Команды!$A$2:$A$7500,0),$E19+2)=Команды!$AJ$4,TRUE,FALSE),IF(INDEX(Команды!$A$2:$AN$7500,MATCH(BF$3,Команды!$A$2:$A$7500,0),$E19+2)=Команды!$AJ$5,TRUE,FALSE),IF(INDEX(Команды!$A$2:$AN$7500,MATCH(BF$3,Команды!$A$2:$A$7500,0),$E19+2)=Команды!$AJ$6,TRUE,FALSE),IF(INDEX(Команды!$A$2:$AN$7500,MATCH(BF$3,Команды!$A$2:$A$7500,0),$E19+2)=Команды!$AJ$7,TRUE,FALSE),IF(INDEX(Команды!$A$2:$AN$7500,MATCH(BF$3,Команды!$A$2:$A$7500,0),$E19+2)=Команды!$AJ$8,TRUE,FALSE),IF(INDEX(Команды!$A$2:$AN$7500,MATCH(BF$3,Команды!$A$2:$A$7500,0),$E19+2)=Команды!$AJ$9,TRUE,FALSE),IF(INDEX(Команды!$A$2:$AN$7500,MATCH(BF$3,Команды!$A$2:$A$7500,0),$E19+2)=Команды!$AJ$10,TRUE,FALSE),IF(INDEX(Команды!$A$2:$AN$7500,MATCH(BF$3,Команды!$A$2:$A$7500,0),$E19+2)=Команды!$AJ$11,TRUE,FALSE),IF(INDEX(Команды!$A$2:$AN$7500,MATCH(BF$3,Команды!$A$2:$A$7500,0),$E19+2)=Команды!$AJ$12,TRUE,FALSE),IF(INDEX(Команды!$A$2:$AN$7500,MATCH(BF$3,Команды!$A$2:$A$7500,0),$E19+2)=Команды!$AJ$13,TRUE,FALSE),IF(INDEX(Команды!$A$2:$AN$7500,MATCH(BF$3,Команды!$A$2:$A$7500,0),$E19+2)=Команды!$AJ$14,TRUE,FALSE),IF(INDEX(Команды!$A$2:$AN$7500,MATCH(BF$3,Команды!$A$2:$A$7500,0),$E19+2)=Команды!$AJ$15,TRUE,FALSE),IF(INDEX(Команды!$A$2:$AN$7500,MATCH(BF$3,Команды!$A$2:$A$7500,0),$E19+2)=Команды!$AJ$16,TRUE,FALSE),IF(INDEX(Команды!$A$2:$AN$7500,MATCH(BF$3,Команды!$A$2:$A$7500,0),$E19+2)=Команды!$AJ$17,TRUE,FALSE),IF(INDEX(Команды!$A$2:$AN$7500,MATCH(BF$3,Команды!$A$2:$A$7500,0),$E19+2)=Команды!$AJ$18,TRUE,FALSE),IF(INDEX(Команды!$A$2:$AN$7500,MATCH(BF$3,Команды!$A$2:$A$7500,0),$E19+2)=Команды!$AJ$19,TRUE,FALSE)),INDEX(Команды!$AJ$2:$AL$19,MATCH(INDEX(Команды!$A$2:$AN$7500,MATCH(BF$3,Команды!$A$2:$A$7500,0),$E19+2),Команды!$AJ$2:$AJ$19,0),3),0)</f>
        <v>0.875</v>
      </c>
      <c r="BH19" s="342"/>
      <c r="BI19" s="174">
        <f>IF(OR(IF(INDEX(Команды!$A$2:$AN$7500,MATCH(BI$3,Команды!$A$2:$A$7500,0),$E19+2)=Команды!$AJ$2,TRUE,FALSE),IF(INDEX(Команды!$A$2:$AN$7500,MATCH(BI$3,Команды!$A$2:$A$7500,0),$E19+2)=Команды!$AJ$3,TRUE,FALSE),IF(INDEX(Команды!$A$2:$AN$7500,MATCH(BI$3,Команды!$A$2:$A$7500,0),$E19+2)=Команды!$AJ$4,TRUE,FALSE),IF(INDEX(Команды!$A$2:$AN$7500,MATCH(BI$3,Команды!$A$2:$A$7500,0),$E19+2)=Команды!$AJ$5,TRUE,FALSE),IF(INDEX(Команды!$A$2:$AN$7500,MATCH(BI$3,Команды!$A$2:$A$7500,0),$E19+2)=Команды!$AJ$6,TRUE,FALSE),IF(INDEX(Команды!$A$2:$AN$7500,MATCH(BI$3,Команды!$A$2:$A$7500,0),$E19+2)=Команды!$AJ$7,TRUE,FALSE),IF(INDEX(Команды!$A$2:$AN$7500,MATCH(BI$3,Команды!$A$2:$A$7500,0),$E19+2)=Команды!$AJ$8,TRUE,FALSE),IF(INDEX(Команды!$A$2:$AN$7500,MATCH(BI$3,Команды!$A$2:$A$7500,0),$E19+2)=Команды!$AJ$9,TRUE,FALSE),IF(INDEX(Команды!$A$2:$AN$7500,MATCH(BI$3,Команды!$A$2:$A$7500,0),$E19+2)=Команды!$AJ$10,TRUE,FALSE),IF(INDEX(Команды!$A$2:$AN$7500,MATCH(BI$3,Команды!$A$2:$A$7500,0),$E19+2)=Команды!$AJ$11,TRUE,FALSE),IF(INDEX(Команды!$A$2:$AN$7500,MATCH(BI$3,Команды!$A$2:$A$7500,0),$E19+2)=Команды!$AJ$12,TRUE,FALSE),IF(INDEX(Команды!$A$2:$AN$7500,MATCH(BI$3,Команды!$A$2:$A$7500,0),$E19+2)=Команды!$AJ$13,TRUE,FALSE),IF(INDEX(Команды!$A$2:$AN$7500,MATCH(BI$3,Команды!$A$2:$A$7500,0),$E19+2)=Команды!$AJ$14,TRUE,FALSE),IF(INDEX(Команды!$A$2:$AN$7500,MATCH(BI$3,Команды!$A$2:$A$7500,0),$E19+2)=Команды!$AJ$15,TRUE,FALSE),IF(INDEX(Команды!$A$2:$AN$7500,MATCH(BI$3,Команды!$A$2:$A$7500,0),$E19+2)=Команды!$AJ$16,TRUE,FALSE),,IF(INDEX(Команды!$A$2:$AN$7500,MATCH(BI$3,Команды!$A$2:$A$7500,0),$E19+2)=Команды!$AJ$17,TRUE,FALSE),,IF(INDEX(Команды!$A$2:$AN$7500,MATCH(BI$3,Команды!$A$2:$A$7500,0),$E19+2)=Команды!$AJ$18,TRUE,FALSE),,IF(INDEX(Команды!$A$2:$AN$7500,MATCH(BI$3,Команды!$A$2:$A$7500,0),$E19+2)=Команды!$AJ$19,TRUE,FALSE)),INDEX(Команды!$AJ$2:$AK$19,MATCH(INDEX(Команды!$A$2:$AN$7500,MATCH(BI$3,Команды!$A$2:$A$7500,0),$E19+2),Команды!$AJ$2:$AJ$19,0),2),0)</f>
        <v>0.64583333333333337</v>
      </c>
      <c r="BJ19" s="175">
        <f>IF(OR(IF(INDEX(Команды!$A$2:$AN$7500,MATCH(BI$3,Команды!$A$2:$A$7500,0),$E19+2)=Команды!$AJ$2,TRUE,FALSE),IF(INDEX(Команды!$A$2:$AN$7500,MATCH(BI$3,Команды!$A$2:$A$7500,0),$E19+2)=Команды!$AJ$3,TRUE,FALSE),IF(INDEX(Команды!$A$2:$AN$7500,MATCH(BI$3,Команды!$A$2:$A$7500,0),$E19+2)=Команды!$AJ$4,TRUE,FALSE),IF(INDEX(Команды!$A$2:$AN$7500,MATCH(BI$3,Команды!$A$2:$A$7500,0),$E19+2)=Команды!$AJ$5,TRUE,FALSE),IF(INDEX(Команды!$A$2:$AN$7500,MATCH(BI$3,Команды!$A$2:$A$7500,0),$E19+2)=Команды!$AJ$6,TRUE,FALSE),IF(INDEX(Команды!$A$2:$AN$7500,MATCH(BI$3,Команды!$A$2:$A$7500,0),$E19+2)=Команды!$AJ$7,TRUE,FALSE),IF(INDEX(Команды!$A$2:$AN$7500,MATCH(BI$3,Команды!$A$2:$A$7500,0),$E19+2)=Команды!$AJ$8,TRUE,FALSE),IF(INDEX(Команды!$A$2:$AN$7500,MATCH(BI$3,Команды!$A$2:$A$7500,0),$E19+2)=Команды!$AJ$9,TRUE,FALSE),IF(INDEX(Команды!$A$2:$AN$7500,MATCH(BI$3,Команды!$A$2:$A$7500,0),$E19+2)=Команды!$AJ$10,TRUE,FALSE),IF(INDEX(Команды!$A$2:$AN$7500,MATCH(BI$3,Команды!$A$2:$A$7500,0),$E19+2)=Команды!$AJ$11,TRUE,FALSE),IF(INDEX(Команды!$A$2:$AN$7500,MATCH(BI$3,Команды!$A$2:$A$7500,0),$E19+2)=Команды!$AJ$12,TRUE,FALSE),IF(INDEX(Команды!$A$2:$AN$7500,MATCH(BI$3,Команды!$A$2:$A$7500,0),$E19+2)=Команды!$AJ$13,TRUE,FALSE),IF(INDEX(Команды!$A$2:$AN$7500,MATCH(BI$3,Команды!$A$2:$A$7500,0),$E19+2)=Команды!$AJ$14,TRUE,FALSE),IF(INDEX(Команды!$A$2:$AN$7500,MATCH(BI$3,Команды!$A$2:$A$7500,0),$E19+2)=Команды!$AJ$15,TRUE,FALSE),IF(INDEX(Команды!$A$2:$AN$7500,MATCH(BI$3,Команды!$A$2:$A$7500,0),$E19+2)=Команды!$AJ$16,TRUE,FALSE),IF(INDEX(Команды!$A$2:$AN$7500,MATCH(BI$3,Команды!$A$2:$A$7500,0),$E19+2)=Команды!$AJ$17,TRUE,FALSE),IF(INDEX(Команды!$A$2:$AN$7500,MATCH(BI$3,Команды!$A$2:$A$7500,0),$E19+2)=Команды!$AJ$18,TRUE,FALSE),IF(INDEX(Команды!$A$2:$AN$7500,MATCH(BI$3,Команды!$A$2:$A$7500,0),$E19+2)=Команды!$AJ$19,TRUE,FALSE)),INDEX(Команды!$AJ$2:$AL$19,MATCH(INDEX(Команды!$A$2:$AN$7500,MATCH(BI$3,Команды!$A$2:$A$7500,0),$E19+2),Команды!$AJ$2:$AJ$19,0),3),0)</f>
        <v>1.0208333333333333</v>
      </c>
      <c r="BK19" s="342"/>
      <c r="BL19" s="174">
        <f>IF(OR(IF(INDEX(Команды!$A$2:$AN$7500,MATCH(BL$3,Команды!$A$2:$A$7500,0),$E19+2)=Команды!$AJ$2,TRUE,FALSE),IF(INDEX(Команды!$A$2:$AN$7500,MATCH(BL$3,Команды!$A$2:$A$7500,0),$E19+2)=Команды!$AJ$3,TRUE,FALSE),IF(INDEX(Команды!$A$2:$AN$7500,MATCH(BL$3,Команды!$A$2:$A$7500,0),$E19+2)=Команды!$AJ$4,TRUE,FALSE),IF(INDEX(Команды!$A$2:$AN$7500,MATCH(BL$3,Команды!$A$2:$A$7500,0),$E19+2)=Команды!$AJ$5,TRUE,FALSE),IF(INDEX(Команды!$A$2:$AN$7500,MATCH(BL$3,Команды!$A$2:$A$7500,0),$E19+2)=Команды!$AJ$6,TRUE,FALSE),IF(INDEX(Команды!$A$2:$AN$7500,MATCH(BL$3,Команды!$A$2:$A$7500,0),$E19+2)=Команды!$AJ$7,TRUE,FALSE),IF(INDEX(Команды!$A$2:$AN$7500,MATCH(BL$3,Команды!$A$2:$A$7500,0),$E19+2)=Команды!$AJ$8,TRUE,FALSE),IF(INDEX(Команды!$A$2:$AN$7500,MATCH(BL$3,Команды!$A$2:$A$7500,0),$E19+2)=Команды!$AJ$9,TRUE,FALSE),IF(INDEX(Команды!$A$2:$AN$7500,MATCH(BL$3,Команды!$A$2:$A$7500,0),$E19+2)=Команды!$AJ$10,TRUE,FALSE),IF(INDEX(Команды!$A$2:$AN$7500,MATCH(BL$3,Команды!$A$2:$A$7500,0),$E19+2)=Команды!$AJ$11,TRUE,FALSE),IF(INDEX(Команды!$A$2:$AN$7500,MATCH(BL$3,Команды!$A$2:$A$7500,0),$E19+2)=Команды!$AJ$12,TRUE,FALSE),IF(INDEX(Команды!$A$2:$AN$7500,MATCH(BL$3,Команды!$A$2:$A$7500,0),$E19+2)=Команды!$AJ$13,TRUE,FALSE),IF(INDEX(Команды!$A$2:$AN$7500,MATCH(BL$3,Команды!$A$2:$A$7500,0),$E19+2)=Команды!$AJ$14,TRUE,FALSE),IF(INDEX(Команды!$A$2:$AN$7500,MATCH(BL$3,Команды!$A$2:$A$7500,0),$E19+2)=Команды!$AJ$15,TRUE,FALSE),IF(INDEX(Команды!$A$2:$AN$7500,MATCH(BL$3,Команды!$A$2:$A$7500,0),$E19+2)=Команды!$AJ$16,TRUE,FALSE),,IF(INDEX(Команды!$A$2:$AN$7500,MATCH(BL$3,Команды!$A$2:$A$7500,0),$E19+2)=Команды!$AJ$17,TRUE,FALSE),,IF(INDEX(Команды!$A$2:$AN$7500,MATCH(BL$3,Команды!$A$2:$A$7500,0),$E19+2)=Команды!$AJ$18,TRUE,FALSE),,IF(INDEX(Команды!$A$2:$AN$7500,MATCH(BL$3,Команды!$A$2:$A$7500,0),$E19+2)=Команды!$AJ$19,TRUE,FALSE)),INDEX(Команды!$AJ$2:$AK$19,MATCH(INDEX(Команды!$A$2:$AN$7500,MATCH(BL$3,Команды!$A$2:$A$7500,0),$E19+2),Команды!$AJ$2:$AJ$19,0),2),0)</f>
        <v>0.64583333333333337</v>
      </c>
      <c r="BM19" s="175">
        <f>IF(OR(IF(INDEX(Команды!$A$2:$AN$7500,MATCH(BL$3,Команды!$A$2:$A$7500,0),$E19+2)=Команды!$AJ$2,TRUE,FALSE),IF(INDEX(Команды!$A$2:$AN$7500,MATCH(BL$3,Команды!$A$2:$A$7500,0),$E19+2)=Команды!$AJ$3,TRUE,FALSE),IF(INDEX(Команды!$A$2:$AN$7500,MATCH(BL$3,Команды!$A$2:$A$7500,0),$E19+2)=Команды!$AJ$4,TRUE,FALSE),IF(INDEX(Команды!$A$2:$AN$7500,MATCH(BL$3,Команды!$A$2:$A$7500,0),$E19+2)=Команды!$AJ$5,TRUE,FALSE),IF(INDEX(Команды!$A$2:$AN$7500,MATCH(BL$3,Команды!$A$2:$A$7500,0),$E19+2)=Команды!$AJ$6,TRUE,FALSE),IF(INDEX(Команды!$A$2:$AN$7500,MATCH(BL$3,Команды!$A$2:$A$7500,0),$E19+2)=Команды!$AJ$7,TRUE,FALSE),IF(INDEX(Команды!$A$2:$AN$7500,MATCH(BL$3,Команды!$A$2:$A$7500,0),$E19+2)=Команды!$AJ$8,TRUE,FALSE),IF(INDEX(Команды!$A$2:$AN$7500,MATCH(BL$3,Команды!$A$2:$A$7500,0),$E19+2)=Команды!$AJ$9,TRUE,FALSE),IF(INDEX(Команды!$A$2:$AN$7500,MATCH(BL$3,Команды!$A$2:$A$7500,0),$E19+2)=Команды!$AJ$10,TRUE,FALSE),IF(INDEX(Команды!$A$2:$AN$7500,MATCH(BL$3,Команды!$A$2:$A$7500,0),$E19+2)=Команды!$AJ$11,TRUE,FALSE),IF(INDEX(Команды!$A$2:$AN$7500,MATCH(BL$3,Команды!$A$2:$A$7500,0),$E19+2)=Команды!$AJ$12,TRUE,FALSE),IF(INDEX(Команды!$A$2:$AN$7500,MATCH(BL$3,Команды!$A$2:$A$7500,0),$E19+2)=Команды!$AJ$13,TRUE,FALSE),IF(INDEX(Команды!$A$2:$AN$7500,MATCH(BL$3,Команды!$A$2:$A$7500,0),$E19+2)=Команды!$AJ$14,TRUE,FALSE),IF(INDEX(Команды!$A$2:$AN$7500,MATCH(BL$3,Команды!$A$2:$A$7500,0),$E19+2)=Команды!$AJ$15,TRUE,FALSE),IF(INDEX(Команды!$A$2:$AN$7500,MATCH(BL$3,Команды!$A$2:$A$7500,0),$E19+2)=Команды!$AJ$16,TRUE,FALSE),IF(INDEX(Команды!$A$2:$AN$7500,MATCH(BL$3,Команды!$A$2:$A$7500,0),$E19+2)=Команды!$AJ$17,TRUE,FALSE),IF(INDEX(Команды!$A$2:$AN$7500,MATCH(BL$3,Команды!$A$2:$A$7500,0),$E19+2)=Команды!$AJ$18,TRUE,FALSE),IF(INDEX(Команды!$A$2:$AN$7500,MATCH(BL$3,Команды!$A$2:$A$7500,0),$E19+2)=Команды!$AJ$19,TRUE,FALSE)),INDEX(Команды!$AJ$2:$AL$19,MATCH(INDEX(Команды!$A$2:$AN$7500,MATCH(BL$3,Команды!$A$2:$A$7500,0),$E19+2),Команды!$AJ$2:$AJ$19,0),3),0)</f>
        <v>1.0208333333333333</v>
      </c>
      <c r="BN19" s="342"/>
      <c r="BO19" s="174" t="str">
        <f>IF(OR(IF(INDEX(Команды!$A$2:$AN$7500,MATCH(BO$3,Команды!$A$2:$A$7500,0),$E19+2)=Команды!$AJ$2,TRUE,FALSE),IF(INDEX(Команды!$A$2:$AN$7500,MATCH(BO$3,Команды!$A$2:$A$7500,0),$E19+2)=Команды!$AJ$3,TRUE,FALSE),IF(INDEX(Команды!$A$2:$AN$7500,MATCH(BO$3,Команды!$A$2:$A$7500,0),$E19+2)=Команды!$AJ$4,TRUE,FALSE),IF(INDEX(Команды!$A$2:$AN$7500,MATCH(BO$3,Команды!$A$2:$A$7500,0),$E19+2)=Команды!$AJ$5,TRUE,FALSE),IF(INDEX(Команды!$A$2:$AN$7500,MATCH(BO$3,Команды!$A$2:$A$7500,0),$E19+2)=Команды!$AJ$6,TRUE,FALSE),IF(INDEX(Команды!$A$2:$AN$7500,MATCH(BO$3,Команды!$A$2:$A$7500,0),$E19+2)=Команды!$AJ$7,TRUE,FALSE),IF(INDEX(Команды!$A$2:$AN$7500,MATCH(BO$3,Команды!$A$2:$A$7500,0),$E19+2)=Команды!$AJ$8,TRUE,FALSE),IF(INDEX(Команды!$A$2:$AN$7500,MATCH(BO$3,Команды!$A$2:$A$7500,0),$E19+2)=Команды!$AJ$9,TRUE,FALSE),IF(INDEX(Команды!$A$2:$AN$7500,MATCH(BO$3,Команды!$A$2:$A$7500,0),$E19+2)=Команды!$AJ$10,TRUE,FALSE),IF(INDEX(Команды!$A$2:$AN$7500,MATCH(BO$3,Команды!$A$2:$A$7500,0),$E19+2)=Команды!$AJ$11,TRUE,FALSE),IF(INDEX(Команды!$A$2:$AN$7500,MATCH(BO$3,Команды!$A$2:$A$7500,0),$E19+2)=Команды!$AJ$12,TRUE,FALSE),IF(INDEX(Команды!$A$2:$AN$7500,MATCH(BO$3,Команды!$A$2:$A$7500,0),$E19+2)=Команды!$AJ$13,TRUE,FALSE),IF(INDEX(Команды!$A$2:$AN$7500,MATCH(BO$3,Команды!$A$2:$A$7500,0),$E19+2)=Команды!$AJ$14,TRUE,FALSE),IF(INDEX(Команды!$A$2:$AN$7500,MATCH(BO$3,Команды!$A$2:$A$7500,0),$E19+2)=Команды!$AJ$15,TRUE,FALSE),IF(INDEX(Команды!$A$2:$AN$7500,MATCH(BO$3,Команды!$A$2:$A$7500,0),$E19+2)=Команды!$AJ$16,TRUE,FALSE),,IF(INDEX(Команды!$A$2:$AN$7500,MATCH(BO$3,Команды!$A$2:$A$7500,0),$E19+2)=Команды!$AJ$17,TRUE,FALSE),,IF(INDEX(Команды!$A$2:$AN$7500,MATCH(BO$3,Команды!$A$2:$A$7500,0),$E19+2)=Команды!$AJ$18,TRUE,FALSE),,IF(INDEX(Команды!$A$2:$AN$7500,MATCH(BO$3,Команды!$A$2:$A$7500,0),$E19+2)=Команды!$AJ$19,TRUE,FALSE)),INDEX(Команды!$AJ$2:$AK$19,MATCH(INDEX(Команды!$A$2:$AN$7500,MATCH(BO$3,Команды!$A$2:$A$7500,0),$E19+2),Команды!$AJ$2:$AJ$19,0),2),0)</f>
        <v>В</v>
      </c>
      <c r="BP19" s="175" t="str">
        <f>IF(OR(IF(INDEX(Команды!$A$2:$AN$7500,MATCH(BO$3,Команды!$A$2:$A$7500,0),$E19+2)=Команды!$AJ$2,TRUE,FALSE),IF(INDEX(Команды!$A$2:$AN$7500,MATCH(BO$3,Команды!$A$2:$A$7500,0),$E19+2)=Команды!$AJ$3,TRUE,FALSE),IF(INDEX(Команды!$A$2:$AN$7500,MATCH(BO$3,Команды!$A$2:$A$7500,0),$E19+2)=Команды!$AJ$4,TRUE,FALSE),IF(INDEX(Команды!$A$2:$AN$7500,MATCH(BO$3,Команды!$A$2:$A$7500,0),$E19+2)=Команды!$AJ$5,TRUE,FALSE),IF(INDEX(Команды!$A$2:$AN$7500,MATCH(BO$3,Команды!$A$2:$A$7500,0),$E19+2)=Команды!$AJ$6,TRUE,FALSE),IF(INDEX(Команды!$A$2:$AN$7500,MATCH(BO$3,Команды!$A$2:$A$7500,0),$E19+2)=Команды!$AJ$7,TRUE,FALSE),IF(INDEX(Команды!$A$2:$AN$7500,MATCH(BO$3,Команды!$A$2:$A$7500,0),$E19+2)=Команды!$AJ$8,TRUE,FALSE),IF(INDEX(Команды!$A$2:$AN$7500,MATCH(BO$3,Команды!$A$2:$A$7500,0),$E19+2)=Команды!$AJ$9,TRUE,FALSE),IF(INDEX(Команды!$A$2:$AN$7500,MATCH(BO$3,Команды!$A$2:$A$7500,0),$E19+2)=Команды!$AJ$10,TRUE,FALSE),IF(INDEX(Команды!$A$2:$AN$7500,MATCH(BO$3,Команды!$A$2:$A$7500,0),$E19+2)=Команды!$AJ$11,TRUE,FALSE),IF(INDEX(Команды!$A$2:$AN$7500,MATCH(BO$3,Команды!$A$2:$A$7500,0),$E19+2)=Команды!$AJ$12,TRUE,FALSE),IF(INDEX(Команды!$A$2:$AN$7500,MATCH(BO$3,Команды!$A$2:$A$7500,0),$E19+2)=Команды!$AJ$13,TRUE,FALSE),IF(INDEX(Команды!$A$2:$AN$7500,MATCH(BO$3,Команды!$A$2:$A$7500,0),$E19+2)=Команды!$AJ$14,TRUE,FALSE),IF(INDEX(Команды!$A$2:$AN$7500,MATCH(BO$3,Команды!$A$2:$A$7500,0),$E19+2)=Команды!$AJ$15,TRUE,FALSE),IF(INDEX(Команды!$A$2:$AN$7500,MATCH(BO$3,Команды!$A$2:$A$7500,0),$E19+2)=Команды!$AJ$16,TRUE,FALSE),IF(INDEX(Команды!$A$2:$AN$7500,MATCH(BO$3,Команды!$A$2:$A$7500,0),$E19+2)=Команды!$AJ$17,TRUE,FALSE),IF(INDEX(Команды!$A$2:$AN$7500,MATCH(BO$3,Команды!$A$2:$A$7500,0),$E19+2)=Команды!$AJ$18,TRUE,FALSE),IF(INDEX(Команды!$A$2:$AN$7500,MATCH(BO$3,Команды!$A$2:$A$7500,0),$E19+2)=Команды!$AJ$19,TRUE,FALSE)),INDEX(Команды!$AJ$2:$AL$19,MATCH(INDEX(Команды!$A$2:$AN$7500,MATCH(BO$3,Команды!$A$2:$A$7500,0),$E19+2),Команды!$AJ$2:$AJ$19,0),3),0)</f>
        <v>В</v>
      </c>
      <c r="BQ19" s="342"/>
      <c r="BR19" s="174" t="str">
        <f>IF(OR(IF(INDEX(Команды!$A$2:$AN$7500,MATCH(BR$3,Команды!$A$2:$A$7500,0),$E19+2)=Команды!$AJ$2,TRUE,FALSE),IF(INDEX(Команды!$A$2:$AN$7500,MATCH(BR$3,Команды!$A$2:$A$7500,0),$E19+2)=Команды!$AJ$3,TRUE,FALSE),IF(INDEX(Команды!$A$2:$AN$7500,MATCH(BR$3,Команды!$A$2:$A$7500,0),$E19+2)=Команды!$AJ$4,TRUE,FALSE),IF(INDEX(Команды!$A$2:$AN$7500,MATCH(BR$3,Команды!$A$2:$A$7500,0),$E19+2)=Команды!$AJ$5,TRUE,FALSE),IF(INDEX(Команды!$A$2:$AN$7500,MATCH(BR$3,Команды!$A$2:$A$7500,0),$E19+2)=Команды!$AJ$6,TRUE,FALSE),IF(INDEX(Команды!$A$2:$AN$7500,MATCH(BR$3,Команды!$A$2:$A$7500,0),$E19+2)=Команды!$AJ$7,TRUE,FALSE),IF(INDEX(Команды!$A$2:$AN$7500,MATCH(BR$3,Команды!$A$2:$A$7500,0),$E19+2)=Команды!$AJ$8,TRUE,FALSE),IF(INDEX(Команды!$A$2:$AN$7500,MATCH(BR$3,Команды!$A$2:$A$7500,0),$E19+2)=Команды!$AJ$9,TRUE,FALSE),IF(INDEX(Команды!$A$2:$AN$7500,MATCH(BR$3,Команды!$A$2:$A$7500,0),$E19+2)=Команды!$AJ$10,TRUE,FALSE),IF(INDEX(Команды!$A$2:$AN$7500,MATCH(BR$3,Команды!$A$2:$A$7500,0),$E19+2)=Команды!$AJ$11,TRUE,FALSE),IF(INDEX(Команды!$A$2:$AN$7500,MATCH(BR$3,Команды!$A$2:$A$7500,0),$E19+2)=Команды!$AJ$12,TRUE,FALSE),IF(INDEX(Команды!$A$2:$AN$7500,MATCH(BR$3,Команды!$A$2:$A$7500,0),$E19+2)=Команды!$AJ$13,TRUE,FALSE),IF(INDEX(Команды!$A$2:$AN$7500,MATCH(BR$3,Команды!$A$2:$A$7500,0),$E19+2)=Команды!$AJ$14,TRUE,FALSE),IF(INDEX(Команды!$A$2:$AN$7500,MATCH(BR$3,Команды!$A$2:$A$7500,0),$E19+2)=Команды!$AJ$15,TRUE,FALSE),IF(INDEX(Команды!$A$2:$AN$7500,MATCH(BR$3,Команды!$A$2:$A$7500,0),$E19+2)=Команды!$AJ$16,TRUE,FALSE),,IF(INDEX(Команды!$A$2:$AN$7500,MATCH(BR$3,Команды!$A$2:$A$7500,0),$E19+2)=Команды!$AJ$17,TRUE,FALSE),,IF(INDEX(Команды!$A$2:$AN$7500,MATCH(BR$3,Команды!$A$2:$A$7500,0),$E19+2)=Команды!$AJ$18,TRUE,FALSE),,IF(INDEX(Команды!$A$2:$AN$7500,MATCH(BR$3,Команды!$A$2:$A$7500,0),$E19+2)=Команды!$AJ$19,TRUE,FALSE)),INDEX(Команды!$AJ$2:$AK$19,MATCH(INDEX(Команды!$A$2:$AN$7500,MATCH(BR$3,Команды!$A$2:$A$7500,0),$E19+2),Команды!$AJ$2:$AJ$19,0),2),0)</f>
        <v>В</v>
      </c>
      <c r="BS19" s="175" t="str">
        <f>IF(OR(IF(INDEX(Команды!$A$2:$AN$7500,MATCH(BR$3,Команды!$A$2:$A$7500,0),$E19+2)=Команды!$AJ$2,TRUE,FALSE),IF(INDEX(Команды!$A$2:$AN$7500,MATCH(BR$3,Команды!$A$2:$A$7500,0),$E19+2)=Команды!$AJ$3,TRUE,FALSE),IF(INDEX(Команды!$A$2:$AN$7500,MATCH(BR$3,Команды!$A$2:$A$7500,0),$E19+2)=Команды!$AJ$4,TRUE,FALSE),IF(INDEX(Команды!$A$2:$AN$7500,MATCH(BR$3,Команды!$A$2:$A$7500,0),$E19+2)=Команды!$AJ$5,TRUE,FALSE),IF(INDEX(Команды!$A$2:$AN$7500,MATCH(BR$3,Команды!$A$2:$A$7500,0),$E19+2)=Команды!$AJ$6,TRUE,FALSE),IF(INDEX(Команды!$A$2:$AN$7500,MATCH(BR$3,Команды!$A$2:$A$7500,0),$E19+2)=Команды!$AJ$7,TRUE,FALSE),IF(INDEX(Команды!$A$2:$AN$7500,MATCH(BR$3,Команды!$A$2:$A$7500,0),$E19+2)=Команды!$AJ$8,TRUE,FALSE),IF(INDEX(Команды!$A$2:$AN$7500,MATCH(BR$3,Команды!$A$2:$A$7500,0),$E19+2)=Команды!$AJ$9,TRUE,FALSE),IF(INDEX(Команды!$A$2:$AN$7500,MATCH(BR$3,Команды!$A$2:$A$7500,0),$E19+2)=Команды!$AJ$10,TRUE,FALSE),IF(INDEX(Команды!$A$2:$AN$7500,MATCH(BR$3,Команды!$A$2:$A$7500,0),$E19+2)=Команды!$AJ$11,TRUE,FALSE),IF(INDEX(Команды!$A$2:$AN$7500,MATCH(BR$3,Команды!$A$2:$A$7500,0),$E19+2)=Команды!$AJ$12,TRUE,FALSE),IF(INDEX(Команды!$A$2:$AN$7500,MATCH(BR$3,Команды!$A$2:$A$7500,0),$E19+2)=Команды!$AJ$13,TRUE,FALSE),IF(INDEX(Команды!$A$2:$AN$7500,MATCH(BR$3,Команды!$A$2:$A$7500,0),$E19+2)=Команды!$AJ$14,TRUE,FALSE),IF(INDEX(Команды!$A$2:$AN$7500,MATCH(BR$3,Команды!$A$2:$A$7500,0),$E19+2)=Команды!$AJ$15,TRUE,FALSE),IF(INDEX(Команды!$A$2:$AN$7500,MATCH(BR$3,Команды!$A$2:$A$7500,0),$E19+2)=Команды!$AJ$16,TRUE,FALSE),IF(INDEX(Команды!$A$2:$AN$7500,MATCH(BR$3,Команды!$A$2:$A$7500,0),$E19+2)=Команды!$AJ$17,TRUE,FALSE),IF(INDEX(Команды!$A$2:$AN$7500,MATCH(BR$3,Команды!$A$2:$A$7500,0),$E19+2)=Команды!$AJ$18,TRUE,FALSE),IF(INDEX(Команды!$A$2:$AN$7500,MATCH(BR$3,Команды!$A$2:$A$7500,0),$E19+2)=Команды!$AJ$19,TRUE,FALSE)),INDEX(Команды!$AJ$2:$AL$19,MATCH(INDEX(Команды!$A$2:$AN$7500,MATCH(BR$3,Команды!$A$2:$A$7500,0),$E19+2),Команды!$AJ$2:$AJ$19,0),3),0)</f>
        <v>В</v>
      </c>
      <c r="BT19" s="342"/>
      <c r="BU19" s="174">
        <f>IF(OR(IF(INDEX(Команды!$A$2:$AN$7500,MATCH(BU$3,Команды!$A$2:$A$7500,0),$E19+2)=Команды!$AJ$2,TRUE,FALSE),IF(INDEX(Команды!$A$2:$AN$7500,MATCH(BU$3,Команды!$A$2:$A$7500,0),$E19+2)=Команды!$AJ$3,TRUE,FALSE),IF(INDEX(Команды!$A$2:$AN$7500,MATCH(BU$3,Команды!$A$2:$A$7500,0),$E19+2)=Команды!$AJ$4,TRUE,FALSE),IF(INDEX(Команды!$A$2:$AN$7500,MATCH(BU$3,Команды!$A$2:$A$7500,0),$E19+2)=Команды!$AJ$5,TRUE,FALSE),IF(INDEX(Команды!$A$2:$AN$7500,MATCH(BU$3,Команды!$A$2:$A$7500,0),$E19+2)=Команды!$AJ$6,TRUE,FALSE),IF(INDEX(Команды!$A$2:$AN$7500,MATCH(BU$3,Команды!$A$2:$A$7500,0),$E19+2)=Команды!$AJ$7,TRUE,FALSE),IF(INDEX(Команды!$A$2:$AN$7500,MATCH(BU$3,Команды!$A$2:$A$7500,0),$E19+2)=Команды!$AJ$8,TRUE,FALSE),IF(INDEX(Команды!$A$2:$AN$7500,MATCH(BU$3,Команды!$A$2:$A$7500,0),$E19+2)=Команды!$AJ$9,TRUE,FALSE),IF(INDEX(Команды!$A$2:$AN$7500,MATCH(BU$3,Команды!$A$2:$A$7500,0),$E19+2)=Команды!$AJ$10,TRUE,FALSE),IF(INDEX(Команды!$A$2:$AN$7500,MATCH(BU$3,Команды!$A$2:$A$7500,0),$E19+2)=Команды!$AJ$11,TRUE,FALSE),IF(INDEX(Команды!$A$2:$AN$7500,MATCH(BU$3,Команды!$A$2:$A$7500,0),$E19+2)=Команды!$AJ$12,TRUE,FALSE),IF(INDEX(Команды!$A$2:$AN$7500,MATCH(BU$3,Команды!$A$2:$A$7500,0),$E19+2)=Команды!$AJ$13,TRUE,FALSE),IF(INDEX(Команды!$A$2:$AN$7500,MATCH(BU$3,Команды!$A$2:$A$7500,0),$E19+2)=Команды!$AJ$14,TRUE,FALSE),IF(INDEX(Команды!$A$2:$AN$7500,MATCH(BU$3,Команды!$A$2:$A$7500,0),$E19+2)=Команды!$AJ$15,TRUE,FALSE),IF(INDEX(Команды!$A$2:$AN$7500,MATCH(BU$3,Команды!$A$2:$A$7500,0),$E19+2)=Команды!$AJ$16,TRUE,FALSE),,IF(INDEX(Команды!$A$2:$AN$7500,MATCH(BU$3,Команды!$A$2:$A$7500,0),$E19+2)=Команды!$AJ$17,TRUE,FALSE),,IF(INDEX(Команды!$A$2:$AN$7500,MATCH(BU$3,Команды!$A$2:$A$7500,0),$E19+2)=Команды!$AJ$18,TRUE,FALSE),,IF(INDEX(Команды!$A$2:$AN$7500,MATCH(BU$3,Команды!$A$2:$A$7500,0),$E19+2)=Команды!$AJ$19,TRUE,FALSE)),INDEX(Команды!$AJ$2:$AK$19,MATCH(INDEX(Команды!$A$2:$AN$7500,MATCH(BU$3,Команды!$A$2:$A$7500,0),$E19+2),Команды!$AJ$2:$AJ$19,0),2),0)</f>
        <v>0.28125</v>
      </c>
      <c r="BV19" s="175">
        <f>IF(OR(IF(INDEX(Команды!$A$2:$AN$7500,MATCH(BU$3,Команды!$A$2:$A$7500,0),$E19+2)=Команды!$AJ$2,TRUE,FALSE),IF(INDEX(Команды!$A$2:$AN$7500,MATCH(BU$3,Команды!$A$2:$A$7500,0),$E19+2)=Команды!$AJ$3,TRUE,FALSE),IF(INDEX(Команды!$A$2:$AN$7500,MATCH(BU$3,Команды!$A$2:$A$7500,0),$E19+2)=Команды!$AJ$4,TRUE,FALSE),IF(INDEX(Команды!$A$2:$AN$7500,MATCH(BU$3,Команды!$A$2:$A$7500,0),$E19+2)=Команды!$AJ$5,TRUE,FALSE),IF(INDEX(Команды!$A$2:$AN$7500,MATCH(BU$3,Команды!$A$2:$A$7500,0),$E19+2)=Команды!$AJ$6,TRUE,FALSE),IF(INDEX(Команды!$A$2:$AN$7500,MATCH(BU$3,Команды!$A$2:$A$7500,0),$E19+2)=Команды!$AJ$7,TRUE,FALSE),IF(INDEX(Команды!$A$2:$AN$7500,MATCH(BU$3,Команды!$A$2:$A$7500,0),$E19+2)=Команды!$AJ$8,TRUE,FALSE),IF(INDEX(Команды!$A$2:$AN$7500,MATCH(BU$3,Команды!$A$2:$A$7500,0),$E19+2)=Команды!$AJ$9,TRUE,FALSE),IF(INDEX(Команды!$A$2:$AN$7500,MATCH(BU$3,Команды!$A$2:$A$7500,0),$E19+2)=Команды!$AJ$10,TRUE,FALSE),IF(INDEX(Команды!$A$2:$AN$7500,MATCH(BU$3,Команды!$A$2:$A$7500,0),$E19+2)=Команды!$AJ$11,TRUE,FALSE),IF(INDEX(Команды!$A$2:$AN$7500,MATCH(BU$3,Команды!$A$2:$A$7500,0),$E19+2)=Команды!$AJ$12,TRUE,FALSE),IF(INDEX(Команды!$A$2:$AN$7500,MATCH(BU$3,Команды!$A$2:$A$7500,0),$E19+2)=Команды!$AJ$13,TRUE,FALSE),IF(INDEX(Команды!$A$2:$AN$7500,MATCH(BU$3,Команды!$A$2:$A$7500,0),$E19+2)=Команды!$AJ$14,TRUE,FALSE),IF(INDEX(Команды!$A$2:$AN$7500,MATCH(BU$3,Команды!$A$2:$A$7500,0),$E19+2)=Команды!$AJ$15,TRUE,FALSE),IF(INDEX(Команды!$A$2:$AN$7500,MATCH(BU$3,Команды!$A$2:$A$7500,0),$E19+2)=Команды!$AJ$16,TRUE,FALSE),IF(INDEX(Команды!$A$2:$AN$7500,MATCH(BU$3,Команды!$A$2:$A$7500,0),$E19+2)=Команды!$AJ$17,TRUE,FALSE),IF(INDEX(Команды!$A$2:$AN$7500,MATCH(BU$3,Команды!$A$2:$A$7500,0),$E19+2)=Команды!$AJ$18,TRUE,FALSE),IF(INDEX(Команды!$A$2:$AN$7500,MATCH(BU$3,Команды!$A$2:$A$7500,0),$E19+2)=Команды!$AJ$19,TRUE,FALSE)),INDEX(Команды!$AJ$2:$AL$19,MATCH(INDEX(Команды!$A$2:$AN$7500,MATCH(BU$3,Команды!$A$2:$A$7500,0),$E19+2),Команды!$AJ$2:$AJ$19,0),3),0)</f>
        <v>0.65625</v>
      </c>
      <c r="BW19" s="342"/>
      <c r="BX19" s="174">
        <f>IF(OR(IF(INDEX(Команды!$A$2:$AN$7500,MATCH(BX$3,Команды!$A$2:$A$7500,0),$E19+2)=Команды!$AJ$2,TRUE,FALSE),IF(INDEX(Команды!$A$2:$AN$7500,MATCH(BX$3,Команды!$A$2:$A$7500,0),$E19+2)=Команды!$AJ$3,TRUE,FALSE),IF(INDEX(Команды!$A$2:$AN$7500,MATCH(BX$3,Команды!$A$2:$A$7500,0),$E19+2)=Команды!$AJ$4,TRUE,FALSE),IF(INDEX(Команды!$A$2:$AN$7500,MATCH(BX$3,Команды!$A$2:$A$7500,0),$E19+2)=Команды!$AJ$5,TRUE,FALSE),IF(INDEX(Команды!$A$2:$AN$7500,MATCH(BX$3,Команды!$A$2:$A$7500,0),$E19+2)=Команды!$AJ$6,TRUE,FALSE),IF(INDEX(Команды!$A$2:$AN$7500,MATCH(BX$3,Команды!$A$2:$A$7500,0),$E19+2)=Команды!$AJ$7,TRUE,FALSE),IF(INDEX(Команды!$A$2:$AN$7500,MATCH(BX$3,Команды!$A$2:$A$7500,0),$E19+2)=Команды!$AJ$8,TRUE,FALSE),IF(INDEX(Команды!$A$2:$AN$7500,MATCH(BX$3,Команды!$A$2:$A$7500,0),$E19+2)=Команды!$AJ$9,TRUE,FALSE),IF(INDEX(Команды!$A$2:$AN$7500,MATCH(BX$3,Команды!$A$2:$A$7500,0),$E19+2)=Команды!$AJ$10,TRUE,FALSE),IF(INDEX(Команды!$A$2:$AN$7500,MATCH(BX$3,Команды!$A$2:$A$7500,0),$E19+2)=Команды!$AJ$11,TRUE,FALSE),IF(INDEX(Команды!$A$2:$AN$7500,MATCH(BX$3,Команды!$A$2:$A$7500,0),$E19+2)=Команды!$AJ$12,TRUE,FALSE),IF(INDEX(Команды!$A$2:$AN$7500,MATCH(BX$3,Команды!$A$2:$A$7500,0),$E19+2)=Команды!$AJ$13,TRUE,FALSE),IF(INDEX(Команды!$A$2:$AN$7500,MATCH(BX$3,Команды!$A$2:$A$7500,0),$E19+2)=Команды!$AJ$14,TRUE,FALSE),IF(INDEX(Команды!$A$2:$AN$7500,MATCH(BX$3,Команды!$A$2:$A$7500,0),$E19+2)=Команды!$AJ$15,TRUE,FALSE),IF(INDEX(Команды!$A$2:$AN$7500,MATCH(BX$3,Команды!$A$2:$A$7500,0),$E19+2)=Команды!$AJ$16,TRUE,FALSE),,IF(INDEX(Команды!$A$2:$AN$7500,MATCH(BX$3,Команды!$A$2:$A$7500,0),$E19+2)=Команды!$AJ$17,TRUE,FALSE),,IF(INDEX(Команды!$A$2:$AN$7500,MATCH(BX$3,Команды!$A$2:$A$7500,0),$E19+2)=Команды!$AJ$18,TRUE,FALSE),,IF(INDEX(Команды!$A$2:$AN$7500,MATCH(BX$3,Команды!$A$2:$A$7500,0),$E19+2)=Команды!$AJ$19,TRUE,FALSE)),INDEX(Команды!$AJ$2:$AK$19,MATCH(INDEX(Команды!$A$2:$AN$7500,MATCH(BX$3,Команды!$A$2:$A$7500,0),$E19+2),Команды!$AJ$2:$AJ$19,0),2),0)</f>
        <v>0.3125</v>
      </c>
      <c r="BY19" s="175">
        <f>IF(OR(IF(INDEX(Команды!$A$2:$AN$7500,MATCH(BX$3,Команды!$A$2:$A$7500,0),$E19+2)=Команды!$AJ$2,TRUE,FALSE),IF(INDEX(Команды!$A$2:$AN$7500,MATCH(BX$3,Команды!$A$2:$A$7500,0),$E19+2)=Команды!$AJ$3,TRUE,FALSE),IF(INDEX(Команды!$A$2:$AN$7500,MATCH(BX$3,Команды!$A$2:$A$7500,0),$E19+2)=Команды!$AJ$4,TRUE,FALSE),IF(INDEX(Команды!$A$2:$AN$7500,MATCH(BX$3,Команды!$A$2:$A$7500,0),$E19+2)=Команды!$AJ$5,TRUE,FALSE),IF(INDEX(Команды!$A$2:$AN$7500,MATCH(BX$3,Команды!$A$2:$A$7500,0),$E19+2)=Команды!$AJ$6,TRUE,FALSE),IF(INDEX(Команды!$A$2:$AN$7500,MATCH(BX$3,Команды!$A$2:$A$7500,0),$E19+2)=Команды!$AJ$7,TRUE,FALSE),IF(INDEX(Команды!$A$2:$AN$7500,MATCH(BX$3,Команды!$A$2:$A$7500,0),$E19+2)=Команды!$AJ$8,TRUE,FALSE),IF(INDEX(Команды!$A$2:$AN$7500,MATCH(BX$3,Команды!$A$2:$A$7500,0),$E19+2)=Команды!$AJ$9,TRUE,FALSE),IF(INDEX(Команды!$A$2:$AN$7500,MATCH(BX$3,Команды!$A$2:$A$7500,0),$E19+2)=Команды!$AJ$10,TRUE,FALSE),IF(INDEX(Команды!$A$2:$AN$7500,MATCH(BX$3,Команды!$A$2:$A$7500,0),$E19+2)=Команды!$AJ$11,TRUE,FALSE),IF(INDEX(Команды!$A$2:$AN$7500,MATCH(BX$3,Команды!$A$2:$A$7500,0),$E19+2)=Команды!$AJ$12,TRUE,FALSE),IF(INDEX(Команды!$A$2:$AN$7500,MATCH(BX$3,Команды!$A$2:$A$7500,0),$E19+2)=Команды!$AJ$13,TRUE,FALSE),IF(INDEX(Команды!$A$2:$AN$7500,MATCH(BX$3,Команды!$A$2:$A$7500,0),$E19+2)=Команды!$AJ$14,TRUE,FALSE),IF(INDEX(Команды!$A$2:$AN$7500,MATCH(BX$3,Команды!$A$2:$A$7500,0),$E19+2)=Команды!$AJ$15,TRUE,FALSE),IF(INDEX(Команды!$A$2:$AN$7500,MATCH(BX$3,Команды!$A$2:$A$7500,0),$E19+2)=Команды!$AJ$16,TRUE,FALSE),IF(INDEX(Команды!$A$2:$AN$7500,MATCH(BX$3,Команды!$A$2:$A$7500,0),$E19+2)=Команды!$AJ$17,TRUE,FALSE),IF(INDEX(Команды!$A$2:$AN$7500,MATCH(BX$3,Команды!$A$2:$A$7500,0),$E19+2)=Команды!$AJ$18,TRUE,FALSE),IF(INDEX(Команды!$A$2:$AN$7500,MATCH(BX$3,Команды!$A$2:$A$7500,0),$E19+2)=Команды!$AJ$19,TRUE,FALSE)),INDEX(Команды!$AJ$2:$AL$19,MATCH(INDEX(Команды!$A$2:$AN$7500,MATCH(BX$3,Команды!$A$2:$A$7500,0),$E19+2),Команды!$AJ$2:$AJ$19,0),3),0)</f>
        <v>0.6875</v>
      </c>
      <c r="BZ19" s="342"/>
      <c r="CA19" s="174">
        <f>IF(OR(IF(INDEX(Команды!$A$2:$AN$7500,MATCH(CA$3,Команды!$A$2:$A$7500,0),$E19+2)=Команды!$AJ$2,TRUE,FALSE),IF(INDEX(Команды!$A$2:$AN$7500,MATCH(CA$3,Команды!$A$2:$A$7500,0),$E19+2)=Команды!$AJ$3,TRUE,FALSE),IF(INDEX(Команды!$A$2:$AN$7500,MATCH(CA$3,Команды!$A$2:$A$7500,0),$E19+2)=Команды!$AJ$4,TRUE,FALSE),IF(INDEX(Команды!$A$2:$AN$7500,MATCH(CA$3,Команды!$A$2:$A$7500,0),$E19+2)=Команды!$AJ$5,TRUE,FALSE),IF(INDEX(Команды!$A$2:$AN$7500,MATCH(CA$3,Команды!$A$2:$A$7500,0),$E19+2)=Команды!$AJ$6,TRUE,FALSE),IF(INDEX(Команды!$A$2:$AN$7500,MATCH(CA$3,Команды!$A$2:$A$7500,0),$E19+2)=Команды!$AJ$7,TRUE,FALSE),IF(INDEX(Команды!$A$2:$AN$7500,MATCH(CA$3,Команды!$A$2:$A$7500,0),$E19+2)=Команды!$AJ$8,TRUE,FALSE),IF(INDEX(Команды!$A$2:$AN$7500,MATCH(CA$3,Команды!$A$2:$A$7500,0),$E19+2)=Команды!$AJ$9,TRUE,FALSE),IF(INDEX(Команды!$A$2:$AN$7500,MATCH(CA$3,Команды!$A$2:$A$7500,0),$E19+2)=Команды!$AJ$10,TRUE,FALSE),IF(INDEX(Команды!$A$2:$AN$7500,MATCH(CA$3,Команды!$A$2:$A$7500,0),$E19+2)=Команды!$AJ$11,TRUE,FALSE),IF(INDEX(Команды!$A$2:$AN$7500,MATCH(CA$3,Команды!$A$2:$A$7500,0),$E19+2)=Команды!$AJ$12,TRUE,FALSE),IF(INDEX(Команды!$A$2:$AN$7500,MATCH(CA$3,Команды!$A$2:$A$7500,0),$E19+2)=Команды!$AJ$13,TRUE,FALSE),IF(INDEX(Команды!$A$2:$AN$7500,MATCH(CA$3,Команды!$A$2:$A$7500,0),$E19+2)=Команды!$AJ$14,TRUE,FALSE),IF(INDEX(Команды!$A$2:$AN$7500,MATCH(CA$3,Команды!$A$2:$A$7500,0),$E19+2)=Команды!$AJ$15,TRUE,FALSE),IF(INDEX(Команды!$A$2:$AN$7500,MATCH(CA$3,Команды!$A$2:$A$7500,0),$E19+2)=Команды!$AJ$16,TRUE,FALSE),,IF(INDEX(Команды!$A$2:$AN$7500,MATCH(CA$3,Команды!$A$2:$A$7500,0),$E19+2)=Команды!$AJ$17,TRUE,FALSE),,IF(INDEX(Команды!$A$2:$AN$7500,MATCH(CA$3,Команды!$A$2:$A$7500,0),$E19+2)=Команды!$AJ$18,TRUE,FALSE),,IF(INDEX(Команды!$A$2:$AN$7500,MATCH(CA$3,Команды!$A$2:$A$7500,0),$E19+2)=Команды!$AJ$19,TRUE,FALSE)),INDEX(Команды!$AJ$2:$AK$19,MATCH(INDEX(Команды!$A$2:$AN$7500,MATCH(CA$3,Команды!$A$2:$A$7500,0),$E19+2),Команды!$AJ$2:$AJ$19,0),2),0)</f>
        <v>0.33333333333333331</v>
      </c>
      <c r="CB19" s="175">
        <f>IF(OR(IF(INDEX(Команды!$A$2:$AN$7500,MATCH(CA$3,Команды!$A$2:$A$7500,0),$E19+2)=Команды!$AJ$2,TRUE,FALSE),IF(INDEX(Команды!$A$2:$AN$7500,MATCH(CA$3,Команды!$A$2:$A$7500,0),$E19+2)=Команды!$AJ$3,TRUE,FALSE),IF(INDEX(Команды!$A$2:$AN$7500,MATCH(CA$3,Команды!$A$2:$A$7500,0),$E19+2)=Команды!$AJ$4,TRUE,FALSE),IF(INDEX(Команды!$A$2:$AN$7500,MATCH(CA$3,Команды!$A$2:$A$7500,0),$E19+2)=Команды!$AJ$5,TRUE,FALSE),IF(INDEX(Команды!$A$2:$AN$7500,MATCH(CA$3,Команды!$A$2:$A$7500,0),$E19+2)=Команды!$AJ$6,TRUE,FALSE),IF(INDEX(Команды!$A$2:$AN$7500,MATCH(CA$3,Команды!$A$2:$A$7500,0),$E19+2)=Команды!$AJ$7,TRUE,FALSE),IF(INDEX(Команды!$A$2:$AN$7500,MATCH(CA$3,Команды!$A$2:$A$7500,0),$E19+2)=Команды!$AJ$8,TRUE,FALSE),IF(INDEX(Команды!$A$2:$AN$7500,MATCH(CA$3,Команды!$A$2:$A$7500,0),$E19+2)=Команды!$AJ$9,TRUE,FALSE),IF(INDEX(Команды!$A$2:$AN$7500,MATCH(CA$3,Команды!$A$2:$A$7500,0),$E19+2)=Команды!$AJ$10,TRUE,FALSE),IF(INDEX(Команды!$A$2:$AN$7500,MATCH(CA$3,Команды!$A$2:$A$7500,0),$E19+2)=Команды!$AJ$11,TRUE,FALSE),IF(INDEX(Команды!$A$2:$AN$7500,MATCH(CA$3,Команды!$A$2:$A$7500,0),$E19+2)=Команды!$AJ$12,TRUE,FALSE),IF(INDEX(Команды!$A$2:$AN$7500,MATCH(CA$3,Команды!$A$2:$A$7500,0),$E19+2)=Команды!$AJ$13,TRUE,FALSE),IF(INDEX(Команды!$A$2:$AN$7500,MATCH(CA$3,Команды!$A$2:$A$7500,0),$E19+2)=Команды!$AJ$14,TRUE,FALSE),IF(INDEX(Команды!$A$2:$AN$7500,MATCH(CA$3,Команды!$A$2:$A$7500,0),$E19+2)=Команды!$AJ$15,TRUE,FALSE),IF(INDEX(Команды!$A$2:$AN$7500,MATCH(CA$3,Команды!$A$2:$A$7500,0),$E19+2)=Команды!$AJ$16,TRUE,FALSE),IF(INDEX(Команды!$A$2:$AN$7500,MATCH(CA$3,Команды!$A$2:$A$7500,0),$E19+2)=Команды!$AJ$17,TRUE,FALSE),IF(INDEX(Команды!$A$2:$AN$7500,MATCH(CA$3,Команды!$A$2:$A$7500,0),$E19+2)=Команды!$AJ$18,TRUE,FALSE),IF(INDEX(Команды!$A$2:$AN$7500,MATCH(CA$3,Команды!$A$2:$A$7500,0),$E19+2)=Команды!$AJ$19,TRUE,FALSE)),INDEX(Команды!$AJ$2:$AL$19,MATCH(INDEX(Команды!$A$2:$AN$7500,MATCH(CA$3,Команды!$A$2:$A$7500,0),$E19+2),Команды!$AJ$2:$AJ$19,0),3),0)</f>
        <v>0.70833333333333337</v>
      </c>
      <c r="CC19" s="342"/>
      <c r="CD19" s="174">
        <f>IF(OR(IF(INDEX(Команды!$A$2:$AN$7500,MATCH(CD$3,Команды!$A$2:$A$7500,0),$E19+2)=Команды!$AJ$2,TRUE,FALSE),IF(INDEX(Команды!$A$2:$AN$7500,MATCH(CD$3,Команды!$A$2:$A$7500,0),$E19+2)=Команды!$AJ$3,TRUE,FALSE),IF(INDEX(Команды!$A$2:$AN$7500,MATCH(CD$3,Команды!$A$2:$A$7500,0),$E19+2)=Команды!$AJ$4,TRUE,FALSE),IF(INDEX(Команды!$A$2:$AN$7500,MATCH(CD$3,Команды!$A$2:$A$7500,0),$E19+2)=Команды!$AJ$5,TRUE,FALSE),IF(INDEX(Команды!$A$2:$AN$7500,MATCH(CD$3,Команды!$A$2:$A$7500,0),$E19+2)=Команды!$AJ$6,TRUE,FALSE),IF(INDEX(Команды!$A$2:$AN$7500,MATCH(CD$3,Команды!$A$2:$A$7500,0),$E19+2)=Команды!$AJ$7,TRUE,FALSE),IF(INDEX(Команды!$A$2:$AN$7500,MATCH(CD$3,Команды!$A$2:$A$7500,0),$E19+2)=Команды!$AJ$8,TRUE,FALSE),IF(INDEX(Команды!$A$2:$AN$7500,MATCH(CD$3,Команды!$A$2:$A$7500,0),$E19+2)=Команды!$AJ$9,TRUE,FALSE),IF(INDEX(Команды!$A$2:$AN$7500,MATCH(CD$3,Команды!$A$2:$A$7500,0),$E19+2)=Команды!$AJ$10,TRUE,FALSE),IF(INDEX(Команды!$A$2:$AN$7500,MATCH(CD$3,Команды!$A$2:$A$7500,0),$E19+2)=Команды!$AJ$11,TRUE,FALSE),IF(INDEX(Команды!$A$2:$AN$7500,MATCH(CD$3,Команды!$A$2:$A$7500,0),$E19+2)=Команды!$AJ$12,TRUE,FALSE),IF(INDEX(Команды!$A$2:$AN$7500,MATCH(CD$3,Команды!$A$2:$A$7500,0),$E19+2)=Команды!$AJ$13,TRUE,FALSE),IF(INDEX(Команды!$A$2:$AN$7500,MATCH(CD$3,Команды!$A$2:$A$7500,0),$E19+2)=Команды!$AJ$14,TRUE,FALSE),IF(INDEX(Команды!$A$2:$AN$7500,MATCH(CD$3,Команды!$A$2:$A$7500,0),$E19+2)=Команды!$AJ$15,TRUE,FALSE),IF(INDEX(Команды!$A$2:$AN$7500,MATCH(CD$3,Команды!$A$2:$A$7500,0),$E19+2)=Команды!$AJ$16,TRUE,FALSE),,IF(INDEX(Команды!$A$2:$AN$7500,MATCH(CD$3,Команды!$A$2:$A$7500,0),$E19+2)=Команды!$AJ$17,TRUE,FALSE),,IF(INDEX(Команды!$A$2:$AN$7500,MATCH(CD$3,Команды!$A$2:$A$7500,0),$E19+2)=Команды!$AJ$18,TRUE,FALSE),,IF(INDEX(Команды!$A$2:$AN$7500,MATCH(CD$3,Команды!$A$2:$A$7500,0),$E19+2)=Команды!$AJ$19,TRUE,FALSE)),INDEX(Команды!$AJ$2:$AK$19,MATCH(INDEX(Команды!$A$2:$AN$7500,MATCH(CD$3,Команды!$A$2:$A$7500,0),$E19+2),Команды!$AJ$2:$AJ$19,0),2),0)</f>
        <v>0.33333333333333331</v>
      </c>
      <c r="CE19" s="175">
        <f>IF(OR(IF(INDEX(Команды!$A$2:$AN$7500,MATCH(CD$3,Команды!$A$2:$A$7500,0),$E19+2)=Команды!$AJ$2,TRUE,FALSE),IF(INDEX(Команды!$A$2:$AN$7500,MATCH(CD$3,Команды!$A$2:$A$7500,0),$E19+2)=Команды!$AJ$3,TRUE,FALSE),IF(INDEX(Команды!$A$2:$AN$7500,MATCH(CD$3,Команды!$A$2:$A$7500,0),$E19+2)=Команды!$AJ$4,TRUE,FALSE),IF(INDEX(Команды!$A$2:$AN$7500,MATCH(CD$3,Команды!$A$2:$A$7500,0),$E19+2)=Команды!$AJ$5,TRUE,FALSE),IF(INDEX(Команды!$A$2:$AN$7500,MATCH(CD$3,Команды!$A$2:$A$7500,0),$E19+2)=Команды!$AJ$6,TRUE,FALSE),IF(INDEX(Команды!$A$2:$AN$7500,MATCH(CD$3,Команды!$A$2:$A$7500,0),$E19+2)=Команды!$AJ$7,TRUE,FALSE),IF(INDEX(Команды!$A$2:$AN$7500,MATCH(CD$3,Команды!$A$2:$A$7500,0),$E19+2)=Команды!$AJ$8,TRUE,FALSE),IF(INDEX(Команды!$A$2:$AN$7500,MATCH(CD$3,Команды!$A$2:$A$7500,0),$E19+2)=Команды!$AJ$9,TRUE,FALSE),IF(INDEX(Команды!$A$2:$AN$7500,MATCH(CD$3,Команды!$A$2:$A$7500,0),$E19+2)=Команды!$AJ$10,TRUE,FALSE),IF(INDEX(Команды!$A$2:$AN$7500,MATCH(CD$3,Команды!$A$2:$A$7500,0),$E19+2)=Команды!$AJ$11,TRUE,FALSE),IF(INDEX(Команды!$A$2:$AN$7500,MATCH(CD$3,Команды!$A$2:$A$7500,0),$E19+2)=Команды!$AJ$12,TRUE,FALSE),IF(INDEX(Команды!$A$2:$AN$7500,MATCH(CD$3,Команды!$A$2:$A$7500,0),$E19+2)=Команды!$AJ$13,TRUE,FALSE),IF(INDEX(Команды!$A$2:$AN$7500,MATCH(CD$3,Команды!$A$2:$A$7500,0),$E19+2)=Команды!$AJ$14,TRUE,FALSE),IF(INDEX(Команды!$A$2:$AN$7500,MATCH(CD$3,Команды!$A$2:$A$7500,0),$E19+2)=Команды!$AJ$15,TRUE,FALSE),IF(INDEX(Команды!$A$2:$AN$7500,MATCH(CD$3,Команды!$A$2:$A$7500,0),$E19+2)=Команды!$AJ$16,TRUE,FALSE),IF(INDEX(Команды!$A$2:$AN$7500,MATCH(CD$3,Команды!$A$2:$A$7500,0),$E19+2)=Команды!$AJ$17,TRUE,FALSE),IF(INDEX(Команды!$A$2:$AN$7500,MATCH(CD$3,Команды!$A$2:$A$7500,0),$E19+2)=Команды!$AJ$18,TRUE,FALSE),IF(INDEX(Команды!$A$2:$AN$7500,MATCH(CD$3,Команды!$A$2:$A$7500,0),$E19+2)=Команды!$AJ$19,TRUE,FALSE)),INDEX(Команды!$AJ$2:$AL$19,MATCH(INDEX(Команды!$A$2:$AN$7500,MATCH(CD$3,Команды!$A$2:$A$7500,0),$E19+2),Команды!$AJ$2:$AJ$19,0),3),0)</f>
        <v>0.70833333333333337</v>
      </c>
      <c r="CF19" s="342"/>
      <c r="CG19" s="174" t="str">
        <f>IF(OR(IF(INDEX(Команды!$A$2:$AN$7500,MATCH(CG$3,Команды!$A$2:$A$7500,0),$E19+2)=Команды!$AJ$2,TRUE,FALSE),IF(INDEX(Команды!$A$2:$AN$7500,MATCH(CG$3,Команды!$A$2:$A$7500,0),$E19+2)=Команды!$AJ$3,TRUE,FALSE),IF(INDEX(Команды!$A$2:$AN$7500,MATCH(CG$3,Команды!$A$2:$A$7500,0),$E19+2)=Команды!$AJ$4,TRUE,FALSE),IF(INDEX(Команды!$A$2:$AN$7500,MATCH(CG$3,Команды!$A$2:$A$7500,0),$E19+2)=Команды!$AJ$5,TRUE,FALSE),IF(INDEX(Команды!$A$2:$AN$7500,MATCH(CG$3,Команды!$A$2:$A$7500,0),$E19+2)=Команды!$AJ$6,TRUE,FALSE),IF(INDEX(Команды!$A$2:$AN$7500,MATCH(CG$3,Команды!$A$2:$A$7500,0),$E19+2)=Команды!$AJ$7,TRUE,FALSE),IF(INDEX(Команды!$A$2:$AN$7500,MATCH(CG$3,Команды!$A$2:$A$7500,0),$E19+2)=Команды!$AJ$8,TRUE,FALSE),IF(INDEX(Команды!$A$2:$AN$7500,MATCH(CG$3,Команды!$A$2:$A$7500,0),$E19+2)=Команды!$AJ$9,TRUE,FALSE),IF(INDEX(Команды!$A$2:$AN$7500,MATCH(CG$3,Команды!$A$2:$A$7500,0),$E19+2)=Команды!$AJ$10,TRUE,FALSE),IF(INDEX(Команды!$A$2:$AN$7500,MATCH(CG$3,Команды!$A$2:$A$7500,0),$E19+2)=Команды!$AJ$11,TRUE,FALSE),IF(INDEX(Команды!$A$2:$AN$7500,MATCH(CG$3,Команды!$A$2:$A$7500,0),$E19+2)=Команды!$AJ$12,TRUE,FALSE),IF(INDEX(Команды!$A$2:$AN$7500,MATCH(CG$3,Команды!$A$2:$A$7500,0),$E19+2)=Команды!$AJ$13,TRUE,FALSE),IF(INDEX(Команды!$A$2:$AN$7500,MATCH(CG$3,Команды!$A$2:$A$7500,0),$E19+2)=Команды!$AJ$14,TRUE,FALSE),IF(INDEX(Команды!$A$2:$AN$7500,MATCH(CG$3,Команды!$A$2:$A$7500,0),$E19+2)=Команды!$AJ$15,TRUE,FALSE),IF(INDEX(Команды!$A$2:$AN$7500,MATCH(CG$3,Команды!$A$2:$A$7500,0),$E19+2)=Команды!$AJ$16,TRUE,FALSE),,IF(INDEX(Команды!$A$2:$AN$7500,MATCH(CG$3,Команды!$A$2:$A$7500,0),$E19+2)=Команды!$AJ$17,TRUE,FALSE),,IF(INDEX(Команды!$A$2:$AN$7500,MATCH(CG$3,Команды!$A$2:$A$7500,0),$E19+2)=Команды!$AJ$18,TRUE,FALSE),,IF(INDEX(Команды!$A$2:$AN$7500,MATCH(CG$3,Команды!$A$2:$A$7500,0),$E19+2)=Команды!$AJ$19,TRUE,FALSE)),INDEX(Команды!$AJ$2:$AK$19,MATCH(INDEX(Команды!$A$2:$AN$7500,MATCH(CG$3,Команды!$A$2:$A$7500,0),$E19+2),Команды!$AJ$2:$AJ$19,0),2),0)</f>
        <v>В</v>
      </c>
      <c r="CH19" s="175" t="str">
        <f>IF(OR(IF(INDEX(Команды!$A$2:$AN$7500,MATCH(CG$3,Команды!$A$2:$A$7500,0),$E19+2)=Команды!$AJ$2,TRUE,FALSE),IF(INDEX(Команды!$A$2:$AN$7500,MATCH(CG$3,Команды!$A$2:$A$7500,0),$E19+2)=Команды!$AJ$3,TRUE,FALSE),IF(INDEX(Команды!$A$2:$AN$7500,MATCH(CG$3,Команды!$A$2:$A$7500,0),$E19+2)=Команды!$AJ$4,TRUE,FALSE),IF(INDEX(Команды!$A$2:$AN$7500,MATCH(CG$3,Команды!$A$2:$A$7500,0),$E19+2)=Команды!$AJ$5,TRUE,FALSE),IF(INDEX(Команды!$A$2:$AN$7500,MATCH(CG$3,Команды!$A$2:$A$7500,0),$E19+2)=Команды!$AJ$6,TRUE,FALSE),IF(INDEX(Команды!$A$2:$AN$7500,MATCH(CG$3,Команды!$A$2:$A$7500,0),$E19+2)=Команды!$AJ$7,TRUE,FALSE),IF(INDEX(Команды!$A$2:$AN$7500,MATCH(CG$3,Команды!$A$2:$A$7500,0),$E19+2)=Команды!$AJ$8,TRUE,FALSE),IF(INDEX(Команды!$A$2:$AN$7500,MATCH(CG$3,Команды!$A$2:$A$7500,0),$E19+2)=Команды!$AJ$9,TRUE,FALSE),IF(INDEX(Команды!$A$2:$AN$7500,MATCH(CG$3,Команды!$A$2:$A$7500,0),$E19+2)=Команды!$AJ$10,TRUE,FALSE),IF(INDEX(Команды!$A$2:$AN$7500,MATCH(CG$3,Команды!$A$2:$A$7500,0),$E19+2)=Команды!$AJ$11,TRUE,FALSE),IF(INDEX(Команды!$A$2:$AN$7500,MATCH(CG$3,Команды!$A$2:$A$7500,0),$E19+2)=Команды!$AJ$12,TRUE,FALSE),IF(INDEX(Команды!$A$2:$AN$7500,MATCH(CG$3,Команды!$A$2:$A$7500,0),$E19+2)=Команды!$AJ$13,TRUE,FALSE),IF(INDEX(Команды!$A$2:$AN$7500,MATCH(CG$3,Команды!$A$2:$A$7500,0),$E19+2)=Команды!$AJ$14,TRUE,FALSE),IF(INDEX(Команды!$A$2:$AN$7500,MATCH(CG$3,Команды!$A$2:$A$7500,0),$E19+2)=Команды!$AJ$15,TRUE,FALSE),IF(INDEX(Команды!$A$2:$AN$7500,MATCH(CG$3,Команды!$A$2:$A$7500,0),$E19+2)=Команды!$AJ$16,TRUE,FALSE),IF(INDEX(Команды!$A$2:$AN$7500,MATCH(CG$3,Команды!$A$2:$A$7500,0),$E19+2)=Команды!$AJ$17,TRUE,FALSE),IF(INDEX(Команды!$A$2:$AN$7500,MATCH(CG$3,Команды!$A$2:$A$7500,0),$E19+2)=Команды!$AJ$18,TRUE,FALSE),IF(INDEX(Команды!$A$2:$AN$7500,MATCH(CG$3,Команды!$A$2:$A$7500,0),$E19+2)=Команды!$AJ$19,TRUE,FALSE)),INDEX(Команды!$AJ$2:$AL$19,MATCH(INDEX(Команды!$A$2:$AN$7500,MATCH(CG$3,Команды!$A$2:$A$7500,0),$E19+2),Команды!$AJ$2:$AJ$19,0),3),0)</f>
        <v>В</v>
      </c>
      <c r="CI19" s="342"/>
      <c r="CJ19" s="174">
        <f>IF(OR(IF(INDEX(Команды!$A$2:$AN$7500,MATCH(CJ$3,Команды!$A$2:$A$7500,0),$E19+2)=Команды!$AJ$2,TRUE,FALSE),IF(INDEX(Команды!$A$2:$AN$7500,MATCH(CJ$3,Команды!$A$2:$A$7500,0),$E19+2)=Команды!$AJ$3,TRUE,FALSE),IF(INDEX(Команды!$A$2:$AN$7500,MATCH(CJ$3,Команды!$A$2:$A$7500,0),$E19+2)=Команды!$AJ$4,TRUE,FALSE),IF(INDEX(Команды!$A$2:$AN$7500,MATCH(CJ$3,Команды!$A$2:$A$7500,0),$E19+2)=Команды!$AJ$5,TRUE,FALSE),IF(INDEX(Команды!$A$2:$AN$7500,MATCH(CJ$3,Команды!$A$2:$A$7500,0),$E19+2)=Команды!$AJ$6,TRUE,FALSE),IF(INDEX(Команды!$A$2:$AN$7500,MATCH(CJ$3,Команды!$A$2:$A$7500,0),$E19+2)=Команды!$AJ$7,TRUE,FALSE),IF(INDEX(Команды!$A$2:$AN$7500,MATCH(CJ$3,Команды!$A$2:$A$7500,0),$E19+2)=Команды!$AJ$8,TRUE,FALSE),IF(INDEX(Команды!$A$2:$AN$7500,MATCH(CJ$3,Команды!$A$2:$A$7500,0),$E19+2)=Команды!$AJ$9,TRUE,FALSE),IF(INDEX(Команды!$A$2:$AN$7500,MATCH(CJ$3,Команды!$A$2:$A$7500,0),$E19+2)=Команды!$AJ$10,TRUE,FALSE),IF(INDEX(Команды!$A$2:$AN$7500,MATCH(CJ$3,Команды!$A$2:$A$7500,0),$E19+2)=Команды!$AJ$11,TRUE,FALSE),IF(INDEX(Команды!$A$2:$AN$7500,MATCH(CJ$3,Команды!$A$2:$A$7500,0),$E19+2)=Команды!$AJ$12,TRUE,FALSE),IF(INDEX(Команды!$A$2:$AN$7500,MATCH(CJ$3,Команды!$A$2:$A$7500,0),$E19+2)=Команды!$AJ$13,TRUE,FALSE),IF(INDEX(Команды!$A$2:$AN$7500,MATCH(CJ$3,Команды!$A$2:$A$7500,0),$E19+2)=Команды!$AJ$14,TRUE,FALSE),IF(INDEX(Команды!$A$2:$AN$7500,MATCH(CJ$3,Команды!$A$2:$A$7500,0),$E19+2)=Команды!$AJ$15,TRUE,FALSE),IF(INDEX(Команды!$A$2:$AN$7500,MATCH(CJ$3,Команды!$A$2:$A$7500,0),$E19+2)=Команды!$AJ$16,TRUE,FALSE),,IF(INDEX(Команды!$A$2:$AN$7500,MATCH(CJ$3,Команды!$A$2:$A$7500,0),$E19+2)=Команды!$AJ$17,TRUE,FALSE),,IF(INDEX(Команды!$A$2:$AN$7500,MATCH(CJ$3,Команды!$A$2:$A$7500,0),$E19+2)=Команды!$AJ$18,TRUE,FALSE),,IF(INDEX(Команды!$A$2:$AN$7500,MATCH(CJ$3,Команды!$A$2:$A$7500,0),$E19+2)=Команды!$AJ$19,TRUE,FALSE)),INDEX(Команды!$AJ$2:$AK$19,MATCH(INDEX(Команды!$A$2:$AN$7500,MATCH(CJ$3,Команды!$A$2:$A$7500,0),$E19+2),Команды!$AJ$2:$AJ$19,0),2),0)</f>
        <v>0.45833333333333331</v>
      </c>
      <c r="CK19" s="175">
        <f>IF(OR(IF(INDEX(Команды!$A$2:$AN$7500,MATCH(CJ$3,Команды!$A$2:$A$7500,0),$E19+2)=Команды!$AJ$2,TRUE,FALSE),IF(INDEX(Команды!$A$2:$AN$7500,MATCH(CJ$3,Команды!$A$2:$A$7500,0),$E19+2)=Команды!$AJ$3,TRUE,FALSE),IF(INDEX(Команды!$A$2:$AN$7500,MATCH(CJ$3,Команды!$A$2:$A$7500,0),$E19+2)=Команды!$AJ$4,TRUE,FALSE),IF(INDEX(Команды!$A$2:$AN$7500,MATCH(CJ$3,Команды!$A$2:$A$7500,0),$E19+2)=Команды!$AJ$5,TRUE,FALSE),IF(INDEX(Команды!$A$2:$AN$7500,MATCH(CJ$3,Команды!$A$2:$A$7500,0),$E19+2)=Команды!$AJ$6,TRUE,FALSE),IF(INDEX(Команды!$A$2:$AN$7500,MATCH(CJ$3,Команды!$A$2:$A$7500,0),$E19+2)=Команды!$AJ$7,TRUE,FALSE),IF(INDEX(Команды!$A$2:$AN$7500,MATCH(CJ$3,Команды!$A$2:$A$7500,0),$E19+2)=Команды!$AJ$8,TRUE,FALSE),IF(INDEX(Команды!$A$2:$AN$7500,MATCH(CJ$3,Команды!$A$2:$A$7500,0),$E19+2)=Команды!$AJ$9,TRUE,FALSE),IF(INDEX(Команды!$A$2:$AN$7500,MATCH(CJ$3,Команды!$A$2:$A$7500,0),$E19+2)=Команды!$AJ$10,TRUE,FALSE),IF(INDEX(Команды!$A$2:$AN$7500,MATCH(CJ$3,Команды!$A$2:$A$7500,0),$E19+2)=Команды!$AJ$11,TRUE,FALSE),IF(INDEX(Команды!$A$2:$AN$7500,MATCH(CJ$3,Команды!$A$2:$A$7500,0),$E19+2)=Команды!$AJ$12,TRUE,FALSE),IF(INDEX(Команды!$A$2:$AN$7500,MATCH(CJ$3,Команды!$A$2:$A$7500,0),$E19+2)=Команды!$AJ$13,TRUE,FALSE),IF(INDEX(Команды!$A$2:$AN$7500,MATCH(CJ$3,Команды!$A$2:$A$7500,0),$E19+2)=Команды!$AJ$14,TRUE,FALSE),IF(INDEX(Команды!$A$2:$AN$7500,MATCH(CJ$3,Команды!$A$2:$A$7500,0),$E19+2)=Команды!$AJ$15,TRUE,FALSE),IF(INDEX(Команды!$A$2:$AN$7500,MATCH(CJ$3,Команды!$A$2:$A$7500,0),$E19+2)=Команды!$AJ$16,TRUE,FALSE),IF(INDEX(Команды!$A$2:$AN$7500,MATCH(CJ$3,Команды!$A$2:$A$7500,0),$E19+2)=Команды!$AJ$17,TRUE,FALSE),IF(INDEX(Команды!$A$2:$AN$7500,MATCH(CJ$3,Команды!$A$2:$A$7500,0),$E19+2)=Команды!$AJ$18,TRUE,FALSE),IF(INDEX(Команды!$A$2:$AN$7500,MATCH(CJ$3,Команды!$A$2:$A$7500,0),$E19+2)=Команды!$AJ$19,TRUE,FALSE)),INDEX(Команды!$AJ$2:$AL$19,MATCH(INDEX(Команды!$A$2:$AN$7500,MATCH(CJ$3,Команды!$A$2:$A$7500,0),$E19+2),Команды!$AJ$2:$AJ$19,0),3),0)</f>
        <v>0.83333333333333337</v>
      </c>
      <c r="CL19" s="342"/>
      <c r="CM19" s="174">
        <f>IF(OR(IF(INDEX(Команды!$A$2:$AN$7500,MATCH(CM$3,Команды!$A$2:$A$7500,0),$E19+2)=Команды!$AJ$2,TRUE,FALSE),IF(INDEX(Команды!$A$2:$AN$7500,MATCH(CM$3,Команды!$A$2:$A$7500,0),$E19+2)=Команды!$AJ$3,TRUE,FALSE),IF(INDEX(Команды!$A$2:$AN$7500,MATCH(CM$3,Команды!$A$2:$A$7500,0),$E19+2)=Команды!$AJ$4,TRUE,FALSE),IF(INDEX(Команды!$A$2:$AN$7500,MATCH(CM$3,Команды!$A$2:$A$7500,0),$E19+2)=Команды!$AJ$5,TRUE,FALSE),IF(INDEX(Команды!$A$2:$AN$7500,MATCH(CM$3,Команды!$A$2:$A$7500,0),$E19+2)=Команды!$AJ$6,TRUE,FALSE),IF(INDEX(Команды!$A$2:$AN$7500,MATCH(CM$3,Команды!$A$2:$A$7500,0),$E19+2)=Команды!$AJ$7,TRUE,FALSE),IF(INDEX(Команды!$A$2:$AN$7500,MATCH(CM$3,Команды!$A$2:$A$7500,0),$E19+2)=Команды!$AJ$8,TRUE,FALSE),IF(INDEX(Команды!$A$2:$AN$7500,MATCH(CM$3,Команды!$A$2:$A$7500,0),$E19+2)=Команды!$AJ$9,TRUE,FALSE),IF(INDEX(Команды!$A$2:$AN$7500,MATCH(CM$3,Команды!$A$2:$A$7500,0),$E19+2)=Команды!$AJ$10,TRUE,FALSE),IF(INDEX(Команды!$A$2:$AN$7500,MATCH(CM$3,Команды!$A$2:$A$7500,0),$E19+2)=Команды!$AJ$11,TRUE,FALSE),IF(INDEX(Команды!$A$2:$AN$7500,MATCH(CM$3,Команды!$A$2:$A$7500,0),$E19+2)=Команды!$AJ$12,TRUE,FALSE),IF(INDEX(Команды!$A$2:$AN$7500,MATCH(CM$3,Команды!$A$2:$A$7500,0),$E19+2)=Команды!$AJ$13,TRUE,FALSE),IF(INDEX(Команды!$A$2:$AN$7500,MATCH(CM$3,Команды!$A$2:$A$7500,0),$E19+2)=Команды!$AJ$14,TRUE,FALSE),IF(INDEX(Команды!$A$2:$AN$7500,MATCH(CM$3,Команды!$A$2:$A$7500,0),$E19+2)=Команды!$AJ$15,TRUE,FALSE),IF(INDEX(Команды!$A$2:$AN$7500,MATCH(CM$3,Команды!$A$2:$A$7500,0),$E19+2)=Команды!$AJ$16,TRUE,FALSE),,IF(INDEX(Команды!$A$2:$AN$7500,MATCH(CM$3,Команды!$A$2:$A$7500,0),$E19+2)=Команды!$AJ$17,TRUE,FALSE),,IF(INDEX(Команды!$A$2:$AN$7500,MATCH(CM$3,Команды!$A$2:$A$7500,0),$E19+2)=Команды!$AJ$18,TRUE,FALSE),,IF(INDEX(Команды!$A$2:$AN$7500,MATCH(CM$3,Команды!$A$2:$A$7500,0),$E19+2)=Команды!$AJ$19,TRUE,FALSE)),INDEX(Команды!$AJ$2:$AK$19,MATCH(INDEX(Команды!$A$2:$AN$7500,MATCH(CM$3,Команды!$A$2:$A$7500,0),$E19+2),Команды!$AJ$2:$AJ$19,0),2),0)</f>
        <v>0.45833333333333331</v>
      </c>
      <c r="CN19" s="175">
        <f>IF(OR(IF(INDEX(Команды!$A$2:$AN$7500,MATCH(CM$3,Команды!$A$2:$A$7500,0),$E19+2)=Команды!$AJ$2,TRUE,FALSE),IF(INDEX(Команды!$A$2:$AN$7500,MATCH(CM$3,Команды!$A$2:$A$7500,0),$E19+2)=Команды!$AJ$3,TRUE,FALSE),IF(INDEX(Команды!$A$2:$AN$7500,MATCH(CM$3,Команды!$A$2:$A$7500,0),$E19+2)=Команды!$AJ$4,TRUE,FALSE),IF(INDEX(Команды!$A$2:$AN$7500,MATCH(CM$3,Команды!$A$2:$A$7500,0),$E19+2)=Команды!$AJ$5,TRUE,FALSE),IF(INDEX(Команды!$A$2:$AN$7500,MATCH(CM$3,Команды!$A$2:$A$7500,0),$E19+2)=Команды!$AJ$6,TRUE,FALSE),IF(INDEX(Команды!$A$2:$AN$7500,MATCH(CM$3,Команды!$A$2:$A$7500,0),$E19+2)=Команды!$AJ$7,TRUE,FALSE),IF(INDEX(Команды!$A$2:$AN$7500,MATCH(CM$3,Команды!$A$2:$A$7500,0),$E19+2)=Команды!$AJ$8,TRUE,FALSE),IF(INDEX(Команды!$A$2:$AN$7500,MATCH(CM$3,Команды!$A$2:$A$7500,0),$E19+2)=Команды!$AJ$9,TRUE,FALSE),IF(INDEX(Команды!$A$2:$AN$7500,MATCH(CM$3,Команды!$A$2:$A$7500,0),$E19+2)=Команды!$AJ$10,TRUE,FALSE),IF(INDEX(Команды!$A$2:$AN$7500,MATCH(CM$3,Команды!$A$2:$A$7500,0),$E19+2)=Команды!$AJ$11,TRUE,FALSE),IF(INDEX(Команды!$A$2:$AN$7500,MATCH(CM$3,Команды!$A$2:$A$7500,0),$E19+2)=Команды!$AJ$12,TRUE,FALSE),IF(INDEX(Команды!$A$2:$AN$7500,MATCH(CM$3,Команды!$A$2:$A$7500,0),$E19+2)=Команды!$AJ$13,TRUE,FALSE),IF(INDEX(Команды!$A$2:$AN$7500,MATCH(CM$3,Команды!$A$2:$A$7500,0),$E19+2)=Команды!$AJ$14,TRUE,FALSE),IF(INDEX(Команды!$A$2:$AN$7500,MATCH(CM$3,Команды!$A$2:$A$7500,0),$E19+2)=Команды!$AJ$15,TRUE,FALSE),IF(INDEX(Команды!$A$2:$AN$7500,MATCH(CM$3,Команды!$A$2:$A$7500,0),$E19+2)=Команды!$AJ$16,TRUE,FALSE),IF(INDEX(Команды!$A$2:$AN$7500,MATCH(CM$3,Команды!$A$2:$A$7500,0),$E19+2)=Команды!$AJ$17,TRUE,FALSE),IF(INDEX(Команды!$A$2:$AN$7500,MATCH(CM$3,Команды!$A$2:$A$7500,0),$E19+2)=Команды!$AJ$18,TRUE,FALSE),IF(INDEX(Команды!$A$2:$AN$7500,MATCH(CM$3,Команды!$A$2:$A$7500,0),$E19+2)=Команды!$AJ$19,TRUE,FALSE)),INDEX(Команды!$AJ$2:$AL$19,MATCH(INDEX(Команды!$A$2:$AN$7500,MATCH(CM$3,Команды!$A$2:$A$7500,0),$E19+2),Команды!$AJ$2:$AJ$19,0),3),0)</f>
        <v>0.83333333333333337</v>
      </c>
      <c r="CO19" s="342"/>
      <c r="CP19" s="174">
        <f>IF(OR(IF(INDEX(Команды!$A$2:$AN$7500,MATCH(CP$3,Команды!$A$2:$A$7500,0),$E19+2)=Команды!$AJ$2,TRUE,FALSE),IF(INDEX(Команды!$A$2:$AN$7500,MATCH(CP$3,Команды!$A$2:$A$7500,0),$E19+2)=Команды!$AJ$3,TRUE,FALSE),IF(INDEX(Команды!$A$2:$AN$7500,MATCH(CP$3,Команды!$A$2:$A$7500,0),$E19+2)=Команды!$AJ$4,TRUE,FALSE),IF(INDEX(Команды!$A$2:$AN$7500,MATCH(CP$3,Команды!$A$2:$A$7500,0),$E19+2)=Команды!$AJ$5,TRUE,FALSE),IF(INDEX(Команды!$A$2:$AN$7500,MATCH(CP$3,Команды!$A$2:$A$7500,0),$E19+2)=Команды!$AJ$6,TRUE,FALSE),IF(INDEX(Команды!$A$2:$AN$7500,MATCH(CP$3,Команды!$A$2:$A$7500,0),$E19+2)=Команды!$AJ$7,TRUE,FALSE),IF(INDEX(Команды!$A$2:$AN$7500,MATCH(CP$3,Команды!$A$2:$A$7500,0),$E19+2)=Команды!$AJ$8,TRUE,FALSE),IF(INDEX(Команды!$A$2:$AN$7500,MATCH(CP$3,Команды!$A$2:$A$7500,0),$E19+2)=Команды!$AJ$9,TRUE,FALSE),IF(INDEX(Команды!$A$2:$AN$7500,MATCH(CP$3,Команды!$A$2:$A$7500,0),$E19+2)=Команды!$AJ$10,TRUE,FALSE),IF(INDEX(Команды!$A$2:$AN$7500,MATCH(CP$3,Команды!$A$2:$A$7500,0),$E19+2)=Команды!$AJ$11,TRUE,FALSE),IF(INDEX(Команды!$A$2:$AN$7500,MATCH(CP$3,Команды!$A$2:$A$7500,0),$E19+2)=Команды!$AJ$12,TRUE,FALSE),IF(INDEX(Команды!$A$2:$AN$7500,MATCH(CP$3,Команды!$A$2:$A$7500,0),$E19+2)=Команды!$AJ$13,TRUE,FALSE),IF(INDEX(Команды!$A$2:$AN$7500,MATCH(CP$3,Команды!$A$2:$A$7500,0),$E19+2)=Команды!$AJ$14,TRUE,FALSE),IF(INDEX(Команды!$A$2:$AN$7500,MATCH(CP$3,Команды!$A$2:$A$7500,0),$E19+2)=Команды!$AJ$15,TRUE,FALSE),IF(INDEX(Команды!$A$2:$AN$7500,MATCH(CP$3,Команды!$A$2:$A$7500,0),$E19+2)=Команды!$AJ$16,TRUE,FALSE),,IF(INDEX(Команды!$A$2:$AN$7500,MATCH(CP$3,Команды!$A$2:$A$7500,0),$E19+2)=Команды!$AJ$17,TRUE,FALSE),,IF(INDEX(Команды!$A$2:$AN$7500,MATCH(CP$3,Команды!$A$2:$A$7500,0),$E19+2)=Команды!$AJ$18,TRUE,FALSE),,IF(INDEX(Команды!$A$2:$AN$7500,MATCH(CP$3,Команды!$A$2:$A$7500,0),$E19+2)=Команды!$AJ$19,TRUE,FALSE)),INDEX(Команды!$AJ$2:$AK$19,MATCH(INDEX(Команды!$A$2:$AN$7500,MATCH(CP$3,Команды!$A$2:$A$7500,0),$E19+2),Команды!$AJ$2:$AJ$19,0),2),0)</f>
        <v>0.625</v>
      </c>
      <c r="CQ19" s="175">
        <f>IF(OR(IF(INDEX(Команды!$A$2:$AN$7500,MATCH(CP$3,Команды!$A$2:$A$7500,0),$E19+2)=Команды!$AJ$2,TRUE,FALSE),IF(INDEX(Команды!$A$2:$AN$7500,MATCH(CP$3,Команды!$A$2:$A$7500,0),$E19+2)=Команды!$AJ$3,TRUE,FALSE),IF(INDEX(Команды!$A$2:$AN$7500,MATCH(CP$3,Команды!$A$2:$A$7500,0),$E19+2)=Команды!$AJ$4,TRUE,FALSE),IF(INDEX(Команды!$A$2:$AN$7500,MATCH(CP$3,Команды!$A$2:$A$7500,0),$E19+2)=Команды!$AJ$5,TRUE,FALSE),IF(INDEX(Команды!$A$2:$AN$7500,MATCH(CP$3,Команды!$A$2:$A$7500,0),$E19+2)=Команды!$AJ$6,TRUE,FALSE),IF(INDEX(Команды!$A$2:$AN$7500,MATCH(CP$3,Команды!$A$2:$A$7500,0),$E19+2)=Команды!$AJ$7,TRUE,FALSE),IF(INDEX(Команды!$A$2:$AN$7500,MATCH(CP$3,Команды!$A$2:$A$7500,0),$E19+2)=Команды!$AJ$8,TRUE,FALSE),IF(INDEX(Команды!$A$2:$AN$7500,MATCH(CP$3,Команды!$A$2:$A$7500,0),$E19+2)=Команды!$AJ$9,TRUE,FALSE),IF(INDEX(Команды!$A$2:$AN$7500,MATCH(CP$3,Команды!$A$2:$A$7500,0),$E19+2)=Команды!$AJ$10,TRUE,FALSE),IF(INDEX(Команды!$A$2:$AN$7500,MATCH(CP$3,Команды!$A$2:$A$7500,0),$E19+2)=Команды!$AJ$11,TRUE,FALSE),IF(INDEX(Команды!$A$2:$AN$7500,MATCH(CP$3,Команды!$A$2:$A$7500,0),$E19+2)=Команды!$AJ$12,TRUE,FALSE),IF(INDEX(Команды!$A$2:$AN$7500,MATCH(CP$3,Команды!$A$2:$A$7500,0),$E19+2)=Команды!$AJ$13,TRUE,FALSE),IF(INDEX(Команды!$A$2:$AN$7500,MATCH(CP$3,Команды!$A$2:$A$7500,0),$E19+2)=Команды!$AJ$14,TRUE,FALSE),IF(INDEX(Команды!$A$2:$AN$7500,MATCH(CP$3,Команды!$A$2:$A$7500,0),$E19+2)=Команды!$AJ$15,TRUE,FALSE),IF(INDEX(Команды!$A$2:$AN$7500,MATCH(CP$3,Команды!$A$2:$A$7500,0),$E19+2)=Команды!$AJ$16,TRUE,FALSE),IF(INDEX(Команды!$A$2:$AN$7500,MATCH(CP$3,Команды!$A$2:$A$7500,0),$E19+2)=Команды!$AJ$17,TRUE,FALSE),IF(INDEX(Команды!$A$2:$AN$7500,MATCH(CP$3,Команды!$A$2:$A$7500,0),$E19+2)=Команды!$AJ$18,TRUE,FALSE),IF(INDEX(Команды!$A$2:$AN$7500,MATCH(CP$3,Команды!$A$2:$A$7500,0),$E19+2)=Команды!$AJ$19,TRUE,FALSE)),INDEX(Команды!$AJ$2:$AL$19,MATCH(INDEX(Команды!$A$2:$AN$7500,MATCH(CP$3,Команды!$A$2:$A$7500,0),$E19+2),Команды!$AJ$2:$AJ$19,0),3),0)</f>
        <v>1</v>
      </c>
      <c r="CR19" s="342"/>
      <c r="CS19" s="174">
        <f>IF(OR(IF(INDEX(Команды!$A$2:$AN$7500,MATCH(CS$3,Команды!$A$2:$A$7500,0),$E19+2)=Команды!$AJ$2,TRUE,FALSE),IF(INDEX(Команды!$A$2:$AN$7500,MATCH(CS$3,Команды!$A$2:$A$7500,0),$E19+2)=Команды!$AJ$3,TRUE,FALSE),IF(INDEX(Команды!$A$2:$AN$7500,MATCH(CS$3,Команды!$A$2:$A$7500,0),$E19+2)=Команды!$AJ$4,TRUE,FALSE),IF(INDEX(Команды!$A$2:$AN$7500,MATCH(CS$3,Команды!$A$2:$A$7500,0),$E19+2)=Команды!$AJ$5,TRUE,FALSE),IF(INDEX(Команды!$A$2:$AN$7500,MATCH(CS$3,Команды!$A$2:$A$7500,0),$E19+2)=Команды!$AJ$6,TRUE,FALSE),IF(INDEX(Команды!$A$2:$AN$7500,MATCH(CS$3,Команды!$A$2:$A$7500,0),$E19+2)=Команды!$AJ$7,TRUE,FALSE),IF(INDEX(Команды!$A$2:$AN$7500,MATCH(CS$3,Команды!$A$2:$A$7500,0),$E19+2)=Команды!$AJ$8,TRUE,FALSE),IF(INDEX(Команды!$A$2:$AN$7500,MATCH(CS$3,Команды!$A$2:$A$7500,0),$E19+2)=Команды!$AJ$9,TRUE,FALSE),IF(INDEX(Команды!$A$2:$AN$7500,MATCH(CS$3,Команды!$A$2:$A$7500,0),$E19+2)=Команды!$AJ$10,TRUE,FALSE),IF(INDEX(Команды!$A$2:$AN$7500,MATCH(CS$3,Команды!$A$2:$A$7500,0),$E19+2)=Команды!$AJ$11,TRUE,FALSE),IF(INDEX(Команды!$A$2:$AN$7500,MATCH(CS$3,Команды!$A$2:$A$7500,0),$E19+2)=Команды!$AJ$12,TRUE,FALSE),IF(INDEX(Команды!$A$2:$AN$7500,MATCH(CS$3,Команды!$A$2:$A$7500,0),$E19+2)=Команды!$AJ$13,TRUE,FALSE),IF(INDEX(Команды!$A$2:$AN$7500,MATCH(CS$3,Команды!$A$2:$A$7500,0),$E19+2)=Команды!$AJ$14,TRUE,FALSE),IF(INDEX(Команды!$A$2:$AN$7500,MATCH(CS$3,Команды!$A$2:$A$7500,0),$E19+2)=Команды!$AJ$15,TRUE,FALSE),IF(INDEX(Команды!$A$2:$AN$7500,MATCH(CS$3,Команды!$A$2:$A$7500,0),$E19+2)=Команды!$AJ$16,TRUE,FALSE),,IF(INDEX(Команды!$A$2:$AN$7500,MATCH(CS$3,Команды!$A$2:$A$7500,0),$E19+2)=Команды!$AJ$17,TRUE,FALSE),,IF(INDEX(Команды!$A$2:$AN$7500,MATCH(CS$3,Команды!$A$2:$A$7500,0),$E19+2)=Команды!$AJ$18,TRUE,FALSE),,IF(INDEX(Команды!$A$2:$AN$7500,MATCH(CS$3,Команды!$A$2:$A$7500,0),$E19+2)=Команды!$AJ$19,TRUE,FALSE)),INDEX(Команды!$AJ$2:$AK$19,MATCH(INDEX(Команды!$A$2:$AN$7500,MATCH(CS$3,Команды!$A$2:$A$7500,0),$E19+2),Команды!$AJ$2:$AJ$19,0),2),0)</f>
        <v>0.64583333333333337</v>
      </c>
      <c r="CT19" s="175">
        <f>IF(OR(IF(INDEX(Команды!$A$2:$AN$7500,MATCH(CS$3,Команды!$A$2:$A$7500,0),$E19+2)=Команды!$AJ$2,TRUE,FALSE),IF(INDEX(Команды!$A$2:$AN$7500,MATCH(CS$3,Команды!$A$2:$A$7500,0),$E19+2)=Команды!$AJ$3,TRUE,FALSE),IF(INDEX(Команды!$A$2:$AN$7500,MATCH(CS$3,Команды!$A$2:$A$7500,0),$E19+2)=Команды!$AJ$4,TRUE,FALSE),IF(INDEX(Команды!$A$2:$AN$7500,MATCH(CS$3,Команды!$A$2:$A$7500,0),$E19+2)=Команды!$AJ$5,TRUE,FALSE),IF(INDEX(Команды!$A$2:$AN$7500,MATCH(CS$3,Команды!$A$2:$A$7500,0),$E19+2)=Команды!$AJ$6,TRUE,FALSE),IF(INDEX(Команды!$A$2:$AN$7500,MATCH(CS$3,Команды!$A$2:$A$7500,0),$E19+2)=Команды!$AJ$7,TRUE,FALSE),IF(INDEX(Команды!$A$2:$AN$7500,MATCH(CS$3,Команды!$A$2:$A$7500,0),$E19+2)=Команды!$AJ$8,TRUE,FALSE),IF(INDEX(Команды!$A$2:$AN$7500,MATCH(CS$3,Команды!$A$2:$A$7500,0),$E19+2)=Команды!$AJ$9,TRUE,FALSE),IF(INDEX(Команды!$A$2:$AN$7500,MATCH(CS$3,Команды!$A$2:$A$7500,0),$E19+2)=Команды!$AJ$10,TRUE,FALSE),IF(INDEX(Команды!$A$2:$AN$7500,MATCH(CS$3,Команды!$A$2:$A$7500,0),$E19+2)=Команды!$AJ$11,TRUE,FALSE),IF(INDEX(Команды!$A$2:$AN$7500,MATCH(CS$3,Команды!$A$2:$A$7500,0),$E19+2)=Команды!$AJ$12,TRUE,FALSE),IF(INDEX(Команды!$A$2:$AN$7500,MATCH(CS$3,Команды!$A$2:$A$7500,0),$E19+2)=Команды!$AJ$13,TRUE,FALSE),IF(INDEX(Команды!$A$2:$AN$7500,MATCH(CS$3,Команды!$A$2:$A$7500,0),$E19+2)=Команды!$AJ$14,TRUE,FALSE),IF(INDEX(Команды!$A$2:$AN$7500,MATCH(CS$3,Команды!$A$2:$A$7500,0),$E19+2)=Команды!$AJ$15,TRUE,FALSE),IF(INDEX(Команды!$A$2:$AN$7500,MATCH(CS$3,Команды!$A$2:$A$7500,0),$E19+2)=Команды!$AJ$16,TRUE,FALSE),IF(INDEX(Команды!$A$2:$AN$7500,MATCH(CS$3,Команды!$A$2:$A$7500,0),$E19+2)=Команды!$AJ$17,TRUE,FALSE),IF(INDEX(Команды!$A$2:$AN$7500,MATCH(CS$3,Команды!$A$2:$A$7500,0),$E19+2)=Команды!$AJ$18,TRUE,FALSE),IF(INDEX(Команды!$A$2:$AN$7500,MATCH(CS$3,Команды!$A$2:$A$7500,0),$E19+2)=Команды!$AJ$19,TRUE,FALSE)),INDEX(Команды!$AJ$2:$AL$19,MATCH(INDEX(Команды!$A$2:$AN$7500,MATCH(CS$3,Команды!$A$2:$A$7500,0),$E19+2),Команды!$AJ$2:$AJ$19,0),3),0)</f>
        <v>1.0208333333333333</v>
      </c>
      <c r="CU19" s="342"/>
    </row>
    <row r="20" spans="1:99" s="2" customFormat="1" ht="21.95" customHeight="1" x14ac:dyDescent="0.3">
      <c r="A20" s="251">
        <v>15</v>
      </c>
      <c r="B20" s="2">
        <f>VLOOKUP(A20,'Список КК'!A:F,6,TRUE)</f>
        <v>1062</v>
      </c>
      <c r="C20" s="636" t="str">
        <f>VLOOKUP(A20,'Список КК'!A:B,2,TRUE)</f>
        <v>Катлиметова Светлана Викторовна</v>
      </c>
      <c r="D20" s="203">
        <f>VLOOKUP(A20,'Список КК'!A:D,4,TRUE)</f>
        <v>0</v>
      </c>
      <c r="E20" s="4">
        <f>VLOOKUP(A20,'Список КК'!A:C,3,TRUE)</f>
        <v>16</v>
      </c>
      <c r="F20" s="220" t="str">
        <f>VLOOKUP(A20,'Список КК'!A:E,5,TRUE)</f>
        <v>Пн-Пт 8:00-17:00 (до 09.2018-переход на почасовика)</v>
      </c>
      <c r="G20" s="174" t="str">
        <f>IF(OR(IF(INDEX(Команды!$A$2:$AN$7500,MATCH(G$3,Команды!$A$2:$A$7500,0),$E20+2)=Команды!$AJ$2,TRUE,FALSE),IF(INDEX(Команды!$A$2:$AN$7500,MATCH(G$3,Команды!$A$2:$A$7500,0),$E20+2)=Команды!$AJ$3,TRUE,FALSE),IF(INDEX(Команды!$A$2:$AN$7500,MATCH(G$3,Команды!$A$2:$A$7500,0),$E20+2)=Команды!$AJ$4,TRUE,FALSE),IF(INDEX(Команды!$A$2:$AN$7500,MATCH(G$3,Команды!$A$2:$A$7500,0),$E20+2)=Команды!$AJ$5,TRUE,FALSE),IF(INDEX(Команды!$A$2:$AN$7500,MATCH(G$3,Команды!$A$2:$A$7500,0),$E20+2)=Команды!$AJ$6,TRUE,FALSE),IF(INDEX(Команды!$A$2:$AN$7500,MATCH(G$3,Команды!$A$2:$A$7500,0),$E20+2)=Команды!$AJ$7,TRUE,FALSE),IF(INDEX(Команды!$A$2:$AN$7500,MATCH(G$3,Команды!$A$2:$A$7500,0),$E20+2)=Команды!$AJ$8,TRUE,FALSE),IF(INDEX(Команды!$A$2:$AN$7500,MATCH(G$3,Команды!$A$2:$A$7500,0),$E20+2)=Команды!$AJ$9,TRUE,FALSE),IF(INDEX(Команды!$A$2:$AN$7500,MATCH(G$3,Команды!$A$2:$A$7500,0),$E20+2)=Команды!$AJ$10,TRUE,FALSE),IF(INDEX(Команды!$A$2:$AN$7500,MATCH(G$3,Команды!$A$2:$A$7500,0),$E20+2)=Команды!$AJ$11,TRUE,FALSE),IF(INDEX(Команды!$A$2:$AN$7500,MATCH(G$3,Команды!$A$2:$A$7500,0),$E20+2)=Команды!$AJ$12,TRUE,FALSE),IF(INDEX(Команды!$A$2:$AN$7500,MATCH(G$3,Команды!$A$2:$A$7500,0),$E20+2)=Команды!$AJ$13,TRUE,FALSE),IF(INDEX(Команды!$A$2:$AN$7500,MATCH(G$3,Команды!$A$2:$A$7500,0),$E20+2)=Команды!$AJ$14,TRUE,FALSE),IF(INDEX(Команды!$A$2:$AN$7500,MATCH(G$3,Команды!$A$2:$A$7500,0),$E20+2)=Команды!$AJ$15,TRUE,FALSE),IF(INDEX(Команды!$A$2:$AN$7500,MATCH(G$3,Команды!$A$2:$A$7500,0),$E20+2)=Команды!$AJ$16,TRUE,FALSE),,IF(INDEX(Команды!$A$2:$AN$7500,MATCH(G$3,Команды!$A$2:$A$7500,0),$E20+2)=Команды!$AJ$17,TRUE,FALSE),,IF(INDEX(Команды!$A$2:$AN$7500,MATCH(G$3,Команды!$A$2:$A$7500,0),$E20+2)=Команды!$AJ$18,TRUE,FALSE),,IF(INDEX(Команды!$A$2:$AN$7500,MATCH(G$3,Команды!$A$2:$A$7500,0),$E20+2)=Команды!$AJ$19,TRUE,FALSE)),INDEX(Команды!$AJ$2:$AK$19,MATCH(INDEX(Команды!$A$2:$AN$7500,MATCH(G$3,Команды!$A$2:$A$7500,0),$E20+2),Команды!$AJ$2:$AJ$19,0),2),0)</f>
        <v>В</v>
      </c>
      <c r="H20" s="175" t="str">
        <f>IF(OR(IF(INDEX(Команды!$A$2:$AN$7500,MATCH(G$3,Команды!$A$2:$A$7500,0),$E20+2)=Команды!$AJ$2,TRUE,FALSE),IF(INDEX(Команды!$A$2:$AN$7500,MATCH(G$3,Команды!$A$2:$A$7500,0),$E20+2)=Команды!$AJ$3,TRUE,FALSE),IF(INDEX(Команды!$A$2:$AN$7500,MATCH(G$3,Команды!$A$2:$A$7500,0),$E20+2)=Команды!$AJ$4,TRUE,FALSE),IF(INDEX(Команды!$A$2:$AN$7500,MATCH(G$3,Команды!$A$2:$A$7500,0),$E20+2)=Команды!$AJ$5,TRUE,FALSE),IF(INDEX(Команды!$A$2:$AN$7500,MATCH(G$3,Команды!$A$2:$A$7500,0),$E20+2)=Команды!$AJ$6,TRUE,FALSE),IF(INDEX(Команды!$A$2:$AN$7500,MATCH(G$3,Команды!$A$2:$A$7500,0),$E20+2)=Команды!$AJ$7,TRUE,FALSE),IF(INDEX(Команды!$A$2:$AN$7500,MATCH(G$3,Команды!$A$2:$A$7500,0),$E20+2)=Команды!$AJ$8,TRUE,FALSE),IF(INDEX(Команды!$A$2:$AN$7500,MATCH(G$3,Команды!$A$2:$A$7500,0),$E20+2)=Команды!$AJ$9,TRUE,FALSE),IF(INDEX(Команды!$A$2:$AN$7500,MATCH(G$3,Команды!$A$2:$A$7500,0),$E20+2)=Команды!$AJ$10,TRUE,FALSE),IF(INDEX(Команды!$A$2:$AN$7500,MATCH(G$3,Команды!$A$2:$A$7500,0),$E20+2)=Команды!$AJ$11,TRUE,FALSE),IF(INDEX(Команды!$A$2:$AN$7500,MATCH(G$3,Команды!$A$2:$A$7500,0),$E20+2)=Команды!$AJ$12,TRUE,FALSE),IF(INDEX(Команды!$A$2:$AN$7500,MATCH(G$3,Команды!$A$2:$A$7500,0),$E20+2)=Команды!$AJ$13,TRUE,FALSE),IF(INDEX(Команды!$A$2:$AN$7500,MATCH(G$3,Команды!$A$2:$A$7500,0),$E20+2)=Команды!$AJ$14,TRUE,FALSE),IF(INDEX(Команды!$A$2:$AN$7500,MATCH(G$3,Команды!$A$2:$A$7500,0),$E20+2)=Команды!$AJ$15,TRUE,FALSE),IF(INDEX(Команды!$A$2:$AN$7500,MATCH(G$3,Команды!$A$2:$A$7500,0),$E20+2)=Команды!$AJ$16,TRUE,FALSE),IF(INDEX(Команды!$A$2:$AN$7500,MATCH(G$3,Команды!$A$2:$A$7500,0),$E20+2)=Команды!$AJ$17,TRUE,FALSE),IF(INDEX(Команды!$A$2:$AN$7500,MATCH(G$3,Команды!$A$2:$A$7500,0),$E20+2)=Команды!$AJ$18,TRUE,FALSE),IF(INDEX(Команды!$A$2:$AN$7500,MATCH(G$3,Команды!$A$2:$A$7500,0),$E20+2)=Команды!$AJ$19,TRUE,FALSE)),INDEX(Команды!$AJ$2:$AL$19,MATCH(INDEX(Команды!$A$2:$AN$7500,MATCH(G$3,Команды!$A$2:$A$7500,0),$E20+2),Команды!$AJ$2:$AJ$19,0),3),0)</f>
        <v>В</v>
      </c>
      <c r="I20" s="342"/>
      <c r="J20" s="174">
        <f>IF(OR(IF(INDEX(Команды!$A$2:$AN$7500,MATCH(J$3,Команды!$A$2:$A$7500,0),$E20+2)=Команды!$AJ$2,TRUE,FALSE),IF(INDEX(Команды!$A$2:$AN$7500,MATCH(J$3,Команды!$A$2:$A$7500,0),$E20+2)=Команды!$AJ$3,TRUE,FALSE),IF(INDEX(Команды!$A$2:$AN$7500,MATCH(J$3,Команды!$A$2:$A$7500,0),$E20+2)=Команды!$AJ$4,TRUE,FALSE),IF(INDEX(Команды!$A$2:$AN$7500,MATCH(J$3,Команды!$A$2:$A$7500,0),$E20+2)=Команды!$AJ$5,TRUE,FALSE),IF(INDEX(Команды!$A$2:$AN$7500,MATCH(J$3,Команды!$A$2:$A$7500,0),$E20+2)=Команды!$AJ$6,TRUE,FALSE),IF(INDEX(Команды!$A$2:$AN$7500,MATCH(J$3,Команды!$A$2:$A$7500,0),$E20+2)=Команды!$AJ$7,TRUE,FALSE),IF(INDEX(Команды!$A$2:$AN$7500,MATCH(J$3,Команды!$A$2:$A$7500,0),$E20+2)=Команды!$AJ$8,TRUE,FALSE),IF(INDEX(Команды!$A$2:$AN$7500,MATCH(J$3,Команды!$A$2:$A$7500,0),$E20+2)=Команды!$AJ$9,TRUE,FALSE),IF(INDEX(Команды!$A$2:$AN$7500,MATCH(J$3,Команды!$A$2:$A$7500,0),$E20+2)=Команды!$AJ$10,TRUE,FALSE),IF(INDEX(Команды!$A$2:$AN$7500,MATCH(J$3,Команды!$A$2:$A$7500,0),$E20+2)=Команды!$AJ$11,TRUE,FALSE),IF(INDEX(Команды!$A$2:$AN$7500,MATCH(J$3,Команды!$A$2:$A$7500,0),$E20+2)=Команды!$AJ$12,TRUE,FALSE),IF(INDEX(Команды!$A$2:$AN$7500,MATCH(J$3,Команды!$A$2:$A$7500,0),$E20+2)=Команды!$AJ$13,TRUE,FALSE),IF(INDEX(Команды!$A$2:$AN$7500,MATCH(J$3,Команды!$A$2:$A$7500,0),$E20+2)=Команды!$AJ$14,TRUE,FALSE),IF(INDEX(Команды!$A$2:$AN$7500,MATCH(J$3,Команды!$A$2:$A$7500,0),$E20+2)=Команды!$AJ$15,TRUE,FALSE),IF(INDEX(Команды!$A$2:$AN$7500,MATCH(J$3,Команды!$A$2:$A$7500,0),$E20+2)=Команды!$AJ$16,TRUE,FALSE),,IF(INDEX(Команды!$A$2:$AN$7500,MATCH(J$3,Команды!$A$2:$A$7500,0),$E20+2)=Команды!$AJ$17,TRUE,FALSE),,IF(INDEX(Команды!$A$2:$AN$7500,MATCH(J$3,Команды!$A$2:$A$7500,0),$E20+2)=Команды!$AJ$18,TRUE,FALSE),,IF(INDEX(Команды!$A$2:$AN$7500,MATCH(J$3,Команды!$A$2:$A$7500,0),$E20+2)=Команды!$AJ$19,TRUE,FALSE)),INDEX(Команды!$AJ$2:$AK$19,MATCH(INDEX(Команды!$A$2:$AN$7500,MATCH(J$3,Команды!$A$2:$A$7500,0),$E20+2),Команды!$AJ$2:$AJ$19,0),2),0)</f>
        <v>0.33333333333333331</v>
      </c>
      <c r="K20" s="175">
        <f>IF(OR(IF(INDEX(Команды!$A$2:$AN$7500,MATCH(J$3,Команды!$A$2:$A$7500,0),$E20+2)=Команды!$AJ$2,TRUE,FALSE),IF(INDEX(Команды!$A$2:$AN$7500,MATCH(J$3,Команды!$A$2:$A$7500,0),$E20+2)=Команды!$AJ$3,TRUE,FALSE),IF(INDEX(Команды!$A$2:$AN$7500,MATCH(J$3,Команды!$A$2:$A$7500,0),$E20+2)=Команды!$AJ$4,TRUE,FALSE),IF(INDEX(Команды!$A$2:$AN$7500,MATCH(J$3,Команды!$A$2:$A$7500,0),$E20+2)=Команды!$AJ$5,TRUE,FALSE),IF(INDEX(Команды!$A$2:$AN$7500,MATCH(J$3,Команды!$A$2:$A$7500,0),$E20+2)=Команды!$AJ$6,TRUE,FALSE),IF(INDEX(Команды!$A$2:$AN$7500,MATCH(J$3,Команды!$A$2:$A$7500,0),$E20+2)=Команды!$AJ$7,TRUE,FALSE),IF(INDEX(Команды!$A$2:$AN$7500,MATCH(J$3,Команды!$A$2:$A$7500,0),$E20+2)=Команды!$AJ$8,TRUE,FALSE),IF(INDEX(Команды!$A$2:$AN$7500,MATCH(J$3,Команды!$A$2:$A$7500,0),$E20+2)=Команды!$AJ$9,TRUE,FALSE),IF(INDEX(Команды!$A$2:$AN$7500,MATCH(J$3,Команды!$A$2:$A$7500,0),$E20+2)=Команды!$AJ$10,TRUE,FALSE),IF(INDEX(Команды!$A$2:$AN$7500,MATCH(J$3,Команды!$A$2:$A$7500,0),$E20+2)=Команды!$AJ$11,TRUE,FALSE),IF(INDEX(Команды!$A$2:$AN$7500,MATCH(J$3,Команды!$A$2:$A$7500,0),$E20+2)=Команды!$AJ$12,TRUE,FALSE),IF(INDEX(Команды!$A$2:$AN$7500,MATCH(J$3,Команды!$A$2:$A$7500,0),$E20+2)=Команды!$AJ$13,TRUE,FALSE),IF(INDEX(Команды!$A$2:$AN$7500,MATCH(J$3,Команды!$A$2:$A$7500,0),$E20+2)=Команды!$AJ$14,TRUE,FALSE),IF(INDEX(Команды!$A$2:$AN$7500,MATCH(J$3,Команды!$A$2:$A$7500,0),$E20+2)=Команды!$AJ$15,TRUE,FALSE),IF(INDEX(Команды!$A$2:$AN$7500,MATCH(J$3,Команды!$A$2:$A$7500,0),$E20+2)=Команды!$AJ$16,TRUE,FALSE),IF(INDEX(Команды!$A$2:$AN$7500,MATCH(J$3,Команды!$A$2:$A$7500,0),$E20+2)=Команды!$AJ$17,TRUE,FALSE),IF(INDEX(Команды!$A$2:$AN$7500,MATCH(J$3,Команды!$A$2:$A$7500,0),$E20+2)=Команды!$AJ$18,TRUE,FALSE),IF(INDEX(Команды!$A$2:$AN$7500,MATCH(J$3,Команды!$A$2:$A$7500,0),$E20+2)=Команды!$AJ$19,TRUE,FALSE)),INDEX(Команды!$AJ$2:$AL$19,MATCH(INDEX(Команды!$A$2:$AN$7500,MATCH(J$3,Команды!$A$2:$A$7500,0),$E20+2),Команды!$AJ$2:$AJ$19,0),3),0)</f>
        <v>0.70833333333333337</v>
      </c>
      <c r="L20" s="342"/>
      <c r="M20" s="174">
        <f>IF(OR(IF(INDEX(Команды!$A$2:$AN$7500,MATCH(M$3,Команды!$A$2:$A$7500,0),$E20+2)=Команды!$AJ$2,TRUE,FALSE),IF(INDEX(Команды!$A$2:$AN$7500,MATCH(M$3,Команды!$A$2:$A$7500,0),$E20+2)=Команды!$AJ$3,TRUE,FALSE),IF(INDEX(Команды!$A$2:$AN$7500,MATCH(M$3,Команды!$A$2:$A$7500,0),$E20+2)=Команды!$AJ$4,TRUE,FALSE),IF(INDEX(Команды!$A$2:$AN$7500,MATCH(M$3,Команды!$A$2:$A$7500,0),$E20+2)=Команды!$AJ$5,TRUE,FALSE),IF(INDEX(Команды!$A$2:$AN$7500,MATCH(M$3,Команды!$A$2:$A$7500,0),$E20+2)=Команды!$AJ$6,TRUE,FALSE),IF(INDEX(Команды!$A$2:$AN$7500,MATCH(M$3,Команды!$A$2:$A$7500,0),$E20+2)=Команды!$AJ$7,TRUE,FALSE),IF(INDEX(Команды!$A$2:$AN$7500,MATCH(M$3,Команды!$A$2:$A$7500,0),$E20+2)=Команды!$AJ$8,TRUE,FALSE),IF(INDEX(Команды!$A$2:$AN$7500,MATCH(M$3,Команды!$A$2:$A$7500,0),$E20+2)=Команды!$AJ$9,TRUE,FALSE),IF(INDEX(Команды!$A$2:$AN$7500,MATCH(M$3,Команды!$A$2:$A$7500,0),$E20+2)=Команды!$AJ$10,TRUE,FALSE),IF(INDEX(Команды!$A$2:$AN$7500,MATCH(M$3,Команды!$A$2:$A$7500,0),$E20+2)=Команды!$AJ$11,TRUE,FALSE),IF(INDEX(Команды!$A$2:$AN$7500,MATCH(M$3,Команды!$A$2:$A$7500,0),$E20+2)=Команды!$AJ$12,TRUE,FALSE),IF(INDEX(Команды!$A$2:$AN$7500,MATCH(M$3,Команды!$A$2:$A$7500,0),$E20+2)=Команды!$AJ$13,TRUE,FALSE),IF(INDEX(Команды!$A$2:$AN$7500,MATCH(M$3,Команды!$A$2:$A$7500,0),$E20+2)=Команды!$AJ$14,TRUE,FALSE),IF(INDEX(Команды!$A$2:$AN$7500,MATCH(M$3,Команды!$A$2:$A$7500,0),$E20+2)=Команды!$AJ$15,TRUE,FALSE),IF(INDEX(Команды!$A$2:$AN$7500,MATCH(M$3,Команды!$A$2:$A$7500,0),$E20+2)=Команды!$AJ$16,TRUE,FALSE),,IF(INDEX(Команды!$A$2:$AN$7500,MATCH(M$3,Команды!$A$2:$A$7500,0),$E20+2)=Команды!$AJ$17,TRUE,FALSE),,IF(INDEX(Команды!$A$2:$AN$7500,MATCH(M$3,Команды!$A$2:$A$7500,0),$E20+2)=Команды!$AJ$18,TRUE,FALSE),,IF(INDEX(Команды!$A$2:$AN$7500,MATCH(M$3,Команды!$A$2:$A$7500,0),$E20+2)=Команды!$AJ$19,TRUE,FALSE)),INDEX(Команды!$AJ$2:$AK$19,MATCH(INDEX(Команды!$A$2:$AN$7500,MATCH(M$3,Команды!$A$2:$A$7500,0),$E20+2),Команды!$AJ$2:$AJ$19,0),2),0)</f>
        <v>0.33333333333333331</v>
      </c>
      <c r="N20" s="175">
        <f>IF(OR(IF(INDEX(Команды!$A$2:$AN$7500,MATCH(M$3,Команды!$A$2:$A$7500,0),$E20+2)=Команды!$AJ$2,TRUE,FALSE),IF(INDEX(Команды!$A$2:$AN$7500,MATCH(M$3,Команды!$A$2:$A$7500,0),$E20+2)=Команды!$AJ$3,TRUE,FALSE),IF(INDEX(Команды!$A$2:$AN$7500,MATCH(M$3,Команды!$A$2:$A$7500,0),$E20+2)=Команды!$AJ$4,TRUE,FALSE),IF(INDEX(Команды!$A$2:$AN$7500,MATCH(M$3,Команды!$A$2:$A$7500,0),$E20+2)=Команды!$AJ$5,TRUE,FALSE),IF(INDEX(Команды!$A$2:$AN$7500,MATCH(M$3,Команды!$A$2:$A$7500,0),$E20+2)=Команды!$AJ$6,TRUE,FALSE),IF(INDEX(Команды!$A$2:$AN$7500,MATCH(M$3,Команды!$A$2:$A$7500,0),$E20+2)=Команды!$AJ$7,TRUE,FALSE),IF(INDEX(Команды!$A$2:$AN$7500,MATCH(M$3,Команды!$A$2:$A$7500,0),$E20+2)=Команды!$AJ$8,TRUE,FALSE),IF(INDEX(Команды!$A$2:$AN$7500,MATCH(M$3,Команды!$A$2:$A$7500,0),$E20+2)=Команды!$AJ$9,TRUE,FALSE),IF(INDEX(Команды!$A$2:$AN$7500,MATCH(M$3,Команды!$A$2:$A$7500,0),$E20+2)=Команды!$AJ$10,TRUE,FALSE),IF(INDEX(Команды!$A$2:$AN$7500,MATCH(M$3,Команды!$A$2:$A$7500,0),$E20+2)=Команды!$AJ$11,TRUE,FALSE),IF(INDEX(Команды!$A$2:$AN$7500,MATCH(M$3,Команды!$A$2:$A$7500,0),$E20+2)=Команды!$AJ$12,TRUE,FALSE),IF(INDEX(Команды!$A$2:$AN$7500,MATCH(M$3,Команды!$A$2:$A$7500,0),$E20+2)=Команды!$AJ$13,TRUE,FALSE),IF(INDEX(Команды!$A$2:$AN$7500,MATCH(M$3,Команды!$A$2:$A$7500,0),$E20+2)=Команды!$AJ$14,TRUE,FALSE),IF(INDEX(Команды!$A$2:$AN$7500,MATCH(M$3,Команды!$A$2:$A$7500,0),$E20+2)=Команды!$AJ$15,TRUE,FALSE),IF(INDEX(Команды!$A$2:$AN$7500,MATCH(M$3,Команды!$A$2:$A$7500,0),$E20+2)=Команды!$AJ$16,TRUE,FALSE),IF(INDEX(Команды!$A$2:$AN$7500,MATCH(M$3,Команды!$A$2:$A$7500,0),$E20+2)=Команды!$AJ$17,TRUE,FALSE),IF(INDEX(Команды!$A$2:$AN$7500,MATCH(M$3,Команды!$A$2:$A$7500,0),$E20+2)=Команды!$AJ$18,TRUE,FALSE),IF(INDEX(Команды!$A$2:$AN$7500,MATCH(M$3,Команды!$A$2:$A$7500,0),$E20+2)=Команды!$AJ$19,TRUE,FALSE)),INDEX(Команды!$AJ$2:$AL$19,MATCH(INDEX(Команды!$A$2:$AN$7500,MATCH(M$3,Команды!$A$2:$A$7500,0),$E20+2),Команды!$AJ$2:$AJ$19,0),3),0)</f>
        <v>0.70833333333333337</v>
      </c>
      <c r="O20" s="342"/>
      <c r="P20" s="174">
        <f>IF(OR(IF(INDEX(Команды!$A$2:$AN$7500,MATCH(P$3,Команды!$A$2:$A$7500,0),$E20+2)=Команды!$AJ$2,TRUE,FALSE),IF(INDEX(Команды!$A$2:$AN$7500,MATCH(P$3,Команды!$A$2:$A$7500,0),$E20+2)=Команды!$AJ$3,TRUE,FALSE),IF(INDEX(Команды!$A$2:$AN$7500,MATCH(P$3,Команды!$A$2:$A$7500,0),$E20+2)=Команды!$AJ$4,TRUE,FALSE),IF(INDEX(Команды!$A$2:$AN$7500,MATCH(P$3,Команды!$A$2:$A$7500,0),$E20+2)=Команды!$AJ$5,TRUE,FALSE),IF(INDEX(Команды!$A$2:$AN$7500,MATCH(P$3,Команды!$A$2:$A$7500,0),$E20+2)=Команды!$AJ$6,TRUE,FALSE),IF(INDEX(Команды!$A$2:$AN$7500,MATCH(P$3,Команды!$A$2:$A$7500,0),$E20+2)=Команды!$AJ$7,TRUE,FALSE),IF(INDEX(Команды!$A$2:$AN$7500,MATCH(P$3,Команды!$A$2:$A$7500,0),$E20+2)=Команды!$AJ$8,TRUE,FALSE),IF(INDEX(Команды!$A$2:$AN$7500,MATCH(P$3,Команды!$A$2:$A$7500,0),$E20+2)=Команды!$AJ$9,TRUE,FALSE),IF(INDEX(Команды!$A$2:$AN$7500,MATCH(P$3,Команды!$A$2:$A$7500,0),$E20+2)=Команды!$AJ$10,TRUE,FALSE),IF(INDEX(Команды!$A$2:$AN$7500,MATCH(P$3,Команды!$A$2:$A$7500,0),$E20+2)=Команды!$AJ$11,TRUE,FALSE),IF(INDEX(Команды!$A$2:$AN$7500,MATCH(P$3,Команды!$A$2:$A$7500,0),$E20+2)=Команды!$AJ$12,TRUE,FALSE),IF(INDEX(Команды!$A$2:$AN$7500,MATCH(P$3,Команды!$A$2:$A$7500,0),$E20+2)=Команды!$AJ$13,TRUE,FALSE),IF(INDEX(Команды!$A$2:$AN$7500,MATCH(P$3,Команды!$A$2:$A$7500,0),$E20+2)=Команды!$AJ$14,TRUE,FALSE),IF(INDEX(Команды!$A$2:$AN$7500,MATCH(P$3,Команды!$A$2:$A$7500,0),$E20+2)=Команды!$AJ$15,TRUE,FALSE),IF(INDEX(Команды!$A$2:$AN$7500,MATCH(P$3,Команды!$A$2:$A$7500,0),$E20+2)=Команды!$AJ$16,TRUE,FALSE),,IF(INDEX(Команды!$A$2:$AN$7500,MATCH(P$3,Команды!$A$2:$A$7500,0),$E20+2)=Команды!$AJ$17,TRUE,FALSE),,IF(INDEX(Команды!$A$2:$AN$7500,MATCH(P$3,Команды!$A$2:$A$7500,0),$E20+2)=Команды!$AJ$18,TRUE,FALSE),,IF(INDEX(Команды!$A$2:$AN$7500,MATCH(P$3,Команды!$A$2:$A$7500,0),$E20+2)=Команды!$AJ$19,TRUE,FALSE)),INDEX(Команды!$AJ$2:$AK$19,MATCH(INDEX(Команды!$A$2:$AN$7500,MATCH(P$3,Команды!$A$2:$A$7500,0),$E20+2),Команды!$AJ$2:$AJ$19,0),2),0)</f>
        <v>0.33333333333333331</v>
      </c>
      <c r="Q20" s="175">
        <f>IF(OR(IF(INDEX(Команды!$A$2:$AN$7500,MATCH(P$3,Команды!$A$2:$A$7500,0),$E20+2)=Команды!$AJ$2,TRUE,FALSE),IF(INDEX(Команды!$A$2:$AN$7500,MATCH(P$3,Команды!$A$2:$A$7500,0),$E20+2)=Команды!$AJ$3,TRUE,FALSE),IF(INDEX(Команды!$A$2:$AN$7500,MATCH(P$3,Команды!$A$2:$A$7500,0),$E20+2)=Команды!$AJ$4,TRUE,FALSE),IF(INDEX(Команды!$A$2:$AN$7500,MATCH(P$3,Команды!$A$2:$A$7500,0),$E20+2)=Команды!$AJ$5,TRUE,FALSE),IF(INDEX(Команды!$A$2:$AN$7500,MATCH(P$3,Команды!$A$2:$A$7500,0),$E20+2)=Команды!$AJ$6,TRUE,FALSE),IF(INDEX(Команды!$A$2:$AN$7500,MATCH(P$3,Команды!$A$2:$A$7500,0),$E20+2)=Команды!$AJ$7,TRUE,FALSE),IF(INDEX(Команды!$A$2:$AN$7500,MATCH(P$3,Команды!$A$2:$A$7500,0),$E20+2)=Команды!$AJ$8,TRUE,FALSE),IF(INDEX(Команды!$A$2:$AN$7500,MATCH(P$3,Команды!$A$2:$A$7500,0),$E20+2)=Команды!$AJ$9,TRUE,FALSE),IF(INDEX(Команды!$A$2:$AN$7500,MATCH(P$3,Команды!$A$2:$A$7500,0),$E20+2)=Команды!$AJ$10,TRUE,FALSE),IF(INDEX(Команды!$A$2:$AN$7500,MATCH(P$3,Команды!$A$2:$A$7500,0),$E20+2)=Команды!$AJ$11,TRUE,FALSE),IF(INDEX(Команды!$A$2:$AN$7500,MATCH(P$3,Команды!$A$2:$A$7500,0),$E20+2)=Команды!$AJ$12,TRUE,FALSE),IF(INDEX(Команды!$A$2:$AN$7500,MATCH(P$3,Команды!$A$2:$A$7500,0),$E20+2)=Команды!$AJ$13,TRUE,FALSE),IF(INDEX(Команды!$A$2:$AN$7500,MATCH(P$3,Команды!$A$2:$A$7500,0),$E20+2)=Команды!$AJ$14,TRUE,FALSE),IF(INDEX(Команды!$A$2:$AN$7500,MATCH(P$3,Команды!$A$2:$A$7500,0),$E20+2)=Команды!$AJ$15,TRUE,FALSE),IF(INDEX(Команды!$A$2:$AN$7500,MATCH(P$3,Команды!$A$2:$A$7500,0),$E20+2)=Команды!$AJ$16,TRUE,FALSE),IF(INDEX(Команды!$A$2:$AN$7500,MATCH(P$3,Команды!$A$2:$A$7500,0),$E20+2)=Команды!$AJ$17,TRUE,FALSE),IF(INDEX(Команды!$A$2:$AN$7500,MATCH(P$3,Команды!$A$2:$A$7500,0),$E20+2)=Команды!$AJ$18,TRUE,FALSE),IF(INDEX(Команды!$A$2:$AN$7500,MATCH(P$3,Команды!$A$2:$A$7500,0),$E20+2)=Команды!$AJ$19,TRUE,FALSE)),INDEX(Команды!$AJ$2:$AL$19,MATCH(INDEX(Команды!$A$2:$AN$7500,MATCH(P$3,Команды!$A$2:$A$7500,0),$E20+2),Команды!$AJ$2:$AJ$19,0),3),0)</f>
        <v>0.70833333333333337</v>
      </c>
      <c r="R20" s="342"/>
      <c r="S20" s="174">
        <f>IF(OR(IF(INDEX(Команды!$A$2:$AN$7500,MATCH(S$3,Команды!$A$2:$A$7500,0),$E20+2)=Команды!$AJ$2,TRUE,FALSE),IF(INDEX(Команды!$A$2:$AN$7500,MATCH(S$3,Команды!$A$2:$A$7500,0),$E20+2)=Команды!$AJ$3,TRUE,FALSE),IF(INDEX(Команды!$A$2:$AN$7500,MATCH(S$3,Команды!$A$2:$A$7500,0),$E20+2)=Команды!$AJ$4,TRUE,FALSE),IF(INDEX(Команды!$A$2:$AN$7500,MATCH(S$3,Команды!$A$2:$A$7500,0),$E20+2)=Команды!$AJ$5,TRUE,FALSE),IF(INDEX(Команды!$A$2:$AN$7500,MATCH(S$3,Команды!$A$2:$A$7500,0),$E20+2)=Команды!$AJ$6,TRUE,FALSE),IF(INDEX(Команды!$A$2:$AN$7500,MATCH(S$3,Команды!$A$2:$A$7500,0),$E20+2)=Команды!$AJ$7,TRUE,FALSE),IF(INDEX(Команды!$A$2:$AN$7500,MATCH(S$3,Команды!$A$2:$A$7500,0),$E20+2)=Команды!$AJ$8,TRUE,FALSE),IF(INDEX(Команды!$A$2:$AN$7500,MATCH(S$3,Команды!$A$2:$A$7500,0),$E20+2)=Команды!$AJ$9,TRUE,FALSE),IF(INDEX(Команды!$A$2:$AN$7500,MATCH(S$3,Команды!$A$2:$A$7500,0),$E20+2)=Команды!$AJ$10,TRUE,FALSE),IF(INDEX(Команды!$A$2:$AN$7500,MATCH(S$3,Команды!$A$2:$A$7500,0),$E20+2)=Команды!$AJ$11,TRUE,FALSE),IF(INDEX(Команды!$A$2:$AN$7500,MATCH(S$3,Команды!$A$2:$A$7500,0),$E20+2)=Команды!$AJ$12,TRUE,FALSE),IF(INDEX(Команды!$A$2:$AN$7500,MATCH(S$3,Команды!$A$2:$A$7500,0),$E20+2)=Команды!$AJ$13,TRUE,FALSE),IF(INDEX(Команды!$A$2:$AN$7500,MATCH(S$3,Команды!$A$2:$A$7500,0),$E20+2)=Команды!$AJ$14,TRUE,FALSE),IF(INDEX(Команды!$A$2:$AN$7500,MATCH(S$3,Команды!$A$2:$A$7500,0),$E20+2)=Команды!$AJ$15,TRUE,FALSE),IF(INDEX(Команды!$A$2:$AN$7500,MATCH(S$3,Команды!$A$2:$A$7500,0),$E20+2)=Команды!$AJ$16,TRUE,FALSE),,IF(INDEX(Команды!$A$2:$AN$7500,MATCH(S$3,Команды!$A$2:$A$7500,0),$E20+2)=Команды!$AJ$17,TRUE,FALSE),,IF(INDEX(Команды!$A$2:$AN$7500,MATCH(S$3,Команды!$A$2:$A$7500,0),$E20+2)=Команды!$AJ$18,TRUE,FALSE),,IF(INDEX(Команды!$A$2:$AN$7500,MATCH(S$3,Команды!$A$2:$A$7500,0),$E20+2)=Команды!$AJ$19,TRUE,FALSE)),INDEX(Команды!$AJ$2:$AK$19,MATCH(INDEX(Команды!$A$2:$AN$7500,MATCH(S$3,Команды!$A$2:$A$7500,0),$E20+2),Команды!$AJ$2:$AJ$19,0),2),0)</f>
        <v>0.33333333333333331</v>
      </c>
      <c r="T20" s="175">
        <f>IF(OR(IF(INDEX(Команды!$A$2:$AN$7500,MATCH(S$3,Команды!$A$2:$A$7500,0),$E20+2)=Команды!$AJ$2,TRUE,FALSE),IF(INDEX(Команды!$A$2:$AN$7500,MATCH(S$3,Команды!$A$2:$A$7500,0),$E20+2)=Команды!$AJ$3,TRUE,FALSE),IF(INDEX(Команды!$A$2:$AN$7500,MATCH(S$3,Команды!$A$2:$A$7500,0),$E20+2)=Команды!$AJ$4,TRUE,FALSE),IF(INDEX(Команды!$A$2:$AN$7500,MATCH(S$3,Команды!$A$2:$A$7500,0),$E20+2)=Команды!$AJ$5,TRUE,FALSE),IF(INDEX(Команды!$A$2:$AN$7500,MATCH(S$3,Команды!$A$2:$A$7500,0),$E20+2)=Команды!$AJ$6,TRUE,FALSE),IF(INDEX(Команды!$A$2:$AN$7500,MATCH(S$3,Команды!$A$2:$A$7500,0),$E20+2)=Команды!$AJ$7,TRUE,FALSE),IF(INDEX(Команды!$A$2:$AN$7500,MATCH(S$3,Команды!$A$2:$A$7500,0),$E20+2)=Команды!$AJ$8,TRUE,FALSE),IF(INDEX(Команды!$A$2:$AN$7500,MATCH(S$3,Команды!$A$2:$A$7500,0),$E20+2)=Команды!$AJ$9,TRUE,FALSE),IF(INDEX(Команды!$A$2:$AN$7500,MATCH(S$3,Команды!$A$2:$A$7500,0),$E20+2)=Команды!$AJ$10,TRUE,FALSE),IF(INDEX(Команды!$A$2:$AN$7500,MATCH(S$3,Команды!$A$2:$A$7500,0),$E20+2)=Команды!$AJ$11,TRUE,FALSE),IF(INDEX(Команды!$A$2:$AN$7500,MATCH(S$3,Команды!$A$2:$A$7500,0),$E20+2)=Команды!$AJ$12,TRUE,FALSE),IF(INDEX(Команды!$A$2:$AN$7500,MATCH(S$3,Команды!$A$2:$A$7500,0),$E20+2)=Команды!$AJ$13,TRUE,FALSE),IF(INDEX(Команды!$A$2:$AN$7500,MATCH(S$3,Команды!$A$2:$A$7500,0),$E20+2)=Команды!$AJ$14,TRUE,FALSE),IF(INDEX(Команды!$A$2:$AN$7500,MATCH(S$3,Команды!$A$2:$A$7500,0),$E20+2)=Команды!$AJ$15,TRUE,FALSE),IF(INDEX(Команды!$A$2:$AN$7500,MATCH(S$3,Команды!$A$2:$A$7500,0),$E20+2)=Команды!$AJ$16,TRUE,FALSE),IF(INDEX(Команды!$A$2:$AN$7500,MATCH(S$3,Команды!$A$2:$A$7500,0),$E20+2)=Команды!$AJ$17,TRUE,FALSE),IF(INDEX(Команды!$A$2:$AN$7500,MATCH(S$3,Команды!$A$2:$A$7500,0),$E20+2)=Команды!$AJ$18,TRUE,FALSE),IF(INDEX(Команды!$A$2:$AN$7500,MATCH(S$3,Команды!$A$2:$A$7500,0),$E20+2)=Команды!$AJ$19,TRUE,FALSE)),INDEX(Команды!$AJ$2:$AL$19,MATCH(INDEX(Команды!$A$2:$AN$7500,MATCH(S$3,Команды!$A$2:$A$7500,0),$E20+2),Команды!$AJ$2:$AJ$19,0),3),0)</f>
        <v>0.70833333333333337</v>
      </c>
      <c r="U20" s="342"/>
      <c r="V20" s="174">
        <f>IF(OR(IF(INDEX(Команды!$A$2:$AN$7500,MATCH(V$3,Команды!$A$2:$A$7500,0),$E20+2)=Команды!$AJ$2,TRUE,FALSE),IF(INDEX(Команды!$A$2:$AN$7500,MATCH(V$3,Команды!$A$2:$A$7500,0),$E20+2)=Команды!$AJ$3,TRUE,FALSE),IF(INDEX(Команды!$A$2:$AN$7500,MATCH(V$3,Команды!$A$2:$A$7500,0),$E20+2)=Команды!$AJ$4,TRUE,FALSE),IF(INDEX(Команды!$A$2:$AN$7500,MATCH(V$3,Команды!$A$2:$A$7500,0),$E20+2)=Команды!$AJ$5,TRUE,FALSE),IF(INDEX(Команды!$A$2:$AN$7500,MATCH(V$3,Команды!$A$2:$A$7500,0),$E20+2)=Команды!$AJ$6,TRUE,FALSE),IF(INDEX(Команды!$A$2:$AN$7500,MATCH(V$3,Команды!$A$2:$A$7500,0),$E20+2)=Команды!$AJ$7,TRUE,FALSE),IF(INDEX(Команды!$A$2:$AN$7500,MATCH(V$3,Команды!$A$2:$A$7500,0),$E20+2)=Команды!$AJ$8,TRUE,FALSE),IF(INDEX(Команды!$A$2:$AN$7500,MATCH(V$3,Команды!$A$2:$A$7500,0),$E20+2)=Команды!$AJ$9,TRUE,FALSE),IF(INDEX(Команды!$A$2:$AN$7500,MATCH(V$3,Команды!$A$2:$A$7500,0),$E20+2)=Команды!$AJ$10,TRUE,FALSE),IF(INDEX(Команды!$A$2:$AN$7500,MATCH(V$3,Команды!$A$2:$A$7500,0),$E20+2)=Команды!$AJ$11,TRUE,FALSE),IF(INDEX(Команды!$A$2:$AN$7500,MATCH(V$3,Команды!$A$2:$A$7500,0),$E20+2)=Команды!$AJ$12,TRUE,FALSE),IF(INDEX(Команды!$A$2:$AN$7500,MATCH(V$3,Команды!$A$2:$A$7500,0),$E20+2)=Команды!$AJ$13,TRUE,FALSE),IF(INDEX(Команды!$A$2:$AN$7500,MATCH(V$3,Команды!$A$2:$A$7500,0),$E20+2)=Команды!$AJ$14,TRUE,FALSE),IF(INDEX(Команды!$A$2:$AN$7500,MATCH(V$3,Команды!$A$2:$A$7500,0),$E20+2)=Команды!$AJ$15,TRUE,FALSE),IF(INDEX(Команды!$A$2:$AN$7500,MATCH(V$3,Команды!$A$2:$A$7500,0),$E20+2)=Команды!$AJ$16,TRUE,FALSE),,IF(INDEX(Команды!$A$2:$AN$7500,MATCH(V$3,Команды!$A$2:$A$7500,0),$E20+2)=Команды!$AJ$17,TRUE,FALSE),,IF(INDEX(Команды!$A$2:$AN$7500,MATCH(V$3,Команды!$A$2:$A$7500,0),$E20+2)=Команды!$AJ$18,TRUE,FALSE),,IF(INDEX(Команды!$A$2:$AN$7500,MATCH(V$3,Команды!$A$2:$A$7500,0),$E20+2)=Команды!$AJ$19,TRUE,FALSE)),INDEX(Команды!$AJ$2:$AK$19,MATCH(INDEX(Команды!$A$2:$AN$7500,MATCH(V$3,Команды!$A$2:$A$7500,0),$E20+2),Команды!$AJ$2:$AJ$19,0),2),0)</f>
        <v>0.33333333333333331</v>
      </c>
      <c r="W20" s="175">
        <f>IF(OR(IF(INDEX(Команды!$A$2:$AN$7500,MATCH(V$3,Команды!$A$2:$A$7500,0),$E20+2)=Команды!$AJ$2,TRUE,FALSE),IF(INDEX(Команды!$A$2:$AN$7500,MATCH(V$3,Команды!$A$2:$A$7500,0),$E20+2)=Команды!$AJ$3,TRUE,FALSE),IF(INDEX(Команды!$A$2:$AN$7500,MATCH(V$3,Команды!$A$2:$A$7500,0),$E20+2)=Команды!$AJ$4,TRUE,FALSE),IF(INDEX(Команды!$A$2:$AN$7500,MATCH(V$3,Команды!$A$2:$A$7500,0),$E20+2)=Команды!$AJ$5,TRUE,FALSE),IF(INDEX(Команды!$A$2:$AN$7500,MATCH(V$3,Команды!$A$2:$A$7500,0),$E20+2)=Команды!$AJ$6,TRUE,FALSE),IF(INDEX(Команды!$A$2:$AN$7500,MATCH(V$3,Команды!$A$2:$A$7500,0),$E20+2)=Команды!$AJ$7,TRUE,FALSE),IF(INDEX(Команды!$A$2:$AN$7500,MATCH(V$3,Команды!$A$2:$A$7500,0),$E20+2)=Команды!$AJ$8,TRUE,FALSE),IF(INDEX(Команды!$A$2:$AN$7500,MATCH(V$3,Команды!$A$2:$A$7500,0),$E20+2)=Команды!$AJ$9,TRUE,FALSE),IF(INDEX(Команды!$A$2:$AN$7500,MATCH(V$3,Команды!$A$2:$A$7500,0),$E20+2)=Команды!$AJ$10,TRUE,FALSE),IF(INDEX(Команды!$A$2:$AN$7500,MATCH(V$3,Команды!$A$2:$A$7500,0),$E20+2)=Команды!$AJ$11,TRUE,FALSE),IF(INDEX(Команды!$A$2:$AN$7500,MATCH(V$3,Команды!$A$2:$A$7500,0),$E20+2)=Команды!$AJ$12,TRUE,FALSE),IF(INDEX(Команды!$A$2:$AN$7500,MATCH(V$3,Команды!$A$2:$A$7500,0),$E20+2)=Команды!$AJ$13,TRUE,FALSE),IF(INDEX(Команды!$A$2:$AN$7500,MATCH(V$3,Команды!$A$2:$A$7500,0),$E20+2)=Команды!$AJ$14,TRUE,FALSE),IF(INDEX(Команды!$A$2:$AN$7500,MATCH(V$3,Команды!$A$2:$A$7500,0),$E20+2)=Команды!$AJ$15,TRUE,FALSE),IF(INDEX(Команды!$A$2:$AN$7500,MATCH(V$3,Команды!$A$2:$A$7500,0),$E20+2)=Команды!$AJ$16,TRUE,FALSE),IF(INDEX(Команды!$A$2:$AN$7500,MATCH(V$3,Команды!$A$2:$A$7500,0),$E20+2)=Команды!$AJ$17,TRUE,FALSE),IF(INDEX(Команды!$A$2:$AN$7500,MATCH(V$3,Команды!$A$2:$A$7500,0),$E20+2)=Команды!$AJ$18,TRUE,FALSE),IF(INDEX(Команды!$A$2:$AN$7500,MATCH(V$3,Команды!$A$2:$A$7500,0),$E20+2)=Команды!$AJ$19,TRUE,FALSE)),INDEX(Команды!$AJ$2:$AL$19,MATCH(INDEX(Команды!$A$2:$AN$7500,MATCH(V$3,Команды!$A$2:$A$7500,0),$E20+2),Команды!$AJ$2:$AJ$19,0),3),0)</f>
        <v>0.70833333333333337</v>
      </c>
      <c r="X20" s="342"/>
      <c r="Y20" s="174" t="str">
        <f>IF(OR(IF(INDEX(Команды!$A$2:$AN$7500,MATCH(Y$3,Команды!$A$2:$A$7500,0),$E20+2)=Команды!$AJ$2,TRUE,FALSE),IF(INDEX(Команды!$A$2:$AN$7500,MATCH(Y$3,Команды!$A$2:$A$7500,0),$E20+2)=Команды!$AJ$3,TRUE,FALSE),IF(INDEX(Команды!$A$2:$AN$7500,MATCH(Y$3,Команды!$A$2:$A$7500,0),$E20+2)=Команды!$AJ$4,TRUE,FALSE),IF(INDEX(Команды!$A$2:$AN$7500,MATCH(Y$3,Команды!$A$2:$A$7500,0),$E20+2)=Команды!$AJ$5,TRUE,FALSE),IF(INDEX(Команды!$A$2:$AN$7500,MATCH(Y$3,Команды!$A$2:$A$7500,0),$E20+2)=Команды!$AJ$6,TRUE,FALSE),IF(INDEX(Команды!$A$2:$AN$7500,MATCH(Y$3,Команды!$A$2:$A$7500,0),$E20+2)=Команды!$AJ$7,TRUE,FALSE),IF(INDEX(Команды!$A$2:$AN$7500,MATCH(Y$3,Команды!$A$2:$A$7500,0),$E20+2)=Команды!$AJ$8,TRUE,FALSE),IF(INDEX(Команды!$A$2:$AN$7500,MATCH(Y$3,Команды!$A$2:$A$7500,0),$E20+2)=Команды!$AJ$9,TRUE,FALSE),IF(INDEX(Команды!$A$2:$AN$7500,MATCH(Y$3,Команды!$A$2:$A$7500,0),$E20+2)=Команды!$AJ$10,TRUE,FALSE),IF(INDEX(Команды!$A$2:$AN$7500,MATCH(Y$3,Команды!$A$2:$A$7500,0),$E20+2)=Команды!$AJ$11,TRUE,FALSE),IF(INDEX(Команды!$A$2:$AN$7500,MATCH(Y$3,Команды!$A$2:$A$7500,0),$E20+2)=Команды!$AJ$12,TRUE,FALSE),IF(INDEX(Команды!$A$2:$AN$7500,MATCH(Y$3,Команды!$A$2:$A$7500,0),$E20+2)=Команды!$AJ$13,TRUE,FALSE),IF(INDEX(Команды!$A$2:$AN$7500,MATCH(Y$3,Команды!$A$2:$A$7500,0),$E20+2)=Команды!$AJ$14,TRUE,FALSE),IF(INDEX(Команды!$A$2:$AN$7500,MATCH(Y$3,Команды!$A$2:$A$7500,0),$E20+2)=Команды!$AJ$15,TRUE,FALSE),IF(INDEX(Команды!$A$2:$AN$7500,MATCH(Y$3,Команды!$A$2:$A$7500,0),$E20+2)=Команды!$AJ$16,TRUE,FALSE),,IF(INDEX(Команды!$A$2:$AN$7500,MATCH(Y$3,Команды!$A$2:$A$7500,0),$E20+2)=Команды!$AJ$17,TRUE,FALSE),,IF(INDEX(Команды!$A$2:$AN$7500,MATCH(Y$3,Команды!$A$2:$A$7500,0),$E20+2)=Команды!$AJ$18,TRUE,FALSE),,IF(INDEX(Команды!$A$2:$AN$7500,MATCH(Y$3,Команды!$A$2:$A$7500,0),$E20+2)=Команды!$AJ$19,TRUE,FALSE)),INDEX(Команды!$AJ$2:$AK$19,MATCH(INDEX(Команды!$A$2:$AN$7500,MATCH(Y$3,Команды!$A$2:$A$7500,0),$E20+2),Команды!$AJ$2:$AJ$19,0),2),0)</f>
        <v>В</v>
      </c>
      <c r="Z20" s="175" t="str">
        <f>IF(OR(IF(INDEX(Команды!$A$2:$AN$7500,MATCH(Y$3,Команды!$A$2:$A$7500,0),$E20+2)=Команды!$AJ$2,TRUE,FALSE),IF(INDEX(Команды!$A$2:$AN$7500,MATCH(Y$3,Команды!$A$2:$A$7500,0),$E20+2)=Команды!$AJ$3,TRUE,FALSE),IF(INDEX(Команды!$A$2:$AN$7500,MATCH(Y$3,Команды!$A$2:$A$7500,0),$E20+2)=Команды!$AJ$4,TRUE,FALSE),IF(INDEX(Команды!$A$2:$AN$7500,MATCH(Y$3,Команды!$A$2:$A$7500,0),$E20+2)=Команды!$AJ$5,TRUE,FALSE),IF(INDEX(Команды!$A$2:$AN$7500,MATCH(Y$3,Команды!$A$2:$A$7500,0),$E20+2)=Команды!$AJ$6,TRUE,FALSE),IF(INDEX(Команды!$A$2:$AN$7500,MATCH(Y$3,Команды!$A$2:$A$7500,0),$E20+2)=Команды!$AJ$7,TRUE,FALSE),IF(INDEX(Команды!$A$2:$AN$7500,MATCH(Y$3,Команды!$A$2:$A$7500,0),$E20+2)=Команды!$AJ$8,TRUE,FALSE),IF(INDEX(Команды!$A$2:$AN$7500,MATCH(Y$3,Команды!$A$2:$A$7500,0),$E20+2)=Команды!$AJ$9,TRUE,FALSE),IF(INDEX(Команды!$A$2:$AN$7500,MATCH(Y$3,Команды!$A$2:$A$7500,0),$E20+2)=Команды!$AJ$10,TRUE,FALSE),IF(INDEX(Команды!$A$2:$AN$7500,MATCH(Y$3,Команды!$A$2:$A$7500,0),$E20+2)=Команды!$AJ$11,TRUE,FALSE),IF(INDEX(Команды!$A$2:$AN$7500,MATCH(Y$3,Команды!$A$2:$A$7500,0),$E20+2)=Команды!$AJ$12,TRUE,FALSE),IF(INDEX(Команды!$A$2:$AN$7500,MATCH(Y$3,Команды!$A$2:$A$7500,0),$E20+2)=Команды!$AJ$13,TRUE,FALSE),IF(INDEX(Команды!$A$2:$AN$7500,MATCH(Y$3,Команды!$A$2:$A$7500,0),$E20+2)=Команды!$AJ$14,TRUE,FALSE),IF(INDEX(Команды!$A$2:$AN$7500,MATCH(Y$3,Команды!$A$2:$A$7500,0),$E20+2)=Команды!$AJ$15,TRUE,FALSE),IF(INDEX(Команды!$A$2:$AN$7500,MATCH(Y$3,Команды!$A$2:$A$7500,0),$E20+2)=Команды!$AJ$16,TRUE,FALSE),IF(INDEX(Команды!$A$2:$AN$7500,MATCH(Y$3,Команды!$A$2:$A$7500,0),$E20+2)=Команды!$AJ$17,TRUE,FALSE),IF(INDEX(Команды!$A$2:$AN$7500,MATCH(Y$3,Команды!$A$2:$A$7500,0),$E20+2)=Команды!$AJ$18,TRUE,FALSE),IF(INDEX(Команды!$A$2:$AN$7500,MATCH(Y$3,Команды!$A$2:$A$7500,0),$E20+2)=Команды!$AJ$19,TRUE,FALSE)),INDEX(Команды!$AJ$2:$AL$19,MATCH(INDEX(Команды!$A$2:$AN$7500,MATCH(Y$3,Команды!$A$2:$A$7500,0),$E20+2),Команды!$AJ$2:$AJ$19,0),3),0)</f>
        <v>В</v>
      </c>
      <c r="AA20" s="342"/>
      <c r="AB20" s="174" t="str">
        <f>IF(OR(IF(INDEX(Команды!$A$2:$AN$7500,MATCH(AB$3,Команды!$A$2:$A$7500,0),$E20+2)=Команды!$AJ$2,TRUE,FALSE),IF(INDEX(Команды!$A$2:$AN$7500,MATCH(AB$3,Команды!$A$2:$A$7500,0),$E20+2)=Команды!$AJ$3,TRUE,FALSE),IF(INDEX(Команды!$A$2:$AN$7500,MATCH(AB$3,Команды!$A$2:$A$7500,0),$E20+2)=Команды!$AJ$4,TRUE,FALSE),IF(INDEX(Команды!$A$2:$AN$7500,MATCH(AB$3,Команды!$A$2:$A$7500,0),$E20+2)=Команды!$AJ$5,TRUE,FALSE),IF(INDEX(Команды!$A$2:$AN$7500,MATCH(AB$3,Команды!$A$2:$A$7500,0),$E20+2)=Команды!$AJ$6,TRUE,FALSE),IF(INDEX(Команды!$A$2:$AN$7500,MATCH(AB$3,Команды!$A$2:$A$7500,0),$E20+2)=Команды!$AJ$7,TRUE,FALSE),IF(INDEX(Команды!$A$2:$AN$7500,MATCH(AB$3,Команды!$A$2:$A$7500,0),$E20+2)=Команды!$AJ$8,TRUE,FALSE),IF(INDEX(Команды!$A$2:$AN$7500,MATCH(AB$3,Команды!$A$2:$A$7500,0),$E20+2)=Команды!$AJ$9,TRUE,FALSE),IF(INDEX(Команды!$A$2:$AN$7500,MATCH(AB$3,Команды!$A$2:$A$7500,0),$E20+2)=Команды!$AJ$10,TRUE,FALSE),IF(INDEX(Команды!$A$2:$AN$7500,MATCH(AB$3,Команды!$A$2:$A$7500,0),$E20+2)=Команды!$AJ$11,TRUE,FALSE),IF(INDEX(Команды!$A$2:$AN$7500,MATCH(AB$3,Команды!$A$2:$A$7500,0),$E20+2)=Команды!$AJ$12,TRUE,FALSE),IF(INDEX(Команды!$A$2:$AN$7500,MATCH(AB$3,Команды!$A$2:$A$7500,0),$E20+2)=Команды!$AJ$13,TRUE,FALSE),IF(INDEX(Команды!$A$2:$AN$7500,MATCH(AB$3,Команды!$A$2:$A$7500,0),$E20+2)=Команды!$AJ$14,TRUE,FALSE),IF(INDEX(Команды!$A$2:$AN$7500,MATCH(AB$3,Команды!$A$2:$A$7500,0),$E20+2)=Команды!$AJ$15,TRUE,FALSE),IF(INDEX(Команды!$A$2:$AN$7500,MATCH(AB$3,Команды!$A$2:$A$7500,0),$E20+2)=Команды!$AJ$16,TRUE,FALSE),,IF(INDEX(Команды!$A$2:$AN$7500,MATCH(AB$3,Команды!$A$2:$A$7500,0),$E20+2)=Команды!$AJ$17,TRUE,FALSE),,IF(INDEX(Команды!$A$2:$AN$7500,MATCH(AB$3,Команды!$A$2:$A$7500,0),$E20+2)=Команды!$AJ$18,TRUE,FALSE),,IF(INDEX(Команды!$A$2:$AN$7500,MATCH(AB$3,Команды!$A$2:$A$7500,0),$E20+2)=Команды!$AJ$19,TRUE,FALSE)),INDEX(Команды!$AJ$2:$AK$19,MATCH(INDEX(Команды!$A$2:$AN$7500,MATCH(AB$3,Команды!$A$2:$A$7500,0),$E20+2),Команды!$AJ$2:$AJ$19,0),2),0)</f>
        <v>В</v>
      </c>
      <c r="AC20" s="175" t="str">
        <f>IF(OR(IF(INDEX(Команды!$A$2:$AN$7500,MATCH(AB$3,Команды!$A$2:$A$7500,0),$E20+2)=Команды!$AJ$2,TRUE,FALSE),IF(INDEX(Команды!$A$2:$AN$7500,MATCH(AB$3,Команды!$A$2:$A$7500,0),$E20+2)=Команды!$AJ$3,TRUE,FALSE),IF(INDEX(Команды!$A$2:$AN$7500,MATCH(AB$3,Команды!$A$2:$A$7500,0),$E20+2)=Команды!$AJ$4,TRUE,FALSE),IF(INDEX(Команды!$A$2:$AN$7500,MATCH(AB$3,Команды!$A$2:$A$7500,0),$E20+2)=Команды!$AJ$5,TRUE,FALSE),IF(INDEX(Команды!$A$2:$AN$7500,MATCH(AB$3,Команды!$A$2:$A$7500,0),$E20+2)=Команды!$AJ$6,TRUE,FALSE),IF(INDEX(Команды!$A$2:$AN$7500,MATCH(AB$3,Команды!$A$2:$A$7500,0),$E20+2)=Команды!$AJ$7,TRUE,FALSE),IF(INDEX(Команды!$A$2:$AN$7500,MATCH(AB$3,Команды!$A$2:$A$7500,0),$E20+2)=Команды!$AJ$8,TRUE,FALSE),IF(INDEX(Команды!$A$2:$AN$7500,MATCH(AB$3,Команды!$A$2:$A$7500,0),$E20+2)=Команды!$AJ$9,TRUE,FALSE),IF(INDEX(Команды!$A$2:$AN$7500,MATCH(AB$3,Команды!$A$2:$A$7500,0),$E20+2)=Команды!$AJ$10,TRUE,FALSE),IF(INDEX(Команды!$A$2:$AN$7500,MATCH(AB$3,Команды!$A$2:$A$7500,0),$E20+2)=Команды!$AJ$11,TRUE,FALSE),IF(INDEX(Команды!$A$2:$AN$7500,MATCH(AB$3,Команды!$A$2:$A$7500,0),$E20+2)=Команды!$AJ$12,TRUE,FALSE),IF(INDEX(Команды!$A$2:$AN$7500,MATCH(AB$3,Команды!$A$2:$A$7500,0),$E20+2)=Команды!$AJ$13,TRUE,FALSE),IF(INDEX(Команды!$A$2:$AN$7500,MATCH(AB$3,Команды!$A$2:$A$7500,0),$E20+2)=Команды!$AJ$14,TRUE,FALSE),IF(INDEX(Команды!$A$2:$AN$7500,MATCH(AB$3,Команды!$A$2:$A$7500,0),$E20+2)=Команды!$AJ$15,TRUE,FALSE),IF(INDEX(Команды!$A$2:$AN$7500,MATCH(AB$3,Команды!$A$2:$A$7500,0),$E20+2)=Команды!$AJ$16,TRUE,FALSE),IF(INDEX(Команды!$A$2:$AN$7500,MATCH(AB$3,Команды!$A$2:$A$7500,0),$E20+2)=Команды!$AJ$17,TRUE,FALSE),IF(INDEX(Команды!$A$2:$AN$7500,MATCH(AB$3,Команды!$A$2:$A$7500,0),$E20+2)=Команды!$AJ$18,TRUE,FALSE),IF(INDEX(Команды!$A$2:$AN$7500,MATCH(AB$3,Команды!$A$2:$A$7500,0),$E20+2)=Команды!$AJ$19,TRUE,FALSE)),INDEX(Команды!$AJ$2:$AL$19,MATCH(INDEX(Команды!$A$2:$AN$7500,MATCH(AB$3,Команды!$A$2:$A$7500,0),$E20+2),Команды!$AJ$2:$AJ$19,0),3),0)</f>
        <v>В</v>
      </c>
      <c r="AD20" s="342"/>
      <c r="AE20" s="174">
        <f>IF(OR(IF(INDEX(Команды!$A$2:$AN$7500,MATCH(AE$3,Команды!$A$2:$A$7500,0),$E20+2)=Команды!$AJ$2,TRUE,FALSE),IF(INDEX(Команды!$A$2:$AN$7500,MATCH(AE$3,Команды!$A$2:$A$7500,0),$E20+2)=Команды!$AJ$3,TRUE,FALSE),IF(INDEX(Команды!$A$2:$AN$7500,MATCH(AE$3,Команды!$A$2:$A$7500,0),$E20+2)=Команды!$AJ$4,TRUE,FALSE),IF(INDEX(Команды!$A$2:$AN$7500,MATCH(AE$3,Команды!$A$2:$A$7500,0),$E20+2)=Команды!$AJ$5,TRUE,FALSE),IF(INDEX(Команды!$A$2:$AN$7500,MATCH(AE$3,Команды!$A$2:$A$7500,0),$E20+2)=Команды!$AJ$6,TRUE,FALSE),IF(INDEX(Команды!$A$2:$AN$7500,MATCH(AE$3,Команды!$A$2:$A$7500,0),$E20+2)=Команды!$AJ$7,TRUE,FALSE),IF(INDEX(Команды!$A$2:$AN$7500,MATCH(AE$3,Команды!$A$2:$A$7500,0),$E20+2)=Команды!$AJ$8,TRUE,FALSE),IF(INDEX(Команды!$A$2:$AN$7500,MATCH(AE$3,Команды!$A$2:$A$7500,0),$E20+2)=Команды!$AJ$9,TRUE,FALSE),IF(INDEX(Команды!$A$2:$AN$7500,MATCH(AE$3,Команды!$A$2:$A$7500,0),$E20+2)=Команды!$AJ$10,TRUE,FALSE),IF(INDEX(Команды!$A$2:$AN$7500,MATCH(AE$3,Команды!$A$2:$A$7500,0),$E20+2)=Команды!$AJ$11,TRUE,FALSE),IF(INDEX(Команды!$A$2:$AN$7500,MATCH(AE$3,Команды!$A$2:$A$7500,0),$E20+2)=Команды!$AJ$12,TRUE,FALSE),IF(INDEX(Команды!$A$2:$AN$7500,MATCH(AE$3,Команды!$A$2:$A$7500,0),$E20+2)=Команды!$AJ$13,TRUE,FALSE),IF(INDEX(Команды!$A$2:$AN$7500,MATCH(AE$3,Команды!$A$2:$A$7500,0),$E20+2)=Команды!$AJ$14,TRUE,FALSE),IF(INDEX(Команды!$A$2:$AN$7500,MATCH(AE$3,Команды!$A$2:$A$7500,0),$E20+2)=Команды!$AJ$15,TRUE,FALSE),IF(INDEX(Команды!$A$2:$AN$7500,MATCH(AE$3,Команды!$A$2:$A$7500,0),$E20+2)=Команды!$AJ$16,TRUE,FALSE),,IF(INDEX(Команды!$A$2:$AN$7500,MATCH(AE$3,Команды!$A$2:$A$7500,0),$E20+2)=Команды!$AJ$17,TRUE,FALSE),,IF(INDEX(Команды!$A$2:$AN$7500,MATCH(AE$3,Команды!$A$2:$A$7500,0),$E20+2)=Команды!$AJ$18,TRUE,FALSE),,IF(INDEX(Команды!$A$2:$AN$7500,MATCH(AE$3,Команды!$A$2:$A$7500,0),$E20+2)=Команды!$AJ$19,TRUE,FALSE)),INDEX(Команды!$AJ$2:$AK$19,MATCH(INDEX(Команды!$A$2:$AN$7500,MATCH(AE$3,Команды!$A$2:$A$7500,0),$E20+2),Команды!$AJ$2:$AJ$19,0),2),0)</f>
        <v>0.33333333333333331</v>
      </c>
      <c r="AF20" s="175">
        <f>IF(OR(IF(INDEX(Команды!$A$2:$AN$7500,MATCH(AE$3,Команды!$A$2:$A$7500,0),$E20+2)=Команды!$AJ$2,TRUE,FALSE),IF(INDEX(Команды!$A$2:$AN$7500,MATCH(AE$3,Команды!$A$2:$A$7500,0),$E20+2)=Команды!$AJ$3,TRUE,FALSE),IF(INDEX(Команды!$A$2:$AN$7500,MATCH(AE$3,Команды!$A$2:$A$7500,0),$E20+2)=Команды!$AJ$4,TRUE,FALSE),IF(INDEX(Команды!$A$2:$AN$7500,MATCH(AE$3,Команды!$A$2:$A$7500,0),$E20+2)=Команды!$AJ$5,TRUE,FALSE),IF(INDEX(Команды!$A$2:$AN$7500,MATCH(AE$3,Команды!$A$2:$A$7500,0),$E20+2)=Команды!$AJ$6,TRUE,FALSE),IF(INDEX(Команды!$A$2:$AN$7500,MATCH(AE$3,Команды!$A$2:$A$7500,0),$E20+2)=Команды!$AJ$7,TRUE,FALSE),IF(INDEX(Команды!$A$2:$AN$7500,MATCH(AE$3,Команды!$A$2:$A$7500,0),$E20+2)=Команды!$AJ$8,TRUE,FALSE),IF(INDEX(Команды!$A$2:$AN$7500,MATCH(AE$3,Команды!$A$2:$A$7500,0),$E20+2)=Команды!$AJ$9,TRUE,FALSE),IF(INDEX(Команды!$A$2:$AN$7500,MATCH(AE$3,Команды!$A$2:$A$7500,0),$E20+2)=Команды!$AJ$10,TRUE,FALSE),IF(INDEX(Команды!$A$2:$AN$7500,MATCH(AE$3,Команды!$A$2:$A$7500,0),$E20+2)=Команды!$AJ$11,TRUE,FALSE),IF(INDEX(Команды!$A$2:$AN$7500,MATCH(AE$3,Команды!$A$2:$A$7500,0),$E20+2)=Команды!$AJ$12,TRUE,FALSE),IF(INDEX(Команды!$A$2:$AN$7500,MATCH(AE$3,Команды!$A$2:$A$7500,0),$E20+2)=Команды!$AJ$13,TRUE,FALSE),IF(INDEX(Команды!$A$2:$AN$7500,MATCH(AE$3,Команды!$A$2:$A$7500,0),$E20+2)=Команды!$AJ$14,TRUE,FALSE),IF(INDEX(Команды!$A$2:$AN$7500,MATCH(AE$3,Команды!$A$2:$A$7500,0),$E20+2)=Команды!$AJ$15,TRUE,FALSE),IF(INDEX(Команды!$A$2:$AN$7500,MATCH(AE$3,Команды!$A$2:$A$7500,0),$E20+2)=Команды!$AJ$16,TRUE,FALSE),IF(INDEX(Команды!$A$2:$AN$7500,MATCH(AE$3,Команды!$A$2:$A$7500,0),$E20+2)=Команды!$AJ$17,TRUE,FALSE),IF(INDEX(Команды!$A$2:$AN$7500,MATCH(AE$3,Команды!$A$2:$A$7500,0),$E20+2)=Команды!$AJ$18,TRUE,FALSE),IF(INDEX(Команды!$A$2:$AN$7500,MATCH(AE$3,Команды!$A$2:$A$7500,0),$E20+2)=Команды!$AJ$19,TRUE,FALSE)),INDEX(Команды!$AJ$2:$AL$19,MATCH(INDEX(Команды!$A$2:$AN$7500,MATCH(AE$3,Команды!$A$2:$A$7500,0),$E20+2),Команды!$AJ$2:$AJ$19,0),3),0)</f>
        <v>0.70833333333333337</v>
      </c>
      <c r="AG20" s="342"/>
      <c r="AH20" s="174">
        <f>IF(OR(IF(INDEX(Команды!$A$2:$AN$7500,MATCH(AH$3,Команды!$A$2:$A$7500,0),$E20+2)=Команды!$AJ$2,TRUE,FALSE),IF(INDEX(Команды!$A$2:$AN$7500,MATCH(AH$3,Команды!$A$2:$A$7500,0),$E20+2)=Команды!$AJ$3,TRUE,FALSE),IF(INDEX(Команды!$A$2:$AN$7500,MATCH(AH$3,Команды!$A$2:$A$7500,0),$E20+2)=Команды!$AJ$4,TRUE,FALSE),IF(INDEX(Команды!$A$2:$AN$7500,MATCH(AH$3,Команды!$A$2:$A$7500,0),$E20+2)=Команды!$AJ$5,TRUE,FALSE),IF(INDEX(Команды!$A$2:$AN$7500,MATCH(AH$3,Команды!$A$2:$A$7500,0),$E20+2)=Команды!$AJ$6,TRUE,FALSE),IF(INDEX(Команды!$A$2:$AN$7500,MATCH(AH$3,Команды!$A$2:$A$7500,0),$E20+2)=Команды!$AJ$7,TRUE,FALSE),IF(INDEX(Команды!$A$2:$AN$7500,MATCH(AH$3,Команды!$A$2:$A$7500,0),$E20+2)=Команды!$AJ$8,TRUE,FALSE),IF(INDEX(Команды!$A$2:$AN$7500,MATCH(AH$3,Команды!$A$2:$A$7500,0),$E20+2)=Команды!$AJ$9,TRUE,FALSE),IF(INDEX(Команды!$A$2:$AN$7500,MATCH(AH$3,Команды!$A$2:$A$7500,0),$E20+2)=Команды!$AJ$10,TRUE,FALSE),IF(INDEX(Команды!$A$2:$AN$7500,MATCH(AH$3,Команды!$A$2:$A$7500,0),$E20+2)=Команды!$AJ$11,TRUE,FALSE),IF(INDEX(Команды!$A$2:$AN$7500,MATCH(AH$3,Команды!$A$2:$A$7500,0),$E20+2)=Команды!$AJ$12,TRUE,FALSE),IF(INDEX(Команды!$A$2:$AN$7500,MATCH(AH$3,Команды!$A$2:$A$7500,0),$E20+2)=Команды!$AJ$13,TRUE,FALSE),IF(INDEX(Команды!$A$2:$AN$7500,MATCH(AH$3,Команды!$A$2:$A$7500,0),$E20+2)=Команды!$AJ$14,TRUE,FALSE),IF(INDEX(Команды!$A$2:$AN$7500,MATCH(AH$3,Команды!$A$2:$A$7500,0),$E20+2)=Команды!$AJ$15,TRUE,FALSE),IF(INDEX(Команды!$A$2:$AN$7500,MATCH(AH$3,Команды!$A$2:$A$7500,0),$E20+2)=Команды!$AJ$16,TRUE,FALSE),,IF(INDEX(Команды!$A$2:$AN$7500,MATCH(AH$3,Команды!$A$2:$A$7500,0),$E20+2)=Команды!$AJ$17,TRUE,FALSE),,IF(INDEX(Команды!$A$2:$AN$7500,MATCH(AH$3,Команды!$A$2:$A$7500,0),$E20+2)=Команды!$AJ$18,TRUE,FALSE),,IF(INDEX(Команды!$A$2:$AN$7500,MATCH(AH$3,Команды!$A$2:$A$7500,0),$E20+2)=Команды!$AJ$19,TRUE,FALSE)),INDEX(Команды!$AJ$2:$AK$19,MATCH(INDEX(Команды!$A$2:$AN$7500,MATCH(AH$3,Команды!$A$2:$A$7500,0),$E20+2),Команды!$AJ$2:$AJ$19,0),2),0)</f>
        <v>0.33333333333333331</v>
      </c>
      <c r="AI20" s="175">
        <f>IF(OR(IF(INDEX(Команды!$A$2:$AN$7500,MATCH(AH$3,Команды!$A$2:$A$7500,0),$E20+2)=Команды!$AJ$2,TRUE,FALSE),IF(INDEX(Команды!$A$2:$AN$7500,MATCH(AH$3,Команды!$A$2:$A$7500,0),$E20+2)=Команды!$AJ$3,TRUE,FALSE),IF(INDEX(Команды!$A$2:$AN$7500,MATCH(AH$3,Команды!$A$2:$A$7500,0),$E20+2)=Команды!$AJ$4,TRUE,FALSE),IF(INDEX(Команды!$A$2:$AN$7500,MATCH(AH$3,Команды!$A$2:$A$7500,0),$E20+2)=Команды!$AJ$5,TRUE,FALSE),IF(INDEX(Команды!$A$2:$AN$7500,MATCH(AH$3,Команды!$A$2:$A$7500,0),$E20+2)=Команды!$AJ$6,TRUE,FALSE),IF(INDEX(Команды!$A$2:$AN$7500,MATCH(AH$3,Команды!$A$2:$A$7500,0),$E20+2)=Команды!$AJ$7,TRUE,FALSE),IF(INDEX(Команды!$A$2:$AN$7500,MATCH(AH$3,Команды!$A$2:$A$7500,0),$E20+2)=Команды!$AJ$8,TRUE,FALSE),IF(INDEX(Команды!$A$2:$AN$7500,MATCH(AH$3,Команды!$A$2:$A$7500,0),$E20+2)=Команды!$AJ$9,TRUE,FALSE),IF(INDEX(Команды!$A$2:$AN$7500,MATCH(AH$3,Команды!$A$2:$A$7500,0),$E20+2)=Команды!$AJ$10,TRUE,FALSE),IF(INDEX(Команды!$A$2:$AN$7500,MATCH(AH$3,Команды!$A$2:$A$7500,0),$E20+2)=Команды!$AJ$11,TRUE,FALSE),IF(INDEX(Команды!$A$2:$AN$7500,MATCH(AH$3,Команды!$A$2:$A$7500,0),$E20+2)=Команды!$AJ$12,TRUE,FALSE),IF(INDEX(Команды!$A$2:$AN$7500,MATCH(AH$3,Команды!$A$2:$A$7500,0),$E20+2)=Команды!$AJ$13,TRUE,FALSE),IF(INDEX(Команды!$A$2:$AN$7500,MATCH(AH$3,Команды!$A$2:$A$7500,0),$E20+2)=Команды!$AJ$14,TRUE,FALSE),IF(INDEX(Команды!$A$2:$AN$7500,MATCH(AH$3,Команды!$A$2:$A$7500,0),$E20+2)=Команды!$AJ$15,TRUE,FALSE),IF(INDEX(Команды!$A$2:$AN$7500,MATCH(AH$3,Команды!$A$2:$A$7500,0),$E20+2)=Команды!$AJ$16,TRUE,FALSE),IF(INDEX(Команды!$A$2:$AN$7500,MATCH(AH$3,Команды!$A$2:$A$7500,0),$E20+2)=Команды!$AJ$17,TRUE,FALSE),IF(INDEX(Команды!$A$2:$AN$7500,MATCH(AH$3,Команды!$A$2:$A$7500,0),$E20+2)=Команды!$AJ$18,TRUE,FALSE),IF(INDEX(Команды!$A$2:$AN$7500,MATCH(AH$3,Команды!$A$2:$A$7500,0),$E20+2)=Команды!$AJ$19,TRUE,FALSE)),INDEX(Команды!$AJ$2:$AL$19,MATCH(INDEX(Команды!$A$2:$AN$7500,MATCH(AH$3,Команды!$A$2:$A$7500,0),$E20+2),Команды!$AJ$2:$AJ$19,0),3),0)</f>
        <v>0.70833333333333337</v>
      </c>
      <c r="AJ20" s="342"/>
      <c r="AK20" s="174">
        <f>IF(OR(IF(INDEX(Команды!$A$2:$AN$7500,MATCH(AK$3,Команды!$A$2:$A$7500,0),$E20+2)=Команды!$AJ$2,TRUE,FALSE),IF(INDEX(Команды!$A$2:$AN$7500,MATCH(AK$3,Команды!$A$2:$A$7500,0),$E20+2)=Команды!$AJ$3,TRUE,FALSE),IF(INDEX(Команды!$A$2:$AN$7500,MATCH(AK$3,Команды!$A$2:$A$7500,0),$E20+2)=Команды!$AJ$4,TRUE,FALSE),IF(INDEX(Команды!$A$2:$AN$7500,MATCH(AK$3,Команды!$A$2:$A$7500,0),$E20+2)=Команды!$AJ$5,TRUE,FALSE),IF(INDEX(Команды!$A$2:$AN$7500,MATCH(AK$3,Команды!$A$2:$A$7500,0),$E20+2)=Команды!$AJ$6,TRUE,FALSE),IF(INDEX(Команды!$A$2:$AN$7500,MATCH(AK$3,Команды!$A$2:$A$7500,0),$E20+2)=Команды!$AJ$7,TRUE,FALSE),IF(INDEX(Команды!$A$2:$AN$7500,MATCH(AK$3,Команды!$A$2:$A$7500,0),$E20+2)=Команды!$AJ$8,TRUE,FALSE),IF(INDEX(Команды!$A$2:$AN$7500,MATCH(AK$3,Команды!$A$2:$A$7500,0),$E20+2)=Команды!$AJ$9,TRUE,FALSE),IF(INDEX(Команды!$A$2:$AN$7500,MATCH(AK$3,Команды!$A$2:$A$7500,0),$E20+2)=Команды!$AJ$10,TRUE,FALSE),IF(INDEX(Команды!$A$2:$AN$7500,MATCH(AK$3,Команды!$A$2:$A$7500,0),$E20+2)=Команды!$AJ$11,TRUE,FALSE),IF(INDEX(Команды!$A$2:$AN$7500,MATCH(AK$3,Команды!$A$2:$A$7500,0),$E20+2)=Команды!$AJ$12,TRUE,FALSE),IF(INDEX(Команды!$A$2:$AN$7500,MATCH(AK$3,Команды!$A$2:$A$7500,0),$E20+2)=Команды!$AJ$13,TRUE,FALSE),IF(INDEX(Команды!$A$2:$AN$7500,MATCH(AK$3,Команды!$A$2:$A$7500,0),$E20+2)=Команды!$AJ$14,TRUE,FALSE),IF(INDEX(Команды!$A$2:$AN$7500,MATCH(AK$3,Команды!$A$2:$A$7500,0),$E20+2)=Команды!$AJ$15,TRUE,FALSE),IF(INDEX(Команды!$A$2:$AN$7500,MATCH(AK$3,Команды!$A$2:$A$7500,0),$E20+2)=Команды!$AJ$16,TRUE,FALSE),,IF(INDEX(Команды!$A$2:$AN$7500,MATCH(AK$3,Команды!$A$2:$A$7500,0),$E20+2)=Команды!$AJ$17,TRUE,FALSE),,IF(INDEX(Команды!$A$2:$AN$7500,MATCH(AK$3,Команды!$A$2:$A$7500,0),$E20+2)=Команды!$AJ$18,TRUE,FALSE),,IF(INDEX(Команды!$A$2:$AN$7500,MATCH(AK$3,Команды!$A$2:$A$7500,0),$E20+2)=Команды!$AJ$19,TRUE,FALSE)),INDEX(Команды!$AJ$2:$AK$19,MATCH(INDEX(Команды!$A$2:$AN$7500,MATCH(AK$3,Команды!$A$2:$A$7500,0),$E20+2),Команды!$AJ$2:$AJ$19,0),2),0)</f>
        <v>0.33333333333333331</v>
      </c>
      <c r="AL20" s="175">
        <f>IF(OR(IF(INDEX(Команды!$A$2:$AN$7500,MATCH(AK$3,Команды!$A$2:$A$7500,0),$E20+2)=Команды!$AJ$2,TRUE,FALSE),IF(INDEX(Команды!$A$2:$AN$7500,MATCH(AK$3,Команды!$A$2:$A$7500,0),$E20+2)=Команды!$AJ$3,TRUE,FALSE),IF(INDEX(Команды!$A$2:$AN$7500,MATCH(AK$3,Команды!$A$2:$A$7500,0),$E20+2)=Команды!$AJ$4,TRUE,FALSE),IF(INDEX(Команды!$A$2:$AN$7500,MATCH(AK$3,Команды!$A$2:$A$7500,0),$E20+2)=Команды!$AJ$5,TRUE,FALSE),IF(INDEX(Команды!$A$2:$AN$7500,MATCH(AK$3,Команды!$A$2:$A$7500,0),$E20+2)=Команды!$AJ$6,TRUE,FALSE),IF(INDEX(Команды!$A$2:$AN$7500,MATCH(AK$3,Команды!$A$2:$A$7500,0),$E20+2)=Команды!$AJ$7,TRUE,FALSE),IF(INDEX(Команды!$A$2:$AN$7500,MATCH(AK$3,Команды!$A$2:$A$7500,0),$E20+2)=Команды!$AJ$8,TRUE,FALSE),IF(INDEX(Команды!$A$2:$AN$7500,MATCH(AK$3,Команды!$A$2:$A$7500,0),$E20+2)=Команды!$AJ$9,TRUE,FALSE),IF(INDEX(Команды!$A$2:$AN$7500,MATCH(AK$3,Команды!$A$2:$A$7500,0),$E20+2)=Команды!$AJ$10,TRUE,FALSE),IF(INDEX(Команды!$A$2:$AN$7500,MATCH(AK$3,Команды!$A$2:$A$7500,0),$E20+2)=Команды!$AJ$11,TRUE,FALSE),IF(INDEX(Команды!$A$2:$AN$7500,MATCH(AK$3,Команды!$A$2:$A$7500,0),$E20+2)=Команды!$AJ$12,TRUE,FALSE),IF(INDEX(Команды!$A$2:$AN$7500,MATCH(AK$3,Команды!$A$2:$A$7500,0),$E20+2)=Команды!$AJ$13,TRUE,FALSE),IF(INDEX(Команды!$A$2:$AN$7500,MATCH(AK$3,Команды!$A$2:$A$7500,0),$E20+2)=Команды!$AJ$14,TRUE,FALSE),IF(INDEX(Команды!$A$2:$AN$7500,MATCH(AK$3,Команды!$A$2:$A$7500,0),$E20+2)=Команды!$AJ$15,TRUE,FALSE),IF(INDEX(Команды!$A$2:$AN$7500,MATCH(AK$3,Команды!$A$2:$A$7500,0),$E20+2)=Команды!$AJ$16,TRUE,FALSE),IF(INDEX(Команды!$A$2:$AN$7500,MATCH(AK$3,Команды!$A$2:$A$7500,0),$E20+2)=Команды!$AJ$17,TRUE,FALSE),IF(INDEX(Команды!$A$2:$AN$7500,MATCH(AK$3,Команды!$A$2:$A$7500,0),$E20+2)=Команды!$AJ$18,TRUE,FALSE),IF(INDEX(Команды!$A$2:$AN$7500,MATCH(AK$3,Команды!$A$2:$A$7500,0),$E20+2)=Команды!$AJ$19,TRUE,FALSE)),INDEX(Команды!$AJ$2:$AL$19,MATCH(INDEX(Команды!$A$2:$AN$7500,MATCH(AK$3,Команды!$A$2:$A$7500,0),$E20+2),Команды!$AJ$2:$AJ$19,0),3),0)</f>
        <v>0.70833333333333337</v>
      </c>
      <c r="AM20" s="342"/>
      <c r="AN20" s="174">
        <f>IF(OR(IF(INDEX(Команды!$A$2:$AN$7500,MATCH(AN$3,Команды!$A$2:$A$7500,0),$E20+2)=Команды!$AJ$2,TRUE,FALSE),IF(INDEX(Команды!$A$2:$AN$7500,MATCH(AN$3,Команды!$A$2:$A$7500,0),$E20+2)=Команды!$AJ$3,TRUE,FALSE),IF(INDEX(Команды!$A$2:$AN$7500,MATCH(AN$3,Команды!$A$2:$A$7500,0),$E20+2)=Команды!$AJ$4,TRUE,FALSE),IF(INDEX(Команды!$A$2:$AN$7500,MATCH(AN$3,Команды!$A$2:$A$7500,0),$E20+2)=Команды!$AJ$5,TRUE,FALSE),IF(INDEX(Команды!$A$2:$AN$7500,MATCH(AN$3,Команды!$A$2:$A$7500,0),$E20+2)=Команды!$AJ$6,TRUE,FALSE),IF(INDEX(Команды!$A$2:$AN$7500,MATCH(AN$3,Команды!$A$2:$A$7500,0),$E20+2)=Команды!$AJ$7,TRUE,FALSE),IF(INDEX(Команды!$A$2:$AN$7500,MATCH(AN$3,Команды!$A$2:$A$7500,0),$E20+2)=Команды!$AJ$8,TRUE,FALSE),IF(INDEX(Команды!$A$2:$AN$7500,MATCH(AN$3,Команды!$A$2:$A$7500,0),$E20+2)=Команды!$AJ$9,TRUE,FALSE),IF(INDEX(Команды!$A$2:$AN$7500,MATCH(AN$3,Команды!$A$2:$A$7500,0),$E20+2)=Команды!$AJ$10,TRUE,FALSE),IF(INDEX(Команды!$A$2:$AN$7500,MATCH(AN$3,Команды!$A$2:$A$7500,0),$E20+2)=Команды!$AJ$11,TRUE,FALSE),IF(INDEX(Команды!$A$2:$AN$7500,MATCH(AN$3,Команды!$A$2:$A$7500,0),$E20+2)=Команды!$AJ$12,TRUE,FALSE),IF(INDEX(Команды!$A$2:$AN$7500,MATCH(AN$3,Команды!$A$2:$A$7500,0),$E20+2)=Команды!$AJ$13,TRUE,FALSE),IF(INDEX(Команды!$A$2:$AN$7500,MATCH(AN$3,Команды!$A$2:$A$7500,0),$E20+2)=Команды!$AJ$14,TRUE,FALSE),IF(INDEX(Команды!$A$2:$AN$7500,MATCH(AN$3,Команды!$A$2:$A$7500,0),$E20+2)=Команды!$AJ$15,TRUE,FALSE),IF(INDEX(Команды!$A$2:$AN$7500,MATCH(AN$3,Команды!$A$2:$A$7500,0),$E20+2)=Команды!$AJ$16,TRUE,FALSE),,IF(INDEX(Команды!$A$2:$AN$7500,MATCH(AN$3,Команды!$A$2:$A$7500,0),$E20+2)=Команды!$AJ$17,TRUE,FALSE),,IF(INDEX(Команды!$A$2:$AN$7500,MATCH(AN$3,Команды!$A$2:$A$7500,0),$E20+2)=Команды!$AJ$18,TRUE,FALSE),,IF(INDEX(Команды!$A$2:$AN$7500,MATCH(AN$3,Команды!$A$2:$A$7500,0),$E20+2)=Команды!$AJ$19,TRUE,FALSE)),INDEX(Команды!$AJ$2:$AK$19,MATCH(INDEX(Команды!$A$2:$AN$7500,MATCH(AN$3,Команды!$A$2:$A$7500,0),$E20+2),Команды!$AJ$2:$AJ$19,0),2),0)</f>
        <v>0.33333333333333331</v>
      </c>
      <c r="AO20" s="175">
        <f>IF(OR(IF(INDEX(Команды!$A$2:$AN$7500,MATCH(AN$3,Команды!$A$2:$A$7500,0),$E20+2)=Команды!$AJ$2,TRUE,FALSE),IF(INDEX(Команды!$A$2:$AN$7500,MATCH(AN$3,Команды!$A$2:$A$7500,0),$E20+2)=Команды!$AJ$3,TRUE,FALSE),IF(INDEX(Команды!$A$2:$AN$7500,MATCH(AN$3,Команды!$A$2:$A$7500,0),$E20+2)=Команды!$AJ$4,TRUE,FALSE),IF(INDEX(Команды!$A$2:$AN$7500,MATCH(AN$3,Команды!$A$2:$A$7500,0),$E20+2)=Команды!$AJ$5,TRUE,FALSE),IF(INDEX(Команды!$A$2:$AN$7500,MATCH(AN$3,Команды!$A$2:$A$7500,0),$E20+2)=Команды!$AJ$6,TRUE,FALSE),IF(INDEX(Команды!$A$2:$AN$7500,MATCH(AN$3,Команды!$A$2:$A$7500,0),$E20+2)=Команды!$AJ$7,TRUE,FALSE),IF(INDEX(Команды!$A$2:$AN$7500,MATCH(AN$3,Команды!$A$2:$A$7500,0),$E20+2)=Команды!$AJ$8,TRUE,FALSE),IF(INDEX(Команды!$A$2:$AN$7500,MATCH(AN$3,Команды!$A$2:$A$7500,0),$E20+2)=Команды!$AJ$9,TRUE,FALSE),IF(INDEX(Команды!$A$2:$AN$7500,MATCH(AN$3,Команды!$A$2:$A$7500,0),$E20+2)=Команды!$AJ$10,TRUE,FALSE),IF(INDEX(Команды!$A$2:$AN$7500,MATCH(AN$3,Команды!$A$2:$A$7500,0),$E20+2)=Команды!$AJ$11,TRUE,FALSE),IF(INDEX(Команды!$A$2:$AN$7500,MATCH(AN$3,Команды!$A$2:$A$7500,0),$E20+2)=Команды!$AJ$12,TRUE,FALSE),IF(INDEX(Команды!$A$2:$AN$7500,MATCH(AN$3,Команды!$A$2:$A$7500,0),$E20+2)=Команды!$AJ$13,TRUE,FALSE),IF(INDEX(Команды!$A$2:$AN$7500,MATCH(AN$3,Команды!$A$2:$A$7500,0),$E20+2)=Команды!$AJ$14,TRUE,FALSE),IF(INDEX(Команды!$A$2:$AN$7500,MATCH(AN$3,Команды!$A$2:$A$7500,0),$E20+2)=Команды!$AJ$15,TRUE,FALSE),IF(INDEX(Команды!$A$2:$AN$7500,MATCH(AN$3,Команды!$A$2:$A$7500,0),$E20+2)=Команды!$AJ$16,TRUE,FALSE),IF(INDEX(Команды!$A$2:$AN$7500,MATCH(AN$3,Команды!$A$2:$A$7500,0),$E20+2)=Команды!$AJ$17,TRUE,FALSE),IF(INDEX(Команды!$A$2:$AN$7500,MATCH(AN$3,Команды!$A$2:$A$7500,0),$E20+2)=Команды!$AJ$18,TRUE,FALSE),IF(INDEX(Команды!$A$2:$AN$7500,MATCH(AN$3,Команды!$A$2:$A$7500,0),$E20+2)=Команды!$AJ$19,TRUE,FALSE)),INDEX(Команды!$AJ$2:$AL$19,MATCH(INDEX(Команды!$A$2:$AN$7500,MATCH(AN$3,Команды!$A$2:$A$7500,0),$E20+2),Команды!$AJ$2:$AJ$19,0),3),0)</f>
        <v>0.70833333333333337</v>
      </c>
      <c r="AP20" s="342"/>
      <c r="AQ20" s="174">
        <f>IF(OR(IF(INDEX(Команды!$A$2:$AN$7500,MATCH(AQ$3,Команды!$A$2:$A$7500,0),$E20+2)=Команды!$AJ$2,TRUE,FALSE),IF(INDEX(Команды!$A$2:$AN$7500,MATCH(AQ$3,Команды!$A$2:$A$7500,0),$E20+2)=Команды!$AJ$3,TRUE,FALSE),IF(INDEX(Команды!$A$2:$AN$7500,MATCH(AQ$3,Команды!$A$2:$A$7500,0),$E20+2)=Команды!$AJ$4,TRUE,FALSE),IF(INDEX(Команды!$A$2:$AN$7500,MATCH(AQ$3,Команды!$A$2:$A$7500,0),$E20+2)=Команды!$AJ$5,TRUE,FALSE),IF(INDEX(Команды!$A$2:$AN$7500,MATCH(AQ$3,Команды!$A$2:$A$7500,0),$E20+2)=Команды!$AJ$6,TRUE,FALSE),IF(INDEX(Команды!$A$2:$AN$7500,MATCH(AQ$3,Команды!$A$2:$A$7500,0),$E20+2)=Команды!$AJ$7,TRUE,FALSE),IF(INDEX(Команды!$A$2:$AN$7500,MATCH(AQ$3,Команды!$A$2:$A$7500,0),$E20+2)=Команды!$AJ$8,TRUE,FALSE),IF(INDEX(Команды!$A$2:$AN$7500,MATCH(AQ$3,Команды!$A$2:$A$7500,0),$E20+2)=Команды!$AJ$9,TRUE,FALSE),IF(INDEX(Команды!$A$2:$AN$7500,MATCH(AQ$3,Команды!$A$2:$A$7500,0),$E20+2)=Команды!$AJ$10,TRUE,FALSE),IF(INDEX(Команды!$A$2:$AN$7500,MATCH(AQ$3,Команды!$A$2:$A$7500,0),$E20+2)=Команды!$AJ$11,TRUE,FALSE),IF(INDEX(Команды!$A$2:$AN$7500,MATCH(AQ$3,Команды!$A$2:$A$7500,0),$E20+2)=Команды!$AJ$12,TRUE,FALSE),IF(INDEX(Команды!$A$2:$AN$7500,MATCH(AQ$3,Команды!$A$2:$A$7500,0),$E20+2)=Команды!$AJ$13,TRUE,FALSE),IF(INDEX(Команды!$A$2:$AN$7500,MATCH(AQ$3,Команды!$A$2:$A$7500,0),$E20+2)=Команды!$AJ$14,TRUE,FALSE),IF(INDEX(Команды!$A$2:$AN$7500,MATCH(AQ$3,Команды!$A$2:$A$7500,0),$E20+2)=Команды!$AJ$15,TRUE,FALSE),IF(INDEX(Команды!$A$2:$AN$7500,MATCH(AQ$3,Команды!$A$2:$A$7500,0),$E20+2)=Команды!$AJ$16,TRUE,FALSE),,IF(INDEX(Команды!$A$2:$AN$7500,MATCH(AQ$3,Команды!$A$2:$A$7500,0),$E20+2)=Команды!$AJ$17,TRUE,FALSE),,IF(INDEX(Команды!$A$2:$AN$7500,MATCH(AQ$3,Команды!$A$2:$A$7500,0),$E20+2)=Команды!$AJ$18,TRUE,FALSE),,IF(INDEX(Команды!$A$2:$AN$7500,MATCH(AQ$3,Команды!$A$2:$A$7500,0),$E20+2)=Команды!$AJ$19,TRUE,FALSE)),INDEX(Команды!$AJ$2:$AK$19,MATCH(INDEX(Команды!$A$2:$AN$7500,MATCH(AQ$3,Команды!$A$2:$A$7500,0),$E20+2),Команды!$AJ$2:$AJ$19,0),2),0)</f>
        <v>0.33333333333333331</v>
      </c>
      <c r="AR20" s="175">
        <f>IF(OR(IF(INDEX(Команды!$A$2:$AN$7500,MATCH(AQ$3,Команды!$A$2:$A$7500,0),$E20+2)=Команды!$AJ$2,TRUE,FALSE),IF(INDEX(Команды!$A$2:$AN$7500,MATCH(AQ$3,Команды!$A$2:$A$7500,0),$E20+2)=Команды!$AJ$3,TRUE,FALSE),IF(INDEX(Команды!$A$2:$AN$7500,MATCH(AQ$3,Команды!$A$2:$A$7500,0),$E20+2)=Команды!$AJ$4,TRUE,FALSE),IF(INDEX(Команды!$A$2:$AN$7500,MATCH(AQ$3,Команды!$A$2:$A$7500,0),$E20+2)=Команды!$AJ$5,TRUE,FALSE),IF(INDEX(Команды!$A$2:$AN$7500,MATCH(AQ$3,Команды!$A$2:$A$7500,0),$E20+2)=Команды!$AJ$6,TRUE,FALSE),IF(INDEX(Команды!$A$2:$AN$7500,MATCH(AQ$3,Команды!$A$2:$A$7500,0),$E20+2)=Команды!$AJ$7,TRUE,FALSE),IF(INDEX(Команды!$A$2:$AN$7500,MATCH(AQ$3,Команды!$A$2:$A$7500,0),$E20+2)=Команды!$AJ$8,TRUE,FALSE),IF(INDEX(Команды!$A$2:$AN$7500,MATCH(AQ$3,Команды!$A$2:$A$7500,0),$E20+2)=Команды!$AJ$9,TRUE,FALSE),IF(INDEX(Команды!$A$2:$AN$7500,MATCH(AQ$3,Команды!$A$2:$A$7500,0),$E20+2)=Команды!$AJ$10,TRUE,FALSE),IF(INDEX(Команды!$A$2:$AN$7500,MATCH(AQ$3,Команды!$A$2:$A$7500,0),$E20+2)=Команды!$AJ$11,TRUE,FALSE),IF(INDEX(Команды!$A$2:$AN$7500,MATCH(AQ$3,Команды!$A$2:$A$7500,0),$E20+2)=Команды!$AJ$12,TRUE,FALSE),IF(INDEX(Команды!$A$2:$AN$7500,MATCH(AQ$3,Команды!$A$2:$A$7500,0),$E20+2)=Команды!$AJ$13,TRUE,FALSE),IF(INDEX(Команды!$A$2:$AN$7500,MATCH(AQ$3,Команды!$A$2:$A$7500,0),$E20+2)=Команды!$AJ$14,TRUE,FALSE),IF(INDEX(Команды!$A$2:$AN$7500,MATCH(AQ$3,Команды!$A$2:$A$7500,0),$E20+2)=Команды!$AJ$15,TRUE,FALSE),IF(INDEX(Команды!$A$2:$AN$7500,MATCH(AQ$3,Команды!$A$2:$A$7500,0),$E20+2)=Команды!$AJ$16,TRUE,FALSE),IF(INDEX(Команды!$A$2:$AN$7500,MATCH(AQ$3,Команды!$A$2:$A$7500,0),$E20+2)=Команды!$AJ$17,TRUE,FALSE),IF(INDEX(Команды!$A$2:$AN$7500,MATCH(AQ$3,Команды!$A$2:$A$7500,0),$E20+2)=Команды!$AJ$18,TRUE,FALSE),IF(INDEX(Команды!$A$2:$AN$7500,MATCH(AQ$3,Команды!$A$2:$A$7500,0),$E20+2)=Команды!$AJ$19,TRUE,FALSE)),INDEX(Команды!$AJ$2:$AL$19,MATCH(INDEX(Команды!$A$2:$AN$7500,MATCH(AQ$3,Команды!$A$2:$A$7500,0),$E20+2),Команды!$AJ$2:$AJ$19,0),3),0)</f>
        <v>0.70833333333333337</v>
      </c>
      <c r="AS20" s="342"/>
      <c r="AT20" s="174" t="str">
        <f>IF(OR(IF(INDEX(Команды!$A$2:$AN$7500,MATCH(AT$3,Команды!$A$2:$A$7500,0),$E20+2)=Команды!$AJ$2,TRUE,FALSE),IF(INDEX(Команды!$A$2:$AN$7500,MATCH(AT$3,Команды!$A$2:$A$7500,0),$E20+2)=Команды!$AJ$3,TRUE,FALSE),IF(INDEX(Команды!$A$2:$AN$7500,MATCH(AT$3,Команды!$A$2:$A$7500,0),$E20+2)=Команды!$AJ$4,TRUE,FALSE),IF(INDEX(Команды!$A$2:$AN$7500,MATCH(AT$3,Команды!$A$2:$A$7500,0),$E20+2)=Команды!$AJ$5,TRUE,FALSE),IF(INDEX(Команды!$A$2:$AN$7500,MATCH(AT$3,Команды!$A$2:$A$7500,0),$E20+2)=Команды!$AJ$6,TRUE,FALSE),IF(INDEX(Команды!$A$2:$AN$7500,MATCH(AT$3,Команды!$A$2:$A$7500,0),$E20+2)=Команды!$AJ$7,TRUE,FALSE),IF(INDEX(Команды!$A$2:$AN$7500,MATCH(AT$3,Команды!$A$2:$A$7500,0),$E20+2)=Команды!$AJ$8,TRUE,FALSE),IF(INDEX(Команды!$A$2:$AN$7500,MATCH(AT$3,Команды!$A$2:$A$7500,0),$E20+2)=Команды!$AJ$9,TRUE,FALSE),IF(INDEX(Команды!$A$2:$AN$7500,MATCH(AT$3,Команды!$A$2:$A$7500,0),$E20+2)=Команды!$AJ$10,TRUE,FALSE),IF(INDEX(Команды!$A$2:$AN$7500,MATCH(AT$3,Команды!$A$2:$A$7500,0),$E20+2)=Команды!$AJ$11,TRUE,FALSE),IF(INDEX(Команды!$A$2:$AN$7500,MATCH(AT$3,Команды!$A$2:$A$7500,0),$E20+2)=Команды!$AJ$12,TRUE,FALSE),IF(INDEX(Команды!$A$2:$AN$7500,MATCH(AT$3,Команды!$A$2:$A$7500,0),$E20+2)=Команды!$AJ$13,TRUE,FALSE),IF(INDEX(Команды!$A$2:$AN$7500,MATCH(AT$3,Команды!$A$2:$A$7500,0),$E20+2)=Команды!$AJ$14,TRUE,FALSE),IF(INDEX(Команды!$A$2:$AN$7500,MATCH(AT$3,Команды!$A$2:$A$7500,0),$E20+2)=Команды!$AJ$15,TRUE,FALSE),IF(INDEX(Команды!$A$2:$AN$7500,MATCH(AT$3,Команды!$A$2:$A$7500,0),$E20+2)=Команды!$AJ$16,TRUE,FALSE),,IF(INDEX(Команды!$A$2:$AN$7500,MATCH(AT$3,Команды!$A$2:$A$7500,0),$E20+2)=Команды!$AJ$17,TRUE,FALSE),,IF(INDEX(Команды!$A$2:$AN$7500,MATCH(AT$3,Команды!$A$2:$A$7500,0),$E20+2)=Команды!$AJ$18,TRUE,FALSE),,IF(INDEX(Команды!$A$2:$AN$7500,MATCH(AT$3,Команды!$A$2:$A$7500,0),$E20+2)=Команды!$AJ$19,TRUE,FALSE)),INDEX(Команды!$AJ$2:$AK$19,MATCH(INDEX(Команды!$A$2:$AN$7500,MATCH(AT$3,Команды!$A$2:$A$7500,0),$E20+2),Команды!$AJ$2:$AJ$19,0),2),0)</f>
        <v>В</v>
      </c>
      <c r="AU20" s="175" t="str">
        <f>IF(OR(IF(INDEX(Команды!$A$2:$AN$7500,MATCH(AT$3,Команды!$A$2:$A$7500,0),$E20+2)=Команды!$AJ$2,TRUE,FALSE),IF(INDEX(Команды!$A$2:$AN$7500,MATCH(AT$3,Команды!$A$2:$A$7500,0),$E20+2)=Команды!$AJ$3,TRUE,FALSE),IF(INDEX(Команды!$A$2:$AN$7500,MATCH(AT$3,Команды!$A$2:$A$7500,0),$E20+2)=Команды!$AJ$4,TRUE,FALSE),IF(INDEX(Команды!$A$2:$AN$7500,MATCH(AT$3,Команды!$A$2:$A$7500,0),$E20+2)=Команды!$AJ$5,TRUE,FALSE),IF(INDEX(Команды!$A$2:$AN$7500,MATCH(AT$3,Команды!$A$2:$A$7500,0),$E20+2)=Команды!$AJ$6,TRUE,FALSE),IF(INDEX(Команды!$A$2:$AN$7500,MATCH(AT$3,Команды!$A$2:$A$7500,0),$E20+2)=Команды!$AJ$7,TRUE,FALSE),IF(INDEX(Команды!$A$2:$AN$7500,MATCH(AT$3,Команды!$A$2:$A$7500,0),$E20+2)=Команды!$AJ$8,TRUE,FALSE),IF(INDEX(Команды!$A$2:$AN$7500,MATCH(AT$3,Команды!$A$2:$A$7500,0),$E20+2)=Команды!$AJ$9,TRUE,FALSE),IF(INDEX(Команды!$A$2:$AN$7500,MATCH(AT$3,Команды!$A$2:$A$7500,0),$E20+2)=Команды!$AJ$10,TRUE,FALSE),IF(INDEX(Команды!$A$2:$AN$7500,MATCH(AT$3,Команды!$A$2:$A$7500,0),$E20+2)=Команды!$AJ$11,TRUE,FALSE),IF(INDEX(Команды!$A$2:$AN$7500,MATCH(AT$3,Команды!$A$2:$A$7500,0),$E20+2)=Команды!$AJ$12,TRUE,FALSE),IF(INDEX(Команды!$A$2:$AN$7500,MATCH(AT$3,Команды!$A$2:$A$7500,0),$E20+2)=Команды!$AJ$13,TRUE,FALSE),IF(INDEX(Команды!$A$2:$AN$7500,MATCH(AT$3,Команды!$A$2:$A$7500,0),$E20+2)=Команды!$AJ$14,TRUE,FALSE),IF(INDEX(Команды!$A$2:$AN$7500,MATCH(AT$3,Команды!$A$2:$A$7500,0),$E20+2)=Команды!$AJ$15,TRUE,FALSE),IF(INDEX(Команды!$A$2:$AN$7500,MATCH(AT$3,Команды!$A$2:$A$7500,0),$E20+2)=Команды!$AJ$16,TRUE,FALSE),IF(INDEX(Команды!$A$2:$AN$7500,MATCH(AT$3,Команды!$A$2:$A$7500,0),$E20+2)=Команды!$AJ$17,TRUE,FALSE),IF(INDEX(Команды!$A$2:$AN$7500,MATCH(AT$3,Команды!$A$2:$A$7500,0),$E20+2)=Команды!$AJ$18,TRUE,FALSE),IF(INDEX(Команды!$A$2:$AN$7500,MATCH(AT$3,Команды!$A$2:$A$7500,0),$E20+2)=Команды!$AJ$19,TRUE,FALSE)),INDEX(Команды!$AJ$2:$AL$19,MATCH(INDEX(Команды!$A$2:$AN$7500,MATCH(AT$3,Команды!$A$2:$A$7500,0),$E20+2),Команды!$AJ$2:$AJ$19,0),3),0)</f>
        <v>В</v>
      </c>
      <c r="AV20" s="342"/>
      <c r="AW20" s="174" t="str">
        <f>IF(OR(IF(INDEX(Команды!$A$2:$AN$7500,MATCH(AW$3,Команды!$A$2:$A$7500,0),$E20+2)=Команды!$AJ$2,TRUE,FALSE),IF(INDEX(Команды!$A$2:$AN$7500,MATCH(AW$3,Команды!$A$2:$A$7500,0),$E20+2)=Команды!$AJ$3,TRUE,FALSE),IF(INDEX(Команды!$A$2:$AN$7500,MATCH(AW$3,Команды!$A$2:$A$7500,0),$E20+2)=Команды!$AJ$4,TRUE,FALSE),IF(INDEX(Команды!$A$2:$AN$7500,MATCH(AW$3,Команды!$A$2:$A$7500,0),$E20+2)=Команды!$AJ$5,TRUE,FALSE),IF(INDEX(Команды!$A$2:$AN$7500,MATCH(AW$3,Команды!$A$2:$A$7500,0),$E20+2)=Команды!$AJ$6,TRUE,FALSE),IF(INDEX(Команды!$A$2:$AN$7500,MATCH(AW$3,Команды!$A$2:$A$7500,0),$E20+2)=Команды!$AJ$7,TRUE,FALSE),IF(INDEX(Команды!$A$2:$AN$7500,MATCH(AW$3,Команды!$A$2:$A$7500,0),$E20+2)=Команды!$AJ$8,TRUE,FALSE),IF(INDEX(Команды!$A$2:$AN$7500,MATCH(AW$3,Команды!$A$2:$A$7500,0),$E20+2)=Команды!$AJ$9,TRUE,FALSE),IF(INDEX(Команды!$A$2:$AN$7500,MATCH(AW$3,Команды!$A$2:$A$7500,0),$E20+2)=Команды!$AJ$10,TRUE,FALSE),IF(INDEX(Команды!$A$2:$AN$7500,MATCH(AW$3,Команды!$A$2:$A$7500,0),$E20+2)=Команды!$AJ$11,TRUE,FALSE),IF(INDEX(Команды!$A$2:$AN$7500,MATCH(AW$3,Команды!$A$2:$A$7500,0),$E20+2)=Команды!$AJ$12,TRUE,FALSE),IF(INDEX(Команды!$A$2:$AN$7500,MATCH(AW$3,Команды!$A$2:$A$7500,0),$E20+2)=Команды!$AJ$13,TRUE,FALSE),IF(INDEX(Команды!$A$2:$AN$7500,MATCH(AW$3,Команды!$A$2:$A$7500,0),$E20+2)=Команды!$AJ$14,TRUE,FALSE),IF(INDEX(Команды!$A$2:$AN$7500,MATCH(AW$3,Команды!$A$2:$A$7500,0),$E20+2)=Команды!$AJ$15,TRUE,FALSE),IF(INDEX(Команды!$A$2:$AN$7500,MATCH(AW$3,Команды!$A$2:$A$7500,0),$E20+2)=Команды!$AJ$16,TRUE,FALSE),,IF(INDEX(Команды!$A$2:$AN$7500,MATCH(AW$3,Команды!$A$2:$A$7500,0),$E20+2)=Команды!$AJ$17,TRUE,FALSE),,IF(INDEX(Команды!$A$2:$AN$7500,MATCH(AW$3,Команды!$A$2:$A$7500,0),$E20+2)=Команды!$AJ$18,TRUE,FALSE),,IF(INDEX(Команды!$A$2:$AN$7500,MATCH(AW$3,Команды!$A$2:$A$7500,0),$E20+2)=Команды!$AJ$19,TRUE,FALSE)),INDEX(Команды!$AJ$2:$AK$19,MATCH(INDEX(Команды!$A$2:$AN$7500,MATCH(AW$3,Команды!$A$2:$A$7500,0),$E20+2),Команды!$AJ$2:$AJ$19,0),2),0)</f>
        <v>В</v>
      </c>
      <c r="AX20" s="175" t="str">
        <f>IF(OR(IF(INDEX(Команды!$A$2:$AN$7500,MATCH(AW$3,Команды!$A$2:$A$7500,0),$E20+2)=Команды!$AJ$2,TRUE,FALSE),IF(INDEX(Команды!$A$2:$AN$7500,MATCH(AW$3,Команды!$A$2:$A$7500,0),$E20+2)=Команды!$AJ$3,TRUE,FALSE),IF(INDEX(Команды!$A$2:$AN$7500,MATCH(AW$3,Команды!$A$2:$A$7500,0),$E20+2)=Команды!$AJ$4,TRUE,FALSE),IF(INDEX(Команды!$A$2:$AN$7500,MATCH(AW$3,Команды!$A$2:$A$7500,0),$E20+2)=Команды!$AJ$5,TRUE,FALSE),IF(INDEX(Команды!$A$2:$AN$7500,MATCH(AW$3,Команды!$A$2:$A$7500,0),$E20+2)=Команды!$AJ$6,TRUE,FALSE),IF(INDEX(Команды!$A$2:$AN$7500,MATCH(AW$3,Команды!$A$2:$A$7500,0),$E20+2)=Команды!$AJ$7,TRUE,FALSE),IF(INDEX(Команды!$A$2:$AN$7500,MATCH(AW$3,Команды!$A$2:$A$7500,0),$E20+2)=Команды!$AJ$8,TRUE,FALSE),IF(INDEX(Команды!$A$2:$AN$7500,MATCH(AW$3,Команды!$A$2:$A$7500,0),$E20+2)=Команды!$AJ$9,TRUE,FALSE),IF(INDEX(Команды!$A$2:$AN$7500,MATCH(AW$3,Команды!$A$2:$A$7500,0),$E20+2)=Команды!$AJ$10,TRUE,FALSE),IF(INDEX(Команды!$A$2:$AN$7500,MATCH(AW$3,Команды!$A$2:$A$7500,0),$E20+2)=Команды!$AJ$11,TRUE,FALSE),IF(INDEX(Команды!$A$2:$AN$7500,MATCH(AW$3,Команды!$A$2:$A$7500,0),$E20+2)=Команды!$AJ$12,TRUE,FALSE),IF(INDEX(Команды!$A$2:$AN$7500,MATCH(AW$3,Команды!$A$2:$A$7500,0),$E20+2)=Команды!$AJ$13,TRUE,FALSE),IF(INDEX(Команды!$A$2:$AN$7500,MATCH(AW$3,Команды!$A$2:$A$7500,0),$E20+2)=Команды!$AJ$14,TRUE,FALSE),IF(INDEX(Команды!$A$2:$AN$7500,MATCH(AW$3,Команды!$A$2:$A$7500,0),$E20+2)=Команды!$AJ$15,TRUE,FALSE),IF(INDEX(Команды!$A$2:$AN$7500,MATCH(AW$3,Команды!$A$2:$A$7500,0),$E20+2)=Команды!$AJ$16,TRUE,FALSE),IF(INDEX(Команды!$A$2:$AN$7500,MATCH(AW$3,Команды!$A$2:$A$7500,0),$E20+2)=Команды!$AJ$17,TRUE,FALSE),IF(INDEX(Команды!$A$2:$AN$7500,MATCH(AW$3,Команды!$A$2:$A$7500,0),$E20+2)=Команды!$AJ$18,TRUE,FALSE),IF(INDEX(Команды!$A$2:$AN$7500,MATCH(AW$3,Команды!$A$2:$A$7500,0),$E20+2)=Команды!$AJ$19,TRUE,FALSE)),INDEX(Команды!$AJ$2:$AL$19,MATCH(INDEX(Команды!$A$2:$AN$7500,MATCH(AW$3,Команды!$A$2:$A$7500,0),$E20+2),Команды!$AJ$2:$AJ$19,0),3),0)</f>
        <v>В</v>
      </c>
      <c r="AY20" s="342"/>
      <c r="AZ20" s="174">
        <f>IF(OR(IF(INDEX(Команды!$A$2:$AN$7500,MATCH(AZ$3,Команды!$A$2:$A$7500,0),$E20+2)=Команды!$AJ$2,TRUE,FALSE),IF(INDEX(Команды!$A$2:$AN$7500,MATCH(AZ$3,Команды!$A$2:$A$7500,0),$E20+2)=Команды!$AJ$3,TRUE,FALSE),IF(INDEX(Команды!$A$2:$AN$7500,MATCH(AZ$3,Команды!$A$2:$A$7500,0),$E20+2)=Команды!$AJ$4,TRUE,FALSE),IF(INDEX(Команды!$A$2:$AN$7500,MATCH(AZ$3,Команды!$A$2:$A$7500,0),$E20+2)=Команды!$AJ$5,TRUE,FALSE),IF(INDEX(Команды!$A$2:$AN$7500,MATCH(AZ$3,Команды!$A$2:$A$7500,0),$E20+2)=Команды!$AJ$6,TRUE,FALSE),IF(INDEX(Команды!$A$2:$AN$7500,MATCH(AZ$3,Команды!$A$2:$A$7500,0),$E20+2)=Команды!$AJ$7,TRUE,FALSE),IF(INDEX(Команды!$A$2:$AN$7500,MATCH(AZ$3,Команды!$A$2:$A$7500,0),$E20+2)=Команды!$AJ$8,TRUE,FALSE),IF(INDEX(Команды!$A$2:$AN$7500,MATCH(AZ$3,Команды!$A$2:$A$7500,0),$E20+2)=Команды!$AJ$9,TRUE,FALSE),IF(INDEX(Команды!$A$2:$AN$7500,MATCH(AZ$3,Команды!$A$2:$A$7500,0),$E20+2)=Команды!$AJ$10,TRUE,FALSE),IF(INDEX(Команды!$A$2:$AN$7500,MATCH(AZ$3,Команды!$A$2:$A$7500,0),$E20+2)=Команды!$AJ$11,TRUE,FALSE),IF(INDEX(Команды!$A$2:$AN$7500,MATCH(AZ$3,Команды!$A$2:$A$7500,0),$E20+2)=Команды!$AJ$12,TRUE,FALSE),IF(INDEX(Команды!$A$2:$AN$7500,MATCH(AZ$3,Команды!$A$2:$A$7500,0),$E20+2)=Команды!$AJ$13,TRUE,FALSE),IF(INDEX(Команды!$A$2:$AN$7500,MATCH(AZ$3,Команды!$A$2:$A$7500,0),$E20+2)=Команды!$AJ$14,TRUE,FALSE),IF(INDEX(Команды!$A$2:$AN$7500,MATCH(AZ$3,Команды!$A$2:$A$7500,0),$E20+2)=Команды!$AJ$15,TRUE,FALSE),IF(INDEX(Команды!$A$2:$AN$7500,MATCH(AZ$3,Команды!$A$2:$A$7500,0),$E20+2)=Команды!$AJ$16,TRUE,FALSE),,IF(INDEX(Команды!$A$2:$AN$7500,MATCH(AZ$3,Команды!$A$2:$A$7500,0),$E20+2)=Команды!$AJ$17,TRUE,FALSE),,IF(INDEX(Команды!$A$2:$AN$7500,MATCH(AZ$3,Команды!$A$2:$A$7500,0),$E20+2)=Команды!$AJ$18,TRUE,FALSE),,IF(INDEX(Команды!$A$2:$AN$7500,MATCH(AZ$3,Команды!$A$2:$A$7500,0),$E20+2)=Команды!$AJ$19,TRUE,FALSE)),INDEX(Команды!$AJ$2:$AK$19,MATCH(INDEX(Команды!$A$2:$AN$7500,MATCH(AZ$3,Команды!$A$2:$A$7500,0),$E20+2),Команды!$AJ$2:$AJ$19,0),2),0)</f>
        <v>0.33333333333333331</v>
      </c>
      <c r="BA20" s="175">
        <f>IF(OR(IF(INDEX(Команды!$A$2:$AN$7500,MATCH(AZ$3,Команды!$A$2:$A$7500,0),$E20+2)=Команды!$AJ$2,TRUE,FALSE),IF(INDEX(Команды!$A$2:$AN$7500,MATCH(AZ$3,Команды!$A$2:$A$7500,0),$E20+2)=Команды!$AJ$3,TRUE,FALSE),IF(INDEX(Команды!$A$2:$AN$7500,MATCH(AZ$3,Команды!$A$2:$A$7500,0),$E20+2)=Команды!$AJ$4,TRUE,FALSE),IF(INDEX(Команды!$A$2:$AN$7500,MATCH(AZ$3,Команды!$A$2:$A$7500,0),$E20+2)=Команды!$AJ$5,TRUE,FALSE),IF(INDEX(Команды!$A$2:$AN$7500,MATCH(AZ$3,Команды!$A$2:$A$7500,0),$E20+2)=Команды!$AJ$6,TRUE,FALSE),IF(INDEX(Команды!$A$2:$AN$7500,MATCH(AZ$3,Команды!$A$2:$A$7500,0),$E20+2)=Команды!$AJ$7,TRUE,FALSE),IF(INDEX(Команды!$A$2:$AN$7500,MATCH(AZ$3,Команды!$A$2:$A$7500,0),$E20+2)=Команды!$AJ$8,TRUE,FALSE),IF(INDEX(Команды!$A$2:$AN$7500,MATCH(AZ$3,Команды!$A$2:$A$7500,0),$E20+2)=Команды!$AJ$9,TRUE,FALSE),IF(INDEX(Команды!$A$2:$AN$7500,MATCH(AZ$3,Команды!$A$2:$A$7500,0),$E20+2)=Команды!$AJ$10,TRUE,FALSE),IF(INDEX(Команды!$A$2:$AN$7500,MATCH(AZ$3,Команды!$A$2:$A$7500,0),$E20+2)=Команды!$AJ$11,TRUE,FALSE),IF(INDEX(Команды!$A$2:$AN$7500,MATCH(AZ$3,Команды!$A$2:$A$7500,0),$E20+2)=Команды!$AJ$12,TRUE,FALSE),IF(INDEX(Команды!$A$2:$AN$7500,MATCH(AZ$3,Команды!$A$2:$A$7500,0),$E20+2)=Команды!$AJ$13,TRUE,FALSE),IF(INDEX(Команды!$A$2:$AN$7500,MATCH(AZ$3,Команды!$A$2:$A$7500,0),$E20+2)=Команды!$AJ$14,TRUE,FALSE),IF(INDEX(Команды!$A$2:$AN$7500,MATCH(AZ$3,Команды!$A$2:$A$7500,0),$E20+2)=Команды!$AJ$15,TRUE,FALSE),IF(INDEX(Команды!$A$2:$AN$7500,MATCH(AZ$3,Команды!$A$2:$A$7500,0),$E20+2)=Команды!$AJ$16,TRUE,FALSE),IF(INDEX(Команды!$A$2:$AN$7500,MATCH(AZ$3,Команды!$A$2:$A$7500,0),$E20+2)=Команды!$AJ$17,TRUE,FALSE),IF(INDEX(Команды!$A$2:$AN$7500,MATCH(AZ$3,Команды!$A$2:$A$7500,0),$E20+2)=Команды!$AJ$18,TRUE,FALSE),IF(INDEX(Команды!$A$2:$AN$7500,MATCH(AZ$3,Команды!$A$2:$A$7500,0),$E20+2)=Команды!$AJ$19,TRUE,FALSE)),INDEX(Команды!$AJ$2:$AL$19,MATCH(INDEX(Команды!$A$2:$AN$7500,MATCH(AZ$3,Команды!$A$2:$A$7500,0),$E20+2),Команды!$AJ$2:$AJ$19,0),3),0)</f>
        <v>0.70833333333333337</v>
      </c>
      <c r="BB20" s="342"/>
      <c r="BC20" s="174">
        <f>IF(OR(IF(INDEX(Команды!$A$2:$AN$7500,MATCH(BC$3,Команды!$A$2:$A$7500,0),$E20+2)=Команды!$AJ$2,TRUE,FALSE),IF(INDEX(Команды!$A$2:$AN$7500,MATCH(BC$3,Команды!$A$2:$A$7500,0),$E20+2)=Команды!$AJ$3,TRUE,FALSE),IF(INDEX(Команды!$A$2:$AN$7500,MATCH(BC$3,Команды!$A$2:$A$7500,0),$E20+2)=Команды!$AJ$4,TRUE,FALSE),IF(INDEX(Команды!$A$2:$AN$7500,MATCH(BC$3,Команды!$A$2:$A$7500,0),$E20+2)=Команды!$AJ$5,TRUE,FALSE),IF(INDEX(Команды!$A$2:$AN$7500,MATCH(BC$3,Команды!$A$2:$A$7500,0),$E20+2)=Команды!$AJ$6,TRUE,FALSE),IF(INDEX(Команды!$A$2:$AN$7500,MATCH(BC$3,Команды!$A$2:$A$7500,0),$E20+2)=Команды!$AJ$7,TRUE,FALSE),IF(INDEX(Команды!$A$2:$AN$7500,MATCH(BC$3,Команды!$A$2:$A$7500,0),$E20+2)=Команды!$AJ$8,TRUE,FALSE),IF(INDEX(Команды!$A$2:$AN$7500,MATCH(BC$3,Команды!$A$2:$A$7500,0),$E20+2)=Команды!$AJ$9,TRUE,FALSE),IF(INDEX(Команды!$A$2:$AN$7500,MATCH(BC$3,Команды!$A$2:$A$7500,0),$E20+2)=Команды!$AJ$10,TRUE,FALSE),IF(INDEX(Команды!$A$2:$AN$7500,MATCH(BC$3,Команды!$A$2:$A$7500,0),$E20+2)=Команды!$AJ$11,TRUE,FALSE),IF(INDEX(Команды!$A$2:$AN$7500,MATCH(BC$3,Команды!$A$2:$A$7500,0),$E20+2)=Команды!$AJ$12,TRUE,FALSE),IF(INDEX(Команды!$A$2:$AN$7500,MATCH(BC$3,Команды!$A$2:$A$7500,0),$E20+2)=Команды!$AJ$13,TRUE,FALSE),IF(INDEX(Команды!$A$2:$AN$7500,MATCH(BC$3,Команды!$A$2:$A$7500,0),$E20+2)=Команды!$AJ$14,TRUE,FALSE),IF(INDEX(Команды!$A$2:$AN$7500,MATCH(BC$3,Команды!$A$2:$A$7500,0),$E20+2)=Команды!$AJ$15,TRUE,FALSE),IF(INDEX(Команды!$A$2:$AN$7500,MATCH(BC$3,Команды!$A$2:$A$7500,0),$E20+2)=Команды!$AJ$16,TRUE,FALSE),,IF(INDEX(Команды!$A$2:$AN$7500,MATCH(BC$3,Команды!$A$2:$A$7500,0),$E20+2)=Команды!$AJ$17,TRUE,FALSE),,IF(INDEX(Команды!$A$2:$AN$7500,MATCH(BC$3,Команды!$A$2:$A$7500,0),$E20+2)=Команды!$AJ$18,TRUE,FALSE),,IF(INDEX(Команды!$A$2:$AN$7500,MATCH(BC$3,Команды!$A$2:$A$7500,0),$E20+2)=Команды!$AJ$19,TRUE,FALSE)),INDEX(Команды!$AJ$2:$AK$19,MATCH(INDEX(Команды!$A$2:$AN$7500,MATCH(BC$3,Команды!$A$2:$A$7500,0),$E20+2),Команды!$AJ$2:$AJ$19,0),2),0)</f>
        <v>0.33333333333333331</v>
      </c>
      <c r="BD20" s="175">
        <f>IF(OR(IF(INDEX(Команды!$A$2:$AN$7500,MATCH(BC$3,Команды!$A$2:$A$7500,0),$E20+2)=Команды!$AJ$2,TRUE,FALSE),IF(INDEX(Команды!$A$2:$AN$7500,MATCH(BC$3,Команды!$A$2:$A$7500,0),$E20+2)=Команды!$AJ$3,TRUE,FALSE),IF(INDEX(Команды!$A$2:$AN$7500,MATCH(BC$3,Команды!$A$2:$A$7500,0),$E20+2)=Команды!$AJ$4,TRUE,FALSE),IF(INDEX(Команды!$A$2:$AN$7500,MATCH(BC$3,Команды!$A$2:$A$7500,0),$E20+2)=Команды!$AJ$5,TRUE,FALSE),IF(INDEX(Команды!$A$2:$AN$7500,MATCH(BC$3,Команды!$A$2:$A$7500,0),$E20+2)=Команды!$AJ$6,TRUE,FALSE),IF(INDEX(Команды!$A$2:$AN$7500,MATCH(BC$3,Команды!$A$2:$A$7500,0),$E20+2)=Команды!$AJ$7,TRUE,FALSE),IF(INDEX(Команды!$A$2:$AN$7500,MATCH(BC$3,Команды!$A$2:$A$7500,0),$E20+2)=Команды!$AJ$8,TRUE,FALSE),IF(INDEX(Команды!$A$2:$AN$7500,MATCH(BC$3,Команды!$A$2:$A$7500,0),$E20+2)=Команды!$AJ$9,TRUE,FALSE),IF(INDEX(Команды!$A$2:$AN$7500,MATCH(BC$3,Команды!$A$2:$A$7500,0),$E20+2)=Команды!$AJ$10,TRUE,FALSE),IF(INDEX(Команды!$A$2:$AN$7500,MATCH(BC$3,Команды!$A$2:$A$7500,0),$E20+2)=Команды!$AJ$11,TRUE,FALSE),IF(INDEX(Команды!$A$2:$AN$7500,MATCH(BC$3,Команды!$A$2:$A$7500,0),$E20+2)=Команды!$AJ$12,TRUE,FALSE),IF(INDEX(Команды!$A$2:$AN$7500,MATCH(BC$3,Команды!$A$2:$A$7500,0),$E20+2)=Команды!$AJ$13,TRUE,FALSE),IF(INDEX(Команды!$A$2:$AN$7500,MATCH(BC$3,Команды!$A$2:$A$7500,0),$E20+2)=Команды!$AJ$14,TRUE,FALSE),IF(INDEX(Команды!$A$2:$AN$7500,MATCH(BC$3,Команды!$A$2:$A$7500,0),$E20+2)=Команды!$AJ$15,TRUE,FALSE),IF(INDEX(Команды!$A$2:$AN$7500,MATCH(BC$3,Команды!$A$2:$A$7500,0),$E20+2)=Команды!$AJ$16,TRUE,FALSE),IF(INDEX(Команды!$A$2:$AN$7500,MATCH(BC$3,Команды!$A$2:$A$7500,0),$E20+2)=Команды!$AJ$17,TRUE,FALSE),IF(INDEX(Команды!$A$2:$AN$7500,MATCH(BC$3,Команды!$A$2:$A$7500,0),$E20+2)=Команды!$AJ$18,TRUE,FALSE),IF(INDEX(Команды!$A$2:$AN$7500,MATCH(BC$3,Команды!$A$2:$A$7500,0),$E20+2)=Команды!$AJ$19,TRUE,FALSE)),INDEX(Команды!$AJ$2:$AL$19,MATCH(INDEX(Команды!$A$2:$AN$7500,MATCH(BC$3,Команды!$A$2:$A$7500,0),$E20+2),Команды!$AJ$2:$AJ$19,0),3),0)</f>
        <v>0.70833333333333337</v>
      </c>
      <c r="BE20" s="342"/>
      <c r="BF20" s="174">
        <f>IF(OR(IF(INDEX(Команды!$A$2:$AN$7500,MATCH(BF$3,Команды!$A$2:$A$7500,0),$E20+2)=Команды!$AJ$2,TRUE,FALSE),IF(INDEX(Команды!$A$2:$AN$7500,MATCH(BF$3,Команды!$A$2:$A$7500,0),$E20+2)=Команды!$AJ$3,TRUE,FALSE),IF(INDEX(Команды!$A$2:$AN$7500,MATCH(BF$3,Команды!$A$2:$A$7500,0),$E20+2)=Команды!$AJ$4,TRUE,FALSE),IF(INDEX(Команды!$A$2:$AN$7500,MATCH(BF$3,Команды!$A$2:$A$7500,0),$E20+2)=Команды!$AJ$5,TRUE,FALSE),IF(INDEX(Команды!$A$2:$AN$7500,MATCH(BF$3,Команды!$A$2:$A$7500,0),$E20+2)=Команды!$AJ$6,TRUE,FALSE),IF(INDEX(Команды!$A$2:$AN$7500,MATCH(BF$3,Команды!$A$2:$A$7500,0),$E20+2)=Команды!$AJ$7,TRUE,FALSE),IF(INDEX(Команды!$A$2:$AN$7500,MATCH(BF$3,Команды!$A$2:$A$7500,0),$E20+2)=Команды!$AJ$8,TRUE,FALSE),IF(INDEX(Команды!$A$2:$AN$7500,MATCH(BF$3,Команды!$A$2:$A$7500,0),$E20+2)=Команды!$AJ$9,TRUE,FALSE),IF(INDEX(Команды!$A$2:$AN$7500,MATCH(BF$3,Команды!$A$2:$A$7500,0),$E20+2)=Команды!$AJ$10,TRUE,FALSE),IF(INDEX(Команды!$A$2:$AN$7500,MATCH(BF$3,Команды!$A$2:$A$7500,0),$E20+2)=Команды!$AJ$11,TRUE,FALSE),IF(INDEX(Команды!$A$2:$AN$7500,MATCH(BF$3,Команды!$A$2:$A$7500,0),$E20+2)=Команды!$AJ$12,TRUE,FALSE),IF(INDEX(Команды!$A$2:$AN$7500,MATCH(BF$3,Команды!$A$2:$A$7500,0),$E20+2)=Команды!$AJ$13,TRUE,FALSE),IF(INDEX(Команды!$A$2:$AN$7500,MATCH(BF$3,Команды!$A$2:$A$7500,0),$E20+2)=Команды!$AJ$14,TRUE,FALSE),IF(INDEX(Команды!$A$2:$AN$7500,MATCH(BF$3,Команды!$A$2:$A$7500,0),$E20+2)=Команды!$AJ$15,TRUE,FALSE),IF(INDEX(Команды!$A$2:$AN$7500,MATCH(BF$3,Команды!$A$2:$A$7500,0),$E20+2)=Команды!$AJ$16,TRUE,FALSE),,IF(INDEX(Команды!$A$2:$AN$7500,MATCH(BF$3,Команды!$A$2:$A$7500,0),$E20+2)=Команды!$AJ$17,TRUE,FALSE),,IF(INDEX(Команды!$A$2:$AN$7500,MATCH(BF$3,Команды!$A$2:$A$7500,0),$E20+2)=Команды!$AJ$18,TRUE,FALSE),,IF(INDEX(Команды!$A$2:$AN$7500,MATCH(BF$3,Команды!$A$2:$A$7500,0),$E20+2)=Команды!$AJ$19,TRUE,FALSE)),INDEX(Команды!$AJ$2:$AK$19,MATCH(INDEX(Команды!$A$2:$AN$7500,MATCH(BF$3,Команды!$A$2:$A$7500,0),$E20+2),Команды!$AJ$2:$AJ$19,0),2),0)</f>
        <v>0.33333333333333331</v>
      </c>
      <c r="BG20" s="175">
        <f>IF(OR(IF(INDEX(Команды!$A$2:$AN$7500,MATCH(BF$3,Команды!$A$2:$A$7500,0),$E20+2)=Команды!$AJ$2,TRUE,FALSE),IF(INDEX(Команды!$A$2:$AN$7500,MATCH(BF$3,Команды!$A$2:$A$7500,0),$E20+2)=Команды!$AJ$3,TRUE,FALSE),IF(INDEX(Команды!$A$2:$AN$7500,MATCH(BF$3,Команды!$A$2:$A$7500,0),$E20+2)=Команды!$AJ$4,TRUE,FALSE),IF(INDEX(Команды!$A$2:$AN$7500,MATCH(BF$3,Команды!$A$2:$A$7500,0),$E20+2)=Команды!$AJ$5,TRUE,FALSE),IF(INDEX(Команды!$A$2:$AN$7500,MATCH(BF$3,Команды!$A$2:$A$7500,0),$E20+2)=Команды!$AJ$6,TRUE,FALSE),IF(INDEX(Команды!$A$2:$AN$7500,MATCH(BF$3,Команды!$A$2:$A$7500,0),$E20+2)=Команды!$AJ$7,TRUE,FALSE),IF(INDEX(Команды!$A$2:$AN$7500,MATCH(BF$3,Команды!$A$2:$A$7500,0),$E20+2)=Команды!$AJ$8,TRUE,FALSE),IF(INDEX(Команды!$A$2:$AN$7500,MATCH(BF$3,Команды!$A$2:$A$7500,0),$E20+2)=Команды!$AJ$9,TRUE,FALSE),IF(INDEX(Команды!$A$2:$AN$7500,MATCH(BF$3,Команды!$A$2:$A$7500,0),$E20+2)=Команды!$AJ$10,TRUE,FALSE),IF(INDEX(Команды!$A$2:$AN$7500,MATCH(BF$3,Команды!$A$2:$A$7500,0),$E20+2)=Команды!$AJ$11,TRUE,FALSE),IF(INDEX(Команды!$A$2:$AN$7500,MATCH(BF$3,Команды!$A$2:$A$7500,0),$E20+2)=Команды!$AJ$12,TRUE,FALSE),IF(INDEX(Команды!$A$2:$AN$7500,MATCH(BF$3,Команды!$A$2:$A$7500,0),$E20+2)=Команды!$AJ$13,TRUE,FALSE),IF(INDEX(Команды!$A$2:$AN$7500,MATCH(BF$3,Команды!$A$2:$A$7500,0),$E20+2)=Команды!$AJ$14,TRUE,FALSE),IF(INDEX(Команды!$A$2:$AN$7500,MATCH(BF$3,Команды!$A$2:$A$7500,0),$E20+2)=Команды!$AJ$15,TRUE,FALSE),IF(INDEX(Команды!$A$2:$AN$7500,MATCH(BF$3,Команды!$A$2:$A$7500,0),$E20+2)=Команды!$AJ$16,TRUE,FALSE),IF(INDEX(Команды!$A$2:$AN$7500,MATCH(BF$3,Команды!$A$2:$A$7500,0),$E20+2)=Команды!$AJ$17,TRUE,FALSE),IF(INDEX(Команды!$A$2:$AN$7500,MATCH(BF$3,Команды!$A$2:$A$7500,0),$E20+2)=Команды!$AJ$18,TRUE,FALSE),IF(INDEX(Команды!$A$2:$AN$7500,MATCH(BF$3,Команды!$A$2:$A$7500,0),$E20+2)=Команды!$AJ$19,TRUE,FALSE)),INDEX(Команды!$AJ$2:$AL$19,MATCH(INDEX(Команды!$A$2:$AN$7500,MATCH(BF$3,Команды!$A$2:$A$7500,0),$E20+2),Команды!$AJ$2:$AJ$19,0),3),0)</f>
        <v>0.70833333333333337</v>
      </c>
      <c r="BH20" s="342"/>
      <c r="BI20" s="174">
        <f>IF(OR(IF(INDEX(Команды!$A$2:$AN$7500,MATCH(BI$3,Команды!$A$2:$A$7500,0),$E20+2)=Команды!$AJ$2,TRUE,FALSE),IF(INDEX(Команды!$A$2:$AN$7500,MATCH(BI$3,Команды!$A$2:$A$7500,0),$E20+2)=Команды!$AJ$3,TRUE,FALSE),IF(INDEX(Команды!$A$2:$AN$7500,MATCH(BI$3,Команды!$A$2:$A$7500,0),$E20+2)=Команды!$AJ$4,TRUE,FALSE),IF(INDEX(Команды!$A$2:$AN$7500,MATCH(BI$3,Команды!$A$2:$A$7500,0),$E20+2)=Команды!$AJ$5,TRUE,FALSE),IF(INDEX(Команды!$A$2:$AN$7500,MATCH(BI$3,Команды!$A$2:$A$7500,0),$E20+2)=Команды!$AJ$6,TRUE,FALSE),IF(INDEX(Команды!$A$2:$AN$7500,MATCH(BI$3,Команды!$A$2:$A$7500,0),$E20+2)=Команды!$AJ$7,TRUE,FALSE),IF(INDEX(Команды!$A$2:$AN$7500,MATCH(BI$3,Команды!$A$2:$A$7500,0),$E20+2)=Команды!$AJ$8,TRUE,FALSE),IF(INDEX(Команды!$A$2:$AN$7500,MATCH(BI$3,Команды!$A$2:$A$7500,0),$E20+2)=Команды!$AJ$9,TRUE,FALSE),IF(INDEX(Команды!$A$2:$AN$7500,MATCH(BI$3,Команды!$A$2:$A$7500,0),$E20+2)=Команды!$AJ$10,TRUE,FALSE),IF(INDEX(Команды!$A$2:$AN$7500,MATCH(BI$3,Команды!$A$2:$A$7500,0),$E20+2)=Команды!$AJ$11,TRUE,FALSE),IF(INDEX(Команды!$A$2:$AN$7500,MATCH(BI$3,Команды!$A$2:$A$7500,0),$E20+2)=Команды!$AJ$12,TRUE,FALSE),IF(INDEX(Команды!$A$2:$AN$7500,MATCH(BI$3,Команды!$A$2:$A$7500,0),$E20+2)=Команды!$AJ$13,TRUE,FALSE),IF(INDEX(Команды!$A$2:$AN$7500,MATCH(BI$3,Команды!$A$2:$A$7500,0),$E20+2)=Команды!$AJ$14,TRUE,FALSE),IF(INDEX(Команды!$A$2:$AN$7500,MATCH(BI$3,Команды!$A$2:$A$7500,0),$E20+2)=Команды!$AJ$15,TRUE,FALSE),IF(INDEX(Команды!$A$2:$AN$7500,MATCH(BI$3,Команды!$A$2:$A$7500,0),$E20+2)=Команды!$AJ$16,TRUE,FALSE),,IF(INDEX(Команды!$A$2:$AN$7500,MATCH(BI$3,Команды!$A$2:$A$7500,0),$E20+2)=Команды!$AJ$17,TRUE,FALSE),,IF(INDEX(Команды!$A$2:$AN$7500,MATCH(BI$3,Команды!$A$2:$A$7500,0),$E20+2)=Команды!$AJ$18,TRUE,FALSE),,IF(INDEX(Команды!$A$2:$AN$7500,MATCH(BI$3,Команды!$A$2:$A$7500,0),$E20+2)=Команды!$AJ$19,TRUE,FALSE)),INDEX(Команды!$AJ$2:$AK$19,MATCH(INDEX(Команды!$A$2:$AN$7500,MATCH(BI$3,Команды!$A$2:$A$7500,0),$E20+2),Команды!$AJ$2:$AJ$19,0),2),0)</f>
        <v>0.33333333333333331</v>
      </c>
      <c r="BJ20" s="175">
        <f>IF(OR(IF(INDEX(Команды!$A$2:$AN$7500,MATCH(BI$3,Команды!$A$2:$A$7500,0),$E20+2)=Команды!$AJ$2,TRUE,FALSE),IF(INDEX(Команды!$A$2:$AN$7500,MATCH(BI$3,Команды!$A$2:$A$7500,0),$E20+2)=Команды!$AJ$3,TRUE,FALSE),IF(INDEX(Команды!$A$2:$AN$7500,MATCH(BI$3,Команды!$A$2:$A$7500,0),$E20+2)=Команды!$AJ$4,TRUE,FALSE),IF(INDEX(Команды!$A$2:$AN$7500,MATCH(BI$3,Команды!$A$2:$A$7500,0),$E20+2)=Команды!$AJ$5,TRUE,FALSE),IF(INDEX(Команды!$A$2:$AN$7500,MATCH(BI$3,Команды!$A$2:$A$7500,0),$E20+2)=Команды!$AJ$6,TRUE,FALSE),IF(INDEX(Команды!$A$2:$AN$7500,MATCH(BI$3,Команды!$A$2:$A$7500,0),$E20+2)=Команды!$AJ$7,TRUE,FALSE),IF(INDEX(Команды!$A$2:$AN$7500,MATCH(BI$3,Команды!$A$2:$A$7500,0),$E20+2)=Команды!$AJ$8,TRUE,FALSE),IF(INDEX(Команды!$A$2:$AN$7500,MATCH(BI$3,Команды!$A$2:$A$7500,0),$E20+2)=Команды!$AJ$9,TRUE,FALSE),IF(INDEX(Команды!$A$2:$AN$7500,MATCH(BI$3,Команды!$A$2:$A$7500,0),$E20+2)=Команды!$AJ$10,TRUE,FALSE),IF(INDEX(Команды!$A$2:$AN$7500,MATCH(BI$3,Команды!$A$2:$A$7500,0),$E20+2)=Команды!$AJ$11,TRUE,FALSE),IF(INDEX(Команды!$A$2:$AN$7500,MATCH(BI$3,Команды!$A$2:$A$7500,0),$E20+2)=Команды!$AJ$12,TRUE,FALSE),IF(INDEX(Команды!$A$2:$AN$7500,MATCH(BI$3,Команды!$A$2:$A$7500,0),$E20+2)=Команды!$AJ$13,TRUE,FALSE),IF(INDEX(Команды!$A$2:$AN$7500,MATCH(BI$3,Команды!$A$2:$A$7500,0),$E20+2)=Команды!$AJ$14,TRUE,FALSE),IF(INDEX(Команды!$A$2:$AN$7500,MATCH(BI$3,Команды!$A$2:$A$7500,0),$E20+2)=Команды!$AJ$15,TRUE,FALSE),IF(INDEX(Команды!$A$2:$AN$7500,MATCH(BI$3,Команды!$A$2:$A$7500,0),$E20+2)=Команды!$AJ$16,TRUE,FALSE),IF(INDEX(Команды!$A$2:$AN$7500,MATCH(BI$3,Команды!$A$2:$A$7500,0),$E20+2)=Команды!$AJ$17,TRUE,FALSE),IF(INDEX(Команды!$A$2:$AN$7500,MATCH(BI$3,Команды!$A$2:$A$7500,0),$E20+2)=Команды!$AJ$18,TRUE,FALSE),IF(INDEX(Команды!$A$2:$AN$7500,MATCH(BI$3,Команды!$A$2:$A$7500,0),$E20+2)=Команды!$AJ$19,TRUE,FALSE)),INDEX(Команды!$AJ$2:$AL$19,MATCH(INDEX(Команды!$A$2:$AN$7500,MATCH(BI$3,Команды!$A$2:$A$7500,0),$E20+2),Команды!$AJ$2:$AJ$19,0),3),0)</f>
        <v>0.70833333333333337</v>
      </c>
      <c r="BK20" s="342"/>
      <c r="BL20" s="174">
        <f>IF(OR(IF(INDEX(Команды!$A$2:$AN$7500,MATCH(BL$3,Команды!$A$2:$A$7500,0),$E20+2)=Команды!$AJ$2,TRUE,FALSE),IF(INDEX(Команды!$A$2:$AN$7500,MATCH(BL$3,Команды!$A$2:$A$7500,0),$E20+2)=Команды!$AJ$3,TRUE,FALSE),IF(INDEX(Команды!$A$2:$AN$7500,MATCH(BL$3,Команды!$A$2:$A$7500,0),$E20+2)=Команды!$AJ$4,TRUE,FALSE),IF(INDEX(Команды!$A$2:$AN$7500,MATCH(BL$3,Команды!$A$2:$A$7500,0),$E20+2)=Команды!$AJ$5,TRUE,FALSE),IF(INDEX(Команды!$A$2:$AN$7500,MATCH(BL$3,Команды!$A$2:$A$7500,0),$E20+2)=Команды!$AJ$6,TRUE,FALSE),IF(INDEX(Команды!$A$2:$AN$7500,MATCH(BL$3,Команды!$A$2:$A$7500,0),$E20+2)=Команды!$AJ$7,TRUE,FALSE),IF(INDEX(Команды!$A$2:$AN$7500,MATCH(BL$3,Команды!$A$2:$A$7500,0),$E20+2)=Команды!$AJ$8,TRUE,FALSE),IF(INDEX(Команды!$A$2:$AN$7500,MATCH(BL$3,Команды!$A$2:$A$7500,0),$E20+2)=Команды!$AJ$9,TRUE,FALSE),IF(INDEX(Команды!$A$2:$AN$7500,MATCH(BL$3,Команды!$A$2:$A$7500,0),$E20+2)=Команды!$AJ$10,TRUE,FALSE),IF(INDEX(Команды!$A$2:$AN$7500,MATCH(BL$3,Команды!$A$2:$A$7500,0),$E20+2)=Команды!$AJ$11,TRUE,FALSE),IF(INDEX(Команды!$A$2:$AN$7500,MATCH(BL$3,Команды!$A$2:$A$7500,0),$E20+2)=Команды!$AJ$12,TRUE,FALSE),IF(INDEX(Команды!$A$2:$AN$7500,MATCH(BL$3,Команды!$A$2:$A$7500,0),$E20+2)=Команды!$AJ$13,TRUE,FALSE),IF(INDEX(Команды!$A$2:$AN$7500,MATCH(BL$3,Команды!$A$2:$A$7500,0),$E20+2)=Команды!$AJ$14,TRUE,FALSE),IF(INDEX(Команды!$A$2:$AN$7500,MATCH(BL$3,Команды!$A$2:$A$7500,0),$E20+2)=Команды!$AJ$15,TRUE,FALSE),IF(INDEX(Команды!$A$2:$AN$7500,MATCH(BL$3,Команды!$A$2:$A$7500,0),$E20+2)=Команды!$AJ$16,TRUE,FALSE),,IF(INDEX(Команды!$A$2:$AN$7500,MATCH(BL$3,Команды!$A$2:$A$7500,0),$E20+2)=Команды!$AJ$17,TRUE,FALSE),,IF(INDEX(Команды!$A$2:$AN$7500,MATCH(BL$3,Команды!$A$2:$A$7500,0),$E20+2)=Команды!$AJ$18,TRUE,FALSE),,IF(INDEX(Команды!$A$2:$AN$7500,MATCH(BL$3,Команды!$A$2:$A$7500,0),$E20+2)=Команды!$AJ$19,TRUE,FALSE)),INDEX(Команды!$AJ$2:$AK$19,MATCH(INDEX(Команды!$A$2:$AN$7500,MATCH(BL$3,Команды!$A$2:$A$7500,0),$E20+2),Команды!$AJ$2:$AJ$19,0),2),0)</f>
        <v>0.33333333333333331</v>
      </c>
      <c r="BM20" s="175">
        <f>IF(OR(IF(INDEX(Команды!$A$2:$AN$7500,MATCH(BL$3,Команды!$A$2:$A$7500,0),$E20+2)=Команды!$AJ$2,TRUE,FALSE),IF(INDEX(Команды!$A$2:$AN$7500,MATCH(BL$3,Команды!$A$2:$A$7500,0),$E20+2)=Команды!$AJ$3,TRUE,FALSE),IF(INDEX(Команды!$A$2:$AN$7500,MATCH(BL$3,Команды!$A$2:$A$7500,0),$E20+2)=Команды!$AJ$4,TRUE,FALSE),IF(INDEX(Команды!$A$2:$AN$7500,MATCH(BL$3,Команды!$A$2:$A$7500,0),$E20+2)=Команды!$AJ$5,TRUE,FALSE),IF(INDEX(Команды!$A$2:$AN$7500,MATCH(BL$3,Команды!$A$2:$A$7500,0),$E20+2)=Команды!$AJ$6,TRUE,FALSE),IF(INDEX(Команды!$A$2:$AN$7500,MATCH(BL$3,Команды!$A$2:$A$7500,0),$E20+2)=Команды!$AJ$7,TRUE,FALSE),IF(INDEX(Команды!$A$2:$AN$7500,MATCH(BL$3,Команды!$A$2:$A$7500,0),$E20+2)=Команды!$AJ$8,TRUE,FALSE),IF(INDEX(Команды!$A$2:$AN$7500,MATCH(BL$3,Команды!$A$2:$A$7500,0),$E20+2)=Команды!$AJ$9,TRUE,FALSE),IF(INDEX(Команды!$A$2:$AN$7500,MATCH(BL$3,Команды!$A$2:$A$7500,0),$E20+2)=Команды!$AJ$10,TRUE,FALSE),IF(INDEX(Команды!$A$2:$AN$7500,MATCH(BL$3,Команды!$A$2:$A$7500,0),$E20+2)=Команды!$AJ$11,TRUE,FALSE),IF(INDEX(Команды!$A$2:$AN$7500,MATCH(BL$3,Команды!$A$2:$A$7500,0),$E20+2)=Команды!$AJ$12,TRUE,FALSE),IF(INDEX(Команды!$A$2:$AN$7500,MATCH(BL$3,Команды!$A$2:$A$7500,0),$E20+2)=Команды!$AJ$13,TRUE,FALSE),IF(INDEX(Команды!$A$2:$AN$7500,MATCH(BL$3,Команды!$A$2:$A$7500,0),$E20+2)=Команды!$AJ$14,TRUE,FALSE),IF(INDEX(Команды!$A$2:$AN$7500,MATCH(BL$3,Команды!$A$2:$A$7500,0),$E20+2)=Команды!$AJ$15,TRUE,FALSE),IF(INDEX(Команды!$A$2:$AN$7500,MATCH(BL$3,Команды!$A$2:$A$7500,0),$E20+2)=Команды!$AJ$16,TRUE,FALSE),IF(INDEX(Команды!$A$2:$AN$7500,MATCH(BL$3,Команды!$A$2:$A$7500,0),$E20+2)=Команды!$AJ$17,TRUE,FALSE),IF(INDEX(Команды!$A$2:$AN$7500,MATCH(BL$3,Команды!$A$2:$A$7500,0),$E20+2)=Команды!$AJ$18,TRUE,FALSE),IF(INDEX(Команды!$A$2:$AN$7500,MATCH(BL$3,Команды!$A$2:$A$7500,0),$E20+2)=Команды!$AJ$19,TRUE,FALSE)),INDEX(Команды!$AJ$2:$AL$19,MATCH(INDEX(Команды!$A$2:$AN$7500,MATCH(BL$3,Команды!$A$2:$A$7500,0),$E20+2),Команды!$AJ$2:$AJ$19,0),3),0)</f>
        <v>0.70833333333333337</v>
      </c>
      <c r="BN20" s="342"/>
      <c r="BO20" s="174" t="str">
        <f>IF(OR(IF(INDEX(Команды!$A$2:$AN$7500,MATCH(BO$3,Команды!$A$2:$A$7500,0),$E20+2)=Команды!$AJ$2,TRUE,FALSE),IF(INDEX(Команды!$A$2:$AN$7500,MATCH(BO$3,Команды!$A$2:$A$7500,0),$E20+2)=Команды!$AJ$3,TRUE,FALSE),IF(INDEX(Команды!$A$2:$AN$7500,MATCH(BO$3,Команды!$A$2:$A$7500,0),$E20+2)=Команды!$AJ$4,TRUE,FALSE),IF(INDEX(Команды!$A$2:$AN$7500,MATCH(BO$3,Команды!$A$2:$A$7500,0),$E20+2)=Команды!$AJ$5,TRUE,FALSE),IF(INDEX(Команды!$A$2:$AN$7500,MATCH(BO$3,Команды!$A$2:$A$7500,0),$E20+2)=Команды!$AJ$6,TRUE,FALSE),IF(INDEX(Команды!$A$2:$AN$7500,MATCH(BO$3,Команды!$A$2:$A$7500,0),$E20+2)=Команды!$AJ$7,TRUE,FALSE),IF(INDEX(Команды!$A$2:$AN$7500,MATCH(BO$3,Команды!$A$2:$A$7500,0),$E20+2)=Команды!$AJ$8,TRUE,FALSE),IF(INDEX(Команды!$A$2:$AN$7500,MATCH(BO$3,Команды!$A$2:$A$7500,0),$E20+2)=Команды!$AJ$9,TRUE,FALSE),IF(INDEX(Команды!$A$2:$AN$7500,MATCH(BO$3,Команды!$A$2:$A$7500,0),$E20+2)=Команды!$AJ$10,TRUE,FALSE),IF(INDEX(Команды!$A$2:$AN$7500,MATCH(BO$3,Команды!$A$2:$A$7500,0),$E20+2)=Команды!$AJ$11,TRUE,FALSE),IF(INDEX(Команды!$A$2:$AN$7500,MATCH(BO$3,Команды!$A$2:$A$7500,0),$E20+2)=Команды!$AJ$12,TRUE,FALSE),IF(INDEX(Команды!$A$2:$AN$7500,MATCH(BO$3,Команды!$A$2:$A$7500,0),$E20+2)=Команды!$AJ$13,TRUE,FALSE),IF(INDEX(Команды!$A$2:$AN$7500,MATCH(BO$3,Команды!$A$2:$A$7500,0),$E20+2)=Команды!$AJ$14,TRUE,FALSE),IF(INDEX(Команды!$A$2:$AN$7500,MATCH(BO$3,Команды!$A$2:$A$7500,0),$E20+2)=Команды!$AJ$15,TRUE,FALSE),IF(INDEX(Команды!$A$2:$AN$7500,MATCH(BO$3,Команды!$A$2:$A$7500,0),$E20+2)=Команды!$AJ$16,TRUE,FALSE),,IF(INDEX(Команды!$A$2:$AN$7500,MATCH(BO$3,Команды!$A$2:$A$7500,0),$E20+2)=Команды!$AJ$17,TRUE,FALSE),,IF(INDEX(Команды!$A$2:$AN$7500,MATCH(BO$3,Команды!$A$2:$A$7500,0),$E20+2)=Команды!$AJ$18,TRUE,FALSE),,IF(INDEX(Команды!$A$2:$AN$7500,MATCH(BO$3,Команды!$A$2:$A$7500,0),$E20+2)=Команды!$AJ$19,TRUE,FALSE)),INDEX(Команды!$AJ$2:$AK$19,MATCH(INDEX(Команды!$A$2:$AN$7500,MATCH(BO$3,Команды!$A$2:$A$7500,0),$E20+2),Команды!$AJ$2:$AJ$19,0),2),0)</f>
        <v>В</v>
      </c>
      <c r="BP20" s="175" t="str">
        <f>IF(OR(IF(INDEX(Команды!$A$2:$AN$7500,MATCH(BO$3,Команды!$A$2:$A$7500,0),$E20+2)=Команды!$AJ$2,TRUE,FALSE),IF(INDEX(Команды!$A$2:$AN$7500,MATCH(BO$3,Команды!$A$2:$A$7500,0),$E20+2)=Команды!$AJ$3,TRUE,FALSE),IF(INDEX(Команды!$A$2:$AN$7500,MATCH(BO$3,Команды!$A$2:$A$7500,0),$E20+2)=Команды!$AJ$4,TRUE,FALSE),IF(INDEX(Команды!$A$2:$AN$7500,MATCH(BO$3,Команды!$A$2:$A$7500,0),$E20+2)=Команды!$AJ$5,TRUE,FALSE),IF(INDEX(Команды!$A$2:$AN$7500,MATCH(BO$3,Команды!$A$2:$A$7500,0),$E20+2)=Команды!$AJ$6,TRUE,FALSE),IF(INDEX(Команды!$A$2:$AN$7500,MATCH(BO$3,Команды!$A$2:$A$7500,0),$E20+2)=Команды!$AJ$7,TRUE,FALSE),IF(INDEX(Команды!$A$2:$AN$7500,MATCH(BO$3,Команды!$A$2:$A$7500,0),$E20+2)=Команды!$AJ$8,TRUE,FALSE),IF(INDEX(Команды!$A$2:$AN$7500,MATCH(BO$3,Команды!$A$2:$A$7500,0),$E20+2)=Команды!$AJ$9,TRUE,FALSE),IF(INDEX(Команды!$A$2:$AN$7500,MATCH(BO$3,Команды!$A$2:$A$7500,0),$E20+2)=Команды!$AJ$10,TRUE,FALSE),IF(INDEX(Команды!$A$2:$AN$7500,MATCH(BO$3,Команды!$A$2:$A$7500,0),$E20+2)=Команды!$AJ$11,TRUE,FALSE),IF(INDEX(Команды!$A$2:$AN$7500,MATCH(BO$3,Команды!$A$2:$A$7500,0),$E20+2)=Команды!$AJ$12,TRUE,FALSE),IF(INDEX(Команды!$A$2:$AN$7500,MATCH(BO$3,Команды!$A$2:$A$7500,0),$E20+2)=Команды!$AJ$13,TRUE,FALSE),IF(INDEX(Команды!$A$2:$AN$7500,MATCH(BO$3,Команды!$A$2:$A$7500,0),$E20+2)=Команды!$AJ$14,TRUE,FALSE),IF(INDEX(Команды!$A$2:$AN$7500,MATCH(BO$3,Команды!$A$2:$A$7500,0),$E20+2)=Команды!$AJ$15,TRUE,FALSE),IF(INDEX(Команды!$A$2:$AN$7500,MATCH(BO$3,Команды!$A$2:$A$7500,0),$E20+2)=Команды!$AJ$16,TRUE,FALSE),IF(INDEX(Команды!$A$2:$AN$7500,MATCH(BO$3,Команды!$A$2:$A$7500,0),$E20+2)=Команды!$AJ$17,TRUE,FALSE),IF(INDEX(Команды!$A$2:$AN$7500,MATCH(BO$3,Команды!$A$2:$A$7500,0),$E20+2)=Команды!$AJ$18,TRUE,FALSE),IF(INDEX(Команды!$A$2:$AN$7500,MATCH(BO$3,Команды!$A$2:$A$7500,0),$E20+2)=Команды!$AJ$19,TRUE,FALSE)),INDEX(Команды!$AJ$2:$AL$19,MATCH(INDEX(Команды!$A$2:$AN$7500,MATCH(BO$3,Команды!$A$2:$A$7500,0),$E20+2),Команды!$AJ$2:$AJ$19,0),3),0)</f>
        <v>В</v>
      </c>
      <c r="BQ20" s="342"/>
      <c r="BR20" s="174" t="str">
        <f>IF(OR(IF(INDEX(Команды!$A$2:$AN$7500,MATCH(BR$3,Команды!$A$2:$A$7500,0),$E20+2)=Команды!$AJ$2,TRUE,FALSE),IF(INDEX(Команды!$A$2:$AN$7500,MATCH(BR$3,Команды!$A$2:$A$7500,0),$E20+2)=Команды!$AJ$3,TRUE,FALSE),IF(INDEX(Команды!$A$2:$AN$7500,MATCH(BR$3,Команды!$A$2:$A$7500,0),$E20+2)=Команды!$AJ$4,TRUE,FALSE),IF(INDEX(Команды!$A$2:$AN$7500,MATCH(BR$3,Команды!$A$2:$A$7500,0),$E20+2)=Команды!$AJ$5,TRUE,FALSE),IF(INDEX(Команды!$A$2:$AN$7500,MATCH(BR$3,Команды!$A$2:$A$7500,0),$E20+2)=Команды!$AJ$6,TRUE,FALSE),IF(INDEX(Команды!$A$2:$AN$7500,MATCH(BR$3,Команды!$A$2:$A$7500,0),$E20+2)=Команды!$AJ$7,TRUE,FALSE),IF(INDEX(Команды!$A$2:$AN$7500,MATCH(BR$3,Команды!$A$2:$A$7500,0),$E20+2)=Команды!$AJ$8,TRUE,FALSE),IF(INDEX(Команды!$A$2:$AN$7500,MATCH(BR$3,Команды!$A$2:$A$7500,0),$E20+2)=Команды!$AJ$9,TRUE,FALSE),IF(INDEX(Команды!$A$2:$AN$7500,MATCH(BR$3,Команды!$A$2:$A$7500,0),$E20+2)=Команды!$AJ$10,TRUE,FALSE),IF(INDEX(Команды!$A$2:$AN$7500,MATCH(BR$3,Команды!$A$2:$A$7500,0),$E20+2)=Команды!$AJ$11,TRUE,FALSE),IF(INDEX(Команды!$A$2:$AN$7500,MATCH(BR$3,Команды!$A$2:$A$7500,0),$E20+2)=Команды!$AJ$12,TRUE,FALSE),IF(INDEX(Команды!$A$2:$AN$7500,MATCH(BR$3,Команды!$A$2:$A$7500,0),$E20+2)=Команды!$AJ$13,TRUE,FALSE),IF(INDEX(Команды!$A$2:$AN$7500,MATCH(BR$3,Команды!$A$2:$A$7500,0),$E20+2)=Команды!$AJ$14,TRUE,FALSE),IF(INDEX(Команды!$A$2:$AN$7500,MATCH(BR$3,Команды!$A$2:$A$7500,0),$E20+2)=Команды!$AJ$15,TRUE,FALSE),IF(INDEX(Команды!$A$2:$AN$7500,MATCH(BR$3,Команды!$A$2:$A$7500,0),$E20+2)=Команды!$AJ$16,TRUE,FALSE),,IF(INDEX(Команды!$A$2:$AN$7500,MATCH(BR$3,Команды!$A$2:$A$7500,0),$E20+2)=Команды!$AJ$17,TRUE,FALSE),,IF(INDEX(Команды!$A$2:$AN$7500,MATCH(BR$3,Команды!$A$2:$A$7500,0),$E20+2)=Команды!$AJ$18,TRUE,FALSE),,IF(INDEX(Команды!$A$2:$AN$7500,MATCH(BR$3,Команды!$A$2:$A$7500,0),$E20+2)=Команды!$AJ$19,TRUE,FALSE)),INDEX(Команды!$AJ$2:$AK$19,MATCH(INDEX(Команды!$A$2:$AN$7500,MATCH(BR$3,Команды!$A$2:$A$7500,0),$E20+2),Команды!$AJ$2:$AJ$19,0),2),0)</f>
        <v>В</v>
      </c>
      <c r="BS20" s="175" t="str">
        <f>IF(OR(IF(INDEX(Команды!$A$2:$AN$7500,MATCH(BR$3,Команды!$A$2:$A$7500,0),$E20+2)=Команды!$AJ$2,TRUE,FALSE),IF(INDEX(Команды!$A$2:$AN$7500,MATCH(BR$3,Команды!$A$2:$A$7500,0),$E20+2)=Команды!$AJ$3,TRUE,FALSE),IF(INDEX(Команды!$A$2:$AN$7500,MATCH(BR$3,Команды!$A$2:$A$7500,0),$E20+2)=Команды!$AJ$4,TRUE,FALSE),IF(INDEX(Команды!$A$2:$AN$7500,MATCH(BR$3,Команды!$A$2:$A$7500,0),$E20+2)=Команды!$AJ$5,TRUE,FALSE),IF(INDEX(Команды!$A$2:$AN$7500,MATCH(BR$3,Команды!$A$2:$A$7500,0),$E20+2)=Команды!$AJ$6,TRUE,FALSE),IF(INDEX(Команды!$A$2:$AN$7500,MATCH(BR$3,Команды!$A$2:$A$7500,0),$E20+2)=Команды!$AJ$7,TRUE,FALSE),IF(INDEX(Команды!$A$2:$AN$7500,MATCH(BR$3,Команды!$A$2:$A$7500,0),$E20+2)=Команды!$AJ$8,TRUE,FALSE),IF(INDEX(Команды!$A$2:$AN$7500,MATCH(BR$3,Команды!$A$2:$A$7500,0),$E20+2)=Команды!$AJ$9,TRUE,FALSE),IF(INDEX(Команды!$A$2:$AN$7500,MATCH(BR$3,Команды!$A$2:$A$7500,0),$E20+2)=Команды!$AJ$10,TRUE,FALSE),IF(INDEX(Команды!$A$2:$AN$7500,MATCH(BR$3,Команды!$A$2:$A$7500,0),$E20+2)=Команды!$AJ$11,TRUE,FALSE),IF(INDEX(Команды!$A$2:$AN$7500,MATCH(BR$3,Команды!$A$2:$A$7500,0),$E20+2)=Команды!$AJ$12,TRUE,FALSE),IF(INDEX(Команды!$A$2:$AN$7500,MATCH(BR$3,Команды!$A$2:$A$7500,0),$E20+2)=Команды!$AJ$13,TRUE,FALSE),IF(INDEX(Команды!$A$2:$AN$7500,MATCH(BR$3,Команды!$A$2:$A$7500,0),$E20+2)=Команды!$AJ$14,TRUE,FALSE),IF(INDEX(Команды!$A$2:$AN$7500,MATCH(BR$3,Команды!$A$2:$A$7500,0),$E20+2)=Команды!$AJ$15,TRUE,FALSE),IF(INDEX(Команды!$A$2:$AN$7500,MATCH(BR$3,Команды!$A$2:$A$7500,0),$E20+2)=Команды!$AJ$16,TRUE,FALSE),IF(INDEX(Команды!$A$2:$AN$7500,MATCH(BR$3,Команды!$A$2:$A$7500,0),$E20+2)=Команды!$AJ$17,TRUE,FALSE),IF(INDEX(Команды!$A$2:$AN$7500,MATCH(BR$3,Команды!$A$2:$A$7500,0),$E20+2)=Команды!$AJ$18,TRUE,FALSE),IF(INDEX(Команды!$A$2:$AN$7500,MATCH(BR$3,Команды!$A$2:$A$7500,0),$E20+2)=Команды!$AJ$19,TRUE,FALSE)),INDEX(Команды!$AJ$2:$AL$19,MATCH(INDEX(Команды!$A$2:$AN$7500,MATCH(BR$3,Команды!$A$2:$A$7500,0),$E20+2),Команды!$AJ$2:$AJ$19,0),3),0)</f>
        <v>В</v>
      </c>
      <c r="BT20" s="342"/>
      <c r="BU20" s="174">
        <f>IF(OR(IF(INDEX(Команды!$A$2:$AN$7500,MATCH(BU$3,Команды!$A$2:$A$7500,0),$E20+2)=Команды!$AJ$2,TRUE,FALSE),IF(INDEX(Команды!$A$2:$AN$7500,MATCH(BU$3,Команды!$A$2:$A$7500,0),$E20+2)=Команды!$AJ$3,TRUE,FALSE),IF(INDEX(Команды!$A$2:$AN$7500,MATCH(BU$3,Команды!$A$2:$A$7500,0),$E20+2)=Команды!$AJ$4,TRUE,FALSE),IF(INDEX(Команды!$A$2:$AN$7500,MATCH(BU$3,Команды!$A$2:$A$7500,0),$E20+2)=Команды!$AJ$5,TRUE,FALSE),IF(INDEX(Команды!$A$2:$AN$7500,MATCH(BU$3,Команды!$A$2:$A$7500,0),$E20+2)=Команды!$AJ$6,TRUE,FALSE),IF(INDEX(Команды!$A$2:$AN$7500,MATCH(BU$3,Команды!$A$2:$A$7500,0),$E20+2)=Команды!$AJ$7,TRUE,FALSE),IF(INDEX(Команды!$A$2:$AN$7500,MATCH(BU$3,Команды!$A$2:$A$7500,0),$E20+2)=Команды!$AJ$8,TRUE,FALSE),IF(INDEX(Команды!$A$2:$AN$7500,MATCH(BU$3,Команды!$A$2:$A$7500,0),$E20+2)=Команды!$AJ$9,TRUE,FALSE),IF(INDEX(Команды!$A$2:$AN$7500,MATCH(BU$3,Команды!$A$2:$A$7500,0),$E20+2)=Команды!$AJ$10,TRUE,FALSE),IF(INDEX(Команды!$A$2:$AN$7500,MATCH(BU$3,Команды!$A$2:$A$7500,0),$E20+2)=Команды!$AJ$11,TRUE,FALSE),IF(INDEX(Команды!$A$2:$AN$7500,MATCH(BU$3,Команды!$A$2:$A$7500,0),$E20+2)=Команды!$AJ$12,TRUE,FALSE),IF(INDEX(Команды!$A$2:$AN$7500,MATCH(BU$3,Команды!$A$2:$A$7500,0),$E20+2)=Команды!$AJ$13,TRUE,FALSE),IF(INDEX(Команды!$A$2:$AN$7500,MATCH(BU$3,Команды!$A$2:$A$7500,0),$E20+2)=Команды!$AJ$14,TRUE,FALSE),IF(INDEX(Команды!$A$2:$AN$7500,MATCH(BU$3,Команды!$A$2:$A$7500,0),$E20+2)=Команды!$AJ$15,TRUE,FALSE),IF(INDEX(Команды!$A$2:$AN$7500,MATCH(BU$3,Команды!$A$2:$A$7500,0),$E20+2)=Команды!$AJ$16,TRUE,FALSE),,IF(INDEX(Команды!$A$2:$AN$7500,MATCH(BU$3,Команды!$A$2:$A$7500,0),$E20+2)=Команды!$AJ$17,TRUE,FALSE),,IF(INDEX(Команды!$A$2:$AN$7500,MATCH(BU$3,Команды!$A$2:$A$7500,0),$E20+2)=Команды!$AJ$18,TRUE,FALSE),,IF(INDEX(Команды!$A$2:$AN$7500,MATCH(BU$3,Команды!$A$2:$A$7500,0),$E20+2)=Команды!$AJ$19,TRUE,FALSE)),INDEX(Команды!$AJ$2:$AK$19,MATCH(INDEX(Команды!$A$2:$AN$7500,MATCH(BU$3,Команды!$A$2:$A$7500,0),$E20+2),Команды!$AJ$2:$AJ$19,0),2),0)</f>
        <v>0.33333333333333331</v>
      </c>
      <c r="BV20" s="175">
        <f>IF(OR(IF(INDEX(Команды!$A$2:$AN$7500,MATCH(BU$3,Команды!$A$2:$A$7500,0),$E20+2)=Команды!$AJ$2,TRUE,FALSE),IF(INDEX(Команды!$A$2:$AN$7500,MATCH(BU$3,Команды!$A$2:$A$7500,0),$E20+2)=Команды!$AJ$3,TRUE,FALSE),IF(INDEX(Команды!$A$2:$AN$7500,MATCH(BU$3,Команды!$A$2:$A$7500,0),$E20+2)=Команды!$AJ$4,TRUE,FALSE),IF(INDEX(Команды!$A$2:$AN$7500,MATCH(BU$3,Команды!$A$2:$A$7500,0),$E20+2)=Команды!$AJ$5,TRUE,FALSE),IF(INDEX(Команды!$A$2:$AN$7500,MATCH(BU$3,Команды!$A$2:$A$7500,0),$E20+2)=Команды!$AJ$6,TRUE,FALSE),IF(INDEX(Команды!$A$2:$AN$7500,MATCH(BU$3,Команды!$A$2:$A$7500,0),$E20+2)=Команды!$AJ$7,TRUE,FALSE),IF(INDEX(Команды!$A$2:$AN$7500,MATCH(BU$3,Команды!$A$2:$A$7500,0),$E20+2)=Команды!$AJ$8,TRUE,FALSE),IF(INDEX(Команды!$A$2:$AN$7500,MATCH(BU$3,Команды!$A$2:$A$7500,0),$E20+2)=Команды!$AJ$9,TRUE,FALSE),IF(INDEX(Команды!$A$2:$AN$7500,MATCH(BU$3,Команды!$A$2:$A$7500,0),$E20+2)=Команды!$AJ$10,TRUE,FALSE),IF(INDEX(Команды!$A$2:$AN$7500,MATCH(BU$3,Команды!$A$2:$A$7500,0),$E20+2)=Команды!$AJ$11,TRUE,FALSE),IF(INDEX(Команды!$A$2:$AN$7500,MATCH(BU$3,Команды!$A$2:$A$7500,0),$E20+2)=Команды!$AJ$12,TRUE,FALSE),IF(INDEX(Команды!$A$2:$AN$7500,MATCH(BU$3,Команды!$A$2:$A$7500,0),$E20+2)=Команды!$AJ$13,TRUE,FALSE),IF(INDEX(Команды!$A$2:$AN$7500,MATCH(BU$3,Команды!$A$2:$A$7500,0),$E20+2)=Команды!$AJ$14,TRUE,FALSE),IF(INDEX(Команды!$A$2:$AN$7500,MATCH(BU$3,Команды!$A$2:$A$7500,0),$E20+2)=Команды!$AJ$15,TRUE,FALSE),IF(INDEX(Команды!$A$2:$AN$7500,MATCH(BU$3,Команды!$A$2:$A$7500,0),$E20+2)=Команды!$AJ$16,TRUE,FALSE),IF(INDEX(Команды!$A$2:$AN$7500,MATCH(BU$3,Команды!$A$2:$A$7500,0),$E20+2)=Команды!$AJ$17,TRUE,FALSE),IF(INDEX(Команды!$A$2:$AN$7500,MATCH(BU$3,Команды!$A$2:$A$7500,0),$E20+2)=Команды!$AJ$18,TRUE,FALSE),IF(INDEX(Команды!$A$2:$AN$7500,MATCH(BU$3,Команды!$A$2:$A$7500,0),$E20+2)=Команды!$AJ$19,TRUE,FALSE)),INDEX(Команды!$AJ$2:$AL$19,MATCH(INDEX(Команды!$A$2:$AN$7500,MATCH(BU$3,Команды!$A$2:$A$7500,0),$E20+2),Команды!$AJ$2:$AJ$19,0),3),0)</f>
        <v>0.70833333333333337</v>
      </c>
      <c r="BW20" s="342"/>
      <c r="BX20" s="174">
        <f>IF(OR(IF(INDEX(Команды!$A$2:$AN$7500,MATCH(BX$3,Команды!$A$2:$A$7500,0),$E20+2)=Команды!$AJ$2,TRUE,FALSE),IF(INDEX(Команды!$A$2:$AN$7500,MATCH(BX$3,Команды!$A$2:$A$7500,0),$E20+2)=Команды!$AJ$3,TRUE,FALSE),IF(INDEX(Команды!$A$2:$AN$7500,MATCH(BX$3,Команды!$A$2:$A$7500,0),$E20+2)=Команды!$AJ$4,TRUE,FALSE),IF(INDEX(Команды!$A$2:$AN$7500,MATCH(BX$3,Команды!$A$2:$A$7500,0),$E20+2)=Команды!$AJ$5,TRUE,FALSE),IF(INDEX(Команды!$A$2:$AN$7500,MATCH(BX$3,Команды!$A$2:$A$7500,0),$E20+2)=Команды!$AJ$6,TRUE,FALSE),IF(INDEX(Команды!$A$2:$AN$7500,MATCH(BX$3,Команды!$A$2:$A$7500,0),$E20+2)=Команды!$AJ$7,TRUE,FALSE),IF(INDEX(Команды!$A$2:$AN$7500,MATCH(BX$3,Команды!$A$2:$A$7500,0),$E20+2)=Команды!$AJ$8,TRUE,FALSE),IF(INDEX(Команды!$A$2:$AN$7500,MATCH(BX$3,Команды!$A$2:$A$7500,0),$E20+2)=Команды!$AJ$9,TRUE,FALSE),IF(INDEX(Команды!$A$2:$AN$7500,MATCH(BX$3,Команды!$A$2:$A$7500,0),$E20+2)=Команды!$AJ$10,TRUE,FALSE),IF(INDEX(Команды!$A$2:$AN$7500,MATCH(BX$3,Команды!$A$2:$A$7500,0),$E20+2)=Команды!$AJ$11,TRUE,FALSE),IF(INDEX(Команды!$A$2:$AN$7500,MATCH(BX$3,Команды!$A$2:$A$7500,0),$E20+2)=Команды!$AJ$12,TRUE,FALSE),IF(INDEX(Команды!$A$2:$AN$7500,MATCH(BX$3,Команды!$A$2:$A$7500,0),$E20+2)=Команды!$AJ$13,TRUE,FALSE),IF(INDEX(Команды!$A$2:$AN$7500,MATCH(BX$3,Команды!$A$2:$A$7500,0),$E20+2)=Команды!$AJ$14,TRUE,FALSE),IF(INDEX(Команды!$A$2:$AN$7500,MATCH(BX$3,Команды!$A$2:$A$7500,0),$E20+2)=Команды!$AJ$15,TRUE,FALSE),IF(INDEX(Команды!$A$2:$AN$7500,MATCH(BX$3,Команды!$A$2:$A$7500,0),$E20+2)=Команды!$AJ$16,TRUE,FALSE),,IF(INDEX(Команды!$A$2:$AN$7500,MATCH(BX$3,Команды!$A$2:$A$7500,0),$E20+2)=Команды!$AJ$17,TRUE,FALSE),,IF(INDEX(Команды!$A$2:$AN$7500,MATCH(BX$3,Команды!$A$2:$A$7500,0),$E20+2)=Команды!$AJ$18,TRUE,FALSE),,IF(INDEX(Команды!$A$2:$AN$7500,MATCH(BX$3,Команды!$A$2:$A$7500,0),$E20+2)=Команды!$AJ$19,TRUE,FALSE)),INDEX(Команды!$AJ$2:$AK$19,MATCH(INDEX(Команды!$A$2:$AN$7500,MATCH(BX$3,Команды!$A$2:$A$7500,0),$E20+2),Команды!$AJ$2:$AJ$19,0),2),0)</f>
        <v>0.33333333333333331</v>
      </c>
      <c r="BY20" s="175">
        <f>IF(OR(IF(INDEX(Команды!$A$2:$AN$7500,MATCH(BX$3,Команды!$A$2:$A$7500,0),$E20+2)=Команды!$AJ$2,TRUE,FALSE),IF(INDEX(Команды!$A$2:$AN$7500,MATCH(BX$3,Команды!$A$2:$A$7500,0),$E20+2)=Команды!$AJ$3,TRUE,FALSE),IF(INDEX(Команды!$A$2:$AN$7500,MATCH(BX$3,Команды!$A$2:$A$7500,0),$E20+2)=Команды!$AJ$4,TRUE,FALSE),IF(INDEX(Команды!$A$2:$AN$7500,MATCH(BX$3,Команды!$A$2:$A$7500,0),$E20+2)=Команды!$AJ$5,TRUE,FALSE),IF(INDEX(Команды!$A$2:$AN$7500,MATCH(BX$3,Команды!$A$2:$A$7500,0),$E20+2)=Команды!$AJ$6,TRUE,FALSE),IF(INDEX(Команды!$A$2:$AN$7500,MATCH(BX$3,Команды!$A$2:$A$7500,0),$E20+2)=Команды!$AJ$7,TRUE,FALSE),IF(INDEX(Команды!$A$2:$AN$7500,MATCH(BX$3,Команды!$A$2:$A$7500,0),$E20+2)=Команды!$AJ$8,TRUE,FALSE),IF(INDEX(Команды!$A$2:$AN$7500,MATCH(BX$3,Команды!$A$2:$A$7500,0),$E20+2)=Команды!$AJ$9,TRUE,FALSE),IF(INDEX(Команды!$A$2:$AN$7500,MATCH(BX$3,Команды!$A$2:$A$7500,0),$E20+2)=Команды!$AJ$10,TRUE,FALSE),IF(INDEX(Команды!$A$2:$AN$7500,MATCH(BX$3,Команды!$A$2:$A$7500,0),$E20+2)=Команды!$AJ$11,TRUE,FALSE),IF(INDEX(Команды!$A$2:$AN$7500,MATCH(BX$3,Команды!$A$2:$A$7500,0),$E20+2)=Команды!$AJ$12,TRUE,FALSE),IF(INDEX(Команды!$A$2:$AN$7500,MATCH(BX$3,Команды!$A$2:$A$7500,0),$E20+2)=Команды!$AJ$13,TRUE,FALSE),IF(INDEX(Команды!$A$2:$AN$7500,MATCH(BX$3,Команды!$A$2:$A$7500,0),$E20+2)=Команды!$AJ$14,TRUE,FALSE),IF(INDEX(Команды!$A$2:$AN$7500,MATCH(BX$3,Команды!$A$2:$A$7500,0),$E20+2)=Команды!$AJ$15,TRUE,FALSE),IF(INDEX(Команды!$A$2:$AN$7500,MATCH(BX$3,Команды!$A$2:$A$7500,0),$E20+2)=Команды!$AJ$16,TRUE,FALSE),IF(INDEX(Команды!$A$2:$AN$7500,MATCH(BX$3,Команды!$A$2:$A$7500,0),$E20+2)=Команды!$AJ$17,TRUE,FALSE),IF(INDEX(Команды!$A$2:$AN$7500,MATCH(BX$3,Команды!$A$2:$A$7500,0),$E20+2)=Команды!$AJ$18,TRUE,FALSE),IF(INDEX(Команды!$A$2:$AN$7500,MATCH(BX$3,Команды!$A$2:$A$7500,0),$E20+2)=Команды!$AJ$19,TRUE,FALSE)),INDEX(Команды!$AJ$2:$AL$19,MATCH(INDEX(Команды!$A$2:$AN$7500,MATCH(BX$3,Команды!$A$2:$A$7500,0),$E20+2),Команды!$AJ$2:$AJ$19,0),3),0)</f>
        <v>0.70833333333333337</v>
      </c>
      <c r="BZ20" s="342"/>
      <c r="CA20" s="174">
        <f>IF(OR(IF(INDEX(Команды!$A$2:$AN$7500,MATCH(CA$3,Команды!$A$2:$A$7500,0),$E20+2)=Команды!$AJ$2,TRUE,FALSE),IF(INDEX(Команды!$A$2:$AN$7500,MATCH(CA$3,Команды!$A$2:$A$7500,0),$E20+2)=Команды!$AJ$3,TRUE,FALSE),IF(INDEX(Команды!$A$2:$AN$7500,MATCH(CA$3,Команды!$A$2:$A$7500,0),$E20+2)=Команды!$AJ$4,TRUE,FALSE),IF(INDEX(Команды!$A$2:$AN$7500,MATCH(CA$3,Команды!$A$2:$A$7500,0),$E20+2)=Команды!$AJ$5,TRUE,FALSE),IF(INDEX(Команды!$A$2:$AN$7500,MATCH(CA$3,Команды!$A$2:$A$7500,0),$E20+2)=Команды!$AJ$6,TRUE,FALSE),IF(INDEX(Команды!$A$2:$AN$7500,MATCH(CA$3,Команды!$A$2:$A$7500,0),$E20+2)=Команды!$AJ$7,TRUE,FALSE),IF(INDEX(Команды!$A$2:$AN$7500,MATCH(CA$3,Команды!$A$2:$A$7500,0),$E20+2)=Команды!$AJ$8,TRUE,FALSE),IF(INDEX(Команды!$A$2:$AN$7500,MATCH(CA$3,Команды!$A$2:$A$7500,0),$E20+2)=Команды!$AJ$9,TRUE,FALSE),IF(INDEX(Команды!$A$2:$AN$7500,MATCH(CA$3,Команды!$A$2:$A$7500,0),$E20+2)=Команды!$AJ$10,TRUE,FALSE),IF(INDEX(Команды!$A$2:$AN$7500,MATCH(CA$3,Команды!$A$2:$A$7500,0),$E20+2)=Команды!$AJ$11,TRUE,FALSE),IF(INDEX(Команды!$A$2:$AN$7500,MATCH(CA$3,Команды!$A$2:$A$7500,0),$E20+2)=Команды!$AJ$12,TRUE,FALSE),IF(INDEX(Команды!$A$2:$AN$7500,MATCH(CA$3,Команды!$A$2:$A$7500,0),$E20+2)=Команды!$AJ$13,TRUE,FALSE),IF(INDEX(Команды!$A$2:$AN$7500,MATCH(CA$3,Команды!$A$2:$A$7500,0),$E20+2)=Команды!$AJ$14,TRUE,FALSE),IF(INDEX(Команды!$A$2:$AN$7500,MATCH(CA$3,Команды!$A$2:$A$7500,0),$E20+2)=Команды!$AJ$15,TRUE,FALSE),IF(INDEX(Команды!$A$2:$AN$7500,MATCH(CA$3,Команды!$A$2:$A$7500,0),$E20+2)=Команды!$AJ$16,TRUE,FALSE),,IF(INDEX(Команды!$A$2:$AN$7500,MATCH(CA$3,Команды!$A$2:$A$7500,0),$E20+2)=Команды!$AJ$17,TRUE,FALSE),,IF(INDEX(Команды!$A$2:$AN$7500,MATCH(CA$3,Команды!$A$2:$A$7500,0),$E20+2)=Команды!$AJ$18,TRUE,FALSE),,IF(INDEX(Команды!$A$2:$AN$7500,MATCH(CA$3,Команды!$A$2:$A$7500,0),$E20+2)=Команды!$AJ$19,TRUE,FALSE)),INDEX(Команды!$AJ$2:$AK$19,MATCH(INDEX(Команды!$A$2:$AN$7500,MATCH(CA$3,Команды!$A$2:$A$7500,0),$E20+2),Команды!$AJ$2:$AJ$19,0),2),0)</f>
        <v>0.33333333333333331</v>
      </c>
      <c r="CB20" s="175">
        <f>IF(OR(IF(INDEX(Команды!$A$2:$AN$7500,MATCH(CA$3,Команды!$A$2:$A$7500,0),$E20+2)=Команды!$AJ$2,TRUE,FALSE),IF(INDEX(Команды!$A$2:$AN$7500,MATCH(CA$3,Команды!$A$2:$A$7500,0),$E20+2)=Команды!$AJ$3,TRUE,FALSE),IF(INDEX(Команды!$A$2:$AN$7500,MATCH(CA$3,Команды!$A$2:$A$7500,0),$E20+2)=Команды!$AJ$4,TRUE,FALSE),IF(INDEX(Команды!$A$2:$AN$7500,MATCH(CA$3,Команды!$A$2:$A$7500,0),$E20+2)=Команды!$AJ$5,TRUE,FALSE),IF(INDEX(Команды!$A$2:$AN$7500,MATCH(CA$3,Команды!$A$2:$A$7500,0),$E20+2)=Команды!$AJ$6,TRUE,FALSE),IF(INDEX(Команды!$A$2:$AN$7500,MATCH(CA$3,Команды!$A$2:$A$7500,0),$E20+2)=Команды!$AJ$7,TRUE,FALSE),IF(INDEX(Команды!$A$2:$AN$7500,MATCH(CA$3,Команды!$A$2:$A$7500,0),$E20+2)=Команды!$AJ$8,TRUE,FALSE),IF(INDEX(Команды!$A$2:$AN$7500,MATCH(CA$3,Команды!$A$2:$A$7500,0),$E20+2)=Команды!$AJ$9,TRUE,FALSE),IF(INDEX(Команды!$A$2:$AN$7500,MATCH(CA$3,Команды!$A$2:$A$7500,0),$E20+2)=Команды!$AJ$10,TRUE,FALSE),IF(INDEX(Команды!$A$2:$AN$7500,MATCH(CA$3,Команды!$A$2:$A$7500,0),$E20+2)=Команды!$AJ$11,TRUE,FALSE),IF(INDEX(Команды!$A$2:$AN$7500,MATCH(CA$3,Команды!$A$2:$A$7500,0),$E20+2)=Команды!$AJ$12,TRUE,FALSE),IF(INDEX(Команды!$A$2:$AN$7500,MATCH(CA$3,Команды!$A$2:$A$7500,0),$E20+2)=Команды!$AJ$13,TRUE,FALSE),IF(INDEX(Команды!$A$2:$AN$7500,MATCH(CA$3,Команды!$A$2:$A$7500,0),$E20+2)=Команды!$AJ$14,TRUE,FALSE),IF(INDEX(Команды!$A$2:$AN$7500,MATCH(CA$3,Команды!$A$2:$A$7500,0),$E20+2)=Команды!$AJ$15,TRUE,FALSE),IF(INDEX(Команды!$A$2:$AN$7500,MATCH(CA$3,Команды!$A$2:$A$7500,0),$E20+2)=Команды!$AJ$16,TRUE,FALSE),IF(INDEX(Команды!$A$2:$AN$7500,MATCH(CA$3,Команды!$A$2:$A$7500,0),$E20+2)=Команды!$AJ$17,TRUE,FALSE),IF(INDEX(Команды!$A$2:$AN$7500,MATCH(CA$3,Команды!$A$2:$A$7500,0),$E20+2)=Команды!$AJ$18,TRUE,FALSE),IF(INDEX(Команды!$A$2:$AN$7500,MATCH(CA$3,Команды!$A$2:$A$7500,0),$E20+2)=Команды!$AJ$19,TRUE,FALSE)),INDEX(Команды!$AJ$2:$AL$19,MATCH(INDEX(Команды!$A$2:$AN$7500,MATCH(CA$3,Команды!$A$2:$A$7500,0),$E20+2),Команды!$AJ$2:$AJ$19,0),3),0)</f>
        <v>0.70833333333333337</v>
      </c>
      <c r="CC20" s="342"/>
      <c r="CD20" s="174">
        <f>IF(OR(IF(INDEX(Команды!$A$2:$AN$7500,MATCH(CD$3,Команды!$A$2:$A$7500,0),$E20+2)=Команды!$AJ$2,TRUE,FALSE),IF(INDEX(Команды!$A$2:$AN$7500,MATCH(CD$3,Команды!$A$2:$A$7500,0),$E20+2)=Команды!$AJ$3,TRUE,FALSE),IF(INDEX(Команды!$A$2:$AN$7500,MATCH(CD$3,Команды!$A$2:$A$7500,0),$E20+2)=Команды!$AJ$4,TRUE,FALSE),IF(INDEX(Команды!$A$2:$AN$7500,MATCH(CD$3,Команды!$A$2:$A$7500,0),$E20+2)=Команды!$AJ$5,TRUE,FALSE),IF(INDEX(Команды!$A$2:$AN$7500,MATCH(CD$3,Команды!$A$2:$A$7500,0),$E20+2)=Команды!$AJ$6,TRUE,FALSE),IF(INDEX(Команды!$A$2:$AN$7500,MATCH(CD$3,Команды!$A$2:$A$7500,0),$E20+2)=Команды!$AJ$7,TRUE,FALSE),IF(INDEX(Команды!$A$2:$AN$7500,MATCH(CD$3,Команды!$A$2:$A$7500,0),$E20+2)=Команды!$AJ$8,TRUE,FALSE),IF(INDEX(Команды!$A$2:$AN$7500,MATCH(CD$3,Команды!$A$2:$A$7500,0),$E20+2)=Команды!$AJ$9,TRUE,FALSE),IF(INDEX(Команды!$A$2:$AN$7500,MATCH(CD$3,Команды!$A$2:$A$7500,0),$E20+2)=Команды!$AJ$10,TRUE,FALSE),IF(INDEX(Команды!$A$2:$AN$7500,MATCH(CD$3,Команды!$A$2:$A$7500,0),$E20+2)=Команды!$AJ$11,TRUE,FALSE),IF(INDEX(Команды!$A$2:$AN$7500,MATCH(CD$3,Команды!$A$2:$A$7500,0),$E20+2)=Команды!$AJ$12,TRUE,FALSE),IF(INDEX(Команды!$A$2:$AN$7500,MATCH(CD$3,Команды!$A$2:$A$7500,0),$E20+2)=Команды!$AJ$13,TRUE,FALSE),IF(INDEX(Команды!$A$2:$AN$7500,MATCH(CD$3,Команды!$A$2:$A$7500,0),$E20+2)=Команды!$AJ$14,TRUE,FALSE),IF(INDEX(Команды!$A$2:$AN$7500,MATCH(CD$3,Команды!$A$2:$A$7500,0),$E20+2)=Команды!$AJ$15,TRUE,FALSE),IF(INDEX(Команды!$A$2:$AN$7500,MATCH(CD$3,Команды!$A$2:$A$7500,0),$E20+2)=Команды!$AJ$16,TRUE,FALSE),,IF(INDEX(Команды!$A$2:$AN$7500,MATCH(CD$3,Команды!$A$2:$A$7500,0),$E20+2)=Команды!$AJ$17,TRUE,FALSE),,IF(INDEX(Команды!$A$2:$AN$7500,MATCH(CD$3,Команды!$A$2:$A$7500,0),$E20+2)=Команды!$AJ$18,TRUE,FALSE),,IF(INDEX(Команды!$A$2:$AN$7500,MATCH(CD$3,Команды!$A$2:$A$7500,0),$E20+2)=Команды!$AJ$19,TRUE,FALSE)),INDEX(Команды!$AJ$2:$AK$19,MATCH(INDEX(Команды!$A$2:$AN$7500,MATCH(CD$3,Команды!$A$2:$A$7500,0),$E20+2),Команды!$AJ$2:$AJ$19,0),2),0)</f>
        <v>0.33333333333333331</v>
      </c>
      <c r="CE20" s="175">
        <f>IF(OR(IF(INDEX(Команды!$A$2:$AN$7500,MATCH(CD$3,Команды!$A$2:$A$7500,0),$E20+2)=Команды!$AJ$2,TRUE,FALSE),IF(INDEX(Команды!$A$2:$AN$7500,MATCH(CD$3,Команды!$A$2:$A$7500,0),$E20+2)=Команды!$AJ$3,TRUE,FALSE),IF(INDEX(Команды!$A$2:$AN$7500,MATCH(CD$3,Команды!$A$2:$A$7500,0),$E20+2)=Команды!$AJ$4,TRUE,FALSE),IF(INDEX(Команды!$A$2:$AN$7500,MATCH(CD$3,Команды!$A$2:$A$7500,0),$E20+2)=Команды!$AJ$5,TRUE,FALSE),IF(INDEX(Команды!$A$2:$AN$7500,MATCH(CD$3,Команды!$A$2:$A$7500,0),$E20+2)=Команды!$AJ$6,TRUE,FALSE),IF(INDEX(Команды!$A$2:$AN$7500,MATCH(CD$3,Команды!$A$2:$A$7500,0),$E20+2)=Команды!$AJ$7,TRUE,FALSE),IF(INDEX(Команды!$A$2:$AN$7500,MATCH(CD$3,Команды!$A$2:$A$7500,0),$E20+2)=Команды!$AJ$8,TRUE,FALSE),IF(INDEX(Команды!$A$2:$AN$7500,MATCH(CD$3,Команды!$A$2:$A$7500,0),$E20+2)=Команды!$AJ$9,TRUE,FALSE),IF(INDEX(Команды!$A$2:$AN$7500,MATCH(CD$3,Команды!$A$2:$A$7500,0),$E20+2)=Команды!$AJ$10,TRUE,FALSE),IF(INDEX(Команды!$A$2:$AN$7500,MATCH(CD$3,Команды!$A$2:$A$7500,0),$E20+2)=Команды!$AJ$11,TRUE,FALSE),IF(INDEX(Команды!$A$2:$AN$7500,MATCH(CD$3,Команды!$A$2:$A$7500,0),$E20+2)=Команды!$AJ$12,TRUE,FALSE),IF(INDEX(Команды!$A$2:$AN$7500,MATCH(CD$3,Команды!$A$2:$A$7500,0),$E20+2)=Команды!$AJ$13,TRUE,FALSE),IF(INDEX(Команды!$A$2:$AN$7500,MATCH(CD$3,Команды!$A$2:$A$7500,0),$E20+2)=Команды!$AJ$14,TRUE,FALSE),IF(INDEX(Команды!$A$2:$AN$7500,MATCH(CD$3,Команды!$A$2:$A$7500,0),$E20+2)=Команды!$AJ$15,TRUE,FALSE),IF(INDEX(Команды!$A$2:$AN$7500,MATCH(CD$3,Команды!$A$2:$A$7500,0),$E20+2)=Команды!$AJ$16,TRUE,FALSE),IF(INDEX(Команды!$A$2:$AN$7500,MATCH(CD$3,Команды!$A$2:$A$7500,0),$E20+2)=Команды!$AJ$17,TRUE,FALSE),IF(INDEX(Команды!$A$2:$AN$7500,MATCH(CD$3,Команды!$A$2:$A$7500,0),$E20+2)=Команды!$AJ$18,TRUE,FALSE),IF(INDEX(Команды!$A$2:$AN$7500,MATCH(CD$3,Команды!$A$2:$A$7500,0),$E20+2)=Команды!$AJ$19,TRUE,FALSE)),INDEX(Команды!$AJ$2:$AL$19,MATCH(INDEX(Команды!$A$2:$AN$7500,MATCH(CD$3,Команды!$A$2:$A$7500,0),$E20+2),Команды!$AJ$2:$AJ$19,0),3),0)</f>
        <v>0.70833333333333337</v>
      </c>
      <c r="CF20" s="342"/>
      <c r="CG20" s="174">
        <f>IF(OR(IF(INDEX(Команды!$A$2:$AN$7500,MATCH(CG$3,Команды!$A$2:$A$7500,0),$E20+2)=Команды!$AJ$2,TRUE,FALSE),IF(INDEX(Команды!$A$2:$AN$7500,MATCH(CG$3,Команды!$A$2:$A$7500,0),$E20+2)=Команды!$AJ$3,TRUE,FALSE),IF(INDEX(Команды!$A$2:$AN$7500,MATCH(CG$3,Команды!$A$2:$A$7500,0),$E20+2)=Команды!$AJ$4,TRUE,FALSE),IF(INDEX(Команды!$A$2:$AN$7500,MATCH(CG$3,Команды!$A$2:$A$7500,0),$E20+2)=Команды!$AJ$5,TRUE,FALSE),IF(INDEX(Команды!$A$2:$AN$7500,MATCH(CG$3,Команды!$A$2:$A$7500,0),$E20+2)=Команды!$AJ$6,TRUE,FALSE),IF(INDEX(Команды!$A$2:$AN$7500,MATCH(CG$3,Команды!$A$2:$A$7500,0),$E20+2)=Команды!$AJ$7,TRUE,FALSE),IF(INDEX(Команды!$A$2:$AN$7500,MATCH(CG$3,Команды!$A$2:$A$7500,0),$E20+2)=Команды!$AJ$8,TRUE,FALSE),IF(INDEX(Команды!$A$2:$AN$7500,MATCH(CG$3,Команды!$A$2:$A$7500,0),$E20+2)=Команды!$AJ$9,TRUE,FALSE),IF(INDEX(Команды!$A$2:$AN$7500,MATCH(CG$3,Команды!$A$2:$A$7500,0),$E20+2)=Команды!$AJ$10,TRUE,FALSE),IF(INDEX(Команды!$A$2:$AN$7500,MATCH(CG$3,Команды!$A$2:$A$7500,0),$E20+2)=Команды!$AJ$11,TRUE,FALSE),IF(INDEX(Команды!$A$2:$AN$7500,MATCH(CG$3,Команды!$A$2:$A$7500,0),$E20+2)=Команды!$AJ$12,TRUE,FALSE),IF(INDEX(Команды!$A$2:$AN$7500,MATCH(CG$3,Команды!$A$2:$A$7500,0),$E20+2)=Команды!$AJ$13,TRUE,FALSE),IF(INDEX(Команды!$A$2:$AN$7500,MATCH(CG$3,Команды!$A$2:$A$7500,0),$E20+2)=Команды!$AJ$14,TRUE,FALSE),IF(INDEX(Команды!$A$2:$AN$7500,MATCH(CG$3,Команды!$A$2:$A$7500,0),$E20+2)=Команды!$AJ$15,TRUE,FALSE),IF(INDEX(Команды!$A$2:$AN$7500,MATCH(CG$3,Команды!$A$2:$A$7500,0),$E20+2)=Команды!$AJ$16,TRUE,FALSE),,IF(INDEX(Команды!$A$2:$AN$7500,MATCH(CG$3,Команды!$A$2:$A$7500,0),$E20+2)=Команды!$AJ$17,TRUE,FALSE),,IF(INDEX(Команды!$A$2:$AN$7500,MATCH(CG$3,Команды!$A$2:$A$7500,0),$E20+2)=Команды!$AJ$18,TRUE,FALSE),,IF(INDEX(Команды!$A$2:$AN$7500,MATCH(CG$3,Команды!$A$2:$A$7500,0),$E20+2)=Команды!$AJ$19,TRUE,FALSE)),INDEX(Команды!$AJ$2:$AK$19,MATCH(INDEX(Команды!$A$2:$AN$7500,MATCH(CG$3,Команды!$A$2:$A$7500,0),$E20+2),Команды!$AJ$2:$AJ$19,0),2),0)</f>
        <v>0.33333333333333331</v>
      </c>
      <c r="CH20" s="175">
        <f>IF(OR(IF(INDEX(Команды!$A$2:$AN$7500,MATCH(CG$3,Команды!$A$2:$A$7500,0),$E20+2)=Команды!$AJ$2,TRUE,FALSE),IF(INDEX(Команды!$A$2:$AN$7500,MATCH(CG$3,Команды!$A$2:$A$7500,0),$E20+2)=Команды!$AJ$3,TRUE,FALSE),IF(INDEX(Команды!$A$2:$AN$7500,MATCH(CG$3,Команды!$A$2:$A$7500,0),$E20+2)=Команды!$AJ$4,TRUE,FALSE),IF(INDEX(Команды!$A$2:$AN$7500,MATCH(CG$3,Команды!$A$2:$A$7500,0),$E20+2)=Команды!$AJ$5,TRUE,FALSE),IF(INDEX(Команды!$A$2:$AN$7500,MATCH(CG$3,Команды!$A$2:$A$7500,0),$E20+2)=Команды!$AJ$6,TRUE,FALSE),IF(INDEX(Команды!$A$2:$AN$7500,MATCH(CG$3,Команды!$A$2:$A$7500,0),$E20+2)=Команды!$AJ$7,TRUE,FALSE),IF(INDEX(Команды!$A$2:$AN$7500,MATCH(CG$3,Команды!$A$2:$A$7500,0),$E20+2)=Команды!$AJ$8,TRUE,FALSE),IF(INDEX(Команды!$A$2:$AN$7500,MATCH(CG$3,Команды!$A$2:$A$7500,0),$E20+2)=Команды!$AJ$9,TRUE,FALSE),IF(INDEX(Команды!$A$2:$AN$7500,MATCH(CG$3,Команды!$A$2:$A$7500,0),$E20+2)=Команды!$AJ$10,TRUE,FALSE),IF(INDEX(Команды!$A$2:$AN$7500,MATCH(CG$3,Команды!$A$2:$A$7500,0),$E20+2)=Команды!$AJ$11,TRUE,FALSE),IF(INDEX(Команды!$A$2:$AN$7500,MATCH(CG$3,Команды!$A$2:$A$7500,0),$E20+2)=Команды!$AJ$12,TRUE,FALSE),IF(INDEX(Команды!$A$2:$AN$7500,MATCH(CG$3,Команды!$A$2:$A$7500,0),$E20+2)=Команды!$AJ$13,TRUE,FALSE),IF(INDEX(Команды!$A$2:$AN$7500,MATCH(CG$3,Команды!$A$2:$A$7500,0),$E20+2)=Команды!$AJ$14,TRUE,FALSE),IF(INDEX(Команды!$A$2:$AN$7500,MATCH(CG$3,Команды!$A$2:$A$7500,0),$E20+2)=Команды!$AJ$15,TRUE,FALSE),IF(INDEX(Команды!$A$2:$AN$7500,MATCH(CG$3,Команды!$A$2:$A$7500,0),$E20+2)=Команды!$AJ$16,TRUE,FALSE),IF(INDEX(Команды!$A$2:$AN$7500,MATCH(CG$3,Команды!$A$2:$A$7500,0),$E20+2)=Команды!$AJ$17,TRUE,FALSE),IF(INDEX(Команды!$A$2:$AN$7500,MATCH(CG$3,Команды!$A$2:$A$7500,0),$E20+2)=Команды!$AJ$18,TRUE,FALSE),IF(INDEX(Команды!$A$2:$AN$7500,MATCH(CG$3,Команды!$A$2:$A$7500,0),$E20+2)=Команды!$AJ$19,TRUE,FALSE)),INDEX(Команды!$AJ$2:$AL$19,MATCH(INDEX(Команды!$A$2:$AN$7500,MATCH(CG$3,Команды!$A$2:$A$7500,0),$E20+2),Команды!$AJ$2:$AJ$19,0),3),0)</f>
        <v>0.70833333333333337</v>
      </c>
      <c r="CI20" s="342"/>
      <c r="CJ20" s="174" t="str">
        <f>IF(OR(IF(INDEX(Команды!$A$2:$AN$7500,MATCH(CJ$3,Команды!$A$2:$A$7500,0),$E20+2)=Команды!$AJ$2,TRUE,FALSE),IF(INDEX(Команды!$A$2:$AN$7500,MATCH(CJ$3,Команды!$A$2:$A$7500,0),$E20+2)=Команды!$AJ$3,TRUE,FALSE),IF(INDEX(Команды!$A$2:$AN$7500,MATCH(CJ$3,Команды!$A$2:$A$7500,0),$E20+2)=Команды!$AJ$4,TRUE,FALSE),IF(INDEX(Команды!$A$2:$AN$7500,MATCH(CJ$3,Команды!$A$2:$A$7500,0),$E20+2)=Команды!$AJ$5,TRUE,FALSE),IF(INDEX(Команды!$A$2:$AN$7500,MATCH(CJ$3,Команды!$A$2:$A$7500,0),$E20+2)=Команды!$AJ$6,TRUE,FALSE),IF(INDEX(Команды!$A$2:$AN$7500,MATCH(CJ$3,Команды!$A$2:$A$7500,0),$E20+2)=Команды!$AJ$7,TRUE,FALSE),IF(INDEX(Команды!$A$2:$AN$7500,MATCH(CJ$3,Команды!$A$2:$A$7500,0),$E20+2)=Команды!$AJ$8,TRUE,FALSE),IF(INDEX(Команды!$A$2:$AN$7500,MATCH(CJ$3,Команды!$A$2:$A$7500,0),$E20+2)=Команды!$AJ$9,TRUE,FALSE),IF(INDEX(Команды!$A$2:$AN$7500,MATCH(CJ$3,Команды!$A$2:$A$7500,0),$E20+2)=Команды!$AJ$10,TRUE,FALSE),IF(INDEX(Команды!$A$2:$AN$7500,MATCH(CJ$3,Команды!$A$2:$A$7500,0),$E20+2)=Команды!$AJ$11,TRUE,FALSE),IF(INDEX(Команды!$A$2:$AN$7500,MATCH(CJ$3,Команды!$A$2:$A$7500,0),$E20+2)=Команды!$AJ$12,TRUE,FALSE),IF(INDEX(Команды!$A$2:$AN$7500,MATCH(CJ$3,Команды!$A$2:$A$7500,0),$E20+2)=Команды!$AJ$13,TRUE,FALSE),IF(INDEX(Команды!$A$2:$AN$7500,MATCH(CJ$3,Команды!$A$2:$A$7500,0),$E20+2)=Команды!$AJ$14,TRUE,FALSE),IF(INDEX(Команды!$A$2:$AN$7500,MATCH(CJ$3,Команды!$A$2:$A$7500,0),$E20+2)=Команды!$AJ$15,TRUE,FALSE),IF(INDEX(Команды!$A$2:$AN$7500,MATCH(CJ$3,Команды!$A$2:$A$7500,0),$E20+2)=Команды!$AJ$16,TRUE,FALSE),,IF(INDEX(Команды!$A$2:$AN$7500,MATCH(CJ$3,Команды!$A$2:$A$7500,0),$E20+2)=Команды!$AJ$17,TRUE,FALSE),,IF(INDEX(Команды!$A$2:$AN$7500,MATCH(CJ$3,Команды!$A$2:$A$7500,0),$E20+2)=Команды!$AJ$18,TRUE,FALSE),,IF(INDEX(Команды!$A$2:$AN$7500,MATCH(CJ$3,Команды!$A$2:$A$7500,0),$E20+2)=Команды!$AJ$19,TRUE,FALSE)),INDEX(Команды!$AJ$2:$AK$19,MATCH(INDEX(Команды!$A$2:$AN$7500,MATCH(CJ$3,Команды!$A$2:$A$7500,0),$E20+2),Команды!$AJ$2:$AJ$19,0),2),0)</f>
        <v>В</v>
      </c>
      <c r="CK20" s="175" t="str">
        <f>IF(OR(IF(INDEX(Команды!$A$2:$AN$7500,MATCH(CJ$3,Команды!$A$2:$A$7500,0),$E20+2)=Команды!$AJ$2,TRUE,FALSE),IF(INDEX(Команды!$A$2:$AN$7500,MATCH(CJ$3,Команды!$A$2:$A$7500,0),$E20+2)=Команды!$AJ$3,TRUE,FALSE),IF(INDEX(Команды!$A$2:$AN$7500,MATCH(CJ$3,Команды!$A$2:$A$7500,0),$E20+2)=Команды!$AJ$4,TRUE,FALSE),IF(INDEX(Команды!$A$2:$AN$7500,MATCH(CJ$3,Команды!$A$2:$A$7500,0),$E20+2)=Команды!$AJ$5,TRUE,FALSE),IF(INDEX(Команды!$A$2:$AN$7500,MATCH(CJ$3,Команды!$A$2:$A$7500,0),$E20+2)=Команды!$AJ$6,TRUE,FALSE),IF(INDEX(Команды!$A$2:$AN$7500,MATCH(CJ$3,Команды!$A$2:$A$7500,0),$E20+2)=Команды!$AJ$7,TRUE,FALSE),IF(INDEX(Команды!$A$2:$AN$7500,MATCH(CJ$3,Команды!$A$2:$A$7500,0),$E20+2)=Команды!$AJ$8,TRUE,FALSE),IF(INDEX(Команды!$A$2:$AN$7500,MATCH(CJ$3,Команды!$A$2:$A$7500,0),$E20+2)=Команды!$AJ$9,TRUE,FALSE),IF(INDEX(Команды!$A$2:$AN$7500,MATCH(CJ$3,Команды!$A$2:$A$7500,0),$E20+2)=Команды!$AJ$10,TRUE,FALSE),IF(INDEX(Команды!$A$2:$AN$7500,MATCH(CJ$3,Команды!$A$2:$A$7500,0),$E20+2)=Команды!$AJ$11,TRUE,FALSE),IF(INDEX(Команды!$A$2:$AN$7500,MATCH(CJ$3,Команды!$A$2:$A$7500,0),$E20+2)=Команды!$AJ$12,TRUE,FALSE),IF(INDEX(Команды!$A$2:$AN$7500,MATCH(CJ$3,Команды!$A$2:$A$7500,0),$E20+2)=Команды!$AJ$13,TRUE,FALSE),IF(INDEX(Команды!$A$2:$AN$7500,MATCH(CJ$3,Команды!$A$2:$A$7500,0),$E20+2)=Команды!$AJ$14,TRUE,FALSE),IF(INDEX(Команды!$A$2:$AN$7500,MATCH(CJ$3,Команды!$A$2:$A$7500,0),$E20+2)=Команды!$AJ$15,TRUE,FALSE),IF(INDEX(Команды!$A$2:$AN$7500,MATCH(CJ$3,Команды!$A$2:$A$7500,0),$E20+2)=Команды!$AJ$16,TRUE,FALSE),IF(INDEX(Команды!$A$2:$AN$7500,MATCH(CJ$3,Команды!$A$2:$A$7500,0),$E20+2)=Команды!$AJ$17,TRUE,FALSE),IF(INDEX(Команды!$A$2:$AN$7500,MATCH(CJ$3,Команды!$A$2:$A$7500,0),$E20+2)=Команды!$AJ$18,TRUE,FALSE),IF(INDEX(Команды!$A$2:$AN$7500,MATCH(CJ$3,Команды!$A$2:$A$7500,0),$E20+2)=Команды!$AJ$19,TRUE,FALSE)),INDEX(Команды!$AJ$2:$AL$19,MATCH(INDEX(Команды!$A$2:$AN$7500,MATCH(CJ$3,Команды!$A$2:$A$7500,0),$E20+2),Команды!$AJ$2:$AJ$19,0),3),0)</f>
        <v>В</v>
      </c>
      <c r="CL20" s="342"/>
      <c r="CM20" s="174" t="str">
        <f>IF(OR(IF(INDEX(Команды!$A$2:$AN$7500,MATCH(CM$3,Команды!$A$2:$A$7500,0),$E20+2)=Команды!$AJ$2,TRUE,FALSE),IF(INDEX(Команды!$A$2:$AN$7500,MATCH(CM$3,Команды!$A$2:$A$7500,0),$E20+2)=Команды!$AJ$3,TRUE,FALSE),IF(INDEX(Команды!$A$2:$AN$7500,MATCH(CM$3,Команды!$A$2:$A$7500,0),$E20+2)=Команды!$AJ$4,TRUE,FALSE),IF(INDEX(Команды!$A$2:$AN$7500,MATCH(CM$3,Команды!$A$2:$A$7500,0),$E20+2)=Команды!$AJ$5,TRUE,FALSE),IF(INDEX(Команды!$A$2:$AN$7500,MATCH(CM$3,Команды!$A$2:$A$7500,0),$E20+2)=Команды!$AJ$6,TRUE,FALSE),IF(INDEX(Команды!$A$2:$AN$7500,MATCH(CM$3,Команды!$A$2:$A$7500,0),$E20+2)=Команды!$AJ$7,TRUE,FALSE),IF(INDEX(Команды!$A$2:$AN$7500,MATCH(CM$3,Команды!$A$2:$A$7500,0),$E20+2)=Команды!$AJ$8,TRUE,FALSE),IF(INDEX(Команды!$A$2:$AN$7500,MATCH(CM$3,Команды!$A$2:$A$7500,0),$E20+2)=Команды!$AJ$9,TRUE,FALSE),IF(INDEX(Команды!$A$2:$AN$7500,MATCH(CM$3,Команды!$A$2:$A$7500,0),$E20+2)=Команды!$AJ$10,TRUE,FALSE),IF(INDEX(Команды!$A$2:$AN$7500,MATCH(CM$3,Команды!$A$2:$A$7500,0),$E20+2)=Команды!$AJ$11,TRUE,FALSE),IF(INDEX(Команды!$A$2:$AN$7500,MATCH(CM$3,Команды!$A$2:$A$7500,0),$E20+2)=Команды!$AJ$12,TRUE,FALSE),IF(INDEX(Команды!$A$2:$AN$7500,MATCH(CM$3,Команды!$A$2:$A$7500,0),$E20+2)=Команды!$AJ$13,TRUE,FALSE),IF(INDEX(Команды!$A$2:$AN$7500,MATCH(CM$3,Команды!$A$2:$A$7500,0),$E20+2)=Команды!$AJ$14,TRUE,FALSE),IF(INDEX(Команды!$A$2:$AN$7500,MATCH(CM$3,Команды!$A$2:$A$7500,0),$E20+2)=Команды!$AJ$15,TRUE,FALSE),IF(INDEX(Команды!$A$2:$AN$7500,MATCH(CM$3,Команды!$A$2:$A$7500,0),$E20+2)=Команды!$AJ$16,TRUE,FALSE),,IF(INDEX(Команды!$A$2:$AN$7500,MATCH(CM$3,Команды!$A$2:$A$7500,0),$E20+2)=Команды!$AJ$17,TRUE,FALSE),,IF(INDEX(Команды!$A$2:$AN$7500,MATCH(CM$3,Команды!$A$2:$A$7500,0),$E20+2)=Команды!$AJ$18,TRUE,FALSE),,IF(INDEX(Команды!$A$2:$AN$7500,MATCH(CM$3,Команды!$A$2:$A$7500,0),$E20+2)=Команды!$AJ$19,TRUE,FALSE)),INDEX(Команды!$AJ$2:$AK$19,MATCH(INDEX(Команды!$A$2:$AN$7500,MATCH(CM$3,Команды!$A$2:$A$7500,0),$E20+2),Команды!$AJ$2:$AJ$19,0),2),0)</f>
        <v>В</v>
      </c>
      <c r="CN20" s="175" t="str">
        <f>IF(OR(IF(INDEX(Команды!$A$2:$AN$7500,MATCH(CM$3,Команды!$A$2:$A$7500,0),$E20+2)=Команды!$AJ$2,TRUE,FALSE),IF(INDEX(Команды!$A$2:$AN$7500,MATCH(CM$3,Команды!$A$2:$A$7500,0),$E20+2)=Команды!$AJ$3,TRUE,FALSE),IF(INDEX(Команды!$A$2:$AN$7500,MATCH(CM$3,Команды!$A$2:$A$7500,0),$E20+2)=Команды!$AJ$4,TRUE,FALSE),IF(INDEX(Команды!$A$2:$AN$7500,MATCH(CM$3,Команды!$A$2:$A$7500,0),$E20+2)=Команды!$AJ$5,TRUE,FALSE),IF(INDEX(Команды!$A$2:$AN$7500,MATCH(CM$3,Команды!$A$2:$A$7500,0),$E20+2)=Команды!$AJ$6,TRUE,FALSE),IF(INDEX(Команды!$A$2:$AN$7500,MATCH(CM$3,Команды!$A$2:$A$7500,0),$E20+2)=Команды!$AJ$7,TRUE,FALSE),IF(INDEX(Команды!$A$2:$AN$7500,MATCH(CM$3,Команды!$A$2:$A$7500,0),$E20+2)=Команды!$AJ$8,TRUE,FALSE),IF(INDEX(Команды!$A$2:$AN$7500,MATCH(CM$3,Команды!$A$2:$A$7500,0),$E20+2)=Команды!$AJ$9,TRUE,FALSE),IF(INDEX(Команды!$A$2:$AN$7500,MATCH(CM$3,Команды!$A$2:$A$7500,0),$E20+2)=Команды!$AJ$10,TRUE,FALSE),IF(INDEX(Команды!$A$2:$AN$7500,MATCH(CM$3,Команды!$A$2:$A$7500,0),$E20+2)=Команды!$AJ$11,TRUE,FALSE),IF(INDEX(Команды!$A$2:$AN$7500,MATCH(CM$3,Команды!$A$2:$A$7500,0),$E20+2)=Команды!$AJ$12,TRUE,FALSE),IF(INDEX(Команды!$A$2:$AN$7500,MATCH(CM$3,Команды!$A$2:$A$7500,0),$E20+2)=Команды!$AJ$13,TRUE,FALSE),IF(INDEX(Команды!$A$2:$AN$7500,MATCH(CM$3,Команды!$A$2:$A$7500,0),$E20+2)=Команды!$AJ$14,TRUE,FALSE),IF(INDEX(Команды!$A$2:$AN$7500,MATCH(CM$3,Команды!$A$2:$A$7500,0),$E20+2)=Команды!$AJ$15,TRUE,FALSE),IF(INDEX(Команды!$A$2:$AN$7500,MATCH(CM$3,Команды!$A$2:$A$7500,0),$E20+2)=Команды!$AJ$16,TRUE,FALSE),IF(INDEX(Команды!$A$2:$AN$7500,MATCH(CM$3,Команды!$A$2:$A$7500,0),$E20+2)=Команды!$AJ$17,TRUE,FALSE),IF(INDEX(Команды!$A$2:$AN$7500,MATCH(CM$3,Команды!$A$2:$A$7500,0),$E20+2)=Команды!$AJ$18,TRUE,FALSE),IF(INDEX(Команды!$A$2:$AN$7500,MATCH(CM$3,Команды!$A$2:$A$7500,0),$E20+2)=Команды!$AJ$19,TRUE,FALSE)),INDEX(Команды!$AJ$2:$AL$19,MATCH(INDEX(Команды!$A$2:$AN$7500,MATCH(CM$3,Команды!$A$2:$A$7500,0),$E20+2),Команды!$AJ$2:$AJ$19,0),3),0)</f>
        <v>В</v>
      </c>
      <c r="CO20" s="342"/>
      <c r="CP20" s="174">
        <f>IF(OR(IF(INDEX(Команды!$A$2:$AN$7500,MATCH(CP$3,Команды!$A$2:$A$7500,0),$E20+2)=Команды!$AJ$2,TRUE,FALSE),IF(INDEX(Команды!$A$2:$AN$7500,MATCH(CP$3,Команды!$A$2:$A$7500,0),$E20+2)=Команды!$AJ$3,TRUE,FALSE),IF(INDEX(Команды!$A$2:$AN$7500,MATCH(CP$3,Команды!$A$2:$A$7500,0),$E20+2)=Команды!$AJ$4,TRUE,FALSE),IF(INDEX(Команды!$A$2:$AN$7500,MATCH(CP$3,Команды!$A$2:$A$7500,0),$E20+2)=Команды!$AJ$5,TRUE,FALSE),IF(INDEX(Команды!$A$2:$AN$7500,MATCH(CP$3,Команды!$A$2:$A$7500,0),$E20+2)=Команды!$AJ$6,TRUE,FALSE),IF(INDEX(Команды!$A$2:$AN$7500,MATCH(CP$3,Команды!$A$2:$A$7500,0),$E20+2)=Команды!$AJ$7,TRUE,FALSE),IF(INDEX(Команды!$A$2:$AN$7500,MATCH(CP$3,Команды!$A$2:$A$7500,0),$E20+2)=Команды!$AJ$8,TRUE,FALSE),IF(INDEX(Команды!$A$2:$AN$7500,MATCH(CP$3,Команды!$A$2:$A$7500,0),$E20+2)=Команды!$AJ$9,TRUE,FALSE),IF(INDEX(Команды!$A$2:$AN$7500,MATCH(CP$3,Команды!$A$2:$A$7500,0),$E20+2)=Команды!$AJ$10,TRUE,FALSE),IF(INDEX(Команды!$A$2:$AN$7500,MATCH(CP$3,Команды!$A$2:$A$7500,0),$E20+2)=Команды!$AJ$11,TRUE,FALSE),IF(INDEX(Команды!$A$2:$AN$7500,MATCH(CP$3,Команды!$A$2:$A$7500,0),$E20+2)=Команды!$AJ$12,TRUE,FALSE),IF(INDEX(Команды!$A$2:$AN$7500,MATCH(CP$3,Команды!$A$2:$A$7500,0),$E20+2)=Команды!$AJ$13,TRUE,FALSE),IF(INDEX(Команды!$A$2:$AN$7500,MATCH(CP$3,Команды!$A$2:$A$7500,0),$E20+2)=Команды!$AJ$14,TRUE,FALSE),IF(INDEX(Команды!$A$2:$AN$7500,MATCH(CP$3,Команды!$A$2:$A$7500,0),$E20+2)=Команды!$AJ$15,TRUE,FALSE),IF(INDEX(Команды!$A$2:$AN$7500,MATCH(CP$3,Команды!$A$2:$A$7500,0),$E20+2)=Команды!$AJ$16,TRUE,FALSE),,IF(INDEX(Команды!$A$2:$AN$7500,MATCH(CP$3,Команды!$A$2:$A$7500,0),$E20+2)=Команды!$AJ$17,TRUE,FALSE),,IF(INDEX(Команды!$A$2:$AN$7500,MATCH(CP$3,Команды!$A$2:$A$7500,0),$E20+2)=Команды!$AJ$18,TRUE,FALSE),,IF(INDEX(Команды!$A$2:$AN$7500,MATCH(CP$3,Команды!$A$2:$A$7500,0),$E20+2)=Команды!$AJ$19,TRUE,FALSE)),INDEX(Команды!$AJ$2:$AK$19,MATCH(INDEX(Команды!$A$2:$AN$7500,MATCH(CP$3,Команды!$A$2:$A$7500,0),$E20+2),Команды!$AJ$2:$AJ$19,0),2),0)</f>
        <v>0.33333333333333331</v>
      </c>
      <c r="CQ20" s="175">
        <f>IF(OR(IF(INDEX(Команды!$A$2:$AN$7500,MATCH(CP$3,Команды!$A$2:$A$7500,0),$E20+2)=Команды!$AJ$2,TRUE,FALSE),IF(INDEX(Команды!$A$2:$AN$7500,MATCH(CP$3,Команды!$A$2:$A$7500,0),$E20+2)=Команды!$AJ$3,TRUE,FALSE),IF(INDEX(Команды!$A$2:$AN$7500,MATCH(CP$3,Команды!$A$2:$A$7500,0),$E20+2)=Команды!$AJ$4,TRUE,FALSE),IF(INDEX(Команды!$A$2:$AN$7500,MATCH(CP$3,Команды!$A$2:$A$7500,0),$E20+2)=Команды!$AJ$5,TRUE,FALSE),IF(INDEX(Команды!$A$2:$AN$7500,MATCH(CP$3,Команды!$A$2:$A$7500,0),$E20+2)=Команды!$AJ$6,TRUE,FALSE),IF(INDEX(Команды!$A$2:$AN$7500,MATCH(CP$3,Команды!$A$2:$A$7500,0),$E20+2)=Команды!$AJ$7,TRUE,FALSE),IF(INDEX(Команды!$A$2:$AN$7500,MATCH(CP$3,Команды!$A$2:$A$7500,0),$E20+2)=Команды!$AJ$8,TRUE,FALSE),IF(INDEX(Команды!$A$2:$AN$7500,MATCH(CP$3,Команды!$A$2:$A$7500,0),$E20+2)=Команды!$AJ$9,TRUE,FALSE),IF(INDEX(Команды!$A$2:$AN$7500,MATCH(CP$3,Команды!$A$2:$A$7500,0),$E20+2)=Команды!$AJ$10,TRUE,FALSE),IF(INDEX(Команды!$A$2:$AN$7500,MATCH(CP$3,Команды!$A$2:$A$7500,0),$E20+2)=Команды!$AJ$11,TRUE,FALSE),IF(INDEX(Команды!$A$2:$AN$7500,MATCH(CP$3,Команды!$A$2:$A$7500,0),$E20+2)=Команды!$AJ$12,TRUE,FALSE),IF(INDEX(Команды!$A$2:$AN$7500,MATCH(CP$3,Команды!$A$2:$A$7500,0),$E20+2)=Команды!$AJ$13,TRUE,FALSE),IF(INDEX(Команды!$A$2:$AN$7500,MATCH(CP$3,Команды!$A$2:$A$7500,0),$E20+2)=Команды!$AJ$14,TRUE,FALSE),IF(INDEX(Команды!$A$2:$AN$7500,MATCH(CP$3,Команды!$A$2:$A$7500,0),$E20+2)=Команды!$AJ$15,TRUE,FALSE),IF(INDEX(Команды!$A$2:$AN$7500,MATCH(CP$3,Команды!$A$2:$A$7500,0),$E20+2)=Команды!$AJ$16,TRUE,FALSE),IF(INDEX(Команды!$A$2:$AN$7500,MATCH(CP$3,Команды!$A$2:$A$7500,0),$E20+2)=Команды!$AJ$17,TRUE,FALSE),IF(INDEX(Команды!$A$2:$AN$7500,MATCH(CP$3,Команды!$A$2:$A$7500,0),$E20+2)=Команды!$AJ$18,TRUE,FALSE),IF(INDEX(Команды!$A$2:$AN$7500,MATCH(CP$3,Команды!$A$2:$A$7500,0),$E20+2)=Команды!$AJ$19,TRUE,FALSE)),INDEX(Команды!$AJ$2:$AL$19,MATCH(INDEX(Команды!$A$2:$AN$7500,MATCH(CP$3,Команды!$A$2:$A$7500,0),$E20+2),Команды!$AJ$2:$AJ$19,0),3),0)</f>
        <v>0.70833333333333337</v>
      </c>
      <c r="CR20" s="342"/>
      <c r="CS20" s="174">
        <f>IF(OR(IF(INDEX(Команды!$A$2:$AN$7500,MATCH(CS$3,Команды!$A$2:$A$7500,0),$E20+2)=Команды!$AJ$2,TRUE,FALSE),IF(INDEX(Команды!$A$2:$AN$7500,MATCH(CS$3,Команды!$A$2:$A$7500,0),$E20+2)=Команды!$AJ$3,TRUE,FALSE),IF(INDEX(Команды!$A$2:$AN$7500,MATCH(CS$3,Команды!$A$2:$A$7500,0),$E20+2)=Команды!$AJ$4,TRUE,FALSE),IF(INDEX(Команды!$A$2:$AN$7500,MATCH(CS$3,Команды!$A$2:$A$7500,0),$E20+2)=Команды!$AJ$5,TRUE,FALSE),IF(INDEX(Команды!$A$2:$AN$7500,MATCH(CS$3,Команды!$A$2:$A$7500,0),$E20+2)=Команды!$AJ$6,TRUE,FALSE),IF(INDEX(Команды!$A$2:$AN$7500,MATCH(CS$3,Команды!$A$2:$A$7500,0),$E20+2)=Команды!$AJ$7,TRUE,FALSE),IF(INDEX(Команды!$A$2:$AN$7500,MATCH(CS$3,Команды!$A$2:$A$7500,0),$E20+2)=Команды!$AJ$8,TRUE,FALSE),IF(INDEX(Команды!$A$2:$AN$7500,MATCH(CS$3,Команды!$A$2:$A$7500,0),$E20+2)=Команды!$AJ$9,TRUE,FALSE),IF(INDEX(Команды!$A$2:$AN$7500,MATCH(CS$3,Команды!$A$2:$A$7500,0),$E20+2)=Команды!$AJ$10,TRUE,FALSE),IF(INDEX(Команды!$A$2:$AN$7500,MATCH(CS$3,Команды!$A$2:$A$7500,0),$E20+2)=Команды!$AJ$11,TRUE,FALSE),IF(INDEX(Команды!$A$2:$AN$7500,MATCH(CS$3,Команды!$A$2:$A$7500,0),$E20+2)=Команды!$AJ$12,TRUE,FALSE),IF(INDEX(Команды!$A$2:$AN$7500,MATCH(CS$3,Команды!$A$2:$A$7500,0),$E20+2)=Команды!$AJ$13,TRUE,FALSE),IF(INDEX(Команды!$A$2:$AN$7500,MATCH(CS$3,Команды!$A$2:$A$7500,0),$E20+2)=Команды!$AJ$14,TRUE,FALSE),IF(INDEX(Команды!$A$2:$AN$7500,MATCH(CS$3,Команды!$A$2:$A$7500,0),$E20+2)=Команды!$AJ$15,TRUE,FALSE),IF(INDEX(Команды!$A$2:$AN$7500,MATCH(CS$3,Команды!$A$2:$A$7500,0),$E20+2)=Команды!$AJ$16,TRUE,FALSE),,IF(INDEX(Команды!$A$2:$AN$7500,MATCH(CS$3,Команды!$A$2:$A$7500,0),$E20+2)=Команды!$AJ$17,TRUE,FALSE),,IF(INDEX(Команды!$A$2:$AN$7500,MATCH(CS$3,Команды!$A$2:$A$7500,0),$E20+2)=Команды!$AJ$18,TRUE,FALSE),,IF(INDEX(Команды!$A$2:$AN$7500,MATCH(CS$3,Команды!$A$2:$A$7500,0),$E20+2)=Команды!$AJ$19,TRUE,FALSE)),INDEX(Команды!$AJ$2:$AK$19,MATCH(INDEX(Команды!$A$2:$AN$7500,MATCH(CS$3,Команды!$A$2:$A$7500,0),$E20+2),Команды!$AJ$2:$AJ$19,0),2),0)</f>
        <v>0.33333333333333331</v>
      </c>
      <c r="CT20" s="175">
        <f>IF(OR(IF(INDEX(Команды!$A$2:$AN$7500,MATCH(CS$3,Команды!$A$2:$A$7500,0),$E20+2)=Команды!$AJ$2,TRUE,FALSE),IF(INDEX(Команды!$A$2:$AN$7500,MATCH(CS$3,Команды!$A$2:$A$7500,0),$E20+2)=Команды!$AJ$3,TRUE,FALSE),IF(INDEX(Команды!$A$2:$AN$7500,MATCH(CS$3,Команды!$A$2:$A$7500,0),$E20+2)=Команды!$AJ$4,TRUE,FALSE),IF(INDEX(Команды!$A$2:$AN$7500,MATCH(CS$3,Команды!$A$2:$A$7500,0),$E20+2)=Команды!$AJ$5,TRUE,FALSE),IF(INDEX(Команды!$A$2:$AN$7500,MATCH(CS$3,Команды!$A$2:$A$7500,0),$E20+2)=Команды!$AJ$6,TRUE,FALSE),IF(INDEX(Команды!$A$2:$AN$7500,MATCH(CS$3,Команды!$A$2:$A$7500,0),$E20+2)=Команды!$AJ$7,TRUE,FALSE),IF(INDEX(Команды!$A$2:$AN$7500,MATCH(CS$3,Команды!$A$2:$A$7500,0),$E20+2)=Команды!$AJ$8,TRUE,FALSE),IF(INDEX(Команды!$A$2:$AN$7500,MATCH(CS$3,Команды!$A$2:$A$7500,0),$E20+2)=Команды!$AJ$9,TRUE,FALSE),IF(INDEX(Команды!$A$2:$AN$7500,MATCH(CS$3,Команды!$A$2:$A$7500,0),$E20+2)=Команды!$AJ$10,TRUE,FALSE),IF(INDEX(Команды!$A$2:$AN$7500,MATCH(CS$3,Команды!$A$2:$A$7500,0),$E20+2)=Команды!$AJ$11,TRUE,FALSE),IF(INDEX(Команды!$A$2:$AN$7500,MATCH(CS$3,Команды!$A$2:$A$7500,0),$E20+2)=Команды!$AJ$12,TRUE,FALSE),IF(INDEX(Команды!$A$2:$AN$7500,MATCH(CS$3,Команды!$A$2:$A$7500,0),$E20+2)=Команды!$AJ$13,TRUE,FALSE),IF(INDEX(Команды!$A$2:$AN$7500,MATCH(CS$3,Команды!$A$2:$A$7500,0),$E20+2)=Команды!$AJ$14,TRUE,FALSE),IF(INDEX(Команды!$A$2:$AN$7500,MATCH(CS$3,Команды!$A$2:$A$7500,0),$E20+2)=Команды!$AJ$15,TRUE,FALSE),IF(INDEX(Команды!$A$2:$AN$7500,MATCH(CS$3,Команды!$A$2:$A$7500,0),$E20+2)=Команды!$AJ$16,TRUE,FALSE),IF(INDEX(Команды!$A$2:$AN$7500,MATCH(CS$3,Команды!$A$2:$A$7500,0),$E20+2)=Команды!$AJ$17,TRUE,FALSE),IF(INDEX(Команды!$A$2:$AN$7500,MATCH(CS$3,Команды!$A$2:$A$7500,0),$E20+2)=Команды!$AJ$18,TRUE,FALSE),IF(INDEX(Команды!$A$2:$AN$7500,MATCH(CS$3,Команды!$A$2:$A$7500,0),$E20+2)=Команды!$AJ$19,TRUE,FALSE)),INDEX(Команды!$AJ$2:$AL$19,MATCH(INDEX(Команды!$A$2:$AN$7500,MATCH(CS$3,Команды!$A$2:$A$7500,0),$E20+2),Команды!$AJ$2:$AJ$19,0),3),0)</f>
        <v>0.70833333333333337</v>
      </c>
      <c r="CU20" s="342"/>
    </row>
    <row r="21" spans="1:99" s="2" customFormat="1" ht="21.95" customHeight="1" x14ac:dyDescent="0.3">
      <c r="A21" s="251">
        <v>16</v>
      </c>
      <c r="B21" s="2">
        <f>VLOOKUP(A21,'Список КК'!A:F,6,TRUE)</f>
        <v>3571</v>
      </c>
      <c r="C21" s="636" t="str">
        <f>VLOOKUP(A21,'Список КК'!A:B,2,TRUE)</f>
        <v>Келлер Алена Александровна</v>
      </c>
      <c r="D21" s="203" t="str">
        <f>VLOOKUP(A21,'Список КК'!A:D,4,TRUE)</f>
        <v>ОРКК(Дог), Возв, СЦ</v>
      </c>
      <c r="E21" s="4">
        <f>VLOOKUP(A21,'Список КК'!A:C,3,TRUE)</f>
        <v>1</v>
      </c>
      <c r="F21" s="220">
        <f>VLOOKUP(A21,'Список КК'!A:E,5,TRUE)</f>
        <v>0</v>
      </c>
      <c r="G21" s="174">
        <f>IF(OR(IF(INDEX(Команды!$A$2:$AN$7500,MATCH(G$3,Команды!$A$2:$A$7500,0),$E21+2)=Команды!$AJ$2,TRUE,FALSE),IF(INDEX(Команды!$A$2:$AN$7500,MATCH(G$3,Команды!$A$2:$A$7500,0),$E21+2)=Команды!$AJ$3,TRUE,FALSE),IF(INDEX(Команды!$A$2:$AN$7500,MATCH(G$3,Команды!$A$2:$A$7500,0),$E21+2)=Команды!$AJ$4,TRUE,FALSE),IF(INDEX(Команды!$A$2:$AN$7500,MATCH(G$3,Команды!$A$2:$A$7500,0),$E21+2)=Команды!$AJ$5,TRUE,FALSE),IF(INDEX(Команды!$A$2:$AN$7500,MATCH(G$3,Команды!$A$2:$A$7500,0),$E21+2)=Команды!$AJ$6,TRUE,FALSE),IF(INDEX(Команды!$A$2:$AN$7500,MATCH(G$3,Команды!$A$2:$A$7500,0),$E21+2)=Команды!$AJ$7,TRUE,FALSE),IF(INDEX(Команды!$A$2:$AN$7500,MATCH(G$3,Команды!$A$2:$A$7500,0),$E21+2)=Команды!$AJ$8,TRUE,FALSE),IF(INDEX(Команды!$A$2:$AN$7500,MATCH(G$3,Команды!$A$2:$A$7500,0),$E21+2)=Команды!$AJ$9,TRUE,FALSE),IF(INDEX(Команды!$A$2:$AN$7500,MATCH(G$3,Команды!$A$2:$A$7500,0),$E21+2)=Команды!$AJ$10,TRUE,FALSE),IF(INDEX(Команды!$A$2:$AN$7500,MATCH(G$3,Команды!$A$2:$A$7500,0),$E21+2)=Команды!$AJ$11,TRUE,FALSE),IF(INDEX(Команды!$A$2:$AN$7500,MATCH(G$3,Команды!$A$2:$A$7500,0),$E21+2)=Команды!$AJ$12,TRUE,FALSE),IF(INDEX(Команды!$A$2:$AN$7500,MATCH(G$3,Команды!$A$2:$A$7500,0),$E21+2)=Команды!$AJ$13,TRUE,FALSE),IF(INDEX(Команды!$A$2:$AN$7500,MATCH(G$3,Команды!$A$2:$A$7500,0),$E21+2)=Команды!$AJ$14,TRUE,FALSE),IF(INDEX(Команды!$A$2:$AN$7500,MATCH(G$3,Команды!$A$2:$A$7500,0),$E21+2)=Команды!$AJ$15,TRUE,FALSE),IF(INDEX(Команды!$A$2:$AN$7500,MATCH(G$3,Команды!$A$2:$A$7500,0),$E21+2)=Команды!$AJ$16,TRUE,FALSE),,IF(INDEX(Команды!$A$2:$AN$7500,MATCH(G$3,Команды!$A$2:$A$7500,0),$E21+2)=Команды!$AJ$17,TRUE,FALSE),,IF(INDEX(Команды!$A$2:$AN$7500,MATCH(G$3,Команды!$A$2:$A$7500,0),$E21+2)=Команды!$AJ$18,TRUE,FALSE),,IF(INDEX(Команды!$A$2:$AN$7500,MATCH(G$3,Команды!$A$2:$A$7500,0),$E21+2)=Команды!$AJ$19,TRUE,FALSE)),INDEX(Команды!$AJ$2:$AK$19,MATCH(INDEX(Команды!$A$2:$AN$7500,MATCH(G$3,Команды!$A$2:$A$7500,0),$E21+2),Команды!$AJ$2:$AJ$19,0),2),0)</f>
        <v>0.64583333333333337</v>
      </c>
      <c r="H21" s="175">
        <f>IF(OR(IF(INDEX(Команды!$A$2:$AN$7500,MATCH(G$3,Команды!$A$2:$A$7500,0),$E21+2)=Команды!$AJ$2,TRUE,FALSE),IF(INDEX(Команды!$A$2:$AN$7500,MATCH(G$3,Команды!$A$2:$A$7500,0),$E21+2)=Команды!$AJ$3,TRUE,FALSE),IF(INDEX(Команды!$A$2:$AN$7500,MATCH(G$3,Команды!$A$2:$A$7500,0),$E21+2)=Команды!$AJ$4,TRUE,FALSE),IF(INDEX(Команды!$A$2:$AN$7500,MATCH(G$3,Команды!$A$2:$A$7500,0),$E21+2)=Команды!$AJ$5,TRUE,FALSE),IF(INDEX(Команды!$A$2:$AN$7500,MATCH(G$3,Команды!$A$2:$A$7500,0),$E21+2)=Команды!$AJ$6,TRUE,FALSE),IF(INDEX(Команды!$A$2:$AN$7500,MATCH(G$3,Команды!$A$2:$A$7500,0),$E21+2)=Команды!$AJ$7,TRUE,FALSE),IF(INDEX(Команды!$A$2:$AN$7500,MATCH(G$3,Команды!$A$2:$A$7500,0),$E21+2)=Команды!$AJ$8,TRUE,FALSE),IF(INDEX(Команды!$A$2:$AN$7500,MATCH(G$3,Команды!$A$2:$A$7500,0),$E21+2)=Команды!$AJ$9,TRUE,FALSE),IF(INDEX(Команды!$A$2:$AN$7500,MATCH(G$3,Команды!$A$2:$A$7500,0),$E21+2)=Команды!$AJ$10,TRUE,FALSE),IF(INDEX(Команды!$A$2:$AN$7500,MATCH(G$3,Команды!$A$2:$A$7500,0),$E21+2)=Команды!$AJ$11,TRUE,FALSE),IF(INDEX(Команды!$A$2:$AN$7500,MATCH(G$3,Команды!$A$2:$A$7500,0),$E21+2)=Команды!$AJ$12,TRUE,FALSE),IF(INDEX(Команды!$A$2:$AN$7500,MATCH(G$3,Команды!$A$2:$A$7500,0),$E21+2)=Команды!$AJ$13,TRUE,FALSE),IF(INDEX(Команды!$A$2:$AN$7500,MATCH(G$3,Команды!$A$2:$A$7500,0),$E21+2)=Команды!$AJ$14,TRUE,FALSE),IF(INDEX(Команды!$A$2:$AN$7500,MATCH(G$3,Команды!$A$2:$A$7500,0),$E21+2)=Команды!$AJ$15,TRUE,FALSE),IF(INDEX(Команды!$A$2:$AN$7500,MATCH(G$3,Команды!$A$2:$A$7500,0),$E21+2)=Команды!$AJ$16,TRUE,FALSE),IF(INDEX(Команды!$A$2:$AN$7500,MATCH(G$3,Команды!$A$2:$A$7500,0),$E21+2)=Команды!$AJ$17,TRUE,FALSE),IF(INDEX(Команды!$A$2:$AN$7500,MATCH(G$3,Команды!$A$2:$A$7500,0),$E21+2)=Команды!$AJ$18,TRUE,FALSE),IF(INDEX(Команды!$A$2:$AN$7500,MATCH(G$3,Команды!$A$2:$A$7500,0),$E21+2)=Команды!$AJ$19,TRUE,FALSE)),INDEX(Команды!$AJ$2:$AL$19,MATCH(INDEX(Команды!$A$2:$AN$7500,MATCH(G$3,Команды!$A$2:$A$7500,0),$E21+2),Команды!$AJ$2:$AJ$19,0),3),0)</f>
        <v>1.0208333333333333</v>
      </c>
      <c r="I21" s="342"/>
      <c r="J21" s="174" t="str">
        <f>IF(OR(IF(INDEX(Команды!$A$2:$AN$7500,MATCH(J$3,Команды!$A$2:$A$7500,0),$E21+2)=Команды!$AJ$2,TRUE,FALSE),IF(INDEX(Команды!$A$2:$AN$7500,MATCH(J$3,Команды!$A$2:$A$7500,0),$E21+2)=Команды!$AJ$3,TRUE,FALSE),IF(INDEX(Команды!$A$2:$AN$7500,MATCH(J$3,Команды!$A$2:$A$7500,0),$E21+2)=Команды!$AJ$4,TRUE,FALSE),IF(INDEX(Команды!$A$2:$AN$7500,MATCH(J$3,Команды!$A$2:$A$7500,0),$E21+2)=Команды!$AJ$5,TRUE,FALSE),IF(INDEX(Команды!$A$2:$AN$7500,MATCH(J$3,Команды!$A$2:$A$7500,0),$E21+2)=Команды!$AJ$6,TRUE,FALSE),IF(INDEX(Команды!$A$2:$AN$7500,MATCH(J$3,Команды!$A$2:$A$7500,0),$E21+2)=Команды!$AJ$7,TRUE,FALSE),IF(INDEX(Команды!$A$2:$AN$7500,MATCH(J$3,Команды!$A$2:$A$7500,0),$E21+2)=Команды!$AJ$8,TRUE,FALSE),IF(INDEX(Команды!$A$2:$AN$7500,MATCH(J$3,Команды!$A$2:$A$7500,0),$E21+2)=Команды!$AJ$9,TRUE,FALSE),IF(INDEX(Команды!$A$2:$AN$7500,MATCH(J$3,Команды!$A$2:$A$7500,0),$E21+2)=Команды!$AJ$10,TRUE,FALSE),IF(INDEX(Команды!$A$2:$AN$7500,MATCH(J$3,Команды!$A$2:$A$7500,0),$E21+2)=Команды!$AJ$11,TRUE,FALSE),IF(INDEX(Команды!$A$2:$AN$7500,MATCH(J$3,Команды!$A$2:$A$7500,0),$E21+2)=Команды!$AJ$12,TRUE,FALSE),IF(INDEX(Команды!$A$2:$AN$7500,MATCH(J$3,Команды!$A$2:$A$7500,0),$E21+2)=Команды!$AJ$13,TRUE,FALSE),IF(INDEX(Команды!$A$2:$AN$7500,MATCH(J$3,Команды!$A$2:$A$7500,0),$E21+2)=Команды!$AJ$14,TRUE,FALSE),IF(INDEX(Команды!$A$2:$AN$7500,MATCH(J$3,Команды!$A$2:$A$7500,0),$E21+2)=Команды!$AJ$15,TRUE,FALSE),IF(INDEX(Команды!$A$2:$AN$7500,MATCH(J$3,Команды!$A$2:$A$7500,0),$E21+2)=Команды!$AJ$16,TRUE,FALSE),,IF(INDEX(Команды!$A$2:$AN$7500,MATCH(J$3,Команды!$A$2:$A$7500,0),$E21+2)=Команды!$AJ$17,TRUE,FALSE),,IF(INDEX(Команды!$A$2:$AN$7500,MATCH(J$3,Команды!$A$2:$A$7500,0),$E21+2)=Команды!$AJ$18,TRUE,FALSE),,IF(INDEX(Команды!$A$2:$AN$7500,MATCH(J$3,Команды!$A$2:$A$7500,0),$E21+2)=Команды!$AJ$19,TRUE,FALSE)),INDEX(Команды!$AJ$2:$AK$19,MATCH(INDEX(Команды!$A$2:$AN$7500,MATCH(J$3,Команды!$A$2:$A$7500,0),$E21+2),Команды!$AJ$2:$AJ$19,0),2),0)</f>
        <v>В</v>
      </c>
      <c r="K21" s="175" t="str">
        <f>IF(OR(IF(INDEX(Команды!$A$2:$AN$7500,MATCH(J$3,Команды!$A$2:$A$7500,0),$E21+2)=Команды!$AJ$2,TRUE,FALSE),IF(INDEX(Команды!$A$2:$AN$7500,MATCH(J$3,Команды!$A$2:$A$7500,0),$E21+2)=Команды!$AJ$3,TRUE,FALSE),IF(INDEX(Команды!$A$2:$AN$7500,MATCH(J$3,Команды!$A$2:$A$7500,0),$E21+2)=Команды!$AJ$4,TRUE,FALSE),IF(INDEX(Команды!$A$2:$AN$7500,MATCH(J$3,Команды!$A$2:$A$7500,0),$E21+2)=Команды!$AJ$5,TRUE,FALSE),IF(INDEX(Команды!$A$2:$AN$7500,MATCH(J$3,Команды!$A$2:$A$7500,0),$E21+2)=Команды!$AJ$6,TRUE,FALSE),IF(INDEX(Команды!$A$2:$AN$7500,MATCH(J$3,Команды!$A$2:$A$7500,0),$E21+2)=Команды!$AJ$7,TRUE,FALSE),IF(INDEX(Команды!$A$2:$AN$7500,MATCH(J$3,Команды!$A$2:$A$7500,0),$E21+2)=Команды!$AJ$8,TRUE,FALSE),IF(INDEX(Команды!$A$2:$AN$7500,MATCH(J$3,Команды!$A$2:$A$7500,0),$E21+2)=Команды!$AJ$9,TRUE,FALSE),IF(INDEX(Команды!$A$2:$AN$7500,MATCH(J$3,Команды!$A$2:$A$7500,0),$E21+2)=Команды!$AJ$10,TRUE,FALSE),IF(INDEX(Команды!$A$2:$AN$7500,MATCH(J$3,Команды!$A$2:$A$7500,0),$E21+2)=Команды!$AJ$11,TRUE,FALSE),IF(INDEX(Команды!$A$2:$AN$7500,MATCH(J$3,Команды!$A$2:$A$7500,0),$E21+2)=Команды!$AJ$12,TRUE,FALSE),IF(INDEX(Команды!$A$2:$AN$7500,MATCH(J$3,Команды!$A$2:$A$7500,0),$E21+2)=Команды!$AJ$13,TRUE,FALSE),IF(INDEX(Команды!$A$2:$AN$7500,MATCH(J$3,Команды!$A$2:$A$7500,0),$E21+2)=Команды!$AJ$14,TRUE,FALSE),IF(INDEX(Команды!$A$2:$AN$7500,MATCH(J$3,Команды!$A$2:$A$7500,0),$E21+2)=Команды!$AJ$15,TRUE,FALSE),IF(INDEX(Команды!$A$2:$AN$7500,MATCH(J$3,Команды!$A$2:$A$7500,0),$E21+2)=Команды!$AJ$16,TRUE,FALSE),IF(INDEX(Команды!$A$2:$AN$7500,MATCH(J$3,Команды!$A$2:$A$7500,0),$E21+2)=Команды!$AJ$17,TRUE,FALSE),IF(INDEX(Команды!$A$2:$AN$7500,MATCH(J$3,Команды!$A$2:$A$7500,0),$E21+2)=Команды!$AJ$18,TRUE,FALSE),IF(INDEX(Команды!$A$2:$AN$7500,MATCH(J$3,Команды!$A$2:$A$7500,0),$E21+2)=Команды!$AJ$19,TRUE,FALSE)),INDEX(Команды!$AJ$2:$AL$19,MATCH(INDEX(Команды!$A$2:$AN$7500,MATCH(J$3,Команды!$A$2:$A$7500,0),$E21+2),Команды!$AJ$2:$AJ$19,0),3),0)</f>
        <v>В</v>
      </c>
      <c r="L21" s="342"/>
      <c r="M21" s="174" t="str">
        <f>IF(OR(IF(INDEX(Команды!$A$2:$AN$7500,MATCH(M$3,Команды!$A$2:$A$7500,0),$E21+2)=Команды!$AJ$2,TRUE,FALSE),IF(INDEX(Команды!$A$2:$AN$7500,MATCH(M$3,Команды!$A$2:$A$7500,0),$E21+2)=Команды!$AJ$3,TRUE,FALSE),IF(INDEX(Команды!$A$2:$AN$7500,MATCH(M$3,Команды!$A$2:$A$7500,0),$E21+2)=Команды!$AJ$4,TRUE,FALSE),IF(INDEX(Команды!$A$2:$AN$7500,MATCH(M$3,Команды!$A$2:$A$7500,0),$E21+2)=Команды!$AJ$5,TRUE,FALSE),IF(INDEX(Команды!$A$2:$AN$7500,MATCH(M$3,Команды!$A$2:$A$7500,0),$E21+2)=Команды!$AJ$6,TRUE,FALSE),IF(INDEX(Команды!$A$2:$AN$7500,MATCH(M$3,Команды!$A$2:$A$7500,0),$E21+2)=Команды!$AJ$7,TRUE,FALSE),IF(INDEX(Команды!$A$2:$AN$7500,MATCH(M$3,Команды!$A$2:$A$7500,0),$E21+2)=Команды!$AJ$8,TRUE,FALSE),IF(INDEX(Команды!$A$2:$AN$7500,MATCH(M$3,Команды!$A$2:$A$7500,0),$E21+2)=Команды!$AJ$9,TRUE,FALSE),IF(INDEX(Команды!$A$2:$AN$7500,MATCH(M$3,Команды!$A$2:$A$7500,0),$E21+2)=Команды!$AJ$10,TRUE,FALSE),IF(INDEX(Команды!$A$2:$AN$7500,MATCH(M$3,Команды!$A$2:$A$7500,0),$E21+2)=Команды!$AJ$11,TRUE,FALSE),IF(INDEX(Команды!$A$2:$AN$7500,MATCH(M$3,Команды!$A$2:$A$7500,0),$E21+2)=Команды!$AJ$12,TRUE,FALSE),IF(INDEX(Команды!$A$2:$AN$7500,MATCH(M$3,Команды!$A$2:$A$7500,0),$E21+2)=Команды!$AJ$13,TRUE,FALSE),IF(INDEX(Команды!$A$2:$AN$7500,MATCH(M$3,Команды!$A$2:$A$7500,0),$E21+2)=Команды!$AJ$14,TRUE,FALSE),IF(INDEX(Команды!$A$2:$AN$7500,MATCH(M$3,Команды!$A$2:$A$7500,0),$E21+2)=Команды!$AJ$15,TRUE,FALSE),IF(INDEX(Команды!$A$2:$AN$7500,MATCH(M$3,Команды!$A$2:$A$7500,0),$E21+2)=Команды!$AJ$16,TRUE,FALSE),,IF(INDEX(Команды!$A$2:$AN$7500,MATCH(M$3,Команды!$A$2:$A$7500,0),$E21+2)=Команды!$AJ$17,TRUE,FALSE),,IF(INDEX(Команды!$A$2:$AN$7500,MATCH(M$3,Команды!$A$2:$A$7500,0),$E21+2)=Команды!$AJ$18,TRUE,FALSE),,IF(INDEX(Команды!$A$2:$AN$7500,MATCH(M$3,Команды!$A$2:$A$7500,0),$E21+2)=Команды!$AJ$19,TRUE,FALSE)),INDEX(Команды!$AJ$2:$AK$19,MATCH(INDEX(Команды!$A$2:$AN$7500,MATCH(M$3,Команды!$A$2:$A$7500,0),$E21+2),Команды!$AJ$2:$AJ$19,0),2),0)</f>
        <v>В</v>
      </c>
      <c r="N21" s="175" t="str">
        <f>IF(OR(IF(INDEX(Команды!$A$2:$AN$7500,MATCH(M$3,Команды!$A$2:$A$7500,0),$E21+2)=Команды!$AJ$2,TRUE,FALSE),IF(INDEX(Команды!$A$2:$AN$7500,MATCH(M$3,Команды!$A$2:$A$7500,0),$E21+2)=Команды!$AJ$3,TRUE,FALSE),IF(INDEX(Команды!$A$2:$AN$7500,MATCH(M$3,Команды!$A$2:$A$7500,0),$E21+2)=Команды!$AJ$4,TRUE,FALSE),IF(INDEX(Команды!$A$2:$AN$7500,MATCH(M$3,Команды!$A$2:$A$7500,0),$E21+2)=Команды!$AJ$5,TRUE,FALSE),IF(INDEX(Команды!$A$2:$AN$7500,MATCH(M$3,Команды!$A$2:$A$7500,0),$E21+2)=Команды!$AJ$6,TRUE,FALSE),IF(INDEX(Команды!$A$2:$AN$7500,MATCH(M$3,Команды!$A$2:$A$7500,0),$E21+2)=Команды!$AJ$7,TRUE,FALSE),IF(INDEX(Команды!$A$2:$AN$7500,MATCH(M$3,Команды!$A$2:$A$7500,0),$E21+2)=Команды!$AJ$8,TRUE,FALSE),IF(INDEX(Команды!$A$2:$AN$7500,MATCH(M$3,Команды!$A$2:$A$7500,0),$E21+2)=Команды!$AJ$9,TRUE,FALSE),IF(INDEX(Команды!$A$2:$AN$7500,MATCH(M$3,Команды!$A$2:$A$7500,0),$E21+2)=Команды!$AJ$10,TRUE,FALSE),IF(INDEX(Команды!$A$2:$AN$7500,MATCH(M$3,Команды!$A$2:$A$7500,0),$E21+2)=Команды!$AJ$11,TRUE,FALSE),IF(INDEX(Команды!$A$2:$AN$7500,MATCH(M$3,Команды!$A$2:$A$7500,0),$E21+2)=Команды!$AJ$12,TRUE,FALSE),IF(INDEX(Команды!$A$2:$AN$7500,MATCH(M$3,Команды!$A$2:$A$7500,0),$E21+2)=Команды!$AJ$13,TRUE,FALSE),IF(INDEX(Команды!$A$2:$AN$7500,MATCH(M$3,Команды!$A$2:$A$7500,0),$E21+2)=Команды!$AJ$14,TRUE,FALSE),IF(INDEX(Команды!$A$2:$AN$7500,MATCH(M$3,Команды!$A$2:$A$7500,0),$E21+2)=Команды!$AJ$15,TRUE,FALSE),IF(INDEX(Команды!$A$2:$AN$7500,MATCH(M$3,Команды!$A$2:$A$7500,0),$E21+2)=Команды!$AJ$16,TRUE,FALSE),IF(INDEX(Команды!$A$2:$AN$7500,MATCH(M$3,Команды!$A$2:$A$7500,0),$E21+2)=Команды!$AJ$17,TRUE,FALSE),IF(INDEX(Команды!$A$2:$AN$7500,MATCH(M$3,Команды!$A$2:$A$7500,0),$E21+2)=Команды!$AJ$18,TRUE,FALSE),IF(INDEX(Команды!$A$2:$AN$7500,MATCH(M$3,Команды!$A$2:$A$7500,0),$E21+2)=Команды!$AJ$19,TRUE,FALSE)),INDEX(Команды!$AJ$2:$AL$19,MATCH(INDEX(Команды!$A$2:$AN$7500,MATCH(M$3,Команды!$A$2:$A$7500,0),$E21+2),Команды!$AJ$2:$AJ$19,0),3),0)</f>
        <v>В</v>
      </c>
      <c r="O21" s="342"/>
      <c r="P21" s="174">
        <f>IF(OR(IF(INDEX(Команды!$A$2:$AN$7500,MATCH(P$3,Команды!$A$2:$A$7500,0),$E21+2)=Команды!$AJ$2,TRUE,FALSE),IF(INDEX(Команды!$A$2:$AN$7500,MATCH(P$3,Команды!$A$2:$A$7500,0),$E21+2)=Команды!$AJ$3,TRUE,FALSE),IF(INDEX(Команды!$A$2:$AN$7500,MATCH(P$3,Команды!$A$2:$A$7500,0),$E21+2)=Команды!$AJ$4,TRUE,FALSE),IF(INDEX(Команды!$A$2:$AN$7500,MATCH(P$3,Команды!$A$2:$A$7500,0),$E21+2)=Команды!$AJ$5,TRUE,FALSE),IF(INDEX(Команды!$A$2:$AN$7500,MATCH(P$3,Команды!$A$2:$A$7500,0),$E21+2)=Команды!$AJ$6,TRUE,FALSE),IF(INDEX(Команды!$A$2:$AN$7500,MATCH(P$3,Команды!$A$2:$A$7500,0),$E21+2)=Команды!$AJ$7,TRUE,FALSE),IF(INDEX(Команды!$A$2:$AN$7500,MATCH(P$3,Команды!$A$2:$A$7500,0),$E21+2)=Команды!$AJ$8,TRUE,FALSE),IF(INDEX(Команды!$A$2:$AN$7500,MATCH(P$3,Команды!$A$2:$A$7500,0),$E21+2)=Команды!$AJ$9,TRUE,FALSE),IF(INDEX(Команды!$A$2:$AN$7500,MATCH(P$3,Команды!$A$2:$A$7500,0),$E21+2)=Команды!$AJ$10,TRUE,FALSE),IF(INDEX(Команды!$A$2:$AN$7500,MATCH(P$3,Команды!$A$2:$A$7500,0),$E21+2)=Команды!$AJ$11,TRUE,FALSE),IF(INDEX(Команды!$A$2:$AN$7500,MATCH(P$3,Команды!$A$2:$A$7500,0),$E21+2)=Команды!$AJ$12,TRUE,FALSE),IF(INDEX(Команды!$A$2:$AN$7500,MATCH(P$3,Команды!$A$2:$A$7500,0),$E21+2)=Команды!$AJ$13,TRUE,FALSE),IF(INDEX(Команды!$A$2:$AN$7500,MATCH(P$3,Команды!$A$2:$A$7500,0),$E21+2)=Команды!$AJ$14,TRUE,FALSE),IF(INDEX(Команды!$A$2:$AN$7500,MATCH(P$3,Команды!$A$2:$A$7500,0),$E21+2)=Команды!$AJ$15,TRUE,FALSE),IF(INDEX(Команды!$A$2:$AN$7500,MATCH(P$3,Команды!$A$2:$A$7500,0),$E21+2)=Команды!$AJ$16,TRUE,FALSE),,IF(INDEX(Команды!$A$2:$AN$7500,MATCH(P$3,Команды!$A$2:$A$7500,0),$E21+2)=Команды!$AJ$17,TRUE,FALSE),,IF(INDEX(Команды!$A$2:$AN$7500,MATCH(P$3,Команды!$A$2:$A$7500,0),$E21+2)=Команды!$AJ$18,TRUE,FALSE),,IF(INDEX(Команды!$A$2:$AN$7500,MATCH(P$3,Команды!$A$2:$A$7500,0),$E21+2)=Команды!$AJ$19,TRUE,FALSE)),INDEX(Команды!$AJ$2:$AK$19,MATCH(INDEX(Команды!$A$2:$AN$7500,MATCH(P$3,Команды!$A$2:$A$7500,0),$E21+2),Команды!$AJ$2:$AJ$19,0),2),0)</f>
        <v>0.3125</v>
      </c>
      <c r="Q21" s="175">
        <f>IF(OR(IF(INDEX(Команды!$A$2:$AN$7500,MATCH(P$3,Команды!$A$2:$A$7500,0),$E21+2)=Команды!$AJ$2,TRUE,FALSE),IF(INDEX(Команды!$A$2:$AN$7500,MATCH(P$3,Команды!$A$2:$A$7500,0),$E21+2)=Команды!$AJ$3,TRUE,FALSE),IF(INDEX(Команды!$A$2:$AN$7500,MATCH(P$3,Команды!$A$2:$A$7500,0),$E21+2)=Команды!$AJ$4,TRUE,FALSE),IF(INDEX(Команды!$A$2:$AN$7500,MATCH(P$3,Команды!$A$2:$A$7500,0),$E21+2)=Команды!$AJ$5,TRUE,FALSE),IF(INDEX(Команды!$A$2:$AN$7500,MATCH(P$3,Команды!$A$2:$A$7500,0),$E21+2)=Команды!$AJ$6,TRUE,FALSE),IF(INDEX(Команды!$A$2:$AN$7500,MATCH(P$3,Команды!$A$2:$A$7500,0),$E21+2)=Команды!$AJ$7,TRUE,FALSE),IF(INDEX(Команды!$A$2:$AN$7500,MATCH(P$3,Команды!$A$2:$A$7500,0),$E21+2)=Команды!$AJ$8,TRUE,FALSE),IF(INDEX(Команды!$A$2:$AN$7500,MATCH(P$3,Команды!$A$2:$A$7500,0),$E21+2)=Команды!$AJ$9,TRUE,FALSE),IF(INDEX(Команды!$A$2:$AN$7500,MATCH(P$3,Команды!$A$2:$A$7500,0),$E21+2)=Команды!$AJ$10,TRUE,FALSE),IF(INDEX(Команды!$A$2:$AN$7500,MATCH(P$3,Команды!$A$2:$A$7500,0),$E21+2)=Команды!$AJ$11,TRUE,FALSE),IF(INDEX(Команды!$A$2:$AN$7500,MATCH(P$3,Команды!$A$2:$A$7500,0),$E21+2)=Команды!$AJ$12,TRUE,FALSE),IF(INDEX(Команды!$A$2:$AN$7500,MATCH(P$3,Команды!$A$2:$A$7500,0),$E21+2)=Команды!$AJ$13,TRUE,FALSE),IF(INDEX(Команды!$A$2:$AN$7500,MATCH(P$3,Команды!$A$2:$A$7500,0),$E21+2)=Команды!$AJ$14,TRUE,FALSE),IF(INDEX(Команды!$A$2:$AN$7500,MATCH(P$3,Команды!$A$2:$A$7500,0),$E21+2)=Команды!$AJ$15,TRUE,FALSE),IF(INDEX(Команды!$A$2:$AN$7500,MATCH(P$3,Команды!$A$2:$A$7500,0),$E21+2)=Команды!$AJ$16,TRUE,FALSE),IF(INDEX(Команды!$A$2:$AN$7500,MATCH(P$3,Команды!$A$2:$A$7500,0),$E21+2)=Команды!$AJ$17,TRUE,FALSE),IF(INDEX(Команды!$A$2:$AN$7500,MATCH(P$3,Команды!$A$2:$A$7500,0),$E21+2)=Команды!$AJ$18,TRUE,FALSE),IF(INDEX(Команды!$A$2:$AN$7500,MATCH(P$3,Команды!$A$2:$A$7500,0),$E21+2)=Команды!$AJ$19,TRUE,FALSE)),INDEX(Команды!$AJ$2:$AL$19,MATCH(INDEX(Команды!$A$2:$AN$7500,MATCH(P$3,Команды!$A$2:$A$7500,0),$E21+2),Команды!$AJ$2:$AJ$19,0),3),0)</f>
        <v>0.6875</v>
      </c>
      <c r="R21" s="342"/>
      <c r="S21" s="174">
        <f>IF(OR(IF(INDEX(Команды!$A$2:$AN$7500,MATCH(S$3,Команды!$A$2:$A$7500,0),$E21+2)=Команды!$AJ$2,TRUE,FALSE),IF(INDEX(Команды!$A$2:$AN$7500,MATCH(S$3,Команды!$A$2:$A$7500,0),$E21+2)=Команды!$AJ$3,TRUE,FALSE),IF(INDEX(Команды!$A$2:$AN$7500,MATCH(S$3,Команды!$A$2:$A$7500,0),$E21+2)=Команды!$AJ$4,TRUE,FALSE),IF(INDEX(Команды!$A$2:$AN$7500,MATCH(S$3,Команды!$A$2:$A$7500,0),$E21+2)=Команды!$AJ$5,TRUE,FALSE),IF(INDEX(Команды!$A$2:$AN$7500,MATCH(S$3,Команды!$A$2:$A$7500,0),$E21+2)=Команды!$AJ$6,TRUE,FALSE),IF(INDEX(Команды!$A$2:$AN$7500,MATCH(S$3,Команды!$A$2:$A$7500,0),$E21+2)=Команды!$AJ$7,TRUE,FALSE),IF(INDEX(Команды!$A$2:$AN$7500,MATCH(S$3,Команды!$A$2:$A$7500,0),$E21+2)=Команды!$AJ$8,TRUE,FALSE),IF(INDEX(Команды!$A$2:$AN$7500,MATCH(S$3,Команды!$A$2:$A$7500,0),$E21+2)=Команды!$AJ$9,TRUE,FALSE),IF(INDEX(Команды!$A$2:$AN$7500,MATCH(S$3,Команды!$A$2:$A$7500,0),$E21+2)=Команды!$AJ$10,TRUE,FALSE),IF(INDEX(Команды!$A$2:$AN$7500,MATCH(S$3,Команды!$A$2:$A$7500,0),$E21+2)=Команды!$AJ$11,TRUE,FALSE),IF(INDEX(Команды!$A$2:$AN$7500,MATCH(S$3,Команды!$A$2:$A$7500,0),$E21+2)=Команды!$AJ$12,TRUE,FALSE),IF(INDEX(Команды!$A$2:$AN$7500,MATCH(S$3,Команды!$A$2:$A$7500,0),$E21+2)=Команды!$AJ$13,TRUE,FALSE),IF(INDEX(Команды!$A$2:$AN$7500,MATCH(S$3,Команды!$A$2:$A$7500,0),$E21+2)=Команды!$AJ$14,TRUE,FALSE),IF(INDEX(Команды!$A$2:$AN$7500,MATCH(S$3,Команды!$A$2:$A$7500,0),$E21+2)=Команды!$AJ$15,TRUE,FALSE),IF(INDEX(Команды!$A$2:$AN$7500,MATCH(S$3,Команды!$A$2:$A$7500,0),$E21+2)=Команды!$AJ$16,TRUE,FALSE),,IF(INDEX(Команды!$A$2:$AN$7500,MATCH(S$3,Команды!$A$2:$A$7500,0),$E21+2)=Команды!$AJ$17,TRUE,FALSE),,IF(INDEX(Команды!$A$2:$AN$7500,MATCH(S$3,Команды!$A$2:$A$7500,0),$E21+2)=Команды!$AJ$18,TRUE,FALSE),,IF(INDEX(Команды!$A$2:$AN$7500,MATCH(S$3,Команды!$A$2:$A$7500,0),$E21+2)=Команды!$AJ$19,TRUE,FALSE)),INDEX(Команды!$AJ$2:$AK$19,MATCH(INDEX(Команды!$A$2:$AN$7500,MATCH(S$3,Команды!$A$2:$A$7500,0),$E21+2),Команды!$AJ$2:$AJ$19,0),2),0)</f>
        <v>0.3125</v>
      </c>
      <c r="T21" s="175">
        <f>IF(OR(IF(INDEX(Команды!$A$2:$AN$7500,MATCH(S$3,Команды!$A$2:$A$7500,0),$E21+2)=Команды!$AJ$2,TRUE,FALSE),IF(INDEX(Команды!$A$2:$AN$7500,MATCH(S$3,Команды!$A$2:$A$7500,0),$E21+2)=Команды!$AJ$3,TRUE,FALSE),IF(INDEX(Команды!$A$2:$AN$7500,MATCH(S$3,Команды!$A$2:$A$7500,0),$E21+2)=Команды!$AJ$4,TRUE,FALSE),IF(INDEX(Команды!$A$2:$AN$7500,MATCH(S$3,Команды!$A$2:$A$7500,0),$E21+2)=Команды!$AJ$5,TRUE,FALSE),IF(INDEX(Команды!$A$2:$AN$7500,MATCH(S$3,Команды!$A$2:$A$7500,0),$E21+2)=Команды!$AJ$6,TRUE,FALSE),IF(INDEX(Команды!$A$2:$AN$7500,MATCH(S$3,Команды!$A$2:$A$7500,0),$E21+2)=Команды!$AJ$7,TRUE,FALSE),IF(INDEX(Команды!$A$2:$AN$7500,MATCH(S$3,Команды!$A$2:$A$7500,0),$E21+2)=Команды!$AJ$8,TRUE,FALSE),IF(INDEX(Команды!$A$2:$AN$7500,MATCH(S$3,Команды!$A$2:$A$7500,0),$E21+2)=Команды!$AJ$9,TRUE,FALSE),IF(INDEX(Команды!$A$2:$AN$7500,MATCH(S$3,Команды!$A$2:$A$7500,0),$E21+2)=Команды!$AJ$10,TRUE,FALSE),IF(INDEX(Команды!$A$2:$AN$7500,MATCH(S$3,Команды!$A$2:$A$7500,0),$E21+2)=Команды!$AJ$11,TRUE,FALSE),IF(INDEX(Команды!$A$2:$AN$7500,MATCH(S$3,Команды!$A$2:$A$7500,0),$E21+2)=Команды!$AJ$12,TRUE,FALSE),IF(INDEX(Команды!$A$2:$AN$7500,MATCH(S$3,Команды!$A$2:$A$7500,0),$E21+2)=Команды!$AJ$13,TRUE,FALSE),IF(INDEX(Команды!$A$2:$AN$7500,MATCH(S$3,Команды!$A$2:$A$7500,0),$E21+2)=Команды!$AJ$14,TRUE,FALSE),IF(INDEX(Команды!$A$2:$AN$7500,MATCH(S$3,Команды!$A$2:$A$7500,0),$E21+2)=Команды!$AJ$15,TRUE,FALSE),IF(INDEX(Команды!$A$2:$AN$7500,MATCH(S$3,Команды!$A$2:$A$7500,0),$E21+2)=Команды!$AJ$16,TRUE,FALSE),IF(INDEX(Команды!$A$2:$AN$7500,MATCH(S$3,Команды!$A$2:$A$7500,0),$E21+2)=Команды!$AJ$17,TRUE,FALSE),IF(INDEX(Команды!$A$2:$AN$7500,MATCH(S$3,Команды!$A$2:$A$7500,0),$E21+2)=Команды!$AJ$18,TRUE,FALSE),IF(INDEX(Команды!$A$2:$AN$7500,MATCH(S$3,Команды!$A$2:$A$7500,0),$E21+2)=Команды!$AJ$19,TRUE,FALSE)),INDEX(Команды!$AJ$2:$AL$19,MATCH(INDEX(Команды!$A$2:$AN$7500,MATCH(S$3,Команды!$A$2:$A$7500,0),$E21+2),Команды!$AJ$2:$AJ$19,0),3),0)</f>
        <v>0.6875</v>
      </c>
      <c r="U21" s="342"/>
      <c r="V21" s="174">
        <f>IF(OR(IF(INDEX(Команды!$A$2:$AN$7500,MATCH(V$3,Команды!$A$2:$A$7500,0),$E21+2)=Команды!$AJ$2,TRUE,FALSE),IF(INDEX(Команды!$A$2:$AN$7500,MATCH(V$3,Команды!$A$2:$A$7500,0),$E21+2)=Команды!$AJ$3,TRUE,FALSE),IF(INDEX(Команды!$A$2:$AN$7500,MATCH(V$3,Команды!$A$2:$A$7500,0),$E21+2)=Команды!$AJ$4,TRUE,FALSE),IF(INDEX(Команды!$A$2:$AN$7500,MATCH(V$3,Команды!$A$2:$A$7500,0),$E21+2)=Команды!$AJ$5,TRUE,FALSE),IF(INDEX(Команды!$A$2:$AN$7500,MATCH(V$3,Команды!$A$2:$A$7500,0),$E21+2)=Команды!$AJ$6,TRUE,FALSE),IF(INDEX(Команды!$A$2:$AN$7500,MATCH(V$3,Команды!$A$2:$A$7500,0),$E21+2)=Команды!$AJ$7,TRUE,FALSE),IF(INDEX(Команды!$A$2:$AN$7500,MATCH(V$3,Команды!$A$2:$A$7500,0),$E21+2)=Команды!$AJ$8,TRUE,FALSE),IF(INDEX(Команды!$A$2:$AN$7500,MATCH(V$3,Команды!$A$2:$A$7500,0),$E21+2)=Команды!$AJ$9,TRUE,FALSE),IF(INDEX(Команды!$A$2:$AN$7500,MATCH(V$3,Команды!$A$2:$A$7500,0),$E21+2)=Команды!$AJ$10,TRUE,FALSE),IF(INDEX(Команды!$A$2:$AN$7500,MATCH(V$3,Команды!$A$2:$A$7500,0),$E21+2)=Команды!$AJ$11,TRUE,FALSE),IF(INDEX(Команды!$A$2:$AN$7500,MATCH(V$3,Команды!$A$2:$A$7500,0),$E21+2)=Команды!$AJ$12,TRUE,FALSE),IF(INDEX(Команды!$A$2:$AN$7500,MATCH(V$3,Команды!$A$2:$A$7500,0),$E21+2)=Команды!$AJ$13,TRUE,FALSE),IF(INDEX(Команды!$A$2:$AN$7500,MATCH(V$3,Команды!$A$2:$A$7500,0),$E21+2)=Команды!$AJ$14,TRUE,FALSE),IF(INDEX(Команды!$A$2:$AN$7500,MATCH(V$3,Команды!$A$2:$A$7500,0),$E21+2)=Команды!$AJ$15,TRUE,FALSE),IF(INDEX(Команды!$A$2:$AN$7500,MATCH(V$3,Команды!$A$2:$A$7500,0),$E21+2)=Команды!$AJ$16,TRUE,FALSE),,IF(INDEX(Команды!$A$2:$AN$7500,MATCH(V$3,Команды!$A$2:$A$7500,0),$E21+2)=Команды!$AJ$17,TRUE,FALSE),,IF(INDEX(Команды!$A$2:$AN$7500,MATCH(V$3,Команды!$A$2:$A$7500,0),$E21+2)=Команды!$AJ$18,TRUE,FALSE),,IF(INDEX(Команды!$A$2:$AN$7500,MATCH(V$3,Команды!$A$2:$A$7500,0),$E21+2)=Команды!$AJ$19,TRUE,FALSE)),INDEX(Команды!$AJ$2:$AK$19,MATCH(INDEX(Команды!$A$2:$AN$7500,MATCH(V$3,Команды!$A$2:$A$7500,0),$E21+2),Команды!$AJ$2:$AJ$19,0),2),0)</f>
        <v>0.41666666666666669</v>
      </c>
      <c r="W21" s="175">
        <f>IF(OR(IF(INDEX(Команды!$A$2:$AN$7500,MATCH(V$3,Команды!$A$2:$A$7500,0),$E21+2)=Команды!$AJ$2,TRUE,FALSE),IF(INDEX(Команды!$A$2:$AN$7500,MATCH(V$3,Команды!$A$2:$A$7500,0),$E21+2)=Команды!$AJ$3,TRUE,FALSE),IF(INDEX(Команды!$A$2:$AN$7500,MATCH(V$3,Команды!$A$2:$A$7500,0),$E21+2)=Команды!$AJ$4,TRUE,FALSE),IF(INDEX(Команды!$A$2:$AN$7500,MATCH(V$3,Команды!$A$2:$A$7500,0),$E21+2)=Команды!$AJ$5,TRUE,FALSE),IF(INDEX(Команды!$A$2:$AN$7500,MATCH(V$3,Команды!$A$2:$A$7500,0),$E21+2)=Команды!$AJ$6,TRUE,FALSE),IF(INDEX(Команды!$A$2:$AN$7500,MATCH(V$3,Команды!$A$2:$A$7500,0),$E21+2)=Команды!$AJ$7,TRUE,FALSE),IF(INDEX(Команды!$A$2:$AN$7500,MATCH(V$3,Команды!$A$2:$A$7500,0),$E21+2)=Команды!$AJ$8,TRUE,FALSE),IF(INDEX(Команды!$A$2:$AN$7500,MATCH(V$3,Команды!$A$2:$A$7500,0),$E21+2)=Команды!$AJ$9,TRUE,FALSE),IF(INDEX(Команды!$A$2:$AN$7500,MATCH(V$3,Команды!$A$2:$A$7500,0),$E21+2)=Команды!$AJ$10,TRUE,FALSE),IF(INDEX(Команды!$A$2:$AN$7500,MATCH(V$3,Команды!$A$2:$A$7500,0),$E21+2)=Команды!$AJ$11,TRUE,FALSE),IF(INDEX(Команды!$A$2:$AN$7500,MATCH(V$3,Команды!$A$2:$A$7500,0),$E21+2)=Команды!$AJ$12,TRUE,FALSE),IF(INDEX(Команды!$A$2:$AN$7500,MATCH(V$3,Команды!$A$2:$A$7500,0),$E21+2)=Команды!$AJ$13,TRUE,FALSE),IF(INDEX(Команды!$A$2:$AN$7500,MATCH(V$3,Команды!$A$2:$A$7500,0),$E21+2)=Команды!$AJ$14,TRUE,FALSE),IF(INDEX(Команды!$A$2:$AN$7500,MATCH(V$3,Команды!$A$2:$A$7500,0),$E21+2)=Команды!$AJ$15,TRUE,FALSE),IF(INDEX(Команды!$A$2:$AN$7500,MATCH(V$3,Команды!$A$2:$A$7500,0),$E21+2)=Команды!$AJ$16,TRUE,FALSE),IF(INDEX(Команды!$A$2:$AN$7500,MATCH(V$3,Команды!$A$2:$A$7500,0),$E21+2)=Команды!$AJ$17,TRUE,FALSE),IF(INDEX(Команды!$A$2:$AN$7500,MATCH(V$3,Команды!$A$2:$A$7500,0),$E21+2)=Команды!$AJ$18,TRUE,FALSE),IF(INDEX(Команды!$A$2:$AN$7500,MATCH(V$3,Команды!$A$2:$A$7500,0),$E21+2)=Команды!$AJ$19,TRUE,FALSE)),INDEX(Команды!$AJ$2:$AL$19,MATCH(INDEX(Команды!$A$2:$AN$7500,MATCH(V$3,Команды!$A$2:$A$7500,0),$E21+2),Команды!$AJ$2:$AJ$19,0),3),0)</f>
        <v>0.79166666666666663</v>
      </c>
      <c r="X21" s="342"/>
      <c r="Y21" s="174">
        <f>IF(OR(IF(INDEX(Команды!$A$2:$AN$7500,MATCH(Y$3,Команды!$A$2:$A$7500,0),$E21+2)=Команды!$AJ$2,TRUE,FALSE),IF(INDEX(Команды!$A$2:$AN$7500,MATCH(Y$3,Команды!$A$2:$A$7500,0),$E21+2)=Команды!$AJ$3,TRUE,FALSE),IF(INDEX(Команды!$A$2:$AN$7500,MATCH(Y$3,Команды!$A$2:$A$7500,0),$E21+2)=Команды!$AJ$4,TRUE,FALSE),IF(INDEX(Команды!$A$2:$AN$7500,MATCH(Y$3,Команды!$A$2:$A$7500,0),$E21+2)=Команды!$AJ$5,TRUE,FALSE),IF(INDEX(Команды!$A$2:$AN$7500,MATCH(Y$3,Команды!$A$2:$A$7500,0),$E21+2)=Команды!$AJ$6,TRUE,FALSE),IF(INDEX(Команды!$A$2:$AN$7500,MATCH(Y$3,Команды!$A$2:$A$7500,0),$E21+2)=Команды!$AJ$7,TRUE,FALSE),IF(INDEX(Команды!$A$2:$AN$7500,MATCH(Y$3,Команды!$A$2:$A$7500,0),$E21+2)=Команды!$AJ$8,TRUE,FALSE),IF(INDEX(Команды!$A$2:$AN$7500,MATCH(Y$3,Команды!$A$2:$A$7500,0),$E21+2)=Команды!$AJ$9,TRUE,FALSE),IF(INDEX(Команды!$A$2:$AN$7500,MATCH(Y$3,Команды!$A$2:$A$7500,0),$E21+2)=Команды!$AJ$10,TRUE,FALSE),IF(INDEX(Команды!$A$2:$AN$7500,MATCH(Y$3,Команды!$A$2:$A$7500,0),$E21+2)=Команды!$AJ$11,TRUE,FALSE),IF(INDEX(Команды!$A$2:$AN$7500,MATCH(Y$3,Команды!$A$2:$A$7500,0),$E21+2)=Команды!$AJ$12,TRUE,FALSE),IF(INDEX(Команды!$A$2:$AN$7500,MATCH(Y$3,Команды!$A$2:$A$7500,0),$E21+2)=Команды!$AJ$13,TRUE,FALSE),IF(INDEX(Команды!$A$2:$AN$7500,MATCH(Y$3,Команды!$A$2:$A$7500,0),$E21+2)=Команды!$AJ$14,TRUE,FALSE),IF(INDEX(Команды!$A$2:$AN$7500,MATCH(Y$3,Команды!$A$2:$A$7500,0),$E21+2)=Команды!$AJ$15,TRUE,FALSE),IF(INDEX(Команды!$A$2:$AN$7500,MATCH(Y$3,Команды!$A$2:$A$7500,0),$E21+2)=Команды!$AJ$16,TRUE,FALSE),,IF(INDEX(Команды!$A$2:$AN$7500,MATCH(Y$3,Команды!$A$2:$A$7500,0),$E21+2)=Команды!$AJ$17,TRUE,FALSE),,IF(INDEX(Команды!$A$2:$AN$7500,MATCH(Y$3,Команды!$A$2:$A$7500,0),$E21+2)=Команды!$AJ$18,TRUE,FALSE),,IF(INDEX(Команды!$A$2:$AN$7500,MATCH(Y$3,Команды!$A$2:$A$7500,0),$E21+2)=Команды!$AJ$19,TRUE,FALSE)),INDEX(Команды!$AJ$2:$AK$19,MATCH(INDEX(Команды!$A$2:$AN$7500,MATCH(Y$3,Команды!$A$2:$A$7500,0),$E21+2),Команды!$AJ$2:$AJ$19,0),2),0)</f>
        <v>0.625</v>
      </c>
      <c r="Z21" s="175">
        <f>IF(OR(IF(INDEX(Команды!$A$2:$AN$7500,MATCH(Y$3,Команды!$A$2:$A$7500,0),$E21+2)=Команды!$AJ$2,TRUE,FALSE),IF(INDEX(Команды!$A$2:$AN$7500,MATCH(Y$3,Команды!$A$2:$A$7500,0),$E21+2)=Команды!$AJ$3,TRUE,FALSE),IF(INDEX(Команды!$A$2:$AN$7500,MATCH(Y$3,Команды!$A$2:$A$7500,0),$E21+2)=Команды!$AJ$4,TRUE,FALSE),IF(INDEX(Команды!$A$2:$AN$7500,MATCH(Y$3,Команды!$A$2:$A$7500,0),$E21+2)=Команды!$AJ$5,TRUE,FALSE),IF(INDEX(Команды!$A$2:$AN$7500,MATCH(Y$3,Команды!$A$2:$A$7500,0),$E21+2)=Команды!$AJ$6,TRUE,FALSE),IF(INDEX(Команды!$A$2:$AN$7500,MATCH(Y$3,Команды!$A$2:$A$7500,0),$E21+2)=Команды!$AJ$7,TRUE,FALSE),IF(INDEX(Команды!$A$2:$AN$7500,MATCH(Y$3,Команды!$A$2:$A$7500,0),$E21+2)=Команды!$AJ$8,TRUE,FALSE),IF(INDEX(Команды!$A$2:$AN$7500,MATCH(Y$3,Команды!$A$2:$A$7500,0),$E21+2)=Команды!$AJ$9,TRUE,FALSE),IF(INDEX(Команды!$A$2:$AN$7500,MATCH(Y$3,Команды!$A$2:$A$7500,0),$E21+2)=Команды!$AJ$10,TRUE,FALSE),IF(INDEX(Команды!$A$2:$AN$7500,MATCH(Y$3,Команды!$A$2:$A$7500,0),$E21+2)=Команды!$AJ$11,TRUE,FALSE),IF(INDEX(Команды!$A$2:$AN$7500,MATCH(Y$3,Команды!$A$2:$A$7500,0),$E21+2)=Команды!$AJ$12,TRUE,FALSE),IF(INDEX(Команды!$A$2:$AN$7500,MATCH(Y$3,Команды!$A$2:$A$7500,0),$E21+2)=Команды!$AJ$13,TRUE,FALSE),IF(INDEX(Команды!$A$2:$AN$7500,MATCH(Y$3,Команды!$A$2:$A$7500,0),$E21+2)=Команды!$AJ$14,TRUE,FALSE),IF(INDEX(Команды!$A$2:$AN$7500,MATCH(Y$3,Команды!$A$2:$A$7500,0),$E21+2)=Команды!$AJ$15,TRUE,FALSE),IF(INDEX(Команды!$A$2:$AN$7500,MATCH(Y$3,Команды!$A$2:$A$7500,0),$E21+2)=Команды!$AJ$16,TRUE,FALSE),IF(INDEX(Команды!$A$2:$AN$7500,MATCH(Y$3,Команды!$A$2:$A$7500,0),$E21+2)=Команды!$AJ$17,TRUE,FALSE),IF(INDEX(Команды!$A$2:$AN$7500,MATCH(Y$3,Команды!$A$2:$A$7500,0),$E21+2)=Команды!$AJ$18,TRUE,FALSE),IF(INDEX(Команды!$A$2:$AN$7500,MATCH(Y$3,Команды!$A$2:$A$7500,0),$E21+2)=Команды!$AJ$19,TRUE,FALSE)),INDEX(Команды!$AJ$2:$AL$19,MATCH(INDEX(Команды!$A$2:$AN$7500,MATCH(Y$3,Команды!$A$2:$A$7500,0),$E21+2),Команды!$AJ$2:$AJ$19,0),3),0)</f>
        <v>1</v>
      </c>
      <c r="AA21" s="342"/>
      <c r="AB21" s="174" t="str">
        <f>IF(OR(IF(INDEX(Команды!$A$2:$AN$7500,MATCH(AB$3,Команды!$A$2:$A$7500,0),$E21+2)=Команды!$AJ$2,TRUE,FALSE),IF(INDEX(Команды!$A$2:$AN$7500,MATCH(AB$3,Команды!$A$2:$A$7500,0),$E21+2)=Команды!$AJ$3,TRUE,FALSE),IF(INDEX(Команды!$A$2:$AN$7500,MATCH(AB$3,Команды!$A$2:$A$7500,0),$E21+2)=Команды!$AJ$4,TRUE,FALSE),IF(INDEX(Команды!$A$2:$AN$7500,MATCH(AB$3,Команды!$A$2:$A$7500,0),$E21+2)=Команды!$AJ$5,TRUE,FALSE),IF(INDEX(Команды!$A$2:$AN$7500,MATCH(AB$3,Команды!$A$2:$A$7500,0),$E21+2)=Команды!$AJ$6,TRUE,FALSE),IF(INDEX(Команды!$A$2:$AN$7500,MATCH(AB$3,Команды!$A$2:$A$7500,0),$E21+2)=Команды!$AJ$7,TRUE,FALSE),IF(INDEX(Команды!$A$2:$AN$7500,MATCH(AB$3,Команды!$A$2:$A$7500,0),$E21+2)=Команды!$AJ$8,TRUE,FALSE),IF(INDEX(Команды!$A$2:$AN$7500,MATCH(AB$3,Команды!$A$2:$A$7500,0),$E21+2)=Команды!$AJ$9,TRUE,FALSE),IF(INDEX(Команды!$A$2:$AN$7500,MATCH(AB$3,Команды!$A$2:$A$7500,0),$E21+2)=Команды!$AJ$10,TRUE,FALSE),IF(INDEX(Команды!$A$2:$AN$7500,MATCH(AB$3,Команды!$A$2:$A$7500,0),$E21+2)=Команды!$AJ$11,TRUE,FALSE),IF(INDEX(Команды!$A$2:$AN$7500,MATCH(AB$3,Команды!$A$2:$A$7500,0),$E21+2)=Команды!$AJ$12,TRUE,FALSE),IF(INDEX(Команды!$A$2:$AN$7500,MATCH(AB$3,Команды!$A$2:$A$7500,0),$E21+2)=Команды!$AJ$13,TRUE,FALSE),IF(INDEX(Команды!$A$2:$AN$7500,MATCH(AB$3,Команды!$A$2:$A$7500,0),$E21+2)=Команды!$AJ$14,TRUE,FALSE),IF(INDEX(Команды!$A$2:$AN$7500,MATCH(AB$3,Команды!$A$2:$A$7500,0),$E21+2)=Команды!$AJ$15,TRUE,FALSE),IF(INDEX(Команды!$A$2:$AN$7500,MATCH(AB$3,Команды!$A$2:$A$7500,0),$E21+2)=Команды!$AJ$16,TRUE,FALSE),,IF(INDEX(Команды!$A$2:$AN$7500,MATCH(AB$3,Команды!$A$2:$A$7500,0),$E21+2)=Команды!$AJ$17,TRUE,FALSE),,IF(INDEX(Команды!$A$2:$AN$7500,MATCH(AB$3,Команды!$A$2:$A$7500,0),$E21+2)=Команды!$AJ$18,TRUE,FALSE),,IF(INDEX(Команды!$A$2:$AN$7500,MATCH(AB$3,Команды!$A$2:$A$7500,0),$E21+2)=Команды!$AJ$19,TRUE,FALSE)),INDEX(Команды!$AJ$2:$AK$19,MATCH(INDEX(Команды!$A$2:$AN$7500,MATCH(AB$3,Команды!$A$2:$A$7500,0),$E21+2),Команды!$AJ$2:$AJ$19,0),2),0)</f>
        <v>В</v>
      </c>
      <c r="AC21" s="175" t="str">
        <f>IF(OR(IF(INDEX(Команды!$A$2:$AN$7500,MATCH(AB$3,Команды!$A$2:$A$7500,0),$E21+2)=Команды!$AJ$2,TRUE,FALSE),IF(INDEX(Команды!$A$2:$AN$7500,MATCH(AB$3,Команды!$A$2:$A$7500,0),$E21+2)=Команды!$AJ$3,TRUE,FALSE),IF(INDEX(Команды!$A$2:$AN$7500,MATCH(AB$3,Команды!$A$2:$A$7500,0),$E21+2)=Команды!$AJ$4,TRUE,FALSE),IF(INDEX(Команды!$A$2:$AN$7500,MATCH(AB$3,Команды!$A$2:$A$7500,0),$E21+2)=Команды!$AJ$5,TRUE,FALSE),IF(INDEX(Команды!$A$2:$AN$7500,MATCH(AB$3,Команды!$A$2:$A$7500,0),$E21+2)=Команды!$AJ$6,TRUE,FALSE),IF(INDEX(Команды!$A$2:$AN$7500,MATCH(AB$3,Команды!$A$2:$A$7500,0),$E21+2)=Команды!$AJ$7,TRUE,FALSE),IF(INDEX(Команды!$A$2:$AN$7500,MATCH(AB$3,Команды!$A$2:$A$7500,0),$E21+2)=Команды!$AJ$8,TRUE,FALSE),IF(INDEX(Команды!$A$2:$AN$7500,MATCH(AB$3,Команды!$A$2:$A$7500,0),$E21+2)=Команды!$AJ$9,TRUE,FALSE),IF(INDEX(Команды!$A$2:$AN$7500,MATCH(AB$3,Команды!$A$2:$A$7500,0),$E21+2)=Команды!$AJ$10,TRUE,FALSE),IF(INDEX(Команды!$A$2:$AN$7500,MATCH(AB$3,Команды!$A$2:$A$7500,0),$E21+2)=Команды!$AJ$11,TRUE,FALSE),IF(INDEX(Команды!$A$2:$AN$7500,MATCH(AB$3,Команды!$A$2:$A$7500,0),$E21+2)=Команды!$AJ$12,TRUE,FALSE),IF(INDEX(Команды!$A$2:$AN$7500,MATCH(AB$3,Команды!$A$2:$A$7500,0),$E21+2)=Команды!$AJ$13,TRUE,FALSE),IF(INDEX(Команды!$A$2:$AN$7500,MATCH(AB$3,Команды!$A$2:$A$7500,0),$E21+2)=Команды!$AJ$14,TRUE,FALSE),IF(INDEX(Команды!$A$2:$AN$7500,MATCH(AB$3,Команды!$A$2:$A$7500,0),$E21+2)=Команды!$AJ$15,TRUE,FALSE),IF(INDEX(Команды!$A$2:$AN$7500,MATCH(AB$3,Команды!$A$2:$A$7500,0),$E21+2)=Команды!$AJ$16,TRUE,FALSE),IF(INDEX(Команды!$A$2:$AN$7500,MATCH(AB$3,Команды!$A$2:$A$7500,0),$E21+2)=Команды!$AJ$17,TRUE,FALSE),IF(INDEX(Команды!$A$2:$AN$7500,MATCH(AB$3,Команды!$A$2:$A$7500,0),$E21+2)=Команды!$AJ$18,TRUE,FALSE),IF(INDEX(Команды!$A$2:$AN$7500,MATCH(AB$3,Команды!$A$2:$A$7500,0),$E21+2)=Команды!$AJ$19,TRUE,FALSE)),INDEX(Команды!$AJ$2:$AL$19,MATCH(INDEX(Команды!$A$2:$AN$7500,MATCH(AB$3,Команды!$A$2:$A$7500,0),$E21+2),Команды!$AJ$2:$AJ$19,0),3),0)</f>
        <v>В</v>
      </c>
      <c r="AD21" s="342"/>
      <c r="AE21" s="174" t="str">
        <f>IF(OR(IF(INDEX(Команды!$A$2:$AN$7500,MATCH(AE$3,Команды!$A$2:$A$7500,0),$E21+2)=Команды!$AJ$2,TRUE,FALSE),IF(INDEX(Команды!$A$2:$AN$7500,MATCH(AE$3,Команды!$A$2:$A$7500,0),$E21+2)=Команды!$AJ$3,TRUE,FALSE),IF(INDEX(Команды!$A$2:$AN$7500,MATCH(AE$3,Команды!$A$2:$A$7500,0),$E21+2)=Команды!$AJ$4,TRUE,FALSE),IF(INDEX(Команды!$A$2:$AN$7500,MATCH(AE$3,Команды!$A$2:$A$7500,0),$E21+2)=Команды!$AJ$5,TRUE,FALSE),IF(INDEX(Команды!$A$2:$AN$7500,MATCH(AE$3,Команды!$A$2:$A$7500,0),$E21+2)=Команды!$AJ$6,TRUE,FALSE),IF(INDEX(Команды!$A$2:$AN$7500,MATCH(AE$3,Команды!$A$2:$A$7500,0),$E21+2)=Команды!$AJ$7,TRUE,FALSE),IF(INDEX(Команды!$A$2:$AN$7500,MATCH(AE$3,Команды!$A$2:$A$7500,0),$E21+2)=Команды!$AJ$8,TRUE,FALSE),IF(INDEX(Команды!$A$2:$AN$7500,MATCH(AE$3,Команды!$A$2:$A$7500,0),$E21+2)=Команды!$AJ$9,TRUE,FALSE),IF(INDEX(Команды!$A$2:$AN$7500,MATCH(AE$3,Команды!$A$2:$A$7500,0),$E21+2)=Команды!$AJ$10,TRUE,FALSE),IF(INDEX(Команды!$A$2:$AN$7500,MATCH(AE$3,Команды!$A$2:$A$7500,0),$E21+2)=Команды!$AJ$11,TRUE,FALSE),IF(INDEX(Команды!$A$2:$AN$7500,MATCH(AE$3,Команды!$A$2:$A$7500,0),$E21+2)=Команды!$AJ$12,TRUE,FALSE),IF(INDEX(Команды!$A$2:$AN$7500,MATCH(AE$3,Команды!$A$2:$A$7500,0),$E21+2)=Команды!$AJ$13,TRUE,FALSE),IF(INDEX(Команды!$A$2:$AN$7500,MATCH(AE$3,Команды!$A$2:$A$7500,0),$E21+2)=Команды!$AJ$14,TRUE,FALSE),IF(INDEX(Команды!$A$2:$AN$7500,MATCH(AE$3,Команды!$A$2:$A$7500,0),$E21+2)=Команды!$AJ$15,TRUE,FALSE),IF(INDEX(Команды!$A$2:$AN$7500,MATCH(AE$3,Команды!$A$2:$A$7500,0),$E21+2)=Команды!$AJ$16,TRUE,FALSE),,IF(INDEX(Команды!$A$2:$AN$7500,MATCH(AE$3,Команды!$A$2:$A$7500,0),$E21+2)=Команды!$AJ$17,TRUE,FALSE),,IF(INDEX(Команды!$A$2:$AN$7500,MATCH(AE$3,Команды!$A$2:$A$7500,0),$E21+2)=Команды!$AJ$18,TRUE,FALSE),,IF(INDEX(Команды!$A$2:$AN$7500,MATCH(AE$3,Команды!$A$2:$A$7500,0),$E21+2)=Команды!$AJ$19,TRUE,FALSE)),INDEX(Команды!$AJ$2:$AK$19,MATCH(INDEX(Команды!$A$2:$AN$7500,MATCH(AE$3,Команды!$A$2:$A$7500,0),$E21+2),Команды!$AJ$2:$AJ$19,0),2),0)</f>
        <v>В</v>
      </c>
      <c r="AF21" s="175" t="str">
        <f>IF(OR(IF(INDEX(Команды!$A$2:$AN$7500,MATCH(AE$3,Команды!$A$2:$A$7500,0),$E21+2)=Команды!$AJ$2,TRUE,FALSE),IF(INDEX(Команды!$A$2:$AN$7500,MATCH(AE$3,Команды!$A$2:$A$7500,0),$E21+2)=Команды!$AJ$3,TRUE,FALSE),IF(INDEX(Команды!$A$2:$AN$7500,MATCH(AE$3,Команды!$A$2:$A$7500,0),$E21+2)=Команды!$AJ$4,TRUE,FALSE),IF(INDEX(Команды!$A$2:$AN$7500,MATCH(AE$3,Команды!$A$2:$A$7500,0),$E21+2)=Команды!$AJ$5,TRUE,FALSE),IF(INDEX(Команды!$A$2:$AN$7500,MATCH(AE$3,Команды!$A$2:$A$7500,0),$E21+2)=Команды!$AJ$6,TRUE,FALSE),IF(INDEX(Команды!$A$2:$AN$7500,MATCH(AE$3,Команды!$A$2:$A$7500,0),$E21+2)=Команды!$AJ$7,TRUE,FALSE),IF(INDEX(Команды!$A$2:$AN$7500,MATCH(AE$3,Команды!$A$2:$A$7500,0),$E21+2)=Команды!$AJ$8,TRUE,FALSE),IF(INDEX(Команды!$A$2:$AN$7500,MATCH(AE$3,Команды!$A$2:$A$7500,0),$E21+2)=Команды!$AJ$9,TRUE,FALSE),IF(INDEX(Команды!$A$2:$AN$7500,MATCH(AE$3,Команды!$A$2:$A$7500,0),$E21+2)=Команды!$AJ$10,TRUE,FALSE),IF(INDEX(Команды!$A$2:$AN$7500,MATCH(AE$3,Команды!$A$2:$A$7500,0),$E21+2)=Команды!$AJ$11,TRUE,FALSE),IF(INDEX(Команды!$A$2:$AN$7500,MATCH(AE$3,Команды!$A$2:$A$7500,0),$E21+2)=Команды!$AJ$12,TRUE,FALSE),IF(INDEX(Команды!$A$2:$AN$7500,MATCH(AE$3,Команды!$A$2:$A$7500,0),$E21+2)=Команды!$AJ$13,TRUE,FALSE),IF(INDEX(Команды!$A$2:$AN$7500,MATCH(AE$3,Команды!$A$2:$A$7500,0),$E21+2)=Команды!$AJ$14,TRUE,FALSE),IF(INDEX(Команды!$A$2:$AN$7500,MATCH(AE$3,Команды!$A$2:$A$7500,0),$E21+2)=Команды!$AJ$15,TRUE,FALSE),IF(INDEX(Команды!$A$2:$AN$7500,MATCH(AE$3,Команды!$A$2:$A$7500,0),$E21+2)=Команды!$AJ$16,TRUE,FALSE),IF(INDEX(Команды!$A$2:$AN$7500,MATCH(AE$3,Команды!$A$2:$A$7500,0),$E21+2)=Команды!$AJ$17,TRUE,FALSE),IF(INDEX(Команды!$A$2:$AN$7500,MATCH(AE$3,Команды!$A$2:$A$7500,0),$E21+2)=Команды!$AJ$18,TRUE,FALSE),IF(INDEX(Команды!$A$2:$AN$7500,MATCH(AE$3,Команды!$A$2:$A$7500,0),$E21+2)=Команды!$AJ$19,TRUE,FALSE)),INDEX(Команды!$AJ$2:$AL$19,MATCH(INDEX(Команды!$A$2:$AN$7500,MATCH(AE$3,Команды!$A$2:$A$7500,0),$E21+2),Команды!$AJ$2:$AJ$19,0),3),0)</f>
        <v>В</v>
      </c>
      <c r="AG21" s="342"/>
      <c r="AH21" s="174">
        <f>IF(OR(IF(INDEX(Команды!$A$2:$AN$7500,MATCH(AH$3,Команды!$A$2:$A$7500,0),$E21+2)=Команды!$AJ$2,TRUE,FALSE),IF(INDEX(Команды!$A$2:$AN$7500,MATCH(AH$3,Команды!$A$2:$A$7500,0),$E21+2)=Команды!$AJ$3,TRUE,FALSE),IF(INDEX(Команды!$A$2:$AN$7500,MATCH(AH$3,Команды!$A$2:$A$7500,0),$E21+2)=Команды!$AJ$4,TRUE,FALSE),IF(INDEX(Команды!$A$2:$AN$7500,MATCH(AH$3,Команды!$A$2:$A$7500,0),$E21+2)=Команды!$AJ$5,TRUE,FALSE),IF(INDEX(Команды!$A$2:$AN$7500,MATCH(AH$3,Команды!$A$2:$A$7500,0),$E21+2)=Команды!$AJ$6,TRUE,FALSE),IF(INDEX(Команды!$A$2:$AN$7500,MATCH(AH$3,Команды!$A$2:$A$7500,0),$E21+2)=Команды!$AJ$7,TRUE,FALSE),IF(INDEX(Команды!$A$2:$AN$7500,MATCH(AH$3,Команды!$A$2:$A$7500,0),$E21+2)=Команды!$AJ$8,TRUE,FALSE),IF(INDEX(Команды!$A$2:$AN$7500,MATCH(AH$3,Команды!$A$2:$A$7500,0),$E21+2)=Команды!$AJ$9,TRUE,FALSE),IF(INDEX(Команды!$A$2:$AN$7500,MATCH(AH$3,Команды!$A$2:$A$7500,0),$E21+2)=Команды!$AJ$10,TRUE,FALSE),IF(INDEX(Команды!$A$2:$AN$7500,MATCH(AH$3,Команды!$A$2:$A$7500,0),$E21+2)=Команды!$AJ$11,TRUE,FALSE),IF(INDEX(Команды!$A$2:$AN$7500,MATCH(AH$3,Команды!$A$2:$A$7500,0),$E21+2)=Команды!$AJ$12,TRUE,FALSE),IF(INDEX(Команды!$A$2:$AN$7500,MATCH(AH$3,Команды!$A$2:$A$7500,0),$E21+2)=Команды!$AJ$13,TRUE,FALSE),IF(INDEX(Команды!$A$2:$AN$7500,MATCH(AH$3,Команды!$A$2:$A$7500,0),$E21+2)=Команды!$AJ$14,TRUE,FALSE),IF(INDEX(Команды!$A$2:$AN$7500,MATCH(AH$3,Команды!$A$2:$A$7500,0),$E21+2)=Команды!$AJ$15,TRUE,FALSE),IF(INDEX(Команды!$A$2:$AN$7500,MATCH(AH$3,Команды!$A$2:$A$7500,0),$E21+2)=Команды!$AJ$16,TRUE,FALSE),,IF(INDEX(Команды!$A$2:$AN$7500,MATCH(AH$3,Команды!$A$2:$A$7500,0),$E21+2)=Команды!$AJ$17,TRUE,FALSE),,IF(INDEX(Команды!$A$2:$AN$7500,MATCH(AH$3,Команды!$A$2:$A$7500,0),$E21+2)=Команды!$AJ$18,TRUE,FALSE),,IF(INDEX(Команды!$A$2:$AN$7500,MATCH(AH$3,Команды!$A$2:$A$7500,0),$E21+2)=Команды!$AJ$19,TRUE,FALSE)),INDEX(Команды!$AJ$2:$AK$19,MATCH(INDEX(Команды!$A$2:$AN$7500,MATCH(AH$3,Команды!$A$2:$A$7500,0),$E21+2),Команды!$AJ$2:$AJ$19,0),2),0)</f>
        <v>0.28125</v>
      </c>
      <c r="AI21" s="175">
        <f>IF(OR(IF(INDEX(Команды!$A$2:$AN$7500,MATCH(AH$3,Команды!$A$2:$A$7500,0),$E21+2)=Команды!$AJ$2,TRUE,FALSE),IF(INDEX(Команды!$A$2:$AN$7500,MATCH(AH$3,Команды!$A$2:$A$7500,0),$E21+2)=Команды!$AJ$3,TRUE,FALSE),IF(INDEX(Команды!$A$2:$AN$7500,MATCH(AH$3,Команды!$A$2:$A$7500,0),$E21+2)=Команды!$AJ$4,TRUE,FALSE),IF(INDEX(Команды!$A$2:$AN$7500,MATCH(AH$3,Команды!$A$2:$A$7500,0),$E21+2)=Команды!$AJ$5,TRUE,FALSE),IF(INDEX(Команды!$A$2:$AN$7500,MATCH(AH$3,Команды!$A$2:$A$7500,0),$E21+2)=Команды!$AJ$6,TRUE,FALSE),IF(INDEX(Команды!$A$2:$AN$7500,MATCH(AH$3,Команды!$A$2:$A$7500,0),$E21+2)=Команды!$AJ$7,TRUE,FALSE),IF(INDEX(Команды!$A$2:$AN$7500,MATCH(AH$3,Команды!$A$2:$A$7500,0),$E21+2)=Команды!$AJ$8,TRUE,FALSE),IF(INDEX(Команды!$A$2:$AN$7500,MATCH(AH$3,Команды!$A$2:$A$7500,0),$E21+2)=Команды!$AJ$9,TRUE,FALSE),IF(INDEX(Команды!$A$2:$AN$7500,MATCH(AH$3,Команды!$A$2:$A$7500,0),$E21+2)=Команды!$AJ$10,TRUE,FALSE),IF(INDEX(Команды!$A$2:$AN$7500,MATCH(AH$3,Команды!$A$2:$A$7500,0),$E21+2)=Команды!$AJ$11,TRUE,FALSE),IF(INDEX(Команды!$A$2:$AN$7500,MATCH(AH$3,Команды!$A$2:$A$7500,0),$E21+2)=Команды!$AJ$12,TRUE,FALSE),IF(INDEX(Команды!$A$2:$AN$7500,MATCH(AH$3,Команды!$A$2:$A$7500,0),$E21+2)=Команды!$AJ$13,TRUE,FALSE),IF(INDEX(Команды!$A$2:$AN$7500,MATCH(AH$3,Команды!$A$2:$A$7500,0),$E21+2)=Команды!$AJ$14,TRUE,FALSE),IF(INDEX(Команды!$A$2:$AN$7500,MATCH(AH$3,Команды!$A$2:$A$7500,0),$E21+2)=Команды!$AJ$15,TRUE,FALSE),IF(INDEX(Команды!$A$2:$AN$7500,MATCH(AH$3,Команды!$A$2:$A$7500,0),$E21+2)=Команды!$AJ$16,TRUE,FALSE),IF(INDEX(Команды!$A$2:$AN$7500,MATCH(AH$3,Команды!$A$2:$A$7500,0),$E21+2)=Команды!$AJ$17,TRUE,FALSE),IF(INDEX(Команды!$A$2:$AN$7500,MATCH(AH$3,Команды!$A$2:$A$7500,0),$E21+2)=Команды!$AJ$18,TRUE,FALSE),IF(INDEX(Команды!$A$2:$AN$7500,MATCH(AH$3,Команды!$A$2:$A$7500,0),$E21+2)=Команды!$AJ$19,TRUE,FALSE)),INDEX(Команды!$AJ$2:$AL$19,MATCH(INDEX(Команды!$A$2:$AN$7500,MATCH(AH$3,Команды!$A$2:$A$7500,0),$E21+2),Команды!$AJ$2:$AJ$19,0),3),0)</f>
        <v>0.65625</v>
      </c>
      <c r="AJ21" s="342"/>
      <c r="AK21" s="174">
        <f>IF(OR(IF(INDEX(Команды!$A$2:$AN$7500,MATCH(AK$3,Команды!$A$2:$A$7500,0),$E21+2)=Команды!$AJ$2,TRUE,FALSE),IF(INDEX(Команды!$A$2:$AN$7500,MATCH(AK$3,Команды!$A$2:$A$7500,0),$E21+2)=Команды!$AJ$3,TRUE,FALSE),IF(INDEX(Команды!$A$2:$AN$7500,MATCH(AK$3,Команды!$A$2:$A$7500,0),$E21+2)=Команды!$AJ$4,TRUE,FALSE),IF(INDEX(Команды!$A$2:$AN$7500,MATCH(AK$3,Команды!$A$2:$A$7500,0),$E21+2)=Команды!$AJ$5,TRUE,FALSE),IF(INDEX(Команды!$A$2:$AN$7500,MATCH(AK$3,Команды!$A$2:$A$7500,0),$E21+2)=Команды!$AJ$6,TRUE,FALSE),IF(INDEX(Команды!$A$2:$AN$7500,MATCH(AK$3,Команды!$A$2:$A$7500,0),$E21+2)=Команды!$AJ$7,TRUE,FALSE),IF(INDEX(Команды!$A$2:$AN$7500,MATCH(AK$3,Команды!$A$2:$A$7500,0),$E21+2)=Команды!$AJ$8,TRUE,FALSE),IF(INDEX(Команды!$A$2:$AN$7500,MATCH(AK$3,Команды!$A$2:$A$7500,0),$E21+2)=Команды!$AJ$9,TRUE,FALSE),IF(INDEX(Команды!$A$2:$AN$7500,MATCH(AK$3,Команды!$A$2:$A$7500,0),$E21+2)=Команды!$AJ$10,TRUE,FALSE),IF(INDEX(Команды!$A$2:$AN$7500,MATCH(AK$3,Команды!$A$2:$A$7500,0),$E21+2)=Команды!$AJ$11,TRUE,FALSE),IF(INDEX(Команды!$A$2:$AN$7500,MATCH(AK$3,Команды!$A$2:$A$7500,0),$E21+2)=Команды!$AJ$12,TRUE,FALSE),IF(INDEX(Команды!$A$2:$AN$7500,MATCH(AK$3,Команды!$A$2:$A$7500,0),$E21+2)=Команды!$AJ$13,TRUE,FALSE),IF(INDEX(Команды!$A$2:$AN$7500,MATCH(AK$3,Команды!$A$2:$A$7500,0),$E21+2)=Команды!$AJ$14,TRUE,FALSE),IF(INDEX(Команды!$A$2:$AN$7500,MATCH(AK$3,Команды!$A$2:$A$7500,0),$E21+2)=Команды!$AJ$15,TRUE,FALSE),IF(INDEX(Команды!$A$2:$AN$7500,MATCH(AK$3,Команды!$A$2:$A$7500,0),$E21+2)=Команды!$AJ$16,TRUE,FALSE),,IF(INDEX(Команды!$A$2:$AN$7500,MATCH(AK$3,Команды!$A$2:$A$7500,0),$E21+2)=Команды!$AJ$17,TRUE,FALSE),,IF(INDEX(Команды!$A$2:$AN$7500,MATCH(AK$3,Команды!$A$2:$A$7500,0),$E21+2)=Команды!$AJ$18,TRUE,FALSE),,IF(INDEX(Команды!$A$2:$AN$7500,MATCH(AK$3,Команды!$A$2:$A$7500,0),$E21+2)=Команды!$AJ$19,TRUE,FALSE)),INDEX(Команды!$AJ$2:$AK$19,MATCH(INDEX(Команды!$A$2:$AN$7500,MATCH(AK$3,Команды!$A$2:$A$7500,0),$E21+2),Команды!$AJ$2:$AJ$19,0),2),0)</f>
        <v>0.5</v>
      </c>
      <c r="AL21" s="175">
        <f>IF(OR(IF(INDEX(Команды!$A$2:$AN$7500,MATCH(AK$3,Команды!$A$2:$A$7500,0),$E21+2)=Команды!$AJ$2,TRUE,FALSE),IF(INDEX(Команды!$A$2:$AN$7500,MATCH(AK$3,Команды!$A$2:$A$7500,0),$E21+2)=Команды!$AJ$3,TRUE,FALSE),IF(INDEX(Команды!$A$2:$AN$7500,MATCH(AK$3,Команды!$A$2:$A$7500,0),$E21+2)=Команды!$AJ$4,TRUE,FALSE),IF(INDEX(Команды!$A$2:$AN$7500,MATCH(AK$3,Команды!$A$2:$A$7500,0),$E21+2)=Команды!$AJ$5,TRUE,FALSE),IF(INDEX(Команды!$A$2:$AN$7500,MATCH(AK$3,Команды!$A$2:$A$7500,0),$E21+2)=Команды!$AJ$6,TRUE,FALSE),IF(INDEX(Команды!$A$2:$AN$7500,MATCH(AK$3,Команды!$A$2:$A$7500,0),$E21+2)=Команды!$AJ$7,TRUE,FALSE),IF(INDEX(Команды!$A$2:$AN$7500,MATCH(AK$3,Команды!$A$2:$A$7500,0),$E21+2)=Команды!$AJ$8,TRUE,FALSE),IF(INDEX(Команды!$A$2:$AN$7500,MATCH(AK$3,Команды!$A$2:$A$7500,0),$E21+2)=Команды!$AJ$9,TRUE,FALSE),IF(INDEX(Команды!$A$2:$AN$7500,MATCH(AK$3,Команды!$A$2:$A$7500,0),$E21+2)=Команды!$AJ$10,TRUE,FALSE),IF(INDEX(Команды!$A$2:$AN$7500,MATCH(AK$3,Команды!$A$2:$A$7500,0),$E21+2)=Команды!$AJ$11,TRUE,FALSE),IF(INDEX(Команды!$A$2:$AN$7500,MATCH(AK$3,Команды!$A$2:$A$7500,0),$E21+2)=Команды!$AJ$12,TRUE,FALSE),IF(INDEX(Команды!$A$2:$AN$7500,MATCH(AK$3,Команды!$A$2:$A$7500,0),$E21+2)=Команды!$AJ$13,TRUE,FALSE),IF(INDEX(Команды!$A$2:$AN$7500,MATCH(AK$3,Команды!$A$2:$A$7500,0),$E21+2)=Команды!$AJ$14,TRUE,FALSE),IF(INDEX(Команды!$A$2:$AN$7500,MATCH(AK$3,Команды!$A$2:$A$7500,0),$E21+2)=Команды!$AJ$15,TRUE,FALSE),IF(INDEX(Команды!$A$2:$AN$7500,MATCH(AK$3,Команды!$A$2:$A$7500,0),$E21+2)=Команды!$AJ$16,TRUE,FALSE),IF(INDEX(Команды!$A$2:$AN$7500,MATCH(AK$3,Команды!$A$2:$A$7500,0),$E21+2)=Команды!$AJ$17,TRUE,FALSE),IF(INDEX(Команды!$A$2:$AN$7500,MATCH(AK$3,Команды!$A$2:$A$7500,0),$E21+2)=Команды!$AJ$18,TRUE,FALSE),IF(INDEX(Команды!$A$2:$AN$7500,MATCH(AK$3,Команды!$A$2:$A$7500,0),$E21+2)=Команды!$AJ$19,TRUE,FALSE)),INDEX(Команды!$AJ$2:$AL$19,MATCH(INDEX(Команды!$A$2:$AN$7500,MATCH(AK$3,Команды!$A$2:$A$7500,0),$E21+2),Команды!$AJ$2:$AJ$19,0),3),0)</f>
        <v>0.875</v>
      </c>
      <c r="AM21" s="342"/>
      <c r="AN21" s="174">
        <f>IF(OR(IF(INDEX(Команды!$A$2:$AN$7500,MATCH(AN$3,Команды!$A$2:$A$7500,0),$E21+2)=Команды!$AJ$2,TRUE,FALSE),IF(INDEX(Команды!$A$2:$AN$7500,MATCH(AN$3,Команды!$A$2:$A$7500,0),$E21+2)=Команды!$AJ$3,TRUE,FALSE),IF(INDEX(Команды!$A$2:$AN$7500,MATCH(AN$3,Команды!$A$2:$A$7500,0),$E21+2)=Команды!$AJ$4,TRUE,FALSE),IF(INDEX(Команды!$A$2:$AN$7500,MATCH(AN$3,Команды!$A$2:$A$7500,0),$E21+2)=Команды!$AJ$5,TRUE,FALSE),IF(INDEX(Команды!$A$2:$AN$7500,MATCH(AN$3,Команды!$A$2:$A$7500,0),$E21+2)=Команды!$AJ$6,TRUE,FALSE),IF(INDEX(Команды!$A$2:$AN$7500,MATCH(AN$3,Команды!$A$2:$A$7500,0),$E21+2)=Команды!$AJ$7,TRUE,FALSE),IF(INDEX(Команды!$A$2:$AN$7500,MATCH(AN$3,Команды!$A$2:$A$7500,0),$E21+2)=Команды!$AJ$8,TRUE,FALSE),IF(INDEX(Команды!$A$2:$AN$7500,MATCH(AN$3,Команды!$A$2:$A$7500,0),$E21+2)=Команды!$AJ$9,TRUE,FALSE),IF(INDEX(Команды!$A$2:$AN$7500,MATCH(AN$3,Команды!$A$2:$A$7500,0),$E21+2)=Команды!$AJ$10,TRUE,FALSE),IF(INDEX(Команды!$A$2:$AN$7500,MATCH(AN$3,Команды!$A$2:$A$7500,0),$E21+2)=Команды!$AJ$11,TRUE,FALSE),IF(INDEX(Команды!$A$2:$AN$7500,MATCH(AN$3,Команды!$A$2:$A$7500,0),$E21+2)=Команды!$AJ$12,TRUE,FALSE),IF(INDEX(Команды!$A$2:$AN$7500,MATCH(AN$3,Команды!$A$2:$A$7500,0),$E21+2)=Команды!$AJ$13,TRUE,FALSE),IF(INDEX(Команды!$A$2:$AN$7500,MATCH(AN$3,Команды!$A$2:$A$7500,0),$E21+2)=Команды!$AJ$14,TRUE,FALSE),IF(INDEX(Команды!$A$2:$AN$7500,MATCH(AN$3,Команды!$A$2:$A$7500,0),$E21+2)=Команды!$AJ$15,TRUE,FALSE),IF(INDEX(Команды!$A$2:$AN$7500,MATCH(AN$3,Команды!$A$2:$A$7500,0),$E21+2)=Команды!$AJ$16,TRUE,FALSE),,IF(INDEX(Команды!$A$2:$AN$7500,MATCH(AN$3,Команды!$A$2:$A$7500,0),$E21+2)=Команды!$AJ$17,TRUE,FALSE),,IF(INDEX(Команды!$A$2:$AN$7500,MATCH(AN$3,Команды!$A$2:$A$7500,0),$E21+2)=Команды!$AJ$18,TRUE,FALSE),,IF(INDEX(Команды!$A$2:$AN$7500,MATCH(AN$3,Команды!$A$2:$A$7500,0),$E21+2)=Команды!$AJ$19,TRUE,FALSE)),INDEX(Команды!$AJ$2:$AK$19,MATCH(INDEX(Команды!$A$2:$AN$7500,MATCH(AN$3,Команды!$A$2:$A$7500,0),$E21+2),Команды!$AJ$2:$AJ$19,0),2),0)</f>
        <v>0.64583333333333337</v>
      </c>
      <c r="AO21" s="175">
        <f>IF(OR(IF(INDEX(Команды!$A$2:$AN$7500,MATCH(AN$3,Команды!$A$2:$A$7500,0),$E21+2)=Команды!$AJ$2,TRUE,FALSE),IF(INDEX(Команды!$A$2:$AN$7500,MATCH(AN$3,Команды!$A$2:$A$7500,0),$E21+2)=Команды!$AJ$3,TRUE,FALSE),IF(INDEX(Команды!$A$2:$AN$7500,MATCH(AN$3,Команды!$A$2:$A$7500,0),$E21+2)=Команды!$AJ$4,TRUE,FALSE),IF(INDEX(Команды!$A$2:$AN$7500,MATCH(AN$3,Команды!$A$2:$A$7500,0),$E21+2)=Команды!$AJ$5,TRUE,FALSE),IF(INDEX(Команды!$A$2:$AN$7500,MATCH(AN$3,Команды!$A$2:$A$7500,0),$E21+2)=Команды!$AJ$6,TRUE,FALSE),IF(INDEX(Команды!$A$2:$AN$7500,MATCH(AN$3,Команды!$A$2:$A$7500,0),$E21+2)=Команды!$AJ$7,TRUE,FALSE),IF(INDEX(Команды!$A$2:$AN$7500,MATCH(AN$3,Команды!$A$2:$A$7500,0),$E21+2)=Команды!$AJ$8,TRUE,FALSE),IF(INDEX(Команды!$A$2:$AN$7500,MATCH(AN$3,Команды!$A$2:$A$7500,0),$E21+2)=Команды!$AJ$9,TRUE,FALSE),IF(INDEX(Команды!$A$2:$AN$7500,MATCH(AN$3,Команды!$A$2:$A$7500,0),$E21+2)=Команды!$AJ$10,TRUE,FALSE),IF(INDEX(Команды!$A$2:$AN$7500,MATCH(AN$3,Команды!$A$2:$A$7500,0),$E21+2)=Команды!$AJ$11,TRUE,FALSE),IF(INDEX(Команды!$A$2:$AN$7500,MATCH(AN$3,Команды!$A$2:$A$7500,0),$E21+2)=Команды!$AJ$12,TRUE,FALSE),IF(INDEX(Команды!$A$2:$AN$7500,MATCH(AN$3,Команды!$A$2:$A$7500,0),$E21+2)=Команды!$AJ$13,TRUE,FALSE),IF(INDEX(Команды!$A$2:$AN$7500,MATCH(AN$3,Команды!$A$2:$A$7500,0),$E21+2)=Команды!$AJ$14,TRUE,FALSE),IF(INDEX(Команды!$A$2:$AN$7500,MATCH(AN$3,Команды!$A$2:$A$7500,0),$E21+2)=Команды!$AJ$15,TRUE,FALSE),IF(INDEX(Команды!$A$2:$AN$7500,MATCH(AN$3,Команды!$A$2:$A$7500,0),$E21+2)=Команды!$AJ$16,TRUE,FALSE),IF(INDEX(Команды!$A$2:$AN$7500,MATCH(AN$3,Команды!$A$2:$A$7500,0),$E21+2)=Команды!$AJ$17,TRUE,FALSE),IF(INDEX(Команды!$A$2:$AN$7500,MATCH(AN$3,Команды!$A$2:$A$7500,0),$E21+2)=Команды!$AJ$18,TRUE,FALSE),IF(INDEX(Команды!$A$2:$AN$7500,MATCH(AN$3,Команды!$A$2:$A$7500,0),$E21+2)=Команды!$AJ$19,TRUE,FALSE)),INDEX(Команды!$AJ$2:$AL$19,MATCH(INDEX(Команды!$A$2:$AN$7500,MATCH(AN$3,Команды!$A$2:$A$7500,0),$E21+2),Команды!$AJ$2:$AJ$19,0),3),0)</f>
        <v>1.0208333333333333</v>
      </c>
      <c r="AP21" s="342"/>
      <c r="AQ21" s="174">
        <f>IF(OR(IF(INDEX(Команды!$A$2:$AN$7500,MATCH(AQ$3,Команды!$A$2:$A$7500,0),$E21+2)=Команды!$AJ$2,TRUE,FALSE),IF(INDEX(Команды!$A$2:$AN$7500,MATCH(AQ$3,Команды!$A$2:$A$7500,0),$E21+2)=Команды!$AJ$3,TRUE,FALSE),IF(INDEX(Команды!$A$2:$AN$7500,MATCH(AQ$3,Команды!$A$2:$A$7500,0),$E21+2)=Команды!$AJ$4,TRUE,FALSE),IF(INDEX(Команды!$A$2:$AN$7500,MATCH(AQ$3,Команды!$A$2:$A$7500,0),$E21+2)=Команды!$AJ$5,TRUE,FALSE),IF(INDEX(Команды!$A$2:$AN$7500,MATCH(AQ$3,Команды!$A$2:$A$7500,0),$E21+2)=Команды!$AJ$6,TRUE,FALSE),IF(INDEX(Команды!$A$2:$AN$7500,MATCH(AQ$3,Команды!$A$2:$A$7500,0),$E21+2)=Команды!$AJ$7,TRUE,FALSE),IF(INDEX(Команды!$A$2:$AN$7500,MATCH(AQ$3,Команды!$A$2:$A$7500,0),$E21+2)=Команды!$AJ$8,TRUE,FALSE),IF(INDEX(Команды!$A$2:$AN$7500,MATCH(AQ$3,Команды!$A$2:$A$7500,0),$E21+2)=Команды!$AJ$9,TRUE,FALSE),IF(INDEX(Команды!$A$2:$AN$7500,MATCH(AQ$3,Команды!$A$2:$A$7500,0),$E21+2)=Команды!$AJ$10,TRUE,FALSE),IF(INDEX(Команды!$A$2:$AN$7500,MATCH(AQ$3,Команды!$A$2:$A$7500,0),$E21+2)=Команды!$AJ$11,TRUE,FALSE),IF(INDEX(Команды!$A$2:$AN$7500,MATCH(AQ$3,Команды!$A$2:$A$7500,0),$E21+2)=Команды!$AJ$12,TRUE,FALSE),IF(INDEX(Команды!$A$2:$AN$7500,MATCH(AQ$3,Команды!$A$2:$A$7500,0),$E21+2)=Команды!$AJ$13,TRUE,FALSE),IF(INDEX(Команды!$A$2:$AN$7500,MATCH(AQ$3,Команды!$A$2:$A$7500,0),$E21+2)=Команды!$AJ$14,TRUE,FALSE),IF(INDEX(Команды!$A$2:$AN$7500,MATCH(AQ$3,Команды!$A$2:$A$7500,0),$E21+2)=Команды!$AJ$15,TRUE,FALSE),IF(INDEX(Команды!$A$2:$AN$7500,MATCH(AQ$3,Команды!$A$2:$A$7500,0),$E21+2)=Команды!$AJ$16,TRUE,FALSE),,IF(INDEX(Команды!$A$2:$AN$7500,MATCH(AQ$3,Команды!$A$2:$A$7500,0),$E21+2)=Команды!$AJ$17,TRUE,FALSE),,IF(INDEX(Команды!$A$2:$AN$7500,MATCH(AQ$3,Команды!$A$2:$A$7500,0),$E21+2)=Команды!$AJ$18,TRUE,FALSE),,IF(INDEX(Команды!$A$2:$AN$7500,MATCH(AQ$3,Команды!$A$2:$A$7500,0),$E21+2)=Команды!$AJ$19,TRUE,FALSE)),INDEX(Команды!$AJ$2:$AK$19,MATCH(INDEX(Команды!$A$2:$AN$7500,MATCH(AQ$3,Команды!$A$2:$A$7500,0),$E21+2),Команды!$AJ$2:$AJ$19,0),2),0)</f>
        <v>0.64583333333333337</v>
      </c>
      <c r="AR21" s="175">
        <f>IF(OR(IF(INDEX(Команды!$A$2:$AN$7500,MATCH(AQ$3,Команды!$A$2:$A$7500,0),$E21+2)=Команды!$AJ$2,TRUE,FALSE),IF(INDEX(Команды!$A$2:$AN$7500,MATCH(AQ$3,Команды!$A$2:$A$7500,0),$E21+2)=Команды!$AJ$3,TRUE,FALSE),IF(INDEX(Команды!$A$2:$AN$7500,MATCH(AQ$3,Команды!$A$2:$A$7500,0),$E21+2)=Команды!$AJ$4,TRUE,FALSE),IF(INDEX(Команды!$A$2:$AN$7500,MATCH(AQ$3,Команды!$A$2:$A$7500,0),$E21+2)=Команды!$AJ$5,TRUE,FALSE),IF(INDEX(Команды!$A$2:$AN$7500,MATCH(AQ$3,Команды!$A$2:$A$7500,0),$E21+2)=Команды!$AJ$6,TRUE,FALSE),IF(INDEX(Команды!$A$2:$AN$7500,MATCH(AQ$3,Команды!$A$2:$A$7500,0),$E21+2)=Команды!$AJ$7,TRUE,FALSE),IF(INDEX(Команды!$A$2:$AN$7500,MATCH(AQ$3,Команды!$A$2:$A$7500,0),$E21+2)=Команды!$AJ$8,TRUE,FALSE),IF(INDEX(Команды!$A$2:$AN$7500,MATCH(AQ$3,Команды!$A$2:$A$7500,0),$E21+2)=Команды!$AJ$9,TRUE,FALSE),IF(INDEX(Команды!$A$2:$AN$7500,MATCH(AQ$3,Команды!$A$2:$A$7500,0),$E21+2)=Команды!$AJ$10,TRUE,FALSE),IF(INDEX(Команды!$A$2:$AN$7500,MATCH(AQ$3,Команды!$A$2:$A$7500,0),$E21+2)=Команды!$AJ$11,TRUE,FALSE),IF(INDEX(Команды!$A$2:$AN$7500,MATCH(AQ$3,Команды!$A$2:$A$7500,0),$E21+2)=Команды!$AJ$12,TRUE,FALSE),IF(INDEX(Команды!$A$2:$AN$7500,MATCH(AQ$3,Команды!$A$2:$A$7500,0),$E21+2)=Команды!$AJ$13,TRUE,FALSE),IF(INDEX(Команды!$A$2:$AN$7500,MATCH(AQ$3,Команды!$A$2:$A$7500,0),$E21+2)=Команды!$AJ$14,TRUE,FALSE),IF(INDEX(Команды!$A$2:$AN$7500,MATCH(AQ$3,Команды!$A$2:$A$7500,0),$E21+2)=Команды!$AJ$15,TRUE,FALSE),IF(INDEX(Команды!$A$2:$AN$7500,MATCH(AQ$3,Команды!$A$2:$A$7500,0),$E21+2)=Команды!$AJ$16,TRUE,FALSE),IF(INDEX(Команды!$A$2:$AN$7500,MATCH(AQ$3,Команды!$A$2:$A$7500,0),$E21+2)=Команды!$AJ$17,TRUE,FALSE),IF(INDEX(Команды!$A$2:$AN$7500,MATCH(AQ$3,Команды!$A$2:$A$7500,0),$E21+2)=Команды!$AJ$18,TRUE,FALSE),IF(INDEX(Команды!$A$2:$AN$7500,MATCH(AQ$3,Команды!$A$2:$A$7500,0),$E21+2)=Команды!$AJ$19,TRUE,FALSE)),INDEX(Команды!$AJ$2:$AL$19,MATCH(INDEX(Команды!$A$2:$AN$7500,MATCH(AQ$3,Команды!$A$2:$A$7500,0),$E21+2),Команды!$AJ$2:$AJ$19,0),3),0)</f>
        <v>1.0208333333333333</v>
      </c>
      <c r="AS21" s="342"/>
      <c r="AT21" s="174" t="str">
        <f>IF(OR(IF(INDEX(Команды!$A$2:$AN$7500,MATCH(AT$3,Команды!$A$2:$A$7500,0),$E21+2)=Команды!$AJ$2,TRUE,FALSE),IF(INDEX(Команды!$A$2:$AN$7500,MATCH(AT$3,Команды!$A$2:$A$7500,0),$E21+2)=Команды!$AJ$3,TRUE,FALSE),IF(INDEX(Команды!$A$2:$AN$7500,MATCH(AT$3,Команды!$A$2:$A$7500,0),$E21+2)=Команды!$AJ$4,TRUE,FALSE),IF(INDEX(Команды!$A$2:$AN$7500,MATCH(AT$3,Команды!$A$2:$A$7500,0),$E21+2)=Команды!$AJ$5,TRUE,FALSE),IF(INDEX(Команды!$A$2:$AN$7500,MATCH(AT$3,Команды!$A$2:$A$7500,0),$E21+2)=Команды!$AJ$6,TRUE,FALSE),IF(INDEX(Команды!$A$2:$AN$7500,MATCH(AT$3,Команды!$A$2:$A$7500,0),$E21+2)=Команды!$AJ$7,TRUE,FALSE),IF(INDEX(Команды!$A$2:$AN$7500,MATCH(AT$3,Команды!$A$2:$A$7500,0),$E21+2)=Команды!$AJ$8,TRUE,FALSE),IF(INDEX(Команды!$A$2:$AN$7500,MATCH(AT$3,Команды!$A$2:$A$7500,0),$E21+2)=Команды!$AJ$9,TRUE,FALSE),IF(INDEX(Команды!$A$2:$AN$7500,MATCH(AT$3,Команды!$A$2:$A$7500,0),$E21+2)=Команды!$AJ$10,TRUE,FALSE),IF(INDEX(Команды!$A$2:$AN$7500,MATCH(AT$3,Команды!$A$2:$A$7500,0),$E21+2)=Команды!$AJ$11,TRUE,FALSE),IF(INDEX(Команды!$A$2:$AN$7500,MATCH(AT$3,Команды!$A$2:$A$7500,0),$E21+2)=Команды!$AJ$12,TRUE,FALSE),IF(INDEX(Команды!$A$2:$AN$7500,MATCH(AT$3,Команды!$A$2:$A$7500,0),$E21+2)=Команды!$AJ$13,TRUE,FALSE),IF(INDEX(Команды!$A$2:$AN$7500,MATCH(AT$3,Команды!$A$2:$A$7500,0),$E21+2)=Команды!$AJ$14,TRUE,FALSE),IF(INDEX(Команды!$A$2:$AN$7500,MATCH(AT$3,Команды!$A$2:$A$7500,0),$E21+2)=Команды!$AJ$15,TRUE,FALSE),IF(INDEX(Команды!$A$2:$AN$7500,MATCH(AT$3,Команды!$A$2:$A$7500,0),$E21+2)=Команды!$AJ$16,TRUE,FALSE),,IF(INDEX(Команды!$A$2:$AN$7500,MATCH(AT$3,Команды!$A$2:$A$7500,0),$E21+2)=Команды!$AJ$17,TRUE,FALSE),,IF(INDEX(Команды!$A$2:$AN$7500,MATCH(AT$3,Команды!$A$2:$A$7500,0),$E21+2)=Команды!$AJ$18,TRUE,FALSE),,IF(INDEX(Команды!$A$2:$AN$7500,MATCH(AT$3,Команды!$A$2:$A$7500,0),$E21+2)=Команды!$AJ$19,TRUE,FALSE)),INDEX(Команды!$AJ$2:$AK$19,MATCH(INDEX(Команды!$A$2:$AN$7500,MATCH(AT$3,Команды!$A$2:$A$7500,0),$E21+2),Команды!$AJ$2:$AJ$19,0),2),0)</f>
        <v>В</v>
      </c>
      <c r="AU21" s="175" t="str">
        <f>IF(OR(IF(INDEX(Команды!$A$2:$AN$7500,MATCH(AT$3,Команды!$A$2:$A$7500,0),$E21+2)=Команды!$AJ$2,TRUE,FALSE),IF(INDEX(Команды!$A$2:$AN$7500,MATCH(AT$3,Команды!$A$2:$A$7500,0),$E21+2)=Команды!$AJ$3,TRUE,FALSE),IF(INDEX(Команды!$A$2:$AN$7500,MATCH(AT$3,Команды!$A$2:$A$7500,0),$E21+2)=Команды!$AJ$4,TRUE,FALSE),IF(INDEX(Команды!$A$2:$AN$7500,MATCH(AT$3,Команды!$A$2:$A$7500,0),$E21+2)=Команды!$AJ$5,TRUE,FALSE),IF(INDEX(Команды!$A$2:$AN$7500,MATCH(AT$3,Команды!$A$2:$A$7500,0),$E21+2)=Команды!$AJ$6,TRUE,FALSE),IF(INDEX(Команды!$A$2:$AN$7500,MATCH(AT$3,Команды!$A$2:$A$7500,0),$E21+2)=Команды!$AJ$7,TRUE,FALSE),IF(INDEX(Команды!$A$2:$AN$7500,MATCH(AT$3,Команды!$A$2:$A$7500,0),$E21+2)=Команды!$AJ$8,TRUE,FALSE),IF(INDEX(Команды!$A$2:$AN$7500,MATCH(AT$3,Команды!$A$2:$A$7500,0),$E21+2)=Команды!$AJ$9,TRUE,FALSE),IF(INDEX(Команды!$A$2:$AN$7500,MATCH(AT$3,Команды!$A$2:$A$7500,0),$E21+2)=Команды!$AJ$10,TRUE,FALSE),IF(INDEX(Команды!$A$2:$AN$7500,MATCH(AT$3,Команды!$A$2:$A$7500,0),$E21+2)=Команды!$AJ$11,TRUE,FALSE),IF(INDEX(Команды!$A$2:$AN$7500,MATCH(AT$3,Команды!$A$2:$A$7500,0),$E21+2)=Команды!$AJ$12,TRUE,FALSE),IF(INDEX(Команды!$A$2:$AN$7500,MATCH(AT$3,Команды!$A$2:$A$7500,0),$E21+2)=Команды!$AJ$13,TRUE,FALSE),IF(INDEX(Команды!$A$2:$AN$7500,MATCH(AT$3,Команды!$A$2:$A$7500,0),$E21+2)=Команды!$AJ$14,TRUE,FALSE),IF(INDEX(Команды!$A$2:$AN$7500,MATCH(AT$3,Команды!$A$2:$A$7500,0),$E21+2)=Команды!$AJ$15,TRUE,FALSE),IF(INDEX(Команды!$A$2:$AN$7500,MATCH(AT$3,Команды!$A$2:$A$7500,0),$E21+2)=Команды!$AJ$16,TRUE,FALSE),IF(INDEX(Команды!$A$2:$AN$7500,MATCH(AT$3,Команды!$A$2:$A$7500,0),$E21+2)=Команды!$AJ$17,TRUE,FALSE),IF(INDEX(Команды!$A$2:$AN$7500,MATCH(AT$3,Команды!$A$2:$A$7500,0),$E21+2)=Команды!$AJ$18,TRUE,FALSE),IF(INDEX(Команды!$A$2:$AN$7500,MATCH(AT$3,Команды!$A$2:$A$7500,0),$E21+2)=Команды!$AJ$19,TRUE,FALSE)),INDEX(Команды!$AJ$2:$AL$19,MATCH(INDEX(Команды!$A$2:$AN$7500,MATCH(AT$3,Команды!$A$2:$A$7500,0),$E21+2),Команды!$AJ$2:$AJ$19,0),3),0)</f>
        <v>В</v>
      </c>
      <c r="AV21" s="342"/>
      <c r="AW21" s="174" t="str">
        <f>IF(OR(IF(INDEX(Команды!$A$2:$AN$7500,MATCH(AW$3,Команды!$A$2:$A$7500,0),$E21+2)=Команды!$AJ$2,TRUE,FALSE),IF(INDEX(Команды!$A$2:$AN$7500,MATCH(AW$3,Команды!$A$2:$A$7500,0),$E21+2)=Команды!$AJ$3,TRUE,FALSE),IF(INDEX(Команды!$A$2:$AN$7500,MATCH(AW$3,Команды!$A$2:$A$7500,0),$E21+2)=Команды!$AJ$4,TRUE,FALSE),IF(INDEX(Команды!$A$2:$AN$7500,MATCH(AW$3,Команды!$A$2:$A$7500,0),$E21+2)=Команды!$AJ$5,TRUE,FALSE),IF(INDEX(Команды!$A$2:$AN$7500,MATCH(AW$3,Команды!$A$2:$A$7500,0),$E21+2)=Команды!$AJ$6,TRUE,FALSE),IF(INDEX(Команды!$A$2:$AN$7500,MATCH(AW$3,Команды!$A$2:$A$7500,0),$E21+2)=Команды!$AJ$7,TRUE,FALSE),IF(INDEX(Команды!$A$2:$AN$7500,MATCH(AW$3,Команды!$A$2:$A$7500,0),$E21+2)=Команды!$AJ$8,TRUE,FALSE),IF(INDEX(Команды!$A$2:$AN$7500,MATCH(AW$3,Команды!$A$2:$A$7500,0),$E21+2)=Команды!$AJ$9,TRUE,FALSE),IF(INDEX(Команды!$A$2:$AN$7500,MATCH(AW$3,Команды!$A$2:$A$7500,0),$E21+2)=Команды!$AJ$10,TRUE,FALSE),IF(INDEX(Команды!$A$2:$AN$7500,MATCH(AW$3,Команды!$A$2:$A$7500,0),$E21+2)=Команды!$AJ$11,TRUE,FALSE),IF(INDEX(Команды!$A$2:$AN$7500,MATCH(AW$3,Команды!$A$2:$A$7500,0),$E21+2)=Команды!$AJ$12,TRUE,FALSE),IF(INDEX(Команды!$A$2:$AN$7500,MATCH(AW$3,Команды!$A$2:$A$7500,0),$E21+2)=Команды!$AJ$13,TRUE,FALSE),IF(INDEX(Команды!$A$2:$AN$7500,MATCH(AW$3,Команды!$A$2:$A$7500,0),$E21+2)=Команды!$AJ$14,TRUE,FALSE),IF(INDEX(Команды!$A$2:$AN$7500,MATCH(AW$3,Команды!$A$2:$A$7500,0),$E21+2)=Команды!$AJ$15,TRUE,FALSE),IF(INDEX(Команды!$A$2:$AN$7500,MATCH(AW$3,Команды!$A$2:$A$7500,0),$E21+2)=Команды!$AJ$16,TRUE,FALSE),,IF(INDEX(Команды!$A$2:$AN$7500,MATCH(AW$3,Команды!$A$2:$A$7500,0),$E21+2)=Команды!$AJ$17,TRUE,FALSE),,IF(INDEX(Команды!$A$2:$AN$7500,MATCH(AW$3,Команды!$A$2:$A$7500,0),$E21+2)=Команды!$AJ$18,TRUE,FALSE),,IF(INDEX(Команды!$A$2:$AN$7500,MATCH(AW$3,Команды!$A$2:$A$7500,0),$E21+2)=Команды!$AJ$19,TRUE,FALSE)),INDEX(Команды!$AJ$2:$AK$19,MATCH(INDEX(Команды!$A$2:$AN$7500,MATCH(AW$3,Команды!$A$2:$A$7500,0),$E21+2),Команды!$AJ$2:$AJ$19,0),2),0)</f>
        <v>В</v>
      </c>
      <c r="AX21" s="175" t="str">
        <f>IF(OR(IF(INDEX(Команды!$A$2:$AN$7500,MATCH(AW$3,Команды!$A$2:$A$7500,0),$E21+2)=Команды!$AJ$2,TRUE,FALSE),IF(INDEX(Команды!$A$2:$AN$7500,MATCH(AW$3,Команды!$A$2:$A$7500,0),$E21+2)=Команды!$AJ$3,TRUE,FALSE),IF(INDEX(Команды!$A$2:$AN$7500,MATCH(AW$3,Команды!$A$2:$A$7500,0),$E21+2)=Команды!$AJ$4,TRUE,FALSE),IF(INDEX(Команды!$A$2:$AN$7500,MATCH(AW$3,Команды!$A$2:$A$7500,0),$E21+2)=Команды!$AJ$5,TRUE,FALSE),IF(INDEX(Команды!$A$2:$AN$7500,MATCH(AW$3,Команды!$A$2:$A$7500,0),$E21+2)=Команды!$AJ$6,TRUE,FALSE),IF(INDEX(Команды!$A$2:$AN$7500,MATCH(AW$3,Команды!$A$2:$A$7500,0),$E21+2)=Команды!$AJ$7,TRUE,FALSE),IF(INDEX(Команды!$A$2:$AN$7500,MATCH(AW$3,Команды!$A$2:$A$7500,0),$E21+2)=Команды!$AJ$8,TRUE,FALSE),IF(INDEX(Команды!$A$2:$AN$7500,MATCH(AW$3,Команды!$A$2:$A$7500,0),$E21+2)=Команды!$AJ$9,TRUE,FALSE),IF(INDEX(Команды!$A$2:$AN$7500,MATCH(AW$3,Команды!$A$2:$A$7500,0),$E21+2)=Команды!$AJ$10,TRUE,FALSE),IF(INDEX(Команды!$A$2:$AN$7500,MATCH(AW$3,Команды!$A$2:$A$7500,0),$E21+2)=Команды!$AJ$11,TRUE,FALSE),IF(INDEX(Команды!$A$2:$AN$7500,MATCH(AW$3,Команды!$A$2:$A$7500,0),$E21+2)=Команды!$AJ$12,TRUE,FALSE),IF(INDEX(Команды!$A$2:$AN$7500,MATCH(AW$3,Команды!$A$2:$A$7500,0),$E21+2)=Команды!$AJ$13,TRUE,FALSE),IF(INDEX(Команды!$A$2:$AN$7500,MATCH(AW$3,Команды!$A$2:$A$7500,0),$E21+2)=Команды!$AJ$14,TRUE,FALSE),IF(INDEX(Команды!$A$2:$AN$7500,MATCH(AW$3,Команды!$A$2:$A$7500,0),$E21+2)=Команды!$AJ$15,TRUE,FALSE),IF(INDEX(Команды!$A$2:$AN$7500,MATCH(AW$3,Команды!$A$2:$A$7500,0),$E21+2)=Команды!$AJ$16,TRUE,FALSE),IF(INDEX(Команды!$A$2:$AN$7500,MATCH(AW$3,Команды!$A$2:$A$7500,0),$E21+2)=Команды!$AJ$17,TRUE,FALSE),IF(INDEX(Команды!$A$2:$AN$7500,MATCH(AW$3,Команды!$A$2:$A$7500,0),$E21+2)=Команды!$AJ$18,TRUE,FALSE),IF(INDEX(Команды!$A$2:$AN$7500,MATCH(AW$3,Команды!$A$2:$A$7500,0),$E21+2)=Команды!$AJ$19,TRUE,FALSE)),INDEX(Команды!$AJ$2:$AL$19,MATCH(INDEX(Команды!$A$2:$AN$7500,MATCH(AW$3,Команды!$A$2:$A$7500,0),$E21+2),Команды!$AJ$2:$AJ$19,0),3),0)</f>
        <v>В</v>
      </c>
      <c r="AY21" s="342"/>
      <c r="AZ21" s="174">
        <f>IF(OR(IF(INDEX(Команды!$A$2:$AN$7500,MATCH(AZ$3,Команды!$A$2:$A$7500,0),$E21+2)=Команды!$AJ$2,TRUE,FALSE),IF(INDEX(Команды!$A$2:$AN$7500,MATCH(AZ$3,Команды!$A$2:$A$7500,0),$E21+2)=Команды!$AJ$3,TRUE,FALSE),IF(INDEX(Команды!$A$2:$AN$7500,MATCH(AZ$3,Команды!$A$2:$A$7500,0),$E21+2)=Команды!$AJ$4,TRUE,FALSE),IF(INDEX(Команды!$A$2:$AN$7500,MATCH(AZ$3,Команды!$A$2:$A$7500,0),$E21+2)=Команды!$AJ$5,TRUE,FALSE),IF(INDEX(Команды!$A$2:$AN$7500,MATCH(AZ$3,Команды!$A$2:$A$7500,0),$E21+2)=Команды!$AJ$6,TRUE,FALSE),IF(INDEX(Команды!$A$2:$AN$7500,MATCH(AZ$3,Команды!$A$2:$A$7500,0),$E21+2)=Команды!$AJ$7,TRUE,FALSE),IF(INDEX(Команды!$A$2:$AN$7500,MATCH(AZ$3,Команды!$A$2:$A$7500,0),$E21+2)=Команды!$AJ$8,TRUE,FALSE),IF(INDEX(Команды!$A$2:$AN$7500,MATCH(AZ$3,Команды!$A$2:$A$7500,0),$E21+2)=Команды!$AJ$9,TRUE,FALSE),IF(INDEX(Команды!$A$2:$AN$7500,MATCH(AZ$3,Команды!$A$2:$A$7500,0),$E21+2)=Команды!$AJ$10,TRUE,FALSE),IF(INDEX(Команды!$A$2:$AN$7500,MATCH(AZ$3,Команды!$A$2:$A$7500,0),$E21+2)=Команды!$AJ$11,TRUE,FALSE),IF(INDEX(Команды!$A$2:$AN$7500,MATCH(AZ$3,Команды!$A$2:$A$7500,0),$E21+2)=Команды!$AJ$12,TRUE,FALSE),IF(INDEX(Команды!$A$2:$AN$7500,MATCH(AZ$3,Команды!$A$2:$A$7500,0),$E21+2)=Команды!$AJ$13,TRUE,FALSE),IF(INDEX(Команды!$A$2:$AN$7500,MATCH(AZ$3,Команды!$A$2:$A$7500,0),$E21+2)=Команды!$AJ$14,TRUE,FALSE),IF(INDEX(Команды!$A$2:$AN$7500,MATCH(AZ$3,Команды!$A$2:$A$7500,0),$E21+2)=Команды!$AJ$15,TRUE,FALSE),IF(INDEX(Команды!$A$2:$AN$7500,MATCH(AZ$3,Команды!$A$2:$A$7500,0),$E21+2)=Команды!$AJ$16,TRUE,FALSE),,IF(INDEX(Команды!$A$2:$AN$7500,MATCH(AZ$3,Команды!$A$2:$A$7500,0),$E21+2)=Команды!$AJ$17,TRUE,FALSE),,IF(INDEX(Команды!$A$2:$AN$7500,MATCH(AZ$3,Команды!$A$2:$A$7500,0),$E21+2)=Команды!$AJ$18,TRUE,FALSE),,IF(INDEX(Команды!$A$2:$AN$7500,MATCH(AZ$3,Команды!$A$2:$A$7500,0),$E21+2)=Команды!$AJ$19,TRUE,FALSE)),INDEX(Команды!$AJ$2:$AK$19,MATCH(INDEX(Команды!$A$2:$AN$7500,MATCH(AZ$3,Команды!$A$2:$A$7500,0),$E21+2),Команды!$AJ$2:$AJ$19,0),2),0)</f>
        <v>0.28125</v>
      </c>
      <c r="BA21" s="175">
        <f>IF(OR(IF(INDEX(Команды!$A$2:$AN$7500,MATCH(AZ$3,Команды!$A$2:$A$7500,0),$E21+2)=Команды!$AJ$2,TRUE,FALSE),IF(INDEX(Команды!$A$2:$AN$7500,MATCH(AZ$3,Команды!$A$2:$A$7500,0),$E21+2)=Команды!$AJ$3,TRUE,FALSE),IF(INDEX(Команды!$A$2:$AN$7500,MATCH(AZ$3,Команды!$A$2:$A$7500,0),$E21+2)=Команды!$AJ$4,TRUE,FALSE),IF(INDEX(Команды!$A$2:$AN$7500,MATCH(AZ$3,Команды!$A$2:$A$7500,0),$E21+2)=Команды!$AJ$5,TRUE,FALSE),IF(INDEX(Команды!$A$2:$AN$7500,MATCH(AZ$3,Команды!$A$2:$A$7500,0),$E21+2)=Команды!$AJ$6,TRUE,FALSE),IF(INDEX(Команды!$A$2:$AN$7500,MATCH(AZ$3,Команды!$A$2:$A$7500,0),$E21+2)=Команды!$AJ$7,TRUE,FALSE),IF(INDEX(Команды!$A$2:$AN$7500,MATCH(AZ$3,Команды!$A$2:$A$7500,0),$E21+2)=Команды!$AJ$8,TRUE,FALSE),IF(INDEX(Команды!$A$2:$AN$7500,MATCH(AZ$3,Команды!$A$2:$A$7500,0),$E21+2)=Команды!$AJ$9,TRUE,FALSE),IF(INDEX(Команды!$A$2:$AN$7500,MATCH(AZ$3,Команды!$A$2:$A$7500,0),$E21+2)=Команды!$AJ$10,TRUE,FALSE),IF(INDEX(Команды!$A$2:$AN$7500,MATCH(AZ$3,Команды!$A$2:$A$7500,0),$E21+2)=Команды!$AJ$11,TRUE,FALSE),IF(INDEX(Команды!$A$2:$AN$7500,MATCH(AZ$3,Команды!$A$2:$A$7500,0),$E21+2)=Команды!$AJ$12,TRUE,FALSE),IF(INDEX(Команды!$A$2:$AN$7500,MATCH(AZ$3,Команды!$A$2:$A$7500,0),$E21+2)=Команды!$AJ$13,TRUE,FALSE),IF(INDEX(Команды!$A$2:$AN$7500,MATCH(AZ$3,Команды!$A$2:$A$7500,0),$E21+2)=Команды!$AJ$14,TRUE,FALSE),IF(INDEX(Команды!$A$2:$AN$7500,MATCH(AZ$3,Команды!$A$2:$A$7500,0),$E21+2)=Команды!$AJ$15,TRUE,FALSE),IF(INDEX(Команды!$A$2:$AN$7500,MATCH(AZ$3,Команды!$A$2:$A$7500,0),$E21+2)=Команды!$AJ$16,TRUE,FALSE),IF(INDEX(Команды!$A$2:$AN$7500,MATCH(AZ$3,Команды!$A$2:$A$7500,0),$E21+2)=Команды!$AJ$17,TRUE,FALSE),IF(INDEX(Команды!$A$2:$AN$7500,MATCH(AZ$3,Команды!$A$2:$A$7500,0),$E21+2)=Команды!$AJ$18,TRUE,FALSE),IF(INDEX(Команды!$A$2:$AN$7500,MATCH(AZ$3,Команды!$A$2:$A$7500,0),$E21+2)=Команды!$AJ$19,TRUE,FALSE)),INDEX(Команды!$AJ$2:$AL$19,MATCH(INDEX(Команды!$A$2:$AN$7500,MATCH(AZ$3,Команды!$A$2:$A$7500,0),$E21+2),Команды!$AJ$2:$AJ$19,0),3),0)</f>
        <v>0.65625</v>
      </c>
      <c r="BB21" s="342"/>
      <c r="BC21" s="174">
        <f>IF(OR(IF(INDEX(Команды!$A$2:$AN$7500,MATCH(BC$3,Команды!$A$2:$A$7500,0),$E21+2)=Команды!$AJ$2,TRUE,FALSE),IF(INDEX(Команды!$A$2:$AN$7500,MATCH(BC$3,Команды!$A$2:$A$7500,0),$E21+2)=Команды!$AJ$3,TRUE,FALSE),IF(INDEX(Команды!$A$2:$AN$7500,MATCH(BC$3,Команды!$A$2:$A$7500,0),$E21+2)=Команды!$AJ$4,TRUE,FALSE),IF(INDEX(Команды!$A$2:$AN$7500,MATCH(BC$3,Команды!$A$2:$A$7500,0),$E21+2)=Команды!$AJ$5,TRUE,FALSE),IF(INDEX(Команды!$A$2:$AN$7500,MATCH(BC$3,Команды!$A$2:$A$7500,0),$E21+2)=Команды!$AJ$6,TRUE,FALSE),IF(INDEX(Команды!$A$2:$AN$7500,MATCH(BC$3,Команды!$A$2:$A$7500,0),$E21+2)=Команды!$AJ$7,TRUE,FALSE),IF(INDEX(Команды!$A$2:$AN$7500,MATCH(BC$3,Команды!$A$2:$A$7500,0),$E21+2)=Команды!$AJ$8,TRUE,FALSE),IF(INDEX(Команды!$A$2:$AN$7500,MATCH(BC$3,Команды!$A$2:$A$7500,0),$E21+2)=Команды!$AJ$9,TRUE,FALSE),IF(INDEX(Команды!$A$2:$AN$7500,MATCH(BC$3,Команды!$A$2:$A$7500,0),$E21+2)=Команды!$AJ$10,TRUE,FALSE),IF(INDEX(Команды!$A$2:$AN$7500,MATCH(BC$3,Команды!$A$2:$A$7500,0),$E21+2)=Команды!$AJ$11,TRUE,FALSE),IF(INDEX(Команды!$A$2:$AN$7500,MATCH(BC$3,Команды!$A$2:$A$7500,0),$E21+2)=Команды!$AJ$12,TRUE,FALSE),IF(INDEX(Команды!$A$2:$AN$7500,MATCH(BC$3,Команды!$A$2:$A$7500,0),$E21+2)=Команды!$AJ$13,TRUE,FALSE),IF(INDEX(Команды!$A$2:$AN$7500,MATCH(BC$3,Команды!$A$2:$A$7500,0),$E21+2)=Команды!$AJ$14,TRUE,FALSE),IF(INDEX(Команды!$A$2:$AN$7500,MATCH(BC$3,Команды!$A$2:$A$7500,0),$E21+2)=Команды!$AJ$15,TRUE,FALSE),IF(INDEX(Команды!$A$2:$AN$7500,MATCH(BC$3,Команды!$A$2:$A$7500,0),$E21+2)=Команды!$AJ$16,TRUE,FALSE),,IF(INDEX(Команды!$A$2:$AN$7500,MATCH(BC$3,Команды!$A$2:$A$7500,0),$E21+2)=Команды!$AJ$17,TRUE,FALSE),,IF(INDEX(Команды!$A$2:$AN$7500,MATCH(BC$3,Команды!$A$2:$A$7500,0),$E21+2)=Команды!$AJ$18,TRUE,FALSE),,IF(INDEX(Команды!$A$2:$AN$7500,MATCH(BC$3,Команды!$A$2:$A$7500,0),$E21+2)=Команды!$AJ$19,TRUE,FALSE)),INDEX(Команды!$AJ$2:$AK$19,MATCH(INDEX(Команды!$A$2:$AN$7500,MATCH(BC$3,Команды!$A$2:$A$7500,0),$E21+2),Команды!$AJ$2:$AJ$19,0),2),0)</f>
        <v>0.3125</v>
      </c>
      <c r="BD21" s="175">
        <f>IF(OR(IF(INDEX(Команды!$A$2:$AN$7500,MATCH(BC$3,Команды!$A$2:$A$7500,0),$E21+2)=Команды!$AJ$2,TRUE,FALSE),IF(INDEX(Команды!$A$2:$AN$7500,MATCH(BC$3,Команды!$A$2:$A$7500,0),$E21+2)=Команды!$AJ$3,TRUE,FALSE),IF(INDEX(Команды!$A$2:$AN$7500,MATCH(BC$3,Команды!$A$2:$A$7500,0),$E21+2)=Команды!$AJ$4,TRUE,FALSE),IF(INDEX(Команды!$A$2:$AN$7500,MATCH(BC$3,Команды!$A$2:$A$7500,0),$E21+2)=Команды!$AJ$5,TRUE,FALSE),IF(INDEX(Команды!$A$2:$AN$7500,MATCH(BC$3,Команды!$A$2:$A$7500,0),$E21+2)=Команды!$AJ$6,TRUE,FALSE),IF(INDEX(Команды!$A$2:$AN$7500,MATCH(BC$3,Команды!$A$2:$A$7500,0),$E21+2)=Команды!$AJ$7,TRUE,FALSE),IF(INDEX(Команды!$A$2:$AN$7500,MATCH(BC$3,Команды!$A$2:$A$7500,0),$E21+2)=Команды!$AJ$8,TRUE,FALSE),IF(INDEX(Команды!$A$2:$AN$7500,MATCH(BC$3,Команды!$A$2:$A$7500,0),$E21+2)=Команды!$AJ$9,TRUE,FALSE),IF(INDEX(Команды!$A$2:$AN$7500,MATCH(BC$3,Команды!$A$2:$A$7500,0),$E21+2)=Команды!$AJ$10,TRUE,FALSE),IF(INDEX(Команды!$A$2:$AN$7500,MATCH(BC$3,Команды!$A$2:$A$7500,0),$E21+2)=Команды!$AJ$11,TRUE,FALSE),IF(INDEX(Команды!$A$2:$AN$7500,MATCH(BC$3,Команды!$A$2:$A$7500,0),$E21+2)=Команды!$AJ$12,TRUE,FALSE),IF(INDEX(Команды!$A$2:$AN$7500,MATCH(BC$3,Команды!$A$2:$A$7500,0),$E21+2)=Команды!$AJ$13,TRUE,FALSE),IF(INDEX(Команды!$A$2:$AN$7500,MATCH(BC$3,Команды!$A$2:$A$7500,0),$E21+2)=Команды!$AJ$14,TRUE,FALSE),IF(INDEX(Команды!$A$2:$AN$7500,MATCH(BC$3,Команды!$A$2:$A$7500,0),$E21+2)=Команды!$AJ$15,TRUE,FALSE),IF(INDEX(Команды!$A$2:$AN$7500,MATCH(BC$3,Команды!$A$2:$A$7500,0),$E21+2)=Команды!$AJ$16,TRUE,FALSE),IF(INDEX(Команды!$A$2:$AN$7500,MATCH(BC$3,Команды!$A$2:$A$7500,0),$E21+2)=Команды!$AJ$17,TRUE,FALSE),IF(INDEX(Команды!$A$2:$AN$7500,MATCH(BC$3,Команды!$A$2:$A$7500,0),$E21+2)=Команды!$AJ$18,TRUE,FALSE),IF(INDEX(Команды!$A$2:$AN$7500,MATCH(BC$3,Команды!$A$2:$A$7500,0),$E21+2)=Команды!$AJ$19,TRUE,FALSE)),INDEX(Команды!$AJ$2:$AL$19,MATCH(INDEX(Команды!$A$2:$AN$7500,MATCH(BC$3,Команды!$A$2:$A$7500,0),$E21+2),Команды!$AJ$2:$AJ$19,0),3),0)</f>
        <v>0.6875</v>
      </c>
      <c r="BE21" s="342"/>
      <c r="BF21" s="174">
        <f>IF(OR(IF(INDEX(Команды!$A$2:$AN$7500,MATCH(BF$3,Команды!$A$2:$A$7500,0),$E21+2)=Команды!$AJ$2,TRUE,FALSE),IF(INDEX(Команды!$A$2:$AN$7500,MATCH(BF$3,Команды!$A$2:$A$7500,0),$E21+2)=Команды!$AJ$3,TRUE,FALSE),IF(INDEX(Команды!$A$2:$AN$7500,MATCH(BF$3,Команды!$A$2:$A$7500,0),$E21+2)=Команды!$AJ$4,TRUE,FALSE),IF(INDEX(Команды!$A$2:$AN$7500,MATCH(BF$3,Команды!$A$2:$A$7500,0),$E21+2)=Команды!$AJ$5,TRUE,FALSE),IF(INDEX(Команды!$A$2:$AN$7500,MATCH(BF$3,Команды!$A$2:$A$7500,0),$E21+2)=Команды!$AJ$6,TRUE,FALSE),IF(INDEX(Команды!$A$2:$AN$7500,MATCH(BF$3,Команды!$A$2:$A$7500,0),$E21+2)=Команды!$AJ$7,TRUE,FALSE),IF(INDEX(Команды!$A$2:$AN$7500,MATCH(BF$3,Команды!$A$2:$A$7500,0),$E21+2)=Команды!$AJ$8,TRUE,FALSE),IF(INDEX(Команды!$A$2:$AN$7500,MATCH(BF$3,Команды!$A$2:$A$7500,0),$E21+2)=Команды!$AJ$9,TRUE,FALSE),IF(INDEX(Команды!$A$2:$AN$7500,MATCH(BF$3,Команды!$A$2:$A$7500,0),$E21+2)=Команды!$AJ$10,TRUE,FALSE),IF(INDEX(Команды!$A$2:$AN$7500,MATCH(BF$3,Команды!$A$2:$A$7500,0),$E21+2)=Команды!$AJ$11,TRUE,FALSE),IF(INDEX(Команды!$A$2:$AN$7500,MATCH(BF$3,Команды!$A$2:$A$7500,0),$E21+2)=Команды!$AJ$12,TRUE,FALSE),IF(INDEX(Команды!$A$2:$AN$7500,MATCH(BF$3,Команды!$A$2:$A$7500,0),$E21+2)=Команды!$AJ$13,TRUE,FALSE),IF(INDEX(Команды!$A$2:$AN$7500,MATCH(BF$3,Команды!$A$2:$A$7500,0),$E21+2)=Команды!$AJ$14,TRUE,FALSE),IF(INDEX(Команды!$A$2:$AN$7500,MATCH(BF$3,Команды!$A$2:$A$7500,0),$E21+2)=Команды!$AJ$15,TRUE,FALSE),IF(INDEX(Команды!$A$2:$AN$7500,MATCH(BF$3,Команды!$A$2:$A$7500,0),$E21+2)=Команды!$AJ$16,TRUE,FALSE),,IF(INDEX(Команды!$A$2:$AN$7500,MATCH(BF$3,Команды!$A$2:$A$7500,0),$E21+2)=Команды!$AJ$17,TRUE,FALSE),,IF(INDEX(Команды!$A$2:$AN$7500,MATCH(BF$3,Команды!$A$2:$A$7500,0),$E21+2)=Команды!$AJ$18,TRUE,FALSE),,IF(INDEX(Команды!$A$2:$AN$7500,MATCH(BF$3,Команды!$A$2:$A$7500,0),$E21+2)=Команды!$AJ$19,TRUE,FALSE)),INDEX(Команды!$AJ$2:$AK$19,MATCH(INDEX(Команды!$A$2:$AN$7500,MATCH(BF$3,Команды!$A$2:$A$7500,0),$E21+2),Команды!$AJ$2:$AJ$19,0),2),0)</f>
        <v>0.33333333333333331</v>
      </c>
      <c r="BG21" s="175">
        <f>IF(OR(IF(INDEX(Команды!$A$2:$AN$7500,MATCH(BF$3,Команды!$A$2:$A$7500,0),$E21+2)=Команды!$AJ$2,TRUE,FALSE),IF(INDEX(Команды!$A$2:$AN$7500,MATCH(BF$3,Команды!$A$2:$A$7500,0),$E21+2)=Команды!$AJ$3,TRUE,FALSE),IF(INDEX(Команды!$A$2:$AN$7500,MATCH(BF$3,Команды!$A$2:$A$7500,0),$E21+2)=Команды!$AJ$4,TRUE,FALSE),IF(INDEX(Команды!$A$2:$AN$7500,MATCH(BF$3,Команды!$A$2:$A$7500,0),$E21+2)=Команды!$AJ$5,TRUE,FALSE),IF(INDEX(Команды!$A$2:$AN$7500,MATCH(BF$3,Команды!$A$2:$A$7500,0),$E21+2)=Команды!$AJ$6,TRUE,FALSE),IF(INDEX(Команды!$A$2:$AN$7500,MATCH(BF$3,Команды!$A$2:$A$7500,0),$E21+2)=Команды!$AJ$7,TRUE,FALSE),IF(INDEX(Команды!$A$2:$AN$7500,MATCH(BF$3,Команды!$A$2:$A$7500,0),$E21+2)=Команды!$AJ$8,TRUE,FALSE),IF(INDEX(Команды!$A$2:$AN$7500,MATCH(BF$3,Команды!$A$2:$A$7500,0),$E21+2)=Команды!$AJ$9,TRUE,FALSE),IF(INDEX(Команды!$A$2:$AN$7500,MATCH(BF$3,Команды!$A$2:$A$7500,0),$E21+2)=Команды!$AJ$10,TRUE,FALSE),IF(INDEX(Команды!$A$2:$AN$7500,MATCH(BF$3,Команды!$A$2:$A$7500,0),$E21+2)=Команды!$AJ$11,TRUE,FALSE),IF(INDEX(Команды!$A$2:$AN$7500,MATCH(BF$3,Команды!$A$2:$A$7500,0),$E21+2)=Команды!$AJ$12,TRUE,FALSE),IF(INDEX(Команды!$A$2:$AN$7500,MATCH(BF$3,Команды!$A$2:$A$7500,0),$E21+2)=Команды!$AJ$13,TRUE,FALSE),IF(INDEX(Команды!$A$2:$AN$7500,MATCH(BF$3,Команды!$A$2:$A$7500,0),$E21+2)=Команды!$AJ$14,TRUE,FALSE),IF(INDEX(Команды!$A$2:$AN$7500,MATCH(BF$3,Команды!$A$2:$A$7500,0),$E21+2)=Команды!$AJ$15,TRUE,FALSE),IF(INDEX(Команды!$A$2:$AN$7500,MATCH(BF$3,Команды!$A$2:$A$7500,0),$E21+2)=Команды!$AJ$16,TRUE,FALSE),IF(INDEX(Команды!$A$2:$AN$7500,MATCH(BF$3,Команды!$A$2:$A$7500,0),$E21+2)=Команды!$AJ$17,TRUE,FALSE),IF(INDEX(Команды!$A$2:$AN$7500,MATCH(BF$3,Команды!$A$2:$A$7500,0),$E21+2)=Команды!$AJ$18,TRUE,FALSE),IF(INDEX(Команды!$A$2:$AN$7500,MATCH(BF$3,Команды!$A$2:$A$7500,0),$E21+2)=Команды!$AJ$19,TRUE,FALSE)),INDEX(Команды!$AJ$2:$AL$19,MATCH(INDEX(Команды!$A$2:$AN$7500,MATCH(BF$3,Команды!$A$2:$A$7500,0),$E21+2),Команды!$AJ$2:$AJ$19,0),3),0)</f>
        <v>0.70833333333333337</v>
      </c>
      <c r="BH21" s="342"/>
      <c r="BI21" s="174">
        <f>IF(OR(IF(INDEX(Команды!$A$2:$AN$7500,MATCH(BI$3,Команды!$A$2:$A$7500,0),$E21+2)=Команды!$AJ$2,TRUE,FALSE),IF(INDEX(Команды!$A$2:$AN$7500,MATCH(BI$3,Команды!$A$2:$A$7500,0),$E21+2)=Команды!$AJ$3,TRUE,FALSE),IF(INDEX(Команды!$A$2:$AN$7500,MATCH(BI$3,Команды!$A$2:$A$7500,0),$E21+2)=Команды!$AJ$4,TRUE,FALSE),IF(INDEX(Команды!$A$2:$AN$7500,MATCH(BI$3,Команды!$A$2:$A$7500,0),$E21+2)=Команды!$AJ$5,TRUE,FALSE),IF(INDEX(Команды!$A$2:$AN$7500,MATCH(BI$3,Команды!$A$2:$A$7500,0),$E21+2)=Команды!$AJ$6,TRUE,FALSE),IF(INDEX(Команды!$A$2:$AN$7500,MATCH(BI$3,Команды!$A$2:$A$7500,0),$E21+2)=Команды!$AJ$7,TRUE,FALSE),IF(INDEX(Команды!$A$2:$AN$7500,MATCH(BI$3,Команды!$A$2:$A$7500,0),$E21+2)=Команды!$AJ$8,TRUE,FALSE),IF(INDEX(Команды!$A$2:$AN$7500,MATCH(BI$3,Команды!$A$2:$A$7500,0),$E21+2)=Команды!$AJ$9,TRUE,FALSE),IF(INDEX(Команды!$A$2:$AN$7500,MATCH(BI$3,Команды!$A$2:$A$7500,0),$E21+2)=Команды!$AJ$10,TRUE,FALSE),IF(INDEX(Команды!$A$2:$AN$7500,MATCH(BI$3,Команды!$A$2:$A$7500,0),$E21+2)=Команды!$AJ$11,TRUE,FALSE),IF(INDEX(Команды!$A$2:$AN$7500,MATCH(BI$3,Команды!$A$2:$A$7500,0),$E21+2)=Команды!$AJ$12,TRUE,FALSE),IF(INDEX(Команды!$A$2:$AN$7500,MATCH(BI$3,Команды!$A$2:$A$7500,0),$E21+2)=Команды!$AJ$13,TRUE,FALSE),IF(INDEX(Команды!$A$2:$AN$7500,MATCH(BI$3,Команды!$A$2:$A$7500,0),$E21+2)=Команды!$AJ$14,TRUE,FALSE),IF(INDEX(Команды!$A$2:$AN$7500,MATCH(BI$3,Команды!$A$2:$A$7500,0),$E21+2)=Команды!$AJ$15,TRUE,FALSE),IF(INDEX(Команды!$A$2:$AN$7500,MATCH(BI$3,Команды!$A$2:$A$7500,0),$E21+2)=Команды!$AJ$16,TRUE,FALSE),,IF(INDEX(Команды!$A$2:$AN$7500,MATCH(BI$3,Команды!$A$2:$A$7500,0),$E21+2)=Команды!$AJ$17,TRUE,FALSE),,IF(INDEX(Команды!$A$2:$AN$7500,MATCH(BI$3,Команды!$A$2:$A$7500,0),$E21+2)=Команды!$AJ$18,TRUE,FALSE),,IF(INDEX(Команды!$A$2:$AN$7500,MATCH(BI$3,Команды!$A$2:$A$7500,0),$E21+2)=Команды!$AJ$19,TRUE,FALSE)),INDEX(Команды!$AJ$2:$AK$19,MATCH(INDEX(Команды!$A$2:$AN$7500,MATCH(BI$3,Команды!$A$2:$A$7500,0),$E21+2),Команды!$AJ$2:$AJ$19,0),2),0)</f>
        <v>0.33333333333333331</v>
      </c>
      <c r="BJ21" s="175">
        <f>IF(OR(IF(INDEX(Команды!$A$2:$AN$7500,MATCH(BI$3,Команды!$A$2:$A$7500,0),$E21+2)=Команды!$AJ$2,TRUE,FALSE),IF(INDEX(Команды!$A$2:$AN$7500,MATCH(BI$3,Команды!$A$2:$A$7500,0),$E21+2)=Команды!$AJ$3,TRUE,FALSE),IF(INDEX(Команды!$A$2:$AN$7500,MATCH(BI$3,Команды!$A$2:$A$7500,0),$E21+2)=Команды!$AJ$4,TRUE,FALSE),IF(INDEX(Команды!$A$2:$AN$7500,MATCH(BI$3,Команды!$A$2:$A$7500,0),$E21+2)=Команды!$AJ$5,TRUE,FALSE),IF(INDEX(Команды!$A$2:$AN$7500,MATCH(BI$3,Команды!$A$2:$A$7500,0),$E21+2)=Команды!$AJ$6,TRUE,FALSE),IF(INDEX(Команды!$A$2:$AN$7500,MATCH(BI$3,Команды!$A$2:$A$7500,0),$E21+2)=Команды!$AJ$7,TRUE,FALSE),IF(INDEX(Команды!$A$2:$AN$7500,MATCH(BI$3,Команды!$A$2:$A$7500,0),$E21+2)=Команды!$AJ$8,TRUE,FALSE),IF(INDEX(Команды!$A$2:$AN$7500,MATCH(BI$3,Команды!$A$2:$A$7500,0),$E21+2)=Команды!$AJ$9,TRUE,FALSE),IF(INDEX(Команды!$A$2:$AN$7500,MATCH(BI$3,Команды!$A$2:$A$7500,0),$E21+2)=Команды!$AJ$10,TRUE,FALSE),IF(INDEX(Команды!$A$2:$AN$7500,MATCH(BI$3,Команды!$A$2:$A$7500,0),$E21+2)=Команды!$AJ$11,TRUE,FALSE),IF(INDEX(Команды!$A$2:$AN$7500,MATCH(BI$3,Команды!$A$2:$A$7500,0),$E21+2)=Команды!$AJ$12,TRUE,FALSE),IF(INDEX(Команды!$A$2:$AN$7500,MATCH(BI$3,Команды!$A$2:$A$7500,0),$E21+2)=Команды!$AJ$13,TRUE,FALSE),IF(INDEX(Команды!$A$2:$AN$7500,MATCH(BI$3,Команды!$A$2:$A$7500,0),$E21+2)=Команды!$AJ$14,TRUE,FALSE),IF(INDEX(Команды!$A$2:$AN$7500,MATCH(BI$3,Команды!$A$2:$A$7500,0),$E21+2)=Команды!$AJ$15,TRUE,FALSE),IF(INDEX(Команды!$A$2:$AN$7500,MATCH(BI$3,Команды!$A$2:$A$7500,0),$E21+2)=Команды!$AJ$16,TRUE,FALSE),IF(INDEX(Команды!$A$2:$AN$7500,MATCH(BI$3,Команды!$A$2:$A$7500,0),$E21+2)=Команды!$AJ$17,TRUE,FALSE),IF(INDEX(Команды!$A$2:$AN$7500,MATCH(BI$3,Команды!$A$2:$A$7500,0),$E21+2)=Команды!$AJ$18,TRUE,FALSE),IF(INDEX(Команды!$A$2:$AN$7500,MATCH(BI$3,Команды!$A$2:$A$7500,0),$E21+2)=Команды!$AJ$19,TRUE,FALSE)),INDEX(Команды!$AJ$2:$AL$19,MATCH(INDEX(Команды!$A$2:$AN$7500,MATCH(BI$3,Команды!$A$2:$A$7500,0),$E21+2),Команды!$AJ$2:$AJ$19,0),3),0)</f>
        <v>0.70833333333333337</v>
      </c>
      <c r="BK21" s="342"/>
      <c r="BL21" s="174" t="str">
        <f>IF(OR(IF(INDEX(Команды!$A$2:$AN$7500,MATCH(BL$3,Команды!$A$2:$A$7500,0),$E21+2)=Команды!$AJ$2,TRUE,FALSE),IF(INDEX(Команды!$A$2:$AN$7500,MATCH(BL$3,Команды!$A$2:$A$7500,0),$E21+2)=Команды!$AJ$3,TRUE,FALSE),IF(INDEX(Команды!$A$2:$AN$7500,MATCH(BL$3,Команды!$A$2:$A$7500,0),$E21+2)=Команды!$AJ$4,TRUE,FALSE),IF(INDEX(Команды!$A$2:$AN$7500,MATCH(BL$3,Команды!$A$2:$A$7500,0),$E21+2)=Команды!$AJ$5,TRUE,FALSE),IF(INDEX(Команды!$A$2:$AN$7500,MATCH(BL$3,Команды!$A$2:$A$7500,0),$E21+2)=Команды!$AJ$6,TRUE,FALSE),IF(INDEX(Команды!$A$2:$AN$7500,MATCH(BL$3,Команды!$A$2:$A$7500,0),$E21+2)=Команды!$AJ$7,TRUE,FALSE),IF(INDEX(Команды!$A$2:$AN$7500,MATCH(BL$3,Команды!$A$2:$A$7500,0),$E21+2)=Команды!$AJ$8,TRUE,FALSE),IF(INDEX(Команды!$A$2:$AN$7500,MATCH(BL$3,Команды!$A$2:$A$7500,0),$E21+2)=Команды!$AJ$9,TRUE,FALSE),IF(INDEX(Команды!$A$2:$AN$7500,MATCH(BL$3,Команды!$A$2:$A$7500,0),$E21+2)=Команды!$AJ$10,TRUE,FALSE),IF(INDEX(Команды!$A$2:$AN$7500,MATCH(BL$3,Команды!$A$2:$A$7500,0),$E21+2)=Команды!$AJ$11,TRUE,FALSE),IF(INDEX(Команды!$A$2:$AN$7500,MATCH(BL$3,Команды!$A$2:$A$7500,0),$E21+2)=Команды!$AJ$12,TRUE,FALSE),IF(INDEX(Команды!$A$2:$AN$7500,MATCH(BL$3,Команды!$A$2:$A$7500,0),$E21+2)=Команды!$AJ$13,TRUE,FALSE),IF(INDEX(Команды!$A$2:$AN$7500,MATCH(BL$3,Команды!$A$2:$A$7500,0),$E21+2)=Команды!$AJ$14,TRUE,FALSE),IF(INDEX(Команды!$A$2:$AN$7500,MATCH(BL$3,Команды!$A$2:$A$7500,0),$E21+2)=Команды!$AJ$15,TRUE,FALSE),IF(INDEX(Команды!$A$2:$AN$7500,MATCH(BL$3,Команды!$A$2:$A$7500,0),$E21+2)=Команды!$AJ$16,TRUE,FALSE),,IF(INDEX(Команды!$A$2:$AN$7500,MATCH(BL$3,Команды!$A$2:$A$7500,0),$E21+2)=Команды!$AJ$17,TRUE,FALSE),,IF(INDEX(Команды!$A$2:$AN$7500,MATCH(BL$3,Команды!$A$2:$A$7500,0),$E21+2)=Команды!$AJ$18,TRUE,FALSE),,IF(INDEX(Команды!$A$2:$AN$7500,MATCH(BL$3,Команды!$A$2:$A$7500,0),$E21+2)=Команды!$AJ$19,TRUE,FALSE)),INDEX(Команды!$AJ$2:$AK$19,MATCH(INDEX(Команды!$A$2:$AN$7500,MATCH(BL$3,Команды!$A$2:$A$7500,0),$E21+2),Команды!$AJ$2:$AJ$19,0),2),0)</f>
        <v>В</v>
      </c>
      <c r="BM21" s="175" t="str">
        <f>IF(OR(IF(INDEX(Команды!$A$2:$AN$7500,MATCH(BL$3,Команды!$A$2:$A$7500,0),$E21+2)=Команды!$AJ$2,TRUE,FALSE),IF(INDEX(Команды!$A$2:$AN$7500,MATCH(BL$3,Команды!$A$2:$A$7500,0),$E21+2)=Команды!$AJ$3,TRUE,FALSE),IF(INDEX(Команды!$A$2:$AN$7500,MATCH(BL$3,Команды!$A$2:$A$7500,0),$E21+2)=Команды!$AJ$4,TRUE,FALSE),IF(INDEX(Команды!$A$2:$AN$7500,MATCH(BL$3,Команды!$A$2:$A$7500,0),$E21+2)=Команды!$AJ$5,TRUE,FALSE),IF(INDEX(Команды!$A$2:$AN$7500,MATCH(BL$3,Команды!$A$2:$A$7500,0),$E21+2)=Команды!$AJ$6,TRUE,FALSE),IF(INDEX(Команды!$A$2:$AN$7500,MATCH(BL$3,Команды!$A$2:$A$7500,0),$E21+2)=Команды!$AJ$7,TRUE,FALSE),IF(INDEX(Команды!$A$2:$AN$7500,MATCH(BL$3,Команды!$A$2:$A$7500,0),$E21+2)=Команды!$AJ$8,TRUE,FALSE),IF(INDEX(Команды!$A$2:$AN$7500,MATCH(BL$3,Команды!$A$2:$A$7500,0),$E21+2)=Команды!$AJ$9,TRUE,FALSE),IF(INDEX(Команды!$A$2:$AN$7500,MATCH(BL$3,Команды!$A$2:$A$7500,0),$E21+2)=Команды!$AJ$10,TRUE,FALSE),IF(INDEX(Команды!$A$2:$AN$7500,MATCH(BL$3,Команды!$A$2:$A$7500,0),$E21+2)=Команды!$AJ$11,TRUE,FALSE),IF(INDEX(Команды!$A$2:$AN$7500,MATCH(BL$3,Команды!$A$2:$A$7500,0),$E21+2)=Команды!$AJ$12,TRUE,FALSE),IF(INDEX(Команды!$A$2:$AN$7500,MATCH(BL$3,Команды!$A$2:$A$7500,0),$E21+2)=Команды!$AJ$13,TRUE,FALSE),IF(INDEX(Команды!$A$2:$AN$7500,MATCH(BL$3,Команды!$A$2:$A$7500,0),$E21+2)=Команды!$AJ$14,TRUE,FALSE),IF(INDEX(Команды!$A$2:$AN$7500,MATCH(BL$3,Команды!$A$2:$A$7500,0),$E21+2)=Команды!$AJ$15,TRUE,FALSE),IF(INDEX(Команды!$A$2:$AN$7500,MATCH(BL$3,Команды!$A$2:$A$7500,0),$E21+2)=Команды!$AJ$16,TRUE,FALSE),IF(INDEX(Команды!$A$2:$AN$7500,MATCH(BL$3,Команды!$A$2:$A$7500,0),$E21+2)=Команды!$AJ$17,TRUE,FALSE),IF(INDEX(Команды!$A$2:$AN$7500,MATCH(BL$3,Команды!$A$2:$A$7500,0),$E21+2)=Команды!$AJ$18,TRUE,FALSE),IF(INDEX(Команды!$A$2:$AN$7500,MATCH(BL$3,Команды!$A$2:$A$7500,0),$E21+2)=Команды!$AJ$19,TRUE,FALSE)),INDEX(Команды!$AJ$2:$AL$19,MATCH(INDEX(Команды!$A$2:$AN$7500,MATCH(BL$3,Команды!$A$2:$A$7500,0),$E21+2),Команды!$AJ$2:$AJ$19,0),3),0)</f>
        <v>В</v>
      </c>
      <c r="BN21" s="342"/>
      <c r="BO21" s="174">
        <f>IF(OR(IF(INDEX(Команды!$A$2:$AN$7500,MATCH(BO$3,Команды!$A$2:$A$7500,0),$E21+2)=Команды!$AJ$2,TRUE,FALSE),IF(INDEX(Команды!$A$2:$AN$7500,MATCH(BO$3,Команды!$A$2:$A$7500,0),$E21+2)=Команды!$AJ$3,TRUE,FALSE),IF(INDEX(Команды!$A$2:$AN$7500,MATCH(BO$3,Команды!$A$2:$A$7500,0),$E21+2)=Команды!$AJ$4,TRUE,FALSE),IF(INDEX(Команды!$A$2:$AN$7500,MATCH(BO$3,Команды!$A$2:$A$7500,0),$E21+2)=Команды!$AJ$5,TRUE,FALSE),IF(INDEX(Команды!$A$2:$AN$7500,MATCH(BO$3,Команды!$A$2:$A$7500,0),$E21+2)=Команды!$AJ$6,TRUE,FALSE),IF(INDEX(Команды!$A$2:$AN$7500,MATCH(BO$3,Команды!$A$2:$A$7500,0),$E21+2)=Команды!$AJ$7,TRUE,FALSE),IF(INDEX(Команды!$A$2:$AN$7500,MATCH(BO$3,Команды!$A$2:$A$7500,0),$E21+2)=Команды!$AJ$8,TRUE,FALSE),IF(INDEX(Команды!$A$2:$AN$7500,MATCH(BO$3,Команды!$A$2:$A$7500,0),$E21+2)=Команды!$AJ$9,TRUE,FALSE),IF(INDEX(Команды!$A$2:$AN$7500,MATCH(BO$3,Команды!$A$2:$A$7500,0),$E21+2)=Команды!$AJ$10,TRUE,FALSE),IF(INDEX(Команды!$A$2:$AN$7500,MATCH(BO$3,Команды!$A$2:$A$7500,0),$E21+2)=Команды!$AJ$11,TRUE,FALSE),IF(INDEX(Команды!$A$2:$AN$7500,MATCH(BO$3,Команды!$A$2:$A$7500,0),$E21+2)=Команды!$AJ$12,TRUE,FALSE),IF(INDEX(Команды!$A$2:$AN$7500,MATCH(BO$3,Команды!$A$2:$A$7500,0),$E21+2)=Команды!$AJ$13,TRUE,FALSE),IF(INDEX(Команды!$A$2:$AN$7500,MATCH(BO$3,Команды!$A$2:$A$7500,0),$E21+2)=Команды!$AJ$14,TRUE,FALSE),IF(INDEX(Команды!$A$2:$AN$7500,MATCH(BO$3,Команды!$A$2:$A$7500,0),$E21+2)=Команды!$AJ$15,TRUE,FALSE),IF(INDEX(Команды!$A$2:$AN$7500,MATCH(BO$3,Команды!$A$2:$A$7500,0),$E21+2)=Команды!$AJ$16,TRUE,FALSE),,IF(INDEX(Команды!$A$2:$AN$7500,MATCH(BO$3,Команды!$A$2:$A$7500,0),$E21+2)=Команды!$AJ$17,TRUE,FALSE),,IF(INDEX(Команды!$A$2:$AN$7500,MATCH(BO$3,Команды!$A$2:$A$7500,0),$E21+2)=Команды!$AJ$18,TRUE,FALSE),,IF(INDEX(Команды!$A$2:$AN$7500,MATCH(BO$3,Команды!$A$2:$A$7500,0),$E21+2)=Команды!$AJ$19,TRUE,FALSE)),INDEX(Команды!$AJ$2:$AK$19,MATCH(INDEX(Команды!$A$2:$AN$7500,MATCH(BO$3,Команды!$A$2:$A$7500,0),$E21+2),Команды!$AJ$2:$AJ$19,0),2),0)</f>
        <v>0.45833333333333331</v>
      </c>
      <c r="BP21" s="175">
        <f>IF(OR(IF(INDEX(Команды!$A$2:$AN$7500,MATCH(BO$3,Команды!$A$2:$A$7500,0),$E21+2)=Команды!$AJ$2,TRUE,FALSE),IF(INDEX(Команды!$A$2:$AN$7500,MATCH(BO$3,Команды!$A$2:$A$7500,0),$E21+2)=Команды!$AJ$3,TRUE,FALSE),IF(INDEX(Команды!$A$2:$AN$7500,MATCH(BO$3,Команды!$A$2:$A$7500,0),$E21+2)=Команды!$AJ$4,TRUE,FALSE),IF(INDEX(Команды!$A$2:$AN$7500,MATCH(BO$3,Команды!$A$2:$A$7500,0),$E21+2)=Команды!$AJ$5,TRUE,FALSE),IF(INDEX(Команды!$A$2:$AN$7500,MATCH(BO$3,Команды!$A$2:$A$7500,0),$E21+2)=Команды!$AJ$6,TRUE,FALSE),IF(INDEX(Команды!$A$2:$AN$7500,MATCH(BO$3,Команды!$A$2:$A$7500,0),$E21+2)=Команды!$AJ$7,TRUE,FALSE),IF(INDEX(Команды!$A$2:$AN$7500,MATCH(BO$3,Команды!$A$2:$A$7500,0),$E21+2)=Команды!$AJ$8,TRUE,FALSE),IF(INDEX(Команды!$A$2:$AN$7500,MATCH(BO$3,Команды!$A$2:$A$7500,0),$E21+2)=Команды!$AJ$9,TRUE,FALSE),IF(INDEX(Команды!$A$2:$AN$7500,MATCH(BO$3,Команды!$A$2:$A$7500,0),$E21+2)=Команды!$AJ$10,TRUE,FALSE),IF(INDEX(Команды!$A$2:$AN$7500,MATCH(BO$3,Команды!$A$2:$A$7500,0),$E21+2)=Команды!$AJ$11,TRUE,FALSE),IF(INDEX(Команды!$A$2:$AN$7500,MATCH(BO$3,Команды!$A$2:$A$7500,0),$E21+2)=Команды!$AJ$12,TRUE,FALSE),IF(INDEX(Команды!$A$2:$AN$7500,MATCH(BO$3,Команды!$A$2:$A$7500,0),$E21+2)=Команды!$AJ$13,TRUE,FALSE),IF(INDEX(Команды!$A$2:$AN$7500,MATCH(BO$3,Команды!$A$2:$A$7500,0),$E21+2)=Команды!$AJ$14,TRUE,FALSE),IF(INDEX(Команды!$A$2:$AN$7500,MATCH(BO$3,Команды!$A$2:$A$7500,0),$E21+2)=Команды!$AJ$15,TRUE,FALSE),IF(INDEX(Команды!$A$2:$AN$7500,MATCH(BO$3,Команды!$A$2:$A$7500,0),$E21+2)=Команды!$AJ$16,TRUE,FALSE),IF(INDEX(Команды!$A$2:$AN$7500,MATCH(BO$3,Команды!$A$2:$A$7500,0),$E21+2)=Команды!$AJ$17,TRUE,FALSE),IF(INDEX(Команды!$A$2:$AN$7500,MATCH(BO$3,Команды!$A$2:$A$7500,0),$E21+2)=Команды!$AJ$18,TRUE,FALSE),IF(INDEX(Команды!$A$2:$AN$7500,MATCH(BO$3,Команды!$A$2:$A$7500,0),$E21+2)=Команды!$AJ$19,TRUE,FALSE)),INDEX(Команды!$AJ$2:$AL$19,MATCH(INDEX(Команды!$A$2:$AN$7500,MATCH(BO$3,Команды!$A$2:$A$7500,0),$E21+2),Команды!$AJ$2:$AJ$19,0),3),0)</f>
        <v>0.83333333333333337</v>
      </c>
      <c r="BQ21" s="342"/>
      <c r="BR21" s="174">
        <f>IF(OR(IF(INDEX(Команды!$A$2:$AN$7500,MATCH(BR$3,Команды!$A$2:$A$7500,0),$E21+2)=Команды!$AJ$2,TRUE,FALSE),IF(INDEX(Команды!$A$2:$AN$7500,MATCH(BR$3,Команды!$A$2:$A$7500,0),$E21+2)=Команды!$AJ$3,TRUE,FALSE),IF(INDEX(Команды!$A$2:$AN$7500,MATCH(BR$3,Команды!$A$2:$A$7500,0),$E21+2)=Команды!$AJ$4,TRUE,FALSE),IF(INDEX(Команды!$A$2:$AN$7500,MATCH(BR$3,Команды!$A$2:$A$7500,0),$E21+2)=Команды!$AJ$5,TRUE,FALSE),IF(INDEX(Команды!$A$2:$AN$7500,MATCH(BR$3,Команды!$A$2:$A$7500,0),$E21+2)=Команды!$AJ$6,TRUE,FALSE),IF(INDEX(Команды!$A$2:$AN$7500,MATCH(BR$3,Команды!$A$2:$A$7500,0),$E21+2)=Команды!$AJ$7,TRUE,FALSE),IF(INDEX(Команды!$A$2:$AN$7500,MATCH(BR$3,Команды!$A$2:$A$7500,0),$E21+2)=Команды!$AJ$8,TRUE,FALSE),IF(INDEX(Команды!$A$2:$AN$7500,MATCH(BR$3,Команды!$A$2:$A$7500,0),$E21+2)=Команды!$AJ$9,TRUE,FALSE),IF(INDEX(Команды!$A$2:$AN$7500,MATCH(BR$3,Команды!$A$2:$A$7500,0),$E21+2)=Команды!$AJ$10,TRUE,FALSE),IF(INDEX(Команды!$A$2:$AN$7500,MATCH(BR$3,Команды!$A$2:$A$7500,0),$E21+2)=Команды!$AJ$11,TRUE,FALSE),IF(INDEX(Команды!$A$2:$AN$7500,MATCH(BR$3,Команды!$A$2:$A$7500,0),$E21+2)=Команды!$AJ$12,TRUE,FALSE),IF(INDEX(Команды!$A$2:$AN$7500,MATCH(BR$3,Команды!$A$2:$A$7500,0),$E21+2)=Команды!$AJ$13,TRUE,FALSE),IF(INDEX(Команды!$A$2:$AN$7500,MATCH(BR$3,Команды!$A$2:$A$7500,0),$E21+2)=Команды!$AJ$14,TRUE,FALSE),IF(INDEX(Команды!$A$2:$AN$7500,MATCH(BR$3,Команды!$A$2:$A$7500,0),$E21+2)=Команды!$AJ$15,TRUE,FALSE),IF(INDEX(Команды!$A$2:$AN$7500,MATCH(BR$3,Команды!$A$2:$A$7500,0),$E21+2)=Команды!$AJ$16,TRUE,FALSE),,IF(INDEX(Команды!$A$2:$AN$7500,MATCH(BR$3,Команды!$A$2:$A$7500,0),$E21+2)=Команды!$AJ$17,TRUE,FALSE),,IF(INDEX(Команды!$A$2:$AN$7500,MATCH(BR$3,Команды!$A$2:$A$7500,0),$E21+2)=Команды!$AJ$18,TRUE,FALSE),,IF(INDEX(Команды!$A$2:$AN$7500,MATCH(BR$3,Команды!$A$2:$A$7500,0),$E21+2)=Команды!$AJ$19,TRUE,FALSE)),INDEX(Команды!$AJ$2:$AK$19,MATCH(INDEX(Команды!$A$2:$AN$7500,MATCH(BR$3,Команды!$A$2:$A$7500,0),$E21+2),Команды!$AJ$2:$AJ$19,0),2),0)</f>
        <v>0.45833333333333331</v>
      </c>
      <c r="BS21" s="175">
        <f>IF(OR(IF(INDEX(Команды!$A$2:$AN$7500,MATCH(BR$3,Команды!$A$2:$A$7500,0),$E21+2)=Команды!$AJ$2,TRUE,FALSE),IF(INDEX(Команды!$A$2:$AN$7500,MATCH(BR$3,Команды!$A$2:$A$7500,0),$E21+2)=Команды!$AJ$3,TRUE,FALSE),IF(INDEX(Команды!$A$2:$AN$7500,MATCH(BR$3,Команды!$A$2:$A$7500,0),$E21+2)=Команды!$AJ$4,TRUE,FALSE),IF(INDEX(Команды!$A$2:$AN$7500,MATCH(BR$3,Команды!$A$2:$A$7500,0),$E21+2)=Команды!$AJ$5,TRUE,FALSE),IF(INDEX(Команды!$A$2:$AN$7500,MATCH(BR$3,Команды!$A$2:$A$7500,0),$E21+2)=Команды!$AJ$6,TRUE,FALSE),IF(INDEX(Команды!$A$2:$AN$7500,MATCH(BR$3,Команды!$A$2:$A$7500,0),$E21+2)=Команды!$AJ$7,TRUE,FALSE),IF(INDEX(Команды!$A$2:$AN$7500,MATCH(BR$3,Команды!$A$2:$A$7500,0),$E21+2)=Команды!$AJ$8,TRUE,FALSE),IF(INDEX(Команды!$A$2:$AN$7500,MATCH(BR$3,Команды!$A$2:$A$7500,0),$E21+2)=Команды!$AJ$9,TRUE,FALSE),IF(INDEX(Команды!$A$2:$AN$7500,MATCH(BR$3,Команды!$A$2:$A$7500,0),$E21+2)=Команды!$AJ$10,TRUE,FALSE),IF(INDEX(Команды!$A$2:$AN$7500,MATCH(BR$3,Команды!$A$2:$A$7500,0),$E21+2)=Команды!$AJ$11,TRUE,FALSE),IF(INDEX(Команды!$A$2:$AN$7500,MATCH(BR$3,Команды!$A$2:$A$7500,0),$E21+2)=Команды!$AJ$12,TRUE,FALSE),IF(INDEX(Команды!$A$2:$AN$7500,MATCH(BR$3,Команды!$A$2:$A$7500,0),$E21+2)=Команды!$AJ$13,TRUE,FALSE),IF(INDEX(Команды!$A$2:$AN$7500,MATCH(BR$3,Команды!$A$2:$A$7500,0),$E21+2)=Команды!$AJ$14,TRUE,FALSE),IF(INDEX(Команды!$A$2:$AN$7500,MATCH(BR$3,Команды!$A$2:$A$7500,0),$E21+2)=Команды!$AJ$15,TRUE,FALSE),IF(INDEX(Команды!$A$2:$AN$7500,MATCH(BR$3,Команды!$A$2:$A$7500,0),$E21+2)=Команды!$AJ$16,TRUE,FALSE),IF(INDEX(Команды!$A$2:$AN$7500,MATCH(BR$3,Команды!$A$2:$A$7500,0),$E21+2)=Команды!$AJ$17,TRUE,FALSE),IF(INDEX(Команды!$A$2:$AN$7500,MATCH(BR$3,Команды!$A$2:$A$7500,0),$E21+2)=Команды!$AJ$18,TRUE,FALSE),IF(INDEX(Команды!$A$2:$AN$7500,MATCH(BR$3,Команды!$A$2:$A$7500,0),$E21+2)=Команды!$AJ$19,TRUE,FALSE)),INDEX(Команды!$AJ$2:$AL$19,MATCH(INDEX(Команды!$A$2:$AN$7500,MATCH(BR$3,Команды!$A$2:$A$7500,0),$E21+2),Команды!$AJ$2:$AJ$19,0),3),0)</f>
        <v>0.83333333333333337</v>
      </c>
      <c r="BT21" s="342"/>
      <c r="BU21" s="174">
        <f>IF(OR(IF(INDEX(Команды!$A$2:$AN$7500,MATCH(BU$3,Команды!$A$2:$A$7500,0),$E21+2)=Команды!$AJ$2,TRUE,FALSE),IF(INDEX(Команды!$A$2:$AN$7500,MATCH(BU$3,Команды!$A$2:$A$7500,0),$E21+2)=Команды!$AJ$3,TRUE,FALSE),IF(INDEX(Команды!$A$2:$AN$7500,MATCH(BU$3,Команды!$A$2:$A$7500,0),$E21+2)=Команды!$AJ$4,TRUE,FALSE),IF(INDEX(Команды!$A$2:$AN$7500,MATCH(BU$3,Команды!$A$2:$A$7500,0),$E21+2)=Команды!$AJ$5,TRUE,FALSE),IF(INDEX(Команды!$A$2:$AN$7500,MATCH(BU$3,Команды!$A$2:$A$7500,0),$E21+2)=Команды!$AJ$6,TRUE,FALSE),IF(INDEX(Команды!$A$2:$AN$7500,MATCH(BU$3,Команды!$A$2:$A$7500,0),$E21+2)=Команды!$AJ$7,TRUE,FALSE),IF(INDEX(Команды!$A$2:$AN$7500,MATCH(BU$3,Команды!$A$2:$A$7500,0),$E21+2)=Команды!$AJ$8,TRUE,FALSE),IF(INDEX(Команды!$A$2:$AN$7500,MATCH(BU$3,Команды!$A$2:$A$7500,0),$E21+2)=Команды!$AJ$9,TRUE,FALSE),IF(INDEX(Команды!$A$2:$AN$7500,MATCH(BU$3,Команды!$A$2:$A$7500,0),$E21+2)=Команды!$AJ$10,TRUE,FALSE),IF(INDEX(Команды!$A$2:$AN$7500,MATCH(BU$3,Команды!$A$2:$A$7500,0),$E21+2)=Команды!$AJ$11,TRUE,FALSE),IF(INDEX(Команды!$A$2:$AN$7500,MATCH(BU$3,Команды!$A$2:$A$7500,0),$E21+2)=Команды!$AJ$12,TRUE,FALSE),IF(INDEX(Команды!$A$2:$AN$7500,MATCH(BU$3,Команды!$A$2:$A$7500,0),$E21+2)=Команды!$AJ$13,TRUE,FALSE),IF(INDEX(Команды!$A$2:$AN$7500,MATCH(BU$3,Команды!$A$2:$A$7500,0),$E21+2)=Команды!$AJ$14,TRUE,FALSE),IF(INDEX(Команды!$A$2:$AN$7500,MATCH(BU$3,Команды!$A$2:$A$7500,0),$E21+2)=Команды!$AJ$15,TRUE,FALSE),IF(INDEX(Команды!$A$2:$AN$7500,MATCH(BU$3,Команды!$A$2:$A$7500,0),$E21+2)=Команды!$AJ$16,TRUE,FALSE),,IF(INDEX(Команды!$A$2:$AN$7500,MATCH(BU$3,Команды!$A$2:$A$7500,0),$E21+2)=Команды!$AJ$17,TRUE,FALSE),,IF(INDEX(Команды!$A$2:$AN$7500,MATCH(BU$3,Команды!$A$2:$A$7500,0),$E21+2)=Команды!$AJ$18,TRUE,FALSE),,IF(INDEX(Команды!$A$2:$AN$7500,MATCH(BU$3,Команды!$A$2:$A$7500,0),$E21+2)=Команды!$AJ$19,TRUE,FALSE)),INDEX(Команды!$AJ$2:$AK$19,MATCH(INDEX(Команды!$A$2:$AN$7500,MATCH(BU$3,Команды!$A$2:$A$7500,0),$E21+2),Команды!$AJ$2:$AJ$19,0),2),0)</f>
        <v>0.625</v>
      </c>
      <c r="BV21" s="175">
        <f>IF(OR(IF(INDEX(Команды!$A$2:$AN$7500,MATCH(BU$3,Команды!$A$2:$A$7500,0),$E21+2)=Команды!$AJ$2,TRUE,FALSE),IF(INDEX(Команды!$A$2:$AN$7500,MATCH(BU$3,Команды!$A$2:$A$7500,0),$E21+2)=Команды!$AJ$3,TRUE,FALSE),IF(INDEX(Команды!$A$2:$AN$7500,MATCH(BU$3,Команды!$A$2:$A$7500,0),$E21+2)=Команды!$AJ$4,TRUE,FALSE),IF(INDEX(Команды!$A$2:$AN$7500,MATCH(BU$3,Команды!$A$2:$A$7500,0),$E21+2)=Команды!$AJ$5,TRUE,FALSE),IF(INDEX(Команды!$A$2:$AN$7500,MATCH(BU$3,Команды!$A$2:$A$7500,0),$E21+2)=Команды!$AJ$6,TRUE,FALSE),IF(INDEX(Команды!$A$2:$AN$7500,MATCH(BU$3,Команды!$A$2:$A$7500,0),$E21+2)=Команды!$AJ$7,TRUE,FALSE),IF(INDEX(Команды!$A$2:$AN$7500,MATCH(BU$3,Команды!$A$2:$A$7500,0),$E21+2)=Команды!$AJ$8,TRUE,FALSE),IF(INDEX(Команды!$A$2:$AN$7500,MATCH(BU$3,Команды!$A$2:$A$7500,0),$E21+2)=Команды!$AJ$9,TRUE,FALSE),IF(INDEX(Команды!$A$2:$AN$7500,MATCH(BU$3,Команды!$A$2:$A$7500,0),$E21+2)=Команды!$AJ$10,TRUE,FALSE),IF(INDEX(Команды!$A$2:$AN$7500,MATCH(BU$3,Команды!$A$2:$A$7500,0),$E21+2)=Команды!$AJ$11,TRUE,FALSE),IF(INDEX(Команды!$A$2:$AN$7500,MATCH(BU$3,Команды!$A$2:$A$7500,0),$E21+2)=Команды!$AJ$12,TRUE,FALSE),IF(INDEX(Команды!$A$2:$AN$7500,MATCH(BU$3,Команды!$A$2:$A$7500,0),$E21+2)=Команды!$AJ$13,TRUE,FALSE),IF(INDEX(Команды!$A$2:$AN$7500,MATCH(BU$3,Команды!$A$2:$A$7500,0),$E21+2)=Команды!$AJ$14,TRUE,FALSE),IF(INDEX(Команды!$A$2:$AN$7500,MATCH(BU$3,Команды!$A$2:$A$7500,0),$E21+2)=Команды!$AJ$15,TRUE,FALSE),IF(INDEX(Команды!$A$2:$AN$7500,MATCH(BU$3,Команды!$A$2:$A$7500,0),$E21+2)=Команды!$AJ$16,TRUE,FALSE),IF(INDEX(Команды!$A$2:$AN$7500,MATCH(BU$3,Команды!$A$2:$A$7500,0),$E21+2)=Команды!$AJ$17,TRUE,FALSE),IF(INDEX(Команды!$A$2:$AN$7500,MATCH(BU$3,Команды!$A$2:$A$7500,0),$E21+2)=Команды!$AJ$18,TRUE,FALSE),IF(INDEX(Команды!$A$2:$AN$7500,MATCH(BU$3,Команды!$A$2:$A$7500,0),$E21+2)=Команды!$AJ$19,TRUE,FALSE)),INDEX(Команды!$AJ$2:$AL$19,MATCH(INDEX(Команды!$A$2:$AN$7500,MATCH(BU$3,Команды!$A$2:$A$7500,0),$E21+2),Команды!$AJ$2:$AJ$19,0),3),0)</f>
        <v>1</v>
      </c>
      <c r="BW21" s="342"/>
      <c r="BX21" s="174">
        <f>IF(OR(IF(INDEX(Команды!$A$2:$AN$7500,MATCH(BX$3,Команды!$A$2:$A$7500,0),$E21+2)=Команды!$AJ$2,TRUE,FALSE),IF(INDEX(Команды!$A$2:$AN$7500,MATCH(BX$3,Команды!$A$2:$A$7500,0),$E21+2)=Команды!$AJ$3,TRUE,FALSE),IF(INDEX(Команды!$A$2:$AN$7500,MATCH(BX$3,Команды!$A$2:$A$7500,0),$E21+2)=Команды!$AJ$4,TRUE,FALSE),IF(INDEX(Команды!$A$2:$AN$7500,MATCH(BX$3,Команды!$A$2:$A$7500,0),$E21+2)=Команды!$AJ$5,TRUE,FALSE),IF(INDEX(Команды!$A$2:$AN$7500,MATCH(BX$3,Команды!$A$2:$A$7500,0),$E21+2)=Команды!$AJ$6,TRUE,FALSE),IF(INDEX(Команды!$A$2:$AN$7500,MATCH(BX$3,Команды!$A$2:$A$7500,0),$E21+2)=Команды!$AJ$7,TRUE,FALSE),IF(INDEX(Команды!$A$2:$AN$7500,MATCH(BX$3,Команды!$A$2:$A$7500,0),$E21+2)=Команды!$AJ$8,TRUE,FALSE),IF(INDEX(Команды!$A$2:$AN$7500,MATCH(BX$3,Команды!$A$2:$A$7500,0),$E21+2)=Команды!$AJ$9,TRUE,FALSE),IF(INDEX(Команды!$A$2:$AN$7500,MATCH(BX$3,Команды!$A$2:$A$7500,0),$E21+2)=Команды!$AJ$10,TRUE,FALSE),IF(INDEX(Команды!$A$2:$AN$7500,MATCH(BX$3,Команды!$A$2:$A$7500,0),$E21+2)=Команды!$AJ$11,TRUE,FALSE),IF(INDEX(Команды!$A$2:$AN$7500,MATCH(BX$3,Команды!$A$2:$A$7500,0),$E21+2)=Команды!$AJ$12,TRUE,FALSE),IF(INDEX(Команды!$A$2:$AN$7500,MATCH(BX$3,Команды!$A$2:$A$7500,0),$E21+2)=Команды!$AJ$13,TRUE,FALSE),IF(INDEX(Команды!$A$2:$AN$7500,MATCH(BX$3,Команды!$A$2:$A$7500,0),$E21+2)=Команды!$AJ$14,TRUE,FALSE),IF(INDEX(Команды!$A$2:$AN$7500,MATCH(BX$3,Команды!$A$2:$A$7500,0),$E21+2)=Команды!$AJ$15,TRUE,FALSE),IF(INDEX(Команды!$A$2:$AN$7500,MATCH(BX$3,Команды!$A$2:$A$7500,0),$E21+2)=Команды!$AJ$16,TRUE,FALSE),,IF(INDEX(Команды!$A$2:$AN$7500,MATCH(BX$3,Команды!$A$2:$A$7500,0),$E21+2)=Команды!$AJ$17,TRUE,FALSE),,IF(INDEX(Команды!$A$2:$AN$7500,MATCH(BX$3,Команды!$A$2:$A$7500,0),$E21+2)=Команды!$AJ$18,TRUE,FALSE),,IF(INDEX(Команды!$A$2:$AN$7500,MATCH(BX$3,Команды!$A$2:$A$7500,0),$E21+2)=Команды!$AJ$19,TRUE,FALSE)),INDEX(Команды!$AJ$2:$AK$19,MATCH(INDEX(Команды!$A$2:$AN$7500,MATCH(BX$3,Команды!$A$2:$A$7500,0),$E21+2),Команды!$AJ$2:$AJ$19,0),2),0)</f>
        <v>0.64583333333333337</v>
      </c>
      <c r="BY21" s="175">
        <f>IF(OR(IF(INDEX(Команды!$A$2:$AN$7500,MATCH(BX$3,Команды!$A$2:$A$7500,0),$E21+2)=Команды!$AJ$2,TRUE,FALSE),IF(INDEX(Команды!$A$2:$AN$7500,MATCH(BX$3,Команды!$A$2:$A$7500,0),$E21+2)=Команды!$AJ$3,TRUE,FALSE),IF(INDEX(Команды!$A$2:$AN$7500,MATCH(BX$3,Команды!$A$2:$A$7500,0),$E21+2)=Команды!$AJ$4,TRUE,FALSE),IF(INDEX(Команды!$A$2:$AN$7500,MATCH(BX$3,Команды!$A$2:$A$7500,0),$E21+2)=Команды!$AJ$5,TRUE,FALSE),IF(INDEX(Команды!$A$2:$AN$7500,MATCH(BX$3,Команды!$A$2:$A$7500,0),$E21+2)=Команды!$AJ$6,TRUE,FALSE),IF(INDEX(Команды!$A$2:$AN$7500,MATCH(BX$3,Команды!$A$2:$A$7500,0),$E21+2)=Команды!$AJ$7,TRUE,FALSE),IF(INDEX(Команды!$A$2:$AN$7500,MATCH(BX$3,Команды!$A$2:$A$7500,0),$E21+2)=Команды!$AJ$8,TRUE,FALSE),IF(INDEX(Команды!$A$2:$AN$7500,MATCH(BX$3,Команды!$A$2:$A$7500,0),$E21+2)=Команды!$AJ$9,TRUE,FALSE),IF(INDEX(Команды!$A$2:$AN$7500,MATCH(BX$3,Команды!$A$2:$A$7500,0),$E21+2)=Команды!$AJ$10,TRUE,FALSE),IF(INDEX(Команды!$A$2:$AN$7500,MATCH(BX$3,Команды!$A$2:$A$7500,0),$E21+2)=Команды!$AJ$11,TRUE,FALSE),IF(INDEX(Команды!$A$2:$AN$7500,MATCH(BX$3,Команды!$A$2:$A$7500,0),$E21+2)=Команды!$AJ$12,TRUE,FALSE),IF(INDEX(Команды!$A$2:$AN$7500,MATCH(BX$3,Команды!$A$2:$A$7500,0),$E21+2)=Команды!$AJ$13,TRUE,FALSE),IF(INDEX(Команды!$A$2:$AN$7500,MATCH(BX$3,Команды!$A$2:$A$7500,0),$E21+2)=Команды!$AJ$14,TRUE,FALSE),IF(INDEX(Команды!$A$2:$AN$7500,MATCH(BX$3,Команды!$A$2:$A$7500,0),$E21+2)=Команды!$AJ$15,TRUE,FALSE),IF(INDEX(Команды!$A$2:$AN$7500,MATCH(BX$3,Команды!$A$2:$A$7500,0),$E21+2)=Команды!$AJ$16,TRUE,FALSE),IF(INDEX(Команды!$A$2:$AN$7500,MATCH(BX$3,Команды!$A$2:$A$7500,0),$E21+2)=Команды!$AJ$17,TRUE,FALSE),IF(INDEX(Команды!$A$2:$AN$7500,MATCH(BX$3,Команды!$A$2:$A$7500,0),$E21+2)=Команды!$AJ$18,TRUE,FALSE),IF(INDEX(Команды!$A$2:$AN$7500,MATCH(BX$3,Команды!$A$2:$A$7500,0),$E21+2)=Команды!$AJ$19,TRUE,FALSE)),INDEX(Команды!$AJ$2:$AL$19,MATCH(INDEX(Команды!$A$2:$AN$7500,MATCH(BX$3,Команды!$A$2:$A$7500,0),$E21+2),Команды!$AJ$2:$AJ$19,0),3),0)</f>
        <v>1.0208333333333333</v>
      </c>
      <c r="BZ21" s="342"/>
      <c r="CA21" s="174">
        <f>IF(OR(IF(INDEX(Команды!$A$2:$AN$7500,MATCH(CA$3,Команды!$A$2:$A$7500,0),$E21+2)=Команды!$AJ$2,TRUE,FALSE),IF(INDEX(Команды!$A$2:$AN$7500,MATCH(CA$3,Команды!$A$2:$A$7500,0),$E21+2)=Команды!$AJ$3,TRUE,FALSE),IF(INDEX(Команды!$A$2:$AN$7500,MATCH(CA$3,Команды!$A$2:$A$7500,0),$E21+2)=Команды!$AJ$4,TRUE,FALSE),IF(INDEX(Команды!$A$2:$AN$7500,MATCH(CA$3,Команды!$A$2:$A$7500,0),$E21+2)=Команды!$AJ$5,TRUE,FALSE),IF(INDEX(Команды!$A$2:$AN$7500,MATCH(CA$3,Команды!$A$2:$A$7500,0),$E21+2)=Команды!$AJ$6,TRUE,FALSE),IF(INDEX(Команды!$A$2:$AN$7500,MATCH(CA$3,Команды!$A$2:$A$7500,0),$E21+2)=Команды!$AJ$7,TRUE,FALSE),IF(INDEX(Команды!$A$2:$AN$7500,MATCH(CA$3,Команды!$A$2:$A$7500,0),$E21+2)=Команды!$AJ$8,TRUE,FALSE),IF(INDEX(Команды!$A$2:$AN$7500,MATCH(CA$3,Команды!$A$2:$A$7500,0),$E21+2)=Команды!$AJ$9,TRUE,FALSE),IF(INDEX(Команды!$A$2:$AN$7500,MATCH(CA$3,Команды!$A$2:$A$7500,0),$E21+2)=Команды!$AJ$10,TRUE,FALSE),IF(INDEX(Команды!$A$2:$AN$7500,MATCH(CA$3,Команды!$A$2:$A$7500,0),$E21+2)=Команды!$AJ$11,TRUE,FALSE),IF(INDEX(Команды!$A$2:$AN$7500,MATCH(CA$3,Команды!$A$2:$A$7500,0),$E21+2)=Команды!$AJ$12,TRUE,FALSE),IF(INDEX(Команды!$A$2:$AN$7500,MATCH(CA$3,Команды!$A$2:$A$7500,0),$E21+2)=Команды!$AJ$13,TRUE,FALSE),IF(INDEX(Команды!$A$2:$AN$7500,MATCH(CA$3,Команды!$A$2:$A$7500,0),$E21+2)=Команды!$AJ$14,TRUE,FALSE),IF(INDEX(Команды!$A$2:$AN$7500,MATCH(CA$3,Команды!$A$2:$A$7500,0),$E21+2)=Команды!$AJ$15,TRUE,FALSE),IF(INDEX(Команды!$A$2:$AN$7500,MATCH(CA$3,Команды!$A$2:$A$7500,0),$E21+2)=Команды!$AJ$16,TRUE,FALSE),,IF(INDEX(Команды!$A$2:$AN$7500,MATCH(CA$3,Команды!$A$2:$A$7500,0),$E21+2)=Команды!$AJ$17,TRUE,FALSE),,IF(INDEX(Команды!$A$2:$AN$7500,MATCH(CA$3,Команды!$A$2:$A$7500,0),$E21+2)=Команды!$AJ$18,TRUE,FALSE),,IF(INDEX(Команды!$A$2:$AN$7500,MATCH(CA$3,Команды!$A$2:$A$7500,0),$E21+2)=Команды!$AJ$19,TRUE,FALSE)),INDEX(Команды!$AJ$2:$AK$19,MATCH(INDEX(Команды!$A$2:$AN$7500,MATCH(CA$3,Команды!$A$2:$A$7500,0),$E21+2),Команды!$AJ$2:$AJ$19,0),2),0)</f>
        <v>0.64583333333333337</v>
      </c>
      <c r="CB21" s="175">
        <f>IF(OR(IF(INDEX(Команды!$A$2:$AN$7500,MATCH(CA$3,Команды!$A$2:$A$7500,0),$E21+2)=Команды!$AJ$2,TRUE,FALSE),IF(INDEX(Команды!$A$2:$AN$7500,MATCH(CA$3,Команды!$A$2:$A$7500,0),$E21+2)=Команды!$AJ$3,TRUE,FALSE),IF(INDEX(Команды!$A$2:$AN$7500,MATCH(CA$3,Команды!$A$2:$A$7500,0),$E21+2)=Команды!$AJ$4,TRUE,FALSE),IF(INDEX(Команды!$A$2:$AN$7500,MATCH(CA$3,Команды!$A$2:$A$7500,0),$E21+2)=Команды!$AJ$5,TRUE,FALSE),IF(INDEX(Команды!$A$2:$AN$7500,MATCH(CA$3,Команды!$A$2:$A$7500,0),$E21+2)=Команды!$AJ$6,TRUE,FALSE),IF(INDEX(Команды!$A$2:$AN$7500,MATCH(CA$3,Команды!$A$2:$A$7500,0),$E21+2)=Команды!$AJ$7,TRUE,FALSE),IF(INDEX(Команды!$A$2:$AN$7500,MATCH(CA$3,Команды!$A$2:$A$7500,0),$E21+2)=Команды!$AJ$8,TRUE,FALSE),IF(INDEX(Команды!$A$2:$AN$7500,MATCH(CA$3,Команды!$A$2:$A$7500,0),$E21+2)=Команды!$AJ$9,TRUE,FALSE),IF(INDEX(Команды!$A$2:$AN$7500,MATCH(CA$3,Команды!$A$2:$A$7500,0),$E21+2)=Команды!$AJ$10,TRUE,FALSE),IF(INDEX(Команды!$A$2:$AN$7500,MATCH(CA$3,Команды!$A$2:$A$7500,0),$E21+2)=Команды!$AJ$11,TRUE,FALSE),IF(INDEX(Команды!$A$2:$AN$7500,MATCH(CA$3,Команды!$A$2:$A$7500,0),$E21+2)=Команды!$AJ$12,TRUE,FALSE),IF(INDEX(Команды!$A$2:$AN$7500,MATCH(CA$3,Команды!$A$2:$A$7500,0),$E21+2)=Команды!$AJ$13,TRUE,FALSE),IF(INDEX(Команды!$A$2:$AN$7500,MATCH(CA$3,Команды!$A$2:$A$7500,0),$E21+2)=Команды!$AJ$14,TRUE,FALSE),IF(INDEX(Команды!$A$2:$AN$7500,MATCH(CA$3,Команды!$A$2:$A$7500,0),$E21+2)=Команды!$AJ$15,TRUE,FALSE),IF(INDEX(Команды!$A$2:$AN$7500,MATCH(CA$3,Команды!$A$2:$A$7500,0),$E21+2)=Команды!$AJ$16,TRUE,FALSE),IF(INDEX(Команды!$A$2:$AN$7500,MATCH(CA$3,Команды!$A$2:$A$7500,0),$E21+2)=Команды!$AJ$17,TRUE,FALSE),IF(INDEX(Команды!$A$2:$AN$7500,MATCH(CA$3,Команды!$A$2:$A$7500,0),$E21+2)=Команды!$AJ$18,TRUE,FALSE),IF(INDEX(Команды!$A$2:$AN$7500,MATCH(CA$3,Команды!$A$2:$A$7500,0),$E21+2)=Команды!$AJ$19,TRUE,FALSE)),INDEX(Команды!$AJ$2:$AL$19,MATCH(INDEX(Команды!$A$2:$AN$7500,MATCH(CA$3,Команды!$A$2:$A$7500,0),$E21+2),Команды!$AJ$2:$AJ$19,0),3),0)</f>
        <v>1.0208333333333333</v>
      </c>
      <c r="CC21" s="342"/>
      <c r="CD21" s="174" t="str">
        <f>IF(OR(IF(INDEX(Команды!$A$2:$AN$7500,MATCH(CD$3,Команды!$A$2:$A$7500,0),$E21+2)=Команды!$AJ$2,TRUE,FALSE),IF(INDEX(Команды!$A$2:$AN$7500,MATCH(CD$3,Команды!$A$2:$A$7500,0),$E21+2)=Команды!$AJ$3,TRUE,FALSE),IF(INDEX(Команды!$A$2:$AN$7500,MATCH(CD$3,Команды!$A$2:$A$7500,0),$E21+2)=Команды!$AJ$4,TRUE,FALSE),IF(INDEX(Команды!$A$2:$AN$7500,MATCH(CD$3,Команды!$A$2:$A$7500,0),$E21+2)=Команды!$AJ$5,TRUE,FALSE),IF(INDEX(Команды!$A$2:$AN$7500,MATCH(CD$3,Команды!$A$2:$A$7500,0),$E21+2)=Команды!$AJ$6,TRUE,FALSE),IF(INDEX(Команды!$A$2:$AN$7500,MATCH(CD$3,Команды!$A$2:$A$7500,0),$E21+2)=Команды!$AJ$7,TRUE,FALSE),IF(INDEX(Команды!$A$2:$AN$7500,MATCH(CD$3,Команды!$A$2:$A$7500,0),$E21+2)=Команды!$AJ$8,TRUE,FALSE),IF(INDEX(Команды!$A$2:$AN$7500,MATCH(CD$3,Команды!$A$2:$A$7500,0),$E21+2)=Команды!$AJ$9,TRUE,FALSE),IF(INDEX(Команды!$A$2:$AN$7500,MATCH(CD$3,Команды!$A$2:$A$7500,0),$E21+2)=Команды!$AJ$10,TRUE,FALSE),IF(INDEX(Команды!$A$2:$AN$7500,MATCH(CD$3,Команды!$A$2:$A$7500,0),$E21+2)=Команды!$AJ$11,TRUE,FALSE),IF(INDEX(Команды!$A$2:$AN$7500,MATCH(CD$3,Команды!$A$2:$A$7500,0),$E21+2)=Команды!$AJ$12,TRUE,FALSE),IF(INDEX(Команды!$A$2:$AN$7500,MATCH(CD$3,Команды!$A$2:$A$7500,0),$E21+2)=Команды!$AJ$13,TRUE,FALSE),IF(INDEX(Команды!$A$2:$AN$7500,MATCH(CD$3,Команды!$A$2:$A$7500,0),$E21+2)=Команды!$AJ$14,TRUE,FALSE),IF(INDEX(Команды!$A$2:$AN$7500,MATCH(CD$3,Команды!$A$2:$A$7500,0),$E21+2)=Команды!$AJ$15,TRUE,FALSE),IF(INDEX(Команды!$A$2:$AN$7500,MATCH(CD$3,Команды!$A$2:$A$7500,0),$E21+2)=Команды!$AJ$16,TRUE,FALSE),,IF(INDEX(Команды!$A$2:$AN$7500,MATCH(CD$3,Команды!$A$2:$A$7500,0),$E21+2)=Команды!$AJ$17,TRUE,FALSE),,IF(INDEX(Команды!$A$2:$AN$7500,MATCH(CD$3,Команды!$A$2:$A$7500,0),$E21+2)=Команды!$AJ$18,TRUE,FALSE),,IF(INDEX(Команды!$A$2:$AN$7500,MATCH(CD$3,Команды!$A$2:$A$7500,0),$E21+2)=Команды!$AJ$19,TRUE,FALSE)),INDEX(Команды!$AJ$2:$AK$19,MATCH(INDEX(Команды!$A$2:$AN$7500,MATCH(CD$3,Команды!$A$2:$A$7500,0),$E21+2),Команды!$AJ$2:$AJ$19,0),2),0)</f>
        <v>В</v>
      </c>
      <c r="CE21" s="175" t="str">
        <f>IF(OR(IF(INDEX(Команды!$A$2:$AN$7500,MATCH(CD$3,Команды!$A$2:$A$7500,0),$E21+2)=Команды!$AJ$2,TRUE,FALSE),IF(INDEX(Команды!$A$2:$AN$7500,MATCH(CD$3,Команды!$A$2:$A$7500,0),$E21+2)=Команды!$AJ$3,TRUE,FALSE),IF(INDEX(Команды!$A$2:$AN$7500,MATCH(CD$3,Команды!$A$2:$A$7500,0),$E21+2)=Команды!$AJ$4,TRUE,FALSE),IF(INDEX(Команды!$A$2:$AN$7500,MATCH(CD$3,Команды!$A$2:$A$7500,0),$E21+2)=Команды!$AJ$5,TRUE,FALSE),IF(INDEX(Команды!$A$2:$AN$7500,MATCH(CD$3,Команды!$A$2:$A$7500,0),$E21+2)=Команды!$AJ$6,TRUE,FALSE),IF(INDEX(Команды!$A$2:$AN$7500,MATCH(CD$3,Команды!$A$2:$A$7500,0),$E21+2)=Команды!$AJ$7,TRUE,FALSE),IF(INDEX(Команды!$A$2:$AN$7500,MATCH(CD$3,Команды!$A$2:$A$7500,0),$E21+2)=Команды!$AJ$8,TRUE,FALSE),IF(INDEX(Команды!$A$2:$AN$7500,MATCH(CD$3,Команды!$A$2:$A$7500,0),$E21+2)=Команды!$AJ$9,TRUE,FALSE),IF(INDEX(Команды!$A$2:$AN$7500,MATCH(CD$3,Команды!$A$2:$A$7500,0),$E21+2)=Команды!$AJ$10,TRUE,FALSE),IF(INDEX(Команды!$A$2:$AN$7500,MATCH(CD$3,Команды!$A$2:$A$7500,0),$E21+2)=Команды!$AJ$11,TRUE,FALSE),IF(INDEX(Команды!$A$2:$AN$7500,MATCH(CD$3,Команды!$A$2:$A$7500,0),$E21+2)=Команды!$AJ$12,TRUE,FALSE),IF(INDEX(Команды!$A$2:$AN$7500,MATCH(CD$3,Команды!$A$2:$A$7500,0),$E21+2)=Команды!$AJ$13,TRUE,FALSE),IF(INDEX(Команды!$A$2:$AN$7500,MATCH(CD$3,Команды!$A$2:$A$7500,0),$E21+2)=Команды!$AJ$14,TRUE,FALSE),IF(INDEX(Команды!$A$2:$AN$7500,MATCH(CD$3,Команды!$A$2:$A$7500,0),$E21+2)=Команды!$AJ$15,TRUE,FALSE),IF(INDEX(Команды!$A$2:$AN$7500,MATCH(CD$3,Команды!$A$2:$A$7500,0),$E21+2)=Команды!$AJ$16,TRUE,FALSE),IF(INDEX(Команды!$A$2:$AN$7500,MATCH(CD$3,Команды!$A$2:$A$7500,0),$E21+2)=Команды!$AJ$17,TRUE,FALSE),IF(INDEX(Команды!$A$2:$AN$7500,MATCH(CD$3,Команды!$A$2:$A$7500,0),$E21+2)=Команды!$AJ$18,TRUE,FALSE),IF(INDEX(Команды!$A$2:$AN$7500,MATCH(CD$3,Команды!$A$2:$A$7500,0),$E21+2)=Команды!$AJ$19,TRUE,FALSE)),INDEX(Команды!$AJ$2:$AL$19,MATCH(INDEX(Команды!$A$2:$AN$7500,MATCH(CD$3,Команды!$A$2:$A$7500,0),$E21+2),Команды!$AJ$2:$AJ$19,0),3),0)</f>
        <v>В</v>
      </c>
      <c r="CF21" s="342"/>
      <c r="CG21" s="174" t="str">
        <f>IF(OR(IF(INDEX(Команды!$A$2:$AN$7500,MATCH(CG$3,Команды!$A$2:$A$7500,0),$E21+2)=Команды!$AJ$2,TRUE,FALSE),IF(INDEX(Команды!$A$2:$AN$7500,MATCH(CG$3,Команды!$A$2:$A$7500,0),$E21+2)=Команды!$AJ$3,TRUE,FALSE),IF(INDEX(Команды!$A$2:$AN$7500,MATCH(CG$3,Команды!$A$2:$A$7500,0),$E21+2)=Команды!$AJ$4,TRUE,FALSE),IF(INDEX(Команды!$A$2:$AN$7500,MATCH(CG$3,Команды!$A$2:$A$7500,0),$E21+2)=Команды!$AJ$5,TRUE,FALSE),IF(INDEX(Команды!$A$2:$AN$7500,MATCH(CG$3,Команды!$A$2:$A$7500,0),$E21+2)=Команды!$AJ$6,TRUE,FALSE),IF(INDEX(Команды!$A$2:$AN$7500,MATCH(CG$3,Команды!$A$2:$A$7500,0),$E21+2)=Команды!$AJ$7,TRUE,FALSE),IF(INDEX(Команды!$A$2:$AN$7500,MATCH(CG$3,Команды!$A$2:$A$7500,0),$E21+2)=Команды!$AJ$8,TRUE,FALSE),IF(INDEX(Команды!$A$2:$AN$7500,MATCH(CG$3,Команды!$A$2:$A$7500,0),$E21+2)=Команды!$AJ$9,TRUE,FALSE),IF(INDEX(Команды!$A$2:$AN$7500,MATCH(CG$3,Команды!$A$2:$A$7500,0),$E21+2)=Команды!$AJ$10,TRUE,FALSE),IF(INDEX(Команды!$A$2:$AN$7500,MATCH(CG$3,Команды!$A$2:$A$7500,0),$E21+2)=Команды!$AJ$11,TRUE,FALSE),IF(INDEX(Команды!$A$2:$AN$7500,MATCH(CG$3,Команды!$A$2:$A$7500,0),$E21+2)=Команды!$AJ$12,TRUE,FALSE),IF(INDEX(Команды!$A$2:$AN$7500,MATCH(CG$3,Команды!$A$2:$A$7500,0),$E21+2)=Команды!$AJ$13,TRUE,FALSE),IF(INDEX(Команды!$A$2:$AN$7500,MATCH(CG$3,Команды!$A$2:$A$7500,0),$E21+2)=Команды!$AJ$14,TRUE,FALSE),IF(INDEX(Команды!$A$2:$AN$7500,MATCH(CG$3,Команды!$A$2:$A$7500,0),$E21+2)=Команды!$AJ$15,TRUE,FALSE),IF(INDEX(Команды!$A$2:$AN$7500,MATCH(CG$3,Команды!$A$2:$A$7500,0),$E21+2)=Команды!$AJ$16,TRUE,FALSE),,IF(INDEX(Команды!$A$2:$AN$7500,MATCH(CG$3,Команды!$A$2:$A$7500,0),$E21+2)=Команды!$AJ$17,TRUE,FALSE),,IF(INDEX(Команды!$A$2:$AN$7500,MATCH(CG$3,Команды!$A$2:$A$7500,0),$E21+2)=Команды!$AJ$18,TRUE,FALSE),,IF(INDEX(Команды!$A$2:$AN$7500,MATCH(CG$3,Команды!$A$2:$A$7500,0),$E21+2)=Команды!$AJ$19,TRUE,FALSE)),INDEX(Команды!$AJ$2:$AK$19,MATCH(INDEX(Команды!$A$2:$AN$7500,MATCH(CG$3,Команды!$A$2:$A$7500,0),$E21+2),Команды!$AJ$2:$AJ$19,0),2),0)</f>
        <v>В</v>
      </c>
      <c r="CH21" s="175" t="str">
        <f>IF(OR(IF(INDEX(Команды!$A$2:$AN$7500,MATCH(CG$3,Команды!$A$2:$A$7500,0),$E21+2)=Команды!$AJ$2,TRUE,FALSE),IF(INDEX(Команды!$A$2:$AN$7500,MATCH(CG$3,Команды!$A$2:$A$7500,0),$E21+2)=Команды!$AJ$3,TRUE,FALSE),IF(INDEX(Команды!$A$2:$AN$7500,MATCH(CG$3,Команды!$A$2:$A$7500,0),$E21+2)=Команды!$AJ$4,TRUE,FALSE),IF(INDEX(Команды!$A$2:$AN$7500,MATCH(CG$3,Команды!$A$2:$A$7500,0),$E21+2)=Команды!$AJ$5,TRUE,FALSE),IF(INDEX(Команды!$A$2:$AN$7500,MATCH(CG$3,Команды!$A$2:$A$7500,0),$E21+2)=Команды!$AJ$6,TRUE,FALSE),IF(INDEX(Команды!$A$2:$AN$7500,MATCH(CG$3,Команды!$A$2:$A$7500,0),$E21+2)=Команды!$AJ$7,TRUE,FALSE),IF(INDEX(Команды!$A$2:$AN$7500,MATCH(CG$3,Команды!$A$2:$A$7500,0),$E21+2)=Команды!$AJ$8,TRUE,FALSE),IF(INDEX(Команды!$A$2:$AN$7500,MATCH(CG$3,Команды!$A$2:$A$7500,0),$E21+2)=Команды!$AJ$9,TRUE,FALSE),IF(INDEX(Команды!$A$2:$AN$7500,MATCH(CG$3,Команды!$A$2:$A$7500,0),$E21+2)=Команды!$AJ$10,TRUE,FALSE),IF(INDEX(Команды!$A$2:$AN$7500,MATCH(CG$3,Команды!$A$2:$A$7500,0),$E21+2)=Команды!$AJ$11,TRUE,FALSE),IF(INDEX(Команды!$A$2:$AN$7500,MATCH(CG$3,Команды!$A$2:$A$7500,0),$E21+2)=Команды!$AJ$12,TRUE,FALSE),IF(INDEX(Команды!$A$2:$AN$7500,MATCH(CG$3,Команды!$A$2:$A$7500,0),$E21+2)=Команды!$AJ$13,TRUE,FALSE),IF(INDEX(Команды!$A$2:$AN$7500,MATCH(CG$3,Команды!$A$2:$A$7500,0),$E21+2)=Команды!$AJ$14,TRUE,FALSE),IF(INDEX(Команды!$A$2:$AN$7500,MATCH(CG$3,Команды!$A$2:$A$7500,0),$E21+2)=Команды!$AJ$15,TRUE,FALSE),IF(INDEX(Команды!$A$2:$AN$7500,MATCH(CG$3,Команды!$A$2:$A$7500,0),$E21+2)=Команды!$AJ$16,TRUE,FALSE),IF(INDEX(Команды!$A$2:$AN$7500,MATCH(CG$3,Команды!$A$2:$A$7500,0),$E21+2)=Команды!$AJ$17,TRUE,FALSE),IF(INDEX(Команды!$A$2:$AN$7500,MATCH(CG$3,Команды!$A$2:$A$7500,0),$E21+2)=Команды!$AJ$18,TRUE,FALSE),IF(INDEX(Команды!$A$2:$AN$7500,MATCH(CG$3,Команды!$A$2:$A$7500,0),$E21+2)=Команды!$AJ$19,TRUE,FALSE)),INDEX(Команды!$AJ$2:$AL$19,MATCH(INDEX(Команды!$A$2:$AN$7500,MATCH(CG$3,Команды!$A$2:$A$7500,0),$E21+2),Команды!$AJ$2:$AJ$19,0),3),0)</f>
        <v>В</v>
      </c>
      <c r="CI21" s="342"/>
      <c r="CJ21" s="174">
        <f>IF(OR(IF(INDEX(Команды!$A$2:$AN$7500,MATCH(CJ$3,Команды!$A$2:$A$7500,0),$E21+2)=Команды!$AJ$2,TRUE,FALSE),IF(INDEX(Команды!$A$2:$AN$7500,MATCH(CJ$3,Команды!$A$2:$A$7500,0),$E21+2)=Команды!$AJ$3,TRUE,FALSE),IF(INDEX(Команды!$A$2:$AN$7500,MATCH(CJ$3,Команды!$A$2:$A$7500,0),$E21+2)=Команды!$AJ$4,TRUE,FALSE),IF(INDEX(Команды!$A$2:$AN$7500,MATCH(CJ$3,Команды!$A$2:$A$7500,0),$E21+2)=Команды!$AJ$5,TRUE,FALSE),IF(INDEX(Команды!$A$2:$AN$7500,MATCH(CJ$3,Команды!$A$2:$A$7500,0),$E21+2)=Команды!$AJ$6,TRUE,FALSE),IF(INDEX(Команды!$A$2:$AN$7500,MATCH(CJ$3,Команды!$A$2:$A$7500,0),$E21+2)=Команды!$AJ$7,TRUE,FALSE),IF(INDEX(Команды!$A$2:$AN$7500,MATCH(CJ$3,Команды!$A$2:$A$7500,0),$E21+2)=Команды!$AJ$8,TRUE,FALSE),IF(INDEX(Команды!$A$2:$AN$7500,MATCH(CJ$3,Команды!$A$2:$A$7500,0),$E21+2)=Команды!$AJ$9,TRUE,FALSE),IF(INDEX(Команды!$A$2:$AN$7500,MATCH(CJ$3,Команды!$A$2:$A$7500,0),$E21+2)=Команды!$AJ$10,TRUE,FALSE),IF(INDEX(Команды!$A$2:$AN$7500,MATCH(CJ$3,Команды!$A$2:$A$7500,0),$E21+2)=Команды!$AJ$11,TRUE,FALSE),IF(INDEX(Команды!$A$2:$AN$7500,MATCH(CJ$3,Команды!$A$2:$A$7500,0),$E21+2)=Команды!$AJ$12,TRUE,FALSE),IF(INDEX(Команды!$A$2:$AN$7500,MATCH(CJ$3,Команды!$A$2:$A$7500,0),$E21+2)=Команды!$AJ$13,TRUE,FALSE),IF(INDEX(Команды!$A$2:$AN$7500,MATCH(CJ$3,Команды!$A$2:$A$7500,0),$E21+2)=Команды!$AJ$14,TRUE,FALSE),IF(INDEX(Команды!$A$2:$AN$7500,MATCH(CJ$3,Команды!$A$2:$A$7500,0),$E21+2)=Команды!$AJ$15,TRUE,FALSE),IF(INDEX(Команды!$A$2:$AN$7500,MATCH(CJ$3,Команды!$A$2:$A$7500,0),$E21+2)=Команды!$AJ$16,TRUE,FALSE),,IF(INDEX(Команды!$A$2:$AN$7500,MATCH(CJ$3,Команды!$A$2:$A$7500,0),$E21+2)=Команды!$AJ$17,TRUE,FALSE),,IF(INDEX(Команды!$A$2:$AN$7500,MATCH(CJ$3,Команды!$A$2:$A$7500,0),$E21+2)=Команды!$AJ$18,TRUE,FALSE),,IF(INDEX(Команды!$A$2:$AN$7500,MATCH(CJ$3,Команды!$A$2:$A$7500,0),$E21+2)=Команды!$AJ$19,TRUE,FALSE)),INDEX(Команды!$AJ$2:$AK$19,MATCH(INDEX(Команды!$A$2:$AN$7500,MATCH(CJ$3,Команды!$A$2:$A$7500,0),$E21+2),Команды!$AJ$2:$AJ$19,0),2),0)</f>
        <v>0.28125</v>
      </c>
      <c r="CK21" s="175">
        <f>IF(OR(IF(INDEX(Команды!$A$2:$AN$7500,MATCH(CJ$3,Команды!$A$2:$A$7500,0),$E21+2)=Команды!$AJ$2,TRUE,FALSE),IF(INDEX(Команды!$A$2:$AN$7500,MATCH(CJ$3,Команды!$A$2:$A$7500,0),$E21+2)=Команды!$AJ$3,TRUE,FALSE),IF(INDEX(Команды!$A$2:$AN$7500,MATCH(CJ$3,Команды!$A$2:$A$7500,0),$E21+2)=Команды!$AJ$4,TRUE,FALSE),IF(INDEX(Команды!$A$2:$AN$7500,MATCH(CJ$3,Команды!$A$2:$A$7500,0),$E21+2)=Команды!$AJ$5,TRUE,FALSE),IF(INDEX(Команды!$A$2:$AN$7500,MATCH(CJ$3,Команды!$A$2:$A$7500,0),$E21+2)=Команды!$AJ$6,TRUE,FALSE),IF(INDEX(Команды!$A$2:$AN$7500,MATCH(CJ$3,Команды!$A$2:$A$7500,0),$E21+2)=Команды!$AJ$7,TRUE,FALSE),IF(INDEX(Команды!$A$2:$AN$7500,MATCH(CJ$3,Команды!$A$2:$A$7500,0),$E21+2)=Команды!$AJ$8,TRUE,FALSE),IF(INDEX(Команды!$A$2:$AN$7500,MATCH(CJ$3,Команды!$A$2:$A$7500,0),$E21+2)=Команды!$AJ$9,TRUE,FALSE),IF(INDEX(Команды!$A$2:$AN$7500,MATCH(CJ$3,Команды!$A$2:$A$7500,0),$E21+2)=Команды!$AJ$10,TRUE,FALSE),IF(INDEX(Команды!$A$2:$AN$7500,MATCH(CJ$3,Команды!$A$2:$A$7500,0),$E21+2)=Команды!$AJ$11,TRUE,FALSE),IF(INDEX(Команды!$A$2:$AN$7500,MATCH(CJ$3,Команды!$A$2:$A$7500,0),$E21+2)=Команды!$AJ$12,TRUE,FALSE),IF(INDEX(Команды!$A$2:$AN$7500,MATCH(CJ$3,Команды!$A$2:$A$7500,0),$E21+2)=Команды!$AJ$13,TRUE,FALSE),IF(INDEX(Команды!$A$2:$AN$7500,MATCH(CJ$3,Команды!$A$2:$A$7500,0),$E21+2)=Команды!$AJ$14,TRUE,FALSE),IF(INDEX(Команды!$A$2:$AN$7500,MATCH(CJ$3,Команды!$A$2:$A$7500,0),$E21+2)=Команды!$AJ$15,TRUE,FALSE),IF(INDEX(Команды!$A$2:$AN$7500,MATCH(CJ$3,Команды!$A$2:$A$7500,0),$E21+2)=Команды!$AJ$16,TRUE,FALSE),IF(INDEX(Команды!$A$2:$AN$7500,MATCH(CJ$3,Команды!$A$2:$A$7500,0),$E21+2)=Команды!$AJ$17,TRUE,FALSE),IF(INDEX(Команды!$A$2:$AN$7500,MATCH(CJ$3,Команды!$A$2:$A$7500,0),$E21+2)=Команды!$AJ$18,TRUE,FALSE),IF(INDEX(Команды!$A$2:$AN$7500,MATCH(CJ$3,Команды!$A$2:$A$7500,0),$E21+2)=Команды!$AJ$19,TRUE,FALSE)),INDEX(Команды!$AJ$2:$AL$19,MATCH(INDEX(Команды!$A$2:$AN$7500,MATCH(CJ$3,Команды!$A$2:$A$7500,0),$E21+2),Команды!$AJ$2:$AJ$19,0),3),0)</f>
        <v>0.65625</v>
      </c>
      <c r="CL21" s="342"/>
      <c r="CM21" s="174">
        <f>IF(OR(IF(INDEX(Команды!$A$2:$AN$7500,MATCH(CM$3,Команды!$A$2:$A$7500,0),$E21+2)=Команды!$AJ$2,TRUE,FALSE),IF(INDEX(Команды!$A$2:$AN$7500,MATCH(CM$3,Команды!$A$2:$A$7500,0),$E21+2)=Команды!$AJ$3,TRUE,FALSE),IF(INDEX(Команды!$A$2:$AN$7500,MATCH(CM$3,Команды!$A$2:$A$7500,0),$E21+2)=Команды!$AJ$4,TRUE,FALSE),IF(INDEX(Команды!$A$2:$AN$7500,MATCH(CM$3,Команды!$A$2:$A$7500,0),$E21+2)=Команды!$AJ$5,TRUE,FALSE),IF(INDEX(Команды!$A$2:$AN$7500,MATCH(CM$3,Команды!$A$2:$A$7500,0),$E21+2)=Команды!$AJ$6,TRUE,FALSE),IF(INDEX(Команды!$A$2:$AN$7500,MATCH(CM$3,Команды!$A$2:$A$7500,0),$E21+2)=Команды!$AJ$7,TRUE,FALSE),IF(INDEX(Команды!$A$2:$AN$7500,MATCH(CM$3,Команды!$A$2:$A$7500,0),$E21+2)=Команды!$AJ$8,TRUE,FALSE),IF(INDEX(Команды!$A$2:$AN$7500,MATCH(CM$3,Команды!$A$2:$A$7500,0),$E21+2)=Команды!$AJ$9,TRUE,FALSE),IF(INDEX(Команды!$A$2:$AN$7500,MATCH(CM$3,Команды!$A$2:$A$7500,0),$E21+2)=Команды!$AJ$10,TRUE,FALSE),IF(INDEX(Команды!$A$2:$AN$7500,MATCH(CM$3,Команды!$A$2:$A$7500,0),$E21+2)=Команды!$AJ$11,TRUE,FALSE),IF(INDEX(Команды!$A$2:$AN$7500,MATCH(CM$3,Команды!$A$2:$A$7500,0),$E21+2)=Команды!$AJ$12,TRUE,FALSE),IF(INDEX(Команды!$A$2:$AN$7500,MATCH(CM$3,Команды!$A$2:$A$7500,0),$E21+2)=Команды!$AJ$13,TRUE,FALSE),IF(INDEX(Команды!$A$2:$AN$7500,MATCH(CM$3,Команды!$A$2:$A$7500,0),$E21+2)=Команды!$AJ$14,TRUE,FALSE),IF(INDEX(Команды!$A$2:$AN$7500,MATCH(CM$3,Команды!$A$2:$A$7500,0),$E21+2)=Команды!$AJ$15,TRUE,FALSE),IF(INDEX(Команды!$A$2:$AN$7500,MATCH(CM$3,Команды!$A$2:$A$7500,0),$E21+2)=Команды!$AJ$16,TRUE,FALSE),,IF(INDEX(Команды!$A$2:$AN$7500,MATCH(CM$3,Команды!$A$2:$A$7500,0),$E21+2)=Команды!$AJ$17,TRUE,FALSE),,IF(INDEX(Команды!$A$2:$AN$7500,MATCH(CM$3,Команды!$A$2:$A$7500,0),$E21+2)=Команды!$AJ$18,TRUE,FALSE),,IF(INDEX(Команды!$A$2:$AN$7500,MATCH(CM$3,Команды!$A$2:$A$7500,0),$E21+2)=Команды!$AJ$19,TRUE,FALSE)),INDEX(Команды!$AJ$2:$AK$19,MATCH(INDEX(Команды!$A$2:$AN$7500,MATCH(CM$3,Команды!$A$2:$A$7500,0),$E21+2),Команды!$AJ$2:$AJ$19,0),2),0)</f>
        <v>0.28125</v>
      </c>
      <c r="CN21" s="175">
        <f>IF(OR(IF(INDEX(Команды!$A$2:$AN$7500,MATCH(CM$3,Команды!$A$2:$A$7500,0),$E21+2)=Команды!$AJ$2,TRUE,FALSE),IF(INDEX(Команды!$A$2:$AN$7500,MATCH(CM$3,Команды!$A$2:$A$7500,0),$E21+2)=Команды!$AJ$3,TRUE,FALSE),IF(INDEX(Команды!$A$2:$AN$7500,MATCH(CM$3,Команды!$A$2:$A$7500,0),$E21+2)=Команды!$AJ$4,TRUE,FALSE),IF(INDEX(Команды!$A$2:$AN$7500,MATCH(CM$3,Команды!$A$2:$A$7500,0),$E21+2)=Команды!$AJ$5,TRUE,FALSE),IF(INDEX(Команды!$A$2:$AN$7500,MATCH(CM$3,Команды!$A$2:$A$7500,0),$E21+2)=Команды!$AJ$6,TRUE,FALSE),IF(INDEX(Команды!$A$2:$AN$7500,MATCH(CM$3,Команды!$A$2:$A$7500,0),$E21+2)=Команды!$AJ$7,TRUE,FALSE),IF(INDEX(Команды!$A$2:$AN$7500,MATCH(CM$3,Команды!$A$2:$A$7500,0),$E21+2)=Команды!$AJ$8,TRUE,FALSE),IF(INDEX(Команды!$A$2:$AN$7500,MATCH(CM$3,Команды!$A$2:$A$7500,0),$E21+2)=Команды!$AJ$9,TRUE,FALSE),IF(INDEX(Команды!$A$2:$AN$7500,MATCH(CM$3,Команды!$A$2:$A$7500,0),$E21+2)=Команды!$AJ$10,TRUE,FALSE),IF(INDEX(Команды!$A$2:$AN$7500,MATCH(CM$3,Команды!$A$2:$A$7500,0),$E21+2)=Команды!$AJ$11,TRUE,FALSE),IF(INDEX(Команды!$A$2:$AN$7500,MATCH(CM$3,Команды!$A$2:$A$7500,0),$E21+2)=Команды!$AJ$12,TRUE,FALSE),IF(INDEX(Команды!$A$2:$AN$7500,MATCH(CM$3,Команды!$A$2:$A$7500,0),$E21+2)=Команды!$AJ$13,TRUE,FALSE),IF(INDEX(Команды!$A$2:$AN$7500,MATCH(CM$3,Команды!$A$2:$A$7500,0),$E21+2)=Команды!$AJ$14,TRUE,FALSE),IF(INDEX(Команды!$A$2:$AN$7500,MATCH(CM$3,Команды!$A$2:$A$7500,0),$E21+2)=Команды!$AJ$15,TRUE,FALSE),IF(INDEX(Команды!$A$2:$AN$7500,MATCH(CM$3,Команды!$A$2:$A$7500,0),$E21+2)=Команды!$AJ$16,TRUE,FALSE),IF(INDEX(Команды!$A$2:$AN$7500,MATCH(CM$3,Команды!$A$2:$A$7500,0),$E21+2)=Команды!$AJ$17,TRUE,FALSE),IF(INDEX(Команды!$A$2:$AN$7500,MATCH(CM$3,Команды!$A$2:$A$7500,0),$E21+2)=Команды!$AJ$18,TRUE,FALSE),IF(INDEX(Команды!$A$2:$AN$7500,MATCH(CM$3,Команды!$A$2:$A$7500,0),$E21+2)=Команды!$AJ$19,TRUE,FALSE)),INDEX(Команды!$AJ$2:$AL$19,MATCH(INDEX(Команды!$A$2:$AN$7500,MATCH(CM$3,Команды!$A$2:$A$7500,0),$E21+2),Команды!$AJ$2:$AJ$19,0),3),0)</f>
        <v>0.65625</v>
      </c>
      <c r="CO21" s="342"/>
      <c r="CP21" s="174">
        <f>IF(OR(IF(INDEX(Команды!$A$2:$AN$7500,MATCH(CP$3,Команды!$A$2:$A$7500,0),$E21+2)=Команды!$AJ$2,TRUE,FALSE),IF(INDEX(Команды!$A$2:$AN$7500,MATCH(CP$3,Команды!$A$2:$A$7500,0),$E21+2)=Команды!$AJ$3,TRUE,FALSE),IF(INDEX(Команды!$A$2:$AN$7500,MATCH(CP$3,Команды!$A$2:$A$7500,0),$E21+2)=Команды!$AJ$4,TRUE,FALSE),IF(INDEX(Команды!$A$2:$AN$7500,MATCH(CP$3,Команды!$A$2:$A$7500,0),$E21+2)=Команды!$AJ$5,TRUE,FALSE),IF(INDEX(Команды!$A$2:$AN$7500,MATCH(CP$3,Команды!$A$2:$A$7500,0),$E21+2)=Команды!$AJ$6,TRUE,FALSE),IF(INDEX(Команды!$A$2:$AN$7500,MATCH(CP$3,Команды!$A$2:$A$7500,0),$E21+2)=Команды!$AJ$7,TRUE,FALSE),IF(INDEX(Команды!$A$2:$AN$7500,MATCH(CP$3,Команды!$A$2:$A$7500,0),$E21+2)=Команды!$AJ$8,TRUE,FALSE),IF(INDEX(Команды!$A$2:$AN$7500,MATCH(CP$3,Команды!$A$2:$A$7500,0),$E21+2)=Команды!$AJ$9,TRUE,FALSE),IF(INDEX(Команды!$A$2:$AN$7500,MATCH(CP$3,Команды!$A$2:$A$7500,0),$E21+2)=Команды!$AJ$10,TRUE,FALSE),IF(INDEX(Команды!$A$2:$AN$7500,MATCH(CP$3,Команды!$A$2:$A$7500,0),$E21+2)=Команды!$AJ$11,TRUE,FALSE),IF(INDEX(Команды!$A$2:$AN$7500,MATCH(CP$3,Команды!$A$2:$A$7500,0),$E21+2)=Команды!$AJ$12,TRUE,FALSE),IF(INDEX(Команды!$A$2:$AN$7500,MATCH(CP$3,Команды!$A$2:$A$7500,0),$E21+2)=Команды!$AJ$13,TRUE,FALSE),IF(INDEX(Команды!$A$2:$AN$7500,MATCH(CP$3,Команды!$A$2:$A$7500,0),$E21+2)=Команды!$AJ$14,TRUE,FALSE),IF(INDEX(Команды!$A$2:$AN$7500,MATCH(CP$3,Команды!$A$2:$A$7500,0),$E21+2)=Команды!$AJ$15,TRUE,FALSE),IF(INDEX(Команды!$A$2:$AN$7500,MATCH(CP$3,Команды!$A$2:$A$7500,0),$E21+2)=Команды!$AJ$16,TRUE,FALSE),,IF(INDEX(Команды!$A$2:$AN$7500,MATCH(CP$3,Команды!$A$2:$A$7500,0),$E21+2)=Команды!$AJ$17,TRUE,FALSE),,IF(INDEX(Команды!$A$2:$AN$7500,MATCH(CP$3,Команды!$A$2:$A$7500,0),$E21+2)=Команды!$AJ$18,TRUE,FALSE),,IF(INDEX(Команды!$A$2:$AN$7500,MATCH(CP$3,Команды!$A$2:$A$7500,0),$E21+2)=Команды!$AJ$19,TRUE,FALSE)),INDEX(Команды!$AJ$2:$AK$19,MATCH(INDEX(Команды!$A$2:$AN$7500,MATCH(CP$3,Команды!$A$2:$A$7500,0),$E21+2),Команды!$AJ$2:$AJ$19,0),2),0)</f>
        <v>0.33333333333333331</v>
      </c>
      <c r="CQ21" s="175">
        <f>IF(OR(IF(INDEX(Команды!$A$2:$AN$7500,MATCH(CP$3,Команды!$A$2:$A$7500,0),$E21+2)=Команды!$AJ$2,TRUE,FALSE),IF(INDEX(Команды!$A$2:$AN$7500,MATCH(CP$3,Команды!$A$2:$A$7500,0),$E21+2)=Команды!$AJ$3,TRUE,FALSE),IF(INDEX(Команды!$A$2:$AN$7500,MATCH(CP$3,Команды!$A$2:$A$7500,0),$E21+2)=Команды!$AJ$4,TRUE,FALSE),IF(INDEX(Команды!$A$2:$AN$7500,MATCH(CP$3,Команды!$A$2:$A$7500,0),$E21+2)=Команды!$AJ$5,TRUE,FALSE),IF(INDEX(Команды!$A$2:$AN$7500,MATCH(CP$3,Команды!$A$2:$A$7500,0),$E21+2)=Команды!$AJ$6,TRUE,FALSE),IF(INDEX(Команды!$A$2:$AN$7500,MATCH(CP$3,Команды!$A$2:$A$7500,0),$E21+2)=Команды!$AJ$7,TRUE,FALSE),IF(INDEX(Команды!$A$2:$AN$7500,MATCH(CP$3,Команды!$A$2:$A$7500,0),$E21+2)=Команды!$AJ$8,TRUE,FALSE),IF(INDEX(Команды!$A$2:$AN$7500,MATCH(CP$3,Команды!$A$2:$A$7500,0),$E21+2)=Команды!$AJ$9,TRUE,FALSE),IF(INDEX(Команды!$A$2:$AN$7500,MATCH(CP$3,Команды!$A$2:$A$7500,0),$E21+2)=Команды!$AJ$10,TRUE,FALSE),IF(INDEX(Команды!$A$2:$AN$7500,MATCH(CP$3,Команды!$A$2:$A$7500,0),$E21+2)=Команды!$AJ$11,TRUE,FALSE),IF(INDEX(Команды!$A$2:$AN$7500,MATCH(CP$3,Команды!$A$2:$A$7500,0),$E21+2)=Команды!$AJ$12,TRUE,FALSE),IF(INDEX(Команды!$A$2:$AN$7500,MATCH(CP$3,Команды!$A$2:$A$7500,0),$E21+2)=Команды!$AJ$13,TRUE,FALSE),IF(INDEX(Команды!$A$2:$AN$7500,MATCH(CP$3,Команды!$A$2:$A$7500,0),$E21+2)=Команды!$AJ$14,TRUE,FALSE),IF(INDEX(Команды!$A$2:$AN$7500,MATCH(CP$3,Команды!$A$2:$A$7500,0),$E21+2)=Команды!$AJ$15,TRUE,FALSE),IF(INDEX(Команды!$A$2:$AN$7500,MATCH(CP$3,Команды!$A$2:$A$7500,0),$E21+2)=Команды!$AJ$16,TRUE,FALSE),IF(INDEX(Команды!$A$2:$AN$7500,MATCH(CP$3,Команды!$A$2:$A$7500,0),$E21+2)=Команды!$AJ$17,TRUE,FALSE),IF(INDEX(Команды!$A$2:$AN$7500,MATCH(CP$3,Команды!$A$2:$A$7500,0),$E21+2)=Команды!$AJ$18,TRUE,FALSE),IF(INDEX(Команды!$A$2:$AN$7500,MATCH(CP$3,Команды!$A$2:$A$7500,0),$E21+2)=Команды!$AJ$19,TRUE,FALSE)),INDEX(Команды!$AJ$2:$AL$19,MATCH(INDEX(Команды!$A$2:$AN$7500,MATCH(CP$3,Команды!$A$2:$A$7500,0),$E21+2),Команды!$AJ$2:$AJ$19,0),3),0)</f>
        <v>0.70833333333333337</v>
      </c>
      <c r="CR21" s="342"/>
      <c r="CS21" s="174">
        <f>IF(OR(IF(INDEX(Команды!$A$2:$AN$7500,MATCH(CS$3,Команды!$A$2:$A$7500,0),$E21+2)=Команды!$AJ$2,TRUE,FALSE),IF(INDEX(Команды!$A$2:$AN$7500,MATCH(CS$3,Команды!$A$2:$A$7500,0),$E21+2)=Команды!$AJ$3,TRUE,FALSE),IF(INDEX(Команды!$A$2:$AN$7500,MATCH(CS$3,Команды!$A$2:$A$7500,0),$E21+2)=Команды!$AJ$4,TRUE,FALSE),IF(INDEX(Команды!$A$2:$AN$7500,MATCH(CS$3,Команды!$A$2:$A$7500,0),$E21+2)=Команды!$AJ$5,TRUE,FALSE),IF(INDEX(Команды!$A$2:$AN$7500,MATCH(CS$3,Команды!$A$2:$A$7500,0),$E21+2)=Команды!$AJ$6,TRUE,FALSE),IF(INDEX(Команды!$A$2:$AN$7500,MATCH(CS$3,Команды!$A$2:$A$7500,0),$E21+2)=Команды!$AJ$7,TRUE,FALSE),IF(INDEX(Команды!$A$2:$AN$7500,MATCH(CS$3,Команды!$A$2:$A$7500,0),$E21+2)=Команды!$AJ$8,TRUE,FALSE),IF(INDEX(Команды!$A$2:$AN$7500,MATCH(CS$3,Команды!$A$2:$A$7500,0),$E21+2)=Команды!$AJ$9,TRUE,FALSE),IF(INDEX(Команды!$A$2:$AN$7500,MATCH(CS$3,Команды!$A$2:$A$7500,0),$E21+2)=Команды!$AJ$10,TRUE,FALSE),IF(INDEX(Команды!$A$2:$AN$7500,MATCH(CS$3,Команды!$A$2:$A$7500,0),$E21+2)=Команды!$AJ$11,TRUE,FALSE),IF(INDEX(Команды!$A$2:$AN$7500,MATCH(CS$3,Команды!$A$2:$A$7500,0),$E21+2)=Команды!$AJ$12,TRUE,FALSE),IF(INDEX(Команды!$A$2:$AN$7500,MATCH(CS$3,Команды!$A$2:$A$7500,0),$E21+2)=Команды!$AJ$13,TRUE,FALSE),IF(INDEX(Команды!$A$2:$AN$7500,MATCH(CS$3,Команды!$A$2:$A$7500,0),$E21+2)=Команды!$AJ$14,TRUE,FALSE),IF(INDEX(Команды!$A$2:$AN$7500,MATCH(CS$3,Команды!$A$2:$A$7500,0),$E21+2)=Команды!$AJ$15,TRUE,FALSE),IF(INDEX(Команды!$A$2:$AN$7500,MATCH(CS$3,Команды!$A$2:$A$7500,0),$E21+2)=Команды!$AJ$16,TRUE,FALSE),,IF(INDEX(Команды!$A$2:$AN$7500,MATCH(CS$3,Команды!$A$2:$A$7500,0),$E21+2)=Команды!$AJ$17,TRUE,FALSE),,IF(INDEX(Команды!$A$2:$AN$7500,MATCH(CS$3,Команды!$A$2:$A$7500,0),$E21+2)=Команды!$AJ$18,TRUE,FALSE),,IF(INDEX(Команды!$A$2:$AN$7500,MATCH(CS$3,Команды!$A$2:$A$7500,0),$E21+2)=Команды!$AJ$19,TRUE,FALSE)),INDEX(Команды!$AJ$2:$AK$19,MATCH(INDEX(Команды!$A$2:$AN$7500,MATCH(CS$3,Команды!$A$2:$A$7500,0),$E21+2),Команды!$AJ$2:$AJ$19,0),2),0)</f>
        <v>0.375</v>
      </c>
      <c r="CT21" s="175">
        <f>IF(OR(IF(INDEX(Команды!$A$2:$AN$7500,MATCH(CS$3,Команды!$A$2:$A$7500,0),$E21+2)=Команды!$AJ$2,TRUE,FALSE),IF(INDEX(Команды!$A$2:$AN$7500,MATCH(CS$3,Команды!$A$2:$A$7500,0),$E21+2)=Команды!$AJ$3,TRUE,FALSE),IF(INDEX(Команды!$A$2:$AN$7500,MATCH(CS$3,Команды!$A$2:$A$7500,0),$E21+2)=Команды!$AJ$4,TRUE,FALSE),IF(INDEX(Команды!$A$2:$AN$7500,MATCH(CS$3,Команды!$A$2:$A$7500,0),$E21+2)=Команды!$AJ$5,TRUE,FALSE),IF(INDEX(Команды!$A$2:$AN$7500,MATCH(CS$3,Команды!$A$2:$A$7500,0),$E21+2)=Команды!$AJ$6,TRUE,FALSE),IF(INDEX(Команды!$A$2:$AN$7500,MATCH(CS$3,Команды!$A$2:$A$7500,0),$E21+2)=Команды!$AJ$7,TRUE,FALSE),IF(INDEX(Команды!$A$2:$AN$7500,MATCH(CS$3,Команды!$A$2:$A$7500,0),$E21+2)=Команды!$AJ$8,TRUE,FALSE),IF(INDEX(Команды!$A$2:$AN$7500,MATCH(CS$3,Команды!$A$2:$A$7500,0),$E21+2)=Команды!$AJ$9,TRUE,FALSE),IF(INDEX(Команды!$A$2:$AN$7500,MATCH(CS$3,Команды!$A$2:$A$7500,0),$E21+2)=Команды!$AJ$10,TRUE,FALSE),IF(INDEX(Команды!$A$2:$AN$7500,MATCH(CS$3,Команды!$A$2:$A$7500,0),$E21+2)=Команды!$AJ$11,TRUE,FALSE),IF(INDEX(Команды!$A$2:$AN$7500,MATCH(CS$3,Команды!$A$2:$A$7500,0),$E21+2)=Команды!$AJ$12,TRUE,FALSE),IF(INDEX(Команды!$A$2:$AN$7500,MATCH(CS$3,Команды!$A$2:$A$7500,0),$E21+2)=Команды!$AJ$13,TRUE,FALSE),IF(INDEX(Команды!$A$2:$AN$7500,MATCH(CS$3,Команды!$A$2:$A$7500,0),$E21+2)=Команды!$AJ$14,TRUE,FALSE),IF(INDEX(Команды!$A$2:$AN$7500,MATCH(CS$3,Команды!$A$2:$A$7500,0),$E21+2)=Команды!$AJ$15,TRUE,FALSE),IF(INDEX(Команды!$A$2:$AN$7500,MATCH(CS$3,Команды!$A$2:$A$7500,0),$E21+2)=Команды!$AJ$16,TRUE,FALSE),IF(INDEX(Команды!$A$2:$AN$7500,MATCH(CS$3,Команды!$A$2:$A$7500,0),$E21+2)=Команды!$AJ$17,TRUE,FALSE),IF(INDEX(Команды!$A$2:$AN$7500,MATCH(CS$3,Команды!$A$2:$A$7500,0),$E21+2)=Команды!$AJ$18,TRUE,FALSE),IF(INDEX(Команды!$A$2:$AN$7500,MATCH(CS$3,Команды!$A$2:$A$7500,0),$E21+2)=Команды!$AJ$19,TRUE,FALSE)),INDEX(Команды!$AJ$2:$AL$19,MATCH(INDEX(Команды!$A$2:$AN$7500,MATCH(CS$3,Команды!$A$2:$A$7500,0),$E21+2),Команды!$AJ$2:$AJ$19,0),3),0)</f>
        <v>0.75</v>
      </c>
      <c r="CU21" s="342"/>
    </row>
    <row r="22" spans="1:99" s="2" customFormat="1" ht="21.95" customHeight="1" x14ac:dyDescent="0.3">
      <c r="A22" s="251">
        <v>17</v>
      </c>
      <c r="B22" s="2">
        <f>VLOOKUP(A22,'Список КК'!A:F,6,TRUE)</f>
        <v>32195</v>
      </c>
      <c r="C22" s="636" t="str">
        <f>VLOOKUP(A22,'Список КК'!A:B,2,TRUE)</f>
        <v>Лесникова Марианна Викторовна</v>
      </c>
      <c r="D22" s="203">
        <f>VLOOKUP(A22,'Список КК'!A:D,4,TRUE)</f>
        <v>0</v>
      </c>
      <c r="E22" s="4">
        <f>VLOOKUP(A22,'Список КК'!A:C,3,TRUE)</f>
        <v>10</v>
      </c>
      <c r="F22" s="220">
        <f>VLOOKUP(A22,'Список КК'!A:E,5,TRUE)</f>
        <v>0</v>
      </c>
      <c r="G22" s="174">
        <f>IF(OR(IF(INDEX(Команды!$A$2:$AN$7500,MATCH(G$3,Команды!$A$2:$A$7500,0),$E22+2)=Команды!$AJ$2,TRUE,FALSE),IF(INDEX(Команды!$A$2:$AN$7500,MATCH(G$3,Команды!$A$2:$A$7500,0),$E22+2)=Команды!$AJ$3,TRUE,FALSE),IF(INDEX(Команды!$A$2:$AN$7500,MATCH(G$3,Команды!$A$2:$A$7500,0),$E22+2)=Команды!$AJ$4,TRUE,FALSE),IF(INDEX(Команды!$A$2:$AN$7500,MATCH(G$3,Команды!$A$2:$A$7500,0),$E22+2)=Команды!$AJ$5,TRUE,FALSE),IF(INDEX(Команды!$A$2:$AN$7500,MATCH(G$3,Команды!$A$2:$A$7500,0),$E22+2)=Команды!$AJ$6,TRUE,FALSE),IF(INDEX(Команды!$A$2:$AN$7500,MATCH(G$3,Команды!$A$2:$A$7500,0),$E22+2)=Команды!$AJ$7,TRUE,FALSE),IF(INDEX(Команды!$A$2:$AN$7500,MATCH(G$3,Команды!$A$2:$A$7500,0),$E22+2)=Команды!$AJ$8,TRUE,FALSE),IF(INDEX(Команды!$A$2:$AN$7500,MATCH(G$3,Команды!$A$2:$A$7500,0),$E22+2)=Команды!$AJ$9,TRUE,FALSE),IF(INDEX(Команды!$A$2:$AN$7500,MATCH(G$3,Команды!$A$2:$A$7500,0),$E22+2)=Команды!$AJ$10,TRUE,FALSE),IF(INDEX(Команды!$A$2:$AN$7500,MATCH(G$3,Команды!$A$2:$A$7500,0),$E22+2)=Команды!$AJ$11,TRUE,FALSE),IF(INDEX(Команды!$A$2:$AN$7500,MATCH(G$3,Команды!$A$2:$A$7500,0),$E22+2)=Команды!$AJ$12,TRUE,FALSE),IF(INDEX(Команды!$A$2:$AN$7500,MATCH(G$3,Команды!$A$2:$A$7500,0),$E22+2)=Команды!$AJ$13,TRUE,FALSE),IF(INDEX(Команды!$A$2:$AN$7500,MATCH(G$3,Команды!$A$2:$A$7500,0),$E22+2)=Команды!$AJ$14,TRUE,FALSE),IF(INDEX(Команды!$A$2:$AN$7500,MATCH(G$3,Команды!$A$2:$A$7500,0),$E22+2)=Команды!$AJ$15,TRUE,FALSE),IF(INDEX(Команды!$A$2:$AN$7500,MATCH(G$3,Команды!$A$2:$A$7500,0),$E22+2)=Команды!$AJ$16,TRUE,FALSE),,IF(INDEX(Команды!$A$2:$AN$7500,MATCH(G$3,Команды!$A$2:$A$7500,0),$E22+2)=Команды!$AJ$17,TRUE,FALSE),,IF(INDEX(Команды!$A$2:$AN$7500,MATCH(G$3,Команды!$A$2:$A$7500,0),$E22+2)=Команды!$AJ$18,TRUE,FALSE),,IF(INDEX(Команды!$A$2:$AN$7500,MATCH(G$3,Команды!$A$2:$A$7500,0),$E22+2)=Команды!$AJ$19,TRUE,FALSE)),INDEX(Команды!$AJ$2:$AK$19,MATCH(INDEX(Команды!$A$2:$AN$7500,MATCH(G$3,Команды!$A$2:$A$7500,0),$E22+2),Команды!$AJ$2:$AJ$19,0),2),0)</f>
        <v>0.375</v>
      </c>
      <c r="H22" s="175">
        <f>IF(OR(IF(INDEX(Команды!$A$2:$AN$7500,MATCH(G$3,Команды!$A$2:$A$7500,0),$E22+2)=Команды!$AJ$2,TRUE,FALSE),IF(INDEX(Команды!$A$2:$AN$7500,MATCH(G$3,Команды!$A$2:$A$7500,0),$E22+2)=Команды!$AJ$3,TRUE,FALSE),IF(INDEX(Команды!$A$2:$AN$7500,MATCH(G$3,Команды!$A$2:$A$7500,0),$E22+2)=Команды!$AJ$4,TRUE,FALSE),IF(INDEX(Команды!$A$2:$AN$7500,MATCH(G$3,Команды!$A$2:$A$7500,0),$E22+2)=Команды!$AJ$5,TRUE,FALSE),IF(INDEX(Команды!$A$2:$AN$7500,MATCH(G$3,Команды!$A$2:$A$7500,0),$E22+2)=Команды!$AJ$6,TRUE,FALSE),IF(INDEX(Команды!$A$2:$AN$7500,MATCH(G$3,Команды!$A$2:$A$7500,0),$E22+2)=Команды!$AJ$7,TRUE,FALSE),IF(INDEX(Команды!$A$2:$AN$7500,MATCH(G$3,Команды!$A$2:$A$7500,0),$E22+2)=Команды!$AJ$8,TRUE,FALSE),IF(INDEX(Команды!$A$2:$AN$7500,MATCH(G$3,Команды!$A$2:$A$7500,0),$E22+2)=Команды!$AJ$9,TRUE,FALSE),IF(INDEX(Команды!$A$2:$AN$7500,MATCH(G$3,Команды!$A$2:$A$7500,0),$E22+2)=Команды!$AJ$10,TRUE,FALSE),IF(INDEX(Команды!$A$2:$AN$7500,MATCH(G$3,Команды!$A$2:$A$7500,0),$E22+2)=Команды!$AJ$11,TRUE,FALSE),IF(INDEX(Команды!$A$2:$AN$7500,MATCH(G$3,Команды!$A$2:$A$7500,0),$E22+2)=Команды!$AJ$12,TRUE,FALSE),IF(INDEX(Команды!$A$2:$AN$7500,MATCH(G$3,Команды!$A$2:$A$7500,0),$E22+2)=Команды!$AJ$13,TRUE,FALSE),IF(INDEX(Команды!$A$2:$AN$7500,MATCH(G$3,Команды!$A$2:$A$7500,0),$E22+2)=Команды!$AJ$14,TRUE,FALSE),IF(INDEX(Команды!$A$2:$AN$7500,MATCH(G$3,Команды!$A$2:$A$7500,0),$E22+2)=Команды!$AJ$15,TRUE,FALSE),IF(INDEX(Команды!$A$2:$AN$7500,MATCH(G$3,Команды!$A$2:$A$7500,0),$E22+2)=Команды!$AJ$16,TRUE,FALSE),IF(INDEX(Команды!$A$2:$AN$7500,MATCH(G$3,Команды!$A$2:$A$7500,0),$E22+2)=Команды!$AJ$17,TRUE,FALSE),IF(INDEX(Команды!$A$2:$AN$7500,MATCH(G$3,Команды!$A$2:$A$7500,0),$E22+2)=Команды!$AJ$18,TRUE,FALSE),IF(INDEX(Команды!$A$2:$AN$7500,MATCH(G$3,Команды!$A$2:$A$7500,0),$E22+2)=Команды!$AJ$19,TRUE,FALSE)),INDEX(Команды!$AJ$2:$AL$19,MATCH(INDEX(Команды!$A$2:$AN$7500,MATCH(G$3,Команды!$A$2:$A$7500,0),$E22+2),Команды!$AJ$2:$AJ$19,0),3),0)</f>
        <v>0.75</v>
      </c>
      <c r="I22" s="342"/>
      <c r="J22" s="174">
        <f>IF(OR(IF(INDEX(Команды!$A$2:$AN$7500,MATCH(J$3,Команды!$A$2:$A$7500,0),$E22+2)=Команды!$AJ$2,TRUE,FALSE),IF(INDEX(Команды!$A$2:$AN$7500,MATCH(J$3,Команды!$A$2:$A$7500,0),$E22+2)=Команды!$AJ$3,TRUE,FALSE),IF(INDEX(Команды!$A$2:$AN$7500,MATCH(J$3,Команды!$A$2:$A$7500,0),$E22+2)=Команды!$AJ$4,TRUE,FALSE),IF(INDEX(Команды!$A$2:$AN$7500,MATCH(J$3,Команды!$A$2:$A$7500,0),$E22+2)=Команды!$AJ$5,TRUE,FALSE),IF(INDEX(Команды!$A$2:$AN$7500,MATCH(J$3,Команды!$A$2:$A$7500,0),$E22+2)=Команды!$AJ$6,TRUE,FALSE),IF(INDEX(Команды!$A$2:$AN$7500,MATCH(J$3,Команды!$A$2:$A$7500,0),$E22+2)=Команды!$AJ$7,TRUE,FALSE),IF(INDEX(Команды!$A$2:$AN$7500,MATCH(J$3,Команды!$A$2:$A$7500,0),$E22+2)=Команды!$AJ$8,TRUE,FALSE),IF(INDEX(Команды!$A$2:$AN$7500,MATCH(J$3,Команды!$A$2:$A$7500,0),$E22+2)=Команды!$AJ$9,TRUE,FALSE),IF(INDEX(Команды!$A$2:$AN$7500,MATCH(J$3,Команды!$A$2:$A$7500,0),$E22+2)=Команды!$AJ$10,TRUE,FALSE),IF(INDEX(Команды!$A$2:$AN$7500,MATCH(J$3,Команды!$A$2:$A$7500,0),$E22+2)=Команды!$AJ$11,TRUE,FALSE),IF(INDEX(Команды!$A$2:$AN$7500,MATCH(J$3,Команды!$A$2:$A$7500,0),$E22+2)=Команды!$AJ$12,TRUE,FALSE),IF(INDEX(Команды!$A$2:$AN$7500,MATCH(J$3,Команды!$A$2:$A$7500,0),$E22+2)=Команды!$AJ$13,TRUE,FALSE),IF(INDEX(Команды!$A$2:$AN$7500,MATCH(J$3,Команды!$A$2:$A$7500,0),$E22+2)=Команды!$AJ$14,TRUE,FALSE),IF(INDEX(Команды!$A$2:$AN$7500,MATCH(J$3,Команды!$A$2:$A$7500,0),$E22+2)=Команды!$AJ$15,TRUE,FALSE),IF(INDEX(Команды!$A$2:$AN$7500,MATCH(J$3,Команды!$A$2:$A$7500,0),$E22+2)=Команды!$AJ$16,TRUE,FALSE),,IF(INDEX(Команды!$A$2:$AN$7500,MATCH(J$3,Команды!$A$2:$A$7500,0),$E22+2)=Команды!$AJ$17,TRUE,FALSE),,IF(INDEX(Команды!$A$2:$AN$7500,MATCH(J$3,Команды!$A$2:$A$7500,0),$E22+2)=Команды!$AJ$18,TRUE,FALSE),,IF(INDEX(Команды!$A$2:$AN$7500,MATCH(J$3,Команды!$A$2:$A$7500,0),$E22+2)=Команды!$AJ$19,TRUE,FALSE)),INDEX(Команды!$AJ$2:$AK$19,MATCH(INDEX(Команды!$A$2:$AN$7500,MATCH(J$3,Команды!$A$2:$A$7500,0),$E22+2),Команды!$AJ$2:$AJ$19,0),2),0)</f>
        <v>0.41666666666666669</v>
      </c>
      <c r="K22" s="175">
        <f>IF(OR(IF(INDEX(Команды!$A$2:$AN$7500,MATCH(J$3,Команды!$A$2:$A$7500,0),$E22+2)=Команды!$AJ$2,TRUE,FALSE),IF(INDEX(Команды!$A$2:$AN$7500,MATCH(J$3,Команды!$A$2:$A$7500,0),$E22+2)=Команды!$AJ$3,TRUE,FALSE),IF(INDEX(Команды!$A$2:$AN$7500,MATCH(J$3,Команды!$A$2:$A$7500,0),$E22+2)=Команды!$AJ$4,TRUE,FALSE),IF(INDEX(Команды!$A$2:$AN$7500,MATCH(J$3,Команды!$A$2:$A$7500,0),$E22+2)=Команды!$AJ$5,TRUE,FALSE),IF(INDEX(Команды!$A$2:$AN$7500,MATCH(J$3,Команды!$A$2:$A$7500,0),$E22+2)=Команды!$AJ$6,TRUE,FALSE),IF(INDEX(Команды!$A$2:$AN$7500,MATCH(J$3,Команды!$A$2:$A$7500,0),$E22+2)=Команды!$AJ$7,TRUE,FALSE),IF(INDEX(Команды!$A$2:$AN$7500,MATCH(J$3,Команды!$A$2:$A$7500,0),$E22+2)=Команды!$AJ$8,TRUE,FALSE),IF(INDEX(Команды!$A$2:$AN$7500,MATCH(J$3,Команды!$A$2:$A$7500,0),$E22+2)=Команды!$AJ$9,TRUE,FALSE),IF(INDEX(Команды!$A$2:$AN$7500,MATCH(J$3,Команды!$A$2:$A$7500,0),$E22+2)=Команды!$AJ$10,TRUE,FALSE),IF(INDEX(Команды!$A$2:$AN$7500,MATCH(J$3,Команды!$A$2:$A$7500,0),$E22+2)=Команды!$AJ$11,TRUE,FALSE),IF(INDEX(Команды!$A$2:$AN$7500,MATCH(J$3,Команды!$A$2:$A$7500,0),$E22+2)=Команды!$AJ$12,TRUE,FALSE),IF(INDEX(Команды!$A$2:$AN$7500,MATCH(J$3,Команды!$A$2:$A$7500,0),$E22+2)=Команды!$AJ$13,TRUE,FALSE),IF(INDEX(Команды!$A$2:$AN$7500,MATCH(J$3,Команды!$A$2:$A$7500,0),$E22+2)=Команды!$AJ$14,TRUE,FALSE),IF(INDEX(Команды!$A$2:$AN$7500,MATCH(J$3,Команды!$A$2:$A$7500,0),$E22+2)=Команды!$AJ$15,TRUE,FALSE),IF(INDEX(Команды!$A$2:$AN$7500,MATCH(J$3,Команды!$A$2:$A$7500,0),$E22+2)=Команды!$AJ$16,TRUE,FALSE),IF(INDEX(Команды!$A$2:$AN$7500,MATCH(J$3,Команды!$A$2:$A$7500,0),$E22+2)=Команды!$AJ$17,TRUE,FALSE),IF(INDEX(Команды!$A$2:$AN$7500,MATCH(J$3,Команды!$A$2:$A$7500,0),$E22+2)=Команды!$AJ$18,TRUE,FALSE),IF(INDEX(Команды!$A$2:$AN$7500,MATCH(J$3,Команды!$A$2:$A$7500,0),$E22+2)=Команды!$AJ$19,TRUE,FALSE)),INDEX(Команды!$AJ$2:$AL$19,MATCH(INDEX(Команды!$A$2:$AN$7500,MATCH(J$3,Команды!$A$2:$A$7500,0),$E22+2),Команды!$AJ$2:$AJ$19,0),3),0)</f>
        <v>0.79166666666666663</v>
      </c>
      <c r="L22" s="342"/>
      <c r="M22" s="174">
        <f>IF(OR(IF(INDEX(Команды!$A$2:$AN$7500,MATCH(M$3,Команды!$A$2:$A$7500,0),$E22+2)=Команды!$AJ$2,TRUE,FALSE),IF(INDEX(Команды!$A$2:$AN$7500,MATCH(M$3,Команды!$A$2:$A$7500,0),$E22+2)=Команды!$AJ$3,TRUE,FALSE),IF(INDEX(Команды!$A$2:$AN$7500,MATCH(M$3,Команды!$A$2:$A$7500,0),$E22+2)=Команды!$AJ$4,TRUE,FALSE),IF(INDEX(Команды!$A$2:$AN$7500,MATCH(M$3,Команды!$A$2:$A$7500,0),$E22+2)=Команды!$AJ$5,TRUE,FALSE),IF(INDEX(Команды!$A$2:$AN$7500,MATCH(M$3,Команды!$A$2:$A$7500,0),$E22+2)=Команды!$AJ$6,TRUE,FALSE),IF(INDEX(Команды!$A$2:$AN$7500,MATCH(M$3,Команды!$A$2:$A$7500,0),$E22+2)=Команды!$AJ$7,TRUE,FALSE),IF(INDEX(Команды!$A$2:$AN$7500,MATCH(M$3,Команды!$A$2:$A$7500,0),$E22+2)=Команды!$AJ$8,TRUE,FALSE),IF(INDEX(Команды!$A$2:$AN$7500,MATCH(M$3,Команды!$A$2:$A$7500,0),$E22+2)=Команды!$AJ$9,TRUE,FALSE),IF(INDEX(Команды!$A$2:$AN$7500,MATCH(M$3,Команды!$A$2:$A$7500,0),$E22+2)=Команды!$AJ$10,TRUE,FALSE),IF(INDEX(Команды!$A$2:$AN$7500,MATCH(M$3,Команды!$A$2:$A$7500,0),$E22+2)=Команды!$AJ$11,TRUE,FALSE),IF(INDEX(Команды!$A$2:$AN$7500,MATCH(M$3,Команды!$A$2:$A$7500,0),$E22+2)=Команды!$AJ$12,TRUE,FALSE),IF(INDEX(Команды!$A$2:$AN$7500,MATCH(M$3,Команды!$A$2:$A$7500,0),$E22+2)=Команды!$AJ$13,TRUE,FALSE),IF(INDEX(Команды!$A$2:$AN$7500,MATCH(M$3,Команды!$A$2:$A$7500,0),$E22+2)=Команды!$AJ$14,TRUE,FALSE),IF(INDEX(Команды!$A$2:$AN$7500,MATCH(M$3,Команды!$A$2:$A$7500,0),$E22+2)=Команды!$AJ$15,TRUE,FALSE),IF(INDEX(Команды!$A$2:$AN$7500,MATCH(M$3,Команды!$A$2:$A$7500,0),$E22+2)=Команды!$AJ$16,TRUE,FALSE),,IF(INDEX(Команды!$A$2:$AN$7500,MATCH(M$3,Команды!$A$2:$A$7500,0),$E22+2)=Команды!$AJ$17,TRUE,FALSE),,IF(INDEX(Команды!$A$2:$AN$7500,MATCH(M$3,Команды!$A$2:$A$7500,0),$E22+2)=Команды!$AJ$18,TRUE,FALSE),,IF(INDEX(Команды!$A$2:$AN$7500,MATCH(M$3,Команды!$A$2:$A$7500,0),$E22+2)=Команды!$AJ$19,TRUE,FALSE)),INDEX(Команды!$AJ$2:$AK$19,MATCH(INDEX(Команды!$A$2:$AN$7500,MATCH(M$3,Команды!$A$2:$A$7500,0),$E22+2),Команды!$AJ$2:$AJ$19,0),2),0)</f>
        <v>0.58333333333333337</v>
      </c>
      <c r="N22" s="175">
        <f>IF(OR(IF(INDEX(Команды!$A$2:$AN$7500,MATCH(M$3,Команды!$A$2:$A$7500,0),$E22+2)=Команды!$AJ$2,TRUE,FALSE),IF(INDEX(Команды!$A$2:$AN$7500,MATCH(M$3,Команды!$A$2:$A$7500,0),$E22+2)=Команды!$AJ$3,TRUE,FALSE),IF(INDEX(Команды!$A$2:$AN$7500,MATCH(M$3,Команды!$A$2:$A$7500,0),$E22+2)=Команды!$AJ$4,TRUE,FALSE),IF(INDEX(Команды!$A$2:$AN$7500,MATCH(M$3,Команды!$A$2:$A$7500,0),$E22+2)=Команды!$AJ$5,TRUE,FALSE),IF(INDEX(Команды!$A$2:$AN$7500,MATCH(M$3,Команды!$A$2:$A$7500,0),$E22+2)=Команды!$AJ$6,TRUE,FALSE),IF(INDEX(Команды!$A$2:$AN$7500,MATCH(M$3,Команды!$A$2:$A$7500,0),$E22+2)=Команды!$AJ$7,TRUE,FALSE),IF(INDEX(Команды!$A$2:$AN$7500,MATCH(M$3,Команды!$A$2:$A$7500,0),$E22+2)=Команды!$AJ$8,TRUE,FALSE),IF(INDEX(Команды!$A$2:$AN$7500,MATCH(M$3,Команды!$A$2:$A$7500,0),$E22+2)=Команды!$AJ$9,TRUE,FALSE),IF(INDEX(Команды!$A$2:$AN$7500,MATCH(M$3,Команды!$A$2:$A$7500,0),$E22+2)=Команды!$AJ$10,TRUE,FALSE),IF(INDEX(Команды!$A$2:$AN$7500,MATCH(M$3,Команды!$A$2:$A$7500,0),$E22+2)=Команды!$AJ$11,TRUE,FALSE),IF(INDEX(Команды!$A$2:$AN$7500,MATCH(M$3,Команды!$A$2:$A$7500,0),$E22+2)=Команды!$AJ$12,TRUE,FALSE),IF(INDEX(Команды!$A$2:$AN$7500,MATCH(M$3,Команды!$A$2:$A$7500,0),$E22+2)=Команды!$AJ$13,TRUE,FALSE),IF(INDEX(Команды!$A$2:$AN$7500,MATCH(M$3,Команды!$A$2:$A$7500,0),$E22+2)=Команды!$AJ$14,TRUE,FALSE),IF(INDEX(Команды!$A$2:$AN$7500,MATCH(M$3,Команды!$A$2:$A$7500,0),$E22+2)=Команды!$AJ$15,TRUE,FALSE),IF(INDEX(Команды!$A$2:$AN$7500,MATCH(M$3,Команды!$A$2:$A$7500,0),$E22+2)=Команды!$AJ$16,TRUE,FALSE),IF(INDEX(Команды!$A$2:$AN$7500,MATCH(M$3,Команды!$A$2:$A$7500,0),$E22+2)=Команды!$AJ$17,TRUE,FALSE),IF(INDEX(Команды!$A$2:$AN$7500,MATCH(M$3,Команды!$A$2:$A$7500,0),$E22+2)=Команды!$AJ$18,TRUE,FALSE),IF(INDEX(Команды!$A$2:$AN$7500,MATCH(M$3,Команды!$A$2:$A$7500,0),$E22+2)=Команды!$AJ$19,TRUE,FALSE)),INDEX(Команды!$AJ$2:$AL$19,MATCH(INDEX(Команды!$A$2:$AN$7500,MATCH(M$3,Команды!$A$2:$A$7500,0),$E22+2),Команды!$AJ$2:$AJ$19,0),3),0)</f>
        <v>0.95833333333333337</v>
      </c>
      <c r="O22" s="342"/>
      <c r="P22" s="174">
        <f>IF(OR(IF(INDEX(Команды!$A$2:$AN$7500,MATCH(P$3,Команды!$A$2:$A$7500,0),$E22+2)=Команды!$AJ$2,TRUE,FALSE),IF(INDEX(Команды!$A$2:$AN$7500,MATCH(P$3,Команды!$A$2:$A$7500,0),$E22+2)=Команды!$AJ$3,TRUE,FALSE),IF(INDEX(Команды!$A$2:$AN$7500,MATCH(P$3,Команды!$A$2:$A$7500,0),$E22+2)=Команды!$AJ$4,TRUE,FALSE),IF(INDEX(Команды!$A$2:$AN$7500,MATCH(P$3,Команды!$A$2:$A$7500,0),$E22+2)=Команды!$AJ$5,TRUE,FALSE),IF(INDEX(Команды!$A$2:$AN$7500,MATCH(P$3,Команды!$A$2:$A$7500,0),$E22+2)=Команды!$AJ$6,TRUE,FALSE),IF(INDEX(Команды!$A$2:$AN$7500,MATCH(P$3,Команды!$A$2:$A$7500,0),$E22+2)=Команды!$AJ$7,TRUE,FALSE),IF(INDEX(Команды!$A$2:$AN$7500,MATCH(P$3,Команды!$A$2:$A$7500,0),$E22+2)=Команды!$AJ$8,TRUE,FALSE),IF(INDEX(Команды!$A$2:$AN$7500,MATCH(P$3,Команды!$A$2:$A$7500,0),$E22+2)=Команды!$AJ$9,TRUE,FALSE),IF(INDEX(Команды!$A$2:$AN$7500,MATCH(P$3,Команды!$A$2:$A$7500,0),$E22+2)=Команды!$AJ$10,TRUE,FALSE),IF(INDEX(Команды!$A$2:$AN$7500,MATCH(P$3,Команды!$A$2:$A$7500,0),$E22+2)=Команды!$AJ$11,TRUE,FALSE),IF(INDEX(Команды!$A$2:$AN$7500,MATCH(P$3,Команды!$A$2:$A$7500,0),$E22+2)=Команды!$AJ$12,TRUE,FALSE),IF(INDEX(Команды!$A$2:$AN$7500,MATCH(P$3,Команды!$A$2:$A$7500,0),$E22+2)=Команды!$AJ$13,TRUE,FALSE),IF(INDEX(Команды!$A$2:$AN$7500,MATCH(P$3,Команды!$A$2:$A$7500,0),$E22+2)=Команды!$AJ$14,TRUE,FALSE),IF(INDEX(Команды!$A$2:$AN$7500,MATCH(P$3,Команды!$A$2:$A$7500,0),$E22+2)=Команды!$AJ$15,TRUE,FALSE),IF(INDEX(Команды!$A$2:$AN$7500,MATCH(P$3,Команды!$A$2:$A$7500,0),$E22+2)=Команды!$AJ$16,TRUE,FALSE),,IF(INDEX(Команды!$A$2:$AN$7500,MATCH(P$3,Команды!$A$2:$A$7500,0),$E22+2)=Команды!$AJ$17,TRUE,FALSE),,IF(INDEX(Команды!$A$2:$AN$7500,MATCH(P$3,Команды!$A$2:$A$7500,0),$E22+2)=Команды!$AJ$18,TRUE,FALSE),,IF(INDEX(Команды!$A$2:$AN$7500,MATCH(P$3,Команды!$A$2:$A$7500,0),$E22+2)=Команды!$AJ$19,TRUE,FALSE)),INDEX(Команды!$AJ$2:$AK$19,MATCH(INDEX(Команды!$A$2:$AN$7500,MATCH(P$3,Команды!$A$2:$A$7500,0),$E22+2),Команды!$AJ$2:$AJ$19,0),2),0)</f>
        <v>0.58333333333333337</v>
      </c>
      <c r="Q22" s="175">
        <f>IF(OR(IF(INDEX(Команды!$A$2:$AN$7500,MATCH(P$3,Команды!$A$2:$A$7500,0),$E22+2)=Команды!$AJ$2,TRUE,FALSE),IF(INDEX(Команды!$A$2:$AN$7500,MATCH(P$3,Команды!$A$2:$A$7500,0),$E22+2)=Команды!$AJ$3,TRUE,FALSE),IF(INDEX(Команды!$A$2:$AN$7500,MATCH(P$3,Команды!$A$2:$A$7500,0),$E22+2)=Команды!$AJ$4,TRUE,FALSE),IF(INDEX(Команды!$A$2:$AN$7500,MATCH(P$3,Команды!$A$2:$A$7500,0),$E22+2)=Команды!$AJ$5,TRUE,FALSE),IF(INDEX(Команды!$A$2:$AN$7500,MATCH(P$3,Команды!$A$2:$A$7500,0),$E22+2)=Команды!$AJ$6,TRUE,FALSE),IF(INDEX(Команды!$A$2:$AN$7500,MATCH(P$3,Команды!$A$2:$A$7500,0),$E22+2)=Команды!$AJ$7,TRUE,FALSE),IF(INDEX(Команды!$A$2:$AN$7500,MATCH(P$3,Команды!$A$2:$A$7500,0),$E22+2)=Команды!$AJ$8,TRUE,FALSE),IF(INDEX(Команды!$A$2:$AN$7500,MATCH(P$3,Команды!$A$2:$A$7500,0),$E22+2)=Команды!$AJ$9,TRUE,FALSE),IF(INDEX(Команды!$A$2:$AN$7500,MATCH(P$3,Команды!$A$2:$A$7500,0),$E22+2)=Команды!$AJ$10,TRUE,FALSE),IF(INDEX(Команды!$A$2:$AN$7500,MATCH(P$3,Команды!$A$2:$A$7500,0),$E22+2)=Команды!$AJ$11,TRUE,FALSE),IF(INDEX(Команды!$A$2:$AN$7500,MATCH(P$3,Команды!$A$2:$A$7500,0),$E22+2)=Команды!$AJ$12,TRUE,FALSE),IF(INDEX(Команды!$A$2:$AN$7500,MATCH(P$3,Команды!$A$2:$A$7500,0),$E22+2)=Команды!$AJ$13,TRUE,FALSE),IF(INDEX(Команды!$A$2:$AN$7500,MATCH(P$3,Команды!$A$2:$A$7500,0),$E22+2)=Команды!$AJ$14,TRUE,FALSE),IF(INDEX(Команды!$A$2:$AN$7500,MATCH(P$3,Команды!$A$2:$A$7500,0),$E22+2)=Команды!$AJ$15,TRUE,FALSE),IF(INDEX(Команды!$A$2:$AN$7500,MATCH(P$3,Команды!$A$2:$A$7500,0),$E22+2)=Команды!$AJ$16,TRUE,FALSE),IF(INDEX(Команды!$A$2:$AN$7500,MATCH(P$3,Команды!$A$2:$A$7500,0),$E22+2)=Команды!$AJ$17,TRUE,FALSE),IF(INDEX(Команды!$A$2:$AN$7500,MATCH(P$3,Команды!$A$2:$A$7500,0),$E22+2)=Команды!$AJ$18,TRUE,FALSE),IF(INDEX(Команды!$A$2:$AN$7500,MATCH(P$3,Команды!$A$2:$A$7500,0),$E22+2)=Команды!$AJ$19,TRUE,FALSE)),INDEX(Команды!$AJ$2:$AL$19,MATCH(INDEX(Команды!$A$2:$AN$7500,MATCH(P$3,Команды!$A$2:$A$7500,0),$E22+2),Команды!$AJ$2:$AJ$19,0),3),0)</f>
        <v>0.95833333333333337</v>
      </c>
      <c r="R22" s="342"/>
      <c r="S22" s="174" t="str">
        <f>IF(OR(IF(INDEX(Команды!$A$2:$AN$7500,MATCH(S$3,Команды!$A$2:$A$7500,0),$E22+2)=Команды!$AJ$2,TRUE,FALSE),IF(INDEX(Команды!$A$2:$AN$7500,MATCH(S$3,Команды!$A$2:$A$7500,0),$E22+2)=Команды!$AJ$3,TRUE,FALSE),IF(INDEX(Команды!$A$2:$AN$7500,MATCH(S$3,Команды!$A$2:$A$7500,0),$E22+2)=Команды!$AJ$4,TRUE,FALSE),IF(INDEX(Команды!$A$2:$AN$7500,MATCH(S$3,Команды!$A$2:$A$7500,0),$E22+2)=Команды!$AJ$5,TRUE,FALSE),IF(INDEX(Команды!$A$2:$AN$7500,MATCH(S$3,Команды!$A$2:$A$7500,0),$E22+2)=Команды!$AJ$6,TRUE,FALSE),IF(INDEX(Команды!$A$2:$AN$7500,MATCH(S$3,Команды!$A$2:$A$7500,0),$E22+2)=Команды!$AJ$7,TRUE,FALSE),IF(INDEX(Команды!$A$2:$AN$7500,MATCH(S$3,Команды!$A$2:$A$7500,0),$E22+2)=Команды!$AJ$8,TRUE,FALSE),IF(INDEX(Команды!$A$2:$AN$7500,MATCH(S$3,Команды!$A$2:$A$7500,0),$E22+2)=Команды!$AJ$9,TRUE,FALSE),IF(INDEX(Команды!$A$2:$AN$7500,MATCH(S$3,Команды!$A$2:$A$7500,0),$E22+2)=Команды!$AJ$10,TRUE,FALSE),IF(INDEX(Команды!$A$2:$AN$7500,MATCH(S$3,Команды!$A$2:$A$7500,0),$E22+2)=Команды!$AJ$11,TRUE,FALSE),IF(INDEX(Команды!$A$2:$AN$7500,MATCH(S$3,Команды!$A$2:$A$7500,0),$E22+2)=Команды!$AJ$12,TRUE,FALSE),IF(INDEX(Команды!$A$2:$AN$7500,MATCH(S$3,Команды!$A$2:$A$7500,0),$E22+2)=Команды!$AJ$13,TRUE,FALSE),IF(INDEX(Команды!$A$2:$AN$7500,MATCH(S$3,Команды!$A$2:$A$7500,0),$E22+2)=Команды!$AJ$14,TRUE,FALSE),IF(INDEX(Команды!$A$2:$AN$7500,MATCH(S$3,Команды!$A$2:$A$7500,0),$E22+2)=Команды!$AJ$15,TRUE,FALSE),IF(INDEX(Команды!$A$2:$AN$7500,MATCH(S$3,Команды!$A$2:$A$7500,0),$E22+2)=Команды!$AJ$16,TRUE,FALSE),,IF(INDEX(Команды!$A$2:$AN$7500,MATCH(S$3,Команды!$A$2:$A$7500,0),$E22+2)=Команды!$AJ$17,TRUE,FALSE),,IF(INDEX(Команды!$A$2:$AN$7500,MATCH(S$3,Команды!$A$2:$A$7500,0),$E22+2)=Команды!$AJ$18,TRUE,FALSE),,IF(INDEX(Команды!$A$2:$AN$7500,MATCH(S$3,Команды!$A$2:$A$7500,0),$E22+2)=Команды!$AJ$19,TRUE,FALSE)),INDEX(Команды!$AJ$2:$AK$19,MATCH(INDEX(Команды!$A$2:$AN$7500,MATCH(S$3,Команды!$A$2:$A$7500,0),$E22+2),Команды!$AJ$2:$AJ$19,0),2),0)</f>
        <v>В</v>
      </c>
      <c r="T22" s="175" t="str">
        <f>IF(OR(IF(INDEX(Команды!$A$2:$AN$7500,MATCH(S$3,Команды!$A$2:$A$7500,0),$E22+2)=Команды!$AJ$2,TRUE,FALSE),IF(INDEX(Команды!$A$2:$AN$7500,MATCH(S$3,Команды!$A$2:$A$7500,0),$E22+2)=Команды!$AJ$3,TRUE,FALSE),IF(INDEX(Команды!$A$2:$AN$7500,MATCH(S$3,Команды!$A$2:$A$7500,0),$E22+2)=Команды!$AJ$4,TRUE,FALSE),IF(INDEX(Команды!$A$2:$AN$7500,MATCH(S$3,Команды!$A$2:$A$7500,0),$E22+2)=Команды!$AJ$5,TRUE,FALSE),IF(INDEX(Команды!$A$2:$AN$7500,MATCH(S$3,Команды!$A$2:$A$7500,0),$E22+2)=Команды!$AJ$6,TRUE,FALSE),IF(INDEX(Команды!$A$2:$AN$7500,MATCH(S$3,Команды!$A$2:$A$7500,0),$E22+2)=Команды!$AJ$7,TRUE,FALSE),IF(INDEX(Команды!$A$2:$AN$7500,MATCH(S$3,Команды!$A$2:$A$7500,0),$E22+2)=Команды!$AJ$8,TRUE,FALSE),IF(INDEX(Команды!$A$2:$AN$7500,MATCH(S$3,Команды!$A$2:$A$7500,0),$E22+2)=Команды!$AJ$9,TRUE,FALSE),IF(INDEX(Команды!$A$2:$AN$7500,MATCH(S$3,Команды!$A$2:$A$7500,0),$E22+2)=Команды!$AJ$10,TRUE,FALSE),IF(INDEX(Команды!$A$2:$AN$7500,MATCH(S$3,Команды!$A$2:$A$7500,0),$E22+2)=Команды!$AJ$11,TRUE,FALSE),IF(INDEX(Команды!$A$2:$AN$7500,MATCH(S$3,Команды!$A$2:$A$7500,0),$E22+2)=Команды!$AJ$12,TRUE,FALSE),IF(INDEX(Команды!$A$2:$AN$7500,MATCH(S$3,Команды!$A$2:$A$7500,0),$E22+2)=Команды!$AJ$13,TRUE,FALSE),IF(INDEX(Команды!$A$2:$AN$7500,MATCH(S$3,Команды!$A$2:$A$7500,0),$E22+2)=Команды!$AJ$14,TRUE,FALSE),IF(INDEX(Команды!$A$2:$AN$7500,MATCH(S$3,Команды!$A$2:$A$7500,0),$E22+2)=Команды!$AJ$15,TRUE,FALSE),IF(INDEX(Команды!$A$2:$AN$7500,MATCH(S$3,Команды!$A$2:$A$7500,0),$E22+2)=Команды!$AJ$16,TRUE,FALSE),IF(INDEX(Команды!$A$2:$AN$7500,MATCH(S$3,Команды!$A$2:$A$7500,0),$E22+2)=Команды!$AJ$17,TRUE,FALSE),IF(INDEX(Команды!$A$2:$AN$7500,MATCH(S$3,Команды!$A$2:$A$7500,0),$E22+2)=Команды!$AJ$18,TRUE,FALSE),IF(INDEX(Команды!$A$2:$AN$7500,MATCH(S$3,Команды!$A$2:$A$7500,0),$E22+2)=Команды!$AJ$19,TRUE,FALSE)),INDEX(Команды!$AJ$2:$AL$19,MATCH(INDEX(Команды!$A$2:$AN$7500,MATCH(S$3,Команды!$A$2:$A$7500,0),$E22+2),Команды!$AJ$2:$AJ$19,0),3),0)</f>
        <v>В</v>
      </c>
      <c r="U22" s="342"/>
      <c r="V22" s="174" t="str">
        <f>IF(OR(IF(INDEX(Команды!$A$2:$AN$7500,MATCH(V$3,Команды!$A$2:$A$7500,0),$E22+2)=Команды!$AJ$2,TRUE,FALSE),IF(INDEX(Команды!$A$2:$AN$7500,MATCH(V$3,Команды!$A$2:$A$7500,0),$E22+2)=Команды!$AJ$3,TRUE,FALSE),IF(INDEX(Команды!$A$2:$AN$7500,MATCH(V$3,Команды!$A$2:$A$7500,0),$E22+2)=Команды!$AJ$4,TRUE,FALSE),IF(INDEX(Команды!$A$2:$AN$7500,MATCH(V$3,Команды!$A$2:$A$7500,0),$E22+2)=Команды!$AJ$5,TRUE,FALSE),IF(INDEX(Команды!$A$2:$AN$7500,MATCH(V$3,Команды!$A$2:$A$7500,0),$E22+2)=Команды!$AJ$6,TRUE,FALSE),IF(INDEX(Команды!$A$2:$AN$7500,MATCH(V$3,Команды!$A$2:$A$7500,0),$E22+2)=Команды!$AJ$7,TRUE,FALSE),IF(INDEX(Команды!$A$2:$AN$7500,MATCH(V$3,Команды!$A$2:$A$7500,0),$E22+2)=Команды!$AJ$8,TRUE,FALSE),IF(INDEX(Команды!$A$2:$AN$7500,MATCH(V$3,Команды!$A$2:$A$7500,0),$E22+2)=Команды!$AJ$9,TRUE,FALSE),IF(INDEX(Команды!$A$2:$AN$7500,MATCH(V$3,Команды!$A$2:$A$7500,0),$E22+2)=Команды!$AJ$10,TRUE,FALSE),IF(INDEX(Команды!$A$2:$AN$7500,MATCH(V$3,Команды!$A$2:$A$7500,0),$E22+2)=Команды!$AJ$11,TRUE,FALSE),IF(INDEX(Команды!$A$2:$AN$7500,MATCH(V$3,Команды!$A$2:$A$7500,0),$E22+2)=Команды!$AJ$12,TRUE,FALSE),IF(INDEX(Команды!$A$2:$AN$7500,MATCH(V$3,Команды!$A$2:$A$7500,0),$E22+2)=Команды!$AJ$13,TRUE,FALSE),IF(INDEX(Команды!$A$2:$AN$7500,MATCH(V$3,Команды!$A$2:$A$7500,0),$E22+2)=Команды!$AJ$14,TRUE,FALSE),IF(INDEX(Команды!$A$2:$AN$7500,MATCH(V$3,Команды!$A$2:$A$7500,0),$E22+2)=Команды!$AJ$15,TRUE,FALSE),IF(INDEX(Команды!$A$2:$AN$7500,MATCH(V$3,Команды!$A$2:$A$7500,0),$E22+2)=Команды!$AJ$16,TRUE,FALSE),,IF(INDEX(Команды!$A$2:$AN$7500,MATCH(V$3,Команды!$A$2:$A$7500,0),$E22+2)=Команды!$AJ$17,TRUE,FALSE),,IF(INDEX(Команды!$A$2:$AN$7500,MATCH(V$3,Команды!$A$2:$A$7500,0),$E22+2)=Команды!$AJ$18,TRUE,FALSE),,IF(INDEX(Команды!$A$2:$AN$7500,MATCH(V$3,Команды!$A$2:$A$7500,0),$E22+2)=Команды!$AJ$19,TRUE,FALSE)),INDEX(Команды!$AJ$2:$AK$19,MATCH(INDEX(Команды!$A$2:$AN$7500,MATCH(V$3,Команды!$A$2:$A$7500,0),$E22+2),Команды!$AJ$2:$AJ$19,0),2),0)</f>
        <v>В</v>
      </c>
      <c r="W22" s="175" t="str">
        <f>IF(OR(IF(INDEX(Команды!$A$2:$AN$7500,MATCH(V$3,Команды!$A$2:$A$7500,0),$E22+2)=Команды!$AJ$2,TRUE,FALSE),IF(INDEX(Команды!$A$2:$AN$7500,MATCH(V$3,Команды!$A$2:$A$7500,0),$E22+2)=Команды!$AJ$3,TRUE,FALSE),IF(INDEX(Команды!$A$2:$AN$7500,MATCH(V$3,Команды!$A$2:$A$7500,0),$E22+2)=Команды!$AJ$4,TRUE,FALSE),IF(INDEX(Команды!$A$2:$AN$7500,MATCH(V$3,Команды!$A$2:$A$7500,0),$E22+2)=Команды!$AJ$5,TRUE,FALSE),IF(INDEX(Команды!$A$2:$AN$7500,MATCH(V$3,Команды!$A$2:$A$7500,0),$E22+2)=Команды!$AJ$6,TRUE,FALSE),IF(INDEX(Команды!$A$2:$AN$7500,MATCH(V$3,Команды!$A$2:$A$7500,0),$E22+2)=Команды!$AJ$7,TRUE,FALSE),IF(INDEX(Команды!$A$2:$AN$7500,MATCH(V$3,Команды!$A$2:$A$7500,0),$E22+2)=Команды!$AJ$8,TRUE,FALSE),IF(INDEX(Команды!$A$2:$AN$7500,MATCH(V$3,Команды!$A$2:$A$7500,0),$E22+2)=Команды!$AJ$9,TRUE,FALSE),IF(INDEX(Команды!$A$2:$AN$7500,MATCH(V$3,Команды!$A$2:$A$7500,0),$E22+2)=Команды!$AJ$10,TRUE,FALSE),IF(INDEX(Команды!$A$2:$AN$7500,MATCH(V$3,Команды!$A$2:$A$7500,0),$E22+2)=Команды!$AJ$11,TRUE,FALSE),IF(INDEX(Команды!$A$2:$AN$7500,MATCH(V$3,Команды!$A$2:$A$7500,0),$E22+2)=Команды!$AJ$12,TRUE,FALSE),IF(INDEX(Команды!$A$2:$AN$7500,MATCH(V$3,Команды!$A$2:$A$7500,0),$E22+2)=Команды!$AJ$13,TRUE,FALSE),IF(INDEX(Команды!$A$2:$AN$7500,MATCH(V$3,Команды!$A$2:$A$7500,0),$E22+2)=Команды!$AJ$14,TRUE,FALSE),IF(INDEX(Команды!$A$2:$AN$7500,MATCH(V$3,Команды!$A$2:$A$7500,0),$E22+2)=Команды!$AJ$15,TRUE,FALSE),IF(INDEX(Команды!$A$2:$AN$7500,MATCH(V$3,Команды!$A$2:$A$7500,0),$E22+2)=Команды!$AJ$16,TRUE,FALSE),IF(INDEX(Команды!$A$2:$AN$7500,MATCH(V$3,Команды!$A$2:$A$7500,0),$E22+2)=Команды!$AJ$17,TRUE,FALSE),IF(INDEX(Команды!$A$2:$AN$7500,MATCH(V$3,Команды!$A$2:$A$7500,0),$E22+2)=Команды!$AJ$18,TRUE,FALSE),IF(INDEX(Команды!$A$2:$AN$7500,MATCH(V$3,Команды!$A$2:$A$7500,0),$E22+2)=Команды!$AJ$19,TRUE,FALSE)),INDEX(Команды!$AJ$2:$AL$19,MATCH(INDEX(Команды!$A$2:$AN$7500,MATCH(V$3,Команды!$A$2:$A$7500,0),$E22+2),Команды!$AJ$2:$AJ$19,0),3),0)</f>
        <v>В</v>
      </c>
      <c r="X22" s="342"/>
      <c r="Y22" s="174">
        <f>IF(OR(IF(INDEX(Команды!$A$2:$AN$7500,MATCH(Y$3,Команды!$A$2:$A$7500,0),$E22+2)=Команды!$AJ$2,TRUE,FALSE),IF(INDEX(Команды!$A$2:$AN$7500,MATCH(Y$3,Команды!$A$2:$A$7500,0),$E22+2)=Команды!$AJ$3,TRUE,FALSE),IF(INDEX(Команды!$A$2:$AN$7500,MATCH(Y$3,Команды!$A$2:$A$7500,0),$E22+2)=Команды!$AJ$4,TRUE,FALSE),IF(INDEX(Команды!$A$2:$AN$7500,MATCH(Y$3,Команды!$A$2:$A$7500,0),$E22+2)=Команды!$AJ$5,TRUE,FALSE),IF(INDEX(Команды!$A$2:$AN$7500,MATCH(Y$3,Команды!$A$2:$A$7500,0),$E22+2)=Команды!$AJ$6,TRUE,FALSE),IF(INDEX(Команды!$A$2:$AN$7500,MATCH(Y$3,Команды!$A$2:$A$7500,0),$E22+2)=Команды!$AJ$7,TRUE,FALSE),IF(INDEX(Команды!$A$2:$AN$7500,MATCH(Y$3,Команды!$A$2:$A$7500,0),$E22+2)=Команды!$AJ$8,TRUE,FALSE),IF(INDEX(Команды!$A$2:$AN$7500,MATCH(Y$3,Команды!$A$2:$A$7500,0),$E22+2)=Команды!$AJ$9,TRUE,FALSE),IF(INDEX(Команды!$A$2:$AN$7500,MATCH(Y$3,Команды!$A$2:$A$7500,0),$E22+2)=Команды!$AJ$10,TRUE,FALSE),IF(INDEX(Команды!$A$2:$AN$7500,MATCH(Y$3,Команды!$A$2:$A$7500,0),$E22+2)=Команды!$AJ$11,TRUE,FALSE),IF(INDEX(Команды!$A$2:$AN$7500,MATCH(Y$3,Команды!$A$2:$A$7500,0),$E22+2)=Команды!$AJ$12,TRUE,FALSE),IF(INDEX(Команды!$A$2:$AN$7500,MATCH(Y$3,Команды!$A$2:$A$7500,0),$E22+2)=Команды!$AJ$13,TRUE,FALSE),IF(INDEX(Команды!$A$2:$AN$7500,MATCH(Y$3,Команды!$A$2:$A$7500,0),$E22+2)=Команды!$AJ$14,TRUE,FALSE),IF(INDEX(Команды!$A$2:$AN$7500,MATCH(Y$3,Команды!$A$2:$A$7500,0),$E22+2)=Команды!$AJ$15,TRUE,FALSE),IF(INDEX(Команды!$A$2:$AN$7500,MATCH(Y$3,Команды!$A$2:$A$7500,0),$E22+2)=Команды!$AJ$16,TRUE,FALSE),,IF(INDEX(Команды!$A$2:$AN$7500,MATCH(Y$3,Команды!$A$2:$A$7500,0),$E22+2)=Команды!$AJ$17,TRUE,FALSE),,IF(INDEX(Команды!$A$2:$AN$7500,MATCH(Y$3,Команды!$A$2:$A$7500,0),$E22+2)=Команды!$AJ$18,TRUE,FALSE),,IF(INDEX(Команды!$A$2:$AN$7500,MATCH(Y$3,Команды!$A$2:$A$7500,0),$E22+2)=Команды!$AJ$19,TRUE,FALSE)),INDEX(Команды!$AJ$2:$AK$19,MATCH(INDEX(Команды!$A$2:$AN$7500,MATCH(Y$3,Команды!$A$2:$A$7500,0),$E22+2),Команды!$AJ$2:$AJ$19,0),2),0)</f>
        <v>0.3125</v>
      </c>
      <c r="Z22" s="175">
        <f>IF(OR(IF(INDEX(Команды!$A$2:$AN$7500,MATCH(Y$3,Команды!$A$2:$A$7500,0),$E22+2)=Команды!$AJ$2,TRUE,FALSE),IF(INDEX(Команды!$A$2:$AN$7500,MATCH(Y$3,Команды!$A$2:$A$7500,0),$E22+2)=Команды!$AJ$3,TRUE,FALSE),IF(INDEX(Команды!$A$2:$AN$7500,MATCH(Y$3,Команды!$A$2:$A$7500,0),$E22+2)=Команды!$AJ$4,TRUE,FALSE),IF(INDEX(Команды!$A$2:$AN$7500,MATCH(Y$3,Команды!$A$2:$A$7500,0),$E22+2)=Команды!$AJ$5,TRUE,FALSE),IF(INDEX(Команды!$A$2:$AN$7500,MATCH(Y$3,Команды!$A$2:$A$7500,0),$E22+2)=Команды!$AJ$6,TRUE,FALSE),IF(INDEX(Команды!$A$2:$AN$7500,MATCH(Y$3,Команды!$A$2:$A$7500,0),$E22+2)=Команды!$AJ$7,TRUE,FALSE),IF(INDEX(Команды!$A$2:$AN$7500,MATCH(Y$3,Команды!$A$2:$A$7500,0),$E22+2)=Команды!$AJ$8,TRUE,FALSE),IF(INDEX(Команды!$A$2:$AN$7500,MATCH(Y$3,Команды!$A$2:$A$7500,0),$E22+2)=Команды!$AJ$9,TRUE,FALSE),IF(INDEX(Команды!$A$2:$AN$7500,MATCH(Y$3,Команды!$A$2:$A$7500,0),$E22+2)=Команды!$AJ$10,TRUE,FALSE),IF(INDEX(Команды!$A$2:$AN$7500,MATCH(Y$3,Команды!$A$2:$A$7500,0),$E22+2)=Команды!$AJ$11,TRUE,FALSE),IF(INDEX(Команды!$A$2:$AN$7500,MATCH(Y$3,Команды!$A$2:$A$7500,0),$E22+2)=Команды!$AJ$12,TRUE,FALSE),IF(INDEX(Команды!$A$2:$AN$7500,MATCH(Y$3,Команды!$A$2:$A$7500,0),$E22+2)=Команды!$AJ$13,TRUE,FALSE),IF(INDEX(Команды!$A$2:$AN$7500,MATCH(Y$3,Команды!$A$2:$A$7500,0),$E22+2)=Команды!$AJ$14,TRUE,FALSE),IF(INDEX(Команды!$A$2:$AN$7500,MATCH(Y$3,Команды!$A$2:$A$7500,0),$E22+2)=Команды!$AJ$15,TRUE,FALSE),IF(INDEX(Команды!$A$2:$AN$7500,MATCH(Y$3,Команды!$A$2:$A$7500,0),$E22+2)=Команды!$AJ$16,TRUE,FALSE),IF(INDEX(Команды!$A$2:$AN$7500,MATCH(Y$3,Команды!$A$2:$A$7500,0),$E22+2)=Команды!$AJ$17,TRUE,FALSE),IF(INDEX(Команды!$A$2:$AN$7500,MATCH(Y$3,Команды!$A$2:$A$7500,0),$E22+2)=Команды!$AJ$18,TRUE,FALSE),IF(INDEX(Команды!$A$2:$AN$7500,MATCH(Y$3,Команды!$A$2:$A$7500,0),$E22+2)=Команды!$AJ$19,TRUE,FALSE)),INDEX(Команды!$AJ$2:$AL$19,MATCH(INDEX(Команды!$A$2:$AN$7500,MATCH(Y$3,Команды!$A$2:$A$7500,0),$E22+2),Команды!$AJ$2:$AJ$19,0),3),0)</f>
        <v>0.6875</v>
      </c>
      <c r="AA22" s="342"/>
      <c r="AB22" s="174">
        <f>IF(OR(IF(INDEX(Команды!$A$2:$AN$7500,MATCH(AB$3,Команды!$A$2:$A$7500,0),$E22+2)=Команды!$AJ$2,TRUE,FALSE),IF(INDEX(Команды!$A$2:$AN$7500,MATCH(AB$3,Команды!$A$2:$A$7500,0),$E22+2)=Команды!$AJ$3,TRUE,FALSE),IF(INDEX(Команды!$A$2:$AN$7500,MATCH(AB$3,Команды!$A$2:$A$7500,0),$E22+2)=Команды!$AJ$4,TRUE,FALSE),IF(INDEX(Команды!$A$2:$AN$7500,MATCH(AB$3,Команды!$A$2:$A$7500,0),$E22+2)=Команды!$AJ$5,TRUE,FALSE),IF(INDEX(Команды!$A$2:$AN$7500,MATCH(AB$3,Команды!$A$2:$A$7500,0),$E22+2)=Команды!$AJ$6,TRUE,FALSE),IF(INDEX(Команды!$A$2:$AN$7500,MATCH(AB$3,Команды!$A$2:$A$7500,0),$E22+2)=Команды!$AJ$7,TRUE,FALSE),IF(INDEX(Команды!$A$2:$AN$7500,MATCH(AB$3,Команды!$A$2:$A$7500,0),$E22+2)=Команды!$AJ$8,TRUE,FALSE),IF(INDEX(Команды!$A$2:$AN$7500,MATCH(AB$3,Команды!$A$2:$A$7500,0),$E22+2)=Команды!$AJ$9,TRUE,FALSE),IF(INDEX(Команды!$A$2:$AN$7500,MATCH(AB$3,Команды!$A$2:$A$7500,0),$E22+2)=Команды!$AJ$10,TRUE,FALSE),IF(INDEX(Команды!$A$2:$AN$7500,MATCH(AB$3,Команды!$A$2:$A$7500,0),$E22+2)=Команды!$AJ$11,TRUE,FALSE),IF(INDEX(Команды!$A$2:$AN$7500,MATCH(AB$3,Команды!$A$2:$A$7500,0),$E22+2)=Команды!$AJ$12,TRUE,FALSE),IF(INDEX(Команды!$A$2:$AN$7500,MATCH(AB$3,Команды!$A$2:$A$7500,0),$E22+2)=Команды!$AJ$13,TRUE,FALSE),IF(INDEX(Команды!$A$2:$AN$7500,MATCH(AB$3,Команды!$A$2:$A$7500,0),$E22+2)=Команды!$AJ$14,TRUE,FALSE),IF(INDEX(Команды!$A$2:$AN$7500,MATCH(AB$3,Команды!$A$2:$A$7500,0),$E22+2)=Команды!$AJ$15,TRUE,FALSE),IF(INDEX(Команды!$A$2:$AN$7500,MATCH(AB$3,Команды!$A$2:$A$7500,0),$E22+2)=Команды!$AJ$16,TRUE,FALSE),,IF(INDEX(Команды!$A$2:$AN$7500,MATCH(AB$3,Команды!$A$2:$A$7500,0),$E22+2)=Команды!$AJ$17,TRUE,FALSE),,IF(INDEX(Команды!$A$2:$AN$7500,MATCH(AB$3,Команды!$A$2:$A$7500,0),$E22+2)=Команды!$AJ$18,TRUE,FALSE),,IF(INDEX(Команды!$A$2:$AN$7500,MATCH(AB$3,Команды!$A$2:$A$7500,0),$E22+2)=Команды!$AJ$19,TRUE,FALSE)),INDEX(Команды!$AJ$2:$AK$19,MATCH(INDEX(Команды!$A$2:$AN$7500,MATCH(AB$3,Команды!$A$2:$A$7500,0),$E22+2),Команды!$AJ$2:$AJ$19,0),2),0)</f>
        <v>0.3125</v>
      </c>
      <c r="AC22" s="175">
        <f>IF(OR(IF(INDEX(Команды!$A$2:$AN$7500,MATCH(AB$3,Команды!$A$2:$A$7500,0),$E22+2)=Команды!$AJ$2,TRUE,FALSE),IF(INDEX(Команды!$A$2:$AN$7500,MATCH(AB$3,Команды!$A$2:$A$7500,0),$E22+2)=Команды!$AJ$3,TRUE,FALSE),IF(INDEX(Команды!$A$2:$AN$7500,MATCH(AB$3,Команды!$A$2:$A$7500,0),$E22+2)=Команды!$AJ$4,TRUE,FALSE),IF(INDEX(Команды!$A$2:$AN$7500,MATCH(AB$3,Команды!$A$2:$A$7500,0),$E22+2)=Команды!$AJ$5,TRUE,FALSE),IF(INDEX(Команды!$A$2:$AN$7500,MATCH(AB$3,Команды!$A$2:$A$7500,0),$E22+2)=Команды!$AJ$6,TRUE,FALSE),IF(INDEX(Команды!$A$2:$AN$7500,MATCH(AB$3,Команды!$A$2:$A$7500,0),$E22+2)=Команды!$AJ$7,TRUE,FALSE),IF(INDEX(Команды!$A$2:$AN$7500,MATCH(AB$3,Команды!$A$2:$A$7500,0),$E22+2)=Команды!$AJ$8,TRUE,FALSE),IF(INDEX(Команды!$A$2:$AN$7500,MATCH(AB$3,Команды!$A$2:$A$7500,0),$E22+2)=Команды!$AJ$9,TRUE,FALSE),IF(INDEX(Команды!$A$2:$AN$7500,MATCH(AB$3,Команды!$A$2:$A$7500,0),$E22+2)=Команды!$AJ$10,TRUE,FALSE),IF(INDEX(Команды!$A$2:$AN$7500,MATCH(AB$3,Команды!$A$2:$A$7500,0),$E22+2)=Команды!$AJ$11,TRUE,FALSE),IF(INDEX(Команды!$A$2:$AN$7500,MATCH(AB$3,Команды!$A$2:$A$7500,0),$E22+2)=Команды!$AJ$12,TRUE,FALSE),IF(INDEX(Команды!$A$2:$AN$7500,MATCH(AB$3,Команды!$A$2:$A$7500,0),$E22+2)=Команды!$AJ$13,TRUE,FALSE),IF(INDEX(Команды!$A$2:$AN$7500,MATCH(AB$3,Команды!$A$2:$A$7500,0),$E22+2)=Команды!$AJ$14,TRUE,FALSE),IF(INDEX(Команды!$A$2:$AN$7500,MATCH(AB$3,Команды!$A$2:$A$7500,0),$E22+2)=Команды!$AJ$15,TRUE,FALSE),IF(INDEX(Команды!$A$2:$AN$7500,MATCH(AB$3,Команды!$A$2:$A$7500,0),$E22+2)=Команды!$AJ$16,TRUE,FALSE),IF(INDEX(Команды!$A$2:$AN$7500,MATCH(AB$3,Команды!$A$2:$A$7500,0),$E22+2)=Команды!$AJ$17,TRUE,FALSE),IF(INDEX(Команды!$A$2:$AN$7500,MATCH(AB$3,Команды!$A$2:$A$7500,0),$E22+2)=Команды!$AJ$18,TRUE,FALSE),IF(INDEX(Команды!$A$2:$AN$7500,MATCH(AB$3,Команды!$A$2:$A$7500,0),$E22+2)=Команды!$AJ$19,TRUE,FALSE)),INDEX(Команды!$AJ$2:$AL$19,MATCH(INDEX(Команды!$A$2:$AN$7500,MATCH(AB$3,Команды!$A$2:$A$7500,0),$E22+2),Команды!$AJ$2:$AJ$19,0),3),0)</f>
        <v>0.6875</v>
      </c>
      <c r="AD22" s="342"/>
      <c r="AE22" s="174">
        <f>IF(OR(IF(INDEX(Команды!$A$2:$AN$7500,MATCH(AE$3,Команды!$A$2:$A$7500,0),$E22+2)=Команды!$AJ$2,TRUE,FALSE),IF(INDEX(Команды!$A$2:$AN$7500,MATCH(AE$3,Команды!$A$2:$A$7500,0),$E22+2)=Команды!$AJ$3,TRUE,FALSE),IF(INDEX(Команды!$A$2:$AN$7500,MATCH(AE$3,Команды!$A$2:$A$7500,0),$E22+2)=Команды!$AJ$4,TRUE,FALSE),IF(INDEX(Команды!$A$2:$AN$7500,MATCH(AE$3,Команды!$A$2:$A$7500,0),$E22+2)=Команды!$AJ$5,TRUE,FALSE),IF(INDEX(Команды!$A$2:$AN$7500,MATCH(AE$3,Команды!$A$2:$A$7500,0),$E22+2)=Команды!$AJ$6,TRUE,FALSE),IF(INDEX(Команды!$A$2:$AN$7500,MATCH(AE$3,Команды!$A$2:$A$7500,0),$E22+2)=Команды!$AJ$7,TRUE,FALSE),IF(INDEX(Команды!$A$2:$AN$7500,MATCH(AE$3,Команды!$A$2:$A$7500,0),$E22+2)=Команды!$AJ$8,TRUE,FALSE),IF(INDEX(Команды!$A$2:$AN$7500,MATCH(AE$3,Команды!$A$2:$A$7500,0),$E22+2)=Команды!$AJ$9,TRUE,FALSE),IF(INDEX(Команды!$A$2:$AN$7500,MATCH(AE$3,Команды!$A$2:$A$7500,0),$E22+2)=Команды!$AJ$10,TRUE,FALSE),IF(INDEX(Команды!$A$2:$AN$7500,MATCH(AE$3,Команды!$A$2:$A$7500,0),$E22+2)=Команды!$AJ$11,TRUE,FALSE),IF(INDEX(Команды!$A$2:$AN$7500,MATCH(AE$3,Команды!$A$2:$A$7500,0),$E22+2)=Команды!$AJ$12,TRUE,FALSE),IF(INDEX(Команды!$A$2:$AN$7500,MATCH(AE$3,Команды!$A$2:$A$7500,0),$E22+2)=Команды!$AJ$13,TRUE,FALSE),IF(INDEX(Команды!$A$2:$AN$7500,MATCH(AE$3,Команды!$A$2:$A$7500,0),$E22+2)=Команды!$AJ$14,TRUE,FALSE),IF(INDEX(Команды!$A$2:$AN$7500,MATCH(AE$3,Команды!$A$2:$A$7500,0),$E22+2)=Команды!$AJ$15,TRUE,FALSE),IF(INDEX(Команды!$A$2:$AN$7500,MATCH(AE$3,Команды!$A$2:$A$7500,0),$E22+2)=Команды!$AJ$16,TRUE,FALSE),,IF(INDEX(Команды!$A$2:$AN$7500,MATCH(AE$3,Команды!$A$2:$A$7500,0),$E22+2)=Команды!$AJ$17,TRUE,FALSE),,IF(INDEX(Команды!$A$2:$AN$7500,MATCH(AE$3,Команды!$A$2:$A$7500,0),$E22+2)=Команды!$AJ$18,TRUE,FALSE),,IF(INDEX(Команды!$A$2:$AN$7500,MATCH(AE$3,Команды!$A$2:$A$7500,0),$E22+2)=Команды!$AJ$19,TRUE,FALSE)),INDEX(Команды!$AJ$2:$AK$19,MATCH(INDEX(Команды!$A$2:$AN$7500,MATCH(AE$3,Команды!$A$2:$A$7500,0),$E22+2),Команды!$AJ$2:$AJ$19,0),2),0)</f>
        <v>0.375</v>
      </c>
      <c r="AF22" s="175">
        <f>IF(OR(IF(INDEX(Команды!$A$2:$AN$7500,MATCH(AE$3,Команды!$A$2:$A$7500,0),$E22+2)=Команды!$AJ$2,TRUE,FALSE),IF(INDEX(Команды!$A$2:$AN$7500,MATCH(AE$3,Команды!$A$2:$A$7500,0),$E22+2)=Команды!$AJ$3,TRUE,FALSE),IF(INDEX(Команды!$A$2:$AN$7500,MATCH(AE$3,Команды!$A$2:$A$7500,0),$E22+2)=Команды!$AJ$4,TRUE,FALSE),IF(INDEX(Команды!$A$2:$AN$7500,MATCH(AE$3,Команды!$A$2:$A$7500,0),$E22+2)=Команды!$AJ$5,TRUE,FALSE),IF(INDEX(Команды!$A$2:$AN$7500,MATCH(AE$3,Команды!$A$2:$A$7500,0),$E22+2)=Команды!$AJ$6,TRUE,FALSE),IF(INDEX(Команды!$A$2:$AN$7500,MATCH(AE$3,Команды!$A$2:$A$7500,0),$E22+2)=Команды!$AJ$7,TRUE,FALSE),IF(INDEX(Команды!$A$2:$AN$7500,MATCH(AE$3,Команды!$A$2:$A$7500,0),$E22+2)=Команды!$AJ$8,TRUE,FALSE),IF(INDEX(Команды!$A$2:$AN$7500,MATCH(AE$3,Команды!$A$2:$A$7500,0),$E22+2)=Команды!$AJ$9,TRUE,FALSE),IF(INDEX(Команды!$A$2:$AN$7500,MATCH(AE$3,Команды!$A$2:$A$7500,0),$E22+2)=Команды!$AJ$10,TRUE,FALSE),IF(INDEX(Команды!$A$2:$AN$7500,MATCH(AE$3,Команды!$A$2:$A$7500,0),$E22+2)=Команды!$AJ$11,TRUE,FALSE),IF(INDEX(Команды!$A$2:$AN$7500,MATCH(AE$3,Команды!$A$2:$A$7500,0),$E22+2)=Команды!$AJ$12,TRUE,FALSE),IF(INDEX(Команды!$A$2:$AN$7500,MATCH(AE$3,Команды!$A$2:$A$7500,0),$E22+2)=Команды!$AJ$13,TRUE,FALSE),IF(INDEX(Команды!$A$2:$AN$7500,MATCH(AE$3,Команды!$A$2:$A$7500,0),$E22+2)=Команды!$AJ$14,TRUE,FALSE),IF(INDEX(Команды!$A$2:$AN$7500,MATCH(AE$3,Команды!$A$2:$A$7500,0),$E22+2)=Команды!$AJ$15,TRUE,FALSE),IF(INDEX(Команды!$A$2:$AN$7500,MATCH(AE$3,Команды!$A$2:$A$7500,0),$E22+2)=Команды!$AJ$16,TRUE,FALSE),IF(INDEX(Команды!$A$2:$AN$7500,MATCH(AE$3,Команды!$A$2:$A$7500,0),$E22+2)=Команды!$AJ$17,TRUE,FALSE),IF(INDEX(Команды!$A$2:$AN$7500,MATCH(AE$3,Команды!$A$2:$A$7500,0),$E22+2)=Команды!$AJ$18,TRUE,FALSE),IF(INDEX(Команды!$A$2:$AN$7500,MATCH(AE$3,Команды!$A$2:$A$7500,0),$E22+2)=Команды!$AJ$19,TRUE,FALSE)),INDEX(Команды!$AJ$2:$AL$19,MATCH(INDEX(Команды!$A$2:$AN$7500,MATCH(AE$3,Команды!$A$2:$A$7500,0),$E22+2),Команды!$AJ$2:$AJ$19,0),3),0)</f>
        <v>0.75</v>
      </c>
      <c r="AG22" s="342"/>
      <c r="AH22" s="174">
        <f>IF(OR(IF(INDEX(Команды!$A$2:$AN$7500,MATCH(AH$3,Команды!$A$2:$A$7500,0),$E22+2)=Команды!$AJ$2,TRUE,FALSE),IF(INDEX(Команды!$A$2:$AN$7500,MATCH(AH$3,Команды!$A$2:$A$7500,0),$E22+2)=Команды!$AJ$3,TRUE,FALSE),IF(INDEX(Команды!$A$2:$AN$7500,MATCH(AH$3,Команды!$A$2:$A$7500,0),$E22+2)=Команды!$AJ$4,TRUE,FALSE),IF(INDEX(Команды!$A$2:$AN$7500,MATCH(AH$3,Команды!$A$2:$A$7500,0),$E22+2)=Команды!$AJ$5,TRUE,FALSE),IF(INDEX(Команды!$A$2:$AN$7500,MATCH(AH$3,Команды!$A$2:$A$7500,0),$E22+2)=Команды!$AJ$6,TRUE,FALSE),IF(INDEX(Команды!$A$2:$AN$7500,MATCH(AH$3,Команды!$A$2:$A$7500,0),$E22+2)=Команды!$AJ$7,TRUE,FALSE),IF(INDEX(Команды!$A$2:$AN$7500,MATCH(AH$3,Команды!$A$2:$A$7500,0),$E22+2)=Команды!$AJ$8,TRUE,FALSE),IF(INDEX(Команды!$A$2:$AN$7500,MATCH(AH$3,Команды!$A$2:$A$7500,0),$E22+2)=Команды!$AJ$9,TRUE,FALSE),IF(INDEX(Команды!$A$2:$AN$7500,MATCH(AH$3,Команды!$A$2:$A$7500,0),$E22+2)=Команды!$AJ$10,TRUE,FALSE),IF(INDEX(Команды!$A$2:$AN$7500,MATCH(AH$3,Команды!$A$2:$A$7500,0),$E22+2)=Команды!$AJ$11,TRUE,FALSE),IF(INDEX(Команды!$A$2:$AN$7500,MATCH(AH$3,Команды!$A$2:$A$7500,0),$E22+2)=Команды!$AJ$12,TRUE,FALSE),IF(INDEX(Команды!$A$2:$AN$7500,MATCH(AH$3,Команды!$A$2:$A$7500,0),$E22+2)=Команды!$AJ$13,TRUE,FALSE),IF(INDEX(Команды!$A$2:$AN$7500,MATCH(AH$3,Команды!$A$2:$A$7500,0),$E22+2)=Команды!$AJ$14,TRUE,FALSE),IF(INDEX(Команды!$A$2:$AN$7500,MATCH(AH$3,Команды!$A$2:$A$7500,0),$E22+2)=Команды!$AJ$15,TRUE,FALSE),IF(INDEX(Команды!$A$2:$AN$7500,MATCH(AH$3,Команды!$A$2:$A$7500,0),$E22+2)=Команды!$AJ$16,TRUE,FALSE),,IF(INDEX(Команды!$A$2:$AN$7500,MATCH(AH$3,Команды!$A$2:$A$7500,0),$E22+2)=Команды!$AJ$17,TRUE,FALSE),,IF(INDEX(Команды!$A$2:$AN$7500,MATCH(AH$3,Команды!$A$2:$A$7500,0),$E22+2)=Команды!$AJ$18,TRUE,FALSE),,IF(INDEX(Команды!$A$2:$AN$7500,MATCH(AH$3,Команды!$A$2:$A$7500,0),$E22+2)=Команды!$AJ$19,TRUE,FALSE)),INDEX(Команды!$AJ$2:$AK$19,MATCH(INDEX(Команды!$A$2:$AN$7500,MATCH(AH$3,Команды!$A$2:$A$7500,0),$E22+2),Команды!$AJ$2:$AJ$19,0),2),0)</f>
        <v>0.64583333333333337</v>
      </c>
      <c r="AI22" s="175">
        <f>IF(OR(IF(INDEX(Команды!$A$2:$AN$7500,MATCH(AH$3,Команды!$A$2:$A$7500,0),$E22+2)=Команды!$AJ$2,TRUE,FALSE),IF(INDEX(Команды!$A$2:$AN$7500,MATCH(AH$3,Команды!$A$2:$A$7500,0),$E22+2)=Команды!$AJ$3,TRUE,FALSE),IF(INDEX(Команды!$A$2:$AN$7500,MATCH(AH$3,Команды!$A$2:$A$7500,0),$E22+2)=Команды!$AJ$4,TRUE,FALSE),IF(INDEX(Команды!$A$2:$AN$7500,MATCH(AH$3,Команды!$A$2:$A$7500,0),$E22+2)=Команды!$AJ$5,TRUE,FALSE),IF(INDEX(Команды!$A$2:$AN$7500,MATCH(AH$3,Команды!$A$2:$A$7500,0),$E22+2)=Команды!$AJ$6,TRUE,FALSE),IF(INDEX(Команды!$A$2:$AN$7500,MATCH(AH$3,Команды!$A$2:$A$7500,0),$E22+2)=Команды!$AJ$7,TRUE,FALSE),IF(INDEX(Команды!$A$2:$AN$7500,MATCH(AH$3,Команды!$A$2:$A$7500,0),$E22+2)=Команды!$AJ$8,TRUE,FALSE),IF(INDEX(Команды!$A$2:$AN$7500,MATCH(AH$3,Команды!$A$2:$A$7500,0),$E22+2)=Команды!$AJ$9,TRUE,FALSE),IF(INDEX(Команды!$A$2:$AN$7500,MATCH(AH$3,Команды!$A$2:$A$7500,0),$E22+2)=Команды!$AJ$10,TRUE,FALSE),IF(INDEX(Команды!$A$2:$AN$7500,MATCH(AH$3,Команды!$A$2:$A$7500,0),$E22+2)=Команды!$AJ$11,TRUE,FALSE),IF(INDEX(Команды!$A$2:$AN$7500,MATCH(AH$3,Команды!$A$2:$A$7500,0),$E22+2)=Команды!$AJ$12,TRUE,FALSE),IF(INDEX(Команды!$A$2:$AN$7500,MATCH(AH$3,Команды!$A$2:$A$7500,0),$E22+2)=Команды!$AJ$13,TRUE,FALSE),IF(INDEX(Команды!$A$2:$AN$7500,MATCH(AH$3,Команды!$A$2:$A$7500,0),$E22+2)=Команды!$AJ$14,TRUE,FALSE),IF(INDEX(Команды!$A$2:$AN$7500,MATCH(AH$3,Команды!$A$2:$A$7500,0),$E22+2)=Команды!$AJ$15,TRUE,FALSE),IF(INDEX(Команды!$A$2:$AN$7500,MATCH(AH$3,Команды!$A$2:$A$7500,0),$E22+2)=Команды!$AJ$16,TRUE,FALSE),IF(INDEX(Команды!$A$2:$AN$7500,MATCH(AH$3,Команды!$A$2:$A$7500,0),$E22+2)=Команды!$AJ$17,TRUE,FALSE),IF(INDEX(Команды!$A$2:$AN$7500,MATCH(AH$3,Команды!$A$2:$A$7500,0),$E22+2)=Команды!$AJ$18,TRUE,FALSE),IF(INDEX(Команды!$A$2:$AN$7500,MATCH(AH$3,Команды!$A$2:$A$7500,0),$E22+2)=Команды!$AJ$19,TRUE,FALSE)),INDEX(Команды!$AJ$2:$AL$19,MATCH(INDEX(Команды!$A$2:$AN$7500,MATCH(AH$3,Команды!$A$2:$A$7500,0),$E22+2),Команды!$AJ$2:$AJ$19,0),3),0)</f>
        <v>1.0208333333333333</v>
      </c>
      <c r="AJ22" s="342"/>
      <c r="AK22" s="174" t="str">
        <f>IF(OR(IF(INDEX(Команды!$A$2:$AN$7500,MATCH(AK$3,Команды!$A$2:$A$7500,0),$E22+2)=Команды!$AJ$2,TRUE,FALSE),IF(INDEX(Команды!$A$2:$AN$7500,MATCH(AK$3,Команды!$A$2:$A$7500,0),$E22+2)=Команды!$AJ$3,TRUE,FALSE),IF(INDEX(Команды!$A$2:$AN$7500,MATCH(AK$3,Команды!$A$2:$A$7500,0),$E22+2)=Команды!$AJ$4,TRUE,FALSE),IF(INDEX(Команды!$A$2:$AN$7500,MATCH(AK$3,Команды!$A$2:$A$7500,0),$E22+2)=Команды!$AJ$5,TRUE,FALSE),IF(INDEX(Команды!$A$2:$AN$7500,MATCH(AK$3,Команды!$A$2:$A$7500,0),$E22+2)=Команды!$AJ$6,TRUE,FALSE),IF(INDEX(Команды!$A$2:$AN$7500,MATCH(AK$3,Команды!$A$2:$A$7500,0),$E22+2)=Команды!$AJ$7,TRUE,FALSE),IF(INDEX(Команды!$A$2:$AN$7500,MATCH(AK$3,Команды!$A$2:$A$7500,0),$E22+2)=Команды!$AJ$8,TRUE,FALSE),IF(INDEX(Команды!$A$2:$AN$7500,MATCH(AK$3,Команды!$A$2:$A$7500,0),$E22+2)=Команды!$AJ$9,TRUE,FALSE),IF(INDEX(Команды!$A$2:$AN$7500,MATCH(AK$3,Команды!$A$2:$A$7500,0),$E22+2)=Команды!$AJ$10,TRUE,FALSE),IF(INDEX(Команды!$A$2:$AN$7500,MATCH(AK$3,Команды!$A$2:$A$7500,0),$E22+2)=Команды!$AJ$11,TRUE,FALSE),IF(INDEX(Команды!$A$2:$AN$7500,MATCH(AK$3,Команды!$A$2:$A$7500,0),$E22+2)=Команды!$AJ$12,TRUE,FALSE),IF(INDEX(Команды!$A$2:$AN$7500,MATCH(AK$3,Команды!$A$2:$A$7500,0),$E22+2)=Команды!$AJ$13,TRUE,FALSE),IF(INDEX(Команды!$A$2:$AN$7500,MATCH(AK$3,Команды!$A$2:$A$7500,0),$E22+2)=Команды!$AJ$14,TRUE,FALSE),IF(INDEX(Команды!$A$2:$AN$7500,MATCH(AK$3,Команды!$A$2:$A$7500,0),$E22+2)=Команды!$AJ$15,TRUE,FALSE),IF(INDEX(Команды!$A$2:$AN$7500,MATCH(AK$3,Команды!$A$2:$A$7500,0),$E22+2)=Команды!$AJ$16,TRUE,FALSE),,IF(INDEX(Команды!$A$2:$AN$7500,MATCH(AK$3,Команды!$A$2:$A$7500,0),$E22+2)=Команды!$AJ$17,TRUE,FALSE),,IF(INDEX(Команды!$A$2:$AN$7500,MATCH(AK$3,Команды!$A$2:$A$7500,0),$E22+2)=Команды!$AJ$18,TRUE,FALSE),,IF(INDEX(Команды!$A$2:$AN$7500,MATCH(AK$3,Команды!$A$2:$A$7500,0),$E22+2)=Команды!$AJ$19,TRUE,FALSE)),INDEX(Команды!$AJ$2:$AK$19,MATCH(INDEX(Команды!$A$2:$AN$7500,MATCH(AK$3,Команды!$A$2:$A$7500,0),$E22+2),Команды!$AJ$2:$AJ$19,0),2),0)</f>
        <v>В</v>
      </c>
      <c r="AL22" s="175" t="str">
        <f>IF(OR(IF(INDEX(Команды!$A$2:$AN$7500,MATCH(AK$3,Команды!$A$2:$A$7500,0),$E22+2)=Команды!$AJ$2,TRUE,FALSE),IF(INDEX(Команды!$A$2:$AN$7500,MATCH(AK$3,Команды!$A$2:$A$7500,0),$E22+2)=Команды!$AJ$3,TRUE,FALSE),IF(INDEX(Команды!$A$2:$AN$7500,MATCH(AK$3,Команды!$A$2:$A$7500,0),$E22+2)=Команды!$AJ$4,TRUE,FALSE),IF(INDEX(Команды!$A$2:$AN$7500,MATCH(AK$3,Команды!$A$2:$A$7500,0),$E22+2)=Команды!$AJ$5,TRUE,FALSE),IF(INDEX(Команды!$A$2:$AN$7500,MATCH(AK$3,Команды!$A$2:$A$7500,0),$E22+2)=Команды!$AJ$6,TRUE,FALSE),IF(INDEX(Команды!$A$2:$AN$7500,MATCH(AK$3,Команды!$A$2:$A$7500,0),$E22+2)=Команды!$AJ$7,TRUE,FALSE),IF(INDEX(Команды!$A$2:$AN$7500,MATCH(AK$3,Команды!$A$2:$A$7500,0),$E22+2)=Команды!$AJ$8,TRUE,FALSE),IF(INDEX(Команды!$A$2:$AN$7500,MATCH(AK$3,Команды!$A$2:$A$7500,0),$E22+2)=Команды!$AJ$9,TRUE,FALSE),IF(INDEX(Команды!$A$2:$AN$7500,MATCH(AK$3,Команды!$A$2:$A$7500,0),$E22+2)=Команды!$AJ$10,TRUE,FALSE),IF(INDEX(Команды!$A$2:$AN$7500,MATCH(AK$3,Команды!$A$2:$A$7500,0),$E22+2)=Команды!$AJ$11,TRUE,FALSE),IF(INDEX(Команды!$A$2:$AN$7500,MATCH(AK$3,Команды!$A$2:$A$7500,0),$E22+2)=Команды!$AJ$12,TRUE,FALSE),IF(INDEX(Команды!$A$2:$AN$7500,MATCH(AK$3,Команды!$A$2:$A$7500,0),$E22+2)=Команды!$AJ$13,TRUE,FALSE),IF(INDEX(Команды!$A$2:$AN$7500,MATCH(AK$3,Команды!$A$2:$A$7500,0),$E22+2)=Команды!$AJ$14,TRUE,FALSE),IF(INDEX(Команды!$A$2:$AN$7500,MATCH(AK$3,Команды!$A$2:$A$7500,0),$E22+2)=Команды!$AJ$15,TRUE,FALSE),IF(INDEX(Команды!$A$2:$AN$7500,MATCH(AK$3,Команды!$A$2:$A$7500,0),$E22+2)=Команды!$AJ$16,TRUE,FALSE),IF(INDEX(Команды!$A$2:$AN$7500,MATCH(AK$3,Команды!$A$2:$A$7500,0),$E22+2)=Команды!$AJ$17,TRUE,FALSE),IF(INDEX(Команды!$A$2:$AN$7500,MATCH(AK$3,Команды!$A$2:$A$7500,0),$E22+2)=Команды!$AJ$18,TRUE,FALSE),IF(INDEX(Команды!$A$2:$AN$7500,MATCH(AK$3,Команды!$A$2:$A$7500,0),$E22+2)=Команды!$AJ$19,TRUE,FALSE)),INDEX(Команды!$AJ$2:$AL$19,MATCH(INDEX(Команды!$A$2:$AN$7500,MATCH(AK$3,Команды!$A$2:$A$7500,0),$E22+2),Команды!$AJ$2:$AJ$19,0),3),0)</f>
        <v>В</v>
      </c>
      <c r="AM22" s="342"/>
      <c r="AN22" s="174" t="str">
        <f>IF(OR(IF(INDEX(Команды!$A$2:$AN$7500,MATCH(AN$3,Команды!$A$2:$A$7500,0),$E22+2)=Команды!$AJ$2,TRUE,FALSE),IF(INDEX(Команды!$A$2:$AN$7500,MATCH(AN$3,Команды!$A$2:$A$7500,0),$E22+2)=Команды!$AJ$3,TRUE,FALSE),IF(INDEX(Команды!$A$2:$AN$7500,MATCH(AN$3,Команды!$A$2:$A$7500,0),$E22+2)=Команды!$AJ$4,TRUE,FALSE),IF(INDEX(Команды!$A$2:$AN$7500,MATCH(AN$3,Команды!$A$2:$A$7500,0),$E22+2)=Команды!$AJ$5,TRUE,FALSE),IF(INDEX(Команды!$A$2:$AN$7500,MATCH(AN$3,Команды!$A$2:$A$7500,0),$E22+2)=Команды!$AJ$6,TRUE,FALSE),IF(INDEX(Команды!$A$2:$AN$7500,MATCH(AN$3,Команды!$A$2:$A$7500,0),$E22+2)=Команды!$AJ$7,TRUE,FALSE),IF(INDEX(Команды!$A$2:$AN$7500,MATCH(AN$3,Команды!$A$2:$A$7500,0),$E22+2)=Команды!$AJ$8,TRUE,FALSE),IF(INDEX(Команды!$A$2:$AN$7500,MATCH(AN$3,Команды!$A$2:$A$7500,0),$E22+2)=Команды!$AJ$9,TRUE,FALSE),IF(INDEX(Команды!$A$2:$AN$7500,MATCH(AN$3,Команды!$A$2:$A$7500,0),$E22+2)=Команды!$AJ$10,TRUE,FALSE),IF(INDEX(Команды!$A$2:$AN$7500,MATCH(AN$3,Команды!$A$2:$A$7500,0),$E22+2)=Команды!$AJ$11,TRUE,FALSE),IF(INDEX(Команды!$A$2:$AN$7500,MATCH(AN$3,Команды!$A$2:$A$7500,0),$E22+2)=Команды!$AJ$12,TRUE,FALSE),IF(INDEX(Команды!$A$2:$AN$7500,MATCH(AN$3,Команды!$A$2:$A$7500,0),$E22+2)=Команды!$AJ$13,TRUE,FALSE),IF(INDEX(Команды!$A$2:$AN$7500,MATCH(AN$3,Команды!$A$2:$A$7500,0),$E22+2)=Команды!$AJ$14,TRUE,FALSE),IF(INDEX(Команды!$A$2:$AN$7500,MATCH(AN$3,Команды!$A$2:$A$7500,0),$E22+2)=Команды!$AJ$15,TRUE,FALSE),IF(INDEX(Команды!$A$2:$AN$7500,MATCH(AN$3,Команды!$A$2:$A$7500,0),$E22+2)=Команды!$AJ$16,TRUE,FALSE),,IF(INDEX(Команды!$A$2:$AN$7500,MATCH(AN$3,Команды!$A$2:$A$7500,0),$E22+2)=Команды!$AJ$17,TRUE,FALSE),,IF(INDEX(Команды!$A$2:$AN$7500,MATCH(AN$3,Команды!$A$2:$A$7500,0),$E22+2)=Команды!$AJ$18,TRUE,FALSE),,IF(INDEX(Команды!$A$2:$AN$7500,MATCH(AN$3,Команды!$A$2:$A$7500,0),$E22+2)=Команды!$AJ$19,TRUE,FALSE)),INDEX(Команды!$AJ$2:$AK$19,MATCH(INDEX(Команды!$A$2:$AN$7500,MATCH(AN$3,Команды!$A$2:$A$7500,0),$E22+2),Команды!$AJ$2:$AJ$19,0),2),0)</f>
        <v>В</v>
      </c>
      <c r="AO22" s="175" t="str">
        <f>IF(OR(IF(INDEX(Команды!$A$2:$AN$7500,MATCH(AN$3,Команды!$A$2:$A$7500,0),$E22+2)=Команды!$AJ$2,TRUE,FALSE),IF(INDEX(Команды!$A$2:$AN$7500,MATCH(AN$3,Команды!$A$2:$A$7500,0),$E22+2)=Команды!$AJ$3,TRUE,FALSE),IF(INDEX(Команды!$A$2:$AN$7500,MATCH(AN$3,Команды!$A$2:$A$7500,0),$E22+2)=Команды!$AJ$4,TRUE,FALSE),IF(INDEX(Команды!$A$2:$AN$7500,MATCH(AN$3,Команды!$A$2:$A$7500,0),$E22+2)=Команды!$AJ$5,TRUE,FALSE),IF(INDEX(Команды!$A$2:$AN$7500,MATCH(AN$3,Команды!$A$2:$A$7500,0),$E22+2)=Команды!$AJ$6,TRUE,FALSE),IF(INDEX(Команды!$A$2:$AN$7500,MATCH(AN$3,Команды!$A$2:$A$7500,0),$E22+2)=Команды!$AJ$7,TRUE,FALSE),IF(INDEX(Команды!$A$2:$AN$7500,MATCH(AN$3,Команды!$A$2:$A$7500,0),$E22+2)=Команды!$AJ$8,TRUE,FALSE),IF(INDEX(Команды!$A$2:$AN$7500,MATCH(AN$3,Команды!$A$2:$A$7500,0),$E22+2)=Команды!$AJ$9,TRUE,FALSE),IF(INDEX(Команды!$A$2:$AN$7500,MATCH(AN$3,Команды!$A$2:$A$7500,0),$E22+2)=Команды!$AJ$10,TRUE,FALSE),IF(INDEX(Команды!$A$2:$AN$7500,MATCH(AN$3,Команды!$A$2:$A$7500,0),$E22+2)=Команды!$AJ$11,TRUE,FALSE),IF(INDEX(Команды!$A$2:$AN$7500,MATCH(AN$3,Команды!$A$2:$A$7500,0),$E22+2)=Команды!$AJ$12,TRUE,FALSE),IF(INDEX(Команды!$A$2:$AN$7500,MATCH(AN$3,Команды!$A$2:$A$7500,0),$E22+2)=Команды!$AJ$13,TRUE,FALSE),IF(INDEX(Команды!$A$2:$AN$7500,MATCH(AN$3,Команды!$A$2:$A$7500,0),$E22+2)=Команды!$AJ$14,TRUE,FALSE),IF(INDEX(Команды!$A$2:$AN$7500,MATCH(AN$3,Команды!$A$2:$A$7500,0),$E22+2)=Команды!$AJ$15,TRUE,FALSE),IF(INDEX(Команды!$A$2:$AN$7500,MATCH(AN$3,Команды!$A$2:$A$7500,0),$E22+2)=Команды!$AJ$16,TRUE,FALSE),IF(INDEX(Команды!$A$2:$AN$7500,MATCH(AN$3,Команды!$A$2:$A$7500,0),$E22+2)=Команды!$AJ$17,TRUE,FALSE),IF(INDEX(Команды!$A$2:$AN$7500,MATCH(AN$3,Команды!$A$2:$A$7500,0),$E22+2)=Команды!$AJ$18,TRUE,FALSE),IF(INDEX(Команды!$A$2:$AN$7500,MATCH(AN$3,Команды!$A$2:$A$7500,0),$E22+2)=Команды!$AJ$19,TRUE,FALSE)),INDEX(Команды!$AJ$2:$AL$19,MATCH(INDEX(Команды!$A$2:$AN$7500,MATCH(AN$3,Команды!$A$2:$A$7500,0),$E22+2),Команды!$AJ$2:$AJ$19,0),3),0)</f>
        <v>В</v>
      </c>
      <c r="AP22" s="342"/>
      <c r="AQ22" s="174">
        <f>IF(OR(IF(INDEX(Команды!$A$2:$AN$7500,MATCH(AQ$3,Команды!$A$2:$A$7500,0),$E22+2)=Команды!$AJ$2,TRUE,FALSE),IF(INDEX(Команды!$A$2:$AN$7500,MATCH(AQ$3,Команды!$A$2:$A$7500,0),$E22+2)=Команды!$AJ$3,TRUE,FALSE),IF(INDEX(Команды!$A$2:$AN$7500,MATCH(AQ$3,Команды!$A$2:$A$7500,0),$E22+2)=Команды!$AJ$4,TRUE,FALSE),IF(INDEX(Команды!$A$2:$AN$7500,MATCH(AQ$3,Команды!$A$2:$A$7500,0),$E22+2)=Команды!$AJ$5,TRUE,FALSE),IF(INDEX(Команды!$A$2:$AN$7500,MATCH(AQ$3,Команды!$A$2:$A$7500,0),$E22+2)=Команды!$AJ$6,TRUE,FALSE),IF(INDEX(Команды!$A$2:$AN$7500,MATCH(AQ$3,Команды!$A$2:$A$7500,0),$E22+2)=Команды!$AJ$7,TRUE,FALSE),IF(INDEX(Команды!$A$2:$AN$7500,MATCH(AQ$3,Команды!$A$2:$A$7500,0),$E22+2)=Команды!$AJ$8,TRUE,FALSE),IF(INDEX(Команды!$A$2:$AN$7500,MATCH(AQ$3,Команды!$A$2:$A$7500,0),$E22+2)=Команды!$AJ$9,TRUE,FALSE),IF(INDEX(Команды!$A$2:$AN$7500,MATCH(AQ$3,Команды!$A$2:$A$7500,0),$E22+2)=Команды!$AJ$10,TRUE,FALSE),IF(INDEX(Команды!$A$2:$AN$7500,MATCH(AQ$3,Команды!$A$2:$A$7500,0),$E22+2)=Команды!$AJ$11,TRUE,FALSE),IF(INDEX(Команды!$A$2:$AN$7500,MATCH(AQ$3,Команды!$A$2:$A$7500,0),$E22+2)=Команды!$AJ$12,TRUE,FALSE),IF(INDEX(Команды!$A$2:$AN$7500,MATCH(AQ$3,Команды!$A$2:$A$7500,0),$E22+2)=Команды!$AJ$13,TRUE,FALSE),IF(INDEX(Команды!$A$2:$AN$7500,MATCH(AQ$3,Команды!$A$2:$A$7500,0),$E22+2)=Команды!$AJ$14,TRUE,FALSE),IF(INDEX(Команды!$A$2:$AN$7500,MATCH(AQ$3,Команды!$A$2:$A$7500,0),$E22+2)=Команды!$AJ$15,TRUE,FALSE),IF(INDEX(Команды!$A$2:$AN$7500,MATCH(AQ$3,Команды!$A$2:$A$7500,0),$E22+2)=Команды!$AJ$16,TRUE,FALSE),,IF(INDEX(Команды!$A$2:$AN$7500,MATCH(AQ$3,Команды!$A$2:$A$7500,0),$E22+2)=Команды!$AJ$17,TRUE,FALSE),,IF(INDEX(Команды!$A$2:$AN$7500,MATCH(AQ$3,Команды!$A$2:$A$7500,0),$E22+2)=Команды!$AJ$18,TRUE,FALSE),,IF(INDEX(Команды!$A$2:$AN$7500,MATCH(AQ$3,Команды!$A$2:$A$7500,0),$E22+2)=Команды!$AJ$19,TRUE,FALSE)),INDEX(Команды!$AJ$2:$AK$19,MATCH(INDEX(Команды!$A$2:$AN$7500,MATCH(AQ$3,Команды!$A$2:$A$7500,0),$E22+2),Команды!$AJ$2:$AJ$19,0),2),0)</f>
        <v>0.28125</v>
      </c>
      <c r="AR22" s="175">
        <f>IF(OR(IF(INDEX(Команды!$A$2:$AN$7500,MATCH(AQ$3,Команды!$A$2:$A$7500,0),$E22+2)=Команды!$AJ$2,TRUE,FALSE),IF(INDEX(Команды!$A$2:$AN$7500,MATCH(AQ$3,Команды!$A$2:$A$7500,0),$E22+2)=Команды!$AJ$3,TRUE,FALSE),IF(INDEX(Команды!$A$2:$AN$7500,MATCH(AQ$3,Команды!$A$2:$A$7500,0),$E22+2)=Команды!$AJ$4,TRUE,FALSE),IF(INDEX(Команды!$A$2:$AN$7500,MATCH(AQ$3,Команды!$A$2:$A$7500,0),$E22+2)=Команды!$AJ$5,TRUE,FALSE),IF(INDEX(Команды!$A$2:$AN$7500,MATCH(AQ$3,Команды!$A$2:$A$7500,0),$E22+2)=Команды!$AJ$6,TRUE,FALSE),IF(INDEX(Команды!$A$2:$AN$7500,MATCH(AQ$3,Команды!$A$2:$A$7500,0),$E22+2)=Команды!$AJ$7,TRUE,FALSE),IF(INDEX(Команды!$A$2:$AN$7500,MATCH(AQ$3,Команды!$A$2:$A$7500,0),$E22+2)=Команды!$AJ$8,TRUE,FALSE),IF(INDEX(Команды!$A$2:$AN$7500,MATCH(AQ$3,Команды!$A$2:$A$7500,0),$E22+2)=Команды!$AJ$9,TRUE,FALSE),IF(INDEX(Команды!$A$2:$AN$7500,MATCH(AQ$3,Команды!$A$2:$A$7500,0),$E22+2)=Команды!$AJ$10,TRUE,FALSE),IF(INDEX(Команды!$A$2:$AN$7500,MATCH(AQ$3,Команды!$A$2:$A$7500,0),$E22+2)=Команды!$AJ$11,TRUE,FALSE),IF(INDEX(Команды!$A$2:$AN$7500,MATCH(AQ$3,Команды!$A$2:$A$7500,0),$E22+2)=Команды!$AJ$12,TRUE,FALSE),IF(INDEX(Команды!$A$2:$AN$7500,MATCH(AQ$3,Команды!$A$2:$A$7500,0),$E22+2)=Команды!$AJ$13,TRUE,FALSE),IF(INDEX(Команды!$A$2:$AN$7500,MATCH(AQ$3,Команды!$A$2:$A$7500,0),$E22+2)=Команды!$AJ$14,TRUE,FALSE),IF(INDEX(Команды!$A$2:$AN$7500,MATCH(AQ$3,Команды!$A$2:$A$7500,0),$E22+2)=Команды!$AJ$15,TRUE,FALSE),IF(INDEX(Команды!$A$2:$AN$7500,MATCH(AQ$3,Команды!$A$2:$A$7500,0),$E22+2)=Команды!$AJ$16,TRUE,FALSE),IF(INDEX(Команды!$A$2:$AN$7500,MATCH(AQ$3,Команды!$A$2:$A$7500,0),$E22+2)=Команды!$AJ$17,TRUE,FALSE),IF(INDEX(Команды!$A$2:$AN$7500,MATCH(AQ$3,Команды!$A$2:$A$7500,0),$E22+2)=Команды!$AJ$18,TRUE,FALSE),IF(INDEX(Команды!$A$2:$AN$7500,MATCH(AQ$3,Команды!$A$2:$A$7500,0),$E22+2)=Команды!$AJ$19,TRUE,FALSE)),INDEX(Команды!$AJ$2:$AL$19,MATCH(INDEX(Команды!$A$2:$AN$7500,MATCH(AQ$3,Команды!$A$2:$A$7500,0),$E22+2),Команды!$AJ$2:$AJ$19,0),3),0)</f>
        <v>0.65625</v>
      </c>
      <c r="AS22" s="342"/>
      <c r="AT22" s="174">
        <f>IF(OR(IF(INDEX(Команды!$A$2:$AN$7500,MATCH(AT$3,Команды!$A$2:$A$7500,0),$E22+2)=Команды!$AJ$2,TRUE,FALSE),IF(INDEX(Команды!$A$2:$AN$7500,MATCH(AT$3,Команды!$A$2:$A$7500,0),$E22+2)=Команды!$AJ$3,TRUE,FALSE),IF(INDEX(Команды!$A$2:$AN$7500,MATCH(AT$3,Команды!$A$2:$A$7500,0),$E22+2)=Команды!$AJ$4,TRUE,FALSE),IF(INDEX(Команды!$A$2:$AN$7500,MATCH(AT$3,Команды!$A$2:$A$7500,0),$E22+2)=Команды!$AJ$5,TRUE,FALSE),IF(INDEX(Команды!$A$2:$AN$7500,MATCH(AT$3,Команды!$A$2:$A$7500,0),$E22+2)=Команды!$AJ$6,TRUE,FALSE),IF(INDEX(Команды!$A$2:$AN$7500,MATCH(AT$3,Команды!$A$2:$A$7500,0),$E22+2)=Команды!$AJ$7,TRUE,FALSE),IF(INDEX(Команды!$A$2:$AN$7500,MATCH(AT$3,Команды!$A$2:$A$7500,0),$E22+2)=Команды!$AJ$8,TRUE,FALSE),IF(INDEX(Команды!$A$2:$AN$7500,MATCH(AT$3,Команды!$A$2:$A$7500,0),$E22+2)=Команды!$AJ$9,TRUE,FALSE),IF(INDEX(Команды!$A$2:$AN$7500,MATCH(AT$3,Команды!$A$2:$A$7500,0),$E22+2)=Команды!$AJ$10,TRUE,FALSE),IF(INDEX(Команды!$A$2:$AN$7500,MATCH(AT$3,Команды!$A$2:$A$7500,0),$E22+2)=Команды!$AJ$11,TRUE,FALSE),IF(INDEX(Команды!$A$2:$AN$7500,MATCH(AT$3,Команды!$A$2:$A$7500,0),$E22+2)=Команды!$AJ$12,TRUE,FALSE),IF(INDEX(Команды!$A$2:$AN$7500,MATCH(AT$3,Команды!$A$2:$A$7500,0),$E22+2)=Команды!$AJ$13,TRUE,FALSE),IF(INDEX(Команды!$A$2:$AN$7500,MATCH(AT$3,Команды!$A$2:$A$7500,0),$E22+2)=Команды!$AJ$14,TRUE,FALSE),IF(INDEX(Команды!$A$2:$AN$7500,MATCH(AT$3,Команды!$A$2:$A$7500,0),$E22+2)=Команды!$AJ$15,TRUE,FALSE),IF(INDEX(Команды!$A$2:$AN$7500,MATCH(AT$3,Команды!$A$2:$A$7500,0),$E22+2)=Команды!$AJ$16,TRUE,FALSE),,IF(INDEX(Команды!$A$2:$AN$7500,MATCH(AT$3,Команды!$A$2:$A$7500,0),$E22+2)=Команды!$AJ$17,TRUE,FALSE),,IF(INDEX(Команды!$A$2:$AN$7500,MATCH(AT$3,Команды!$A$2:$A$7500,0),$E22+2)=Команды!$AJ$18,TRUE,FALSE),,IF(INDEX(Команды!$A$2:$AN$7500,MATCH(AT$3,Команды!$A$2:$A$7500,0),$E22+2)=Команды!$AJ$19,TRUE,FALSE)),INDEX(Команды!$AJ$2:$AK$19,MATCH(INDEX(Команды!$A$2:$AN$7500,MATCH(AT$3,Команды!$A$2:$A$7500,0),$E22+2),Команды!$AJ$2:$AJ$19,0),2),0)</f>
        <v>0.375</v>
      </c>
      <c r="AU22" s="175">
        <f>IF(OR(IF(INDEX(Команды!$A$2:$AN$7500,MATCH(AT$3,Команды!$A$2:$A$7500,0),$E22+2)=Команды!$AJ$2,TRUE,FALSE),IF(INDEX(Команды!$A$2:$AN$7500,MATCH(AT$3,Команды!$A$2:$A$7500,0),$E22+2)=Команды!$AJ$3,TRUE,FALSE),IF(INDEX(Команды!$A$2:$AN$7500,MATCH(AT$3,Команды!$A$2:$A$7500,0),$E22+2)=Команды!$AJ$4,TRUE,FALSE),IF(INDEX(Команды!$A$2:$AN$7500,MATCH(AT$3,Команды!$A$2:$A$7500,0),$E22+2)=Команды!$AJ$5,TRUE,FALSE),IF(INDEX(Команды!$A$2:$AN$7500,MATCH(AT$3,Команды!$A$2:$A$7500,0),$E22+2)=Команды!$AJ$6,TRUE,FALSE),IF(INDEX(Команды!$A$2:$AN$7500,MATCH(AT$3,Команды!$A$2:$A$7500,0),$E22+2)=Команды!$AJ$7,TRUE,FALSE),IF(INDEX(Команды!$A$2:$AN$7500,MATCH(AT$3,Команды!$A$2:$A$7500,0),$E22+2)=Команды!$AJ$8,TRUE,FALSE),IF(INDEX(Команды!$A$2:$AN$7500,MATCH(AT$3,Команды!$A$2:$A$7500,0),$E22+2)=Команды!$AJ$9,TRUE,FALSE),IF(INDEX(Команды!$A$2:$AN$7500,MATCH(AT$3,Команды!$A$2:$A$7500,0),$E22+2)=Команды!$AJ$10,TRUE,FALSE),IF(INDEX(Команды!$A$2:$AN$7500,MATCH(AT$3,Команды!$A$2:$A$7500,0),$E22+2)=Команды!$AJ$11,TRUE,FALSE),IF(INDEX(Команды!$A$2:$AN$7500,MATCH(AT$3,Команды!$A$2:$A$7500,0),$E22+2)=Команды!$AJ$12,TRUE,FALSE),IF(INDEX(Команды!$A$2:$AN$7500,MATCH(AT$3,Команды!$A$2:$A$7500,0),$E22+2)=Команды!$AJ$13,TRUE,FALSE),IF(INDEX(Команды!$A$2:$AN$7500,MATCH(AT$3,Команды!$A$2:$A$7500,0),$E22+2)=Команды!$AJ$14,TRUE,FALSE),IF(INDEX(Команды!$A$2:$AN$7500,MATCH(AT$3,Команды!$A$2:$A$7500,0),$E22+2)=Команды!$AJ$15,TRUE,FALSE),IF(INDEX(Команды!$A$2:$AN$7500,MATCH(AT$3,Команды!$A$2:$A$7500,0),$E22+2)=Команды!$AJ$16,TRUE,FALSE),IF(INDEX(Команды!$A$2:$AN$7500,MATCH(AT$3,Команды!$A$2:$A$7500,0),$E22+2)=Команды!$AJ$17,TRUE,FALSE),IF(INDEX(Команды!$A$2:$AN$7500,MATCH(AT$3,Команды!$A$2:$A$7500,0),$E22+2)=Команды!$AJ$18,TRUE,FALSE),IF(INDEX(Команды!$A$2:$AN$7500,MATCH(AT$3,Команды!$A$2:$A$7500,0),$E22+2)=Команды!$AJ$19,TRUE,FALSE)),INDEX(Команды!$AJ$2:$AL$19,MATCH(INDEX(Команды!$A$2:$AN$7500,MATCH(AT$3,Команды!$A$2:$A$7500,0),$E22+2),Команды!$AJ$2:$AJ$19,0),3),0)</f>
        <v>0.75</v>
      </c>
      <c r="AV22" s="342"/>
      <c r="AW22" s="174">
        <f>IF(OR(IF(INDEX(Команды!$A$2:$AN$7500,MATCH(AW$3,Команды!$A$2:$A$7500,0),$E22+2)=Команды!$AJ$2,TRUE,FALSE),IF(INDEX(Команды!$A$2:$AN$7500,MATCH(AW$3,Команды!$A$2:$A$7500,0),$E22+2)=Команды!$AJ$3,TRUE,FALSE),IF(INDEX(Команды!$A$2:$AN$7500,MATCH(AW$3,Команды!$A$2:$A$7500,0),$E22+2)=Команды!$AJ$4,TRUE,FALSE),IF(INDEX(Команды!$A$2:$AN$7500,MATCH(AW$3,Команды!$A$2:$A$7500,0),$E22+2)=Команды!$AJ$5,TRUE,FALSE),IF(INDEX(Команды!$A$2:$AN$7500,MATCH(AW$3,Команды!$A$2:$A$7500,0),$E22+2)=Команды!$AJ$6,TRUE,FALSE),IF(INDEX(Команды!$A$2:$AN$7500,MATCH(AW$3,Команды!$A$2:$A$7500,0),$E22+2)=Команды!$AJ$7,TRUE,FALSE),IF(INDEX(Команды!$A$2:$AN$7500,MATCH(AW$3,Команды!$A$2:$A$7500,0),$E22+2)=Команды!$AJ$8,TRUE,FALSE),IF(INDEX(Команды!$A$2:$AN$7500,MATCH(AW$3,Команды!$A$2:$A$7500,0),$E22+2)=Команды!$AJ$9,TRUE,FALSE),IF(INDEX(Команды!$A$2:$AN$7500,MATCH(AW$3,Команды!$A$2:$A$7500,0),$E22+2)=Команды!$AJ$10,TRUE,FALSE),IF(INDEX(Команды!$A$2:$AN$7500,MATCH(AW$3,Команды!$A$2:$A$7500,0),$E22+2)=Команды!$AJ$11,TRUE,FALSE),IF(INDEX(Команды!$A$2:$AN$7500,MATCH(AW$3,Команды!$A$2:$A$7500,0),$E22+2)=Команды!$AJ$12,TRUE,FALSE),IF(INDEX(Команды!$A$2:$AN$7500,MATCH(AW$3,Команды!$A$2:$A$7500,0),$E22+2)=Команды!$AJ$13,TRUE,FALSE),IF(INDEX(Команды!$A$2:$AN$7500,MATCH(AW$3,Команды!$A$2:$A$7500,0),$E22+2)=Команды!$AJ$14,TRUE,FALSE),IF(INDEX(Команды!$A$2:$AN$7500,MATCH(AW$3,Команды!$A$2:$A$7500,0),$E22+2)=Команды!$AJ$15,TRUE,FALSE),IF(INDEX(Команды!$A$2:$AN$7500,MATCH(AW$3,Команды!$A$2:$A$7500,0),$E22+2)=Команды!$AJ$16,TRUE,FALSE),,IF(INDEX(Команды!$A$2:$AN$7500,MATCH(AW$3,Команды!$A$2:$A$7500,0),$E22+2)=Команды!$AJ$17,TRUE,FALSE),,IF(INDEX(Команды!$A$2:$AN$7500,MATCH(AW$3,Команды!$A$2:$A$7500,0),$E22+2)=Команды!$AJ$18,TRUE,FALSE),,IF(INDEX(Команды!$A$2:$AN$7500,MATCH(AW$3,Команды!$A$2:$A$7500,0),$E22+2)=Команды!$AJ$19,TRUE,FALSE)),INDEX(Команды!$AJ$2:$AK$19,MATCH(INDEX(Команды!$A$2:$AN$7500,MATCH(AW$3,Команды!$A$2:$A$7500,0),$E22+2),Команды!$AJ$2:$AJ$19,0),2),0)</f>
        <v>0.41666666666666669</v>
      </c>
      <c r="AX22" s="175">
        <f>IF(OR(IF(INDEX(Команды!$A$2:$AN$7500,MATCH(AW$3,Команды!$A$2:$A$7500,0),$E22+2)=Команды!$AJ$2,TRUE,FALSE),IF(INDEX(Команды!$A$2:$AN$7500,MATCH(AW$3,Команды!$A$2:$A$7500,0),$E22+2)=Команды!$AJ$3,TRUE,FALSE),IF(INDEX(Команды!$A$2:$AN$7500,MATCH(AW$3,Команды!$A$2:$A$7500,0),$E22+2)=Команды!$AJ$4,TRUE,FALSE),IF(INDEX(Команды!$A$2:$AN$7500,MATCH(AW$3,Команды!$A$2:$A$7500,0),$E22+2)=Команды!$AJ$5,TRUE,FALSE),IF(INDEX(Команды!$A$2:$AN$7500,MATCH(AW$3,Команды!$A$2:$A$7500,0),$E22+2)=Команды!$AJ$6,TRUE,FALSE),IF(INDEX(Команды!$A$2:$AN$7500,MATCH(AW$3,Команды!$A$2:$A$7500,0),$E22+2)=Команды!$AJ$7,TRUE,FALSE),IF(INDEX(Команды!$A$2:$AN$7500,MATCH(AW$3,Команды!$A$2:$A$7500,0),$E22+2)=Команды!$AJ$8,TRUE,FALSE),IF(INDEX(Команды!$A$2:$AN$7500,MATCH(AW$3,Команды!$A$2:$A$7500,0),$E22+2)=Команды!$AJ$9,TRUE,FALSE),IF(INDEX(Команды!$A$2:$AN$7500,MATCH(AW$3,Команды!$A$2:$A$7500,0),$E22+2)=Команды!$AJ$10,TRUE,FALSE),IF(INDEX(Команды!$A$2:$AN$7500,MATCH(AW$3,Команды!$A$2:$A$7500,0),$E22+2)=Команды!$AJ$11,TRUE,FALSE),IF(INDEX(Команды!$A$2:$AN$7500,MATCH(AW$3,Команды!$A$2:$A$7500,0),$E22+2)=Команды!$AJ$12,TRUE,FALSE),IF(INDEX(Команды!$A$2:$AN$7500,MATCH(AW$3,Команды!$A$2:$A$7500,0),$E22+2)=Команды!$AJ$13,TRUE,FALSE),IF(INDEX(Команды!$A$2:$AN$7500,MATCH(AW$3,Команды!$A$2:$A$7500,0),$E22+2)=Команды!$AJ$14,TRUE,FALSE),IF(INDEX(Команды!$A$2:$AN$7500,MATCH(AW$3,Команды!$A$2:$A$7500,0),$E22+2)=Команды!$AJ$15,TRUE,FALSE),IF(INDEX(Команды!$A$2:$AN$7500,MATCH(AW$3,Команды!$A$2:$A$7500,0),$E22+2)=Команды!$AJ$16,TRUE,FALSE),IF(INDEX(Команды!$A$2:$AN$7500,MATCH(AW$3,Команды!$A$2:$A$7500,0),$E22+2)=Команды!$AJ$17,TRUE,FALSE),IF(INDEX(Команды!$A$2:$AN$7500,MATCH(AW$3,Команды!$A$2:$A$7500,0),$E22+2)=Команды!$AJ$18,TRUE,FALSE),IF(INDEX(Команды!$A$2:$AN$7500,MATCH(AW$3,Команды!$A$2:$A$7500,0),$E22+2)=Команды!$AJ$19,TRUE,FALSE)),INDEX(Команды!$AJ$2:$AL$19,MATCH(INDEX(Команды!$A$2:$AN$7500,MATCH(AW$3,Команды!$A$2:$A$7500,0),$E22+2),Команды!$AJ$2:$AJ$19,0),3),0)</f>
        <v>0.79166666666666663</v>
      </c>
      <c r="AY22" s="342"/>
      <c r="AZ22" s="174">
        <f>IF(OR(IF(INDEX(Команды!$A$2:$AN$7500,MATCH(AZ$3,Команды!$A$2:$A$7500,0),$E22+2)=Команды!$AJ$2,TRUE,FALSE),IF(INDEX(Команды!$A$2:$AN$7500,MATCH(AZ$3,Команды!$A$2:$A$7500,0),$E22+2)=Команды!$AJ$3,TRUE,FALSE),IF(INDEX(Команды!$A$2:$AN$7500,MATCH(AZ$3,Команды!$A$2:$A$7500,0),$E22+2)=Команды!$AJ$4,TRUE,FALSE),IF(INDEX(Команды!$A$2:$AN$7500,MATCH(AZ$3,Команды!$A$2:$A$7500,0),$E22+2)=Команды!$AJ$5,TRUE,FALSE),IF(INDEX(Команды!$A$2:$AN$7500,MATCH(AZ$3,Команды!$A$2:$A$7500,0),$E22+2)=Команды!$AJ$6,TRUE,FALSE),IF(INDEX(Команды!$A$2:$AN$7500,MATCH(AZ$3,Команды!$A$2:$A$7500,0),$E22+2)=Команды!$AJ$7,TRUE,FALSE),IF(INDEX(Команды!$A$2:$AN$7500,MATCH(AZ$3,Команды!$A$2:$A$7500,0),$E22+2)=Команды!$AJ$8,TRUE,FALSE),IF(INDEX(Команды!$A$2:$AN$7500,MATCH(AZ$3,Команды!$A$2:$A$7500,0),$E22+2)=Команды!$AJ$9,TRUE,FALSE),IF(INDEX(Команды!$A$2:$AN$7500,MATCH(AZ$3,Команды!$A$2:$A$7500,0),$E22+2)=Команды!$AJ$10,TRUE,FALSE),IF(INDEX(Команды!$A$2:$AN$7500,MATCH(AZ$3,Команды!$A$2:$A$7500,0),$E22+2)=Команды!$AJ$11,TRUE,FALSE),IF(INDEX(Команды!$A$2:$AN$7500,MATCH(AZ$3,Команды!$A$2:$A$7500,0),$E22+2)=Команды!$AJ$12,TRUE,FALSE),IF(INDEX(Команды!$A$2:$AN$7500,MATCH(AZ$3,Команды!$A$2:$A$7500,0),$E22+2)=Команды!$AJ$13,TRUE,FALSE),IF(INDEX(Команды!$A$2:$AN$7500,MATCH(AZ$3,Команды!$A$2:$A$7500,0),$E22+2)=Команды!$AJ$14,TRUE,FALSE),IF(INDEX(Команды!$A$2:$AN$7500,MATCH(AZ$3,Команды!$A$2:$A$7500,0),$E22+2)=Команды!$AJ$15,TRUE,FALSE),IF(INDEX(Команды!$A$2:$AN$7500,MATCH(AZ$3,Команды!$A$2:$A$7500,0),$E22+2)=Команды!$AJ$16,TRUE,FALSE),,IF(INDEX(Команды!$A$2:$AN$7500,MATCH(AZ$3,Команды!$A$2:$A$7500,0),$E22+2)=Команды!$AJ$17,TRUE,FALSE),,IF(INDEX(Команды!$A$2:$AN$7500,MATCH(AZ$3,Команды!$A$2:$A$7500,0),$E22+2)=Команды!$AJ$18,TRUE,FALSE),,IF(INDEX(Команды!$A$2:$AN$7500,MATCH(AZ$3,Команды!$A$2:$A$7500,0),$E22+2)=Команды!$AJ$19,TRUE,FALSE)),INDEX(Команды!$AJ$2:$AK$19,MATCH(INDEX(Команды!$A$2:$AN$7500,MATCH(AZ$3,Команды!$A$2:$A$7500,0),$E22+2),Команды!$AJ$2:$AJ$19,0),2),0)</f>
        <v>0.64583333333333337</v>
      </c>
      <c r="BA22" s="175">
        <f>IF(OR(IF(INDEX(Команды!$A$2:$AN$7500,MATCH(AZ$3,Команды!$A$2:$A$7500,0),$E22+2)=Команды!$AJ$2,TRUE,FALSE),IF(INDEX(Команды!$A$2:$AN$7500,MATCH(AZ$3,Команды!$A$2:$A$7500,0),$E22+2)=Команды!$AJ$3,TRUE,FALSE),IF(INDEX(Команды!$A$2:$AN$7500,MATCH(AZ$3,Команды!$A$2:$A$7500,0),$E22+2)=Команды!$AJ$4,TRUE,FALSE),IF(INDEX(Команды!$A$2:$AN$7500,MATCH(AZ$3,Команды!$A$2:$A$7500,0),$E22+2)=Команды!$AJ$5,TRUE,FALSE),IF(INDEX(Команды!$A$2:$AN$7500,MATCH(AZ$3,Команды!$A$2:$A$7500,0),$E22+2)=Команды!$AJ$6,TRUE,FALSE),IF(INDEX(Команды!$A$2:$AN$7500,MATCH(AZ$3,Команды!$A$2:$A$7500,0),$E22+2)=Команды!$AJ$7,TRUE,FALSE),IF(INDEX(Команды!$A$2:$AN$7500,MATCH(AZ$3,Команды!$A$2:$A$7500,0),$E22+2)=Команды!$AJ$8,TRUE,FALSE),IF(INDEX(Команды!$A$2:$AN$7500,MATCH(AZ$3,Команды!$A$2:$A$7500,0),$E22+2)=Команды!$AJ$9,TRUE,FALSE),IF(INDEX(Команды!$A$2:$AN$7500,MATCH(AZ$3,Команды!$A$2:$A$7500,0),$E22+2)=Команды!$AJ$10,TRUE,FALSE),IF(INDEX(Команды!$A$2:$AN$7500,MATCH(AZ$3,Команды!$A$2:$A$7500,0),$E22+2)=Команды!$AJ$11,TRUE,FALSE),IF(INDEX(Команды!$A$2:$AN$7500,MATCH(AZ$3,Команды!$A$2:$A$7500,0),$E22+2)=Команды!$AJ$12,TRUE,FALSE),IF(INDEX(Команды!$A$2:$AN$7500,MATCH(AZ$3,Команды!$A$2:$A$7500,0),$E22+2)=Команды!$AJ$13,TRUE,FALSE),IF(INDEX(Команды!$A$2:$AN$7500,MATCH(AZ$3,Команды!$A$2:$A$7500,0),$E22+2)=Команды!$AJ$14,TRUE,FALSE),IF(INDEX(Команды!$A$2:$AN$7500,MATCH(AZ$3,Команды!$A$2:$A$7500,0),$E22+2)=Команды!$AJ$15,TRUE,FALSE),IF(INDEX(Команды!$A$2:$AN$7500,MATCH(AZ$3,Команды!$A$2:$A$7500,0),$E22+2)=Команды!$AJ$16,TRUE,FALSE),IF(INDEX(Команды!$A$2:$AN$7500,MATCH(AZ$3,Команды!$A$2:$A$7500,0),$E22+2)=Команды!$AJ$17,TRUE,FALSE),IF(INDEX(Команды!$A$2:$AN$7500,MATCH(AZ$3,Команды!$A$2:$A$7500,0),$E22+2)=Команды!$AJ$18,TRUE,FALSE),IF(INDEX(Команды!$A$2:$AN$7500,MATCH(AZ$3,Команды!$A$2:$A$7500,0),$E22+2)=Команды!$AJ$19,TRUE,FALSE)),INDEX(Команды!$AJ$2:$AL$19,MATCH(INDEX(Команды!$A$2:$AN$7500,MATCH(AZ$3,Команды!$A$2:$A$7500,0),$E22+2),Команды!$AJ$2:$AJ$19,0),3),0)</f>
        <v>1.0208333333333333</v>
      </c>
      <c r="BB22" s="342"/>
      <c r="BC22" s="174" t="str">
        <f>IF(OR(IF(INDEX(Команды!$A$2:$AN$7500,MATCH(BC$3,Команды!$A$2:$A$7500,0),$E22+2)=Команды!$AJ$2,TRUE,FALSE),IF(INDEX(Команды!$A$2:$AN$7500,MATCH(BC$3,Команды!$A$2:$A$7500,0),$E22+2)=Команды!$AJ$3,TRUE,FALSE),IF(INDEX(Команды!$A$2:$AN$7500,MATCH(BC$3,Команды!$A$2:$A$7500,0),$E22+2)=Команды!$AJ$4,TRUE,FALSE),IF(INDEX(Команды!$A$2:$AN$7500,MATCH(BC$3,Команды!$A$2:$A$7500,0),$E22+2)=Команды!$AJ$5,TRUE,FALSE),IF(INDEX(Команды!$A$2:$AN$7500,MATCH(BC$3,Команды!$A$2:$A$7500,0),$E22+2)=Команды!$AJ$6,TRUE,FALSE),IF(INDEX(Команды!$A$2:$AN$7500,MATCH(BC$3,Команды!$A$2:$A$7500,0),$E22+2)=Команды!$AJ$7,TRUE,FALSE),IF(INDEX(Команды!$A$2:$AN$7500,MATCH(BC$3,Команды!$A$2:$A$7500,0),$E22+2)=Команды!$AJ$8,TRUE,FALSE),IF(INDEX(Команды!$A$2:$AN$7500,MATCH(BC$3,Команды!$A$2:$A$7500,0),$E22+2)=Команды!$AJ$9,TRUE,FALSE),IF(INDEX(Команды!$A$2:$AN$7500,MATCH(BC$3,Команды!$A$2:$A$7500,0),$E22+2)=Команды!$AJ$10,TRUE,FALSE),IF(INDEX(Команды!$A$2:$AN$7500,MATCH(BC$3,Команды!$A$2:$A$7500,0),$E22+2)=Команды!$AJ$11,TRUE,FALSE),IF(INDEX(Команды!$A$2:$AN$7500,MATCH(BC$3,Команды!$A$2:$A$7500,0),$E22+2)=Команды!$AJ$12,TRUE,FALSE),IF(INDEX(Команды!$A$2:$AN$7500,MATCH(BC$3,Команды!$A$2:$A$7500,0),$E22+2)=Команды!$AJ$13,TRUE,FALSE),IF(INDEX(Команды!$A$2:$AN$7500,MATCH(BC$3,Команды!$A$2:$A$7500,0),$E22+2)=Команды!$AJ$14,TRUE,FALSE),IF(INDEX(Команды!$A$2:$AN$7500,MATCH(BC$3,Команды!$A$2:$A$7500,0),$E22+2)=Команды!$AJ$15,TRUE,FALSE),IF(INDEX(Команды!$A$2:$AN$7500,MATCH(BC$3,Команды!$A$2:$A$7500,0),$E22+2)=Команды!$AJ$16,TRUE,FALSE),,IF(INDEX(Команды!$A$2:$AN$7500,MATCH(BC$3,Команды!$A$2:$A$7500,0),$E22+2)=Команды!$AJ$17,TRUE,FALSE),,IF(INDEX(Команды!$A$2:$AN$7500,MATCH(BC$3,Команды!$A$2:$A$7500,0),$E22+2)=Команды!$AJ$18,TRUE,FALSE),,IF(INDEX(Команды!$A$2:$AN$7500,MATCH(BC$3,Команды!$A$2:$A$7500,0),$E22+2)=Команды!$AJ$19,TRUE,FALSE)),INDEX(Команды!$AJ$2:$AK$19,MATCH(INDEX(Команды!$A$2:$AN$7500,MATCH(BC$3,Команды!$A$2:$A$7500,0),$E22+2),Команды!$AJ$2:$AJ$19,0),2),0)</f>
        <v>В</v>
      </c>
      <c r="BD22" s="175" t="str">
        <f>IF(OR(IF(INDEX(Команды!$A$2:$AN$7500,MATCH(BC$3,Команды!$A$2:$A$7500,0),$E22+2)=Команды!$AJ$2,TRUE,FALSE),IF(INDEX(Команды!$A$2:$AN$7500,MATCH(BC$3,Команды!$A$2:$A$7500,0),$E22+2)=Команды!$AJ$3,TRUE,FALSE),IF(INDEX(Команды!$A$2:$AN$7500,MATCH(BC$3,Команды!$A$2:$A$7500,0),$E22+2)=Команды!$AJ$4,TRUE,FALSE),IF(INDEX(Команды!$A$2:$AN$7500,MATCH(BC$3,Команды!$A$2:$A$7500,0),$E22+2)=Команды!$AJ$5,TRUE,FALSE),IF(INDEX(Команды!$A$2:$AN$7500,MATCH(BC$3,Команды!$A$2:$A$7500,0),$E22+2)=Команды!$AJ$6,TRUE,FALSE),IF(INDEX(Команды!$A$2:$AN$7500,MATCH(BC$3,Команды!$A$2:$A$7500,0),$E22+2)=Команды!$AJ$7,TRUE,FALSE),IF(INDEX(Команды!$A$2:$AN$7500,MATCH(BC$3,Команды!$A$2:$A$7500,0),$E22+2)=Команды!$AJ$8,TRUE,FALSE),IF(INDEX(Команды!$A$2:$AN$7500,MATCH(BC$3,Команды!$A$2:$A$7500,0),$E22+2)=Команды!$AJ$9,TRUE,FALSE),IF(INDEX(Команды!$A$2:$AN$7500,MATCH(BC$3,Команды!$A$2:$A$7500,0),$E22+2)=Команды!$AJ$10,TRUE,FALSE),IF(INDEX(Команды!$A$2:$AN$7500,MATCH(BC$3,Команды!$A$2:$A$7500,0),$E22+2)=Команды!$AJ$11,TRUE,FALSE),IF(INDEX(Команды!$A$2:$AN$7500,MATCH(BC$3,Команды!$A$2:$A$7500,0),$E22+2)=Команды!$AJ$12,TRUE,FALSE),IF(INDEX(Команды!$A$2:$AN$7500,MATCH(BC$3,Команды!$A$2:$A$7500,0),$E22+2)=Команды!$AJ$13,TRUE,FALSE),IF(INDEX(Команды!$A$2:$AN$7500,MATCH(BC$3,Команды!$A$2:$A$7500,0),$E22+2)=Команды!$AJ$14,TRUE,FALSE),IF(INDEX(Команды!$A$2:$AN$7500,MATCH(BC$3,Команды!$A$2:$A$7500,0),$E22+2)=Команды!$AJ$15,TRUE,FALSE),IF(INDEX(Команды!$A$2:$AN$7500,MATCH(BC$3,Команды!$A$2:$A$7500,0),$E22+2)=Команды!$AJ$16,TRUE,FALSE),IF(INDEX(Команды!$A$2:$AN$7500,MATCH(BC$3,Команды!$A$2:$A$7500,0),$E22+2)=Команды!$AJ$17,TRUE,FALSE),IF(INDEX(Команды!$A$2:$AN$7500,MATCH(BC$3,Команды!$A$2:$A$7500,0),$E22+2)=Команды!$AJ$18,TRUE,FALSE),IF(INDEX(Команды!$A$2:$AN$7500,MATCH(BC$3,Команды!$A$2:$A$7500,0),$E22+2)=Команды!$AJ$19,TRUE,FALSE)),INDEX(Команды!$AJ$2:$AL$19,MATCH(INDEX(Команды!$A$2:$AN$7500,MATCH(BC$3,Команды!$A$2:$A$7500,0),$E22+2),Команды!$AJ$2:$AJ$19,0),3),0)</f>
        <v>В</v>
      </c>
      <c r="BE22" s="342"/>
      <c r="BF22" s="174" t="str">
        <f>IF(OR(IF(INDEX(Команды!$A$2:$AN$7500,MATCH(BF$3,Команды!$A$2:$A$7500,0),$E22+2)=Команды!$AJ$2,TRUE,FALSE),IF(INDEX(Команды!$A$2:$AN$7500,MATCH(BF$3,Команды!$A$2:$A$7500,0),$E22+2)=Команды!$AJ$3,TRUE,FALSE),IF(INDEX(Команды!$A$2:$AN$7500,MATCH(BF$3,Команды!$A$2:$A$7500,0),$E22+2)=Команды!$AJ$4,TRUE,FALSE),IF(INDEX(Команды!$A$2:$AN$7500,MATCH(BF$3,Команды!$A$2:$A$7500,0),$E22+2)=Команды!$AJ$5,TRUE,FALSE),IF(INDEX(Команды!$A$2:$AN$7500,MATCH(BF$3,Команды!$A$2:$A$7500,0),$E22+2)=Команды!$AJ$6,TRUE,FALSE),IF(INDEX(Команды!$A$2:$AN$7500,MATCH(BF$3,Команды!$A$2:$A$7500,0),$E22+2)=Команды!$AJ$7,TRUE,FALSE),IF(INDEX(Команды!$A$2:$AN$7500,MATCH(BF$3,Команды!$A$2:$A$7500,0),$E22+2)=Команды!$AJ$8,TRUE,FALSE),IF(INDEX(Команды!$A$2:$AN$7500,MATCH(BF$3,Команды!$A$2:$A$7500,0),$E22+2)=Команды!$AJ$9,TRUE,FALSE),IF(INDEX(Команды!$A$2:$AN$7500,MATCH(BF$3,Команды!$A$2:$A$7500,0),$E22+2)=Команды!$AJ$10,TRUE,FALSE),IF(INDEX(Команды!$A$2:$AN$7500,MATCH(BF$3,Команды!$A$2:$A$7500,0),$E22+2)=Команды!$AJ$11,TRUE,FALSE),IF(INDEX(Команды!$A$2:$AN$7500,MATCH(BF$3,Команды!$A$2:$A$7500,0),$E22+2)=Команды!$AJ$12,TRUE,FALSE),IF(INDEX(Команды!$A$2:$AN$7500,MATCH(BF$3,Команды!$A$2:$A$7500,0),$E22+2)=Команды!$AJ$13,TRUE,FALSE),IF(INDEX(Команды!$A$2:$AN$7500,MATCH(BF$3,Команды!$A$2:$A$7500,0),$E22+2)=Команды!$AJ$14,TRUE,FALSE),IF(INDEX(Команды!$A$2:$AN$7500,MATCH(BF$3,Команды!$A$2:$A$7500,0),$E22+2)=Команды!$AJ$15,TRUE,FALSE),IF(INDEX(Команды!$A$2:$AN$7500,MATCH(BF$3,Команды!$A$2:$A$7500,0),$E22+2)=Команды!$AJ$16,TRUE,FALSE),,IF(INDEX(Команды!$A$2:$AN$7500,MATCH(BF$3,Команды!$A$2:$A$7500,0),$E22+2)=Команды!$AJ$17,TRUE,FALSE),,IF(INDEX(Команды!$A$2:$AN$7500,MATCH(BF$3,Команды!$A$2:$A$7500,0),$E22+2)=Команды!$AJ$18,TRUE,FALSE),,IF(INDEX(Команды!$A$2:$AN$7500,MATCH(BF$3,Команды!$A$2:$A$7500,0),$E22+2)=Команды!$AJ$19,TRUE,FALSE)),INDEX(Команды!$AJ$2:$AK$19,MATCH(INDEX(Команды!$A$2:$AN$7500,MATCH(BF$3,Команды!$A$2:$A$7500,0),$E22+2),Команды!$AJ$2:$AJ$19,0),2),0)</f>
        <v>В</v>
      </c>
      <c r="BG22" s="175" t="str">
        <f>IF(OR(IF(INDEX(Команды!$A$2:$AN$7500,MATCH(BF$3,Команды!$A$2:$A$7500,0),$E22+2)=Команды!$AJ$2,TRUE,FALSE),IF(INDEX(Команды!$A$2:$AN$7500,MATCH(BF$3,Команды!$A$2:$A$7500,0),$E22+2)=Команды!$AJ$3,TRUE,FALSE),IF(INDEX(Команды!$A$2:$AN$7500,MATCH(BF$3,Команды!$A$2:$A$7500,0),$E22+2)=Команды!$AJ$4,TRUE,FALSE),IF(INDEX(Команды!$A$2:$AN$7500,MATCH(BF$3,Команды!$A$2:$A$7500,0),$E22+2)=Команды!$AJ$5,TRUE,FALSE),IF(INDEX(Команды!$A$2:$AN$7500,MATCH(BF$3,Команды!$A$2:$A$7500,0),$E22+2)=Команды!$AJ$6,TRUE,FALSE),IF(INDEX(Команды!$A$2:$AN$7500,MATCH(BF$3,Команды!$A$2:$A$7500,0),$E22+2)=Команды!$AJ$7,TRUE,FALSE),IF(INDEX(Команды!$A$2:$AN$7500,MATCH(BF$3,Команды!$A$2:$A$7500,0),$E22+2)=Команды!$AJ$8,TRUE,FALSE),IF(INDEX(Команды!$A$2:$AN$7500,MATCH(BF$3,Команды!$A$2:$A$7500,0),$E22+2)=Команды!$AJ$9,TRUE,FALSE),IF(INDEX(Команды!$A$2:$AN$7500,MATCH(BF$3,Команды!$A$2:$A$7500,0),$E22+2)=Команды!$AJ$10,TRUE,FALSE),IF(INDEX(Команды!$A$2:$AN$7500,MATCH(BF$3,Команды!$A$2:$A$7500,0),$E22+2)=Команды!$AJ$11,TRUE,FALSE),IF(INDEX(Команды!$A$2:$AN$7500,MATCH(BF$3,Команды!$A$2:$A$7500,0),$E22+2)=Команды!$AJ$12,TRUE,FALSE),IF(INDEX(Команды!$A$2:$AN$7500,MATCH(BF$3,Команды!$A$2:$A$7500,0),$E22+2)=Команды!$AJ$13,TRUE,FALSE),IF(INDEX(Команды!$A$2:$AN$7500,MATCH(BF$3,Команды!$A$2:$A$7500,0),$E22+2)=Команды!$AJ$14,TRUE,FALSE),IF(INDEX(Команды!$A$2:$AN$7500,MATCH(BF$3,Команды!$A$2:$A$7500,0),$E22+2)=Команды!$AJ$15,TRUE,FALSE),IF(INDEX(Команды!$A$2:$AN$7500,MATCH(BF$3,Команды!$A$2:$A$7500,0),$E22+2)=Команды!$AJ$16,TRUE,FALSE),IF(INDEX(Команды!$A$2:$AN$7500,MATCH(BF$3,Команды!$A$2:$A$7500,0),$E22+2)=Команды!$AJ$17,TRUE,FALSE),IF(INDEX(Команды!$A$2:$AN$7500,MATCH(BF$3,Команды!$A$2:$A$7500,0),$E22+2)=Команды!$AJ$18,TRUE,FALSE),IF(INDEX(Команды!$A$2:$AN$7500,MATCH(BF$3,Команды!$A$2:$A$7500,0),$E22+2)=Команды!$AJ$19,TRUE,FALSE)),INDEX(Команды!$AJ$2:$AL$19,MATCH(INDEX(Команды!$A$2:$AN$7500,MATCH(BF$3,Команды!$A$2:$A$7500,0),$E22+2),Команды!$AJ$2:$AJ$19,0),3),0)</f>
        <v>В</v>
      </c>
      <c r="BH22" s="342"/>
      <c r="BI22" s="174">
        <f>IF(OR(IF(INDEX(Команды!$A$2:$AN$7500,MATCH(BI$3,Команды!$A$2:$A$7500,0),$E22+2)=Команды!$AJ$2,TRUE,FALSE),IF(INDEX(Команды!$A$2:$AN$7500,MATCH(BI$3,Команды!$A$2:$A$7500,0),$E22+2)=Команды!$AJ$3,TRUE,FALSE),IF(INDEX(Команды!$A$2:$AN$7500,MATCH(BI$3,Команды!$A$2:$A$7500,0),$E22+2)=Команды!$AJ$4,TRUE,FALSE),IF(INDEX(Команды!$A$2:$AN$7500,MATCH(BI$3,Команды!$A$2:$A$7500,0),$E22+2)=Команды!$AJ$5,TRUE,FALSE),IF(INDEX(Команды!$A$2:$AN$7500,MATCH(BI$3,Команды!$A$2:$A$7500,0),$E22+2)=Команды!$AJ$6,TRUE,FALSE),IF(INDEX(Команды!$A$2:$AN$7500,MATCH(BI$3,Команды!$A$2:$A$7500,0),$E22+2)=Команды!$AJ$7,TRUE,FALSE),IF(INDEX(Команды!$A$2:$AN$7500,MATCH(BI$3,Команды!$A$2:$A$7500,0),$E22+2)=Команды!$AJ$8,TRUE,FALSE),IF(INDEX(Команды!$A$2:$AN$7500,MATCH(BI$3,Команды!$A$2:$A$7500,0),$E22+2)=Команды!$AJ$9,TRUE,FALSE),IF(INDEX(Команды!$A$2:$AN$7500,MATCH(BI$3,Команды!$A$2:$A$7500,0),$E22+2)=Команды!$AJ$10,TRUE,FALSE),IF(INDEX(Команды!$A$2:$AN$7500,MATCH(BI$3,Команды!$A$2:$A$7500,0),$E22+2)=Команды!$AJ$11,TRUE,FALSE),IF(INDEX(Команды!$A$2:$AN$7500,MATCH(BI$3,Команды!$A$2:$A$7500,0),$E22+2)=Команды!$AJ$12,TRUE,FALSE),IF(INDEX(Команды!$A$2:$AN$7500,MATCH(BI$3,Команды!$A$2:$A$7500,0),$E22+2)=Команды!$AJ$13,TRUE,FALSE),IF(INDEX(Команды!$A$2:$AN$7500,MATCH(BI$3,Команды!$A$2:$A$7500,0),$E22+2)=Команды!$AJ$14,TRUE,FALSE),IF(INDEX(Команды!$A$2:$AN$7500,MATCH(BI$3,Команды!$A$2:$A$7500,0),$E22+2)=Команды!$AJ$15,TRUE,FALSE),IF(INDEX(Команды!$A$2:$AN$7500,MATCH(BI$3,Команды!$A$2:$A$7500,0),$E22+2)=Команды!$AJ$16,TRUE,FALSE),,IF(INDEX(Команды!$A$2:$AN$7500,MATCH(BI$3,Команды!$A$2:$A$7500,0),$E22+2)=Команды!$AJ$17,TRUE,FALSE),,IF(INDEX(Команды!$A$2:$AN$7500,MATCH(BI$3,Команды!$A$2:$A$7500,0),$E22+2)=Команды!$AJ$18,TRUE,FALSE),,IF(INDEX(Команды!$A$2:$AN$7500,MATCH(BI$3,Команды!$A$2:$A$7500,0),$E22+2)=Команды!$AJ$19,TRUE,FALSE)),INDEX(Команды!$AJ$2:$AK$19,MATCH(INDEX(Команды!$A$2:$AN$7500,MATCH(BI$3,Команды!$A$2:$A$7500,0),$E22+2),Команды!$AJ$2:$AJ$19,0),2),0)</f>
        <v>0.45833333333333331</v>
      </c>
      <c r="BJ22" s="175">
        <f>IF(OR(IF(INDEX(Команды!$A$2:$AN$7500,MATCH(BI$3,Команды!$A$2:$A$7500,0),$E22+2)=Команды!$AJ$2,TRUE,FALSE),IF(INDEX(Команды!$A$2:$AN$7500,MATCH(BI$3,Команды!$A$2:$A$7500,0),$E22+2)=Команды!$AJ$3,TRUE,FALSE),IF(INDEX(Команды!$A$2:$AN$7500,MATCH(BI$3,Команды!$A$2:$A$7500,0),$E22+2)=Команды!$AJ$4,TRUE,FALSE),IF(INDEX(Команды!$A$2:$AN$7500,MATCH(BI$3,Команды!$A$2:$A$7500,0),$E22+2)=Команды!$AJ$5,TRUE,FALSE),IF(INDEX(Команды!$A$2:$AN$7500,MATCH(BI$3,Команды!$A$2:$A$7500,0),$E22+2)=Команды!$AJ$6,TRUE,FALSE),IF(INDEX(Команды!$A$2:$AN$7500,MATCH(BI$3,Команды!$A$2:$A$7500,0),$E22+2)=Команды!$AJ$7,TRUE,FALSE),IF(INDEX(Команды!$A$2:$AN$7500,MATCH(BI$3,Команды!$A$2:$A$7500,0),$E22+2)=Команды!$AJ$8,TRUE,FALSE),IF(INDEX(Команды!$A$2:$AN$7500,MATCH(BI$3,Команды!$A$2:$A$7500,0),$E22+2)=Команды!$AJ$9,TRUE,FALSE),IF(INDEX(Команды!$A$2:$AN$7500,MATCH(BI$3,Команды!$A$2:$A$7500,0),$E22+2)=Команды!$AJ$10,TRUE,FALSE),IF(INDEX(Команды!$A$2:$AN$7500,MATCH(BI$3,Команды!$A$2:$A$7500,0),$E22+2)=Команды!$AJ$11,TRUE,FALSE),IF(INDEX(Команды!$A$2:$AN$7500,MATCH(BI$3,Команды!$A$2:$A$7500,0),$E22+2)=Команды!$AJ$12,TRUE,FALSE),IF(INDEX(Команды!$A$2:$AN$7500,MATCH(BI$3,Команды!$A$2:$A$7500,0),$E22+2)=Команды!$AJ$13,TRUE,FALSE),IF(INDEX(Команды!$A$2:$AN$7500,MATCH(BI$3,Команды!$A$2:$A$7500,0),$E22+2)=Команды!$AJ$14,TRUE,FALSE),IF(INDEX(Команды!$A$2:$AN$7500,MATCH(BI$3,Команды!$A$2:$A$7500,0),$E22+2)=Команды!$AJ$15,TRUE,FALSE),IF(INDEX(Команды!$A$2:$AN$7500,MATCH(BI$3,Команды!$A$2:$A$7500,0),$E22+2)=Команды!$AJ$16,TRUE,FALSE),IF(INDEX(Команды!$A$2:$AN$7500,MATCH(BI$3,Команды!$A$2:$A$7500,0),$E22+2)=Команды!$AJ$17,TRUE,FALSE),IF(INDEX(Команды!$A$2:$AN$7500,MATCH(BI$3,Команды!$A$2:$A$7500,0),$E22+2)=Команды!$AJ$18,TRUE,FALSE),IF(INDEX(Команды!$A$2:$AN$7500,MATCH(BI$3,Команды!$A$2:$A$7500,0),$E22+2)=Команды!$AJ$19,TRUE,FALSE)),INDEX(Команды!$AJ$2:$AL$19,MATCH(INDEX(Команды!$A$2:$AN$7500,MATCH(BI$3,Команды!$A$2:$A$7500,0),$E22+2),Команды!$AJ$2:$AJ$19,0),3),0)</f>
        <v>0.83333333333333337</v>
      </c>
      <c r="BK22" s="342"/>
      <c r="BL22" s="174">
        <f>IF(OR(IF(INDEX(Команды!$A$2:$AN$7500,MATCH(BL$3,Команды!$A$2:$A$7500,0),$E22+2)=Команды!$AJ$2,TRUE,FALSE),IF(INDEX(Команды!$A$2:$AN$7500,MATCH(BL$3,Команды!$A$2:$A$7500,0),$E22+2)=Команды!$AJ$3,TRUE,FALSE),IF(INDEX(Команды!$A$2:$AN$7500,MATCH(BL$3,Команды!$A$2:$A$7500,0),$E22+2)=Команды!$AJ$4,TRUE,FALSE),IF(INDEX(Команды!$A$2:$AN$7500,MATCH(BL$3,Команды!$A$2:$A$7500,0),$E22+2)=Команды!$AJ$5,TRUE,FALSE),IF(INDEX(Команды!$A$2:$AN$7500,MATCH(BL$3,Команды!$A$2:$A$7500,0),$E22+2)=Команды!$AJ$6,TRUE,FALSE),IF(INDEX(Команды!$A$2:$AN$7500,MATCH(BL$3,Команды!$A$2:$A$7500,0),$E22+2)=Команды!$AJ$7,TRUE,FALSE),IF(INDEX(Команды!$A$2:$AN$7500,MATCH(BL$3,Команды!$A$2:$A$7500,0),$E22+2)=Команды!$AJ$8,TRUE,FALSE),IF(INDEX(Команды!$A$2:$AN$7500,MATCH(BL$3,Команды!$A$2:$A$7500,0),$E22+2)=Команды!$AJ$9,TRUE,FALSE),IF(INDEX(Команды!$A$2:$AN$7500,MATCH(BL$3,Команды!$A$2:$A$7500,0),$E22+2)=Команды!$AJ$10,TRUE,FALSE),IF(INDEX(Команды!$A$2:$AN$7500,MATCH(BL$3,Команды!$A$2:$A$7500,0),$E22+2)=Команды!$AJ$11,TRUE,FALSE),IF(INDEX(Команды!$A$2:$AN$7500,MATCH(BL$3,Команды!$A$2:$A$7500,0),$E22+2)=Команды!$AJ$12,TRUE,FALSE),IF(INDEX(Команды!$A$2:$AN$7500,MATCH(BL$3,Команды!$A$2:$A$7500,0),$E22+2)=Команды!$AJ$13,TRUE,FALSE),IF(INDEX(Команды!$A$2:$AN$7500,MATCH(BL$3,Команды!$A$2:$A$7500,0),$E22+2)=Команды!$AJ$14,TRUE,FALSE),IF(INDEX(Команды!$A$2:$AN$7500,MATCH(BL$3,Команды!$A$2:$A$7500,0),$E22+2)=Команды!$AJ$15,TRUE,FALSE),IF(INDEX(Команды!$A$2:$AN$7500,MATCH(BL$3,Команды!$A$2:$A$7500,0),$E22+2)=Команды!$AJ$16,TRUE,FALSE),,IF(INDEX(Команды!$A$2:$AN$7500,MATCH(BL$3,Команды!$A$2:$A$7500,0),$E22+2)=Команды!$AJ$17,TRUE,FALSE),,IF(INDEX(Команды!$A$2:$AN$7500,MATCH(BL$3,Команды!$A$2:$A$7500,0),$E22+2)=Команды!$AJ$18,TRUE,FALSE),,IF(INDEX(Команды!$A$2:$AN$7500,MATCH(BL$3,Команды!$A$2:$A$7500,0),$E22+2)=Команды!$AJ$19,TRUE,FALSE)),INDEX(Команды!$AJ$2:$AK$19,MATCH(INDEX(Команды!$A$2:$AN$7500,MATCH(BL$3,Команды!$A$2:$A$7500,0),$E22+2),Команды!$AJ$2:$AJ$19,0),2),0)</f>
        <v>0.45833333333333331</v>
      </c>
      <c r="BM22" s="175">
        <f>IF(OR(IF(INDEX(Команды!$A$2:$AN$7500,MATCH(BL$3,Команды!$A$2:$A$7500,0),$E22+2)=Команды!$AJ$2,TRUE,FALSE),IF(INDEX(Команды!$A$2:$AN$7500,MATCH(BL$3,Команды!$A$2:$A$7500,0),$E22+2)=Команды!$AJ$3,TRUE,FALSE),IF(INDEX(Команды!$A$2:$AN$7500,MATCH(BL$3,Команды!$A$2:$A$7500,0),$E22+2)=Команды!$AJ$4,TRUE,FALSE),IF(INDEX(Команды!$A$2:$AN$7500,MATCH(BL$3,Команды!$A$2:$A$7500,0),$E22+2)=Команды!$AJ$5,TRUE,FALSE),IF(INDEX(Команды!$A$2:$AN$7500,MATCH(BL$3,Команды!$A$2:$A$7500,0),$E22+2)=Команды!$AJ$6,TRUE,FALSE),IF(INDEX(Команды!$A$2:$AN$7500,MATCH(BL$3,Команды!$A$2:$A$7500,0),$E22+2)=Команды!$AJ$7,TRUE,FALSE),IF(INDEX(Команды!$A$2:$AN$7500,MATCH(BL$3,Команды!$A$2:$A$7500,0),$E22+2)=Команды!$AJ$8,TRUE,FALSE),IF(INDEX(Команды!$A$2:$AN$7500,MATCH(BL$3,Команды!$A$2:$A$7500,0),$E22+2)=Команды!$AJ$9,TRUE,FALSE),IF(INDEX(Команды!$A$2:$AN$7500,MATCH(BL$3,Команды!$A$2:$A$7500,0),$E22+2)=Команды!$AJ$10,TRUE,FALSE),IF(INDEX(Команды!$A$2:$AN$7500,MATCH(BL$3,Команды!$A$2:$A$7500,0),$E22+2)=Команды!$AJ$11,TRUE,FALSE),IF(INDEX(Команды!$A$2:$AN$7500,MATCH(BL$3,Команды!$A$2:$A$7500,0),$E22+2)=Команды!$AJ$12,TRUE,FALSE),IF(INDEX(Команды!$A$2:$AN$7500,MATCH(BL$3,Команды!$A$2:$A$7500,0),$E22+2)=Команды!$AJ$13,TRUE,FALSE),IF(INDEX(Команды!$A$2:$AN$7500,MATCH(BL$3,Команды!$A$2:$A$7500,0),$E22+2)=Команды!$AJ$14,TRUE,FALSE),IF(INDEX(Команды!$A$2:$AN$7500,MATCH(BL$3,Команды!$A$2:$A$7500,0),$E22+2)=Команды!$AJ$15,TRUE,FALSE),IF(INDEX(Команды!$A$2:$AN$7500,MATCH(BL$3,Команды!$A$2:$A$7500,0),$E22+2)=Команды!$AJ$16,TRUE,FALSE),IF(INDEX(Команды!$A$2:$AN$7500,MATCH(BL$3,Команды!$A$2:$A$7500,0),$E22+2)=Команды!$AJ$17,TRUE,FALSE),IF(INDEX(Команды!$A$2:$AN$7500,MATCH(BL$3,Команды!$A$2:$A$7500,0),$E22+2)=Команды!$AJ$18,TRUE,FALSE),IF(INDEX(Команды!$A$2:$AN$7500,MATCH(BL$3,Команды!$A$2:$A$7500,0),$E22+2)=Команды!$AJ$19,TRUE,FALSE)),INDEX(Команды!$AJ$2:$AL$19,MATCH(INDEX(Команды!$A$2:$AN$7500,MATCH(BL$3,Команды!$A$2:$A$7500,0),$E22+2),Команды!$AJ$2:$AJ$19,0),3),0)</f>
        <v>0.83333333333333337</v>
      </c>
      <c r="BN22" s="342"/>
      <c r="BO22" s="174">
        <f>IF(OR(IF(INDEX(Команды!$A$2:$AN$7500,MATCH(BO$3,Команды!$A$2:$A$7500,0),$E22+2)=Команды!$AJ$2,TRUE,FALSE),IF(INDEX(Команды!$A$2:$AN$7500,MATCH(BO$3,Команды!$A$2:$A$7500,0),$E22+2)=Команды!$AJ$3,TRUE,FALSE),IF(INDEX(Команды!$A$2:$AN$7500,MATCH(BO$3,Команды!$A$2:$A$7500,0),$E22+2)=Команды!$AJ$4,TRUE,FALSE),IF(INDEX(Команды!$A$2:$AN$7500,MATCH(BO$3,Команды!$A$2:$A$7500,0),$E22+2)=Команды!$AJ$5,TRUE,FALSE),IF(INDEX(Команды!$A$2:$AN$7500,MATCH(BO$3,Команды!$A$2:$A$7500,0),$E22+2)=Команды!$AJ$6,TRUE,FALSE),IF(INDEX(Команды!$A$2:$AN$7500,MATCH(BO$3,Команды!$A$2:$A$7500,0),$E22+2)=Команды!$AJ$7,TRUE,FALSE),IF(INDEX(Команды!$A$2:$AN$7500,MATCH(BO$3,Команды!$A$2:$A$7500,0),$E22+2)=Команды!$AJ$8,TRUE,FALSE),IF(INDEX(Команды!$A$2:$AN$7500,MATCH(BO$3,Команды!$A$2:$A$7500,0),$E22+2)=Команды!$AJ$9,TRUE,FALSE),IF(INDEX(Команды!$A$2:$AN$7500,MATCH(BO$3,Команды!$A$2:$A$7500,0),$E22+2)=Команды!$AJ$10,TRUE,FALSE),IF(INDEX(Команды!$A$2:$AN$7500,MATCH(BO$3,Команды!$A$2:$A$7500,0),$E22+2)=Команды!$AJ$11,TRUE,FALSE),IF(INDEX(Команды!$A$2:$AN$7500,MATCH(BO$3,Команды!$A$2:$A$7500,0),$E22+2)=Команды!$AJ$12,TRUE,FALSE),IF(INDEX(Команды!$A$2:$AN$7500,MATCH(BO$3,Команды!$A$2:$A$7500,0),$E22+2)=Команды!$AJ$13,TRUE,FALSE),IF(INDEX(Команды!$A$2:$AN$7500,MATCH(BO$3,Команды!$A$2:$A$7500,0),$E22+2)=Команды!$AJ$14,TRUE,FALSE),IF(INDEX(Команды!$A$2:$AN$7500,MATCH(BO$3,Команды!$A$2:$A$7500,0),$E22+2)=Команды!$AJ$15,TRUE,FALSE),IF(INDEX(Команды!$A$2:$AN$7500,MATCH(BO$3,Команды!$A$2:$A$7500,0),$E22+2)=Команды!$AJ$16,TRUE,FALSE),,IF(INDEX(Команды!$A$2:$AN$7500,MATCH(BO$3,Команды!$A$2:$A$7500,0),$E22+2)=Команды!$AJ$17,TRUE,FALSE),,IF(INDEX(Команды!$A$2:$AN$7500,MATCH(BO$3,Команды!$A$2:$A$7500,0),$E22+2)=Команды!$AJ$18,TRUE,FALSE),,IF(INDEX(Команды!$A$2:$AN$7500,MATCH(BO$3,Команды!$A$2:$A$7500,0),$E22+2)=Команды!$AJ$19,TRUE,FALSE)),INDEX(Команды!$AJ$2:$AK$19,MATCH(INDEX(Команды!$A$2:$AN$7500,MATCH(BO$3,Команды!$A$2:$A$7500,0),$E22+2),Команды!$AJ$2:$AJ$19,0),2),0)</f>
        <v>0.5</v>
      </c>
      <c r="BP22" s="175">
        <f>IF(OR(IF(INDEX(Команды!$A$2:$AN$7500,MATCH(BO$3,Команды!$A$2:$A$7500,0),$E22+2)=Команды!$AJ$2,TRUE,FALSE),IF(INDEX(Команды!$A$2:$AN$7500,MATCH(BO$3,Команды!$A$2:$A$7500,0),$E22+2)=Команды!$AJ$3,TRUE,FALSE),IF(INDEX(Команды!$A$2:$AN$7500,MATCH(BO$3,Команды!$A$2:$A$7500,0),$E22+2)=Команды!$AJ$4,TRUE,FALSE),IF(INDEX(Команды!$A$2:$AN$7500,MATCH(BO$3,Команды!$A$2:$A$7500,0),$E22+2)=Команды!$AJ$5,TRUE,FALSE),IF(INDEX(Команды!$A$2:$AN$7500,MATCH(BO$3,Команды!$A$2:$A$7500,0),$E22+2)=Команды!$AJ$6,TRUE,FALSE),IF(INDEX(Команды!$A$2:$AN$7500,MATCH(BO$3,Команды!$A$2:$A$7500,0),$E22+2)=Команды!$AJ$7,TRUE,FALSE),IF(INDEX(Команды!$A$2:$AN$7500,MATCH(BO$3,Команды!$A$2:$A$7500,0),$E22+2)=Команды!$AJ$8,TRUE,FALSE),IF(INDEX(Команды!$A$2:$AN$7500,MATCH(BO$3,Команды!$A$2:$A$7500,0),$E22+2)=Команды!$AJ$9,TRUE,FALSE),IF(INDEX(Команды!$A$2:$AN$7500,MATCH(BO$3,Команды!$A$2:$A$7500,0),$E22+2)=Команды!$AJ$10,TRUE,FALSE),IF(INDEX(Команды!$A$2:$AN$7500,MATCH(BO$3,Команды!$A$2:$A$7500,0),$E22+2)=Команды!$AJ$11,TRUE,FALSE),IF(INDEX(Команды!$A$2:$AN$7500,MATCH(BO$3,Команды!$A$2:$A$7500,0),$E22+2)=Команды!$AJ$12,TRUE,FALSE),IF(INDEX(Команды!$A$2:$AN$7500,MATCH(BO$3,Команды!$A$2:$A$7500,0),$E22+2)=Команды!$AJ$13,TRUE,FALSE),IF(INDEX(Команды!$A$2:$AN$7500,MATCH(BO$3,Команды!$A$2:$A$7500,0),$E22+2)=Команды!$AJ$14,TRUE,FALSE),IF(INDEX(Команды!$A$2:$AN$7500,MATCH(BO$3,Команды!$A$2:$A$7500,0),$E22+2)=Команды!$AJ$15,TRUE,FALSE),IF(INDEX(Команды!$A$2:$AN$7500,MATCH(BO$3,Команды!$A$2:$A$7500,0),$E22+2)=Команды!$AJ$16,TRUE,FALSE),IF(INDEX(Команды!$A$2:$AN$7500,MATCH(BO$3,Команды!$A$2:$A$7500,0),$E22+2)=Команды!$AJ$17,TRUE,FALSE),IF(INDEX(Команды!$A$2:$AN$7500,MATCH(BO$3,Команды!$A$2:$A$7500,0),$E22+2)=Команды!$AJ$18,TRUE,FALSE),IF(INDEX(Команды!$A$2:$AN$7500,MATCH(BO$3,Команды!$A$2:$A$7500,0),$E22+2)=Команды!$AJ$19,TRUE,FALSE)),INDEX(Команды!$AJ$2:$AL$19,MATCH(INDEX(Команды!$A$2:$AN$7500,MATCH(BO$3,Команды!$A$2:$A$7500,0),$E22+2),Команды!$AJ$2:$AJ$19,0),3),0)</f>
        <v>0.875</v>
      </c>
      <c r="BQ22" s="342"/>
      <c r="BR22" s="174">
        <f>IF(OR(IF(INDEX(Команды!$A$2:$AN$7500,MATCH(BR$3,Команды!$A$2:$A$7500,0),$E22+2)=Команды!$AJ$2,TRUE,FALSE),IF(INDEX(Команды!$A$2:$AN$7500,MATCH(BR$3,Команды!$A$2:$A$7500,0),$E22+2)=Команды!$AJ$3,TRUE,FALSE),IF(INDEX(Команды!$A$2:$AN$7500,MATCH(BR$3,Команды!$A$2:$A$7500,0),$E22+2)=Команды!$AJ$4,TRUE,FALSE),IF(INDEX(Команды!$A$2:$AN$7500,MATCH(BR$3,Команды!$A$2:$A$7500,0),$E22+2)=Команды!$AJ$5,TRUE,FALSE),IF(INDEX(Команды!$A$2:$AN$7500,MATCH(BR$3,Команды!$A$2:$A$7500,0),$E22+2)=Команды!$AJ$6,TRUE,FALSE),IF(INDEX(Команды!$A$2:$AN$7500,MATCH(BR$3,Команды!$A$2:$A$7500,0),$E22+2)=Команды!$AJ$7,TRUE,FALSE),IF(INDEX(Команды!$A$2:$AN$7500,MATCH(BR$3,Команды!$A$2:$A$7500,0),$E22+2)=Команды!$AJ$8,TRUE,FALSE),IF(INDEX(Команды!$A$2:$AN$7500,MATCH(BR$3,Команды!$A$2:$A$7500,0),$E22+2)=Команды!$AJ$9,TRUE,FALSE),IF(INDEX(Команды!$A$2:$AN$7500,MATCH(BR$3,Команды!$A$2:$A$7500,0),$E22+2)=Команды!$AJ$10,TRUE,FALSE),IF(INDEX(Команды!$A$2:$AN$7500,MATCH(BR$3,Команды!$A$2:$A$7500,0),$E22+2)=Команды!$AJ$11,TRUE,FALSE),IF(INDEX(Команды!$A$2:$AN$7500,MATCH(BR$3,Команды!$A$2:$A$7500,0),$E22+2)=Команды!$AJ$12,TRUE,FALSE),IF(INDEX(Команды!$A$2:$AN$7500,MATCH(BR$3,Команды!$A$2:$A$7500,0),$E22+2)=Команды!$AJ$13,TRUE,FALSE),IF(INDEX(Команды!$A$2:$AN$7500,MATCH(BR$3,Команды!$A$2:$A$7500,0),$E22+2)=Команды!$AJ$14,TRUE,FALSE),IF(INDEX(Команды!$A$2:$AN$7500,MATCH(BR$3,Команды!$A$2:$A$7500,0),$E22+2)=Команды!$AJ$15,TRUE,FALSE),IF(INDEX(Команды!$A$2:$AN$7500,MATCH(BR$3,Команды!$A$2:$A$7500,0),$E22+2)=Команды!$AJ$16,TRUE,FALSE),,IF(INDEX(Команды!$A$2:$AN$7500,MATCH(BR$3,Команды!$A$2:$A$7500,0),$E22+2)=Команды!$AJ$17,TRUE,FALSE),,IF(INDEX(Команды!$A$2:$AN$7500,MATCH(BR$3,Команды!$A$2:$A$7500,0),$E22+2)=Команды!$AJ$18,TRUE,FALSE),,IF(INDEX(Команды!$A$2:$AN$7500,MATCH(BR$3,Команды!$A$2:$A$7500,0),$E22+2)=Команды!$AJ$19,TRUE,FALSE)),INDEX(Команды!$AJ$2:$AK$19,MATCH(INDEX(Команды!$A$2:$AN$7500,MATCH(BR$3,Команды!$A$2:$A$7500,0),$E22+2),Команды!$AJ$2:$AJ$19,0),2),0)</f>
        <v>0.5</v>
      </c>
      <c r="BS22" s="175">
        <f>IF(OR(IF(INDEX(Команды!$A$2:$AN$7500,MATCH(BR$3,Команды!$A$2:$A$7500,0),$E22+2)=Команды!$AJ$2,TRUE,FALSE),IF(INDEX(Команды!$A$2:$AN$7500,MATCH(BR$3,Команды!$A$2:$A$7500,0),$E22+2)=Команды!$AJ$3,TRUE,FALSE),IF(INDEX(Команды!$A$2:$AN$7500,MATCH(BR$3,Команды!$A$2:$A$7500,0),$E22+2)=Команды!$AJ$4,TRUE,FALSE),IF(INDEX(Команды!$A$2:$AN$7500,MATCH(BR$3,Команды!$A$2:$A$7500,0),$E22+2)=Команды!$AJ$5,TRUE,FALSE),IF(INDEX(Команды!$A$2:$AN$7500,MATCH(BR$3,Команды!$A$2:$A$7500,0),$E22+2)=Команды!$AJ$6,TRUE,FALSE),IF(INDEX(Команды!$A$2:$AN$7500,MATCH(BR$3,Команды!$A$2:$A$7500,0),$E22+2)=Команды!$AJ$7,TRUE,FALSE),IF(INDEX(Команды!$A$2:$AN$7500,MATCH(BR$3,Команды!$A$2:$A$7500,0),$E22+2)=Команды!$AJ$8,TRUE,FALSE),IF(INDEX(Команды!$A$2:$AN$7500,MATCH(BR$3,Команды!$A$2:$A$7500,0),$E22+2)=Команды!$AJ$9,TRUE,FALSE),IF(INDEX(Команды!$A$2:$AN$7500,MATCH(BR$3,Команды!$A$2:$A$7500,0),$E22+2)=Команды!$AJ$10,TRUE,FALSE),IF(INDEX(Команды!$A$2:$AN$7500,MATCH(BR$3,Команды!$A$2:$A$7500,0),$E22+2)=Команды!$AJ$11,TRUE,FALSE),IF(INDEX(Команды!$A$2:$AN$7500,MATCH(BR$3,Команды!$A$2:$A$7500,0),$E22+2)=Команды!$AJ$12,TRUE,FALSE),IF(INDEX(Команды!$A$2:$AN$7500,MATCH(BR$3,Команды!$A$2:$A$7500,0),$E22+2)=Команды!$AJ$13,TRUE,FALSE),IF(INDEX(Команды!$A$2:$AN$7500,MATCH(BR$3,Команды!$A$2:$A$7500,0),$E22+2)=Команды!$AJ$14,TRUE,FALSE),IF(INDEX(Команды!$A$2:$AN$7500,MATCH(BR$3,Команды!$A$2:$A$7500,0),$E22+2)=Команды!$AJ$15,TRUE,FALSE),IF(INDEX(Команды!$A$2:$AN$7500,MATCH(BR$3,Команды!$A$2:$A$7500,0),$E22+2)=Команды!$AJ$16,TRUE,FALSE),IF(INDEX(Команды!$A$2:$AN$7500,MATCH(BR$3,Команды!$A$2:$A$7500,0),$E22+2)=Команды!$AJ$17,TRUE,FALSE),IF(INDEX(Команды!$A$2:$AN$7500,MATCH(BR$3,Команды!$A$2:$A$7500,0),$E22+2)=Команды!$AJ$18,TRUE,FALSE),IF(INDEX(Команды!$A$2:$AN$7500,MATCH(BR$3,Команды!$A$2:$A$7500,0),$E22+2)=Команды!$AJ$19,TRUE,FALSE)),INDEX(Команды!$AJ$2:$AL$19,MATCH(INDEX(Команды!$A$2:$AN$7500,MATCH(BR$3,Команды!$A$2:$A$7500,0),$E22+2),Команды!$AJ$2:$AJ$19,0),3),0)</f>
        <v>0.875</v>
      </c>
      <c r="BT22" s="342"/>
      <c r="BU22" s="174" t="str">
        <f>IF(OR(IF(INDEX(Команды!$A$2:$AN$7500,MATCH(BU$3,Команды!$A$2:$A$7500,0),$E22+2)=Команды!$AJ$2,TRUE,FALSE),IF(INDEX(Команды!$A$2:$AN$7500,MATCH(BU$3,Команды!$A$2:$A$7500,0),$E22+2)=Команды!$AJ$3,TRUE,FALSE),IF(INDEX(Команды!$A$2:$AN$7500,MATCH(BU$3,Команды!$A$2:$A$7500,0),$E22+2)=Команды!$AJ$4,TRUE,FALSE),IF(INDEX(Команды!$A$2:$AN$7500,MATCH(BU$3,Команды!$A$2:$A$7500,0),$E22+2)=Команды!$AJ$5,TRUE,FALSE),IF(INDEX(Команды!$A$2:$AN$7500,MATCH(BU$3,Команды!$A$2:$A$7500,0),$E22+2)=Команды!$AJ$6,TRUE,FALSE),IF(INDEX(Команды!$A$2:$AN$7500,MATCH(BU$3,Команды!$A$2:$A$7500,0),$E22+2)=Команды!$AJ$7,TRUE,FALSE),IF(INDEX(Команды!$A$2:$AN$7500,MATCH(BU$3,Команды!$A$2:$A$7500,0),$E22+2)=Команды!$AJ$8,TRUE,FALSE),IF(INDEX(Команды!$A$2:$AN$7500,MATCH(BU$3,Команды!$A$2:$A$7500,0),$E22+2)=Команды!$AJ$9,TRUE,FALSE),IF(INDEX(Команды!$A$2:$AN$7500,MATCH(BU$3,Команды!$A$2:$A$7500,0),$E22+2)=Команды!$AJ$10,TRUE,FALSE),IF(INDEX(Команды!$A$2:$AN$7500,MATCH(BU$3,Команды!$A$2:$A$7500,0),$E22+2)=Команды!$AJ$11,TRUE,FALSE),IF(INDEX(Команды!$A$2:$AN$7500,MATCH(BU$3,Команды!$A$2:$A$7500,0),$E22+2)=Команды!$AJ$12,TRUE,FALSE),IF(INDEX(Команды!$A$2:$AN$7500,MATCH(BU$3,Команды!$A$2:$A$7500,0),$E22+2)=Команды!$AJ$13,TRUE,FALSE),IF(INDEX(Команды!$A$2:$AN$7500,MATCH(BU$3,Команды!$A$2:$A$7500,0),$E22+2)=Команды!$AJ$14,TRUE,FALSE),IF(INDEX(Команды!$A$2:$AN$7500,MATCH(BU$3,Команды!$A$2:$A$7500,0),$E22+2)=Команды!$AJ$15,TRUE,FALSE),IF(INDEX(Команды!$A$2:$AN$7500,MATCH(BU$3,Команды!$A$2:$A$7500,0),$E22+2)=Команды!$AJ$16,TRUE,FALSE),,IF(INDEX(Команды!$A$2:$AN$7500,MATCH(BU$3,Команды!$A$2:$A$7500,0),$E22+2)=Команды!$AJ$17,TRUE,FALSE),,IF(INDEX(Команды!$A$2:$AN$7500,MATCH(BU$3,Команды!$A$2:$A$7500,0),$E22+2)=Команды!$AJ$18,TRUE,FALSE),,IF(INDEX(Команды!$A$2:$AN$7500,MATCH(BU$3,Команды!$A$2:$A$7500,0),$E22+2)=Команды!$AJ$19,TRUE,FALSE)),INDEX(Команды!$AJ$2:$AK$19,MATCH(INDEX(Команды!$A$2:$AN$7500,MATCH(BU$3,Команды!$A$2:$A$7500,0),$E22+2),Команды!$AJ$2:$AJ$19,0),2),0)</f>
        <v>В</v>
      </c>
      <c r="BV22" s="175" t="str">
        <f>IF(OR(IF(INDEX(Команды!$A$2:$AN$7500,MATCH(BU$3,Команды!$A$2:$A$7500,0),$E22+2)=Команды!$AJ$2,TRUE,FALSE),IF(INDEX(Команды!$A$2:$AN$7500,MATCH(BU$3,Команды!$A$2:$A$7500,0),$E22+2)=Команды!$AJ$3,TRUE,FALSE),IF(INDEX(Команды!$A$2:$AN$7500,MATCH(BU$3,Команды!$A$2:$A$7500,0),$E22+2)=Команды!$AJ$4,TRUE,FALSE),IF(INDEX(Команды!$A$2:$AN$7500,MATCH(BU$3,Команды!$A$2:$A$7500,0),$E22+2)=Команды!$AJ$5,TRUE,FALSE),IF(INDEX(Команды!$A$2:$AN$7500,MATCH(BU$3,Команды!$A$2:$A$7500,0),$E22+2)=Команды!$AJ$6,TRUE,FALSE),IF(INDEX(Команды!$A$2:$AN$7500,MATCH(BU$3,Команды!$A$2:$A$7500,0),$E22+2)=Команды!$AJ$7,TRUE,FALSE),IF(INDEX(Команды!$A$2:$AN$7500,MATCH(BU$3,Команды!$A$2:$A$7500,0),$E22+2)=Команды!$AJ$8,TRUE,FALSE),IF(INDEX(Команды!$A$2:$AN$7500,MATCH(BU$3,Команды!$A$2:$A$7500,0),$E22+2)=Команды!$AJ$9,TRUE,FALSE),IF(INDEX(Команды!$A$2:$AN$7500,MATCH(BU$3,Команды!$A$2:$A$7500,0),$E22+2)=Команды!$AJ$10,TRUE,FALSE),IF(INDEX(Команды!$A$2:$AN$7500,MATCH(BU$3,Команды!$A$2:$A$7500,0),$E22+2)=Команды!$AJ$11,TRUE,FALSE),IF(INDEX(Команды!$A$2:$AN$7500,MATCH(BU$3,Команды!$A$2:$A$7500,0),$E22+2)=Команды!$AJ$12,TRUE,FALSE),IF(INDEX(Команды!$A$2:$AN$7500,MATCH(BU$3,Команды!$A$2:$A$7500,0),$E22+2)=Команды!$AJ$13,TRUE,FALSE),IF(INDEX(Команды!$A$2:$AN$7500,MATCH(BU$3,Команды!$A$2:$A$7500,0),$E22+2)=Команды!$AJ$14,TRUE,FALSE),IF(INDEX(Команды!$A$2:$AN$7500,MATCH(BU$3,Команды!$A$2:$A$7500,0),$E22+2)=Команды!$AJ$15,TRUE,FALSE),IF(INDEX(Команды!$A$2:$AN$7500,MATCH(BU$3,Команды!$A$2:$A$7500,0),$E22+2)=Команды!$AJ$16,TRUE,FALSE),IF(INDEX(Команды!$A$2:$AN$7500,MATCH(BU$3,Команды!$A$2:$A$7500,0),$E22+2)=Команды!$AJ$17,TRUE,FALSE),IF(INDEX(Команды!$A$2:$AN$7500,MATCH(BU$3,Команды!$A$2:$A$7500,0),$E22+2)=Команды!$AJ$18,TRUE,FALSE),IF(INDEX(Команды!$A$2:$AN$7500,MATCH(BU$3,Команды!$A$2:$A$7500,0),$E22+2)=Команды!$AJ$19,TRUE,FALSE)),INDEX(Команды!$AJ$2:$AL$19,MATCH(INDEX(Команды!$A$2:$AN$7500,MATCH(BU$3,Команды!$A$2:$A$7500,0),$E22+2),Команды!$AJ$2:$AJ$19,0),3),0)</f>
        <v>В</v>
      </c>
      <c r="BW22" s="342"/>
      <c r="BX22" s="174" t="str">
        <f>IF(OR(IF(INDEX(Команды!$A$2:$AN$7500,MATCH(BX$3,Команды!$A$2:$A$7500,0),$E22+2)=Команды!$AJ$2,TRUE,FALSE),IF(INDEX(Команды!$A$2:$AN$7500,MATCH(BX$3,Команды!$A$2:$A$7500,0),$E22+2)=Команды!$AJ$3,TRUE,FALSE),IF(INDEX(Команды!$A$2:$AN$7500,MATCH(BX$3,Команды!$A$2:$A$7500,0),$E22+2)=Команды!$AJ$4,TRUE,FALSE),IF(INDEX(Команды!$A$2:$AN$7500,MATCH(BX$3,Команды!$A$2:$A$7500,0),$E22+2)=Команды!$AJ$5,TRUE,FALSE),IF(INDEX(Команды!$A$2:$AN$7500,MATCH(BX$3,Команды!$A$2:$A$7500,0),$E22+2)=Команды!$AJ$6,TRUE,FALSE),IF(INDEX(Команды!$A$2:$AN$7500,MATCH(BX$3,Команды!$A$2:$A$7500,0),$E22+2)=Команды!$AJ$7,TRUE,FALSE),IF(INDEX(Команды!$A$2:$AN$7500,MATCH(BX$3,Команды!$A$2:$A$7500,0),$E22+2)=Команды!$AJ$8,TRUE,FALSE),IF(INDEX(Команды!$A$2:$AN$7500,MATCH(BX$3,Команды!$A$2:$A$7500,0),$E22+2)=Команды!$AJ$9,TRUE,FALSE),IF(INDEX(Команды!$A$2:$AN$7500,MATCH(BX$3,Команды!$A$2:$A$7500,0),$E22+2)=Команды!$AJ$10,TRUE,FALSE),IF(INDEX(Команды!$A$2:$AN$7500,MATCH(BX$3,Команды!$A$2:$A$7500,0),$E22+2)=Команды!$AJ$11,TRUE,FALSE),IF(INDEX(Команды!$A$2:$AN$7500,MATCH(BX$3,Команды!$A$2:$A$7500,0),$E22+2)=Команды!$AJ$12,TRUE,FALSE),IF(INDEX(Команды!$A$2:$AN$7500,MATCH(BX$3,Команды!$A$2:$A$7500,0),$E22+2)=Команды!$AJ$13,TRUE,FALSE),IF(INDEX(Команды!$A$2:$AN$7500,MATCH(BX$3,Команды!$A$2:$A$7500,0),$E22+2)=Команды!$AJ$14,TRUE,FALSE),IF(INDEX(Команды!$A$2:$AN$7500,MATCH(BX$3,Команды!$A$2:$A$7500,0),$E22+2)=Команды!$AJ$15,TRUE,FALSE),IF(INDEX(Команды!$A$2:$AN$7500,MATCH(BX$3,Команды!$A$2:$A$7500,0),$E22+2)=Команды!$AJ$16,TRUE,FALSE),,IF(INDEX(Команды!$A$2:$AN$7500,MATCH(BX$3,Команды!$A$2:$A$7500,0),$E22+2)=Команды!$AJ$17,TRUE,FALSE),,IF(INDEX(Команды!$A$2:$AN$7500,MATCH(BX$3,Команды!$A$2:$A$7500,0),$E22+2)=Команды!$AJ$18,TRUE,FALSE),,IF(INDEX(Команды!$A$2:$AN$7500,MATCH(BX$3,Команды!$A$2:$A$7500,0),$E22+2)=Команды!$AJ$19,TRUE,FALSE)),INDEX(Команды!$AJ$2:$AK$19,MATCH(INDEX(Команды!$A$2:$AN$7500,MATCH(BX$3,Команды!$A$2:$A$7500,0),$E22+2),Команды!$AJ$2:$AJ$19,0),2),0)</f>
        <v>В</v>
      </c>
      <c r="BY22" s="175" t="str">
        <f>IF(OR(IF(INDEX(Команды!$A$2:$AN$7500,MATCH(BX$3,Команды!$A$2:$A$7500,0),$E22+2)=Команды!$AJ$2,TRUE,FALSE),IF(INDEX(Команды!$A$2:$AN$7500,MATCH(BX$3,Команды!$A$2:$A$7500,0),$E22+2)=Команды!$AJ$3,TRUE,FALSE),IF(INDEX(Команды!$A$2:$AN$7500,MATCH(BX$3,Команды!$A$2:$A$7500,0),$E22+2)=Команды!$AJ$4,TRUE,FALSE),IF(INDEX(Команды!$A$2:$AN$7500,MATCH(BX$3,Команды!$A$2:$A$7500,0),$E22+2)=Команды!$AJ$5,TRUE,FALSE),IF(INDEX(Команды!$A$2:$AN$7500,MATCH(BX$3,Команды!$A$2:$A$7500,0),$E22+2)=Команды!$AJ$6,TRUE,FALSE),IF(INDEX(Команды!$A$2:$AN$7500,MATCH(BX$3,Команды!$A$2:$A$7500,0),$E22+2)=Команды!$AJ$7,TRUE,FALSE),IF(INDEX(Команды!$A$2:$AN$7500,MATCH(BX$3,Команды!$A$2:$A$7500,0),$E22+2)=Команды!$AJ$8,TRUE,FALSE),IF(INDEX(Команды!$A$2:$AN$7500,MATCH(BX$3,Команды!$A$2:$A$7500,0),$E22+2)=Команды!$AJ$9,TRUE,FALSE),IF(INDEX(Команды!$A$2:$AN$7500,MATCH(BX$3,Команды!$A$2:$A$7500,0),$E22+2)=Команды!$AJ$10,TRUE,FALSE),IF(INDEX(Команды!$A$2:$AN$7500,MATCH(BX$3,Команды!$A$2:$A$7500,0),$E22+2)=Команды!$AJ$11,TRUE,FALSE),IF(INDEX(Команды!$A$2:$AN$7500,MATCH(BX$3,Команды!$A$2:$A$7500,0),$E22+2)=Команды!$AJ$12,TRUE,FALSE),IF(INDEX(Команды!$A$2:$AN$7500,MATCH(BX$3,Команды!$A$2:$A$7500,0),$E22+2)=Команды!$AJ$13,TRUE,FALSE),IF(INDEX(Команды!$A$2:$AN$7500,MATCH(BX$3,Команды!$A$2:$A$7500,0),$E22+2)=Команды!$AJ$14,TRUE,FALSE),IF(INDEX(Команды!$A$2:$AN$7500,MATCH(BX$3,Команды!$A$2:$A$7500,0),$E22+2)=Команды!$AJ$15,TRUE,FALSE),IF(INDEX(Команды!$A$2:$AN$7500,MATCH(BX$3,Команды!$A$2:$A$7500,0),$E22+2)=Команды!$AJ$16,TRUE,FALSE),IF(INDEX(Команды!$A$2:$AN$7500,MATCH(BX$3,Команды!$A$2:$A$7500,0),$E22+2)=Команды!$AJ$17,TRUE,FALSE),IF(INDEX(Команды!$A$2:$AN$7500,MATCH(BX$3,Команды!$A$2:$A$7500,0),$E22+2)=Команды!$AJ$18,TRUE,FALSE),IF(INDEX(Команды!$A$2:$AN$7500,MATCH(BX$3,Команды!$A$2:$A$7500,0),$E22+2)=Команды!$AJ$19,TRUE,FALSE)),INDEX(Команды!$AJ$2:$AL$19,MATCH(INDEX(Команды!$A$2:$AN$7500,MATCH(BX$3,Команды!$A$2:$A$7500,0),$E22+2),Команды!$AJ$2:$AJ$19,0),3),0)</f>
        <v>В</v>
      </c>
      <c r="BZ22" s="342"/>
      <c r="CA22" s="174">
        <f>IF(OR(IF(INDEX(Команды!$A$2:$AN$7500,MATCH(CA$3,Команды!$A$2:$A$7500,0),$E22+2)=Команды!$AJ$2,TRUE,FALSE),IF(INDEX(Команды!$A$2:$AN$7500,MATCH(CA$3,Команды!$A$2:$A$7500,0),$E22+2)=Команды!$AJ$3,TRUE,FALSE),IF(INDEX(Команды!$A$2:$AN$7500,MATCH(CA$3,Команды!$A$2:$A$7500,0),$E22+2)=Команды!$AJ$4,TRUE,FALSE),IF(INDEX(Команды!$A$2:$AN$7500,MATCH(CA$3,Команды!$A$2:$A$7500,0),$E22+2)=Команды!$AJ$5,TRUE,FALSE),IF(INDEX(Команды!$A$2:$AN$7500,MATCH(CA$3,Команды!$A$2:$A$7500,0),$E22+2)=Команды!$AJ$6,TRUE,FALSE),IF(INDEX(Команды!$A$2:$AN$7500,MATCH(CA$3,Команды!$A$2:$A$7500,0),$E22+2)=Команды!$AJ$7,TRUE,FALSE),IF(INDEX(Команды!$A$2:$AN$7500,MATCH(CA$3,Команды!$A$2:$A$7500,0),$E22+2)=Команды!$AJ$8,TRUE,FALSE),IF(INDEX(Команды!$A$2:$AN$7500,MATCH(CA$3,Команды!$A$2:$A$7500,0),$E22+2)=Команды!$AJ$9,TRUE,FALSE),IF(INDEX(Команды!$A$2:$AN$7500,MATCH(CA$3,Команды!$A$2:$A$7500,0),$E22+2)=Команды!$AJ$10,TRUE,FALSE),IF(INDEX(Команды!$A$2:$AN$7500,MATCH(CA$3,Команды!$A$2:$A$7500,0),$E22+2)=Команды!$AJ$11,TRUE,FALSE),IF(INDEX(Команды!$A$2:$AN$7500,MATCH(CA$3,Команды!$A$2:$A$7500,0),$E22+2)=Команды!$AJ$12,TRUE,FALSE),IF(INDEX(Команды!$A$2:$AN$7500,MATCH(CA$3,Команды!$A$2:$A$7500,0),$E22+2)=Команды!$AJ$13,TRUE,FALSE),IF(INDEX(Команды!$A$2:$AN$7500,MATCH(CA$3,Команды!$A$2:$A$7500,0),$E22+2)=Команды!$AJ$14,TRUE,FALSE),IF(INDEX(Команды!$A$2:$AN$7500,MATCH(CA$3,Команды!$A$2:$A$7500,0),$E22+2)=Команды!$AJ$15,TRUE,FALSE),IF(INDEX(Команды!$A$2:$AN$7500,MATCH(CA$3,Команды!$A$2:$A$7500,0),$E22+2)=Команды!$AJ$16,TRUE,FALSE),,IF(INDEX(Команды!$A$2:$AN$7500,MATCH(CA$3,Команды!$A$2:$A$7500,0),$E22+2)=Команды!$AJ$17,TRUE,FALSE),,IF(INDEX(Команды!$A$2:$AN$7500,MATCH(CA$3,Команды!$A$2:$A$7500,0),$E22+2)=Команды!$AJ$18,TRUE,FALSE),,IF(INDEX(Команды!$A$2:$AN$7500,MATCH(CA$3,Команды!$A$2:$A$7500,0),$E22+2)=Команды!$AJ$19,TRUE,FALSE)),INDEX(Команды!$AJ$2:$AK$19,MATCH(INDEX(Команды!$A$2:$AN$7500,MATCH(CA$3,Команды!$A$2:$A$7500,0),$E22+2),Команды!$AJ$2:$AJ$19,0),2),0)</f>
        <v>0.28125</v>
      </c>
      <c r="CB22" s="175">
        <f>IF(OR(IF(INDEX(Команды!$A$2:$AN$7500,MATCH(CA$3,Команды!$A$2:$A$7500,0),$E22+2)=Команды!$AJ$2,TRUE,FALSE),IF(INDEX(Команды!$A$2:$AN$7500,MATCH(CA$3,Команды!$A$2:$A$7500,0),$E22+2)=Команды!$AJ$3,TRUE,FALSE),IF(INDEX(Команды!$A$2:$AN$7500,MATCH(CA$3,Команды!$A$2:$A$7500,0),$E22+2)=Команды!$AJ$4,TRUE,FALSE),IF(INDEX(Команды!$A$2:$AN$7500,MATCH(CA$3,Команды!$A$2:$A$7500,0),$E22+2)=Команды!$AJ$5,TRUE,FALSE),IF(INDEX(Команды!$A$2:$AN$7500,MATCH(CA$3,Команды!$A$2:$A$7500,0),$E22+2)=Команды!$AJ$6,TRUE,FALSE),IF(INDEX(Команды!$A$2:$AN$7500,MATCH(CA$3,Команды!$A$2:$A$7500,0),$E22+2)=Команды!$AJ$7,TRUE,FALSE),IF(INDEX(Команды!$A$2:$AN$7500,MATCH(CA$3,Команды!$A$2:$A$7500,0),$E22+2)=Команды!$AJ$8,TRUE,FALSE),IF(INDEX(Команды!$A$2:$AN$7500,MATCH(CA$3,Команды!$A$2:$A$7500,0),$E22+2)=Команды!$AJ$9,TRUE,FALSE),IF(INDEX(Команды!$A$2:$AN$7500,MATCH(CA$3,Команды!$A$2:$A$7500,0),$E22+2)=Команды!$AJ$10,TRUE,FALSE),IF(INDEX(Команды!$A$2:$AN$7500,MATCH(CA$3,Команды!$A$2:$A$7500,0),$E22+2)=Команды!$AJ$11,TRUE,FALSE),IF(INDEX(Команды!$A$2:$AN$7500,MATCH(CA$3,Команды!$A$2:$A$7500,0),$E22+2)=Команды!$AJ$12,TRUE,FALSE),IF(INDEX(Команды!$A$2:$AN$7500,MATCH(CA$3,Команды!$A$2:$A$7500,0),$E22+2)=Команды!$AJ$13,TRUE,FALSE),IF(INDEX(Команды!$A$2:$AN$7500,MATCH(CA$3,Команды!$A$2:$A$7500,0),$E22+2)=Команды!$AJ$14,TRUE,FALSE),IF(INDEX(Команды!$A$2:$AN$7500,MATCH(CA$3,Команды!$A$2:$A$7500,0),$E22+2)=Команды!$AJ$15,TRUE,FALSE),IF(INDEX(Команды!$A$2:$AN$7500,MATCH(CA$3,Команды!$A$2:$A$7500,0),$E22+2)=Команды!$AJ$16,TRUE,FALSE),IF(INDEX(Команды!$A$2:$AN$7500,MATCH(CA$3,Команды!$A$2:$A$7500,0),$E22+2)=Команды!$AJ$17,TRUE,FALSE),IF(INDEX(Команды!$A$2:$AN$7500,MATCH(CA$3,Команды!$A$2:$A$7500,0),$E22+2)=Команды!$AJ$18,TRUE,FALSE),IF(INDEX(Команды!$A$2:$AN$7500,MATCH(CA$3,Команды!$A$2:$A$7500,0),$E22+2)=Команды!$AJ$19,TRUE,FALSE)),INDEX(Команды!$AJ$2:$AL$19,MATCH(INDEX(Команды!$A$2:$AN$7500,MATCH(CA$3,Команды!$A$2:$A$7500,0),$E22+2),Команды!$AJ$2:$AJ$19,0),3),0)</f>
        <v>0.65625</v>
      </c>
      <c r="CC22" s="342"/>
      <c r="CD22" s="174">
        <f>IF(OR(IF(INDEX(Команды!$A$2:$AN$7500,MATCH(CD$3,Команды!$A$2:$A$7500,0),$E22+2)=Команды!$AJ$2,TRUE,FALSE),IF(INDEX(Команды!$A$2:$AN$7500,MATCH(CD$3,Команды!$A$2:$A$7500,0),$E22+2)=Команды!$AJ$3,TRUE,FALSE),IF(INDEX(Команды!$A$2:$AN$7500,MATCH(CD$3,Команды!$A$2:$A$7500,0),$E22+2)=Команды!$AJ$4,TRUE,FALSE),IF(INDEX(Команды!$A$2:$AN$7500,MATCH(CD$3,Команды!$A$2:$A$7500,0),$E22+2)=Команды!$AJ$5,TRUE,FALSE),IF(INDEX(Команды!$A$2:$AN$7500,MATCH(CD$3,Команды!$A$2:$A$7500,0),$E22+2)=Команды!$AJ$6,TRUE,FALSE),IF(INDEX(Команды!$A$2:$AN$7500,MATCH(CD$3,Команды!$A$2:$A$7500,0),$E22+2)=Команды!$AJ$7,TRUE,FALSE),IF(INDEX(Команды!$A$2:$AN$7500,MATCH(CD$3,Команды!$A$2:$A$7500,0),$E22+2)=Команды!$AJ$8,TRUE,FALSE),IF(INDEX(Команды!$A$2:$AN$7500,MATCH(CD$3,Команды!$A$2:$A$7500,0),$E22+2)=Команды!$AJ$9,TRUE,FALSE),IF(INDEX(Команды!$A$2:$AN$7500,MATCH(CD$3,Команды!$A$2:$A$7500,0),$E22+2)=Команды!$AJ$10,TRUE,FALSE),IF(INDEX(Команды!$A$2:$AN$7500,MATCH(CD$3,Команды!$A$2:$A$7500,0),$E22+2)=Команды!$AJ$11,TRUE,FALSE),IF(INDEX(Команды!$A$2:$AN$7500,MATCH(CD$3,Команды!$A$2:$A$7500,0),$E22+2)=Команды!$AJ$12,TRUE,FALSE),IF(INDEX(Команды!$A$2:$AN$7500,MATCH(CD$3,Команды!$A$2:$A$7500,0),$E22+2)=Команды!$AJ$13,TRUE,FALSE),IF(INDEX(Команды!$A$2:$AN$7500,MATCH(CD$3,Команды!$A$2:$A$7500,0),$E22+2)=Команды!$AJ$14,TRUE,FALSE),IF(INDEX(Команды!$A$2:$AN$7500,MATCH(CD$3,Команды!$A$2:$A$7500,0),$E22+2)=Команды!$AJ$15,TRUE,FALSE),IF(INDEX(Команды!$A$2:$AN$7500,MATCH(CD$3,Команды!$A$2:$A$7500,0),$E22+2)=Команды!$AJ$16,TRUE,FALSE),,IF(INDEX(Команды!$A$2:$AN$7500,MATCH(CD$3,Команды!$A$2:$A$7500,0),$E22+2)=Команды!$AJ$17,TRUE,FALSE),,IF(INDEX(Команды!$A$2:$AN$7500,MATCH(CD$3,Команды!$A$2:$A$7500,0),$E22+2)=Команды!$AJ$18,TRUE,FALSE),,IF(INDEX(Команды!$A$2:$AN$7500,MATCH(CD$3,Команды!$A$2:$A$7500,0),$E22+2)=Команды!$AJ$19,TRUE,FALSE)),INDEX(Команды!$AJ$2:$AK$19,MATCH(INDEX(Команды!$A$2:$AN$7500,MATCH(CD$3,Команды!$A$2:$A$7500,0),$E22+2),Команды!$AJ$2:$AJ$19,0),2),0)</f>
        <v>0.28125</v>
      </c>
      <c r="CE22" s="175">
        <f>IF(OR(IF(INDEX(Команды!$A$2:$AN$7500,MATCH(CD$3,Команды!$A$2:$A$7500,0),$E22+2)=Команды!$AJ$2,TRUE,FALSE),IF(INDEX(Команды!$A$2:$AN$7500,MATCH(CD$3,Команды!$A$2:$A$7500,0),$E22+2)=Команды!$AJ$3,TRUE,FALSE),IF(INDEX(Команды!$A$2:$AN$7500,MATCH(CD$3,Команды!$A$2:$A$7500,0),$E22+2)=Команды!$AJ$4,TRUE,FALSE),IF(INDEX(Команды!$A$2:$AN$7500,MATCH(CD$3,Команды!$A$2:$A$7500,0),$E22+2)=Команды!$AJ$5,TRUE,FALSE),IF(INDEX(Команды!$A$2:$AN$7500,MATCH(CD$3,Команды!$A$2:$A$7500,0),$E22+2)=Команды!$AJ$6,TRUE,FALSE),IF(INDEX(Команды!$A$2:$AN$7500,MATCH(CD$3,Команды!$A$2:$A$7500,0),$E22+2)=Команды!$AJ$7,TRUE,FALSE),IF(INDEX(Команды!$A$2:$AN$7500,MATCH(CD$3,Команды!$A$2:$A$7500,0),$E22+2)=Команды!$AJ$8,TRUE,FALSE),IF(INDEX(Команды!$A$2:$AN$7500,MATCH(CD$3,Команды!$A$2:$A$7500,0),$E22+2)=Команды!$AJ$9,TRUE,FALSE),IF(INDEX(Команды!$A$2:$AN$7500,MATCH(CD$3,Команды!$A$2:$A$7500,0),$E22+2)=Команды!$AJ$10,TRUE,FALSE),IF(INDEX(Команды!$A$2:$AN$7500,MATCH(CD$3,Команды!$A$2:$A$7500,0),$E22+2)=Команды!$AJ$11,TRUE,FALSE),IF(INDEX(Команды!$A$2:$AN$7500,MATCH(CD$3,Команды!$A$2:$A$7500,0),$E22+2)=Команды!$AJ$12,TRUE,FALSE),IF(INDEX(Команды!$A$2:$AN$7500,MATCH(CD$3,Команды!$A$2:$A$7500,0),$E22+2)=Команды!$AJ$13,TRUE,FALSE),IF(INDEX(Команды!$A$2:$AN$7500,MATCH(CD$3,Команды!$A$2:$A$7500,0),$E22+2)=Команды!$AJ$14,TRUE,FALSE),IF(INDEX(Команды!$A$2:$AN$7500,MATCH(CD$3,Команды!$A$2:$A$7500,0),$E22+2)=Команды!$AJ$15,TRUE,FALSE),IF(INDEX(Команды!$A$2:$AN$7500,MATCH(CD$3,Команды!$A$2:$A$7500,0),$E22+2)=Команды!$AJ$16,TRUE,FALSE),IF(INDEX(Команды!$A$2:$AN$7500,MATCH(CD$3,Команды!$A$2:$A$7500,0),$E22+2)=Команды!$AJ$17,TRUE,FALSE),IF(INDEX(Команды!$A$2:$AN$7500,MATCH(CD$3,Команды!$A$2:$A$7500,0),$E22+2)=Команды!$AJ$18,TRUE,FALSE),IF(INDEX(Команды!$A$2:$AN$7500,MATCH(CD$3,Команды!$A$2:$A$7500,0),$E22+2)=Команды!$AJ$19,TRUE,FALSE)),INDEX(Команды!$AJ$2:$AL$19,MATCH(INDEX(Команды!$A$2:$AN$7500,MATCH(CD$3,Команды!$A$2:$A$7500,0),$E22+2),Команды!$AJ$2:$AJ$19,0),3),0)</f>
        <v>0.65625</v>
      </c>
      <c r="CF22" s="342"/>
      <c r="CG22" s="174">
        <f>IF(OR(IF(INDEX(Команды!$A$2:$AN$7500,MATCH(CG$3,Команды!$A$2:$A$7500,0),$E22+2)=Команды!$AJ$2,TRUE,FALSE),IF(INDEX(Команды!$A$2:$AN$7500,MATCH(CG$3,Команды!$A$2:$A$7500,0),$E22+2)=Команды!$AJ$3,TRUE,FALSE),IF(INDEX(Команды!$A$2:$AN$7500,MATCH(CG$3,Команды!$A$2:$A$7500,0),$E22+2)=Команды!$AJ$4,TRUE,FALSE),IF(INDEX(Команды!$A$2:$AN$7500,MATCH(CG$3,Команды!$A$2:$A$7500,0),$E22+2)=Команды!$AJ$5,TRUE,FALSE),IF(INDEX(Команды!$A$2:$AN$7500,MATCH(CG$3,Команды!$A$2:$A$7500,0),$E22+2)=Команды!$AJ$6,TRUE,FALSE),IF(INDEX(Команды!$A$2:$AN$7500,MATCH(CG$3,Команды!$A$2:$A$7500,0),$E22+2)=Команды!$AJ$7,TRUE,FALSE),IF(INDEX(Команды!$A$2:$AN$7500,MATCH(CG$3,Команды!$A$2:$A$7500,0),$E22+2)=Команды!$AJ$8,TRUE,FALSE),IF(INDEX(Команды!$A$2:$AN$7500,MATCH(CG$3,Команды!$A$2:$A$7500,0),$E22+2)=Команды!$AJ$9,TRUE,FALSE),IF(INDEX(Команды!$A$2:$AN$7500,MATCH(CG$3,Команды!$A$2:$A$7500,0),$E22+2)=Команды!$AJ$10,TRUE,FALSE),IF(INDEX(Команды!$A$2:$AN$7500,MATCH(CG$3,Команды!$A$2:$A$7500,0),$E22+2)=Команды!$AJ$11,TRUE,FALSE),IF(INDEX(Команды!$A$2:$AN$7500,MATCH(CG$3,Команды!$A$2:$A$7500,0),$E22+2)=Команды!$AJ$12,TRUE,FALSE),IF(INDEX(Команды!$A$2:$AN$7500,MATCH(CG$3,Команды!$A$2:$A$7500,0),$E22+2)=Команды!$AJ$13,TRUE,FALSE),IF(INDEX(Команды!$A$2:$AN$7500,MATCH(CG$3,Команды!$A$2:$A$7500,0),$E22+2)=Команды!$AJ$14,TRUE,FALSE),IF(INDEX(Команды!$A$2:$AN$7500,MATCH(CG$3,Команды!$A$2:$A$7500,0),$E22+2)=Команды!$AJ$15,TRUE,FALSE),IF(INDEX(Команды!$A$2:$AN$7500,MATCH(CG$3,Команды!$A$2:$A$7500,0),$E22+2)=Команды!$AJ$16,TRUE,FALSE),,IF(INDEX(Команды!$A$2:$AN$7500,MATCH(CG$3,Команды!$A$2:$A$7500,0),$E22+2)=Команды!$AJ$17,TRUE,FALSE),,IF(INDEX(Команды!$A$2:$AN$7500,MATCH(CG$3,Команды!$A$2:$A$7500,0),$E22+2)=Команды!$AJ$18,TRUE,FALSE),,IF(INDEX(Команды!$A$2:$AN$7500,MATCH(CG$3,Команды!$A$2:$A$7500,0),$E22+2)=Команды!$AJ$19,TRUE,FALSE)),INDEX(Команды!$AJ$2:$AK$19,MATCH(INDEX(Команды!$A$2:$AN$7500,MATCH(CG$3,Команды!$A$2:$A$7500,0),$E22+2),Команды!$AJ$2:$AJ$19,0),2),0)</f>
        <v>0.3125</v>
      </c>
      <c r="CH22" s="175">
        <f>IF(OR(IF(INDEX(Команды!$A$2:$AN$7500,MATCH(CG$3,Команды!$A$2:$A$7500,0),$E22+2)=Команды!$AJ$2,TRUE,FALSE),IF(INDEX(Команды!$A$2:$AN$7500,MATCH(CG$3,Команды!$A$2:$A$7500,0),$E22+2)=Команды!$AJ$3,TRUE,FALSE),IF(INDEX(Команды!$A$2:$AN$7500,MATCH(CG$3,Команды!$A$2:$A$7500,0),$E22+2)=Команды!$AJ$4,TRUE,FALSE),IF(INDEX(Команды!$A$2:$AN$7500,MATCH(CG$3,Команды!$A$2:$A$7500,0),$E22+2)=Команды!$AJ$5,TRUE,FALSE),IF(INDEX(Команды!$A$2:$AN$7500,MATCH(CG$3,Команды!$A$2:$A$7500,0),$E22+2)=Команды!$AJ$6,TRUE,FALSE),IF(INDEX(Команды!$A$2:$AN$7500,MATCH(CG$3,Команды!$A$2:$A$7500,0),$E22+2)=Команды!$AJ$7,TRUE,FALSE),IF(INDEX(Команды!$A$2:$AN$7500,MATCH(CG$3,Команды!$A$2:$A$7500,0),$E22+2)=Команды!$AJ$8,TRUE,FALSE),IF(INDEX(Команды!$A$2:$AN$7500,MATCH(CG$3,Команды!$A$2:$A$7500,0),$E22+2)=Команды!$AJ$9,TRUE,FALSE),IF(INDEX(Команды!$A$2:$AN$7500,MATCH(CG$3,Команды!$A$2:$A$7500,0),$E22+2)=Команды!$AJ$10,TRUE,FALSE),IF(INDEX(Команды!$A$2:$AN$7500,MATCH(CG$3,Команды!$A$2:$A$7500,0),$E22+2)=Команды!$AJ$11,TRUE,FALSE),IF(INDEX(Команды!$A$2:$AN$7500,MATCH(CG$3,Команды!$A$2:$A$7500,0),$E22+2)=Команды!$AJ$12,TRUE,FALSE),IF(INDEX(Команды!$A$2:$AN$7500,MATCH(CG$3,Команды!$A$2:$A$7500,0),$E22+2)=Команды!$AJ$13,TRUE,FALSE),IF(INDEX(Команды!$A$2:$AN$7500,MATCH(CG$3,Команды!$A$2:$A$7500,0),$E22+2)=Команды!$AJ$14,TRUE,FALSE),IF(INDEX(Команды!$A$2:$AN$7500,MATCH(CG$3,Команды!$A$2:$A$7500,0),$E22+2)=Команды!$AJ$15,TRUE,FALSE),IF(INDEX(Команды!$A$2:$AN$7500,MATCH(CG$3,Команды!$A$2:$A$7500,0),$E22+2)=Команды!$AJ$16,TRUE,FALSE),IF(INDEX(Команды!$A$2:$AN$7500,MATCH(CG$3,Команды!$A$2:$A$7500,0),$E22+2)=Команды!$AJ$17,TRUE,FALSE),IF(INDEX(Команды!$A$2:$AN$7500,MATCH(CG$3,Команды!$A$2:$A$7500,0),$E22+2)=Команды!$AJ$18,TRUE,FALSE),IF(INDEX(Команды!$A$2:$AN$7500,MATCH(CG$3,Команды!$A$2:$A$7500,0),$E22+2)=Команды!$AJ$19,TRUE,FALSE)),INDEX(Команды!$AJ$2:$AL$19,MATCH(INDEX(Команды!$A$2:$AN$7500,MATCH(CG$3,Команды!$A$2:$A$7500,0),$E22+2),Команды!$AJ$2:$AJ$19,0),3),0)</f>
        <v>0.6875</v>
      </c>
      <c r="CI22" s="342"/>
      <c r="CJ22" s="174">
        <f>IF(OR(IF(INDEX(Команды!$A$2:$AN$7500,MATCH(CJ$3,Команды!$A$2:$A$7500,0),$E22+2)=Команды!$AJ$2,TRUE,FALSE),IF(INDEX(Команды!$A$2:$AN$7500,MATCH(CJ$3,Команды!$A$2:$A$7500,0),$E22+2)=Команды!$AJ$3,TRUE,FALSE),IF(INDEX(Команды!$A$2:$AN$7500,MATCH(CJ$3,Команды!$A$2:$A$7500,0),$E22+2)=Команды!$AJ$4,TRUE,FALSE),IF(INDEX(Команды!$A$2:$AN$7500,MATCH(CJ$3,Команды!$A$2:$A$7500,0),$E22+2)=Команды!$AJ$5,TRUE,FALSE),IF(INDEX(Команды!$A$2:$AN$7500,MATCH(CJ$3,Команды!$A$2:$A$7500,0),$E22+2)=Команды!$AJ$6,TRUE,FALSE),IF(INDEX(Команды!$A$2:$AN$7500,MATCH(CJ$3,Команды!$A$2:$A$7500,0),$E22+2)=Команды!$AJ$7,TRUE,FALSE),IF(INDEX(Команды!$A$2:$AN$7500,MATCH(CJ$3,Команды!$A$2:$A$7500,0),$E22+2)=Команды!$AJ$8,TRUE,FALSE),IF(INDEX(Команды!$A$2:$AN$7500,MATCH(CJ$3,Команды!$A$2:$A$7500,0),$E22+2)=Команды!$AJ$9,TRUE,FALSE),IF(INDEX(Команды!$A$2:$AN$7500,MATCH(CJ$3,Команды!$A$2:$A$7500,0),$E22+2)=Команды!$AJ$10,TRUE,FALSE),IF(INDEX(Команды!$A$2:$AN$7500,MATCH(CJ$3,Команды!$A$2:$A$7500,0),$E22+2)=Команды!$AJ$11,TRUE,FALSE),IF(INDEX(Команды!$A$2:$AN$7500,MATCH(CJ$3,Команды!$A$2:$A$7500,0),$E22+2)=Команды!$AJ$12,TRUE,FALSE),IF(INDEX(Команды!$A$2:$AN$7500,MATCH(CJ$3,Команды!$A$2:$A$7500,0),$E22+2)=Команды!$AJ$13,TRUE,FALSE),IF(INDEX(Команды!$A$2:$AN$7500,MATCH(CJ$3,Команды!$A$2:$A$7500,0),$E22+2)=Команды!$AJ$14,TRUE,FALSE),IF(INDEX(Команды!$A$2:$AN$7500,MATCH(CJ$3,Команды!$A$2:$A$7500,0),$E22+2)=Команды!$AJ$15,TRUE,FALSE),IF(INDEX(Команды!$A$2:$AN$7500,MATCH(CJ$3,Команды!$A$2:$A$7500,0),$E22+2)=Команды!$AJ$16,TRUE,FALSE),,IF(INDEX(Команды!$A$2:$AN$7500,MATCH(CJ$3,Команды!$A$2:$A$7500,0),$E22+2)=Команды!$AJ$17,TRUE,FALSE),,IF(INDEX(Команды!$A$2:$AN$7500,MATCH(CJ$3,Команды!$A$2:$A$7500,0),$E22+2)=Команды!$AJ$18,TRUE,FALSE),,IF(INDEX(Команды!$A$2:$AN$7500,MATCH(CJ$3,Команды!$A$2:$A$7500,0),$E22+2)=Команды!$AJ$19,TRUE,FALSE)),INDEX(Команды!$AJ$2:$AK$19,MATCH(INDEX(Команды!$A$2:$AN$7500,MATCH(CJ$3,Команды!$A$2:$A$7500,0),$E22+2),Команды!$AJ$2:$AJ$19,0),2),0)</f>
        <v>0.33333333333333331</v>
      </c>
      <c r="CK22" s="175">
        <f>IF(OR(IF(INDEX(Команды!$A$2:$AN$7500,MATCH(CJ$3,Команды!$A$2:$A$7500,0),$E22+2)=Команды!$AJ$2,TRUE,FALSE),IF(INDEX(Команды!$A$2:$AN$7500,MATCH(CJ$3,Команды!$A$2:$A$7500,0),$E22+2)=Команды!$AJ$3,TRUE,FALSE),IF(INDEX(Команды!$A$2:$AN$7500,MATCH(CJ$3,Команды!$A$2:$A$7500,0),$E22+2)=Команды!$AJ$4,TRUE,FALSE),IF(INDEX(Команды!$A$2:$AN$7500,MATCH(CJ$3,Команды!$A$2:$A$7500,0),$E22+2)=Команды!$AJ$5,TRUE,FALSE),IF(INDEX(Команды!$A$2:$AN$7500,MATCH(CJ$3,Команды!$A$2:$A$7500,0),$E22+2)=Команды!$AJ$6,TRUE,FALSE),IF(INDEX(Команды!$A$2:$AN$7500,MATCH(CJ$3,Команды!$A$2:$A$7500,0),$E22+2)=Команды!$AJ$7,TRUE,FALSE),IF(INDEX(Команды!$A$2:$AN$7500,MATCH(CJ$3,Команды!$A$2:$A$7500,0),$E22+2)=Команды!$AJ$8,TRUE,FALSE),IF(INDEX(Команды!$A$2:$AN$7500,MATCH(CJ$3,Команды!$A$2:$A$7500,0),$E22+2)=Команды!$AJ$9,TRUE,FALSE),IF(INDEX(Команды!$A$2:$AN$7500,MATCH(CJ$3,Команды!$A$2:$A$7500,0),$E22+2)=Команды!$AJ$10,TRUE,FALSE),IF(INDEX(Команды!$A$2:$AN$7500,MATCH(CJ$3,Команды!$A$2:$A$7500,0),$E22+2)=Команды!$AJ$11,TRUE,FALSE),IF(INDEX(Команды!$A$2:$AN$7500,MATCH(CJ$3,Команды!$A$2:$A$7500,0),$E22+2)=Команды!$AJ$12,TRUE,FALSE),IF(INDEX(Команды!$A$2:$AN$7500,MATCH(CJ$3,Команды!$A$2:$A$7500,0),$E22+2)=Команды!$AJ$13,TRUE,FALSE),IF(INDEX(Команды!$A$2:$AN$7500,MATCH(CJ$3,Команды!$A$2:$A$7500,0),$E22+2)=Команды!$AJ$14,TRUE,FALSE),IF(INDEX(Команды!$A$2:$AN$7500,MATCH(CJ$3,Команды!$A$2:$A$7500,0),$E22+2)=Команды!$AJ$15,TRUE,FALSE),IF(INDEX(Команды!$A$2:$AN$7500,MATCH(CJ$3,Команды!$A$2:$A$7500,0),$E22+2)=Команды!$AJ$16,TRUE,FALSE),IF(INDEX(Команды!$A$2:$AN$7500,MATCH(CJ$3,Команды!$A$2:$A$7500,0),$E22+2)=Команды!$AJ$17,TRUE,FALSE),IF(INDEX(Команды!$A$2:$AN$7500,MATCH(CJ$3,Команды!$A$2:$A$7500,0),$E22+2)=Команды!$AJ$18,TRUE,FALSE),IF(INDEX(Команды!$A$2:$AN$7500,MATCH(CJ$3,Команды!$A$2:$A$7500,0),$E22+2)=Команды!$AJ$19,TRUE,FALSE)),INDEX(Команды!$AJ$2:$AL$19,MATCH(INDEX(Команды!$A$2:$AN$7500,MATCH(CJ$3,Команды!$A$2:$A$7500,0),$E22+2),Команды!$AJ$2:$AJ$19,0),3),0)</f>
        <v>0.70833333333333337</v>
      </c>
      <c r="CL22" s="342"/>
      <c r="CM22" s="174">
        <f>IF(OR(IF(INDEX(Команды!$A$2:$AN$7500,MATCH(CM$3,Команды!$A$2:$A$7500,0),$E22+2)=Команды!$AJ$2,TRUE,FALSE),IF(INDEX(Команды!$A$2:$AN$7500,MATCH(CM$3,Команды!$A$2:$A$7500,0),$E22+2)=Команды!$AJ$3,TRUE,FALSE),IF(INDEX(Команды!$A$2:$AN$7500,MATCH(CM$3,Команды!$A$2:$A$7500,0),$E22+2)=Команды!$AJ$4,TRUE,FALSE),IF(INDEX(Команды!$A$2:$AN$7500,MATCH(CM$3,Команды!$A$2:$A$7500,0),$E22+2)=Команды!$AJ$5,TRUE,FALSE),IF(INDEX(Команды!$A$2:$AN$7500,MATCH(CM$3,Команды!$A$2:$A$7500,0),$E22+2)=Команды!$AJ$6,TRUE,FALSE),IF(INDEX(Команды!$A$2:$AN$7500,MATCH(CM$3,Команды!$A$2:$A$7500,0),$E22+2)=Команды!$AJ$7,TRUE,FALSE),IF(INDEX(Команды!$A$2:$AN$7500,MATCH(CM$3,Команды!$A$2:$A$7500,0),$E22+2)=Команды!$AJ$8,TRUE,FALSE),IF(INDEX(Команды!$A$2:$AN$7500,MATCH(CM$3,Команды!$A$2:$A$7500,0),$E22+2)=Команды!$AJ$9,TRUE,FALSE),IF(INDEX(Команды!$A$2:$AN$7500,MATCH(CM$3,Команды!$A$2:$A$7500,0),$E22+2)=Команды!$AJ$10,TRUE,FALSE),IF(INDEX(Команды!$A$2:$AN$7500,MATCH(CM$3,Команды!$A$2:$A$7500,0),$E22+2)=Команды!$AJ$11,TRUE,FALSE),IF(INDEX(Команды!$A$2:$AN$7500,MATCH(CM$3,Команды!$A$2:$A$7500,0),$E22+2)=Команды!$AJ$12,TRUE,FALSE),IF(INDEX(Команды!$A$2:$AN$7500,MATCH(CM$3,Команды!$A$2:$A$7500,0),$E22+2)=Команды!$AJ$13,TRUE,FALSE),IF(INDEX(Команды!$A$2:$AN$7500,MATCH(CM$3,Команды!$A$2:$A$7500,0),$E22+2)=Команды!$AJ$14,TRUE,FALSE),IF(INDEX(Команды!$A$2:$AN$7500,MATCH(CM$3,Команды!$A$2:$A$7500,0),$E22+2)=Команды!$AJ$15,TRUE,FALSE),IF(INDEX(Команды!$A$2:$AN$7500,MATCH(CM$3,Команды!$A$2:$A$7500,0),$E22+2)=Команды!$AJ$16,TRUE,FALSE),,IF(INDEX(Команды!$A$2:$AN$7500,MATCH(CM$3,Команды!$A$2:$A$7500,0),$E22+2)=Команды!$AJ$17,TRUE,FALSE),,IF(INDEX(Команды!$A$2:$AN$7500,MATCH(CM$3,Команды!$A$2:$A$7500,0),$E22+2)=Команды!$AJ$18,TRUE,FALSE),,IF(INDEX(Команды!$A$2:$AN$7500,MATCH(CM$3,Команды!$A$2:$A$7500,0),$E22+2)=Команды!$AJ$19,TRUE,FALSE)),INDEX(Команды!$AJ$2:$AK$19,MATCH(INDEX(Команды!$A$2:$AN$7500,MATCH(CM$3,Команды!$A$2:$A$7500,0),$E22+2),Команды!$AJ$2:$AJ$19,0),2),0)</f>
        <v>0.33333333333333331</v>
      </c>
      <c r="CN22" s="175">
        <f>IF(OR(IF(INDEX(Команды!$A$2:$AN$7500,MATCH(CM$3,Команды!$A$2:$A$7500,0),$E22+2)=Команды!$AJ$2,TRUE,FALSE),IF(INDEX(Команды!$A$2:$AN$7500,MATCH(CM$3,Команды!$A$2:$A$7500,0),$E22+2)=Команды!$AJ$3,TRUE,FALSE),IF(INDEX(Команды!$A$2:$AN$7500,MATCH(CM$3,Команды!$A$2:$A$7500,0),$E22+2)=Команды!$AJ$4,TRUE,FALSE),IF(INDEX(Команды!$A$2:$AN$7500,MATCH(CM$3,Команды!$A$2:$A$7500,0),$E22+2)=Команды!$AJ$5,TRUE,FALSE),IF(INDEX(Команды!$A$2:$AN$7500,MATCH(CM$3,Команды!$A$2:$A$7500,0),$E22+2)=Команды!$AJ$6,TRUE,FALSE),IF(INDEX(Команды!$A$2:$AN$7500,MATCH(CM$3,Команды!$A$2:$A$7500,0),$E22+2)=Команды!$AJ$7,TRUE,FALSE),IF(INDEX(Команды!$A$2:$AN$7500,MATCH(CM$3,Команды!$A$2:$A$7500,0),$E22+2)=Команды!$AJ$8,TRUE,FALSE),IF(INDEX(Команды!$A$2:$AN$7500,MATCH(CM$3,Команды!$A$2:$A$7500,0),$E22+2)=Команды!$AJ$9,TRUE,FALSE),IF(INDEX(Команды!$A$2:$AN$7500,MATCH(CM$3,Команды!$A$2:$A$7500,0),$E22+2)=Команды!$AJ$10,TRUE,FALSE),IF(INDEX(Команды!$A$2:$AN$7500,MATCH(CM$3,Команды!$A$2:$A$7500,0),$E22+2)=Команды!$AJ$11,TRUE,FALSE),IF(INDEX(Команды!$A$2:$AN$7500,MATCH(CM$3,Команды!$A$2:$A$7500,0),$E22+2)=Команды!$AJ$12,TRUE,FALSE),IF(INDEX(Команды!$A$2:$AN$7500,MATCH(CM$3,Команды!$A$2:$A$7500,0),$E22+2)=Команды!$AJ$13,TRUE,FALSE),IF(INDEX(Команды!$A$2:$AN$7500,MATCH(CM$3,Команды!$A$2:$A$7500,0),$E22+2)=Команды!$AJ$14,TRUE,FALSE),IF(INDEX(Команды!$A$2:$AN$7500,MATCH(CM$3,Команды!$A$2:$A$7500,0),$E22+2)=Команды!$AJ$15,TRUE,FALSE),IF(INDEX(Команды!$A$2:$AN$7500,MATCH(CM$3,Команды!$A$2:$A$7500,0),$E22+2)=Команды!$AJ$16,TRUE,FALSE),IF(INDEX(Команды!$A$2:$AN$7500,MATCH(CM$3,Команды!$A$2:$A$7500,0),$E22+2)=Команды!$AJ$17,TRUE,FALSE),IF(INDEX(Команды!$A$2:$AN$7500,MATCH(CM$3,Команды!$A$2:$A$7500,0),$E22+2)=Команды!$AJ$18,TRUE,FALSE),IF(INDEX(Команды!$A$2:$AN$7500,MATCH(CM$3,Команды!$A$2:$A$7500,0),$E22+2)=Команды!$AJ$19,TRUE,FALSE)),INDEX(Команды!$AJ$2:$AL$19,MATCH(INDEX(Команды!$A$2:$AN$7500,MATCH(CM$3,Команды!$A$2:$A$7500,0),$E22+2),Команды!$AJ$2:$AJ$19,0),3),0)</f>
        <v>0.70833333333333337</v>
      </c>
      <c r="CO22" s="342"/>
      <c r="CP22" s="174" t="str">
        <f>IF(OR(IF(INDEX(Команды!$A$2:$AN$7500,MATCH(CP$3,Команды!$A$2:$A$7500,0),$E22+2)=Команды!$AJ$2,TRUE,FALSE),IF(INDEX(Команды!$A$2:$AN$7500,MATCH(CP$3,Команды!$A$2:$A$7500,0),$E22+2)=Команды!$AJ$3,TRUE,FALSE),IF(INDEX(Команды!$A$2:$AN$7500,MATCH(CP$3,Команды!$A$2:$A$7500,0),$E22+2)=Команды!$AJ$4,TRUE,FALSE),IF(INDEX(Команды!$A$2:$AN$7500,MATCH(CP$3,Команды!$A$2:$A$7500,0),$E22+2)=Команды!$AJ$5,TRUE,FALSE),IF(INDEX(Команды!$A$2:$AN$7500,MATCH(CP$3,Команды!$A$2:$A$7500,0),$E22+2)=Команды!$AJ$6,TRUE,FALSE),IF(INDEX(Команды!$A$2:$AN$7500,MATCH(CP$3,Команды!$A$2:$A$7500,0),$E22+2)=Команды!$AJ$7,TRUE,FALSE),IF(INDEX(Команды!$A$2:$AN$7500,MATCH(CP$3,Команды!$A$2:$A$7500,0),$E22+2)=Команды!$AJ$8,TRUE,FALSE),IF(INDEX(Команды!$A$2:$AN$7500,MATCH(CP$3,Команды!$A$2:$A$7500,0),$E22+2)=Команды!$AJ$9,TRUE,FALSE),IF(INDEX(Команды!$A$2:$AN$7500,MATCH(CP$3,Команды!$A$2:$A$7500,0),$E22+2)=Команды!$AJ$10,TRUE,FALSE),IF(INDEX(Команды!$A$2:$AN$7500,MATCH(CP$3,Команды!$A$2:$A$7500,0),$E22+2)=Команды!$AJ$11,TRUE,FALSE),IF(INDEX(Команды!$A$2:$AN$7500,MATCH(CP$3,Команды!$A$2:$A$7500,0),$E22+2)=Команды!$AJ$12,TRUE,FALSE),IF(INDEX(Команды!$A$2:$AN$7500,MATCH(CP$3,Команды!$A$2:$A$7500,0),$E22+2)=Команды!$AJ$13,TRUE,FALSE),IF(INDEX(Команды!$A$2:$AN$7500,MATCH(CP$3,Команды!$A$2:$A$7500,0),$E22+2)=Команды!$AJ$14,TRUE,FALSE),IF(INDEX(Команды!$A$2:$AN$7500,MATCH(CP$3,Команды!$A$2:$A$7500,0),$E22+2)=Команды!$AJ$15,TRUE,FALSE),IF(INDEX(Команды!$A$2:$AN$7500,MATCH(CP$3,Команды!$A$2:$A$7500,0),$E22+2)=Команды!$AJ$16,TRUE,FALSE),,IF(INDEX(Команды!$A$2:$AN$7500,MATCH(CP$3,Команды!$A$2:$A$7500,0),$E22+2)=Команды!$AJ$17,TRUE,FALSE),,IF(INDEX(Команды!$A$2:$AN$7500,MATCH(CP$3,Команды!$A$2:$A$7500,0),$E22+2)=Команды!$AJ$18,TRUE,FALSE),,IF(INDEX(Команды!$A$2:$AN$7500,MATCH(CP$3,Команды!$A$2:$A$7500,0),$E22+2)=Команды!$AJ$19,TRUE,FALSE)),INDEX(Команды!$AJ$2:$AK$19,MATCH(INDEX(Команды!$A$2:$AN$7500,MATCH(CP$3,Команды!$A$2:$A$7500,0),$E22+2),Команды!$AJ$2:$AJ$19,0),2),0)</f>
        <v>В</v>
      </c>
      <c r="CQ22" s="175" t="str">
        <f>IF(OR(IF(INDEX(Команды!$A$2:$AN$7500,MATCH(CP$3,Команды!$A$2:$A$7500,0),$E22+2)=Команды!$AJ$2,TRUE,FALSE),IF(INDEX(Команды!$A$2:$AN$7500,MATCH(CP$3,Команды!$A$2:$A$7500,0),$E22+2)=Команды!$AJ$3,TRUE,FALSE),IF(INDEX(Команды!$A$2:$AN$7500,MATCH(CP$3,Команды!$A$2:$A$7500,0),$E22+2)=Команды!$AJ$4,TRUE,FALSE),IF(INDEX(Команды!$A$2:$AN$7500,MATCH(CP$3,Команды!$A$2:$A$7500,0),$E22+2)=Команды!$AJ$5,TRUE,FALSE),IF(INDEX(Команды!$A$2:$AN$7500,MATCH(CP$3,Команды!$A$2:$A$7500,0),$E22+2)=Команды!$AJ$6,TRUE,FALSE),IF(INDEX(Команды!$A$2:$AN$7500,MATCH(CP$3,Команды!$A$2:$A$7500,0),$E22+2)=Команды!$AJ$7,TRUE,FALSE),IF(INDEX(Команды!$A$2:$AN$7500,MATCH(CP$3,Команды!$A$2:$A$7500,0),$E22+2)=Команды!$AJ$8,TRUE,FALSE),IF(INDEX(Команды!$A$2:$AN$7500,MATCH(CP$3,Команды!$A$2:$A$7500,0),$E22+2)=Команды!$AJ$9,TRUE,FALSE),IF(INDEX(Команды!$A$2:$AN$7500,MATCH(CP$3,Команды!$A$2:$A$7500,0),$E22+2)=Команды!$AJ$10,TRUE,FALSE),IF(INDEX(Команды!$A$2:$AN$7500,MATCH(CP$3,Команды!$A$2:$A$7500,0),$E22+2)=Команды!$AJ$11,TRUE,FALSE),IF(INDEX(Команды!$A$2:$AN$7500,MATCH(CP$3,Команды!$A$2:$A$7500,0),$E22+2)=Команды!$AJ$12,TRUE,FALSE),IF(INDEX(Команды!$A$2:$AN$7500,MATCH(CP$3,Команды!$A$2:$A$7500,0),$E22+2)=Команды!$AJ$13,TRUE,FALSE),IF(INDEX(Команды!$A$2:$AN$7500,MATCH(CP$3,Команды!$A$2:$A$7500,0),$E22+2)=Команды!$AJ$14,TRUE,FALSE),IF(INDEX(Команды!$A$2:$AN$7500,MATCH(CP$3,Команды!$A$2:$A$7500,0),$E22+2)=Команды!$AJ$15,TRUE,FALSE),IF(INDEX(Команды!$A$2:$AN$7500,MATCH(CP$3,Команды!$A$2:$A$7500,0),$E22+2)=Команды!$AJ$16,TRUE,FALSE),IF(INDEX(Команды!$A$2:$AN$7500,MATCH(CP$3,Команды!$A$2:$A$7500,0),$E22+2)=Команды!$AJ$17,TRUE,FALSE),IF(INDEX(Команды!$A$2:$AN$7500,MATCH(CP$3,Команды!$A$2:$A$7500,0),$E22+2)=Команды!$AJ$18,TRUE,FALSE),IF(INDEX(Команды!$A$2:$AN$7500,MATCH(CP$3,Команды!$A$2:$A$7500,0),$E22+2)=Команды!$AJ$19,TRUE,FALSE)),INDEX(Команды!$AJ$2:$AL$19,MATCH(INDEX(Команды!$A$2:$AN$7500,MATCH(CP$3,Команды!$A$2:$A$7500,0),$E22+2),Команды!$AJ$2:$AJ$19,0),3),0)</f>
        <v>В</v>
      </c>
      <c r="CR22" s="342"/>
      <c r="CS22" s="174">
        <f>IF(OR(IF(INDEX(Команды!$A$2:$AN$7500,MATCH(CS$3,Команды!$A$2:$A$7500,0),$E22+2)=Команды!$AJ$2,TRUE,FALSE),IF(INDEX(Команды!$A$2:$AN$7500,MATCH(CS$3,Команды!$A$2:$A$7500,0),$E22+2)=Команды!$AJ$3,TRUE,FALSE),IF(INDEX(Команды!$A$2:$AN$7500,MATCH(CS$3,Команды!$A$2:$A$7500,0),$E22+2)=Команды!$AJ$4,TRUE,FALSE),IF(INDEX(Команды!$A$2:$AN$7500,MATCH(CS$3,Команды!$A$2:$A$7500,0),$E22+2)=Команды!$AJ$5,TRUE,FALSE),IF(INDEX(Команды!$A$2:$AN$7500,MATCH(CS$3,Команды!$A$2:$A$7500,0),$E22+2)=Команды!$AJ$6,TRUE,FALSE),IF(INDEX(Команды!$A$2:$AN$7500,MATCH(CS$3,Команды!$A$2:$A$7500,0),$E22+2)=Команды!$AJ$7,TRUE,FALSE),IF(INDEX(Команды!$A$2:$AN$7500,MATCH(CS$3,Команды!$A$2:$A$7500,0),$E22+2)=Команды!$AJ$8,TRUE,FALSE),IF(INDEX(Команды!$A$2:$AN$7500,MATCH(CS$3,Команды!$A$2:$A$7500,0),$E22+2)=Команды!$AJ$9,TRUE,FALSE),IF(INDEX(Команды!$A$2:$AN$7500,MATCH(CS$3,Команды!$A$2:$A$7500,0),$E22+2)=Команды!$AJ$10,TRUE,FALSE),IF(INDEX(Команды!$A$2:$AN$7500,MATCH(CS$3,Команды!$A$2:$A$7500,0),$E22+2)=Команды!$AJ$11,TRUE,FALSE),IF(INDEX(Команды!$A$2:$AN$7500,MATCH(CS$3,Команды!$A$2:$A$7500,0),$E22+2)=Команды!$AJ$12,TRUE,FALSE),IF(INDEX(Команды!$A$2:$AN$7500,MATCH(CS$3,Команды!$A$2:$A$7500,0),$E22+2)=Команды!$AJ$13,TRUE,FALSE),IF(INDEX(Команды!$A$2:$AN$7500,MATCH(CS$3,Команды!$A$2:$A$7500,0),$E22+2)=Команды!$AJ$14,TRUE,FALSE),IF(INDEX(Команды!$A$2:$AN$7500,MATCH(CS$3,Команды!$A$2:$A$7500,0),$E22+2)=Команды!$AJ$15,TRUE,FALSE),IF(INDEX(Команды!$A$2:$AN$7500,MATCH(CS$3,Команды!$A$2:$A$7500,0),$E22+2)=Команды!$AJ$16,TRUE,FALSE),,IF(INDEX(Команды!$A$2:$AN$7500,MATCH(CS$3,Команды!$A$2:$A$7500,0),$E22+2)=Команды!$AJ$17,TRUE,FALSE),,IF(INDEX(Команды!$A$2:$AN$7500,MATCH(CS$3,Команды!$A$2:$A$7500,0),$E22+2)=Команды!$AJ$18,TRUE,FALSE),,IF(INDEX(Команды!$A$2:$AN$7500,MATCH(CS$3,Команды!$A$2:$A$7500,0),$E22+2)=Команды!$AJ$19,TRUE,FALSE)),INDEX(Команды!$AJ$2:$AK$19,MATCH(INDEX(Команды!$A$2:$AN$7500,MATCH(CS$3,Команды!$A$2:$A$7500,0),$E22+2),Команды!$AJ$2:$AJ$19,0),2),0)</f>
        <v>0.625</v>
      </c>
      <c r="CT22" s="175">
        <f>IF(OR(IF(INDEX(Команды!$A$2:$AN$7500,MATCH(CS$3,Команды!$A$2:$A$7500,0),$E22+2)=Команды!$AJ$2,TRUE,FALSE),IF(INDEX(Команды!$A$2:$AN$7500,MATCH(CS$3,Команды!$A$2:$A$7500,0),$E22+2)=Команды!$AJ$3,TRUE,FALSE),IF(INDEX(Команды!$A$2:$AN$7500,MATCH(CS$3,Команды!$A$2:$A$7500,0),$E22+2)=Команды!$AJ$4,TRUE,FALSE),IF(INDEX(Команды!$A$2:$AN$7500,MATCH(CS$3,Команды!$A$2:$A$7500,0),$E22+2)=Команды!$AJ$5,TRUE,FALSE),IF(INDEX(Команды!$A$2:$AN$7500,MATCH(CS$3,Команды!$A$2:$A$7500,0),$E22+2)=Команды!$AJ$6,TRUE,FALSE),IF(INDEX(Команды!$A$2:$AN$7500,MATCH(CS$3,Команды!$A$2:$A$7500,0),$E22+2)=Команды!$AJ$7,TRUE,FALSE),IF(INDEX(Команды!$A$2:$AN$7500,MATCH(CS$3,Команды!$A$2:$A$7500,0),$E22+2)=Команды!$AJ$8,TRUE,FALSE),IF(INDEX(Команды!$A$2:$AN$7500,MATCH(CS$3,Команды!$A$2:$A$7500,0),$E22+2)=Команды!$AJ$9,TRUE,FALSE),IF(INDEX(Команды!$A$2:$AN$7500,MATCH(CS$3,Команды!$A$2:$A$7500,0),$E22+2)=Команды!$AJ$10,TRUE,FALSE),IF(INDEX(Команды!$A$2:$AN$7500,MATCH(CS$3,Команды!$A$2:$A$7500,0),$E22+2)=Команды!$AJ$11,TRUE,FALSE),IF(INDEX(Команды!$A$2:$AN$7500,MATCH(CS$3,Команды!$A$2:$A$7500,0),$E22+2)=Команды!$AJ$12,TRUE,FALSE),IF(INDEX(Команды!$A$2:$AN$7500,MATCH(CS$3,Команды!$A$2:$A$7500,0),$E22+2)=Команды!$AJ$13,TRUE,FALSE),IF(INDEX(Команды!$A$2:$AN$7500,MATCH(CS$3,Команды!$A$2:$A$7500,0),$E22+2)=Команды!$AJ$14,TRUE,FALSE),IF(INDEX(Команды!$A$2:$AN$7500,MATCH(CS$3,Команды!$A$2:$A$7500,0),$E22+2)=Команды!$AJ$15,TRUE,FALSE),IF(INDEX(Команды!$A$2:$AN$7500,MATCH(CS$3,Команды!$A$2:$A$7500,0),$E22+2)=Команды!$AJ$16,TRUE,FALSE),IF(INDEX(Команды!$A$2:$AN$7500,MATCH(CS$3,Команды!$A$2:$A$7500,0),$E22+2)=Команды!$AJ$17,TRUE,FALSE),IF(INDEX(Команды!$A$2:$AN$7500,MATCH(CS$3,Команды!$A$2:$A$7500,0),$E22+2)=Команды!$AJ$18,TRUE,FALSE),IF(INDEX(Команды!$A$2:$AN$7500,MATCH(CS$3,Команды!$A$2:$A$7500,0),$E22+2)=Команды!$AJ$19,TRUE,FALSE)),INDEX(Команды!$AJ$2:$AL$19,MATCH(INDEX(Команды!$A$2:$AN$7500,MATCH(CS$3,Команды!$A$2:$A$7500,0),$E22+2),Команды!$AJ$2:$AJ$19,0),3),0)</f>
        <v>1</v>
      </c>
      <c r="CU22" s="342"/>
    </row>
    <row r="23" spans="1:99" s="2" customFormat="1" ht="21.95" customHeight="1" x14ac:dyDescent="0.3">
      <c r="A23" s="251">
        <v>18</v>
      </c>
      <c r="B23" s="2">
        <f>VLOOKUP(A23,'Список КК'!A:F,6,TRUE)</f>
        <v>30239</v>
      </c>
      <c r="C23" s="640" t="str">
        <f>VLOOKUP(A23,'Список КК'!A:B,2,TRUE)</f>
        <v>Магомедов Магомед Гайдарович</v>
      </c>
      <c r="D23" s="203">
        <f>VLOOKUP(A23,'Список КК'!A:D,4,TRUE)</f>
        <v>0</v>
      </c>
      <c r="E23" s="4">
        <f>VLOOKUP(A23,'Список КК'!A:C,3,TRUE)</f>
        <v>11</v>
      </c>
      <c r="F23" s="220">
        <f>VLOOKUP(A23,'Список КК'!A:E,5,TRUE)</f>
        <v>0</v>
      </c>
      <c r="G23" s="174">
        <f>IF(OR(IF(INDEX(Команды!$A$2:$AN$7500,MATCH(G$3,Команды!$A$2:$A$7500,0),$E23+2)=Команды!$AJ$2,TRUE,FALSE),IF(INDEX(Команды!$A$2:$AN$7500,MATCH(G$3,Команды!$A$2:$A$7500,0),$E23+2)=Команды!$AJ$3,TRUE,FALSE),IF(INDEX(Команды!$A$2:$AN$7500,MATCH(G$3,Команды!$A$2:$A$7500,0),$E23+2)=Команды!$AJ$4,TRUE,FALSE),IF(INDEX(Команды!$A$2:$AN$7500,MATCH(G$3,Команды!$A$2:$A$7500,0),$E23+2)=Команды!$AJ$5,TRUE,FALSE),IF(INDEX(Команды!$A$2:$AN$7500,MATCH(G$3,Команды!$A$2:$A$7500,0),$E23+2)=Команды!$AJ$6,TRUE,FALSE),IF(INDEX(Команды!$A$2:$AN$7500,MATCH(G$3,Команды!$A$2:$A$7500,0),$E23+2)=Команды!$AJ$7,TRUE,FALSE),IF(INDEX(Команды!$A$2:$AN$7500,MATCH(G$3,Команды!$A$2:$A$7500,0),$E23+2)=Команды!$AJ$8,TRUE,FALSE),IF(INDEX(Команды!$A$2:$AN$7500,MATCH(G$3,Команды!$A$2:$A$7500,0),$E23+2)=Команды!$AJ$9,TRUE,FALSE),IF(INDEX(Команды!$A$2:$AN$7500,MATCH(G$3,Команды!$A$2:$A$7500,0),$E23+2)=Команды!$AJ$10,TRUE,FALSE),IF(INDEX(Команды!$A$2:$AN$7500,MATCH(G$3,Команды!$A$2:$A$7500,0),$E23+2)=Команды!$AJ$11,TRUE,FALSE),IF(INDEX(Команды!$A$2:$AN$7500,MATCH(G$3,Команды!$A$2:$A$7500,0),$E23+2)=Команды!$AJ$12,TRUE,FALSE),IF(INDEX(Команды!$A$2:$AN$7500,MATCH(G$3,Команды!$A$2:$A$7500,0),$E23+2)=Команды!$AJ$13,TRUE,FALSE),IF(INDEX(Команды!$A$2:$AN$7500,MATCH(G$3,Команды!$A$2:$A$7500,0),$E23+2)=Команды!$AJ$14,TRUE,FALSE),IF(INDEX(Команды!$A$2:$AN$7500,MATCH(G$3,Команды!$A$2:$A$7500,0),$E23+2)=Команды!$AJ$15,TRUE,FALSE),IF(INDEX(Команды!$A$2:$AN$7500,MATCH(G$3,Команды!$A$2:$A$7500,0),$E23+2)=Команды!$AJ$16,TRUE,FALSE),,IF(INDEX(Команды!$A$2:$AN$7500,MATCH(G$3,Команды!$A$2:$A$7500,0),$E23+2)=Команды!$AJ$17,TRUE,FALSE),,IF(INDEX(Команды!$A$2:$AN$7500,MATCH(G$3,Команды!$A$2:$A$7500,0),$E23+2)=Команды!$AJ$18,TRUE,FALSE),,IF(INDEX(Команды!$A$2:$AN$7500,MATCH(G$3,Команды!$A$2:$A$7500,0),$E23+2)=Команды!$AJ$19,TRUE,FALSE)),INDEX(Команды!$AJ$2:$AK$19,MATCH(INDEX(Команды!$A$2:$AN$7500,MATCH(G$3,Команды!$A$2:$A$7500,0),$E23+2),Команды!$AJ$2:$AJ$19,0),2),0)</f>
        <v>0.3125</v>
      </c>
      <c r="H23" s="175">
        <f>IF(OR(IF(INDEX(Команды!$A$2:$AN$7500,MATCH(G$3,Команды!$A$2:$A$7500,0),$E23+2)=Команды!$AJ$2,TRUE,FALSE),IF(INDEX(Команды!$A$2:$AN$7500,MATCH(G$3,Команды!$A$2:$A$7500,0),$E23+2)=Команды!$AJ$3,TRUE,FALSE),IF(INDEX(Команды!$A$2:$AN$7500,MATCH(G$3,Команды!$A$2:$A$7500,0),$E23+2)=Команды!$AJ$4,TRUE,FALSE),IF(INDEX(Команды!$A$2:$AN$7500,MATCH(G$3,Команды!$A$2:$A$7500,0),$E23+2)=Команды!$AJ$5,TRUE,FALSE),IF(INDEX(Команды!$A$2:$AN$7500,MATCH(G$3,Команды!$A$2:$A$7500,0),$E23+2)=Команды!$AJ$6,TRUE,FALSE),IF(INDEX(Команды!$A$2:$AN$7500,MATCH(G$3,Команды!$A$2:$A$7500,0),$E23+2)=Команды!$AJ$7,TRUE,FALSE),IF(INDEX(Команды!$A$2:$AN$7500,MATCH(G$3,Команды!$A$2:$A$7500,0),$E23+2)=Команды!$AJ$8,TRUE,FALSE),IF(INDEX(Команды!$A$2:$AN$7500,MATCH(G$3,Команды!$A$2:$A$7500,0),$E23+2)=Команды!$AJ$9,TRUE,FALSE),IF(INDEX(Команды!$A$2:$AN$7500,MATCH(G$3,Команды!$A$2:$A$7500,0),$E23+2)=Команды!$AJ$10,TRUE,FALSE),IF(INDEX(Команды!$A$2:$AN$7500,MATCH(G$3,Команды!$A$2:$A$7500,0),$E23+2)=Команды!$AJ$11,TRUE,FALSE),IF(INDEX(Команды!$A$2:$AN$7500,MATCH(G$3,Команды!$A$2:$A$7500,0),$E23+2)=Команды!$AJ$12,TRUE,FALSE),IF(INDEX(Команды!$A$2:$AN$7500,MATCH(G$3,Команды!$A$2:$A$7500,0),$E23+2)=Команды!$AJ$13,TRUE,FALSE),IF(INDEX(Команды!$A$2:$AN$7500,MATCH(G$3,Команды!$A$2:$A$7500,0),$E23+2)=Команды!$AJ$14,TRUE,FALSE),IF(INDEX(Команды!$A$2:$AN$7500,MATCH(G$3,Команды!$A$2:$A$7500,0),$E23+2)=Команды!$AJ$15,TRUE,FALSE),IF(INDEX(Команды!$A$2:$AN$7500,MATCH(G$3,Команды!$A$2:$A$7500,0),$E23+2)=Команды!$AJ$16,TRUE,FALSE),IF(INDEX(Команды!$A$2:$AN$7500,MATCH(G$3,Команды!$A$2:$A$7500,0),$E23+2)=Команды!$AJ$17,TRUE,FALSE),IF(INDEX(Команды!$A$2:$AN$7500,MATCH(G$3,Команды!$A$2:$A$7500,0),$E23+2)=Команды!$AJ$18,TRUE,FALSE),IF(INDEX(Команды!$A$2:$AN$7500,MATCH(G$3,Команды!$A$2:$A$7500,0),$E23+2)=Команды!$AJ$19,TRUE,FALSE)),INDEX(Команды!$AJ$2:$AL$19,MATCH(INDEX(Команды!$A$2:$AN$7500,MATCH(G$3,Команды!$A$2:$A$7500,0),$E23+2),Команды!$AJ$2:$AJ$19,0),3),0)</f>
        <v>0.6875</v>
      </c>
      <c r="I23" s="342"/>
      <c r="J23" s="174">
        <f>IF(OR(IF(INDEX(Команды!$A$2:$AN$7500,MATCH(J$3,Команды!$A$2:$A$7500,0),$E23+2)=Команды!$AJ$2,TRUE,FALSE),IF(INDEX(Команды!$A$2:$AN$7500,MATCH(J$3,Команды!$A$2:$A$7500,0),$E23+2)=Команды!$AJ$3,TRUE,FALSE),IF(INDEX(Команды!$A$2:$AN$7500,MATCH(J$3,Команды!$A$2:$A$7500,0),$E23+2)=Команды!$AJ$4,TRUE,FALSE),IF(INDEX(Команды!$A$2:$AN$7500,MATCH(J$3,Команды!$A$2:$A$7500,0),$E23+2)=Команды!$AJ$5,TRUE,FALSE),IF(INDEX(Команды!$A$2:$AN$7500,MATCH(J$3,Команды!$A$2:$A$7500,0),$E23+2)=Команды!$AJ$6,TRUE,FALSE),IF(INDEX(Команды!$A$2:$AN$7500,MATCH(J$3,Команды!$A$2:$A$7500,0),$E23+2)=Команды!$AJ$7,TRUE,FALSE),IF(INDEX(Команды!$A$2:$AN$7500,MATCH(J$3,Команды!$A$2:$A$7500,0),$E23+2)=Команды!$AJ$8,TRUE,FALSE),IF(INDEX(Команды!$A$2:$AN$7500,MATCH(J$3,Команды!$A$2:$A$7500,0),$E23+2)=Команды!$AJ$9,TRUE,FALSE),IF(INDEX(Команды!$A$2:$AN$7500,MATCH(J$3,Команды!$A$2:$A$7500,0),$E23+2)=Команды!$AJ$10,TRUE,FALSE),IF(INDEX(Команды!$A$2:$AN$7500,MATCH(J$3,Команды!$A$2:$A$7500,0),$E23+2)=Команды!$AJ$11,TRUE,FALSE),IF(INDEX(Команды!$A$2:$AN$7500,MATCH(J$3,Команды!$A$2:$A$7500,0),$E23+2)=Команды!$AJ$12,TRUE,FALSE),IF(INDEX(Команды!$A$2:$AN$7500,MATCH(J$3,Команды!$A$2:$A$7500,0),$E23+2)=Команды!$AJ$13,TRUE,FALSE),IF(INDEX(Команды!$A$2:$AN$7500,MATCH(J$3,Команды!$A$2:$A$7500,0),$E23+2)=Команды!$AJ$14,TRUE,FALSE),IF(INDEX(Команды!$A$2:$AN$7500,MATCH(J$3,Команды!$A$2:$A$7500,0),$E23+2)=Команды!$AJ$15,TRUE,FALSE),IF(INDEX(Команды!$A$2:$AN$7500,MATCH(J$3,Команды!$A$2:$A$7500,0),$E23+2)=Команды!$AJ$16,TRUE,FALSE),,IF(INDEX(Команды!$A$2:$AN$7500,MATCH(J$3,Команды!$A$2:$A$7500,0),$E23+2)=Команды!$AJ$17,TRUE,FALSE),,IF(INDEX(Команды!$A$2:$AN$7500,MATCH(J$3,Команды!$A$2:$A$7500,0),$E23+2)=Команды!$AJ$18,TRUE,FALSE),,IF(INDEX(Команды!$A$2:$AN$7500,MATCH(J$3,Команды!$A$2:$A$7500,0),$E23+2)=Команды!$AJ$19,TRUE,FALSE)),INDEX(Команды!$AJ$2:$AK$19,MATCH(INDEX(Команды!$A$2:$AN$7500,MATCH(J$3,Команды!$A$2:$A$7500,0),$E23+2),Команды!$AJ$2:$AJ$19,0),2),0)</f>
        <v>0.375</v>
      </c>
      <c r="K23" s="175">
        <f>IF(OR(IF(INDEX(Команды!$A$2:$AN$7500,MATCH(J$3,Команды!$A$2:$A$7500,0),$E23+2)=Команды!$AJ$2,TRUE,FALSE),IF(INDEX(Команды!$A$2:$AN$7500,MATCH(J$3,Команды!$A$2:$A$7500,0),$E23+2)=Команды!$AJ$3,TRUE,FALSE),IF(INDEX(Команды!$A$2:$AN$7500,MATCH(J$3,Команды!$A$2:$A$7500,0),$E23+2)=Команды!$AJ$4,TRUE,FALSE),IF(INDEX(Команды!$A$2:$AN$7500,MATCH(J$3,Команды!$A$2:$A$7500,0),$E23+2)=Команды!$AJ$5,TRUE,FALSE),IF(INDEX(Команды!$A$2:$AN$7500,MATCH(J$3,Команды!$A$2:$A$7500,0),$E23+2)=Команды!$AJ$6,TRUE,FALSE),IF(INDEX(Команды!$A$2:$AN$7500,MATCH(J$3,Команды!$A$2:$A$7500,0),$E23+2)=Команды!$AJ$7,TRUE,FALSE),IF(INDEX(Команды!$A$2:$AN$7500,MATCH(J$3,Команды!$A$2:$A$7500,0),$E23+2)=Команды!$AJ$8,TRUE,FALSE),IF(INDEX(Команды!$A$2:$AN$7500,MATCH(J$3,Команды!$A$2:$A$7500,0),$E23+2)=Команды!$AJ$9,TRUE,FALSE),IF(INDEX(Команды!$A$2:$AN$7500,MATCH(J$3,Команды!$A$2:$A$7500,0),$E23+2)=Команды!$AJ$10,TRUE,FALSE),IF(INDEX(Команды!$A$2:$AN$7500,MATCH(J$3,Команды!$A$2:$A$7500,0),$E23+2)=Команды!$AJ$11,TRUE,FALSE),IF(INDEX(Команды!$A$2:$AN$7500,MATCH(J$3,Команды!$A$2:$A$7500,0),$E23+2)=Команды!$AJ$12,TRUE,FALSE),IF(INDEX(Команды!$A$2:$AN$7500,MATCH(J$3,Команды!$A$2:$A$7500,0),$E23+2)=Команды!$AJ$13,TRUE,FALSE),IF(INDEX(Команды!$A$2:$AN$7500,MATCH(J$3,Команды!$A$2:$A$7500,0),$E23+2)=Команды!$AJ$14,TRUE,FALSE),IF(INDEX(Команды!$A$2:$AN$7500,MATCH(J$3,Команды!$A$2:$A$7500,0),$E23+2)=Команды!$AJ$15,TRUE,FALSE),IF(INDEX(Команды!$A$2:$AN$7500,MATCH(J$3,Команды!$A$2:$A$7500,0),$E23+2)=Команды!$AJ$16,TRUE,FALSE),IF(INDEX(Команды!$A$2:$AN$7500,MATCH(J$3,Команды!$A$2:$A$7500,0),$E23+2)=Команды!$AJ$17,TRUE,FALSE),IF(INDEX(Команды!$A$2:$AN$7500,MATCH(J$3,Команды!$A$2:$A$7500,0),$E23+2)=Команды!$AJ$18,TRUE,FALSE),IF(INDEX(Команды!$A$2:$AN$7500,MATCH(J$3,Команды!$A$2:$A$7500,0),$E23+2)=Команды!$AJ$19,TRUE,FALSE)),INDEX(Команды!$AJ$2:$AL$19,MATCH(INDEX(Команды!$A$2:$AN$7500,MATCH(J$3,Команды!$A$2:$A$7500,0),$E23+2),Команды!$AJ$2:$AJ$19,0),3),0)</f>
        <v>0.75</v>
      </c>
      <c r="L23" s="342"/>
      <c r="M23" s="174">
        <f>IF(OR(IF(INDEX(Команды!$A$2:$AN$7500,MATCH(M$3,Команды!$A$2:$A$7500,0),$E23+2)=Команды!$AJ$2,TRUE,FALSE),IF(INDEX(Команды!$A$2:$AN$7500,MATCH(M$3,Команды!$A$2:$A$7500,0),$E23+2)=Команды!$AJ$3,TRUE,FALSE),IF(INDEX(Команды!$A$2:$AN$7500,MATCH(M$3,Команды!$A$2:$A$7500,0),$E23+2)=Команды!$AJ$4,TRUE,FALSE),IF(INDEX(Команды!$A$2:$AN$7500,MATCH(M$3,Команды!$A$2:$A$7500,0),$E23+2)=Команды!$AJ$5,TRUE,FALSE),IF(INDEX(Команды!$A$2:$AN$7500,MATCH(M$3,Команды!$A$2:$A$7500,0),$E23+2)=Команды!$AJ$6,TRUE,FALSE),IF(INDEX(Команды!$A$2:$AN$7500,MATCH(M$3,Команды!$A$2:$A$7500,0),$E23+2)=Команды!$AJ$7,TRUE,FALSE),IF(INDEX(Команды!$A$2:$AN$7500,MATCH(M$3,Команды!$A$2:$A$7500,0),$E23+2)=Команды!$AJ$8,TRUE,FALSE),IF(INDEX(Команды!$A$2:$AN$7500,MATCH(M$3,Команды!$A$2:$A$7500,0),$E23+2)=Команды!$AJ$9,TRUE,FALSE),IF(INDEX(Команды!$A$2:$AN$7500,MATCH(M$3,Команды!$A$2:$A$7500,0),$E23+2)=Команды!$AJ$10,TRUE,FALSE),IF(INDEX(Команды!$A$2:$AN$7500,MATCH(M$3,Команды!$A$2:$A$7500,0),$E23+2)=Команды!$AJ$11,TRUE,FALSE),IF(INDEX(Команды!$A$2:$AN$7500,MATCH(M$3,Команды!$A$2:$A$7500,0),$E23+2)=Команды!$AJ$12,TRUE,FALSE),IF(INDEX(Команды!$A$2:$AN$7500,MATCH(M$3,Команды!$A$2:$A$7500,0),$E23+2)=Команды!$AJ$13,TRUE,FALSE),IF(INDEX(Команды!$A$2:$AN$7500,MATCH(M$3,Команды!$A$2:$A$7500,0),$E23+2)=Команды!$AJ$14,TRUE,FALSE),IF(INDEX(Команды!$A$2:$AN$7500,MATCH(M$3,Команды!$A$2:$A$7500,0),$E23+2)=Команды!$AJ$15,TRUE,FALSE),IF(INDEX(Команды!$A$2:$AN$7500,MATCH(M$3,Команды!$A$2:$A$7500,0),$E23+2)=Команды!$AJ$16,TRUE,FALSE),,IF(INDEX(Команды!$A$2:$AN$7500,MATCH(M$3,Команды!$A$2:$A$7500,0),$E23+2)=Команды!$AJ$17,TRUE,FALSE),,IF(INDEX(Команды!$A$2:$AN$7500,MATCH(M$3,Команды!$A$2:$A$7500,0),$E23+2)=Команды!$AJ$18,TRUE,FALSE),,IF(INDEX(Команды!$A$2:$AN$7500,MATCH(M$3,Команды!$A$2:$A$7500,0),$E23+2)=Команды!$AJ$19,TRUE,FALSE)),INDEX(Команды!$AJ$2:$AK$19,MATCH(INDEX(Команды!$A$2:$AN$7500,MATCH(M$3,Команды!$A$2:$A$7500,0),$E23+2),Команды!$AJ$2:$AJ$19,0),2),0)</f>
        <v>0.64583333333333337</v>
      </c>
      <c r="N23" s="175">
        <f>IF(OR(IF(INDEX(Команды!$A$2:$AN$7500,MATCH(M$3,Команды!$A$2:$A$7500,0),$E23+2)=Команды!$AJ$2,TRUE,FALSE),IF(INDEX(Команды!$A$2:$AN$7500,MATCH(M$3,Команды!$A$2:$A$7500,0),$E23+2)=Команды!$AJ$3,TRUE,FALSE),IF(INDEX(Команды!$A$2:$AN$7500,MATCH(M$3,Команды!$A$2:$A$7500,0),$E23+2)=Команды!$AJ$4,TRUE,FALSE),IF(INDEX(Команды!$A$2:$AN$7500,MATCH(M$3,Команды!$A$2:$A$7500,0),$E23+2)=Команды!$AJ$5,TRUE,FALSE),IF(INDEX(Команды!$A$2:$AN$7500,MATCH(M$3,Команды!$A$2:$A$7500,0),$E23+2)=Команды!$AJ$6,TRUE,FALSE),IF(INDEX(Команды!$A$2:$AN$7500,MATCH(M$3,Команды!$A$2:$A$7500,0),$E23+2)=Команды!$AJ$7,TRUE,FALSE),IF(INDEX(Команды!$A$2:$AN$7500,MATCH(M$3,Команды!$A$2:$A$7500,0),$E23+2)=Команды!$AJ$8,TRUE,FALSE),IF(INDEX(Команды!$A$2:$AN$7500,MATCH(M$3,Команды!$A$2:$A$7500,0),$E23+2)=Команды!$AJ$9,TRUE,FALSE),IF(INDEX(Команды!$A$2:$AN$7500,MATCH(M$3,Команды!$A$2:$A$7500,0),$E23+2)=Команды!$AJ$10,TRUE,FALSE),IF(INDEX(Команды!$A$2:$AN$7500,MATCH(M$3,Команды!$A$2:$A$7500,0),$E23+2)=Команды!$AJ$11,TRUE,FALSE),IF(INDEX(Команды!$A$2:$AN$7500,MATCH(M$3,Команды!$A$2:$A$7500,0),$E23+2)=Команды!$AJ$12,TRUE,FALSE),IF(INDEX(Команды!$A$2:$AN$7500,MATCH(M$3,Команды!$A$2:$A$7500,0),$E23+2)=Команды!$AJ$13,TRUE,FALSE),IF(INDEX(Команды!$A$2:$AN$7500,MATCH(M$3,Команды!$A$2:$A$7500,0),$E23+2)=Команды!$AJ$14,TRUE,FALSE),IF(INDEX(Команды!$A$2:$AN$7500,MATCH(M$3,Команды!$A$2:$A$7500,0),$E23+2)=Команды!$AJ$15,TRUE,FALSE),IF(INDEX(Команды!$A$2:$AN$7500,MATCH(M$3,Команды!$A$2:$A$7500,0),$E23+2)=Команды!$AJ$16,TRUE,FALSE),IF(INDEX(Команды!$A$2:$AN$7500,MATCH(M$3,Команды!$A$2:$A$7500,0),$E23+2)=Команды!$AJ$17,TRUE,FALSE),IF(INDEX(Команды!$A$2:$AN$7500,MATCH(M$3,Команды!$A$2:$A$7500,0),$E23+2)=Команды!$AJ$18,TRUE,FALSE),IF(INDEX(Команды!$A$2:$AN$7500,MATCH(M$3,Команды!$A$2:$A$7500,0),$E23+2)=Команды!$AJ$19,TRUE,FALSE)),INDEX(Команды!$AJ$2:$AL$19,MATCH(INDEX(Команды!$A$2:$AN$7500,MATCH(M$3,Команды!$A$2:$A$7500,0),$E23+2),Команды!$AJ$2:$AJ$19,0),3),0)</f>
        <v>1.0208333333333333</v>
      </c>
      <c r="O23" s="342"/>
      <c r="P23" s="174" t="str">
        <f>IF(OR(IF(INDEX(Команды!$A$2:$AN$7500,MATCH(P$3,Команды!$A$2:$A$7500,0),$E23+2)=Команды!$AJ$2,TRUE,FALSE),IF(INDEX(Команды!$A$2:$AN$7500,MATCH(P$3,Команды!$A$2:$A$7500,0),$E23+2)=Команды!$AJ$3,TRUE,FALSE),IF(INDEX(Команды!$A$2:$AN$7500,MATCH(P$3,Команды!$A$2:$A$7500,0),$E23+2)=Команды!$AJ$4,TRUE,FALSE),IF(INDEX(Команды!$A$2:$AN$7500,MATCH(P$3,Команды!$A$2:$A$7500,0),$E23+2)=Команды!$AJ$5,TRUE,FALSE),IF(INDEX(Команды!$A$2:$AN$7500,MATCH(P$3,Команды!$A$2:$A$7500,0),$E23+2)=Команды!$AJ$6,TRUE,FALSE),IF(INDEX(Команды!$A$2:$AN$7500,MATCH(P$3,Команды!$A$2:$A$7500,0),$E23+2)=Команды!$AJ$7,TRUE,FALSE),IF(INDEX(Команды!$A$2:$AN$7500,MATCH(P$3,Команды!$A$2:$A$7500,0),$E23+2)=Команды!$AJ$8,TRUE,FALSE),IF(INDEX(Команды!$A$2:$AN$7500,MATCH(P$3,Команды!$A$2:$A$7500,0),$E23+2)=Команды!$AJ$9,TRUE,FALSE),IF(INDEX(Команды!$A$2:$AN$7500,MATCH(P$3,Команды!$A$2:$A$7500,0),$E23+2)=Команды!$AJ$10,TRUE,FALSE),IF(INDEX(Команды!$A$2:$AN$7500,MATCH(P$3,Команды!$A$2:$A$7500,0),$E23+2)=Команды!$AJ$11,TRUE,FALSE),IF(INDEX(Команды!$A$2:$AN$7500,MATCH(P$3,Команды!$A$2:$A$7500,0),$E23+2)=Команды!$AJ$12,TRUE,FALSE),IF(INDEX(Команды!$A$2:$AN$7500,MATCH(P$3,Команды!$A$2:$A$7500,0),$E23+2)=Команды!$AJ$13,TRUE,FALSE),IF(INDEX(Команды!$A$2:$AN$7500,MATCH(P$3,Команды!$A$2:$A$7500,0),$E23+2)=Команды!$AJ$14,TRUE,FALSE),IF(INDEX(Команды!$A$2:$AN$7500,MATCH(P$3,Команды!$A$2:$A$7500,0),$E23+2)=Команды!$AJ$15,TRUE,FALSE),IF(INDEX(Команды!$A$2:$AN$7500,MATCH(P$3,Команды!$A$2:$A$7500,0),$E23+2)=Команды!$AJ$16,TRUE,FALSE),,IF(INDEX(Команды!$A$2:$AN$7500,MATCH(P$3,Команды!$A$2:$A$7500,0),$E23+2)=Команды!$AJ$17,TRUE,FALSE),,IF(INDEX(Команды!$A$2:$AN$7500,MATCH(P$3,Команды!$A$2:$A$7500,0),$E23+2)=Команды!$AJ$18,TRUE,FALSE),,IF(INDEX(Команды!$A$2:$AN$7500,MATCH(P$3,Команды!$A$2:$A$7500,0),$E23+2)=Команды!$AJ$19,TRUE,FALSE)),INDEX(Команды!$AJ$2:$AK$19,MATCH(INDEX(Команды!$A$2:$AN$7500,MATCH(P$3,Команды!$A$2:$A$7500,0),$E23+2),Команды!$AJ$2:$AJ$19,0),2),0)</f>
        <v>В</v>
      </c>
      <c r="Q23" s="175" t="str">
        <f>IF(OR(IF(INDEX(Команды!$A$2:$AN$7500,MATCH(P$3,Команды!$A$2:$A$7500,0),$E23+2)=Команды!$AJ$2,TRUE,FALSE),IF(INDEX(Команды!$A$2:$AN$7500,MATCH(P$3,Команды!$A$2:$A$7500,0),$E23+2)=Команды!$AJ$3,TRUE,FALSE),IF(INDEX(Команды!$A$2:$AN$7500,MATCH(P$3,Команды!$A$2:$A$7500,0),$E23+2)=Команды!$AJ$4,TRUE,FALSE),IF(INDEX(Команды!$A$2:$AN$7500,MATCH(P$3,Команды!$A$2:$A$7500,0),$E23+2)=Команды!$AJ$5,TRUE,FALSE),IF(INDEX(Команды!$A$2:$AN$7500,MATCH(P$3,Команды!$A$2:$A$7500,0),$E23+2)=Команды!$AJ$6,TRUE,FALSE),IF(INDEX(Команды!$A$2:$AN$7500,MATCH(P$3,Команды!$A$2:$A$7500,0),$E23+2)=Команды!$AJ$7,TRUE,FALSE),IF(INDEX(Команды!$A$2:$AN$7500,MATCH(P$3,Команды!$A$2:$A$7500,0),$E23+2)=Команды!$AJ$8,TRUE,FALSE),IF(INDEX(Команды!$A$2:$AN$7500,MATCH(P$3,Команды!$A$2:$A$7500,0),$E23+2)=Команды!$AJ$9,TRUE,FALSE),IF(INDEX(Команды!$A$2:$AN$7500,MATCH(P$3,Команды!$A$2:$A$7500,0),$E23+2)=Команды!$AJ$10,TRUE,FALSE),IF(INDEX(Команды!$A$2:$AN$7500,MATCH(P$3,Команды!$A$2:$A$7500,0),$E23+2)=Команды!$AJ$11,TRUE,FALSE),IF(INDEX(Команды!$A$2:$AN$7500,MATCH(P$3,Команды!$A$2:$A$7500,0),$E23+2)=Команды!$AJ$12,TRUE,FALSE),IF(INDEX(Команды!$A$2:$AN$7500,MATCH(P$3,Команды!$A$2:$A$7500,0),$E23+2)=Команды!$AJ$13,TRUE,FALSE),IF(INDEX(Команды!$A$2:$AN$7500,MATCH(P$3,Команды!$A$2:$A$7500,0),$E23+2)=Команды!$AJ$14,TRUE,FALSE),IF(INDEX(Команды!$A$2:$AN$7500,MATCH(P$3,Команды!$A$2:$A$7500,0),$E23+2)=Команды!$AJ$15,TRUE,FALSE),IF(INDEX(Команды!$A$2:$AN$7500,MATCH(P$3,Команды!$A$2:$A$7500,0),$E23+2)=Команды!$AJ$16,TRUE,FALSE),IF(INDEX(Команды!$A$2:$AN$7500,MATCH(P$3,Команды!$A$2:$A$7500,0),$E23+2)=Команды!$AJ$17,TRUE,FALSE),IF(INDEX(Команды!$A$2:$AN$7500,MATCH(P$3,Команды!$A$2:$A$7500,0),$E23+2)=Команды!$AJ$18,TRUE,FALSE),IF(INDEX(Команды!$A$2:$AN$7500,MATCH(P$3,Команды!$A$2:$A$7500,0),$E23+2)=Команды!$AJ$19,TRUE,FALSE)),INDEX(Команды!$AJ$2:$AL$19,MATCH(INDEX(Команды!$A$2:$AN$7500,MATCH(P$3,Команды!$A$2:$A$7500,0),$E23+2),Команды!$AJ$2:$AJ$19,0),3),0)</f>
        <v>В</v>
      </c>
      <c r="R23" s="342"/>
      <c r="S23" s="174" t="str">
        <f>IF(OR(IF(INDEX(Команды!$A$2:$AN$7500,MATCH(S$3,Команды!$A$2:$A$7500,0),$E23+2)=Команды!$AJ$2,TRUE,FALSE),IF(INDEX(Команды!$A$2:$AN$7500,MATCH(S$3,Команды!$A$2:$A$7500,0),$E23+2)=Команды!$AJ$3,TRUE,FALSE),IF(INDEX(Команды!$A$2:$AN$7500,MATCH(S$3,Команды!$A$2:$A$7500,0),$E23+2)=Команды!$AJ$4,TRUE,FALSE),IF(INDEX(Команды!$A$2:$AN$7500,MATCH(S$3,Команды!$A$2:$A$7500,0),$E23+2)=Команды!$AJ$5,TRUE,FALSE),IF(INDEX(Команды!$A$2:$AN$7500,MATCH(S$3,Команды!$A$2:$A$7500,0),$E23+2)=Команды!$AJ$6,TRUE,FALSE),IF(INDEX(Команды!$A$2:$AN$7500,MATCH(S$3,Команды!$A$2:$A$7500,0),$E23+2)=Команды!$AJ$7,TRUE,FALSE),IF(INDEX(Команды!$A$2:$AN$7500,MATCH(S$3,Команды!$A$2:$A$7500,0),$E23+2)=Команды!$AJ$8,TRUE,FALSE),IF(INDEX(Команды!$A$2:$AN$7500,MATCH(S$3,Команды!$A$2:$A$7500,0),$E23+2)=Команды!$AJ$9,TRUE,FALSE),IF(INDEX(Команды!$A$2:$AN$7500,MATCH(S$3,Команды!$A$2:$A$7500,0),$E23+2)=Команды!$AJ$10,TRUE,FALSE),IF(INDEX(Команды!$A$2:$AN$7500,MATCH(S$3,Команды!$A$2:$A$7500,0),$E23+2)=Команды!$AJ$11,TRUE,FALSE),IF(INDEX(Команды!$A$2:$AN$7500,MATCH(S$3,Команды!$A$2:$A$7500,0),$E23+2)=Команды!$AJ$12,TRUE,FALSE),IF(INDEX(Команды!$A$2:$AN$7500,MATCH(S$3,Команды!$A$2:$A$7500,0),$E23+2)=Команды!$AJ$13,TRUE,FALSE),IF(INDEX(Команды!$A$2:$AN$7500,MATCH(S$3,Команды!$A$2:$A$7500,0),$E23+2)=Команды!$AJ$14,TRUE,FALSE),IF(INDEX(Команды!$A$2:$AN$7500,MATCH(S$3,Команды!$A$2:$A$7500,0),$E23+2)=Команды!$AJ$15,TRUE,FALSE),IF(INDEX(Команды!$A$2:$AN$7500,MATCH(S$3,Команды!$A$2:$A$7500,0),$E23+2)=Команды!$AJ$16,TRUE,FALSE),,IF(INDEX(Команды!$A$2:$AN$7500,MATCH(S$3,Команды!$A$2:$A$7500,0),$E23+2)=Команды!$AJ$17,TRUE,FALSE),,IF(INDEX(Команды!$A$2:$AN$7500,MATCH(S$3,Команды!$A$2:$A$7500,0),$E23+2)=Команды!$AJ$18,TRUE,FALSE),,IF(INDEX(Команды!$A$2:$AN$7500,MATCH(S$3,Команды!$A$2:$A$7500,0),$E23+2)=Команды!$AJ$19,TRUE,FALSE)),INDEX(Команды!$AJ$2:$AK$19,MATCH(INDEX(Команды!$A$2:$AN$7500,MATCH(S$3,Команды!$A$2:$A$7500,0),$E23+2),Команды!$AJ$2:$AJ$19,0),2),0)</f>
        <v>В</v>
      </c>
      <c r="T23" s="175" t="str">
        <f>IF(OR(IF(INDEX(Команды!$A$2:$AN$7500,MATCH(S$3,Команды!$A$2:$A$7500,0),$E23+2)=Команды!$AJ$2,TRUE,FALSE),IF(INDEX(Команды!$A$2:$AN$7500,MATCH(S$3,Команды!$A$2:$A$7500,0),$E23+2)=Команды!$AJ$3,TRUE,FALSE),IF(INDEX(Команды!$A$2:$AN$7500,MATCH(S$3,Команды!$A$2:$A$7500,0),$E23+2)=Команды!$AJ$4,TRUE,FALSE),IF(INDEX(Команды!$A$2:$AN$7500,MATCH(S$3,Команды!$A$2:$A$7500,0),$E23+2)=Команды!$AJ$5,TRUE,FALSE),IF(INDEX(Команды!$A$2:$AN$7500,MATCH(S$3,Команды!$A$2:$A$7500,0),$E23+2)=Команды!$AJ$6,TRUE,FALSE),IF(INDEX(Команды!$A$2:$AN$7500,MATCH(S$3,Команды!$A$2:$A$7500,0),$E23+2)=Команды!$AJ$7,TRUE,FALSE),IF(INDEX(Команды!$A$2:$AN$7500,MATCH(S$3,Команды!$A$2:$A$7500,0),$E23+2)=Команды!$AJ$8,TRUE,FALSE),IF(INDEX(Команды!$A$2:$AN$7500,MATCH(S$3,Команды!$A$2:$A$7500,0),$E23+2)=Команды!$AJ$9,TRUE,FALSE),IF(INDEX(Команды!$A$2:$AN$7500,MATCH(S$3,Команды!$A$2:$A$7500,0),$E23+2)=Команды!$AJ$10,TRUE,FALSE),IF(INDEX(Команды!$A$2:$AN$7500,MATCH(S$3,Команды!$A$2:$A$7500,0),$E23+2)=Команды!$AJ$11,TRUE,FALSE),IF(INDEX(Команды!$A$2:$AN$7500,MATCH(S$3,Команды!$A$2:$A$7500,0),$E23+2)=Команды!$AJ$12,TRUE,FALSE),IF(INDEX(Команды!$A$2:$AN$7500,MATCH(S$3,Команды!$A$2:$A$7500,0),$E23+2)=Команды!$AJ$13,TRUE,FALSE),IF(INDEX(Команды!$A$2:$AN$7500,MATCH(S$3,Команды!$A$2:$A$7500,0),$E23+2)=Команды!$AJ$14,TRUE,FALSE),IF(INDEX(Команды!$A$2:$AN$7500,MATCH(S$3,Команды!$A$2:$A$7500,0),$E23+2)=Команды!$AJ$15,TRUE,FALSE),IF(INDEX(Команды!$A$2:$AN$7500,MATCH(S$3,Команды!$A$2:$A$7500,0),$E23+2)=Команды!$AJ$16,TRUE,FALSE),IF(INDEX(Команды!$A$2:$AN$7500,MATCH(S$3,Команды!$A$2:$A$7500,0),$E23+2)=Команды!$AJ$17,TRUE,FALSE),IF(INDEX(Команды!$A$2:$AN$7500,MATCH(S$3,Команды!$A$2:$A$7500,0),$E23+2)=Команды!$AJ$18,TRUE,FALSE),IF(INDEX(Команды!$A$2:$AN$7500,MATCH(S$3,Команды!$A$2:$A$7500,0),$E23+2)=Команды!$AJ$19,TRUE,FALSE)),INDEX(Команды!$AJ$2:$AL$19,MATCH(INDEX(Команды!$A$2:$AN$7500,MATCH(S$3,Команды!$A$2:$A$7500,0),$E23+2),Команды!$AJ$2:$AJ$19,0),3),0)</f>
        <v>В</v>
      </c>
      <c r="U23" s="342"/>
      <c r="V23" s="174">
        <f>IF(OR(IF(INDEX(Команды!$A$2:$AN$7500,MATCH(V$3,Команды!$A$2:$A$7500,0),$E23+2)=Команды!$AJ$2,TRUE,FALSE),IF(INDEX(Команды!$A$2:$AN$7500,MATCH(V$3,Команды!$A$2:$A$7500,0),$E23+2)=Команды!$AJ$3,TRUE,FALSE),IF(INDEX(Команды!$A$2:$AN$7500,MATCH(V$3,Команды!$A$2:$A$7500,0),$E23+2)=Команды!$AJ$4,TRUE,FALSE),IF(INDEX(Команды!$A$2:$AN$7500,MATCH(V$3,Команды!$A$2:$A$7500,0),$E23+2)=Команды!$AJ$5,TRUE,FALSE),IF(INDEX(Команды!$A$2:$AN$7500,MATCH(V$3,Команды!$A$2:$A$7500,0),$E23+2)=Команды!$AJ$6,TRUE,FALSE),IF(INDEX(Команды!$A$2:$AN$7500,MATCH(V$3,Команды!$A$2:$A$7500,0),$E23+2)=Команды!$AJ$7,TRUE,FALSE),IF(INDEX(Команды!$A$2:$AN$7500,MATCH(V$3,Команды!$A$2:$A$7500,0),$E23+2)=Команды!$AJ$8,TRUE,FALSE),IF(INDEX(Команды!$A$2:$AN$7500,MATCH(V$3,Команды!$A$2:$A$7500,0),$E23+2)=Команды!$AJ$9,TRUE,FALSE),IF(INDEX(Команды!$A$2:$AN$7500,MATCH(V$3,Команды!$A$2:$A$7500,0),$E23+2)=Команды!$AJ$10,TRUE,FALSE),IF(INDEX(Команды!$A$2:$AN$7500,MATCH(V$3,Команды!$A$2:$A$7500,0),$E23+2)=Команды!$AJ$11,TRUE,FALSE),IF(INDEX(Команды!$A$2:$AN$7500,MATCH(V$3,Команды!$A$2:$A$7500,0),$E23+2)=Команды!$AJ$12,TRUE,FALSE),IF(INDEX(Команды!$A$2:$AN$7500,MATCH(V$3,Команды!$A$2:$A$7500,0),$E23+2)=Команды!$AJ$13,TRUE,FALSE),IF(INDEX(Команды!$A$2:$AN$7500,MATCH(V$3,Команды!$A$2:$A$7500,0),$E23+2)=Команды!$AJ$14,TRUE,FALSE),IF(INDEX(Команды!$A$2:$AN$7500,MATCH(V$3,Команды!$A$2:$A$7500,0),$E23+2)=Команды!$AJ$15,TRUE,FALSE),IF(INDEX(Команды!$A$2:$AN$7500,MATCH(V$3,Команды!$A$2:$A$7500,0),$E23+2)=Команды!$AJ$16,TRUE,FALSE),,IF(INDEX(Команды!$A$2:$AN$7500,MATCH(V$3,Команды!$A$2:$A$7500,0),$E23+2)=Команды!$AJ$17,TRUE,FALSE),,IF(INDEX(Команды!$A$2:$AN$7500,MATCH(V$3,Команды!$A$2:$A$7500,0),$E23+2)=Команды!$AJ$18,TRUE,FALSE),,IF(INDEX(Команды!$A$2:$AN$7500,MATCH(V$3,Команды!$A$2:$A$7500,0),$E23+2)=Команды!$AJ$19,TRUE,FALSE)),INDEX(Команды!$AJ$2:$AK$19,MATCH(INDEX(Команды!$A$2:$AN$7500,MATCH(V$3,Команды!$A$2:$A$7500,0),$E23+2),Команды!$AJ$2:$AJ$19,0),2),0)</f>
        <v>0.28125</v>
      </c>
      <c r="W23" s="175">
        <f>IF(OR(IF(INDEX(Команды!$A$2:$AN$7500,MATCH(V$3,Команды!$A$2:$A$7500,0),$E23+2)=Команды!$AJ$2,TRUE,FALSE),IF(INDEX(Команды!$A$2:$AN$7500,MATCH(V$3,Команды!$A$2:$A$7500,0),$E23+2)=Команды!$AJ$3,TRUE,FALSE),IF(INDEX(Команды!$A$2:$AN$7500,MATCH(V$3,Команды!$A$2:$A$7500,0),$E23+2)=Команды!$AJ$4,TRUE,FALSE),IF(INDEX(Команды!$A$2:$AN$7500,MATCH(V$3,Команды!$A$2:$A$7500,0),$E23+2)=Команды!$AJ$5,TRUE,FALSE),IF(INDEX(Команды!$A$2:$AN$7500,MATCH(V$3,Команды!$A$2:$A$7500,0),$E23+2)=Команды!$AJ$6,TRUE,FALSE),IF(INDEX(Команды!$A$2:$AN$7500,MATCH(V$3,Команды!$A$2:$A$7500,0),$E23+2)=Команды!$AJ$7,TRUE,FALSE),IF(INDEX(Команды!$A$2:$AN$7500,MATCH(V$3,Команды!$A$2:$A$7500,0),$E23+2)=Команды!$AJ$8,TRUE,FALSE),IF(INDEX(Команды!$A$2:$AN$7500,MATCH(V$3,Команды!$A$2:$A$7500,0),$E23+2)=Команды!$AJ$9,TRUE,FALSE),IF(INDEX(Команды!$A$2:$AN$7500,MATCH(V$3,Команды!$A$2:$A$7500,0),$E23+2)=Команды!$AJ$10,TRUE,FALSE),IF(INDEX(Команды!$A$2:$AN$7500,MATCH(V$3,Команды!$A$2:$A$7500,0),$E23+2)=Команды!$AJ$11,TRUE,FALSE),IF(INDEX(Команды!$A$2:$AN$7500,MATCH(V$3,Команды!$A$2:$A$7500,0),$E23+2)=Команды!$AJ$12,TRUE,FALSE),IF(INDEX(Команды!$A$2:$AN$7500,MATCH(V$3,Команды!$A$2:$A$7500,0),$E23+2)=Команды!$AJ$13,TRUE,FALSE),IF(INDEX(Команды!$A$2:$AN$7500,MATCH(V$3,Команды!$A$2:$A$7500,0),$E23+2)=Команды!$AJ$14,TRUE,FALSE),IF(INDEX(Команды!$A$2:$AN$7500,MATCH(V$3,Команды!$A$2:$A$7500,0),$E23+2)=Команды!$AJ$15,TRUE,FALSE),IF(INDEX(Команды!$A$2:$AN$7500,MATCH(V$3,Команды!$A$2:$A$7500,0),$E23+2)=Команды!$AJ$16,TRUE,FALSE),IF(INDEX(Команды!$A$2:$AN$7500,MATCH(V$3,Команды!$A$2:$A$7500,0),$E23+2)=Команды!$AJ$17,TRUE,FALSE),IF(INDEX(Команды!$A$2:$AN$7500,MATCH(V$3,Команды!$A$2:$A$7500,0),$E23+2)=Команды!$AJ$18,TRUE,FALSE),IF(INDEX(Команды!$A$2:$AN$7500,MATCH(V$3,Команды!$A$2:$A$7500,0),$E23+2)=Команды!$AJ$19,TRUE,FALSE)),INDEX(Команды!$AJ$2:$AL$19,MATCH(INDEX(Команды!$A$2:$AN$7500,MATCH(V$3,Команды!$A$2:$A$7500,0),$E23+2),Команды!$AJ$2:$AJ$19,0),3),0)</f>
        <v>0.65625</v>
      </c>
      <c r="X23" s="342"/>
      <c r="Y23" s="174">
        <f>IF(OR(IF(INDEX(Команды!$A$2:$AN$7500,MATCH(Y$3,Команды!$A$2:$A$7500,0),$E23+2)=Команды!$AJ$2,TRUE,FALSE),IF(INDEX(Команды!$A$2:$AN$7500,MATCH(Y$3,Команды!$A$2:$A$7500,0),$E23+2)=Команды!$AJ$3,TRUE,FALSE),IF(INDEX(Команды!$A$2:$AN$7500,MATCH(Y$3,Команды!$A$2:$A$7500,0),$E23+2)=Команды!$AJ$4,TRUE,FALSE),IF(INDEX(Команды!$A$2:$AN$7500,MATCH(Y$3,Команды!$A$2:$A$7500,0),$E23+2)=Команды!$AJ$5,TRUE,FALSE),IF(INDEX(Команды!$A$2:$AN$7500,MATCH(Y$3,Команды!$A$2:$A$7500,0),$E23+2)=Команды!$AJ$6,TRUE,FALSE),IF(INDEX(Команды!$A$2:$AN$7500,MATCH(Y$3,Команды!$A$2:$A$7500,0),$E23+2)=Команды!$AJ$7,TRUE,FALSE),IF(INDEX(Команды!$A$2:$AN$7500,MATCH(Y$3,Команды!$A$2:$A$7500,0),$E23+2)=Команды!$AJ$8,TRUE,FALSE),IF(INDEX(Команды!$A$2:$AN$7500,MATCH(Y$3,Команды!$A$2:$A$7500,0),$E23+2)=Команды!$AJ$9,TRUE,FALSE),IF(INDEX(Команды!$A$2:$AN$7500,MATCH(Y$3,Команды!$A$2:$A$7500,0),$E23+2)=Команды!$AJ$10,TRUE,FALSE),IF(INDEX(Команды!$A$2:$AN$7500,MATCH(Y$3,Команды!$A$2:$A$7500,0),$E23+2)=Команды!$AJ$11,TRUE,FALSE),IF(INDEX(Команды!$A$2:$AN$7500,MATCH(Y$3,Команды!$A$2:$A$7500,0),$E23+2)=Команды!$AJ$12,TRUE,FALSE),IF(INDEX(Команды!$A$2:$AN$7500,MATCH(Y$3,Команды!$A$2:$A$7500,0),$E23+2)=Команды!$AJ$13,TRUE,FALSE),IF(INDEX(Команды!$A$2:$AN$7500,MATCH(Y$3,Команды!$A$2:$A$7500,0),$E23+2)=Команды!$AJ$14,TRUE,FALSE),IF(INDEX(Команды!$A$2:$AN$7500,MATCH(Y$3,Команды!$A$2:$A$7500,0),$E23+2)=Команды!$AJ$15,TRUE,FALSE),IF(INDEX(Команды!$A$2:$AN$7500,MATCH(Y$3,Команды!$A$2:$A$7500,0),$E23+2)=Команды!$AJ$16,TRUE,FALSE),,IF(INDEX(Команды!$A$2:$AN$7500,MATCH(Y$3,Команды!$A$2:$A$7500,0),$E23+2)=Команды!$AJ$17,TRUE,FALSE),,IF(INDEX(Команды!$A$2:$AN$7500,MATCH(Y$3,Команды!$A$2:$A$7500,0),$E23+2)=Команды!$AJ$18,TRUE,FALSE),,IF(INDEX(Команды!$A$2:$AN$7500,MATCH(Y$3,Команды!$A$2:$A$7500,0),$E23+2)=Команды!$AJ$19,TRUE,FALSE)),INDEX(Команды!$AJ$2:$AK$19,MATCH(INDEX(Команды!$A$2:$AN$7500,MATCH(Y$3,Команды!$A$2:$A$7500,0),$E23+2),Команды!$AJ$2:$AJ$19,0),2),0)</f>
        <v>0.375</v>
      </c>
      <c r="Z23" s="175">
        <f>IF(OR(IF(INDEX(Команды!$A$2:$AN$7500,MATCH(Y$3,Команды!$A$2:$A$7500,0),$E23+2)=Команды!$AJ$2,TRUE,FALSE),IF(INDEX(Команды!$A$2:$AN$7500,MATCH(Y$3,Команды!$A$2:$A$7500,0),$E23+2)=Команды!$AJ$3,TRUE,FALSE),IF(INDEX(Команды!$A$2:$AN$7500,MATCH(Y$3,Команды!$A$2:$A$7500,0),$E23+2)=Команды!$AJ$4,TRUE,FALSE),IF(INDEX(Команды!$A$2:$AN$7500,MATCH(Y$3,Команды!$A$2:$A$7500,0),$E23+2)=Команды!$AJ$5,TRUE,FALSE),IF(INDEX(Команды!$A$2:$AN$7500,MATCH(Y$3,Команды!$A$2:$A$7500,0),$E23+2)=Команды!$AJ$6,TRUE,FALSE),IF(INDEX(Команды!$A$2:$AN$7500,MATCH(Y$3,Команды!$A$2:$A$7500,0),$E23+2)=Команды!$AJ$7,TRUE,FALSE),IF(INDEX(Команды!$A$2:$AN$7500,MATCH(Y$3,Команды!$A$2:$A$7500,0),$E23+2)=Команды!$AJ$8,TRUE,FALSE),IF(INDEX(Команды!$A$2:$AN$7500,MATCH(Y$3,Команды!$A$2:$A$7500,0),$E23+2)=Команды!$AJ$9,TRUE,FALSE),IF(INDEX(Команды!$A$2:$AN$7500,MATCH(Y$3,Команды!$A$2:$A$7500,0),$E23+2)=Команды!$AJ$10,TRUE,FALSE),IF(INDEX(Команды!$A$2:$AN$7500,MATCH(Y$3,Команды!$A$2:$A$7500,0),$E23+2)=Команды!$AJ$11,TRUE,FALSE),IF(INDEX(Команды!$A$2:$AN$7500,MATCH(Y$3,Команды!$A$2:$A$7500,0),$E23+2)=Команды!$AJ$12,TRUE,FALSE),IF(INDEX(Команды!$A$2:$AN$7500,MATCH(Y$3,Команды!$A$2:$A$7500,0),$E23+2)=Команды!$AJ$13,TRUE,FALSE),IF(INDEX(Команды!$A$2:$AN$7500,MATCH(Y$3,Команды!$A$2:$A$7500,0),$E23+2)=Команды!$AJ$14,TRUE,FALSE),IF(INDEX(Команды!$A$2:$AN$7500,MATCH(Y$3,Команды!$A$2:$A$7500,0),$E23+2)=Команды!$AJ$15,TRUE,FALSE),IF(INDEX(Команды!$A$2:$AN$7500,MATCH(Y$3,Команды!$A$2:$A$7500,0),$E23+2)=Команды!$AJ$16,TRUE,FALSE),IF(INDEX(Команды!$A$2:$AN$7500,MATCH(Y$3,Команды!$A$2:$A$7500,0),$E23+2)=Команды!$AJ$17,TRUE,FALSE),IF(INDEX(Команды!$A$2:$AN$7500,MATCH(Y$3,Команды!$A$2:$A$7500,0),$E23+2)=Команды!$AJ$18,TRUE,FALSE),IF(INDEX(Команды!$A$2:$AN$7500,MATCH(Y$3,Команды!$A$2:$A$7500,0),$E23+2)=Команды!$AJ$19,TRUE,FALSE)),INDEX(Команды!$AJ$2:$AL$19,MATCH(INDEX(Команды!$A$2:$AN$7500,MATCH(Y$3,Команды!$A$2:$A$7500,0),$E23+2),Команды!$AJ$2:$AJ$19,0),3),0)</f>
        <v>0.75</v>
      </c>
      <c r="AA23" s="342"/>
      <c r="AB23" s="174">
        <f>IF(OR(IF(INDEX(Команды!$A$2:$AN$7500,MATCH(AB$3,Команды!$A$2:$A$7500,0),$E23+2)=Команды!$AJ$2,TRUE,FALSE),IF(INDEX(Команды!$A$2:$AN$7500,MATCH(AB$3,Команды!$A$2:$A$7500,0),$E23+2)=Команды!$AJ$3,TRUE,FALSE),IF(INDEX(Команды!$A$2:$AN$7500,MATCH(AB$3,Команды!$A$2:$A$7500,0),$E23+2)=Команды!$AJ$4,TRUE,FALSE),IF(INDEX(Команды!$A$2:$AN$7500,MATCH(AB$3,Команды!$A$2:$A$7500,0),$E23+2)=Команды!$AJ$5,TRUE,FALSE),IF(INDEX(Команды!$A$2:$AN$7500,MATCH(AB$3,Команды!$A$2:$A$7500,0),$E23+2)=Команды!$AJ$6,TRUE,FALSE),IF(INDEX(Команды!$A$2:$AN$7500,MATCH(AB$3,Команды!$A$2:$A$7500,0),$E23+2)=Команды!$AJ$7,TRUE,FALSE),IF(INDEX(Команды!$A$2:$AN$7500,MATCH(AB$3,Команды!$A$2:$A$7500,0),$E23+2)=Команды!$AJ$8,TRUE,FALSE),IF(INDEX(Команды!$A$2:$AN$7500,MATCH(AB$3,Команды!$A$2:$A$7500,0),$E23+2)=Команды!$AJ$9,TRUE,FALSE),IF(INDEX(Команды!$A$2:$AN$7500,MATCH(AB$3,Команды!$A$2:$A$7500,0),$E23+2)=Команды!$AJ$10,TRUE,FALSE),IF(INDEX(Команды!$A$2:$AN$7500,MATCH(AB$3,Команды!$A$2:$A$7500,0),$E23+2)=Команды!$AJ$11,TRUE,FALSE),IF(INDEX(Команды!$A$2:$AN$7500,MATCH(AB$3,Команды!$A$2:$A$7500,0),$E23+2)=Команды!$AJ$12,TRUE,FALSE),IF(INDEX(Команды!$A$2:$AN$7500,MATCH(AB$3,Команды!$A$2:$A$7500,0),$E23+2)=Команды!$AJ$13,TRUE,FALSE),IF(INDEX(Команды!$A$2:$AN$7500,MATCH(AB$3,Команды!$A$2:$A$7500,0),$E23+2)=Команды!$AJ$14,TRUE,FALSE),IF(INDEX(Команды!$A$2:$AN$7500,MATCH(AB$3,Команды!$A$2:$A$7500,0),$E23+2)=Команды!$AJ$15,TRUE,FALSE),IF(INDEX(Команды!$A$2:$AN$7500,MATCH(AB$3,Команды!$A$2:$A$7500,0),$E23+2)=Команды!$AJ$16,TRUE,FALSE),,IF(INDEX(Команды!$A$2:$AN$7500,MATCH(AB$3,Команды!$A$2:$A$7500,0),$E23+2)=Команды!$AJ$17,TRUE,FALSE),,IF(INDEX(Команды!$A$2:$AN$7500,MATCH(AB$3,Команды!$A$2:$A$7500,0),$E23+2)=Команды!$AJ$18,TRUE,FALSE),,IF(INDEX(Команды!$A$2:$AN$7500,MATCH(AB$3,Команды!$A$2:$A$7500,0),$E23+2)=Команды!$AJ$19,TRUE,FALSE)),INDEX(Команды!$AJ$2:$AK$19,MATCH(INDEX(Команды!$A$2:$AN$7500,MATCH(AB$3,Команды!$A$2:$A$7500,0),$E23+2),Команды!$AJ$2:$AJ$19,0),2),0)</f>
        <v>0.41666666666666669</v>
      </c>
      <c r="AC23" s="175">
        <f>IF(OR(IF(INDEX(Команды!$A$2:$AN$7500,MATCH(AB$3,Команды!$A$2:$A$7500,0),$E23+2)=Команды!$AJ$2,TRUE,FALSE),IF(INDEX(Команды!$A$2:$AN$7500,MATCH(AB$3,Команды!$A$2:$A$7500,0),$E23+2)=Команды!$AJ$3,TRUE,FALSE),IF(INDEX(Команды!$A$2:$AN$7500,MATCH(AB$3,Команды!$A$2:$A$7500,0),$E23+2)=Команды!$AJ$4,TRUE,FALSE),IF(INDEX(Команды!$A$2:$AN$7500,MATCH(AB$3,Команды!$A$2:$A$7500,0),$E23+2)=Команды!$AJ$5,TRUE,FALSE),IF(INDEX(Команды!$A$2:$AN$7500,MATCH(AB$3,Команды!$A$2:$A$7500,0),$E23+2)=Команды!$AJ$6,TRUE,FALSE),IF(INDEX(Команды!$A$2:$AN$7500,MATCH(AB$3,Команды!$A$2:$A$7500,0),$E23+2)=Команды!$AJ$7,TRUE,FALSE),IF(INDEX(Команды!$A$2:$AN$7500,MATCH(AB$3,Команды!$A$2:$A$7500,0),$E23+2)=Команды!$AJ$8,TRUE,FALSE),IF(INDEX(Команды!$A$2:$AN$7500,MATCH(AB$3,Команды!$A$2:$A$7500,0),$E23+2)=Команды!$AJ$9,TRUE,FALSE),IF(INDEX(Команды!$A$2:$AN$7500,MATCH(AB$3,Команды!$A$2:$A$7500,0),$E23+2)=Команды!$AJ$10,TRUE,FALSE),IF(INDEX(Команды!$A$2:$AN$7500,MATCH(AB$3,Команды!$A$2:$A$7500,0),$E23+2)=Команды!$AJ$11,TRUE,FALSE),IF(INDEX(Команды!$A$2:$AN$7500,MATCH(AB$3,Команды!$A$2:$A$7500,0),$E23+2)=Команды!$AJ$12,TRUE,FALSE),IF(INDEX(Команды!$A$2:$AN$7500,MATCH(AB$3,Команды!$A$2:$A$7500,0),$E23+2)=Команды!$AJ$13,TRUE,FALSE),IF(INDEX(Команды!$A$2:$AN$7500,MATCH(AB$3,Команды!$A$2:$A$7500,0),$E23+2)=Команды!$AJ$14,TRUE,FALSE),IF(INDEX(Команды!$A$2:$AN$7500,MATCH(AB$3,Команды!$A$2:$A$7500,0),$E23+2)=Команды!$AJ$15,TRUE,FALSE),IF(INDEX(Команды!$A$2:$AN$7500,MATCH(AB$3,Команды!$A$2:$A$7500,0),$E23+2)=Команды!$AJ$16,TRUE,FALSE),IF(INDEX(Команды!$A$2:$AN$7500,MATCH(AB$3,Команды!$A$2:$A$7500,0),$E23+2)=Команды!$AJ$17,TRUE,FALSE),IF(INDEX(Команды!$A$2:$AN$7500,MATCH(AB$3,Команды!$A$2:$A$7500,0),$E23+2)=Команды!$AJ$18,TRUE,FALSE),IF(INDEX(Команды!$A$2:$AN$7500,MATCH(AB$3,Команды!$A$2:$A$7500,0),$E23+2)=Команды!$AJ$19,TRUE,FALSE)),INDEX(Команды!$AJ$2:$AL$19,MATCH(INDEX(Команды!$A$2:$AN$7500,MATCH(AB$3,Команды!$A$2:$A$7500,0),$E23+2),Команды!$AJ$2:$AJ$19,0),3),0)</f>
        <v>0.79166666666666663</v>
      </c>
      <c r="AD23" s="342"/>
      <c r="AE23" s="174">
        <f>IF(OR(IF(INDEX(Команды!$A$2:$AN$7500,MATCH(AE$3,Команды!$A$2:$A$7500,0),$E23+2)=Команды!$AJ$2,TRUE,FALSE),IF(INDEX(Команды!$A$2:$AN$7500,MATCH(AE$3,Команды!$A$2:$A$7500,0),$E23+2)=Команды!$AJ$3,TRUE,FALSE),IF(INDEX(Команды!$A$2:$AN$7500,MATCH(AE$3,Команды!$A$2:$A$7500,0),$E23+2)=Команды!$AJ$4,TRUE,FALSE),IF(INDEX(Команды!$A$2:$AN$7500,MATCH(AE$3,Команды!$A$2:$A$7500,0),$E23+2)=Команды!$AJ$5,TRUE,FALSE),IF(INDEX(Команды!$A$2:$AN$7500,MATCH(AE$3,Команды!$A$2:$A$7500,0),$E23+2)=Команды!$AJ$6,TRUE,FALSE),IF(INDEX(Команды!$A$2:$AN$7500,MATCH(AE$3,Команды!$A$2:$A$7500,0),$E23+2)=Команды!$AJ$7,TRUE,FALSE),IF(INDEX(Команды!$A$2:$AN$7500,MATCH(AE$3,Команды!$A$2:$A$7500,0),$E23+2)=Команды!$AJ$8,TRUE,FALSE),IF(INDEX(Команды!$A$2:$AN$7500,MATCH(AE$3,Команды!$A$2:$A$7500,0),$E23+2)=Команды!$AJ$9,TRUE,FALSE),IF(INDEX(Команды!$A$2:$AN$7500,MATCH(AE$3,Команды!$A$2:$A$7500,0),$E23+2)=Команды!$AJ$10,TRUE,FALSE),IF(INDEX(Команды!$A$2:$AN$7500,MATCH(AE$3,Команды!$A$2:$A$7500,0),$E23+2)=Команды!$AJ$11,TRUE,FALSE),IF(INDEX(Команды!$A$2:$AN$7500,MATCH(AE$3,Команды!$A$2:$A$7500,0),$E23+2)=Команды!$AJ$12,TRUE,FALSE),IF(INDEX(Команды!$A$2:$AN$7500,MATCH(AE$3,Команды!$A$2:$A$7500,0),$E23+2)=Команды!$AJ$13,TRUE,FALSE),IF(INDEX(Команды!$A$2:$AN$7500,MATCH(AE$3,Команды!$A$2:$A$7500,0),$E23+2)=Команды!$AJ$14,TRUE,FALSE),IF(INDEX(Команды!$A$2:$AN$7500,MATCH(AE$3,Команды!$A$2:$A$7500,0),$E23+2)=Команды!$AJ$15,TRUE,FALSE),IF(INDEX(Команды!$A$2:$AN$7500,MATCH(AE$3,Команды!$A$2:$A$7500,0),$E23+2)=Команды!$AJ$16,TRUE,FALSE),,IF(INDEX(Команды!$A$2:$AN$7500,MATCH(AE$3,Команды!$A$2:$A$7500,0),$E23+2)=Команды!$AJ$17,TRUE,FALSE),,IF(INDEX(Команды!$A$2:$AN$7500,MATCH(AE$3,Команды!$A$2:$A$7500,0),$E23+2)=Команды!$AJ$18,TRUE,FALSE),,IF(INDEX(Команды!$A$2:$AN$7500,MATCH(AE$3,Команды!$A$2:$A$7500,0),$E23+2)=Команды!$AJ$19,TRUE,FALSE)),INDEX(Команды!$AJ$2:$AK$19,MATCH(INDEX(Команды!$A$2:$AN$7500,MATCH(AE$3,Команды!$A$2:$A$7500,0),$E23+2),Команды!$AJ$2:$AJ$19,0),2),0)</f>
        <v>0.64583333333333337</v>
      </c>
      <c r="AF23" s="175">
        <f>IF(OR(IF(INDEX(Команды!$A$2:$AN$7500,MATCH(AE$3,Команды!$A$2:$A$7500,0),$E23+2)=Команды!$AJ$2,TRUE,FALSE),IF(INDEX(Команды!$A$2:$AN$7500,MATCH(AE$3,Команды!$A$2:$A$7500,0),$E23+2)=Команды!$AJ$3,TRUE,FALSE),IF(INDEX(Команды!$A$2:$AN$7500,MATCH(AE$3,Команды!$A$2:$A$7500,0),$E23+2)=Команды!$AJ$4,TRUE,FALSE),IF(INDEX(Команды!$A$2:$AN$7500,MATCH(AE$3,Команды!$A$2:$A$7500,0),$E23+2)=Команды!$AJ$5,TRUE,FALSE),IF(INDEX(Команды!$A$2:$AN$7500,MATCH(AE$3,Команды!$A$2:$A$7500,0),$E23+2)=Команды!$AJ$6,TRUE,FALSE),IF(INDEX(Команды!$A$2:$AN$7500,MATCH(AE$3,Команды!$A$2:$A$7500,0),$E23+2)=Команды!$AJ$7,TRUE,FALSE),IF(INDEX(Команды!$A$2:$AN$7500,MATCH(AE$3,Команды!$A$2:$A$7500,0),$E23+2)=Команды!$AJ$8,TRUE,FALSE),IF(INDEX(Команды!$A$2:$AN$7500,MATCH(AE$3,Команды!$A$2:$A$7500,0),$E23+2)=Команды!$AJ$9,TRUE,FALSE),IF(INDEX(Команды!$A$2:$AN$7500,MATCH(AE$3,Команды!$A$2:$A$7500,0),$E23+2)=Команды!$AJ$10,TRUE,FALSE),IF(INDEX(Команды!$A$2:$AN$7500,MATCH(AE$3,Команды!$A$2:$A$7500,0),$E23+2)=Команды!$AJ$11,TRUE,FALSE),IF(INDEX(Команды!$A$2:$AN$7500,MATCH(AE$3,Команды!$A$2:$A$7500,0),$E23+2)=Команды!$AJ$12,TRUE,FALSE),IF(INDEX(Команды!$A$2:$AN$7500,MATCH(AE$3,Команды!$A$2:$A$7500,0),$E23+2)=Команды!$AJ$13,TRUE,FALSE),IF(INDEX(Команды!$A$2:$AN$7500,MATCH(AE$3,Команды!$A$2:$A$7500,0),$E23+2)=Команды!$AJ$14,TRUE,FALSE),IF(INDEX(Команды!$A$2:$AN$7500,MATCH(AE$3,Команды!$A$2:$A$7500,0),$E23+2)=Команды!$AJ$15,TRUE,FALSE),IF(INDEX(Команды!$A$2:$AN$7500,MATCH(AE$3,Команды!$A$2:$A$7500,0),$E23+2)=Команды!$AJ$16,TRUE,FALSE),IF(INDEX(Команды!$A$2:$AN$7500,MATCH(AE$3,Команды!$A$2:$A$7500,0),$E23+2)=Команды!$AJ$17,TRUE,FALSE),IF(INDEX(Команды!$A$2:$AN$7500,MATCH(AE$3,Команды!$A$2:$A$7500,0),$E23+2)=Команды!$AJ$18,TRUE,FALSE),IF(INDEX(Команды!$A$2:$AN$7500,MATCH(AE$3,Команды!$A$2:$A$7500,0),$E23+2)=Команды!$AJ$19,TRUE,FALSE)),INDEX(Команды!$AJ$2:$AL$19,MATCH(INDEX(Команды!$A$2:$AN$7500,MATCH(AE$3,Команды!$A$2:$A$7500,0),$E23+2),Команды!$AJ$2:$AJ$19,0),3),0)</f>
        <v>1.0208333333333333</v>
      </c>
      <c r="AG23" s="342"/>
      <c r="AH23" s="174" t="str">
        <f>IF(OR(IF(INDEX(Команды!$A$2:$AN$7500,MATCH(AH$3,Команды!$A$2:$A$7500,0),$E23+2)=Команды!$AJ$2,TRUE,FALSE),IF(INDEX(Команды!$A$2:$AN$7500,MATCH(AH$3,Команды!$A$2:$A$7500,0),$E23+2)=Команды!$AJ$3,TRUE,FALSE),IF(INDEX(Команды!$A$2:$AN$7500,MATCH(AH$3,Команды!$A$2:$A$7500,0),$E23+2)=Команды!$AJ$4,TRUE,FALSE),IF(INDEX(Команды!$A$2:$AN$7500,MATCH(AH$3,Команды!$A$2:$A$7500,0),$E23+2)=Команды!$AJ$5,TRUE,FALSE),IF(INDEX(Команды!$A$2:$AN$7500,MATCH(AH$3,Команды!$A$2:$A$7500,0),$E23+2)=Команды!$AJ$6,TRUE,FALSE),IF(INDEX(Команды!$A$2:$AN$7500,MATCH(AH$3,Команды!$A$2:$A$7500,0),$E23+2)=Команды!$AJ$7,TRUE,FALSE),IF(INDEX(Команды!$A$2:$AN$7500,MATCH(AH$3,Команды!$A$2:$A$7500,0),$E23+2)=Команды!$AJ$8,TRUE,FALSE),IF(INDEX(Команды!$A$2:$AN$7500,MATCH(AH$3,Команды!$A$2:$A$7500,0),$E23+2)=Команды!$AJ$9,TRUE,FALSE),IF(INDEX(Команды!$A$2:$AN$7500,MATCH(AH$3,Команды!$A$2:$A$7500,0),$E23+2)=Команды!$AJ$10,TRUE,FALSE),IF(INDEX(Команды!$A$2:$AN$7500,MATCH(AH$3,Команды!$A$2:$A$7500,0),$E23+2)=Команды!$AJ$11,TRUE,FALSE),IF(INDEX(Команды!$A$2:$AN$7500,MATCH(AH$3,Команды!$A$2:$A$7500,0),$E23+2)=Команды!$AJ$12,TRUE,FALSE),IF(INDEX(Команды!$A$2:$AN$7500,MATCH(AH$3,Команды!$A$2:$A$7500,0),$E23+2)=Команды!$AJ$13,TRUE,FALSE),IF(INDEX(Команды!$A$2:$AN$7500,MATCH(AH$3,Команды!$A$2:$A$7500,0),$E23+2)=Команды!$AJ$14,TRUE,FALSE),IF(INDEX(Команды!$A$2:$AN$7500,MATCH(AH$3,Команды!$A$2:$A$7500,0),$E23+2)=Команды!$AJ$15,TRUE,FALSE),IF(INDEX(Команды!$A$2:$AN$7500,MATCH(AH$3,Команды!$A$2:$A$7500,0),$E23+2)=Команды!$AJ$16,TRUE,FALSE),,IF(INDEX(Команды!$A$2:$AN$7500,MATCH(AH$3,Команды!$A$2:$A$7500,0),$E23+2)=Команды!$AJ$17,TRUE,FALSE),,IF(INDEX(Команды!$A$2:$AN$7500,MATCH(AH$3,Команды!$A$2:$A$7500,0),$E23+2)=Команды!$AJ$18,TRUE,FALSE),,IF(INDEX(Команды!$A$2:$AN$7500,MATCH(AH$3,Команды!$A$2:$A$7500,0),$E23+2)=Команды!$AJ$19,TRUE,FALSE)),INDEX(Команды!$AJ$2:$AK$19,MATCH(INDEX(Команды!$A$2:$AN$7500,MATCH(AH$3,Команды!$A$2:$A$7500,0),$E23+2),Команды!$AJ$2:$AJ$19,0),2),0)</f>
        <v>В</v>
      </c>
      <c r="AI23" s="175" t="str">
        <f>IF(OR(IF(INDEX(Команды!$A$2:$AN$7500,MATCH(AH$3,Команды!$A$2:$A$7500,0),$E23+2)=Команды!$AJ$2,TRUE,FALSE),IF(INDEX(Команды!$A$2:$AN$7500,MATCH(AH$3,Команды!$A$2:$A$7500,0),$E23+2)=Команды!$AJ$3,TRUE,FALSE),IF(INDEX(Команды!$A$2:$AN$7500,MATCH(AH$3,Команды!$A$2:$A$7500,0),$E23+2)=Команды!$AJ$4,TRUE,FALSE),IF(INDEX(Команды!$A$2:$AN$7500,MATCH(AH$3,Команды!$A$2:$A$7500,0),$E23+2)=Команды!$AJ$5,TRUE,FALSE),IF(INDEX(Команды!$A$2:$AN$7500,MATCH(AH$3,Команды!$A$2:$A$7500,0),$E23+2)=Команды!$AJ$6,TRUE,FALSE),IF(INDEX(Команды!$A$2:$AN$7500,MATCH(AH$3,Команды!$A$2:$A$7500,0),$E23+2)=Команды!$AJ$7,TRUE,FALSE),IF(INDEX(Команды!$A$2:$AN$7500,MATCH(AH$3,Команды!$A$2:$A$7500,0),$E23+2)=Команды!$AJ$8,TRUE,FALSE),IF(INDEX(Команды!$A$2:$AN$7500,MATCH(AH$3,Команды!$A$2:$A$7500,0),$E23+2)=Команды!$AJ$9,TRUE,FALSE),IF(INDEX(Команды!$A$2:$AN$7500,MATCH(AH$3,Команды!$A$2:$A$7500,0),$E23+2)=Команды!$AJ$10,TRUE,FALSE),IF(INDEX(Команды!$A$2:$AN$7500,MATCH(AH$3,Команды!$A$2:$A$7500,0),$E23+2)=Команды!$AJ$11,TRUE,FALSE),IF(INDEX(Команды!$A$2:$AN$7500,MATCH(AH$3,Команды!$A$2:$A$7500,0),$E23+2)=Команды!$AJ$12,TRUE,FALSE),IF(INDEX(Команды!$A$2:$AN$7500,MATCH(AH$3,Команды!$A$2:$A$7500,0),$E23+2)=Команды!$AJ$13,TRUE,FALSE),IF(INDEX(Команды!$A$2:$AN$7500,MATCH(AH$3,Команды!$A$2:$A$7500,0),$E23+2)=Команды!$AJ$14,TRUE,FALSE),IF(INDEX(Команды!$A$2:$AN$7500,MATCH(AH$3,Команды!$A$2:$A$7500,0),$E23+2)=Команды!$AJ$15,TRUE,FALSE),IF(INDEX(Команды!$A$2:$AN$7500,MATCH(AH$3,Команды!$A$2:$A$7500,0),$E23+2)=Команды!$AJ$16,TRUE,FALSE),IF(INDEX(Команды!$A$2:$AN$7500,MATCH(AH$3,Команды!$A$2:$A$7500,0),$E23+2)=Команды!$AJ$17,TRUE,FALSE),IF(INDEX(Команды!$A$2:$AN$7500,MATCH(AH$3,Команды!$A$2:$A$7500,0),$E23+2)=Команды!$AJ$18,TRUE,FALSE),IF(INDEX(Команды!$A$2:$AN$7500,MATCH(AH$3,Команды!$A$2:$A$7500,0),$E23+2)=Команды!$AJ$19,TRUE,FALSE)),INDEX(Команды!$AJ$2:$AL$19,MATCH(INDEX(Команды!$A$2:$AN$7500,MATCH(AH$3,Команды!$A$2:$A$7500,0),$E23+2),Команды!$AJ$2:$AJ$19,0),3),0)</f>
        <v>В</v>
      </c>
      <c r="AJ23" s="342"/>
      <c r="AK23" s="174" t="str">
        <f>IF(OR(IF(INDEX(Команды!$A$2:$AN$7500,MATCH(AK$3,Команды!$A$2:$A$7500,0),$E23+2)=Команды!$AJ$2,TRUE,FALSE),IF(INDEX(Команды!$A$2:$AN$7500,MATCH(AK$3,Команды!$A$2:$A$7500,0),$E23+2)=Команды!$AJ$3,TRUE,FALSE),IF(INDEX(Команды!$A$2:$AN$7500,MATCH(AK$3,Команды!$A$2:$A$7500,0),$E23+2)=Команды!$AJ$4,TRUE,FALSE),IF(INDEX(Команды!$A$2:$AN$7500,MATCH(AK$3,Команды!$A$2:$A$7500,0),$E23+2)=Команды!$AJ$5,TRUE,FALSE),IF(INDEX(Команды!$A$2:$AN$7500,MATCH(AK$3,Команды!$A$2:$A$7500,0),$E23+2)=Команды!$AJ$6,TRUE,FALSE),IF(INDEX(Команды!$A$2:$AN$7500,MATCH(AK$3,Команды!$A$2:$A$7500,0),$E23+2)=Команды!$AJ$7,TRUE,FALSE),IF(INDEX(Команды!$A$2:$AN$7500,MATCH(AK$3,Команды!$A$2:$A$7500,0),$E23+2)=Команды!$AJ$8,TRUE,FALSE),IF(INDEX(Команды!$A$2:$AN$7500,MATCH(AK$3,Команды!$A$2:$A$7500,0),$E23+2)=Команды!$AJ$9,TRUE,FALSE),IF(INDEX(Команды!$A$2:$AN$7500,MATCH(AK$3,Команды!$A$2:$A$7500,0),$E23+2)=Команды!$AJ$10,TRUE,FALSE),IF(INDEX(Команды!$A$2:$AN$7500,MATCH(AK$3,Команды!$A$2:$A$7500,0),$E23+2)=Команды!$AJ$11,TRUE,FALSE),IF(INDEX(Команды!$A$2:$AN$7500,MATCH(AK$3,Команды!$A$2:$A$7500,0),$E23+2)=Команды!$AJ$12,TRUE,FALSE),IF(INDEX(Команды!$A$2:$AN$7500,MATCH(AK$3,Команды!$A$2:$A$7500,0),$E23+2)=Команды!$AJ$13,TRUE,FALSE),IF(INDEX(Команды!$A$2:$AN$7500,MATCH(AK$3,Команды!$A$2:$A$7500,0),$E23+2)=Команды!$AJ$14,TRUE,FALSE),IF(INDEX(Команды!$A$2:$AN$7500,MATCH(AK$3,Команды!$A$2:$A$7500,0),$E23+2)=Команды!$AJ$15,TRUE,FALSE),IF(INDEX(Команды!$A$2:$AN$7500,MATCH(AK$3,Команды!$A$2:$A$7500,0),$E23+2)=Команды!$AJ$16,TRUE,FALSE),,IF(INDEX(Команды!$A$2:$AN$7500,MATCH(AK$3,Команды!$A$2:$A$7500,0),$E23+2)=Команды!$AJ$17,TRUE,FALSE),,IF(INDEX(Команды!$A$2:$AN$7500,MATCH(AK$3,Команды!$A$2:$A$7500,0),$E23+2)=Команды!$AJ$18,TRUE,FALSE),,IF(INDEX(Команды!$A$2:$AN$7500,MATCH(AK$3,Команды!$A$2:$A$7500,0),$E23+2)=Команды!$AJ$19,TRUE,FALSE)),INDEX(Команды!$AJ$2:$AK$19,MATCH(INDEX(Команды!$A$2:$AN$7500,MATCH(AK$3,Команды!$A$2:$A$7500,0),$E23+2),Команды!$AJ$2:$AJ$19,0),2),0)</f>
        <v>В</v>
      </c>
      <c r="AL23" s="175" t="str">
        <f>IF(OR(IF(INDEX(Команды!$A$2:$AN$7500,MATCH(AK$3,Команды!$A$2:$A$7500,0),$E23+2)=Команды!$AJ$2,TRUE,FALSE),IF(INDEX(Команды!$A$2:$AN$7500,MATCH(AK$3,Команды!$A$2:$A$7500,0),$E23+2)=Команды!$AJ$3,TRUE,FALSE),IF(INDEX(Команды!$A$2:$AN$7500,MATCH(AK$3,Команды!$A$2:$A$7500,0),$E23+2)=Команды!$AJ$4,TRUE,FALSE),IF(INDEX(Команды!$A$2:$AN$7500,MATCH(AK$3,Команды!$A$2:$A$7500,0),$E23+2)=Команды!$AJ$5,TRUE,FALSE),IF(INDEX(Команды!$A$2:$AN$7500,MATCH(AK$3,Команды!$A$2:$A$7500,0),$E23+2)=Команды!$AJ$6,TRUE,FALSE),IF(INDEX(Команды!$A$2:$AN$7500,MATCH(AK$3,Команды!$A$2:$A$7500,0),$E23+2)=Команды!$AJ$7,TRUE,FALSE),IF(INDEX(Команды!$A$2:$AN$7500,MATCH(AK$3,Команды!$A$2:$A$7500,0),$E23+2)=Команды!$AJ$8,TRUE,FALSE),IF(INDEX(Команды!$A$2:$AN$7500,MATCH(AK$3,Команды!$A$2:$A$7500,0),$E23+2)=Команды!$AJ$9,TRUE,FALSE),IF(INDEX(Команды!$A$2:$AN$7500,MATCH(AK$3,Команды!$A$2:$A$7500,0),$E23+2)=Команды!$AJ$10,TRUE,FALSE),IF(INDEX(Команды!$A$2:$AN$7500,MATCH(AK$3,Команды!$A$2:$A$7500,0),$E23+2)=Команды!$AJ$11,TRUE,FALSE),IF(INDEX(Команды!$A$2:$AN$7500,MATCH(AK$3,Команды!$A$2:$A$7500,0),$E23+2)=Команды!$AJ$12,TRUE,FALSE),IF(INDEX(Команды!$A$2:$AN$7500,MATCH(AK$3,Команды!$A$2:$A$7500,0),$E23+2)=Команды!$AJ$13,TRUE,FALSE),IF(INDEX(Команды!$A$2:$AN$7500,MATCH(AK$3,Команды!$A$2:$A$7500,0),$E23+2)=Команды!$AJ$14,TRUE,FALSE),IF(INDEX(Команды!$A$2:$AN$7500,MATCH(AK$3,Команды!$A$2:$A$7500,0),$E23+2)=Команды!$AJ$15,TRUE,FALSE),IF(INDEX(Команды!$A$2:$AN$7500,MATCH(AK$3,Команды!$A$2:$A$7500,0),$E23+2)=Команды!$AJ$16,TRUE,FALSE),IF(INDEX(Команды!$A$2:$AN$7500,MATCH(AK$3,Команды!$A$2:$A$7500,0),$E23+2)=Команды!$AJ$17,TRUE,FALSE),IF(INDEX(Команды!$A$2:$AN$7500,MATCH(AK$3,Команды!$A$2:$A$7500,0),$E23+2)=Команды!$AJ$18,TRUE,FALSE),IF(INDEX(Команды!$A$2:$AN$7500,MATCH(AK$3,Команды!$A$2:$A$7500,0),$E23+2)=Команды!$AJ$19,TRUE,FALSE)),INDEX(Команды!$AJ$2:$AL$19,MATCH(INDEX(Команды!$A$2:$AN$7500,MATCH(AK$3,Команды!$A$2:$A$7500,0),$E23+2),Команды!$AJ$2:$AJ$19,0),3),0)</f>
        <v>В</v>
      </c>
      <c r="AM23" s="342"/>
      <c r="AN23" s="174">
        <f>IF(OR(IF(INDEX(Команды!$A$2:$AN$7500,MATCH(AN$3,Команды!$A$2:$A$7500,0),$E23+2)=Команды!$AJ$2,TRUE,FALSE),IF(INDEX(Команды!$A$2:$AN$7500,MATCH(AN$3,Команды!$A$2:$A$7500,0),$E23+2)=Команды!$AJ$3,TRUE,FALSE),IF(INDEX(Команды!$A$2:$AN$7500,MATCH(AN$3,Команды!$A$2:$A$7500,0),$E23+2)=Команды!$AJ$4,TRUE,FALSE),IF(INDEX(Команды!$A$2:$AN$7500,MATCH(AN$3,Команды!$A$2:$A$7500,0),$E23+2)=Команды!$AJ$5,TRUE,FALSE),IF(INDEX(Команды!$A$2:$AN$7500,MATCH(AN$3,Команды!$A$2:$A$7500,0),$E23+2)=Команды!$AJ$6,TRUE,FALSE),IF(INDEX(Команды!$A$2:$AN$7500,MATCH(AN$3,Команды!$A$2:$A$7500,0),$E23+2)=Команды!$AJ$7,TRUE,FALSE),IF(INDEX(Команды!$A$2:$AN$7500,MATCH(AN$3,Команды!$A$2:$A$7500,0),$E23+2)=Команды!$AJ$8,TRUE,FALSE),IF(INDEX(Команды!$A$2:$AN$7500,MATCH(AN$3,Команды!$A$2:$A$7500,0),$E23+2)=Команды!$AJ$9,TRUE,FALSE),IF(INDEX(Команды!$A$2:$AN$7500,MATCH(AN$3,Команды!$A$2:$A$7500,0),$E23+2)=Команды!$AJ$10,TRUE,FALSE),IF(INDEX(Команды!$A$2:$AN$7500,MATCH(AN$3,Команды!$A$2:$A$7500,0),$E23+2)=Команды!$AJ$11,TRUE,FALSE),IF(INDEX(Команды!$A$2:$AN$7500,MATCH(AN$3,Команды!$A$2:$A$7500,0),$E23+2)=Команды!$AJ$12,TRUE,FALSE),IF(INDEX(Команды!$A$2:$AN$7500,MATCH(AN$3,Команды!$A$2:$A$7500,0),$E23+2)=Команды!$AJ$13,TRUE,FALSE),IF(INDEX(Команды!$A$2:$AN$7500,MATCH(AN$3,Команды!$A$2:$A$7500,0),$E23+2)=Команды!$AJ$14,TRUE,FALSE),IF(INDEX(Команды!$A$2:$AN$7500,MATCH(AN$3,Команды!$A$2:$A$7500,0),$E23+2)=Команды!$AJ$15,TRUE,FALSE),IF(INDEX(Команды!$A$2:$AN$7500,MATCH(AN$3,Команды!$A$2:$A$7500,0),$E23+2)=Команды!$AJ$16,TRUE,FALSE),,IF(INDEX(Команды!$A$2:$AN$7500,MATCH(AN$3,Команды!$A$2:$A$7500,0),$E23+2)=Команды!$AJ$17,TRUE,FALSE),,IF(INDEX(Команды!$A$2:$AN$7500,MATCH(AN$3,Команды!$A$2:$A$7500,0),$E23+2)=Команды!$AJ$18,TRUE,FALSE),,IF(INDEX(Команды!$A$2:$AN$7500,MATCH(AN$3,Команды!$A$2:$A$7500,0),$E23+2)=Команды!$AJ$19,TRUE,FALSE)),INDEX(Команды!$AJ$2:$AK$19,MATCH(INDEX(Команды!$A$2:$AN$7500,MATCH(AN$3,Команды!$A$2:$A$7500,0),$E23+2),Команды!$AJ$2:$AJ$19,0),2),0)</f>
        <v>0.45833333333333331</v>
      </c>
      <c r="AO23" s="175">
        <f>IF(OR(IF(INDEX(Команды!$A$2:$AN$7500,MATCH(AN$3,Команды!$A$2:$A$7500,0),$E23+2)=Команды!$AJ$2,TRUE,FALSE),IF(INDEX(Команды!$A$2:$AN$7500,MATCH(AN$3,Команды!$A$2:$A$7500,0),$E23+2)=Команды!$AJ$3,TRUE,FALSE),IF(INDEX(Команды!$A$2:$AN$7500,MATCH(AN$3,Команды!$A$2:$A$7500,0),$E23+2)=Команды!$AJ$4,TRUE,FALSE),IF(INDEX(Команды!$A$2:$AN$7500,MATCH(AN$3,Команды!$A$2:$A$7500,0),$E23+2)=Команды!$AJ$5,TRUE,FALSE),IF(INDEX(Команды!$A$2:$AN$7500,MATCH(AN$3,Команды!$A$2:$A$7500,0),$E23+2)=Команды!$AJ$6,TRUE,FALSE),IF(INDEX(Команды!$A$2:$AN$7500,MATCH(AN$3,Команды!$A$2:$A$7500,0),$E23+2)=Команды!$AJ$7,TRUE,FALSE),IF(INDEX(Команды!$A$2:$AN$7500,MATCH(AN$3,Команды!$A$2:$A$7500,0),$E23+2)=Команды!$AJ$8,TRUE,FALSE),IF(INDEX(Команды!$A$2:$AN$7500,MATCH(AN$3,Команды!$A$2:$A$7500,0),$E23+2)=Команды!$AJ$9,TRUE,FALSE),IF(INDEX(Команды!$A$2:$AN$7500,MATCH(AN$3,Команды!$A$2:$A$7500,0),$E23+2)=Команды!$AJ$10,TRUE,FALSE),IF(INDEX(Команды!$A$2:$AN$7500,MATCH(AN$3,Команды!$A$2:$A$7500,0),$E23+2)=Команды!$AJ$11,TRUE,FALSE),IF(INDEX(Команды!$A$2:$AN$7500,MATCH(AN$3,Команды!$A$2:$A$7500,0),$E23+2)=Команды!$AJ$12,TRUE,FALSE),IF(INDEX(Команды!$A$2:$AN$7500,MATCH(AN$3,Команды!$A$2:$A$7500,0),$E23+2)=Команды!$AJ$13,TRUE,FALSE),IF(INDEX(Команды!$A$2:$AN$7500,MATCH(AN$3,Команды!$A$2:$A$7500,0),$E23+2)=Команды!$AJ$14,TRUE,FALSE),IF(INDEX(Команды!$A$2:$AN$7500,MATCH(AN$3,Команды!$A$2:$A$7500,0),$E23+2)=Команды!$AJ$15,TRUE,FALSE),IF(INDEX(Команды!$A$2:$AN$7500,MATCH(AN$3,Команды!$A$2:$A$7500,0),$E23+2)=Команды!$AJ$16,TRUE,FALSE),IF(INDEX(Команды!$A$2:$AN$7500,MATCH(AN$3,Команды!$A$2:$A$7500,0),$E23+2)=Команды!$AJ$17,TRUE,FALSE),IF(INDEX(Команды!$A$2:$AN$7500,MATCH(AN$3,Команды!$A$2:$A$7500,0),$E23+2)=Команды!$AJ$18,TRUE,FALSE),IF(INDEX(Команды!$A$2:$AN$7500,MATCH(AN$3,Команды!$A$2:$A$7500,0),$E23+2)=Команды!$AJ$19,TRUE,FALSE)),INDEX(Команды!$AJ$2:$AL$19,MATCH(INDEX(Команды!$A$2:$AN$7500,MATCH(AN$3,Команды!$A$2:$A$7500,0),$E23+2),Команды!$AJ$2:$AJ$19,0),3),0)</f>
        <v>0.83333333333333337</v>
      </c>
      <c r="AP23" s="342"/>
      <c r="AQ23" s="174">
        <f>IF(OR(IF(INDEX(Команды!$A$2:$AN$7500,MATCH(AQ$3,Команды!$A$2:$A$7500,0),$E23+2)=Команды!$AJ$2,TRUE,FALSE),IF(INDEX(Команды!$A$2:$AN$7500,MATCH(AQ$3,Команды!$A$2:$A$7500,0),$E23+2)=Команды!$AJ$3,TRUE,FALSE),IF(INDEX(Команды!$A$2:$AN$7500,MATCH(AQ$3,Команды!$A$2:$A$7500,0),$E23+2)=Команды!$AJ$4,TRUE,FALSE),IF(INDEX(Команды!$A$2:$AN$7500,MATCH(AQ$3,Команды!$A$2:$A$7500,0),$E23+2)=Команды!$AJ$5,TRUE,FALSE),IF(INDEX(Команды!$A$2:$AN$7500,MATCH(AQ$3,Команды!$A$2:$A$7500,0),$E23+2)=Команды!$AJ$6,TRUE,FALSE),IF(INDEX(Команды!$A$2:$AN$7500,MATCH(AQ$3,Команды!$A$2:$A$7500,0),$E23+2)=Команды!$AJ$7,TRUE,FALSE),IF(INDEX(Команды!$A$2:$AN$7500,MATCH(AQ$3,Команды!$A$2:$A$7500,0),$E23+2)=Команды!$AJ$8,TRUE,FALSE),IF(INDEX(Команды!$A$2:$AN$7500,MATCH(AQ$3,Команды!$A$2:$A$7500,0),$E23+2)=Команды!$AJ$9,TRUE,FALSE),IF(INDEX(Команды!$A$2:$AN$7500,MATCH(AQ$3,Команды!$A$2:$A$7500,0),$E23+2)=Команды!$AJ$10,TRUE,FALSE),IF(INDEX(Команды!$A$2:$AN$7500,MATCH(AQ$3,Команды!$A$2:$A$7500,0),$E23+2)=Команды!$AJ$11,TRUE,FALSE),IF(INDEX(Команды!$A$2:$AN$7500,MATCH(AQ$3,Команды!$A$2:$A$7500,0),$E23+2)=Команды!$AJ$12,TRUE,FALSE),IF(INDEX(Команды!$A$2:$AN$7500,MATCH(AQ$3,Команды!$A$2:$A$7500,0),$E23+2)=Команды!$AJ$13,TRUE,FALSE),IF(INDEX(Команды!$A$2:$AN$7500,MATCH(AQ$3,Команды!$A$2:$A$7500,0),$E23+2)=Команды!$AJ$14,TRUE,FALSE),IF(INDEX(Команды!$A$2:$AN$7500,MATCH(AQ$3,Команды!$A$2:$A$7500,0),$E23+2)=Команды!$AJ$15,TRUE,FALSE),IF(INDEX(Команды!$A$2:$AN$7500,MATCH(AQ$3,Команды!$A$2:$A$7500,0),$E23+2)=Команды!$AJ$16,TRUE,FALSE),,IF(INDEX(Команды!$A$2:$AN$7500,MATCH(AQ$3,Команды!$A$2:$A$7500,0),$E23+2)=Команды!$AJ$17,TRUE,FALSE),,IF(INDEX(Команды!$A$2:$AN$7500,MATCH(AQ$3,Команды!$A$2:$A$7500,0),$E23+2)=Команды!$AJ$18,TRUE,FALSE),,IF(INDEX(Команды!$A$2:$AN$7500,MATCH(AQ$3,Команды!$A$2:$A$7500,0),$E23+2)=Команды!$AJ$19,TRUE,FALSE)),INDEX(Команды!$AJ$2:$AK$19,MATCH(INDEX(Команды!$A$2:$AN$7500,MATCH(AQ$3,Команды!$A$2:$A$7500,0),$E23+2),Команды!$AJ$2:$AJ$19,0),2),0)</f>
        <v>0.45833333333333331</v>
      </c>
      <c r="AR23" s="175">
        <f>IF(OR(IF(INDEX(Команды!$A$2:$AN$7500,MATCH(AQ$3,Команды!$A$2:$A$7500,0),$E23+2)=Команды!$AJ$2,TRUE,FALSE),IF(INDEX(Команды!$A$2:$AN$7500,MATCH(AQ$3,Команды!$A$2:$A$7500,0),$E23+2)=Команды!$AJ$3,TRUE,FALSE),IF(INDEX(Команды!$A$2:$AN$7500,MATCH(AQ$3,Команды!$A$2:$A$7500,0),$E23+2)=Команды!$AJ$4,TRUE,FALSE),IF(INDEX(Команды!$A$2:$AN$7500,MATCH(AQ$3,Команды!$A$2:$A$7500,0),$E23+2)=Команды!$AJ$5,TRUE,FALSE),IF(INDEX(Команды!$A$2:$AN$7500,MATCH(AQ$3,Команды!$A$2:$A$7500,0),$E23+2)=Команды!$AJ$6,TRUE,FALSE),IF(INDEX(Команды!$A$2:$AN$7500,MATCH(AQ$3,Команды!$A$2:$A$7500,0),$E23+2)=Команды!$AJ$7,TRUE,FALSE),IF(INDEX(Команды!$A$2:$AN$7500,MATCH(AQ$3,Команды!$A$2:$A$7500,0),$E23+2)=Команды!$AJ$8,TRUE,FALSE),IF(INDEX(Команды!$A$2:$AN$7500,MATCH(AQ$3,Команды!$A$2:$A$7500,0),$E23+2)=Команды!$AJ$9,TRUE,FALSE),IF(INDEX(Команды!$A$2:$AN$7500,MATCH(AQ$3,Команды!$A$2:$A$7500,0),$E23+2)=Команды!$AJ$10,TRUE,FALSE),IF(INDEX(Команды!$A$2:$AN$7500,MATCH(AQ$3,Команды!$A$2:$A$7500,0),$E23+2)=Команды!$AJ$11,TRUE,FALSE),IF(INDEX(Команды!$A$2:$AN$7500,MATCH(AQ$3,Команды!$A$2:$A$7500,0),$E23+2)=Команды!$AJ$12,TRUE,FALSE),IF(INDEX(Команды!$A$2:$AN$7500,MATCH(AQ$3,Команды!$A$2:$A$7500,0),$E23+2)=Команды!$AJ$13,TRUE,FALSE),IF(INDEX(Команды!$A$2:$AN$7500,MATCH(AQ$3,Команды!$A$2:$A$7500,0),$E23+2)=Команды!$AJ$14,TRUE,FALSE),IF(INDEX(Команды!$A$2:$AN$7500,MATCH(AQ$3,Команды!$A$2:$A$7500,0),$E23+2)=Команды!$AJ$15,TRUE,FALSE),IF(INDEX(Команды!$A$2:$AN$7500,MATCH(AQ$3,Команды!$A$2:$A$7500,0),$E23+2)=Команды!$AJ$16,TRUE,FALSE),IF(INDEX(Команды!$A$2:$AN$7500,MATCH(AQ$3,Команды!$A$2:$A$7500,0),$E23+2)=Команды!$AJ$17,TRUE,FALSE),IF(INDEX(Команды!$A$2:$AN$7500,MATCH(AQ$3,Команды!$A$2:$A$7500,0),$E23+2)=Команды!$AJ$18,TRUE,FALSE),IF(INDEX(Команды!$A$2:$AN$7500,MATCH(AQ$3,Команды!$A$2:$A$7500,0),$E23+2)=Команды!$AJ$19,TRUE,FALSE)),INDEX(Команды!$AJ$2:$AL$19,MATCH(INDEX(Команды!$A$2:$AN$7500,MATCH(AQ$3,Команды!$A$2:$A$7500,0),$E23+2),Команды!$AJ$2:$AJ$19,0),3),0)</f>
        <v>0.83333333333333337</v>
      </c>
      <c r="AS23" s="342"/>
      <c r="AT23" s="174">
        <f>IF(OR(IF(INDEX(Команды!$A$2:$AN$7500,MATCH(AT$3,Команды!$A$2:$A$7500,0),$E23+2)=Команды!$AJ$2,TRUE,FALSE),IF(INDEX(Команды!$A$2:$AN$7500,MATCH(AT$3,Команды!$A$2:$A$7500,0),$E23+2)=Команды!$AJ$3,TRUE,FALSE),IF(INDEX(Команды!$A$2:$AN$7500,MATCH(AT$3,Команды!$A$2:$A$7500,0),$E23+2)=Команды!$AJ$4,TRUE,FALSE),IF(INDEX(Команды!$A$2:$AN$7500,MATCH(AT$3,Команды!$A$2:$A$7500,0),$E23+2)=Команды!$AJ$5,TRUE,FALSE),IF(INDEX(Команды!$A$2:$AN$7500,MATCH(AT$3,Команды!$A$2:$A$7500,0),$E23+2)=Команды!$AJ$6,TRUE,FALSE),IF(INDEX(Команды!$A$2:$AN$7500,MATCH(AT$3,Команды!$A$2:$A$7500,0),$E23+2)=Команды!$AJ$7,TRUE,FALSE),IF(INDEX(Команды!$A$2:$AN$7500,MATCH(AT$3,Команды!$A$2:$A$7500,0),$E23+2)=Команды!$AJ$8,TRUE,FALSE),IF(INDEX(Команды!$A$2:$AN$7500,MATCH(AT$3,Команды!$A$2:$A$7500,0),$E23+2)=Команды!$AJ$9,TRUE,FALSE),IF(INDEX(Команды!$A$2:$AN$7500,MATCH(AT$3,Команды!$A$2:$A$7500,0),$E23+2)=Команды!$AJ$10,TRUE,FALSE),IF(INDEX(Команды!$A$2:$AN$7500,MATCH(AT$3,Команды!$A$2:$A$7500,0),$E23+2)=Команды!$AJ$11,TRUE,FALSE),IF(INDEX(Команды!$A$2:$AN$7500,MATCH(AT$3,Команды!$A$2:$A$7500,0),$E23+2)=Команды!$AJ$12,TRUE,FALSE),IF(INDEX(Команды!$A$2:$AN$7500,MATCH(AT$3,Команды!$A$2:$A$7500,0),$E23+2)=Команды!$AJ$13,TRUE,FALSE),IF(INDEX(Команды!$A$2:$AN$7500,MATCH(AT$3,Команды!$A$2:$A$7500,0),$E23+2)=Команды!$AJ$14,TRUE,FALSE),IF(INDEX(Команды!$A$2:$AN$7500,MATCH(AT$3,Команды!$A$2:$A$7500,0),$E23+2)=Команды!$AJ$15,TRUE,FALSE),IF(INDEX(Команды!$A$2:$AN$7500,MATCH(AT$3,Команды!$A$2:$A$7500,0),$E23+2)=Команды!$AJ$16,TRUE,FALSE),,IF(INDEX(Команды!$A$2:$AN$7500,MATCH(AT$3,Команды!$A$2:$A$7500,0),$E23+2)=Команды!$AJ$17,TRUE,FALSE),,IF(INDEX(Команды!$A$2:$AN$7500,MATCH(AT$3,Команды!$A$2:$A$7500,0),$E23+2)=Команды!$AJ$18,TRUE,FALSE),,IF(INDEX(Команды!$A$2:$AN$7500,MATCH(AT$3,Команды!$A$2:$A$7500,0),$E23+2)=Команды!$AJ$19,TRUE,FALSE)),INDEX(Команды!$AJ$2:$AK$19,MATCH(INDEX(Команды!$A$2:$AN$7500,MATCH(AT$3,Команды!$A$2:$A$7500,0),$E23+2),Команды!$AJ$2:$AJ$19,0),2),0)</f>
        <v>0.5</v>
      </c>
      <c r="AU23" s="175">
        <f>IF(OR(IF(INDEX(Команды!$A$2:$AN$7500,MATCH(AT$3,Команды!$A$2:$A$7500,0),$E23+2)=Команды!$AJ$2,TRUE,FALSE),IF(INDEX(Команды!$A$2:$AN$7500,MATCH(AT$3,Команды!$A$2:$A$7500,0),$E23+2)=Команды!$AJ$3,TRUE,FALSE),IF(INDEX(Команды!$A$2:$AN$7500,MATCH(AT$3,Команды!$A$2:$A$7500,0),$E23+2)=Команды!$AJ$4,TRUE,FALSE),IF(INDEX(Команды!$A$2:$AN$7500,MATCH(AT$3,Команды!$A$2:$A$7500,0),$E23+2)=Команды!$AJ$5,TRUE,FALSE),IF(INDEX(Команды!$A$2:$AN$7500,MATCH(AT$3,Команды!$A$2:$A$7500,0),$E23+2)=Команды!$AJ$6,TRUE,FALSE),IF(INDEX(Команды!$A$2:$AN$7500,MATCH(AT$3,Команды!$A$2:$A$7500,0),$E23+2)=Команды!$AJ$7,TRUE,FALSE),IF(INDEX(Команды!$A$2:$AN$7500,MATCH(AT$3,Команды!$A$2:$A$7500,0),$E23+2)=Команды!$AJ$8,TRUE,FALSE),IF(INDEX(Команды!$A$2:$AN$7500,MATCH(AT$3,Команды!$A$2:$A$7500,0),$E23+2)=Команды!$AJ$9,TRUE,FALSE),IF(INDEX(Команды!$A$2:$AN$7500,MATCH(AT$3,Команды!$A$2:$A$7500,0),$E23+2)=Команды!$AJ$10,TRUE,FALSE),IF(INDEX(Команды!$A$2:$AN$7500,MATCH(AT$3,Команды!$A$2:$A$7500,0),$E23+2)=Команды!$AJ$11,TRUE,FALSE),IF(INDEX(Команды!$A$2:$AN$7500,MATCH(AT$3,Команды!$A$2:$A$7500,0),$E23+2)=Команды!$AJ$12,TRUE,FALSE),IF(INDEX(Команды!$A$2:$AN$7500,MATCH(AT$3,Команды!$A$2:$A$7500,0),$E23+2)=Команды!$AJ$13,TRUE,FALSE),IF(INDEX(Команды!$A$2:$AN$7500,MATCH(AT$3,Команды!$A$2:$A$7500,0),$E23+2)=Команды!$AJ$14,TRUE,FALSE),IF(INDEX(Команды!$A$2:$AN$7500,MATCH(AT$3,Команды!$A$2:$A$7500,0),$E23+2)=Команды!$AJ$15,TRUE,FALSE),IF(INDEX(Команды!$A$2:$AN$7500,MATCH(AT$3,Команды!$A$2:$A$7500,0),$E23+2)=Команды!$AJ$16,TRUE,FALSE),IF(INDEX(Команды!$A$2:$AN$7500,MATCH(AT$3,Команды!$A$2:$A$7500,0),$E23+2)=Команды!$AJ$17,TRUE,FALSE),IF(INDEX(Команды!$A$2:$AN$7500,MATCH(AT$3,Команды!$A$2:$A$7500,0),$E23+2)=Команды!$AJ$18,TRUE,FALSE),IF(INDEX(Команды!$A$2:$AN$7500,MATCH(AT$3,Команды!$A$2:$A$7500,0),$E23+2)=Команды!$AJ$19,TRUE,FALSE)),INDEX(Команды!$AJ$2:$AL$19,MATCH(INDEX(Команды!$A$2:$AN$7500,MATCH(AT$3,Команды!$A$2:$A$7500,0),$E23+2),Команды!$AJ$2:$AJ$19,0),3),0)</f>
        <v>0.875</v>
      </c>
      <c r="AV23" s="342"/>
      <c r="AW23" s="174">
        <f>IF(OR(IF(INDEX(Команды!$A$2:$AN$7500,MATCH(AW$3,Команды!$A$2:$A$7500,0),$E23+2)=Команды!$AJ$2,TRUE,FALSE),IF(INDEX(Команды!$A$2:$AN$7500,MATCH(AW$3,Команды!$A$2:$A$7500,0),$E23+2)=Команды!$AJ$3,TRUE,FALSE),IF(INDEX(Команды!$A$2:$AN$7500,MATCH(AW$3,Команды!$A$2:$A$7500,0),$E23+2)=Команды!$AJ$4,TRUE,FALSE),IF(INDEX(Команды!$A$2:$AN$7500,MATCH(AW$3,Команды!$A$2:$A$7500,0),$E23+2)=Команды!$AJ$5,TRUE,FALSE),IF(INDEX(Команды!$A$2:$AN$7500,MATCH(AW$3,Команды!$A$2:$A$7500,0),$E23+2)=Команды!$AJ$6,TRUE,FALSE),IF(INDEX(Команды!$A$2:$AN$7500,MATCH(AW$3,Команды!$A$2:$A$7500,0),$E23+2)=Команды!$AJ$7,TRUE,FALSE),IF(INDEX(Команды!$A$2:$AN$7500,MATCH(AW$3,Команды!$A$2:$A$7500,0),$E23+2)=Команды!$AJ$8,TRUE,FALSE),IF(INDEX(Команды!$A$2:$AN$7500,MATCH(AW$3,Команды!$A$2:$A$7500,0),$E23+2)=Команды!$AJ$9,TRUE,FALSE),IF(INDEX(Команды!$A$2:$AN$7500,MATCH(AW$3,Команды!$A$2:$A$7500,0),$E23+2)=Команды!$AJ$10,TRUE,FALSE),IF(INDEX(Команды!$A$2:$AN$7500,MATCH(AW$3,Команды!$A$2:$A$7500,0),$E23+2)=Команды!$AJ$11,TRUE,FALSE),IF(INDEX(Команды!$A$2:$AN$7500,MATCH(AW$3,Команды!$A$2:$A$7500,0),$E23+2)=Команды!$AJ$12,TRUE,FALSE),IF(INDEX(Команды!$A$2:$AN$7500,MATCH(AW$3,Команды!$A$2:$A$7500,0),$E23+2)=Команды!$AJ$13,TRUE,FALSE),IF(INDEX(Команды!$A$2:$AN$7500,MATCH(AW$3,Команды!$A$2:$A$7500,0),$E23+2)=Команды!$AJ$14,TRUE,FALSE),IF(INDEX(Команды!$A$2:$AN$7500,MATCH(AW$3,Команды!$A$2:$A$7500,0),$E23+2)=Команды!$AJ$15,TRUE,FALSE),IF(INDEX(Команды!$A$2:$AN$7500,MATCH(AW$3,Команды!$A$2:$A$7500,0),$E23+2)=Команды!$AJ$16,TRUE,FALSE),,IF(INDEX(Команды!$A$2:$AN$7500,MATCH(AW$3,Команды!$A$2:$A$7500,0),$E23+2)=Команды!$AJ$17,TRUE,FALSE),,IF(INDEX(Команды!$A$2:$AN$7500,MATCH(AW$3,Команды!$A$2:$A$7500,0),$E23+2)=Команды!$AJ$18,TRUE,FALSE),,IF(INDEX(Команды!$A$2:$AN$7500,MATCH(AW$3,Команды!$A$2:$A$7500,0),$E23+2)=Команды!$AJ$19,TRUE,FALSE)),INDEX(Команды!$AJ$2:$AK$19,MATCH(INDEX(Команды!$A$2:$AN$7500,MATCH(AW$3,Команды!$A$2:$A$7500,0),$E23+2),Команды!$AJ$2:$AJ$19,0),2),0)</f>
        <v>0.5</v>
      </c>
      <c r="AX23" s="175">
        <f>IF(OR(IF(INDEX(Команды!$A$2:$AN$7500,MATCH(AW$3,Команды!$A$2:$A$7500,0),$E23+2)=Команды!$AJ$2,TRUE,FALSE),IF(INDEX(Команды!$A$2:$AN$7500,MATCH(AW$3,Команды!$A$2:$A$7500,0),$E23+2)=Команды!$AJ$3,TRUE,FALSE),IF(INDEX(Команды!$A$2:$AN$7500,MATCH(AW$3,Команды!$A$2:$A$7500,0),$E23+2)=Команды!$AJ$4,TRUE,FALSE),IF(INDEX(Команды!$A$2:$AN$7500,MATCH(AW$3,Команды!$A$2:$A$7500,0),$E23+2)=Команды!$AJ$5,TRUE,FALSE),IF(INDEX(Команды!$A$2:$AN$7500,MATCH(AW$3,Команды!$A$2:$A$7500,0),$E23+2)=Команды!$AJ$6,TRUE,FALSE),IF(INDEX(Команды!$A$2:$AN$7500,MATCH(AW$3,Команды!$A$2:$A$7500,0),$E23+2)=Команды!$AJ$7,TRUE,FALSE),IF(INDEX(Команды!$A$2:$AN$7500,MATCH(AW$3,Команды!$A$2:$A$7500,0),$E23+2)=Команды!$AJ$8,TRUE,FALSE),IF(INDEX(Команды!$A$2:$AN$7500,MATCH(AW$3,Команды!$A$2:$A$7500,0),$E23+2)=Команды!$AJ$9,TRUE,FALSE),IF(INDEX(Команды!$A$2:$AN$7500,MATCH(AW$3,Команды!$A$2:$A$7500,0),$E23+2)=Команды!$AJ$10,TRUE,FALSE),IF(INDEX(Команды!$A$2:$AN$7500,MATCH(AW$3,Команды!$A$2:$A$7500,0),$E23+2)=Команды!$AJ$11,TRUE,FALSE),IF(INDEX(Команды!$A$2:$AN$7500,MATCH(AW$3,Команды!$A$2:$A$7500,0),$E23+2)=Команды!$AJ$12,TRUE,FALSE),IF(INDEX(Команды!$A$2:$AN$7500,MATCH(AW$3,Команды!$A$2:$A$7500,0),$E23+2)=Команды!$AJ$13,TRUE,FALSE),IF(INDEX(Команды!$A$2:$AN$7500,MATCH(AW$3,Команды!$A$2:$A$7500,0),$E23+2)=Команды!$AJ$14,TRUE,FALSE),IF(INDEX(Команды!$A$2:$AN$7500,MATCH(AW$3,Команды!$A$2:$A$7500,0),$E23+2)=Команды!$AJ$15,TRUE,FALSE),IF(INDEX(Команды!$A$2:$AN$7500,MATCH(AW$3,Команды!$A$2:$A$7500,0),$E23+2)=Команды!$AJ$16,TRUE,FALSE),IF(INDEX(Команды!$A$2:$AN$7500,MATCH(AW$3,Команды!$A$2:$A$7500,0),$E23+2)=Команды!$AJ$17,TRUE,FALSE),IF(INDEX(Команды!$A$2:$AN$7500,MATCH(AW$3,Команды!$A$2:$A$7500,0),$E23+2)=Команды!$AJ$18,TRUE,FALSE),IF(INDEX(Команды!$A$2:$AN$7500,MATCH(AW$3,Команды!$A$2:$A$7500,0),$E23+2)=Команды!$AJ$19,TRUE,FALSE)),INDEX(Команды!$AJ$2:$AL$19,MATCH(INDEX(Команды!$A$2:$AN$7500,MATCH(AW$3,Команды!$A$2:$A$7500,0),$E23+2),Команды!$AJ$2:$AJ$19,0),3),0)</f>
        <v>0.875</v>
      </c>
      <c r="AY23" s="342"/>
      <c r="AZ23" s="174" t="str">
        <f>IF(OR(IF(INDEX(Команды!$A$2:$AN$7500,MATCH(AZ$3,Команды!$A$2:$A$7500,0),$E23+2)=Команды!$AJ$2,TRUE,FALSE),IF(INDEX(Команды!$A$2:$AN$7500,MATCH(AZ$3,Команды!$A$2:$A$7500,0),$E23+2)=Команды!$AJ$3,TRUE,FALSE),IF(INDEX(Команды!$A$2:$AN$7500,MATCH(AZ$3,Команды!$A$2:$A$7500,0),$E23+2)=Команды!$AJ$4,TRUE,FALSE),IF(INDEX(Команды!$A$2:$AN$7500,MATCH(AZ$3,Команды!$A$2:$A$7500,0),$E23+2)=Команды!$AJ$5,TRUE,FALSE),IF(INDEX(Команды!$A$2:$AN$7500,MATCH(AZ$3,Команды!$A$2:$A$7500,0),$E23+2)=Команды!$AJ$6,TRUE,FALSE),IF(INDEX(Команды!$A$2:$AN$7500,MATCH(AZ$3,Команды!$A$2:$A$7500,0),$E23+2)=Команды!$AJ$7,TRUE,FALSE),IF(INDEX(Команды!$A$2:$AN$7500,MATCH(AZ$3,Команды!$A$2:$A$7500,0),$E23+2)=Команды!$AJ$8,TRUE,FALSE),IF(INDEX(Команды!$A$2:$AN$7500,MATCH(AZ$3,Команды!$A$2:$A$7500,0),$E23+2)=Команды!$AJ$9,TRUE,FALSE),IF(INDEX(Команды!$A$2:$AN$7500,MATCH(AZ$3,Команды!$A$2:$A$7500,0),$E23+2)=Команды!$AJ$10,TRUE,FALSE),IF(INDEX(Команды!$A$2:$AN$7500,MATCH(AZ$3,Команды!$A$2:$A$7500,0),$E23+2)=Команды!$AJ$11,TRUE,FALSE),IF(INDEX(Команды!$A$2:$AN$7500,MATCH(AZ$3,Команды!$A$2:$A$7500,0),$E23+2)=Команды!$AJ$12,TRUE,FALSE),IF(INDEX(Команды!$A$2:$AN$7500,MATCH(AZ$3,Команды!$A$2:$A$7500,0),$E23+2)=Команды!$AJ$13,TRUE,FALSE),IF(INDEX(Команды!$A$2:$AN$7500,MATCH(AZ$3,Команды!$A$2:$A$7500,0),$E23+2)=Команды!$AJ$14,TRUE,FALSE),IF(INDEX(Команды!$A$2:$AN$7500,MATCH(AZ$3,Команды!$A$2:$A$7500,0),$E23+2)=Команды!$AJ$15,TRUE,FALSE),IF(INDEX(Команды!$A$2:$AN$7500,MATCH(AZ$3,Команды!$A$2:$A$7500,0),$E23+2)=Команды!$AJ$16,TRUE,FALSE),,IF(INDEX(Команды!$A$2:$AN$7500,MATCH(AZ$3,Команды!$A$2:$A$7500,0),$E23+2)=Команды!$AJ$17,TRUE,FALSE),,IF(INDEX(Команды!$A$2:$AN$7500,MATCH(AZ$3,Команды!$A$2:$A$7500,0),$E23+2)=Команды!$AJ$18,TRUE,FALSE),,IF(INDEX(Команды!$A$2:$AN$7500,MATCH(AZ$3,Команды!$A$2:$A$7500,0),$E23+2)=Команды!$AJ$19,TRUE,FALSE)),INDEX(Команды!$AJ$2:$AK$19,MATCH(INDEX(Команды!$A$2:$AN$7500,MATCH(AZ$3,Команды!$A$2:$A$7500,0),$E23+2),Команды!$AJ$2:$AJ$19,0),2),0)</f>
        <v>В</v>
      </c>
      <c r="BA23" s="175" t="str">
        <f>IF(OR(IF(INDEX(Команды!$A$2:$AN$7500,MATCH(AZ$3,Команды!$A$2:$A$7500,0),$E23+2)=Команды!$AJ$2,TRUE,FALSE),IF(INDEX(Команды!$A$2:$AN$7500,MATCH(AZ$3,Команды!$A$2:$A$7500,0),$E23+2)=Команды!$AJ$3,TRUE,FALSE),IF(INDEX(Команды!$A$2:$AN$7500,MATCH(AZ$3,Команды!$A$2:$A$7500,0),$E23+2)=Команды!$AJ$4,TRUE,FALSE),IF(INDEX(Команды!$A$2:$AN$7500,MATCH(AZ$3,Команды!$A$2:$A$7500,0),$E23+2)=Команды!$AJ$5,TRUE,FALSE),IF(INDEX(Команды!$A$2:$AN$7500,MATCH(AZ$3,Команды!$A$2:$A$7500,0),$E23+2)=Команды!$AJ$6,TRUE,FALSE),IF(INDEX(Команды!$A$2:$AN$7500,MATCH(AZ$3,Команды!$A$2:$A$7500,0),$E23+2)=Команды!$AJ$7,TRUE,FALSE),IF(INDEX(Команды!$A$2:$AN$7500,MATCH(AZ$3,Команды!$A$2:$A$7500,0),$E23+2)=Команды!$AJ$8,TRUE,FALSE),IF(INDEX(Команды!$A$2:$AN$7500,MATCH(AZ$3,Команды!$A$2:$A$7500,0),$E23+2)=Команды!$AJ$9,TRUE,FALSE),IF(INDEX(Команды!$A$2:$AN$7500,MATCH(AZ$3,Команды!$A$2:$A$7500,0),$E23+2)=Команды!$AJ$10,TRUE,FALSE),IF(INDEX(Команды!$A$2:$AN$7500,MATCH(AZ$3,Команды!$A$2:$A$7500,0),$E23+2)=Команды!$AJ$11,TRUE,FALSE),IF(INDEX(Команды!$A$2:$AN$7500,MATCH(AZ$3,Команды!$A$2:$A$7500,0),$E23+2)=Команды!$AJ$12,TRUE,FALSE),IF(INDEX(Команды!$A$2:$AN$7500,MATCH(AZ$3,Команды!$A$2:$A$7500,0),$E23+2)=Команды!$AJ$13,TRUE,FALSE),IF(INDEX(Команды!$A$2:$AN$7500,MATCH(AZ$3,Команды!$A$2:$A$7500,0),$E23+2)=Команды!$AJ$14,TRUE,FALSE),IF(INDEX(Команды!$A$2:$AN$7500,MATCH(AZ$3,Команды!$A$2:$A$7500,0),$E23+2)=Команды!$AJ$15,TRUE,FALSE),IF(INDEX(Команды!$A$2:$AN$7500,MATCH(AZ$3,Команды!$A$2:$A$7500,0),$E23+2)=Команды!$AJ$16,TRUE,FALSE),IF(INDEX(Команды!$A$2:$AN$7500,MATCH(AZ$3,Команды!$A$2:$A$7500,0),$E23+2)=Команды!$AJ$17,TRUE,FALSE),IF(INDEX(Команды!$A$2:$AN$7500,MATCH(AZ$3,Команды!$A$2:$A$7500,0),$E23+2)=Команды!$AJ$18,TRUE,FALSE),IF(INDEX(Команды!$A$2:$AN$7500,MATCH(AZ$3,Команды!$A$2:$A$7500,0),$E23+2)=Команды!$AJ$19,TRUE,FALSE)),INDEX(Команды!$AJ$2:$AL$19,MATCH(INDEX(Команды!$A$2:$AN$7500,MATCH(AZ$3,Команды!$A$2:$A$7500,0),$E23+2),Команды!$AJ$2:$AJ$19,0),3),0)</f>
        <v>В</v>
      </c>
      <c r="BB23" s="342"/>
      <c r="BC23" s="174" t="str">
        <f>IF(OR(IF(INDEX(Команды!$A$2:$AN$7500,MATCH(BC$3,Команды!$A$2:$A$7500,0),$E23+2)=Команды!$AJ$2,TRUE,FALSE),IF(INDEX(Команды!$A$2:$AN$7500,MATCH(BC$3,Команды!$A$2:$A$7500,0),$E23+2)=Команды!$AJ$3,TRUE,FALSE),IF(INDEX(Команды!$A$2:$AN$7500,MATCH(BC$3,Команды!$A$2:$A$7500,0),$E23+2)=Команды!$AJ$4,TRUE,FALSE),IF(INDEX(Команды!$A$2:$AN$7500,MATCH(BC$3,Команды!$A$2:$A$7500,0),$E23+2)=Команды!$AJ$5,TRUE,FALSE),IF(INDEX(Команды!$A$2:$AN$7500,MATCH(BC$3,Команды!$A$2:$A$7500,0),$E23+2)=Команды!$AJ$6,TRUE,FALSE),IF(INDEX(Команды!$A$2:$AN$7500,MATCH(BC$3,Команды!$A$2:$A$7500,0),$E23+2)=Команды!$AJ$7,TRUE,FALSE),IF(INDEX(Команды!$A$2:$AN$7500,MATCH(BC$3,Команды!$A$2:$A$7500,0),$E23+2)=Команды!$AJ$8,TRUE,FALSE),IF(INDEX(Команды!$A$2:$AN$7500,MATCH(BC$3,Команды!$A$2:$A$7500,0),$E23+2)=Команды!$AJ$9,TRUE,FALSE),IF(INDEX(Команды!$A$2:$AN$7500,MATCH(BC$3,Команды!$A$2:$A$7500,0),$E23+2)=Команды!$AJ$10,TRUE,FALSE),IF(INDEX(Команды!$A$2:$AN$7500,MATCH(BC$3,Команды!$A$2:$A$7500,0),$E23+2)=Команды!$AJ$11,TRUE,FALSE),IF(INDEX(Команды!$A$2:$AN$7500,MATCH(BC$3,Команды!$A$2:$A$7500,0),$E23+2)=Команды!$AJ$12,TRUE,FALSE),IF(INDEX(Команды!$A$2:$AN$7500,MATCH(BC$3,Команды!$A$2:$A$7500,0),$E23+2)=Команды!$AJ$13,TRUE,FALSE),IF(INDEX(Команды!$A$2:$AN$7500,MATCH(BC$3,Команды!$A$2:$A$7500,0),$E23+2)=Команды!$AJ$14,TRUE,FALSE),IF(INDEX(Команды!$A$2:$AN$7500,MATCH(BC$3,Команды!$A$2:$A$7500,0),$E23+2)=Команды!$AJ$15,TRUE,FALSE),IF(INDEX(Команды!$A$2:$AN$7500,MATCH(BC$3,Команды!$A$2:$A$7500,0),$E23+2)=Команды!$AJ$16,TRUE,FALSE),,IF(INDEX(Команды!$A$2:$AN$7500,MATCH(BC$3,Команды!$A$2:$A$7500,0),$E23+2)=Команды!$AJ$17,TRUE,FALSE),,IF(INDEX(Команды!$A$2:$AN$7500,MATCH(BC$3,Команды!$A$2:$A$7500,0),$E23+2)=Команды!$AJ$18,TRUE,FALSE),,IF(INDEX(Команды!$A$2:$AN$7500,MATCH(BC$3,Команды!$A$2:$A$7500,0),$E23+2)=Команды!$AJ$19,TRUE,FALSE)),INDEX(Команды!$AJ$2:$AK$19,MATCH(INDEX(Команды!$A$2:$AN$7500,MATCH(BC$3,Команды!$A$2:$A$7500,0),$E23+2),Команды!$AJ$2:$AJ$19,0),2),0)</f>
        <v>В</v>
      </c>
      <c r="BD23" s="175" t="str">
        <f>IF(OR(IF(INDEX(Команды!$A$2:$AN$7500,MATCH(BC$3,Команды!$A$2:$A$7500,0),$E23+2)=Команды!$AJ$2,TRUE,FALSE),IF(INDEX(Команды!$A$2:$AN$7500,MATCH(BC$3,Команды!$A$2:$A$7500,0),$E23+2)=Команды!$AJ$3,TRUE,FALSE),IF(INDEX(Команды!$A$2:$AN$7500,MATCH(BC$3,Команды!$A$2:$A$7500,0),$E23+2)=Команды!$AJ$4,TRUE,FALSE),IF(INDEX(Команды!$A$2:$AN$7500,MATCH(BC$3,Команды!$A$2:$A$7500,0),$E23+2)=Команды!$AJ$5,TRUE,FALSE),IF(INDEX(Команды!$A$2:$AN$7500,MATCH(BC$3,Команды!$A$2:$A$7500,0),$E23+2)=Команды!$AJ$6,TRUE,FALSE),IF(INDEX(Команды!$A$2:$AN$7500,MATCH(BC$3,Команды!$A$2:$A$7500,0),$E23+2)=Команды!$AJ$7,TRUE,FALSE),IF(INDEX(Команды!$A$2:$AN$7500,MATCH(BC$3,Команды!$A$2:$A$7500,0),$E23+2)=Команды!$AJ$8,TRUE,FALSE),IF(INDEX(Команды!$A$2:$AN$7500,MATCH(BC$3,Команды!$A$2:$A$7500,0),$E23+2)=Команды!$AJ$9,TRUE,FALSE),IF(INDEX(Команды!$A$2:$AN$7500,MATCH(BC$3,Команды!$A$2:$A$7500,0),$E23+2)=Команды!$AJ$10,TRUE,FALSE),IF(INDEX(Команды!$A$2:$AN$7500,MATCH(BC$3,Команды!$A$2:$A$7500,0),$E23+2)=Команды!$AJ$11,TRUE,FALSE),IF(INDEX(Команды!$A$2:$AN$7500,MATCH(BC$3,Команды!$A$2:$A$7500,0),$E23+2)=Команды!$AJ$12,TRUE,FALSE),IF(INDEX(Команды!$A$2:$AN$7500,MATCH(BC$3,Команды!$A$2:$A$7500,0),$E23+2)=Команды!$AJ$13,TRUE,FALSE),IF(INDEX(Команды!$A$2:$AN$7500,MATCH(BC$3,Команды!$A$2:$A$7500,0),$E23+2)=Команды!$AJ$14,TRUE,FALSE),IF(INDEX(Команды!$A$2:$AN$7500,MATCH(BC$3,Команды!$A$2:$A$7500,0),$E23+2)=Команды!$AJ$15,TRUE,FALSE),IF(INDEX(Команды!$A$2:$AN$7500,MATCH(BC$3,Команды!$A$2:$A$7500,0),$E23+2)=Команды!$AJ$16,TRUE,FALSE),IF(INDEX(Команды!$A$2:$AN$7500,MATCH(BC$3,Команды!$A$2:$A$7500,0),$E23+2)=Команды!$AJ$17,TRUE,FALSE),IF(INDEX(Команды!$A$2:$AN$7500,MATCH(BC$3,Команды!$A$2:$A$7500,0),$E23+2)=Команды!$AJ$18,TRUE,FALSE),IF(INDEX(Команды!$A$2:$AN$7500,MATCH(BC$3,Команды!$A$2:$A$7500,0),$E23+2)=Команды!$AJ$19,TRUE,FALSE)),INDEX(Команды!$AJ$2:$AL$19,MATCH(INDEX(Команды!$A$2:$AN$7500,MATCH(BC$3,Команды!$A$2:$A$7500,0),$E23+2),Команды!$AJ$2:$AJ$19,0),3),0)</f>
        <v>В</v>
      </c>
      <c r="BE23" s="342"/>
      <c r="BF23" s="174">
        <f>IF(OR(IF(INDEX(Команды!$A$2:$AN$7500,MATCH(BF$3,Команды!$A$2:$A$7500,0),$E23+2)=Команды!$AJ$2,TRUE,FALSE),IF(INDEX(Команды!$A$2:$AN$7500,MATCH(BF$3,Команды!$A$2:$A$7500,0),$E23+2)=Команды!$AJ$3,TRUE,FALSE),IF(INDEX(Команды!$A$2:$AN$7500,MATCH(BF$3,Команды!$A$2:$A$7500,0),$E23+2)=Команды!$AJ$4,TRUE,FALSE),IF(INDEX(Команды!$A$2:$AN$7500,MATCH(BF$3,Команды!$A$2:$A$7500,0),$E23+2)=Команды!$AJ$5,TRUE,FALSE),IF(INDEX(Команды!$A$2:$AN$7500,MATCH(BF$3,Команды!$A$2:$A$7500,0),$E23+2)=Команды!$AJ$6,TRUE,FALSE),IF(INDEX(Команды!$A$2:$AN$7500,MATCH(BF$3,Команды!$A$2:$A$7500,0),$E23+2)=Команды!$AJ$7,TRUE,FALSE),IF(INDEX(Команды!$A$2:$AN$7500,MATCH(BF$3,Команды!$A$2:$A$7500,0),$E23+2)=Команды!$AJ$8,TRUE,FALSE),IF(INDEX(Команды!$A$2:$AN$7500,MATCH(BF$3,Команды!$A$2:$A$7500,0),$E23+2)=Команды!$AJ$9,TRUE,FALSE),IF(INDEX(Команды!$A$2:$AN$7500,MATCH(BF$3,Команды!$A$2:$A$7500,0),$E23+2)=Команды!$AJ$10,TRUE,FALSE),IF(INDEX(Команды!$A$2:$AN$7500,MATCH(BF$3,Команды!$A$2:$A$7500,0),$E23+2)=Команды!$AJ$11,TRUE,FALSE),IF(INDEX(Команды!$A$2:$AN$7500,MATCH(BF$3,Команды!$A$2:$A$7500,0),$E23+2)=Команды!$AJ$12,TRUE,FALSE),IF(INDEX(Команды!$A$2:$AN$7500,MATCH(BF$3,Команды!$A$2:$A$7500,0),$E23+2)=Команды!$AJ$13,TRUE,FALSE),IF(INDEX(Команды!$A$2:$AN$7500,MATCH(BF$3,Команды!$A$2:$A$7500,0),$E23+2)=Команды!$AJ$14,TRUE,FALSE),IF(INDEX(Команды!$A$2:$AN$7500,MATCH(BF$3,Команды!$A$2:$A$7500,0),$E23+2)=Команды!$AJ$15,TRUE,FALSE),IF(INDEX(Команды!$A$2:$AN$7500,MATCH(BF$3,Команды!$A$2:$A$7500,0),$E23+2)=Команды!$AJ$16,TRUE,FALSE),,IF(INDEX(Команды!$A$2:$AN$7500,MATCH(BF$3,Команды!$A$2:$A$7500,0),$E23+2)=Команды!$AJ$17,TRUE,FALSE),,IF(INDEX(Команды!$A$2:$AN$7500,MATCH(BF$3,Команды!$A$2:$A$7500,0),$E23+2)=Команды!$AJ$18,TRUE,FALSE),,IF(INDEX(Команды!$A$2:$AN$7500,MATCH(BF$3,Команды!$A$2:$A$7500,0),$E23+2)=Команды!$AJ$19,TRUE,FALSE)),INDEX(Команды!$AJ$2:$AK$19,MATCH(INDEX(Команды!$A$2:$AN$7500,MATCH(BF$3,Команды!$A$2:$A$7500,0),$E23+2),Команды!$AJ$2:$AJ$19,0),2),0)</f>
        <v>0.28125</v>
      </c>
      <c r="BG23" s="175">
        <f>IF(OR(IF(INDEX(Команды!$A$2:$AN$7500,MATCH(BF$3,Команды!$A$2:$A$7500,0),$E23+2)=Команды!$AJ$2,TRUE,FALSE),IF(INDEX(Команды!$A$2:$AN$7500,MATCH(BF$3,Команды!$A$2:$A$7500,0),$E23+2)=Команды!$AJ$3,TRUE,FALSE),IF(INDEX(Команды!$A$2:$AN$7500,MATCH(BF$3,Команды!$A$2:$A$7500,0),$E23+2)=Команды!$AJ$4,TRUE,FALSE),IF(INDEX(Команды!$A$2:$AN$7500,MATCH(BF$3,Команды!$A$2:$A$7500,0),$E23+2)=Команды!$AJ$5,TRUE,FALSE),IF(INDEX(Команды!$A$2:$AN$7500,MATCH(BF$3,Команды!$A$2:$A$7500,0),$E23+2)=Команды!$AJ$6,TRUE,FALSE),IF(INDEX(Команды!$A$2:$AN$7500,MATCH(BF$3,Команды!$A$2:$A$7500,0),$E23+2)=Команды!$AJ$7,TRUE,FALSE),IF(INDEX(Команды!$A$2:$AN$7500,MATCH(BF$3,Команды!$A$2:$A$7500,0),$E23+2)=Команды!$AJ$8,TRUE,FALSE),IF(INDEX(Команды!$A$2:$AN$7500,MATCH(BF$3,Команды!$A$2:$A$7500,0),$E23+2)=Команды!$AJ$9,TRUE,FALSE),IF(INDEX(Команды!$A$2:$AN$7500,MATCH(BF$3,Команды!$A$2:$A$7500,0),$E23+2)=Команды!$AJ$10,TRUE,FALSE),IF(INDEX(Команды!$A$2:$AN$7500,MATCH(BF$3,Команды!$A$2:$A$7500,0),$E23+2)=Команды!$AJ$11,TRUE,FALSE),IF(INDEX(Команды!$A$2:$AN$7500,MATCH(BF$3,Команды!$A$2:$A$7500,0),$E23+2)=Команды!$AJ$12,TRUE,FALSE),IF(INDEX(Команды!$A$2:$AN$7500,MATCH(BF$3,Команды!$A$2:$A$7500,0),$E23+2)=Команды!$AJ$13,TRUE,FALSE),IF(INDEX(Команды!$A$2:$AN$7500,MATCH(BF$3,Команды!$A$2:$A$7500,0),$E23+2)=Команды!$AJ$14,TRUE,FALSE),IF(INDEX(Команды!$A$2:$AN$7500,MATCH(BF$3,Команды!$A$2:$A$7500,0),$E23+2)=Команды!$AJ$15,TRUE,FALSE),IF(INDEX(Команды!$A$2:$AN$7500,MATCH(BF$3,Команды!$A$2:$A$7500,0),$E23+2)=Команды!$AJ$16,TRUE,FALSE),IF(INDEX(Команды!$A$2:$AN$7500,MATCH(BF$3,Команды!$A$2:$A$7500,0),$E23+2)=Команды!$AJ$17,TRUE,FALSE),IF(INDEX(Команды!$A$2:$AN$7500,MATCH(BF$3,Команды!$A$2:$A$7500,0),$E23+2)=Команды!$AJ$18,TRUE,FALSE),IF(INDEX(Команды!$A$2:$AN$7500,MATCH(BF$3,Команды!$A$2:$A$7500,0),$E23+2)=Команды!$AJ$19,TRUE,FALSE)),INDEX(Команды!$AJ$2:$AL$19,MATCH(INDEX(Команды!$A$2:$AN$7500,MATCH(BF$3,Команды!$A$2:$A$7500,0),$E23+2),Команды!$AJ$2:$AJ$19,0),3),0)</f>
        <v>0.65625</v>
      </c>
      <c r="BH23" s="342"/>
      <c r="BI23" s="174">
        <f>IF(OR(IF(INDEX(Команды!$A$2:$AN$7500,MATCH(BI$3,Команды!$A$2:$A$7500,0),$E23+2)=Команды!$AJ$2,TRUE,FALSE),IF(INDEX(Команды!$A$2:$AN$7500,MATCH(BI$3,Команды!$A$2:$A$7500,0),$E23+2)=Команды!$AJ$3,TRUE,FALSE),IF(INDEX(Команды!$A$2:$AN$7500,MATCH(BI$3,Команды!$A$2:$A$7500,0),$E23+2)=Команды!$AJ$4,TRUE,FALSE),IF(INDEX(Команды!$A$2:$AN$7500,MATCH(BI$3,Команды!$A$2:$A$7500,0),$E23+2)=Команды!$AJ$5,TRUE,FALSE),IF(INDEX(Команды!$A$2:$AN$7500,MATCH(BI$3,Команды!$A$2:$A$7500,0),$E23+2)=Команды!$AJ$6,TRUE,FALSE),IF(INDEX(Команды!$A$2:$AN$7500,MATCH(BI$3,Команды!$A$2:$A$7500,0),$E23+2)=Команды!$AJ$7,TRUE,FALSE),IF(INDEX(Команды!$A$2:$AN$7500,MATCH(BI$3,Команды!$A$2:$A$7500,0),$E23+2)=Команды!$AJ$8,TRUE,FALSE),IF(INDEX(Команды!$A$2:$AN$7500,MATCH(BI$3,Команды!$A$2:$A$7500,0),$E23+2)=Команды!$AJ$9,TRUE,FALSE),IF(INDEX(Команды!$A$2:$AN$7500,MATCH(BI$3,Команды!$A$2:$A$7500,0),$E23+2)=Команды!$AJ$10,TRUE,FALSE),IF(INDEX(Команды!$A$2:$AN$7500,MATCH(BI$3,Команды!$A$2:$A$7500,0),$E23+2)=Команды!$AJ$11,TRUE,FALSE),IF(INDEX(Команды!$A$2:$AN$7500,MATCH(BI$3,Команды!$A$2:$A$7500,0),$E23+2)=Команды!$AJ$12,TRUE,FALSE),IF(INDEX(Команды!$A$2:$AN$7500,MATCH(BI$3,Команды!$A$2:$A$7500,0),$E23+2)=Команды!$AJ$13,TRUE,FALSE),IF(INDEX(Команды!$A$2:$AN$7500,MATCH(BI$3,Команды!$A$2:$A$7500,0),$E23+2)=Команды!$AJ$14,TRUE,FALSE),IF(INDEX(Команды!$A$2:$AN$7500,MATCH(BI$3,Команды!$A$2:$A$7500,0),$E23+2)=Команды!$AJ$15,TRUE,FALSE),IF(INDEX(Команды!$A$2:$AN$7500,MATCH(BI$3,Команды!$A$2:$A$7500,0),$E23+2)=Команды!$AJ$16,TRUE,FALSE),,IF(INDEX(Команды!$A$2:$AN$7500,MATCH(BI$3,Команды!$A$2:$A$7500,0),$E23+2)=Команды!$AJ$17,TRUE,FALSE),,IF(INDEX(Команды!$A$2:$AN$7500,MATCH(BI$3,Команды!$A$2:$A$7500,0),$E23+2)=Команды!$AJ$18,TRUE,FALSE),,IF(INDEX(Команды!$A$2:$AN$7500,MATCH(BI$3,Команды!$A$2:$A$7500,0),$E23+2)=Команды!$AJ$19,TRUE,FALSE)),INDEX(Команды!$AJ$2:$AK$19,MATCH(INDEX(Команды!$A$2:$AN$7500,MATCH(BI$3,Команды!$A$2:$A$7500,0),$E23+2),Команды!$AJ$2:$AJ$19,0),2),0)</f>
        <v>0.28125</v>
      </c>
      <c r="BJ23" s="175">
        <f>IF(OR(IF(INDEX(Команды!$A$2:$AN$7500,MATCH(BI$3,Команды!$A$2:$A$7500,0),$E23+2)=Команды!$AJ$2,TRUE,FALSE),IF(INDEX(Команды!$A$2:$AN$7500,MATCH(BI$3,Команды!$A$2:$A$7500,0),$E23+2)=Команды!$AJ$3,TRUE,FALSE),IF(INDEX(Команды!$A$2:$AN$7500,MATCH(BI$3,Команды!$A$2:$A$7500,0),$E23+2)=Команды!$AJ$4,TRUE,FALSE),IF(INDEX(Команды!$A$2:$AN$7500,MATCH(BI$3,Команды!$A$2:$A$7500,0),$E23+2)=Команды!$AJ$5,TRUE,FALSE),IF(INDEX(Команды!$A$2:$AN$7500,MATCH(BI$3,Команды!$A$2:$A$7500,0),$E23+2)=Команды!$AJ$6,TRUE,FALSE),IF(INDEX(Команды!$A$2:$AN$7500,MATCH(BI$3,Команды!$A$2:$A$7500,0),$E23+2)=Команды!$AJ$7,TRUE,FALSE),IF(INDEX(Команды!$A$2:$AN$7500,MATCH(BI$3,Команды!$A$2:$A$7500,0),$E23+2)=Команды!$AJ$8,TRUE,FALSE),IF(INDEX(Команды!$A$2:$AN$7500,MATCH(BI$3,Команды!$A$2:$A$7500,0),$E23+2)=Команды!$AJ$9,TRUE,FALSE),IF(INDEX(Команды!$A$2:$AN$7500,MATCH(BI$3,Команды!$A$2:$A$7500,0),$E23+2)=Команды!$AJ$10,TRUE,FALSE),IF(INDEX(Команды!$A$2:$AN$7500,MATCH(BI$3,Команды!$A$2:$A$7500,0),$E23+2)=Команды!$AJ$11,TRUE,FALSE),IF(INDEX(Команды!$A$2:$AN$7500,MATCH(BI$3,Команды!$A$2:$A$7500,0),$E23+2)=Команды!$AJ$12,TRUE,FALSE),IF(INDEX(Команды!$A$2:$AN$7500,MATCH(BI$3,Команды!$A$2:$A$7500,0),$E23+2)=Команды!$AJ$13,TRUE,FALSE),IF(INDEX(Команды!$A$2:$AN$7500,MATCH(BI$3,Команды!$A$2:$A$7500,0),$E23+2)=Команды!$AJ$14,TRUE,FALSE),IF(INDEX(Команды!$A$2:$AN$7500,MATCH(BI$3,Команды!$A$2:$A$7500,0),$E23+2)=Команды!$AJ$15,TRUE,FALSE),IF(INDEX(Команды!$A$2:$AN$7500,MATCH(BI$3,Команды!$A$2:$A$7500,0),$E23+2)=Команды!$AJ$16,TRUE,FALSE),IF(INDEX(Команды!$A$2:$AN$7500,MATCH(BI$3,Команды!$A$2:$A$7500,0),$E23+2)=Команды!$AJ$17,TRUE,FALSE),IF(INDEX(Команды!$A$2:$AN$7500,MATCH(BI$3,Команды!$A$2:$A$7500,0),$E23+2)=Команды!$AJ$18,TRUE,FALSE),IF(INDEX(Команды!$A$2:$AN$7500,MATCH(BI$3,Команды!$A$2:$A$7500,0),$E23+2)=Команды!$AJ$19,TRUE,FALSE)),INDEX(Команды!$AJ$2:$AL$19,MATCH(INDEX(Команды!$A$2:$AN$7500,MATCH(BI$3,Команды!$A$2:$A$7500,0),$E23+2),Команды!$AJ$2:$AJ$19,0),3),0)</f>
        <v>0.65625</v>
      </c>
      <c r="BK23" s="342"/>
      <c r="BL23" s="174">
        <f>IF(OR(IF(INDEX(Команды!$A$2:$AN$7500,MATCH(BL$3,Команды!$A$2:$A$7500,0),$E23+2)=Команды!$AJ$2,TRUE,FALSE),IF(INDEX(Команды!$A$2:$AN$7500,MATCH(BL$3,Команды!$A$2:$A$7500,0),$E23+2)=Команды!$AJ$3,TRUE,FALSE),IF(INDEX(Команды!$A$2:$AN$7500,MATCH(BL$3,Команды!$A$2:$A$7500,0),$E23+2)=Команды!$AJ$4,TRUE,FALSE),IF(INDEX(Команды!$A$2:$AN$7500,MATCH(BL$3,Команды!$A$2:$A$7500,0),$E23+2)=Команды!$AJ$5,TRUE,FALSE),IF(INDEX(Команды!$A$2:$AN$7500,MATCH(BL$3,Команды!$A$2:$A$7500,0),$E23+2)=Команды!$AJ$6,TRUE,FALSE),IF(INDEX(Команды!$A$2:$AN$7500,MATCH(BL$3,Команды!$A$2:$A$7500,0),$E23+2)=Команды!$AJ$7,TRUE,FALSE),IF(INDEX(Команды!$A$2:$AN$7500,MATCH(BL$3,Команды!$A$2:$A$7500,0),$E23+2)=Команды!$AJ$8,TRUE,FALSE),IF(INDEX(Команды!$A$2:$AN$7500,MATCH(BL$3,Команды!$A$2:$A$7500,0),$E23+2)=Команды!$AJ$9,TRUE,FALSE),IF(INDEX(Команды!$A$2:$AN$7500,MATCH(BL$3,Команды!$A$2:$A$7500,0),$E23+2)=Команды!$AJ$10,TRUE,FALSE),IF(INDEX(Команды!$A$2:$AN$7500,MATCH(BL$3,Команды!$A$2:$A$7500,0),$E23+2)=Команды!$AJ$11,TRUE,FALSE),IF(INDEX(Команды!$A$2:$AN$7500,MATCH(BL$3,Команды!$A$2:$A$7500,0),$E23+2)=Команды!$AJ$12,TRUE,FALSE),IF(INDEX(Команды!$A$2:$AN$7500,MATCH(BL$3,Команды!$A$2:$A$7500,0),$E23+2)=Команды!$AJ$13,TRUE,FALSE),IF(INDEX(Команды!$A$2:$AN$7500,MATCH(BL$3,Команды!$A$2:$A$7500,0),$E23+2)=Команды!$AJ$14,TRUE,FALSE),IF(INDEX(Команды!$A$2:$AN$7500,MATCH(BL$3,Команды!$A$2:$A$7500,0),$E23+2)=Команды!$AJ$15,TRUE,FALSE),IF(INDEX(Команды!$A$2:$AN$7500,MATCH(BL$3,Команды!$A$2:$A$7500,0),$E23+2)=Команды!$AJ$16,TRUE,FALSE),,IF(INDEX(Команды!$A$2:$AN$7500,MATCH(BL$3,Команды!$A$2:$A$7500,0),$E23+2)=Команды!$AJ$17,TRUE,FALSE),,IF(INDEX(Команды!$A$2:$AN$7500,MATCH(BL$3,Команды!$A$2:$A$7500,0),$E23+2)=Команды!$AJ$18,TRUE,FALSE),,IF(INDEX(Команды!$A$2:$AN$7500,MATCH(BL$3,Команды!$A$2:$A$7500,0),$E23+2)=Команды!$AJ$19,TRUE,FALSE)),INDEX(Команды!$AJ$2:$AK$19,MATCH(INDEX(Команды!$A$2:$AN$7500,MATCH(BL$3,Команды!$A$2:$A$7500,0),$E23+2),Команды!$AJ$2:$AJ$19,0),2),0)</f>
        <v>0.3125</v>
      </c>
      <c r="BM23" s="175">
        <f>IF(OR(IF(INDEX(Команды!$A$2:$AN$7500,MATCH(BL$3,Команды!$A$2:$A$7500,0),$E23+2)=Команды!$AJ$2,TRUE,FALSE),IF(INDEX(Команды!$A$2:$AN$7500,MATCH(BL$3,Команды!$A$2:$A$7500,0),$E23+2)=Команды!$AJ$3,TRUE,FALSE),IF(INDEX(Команды!$A$2:$AN$7500,MATCH(BL$3,Команды!$A$2:$A$7500,0),$E23+2)=Команды!$AJ$4,TRUE,FALSE),IF(INDEX(Команды!$A$2:$AN$7500,MATCH(BL$3,Команды!$A$2:$A$7500,0),$E23+2)=Команды!$AJ$5,TRUE,FALSE),IF(INDEX(Команды!$A$2:$AN$7500,MATCH(BL$3,Команды!$A$2:$A$7500,0),$E23+2)=Команды!$AJ$6,TRUE,FALSE),IF(INDEX(Команды!$A$2:$AN$7500,MATCH(BL$3,Команды!$A$2:$A$7500,0),$E23+2)=Команды!$AJ$7,TRUE,FALSE),IF(INDEX(Команды!$A$2:$AN$7500,MATCH(BL$3,Команды!$A$2:$A$7500,0),$E23+2)=Команды!$AJ$8,TRUE,FALSE),IF(INDEX(Команды!$A$2:$AN$7500,MATCH(BL$3,Команды!$A$2:$A$7500,0),$E23+2)=Команды!$AJ$9,TRUE,FALSE),IF(INDEX(Команды!$A$2:$AN$7500,MATCH(BL$3,Команды!$A$2:$A$7500,0),$E23+2)=Команды!$AJ$10,TRUE,FALSE),IF(INDEX(Команды!$A$2:$AN$7500,MATCH(BL$3,Команды!$A$2:$A$7500,0),$E23+2)=Команды!$AJ$11,TRUE,FALSE),IF(INDEX(Команды!$A$2:$AN$7500,MATCH(BL$3,Команды!$A$2:$A$7500,0),$E23+2)=Команды!$AJ$12,TRUE,FALSE),IF(INDEX(Команды!$A$2:$AN$7500,MATCH(BL$3,Команды!$A$2:$A$7500,0),$E23+2)=Команды!$AJ$13,TRUE,FALSE),IF(INDEX(Команды!$A$2:$AN$7500,MATCH(BL$3,Команды!$A$2:$A$7500,0),$E23+2)=Команды!$AJ$14,TRUE,FALSE),IF(INDEX(Команды!$A$2:$AN$7500,MATCH(BL$3,Команды!$A$2:$A$7500,0),$E23+2)=Команды!$AJ$15,TRUE,FALSE),IF(INDEX(Команды!$A$2:$AN$7500,MATCH(BL$3,Команды!$A$2:$A$7500,0),$E23+2)=Команды!$AJ$16,TRUE,FALSE),IF(INDEX(Команды!$A$2:$AN$7500,MATCH(BL$3,Команды!$A$2:$A$7500,0),$E23+2)=Команды!$AJ$17,TRUE,FALSE),IF(INDEX(Команды!$A$2:$AN$7500,MATCH(BL$3,Команды!$A$2:$A$7500,0),$E23+2)=Команды!$AJ$18,TRUE,FALSE),IF(INDEX(Команды!$A$2:$AN$7500,MATCH(BL$3,Команды!$A$2:$A$7500,0),$E23+2)=Команды!$AJ$19,TRUE,FALSE)),INDEX(Команды!$AJ$2:$AL$19,MATCH(INDEX(Команды!$A$2:$AN$7500,MATCH(BL$3,Команды!$A$2:$A$7500,0),$E23+2),Команды!$AJ$2:$AJ$19,0),3),0)</f>
        <v>0.6875</v>
      </c>
      <c r="BN23" s="342"/>
      <c r="BO23" s="174">
        <f>IF(OR(IF(INDEX(Команды!$A$2:$AN$7500,MATCH(BO$3,Команды!$A$2:$A$7500,0),$E23+2)=Команды!$AJ$2,TRUE,FALSE),IF(INDEX(Команды!$A$2:$AN$7500,MATCH(BO$3,Команды!$A$2:$A$7500,0),$E23+2)=Команды!$AJ$3,TRUE,FALSE),IF(INDEX(Команды!$A$2:$AN$7500,MATCH(BO$3,Команды!$A$2:$A$7500,0),$E23+2)=Команды!$AJ$4,TRUE,FALSE),IF(INDEX(Команды!$A$2:$AN$7500,MATCH(BO$3,Команды!$A$2:$A$7500,0),$E23+2)=Команды!$AJ$5,TRUE,FALSE),IF(INDEX(Команды!$A$2:$AN$7500,MATCH(BO$3,Команды!$A$2:$A$7500,0),$E23+2)=Команды!$AJ$6,TRUE,FALSE),IF(INDEX(Команды!$A$2:$AN$7500,MATCH(BO$3,Команды!$A$2:$A$7500,0),$E23+2)=Команды!$AJ$7,TRUE,FALSE),IF(INDEX(Команды!$A$2:$AN$7500,MATCH(BO$3,Команды!$A$2:$A$7500,0),$E23+2)=Команды!$AJ$8,TRUE,FALSE),IF(INDEX(Команды!$A$2:$AN$7500,MATCH(BO$3,Команды!$A$2:$A$7500,0),$E23+2)=Команды!$AJ$9,TRUE,FALSE),IF(INDEX(Команды!$A$2:$AN$7500,MATCH(BO$3,Команды!$A$2:$A$7500,0),$E23+2)=Команды!$AJ$10,TRUE,FALSE),IF(INDEX(Команды!$A$2:$AN$7500,MATCH(BO$3,Команды!$A$2:$A$7500,0),$E23+2)=Команды!$AJ$11,TRUE,FALSE),IF(INDEX(Команды!$A$2:$AN$7500,MATCH(BO$3,Команды!$A$2:$A$7500,0),$E23+2)=Команды!$AJ$12,TRUE,FALSE),IF(INDEX(Команды!$A$2:$AN$7500,MATCH(BO$3,Команды!$A$2:$A$7500,0),$E23+2)=Команды!$AJ$13,TRUE,FALSE),IF(INDEX(Команды!$A$2:$AN$7500,MATCH(BO$3,Команды!$A$2:$A$7500,0),$E23+2)=Команды!$AJ$14,TRUE,FALSE),IF(INDEX(Команды!$A$2:$AN$7500,MATCH(BO$3,Команды!$A$2:$A$7500,0),$E23+2)=Команды!$AJ$15,TRUE,FALSE),IF(INDEX(Команды!$A$2:$AN$7500,MATCH(BO$3,Команды!$A$2:$A$7500,0),$E23+2)=Команды!$AJ$16,TRUE,FALSE),,IF(INDEX(Команды!$A$2:$AN$7500,MATCH(BO$3,Команды!$A$2:$A$7500,0),$E23+2)=Команды!$AJ$17,TRUE,FALSE),,IF(INDEX(Команды!$A$2:$AN$7500,MATCH(BO$3,Команды!$A$2:$A$7500,0),$E23+2)=Команды!$AJ$18,TRUE,FALSE),,IF(INDEX(Команды!$A$2:$AN$7500,MATCH(BO$3,Команды!$A$2:$A$7500,0),$E23+2)=Команды!$AJ$19,TRUE,FALSE)),INDEX(Команды!$AJ$2:$AK$19,MATCH(INDEX(Команды!$A$2:$AN$7500,MATCH(BO$3,Команды!$A$2:$A$7500,0),$E23+2),Команды!$AJ$2:$AJ$19,0),2),0)</f>
        <v>0.33333333333333331</v>
      </c>
      <c r="BP23" s="175">
        <f>IF(OR(IF(INDEX(Команды!$A$2:$AN$7500,MATCH(BO$3,Команды!$A$2:$A$7500,0),$E23+2)=Команды!$AJ$2,TRUE,FALSE),IF(INDEX(Команды!$A$2:$AN$7500,MATCH(BO$3,Команды!$A$2:$A$7500,0),$E23+2)=Команды!$AJ$3,TRUE,FALSE),IF(INDEX(Команды!$A$2:$AN$7500,MATCH(BO$3,Команды!$A$2:$A$7500,0),$E23+2)=Команды!$AJ$4,TRUE,FALSE),IF(INDEX(Команды!$A$2:$AN$7500,MATCH(BO$3,Команды!$A$2:$A$7500,0),$E23+2)=Команды!$AJ$5,TRUE,FALSE),IF(INDEX(Команды!$A$2:$AN$7500,MATCH(BO$3,Команды!$A$2:$A$7500,0),$E23+2)=Команды!$AJ$6,TRUE,FALSE),IF(INDEX(Команды!$A$2:$AN$7500,MATCH(BO$3,Команды!$A$2:$A$7500,0),$E23+2)=Команды!$AJ$7,TRUE,FALSE),IF(INDEX(Команды!$A$2:$AN$7500,MATCH(BO$3,Команды!$A$2:$A$7500,0),$E23+2)=Команды!$AJ$8,TRUE,FALSE),IF(INDEX(Команды!$A$2:$AN$7500,MATCH(BO$3,Команды!$A$2:$A$7500,0),$E23+2)=Команды!$AJ$9,TRUE,FALSE),IF(INDEX(Команды!$A$2:$AN$7500,MATCH(BO$3,Команды!$A$2:$A$7500,0),$E23+2)=Команды!$AJ$10,TRUE,FALSE),IF(INDEX(Команды!$A$2:$AN$7500,MATCH(BO$3,Команды!$A$2:$A$7500,0),$E23+2)=Команды!$AJ$11,TRUE,FALSE),IF(INDEX(Команды!$A$2:$AN$7500,MATCH(BO$3,Команды!$A$2:$A$7500,0),$E23+2)=Команды!$AJ$12,TRUE,FALSE),IF(INDEX(Команды!$A$2:$AN$7500,MATCH(BO$3,Команды!$A$2:$A$7500,0),$E23+2)=Команды!$AJ$13,TRUE,FALSE),IF(INDEX(Команды!$A$2:$AN$7500,MATCH(BO$3,Команды!$A$2:$A$7500,0),$E23+2)=Команды!$AJ$14,TRUE,FALSE),IF(INDEX(Команды!$A$2:$AN$7500,MATCH(BO$3,Команды!$A$2:$A$7500,0),$E23+2)=Команды!$AJ$15,TRUE,FALSE),IF(INDEX(Команды!$A$2:$AN$7500,MATCH(BO$3,Команды!$A$2:$A$7500,0),$E23+2)=Команды!$AJ$16,TRUE,FALSE),IF(INDEX(Команды!$A$2:$AN$7500,MATCH(BO$3,Команды!$A$2:$A$7500,0),$E23+2)=Команды!$AJ$17,TRUE,FALSE),IF(INDEX(Команды!$A$2:$AN$7500,MATCH(BO$3,Команды!$A$2:$A$7500,0),$E23+2)=Команды!$AJ$18,TRUE,FALSE),IF(INDEX(Команды!$A$2:$AN$7500,MATCH(BO$3,Команды!$A$2:$A$7500,0),$E23+2)=Команды!$AJ$19,TRUE,FALSE)),INDEX(Команды!$AJ$2:$AL$19,MATCH(INDEX(Команды!$A$2:$AN$7500,MATCH(BO$3,Команды!$A$2:$A$7500,0),$E23+2),Команды!$AJ$2:$AJ$19,0),3),0)</f>
        <v>0.70833333333333337</v>
      </c>
      <c r="BQ23" s="342"/>
      <c r="BR23" s="174">
        <f>IF(OR(IF(INDEX(Команды!$A$2:$AN$7500,MATCH(BR$3,Команды!$A$2:$A$7500,0),$E23+2)=Команды!$AJ$2,TRUE,FALSE),IF(INDEX(Команды!$A$2:$AN$7500,MATCH(BR$3,Команды!$A$2:$A$7500,0),$E23+2)=Команды!$AJ$3,TRUE,FALSE),IF(INDEX(Команды!$A$2:$AN$7500,MATCH(BR$3,Команды!$A$2:$A$7500,0),$E23+2)=Команды!$AJ$4,TRUE,FALSE),IF(INDEX(Команды!$A$2:$AN$7500,MATCH(BR$3,Команды!$A$2:$A$7500,0),$E23+2)=Команды!$AJ$5,TRUE,FALSE),IF(INDEX(Команды!$A$2:$AN$7500,MATCH(BR$3,Команды!$A$2:$A$7500,0),$E23+2)=Команды!$AJ$6,TRUE,FALSE),IF(INDEX(Команды!$A$2:$AN$7500,MATCH(BR$3,Команды!$A$2:$A$7500,0),$E23+2)=Команды!$AJ$7,TRUE,FALSE),IF(INDEX(Команды!$A$2:$AN$7500,MATCH(BR$3,Команды!$A$2:$A$7500,0),$E23+2)=Команды!$AJ$8,TRUE,FALSE),IF(INDEX(Команды!$A$2:$AN$7500,MATCH(BR$3,Команды!$A$2:$A$7500,0),$E23+2)=Команды!$AJ$9,TRUE,FALSE),IF(INDEX(Команды!$A$2:$AN$7500,MATCH(BR$3,Команды!$A$2:$A$7500,0),$E23+2)=Команды!$AJ$10,TRUE,FALSE),IF(INDEX(Команды!$A$2:$AN$7500,MATCH(BR$3,Команды!$A$2:$A$7500,0),$E23+2)=Команды!$AJ$11,TRUE,FALSE),IF(INDEX(Команды!$A$2:$AN$7500,MATCH(BR$3,Команды!$A$2:$A$7500,0),$E23+2)=Команды!$AJ$12,TRUE,FALSE),IF(INDEX(Команды!$A$2:$AN$7500,MATCH(BR$3,Команды!$A$2:$A$7500,0),$E23+2)=Команды!$AJ$13,TRUE,FALSE),IF(INDEX(Команды!$A$2:$AN$7500,MATCH(BR$3,Команды!$A$2:$A$7500,0),$E23+2)=Команды!$AJ$14,TRUE,FALSE),IF(INDEX(Команды!$A$2:$AN$7500,MATCH(BR$3,Команды!$A$2:$A$7500,0),$E23+2)=Команды!$AJ$15,TRUE,FALSE),IF(INDEX(Команды!$A$2:$AN$7500,MATCH(BR$3,Команды!$A$2:$A$7500,0),$E23+2)=Команды!$AJ$16,TRUE,FALSE),,IF(INDEX(Команды!$A$2:$AN$7500,MATCH(BR$3,Команды!$A$2:$A$7500,0),$E23+2)=Команды!$AJ$17,TRUE,FALSE),,IF(INDEX(Команды!$A$2:$AN$7500,MATCH(BR$3,Команды!$A$2:$A$7500,0),$E23+2)=Команды!$AJ$18,TRUE,FALSE),,IF(INDEX(Команды!$A$2:$AN$7500,MATCH(BR$3,Команды!$A$2:$A$7500,0),$E23+2)=Команды!$AJ$19,TRUE,FALSE)),INDEX(Команды!$AJ$2:$AK$19,MATCH(INDEX(Команды!$A$2:$AN$7500,MATCH(BR$3,Команды!$A$2:$A$7500,0),$E23+2),Команды!$AJ$2:$AJ$19,0),2),0)</f>
        <v>0.33333333333333331</v>
      </c>
      <c r="BS23" s="175">
        <f>IF(OR(IF(INDEX(Команды!$A$2:$AN$7500,MATCH(BR$3,Команды!$A$2:$A$7500,0),$E23+2)=Команды!$AJ$2,TRUE,FALSE),IF(INDEX(Команды!$A$2:$AN$7500,MATCH(BR$3,Команды!$A$2:$A$7500,0),$E23+2)=Команды!$AJ$3,TRUE,FALSE),IF(INDEX(Команды!$A$2:$AN$7500,MATCH(BR$3,Команды!$A$2:$A$7500,0),$E23+2)=Команды!$AJ$4,TRUE,FALSE),IF(INDEX(Команды!$A$2:$AN$7500,MATCH(BR$3,Команды!$A$2:$A$7500,0),$E23+2)=Команды!$AJ$5,TRUE,FALSE),IF(INDEX(Команды!$A$2:$AN$7500,MATCH(BR$3,Команды!$A$2:$A$7500,0),$E23+2)=Команды!$AJ$6,TRUE,FALSE),IF(INDEX(Команды!$A$2:$AN$7500,MATCH(BR$3,Команды!$A$2:$A$7500,0),$E23+2)=Команды!$AJ$7,TRUE,FALSE),IF(INDEX(Команды!$A$2:$AN$7500,MATCH(BR$3,Команды!$A$2:$A$7500,0),$E23+2)=Команды!$AJ$8,TRUE,FALSE),IF(INDEX(Команды!$A$2:$AN$7500,MATCH(BR$3,Команды!$A$2:$A$7500,0),$E23+2)=Команды!$AJ$9,TRUE,FALSE),IF(INDEX(Команды!$A$2:$AN$7500,MATCH(BR$3,Команды!$A$2:$A$7500,0),$E23+2)=Команды!$AJ$10,TRUE,FALSE),IF(INDEX(Команды!$A$2:$AN$7500,MATCH(BR$3,Команды!$A$2:$A$7500,0),$E23+2)=Команды!$AJ$11,TRUE,FALSE),IF(INDEX(Команды!$A$2:$AN$7500,MATCH(BR$3,Команды!$A$2:$A$7500,0),$E23+2)=Команды!$AJ$12,TRUE,FALSE),IF(INDEX(Команды!$A$2:$AN$7500,MATCH(BR$3,Команды!$A$2:$A$7500,0),$E23+2)=Команды!$AJ$13,TRUE,FALSE),IF(INDEX(Команды!$A$2:$AN$7500,MATCH(BR$3,Команды!$A$2:$A$7500,0),$E23+2)=Команды!$AJ$14,TRUE,FALSE),IF(INDEX(Команды!$A$2:$AN$7500,MATCH(BR$3,Команды!$A$2:$A$7500,0),$E23+2)=Команды!$AJ$15,TRUE,FALSE),IF(INDEX(Команды!$A$2:$AN$7500,MATCH(BR$3,Команды!$A$2:$A$7500,0),$E23+2)=Команды!$AJ$16,TRUE,FALSE),IF(INDEX(Команды!$A$2:$AN$7500,MATCH(BR$3,Команды!$A$2:$A$7500,0),$E23+2)=Команды!$AJ$17,TRUE,FALSE),IF(INDEX(Команды!$A$2:$AN$7500,MATCH(BR$3,Команды!$A$2:$A$7500,0),$E23+2)=Команды!$AJ$18,TRUE,FALSE),IF(INDEX(Команды!$A$2:$AN$7500,MATCH(BR$3,Команды!$A$2:$A$7500,0),$E23+2)=Команды!$AJ$19,TRUE,FALSE)),INDEX(Команды!$AJ$2:$AL$19,MATCH(INDEX(Команды!$A$2:$AN$7500,MATCH(BR$3,Команды!$A$2:$A$7500,0),$E23+2),Команды!$AJ$2:$AJ$19,0),3),0)</f>
        <v>0.70833333333333337</v>
      </c>
      <c r="BT23" s="342"/>
      <c r="BU23" s="174" t="str">
        <f>IF(OR(IF(INDEX(Команды!$A$2:$AN$7500,MATCH(BU$3,Команды!$A$2:$A$7500,0),$E23+2)=Команды!$AJ$2,TRUE,FALSE),IF(INDEX(Команды!$A$2:$AN$7500,MATCH(BU$3,Команды!$A$2:$A$7500,0),$E23+2)=Команды!$AJ$3,TRUE,FALSE),IF(INDEX(Команды!$A$2:$AN$7500,MATCH(BU$3,Команды!$A$2:$A$7500,0),$E23+2)=Команды!$AJ$4,TRUE,FALSE),IF(INDEX(Команды!$A$2:$AN$7500,MATCH(BU$3,Команды!$A$2:$A$7500,0),$E23+2)=Команды!$AJ$5,TRUE,FALSE),IF(INDEX(Команды!$A$2:$AN$7500,MATCH(BU$3,Команды!$A$2:$A$7500,0),$E23+2)=Команды!$AJ$6,TRUE,FALSE),IF(INDEX(Команды!$A$2:$AN$7500,MATCH(BU$3,Команды!$A$2:$A$7500,0),$E23+2)=Команды!$AJ$7,TRUE,FALSE),IF(INDEX(Команды!$A$2:$AN$7500,MATCH(BU$3,Команды!$A$2:$A$7500,0),$E23+2)=Команды!$AJ$8,TRUE,FALSE),IF(INDEX(Команды!$A$2:$AN$7500,MATCH(BU$3,Команды!$A$2:$A$7500,0),$E23+2)=Команды!$AJ$9,TRUE,FALSE),IF(INDEX(Команды!$A$2:$AN$7500,MATCH(BU$3,Команды!$A$2:$A$7500,0),$E23+2)=Команды!$AJ$10,TRUE,FALSE),IF(INDEX(Команды!$A$2:$AN$7500,MATCH(BU$3,Команды!$A$2:$A$7500,0),$E23+2)=Команды!$AJ$11,TRUE,FALSE),IF(INDEX(Команды!$A$2:$AN$7500,MATCH(BU$3,Команды!$A$2:$A$7500,0),$E23+2)=Команды!$AJ$12,TRUE,FALSE),IF(INDEX(Команды!$A$2:$AN$7500,MATCH(BU$3,Команды!$A$2:$A$7500,0),$E23+2)=Команды!$AJ$13,TRUE,FALSE),IF(INDEX(Команды!$A$2:$AN$7500,MATCH(BU$3,Команды!$A$2:$A$7500,0),$E23+2)=Команды!$AJ$14,TRUE,FALSE),IF(INDEX(Команды!$A$2:$AN$7500,MATCH(BU$3,Команды!$A$2:$A$7500,0),$E23+2)=Команды!$AJ$15,TRUE,FALSE),IF(INDEX(Команды!$A$2:$AN$7500,MATCH(BU$3,Команды!$A$2:$A$7500,0),$E23+2)=Команды!$AJ$16,TRUE,FALSE),,IF(INDEX(Команды!$A$2:$AN$7500,MATCH(BU$3,Команды!$A$2:$A$7500,0),$E23+2)=Команды!$AJ$17,TRUE,FALSE),,IF(INDEX(Команды!$A$2:$AN$7500,MATCH(BU$3,Команды!$A$2:$A$7500,0),$E23+2)=Команды!$AJ$18,TRUE,FALSE),,IF(INDEX(Команды!$A$2:$AN$7500,MATCH(BU$3,Команды!$A$2:$A$7500,0),$E23+2)=Команды!$AJ$19,TRUE,FALSE)),INDEX(Команды!$AJ$2:$AK$19,MATCH(INDEX(Команды!$A$2:$AN$7500,MATCH(BU$3,Команды!$A$2:$A$7500,0),$E23+2),Команды!$AJ$2:$AJ$19,0),2),0)</f>
        <v>В</v>
      </c>
      <c r="BV23" s="175" t="str">
        <f>IF(OR(IF(INDEX(Команды!$A$2:$AN$7500,MATCH(BU$3,Команды!$A$2:$A$7500,0),$E23+2)=Команды!$AJ$2,TRUE,FALSE),IF(INDEX(Команды!$A$2:$AN$7500,MATCH(BU$3,Команды!$A$2:$A$7500,0),$E23+2)=Команды!$AJ$3,TRUE,FALSE),IF(INDEX(Команды!$A$2:$AN$7500,MATCH(BU$3,Команды!$A$2:$A$7500,0),$E23+2)=Команды!$AJ$4,TRUE,FALSE),IF(INDEX(Команды!$A$2:$AN$7500,MATCH(BU$3,Команды!$A$2:$A$7500,0),$E23+2)=Команды!$AJ$5,TRUE,FALSE),IF(INDEX(Команды!$A$2:$AN$7500,MATCH(BU$3,Команды!$A$2:$A$7500,0),$E23+2)=Команды!$AJ$6,TRUE,FALSE),IF(INDEX(Команды!$A$2:$AN$7500,MATCH(BU$3,Команды!$A$2:$A$7500,0),$E23+2)=Команды!$AJ$7,TRUE,FALSE),IF(INDEX(Команды!$A$2:$AN$7500,MATCH(BU$3,Команды!$A$2:$A$7500,0),$E23+2)=Команды!$AJ$8,TRUE,FALSE),IF(INDEX(Команды!$A$2:$AN$7500,MATCH(BU$3,Команды!$A$2:$A$7500,0),$E23+2)=Команды!$AJ$9,TRUE,FALSE),IF(INDEX(Команды!$A$2:$AN$7500,MATCH(BU$3,Команды!$A$2:$A$7500,0),$E23+2)=Команды!$AJ$10,TRUE,FALSE),IF(INDEX(Команды!$A$2:$AN$7500,MATCH(BU$3,Команды!$A$2:$A$7500,0),$E23+2)=Команды!$AJ$11,TRUE,FALSE),IF(INDEX(Команды!$A$2:$AN$7500,MATCH(BU$3,Команды!$A$2:$A$7500,0),$E23+2)=Команды!$AJ$12,TRUE,FALSE),IF(INDEX(Команды!$A$2:$AN$7500,MATCH(BU$3,Команды!$A$2:$A$7500,0),$E23+2)=Команды!$AJ$13,TRUE,FALSE),IF(INDEX(Команды!$A$2:$AN$7500,MATCH(BU$3,Команды!$A$2:$A$7500,0),$E23+2)=Команды!$AJ$14,TRUE,FALSE),IF(INDEX(Команды!$A$2:$AN$7500,MATCH(BU$3,Команды!$A$2:$A$7500,0),$E23+2)=Команды!$AJ$15,TRUE,FALSE),IF(INDEX(Команды!$A$2:$AN$7500,MATCH(BU$3,Команды!$A$2:$A$7500,0),$E23+2)=Команды!$AJ$16,TRUE,FALSE),IF(INDEX(Команды!$A$2:$AN$7500,MATCH(BU$3,Команды!$A$2:$A$7500,0),$E23+2)=Команды!$AJ$17,TRUE,FALSE),IF(INDEX(Команды!$A$2:$AN$7500,MATCH(BU$3,Команды!$A$2:$A$7500,0),$E23+2)=Команды!$AJ$18,TRUE,FALSE),IF(INDEX(Команды!$A$2:$AN$7500,MATCH(BU$3,Команды!$A$2:$A$7500,0),$E23+2)=Команды!$AJ$19,TRUE,FALSE)),INDEX(Команды!$AJ$2:$AL$19,MATCH(INDEX(Команды!$A$2:$AN$7500,MATCH(BU$3,Команды!$A$2:$A$7500,0),$E23+2),Команды!$AJ$2:$AJ$19,0),3),0)</f>
        <v>В</v>
      </c>
      <c r="BW23" s="342"/>
      <c r="BX23" s="174">
        <f>IF(OR(IF(INDEX(Команды!$A$2:$AN$7500,MATCH(BX$3,Команды!$A$2:$A$7500,0),$E23+2)=Команды!$AJ$2,TRUE,FALSE),IF(INDEX(Команды!$A$2:$AN$7500,MATCH(BX$3,Команды!$A$2:$A$7500,0),$E23+2)=Команды!$AJ$3,TRUE,FALSE),IF(INDEX(Команды!$A$2:$AN$7500,MATCH(BX$3,Команды!$A$2:$A$7500,0),$E23+2)=Команды!$AJ$4,TRUE,FALSE),IF(INDEX(Команды!$A$2:$AN$7500,MATCH(BX$3,Команды!$A$2:$A$7500,0),$E23+2)=Команды!$AJ$5,TRUE,FALSE),IF(INDEX(Команды!$A$2:$AN$7500,MATCH(BX$3,Команды!$A$2:$A$7500,0),$E23+2)=Команды!$AJ$6,TRUE,FALSE),IF(INDEX(Команды!$A$2:$AN$7500,MATCH(BX$3,Команды!$A$2:$A$7500,0),$E23+2)=Команды!$AJ$7,TRUE,FALSE),IF(INDEX(Команды!$A$2:$AN$7500,MATCH(BX$3,Команды!$A$2:$A$7500,0),$E23+2)=Команды!$AJ$8,TRUE,FALSE),IF(INDEX(Команды!$A$2:$AN$7500,MATCH(BX$3,Команды!$A$2:$A$7500,0),$E23+2)=Команды!$AJ$9,TRUE,FALSE),IF(INDEX(Команды!$A$2:$AN$7500,MATCH(BX$3,Команды!$A$2:$A$7500,0),$E23+2)=Команды!$AJ$10,TRUE,FALSE),IF(INDEX(Команды!$A$2:$AN$7500,MATCH(BX$3,Команды!$A$2:$A$7500,0),$E23+2)=Команды!$AJ$11,TRUE,FALSE),IF(INDEX(Команды!$A$2:$AN$7500,MATCH(BX$3,Команды!$A$2:$A$7500,0),$E23+2)=Команды!$AJ$12,TRUE,FALSE),IF(INDEX(Команды!$A$2:$AN$7500,MATCH(BX$3,Команды!$A$2:$A$7500,0),$E23+2)=Команды!$AJ$13,TRUE,FALSE),IF(INDEX(Команды!$A$2:$AN$7500,MATCH(BX$3,Команды!$A$2:$A$7500,0),$E23+2)=Команды!$AJ$14,TRUE,FALSE),IF(INDEX(Команды!$A$2:$AN$7500,MATCH(BX$3,Команды!$A$2:$A$7500,0),$E23+2)=Команды!$AJ$15,TRUE,FALSE),IF(INDEX(Команды!$A$2:$AN$7500,MATCH(BX$3,Команды!$A$2:$A$7500,0),$E23+2)=Команды!$AJ$16,TRUE,FALSE),,IF(INDEX(Команды!$A$2:$AN$7500,MATCH(BX$3,Команды!$A$2:$A$7500,0),$E23+2)=Команды!$AJ$17,TRUE,FALSE),,IF(INDEX(Команды!$A$2:$AN$7500,MATCH(BX$3,Команды!$A$2:$A$7500,0),$E23+2)=Команды!$AJ$18,TRUE,FALSE),,IF(INDEX(Команды!$A$2:$AN$7500,MATCH(BX$3,Команды!$A$2:$A$7500,0),$E23+2)=Команды!$AJ$19,TRUE,FALSE)),INDEX(Команды!$AJ$2:$AK$19,MATCH(INDEX(Команды!$A$2:$AN$7500,MATCH(BX$3,Команды!$A$2:$A$7500,0),$E23+2),Команды!$AJ$2:$AJ$19,0),2),0)</f>
        <v>0.625</v>
      </c>
      <c r="BY23" s="175">
        <f>IF(OR(IF(INDEX(Команды!$A$2:$AN$7500,MATCH(BX$3,Команды!$A$2:$A$7500,0),$E23+2)=Команды!$AJ$2,TRUE,FALSE),IF(INDEX(Команды!$A$2:$AN$7500,MATCH(BX$3,Команды!$A$2:$A$7500,0),$E23+2)=Команды!$AJ$3,TRUE,FALSE),IF(INDEX(Команды!$A$2:$AN$7500,MATCH(BX$3,Команды!$A$2:$A$7500,0),$E23+2)=Команды!$AJ$4,TRUE,FALSE),IF(INDEX(Команды!$A$2:$AN$7500,MATCH(BX$3,Команды!$A$2:$A$7500,0),$E23+2)=Команды!$AJ$5,TRUE,FALSE),IF(INDEX(Команды!$A$2:$AN$7500,MATCH(BX$3,Команды!$A$2:$A$7500,0),$E23+2)=Команды!$AJ$6,TRUE,FALSE),IF(INDEX(Команды!$A$2:$AN$7500,MATCH(BX$3,Команды!$A$2:$A$7500,0),$E23+2)=Команды!$AJ$7,TRUE,FALSE),IF(INDEX(Команды!$A$2:$AN$7500,MATCH(BX$3,Команды!$A$2:$A$7500,0),$E23+2)=Команды!$AJ$8,TRUE,FALSE),IF(INDEX(Команды!$A$2:$AN$7500,MATCH(BX$3,Команды!$A$2:$A$7500,0),$E23+2)=Команды!$AJ$9,TRUE,FALSE),IF(INDEX(Команды!$A$2:$AN$7500,MATCH(BX$3,Команды!$A$2:$A$7500,0),$E23+2)=Команды!$AJ$10,TRUE,FALSE),IF(INDEX(Команды!$A$2:$AN$7500,MATCH(BX$3,Команды!$A$2:$A$7500,0),$E23+2)=Команды!$AJ$11,TRUE,FALSE),IF(INDEX(Команды!$A$2:$AN$7500,MATCH(BX$3,Команды!$A$2:$A$7500,0),$E23+2)=Команды!$AJ$12,TRUE,FALSE),IF(INDEX(Команды!$A$2:$AN$7500,MATCH(BX$3,Команды!$A$2:$A$7500,0),$E23+2)=Команды!$AJ$13,TRUE,FALSE),IF(INDEX(Команды!$A$2:$AN$7500,MATCH(BX$3,Команды!$A$2:$A$7500,0),$E23+2)=Команды!$AJ$14,TRUE,FALSE),IF(INDEX(Команды!$A$2:$AN$7500,MATCH(BX$3,Команды!$A$2:$A$7500,0),$E23+2)=Команды!$AJ$15,TRUE,FALSE),IF(INDEX(Команды!$A$2:$AN$7500,MATCH(BX$3,Команды!$A$2:$A$7500,0),$E23+2)=Команды!$AJ$16,TRUE,FALSE),IF(INDEX(Команды!$A$2:$AN$7500,MATCH(BX$3,Команды!$A$2:$A$7500,0),$E23+2)=Команды!$AJ$17,TRUE,FALSE),IF(INDEX(Команды!$A$2:$AN$7500,MATCH(BX$3,Команды!$A$2:$A$7500,0),$E23+2)=Команды!$AJ$18,TRUE,FALSE),IF(INDEX(Команды!$A$2:$AN$7500,MATCH(BX$3,Команды!$A$2:$A$7500,0),$E23+2)=Команды!$AJ$19,TRUE,FALSE)),INDEX(Команды!$AJ$2:$AL$19,MATCH(INDEX(Команды!$A$2:$AN$7500,MATCH(BX$3,Команды!$A$2:$A$7500,0),$E23+2),Команды!$AJ$2:$AJ$19,0),3),0)</f>
        <v>1</v>
      </c>
      <c r="BZ23" s="342"/>
      <c r="CA23" s="174">
        <f>IF(OR(IF(INDEX(Команды!$A$2:$AN$7500,MATCH(CA$3,Команды!$A$2:$A$7500,0),$E23+2)=Команды!$AJ$2,TRUE,FALSE),IF(INDEX(Команды!$A$2:$AN$7500,MATCH(CA$3,Команды!$A$2:$A$7500,0),$E23+2)=Команды!$AJ$3,TRUE,FALSE),IF(INDEX(Команды!$A$2:$AN$7500,MATCH(CA$3,Команды!$A$2:$A$7500,0),$E23+2)=Команды!$AJ$4,TRUE,FALSE),IF(INDEX(Команды!$A$2:$AN$7500,MATCH(CA$3,Команды!$A$2:$A$7500,0),$E23+2)=Команды!$AJ$5,TRUE,FALSE),IF(INDEX(Команды!$A$2:$AN$7500,MATCH(CA$3,Команды!$A$2:$A$7500,0),$E23+2)=Команды!$AJ$6,TRUE,FALSE),IF(INDEX(Команды!$A$2:$AN$7500,MATCH(CA$3,Команды!$A$2:$A$7500,0),$E23+2)=Команды!$AJ$7,TRUE,FALSE),IF(INDEX(Команды!$A$2:$AN$7500,MATCH(CA$3,Команды!$A$2:$A$7500,0),$E23+2)=Команды!$AJ$8,TRUE,FALSE),IF(INDEX(Команды!$A$2:$AN$7500,MATCH(CA$3,Команды!$A$2:$A$7500,0),$E23+2)=Команды!$AJ$9,TRUE,FALSE),IF(INDEX(Команды!$A$2:$AN$7500,MATCH(CA$3,Команды!$A$2:$A$7500,0),$E23+2)=Команды!$AJ$10,TRUE,FALSE),IF(INDEX(Команды!$A$2:$AN$7500,MATCH(CA$3,Команды!$A$2:$A$7500,0),$E23+2)=Команды!$AJ$11,TRUE,FALSE),IF(INDEX(Команды!$A$2:$AN$7500,MATCH(CA$3,Команды!$A$2:$A$7500,0),$E23+2)=Команды!$AJ$12,TRUE,FALSE),IF(INDEX(Команды!$A$2:$AN$7500,MATCH(CA$3,Команды!$A$2:$A$7500,0),$E23+2)=Команды!$AJ$13,TRUE,FALSE),IF(INDEX(Команды!$A$2:$AN$7500,MATCH(CA$3,Команды!$A$2:$A$7500,0),$E23+2)=Команды!$AJ$14,TRUE,FALSE),IF(INDEX(Команды!$A$2:$AN$7500,MATCH(CA$3,Команды!$A$2:$A$7500,0),$E23+2)=Команды!$AJ$15,TRUE,FALSE),IF(INDEX(Команды!$A$2:$AN$7500,MATCH(CA$3,Команды!$A$2:$A$7500,0),$E23+2)=Команды!$AJ$16,TRUE,FALSE),,IF(INDEX(Команды!$A$2:$AN$7500,MATCH(CA$3,Команды!$A$2:$A$7500,0),$E23+2)=Команды!$AJ$17,TRUE,FALSE),,IF(INDEX(Команды!$A$2:$AN$7500,MATCH(CA$3,Команды!$A$2:$A$7500,0),$E23+2)=Команды!$AJ$18,TRUE,FALSE),,IF(INDEX(Команды!$A$2:$AN$7500,MATCH(CA$3,Команды!$A$2:$A$7500,0),$E23+2)=Команды!$AJ$19,TRUE,FALSE)),INDEX(Команды!$AJ$2:$AK$19,MATCH(INDEX(Команды!$A$2:$AN$7500,MATCH(CA$3,Команды!$A$2:$A$7500,0),$E23+2),Команды!$AJ$2:$AJ$19,0),2),0)</f>
        <v>0.64583333333333337</v>
      </c>
      <c r="CB23" s="175">
        <f>IF(OR(IF(INDEX(Команды!$A$2:$AN$7500,MATCH(CA$3,Команды!$A$2:$A$7500,0),$E23+2)=Команды!$AJ$2,TRUE,FALSE),IF(INDEX(Команды!$A$2:$AN$7500,MATCH(CA$3,Команды!$A$2:$A$7500,0),$E23+2)=Команды!$AJ$3,TRUE,FALSE),IF(INDEX(Команды!$A$2:$AN$7500,MATCH(CA$3,Команды!$A$2:$A$7500,0),$E23+2)=Команды!$AJ$4,TRUE,FALSE),IF(INDEX(Команды!$A$2:$AN$7500,MATCH(CA$3,Команды!$A$2:$A$7500,0),$E23+2)=Команды!$AJ$5,TRUE,FALSE),IF(INDEX(Команды!$A$2:$AN$7500,MATCH(CA$3,Команды!$A$2:$A$7500,0),$E23+2)=Команды!$AJ$6,TRUE,FALSE),IF(INDEX(Команды!$A$2:$AN$7500,MATCH(CA$3,Команды!$A$2:$A$7500,0),$E23+2)=Команды!$AJ$7,TRUE,FALSE),IF(INDEX(Команды!$A$2:$AN$7500,MATCH(CA$3,Команды!$A$2:$A$7500,0),$E23+2)=Команды!$AJ$8,TRUE,FALSE),IF(INDEX(Команды!$A$2:$AN$7500,MATCH(CA$3,Команды!$A$2:$A$7500,0),$E23+2)=Команды!$AJ$9,TRUE,FALSE),IF(INDEX(Команды!$A$2:$AN$7500,MATCH(CA$3,Команды!$A$2:$A$7500,0),$E23+2)=Команды!$AJ$10,TRUE,FALSE),IF(INDEX(Команды!$A$2:$AN$7500,MATCH(CA$3,Команды!$A$2:$A$7500,0),$E23+2)=Команды!$AJ$11,TRUE,FALSE),IF(INDEX(Команды!$A$2:$AN$7500,MATCH(CA$3,Команды!$A$2:$A$7500,0),$E23+2)=Команды!$AJ$12,TRUE,FALSE),IF(INDEX(Команды!$A$2:$AN$7500,MATCH(CA$3,Команды!$A$2:$A$7500,0),$E23+2)=Команды!$AJ$13,TRUE,FALSE),IF(INDEX(Команды!$A$2:$AN$7500,MATCH(CA$3,Команды!$A$2:$A$7500,0),$E23+2)=Команды!$AJ$14,TRUE,FALSE),IF(INDEX(Команды!$A$2:$AN$7500,MATCH(CA$3,Команды!$A$2:$A$7500,0),$E23+2)=Команды!$AJ$15,TRUE,FALSE),IF(INDEX(Команды!$A$2:$AN$7500,MATCH(CA$3,Команды!$A$2:$A$7500,0),$E23+2)=Команды!$AJ$16,TRUE,FALSE),IF(INDEX(Команды!$A$2:$AN$7500,MATCH(CA$3,Команды!$A$2:$A$7500,0),$E23+2)=Команды!$AJ$17,TRUE,FALSE),IF(INDEX(Команды!$A$2:$AN$7500,MATCH(CA$3,Команды!$A$2:$A$7500,0),$E23+2)=Команды!$AJ$18,TRUE,FALSE),IF(INDEX(Команды!$A$2:$AN$7500,MATCH(CA$3,Команды!$A$2:$A$7500,0),$E23+2)=Команды!$AJ$19,TRUE,FALSE)),INDEX(Команды!$AJ$2:$AL$19,MATCH(INDEX(Команды!$A$2:$AN$7500,MATCH(CA$3,Команды!$A$2:$A$7500,0),$E23+2),Команды!$AJ$2:$AJ$19,0),3),0)</f>
        <v>1.0208333333333333</v>
      </c>
      <c r="CC23" s="342"/>
      <c r="CD23" s="174">
        <f>IF(OR(IF(INDEX(Команды!$A$2:$AN$7500,MATCH(CD$3,Команды!$A$2:$A$7500,0),$E23+2)=Команды!$AJ$2,TRUE,FALSE),IF(INDEX(Команды!$A$2:$AN$7500,MATCH(CD$3,Команды!$A$2:$A$7500,0),$E23+2)=Команды!$AJ$3,TRUE,FALSE),IF(INDEX(Команды!$A$2:$AN$7500,MATCH(CD$3,Команды!$A$2:$A$7500,0),$E23+2)=Команды!$AJ$4,TRUE,FALSE),IF(INDEX(Команды!$A$2:$AN$7500,MATCH(CD$3,Команды!$A$2:$A$7500,0),$E23+2)=Команды!$AJ$5,TRUE,FALSE),IF(INDEX(Команды!$A$2:$AN$7500,MATCH(CD$3,Команды!$A$2:$A$7500,0),$E23+2)=Команды!$AJ$6,TRUE,FALSE),IF(INDEX(Команды!$A$2:$AN$7500,MATCH(CD$3,Команды!$A$2:$A$7500,0),$E23+2)=Команды!$AJ$7,TRUE,FALSE),IF(INDEX(Команды!$A$2:$AN$7500,MATCH(CD$3,Команды!$A$2:$A$7500,0),$E23+2)=Команды!$AJ$8,TRUE,FALSE),IF(INDEX(Команды!$A$2:$AN$7500,MATCH(CD$3,Команды!$A$2:$A$7500,0),$E23+2)=Команды!$AJ$9,TRUE,FALSE),IF(INDEX(Команды!$A$2:$AN$7500,MATCH(CD$3,Команды!$A$2:$A$7500,0),$E23+2)=Команды!$AJ$10,TRUE,FALSE),IF(INDEX(Команды!$A$2:$AN$7500,MATCH(CD$3,Команды!$A$2:$A$7500,0),$E23+2)=Команды!$AJ$11,TRUE,FALSE),IF(INDEX(Команды!$A$2:$AN$7500,MATCH(CD$3,Команды!$A$2:$A$7500,0),$E23+2)=Команды!$AJ$12,TRUE,FALSE),IF(INDEX(Команды!$A$2:$AN$7500,MATCH(CD$3,Команды!$A$2:$A$7500,0),$E23+2)=Команды!$AJ$13,TRUE,FALSE),IF(INDEX(Команды!$A$2:$AN$7500,MATCH(CD$3,Команды!$A$2:$A$7500,0),$E23+2)=Команды!$AJ$14,TRUE,FALSE),IF(INDEX(Команды!$A$2:$AN$7500,MATCH(CD$3,Команды!$A$2:$A$7500,0),$E23+2)=Команды!$AJ$15,TRUE,FALSE),IF(INDEX(Команды!$A$2:$AN$7500,MATCH(CD$3,Команды!$A$2:$A$7500,0),$E23+2)=Команды!$AJ$16,TRUE,FALSE),,IF(INDEX(Команды!$A$2:$AN$7500,MATCH(CD$3,Команды!$A$2:$A$7500,0),$E23+2)=Команды!$AJ$17,TRUE,FALSE),,IF(INDEX(Команды!$A$2:$AN$7500,MATCH(CD$3,Команды!$A$2:$A$7500,0),$E23+2)=Команды!$AJ$18,TRUE,FALSE),,IF(INDEX(Команды!$A$2:$AN$7500,MATCH(CD$3,Команды!$A$2:$A$7500,0),$E23+2)=Команды!$AJ$19,TRUE,FALSE)),INDEX(Команды!$AJ$2:$AK$19,MATCH(INDEX(Команды!$A$2:$AN$7500,MATCH(CD$3,Команды!$A$2:$A$7500,0),$E23+2),Команды!$AJ$2:$AJ$19,0),2),0)</f>
        <v>0.64583333333333337</v>
      </c>
      <c r="CE23" s="175">
        <f>IF(OR(IF(INDEX(Команды!$A$2:$AN$7500,MATCH(CD$3,Команды!$A$2:$A$7500,0),$E23+2)=Команды!$AJ$2,TRUE,FALSE),IF(INDEX(Команды!$A$2:$AN$7500,MATCH(CD$3,Команды!$A$2:$A$7500,0),$E23+2)=Команды!$AJ$3,TRUE,FALSE),IF(INDEX(Команды!$A$2:$AN$7500,MATCH(CD$3,Команды!$A$2:$A$7500,0),$E23+2)=Команды!$AJ$4,TRUE,FALSE),IF(INDEX(Команды!$A$2:$AN$7500,MATCH(CD$3,Команды!$A$2:$A$7500,0),$E23+2)=Команды!$AJ$5,TRUE,FALSE),IF(INDEX(Команды!$A$2:$AN$7500,MATCH(CD$3,Команды!$A$2:$A$7500,0),$E23+2)=Команды!$AJ$6,TRUE,FALSE),IF(INDEX(Команды!$A$2:$AN$7500,MATCH(CD$3,Команды!$A$2:$A$7500,0),$E23+2)=Команды!$AJ$7,TRUE,FALSE),IF(INDEX(Команды!$A$2:$AN$7500,MATCH(CD$3,Команды!$A$2:$A$7500,0),$E23+2)=Команды!$AJ$8,TRUE,FALSE),IF(INDEX(Команды!$A$2:$AN$7500,MATCH(CD$3,Команды!$A$2:$A$7500,0),$E23+2)=Команды!$AJ$9,TRUE,FALSE),IF(INDEX(Команды!$A$2:$AN$7500,MATCH(CD$3,Команды!$A$2:$A$7500,0),$E23+2)=Команды!$AJ$10,TRUE,FALSE),IF(INDEX(Команды!$A$2:$AN$7500,MATCH(CD$3,Команды!$A$2:$A$7500,0),$E23+2)=Команды!$AJ$11,TRUE,FALSE),IF(INDEX(Команды!$A$2:$AN$7500,MATCH(CD$3,Команды!$A$2:$A$7500,0),$E23+2)=Команды!$AJ$12,TRUE,FALSE),IF(INDEX(Команды!$A$2:$AN$7500,MATCH(CD$3,Команды!$A$2:$A$7500,0),$E23+2)=Команды!$AJ$13,TRUE,FALSE),IF(INDEX(Команды!$A$2:$AN$7500,MATCH(CD$3,Команды!$A$2:$A$7500,0),$E23+2)=Команды!$AJ$14,TRUE,FALSE),IF(INDEX(Команды!$A$2:$AN$7500,MATCH(CD$3,Команды!$A$2:$A$7500,0),$E23+2)=Команды!$AJ$15,TRUE,FALSE),IF(INDEX(Команды!$A$2:$AN$7500,MATCH(CD$3,Команды!$A$2:$A$7500,0),$E23+2)=Команды!$AJ$16,TRUE,FALSE),IF(INDEX(Команды!$A$2:$AN$7500,MATCH(CD$3,Команды!$A$2:$A$7500,0),$E23+2)=Команды!$AJ$17,TRUE,FALSE),IF(INDEX(Команды!$A$2:$AN$7500,MATCH(CD$3,Команды!$A$2:$A$7500,0),$E23+2)=Команды!$AJ$18,TRUE,FALSE),IF(INDEX(Команды!$A$2:$AN$7500,MATCH(CD$3,Команды!$A$2:$A$7500,0),$E23+2)=Команды!$AJ$19,TRUE,FALSE)),INDEX(Команды!$AJ$2:$AL$19,MATCH(INDEX(Команды!$A$2:$AN$7500,MATCH(CD$3,Команды!$A$2:$A$7500,0),$E23+2),Команды!$AJ$2:$AJ$19,0),3),0)</f>
        <v>1.0208333333333333</v>
      </c>
      <c r="CF23" s="342"/>
      <c r="CG23" s="174">
        <f>IF(OR(IF(INDEX(Команды!$A$2:$AN$7500,MATCH(CG$3,Команды!$A$2:$A$7500,0),$E23+2)=Команды!$AJ$2,TRUE,FALSE),IF(INDEX(Команды!$A$2:$AN$7500,MATCH(CG$3,Команды!$A$2:$A$7500,0),$E23+2)=Команды!$AJ$3,TRUE,FALSE),IF(INDEX(Команды!$A$2:$AN$7500,MATCH(CG$3,Команды!$A$2:$A$7500,0),$E23+2)=Команды!$AJ$4,TRUE,FALSE),IF(INDEX(Команды!$A$2:$AN$7500,MATCH(CG$3,Команды!$A$2:$A$7500,0),$E23+2)=Команды!$AJ$5,TRUE,FALSE),IF(INDEX(Команды!$A$2:$AN$7500,MATCH(CG$3,Команды!$A$2:$A$7500,0),$E23+2)=Команды!$AJ$6,TRUE,FALSE),IF(INDEX(Команды!$A$2:$AN$7500,MATCH(CG$3,Команды!$A$2:$A$7500,0),$E23+2)=Команды!$AJ$7,TRUE,FALSE),IF(INDEX(Команды!$A$2:$AN$7500,MATCH(CG$3,Команды!$A$2:$A$7500,0),$E23+2)=Команды!$AJ$8,TRUE,FALSE),IF(INDEX(Команды!$A$2:$AN$7500,MATCH(CG$3,Команды!$A$2:$A$7500,0),$E23+2)=Команды!$AJ$9,TRUE,FALSE),IF(INDEX(Команды!$A$2:$AN$7500,MATCH(CG$3,Команды!$A$2:$A$7500,0),$E23+2)=Команды!$AJ$10,TRUE,FALSE),IF(INDEX(Команды!$A$2:$AN$7500,MATCH(CG$3,Команды!$A$2:$A$7500,0),$E23+2)=Команды!$AJ$11,TRUE,FALSE),IF(INDEX(Команды!$A$2:$AN$7500,MATCH(CG$3,Команды!$A$2:$A$7500,0),$E23+2)=Команды!$AJ$12,TRUE,FALSE),IF(INDEX(Команды!$A$2:$AN$7500,MATCH(CG$3,Команды!$A$2:$A$7500,0),$E23+2)=Команды!$AJ$13,TRUE,FALSE),IF(INDEX(Команды!$A$2:$AN$7500,MATCH(CG$3,Команды!$A$2:$A$7500,0),$E23+2)=Команды!$AJ$14,TRUE,FALSE),IF(INDEX(Команды!$A$2:$AN$7500,MATCH(CG$3,Команды!$A$2:$A$7500,0),$E23+2)=Команды!$AJ$15,TRUE,FALSE),IF(INDEX(Команды!$A$2:$AN$7500,MATCH(CG$3,Команды!$A$2:$A$7500,0),$E23+2)=Команды!$AJ$16,TRUE,FALSE),,IF(INDEX(Команды!$A$2:$AN$7500,MATCH(CG$3,Команды!$A$2:$A$7500,0),$E23+2)=Команды!$AJ$17,TRUE,FALSE),,IF(INDEX(Команды!$A$2:$AN$7500,MATCH(CG$3,Команды!$A$2:$A$7500,0),$E23+2)=Команды!$AJ$18,TRUE,FALSE),,IF(INDEX(Команды!$A$2:$AN$7500,MATCH(CG$3,Команды!$A$2:$A$7500,0),$E23+2)=Команды!$AJ$19,TRUE,FALSE)),INDEX(Команды!$AJ$2:$AK$19,MATCH(INDEX(Команды!$A$2:$AN$7500,MATCH(CG$3,Команды!$A$2:$A$7500,0),$E23+2),Команды!$AJ$2:$AJ$19,0),2),0)</f>
        <v>0.64583333333333337</v>
      </c>
      <c r="CH23" s="175">
        <f>IF(OR(IF(INDEX(Команды!$A$2:$AN$7500,MATCH(CG$3,Команды!$A$2:$A$7500,0),$E23+2)=Команды!$AJ$2,TRUE,FALSE),IF(INDEX(Команды!$A$2:$AN$7500,MATCH(CG$3,Команды!$A$2:$A$7500,0),$E23+2)=Команды!$AJ$3,TRUE,FALSE),IF(INDEX(Команды!$A$2:$AN$7500,MATCH(CG$3,Команды!$A$2:$A$7500,0),$E23+2)=Команды!$AJ$4,TRUE,FALSE),IF(INDEX(Команды!$A$2:$AN$7500,MATCH(CG$3,Команды!$A$2:$A$7500,0),$E23+2)=Команды!$AJ$5,TRUE,FALSE),IF(INDEX(Команды!$A$2:$AN$7500,MATCH(CG$3,Команды!$A$2:$A$7500,0),$E23+2)=Команды!$AJ$6,TRUE,FALSE),IF(INDEX(Команды!$A$2:$AN$7500,MATCH(CG$3,Команды!$A$2:$A$7500,0),$E23+2)=Команды!$AJ$7,TRUE,FALSE),IF(INDEX(Команды!$A$2:$AN$7500,MATCH(CG$3,Команды!$A$2:$A$7500,0),$E23+2)=Команды!$AJ$8,TRUE,FALSE),IF(INDEX(Команды!$A$2:$AN$7500,MATCH(CG$3,Команды!$A$2:$A$7500,0),$E23+2)=Команды!$AJ$9,TRUE,FALSE),IF(INDEX(Команды!$A$2:$AN$7500,MATCH(CG$3,Команды!$A$2:$A$7500,0),$E23+2)=Команды!$AJ$10,TRUE,FALSE),IF(INDEX(Команды!$A$2:$AN$7500,MATCH(CG$3,Команды!$A$2:$A$7500,0),$E23+2)=Команды!$AJ$11,TRUE,FALSE),IF(INDEX(Команды!$A$2:$AN$7500,MATCH(CG$3,Команды!$A$2:$A$7500,0),$E23+2)=Команды!$AJ$12,TRUE,FALSE),IF(INDEX(Команды!$A$2:$AN$7500,MATCH(CG$3,Команды!$A$2:$A$7500,0),$E23+2)=Команды!$AJ$13,TRUE,FALSE),IF(INDEX(Команды!$A$2:$AN$7500,MATCH(CG$3,Команды!$A$2:$A$7500,0),$E23+2)=Команды!$AJ$14,TRUE,FALSE),IF(INDEX(Команды!$A$2:$AN$7500,MATCH(CG$3,Команды!$A$2:$A$7500,0),$E23+2)=Команды!$AJ$15,TRUE,FALSE),IF(INDEX(Команды!$A$2:$AN$7500,MATCH(CG$3,Команды!$A$2:$A$7500,0),$E23+2)=Команды!$AJ$16,TRUE,FALSE),IF(INDEX(Команды!$A$2:$AN$7500,MATCH(CG$3,Команды!$A$2:$A$7500,0),$E23+2)=Команды!$AJ$17,TRUE,FALSE),IF(INDEX(Команды!$A$2:$AN$7500,MATCH(CG$3,Команды!$A$2:$A$7500,0),$E23+2)=Команды!$AJ$18,TRUE,FALSE),IF(INDEX(Команды!$A$2:$AN$7500,MATCH(CG$3,Команды!$A$2:$A$7500,0),$E23+2)=Команды!$AJ$19,TRUE,FALSE)),INDEX(Команды!$AJ$2:$AL$19,MATCH(INDEX(Команды!$A$2:$AN$7500,MATCH(CG$3,Команды!$A$2:$A$7500,0),$E23+2),Команды!$AJ$2:$AJ$19,0),3),0)</f>
        <v>1.0208333333333333</v>
      </c>
      <c r="CI23" s="342"/>
      <c r="CJ23" s="174" t="str">
        <f>IF(OR(IF(INDEX(Команды!$A$2:$AN$7500,MATCH(CJ$3,Команды!$A$2:$A$7500,0),$E23+2)=Команды!$AJ$2,TRUE,FALSE),IF(INDEX(Команды!$A$2:$AN$7500,MATCH(CJ$3,Команды!$A$2:$A$7500,0),$E23+2)=Команды!$AJ$3,TRUE,FALSE),IF(INDEX(Команды!$A$2:$AN$7500,MATCH(CJ$3,Команды!$A$2:$A$7500,0),$E23+2)=Команды!$AJ$4,TRUE,FALSE),IF(INDEX(Команды!$A$2:$AN$7500,MATCH(CJ$3,Команды!$A$2:$A$7500,0),$E23+2)=Команды!$AJ$5,TRUE,FALSE),IF(INDEX(Команды!$A$2:$AN$7500,MATCH(CJ$3,Команды!$A$2:$A$7500,0),$E23+2)=Команды!$AJ$6,TRUE,FALSE),IF(INDEX(Команды!$A$2:$AN$7500,MATCH(CJ$3,Команды!$A$2:$A$7500,0),$E23+2)=Команды!$AJ$7,TRUE,FALSE),IF(INDEX(Команды!$A$2:$AN$7500,MATCH(CJ$3,Команды!$A$2:$A$7500,0),$E23+2)=Команды!$AJ$8,TRUE,FALSE),IF(INDEX(Команды!$A$2:$AN$7500,MATCH(CJ$3,Команды!$A$2:$A$7500,0),$E23+2)=Команды!$AJ$9,TRUE,FALSE),IF(INDEX(Команды!$A$2:$AN$7500,MATCH(CJ$3,Команды!$A$2:$A$7500,0),$E23+2)=Команды!$AJ$10,TRUE,FALSE),IF(INDEX(Команды!$A$2:$AN$7500,MATCH(CJ$3,Команды!$A$2:$A$7500,0),$E23+2)=Команды!$AJ$11,TRUE,FALSE),IF(INDEX(Команды!$A$2:$AN$7500,MATCH(CJ$3,Команды!$A$2:$A$7500,0),$E23+2)=Команды!$AJ$12,TRUE,FALSE),IF(INDEX(Команды!$A$2:$AN$7500,MATCH(CJ$3,Команды!$A$2:$A$7500,0),$E23+2)=Команды!$AJ$13,TRUE,FALSE),IF(INDEX(Команды!$A$2:$AN$7500,MATCH(CJ$3,Команды!$A$2:$A$7500,0),$E23+2)=Команды!$AJ$14,TRUE,FALSE),IF(INDEX(Команды!$A$2:$AN$7500,MATCH(CJ$3,Команды!$A$2:$A$7500,0),$E23+2)=Команды!$AJ$15,TRUE,FALSE),IF(INDEX(Команды!$A$2:$AN$7500,MATCH(CJ$3,Команды!$A$2:$A$7500,0),$E23+2)=Команды!$AJ$16,TRUE,FALSE),,IF(INDEX(Команды!$A$2:$AN$7500,MATCH(CJ$3,Команды!$A$2:$A$7500,0),$E23+2)=Команды!$AJ$17,TRUE,FALSE),,IF(INDEX(Команды!$A$2:$AN$7500,MATCH(CJ$3,Команды!$A$2:$A$7500,0),$E23+2)=Команды!$AJ$18,TRUE,FALSE),,IF(INDEX(Команды!$A$2:$AN$7500,MATCH(CJ$3,Команды!$A$2:$A$7500,0),$E23+2)=Команды!$AJ$19,TRUE,FALSE)),INDEX(Команды!$AJ$2:$AK$19,MATCH(INDEX(Команды!$A$2:$AN$7500,MATCH(CJ$3,Команды!$A$2:$A$7500,0),$E23+2),Команды!$AJ$2:$AJ$19,0),2),0)</f>
        <v>В</v>
      </c>
      <c r="CK23" s="175" t="str">
        <f>IF(OR(IF(INDEX(Команды!$A$2:$AN$7500,MATCH(CJ$3,Команды!$A$2:$A$7500,0),$E23+2)=Команды!$AJ$2,TRUE,FALSE),IF(INDEX(Команды!$A$2:$AN$7500,MATCH(CJ$3,Команды!$A$2:$A$7500,0),$E23+2)=Команды!$AJ$3,TRUE,FALSE),IF(INDEX(Команды!$A$2:$AN$7500,MATCH(CJ$3,Команды!$A$2:$A$7500,0),$E23+2)=Команды!$AJ$4,TRUE,FALSE),IF(INDEX(Команды!$A$2:$AN$7500,MATCH(CJ$3,Команды!$A$2:$A$7500,0),$E23+2)=Команды!$AJ$5,TRUE,FALSE),IF(INDEX(Команды!$A$2:$AN$7500,MATCH(CJ$3,Команды!$A$2:$A$7500,0),$E23+2)=Команды!$AJ$6,TRUE,FALSE),IF(INDEX(Команды!$A$2:$AN$7500,MATCH(CJ$3,Команды!$A$2:$A$7500,0),$E23+2)=Команды!$AJ$7,TRUE,FALSE),IF(INDEX(Команды!$A$2:$AN$7500,MATCH(CJ$3,Команды!$A$2:$A$7500,0),$E23+2)=Команды!$AJ$8,TRUE,FALSE),IF(INDEX(Команды!$A$2:$AN$7500,MATCH(CJ$3,Команды!$A$2:$A$7500,0),$E23+2)=Команды!$AJ$9,TRUE,FALSE),IF(INDEX(Команды!$A$2:$AN$7500,MATCH(CJ$3,Команды!$A$2:$A$7500,0),$E23+2)=Команды!$AJ$10,TRUE,FALSE),IF(INDEX(Команды!$A$2:$AN$7500,MATCH(CJ$3,Команды!$A$2:$A$7500,0),$E23+2)=Команды!$AJ$11,TRUE,FALSE),IF(INDEX(Команды!$A$2:$AN$7500,MATCH(CJ$3,Команды!$A$2:$A$7500,0),$E23+2)=Команды!$AJ$12,TRUE,FALSE),IF(INDEX(Команды!$A$2:$AN$7500,MATCH(CJ$3,Команды!$A$2:$A$7500,0),$E23+2)=Команды!$AJ$13,TRUE,FALSE),IF(INDEX(Команды!$A$2:$AN$7500,MATCH(CJ$3,Команды!$A$2:$A$7500,0),$E23+2)=Команды!$AJ$14,TRUE,FALSE),IF(INDEX(Команды!$A$2:$AN$7500,MATCH(CJ$3,Команды!$A$2:$A$7500,0),$E23+2)=Команды!$AJ$15,TRUE,FALSE),IF(INDEX(Команды!$A$2:$AN$7500,MATCH(CJ$3,Команды!$A$2:$A$7500,0),$E23+2)=Команды!$AJ$16,TRUE,FALSE),IF(INDEX(Команды!$A$2:$AN$7500,MATCH(CJ$3,Команды!$A$2:$A$7500,0),$E23+2)=Команды!$AJ$17,TRUE,FALSE),IF(INDEX(Команды!$A$2:$AN$7500,MATCH(CJ$3,Команды!$A$2:$A$7500,0),$E23+2)=Команды!$AJ$18,TRUE,FALSE),IF(INDEX(Команды!$A$2:$AN$7500,MATCH(CJ$3,Команды!$A$2:$A$7500,0),$E23+2)=Команды!$AJ$19,TRUE,FALSE)),INDEX(Команды!$AJ$2:$AL$19,MATCH(INDEX(Команды!$A$2:$AN$7500,MATCH(CJ$3,Команды!$A$2:$A$7500,0),$E23+2),Команды!$AJ$2:$AJ$19,0),3),0)</f>
        <v>В</v>
      </c>
      <c r="CL23" s="342"/>
      <c r="CM23" s="174" t="str">
        <f>IF(OR(IF(INDEX(Команды!$A$2:$AN$7500,MATCH(CM$3,Команды!$A$2:$A$7500,0),$E23+2)=Команды!$AJ$2,TRUE,FALSE),IF(INDEX(Команды!$A$2:$AN$7500,MATCH(CM$3,Команды!$A$2:$A$7500,0),$E23+2)=Команды!$AJ$3,TRUE,FALSE),IF(INDEX(Команды!$A$2:$AN$7500,MATCH(CM$3,Команды!$A$2:$A$7500,0),$E23+2)=Команды!$AJ$4,TRUE,FALSE),IF(INDEX(Команды!$A$2:$AN$7500,MATCH(CM$3,Команды!$A$2:$A$7500,0),$E23+2)=Команды!$AJ$5,TRUE,FALSE),IF(INDEX(Команды!$A$2:$AN$7500,MATCH(CM$3,Команды!$A$2:$A$7500,0),$E23+2)=Команды!$AJ$6,TRUE,FALSE),IF(INDEX(Команды!$A$2:$AN$7500,MATCH(CM$3,Команды!$A$2:$A$7500,0),$E23+2)=Команды!$AJ$7,TRUE,FALSE),IF(INDEX(Команды!$A$2:$AN$7500,MATCH(CM$3,Команды!$A$2:$A$7500,0),$E23+2)=Команды!$AJ$8,TRUE,FALSE),IF(INDEX(Команды!$A$2:$AN$7500,MATCH(CM$3,Команды!$A$2:$A$7500,0),$E23+2)=Команды!$AJ$9,TRUE,FALSE),IF(INDEX(Команды!$A$2:$AN$7500,MATCH(CM$3,Команды!$A$2:$A$7500,0),$E23+2)=Команды!$AJ$10,TRUE,FALSE),IF(INDEX(Команды!$A$2:$AN$7500,MATCH(CM$3,Команды!$A$2:$A$7500,0),$E23+2)=Команды!$AJ$11,TRUE,FALSE),IF(INDEX(Команды!$A$2:$AN$7500,MATCH(CM$3,Команды!$A$2:$A$7500,0),$E23+2)=Команды!$AJ$12,TRUE,FALSE),IF(INDEX(Команды!$A$2:$AN$7500,MATCH(CM$3,Команды!$A$2:$A$7500,0),$E23+2)=Команды!$AJ$13,TRUE,FALSE),IF(INDEX(Команды!$A$2:$AN$7500,MATCH(CM$3,Команды!$A$2:$A$7500,0),$E23+2)=Команды!$AJ$14,TRUE,FALSE),IF(INDEX(Команды!$A$2:$AN$7500,MATCH(CM$3,Команды!$A$2:$A$7500,0),$E23+2)=Команды!$AJ$15,TRUE,FALSE),IF(INDEX(Команды!$A$2:$AN$7500,MATCH(CM$3,Команды!$A$2:$A$7500,0),$E23+2)=Команды!$AJ$16,TRUE,FALSE),,IF(INDEX(Команды!$A$2:$AN$7500,MATCH(CM$3,Команды!$A$2:$A$7500,0),$E23+2)=Команды!$AJ$17,TRUE,FALSE),,IF(INDEX(Команды!$A$2:$AN$7500,MATCH(CM$3,Команды!$A$2:$A$7500,0),$E23+2)=Команды!$AJ$18,TRUE,FALSE),,IF(INDEX(Команды!$A$2:$AN$7500,MATCH(CM$3,Команды!$A$2:$A$7500,0),$E23+2)=Команды!$AJ$19,TRUE,FALSE)),INDEX(Команды!$AJ$2:$AK$19,MATCH(INDEX(Команды!$A$2:$AN$7500,MATCH(CM$3,Команды!$A$2:$A$7500,0),$E23+2),Команды!$AJ$2:$AJ$19,0),2),0)</f>
        <v>В</v>
      </c>
      <c r="CN23" s="175" t="str">
        <f>IF(OR(IF(INDEX(Команды!$A$2:$AN$7500,MATCH(CM$3,Команды!$A$2:$A$7500,0),$E23+2)=Команды!$AJ$2,TRUE,FALSE),IF(INDEX(Команды!$A$2:$AN$7500,MATCH(CM$3,Команды!$A$2:$A$7500,0),$E23+2)=Команды!$AJ$3,TRUE,FALSE),IF(INDEX(Команды!$A$2:$AN$7500,MATCH(CM$3,Команды!$A$2:$A$7500,0),$E23+2)=Команды!$AJ$4,TRUE,FALSE),IF(INDEX(Команды!$A$2:$AN$7500,MATCH(CM$3,Команды!$A$2:$A$7500,0),$E23+2)=Команды!$AJ$5,TRUE,FALSE),IF(INDEX(Команды!$A$2:$AN$7500,MATCH(CM$3,Команды!$A$2:$A$7500,0),$E23+2)=Команды!$AJ$6,TRUE,FALSE),IF(INDEX(Команды!$A$2:$AN$7500,MATCH(CM$3,Команды!$A$2:$A$7500,0),$E23+2)=Команды!$AJ$7,TRUE,FALSE),IF(INDEX(Команды!$A$2:$AN$7500,MATCH(CM$3,Команды!$A$2:$A$7500,0),$E23+2)=Команды!$AJ$8,TRUE,FALSE),IF(INDEX(Команды!$A$2:$AN$7500,MATCH(CM$3,Команды!$A$2:$A$7500,0),$E23+2)=Команды!$AJ$9,TRUE,FALSE),IF(INDEX(Команды!$A$2:$AN$7500,MATCH(CM$3,Команды!$A$2:$A$7500,0),$E23+2)=Команды!$AJ$10,TRUE,FALSE),IF(INDEX(Команды!$A$2:$AN$7500,MATCH(CM$3,Команды!$A$2:$A$7500,0),$E23+2)=Команды!$AJ$11,TRUE,FALSE),IF(INDEX(Команды!$A$2:$AN$7500,MATCH(CM$3,Команды!$A$2:$A$7500,0),$E23+2)=Команды!$AJ$12,TRUE,FALSE),IF(INDEX(Команды!$A$2:$AN$7500,MATCH(CM$3,Команды!$A$2:$A$7500,0),$E23+2)=Команды!$AJ$13,TRUE,FALSE),IF(INDEX(Команды!$A$2:$AN$7500,MATCH(CM$3,Команды!$A$2:$A$7500,0),$E23+2)=Команды!$AJ$14,TRUE,FALSE),IF(INDEX(Команды!$A$2:$AN$7500,MATCH(CM$3,Команды!$A$2:$A$7500,0),$E23+2)=Команды!$AJ$15,TRUE,FALSE),IF(INDEX(Команды!$A$2:$AN$7500,MATCH(CM$3,Команды!$A$2:$A$7500,0),$E23+2)=Команды!$AJ$16,TRUE,FALSE),IF(INDEX(Команды!$A$2:$AN$7500,MATCH(CM$3,Команды!$A$2:$A$7500,0),$E23+2)=Команды!$AJ$17,TRUE,FALSE),IF(INDEX(Команды!$A$2:$AN$7500,MATCH(CM$3,Команды!$A$2:$A$7500,0),$E23+2)=Команды!$AJ$18,TRUE,FALSE),IF(INDEX(Команды!$A$2:$AN$7500,MATCH(CM$3,Команды!$A$2:$A$7500,0),$E23+2)=Команды!$AJ$19,TRUE,FALSE)),INDEX(Команды!$AJ$2:$AL$19,MATCH(INDEX(Команды!$A$2:$AN$7500,MATCH(CM$3,Команды!$A$2:$A$7500,0),$E23+2),Команды!$AJ$2:$AJ$19,0),3),0)</f>
        <v>В</v>
      </c>
      <c r="CO23" s="342"/>
      <c r="CP23" s="174">
        <f>IF(OR(IF(INDEX(Команды!$A$2:$AN$7500,MATCH(CP$3,Команды!$A$2:$A$7500,0),$E23+2)=Команды!$AJ$2,TRUE,FALSE),IF(INDEX(Команды!$A$2:$AN$7500,MATCH(CP$3,Команды!$A$2:$A$7500,0),$E23+2)=Команды!$AJ$3,TRUE,FALSE),IF(INDEX(Команды!$A$2:$AN$7500,MATCH(CP$3,Команды!$A$2:$A$7500,0),$E23+2)=Команды!$AJ$4,TRUE,FALSE),IF(INDEX(Команды!$A$2:$AN$7500,MATCH(CP$3,Команды!$A$2:$A$7500,0),$E23+2)=Команды!$AJ$5,TRUE,FALSE),IF(INDEX(Команды!$A$2:$AN$7500,MATCH(CP$3,Команды!$A$2:$A$7500,0),$E23+2)=Команды!$AJ$6,TRUE,FALSE),IF(INDEX(Команды!$A$2:$AN$7500,MATCH(CP$3,Команды!$A$2:$A$7500,0),$E23+2)=Команды!$AJ$7,TRUE,FALSE),IF(INDEX(Команды!$A$2:$AN$7500,MATCH(CP$3,Команды!$A$2:$A$7500,0),$E23+2)=Команды!$AJ$8,TRUE,FALSE),IF(INDEX(Команды!$A$2:$AN$7500,MATCH(CP$3,Команды!$A$2:$A$7500,0),$E23+2)=Команды!$AJ$9,TRUE,FALSE),IF(INDEX(Команды!$A$2:$AN$7500,MATCH(CP$3,Команды!$A$2:$A$7500,0),$E23+2)=Команды!$AJ$10,TRUE,FALSE),IF(INDEX(Команды!$A$2:$AN$7500,MATCH(CP$3,Команды!$A$2:$A$7500,0),$E23+2)=Команды!$AJ$11,TRUE,FALSE),IF(INDEX(Команды!$A$2:$AN$7500,MATCH(CP$3,Команды!$A$2:$A$7500,0),$E23+2)=Команды!$AJ$12,TRUE,FALSE),IF(INDEX(Команды!$A$2:$AN$7500,MATCH(CP$3,Команды!$A$2:$A$7500,0),$E23+2)=Команды!$AJ$13,TRUE,FALSE),IF(INDEX(Команды!$A$2:$AN$7500,MATCH(CP$3,Команды!$A$2:$A$7500,0),$E23+2)=Команды!$AJ$14,TRUE,FALSE),IF(INDEX(Команды!$A$2:$AN$7500,MATCH(CP$3,Команды!$A$2:$A$7500,0),$E23+2)=Команды!$AJ$15,TRUE,FALSE),IF(INDEX(Команды!$A$2:$AN$7500,MATCH(CP$3,Команды!$A$2:$A$7500,0),$E23+2)=Команды!$AJ$16,TRUE,FALSE),,IF(INDEX(Команды!$A$2:$AN$7500,MATCH(CP$3,Команды!$A$2:$A$7500,0),$E23+2)=Команды!$AJ$17,TRUE,FALSE),,IF(INDEX(Команды!$A$2:$AN$7500,MATCH(CP$3,Команды!$A$2:$A$7500,0),$E23+2)=Команды!$AJ$18,TRUE,FALSE),,IF(INDEX(Команды!$A$2:$AN$7500,MATCH(CP$3,Команды!$A$2:$A$7500,0),$E23+2)=Команды!$AJ$19,TRUE,FALSE)),INDEX(Команды!$AJ$2:$AK$19,MATCH(INDEX(Команды!$A$2:$AN$7500,MATCH(CP$3,Команды!$A$2:$A$7500,0),$E23+2),Команды!$AJ$2:$AJ$19,0),2),0)</f>
        <v>0.3125</v>
      </c>
      <c r="CQ23" s="175">
        <f>IF(OR(IF(INDEX(Команды!$A$2:$AN$7500,MATCH(CP$3,Команды!$A$2:$A$7500,0),$E23+2)=Команды!$AJ$2,TRUE,FALSE),IF(INDEX(Команды!$A$2:$AN$7500,MATCH(CP$3,Команды!$A$2:$A$7500,0),$E23+2)=Команды!$AJ$3,TRUE,FALSE),IF(INDEX(Команды!$A$2:$AN$7500,MATCH(CP$3,Команды!$A$2:$A$7500,0),$E23+2)=Команды!$AJ$4,TRUE,FALSE),IF(INDEX(Команды!$A$2:$AN$7500,MATCH(CP$3,Команды!$A$2:$A$7500,0),$E23+2)=Команды!$AJ$5,TRUE,FALSE),IF(INDEX(Команды!$A$2:$AN$7500,MATCH(CP$3,Команды!$A$2:$A$7500,0),$E23+2)=Команды!$AJ$6,TRUE,FALSE),IF(INDEX(Команды!$A$2:$AN$7500,MATCH(CP$3,Команды!$A$2:$A$7500,0),$E23+2)=Команды!$AJ$7,TRUE,FALSE),IF(INDEX(Команды!$A$2:$AN$7500,MATCH(CP$3,Команды!$A$2:$A$7500,0),$E23+2)=Команды!$AJ$8,TRUE,FALSE),IF(INDEX(Команды!$A$2:$AN$7500,MATCH(CP$3,Команды!$A$2:$A$7500,0),$E23+2)=Команды!$AJ$9,TRUE,FALSE),IF(INDEX(Команды!$A$2:$AN$7500,MATCH(CP$3,Команды!$A$2:$A$7500,0),$E23+2)=Команды!$AJ$10,TRUE,FALSE),IF(INDEX(Команды!$A$2:$AN$7500,MATCH(CP$3,Команды!$A$2:$A$7500,0),$E23+2)=Команды!$AJ$11,TRUE,FALSE),IF(INDEX(Команды!$A$2:$AN$7500,MATCH(CP$3,Команды!$A$2:$A$7500,0),$E23+2)=Команды!$AJ$12,TRUE,FALSE),IF(INDEX(Команды!$A$2:$AN$7500,MATCH(CP$3,Команды!$A$2:$A$7500,0),$E23+2)=Команды!$AJ$13,TRUE,FALSE),IF(INDEX(Команды!$A$2:$AN$7500,MATCH(CP$3,Команды!$A$2:$A$7500,0),$E23+2)=Команды!$AJ$14,TRUE,FALSE),IF(INDEX(Команды!$A$2:$AN$7500,MATCH(CP$3,Команды!$A$2:$A$7500,0),$E23+2)=Команды!$AJ$15,TRUE,FALSE),IF(INDEX(Команды!$A$2:$AN$7500,MATCH(CP$3,Команды!$A$2:$A$7500,0),$E23+2)=Команды!$AJ$16,TRUE,FALSE),IF(INDEX(Команды!$A$2:$AN$7500,MATCH(CP$3,Команды!$A$2:$A$7500,0),$E23+2)=Команды!$AJ$17,TRUE,FALSE),IF(INDEX(Команды!$A$2:$AN$7500,MATCH(CP$3,Команды!$A$2:$A$7500,0),$E23+2)=Команды!$AJ$18,TRUE,FALSE),IF(INDEX(Команды!$A$2:$AN$7500,MATCH(CP$3,Команды!$A$2:$A$7500,0),$E23+2)=Команды!$AJ$19,TRUE,FALSE)),INDEX(Команды!$AJ$2:$AL$19,MATCH(INDEX(Команды!$A$2:$AN$7500,MATCH(CP$3,Команды!$A$2:$A$7500,0),$E23+2),Команды!$AJ$2:$AJ$19,0),3),0)</f>
        <v>0.6875</v>
      </c>
      <c r="CR23" s="342"/>
      <c r="CS23" s="174">
        <f>IF(OR(IF(INDEX(Команды!$A$2:$AN$7500,MATCH(CS$3,Команды!$A$2:$A$7500,0),$E23+2)=Команды!$AJ$2,TRUE,FALSE),IF(INDEX(Команды!$A$2:$AN$7500,MATCH(CS$3,Команды!$A$2:$A$7500,0),$E23+2)=Команды!$AJ$3,TRUE,FALSE),IF(INDEX(Команды!$A$2:$AN$7500,MATCH(CS$3,Команды!$A$2:$A$7500,0),$E23+2)=Команды!$AJ$4,TRUE,FALSE),IF(INDEX(Команды!$A$2:$AN$7500,MATCH(CS$3,Команды!$A$2:$A$7500,0),$E23+2)=Команды!$AJ$5,TRUE,FALSE),IF(INDEX(Команды!$A$2:$AN$7500,MATCH(CS$3,Команды!$A$2:$A$7500,0),$E23+2)=Команды!$AJ$6,TRUE,FALSE),IF(INDEX(Команды!$A$2:$AN$7500,MATCH(CS$3,Команды!$A$2:$A$7500,0),$E23+2)=Команды!$AJ$7,TRUE,FALSE),IF(INDEX(Команды!$A$2:$AN$7500,MATCH(CS$3,Команды!$A$2:$A$7500,0),$E23+2)=Команды!$AJ$8,TRUE,FALSE),IF(INDEX(Команды!$A$2:$AN$7500,MATCH(CS$3,Команды!$A$2:$A$7500,0),$E23+2)=Команды!$AJ$9,TRUE,FALSE),IF(INDEX(Команды!$A$2:$AN$7500,MATCH(CS$3,Команды!$A$2:$A$7500,0),$E23+2)=Команды!$AJ$10,TRUE,FALSE),IF(INDEX(Команды!$A$2:$AN$7500,MATCH(CS$3,Команды!$A$2:$A$7500,0),$E23+2)=Команды!$AJ$11,TRUE,FALSE),IF(INDEX(Команды!$A$2:$AN$7500,MATCH(CS$3,Команды!$A$2:$A$7500,0),$E23+2)=Команды!$AJ$12,TRUE,FALSE),IF(INDEX(Команды!$A$2:$AN$7500,MATCH(CS$3,Команды!$A$2:$A$7500,0),$E23+2)=Команды!$AJ$13,TRUE,FALSE),IF(INDEX(Команды!$A$2:$AN$7500,MATCH(CS$3,Команды!$A$2:$A$7500,0),$E23+2)=Команды!$AJ$14,TRUE,FALSE),IF(INDEX(Команды!$A$2:$AN$7500,MATCH(CS$3,Команды!$A$2:$A$7500,0),$E23+2)=Команды!$AJ$15,TRUE,FALSE),IF(INDEX(Команды!$A$2:$AN$7500,MATCH(CS$3,Команды!$A$2:$A$7500,0),$E23+2)=Команды!$AJ$16,TRUE,FALSE),,IF(INDEX(Команды!$A$2:$AN$7500,MATCH(CS$3,Команды!$A$2:$A$7500,0),$E23+2)=Команды!$AJ$17,TRUE,FALSE),,IF(INDEX(Команды!$A$2:$AN$7500,MATCH(CS$3,Команды!$A$2:$A$7500,0),$E23+2)=Команды!$AJ$18,TRUE,FALSE),,IF(INDEX(Команды!$A$2:$AN$7500,MATCH(CS$3,Команды!$A$2:$A$7500,0),$E23+2)=Команды!$AJ$19,TRUE,FALSE)),INDEX(Команды!$AJ$2:$AK$19,MATCH(INDEX(Команды!$A$2:$AN$7500,MATCH(CS$3,Команды!$A$2:$A$7500,0),$E23+2),Команды!$AJ$2:$AJ$19,0),2),0)</f>
        <v>0.33333333333333331</v>
      </c>
      <c r="CT23" s="175">
        <f>IF(OR(IF(INDEX(Команды!$A$2:$AN$7500,MATCH(CS$3,Команды!$A$2:$A$7500,0),$E23+2)=Команды!$AJ$2,TRUE,FALSE),IF(INDEX(Команды!$A$2:$AN$7500,MATCH(CS$3,Команды!$A$2:$A$7500,0),$E23+2)=Команды!$AJ$3,TRUE,FALSE),IF(INDEX(Команды!$A$2:$AN$7500,MATCH(CS$3,Команды!$A$2:$A$7500,0),$E23+2)=Команды!$AJ$4,TRUE,FALSE),IF(INDEX(Команды!$A$2:$AN$7500,MATCH(CS$3,Команды!$A$2:$A$7500,0),$E23+2)=Команды!$AJ$5,TRUE,FALSE),IF(INDEX(Команды!$A$2:$AN$7500,MATCH(CS$3,Команды!$A$2:$A$7500,0),$E23+2)=Команды!$AJ$6,TRUE,FALSE),IF(INDEX(Команды!$A$2:$AN$7500,MATCH(CS$3,Команды!$A$2:$A$7500,0),$E23+2)=Команды!$AJ$7,TRUE,FALSE),IF(INDEX(Команды!$A$2:$AN$7500,MATCH(CS$3,Команды!$A$2:$A$7500,0),$E23+2)=Команды!$AJ$8,TRUE,FALSE),IF(INDEX(Команды!$A$2:$AN$7500,MATCH(CS$3,Команды!$A$2:$A$7500,0),$E23+2)=Команды!$AJ$9,TRUE,FALSE),IF(INDEX(Команды!$A$2:$AN$7500,MATCH(CS$3,Команды!$A$2:$A$7500,0),$E23+2)=Команды!$AJ$10,TRUE,FALSE),IF(INDEX(Команды!$A$2:$AN$7500,MATCH(CS$3,Команды!$A$2:$A$7500,0),$E23+2)=Команды!$AJ$11,TRUE,FALSE),IF(INDEX(Команды!$A$2:$AN$7500,MATCH(CS$3,Команды!$A$2:$A$7500,0),$E23+2)=Команды!$AJ$12,TRUE,FALSE),IF(INDEX(Команды!$A$2:$AN$7500,MATCH(CS$3,Команды!$A$2:$A$7500,0),$E23+2)=Команды!$AJ$13,TRUE,FALSE),IF(INDEX(Команды!$A$2:$AN$7500,MATCH(CS$3,Команды!$A$2:$A$7500,0),$E23+2)=Команды!$AJ$14,TRUE,FALSE),IF(INDEX(Команды!$A$2:$AN$7500,MATCH(CS$3,Команды!$A$2:$A$7500,0),$E23+2)=Команды!$AJ$15,TRUE,FALSE),IF(INDEX(Команды!$A$2:$AN$7500,MATCH(CS$3,Команды!$A$2:$A$7500,0),$E23+2)=Команды!$AJ$16,TRUE,FALSE),IF(INDEX(Команды!$A$2:$AN$7500,MATCH(CS$3,Команды!$A$2:$A$7500,0),$E23+2)=Команды!$AJ$17,TRUE,FALSE),IF(INDEX(Команды!$A$2:$AN$7500,MATCH(CS$3,Команды!$A$2:$A$7500,0),$E23+2)=Команды!$AJ$18,TRUE,FALSE),IF(INDEX(Команды!$A$2:$AN$7500,MATCH(CS$3,Команды!$A$2:$A$7500,0),$E23+2)=Команды!$AJ$19,TRUE,FALSE)),INDEX(Команды!$AJ$2:$AL$19,MATCH(INDEX(Команды!$A$2:$AN$7500,MATCH(CS$3,Команды!$A$2:$A$7500,0),$E23+2),Команды!$AJ$2:$AJ$19,0),3),0)</f>
        <v>0.70833333333333337</v>
      </c>
      <c r="CU23" s="342"/>
    </row>
    <row r="24" spans="1:99" s="2" customFormat="1" ht="21.95" customHeight="1" x14ac:dyDescent="0.3">
      <c r="A24" s="251">
        <v>19</v>
      </c>
      <c r="B24" s="2">
        <f>VLOOKUP(A24,'Список КК'!A:F,6,TRUE)</f>
        <v>5280</v>
      </c>
      <c r="C24" s="636" t="str">
        <f>VLOOKUP(A24,'Список КК'!A:B,2,TRUE)</f>
        <v>Макарова Татьяна Викторовна</v>
      </c>
      <c r="D24" s="203" t="str">
        <f>VLOOKUP(A24,'Список КК'!A:D,4,TRUE)</f>
        <v>ГК</v>
      </c>
      <c r="E24" s="4">
        <f>VLOOKUP(A24,'Список КК'!A:C,3,TRUE)</f>
        <v>2</v>
      </c>
      <c r="F24" s="220">
        <f>VLOOKUP(A24,'Список КК'!A:E,5,TRUE)</f>
        <v>0</v>
      </c>
      <c r="G24" s="174" t="str">
        <f>IF(OR(IF(INDEX(Команды!$A$2:$AN$7500,MATCH(G$3,Команды!$A$2:$A$7500,0),$E24+2)=Команды!$AJ$2,TRUE,FALSE),IF(INDEX(Команды!$A$2:$AN$7500,MATCH(G$3,Команды!$A$2:$A$7500,0),$E24+2)=Команды!$AJ$3,TRUE,FALSE),IF(INDEX(Команды!$A$2:$AN$7500,MATCH(G$3,Команды!$A$2:$A$7500,0),$E24+2)=Команды!$AJ$4,TRUE,FALSE),IF(INDEX(Команды!$A$2:$AN$7500,MATCH(G$3,Команды!$A$2:$A$7500,0),$E24+2)=Команды!$AJ$5,TRUE,FALSE),IF(INDEX(Команды!$A$2:$AN$7500,MATCH(G$3,Команды!$A$2:$A$7500,0),$E24+2)=Команды!$AJ$6,TRUE,FALSE),IF(INDEX(Команды!$A$2:$AN$7500,MATCH(G$3,Команды!$A$2:$A$7500,0),$E24+2)=Команды!$AJ$7,TRUE,FALSE),IF(INDEX(Команды!$A$2:$AN$7500,MATCH(G$3,Команды!$A$2:$A$7500,0),$E24+2)=Команды!$AJ$8,TRUE,FALSE),IF(INDEX(Команды!$A$2:$AN$7500,MATCH(G$3,Команды!$A$2:$A$7500,0),$E24+2)=Команды!$AJ$9,TRUE,FALSE),IF(INDEX(Команды!$A$2:$AN$7500,MATCH(G$3,Команды!$A$2:$A$7500,0),$E24+2)=Команды!$AJ$10,TRUE,FALSE),IF(INDEX(Команды!$A$2:$AN$7500,MATCH(G$3,Команды!$A$2:$A$7500,0),$E24+2)=Команды!$AJ$11,TRUE,FALSE),IF(INDEX(Команды!$A$2:$AN$7500,MATCH(G$3,Команды!$A$2:$A$7500,0),$E24+2)=Команды!$AJ$12,TRUE,FALSE),IF(INDEX(Команды!$A$2:$AN$7500,MATCH(G$3,Команды!$A$2:$A$7500,0),$E24+2)=Команды!$AJ$13,TRUE,FALSE),IF(INDEX(Команды!$A$2:$AN$7500,MATCH(G$3,Команды!$A$2:$A$7500,0),$E24+2)=Команды!$AJ$14,TRUE,FALSE),IF(INDEX(Команды!$A$2:$AN$7500,MATCH(G$3,Команды!$A$2:$A$7500,0),$E24+2)=Команды!$AJ$15,TRUE,FALSE),IF(INDEX(Команды!$A$2:$AN$7500,MATCH(G$3,Команды!$A$2:$A$7500,0),$E24+2)=Команды!$AJ$16,TRUE,FALSE),,IF(INDEX(Команды!$A$2:$AN$7500,MATCH(G$3,Команды!$A$2:$A$7500,0),$E24+2)=Команды!$AJ$17,TRUE,FALSE),,IF(INDEX(Команды!$A$2:$AN$7500,MATCH(G$3,Команды!$A$2:$A$7500,0),$E24+2)=Команды!$AJ$18,TRUE,FALSE),,IF(INDEX(Команды!$A$2:$AN$7500,MATCH(G$3,Команды!$A$2:$A$7500,0),$E24+2)=Команды!$AJ$19,TRUE,FALSE)),INDEX(Команды!$AJ$2:$AK$19,MATCH(INDEX(Команды!$A$2:$AN$7500,MATCH(G$3,Команды!$A$2:$A$7500,0),$E24+2),Команды!$AJ$2:$AJ$19,0),2),0)</f>
        <v>В</v>
      </c>
      <c r="H24" s="175" t="str">
        <f>IF(OR(IF(INDEX(Команды!$A$2:$AN$7500,MATCH(G$3,Команды!$A$2:$A$7500,0),$E24+2)=Команды!$AJ$2,TRUE,FALSE),IF(INDEX(Команды!$A$2:$AN$7500,MATCH(G$3,Команды!$A$2:$A$7500,0),$E24+2)=Команды!$AJ$3,TRUE,FALSE),IF(INDEX(Команды!$A$2:$AN$7500,MATCH(G$3,Команды!$A$2:$A$7500,0),$E24+2)=Команды!$AJ$4,TRUE,FALSE),IF(INDEX(Команды!$A$2:$AN$7500,MATCH(G$3,Команды!$A$2:$A$7500,0),$E24+2)=Команды!$AJ$5,TRUE,FALSE),IF(INDEX(Команды!$A$2:$AN$7500,MATCH(G$3,Команды!$A$2:$A$7500,0),$E24+2)=Команды!$AJ$6,TRUE,FALSE),IF(INDEX(Команды!$A$2:$AN$7500,MATCH(G$3,Команды!$A$2:$A$7500,0),$E24+2)=Команды!$AJ$7,TRUE,FALSE),IF(INDEX(Команды!$A$2:$AN$7500,MATCH(G$3,Команды!$A$2:$A$7500,0),$E24+2)=Команды!$AJ$8,TRUE,FALSE),IF(INDEX(Команды!$A$2:$AN$7500,MATCH(G$3,Команды!$A$2:$A$7500,0),$E24+2)=Команды!$AJ$9,TRUE,FALSE),IF(INDEX(Команды!$A$2:$AN$7500,MATCH(G$3,Команды!$A$2:$A$7500,0),$E24+2)=Команды!$AJ$10,TRUE,FALSE),IF(INDEX(Команды!$A$2:$AN$7500,MATCH(G$3,Команды!$A$2:$A$7500,0),$E24+2)=Команды!$AJ$11,TRUE,FALSE),IF(INDEX(Команды!$A$2:$AN$7500,MATCH(G$3,Команды!$A$2:$A$7500,0),$E24+2)=Команды!$AJ$12,TRUE,FALSE),IF(INDEX(Команды!$A$2:$AN$7500,MATCH(G$3,Команды!$A$2:$A$7500,0),$E24+2)=Команды!$AJ$13,TRUE,FALSE),IF(INDEX(Команды!$A$2:$AN$7500,MATCH(G$3,Команды!$A$2:$A$7500,0),$E24+2)=Команды!$AJ$14,TRUE,FALSE),IF(INDEX(Команды!$A$2:$AN$7500,MATCH(G$3,Команды!$A$2:$A$7500,0),$E24+2)=Команды!$AJ$15,TRUE,FALSE),IF(INDEX(Команды!$A$2:$AN$7500,MATCH(G$3,Команды!$A$2:$A$7500,0),$E24+2)=Команды!$AJ$16,TRUE,FALSE),IF(INDEX(Команды!$A$2:$AN$7500,MATCH(G$3,Команды!$A$2:$A$7500,0),$E24+2)=Команды!$AJ$17,TRUE,FALSE),IF(INDEX(Команды!$A$2:$AN$7500,MATCH(G$3,Команды!$A$2:$A$7500,0),$E24+2)=Команды!$AJ$18,TRUE,FALSE),IF(INDEX(Команды!$A$2:$AN$7500,MATCH(G$3,Команды!$A$2:$A$7500,0),$E24+2)=Команды!$AJ$19,TRUE,FALSE)),INDEX(Команды!$AJ$2:$AL$19,MATCH(INDEX(Команды!$A$2:$AN$7500,MATCH(G$3,Команды!$A$2:$A$7500,0),$E24+2),Команды!$AJ$2:$AJ$19,0),3),0)</f>
        <v>В</v>
      </c>
      <c r="I24" s="342"/>
      <c r="J24" s="174" t="str">
        <f>IF(OR(IF(INDEX(Команды!$A$2:$AN$7500,MATCH(J$3,Команды!$A$2:$A$7500,0),$E24+2)=Команды!$AJ$2,TRUE,FALSE),IF(INDEX(Команды!$A$2:$AN$7500,MATCH(J$3,Команды!$A$2:$A$7500,0),$E24+2)=Команды!$AJ$3,TRUE,FALSE),IF(INDEX(Команды!$A$2:$AN$7500,MATCH(J$3,Команды!$A$2:$A$7500,0),$E24+2)=Команды!$AJ$4,TRUE,FALSE),IF(INDEX(Команды!$A$2:$AN$7500,MATCH(J$3,Команды!$A$2:$A$7500,0),$E24+2)=Команды!$AJ$5,TRUE,FALSE),IF(INDEX(Команды!$A$2:$AN$7500,MATCH(J$3,Команды!$A$2:$A$7500,0),$E24+2)=Команды!$AJ$6,TRUE,FALSE),IF(INDEX(Команды!$A$2:$AN$7500,MATCH(J$3,Команды!$A$2:$A$7500,0),$E24+2)=Команды!$AJ$7,TRUE,FALSE),IF(INDEX(Команды!$A$2:$AN$7500,MATCH(J$3,Команды!$A$2:$A$7500,0),$E24+2)=Команды!$AJ$8,TRUE,FALSE),IF(INDEX(Команды!$A$2:$AN$7500,MATCH(J$3,Команды!$A$2:$A$7500,0),$E24+2)=Команды!$AJ$9,TRUE,FALSE),IF(INDEX(Команды!$A$2:$AN$7500,MATCH(J$3,Команды!$A$2:$A$7500,0),$E24+2)=Команды!$AJ$10,TRUE,FALSE),IF(INDEX(Команды!$A$2:$AN$7500,MATCH(J$3,Команды!$A$2:$A$7500,0),$E24+2)=Команды!$AJ$11,TRUE,FALSE),IF(INDEX(Команды!$A$2:$AN$7500,MATCH(J$3,Команды!$A$2:$A$7500,0),$E24+2)=Команды!$AJ$12,TRUE,FALSE),IF(INDEX(Команды!$A$2:$AN$7500,MATCH(J$3,Команды!$A$2:$A$7500,0),$E24+2)=Команды!$AJ$13,TRUE,FALSE),IF(INDEX(Команды!$A$2:$AN$7500,MATCH(J$3,Команды!$A$2:$A$7500,0),$E24+2)=Команды!$AJ$14,TRUE,FALSE),IF(INDEX(Команды!$A$2:$AN$7500,MATCH(J$3,Команды!$A$2:$A$7500,0),$E24+2)=Команды!$AJ$15,TRUE,FALSE),IF(INDEX(Команды!$A$2:$AN$7500,MATCH(J$3,Команды!$A$2:$A$7500,0),$E24+2)=Команды!$AJ$16,TRUE,FALSE),,IF(INDEX(Команды!$A$2:$AN$7500,MATCH(J$3,Команды!$A$2:$A$7500,0),$E24+2)=Команды!$AJ$17,TRUE,FALSE),,IF(INDEX(Команды!$A$2:$AN$7500,MATCH(J$3,Команды!$A$2:$A$7500,0),$E24+2)=Команды!$AJ$18,TRUE,FALSE),,IF(INDEX(Команды!$A$2:$AN$7500,MATCH(J$3,Команды!$A$2:$A$7500,0),$E24+2)=Команды!$AJ$19,TRUE,FALSE)),INDEX(Команды!$AJ$2:$AK$19,MATCH(INDEX(Команды!$A$2:$AN$7500,MATCH(J$3,Команды!$A$2:$A$7500,0),$E24+2),Команды!$AJ$2:$AJ$19,0),2),0)</f>
        <v>В</v>
      </c>
      <c r="K24" s="175" t="str">
        <f>IF(OR(IF(INDEX(Команды!$A$2:$AN$7500,MATCH(J$3,Команды!$A$2:$A$7500,0),$E24+2)=Команды!$AJ$2,TRUE,FALSE),IF(INDEX(Команды!$A$2:$AN$7500,MATCH(J$3,Команды!$A$2:$A$7500,0),$E24+2)=Команды!$AJ$3,TRUE,FALSE),IF(INDEX(Команды!$A$2:$AN$7500,MATCH(J$3,Команды!$A$2:$A$7500,0),$E24+2)=Команды!$AJ$4,TRUE,FALSE),IF(INDEX(Команды!$A$2:$AN$7500,MATCH(J$3,Команды!$A$2:$A$7500,0),$E24+2)=Команды!$AJ$5,TRUE,FALSE),IF(INDEX(Команды!$A$2:$AN$7500,MATCH(J$3,Команды!$A$2:$A$7500,0),$E24+2)=Команды!$AJ$6,TRUE,FALSE),IF(INDEX(Команды!$A$2:$AN$7500,MATCH(J$3,Команды!$A$2:$A$7500,0),$E24+2)=Команды!$AJ$7,TRUE,FALSE),IF(INDEX(Команды!$A$2:$AN$7500,MATCH(J$3,Команды!$A$2:$A$7500,0),$E24+2)=Команды!$AJ$8,TRUE,FALSE),IF(INDEX(Команды!$A$2:$AN$7500,MATCH(J$3,Команды!$A$2:$A$7500,0),$E24+2)=Команды!$AJ$9,TRUE,FALSE),IF(INDEX(Команды!$A$2:$AN$7500,MATCH(J$3,Команды!$A$2:$A$7500,0),$E24+2)=Команды!$AJ$10,TRUE,FALSE),IF(INDEX(Команды!$A$2:$AN$7500,MATCH(J$3,Команды!$A$2:$A$7500,0),$E24+2)=Команды!$AJ$11,TRUE,FALSE),IF(INDEX(Команды!$A$2:$AN$7500,MATCH(J$3,Команды!$A$2:$A$7500,0),$E24+2)=Команды!$AJ$12,TRUE,FALSE),IF(INDEX(Команды!$A$2:$AN$7500,MATCH(J$3,Команды!$A$2:$A$7500,0),$E24+2)=Команды!$AJ$13,TRUE,FALSE),IF(INDEX(Команды!$A$2:$AN$7500,MATCH(J$3,Команды!$A$2:$A$7500,0),$E24+2)=Команды!$AJ$14,TRUE,FALSE),IF(INDEX(Команды!$A$2:$AN$7500,MATCH(J$3,Команды!$A$2:$A$7500,0),$E24+2)=Команды!$AJ$15,TRUE,FALSE),IF(INDEX(Команды!$A$2:$AN$7500,MATCH(J$3,Команды!$A$2:$A$7500,0),$E24+2)=Команды!$AJ$16,TRUE,FALSE),IF(INDEX(Команды!$A$2:$AN$7500,MATCH(J$3,Команды!$A$2:$A$7500,0),$E24+2)=Команды!$AJ$17,TRUE,FALSE),IF(INDEX(Команды!$A$2:$AN$7500,MATCH(J$3,Команды!$A$2:$A$7500,0),$E24+2)=Команды!$AJ$18,TRUE,FALSE),IF(INDEX(Команды!$A$2:$AN$7500,MATCH(J$3,Команды!$A$2:$A$7500,0),$E24+2)=Команды!$AJ$19,TRUE,FALSE)),INDEX(Команды!$AJ$2:$AL$19,MATCH(INDEX(Команды!$A$2:$AN$7500,MATCH(J$3,Команды!$A$2:$A$7500,0),$E24+2),Команды!$AJ$2:$AJ$19,0),3),0)</f>
        <v>В</v>
      </c>
      <c r="L24" s="342"/>
      <c r="M24" s="174">
        <f>IF(OR(IF(INDEX(Команды!$A$2:$AN$7500,MATCH(M$3,Команды!$A$2:$A$7500,0),$E24+2)=Команды!$AJ$2,TRUE,FALSE),IF(INDEX(Команды!$A$2:$AN$7500,MATCH(M$3,Команды!$A$2:$A$7500,0),$E24+2)=Команды!$AJ$3,TRUE,FALSE),IF(INDEX(Команды!$A$2:$AN$7500,MATCH(M$3,Команды!$A$2:$A$7500,0),$E24+2)=Команды!$AJ$4,TRUE,FALSE),IF(INDEX(Команды!$A$2:$AN$7500,MATCH(M$3,Команды!$A$2:$A$7500,0),$E24+2)=Команды!$AJ$5,TRUE,FALSE),IF(INDEX(Команды!$A$2:$AN$7500,MATCH(M$3,Команды!$A$2:$A$7500,0),$E24+2)=Команды!$AJ$6,TRUE,FALSE),IF(INDEX(Команды!$A$2:$AN$7500,MATCH(M$3,Команды!$A$2:$A$7500,0),$E24+2)=Команды!$AJ$7,TRUE,FALSE),IF(INDEX(Команды!$A$2:$AN$7500,MATCH(M$3,Команды!$A$2:$A$7500,0),$E24+2)=Команды!$AJ$8,TRUE,FALSE),IF(INDEX(Команды!$A$2:$AN$7500,MATCH(M$3,Команды!$A$2:$A$7500,0),$E24+2)=Команды!$AJ$9,TRUE,FALSE),IF(INDEX(Команды!$A$2:$AN$7500,MATCH(M$3,Команды!$A$2:$A$7500,0),$E24+2)=Команды!$AJ$10,TRUE,FALSE),IF(INDEX(Команды!$A$2:$AN$7500,MATCH(M$3,Команды!$A$2:$A$7500,0),$E24+2)=Команды!$AJ$11,TRUE,FALSE),IF(INDEX(Команды!$A$2:$AN$7500,MATCH(M$3,Команды!$A$2:$A$7500,0),$E24+2)=Команды!$AJ$12,TRUE,FALSE),IF(INDEX(Команды!$A$2:$AN$7500,MATCH(M$3,Команды!$A$2:$A$7500,0),$E24+2)=Команды!$AJ$13,TRUE,FALSE),IF(INDEX(Команды!$A$2:$AN$7500,MATCH(M$3,Команды!$A$2:$A$7500,0),$E24+2)=Команды!$AJ$14,TRUE,FALSE),IF(INDEX(Команды!$A$2:$AN$7500,MATCH(M$3,Команды!$A$2:$A$7500,0),$E24+2)=Команды!$AJ$15,TRUE,FALSE),IF(INDEX(Команды!$A$2:$AN$7500,MATCH(M$3,Команды!$A$2:$A$7500,0),$E24+2)=Команды!$AJ$16,TRUE,FALSE),,IF(INDEX(Команды!$A$2:$AN$7500,MATCH(M$3,Команды!$A$2:$A$7500,0),$E24+2)=Команды!$AJ$17,TRUE,FALSE),,IF(INDEX(Команды!$A$2:$AN$7500,MATCH(M$3,Команды!$A$2:$A$7500,0),$E24+2)=Команды!$AJ$18,TRUE,FALSE),,IF(INDEX(Команды!$A$2:$AN$7500,MATCH(M$3,Команды!$A$2:$A$7500,0),$E24+2)=Команды!$AJ$19,TRUE,FALSE)),INDEX(Команды!$AJ$2:$AK$19,MATCH(INDEX(Команды!$A$2:$AN$7500,MATCH(M$3,Команды!$A$2:$A$7500,0),$E24+2),Команды!$AJ$2:$AJ$19,0),2),0)</f>
        <v>0.28125</v>
      </c>
      <c r="N24" s="175">
        <f>IF(OR(IF(INDEX(Команды!$A$2:$AN$7500,MATCH(M$3,Команды!$A$2:$A$7500,0),$E24+2)=Команды!$AJ$2,TRUE,FALSE),IF(INDEX(Команды!$A$2:$AN$7500,MATCH(M$3,Команды!$A$2:$A$7500,0),$E24+2)=Команды!$AJ$3,TRUE,FALSE),IF(INDEX(Команды!$A$2:$AN$7500,MATCH(M$3,Команды!$A$2:$A$7500,0),$E24+2)=Команды!$AJ$4,TRUE,FALSE),IF(INDEX(Команды!$A$2:$AN$7500,MATCH(M$3,Команды!$A$2:$A$7500,0),$E24+2)=Команды!$AJ$5,TRUE,FALSE),IF(INDEX(Команды!$A$2:$AN$7500,MATCH(M$3,Команды!$A$2:$A$7500,0),$E24+2)=Команды!$AJ$6,TRUE,FALSE),IF(INDEX(Команды!$A$2:$AN$7500,MATCH(M$3,Команды!$A$2:$A$7500,0),$E24+2)=Команды!$AJ$7,TRUE,FALSE),IF(INDEX(Команды!$A$2:$AN$7500,MATCH(M$3,Команды!$A$2:$A$7500,0),$E24+2)=Команды!$AJ$8,TRUE,FALSE),IF(INDEX(Команды!$A$2:$AN$7500,MATCH(M$3,Команды!$A$2:$A$7500,0),$E24+2)=Команды!$AJ$9,TRUE,FALSE),IF(INDEX(Команды!$A$2:$AN$7500,MATCH(M$3,Команды!$A$2:$A$7500,0),$E24+2)=Команды!$AJ$10,TRUE,FALSE),IF(INDEX(Команды!$A$2:$AN$7500,MATCH(M$3,Команды!$A$2:$A$7500,0),$E24+2)=Команды!$AJ$11,TRUE,FALSE),IF(INDEX(Команды!$A$2:$AN$7500,MATCH(M$3,Команды!$A$2:$A$7500,0),$E24+2)=Команды!$AJ$12,TRUE,FALSE),IF(INDEX(Команды!$A$2:$AN$7500,MATCH(M$3,Команды!$A$2:$A$7500,0),$E24+2)=Команды!$AJ$13,TRUE,FALSE),IF(INDEX(Команды!$A$2:$AN$7500,MATCH(M$3,Команды!$A$2:$A$7500,0),$E24+2)=Команды!$AJ$14,TRUE,FALSE),IF(INDEX(Команды!$A$2:$AN$7500,MATCH(M$3,Команды!$A$2:$A$7500,0),$E24+2)=Команды!$AJ$15,TRUE,FALSE),IF(INDEX(Команды!$A$2:$AN$7500,MATCH(M$3,Команды!$A$2:$A$7500,0),$E24+2)=Команды!$AJ$16,TRUE,FALSE),IF(INDEX(Команды!$A$2:$AN$7500,MATCH(M$3,Команды!$A$2:$A$7500,0),$E24+2)=Команды!$AJ$17,TRUE,FALSE),IF(INDEX(Команды!$A$2:$AN$7500,MATCH(M$3,Команды!$A$2:$A$7500,0),$E24+2)=Команды!$AJ$18,TRUE,FALSE),IF(INDEX(Команды!$A$2:$AN$7500,MATCH(M$3,Команды!$A$2:$A$7500,0),$E24+2)=Команды!$AJ$19,TRUE,FALSE)),INDEX(Команды!$AJ$2:$AL$19,MATCH(INDEX(Команды!$A$2:$AN$7500,MATCH(M$3,Команды!$A$2:$A$7500,0),$E24+2),Команды!$AJ$2:$AJ$19,0),3),0)</f>
        <v>0.65625</v>
      </c>
      <c r="O24" s="342"/>
      <c r="P24" s="174">
        <f>IF(OR(IF(INDEX(Команды!$A$2:$AN$7500,MATCH(P$3,Команды!$A$2:$A$7500,0),$E24+2)=Команды!$AJ$2,TRUE,FALSE),IF(INDEX(Команды!$A$2:$AN$7500,MATCH(P$3,Команды!$A$2:$A$7500,0),$E24+2)=Команды!$AJ$3,TRUE,FALSE),IF(INDEX(Команды!$A$2:$AN$7500,MATCH(P$3,Команды!$A$2:$A$7500,0),$E24+2)=Команды!$AJ$4,TRUE,FALSE),IF(INDEX(Команды!$A$2:$AN$7500,MATCH(P$3,Команды!$A$2:$A$7500,0),$E24+2)=Команды!$AJ$5,TRUE,FALSE),IF(INDEX(Команды!$A$2:$AN$7500,MATCH(P$3,Команды!$A$2:$A$7500,0),$E24+2)=Команды!$AJ$6,TRUE,FALSE),IF(INDEX(Команды!$A$2:$AN$7500,MATCH(P$3,Команды!$A$2:$A$7500,0),$E24+2)=Команды!$AJ$7,TRUE,FALSE),IF(INDEX(Команды!$A$2:$AN$7500,MATCH(P$3,Команды!$A$2:$A$7500,0),$E24+2)=Команды!$AJ$8,TRUE,FALSE),IF(INDEX(Команды!$A$2:$AN$7500,MATCH(P$3,Команды!$A$2:$A$7500,0),$E24+2)=Команды!$AJ$9,TRUE,FALSE),IF(INDEX(Команды!$A$2:$AN$7500,MATCH(P$3,Команды!$A$2:$A$7500,0),$E24+2)=Команды!$AJ$10,TRUE,FALSE),IF(INDEX(Команды!$A$2:$AN$7500,MATCH(P$3,Команды!$A$2:$A$7500,0),$E24+2)=Команды!$AJ$11,TRUE,FALSE),IF(INDEX(Команды!$A$2:$AN$7500,MATCH(P$3,Команды!$A$2:$A$7500,0),$E24+2)=Команды!$AJ$12,TRUE,FALSE),IF(INDEX(Команды!$A$2:$AN$7500,MATCH(P$3,Команды!$A$2:$A$7500,0),$E24+2)=Команды!$AJ$13,TRUE,FALSE),IF(INDEX(Команды!$A$2:$AN$7500,MATCH(P$3,Команды!$A$2:$A$7500,0),$E24+2)=Команды!$AJ$14,TRUE,FALSE),IF(INDEX(Команды!$A$2:$AN$7500,MATCH(P$3,Команды!$A$2:$A$7500,0),$E24+2)=Команды!$AJ$15,TRUE,FALSE),IF(INDEX(Команды!$A$2:$AN$7500,MATCH(P$3,Команды!$A$2:$A$7500,0),$E24+2)=Команды!$AJ$16,TRUE,FALSE),,IF(INDEX(Команды!$A$2:$AN$7500,MATCH(P$3,Команды!$A$2:$A$7500,0),$E24+2)=Команды!$AJ$17,TRUE,FALSE),,IF(INDEX(Команды!$A$2:$AN$7500,MATCH(P$3,Команды!$A$2:$A$7500,0),$E24+2)=Команды!$AJ$18,TRUE,FALSE),,IF(INDEX(Команды!$A$2:$AN$7500,MATCH(P$3,Команды!$A$2:$A$7500,0),$E24+2)=Команды!$AJ$19,TRUE,FALSE)),INDEX(Команды!$AJ$2:$AK$19,MATCH(INDEX(Команды!$A$2:$AN$7500,MATCH(P$3,Команды!$A$2:$A$7500,0),$E24+2),Команды!$AJ$2:$AJ$19,0),2),0)</f>
        <v>0.5</v>
      </c>
      <c r="Q24" s="175">
        <f>IF(OR(IF(INDEX(Команды!$A$2:$AN$7500,MATCH(P$3,Команды!$A$2:$A$7500,0),$E24+2)=Команды!$AJ$2,TRUE,FALSE),IF(INDEX(Команды!$A$2:$AN$7500,MATCH(P$3,Команды!$A$2:$A$7500,0),$E24+2)=Команды!$AJ$3,TRUE,FALSE),IF(INDEX(Команды!$A$2:$AN$7500,MATCH(P$3,Команды!$A$2:$A$7500,0),$E24+2)=Команды!$AJ$4,TRUE,FALSE),IF(INDEX(Команды!$A$2:$AN$7500,MATCH(P$3,Команды!$A$2:$A$7500,0),$E24+2)=Команды!$AJ$5,TRUE,FALSE),IF(INDEX(Команды!$A$2:$AN$7500,MATCH(P$3,Команды!$A$2:$A$7500,0),$E24+2)=Команды!$AJ$6,TRUE,FALSE),IF(INDEX(Команды!$A$2:$AN$7500,MATCH(P$3,Команды!$A$2:$A$7500,0),$E24+2)=Команды!$AJ$7,TRUE,FALSE),IF(INDEX(Команды!$A$2:$AN$7500,MATCH(P$3,Команды!$A$2:$A$7500,0),$E24+2)=Команды!$AJ$8,TRUE,FALSE),IF(INDEX(Команды!$A$2:$AN$7500,MATCH(P$3,Команды!$A$2:$A$7500,0),$E24+2)=Команды!$AJ$9,TRUE,FALSE),IF(INDEX(Команды!$A$2:$AN$7500,MATCH(P$3,Команды!$A$2:$A$7500,0),$E24+2)=Команды!$AJ$10,TRUE,FALSE),IF(INDEX(Команды!$A$2:$AN$7500,MATCH(P$3,Команды!$A$2:$A$7500,0),$E24+2)=Команды!$AJ$11,TRUE,FALSE),IF(INDEX(Команды!$A$2:$AN$7500,MATCH(P$3,Команды!$A$2:$A$7500,0),$E24+2)=Команды!$AJ$12,TRUE,FALSE),IF(INDEX(Команды!$A$2:$AN$7500,MATCH(P$3,Команды!$A$2:$A$7500,0),$E24+2)=Команды!$AJ$13,TRUE,FALSE),IF(INDEX(Команды!$A$2:$AN$7500,MATCH(P$3,Команды!$A$2:$A$7500,0),$E24+2)=Команды!$AJ$14,TRUE,FALSE),IF(INDEX(Команды!$A$2:$AN$7500,MATCH(P$3,Команды!$A$2:$A$7500,0),$E24+2)=Команды!$AJ$15,TRUE,FALSE),IF(INDEX(Команды!$A$2:$AN$7500,MATCH(P$3,Команды!$A$2:$A$7500,0),$E24+2)=Команды!$AJ$16,TRUE,FALSE),IF(INDEX(Команды!$A$2:$AN$7500,MATCH(P$3,Команды!$A$2:$A$7500,0),$E24+2)=Команды!$AJ$17,TRUE,FALSE),IF(INDEX(Команды!$A$2:$AN$7500,MATCH(P$3,Команды!$A$2:$A$7500,0),$E24+2)=Команды!$AJ$18,TRUE,FALSE),IF(INDEX(Команды!$A$2:$AN$7500,MATCH(P$3,Команды!$A$2:$A$7500,0),$E24+2)=Команды!$AJ$19,TRUE,FALSE)),INDEX(Команды!$AJ$2:$AL$19,MATCH(INDEX(Команды!$A$2:$AN$7500,MATCH(P$3,Команды!$A$2:$A$7500,0),$E24+2),Команды!$AJ$2:$AJ$19,0),3),0)</f>
        <v>0.875</v>
      </c>
      <c r="R24" s="342"/>
      <c r="S24" s="174">
        <f>IF(OR(IF(INDEX(Команды!$A$2:$AN$7500,MATCH(S$3,Команды!$A$2:$A$7500,0),$E24+2)=Команды!$AJ$2,TRUE,FALSE),IF(INDEX(Команды!$A$2:$AN$7500,MATCH(S$3,Команды!$A$2:$A$7500,0),$E24+2)=Команды!$AJ$3,TRUE,FALSE),IF(INDEX(Команды!$A$2:$AN$7500,MATCH(S$3,Команды!$A$2:$A$7500,0),$E24+2)=Команды!$AJ$4,TRUE,FALSE),IF(INDEX(Команды!$A$2:$AN$7500,MATCH(S$3,Команды!$A$2:$A$7500,0),$E24+2)=Команды!$AJ$5,TRUE,FALSE),IF(INDEX(Команды!$A$2:$AN$7500,MATCH(S$3,Команды!$A$2:$A$7500,0),$E24+2)=Команды!$AJ$6,TRUE,FALSE),IF(INDEX(Команды!$A$2:$AN$7500,MATCH(S$3,Команды!$A$2:$A$7500,0),$E24+2)=Команды!$AJ$7,TRUE,FALSE),IF(INDEX(Команды!$A$2:$AN$7500,MATCH(S$3,Команды!$A$2:$A$7500,0),$E24+2)=Команды!$AJ$8,TRUE,FALSE),IF(INDEX(Команды!$A$2:$AN$7500,MATCH(S$3,Команды!$A$2:$A$7500,0),$E24+2)=Команды!$AJ$9,TRUE,FALSE),IF(INDEX(Команды!$A$2:$AN$7500,MATCH(S$3,Команды!$A$2:$A$7500,0),$E24+2)=Команды!$AJ$10,TRUE,FALSE),IF(INDEX(Команды!$A$2:$AN$7500,MATCH(S$3,Команды!$A$2:$A$7500,0),$E24+2)=Команды!$AJ$11,TRUE,FALSE),IF(INDEX(Команды!$A$2:$AN$7500,MATCH(S$3,Команды!$A$2:$A$7500,0),$E24+2)=Команды!$AJ$12,TRUE,FALSE),IF(INDEX(Команды!$A$2:$AN$7500,MATCH(S$3,Команды!$A$2:$A$7500,0),$E24+2)=Команды!$AJ$13,TRUE,FALSE),IF(INDEX(Команды!$A$2:$AN$7500,MATCH(S$3,Команды!$A$2:$A$7500,0),$E24+2)=Команды!$AJ$14,TRUE,FALSE),IF(INDEX(Команды!$A$2:$AN$7500,MATCH(S$3,Команды!$A$2:$A$7500,0),$E24+2)=Команды!$AJ$15,TRUE,FALSE),IF(INDEX(Команды!$A$2:$AN$7500,MATCH(S$3,Команды!$A$2:$A$7500,0),$E24+2)=Команды!$AJ$16,TRUE,FALSE),,IF(INDEX(Команды!$A$2:$AN$7500,MATCH(S$3,Команды!$A$2:$A$7500,0),$E24+2)=Команды!$AJ$17,TRUE,FALSE),,IF(INDEX(Команды!$A$2:$AN$7500,MATCH(S$3,Команды!$A$2:$A$7500,0),$E24+2)=Команды!$AJ$18,TRUE,FALSE),,IF(INDEX(Команды!$A$2:$AN$7500,MATCH(S$3,Команды!$A$2:$A$7500,0),$E24+2)=Команды!$AJ$19,TRUE,FALSE)),INDEX(Команды!$AJ$2:$AK$19,MATCH(INDEX(Команды!$A$2:$AN$7500,MATCH(S$3,Команды!$A$2:$A$7500,0),$E24+2),Команды!$AJ$2:$AJ$19,0),2),0)</f>
        <v>0.64583333333333337</v>
      </c>
      <c r="T24" s="175">
        <f>IF(OR(IF(INDEX(Команды!$A$2:$AN$7500,MATCH(S$3,Команды!$A$2:$A$7500,0),$E24+2)=Команды!$AJ$2,TRUE,FALSE),IF(INDEX(Команды!$A$2:$AN$7500,MATCH(S$3,Команды!$A$2:$A$7500,0),$E24+2)=Команды!$AJ$3,TRUE,FALSE),IF(INDEX(Команды!$A$2:$AN$7500,MATCH(S$3,Команды!$A$2:$A$7500,0),$E24+2)=Команды!$AJ$4,TRUE,FALSE),IF(INDEX(Команды!$A$2:$AN$7500,MATCH(S$3,Команды!$A$2:$A$7500,0),$E24+2)=Команды!$AJ$5,TRUE,FALSE),IF(INDEX(Команды!$A$2:$AN$7500,MATCH(S$3,Команды!$A$2:$A$7500,0),$E24+2)=Команды!$AJ$6,TRUE,FALSE),IF(INDEX(Команды!$A$2:$AN$7500,MATCH(S$3,Команды!$A$2:$A$7500,0),$E24+2)=Команды!$AJ$7,TRUE,FALSE),IF(INDEX(Команды!$A$2:$AN$7500,MATCH(S$3,Команды!$A$2:$A$7500,0),$E24+2)=Команды!$AJ$8,TRUE,FALSE),IF(INDEX(Команды!$A$2:$AN$7500,MATCH(S$3,Команды!$A$2:$A$7500,0),$E24+2)=Команды!$AJ$9,TRUE,FALSE),IF(INDEX(Команды!$A$2:$AN$7500,MATCH(S$3,Команды!$A$2:$A$7500,0),$E24+2)=Команды!$AJ$10,TRUE,FALSE),IF(INDEX(Команды!$A$2:$AN$7500,MATCH(S$3,Команды!$A$2:$A$7500,0),$E24+2)=Команды!$AJ$11,TRUE,FALSE),IF(INDEX(Команды!$A$2:$AN$7500,MATCH(S$3,Команды!$A$2:$A$7500,0),$E24+2)=Команды!$AJ$12,TRUE,FALSE),IF(INDEX(Команды!$A$2:$AN$7500,MATCH(S$3,Команды!$A$2:$A$7500,0),$E24+2)=Команды!$AJ$13,TRUE,FALSE),IF(INDEX(Команды!$A$2:$AN$7500,MATCH(S$3,Команды!$A$2:$A$7500,0),$E24+2)=Команды!$AJ$14,TRUE,FALSE),IF(INDEX(Команды!$A$2:$AN$7500,MATCH(S$3,Команды!$A$2:$A$7500,0),$E24+2)=Команды!$AJ$15,TRUE,FALSE),IF(INDEX(Команды!$A$2:$AN$7500,MATCH(S$3,Команды!$A$2:$A$7500,0),$E24+2)=Команды!$AJ$16,TRUE,FALSE),IF(INDEX(Команды!$A$2:$AN$7500,MATCH(S$3,Команды!$A$2:$A$7500,0),$E24+2)=Команды!$AJ$17,TRUE,FALSE),IF(INDEX(Команды!$A$2:$AN$7500,MATCH(S$3,Команды!$A$2:$A$7500,0),$E24+2)=Команды!$AJ$18,TRUE,FALSE),IF(INDEX(Команды!$A$2:$AN$7500,MATCH(S$3,Команды!$A$2:$A$7500,0),$E24+2)=Команды!$AJ$19,TRUE,FALSE)),INDEX(Команды!$AJ$2:$AL$19,MATCH(INDEX(Команды!$A$2:$AN$7500,MATCH(S$3,Команды!$A$2:$A$7500,0),$E24+2),Команды!$AJ$2:$AJ$19,0),3),0)</f>
        <v>1.0208333333333333</v>
      </c>
      <c r="U24" s="342"/>
      <c r="V24" s="174">
        <f>IF(OR(IF(INDEX(Команды!$A$2:$AN$7500,MATCH(V$3,Команды!$A$2:$A$7500,0),$E24+2)=Команды!$AJ$2,TRUE,FALSE),IF(INDEX(Команды!$A$2:$AN$7500,MATCH(V$3,Команды!$A$2:$A$7500,0),$E24+2)=Команды!$AJ$3,TRUE,FALSE),IF(INDEX(Команды!$A$2:$AN$7500,MATCH(V$3,Команды!$A$2:$A$7500,0),$E24+2)=Команды!$AJ$4,TRUE,FALSE),IF(INDEX(Команды!$A$2:$AN$7500,MATCH(V$3,Команды!$A$2:$A$7500,0),$E24+2)=Команды!$AJ$5,TRUE,FALSE),IF(INDEX(Команды!$A$2:$AN$7500,MATCH(V$3,Команды!$A$2:$A$7500,0),$E24+2)=Команды!$AJ$6,TRUE,FALSE),IF(INDEX(Команды!$A$2:$AN$7500,MATCH(V$3,Команды!$A$2:$A$7500,0),$E24+2)=Команды!$AJ$7,TRUE,FALSE),IF(INDEX(Команды!$A$2:$AN$7500,MATCH(V$3,Команды!$A$2:$A$7500,0),$E24+2)=Команды!$AJ$8,TRUE,FALSE),IF(INDEX(Команды!$A$2:$AN$7500,MATCH(V$3,Команды!$A$2:$A$7500,0),$E24+2)=Команды!$AJ$9,TRUE,FALSE),IF(INDEX(Команды!$A$2:$AN$7500,MATCH(V$3,Команды!$A$2:$A$7500,0),$E24+2)=Команды!$AJ$10,TRUE,FALSE),IF(INDEX(Команды!$A$2:$AN$7500,MATCH(V$3,Команды!$A$2:$A$7500,0),$E24+2)=Команды!$AJ$11,TRUE,FALSE),IF(INDEX(Команды!$A$2:$AN$7500,MATCH(V$3,Команды!$A$2:$A$7500,0),$E24+2)=Команды!$AJ$12,TRUE,FALSE),IF(INDEX(Команды!$A$2:$AN$7500,MATCH(V$3,Команды!$A$2:$A$7500,0),$E24+2)=Команды!$AJ$13,TRUE,FALSE),IF(INDEX(Команды!$A$2:$AN$7500,MATCH(V$3,Команды!$A$2:$A$7500,0),$E24+2)=Команды!$AJ$14,TRUE,FALSE),IF(INDEX(Команды!$A$2:$AN$7500,MATCH(V$3,Команды!$A$2:$A$7500,0),$E24+2)=Команды!$AJ$15,TRUE,FALSE),IF(INDEX(Команды!$A$2:$AN$7500,MATCH(V$3,Команды!$A$2:$A$7500,0),$E24+2)=Команды!$AJ$16,TRUE,FALSE),,IF(INDEX(Команды!$A$2:$AN$7500,MATCH(V$3,Команды!$A$2:$A$7500,0),$E24+2)=Команды!$AJ$17,TRUE,FALSE),,IF(INDEX(Команды!$A$2:$AN$7500,MATCH(V$3,Команды!$A$2:$A$7500,0),$E24+2)=Команды!$AJ$18,TRUE,FALSE),,IF(INDEX(Команды!$A$2:$AN$7500,MATCH(V$3,Команды!$A$2:$A$7500,0),$E24+2)=Команды!$AJ$19,TRUE,FALSE)),INDEX(Команды!$AJ$2:$AK$19,MATCH(INDEX(Команды!$A$2:$AN$7500,MATCH(V$3,Команды!$A$2:$A$7500,0),$E24+2),Команды!$AJ$2:$AJ$19,0),2),0)</f>
        <v>0.64583333333333337</v>
      </c>
      <c r="W24" s="175">
        <f>IF(OR(IF(INDEX(Команды!$A$2:$AN$7500,MATCH(V$3,Команды!$A$2:$A$7500,0),$E24+2)=Команды!$AJ$2,TRUE,FALSE),IF(INDEX(Команды!$A$2:$AN$7500,MATCH(V$3,Команды!$A$2:$A$7500,0),$E24+2)=Команды!$AJ$3,TRUE,FALSE),IF(INDEX(Команды!$A$2:$AN$7500,MATCH(V$3,Команды!$A$2:$A$7500,0),$E24+2)=Команды!$AJ$4,TRUE,FALSE),IF(INDEX(Команды!$A$2:$AN$7500,MATCH(V$3,Команды!$A$2:$A$7500,0),$E24+2)=Команды!$AJ$5,TRUE,FALSE),IF(INDEX(Команды!$A$2:$AN$7500,MATCH(V$3,Команды!$A$2:$A$7500,0),$E24+2)=Команды!$AJ$6,TRUE,FALSE),IF(INDEX(Команды!$A$2:$AN$7500,MATCH(V$3,Команды!$A$2:$A$7500,0),$E24+2)=Команды!$AJ$7,TRUE,FALSE),IF(INDEX(Команды!$A$2:$AN$7500,MATCH(V$3,Команды!$A$2:$A$7500,0),$E24+2)=Команды!$AJ$8,TRUE,FALSE),IF(INDEX(Команды!$A$2:$AN$7500,MATCH(V$3,Команды!$A$2:$A$7500,0),$E24+2)=Команды!$AJ$9,TRUE,FALSE),IF(INDEX(Команды!$A$2:$AN$7500,MATCH(V$3,Команды!$A$2:$A$7500,0),$E24+2)=Команды!$AJ$10,TRUE,FALSE),IF(INDEX(Команды!$A$2:$AN$7500,MATCH(V$3,Команды!$A$2:$A$7500,0),$E24+2)=Команды!$AJ$11,TRUE,FALSE),IF(INDEX(Команды!$A$2:$AN$7500,MATCH(V$3,Команды!$A$2:$A$7500,0),$E24+2)=Команды!$AJ$12,TRUE,FALSE),IF(INDEX(Команды!$A$2:$AN$7500,MATCH(V$3,Команды!$A$2:$A$7500,0),$E24+2)=Команды!$AJ$13,TRUE,FALSE),IF(INDEX(Команды!$A$2:$AN$7500,MATCH(V$3,Команды!$A$2:$A$7500,0),$E24+2)=Команды!$AJ$14,TRUE,FALSE),IF(INDEX(Команды!$A$2:$AN$7500,MATCH(V$3,Команды!$A$2:$A$7500,0),$E24+2)=Команды!$AJ$15,TRUE,FALSE),IF(INDEX(Команды!$A$2:$AN$7500,MATCH(V$3,Команды!$A$2:$A$7500,0),$E24+2)=Команды!$AJ$16,TRUE,FALSE),IF(INDEX(Команды!$A$2:$AN$7500,MATCH(V$3,Команды!$A$2:$A$7500,0),$E24+2)=Команды!$AJ$17,TRUE,FALSE),IF(INDEX(Команды!$A$2:$AN$7500,MATCH(V$3,Команды!$A$2:$A$7500,0),$E24+2)=Команды!$AJ$18,TRUE,FALSE),IF(INDEX(Команды!$A$2:$AN$7500,MATCH(V$3,Команды!$A$2:$A$7500,0),$E24+2)=Команды!$AJ$19,TRUE,FALSE)),INDEX(Команды!$AJ$2:$AL$19,MATCH(INDEX(Команды!$A$2:$AN$7500,MATCH(V$3,Команды!$A$2:$A$7500,0),$E24+2),Команды!$AJ$2:$AJ$19,0),3),0)</f>
        <v>1.0208333333333333</v>
      </c>
      <c r="X24" s="342"/>
      <c r="Y24" s="174" t="str">
        <f>IF(OR(IF(INDEX(Команды!$A$2:$AN$7500,MATCH(Y$3,Команды!$A$2:$A$7500,0),$E24+2)=Команды!$AJ$2,TRUE,FALSE),IF(INDEX(Команды!$A$2:$AN$7500,MATCH(Y$3,Команды!$A$2:$A$7500,0),$E24+2)=Команды!$AJ$3,TRUE,FALSE),IF(INDEX(Команды!$A$2:$AN$7500,MATCH(Y$3,Команды!$A$2:$A$7500,0),$E24+2)=Команды!$AJ$4,TRUE,FALSE),IF(INDEX(Команды!$A$2:$AN$7500,MATCH(Y$3,Команды!$A$2:$A$7500,0),$E24+2)=Команды!$AJ$5,TRUE,FALSE),IF(INDEX(Команды!$A$2:$AN$7500,MATCH(Y$3,Команды!$A$2:$A$7500,0),$E24+2)=Команды!$AJ$6,TRUE,FALSE),IF(INDEX(Команды!$A$2:$AN$7500,MATCH(Y$3,Команды!$A$2:$A$7500,0),$E24+2)=Команды!$AJ$7,TRUE,FALSE),IF(INDEX(Команды!$A$2:$AN$7500,MATCH(Y$3,Команды!$A$2:$A$7500,0),$E24+2)=Команды!$AJ$8,TRUE,FALSE),IF(INDEX(Команды!$A$2:$AN$7500,MATCH(Y$3,Команды!$A$2:$A$7500,0),$E24+2)=Команды!$AJ$9,TRUE,FALSE),IF(INDEX(Команды!$A$2:$AN$7500,MATCH(Y$3,Команды!$A$2:$A$7500,0),$E24+2)=Команды!$AJ$10,TRUE,FALSE),IF(INDEX(Команды!$A$2:$AN$7500,MATCH(Y$3,Команды!$A$2:$A$7500,0),$E24+2)=Команды!$AJ$11,TRUE,FALSE),IF(INDEX(Команды!$A$2:$AN$7500,MATCH(Y$3,Команды!$A$2:$A$7500,0),$E24+2)=Команды!$AJ$12,TRUE,FALSE),IF(INDEX(Команды!$A$2:$AN$7500,MATCH(Y$3,Команды!$A$2:$A$7500,0),$E24+2)=Команды!$AJ$13,TRUE,FALSE),IF(INDEX(Команды!$A$2:$AN$7500,MATCH(Y$3,Команды!$A$2:$A$7500,0),$E24+2)=Команды!$AJ$14,TRUE,FALSE),IF(INDEX(Команды!$A$2:$AN$7500,MATCH(Y$3,Команды!$A$2:$A$7500,0),$E24+2)=Команды!$AJ$15,TRUE,FALSE),IF(INDEX(Команды!$A$2:$AN$7500,MATCH(Y$3,Команды!$A$2:$A$7500,0),$E24+2)=Команды!$AJ$16,TRUE,FALSE),,IF(INDEX(Команды!$A$2:$AN$7500,MATCH(Y$3,Команды!$A$2:$A$7500,0),$E24+2)=Команды!$AJ$17,TRUE,FALSE),,IF(INDEX(Команды!$A$2:$AN$7500,MATCH(Y$3,Команды!$A$2:$A$7500,0),$E24+2)=Команды!$AJ$18,TRUE,FALSE),,IF(INDEX(Команды!$A$2:$AN$7500,MATCH(Y$3,Команды!$A$2:$A$7500,0),$E24+2)=Команды!$AJ$19,TRUE,FALSE)),INDEX(Команды!$AJ$2:$AK$19,MATCH(INDEX(Команды!$A$2:$AN$7500,MATCH(Y$3,Команды!$A$2:$A$7500,0),$E24+2),Команды!$AJ$2:$AJ$19,0),2),0)</f>
        <v>В</v>
      </c>
      <c r="Z24" s="175" t="str">
        <f>IF(OR(IF(INDEX(Команды!$A$2:$AN$7500,MATCH(Y$3,Команды!$A$2:$A$7500,0),$E24+2)=Команды!$AJ$2,TRUE,FALSE),IF(INDEX(Команды!$A$2:$AN$7500,MATCH(Y$3,Команды!$A$2:$A$7500,0),$E24+2)=Команды!$AJ$3,TRUE,FALSE),IF(INDEX(Команды!$A$2:$AN$7500,MATCH(Y$3,Команды!$A$2:$A$7500,0),$E24+2)=Команды!$AJ$4,TRUE,FALSE),IF(INDEX(Команды!$A$2:$AN$7500,MATCH(Y$3,Команды!$A$2:$A$7500,0),$E24+2)=Команды!$AJ$5,TRUE,FALSE),IF(INDEX(Команды!$A$2:$AN$7500,MATCH(Y$3,Команды!$A$2:$A$7500,0),$E24+2)=Команды!$AJ$6,TRUE,FALSE),IF(INDEX(Команды!$A$2:$AN$7500,MATCH(Y$3,Команды!$A$2:$A$7500,0),$E24+2)=Команды!$AJ$7,TRUE,FALSE),IF(INDEX(Команды!$A$2:$AN$7500,MATCH(Y$3,Команды!$A$2:$A$7500,0),$E24+2)=Команды!$AJ$8,TRUE,FALSE),IF(INDEX(Команды!$A$2:$AN$7500,MATCH(Y$3,Команды!$A$2:$A$7500,0),$E24+2)=Команды!$AJ$9,TRUE,FALSE),IF(INDEX(Команды!$A$2:$AN$7500,MATCH(Y$3,Команды!$A$2:$A$7500,0),$E24+2)=Команды!$AJ$10,TRUE,FALSE),IF(INDEX(Команды!$A$2:$AN$7500,MATCH(Y$3,Команды!$A$2:$A$7500,0),$E24+2)=Команды!$AJ$11,TRUE,FALSE),IF(INDEX(Команды!$A$2:$AN$7500,MATCH(Y$3,Команды!$A$2:$A$7500,0),$E24+2)=Команды!$AJ$12,TRUE,FALSE),IF(INDEX(Команды!$A$2:$AN$7500,MATCH(Y$3,Команды!$A$2:$A$7500,0),$E24+2)=Команды!$AJ$13,TRUE,FALSE),IF(INDEX(Команды!$A$2:$AN$7500,MATCH(Y$3,Команды!$A$2:$A$7500,0),$E24+2)=Команды!$AJ$14,TRUE,FALSE),IF(INDEX(Команды!$A$2:$AN$7500,MATCH(Y$3,Команды!$A$2:$A$7500,0),$E24+2)=Команды!$AJ$15,TRUE,FALSE),IF(INDEX(Команды!$A$2:$AN$7500,MATCH(Y$3,Команды!$A$2:$A$7500,0),$E24+2)=Команды!$AJ$16,TRUE,FALSE),IF(INDEX(Команды!$A$2:$AN$7500,MATCH(Y$3,Команды!$A$2:$A$7500,0),$E24+2)=Команды!$AJ$17,TRUE,FALSE),IF(INDEX(Команды!$A$2:$AN$7500,MATCH(Y$3,Команды!$A$2:$A$7500,0),$E24+2)=Команды!$AJ$18,TRUE,FALSE),IF(INDEX(Команды!$A$2:$AN$7500,MATCH(Y$3,Команды!$A$2:$A$7500,0),$E24+2)=Команды!$AJ$19,TRUE,FALSE)),INDEX(Команды!$AJ$2:$AL$19,MATCH(INDEX(Команды!$A$2:$AN$7500,MATCH(Y$3,Команды!$A$2:$A$7500,0),$E24+2),Команды!$AJ$2:$AJ$19,0),3),0)</f>
        <v>В</v>
      </c>
      <c r="AA24" s="342"/>
      <c r="AB24" s="174" t="str">
        <f>IF(OR(IF(INDEX(Команды!$A$2:$AN$7500,MATCH(AB$3,Команды!$A$2:$A$7500,0),$E24+2)=Команды!$AJ$2,TRUE,FALSE),IF(INDEX(Команды!$A$2:$AN$7500,MATCH(AB$3,Команды!$A$2:$A$7500,0),$E24+2)=Команды!$AJ$3,TRUE,FALSE),IF(INDEX(Команды!$A$2:$AN$7500,MATCH(AB$3,Команды!$A$2:$A$7500,0),$E24+2)=Команды!$AJ$4,TRUE,FALSE),IF(INDEX(Команды!$A$2:$AN$7500,MATCH(AB$3,Команды!$A$2:$A$7500,0),$E24+2)=Команды!$AJ$5,TRUE,FALSE),IF(INDEX(Команды!$A$2:$AN$7500,MATCH(AB$3,Команды!$A$2:$A$7500,0),$E24+2)=Команды!$AJ$6,TRUE,FALSE),IF(INDEX(Команды!$A$2:$AN$7500,MATCH(AB$3,Команды!$A$2:$A$7500,0),$E24+2)=Команды!$AJ$7,TRUE,FALSE),IF(INDEX(Команды!$A$2:$AN$7500,MATCH(AB$3,Команды!$A$2:$A$7500,0),$E24+2)=Команды!$AJ$8,TRUE,FALSE),IF(INDEX(Команды!$A$2:$AN$7500,MATCH(AB$3,Команды!$A$2:$A$7500,0),$E24+2)=Команды!$AJ$9,TRUE,FALSE),IF(INDEX(Команды!$A$2:$AN$7500,MATCH(AB$3,Команды!$A$2:$A$7500,0),$E24+2)=Команды!$AJ$10,TRUE,FALSE),IF(INDEX(Команды!$A$2:$AN$7500,MATCH(AB$3,Команды!$A$2:$A$7500,0),$E24+2)=Команды!$AJ$11,TRUE,FALSE),IF(INDEX(Команды!$A$2:$AN$7500,MATCH(AB$3,Команды!$A$2:$A$7500,0),$E24+2)=Команды!$AJ$12,TRUE,FALSE),IF(INDEX(Команды!$A$2:$AN$7500,MATCH(AB$3,Команды!$A$2:$A$7500,0),$E24+2)=Команды!$AJ$13,TRUE,FALSE),IF(INDEX(Команды!$A$2:$AN$7500,MATCH(AB$3,Команды!$A$2:$A$7500,0),$E24+2)=Команды!$AJ$14,TRUE,FALSE),IF(INDEX(Команды!$A$2:$AN$7500,MATCH(AB$3,Команды!$A$2:$A$7500,0),$E24+2)=Команды!$AJ$15,TRUE,FALSE),IF(INDEX(Команды!$A$2:$AN$7500,MATCH(AB$3,Команды!$A$2:$A$7500,0),$E24+2)=Команды!$AJ$16,TRUE,FALSE),,IF(INDEX(Команды!$A$2:$AN$7500,MATCH(AB$3,Команды!$A$2:$A$7500,0),$E24+2)=Команды!$AJ$17,TRUE,FALSE),,IF(INDEX(Команды!$A$2:$AN$7500,MATCH(AB$3,Команды!$A$2:$A$7500,0),$E24+2)=Команды!$AJ$18,TRUE,FALSE),,IF(INDEX(Команды!$A$2:$AN$7500,MATCH(AB$3,Команды!$A$2:$A$7500,0),$E24+2)=Команды!$AJ$19,TRUE,FALSE)),INDEX(Команды!$AJ$2:$AK$19,MATCH(INDEX(Команды!$A$2:$AN$7500,MATCH(AB$3,Команды!$A$2:$A$7500,0),$E24+2),Команды!$AJ$2:$AJ$19,0),2),0)</f>
        <v>В</v>
      </c>
      <c r="AC24" s="175" t="str">
        <f>IF(OR(IF(INDEX(Команды!$A$2:$AN$7500,MATCH(AB$3,Команды!$A$2:$A$7500,0),$E24+2)=Команды!$AJ$2,TRUE,FALSE),IF(INDEX(Команды!$A$2:$AN$7500,MATCH(AB$3,Команды!$A$2:$A$7500,0),$E24+2)=Команды!$AJ$3,TRUE,FALSE),IF(INDEX(Команды!$A$2:$AN$7500,MATCH(AB$3,Команды!$A$2:$A$7500,0),$E24+2)=Команды!$AJ$4,TRUE,FALSE),IF(INDEX(Команды!$A$2:$AN$7500,MATCH(AB$3,Команды!$A$2:$A$7500,0),$E24+2)=Команды!$AJ$5,TRUE,FALSE),IF(INDEX(Команды!$A$2:$AN$7500,MATCH(AB$3,Команды!$A$2:$A$7500,0),$E24+2)=Команды!$AJ$6,TRUE,FALSE),IF(INDEX(Команды!$A$2:$AN$7500,MATCH(AB$3,Команды!$A$2:$A$7500,0),$E24+2)=Команды!$AJ$7,TRUE,FALSE),IF(INDEX(Команды!$A$2:$AN$7500,MATCH(AB$3,Команды!$A$2:$A$7500,0),$E24+2)=Команды!$AJ$8,TRUE,FALSE),IF(INDEX(Команды!$A$2:$AN$7500,MATCH(AB$3,Команды!$A$2:$A$7500,0),$E24+2)=Команды!$AJ$9,TRUE,FALSE),IF(INDEX(Команды!$A$2:$AN$7500,MATCH(AB$3,Команды!$A$2:$A$7500,0),$E24+2)=Команды!$AJ$10,TRUE,FALSE),IF(INDEX(Команды!$A$2:$AN$7500,MATCH(AB$3,Команды!$A$2:$A$7500,0),$E24+2)=Команды!$AJ$11,TRUE,FALSE),IF(INDEX(Команды!$A$2:$AN$7500,MATCH(AB$3,Команды!$A$2:$A$7500,0),$E24+2)=Команды!$AJ$12,TRUE,FALSE),IF(INDEX(Команды!$A$2:$AN$7500,MATCH(AB$3,Команды!$A$2:$A$7500,0),$E24+2)=Команды!$AJ$13,TRUE,FALSE),IF(INDEX(Команды!$A$2:$AN$7500,MATCH(AB$3,Команды!$A$2:$A$7500,0),$E24+2)=Команды!$AJ$14,TRUE,FALSE),IF(INDEX(Команды!$A$2:$AN$7500,MATCH(AB$3,Команды!$A$2:$A$7500,0),$E24+2)=Команды!$AJ$15,TRUE,FALSE),IF(INDEX(Команды!$A$2:$AN$7500,MATCH(AB$3,Команды!$A$2:$A$7500,0),$E24+2)=Команды!$AJ$16,TRUE,FALSE),IF(INDEX(Команды!$A$2:$AN$7500,MATCH(AB$3,Команды!$A$2:$A$7500,0),$E24+2)=Команды!$AJ$17,TRUE,FALSE),IF(INDEX(Команды!$A$2:$AN$7500,MATCH(AB$3,Команды!$A$2:$A$7500,0),$E24+2)=Команды!$AJ$18,TRUE,FALSE),IF(INDEX(Команды!$A$2:$AN$7500,MATCH(AB$3,Команды!$A$2:$A$7500,0),$E24+2)=Команды!$AJ$19,TRUE,FALSE)),INDEX(Команды!$AJ$2:$AL$19,MATCH(INDEX(Команды!$A$2:$AN$7500,MATCH(AB$3,Команды!$A$2:$A$7500,0),$E24+2),Команды!$AJ$2:$AJ$19,0),3),0)</f>
        <v>В</v>
      </c>
      <c r="AD24" s="342"/>
      <c r="AE24" s="174">
        <f>IF(OR(IF(INDEX(Команды!$A$2:$AN$7500,MATCH(AE$3,Команды!$A$2:$A$7500,0),$E24+2)=Команды!$AJ$2,TRUE,FALSE),IF(INDEX(Команды!$A$2:$AN$7500,MATCH(AE$3,Команды!$A$2:$A$7500,0),$E24+2)=Команды!$AJ$3,TRUE,FALSE),IF(INDEX(Команды!$A$2:$AN$7500,MATCH(AE$3,Команды!$A$2:$A$7500,0),$E24+2)=Команды!$AJ$4,TRUE,FALSE),IF(INDEX(Команды!$A$2:$AN$7500,MATCH(AE$3,Команды!$A$2:$A$7500,0),$E24+2)=Команды!$AJ$5,TRUE,FALSE),IF(INDEX(Команды!$A$2:$AN$7500,MATCH(AE$3,Команды!$A$2:$A$7500,0),$E24+2)=Команды!$AJ$6,TRUE,FALSE),IF(INDEX(Команды!$A$2:$AN$7500,MATCH(AE$3,Команды!$A$2:$A$7500,0),$E24+2)=Команды!$AJ$7,TRUE,FALSE),IF(INDEX(Команды!$A$2:$AN$7500,MATCH(AE$3,Команды!$A$2:$A$7500,0),$E24+2)=Команды!$AJ$8,TRUE,FALSE),IF(INDEX(Команды!$A$2:$AN$7500,MATCH(AE$3,Команды!$A$2:$A$7500,0),$E24+2)=Команды!$AJ$9,TRUE,FALSE),IF(INDEX(Команды!$A$2:$AN$7500,MATCH(AE$3,Команды!$A$2:$A$7500,0),$E24+2)=Команды!$AJ$10,TRUE,FALSE),IF(INDEX(Команды!$A$2:$AN$7500,MATCH(AE$3,Команды!$A$2:$A$7500,0),$E24+2)=Команды!$AJ$11,TRUE,FALSE),IF(INDEX(Команды!$A$2:$AN$7500,MATCH(AE$3,Команды!$A$2:$A$7500,0),$E24+2)=Команды!$AJ$12,TRUE,FALSE),IF(INDEX(Команды!$A$2:$AN$7500,MATCH(AE$3,Команды!$A$2:$A$7500,0),$E24+2)=Команды!$AJ$13,TRUE,FALSE),IF(INDEX(Команды!$A$2:$AN$7500,MATCH(AE$3,Команды!$A$2:$A$7500,0),$E24+2)=Команды!$AJ$14,TRUE,FALSE),IF(INDEX(Команды!$A$2:$AN$7500,MATCH(AE$3,Команды!$A$2:$A$7500,0),$E24+2)=Команды!$AJ$15,TRUE,FALSE),IF(INDEX(Команды!$A$2:$AN$7500,MATCH(AE$3,Команды!$A$2:$A$7500,0),$E24+2)=Команды!$AJ$16,TRUE,FALSE),,IF(INDEX(Команды!$A$2:$AN$7500,MATCH(AE$3,Команды!$A$2:$A$7500,0),$E24+2)=Команды!$AJ$17,TRUE,FALSE),,IF(INDEX(Команды!$A$2:$AN$7500,MATCH(AE$3,Команды!$A$2:$A$7500,0),$E24+2)=Команды!$AJ$18,TRUE,FALSE),,IF(INDEX(Команды!$A$2:$AN$7500,MATCH(AE$3,Команды!$A$2:$A$7500,0),$E24+2)=Команды!$AJ$19,TRUE,FALSE)),INDEX(Команды!$AJ$2:$AK$19,MATCH(INDEX(Команды!$A$2:$AN$7500,MATCH(AE$3,Команды!$A$2:$A$7500,0),$E24+2),Команды!$AJ$2:$AJ$19,0),2),0)</f>
        <v>0.28125</v>
      </c>
      <c r="AF24" s="175">
        <f>IF(OR(IF(INDEX(Команды!$A$2:$AN$7500,MATCH(AE$3,Команды!$A$2:$A$7500,0),$E24+2)=Команды!$AJ$2,TRUE,FALSE),IF(INDEX(Команды!$A$2:$AN$7500,MATCH(AE$3,Команды!$A$2:$A$7500,0),$E24+2)=Команды!$AJ$3,TRUE,FALSE),IF(INDEX(Команды!$A$2:$AN$7500,MATCH(AE$3,Команды!$A$2:$A$7500,0),$E24+2)=Команды!$AJ$4,TRUE,FALSE),IF(INDEX(Команды!$A$2:$AN$7500,MATCH(AE$3,Команды!$A$2:$A$7500,0),$E24+2)=Команды!$AJ$5,TRUE,FALSE),IF(INDEX(Команды!$A$2:$AN$7500,MATCH(AE$3,Команды!$A$2:$A$7500,0),$E24+2)=Команды!$AJ$6,TRUE,FALSE),IF(INDEX(Команды!$A$2:$AN$7500,MATCH(AE$3,Команды!$A$2:$A$7500,0),$E24+2)=Команды!$AJ$7,TRUE,FALSE),IF(INDEX(Команды!$A$2:$AN$7500,MATCH(AE$3,Команды!$A$2:$A$7500,0),$E24+2)=Команды!$AJ$8,TRUE,FALSE),IF(INDEX(Команды!$A$2:$AN$7500,MATCH(AE$3,Команды!$A$2:$A$7500,0),$E24+2)=Команды!$AJ$9,TRUE,FALSE),IF(INDEX(Команды!$A$2:$AN$7500,MATCH(AE$3,Команды!$A$2:$A$7500,0),$E24+2)=Команды!$AJ$10,TRUE,FALSE),IF(INDEX(Команды!$A$2:$AN$7500,MATCH(AE$3,Команды!$A$2:$A$7500,0),$E24+2)=Команды!$AJ$11,TRUE,FALSE),IF(INDEX(Команды!$A$2:$AN$7500,MATCH(AE$3,Команды!$A$2:$A$7500,0),$E24+2)=Команды!$AJ$12,TRUE,FALSE),IF(INDEX(Команды!$A$2:$AN$7500,MATCH(AE$3,Команды!$A$2:$A$7500,0),$E24+2)=Команды!$AJ$13,TRUE,FALSE),IF(INDEX(Команды!$A$2:$AN$7500,MATCH(AE$3,Команды!$A$2:$A$7500,0),$E24+2)=Команды!$AJ$14,TRUE,FALSE),IF(INDEX(Команды!$A$2:$AN$7500,MATCH(AE$3,Команды!$A$2:$A$7500,0),$E24+2)=Команды!$AJ$15,TRUE,FALSE),IF(INDEX(Команды!$A$2:$AN$7500,MATCH(AE$3,Команды!$A$2:$A$7500,0),$E24+2)=Команды!$AJ$16,TRUE,FALSE),IF(INDEX(Команды!$A$2:$AN$7500,MATCH(AE$3,Команды!$A$2:$A$7500,0),$E24+2)=Команды!$AJ$17,TRUE,FALSE),IF(INDEX(Команды!$A$2:$AN$7500,MATCH(AE$3,Команды!$A$2:$A$7500,0),$E24+2)=Команды!$AJ$18,TRUE,FALSE),IF(INDEX(Команды!$A$2:$AN$7500,MATCH(AE$3,Команды!$A$2:$A$7500,0),$E24+2)=Команды!$AJ$19,TRUE,FALSE)),INDEX(Команды!$AJ$2:$AL$19,MATCH(INDEX(Команды!$A$2:$AN$7500,MATCH(AE$3,Команды!$A$2:$A$7500,0),$E24+2),Команды!$AJ$2:$AJ$19,0),3),0)</f>
        <v>0.65625</v>
      </c>
      <c r="AG24" s="342"/>
      <c r="AH24" s="174">
        <f>IF(OR(IF(INDEX(Команды!$A$2:$AN$7500,MATCH(AH$3,Команды!$A$2:$A$7500,0),$E24+2)=Команды!$AJ$2,TRUE,FALSE),IF(INDEX(Команды!$A$2:$AN$7500,MATCH(AH$3,Команды!$A$2:$A$7500,0),$E24+2)=Команды!$AJ$3,TRUE,FALSE),IF(INDEX(Команды!$A$2:$AN$7500,MATCH(AH$3,Команды!$A$2:$A$7500,0),$E24+2)=Команды!$AJ$4,TRUE,FALSE),IF(INDEX(Команды!$A$2:$AN$7500,MATCH(AH$3,Команды!$A$2:$A$7500,0),$E24+2)=Команды!$AJ$5,TRUE,FALSE),IF(INDEX(Команды!$A$2:$AN$7500,MATCH(AH$3,Команды!$A$2:$A$7500,0),$E24+2)=Команды!$AJ$6,TRUE,FALSE),IF(INDEX(Команды!$A$2:$AN$7500,MATCH(AH$3,Команды!$A$2:$A$7500,0),$E24+2)=Команды!$AJ$7,TRUE,FALSE),IF(INDEX(Команды!$A$2:$AN$7500,MATCH(AH$3,Команды!$A$2:$A$7500,0),$E24+2)=Команды!$AJ$8,TRUE,FALSE),IF(INDEX(Команды!$A$2:$AN$7500,MATCH(AH$3,Команды!$A$2:$A$7500,0),$E24+2)=Команды!$AJ$9,TRUE,FALSE),IF(INDEX(Команды!$A$2:$AN$7500,MATCH(AH$3,Команды!$A$2:$A$7500,0),$E24+2)=Команды!$AJ$10,TRUE,FALSE),IF(INDEX(Команды!$A$2:$AN$7500,MATCH(AH$3,Команды!$A$2:$A$7500,0),$E24+2)=Команды!$AJ$11,TRUE,FALSE),IF(INDEX(Команды!$A$2:$AN$7500,MATCH(AH$3,Команды!$A$2:$A$7500,0),$E24+2)=Команды!$AJ$12,TRUE,FALSE),IF(INDEX(Команды!$A$2:$AN$7500,MATCH(AH$3,Команды!$A$2:$A$7500,0),$E24+2)=Команды!$AJ$13,TRUE,FALSE),IF(INDEX(Команды!$A$2:$AN$7500,MATCH(AH$3,Команды!$A$2:$A$7500,0),$E24+2)=Команды!$AJ$14,TRUE,FALSE),IF(INDEX(Команды!$A$2:$AN$7500,MATCH(AH$3,Команды!$A$2:$A$7500,0),$E24+2)=Команды!$AJ$15,TRUE,FALSE),IF(INDEX(Команды!$A$2:$AN$7500,MATCH(AH$3,Команды!$A$2:$A$7500,0),$E24+2)=Команды!$AJ$16,TRUE,FALSE),,IF(INDEX(Команды!$A$2:$AN$7500,MATCH(AH$3,Команды!$A$2:$A$7500,0),$E24+2)=Команды!$AJ$17,TRUE,FALSE),,IF(INDEX(Команды!$A$2:$AN$7500,MATCH(AH$3,Команды!$A$2:$A$7500,0),$E24+2)=Команды!$AJ$18,TRUE,FALSE),,IF(INDEX(Команды!$A$2:$AN$7500,MATCH(AH$3,Команды!$A$2:$A$7500,0),$E24+2)=Команды!$AJ$19,TRUE,FALSE)),INDEX(Команды!$AJ$2:$AK$19,MATCH(INDEX(Команды!$A$2:$AN$7500,MATCH(AH$3,Команды!$A$2:$A$7500,0),$E24+2),Команды!$AJ$2:$AJ$19,0),2),0)</f>
        <v>0.3125</v>
      </c>
      <c r="AI24" s="175">
        <f>IF(OR(IF(INDEX(Команды!$A$2:$AN$7500,MATCH(AH$3,Команды!$A$2:$A$7500,0),$E24+2)=Команды!$AJ$2,TRUE,FALSE),IF(INDEX(Команды!$A$2:$AN$7500,MATCH(AH$3,Команды!$A$2:$A$7500,0),$E24+2)=Команды!$AJ$3,TRUE,FALSE),IF(INDEX(Команды!$A$2:$AN$7500,MATCH(AH$3,Команды!$A$2:$A$7500,0),$E24+2)=Команды!$AJ$4,TRUE,FALSE),IF(INDEX(Команды!$A$2:$AN$7500,MATCH(AH$3,Команды!$A$2:$A$7500,0),$E24+2)=Команды!$AJ$5,TRUE,FALSE),IF(INDEX(Команды!$A$2:$AN$7500,MATCH(AH$3,Команды!$A$2:$A$7500,0),$E24+2)=Команды!$AJ$6,TRUE,FALSE),IF(INDEX(Команды!$A$2:$AN$7500,MATCH(AH$3,Команды!$A$2:$A$7500,0),$E24+2)=Команды!$AJ$7,TRUE,FALSE),IF(INDEX(Команды!$A$2:$AN$7500,MATCH(AH$3,Команды!$A$2:$A$7500,0),$E24+2)=Команды!$AJ$8,TRUE,FALSE),IF(INDEX(Команды!$A$2:$AN$7500,MATCH(AH$3,Команды!$A$2:$A$7500,0),$E24+2)=Команды!$AJ$9,TRUE,FALSE),IF(INDEX(Команды!$A$2:$AN$7500,MATCH(AH$3,Команды!$A$2:$A$7500,0),$E24+2)=Команды!$AJ$10,TRUE,FALSE),IF(INDEX(Команды!$A$2:$AN$7500,MATCH(AH$3,Команды!$A$2:$A$7500,0),$E24+2)=Команды!$AJ$11,TRUE,FALSE),IF(INDEX(Команды!$A$2:$AN$7500,MATCH(AH$3,Команды!$A$2:$A$7500,0),$E24+2)=Команды!$AJ$12,TRUE,FALSE),IF(INDEX(Команды!$A$2:$AN$7500,MATCH(AH$3,Команды!$A$2:$A$7500,0),$E24+2)=Команды!$AJ$13,TRUE,FALSE),IF(INDEX(Команды!$A$2:$AN$7500,MATCH(AH$3,Команды!$A$2:$A$7500,0),$E24+2)=Команды!$AJ$14,TRUE,FALSE),IF(INDEX(Команды!$A$2:$AN$7500,MATCH(AH$3,Команды!$A$2:$A$7500,0),$E24+2)=Команды!$AJ$15,TRUE,FALSE),IF(INDEX(Команды!$A$2:$AN$7500,MATCH(AH$3,Команды!$A$2:$A$7500,0),$E24+2)=Команды!$AJ$16,TRUE,FALSE),IF(INDEX(Команды!$A$2:$AN$7500,MATCH(AH$3,Команды!$A$2:$A$7500,0),$E24+2)=Команды!$AJ$17,TRUE,FALSE),IF(INDEX(Команды!$A$2:$AN$7500,MATCH(AH$3,Команды!$A$2:$A$7500,0),$E24+2)=Команды!$AJ$18,TRUE,FALSE),IF(INDEX(Команды!$A$2:$AN$7500,MATCH(AH$3,Команды!$A$2:$A$7500,0),$E24+2)=Команды!$AJ$19,TRUE,FALSE)),INDEX(Команды!$AJ$2:$AL$19,MATCH(INDEX(Команды!$A$2:$AN$7500,MATCH(AH$3,Команды!$A$2:$A$7500,0),$E24+2),Команды!$AJ$2:$AJ$19,0),3),0)</f>
        <v>0.6875</v>
      </c>
      <c r="AJ24" s="342"/>
      <c r="AK24" s="174">
        <f>IF(OR(IF(INDEX(Команды!$A$2:$AN$7500,MATCH(AK$3,Команды!$A$2:$A$7500,0),$E24+2)=Команды!$AJ$2,TRUE,FALSE),IF(INDEX(Команды!$A$2:$AN$7500,MATCH(AK$3,Команды!$A$2:$A$7500,0),$E24+2)=Команды!$AJ$3,TRUE,FALSE),IF(INDEX(Команды!$A$2:$AN$7500,MATCH(AK$3,Команды!$A$2:$A$7500,0),$E24+2)=Команды!$AJ$4,TRUE,FALSE),IF(INDEX(Команды!$A$2:$AN$7500,MATCH(AK$3,Команды!$A$2:$A$7500,0),$E24+2)=Команды!$AJ$5,TRUE,FALSE),IF(INDEX(Команды!$A$2:$AN$7500,MATCH(AK$3,Команды!$A$2:$A$7500,0),$E24+2)=Команды!$AJ$6,TRUE,FALSE),IF(INDEX(Команды!$A$2:$AN$7500,MATCH(AK$3,Команды!$A$2:$A$7500,0),$E24+2)=Команды!$AJ$7,TRUE,FALSE),IF(INDEX(Команды!$A$2:$AN$7500,MATCH(AK$3,Команды!$A$2:$A$7500,0),$E24+2)=Команды!$AJ$8,TRUE,FALSE),IF(INDEX(Команды!$A$2:$AN$7500,MATCH(AK$3,Команды!$A$2:$A$7500,0),$E24+2)=Команды!$AJ$9,TRUE,FALSE),IF(INDEX(Команды!$A$2:$AN$7500,MATCH(AK$3,Команды!$A$2:$A$7500,0),$E24+2)=Команды!$AJ$10,TRUE,FALSE),IF(INDEX(Команды!$A$2:$AN$7500,MATCH(AK$3,Команды!$A$2:$A$7500,0),$E24+2)=Команды!$AJ$11,TRUE,FALSE),IF(INDEX(Команды!$A$2:$AN$7500,MATCH(AK$3,Команды!$A$2:$A$7500,0),$E24+2)=Команды!$AJ$12,TRUE,FALSE),IF(INDEX(Команды!$A$2:$AN$7500,MATCH(AK$3,Команды!$A$2:$A$7500,0),$E24+2)=Команды!$AJ$13,TRUE,FALSE),IF(INDEX(Команды!$A$2:$AN$7500,MATCH(AK$3,Команды!$A$2:$A$7500,0),$E24+2)=Команды!$AJ$14,TRUE,FALSE),IF(INDEX(Команды!$A$2:$AN$7500,MATCH(AK$3,Команды!$A$2:$A$7500,0),$E24+2)=Команды!$AJ$15,TRUE,FALSE),IF(INDEX(Команды!$A$2:$AN$7500,MATCH(AK$3,Команды!$A$2:$A$7500,0),$E24+2)=Команды!$AJ$16,TRUE,FALSE),,IF(INDEX(Команды!$A$2:$AN$7500,MATCH(AK$3,Команды!$A$2:$A$7500,0),$E24+2)=Команды!$AJ$17,TRUE,FALSE),,IF(INDEX(Команды!$A$2:$AN$7500,MATCH(AK$3,Команды!$A$2:$A$7500,0),$E24+2)=Команды!$AJ$18,TRUE,FALSE),,IF(INDEX(Команды!$A$2:$AN$7500,MATCH(AK$3,Команды!$A$2:$A$7500,0),$E24+2)=Команды!$AJ$19,TRUE,FALSE)),INDEX(Команды!$AJ$2:$AK$19,MATCH(INDEX(Команды!$A$2:$AN$7500,MATCH(AK$3,Команды!$A$2:$A$7500,0),$E24+2),Команды!$AJ$2:$AJ$19,0),2),0)</f>
        <v>0.33333333333333331</v>
      </c>
      <c r="AL24" s="175">
        <f>IF(OR(IF(INDEX(Команды!$A$2:$AN$7500,MATCH(AK$3,Команды!$A$2:$A$7500,0),$E24+2)=Команды!$AJ$2,TRUE,FALSE),IF(INDEX(Команды!$A$2:$AN$7500,MATCH(AK$3,Команды!$A$2:$A$7500,0),$E24+2)=Команды!$AJ$3,TRUE,FALSE),IF(INDEX(Команды!$A$2:$AN$7500,MATCH(AK$3,Команды!$A$2:$A$7500,0),$E24+2)=Команды!$AJ$4,TRUE,FALSE),IF(INDEX(Команды!$A$2:$AN$7500,MATCH(AK$3,Команды!$A$2:$A$7500,0),$E24+2)=Команды!$AJ$5,TRUE,FALSE),IF(INDEX(Команды!$A$2:$AN$7500,MATCH(AK$3,Команды!$A$2:$A$7500,0),$E24+2)=Команды!$AJ$6,TRUE,FALSE),IF(INDEX(Команды!$A$2:$AN$7500,MATCH(AK$3,Команды!$A$2:$A$7500,0),$E24+2)=Команды!$AJ$7,TRUE,FALSE),IF(INDEX(Команды!$A$2:$AN$7500,MATCH(AK$3,Команды!$A$2:$A$7500,0),$E24+2)=Команды!$AJ$8,TRUE,FALSE),IF(INDEX(Команды!$A$2:$AN$7500,MATCH(AK$3,Команды!$A$2:$A$7500,0),$E24+2)=Команды!$AJ$9,TRUE,FALSE),IF(INDEX(Команды!$A$2:$AN$7500,MATCH(AK$3,Команды!$A$2:$A$7500,0),$E24+2)=Команды!$AJ$10,TRUE,FALSE),IF(INDEX(Команды!$A$2:$AN$7500,MATCH(AK$3,Команды!$A$2:$A$7500,0),$E24+2)=Команды!$AJ$11,TRUE,FALSE),IF(INDEX(Команды!$A$2:$AN$7500,MATCH(AK$3,Команды!$A$2:$A$7500,0),$E24+2)=Команды!$AJ$12,TRUE,FALSE),IF(INDEX(Команды!$A$2:$AN$7500,MATCH(AK$3,Команды!$A$2:$A$7500,0),$E24+2)=Команды!$AJ$13,TRUE,FALSE),IF(INDEX(Команды!$A$2:$AN$7500,MATCH(AK$3,Команды!$A$2:$A$7500,0),$E24+2)=Команды!$AJ$14,TRUE,FALSE),IF(INDEX(Команды!$A$2:$AN$7500,MATCH(AK$3,Команды!$A$2:$A$7500,0),$E24+2)=Команды!$AJ$15,TRUE,FALSE),IF(INDEX(Команды!$A$2:$AN$7500,MATCH(AK$3,Команды!$A$2:$A$7500,0),$E24+2)=Команды!$AJ$16,TRUE,FALSE),IF(INDEX(Команды!$A$2:$AN$7500,MATCH(AK$3,Команды!$A$2:$A$7500,0),$E24+2)=Команды!$AJ$17,TRUE,FALSE),IF(INDEX(Команды!$A$2:$AN$7500,MATCH(AK$3,Команды!$A$2:$A$7500,0),$E24+2)=Команды!$AJ$18,TRUE,FALSE),IF(INDEX(Команды!$A$2:$AN$7500,MATCH(AK$3,Команды!$A$2:$A$7500,0),$E24+2)=Команды!$AJ$19,TRUE,FALSE)),INDEX(Команды!$AJ$2:$AL$19,MATCH(INDEX(Команды!$A$2:$AN$7500,MATCH(AK$3,Команды!$A$2:$A$7500,0),$E24+2),Команды!$AJ$2:$AJ$19,0),3),0)</f>
        <v>0.70833333333333337</v>
      </c>
      <c r="AM24" s="342"/>
      <c r="AN24" s="174">
        <f>IF(OR(IF(INDEX(Команды!$A$2:$AN$7500,MATCH(AN$3,Команды!$A$2:$A$7500,0),$E24+2)=Команды!$AJ$2,TRUE,FALSE),IF(INDEX(Команды!$A$2:$AN$7500,MATCH(AN$3,Команды!$A$2:$A$7500,0),$E24+2)=Команды!$AJ$3,TRUE,FALSE),IF(INDEX(Команды!$A$2:$AN$7500,MATCH(AN$3,Команды!$A$2:$A$7500,0),$E24+2)=Команды!$AJ$4,TRUE,FALSE),IF(INDEX(Команды!$A$2:$AN$7500,MATCH(AN$3,Команды!$A$2:$A$7500,0),$E24+2)=Команды!$AJ$5,TRUE,FALSE),IF(INDEX(Команды!$A$2:$AN$7500,MATCH(AN$3,Команды!$A$2:$A$7500,0),$E24+2)=Команды!$AJ$6,TRUE,FALSE),IF(INDEX(Команды!$A$2:$AN$7500,MATCH(AN$3,Команды!$A$2:$A$7500,0),$E24+2)=Команды!$AJ$7,TRUE,FALSE),IF(INDEX(Команды!$A$2:$AN$7500,MATCH(AN$3,Команды!$A$2:$A$7500,0),$E24+2)=Команды!$AJ$8,TRUE,FALSE),IF(INDEX(Команды!$A$2:$AN$7500,MATCH(AN$3,Команды!$A$2:$A$7500,0),$E24+2)=Команды!$AJ$9,TRUE,FALSE),IF(INDEX(Команды!$A$2:$AN$7500,MATCH(AN$3,Команды!$A$2:$A$7500,0),$E24+2)=Команды!$AJ$10,TRUE,FALSE),IF(INDEX(Команды!$A$2:$AN$7500,MATCH(AN$3,Команды!$A$2:$A$7500,0),$E24+2)=Команды!$AJ$11,TRUE,FALSE),IF(INDEX(Команды!$A$2:$AN$7500,MATCH(AN$3,Команды!$A$2:$A$7500,0),$E24+2)=Команды!$AJ$12,TRUE,FALSE),IF(INDEX(Команды!$A$2:$AN$7500,MATCH(AN$3,Команды!$A$2:$A$7500,0),$E24+2)=Команды!$AJ$13,TRUE,FALSE),IF(INDEX(Команды!$A$2:$AN$7500,MATCH(AN$3,Команды!$A$2:$A$7500,0),$E24+2)=Команды!$AJ$14,TRUE,FALSE),IF(INDEX(Команды!$A$2:$AN$7500,MATCH(AN$3,Команды!$A$2:$A$7500,0),$E24+2)=Команды!$AJ$15,TRUE,FALSE),IF(INDEX(Команды!$A$2:$AN$7500,MATCH(AN$3,Команды!$A$2:$A$7500,0),$E24+2)=Команды!$AJ$16,TRUE,FALSE),,IF(INDEX(Команды!$A$2:$AN$7500,MATCH(AN$3,Команды!$A$2:$A$7500,0),$E24+2)=Команды!$AJ$17,TRUE,FALSE),,IF(INDEX(Команды!$A$2:$AN$7500,MATCH(AN$3,Команды!$A$2:$A$7500,0),$E24+2)=Команды!$AJ$18,TRUE,FALSE),,IF(INDEX(Команды!$A$2:$AN$7500,MATCH(AN$3,Команды!$A$2:$A$7500,0),$E24+2)=Команды!$AJ$19,TRUE,FALSE)),INDEX(Команды!$AJ$2:$AK$19,MATCH(INDEX(Команды!$A$2:$AN$7500,MATCH(AN$3,Команды!$A$2:$A$7500,0),$E24+2),Команды!$AJ$2:$AJ$19,0),2),0)</f>
        <v>0.33333333333333331</v>
      </c>
      <c r="AO24" s="175">
        <f>IF(OR(IF(INDEX(Команды!$A$2:$AN$7500,MATCH(AN$3,Команды!$A$2:$A$7500,0),$E24+2)=Команды!$AJ$2,TRUE,FALSE),IF(INDEX(Команды!$A$2:$AN$7500,MATCH(AN$3,Команды!$A$2:$A$7500,0),$E24+2)=Команды!$AJ$3,TRUE,FALSE),IF(INDEX(Команды!$A$2:$AN$7500,MATCH(AN$3,Команды!$A$2:$A$7500,0),$E24+2)=Команды!$AJ$4,TRUE,FALSE),IF(INDEX(Команды!$A$2:$AN$7500,MATCH(AN$3,Команды!$A$2:$A$7500,0),$E24+2)=Команды!$AJ$5,TRUE,FALSE),IF(INDEX(Команды!$A$2:$AN$7500,MATCH(AN$3,Команды!$A$2:$A$7500,0),$E24+2)=Команды!$AJ$6,TRUE,FALSE),IF(INDEX(Команды!$A$2:$AN$7500,MATCH(AN$3,Команды!$A$2:$A$7500,0),$E24+2)=Команды!$AJ$7,TRUE,FALSE),IF(INDEX(Команды!$A$2:$AN$7500,MATCH(AN$3,Команды!$A$2:$A$7500,0),$E24+2)=Команды!$AJ$8,TRUE,FALSE),IF(INDEX(Команды!$A$2:$AN$7500,MATCH(AN$3,Команды!$A$2:$A$7500,0),$E24+2)=Команды!$AJ$9,TRUE,FALSE),IF(INDEX(Команды!$A$2:$AN$7500,MATCH(AN$3,Команды!$A$2:$A$7500,0),$E24+2)=Команды!$AJ$10,TRUE,FALSE),IF(INDEX(Команды!$A$2:$AN$7500,MATCH(AN$3,Команды!$A$2:$A$7500,0),$E24+2)=Команды!$AJ$11,TRUE,FALSE),IF(INDEX(Команды!$A$2:$AN$7500,MATCH(AN$3,Команды!$A$2:$A$7500,0),$E24+2)=Команды!$AJ$12,TRUE,FALSE),IF(INDEX(Команды!$A$2:$AN$7500,MATCH(AN$3,Команды!$A$2:$A$7500,0),$E24+2)=Команды!$AJ$13,TRUE,FALSE),IF(INDEX(Команды!$A$2:$AN$7500,MATCH(AN$3,Команды!$A$2:$A$7500,0),$E24+2)=Команды!$AJ$14,TRUE,FALSE),IF(INDEX(Команды!$A$2:$AN$7500,MATCH(AN$3,Команды!$A$2:$A$7500,0),$E24+2)=Команды!$AJ$15,TRUE,FALSE),IF(INDEX(Команды!$A$2:$AN$7500,MATCH(AN$3,Команды!$A$2:$A$7500,0),$E24+2)=Команды!$AJ$16,TRUE,FALSE),IF(INDEX(Команды!$A$2:$AN$7500,MATCH(AN$3,Команды!$A$2:$A$7500,0),$E24+2)=Команды!$AJ$17,TRUE,FALSE),IF(INDEX(Команды!$A$2:$AN$7500,MATCH(AN$3,Команды!$A$2:$A$7500,0),$E24+2)=Команды!$AJ$18,TRUE,FALSE),IF(INDEX(Команды!$A$2:$AN$7500,MATCH(AN$3,Команды!$A$2:$A$7500,0),$E24+2)=Команды!$AJ$19,TRUE,FALSE)),INDEX(Команды!$AJ$2:$AL$19,MATCH(INDEX(Команды!$A$2:$AN$7500,MATCH(AN$3,Команды!$A$2:$A$7500,0),$E24+2),Команды!$AJ$2:$AJ$19,0),3),0)</f>
        <v>0.70833333333333337</v>
      </c>
      <c r="AP24" s="342"/>
      <c r="AQ24" s="174" t="str">
        <f>IF(OR(IF(INDEX(Команды!$A$2:$AN$7500,MATCH(AQ$3,Команды!$A$2:$A$7500,0),$E24+2)=Команды!$AJ$2,TRUE,FALSE),IF(INDEX(Команды!$A$2:$AN$7500,MATCH(AQ$3,Команды!$A$2:$A$7500,0),$E24+2)=Команды!$AJ$3,TRUE,FALSE),IF(INDEX(Команды!$A$2:$AN$7500,MATCH(AQ$3,Команды!$A$2:$A$7500,0),$E24+2)=Команды!$AJ$4,TRUE,FALSE),IF(INDEX(Команды!$A$2:$AN$7500,MATCH(AQ$3,Команды!$A$2:$A$7500,0),$E24+2)=Команды!$AJ$5,TRUE,FALSE),IF(INDEX(Команды!$A$2:$AN$7500,MATCH(AQ$3,Команды!$A$2:$A$7500,0),$E24+2)=Команды!$AJ$6,TRUE,FALSE),IF(INDEX(Команды!$A$2:$AN$7500,MATCH(AQ$3,Команды!$A$2:$A$7500,0),$E24+2)=Команды!$AJ$7,TRUE,FALSE),IF(INDEX(Команды!$A$2:$AN$7500,MATCH(AQ$3,Команды!$A$2:$A$7500,0),$E24+2)=Команды!$AJ$8,TRUE,FALSE),IF(INDEX(Команды!$A$2:$AN$7500,MATCH(AQ$3,Команды!$A$2:$A$7500,0),$E24+2)=Команды!$AJ$9,TRUE,FALSE),IF(INDEX(Команды!$A$2:$AN$7500,MATCH(AQ$3,Команды!$A$2:$A$7500,0),$E24+2)=Команды!$AJ$10,TRUE,FALSE),IF(INDEX(Команды!$A$2:$AN$7500,MATCH(AQ$3,Команды!$A$2:$A$7500,0),$E24+2)=Команды!$AJ$11,TRUE,FALSE),IF(INDEX(Команды!$A$2:$AN$7500,MATCH(AQ$3,Команды!$A$2:$A$7500,0),$E24+2)=Команды!$AJ$12,TRUE,FALSE),IF(INDEX(Команды!$A$2:$AN$7500,MATCH(AQ$3,Команды!$A$2:$A$7500,0),$E24+2)=Команды!$AJ$13,TRUE,FALSE),IF(INDEX(Команды!$A$2:$AN$7500,MATCH(AQ$3,Команды!$A$2:$A$7500,0),$E24+2)=Команды!$AJ$14,TRUE,FALSE),IF(INDEX(Команды!$A$2:$AN$7500,MATCH(AQ$3,Команды!$A$2:$A$7500,0),$E24+2)=Команды!$AJ$15,TRUE,FALSE),IF(INDEX(Команды!$A$2:$AN$7500,MATCH(AQ$3,Команды!$A$2:$A$7500,0),$E24+2)=Команды!$AJ$16,TRUE,FALSE),,IF(INDEX(Команды!$A$2:$AN$7500,MATCH(AQ$3,Команды!$A$2:$A$7500,0),$E24+2)=Команды!$AJ$17,TRUE,FALSE),,IF(INDEX(Команды!$A$2:$AN$7500,MATCH(AQ$3,Команды!$A$2:$A$7500,0),$E24+2)=Команды!$AJ$18,TRUE,FALSE),,IF(INDEX(Команды!$A$2:$AN$7500,MATCH(AQ$3,Команды!$A$2:$A$7500,0),$E24+2)=Команды!$AJ$19,TRUE,FALSE)),INDEX(Команды!$AJ$2:$AK$19,MATCH(INDEX(Команды!$A$2:$AN$7500,MATCH(AQ$3,Команды!$A$2:$A$7500,0),$E24+2),Команды!$AJ$2:$AJ$19,0),2),0)</f>
        <v>В</v>
      </c>
      <c r="AR24" s="175" t="str">
        <f>IF(OR(IF(INDEX(Команды!$A$2:$AN$7500,MATCH(AQ$3,Команды!$A$2:$A$7500,0),$E24+2)=Команды!$AJ$2,TRUE,FALSE),IF(INDEX(Команды!$A$2:$AN$7500,MATCH(AQ$3,Команды!$A$2:$A$7500,0),$E24+2)=Команды!$AJ$3,TRUE,FALSE),IF(INDEX(Команды!$A$2:$AN$7500,MATCH(AQ$3,Команды!$A$2:$A$7500,0),$E24+2)=Команды!$AJ$4,TRUE,FALSE),IF(INDEX(Команды!$A$2:$AN$7500,MATCH(AQ$3,Команды!$A$2:$A$7500,0),$E24+2)=Команды!$AJ$5,TRUE,FALSE),IF(INDEX(Команды!$A$2:$AN$7500,MATCH(AQ$3,Команды!$A$2:$A$7500,0),$E24+2)=Команды!$AJ$6,TRUE,FALSE),IF(INDEX(Команды!$A$2:$AN$7500,MATCH(AQ$3,Команды!$A$2:$A$7500,0),$E24+2)=Команды!$AJ$7,TRUE,FALSE),IF(INDEX(Команды!$A$2:$AN$7500,MATCH(AQ$3,Команды!$A$2:$A$7500,0),$E24+2)=Команды!$AJ$8,TRUE,FALSE),IF(INDEX(Команды!$A$2:$AN$7500,MATCH(AQ$3,Команды!$A$2:$A$7500,0),$E24+2)=Команды!$AJ$9,TRUE,FALSE),IF(INDEX(Команды!$A$2:$AN$7500,MATCH(AQ$3,Команды!$A$2:$A$7500,0),$E24+2)=Команды!$AJ$10,TRUE,FALSE),IF(INDEX(Команды!$A$2:$AN$7500,MATCH(AQ$3,Команды!$A$2:$A$7500,0),$E24+2)=Команды!$AJ$11,TRUE,FALSE),IF(INDEX(Команды!$A$2:$AN$7500,MATCH(AQ$3,Команды!$A$2:$A$7500,0),$E24+2)=Команды!$AJ$12,TRUE,FALSE),IF(INDEX(Команды!$A$2:$AN$7500,MATCH(AQ$3,Команды!$A$2:$A$7500,0),$E24+2)=Команды!$AJ$13,TRUE,FALSE),IF(INDEX(Команды!$A$2:$AN$7500,MATCH(AQ$3,Команды!$A$2:$A$7500,0),$E24+2)=Команды!$AJ$14,TRUE,FALSE),IF(INDEX(Команды!$A$2:$AN$7500,MATCH(AQ$3,Команды!$A$2:$A$7500,0),$E24+2)=Команды!$AJ$15,TRUE,FALSE),IF(INDEX(Команды!$A$2:$AN$7500,MATCH(AQ$3,Команды!$A$2:$A$7500,0),$E24+2)=Команды!$AJ$16,TRUE,FALSE),IF(INDEX(Команды!$A$2:$AN$7500,MATCH(AQ$3,Команды!$A$2:$A$7500,0),$E24+2)=Команды!$AJ$17,TRUE,FALSE),IF(INDEX(Команды!$A$2:$AN$7500,MATCH(AQ$3,Команды!$A$2:$A$7500,0),$E24+2)=Команды!$AJ$18,TRUE,FALSE),IF(INDEX(Команды!$A$2:$AN$7500,MATCH(AQ$3,Команды!$A$2:$A$7500,0),$E24+2)=Команды!$AJ$19,TRUE,FALSE)),INDEX(Команды!$AJ$2:$AL$19,MATCH(INDEX(Команды!$A$2:$AN$7500,MATCH(AQ$3,Команды!$A$2:$A$7500,0),$E24+2),Команды!$AJ$2:$AJ$19,0),3),0)</f>
        <v>В</v>
      </c>
      <c r="AS24" s="342"/>
      <c r="AT24" s="174">
        <f>IF(OR(IF(INDEX(Команды!$A$2:$AN$7500,MATCH(AT$3,Команды!$A$2:$A$7500,0),$E24+2)=Команды!$AJ$2,TRUE,FALSE),IF(INDEX(Команды!$A$2:$AN$7500,MATCH(AT$3,Команды!$A$2:$A$7500,0),$E24+2)=Команды!$AJ$3,TRUE,FALSE),IF(INDEX(Команды!$A$2:$AN$7500,MATCH(AT$3,Команды!$A$2:$A$7500,0),$E24+2)=Команды!$AJ$4,TRUE,FALSE),IF(INDEX(Команды!$A$2:$AN$7500,MATCH(AT$3,Команды!$A$2:$A$7500,0),$E24+2)=Команды!$AJ$5,TRUE,FALSE),IF(INDEX(Команды!$A$2:$AN$7500,MATCH(AT$3,Команды!$A$2:$A$7500,0),$E24+2)=Команды!$AJ$6,TRUE,FALSE),IF(INDEX(Команды!$A$2:$AN$7500,MATCH(AT$3,Команды!$A$2:$A$7500,0),$E24+2)=Команды!$AJ$7,TRUE,FALSE),IF(INDEX(Команды!$A$2:$AN$7500,MATCH(AT$3,Команды!$A$2:$A$7500,0),$E24+2)=Команды!$AJ$8,TRUE,FALSE),IF(INDEX(Команды!$A$2:$AN$7500,MATCH(AT$3,Команды!$A$2:$A$7500,0),$E24+2)=Команды!$AJ$9,TRUE,FALSE),IF(INDEX(Команды!$A$2:$AN$7500,MATCH(AT$3,Команды!$A$2:$A$7500,0),$E24+2)=Команды!$AJ$10,TRUE,FALSE),IF(INDEX(Команды!$A$2:$AN$7500,MATCH(AT$3,Команды!$A$2:$A$7500,0),$E24+2)=Команды!$AJ$11,TRUE,FALSE),IF(INDEX(Команды!$A$2:$AN$7500,MATCH(AT$3,Команды!$A$2:$A$7500,0),$E24+2)=Команды!$AJ$12,TRUE,FALSE),IF(INDEX(Команды!$A$2:$AN$7500,MATCH(AT$3,Команды!$A$2:$A$7500,0),$E24+2)=Команды!$AJ$13,TRUE,FALSE),IF(INDEX(Команды!$A$2:$AN$7500,MATCH(AT$3,Команды!$A$2:$A$7500,0),$E24+2)=Команды!$AJ$14,TRUE,FALSE),IF(INDEX(Команды!$A$2:$AN$7500,MATCH(AT$3,Команды!$A$2:$A$7500,0),$E24+2)=Команды!$AJ$15,TRUE,FALSE),IF(INDEX(Команды!$A$2:$AN$7500,MATCH(AT$3,Команды!$A$2:$A$7500,0),$E24+2)=Команды!$AJ$16,TRUE,FALSE),,IF(INDEX(Команды!$A$2:$AN$7500,MATCH(AT$3,Команды!$A$2:$A$7500,0),$E24+2)=Команды!$AJ$17,TRUE,FALSE),,IF(INDEX(Команды!$A$2:$AN$7500,MATCH(AT$3,Команды!$A$2:$A$7500,0),$E24+2)=Команды!$AJ$18,TRUE,FALSE),,IF(INDEX(Команды!$A$2:$AN$7500,MATCH(AT$3,Команды!$A$2:$A$7500,0),$E24+2)=Команды!$AJ$19,TRUE,FALSE)),INDEX(Команды!$AJ$2:$AK$19,MATCH(INDEX(Команды!$A$2:$AN$7500,MATCH(AT$3,Команды!$A$2:$A$7500,0),$E24+2),Команды!$AJ$2:$AJ$19,0),2),0)</f>
        <v>0.45833333333333331</v>
      </c>
      <c r="AU24" s="175">
        <f>IF(OR(IF(INDEX(Команды!$A$2:$AN$7500,MATCH(AT$3,Команды!$A$2:$A$7500,0),$E24+2)=Команды!$AJ$2,TRUE,FALSE),IF(INDEX(Команды!$A$2:$AN$7500,MATCH(AT$3,Команды!$A$2:$A$7500,0),$E24+2)=Команды!$AJ$3,TRUE,FALSE),IF(INDEX(Команды!$A$2:$AN$7500,MATCH(AT$3,Команды!$A$2:$A$7500,0),$E24+2)=Команды!$AJ$4,TRUE,FALSE),IF(INDEX(Команды!$A$2:$AN$7500,MATCH(AT$3,Команды!$A$2:$A$7500,0),$E24+2)=Команды!$AJ$5,TRUE,FALSE),IF(INDEX(Команды!$A$2:$AN$7500,MATCH(AT$3,Команды!$A$2:$A$7500,0),$E24+2)=Команды!$AJ$6,TRUE,FALSE),IF(INDEX(Команды!$A$2:$AN$7500,MATCH(AT$3,Команды!$A$2:$A$7500,0),$E24+2)=Команды!$AJ$7,TRUE,FALSE),IF(INDEX(Команды!$A$2:$AN$7500,MATCH(AT$3,Команды!$A$2:$A$7500,0),$E24+2)=Команды!$AJ$8,TRUE,FALSE),IF(INDEX(Команды!$A$2:$AN$7500,MATCH(AT$3,Команды!$A$2:$A$7500,0),$E24+2)=Команды!$AJ$9,TRUE,FALSE),IF(INDEX(Команды!$A$2:$AN$7500,MATCH(AT$3,Команды!$A$2:$A$7500,0),$E24+2)=Команды!$AJ$10,TRUE,FALSE),IF(INDEX(Команды!$A$2:$AN$7500,MATCH(AT$3,Команды!$A$2:$A$7500,0),$E24+2)=Команды!$AJ$11,TRUE,FALSE),IF(INDEX(Команды!$A$2:$AN$7500,MATCH(AT$3,Команды!$A$2:$A$7500,0),$E24+2)=Команды!$AJ$12,TRUE,FALSE),IF(INDEX(Команды!$A$2:$AN$7500,MATCH(AT$3,Команды!$A$2:$A$7500,0),$E24+2)=Команды!$AJ$13,TRUE,FALSE),IF(INDEX(Команды!$A$2:$AN$7500,MATCH(AT$3,Команды!$A$2:$A$7500,0),$E24+2)=Команды!$AJ$14,TRUE,FALSE),IF(INDEX(Команды!$A$2:$AN$7500,MATCH(AT$3,Команды!$A$2:$A$7500,0),$E24+2)=Команды!$AJ$15,TRUE,FALSE),IF(INDEX(Команды!$A$2:$AN$7500,MATCH(AT$3,Команды!$A$2:$A$7500,0),$E24+2)=Команды!$AJ$16,TRUE,FALSE),IF(INDEX(Команды!$A$2:$AN$7500,MATCH(AT$3,Команды!$A$2:$A$7500,0),$E24+2)=Команды!$AJ$17,TRUE,FALSE),IF(INDEX(Команды!$A$2:$AN$7500,MATCH(AT$3,Команды!$A$2:$A$7500,0),$E24+2)=Команды!$AJ$18,TRUE,FALSE),IF(INDEX(Команды!$A$2:$AN$7500,MATCH(AT$3,Команды!$A$2:$A$7500,0),$E24+2)=Команды!$AJ$19,TRUE,FALSE)),INDEX(Команды!$AJ$2:$AL$19,MATCH(INDEX(Команды!$A$2:$AN$7500,MATCH(AT$3,Команды!$A$2:$A$7500,0),$E24+2),Команды!$AJ$2:$AJ$19,0),3),0)</f>
        <v>0.83333333333333337</v>
      </c>
      <c r="AV24" s="342"/>
      <c r="AW24" s="174">
        <f>IF(OR(IF(INDEX(Команды!$A$2:$AN$7500,MATCH(AW$3,Команды!$A$2:$A$7500,0),$E24+2)=Команды!$AJ$2,TRUE,FALSE),IF(INDEX(Команды!$A$2:$AN$7500,MATCH(AW$3,Команды!$A$2:$A$7500,0),$E24+2)=Команды!$AJ$3,TRUE,FALSE),IF(INDEX(Команды!$A$2:$AN$7500,MATCH(AW$3,Команды!$A$2:$A$7500,0),$E24+2)=Команды!$AJ$4,TRUE,FALSE),IF(INDEX(Команды!$A$2:$AN$7500,MATCH(AW$3,Команды!$A$2:$A$7500,0),$E24+2)=Команды!$AJ$5,TRUE,FALSE),IF(INDEX(Команды!$A$2:$AN$7500,MATCH(AW$3,Команды!$A$2:$A$7500,0),$E24+2)=Команды!$AJ$6,TRUE,FALSE),IF(INDEX(Команды!$A$2:$AN$7500,MATCH(AW$3,Команды!$A$2:$A$7500,0),$E24+2)=Команды!$AJ$7,TRUE,FALSE),IF(INDEX(Команды!$A$2:$AN$7500,MATCH(AW$3,Команды!$A$2:$A$7500,0),$E24+2)=Команды!$AJ$8,TRUE,FALSE),IF(INDEX(Команды!$A$2:$AN$7500,MATCH(AW$3,Команды!$A$2:$A$7500,0),$E24+2)=Команды!$AJ$9,TRUE,FALSE),IF(INDEX(Команды!$A$2:$AN$7500,MATCH(AW$3,Команды!$A$2:$A$7500,0),$E24+2)=Команды!$AJ$10,TRUE,FALSE),IF(INDEX(Команды!$A$2:$AN$7500,MATCH(AW$3,Команды!$A$2:$A$7500,0),$E24+2)=Команды!$AJ$11,TRUE,FALSE),IF(INDEX(Команды!$A$2:$AN$7500,MATCH(AW$3,Команды!$A$2:$A$7500,0),$E24+2)=Команды!$AJ$12,TRUE,FALSE),IF(INDEX(Команды!$A$2:$AN$7500,MATCH(AW$3,Команды!$A$2:$A$7500,0),$E24+2)=Команды!$AJ$13,TRUE,FALSE),IF(INDEX(Команды!$A$2:$AN$7500,MATCH(AW$3,Команды!$A$2:$A$7500,0),$E24+2)=Команды!$AJ$14,TRUE,FALSE),IF(INDEX(Команды!$A$2:$AN$7500,MATCH(AW$3,Команды!$A$2:$A$7500,0),$E24+2)=Команды!$AJ$15,TRUE,FALSE),IF(INDEX(Команды!$A$2:$AN$7500,MATCH(AW$3,Команды!$A$2:$A$7500,0),$E24+2)=Команды!$AJ$16,TRUE,FALSE),,IF(INDEX(Команды!$A$2:$AN$7500,MATCH(AW$3,Команды!$A$2:$A$7500,0),$E24+2)=Команды!$AJ$17,TRUE,FALSE),,IF(INDEX(Команды!$A$2:$AN$7500,MATCH(AW$3,Команды!$A$2:$A$7500,0),$E24+2)=Команды!$AJ$18,TRUE,FALSE),,IF(INDEX(Команды!$A$2:$AN$7500,MATCH(AW$3,Команды!$A$2:$A$7500,0),$E24+2)=Команды!$AJ$19,TRUE,FALSE)),INDEX(Команды!$AJ$2:$AK$19,MATCH(INDEX(Команды!$A$2:$AN$7500,MATCH(AW$3,Команды!$A$2:$A$7500,0),$E24+2),Команды!$AJ$2:$AJ$19,0),2),0)</f>
        <v>0.45833333333333331</v>
      </c>
      <c r="AX24" s="175">
        <f>IF(OR(IF(INDEX(Команды!$A$2:$AN$7500,MATCH(AW$3,Команды!$A$2:$A$7500,0),$E24+2)=Команды!$AJ$2,TRUE,FALSE),IF(INDEX(Команды!$A$2:$AN$7500,MATCH(AW$3,Команды!$A$2:$A$7500,0),$E24+2)=Команды!$AJ$3,TRUE,FALSE),IF(INDEX(Команды!$A$2:$AN$7500,MATCH(AW$3,Команды!$A$2:$A$7500,0),$E24+2)=Команды!$AJ$4,TRUE,FALSE),IF(INDEX(Команды!$A$2:$AN$7500,MATCH(AW$3,Команды!$A$2:$A$7500,0),$E24+2)=Команды!$AJ$5,TRUE,FALSE),IF(INDEX(Команды!$A$2:$AN$7500,MATCH(AW$3,Команды!$A$2:$A$7500,0),$E24+2)=Команды!$AJ$6,TRUE,FALSE),IF(INDEX(Команды!$A$2:$AN$7500,MATCH(AW$3,Команды!$A$2:$A$7500,0),$E24+2)=Команды!$AJ$7,TRUE,FALSE),IF(INDEX(Команды!$A$2:$AN$7500,MATCH(AW$3,Команды!$A$2:$A$7500,0),$E24+2)=Команды!$AJ$8,TRUE,FALSE),IF(INDEX(Команды!$A$2:$AN$7500,MATCH(AW$3,Команды!$A$2:$A$7500,0),$E24+2)=Команды!$AJ$9,TRUE,FALSE),IF(INDEX(Команды!$A$2:$AN$7500,MATCH(AW$3,Команды!$A$2:$A$7500,0),$E24+2)=Команды!$AJ$10,TRUE,FALSE),IF(INDEX(Команды!$A$2:$AN$7500,MATCH(AW$3,Команды!$A$2:$A$7500,0),$E24+2)=Команды!$AJ$11,TRUE,FALSE),IF(INDEX(Команды!$A$2:$AN$7500,MATCH(AW$3,Команды!$A$2:$A$7500,0),$E24+2)=Команды!$AJ$12,TRUE,FALSE),IF(INDEX(Команды!$A$2:$AN$7500,MATCH(AW$3,Команды!$A$2:$A$7500,0),$E24+2)=Команды!$AJ$13,TRUE,FALSE),IF(INDEX(Команды!$A$2:$AN$7500,MATCH(AW$3,Команды!$A$2:$A$7500,0),$E24+2)=Команды!$AJ$14,TRUE,FALSE),IF(INDEX(Команды!$A$2:$AN$7500,MATCH(AW$3,Команды!$A$2:$A$7500,0),$E24+2)=Команды!$AJ$15,TRUE,FALSE),IF(INDEX(Команды!$A$2:$AN$7500,MATCH(AW$3,Команды!$A$2:$A$7500,0),$E24+2)=Команды!$AJ$16,TRUE,FALSE),IF(INDEX(Команды!$A$2:$AN$7500,MATCH(AW$3,Команды!$A$2:$A$7500,0),$E24+2)=Команды!$AJ$17,TRUE,FALSE),IF(INDEX(Команды!$A$2:$AN$7500,MATCH(AW$3,Команды!$A$2:$A$7500,0),$E24+2)=Команды!$AJ$18,TRUE,FALSE),IF(INDEX(Команды!$A$2:$AN$7500,MATCH(AW$3,Команды!$A$2:$A$7500,0),$E24+2)=Команды!$AJ$19,TRUE,FALSE)),INDEX(Команды!$AJ$2:$AL$19,MATCH(INDEX(Команды!$A$2:$AN$7500,MATCH(AW$3,Команды!$A$2:$A$7500,0),$E24+2),Команды!$AJ$2:$AJ$19,0),3),0)</f>
        <v>0.83333333333333337</v>
      </c>
      <c r="AY24" s="342"/>
      <c r="AZ24" s="174">
        <f>IF(OR(IF(INDEX(Команды!$A$2:$AN$7500,MATCH(AZ$3,Команды!$A$2:$A$7500,0),$E24+2)=Команды!$AJ$2,TRUE,FALSE),IF(INDEX(Команды!$A$2:$AN$7500,MATCH(AZ$3,Команды!$A$2:$A$7500,0),$E24+2)=Команды!$AJ$3,TRUE,FALSE),IF(INDEX(Команды!$A$2:$AN$7500,MATCH(AZ$3,Команды!$A$2:$A$7500,0),$E24+2)=Команды!$AJ$4,TRUE,FALSE),IF(INDEX(Команды!$A$2:$AN$7500,MATCH(AZ$3,Команды!$A$2:$A$7500,0),$E24+2)=Команды!$AJ$5,TRUE,FALSE),IF(INDEX(Команды!$A$2:$AN$7500,MATCH(AZ$3,Команды!$A$2:$A$7500,0),$E24+2)=Команды!$AJ$6,TRUE,FALSE),IF(INDEX(Команды!$A$2:$AN$7500,MATCH(AZ$3,Команды!$A$2:$A$7500,0),$E24+2)=Команды!$AJ$7,TRUE,FALSE),IF(INDEX(Команды!$A$2:$AN$7500,MATCH(AZ$3,Команды!$A$2:$A$7500,0),$E24+2)=Команды!$AJ$8,TRUE,FALSE),IF(INDEX(Команды!$A$2:$AN$7500,MATCH(AZ$3,Команды!$A$2:$A$7500,0),$E24+2)=Команды!$AJ$9,TRUE,FALSE),IF(INDEX(Команды!$A$2:$AN$7500,MATCH(AZ$3,Команды!$A$2:$A$7500,0),$E24+2)=Команды!$AJ$10,TRUE,FALSE),IF(INDEX(Команды!$A$2:$AN$7500,MATCH(AZ$3,Команды!$A$2:$A$7500,0),$E24+2)=Команды!$AJ$11,TRUE,FALSE),IF(INDEX(Команды!$A$2:$AN$7500,MATCH(AZ$3,Команды!$A$2:$A$7500,0),$E24+2)=Команды!$AJ$12,TRUE,FALSE),IF(INDEX(Команды!$A$2:$AN$7500,MATCH(AZ$3,Команды!$A$2:$A$7500,0),$E24+2)=Команды!$AJ$13,TRUE,FALSE),IF(INDEX(Команды!$A$2:$AN$7500,MATCH(AZ$3,Команды!$A$2:$A$7500,0),$E24+2)=Команды!$AJ$14,TRUE,FALSE),IF(INDEX(Команды!$A$2:$AN$7500,MATCH(AZ$3,Команды!$A$2:$A$7500,0),$E24+2)=Команды!$AJ$15,TRUE,FALSE),IF(INDEX(Команды!$A$2:$AN$7500,MATCH(AZ$3,Команды!$A$2:$A$7500,0),$E24+2)=Команды!$AJ$16,TRUE,FALSE),,IF(INDEX(Команды!$A$2:$AN$7500,MATCH(AZ$3,Команды!$A$2:$A$7500,0),$E24+2)=Команды!$AJ$17,TRUE,FALSE),,IF(INDEX(Команды!$A$2:$AN$7500,MATCH(AZ$3,Команды!$A$2:$A$7500,0),$E24+2)=Команды!$AJ$18,TRUE,FALSE),,IF(INDEX(Команды!$A$2:$AN$7500,MATCH(AZ$3,Команды!$A$2:$A$7500,0),$E24+2)=Команды!$AJ$19,TRUE,FALSE)),INDEX(Команды!$AJ$2:$AK$19,MATCH(INDEX(Команды!$A$2:$AN$7500,MATCH(AZ$3,Команды!$A$2:$A$7500,0),$E24+2),Команды!$AJ$2:$AJ$19,0),2),0)</f>
        <v>0.625</v>
      </c>
      <c r="BA24" s="175">
        <f>IF(OR(IF(INDEX(Команды!$A$2:$AN$7500,MATCH(AZ$3,Команды!$A$2:$A$7500,0),$E24+2)=Команды!$AJ$2,TRUE,FALSE),IF(INDEX(Команды!$A$2:$AN$7500,MATCH(AZ$3,Команды!$A$2:$A$7500,0),$E24+2)=Команды!$AJ$3,TRUE,FALSE),IF(INDEX(Команды!$A$2:$AN$7500,MATCH(AZ$3,Команды!$A$2:$A$7500,0),$E24+2)=Команды!$AJ$4,TRUE,FALSE),IF(INDEX(Команды!$A$2:$AN$7500,MATCH(AZ$3,Команды!$A$2:$A$7500,0),$E24+2)=Команды!$AJ$5,TRUE,FALSE),IF(INDEX(Команды!$A$2:$AN$7500,MATCH(AZ$3,Команды!$A$2:$A$7500,0),$E24+2)=Команды!$AJ$6,TRUE,FALSE),IF(INDEX(Команды!$A$2:$AN$7500,MATCH(AZ$3,Команды!$A$2:$A$7500,0),$E24+2)=Команды!$AJ$7,TRUE,FALSE),IF(INDEX(Команды!$A$2:$AN$7500,MATCH(AZ$3,Команды!$A$2:$A$7500,0),$E24+2)=Команды!$AJ$8,TRUE,FALSE),IF(INDEX(Команды!$A$2:$AN$7500,MATCH(AZ$3,Команды!$A$2:$A$7500,0),$E24+2)=Команды!$AJ$9,TRUE,FALSE),IF(INDEX(Команды!$A$2:$AN$7500,MATCH(AZ$3,Команды!$A$2:$A$7500,0),$E24+2)=Команды!$AJ$10,TRUE,FALSE),IF(INDEX(Команды!$A$2:$AN$7500,MATCH(AZ$3,Команды!$A$2:$A$7500,0),$E24+2)=Команды!$AJ$11,TRUE,FALSE),IF(INDEX(Команды!$A$2:$AN$7500,MATCH(AZ$3,Команды!$A$2:$A$7500,0),$E24+2)=Команды!$AJ$12,TRUE,FALSE),IF(INDEX(Команды!$A$2:$AN$7500,MATCH(AZ$3,Команды!$A$2:$A$7500,0),$E24+2)=Команды!$AJ$13,TRUE,FALSE),IF(INDEX(Команды!$A$2:$AN$7500,MATCH(AZ$3,Команды!$A$2:$A$7500,0),$E24+2)=Команды!$AJ$14,TRUE,FALSE),IF(INDEX(Команды!$A$2:$AN$7500,MATCH(AZ$3,Команды!$A$2:$A$7500,0),$E24+2)=Команды!$AJ$15,TRUE,FALSE),IF(INDEX(Команды!$A$2:$AN$7500,MATCH(AZ$3,Команды!$A$2:$A$7500,0),$E24+2)=Команды!$AJ$16,TRUE,FALSE),IF(INDEX(Команды!$A$2:$AN$7500,MATCH(AZ$3,Команды!$A$2:$A$7500,0),$E24+2)=Команды!$AJ$17,TRUE,FALSE),IF(INDEX(Команды!$A$2:$AN$7500,MATCH(AZ$3,Команды!$A$2:$A$7500,0),$E24+2)=Команды!$AJ$18,TRUE,FALSE),IF(INDEX(Команды!$A$2:$AN$7500,MATCH(AZ$3,Команды!$A$2:$A$7500,0),$E24+2)=Команды!$AJ$19,TRUE,FALSE)),INDEX(Команды!$AJ$2:$AL$19,MATCH(INDEX(Команды!$A$2:$AN$7500,MATCH(AZ$3,Команды!$A$2:$A$7500,0),$E24+2),Команды!$AJ$2:$AJ$19,0),3),0)</f>
        <v>1</v>
      </c>
      <c r="BB24" s="342"/>
      <c r="BC24" s="174">
        <f>IF(OR(IF(INDEX(Команды!$A$2:$AN$7500,MATCH(BC$3,Команды!$A$2:$A$7500,0),$E24+2)=Команды!$AJ$2,TRUE,FALSE),IF(INDEX(Команды!$A$2:$AN$7500,MATCH(BC$3,Команды!$A$2:$A$7500,0),$E24+2)=Команды!$AJ$3,TRUE,FALSE),IF(INDEX(Команды!$A$2:$AN$7500,MATCH(BC$3,Команды!$A$2:$A$7500,0),$E24+2)=Команды!$AJ$4,TRUE,FALSE),IF(INDEX(Команды!$A$2:$AN$7500,MATCH(BC$3,Команды!$A$2:$A$7500,0),$E24+2)=Команды!$AJ$5,TRUE,FALSE),IF(INDEX(Команды!$A$2:$AN$7500,MATCH(BC$3,Команды!$A$2:$A$7500,0),$E24+2)=Команды!$AJ$6,TRUE,FALSE),IF(INDEX(Команды!$A$2:$AN$7500,MATCH(BC$3,Команды!$A$2:$A$7500,0),$E24+2)=Команды!$AJ$7,TRUE,FALSE),IF(INDEX(Команды!$A$2:$AN$7500,MATCH(BC$3,Команды!$A$2:$A$7500,0),$E24+2)=Команды!$AJ$8,TRUE,FALSE),IF(INDEX(Команды!$A$2:$AN$7500,MATCH(BC$3,Команды!$A$2:$A$7500,0),$E24+2)=Команды!$AJ$9,TRUE,FALSE),IF(INDEX(Команды!$A$2:$AN$7500,MATCH(BC$3,Команды!$A$2:$A$7500,0),$E24+2)=Команды!$AJ$10,TRUE,FALSE),IF(INDEX(Команды!$A$2:$AN$7500,MATCH(BC$3,Команды!$A$2:$A$7500,0),$E24+2)=Команды!$AJ$11,TRUE,FALSE),IF(INDEX(Команды!$A$2:$AN$7500,MATCH(BC$3,Команды!$A$2:$A$7500,0),$E24+2)=Команды!$AJ$12,TRUE,FALSE),IF(INDEX(Команды!$A$2:$AN$7500,MATCH(BC$3,Команды!$A$2:$A$7500,0),$E24+2)=Команды!$AJ$13,TRUE,FALSE),IF(INDEX(Команды!$A$2:$AN$7500,MATCH(BC$3,Команды!$A$2:$A$7500,0),$E24+2)=Команды!$AJ$14,TRUE,FALSE),IF(INDEX(Команды!$A$2:$AN$7500,MATCH(BC$3,Команды!$A$2:$A$7500,0),$E24+2)=Команды!$AJ$15,TRUE,FALSE),IF(INDEX(Команды!$A$2:$AN$7500,MATCH(BC$3,Команды!$A$2:$A$7500,0),$E24+2)=Команды!$AJ$16,TRUE,FALSE),,IF(INDEX(Команды!$A$2:$AN$7500,MATCH(BC$3,Команды!$A$2:$A$7500,0),$E24+2)=Команды!$AJ$17,TRUE,FALSE),,IF(INDEX(Команды!$A$2:$AN$7500,MATCH(BC$3,Команды!$A$2:$A$7500,0),$E24+2)=Команды!$AJ$18,TRUE,FALSE),,IF(INDEX(Команды!$A$2:$AN$7500,MATCH(BC$3,Команды!$A$2:$A$7500,0),$E24+2)=Команды!$AJ$19,TRUE,FALSE)),INDEX(Команды!$AJ$2:$AK$19,MATCH(INDEX(Команды!$A$2:$AN$7500,MATCH(BC$3,Команды!$A$2:$A$7500,0),$E24+2),Команды!$AJ$2:$AJ$19,0),2),0)</f>
        <v>0.64583333333333337</v>
      </c>
      <c r="BD24" s="175">
        <f>IF(OR(IF(INDEX(Команды!$A$2:$AN$7500,MATCH(BC$3,Команды!$A$2:$A$7500,0),$E24+2)=Команды!$AJ$2,TRUE,FALSE),IF(INDEX(Команды!$A$2:$AN$7500,MATCH(BC$3,Команды!$A$2:$A$7500,0),$E24+2)=Команды!$AJ$3,TRUE,FALSE),IF(INDEX(Команды!$A$2:$AN$7500,MATCH(BC$3,Команды!$A$2:$A$7500,0),$E24+2)=Команды!$AJ$4,TRUE,FALSE),IF(INDEX(Команды!$A$2:$AN$7500,MATCH(BC$3,Команды!$A$2:$A$7500,0),$E24+2)=Команды!$AJ$5,TRUE,FALSE),IF(INDEX(Команды!$A$2:$AN$7500,MATCH(BC$3,Команды!$A$2:$A$7500,0),$E24+2)=Команды!$AJ$6,TRUE,FALSE),IF(INDEX(Команды!$A$2:$AN$7500,MATCH(BC$3,Команды!$A$2:$A$7500,0),$E24+2)=Команды!$AJ$7,TRUE,FALSE),IF(INDEX(Команды!$A$2:$AN$7500,MATCH(BC$3,Команды!$A$2:$A$7500,0),$E24+2)=Команды!$AJ$8,TRUE,FALSE),IF(INDEX(Команды!$A$2:$AN$7500,MATCH(BC$3,Команды!$A$2:$A$7500,0),$E24+2)=Команды!$AJ$9,TRUE,FALSE),IF(INDEX(Команды!$A$2:$AN$7500,MATCH(BC$3,Команды!$A$2:$A$7500,0),$E24+2)=Команды!$AJ$10,TRUE,FALSE),IF(INDEX(Команды!$A$2:$AN$7500,MATCH(BC$3,Команды!$A$2:$A$7500,0),$E24+2)=Команды!$AJ$11,TRUE,FALSE),IF(INDEX(Команды!$A$2:$AN$7500,MATCH(BC$3,Команды!$A$2:$A$7500,0),$E24+2)=Команды!$AJ$12,TRUE,FALSE),IF(INDEX(Команды!$A$2:$AN$7500,MATCH(BC$3,Команды!$A$2:$A$7500,0),$E24+2)=Команды!$AJ$13,TRUE,FALSE),IF(INDEX(Команды!$A$2:$AN$7500,MATCH(BC$3,Команды!$A$2:$A$7500,0),$E24+2)=Команды!$AJ$14,TRUE,FALSE),IF(INDEX(Команды!$A$2:$AN$7500,MATCH(BC$3,Команды!$A$2:$A$7500,0),$E24+2)=Команды!$AJ$15,TRUE,FALSE),IF(INDEX(Команды!$A$2:$AN$7500,MATCH(BC$3,Команды!$A$2:$A$7500,0),$E24+2)=Команды!$AJ$16,TRUE,FALSE),IF(INDEX(Команды!$A$2:$AN$7500,MATCH(BC$3,Команды!$A$2:$A$7500,0),$E24+2)=Команды!$AJ$17,TRUE,FALSE),IF(INDEX(Команды!$A$2:$AN$7500,MATCH(BC$3,Команды!$A$2:$A$7500,0),$E24+2)=Команды!$AJ$18,TRUE,FALSE),IF(INDEX(Команды!$A$2:$AN$7500,MATCH(BC$3,Команды!$A$2:$A$7500,0),$E24+2)=Команды!$AJ$19,TRUE,FALSE)),INDEX(Команды!$AJ$2:$AL$19,MATCH(INDEX(Команды!$A$2:$AN$7500,MATCH(BC$3,Команды!$A$2:$A$7500,0),$E24+2),Команды!$AJ$2:$AJ$19,0),3),0)</f>
        <v>1.0208333333333333</v>
      </c>
      <c r="BE24" s="342"/>
      <c r="BF24" s="174">
        <f>IF(OR(IF(INDEX(Команды!$A$2:$AN$7500,MATCH(BF$3,Команды!$A$2:$A$7500,0),$E24+2)=Команды!$AJ$2,TRUE,FALSE),IF(INDEX(Команды!$A$2:$AN$7500,MATCH(BF$3,Команды!$A$2:$A$7500,0),$E24+2)=Команды!$AJ$3,TRUE,FALSE),IF(INDEX(Команды!$A$2:$AN$7500,MATCH(BF$3,Команды!$A$2:$A$7500,0),$E24+2)=Команды!$AJ$4,TRUE,FALSE),IF(INDEX(Команды!$A$2:$AN$7500,MATCH(BF$3,Команды!$A$2:$A$7500,0),$E24+2)=Команды!$AJ$5,TRUE,FALSE),IF(INDEX(Команды!$A$2:$AN$7500,MATCH(BF$3,Команды!$A$2:$A$7500,0),$E24+2)=Команды!$AJ$6,TRUE,FALSE),IF(INDEX(Команды!$A$2:$AN$7500,MATCH(BF$3,Команды!$A$2:$A$7500,0),$E24+2)=Команды!$AJ$7,TRUE,FALSE),IF(INDEX(Команды!$A$2:$AN$7500,MATCH(BF$3,Команды!$A$2:$A$7500,0),$E24+2)=Команды!$AJ$8,TRUE,FALSE),IF(INDEX(Команды!$A$2:$AN$7500,MATCH(BF$3,Команды!$A$2:$A$7500,0),$E24+2)=Команды!$AJ$9,TRUE,FALSE),IF(INDEX(Команды!$A$2:$AN$7500,MATCH(BF$3,Команды!$A$2:$A$7500,0),$E24+2)=Команды!$AJ$10,TRUE,FALSE),IF(INDEX(Команды!$A$2:$AN$7500,MATCH(BF$3,Команды!$A$2:$A$7500,0),$E24+2)=Команды!$AJ$11,TRUE,FALSE),IF(INDEX(Команды!$A$2:$AN$7500,MATCH(BF$3,Команды!$A$2:$A$7500,0),$E24+2)=Команды!$AJ$12,TRUE,FALSE),IF(INDEX(Команды!$A$2:$AN$7500,MATCH(BF$3,Команды!$A$2:$A$7500,0),$E24+2)=Команды!$AJ$13,TRUE,FALSE),IF(INDEX(Команды!$A$2:$AN$7500,MATCH(BF$3,Команды!$A$2:$A$7500,0),$E24+2)=Команды!$AJ$14,TRUE,FALSE),IF(INDEX(Команды!$A$2:$AN$7500,MATCH(BF$3,Команды!$A$2:$A$7500,0),$E24+2)=Команды!$AJ$15,TRUE,FALSE),IF(INDEX(Команды!$A$2:$AN$7500,MATCH(BF$3,Команды!$A$2:$A$7500,0),$E24+2)=Команды!$AJ$16,TRUE,FALSE),,IF(INDEX(Команды!$A$2:$AN$7500,MATCH(BF$3,Команды!$A$2:$A$7500,0),$E24+2)=Команды!$AJ$17,TRUE,FALSE),,IF(INDEX(Команды!$A$2:$AN$7500,MATCH(BF$3,Команды!$A$2:$A$7500,0),$E24+2)=Команды!$AJ$18,TRUE,FALSE),,IF(INDEX(Команды!$A$2:$AN$7500,MATCH(BF$3,Команды!$A$2:$A$7500,0),$E24+2)=Команды!$AJ$19,TRUE,FALSE)),INDEX(Команды!$AJ$2:$AK$19,MATCH(INDEX(Команды!$A$2:$AN$7500,MATCH(BF$3,Команды!$A$2:$A$7500,0),$E24+2),Команды!$AJ$2:$AJ$19,0),2),0)</f>
        <v>0.64583333333333337</v>
      </c>
      <c r="BG24" s="175">
        <f>IF(OR(IF(INDEX(Команды!$A$2:$AN$7500,MATCH(BF$3,Команды!$A$2:$A$7500,0),$E24+2)=Команды!$AJ$2,TRUE,FALSE),IF(INDEX(Команды!$A$2:$AN$7500,MATCH(BF$3,Команды!$A$2:$A$7500,0),$E24+2)=Команды!$AJ$3,TRUE,FALSE),IF(INDEX(Команды!$A$2:$AN$7500,MATCH(BF$3,Команды!$A$2:$A$7500,0),$E24+2)=Команды!$AJ$4,TRUE,FALSE),IF(INDEX(Команды!$A$2:$AN$7500,MATCH(BF$3,Команды!$A$2:$A$7500,0),$E24+2)=Команды!$AJ$5,TRUE,FALSE),IF(INDEX(Команды!$A$2:$AN$7500,MATCH(BF$3,Команды!$A$2:$A$7500,0),$E24+2)=Команды!$AJ$6,TRUE,FALSE),IF(INDEX(Команды!$A$2:$AN$7500,MATCH(BF$3,Команды!$A$2:$A$7500,0),$E24+2)=Команды!$AJ$7,TRUE,FALSE),IF(INDEX(Команды!$A$2:$AN$7500,MATCH(BF$3,Команды!$A$2:$A$7500,0),$E24+2)=Команды!$AJ$8,TRUE,FALSE),IF(INDEX(Команды!$A$2:$AN$7500,MATCH(BF$3,Команды!$A$2:$A$7500,0),$E24+2)=Команды!$AJ$9,TRUE,FALSE),IF(INDEX(Команды!$A$2:$AN$7500,MATCH(BF$3,Команды!$A$2:$A$7500,0),$E24+2)=Команды!$AJ$10,TRUE,FALSE),IF(INDEX(Команды!$A$2:$AN$7500,MATCH(BF$3,Команды!$A$2:$A$7500,0),$E24+2)=Команды!$AJ$11,TRUE,FALSE),IF(INDEX(Команды!$A$2:$AN$7500,MATCH(BF$3,Команды!$A$2:$A$7500,0),$E24+2)=Команды!$AJ$12,TRUE,FALSE),IF(INDEX(Команды!$A$2:$AN$7500,MATCH(BF$3,Команды!$A$2:$A$7500,0),$E24+2)=Команды!$AJ$13,TRUE,FALSE),IF(INDEX(Команды!$A$2:$AN$7500,MATCH(BF$3,Команды!$A$2:$A$7500,0),$E24+2)=Команды!$AJ$14,TRUE,FALSE),IF(INDEX(Команды!$A$2:$AN$7500,MATCH(BF$3,Команды!$A$2:$A$7500,0),$E24+2)=Команды!$AJ$15,TRUE,FALSE),IF(INDEX(Команды!$A$2:$AN$7500,MATCH(BF$3,Команды!$A$2:$A$7500,0),$E24+2)=Команды!$AJ$16,TRUE,FALSE),IF(INDEX(Команды!$A$2:$AN$7500,MATCH(BF$3,Команды!$A$2:$A$7500,0),$E24+2)=Команды!$AJ$17,TRUE,FALSE),IF(INDEX(Команды!$A$2:$AN$7500,MATCH(BF$3,Команды!$A$2:$A$7500,0),$E24+2)=Команды!$AJ$18,TRUE,FALSE),IF(INDEX(Команды!$A$2:$AN$7500,MATCH(BF$3,Команды!$A$2:$A$7500,0),$E24+2)=Команды!$AJ$19,TRUE,FALSE)),INDEX(Команды!$AJ$2:$AL$19,MATCH(INDEX(Команды!$A$2:$AN$7500,MATCH(BF$3,Команды!$A$2:$A$7500,0),$E24+2),Команды!$AJ$2:$AJ$19,0),3),0)</f>
        <v>1.0208333333333333</v>
      </c>
      <c r="BH24" s="342"/>
      <c r="BI24" s="174" t="str">
        <f>IF(OR(IF(INDEX(Команды!$A$2:$AN$7500,MATCH(BI$3,Команды!$A$2:$A$7500,0),$E24+2)=Команды!$AJ$2,TRUE,FALSE),IF(INDEX(Команды!$A$2:$AN$7500,MATCH(BI$3,Команды!$A$2:$A$7500,0),$E24+2)=Команды!$AJ$3,TRUE,FALSE),IF(INDEX(Команды!$A$2:$AN$7500,MATCH(BI$3,Команды!$A$2:$A$7500,0),$E24+2)=Команды!$AJ$4,TRUE,FALSE),IF(INDEX(Команды!$A$2:$AN$7500,MATCH(BI$3,Команды!$A$2:$A$7500,0),$E24+2)=Команды!$AJ$5,TRUE,FALSE),IF(INDEX(Команды!$A$2:$AN$7500,MATCH(BI$3,Команды!$A$2:$A$7500,0),$E24+2)=Команды!$AJ$6,TRUE,FALSE),IF(INDEX(Команды!$A$2:$AN$7500,MATCH(BI$3,Команды!$A$2:$A$7500,0),$E24+2)=Команды!$AJ$7,TRUE,FALSE),IF(INDEX(Команды!$A$2:$AN$7500,MATCH(BI$3,Команды!$A$2:$A$7500,0),$E24+2)=Команды!$AJ$8,TRUE,FALSE),IF(INDEX(Команды!$A$2:$AN$7500,MATCH(BI$3,Команды!$A$2:$A$7500,0),$E24+2)=Команды!$AJ$9,TRUE,FALSE),IF(INDEX(Команды!$A$2:$AN$7500,MATCH(BI$3,Команды!$A$2:$A$7500,0),$E24+2)=Команды!$AJ$10,TRUE,FALSE),IF(INDEX(Команды!$A$2:$AN$7500,MATCH(BI$3,Команды!$A$2:$A$7500,0),$E24+2)=Команды!$AJ$11,TRUE,FALSE),IF(INDEX(Команды!$A$2:$AN$7500,MATCH(BI$3,Команды!$A$2:$A$7500,0),$E24+2)=Команды!$AJ$12,TRUE,FALSE),IF(INDEX(Команды!$A$2:$AN$7500,MATCH(BI$3,Команды!$A$2:$A$7500,0),$E24+2)=Команды!$AJ$13,TRUE,FALSE),IF(INDEX(Команды!$A$2:$AN$7500,MATCH(BI$3,Команды!$A$2:$A$7500,0),$E24+2)=Команды!$AJ$14,TRUE,FALSE),IF(INDEX(Команды!$A$2:$AN$7500,MATCH(BI$3,Команды!$A$2:$A$7500,0),$E24+2)=Команды!$AJ$15,TRUE,FALSE),IF(INDEX(Команды!$A$2:$AN$7500,MATCH(BI$3,Команды!$A$2:$A$7500,0),$E24+2)=Команды!$AJ$16,TRUE,FALSE),,IF(INDEX(Команды!$A$2:$AN$7500,MATCH(BI$3,Команды!$A$2:$A$7500,0),$E24+2)=Команды!$AJ$17,TRUE,FALSE),,IF(INDEX(Команды!$A$2:$AN$7500,MATCH(BI$3,Команды!$A$2:$A$7500,0),$E24+2)=Команды!$AJ$18,TRUE,FALSE),,IF(INDEX(Команды!$A$2:$AN$7500,MATCH(BI$3,Команды!$A$2:$A$7500,0),$E24+2)=Команды!$AJ$19,TRUE,FALSE)),INDEX(Команды!$AJ$2:$AK$19,MATCH(INDEX(Команды!$A$2:$AN$7500,MATCH(BI$3,Команды!$A$2:$A$7500,0),$E24+2),Команды!$AJ$2:$AJ$19,0),2),0)</f>
        <v>В</v>
      </c>
      <c r="BJ24" s="175" t="str">
        <f>IF(OR(IF(INDEX(Команды!$A$2:$AN$7500,MATCH(BI$3,Команды!$A$2:$A$7500,0),$E24+2)=Команды!$AJ$2,TRUE,FALSE),IF(INDEX(Команды!$A$2:$AN$7500,MATCH(BI$3,Команды!$A$2:$A$7500,0),$E24+2)=Команды!$AJ$3,TRUE,FALSE),IF(INDEX(Команды!$A$2:$AN$7500,MATCH(BI$3,Команды!$A$2:$A$7500,0),$E24+2)=Команды!$AJ$4,TRUE,FALSE),IF(INDEX(Команды!$A$2:$AN$7500,MATCH(BI$3,Команды!$A$2:$A$7500,0),$E24+2)=Команды!$AJ$5,TRUE,FALSE),IF(INDEX(Команды!$A$2:$AN$7500,MATCH(BI$3,Команды!$A$2:$A$7500,0),$E24+2)=Команды!$AJ$6,TRUE,FALSE),IF(INDEX(Команды!$A$2:$AN$7500,MATCH(BI$3,Команды!$A$2:$A$7500,0),$E24+2)=Команды!$AJ$7,TRUE,FALSE),IF(INDEX(Команды!$A$2:$AN$7500,MATCH(BI$3,Команды!$A$2:$A$7500,0),$E24+2)=Команды!$AJ$8,TRUE,FALSE),IF(INDEX(Команды!$A$2:$AN$7500,MATCH(BI$3,Команды!$A$2:$A$7500,0),$E24+2)=Команды!$AJ$9,TRUE,FALSE),IF(INDEX(Команды!$A$2:$AN$7500,MATCH(BI$3,Команды!$A$2:$A$7500,0),$E24+2)=Команды!$AJ$10,TRUE,FALSE),IF(INDEX(Команды!$A$2:$AN$7500,MATCH(BI$3,Команды!$A$2:$A$7500,0),$E24+2)=Команды!$AJ$11,TRUE,FALSE),IF(INDEX(Команды!$A$2:$AN$7500,MATCH(BI$3,Команды!$A$2:$A$7500,0),$E24+2)=Команды!$AJ$12,TRUE,FALSE),IF(INDEX(Команды!$A$2:$AN$7500,MATCH(BI$3,Команды!$A$2:$A$7500,0),$E24+2)=Команды!$AJ$13,TRUE,FALSE),IF(INDEX(Команды!$A$2:$AN$7500,MATCH(BI$3,Команды!$A$2:$A$7500,0),$E24+2)=Команды!$AJ$14,TRUE,FALSE),IF(INDEX(Команды!$A$2:$AN$7500,MATCH(BI$3,Команды!$A$2:$A$7500,0),$E24+2)=Команды!$AJ$15,TRUE,FALSE),IF(INDEX(Команды!$A$2:$AN$7500,MATCH(BI$3,Команды!$A$2:$A$7500,0),$E24+2)=Команды!$AJ$16,TRUE,FALSE),IF(INDEX(Команды!$A$2:$AN$7500,MATCH(BI$3,Команды!$A$2:$A$7500,0),$E24+2)=Команды!$AJ$17,TRUE,FALSE),IF(INDEX(Команды!$A$2:$AN$7500,MATCH(BI$3,Команды!$A$2:$A$7500,0),$E24+2)=Команды!$AJ$18,TRUE,FALSE),IF(INDEX(Команды!$A$2:$AN$7500,MATCH(BI$3,Команды!$A$2:$A$7500,0),$E24+2)=Команды!$AJ$19,TRUE,FALSE)),INDEX(Команды!$AJ$2:$AL$19,MATCH(INDEX(Команды!$A$2:$AN$7500,MATCH(BI$3,Команды!$A$2:$A$7500,0),$E24+2),Команды!$AJ$2:$AJ$19,0),3),0)</f>
        <v>В</v>
      </c>
      <c r="BK24" s="342"/>
      <c r="BL24" s="174" t="str">
        <f>IF(OR(IF(INDEX(Команды!$A$2:$AN$7500,MATCH(BL$3,Команды!$A$2:$A$7500,0),$E24+2)=Команды!$AJ$2,TRUE,FALSE),IF(INDEX(Команды!$A$2:$AN$7500,MATCH(BL$3,Команды!$A$2:$A$7500,0),$E24+2)=Команды!$AJ$3,TRUE,FALSE),IF(INDEX(Команды!$A$2:$AN$7500,MATCH(BL$3,Команды!$A$2:$A$7500,0),$E24+2)=Команды!$AJ$4,TRUE,FALSE),IF(INDEX(Команды!$A$2:$AN$7500,MATCH(BL$3,Команды!$A$2:$A$7500,0),$E24+2)=Команды!$AJ$5,TRUE,FALSE),IF(INDEX(Команды!$A$2:$AN$7500,MATCH(BL$3,Команды!$A$2:$A$7500,0),$E24+2)=Команды!$AJ$6,TRUE,FALSE),IF(INDEX(Команды!$A$2:$AN$7500,MATCH(BL$3,Команды!$A$2:$A$7500,0),$E24+2)=Команды!$AJ$7,TRUE,FALSE),IF(INDEX(Команды!$A$2:$AN$7500,MATCH(BL$3,Команды!$A$2:$A$7500,0),$E24+2)=Команды!$AJ$8,TRUE,FALSE),IF(INDEX(Команды!$A$2:$AN$7500,MATCH(BL$3,Команды!$A$2:$A$7500,0),$E24+2)=Команды!$AJ$9,TRUE,FALSE),IF(INDEX(Команды!$A$2:$AN$7500,MATCH(BL$3,Команды!$A$2:$A$7500,0),$E24+2)=Команды!$AJ$10,TRUE,FALSE),IF(INDEX(Команды!$A$2:$AN$7500,MATCH(BL$3,Команды!$A$2:$A$7500,0),$E24+2)=Команды!$AJ$11,TRUE,FALSE),IF(INDEX(Команды!$A$2:$AN$7500,MATCH(BL$3,Команды!$A$2:$A$7500,0),$E24+2)=Команды!$AJ$12,TRUE,FALSE),IF(INDEX(Команды!$A$2:$AN$7500,MATCH(BL$3,Команды!$A$2:$A$7500,0),$E24+2)=Команды!$AJ$13,TRUE,FALSE),IF(INDEX(Команды!$A$2:$AN$7500,MATCH(BL$3,Команды!$A$2:$A$7500,0),$E24+2)=Команды!$AJ$14,TRUE,FALSE),IF(INDEX(Команды!$A$2:$AN$7500,MATCH(BL$3,Команды!$A$2:$A$7500,0),$E24+2)=Команды!$AJ$15,TRUE,FALSE),IF(INDEX(Команды!$A$2:$AN$7500,MATCH(BL$3,Команды!$A$2:$A$7500,0),$E24+2)=Команды!$AJ$16,TRUE,FALSE),,IF(INDEX(Команды!$A$2:$AN$7500,MATCH(BL$3,Команды!$A$2:$A$7500,0),$E24+2)=Команды!$AJ$17,TRUE,FALSE),,IF(INDEX(Команды!$A$2:$AN$7500,MATCH(BL$3,Команды!$A$2:$A$7500,0),$E24+2)=Команды!$AJ$18,TRUE,FALSE),,IF(INDEX(Команды!$A$2:$AN$7500,MATCH(BL$3,Команды!$A$2:$A$7500,0),$E24+2)=Команды!$AJ$19,TRUE,FALSE)),INDEX(Команды!$AJ$2:$AK$19,MATCH(INDEX(Команды!$A$2:$AN$7500,MATCH(BL$3,Команды!$A$2:$A$7500,0),$E24+2),Команды!$AJ$2:$AJ$19,0),2),0)</f>
        <v>В</v>
      </c>
      <c r="BM24" s="175" t="str">
        <f>IF(OR(IF(INDEX(Команды!$A$2:$AN$7500,MATCH(BL$3,Команды!$A$2:$A$7500,0),$E24+2)=Команды!$AJ$2,TRUE,FALSE),IF(INDEX(Команды!$A$2:$AN$7500,MATCH(BL$3,Команды!$A$2:$A$7500,0),$E24+2)=Команды!$AJ$3,TRUE,FALSE),IF(INDEX(Команды!$A$2:$AN$7500,MATCH(BL$3,Команды!$A$2:$A$7500,0),$E24+2)=Команды!$AJ$4,TRUE,FALSE),IF(INDEX(Команды!$A$2:$AN$7500,MATCH(BL$3,Команды!$A$2:$A$7500,0),$E24+2)=Команды!$AJ$5,TRUE,FALSE),IF(INDEX(Команды!$A$2:$AN$7500,MATCH(BL$3,Команды!$A$2:$A$7500,0),$E24+2)=Команды!$AJ$6,TRUE,FALSE),IF(INDEX(Команды!$A$2:$AN$7500,MATCH(BL$3,Команды!$A$2:$A$7500,0),$E24+2)=Команды!$AJ$7,TRUE,FALSE),IF(INDEX(Команды!$A$2:$AN$7500,MATCH(BL$3,Команды!$A$2:$A$7500,0),$E24+2)=Команды!$AJ$8,TRUE,FALSE),IF(INDEX(Команды!$A$2:$AN$7500,MATCH(BL$3,Команды!$A$2:$A$7500,0),$E24+2)=Команды!$AJ$9,TRUE,FALSE),IF(INDEX(Команды!$A$2:$AN$7500,MATCH(BL$3,Команды!$A$2:$A$7500,0),$E24+2)=Команды!$AJ$10,TRUE,FALSE),IF(INDEX(Команды!$A$2:$AN$7500,MATCH(BL$3,Команды!$A$2:$A$7500,0),$E24+2)=Команды!$AJ$11,TRUE,FALSE),IF(INDEX(Команды!$A$2:$AN$7500,MATCH(BL$3,Команды!$A$2:$A$7500,0),$E24+2)=Команды!$AJ$12,TRUE,FALSE),IF(INDEX(Команды!$A$2:$AN$7500,MATCH(BL$3,Команды!$A$2:$A$7500,0),$E24+2)=Команды!$AJ$13,TRUE,FALSE),IF(INDEX(Команды!$A$2:$AN$7500,MATCH(BL$3,Команды!$A$2:$A$7500,0),$E24+2)=Команды!$AJ$14,TRUE,FALSE),IF(INDEX(Команды!$A$2:$AN$7500,MATCH(BL$3,Команды!$A$2:$A$7500,0),$E24+2)=Команды!$AJ$15,TRUE,FALSE),IF(INDEX(Команды!$A$2:$AN$7500,MATCH(BL$3,Команды!$A$2:$A$7500,0),$E24+2)=Команды!$AJ$16,TRUE,FALSE),IF(INDEX(Команды!$A$2:$AN$7500,MATCH(BL$3,Команды!$A$2:$A$7500,0),$E24+2)=Команды!$AJ$17,TRUE,FALSE),IF(INDEX(Команды!$A$2:$AN$7500,MATCH(BL$3,Команды!$A$2:$A$7500,0),$E24+2)=Команды!$AJ$18,TRUE,FALSE),IF(INDEX(Команды!$A$2:$AN$7500,MATCH(BL$3,Команды!$A$2:$A$7500,0),$E24+2)=Команды!$AJ$19,TRUE,FALSE)),INDEX(Команды!$AJ$2:$AL$19,MATCH(INDEX(Команды!$A$2:$AN$7500,MATCH(BL$3,Команды!$A$2:$A$7500,0),$E24+2),Команды!$AJ$2:$AJ$19,0),3),0)</f>
        <v>В</v>
      </c>
      <c r="BN24" s="342"/>
      <c r="BO24" s="174">
        <f>IF(OR(IF(INDEX(Команды!$A$2:$AN$7500,MATCH(BO$3,Команды!$A$2:$A$7500,0),$E24+2)=Команды!$AJ$2,TRUE,FALSE),IF(INDEX(Команды!$A$2:$AN$7500,MATCH(BO$3,Команды!$A$2:$A$7500,0),$E24+2)=Команды!$AJ$3,TRUE,FALSE),IF(INDEX(Команды!$A$2:$AN$7500,MATCH(BO$3,Команды!$A$2:$A$7500,0),$E24+2)=Команды!$AJ$4,TRUE,FALSE),IF(INDEX(Команды!$A$2:$AN$7500,MATCH(BO$3,Команды!$A$2:$A$7500,0),$E24+2)=Команды!$AJ$5,TRUE,FALSE),IF(INDEX(Команды!$A$2:$AN$7500,MATCH(BO$3,Команды!$A$2:$A$7500,0),$E24+2)=Команды!$AJ$6,TRUE,FALSE),IF(INDEX(Команды!$A$2:$AN$7500,MATCH(BO$3,Команды!$A$2:$A$7500,0),$E24+2)=Команды!$AJ$7,TRUE,FALSE),IF(INDEX(Команды!$A$2:$AN$7500,MATCH(BO$3,Команды!$A$2:$A$7500,0),$E24+2)=Команды!$AJ$8,TRUE,FALSE),IF(INDEX(Команды!$A$2:$AN$7500,MATCH(BO$3,Команды!$A$2:$A$7500,0),$E24+2)=Команды!$AJ$9,TRUE,FALSE),IF(INDEX(Команды!$A$2:$AN$7500,MATCH(BO$3,Команды!$A$2:$A$7500,0),$E24+2)=Команды!$AJ$10,TRUE,FALSE),IF(INDEX(Команды!$A$2:$AN$7500,MATCH(BO$3,Команды!$A$2:$A$7500,0),$E24+2)=Команды!$AJ$11,TRUE,FALSE),IF(INDEX(Команды!$A$2:$AN$7500,MATCH(BO$3,Команды!$A$2:$A$7500,0),$E24+2)=Команды!$AJ$12,TRUE,FALSE),IF(INDEX(Команды!$A$2:$AN$7500,MATCH(BO$3,Команды!$A$2:$A$7500,0),$E24+2)=Команды!$AJ$13,TRUE,FALSE),IF(INDEX(Команды!$A$2:$AN$7500,MATCH(BO$3,Команды!$A$2:$A$7500,0),$E24+2)=Команды!$AJ$14,TRUE,FALSE),IF(INDEX(Команды!$A$2:$AN$7500,MATCH(BO$3,Команды!$A$2:$A$7500,0),$E24+2)=Команды!$AJ$15,TRUE,FALSE),IF(INDEX(Команды!$A$2:$AN$7500,MATCH(BO$3,Команды!$A$2:$A$7500,0),$E24+2)=Команды!$AJ$16,TRUE,FALSE),,IF(INDEX(Команды!$A$2:$AN$7500,MATCH(BO$3,Команды!$A$2:$A$7500,0),$E24+2)=Команды!$AJ$17,TRUE,FALSE),,IF(INDEX(Команды!$A$2:$AN$7500,MATCH(BO$3,Команды!$A$2:$A$7500,0),$E24+2)=Команды!$AJ$18,TRUE,FALSE),,IF(INDEX(Команды!$A$2:$AN$7500,MATCH(BO$3,Команды!$A$2:$A$7500,0),$E24+2)=Команды!$AJ$19,TRUE,FALSE)),INDEX(Команды!$AJ$2:$AK$19,MATCH(INDEX(Команды!$A$2:$AN$7500,MATCH(BO$3,Команды!$A$2:$A$7500,0),$E24+2),Команды!$AJ$2:$AJ$19,0),2),0)</f>
        <v>0.28125</v>
      </c>
      <c r="BP24" s="175">
        <f>IF(OR(IF(INDEX(Команды!$A$2:$AN$7500,MATCH(BO$3,Команды!$A$2:$A$7500,0),$E24+2)=Команды!$AJ$2,TRUE,FALSE),IF(INDEX(Команды!$A$2:$AN$7500,MATCH(BO$3,Команды!$A$2:$A$7500,0),$E24+2)=Команды!$AJ$3,TRUE,FALSE),IF(INDEX(Команды!$A$2:$AN$7500,MATCH(BO$3,Команды!$A$2:$A$7500,0),$E24+2)=Команды!$AJ$4,TRUE,FALSE),IF(INDEX(Команды!$A$2:$AN$7500,MATCH(BO$3,Команды!$A$2:$A$7500,0),$E24+2)=Команды!$AJ$5,TRUE,FALSE),IF(INDEX(Команды!$A$2:$AN$7500,MATCH(BO$3,Команды!$A$2:$A$7500,0),$E24+2)=Команды!$AJ$6,TRUE,FALSE),IF(INDEX(Команды!$A$2:$AN$7500,MATCH(BO$3,Команды!$A$2:$A$7500,0),$E24+2)=Команды!$AJ$7,TRUE,FALSE),IF(INDEX(Команды!$A$2:$AN$7500,MATCH(BO$3,Команды!$A$2:$A$7500,0),$E24+2)=Команды!$AJ$8,TRUE,FALSE),IF(INDEX(Команды!$A$2:$AN$7500,MATCH(BO$3,Команды!$A$2:$A$7500,0),$E24+2)=Команды!$AJ$9,TRUE,FALSE),IF(INDEX(Команды!$A$2:$AN$7500,MATCH(BO$3,Команды!$A$2:$A$7500,0),$E24+2)=Команды!$AJ$10,TRUE,FALSE),IF(INDEX(Команды!$A$2:$AN$7500,MATCH(BO$3,Команды!$A$2:$A$7500,0),$E24+2)=Команды!$AJ$11,TRUE,FALSE),IF(INDEX(Команды!$A$2:$AN$7500,MATCH(BO$3,Команды!$A$2:$A$7500,0),$E24+2)=Команды!$AJ$12,TRUE,FALSE),IF(INDEX(Команды!$A$2:$AN$7500,MATCH(BO$3,Команды!$A$2:$A$7500,0),$E24+2)=Команды!$AJ$13,TRUE,FALSE),IF(INDEX(Команды!$A$2:$AN$7500,MATCH(BO$3,Команды!$A$2:$A$7500,0),$E24+2)=Команды!$AJ$14,TRUE,FALSE),IF(INDEX(Команды!$A$2:$AN$7500,MATCH(BO$3,Команды!$A$2:$A$7500,0),$E24+2)=Команды!$AJ$15,TRUE,FALSE),IF(INDEX(Команды!$A$2:$AN$7500,MATCH(BO$3,Команды!$A$2:$A$7500,0),$E24+2)=Команды!$AJ$16,TRUE,FALSE),IF(INDEX(Команды!$A$2:$AN$7500,MATCH(BO$3,Команды!$A$2:$A$7500,0),$E24+2)=Команды!$AJ$17,TRUE,FALSE),IF(INDEX(Команды!$A$2:$AN$7500,MATCH(BO$3,Команды!$A$2:$A$7500,0),$E24+2)=Команды!$AJ$18,TRUE,FALSE),IF(INDEX(Команды!$A$2:$AN$7500,MATCH(BO$3,Команды!$A$2:$A$7500,0),$E24+2)=Команды!$AJ$19,TRUE,FALSE)),INDEX(Команды!$AJ$2:$AL$19,MATCH(INDEX(Команды!$A$2:$AN$7500,MATCH(BO$3,Команды!$A$2:$A$7500,0),$E24+2),Команды!$AJ$2:$AJ$19,0),3),0)</f>
        <v>0.65625</v>
      </c>
      <c r="BQ24" s="342"/>
      <c r="BR24" s="174">
        <f>IF(OR(IF(INDEX(Команды!$A$2:$AN$7500,MATCH(BR$3,Команды!$A$2:$A$7500,0),$E24+2)=Команды!$AJ$2,TRUE,FALSE),IF(INDEX(Команды!$A$2:$AN$7500,MATCH(BR$3,Команды!$A$2:$A$7500,0),$E24+2)=Команды!$AJ$3,TRUE,FALSE),IF(INDEX(Команды!$A$2:$AN$7500,MATCH(BR$3,Команды!$A$2:$A$7500,0),$E24+2)=Команды!$AJ$4,TRUE,FALSE),IF(INDEX(Команды!$A$2:$AN$7500,MATCH(BR$3,Команды!$A$2:$A$7500,0),$E24+2)=Команды!$AJ$5,TRUE,FALSE),IF(INDEX(Команды!$A$2:$AN$7500,MATCH(BR$3,Команды!$A$2:$A$7500,0),$E24+2)=Команды!$AJ$6,TRUE,FALSE),IF(INDEX(Команды!$A$2:$AN$7500,MATCH(BR$3,Команды!$A$2:$A$7500,0),$E24+2)=Команды!$AJ$7,TRUE,FALSE),IF(INDEX(Команды!$A$2:$AN$7500,MATCH(BR$3,Команды!$A$2:$A$7500,0),$E24+2)=Команды!$AJ$8,TRUE,FALSE),IF(INDEX(Команды!$A$2:$AN$7500,MATCH(BR$3,Команды!$A$2:$A$7500,0),$E24+2)=Команды!$AJ$9,TRUE,FALSE),IF(INDEX(Команды!$A$2:$AN$7500,MATCH(BR$3,Команды!$A$2:$A$7500,0),$E24+2)=Команды!$AJ$10,TRUE,FALSE),IF(INDEX(Команды!$A$2:$AN$7500,MATCH(BR$3,Команды!$A$2:$A$7500,0),$E24+2)=Команды!$AJ$11,TRUE,FALSE),IF(INDEX(Команды!$A$2:$AN$7500,MATCH(BR$3,Команды!$A$2:$A$7500,0),$E24+2)=Команды!$AJ$12,TRUE,FALSE),IF(INDEX(Команды!$A$2:$AN$7500,MATCH(BR$3,Команды!$A$2:$A$7500,0),$E24+2)=Команды!$AJ$13,TRUE,FALSE),IF(INDEX(Команды!$A$2:$AN$7500,MATCH(BR$3,Команды!$A$2:$A$7500,0),$E24+2)=Команды!$AJ$14,TRUE,FALSE),IF(INDEX(Команды!$A$2:$AN$7500,MATCH(BR$3,Команды!$A$2:$A$7500,0),$E24+2)=Команды!$AJ$15,TRUE,FALSE),IF(INDEX(Команды!$A$2:$AN$7500,MATCH(BR$3,Команды!$A$2:$A$7500,0),$E24+2)=Команды!$AJ$16,TRUE,FALSE),,IF(INDEX(Команды!$A$2:$AN$7500,MATCH(BR$3,Команды!$A$2:$A$7500,0),$E24+2)=Команды!$AJ$17,TRUE,FALSE),,IF(INDEX(Команды!$A$2:$AN$7500,MATCH(BR$3,Команды!$A$2:$A$7500,0),$E24+2)=Команды!$AJ$18,TRUE,FALSE),,IF(INDEX(Команды!$A$2:$AN$7500,MATCH(BR$3,Команды!$A$2:$A$7500,0),$E24+2)=Команды!$AJ$19,TRUE,FALSE)),INDEX(Команды!$AJ$2:$AK$19,MATCH(INDEX(Команды!$A$2:$AN$7500,MATCH(BR$3,Команды!$A$2:$A$7500,0),$E24+2),Команды!$AJ$2:$AJ$19,0),2),0)</f>
        <v>0.28125</v>
      </c>
      <c r="BS24" s="175">
        <f>IF(OR(IF(INDEX(Команды!$A$2:$AN$7500,MATCH(BR$3,Команды!$A$2:$A$7500,0),$E24+2)=Команды!$AJ$2,TRUE,FALSE),IF(INDEX(Команды!$A$2:$AN$7500,MATCH(BR$3,Команды!$A$2:$A$7500,0),$E24+2)=Команды!$AJ$3,TRUE,FALSE),IF(INDEX(Команды!$A$2:$AN$7500,MATCH(BR$3,Команды!$A$2:$A$7500,0),$E24+2)=Команды!$AJ$4,TRUE,FALSE),IF(INDEX(Команды!$A$2:$AN$7500,MATCH(BR$3,Команды!$A$2:$A$7500,0),$E24+2)=Команды!$AJ$5,TRUE,FALSE),IF(INDEX(Команды!$A$2:$AN$7500,MATCH(BR$3,Команды!$A$2:$A$7500,0),$E24+2)=Команды!$AJ$6,TRUE,FALSE),IF(INDEX(Команды!$A$2:$AN$7500,MATCH(BR$3,Команды!$A$2:$A$7500,0),$E24+2)=Команды!$AJ$7,TRUE,FALSE),IF(INDEX(Команды!$A$2:$AN$7500,MATCH(BR$3,Команды!$A$2:$A$7500,0),$E24+2)=Команды!$AJ$8,TRUE,FALSE),IF(INDEX(Команды!$A$2:$AN$7500,MATCH(BR$3,Команды!$A$2:$A$7500,0),$E24+2)=Команды!$AJ$9,TRUE,FALSE),IF(INDEX(Команды!$A$2:$AN$7500,MATCH(BR$3,Команды!$A$2:$A$7500,0),$E24+2)=Команды!$AJ$10,TRUE,FALSE),IF(INDEX(Команды!$A$2:$AN$7500,MATCH(BR$3,Команды!$A$2:$A$7500,0),$E24+2)=Команды!$AJ$11,TRUE,FALSE),IF(INDEX(Команды!$A$2:$AN$7500,MATCH(BR$3,Команды!$A$2:$A$7500,0),$E24+2)=Команды!$AJ$12,TRUE,FALSE),IF(INDEX(Команды!$A$2:$AN$7500,MATCH(BR$3,Команды!$A$2:$A$7500,0),$E24+2)=Команды!$AJ$13,TRUE,FALSE),IF(INDEX(Команды!$A$2:$AN$7500,MATCH(BR$3,Команды!$A$2:$A$7500,0),$E24+2)=Команды!$AJ$14,TRUE,FALSE),IF(INDEX(Команды!$A$2:$AN$7500,MATCH(BR$3,Команды!$A$2:$A$7500,0),$E24+2)=Команды!$AJ$15,TRUE,FALSE),IF(INDEX(Команды!$A$2:$AN$7500,MATCH(BR$3,Команды!$A$2:$A$7500,0),$E24+2)=Команды!$AJ$16,TRUE,FALSE),IF(INDEX(Команды!$A$2:$AN$7500,MATCH(BR$3,Команды!$A$2:$A$7500,0),$E24+2)=Команды!$AJ$17,TRUE,FALSE),IF(INDEX(Команды!$A$2:$AN$7500,MATCH(BR$3,Команды!$A$2:$A$7500,0),$E24+2)=Команды!$AJ$18,TRUE,FALSE),IF(INDEX(Команды!$A$2:$AN$7500,MATCH(BR$3,Команды!$A$2:$A$7500,0),$E24+2)=Команды!$AJ$19,TRUE,FALSE)),INDEX(Команды!$AJ$2:$AL$19,MATCH(INDEX(Команды!$A$2:$AN$7500,MATCH(BR$3,Команды!$A$2:$A$7500,0),$E24+2),Команды!$AJ$2:$AJ$19,0),3),0)</f>
        <v>0.65625</v>
      </c>
      <c r="BT24" s="342"/>
      <c r="BU24" s="174">
        <f>IF(OR(IF(INDEX(Команды!$A$2:$AN$7500,MATCH(BU$3,Команды!$A$2:$A$7500,0),$E24+2)=Команды!$AJ$2,TRUE,FALSE),IF(INDEX(Команды!$A$2:$AN$7500,MATCH(BU$3,Команды!$A$2:$A$7500,0),$E24+2)=Команды!$AJ$3,TRUE,FALSE),IF(INDEX(Команды!$A$2:$AN$7500,MATCH(BU$3,Команды!$A$2:$A$7500,0),$E24+2)=Команды!$AJ$4,TRUE,FALSE),IF(INDEX(Команды!$A$2:$AN$7500,MATCH(BU$3,Команды!$A$2:$A$7500,0),$E24+2)=Команды!$AJ$5,TRUE,FALSE),IF(INDEX(Команды!$A$2:$AN$7500,MATCH(BU$3,Команды!$A$2:$A$7500,0),$E24+2)=Команды!$AJ$6,TRUE,FALSE),IF(INDEX(Команды!$A$2:$AN$7500,MATCH(BU$3,Команды!$A$2:$A$7500,0),$E24+2)=Команды!$AJ$7,TRUE,FALSE),IF(INDEX(Команды!$A$2:$AN$7500,MATCH(BU$3,Команды!$A$2:$A$7500,0),$E24+2)=Команды!$AJ$8,TRUE,FALSE),IF(INDEX(Команды!$A$2:$AN$7500,MATCH(BU$3,Команды!$A$2:$A$7500,0),$E24+2)=Команды!$AJ$9,TRUE,FALSE),IF(INDEX(Команды!$A$2:$AN$7500,MATCH(BU$3,Команды!$A$2:$A$7500,0),$E24+2)=Команды!$AJ$10,TRUE,FALSE),IF(INDEX(Команды!$A$2:$AN$7500,MATCH(BU$3,Команды!$A$2:$A$7500,0),$E24+2)=Команды!$AJ$11,TRUE,FALSE),IF(INDEX(Команды!$A$2:$AN$7500,MATCH(BU$3,Команды!$A$2:$A$7500,0),$E24+2)=Команды!$AJ$12,TRUE,FALSE),IF(INDEX(Команды!$A$2:$AN$7500,MATCH(BU$3,Команды!$A$2:$A$7500,0),$E24+2)=Команды!$AJ$13,TRUE,FALSE),IF(INDEX(Команды!$A$2:$AN$7500,MATCH(BU$3,Команды!$A$2:$A$7500,0),$E24+2)=Команды!$AJ$14,TRUE,FALSE),IF(INDEX(Команды!$A$2:$AN$7500,MATCH(BU$3,Команды!$A$2:$A$7500,0),$E24+2)=Команды!$AJ$15,TRUE,FALSE),IF(INDEX(Команды!$A$2:$AN$7500,MATCH(BU$3,Команды!$A$2:$A$7500,0),$E24+2)=Команды!$AJ$16,TRUE,FALSE),,IF(INDEX(Команды!$A$2:$AN$7500,MATCH(BU$3,Команды!$A$2:$A$7500,0),$E24+2)=Команды!$AJ$17,TRUE,FALSE),,IF(INDEX(Команды!$A$2:$AN$7500,MATCH(BU$3,Команды!$A$2:$A$7500,0),$E24+2)=Команды!$AJ$18,TRUE,FALSE),,IF(INDEX(Команды!$A$2:$AN$7500,MATCH(BU$3,Команды!$A$2:$A$7500,0),$E24+2)=Команды!$AJ$19,TRUE,FALSE)),INDEX(Команды!$AJ$2:$AK$19,MATCH(INDEX(Команды!$A$2:$AN$7500,MATCH(BU$3,Команды!$A$2:$A$7500,0),$E24+2),Команды!$AJ$2:$AJ$19,0),2),0)</f>
        <v>0.33333333333333331</v>
      </c>
      <c r="BV24" s="175">
        <f>IF(OR(IF(INDEX(Команды!$A$2:$AN$7500,MATCH(BU$3,Команды!$A$2:$A$7500,0),$E24+2)=Команды!$AJ$2,TRUE,FALSE),IF(INDEX(Команды!$A$2:$AN$7500,MATCH(BU$3,Команды!$A$2:$A$7500,0),$E24+2)=Команды!$AJ$3,TRUE,FALSE),IF(INDEX(Команды!$A$2:$AN$7500,MATCH(BU$3,Команды!$A$2:$A$7500,0),$E24+2)=Команды!$AJ$4,TRUE,FALSE),IF(INDEX(Команды!$A$2:$AN$7500,MATCH(BU$3,Команды!$A$2:$A$7500,0),$E24+2)=Команды!$AJ$5,TRUE,FALSE),IF(INDEX(Команды!$A$2:$AN$7500,MATCH(BU$3,Команды!$A$2:$A$7500,0),$E24+2)=Команды!$AJ$6,TRUE,FALSE),IF(INDEX(Команды!$A$2:$AN$7500,MATCH(BU$3,Команды!$A$2:$A$7500,0),$E24+2)=Команды!$AJ$7,TRUE,FALSE),IF(INDEX(Команды!$A$2:$AN$7500,MATCH(BU$3,Команды!$A$2:$A$7500,0),$E24+2)=Команды!$AJ$8,TRUE,FALSE),IF(INDEX(Команды!$A$2:$AN$7500,MATCH(BU$3,Команды!$A$2:$A$7500,0),$E24+2)=Команды!$AJ$9,TRUE,FALSE),IF(INDEX(Команды!$A$2:$AN$7500,MATCH(BU$3,Команды!$A$2:$A$7500,0),$E24+2)=Команды!$AJ$10,TRUE,FALSE),IF(INDEX(Команды!$A$2:$AN$7500,MATCH(BU$3,Команды!$A$2:$A$7500,0),$E24+2)=Команды!$AJ$11,TRUE,FALSE),IF(INDEX(Команды!$A$2:$AN$7500,MATCH(BU$3,Команды!$A$2:$A$7500,0),$E24+2)=Команды!$AJ$12,TRUE,FALSE),IF(INDEX(Команды!$A$2:$AN$7500,MATCH(BU$3,Команды!$A$2:$A$7500,0),$E24+2)=Команды!$AJ$13,TRUE,FALSE),IF(INDEX(Команды!$A$2:$AN$7500,MATCH(BU$3,Команды!$A$2:$A$7500,0),$E24+2)=Команды!$AJ$14,TRUE,FALSE),IF(INDEX(Команды!$A$2:$AN$7500,MATCH(BU$3,Команды!$A$2:$A$7500,0),$E24+2)=Команды!$AJ$15,TRUE,FALSE),IF(INDEX(Команды!$A$2:$AN$7500,MATCH(BU$3,Команды!$A$2:$A$7500,0),$E24+2)=Команды!$AJ$16,TRUE,FALSE),IF(INDEX(Команды!$A$2:$AN$7500,MATCH(BU$3,Команды!$A$2:$A$7500,0),$E24+2)=Команды!$AJ$17,TRUE,FALSE),IF(INDEX(Команды!$A$2:$AN$7500,MATCH(BU$3,Команды!$A$2:$A$7500,0),$E24+2)=Команды!$AJ$18,TRUE,FALSE),IF(INDEX(Команды!$A$2:$AN$7500,MATCH(BU$3,Команды!$A$2:$A$7500,0),$E24+2)=Команды!$AJ$19,TRUE,FALSE)),INDEX(Команды!$AJ$2:$AL$19,MATCH(INDEX(Команды!$A$2:$AN$7500,MATCH(BU$3,Команды!$A$2:$A$7500,0),$E24+2),Команды!$AJ$2:$AJ$19,0),3),0)</f>
        <v>0.70833333333333337</v>
      </c>
      <c r="BW24" s="342"/>
      <c r="BX24" s="174">
        <f>IF(OR(IF(INDEX(Команды!$A$2:$AN$7500,MATCH(BX$3,Команды!$A$2:$A$7500,0),$E24+2)=Команды!$AJ$2,TRUE,FALSE),IF(INDEX(Команды!$A$2:$AN$7500,MATCH(BX$3,Команды!$A$2:$A$7500,0),$E24+2)=Команды!$AJ$3,TRUE,FALSE),IF(INDEX(Команды!$A$2:$AN$7500,MATCH(BX$3,Команды!$A$2:$A$7500,0),$E24+2)=Команды!$AJ$4,TRUE,FALSE),IF(INDEX(Команды!$A$2:$AN$7500,MATCH(BX$3,Команды!$A$2:$A$7500,0),$E24+2)=Команды!$AJ$5,TRUE,FALSE),IF(INDEX(Команды!$A$2:$AN$7500,MATCH(BX$3,Команды!$A$2:$A$7500,0),$E24+2)=Команды!$AJ$6,TRUE,FALSE),IF(INDEX(Команды!$A$2:$AN$7500,MATCH(BX$3,Команды!$A$2:$A$7500,0),$E24+2)=Команды!$AJ$7,TRUE,FALSE),IF(INDEX(Команды!$A$2:$AN$7500,MATCH(BX$3,Команды!$A$2:$A$7500,0),$E24+2)=Команды!$AJ$8,TRUE,FALSE),IF(INDEX(Команды!$A$2:$AN$7500,MATCH(BX$3,Команды!$A$2:$A$7500,0),$E24+2)=Команды!$AJ$9,TRUE,FALSE),IF(INDEX(Команды!$A$2:$AN$7500,MATCH(BX$3,Команды!$A$2:$A$7500,0),$E24+2)=Команды!$AJ$10,TRUE,FALSE),IF(INDEX(Команды!$A$2:$AN$7500,MATCH(BX$3,Команды!$A$2:$A$7500,0),$E24+2)=Команды!$AJ$11,TRUE,FALSE),IF(INDEX(Команды!$A$2:$AN$7500,MATCH(BX$3,Команды!$A$2:$A$7500,0),$E24+2)=Команды!$AJ$12,TRUE,FALSE),IF(INDEX(Команды!$A$2:$AN$7500,MATCH(BX$3,Команды!$A$2:$A$7500,0),$E24+2)=Команды!$AJ$13,TRUE,FALSE),IF(INDEX(Команды!$A$2:$AN$7500,MATCH(BX$3,Команды!$A$2:$A$7500,0),$E24+2)=Команды!$AJ$14,TRUE,FALSE),IF(INDEX(Команды!$A$2:$AN$7500,MATCH(BX$3,Команды!$A$2:$A$7500,0),$E24+2)=Команды!$AJ$15,TRUE,FALSE),IF(INDEX(Команды!$A$2:$AN$7500,MATCH(BX$3,Команды!$A$2:$A$7500,0),$E24+2)=Команды!$AJ$16,TRUE,FALSE),,IF(INDEX(Команды!$A$2:$AN$7500,MATCH(BX$3,Команды!$A$2:$A$7500,0),$E24+2)=Команды!$AJ$17,TRUE,FALSE),,IF(INDEX(Команды!$A$2:$AN$7500,MATCH(BX$3,Команды!$A$2:$A$7500,0),$E24+2)=Команды!$AJ$18,TRUE,FALSE),,IF(INDEX(Команды!$A$2:$AN$7500,MATCH(BX$3,Команды!$A$2:$A$7500,0),$E24+2)=Команды!$AJ$19,TRUE,FALSE)),INDEX(Команды!$AJ$2:$AK$19,MATCH(INDEX(Команды!$A$2:$AN$7500,MATCH(BX$3,Команды!$A$2:$A$7500,0),$E24+2),Команды!$AJ$2:$AJ$19,0),2),0)</f>
        <v>0.375</v>
      </c>
      <c r="BY24" s="175">
        <f>IF(OR(IF(INDEX(Команды!$A$2:$AN$7500,MATCH(BX$3,Команды!$A$2:$A$7500,0),$E24+2)=Команды!$AJ$2,TRUE,FALSE),IF(INDEX(Команды!$A$2:$AN$7500,MATCH(BX$3,Команды!$A$2:$A$7500,0),$E24+2)=Команды!$AJ$3,TRUE,FALSE),IF(INDEX(Команды!$A$2:$AN$7500,MATCH(BX$3,Команды!$A$2:$A$7500,0),$E24+2)=Команды!$AJ$4,TRUE,FALSE),IF(INDEX(Команды!$A$2:$AN$7500,MATCH(BX$3,Команды!$A$2:$A$7500,0),$E24+2)=Команды!$AJ$5,TRUE,FALSE),IF(INDEX(Команды!$A$2:$AN$7500,MATCH(BX$3,Команды!$A$2:$A$7500,0),$E24+2)=Команды!$AJ$6,TRUE,FALSE),IF(INDEX(Команды!$A$2:$AN$7500,MATCH(BX$3,Команды!$A$2:$A$7500,0),$E24+2)=Команды!$AJ$7,TRUE,FALSE),IF(INDEX(Команды!$A$2:$AN$7500,MATCH(BX$3,Команды!$A$2:$A$7500,0),$E24+2)=Команды!$AJ$8,TRUE,FALSE),IF(INDEX(Команды!$A$2:$AN$7500,MATCH(BX$3,Команды!$A$2:$A$7500,0),$E24+2)=Команды!$AJ$9,TRUE,FALSE),IF(INDEX(Команды!$A$2:$AN$7500,MATCH(BX$3,Команды!$A$2:$A$7500,0),$E24+2)=Команды!$AJ$10,TRUE,FALSE),IF(INDEX(Команды!$A$2:$AN$7500,MATCH(BX$3,Команды!$A$2:$A$7500,0),$E24+2)=Команды!$AJ$11,TRUE,FALSE),IF(INDEX(Команды!$A$2:$AN$7500,MATCH(BX$3,Команды!$A$2:$A$7500,0),$E24+2)=Команды!$AJ$12,TRUE,FALSE),IF(INDEX(Команды!$A$2:$AN$7500,MATCH(BX$3,Команды!$A$2:$A$7500,0),$E24+2)=Команды!$AJ$13,TRUE,FALSE),IF(INDEX(Команды!$A$2:$AN$7500,MATCH(BX$3,Команды!$A$2:$A$7500,0),$E24+2)=Команды!$AJ$14,TRUE,FALSE),IF(INDEX(Команды!$A$2:$AN$7500,MATCH(BX$3,Команды!$A$2:$A$7500,0),$E24+2)=Команды!$AJ$15,TRUE,FALSE),IF(INDEX(Команды!$A$2:$AN$7500,MATCH(BX$3,Команды!$A$2:$A$7500,0),$E24+2)=Команды!$AJ$16,TRUE,FALSE),IF(INDEX(Команды!$A$2:$AN$7500,MATCH(BX$3,Команды!$A$2:$A$7500,0),$E24+2)=Команды!$AJ$17,TRUE,FALSE),IF(INDEX(Команды!$A$2:$AN$7500,MATCH(BX$3,Команды!$A$2:$A$7500,0),$E24+2)=Команды!$AJ$18,TRUE,FALSE),IF(INDEX(Команды!$A$2:$AN$7500,MATCH(BX$3,Команды!$A$2:$A$7500,0),$E24+2)=Команды!$AJ$19,TRUE,FALSE)),INDEX(Команды!$AJ$2:$AL$19,MATCH(INDEX(Команды!$A$2:$AN$7500,MATCH(BX$3,Команды!$A$2:$A$7500,0),$E24+2),Команды!$AJ$2:$AJ$19,0),3),0)</f>
        <v>0.75</v>
      </c>
      <c r="BZ24" s="342"/>
      <c r="CA24" s="174" t="str">
        <f>IF(OR(IF(INDEX(Команды!$A$2:$AN$7500,MATCH(CA$3,Команды!$A$2:$A$7500,0),$E24+2)=Команды!$AJ$2,TRUE,FALSE),IF(INDEX(Команды!$A$2:$AN$7500,MATCH(CA$3,Команды!$A$2:$A$7500,0),$E24+2)=Команды!$AJ$3,TRUE,FALSE),IF(INDEX(Команды!$A$2:$AN$7500,MATCH(CA$3,Команды!$A$2:$A$7500,0),$E24+2)=Команды!$AJ$4,TRUE,FALSE),IF(INDEX(Команды!$A$2:$AN$7500,MATCH(CA$3,Команды!$A$2:$A$7500,0),$E24+2)=Команды!$AJ$5,TRUE,FALSE),IF(INDEX(Команды!$A$2:$AN$7500,MATCH(CA$3,Команды!$A$2:$A$7500,0),$E24+2)=Команды!$AJ$6,TRUE,FALSE),IF(INDEX(Команды!$A$2:$AN$7500,MATCH(CA$3,Команды!$A$2:$A$7500,0),$E24+2)=Команды!$AJ$7,TRUE,FALSE),IF(INDEX(Команды!$A$2:$AN$7500,MATCH(CA$3,Команды!$A$2:$A$7500,0),$E24+2)=Команды!$AJ$8,TRUE,FALSE),IF(INDEX(Команды!$A$2:$AN$7500,MATCH(CA$3,Команды!$A$2:$A$7500,0),$E24+2)=Команды!$AJ$9,TRUE,FALSE),IF(INDEX(Команды!$A$2:$AN$7500,MATCH(CA$3,Команды!$A$2:$A$7500,0),$E24+2)=Команды!$AJ$10,TRUE,FALSE),IF(INDEX(Команды!$A$2:$AN$7500,MATCH(CA$3,Команды!$A$2:$A$7500,0),$E24+2)=Команды!$AJ$11,TRUE,FALSE),IF(INDEX(Команды!$A$2:$AN$7500,MATCH(CA$3,Команды!$A$2:$A$7500,0),$E24+2)=Команды!$AJ$12,TRUE,FALSE),IF(INDEX(Команды!$A$2:$AN$7500,MATCH(CA$3,Команды!$A$2:$A$7500,0),$E24+2)=Команды!$AJ$13,TRUE,FALSE),IF(INDEX(Команды!$A$2:$AN$7500,MATCH(CA$3,Команды!$A$2:$A$7500,0),$E24+2)=Команды!$AJ$14,TRUE,FALSE),IF(INDEX(Команды!$A$2:$AN$7500,MATCH(CA$3,Команды!$A$2:$A$7500,0),$E24+2)=Команды!$AJ$15,TRUE,FALSE),IF(INDEX(Команды!$A$2:$AN$7500,MATCH(CA$3,Команды!$A$2:$A$7500,0),$E24+2)=Команды!$AJ$16,TRUE,FALSE),,IF(INDEX(Команды!$A$2:$AN$7500,MATCH(CA$3,Команды!$A$2:$A$7500,0),$E24+2)=Команды!$AJ$17,TRUE,FALSE),,IF(INDEX(Команды!$A$2:$AN$7500,MATCH(CA$3,Команды!$A$2:$A$7500,0),$E24+2)=Команды!$AJ$18,TRUE,FALSE),,IF(INDEX(Команды!$A$2:$AN$7500,MATCH(CA$3,Команды!$A$2:$A$7500,0),$E24+2)=Команды!$AJ$19,TRUE,FALSE)),INDEX(Команды!$AJ$2:$AK$19,MATCH(INDEX(Команды!$A$2:$AN$7500,MATCH(CA$3,Команды!$A$2:$A$7500,0),$E24+2),Команды!$AJ$2:$AJ$19,0),2),0)</f>
        <v>В</v>
      </c>
      <c r="CB24" s="175" t="str">
        <f>IF(OR(IF(INDEX(Команды!$A$2:$AN$7500,MATCH(CA$3,Команды!$A$2:$A$7500,0),$E24+2)=Команды!$AJ$2,TRUE,FALSE),IF(INDEX(Команды!$A$2:$AN$7500,MATCH(CA$3,Команды!$A$2:$A$7500,0),$E24+2)=Команды!$AJ$3,TRUE,FALSE),IF(INDEX(Команды!$A$2:$AN$7500,MATCH(CA$3,Команды!$A$2:$A$7500,0),$E24+2)=Команды!$AJ$4,TRUE,FALSE),IF(INDEX(Команды!$A$2:$AN$7500,MATCH(CA$3,Команды!$A$2:$A$7500,0),$E24+2)=Команды!$AJ$5,TRUE,FALSE),IF(INDEX(Команды!$A$2:$AN$7500,MATCH(CA$3,Команды!$A$2:$A$7500,0),$E24+2)=Команды!$AJ$6,TRUE,FALSE),IF(INDEX(Команды!$A$2:$AN$7500,MATCH(CA$3,Команды!$A$2:$A$7500,0),$E24+2)=Команды!$AJ$7,TRUE,FALSE),IF(INDEX(Команды!$A$2:$AN$7500,MATCH(CA$3,Команды!$A$2:$A$7500,0),$E24+2)=Команды!$AJ$8,TRUE,FALSE),IF(INDEX(Команды!$A$2:$AN$7500,MATCH(CA$3,Команды!$A$2:$A$7500,0),$E24+2)=Команды!$AJ$9,TRUE,FALSE),IF(INDEX(Команды!$A$2:$AN$7500,MATCH(CA$3,Команды!$A$2:$A$7500,0),$E24+2)=Команды!$AJ$10,TRUE,FALSE),IF(INDEX(Команды!$A$2:$AN$7500,MATCH(CA$3,Команды!$A$2:$A$7500,0),$E24+2)=Команды!$AJ$11,TRUE,FALSE),IF(INDEX(Команды!$A$2:$AN$7500,MATCH(CA$3,Команды!$A$2:$A$7500,0),$E24+2)=Команды!$AJ$12,TRUE,FALSE),IF(INDEX(Команды!$A$2:$AN$7500,MATCH(CA$3,Команды!$A$2:$A$7500,0),$E24+2)=Команды!$AJ$13,TRUE,FALSE),IF(INDEX(Команды!$A$2:$AN$7500,MATCH(CA$3,Команды!$A$2:$A$7500,0),$E24+2)=Команды!$AJ$14,TRUE,FALSE),IF(INDEX(Команды!$A$2:$AN$7500,MATCH(CA$3,Команды!$A$2:$A$7500,0),$E24+2)=Команды!$AJ$15,TRUE,FALSE),IF(INDEX(Команды!$A$2:$AN$7500,MATCH(CA$3,Команды!$A$2:$A$7500,0),$E24+2)=Команды!$AJ$16,TRUE,FALSE),IF(INDEX(Команды!$A$2:$AN$7500,MATCH(CA$3,Команды!$A$2:$A$7500,0),$E24+2)=Команды!$AJ$17,TRUE,FALSE),IF(INDEX(Команды!$A$2:$AN$7500,MATCH(CA$3,Команды!$A$2:$A$7500,0),$E24+2)=Команды!$AJ$18,TRUE,FALSE),IF(INDEX(Команды!$A$2:$AN$7500,MATCH(CA$3,Команды!$A$2:$A$7500,0),$E24+2)=Команды!$AJ$19,TRUE,FALSE)),INDEX(Команды!$AJ$2:$AL$19,MATCH(INDEX(Команды!$A$2:$AN$7500,MATCH(CA$3,Команды!$A$2:$A$7500,0),$E24+2),Команды!$AJ$2:$AJ$19,0),3),0)</f>
        <v>В</v>
      </c>
      <c r="CC24" s="342"/>
      <c r="CD24" s="174" t="str">
        <f>IF(OR(IF(INDEX(Команды!$A$2:$AN$7500,MATCH(CD$3,Команды!$A$2:$A$7500,0),$E24+2)=Команды!$AJ$2,TRUE,FALSE),IF(INDEX(Команды!$A$2:$AN$7500,MATCH(CD$3,Команды!$A$2:$A$7500,0),$E24+2)=Команды!$AJ$3,TRUE,FALSE),IF(INDEX(Команды!$A$2:$AN$7500,MATCH(CD$3,Команды!$A$2:$A$7500,0),$E24+2)=Команды!$AJ$4,TRUE,FALSE),IF(INDEX(Команды!$A$2:$AN$7500,MATCH(CD$3,Команды!$A$2:$A$7500,0),$E24+2)=Команды!$AJ$5,TRUE,FALSE),IF(INDEX(Команды!$A$2:$AN$7500,MATCH(CD$3,Команды!$A$2:$A$7500,0),$E24+2)=Команды!$AJ$6,TRUE,FALSE),IF(INDEX(Команды!$A$2:$AN$7500,MATCH(CD$3,Команды!$A$2:$A$7500,0),$E24+2)=Команды!$AJ$7,TRUE,FALSE),IF(INDEX(Команды!$A$2:$AN$7500,MATCH(CD$3,Команды!$A$2:$A$7500,0),$E24+2)=Команды!$AJ$8,TRUE,FALSE),IF(INDEX(Команды!$A$2:$AN$7500,MATCH(CD$3,Команды!$A$2:$A$7500,0),$E24+2)=Команды!$AJ$9,TRUE,FALSE),IF(INDEX(Команды!$A$2:$AN$7500,MATCH(CD$3,Команды!$A$2:$A$7500,0),$E24+2)=Команды!$AJ$10,TRUE,FALSE),IF(INDEX(Команды!$A$2:$AN$7500,MATCH(CD$3,Команды!$A$2:$A$7500,0),$E24+2)=Команды!$AJ$11,TRUE,FALSE),IF(INDEX(Команды!$A$2:$AN$7500,MATCH(CD$3,Команды!$A$2:$A$7500,0),$E24+2)=Команды!$AJ$12,TRUE,FALSE),IF(INDEX(Команды!$A$2:$AN$7500,MATCH(CD$3,Команды!$A$2:$A$7500,0),$E24+2)=Команды!$AJ$13,TRUE,FALSE),IF(INDEX(Команды!$A$2:$AN$7500,MATCH(CD$3,Команды!$A$2:$A$7500,0),$E24+2)=Команды!$AJ$14,TRUE,FALSE),IF(INDEX(Команды!$A$2:$AN$7500,MATCH(CD$3,Команды!$A$2:$A$7500,0),$E24+2)=Команды!$AJ$15,TRUE,FALSE),IF(INDEX(Команды!$A$2:$AN$7500,MATCH(CD$3,Команды!$A$2:$A$7500,0),$E24+2)=Команды!$AJ$16,TRUE,FALSE),,IF(INDEX(Команды!$A$2:$AN$7500,MATCH(CD$3,Команды!$A$2:$A$7500,0),$E24+2)=Команды!$AJ$17,TRUE,FALSE),,IF(INDEX(Команды!$A$2:$AN$7500,MATCH(CD$3,Команды!$A$2:$A$7500,0),$E24+2)=Команды!$AJ$18,TRUE,FALSE),,IF(INDEX(Команды!$A$2:$AN$7500,MATCH(CD$3,Команды!$A$2:$A$7500,0),$E24+2)=Команды!$AJ$19,TRUE,FALSE)),INDEX(Команды!$AJ$2:$AK$19,MATCH(INDEX(Команды!$A$2:$AN$7500,MATCH(CD$3,Команды!$A$2:$A$7500,0),$E24+2),Команды!$AJ$2:$AJ$19,0),2),0)</f>
        <v>В</v>
      </c>
      <c r="CE24" s="175" t="str">
        <f>IF(OR(IF(INDEX(Команды!$A$2:$AN$7500,MATCH(CD$3,Команды!$A$2:$A$7500,0),$E24+2)=Команды!$AJ$2,TRUE,FALSE),IF(INDEX(Команды!$A$2:$AN$7500,MATCH(CD$3,Команды!$A$2:$A$7500,0),$E24+2)=Команды!$AJ$3,TRUE,FALSE),IF(INDEX(Команды!$A$2:$AN$7500,MATCH(CD$3,Команды!$A$2:$A$7500,0),$E24+2)=Команды!$AJ$4,TRUE,FALSE),IF(INDEX(Команды!$A$2:$AN$7500,MATCH(CD$3,Команды!$A$2:$A$7500,0),$E24+2)=Команды!$AJ$5,TRUE,FALSE),IF(INDEX(Команды!$A$2:$AN$7500,MATCH(CD$3,Команды!$A$2:$A$7500,0),$E24+2)=Команды!$AJ$6,TRUE,FALSE),IF(INDEX(Команды!$A$2:$AN$7500,MATCH(CD$3,Команды!$A$2:$A$7500,0),$E24+2)=Команды!$AJ$7,TRUE,FALSE),IF(INDEX(Команды!$A$2:$AN$7500,MATCH(CD$3,Команды!$A$2:$A$7500,0),$E24+2)=Команды!$AJ$8,TRUE,FALSE),IF(INDEX(Команды!$A$2:$AN$7500,MATCH(CD$3,Команды!$A$2:$A$7500,0),$E24+2)=Команды!$AJ$9,TRUE,FALSE),IF(INDEX(Команды!$A$2:$AN$7500,MATCH(CD$3,Команды!$A$2:$A$7500,0),$E24+2)=Команды!$AJ$10,TRUE,FALSE),IF(INDEX(Команды!$A$2:$AN$7500,MATCH(CD$3,Команды!$A$2:$A$7500,0),$E24+2)=Команды!$AJ$11,TRUE,FALSE),IF(INDEX(Команды!$A$2:$AN$7500,MATCH(CD$3,Команды!$A$2:$A$7500,0),$E24+2)=Команды!$AJ$12,TRUE,FALSE),IF(INDEX(Команды!$A$2:$AN$7500,MATCH(CD$3,Команды!$A$2:$A$7500,0),$E24+2)=Команды!$AJ$13,TRUE,FALSE),IF(INDEX(Команды!$A$2:$AN$7500,MATCH(CD$3,Команды!$A$2:$A$7500,0),$E24+2)=Команды!$AJ$14,TRUE,FALSE),IF(INDEX(Команды!$A$2:$AN$7500,MATCH(CD$3,Команды!$A$2:$A$7500,0),$E24+2)=Команды!$AJ$15,TRUE,FALSE),IF(INDEX(Команды!$A$2:$AN$7500,MATCH(CD$3,Команды!$A$2:$A$7500,0),$E24+2)=Команды!$AJ$16,TRUE,FALSE),IF(INDEX(Команды!$A$2:$AN$7500,MATCH(CD$3,Команды!$A$2:$A$7500,0),$E24+2)=Команды!$AJ$17,TRUE,FALSE),IF(INDEX(Команды!$A$2:$AN$7500,MATCH(CD$3,Команды!$A$2:$A$7500,0),$E24+2)=Команды!$AJ$18,TRUE,FALSE),IF(INDEX(Команды!$A$2:$AN$7500,MATCH(CD$3,Команды!$A$2:$A$7500,0),$E24+2)=Команды!$AJ$19,TRUE,FALSE)),INDEX(Команды!$AJ$2:$AL$19,MATCH(INDEX(Команды!$A$2:$AN$7500,MATCH(CD$3,Команды!$A$2:$A$7500,0),$E24+2),Команды!$AJ$2:$AJ$19,0),3),0)</f>
        <v>В</v>
      </c>
      <c r="CF24" s="342"/>
      <c r="CG24" s="174">
        <f>IF(OR(IF(INDEX(Команды!$A$2:$AN$7500,MATCH(CG$3,Команды!$A$2:$A$7500,0),$E24+2)=Команды!$AJ$2,TRUE,FALSE),IF(INDEX(Команды!$A$2:$AN$7500,MATCH(CG$3,Команды!$A$2:$A$7500,0),$E24+2)=Команды!$AJ$3,TRUE,FALSE),IF(INDEX(Команды!$A$2:$AN$7500,MATCH(CG$3,Команды!$A$2:$A$7500,0),$E24+2)=Команды!$AJ$4,TRUE,FALSE),IF(INDEX(Команды!$A$2:$AN$7500,MATCH(CG$3,Команды!$A$2:$A$7500,0),$E24+2)=Команды!$AJ$5,TRUE,FALSE),IF(INDEX(Команды!$A$2:$AN$7500,MATCH(CG$3,Команды!$A$2:$A$7500,0),$E24+2)=Команды!$AJ$6,TRUE,FALSE),IF(INDEX(Команды!$A$2:$AN$7500,MATCH(CG$3,Команды!$A$2:$A$7500,0),$E24+2)=Команды!$AJ$7,TRUE,FALSE),IF(INDEX(Команды!$A$2:$AN$7500,MATCH(CG$3,Команды!$A$2:$A$7500,0),$E24+2)=Команды!$AJ$8,TRUE,FALSE),IF(INDEX(Команды!$A$2:$AN$7500,MATCH(CG$3,Команды!$A$2:$A$7500,0),$E24+2)=Команды!$AJ$9,TRUE,FALSE),IF(INDEX(Команды!$A$2:$AN$7500,MATCH(CG$3,Команды!$A$2:$A$7500,0),$E24+2)=Команды!$AJ$10,TRUE,FALSE),IF(INDEX(Команды!$A$2:$AN$7500,MATCH(CG$3,Команды!$A$2:$A$7500,0),$E24+2)=Команды!$AJ$11,TRUE,FALSE),IF(INDEX(Команды!$A$2:$AN$7500,MATCH(CG$3,Команды!$A$2:$A$7500,0),$E24+2)=Команды!$AJ$12,TRUE,FALSE),IF(INDEX(Команды!$A$2:$AN$7500,MATCH(CG$3,Команды!$A$2:$A$7500,0),$E24+2)=Команды!$AJ$13,TRUE,FALSE),IF(INDEX(Команды!$A$2:$AN$7500,MATCH(CG$3,Команды!$A$2:$A$7500,0),$E24+2)=Команды!$AJ$14,TRUE,FALSE),IF(INDEX(Команды!$A$2:$AN$7500,MATCH(CG$3,Команды!$A$2:$A$7500,0),$E24+2)=Команды!$AJ$15,TRUE,FALSE),IF(INDEX(Команды!$A$2:$AN$7500,MATCH(CG$3,Команды!$A$2:$A$7500,0),$E24+2)=Команды!$AJ$16,TRUE,FALSE),,IF(INDEX(Команды!$A$2:$AN$7500,MATCH(CG$3,Команды!$A$2:$A$7500,0),$E24+2)=Команды!$AJ$17,TRUE,FALSE),,IF(INDEX(Команды!$A$2:$AN$7500,MATCH(CG$3,Команды!$A$2:$A$7500,0),$E24+2)=Команды!$AJ$18,TRUE,FALSE),,IF(INDEX(Команды!$A$2:$AN$7500,MATCH(CG$3,Команды!$A$2:$A$7500,0),$E24+2)=Команды!$AJ$19,TRUE,FALSE)),INDEX(Команды!$AJ$2:$AK$19,MATCH(INDEX(Команды!$A$2:$AN$7500,MATCH(CG$3,Команды!$A$2:$A$7500,0),$E24+2),Команды!$AJ$2:$AJ$19,0),2),0)</f>
        <v>0.375</v>
      </c>
      <c r="CH24" s="175">
        <f>IF(OR(IF(INDEX(Команды!$A$2:$AN$7500,MATCH(CG$3,Команды!$A$2:$A$7500,0),$E24+2)=Команды!$AJ$2,TRUE,FALSE),IF(INDEX(Команды!$A$2:$AN$7500,MATCH(CG$3,Команды!$A$2:$A$7500,0),$E24+2)=Команды!$AJ$3,TRUE,FALSE),IF(INDEX(Команды!$A$2:$AN$7500,MATCH(CG$3,Команды!$A$2:$A$7500,0),$E24+2)=Команды!$AJ$4,TRUE,FALSE),IF(INDEX(Команды!$A$2:$AN$7500,MATCH(CG$3,Команды!$A$2:$A$7500,0),$E24+2)=Команды!$AJ$5,TRUE,FALSE),IF(INDEX(Команды!$A$2:$AN$7500,MATCH(CG$3,Команды!$A$2:$A$7500,0),$E24+2)=Команды!$AJ$6,TRUE,FALSE),IF(INDEX(Команды!$A$2:$AN$7500,MATCH(CG$3,Команды!$A$2:$A$7500,0),$E24+2)=Команды!$AJ$7,TRUE,FALSE),IF(INDEX(Команды!$A$2:$AN$7500,MATCH(CG$3,Команды!$A$2:$A$7500,0),$E24+2)=Команды!$AJ$8,TRUE,FALSE),IF(INDEX(Команды!$A$2:$AN$7500,MATCH(CG$3,Команды!$A$2:$A$7500,0),$E24+2)=Команды!$AJ$9,TRUE,FALSE),IF(INDEX(Команды!$A$2:$AN$7500,MATCH(CG$3,Команды!$A$2:$A$7500,0),$E24+2)=Команды!$AJ$10,TRUE,FALSE),IF(INDEX(Команды!$A$2:$AN$7500,MATCH(CG$3,Команды!$A$2:$A$7500,0),$E24+2)=Команды!$AJ$11,TRUE,FALSE),IF(INDEX(Команды!$A$2:$AN$7500,MATCH(CG$3,Команды!$A$2:$A$7500,0),$E24+2)=Команды!$AJ$12,TRUE,FALSE),IF(INDEX(Команды!$A$2:$AN$7500,MATCH(CG$3,Команды!$A$2:$A$7500,0),$E24+2)=Команды!$AJ$13,TRUE,FALSE),IF(INDEX(Команды!$A$2:$AN$7500,MATCH(CG$3,Команды!$A$2:$A$7500,0),$E24+2)=Команды!$AJ$14,TRUE,FALSE),IF(INDEX(Команды!$A$2:$AN$7500,MATCH(CG$3,Команды!$A$2:$A$7500,0),$E24+2)=Команды!$AJ$15,TRUE,FALSE),IF(INDEX(Команды!$A$2:$AN$7500,MATCH(CG$3,Команды!$A$2:$A$7500,0),$E24+2)=Команды!$AJ$16,TRUE,FALSE),IF(INDEX(Команды!$A$2:$AN$7500,MATCH(CG$3,Команды!$A$2:$A$7500,0),$E24+2)=Команды!$AJ$17,TRUE,FALSE),IF(INDEX(Команды!$A$2:$AN$7500,MATCH(CG$3,Команды!$A$2:$A$7500,0),$E24+2)=Команды!$AJ$18,TRUE,FALSE),IF(INDEX(Команды!$A$2:$AN$7500,MATCH(CG$3,Команды!$A$2:$A$7500,0),$E24+2)=Команды!$AJ$19,TRUE,FALSE)),INDEX(Команды!$AJ$2:$AL$19,MATCH(INDEX(Команды!$A$2:$AN$7500,MATCH(CG$3,Команды!$A$2:$A$7500,0),$E24+2),Команды!$AJ$2:$AJ$19,0),3),0)</f>
        <v>0.75</v>
      </c>
      <c r="CI24" s="342"/>
      <c r="CJ24" s="174">
        <f>IF(OR(IF(INDEX(Команды!$A$2:$AN$7500,MATCH(CJ$3,Команды!$A$2:$A$7500,0),$E24+2)=Команды!$AJ$2,TRUE,FALSE),IF(INDEX(Команды!$A$2:$AN$7500,MATCH(CJ$3,Команды!$A$2:$A$7500,0),$E24+2)=Команды!$AJ$3,TRUE,FALSE),IF(INDEX(Команды!$A$2:$AN$7500,MATCH(CJ$3,Команды!$A$2:$A$7500,0),$E24+2)=Команды!$AJ$4,TRUE,FALSE),IF(INDEX(Команды!$A$2:$AN$7500,MATCH(CJ$3,Команды!$A$2:$A$7500,0),$E24+2)=Команды!$AJ$5,TRUE,FALSE),IF(INDEX(Команды!$A$2:$AN$7500,MATCH(CJ$3,Команды!$A$2:$A$7500,0),$E24+2)=Команды!$AJ$6,TRUE,FALSE),IF(INDEX(Команды!$A$2:$AN$7500,MATCH(CJ$3,Команды!$A$2:$A$7500,0),$E24+2)=Команды!$AJ$7,TRUE,FALSE),IF(INDEX(Команды!$A$2:$AN$7500,MATCH(CJ$3,Команды!$A$2:$A$7500,0),$E24+2)=Команды!$AJ$8,TRUE,FALSE),IF(INDEX(Команды!$A$2:$AN$7500,MATCH(CJ$3,Команды!$A$2:$A$7500,0),$E24+2)=Команды!$AJ$9,TRUE,FALSE),IF(INDEX(Команды!$A$2:$AN$7500,MATCH(CJ$3,Команды!$A$2:$A$7500,0),$E24+2)=Команды!$AJ$10,TRUE,FALSE),IF(INDEX(Команды!$A$2:$AN$7500,MATCH(CJ$3,Команды!$A$2:$A$7500,0),$E24+2)=Команды!$AJ$11,TRUE,FALSE),IF(INDEX(Команды!$A$2:$AN$7500,MATCH(CJ$3,Команды!$A$2:$A$7500,0),$E24+2)=Команды!$AJ$12,TRUE,FALSE),IF(INDEX(Команды!$A$2:$AN$7500,MATCH(CJ$3,Команды!$A$2:$A$7500,0),$E24+2)=Команды!$AJ$13,TRUE,FALSE),IF(INDEX(Команды!$A$2:$AN$7500,MATCH(CJ$3,Команды!$A$2:$A$7500,0),$E24+2)=Команды!$AJ$14,TRUE,FALSE),IF(INDEX(Команды!$A$2:$AN$7500,MATCH(CJ$3,Команды!$A$2:$A$7500,0),$E24+2)=Команды!$AJ$15,TRUE,FALSE),IF(INDEX(Команды!$A$2:$AN$7500,MATCH(CJ$3,Команды!$A$2:$A$7500,0),$E24+2)=Команды!$AJ$16,TRUE,FALSE),,IF(INDEX(Команды!$A$2:$AN$7500,MATCH(CJ$3,Команды!$A$2:$A$7500,0),$E24+2)=Команды!$AJ$17,TRUE,FALSE),,IF(INDEX(Команды!$A$2:$AN$7500,MATCH(CJ$3,Команды!$A$2:$A$7500,0),$E24+2)=Команды!$AJ$18,TRUE,FALSE),,IF(INDEX(Команды!$A$2:$AN$7500,MATCH(CJ$3,Команды!$A$2:$A$7500,0),$E24+2)=Команды!$AJ$19,TRUE,FALSE)),INDEX(Команды!$AJ$2:$AK$19,MATCH(INDEX(Команды!$A$2:$AN$7500,MATCH(CJ$3,Команды!$A$2:$A$7500,0),$E24+2),Команды!$AJ$2:$AJ$19,0),2),0)</f>
        <v>0.375</v>
      </c>
      <c r="CK24" s="175">
        <f>IF(OR(IF(INDEX(Команды!$A$2:$AN$7500,MATCH(CJ$3,Команды!$A$2:$A$7500,0),$E24+2)=Команды!$AJ$2,TRUE,FALSE),IF(INDEX(Команды!$A$2:$AN$7500,MATCH(CJ$3,Команды!$A$2:$A$7500,0),$E24+2)=Команды!$AJ$3,TRUE,FALSE),IF(INDEX(Команды!$A$2:$AN$7500,MATCH(CJ$3,Команды!$A$2:$A$7500,0),$E24+2)=Команды!$AJ$4,TRUE,FALSE),IF(INDEX(Команды!$A$2:$AN$7500,MATCH(CJ$3,Команды!$A$2:$A$7500,0),$E24+2)=Команды!$AJ$5,TRUE,FALSE),IF(INDEX(Команды!$A$2:$AN$7500,MATCH(CJ$3,Команды!$A$2:$A$7500,0),$E24+2)=Команды!$AJ$6,TRUE,FALSE),IF(INDEX(Команды!$A$2:$AN$7500,MATCH(CJ$3,Команды!$A$2:$A$7500,0),$E24+2)=Команды!$AJ$7,TRUE,FALSE),IF(INDEX(Команды!$A$2:$AN$7500,MATCH(CJ$3,Команды!$A$2:$A$7500,0),$E24+2)=Команды!$AJ$8,TRUE,FALSE),IF(INDEX(Команды!$A$2:$AN$7500,MATCH(CJ$3,Команды!$A$2:$A$7500,0),$E24+2)=Команды!$AJ$9,TRUE,FALSE),IF(INDEX(Команды!$A$2:$AN$7500,MATCH(CJ$3,Команды!$A$2:$A$7500,0),$E24+2)=Команды!$AJ$10,TRUE,FALSE),IF(INDEX(Команды!$A$2:$AN$7500,MATCH(CJ$3,Команды!$A$2:$A$7500,0),$E24+2)=Команды!$AJ$11,TRUE,FALSE),IF(INDEX(Команды!$A$2:$AN$7500,MATCH(CJ$3,Команды!$A$2:$A$7500,0),$E24+2)=Команды!$AJ$12,TRUE,FALSE),IF(INDEX(Команды!$A$2:$AN$7500,MATCH(CJ$3,Команды!$A$2:$A$7500,0),$E24+2)=Команды!$AJ$13,TRUE,FALSE),IF(INDEX(Команды!$A$2:$AN$7500,MATCH(CJ$3,Команды!$A$2:$A$7500,0),$E24+2)=Команды!$AJ$14,TRUE,FALSE),IF(INDEX(Команды!$A$2:$AN$7500,MATCH(CJ$3,Команды!$A$2:$A$7500,0),$E24+2)=Команды!$AJ$15,TRUE,FALSE),IF(INDEX(Команды!$A$2:$AN$7500,MATCH(CJ$3,Команды!$A$2:$A$7500,0),$E24+2)=Команды!$AJ$16,TRUE,FALSE),IF(INDEX(Команды!$A$2:$AN$7500,MATCH(CJ$3,Команды!$A$2:$A$7500,0),$E24+2)=Команды!$AJ$17,TRUE,FALSE),IF(INDEX(Команды!$A$2:$AN$7500,MATCH(CJ$3,Команды!$A$2:$A$7500,0),$E24+2)=Команды!$AJ$18,TRUE,FALSE),IF(INDEX(Команды!$A$2:$AN$7500,MATCH(CJ$3,Команды!$A$2:$A$7500,0),$E24+2)=Команды!$AJ$19,TRUE,FALSE)),INDEX(Команды!$AJ$2:$AL$19,MATCH(INDEX(Команды!$A$2:$AN$7500,MATCH(CJ$3,Команды!$A$2:$A$7500,0),$E24+2),Команды!$AJ$2:$AJ$19,0),3),0)</f>
        <v>0.75</v>
      </c>
      <c r="CL24" s="342"/>
      <c r="CM24" s="174">
        <f>IF(OR(IF(INDEX(Команды!$A$2:$AN$7500,MATCH(CM$3,Команды!$A$2:$A$7500,0),$E24+2)=Команды!$AJ$2,TRUE,FALSE),IF(INDEX(Команды!$A$2:$AN$7500,MATCH(CM$3,Команды!$A$2:$A$7500,0),$E24+2)=Команды!$AJ$3,TRUE,FALSE),IF(INDEX(Команды!$A$2:$AN$7500,MATCH(CM$3,Команды!$A$2:$A$7500,0),$E24+2)=Команды!$AJ$4,TRUE,FALSE),IF(INDEX(Команды!$A$2:$AN$7500,MATCH(CM$3,Команды!$A$2:$A$7500,0),$E24+2)=Команды!$AJ$5,TRUE,FALSE),IF(INDEX(Команды!$A$2:$AN$7500,MATCH(CM$3,Команды!$A$2:$A$7500,0),$E24+2)=Команды!$AJ$6,TRUE,FALSE),IF(INDEX(Команды!$A$2:$AN$7500,MATCH(CM$3,Команды!$A$2:$A$7500,0),$E24+2)=Команды!$AJ$7,TRUE,FALSE),IF(INDEX(Команды!$A$2:$AN$7500,MATCH(CM$3,Команды!$A$2:$A$7500,0),$E24+2)=Команды!$AJ$8,TRUE,FALSE),IF(INDEX(Команды!$A$2:$AN$7500,MATCH(CM$3,Команды!$A$2:$A$7500,0),$E24+2)=Команды!$AJ$9,TRUE,FALSE),IF(INDEX(Команды!$A$2:$AN$7500,MATCH(CM$3,Команды!$A$2:$A$7500,0),$E24+2)=Команды!$AJ$10,TRUE,FALSE),IF(INDEX(Команды!$A$2:$AN$7500,MATCH(CM$3,Команды!$A$2:$A$7500,0),$E24+2)=Команды!$AJ$11,TRUE,FALSE),IF(INDEX(Команды!$A$2:$AN$7500,MATCH(CM$3,Команды!$A$2:$A$7500,0),$E24+2)=Команды!$AJ$12,TRUE,FALSE),IF(INDEX(Команды!$A$2:$AN$7500,MATCH(CM$3,Команды!$A$2:$A$7500,0),$E24+2)=Команды!$AJ$13,TRUE,FALSE),IF(INDEX(Команды!$A$2:$AN$7500,MATCH(CM$3,Команды!$A$2:$A$7500,0),$E24+2)=Команды!$AJ$14,TRUE,FALSE),IF(INDEX(Команды!$A$2:$AN$7500,MATCH(CM$3,Команды!$A$2:$A$7500,0),$E24+2)=Команды!$AJ$15,TRUE,FALSE),IF(INDEX(Команды!$A$2:$AN$7500,MATCH(CM$3,Команды!$A$2:$A$7500,0),$E24+2)=Команды!$AJ$16,TRUE,FALSE),,IF(INDEX(Команды!$A$2:$AN$7500,MATCH(CM$3,Команды!$A$2:$A$7500,0),$E24+2)=Команды!$AJ$17,TRUE,FALSE),,IF(INDEX(Команды!$A$2:$AN$7500,MATCH(CM$3,Команды!$A$2:$A$7500,0),$E24+2)=Команды!$AJ$18,TRUE,FALSE),,IF(INDEX(Команды!$A$2:$AN$7500,MATCH(CM$3,Команды!$A$2:$A$7500,0),$E24+2)=Команды!$AJ$19,TRUE,FALSE)),INDEX(Команды!$AJ$2:$AK$19,MATCH(INDEX(Команды!$A$2:$AN$7500,MATCH(CM$3,Команды!$A$2:$A$7500,0),$E24+2),Команды!$AJ$2:$AJ$19,0),2),0)</f>
        <v>0.41666666666666669</v>
      </c>
      <c r="CN24" s="175">
        <f>IF(OR(IF(INDEX(Команды!$A$2:$AN$7500,MATCH(CM$3,Команды!$A$2:$A$7500,0),$E24+2)=Команды!$AJ$2,TRUE,FALSE),IF(INDEX(Команды!$A$2:$AN$7500,MATCH(CM$3,Команды!$A$2:$A$7500,0),$E24+2)=Команды!$AJ$3,TRUE,FALSE),IF(INDEX(Команды!$A$2:$AN$7500,MATCH(CM$3,Команды!$A$2:$A$7500,0),$E24+2)=Команды!$AJ$4,TRUE,FALSE),IF(INDEX(Команды!$A$2:$AN$7500,MATCH(CM$3,Команды!$A$2:$A$7500,0),$E24+2)=Команды!$AJ$5,TRUE,FALSE),IF(INDEX(Команды!$A$2:$AN$7500,MATCH(CM$3,Команды!$A$2:$A$7500,0),$E24+2)=Команды!$AJ$6,TRUE,FALSE),IF(INDEX(Команды!$A$2:$AN$7500,MATCH(CM$3,Команды!$A$2:$A$7500,0),$E24+2)=Команды!$AJ$7,TRUE,FALSE),IF(INDEX(Команды!$A$2:$AN$7500,MATCH(CM$3,Команды!$A$2:$A$7500,0),$E24+2)=Команды!$AJ$8,TRUE,FALSE),IF(INDEX(Команды!$A$2:$AN$7500,MATCH(CM$3,Команды!$A$2:$A$7500,0),$E24+2)=Команды!$AJ$9,TRUE,FALSE),IF(INDEX(Команды!$A$2:$AN$7500,MATCH(CM$3,Команды!$A$2:$A$7500,0),$E24+2)=Команды!$AJ$10,TRUE,FALSE),IF(INDEX(Команды!$A$2:$AN$7500,MATCH(CM$3,Команды!$A$2:$A$7500,0),$E24+2)=Команды!$AJ$11,TRUE,FALSE),IF(INDEX(Команды!$A$2:$AN$7500,MATCH(CM$3,Команды!$A$2:$A$7500,0),$E24+2)=Команды!$AJ$12,TRUE,FALSE),IF(INDEX(Команды!$A$2:$AN$7500,MATCH(CM$3,Команды!$A$2:$A$7500,0),$E24+2)=Команды!$AJ$13,TRUE,FALSE),IF(INDEX(Команды!$A$2:$AN$7500,MATCH(CM$3,Команды!$A$2:$A$7500,0),$E24+2)=Команды!$AJ$14,TRUE,FALSE),IF(INDEX(Команды!$A$2:$AN$7500,MATCH(CM$3,Команды!$A$2:$A$7500,0),$E24+2)=Команды!$AJ$15,TRUE,FALSE),IF(INDEX(Команды!$A$2:$AN$7500,MATCH(CM$3,Команды!$A$2:$A$7500,0),$E24+2)=Команды!$AJ$16,TRUE,FALSE),IF(INDEX(Команды!$A$2:$AN$7500,MATCH(CM$3,Команды!$A$2:$A$7500,0),$E24+2)=Команды!$AJ$17,TRUE,FALSE),IF(INDEX(Команды!$A$2:$AN$7500,MATCH(CM$3,Команды!$A$2:$A$7500,0),$E24+2)=Команды!$AJ$18,TRUE,FALSE),IF(INDEX(Команды!$A$2:$AN$7500,MATCH(CM$3,Команды!$A$2:$A$7500,0),$E24+2)=Команды!$AJ$19,TRUE,FALSE)),INDEX(Команды!$AJ$2:$AL$19,MATCH(INDEX(Команды!$A$2:$AN$7500,MATCH(CM$3,Команды!$A$2:$A$7500,0),$E24+2),Команды!$AJ$2:$AJ$19,0),3),0)</f>
        <v>0.79166666666666663</v>
      </c>
      <c r="CO24" s="342"/>
      <c r="CP24" s="174">
        <f>IF(OR(IF(INDEX(Команды!$A$2:$AN$7500,MATCH(CP$3,Команды!$A$2:$A$7500,0),$E24+2)=Команды!$AJ$2,TRUE,FALSE),IF(INDEX(Команды!$A$2:$AN$7500,MATCH(CP$3,Команды!$A$2:$A$7500,0),$E24+2)=Команды!$AJ$3,TRUE,FALSE),IF(INDEX(Команды!$A$2:$AN$7500,MATCH(CP$3,Команды!$A$2:$A$7500,0),$E24+2)=Команды!$AJ$4,TRUE,FALSE),IF(INDEX(Команды!$A$2:$AN$7500,MATCH(CP$3,Команды!$A$2:$A$7500,0),$E24+2)=Команды!$AJ$5,TRUE,FALSE),IF(INDEX(Команды!$A$2:$AN$7500,MATCH(CP$3,Команды!$A$2:$A$7500,0),$E24+2)=Команды!$AJ$6,TRUE,FALSE),IF(INDEX(Команды!$A$2:$AN$7500,MATCH(CP$3,Команды!$A$2:$A$7500,0),$E24+2)=Команды!$AJ$7,TRUE,FALSE),IF(INDEX(Команды!$A$2:$AN$7500,MATCH(CP$3,Команды!$A$2:$A$7500,0),$E24+2)=Команды!$AJ$8,TRUE,FALSE),IF(INDEX(Команды!$A$2:$AN$7500,MATCH(CP$3,Команды!$A$2:$A$7500,0),$E24+2)=Команды!$AJ$9,TRUE,FALSE),IF(INDEX(Команды!$A$2:$AN$7500,MATCH(CP$3,Команды!$A$2:$A$7500,0),$E24+2)=Команды!$AJ$10,TRUE,FALSE),IF(INDEX(Команды!$A$2:$AN$7500,MATCH(CP$3,Команды!$A$2:$A$7500,0),$E24+2)=Команды!$AJ$11,TRUE,FALSE),IF(INDEX(Команды!$A$2:$AN$7500,MATCH(CP$3,Команды!$A$2:$A$7500,0),$E24+2)=Команды!$AJ$12,TRUE,FALSE),IF(INDEX(Команды!$A$2:$AN$7500,MATCH(CP$3,Команды!$A$2:$A$7500,0),$E24+2)=Команды!$AJ$13,TRUE,FALSE),IF(INDEX(Команды!$A$2:$AN$7500,MATCH(CP$3,Команды!$A$2:$A$7500,0),$E24+2)=Команды!$AJ$14,TRUE,FALSE),IF(INDEX(Команды!$A$2:$AN$7500,MATCH(CP$3,Команды!$A$2:$A$7500,0),$E24+2)=Команды!$AJ$15,TRUE,FALSE),IF(INDEX(Команды!$A$2:$AN$7500,MATCH(CP$3,Команды!$A$2:$A$7500,0),$E24+2)=Команды!$AJ$16,TRUE,FALSE),,IF(INDEX(Команды!$A$2:$AN$7500,MATCH(CP$3,Команды!$A$2:$A$7500,0),$E24+2)=Команды!$AJ$17,TRUE,FALSE),,IF(INDEX(Команды!$A$2:$AN$7500,MATCH(CP$3,Команды!$A$2:$A$7500,0),$E24+2)=Команды!$AJ$18,TRUE,FALSE),,IF(INDEX(Команды!$A$2:$AN$7500,MATCH(CP$3,Команды!$A$2:$A$7500,0),$E24+2)=Команды!$AJ$19,TRUE,FALSE)),INDEX(Команды!$AJ$2:$AK$19,MATCH(INDEX(Команды!$A$2:$AN$7500,MATCH(CP$3,Команды!$A$2:$A$7500,0),$E24+2),Команды!$AJ$2:$AJ$19,0),2),0)</f>
        <v>0.58333333333333337</v>
      </c>
      <c r="CQ24" s="175">
        <f>IF(OR(IF(INDEX(Команды!$A$2:$AN$7500,MATCH(CP$3,Команды!$A$2:$A$7500,0),$E24+2)=Команды!$AJ$2,TRUE,FALSE),IF(INDEX(Команды!$A$2:$AN$7500,MATCH(CP$3,Команды!$A$2:$A$7500,0),$E24+2)=Команды!$AJ$3,TRUE,FALSE),IF(INDEX(Команды!$A$2:$AN$7500,MATCH(CP$3,Команды!$A$2:$A$7500,0),$E24+2)=Команды!$AJ$4,TRUE,FALSE),IF(INDEX(Команды!$A$2:$AN$7500,MATCH(CP$3,Команды!$A$2:$A$7500,0),$E24+2)=Команды!$AJ$5,TRUE,FALSE),IF(INDEX(Команды!$A$2:$AN$7500,MATCH(CP$3,Команды!$A$2:$A$7500,0),$E24+2)=Команды!$AJ$6,TRUE,FALSE),IF(INDEX(Команды!$A$2:$AN$7500,MATCH(CP$3,Команды!$A$2:$A$7500,0),$E24+2)=Команды!$AJ$7,TRUE,FALSE),IF(INDEX(Команды!$A$2:$AN$7500,MATCH(CP$3,Команды!$A$2:$A$7500,0),$E24+2)=Команды!$AJ$8,TRUE,FALSE),IF(INDEX(Команды!$A$2:$AN$7500,MATCH(CP$3,Команды!$A$2:$A$7500,0),$E24+2)=Команды!$AJ$9,TRUE,FALSE),IF(INDEX(Команды!$A$2:$AN$7500,MATCH(CP$3,Команды!$A$2:$A$7500,0),$E24+2)=Команды!$AJ$10,TRUE,FALSE),IF(INDEX(Команды!$A$2:$AN$7500,MATCH(CP$3,Команды!$A$2:$A$7500,0),$E24+2)=Команды!$AJ$11,TRUE,FALSE),IF(INDEX(Команды!$A$2:$AN$7500,MATCH(CP$3,Команды!$A$2:$A$7500,0),$E24+2)=Команды!$AJ$12,TRUE,FALSE),IF(INDEX(Команды!$A$2:$AN$7500,MATCH(CP$3,Команды!$A$2:$A$7500,0),$E24+2)=Команды!$AJ$13,TRUE,FALSE),IF(INDEX(Команды!$A$2:$AN$7500,MATCH(CP$3,Команды!$A$2:$A$7500,0),$E24+2)=Команды!$AJ$14,TRUE,FALSE),IF(INDEX(Команды!$A$2:$AN$7500,MATCH(CP$3,Команды!$A$2:$A$7500,0),$E24+2)=Команды!$AJ$15,TRUE,FALSE),IF(INDEX(Команды!$A$2:$AN$7500,MATCH(CP$3,Команды!$A$2:$A$7500,0),$E24+2)=Команды!$AJ$16,TRUE,FALSE),IF(INDEX(Команды!$A$2:$AN$7500,MATCH(CP$3,Команды!$A$2:$A$7500,0),$E24+2)=Команды!$AJ$17,TRUE,FALSE),IF(INDEX(Команды!$A$2:$AN$7500,MATCH(CP$3,Команды!$A$2:$A$7500,0),$E24+2)=Команды!$AJ$18,TRUE,FALSE),IF(INDEX(Команды!$A$2:$AN$7500,MATCH(CP$3,Команды!$A$2:$A$7500,0),$E24+2)=Команды!$AJ$19,TRUE,FALSE)),INDEX(Команды!$AJ$2:$AL$19,MATCH(INDEX(Команды!$A$2:$AN$7500,MATCH(CP$3,Команды!$A$2:$A$7500,0),$E24+2),Команды!$AJ$2:$AJ$19,0),3),0)</f>
        <v>0.95833333333333337</v>
      </c>
      <c r="CR24" s="342"/>
      <c r="CS24" s="174" t="str">
        <f>IF(OR(IF(INDEX(Команды!$A$2:$AN$7500,MATCH(CS$3,Команды!$A$2:$A$7500,0),$E24+2)=Команды!$AJ$2,TRUE,FALSE),IF(INDEX(Команды!$A$2:$AN$7500,MATCH(CS$3,Команды!$A$2:$A$7500,0),$E24+2)=Команды!$AJ$3,TRUE,FALSE),IF(INDEX(Команды!$A$2:$AN$7500,MATCH(CS$3,Команды!$A$2:$A$7500,0),$E24+2)=Команды!$AJ$4,TRUE,FALSE),IF(INDEX(Команды!$A$2:$AN$7500,MATCH(CS$3,Команды!$A$2:$A$7500,0),$E24+2)=Команды!$AJ$5,TRUE,FALSE),IF(INDEX(Команды!$A$2:$AN$7500,MATCH(CS$3,Команды!$A$2:$A$7500,0),$E24+2)=Команды!$AJ$6,TRUE,FALSE),IF(INDEX(Команды!$A$2:$AN$7500,MATCH(CS$3,Команды!$A$2:$A$7500,0),$E24+2)=Команды!$AJ$7,TRUE,FALSE),IF(INDEX(Команды!$A$2:$AN$7500,MATCH(CS$3,Команды!$A$2:$A$7500,0),$E24+2)=Команды!$AJ$8,TRUE,FALSE),IF(INDEX(Команды!$A$2:$AN$7500,MATCH(CS$3,Команды!$A$2:$A$7500,0),$E24+2)=Команды!$AJ$9,TRUE,FALSE),IF(INDEX(Команды!$A$2:$AN$7500,MATCH(CS$3,Команды!$A$2:$A$7500,0),$E24+2)=Команды!$AJ$10,TRUE,FALSE),IF(INDEX(Команды!$A$2:$AN$7500,MATCH(CS$3,Команды!$A$2:$A$7500,0),$E24+2)=Команды!$AJ$11,TRUE,FALSE),IF(INDEX(Команды!$A$2:$AN$7500,MATCH(CS$3,Команды!$A$2:$A$7500,0),$E24+2)=Команды!$AJ$12,TRUE,FALSE),IF(INDEX(Команды!$A$2:$AN$7500,MATCH(CS$3,Команды!$A$2:$A$7500,0),$E24+2)=Команды!$AJ$13,TRUE,FALSE),IF(INDEX(Команды!$A$2:$AN$7500,MATCH(CS$3,Команды!$A$2:$A$7500,0),$E24+2)=Команды!$AJ$14,TRUE,FALSE),IF(INDEX(Команды!$A$2:$AN$7500,MATCH(CS$3,Команды!$A$2:$A$7500,0),$E24+2)=Команды!$AJ$15,TRUE,FALSE),IF(INDEX(Команды!$A$2:$AN$7500,MATCH(CS$3,Команды!$A$2:$A$7500,0),$E24+2)=Команды!$AJ$16,TRUE,FALSE),,IF(INDEX(Команды!$A$2:$AN$7500,MATCH(CS$3,Команды!$A$2:$A$7500,0),$E24+2)=Команды!$AJ$17,TRUE,FALSE),,IF(INDEX(Команды!$A$2:$AN$7500,MATCH(CS$3,Команды!$A$2:$A$7500,0),$E24+2)=Команды!$AJ$18,TRUE,FALSE),,IF(INDEX(Команды!$A$2:$AN$7500,MATCH(CS$3,Команды!$A$2:$A$7500,0),$E24+2)=Команды!$AJ$19,TRUE,FALSE)),INDEX(Команды!$AJ$2:$AK$19,MATCH(INDEX(Команды!$A$2:$AN$7500,MATCH(CS$3,Команды!$A$2:$A$7500,0),$E24+2),Команды!$AJ$2:$AJ$19,0),2),0)</f>
        <v>В</v>
      </c>
      <c r="CT24" s="175" t="str">
        <f>IF(OR(IF(INDEX(Команды!$A$2:$AN$7500,MATCH(CS$3,Команды!$A$2:$A$7500,0),$E24+2)=Команды!$AJ$2,TRUE,FALSE),IF(INDEX(Команды!$A$2:$AN$7500,MATCH(CS$3,Команды!$A$2:$A$7500,0),$E24+2)=Команды!$AJ$3,TRUE,FALSE),IF(INDEX(Команды!$A$2:$AN$7500,MATCH(CS$3,Команды!$A$2:$A$7500,0),$E24+2)=Команды!$AJ$4,TRUE,FALSE),IF(INDEX(Команды!$A$2:$AN$7500,MATCH(CS$3,Команды!$A$2:$A$7500,0),$E24+2)=Команды!$AJ$5,TRUE,FALSE),IF(INDEX(Команды!$A$2:$AN$7500,MATCH(CS$3,Команды!$A$2:$A$7500,0),$E24+2)=Команды!$AJ$6,TRUE,FALSE),IF(INDEX(Команды!$A$2:$AN$7500,MATCH(CS$3,Команды!$A$2:$A$7500,0),$E24+2)=Команды!$AJ$7,TRUE,FALSE),IF(INDEX(Команды!$A$2:$AN$7500,MATCH(CS$3,Команды!$A$2:$A$7500,0),$E24+2)=Команды!$AJ$8,TRUE,FALSE),IF(INDEX(Команды!$A$2:$AN$7500,MATCH(CS$3,Команды!$A$2:$A$7500,0),$E24+2)=Команды!$AJ$9,TRUE,FALSE),IF(INDEX(Команды!$A$2:$AN$7500,MATCH(CS$3,Команды!$A$2:$A$7500,0),$E24+2)=Команды!$AJ$10,TRUE,FALSE),IF(INDEX(Команды!$A$2:$AN$7500,MATCH(CS$3,Команды!$A$2:$A$7500,0),$E24+2)=Команды!$AJ$11,TRUE,FALSE),IF(INDEX(Команды!$A$2:$AN$7500,MATCH(CS$3,Команды!$A$2:$A$7500,0),$E24+2)=Команды!$AJ$12,TRUE,FALSE),IF(INDEX(Команды!$A$2:$AN$7500,MATCH(CS$3,Команды!$A$2:$A$7500,0),$E24+2)=Команды!$AJ$13,TRUE,FALSE),IF(INDEX(Команды!$A$2:$AN$7500,MATCH(CS$3,Команды!$A$2:$A$7500,0),$E24+2)=Команды!$AJ$14,TRUE,FALSE),IF(INDEX(Команды!$A$2:$AN$7500,MATCH(CS$3,Команды!$A$2:$A$7500,0),$E24+2)=Команды!$AJ$15,TRUE,FALSE),IF(INDEX(Команды!$A$2:$AN$7500,MATCH(CS$3,Команды!$A$2:$A$7500,0),$E24+2)=Команды!$AJ$16,TRUE,FALSE),IF(INDEX(Команды!$A$2:$AN$7500,MATCH(CS$3,Команды!$A$2:$A$7500,0),$E24+2)=Команды!$AJ$17,TRUE,FALSE),IF(INDEX(Команды!$A$2:$AN$7500,MATCH(CS$3,Команды!$A$2:$A$7500,0),$E24+2)=Команды!$AJ$18,TRUE,FALSE),IF(INDEX(Команды!$A$2:$AN$7500,MATCH(CS$3,Команды!$A$2:$A$7500,0),$E24+2)=Команды!$AJ$19,TRUE,FALSE)),INDEX(Команды!$AJ$2:$AL$19,MATCH(INDEX(Команды!$A$2:$AN$7500,MATCH(CS$3,Команды!$A$2:$A$7500,0),$E24+2),Команды!$AJ$2:$AJ$19,0),3),0)</f>
        <v>В</v>
      </c>
      <c r="CU24" s="342"/>
    </row>
    <row r="25" spans="1:99" s="2" customFormat="1" ht="21.95" customHeight="1" x14ac:dyDescent="0.3">
      <c r="A25" s="251">
        <v>20</v>
      </c>
      <c r="B25" s="2">
        <f>VLOOKUP(A25,'Список КК'!A:F,6,TRUE)</f>
        <v>20907</v>
      </c>
      <c r="C25" s="636" t="str">
        <f>VLOOKUP(A25,'Список КК'!A:B,2,TRUE)</f>
        <v>Моховикова Валентина Алексеевна</v>
      </c>
      <c r="D25" s="203">
        <f>VLOOKUP(A25,'Список КК'!A:D,4,TRUE)</f>
        <v>0</v>
      </c>
      <c r="E25" s="4">
        <f>VLOOKUP(A25,'Список КК'!A:C,3,TRUE)</f>
        <v>14</v>
      </c>
      <c r="F25" s="220" t="str">
        <f>VLOOKUP(A25,'Список КК'!A:E,5,TRUE)</f>
        <v xml:space="preserve">Не ранее 8:00. По возможности вечерние смены </v>
      </c>
      <c r="G25" s="174" t="str">
        <f>IF(OR(IF(INDEX(Команды!$A$2:$AN$7500,MATCH(G$3,Команды!$A$2:$A$7500,0),$E25+2)=Команды!$AJ$2,TRUE,FALSE),IF(INDEX(Команды!$A$2:$AN$7500,MATCH(G$3,Команды!$A$2:$A$7500,0),$E25+2)=Команды!$AJ$3,TRUE,FALSE),IF(INDEX(Команды!$A$2:$AN$7500,MATCH(G$3,Команды!$A$2:$A$7500,0),$E25+2)=Команды!$AJ$4,TRUE,FALSE),IF(INDEX(Команды!$A$2:$AN$7500,MATCH(G$3,Команды!$A$2:$A$7500,0),$E25+2)=Команды!$AJ$5,TRUE,FALSE),IF(INDEX(Команды!$A$2:$AN$7500,MATCH(G$3,Команды!$A$2:$A$7500,0),$E25+2)=Команды!$AJ$6,TRUE,FALSE),IF(INDEX(Команды!$A$2:$AN$7500,MATCH(G$3,Команды!$A$2:$A$7500,0),$E25+2)=Команды!$AJ$7,TRUE,FALSE),IF(INDEX(Команды!$A$2:$AN$7500,MATCH(G$3,Команды!$A$2:$A$7500,0),$E25+2)=Команды!$AJ$8,TRUE,FALSE),IF(INDEX(Команды!$A$2:$AN$7500,MATCH(G$3,Команды!$A$2:$A$7500,0),$E25+2)=Команды!$AJ$9,TRUE,FALSE),IF(INDEX(Команды!$A$2:$AN$7500,MATCH(G$3,Команды!$A$2:$A$7500,0),$E25+2)=Команды!$AJ$10,TRUE,FALSE),IF(INDEX(Команды!$A$2:$AN$7500,MATCH(G$3,Команды!$A$2:$A$7500,0),$E25+2)=Команды!$AJ$11,TRUE,FALSE),IF(INDEX(Команды!$A$2:$AN$7500,MATCH(G$3,Команды!$A$2:$A$7500,0),$E25+2)=Команды!$AJ$12,TRUE,FALSE),IF(INDEX(Команды!$A$2:$AN$7500,MATCH(G$3,Команды!$A$2:$A$7500,0),$E25+2)=Команды!$AJ$13,TRUE,FALSE),IF(INDEX(Команды!$A$2:$AN$7500,MATCH(G$3,Команды!$A$2:$A$7500,0),$E25+2)=Команды!$AJ$14,TRUE,FALSE),IF(INDEX(Команды!$A$2:$AN$7500,MATCH(G$3,Команды!$A$2:$A$7500,0),$E25+2)=Команды!$AJ$15,TRUE,FALSE),IF(INDEX(Команды!$A$2:$AN$7500,MATCH(G$3,Команды!$A$2:$A$7500,0),$E25+2)=Команды!$AJ$16,TRUE,FALSE),,IF(INDEX(Команды!$A$2:$AN$7500,MATCH(G$3,Команды!$A$2:$A$7500,0),$E25+2)=Команды!$AJ$17,TRUE,FALSE),,IF(INDEX(Команды!$A$2:$AN$7500,MATCH(G$3,Команды!$A$2:$A$7500,0),$E25+2)=Команды!$AJ$18,TRUE,FALSE),,IF(INDEX(Команды!$A$2:$AN$7500,MATCH(G$3,Команды!$A$2:$A$7500,0),$E25+2)=Команды!$AJ$19,TRUE,FALSE)),INDEX(Команды!$AJ$2:$AK$19,MATCH(INDEX(Команды!$A$2:$AN$7500,MATCH(G$3,Команды!$A$2:$A$7500,0),$E25+2),Команды!$AJ$2:$AJ$19,0),2),0)</f>
        <v>В</v>
      </c>
      <c r="H25" s="175" t="str">
        <f>IF(OR(IF(INDEX(Команды!$A$2:$AN$7500,MATCH(G$3,Команды!$A$2:$A$7500,0),$E25+2)=Команды!$AJ$2,TRUE,FALSE),IF(INDEX(Команды!$A$2:$AN$7500,MATCH(G$3,Команды!$A$2:$A$7500,0),$E25+2)=Команды!$AJ$3,TRUE,FALSE),IF(INDEX(Команды!$A$2:$AN$7500,MATCH(G$3,Команды!$A$2:$A$7500,0),$E25+2)=Команды!$AJ$4,TRUE,FALSE),IF(INDEX(Команды!$A$2:$AN$7500,MATCH(G$3,Команды!$A$2:$A$7500,0),$E25+2)=Команды!$AJ$5,TRUE,FALSE),IF(INDEX(Команды!$A$2:$AN$7500,MATCH(G$3,Команды!$A$2:$A$7500,0),$E25+2)=Команды!$AJ$6,TRUE,FALSE),IF(INDEX(Команды!$A$2:$AN$7500,MATCH(G$3,Команды!$A$2:$A$7500,0),$E25+2)=Команды!$AJ$7,TRUE,FALSE),IF(INDEX(Команды!$A$2:$AN$7500,MATCH(G$3,Команды!$A$2:$A$7500,0),$E25+2)=Команды!$AJ$8,TRUE,FALSE),IF(INDEX(Команды!$A$2:$AN$7500,MATCH(G$3,Команды!$A$2:$A$7500,0),$E25+2)=Команды!$AJ$9,TRUE,FALSE),IF(INDEX(Команды!$A$2:$AN$7500,MATCH(G$3,Команды!$A$2:$A$7500,0),$E25+2)=Команды!$AJ$10,TRUE,FALSE),IF(INDEX(Команды!$A$2:$AN$7500,MATCH(G$3,Команды!$A$2:$A$7500,0),$E25+2)=Команды!$AJ$11,TRUE,FALSE),IF(INDEX(Команды!$A$2:$AN$7500,MATCH(G$3,Команды!$A$2:$A$7500,0),$E25+2)=Команды!$AJ$12,TRUE,FALSE),IF(INDEX(Команды!$A$2:$AN$7500,MATCH(G$3,Команды!$A$2:$A$7500,0),$E25+2)=Команды!$AJ$13,TRUE,FALSE),IF(INDEX(Команды!$A$2:$AN$7500,MATCH(G$3,Команды!$A$2:$A$7500,0),$E25+2)=Команды!$AJ$14,TRUE,FALSE),IF(INDEX(Команды!$A$2:$AN$7500,MATCH(G$3,Команды!$A$2:$A$7500,0),$E25+2)=Команды!$AJ$15,TRUE,FALSE),IF(INDEX(Команды!$A$2:$AN$7500,MATCH(G$3,Команды!$A$2:$A$7500,0),$E25+2)=Команды!$AJ$16,TRUE,FALSE),IF(INDEX(Команды!$A$2:$AN$7500,MATCH(G$3,Команды!$A$2:$A$7500,0),$E25+2)=Команды!$AJ$17,TRUE,FALSE),IF(INDEX(Команды!$A$2:$AN$7500,MATCH(G$3,Команды!$A$2:$A$7500,0),$E25+2)=Команды!$AJ$18,TRUE,FALSE),IF(INDEX(Команды!$A$2:$AN$7500,MATCH(G$3,Команды!$A$2:$A$7500,0),$E25+2)=Команды!$AJ$19,TRUE,FALSE)),INDEX(Команды!$AJ$2:$AL$19,MATCH(INDEX(Команды!$A$2:$AN$7500,MATCH(G$3,Команды!$A$2:$A$7500,0),$E25+2),Команды!$AJ$2:$AJ$19,0),3),0)</f>
        <v>В</v>
      </c>
      <c r="I25" s="342"/>
      <c r="J25" s="174" t="str">
        <f>IF(OR(IF(INDEX(Команды!$A$2:$AN$7500,MATCH(J$3,Команды!$A$2:$A$7500,0),$E25+2)=Команды!$AJ$2,TRUE,FALSE),IF(INDEX(Команды!$A$2:$AN$7500,MATCH(J$3,Команды!$A$2:$A$7500,0),$E25+2)=Команды!$AJ$3,TRUE,FALSE),IF(INDEX(Команды!$A$2:$AN$7500,MATCH(J$3,Команды!$A$2:$A$7500,0),$E25+2)=Команды!$AJ$4,TRUE,FALSE),IF(INDEX(Команды!$A$2:$AN$7500,MATCH(J$3,Команды!$A$2:$A$7500,0),$E25+2)=Команды!$AJ$5,TRUE,FALSE),IF(INDEX(Команды!$A$2:$AN$7500,MATCH(J$3,Команды!$A$2:$A$7500,0),$E25+2)=Команды!$AJ$6,TRUE,FALSE),IF(INDEX(Команды!$A$2:$AN$7500,MATCH(J$3,Команды!$A$2:$A$7500,0),$E25+2)=Команды!$AJ$7,TRUE,FALSE),IF(INDEX(Команды!$A$2:$AN$7500,MATCH(J$3,Команды!$A$2:$A$7500,0),$E25+2)=Команды!$AJ$8,TRUE,FALSE),IF(INDEX(Команды!$A$2:$AN$7500,MATCH(J$3,Команды!$A$2:$A$7500,0),$E25+2)=Команды!$AJ$9,TRUE,FALSE),IF(INDEX(Команды!$A$2:$AN$7500,MATCH(J$3,Команды!$A$2:$A$7500,0),$E25+2)=Команды!$AJ$10,TRUE,FALSE),IF(INDEX(Команды!$A$2:$AN$7500,MATCH(J$3,Команды!$A$2:$A$7500,0),$E25+2)=Команды!$AJ$11,TRUE,FALSE),IF(INDEX(Команды!$A$2:$AN$7500,MATCH(J$3,Команды!$A$2:$A$7500,0),$E25+2)=Команды!$AJ$12,TRUE,FALSE),IF(INDEX(Команды!$A$2:$AN$7500,MATCH(J$3,Команды!$A$2:$A$7500,0),$E25+2)=Команды!$AJ$13,TRUE,FALSE),IF(INDEX(Команды!$A$2:$AN$7500,MATCH(J$3,Команды!$A$2:$A$7500,0),$E25+2)=Команды!$AJ$14,TRUE,FALSE),IF(INDEX(Команды!$A$2:$AN$7500,MATCH(J$3,Команды!$A$2:$A$7500,0),$E25+2)=Команды!$AJ$15,TRUE,FALSE),IF(INDEX(Команды!$A$2:$AN$7500,MATCH(J$3,Команды!$A$2:$A$7500,0),$E25+2)=Команды!$AJ$16,TRUE,FALSE),,IF(INDEX(Команды!$A$2:$AN$7500,MATCH(J$3,Команды!$A$2:$A$7500,0),$E25+2)=Команды!$AJ$17,TRUE,FALSE),,IF(INDEX(Команды!$A$2:$AN$7500,MATCH(J$3,Команды!$A$2:$A$7500,0),$E25+2)=Команды!$AJ$18,TRUE,FALSE),,IF(INDEX(Команды!$A$2:$AN$7500,MATCH(J$3,Команды!$A$2:$A$7500,0),$E25+2)=Команды!$AJ$19,TRUE,FALSE)),INDEX(Команды!$AJ$2:$AK$19,MATCH(INDEX(Команды!$A$2:$AN$7500,MATCH(J$3,Команды!$A$2:$A$7500,0),$E25+2),Команды!$AJ$2:$AJ$19,0),2),0)</f>
        <v>В</v>
      </c>
      <c r="K25" s="175" t="str">
        <f>IF(OR(IF(INDEX(Команды!$A$2:$AN$7500,MATCH(J$3,Команды!$A$2:$A$7500,0),$E25+2)=Команды!$AJ$2,TRUE,FALSE),IF(INDEX(Команды!$A$2:$AN$7500,MATCH(J$3,Команды!$A$2:$A$7500,0),$E25+2)=Команды!$AJ$3,TRUE,FALSE),IF(INDEX(Команды!$A$2:$AN$7500,MATCH(J$3,Команды!$A$2:$A$7500,0),$E25+2)=Команды!$AJ$4,TRUE,FALSE),IF(INDEX(Команды!$A$2:$AN$7500,MATCH(J$3,Команды!$A$2:$A$7500,0),$E25+2)=Команды!$AJ$5,TRUE,FALSE),IF(INDEX(Команды!$A$2:$AN$7500,MATCH(J$3,Команды!$A$2:$A$7500,0),$E25+2)=Команды!$AJ$6,TRUE,FALSE),IF(INDEX(Команды!$A$2:$AN$7500,MATCH(J$3,Команды!$A$2:$A$7500,0),$E25+2)=Команды!$AJ$7,TRUE,FALSE),IF(INDEX(Команды!$A$2:$AN$7500,MATCH(J$3,Команды!$A$2:$A$7500,0),$E25+2)=Команды!$AJ$8,TRUE,FALSE),IF(INDEX(Команды!$A$2:$AN$7500,MATCH(J$3,Команды!$A$2:$A$7500,0),$E25+2)=Команды!$AJ$9,TRUE,FALSE),IF(INDEX(Команды!$A$2:$AN$7500,MATCH(J$3,Команды!$A$2:$A$7500,0),$E25+2)=Команды!$AJ$10,TRUE,FALSE),IF(INDEX(Команды!$A$2:$AN$7500,MATCH(J$3,Команды!$A$2:$A$7500,0),$E25+2)=Команды!$AJ$11,TRUE,FALSE),IF(INDEX(Команды!$A$2:$AN$7500,MATCH(J$3,Команды!$A$2:$A$7500,0),$E25+2)=Команды!$AJ$12,TRUE,FALSE),IF(INDEX(Команды!$A$2:$AN$7500,MATCH(J$3,Команды!$A$2:$A$7500,0),$E25+2)=Команды!$AJ$13,TRUE,FALSE),IF(INDEX(Команды!$A$2:$AN$7500,MATCH(J$3,Команды!$A$2:$A$7500,0),$E25+2)=Команды!$AJ$14,TRUE,FALSE),IF(INDEX(Команды!$A$2:$AN$7500,MATCH(J$3,Команды!$A$2:$A$7500,0),$E25+2)=Команды!$AJ$15,TRUE,FALSE),IF(INDEX(Команды!$A$2:$AN$7500,MATCH(J$3,Команды!$A$2:$A$7500,0),$E25+2)=Команды!$AJ$16,TRUE,FALSE),IF(INDEX(Команды!$A$2:$AN$7500,MATCH(J$3,Команды!$A$2:$A$7500,0),$E25+2)=Команды!$AJ$17,TRUE,FALSE),IF(INDEX(Команды!$A$2:$AN$7500,MATCH(J$3,Команды!$A$2:$A$7500,0),$E25+2)=Команды!$AJ$18,TRUE,FALSE),IF(INDEX(Команды!$A$2:$AN$7500,MATCH(J$3,Команды!$A$2:$A$7500,0),$E25+2)=Команды!$AJ$19,TRUE,FALSE)),INDEX(Команды!$AJ$2:$AL$19,MATCH(INDEX(Команды!$A$2:$AN$7500,MATCH(J$3,Команды!$A$2:$A$7500,0),$E25+2),Команды!$AJ$2:$AJ$19,0),3),0)</f>
        <v>В</v>
      </c>
      <c r="L25" s="342"/>
      <c r="M25" s="174">
        <f>IF(OR(IF(INDEX(Команды!$A$2:$AN$7500,MATCH(M$3,Команды!$A$2:$A$7500,0),$E25+2)=Команды!$AJ$2,TRUE,FALSE),IF(INDEX(Команды!$A$2:$AN$7500,MATCH(M$3,Команды!$A$2:$A$7500,0),$E25+2)=Команды!$AJ$3,TRUE,FALSE),IF(INDEX(Команды!$A$2:$AN$7500,MATCH(M$3,Команды!$A$2:$A$7500,0),$E25+2)=Команды!$AJ$4,TRUE,FALSE),IF(INDEX(Команды!$A$2:$AN$7500,MATCH(M$3,Команды!$A$2:$A$7500,0),$E25+2)=Команды!$AJ$5,TRUE,FALSE),IF(INDEX(Команды!$A$2:$AN$7500,MATCH(M$3,Команды!$A$2:$A$7500,0),$E25+2)=Команды!$AJ$6,TRUE,FALSE),IF(INDEX(Команды!$A$2:$AN$7500,MATCH(M$3,Команды!$A$2:$A$7500,0),$E25+2)=Команды!$AJ$7,TRUE,FALSE),IF(INDEX(Команды!$A$2:$AN$7500,MATCH(M$3,Команды!$A$2:$A$7500,0),$E25+2)=Команды!$AJ$8,TRUE,FALSE),IF(INDEX(Команды!$A$2:$AN$7500,MATCH(M$3,Команды!$A$2:$A$7500,0),$E25+2)=Команды!$AJ$9,TRUE,FALSE),IF(INDEX(Команды!$A$2:$AN$7500,MATCH(M$3,Команды!$A$2:$A$7500,0),$E25+2)=Команды!$AJ$10,TRUE,FALSE),IF(INDEX(Команды!$A$2:$AN$7500,MATCH(M$3,Команды!$A$2:$A$7500,0),$E25+2)=Команды!$AJ$11,TRUE,FALSE),IF(INDEX(Команды!$A$2:$AN$7500,MATCH(M$3,Команды!$A$2:$A$7500,0),$E25+2)=Команды!$AJ$12,TRUE,FALSE),IF(INDEX(Команды!$A$2:$AN$7500,MATCH(M$3,Команды!$A$2:$A$7500,0),$E25+2)=Команды!$AJ$13,TRUE,FALSE),IF(INDEX(Команды!$A$2:$AN$7500,MATCH(M$3,Команды!$A$2:$A$7500,0),$E25+2)=Команды!$AJ$14,TRUE,FALSE),IF(INDEX(Команды!$A$2:$AN$7500,MATCH(M$3,Команды!$A$2:$A$7500,0),$E25+2)=Команды!$AJ$15,TRUE,FALSE),IF(INDEX(Команды!$A$2:$AN$7500,MATCH(M$3,Команды!$A$2:$A$7500,0),$E25+2)=Команды!$AJ$16,TRUE,FALSE),,IF(INDEX(Команды!$A$2:$AN$7500,MATCH(M$3,Команды!$A$2:$A$7500,0),$E25+2)=Команды!$AJ$17,TRUE,FALSE),,IF(INDEX(Команды!$A$2:$AN$7500,MATCH(M$3,Команды!$A$2:$A$7500,0),$E25+2)=Команды!$AJ$18,TRUE,FALSE),,IF(INDEX(Команды!$A$2:$AN$7500,MATCH(M$3,Команды!$A$2:$A$7500,0),$E25+2)=Команды!$AJ$19,TRUE,FALSE)),INDEX(Команды!$AJ$2:$AK$19,MATCH(INDEX(Команды!$A$2:$AN$7500,MATCH(M$3,Команды!$A$2:$A$7500,0),$E25+2),Команды!$AJ$2:$AJ$19,0),2),0)</f>
        <v>0.33333333333333331</v>
      </c>
      <c r="N25" s="175">
        <f>IF(OR(IF(INDEX(Команды!$A$2:$AN$7500,MATCH(M$3,Команды!$A$2:$A$7500,0),$E25+2)=Команды!$AJ$2,TRUE,FALSE),IF(INDEX(Команды!$A$2:$AN$7500,MATCH(M$3,Команды!$A$2:$A$7500,0),$E25+2)=Команды!$AJ$3,TRUE,FALSE),IF(INDEX(Команды!$A$2:$AN$7500,MATCH(M$3,Команды!$A$2:$A$7500,0),$E25+2)=Команды!$AJ$4,TRUE,FALSE),IF(INDEX(Команды!$A$2:$AN$7500,MATCH(M$3,Команды!$A$2:$A$7500,0),$E25+2)=Команды!$AJ$5,TRUE,FALSE),IF(INDEX(Команды!$A$2:$AN$7500,MATCH(M$3,Команды!$A$2:$A$7500,0),$E25+2)=Команды!$AJ$6,TRUE,FALSE),IF(INDEX(Команды!$A$2:$AN$7500,MATCH(M$3,Команды!$A$2:$A$7500,0),$E25+2)=Команды!$AJ$7,TRUE,FALSE),IF(INDEX(Команды!$A$2:$AN$7500,MATCH(M$3,Команды!$A$2:$A$7500,0),$E25+2)=Команды!$AJ$8,TRUE,FALSE),IF(INDEX(Команды!$A$2:$AN$7500,MATCH(M$3,Команды!$A$2:$A$7500,0),$E25+2)=Команды!$AJ$9,TRUE,FALSE),IF(INDEX(Команды!$A$2:$AN$7500,MATCH(M$3,Команды!$A$2:$A$7500,0),$E25+2)=Команды!$AJ$10,TRUE,FALSE),IF(INDEX(Команды!$A$2:$AN$7500,MATCH(M$3,Команды!$A$2:$A$7500,0),$E25+2)=Команды!$AJ$11,TRUE,FALSE),IF(INDEX(Команды!$A$2:$AN$7500,MATCH(M$3,Команды!$A$2:$A$7500,0),$E25+2)=Команды!$AJ$12,TRUE,FALSE),IF(INDEX(Команды!$A$2:$AN$7500,MATCH(M$3,Команды!$A$2:$A$7500,0),$E25+2)=Команды!$AJ$13,TRUE,FALSE),IF(INDEX(Команды!$A$2:$AN$7500,MATCH(M$3,Команды!$A$2:$A$7500,0),$E25+2)=Команды!$AJ$14,TRUE,FALSE),IF(INDEX(Команды!$A$2:$AN$7500,MATCH(M$3,Команды!$A$2:$A$7500,0),$E25+2)=Команды!$AJ$15,TRUE,FALSE),IF(INDEX(Команды!$A$2:$AN$7500,MATCH(M$3,Команды!$A$2:$A$7500,0),$E25+2)=Команды!$AJ$16,TRUE,FALSE),IF(INDEX(Команды!$A$2:$AN$7500,MATCH(M$3,Команды!$A$2:$A$7500,0),$E25+2)=Команды!$AJ$17,TRUE,FALSE),IF(INDEX(Команды!$A$2:$AN$7500,MATCH(M$3,Команды!$A$2:$A$7500,0),$E25+2)=Команды!$AJ$18,TRUE,FALSE),IF(INDEX(Команды!$A$2:$AN$7500,MATCH(M$3,Команды!$A$2:$A$7500,0),$E25+2)=Команды!$AJ$19,TRUE,FALSE)),INDEX(Команды!$AJ$2:$AL$19,MATCH(INDEX(Команды!$A$2:$AN$7500,MATCH(M$3,Команды!$A$2:$A$7500,0),$E25+2),Команды!$AJ$2:$AJ$19,0),3),0)</f>
        <v>0.70833333333333337</v>
      </c>
      <c r="O25" s="342"/>
      <c r="P25" s="174">
        <f>IF(OR(IF(INDEX(Команды!$A$2:$AN$7500,MATCH(P$3,Команды!$A$2:$A$7500,0),$E25+2)=Команды!$AJ$2,TRUE,FALSE),IF(INDEX(Команды!$A$2:$AN$7500,MATCH(P$3,Команды!$A$2:$A$7500,0),$E25+2)=Команды!$AJ$3,TRUE,FALSE),IF(INDEX(Команды!$A$2:$AN$7500,MATCH(P$3,Команды!$A$2:$A$7500,0),$E25+2)=Команды!$AJ$4,TRUE,FALSE),IF(INDEX(Команды!$A$2:$AN$7500,MATCH(P$3,Команды!$A$2:$A$7500,0),$E25+2)=Команды!$AJ$5,TRUE,FALSE),IF(INDEX(Команды!$A$2:$AN$7500,MATCH(P$3,Команды!$A$2:$A$7500,0),$E25+2)=Команды!$AJ$6,TRUE,FALSE),IF(INDEX(Команды!$A$2:$AN$7500,MATCH(P$3,Команды!$A$2:$A$7500,0),$E25+2)=Команды!$AJ$7,TRUE,FALSE),IF(INDEX(Команды!$A$2:$AN$7500,MATCH(P$3,Команды!$A$2:$A$7500,0),$E25+2)=Команды!$AJ$8,TRUE,FALSE),IF(INDEX(Команды!$A$2:$AN$7500,MATCH(P$3,Команды!$A$2:$A$7500,0),$E25+2)=Команды!$AJ$9,TRUE,FALSE),IF(INDEX(Команды!$A$2:$AN$7500,MATCH(P$3,Команды!$A$2:$A$7500,0),$E25+2)=Команды!$AJ$10,TRUE,FALSE),IF(INDEX(Команды!$A$2:$AN$7500,MATCH(P$3,Команды!$A$2:$A$7500,0),$E25+2)=Команды!$AJ$11,TRUE,FALSE),IF(INDEX(Команды!$A$2:$AN$7500,MATCH(P$3,Команды!$A$2:$A$7500,0),$E25+2)=Команды!$AJ$12,TRUE,FALSE),IF(INDEX(Команды!$A$2:$AN$7500,MATCH(P$3,Команды!$A$2:$A$7500,0),$E25+2)=Команды!$AJ$13,TRUE,FALSE),IF(INDEX(Команды!$A$2:$AN$7500,MATCH(P$3,Команды!$A$2:$A$7500,0),$E25+2)=Команды!$AJ$14,TRUE,FALSE),IF(INDEX(Команды!$A$2:$AN$7500,MATCH(P$3,Команды!$A$2:$A$7500,0),$E25+2)=Команды!$AJ$15,TRUE,FALSE),IF(INDEX(Команды!$A$2:$AN$7500,MATCH(P$3,Команды!$A$2:$A$7500,0),$E25+2)=Команды!$AJ$16,TRUE,FALSE),,IF(INDEX(Команды!$A$2:$AN$7500,MATCH(P$3,Команды!$A$2:$A$7500,0),$E25+2)=Команды!$AJ$17,TRUE,FALSE),,IF(INDEX(Команды!$A$2:$AN$7500,MATCH(P$3,Команды!$A$2:$A$7500,0),$E25+2)=Команды!$AJ$18,TRUE,FALSE),,IF(INDEX(Команды!$A$2:$AN$7500,MATCH(P$3,Команды!$A$2:$A$7500,0),$E25+2)=Команды!$AJ$19,TRUE,FALSE)),INDEX(Команды!$AJ$2:$AK$19,MATCH(INDEX(Команды!$A$2:$AN$7500,MATCH(P$3,Команды!$A$2:$A$7500,0),$E25+2),Команды!$AJ$2:$AJ$19,0),2),0)</f>
        <v>0.45833333333333331</v>
      </c>
      <c r="Q25" s="175">
        <f>IF(OR(IF(INDEX(Команды!$A$2:$AN$7500,MATCH(P$3,Команды!$A$2:$A$7500,0),$E25+2)=Команды!$AJ$2,TRUE,FALSE),IF(INDEX(Команды!$A$2:$AN$7500,MATCH(P$3,Команды!$A$2:$A$7500,0),$E25+2)=Команды!$AJ$3,TRUE,FALSE),IF(INDEX(Команды!$A$2:$AN$7500,MATCH(P$3,Команды!$A$2:$A$7500,0),$E25+2)=Команды!$AJ$4,TRUE,FALSE),IF(INDEX(Команды!$A$2:$AN$7500,MATCH(P$3,Команды!$A$2:$A$7500,0),$E25+2)=Команды!$AJ$5,TRUE,FALSE),IF(INDEX(Команды!$A$2:$AN$7500,MATCH(P$3,Команды!$A$2:$A$7500,0),$E25+2)=Команды!$AJ$6,TRUE,FALSE),IF(INDEX(Команды!$A$2:$AN$7500,MATCH(P$3,Команды!$A$2:$A$7500,0),$E25+2)=Команды!$AJ$7,TRUE,FALSE),IF(INDEX(Команды!$A$2:$AN$7500,MATCH(P$3,Команды!$A$2:$A$7500,0),$E25+2)=Команды!$AJ$8,TRUE,FALSE),IF(INDEX(Команды!$A$2:$AN$7500,MATCH(P$3,Команды!$A$2:$A$7500,0),$E25+2)=Команды!$AJ$9,TRUE,FALSE),IF(INDEX(Команды!$A$2:$AN$7500,MATCH(P$3,Команды!$A$2:$A$7500,0),$E25+2)=Команды!$AJ$10,TRUE,FALSE),IF(INDEX(Команды!$A$2:$AN$7500,MATCH(P$3,Команды!$A$2:$A$7500,0),$E25+2)=Команды!$AJ$11,TRUE,FALSE),IF(INDEX(Команды!$A$2:$AN$7500,MATCH(P$3,Команды!$A$2:$A$7500,0),$E25+2)=Команды!$AJ$12,TRUE,FALSE),IF(INDEX(Команды!$A$2:$AN$7500,MATCH(P$3,Команды!$A$2:$A$7500,0),$E25+2)=Команды!$AJ$13,TRUE,FALSE),IF(INDEX(Команды!$A$2:$AN$7500,MATCH(P$3,Команды!$A$2:$A$7500,0),$E25+2)=Команды!$AJ$14,TRUE,FALSE),IF(INDEX(Команды!$A$2:$AN$7500,MATCH(P$3,Команды!$A$2:$A$7500,0),$E25+2)=Команды!$AJ$15,TRUE,FALSE),IF(INDEX(Команды!$A$2:$AN$7500,MATCH(P$3,Команды!$A$2:$A$7500,0),$E25+2)=Команды!$AJ$16,TRUE,FALSE),IF(INDEX(Команды!$A$2:$AN$7500,MATCH(P$3,Команды!$A$2:$A$7500,0),$E25+2)=Команды!$AJ$17,TRUE,FALSE),IF(INDEX(Команды!$A$2:$AN$7500,MATCH(P$3,Команды!$A$2:$A$7500,0),$E25+2)=Команды!$AJ$18,TRUE,FALSE),IF(INDEX(Команды!$A$2:$AN$7500,MATCH(P$3,Команды!$A$2:$A$7500,0),$E25+2)=Команды!$AJ$19,TRUE,FALSE)),INDEX(Команды!$AJ$2:$AL$19,MATCH(INDEX(Команды!$A$2:$AN$7500,MATCH(P$3,Команды!$A$2:$A$7500,0),$E25+2),Команды!$AJ$2:$AJ$19,0),3),0)</f>
        <v>0.83333333333333337</v>
      </c>
      <c r="R25" s="342"/>
      <c r="S25" s="174">
        <f>IF(OR(IF(INDEX(Команды!$A$2:$AN$7500,MATCH(S$3,Команды!$A$2:$A$7500,0),$E25+2)=Команды!$AJ$2,TRUE,FALSE),IF(INDEX(Команды!$A$2:$AN$7500,MATCH(S$3,Команды!$A$2:$A$7500,0),$E25+2)=Команды!$AJ$3,TRUE,FALSE),IF(INDEX(Команды!$A$2:$AN$7500,MATCH(S$3,Команды!$A$2:$A$7500,0),$E25+2)=Команды!$AJ$4,TRUE,FALSE),IF(INDEX(Команды!$A$2:$AN$7500,MATCH(S$3,Команды!$A$2:$A$7500,0),$E25+2)=Команды!$AJ$5,TRUE,FALSE),IF(INDEX(Команды!$A$2:$AN$7500,MATCH(S$3,Команды!$A$2:$A$7500,0),$E25+2)=Команды!$AJ$6,TRUE,FALSE),IF(INDEX(Команды!$A$2:$AN$7500,MATCH(S$3,Команды!$A$2:$A$7500,0),$E25+2)=Команды!$AJ$7,TRUE,FALSE),IF(INDEX(Команды!$A$2:$AN$7500,MATCH(S$3,Команды!$A$2:$A$7500,0),$E25+2)=Команды!$AJ$8,TRUE,FALSE),IF(INDEX(Команды!$A$2:$AN$7500,MATCH(S$3,Команды!$A$2:$A$7500,0),$E25+2)=Команды!$AJ$9,TRUE,FALSE),IF(INDEX(Команды!$A$2:$AN$7500,MATCH(S$3,Команды!$A$2:$A$7500,0),$E25+2)=Команды!$AJ$10,TRUE,FALSE),IF(INDEX(Команды!$A$2:$AN$7500,MATCH(S$3,Команды!$A$2:$A$7500,0),$E25+2)=Команды!$AJ$11,TRUE,FALSE),IF(INDEX(Команды!$A$2:$AN$7500,MATCH(S$3,Команды!$A$2:$A$7500,0),$E25+2)=Команды!$AJ$12,TRUE,FALSE),IF(INDEX(Команды!$A$2:$AN$7500,MATCH(S$3,Команды!$A$2:$A$7500,0),$E25+2)=Команды!$AJ$13,TRUE,FALSE),IF(INDEX(Команды!$A$2:$AN$7500,MATCH(S$3,Команды!$A$2:$A$7500,0),$E25+2)=Команды!$AJ$14,TRUE,FALSE),IF(INDEX(Команды!$A$2:$AN$7500,MATCH(S$3,Команды!$A$2:$A$7500,0),$E25+2)=Команды!$AJ$15,TRUE,FALSE),IF(INDEX(Команды!$A$2:$AN$7500,MATCH(S$3,Команды!$A$2:$A$7500,0),$E25+2)=Команды!$AJ$16,TRUE,FALSE),,IF(INDEX(Команды!$A$2:$AN$7500,MATCH(S$3,Команды!$A$2:$A$7500,0),$E25+2)=Команды!$AJ$17,TRUE,FALSE),,IF(INDEX(Команды!$A$2:$AN$7500,MATCH(S$3,Команды!$A$2:$A$7500,0),$E25+2)=Команды!$AJ$18,TRUE,FALSE),,IF(INDEX(Команды!$A$2:$AN$7500,MATCH(S$3,Команды!$A$2:$A$7500,0),$E25+2)=Команды!$AJ$19,TRUE,FALSE)),INDEX(Команды!$AJ$2:$AK$19,MATCH(INDEX(Команды!$A$2:$AN$7500,MATCH(S$3,Команды!$A$2:$A$7500,0),$E25+2),Команды!$AJ$2:$AJ$19,0),2),0)</f>
        <v>0.64583333333333337</v>
      </c>
      <c r="T25" s="175">
        <f>IF(OR(IF(INDEX(Команды!$A$2:$AN$7500,MATCH(S$3,Команды!$A$2:$A$7500,0),$E25+2)=Команды!$AJ$2,TRUE,FALSE),IF(INDEX(Команды!$A$2:$AN$7500,MATCH(S$3,Команды!$A$2:$A$7500,0),$E25+2)=Команды!$AJ$3,TRUE,FALSE),IF(INDEX(Команды!$A$2:$AN$7500,MATCH(S$3,Команды!$A$2:$A$7500,0),$E25+2)=Команды!$AJ$4,TRUE,FALSE),IF(INDEX(Команды!$A$2:$AN$7500,MATCH(S$3,Команды!$A$2:$A$7500,0),$E25+2)=Команды!$AJ$5,TRUE,FALSE),IF(INDEX(Команды!$A$2:$AN$7500,MATCH(S$3,Команды!$A$2:$A$7500,0),$E25+2)=Команды!$AJ$6,TRUE,FALSE),IF(INDEX(Команды!$A$2:$AN$7500,MATCH(S$3,Команды!$A$2:$A$7500,0),$E25+2)=Команды!$AJ$7,TRUE,FALSE),IF(INDEX(Команды!$A$2:$AN$7500,MATCH(S$3,Команды!$A$2:$A$7500,0),$E25+2)=Команды!$AJ$8,TRUE,FALSE),IF(INDEX(Команды!$A$2:$AN$7500,MATCH(S$3,Команды!$A$2:$A$7500,0),$E25+2)=Команды!$AJ$9,TRUE,FALSE),IF(INDEX(Команды!$A$2:$AN$7500,MATCH(S$3,Команды!$A$2:$A$7500,0),$E25+2)=Команды!$AJ$10,TRUE,FALSE),IF(INDEX(Команды!$A$2:$AN$7500,MATCH(S$3,Команды!$A$2:$A$7500,0),$E25+2)=Команды!$AJ$11,TRUE,FALSE),IF(INDEX(Команды!$A$2:$AN$7500,MATCH(S$3,Команды!$A$2:$A$7500,0),$E25+2)=Команды!$AJ$12,TRUE,FALSE),IF(INDEX(Команды!$A$2:$AN$7500,MATCH(S$3,Команды!$A$2:$A$7500,0),$E25+2)=Команды!$AJ$13,TRUE,FALSE),IF(INDEX(Команды!$A$2:$AN$7500,MATCH(S$3,Команды!$A$2:$A$7500,0),$E25+2)=Команды!$AJ$14,TRUE,FALSE),IF(INDEX(Команды!$A$2:$AN$7500,MATCH(S$3,Команды!$A$2:$A$7500,0),$E25+2)=Команды!$AJ$15,TRUE,FALSE),IF(INDEX(Команды!$A$2:$AN$7500,MATCH(S$3,Команды!$A$2:$A$7500,0),$E25+2)=Команды!$AJ$16,TRUE,FALSE),IF(INDEX(Команды!$A$2:$AN$7500,MATCH(S$3,Команды!$A$2:$A$7500,0),$E25+2)=Команды!$AJ$17,TRUE,FALSE),IF(INDEX(Команды!$A$2:$AN$7500,MATCH(S$3,Команды!$A$2:$A$7500,0),$E25+2)=Команды!$AJ$18,TRUE,FALSE),IF(INDEX(Команды!$A$2:$AN$7500,MATCH(S$3,Команды!$A$2:$A$7500,0),$E25+2)=Команды!$AJ$19,TRUE,FALSE)),INDEX(Команды!$AJ$2:$AL$19,MATCH(INDEX(Команды!$A$2:$AN$7500,MATCH(S$3,Команды!$A$2:$A$7500,0),$E25+2),Команды!$AJ$2:$AJ$19,0),3),0)</f>
        <v>1.0208333333333333</v>
      </c>
      <c r="U25" s="342"/>
      <c r="V25" s="174">
        <f>IF(OR(IF(INDEX(Команды!$A$2:$AN$7500,MATCH(V$3,Команды!$A$2:$A$7500,0),$E25+2)=Команды!$AJ$2,TRUE,FALSE),IF(INDEX(Команды!$A$2:$AN$7500,MATCH(V$3,Команды!$A$2:$A$7500,0),$E25+2)=Команды!$AJ$3,TRUE,FALSE),IF(INDEX(Команды!$A$2:$AN$7500,MATCH(V$3,Команды!$A$2:$A$7500,0),$E25+2)=Команды!$AJ$4,TRUE,FALSE),IF(INDEX(Команды!$A$2:$AN$7500,MATCH(V$3,Команды!$A$2:$A$7500,0),$E25+2)=Команды!$AJ$5,TRUE,FALSE),IF(INDEX(Команды!$A$2:$AN$7500,MATCH(V$3,Команды!$A$2:$A$7500,0),$E25+2)=Команды!$AJ$6,TRUE,FALSE),IF(INDEX(Команды!$A$2:$AN$7500,MATCH(V$3,Команды!$A$2:$A$7500,0),$E25+2)=Команды!$AJ$7,TRUE,FALSE),IF(INDEX(Команды!$A$2:$AN$7500,MATCH(V$3,Команды!$A$2:$A$7500,0),$E25+2)=Команды!$AJ$8,TRUE,FALSE),IF(INDEX(Команды!$A$2:$AN$7500,MATCH(V$3,Команды!$A$2:$A$7500,0),$E25+2)=Команды!$AJ$9,TRUE,FALSE),IF(INDEX(Команды!$A$2:$AN$7500,MATCH(V$3,Команды!$A$2:$A$7500,0),$E25+2)=Команды!$AJ$10,TRUE,FALSE),IF(INDEX(Команды!$A$2:$AN$7500,MATCH(V$3,Команды!$A$2:$A$7500,0),$E25+2)=Команды!$AJ$11,TRUE,FALSE),IF(INDEX(Команды!$A$2:$AN$7500,MATCH(V$3,Команды!$A$2:$A$7500,0),$E25+2)=Команды!$AJ$12,TRUE,FALSE),IF(INDEX(Команды!$A$2:$AN$7500,MATCH(V$3,Команды!$A$2:$A$7500,0),$E25+2)=Команды!$AJ$13,TRUE,FALSE),IF(INDEX(Команды!$A$2:$AN$7500,MATCH(V$3,Команды!$A$2:$A$7500,0),$E25+2)=Команды!$AJ$14,TRUE,FALSE),IF(INDEX(Команды!$A$2:$AN$7500,MATCH(V$3,Команды!$A$2:$A$7500,0),$E25+2)=Команды!$AJ$15,TRUE,FALSE),IF(INDEX(Команды!$A$2:$AN$7500,MATCH(V$3,Команды!$A$2:$A$7500,0),$E25+2)=Команды!$AJ$16,TRUE,FALSE),,IF(INDEX(Команды!$A$2:$AN$7500,MATCH(V$3,Команды!$A$2:$A$7500,0),$E25+2)=Команды!$AJ$17,TRUE,FALSE),,IF(INDEX(Команды!$A$2:$AN$7500,MATCH(V$3,Команды!$A$2:$A$7500,0),$E25+2)=Команды!$AJ$18,TRUE,FALSE),,IF(INDEX(Команды!$A$2:$AN$7500,MATCH(V$3,Команды!$A$2:$A$7500,0),$E25+2)=Команды!$AJ$19,TRUE,FALSE)),INDEX(Команды!$AJ$2:$AK$19,MATCH(INDEX(Команды!$A$2:$AN$7500,MATCH(V$3,Команды!$A$2:$A$7500,0),$E25+2),Команды!$AJ$2:$AJ$19,0),2),0)</f>
        <v>0.64583333333333337</v>
      </c>
      <c r="W25" s="175">
        <f>IF(OR(IF(INDEX(Команды!$A$2:$AN$7500,MATCH(V$3,Команды!$A$2:$A$7500,0),$E25+2)=Команды!$AJ$2,TRUE,FALSE),IF(INDEX(Команды!$A$2:$AN$7500,MATCH(V$3,Команды!$A$2:$A$7500,0),$E25+2)=Команды!$AJ$3,TRUE,FALSE),IF(INDEX(Команды!$A$2:$AN$7500,MATCH(V$3,Команды!$A$2:$A$7500,0),$E25+2)=Команды!$AJ$4,TRUE,FALSE),IF(INDEX(Команды!$A$2:$AN$7500,MATCH(V$3,Команды!$A$2:$A$7500,0),$E25+2)=Команды!$AJ$5,TRUE,FALSE),IF(INDEX(Команды!$A$2:$AN$7500,MATCH(V$3,Команды!$A$2:$A$7500,0),$E25+2)=Команды!$AJ$6,TRUE,FALSE),IF(INDEX(Команды!$A$2:$AN$7500,MATCH(V$3,Команды!$A$2:$A$7500,0),$E25+2)=Команды!$AJ$7,TRUE,FALSE),IF(INDEX(Команды!$A$2:$AN$7500,MATCH(V$3,Команды!$A$2:$A$7500,0),$E25+2)=Команды!$AJ$8,TRUE,FALSE),IF(INDEX(Команды!$A$2:$AN$7500,MATCH(V$3,Команды!$A$2:$A$7500,0),$E25+2)=Команды!$AJ$9,TRUE,FALSE),IF(INDEX(Команды!$A$2:$AN$7500,MATCH(V$3,Команды!$A$2:$A$7500,0),$E25+2)=Команды!$AJ$10,TRUE,FALSE),IF(INDEX(Команды!$A$2:$AN$7500,MATCH(V$3,Команды!$A$2:$A$7500,0),$E25+2)=Команды!$AJ$11,TRUE,FALSE),IF(INDEX(Команды!$A$2:$AN$7500,MATCH(V$3,Команды!$A$2:$A$7500,0),$E25+2)=Команды!$AJ$12,TRUE,FALSE),IF(INDEX(Команды!$A$2:$AN$7500,MATCH(V$3,Команды!$A$2:$A$7500,0),$E25+2)=Команды!$AJ$13,TRUE,FALSE),IF(INDEX(Команды!$A$2:$AN$7500,MATCH(V$3,Команды!$A$2:$A$7500,0),$E25+2)=Команды!$AJ$14,TRUE,FALSE),IF(INDEX(Команды!$A$2:$AN$7500,MATCH(V$3,Команды!$A$2:$A$7500,0),$E25+2)=Команды!$AJ$15,TRUE,FALSE),IF(INDEX(Команды!$A$2:$AN$7500,MATCH(V$3,Команды!$A$2:$A$7500,0),$E25+2)=Команды!$AJ$16,TRUE,FALSE),IF(INDEX(Команды!$A$2:$AN$7500,MATCH(V$3,Команды!$A$2:$A$7500,0),$E25+2)=Команды!$AJ$17,TRUE,FALSE),IF(INDEX(Команды!$A$2:$AN$7500,MATCH(V$3,Команды!$A$2:$A$7500,0),$E25+2)=Команды!$AJ$18,TRUE,FALSE),IF(INDEX(Команды!$A$2:$AN$7500,MATCH(V$3,Команды!$A$2:$A$7500,0),$E25+2)=Команды!$AJ$19,TRUE,FALSE)),INDEX(Команды!$AJ$2:$AL$19,MATCH(INDEX(Команды!$A$2:$AN$7500,MATCH(V$3,Команды!$A$2:$A$7500,0),$E25+2),Команды!$AJ$2:$AJ$19,0),3),0)</f>
        <v>1.0208333333333333</v>
      </c>
      <c r="X25" s="342"/>
      <c r="Y25" s="174" t="str">
        <f>IF(OR(IF(INDEX(Команды!$A$2:$AN$7500,MATCH(Y$3,Команды!$A$2:$A$7500,0),$E25+2)=Команды!$AJ$2,TRUE,FALSE),IF(INDEX(Команды!$A$2:$AN$7500,MATCH(Y$3,Команды!$A$2:$A$7500,0),$E25+2)=Команды!$AJ$3,TRUE,FALSE),IF(INDEX(Команды!$A$2:$AN$7500,MATCH(Y$3,Команды!$A$2:$A$7500,0),$E25+2)=Команды!$AJ$4,TRUE,FALSE),IF(INDEX(Команды!$A$2:$AN$7500,MATCH(Y$3,Команды!$A$2:$A$7500,0),$E25+2)=Команды!$AJ$5,TRUE,FALSE),IF(INDEX(Команды!$A$2:$AN$7500,MATCH(Y$3,Команды!$A$2:$A$7500,0),$E25+2)=Команды!$AJ$6,TRUE,FALSE),IF(INDEX(Команды!$A$2:$AN$7500,MATCH(Y$3,Команды!$A$2:$A$7500,0),$E25+2)=Команды!$AJ$7,TRUE,FALSE),IF(INDEX(Команды!$A$2:$AN$7500,MATCH(Y$3,Команды!$A$2:$A$7500,0),$E25+2)=Команды!$AJ$8,TRUE,FALSE),IF(INDEX(Команды!$A$2:$AN$7500,MATCH(Y$3,Команды!$A$2:$A$7500,0),$E25+2)=Команды!$AJ$9,TRUE,FALSE),IF(INDEX(Команды!$A$2:$AN$7500,MATCH(Y$3,Команды!$A$2:$A$7500,0),$E25+2)=Команды!$AJ$10,TRUE,FALSE),IF(INDEX(Команды!$A$2:$AN$7500,MATCH(Y$3,Команды!$A$2:$A$7500,0),$E25+2)=Команды!$AJ$11,TRUE,FALSE),IF(INDEX(Команды!$A$2:$AN$7500,MATCH(Y$3,Команды!$A$2:$A$7500,0),$E25+2)=Команды!$AJ$12,TRUE,FALSE),IF(INDEX(Команды!$A$2:$AN$7500,MATCH(Y$3,Команды!$A$2:$A$7500,0),$E25+2)=Команды!$AJ$13,TRUE,FALSE),IF(INDEX(Команды!$A$2:$AN$7500,MATCH(Y$3,Команды!$A$2:$A$7500,0),$E25+2)=Команды!$AJ$14,TRUE,FALSE),IF(INDEX(Команды!$A$2:$AN$7500,MATCH(Y$3,Команды!$A$2:$A$7500,0),$E25+2)=Команды!$AJ$15,TRUE,FALSE),IF(INDEX(Команды!$A$2:$AN$7500,MATCH(Y$3,Команды!$A$2:$A$7500,0),$E25+2)=Команды!$AJ$16,TRUE,FALSE),,IF(INDEX(Команды!$A$2:$AN$7500,MATCH(Y$3,Команды!$A$2:$A$7500,0),$E25+2)=Команды!$AJ$17,TRUE,FALSE),,IF(INDEX(Команды!$A$2:$AN$7500,MATCH(Y$3,Команды!$A$2:$A$7500,0),$E25+2)=Команды!$AJ$18,TRUE,FALSE),,IF(INDEX(Команды!$A$2:$AN$7500,MATCH(Y$3,Команды!$A$2:$A$7500,0),$E25+2)=Команды!$AJ$19,TRUE,FALSE)),INDEX(Команды!$AJ$2:$AK$19,MATCH(INDEX(Команды!$A$2:$AN$7500,MATCH(Y$3,Команды!$A$2:$A$7500,0),$E25+2),Команды!$AJ$2:$AJ$19,0),2),0)</f>
        <v>В</v>
      </c>
      <c r="Z25" s="175" t="str">
        <f>IF(OR(IF(INDEX(Команды!$A$2:$AN$7500,MATCH(Y$3,Команды!$A$2:$A$7500,0),$E25+2)=Команды!$AJ$2,TRUE,FALSE),IF(INDEX(Команды!$A$2:$AN$7500,MATCH(Y$3,Команды!$A$2:$A$7500,0),$E25+2)=Команды!$AJ$3,TRUE,FALSE),IF(INDEX(Команды!$A$2:$AN$7500,MATCH(Y$3,Команды!$A$2:$A$7500,0),$E25+2)=Команды!$AJ$4,TRUE,FALSE),IF(INDEX(Команды!$A$2:$AN$7500,MATCH(Y$3,Команды!$A$2:$A$7500,0),$E25+2)=Команды!$AJ$5,TRUE,FALSE),IF(INDEX(Команды!$A$2:$AN$7500,MATCH(Y$3,Команды!$A$2:$A$7500,0),$E25+2)=Команды!$AJ$6,TRUE,FALSE),IF(INDEX(Команды!$A$2:$AN$7500,MATCH(Y$3,Команды!$A$2:$A$7500,0),$E25+2)=Команды!$AJ$7,TRUE,FALSE),IF(INDEX(Команды!$A$2:$AN$7500,MATCH(Y$3,Команды!$A$2:$A$7500,0),$E25+2)=Команды!$AJ$8,TRUE,FALSE),IF(INDEX(Команды!$A$2:$AN$7500,MATCH(Y$3,Команды!$A$2:$A$7500,0),$E25+2)=Команды!$AJ$9,TRUE,FALSE),IF(INDEX(Команды!$A$2:$AN$7500,MATCH(Y$3,Команды!$A$2:$A$7500,0),$E25+2)=Команды!$AJ$10,TRUE,FALSE),IF(INDEX(Команды!$A$2:$AN$7500,MATCH(Y$3,Команды!$A$2:$A$7500,0),$E25+2)=Команды!$AJ$11,TRUE,FALSE),IF(INDEX(Команды!$A$2:$AN$7500,MATCH(Y$3,Команды!$A$2:$A$7500,0),$E25+2)=Команды!$AJ$12,TRUE,FALSE),IF(INDEX(Команды!$A$2:$AN$7500,MATCH(Y$3,Команды!$A$2:$A$7500,0),$E25+2)=Команды!$AJ$13,TRUE,FALSE),IF(INDEX(Команды!$A$2:$AN$7500,MATCH(Y$3,Команды!$A$2:$A$7500,0),$E25+2)=Команды!$AJ$14,TRUE,FALSE),IF(INDEX(Команды!$A$2:$AN$7500,MATCH(Y$3,Команды!$A$2:$A$7500,0),$E25+2)=Команды!$AJ$15,TRUE,FALSE),IF(INDEX(Команды!$A$2:$AN$7500,MATCH(Y$3,Команды!$A$2:$A$7500,0),$E25+2)=Команды!$AJ$16,TRUE,FALSE),IF(INDEX(Команды!$A$2:$AN$7500,MATCH(Y$3,Команды!$A$2:$A$7500,0),$E25+2)=Команды!$AJ$17,TRUE,FALSE),IF(INDEX(Команды!$A$2:$AN$7500,MATCH(Y$3,Команды!$A$2:$A$7500,0),$E25+2)=Команды!$AJ$18,TRUE,FALSE),IF(INDEX(Команды!$A$2:$AN$7500,MATCH(Y$3,Команды!$A$2:$A$7500,0),$E25+2)=Команды!$AJ$19,TRUE,FALSE)),INDEX(Команды!$AJ$2:$AL$19,MATCH(INDEX(Команды!$A$2:$AN$7500,MATCH(Y$3,Команды!$A$2:$A$7500,0),$E25+2),Команды!$AJ$2:$AJ$19,0),3),0)</f>
        <v>В</v>
      </c>
      <c r="AA25" s="342"/>
      <c r="AB25" s="174" t="str">
        <f>IF(OR(IF(INDEX(Команды!$A$2:$AN$7500,MATCH(AB$3,Команды!$A$2:$A$7500,0),$E25+2)=Команды!$AJ$2,TRUE,FALSE),IF(INDEX(Команды!$A$2:$AN$7500,MATCH(AB$3,Команды!$A$2:$A$7500,0),$E25+2)=Команды!$AJ$3,TRUE,FALSE),IF(INDEX(Команды!$A$2:$AN$7500,MATCH(AB$3,Команды!$A$2:$A$7500,0),$E25+2)=Команды!$AJ$4,TRUE,FALSE),IF(INDEX(Команды!$A$2:$AN$7500,MATCH(AB$3,Команды!$A$2:$A$7500,0),$E25+2)=Команды!$AJ$5,TRUE,FALSE),IF(INDEX(Команды!$A$2:$AN$7500,MATCH(AB$3,Команды!$A$2:$A$7500,0),$E25+2)=Команды!$AJ$6,TRUE,FALSE),IF(INDEX(Команды!$A$2:$AN$7500,MATCH(AB$3,Команды!$A$2:$A$7500,0),$E25+2)=Команды!$AJ$7,TRUE,FALSE),IF(INDEX(Команды!$A$2:$AN$7500,MATCH(AB$3,Команды!$A$2:$A$7500,0),$E25+2)=Команды!$AJ$8,TRUE,FALSE),IF(INDEX(Команды!$A$2:$AN$7500,MATCH(AB$3,Команды!$A$2:$A$7500,0),$E25+2)=Команды!$AJ$9,TRUE,FALSE),IF(INDEX(Команды!$A$2:$AN$7500,MATCH(AB$3,Команды!$A$2:$A$7500,0),$E25+2)=Команды!$AJ$10,TRUE,FALSE),IF(INDEX(Команды!$A$2:$AN$7500,MATCH(AB$3,Команды!$A$2:$A$7500,0),$E25+2)=Команды!$AJ$11,TRUE,FALSE),IF(INDEX(Команды!$A$2:$AN$7500,MATCH(AB$3,Команды!$A$2:$A$7500,0),$E25+2)=Команды!$AJ$12,TRUE,FALSE),IF(INDEX(Команды!$A$2:$AN$7500,MATCH(AB$3,Команды!$A$2:$A$7500,0),$E25+2)=Команды!$AJ$13,TRUE,FALSE),IF(INDEX(Команды!$A$2:$AN$7500,MATCH(AB$3,Команды!$A$2:$A$7500,0),$E25+2)=Команды!$AJ$14,TRUE,FALSE),IF(INDEX(Команды!$A$2:$AN$7500,MATCH(AB$3,Команды!$A$2:$A$7500,0),$E25+2)=Команды!$AJ$15,TRUE,FALSE),IF(INDEX(Команды!$A$2:$AN$7500,MATCH(AB$3,Команды!$A$2:$A$7500,0),$E25+2)=Команды!$AJ$16,TRUE,FALSE),,IF(INDEX(Команды!$A$2:$AN$7500,MATCH(AB$3,Команды!$A$2:$A$7500,0),$E25+2)=Команды!$AJ$17,TRUE,FALSE),,IF(INDEX(Команды!$A$2:$AN$7500,MATCH(AB$3,Команды!$A$2:$A$7500,0),$E25+2)=Команды!$AJ$18,TRUE,FALSE),,IF(INDEX(Команды!$A$2:$AN$7500,MATCH(AB$3,Команды!$A$2:$A$7500,0),$E25+2)=Команды!$AJ$19,TRUE,FALSE)),INDEX(Команды!$AJ$2:$AK$19,MATCH(INDEX(Команды!$A$2:$AN$7500,MATCH(AB$3,Команды!$A$2:$A$7500,0),$E25+2),Команды!$AJ$2:$AJ$19,0),2),0)</f>
        <v>В</v>
      </c>
      <c r="AC25" s="175" t="str">
        <f>IF(OR(IF(INDEX(Команды!$A$2:$AN$7500,MATCH(AB$3,Команды!$A$2:$A$7500,0),$E25+2)=Команды!$AJ$2,TRUE,FALSE),IF(INDEX(Команды!$A$2:$AN$7500,MATCH(AB$3,Команды!$A$2:$A$7500,0),$E25+2)=Команды!$AJ$3,TRUE,FALSE),IF(INDEX(Команды!$A$2:$AN$7500,MATCH(AB$3,Команды!$A$2:$A$7500,0),$E25+2)=Команды!$AJ$4,TRUE,FALSE),IF(INDEX(Команды!$A$2:$AN$7500,MATCH(AB$3,Команды!$A$2:$A$7500,0),$E25+2)=Команды!$AJ$5,TRUE,FALSE),IF(INDEX(Команды!$A$2:$AN$7500,MATCH(AB$3,Команды!$A$2:$A$7500,0),$E25+2)=Команды!$AJ$6,TRUE,FALSE),IF(INDEX(Команды!$A$2:$AN$7500,MATCH(AB$3,Команды!$A$2:$A$7500,0),$E25+2)=Команды!$AJ$7,TRUE,FALSE),IF(INDEX(Команды!$A$2:$AN$7500,MATCH(AB$3,Команды!$A$2:$A$7500,0),$E25+2)=Команды!$AJ$8,TRUE,FALSE),IF(INDEX(Команды!$A$2:$AN$7500,MATCH(AB$3,Команды!$A$2:$A$7500,0),$E25+2)=Команды!$AJ$9,TRUE,FALSE),IF(INDEX(Команды!$A$2:$AN$7500,MATCH(AB$3,Команды!$A$2:$A$7500,0),$E25+2)=Команды!$AJ$10,TRUE,FALSE),IF(INDEX(Команды!$A$2:$AN$7500,MATCH(AB$3,Команды!$A$2:$A$7500,0),$E25+2)=Команды!$AJ$11,TRUE,FALSE),IF(INDEX(Команды!$A$2:$AN$7500,MATCH(AB$3,Команды!$A$2:$A$7500,0),$E25+2)=Команды!$AJ$12,TRUE,FALSE),IF(INDEX(Команды!$A$2:$AN$7500,MATCH(AB$3,Команды!$A$2:$A$7500,0),$E25+2)=Команды!$AJ$13,TRUE,FALSE),IF(INDEX(Команды!$A$2:$AN$7500,MATCH(AB$3,Команды!$A$2:$A$7500,0),$E25+2)=Команды!$AJ$14,TRUE,FALSE),IF(INDEX(Команды!$A$2:$AN$7500,MATCH(AB$3,Команды!$A$2:$A$7500,0),$E25+2)=Команды!$AJ$15,TRUE,FALSE),IF(INDEX(Команды!$A$2:$AN$7500,MATCH(AB$3,Команды!$A$2:$A$7500,0),$E25+2)=Команды!$AJ$16,TRUE,FALSE),IF(INDEX(Команды!$A$2:$AN$7500,MATCH(AB$3,Команды!$A$2:$A$7500,0),$E25+2)=Команды!$AJ$17,TRUE,FALSE),IF(INDEX(Команды!$A$2:$AN$7500,MATCH(AB$3,Команды!$A$2:$A$7500,0),$E25+2)=Команды!$AJ$18,TRUE,FALSE),IF(INDEX(Команды!$A$2:$AN$7500,MATCH(AB$3,Команды!$A$2:$A$7500,0),$E25+2)=Команды!$AJ$19,TRUE,FALSE)),INDEX(Команды!$AJ$2:$AL$19,MATCH(INDEX(Команды!$A$2:$AN$7500,MATCH(AB$3,Команды!$A$2:$A$7500,0),$E25+2),Команды!$AJ$2:$AJ$19,0),3),0)</f>
        <v>В</v>
      </c>
      <c r="AD25" s="342"/>
      <c r="AE25" s="174">
        <f>IF(OR(IF(INDEX(Команды!$A$2:$AN$7500,MATCH(AE$3,Команды!$A$2:$A$7500,0),$E25+2)=Команды!$AJ$2,TRUE,FALSE),IF(INDEX(Команды!$A$2:$AN$7500,MATCH(AE$3,Команды!$A$2:$A$7500,0),$E25+2)=Команды!$AJ$3,TRUE,FALSE),IF(INDEX(Команды!$A$2:$AN$7500,MATCH(AE$3,Команды!$A$2:$A$7500,0),$E25+2)=Команды!$AJ$4,TRUE,FALSE),IF(INDEX(Команды!$A$2:$AN$7500,MATCH(AE$3,Команды!$A$2:$A$7500,0),$E25+2)=Команды!$AJ$5,TRUE,FALSE),IF(INDEX(Команды!$A$2:$AN$7500,MATCH(AE$3,Команды!$A$2:$A$7500,0),$E25+2)=Команды!$AJ$6,TRUE,FALSE),IF(INDEX(Команды!$A$2:$AN$7500,MATCH(AE$3,Команды!$A$2:$A$7500,0),$E25+2)=Команды!$AJ$7,TRUE,FALSE),IF(INDEX(Команды!$A$2:$AN$7500,MATCH(AE$3,Команды!$A$2:$A$7500,0),$E25+2)=Команды!$AJ$8,TRUE,FALSE),IF(INDEX(Команды!$A$2:$AN$7500,MATCH(AE$3,Команды!$A$2:$A$7500,0),$E25+2)=Команды!$AJ$9,TRUE,FALSE),IF(INDEX(Команды!$A$2:$AN$7500,MATCH(AE$3,Команды!$A$2:$A$7500,0),$E25+2)=Команды!$AJ$10,TRUE,FALSE),IF(INDEX(Команды!$A$2:$AN$7500,MATCH(AE$3,Команды!$A$2:$A$7500,0),$E25+2)=Команды!$AJ$11,TRUE,FALSE),IF(INDEX(Команды!$A$2:$AN$7500,MATCH(AE$3,Команды!$A$2:$A$7500,0),$E25+2)=Команды!$AJ$12,TRUE,FALSE),IF(INDEX(Команды!$A$2:$AN$7500,MATCH(AE$3,Команды!$A$2:$A$7500,0),$E25+2)=Команды!$AJ$13,TRUE,FALSE),IF(INDEX(Команды!$A$2:$AN$7500,MATCH(AE$3,Команды!$A$2:$A$7500,0),$E25+2)=Команды!$AJ$14,TRUE,FALSE),IF(INDEX(Команды!$A$2:$AN$7500,MATCH(AE$3,Команды!$A$2:$A$7500,0),$E25+2)=Команды!$AJ$15,TRUE,FALSE),IF(INDEX(Команды!$A$2:$AN$7500,MATCH(AE$3,Команды!$A$2:$A$7500,0),$E25+2)=Команды!$AJ$16,TRUE,FALSE),,IF(INDEX(Команды!$A$2:$AN$7500,MATCH(AE$3,Команды!$A$2:$A$7500,0),$E25+2)=Команды!$AJ$17,TRUE,FALSE),,IF(INDEX(Команды!$A$2:$AN$7500,MATCH(AE$3,Команды!$A$2:$A$7500,0),$E25+2)=Команды!$AJ$18,TRUE,FALSE),,IF(INDEX(Команды!$A$2:$AN$7500,MATCH(AE$3,Команды!$A$2:$A$7500,0),$E25+2)=Команды!$AJ$19,TRUE,FALSE)),INDEX(Команды!$AJ$2:$AK$19,MATCH(INDEX(Команды!$A$2:$AN$7500,MATCH(AE$3,Команды!$A$2:$A$7500,0),$E25+2),Команды!$AJ$2:$AJ$19,0),2),0)</f>
        <v>0.33333333333333331</v>
      </c>
      <c r="AF25" s="175">
        <f>IF(OR(IF(INDEX(Команды!$A$2:$AN$7500,MATCH(AE$3,Команды!$A$2:$A$7500,0),$E25+2)=Команды!$AJ$2,TRUE,FALSE),IF(INDEX(Команды!$A$2:$AN$7500,MATCH(AE$3,Команды!$A$2:$A$7500,0),$E25+2)=Команды!$AJ$3,TRUE,FALSE),IF(INDEX(Команды!$A$2:$AN$7500,MATCH(AE$3,Команды!$A$2:$A$7500,0),$E25+2)=Команды!$AJ$4,TRUE,FALSE),IF(INDEX(Команды!$A$2:$AN$7500,MATCH(AE$3,Команды!$A$2:$A$7500,0),$E25+2)=Команды!$AJ$5,TRUE,FALSE),IF(INDEX(Команды!$A$2:$AN$7500,MATCH(AE$3,Команды!$A$2:$A$7500,0),$E25+2)=Команды!$AJ$6,TRUE,FALSE),IF(INDEX(Команды!$A$2:$AN$7500,MATCH(AE$3,Команды!$A$2:$A$7500,0),$E25+2)=Команды!$AJ$7,TRUE,FALSE),IF(INDEX(Команды!$A$2:$AN$7500,MATCH(AE$3,Команды!$A$2:$A$7500,0),$E25+2)=Команды!$AJ$8,TRUE,FALSE),IF(INDEX(Команды!$A$2:$AN$7500,MATCH(AE$3,Команды!$A$2:$A$7500,0),$E25+2)=Команды!$AJ$9,TRUE,FALSE),IF(INDEX(Команды!$A$2:$AN$7500,MATCH(AE$3,Команды!$A$2:$A$7500,0),$E25+2)=Команды!$AJ$10,TRUE,FALSE),IF(INDEX(Команды!$A$2:$AN$7500,MATCH(AE$3,Команды!$A$2:$A$7500,0),$E25+2)=Команды!$AJ$11,TRUE,FALSE),IF(INDEX(Команды!$A$2:$AN$7500,MATCH(AE$3,Команды!$A$2:$A$7500,0),$E25+2)=Команды!$AJ$12,TRUE,FALSE),IF(INDEX(Команды!$A$2:$AN$7500,MATCH(AE$3,Команды!$A$2:$A$7500,0),$E25+2)=Команды!$AJ$13,TRUE,FALSE),IF(INDEX(Команды!$A$2:$AN$7500,MATCH(AE$3,Команды!$A$2:$A$7500,0),$E25+2)=Команды!$AJ$14,TRUE,FALSE),IF(INDEX(Команды!$A$2:$AN$7500,MATCH(AE$3,Команды!$A$2:$A$7500,0),$E25+2)=Команды!$AJ$15,TRUE,FALSE),IF(INDEX(Команды!$A$2:$AN$7500,MATCH(AE$3,Команды!$A$2:$A$7500,0),$E25+2)=Команды!$AJ$16,TRUE,FALSE),IF(INDEX(Команды!$A$2:$AN$7500,MATCH(AE$3,Команды!$A$2:$A$7500,0),$E25+2)=Команды!$AJ$17,TRUE,FALSE),IF(INDEX(Команды!$A$2:$AN$7500,MATCH(AE$3,Команды!$A$2:$A$7500,0),$E25+2)=Команды!$AJ$18,TRUE,FALSE),IF(INDEX(Команды!$A$2:$AN$7500,MATCH(AE$3,Команды!$A$2:$A$7500,0),$E25+2)=Команды!$AJ$19,TRUE,FALSE)),INDEX(Команды!$AJ$2:$AL$19,MATCH(INDEX(Команды!$A$2:$AN$7500,MATCH(AE$3,Команды!$A$2:$A$7500,0),$E25+2),Команды!$AJ$2:$AJ$19,0),3),0)</f>
        <v>0.70833333333333337</v>
      </c>
      <c r="AG25" s="342"/>
      <c r="AH25" s="174">
        <f>IF(OR(IF(INDEX(Команды!$A$2:$AN$7500,MATCH(AH$3,Команды!$A$2:$A$7500,0),$E25+2)=Команды!$AJ$2,TRUE,FALSE),IF(INDEX(Команды!$A$2:$AN$7500,MATCH(AH$3,Команды!$A$2:$A$7500,0),$E25+2)=Команды!$AJ$3,TRUE,FALSE),IF(INDEX(Команды!$A$2:$AN$7500,MATCH(AH$3,Команды!$A$2:$A$7500,0),$E25+2)=Команды!$AJ$4,TRUE,FALSE),IF(INDEX(Команды!$A$2:$AN$7500,MATCH(AH$3,Команды!$A$2:$A$7500,0),$E25+2)=Команды!$AJ$5,TRUE,FALSE),IF(INDEX(Команды!$A$2:$AN$7500,MATCH(AH$3,Команды!$A$2:$A$7500,0),$E25+2)=Команды!$AJ$6,TRUE,FALSE),IF(INDEX(Команды!$A$2:$AN$7500,MATCH(AH$3,Команды!$A$2:$A$7500,0),$E25+2)=Команды!$AJ$7,TRUE,FALSE),IF(INDEX(Команды!$A$2:$AN$7500,MATCH(AH$3,Команды!$A$2:$A$7500,0),$E25+2)=Команды!$AJ$8,TRUE,FALSE),IF(INDEX(Команды!$A$2:$AN$7500,MATCH(AH$3,Команды!$A$2:$A$7500,0),$E25+2)=Команды!$AJ$9,TRUE,FALSE),IF(INDEX(Команды!$A$2:$AN$7500,MATCH(AH$3,Команды!$A$2:$A$7500,0),$E25+2)=Команды!$AJ$10,TRUE,FALSE),IF(INDEX(Команды!$A$2:$AN$7500,MATCH(AH$3,Команды!$A$2:$A$7500,0),$E25+2)=Команды!$AJ$11,TRUE,FALSE),IF(INDEX(Команды!$A$2:$AN$7500,MATCH(AH$3,Команды!$A$2:$A$7500,0),$E25+2)=Команды!$AJ$12,TRUE,FALSE),IF(INDEX(Команды!$A$2:$AN$7500,MATCH(AH$3,Команды!$A$2:$A$7500,0),$E25+2)=Команды!$AJ$13,TRUE,FALSE),IF(INDEX(Команды!$A$2:$AN$7500,MATCH(AH$3,Команды!$A$2:$A$7500,0),$E25+2)=Команды!$AJ$14,TRUE,FALSE),IF(INDEX(Команды!$A$2:$AN$7500,MATCH(AH$3,Команды!$A$2:$A$7500,0),$E25+2)=Команды!$AJ$15,TRUE,FALSE),IF(INDEX(Команды!$A$2:$AN$7500,MATCH(AH$3,Команды!$A$2:$A$7500,0),$E25+2)=Команды!$AJ$16,TRUE,FALSE),,IF(INDEX(Команды!$A$2:$AN$7500,MATCH(AH$3,Команды!$A$2:$A$7500,0),$E25+2)=Команды!$AJ$17,TRUE,FALSE),,IF(INDEX(Команды!$A$2:$AN$7500,MATCH(AH$3,Команды!$A$2:$A$7500,0),$E25+2)=Команды!$AJ$18,TRUE,FALSE),,IF(INDEX(Команды!$A$2:$AN$7500,MATCH(AH$3,Команды!$A$2:$A$7500,0),$E25+2)=Команды!$AJ$19,TRUE,FALSE)),INDEX(Команды!$AJ$2:$AK$19,MATCH(INDEX(Команды!$A$2:$AN$7500,MATCH(AH$3,Команды!$A$2:$A$7500,0),$E25+2),Команды!$AJ$2:$AJ$19,0),2),0)</f>
        <v>0.33333333333333331</v>
      </c>
      <c r="AI25" s="175">
        <f>IF(OR(IF(INDEX(Команды!$A$2:$AN$7500,MATCH(AH$3,Команды!$A$2:$A$7500,0),$E25+2)=Команды!$AJ$2,TRUE,FALSE),IF(INDEX(Команды!$A$2:$AN$7500,MATCH(AH$3,Команды!$A$2:$A$7500,0),$E25+2)=Команды!$AJ$3,TRUE,FALSE),IF(INDEX(Команды!$A$2:$AN$7500,MATCH(AH$3,Команды!$A$2:$A$7500,0),$E25+2)=Команды!$AJ$4,TRUE,FALSE),IF(INDEX(Команды!$A$2:$AN$7500,MATCH(AH$3,Команды!$A$2:$A$7500,0),$E25+2)=Команды!$AJ$5,TRUE,FALSE),IF(INDEX(Команды!$A$2:$AN$7500,MATCH(AH$3,Команды!$A$2:$A$7500,0),$E25+2)=Команды!$AJ$6,TRUE,FALSE),IF(INDEX(Команды!$A$2:$AN$7500,MATCH(AH$3,Команды!$A$2:$A$7500,0),$E25+2)=Команды!$AJ$7,TRUE,FALSE),IF(INDEX(Команды!$A$2:$AN$7500,MATCH(AH$3,Команды!$A$2:$A$7500,0),$E25+2)=Команды!$AJ$8,TRUE,FALSE),IF(INDEX(Команды!$A$2:$AN$7500,MATCH(AH$3,Команды!$A$2:$A$7500,0),$E25+2)=Команды!$AJ$9,TRUE,FALSE),IF(INDEX(Команды!$A$2:$AN$7500,MATCH(AH$3,Команды!$A$2:$A$7500,0),$E25+2)=Команды!$AJ$10,TRUE,FALSE),IF(INDEX(Команды!$A$2:$AN$7500,MATCH(AH$3,Команды!$A$2:$A$7500,0),$E25+2)=Команды!$AJ$11,TRUE,FALSE),IF(INDEX(Команды!$A$2:$AN$7500,MATCH(AH$3,Команды!$A$2:$A$7500,0),$E25+2)=Команды!$AJ$12,TRUE,FALSE),IF(INDEX(Команды!$A$2:$AN$7500,MATCH(AH$3,Команды!$A$2:$A$7500,0),$E25+2)=Команды!$AJ$13,TRUE,FALSE),IF(INDEX(Команды!$A$2:$AN$7500,MATCH(AH$3,Команды!$A$2:$A$7500,0),$E25+2)=Команды!$AJ$14,TRUE,FALSE),IF(INDEX(Команды!$A$2:$AN$7500,MATCH(AH$3,Команды!$A$2:$A$7500,0),$E25+2)=Команды!$AJ$15,TRUE,FALSE),IF(INDEX(Команды!$A$2:$AN$7500,MATCH(AH$3,Команды!$A$2:$A$7500,0),$E25+2)=Команды!$AJ$16,TRUE,FALSE),IF(INDEX(Команды!$A$2:$AN$7500,MATCH(AH$3,Команды!$A$2:$A$7500,0),$E25+2)=Команды!$AJ$17,TRUE,FALSE),IF(INDEX(Команды!$A$2:$AN$7500,MATCH(AH$3,Команды!$A$2:$A$7500,0),$E25+2)=Команды!$AJ$18,TRUE,FALSE),IF(INDEX(Команды!$A$2:$AN$7500,MATCH(AH$3,Команды!$A$2:$A$7500,0),$E25+2)=Команды!$AJ$19,TRUE,FALSE)),INDEX(Команды!$AJ$2:$AL$19,MATCH(INDEX(Команды!$A$2:$AN$7500,MATCH(AH$3,Команды!$A$2:$A$7500,0),$E25+2),Команды!$AJ$2:$AJ$19,0),3),0)</f>
        <v>0.70833333333333337</v>
      </c>
      <c r="AJ25" s="342"/>
      <c r="AK25" s="174">
        <f>IF(OR(IF(INDEX(Команды!$A$2:$AN$7500,MATCH(AK$3,Команды!$A$2:$A$7500,0),$E25+2)=Команды!$AJ$2,TRUE,FALSE),IF(INDEX(Команды!$A$2:$AN$7500,MATCH(AK$3,Команды!$A$2:$A$7500,0),$E25+2)=Команды!$AJ$3,TRUE,FALSE),IF(INDEX(Команды!$A$2:$AN$7500,MATCH(AK$3,Команды!$A$2:$A$7500,0),$E25+2)=Команды!$AJ$4,TRUE,FALSE),IF(INDEX(Команды!$A$2:$AN$7500,MATCH(AK$3,Команды!$A$2:$A$7500,0),$E25+2)=Команды!$AJ$5,TRUE,FALSE),IF(INDEX(Команды!$A$2:$AN$7500,MATCH(AK$3,Команды!$A$2:$A$7500,0),$E25+2)=Команды!$AJ$6,TRUE,FALSE),IF(INDEX(Команды!$A$2:$AN$7500,MATCH(AK$3,Команды!$A$2:$A$7500,0),$E25+2)=Команды!$AJ$7,TRUE,FALSE),IF(INDEX(Команды!$A$2:$AN$7500,MATCH(AK$3,Команды!$A$2:$A$7500,0),$E25+2)=Команды!$AJ$8,TRUE,FALSE),IF(INDEX(Команды!$A$2:$AN$7500,MATCH(AK$3,Команды!$A$2:$A$7500,0),$E25+2)=Команды!$AJ$9,TRUE,FALSE),IF(INDEX(Команды!$A$2:$AN$7500,MATCH(AK$3,Команды!$A$2:$A$7500,0),$E25+2)=Команды!$AJ$10,TRUE,FALSE),IF(INDEX(Команды!$A$2:$AN$7500,MATCH(AK$3,Команды!$A$2:$A$7500,0),$E25+2)=Команды!$AJ$11,TRUE,FALSE),IF(INDEX(Команды!$A$2:$AN$7500,MATCH(AK$3,Команды!$A$2:$A$7500,0),$E25+2)=Команды!$AJ$12,TRUE,FALSE),IF(INDEX(Команды!$A$2:$AN$7500,MATCH(AK$3,Команды!$A$2:$A$7500,0),$E25+2)=Команды!$AJ$13,TRUE,FALSE),IF(INDEX(Команды!$A$2:$AN$7500,MATCH(AK$3,Команды!$A$2:$A$7500,0),$E25+2)=Команды!$AJ$14,TRUE,FALSE),IF(INDEX(Команды!$A$2:$AN$7500,MATCH(AK$3,Команды!$A$2:$A$7500,0),$E25+2)=Команды!$AJ$15,TRUE,FALSE),IF(INDEX(Команды!$A$2:$AN$7500,MATCH(AK$3,Команды!$A$2:$A$7500,0),$E25+2)=Команды!$AJ$16,TRUE,FALSE),,IF(INDEX(Команды!$A$2:$AN$7500,MATCH(AK$3,Команды!$A$2:$A$7500,0),$E25+2)=Команды!$AJ$17,TRUE,FALSE),,IF(INDEX(Команды!$A$2:$AN$7500,MATCH(AK$3,Команды!$A$2:$A$7500,0),$E25+2)=Команды!$AJ$18,TRUE,FALSE),,IF(INDEX(Команды!$A$2:$AN$7500,MATCH(AK$3,Команды!$A$2:$A$7500,0),$E25+2)=Команды!$AJ$19,TRUE,FALSE)),INDEX(Команды!$AJ$2:$AK$19,MATCH(INDEX(Команды!$A$2:$AN$7500,MATCH(AK$3,Команды!$A$2:$A$7500,0),$E25+2),Команды!$AJ$2:$AJ$19,0),2),0)</f>
        <v>0.33333333333333331</v>
      </c>
      <c r="AL25" s="175">
        <f>IF(OR(IF(INDEX(Команды!$A$2:$AN$7500,MATCH(AK$3,Команды!$A$2:$A$7500,0),$E25+2)=Команды!$AJ$2,TRUE,FALSE),IF(INDEX(Команды!$A$2:$AN$7500,MATCH(AK$3,Команды!$A$2:$A$7500,0),$E25+2)=Команды!$AJ$3,TRUE,FALSE),IF(INDEX(Команды!$A$2:$AN$7500,MATCH(AK$3,Команды!$A$2:$A$7500,0),$E25+2)=Команды!$AJ$4,TRUE,FALSE),IF(INDEX(Команды!$A$2:$AN$7500,MATCH(AK$3,Команды!$A$2:$A$7500,0),$E25+2)=Команды!$AJ$5,TRUE,FALSE),IF(INDEX(Команды!$A$2:$AN$7500,MATCH(AK$3,Команды!$A$2:$A$7500,0),$E25+2)=Команды!$AJ$6,TRUE,FALSE),IF(INDEX(Команды!$A$2:$AN$7500,MATCH(AK$3,Команды!$A$2:$A$7500,0),$E25+2)=Команды!$AJ$7,TRUE,FALSE),IF(INDEX(Команды!$A$2:$AN$7500,MATCH(AK$3,Команды!$A$2:$A$7500,0),$E25+2)=Команды!$AJ$8,TRUE,FALSE),IF(INDEX(Команды!$A$2:$AN$7500,MATCH(AK$3,Команды!$A$2:$A$7500,0),$E25+2)=Команды!$AJ$9,TRUE,FALSE),IF(INDEX(Команды!$A$2:$AN$7500,MATCH(AK$3,Команды!$A$2:$A$7500,0),$E25+2)=Команды!$AJ$10,TRUE,FALSE),IF(INDEX(Команды!$A$2:$AN$7500,MATCH(AK$3,Команды!$A$2:$A$7500,0),$E25+2)=Команды!$AJ$11,TRUE,FALSE),IF(INDEX(Команды!$A$2:$AN$7500,MATCH(AK$3,Команды!$A$2:$A$7500,0),$E25+2)=Команды!$AJ$12,TRUE,FALSE),IF(INDEX(Команды!$A$2:$AN$7500,MATCH(AK$3,Команды!$A$2:$A$7500,0),$E25+2)=Команды!$AJ$13,TRUE,FALSE),IF(INDEX(Команды!$A$2:$AN$7500,MATCH(AK$3,Команды!$A$2:$A$7500,0),$E25+2)=Команды!$AJ$14,TRUE,FALSE),IF(INDEX(Команды!$A$2:$AN$7500,MATCH(AK$3,Команды!$A$2:$A$7500,0),$E25+2)=Команды!$AJ$15,TRUE,FALSE),IF(INDEX(Команды!$A$2:$AN$7500,MATCH(AK$3,Команды!$A$2:$A$7500,0),$E25+2)=Команды!$AJ$16,TRUE,FALSE),IF(INDEX(Команды!$A$2:$AN$7500,MATCH(AK$3,Команды!$A$2:$A$7500,0),$E25+2)=Команды!$AJ$17,TRUE,FALSE),IF(INDEX(Команды!$A$2:$AN$7500,MATCH(AK$3,Команды!$A$2:$A$7500,0),$E25+2)=Команды!$AJ$18,TRUE,FALSE),IF(INDEX(Команды!$A$2:$AN$7500,MATCH(AK$3,Команды!$A$2:$A$7500,0),$E25+2)=Команды!$AJ$19,TRUE,FALSE)),INDEX(Команды!$AJ$2:$AL$19,MATCH(INDEX(Команды!$A$2:$AN$7500,MATCH(AK$3,Команды!$A$2:$A$7500,0),$E25+2),Команды!$AJ$2:$AJ$19,0),3),0)</f>
        <v>0.70833333333333337</v>
      </c>
      <c r="AM25" s="342"/>
      <c r="AN25" s="174">
        <f>IF(OR(IF(INDEX(Команды!$A$2:$AN$7500,MATCH(AN$3,Команды!$A$2:$A$7500,0),$E25+2)=Команды!$AJ$2,TRUE,FALSE),IF(INDEX(Команды!$A$2:$AN$7500,MATCH(AN$3,Команды!$A$2:$A$7500,0),$E25+2)=Команды!$AJ$3,TRUE,FALSE),IF(INDEX(Команды!$A$2:$AN$7500,MATCH(AN$3,Команды!$A$2:$A$7500,0),$E25+2)=Команды!$AJ$4,TRUE,FALSE),IF(INDEX(Команды!$A$2:$AN$7500,MATCH(AN$3,Команды!$A$2:$A$7500,0),$E25+2)=Команды!$AJ$5,TRUE,FALSE),IF(INDEX(Команды!$A$2:$AN$7500,MATCH(AN$3,Команды!$A$2:$A$7500,0),$E25+2)=Команды!$AJ$6,TRUE,FALSE),IF(INDEX(Команды!$A$2:$AN$7500,MATCH(AN$3,Команды!$A$2:$A$7500,0),$E25+2)=Команды!$AJ$7,TRUE,FALSE),IF(INDEX(Команды!$A$2:$AN$7500,MATCH(AN$3,Команды!$A$2:$A$7500,0),$E25+2)=Команды!$AJ$8,TRUE,FALSE),IF(INDEX(Команды!$A$2:$AN$7500,MATCH(AN$3,Команды!$A$2:$A$7500,0),$E25+2)=Команды!$AJ$9,TRUE,FALSE),IF(INDEX(Команды!$A$2:$AN$7500,MATCH(AN$3,Команды!$A$2:$A$7500,0),$E25+2)=Команды!$AJ$10,TRUE,FALSE),IF(INDEX(Команды!$A$2:$AN$7500,MATCH(AN$3,Команды!$A$2:$A$7500,0),$E25+2)=Команды!$AJ$11,TRUE,FALSE),IF(INDEX(Команды!$A$2:$AN$7500,MATCH(AN$3,Команды!$A$2:$A$7500,0),$E25+2)=Команды!$AJ$12,TRUE,FALSE),IF(INDEX(Команды!$A$2:$AN$7500,MATCH(AN$3,Команды!$A$2:$A$7500,0),$E25+2)=Команды!$AJ$13,TRUE,FALSE),IF(INDEX(Команды!$A$2:$AN$7500,MATCH(AN$3,Команды!$A$2:$A$7500,0),$E25+2)=Команды!$AJ$14,TRUE,FALSE),IF(INDEX(Команды!$A$2:$AN$7500,MATCH(AN$3,Команды!$A$2:$A$7500,0),$E25+2)=Команды!$AJ$15,TRUE,FALSE),IF(INDEX(Команды!$A$2:$AN$7500,MATCH(AN$3,Команды!$A$2:$A$7500,0),$E25+2)=Команды!$AJ$16,TRUE,FALSE),,IF(INDEX(Команды!$A$2:$AN$7500,MATCH(AN$3,Команды!$A$2:$A$7500,0),$E25+2)=Команды!$AJ$17,TRUE,FALSE),,IF(INDEX(Команды!$A$2:$AN$7500,MATCH(AN$3,Команды!$A$2:$A$7500,0),$E25+2)=Команды!$AJ$18,TRUE,FALSE),,IF(INDEX(Команды!$A$2:$AN$7500,MATCH(AN$3,Команды!$A$2:$A$7500,0),$E25+2)=Команды!$AJ$19,TRUE,FALSE)),INDEX(Команды!$AJ$2:$AK$19,MATCH(INDEX(Команды!$A$2:$AN$7500,MATCH(AN$3,Команды!$A$2:$A$7500,0),$E25+2),Команды!$AJ$2:$AJ$19,0),2),0)</f>
        <v>0.33333333333333331</v>
      </c>
      <c r="AO25" s="175">
        <f>IF(OR(IF(INDEX(Команды!$A$2:$AN$7500,MATCH(AN$3,Команды!$A$2:$A$7500,0),$E25+2)=Команды!$AJ$2,TRUE,FALSE),IF(INDEX(Команды!$A$2:$AN$7500,MATCH(AN$3,Команды!$A$2:$A$7500,0),$E25+2)=Команды!$AJ$3,TRUE,FALSE),IF(INDEX(Команды!$A$2:$AN$7500,MATCH(AN$3,Команды!$A$2:$A$7500,0),$E25+2)=Команды!$AJ$4,TRUE,FALSE),IF(INDEX(Команды!$A$2:$AN$7500,MATCH(AN$3,Команды!$A$2:$A$7500,0),$E25+2)=Команды!$AJ$5,TRUE,FALSE),IF(INDEX(Команды!$A$2:$AN$7500,MATCH(AN$3,Команды!$A$2:$A$7500,0),$E25+2)=Команды!$AJ$6,TRUE,FALSE),IF(INDEX(Команды!$A$2:$AN$7500,MATCH(AN$3,Команды!$A$2:$A$7500,0),$E25+2)=Команды!$AJ$7,TRUE,FALSE),IF(INDEX(Команды!$A$2:$AN$7500,MATCH(AN$3,Команды!$A$2:$A$7500,0),$E25+2)=Команды!$AJ$8,TRUE,FALSE),IF(INDEX(Команды!$A$2:$AN$7500,MATCH(AN$3,Команды!$A$2:$A$7500,0),$E25+2)=Команды!$AJ$9,TRUE,FALSE),IF(INDEX(Команды!$A$2:$AN$7500,MATCH(AN$3,Команды!$A$2:$A$7500,0),$E25+2)=Команды!$AJ$10,TRUE,FALSE),IF(INDEX(Команды!$A$2:$AN$7500,MATCH(AN$3,Команды!$A$2:$A$7500,0),$E25+2)=Команды!$AJ$11,TRUE,FALSE),IF(INDEX(Команды!$A$2:$AN$7500,MATCH(AN$3,Команды!$A$2:$A$7500,0),$E25+2)=Команды!$AJ$12,TRUE,FALSE),IF(INDEX(Команды!$A$2:$AN$7500,MATCH(AN$3,Команды!$A$2:$A$7500,0),$E25+2)=Команды!$AJ$13,TRUE,FALSE),IF(INDEX(Команды!$A$2:$AN$7500,MATCH(AN$3,Команды!$A$2:$A$7500,0),$E25+2)=Команды!$AJ$14,TRUE,FALSE),IF(INDEX(Команды!$A$2:$AN$7500,MATCH(AN$3,Команды!$A$2:$A$7500,0),$E25+2)=Команды!$AJ$15,TRUE,FALSE),IF(INDEX(Команды!$A$2:$AN$7500,MATCH(AN$3,Команды!$A$2:$A$7500,0),$E25+2)=Команды!$AJ$16,TRUE,FALSE),IF(INDEX(Команды!$A$2:$AN$7500,MATCH(AN$3,Команды!$A$2:$A$7500,0),$E25+2)=Команды!$AJ$17,TRUE,FALSE),IF(INDEX(Команды!$A$2:$AN$7500,MATCH(AN$3,Команды!$A$2:$A$7500,0),$E25+2)=Команды!$AJ$18,TRUE,FALSE),IF(INDEX(Команды!$A$2:$AN$7500,MATCH(AN$3,Команды!$A$2:$A$7500,0),$E25+2)=Команды!$AJ$19,TRUE,FALSE)),INDEX(Команды!$AJ$2:$AL$19,MATCH(INDEX(Команды!$A$2:$AN$7500,MATCH(AN$3,Команды!$A$2:$A$7500,0),$E25+2),Команды!$AJ$2:$AJ$19,0),3),0)</f>
        <v>0.70833333333333337</v>
      </c>
      <c r="AP25" s="342"/>
      <c r="AQ25" s="174" t="str">
        <f>IF(OR(IF(INDEX(Команды!$A$2:$AN$7500,MATCH(AQ$3,Команды!$A$2:$A$7500,0),$E25+2)=Команды!$AJ$2,TRUE,FALSE),IF(INDEX(Команды!$A$2:$AN$7500,MATCH(AQ$3,Команды!$A$2:$A$7500,0),$E25+2)=Команды!$AJ$3,TRUE,FALSE),IF(INDEX(Команды!$A$2:$AN$7500,MATCH(AQ$3,Команды!$A$2:$A$7500,0),$E25+2)=Команды!$AJ$4,TRUE,FALSE),IF(INDEX(Команды!$A$2:$AN$7500,MATCH(AQ$3,Команды!$A$2:$A$7500,0),$E25+2)=Команды!$AJ$5,TRUE,FALSE),IF(INDEX(Команды!$A$2:$AN$7500,MATCH(AQ$3,Команды!$A$2:$A$7500,0),$E25+2)=Команды!$AJ$6,TRUE,FALSE),IF(INDEX(Команды!$A$2:$AN$7500,MATCH(AQ$3,Команды!$A$2:$A$7500,0),$E25+2)=Команды!$AJ$7,TRUE,FALSE),IF(INDEX(Команды!$A$2:$AN$7500,MATCH(AQ$3,Команды!$A$2:$A$7500,0),$E25+2)=Команды!$AJ$8,TRUE,FALSE),IF(INDEX(Команды!$A$2:$AN$7500,MATCH(AQ$3,Команды!$A$2:$A$7500,0),$E25+2)=Команды!$AJ$9,TRUE,FALSE),IF(INDEX(Команды!$A$2:$AN$7500,MATCH(AQ$3,Команды!$A$2:$A$7500,0),$E25+2)=Команды!$AJ$10,TRUE,FALSE),IF(INDEX(Команды!$A$2:$AN$7500,MATCH(AQ$3,Команды!$A$2:$A$7500,0),$E25+2)=Команды!$AJ$11,TRUE,FALSE),IF(INDEX(Команды!$A$2:$AN$7500,MATCH(AQ$3,Команды!$A$2:$A$7500,0),$E25+2)=Команды!$AJ$12,TRUE,FALSE),IF(INDEX(Команды!$A$2:$AN$7500,MATCH(AQ$3,Команды!$A$2:$A$7500,0),$E25+2)=Команды!$AJ$13,TRUE,FALSE),IF(INDEX(Команды!$A$2:$AN$7500,MATCH(AQ$3,Команды!$A$2:$A$7500,0),$E25+2)=Команды!$AJ$14,TRUE,FALSE),IF(INDEX(Команды!$A$2:$AN$7500,MATCH(AQ$3,Команды!$A$2:$A$7500,0),$E25+2)=Команды!$AJ$15,TRUE,FALSE),IF(INDEX(Команды!$A$2:$AN$7500,MATCH(AQ$3,Команды!$A$2:$A$7500,0),$E25+2)=Команды!$AJ$16,TRUE,FALSE),,IF(INDEX(Команды!$A$2:$AN$7500,MATCH(AQ$3,Команды!$A$2:$A$7500,0),$E25+2)=Команды!$AJ$17,TRUE,FALSE),,IF(INDEX(Команды!$A$2:$AN$7500,MATCH(AQ$3,Команды!$A$2:$A$7500,0),$E25+2)=Команды!$AJ$18,TRUE,FALSE),,IF(INDEX(Команды!$A$2:$AN$7500,MATCH(AQ$3,Команды!$A$2:$A$7500,0),$E25+2)=Команды!$AJ$19,TRUE,FALSE)),INDEX(Команды!$AJ$2:$AK$19,MATCH(INDEX(Команды!$A$2:$AN$7500,MATCH(AQ$3,Команды!$A$2:$A$7500,0),$E25+2),Команды!$AJ$2:$AJ$19,0),2),0)</f>
        <v>В</v>
      </c>
      <c r="AR25" s="175" t="str">
        <f>IF(OR(IF(INDEX(Команды!$A$2:$AN$7500,MATCH(AQ$3,Команды!$A$2:$A$7500,0),$E25+2)=Команды!$AJ$2,TRUE,FALSE),IF(INDEX(Команды!$A$2:$AN$7500,MATCH(AQ$3,Команды!$A$2:$A$7500,0),$E25+2)=Команды!$AJ$3,TRUE,FALSE),IF(INDEX(Команды!$A$2:$AN$7500,MATCH(AQ$3,Команды!$A$2:$A$7500,0),$E25+2)=Команды!$AJ$4,TRUE,FALSE),IF(INDEX(Команды!$A$2:$AN$7500,MATCH(AQ$3,Команды!$A$2:$A$7500,0),$E25+2)=Команды!$AJ$5,TRUE,FALSE),IF(INDEX(Команды!$A$2:$AN$7500,MATCH(AQ$3,Команды!$A$2:$A$7500,0),$E25+2)=Команды!$AJ$6,TRUE,FALSE),IF(INDEX(Команды!$A$2:$AN$7500,MATCH(AQ$3,Команды!$A$2:$A$7500,0),$E25+2)=Команды!$AJ$7,TRUE,FALSE),IF(INDEX(Команды!$A$2:$AN$7500,MATCH(AQ$3,Команды!$A$2:$A$7500,0),$E25+2)=Команды!$AJ$8,TRUE,FALSE),IF(INDEX(Команды!$A$2:$AN$7500,MATCH(AQ$3,Команды!$A$2:$A$7500,0),$E25+2)=Команды!$AJ$9,TRUE,FALSE),IF(INDEX(Команды!$A$2:$AN$7500,MATCH(AQ$3,Команды!$A$2:$A$7500,0),$E25+2)=Команды!$AJ$10,TRUE,FALSE),IF(INDEX(Команды!$A$2:$AN$7500,MATCH(AQ$3,Команды!$A$2:$A$7500,0),$E25+2)=Команды!$AJ$11,TRUE,FALSE),IF(INDEX(Команды!$A$2:$AN$7500,MATCH(AQ$3,Команды!$A$2:$A$7500,0),$E25+2)=Команды!$AJ$12,TRUE,FALSE),IF(INDEX(Команды!$A$2:$AN$7500,MATCH(AQ$3,Команды!$A$2:$A$7500,0),$E25+2)=Команды!$AJ$13,TRUE,FALSE),IF(INDEX(Команды!$A$2:$AN$7500,MATCH(AQ$3,Команды!$A$2:$A$7500,0),$E25+2)=Команды!$AJ$14,TRUE,FALSE),IF(INDEX(Команды!$A$2:$AN$7500,MATCH(AQ$3,Команды!$A$2:$A$7500,0),$E25+2)=Команды!$AJ$15,TRUE,FALSE),IF(INDEX(Команды!$A$2:$AN$7500,MATCH(AQ$3,Команды!$A$2:$A$7500,0),$E25+2)=Команды!$AJ$16,TRUE,FALSE),IF(INDEX(Команды!$A$2:$AN$7500,MATCH(AQ$3,Команды!$A$2:$A$7500,0),$E25+2)=Команды!$AJ$17,TRUE,FALSE),IF(INDEX(Команды!$A$2:$AN$7500,MATCH(AQ$3,Команды!$A$2:$A$7500,0),$E25+2)=Команды!$AJ$18,TRUE,FALSE),IF(INDEX(Команды!$A$2:$AN$7500,MATCH(AQ$3,Команды!$A$2:$A$7500,0),$E25+2)=Команды!$AJ$19,TRUE,FALSE)),INDEX(Команды!$AJ$2:$AL$19,MATCH(INDEX(Команды!$A$2:$AN$7500,MATCH(AQ$3,Команды!$A$2:$A$7500,0),$E25+2),Команды!$AJ$2:$AJ$19,0),3),0)</f>
        <v>В</v>
      </c>
      <c r="AS25" s="342"/>
      <c r="AT25" s="174">
        <f>IF(OR(IF(INDEX(Команды!$A$2:$AN$7500,MATCH(AT$3,Команды!$A$2:$A$7500,0),$E25+2)=Команды!$AJ$2,TRUE,FALSE),IF(INDEX(Команды!$A$2:$AN$7500,MATCH(AT$3,Команды!$A$2:$A$7500,0),$E25+2)=Команды!$AJ$3,TRUE,FALSE),IF(INDEX(Команды!$A$2:$AN$7500,MATCH(AT$3,Команды!$A$2:$A$7500,0),$E25+2)=Команды!$AJ$4,TRUE,FALSE),IF(INDEX(Команды!$A$2:$AN$7500,MATCH(AT$3,Команды!$A$2:$A$7500,0),$E25+2)=Команды!$AJ$5,TRUE,FALSE),IF(INDEX(Команды!$A$2:$AN$7500,MATCH(AT$3,Команды!$A$2:$A$7500,0),$E25+2)=Команды!$AJ$6,TRUE,FALSE),IF(INDEX(Команды!$A$2:$AN$7500,MATCH(AT$3,Команды!$A$2:$A$7500,0),$E25+2)=Команды!$AJ$7,TRUE,FALSE),IF(INDEX(Команды!$A$2:$AN$7500,MATCH(AT$3,Команды!$A$2:$A$7500,0),$E25+2)=Команды!$AJ$8,TRUE,FALSE),IF(INDEX(Команды!$A$2:$AN$7500,MATCH(AT$3,Команды!$A$2:$A$7500,0),$E25+2)=Команды!$AJ$9,TRUE,FALSE),IF(INDEX(Команды!$A$2:$AN$7500,MATCH(AT$3,Команды!$A$2:$A$7500,0),$E25+2)=Команды!$AJ$10,TRUE,FALSE),IF(INDEX(Команды!$A$2:$AN$7500,MATCH(AT$3,Команды!$A$2:$A$7500,0),$E25+2)=Команды!$AJ$11,TRUE,FALSE),IF(INDEX(Команды!$A$2:$AN$7500,MATCH(AT$3,Команды!$A$2:$A$7500,0),$E25+2)=Команды!$AJ$12,TRUE,FALSE),IF(INDEX(Команды!$A$2:$AN$7500,MATCH(AT$3,Команды!$A$2:$A$7500,0),$E25+2)=Команды!$AJ$13,TRUE,FALSE),IF(INDEX(Команды!$A$2:$AN$7500,MATCH(AT$3,Команды!$A$2:$A$7500,0),$E25+2)=Команды!$AJ$14,TRUE,FALSE),IF(INDEX(Команды!$A$2:$AN$7500,MATCH(AT$3,Команды!$A$2:$A$7500,0),$E25+2)=Команды!$AJ$15,TRUE,FALSE),IF(INDEX(Команды!$A$2:$AN$7500,MATCH(AT$3,Команды!$A$2:$A$7500,0),$E25+2)=Команды!$AJ$16,TRUE,FALSE),,IF(INDEX(Команды!$A$2:$AN$7500,MATCH(AT$3,Команды!$A$2:$A$7500,0),$E25+2)=Команды!$AJ$17,TRUE,FALSE),,IF(INDEX(Команды!$A$2:$AN$7500,MATCH(AT$3,Команды!$A$2:$A$7500,0),$E25+2)=Команды!$AJ$18,TRUE,FALSE),,IF(INDEX(Команды!$A$2:$AN$7500,MATCH(AT$3,Команды!$A$2:$A$7500,0),$E25+2)=Команды!$AJ$19,TRUE,FALSE)),INDEX(Команды!$AJ$2:$AK$19,MATCH(INDEX(Команды!$A$2:$AN$7500,MATCH(AT$3,Команды!$A$2:$A$7500,0),$E25+2),Команды!$AJ$2:$AJ$19,0),2),0)</f>
        <v>0.45833333333333331</v>
      </c>
      <c r="AU25" s="175">
        <f>IF(OR(IF(INDEX(Команды!$A$2:$AN$7500,MATCH(AT$3,Команды!$A$2:$A$7500,0),$E25+2)=Команды!$AJ$2,TRUE,FALSE),IF(INDEX(Команды!$A$2:$AN$7500,MATCH(AT$3,Команды!$A$2:$A$7500,0),$E25+2)=Команды!$AJ$3,TRUE,FALSE),IF(INDEX(Команды!$A$2:$AN$7500,MATCH(AT$3,Команды!$A$2:$A$7500,0),$E25+2)=Команды!$AJ$4,TRUE,FALSE),IF(INDEX(Команды!$A$2:$AN$7500,MATCH(AT$3,Команды!$A$2:$A$7500,0),$E25+2)=Команды!$AJ$5,TRUE,FALSE),IF(INDEX(Команды!$A$2:$AN$7500,MATCH(AT$3,Команды!$A$2:$A$7500,0),$E25+2)=Команды!$AJ$6,TRUE,FALSE),IF(INDEX(Команды!$A$2:$AN$7500,MATCH(AT$3,Команды!$A$2:$A$7500,0),$E25+2)=Команды!$AJ$7,TRUE,FALSE),IF(INDEX(Команды!$A$2:$AN$7500,MATCH(AT$3,Команды!$A$2:$A$7500,0),$E25+2)=Команды!$AJ$8,TRUE,FALSE),IF(INDEX(Команды!$A$2:$AN$7500,MATCH(AT$3,Команды!$A$2:$A$7500,0),$E25+2)=Команды!$AJ$9,TRUE,FALSE),IF(INDEX(Команды!$A$2:$AN$7500,MATCH(AT$3,Команды!$A$2:$A$7500,0),$E25+2)=Команды!$AJ$10,TRUE,FALSE),IF(INDEX(Команды!$A$2:$AN$7500,MATCH(AT$3,Команды!$A$2:$A$7500,0),$E25+2)=Команды!$AJ$11,TRUE,FALSE),IF(INDEX(Команды!$A$2:$AN$7500,MATCH(AT$3,Команды!$A$2:$A$7500,0),$E25+2)=Команды!$AJ$12,TRUE,FALSE),IF(INDEX(Команды!$A$2:$AN$7500,MATCH(AT$3,Команды!$A$2:$A$7500,0),$E25+2)=Команды!$AJ$13,TRUE,FALSE),IF(INDEX(Команды!$A$2:$AN$7500,MATCH(AT$3,Команды!$A$2:$A$7500,0),$E25+2)=Команды!$AJ$14,TRUE,FALSE),IF(INDEX(Команды!$A$2:$AN$7500,MATCH(AT$3,Команды!$A$2:$A$7500,0),$E25+2)=Команды!$AJ$15,TRUE,FALSE),IF(INDEX(Команды!$A$2:$AN$7500,MATCH(AT$3,Команды!$A$2:$A$7500,0),$E25+2)=Команды!$AJ$16,TRUE,FALSE),IF(INDEX(Команды!$A$2:$AN$7500,MATCH(AT$3,Команды!$A$2:$A$7500,0),$E25+2)=Команды!$AJ$17,TRUE,FALSE),IF(INDEX(Команды!$A$2:$AN$7500,MATCH(AT$3,Команды!$A$2:$A$7500,0),$E25+2)=Команды!$AJ$18,TRUE,FALSE),IF(INDEX(Команды!$A$2:$AN$7500,MATCH(AT$3,Команды!$A$2:$A$7500,0),$E25+2)=Команды!$AJ$19,TRUE,FALSE)),INDEX(Команды!$AJ$2:$AL$19,MATCH(INDEX(Команды!$A$2:$AN$7500,MATCH(AT$3,Команды!$A$2:$A$7500,0),$E25+2),Команды!$AJ$2:$AJ$19,0),3),0)</f>
        <v>0.83333333333333337</v>
      </c>
      <c r="AV25" s="342"/>
      <c r="AW25" s="174">
        <f>IF(OR(IF(INDEX(Команды!$A$2:$AN$7500,MATCH(AW$3,Команды!$A$2:$A$7500,0),$E25+2)=Команды!$AJ$2,TRUE,FALSE),IF(INDEX(Команды!$A$2:$AN$7500,MATCH(AW$3,Команды!$A$2:$A$7500,0),$E25+2)=Команды!$AJ$3,TRUE,FALSE),IF(INDEX(Команды!$A$2:$AN$7500,MATCH(AW$3,Команды!$A$2:$A$7500,0),$E25+2)=Команды!$AJ$4,TRUE,FALSE),IF(INDEX(Команды!$A$2:$AN$7500,MATCH(AW$3,Команды!$A$2:$A$7500,0),$E25+2)=Команды!$AJ$5,TRUE,FALSE),IF(INDEX(Команды!$A$2:$AN$7500,MATCH(AW$3,Команды!$A$2:$A$7500,0),$E25+2)=Команды!$AJ$6,TRUE,FALSE),IF(INDEX(Команды!$A$2:$AN$7500,MATCH(AW$3,Команды!$A$2:$A$7500,0),$E25+2)=Команды!$AJ$7,TRUE,FALSE),IF(INDEX(Команды!$A$2:$AN$7500,MATCH(AW$3,Команды!$A$2:$A$7500,0),$E25+2)=Команды!$AJ$8,TRUE,FALSE),IF(INDEX(Команды!$A$2:$AN$7500,MATCH(AW$3,Команды!$A$2:$A$7500,0),$E25+2)=Команды!$AJ$9,TRUE,FALSE),IF(INDEX(Команды!$A$2:$AN$7500,MATCH(AW$3,Команды!$A$2:$A$7500,0),$E25+2)=Команды!$AJ$10,TRUE,FALSE),IF(INDEX(Команды!$A$2:$AN$7500,MATCH(AW$3,Команды!$A$2:$A$7500,0),$E25+2)=Команды!$AJ$11,TRUE,FALSE),IF(INDEX(Команды!$A$2:$AN$7500,MATCH(AW$3,Команды!$A$2:$A$7500,0),$E25+2)=Команды!$AJ$12,TRUE,FALSE),IF(INDEX(Команды!$A$2:$AN$7500,MATCH(AW$3,Команды!$A$2:$A$7500,0),$E25+2)=Команды!$AJ$13,TRUE,FALSE),IF(INDEX(Команды!$A$2:$AN$7500,MATCH(AW$3,Команды!$A$2:$A$7500,0),$E25+2)=Команды!$AJ$14,TRUE,FALSE),IF(INDEX(Команды!$A$2:$AN$7500,MATCH(AW$3,Команды!$A$2:$A$7500,0),$E25+2)=Команды!$AJ$15,TRUE,FALSE),IF(INDEX(Команды!$A$2:$AN$7500,MATCH(AW$3,Команды!$A$2:$A$7500,0),$E25+2)=Команды!$AJ$16,TRUE,FALSE),,IF(INDEX(Команды!$A$2:$AN$7500,MATCH(AW$3,Команды!$A$2:$A$7500,0),$E25+2)=Команды!$AJ$17,TRUE,FALSE),,IF(INDEX(Команды!$A$2:$AN$7500,MATCH(AW$3,Команды!$A$2:$A$7500,0),$E25+2)=Команды!$AJ$18,TRUE,FALSE),,IF(INDEX(Команды!$A$2:$AN$7500,MATCH(AW$3,Команды!$A$2:$A$7500,0),$E25+2)=Команды!$AJ$19,TRUE,FALSE)),INDEX(Команды!$AJ$2:$AK$19,MATCH(INDEX(Команды!$A$2:$AN$7500,MATCH(AW$3,Команды!$A$2:$A$7500,0),$E25+2),Команды!$AJ$2:$AJ$19,0),2),0)</f>
        <v>0.5</v>
      </c>
      <c r="AX25" s="175">
        <f>IF(OR(IF(INDEX(Команды!$A$2:$AN$7500,MATCH(AW$3,Команды!$A$2:$A$7500,0),$E25+2)=Команды!$AJ$2,TRUE,FALSE),IF(INDEX(Команды!$A$2:$AN$7500,MATCH(AW$3,Команды!$A$2:$A$7500,0),$E25+2)=Команды!$AJ$3,TRUE,FALSE),IF(INDEX(Команды!$A$2:$AN$7500,MATCH(AW$3,Команды!$A$2:$A$7500,0),$E25+2)=Команды!$AJ$4,TRUE,FALSE),IF(INDEX(Команды!$A$2:$AN$7500,MATCH(AW$3,Команды!$A$2:$A$7500,0),$E25+2)=Команды!$AJ$5,TRUE,FALSE),IF(INDEX(Команды!$A$2:$AN$7500,MATCH(AW$3,Команды!$A$2:$A$7500,0),$E25+2)=Команды!$AJ$6,TRUE,FALSE),IF(INDEX(Команды!$A$2:$AN$7500,MATCH(AW$3,Команды!$A$2:$A$7500,0),$E25+2)=Команды!$AJ$7,TRUE,FALSE),IF(INDEX(Команды!$A$2:$AN$7500,MATCH(AW$3,Команды!$A$2:$A$7500,0),$E25+2)=Команды!$AJ$8,TRUE,FALSE),IF(INDEX(Команды!$A$2:$AN$7500,MATCH(AW$3,Команды!$A$2:$A$7500,0),$E25+2)=Команды!$AJ$9,TRUE,FALSE),IF(INDEX(Команды!$A$2:$AN$7500,MATCH(AW$3,Команды!$A$2:$A$7500,0),$E25+2)=Команды!$AJ$10,TRUE,FALSE),IF(INDEX(Команды!$A$2:$AN$7500,MATCH(AW$3,Команды!$A$2:$A$7500,0),$E25+2)=Команды!$AJ$11,TRUE,FALSE),IF(INDEX(Команды!$A$2:$AN$7500,MATCH(AW$3,Команды!$A$2:$A$7500,0),$E25+2)=Команды!$AJ$12,TRUE,FALSE),IF(INDEX(Команды!$A$2:$AN$7500,MATCH(AW$3,Команды!$A$2:$A$7500,0),$E25+2)=Команды!$AJ$13,TRUE,FALSE),IF(INDEX(Команды!$A$2:$AN$7500,MATCH(AW$3,Команды!$A$2:$A$7500,0),$E25+2)=Команды!$AJ$14,TRUE,FALSE),IF(INDEX(Команды!$A$2:$AN$7500,MATCH(AW$3,Команды!$A$2:$A$7500,0),$E25+2)=Команды!$AJ$15,TRUE,FALSE),IF(INDEX(Команды!$A$2:$AN$7500,MATCH(AW$3,Команды!$A$2:$A$7500,0),$E25+2)=Команды!$AJ$16,TRUE,FALSE),IF(INDEX(Команды!$A$2:$AN$7500,MATCH(AW$3,Команды!$A$2:$A$7500,0),$E25+2)=Команды!$AJ$17,TRUE,FALSE),IF(INDEX(Команды!$A$2:$AN$7500,MATCH(AW$3,Команды!$A$2:$A$7500,0),$E25+2)=Команды!$AJ$18,TRUE,FALSE),IF(INDEX(Команды!$A$2:$AN$7500,MATCH(AW$3,Команды!$A$2:$A$7500,0),$E25+2)=Команды!$AJ$19,TRUE,FALSE)),INDEX(Команды!$AJ$2:$AL$19,MATCH(INDEX(Команды!$A$2:$AN$7500,MATCH(AW$3,Команды!$A$2:$A$7500,0),$E25+2),Команды!$AJ$2:$AJ$19,0),3),0)</f>
        <v>0.875</v>
      </c>
      <c r="AY25" s="342"/>
      <c r="AZ25" s="174">
        <f>IF(OR(IF(INDEX(Команды!$A$2:$AN$7500,MATCH(AZ$3,Команды!$A$2:$A$7500,0),$E25+2)=Команды!$AJ$2,TRUE,FALSE),IF(INDEX(Команды!$A$2:$AN$7500,MATCH(AZ$3,Команды!$A$2:$A$7500,0),$E25+2)=Команды!$AJ$3,TRUE,FALSE),IF(INDEX(Команды!$A$2:$AN$7500,MATCH(AZ$3,Команды!$A$2:$A$7500,0),$E25+2)=Команды!$AJ$4,TRUE,FALSE),IF(INDEX(Команды!$A$2:$AN$7500,MATCH(AZ$3,Команды!$A$2:$A$7500,0),$E25+2)=Команды!$AJ$5,TRUE,FALSE),IF(INDEX(Команды!$A$2:$AN$7500,MATCH(AZ$3,Команды!$A$2:$A$7500,0),$E25+2)=Команды!$AJ$6,TRUE,FALSE),IF(INDEX(Команды!$A$2:$AN$7500,MATCH(AZ$3,Команды!$A$2:$A$7500,0),$E25+2)=Команды!$AJ$7,TRUE,FALSE),IF(INDEX(Команды!$A$2:$AN$7500,MATCH(AZ$3,Команды!$A$2:$A$7500,0),$E25+2)=Команды!$AJ$8,TRUE,FALSE),IF(INDEX(Команды!$A$2:$AN$7500,MATCH(AZ$3,Команды!$A$2:$A$7500,0),$E25+2)=Команды!$AJ$9,TRUE,FALSE),IF(INDEX(Команды!$A$2:$AN$7500,MATCH(AZ$3,Команды!$A$2:$A$7500,0),$E25+2)=Команды!$AJ$10,TRUE,FALSE),IF(INDEX(Команды!$A$2:$AN$7500,MATCH(AZ$3,Команды!$A$2:$A$7500,0),$E25+2)=Команды!$AJ$11,TRUE,FALSE),IF(INDEX(Команды!$A$2:$AN$7500,MATCH(AZ$3,Команды!$A$2:$A$7500,0),$E25+2)=Команды!$AJ$12,TRUE,FALSE),IF(INDEX(Команды!$A$2:$AN$7500,MATCH(AZ$3,Команды!$A$2:$A$7500,0),$E25+2)=Команды!$AJ$13,TRUE,FALSE),IF(INDEX(Команды!$A$2:$AN$7500,MATCH(AZ$3,Команды!$A$2:$A$7500,0),$E25+2)=Команды!$AJ$14,TRUE,FALSE),IF(INDEX(Команды!$A$2:$AN$7500,MATCH(AZ$3,Команды!$A$2:$A$7500,0),$E25+2)=Команды!$AJ$15,TRUE,FALSE),IF(INDEX(Команды!$A$2:$AN$7500,MATCH(AZ$3,Команды!$A$2:$A$7500,0),$E25+2)=Команды!$AJ$16,TRUE,FALSE),,IF(INDEX(Команды!$A$2:$AN$7500,MATCH(AZ$3,Команды!$A$2:$A$7500,0),$E25+2)=Команды!$AJ$17,TRUE,FALSE),,IF(INDEX(Команды!$A$2:$AN$7500,MATCH(AZ$3,Команды!$A$2:$A$7500,0),$E25+2)=Команды!$AJ$18,TRUE,FALSE),,IF(INDEX(Команды!$A$2:$AN$7500,MATCH(AZ$3,Команды!$A$2:$A$7500,0),$E25+2)=Команды!$AJ$19,TRUE,FALSE)),INDEX(Команды!$AJ$2:$AK$19,MATCH(INDEX(Команды!$A$2:$AN$7500,MATCH(AZ$3,Команды!$A$2:$A$7500,0),$E25+2),Команды!$AJ$2:$AJ$19,0),2),0)</f>
        <v>0.625</v>
      </c>
      <c r="BA25" s="175">
        <f>IF(OR(IF(INDEX(Команды!$A$2:$AN$7500,MATCH(AZ$3,Команды!$A$2:$A$7500,0),$E25+2)=Команды!$AJ$2,TRUE,FALSE),IF(INDEX(Команды!$A$2:$AN$7500,MATCH(AZ$3,Команды!$A$2:$A$7500,0),$E25+2)=Команды!$AJ$3,TRUE,FALSE),IF(INDEX(Команды!$A$2:$AN$7500,MATCH(AZ$3,Команды!$A$2:$A$7500,0),$E25+2)=Команды!$AJ$4,TRUE,FALSE),IF(INDEX(Команды!$A$2:$AN$7500,MATCH(AZ$3,Команды!$A$2:$A$7500,0),$E25+2)=Команды!$AJ$5,TRUE,FALSE),IF(INDEX(Команды!$A$2:$AN$7500,MATCH(AZ$3,Команды!$A$2:$A$7500,0),$E25+2)=Команды!$AJ$6,TRUE,FALSE),IF(INDEX(Команды!$A$2:$AN$7500,MATCH(AZ$3,Команды!$A$2:$A$7500,0),$E25+2)=Команды!$AJ$7,TRUE,FALSE),IF(INDEX(Команды!$A$2:$AN$7500,MATCH(AZ$3,Команды!$A$2:$A$7500,0),$E25+2)=Команды!$AJ$8,TRUE,FALSE),IF(INDEX(Команды!$A$2:$AN$7500,MATCH(AZ$3,Команды!$A$2:$A$7500,0),$E25+2)=Команды!$AJ$9,TRUE,FALSE),IF(INDEX(Команды!$A$2:$AN$7500,MATCH(AZ$3,Команды!$A$2:$A$7500,0),$E25+2)=Команды!$AJ$10,TRUE,FALSE),IF(INDEX(Команды!$A$2:$AN$7500,MATCH(AZ$3,Команды!$A$2:$A$7500,0),$E25+2)=Команды!$AJ$11,TRUE,FALSE),IF(INDEX(Команды!$A$2:$AN$7500,MATCH(AZ$3,Команды!$A$2:$A$7500,0),$E25+2)=Команды!$AJ$12,TRUE,FALSE),IF(INDEX(Команды!$A$2:$AN$7500,MATCH(AZ$3,Команды!$A$2:$A$7500,0),$E25+2)=Команды!$AJ$13,TRUE,FALSE),IF(INDEX(Команды!$A$2:$AN$7500,MATCH(AZ$3,Команды!$A$2:$A$7500,0),$E25+2)=Команды!$AJ$14,TRUE,FALSE),IF(INDEX(Команды!$A$2:$AN$7500,MATCH(AZ$3,Команды!$A$2:$A$7500,0),$E25+2)=Команды!$AJ$15,TRUE,FALSE),IF(INDEX(Команды!$A$2:$AN$7500,MATCH(AZ$3,Команды!$A$2:$A$7500,0),$E25+2)=Команды!$AJ$16,TRUE,FALSE),IF(INDEX(Команды!$A$2:$AN$7500,MATCH(AZ$3,Команды!$A$2:$A$7500,0),$E25+2)=Команды!$AJ$17,TRUE,FALSE),IF(INDEX(Команды!$A$2:$AN$7500,MATCH(AZ$3,Команды!$A$2:$A$7500,0),$E25+2)=Команды!$AJ$18,TRUE,FALSE),IF(INDEX(Команды!$A$2:$AN$7500,MATCH(AZ$3,Команды!$A$2:$A$7500,0),$E25+2)=Команды!$AJ$19,TRUE,FALSE)),INDEX(Команды!$AJ$2:$AL$19,MATCH(INDEX(Команды!$A$2:$AN$7500,MATCH(AZ$3,Команды!$A$2:$A$7500,0),$E25+2),Команды!$AJ$2:$AJ$19,0),3),0)</f>
        <v>1</v>
      </c>
      <c r="BB25" s="342"/>
      <c r="BC25" s="174">
        <f>IF(OR(IF(INDEX(Команды!$A$2:$AN$7500,MATCH(BC$3,Команды!$A$2:$A$7500,0),$E25+2)=Команды!$AJ$2,TRUE,FALSE),IF(INDEX(Команды!$A$2:$AN$7500,MATCH(BC$3,Команды!$A$2:$A$7500,0),$E25+2)=Команды!$AJ$3,TRUE,FALSE),IF(INDEX(Команды!$A$2:$AN$7500,MATCH(BC$3,Команды!$A$2:$A$7500,0),$E25+2)=Команды!$AJ$4,TRUE,FALSE),IF(INDEX(Команды!$A$2:$AN$7500,MATCH(BC$3,Команды!$A$2:$A$7500,0),$E25+2)=Команды!$AJ$5,TRUE,FALSE),IF(INDEX(Команды!$A$2:$AN$7500,MATCH(BC$3,Команды!$A$2:$A$7500,0),$E25+2)=Команды!$AJ$6,TRUE,FALSE),IF(INDEX(Команды!$A$2:$AN$7500,MATCH(BC$3,Команды!$A$2:$A$7500,0),$E25+2)=Команды!$AJ$7,TRUE,FALSE),IF(INDEX(Команды!$A$2:$AN$7500,MATCH(BC$3,Команды!$A$2:$A$7500,0),$E25+2)=Команды!$AJ$8,TRUE,FALSE),IF(INDEX(Команды!$A$2:$AN$7500,MATCH(BC$3,Команды!$A$2:$A$7500,0),$E25+2)=Команды!$AJ$9,TRUE,FALSE),IF(INDEX(Команды!$A$2:$AN$7500,MATCH(BC$3,Команды!$A$2:$A$7500,0),$E25+2)=Команды!$AJ$10,TRUE,FALSE),IF(INDEX(Команды!$A$2:$AN$7500,MATCH(BC$3,Команды!$A$2:$A$7500,0),$E25+2)=Команды!$AJ$11,TRUE,FALSE),IF(INDEX(Команды!$A$2:$AN$7500,MATCH(BC$3,Команды!$A$2:$A$7500,0),$E25+2)=Команды!$AJ$12,TRUE,FALSE),IF(INDEX(Команды!$A$2:$AN$7500,MATCH(BC$3,Команды!$A$2:$A$7500,0),$E25+2)=Команды!$AJ$13,TRUE,FALSE),IF(INDEX(Команды!$A$2:$AN$7500,MATCH(BC$3,Команды!$A$2:$A$7500,0),$E25+2)=Команды!$AJ$14,TRUE,FALSE),IF(INDEX(Команды!$A$2:$AN$7500,MATCH(BC$3,Команды!$A$2:$A$7500,0),$E25+2)=Команды!$AJ$15,TRUE,FALSE),IF(INDEX(Команды!$A$2:$AN$7500,MATCH(BC$3,Команды!$A$2:$A$7500,0),$E25+2)=Команды!$AJ$16,TRUE,FALSE),,IF(INDEX(Команды!$A$2:$AN$7500,MATCH(BC$3,Команды!$A$2:$A$7500,0),$E25+2)=Команды!$AJ$17,TRUE,FALSE),,IF(INDEX(Команды!$A$2:$AN$7500,MATCH(BC$3,Команды!$A$2:$A$7500,0),$E25+2)=Команды!$AJ$18,TRUE,FALSE),,IF(INDEX(Команды!$A$2:$AN$7500,MATCH(BC$3,Команды!$A$2:$A$7500,0),$E25+2)=Команды!$AJ$19,TRUE,FALSE)),INDEX(Команды!$AJ$2:$AK$19,MATCH(INDEX(Команды!$A$2:$AN$7500,MATCH(BC$3,Команды!$A$2:$A$7500,0),$E25+2),Команды!$AJ$2:$AJ$19,0),2),0)</f>
        <v>0.64583333333333337</v>
      </c>
      <c r="BD25" s="175">
        <f>IF(OR(IF(INDEX(Команды!$A$2:$AN$7500,MATCH(BC$3,Команды!$A$2:$A$7500,0),$E25+2)=Команды!$AJ$2,TRUE,FALSE),IF(INDEX(Команды!$A$2:$AN$7500,MATCH(BC$3,Команды!$A$2:$A$7500,0),$E25+2)=Команды!$AJ$3,TRUE,FALSE),IF(INDEX(Команды!$A$2:$AN$7500,MATCH(BC$3,Команды!$A$2:$A$7500,0),$E25+2)=Команды!$AJ$4,TRUE,FALSE),IF(INDEX(Команды!$A$2:$AN$7500,MATCH(BC$3,Команды!$A$2:$A$7500,0),$E25+2)=Команды!$AJ$5,TRUE,FALSE),IF(INDEX(Команды!$A$2:$AN$7500,MATCH(BC$3,Команды!$A$2:$A$7500,0),$E25+2)=Команды!$AJ$6,TRUE,FALSE),IF(INDEX(Команды!$A$2:$AN$7500,MATCH(BC$3,Команды!$A$2:$A$7500,0),$E25+2)=Команды!$AJ$7,TRUE,FALSE),IF(INDEX(Команды!$A$2:$AN$7500,MATCH(BC$3,Команды!$A$2:$A$7500,0),$E25+2)=Команды!$AJ$8,TRUE,FALSE),IF(INDEX(Команды!$A$2:$AN$7500,MATCH(BC$3,Команды!$A$2:$A$7500,0),$E25+2)=Команды!$AJ$9,TRUE,FALSE),IF(INDEX(Команды!$A$2:$AN$7500,MATCH(BC$3,Команды!$A$2:$A$7500,0),$E25+2)=Команды!$AJ$10,TRUE,FALSE),IF(INDEX(Команды!$A$2:$AN$7500,MATCH(BC$3,Команды!$A$2:$A$7500,0),$E25+2)=Команды!$AJ$11,TRUE,FALSE),IF(INDEX(Команды!$A$2:$AN$7500,MATCH(BC$3,Команды!$A$2:$A$7500,0),$E25+2)=Команды!$AJ$12,TRUE,FALSE),IF(INDEX(Команды!$A$2:$AN$7500,MATCH(BC$3,Команды!$A$2:$A$7500,0),$E25+2)=Команды!$AJ$13,TRUE,FALSE),IF(INDEX(Команды!$A$2:$AN$7500,MATCH(BC$3,Команды!$A$2:$A$7500,0),$E25+2)=Команды!$AJ$14,TRUE,FALSE),IF(INDEX(Команды!$A$2:$AN$7500,MATCH(BC$3,Команды!$A$2:$A$7500,0),$E25+2)=Команды!$AJ$15,TRUE,FALSE),IF(INDEX(Команды!$A$2:$AN$7500,MATCH(BC$3,Команды!$A$2:$A$7500,0),$E25+2)=Команды!$AJ$16,TRUE,FALSE),IF(INDEX(Команды!$A$2:$AN$7500,MATCH(BC$3,Команды!$A$2:$A$7500,0),$E25+2)=Команды!$AJ$17,TRUE,FALSE),IF(INDEX(Команды!$A$2:$AN$7500,MATCH(BC$3,Команды!$A$2:$A$7500,0),$E25+2)=Команды!$AJ$18,TRUE,FALSE),IF(INDEX(Команды!$A$2:$AN$7500,MATCH(BC$3,Команды!$A$2:$A$7500,0),$E25+2)=Команды!$AJ$19,TRUE,FALSE)),INDEX(Команды!$AJ$2:$AL$19,MATCH(INDEX(Команды!$A$2:$AN$7500,MATCH(BC$3,Команды!$A$2:$A$7500,0),$E25+2),Команды!$AJ$2:$AJ$19,0),3),0)</f>
        <v>1.0208333333333333</v>
      </c>
      <c r="BE25" s="342"/>
      <c r="BF25" s="174">
        <f>IF(OR(IF(INDEX(Команды!$A$2:$AN$7500,MATCH(BF$3,Команды!$A$2:$A$7500,0),$E25+2)=Команды!$AJ$2,TRUE,FALSE),IF(INDEX(Команды!$A$2:$AN$7500,MATCH(BF$3,Команды!$A$2:$A$7500,0),$E25+2)=Команды!$AJ$3,TRUE,FALSE),IF(INDEX(Команды!$A$2:$AN$7500,MATCH(BF$3,Команды!$A$2:$A$7500,0),$E25+2)=Команды!$AJ$4,TRUE,FALSE),IF(INDEX(Команды!$A$2:$AN$7500,MATCH(BF$3,Команды!$A$2:$A$7500,0),$E25+2)=Команды!$AJ$5,TRUE,FALSE),IF(INDEX(Команды!$A$2:$AN$7500,MATCH(BF$3,Команды!$A$2:$A$7500,0),$E25+2)=Команды!$AJ$6,TRUE,FALSE),IF(INDEX(Команды!$A$2:$AN$7500,MATCH(BF$3,Команды!$A$2:$A$7500,0),$E25+2)=Команды!$AJ$7,TRUE,FALSE),IF(INDEX(Команды!$A$2:$AN$7500,MATCH(BF$3,Команды!$A$2:$A$7500,0),$E25+2)=Команды!$AJ$8,TRUE,FALSE),IF(INDEX(Команды!$A$2:$AN$7500,MATCH(BF$3,Команды!$A$2:$A$7500,0),$E25+2)=Команды!$AJ$9,TRUE,FALSE),IF(INDEX(Команды!$A$2:$AN$7500,MATCH(BF$3,Команды!$A$2:$A$7500,0),$E25+2)=Команды!$AJ$10,TRUE,FALSE),IF(INDEX(Команды!$A$2:$AN$7500,MATCH(BF$3,Команды!$A$2:$A$7500,0),$E25+2)=Команды!$AJ$11,TRUE,FALSE),IF(INDEX(Команды!$A$2:$AN$7500,MATCH(BF$3,Команды!$A$2:$A$7500,0),$E25+2)=Команды!$AJ$12,TRUE,FALSE),IF(INDEX(Команды!$A$2:$AN$7500,MATCH(BF$3,Команды!$A$2:$A$7500,0),$E25+2)=Команды!$AJ$13,TRUE,FALSE),IF(INDEX(Команды!$A$2:$AN$7500,MATCH(BF$3,Команды!$A$2:$A$7500,0),$E25+2)=Команды!$AJ$14,TRUE,FALSE),IF(INDEX(Команды!$A$2:$AN$7500,MATCH(BF$3,Команды!$A$2:$A$7500,0),$E25+2)=Команды!$AJ$15,TRUE,FALSE),IF(INDEX(Команды!$A$2:$AN$7500,MATCH(BF$3,Команды!$A$2:$A$7500,0),$E25+2)=Команды!$AJ$16,TRUE,FALSE),,IF(INDEX(Команды!$A$2:$AN$7500,MATCH(BF$3,Команды!$A$2:$A$7500,0),$E25+2)=Команды!$AJ$17,TRUE,FALSE),,IF(INDEX(Команды!$A$2:$AN$7500,MATCH(BF$3,Команды!$A$2:$A$7500,0),$E25+2)=Команды!$AJ$18,TRUE,FALSE),,IF(INDEX(Команды!$A$2:$AN$7500,MATCH(BF$3,Команды!$A$2:$A$7500,0),$E25+2)=Команды!$AJ$19,TRUE,FALSE)),INDEX(Команды!$AJ$2:$AK$19,MATCH(INDEX(Команды!$A$2:$AN$7500,MATCH(BF$3,Команды!$A$2:$A$7500,0),$E25+2),Команды!$AJ$2:$AJ$19,0),2),0)</f>
        <v>0.64583333333333337</v>
      </c>
      <c r="BG25" s="175">
        <f>IF(OR(IF(INDEX(Команды!$A$2:$AN$7500,MATCH(BF$3,Команды!$A$2:$A$7500,0),$E25+2)=Команды!$AJ$2,TRUE,FALSE),IF(INDEX(Команды!$A$2:$AN$7500,MATCH(BF$3,Команды!$A$2:$A$7500,0),$E25+2)=Команды!$AJ$3,TRUE,FALSE),IF(INDEX(Команды!$A$2:$AN$7500,MATCH(BF$3,Команды!$A$2:$A$7500,0),$E25+2)=Команды!$AJ$4,TRUE,FALSE),IF(INDEX(Команды!$A$2:$AN$7500,MATCH(BF$3,Команды!$A$2:$A$7500,0),$E25+2)=Команды!$AJ$5,TRUE,FALSE),IF(INDEX(Команды!$A$2:$AN$7500,MATCH(BF$3,Команды!$A$2:$A$7500,0),$E25+2)=Команды!$AJ$6,TRUE,FALSE),IF(INDEX(Команды!$A$2:$AN$7500,MATCH(BF$3,Команды!$A$2:$A$7500,0),$E25+2)=Команды!$AJ$7,TRUE,FALSE),IF(INDEX(Команды!$A$2:$AN$7500,MATCH(BF$3,Команды!$A$2:$A$7500,0),$E25+2)=Команды!$AJ$8,TRUE,FALSE),IF(INDEX(Команды!$A$2:$AN$7500,MATCH(BF$3,Команды!$A$2:$A$7500,0),$E25+2)=Команды!$AJ$9,TRUE,FALSE),IF(INDEX(Команды!$A$2:$AN$7500,MATCH(BF$3,Команды!$A$2:$A$7500,0),$E25+2)=Команды!$AJ$10,TRUE,FALSE),IF(INDEX(Команды!$A$2:$AN$7500,MATCH(BF$3,Команды!$A$2:$A$7500,0),$E25+2)=Команды!$AJ$11,TRUE,FALSE),IF(INDEX(Команды!$A$2:$AN$7500,MATCH(BF$3,Команды!$A$2:$A$7500,0),$E25+2)=Команды!$AJ$12,TRUE,FALSE),IF(INDEX(Команды!$A$2:$AN$7500,MATCH(BF$3,Команды!$A$2:$A$7500,0),$E25+2)=Команды!$AJ$13,TRUE,FALSE),IF(INDEX(Команды!$A$2:$AN$7500,MATCH(BF$3,Команды!$A$2:$A$7500,0),$E25+2)=Команды!$AJ$14,TRUE,FALSE),IF(INDEX(Команды!$A$2:$AN$7500,MATCH(BF$3,Команды!$A$2:$A$7500,0),$E25+2)=Команды!$AJ$15,TRUE,FALSE),IF(INDEX(Команды!$A$2:$AN$7500,MATCH(BF$3,Команды!$A$2:$A$7500,0),$E25+2)=Команды!$AJ$16,TRUE,FALSE),IF(INDEX(Команды!$A$2:$AN$7500,MATCH(BF$3,Команды!$A$2:$A$7500,0),$E25+2)=Команды!$AJ$17,TRUE,FALSE),IF(INDEX(Команды!$A$2:$AN$7500,MATCH(BF$3,Команды!$A$2:$A$7500,0),$E25+2)=Команды!$AJ$18,TRUE,FALSE),IF(INDEX(Команды!$A$2:$AN$7500,MATCH(BF$3,Команды!$A$2:$A$7500,0),$E25+2)=Команды!$AJ$19,TRUE,FALSE)),INDEX(Команды!$AJ$2:$AL$19,MATCH(INDEX(Команды!$A$2:$AN$7500,MATCH(BF$3,Команды!$A$2:$A$7500,0),$E25+2),Команды!$AJ$2:$AJ$19,0),3),0)</f>
        <v>1.0208333333333333</v>
      </c>
      <c r="BH25" s="342"/>
      <c r="BI25" s="174" t="str">
        <f>IF(OR(IF(INDEX(Команды!$A$2:$AN$7500,MATCH(BI$3,Команды!$A$2:$A$7500,0),$E25+2)=Команды!$AJ$2,TRUE,FALSE),IF(INDEX(Команды!$A$2:$AN$7500,MATCH(BI$3,Команды!$A$2:$A$7500,0),$E25+2)=Команды!$AJ$3,TRUE,FALSE),IF(INDEX(Команды!$A$2:$AN$7500,MATCH(BI$3,Команды!$A$2:$A$7500,0),$E25+2)=Команды!$AJ$4,TRUE,FALSE),IF(INDEX(Команды!$A$2:$AN$7500,MATCH(BI$3,Команды!$A$2:$A$7500,0),$E25+2)=Команды!$AJ$5,TRUE,FALSE),IF(INDEX(Команды!$A$2:$AN$7500,MATCH(BI$3,Команды!$A$2:$A$7500,0),$E25+2)=Команды!$AJ$6,TRUE,FALSE),IF(INDEX(Команды!$A$2:$AN$7500,MATCH(BI$3,Команды!$A$2:$A$7500,0),$E25+2)=Команды!$AJ$7,TRUE,FALSE),IF(INDEX(Команды!$A$2:$AN$7500,MATCH(BI$3,Команды!$A$2:$A$7500,0),$E25+2)=Команды!$AJ$8,TRUE,FALSE),IF(INDEX(Команды!$A$2:$AN$7500,MATCH(BI$3,Команды!$A$2:$A$7500,0),$E25+2)=Команды!$AJ$9,TRUE,FALSE),IF(INDEX(Команды!$A$2:$AN$7500,MATCH(BI$3,Команды!$A$2:$A$7500,0),$E25+2)=Команды!$AJ$10,TRUE,FALSE),IF(INDEX(Команды!$A$2:$AN$7500,MATCH(BI$3,Команды!$A$2:$A$7500,0),$E25+2)=Команды!$AJ$11,TRUE,FALSE),IF(INDEX(Команды!$A$2:$AN$7500,MATCH(BI$3,Команды!$A$2:$A$7500,0),$E25+2)=Команды!$AJ$12,TRUE,FALSE),IF(INDEX(Команды!$A$2:$AN$7500,MATCH(BI$3,Команды!$A$2:$A$7500,0),$E25+2)=Команды!$AJ$13,TRUE,FALSE),IF(INDEX(Команды!$A$2:$AN$7500,MATCH(BI$3,Команды!$A$2:$A$7500,0),$E25+2)=Команды!$AJ$14,TRUE,FALSE),IF(INDEX(Команды!$A$2:$AN$7500,MATCH(BI$3,Команды!$A$2:$A$7500,0),$E25+2)=Команды!$AJ$15,TRUE,FALSE),IF(INDEX(Команды!$A$2:$AN$7500,MATCH(BI$3,Команды!$A$2:$A$7500,0),$E25+2)=Команды!$AJ$16,TRUE,FALSE),,IF(INDEX(Команды!$A$2:$AN$7500,MATCH(BI$3,Команды!$A$2:$A$7500,0),$E25+2)=Команды!$AJ$17,TRUE,FALSE),,IF(INDEX(Команды!$A$2:$AN$7500,MATCH(BI$3,Команды!$A$2:$A$7500,0),$E25+2)=Команды!$AJ$18,TRUE,FALSE),,IF(INDEX(Команды!$A$2:$AN$7500,MATCH(BI$3,Команды!$A$2:$A$7500,0),$E25+2)=Команды!$AJ$19,TRUE,FALSE)),INDEX(Команды!$AJ$2:$AK$19,MATCH(INDEX(Команды!$A$2:$AN$7500,MATCH(BI$3,Команды!$A$2:$A$7500,0),$E25+2),Команды!$AJ$2:$AJ$19,0),2),0)</f>
        <v>В</v>
      </c>
      <c r="BJ25" s="175" t="str">
        <f>IF(OR(IF(INDEX(Команды!$A$2:$AN$7500,MATCH(BI$3,Команды!$A$2:$A$7500,0),$E25+2)=Команды!$AJ$2,TRUE,FALSE),IF(INDEX(Команды!$A$2:$AN$7500,MATCH(BI$3,Команды!$A$2:$A$7500,0),$E25+2)=Команды!$AJ$3,TRUE,FALSE),IF(INDEX(Команды!$A$2:$AN$7500,MATCH(BI$3,Команды!$A$2:$A$7500,0),$E25+2)=Команды!$AJ$4,TRUE,FALSE),IF(INDEX(Команды!$A$2:$AN$7500,MATCH(BI$3,Команды!$A$2:$A$7500,0),$E25+2)=Команды!$AJ$5,TRUE,FALSE),IF(INDEX(Команды!$A$2:$AN$7500,MATCH(BI$3,Команды!$A$2:$A$7500,0),$E25+2)=Команды!$AJ$6,TRUE,FALSE),IF(INDEX(Команды!$A$2:$AN$7500,MATCH(BI$3,Команды!$A$2:$A$7500,0),$E25+2)=Команды!$AJ$7,TRUE,FALSE),IF(INDEX(Команды!$A$2:$AN$7500,MATCH(BI$3,Команды!$A$2:$A$7500,0),$E25+2)=Команды!$AJ$8,TRUE,FALSE),IF(INDEX(Команды!$A$2:$AN$7500,MATCH(BI$3,Команды!$A$2:$A$7500,0),$E25+2)=Команды!$AJ$9,TRUE,FALSE),IF(INDEX(Команды!$A$2:$AN$7500,MATCH(BI$3,Команды!$A$2:$A$7500,0),$E25+2)=Команды!$AJ$10,TRUE,FALSE),IF(INDEX(Команды!$A$2:$AN$7500,MATCH(BI$3,Команды!$A$2:$A$7500,0),$E25+2)=Команды!$AJ$11,TRUE,FALSE),IF(INDEX(Команды!$A$2:$AN$7500,MATCH(BI$3,Команды!$A$2:$A$7500,0),$E25+2)=Команды!$AJ$12,TRUE,FALSE),IF(INDEX(Команды!$A$2:$AN$7500,MATCH(BI$3,Команды!$A$2:$A$7500,0),$E25+2)=Команды!$AJ$13,TRUE,FALSE),IF(INDEX(Команды!$A$2:$AN$7500,MATCH(BI$3,Команды!$A$2:$A$7500,0),$E25+2)=Команды!$AJ$14,TRUE,FALSE),IF(INDEX(Команды!$A$2:$AN$7500,MATCH(BI$3,Команды!$A$2:$A$7500,0),$E25+2)=Команды!$AJ$15,TRUE,FALSE),IF(INDEX(Команды!$A$2:$AN$7500,MATCH(BI$3,Команды!$A$2:$A$7500,0),$E25+2)=Команды!$AJ$16,TRUE,FALSE),IF(INDEX(Команды!$A$2:$AN$7500,MATCH(BI$3,Команды!$A$2:$A$7500,0),$E25+2)=Команды!$AJ$17,TRUE,FALSE),IF(INDEX(Команды!$A$2:$AN$7500,MATCH(BI$3,Команды!$A$2:$A$7500,0),$E25+2)=Команды!$AJ$18,TRUE,FALSE),IF(INDEX(Команды!$A$2:$AN$7500,MATCH(BI$3,Команды!$A$2:$A$7500,0),$E25+2)=Команды!$AJ$19,TRUE,FALSE)),INDEX(Команды!$AJ$2:$AL$19,MATCH(INDEX(Команды!$A$2:$AN$7500,MATCH(BI$3,Команды!$A$2:$A$7500,0),$E25+2),Команды!$AJ$2:$AJ$19,0),3),0)</f>
        <v>В</v>
      </c>
      <c r="BK25" s="342"/>
      <c r="BL25" s="174" t="str">
        <f>IF(OR(IF(INDEX(Команды!$A$2:$AN$7500,MATCH(BL$3,Команды!$A$2:$A$7500,0),$E25+2)=Команды!$AJ$2,TRUE,FALSE),IF(INDEX(Команды!$A$2:$AN$7500,MATCH(BL$3,Команды!$A$2:$A$7500,0),$E25+2)=Команды!$AJ$3,TRUE,FALSE),IF(INDEX(Команды!$A$2:$AN$7500,MATCH(BL$3,Команды!$A$2:$A$7500,0),$E25+2)=Команды!$AJ$4,TRUE,FALSE),IF(INDEX(Команды!$A$2:$AN$7500,MATCH(BL$3,Команды!$A$2:$A$7500,0),$E25+2)=Команды!$AJ$5,TRUE,FALSE),IF(INDEX(Команды!$A$2:$AN$7500,MATCH(BL$3,Команды!$A$2:$A$7500,0),$E25+2)=Команды!$AJ$6,TRUE,FALSE),IF(INDEX(Команды!$A$2:$AN$7500,MATCH(BL$3,Команды!$A$2:$A$7500,0),$E25+2)=Команды!$AJ$7,TRUE,FALSE),IF(INDEX(Команды!$A$2:$AN$7500,MATCH(BL$3,Команды!$A$2:$A$7500,0),$E25+2)=Команды!$AJ$8,TRUE,FALSE),IF(INDEX(Команды!$A$2:$AN$7500,MATCH(BL$3,Команды!$A$2:$A$7500,0),$E25+2)=Команды!$AJ$9,TRUE,FALSE),IF(INDEX(Команды!$A$2:$AN$7500,MATCH(BL$3,Команды!$A$2:$A$7500,0),$E25+2)=Команды!$AJ$10,TRUE,FALSE),IF(INDEX(Команды!$A$2:$AN$7500,MATCH(BL$3,Команды!$A$2:$A$7500,0),$E25+2)=Команды!$AJ$11,TRUE,FALSE),IF(INDEX(Команды!$A$2:$AN$7500,MATCH(BL$3,Команды!$A$2:$A$7500,0),$E25+2)=Команды!$AJ$12,TRUE,FALSE),IF(INDEX(Команды!$A$2:$AN$7500,MATCH(BL$3,Команды!$A$2:$A$7500,0),$E25+2)=Команды!$AJ$13,TRUE,FALSE),IF(INDEX(Команды!$A$2:$AN$7500,MATCH(BL$3,Команды!$A$2:$A$7500,0),$E25+2)=Команды!$AJ$14,TRUE,FALSE),IF(INDEX(Команды!$A$2:$AN$7500,MATCH(BL$3,Команды!$A$2:$A$7500,0),$E25+2)=Команды!$AJ$15,TRUE,FALSE),IF(INDEX(Команды!$A$2:$AN$7500,MATCH(BL$3,Команды!$A$2:$A$7500,0),$E25+2)=Команды!$AJ$16,TRUE,FALSE),,IF(INDEX(Команды!$A$2:$AN$7500,MATCH(BL$3,Команды!$A$2:$A$7500,0),$E25+2)=Команды!$AJ$17,TRUE,FALSE),,IF(INDEX(Команды!$A$2:$AN$7500,MATCH(BL$3,Команды!$A$2:$A$7500,0),$E25+2)=Команды!$AJ$18,TRUE,FALSE),,IF(INDEX(Команды!$A$2:$AN$7500,MATCH(BL$3,Команды!$A$2:$A$7500,0),$E25+2)=Команды!$AJ$19,TRUE,FALSE)),INDEX(Команды!$AJ$2:$AK$19,MATCH(INDEX(Команды!$A$2:$AN$7500,MATCH(BL$3,Команды!$A$2:$A$7500,0),$E25+2),Команды!$AJ$2:$AJ$19,0),2),0)</f>
        <v>В</v>
      </c>
      <c r="BM25" s="175" t="str">
        <f>IF(OR(IF(INDEX(Команды!$A$2:$AN$7500,MATCH(BL$3,Команды!$A$2:$A$7500,0),$E25+2)=Команды!$AJ$2,TRUE,FALSE),IF(INDEX(Команды!$A$2:$AN$7500,MATCH(BL$3,Команды!$A$2:$A$7500,0),$E25+2)=Команды!$AJ$3,TRUE,FALSE),IF(INDEX(Команды!$A$2:$AN$7500,MATCH(BL$3,Команды!$A$2:$A$7500,0),$E25+2)=Команды!$AJ$4,TRUE,FALSE),IF(INDEX(Команды!$A$2:$AN$7500,MATCH(BL$3,Команды!$A$2:$A$7500,0),$E25+2)=Команды!$AJ$5,TRUE,FALSE),IF(INDEX(Команды!$A$2:$AN$7500,MATCH(BL$3,Команды!$A$2:$A$7500,0),$E25+2)=Команды!$AJ$6,TRUE,FALSE),IF(INDEX(Команды!$A$2:$AN$7500,MATCH(BL$3,Команды!$A$2:$A$7500,0),$E25+2)=Команды!$AJ$7,TRUE,FALSE),IF(INDEX(Команды!$A$2:$AN$7500,MATCH(BL$3,Команды!$A$2:$A$7500,0),$E25+2)=Команды!$AJ$8,TRUE,FALSE),IF(INDEX(Команды!$A$2:$AN$7500,MATCH(BL$3,Команды!$A$2:$A$7500,0),$E25+2)=Команды!$AJ$9,TRUE,FALSE),IF(INDEX(Команды!$A$2:$AN$7500,MATCH(BL$3,Команды!$A$2:$A$7500,0),$E25+2)=Команды!$AJ$10,TRUE,FALSE),IF(INDEX(Команды!$A$2:$AN$7500,MATCH(BL$3,Команды!$A$2:$A$7500,0),$E25+2)=Команды!$AJ$11,TRUE,FALSE),IF(INDEX(Команды!$A$2:$AN$7500,MATCH(BL$3,Команды!$A$2:$A$7500,0),$E25+2)=Команды!$AJ$12,TRUE,FALSE),IF(INDEX(Команды!$A$2:$AN$7500,MATCH(BL$3,Команды!$A$2:$A$7500,0),$E25+2)=Команды!$AJ$13,TRUE,FALSE),IF(INDEX(Команды!$A$2:$AN$7500,MATCH(BL$3,Команды!$A$2:$A$7500,0),$E25+2)=Команды!$AJ$14,TRUE,FALSE),IF(INDEX(Команды!$A$2:$AN$7500,MATCH(BL$3,Команды!$A$2:$A$7500,0),$E25+2)=Команды!$AJ$15,TRUE,FALSE),IF(INDEX(Команды!$A$2:$AN$7500,MATCH(BL$3,Команды!$A$2:$A$7500,0),$E25+2)=Команды!$AJ$16,TRUE,FALSE),IF(INDEX(Команды!$A$2:$AN$7500,MATCH(BL$3,Команды!$A$2:$A$7500,0),$E25+2)=Команды!$AJ$17,TRUE,FALSE),IF(INDEX(Команды!$A$2:$AN$7500,MATCH(BL$3,Команды!$A$2:$A$7500,0),$E25+2)=Команды!$AJ$18,TRUE,FALSE),IF(INDEX(Команды!$A$2:$AN$7500,MATCH(BL$3,Команды!$A$2:$A$7500,0),$E25+2)=Команды!$AJ$19,TRUE,FALSE)),INDEX(Команды!$AJ$2:$AL$19,MATCH(INDEX(Команды!$A$2:$AN$7500,MATCH(BL$3,Команды!$A$2:$A$7500,0),$E25+2),Команды!$AJ$2:$AJ$19,0),3),0)</f>
        <v>В</v>
      </c>
      <c r="BN25" s="342"/>
      <c r="BO25" s="174">
        <f>IF(OR(IF(INDEX(Команды!$A$2:$AN$7500,MATCH(BO$3,Команды!$A$2:$A$7500,0),$E25+2)=Команды!$AJ$2,TRUE,FALSE),IF(INDEX(Команды!$A$2:$AN$7500,MATCH(BO$3,Команды!$A$2:$A$7500,0),$E25+2)=Команды!$AJ$3,TRUE,FALSE),IF(INDEX(Команды!$A$2:$AN$7500,MATCH(BO$3,Команды!$A$2:$A$7500,0),$E25+2)=Команды!$AJ$4,TRUE,FALSE),IF(INDEX(Команды!$A$2:$AN$7500,MATCH(BO$3,Команды!$A$2:$A$7500,0),$E25+2)=Команды!$AJ$5,TRUE,FALSE),IF(INDEX(Команды!$A$2:$AN$7500,MATCH(BO$3,Команды!$A$2:$A$7500,0),$E25+2)=Команды!$AJ$6,TRUE,FALSE),IF(INDEX(Команды!$A$2:$AN$7500,MATCH(BO$3,Команды!$A$2:$A$7500,0),$E25+2)=Команды!$AJ$7,TRUE,FALSE),IF(INDEX(Команды!$A$2:$AN$7500,MATCH(BO$3,Команды!$A$2:$A$7500,0),$E25+2)=Команды!$AJ$8,TRUE,FALSE),IF(INDEX(Команды!$A$2:$AN$7500,MATCH(BO$3,Команды!$A$2:$A$7500,0),$E25+2)=Команды!$AJ$9,TRUE,FALSE),IF(INDEX(Команды!$A$2:$AN$7500,MATCH(BO$3,Команды!$A$2:$A$7500,0),$E25+2)=Команды!$AJ$10,TRUE,FALSE),IF(INDEX(Команды!$A$2:$AN$7500,MATCH(BO$3,Команды!$A$2:$A$7500,0),$E25+2)=Команды!$AJ$11,TRUE,FALSE),IF(INDEX(Команды!$A$2:$AN$7500,MATCH(BO$3,Команды!$A$2:$A$7500,0),$E25+2)=Команды!$AJ$12,TRUE,FALSE),IF(INDEX(Команды!$A$2:$AN$7500,MATCH(BO$3,Команды!$A$2:$A$7500,0),$E25+2)=Команды!$AJ$13,TRUE,FALSE),IF(INDEX(Команды!$A$2:$AN$7500,MATCH(BO$3,Команды!$A$2:$A$7500,0),$E25+2)=Команды!$AJ$14,TRUE,FALSE),IF(INDEX(Команды!$A$2:$AN$7500,MATCH(BO$3,Команды!$A$2:$A$7500,0),$E25+2)=Команды!$AJ$15,TRUE,FALSE),IF(INDEX(Команды!$A$2:$AN$7500,MATCH(BO$3,Команды!$A$2:$A$7500,0),$E25+2)=Команды!$AJ$16,TRUE,FALSE),,IF(INDEX(Команды!$A$2:$AN$7500,MATCH(BO$3,Команды!$A$2:$A$7500,0),$E25+2)=Команды!$AJ$17,TRUE,FALSE),,IF(INDEX(Команды!$A$2:$AN$7500,MATCH(BO$3,Команды!$A$2:$A$7500,0),$E25+2)=Команды!$AJ$18,TRUE,FALSE),,IF(INDEX(Команды!$A$2:$AN$7500,MATCH(BO$3,Команды!$A$2:$A$7500,0),$E25+2)=Команды!$AJ$19,TRUE,FALSE)),INDEX(Команды!$AJ$2:$AK$19,MATCH(INDEX(Команды!$A$2:$AN$7500,MATCH(BO$3,Команды!$A$2:$A$7500,0),$E25+2),Команды!$AJ$2:$AJ$19,0),2),0)</f>
        <v>0.33333333333333331</v>
      </c>
      <c r="BP25" s="175">
        <f>IF(OR(IF(INDEX(Команды!$A$2:$AN$7500,MATCH(BO$3,Команды!$A$2:$A$7500,0),$E25+2)=Команды!$AJ$2,TRUE,FALSE),IF(INDEX(Команды!$A$2:$AN$7500,MATCH(BO$3,Команды!$A$2:$A$7500,0),$E25+2)=Команды!$AJ$3,TRUE,FALSE),IF(INDEX(Команды!$A$2:$AN$7500,MATCH(BO$3,Команды!$A$2:$A$7500,0),$E25+2)=Команды!$AJ$4,TRUE,FALSE),IF(INDEX(Команды!$A$2:$AN$7500,MATCH(BO$3,Команды!$A$2:$A$7500,0),$E25+2)=Команды!$AJ$5,TRUE,FALSE),IF(INDEX(Команды!$A$2:$AN$7500,MATCH(BO$3,Команды!$A$2:$A$7500,0),$E25+2)=Команды!$AJ$6,TRUE,FALSE),IF(INDEX(Команды!$A$2:$AN$7500,MATCH(BO$3,Команды!$A$2:$A$7500,0),$E25+2)=Команды!$AJ$7,TRUE,FALSE),IF(INDEX(Команды!$A$2:$AN$7500,MATCH(BO$3,Команды!$A$2:$A$7500,0),$E25+2)=Команды!$AJ$8,TRUE,FALSE),IF(INDEX(Команды!$A$2:$AN$7500,MATCH(BO$3,Команды!$A$2:$A$7500,0),$E25+2)=Команды!$AJ$9,TRUE,FALSE),IF(INDEX(Команды!$A$2:$AN$7500,MATCH(BO$3,Команды!$A$2:$A$7500,0),$E25+2)=Команды!$AJ$10,TRUE,FALSE),IF(INDEX(Команды!$A$2:$AN$7500,MATCH(BO$3,Команды!$A$2:$A$7500,0),$E25+2)=Команды!$AJ$11,TRUE,FALSE),IF(INDEX(Команды!$A$2:$AN$7500,MATCH(BO$3,Команды!$A$2:$A$7500,0),$E25+2)=Команды!$AJ$12,TRUE,FALSE),IF(INDEX(Команды!$A$2:$AN$7500,MATCH(BO$3,Команды!$A$2:$A$7500,0),$E25+2)=Команды!$AJ$13,TRUE,FALSE),IF(INDEX(Команды!$A$2:$AN$7500,MATCH(BO$3,Команды!$A$2:$A$7500,0),$E25+2)=Команды!$AJ$14,TRUE,FALSE),IF(INDEX(Команды!$A$2:$AN$7500,MATCH(BO$3,Команды!$A$2:$A$7500,0),$E25+2)=Команды!$AJ$15,TRUE,FALSE),IF(INDEX(Команды!$A$2:$AN$7500,MATCH(BO$3,Команды!$A$2:$A$7500,0),$E25+2)=Команды!$AJ$16,TRUE,FALSE),IF(INDEX(Команды!$A$2:$AN$7500,MATCH(BO$3,Команды!$A$2:$A$7500,0),$E25+2)=Команды!$AJ$17,TRUE,FALSE),IF(INDEX(Команды!$A$2:$AN$7500,MATCH(BO$3,Команды!$A$2:$A$7500,0),$E25+2)=Команды!$AJ$18,TRUE,FALSE),IF(INDEX(Команды!$A$2:$AN$7500,MATCH(BO$3,Команды!$A$2:$A$7500,0),$E25+2)=Команды!$AJ$19,TRUE,FALSE)),INDEX(Команды!$AJ$2:$AL$19,MATCH(INDEX(Команды!$A$2:$AN$7500,MATCH(BO$3,Команды!$A$2:$A$7500,0),$E25+2),Команды!$AJ$2:$AJ$19,0),3),0)</f>
        <v>0.70833333333333337</v>
      </c>
      <c r="BQ25" s="342"/>
      <c r="BR25" s="174">
        <f>IF(OR(IF(INDEX(Команды!$A$2:$AN$7500,MATCH(BR$3,Команды!$A$2:$A$7500,0),$E25+2)=Команды!$AJ$2,TRUE,FALSE),IF(INDEX(Команды!$A$2:$AN$7500,MATCH(BR$3,Команды!$A$2:$A$7500,0),$E25+2)=Команды!$AJ$3,TRUE,FALSE),IF(INDEX(Команды!$A$2:$AN$7500,MATCH(BR$3,Команды!$A$2:$A$7500,0),$E25+2)=Команды!$AJ$4,TRUE,FALSE),IF(INDEX(Команды!$A$2:$AN$7500,MATCH(BR$3,Команды!$A$2:$A$7500,0),$E25+2)=Команды!$AJ$5,TRUE,FALSE),IF(INDEX(Команды!$A$2:$AN$7500,MATCH(BR$3,Команды!$A$2:$A$7500,0),$E25+2)=Команды!$AJ$6,TRUE,FALSE),IF(INDEX(Команды!$A$2:$AN$7500,MATCH(BR$3,Команды!$A$2:$A$7500,0),$E25+2)=Команды!$AJ$7,TRUE,FALSE),IF(INDEX(Команды!$A$2:$AN$7500,MATCH(BR$3,Команды!$A$2:$A$7500,0),$E25+2)=Команды!$AJ$8,TRUE,FALSE),IF(INDEX(Команды!$A$2:$AN$7500,MATCH(BR$3,Команды!$A$2:$A$7500,0),$E25+2)=Команды!$AJ$9,TRUE,FALSE),IF(INDEX(Команды!$A$2:$AN$7500,MATCH(BR$3,Команды!$A$2:$A$7500,0),$E25+2)=Команды!$AJ$10,TRUE,FALSE),IF(INDEX(Команды!$A$2:$AN$7500,MATCH(BR$3,Команды!$A$2:$A$7500,0),$E25+2)=Команды!$AJ$11,TRUE,FALSE),IF(INDEX(Команды!$A$2:$AN$7500,MATCH(BR$3,Команды!$A$2:$A$7500,0),$E25+2)=Команды!$AJ$12,TRUE,FALSE),IF(INDEX(Команды!$A$2:$AN$7500,MATCH(BR$3,Команды!$A$2:$A$7500,0),$E25+2)=Команды!$AJ$13,TRUE,FALSE),IF(INDEX(Команды!$A$2:$AN$7500,MATCH(BR$3,Команды!$A$2:$A$7500,0),$E25+2)=Команды!$AJ$14,TRUE,FALSE),IF(INDEX(Команды!$A$2:$AN$7500,MATCH(BR$3,Команды!$A$2:$A$7500,0),$E25+2)=Команды!$AJ$15,TRUE,FALSE),IF(INDEX(Команды!$A$2:$AN$7500,MATCH(BR$3,Команды!$A$2:$A$7500,0),$E25+2)=Команды!$AJ$16,TRUE,FALSE),,IF(INDEX(Команды!$A$2:$AN$7500,MATCH(BR$3,Команды!$A$2:$A$7500,0),$E25+2)=Команды!$AJ$17,TRUE,FALSE),,IF(INDEX(Команды!$A$2:$AN$7500,MATCH(BR$3,Команды!$A$2:$A$7500,0),$E25+2)=Команды!$AJ$18,TRUE,FALSE),,IF(INDEX(Команды!$A$2:$AN$7500,MATCH(BR$3,Команды!$A$2:$A$7500,0),$E25+2)=Команды!$AJ$19,TRUE,FALSE)),INDEX(Команды!$AJ$2:$AK$19,MATCH(INDEX(Команды!$A$2:$AN$7500,MATCH(BR$3,Команды!$A$2:$A$7500,0),$E25+2),Команды!$AJ$2:$AJ$19,0),2),0)</f>
        <v>0.33333333333333331</v>
      </c>
      <c r="BS25" s="175">
        <f>IF(OR(IF(INDEX(Команды!$A$2:$AN$7500,MATCH(BR$3,Команды!$A$2:$A$7500,0),$E25+2)=Команды!$AJ$2,TRUE,FALSE),IF(INDEX(Команды!$A$2:$AN$7500,MATCH(BR$3,Команды!$A$2:$A$7500,0),$E25+2)=Команды!$AJ$3,TRUE,FALSE),IF(INDEX(Команды!$A$2:$AN$7500,MATCH(BR$3,Команды!$A$2:$A$7500,0),$E25+2)=Команды!$AJ$4,TRUE,FALSE),IF(INDEX(Команды!$A$2:$AN$7500,MATCH(BR$3,Команды!$A$2:$A$7500,0),$E25+2)=Команды!$AJ$5,TRUE,FALSE),IF(INDEX(Команды!$A$2:$AN$7500,MATCH(BR$3,Команды!$A$2:$A$7500,0),$E25+2)=Команды!$AJ$6,TRUE,FALSE),IF(INDEX(Команды!$A$2:$AN$7500,MATCH(BR$3,Команды!$A$2:$A$7500,0),$E25+2)=Команды!$AJ$7,TRUE,FALSE),IF(INDEX(Команды!$A$2:$AN$7500,MATCH(BR$3,Команды!$A$2:$A$7500,0),$E25+2)=Команды!$AJ$8,TRUE,FALSE),IF(INDEX(Команды!$A$2:$AN$7500,MATCH(BR$3,Команды!$A$2:$A$7500,0),$E25+2)=Команды!$AJ$9,TRUE,FALSE),IF(INDEX(Команды!$A$2:$AN$7500,MATCH(BR$3,Команды!$A$2:$A$7500,0),$E25+2)=Команды!$AJ$10,TRUE,FALSE),IF(INDEX(Команды!$A$2:$AN$7500,MATCH(BR$3,Команды!$A$2:$A$7500,0),$E25+2)=Команды!$AJ$11,TRUE,FALSE),IF(INDEX(Команды!$A$2:$AN$7500,MATCH(BR$3,Команды!$A$2:$A$7500,0),$E25+2)=Команды!$AJ$12,TRUE,FALSE),IF(INDEX(Команды!$A$2:$AN$7500,MATCH(BR$3,Команды!$A$2:$A$7500,0),$E25+2)=Команды!$AJ$13,TRUE,FALSE),IF(INDEX(Команды!$A$2:$AN$7500,MATCH(BR$3,Команды!$A$2:$A$7500,0),$E25+2)=Команды!$AJ$14,TRUE,FALSE),IF(INDEX(Команды!$A$2:$AN$7500,MATCH(BR$3,Команды!$A$2:$A$7500,0),$E25+2)=Команды!$AJ$15,TRUE,FALSE),IF(INDEX(Команды!$A$2:$AN$7500,MATCH(BR$3,Команды!$A$2:$A$7500,0),$E25+2)=Команды!$AJ$16,TRUE,FALSE),IF(INDEX(Команды!$A$2:$AN$7500,MATCH(BR$3,Команды!$A$2:$A$7500,0),$E25+2)=Команды!$AJ$17,TRUE,FALSE),IF(INDEX(Команды!$A$2:$AN$7500,MATCH(BR$3,Команды!$A$2:$A$7500,0),$E25+2)=Команды!$AJ$18,TRUE,FALSE),IF(INDEX(Команды!$A$2:$AN$7500,MATCH(BR$3,Команды!$A$2:$A$7500,0),$E25+2)=Команды!$AJ$19,TRUE,FALSE)),INDEX(Команды!$AJ$2:$AL$19,MATCH(INDEX(Команды!$A$2:$AN$7500,MATCH(BR$3,Команды!$A$2:$A$7500,0),$E25+2),Команды!$AJ$2:$AJ$19,0),3),0)</f>
        <v>0.70833333333333337</v>
      </c>
      <c r="BT25" s="342"/>
      <c r="BU25" s="174">
        <f>IF(OR(IF(INDEX(Команды!$A$2:$AN$7500,MATCH(BU$3,Команды!$A$2:$A$7500,0),$E25+2)=Команды!$AJ$2,TRUE,FALSE),IF(INDEX(Команды!$A$2:$AN$7500,MATCH(BU$3,Команды!$A$2:$A$7500,0),$E25+2)=Команды!$AJ$3,TRUE,FALSE),IF(INDEX(Команды!$A$2:$AN$7500,MATCH(BU$3,Команды!$A$2:$A$7500,0),$E25+2)=Команды!$AJ$4,TRUE,FALSE),IF(INDEX(Команды!$A$2:$AN$7500,MATCH(BU$3,Команды!$A$2:$A$7500,0),$E25+2)=Команды!$AJ$5,TRUE,FALSE),IF(INDEX(Команды!$A$2:$AN$7500,MATCH(BU$3,Команды!$A$2:$A$7500,0),$E25+2)=Команды!$AJ$6,TRUE,FALSE),IF(INDEX(Команды!$A$2:$AN$7500,MATCH(BU$3,Команды!$A$2:$A$7500,0),$E25+2)=Команды!$AJ$7,TRUE,FALSE),IF(INDEX(Команды!$A$2:$AN$7500,MATCH(BU$3,Команды!$A$2:$A$7500,0),$E25+2)=Команды!$AJ$8,TRUE,FALSE),IF(INDEX(Команды!$A$2:$AN$7500,MATCH(BU$3,Команды!$A$2:$A$7500,0),$E25+2)=Команды!$AJ$9,TRUE,FALSE),IF(INDEX(Команды!$A$2:$AN$7500,MATCH(BU$3,Команды!$A$2:$A$7500,0),$E25+2)=Команды!$AJ$10,TRUE,FALSE),IF(INDEX(Команды!$A$2:$AN$7500,MATCH(BU$3,Команды!$A$2:$A$7500,0),$E25+2)=Команды!$AJ$11,TRUE,FALSE),IF(INDEX(Команды!$A$2:$AN$7500,MATCH(BU$3,Команды!$A$2:$A$7500,0),$E25+2)=Команды!$AJ$12,TRUE,FALSE),IF(INDEX(Команды!$A$2:$AN$7500,MATCH(BU$3,Команды!$A$2:$A$7500,0),$E25+2)=Команды!$AJ$13,TRUE,FALSE),IF(INDEX(Команды!$A$2:$AN$7500,MATCH(BU$3,Команды!$A$2:$A$7500,0),$E25+2)=Команды!$AJ$14,TRUE,FALSE),IF(INDEX(Команды!$A$2:$AN$7500,MATCH(BU$3,Команды!$A$2:$A$7500,0),$E25+2)=Команды!$AJ$15,TRUE,FALSE),IF(INDEX(Команды!$A$2:$AN$7500,MATCH(BU$3,Команды!$A$2:$A$7500,0),$E25+2)=Команды!$AJ$16,TRUE,FALSE),,IF(INDEX(Команды!$A$2:$AN$7500,MATCH(BU$3,Команды!$A$2:$A$7500,0),$E25+2)=Команды!$AJ$17,TRUE,FALSE),,IF(INDEX(Команды!$A$2:$AN$7500,MATCH(BU$3,Команды!$A$2:$A$7500,0),$E25+2)=Команды!$AJ$18,TRUE,FALSE),,IF(INDEX(Команды!$A$2:$AN$7500,MATCH(BU$3,Команды!$A$2:$A$7500,0),$E25+2)=Команды!$AJ$19,TRUE,FALSE)),INDEX(Команды!$AJ$2:$AK$19,MATCH(INDEX(Команды!$A$2:$AN$7500,MATCH(BU$3,Команды!$A$2:$A$7500,0),$E25+2),Команды!$AJ$2:$AJ$19,0),2),0)</f>
        <v>0.33333333333333331</v>
      </c>
      <c r="BV25" s="175">
        <f>IF(OR(IF(INDEX(Команды!$A$2:$AN$7500,MATCH(BU$3,Команды!$A$2:$A$7500,0),$E25+2)=Команды!$AJ$2,TRUE,FALSE),IF(INDEX(Команды!$A$2:$AN$7500,MATCH(BU$3,Команды!$A$2:$A$7500,0),$E25+2)=Команды!$AJ$3,TRUE,FALSE),IF(INDEX(Команды!$A$2:$AN$7500,MATCH(BU$3,Команды!$A$2:$A$7500,0),$E25+2)=Команды!$AJ$4,TRUE,FALSE),IF(INDEX(Команды!$A$2:$AN$7500,MATCH(BU$3,Команды!$A$2:$A$7500,0),$E25+2)=Команды!$AJ$5,TRUE,FALSE),IF(INDEX(Команды!$A$2:$AN$7500,MATCH(BU$3,Команды!$A$2:$A$7500,0),$E25+2)=Команды!$AJ$6,TRUE,FALSE),IF(INDEX(Команды!$A$2:$AN$7500,MATCH(BU$3,Команды!$A$2:$A$7500,0),$E25+2)=Команды!$AJ$7,TRUE,FALSE),IF(INDEX(Команды!$A$2:$AN$7500,MATCH(BU$3,Команды!$A$2:$A$7500,0),$E25+2)=Команды!$AJ$8,TRUE,FALSE),IF(INDEX(Команды!$A$2:$AN$7500,MATCH(BU$3,Команды!$A$2:$A$7500,0),$E25+2)=Команды!$AJ$9,TRUE,FALSE),IF(INDEX(Команды!$A$2:$AN$7500,MATCH(BU$3,Команды!$A$2:$A$7500,0),$E25+2)=Команды!$AJ$10,TRUE,FALSE),IF(INDEX(Команды!$A$2:$AN$7500,MATCH(BU$3,Команды!$A$2:$A$7500,0),$E25+2)=Команды!$AJ$11,TRUE,FALSE),IF(INDEX(Команды!$A$2:$AN$7500,MATCH(BU$3,Команды!$A$2:$A$7500,0),$E25+2)=Команды!$AJ$12,TRUE,FALSE),IF(INDEX(Команды!$A$2:$AN$7500,MATCH(BU$3,Команды!$A$2:$A$7500,0),$E25+2)=Команды!$AJ$13,TRUE,FALSE),IF(INDEX(Команды!$A$2:$AN$7500,MATCH(BU$3,Команды!$A$2:$A$7500,0),$E25+2)=Команды!$AJ$14,TRUE,FALSE),IF(INDEX(Команды!$A$2:$AN$7500,MATCH(BU$3,Команды!$A$2:$A$7500,0),$E25+2)=Команды!$AJ$15,TRUE,FALSE),IF(INDEX(Команды!$A$2:$AN$7500,MATCH(BU$3,Команды!$A$2:$A$7500,0),$E25+2)=Команды!$AJ$16,TRUE,FALSE),IF(INDEX(Команды!$A$2:$AN$7500,MATCH(BU$3,Команды!$A$2:$A$7500,0),$E25+2)=Команды!$AJ$17,TRUE,FALSE),IF(INDEX(Команды!$A$2:$AN$7500,MATCH(BU$3,Команды!$A$2:$A$7500,0),$E25+2)=Команды!$AJ$18,TRUE,FALSE),IF(INDEX(Команды!$A$2:$AN$7500,MATCH(BU$3,Команды!$A$2:$A$7500,0),$E25+2)=Команды!$AJ$19,TRUE,FALSE)),INDEX(Команды!$AJ$2:$AL$19,MATCH(INDEX(Команды!$A$2:$AN$7500,MATCH(BU$3,Команды!$A$2:$A$7500,0),$E25+2),Команды!$AJ$2:$AJ$19,0),3),0)</f>
        <v>0.70833333333333337</v>
      </c>
      <c r="BW25" s="342"/>
      <c r="BX25" s="174">
        <f>IF(OR(IF(INDEX(Команды!$A$2:$AN$7500,MATCH(BX$3,Команды!$A$2:$A$7500,0),$E25+2)=Команды!$AJ$2,TRUE,FALSE),IF(INDEX(Команды!$A$2:$AN$7500,MATCH(BX$3,Команды!$A$2:$A$7500,0),$E25+2)=Команды!$AJ$3,TRUE,FALSE),IF(INDEX(Команды!$A$2:$AN$7500,MATCH(BX$3,Команды!$A$2:$A$7500,0),$E25+2)=Команды!$AJ$4,TRUE,FALSE),IF(INDEX(Команды!$A$2:$AN$7500,MATCH(BX$3,Команды!$A$2:$A$7500,0),$E25+2)=Команды!$AJ$5,TRUE,FALSE),IF(INDEX(Команды!$A$2:$AN$7500,MATCH(BX$3,Команды!$A$2:$A$7500,0),$E25+2)=Команды!$AJ$6,TRUE,FALSE),IF(INDEX(Команды!$A$2:$AN$7500,MATCH(BX$3,Команды!$A$2:$A$7500,0),$E25+2)=Команды!$AJ$7,TRUE,FALSE),IF(INDEX(Команды!$A$2:$AN$7500,MATCH(BX$3,Команды!$A$2:$A$7500,0),$E25+2)=Команды!$AJ$8,TRUE,FALSE),IF(INDEX(Команды!$A$2:$AN$7500,MATCH(BX$3,Команды!$A$2:$A$7500,0),$E25+2)=Команды!$AJ$9,TRUE,FALSE),IF(INDEX(Команды!$A$2:$AN$7500,MATCH(BX$3,Команды!$A$2:$A$7500,0),$E25+2)=Команды!$AJ$10,TRUE,FALSE),IF(INDEX(Команды!$A$2:$AN$7500,MATCH(BX$3,Команды!$A$2:$A$7500,0),$E25+2)=Команды!$AJ$11,TRUE,FALSE),IF(INDEX(Команды!$A$2:$AN$7500,MATCH(BX$3,Команды!$A$2:$A$7500,0),$E25+2)=Команды!$AJ$12,TRUE,FALSE),IF(INDEX(Команды!$A$2:$AN$7500,MATCH(BX$3,Команды!$A$2:$A$7500,0),$E25+2)=Команды!$AJ$13,TRUE,FALSE),IF(INDEX(Команды!$A$2:$AN$7500,MATCH(BX$3,Команды!$A$2:$A$7500,0),$E25+2)=Команды!$AJ$14,TRUE,FALSE),IF(INDEX(Команды!$A$2:$AN$7500,MATCH(BX$3,Команды!$A$2:$A$7500,0),$E25+2)=Команды!$AJ$15,TRUE,FALSE),IF(INDEX(Команды!$A$2:$AN$7500,MATCH(BX$3,Команды!$A$2:$A$7500,0),$E25+2)=Команды!$AJ$16,TRUE,FALSE),,IF(INDEX(Команды!$A$2:$AN$7500,MATCH(BX$3,Команды!$A$2:$A$7500,0),$E25+2)=Команды!$AJ$17,TRUE,FALSE),,IF(INDEX(Команды!$A$2:$AN$7500,MATCH(BX$3,Команды!$A$2:$A$7500,0),$E25+2)=Команды!$AJ$18,TRUE,FALSE),,IF(INDEX(Команды!$A$2:$AN$7500,MATCH(BX$3,Команды!$A$2:$A$7500,0),$E25+2)=Команды!$AJ$19,TRUE,FALSE)),INDEX(Команды!$AJ$2:$AK$19,MATCH(INDEX(Команды!$A$2:$AN$7500,MATCH(BX$3,Команды!$A$2:$A$7500,0),$E25+2),Команды!$AJ$2:$AJ$19,0),2),0)</f>
        <v>0.41666666666666669</v>
      </c>
      <c r="BY25" s="175">
        <f>IF(OR(IF(INDEX(Команды!$A$2:$AN$7500,MATCH(BX$3,Команды!$A$2:$A$7500,0),$E25+2)=Команды!$AJ$2,TRUE,FALSE),IF(INDEX(Команды!$A$2:$AN$7500,MATCH(BX$3,Команды!$A$2:$A$7500,0),$E25+2)=Команды!$AJ$3,TRUE,FALSE),IF(INDEX(Команды!$A$2:$AN$7500,MATCH(BX$3,Команды!$A$2:$A$7500,0),$E25+2)=Команды!$AJ$4,TRUE,FALSE),IF(INDEX(Команды!$A$2:$AN$7500,MATCH(BX$3,Команды!$A$2:$A$7500,0),$E25+2)=Команды!$AJ$5,TRUE,FALSE),IF(INDEX(Команды!$A$2:$AN$7500,MATCH(BX$3,Команды!$A$2:$A$7500,0),$E25+2)=Команды!$AJ$6,TRUE,FALSE),IF(INDEX(Команды!$A$2:$AN$7500,MATCH(BX$3,Команды!$A$2:$A$7500,0),$E25+2)=Команды!$AJ$7,TRUE,FALSE),IF(INDEX(Команды!$A$2:$AN$7500,MATCH(BX$3,Команды!$A$2:$A$7500,0),$E25+2)=Команды!$AJ$8,TRUE,FALSE),IF(INDEX(Команды!$A$2:$AN$7500,MATCH(BX$3,Команды!$A$2:$A$7500,0),$E25+2)=Команды!$AJ$9,TRUE,FALSE),IF(INDEX(Команды!$A$2:$AN$7500,MATCH(BX$3,Команды!$A$2:$A$7500,0),$E25+2)=Команды!$AJ$10,TRUE,FALSE),IF(INDEX(Команды!$A$2:$AN$7500,MATCH(BX$3,Команды!$A$2:$A$7500,0),$E25+2)=Команды!$AJ$11,TRUE,FALSE),IF(INDEX(Команды!$A$2:$AN$7500,MATCH(BX$3,Команды!$A$2:$A$7500,0),$E25+2)=Команды!$AJ$12,TRUE,FALSE),IF(INDEX(Команды!$A$2:$AN$7500,MATCH(BX$3,Команды!$A$2:$A$7500,0),$E25+2)=Команды!$AJ$13,TRUE,FALSE),IF(INDEX(Команды!$A$2:$AN$7500,MATCH(BX$3,Команды!$A$2:$A$7500,0),$E25+2)=Команды!$AJ$14,TRUE,FALSE),IF(INDEX(Команды!$A$2:$AN$7500,MATCH(BX$3,Команды!$A$2:$A$7500,0),$E25+2)=Команды!$AJ$15,TRUE,FALSE),IF(INDEX(Команды!$A$2:$AN$7500,MATCH(BX$3,Команды!$A$2:$A$7500,0),$E25+2)=Команды!$AJ$16,TRUE,FALSE),IF(INDEX(Команды!$A$2:$AN$7500,MATCH(BX$3,Команды!$A$2:$A$7500,0),$E25+2)=Команды!$AJ$17,TRUE,FALSE),IF(INDEX(Команды!$A$2:$AN$7500,MATCH(BX$3,Команды!$A$2:$A$7500,0),$E25+2)=Команды!$AJ$18,TRUE,FALSE),IF(INDEX(Команды!$A$2:$AN$7500,MATCH(BX$3,Команды!$A$2:$A$7500,0),$E25+2)=Команды!$AJ$19,TRUE,FALSE)),INDEX(Команды!$AJ$2:$AL$19,MATCH(INDEX(Команды!$A$2:$AN$7500,MATCH(BX$3,Команды!$A$2:$A$7500,0),$E25+2),Команды!$AJ$2:$AJ$19,0),3),0)</f>
        <v>0.79166666666666663</v>
      </c>
      <c r="BZ25" s="342"/>
      <c r="CA25" s="174" t="str">
        <f>IF(OR(IF(INDEX(Команды!$A$2:$AN$7500,MATCH(CA$3,Команды!$A$2:$A$7500,0),$E25+2)=Команды!$AJ$2,TRUE,FALSE),IF(INDEX(Команды!$A$2:$AN$7500,MATCH(CA$3,Команды!$A$2:$A$7500,0),$E25+2)=Команды!$AJ$3,TRUE,FALSE),IF(INDEX(Команды!$A$2:$AN$7500,MATCH(CA$3,Команды!$A$2:$A$7500,0),$E25+2)=Команды!$AJ$4,TRUE,FALSE),IF(INDEX(Команды!$A$2:$AN$7500,MATCH(CA$3,Команды!$A$2:$A$7500,0),$E25+2)=Команды!$AJ$5,TRUE,FALSE),IF(INDEX(Команды!$A$2:$AN$7500,MATCH(CA$3,Команды!$A$2:$A$7500,0),$E25+2)=Команды!$AJ$6,TRUE,FALSE),IF(INDEX(Команды!$A$2:$AN$7500,MATCH(CA$3,Команды!$A$2:$A$7500,0),$E25+2)=Команды!$AJ$7,TRUE,FALSE),IF(INDEX(Команды!$A$2:$AN$7500,MATCH(CA$3,Команды!$A$2:$A$7500,0),$E25+2)=Команды!$AJ$8,TRUE,FALSE),IF(INDEX(Команды!$A$2:$AN$7500,MATCH(CA$3,Команды!$A$2:$A$7500,0),$E25+2)=Команды!$AJ$9,TRUE,FALSE),IF(INDEX(Команды!$A$2:$AN$7500,MATCH(CA$3,Команды!$A$2:$A$7500,0),$E25+2)=Команды!$AJ$10,TRUE,FALSE),IF(INDEX(Команды!$A$2:$AN$7500,MATCH(CA$3,Команды!$A$2:$A$7500,0),$E25+2)=Команды!$AJ$11,TRUE,FALSE),IF(INDEX(Команды!$A$2:$AN$7500,MATCH(CA$3,Команды!$A$2:$A$7500,0),$E25+2)=Команды!$AJ$12,TRUE,FALSE),IF(INDEX(Команды!$A$2:$AN$7500,MATCH(CA$3,Команды!$A$2:$A$7500,0),$E25+2)=Команды!$AJ$13,TRUE,FALSE),IF(INDEX(Команды!$A$2:$AN$7500,MATCH(CA$3,Команды!$A$2:$A$7500,0),$E25+2)=Команды!$AJ$14,TRUE,FALSE),IF(INDEX(Команды!$A$2:$AN$7500,MATCH(CA$3,Команды!$A$2:$A$7500,0),$E25+2)=Команды!$AJ$15,TRUE,FALSE),IF(INDEX(Команды!$A$2:$AN$7500,MATCH(CA$3,Команды!$A$2:$A$7500,0),$E25+2)=Команды!$AJ$16,TRUE,FALSE),,IF(INDEX(Команды!$A$2:$AN$7500,MATCH(CA$3,Команды!$A$2:$A$7500,0),$E25+2)=Команды!$AJ$17,TRUE,FALSE),,IF(INDEX(Команды!$A$2:$AN$7500,MATCH(CA$3,Команды!$A$2:$A$7500,0),$E25+2)=Команды!$AJ$18,TRUE,FALSE),,IF(INDEX(Команды!$A$2:$AN$7500,MATCH(CA$3,Команды!$A$2:$A$7500,0),$E25+2)=Команды!$AJ$19,TRUE,FALSE)),INDEX(Команды!$AJ$2:$AK$19,MATCH(INDEX(Команды!$A$2:$AN$7500,MATCH(CA$3,Команды!$A$2:$A$7500,0),$E25+2),Команды!$AJ$2:$AJ$19,0),2),0)</f>
        <v>В</v>
      </c>
      <c r="CB25" s="175" t="str">
        <f>IF(OR(IF(INDEX(Команды!$A$2:$AN$7500,MATCH(CA$3,Команды!$A$2:$A$7500,0),$E25+2)=Команды!$AJ$2,TRUE,FALSE),IF(INDEX(Команды!$A$2:$AN$7500,MATCH(CA$3,Команды!$A$2:$A$7500,0),$E25+2)=Команды!$AJ$3,TRUE,FALSE),IF(INDEX(Команды!$A$2:$AN$7500,MATCH(CA$3,Команды!$A$2:$A$7500,0),$E25+2)=Команды!$AJ$4,TRUE,FALSE),IF(INDEX(Команды!$A$2:$AN$7500,MATCH(CA$3,Команды!$A$2:$A$7500,0),$E25+2)=Команды!$AJ$5,TRUE,FALSE),IF(INDEX(Команды!$A$2:$AN$7500,MATCH(CA$3,Команды!$A$2:$A$7500,0),$E25+2)=Команды!$AJ$6,TRUE,FALSE),IF(INDEX(Команды!$A$2:$AN$7500,MATCH(CA$3,Команды!$A$2:$A$7500,0),$E25+2)=Команды!$AJ$7,TRUE,FALSE),IF(INDEX(Команды!$A$2:$AN$7500,MATCH(CA$3,Команды!$A$2:$A$7500,0),$E25+2)=Команды!$AJ$8,TRUE,FALSE),IF(INDEX(Команды!$A$2:$AN$7500,MATCH(CA$3,Команды!$A$2:$A$7500,0),$E25+2)=Команды!$AJ$9,TRUE,FALSE),IF(INDEX(Команды!$A$2:$AN$7500,MATCH(CA$3,Команды!$A$2:$A$7500,0),$E25+2)=Команды!$AJ$10,TRUE,FALSE),IF(INDEX(Команды!$A$2:$AN$7500,MATCH(CA$3,Команды!$A$2:$A$7500,0),$E25+2)=Команды!$AJ$11,TRUE,FALSE),IF(INDEX(Команды!$A$2:$AN$7500,MATCH(CA$3,Команды!$A$2:$A$7500,0),$E25+2)=Команды!$AJ$12,TRUE,FALSE),IF(INDEX(Команды!$A$2:$AN$7500,MATCH(CA$3,Команды!$A$2:$A$7500,0),$E25+2)=Команды!$AJ$13,TRUE,FALSE),IF(INDEX(Команды!$A$2:$AN$7500,MATCH(CA$3,Команды!$A$2:$A$7500,0),$E25+2)=Команды!$AJ$14,TRUE,FALSE),IF(INDEX(Команды!$A$2:$AN$7500,MATCH(CA$3,Команды!$A$2:$A$7500,0),$E25+2)=Команды!$AJ$15,TRUE,FALSE),IF(INDEX(Команды!$A$2:$AN$7500,MATCH(CA$3,Команды!$A$2:$A$7500,0),$E25+2)=Команды!$AJ$16,TRUE,FALSE),IF(INDEX(Команды!$A$2:$AN$7500,MATCH(CA$3,Команды!$A$2:$A$7500,0),$E25+2)=Команды!$AJ$17,TRUE,FALSE),IF(INDEX(Команды!$A$2:$AN$7500,MATCH(CA$3,Команды!$A$2:$A$7500,0),$E25+2)=Команды!$AJ$18,TRUE,FALSE),IF(INDEX(Команды!$A$2:$AN$7500,MATCH(CA$3,Команды!$A$2:$A$7500,0),$E25+2)=Команды!$AJ$19,TRUE,FALSE)),INDEX(Команды!$AJ$2:$AL$19,MATCH(INDEX(Команды!$A$2:$AN$7500,MATCH(CA$3,Команды!$A$2:$A$7500,0),$E25+2),Команды!$AJ$2:$AJ$19,0),3),0)</f>
        <v>В</v>
      </c>
      <c r="CC25" s="342"/>
      <c r="CD25" s="174" t="str">
        <f>IF(OR(IF(INDEX(Команды!$A$2:$AN$7500,MATCH(CD$3,Команды!$A$2:$A$7500,0),$E25+2)=Команды!$AJ$2,TRUE,FALSE),IF(INDEX(Команды!$A$2:$AN$7500,MATCH(CD$3,Команды!$A$2:$A$7500,0),$E25+2)=Команды!$AJ$3,TRUE,FALSE),IF(INDEX(Команды!$A$2:$AN$7500,MATCH(CD$3,Команды!$A$2:$A$7500,0),$E25+2)=Команды!$AJ$4,TRUE,FALSE),IF(INDEX(Команды!$A$2:$AN$7500,MATCH(CD$3,Команды!$A$2:$A$7500,0),$E25+2)=Команды!$AJ$5,TRUE,FALSE),IF(INDEX(Команды!$A$2:$AN$7500,MATCH(CD$3,Команды!$A$2:$A$7500,0),$E25+2)=Команды!$AJ$6,TRUE,FALSE),IF(INDEX(Команды!$A$2:$AN$7500,MATCH(CD$3,Команды!$A$2:$A$7500,0),$E25+2)=Команды!$AJ$7,TRUE,FALSE),IF(INDEX(Команды!$A$2:$AN$7500,MATCH(CD$3,Команды!$A$2:$A$7500,0),$E25+2)=Команды!$AJ$8,TRUE,FALSE),IF(INDEX(Команды!$A$2:$AN$7500,MATCH(CD$3,Команды!$A$2:$A$7500,0),$E25+2)=Команды!$AJ$9,TRUE,FALSE),IF(INDEX(Команды!$A$2:$AN$7500,MATCH(CD$3,Команды!$A$2:$A$7500,0),$E25+2)=Команды!$AJ$10,TRUE,FALSE),IF(INDEX(Команды!$A$2:$AN$7500,MATCH(CD$3,Команды!$A$2:$A$7500,0),$E25+2)=Команды!$AJ$11,TRUE,FALSE),IF(INDEX(Команды!$A$2:$AN$7500,MATCH(CD$3,Команды!$A$2:$A$7500,0),$E25+2)=Команды!$AJ$12,TRUE,FALSE),IF(INDEX(Команды!$A$2:$AN$7500,MATCH(CD$3,Команды!$A$2:$A$7500,0),$E25+2)=Команды!$AJ$13,TRUE,FALSE),IF(INDEX(Команды!$A$2:$AN$7500,MATCH(CD$3,Команды!$A$2:$A$7500,0),$E25+2)=Команды!$AJ$14,TRUE,FALSE),IF(INDEX(Команды!$A$2:$AN$7500,MATCH(CD$3,Команды!$A$2:$A$7500,0),$E25+2)=Команды!$AJ$15,TRUE,FALSE),IF(INDEX(Команды!$A$2:$AN$7500,MATCH(CD$3,Команды!$A$2:$A$7500,0),$E25+2)=Команды!$AJ$16,TRUE,FALSE),,IF(INDEX(Команды!$A$2:$AN$7500,MATCH(CD$3,Команды!$A$2:$A$7500,0),$E25+2)=Команды!$AJ$17,TRUE,FALSE),,IF(INDEX(Команды!$A$2:$AN$7500,MATCH(CD$3,Команды!$A$2:$A$7500,0),$E25+2)=Команды!$AJ$18,TRUE,FALSE),,IF(INDEX(Команды!$A$2:$AN$7500,MATCH(CD$3,Команды!$A$2:$A$7500,0),$E25+2)=Команды!$AJ$19,TRUE,FALSE)),INDEX(Команды!$AJ$2:$AK$19,MATCH(INDEX(Команды!$A$2:$AN$7500,MATCH(CD$3,Команды!$A$2:$A$7500,0),$E25+2),Команды!$AJ$2:$AJ$19,0),2),0)</f>
        <v>В</v>
      </c>
      <c r="CE25" s="175" t="str">
        <f>IF(OR(IF(INDEX(Команды!$A$2:$AN$7500,MATCH(CD$3,Команды!$A$2:$A$7500,0),$E25+2)=Команды!$AJ$2,TRUE,FALSE),IF(INDEX(Команды!$A$2:$AN$7500,MATCH(CD$3,Команды!$A$2:$A$7500,0),$E25+2)=Команды!$AJ$3,TRUE,FALSE),IF(INDEX(Команды!$A$2:$AN$7500,MATCH(CD$3,Команды!$A$2:$A$7500,0),$E25+2)=Команды!$AJ$4,TRUE,FALSE),IF(INDEX(Команды!$A$2:$AN$7500,MATCH(CD$3,Команды!$A$2:$A$7500,0),$E25+2)=Команды!$AJ$5,TRUE,FALSE),IF(INDEX(Команды!$A$2:$AN$7500,MATCH(CD$3,Команды!$A$2:$A$7500,0),$E25+2)=Команды!$AJ$6,TRUE,FALSE),IF(INDEX(Команды!$A$2:$AN$7500,MATCH(CD$3,Команды!$A$2:$A$7500,0),$E25+2)=Команды!$AJ$7,TRUE,FALSE),IF(INDEX(Команды!$A$2:$AN$7500,MATCH(CD$3,Команды!$A$2:$A$7500,0),$E25+2)=Команды!$AJ$8,TRUE,FALSE),IF(INDEX(Команды!$A$2:$AN$7500,MATCH(CD$3,Команды!$A$2:$A$7500,0),$E25+2)=Команды!$AJ$9,TRUE,FALSE),IF(INDEX(Команды!$A$2:$AN$7500,MATCH(CD$3,Команды!$A$2:$A$7500,0),$E25+2)=Команды!$AJ$10,TRUE,FALSE),IF(INDEX(Команды!$A$2:$AN$7500,MATCH(CD$3,Команды!$A$2:$A$7500,0),$E25+2)=Команды!$AJ$11,TRUE,FALSE),IF(INDEX(Команды!$A$2:$AN$7500,MATCH(CD$3,Команды!$A$2:$A$7500,0),$E25+2)=Команды!$AJ$12,TRUE,FALSE),IF(INDEX(Команды!$A$2:$AN$7500,MATCH(CD$3,Команды!$A$2:$A$7500,0),$E25+2)=Команды!$AJ$13,TRUE,FALSE),IF(INDEX(Команды!$A$2:$AN$7500,MATCH(CD$3,Команды!$A$2:$A$7500,0),$E25+2)=Команды!$AJ$14,TRUE,FALSE),IF(INDEX(Команды!$A$2:$AN$7500,MATCH(CD$3,Команды!$A$2:$A$7500,0),$E25+2)=Команды!$AJ$15,TRUE,FALSE),IF(INDEX(Команды!$A$2:$AN$7500,MATCH(CD$3,Команды!$A$2:$A$7500,0),$E25+2)=Команды!$AJ$16,TRUE,FALSE),IF(INDEX(Команды!$A$2:$AN$7500,MATCH(CD$3,Команды!$A$2:$A$7500,0),$E25+2)=Команды!$AJ$17,TRUE,FALSE),IF(INDEX(Команды!$A$2:$AN$7500,MATCH(CD$3,Команды!$A$2:$A$7500,0),$E25+2)=Команды!$AJ$18,TRUE,FALSE),IF(INDEX(Команды!$A$2:$AN$7500,MATCH(CD$3,Команды!$A$2:$A$7500,0),$E25+2)=Команды!$AJ$19,TRUE,FALSE)),INDEX(Команды!$AJ$2:$AL$19,MATCH(INDEX(Команды!$A$2:$AN$7500,MATCH(CD$3,Команды!$A$2:$A$7500,0),$E25+2),Команды!$AJ$2:$AJ$19,0),3),0)</f>
        <v>В</v>
      </c>
      <c r="CF25" s="342"/>
      <c r="CG25" s="174">
        <f>IF(OR(IF(INDEX(Команды!$A$2:$AN$7500,MATCH(CG$3,Команды!$A$2:$A$7500,0),$E25+2)=Команды!$AJ$2,TRUE,FALSE),IF(INDEX(Команды!$A$2:$AN$7500,MATCH(CG$3,Команды!$A$2:$A$7500,0),$E25+2)=Команды!$AJ$3,TRUE,FALSE),IF(INDEX(Команды!$A$2:$AN$7500,MATCH(CG$3,Команды!$A$2:$A$7500,0),$E25+2)=Команды!$AJ$4,TRUE,FALSE),IF(INDEX(Команды!$A$2:$AN$7500,MATCH(CG$3,Команды!$A$2:$A$7500,0),$E25+2)=Команды!$AJ$5,TRUE,FALSE),IF(INDEX(Команды!$A$2:$AN$7500,MATCH(CG$3,Команды!$A$2:$A$7500,0),$E25+2)=Команды!$AJ$6,TRUE,FALSE),IF(INDEX(Команды!$A$2:$AN$7500,MATCH(CG$3,Команды!$A$2:$A$7500,0),$E25+2)=Команды!$AJ$7,TRUE,FALSE),IF(INDEX(Команды!$A$2:$AN$7500,MATCH(CG$3,Команды!$A$2:$A$7500,0),$E25+2)=Команды!$AJ$8,TRUE,FALSE),IF(INDEX(Команды!$A$2:$AN$7500,MATCH(CG$3,Команды!$A$2:$A$7500,0),$E25+2)=Команды!$AJ$9,TRUE,FALSE),IF(INDEX(Команды!$A$2:$AN$7500,MATCH(CG$3,Команды!$A$2:$A$7500,0),$E25+2)=Команды!$AJ$10,TRUE,FALSE),IF(INDEX(Команды!$A$2:$AN$7500,MATCH(CG$3,Команды!$A$2:$A$7500,0),$E25+2)=Команды!$AJ$11,TRUE,FALSE),IF(INDEX(Команды!$A$2:$AN$7500,MATCH(CG$3,Команды!$A$2:$A$7500,0),$E25+2)=Команды!$AJ$12,TRUE,FALSE),IF(INDEX(Команды!$A$2:$AN$7500,MATCH(CG$3,Команды!$A$2:$A$7500,0),$E25+2)=Команды!$AJ$13,TRUE,FALSE),IF(INDEX(Команды!$A$2:$AN$7500,MATCH(CG$3,Команды!$A$2:$A$7500,0),$E25+2)=Команды!$AJ$14,TRUE,FALSE),IF(INDEX(Команды!$A$2:$AN$7500,MATCH(CG$3,Команды!$A$2:$A$7500,0),$E25+2)=Команды!$AJ$15,TRUE,FALSE),IF(INDEX(Команды!$A$2:$AN$7500,MATCH(CG$3,Команды!$A$2:$A$7500,0),$E25+2)=Команды!$AJ$16,TRUE,FALSE),,IF(INDEX(Команды!$A$2:$AN$7500,MATCH(CG$3,Команды!$A$2:$A$7500,0),$E25+2)=Команды!$AJ$17,TRUE,FALSE),,IF(INDEX(Команды!$A$2:$AN$7500,MATCH(CG$3,Команды!$A$2:$A$7500,0),$E25+2)=Команды!$AJ$18,TRUE,FALSE),,IF(INDEX(Команды!$A$2:$AN$7500,MATCH(CG$3,Команды!$A$2:$A$7500,0),$E25+2)=Команды!$AJ$19,TRUE,FALSE)),INDEX(Команды!$AJ$2:$AK$19,MATCH(INDEX(Команды!$A$2:$AN$7500,MATCH(CG$3,Команды!$A$2:$A$7500,0),$E25+2),Команды!$AJ$2:$AJ$19,0),2),0)</f>
        <v>0.41666666666666669</v>
      </c>
      <c r="CH25" s="175">
        <f>IF(OR(IF(INDEX(Команды!$A$2:$AN$7500,MATCH(CG$3,Команды!$A$2:$A$7500,0),$E25+2)=Команды!$AJ$2,TRUE,FALSE),IF(INDEX(Команды!$A$2:$AN$7500,MATCH(CG$3,Команды!$A$2:$A$7500,0),$E25+2)=Команды!$AJ$3,TRUE,FALSE),IF(INDEX(Команды!$A$2:$AN$7500,MATCH(CG$3,Команды!$A$2:$A$7500,0),$E25+2)=Команды!$AJ$4,TRUE,FALSE),IF(INDEX(Команды!$A$2:$AN$7500,MATCH(CG$3,Команды!$A$2:$A$7500,0),$E25+2)=Команды!$AJ$5,TRUE,FALSE),IF(INDEX(Команды!$A$2:$AN$7500,MATCH(CG$3,Команды!$A$2:$A$7500,0),$E25+2)=Команды!$AJ$6,TRUE,FALSE),IF(INDEX(Команды!$A$2:$AN$7500,MATCH(CG$3,Команды!$A$2:$A$7500,0),$E25+2)=Команды!$AJ$7,TRUE,FALSE),IF(INDEX(Команды!$A$2:$AN$7500,MATCH(CG$3,Команды!$A$2:$A$7500,0),$E25+2)=Команды!$AJ$8,TRUE,FALSE),IF(INDEX(Команды!$A$2:$AN$7500,MATCH(CG$3,Команды!$A$2:$A$7500,0),$E25+2)=Команды!$AJ$9,TRUE,FALSE),IF(INDEX(Команды!$A$2:$AN$7500,MATCH(CG$3,Команды!$A$2:$A$7500,0),$E25+2)=Команды!$AJ$10,TRUE,FALSE),IF(INDEX(Команды!$A$2:$AN$7500,MATCH(CG$3,Команды!$A$2:$A$7500,0),$E25+2)=Команды!$AJ$11,TRUE,FALSE),IF(INDEX(Команды!$A$2:$AN$7500,MATCH(CG$3,Команды!$A$2:$A$7500,0),$E25+2)=Команды!$AJ$12,TRUE,FALSE),IF(INDEX(Команды!$A$2:$AN$7500,MATCH(CG$3,Команды!$A$2:$A$7500,0),$E25+2)=Команды!$AJ$13,TRUE,FALSE),IF(INDEX(Команды!$A$2:$AN$7500,MATCH(CG$3,Команды!$A$2:$A$7500,0),$E25+2)=Команды!$AJ$14,TRUE,FALSE),IF(INDEX(Команды!$A$2:$AN$7500,MATCH(CG$3,Команды!$A$2:$A$7500,0),$E25+2)=Команды!$AJ$15,TRUE,FALSE),IF(INDEX(Команды!$A$2:$AN$7500,MATCH(CG$3,Команды!$A$2:$A$7500,0),$E25+2)=Команды!$AJ$16,TRUE,FALSE),IF(INDEX(Команды!$A$2:$AN$7500,MATCH(CG$3,Команды!$A$2:$A$7500,0),$E25+2)=Команды!$AJ$17,TRUE,FALSE),IF(INDEX(Команды!$A$2:$AN$7500,MATCH(CG$3,Команды!$A$2:$A$7500,0),$E25+2)=Команды!$AJ$18,TRUE,FALSE),IF(INDEX(Команды!$A$2:$AN$7500,MATCH(CG$3,Команды!$A$2:$A$7500,0),$E25+2)=Команды!$AJ$19,TRUE,FALSE)),INDEX(Команды!$AJ$2:$AL$19,MATCH(INDEX(Команды!$A$2:$AN$7500,MATCH(CG$3,Команды!$A$2:$A$7500,0),$E25+2),Команды!$AJ$2:$AJ$19,0),3),0)</f>
        <v>0.79166666666666663</v>
      </c>
      <c r="CI25" s="342"/>
      <c r="CJ25" s="174">
        <f>IF(OR(IF(INDEX(Команды!$A$2:$AN$7500,MATCH(CJ$3,Команды!$A$2:$A$7500,0),$E25+2)=Команды!$AJ$2,TRUE,FALSE),IF(INDEX(Команды!$A$2:$AN$7500,MATCH(CJ$3,Команды!$A$2:$A$7500,0),$E25+2)=Команды!$AJ$3,TRUE,FALSE),IF(INDEX(Команды!$A$2:$AN$7500,MATCH(CJ$3,Команды!$A$2:$A$7500,0),$E25+2)=Команды!$AJ$4,TRUE,FALSE),IF(INDEX(Команды!$A$2:$AN$7500,MATCH(CJ$3,Команды!$A$2:$A$7500,0),$E25+2)=Команды!$AJ$5,TRUE,FALSE),IF(INDEX(Команды!$A$2:$AN$7500,MATCH(CJ$3,Команды!$A$2:$A$7500,0),$E25+2)=Команды!$AJ$6,TRUE,FALSE),IF(INDEX(Команды!$A$2:$AN$7500,MATCH(CJ$3,Команды!$A$2:$A$7500,0),$E25+2)=Команды!$AJ$7,TRUE,FALSE),IF(INDEX(Команды!$A$2:$AN$7500,MATCH(CJ$3,Команды!$A$2:$A$7500,0),$E25+2)=Команды!$AJ$8,TRUE,FALSE),IF(INDEX(Команды!$A$2:$AN$7500,MATCH(CJ$3,Команды!$A$2:$A$7500,0),$E25+2)=Команды!$AJ$9,TRUE,FALSE),IF(INDEX(Команды!$A$2:$AN$7500,MATCH(CJ$3,Команды!$A$2:$A$7500,0),$E25+2)=Команды!$AJ$10,TRUE,FALSE),IF(INDEX(Команды!$A$2:$AN$7500,MATCH(CJ$3,Команды!$A$2:$A$7500,0),$E25+2)=Команды!$AJ$11,TRUE,FALSE),IF(INDEX(Команды!$A$2:$AN$7500,MATCH(CJ$3,Команды!$A$2:$A$7500,0),$E25+2)=Команды!$AJ$12,TRUE,FALSE),IF(INDEX(Команды!$A$2:$AN$7500,MATCH(CJ$3,Команды!$A$2:$A$7500,0),$E25+2)=Команды!$AJ$13,TRUE,FALSE),IF(INDEX(Команды!$A$2:$AN$7500,MATCH(CJ$3,Команды!$A$2:$A$7500,0),$E25+2)=Команды!$AJ$14,TRUE,FALSE),IF(INDEX(Команды!$A$2:$AN$7500,MATCH(CJ$3,Команды!$A$2:$A$7500,0),$E25+2)=Команды!$AJ$15,TRUE,FALSE),IF(INDEX(Команды!$A$2:$AN$7500,MATCH(CJ$3,Команды!$A$2:$A$7500,0),$E25+2)=Команды!$AJ$16,TRUE,FALSE),,IF(INDEX(Команды!$A$2:$AN$7500,MATCH(CJ$3,Команды!$A$2:$A$7500,0),$E25+2)=Команды!$AJ$17,TRUE,FALSE),,IF(INDEX(Команды!$A$2:$AN$7500,MATCH(CJ$3,Команды!$A$2:$A$7500,0),$E25+2)=Команды!$AJ$18,TRUE,FALSE),,IF(INDEX(Команды!$A$2:$AN$7500,MATCH(CJ$3,Команды!$A$2:$A$7500,0),$E25+2)=Команды!$AJ$19,TRUE,FALSE)),INDEX(Команды!$AJ$2:$AK$19,MATCH(INDEX(Команды!$A$2:$AN$7500,MATCH(CJ$3,Команды!$A$2:$A$7500,0),$E25+2),Команды!$AJ$2:$AJ$19,0),2),0)</f>
        <v>0.45833333333333331</v>
      </c>
      <c r="CK25" s="175">
        <f>IF(OR(IF(INDEX(Команды!$A$2:$AN$7500,MATCH(CJ$3,Команды!$A$2:$A$7500,0),$E25+2)=Команды!$AJ$2,TRUE,FALSE),IF(INDEX(Команды!$A$2:$AN$7500,MATCH(CJ$3,Команды!$A$2:$A$7500,0),$E25+2)=Команды!$AJ$3,TRUE,FALSE),IF(INDEX(Команды!$A$2:$AN$7500,MATCH(CJ$3,Команды!$A$2:$A$7500,0),$E25+2)=Команды!$AJ$4,TRUE,FALSE),IF(INDEX(Команды!$A$2:$AN$7500,MATCH(CJ$3,Команды!$A$2:$A$7500,0),$E25+2)=Команды!$AJ$5,TRUE,FALSE),IF(INDEX(Команды!$A$2:$AN$7500,MATCH(CJ$3,Команды!$A$2:$A$7500,0),$E25+2)=Команды!$AJ$6,TRUE,FALSE),IF(INDEX(Команды!$A$2:$AN$7500,MATCH(CJ$3,Команды!$A$2:$A$7500,0),$E25+2)=Команды!$AJ$7,TRUE,FALSE),IF(INDEX(Команды!$A$2:$AN$7500,MATCH(CJ$3,Команды!$A$2:$A$7500,0),$E25+2)=Команды!$AJ$8,TRUE,FALSE),IF(INDEX(Команды!$A$2:$AN$7500,MATCH(CJ$3,Команды!$A$2:$A$7500,0),$E25+2)=Команды!$AJ$9,TRUE,FALSE),IF(INDEX(Команды!$A$2:$AN$7500,MATCH(CJ$3,Команды!$A$2:$A$7500,0),$E25+2)=Команды!$AJ$10,TRUE,FALSE),IF(INDEX(Команды!$A$2:$AN$7500,MATCH(CJ$3,Команды!$A$2:$A$7500,0),$E25+2)=Команды!$AJ$11,TRUE,FALSE),IF(INDEX(Команды!$A$2:$AN$7500,MATCH(CJ$3,Команды!$A$2:$A$7500,0),$E25+2)=Команды!$AJ$12,TRUE,FALSE),IF(INDEX(Команды!$A$2:$AN$7500,MATCH(CJ$3,Команды!$A$2:$A$7500,0),$E25+2)=Команды!$AJ$13,TRUE,FALSE),IF(INDEX(Команды!$A$2:$AN$7500,MATCH(CJ$3,Команды!$A$2:$A$7500,0),$E25+2)=Команды!$AJ$14,TRUE,FALSE),IF(INDEX(Команды!$A$2:$AN$7500,MATCH(CJ$3,Команды!$A$2:$A$7500,0),$E25+2)=Команды!$AJ$15,TRUE,FALSE),IF(INDEX(Команды!$A$2:$AN$7500,MATCH(CJ$3,Команды!$A$2:$A$7500,0),$E25+2)=Команды!$AJ$16,TRUE,FALSE),IF(INDEX(Команды!$A$2:$AN$7500,MATCH(CJ$3,Команды!$A$2:$A$7500,0),$E25+2)=Команды!$AJ$17,TRUE,FALSE),IF(INDEX(Команды!$A$2:$AN$7500,MATCH(CJ$3,Команды!$A$2:$A$7500,0),$E25+2)=Команды!$AJ$18,TRUE,FALSE),IF(INDEX(Команды!$A$2:$AN$7500,MATCH(CJ$3,Команды!$A$2:$A$7500,0),$E25+2)=Команды!$AJ$19,TRUE,FALSE)),INDEX(Команды!$AJ$2:$AL$19,MATCH(INDEX(Команды!$A$2:$AN$7500,MATCH(CJ$3,Команды!$A$2:$A$7500,0),$E25+2),Команды!$AJ$2:$AJ$19,0),3),0)</f>
        <v>0.83333333333333337</v>
      </c>
      <c r="CL25" s="342"/>
      <c r="CM25" s="174">
        <f>IF(OR(IF(INDEX(Команды!$A$2:$AN$7500,MATCH(CM$3,Команды!$A$2:$A$7500,0),$E25+2)=Команды!$AJ$2,TRUE,FALSE),IF(INDEX(Команды!$A$2:$AN$7500,MATCH(CM$3,Команды!$A$2:$A$7500,0),$E25+2)=Команды!$AJ$3,TRUE,FALSE),IF(INDEX(Команды!$A$2:$AN$7500,MATCH(CM$3,Команды!$A$2:$A$7500,0),$E25+2)=Команды!$AJ$4,TRUE,FALSE),IF(INDEX(Команды!$A$2:$AN$7500,MATCH(CM$3,Команды!$A$2:$A$7500,0),$E25+2)=Команды!$AJ$5,TRUE,FALSE),IF(INDEX(Команды!$A$2:$AN$7500,MATCH(CM$3,Команды!$A$2:$A$7500,0),$E25+2)=Команды!$AJ$6,TRUE,FALSE),IF(INDEX(Команды!$A$2:$AN$7500,MATCH(CM$3,Команды!$A$2:$A$7500,0),$E25+2)=Команды!$AJ$7,TRUE,FALSE),IF(INDEX(Команды!$A$2:$AN$7500,MATCH(CM$3,Команды!$A$2:$A$7500,0),$E25+2)=Команды!$AJ$8,TRUE,FALSE),IF(INDEX(Команды!$A$2:$AN$7500,MATCH(CM$3,Команды!$A$2:$A$7500,0),$E25+2)=Команды!$AJ$9,TRUE,FALSE),IF(INDEX(Команды!$A$2:$AN$7500,MATCH(CM$3,Команды!$A$2:$A$7500,0),$E25+2)=Команды!$AJ$10,TRUE,FALSE),IF(INDEX(Команды!$A$2:$AN$7500,MATCH(CM$3,Команды!$A$2:$A$7500,0),$E25+2)=Команды!$AJ$11,TRUE,FALSE),IF(INDEX(Команды!$A$2:$AN$7500,MATCH(CM$3,Команды!$A$2:$A$7500,0),$E25+2)=Команды!$AJ$12,TRUE,FALSE),IF(INDEX(Команды!$A$2:$AN$7500,MATCH(CM$3,Команды!$A$2:$A$7500,0),$E25+2)=Команды!$AJ$13,TRUE,FALSE),IF(INDEX(Команды!$A$2:$AN$7500,MATCH(CM$3,Команды!$A$2:$A$7500,0),$E25+2)=Команды!$AJ$14,TRUE,FALSE),IF(INDEX(Команды!$A$2:$AN$7500,MATCH(CM$3,Команды!$A$2:$A$7500,0),$E25+2)=Команды!$AJ$15,TRUE,FALSE),IF(INDEX(Команды!$A$2:$AN$7500,MATCH(CM$3,Команды!$A$2:$A$7500,0),$E25+2)=Команды!$AJ$16,TRUE,FALSE),,IF(INDEX(Команды!$A$2:$AN$7500,MATCH(CM$3,Команды!$A$2:$A$7500,0),$E25+2)=Команды!$AJ$17,TRUE,FALSE),,IF(INDEX(Команды!$A$2:$AN$7500,MATCH(CM$3,Команды!$A$2:$A$7500,0),$E25+2)=Команды!$AJ$18,TRUE,FALSE),,IF(INDEX(Команды!$A$2:$AN$7500,MATCH(CM$3,Команды!$A$2:$A$7500,0),$E25+2)=Команды!$AJ$19,TRUE,FALSE)),INDEX(Команды!$AJ$2:$AK$19,MATCH(INDEX(Команды!$A$2:$AN$7500,MATCH(CM$3,Команды!$A$2:$A$7500,0),$E25+2),Команды!$AJ$2:$AJ$19,0),2),0)</f>
        <v>0.45833333333333331</v>
      </c>
      <c r="CN25" s="175">
        <f>IF(OR(IF(INDEX(Команды!$A$2:$AN$7500,MATCH(CM$3,Команды!$A$2:$A$7500,0),$E25+2)=Команды!$AJ$2,TRUE,FALSE),IF(INDEX(Команды!$A$2:$AN$7500,MATCH(CM$3,Команды!$A$2:$A$7500,0),$E25+2)=Команды!$AJ$3,TRUE,FALSE),IF(INDEX(Команды!$A$2:$AN$7500,MATCH(CM$3,Команды!$A$2:$A$7500,0),$E25+2)=Команды!$AJ$4,TRUE,FALSE),IF(INDEX(Команды!$A$2:$AN$7500,MATCH(CM$3,Команды!$A$2:$A$7500,0),$E25+2)=Команды!$AJ$5,TRUE,FALSE),IF(INDEX(Команды!$A$2:$AN$7500,MATCH(CM$3,Команды!$A$2:$A$7500,0),$E25+2)=Команды!$AJ$6,TRUE,FALSE),IF(INDEX(Команды!$A$2:$AN$7500,MATCH(CM$3,Команды!$A$2:$A$7500,0),$E25+2)=Команды!$AJ$7,TRUE,FALSE),IF(INDEX(Команды!$A$2:$AN$7500,MATCH(CM$3,Команды!$A$2:$A$7500,0),$E25+2)=Команды!$AJ$8,TRUE,FALSE),IF(INDEX(Команды!$A$2:$AN$7500,MATCH(CM$3,Команды!$A$2:$A$7500,0),$E25+2)=Команды!$AJ$9,TRUE,FALSE),IF(INDEX(Команды!$A$2:$AN$7500,MATCH(CM$3,Команды!$A$2:$A$7500,0),$E25+2)=Команды!$AJ$10,TRUE,FALSE),IF(INDEX(Команды!$A$2:$AN$7500,MATCH(CM$3,Команды!$A$2:$A$7500,0),$E25+2)=Команды!$AJ$11,TRUE,FALSE),IF(INDEX(Команды!$A$2:$AN$7500,MATCH(CM$3,Команды!$A$2:$A$7500,0),$E25+2)=Команды!$AJ$12,TRUE,FALSE),IF(INDEX(Команды!$A$2:$AN$7500,MATCH(CM$3,Команды!$A$2:$A$7500,0),$E25+2)=Команды!$AJ$13,TRUE,FALSE),IF(INDEX(Команды!$A$2:$AN$7500,MATCH(CM$3,Команды!$A$2:$A$7500,0),$E25+2)=Команды!$AJ$14,TRUE,FALSE),IF(INDEX(Команды!$A$2:$AN$7500,MATCH(CM$3,Команды!$A$2:$A$7500,0),$E25+2)=Команды!$AJ$15,TRUE,FALSE),IF(INDEX(Команды!$A$2:$AN$7500,MATCH(CM$3,Команды!$A$2:$A$7500,0),$E25+2)=Команды!$AJ$16,TRUE,FALSE),IF(INDEX(Команды!$A$2:$AN$7500,MATCH(CM$3,Команды!$A$2:$A$7500,0),$E25+2)=Команды!$AJ$17,TRUE,FALSE),IF(INDEX(Команды!$A$2:$AN$7500,MATCH(CM$3,Команды!$A$2:$A$7500,0),$E25+2)=Команды!$AJ$18,TRUE,FALSE),IF(INDEX(Команды!$A$2:$AN$7500,MATCH(CM$3,Команды!$A$2:$A$7500,0),$E25+2)=Команды!$AJ$19,TRUE,FALSE)),INDEX(Команды!$AJ$2:$AL$19,MATCH(INDEX(Команды!$A$2:$AN$7500,MATCH(CM$3,Команды!$A$2:$A$7500,0),$E25+2),Команды!$AJ$2:$AJ$19,0),3),0)</f>
        <v>0.83333333333333337</v>
      </c>
      <c r="CO25" s="342"/>
      <c r="CP25" s="174">
        <f>IF(OR(IF(INDEX(Команды!$A$2:$AN$7500,MATCH(CP$3,Команды!$A$2:$A$7500,0),$E25+2)=Команды!$AJ$2,TRUE,FALSE),IF(INDEX(Команды!$A$2:$AN$7500,MATCH(CP$3,Команды!$A$2:$A$7500,0),$E25+2)=Команды!$AJ$3,TRUE,FALSE),IF(INDEX(Команды!$A$2:$AN$7500,MATCH(CP$3,Команды!$A$2:$A$7500,0),$E25+2)=Команды!$AJ$4,TRUE,FALSE),IF(INDEX(Команды!$A$2:$AN$7500,MATCH(CP$3,Команды!$A$2:$A$7500,0),$E25+2)=Команды!$AJ$5,TRUE,FALSE),IF(INDEX(Команды!$A$2:$AN$7500,MATCH(CP$3,Команды!$A$2:$A$7500,0),$E25+2)=Команды!$AJ$6,TRUE,FALSE),IF(INDEX(Команды!$A$2:$AN$7500,MATCH(CP$3,Команды!$A$2:$A$7500,0),$E25+2)=Команды!$AJ$7,TRUE,FALSE),IF(INDEX(Команды!$A$2:$AN$7500,MATCH(CP$3,Команды!$A$2:$A$7500,0),$E25+2)=Команды!$AJ$8,TRUE,FALSE),IF(INDEX(Команды!$A$2:$AN$7500,MATCH(CP$3,Команды!$A$2:$A$7500,0),$E25+2)=Команды!$AJ$9,TRUE,FALSE),IF(INDEX(Команды!$A$2:$AN$7500,MATCH(CP$3,Команды!$A$2:$A$7500,0),$E25+2)=Команды!$AJ$10,TRUE,FALSE),IF(INDEX(Команды!$A$2:$AN$7500,MATCH(CP$3,Команды!$A$2:$A$7500,0),$E25+2)=Команды!$AJ$11,TRUE,FALSE),IF(INDEX(Команды!$A$2:$AN$7500,MATCH(CP$3,Команды!$A$2:$A$7500,0),$E25+2)=Команды!$AJ$12,TRUE,FALSE),IF(INDEX(Команды!$A$2:$AN$7500,MATCH(CP$3,Команды!$A$2:$A$7500,0),$E25+2)=Команды!$AJ$13,TRUE,FALSE),IF(INDEX(Команды!$A$2:$AN$7500,MATCH(CP$3,Команды!$A$2:$A$7500,0),$E25+2)=Команды!$AJ$14,TRUE,FALSE),IF(INDEX(Команды!$A$2:$AN$7500,MATCH(CP$3,Команды!$A$2:$A$7500,0),$E25+2)=Команды!$AJ$15,TRUE,FALSE),IF(INDEX(Команды!$A$2:$AN$7500,MATCH(CP$3,Команды!$A$2:$A$7500,0),$E25+2)=Команды!$AJ$16,TRUE,FALSE),,IF(INDEX(Команды!$A$2:$AN$7500,MATCH(CP$3,Команды!$A$2:$A$7500,0),$E25+2)=Команды!$AJ$17,TRUE,FALSE),,IF(INDEX(Команды!$A$2:$AN$7500,MATCH(CP$3,Команды!$A$2:$A$7500,0),$E25+2)=Команды!$AJ$18,TRUE,FALSE),,IF(INDEX(Команды!$A$2:$AN$7500,MATCH(CP$3,Команды!$A$2:$A$7500,0),$E25+2)=Команды!$AJ$19,TRUE,FALSE)),INDEX(Команды!$AJ$2:$AK$19,MATCH(INDEX(Команды!$A$2:$AN$7500,MATCH(CP$3,Команды!$A$2:$A$7500,0),$E25+2),Команды!$AJ$2:$AJ$19,0),2),0)</f>
        <v>0.45833333333333331</v>
      </c>
      <c r="CQ25" s="175">
        <f>IF(OR(IF(INDEX(Команды!$A$2:$AN$7500,MATCH(CP$3,Команды!$A$2:$A$7500,0),$E25+2)=Команды!$AJ$2,TRUE,FALSE),IF(INDEX(Команды!$A$2:$AN$7500,MATCH(CP$3,Команды!$A$2:$A$7500,0),$E25+2)=Команды!$AJ$3,TRUE,FALSE),IF(INDEX(Команды!$A$2:$AN$7500,MATCH(CP$3,Команды!$A$2:$A$7500,0),$E25+2)=Команды!$AJ$4,TRUE,FALSE),IF(INDEX(Команды!$A$2:$AN$7500,MATCH(CP$3,Команды!$A$2:$A$7500,0),$E25+2)=Команды!$AJ$5,TRUE,FALSE),IF(INDEX(Команды!$A$2:$AN$7500,MATCH(CP$3,Команды!$A$2:$A$7500,0),$E25+2)=Команды!$AJ$6,TRUE,FALSE),IF(INDEX(Команды!$A$2:$AN$7500,MATCH(CP$3,Команды!$A$2:$A$7500,0),$E25+2)=Команды!$AJ$7,TRUE,FALSE),IF(INDEX(Команды!$A$2:$AN$7500,MATCH(CP$3,Команды!$A$2:$A$7500,0),$E25+2)=Команды!$AJ$8,TRUE,FALSE),IF(INDEX(Команды!$A$2:$AN$7500,MATCH(CP$3,Команды!$A$2:$A$7500,0),$E25+2)=Команды!$AJ$9,TRUE,FALSE),IF(INDEX(Команды!$A$2:$AN$7500,MATCH(CP$3,Команды!$A$2:$A$7500,0),$E25+2)=Команды!$AJ$10,TRUE,FALSE),IF(INDEX(Команды!$A$2:$AN$7500,MATCH(CP$3,Команды!$A$2:$A$7500,0),$E25+2)=Команды!$AJ$11,TRUE,FALSE),IF(INDEX(Команды!$A$2:$AN$7500,MATCH(CP$3,Команды!$A$2:$A$7500,0),$E25+2)=Команды!$AJ$12,TRUE,FALSE),IF(INDEX(Команды!$A$2:$AN$7500,MATCH(CP$3,Команды!$A$2:$A$7500,0),$E25+2)=Команды!$AJ$13,TRUE,FALSE),IF(INDEX(Команды!$A$2:$AN$7500,MATCH(CP$3,Команды!$A$2:$A$7500,0),$E25+2)=Команды!$AJ$14,TRUE,FALSE),IF(INDEX(Команды!$A$2:$AN$7500,MATCH(CP$3,Команды!$A$2:$A$7500,0),$E25+2)=Команды!$AJ$15,TRUE,FALSE),IF(INDEX(Команды!$A$2:$AN$7500,MATCH(CP$3,Команды!$A$2:$A$7500,0),$E25+2)=Команды!$AJ$16,TRUE,FALSE),IF(INDEX(Команды!$A$2:$AN$7500,MATCH(CP$3,Команды!$A$2:$A$7500,0),$E25+2)=Команды!$AJ$17,TRUE,FALSE),IF(INDEX(Команды!$A$2:$AN$7500,MATCH(CP$3,Команды!$A$2:$A$7500,0),$E25+2)=Команды!$AJ$18,TRUE,FALSE),IF(INDEX(Команды!$A$2:$AN$7500,MATCH(CP$3,Команды!$A$2:$A$7500,0),$E25+2)=Команды!$AJ$19,TRUE,FALSE)),INDEX(Команды!$AJ$2:$AL$19,MATCH(INDEX(Команды!$A$2:$AN$7500,MATCH(CP$3,Команды!$A$2:$A$7500,0),$E25+2),Команды!$AJ$2:$AJ$19,0),3),0)</f>
        <v>0.83333333333333337</v>
      </c>
      <c r="CR25" s="342"/>
      <c r="CS25" s="174" t="str">
        <f>IF(OR(IF(INDEX(Команды!$A$2:$AN$7500,MATCH(CS$3,Команды!$A$2:$A$7500,0),$E25+2)=Команды!$AJ$2,TRUE,FALSE),IF(INDEX(Команды!$A$2:$AN$7500,MATCH(CS$3,Команды!$A$2:$A$7500,0),$E25+2)=Команды!$AJ$3,TRUE,FALSE),IF(INDEX(Команды!$A$2:$AN$7500,MATCH(CS$3,Команды!$A$2:$A$7500,0),$E25+2)=Команды!$AJ$4,TRUE,FALSE),IF(INDEX(Команды!$A$2:$AN$7500,MATCH(CS$3,Команды!$A$2:$A$7500,0),$E25+2)=Команды!$AJ$5,TRUE,FALSE),IF(INDEX(Команды!$A$2:$AN$7500,MATCH(CS$3,Команды!$A$2:$A$7500,0),$E25+2)=Команды!$AJ$6,TRUE,FALSE),IF(INDEX(Команды!$A$2:$AN$7500,MATCH(CS$3,Команды!$A$2:$A$7500,0),$E25+2)=Команды!$AJ$7,TRUE,FALSE),IF(INDEX(Команды!$A$2:$AN$7500,MATCH(CS$3,Команды!$A$2:$A$7500,0),$E25+2)=Команды!$AJ$8,TRUE,FALSE),IF(INDEX(Команды!$A$2:$AN$7500,MATCH(CS$3,Команды!$A$2:$A$7500,0),$E25+2)=Команды!$AJ$9,TRUE,FALSE),IF(INDEX(Команды!$A$2:$AN$7500,MATCH(CS$3,Команды!$A$2:$A$7500,0),$E25+2)=Команды!$AJ$10,TRUE,FALSE),IF(INDEX(Команды!$A$2:$AN$7500,MATCH(CS$3,Команды!$A$2:$A$7500,0),$E25+2)=Команды!$AJ$11,TRUE,FALSE),IF(INDEX(Команды!$A$2:$AN$7500,MATCH(CS$3,Команды!$A$2:$A$7500,0),$E25+2)=Команды!$AJ$12,TRUE,FALSE),IF(INDEX(Команды!$A$2:$AN$7500,MATCH(CS$3,Команды!$A$2:$A$7500,0),$E25+2)=Команды!$AJ$13,TRUE,FALSE),IF(INDEX(Команды!$A$2:$AN$7500,MATCH(CS$3,Команды!$A$2:$A$7500,0),$E25+2)=Команды!$AJ$14,TRUE,FALSE),IF(INDEX(Команды!$A$2:$AN$7500,MATCH(CS$3,Команды!$A$2:$A$7500,0),$E25+2)=Команды!$AJ$15,TRUE,FALSE),IF(INDEX(Команды!$A$2:$AN$7500,MATCH(CS$3,Команды!$A$2:$A$7500,0),$E25+2)=Команды!$AJ$16,TRUE,FALSE),,IF(INDEX(Команды!$A$2:$AN$7500,MATCH(CS$3,Команды!$A$2:$A$7500,0),$E25+2)=Команды!$AJ$17,TRUE,FALSE),,IF(INDEX(Команды!$A$2:$AN$7500,MATCH(CS$3,Команды!$A$2:$A$7500,0),$E25+2)=Команды!$AJ$18,TRUE,FALSE),,IF(INDEX(Команды!$A$2:$AN$7500,MATCH(CS$3,Команды!$A$2:$A$7500,0),$E25+2)=Команды!$AJ$19,TRUE,FALSE)),INDEX(Команды!$AJ$2:$AK$19,MATCH(INDEX(Команды!$A$2:$AN$7500,MATCH(CS$3,Команды!$A$2:$A$7500,0),$E25+2),Команды!$AJ$2:$AJ$19,0),2),0)</f>
        <v>В</v>
      </c>
      <c r="CT25" s="175" t="str">
        <f>IF(OR(IF(INDEX(Команды!$A$2:$AN$7500,MATCH(CS$3,Команды!$A$2:$A$7500,0),$E25+2)=Команды!$AJ$2,TRUE,FALSE),IF(INDEX(Команды!$A$2:$AN$7500,MATCH(CS$3,Команды!$A$2:$A$7500,0),$E25+2)=Команды!$AJ$3,TRUE,FALSE),IF(INDEX(Команды!$A$2:$AN$7500,MATCH(CS$3,Команды!$A$2:$A$7500,0),$E25+2)=Команды!$AJ$4,TRUE,FALSE),IF(INDEX(Команды!$A$2:$AN$7500,MATCH(CS$3,Команды!$A$2:$A$7500,0),$E25+2)=Команды!$AJ$5,TRUE,FALSE),IF(INDEX(Команды!$A$2:$AN$7500,MATCH(CS$3,Команды!$A$2:$A$7500,0),$E25+2)=Команды!$AJ$6,TRUE,FALSE),IF(INDEX(Команды!$A$2:$AN$7500,MATCH(CS$3,Команды!$A$2:$A$7500,0),$E25+2)=Команды!$AJ$7,TRUE,FALSE),IF(INDEX(Команды!$A$2:$AN$7500,MATCH(CS$3,Команды!$A$2:$A$7500,0),$E25+2)=Команды!$AJ$8,TRUE,FALSE),IF(INDEX(Команды!$A$2:$AN$7500,MATCH(CS$3,Команды!$A$2:$A$7500,0),$E25+2)=Команды!$AJ$9,TRUE,FALSE),IF(INDEX(Команды!$A$2:$AN$7500,MATCH(CS$3,Команды!$A$2:$A$7500,0),$E25+2)=Команды!$AJ$10,TRUE,FALSE),IF(INDEX(Команды!$A$2:$AN$7500,MATCH(CS$3,Команды!$A$2:$A$7500,0),$E25+2)=Команды!$AJ$11,TRUE,FALSE),IF(INDEX(Команды!$A$2:$AN$7500,MATCH(CS$3,Команды!$A$2:$A$7500,0),$E25+2)=Команды!$AJ$12,TRUE,FALSE),IF(INDEX(Команды!$A$2:$AN$7500,MATCH(CS$3,Команды!$A$2:$A$7500,0),$E25+2)=Команды!$AJ$13,TRUE,FALSE),IF(INDEX(Команды!$A$2:$AN$7500,MATCH(CS$3,Команды!$A$2:$A$7500,0),$E25+2)=Команды!$AJ$14,TRUE,FALSE),IF(INDEX(Команды!$A$2:$AN$7500,MATCH(CS$3,Команды!$A$2:$A$7500,0),$E25+2)=Команды!$AJ$15,TRUE,FALSE),IF(INDEX(Команды!$A$2:$AN$7500,MATCH(CS$3,Команды!$A$2:$A$7500,0),$E25+2)=Команды!$AJ$16,TRUE,FALSE),IF(INDEX(Команды!$A$2:$AN$7500,MATCH(CS$3,Команды!$A$2:$A$7500,0),$E25+2)=Команды!$AJ$17,TRUE,FALSE),IF(INDEX(Команды!$A$2:$AN$7500,MATCH(CS$3,Команды!$A$2:$A$7500,0),$E25+2)=Команды!$AJ$18,TRUE,FALSE),IF(INDEX(Команды!$A$2:$AN$7500,MATCH(CS$3,Команды!$A$2:$A$7500,0),$E25+2)=Команды!$AJ$19,TRUE,FALSE)),INDEX(Команды!$AJ$2:$AL$19,MATCH(INDEX(Команды!$A$2:$AN$7500,MATCH(CS$3,Команды!$A$2:$A$7500,0),$E25+2),Команды!$AJ$2:$AJ$19,0),3),0)</f>
        <v>В</v>
      </c>
      <c r="CU25" s="342"/>
    </row>
    <row r="26" spans="1:99" s="2" customFormat="1" ht="21.95" customHeight="1" x14ac:dyDescent="0.3">
      <c r="A26" s="251">
        <v>21</v>
      </c>
      <c r="B26" s="2">
        <f>VLOOKUP(A26,'Список КК'!A:F,6,TRUE)</f>
        <v>10414</v>
      </c>
      <c r="C26" s="636" t="str">
        <f>VLOOKUP(A26,'Список КК'!A:B,2,TRUE)</f>
        <v>Очиров Владимир Алексеевич</v>
      </c>
      <c r="D26" s="203" t="str">
        <f>VLOOKUP(A26,'Список КК'!A:D,4,TRUE)</f>
        <v>СЦ, Возв</v>
      </c>
      <c r="E26" s="4">
        <f>VLOOKUP(A26,'Список КК'!A:C,3,TRUE)</f>
        <v>4</v>
      </c>
      <c r="F26" s="220">
        <f>VLOOKUP(A26,'Список КК'!A:E,5,TRUE)</f>
        <v>0</v>
      </c>
      <c r="G26" s="174">
        <f>IF(OR(IF(INDEX(Команды!$A$2:$AN$7500,MATCH(G$3,Команды!$A$2:$A$7500,0),$E26+2)=Команды!$AJ$2,TRUE,FALSE),IF(INDEX(Команды!$A$2:$AN$7500,MATCH(G$3,Команды!$A$2:$A$7500,0),$E26+2)=Команды!$AJ$3,TRUE,FALSE),IF(INDEX(Команды!$A$2:$AN$7500,MATCH(G$3,Команды!$A$2:$A$7500,0),$E26+2)=Команды!$AJ$4,TRUE,FALSE),IF(INDEX(Команды!$A$2:$AN$7500,MATCH(G$3,Команды!$A$2:$A$7500,0),$E26+2)=Команды!$AJ$5,TRUE,FALSE),IF(INDEX(Команды!$A$2:$AN$7500,MATCH(G$3,Команды!$A$2:$A$7500,0),$E26+2)=Команды!$AJ$6,TRUE,FALSE),IF(INDEX(Команды!$A$2:$AN$7500,MATCH(G$3,Команды!$A$2:$A$7500,0),$E26+2)=Команды!$AJ$7,TRUE,FALSE),IF(INDEX(Команды!$A$2:$AN$7500,MATCH(G$3,Команды!$A$2:$A$7500,0),$E26+2)=Команды!$AJ$8,TRUE,FALSE),IF(INDEX(Команды!$A$2:$AN$7500,MATCH(G$3,Команды!$A$2:$A$7500,0),$E26+2)=Команды!$AJ$9,TRUE,FALSE),IF(INDEX(Команды!$A$2:$AN$7500,MATCH(G$3,Команды!$A$2:$A$7500,0),$E26+2)=Команды!$AJ$10,TRUE,FALSE),IF(INDEX(Команды!$A$2:$AN$7500,MATCH(G$3,Команды!$A$2:$A$7500,0),$E26+2)=Команды!$AJ$11,TRUE,FALSE),IF(INDEX(Команды!$A$2:$AN$7500,MATCH(G$3,Команды!$A$2:$A$7500,0),$E26+2)=Команды!$AJ$12,TRUE,FALSE),IF(INDEX(Команды!$A$2:$AN$7500,MATCH(G$3,Команды!$A$2:$A$7500,0),$E26+2)=Команды!$AJ$13,TRUE,FALSE),IF(INDEX(Команды!$A$2:$AN$7500,MATCH(G$3,Команды!$A$2:$A$7500,0),$E26+2)=Команды!$AJ$14,TRUE,FALSE),IF(INDEX(Команды!$A$2:$AN$7500,MATCH(G$3,Команды!$A$2:$A$7500,0),$E26+2)=Команды!$AJ$15,TRUE,FALSE),IF(INDEX(Команды!$A$2:$AN$7500,MATCH(G$3,Команды!$A$2:$A$7500,0),$E26+2)=Команды!$AJ$16,TRUE,FALSE),,IF(INDEX(Команды!$A$2:$AN$7500,MATCH(G$3,Команды!$A$2:$A$7500,0),$E26+2)=Команды!$AJ$17,TRUE,FALSE),,IF(INDEX(Команды!$A$2:$AN$7500,MATCH(G$3,Команды!$A$2:$A$7500,0),$E26+2)=Команды!$AJ$18,TRUE,FALSE),,IF(INDEX(Команды!$A$2:$AN$7500,MATCH(G$3,Команды!$A$2:$A$7500,0),$E26+2)=Команды!$AJ$19,TRUE,FALSE)),INDEX(Команды!$AJ$2:$AK$19,MATCH(INDEX(Команды!$A$2:$AN$7500,MATCH(G$3,Команды!$A$2:$A$7500,0),$E26+2),Команды!$AJ$2:$AJ$19,0),2),0)</f>
        <v>0.45833333333333331</v>
      </c>
      <c r="H26" s="175">
        <f>IF(OR(IF(INDEX(Команды!$A$2:$AN$7500,MATCH(G$3,Команды!$A$2:$A$7500,0),$E26+2)=Команды!$AJ$2,TRUE,FALSE),IF(INDEX(Команды!$A$2:$AN$7500,MATCH(G$3,Команды!$A$2:$A$7500,0),$E26+2)=Команды!$AJ$3,TRUE,FALSE),IF(INDEX(Команды!$A$2:$AN$7500,MATCH(G$3,Команды!$A$2:$A$7500,0),$E26+2)=Команды!$AJ$4,TRUE,FALSE),IF(INDEX(Команды!$A$2:$AN$7500,MATCH(G$3,Команды!$A$2:$A$7500,0),$E26+2)=Команды!$AJ$5,TRUE,FALSE),IF(INDEX(Команды!$A$2:$AN$7500,MATCH(G$3,Команды!$A$2:$A$7500,0),$E26+2)=Команды!$AJ$6,TRUE,FALSE),IF(INDEX(Команды!$A$2:$AN$7500,MATCH(G$3,Команды!$A$2:$A$7500,0),$E26+2)=Команды!$AJ$7,TRUE,FALSE),IF(INDEX(Команды!$A$2:$AN$7500,MATCH(G$3,Команды!$A$2:$A$7500,0),$E26+2)=Команды!$AJ$8,TRUE,FALSE),IF(INDEX(Команды!$A$2:$AN$7500,MATCH(G$3,Команды!$A$2:$A$7500,0),$E26+2)=Команды!$AJ$9,TRUE,FALSE),IF(INDEX(Команды!$A$2:$AN$7500,MATCH(G$3,Команды!$A$2:$A$7500,0),$E26+2)=Команды!$AJ$10,TRUE,FALSE),IF(INDEX(Команды!$A$2:$AN$7500,MATCH(G$3,Команды!$A$2:$A$7500,0),$E26+2)=Команды!$AJ$11,TRUE,FALSE),IF(INDEX(Команды!$A$2:$AN$7500,MATCH(G$3,Команды!$A$2:$A$7500,0),$E26+2)=Команды!$AJ$12,TRUE,FALSE),IF(INDEX(Команды!$A$2:$AN$7500,MATCH(G$3,Команды!$A$2:$A$7500,0),$E26+2)=Команды!$AJ$13,TRUE,FALSE),IF(INDEX(Команды!$A$2:$AN$7500,MATCH(G$3,Команды!$A$2:$A$7500,0),$E26+2)=Команды!$AJ$14,TRUE,FALSE),IF(INDEX(Команды!$A$2:$AN$7500,MATCH(G$3,Команды!$A$2:$A$7500,0),$E26+2)=Команды!$AJ$15,TRUE,FALSE),IF(INDEX(Команды!$A$2:$AN$7500,MATCH(G$3,Команды!$A$2:$A$7500,0),$E26+2)=Команды!$AJ$16,TRUE,FALSE),IF(INDEX(Команды!$A$2:$AN$7500,MATCH(G$3,Команды!$A$2:$A$7500,0),$E26+2)=Команды!$AJ$17,TRUE,FALSE),IF(INDEX(Команды!$A$2:$AN$7500,MATCH(G$3,Команды!$A$2:$A$7500,0),$E26+2)=Команды!$AJ$18,TRUE,FALSE),IF(INDEX(Команды!$A$2:$AN$7500,MATCH(G$3,Команды!$A$2:$A$7500,0),$E26+2)=Команды!$AJ$19,TRUE,FALSE)),INDEX(Команды!$AJ$2:$AL$19,MATCH(INDEX(Команды!$A$2:$AN$7500,MATCH(G$3,Команды!$A$2:$A$7500,0),$E26+2),Команды!$AJ$2:$AJ$19,0),3),0)</f>
        <v>0.83333333333333337</v>
      </c>
      <c r="I26" s="342"/>
      <c r="J26" s="174">
        <f>IF(OR(IF(INDEX(Команды!$A$2:$AN$7500,MATCH(J$3,Команды!$A$2:$A$7500,0),$E26+2)=Команды!$AJ$2,TRUE,FALSE),IF(INDEX(Команды!$A$2:$AN$7500,MATCH(J$3,Команды!$A$2:$A$7500,0),$E26+2)=Команды!$AJ$3,TRUE,FALSE),IF(INDEX(Команды!$A$2:$AN$7500,MATCH(J$3,Команды!$A$2:$A$7500,0),$E26+2)=Команды!$AJ$4,TRUE,FALSE),IF(INDEX(Команды!$A$2:$AN$7500,MATCH(J$3,Команды!$A$2:$A$7500,0),$E26+2)=Команды!$AJ$5,TRUE,FALSE),IF(INDEX(Команды!$A$2:$AN$7500,MATCH(J$3,Команды!$A$2:$A$7500,0),$E26+2)=Команды!$AJ$6,TRUE,FALSE),IF(INDEX(Команды!$A$2:$AN$7500,MATCH(J$3,Команды!$A$2:$A$7500,0),$E26+2)=Команды!$AJ$7,TRUE,FALSE),IF(INDEX(Команды!$A$2:$AN$7500,MATCH(J$3,Команды!$A$2:$A$7500,0),$E26+2)=Команды!$AJ$8,TRUE,FALSE),IF(INDEX(Команды!$A$2:$AN$7500,MATCH(J$3,Команды!$A$2:$A$7500,0),$E26+2)=Команды!$AJ$9,TRUE,FALSE),IF(INDEX(Команды!$A$2:$AN$7500,MATCH(J$3,Команды!$A$2:$A$7500,0),$E26+2)=Команды!$AJ$10,TRUE,FALSE),IF(INDEX(Команды!$A$2:$AN$7500,MATCH(J$3,Команды!$A$2:$A$7500,0),$E26+2)=Команды!$AJ$11,TRUE,FALSE),IF(INDEX(Команды!$A$2:$AN$7500,MATCH(J$3,Команды!$A$2:$A$7500,0),$E26+2)=Команды!$AJ$12,TRUE,FALSE),IF(INDEX(Команды!$A$2:$AN$7500,MATCH(J$3,Команды!$A$2:$A$7500,0),$E26+2)=Команды!$AJ$13,TRUE,FALSE),IF(INDEX(Команды!$A$2:$AN$7500,MATCH(J$3,Команды!$A$2:$A$7500,0),$E26+2)=Команды!$AJ$14,TRUE,FALSE),IF(INDEX(Команды!$A$2:$AN$7500,MATCH(J$3,Команды!$A$2:$A$7500,0),$E26+2)=Команды!$AJ$15,TRUE,FALSE),IF(INDEX(Команды!$A$2:$AN$7500,MATCH(J$3,Команды!$A$2:$A$7500,0),$E26+2)=Команды!$AJ$16,TRUE,FALSE),,IF(INDEX(Команды!$A$2:$AN$7500,MATCH(J$3,Команды!$A$2:$A$7500,0),$E26+2)=Команды!$AJ$17,TRUE,FALSE),,IF(INDEX(Команды!$A$2:$AN$7500,MATCH(J$3,Команды!$A$2:$A$7500,0),$E26+2)=Команды!$AJ$18,TRUE,FALSE),,IF(INDEX(Команды!$A$2:$AN$7500,MATCH(J$3,Команды!$A$2:$A$7500,0),$E26+2)=Команды!$AJ$19,TRUE,FALSE)),INDEX(Команды!$AJ$2:$AK$19,MATCH(INDEX(Команды!$A$2:$AN$7500,MATCH(J$3,Команды!$A$2:$A$7500,0),$E26+2),Команды!$AJ$2:$AJ$19,0),2),0)</f>
        <v>0.625</v>
      </c>
      <c r="K26" s="175">
        <f>IF(OR(IF(INDEX(Команды!$A$2:$AN$7500,MATCH(J$3,Команды!$A$2:$A$7500,0),$E26+2)=Команды!$AJ$2,TRUE,FALSE),IF(INDEX(Команды!$A$2:$AN$7500,MATCH(J$3,Команды!$A$2:$A$7500,0),$E26+2)=Команды!$AJ$3,TRUE,FALSE),IF(INDEX(Команды!$A$2:$AN$7500,MATCH(J$3,Команды!$A$2:$A$7500,0),$E26+2)=Команды!$AJ$4,TRUE,FALSE),IF(INDEX(Команды!$A$2:$AN$7500,MATCH(J$3,Команды!$A$2:$A$7500,0),$E26+2)=Команды!$AJ$5,TRUE,FALSE),IF(INDEX(Команды!$A$2:$AN$7500,MATCH(J$3,Команды!$A$2:$A$7500,0),$E26+2)=Команды!$AJ$6,TRUE,FALSE),IF(INDEX(Команды!$A$2:$AN$7500,MATCH(J$3,Команды!$A$2:$A$7500,0),$E26+2)=Команды!$AJ$7,TRUE,FALSE),IF(INDEX(Команды!$A$2:$AN$7500,MATCH(J$3,Команды!$A$2:$A$7500,0),$E26+2)=Команды!$AJ$8,TRUE,FALSE),IF(INDEX(Команды!$A$2:$AN$7500,MATCH(J$3,Команды!$A$2:$A$7500,0),$E26+2)=Команды!$AJ$9,TRUE,FALSE),IF(INDEX(Команды!$A$2:$AN$7500,MATCH(J$3,Команды!$A$2:$A$7500,0),$E26+2)=Команды!$AJ$10,TRUE,FALSE),IF(INDEX(Команды!$A$2:$AN$7500,MATCH(J$3,Команды!$A$2:$A$7500,0),$E26+2)=Команды!$AJ$11,TRUE,FALSE),IF(INDEX(Команды!$A$2:$AN$7500,MATCH(J$3,Команды!$A$2:$A$7500,0),$E26+2)=Команды!$AJ$12,TRUE,FALSE),IF(INDEX(Команды!$A$2:$AN$7500,MATCH(J$3,Команды!$A$2:$A$7500,0),$E26+2)=Команды!$AJ$13,TRUE,FALSE),IF(INDEX(Команды!$A$2:$AN$7500,MATCH(J$3,Команды!$A$2:$A$7500,0),$E26+2)=Команды!$AJ$14,TRUE,FALSE),IF(INDEX(Команды!$A$2:$AN$7500,MATCH(J$3,Команды!$A$2:$A$7500,0),$E26+2)=Команды!$AJ$15,TRUE,FALSE),IF(INDEX(Команды!$A$2:$AN$7500,MATCH(J$3,Команды!$A$2:$A$7500,0),$E26+2)=Команды!$AJ$16,TRUE,FALSE),IF(INDEX(Команды!$A$2:$AN$7500,MATCH(J$3,Команды!$A$2:$A$7500,0),$E26+2)=Команды!$AJ$17,TRUE,FALSE),IF(INDEX(Команды!$A$2:$AN$7500,MATCH(J$3,Команды!$A$2:$A$7500,0),$E26+2)=Команды!$AJ$18,TRUE,FALSE),IF(INDEX(Команды!$A$2:$AN$7500,MATCH(J$3,Команды!$A$2:$A$7500,0),$E26+2)=Команды!$AJ$19,TRUE,FALSE)),INDEX(Команды!$AJ$2:$AL$19,MATCH(INDEX(Команды!$A$2:$AN$7500,MATCH(J$3,Команды!$A$2:$A$7500,0),$E26+2),Команды!$AJ$2:$AJ$19,0),3),0)</f>
        <v>1</v>
      </c>
      <c r="L26" s="342"/>
      <c r="M26" s="174">
        <f>IF(OR(IF(INDEX(Команды!$A$2:$AN$7500,MATCH(M$3,Команды!$A$2:$A$7500,0),$E26+2)=Команды!$AJ$2,TRUE,FALSE),IF(INDEX(Команды!$A$2:$AN$7500,MATCH(M$3,Команды!$A$2:$A$7500,0),$E26+2)=Команды!$AJ$3,TRUE,FALSE),IF(INDEX(Команды!$A$2:$AN$7500,MATCH(M$3,Команды!$A$2:$A$7500,0),$E26+2)=Команды!$AJ$4,TRUE,FALSE),IF(INDEX(Команды!$A$2:$AN$7500,MATCH(M$3,Команды!$A$2:$A$7500,0),$E26+2)=Команды!$AJ$5,TRUE,FALSE),IF(INDEX(Команды!$A$2:$AN$7500,MATCH(M$3,Команды!$A$2:$A$7500,0),$E26+2)=Команды!$AJ$6,TRUE,FALSE),IF(INDEX(Команды!$A$2:$AN$7500,MATCH(M$3,Команды!$A$2:$A$7500,0),$E26+2)=Команды!$AJ$7,TRUE,FALSE),IF(INDEX(Команды!$A$2:$AN$7500,MATCH(M$3,Команды!$A$2:$A$7500,0),$E26+2)=Команды!$AJ$8,TRUE,FALSE),IF(INDEX(Команды!$A$2:$AN$7500,MATCH(M$3,Команды!$A$2:$A$7500,0),$E26+2)=Команды!$AJ$9,TRUE,FALSE),IF(INDEX(Команды!$A$2:$AN$7500,MATCH(M$3,Команды!$A$2:$A$7500,0),$E26+2)=Команды!$AJ$10,TRUE,FALSE),IF(INDEX(Команды!$A$2:$AN$7500,MATCH(M$3,Команды!$A$2:$A$7500,0),$E26+2)=Команды!$AJ$11,TRUE,FALSE),IF(INDEX(Команды!$A$2:$AN$7500,MATCH(M$3,Команды!$A$2:$A$7500,0),$E26+2)=Команды!$AJ$12,TRUE,FALSE),IF(INDEX(Команды!$A$2:$AN$7500,MATCH(M$3,Команды!$A$2:$A$7500,0),$E26+2)=Команды!$AJ$13,TRUE,FALSE),IF(INDEX(Команды!$A$2:$AN$7500,MATCH(M$3,Команды!$A$2:$A$7500,0),$E26+2)=Команды!$AJ$14,TRUE,FALSE),IF(INDEX(Команды!$A$2:$AN$7500,MATCH(M$3,Команды!$A$2:$A$7500,0),$E26+2)=Команды!$AJ$15,TRUE,FALSE),IF(INDEX(Команды!$A$2:$AN$7500,MATCH(M$3,Команды!$A$2:$A$7500,0),$E26+2)=Команды!$AJ$16,TRUE,FALSE),,IF(INDEX(Команды!$A$2:$AN$7500,MATCH(M$3,Команды!$A$2:$A$7500,0),$E26+2)=Команды!$AJ$17,TRUE,FALSE),,IF(INDEX(Команды!$A$2:$AN$7500,MATCH(M$3,Команды!$A$2:$A$7500,0),$E26+2)=Команды!$AJ$18,TRUE,FALSE),,IF(INDEX(Команды!$A$2:$AN$7500,MATCH(M$3,Команды!$A$2:$A$7500,0),$E26+2)=Команды!$AJ$19,TRUE,FALSE)),INDEX(Команды!$AJ$2:$AK$19,MATCH(INDEX(Команды!$A$2:$AN$7500,MATCH(M$3,Команды!$A$2:$A$7500,0),$E26+2),Команды!$AJ$2:$AJ$19,0),2),0)</f>
        <v>0.64583333333333337</v>
      </c>
      <c r="N26" s="175">
        <f>IF(OR(IF(INDEX(Команды!$A$2:$AN$7500,MATCH(M$3,Команды!$A$2:$A$7500,0),$E26+2)=Команды!$AJ$2,TRUE,FALSE),IF(INDEX(Команды!$A$2:$AN$7500,MATCH(M$3,Команды!$A$2:$A$7500,0),$E26+2)=Команды!$AJ$3,TRUE,FALSE),IF(INDEX(Команды!$A$2:$AN$7500,MATCH(M$3,Команды!$A$2:$A$7500,0),$E26+2)=Команды!$AJ$4,TRUE,FALSE),IF(INDEX(Команды!$A$2:$AN$7500,MATCH(M$3,Команды!$A$2:$A$7500,0),$E26+2)=Команды!$AJ$5,TRUE,FALSE),IF(INDEX(Команды!$A$2:$AN$7500,MATCH(M$3,Команды!$A$2:$A$7500,0),$E26+2)=Команды!$AJ$6,TRUE,FALSE),IF(INDEX(Команды!$A$2:$AN$7500,MATCH(M$3,Команды!$A$2:$A$7500,0),$E26+2)=Команды!$AJ$7,TRUE,FALSE),IF(INDEX(Команды!$A$2:$AN$7500,MATCH(M$3,Команды!$A$2:$A$7500,0),$E26+2)=Команды!$AJ$8,TRUE,FALSE),IF(INDEX(Команды!$A$2:$AN$7500,MATCH(M$3,Команды!$A$2:$A$7500,0),$E26+2)=Команды!$AJ$9,TRUE,FALSE),IF(INDEX(Команды!$A$2:$AN$7500,MATCH(M$3,Команды!$A$2:$A$7500,0),$E26+2)=Команды!$AJ$10,TRUE,FALSE),IF(INDEX(Команды!$A$2:$AN$7500,MATCH(M$3,Команды!$A$2:$A$7500,0),$E26+2)=Команды!$AJ$11,TRUE,FALSE),IF(INDEX(Команды!$A$2:$AN$7500,MATCH(M$3,Команды!$A$2:$A$7500,0),$E26+2)=Команды!$AJ$12,TRUE,FALSE),IF(INDEX(Команды!$A$2:$AN$7500,MATCH(M$3,Команды!$A$2:$A$7500,0),$E26+2)=Команды!$AJ$13,TRUE,FALSE),IF(INDEX(Команды!$A$2:$AN$7500,MATCH(M$3,Команды!$A$2:$A$7500,0),$E26+2)=Команды!$AJ$14,TRUE,FALSE),IF(INDEX(Команды!$A$2:$AN$7500,MATCH(M$3,Команды!$A$2:$A$7500,0),$E26+2)=Команды!$AJ$15,TRUE,FALSE),IF(INDEX(Команды!$A$2:$AN$7500,MATCH(M$3,Команды!$A$2:$A$7500,0),$E26+2)=Команды!$AJ$16,TRUE,FALSE),IF(INDEX(Команды!$A$2:$AN$7500,MATCH(M$3,Команды!$A$2:$A$7500,0),$E26+2)=Команды!$AJ$17,TRUE,FALSE),IF(INDEX(Команды!$A$2:$AN$7500,MATCH(M$3,Команды!$A$2:$A$7500,0),$E26+2)=Команды!$AJ$18,TRUE,FALSE),IF(INDEX(Команды!$A$2:$AN$7500,MATCH(M$3,Команды!$A$2:$A$7500,0),$E26+2)=Команды!$AJ$19,TRUE,FALSE)),INDEX(Команды!$AJ$2:$AL$19,MATCH(INDEX(Команды!$A$2:$AN$7500,MATCH(M$3,Команды!$A$2:$A$7500,0),$E26+2),Команды!$AJ$2:$AJ$19,0),3),0)</f>
        <v>1.0208333333333333</v>
      </c>
      <c r="O26" s="342"/>
      <c r="P26" s="174">
        <f>IF(OR(IF(INDEX(Команды!$A$2:$AN$7500,MATCH(P$3,Команды!$A$2:$A$7500,0),$E26+2)=Команды!$AJ$2,TRUE,FALSE),IF(INDEX(Команды!$A$2:$AN$7500,MATCH(P$3,Команды!$A$2:$A$7500,0),$E26+2)=Команды!$AJ$3,TRUE,FALSE),IF(INDEX(Команды!$A$2:$AN$7500,MATCH(P$3,Команды!$A$2:$A$7500,0),$E26+2)=Команды!$AJ$4,TRUE,FALSE),IF(INDEX(Команды!$A$2:$AN$7500,MATCH(P$3,Команды!$A$2:$A$7500,0),$E26+2)=Команды!$AJ$5,TRUE,FALSE),IF(INDEX(Команды!$A$2:$AN$7500,MATCH(P$3,Команды!$A$2:$A$7500,0),$E26+2)=Команды!$AJ$6,TRUE,FALSE),IF(INDEX(Команды!$A$2:$AN$7500,MATCH(P$3,Команды!$A$2:$A$7500,0),$E26+2)=Команды!$AJ$7,TRUE,FALSE),IF(INDEX(Команды!$A$2:$AN$7500,MATCH(P$3,Команды!$A$2:$A$7500,0),$E26+2)=Команды!$AJ$8,TRUE,FALSE),IF(INDEX(Команды!$A$2:$AN$7500,MATCH(P$3,Команды!$A$2:$A$7500,0),$E26+2)=Команды!$AJ$9,TRUE,FALSE),IF(INDEX(Команды!$A$2:$AN$7500,MATCH(P$3,Команды!$A$2:$A$7500,0),$E26+2)=Команды!$AJ$10,TRUE,FALSE),IF(INDEX(Команды!$A$2:$AN$7500,MATCH(P$3,Команды!$A$2:$A$7500,0),$E26+2)=Команды!$AJ$11,TRUE,FALSE),IF(INDEX(Команды!$A$2:$AN$7500,MATCH(P$3,Команды!$A$2:$A$7500,0),$E26+2)=Команды!$AJ$12,TRUE,FALSE),IF(INDEX(Команды!$A$2:$AN$7500,MATCH(P$3,Команды!$A$2:$A$7500,0),$E26+2)=Команды!$AJ$13,TRUE,FALSE),IF(INDEX(Команды!$A$2:$AN$7500,MATCH(P$3,Команды!$A$2:$A$7500,0),$E26+2)=Команды!$AJ$14,TRUE,FALSE),IF(INDEX(Команды!$A$2:$AN$7500,MATCH(P$3,Команды!$A$2:$A$7500,0),$E26+2)=Команды!$AJ$15,TRUE,FALSE),IF(INDEX(Команды!$A$2:$AN$7500,MATCH(P$3,Команды!$A$2:$A$7500,0),$E26+2)=Команды!$AJ$16,TRUE,FALSE),,IF(INDEX(Команды!$A$2:$AN$7500,MATCH(P$3,Команды!$A$2:$A$7500,0),$E26+2)=Команды!$AJ$17,TRUE,FALSE),,IF(INDEX(Команды!$A$2:$AN$7500,MATCH(P$3,Команды!$A$2:$A$7500,0),$E26+2)=Команды!$AJ$18,TRUE,FALSE),,IF(INDEX(Команды!$A$2:$AN$7500,MATCH(P$3,Команды!$A$2:$A$7500,0),$E26+2)=Команды!$AJ$19,TRUE,FALSE)),INDEX(Команды!$AJ$2:$AK$19,MATCH(INDEX(Команды!$A$2:$AN$7500,MATCH(P$3,Команды!$A$2:$A$7500,0),$E26+2),Команды!$AJ$2:$AJ$19,0),2),0)</f>
        <v>0.64583333333333337</v>
      </c>
      <c r="Q26" s="175">
        <f>IF(OR(IF(INDEX(Команды!$A$2:$AN$7500,MATCH(P$3,Команды!$A$2:$A$7500,0),$E26+2)=Команды!$AJ$2,TRUE,FALSE),IF(INDEX(Команды!$A$2:$AN$7500,MATCH(P$3,Команды!$A$2:$A$7500,0),$E26+2)=Команды!$AJ$3,TRUE,FALSE),IF(INDEX(Команды!$A$2:$AN$7500,MATCH(P$3,Команды!$A$2:$A$7500,0),$E26+2)=Команды!$AJ$4,TRUE,FALSE),IF(INDEX(Команды!$A$2:$AN$7500,MATCH(P$3,Команды!$A$2:$A$7500,0),$E26+2)=Команды!$AJ$5,TRUE,FALSE),IF(INDEX(Команды!$A$2:$AN$7500,MATCH(P$3,Команды!$A$2:$A$7500,0),$E26+2)=Команды!$AJ$6,TRUE,FALSE),IF(INDEX(Команды!$A$2:$AN$7500,MATCH(P$3,Команды!$A$2:$A$7500,0),$E26+2)=Команды!$AJ$7,TRUE,FALSE),IF(INDEX(Команды!$A$2:$AN$7500,MATCH(P$3,Команды!$A$2:$A$7500,0),$E26+2)=Команды!$AJ$8,TRUE,FALSE),IF(INDEX(Команды!$A$2:$AN$7500,MATCH(P$3,Команды!$A$2:$A$7500,0),$E26+2)=Команды!$AJ$9,TRUE,FALSE),IF(INDEX(Команды!$A$2:$AN$7500,MATCH(P$3,Команды!$A$2:$A$7500,0),$E26+2)=Команды!$AJ$10,TRUE,FALSE),IF(INDEX(Команды!$A$2:$AN$7500,MATCH(P$3,Команды!$A$2:$A$7500,0),$E26+2)=Команды!$AJ$11,TRUE,FALSE),IF(INDEX(Команды!$A$2:$AN$7500,MATCH(P$3,Команды!$A$2:$A$7500,0),$E26+2)=Команды!$AJ$12,TRUE,FALSE),IF(INDEX(Команды!$A$2:$AN$7500,MATCH(P$3,Команды!$A$2:$A$7500,0),$E26+2)=Команды!$AJ$13,TRUE,FALSE),IF(INDEX(Команды!$A$2:$AN$7500,MATCH(P$3,Команды!$A$2:$A$7500,0),$E26+2)=Команды!$AJ$14,TRUE,FALSE),IF(INDEX(Команды!$A$2:$AN$7500,MATCH(P$3,Команды!$A$2:$A$7500,0),$E26+2)=Команды!$AJ$15,TRUE,FALSE),IF(INDEX(Команды!$A$2:$AN$7500,MATCH(P$3,Команды!$A$2:$A$7500,0),$E26+2)=Команды!$AJ$16,TRUE,FALSE),IF(INDEX(Команды!$A$2:$AN$7500,MATCH(P$3,Команды!$A$2:$A$7500,0),$E26+2)=Команды!$AJ$17,TRUE,FALSE),IF(INDEX(Команды!$A$2:$AN$7500,MATCH(P$3,Команды!$A$2:$A$7500,0),$E26+2)=Команды!$AJ$18,TRUE,FALSE),IF(INDEX(Команды!$A$2:$AN$7500,MATCH(P$3,Команды!$A$2:$A$7500,0),$E26+2)=Команды!$AJ$19,TRUE,FALSE)),INDEX(Команды!$AJ$2:$AL$19,MATCH(INDEX(Команды!$A$2:$AN$7500,MATCH(P$3,Команды!$A$2:$A$7500,0),$E26+2),Команды!$AJ$2:$AJ$19,0),3),0)</f>
        <v>1.0208333333333333</v>
      </c>
      <c r="R26" s="342"/>
      <c r="S26" s="174" t="str">
        <f>IF(OR(IF(INDEX(Команды!$A$2:$AN$7500,MATCH(S$3,Команды!$A$2:$A$7500,0),$E26+2)=Команды!$AJ$2,TRUE,FALSE),IF(INDEX(Команды!$A$2:$AN$7500,MATCH(S$3,Команды!$A$2:$A$7500,0),$E26+2)=Команды!$AJ$3,TRUE,FALSE),IF(INDEX(Команды!$A$2:$AN$7500,MATCH(S$3,Команды!$A$2:$A$7500,0),$E26+2)=Команды!$AJ$4,TRUE,FALSE),IF(INDEX(Команды!$A$2:$AN$7500,MATCH(S$3,Команды!$A$2:$A$7500,0),$E26+2)=Команды!$AJ$5,TRUE,FALSE),IF(INDEX(Команды!$A$2:$AN$7500,MATCH(S$3,Команды!$A$2:$A$7500,0),$E26+2)=Команды!$AJ$6,TRUE,FALSE),IF(INDEX(Команды!$A$2:$AN$7500,MATCH(S$3,Команды!$A$2:$A$7500,0),$E26+2)=Команды!$AJ$7,TRUE,FALSE),IF(INDEX(Команды!$A$2:$AN$7500,MATCH(S$3,Команды!$A$2:$A$7500,0),$E26+2)=Команды!$AJ$8,TRUE,FALSE),IF(INDEX(Команды!$A$2:$AN$7500,MATCH(S$3,Команды!$A$2:$A$7500,0),$E26+2)=Команды!$AJ$9,TRUE,FALSE),IF(INDEX(Команды!$A$2:$AN$7500,MATCH(S$3,Команды!$A$2:$A$7500,0),$E26+2)=Команды!$AJ$10,TRUE,FALSE),IF(INDEX(Команды!$A$2:$AN$7500,MATCH(S$3,Команды!$A$2:$A$7500,0),$E26+2)=Команды!$AJ$11,TRUE,FALSE),IF(INDEX(Команды!$A$2:$AN$7500,MATCH(S$3,Команды!$A$2:$A$7500,0),$E26+2)=Команды!$AJ$12,TRUE,FALSE),IF(INDEX(Команды!$A$2:$AN$7500,MATCH(S$3,Команды!$A$2:$A$7500,0),$E26+2)=Команды!$AJ$13,TRUE,FALSE),IF(INDEX(Команды!$A$2:$AN$7500,MATCH(S$3,Команды!$A$2:$A$7500,0),$E26+2)=Команды!$AJ$14,TRUE,FALSE),IF(INDEX(Команды!$A$2:$AN$7500,MATCH(S$3,Команды!$A$2:$A$7500,0),$E26+2)=Команды!$AJ$15,TRUE,FALSE),IF(INDEX(Команды!$A$2:$AN$7500,MATCH(S$3,Команды!$A$2:$A$7500,0),$E26+2)=Команды!$AJ$16,TRUE,FALSE),,IF(INDEX(Команды!$A$2:$AN$7500,MATCH(S$3,Команды!$A$2:$A$7500,0),$E26+2)=Команды!$AJ$17,TRUE,FALSE),,IF(INDEX(Команды!$A$2:$AN$7500,MATCH(S$3,Команды!$A$2:$A$7500,0),$E26+2)=Команды!$AJ$18,TRUE,FALSE),,IF(INDEX(Команды!$A$2:$AN$7500,MATCH(S$3,Команды!$A$2:$A$7500,0),$E26+2)=Команды!$AJ$19,TRUE,FALSE)),INDEX(Команды!$AJ$2:$AK$19,MATCH(INDEX(Команды!$A$2:$AN$7500,MATCH(S$3,Команды!$A$2:$A$7500,0),$E26+2),Команды!$AJ$2:$AJ$19,0),2),0)</f>
        <v>В</v>
      </c>
      <c r="T26" s="175" t="str">
        <f>IF(OR(IF(INDEX(Команды!$A$2:$AN$7500,MATCH(S$3,Команды!$A$2:$A$7500,0),$E26+2)=Команды!$AJ$2,TRUE,FALSE),IF(INDEX(Команды!$A$2:$AN$7500,MATCH(S$3,Команды!$A$2:$A$7500,0),$E26+2)=Команды!$AJ$3,TRUE,FALSE),IF(INDEX(Команды!$A$2:$AN$7500,MATCH(S$3,Команды!$A$2:$A$7500,0),$E26+2)=Команды!$AJ$4,TRUE,FALSE),IF(INDEX(Команды!$A$2:$AN$7500,MATCH(S$3,Команды!$A$2:$A$7500,0),$E26+2)=Команды!$AJ$5,TRUE,FALSE),IF(INDEX(Команды!$A$2:$AN$7500,MATCH(S$3,Команды!$A$2:$A$7500,0),$E26+2)=Команды!$AJ$6,TRUE,FALSE),IF(INDEX(Команды!$A$2:$AN$7500,MATCH(S$3,Команды!$A$2:$A$7500,0),$E26+2)=Команды!$AJ$7,TRUE,FALSE),IF(INDEX(Команды!$A$2:$AN$7500,MATCH(S$3,Команды!$A$2:$A$7500,0),$E26+2)=Команды!$AJ$8,TRUE,FALSE),IF(INDEX(Команды!$A$2:$AN$7500,MATCH(S$3,Команды!$A$2:$A$7500,0),$E26+2)=Команды!$AJ$9,TRUE,FALSE),IF(INDEX(Команды!$A$2:$AN$7500,MATCH(S$3,Команды!$A$2:$A$7500,0),$E26+2)=Команды!$AJ$10,TRUE,FALSE),IF(INDEX(Команды!$A$2:$AN$7500,MATCH(S$3,Команды!$A$2:$A$7500,0),$E26+2)=Команды!$AJ$11,TRUE,FALSE),IF(INDEX(Команды!$A$2:$AN$7500,MATCH(S$3,Команды!$A$2:$A$7500,0),$E26+2)=Команды!$AJ$12,TRUE,FALSE),IF(INDEX(Команды!$A$2:$AN$7500,MATCH(S$3,Команды!$A$2:$A$7500,0),$E26+2)=Команды!$AJ$13,TRUE,FALSE),IF(INDEX(Команды!$A$2:$AN$7500,MATCH(S$3,Команды!$A$2:$A$7500,0),$E26+2)=Команды!$AJ$14,TRUE,FALSE),IF(INDEX(Команды!$A$2:$AN$7500,MATCH(S$3,Команды!$A$2:$A$7500,0),$E26+2)=Команды!$AJ$15,TRUE,FALSE),IF(INDEX(Команды!$A$2:$AN$7500,MATCH(S$3,Команды!$A$2:$A$7500,0),$E26+2)=Команды!$AJ$16,TRUE,FALSE),IF(INDEX(Команды!$A$2:$AN$7500,MATCH(S$3,Команды!$A$2:$A$7500,0),$E26+2)=Команды!$AJ$17,TRUE,FALSE),IF(INDEX(Команды!$A$2:$AN$7500,MATCH(S$3,Команды!$A$2:$A$7500,0),$E26+2)=Команды!$AJ$18,TRUE,FALSE),IF(INDEX(Команды!$A$2:$AN$7500,MATCH(S$3,Команды!$A$2:$A$7500,0),$E26+2)=Команды!$AJ$19,TRUE,FALSE)),INDEX(Команды!$AJ$2:$AL$19,MATCH(INDEX(Команды!$A$2:$AN$7500,MATCH(S$3,Команды!$A$2:$A$7500,0),$E26+2),Команды!$AJ$2:$AJ$19,0),3),0)</f>
        <v>В</v>
      </c>
      <c r="U26" s="342"/>
      <c r="V26" s="174" t="str">
        <f>IF(OR(IF(INDEX(Команды!$A$2:$AN$7500,MATCH(V$3,Команды!$A$2:$A$7500,0),$E26+2)=Команды!$AJ$2,TRUE,FALSE),IF(INDEX(Команды!$A$2:$AN$7500,MATCH(V$3,Команды!$A$2:$A$7500,0),$E26+2)=Команды!$AJ$3,TRUE,FALSE),IF(INDEX(Команды!$A$2:$AN$7500,MATCH(V$3,Команды!$A$2:$A$7500,0),$E26+2)=Команды!$AJ$4,TRUE,FALSE),IF(INDEX(Команды!$A$2:$AN$7500,MATCH(V$3,Команды!$A$2:$A$7500,0),$E26+2)=Команды!$AJ$5,TRUE,FALSE),IF(INDEX(Команды!$A$2:$AN$7500,MATCH(V$3,Команды!$A$2:$A$7500,0),$E26+2)=Команды!$AJ$6,TRUE,FALSE),IF(INDEX(Команды!$A$2:$AN$7500,MATCH(V$3,Команды!$A$2:$A$7500,0),$E26+2)=Команды!$AJ$7,TRUE,FALSE),IF(INDEX(Команды!$A$2:$AN$7500,MATCH(V$3,Команды!$A$2:$A$7500,0),$E26+2)=Команды!$AJ$8,TRUE,FALSE),IF(INDEX(Команды!$A$2:$AN$7500,MATCH(V$3,Команды!$A$2:$A$7500,0),$E26+2)=Команды!$AJ$9,TRUE,FALSE),IF(INDEX(Команды!$A$2:$AN$7500,MATCH(V$3,Команды!$A$2:$A$7500,0),$E26+2)=Команды!$AJ$10,TRUE,FALSE),IF(INDEX(Команды!$A$2:$AN$7500,MATCH(V$3,Команды!$A$2:$A$7500,0),$E26+2)=Команды!$AJ$11,TRUE,FALSE),IF(INDEX(Команды!$A$2:$AN$7500,MATCH(V$3,Команды!$A$2:$A$7500,0),$E26+2)=Команды!$AJ$12,TRUE,FALSE),IF(INDEX(Команды!$A$2:$AN$7500,MATCH(V$3,Команды!$A$2:$A$7500,0),$E26+2)=Команды!$AJ$13,TRUE,FALSE),IF(INDEX(Команды!$A$2:$AN$7500,MATCH(V$3,Команды!$A$2:$A$7500,0),$E26+2)=Команды!$AJ$14,TRUE,FALSE),IF(INDEX(Команды!$A$2:$AN$7500,MATCH(V$3,Команды!$A$2:$A$7500,0),$E26+2)=Команды!$AJ$15,TRUE,FALSE),IF(INDEX(Команды!$A$2:$AN$7500,MATCH(V$3,Команды!$A$2:$A$7500,0),$E26+2)=Команды!$AJ$16,TRUE,FALSE),,IF(INDEX(Команды!$A$2:$AN$7500,MATCH(V$3,Команды!$A$2:$A$7500,0),$E26+2)=Команды!$AJ$17,TRUE,FALSE),,IF(INDEX(Команды!$A$2:$AN$7500,MATCH(V$3,Команды!$A$2:$A$7500,0),$E26+2)=Команды!$AJ$18,TRUE,FALSE),,IF(INDEX(Команды!$A$2:$AN$7500,MATCH(V$3,Команды!$A$2:$A$7500,0),$E26+2)=Команды!$AJ$19,TRUE,FALSE)),INDEX(Команды!$AJ$2:$AK$19,MATCH(INDEX(Команды!$A$2:$AN$7500,MATCH(V$3,Команды!$A$2:$A$7500,0),$E26+2),Команды!$AJ$2:$AJ$19,0),2),0)</f>
        <v>В</v>
      </c>
      <c r="W26" s="175" t="str">
        <f>IF(OR(IF(INDEX(Команды!$A$2:$AN$7500,MATCH(V$3,Команды!$A$2:$A$7500,0),$E26+2)=Команды!$AJ$2,TRUE,FALSE),IF(INDEX(Команды!$A$2:$AN$7500,MATCH(V$3,Команды!$A$2:$A$7500,0),$E26+2)=Команды!$AJ$3,TRUE,FALSE),IF(INDEX(Команды!$A$2:$AN$7500,MATCH(V$3,Команды!$A$2:$A$7500,0),$E26+2)=Команды!$AJ$4,TRUE,FALSE),IF(INDEX(Команды!$A$2:$AN$7500,MATCH(V$3,Команды!$A$2:$A$7500,0),$E26+2)=Команды!$AJ$5,TRUE,FALSE),IF(INDEX(Команды!$A$2:$AN$7500,MATCH(V$3,Команды!$A$2:$A$7500,0),$E26+2)=Команды!$AJ$6,TRUE,FALSE),IF(INDEX(Команды!$A$2:$AN$7500,MATCH(V$3,Команды!$A$2:$A$7500,0),$E26+2)=Команды!$AJ$7,TRUE,FALSE),IF(INDEX(Команды!$A$2:$AN$7500,MATCH(V$3,Команды!$A$2:$A$7500,0),$E26+2)=Команды!$AJ$8,TRUE,FALSE),IF(INDEX(Команды!$A$2:$AN$7500,MATCH(V$3,Команды!$A$2:$A$7500,0),$E26+2)=Команды!$AJ$9,TRUE,FALSE),IF(INDEX(Команды!$A$2:$AN$7500,MATCH(V$3,Команды!$A$2:$A$7500,0),$E26+2)=Команды!$AJ$10,TRUE,FALSE),IF(INDEX(Команды!$A$2:$AN$7500,MATCH(V$3,Команды!$A$2:$A$7500,0),$E26+2)=Команды!$AJ$11,TRUE,FALSE),IF(INDEX(Команды!$A$2:$AN$7500,MATCH(V$3,Команды!$A$2:$A$7500,0),$E26+2)=Команды!$AJ$12,TRUE,FALSE),IF(INDEX(Команды!$A$2:$AN$7500,MATCH(V$3,Команды!$A$2:$A$7500,0),$E26+2)=Команды!$AJ$13,TRUE,FALSE),IF(INDEX(Команды!$A$2:$AN$7500,MATCH(V$3,Команды!$A$2:$A$7500,0),$E26+2)=Команды!$AJ$14,TRUE,FALSE),IF(INDEX(Команды!$A$2:$AN$7500,MATCH(V$3,Команды!$A$2:$A$7500,0),$E26+2)=Команды!$AJ$15,TRUE,FALSE),IF(INDEX(Команды!$A$2:$AN$7500,MATCH(V$3,Команды!$A$2:$A$7500,0),$E26+2)=Команды!$AJ$16,TRUE,FALSE),IF(INDEX(Команды!$A$2:$AN$7500,MATCH(V$3,Команды!$A$2:$A$7500,0),$E26+2)=Команды!$AJ$17,TRUE,FALSE),IF(INDEX(Команды!$A$2:$AN$7500,MATCH(V$3,Команды!$A$2:$A$7500,0),$E26+2)=Команды!$AJ$18,TRUE,FALSE),IF(INDEX(Команды!$A$2:$AN$7500,MATCH(V$3,Команды!$A$2:$A$7500,0),$E26+2)=Команды!$AJ$19,TRUE,FALSE)),INDEX(Команды!$AJ$2:$AL$19,MATCH(INDEX(Команды!$A$2:$AN$7500,MATCH(V$3,Команды!$A$2:$A$7500,0),$E26+2),Команды!$AJ$2:$AJ$19,0),3),0)</f>
        <v>В</v>
      </c>
      <c r="X26" s="342"/>
      <c r="Y26" s="174">
        <f>IF(OR(IF(INDEX(Команды!$A$2:$AN$7500,MATCH(Y$3,Команды!$A$2:$A$7500,0),$E26+2)=Команды!$AJ$2,TRUE,FALSE),IF(INDEX(Команды!$A$2:$AN$7500,MATCH(Y$3,Команды!$A$2:$A$7500,0),$E26+2)=Команды!$AJ$3,TRUE,FALSE),IF(INDEX(Команды!$A$2:$AN$7500,MATCH(Y$3,Команды!$A$2:$A$7500,0),$E26+2)=Команды!$AJ$4,TRUE,FALSE),IF(INDEX(Команды!$A$2:$AN$7500,MATCH(Y$3,Команды!$A$2:$A$7500,0),$E26+2)=Команды!$AJ$5,TRUE,FALSE),IF(INDEX(Команды!$A$2:$AN$7500,MATCH(Y$3,Команды!$A$2:$A$7500,0),$E26+2)=Команды!$AJ$6,TRUE,FALSE),IF(INDEX(Команды!$A$2:$AN$7500,MATCH(Y$3,Команды!$A$2:$A$7500,0),$E26+2)=Команды!$AJ$7,TRUE,FALSE),IF(INDEX(Команды!$A$2:$AN$7500,MATCH(Y$3,Команды!$A$2:$A$7500,0),$E26+2)=Команды!$AJ$8,TRUE,FALSE),IF(INDEX(Команды!$A$2:$AN$7500,MATCH(Y$3,Команды!$A$2:$A$7500,0),$E26+2)=Команды!$AJ$9,TRUE,FALSE),IF(INDEX(Команды!$A$2:$AN$7500,MATCH(Y$3,Команды!$A$2:$A$7500,0),$E26+2)=Команды!$AJ$10,TRUE,FALSE),IF(INDEX(Команды!$A$2:$AN$7500,MATCH(Y$3,Команды!$A$2:$A$7500,0),$E26+2)=Команды!$AJ$11,TRUE,FALSE),IF(INDEX(Команды!$A$2:$AN$7500,MATCH(Y$3,Команды!$A$2:$A$7500,0),$E26+2)=Команды!$AJ$12,TRUE,FALSE),IF(INDEX(Команды!$A$2:$AN$7500,MATCH(Y$3,Команды!$A$2:$A$7500,0),$E26+2)=Команды!$AJ$13,TRUE,FALSE),IF(INDEX(Команды!$A$2:$AN$7500,MATCH(Y$3,Команды!$A$2:$A$7500,0),$E26+2)=Команды!$AJ$14,TRUE,FALSE),IF(INDEX(Команды!$A$2:$AN$7500,MATCH(Y$3,Команды!$A$2:$A$7500,0),$E26+2)=Команды!$AJ$15,TRUE,FALSE),IF(INDEX(Команды!$A$2:$AN$7500,MATCH(Y$3,Команды!$A$2:$A$7500,0),$E26+2)=Команды!$AJ$16,TRUE,FALSE),,IF(INDEX(Команды!$A$2:$AN$7500,MATCH(Y$3,Команды!$A$2:$A$7500,0),$E26+2)=Команды!$AJ$17,TRUE,FALSE),,IF(INDEX(Команды!$A$2:$AN$7500,MATCH(Y$3,Команды!$A$2:$A$7500,0),$E26+2)=Команды!$AJ$18,TRUE,FALSE),,IF(INDEX(Команды!$A$2:$AN$7500,MATCH(Y$3,Команды!$A$2:$A$7500,0),$E26+2)=Команды!$AJ$19,TRUE,FALSE)),INDEX(Команды!$AJ$2:$AK$19,MATCH(INDEX(Команды!$A$2:$AN$7500,MATCH(Y$3,Команды!$A$2:$A$7500,0),$E26+2),Команды!$AJ$2:$AJ$19,0),2),0)</f>
        <v>0.28125</v>
      </c>
      <c r="Z26" s="175">
        <f>IF(OR(IF(INDEX(Команды!$A$2:$AN$7500,MATCH(Y$3,Команды!$A$2:$A$7500,0),$E26+2)=Команды!$AJ$2,TRUE,FALSE),IF(INDEX(Команды!$A$2:$AN$7500,MATCH(Y$3,Команды!$A$2:$A$7500,0),$E26+2)=Команды!$AJ$3,TRUE,FALSE),IF(INDEX(Команды!$A$2:$AN$7500,MATCH(Y$3,Команды!$A$2:$A$7500,0),$E26+2)=Команды!$AJ$4,TRUE,FALSE),IF(INDEX(Команды!$A$2:$AN$7500,MATCH(Y$3,Команды!$A$2:$A$7500,0),$E26+2)=Команды!$AJ$5,TRUE,FALSE),IF(INDEX(Команды!$A$2:$AN$7500,MATCH(Y$3,Команды!$A$2:$A$7500,0),$E26+2)=Команды!$AJ$6,TRUE,FALSE),IF(INDEX(Команды!$A$2:$AN$7500,MATCH(Y$3,Команды!$A$2:$A$7500,0),$E26+2)=Команды!$AJ$7,TRUE,FALSE),IF(INDEX(Команды!$A$2:$AN$7500,MATCH(Y$3,Команды!$A$2:$A$7500,0),$E26+2)=Команды!$AJ$8,TRUE,FALSE),IF(INDEX(Команды!$A$2:$AN$7500,MATCH(Y$3,Команды!$A$2:$A$7500,0),$E26+2)=Команды!$AJ$9,TRUE,FALSE),IF(INDEX(Команды!$A$2:$AN$7500,MATCH(Y$3,Команды!$A$2:$A$7500,0),$E26+2)=Команды!$AJ$10,TRUE,FALSE),IF(INDEX(Команды!$A$2:$AN$7500,MATCH(Y$3,Команды!$A$2:$A$7500,0),$E26+2)=Команды!$AJ$11,TRUE,FALSE),IF(INDEX(Команды!$A$2:$AN$7500,MATCH(Y$3,Команды!$A$2:$A$7500,0),$E26+2)=Команды!$AJ$12,TRUE,FALSE),IF(INDEX(Команды!$A$2:$AN$7500,MATCH(Y$3,Команды!$A$2:$A$7500,0),$E26+2)=Команды!$AJ$13,TRUE,FALSE),IF(INDEX(Команды!$A$2:$AN$7500,MATCH(Y$3,Команды!$A$2:$A$7500,0),$E26+2)=Команды!$AJ$14,TRUE,FALSE),IF(INDEX(Команды!$A$2:$AN$7500,MATCH(Y$3,Команды!$A$2:$A$7500,0),$E26+2)=Команды!$AJ$15,TRUE,FALSE),IF(INDEX(Команды!$A$2:$AN$7500,MATCH(Y$3,Команды!$A$2:$A$7500,0),$E26+2)=Команды!$AJ$16,TRUE,FALSE),IF(INDEX(Команды!$A$2:$AN$7500,MATCH(Y$3,Команды!$A$2:$A$7500,0),$E26+2)=Команды!$AJ$17,TRUE,FALSE),IF(INDEX(Команды!$A$2:$AN$7500,MATCH(Y$3,Команды!$A$2:$A$7500,0),$E26+2)=Команды!$AJ$18,TRUE,FALSE),IF(INDEX(Команды!$A$2:$AN$7500,MATCH(Y$3,Команды!$A$2:$A$7500,0),$E26+2)=Команды!$AJ$19,TRUE,FALSE)),INDEX(Команды!$AJ$2:$AL$19,MATCH(INDEX(Команды!$A$2:$AN$7500,MATCH(Y$3,Команды!$A$2:$A$7500,0),$E26+2),Команды!$AJ$2:$AJ$19,0),3),0)</f>
        <v>0.65625</v>
      </c>
      <c r="AA26" s="342"/>
      <c r="AB26" s="174">
        <f>IF(OR(IF(INDEX(Команды!$A$2:$AN$7500,MATCH(AB$3,Команды!$A$2:$A$7500,0),$E26+2)=Команды!$AJ$2,TRUE,FALSE),IF(INDEX(Команды!$A$2:$AN$7500,MATCH(AB$3,Команды!$A$2:$A$7500,0),$E26+2)=Команды!$AJ$3,TRUE,FALSE),IF(INDEX(Команды!$A$2:$AN$7500,MATCH(AB$3,Команды!$A$2:$A$7500,0),$E26+2)=Команды!$AJ$4,TRUE,FALSE),IF(INDEX(Команды!$A$2:$AN$7500,MATCH(AB$3,Команды!$A$2:$A$7500,0),$E26+2)=Команды!$AJ$5,TRUE,FALSE),IF(INDEX(Команды!$A$2:$AN$7500,MATCH(AB$3,Команды!$A$2:$A$7500,0),$E26+2)=Команды!$AJ$6,TRUE,FALSE),IF(INDEX(Команды!$A$2:$AN$7500,MATCH(AB$3,Команды!$A$2:$A$7500,0),$E26+2)=Команды!$AJ$7,TRUE,FALSE),IF(INDEX(Команды!$A$2:$AN$7500,MATCH(AB$3,Команды!$A$2:$A$7500,0),$E26+2)=Команды!$AJ$8,TRUE,FALSE),IF(INDEX(Команды!$A$2:$AN$7500,MATCH(AB$3,Команды!$A$2:$A$7500,0),$E26+2)=Команды!$AJ$9,TRUE,FALSE),IF(INDEX(Команды!$A$2:$AN$7500,MATCH(AB$3,Команды!$A$2:$A$7500,0),$E26+2)=Команды!$AJ$10,TRUE,FALSE),IF(INDEX(Команды!$A$2:$AN$7500,MATCH(AB$3,Команды!$A$2:$A$7500,0),$E26+2)=Команды!$AJ$11,TRUE,FALSE),IF(INDEX(Команды!$A$2:$AN$7500,MATCH(AB$3,Команды!$A$2:$A$7500,0),$E26+2)=Команды!$AJ$12,TRUE,FALSE),IF(INDEX(Команды!$A$2:$AN$7500,MATCH(AB$3,Команды!$A$2:$A$7500,0),$E26+2)=Команды!$AJ$13,TRUE,FALSE),IF(INDEX(Команды!$A$2:$AN$7500,MATCH(AB$3,Команды!$A$2:$A$7500,0),$E26+2)=Команды!$AJ$14,TRUE,FALSE),IF(INDEX(Команды!$A$2:$AN$7500,MATCH(AB$3,Команды!$A$2:$A$7500,0),$E26+2)=Команды!$AJ$15,TRUE,FALSE),IF(INDEX(Команды!$A$2:$AN$7500,MATCH(AB$3,Команды!$A$2:$A$7500,0),$E26+2)=Команды!$AJ$16,TRUE,FALSE),,IF(INDEX(Команды!$A$2:$AN$7500,MATCH(AB$3,Команды!$A$2:$A$7500,0),$E26+2)=Команды!$AJ$17,TRUE,FALSE),,IF(INDEX(Команды!$A$2:$AN$7500,MATCH(AB$3,Команды!$A$2:$A$7500,0),$E26+2)=Команды!$AJ$18,TRUE,FALSE),,IF(INDEX(Команды!$A$2:$AN$7500,MATCH(AB$3,Команды!$A$2:$A$7500,0),$E26+2)=Команды!$AJ$19,TRUE,FALSE)),INDEX(Команды!$AJ$2:$AK$19,MATCH(INDEX(Команды!$A$2:$AN$7500,MATCH(AB$3,Команды!$A$2:$A$7500,0),$E26+2),Команды!$AJ$2:$AJ$19,0),2),0)</f>
        <v>0.28125</v>
      </c>
      <c r="AC26" s="175">
        <f>IF(OR(IF(INDEX(Команды!$A$2:$AN$7500,MATCH(AB$3,Команды!$A$2:$A$7500,0),$E26+2)=Команды!$AJ$2,TRUE,FALSE),IF(INDEX(Команды!$A$2:$AN$7500,MATCH(AB$3,Команды!$A$2:$A$7500,0),$E26+2)=Команды!$AJ$3,TRUE,FALSE),IF(INDEX(Команды!$A$2:$AN$7500,MATCH(AB$3,Команды!$A$2:$A$7500,0),$E26+2)=Команды!$AJ$4,TRUE,FALSE),IF(INDEX(Команды!$A$2:$AN$7500,MATCH(AB$3,Команды!$A$2:$A$7500,0),$E26+2)=Команды!$AJ$5,TRUE,FALSE),IF(INDEX(Команды!$A$2:$AN$7500,MATCH(AB$3,Команды!$A$2:$A$7500,0),$E26+2)=Команды!$AJ$6,TRUE,FALSE),IF(INDEX(Команды!$A$2:$AN$7500,MATCH(AB$3,Команды!$A$2:$A$7500,0),$E26+2)=Команды!$AJ$7,TRUE,FALSE),IF(INDEX(Команды!$A$2:$AN$7500,MATCH(AB$3,Команды!$A$2:$A$7500,0),$E26+2)=Команды!$AJ$8,TRUE,FALSE),IF(INDEX(Команды!$A$2:$AN$7500,MATCH(AB$3,Команды!$A$2:$A$7500,0),$E26+2)=Команды!$AJ$9,TRUE,FALSE),IF(INDEX(Команды!$A$2:$AN$7500,MATCH(AB$3,Команды!$A$2:$A$7500,0),$E26+2)=Команды!$AJ$10,TRUE,FALSE),IF(INDEX(Команды!$A$2:$AN$7500,MATCH(AB$3,Команды!$A$2:$A$7500,0),$E26+2)=Команды!$AJ$11,TRUE,FALSE),IF(INDEX(Команды!$A$2:$AN$7500,MATCH(AB$3,Команды!$A$2:$A$7500,0),$E26+2)=Команды!$AJ$12,TRUE,FALSE),IF(INDEX(Команды!$A$2:$AN$7500,MATCH(AB$3,Команды!$A$2:$A$7500,0),$E26+2)=Команды!$AJ$13,TRUE,FALSE),IF(INDEX(Команды!$A$2:$AN$7500,MATCH(AB$3,Команды!$A$2:$A$7500,0),$E26+2)=Команды!$AJ$14,TRUE,FALSE),IF(INDEX(Команды!$A$2:$AN$7500,MATCH(AB$3,Команды!$A$2:$A$7500,0),$E26+2)=Команды!$AJ$15,TRUE,FALSE),IF(INDEX(Команды!$A$2:$AN$7500,MATCH(AB$3,Команды!$A$2:$A$7500,0),$E26+2)=Команды!$AJ$16,TRUE,FALSE),IF(INDEX(Команды!$A$2:$AN$7500,MATCH(AB$3,Команды!$A$2:$A$7500,0),$E26+2)=Команды!$AJ$17,TRUE,FALSE),IF(INDEX(Команды!$A$2:$AN$7500,MATCH(AB$3,Команды!$A$2:$A$7500,0),$E26+2)=Команды!$AJ$18,TRUE,FALSE),IF(INDEX(Команды!$A$2:$AN$7500,MATCH(AB$3,Команды!$A$2:$A$7500,0),$E26+2)=Команды!$AJ$19,TRUE,FALSE)),INDEX(Команды!$AJ$2:$AL$19,MATCH(INDEX(Команды!$A$2:$AN$7500,MATCH(AB$3,Команды!$A$2:$A$7500,0),$E26+2),Команды!$AJ$2:$AJ$19,0),3),0)</f>
        <v>0.65625</v>
      </c>
      <c r="AD26" s="342"/>
      <c r="AE26" s="174">
        <f>IF(OR(IF(INDEX(Команды!$A$2:$AN$7500,MATCH(AE$3,Команды!$A$2:$A$7500,0),$E26+2)=Команды!$AJ$2,TRUE,FALSE),IF(INDEX(Команды!$A$2:$AN$7500,MATCH(AE$3,Команды!$A$2:$A$7500,0),$E26+2)=Команды!$AJ$3,TRUE,FALSE),IF(INDEX(Команды!$A$2:$AN$7500,MATCH(AE$3,Команды!$A$2:$A$7500,0),$E26+2)=Команды!$AJ$4,TRUE,FALSE),IF(INDEX(Команды!$A$2:$AN$7500,MATCH(AE$3,Команды!$A$2:$A$7500,0),$E26+2)=Команды!$AJ$5,TRUE,FALSE),IF(INDEX(Команды!$A$2:$AN$7500,MATCH(AE$3,Команды!$A$2:$A$7500,0),$E26+2)=Команды!$AJ$6,TRUE,FALSE),IF(INDEX(Команды!$A$2:$AN$7500,MATCH(AE$3,Команды!$A$2:$A$7500,0),$E26+2)=Команды!$AJ$7,TRUE,FALSE),IF(INDEX(Команды!$A$2:$AN$7500,MATCH(AE$3,Команды!$A$2:$A$7500,0),$E26+2)=Команды!$AJ$8,TRUE,FALSE),IF(INDEX(Команды!$A$2:$AN$7500,MATCH(AE$3,Команды!$A$2:$A$7500,0),$E26+2)=Команды!$AJ$9,TRUE,FALSE),IF(INDEX(Команды!$A$2:$AN$7500,MATCH(AE$3,Команды!$A$2:$A$7500,0),$E26+2)=Команды!$AJ$10,TRUE,FALSE),IF(INDEX(Команды!$A$2:$AN$7500,MATCH(AE$3,Команды!$A$2:$A$7500,0),$E26+2)=Команды!$AJ$11,TRUE,FALSE),IF(INDEX(Команды!$A$2:$AN$7500,MATCH(AE$3,Команды!$A$2:$A$7500,0),$E26+2)=Команды!$AJ$12,TRUE,FALSE),IF(INDEX(Команды!$A$2:$AN$7500,MATCH(AE$3,Команды!$A$2:$A$7500,0),$E26+2)=Команды!$AJ$13,TRUE,FALSE),IF(INDEX(Команды!$A$2:$AN$7500,MATCH(AE$3,Команды!$A$2:$A$7500,0),$E26+2)=Команды!$AJ$14,TRUE,FALSE),IF(INDEX(Команды!$A$2:$AN$7500,MATCH(AE$3,Команды!$A$2:$A$7500,0),$E26+2)=Команды!$AJ$15,TRUE,FALSE),IF(INDEX(Команды!$A$2:$AN$7500,MATCH(AE$3,Команды!$A$2:$A$7500,0),$E26+2)=Команды!$AJ$16,TRUE,FALSE),,IF(INDEX(Команды!$A$2:$AN$7500,MATCH(AE$3,Команды!$A$2:$A$7500,0),$E26+2)=Команды!$AJ$17,TRUE,FALSE),,IF(INDEX(Команды!$A$2:$AN$7500,MATCH(AE$3,Команды!$A$2:$A$7500,0),$E26+2)=Команды!$AJ$18,TRUE,FALSE),,IF(INDEX(Команды!$A$2:$AN$7500,MATCH(AE$3,Команды!$A$2:$A$7500,0),$E26+2)=Команды!$AJ$19,TRUE,FALSE)),INDEX(Команды!$AJ$2:$AK$19,MATCH(INDEX(Команды!$A$2:$AN$7500,MATCH(AE$3,Команды!$A$2:$A$7500,0),$E26+2),Команды!$AJ$2:$AJ$19,0),2),0)</f>
        <v>0.33333333333333331</v>
      </c>
      <c r="AF26" s="175">
        <f>IF(OR(IF(INDEX(Команды!$A$2:$AN$7500,MATCH(AE$3,Команды!$A$2:$A$7500,0),$E26+2)=Команды!$AJ$2,TRUE,FALSE),IF(INDEX(Команды!$A$2:$AN$7500,MATCH(AE$3,Команды!$A$2:$A$7500,0),$E26+2)=Команды!$AJ$3,TRUE,FALSE),IF(INDEX(Команды!$A$2:$AN$7500,MATCH(AE$3,Команды!$A$2:$A$7500,0),$E26+2)=Команды!$AJ$4,TRUE,FALSE),IF(INDEX(Команды!$A$2:$AN$7500,MATCH(AE$3,Команды!$A$2:$A$7500,0),$E26+2)=Команды!$AJ$5,TRUE,FALSE),IF(INDEX(Команды!$A$2:$AN$7500,MATCH(AE$3,Команды!$A$2:$A$7500,0),$E26+2)=Команды!$AJ$6,TRUE,FALSE),IF(INDEX(Команды!$A$2:$AN$7500,MATCH(AE$3,Команды!$A$2:$A$7500,0),$E26+2)=Команды!$AJ$7,TRUE,FALSE),IF(INDEX(Команды!$A$2:$AN$7500,MATCH(AE$3,Команды!$A$2:$A$7500,0),$E26+2)=Команды!$AJ$8,TRUE,FALSE),IF(INDEX(Команды!$A$2:$AN$7500,MATCH(AE$3,Команды!$A$2:$A$7500,0),$E26+2)=Команды!$AJ$9,TRUE,FALSE),IF(INDEX(Команды!$A$2:$AN$7500,MATCH(AE$3,Команды!$A$2:$A$7500,0),$E26+2)=Команды!$AJ$10,TRUE,FALSE),IF(INDEX(Команды!$A$2:$AN$7500,MATCH(AE$3,Команды!$A$2:$A$7500,0),$E26+2)=Команды!$AJ$11,TRUE,FALSE),IF(INDEX(Команды!$A$2:$AN$7500,MATCH(AE$3,Команды!$A$2:$A$7500,0),$E26+2)=Команды!$AJ$12,TRUE,FALSE),IF(INDEX(Команды!$A$2:$AN$7500,MATCH(AE$3,Команды!$A$2:$A$7500,0),$E26+2)=Команды!$AJ$13,TRUE,FALSE),IF(INDEX(Команды!$A$2:$AN$7500,MATCH(AE$3,Команды!$A$2:$A$7500,0),$E26+2)=Команды!$AJ$14,TRUE,FALSE),IF(INDEX(Команды!$A$2:$AN$7500,MATCH(AE$3,Команды!$A$2:$A$7500,0),$E26+2)=Команды!$AJ$15,TRUE,FALSE),IF(INDEX(Команды!$A$2:$AN$7500,MATCH(AE$3,Команды!$A$2:$A$7500,0),$E26+2)=Команды!$AJ$16,TRUE,FALSE),IF(INDEX(Команды!$A$2:$AN$7500,MATCH(AE$3,Команды!$A$2:$A$7500,0),$E26+2)=Команды!$AJ$17,TRUE,FALSE),IF(INDEX(Команды!$A$2:$AN$7500,MATCH(AE$3,Команды!$A$2:$A$7500,0),$E26+2)=Команды!$AJ$18,TRUE,FALSE),IF(INDEX(Команды!$A$2:$AN$7500,MATCH(AE$3,Команды!$A$2:$A$7500,0),$E26+2)=Команды!$AJ$19,TRUE,FALSE)),INDEX(Команды!$AJ$2:$AL$19,MATCH(INDEX(Команды!$A$2:$AN$7500,MATCH(AE$3,Команды!$A$2:$A$7500,0),$E26+2),Команды!$AJ$2:$AJ$19,0),3),0)</f>
        <v>0.70833333333333337</v>
      </c>
      <c r="AG26" s="342"/>
      <c r="AH26" s="174">
        <f>IF(OR(IF(INDEX(Команды!$A$2:$AN$7500,MATCH(AH$3,Команды!$A$2:$A$7500,0),$E26+2)=Команды!$AJ$2,TRUE,FALSE),IF(INDEX(Команды!$A$2:$AN$7500,MATCH(AH$3,Команды!$A$2:$A$7500,0),$E26+2)=Команды!$AJ$3,TRUE,FALSE),IF(INDEX(Команды!$A$2:$AN$7500,MATCH(AH$3,Команды!$A$2:$A$7500,0),$E26+2)=Команды!$AJ$4,TRUE,FALSE),IF(INDEX(Команды!$A$2:$AN$7500,MATCH(AH$3,Команды!$A$2:$A$7500,0),$E26+2)=Команды!$AJ$5,TRUE,FALSE),IF(INDEX(Команды!$A$2:$AN$7500,MATCH(AH$3,Команды!$A$2:$A$7500,0),$E26+2)=Команды!$AJ$6,TRUE,FALSE),IF(INDEX(Команды!$A$2:$AN$7500,MATCH(AH$3,Команды!$A$2:$A$7500,0),$E26+2)=Команды!$AJ$7,TRUE,FALSE),IF(INDEX(Команды!$A$2:$AN$7500,MATCH(AH$3,Команды!$A$2:$A$7500,0),$E26+2)=Команды!$AJ$8,TRUE,FALSE),IF(INDEX(Команды!$A$2:$AN$7500,MATCH(AH$3,Команды!$A$2:$A$7500,0),$E26+2)=Команды!$AJ$9,TRUE,FALSE),IF(INDEX(Команды!$A$2:$AN$7500,MATCH(AH$3,Команды!$A$2:$A$7500,0),$E26+2)=Команды!$AJ$10,TRUE,FALSE),IF(INDEX(Команды!$A$2:$AN$7500,MATCH(AH$3,Команды!$A$2:$A$7500,0),$E26+2)=Команды!$AJ$11,TRUE,FALSE),IF(INDEX(Команды!$A$2:$AN$7500,MATCH(AH$3,Команды!$A$2:$A$7500,0),$E26+2)=Команды!$AJ$12,TRUE,FALSE),IF(INDEX(Команды!$A$2:$AN$7500,MATCH(AH$3,Команды!$A$2:$A$7500,0),$E26+2)=Команды!$AJ$13,TRUE,FALSE),IF(INDEX(Команды!$A$2:$AN$7500,MATCH(AH$3,Команды!$A$2:$A$7500,0),$E26+2)=Команды!$AJ$14,TRUE,FALSE),IF(INDEX(Команды!$A$2:$AN$7500,MATCH(AH$3,Команды!$A$2:$A$7500,0),$E26+2)=Команды!$AJ$15,TRUE,FALSE),IF(INDEX(Команды!$A$2:$AN$7500,MATCH(AH$3,Команды!$A$2:$A$7500,0),$E26+2)=Команды!$AJ$16,TRUE,FALSE),,IF(INDEX(Команды!$A$2:$AN$7500,MATCH(AH$3,Команды!$A$2:$A$7500,0),$E26+2)=Команды!$AJ$17,TRUE,FALSE),,IF(INDEX(Команды!$A$2:$AN$7500,MATCH(AH$3,Команды!$A$2:$A$7500,0),$E26+2)=Команды!$AJ$18,TRUE,FALSE),,IF(INDEX(Команды!$A$2:$AN$7500,MATCH(AH$3,Команды!$A$2:$A$7500,0),$E26+2)=Команды!$AJ$19,TRUE,FALSE)),INDEX(Команды!$AJ$2:$AK$19,MATCH(INDEX(Команды!$A$2:$AN$7500,MATCH(AH$3,Команды!$A$2:$A$7500,0),$E26+2),Команды!$AJ$2:$AJ$19,0),2),0)</f>
        <v>0.375</v>
      </c>
      <c r="AI26" s="175">
        <f>IF(OR(IF(INDEX(Команды!$A$2:$AN$7500,MATCH(AH$3,Команды!$A$2:$A$7500,0),$E26+2)=Команды!$AJ$2,TRUE,FALSE),IF(INDEX(Команды!$A$2:$AN$7500,MATCH(AH$3,Команды!$A$2:$A$7500,0),$E26+2)=Команды!$AJ$3,TRUE,FALSE),IF(INDEX(Команды!$A$2:$AN$7500,MATCH(AH$3,Команды!$A$2:$A$7500,0),$E26+2)=Команды!$AJ$4,TRUE,FALSE),IF(INDEX(Команды!$A$2:$AN$7500,MATCH(AH$3,Команды!$A$2:$A$7500,0),$E26+2)=Команды!$AJ$5,TRUE,FALSE),IF(INDEX(Команды!$A$2:$AN$7500,MATCH(AH$3,Команды!$A$2:$A$7500,0),$E26+2)=Команды!$AJ$6,TRUE,FALSE),IF(INDEX(Команды!$A$2:$AN$7500,MATCH(AH$3,Команды!$A$2:$A$7500,0),$E26+2)=Команды!$AJ$7,TRUE,FALSE),IF(INDEX(Команды!$A$2:$AN$7500,MATCH(AH$3,Команды!$A$2:$A$7500,0),$E26+2)=Команды!$AJ$8,TRUE,FALSE),IF(INDEX(Команды!$A$2:$AN$7500,MATCH(AH$3,Команды!$A$2:$A$7500,0),$E26+2)=Команды!$AJ$9,TRUE,FALSE),IF(INDEX(Команды!$A$2:$AN$7500,MATCH(AH$3,Команды!$A$2:$A$7500,0),$E26+2)=Команды!$AJ$10,TRUE,FALSE),IF(INDEX(Команды!$A$2:$AN$7500,MATCH(AH$3,Команды!$A$2:$A$7500,0),$E26+2)=Команды!$AJ$11,TRUE,FALSE),IF(INDEX(Команды!$A$2:$AN$7500,MATCH(AH$3,Команды!$A$2:$A$7500,0),$E26+2)=Команды!$AJ$12,TRUE,FALSE),IF(INDEX(Команды!$A$2:$AN$7500,MATCH(AH$3,Команды!$A$2:$A$7500,0),$E26+2)=Команды!$AJ$13,TRUE,FALSE),IF(INDEX(Команды!$A$2:$AN$7500,MATCH(AH$3,Команды!$A$2:$A$7500,0),$E26+2)=Команды!$AJ$14,TRUE,FALSE),IF(INDEX(Команды!$A$2:$AN$7500,MATCH(AH$3,Команды!$A$2:$A$7500,0),$E26+2)=Команды!$AJ$15,TRUE,FALSE),IF(INDEX(Команды!$A$2:$AN$7500,MATCH(AH$3,Команды!$A$2:$A$7500,0),$E26+2)=Команды!$AJ$16,TRUE,FALSE),IF(INDEX(Команды!$A$2:$AN$7500,MATCH(AH$3,Команды!$A$2:$A$7500,0),$E26+2)=Команды!$AJ$17,TRUE,FALSE),IF(INDEX(Команды!$A$2:$AN$7500,MATCH(AH$3,Команды!$A$2:$A$7500,0),$E26+2)=Команды!$AJ$18,TRUE,FALSE),IF(INDEX(Команды!$A$2:$AN$7500,MATCH(AH$3,Команды!$A$2:$A$7500,0),$E26+2)=Команды!$AJ$19,TRUE,FALSE)),INDEX(Команды!$AJ$2:$AL$19,MATCH(INDEX(Команды!$A$2:$AN$7500,MATCH(AH$3,Команды!$A$2:$A$7500,0),$E26+2),Команды!$AJ$2:$AJ$19,0),3),0)</f>
        <v>0.75</v>
      </c>
      <c r="AJ26" s="342"/>
      <c r="AK26" s="174" t="str">
        <f>IF(OR(IF(INDEX(Команды!$A$2:$AN$7500,MATCH(AK$3,Команды!$A$2:$A$7500,0),$E26+2)=Команды!$AJ$2,TRUE,FALSE),IF(INDEX(Команды!$A$2:$AN$7500,MATCH(AK$3,Команды!$A$2:$A$7500,0),$E26+2)=Команды!$AJ$3,TRUE,FALSE),IF(INDEX(Команды!$A$2:$AN$7500,MATCH(AK$3,Команды!$A$2:$A$7500,0),$E26+2)=Команды!$AJ$4,TRUE,FALSE),IF(INDEX(Команды!$A$2:$AN$7500,MATCH(AK$3,Команды!$A$2:$A$7500,0),$E26+2)=Команды!$AJ$5,TRUE,FALSE),IF(INDEX(Команды!$A$2:$AN$7500,MATCH(AK$3,Команды!$A$2:$A$7500,0),$E26+2)=Команды!$AJ$6,TRUE,FALSE),IF(INDEX(Команды!$A$2:$AN$7500,MATCH(AK$3,Команды!$A$2:$A$7500,0),$E26+2)=Команды!$AJ$7,TRUE,FALSE),IF(INDEX(Команды!$A$2:$AN$7500,MATCH(AK$3,Команды!$A$2:$A$7500,0),$E26+2)=Команды!$AJ$8,TRUE,FALSE),IF(INDEX(Команды!$A$2:$AN$7500,MATCH(AK$3,Команды!$A$2:$A$7500,0),$E26+2)=Команды!$AJ$9,TRUE,FALSE),IF(INDEX(Команды!$A$2:$AN$7500,MATCH(AK$3,Команды!$A$2:$A$7500,0),$E26+2)=Команды!$AJ$10,TRUE,FALSE),IF(INDEX(Команды!$A$2:$AN$7500,MATCH(AK$3,Команды!$A$2:$A$7500,0),$E26+2)=Команды!$AJ$11,TRUE,FALSE),IF(INDEX(Команды!$A$2:$AN$7500,MATCH(AK$3,Команды!$A$2:$A$7500,0),$E26+2)=Команды!$AJ$12,TRUE,FALSE),IF(INDEX(Команды!$A$2:$AN$7500,MATCH(AK$3,Команды!$A$2:$A$7500,0),$E26+2)=Команды!$AJ$13,TRUE,FALSE),IF(INDEX(Команды!$A$2:$AN$7500,MATCH(AK$3,Команды!$A$2:$A$7500,0),$E26+2)=Команды!$AJ$14,TRUE,FALSE),IF(INDEX(Команды!$A$2:$AN$7500,MATCH(AK$3,Команды!$A$2:$A$7500,0),$E26+2)=Команды!$AJ$15,TRUE,FALSE),IF(INDEX(Команды!$A$2:$AN$7500,MATCH(AK$3,Команды!$A$2:$A$7500,0),$E26+2)=Команды!$AJ$16,TRUE,FALSE),,IF(INDEX(Команды!$A$2:$AN$7500,MATCH(AK$3,Команды!$A$2:$A$7500,0),$E26+2)=Команды!$AJ$17,TRUE,FALSE),,IF(INDEX(Команды!$A$2:$AN$7500,MATCH(AK$3,Команды!$A$2:$A$7500,0),$E26+2)=Команды!$AJ$18,TRUE,FALSE),,IF(INDEX(Команды!$A$2:$AN$7500,MATCH(AK$3,Команды!$A$2:$A$7500,0),$E26+2)=Команды!$AJ$19,TRUE,FALSE)),INDEX(Команды!$AJ$2:$AK$19,MATCH(INDEX(Команды!$A$2:$AN$7500,MATCH(AK$3,Команды!$A$2:$A$7500,0),$E26+2),Команды!$AJ$2:$AJ$19,0),2),0)</f>
        <v>В</v>
      </c>
      <c r="AL26" s="175" t="str">
        <f>IF(OR(IF(INDEX(Команды!$A$2:$AN$7500,MATCH(AK$3,Команды!$A$2:$A$7500,0),$E26+2)=Команды!$AJ$2,TRUE,FALSE),IF(INDEX(Команды!$A$2:$AN$7500,MATCH(AK$3,Команды!$A$2:$A$7500,0),$E26+2)=Команды!$AJ$3,TRUE,FALSE),IF(INDEX(Команды!$A$2:$AN$7500,MATCH(AK$3,Команды!$A$2:$A$7500,0),$E26+2)=Команды!$AJ$4,TRUE,FALSE),IF(INDEX(Команды!$A$2:$AN$7500,MATCH(AK$3,Команды!$A$2:$A$7500,0),$E26+2)=Команды!$AJ$5,TRUE,FALSE),IF(INDEX(Команды!$A$2:$AN$7500,MATCH(AK$3,Команды!$A$2:$A$7500,0),$E26+2)=Команды!$AJ$6,TRUE,FALSE),IF(INDEX(Команды!$A$2:$AN$7500,MATCH(AK$3,Команды!$A$2:$A$7500,0),$E26+2)=Команды!$AJ$7,TRUE,FALSE),IF(INDEX(Команды!$A$2:$AN$7500,MATCH(AK$3,Команды!$A$2:$A$7500,0),$E26+2)=Команды!$AJ$8,TRUE,FALSE),IF(INDEX(Команды!$A$2:$AN$7500,MATCH(AK$3,Команды!$A$2:$A$7500,0),$E26+2)=Команды!$AJ$9,TRUE,FALSE),IF(INDEX(Команды!$A$2:$AN$7500,MATCH(AK$3,Команды!$A$2:$A$7500,0),$E26+2)=Команды!$AJ$10,TRUE,FALSE),IF(INDEX(Команды!$A$2:$AN$7500,MATCH(AK$3,Команды!$A$2:$A$7500,0),$E26+2)=Команды!$AJ$11,TRUE,FALSE),IF(INDEX(Команды!$A$2:$AN$7500,MATCH(AK$3,Команды!$A$2:$A$7500,0),$E26+2)=Команды!$AJ$12,TRUE,FALSE),IF(INDEX(Команды!$A$2:$AN$7500,MATCH(AK$3,Команды!$A$2:$A$7500,0),$E26+2)=Команды!$AJ$13,TRUE,FALSE),IF(INDEX(Команды!$A$2:$AN$7500,MATCH(AK$3,Команды!$A$2:$A$7500,0),$E26+2)=Команды!$AJ$14,TRUE,FALSE),IF(INDEX(Команды!$A$2:$AN$7500,MATCH(AK$3,Команды!$A$2:$A$7500,0),$E26+2)=Команды!$AJ$15,TRUE,FALSE),IF(INDEX(Команды!$A$2:$AN$7500,MATCH(AK$3,Команды!$A$2:$A$7500,0),$E26+2)=Команды!$AJ$16,TRUE,FALSE),IF(INDEX(Команды!$A$2:$AN$7500,MATCH(AK$3,Команды!$A$2:$A$7500,0),$E26+2)=Команды!$AJ$17,TRUE,FALSE),IF(INDEX(Команды!$A$2:$AN$7500,MATCH(AK$3,Команды!$A$2:$A$7500,0),$E26+2)=Команды!$AJ$18,TRUE,FALSE),IF(INDEX(Команды!$A$2:$AN$7500,MATCH(AK$3,Команды!$A$2:$A$7500,0),$E26+2)=Команды!$AJ$19,TRUE,FALSE)),INDEX(Команды!$AJ$2:$AL$19,MATCH(INDEX(Команды!$A$2:$AN$7500,MATCH(AK$3,Команды!$A$2:$A$7500,0),$E26+2),Команды!$AJ$2:$AJ$19,0),3),0)</f>
        <v>В</v>
      </c>
      <c r="AM26" s="342"/>
      <c r="AN26" s="174" t="str">
        <f>IF(OR(IF(INDEX(Команды!$A$2:$AN$7500,MATCH(AN$3,Команды!$A$2:$A$7500,0),$E26+2)=Команды!$AJ$2,TRUE,FALSE),IF(INDEX(Команды!$A$2:$AN$7500,MATCH(AN$3,Команды!$A$2:$A$7500,0),$E26+2)=Команды!$AJ$3,TRUE,FALSE),IF(INDEX(Команды!$A$2:$AN$7500,MATCH(AN$3,Команды!$A$2:$A$7500,0),$E26+2)=Команды!$AJ$4,TRUE,FALSE),IF(INDEX(Команды!$A$2:$AN$7500,MATCH(AN$3,Команды!$A$2:$A$7500,0),$E26+2)=Команды!$AJ$5,TRUE,FALSE),IF(INDEX(Команды!$A$2:$AN$7500,MATCH(AN$3,Команды!$A$2:$A$7500,0),$E26+2)=Команды!$AJ$6,TRUE,FALSE),IF(INDEX(Команды!$A$2:$AN$7500,MATCH(AN$3,Команды!$A$2:$A$7500,0),$E26+2)=Команды!$AJ$7,TRUE,FALSE),IF(INDEX(Команды!$A$2:$AN$7500,MATCH(AN$3,Команды!$A$2:$A$7500,0),$E26+2)=Команды!$AJ$8,TRUE,FALSE),IF(INDEX(Команды!$A$2:$AN$7500,MATCH(AN$3,Команды!$A$2:$A$7500,0),$E26+2)=Команды!$AJ$9,TRUE,FALSE),IF(INDEX(Команды!$A$2:$AN$7500,MATCH(AN$3,Команды!$A$2:$A$7500,0),$E26+2)=Команды!$AJ$10,TRUE,FALSE),IF(INDEX(Команды!$A$2:$AN$7500,MATCH(AN$3,Команды!$A$2:$A$7500,0),$E26+2)=Команды!$AJ$11,TRUE,FALSE),IF(INDEX(Команды!$A$2:$AN$7500,MATCH(AN$3,Команды!$A$2:$A$7500,0),$E26+2)=Команды!$AJ$12,TRUE,FALSE),IF(INDEX(Команды!$A$2:$AN$7500,MATCH(AN$3,Команды!$A$2:$A$7500,0),$E26+2)=Команды!$AJ$13,TRUE,FALSE),IF(INDEX(Команды!$A$2:$AN$7500,MATCH(AN$3,Команды!$A$2:$A$7500,0),$E26+2)=Команды!$AJ$14,TRUE,FALSE),IF(INDEX(Команды!$A$2:$AN$7500,MATCH(AN$3,Команды!$A$2:$A$7500,0),$E26+2)=Команды!$AJ$15,TRUE,FALSE),IF(INDEX(Команды!$A$2:$AN$7500,MATCH(AN$3,Команды!$A$2:$A$7500,0),$E26+2)=Команды!$AJ$16,TRUE,FALSE),,IF(INDEX(Команды!$A$2:$AN$7500,MATCH(AN$3,Команды!$A$2:$A$7500,0),$E26+2)=Команды!$AJ$17,TRUE,FALSE),,IF(INDEX(Команды!$A$2:$AN$7500,MATCH(AN$3,Команды!$A$2:$A$7500,0),$E26+2)=Команды!$AJ$18,TRUE,FALSE),,IF(INDEX(Команды!$A$2:$AN$7500,MATCH(AN$3,Команды!$A$2:$A$7500,0),$E26+2)=Команды!$AJ$19,TRUE,FALSE)),INDEX(Команды!$AJ$2:$AK$19,MATCH(INDEX(Команды!$A$2:$AN$7500,MATCH(AN$3,Команды!$A$2:$A$7500,0),$E26+2),Команды!$AJ$2:$AJ$19,0),2),0)</f>
        <v>В</v>
      </c>
      <c r="AO26" s="175" t="str">
        <f>IF(OR(IF(INDEX(Команды!$A$2:$AN$7500,MATCH(AN$3,Команды!$A$2:$A$7500,0),$E26+2)=Команды!$AJ$2,TRUE,FALSE),IF(INDEX(Команды!$A$2:$AN$7500,MATCH(AN$3,Команды!$A$2:$A$7500,0),$E26+2)=Команды!$AJ$3,TRUE,FALSE),IF(INDEX(Команды!$A$2:$AN$7500,MATCH(AN$3,Команды!$A$2:$A$7500,0),$E26+2)=Команды!$AJ$4,TRUE,FALSE),IF(INDEX(Команды!$A$2:$AN$7500,MATCH(AN$3,Команды!$A$2:$A$7500,0),$E26+2)=Команды!$AJ$5,TRUE,FALSE),IF(INDEX(Команды!$A$2:$AN$7500,MATCH(AN$3,Команды!$A$2:$A$7500,0),$E26+2)=Команды!$AJ$6,TRUE,FALSE),IF(INDEX(Команды!$A$2:$AN$7500,MATCH(AN$3,Команды!$A$2:$A$7500,0),$E26+2)=Команды!$AJ$7,TRUE,FALSE),IF(INDEX(Команды!$A$2:$AN$7500,MATCH(AN$3,Команды!$A$2:$A$7500,0),$E26+2)=Команды!$AJ$8,TRUE,FALSE),IF(INDEX(Команды!$A$2:$AN$7500,MATCH(AN$3,Команды!$A$2:$A$7500,0),$E26+2)=Команды!$AJ$9,TRUE,FALSE),IF(INDEX(Команды!$A$2:$AN$7500,MATCH(AN$3,Команды!$A$2:$A$7500,0),$E26+2)=Команды!$AJ$10,TRUE,FALSE),IF(INDEX(Команды!$A$2:$AN$7500,MATCH(AN$3,Команды!$A$2:$A$7500,0),$E26+2)=Команды!$AJ$11,TRUE,FALSE),IF(INDEX(Команды!$A$2:$AN$7500,MATCH(AN$3,Команды!$A$2:$A$7500,0),$E26+2)=Команды!$AJ$12,TRUE,FALSE),IF(INDEX(Команды!$A$2:$AN$7500,MATCH(AN$3,Команды!$A$2:$A$7500,0),$E26+2)=Команды!$AJ$13,TRUE,FALSE),IF(INDEX(Команды!$A$2:$AN$7500,MATCH(AN$3,Команды!$A$2:$A$7500,0),$E26+2)=Команды!$AJ$14,TRUE,FALSE),IF(INDEX(Команды!$A$2:$AN$7500,MATCH(AN$3,Команды!$A$2:$A$7500,0),$E26+2)=Команды!$AJ$15,TRUE,FALSE),IF(INDEX(Команды!$A$2:$AN$7500,MATCH(AN$3,Команды!$A$2:$A$7500,0),$E26+2)=Команды!$AJ$16,TRUE,FALSE),IF(INDEX(Команды!$A$2:$AN$7500,MATCH(AN$3,Команды!$A$2:$A$7500,0),$E26+2)=Команды!$AJ$17,TRUE,FALSE),IF(INDEX(Команды!$A$2:$AN$7500,MATCH(AN$3,Команды!$A$2:$A$7500,0),$E26+2)=Команды!$AJ$18,TRUE,FALSE),IF(INDEX(Команды!$A$2:$AN$7500,MATCH(AN$3,Команды!$A$2:$A$7500,0),$E26+2)=Команды!$AJ$19,TRUE,FALSE)),INDEX(Команды!$AJ$2:$AL$19,MATCH(INDEX(Команды!$A$2:$AN$7500,MATCH(AN$3,Команды!$A$2:$A$7500,0),$E26+2),Команды!$AJ$2:$AJ$19,0),3),0)</f>
        <v>В</v>
      </c>
      <c r="AP26" s="342"/>
      <c r="AQ26" s="174">
        <f>IF(OR(IF(INDEX(Команды!$A$2:$AN$7500,MATCH(AQ$3,Команды!$A$2:$A$7500,0),$E26+2)=Команды!$AJ$2,TRUE,FALSE),IF(INDEX(Команды!$A$2:$AN$7500,MATCH(AQ$3,Команды!$A$2:$A$7500,0),$E26+2)=Команды!$AJ$3,TRUE,FALSE),IF(INDEX(Команды!$A$2:$AN$7500,MATCH(AQ$3,Команды!$A$2:$A$7500,0),$E26+2)=Команды!$AJ$4,TRUE,FALSE),IF(INDEX(Команды!$A$2:$AN$7500,MATCH(AQ$3,Команды!$A$2:$A$7500,0),$E26+2)=Команды!$AJ$5,TRUE,FALSE),IF(INDEX(Команды!$A$2:$AN$7500,MATCH(AQ$3,Команды!$A$2:$A$7500,0),$E26+2)=Команды!$AJ$6,TRUE,FALSE),IF(INDEX(Команды!$A$2:$AN$7500,MATCH(AQ$3,Команды!$A$2:$A$7500,0),$E26+2)=Команды!$AJ$7,TRUE,FALSE),IF(INDEX(Команды!$A$2:$AN$7500,MATCH(AQ$3,Команды!$A$2:$A$7500,0),$E26+2)=Команды!$AJ$8,TRUE,FALSE),IF(INDEX(Команды!$A$2:$AN$7500,MATCH(AQ$3,Команды!$A$2:$A$7500,0),$E26+2)=Команды!$AJ$9,TRUE,FALSE),IF(INDEX(Команды!$A$2:$AN$7500,MATCH(AQ$3,Команды!$A$2:$A$7500,0),$E26+2)=Команды!$AJ$10,TRUE,FALSE),IF(INDEX(Команды!$A$2:$AN$7500,MATCH(AQ$3,Команды!$A$2:$A$7500,0),$E26+2)=Команды!$AJ$11,TRUE,FALSE),IF(INDEX(Команды!$A$2:$AN$7500,MATCH(AQ$3,Команды!$A$2:$A$7500,0),$E26+2)=Команды!$AJ$12,TRUE,FALSE),IF(INDEX(Команды!$A$2:$AN$7500,MATCH(AQ$3,Команды!$A$2:$A$7500,0),$E26+2)=Команды!$AJ$13,TRUE,FALSE),IF(INDEX(Команды!$A$2:$AN$7500,MATCH(AQ$3,Команды!$A$2:$A$7500,0),$E26+2)=Команды!$AJ$14,TRUE,FALSE),IF(INDEX(Команды!$A$2:$AN$7500,MATCH(AQ$3,Команды!$A$2:$A$7500,0),$E26+2)=Команды!$AJ$15,TRUE,FALSE),IF(INDEX(Команды!$A$2:$AN$7500,MATCH(AQ$3,Команды!$A$2:$A$7500,0),$E26+2)=Команды!$AJ$16,TRUE,FALSE),,IF(INDEX(Команды!$A$2:$AN$7500,MATCH(AQ$3,Команды!$A$2:$A$7500,0),$E26+2)=Команды!$AJ$17,TRUE,FALSE),,IF(INDEX(Команды!$A$2:$AN$7500,MATCH(AQ$3,Команды!$A$2:$A$7500,0),$E26+2)=Команды!$AJ$18,TRUE,FALSE),,IF(INDEX(Команды!$A$2:$AN$7500,MATCH(AQ$3,Команды!$A$2:$A$7500,0),$E26+2)=Команды!$AJ$19,TRUE,FALSE)),INDEX(Команды!$AJ$2:$AK$19,MATCH(INDEX(Команды!$A$2:$AN$7500,MATCH(AQ$3,Команды!$A$2:$A$7500,0),$E26+2),Команды!$AJ$2:$AJ$19,0),2),0)</f>
        <v>0.375</v>
      </c>
      <c r="AR26" s="175">
        <f>IF(OR(IF(INDEX(Команды!$A$2:$AN$7500,MATCH(AQ$3,Команды!$A$2:$A$7500,0),$E26+2)=Команды!$AJ$2,TRUE,FALSE),IF(INDEX(Команды!$A$2:$AN$7500,MATCH(AQ$3,Команды!$A$2:$A$7500,0),$E26+2)=Команды!$AJ$3,TRUE,FALSE),IF(INDEX(Команды!$A$2:$AN$7500,MATCH(AQ$3,Команды!$A$2:$A$7500,0),$E26+2)=Команды!$AJ$4,TRUE,FALSE),IF(INDEX(Команды!$A$2:$AN$7500,MATCH(AQ$3,Команды!$A$2:$A$7500,0),$E26+2)=Команды!$AJ$5,TRUE,FALSE),IF(INDEX(Команды!$A$2:$AN$7500,MATCH(AQ$3,Команды!$A$2:$A$7500,0),$E26+2)=Команды!$AJ$6,TRUE,FALSE),IF(INDEX(Команды!$A$2:$AN$7500,MATCH(AQ$3,Команды!$A$2:$A$7500,0),$E26+2)=Команды!$AJ$7,TRUE,FALSE),IF(INDEX(Команды!$A$2:$AN$7500,MATCH(AQ$3,Команды!$A$2:$A$7500,0),$E26+2)=Команды!$AJ$8,TRUE,FALSE),IF(INDEX(Команды!$A$2:$AN$7500,MATCH(AQ$3,Команды!$A$2:$A$7500,0),$E26+2)=Команды!$AJ$9,TRUE,FALSE),IF(INDEX(Команды!$A$2:$AN$7500,MATCH(AQ$3,Команды!$A$2:$A$7500,0),$E26+2)=Команды!$AJ$10,TRUE,FALSE),IF(INDEX(Команды!$A$2:$AN$7500,MATCH(AQ$3,Команды!$A$2:$A$7500,0),$E26+2)=Команды!$AJ$11,TRUE,FALSE),IF(INDEX(Команды!$A$2:$AN$7500,MATCH(AQ$3,Команды!$A$2:$A$7500,0),$E26+2)=Команды!$AJ$12,TRUE,FALSE),IF(INDEX(Команды!$A$2:$AN$7500,MATCH(AQ$3,Команды!$A$2:$A$7500,0),$E26+2)=Команды!$AJ$13,TRUE,FALSE),IF(INDEX(Команды!$A$2:$AN$7500,MATCH(AQ$3,Команды!$A$2:$A$7500,0),$E26+2)=Команды!$AJ$14,TRUE,FALSE),IF(INDEX(Команды!$A$2:$AN$7500,MATCH(AQ$3,Команды!$A$2:$A$7500,0),$E26+2)=Команды!$AJ$15,TRUE,FALSE),IF(INDEX(Команды!$A$2:$AN$7500,MATCH(AQ$3,Команды!$A$2:$A$7500,0),$E26+2)=Команды!$AJ$16,TRUE,FALSE),IF(INDEX(Команды!$A$2:$AN$7500,MATCH(AQ$3,Команды!$A$2:$A$7500,0),$E26+2)=Команды!$AJ$17,TRUE,FALSE),IF(INDEX(Команды!$A$2:$AN$7500,MATCH(AQ$3,Команды!$A$2:$A$7500,0),$E26+2)=Команды!$AJ$18,TRUE,FALSE),IF(INDEX(Команды!$A$2:$AN$7500,MATCH(AQ$3,Команды!$A$2:$A$7500,0),$E26+2)=Команды!$AJ$19,TRUE,FALSE)),INDEX(Команды!$AJ$2:$AL$19,MATCH(INDEX(Команды!$A$2:$AN$7500,MATCH(AQ$3,Команды!$A$2:$A$7500,0),$E26+2),Команды!$AJ$2:$AJ$19,0),3),0)</f>
        <v>0.75</v>
      </c>
      <c r="AS26" s="342"/>
      <c r="AT26" s="174">
        <f>IF(OR(IF(INDEX(Команды!$A$2:$AN$7500,MATCH(AT$3,Команды!$A$2:$A$7500,0),$E26+2)=Команды!$AJ$2,TRUE,FALSE),IF(INDEX(Команды!$A$2:$AN$7500,MATCH(AT$3,Команды!$A$2:$A$7500,0),$E26+2)=Команды!$AJ$3,TRUE,FALSE),IF(INDEX(Команды!$A$2:$AN$7500,MATCH(AT$3,Команды!$A$2:$A$7500,0),$E26+2)=Команды!$AJ$4,TRUE,FALSE),IF(INDEX(Команды!$A$2:$AN$7500,MATCH(AT$3,Команды!$A$2:$A$7500,0),$E26+2)=Команды!$AJ$5,TRUE,FALSE),IF(INDEX(Команды!$A$2:$AN$7500,MATCH(AT$3,Команды!$A$2:$A$7500,0),$E26+2)=Команды!$AJ$6,TRUE,FALSE),IF(INDEX(Команды!$A$2:$AN$7500,MATCH(AT$3,Команды!$A$2:$A$7500,0),$E26+2)=Команды!$AJ$7,TRUE,FALSE),IF(INDEX(Команды!$A$2:$AN$7500,MATCH(AT$3,Команды!$A$2:$A$7500,0),$E26+2)=Команды!$AJ$8,TRUE,FALSE),IF(INDEX(Команды!$A$2:$AN$7500,MATCH(AT$3,Команды!$A$2:$A$7500,0),$E26+2)=Команды!$AJ$9,TRUE,FALSE),IF(INDEX(Команды!$A$2:$AN$7500,MATCH(AT$3,Команды!$A$2:$A$7500,0),$E26+2)=Команды!$AJ$10,TRUE,FALSE),IF(INDEX(Команды!$A$2:$AN$7500,MATCH(AT$3,Команды!$A$2:$A$7500,0),$E26+2)=Команды!$AJ$11,TRUE,FALSE),IF(INDEX(Команды!$A$2:$AN$7500,MATCH(AT$3,Команды!$A$2:$A$7500,0),$E26+2)=Команды!$AJ$12,TRUE,FALSE),IF(INDEX(Команды!$A$2:$AN$7500,MATCH(AT$3,Команды!$A$2:$A$7500,0),$E26+2)=Команды!$AJ$13,TRUE,FALSE),IF(INDEX(Команды!$A$2:$AN$7500,MATCH(AT$3,Команды!$A$2:$A$7500,0),$E26+2)=Команды!$AJ$14,TRUE,FALSE),IF(INDEX(Команды!$A$2:$AN$7500,MATCH(AT$3,Команды!$A$2:$A$7500,0),$E26+2)=Команды!$AJ$15,TRUE,FALSE),IF(INDEX(Команды!$A$2:$AN$7500,MATCH(AT$3,Команды!$A$2:$A$7500,0),$E26+2)=Команды!$AJ$16,TRUE,FALSE),,IF(INDEX(Команды!$A$2:$AN$7500,MATCH(AT$3,Команды!$A$2:$A$7500,0),$E26+2)=Команды!$AJ$17,TRUE,FALSE),,IF(INDEX(Команды!$A$2:$AN$7500,MATCH(AT$3,Команды!$A$2:$A$7500,0),$E26+2)=Команды!$AJ$18,TRUE,FALSE),,IF(INDEX(Команды!$A$2:$AN$7500,MATCH(AT$3,Команды!$A$2:$A$7500,0),$E26+2)=Команды!$AJ$19,TRUE,FALSE)),INDEX(Команды!$AJ$2:$AK$19,MATCH(INDEX(Команды!$A$2:$AN$7500,MATCH(AT$3,Команды!$A$2:$A$7500,0),$E26+2),Команды!$AJ$2:$AJ$19,0),2),0)</f>
        <v>0.375</v>
      </c>
      <c r="AU26" s="175">
        <f>IF(OR(IF(INDEX(Команды!$A$2:$AN$7500,MATCH(AT$3,Команды!$A$2:$A$7500,0),$E26+2)=Команды!$AJ$2,TRUE,FALSE),IF(INDEX(Команды!$A$2:$AN$7500,MATCH(AT$3,Команды!$A$2:$A$7500,0),$E26+2)=Команды!$AJ$3,TRUE,FALSE),IF(INDEX(Команды!$A$2:$AN$7500,MATCH(AT$3,Команды!$A$2:$A$7500,0),$E26+2)=Команды!$AJ$4,TRUE,FALSE),IF(INDEX(Команды!$A$2:$AN$7500,MATCH(AT$3,Команды!$A$2:$A$7500,0),$E26+2)=Команды!$AJ$5,TRUE,FALSE),IF(INDEX(Команды!$A$2:$AN$7500,MATCH(AT$3,Команды!$A$2:$A$7500,0),$E26+2)=Команды!$AJ$6,TRUE,FALSE),IF(INDEX(Команды!$A$2:$AN$7500,MATCH(AT$3,Команды!$A$2:$A$7500,0),$E26+2)=Команды!$AJ$7,TRUE,FALSE),IF(INDEX(Команды!$A$2:$AN$7500,MATCH(AT$3,Команды!$A$2:$A$7500,0),$E26+2)=Команды!$AJ$8,TRUE,FALSE),IF(INDEX(Команды!$A$2:$AN$7500,MATCH(AT$3,Команды!$A$2:$A$7500,0),$E26+2)=Команды!$AJ$9,TRUE,FALSE),IF(INDEX(Команды!$A$2:$AN$7500,MATCH(AT$3,Команды!$A$2:$A$7500,0),$E26+2)=Команды!$AJ$10,TRUE,FALSE),IF(INDEX(Команды!$A$2:$AN$7500,MATCH(AT$3,Команды!$A$2:$A$7500,0),$E26+2)=Команды!$AJ$11,TRUE,FALSE),IF(INDEX(Команды!$A$2:$AN$7500,MATCH(AT$3,Команды!$A$2:$A$7500,0),$E26+2)=Команды!$AJ$12,TRUE,FALSE),IF(INDEX(Команды!$A$2:$AN$7500,MATCH(AT$3,Команды!$A$2:$A$7500,0),$E26+2)=Команды!$AJ$13,TRUE,FALSE),IF(INDEX(Команды!$A$2:$AN$7500,MATCH(AT$3,Команды!$A$2:$A$7500,0),$E26+2)=Команды!$AJ$14,TRUE,FALSE),IF(INDEX(Команды!$A$2:$AN$7500,MATCH(AT$3,Команды!$A$2:$A$7500,0),$E26+2)=Команды!$AJ$15,TRUE,FALSE),IF(INDEX(Команды!$A$2:$AN$7500,MATCH(AT$3,Команды!$A$2:$A$7500,0),$E26+2)=Команды!$AJ$16,TRUE,FALSE),IF(INDEX(Команды!$A$2:$AN$7500,MATCH(AT$3,Команды!$A$2:$A$7500,0),$E26+2)=Команды!$AJ$17,TRUE,FALSE),IF(INDEX(Команды!$A$2:$AN$7500,MATCH(AT$3,Команды!$A$2:$A$7500,0),$E26+2)=Команды!$AJ$18,TRUE,FALSE),IF(INDEX(Команды!$A$2:$AN$7500,MATCH(AT$3,Команды!$A$2:$A$7500,0),$E26+2)=Команды!$AJ$19,TRUE,FALSE)),INDEX(Команды!$AJ$2:$AL$19,MATCH(INDEX(Команды!$A$2:$AN$7500,MATCH(AT$3,Команды!$A$2:$A$7500,0),$E26+2),Команды!$AJ$2:$AJ$19,0),3),0)</f>
        <v>0.75</v>
      </c>
      <c r="AV26" s="342"/>
      <c r="AW26" s="174">
        <f>IF(OR(IF(INDEX(Команды!$A$2:$AN$7500,MATCH(AW$3,Команды!$A$2:$A$7500,0),$E26+2)=Команды!$AJ$2,TRUE,FALSE),IF(INDEX(Команды!$A$2:$AN$7500,MATCH(AW$3,Команды!$A$2:$A$7500,0),$E26+2)=Команды!$AJ$3,TRUE,FALSE),IF(INDEX(Команды!$A$2:$AN$7500,MATCH(AW$3,Команды!$A$2:$A$7500,0),$E26+2)=Команды!$AJ$4,TRUE,FALSE),IF(INDEX(Команды!$A$2:$AN$7500,MATCH(AW$3,Команды!$A$2:$A$7500,0),$E26+2)=Команды!$AJ$5,TRUE,FALSE),IF(INDEX(Команды!$A$2:$AN$7500,MATCH(AW$3,Команды!$A$2:$A$7500,0),$E26+2)=Команды!$AJ$6,TRUE,FALSE),IF(INDEX(Команды!$A$2:$AN$7500,MATCH(AW$3,Команды!$A$2:$A$7500,0),$E26+2)=Команды!$AJ$7,TRUE,FALSE),IF(INDEX(Команды!$A$2:$AN$7500,MATCH(AW$3,Команды!$A$2:$A$7500,0),$E26+2)=Команды!$AJ$8,TRUE,FALSE),IF(INDEX(Команды!$A$2:$AN$7500,MATCH(AW$3,Команды!$A$2:$A$7500,0),$E26+2)=Команды!$AJ$9,TRUE,FALSE),IF(INDEX(Команды!$A$2:$AN$7500,MATCH(AW$3,Команды!$A$2:$A$7500,0),$E26+2)=Команды!$AJ$10,TRUE,FALSE),IF(INDEX(Команды!$A$2:$AN$7500,MATCH(AW$3,Команды!$A$2:$A$7500,0),$E26+2)=Команды!$AJ$11,TRUE,FALSE),IF(INDEX(Команды!$A$2:$AN$7500,MATCH(AW$3,Команды!$A$2:$A$7500,0),$E26+2)=Команды!$AJ$12,TRUE,FALSE),IF(INDEX(Команды!$A$2:$AN$7500,MATCH(AW$3,Команды!$A$2:$A$7500,0),$E26+2)=Команды!$AJ$13,TRUE,FALSE),IF(INDEX(Команды!$A$2:$AN$7500,MATCH(AW$3,Команды!$A$2:$A$7500,0),$E26+2)=Команды!$AJ$14,TRUE,FALSE),IF(INDEX(Команды!$A$2:$AN$7500,MATCH(AW$3,Команды!$A$2:$A$7500,0),$E26+2)=Команды!$AJ$15,TRUE,FALSE),IF(INDEX(Команды!$A$2:$AN$7500,MATCH(AW$3,Команды!$A$2:$A$7500,0),$E26+2)=Команды!$AJ$16,TRUE,FALSE),,IF(INDEX(Команды!$A$2:$AN$7500,MATCH(AW$3,Команды!$A$2:$A$7500,0),$E26+2)=Команды!$AJ$17,TRUE,FALSE),,IF(INDEX(Команды!$A$2:$AN$7500,MATCH(AW$3,Команды!$A$2:$A$7500,0),$E26+2)=Команды!$AJ$18,TRUE,FALSE),,IF(INDEX(Команды!$A$2:$AN$7500,MATCH(AW$3,Команды!$A$2:$A$7500,0),$E26+2)=Команды!$AJ$19,TRUE,FALSE)),INDEX(Команды!$AJ$2:$AK$19,MATCH(INDEX(Команды!$A$2:$AN$7500,MATCH(AW$3,Команды!$A$2:$A$7500,0),$E26+2),Команды!$AJ$2:$AJ$19,0),2),0)</f>
        <v>0.41666666666666669</v>
      </c>
      <c r="AX26" s="175">
        <f>IF(OR(IF(INDEX(Команды!$A$2:$AN$7500,MATCH(AW$3,Команды!$A$2:$A$7500,0),$E26+2)=Команды!$AJ$2,TRUE,FALSE),IF(INDEX(Команды!$A$2:$AN$7500,MATCH(AW$3,Команды!$A$2:$A$7500,0),$E26+2)=Команды!$AJ$3,TRUE,FALSE),IF(INDEX(Команды!$A$2:$AN$7500,MATCH(AW$3,Команды!$A$2:$A$7500,0),$E26+2)=Команды!$AJ$4,TRUE,FALSE),IF(INDEX(Команды!$A$2:$AN$7500,MATCH(AW$3,Команды!$A$2:$A$7500,0),$E26+2)=Команды!$AJ$5,TRUE,FALSE),IF(INDEX(Команды!$A$2:$AN$7500,MATCH(AW$3,Команды!$A$2:$A$7500,0),$E26+2)=Команды!$AJ$6,TRUE,FALSE),IF(INDEX(Команды!$A$2:$AN$7500,MATCH(AW$3,Команды!$A$2:$A$7500,0),$E26+2)=Команды!$AJ$7,TRUE,FALSE),IF(INDEX(Команды!$A$2:$AN$7500,MATCH(AW$3,Команды!$A$2:$A$7500,0),$E26+2)=Команды!$AJ$8,TRUE,FALSE),IF(INDEX(Команды!$A$2:$AN$7500,MATCH(AW$3,Команды!$A$2:$A$7500,0),$E26+2)=Команды!$AJ$9,TRUE,FALSE),IF(INDEX(Команды!$A$2:$AN$7500,MATCH(AW$3,Команды!$A$2:$A$7500,0),$E26+2)=Команды!$AJ$10,TRUE,FALSE),IF(INDEX(Команды!$A$2:$AN$7500,MATCH(AW$3,Команды!$A$2:$A$7500,0),$E26+2)=Команды!$AJ$11,TRUE,FALSE),IF(INDEX(Команды!$A$2:$AN$7500,MATCH(AW$3,Команды!$A$2:$A$7500,0),$E26+2)=Команды!$AJ$12,TRUE,FALSE),IF(INDEX(Команды!$A$2:$AN$7500,MATCH(AW$3,Команды!$A$2:$A$7500,0),$E26+2)=Команды!$AJ$13,TRUE,FALSE),IF(INDEX(Команды!$A$2:$AN$7500,MATCH(AW$3,Команды!$A$2:$A$7500,0),$E26+2)=Команды!$AJ$14,TRUE,FALSE),IF(INDEX(Команды!$A$2:$AN$7500,MATCH(AW$3,Команды!$A$2:$A$7500,0),$E26+2)=Команды!$AJ$15,TRUE,FALSE),IF(INDEX(Команды!$A$2:$AN$7500,MATCH(AW$3,Команды!$A$2:$A$7500,0),$E26+2)=Команды!$AJ$16,TRUE,FALSE),IF(INDEX(Команды!$A$2:$AN$7500,MATCH(AW$3,Команды!$A$2:$A$7500,0),$E26+2)=Команды!$AJ$17,TRUE,FALSE),IF(INDEX(Команды!$A$2:$AN$7500,MATCH(AW$3,Команды!$A$2:$A$7500,0),$E26+2)=Команды!$AJ$18,TRUE,FALSE),IF(INDEX(Команды!$A$2:$AN$7500,MATCH(AW$3,Команды!$A$2:$A$7500,0),$E26+2)=Команды!$AJ$19,TRUE,FALSE)),INDEX(Команды!$AJ$2:$AL$19,MATCH(INDEX(Команды!$A$2:$AN$7500,MATCH(AW$3,Команды!$A$2:$A$7500,0),$E26+2),Команды!$AJ$2:$AJ$19,0),3),0)</f>
        <v>0.79166666666666663</v>
      </c>
      <c r="AY26" s="342"/>
      <c r="AZ26" s="174">
        <f>IF(OR(IF(INDEX(Команды!$A$2:$AN$7500,MATCH(AZ$3,Команды!$A$2:$A$7500,0),$E26+2)=Команды!$AJ$2,TRUE,FALSE),IF(INDEX(Команды!$A$2:$AN$7500,MATCH(AZ$3,Команды!$A$2:$A$7500,0),$E26+2)=Команды!$AJ$3,TRUE,FALSE),IF(INDEX(Команды!$A$2:$AN$7500,MATCH(AZ$3,Команды!$A$2:$A$7500,0),$E26+2)=Команды!$AJ$4,TRUE,FALSE),IF(INDEX(Команды!$A$2:$AN$7500,MATCH(AZ$3,Команды!$A$2:$A$7500,0),$E26+2)=Команды!$AJ$5,TRUE,FALSE),IF(INDEX(Команды!$A$2:$AN$7500,MATCH(AZ$3,Команды!$A$2:$A$7500,0),$E26+2)=Команды!$AJ$6,TRUE,FALSE),IF(INDEX(Команды!$A$2:$AN$7500,MATCH(AZ$3,Команды!$A$2:$A$7500,0),$E26+2)=Команды!$AJ$7,TRUE,FALSE),IF(INDEX(Команды!$A$2:$AN$7500,MATCH(AZ$3,Команды!$A$2:$A$7500,0),$E26+2)=Команды!$AJ$8,TRUE,FALSE),IF(INDEX(Команды!$A$2:$AN$7500,MATCH(AZ$3,Команды!$A$2:$A$7500,0),$E26+2)=Команды!$AJ$9,TRUE,FALSE),IF(INDEX(Команды!$A$2:$AN$7500,MATCH(AZ$3,Команды!$A$2:$A$7500,0),$E26+2)=Команды!$AJ$10,TRUE,FALSE),IF(INDEX(Команды!$A$2:$AN$7500,MATCH(AZ$3,Команды!$A$2:$A$7500,0),$E26+2)=Команды!$AJ$11,TRUE,FALSE),IF(INDEX(Команды!$A$2:$AN$7500,MATCH(AZ$3,Команды!$A$2:$A$7500,0),$E26+2)=Команды!$AJ$12,TRUE,FALSE),IF(INDEX(Команды!$A$2:$AN$7500,MATCH(AZ$3,Команды!$A$2:$A$7500,0),$E26+2)=Команды!$AJ$13,TRUE,FALSE),IF(INDEX(Команды!$A$2:$AN$7500,MATCH(AZ$3,Команды!$A$2:$A$7500,0),$E26+2)=Команды!$AJ$14,TRUE,FALSE),IF(INDEX(Команды!$A$2:$AN$7500,MATCH(AZ$3,Команды!$A$2:$A$7500,0),$E26+2)=Команды!$AJ$15,TRUE,FALSE),IF(INDEX(Команды!$A$2:$AN$7500,MATCH(AZ$3,Команды!$A$2:$A$7500,0),$E26+2)=Команды!$AJ$16,TRUE,FALSE),,IF(INDEX(Команды!$A$2:$AN$7500,MATCH(AZ$3,Команды!$A$2:$A$7500,0),$E26+2)=Команды!$AJ$17,TRUE,FALSE),,IF(INDEX(Команды!$A$2:$AN$7500,MATCH(AZ$3,Команды!$A$2:$A$7500,0),$E26+2)=Команды!$AJ$18,TRUE,FALSE),,IF(INDEX(Команды!$A$2:$AN$7500,MATCH(AZ$3,Команды!$A$2:$A$7500,0),$E26+2)=Команды!$AJ$19,TRUE,FALSE)),INDEX(Команды!$AJ$2:$AK$19,MATCH(INDEX(Команды!$A$2:$AN$7500,MATCH(AZ$3,Команды!$A$2:$A$7500,0),$E26+2),Команды!$AJ$2:$AJ$19,0),2),0)</f>
        <v>0.58333333333333337</v>
      </c>
      <c r="BA26" s="175">
        <f>IF(OR(IF(INDEX(Команды!$A$2:$AN$7500,MATCH(AZ$3,Команды!$A$2:$A$7500,0),$E26+2)=Команды!$AJ$2,TRUE,FALSE),IF(INDEX(Команды!$A$2:$AN$7500,MATCH(AZ$3,Команды!$A$2:$A$7500,0),$E26+2)=Команды!$AJ$3,TRUE,FALSE),IF(INDEX(Команды!$A$2:$AN$7500,MATCH(AZ$3,Команды!$A$2:$A$7500,0),$E26+2)=Команды!$AJ$4,TRUE,FALSE),IF(INDEX(Команды!$A$2:$AN$7500,MATCH(AZ$3,Команды!$A$2:$A$7500,0),$E26+2)=Команды!$AJ$5,TRUE,FALSE),IF(INDEX(Команды!$A$2:$AN$7500,MATCH(AZ$3,Команды!$A$2:$A$7500,0),$E26+2)=Команды!$AJ$6,TRUE,FALSE),IF(INDEX(Команды!$A$2:$AN$7500,MATCH(AZ$3,Команды!$A$2:$A$7500,0),$E26+2)=Команды!$AJ$7,TRUE,FALSE),IF(INDEX(Команды!$A$2:$AN$7500,MATCH(AZ$3,Команды!$A$2:$A$7500,0),$E26+2)=Команды!$AJ$8,TRUE,FALSE),IF(INDEX(Команды!$A$2:$AN$7500,MATCH(AZ$3,Команды!$A$2:$A$7500,0),$E26+2)=Команды!$AJ$9,TRUE,FALSE),IF(INDEX(Команды!$A$2:$AN$7500,MATCH(AZ$3,Команды!$A$2:$A$7500,0),$E26+2)=Команды!$AJ$10,TRUE,FALSE),IF(INDEX(Команды!$A$2:$AN$7500,MATCH(AZ$3,Команды!$A$2:$A$7500,0),$E26+2)=Команды!$AJ$11,TRUE,FALSE),IF(INDEX(Команды!$A$2:$AN$7500,MATCH(AZ$3,Команды!$A$2:$A$7500,0),$E26+2)=Команды!$AJ$12,TRUE,FALSE),IF(INDEX(Команды!$A$2:$AN$7500,MATCH(AZ$3,Команды!$A$2:$A$7500,0),$E26+2)=Команды!$AJ$13,TRUE,FALSE),IF(INDEX(Команды!$A$2:$AN$7500,MATCH(AZ$3,Команды!$A$2:$A$7500,0),$E26+2)=Команды!$AJ$14,TRUE,FALSE),IF(INDEX(Команды!$A$2:$AN$7500,MATCH(AZ$3,Команды!$A$2:$A$7500,0),$E26+2)=Команды!$AJ$15,TRUE,FALSE),IF(INDEX(Команды!$A$2:$AN$7500,MATCH(AZ$3,Команды!$A$2:$A$7500,0),$E26+2)=Команды!$AJ$16,TRUE,FALSE),IF(INDEX(Команды!$A$2:$AN$7500,MATCH(AZ$3,Команды!$A$2:$A$7500,0),$E26+2)=Команды!$AJ$17,TRUE,FALSE),IF(INDEX(Команды!$A$2:$AN$7500,MATCH(AZ$3,Команды!$A$2:$A$7500,0),$E26+2)=Команды!$AJ$18,TRUE,FALSE),IF(INDEX(Команды!$A$2:$AN$7500,MATCH(AZ$3,Команды!$A$2:$A$7500,0),$E26+2)=Команды!$AJ$19,TRUE,FALSE)),INDEX(Команды!$AJ$2:$AL$19,MATCH(INDEX(Команды!$A$2:$AN$7500,MATCH(AZ$3,Команды!$A$2:$A$7500,0),$E26+2),Команды!$AJ$2:$AJ$19,0),3),0)</f>
        <v>0.95833333333333337</v>
      </c>
      <c r="BB26" s="342"/>
      <c r="BC26" s="174" t="str">
        <f>IF(OR(IF(INDEX(Команды!$A$2:$AN$7500,MATCH(BC$3,Команды!$A$2:$A$7500,0),$E26+2)=Команды!$AJ$2,TRUE,FALSE),IF(INDEX(Команды!$A$2:$AN$7500,MATCH(BC$3,Команды!$A$2:$A$7500,0),$E26+2)=Команды!$AJ$3,TRUE,FALSE),IF(INDEX(Команды!$A$2:$AN$7500,MATCH(BC$3,Команды!$A$2:$A$7500,0),$E26+2)=Команды!$AJ$4,TRUE,FALSE),IF(INDEX(Команды!$A$2:$AN$7500,MATCH(BC$3,Команды!$A$2:$A$7500,0),$E26+2)=Команды!$AJ$5,TRUE,FALSE),IF(INDEX(Команды!$A$2:$AN$7500,MATCH(BC$3,Команды!$A$2:$A$7500,0),$E26+2)=Команды!$AJ$6,TRUE,FALSE),IF(INDEX(Команды!$A$2:$AN$7500,MATCH(BC$3,Команды!$A$2:$A$7500,0),$E26+2)=Команды!$AJ$7,TRUE,FALSE),IF(INDEX(Команды!$A$2:$AN$7500,MATCH(BC$3,Команды!$A$2:$A$7500,0),$E26+2)=Команды!$AJ$8,TRUE,FALSE),IF(INDEX(Команды!$A$2:$AN$7500,MATCH(BC$3,Команды!$A$2:$A$7500,0),$E26+2)=Команды!$AJ$9,TRUE,FALSE),IF(INDEX(Команды!$A$2:$AN$7500,MATCH(BC$3,Команды!$A$2:$A$7500,0),$E26+2)=Команды!$AJ$10,TRUE,FALSE),IF(INDEX(Команды!$A$2:$AN$7500,MATCH(BC$3,Команды!$A$2:$A$7500,0),$E26+2)=Команды!$AJ$11,TRUE,FALSE),IF(INDEX(Команды!$A$2:$AN$7500,MATCH(BC$3,Команды!$A$2:$A$7500,0),$E26+2)=Команды!$AJ$12,TRUE,FALSE),IF(INDEX(Команды!$A$2:$AN$7500,MATCH(BC$3,Команды!$A$2:$A$7500,0),$E26+2)=Команды!$AJ$13,TRUE,FALSE),IF(INDEX(Команды!$A$2:$AN$7500,MATCH(BC$3,Команды!$A$2:$A$7500,0),$E26+2)=Команды!$AJ$14,TRUE,FALSE),IF(INDEX(Команды!$A$2:$AN$7500,MATCH(BC$3,Команды!$A$2:$A$7500,0),$E26+2)=Команды!$AJ$15,TRUE,FALSE),IF(INDEX(Команды!$A$2:$AN$7500,MATCH(BC$3,Команды!$A$2:$A$7500,0),$E26+2)=Команды!$AJ$16,TRUE,FALSE),,IF(INDEX(Команды!$A$2:$AN$7500,MATCH(BC$3,Команды!$A$2:$A$7500,0),$E26+2)=Команды!$AJ$17,TRUE,FALSE),,IF(INDEX(Команды!$A$2:$AN$7500,MATCH(BC$3,Команды!$A$2:$A$7500,0),$E26+2)=Команды!$AJ$18,TRUE,FALSE),,IF(INDEX(Команды!$A$2:$AN$7500,MATCH(BC$3,Команды!$A$2:$A$7500,0),$E26+2)=Команды!$AJ$19,TRUE,FALSE)),INDEX(Команды!$AJ$2:$AK$19,MATCH(INDEX(Команды!$A$2:$AN$7500,MATCH(BC$3,Команды!$A$2:$A$7500,0),$E26+2),Команды!$AJ$2:$AJ$19,0),2),0)</f>
        <v>В</v>
      </c>
      <c r="BD26" s="175" t="str">
        <f>IF(OR(IF(INDEX(Команды!$A$2:$AN$7500,MATCH(BC$3,Команды!$A$2:$A$7500,0),$E26+2)=Команды!$AJ$2,TRUE,FALSE),IF(INDEX(Команды!$A$2:$AN$7500,MATCH(BC$3,Команды!$A$2:$A$7500,0),$E26+2)=Команды!$AJ$3,TRUE,FALSE),IF(INDEX(Команды!$A$2:$AN$7500,MATCH(BC$3,Команды!$A$2:$A$7500,0),$E26+2)=Команды!$AJ$4,TRUE,FALSE),IF(INDEX(Команды!$A$2:$AN$7500,MATCH(BC$3,Команды!$A$2:$A$7500,0),$E26+2)=Команды!$AJ$5,TRUE,FALSE),IF(INDEX(Команды!$A$2:$AN$7500,MATCH(BC$3,Команды!$A$2:$A$7500,0),$E26+2)=Команды!$AJ$6,TRUE,FALSE),IF(INDEX(Команды!$A$2:$AN$7500,MATCH(BC$3,Команды!$A$2:$A$7500,0),$E26+2)=Команды!$AJ$7,TRUE,FALSE),IF(INDEX(Команды!$A$2:$AN$7500,MATCH(BC$3,Команды!$A$2:$A$7500,0),$E26+2)=Команды!$AJ$8,TRUE,FALSE),IF(INDEX(Команды!$A$2:$AN$7500,MATCH(BC$3,Команды!$A$2:$A$7500,0),$E26+2)=Команды!$AJ$9,TRUE,FALSE),IF(INDEX(Команды!$A$2:$AN$7500,MATCH(BC$3,Команды!$A$2:$A$7500,0),$E26+2)=Команды!$AJ$10,TRUE,FALSE),IF(INDEX(Команды!$A$2:$AN$7500,MATCH(BC$3,Команды!$A$2:$A$7500,0),$E26+2)=Команды!$AJ$11,TRUE,FALSE),IF(INDEX(Команды!$A$2:$AN$7500,MATCH(BC$3,Команды!$A$2:$A$7500,0),$E26+2)=Команды!$AJ$12,TRUE,FALSE),IF(INDEX(Команды!$A$2:$AN$7500,MATCH(BC$3,Команды!$A$2:$A$7500,0),$E26+2)=Команды!$AJ$13,TRUE,FALSE),IF(INDEX(Команды!$A$2:$AN$7500,MATCH(BC$3,Команды!$A$2:$A$7500,0),$E26+2)=Команды!$AJ$14,TRUE,FALSE),IF(INDEX(Команды!$A$2:$AN$7500,MATCH(BC$3,Команды!$A$2:$A$7500,0),$E26+2)=Команды!$AJ$15,TRUE,FALSE),IF(INDEX(Команды!$A$2:$AN$7500,MATCH(BC$3,Команды!$A$2:$A$7500,0),$E26+2)=Команды!$AJ$16,TRUE,FALSE),IF(INDEX(Команды!$A$2:$AN$7500,MATCH(BC$3,Команды!$A$2:$A$7500,0),$E26+2)=Команды!$AJ$17,TRUE,FALSE),IF(INDEX(Команды!$A$2:$AN$7500,MATCH(BC$3,Команды!$A$2:$A$7500,0),$E26+2)=Команды!$AJ$18,TRUE,FALSE),IF(INDEX(Команды!$A$2:$AN$7500,MATCH(BC$3,Команды!$A$2:$A$7500,0),$E26+2)=Команды!$AJ$19,TRUE,FALSE)),INDEX(Команды!$AJ$2:$AL$19,MATCH(INDEX(Команды!$A$2:$AN$7500,MATCH(BC$3,Команды!$A$2:$A$7500,0),$E26+2),Команды!$AJ$2:$AJ$19,0),3),0)</f>
        <v>В</v>
      </c>
      <c r="BE26" s="342"/>
      <c r="BF26" s="174" t="str">
        <f>IF(OR(IF(INDEX(Команды!$A$2:$AN$7500,MATCH(BF$3,Команды!$A$2:$A$7500,0),$E26+2)=Команды!$AJ$2,TRUE,FALSE),IF(INDEX(Команды!$A$2:$AN$7500,MATCH(BF$3,Команды!$A$2:$A$7500,0),$E26+2)=Команды!$AJ$3,TRUE,FALSE),IF(INDEX(Команды!$A$2:$AN$7500,MATCH(BF$3,Команды!$A$2:$A$7500,0),$E26+2)=Команды!$AJ$4,TRUE,FALSE),IF(INDEX(Команды!$A$2:$AN$7500,MATCH(BF$3,Команды!$A$2:$A$7500,0),$E26+2)=Команды!$AJ$5,TRUE,FALSE),IF(INDEX(Команды!$A$2:$AN$7500,MATCH(BF$3,Команды!$A$2:$A$7500,0),$E26+2)=Команды!$AJ$6,TRUE,FALSE),IF(INDEX(Команды!$A$2:$AN$7500,MATCH(BF$3,Команды!$A$2:$A$7500,0),$E26+2)=Команды!$AJ$7,TRUE,FALSE),IF(INDEX(Команды!$A$2:$AN$7500,MATCH(BF$3,Команды!$A$2:$A$7500,0),$E26+2)=Команды!$AJ$8,TRUE,FALSE),IF(INDEX(Команды!$A$2:$AN$7500,MATCH(BF$3,Команды!$A$2:$A$7500,0),$E26+2)=Команды!$AJ$9,TRUE,FALSE),IF(INDEX(Команды!$A$2:$AN$7500,MATCH(BF$3,Команды!$A$2:$A$7500,0),$E26+2)=Команды!$AJ$10,TRUE,FALSE),IF(INDEX(Команды!$A$2:$AN$7500,MATCH(BF$3,Команды!$A$2:$A$7500,0),$E26+2)=Команды!$AJ$11,TRUE,FALSE),IF(INDEX(Команды!$A$2:$AN$7500,MATCH(BF$3,Команды!$A$2:$A$7500,0),$E26+2)=Команды!$AJ$12,TRUE,FALSE),IF(INDEX(Команды!$A$2:$AN$7500,MATCH(BF$3,Команды!$A$2:$A$7500,0),$E26+2)=Команды!$AJ$13,TRUE,FALSE),IF(INDEX(Команды!$A$2:$AN$7500,MATCH(BF$3,Команды!$A$2:$A$7500,0),$E26+2)=Команды!$AJ$14,TRUE,FALSE),IF(INDEX(Команды!$A$2:$AN$7500,MATCH(BF$3,Команды!$A$2:$A$7500,0),$E26+2)=Команды!$AJ$15,TRUE,FALSE),IF(INDEX(Команды!$A$2:$AN$7500,MATCH(BF$3,Команды!$A$2:$A$7500,0),$E26+2)=Команды!$AJ$16,TRUE,FALSE),,IF(INDEX(Команды!$A$2:$AN$7500,MATCH(BF$3,Команды!$A$2:$A$7500,0),$E26+2)=Команды!$AJ$17,TRUE,FALSE),,IF(INDEX(Команды!$A$2:$AN$7500,MATCH(BF$3,Команды!$A$2:$A$7500,0),$E26+2)=Команды!$AJ$18,TRUE,FALSE),,IF(INDEX(Команды!$A$2:$AN$7500,MATCH(BF$3,Команды!$A$2:$A$7500,0),$E26+2)=Команды!$AJ$19,TRUE,FALSE)),INDEX(Команды!$AJ$2:$AK$19,MATCH(INDEX(Команды!$A$2:$AN$7500,MATCH(BF$3,Команды!$A$2:$A$7500,0),$E26+2),Команды!$AJ$2:$AJ$19,0),2),0)</f>
        <v>В</v>
      </c>
      <c r="BG26" s="175" t="str">
        <f>IF(OR(IF(INDEX(Команды!$A$2:$AN$7500,MATCH(BF$3,Команды!$A$2:$A$7500,0),$E26+2)=Команды!$AJ$2,TRUE,FALSE),IF(INDEX(Команды!$A$2:$AN$7500,MATCH(BF$3,Команды!$A$2:$A$7500,0),$E26+2)=Команды!$AJ$3,TRUE,FALSE),IF(INDEX(Команды!$A$2:$AN$7500,MATCH(BF$3,Команды!$A$2:$A$7500,0),$E26+2)=Команды!$AJ$4,TRUE,FALSE),IF(INDEX(Команды!$A$2:$AN$7500,MATCH(BF$3,Команды!$A$2:$A$7500,0),$E26+2)=Команды!$AJ$5,TRUE,FALSE),IF(INDEX(Команды!$A$2:$AN$7500,MATCH(BF$3,Команды!$A$2:$A$7500,0),$E26+2)=Команды!$AJ$6,TRUE,FALSE),IF(INDEX(Команды!$A$2:$AN$7500,MATCH(BF$3,Команды!$A$2:$A$7500,0),$E26+2)=Команды!$AJ$7,TRUE,FALSE),IF(INDEX(Команды!$A$2:$AN$7500,MATCH(BF$3,Команды!$A$2:$A$7500,0),$E26+2)=Команды!$AJ$8,TRUE,FALSE),IF(INDEX(Команды!$A$2:$AN$7500,MATCH(BF$3,Команды!$A$2:$A$7500,0),$E26+2)=Команды!$AJ$9,TRUE,FALSE),IF(INDEX(Команды!$A$2:$AN$7500,MATCH(BF$3,Команды!$A$2:$A$7500,0),$E26+2)=Команды!$AJ$10,TRUE,FALSE),IF(INDEX(Команды!$A$2:$AN$7500,MATCH(BF$3,Команды!$A$2:$A$7500,0),$E26+2)=Команды!$AJ$11,TRUE,FALSE),IF(INDEX(Команды!$A$2:$AN$7500,MATCH(BF$3,Команды!$A$2:$A$7500,0),$E26+2)=Команды!$AJ$12,TRUE,FALSE),IF(INDEX(Команды!$A$2:$AN$7500,MATCH(BF$3,Команды!$A$2:$A$7500,0),$E26+2)=Команды!$AJ$13,TRUE,FALSE),IF(INDEX(Команды!$A$2:$AN$7500,MATCH(BF$3,Команды!$A$2:$A$7500,0),$E26+2)=Команды!$AJ$14,TRUE,FALSE),IF(INDEX(Команды!$A$2:$AN$7500,MATCH(BF$3,Команды!$A$2:$A$7500,0),$E26+2)=Команды!$AJ$15,TRUE,FALSE),IF(INDEX(Команды!$A$2:$AN$7500,MATCH(BF$3,Команды!$A$2:$A$7500,0),$E26+2)=Команды!$AJ$16,TRUE,FALSE),IF(INDEX(Команды!$A$2:$AN$7500,MATCH(BF$3,Команды!$A$2:$A$7500,0),$E26+2)=Команды!$AJ$17,TRUE,FALSE),IF(INDEX(Команды!$A$2:$AN$7500,MATCH(BF$3,Команды!$A$2:$A$7500,0),$E26+2)=Команды!$AJ$18,TRUE,FALSE),IF(INDEX(Команды!$A$2:$AN$7500,MATCH(BF$3,Команды!$A$2:$A$7500,0),$E26+2)=Команды!$AJ$19,TRUE,FALSE)),INDEX(Команды!$AJ$2:$AL$19,MATCH(INDEX(Команды!$A$2:$AN$7500,MATCH(BF$3,Команды!$A$2:$A$7500,0),$E26+2),Команды!$AJ$2:$AJ$19,0),3),0)</f>
        <v>В</v>
      </c>
      <c r="BH26" s="342"/>
      <c r="BI26" s="174">
        <f>IF(OR(IF(INDEX(Команды!$A$2:$AN$7500,MATCH(BI$3,Команды!$A$2:$A$7500,0),$E26+2)=Команды!$AJ$2,TRUE,FALSE),IF(INDEX(Команды!$A$2:$AN$7500,MATCH(BI$3,Команды!$A$2:$A$7500,0),$E26+2)=Команды!$AJ$3,TRUE,FALSE),IF(INDEX(Команды!$A$2:$AN$7500,MATCH(BI$3,Команды!$A$2:$A$7500,0),$E26+2)=Команды!$AJ$4,TRUE,FALSE),IF(INDEX(Команды!$A$2:$AN$7500,MATCH(BI$3,Команды!$A$2:$A$7500,0),$E26+2)=Команды!$AJ$5,TRUE,FALSE),IF(INDEX(Команды!$A$2:$AN$7500,MATCH(BI$3,Команды!$A$2:$A$7500,0),$E26+2)=Команды!$AJ$6,TRUE,FALSE),IF(INDEX(Команды!$A$2:$AN$7500,MATCH(BI$3,Команды!$A$2:$A$7500,0),$E26+2)=Команды!$AJ$7,TRUE,FALSE),IF(INDEX(Команды!$A$2:$AN$7500,MATCH(BI$3,Команды!$A$2:$A$7500,0),$E26+2)=Команды!$AJ$8,TRUE,FALSE),IF(INDEX(Команды!$A$2:$AN$7500,MATCH(BI$3,Команды!$A$2:$A$7500,0),$E26+2)=Команды!$AJ$9,TRUE,FALSE),IF(INDEX(Команды!$A$2:$AN$7500,MATCH(BI$3,Команды!$A$2:$A$7500,0),$E26+2)=Команды!$AJ$10,TRUE,FALSE),IF(INDEX(Команды!$A$2:$AN$7500,MATCH(BI$3,Команды!$A$2:$A$7500,0),$E26+2)=Команды!$AJ$11,TRUE,FALSE),IF(INDEX(Команды!$A$2:$AN$7500,MATCH(BI$3,Команды!$A$2:$A$7500,0),$E26+2)=Команды!$AJ$12,TRUE,FALSE),IF(INDEX(Команды!$A$2:$AN$7500,MATCH(BI$3,Команды!$A$2:$A$7500,0),$E26+2)=Команды!$AJ$13,TRUE,FALSE),IF(INDEX(Команды!$A$2:$AN$7500,MATCH(BI$3,Команды!$A$2:$A$7500,0),$E26+2)=Команды!$AJ$14,TRUE,FALSE),IF(INDEX(Команды!$A$2:$AN$7500,MATCH(BI$3,Команды!$A$2:$A$7500,0),$E26+2)=Команды!$AJ$15,TRUE,FALSE),IF(INDEX(Команды!$A$2:$AN$7500,MATCH(BI$3,Команды!$A$2:$A$7500,0),$E26+2)=Команды!$AJ$16,TRUE,FALSE),,IF(INDEX(Команды!$A$2:$AN$7500,MATCH(BI$3,Команды!$A$2:$A$7500,0),$E26+2)=Команды!$AJ$17,TRUE,FALSE),,IF(INDEX(Команды!$A$2:$AN$7500,MATCH(BI$3,Команды!$A$2:$A$7500,0),$E26+2)=Команды!$AJ$18,TRUE,FALSE),,IF(INDEX(Команды!$A$2:$AN$7500,MATCH(BI$3,Команды!$A$2:$A$7500,0),$E26+2)=Команды!$AJ$19,TRUE,FALSE)),INDEX(Команды!$AJ$2:$AK$19,MATCH(INDEX(Команды!$A$2:$AN$7500,MATCH(BI$3,Команды!$A$2:$A$7500,0),$E26+2),Команды!$AJ$2:$AJ$19,0),2),0)</f>
        <v>0.5</v>
      </c>
      <c r="BJ26" s="175">
        <f>IF(OR(IF(INDEX(Команды!$A$2:$AN$7500,MATCH(BI$3,Команды!$A$2:$A$7500,0),$E26+2)=Команды!$AJ$2,TRUE,FALSE),IF(INDEX(Команды!$A$2:$AN$7500,MATCH(BI$3,Команды!$A$2:$A$7500,0),$E26+2)=Команды!$AJ$3,TRUE,FALSE),IF(INDEX(Команды!$A$2:$AN$7500,MATCH(BI$3,Команды!$A$2:$A$7500,0),$E26+2)=Команды!$AJ$4,TRUE,FALSE),IF(INDEX(Команды!$A$2:$AN$7500,MATCH(BI$3,Команды!$A$2:$A$7500,0),$E26+2)=Команды!$AJ$5,TRUE,FALSE),IF(INDEX(Команды!$A$2:$AN$7500,MATCH(BI$3,Команды!$A$2:$A$7500,0),$E26+2)=Команды!$AJ$6,TRUE,FALSE),IF(INDEX(Команды!$A$2:$AN$7500,MATCH(BI$3,Команды!$A$2:$A$7500,0),$E26+2)=Команды!$AJ$7,TRUE,FALSE),IF(INDEX(Команды!$A$2:$AN$7500,MATCH(BI$3,Команды!$A$2:$A$7500,0),$E26+2)=Команды!$AJ$8,TRUE,FALSE),IF(INDEX(Команды!$A$2:$AN$7500,MATCH(BI$3,Команды!$A$2:$A$7500,0),$E26+2)=Команды!$AJ$9,TRUE,FALSE),IF(INDEX(Команды!$A$2:$AN$7500,MATCH(BI$3,Команды!$A$2:$A$7500,0),$E26+2)=Команды!$AJ$10,TRUE,FALSE),IF(INDEX(Команды!$A$2:$AN$7500,MATCH(BI$3,Команды!$A$2:$A$7500,0),$E26+2)=Команды!$AJ$11,TRUE,FALSE),IF(INDEX(Команды!$A$2:$AN$7500,MATCH(BI$3,Команды!$A$2:$A$7500,0),$E26+2)=Команды!$AJ$12,TRUE,FALSE),IF(INDEX(Команды!$A$2:$AN$7500,MATCH(BI$3,Команды!$A$2:$A$7500,0),$E26+2)=Команды!$AJ$13,TRUE,FALSE),IF(INDEX(Команды!$A$2:$AN$7500,MATCH(BI$3,Команды!$A$2:$A$7500,0),$E26+2)=Команды!$AJ$14,TRUE,FALSE),IF(INDEX(Команды!$A$2:$AN$7500,MATCH(BI$3,Команды!$A$2:$A$7500,0),$E26+2)=Команды!$AJ$15,TRUE,FALSE),IF(INDEX(Команды!$A$2:$AN$7500,MATCH(BI$3,Команды!$A$2:$A$7500,0),$E26+2)=Команды!$AJ$16,TRUE,FALSE),IF(INDEX(Команды!$A$2:$AN$7500,MATCH(BI$3,Команды!$A$2:$A$7500,0),$E26+2)=Команды!$AJ$17,TRUE,FALSE),IF(INDEX(Команды!$A$2:$AN$7500,MATCH(BI$3,Команды!$A$2:$A$7500,0),$E26+2)=Команды!$AJ$18,TRUE,FALSE),IF(INDEX(Команды!$A$2:$AN$7500,MATCH(BI$3,Команды!$A$2:$A$7500,0),$E26+2)=Команды!$AJ$19,TRUE,FALSE)),INDEX(Команды!$AJ$2:$AL$19,MATCH(INDEX(Команды!$A$2:$AN$7500,MATCH(BI$3,Команды!$A$2:$A$7500,0),$E26+2),Команды!$AJ$2:$AJ$19,0),3),0)</f>
        <v>0.875</v>
      </c>
      <c r="BK26" s="342"/>
      <c r="BL26" s="174">
        <f>IF(OR(IF(INDEX(Команды!$A$2:$AN$7500,MATCH(BL$3,Команды!$A$2:$A$7500,0),$E26+2)=Команды!$AJ$2,TRUE,FALSE),IF(INDEX(Команды!$A$2:$AN$7500,MATCH(BL$3,Команды!$A$2:$A$7500,0),$E26+2)=Команды!$AJ$3,TRUE,FALSE),IF(INDEX(Команды!$A$2:$AN$7500,MATCH(BL$3,Команды!$A$2:$A$7500,0),$E26+2)=Команды!$AJ$4,TRUE,FALSE),IF(INDEX(Команды!$A$2:$AN$7500,MATCH(BL$3,Команды!$A$2:$A$7500,0),$E26+2)=Команды!$AJ$5,TRUE,FALSE),IF(INDEX(Команды!$A$2:$AN$7500,MATCH(BL$3,Команды!$A$2:$A$7500,0),$E26+2)=Команды!$AJ$6,TRUE,FALSE),IF(INDEX(Команды!$A$2:$AN$7500,MATCH(BL$3,Команды!$A$2:$A$7500,0),$E26+2)=Команды!$AJ$7,TRUE,FALSE),IF(INDEX(Команды!$A$2:$AN$7500,MATCH(BL$3,Команды!$A$2:$A$7500,0),$E26+2)=Команды!$AJ$8,TRUE,FALSE),IF(INDEX(Команды!$A$2:$AN$7500,MATCH(BL$3,Команды!$A$2:$A$7500,0),$E26+2)=Команды!$AJ$9,TRUE,FALSE),IF(INDEX(Команды!$A$2:$AN$7500,MATCH(BL$3,Команды!$A$2:$A$7500,0),$E26+2)=Команды!$AJ$10,TRUE,FALSE),IF(INDEX(Команды!$A$2:$AN$7500,MATCH(BL$3,Команды!$A$2:$A$7500,0),$E26+2)=Команды!$AJ$11,TRUE,FALSE),IF(INDEX(Команды!$A$2:$AN$7500,MATCH(BL$3,Команды!$A$2:$A$7500,0),$E26+2)=Команды!$AJ$12,TRUE,FALSE),IF(INDEX(Команды!$A$2:$AN$7500,MATCH(BL$3,Команды!$A$2:$A$7500,0),$E26+2)=Команды!$AJ$13,TRUE,FALSE),IF(INDEX(Команды!$A$2:$AN$7500,MATCH(BL$3,Команды!$A$2:$A$7500,0),$E26+2)=Команды!$AJ$14,TRUE,FALSE),IF(INDEX(Команды!$A$2:$AN$7500,MATCH(BL$3,Команды!$A$2:$A$7500,0),$E26+2)=Команды!$AJ$15,TRUE,FALSE),IF(INDEX(Команды!$A$2:$AN$7500,MATCH(BL$3,Команды!$A$2:$A$7500,0),$E26+2)=Команды!$AJ$16,TRUE,FALSE),,IF(INDEX(Команды!$A$2:$AN$7500,MATCH(BL$3,Команды!$A$2:$A$7500,0),$E26+2)=Команды!$AJ$17,TRUE,FALSE),,IF(INDEX(Команды!$A$2:$AN$7500,MATCH(BL$3,Команды!$A$2:$A$7500,0),$E26+2)=Команды!$AJ$18,TRUE,FALSE),,IF(INDEX(Команды!$A$2:$AN$7500,MATCH(BL$3,Команды!$A$2:$A$7500,0),$E26+2)=Команды!$AJ$19,TRUE,FALSE)),INDEX(Команды!$AJ$2:$AK$19,MATCH(INDEX(Команды!$A$2:$AN$7500,MATCH(BL$3,Команды!$A$2:$A$7500,0),$E26+2),Команды!$AJ$2:$AJ$19,0),2),0)</f>
        <v>0.58333333333333337</v>
      </c>
      <c r="BM26" s="175">
        <f>IF(OR(IF(INDEX(Команды!$A$2:$AN$7500,MATCH(BL$3,Команды!$A$2:$A$7500,0),$E26+2)=Команды!$AJ$2,TRUE,FALSE),IF(INDEX(Команды!$A$2:$AN$7500,MATCH(BL$3,Команды!$A$2:$A$7500,0),$E26+2)=Команды!$AJ$3,TRUE,FALSE),IF(INDEX(Команды!$A$2:$AN$7500,MATCH(BL$3,Команды!$A$2:$A$7500,0),$E26+2)=Команды!$AJ$4,TRUE,FALSE),IF(INDEX(Команды!$A$2:$AN$7500,MATCH(BL$3,Команды!$A$2:$A$7500,0),$E26+2)=Команды!$AJ$5,TRUE,FALSE),IF(INDEX(Команды!$A$2:$AN$7500,MATCH(BL$3,Команды!$A$2:$A$7500,0),$E26+2)=Команды!$AJ$6,TRUE,FALSE),IF(INDEX(Команды!$A$2:$AN$7500,MATCH(BL$3,Команды!$A$2:$A$7500,0),$E26+2)=Команды!$AJ$7,TRUE,FALSE),IF(INDEX(Команды!$A$2:$AN$7500,MATCH(BL$3,Команды!$A$2:$A$7500,0),$E26+2)=Команды!$AJ$8,TRUE,FALSE),IF(INDEX(Команды!$A$2:$AN$7500,MATCH(BL$3,Команды!$A$2:$A$7500,0),$E26+2)=Команды!$AJ$9,TRUE,FALSE),IF(INDEX(Команды!$A$2:$AN$7500,MATCH(BL$3,Команды!$A$2:$A$7500,0),$E26+2)=Команды!$AJ$10,TRUE,FALSE),IF(INDEX(Команды!$A$2:$AN$7500,MATCH(BL$3,Команды!$A$2:$A$7500,0),$E26+2)=Команды!$AJ$11,TRUE,FALSE),IF(INDEX(Команды!$A$2:$AN$7500,MATCH(BL$3,Команды!$A$2:$A$7500,0),$E26+2)=Команды!$AJ$12,TRUE,FALSE),IF(INDEX(Команды!$A$2:$AN$7500,MATCH(BL$3,Команды!$A$2:$A$7500,0),$E26+2)=Команды!$AJ$13,TRUE,FALSE),IF(INDEX(Команды!$A$2:$AN$7500,MATCH(BL$3,Команды!$A$2:$A$7500,0),$E26+2)=Команды!$AJ$14,TRUE,FALSE),IF(INDEX(Команды!$A$2:$AN$7500,MATCH(BL$3,Команды!$A$2:$A$7500,0),$E26+2)=Команды!$AJ$15,TRUE,FALSE),IF(INDEX(Команды!$A$2:$AN$7500,MATCH(BL$3,Команды!$A$2:$A$7500,0),$E26+2)=Команды!$AJ$16,TRUE,FALSE),IF(INDEX(Команды!$A$2:$AN$7500,MATCH(BL$3,Команды!$A$2:$A$7500,0),$E26+2)=Команды!$AJ$17,TRUE,FALSE),IF(INDEX(Команды!$A$2:$AN$7500,MATCH(BL$3,Команды!$A$2:$A$7500,0),$E26+2)=Команды!$AJ$18,TRUE,FALSE),IF(INDEX(Команды!$A$2:$AN$7500,MATCH(BL$3,Команды!$A$2:$A$7500,0),$E26+2)=Команды!$AJ$19,TRUE,FALSE)),INDEX(Команды!$AJ$2:$AL$19,MATCH(INDEX(Команды!$A$2:$AN$7500,MATCH(BL$3,Команды!$A$2:$A$7500,0),$E26+2),Команды!$AJ$2:$AJ$19,0),3),0)</f>
        <v>0.95833333333333337</v>
      </c>
      <c r="BN26" s="342"/>
      <c r="BO26" s="174">
        <f>IF(OR(IF(INDEX(Команды!$A$2:$AN$7500,MATCH(BO$3,Команды!$A$2:$A$7500,0),$E26+2)=Команды!$AJ$2,TRUE,FALSE),IF(INDEX(Команды!$A$2:$AN$7500,MATCH(BO$3,Команды!$A$2:$A$7500,0),$E26+2)=Команды!$AJ$3,TRUE,FALSE),IF(INDEX(Команды!$A$2:$AN$7500,MATCH(BO$3,Команды!$A$2:$A$7500,0),$E26+2)=Команды!$AJ$4,TRUE,FALSE),IF(INDEX(Команды!$A$2:$AN$7500,MATCH(BO$3,Команды!$A$2:$A$7500,0),$E26+2)=Команды!$AJ$5,TRUE,FALSE),IF(INDEX(Команды!$A$2:$AN$7500,MATCH(BO$3,Команды!$A$2:$A$7500,0),$E26+2)=Команды!$AJ$6,TRUE,FALSE),IF(INDEX(Команды!$A$2:$AN$7500,MATCH(BO$3,Команды!$A$2:$A$7500,0),$E26+2)=Команды!$AJ$7,TRUE,FALSE),IF(INDEX(Команды!$A$2:$AN$7500,MATCH(BO$3,Команды!$A$2:$A$7500,0),$E26+2)=Команды!$AJ$8,TRUE,FALSE),IF(INDEX(Команды!$A$2:$AN$7500,MATCH(BO$3,Команды!$A$2:$A$7500,0),$E26+2)=Команды!$AJ$9,TRUE,FALSE),IF(INDEX(Команды!$A$2:$AN$7500,MATCH(BO$3,Команды!$A$2:$A$7500,0),$E26+2)=Команды!$AJ$10,TRUE,FALSE),IF(INDEX(Команды!$A$2:$AN$7500,MATCH(BO$3,Команды!$A$2:$A$7500,0),$E26+2)=Команды!$AJ$11,TRUE,FALSE),IF(INDEX(Команды!$A$2:$AN$7500,MATCH(BO$3,Команды!$A$2:$A$7500,0),$E26+2)=Команды!$AJ$12,TRUE,FALSE),IF(INDEX(Команды!$A$2:$AN$7500,MATCH(BO$3,Команды!$A$2:$A$7500,0),$E26+2)=Команды!$AJ$13,TRUE,FALSE),IF(INDEX(Команды!$A$2:$AN$7500,MATCH(BO$3,Команды!$A$2:$A$7500,0),$E26+2)=Команды!$AJ$14,TRUE,FALSE),IF(INDEX(Команды!$A$2:$AN$7500,MATCH(BO$3,Команды!$A$2:$A$7500,0),$E26+2)=Команды!$AJ$15,TRUE,FALSE),IF(INDEX(Команды!$A$2:$AN$7500,MATCH(BO$3,Команды!$A$2:$A$7500,0),$E26+2)=Команды!$AJ$16,TRUE,FALSE),,IF(INDEX(Команды!$A$2:$AN$7500,MATCH(BO$3,Команды!$A$2:$A$7500,0),$E26+2)=Команды!$AJ$17,TRUE,FALSE),,IF(INDEX(Команды!$A$2:$AN$7500,MATCH(BO$3,Команды!$A$2:$A$7500,0),$E26+2)=Команды!$AJ$18,TRUE,FALSE),,IF(INDEX(Команды!$A$2:$AN$7500,MATCH(BO$3,Команды!$A$2:$A$7500,0),$E26+2)=Команды!$AJ$19,TRUE,FALSE)),INDEX(Команды!$AJ$2:$AK$19,MATCH(INDEX(Команды!$A$2:$AN$7500,MATCH(BO$3,Команды!$A$2:$A$7500,0),$E26+2),Команды!$AJ$2:$AJ$19,0),2),0)</f>
        <v>0.64583333333333337</v>
      </c>
      <c r="BP26" s="175">
        <f>IF(OR(IF(INDEX(Команды!$A$2:$AN$7500,MATCH(BO$3,Команды!$A$2:$A$7500,0),$E26+2)=Команды!$AJ$2,TRUE,FALSE),IF(INDEX(Команды!$A$2:$AN$7500,MATCH(BO$3,Команды!$A$2:$A$7500,0),$E26+2)=Команды!$AJ$3,TRUE,FALSE),IF(INDEX(Команды!$A$2:$AN$7500,MATCH(BO$3,Команды!$A$2:$A$7500,0),$E26+2)=Команды!$AJ$4,TRUE,FALSE),IF(INDEX(Команды!$A$2:$AN$7500,MATCH(BO$3,Команды!$A$2:$A$7500,0),$E26+2)=Команды!$AJ$5,TRUE,FALSE),IF(INDEX(Команды!$A$2:$AN$7500,MATCH(BO$3,Команды!$A$2:$A$7500,0),$E26+2)=Команды!$AJ$6,TRUE,FALSE),IF(INDEX(Команды!$A$2:$AN$7500,MATCH(BO$3,Команды!$A$2:$A$7500,0),$E26+2)=Команды!$AJ$7,TRUE,FALSE),IF(INDEX(Команды!$A$2:$AN$7500,MATCH(BO$3,Команды!$A$2:$A$7500,0),$E26+2)=Команды!$AJ$8,TRUE,FALSE),IF(INDEX(Команды!$A$2:$AN$7500,MATCH(BO$3,Команды!$A$2:$A$7500,0),$E26+2)=Команды!$AJ$9,TRUE,FALSE),IF(INDEX(Команды!$A$2:$AN$7500,MATCH(BO$3,Команды!$A$2:$A$7500,0),$E26+2)=Команды!$AJ$10,TRUE,FALSE),IF(INDEX(Команды!$A$2:$AN$7500,MATCH(BO$3,Команды!$A$2:$A$7500,0),$E26+2)=Команды!$AJ$11,TRUE,FALSE),IF(INDEX(Команды!$A$2:$AN$7500,MATCH(BO$3,Команды!$A$2:$A$7500,0),$E26+2)=Команды!$AJ$12,TRUE,FALSE),IF(INDEX(Команды!$A$2:$AN$7500,MATCH(BO$3,Команды!$A$2:$A$7500,0),$E26+2)=Команды!$AJ$13,TRUE,FALSE),IF(INDEX(Команды!$A$2:$AN$7500,MATCH(BO$3,Команды!$A$2:$A$7500,0),$E26+2)=Команды!$AJ$14,TRUE,FALSE),IF(INDEX(Команды!$A$2:$AN$7500,MATCH(BO$3,Команды!$A$2:$A$7500,0),$E26+2)=Команды!$AJ$15,TRUE,FALSE),IF(INDEX(Команды!$A$2:$AN$7500,MATCH(BO$3,Команды!$A$2:$A$7500,0),$E26+2)=Команды!$AJ$16,TRUE,FALSE),IF(INDEX(Команды!$A$2:$AN$7500,MATCH(BO$3,Команды!$A$2:$A$7500,0),$E26+2)=Команды!$AJ$17,TRUE,FALSE),IF(INDEX(Команды!$A$2:$AN$7500,MATCH(BO$3,Команды!$A$2:$A$7500,0),$E26+2)=Команды!$AJ$18,TRUE,FALSE),IF(INDEX(Команды!$A$2:$AN$7500,MATCH(BO$3,Команды!$A$2:$A$7500,0),$E26+2)=Команды!$AJ$19,TRUE,FALSE)),INDEX(Команды!$AJ$2:$AL$19,MATCH(INDEX(Команды!$A$2:$AN$7500,MATCH(BO$3,Команды!$A$2:$A$7500,0),$E26+2),Команды!$AJ$2:$AJ$19,0),3),0)</f>
        <v>1.0208333333333333</v>
      </c>
      <c r="BQ26" s="342"/>
      <c r="BR26" s="174">
        <f>IF(OR(IF(INDEX(Команды!$A$2:$AN$7500,MATCH(BR$3,Команды!$A$2:$A$7500,0),$E26+2)=Команды!$AJ$2,TRUE,FALSE),IF(INDEX(Команды!$A$2:$AN$7500,MATCH(BR$3,Команды!$A$2:$A$7500,0),$E26+2)=Команды!$AJ$3,TRUE,FALSE),IF(INDEX(Команды!$A$2:$AN$7500,MATCH(BR$3,Команды!$A$2:$A$7500,0),$E26+2)=Команды!$AJ$4,TRUE,FALSE),IF(INDEX(Команды!$A$2:$AN$7500,MATCH(BR$3,Команды!$A$2:$A$7500,0),$E26+2)=Команды!$AJ$5,TRUE,FALSE),IF(INDEX(Команды!$A$2:$AN$7500,MATCH(BR$3,Команды!$A$2:$A$7500,0),$E26+2)=Команды!$AJ$6,TRUE,FALSE),IF(INDEX(Команды!$A$2:$AN$7500,MATCH(BR$3,Команды!$A$2:$A$7500,0),$E26+2)=Команды!$AJ$7,TRUE,FALSE),IF(INDEX(Команды!$A$2:$AN$7500,MATCH(BR$3,Команды!$A$2:$A$7500,0),$E26+2)=Команды!$AJ$8,TRUE,FALSE),IF(INDEX(Команды!$A$2:$AN$7500,MATCH(BR$3,Команды!$A$2:$A$7500,0),$E26+2)=Команды!$AJ$9,TRUE,FALSE),IF(INDEX(Команды!$A$2:$AN$7500,MATCH(BR$3,Команды!$A$2:$A$7500,0),$E26+2)=Команды!$AJ$10,TRUE,FALSE),IF(INDEX(Команды!$A$2:$AN$7500,MATCH(BR$3,Команды!$A$2:$A$7500,0),$E26+2)=Команды!$AJ$11,TRUE,FALSE),IF(INDEX(Команды!$A$2:$AN$7500,MATCH(BR$3,Команды!$A$2:$A$7500,0),$E26+2)=Команды!$AJ$12,TRUE,FALSE),IF(INDEX(Команды!$A$2:$AN$7500,MATCH(BR$3,Команды!$A$2:$A$7500,0),$E26+2)=Команды!$AJ$13,TRUE,FALSE),IF(INDEX(Команды!$A$2:$AN$7500,MATCH(BR$3,Команды!$A$2:$A$7500,0),$E26+2)=Команды!$AJ$14,TRUE,FALSE),IF(INDEX(Команды!$A$2:$AN$7500,MATCH(BR$3,Команды!$A$2:$A$7500,0),$E26+2)=Команды!$AJ$15,TRUE,FALSE),IF(INDEX(Команды!$A$2:$AN$7500,MATCH(BR$3,Команды!$A$2:$A$7500,0),$E26+2)=Команды!$AJ$16,TRUE,FALSE),,IF(INDEX(Команды!$A$2:$AN$7500,MATCH(BR$3,Команды!$A$2:$A$7500,0),$E26+2)=Команды!$AJ$17,TRUE,FALSE),,IF(INDEX(Команды!$A$2:$AN$7500,MATCH(BR$3,Команды!$A$2:$A$7500,0),$E26+2)=Команды!$AJ$18,TRUE,FALSE),,IF(INDEX(Команды!$A$2:$AN$7500,MATCH(BR$3,Команды!$A$2:$A$7500,0),$E26+2)=Команды!$AJ$19,TRUE,FALSE)),INDEX(Команды!$AJ$2:$AK$19,MATCH(INDEX(Команды!$A$2:$AN$7500,MATCH(BR$3,Команды!$A$2:$A$7500,0),$E26+2),Команды!$AJ$2:$AJ$19,0),2),0)</f>
        <v>0.64583333333333337</v>
      </c>
      <c r="BS26" s="175">
        <f>IF(OR(IF(INDEX(Команды!$A$2:$AN$7500,MATCH(BR$3,Команды!$A$2:$A$7500,0),$E26+2)=Команды!$AJ$2,TRUE,FALSE),IF(INDEX(Команды!$A$2:$AN$7500,MATCH(BR$3,Команды!$A$2:$A$7500,0),$E26+2)=Команды!$AJ$3,TRUE,FALSE),IF(INDEX(Команды!$A$2:$AN$7500,MATCH(BR$3,Команды!$A$2:$A$7500,0),$E26+2)=Команды!$AJ$4,TRUE,FALSE),IF(INDEX(Команды!$A$2:$AN$7500,MATCH(BR$3,Команды!$A$2:$A$7500,0),$E26+2)=Команды!$AJ$5,TRUE,FALSE),IF(INDEX(Команды!$A$2:$AN$7500,MATCH(BR$3,Команды!$A$2:$A$7500,0),$E26+2)=Команды!$AJ$6,TRUE,FALSE),IF(INDEX(Команды!$A$2:$AN$7500,MATCH(BR$3,Команды!$A$2:$A$7500,0),$E26+2)=Команды!$AJ$7,TRUE,FALSE),IF(INDEX(Команды!$A$2:$AN$7500,MATCH(BR$3,Команды!$A$2:$A$7500,0),$E26+2)=Команды!$AJ$8,TRUE,FALSE),IF(INDEX(Команды!$A$2:$AN$7500,MATCH(BR$3,Команды!$A$2:$A$7500,0),$E26+2)=Команды!$AJ$9,TRUE,FALSE),IF(INDEX(Команды!$A$2:$AN$7500,MATCH(BR$3,Команды!$A$2:$A$7500,0),$E26+2)=Команды!$AJ$10,TRUE,FALSE),IF(INDEX(Команды!$A$2:$AN$7500,MATCH(BR$3,Команды!$A$2:$A$7500,0),$E26+2)=Команды!$AJ$11,TRUE,FALSE),IF(INDEX(Команды!$A$2:$AN$7500,MATCH(BR$3,Команды!$A$2:$A$7500,0),$E26+2)=Команды!$AJ$12,TRUE,FALSE),IF(INDEX(Команды!$A$2:$AN$7500,MATCH(BR$3,Команды!$A$2:$A$7500,0),$E26+2)=Команды!$AJ$13,TRUE,FALSE),IF(INDEX(Команды!$A$2:$AN$7500,MATCH(BR$3,Команды!$A$2:$A$7500,0),$E26+2)=Команды!$AJ$14,TRUE,FALSE),IF(INDEX(Команды!$A$2:$AN$7500,MATCH(BR$3,Команды!$A$2:$A$7500,0),$E26+2)=Команды!$AJ$15,TRUE,FALSE),IF(INDEX(Команды!$A$2:$AN$7500,MATCH(BR$3,Команды!$A$2:$A$7500,0),$E26+2)=Команды!$AJ$16,TRUE,FALSE),IF(INDEX(Команды!$A$2:$AN$7500,MATCH(BR$3,Команды!$A$2:$A$7500,0),$E26+2)=Команды!$AJ$17,TRUE,FALSE),IF(INDEX(Команды!$A$2:$AN$7500,MATCH(BR$3,Команды!$A$2:$A$7500,0),$E26+2)=Команды!$AJ$18,TRUE,FALSE),IF(INDEX(Команды!$A$2:$AN$7500,MATCH(BR$3,Команды!$A$2:$A$7500,0),$E26+2)=Команды!$AJ$19,TRUE,FALSE)),INDEX(Команды!$AJ$2:$AL$19,MATCH(INDEX(Команды!$A$2:$AN$7500,MATCH(BR$3,Команды!$A$2:$A$7500,0),$E26+2),Команды!$AJ$2:$AJ$19,0),3),0)</f>
        <v>1.0208333333333333</v>
      </c>
      <c r="BT26" s="342"/>
      <c r="BU26" s="174" t="str">
        <f>IF(OR(IF(INDEX(Команды!$A$2:$AN$7500,MATCH(BU$3,Команды!$A$2:$A$7500,0),$E26+2)=Команды!$AJ$2,TRUE,FALSE),IF(INDEX(Команды!$A$2:$AN$7500,MATCH(BU$3,Команды!$A$2:$A$7500,0),$E26+2)=Команды!$AJ$3,TRUE,FALSE),IF(INDEX(Команды!$A$2:$AN$7500,MATCH(BU$3,Команды!$A$2:$A$7500,0),$E26+2)=Команды!$AJ$4,TRUE,FALSE),IF(INDEX(Команды!$A$2:$AN$7500,MATCH(BU$3,Команды!$A$2:$A$7500,0),$E26+2)=Команды!$AJ$5,TRUE,FALSE),IF(INDEX(Команды!$A$2:$AN$7500,MATCH(BU$3,Команды!$A$2:$A$7500,0),$E26+2)=Команды!$AJ$6,TRUE,FALSE),IF(INDEX(Команды!$A$2:$AN$7500,MATCH(BU$3,Команды!$A$2:$A$7500,0),$E26+2)=Команды!$AJ$7,TRUE,FALSE),IF(INDEX(Команды!$A$2:$AN$7500,MATCH(BU$3,Команды!$A$2:$A$7500,0),$E26+2)=Команды!$AJ$8,TRUE,FALSE),IF(INDEX(Команды!$A$2:$AN$7500,MATCH(BU$3,Команды!$A$2:$A$7500,0),$E26+2)=Команды!$AJ$9,TRUE,FALSE),IF(INDEX(Команды!$A$2:$AN$7500,MATCH(BU$3,Команды!$A$2:$A$7500,0),$E26+2)=Команды!$AJ$10,TRUE,FALSE),IF(INDEX(Команды!$A$2:$AN$7500,MATCH(BU$3,Команды!$A$2:$A$7500,0),$E26+2)=Команды!$AJ$11,TRUE,FALSE),IF(INDEX(Команды!$A$2:$AN$7500,MATCH(BU$3,Команды!$A$2:$A$7500,0),$E26+2)=Команды!$AJ$12,TRUE,FALSE),IF(INDEX(Команды!$A$2:$AN$7500,MATCH(BU$3,Команды!$A$2:$A$7500,0),$E26+2)=Команды!$AJ$13,TRUE,FALSE),IF(INDEX(Команды!$A$2:$AN$7500,MATCH(BU$3,Команды!$A$2:$A$7500,0),$E26+2)=Команды!$AJ$14,TRUE,FALSE),IF(INDEX(Команды!$A$2:$AN$7500,MATCH(BU$3,Команды!$A$2:$A$7500,0),$E26+2)=Команды!$AJ$15,TRUE,FALSE),IF(INDEX(Команды!$A$2:$AN$7500,MATCH(BU$3,Команды!$A$2:$A$7500,0),$E26+2)=Команды!$AJ$16,TRUE,FALSE),,IF(INDEX(Команды!$A$2:$AN$7500,MATCH(BU$3,Команды!$A$2:$A$7500,0),$E26+2)=Команды!$AJ$17,TRUE,FALSE),,IF(INDEX(Команды!$A$2:$AN$7500,MATCH(BU$3,Команды!$A$2:$A$7500,0),$E26+2)=Команды!$AJ$18,TRUE,FALSE),,IF(INDEX(Команды!$A$2:$AN$7500,MATCH(BU$3,Команды!$A$2:$A$7500,0),$E26+2)=Команды!$AJ$19,TRUE,FALSE)),INDEX(Команды!$AJ$2:$AK$19,MATCH(INDEX(Команды!$A$2:$AN$7500,MATCH(BU$3,Команды!$A$2:$A$7500,0),$E26+2),Команды!$AJ$2:$AJ$19,0),2),0)</f>
        <v>В</v>
      </c>
      <c r="BV26" s="175" t="str">
        <f>IF(OR(IF(INDEX(Команды!$A$2:$AN$7500,MATCH(BU$3,Команды!$A$2:$A$7500,0),$E26+2)=Команды!$AJ$2,TRUE,FALSE),IF(INDEX(Команды!$A$2:$AN$7500,MATCH(BU$3,Команды!$A$2:$A$7500,0),$E26+2)=Команды!$AJ$3,TRUE,FALSE),IF(INDEX(Команды!$A$2:$AN$7500,MATCH(BU$3,Команды!$A$2:$A$7500,0),$E26+2)=Команды!$AJ$4,TRUE,FALSE),IF(INDEX(Команды!$A$2:$AN$7500,MATCH(BU$3,Команды!$A$2:$A$7500,0),$E26+2)=Команды!$AJ$5,TRUE,FALSE),IF(INDEX(Команды!$A$2:$AN$7500,MATCH(BU$3,Команды!$A$2:$A$7500,0),$E26+2)=Команды!$AJ$6,TRUE,FALSE),IF(INDEX(Команды!$A$2:$AN$7500,MATCH(BU$3,Команды!$A$2:$A$7500,0),$E26+2)=Команды!$AJ$7,TRUE,FALSE),IF(INDEX(Команды!$A$2:$AN$7500,MATCH(BU$3,Команды!$A$2:$A$7500,0),$E26+2)=Команды!$AJ$8,TRUE,FALSE),IF(INDEX(Команды!$A$2:$AN$7500,MATCH(BU$3,Команды!$A$2:$A$7500,0),$E26+2)=Команды!$AJ$9,TRUE,FALSE),IF(INDEX(Команды!$A$2:$AN$7500,MATCH(BU$3,Команды!$A$2:$A$7500,0),$E26+2)=Команды!$AJ$10,TRUE,FALSE),IF(INDEX(Команды!$A$2:$AN$7500,MATCH(BU$3,Команды!$A$2:$A$7500,0),$E26+2)=Команды!$AJ$11,TRUE,FALSE),IF(INDEX(Команды!$A$2:$AN$7500,MATCH(BU$3,Команды!$A$2:$A$7500,0),$E26+2)=Команды!$AJ$12,TRUE,FALSE),IF(INDEX(Команды!$A$2:$AN$7500,MATCH(BU$3,Команды!$A$2:$A$7500,0),$E26+2)=Команды!$AJ$13,TRUE,FALSE),IF(INDEX(Команды!$A$2:$AN$7500,MATCH(BU$3,Команды!$A$2:$A$7500,0),$E26+2)=Команды!$AJ$14,TRUE,FALSE),IF(INDEX(Команды!$A$2:$AN$7500,MATCH(BU$3,Команды!$A$2:$A$7500,0),$E26+2)=Команды!$AJ$15,TRUE,FALSE),IF(INDEX(Команды!$A$2:$AN$7500,MATCH(BU$3,Команды!$A$2:$A$7500,0),$E26+2)=Команды!$AJ$16,TRUE,FALSE),IF(INDEX(Команды!$A$2:$AN$7500,MATCH(BU$3,Команды!$A$2:$A$7500,0),$E26+2)=Команды!$AJ$17,TRUE,FALSE),IF(INDEX(Команды!$A$2:$AN$7500,MATCH(BU$3,Команды!$A$2:$A$7500,0),$E26+2)=Команды!$AJ$18,TRUE,FALSE),IF(INDEX(Команды!$A$2:$AN$7500,MATCH(BU$3,Команды!$A$2:$A$7500,0),$E26+2)=Команды!$AJ$19,TRUE,FALSE)),INDEX(Команды!$AJ$2:$AL$19,MATCH(INDEX(Команды!$A$2:$AN$7500,MATCH(BU$3,Команды!$A$2:$A$7500,0),$E26+2),Команды!$AJ$2:$AJ$19,0),3),0)</f>
        <v>В</v>
      </c>
      <c r="BW26" s="342"/>
      <c r="BX26" s="174" t="str">
        <f>IF(OR(IF(INDEX(Команды!$A$2:$AN$7500,MATCH(BX$3,Команды!$A$2:$A$7500,0),$E26+2)=Команды!$AJ$2,TRUE,FALSE),IF(INDEX(Команды!$A$2:$AN$7500,MATCH(BX$3,Команды!$A$2:$A$7500,0),$E26+2)=Команды!$AJ$3,TRUE,FALSE),IF(INDEX(Команды!$A$2:$AN$7500,MATCH(BX$3,Команды!$A$2:$A$7500,0),$E26+2)=Команды!$AJ$4,TRUE,FALSE),IF(INDEX(Команды!$A$2:$AN$7500,MATCH(BX$3,Команды!$A$2:$A$7500,0),$E26+2)=Команды!$AJ$5,TRUE,FALSE),IF(INDEX(Команды!$A$2:$AN$7500,MATCH(BX$3,Команды!$A$2:$A$7500,0),$E26+2)=Команды!$AJ$6,TRUE,FALSE),IF(INDEX(Команды!$A$2:$AN$7500,MATCH(BX$3,Команды!$A$2:$A$7500,0),$E26+2)=Команды!$AJ$7,TRUE,FALSE),IF(INDEX(Команды!$A$2:$AN$7500,MATCH(BX$3,Команды!$A$2:$A$7500,0),$E26+2)=Команды!$AJ$8,TRUE,FALSE),IF(INDEX(Команды!$A$2:$AN$7500,MATCH(BX$3,Команды!$A$2:$A$7500,0),$E26+2)=Команды!$AJ$9,TRUE,FALSE),IF(INDEX(Команды!$A$2:$AN$7500,MATCH(BX$3,Команды!$A$2:$A$7500,0),$E26+2)=Команды!$AJ$10,TRUE,FALSE),IF(INDEX(Команды!$A$2:$AN$7500,MATCH(BX$3,Команды!$A$2:$A$7500,0),$E26+2)=Команды!$AJ$11,TRUE,FALSE),IF(INDEX(Команды!$A$2:$AN$7500,MATCH(BX$3,Команды!$A$2:$A$7500,0),$E26+2)=Команды!$AJ$12,TRUE,FALSE),IF(INDEX(Команды!$A$2:$AN$7500,MATCH(BX$3,Команды!$A$2:$A$7500,0),$E26+2)=Команды!$AJ$13,TRUE,FALSE),IF(INDEX(Команды!$A$2:$AN$7500,MATCH(BX$3,Команды!$A$2:$A$7500,0),$E26+2)=Команды!$AJ$14,TRUE,FALSE),IF(INDEX(Команды!$A$2:$AN$7500,MATCH(BX$3,Команды!$A$2:$A$7500,0),$E26+2)=Команды!$AJ$15,TRUE,FALSE),IF(INDEX(Команды!$A$2:$AN$7500,MATCH(BX$3,Команды!$A$2:$A$7500,0),$E26+2)=Команды!$AJ$16,TRUE,FALSE),,IF(INDEX(Команды!$A$2:$AN$7500,MATCH(BX$3,Команды!$A$2:$A$7500,0),$E26+2)=Команды!$AJ$17,TRUE,FALSE),,IF(INDEX(Команды!$A$2:$AN$7500,MATCH(BX$3,Команды!$A$2:$A$7500,0),$E26+2)=Команды!$AJ$18,TRUE,FALSE),,IF(INDEX(Команды!$A$2:$AN$7500,MATCH(BX$3,Команды!$A$2:$A$7500,0),$E26+2)=Команды!$AJ$19,TRUE,FALSE)),INDEX(Команды!$AJ$2:$AK$19,MATCH(INDEX(Команды!$A$2:$AN$7500,MATCH(BX$3,Команды!$A$2:$A$7500,0),$E26+2),Команды!$AJ$2:$AJ$19,0),2),0)</f>
        <v>В</v>
      </c>
      <c r="BY26" s="175" t="str">
        <f>IF(OR(IF(INDEX(Команды!$A$2:$AN$7500,MATCH(BX$3,Команды!$A$2:$A$7500,0),$E26+2)=Команды!$AJ$2,TRUE,FALSE),IF(INDEX(Команды!$A$2:$AN$7500,MATCH(BX$3,Команды!$A$2:$A$7500,0),$E26+2)=Команды!$AJ$3,TRUE,FALSE),IF(INDEX(Команды!$A$2:$AN$7500,MATCH(BX$3,Команды!$A$2:$A$7500,0),$E26+2)=Команды!$AJ$4,TRUE,FALSE),IF(INDEX(Команды!$A$2:$AN$7500,MATCH(BX$3,Команды!$A$2:$A$7500,0),$E26+2)=Команды!$AJ$5,TRUE,FALSE),IF(INDEX(Команды!$A$2:$AN$7500,MATCH(BX$3,Команды!$A$2:$A$7500,0),$E26+2)=Команды!$AJ$6,TRUE,FALSE),IF(INDEX(Команды!$A$2:$AN$7500,MATCH(BX$3,Команды!$A$2:$A$7500,0),$E26+2)=Команды!$AJ$7,TRUE,FALSE),IF(INDEX(Команды!$A$2:$AN$7500,MATCH(BX$3,Команды!$A$2:$A$7500,0),$E26+2)=Команды!$AJ$8,TRUE,FALSE),IF(INDEX(Команды!$A$2:$AN$7500,MATCH(BX$3,Команды!$A$2:$A$7500,0),$E26+2)=Команды!$AJ$9,TRUE,FALSE),IF(INDEX(Команды!$A$2:$AN$7500,MATCH(BX$3,Команды!$A$2:$A$7500,0),$E26+2)=Команды!$AJ$10,TRUE,FALSE),IF(INDEX(Команды!$A$2:$AN$7500,MATCH(BX$3,Команды!$A$2:$A$7500,0),$E26+2)=Команды!$AJ$11,TRUE,FALSE),IF(INDEX(Команды!$A$2:$AN$7500,MATCH(BX$3,Команды!$A$2:$A$7500,0),$E26+2)=Команды!$AJ$12,TRUE,FALSE),IF(INDEX(Команды!$A$2:$AN$7500,MATCH(BX$3,Команды!$A$2:$A$7500,0),$E26+2)=Команды!$AJ$13,TRUE,FALSE),IF(INDEX(Команды!$A$2:$AN$7500,MATCH(BX$3,Команды!$A$2:$A$7500,0),$E26+2)=Команды!$AJ$14,TRUE,FALSE),IF(INDEX(Команды!$A$2:$AN$7500,MATCH(BX$3,Команды!$A$2:$A$7500,0),$E26+2)=Команды!$AJ$15,TRUE,FALSE),IF(INDEX(Команды!$A$2:$AN$7500,MATCH(BX$3,Команды!$A$2:$A$7500,0),$E26+2)=Команды!$AJ$16,TRUE,FALSE),IF(INDEX(Команды!$A$2:$AN$7500,MATCH(BX$3,Команды!$A$2:$A$7500,0),$E26+2)=Команды!$AJ$17,TRUE,FALSE),IF(INDEX(Команды!$A$2:$AN$7500,MATCH(BX$3,Команды!$A$2:$A$7500,0),$E26+2)=Команды!$AJ$18,TRUE,FALSE),IF(INDEX(Команды!$A$2:$AN$7500,MATCH(BX$3,Команды!$A$2:$A$7500,0),$E26+2)=Команды!$AJ$19,TRUE,FALSE)),INDEX(Команды!$AJ$2:$AL$19,MATCH(INDEX(Команды!$A$2:$AN$7500,MATCH(BX$3,Команды!$A$2:$A$7500,0),$E26+2),Команды!$AJ$2:$AJ$19,0),3),0)</f>
        <v>В</v>
      </c>
      <c r="BZ26" s="342"/>
      <c r="CA26" s="174">
        <f>IF(OR(IF(INDEX(Команды!$A$2:$AN$7500,MATCH(CA$3,Команды!$A$2:$A$7500,0),$E26+2)=Команды!$AJ$2,TRUE,FALSE),IF(INDEX(Команды!$A$2:$AN$7500,MATCH(CA$3,Команды!$A$2:$A$7500,0),$E26+2)=Команды!$AJ$3,TRUE,FALSE),IF(INDEX(Команды!$A$2:$AN$7500,MATCH(CA$3,Команды!$A$2:$A$7500,0),$E26+2)=Команды!$AJ$4,TRUE,FALSE),IF(INDEX(Команды!$A$2:$AN$7500,MATCH(CA$3,Команды!$A$2:$A$7500,0),$E26+2)=Команды!$AJ$5,TRUE,FALSE),IF(INDEX(Команды!$A$2:$AN$7500,MATCH(CA$3,Команды!$A$2:$A$7500,0),$E26+2)=Команды!$AJ$6,TRUE,FALSE),IF(INDEX(Команды!$A$2:$AN$7500,MATCH(CA$3,Команды!$A$2:$A$7500,0),$E26+2)=Команды!$AJ$7,TRUE,FALSE),IF(INDEX(Команды!$A$2:$AN$7500,MATCH(CA$3,Команды!$A$2:$A$7500,0),$E26+2)=Команды!$AJ$8,TRUE,FALSE),IF(INDEX(Команды!$A$2:$AN$7500,MATCH(CA$3,Команды!$A$2:$A$7500,0),$E26+2)=Команды!$AJ$9,TRUE,FALSE),IF(INDEX(Команды!$A$2:$AN$7500,MATCH(CA$3,Команды!$A$2:$A$7500,0),$E26+2)=Команды!$AJ$10,TRUE,FALSE),IF(INDEX(Команды!$A$2:$AN$7500,MATCH(CA$3,Команды!$A$2:$A$7500,0),$E26+2)=Команды!$AJ$11,TRUE,FALSE),IF(INDEX(Команды!$A$2:$AN$7500,MATCH(CA$3,Команды!$A$2:$A$7500,0),$E26+2)=Команды!$AJ$12,TRUE,FALSE),IF(INDEX(Команды!$A$2:$AN$7500,MATCH(CA$3,Команды!$A$2:$A$7500,0),$E26+2)=Команды!$AJ$13,TRUE,FALSE),IF(INDEX(Команды!$A$2:$AN$7500,MATCH(CA$3,Команды!$A$2:$A$7500,0),$E26+2)=Команды!$AJ$14,TRUE,FALSE),IF(INDEX(Команды!$A$2:$AN$7500,MATCH(CA$3,Команды!$A$2:$A$7500,0),$E26+2)=Команды!$AJ$15,TRUE,FALSE),IF(INDEX(Команды!$A$2:$AN$7500,MATCH(CA$3,Команды!$A$2:$A$7500,0),$E26+2)=Команды!$AJ$16,TRUE,FALSE),,IF(INDEX(Команды!$A$2:$AN$7500,MATCH(CA$3,Команды!$A$2:$A$7500,0),$E26+2)=Команды!$AJ$17,TRUE,FALSE),,IF(INDEX(Команды!$A$2:$AN$7500,MATCH(CA$3,Команды!$A$2:$A$7500,0),$E26+2)=Команды!$AJ$18,TRUE,FALSE),,IF(INDEX(Команды!$A$2:$AN$7500,MATCH(CA$3,Команды!$A$2:$A$7500,0),$E26+2)=Команды!$AJ$19,TRUE,FALSE)),INDEX(Команды!$AJ$2:$AK$19,MATCH(INDEX(Команды!$A$2:$AN$7500,MATCH(CA$3,Команды!$A$2:$A$7500,0),$E26+2),Команды!$AJ$2:$AJ$19,0),2),0)</f>
        <v>0.3125</v>
      </c>
      <c r="CB26" s="175">
        <f>IF(OR(IF(INDEX(Команды!$A$2:$AN$7500,MATCH(CA$3,Команды!$A$2:$A$7500,0),$E26+2)=Команды!$AJ$2,TRUE,FALSE),IF(INDEX(Команды!$A$2:$AN$7500,MATCH(CA$3,Команды!$A$2:$A$7500,0),$E26+2)=Команды!$AJ$3,TRUE,FALSE),IF(INDEX(Команды!$A$2:$AN$7500,MATCH(CA$3,Команды!$A$2:$A$7500,0),$E26+2)=Команды!$AJ$4,TRUE,FALSE),IF(INDEX(Команды!$A$2:$AN$7500,MATCH(CA$3,Команды!$A$2:$A$7500,0),$E26+2)=Команды!$AJ$5,TRUE,FALSE),IF(INDEX(Команды!$A$2:$AN$7500,MATCH(CA$3,Команды!$A$2:$A$7500,0),$E26+2)=Команды!$AJ$6,TRUE,FALSE),IF(INDEX(Команды!$A$2:$AN$7500,MATCH(CA$3,Команды!$A$2:$A$7500,0),$E26+2)=Команды!$AJ$7,TRUE,FALSE),IF(INDEX(Команды!$A$2:$AN$7500,MATCH(CA$3,Команды!$A$2:$A$7500,0),$E26+2)=Команды!$AJ$8,TRUE,FALSE),IF(INDEX(Команды!$A$2:$AN$7500,MATCH(CA$3,Команды!$A$2:$A$7500,0),$E26+2)=Команды!$AJ$9,TRUE,FALSE),IF(INDEX(Команды!$A$2:$AN$7500,MATCH(CA$3,Команды!$A$2:$A$7500,0),$E26+2)=Команды!$AJ$10,TRUE,FALSE),IF(INDEX(Команды!$A$2:$AN$7500,MATCH(CA$3,Команды!$A$2:$A$7500,0),$E26+2)=Команды!$AJ$11,TRUE,FALSE),IF(INDEX(Команды!$A$2:$AN$7500,MATCH(CA$3,Команды!$A$2:$A$7500,0),$E26+2)=Команды!$AJ$12,TRUE,FALSE),IF(INDEX(Команды!$A$2:$AN$7500,MATCH(CA$3,Команды!$A$2:$A$7500,0),$E26+2)=Команды!$AJ$13,TRUE,FALSE),IF(INDEX(Команды!$A$2:$AN$7500,MATCH(CA$3,Команды!$A$2:$A$7500,0),$E26+2)=Команды!$AJ$14,TRUE,FALSE),IF(INDEX(Команды!$A$2:$AN$7500,MATCH(CA$3,Команды!$A$2:$A$7500,0),$E26+2)=Команды!$AJ$15,TRUE,FALSE),IF(INDEX(Команды!$A$2:$AN$7500,MATCH(CA$3,Команды!$A$2:$A$7500,0),$E26+2)=Команды!$AJ$16,TRUE,FALSE),IF(INDEX(Команды!$A$2:$AN$7500,MATCH(CA$3,Команды!$A$2:$A$7500,0),$E26+2)=Команды!$AJ$17,TRUE,FALSE),IF(INDEX(Команды!$A$2:$AN$7500,MATCH(CA$3,Команды!$A$2:$A$7500,0),$E26+2)=Команды!$AJ$18,TRUE,FALSE),IF(INDEX(Команды!$A$2:$AN$7500,MATCH(CA$3,Команды!$A$2:$A$7500,0),$E26+2)=Команды!$AJ$19,TRUE,FALSE)),INDEX(Команды!$AJ$2:$AL$19,MATCH(INDEX(Команды!$A$2:$AN$7500,MATCH(CA$3,Команды!$A$2:$A$7500,0),$E26+2),Команды!$AJ$2:$AJ$19,0),3),0)</f>
        <v>0.6875</v>
      </c>
      <c r="CC26" s="342"/>
      <c r="CD26" s="174">
        <f>IF(OR(IF(INDEX(Команды!$A$2:$AN$7500,MATCH(CD$3,Команды!$A$2:$A$7500,0),$E26+2)=Команды!$AJ$2,TRUE,FALSE),IF(INDEX(Команды!$A$2:$AN$7500,MATCH(CD$3,Команды!$A$2:$A$7500,0),$E26+2)=Команды!$AJ$3,TRUE,FALSE),IF(INDEX(Команды!$A$2:$AN$7500,MATCH(CD$3,Команды!$A$2:$A$7500,0),$E26+2)=Команды!$AJ$4,TRUE,FALSE),IF(INDEX(Команды!$A$2:$AN$7500,MATCH(CD$3,Команды!$A$2:$A$7500,0),$E26+2)=Команды!$AJ$5,TRUE,FALSE),IF(INDEX(Команды!$A$2:$AN$7500,MATCH(CD$3,Команды!$A$2:$A$7500,0),$E26+2)=Команды!$AJ$6,TRUE,FALSE),IF(INDEX(Команды!$A$2:$AN$7500,MATCH(CD$3,Команды!$A$2:$A$7500,0),$E26+2)=Команды!$AJ$7,TRUE,FALSE),IF(INDEX(Команды!$A$2:$AN$7500,MATCH(CD$3,Команды!$A$2:$A$7500,0),$E26+2)=Команды!$AJ$8,TRUE,FALSE),IF(INDEX(Команды!$A$2:$AN$7500,MATCH(CD$3,Команды!$A$2:$A$7500,0),$E26+2)=Команды!$AJ$9,TRUE,FALSE),IF(INDEX(Команды!$A$2:$AN$7500,MATCH(CD$3,Команды!$A$2:$A$7500,0),$E26+2)=Команды!$AJ$10,TRUE,FALSE),IF(INDEX(Команды!$A$2:$AN$7500,MATCH(CD$3,Команды!$A$2:$A$7500,0),$E26+2)=Команды!$AJ$11,TRUE,FALSE),IF(INDEX(Команды!$A$2:$AN$7500,MATCH(CD$3,Команды!$A$2:$A$7500,0),$E26+2)=Команды!$AJ$12,TRUE,FALSE),IF(INDEX(Команды!$A$2:$AN$7500,MATCH(CD$3,Команды!$A$2:$A$7500,0),$E26+2)=Команды!$AJ$13,TRUE,FALSE),IF(INDEX(Команды!$A$2:$AN$7500,MATCH(CD$3,Команды!$A$2:$A$7500,0),$E26+2)=Команды!$AJ$14,TRUE,FALSE),IF(INDEX(Команды!$A$2:$AN$7500,MATCH(CD$3,Команды!$A$2:$A$7500,0),$E26+2)=Команды!$AJ$15,TRUE,FALSE),IF(INDEX(Команды!$A$2:$AN$7500,MATCH(CD$3,Команды!$A$2:$A$7500,0),$E26+2)=Команды!$AJ$16,TRUE,FALSE),,IF(INDEX(Команды!$A$2:$AN$7500,MATCH(CD$3,Команды!$A$2:$A$7500,0),$E26+2)=Команды!$AJ$17,TRUE,FALSE),,IF(INDEX(Команды!$A$2:$AN$7500,MATCH(CD$3,Команды!$A$2:$A$7500,0),$E26+2)=Команды!$AJ$18,TRUE,FALSE),,IF(INDEX(Команды!$A$2:$AN$7500,MATCH(CD$3,Команды!$A$2:$A$7500,0),$E26+2)=Команды!$AJ$19,TRUE,FALSE)),INDEX(Команды!$AJ$2:$AK$19,MATCH(INDEX(Команды!$A$2:$AN$7500,MATCH(CD$3,Команды!$A$2:$A$7500,0),$E26+2),Команды!$AJ$2:$AJ$19,0),2),0)</f>
        <v>0.3125</v>
      </c>
      <c r="CE26" s="175">
        <f>IF(OR(IF(INDEX(Команды!$A$2:$AN$7500,MATCH(CD$3,Команды!$A$2:$A$7500,0),$E26+2)=Команды!$AJ$2,TRUE,FALSE),IF(INDEX(Команды!$A$2:$AN$7500,MATCH(CD$3,Команды!$A$2:$A$7500,0),$E26+2)=Команды!$AJ$3,TRUE,FALSE),IF(INDEX(Команды!$A$2:$AN$7500,MATCH(CD$3,Команды!$A$2:$A$7500,0),$E26+2)=Команды!$AJ$4,TRUE,FALSE),IF(INDEX(Команды!$A$2:$AN$7500,MATCH(CD$3,Команды!$A$2:$A$7500,0),$E26+2)=Команды!$AJ$5,TRUE,FALSE),IF(INDEX(Команды!$A$2:$AN$7500,MATCH(CD$3,Команды!$A$2:$A$7500,0),$E26+2)=Команды!$AJ$6,TRUE,FALSE),IF(INDEX(Команды!$A$2:$AN$7500,MATCH(CD$3,Команды!$A$2:$A$7500,0),$E26+2)=Команды!$AJ$7,TRUE,FALSE),IF(INDEX(Команды!$A$2:$AN$7500,MATCH(CD$3,Команды!$A$2:$A$7500,0),$E26+2)=Команды!$AJ$8,TRUE,FALSE),IF(INDEX(Команды!$A$2:$AN$7500,MATCH(CD$3,Команды!$A$2:$A$7500,0),$E26+2)=Команды!$AJ$9,TRUE,FALSE),IF(INDEX(Команды!$A$2:$AN$7500,MATCH(CD$3,Команды!$A$2:$A$7500,0),$E26+2)=Команды!$AJ$10,TRUE,FALSE),IF(INDEX(Команды!$A$2:$AN$7500,MATCH(CD$3,Команды!$A$2:$A$7500,0),$E26+2)=Команды!$AJ$11,TRUE,FALSE),IF(INDEX(Команды!$A$2:$AN$7500,MATCH(CD$3,Команды!$A$2:$A$7500,0),$E26+2)=Команды!$AJ$12,TRUE,FALSE),IF(INDEX(Команды!$A$2:$AN$7500,MATCH(CD$3,Команды!$A$2:$A$7500,0),$E26+2)=Команды!$AJ$13,TRUE,FALSE),IF(INDEX(Команды!$A$2:$AN$7500,MATCH(CD$3,Команды!$A$2:$A$7500,0),$E26+2)=Команды!$AJ$14,TRUE,FALSE),IF(INDEX(Команды!$A$2:$AN$7500,MATCH(CD$3,Команды!$A$2:$A$7500,0),$E26+2)=Команды!$AJ$15,TRUE,FALSE),IF(INDEX(Команды!$A$2:$AN$7500,MATCH(CD$3,Команды!$A$2:$A$7500,0),$E26+2)=Команды!$AJ$16,TRUE,FALSE),IF(INDEX(Команды!$A$2:$AN$7500,MATCH(CD$3,Команды!$A$2:$A$7500,0),$E26+2)=Команды!$AJ$17,TRUE,FALSE),IF(INDEX(Команды!$A$2:$AN$7500,MATCH(CD$3,Команды!$A$2:$A$7500,0),$E26+2)=Команды!$AJ$18,TRUE,FALSE),IF(INDEX(Команды!$A$2:$AN$7500,MATCH(CD$3,Команды!$A$2:$A$7500,0),$E26+2)=Команды!$AJ$19,TRUE,FALSE)),INDEX(Команды!$AJ$2:$AL$19,MATCH(INDEX(Команды!$A$2:$AN$7500,MATCH(CD$3,Команды!$A$2:$A$7500,0),$E26+2),Команды!$AJ$2:$AJ$19,0),3),0)</f>
        <v>0.6875</v>
      </c>
      <c r="CF26" s="342"/>
      <c r="CG26" s="174">
        <f>IF(OR(IF(INDEX(Команды!$A$2:$AN$7500,MATCH(CG$3,Команды!$A$2:$A$7500,0),$E26+2)=Команды!$AJ$2,TRUE,FALSE),IF(INDEX(Команды!$A$2:$AN$7500,MATCH(CG$3,Команды!$A$2:$A$7500,0),$E26+2)=Команды!$AJ$3,TRUE,FALSE),IF(INDEX(Команды!$A$2:$AN$7500,MATCH(CG$3,Команды!$A$2:$A$7500,0),$E26+2)=Команды!$AJ$4,TRUE,FALSE),IF(INDEX(Команды!$A$2:$AN$7500,MATCH(CG$3,Команды!$A$2:$A$7500,0),$E26+2)=Команды!$AJ$5,TRUE,FALSE),IF(INDEX(Команды!$A$2:$AN$7500,MATCH(CG$3,Команды!$A$2:$A$7500,0),$E26+2)=Команды!$AJ$6,TRUE,FALSE),IF(INDEX(Команды!$A$2:$AN$7500,MATCH(CG$3,Команды!$A$2:$A$7500,0),$E26+2)=Команды!$AJ$7,TRUE,FALSE),IF(INDEX(Команды!$A$2:$AN$7500,MATCH(CG$3,Команды!$A$2:$A$7500,0),$E26+2)=Команды!$AJ$8,TRUE,FALSE),IF(INDEX(Команды!$A$2:$AN$7500,MATCH(CG$3,Команды!$A$2:$A$7500,0),$E26+2)=Команды!$AJ$9,TRUE,FALSE),IF(INDEX(Команды!$A$2:$AN$7500,MATCH(CG$3,Команды!$A$2:$A$7500,0),$E26+2)=Команды!$AJ$10,TRUE,FALSE),IF(INDEX(Команды!$A$2:$AN$7500,MATCH(CG$3,Команды!$A$2:$A$7500,0),$E26+2)=Команды!$AJ$11,TRUE,FALSE),IF(INDEX(Команды!$A$2:$AN$7500,MATCH(CG$3,Команды!$A$2:$A$7500,0),$E26+2)=Команды!$AJ$12,TRUE,FALSE),IF(INDEX(Команды!$A$2:$AN$7500,MATCH(CG$3,Команды!$A$2:$A$7500,0),$E26+2)=Команды!$AJ$13,TRUE,FALSE),IF(INDEX(Команды!$A$2:$AN$7500,MATCH(CG$3,Команды!$A$2:$A$7500,0),$E26+2)=Команды!$AJ$14,TRUE,FALSE),IF(INDEX(Команды!$A$2:$AN$7500,MATCH(CG$3,Команды!$A$2:$A$7500,0),$E26+2)=Команды!$AJ$15,TRUE,FALSE),IF(INDEX(Команды!$A$2:$AN$7500,MATCH(CG$3,Команды!$A$2:$A$7500,0),$E26+2)=Команды!$AJ$16,TRUE,FALSE),,IF(INDEX(Команды!$A$2:$AN$7500,MATCH(CG$3,Команды!$A$2:$A$7500,0),$E26+2)=Команды!$AJ$17,TRUE,FALSE),,IF(INDEX(Команды!$A$2:$AN$7500,MATCH(CG$3,Команды!$A$2:$A$7500,0),$E26+2)=Команды!$AJ$18,TRUE,FALSE),,IF(INDEX(Команды!$A$2:$AN$7500,MATCH(CG$3,Команды!$A$2:$A$7500,0),$E26+2)=Команды!$AJ$19,TRUE,FALSE)),INDEX(Команды!$AJ$2:$AK$19,MATCH(INDEX(Команды!$A$2:$AN$7500,MATCH(CG$3,Команды!$A$2:$A$7500,0),$E26+2),Команды!$AJ$2:$AJ$19,0),2),0)</f>
        <v>0.41666666666666669</v>
      </c>
      <c r="CH26" s="175">
        <f>IF(OR(IF(INDEX(Команды!$A$2:$AN$7500,MATCH(CG$3,Команды!$A$2:$A$7500,0),$E26+2)=Команды!$AJ$2,TRUE,FALSE),IF(INDEX(Команды!$A$2:$AN$7500,MATCH(CG$3,Команды!$A$2:$A$7500,0),$E26+2)=Команды!$AJ$3,TRUE,FALSE),IF(INDEX(Команды!$A$2:$AN$7500,MATCH(CG$3,Команды!$A$2:$A$7500,0),$E26+2)=Команды!$AJ$4,TRUE,FALSE),IF(INDEX(Команды!$A$2:$AN$7500,MATCH(CG$3,Команды!$A$2:$A$7500,0),$E26+2)=Команды!$AJ$5,TRUE,FALSE),IF(INDEX(Команды!$A$2:$AN$7500,MATCH(CG$3,Команды!$A$2:$A$7500,0),$E26+2)=Команды!$AJ$6,TRUE,FALSE),IF(INDEX(Команды!$A$2:$AN$7500,MATCH(CG$3,Команды!$A$2:$A$7500,0),$E26+2)=Команды!$AJ$7,TRUE,FALSE),IF(INDEX(Команды!$A$2:$AN$7500,MATCH(CG$3,Команды!$A$2:$A$7500,0),$E26+2)=Команды!$AJ$8,TRUE,FALSE),IF(INDEX(Команды!$A$2:$AN$7500,MATCH(CG$3,Команды!$A$2:$A$7500,0),$E26+2)=Команды!$AJ$9,TRUE,FALSE),IF(INDEX(Команды!$A$2:$AN$7500,MATCH(CG$3,Команды!$A$2:$A$7500,0),$E26+2)=Команды!$AJ$10,TRUE,FALSE),IF(INDEX(Команды!$A$2:$AN$7500,MATCH(CG$3,Команды!$A$2:$A$7500,0),$E26+2)=Команды!$AJ$11,TRUE,FALSE),IF(INDEX(Команды!$A$2:$AN$7500,MATCH(CG$3,Команды!$A$2:$A$7500,0),$E26+2)=Команды!$AJ$12,TRUE,FALSE),IF(INDEX(Команды!$A$2:$AN$7500,MATCH(CG$3,Команды!$A$2:$A$7500,0),$E26+2)=Команды!$AJ$13,TRUE,FALSE),IF(INDEX(Команды!$A$2:$AN$7500,MATCH(CG$3,Команды!$A$2:$A$7500,0),$E26+2)=Команды!$AJ$14,TRUE,FALSE),IF(INDEX(Команды!$A$2:$AN$7500,MATCH(CG$3,Команды!$A$2:$A$7500,0),$E26+2)=Команды!$AJ$15,TRUE,FALSE),IF(INDEX(Команды!$A$2:$AN$7500,MATCH(CG$3,Команды!$A$2:$A$7500,0),$E26+2)=Команды!$AJ$16,TRUE,FALSE),IF(INDEX(Команды!$A$2:$AN$7500,MATCH(CG$3,Команды!$A$2:$A$7500,0),$E26+2)=Команды!$AJ$17,TRUE,FALSE),IF(INDEX(Команды!$A$2:$AN$7500,MATCH(CG$3,Команды!$A$2:$A$7500,0),$E26+2)=Команды!$AJ$18,TRUE,FALSE),IF(INDEX(Команды!$A$2:$AN$7500,MATCH(CG$3,Команды!$A$2:$A$7500,0),$E26+2)=Команды!$AJ$19,TRUE,FALSE)),INDEX(Команды!$AJ$2:$AL$19,MATCH(INDEX(Команды!$A$2:$AN$7500,MATCH(CG$3,Команды!$A$2:$A$7500,0),$E26+2),Команды!$AJ$2:$AJ$19,0),3),0)</f>
        <v>0.79166666666666663</v>
      </c>
      <c r="CI26" s="342"/>
      <c r="CJ26" s="174">
        <f>IF(OR(IF(INDEX(Команды!$A$2:$AN$7500,MATCH(CJ$3,Команды!$A$2:$A$7500,0),$E26+2)=Команды!$AJ$2,TRUE,FALSE),IF(INDEX(Команды!$A$2:$AN$7500,MATCH(CJ$3,Команды!$A$2:$A$7500,0),$E26+2)=Команды!$AJ$3,TRUE,FALSE),IF(INDEX(Команды!$A$2:$AN$7500,MATCH(CJ$3,Команды!$A$2:$A$7500,0),$E26+2)=Команды!$AJ$4,TRUE,FALSE),IF(INDEX(Команды!$A$2:$AN$7500,MATCH(CJ$3,Команды!$A$2:$A$7500,0),$E26+2)=Команды!$AJ$5,TRUE,FALSE),IF(INDEX(Команды!$A$2:$AN$7500,MATCH(CJ$3,Команды!$A$2:$A$7500,0),$E26+2)=Команды!$AJ$6,TRUE,FALSE),IF(INDEX(Команды!$A$2:$AN$7500,MATCH(CJ$3,Команды!$A$2:$A$7500,0),$E26+2)=Команды!$AJ$7,TRUE,FALSE),IF(INDEX(Команды!$A$2:$AN$7500,MATCH(CJ$3,Команды!$A$2:$A$7500,0),$E26+2)=Команды!$AJ$8,TRUE,FALSE),IF(INDEX(Команды!$A$2:$AN$7500,MATCH(CJ$3,Команды!$A$2:$A$7500,0),$E26+2)=Команды!$AJ$9,TRUE,FALSE),IF(INDEX(Команды!$A$2:$AN$7500,MATCH(CJ$3,Команды!$A$2:$A$7500,0),$E26+2)=Команды!$AJ$10,TRUE,FALSE),IF(INDEX(Команды!$A$2:$AN$7500,MATCH(CJ$3,Команды!$A$2:$A$7500,0),$E26+2)=Команды!$AJ$11,TRUE,FALSE),IF(INDEX(Команды!$A$2:$AN$7500,MATCH(CJ$3,Команды!$A$2:$A$7500,0),$E26+2)=Команды!$AJ$12,TRUE,FALSE),IF(INDEX(Команды!$A$2:$AN$7500,MATCH(CJ$3,Команды!$A$2:$A$7500,0),$E26+2)=Команды!$AJ$13,TRUE,FALSE),IF(INDEX(Команды!$A$2:$AN$7500,MATCH(CJ$3,Команды!$A$2:$A$7500,0),$E26+2)=Команды!$AJ$14,TRUE,FALSE),IF(INDEX(Команды!$A$2:$AN$7500,MATCH(CJ$3,Команды!$A$2:$A$7500,0),$E26+2)=Команды!$AJ$15,TRUE,FALSE),IF(INDEX(Команды!$A$2:$AN$7500,MATCH(CJ$3,Команды!$A$2:$A$7500,0),$E26+2)=Команды!$AJ$16,TRUE,FALSE),,IF(INDEX(Команды!$A$2:$AN$7500,MATCH(CJ$3,Команды!$A$2:$A$7500,0),$E26+2)=Команды!$AJ$17,TRUE,FALSE),,IF(INDEX(Команды!$A$2:$AN$7500,MATCH(CJ$3,Команды!$A$2:$A$7500,0),$E26+2)=Команды!$AJ$18,TRUE,FALSE),,IF(INDEX(Команды!$A$2:$AN$7500,MATCH(CJ$3,Команды!$A$2:$A$7500,0),$E26+2)=Команды!$AJ$19,TRUE,FALSE)),INDEX(Команды!$AJ$2:$AK$19,MATCH(INDEX(Команды!$A$2:$AN$7500,MATCH(CJ$3,Команды!$A$2:$A$7500,0),$E26+2),Команды!$AJ$2:$AJ$19,0),2),0)</f>
        <v>0.625</v>
      </c>
      <c r="CK26" s="175">
        <f>IF(OR(IF(INDEX(Команды!$A$2:$AN$7500,MATCH(CJ$3,Команды!$A$2:$A$7500,0),$E26+2)=Команды!$AJ$2,TRUE,FALSE),IF(INDEX(Команды!$A$2:$AN$7500,MATCH(CJ$3,Команды!$A$2:$A$7500,0),$E26+2)=Команды!$AJ$3,TRUE,FALSE),IF(INDEX(Команды!$A$2:$AN$7500,MATCH(CJ$3,Команды!$A$2:$A$7500,0),$E26+2)=Команды!$AJ$4,TRUE,FALSE),IF(INDEX(Команды!$A$2:$AN$7500,MATCH(CJ$3,Команды!$A$2:$A$7500,0),$E26+2)=Команды!$AJ$5,TRUE,FALSE),IF(INDEX(Команды!$A$2:$AN$7500,MATCH(CJ$3,Команды!$A$2:$A$7500,0),$E26+2)=Команды!$AJ$6,TRUE,FALSE),IF(INDEX(Команды!$A$2:$AN$7500,MATCH(CJ$3,Команды!$A$2:$A$7500,0),$E26+2)=Команды!$AJ$7,TRUE,FALSE),IF(INDEX(Команды!$A$2:$AN$7500,MATCH(CJ$3,Команды!$A$2:$A$7500,0),$E26+2)=Команды!$AJ$8,TRUE,FALSE),IF(INDEX(Команды!$A$2:$AN$7500,MATCH(CJ$3,Команды!$A$2:$A$7500,0),$E26+2)=Команды!$AJ$9,TRUE,FALSE),IF(INDEX(Команды!$A$2:$AN$7500,MATCH(CJ$3,Команды!$A$2:$A$7500,0),$E26+2)=Команды!$AJ$10,TRUE,FALSE),IF(INDEX(Команды!$A$2:$AN$7500,MATCH(CJ$3,Команды!$A$2:$A$7500,0),$E26+2)=Команды!$AJ$11,TRUE,FALSE),IF(INDEX(Команды!$A$2:$AN$7500,MATCH(CJ$3,Команды!$A$2:$A$7500,0),$E26+2)=Команды!$AJ$12,TRUE,FALSE),IF(INDEX(Команды!$A$2:$AN$7500,MATCH(CJ$3,Команды!$A$2:$A$7500,0),$E26+2)=Команды!$AJ$13,TRUE,FALSE),IF(INDEX(Команды!$A$2:$AN$7500,MATCH(CJ$3,Команды!$A$2:$A$7500,0),$E26+2)=Команды!$AJ$14,TRUE,FALSE),IF(INDEX(Команды!$A$2:$AN$7500,MATCH(CJ$3,Команды!$A$2:$A$7500,0),$E26+2)=Команды!$AJ$15,TRUE,FALSE),IF(INDEX(Команды!$A$2:$AN$7500,MATCH(CJ$3,Команды!$A$2:$A$7500,0),$E26+2)=Команды!$AJ$16,TRUE,FALSE),IF(INDEX(Команды!$A$2:$AN$7500,MATCH(CJ$3,Команды!$A$2:$A$7500,0),$E26+2)=Команды!$AJ$17,TRUE,FALSE),IF(INDEX(Команды!$A$2:$AN$7500,MATCH(CJ$3,Команды!$A$2:$A$7500,0),$E26+2)=Команды!$AJ$18,TRUE,FALSE),IF(INDEX(Команды!$A$2:$AN$7500,MATCH(CJ$3,Команды!$A$2:$A$7500,0),$E26+2)=Команды!$AJ$19,TRUE,FALSE)),INDEX(Команды!$AJ$2:$AL$19,MATCH(INDEX(Команды!$A$2:$AN$7500,MATCH(CJ$3,Команды!$A$2:$A$7500,0),$E26+2),Команды!$AJ$2:$AJ$19,0),3),0)</f>
        <v>1</v>
      </c>
      <c r="CL26" s="342"/>
      <c r="CM26" s="174" t="str">
        <f>IF(OR(IF(INDEX(Команды!$A$2:$AN$7500,MATCH(CM$3,Команды!$A$2:$A$7500,0),$E26+2)=Команды!$AJ$2,TRUE,FALSE),IF(INDEX(Команды!$A$2:$AN$7500,MATCH(CM$3,Команды!$A$2:$A$7500,0),$E26+2)=Команды!$AJ$3,TRUE,FALSE),IF(INDEX(Команды!$A$2:$AN$7500,MATCH(CM$3,Команды!$A$2:$A$7500,0),$E26+2)=Команды!$AJ$4,TRUE,FALSE),IF(INDEX(Команды!$A$2:$AN$7500,MATCH(CM$3,Команды!$A$2:$A$7500,0),$E26+2)=Команды!$AJ$5,TRUE,FALSE),IF(INDEX(Команды!$A$2:$AN$7500,MATCH(CM$3,Команды!$A$2:$A$7500,0),$E26+2)=Команды!$AJ$6,TRUE,FALSE),IF(INDEX(Команды!$A$2:$AN$7500,MATCH(CM$3,Команды!$A$2:$A$7500,0),$E26+2)=Команды!$AJ$7,TRUE,FALSE),IF(INDEX(Команды!$A$2:$AN$7500,MATCH(CM$3,Команды!$A$2:$A$7500,0),$E26+2)=Команды!$AJ$8,TRUE,FALSE),IF(INDEX(Команды!$A$2:$AN$7500,MATCH(CM$3,Команды!$A$2:$A$7500,0),$E26+2)=Команды!$AJ$9,TRUE,FALSE),IF(INDEX(Команды!$A$2:$AN$7500,MATCH(CM$3,Команды!$A$2:$A$7500,0),$E26+2)=Команды!$AJ$10,TRUE,FALSE),IF(INDEX(Команды!$A$2:$AN$7500,MATCH(CM$3,Команды!$A$2:$A$7500,0),$E26+2)=Команды!$AJ$11,TRUE,FALSE),IF(INDEX(Команды!$A$2:$AN$7500,MATCH(CM$3,Команды!$A$2:$A$7500,0),$E26+2)=Команды!$AJ$12,TRUE,FALSE),IF(INDEX(Команды!$A$2:$AN$7500,MATCH(CM$3,Команды!$A$2:$A$7500,0),$E26+2)=Команды!$AJ$13,TRUE,FALSE),IF(INDEX(Команды!$A$2:$AN$7500,MATCH(CM$3,Команды!$A$2:$A$7500,0),$E26+2)=Команды!$AJ$14,TRUE,FALSE),IF(INDEX(Команды!$A$2:$AN$7500,MATCH(CM$3,Команды!$A$2:$A$7500,0),$E26+2)=Команды!$AJ$15,TRUE,FALSE),IF(INDEX(Команды!$A$2:$AN$7500,MATCH(CM$3,Команды!$A$2:$A$7500,0),$E26+2)=Команды!$AJ$16,TRUE,FALSE),,IF(INDEX(Команды!$A$2:$AN$7500,MATCH(CM$3,Команды!$A$2:$A$7500,0),$E26+2)=Команды!$AJ$17,TRUE,FALSE),,IF(INDEX(Команды!$A$2:$AN$7500,MATCH(CM$3,Команды!$A$2:$A$7500,0),$E26+2)=Команды!$AJ$18,TRUE,FALSE),,IF(INDEX(Команды!$A$2:$AN$7500,MATCH(CM$3,Команды!$A$2:$A$7500,0),$E26+2)=Команды!$AJ$19,TRUE,FALSE)),INDEX(Команды!$AJ$2:$AK$19,MATCH(INDEX(Команды!$A$2:$AN$7500,MATCH(CM$3,Команды!$A$2:$A$7500,0),$E26+2),Команды!$AJ$2:$AJ$19,0),2),0)</f>
        <v>В</v>
      </c>
      <c r="CN26" s="175" t="str">
        <f>IF(OR(IF(INDEX(Команды!$A$2:$AN$7500,MATCH(CM$3,Команды!$A$2:$A$7500,0),$E26+2)=Команды!$AJ$2,TRUE,FALSE),IF(INDEX(Команды!$A$2:$AN$7500,MATCH(CM$3,Команды!$A$2:$A$7500,0),$E26+2)=Команды!$AJ$3,TRUE,FALSE),IF(INDEX(Команды!$A$2:$AN$7500,MATCH(CM$3,Команды!$A$2:$A$7500,0),$E26+2)=Команды!$AJ$4,TRUE,FALSE),IF(INDEX(Команды!$A$2:$AN$7500,MATCH(CM$3,Команды!$A$2:$A$7500,0),$E26+2)=Команды!$AJ$5,TRUE,FALSE),IF(INDEX(Команды!$A$2:$AN$7500,MATCH(CM$3,Команды!$A$2:$A$7500,0),$E26+2)=Команды!$AJ$6,TRUE,FALSE),IF(INDEX(Команды!$A$2:$AN$7500,MATCH(CM$3,Команды!$A$2:$A$7500,0),$E26+2)=Команды!$AJ$7,TRUE,FALSE),IF(INDEX(Команды!$A$2:$AN$7500,MATCH(CM$3,Команды!$A$2:$A$7500,0),$E26+2)=Команды!$AJ$8,TRUE,FALSE),IF(INDEX(Команды!$A$2:$AN$7500,MATCH(CM$3,Команды!$A$2:$A$7500,0),$E26+2)=Команды!$AJ$9,TRUE,FALSE),IF(INDEX(Команды!$A$2:$AN$7500,MATCH(CM$3,Команды!$A$2:$A$7500,0),$E26+2)=Команды!$AJ$10,TRUE,FALSE),IF(INDEX(Команды!$A$2:$AN$7500,MATCH(CM$3,Команды!$A$2:$A$7500,0),$E26+2)=Команды!$AJ$11,TRUE,FALSE),IF(INDEX(Команды!$A$2:$AN$7500,MATCH(CM$3,Команды!$A$2:$A$7500,0),$E26+2)=Команды!$AJ$12,TRUE,FALSE),IF(INDEX(Команды!$A$2:$AN$7500,MATCH(CM$3,Команды!$A$2:$A$7500,0),$E26+2)=Команды!$AJ$13,TRUE,FALSE),IF(INDEX(Команды!$A$2:$AN$7500,MATCH(CM$3,Команды!$A$2:$A$7500,0),$E26+2)=Команды!$AJ$14,TRUE,FALSE),IF(INDEX(Команды!$A$2:$AN$7500,MATCH(CM$3,Команды!$A$2:$A$7500,0),$E26+2)=Команды!$AJ$15,TRUE,FALSE),IF(INDEX(Команды!$A$2:$AN$7500,MATCH(CM$3,Команды!$A$2:$A$7500,0),$E26+2)=Команды!$AJ$16,TRUE,FALSE),IF(INDEX(Команды!$A$2:$AN$7500,MATCH(CM$3,Команды!$A$2:$A$7500,0),$E26+2)=Команды!$AJ$17,TRUE,FALSE),IF(INDEX(Команды!$A$2:$AN$7500,MATCH(CM$3,Команды!$A$2:$A$7500,0),$E26+2)=Команды!$AJ$18,TRUE,FALSE),IF(INDEX(Команды!$A$2:$AN$7500,MATCH(CM$3,Команды!$A$2:$A$7500,0),$E26+2)=Команды!$AJ$19,TRUE,FALSE)),INDEX(Команды!$AJ$2:$AL$19,MATCH(INDEX(Команды!$A$2:$AN$7500,MATCH(CM$3,Команды!$A$2:$A$7500,0),$E26+2),Команды!$AJ$2:$AJ$19,0),3),0)</f>
        <v>В</v>
      </c>
      <c r="CO26" s="342"/>
      <c r="CP26" s="174" t="str">
        <f>IF(OR(IF(INDEX(Команды!$A$2:$AN$7500,MATCH(CP$3,Команды!$A$2:$A$7500,0),$E26+2)=Команды!$AJ$2,TRUE,FALSE),IF(INDEX(Команды!$A$2:$AN$7500,MATCH(CP$3,Команды!$A$2:$A$7500,0),$E26+2)=Команды!$AJ$3,TRUE,FALSE),IF(INDEX(Команды!$A$2:$AN$7500,MATCH(CP$3,Команды!$A$2:$A$7500,0),$E26+2)=Команды!$AJ$4,TRUE,FALSE),IF(INDEX(Команды!$A$2:$AN$7500,MATCH(CP$3,Команды!$A$2:$A$7500,0),$E26+2)=Команды!$AJ$5,TRUE,FALSE),IF(INDEX(Команды!$A$2:$AN$7500,MATCH(CP$3,Команды!$A$2:$A$7500,0),$E26+2)=Команды!$AJ$6,TRUE,FALSE),IF(INDEX(Команды!$A$2:$AN$7500,MATCH(CP$3,Команды!$A$2:$A$7500,0),$E26+2)=Команды!$AJ$7,TRUE,FALSE),IF(INDEX(Команды!$A$2:$AN$7500,MATCH(CP$3,Команды!$A$2:$A$7500,0),$E26+2)=Команды!$AJ$8,TRUE,FALSE),IF(INDEX(Команды!$A$2:$AN$7500,MATCH(CP$3,Команды!$A$2:$A$7500,0),$E26+2)=Команды!$AJ$9,TRUE,FALSE),IF(INDEX(Команды!$A$2:$AN$7500,MATCH(CP$3,Команды!$A$2:$A$7500,0),$E26+2)=Команды!$AJ$10,TRUE,FALSE),IF(INDEX(Команды!$A$2:$AN$7500,MATCH(CP$3,Команды!$A$2:$A$7500,0),$E26+2)=Команды!$AJ$11,TRUE,FALSE),IF(INDEX(Команды!$A$2:$AN$7500,MATCH(CP$3,Команды!$A$2:$A$7500,0),$E26+2)=Команды!$AJ$12,TRUE,FALSE),IF(INDEX(Команды!$A$2:$AN$7500,MATCH(CP$3,Команды!$A$2:$A$7500,0),$E26+2)=Команды!$AJ$13,TRUE,FALSE),IF(INDEX(Команды!$A$2:$AN$7500,MATCH(CP$3,Команды!$A$2:$A$7500,0),$E26+2)=Команды!$AJ$14,TRUE,FALSE),IF(INDEX(Команды!$A$2:$AN$7500,MATCH(CP$3,Команды!$A$2:$A$7500,0),$E26+2)=Команды!$AJ$15,TRUE,FALSE),IF(INDEX(Команды!$A$2:$AN$7500,MATCH(CP$3,Команды!$A$2:$A$7500,0),$E26+2)=Команды!$AJ$16,TRUE,FALSE),,IF(INDEX(Команды!$A$2:$AN$7500,MATCH(CP$3,Команды!$A$2:$A$7500,0),$E26+2)=Команды!$AJ$17,TRUE,FALSE),,IF(INDEX(Команды!$A$2:$AN$7500,MATCH(CP$3,Команды!$A$2:$A$7500,0),$E26+2)=Команды!$AJ$18,TRUE,FALSE),,IF(INDEX(Команды!$A$2:$AN$7500,MATCH(CP$3,Команды!$A$2:$A$7500,0),$E26+2)=Команды!$AJ$19,TRUE,FALSE)),INDEX(Команды!$AJ$2:$AK$19,MATCH(INDEX(Команды!$A$2:$AN$7500,MATCH(CP$3,Команды!$A$2:$A$7500,0),$E26+2),Команды!$AJ$2:$AJ$19,0),2),0)</f>
        <v>В</v>
      </c>
      <c r="CQ26" s="175" t="str">
        <f>IF(OR(IF(INDEX(Команды!$A$2:$AN$7500,MATCH(CP$3,Команды!$A$2:$A$7500,0),$E26+2)=Команды!$AJ$2,TRUE,FALSE),IF(INDEX(Команды!$A$2:$AN$7500,MATCH(CP$3,Команды!$A$2:$A$7500,0),$E26+2)=Команды!$AJ$3,TRUE,FALSE),IF(INDEX(Команды!$A$2:$AN$7500,MATCH(CP$3,Команды!$A$2:$A$7500,0),$E26+2)=Команды!$AJ$4,TRUE,FALSE),IF(INDEX(Команды!$A$2:$AN$7500,MATCH(CP$3,Команды!$A$2:$A$7500,0),$E26+2)=Команды!$AJ$5,TRUE,FALSE),IF(INDEX(Команды!$A$2:$AN$7500,MATCH(CP$3,Команды!$A$2:$A$7500,0),$E26+2)=Команды!$AJ$6,TRUE,FALSE),IF(INDEX(Команды!$A$2:$AN$7500,MATCH(CP$3,Команды!$A$2:$A$7500,0),$E26+2)=Команды!$AJ$7,TRUE,FALSE),IF(INDEX(Команды!$A$2:$AN$7500,MATCH(CP$3,Команды!$A$2:$A$7500,0),$E26+2)=Команды!$AJ$8,TRUE,FALSE),IF(INDEX(Команды!$A$2:$AN$7500,MATCH(CP$3,Команды!$A$2:$A$7500,0),$E26+2)=Команды!$AJ$9,TRUE,FALSE),IF(INDEX(Команды!$A$2:$AN$7500,MATCH(CP$3,Команды!$A$2:$A$7500,0),$E26+2)=Команды!$AJ$10,TRUE,FALSE),IF(INDEX(Команды!$A$2:$AN$7500,MATCH(CP$3,Команды!$A$2:$A$7500,0),$E26+2)=Команды!$AJ$11,TRUE,FALSE),IF(INDEX(Команды!$A$2:$AN$7500,MATCH(CP$3,Команды!$A$2:$A$7500,0),$E26+2)=Команды!$AJ$12,TRUE,FALSE),IF(INDEX(Команды!$A$2:$AN$7500,MATCH(CP$3,Команды!$A$2:$A$7500,0),$E26+2)=Команды!$AJ$13,TRUE,FALSE),IF(INDEX(Команды!$A$2:$AN$7500,MATCH(CP$3,Команды!$A$2:$A$7500,0),$E26+2)=Команды!$AJ$14,TRUE,FALSE),IF(INDEX(Команды!$A$2:$AN$7500,MATCH(CP$3,Команды!$A$2:$A$7500,0),$E26+2)=Команды!$AJ$15,TRUE,FALSE),IF(INDEX(Команды!$A$2:$AN$7500,MATCH(CP$3,Команды!$A$2:$A$7500,0),$E26+2)=Команды!$AJ$16,TRUE,FALSE),IF(INDEX(Команды!$A$2:$AN$7500,MATCH(CP$3,Команды!$A$2:$A$7500,0),$E26+2)=Команды!$AJ$17,TRUE,FALSE),IF(INDEX(Команды!$A$2:$AN$7500,MATCH(CP$3,Команды!$A$2:$A$7500,0),$E26+2)=Команды!$AJ$18,TRUE,FALSE),IF(INDEX(Команды!$A$2:$AN$7500,MATCH(CP$3,Команды!$A$2:$A$7500,0),$E26+2)=Команды!$AJ$19,TRUE,FALSE)),INDEX(Команды!$AJ$2:$AL$19,MATCH(INDEX(Команды!$A$2:$AN$7500,MATCH(CP$3,Команды!$A$2:$A$7500,0),$E26+2),Команды!$AJ$2:$AJ$19,0),3),0)</f>
        <v>В</v>
      </c>
      <c r="CR26" s="342"/>
      <c r="CS26" s="174">
        <f>IF(OR(IF(INDEX(Команды!$A$2:$AN$7500,MATCH(CS$3,Команды!$A$2:$A$7500,0),$E26+2)=Команды!$AJ$2,TRUE,FALSE),IF(INDEX(Команды!$A$2:$AN$7500,MATCH(CS$3,Команды!$A$2:$A$7500,0),$E26+2)=Команды!$AJ$3,TRUE,FALSE),IF(INDEX(Команды!$A$2:$AN$7500,MATCH(CS$3,Команды!$A$2:$A$7500,0),$E26+2)=Команды!$AJ$4,TRUE,FALSE),IF(INDEX(Команды!$A$2:$AN$7500,MATCH(CS$3,Команды!$A$2:$A$7500,0),$E26+2)=Команды!$AJ$5,TRUE,FALSE),IF(INDEX(Команды!$A$2:$AN$7500,MATCH(CS$3,Команды!$A$2:$A$7500,0),$E26+2)=Команды!$AJ$6,TRUE,FALSE),IF(INDEX(Команды!$A$2:$AN$7500,MATCH(CS$3,Команды!$A$2:$A$7500,0),$E26+2)=Команды!$AJ$7,TRUE,FALSE),IF(INDEX(Команды!$A$2:$AN$7500,MATCH(CS$3,Команды!$A$2:$A$7500,0),$E26+2)=Команды!$AJ$8,TRUE,FALSE),IF(INDEX(Команды!$A$2:$AN$7500,MATCH(CS$3,Команды!$A$2:$A$7500,0),$E26+2)=Команды!$AJ$9,TRUE,FALSE),IF(INDEX(Команды!$A$2:$AN$7500,MATCH(CS$3,Команды!$A$2:$A$7500,0),$E26+2)=Команды!$AJ$10,TRUE,FALSE),IF(INDEX(Команды!$A$2:$AN$7500,MATCH(CS$3,Команды!$A$2:$A$7500,0),$E26+2)=Команды!$AJ$11,TRUE,FALSE),IF(INDEX(Команды!$A$2:$AN$7500,MATCH(CS$3,Команды!$A$2:$A$7500,0),$E26+2)=Команды!$AJ$12,TRUE,FALSE),IF(INDEX(Команды!$A$2:$AN$7500,MATCH(CS$3,Команды!$A$2:$A$7500,0),$E26+2)=Команды!$AJ$13,TRUE,FALSE),IF(INDEX(Команды!$A$2:$AN$7500,MATCH(CS$3,Команды!$A$2:$A$7500,0),$E26+2)=Команды!$AJ$14,TRUE,FALSE),IF(INDEX(Команды!$A$2:$AN$7500,MATCH(CS$3,Команды!$A$2:$A$7500,0),$E26+2)=Команды!$AJ$15,TRUE,FALSE),IF(INDEX(Команды!$A$2:$AN$7500,MATCH(CS$3,Команды!$A$2:$A$7500,0),$E26+2)=Команды!$AJ$16,TRUE,FALSE),,IF(INDEX(Команды!$A$2:$AN$7500,MATCH(CS$3,Команды!$A$2:$A$7500,0),$E26+2)=Команды!$AJ$17,TRUE,FALSE),,IF(INDEX(Команды!$A$2:$AN$7500,MATCH(CS$3,Команды!$A$2:$A$7500,0),$E26+2)=Команды!$AJ$18,TRUE,FALSE),,IF(INDEX(Команды!$A$2:$AN$7500,MATCH(CS$3,Команды!$A$2:$A$7500,0),$E26+2)=Команды!$AJ$19,TRUE,FALSE)),INDEX(Команды!$AJ$2:$AK$19,MATCH(INDEX(Команды!$A$2:$AN$7500,MATCH(CS$3,Команды!$A$2:$A$7500,0),$E26+2),Команды!$AJ$2:$AJ$19,0),2),0)</f>
        <v>0.28125</v>
      </c>
      <c r="CT26" s="175">
        <f>IF(OR(IF(INDEX(Команды!$A$2:$AN$7500,MATCH(CS$3,Команды!$A$2:$A$7500,0),$E26+2)=Команды!$AJ$2,TRUE,FALSE),IF(INDEX(Команды!$A$2:$AN$7500,MATCH(CS$3,Команды!$A$2:$A$7500,0),$E26+2)=Команды!$AJ$3,TRUE,FALSE),IF(INDEX(Команды!$A$2:$AN$7500,MATCH(CS$3,Команды!$A$2:$A$7500,0),$E26+2)=Команды!$AJ$4,TRUE,FALSE),IF(INDEX(Команды!$A$2:$AN$7500,MATCH(CS$3,Команды!$A$2:$A$7500,0),$E26+2)=Команды!$AJ$5,TRUE,FALSE),IF(INDEX(Команды!$A$2:$AN$7500,MATCH(CS$3,Команды!$A$2:$A$7500,0),$E26+2)=Команды!$AJ$6,TRUE,FALSE),IF(INDEX(Команды!$A$2:$AN$7500,MATCH(CS$3,Команды!$A$2:$A$7500,0),$E26+2)=Команды!$AJ$7,TRUE,FALSE),IF(INDEX(Команды!$A$2:$AN$7500,MATCH(CS$3,Команды!$A$2:$A$7500,0),$E26+2)=Команды!$AJ$8,TRUE,FALSE),IF(INDEX(Команды!$A$2:$AN$7500,MATCH(CS$3,Команды!$A$2:$A$7500,0),$E26+2)=Команды!$AJ$9,TRUE,FALSE),IF(INDEX(Команды!$A$2:$AN$7500,MATCH(CS$3,Команды!$A$2:$A$7500,0),$E26+2)=Команды!$AJ$10,TRUE,FALSE),IF(INDEX(Команды!$A$2:$AN$7500,MATCH(CS$3,Команды!$A$2:$A$7500,0),$E26+2)=Команды!$AJ$11,TRUE,FALSE),IF(INDEX(Команды!$A$2:$AN$7500,MATCH(CS$3,Команды!$A$2:$A$7500,0),$E26+2)=Команды!$AJ$12,TRUE,FALSE),IF(INDEX(Команды!$A$2:$AN$7500,MATCH(CS$3,Команды!$A$2:$A$7500,0),$E26+2)=Команды!$AJ$13,TRUE,FALSE),IF(INDEX(Команды!$A$2:$AN$7500,MATCH(CS$3,Команды!$A$2:$A$7500,0),$E26+2)=Команды!$AJ$14,TRUE,FALSE),IF(INDEX(Команды!$A$2:$AN$7500,MATCH(CS$3,Команды!$A$2:$A$7500,0),$E26+2)=Команды!$AJ$15,TRUE,FALSE),IF(INDEX(Команды!$A$2:$AN$7500,MATCH(CS$3,Команды!$A$2:$A$7500,0),$E26+2)=Команды!$AJ$16,TRUE,FALSE),IF(INDEX(Команды!$A$2:$AN$7500,MATCH(CS$3,Команды!$A$2:$A$7500,0),$E26+2)=Команды!$AJ$17,TRUE,FALSE),IF(INDEX(Команды!$A$2:$AN$7500,MATCH(CS$3,Команды!$A$2:$A$7500,0),$E26+2)=Команды!$AJ$18,TRUE,FALSE),IF(INDEX(Команды!$A$2:$AN$7500,MATCH(CS$3,Команды!$A$2:$A$7500,0),$E26+2)=Команды!$AJ$19,TRUE,FALSE)),INDEX(Команды!$AJ$2:$AL$19,MATCH(INDEX(Команды!$A$2:$AN$7500,MATCH(CS$3,Команды!$A$2:$A$7500,0),$E26+2),Команды!$AJ$2:$AJ$19,0),3),0)</f>
        <v>0.65625</v>
      </c>
      <c r="CU26" s="342"/>
    </row>
    <row r="27" spans="1:99" s="2" customFormat="1" ht="21.95" customHeight="1" x14ac:dyDescent="0.3">
      <c r="A27" s="251">
        <v>22</v>
      </c>
      <c r="B27" s="2">
        <f>VLOOKUP(A27,'Список КК'!A:F,6,TRUE)</f>
        <v>5610</v>
      </c>
      <c r="C27" s="636" t="str">
        <f>VLOOKUP(A27,'Список КК'!A:B,2,TRUE)</f>
        <v>Полякова Елена Михайловна</v>
      </c>
      <c r="D27" s="203">
        <f>VLOOKUP(A27,'Список КК'!A:D,4,TRUE)</f>
        <v>0</v>
      </c>
      <c r="E27" s="4">
        <f>VLOOKUP(A27,'Список КК'!A:C,3,TRUE)</f>
        <v>12</v>
      </c>
      <c r="F27" s="220">
        <f>VLOOKUP(A27,'Список КК'!A:E,5,TRUE)</f>
        <v>0</v>
      </c>
      <c r="G27" s="174">
        <f>IF(OR(IF(INDEX(Команды!$A$2:$AN$7500,MATCH(G$3,Команды!$A$2:$A$7500,0),$E27+2)=Команды!$AJ$2,TRUE,FALSE),IF(INDEX(Команды!$A$2:$AN$7500,MATCH(G$3,Команды!$A$2:$A$7500,0),$E27+2)=Команды!$AJ$3,TRUE,FALSE),IF(INDEX(Команды!$A$2:$AN$7500,MATCH(G$3,Команды!$A$2:$A$7500,0),$E27+2)=Команды!$AJ$4,TRUE,FALSE),IF(INDEX(Команды!$A$2:$AN$7500,MATCH(G$3,Команды!$A$2:$A$7500,0),$E27+2)=Команды!$AJ$5,TRUE,FALSE),IF(INDEX(Команды!$A$2:$AN$7500,MATCH(G$3,Команды!$A$2:$A$7500,0),$E27+2)=Команды!$AJ$6,TRUE,FALSE),IF(INDEX(Команды!$A$2:$AN$7500,MATCH(G$3,Команды!$A$2:$A$7500,0),$E27+2)=Команды!$AJ$7,TRUE,FALSE),IF(INDEX(Команды!$A$2:$AN$7500,MATCH(G$3,Команды!$A$2:$A$7500,0),$E27+2)=Команды!$AJ$8,TRUE,FALSE),IF(INDEX(Команды!$A$2:$AN$7500,MATCH(G$3,Команды!$A$2:$A$7500,0),$E27+2)=Команды!$AJ$9,TRUE,FALSE),IF(INDEX(Команды!$A$2:$AN$7500,MATCH(G$3,Команды!$A$2:$A$7500,0),$E27+2)=Команды!$AJ$10,TRUE,FALSE),IF(INDEX(Команды!$A$2:$AN$7500,MATCH(G$3,Команды!$A$2:$A$7500,0),$E27+2)=Команды!$AJ$11,TRUE,FALSE),IF(INDEX(Команды!$A$2:$AN$7500,MATCH(G$3,Команды!$A$2:$A$7500,0),$E27+2)=Команды!$AJ$12,TRUE,FALSE),IF(INDEX(Команды!$A$2:$AN$7500,MATCH(G$3,Команды!$A$2:$A$7500,0),$E27+2)=Команды!$AJ$13,TRUE,FALSE),IF(INDEX(Команды!$A$2:$AN$7500,MATCH(G$3,Команды!$A$2:$A$7500,0),$E27+2)=Команды!$AJ$14,TRUE,FALSE),IF(INDEX(Команды!$A$2:$AN$7500,MATCH(G$3,Команды!$A$2:$A$7500,0),$E27+2)=Команды!$AJ$15,TRUE,FALSE),IF(INDEX(Команды!$A$2:$AN$7500,MATCH(G$3,Команды!$A$2:$A$7500,0),$E27+2)=Команды!$AJ$16,TRUE,FALSE),,IF(INDEX(Команды!$A$2:$AN$7500,MATCH(G$3,Команды!$A$2:$A$7500,0),$E27+2)=Команды!$AJ$17,TRUE,FALSE),,IF(INDEX(Команды!$A$2:$AN$7500,MATCH(G$3,Команды!$A$2:$A$7500,0),$E27+2)=Команды!$AJ$18,TRUE,FALSE),,IF(INDEX(Команды!$A$2:$AN$7500,MATCH(G$3,Команды!$A$2:$A$7500,0),$E27+2)=Команды!$AJ$19,TRUE,FALSE)),INDEX(Команды!$AJ$2:$AK$19,MATCH(INDEX(Команды!$A$2:$AN$7500,MATCH(G$3,Команды!$A$2:$A$7500,0),$E27+2),Команды!$AJ$2:$AJ$19,0),2),0)</f>
        <v>0.41666666666666669</v>
      </c>
      <c r="H27" s="175">
        <f>IF(OR(IF(INDEX(Команды!$A$2:$AN$7500,MATCH(G$3,Команды!$A$2:$A$7500,0),$E27+2)=Команды!$AJ$2,TRUE,FALSE),IF(INDEX(Команды!$A$2:$AN$7500,MATCH(G$3,Команды!$A$2:$A$7500,0),$E27+2)=Команды!$AJ$3,TRUE,FALSE),IF(INDEX(Команды!$A$2:$AN$7500,MATCH(G$3,Команды!$A$2:$A$7500,0),$E27+2)=Команды!$AJ$4,TRUE,FALSE),IF(INDEX(Команды!$A$2:$AN$7500,MATCH(G$3,Команды!$A$2:$A$7500,0),$E27+2)=Команды!$AJ$5,TRUE,FALSE),IF(INDEX(Команды!$A$2:$AN$7500,MATCH(G$3,Команды!$A$2:$A$7500,0),$E27+2)=Команды!$AJ$6,TRUE,FALSE),IF(INDEX(Команды!$A$2:$AN$7500,MATCH(G$3,Команды!$A$2:$A$7500,0),$E27+2)=Команды!$AJ$7,TRUE,FALSE),IF(INDEX(Команды!$A$2:$AN$7500,MATCH(G$3,Команды!$A$2:$A$7500,0),$E27+2)=Команды!$AJ$8,TRUE,FALSE),IF(INDEX(Команды!$A$2:$AN$7500,MATCH(G$3,Команды!$A$2:$A$7500,0),$E27+2)=Команды!$AJ$9,TRUE,FALSE),IF(INDEX(Команды!$A$2:$AN$7500,MATCH(G$3,Команды!$A$2:$A$7500,0),$E27+2)=Команды!$AJ$10,TRUE,FALSE),IF(INDEX(Команды!$A$2:$AN$7500,MATCH(G$3,Команды!$A$2:$A$7500,0),$E27+2)=Команды!$AJ$11,TRUE,FALSE),IF(INDEX(Команды!$A$2:$AN$7500,MATCH(G$3,Команды!$A$2:$A$7500,0),$E27+2)=Команды!$AJ$12,TRUE,FALSE),IF(INDEX(Команды!$A$2:$AN$7500,MATCH(G$3,Команды!$A$2:$A$7500,0),$E27+2)=Команды!$AJ$13,TRUE,FALSE),IF(INDEX(Команды!$A$2:$AN$7500,MATCH(G$3,Команды!$A$2:$A$7500,0),$E27+2)=Команды!$AJ$14,TRUE,FALSE),IF(INDEX(Команды!$A$2:$AN$7500,MATCH(G$3,Команды!$A$2:$A$7500,0),$E27+2)=Команды!$AJ$15,TRUE,FALSE),IF(INDEX(Команды!$A$2:$AN$7500,MATCH(G$3,Команды!$A$2:$A$7500,0),$E27+2)=Команды!$AJ$16,TRUE,FALSE),IF(INDEX(Команды!$A$2:$AN$7500,MATCH(G$3,Команды!$A$2:$A$7500,0),$E27+2)=Команды!$AJ$17,TRUE,FALSE),IF(INDEX(Команды!$A$2:$AN$7500,MATCH(G$3,Команды!$A$2:$A$7500,0),$E27+2)=Команды!$AJ$18,TRUE,FALSE),IF(INDEX(Команды!$A$2:$AN$7500,MATCH(G$3,Команды!$A$2:$A$7500,0),$E27+2)=Команды!$AJ$19,TRUE,FALSE)),INDEX(Команды!$AJ$2:$AL$19,MATCH(INDEX(Команды!$A$2:$AN$7500,MATCH(G$3,Команды!$A$2:$A$7500,0),$E27+2),Команды!$AJ$2:$AJ$19,0),3),0)</f>
        <v>0.79166666666666663</v>
      </c>
      <c r="I27" s="342"/>
      <c r="J27" s="174">
        <f>IF(OR(IF(INDEX(Команды!$A$2:$AN$7500,MATCH(J$3,Команды!$A$2:$A$7500,0),$E27+2)=Команды!$AJ$2,TRUE,FALSE),IF(INDEX(Команды!$A$2:$AN$7500,MATCH(J$3,Команды!$A$2:$A$7500,0),$E27+2)=Команды!$AJ$3,TRUE,FALSE),IF(INDEX(Команды!$A$2:$AN$7500,MATCH(J$3,Команды!$A$2:$A$7500,0),$E27+2)=Команды!$AJ$4,TRUE,FALSE),IF(INDEX(Команды!$A$2:$AN$7500,MATCH(J$3,Команды!$A$2:$A$7500,0),$E27+2)=Команды!$AJ$5,TRUE,FALSE),IF(INDEX(Команды!$A$2:$AN$7500,MATCH(J$3,Команды!$A$2:$A$7500,0),$E27+2)=Команды!$AJ$6,TRUE,FALSE),IF(INDEX(Команды!$A$2:$AN$7500,MATCH(J$3,Команды!$A$2:$A$7500,0),$E27+2)=Команды!$AJ$7,TRUE,FALSE),IF(INDEX(Команды!$A$2:$AN$7500,MATCH(J$3,Команды!$A$2:$A$7500,0),$E27+2)=Команды!$AJ$8,TRUE,FALSE),IF(INDEX(Команды!$A$2:$AN$7500,MATCH(J$3,Команды!$A$2:$A$7500,0),$E27+2)=Команды!$AJ$9,TRUE,FALSE),IF(INDEX(Команды!$A$2:$AN$7500,MATCH(J$3,Команды!$A$2:$A$7500,0),$E27+2)=Команды!$AJ$10,TRUE,FALSE),IF(INDEX(Команды!$A$2:$AN$7500,MATCH(J$3,Команды!$A$2:$A$7500,0),$E27+2)=Команды!$AJ$11,TRUE,FALSE),IF(INDEX(Команды!$A$2:$AN$7500,MATCH(J$3,Команды!$A$2:$A$7500,0),$E27+2)=Команды!$AJ$12,TRUE,FALSE),IF(INDEX(Команды!$A$2:$AN$7500,MATCH(J$3,Команды!$A$2:$A$7500,0),$E27+2)=Команды!$AJ$13,TRUE,FALSE),IF(INDEX(Команды!$A$2:$AN$7500,MATCH(J$3,Команды!$A$2:$A$7500,0),$E27+2)=Команды!$AJ$14,TRUE,FALSE),IF(INDEX(Команды!$A$2:$AN$7500,MATCH(J$3,Команды!$A$2:$A$7500,0),$E27+2)=Команды!$AJ$15,TRUE,FALSE),IF(INDEX(Команды!$A$2:$AN$7500,MATCH(J$3,Команды!$A$2:$A$7500,0),$E27+2)=Команды!$AJ$16,TRUE,FALSE),,IF(INDEX(Команды!$A$2:$AN$7500,MATCH(J$3,Команды!$A$2:$A$7500,0),$E27+2)=Команды!$AJ$17,TRUE,FALSE),,IF(INDEX(Команды!$A$2:$AN$7500,MATCH(J$3,Команды!$A$2:$A$7500,0),$E27+2)=Команды!$AJ$18,TRUE,FALSE),,IF(INDEX(Команды!$A$2:$AN$7500,MATCH(J$3,Команды!$A$2:$A$7500,0),$E27+2)=Команды!$AJ$19,TRUE,FALSE)),INDEX(Команды!$AJ$2:$AK$19,MATCH(INDEX(Команды!$A$2:$AN$7500,MATCH(J$3,Команды!$A$2:$A$7500,0),$E27+2),Команды!$AJ$2:$AJ$19,0),2),0)</f>
        <v>0.64583333333333337</v>
      </c>
      <c r="K27" s="175">
        <f>IF(OR(IF(INDEX(Команды!$A$2:$AN$7500,MATCH(J$3,Команды!$A$2:$A$7500,0),$E27+2)=Команды!$AJ$2,TRUE,FALSE),IF(INDEX(Команды!$A$2:$AN$7500,MATCH(J$3,Команды!$A$2:$A$7500,0),$E27+2)=Команды!$AJ$3,TRUE,FALSE),IF(INDEX(Команды!$A$2:$AN$7500,MATCH(J$3,Команды!$A$2:$A$7500,0),$E27+2)=Команды!$AJ$4,TRUE,FALSE),IF(INDEX(Команды!$A$2:$AN$7500,MATCH(J$3,Команды!$A$2:$A$7500,0),$E27+2)=Команды!$AJ$5,TRUE,FALSE),IF(INDEX(Команды!$A$2:$AN$7500,MATCH(J$3,Команды!$A$2:$A$7500,0),$E27+2)=Команды!$AJ$6,TRUE,FALSE),IF(INDEX(Команды!$A$2:$AN$7500,MATCH(J$3,Команды!$A$2:$A$7500,0),$E27+2)=Команды!$AJ$7,TRUE,FALSE),IF(INDEX(Команды!$A$2:$AN$7500,MATCH(J$3,Команды!$A$2:$A$7500,0),$E27+2)=Команды!$AJ$8,TRUE,FALSE),IF(INDEX(Команды!$A$2:$AN$7500,MATCH(J$3,Команды!$A$2:$A$7500,0),$E27+2)=Команды!$AJ$9,TRUE,FALSE),IF(INDEX(Команды!$A$2:$AN$7500,MATCH(J$3,Команды!$A$2:$A$7500,0),$E27+2)=Команды!$AJ$10,TRUE,FALSE),IF(INDEX(Команды!$A$2:$AN$7500,MATCH(J$3,Команды!$A$2:$A$7500,0),$E27+2)=Команды!$AJ$11,TRUE,FALSE),IF(INDEX(Команды!$A$2:$AN$7500,MATCH(J$3,Команды!$A$2:$A$7500,0),$E27+2)=Команды!$AJ$12,TRUE,FALSE),IF(INDEX(Команды!$A$2:$AN$7500,MATCH(J$3,Команды!$A$2:$A$7500,0),$E27+2)=Команды!$AJ$13,TRUE,FALSE),IF(INDEX(Команды!$A$2:$AN$7500,MATCH(J$3,Команды!$A$2:$A$7500,0),$E27+2)=Команды!$AJ$14,TRUE,FALSE),IF(INDEX(Команды!$A$2:$AN$7500,MATCH(J$3,Команды!$A$2:$A$7500,0),$E27+2)=Команды!$AJ$15,TRUE,FALSE),IF(INDEX(Команды!$A$2:$AN$7500,MATCH(J$3,Команды!$A$2:$A$7500,0),$E27+2)=Команды!$AJ$16,TRUE,FALSE),IF(INDEX(Команды!$A$2:$AN$7500,MATCH(J$3,Команды!$A$2:$A$7500,0),$E27+2)=Команды!$AJ$17,TRUE,FALSE),IF(INDEX(Команды!$A$2:$AN$7500,MATCH(J$3,Команды!$A$2:$A$7500,0),$E27+2)=Команды!$AJ$18,TRUE,FALSE),IF(INDEX(Команды!$A$2:$AN$7500,MATCH(J$3,Команды!$A$2:$A$7500,0),$E27+2)=Команды!$AJ$19,TRUE,FALSE)),INDEX(Команды!$AJ$2:$AL$19,MATCH(INDEX(Команды!$A$2:$AN$7500,MATCH(J$3,Команды!$A$2:$A$7500,0),$E27+2),Команды!$AJ$2:$AJ$19,0),3),0)</f>
        <v>1.0208333333333333</v>
      </c>
      <c r="L27" s="342"/>
      <c r="M27" s="174" t="str">
        <f>IF(OR(IF(INDEX(Команды!$A$2:$AN$7500,MATCH(M$3,Команды!$A$2:$A$7500,0),$E27+2)=Команды!$AJ$2,TRUE,FALSE),IF(INDEX(Команды!$A$2:$AN$7500,MATCH(M$3,Команды!$A$2:$A$7500,0),$E27+2)=Команды!$AJ$3,TRUE,FALSE),IF(INDEX(Команды!$A$2:$AN$7500,MATCH(M$3,Команды!$A$2:$A$7500,0),$E27+2)=Команды!$AJ$4,TRUE,FALSE),IF(INDEX(Команды!$A$2:$AN$7500,MATCH(M$3,Команды!$A$2:$A$7500,0),$E27+2)=Команды!$AJ$5,TRUE,FALSE),IF(INDEX(Команды!$A$2:$AN$7500,MATCH(M$3,Команды!$A$2:$A$7500,0),$E27+2)=Команды!$AJ$6,TRUE,FALSE),IF(INDEX(Команды!$A$2:$AN$7500,MATCH(M$3,Команды!$A$2:$A$7500,0),$E27+2)=Команды!$AJ$7,TRUE,FALSE),IF(INDEX(Команды!$A$2:$AN$7500,MATCH(M$3,Команды!$A$2:$A$7500,0),$E27+2)=Команды!$AJ$8,TRUE,FALSE),IF(INDEX(Команды!$A$2:$AN$7500,MATCH(M$3,Команды!$A$2:$A$7500,0),$E27+2)=Команды!$AJ$9,TRUE,FALSE),IF(INDEX(Команды!$A$2:$AN$7500,MATCH(M$3,Команды!$A$2:$A$7500,0),$E27+2)=Команды!$AJ$10,TRUE,FALSE),IF(INDEX(Команды!$A$2:$AN$7500,MATCH(M$3,Команды!$A$2:$A$7500,0),$E27+2)=Команды!$AJ$11,TRUE,FALSE),IF(INDEX(Команды!$A$2:$AN$7500,MATCH(M$3,Команды!$A$2:$A$7500,0),$E27+2)=Команды!$AJ$12,TRUE,FALSE),IF(INDEX(Команды!$A$2:$AN$7500,MATCH(M$3,Команды!$A$2:$A$7500,0),$E27+2)=Команды!$AJ$13,TRUE,FALSE),IF(INDEX(Команды!$A$2:$AN$7500,MATCH(M$3,Команды!$A$2:$A$7500,0),$E27+2)=Команды!$AJ$14,TRUE,FALSE),IF(INDEX(Команды!$A$2:$AN$7500,MATCH(M$3,Команды!$A$2:$A$7500,0),$E27+2)=Команды!$AJ$15,TRUE,FALSE),IF(INDEX(Команды!$A$2:$AN$7500,MATCH(M$3,Команды!$A$2:$A$7500,0),$E27+2)=Команды!$AJ$16,TRUE,FALSE),,IF(INDEX(Команды!$A$2:$AN$7500,MATCH(M$3,Команды!$A$2:$A$7500,0),$E27+2)=Команды!$AJ$17,TRUE,FALSE),,IF(INDEX(Команды!$A$2:$AN$7500,MATCH(M$3,Команды!$A$2:$A$7500,0),$E27+2)=Команды!$AJ$18,TRUE,FALSE),,IF(INDEX(Команды!$A$2:$AN$7500,MATCH(M$3,Команды!$A$2:$A$7500,0),$E27+2)=Команды!$AJ$19,TRUE,FALSE)),INDEX(Команды!$AJ$2:$AK$19,MATCH(INDEX(Команды!$A$2:$AN$7500,MATCH(M$3,Команды!$A$2:$A$7500,0),$E27+2),Команды!$AJ$2:$AJ$19,0),2),0)</f>
        <v>В</v>
      </c>
      <c r="N27" s="175" t="str">
        <f>IF(OR(IF(INDEX(Команды!$A$2:$AN$7500,MATCH(M$3,Команды!$A$2:$A$7500,0),$E27+2)=Команды!$AJ$2,TRUE,FALSE),IF(INDEX(Команды!$A$2:$AN$7500,MATCH(M$3,Команды!$A$2:$A$7500,0),$E27+2)=Команды!$AJ$3,TRUE,FALSE),IF(INDEX(Команды!$A$2:$AN$7500,MATCH(M$3,Команды!$A$2:$A$7500,0),$E27+2)=Команды!$AJ$4,TRUE,FALSE),IF(INDEX(Команды!$A$2:$AN$7500,MATCH(M$3,Команды!$A$2:$A$7500,0),$E27+2)=Команды!$AJ$5,TRUE,FALSE),IF(INDEX(Команды!$A$2:$AN$7500,MATCH(M$3,Команды!$A$2:$A$7500,0),$E27+2)=Команды!$AJ$6,TRUE,FALSE),IF(INDEX(Команды!$A$2:$AN$7500,MATCH(M$3,Команды!$A$2:$A$7500,0),$E27+2)=Команды!$AJ$7,TRUE,FALSE),IF(INDEX(Команды!$A$2:$AN$7500,MATCH(M$3,Команды!$A$2:$A$7500,0),$E27+2)=Команды!$AJ$8,TRUE,FALSE),IF(INDEX(Команды!$A$2:$AN$7500,MATCH(M$3,Команды!$A$2:$A$7500,0),$E27+2)=Команды!$AJ$9,TRUE,FALSE),IF(INDEX(Команды!$A$2:$AN$7500,MATCH(M$3,Команды!$A$2:$A$7500,0),$E27+2)=Команды!$AJ$10,TRUE,FALSE),IF(INDEX(Команды!$A$2:$AN$7500,MATCH(M$3,Команды!$A$2:$A$7500,0),$E27+2)=Команды!$AJ$11,TRUE,FALSE),IF(INDEX(Команды!$A$2:$AN$7500,MATCH(M$3,Команды!$A$2:$A$7500,0),$E27+2)=Команды!$AJ$12,TRUE,FALSE),IF(INDEX(Команды!$A$2:$AN$7500,MATCH(M$3,Команды!$A$2:$A$7500,0),$E27+2)=Команды!$AJ$13,TRUE,FALSE),IF(INDEX(Команды!$A$2:$AN$7500,MATCH(M$3,Команды!$A$2:$A$7500,0),$E27+2)=Команды!$AJ$14,TRUE,FALSE),IF(INDEX(Команды!$A$2:$AN$7500,MATCH(M$3,Команды!$A$2:$A$7500,0),$E27+2)=Команды!$AJ$15,TRUE,FALSE),IF(INDEX(Команды!$A$2:$AN$7500,MATCH(M$3,Команды!$A$2:$A$7500,0),$E27+2)=Команды!$AJ$16,TRUE,FALSE),IF(INDEX(Команды!$A$2:$AN$7500,MATCH(M$3,Команды!$A$2:$A$7500,0),$E27+2)=Команды!$AJ$17,TRUE,FALSE),IF(INDEX(Команды!$A$2:$AN$7500,MATCH(M$3,Команды!$A$2:$A$7500,0),$E27+2)=Команды!$AJ$18,TRUE,FALSE),IF(INDEX(Команды!$A$2:$AN$7500,MATCH(M$3,Команды!$A$2:$A$7500,0),$E27+2)=Команды!$AJ$19,TRUE,FALSE)),INDEX(Команды!$AJ$2:$AL$19,MATCH(INDEX(Команды!$A$2:$AN$7500,MATCH(M$3,Команды!$A$2:$A$7500,0),$E27+2),Команды!$AJ$2:$AJ$19,0),3),0)</f>
        <v>В</v>
      </c>
      <c r="O27" s="342"/>
      <c r="P27" s="174" t="str">
        <f>IF(OR(IF(INDEX(Команды!$A$2:$AN$7500,MATCH(P$3,Команды!$A$2:$A$7500,0),$E27+2)=Команды!$AJ$2,TRUE,FALSE),IF(INDEX(Команды!$A$2:$AN$7500,MATCH(P$3,Команды!$A$2:$A$7500,0),$E27+2)=Команды!$AJ$3,TRUE,FALSE),IF(INDEX(Команды!$A$2:$AN$7500,MATCH(P$3,Команды!$A$2:$A$7500,0),$E27+2)=Команды!$AJ$4,TRUE,FALSE),IF(INDEX(Команды!$A$2:$AN$7500,MATCH(P$3,Команды!$A$2:$A$7500,0),$E27+2)=Команды!$AJ$5,TRUE,FALSE),IF(INDEX(Команды!$A$2:$AN$7500,MATCH(P$3,Команды!$A$2:$A$7500,0),$E27+2)=Команды!$AJ$6,TRUE,FALSE),IF(INDEX(Команды!$A$2:$AN$7500,MATCH(P$3,Команды!$A$2:$A$7500,0),$E27+2)=Команды!$AJ$7,TRUE,FALSE),IF(INDEX(Команды!$A$2:$AN$7500,MATCH(P$3,Команды!$A$2:$A$7500,0),$E27+2)=Команды!$AJ$8,TRUE,FALSE),IF(INDEX(Команды!$A$2:$AN$7500,MATCH(P$3,Команды!$A$2:$A$7500,0),$E27+2)=Команды!$AJ$9,TRUE,FALSE),IF(INDEX(Команды!$A$2:$AN$7500,MATCH(P$3,Команды!$A$2:$A$7500,0),$E27+2)=Команды!$AJ$10,TRUE,FALSE),IF(INDEX(Команды!$A$2:$AN$7500,MATCH(P$3,Команды!$A$2:$A$7500,0),$E27+2)=Команды!$AJ$11,TRUE,FALSE),IF(INDEX(Команды!$A$2:$AN$7500,MATCH(P$3,Команды!$A$2:$A$7500,0),$E27+2)=Команды!$AJ$12,TRUE,FALSE),IF(INDEX(Команды!$A$2:$AN$7500,MATCH(P$3,Команды!$A$2:$A$7500,0),$E27+2)=Команды!$AJ$13,TRUE,FALSE),IF(INDEX(Команды!$A$2:$AN$7500,MATCH(P$3,Команды!$A$2:$A$7500,0),$E27+2)=Команды!$AJ$14,TRUE,FALSE),IF(INDEX(Команды!$A$2:$AN$7500,MATCH(P$3,Команды!$A$2:$A$7500,0),$E27+2)=Команды!$AJ$15,TRUE,FALSE),IF(INDEX(Команды!$A$2:$AN$7500,MATCH(P$3,Команды!$A$2:$A$7500,0),$E27+2)=Команды!$AJ$16,TRUE,FALSE),,IF(INDEX(Команды!$A$2:$AN$7500,MATCH(P$3,Команды!$A$2:$A$7500,0),$E27+2)=Команды!$AJ$17,TRUE,FALSE),,IF(INDEX(Команды!$A$2:$AN$7500,MATCH(P$3,Команды!$A$2:$A$7500,0),$E27+2)=Команды!$AJ$18,TRUE,FALSE),,IF(INDEX(Команды!$A$2:$AN$7500,MATCH(P$3,Команды!$A$2:$A$7500,0),$E27+2)=Команды!$AJ$19,TRUE,FALSE)),INDEX(Команды!$AJ$2:$AK$19,MATCH(INDEX(Команды!$A$2:$AN$7500,MATCH(P$3,Команды!$A$2:$A$7500,0),$E27+2),Команды!$AJ$2:$AJ$19,0),2),0)</f>
        <v>В</v>
      </c>
      <c r="Q27" s="175" t="str">
        <f>IF(OR(IF(INDEX(Команды!$A$2:$AN$7500,MATCH(P$3,Команды!$A$2:$A$7500,0),$E27+2)=Команды!$AJ$2,TRUE,FALSE),IF(INDEX(Команды!$A$2:$AN$7500,MATCH(P$3,Команды!$A$2:$A$7500,0),$E27+2)=Команды!$AJ$3,TRUE,FALSE),IF(INDEX(Команды!$A$2:$AN$7500,MATCH(P$3,Команды!$A$2:$A$7500,0),$E27+2)=Команды!$AJ$4,TRUE,FALSE),IF(INDEX(Команды!$A$2:$AN$7500,MATCH(P$3,Команды!$A$2:$A$7500,0),$E27+2)=Команды!$AJ$5,TRUE,FALSE),IF(INDEX(Команды!$A$2:$AN$7500,MATCH(P$3,Команды!$A$2:$A$7500,0),$E27+2)=Команды!$AJ$6,TRUE,FALSE),IF(INDEX(Команды!$A$2:$AN$7500,MATCH(P$3,Команды!$A$2:$A$7500,0),$E27+2)=Команды!$AJ$7,TRUE,FALSE),IF(INDEX(Команды!$A$2:$AN$7500,MATCH(P$3,Команды!$A$2:$A$7500,0),$E27+2)=Команды!$AJ$8,TRUE,FALSE),IF(INDEX(Команды!$A$2:$AN$7500,MATCH(P$3,Команды!$A$2:$A$7500,0),$E27+2)=Команды!$AJ$9,TRUE,FALSE),IF(INDEX(Команды!$A$2:$AN$7500,MATCH(P$3,Команды!$A$2:$A$7500,0),$E27+2)=Команды!$AJ$10,TRUE,FALSE),IF(INDEX(Команды!$A$2:$AN$7500,MATCH(P$3,Команды!$A$2:$A$7500,0),$E27+2)=Команды!$AJ$11,TRUE,FALSE),IF(INDEX(Команды!$A$2:$AN$7500,MATCH(P$3,Команды!$A$2:$A$7500,0),$E27+2)=Команды!$AJ$12,TRUE,FALSE),IF(INDEX(Команды!$A$2:$AN$7500,MATCH(P$3,Команды!$A$2:$A$7500,0),$E27+2)=Команды!$AJ$13,TRUE,FALSE),IF(INDEX(Команды!$A$2:$AN$7500,MATCH(P$3,Команды!$A$2:$A$7500,0),$E27+2)=Команды!$AJ$14,TRUE,FALSE),IF(INDEX(Команды!$A$2:$AN$7500,MATCH(P$3,Команды!$A$2:$A$7500,0),$E27+2)=Команды!$AJ$15,TRUE,FALSE),IF(INDEX(Команды!$A$2:$AN$7500,MATCH(P$3,Команды!$A$2:$A$7500,0),$E27+2)=Команды!$AJ$16,TRUE,FALSE),IF(INDEX(Команды!$A$2:$AN$7500,MATCH(P$3,Команды!$A$2:$A$7500,0),$E27+2)=Команды!$AJ$17,TRUE,FALSE),IF(INDEX(Команды!$A$2:$AN$7500,MATCH(P$3,Команды!$A$2:$A$7500,0),$E27+2)=Команды!$AJ$18,TRUE,FALSE),IF(INDEX(Команды!$A$2:$AN$7500,MATCH(P$3,Команды!$A$2:$A$7500,0),$E27+2)=Команды!$AJ$19,TRUE,FALSE)),INDEX(Команды!$AJ$2:$AL$19,MATCH(INDEX(Команды!$A$2:$AN$7500,MATCH(P$3,Команды!$A$2:$A$7500,0),$E27+2),Команды!$AJ$2:$AJ$19,0),3),0)</f>
        <v>В</v>
      </c>
      <c r="R27" s="342"/>
      <c r="S27" s="174">
        <f>IF(OR(IF(INDEX(Команды!$A$2:$AN$7500,MATCH(S$3,Команды!$A$2:$A$7500,0),$E27+2)=Команды!$AJ$2,TRUE,FALSE),IF(INDEX(Команды!$A$2:$AN$7500,MATCH(S$3,Команды!$A$2:$A$7500,0),$E27+2)=Команды!$AJ$3,TRUE,FALSE),IF(INDEX(Команды!$A$2:$AN$7500,MATCH(S$3,Команды!$A$2:$A$7500,0),$E27+2)=Команды!$AJ$4,TRUE,FALSE),IF(INDEX(Команды!$A$2:$AN$7500,MATCH(S$3,Команды!$A$2:$A$7500,0),$E27+2)=Команды!$AJ$5,TRUE,FALSE),IF(INDEX(Команды!$A$2:$AN$7500,MATCH(S$3,Команды!$A$2:$A$7500,0),$E27+2)=Команды!$AJ$6,TRUE,FALSE),IF(INDEX(Команды!$A$2:$AN$7500,MATCH(S$3,Команды!$A$2:$A$7500,0),$E27+2)=Команды!$AJ$7,TRUE,FALSE),IF(INDEX(Команды!$A$2:$AN$7500,MATCH(S$3,Команды!$A$2:$A$7500,0),$E27+2)=Команды!$AJ$8,TRUE,FALSE),IF(INDEX(Команды!$A$2:$AN$7500,MATCH(S$3,Команды!$A$2:$A$7500,0),$E27+2)=Команды!$AJ$9,TRUE,FALSE),IF(INDEX(Команды!$A$2:$AN$7500,MATCH(S$3,Команды!$A$2:$A$7500,0),$E27+2)=Команды!$AJ$10,TRUE,FALSE),IF(INDEX(Команды!$A$2:$AN$7500,MATCH(S$3,Команды!$A$2:$A$7500,0),$E27+2)=Команды!$AJ$11,TRUE,FALSE),IF(INDEX(Команды!$A$2:$AN$7500,MATCH(S$3,Команды!$A$2:$A$7500,0),$E27+2)=Команды!$AJ$12,TRUE,FALSE),IF(INDEX(Команды!$A$2:$AN$7500,MATCH(S$3,Команды!$A$2:$A$7500,0),$E27+2)=Команды!$AJ$13,TRUE,FALSE),IF(INDEX(Команды!$A$2:$AN$7500,MATCH(S$3,Команды!$A$2:$A$7500,0),$E27+2)=Команды!$AJ$14,TRUE,FALSE),IF(INDEX(Команды!$A$2:$AN$7500,MATCH(S$3,Команды!$A$2:$A$7500,0),$E27+2)=Команды!$AJ$15,TRUE,FALSE),IF(INDEX(Команды!$A$2:$AN$7500,MATCH(S$3,Команды!$A$2:$A$7500,0),$E27+2)=Команды!$AJ$16,TRUE,FALSE),,IF(INDEX(Команды!$A$2:$AN$7500,MATCH(S$3,Команды!$A$2:$A$7500,0),$E27+2)=Команды!$AJ$17,TRUE,FALSE),,IF(INDEX(Команды!$A$2:$AN$7500,MATCH(S$3,Команды!$A$2:$A$7500,0),$E27+2)=Команды!$AJ$18,TRUE,FALSE),,IF(INDEX(Команды!$A$2:$AN$7500,MATCH(S$3,Команды!$A$2:$A$7500,0),$E27+2)=Команды!$AJ$19,TRUE,FALSE)),INDEX(Команды!$AJ$2:$AK$19,MATCH(INDEX(Команды!$A$2:$AN$7500,MATCH(S$3,Команды!$A$2:$A$7500,0),$E27+2),Команды!$AJ$2:$AJ$19,0),2),0)</f>
        <v>0.45833333333333331</v>
      </c>
      <c r="T27" s="175">
        <f>IF(OR(IF(INDEX(Команды!$A$2:$AN$7500,MATCH(S$3,Команды!$A$2:$A$7500,0),$E27+2)=Команды!$AJ$2,TRUE,FALSE),IF(INDEX(Команды!$A$2:$AN$7500,MATCH(S$3,Команды!$A$2:$A$7500,0),$E27+2)=Команды!$AJ$3,TRUE,FALSE),IF(INDEX(Команды!$A$2:$AN$7500,MATCH(S$3,Команды!$A$2:$A$7500,0),$E27+2)=Команды!$AJ$4,TRUE,FALSE),IF(INDEX(Команды!$A$2:$AN$7500,MATCH(S$3,Команды!$A$2:$A$7500,0),$E27+2)=Команды!$AJ$5,TRUE,FALSE),IF(INDEX(Команды!$A$2:$AN$7500,MATCH(S$3,Команды!$A$2:$A$7500,0),$E27+2)=Команды!$AJ$6,TRUE,FALSE),IF(INDEX(Команды!$A$2:$AN$7500,MATCH(S$3,Команды!$A$2:$A$7500,0),$E27+2)=Команды!$AJ$7,TRUE,FALSE),IF(INDEX(Команды!$A$2:$AN$7500,MATCH(S$3,Команды!$A$2:$A$7500,0),$E27+2)=Команды!$AJ$8,TRUE,FALSE),IF(INDEX(Команды!$A$2:$AN$7500,MATCH(S$3,Команды!$A$2:$A$7500,0),$E27+2)=Команды!$AJ$9,TRUE,FALSE),IF(INDEX(Команды!$A$2:$AN$7500,MATCH(S$3,Команды!$A$2:$A$7500,0),$E27+2)=Команды!$AJ$10,TRUE,FALSE),IF(INDEX(Команды!$A$2:$AN$7500,MATCH(S$3,Команды!$A$2:$A$7500,0),$E27+2)=Команды!$AJ$11,TRUE,FALSE),IF(INDEX(Команды!$A$2:$AN$7500,MATCH(S$3,Команды!$A$2:$A$7500,0),$E27+2)=Команды!$AJ$12,TRUE,FALSE),IF(INDEX(Команды!$A$2:$AN$7500,MATCH(S$3,Команды!$A$2:$A$7500,0),$E27+2)=Команды!$AJ$13,TRUE,FALSE),IF(INDEX(Команды!$A$2:$AN$7500,MATCH(S$3,Команды!$A$2:$A$7500,0),$E27+2)=Команды!$AJ$14,TRUE,FALSE),IF(INDEX(Команды!$A$2:$AN$7500,MATCH(S$3,Команды!$A$2:$A$7500,0),$E27+2)=Команды!$AJ$15,TRUE,FALSE),IF(INDEX(Команды!$A$2:$AN$7500,MATCH(S$3,Команды!$A$2:$A$7500,0),$E27+2)=Команды!$AJ$16,TRUE,FALSE),IF(INDEX(Команды!$A$2:$AN$7500,MATCH(S$3,Команды!$A$2:$A$7500,0),$E27+2)=Команды!$AJ$17,TRUE,FALSE),IF(INDEX(Команды!$A$2:$AN$7500,MATCH(S$3,Команды!$A$2:$A$7500,0),$E27+2)=Команды!$AJ$18,TRUE,FALSE),IF(INDEX(Команды!$A$2:$AN$7500,MATCH(S$3,Команды!$A$2:$A$7500,0),$E27+2)=Команды!$AJ$19,TRUE,FALSE)),INDEX(Команды!$AJ$2:$AL$19,MATCH(INDEX(Команды!$A$2:$AN$7500,MATCH(S$3,Команды!$A$2:$A$7500,0),$E27+2),Команды!$AJ$2:$AJ$19,0),3),0)</f>
        <v>0.83333333333333337</v>
      </c>
      <c r="U27" s="342"/>
      <c r="V27" s="174">
        <f>IF(OR(IF(INDEX(Команды!$A$2:$AN$7500,MATCH(V$3,Команды!$A$2:$A$7500,0),$E27+2)=Команды!$AJ$2,TRUE,FALSE),IF(INDEX(Команды!$A$2:$AN$7500,MATCH(V$3,Команды!$A$2:$A$7500,0),$E27+2)=Команды!$AJ$3,TRUE,FALSE),IF(INDEX(Команды!$A$2:$AN$7500,MATCH(V$3,Команды!$A$2:$A$7500,0),$E27+2)=Команды!$AJ$4,TRUE,FALSE),IF(INDEX(Команды!$A$2:$AN$7500,MATCH(V$3,Команды!$A$2:$A$7500,0),$E27+2)=Команды!$AJ$5,TRUE,FALSE),IF(INDEX(Команды!$A$2:$AN$7500,MATCH(V$3,Команды!$A$2:$A$7500,0),$E27+2)=Команды!$AJ$6,TRUE,FALSE),IF(INDEX(Команды!$A$2:$AN$7500,MATCH(V$3,Команды!$A$2:$A$7500,0),$E27+2)=Команды!$AJ$7,TRUE,FALSE),IF(INDEX(Команды!$A$2:$AN$7500,MATCH(V$3,Команды!$A$2:$A$7500,0),$E27+2)=Команды!$AJ$8,TRUE,FALSE),IF(INDEX(Команды!$A$2:$AN$7500,MATCH(V$3,Команды!$A$2:$A$7500,0),$E27+2)=Команды!$AJ$9,TRUE,FALSE),IF(INDEX(Команды!$A$2:$AN$7500,MATCH(V$3,Команды!$A$2:$A$7500,0),$E27+2)=Команды!$AJ$10,TRUE,FALSE),IF(INDEX(Команды!$A$2:$AN$7500,MATCH(V$3,Команды!$A$2:$A$7500,0),$E27+2)=Команды!$AJ$11,TRUE,FALSE),IF(INDEX(Команды!$A$2:$AN$7500,MATCH(V$3,Команды!$A$2:$A$7500,0),$E27+2)=Команды!$AJ$12,TRUE,FALSE),IF(INDEX(Команды!$A$2:$AN$7500,MATCH(V$3,Команды!$A$2:$A$7500,0),$E27+2)=Команды!$AJ$13,TRUE,FALSE),IF(INDEX(Команды!$A$2:$AN$7500,MATCH(V$3,Команды!$A$2:$A$7500,0),$E27+2)=Команды!$AJ$14,TRUE,FALSE),IF(INDEX(Команды!$A$2:$AN$7500,MATCH(V$3,Команды!$A$2:$A$7500,0),$E27+2)=Команды!$AJ$15,TRUE,FALSE),IF(INDEX(Команды!$A$2:$AN$7500,MATCH(V$3,Команды!$A$2:$A$7500,0),$E27+2)=Команды!$AJ$16,TRUE,FALSE),,IF(INDEX(Команды!$A$2:$AN$7500,MATCH(V$3,Команды!$A$2:$A$7500,0),$E27+2)=Команды!$AJ$17,TRUE,FALSE),,IF(INDEX(Команды!$A$2:$AN$7500,MATCH(V$3,Команды!$A$2:$A$7500,0),$E27+2)=Команды!$AJ$18,TRUE,FALSE),,IF(INDEX(Команды!$A$2:$AN$7500,MATCH(V$3,Команды!$A$2:$A$7500,0),$E27+2)=Команды!$AJ$19,TRUE,FALSE)),INDEX(Команды!$AJ$2:$AK$19,MATCH(INDEX(Команды!$A$2:$AN$7500,MATCH(V$3,Команды!$A$2:$A$7500,0),$E27+2),Команды!$AJ$2:$AJ$19,0),2),0)</f>
        <v>0.45833333333333331</v>
      </c>
      <c r="W27" s="175">
        <f>IF(OR(IF(INDEX(Команды!$A$2:$AN$7500,MATCH(V$3,Команды!$A$2:$A$7500,0),$E27+2)=Команды!$AJ$2,TRUE,FALSE),IF(INDEX(Команды!$A$2:$AN$7500,MATCH(V$3,Команды!$A$2:$A$7500,0),$E27+2)=Команды!$AJ$3,TRUE,FALSE),IF(INDEX(Команды!$A$2:$AN$7500,MATCH(V$3,Команды!$A$2:$A$7500,0),$E27+2)=Команды!$AJ$4,TRUE,FALSE),IF(INDEX(Команды!$A$2:$AN$7500,MATCH(V$3,Команды!$A$2:$A$7500,0),$E27+2)=Команды!$AJ$5,TRUE,FALSE),IF(INDEX(Команды!$A$2:$AN$7500,MATCH(V$3,Команды!$A$2:$A$7500,0),$E27+2)=Команды!$AJ$6,TRUE,FALSE),IF(INDEX(Команды!$A$2:$AN$7500,MATCH(V$3,Команды!$A$2:$A$7500,0),$E27+2)=Команды!$AJ$7,TRUE,FALSE),IF(INDEX(Команды!$A$2:$AN$7500,MATCH(V$3,Команды!$A$2:$A$7500,0),$E27+2)=Команды!$AJ$8,TRUE,FALSE),IF(INDEX(Команды!$A$2:$AN$7500,MATCH(V$3,Команды!$A$2:$A$7500,0),$E27+2)=Команды!$AJ$9,TRUE,FALSE),IF(INDEX(Команды!$A$2:$AN$7500,MATCH(V$3,Команды!$A$2:$A$7500,0),$E27+2)=Команды!$AJ$10,TRUE,FALSE),IF(INDEX(Команды!$A$2:$AN$7500,MATCH(V$3,Команды!$A$2:$A$7500,0),$E27+2)=Команды!$AJ$11,TRUE,FALSE),IF(INDEX(Команды!$A$2:$AN$7500,MATCH(V$3,Команды!$A$2:$A$7500,0),$E27+2)=Команды!$AJ$12,TRUE,FALSE),IF(INDEX(Команды!$A$2:$AN$7500,MATCH(V$3,Команды!$A$2:$A$7500,0),$E27+2)=Команды!$AJ$13,TRUE,FALSE),IF(INDEX(Команды!$A$2:$AN$7500,MATCH(V$3,Команды!$A$2:$A$7500,0),$E27+2)=Команды!$AJ$14,TRUE,FALSE),IF(INDEX(Команды!$A$2:$AN$7500,MATCH(V$3,Команды!$A$2:$A$7500,0),$E27+2)=Команды!$AJ$15,TRUE,FALSE),IF(INDEX(Команды!$A$2:$AN$7500,MATCH(V$3,Команды!$A$2:$A$7500,0),$E27+2)=Команды!$AJ$16,TRUE,FALSE),IF(INDEX(Команды!$A$2:$AN$7500,MATCH(V$3,Команды!$A$2:$A$7500,0),$E27+2)=Команды!$AJ$17,TRUE,FALSE),IF(INDEX(Команды!$A$2:$AN$7500,MATCH(V$3,Команды!$A$2:$A$7500,0),$E27+2)=Команды!$AJ$18,TRUE,FALSE),IF(INDEX(Команды!$A$2:$AN$7500,MATCH(V$3,Команды!$A$2:$A$7500,0),$E27+2)=Команды!$AJ$19,TRUE,FALSE)),INDEX(Команды!$AJ$2:$AL$19,MATCH(INDEX(Команды!$A$2:$AN$7500,MATCH(V$3,Команды!$A$2:$A$7500,0),$E27+2),Команды!$AJ$2:$AJ$19,0),3),0)</f>
        <v>0.83333333333333337</v>
      </c>
      <c r="X27" s="342"/>
      <c r="Y27" s="174">
        <f>IF(OR(IF(INDEX(Команды!$A$2:$AN$7500,MATCH(Y$3,Команды!$A$2:$A$7500,0),$E27+2)=Команды!$AJ$2,TRUE,FALSE),IF(INDEX(Команды!$A$2:$AN$7500,MATCH(Y$3,Команды!$A$2:$A$7500,0),$E27+2)=Команды!$AJ$3,TRUE,FALSE),IF(INDEX(Команды!$A$2:$AN$7500,MATCH(Y$3,Команды!$A$2:$A$7500,0),$E27+2)=Команды!$AJ$4,TRUE,FALSE),IF(INDEX(Команды!$A$2:$AN$7500,MATCH(Y$3,Команды!$A$2:$A$7500,0),$E27+2)=Команды!$AJ$5,TRUE,FALSE),IF(INDEX(Команды!$A$2:$AN$7500,MATCH(Y$3,Команды!$A$2:$A$7500,0),$E27+2)=Команды!$AJ$6,TRUE,FALSE),IF(INDEX(Команды!$A$2:$AN$7500,MATCH(Y$3,Команды!$A$2:$A$7500,0),$E27+2)=Команды!$AJ$7,TRUE,FALSE),IF(INDEX(Команды!$A$2:$AN$7500,MATCH(Y$3,Команды!$A$2:$A$7500,0),$E27+2)=Команды!$AJ$8,TRUE,FALSE),IF(INDEX(Команды!$A$2:$AN$7500,MATCH(Y$3,Команды!$A$2:$A$7500,0),$E27+2)=Команды!$AJ$9,TRUE,FALSE),IF(INDEX(Команды!$A$2:$AN$7500,MATCH(Y$3,Команды!$A$2:$A$7500,0),$E27+2)=Команды!$AJ$10,TRUE,FALSE),IF(INDEX(Команды!$A$2:$AN$7500,MATCH(Y$3,Команды!$A$2:$A$7500,0),$E27+2)=Команды!$AJ$11,TRUE,FALSE),IF(INDEX(Команды!$A$2:$AN$7500,MATCH(Y$3,Команды!$A$2:$A$7500,0),$E27+2)=Команды!$AJ$12,TRUE,FALSE),IF(INDEX(Команды!$A$2:$AN$7500,MATCH(Y$3,Команды!$A$2:$A$7500,0),$E27+2)=Команды!$AJ$13,TRUE,FALSE),IF(INDEX(Команды!$A$2:$AN$7500,MATCH(Y$3,Команды!$A$2:$A$7500,0),$E27+2)=Команды!$AJ$14,TRUE,FALSE),IF(INDEX(Команды!$A$2:$AN$7500,MATCH(Y$3,Команды!$A$2:$A$7500,0),$E27+2)=Команды!$AJ$15,TRUE,FALSE),IF(INDEX(Команды!$A$2:$AN$7500,MATCH(Y$3,Команды!$A$2:$A$7500,0),$E27+2)=Команды!$AJ$16,TRUE,FALSE),,IF(INDEX(Команды!$A$2:$AN$7500,MATCH(Y$3,Команды!$A$2:$A$7500,0),$E27+2)=Команды!$AJ$17,TRUE,FALSE),,IF(INDEX(Команды!$A$2:$AN$7500,MATCH(Y$3,Команды!$A$2:$A$7500,0),$E27+2)=Команды!$AJ$18,TRUE,FALSE),,IF(INDEX(Команды!$A$2:$AN$7500,MATCH(Y$3,Команды!$A$2:$A$7500,0),$E27+2)=Команды!$AJ$19,TRUE,FALSE)),INDEX(Команды!$AJ$2:$AK$19,MATCH(INDEX(Команды!$A$2:$AN$7500,MATCH(Y$3,Команды!$A$2:$A$7500,0),$E27+2),Команды!$AJ$2:$AJ$19,0),2),0)</f>
        <v>0.5</v>
      </c>
      <c r="Z27" s="175">
        <f>IF(OR(IF(INDEX(Команды!$A$2:$AN$7500,MATCH(Y$3,Команды!$A$2:$A$7500,0),$E27+2)=Команды!$AJ$2,TRUE,FALSE),IF(INDEX(Команды!$A$2:$AN$7500,MATCH(Y$3,Команды!$A$2:$A$7500,0),$E27+2)=Команды!$AJ$3,TRUE,FALSE),IF(INDEX(Команды!$A$2:$AN$7500,MATCH(Y$3,Команды!$A$2:$A$7500,0),$E27+2)=Команды!$AJ$4,TRUE,FALSE),IF(INDEX(Команды!$A$2:$AN$7500,MATCH(Y$3,Команды!$A$2:$A$7500,0),$E27+2)=Команды!$AJ$5,TRUE,FALSE),IF(INDEX(Команды!$A$2:$AN$7500,MATCH(Y$3,Команды!$A$2:$A$7500,0),$E27+2)=Команды!$AJ$6,TRUE,FALSE),IF(INDEX(Команды!$A$2:$AN$7500,MATCH(Y$3,Команды!$A$2:$A$7500,0),$E27+2)=Команды!$AJ$7,TRUE,FALSE),IF(INDEX(Команды!$A$2:$AN$7500,MATCH(Y$3,Команды!$A$2:$A$7500,0),$E27+2)=Команды!$AJ$8,TRUE,FALSE),IF(INDEX(Команды!$A$2:$AN$7500,MATCH(Y$3,Команды!$A$2:$A$7500,0),$E27+2)=Команды!$AJ$9,TRUE,FALSE),IF(INDEX(Команды!$A$2:$AN$7500,MATCH(Y$3,Команды!$A$2:$A$7500,0),$E27+2)=Команды!$AJ$10,TRUE,FALSE),IF(INDEX(Команды!$A$2:$AN$7500,MATCH(Y$3,Команды!$A$2:$A$7500,0),$E27+2)=Команды!$AJ$11,TRUE,FALSE),IF(INDEX(Команды!$A$2:$AN$7500,MATCH(Y$3,Команды!$A$2:$A$7500,0),$E27+2)=Команды!$AJ$12,TRUE,FALSE),IF(INDEX(Команды!$A$2:$AN$7500,MATCH(Y$3,Команды!$A$2:$A$7500,0),$E27+2)=Команды!$AJ$13,TRUE,FALSE),IF(INDEX(Команды!$A$2:$AN$7500,MATCH(Y$3,Команды!$A$2:$A$7500,0),$E27+2)=Команды!$AJ$14,TRUE,FALSE),IF(INDEX(Команды!$A$2:$AN$7500,MATCH(Y$3,Команды!$A$2:$A$7500,0),$E27+2)=Команды!$AJ$15,TRUE,FALSE),IF(INDEX(Команды!$A$2:$AN$7500,MATCH(Y$3,Команды!$A$2:$A$7500,0),$E27+2)=Команды!$AJ$16,TRUE,FALSE),IF(INDEX(Команды!$A$2:$AN$7500,MATCH(Y$3,Команды!$A$2:$A$7500,0),$E27+2)=Команды!$AJ$17,TRUE,FALSE),IF(INDEX(Команды!$A$2:$AN$7500,MATCH(Y$3,Команды!$A$2:$A$7500,0),$E27+2)=Команды!$AJ$18,TRUE,FALSE),IF(INDEX(Команды!$A$2:$AN$7500,MATCH(Y$3,Команды!$A$2:$A$7500,0),$E27+2)=Команды!$AJ$19,TRUE,FALSE)),INDEX(Команды!$AJ$2:$AL$19,MATCH(INDEX(Команды!$A$2:$AN$7500,MATCH(Y$3,Команды!$A$2:$A$7500,0),$E27+2),Команды!$AJ$2:$AJ$19,0),3),0)</f>
        <v>0.875</v>
      </c>
      <c r="AA27" s="342"/>
      <c r="AB27" s="174">
        <f>IF(OR(IF(INDEX(Команды!$A$2:$AN$7500,MATCH(AB$3,Команды!$A$2:$A$7500,0),$E27+2)=Команды!$AJ$2,TRUE,FALSE),IF(INDEX(Команды!$A$2:$AN$7500,MATCH(AB$3,Команды!$A$2:$A$7500,0),$E27+2)=Команды!$AJ$3,TRUE,FALSE),IF(INDEX(Команды!$A$2:$AN$7500,MATCH(AB$3,Команды!$A$2:$A$7500,0),$E27+2)=Команды!$AJ$4,TRUE,FALSE),IF(INDEX(Команды!$A$2:$AN$7500,MATCH(AB$3,Команды!$A$2:$A$7500,0),$E27+2)=Команды!$AJ$5,TRUE,FALSE),IF(INDEX(Команды!$A$2:$AN$7500,MATCH(AB$3,Команды!$A$2:$A$7500,0),$E27+2)=Команды!$AJ$6,TRUE,FALSE),IF(INDEX(Команды!$A$2:$AN$7500,MATCH(AB$3,Команды!$A$2:$A$7500,0),$E27+2)=Команды!$AJ$7,TRUE,FALSE),IF(INDEX(Команды!$A$2:$AN$7500,MATCH(AB$3,Команды!$A$2:$A$7500,0),$E27+2)=Команды!$AJ$8,TRUE,FALSE),IF(INDEX(Команды!$A$2:$AN$7500,MATCH(AB$3,Команды!$A$2:$A$7500,0),$E27+2)=Команды!$AJ$9,TRUE,FALSE),IF(INDEX(Команды!$A$2:$AN$7500,MATCH(AB$3,Команды!$A$2:$A$7500,0),$E27+2)=Команды!$AJ$10,TRUE,FALSE),IF(INDEX(Команды!$A$2:$AN$7500,MATCH(AB$3,Команды!$A$2:$A$7500,0),$E27+2)=Команды!$AJ$11,TRUE,FALSE),IF(INDEX(Команды!$A$2:$AN$7500,MATCH(AB$3,Команды!$A$2:$A$7500,0),$E27+2)=Команды!$AJ$12,TRUE,FALSE),IF(INDEX(Команды!$A$2:$AN$7500,MATCH(AB$3,Команды!$A$2:$A$7500,0),$E27+2)=Команды!$AJ$13,TRUE,FALSE),IF(INDEX(Команды!$A$2:$AN$7500,MATCH(AB$3,Команды!$A$2:$A$7500,0),$E27+2)=Команды!$AJ$14,TRUE,FALSE),IF(INDEX(Команды!$A$2:$AN$7500,MATCH(AB$3,Команды!$A$2:$A$7500,0),$E27+2)=Команды!$AJ$15,TRUE,FALSE),IF(INDEX(Команды!$A$2:$AN$7500,MATCH(AB$3,Команды!$A$2:$A$7500,0),$E27+2)=Команды!$AJ$16,TRUE,FALSE),,IF(INDEX(Команды!$A$2:$AN$7500,MATCH(AB$3,Команды!$A$2:$A$7500,0),$E27+2)=Команды!$AJ$17,TRUE,FALSE),,IF(INDEX(Команды!$A$2:$AN$7500,MATCH(AB$3,Команды!$A$2:$A$7500,0),$E27+2)=Команды!$AJ$18,TRUE,FALSE),,IF(INDEX(Команды!$A$2:$AN$7500,MATCH(AB$3,Команды!$A$2:$A$7500,0),$E27+2)=Команды!$AJ$19,TRUE,FALSE)),INDEX(Команды!$AJ$2:$AK$19,MATCH(INDEX(Команды!$A$2:$AN$7500,MATCH(AB$3,Команды!$A$2:$A$7500,0),$E27+2),Команды!$AJ$2:$AJ$19,0),2),0)</f>
        <v>0.5</v>
      </c>
      <c r="AC27" s="175">
        <f>IF(OR(IF(INDEX(Команды!$A$2:$AN$7500,MATCH(AB$3,Команды!$A$2:$A$7500,0),$E27+2)=Команды!$AJ$2,TRUE,FALSE),IF(INDEX(Команды!$A$2:$AN$7500,MATCH(AB$3,Команды!$A$2:$A$7500,0),$E27+2)=Команды!$AJ$3,TRUE,FALSE),IF(INDEX(Команды!$A$2:$AN$7500,MATCH(AB$3,Команды!$A$2:$A$7500,0),$E27+2)=Команды!$AJ$4,TRUE,FALSE),IF(INDEX(Команды!$A$2:$AN$7500,MATCH(AB$3,Команды!$A$2:$A$7500,0),$E27+2)=Команды!$AJ$5,TRUE,FALSE),IF(INDEX(Команды!$A$2:$AN$7500,MATCH(AB$3,Команды!$A$2:$A$7500,0),$E27+2)=Команды!$AJ$6,TRUE,FALSE),IF(INDEX(Команды!$A$2:$AN$7500,MATCH(AB$3,Команды!$A$2:$A$7500,0),$E27+2)=Команды!$AJ$7,TRUE,FALSE),IF(INDEX(Команды!$A$2:$AN$7500,MATCH(AB$3,Команды!$A$2:$A$7500,0),$E27+2)=Команды!$AJ$8,TRUE,FALSE),IF(INDEX(Команды!$A$2:$AN$7500,MATCH(AB$3,Команды!$A$2:$A$7500,0),$E27+2)=Команды!$AJ$9,TRUE,FALSE),IF(INDEX(Команды!$A$2:$AN$7500,MATCH(AB$3,Команды!$A$2:$A$7500,0),$E27+2)=Команды!$AJ$10,TRUE,FALSE),IF(INDEX(Команды!$A$2:$AN$7500,MATCH(AB$3,Команды!$A$2:$A$7500,0),$E27+2)=Команды!$AJ$11,TRUE,FALSE),IF(INDEX(Команды!$A$2:$AN$7500,MATCH(AB$3,Команды!$A$2:$A$7500,0),$E27+2)=Команды!$AJ$12,TRUE,FALSE),IF(INDEX(Команды!$A$2:$AN$7500,MATCH(AB$3,Команды!$A$2:$A$7500,0),$E27+2)=Команды!$AJ$13,TRUE,FALSE),IF(INDEX(Команды!$A$2:$AN$7500,MATCH(AB$3,Команды!$A$2:$A$7500,0),$E27+2)=Команды!$AJ$14,TRUE,FALSE),IF(INDEX(Команды!$A$2:$AN$7500,MATCH(AB$3,Команды!$A$2:$A$7500,0),$E27+2)=Команды!$AJ$15,TRUE,FALSE),IF(INDEX(Команды!$A$2:$AN$7500,MATCH(AB$3,Команды!$A$2:$A$7500,0),$E27+2)=Команды!$AJ$16,TRUE,FALSE),IF(INDEX(Команды!$A$2:$AN$7500,MATCH(AB$3,Команды!$A$2:$A$7500,0),$E27+2)=Команды!$AJ$17,TRUE,FALSE),IF(INDEX(Команды!$A$2:$AN$7500,MATCH(AB$3,Команды!$A$2:$A$7500,0),$E27+2)=Команды!$AJ$18,TRUE,FALSE),IF(INDEX(Команды!$A$2:$AN$7500,MATCH(AB$3,Команды!$A$2:$A$7500,0),$E27+2)=Команды!$AJ$19,TRUE,FALSE)),INDEX(Команды!$AJ$2:$AL$19,MATCH(INDEX(Команды!$A$2:$AN$7500,MATCH(AB$3,Команды!$A$2:$A$7500,0),$E27+2),Команды!$AJ$2:$AJ$19,0),3),0)</f>
        <v>0.875</v>
      </c>
      <c r="AD27" s="342"/>
      <c r="AE27" s="174" t="str">
        <f>IF(OR(IF(INDEX(Команды!$A$2:$AN$7500,MATCH(AE$3,Команды!$A$2:$A$7500,0),$E27+2)=Команды!$AJ$2,TRUE,FALSE),IF(INDEX(Команды!$A$2:$AN$7500,MATCH(AE$3,Команды!$A$2:$A$7500,0),$E27+2)=Команды!$AJ$3,TRUE,FALSE),IF(INDEX(Команды!$A$2:$AN$7500,MATCH(AE$3,Команды!$A$2:$A$7500,0),$E27+2)=Команды!$AJ$4,TRUE,FALSE),IF(INDEX(Команды!$A$2:$AN$7500,MATCH(AE$3,Команды!$A$2:$A$7500,0),$E27+2)=Команды!$AJ$5,TRUE,FALSE),IF(INDEX(Команды!$A$2:$AN$7500,MATCH(AE$3,Команды!$A$2:$A$7500,0),$E27+2)=Команды!$AJ$6,TRUE,FALSE),IF(INDEX(Команды!$A$2:$AN$7500,MATCH(AE$3,Команды!$A$2:$A$7500,0),$E27+2)=Команды!$AJ$7,TRUE,FALSE),IF(INDEX(Команды!$A$2:$AN$7500,MATCH(AE$3,Команды!$A$2:$A$7500,0),$E27+2)=Команды!$AJ$8,TRUE,FALSE),IF(INDEX(Команды!$A$2:$AN$7500,MATCH(AE$3,Команды!$A$2:$A$7500,0),$E27+2)=Команды!$AJ$9,TRUE,FALSE),IF(INDEX(Команды!$A$2:$AN$7500,MATCH(AE$3,Команды!$A$2:$A$7500,0),$E27+2)=Команды!$AJ$10,TRUE,FALSE),IF(INDEX(Команды!$A$2:$AN$7500,MATCH(AE$3,Команды!$A$2:$A$7500,0),$E27+2)=Команды!$AJ$11,TRUE,FALSE),IF(INDEX(Команды!$A$2:$AN$7500,MATCH(AE$3,Команды!$A$2:$A$7500,0),$E27+2)=Команды!$AJ$12,TRUE,FALSE),IF(INDEX(Команды!$A$2:$AN$7500,MATCH(AE$3,Команды!$A$2:$A$7500,0),$E27+2)=Команды!$AJ$13,TRUE,FALSE),IF(INDEX(Команды!$A$2:$AN$7500,MATCH(AE$3,Команды!$A$2:$A$7500,0),$E27+2)=Команды!$AJ$14,TRUE,FALSE),IF(INDEX(Команды!$A$2:$AN$7500,MATCH(AE$3,Команды!$A$2:$A$7500,0),$E27+2)=Команды!$AJ$15,TRUE,FALSE),IF(INDEX(Команды!$A$2:$AN$7500,MATCH(AE$3,Команды!$A$2:$A$7500,0),$E27+2)=Команды!$AJ$16,TRUE,FALSE),,IF(INDEX(Команды!$A$2:$AN$7500,MATCH(AE$3,Команды!$A$2:$A$7500,0),$E27+2)=Команды!$AJ$17,TRUE,FALSE),,IF(INDEX(Команды!$A$2:$AN$7500,MATCH(AE$3,Команды!$A$2:$A$7500,0),$E27+2)=Команды!$AJ$18,TRUE,FALSE),,IF(INDEX(Команды!$A$2:$AN$7500,MATCH(AE$3,Команды!$A$2:$A$7500,0),$E27+2)=Команды!$AJ$19,TRUE,FALSE)),INDEX(Команды!$AJ$2:$AK$19,MATCH(INDEX(Команды!$A$2:$AN$7500,MATCH(AE$3,Команды!$A$2:$A$7500,0),$E27+2),Команды!$AJ$2:$AJ$19,0),2),0)</f>
        <v>В</v>
      </c>
      <c r="AF27" s="175" t="str">
        <f>IF(OR(IF(INDEX(Команды!$A$2:$AN$7500,MATCH(AE$3,Команды!$A$2:$A$7500,0),$E27+2)=Команды!$AJ$2,TRUE,FALSE),IF(INDEX(Команды!$A$2:$AN$7500,MATCH(AE$3,Команды!$A$2:$A$7500,0),$E27+2)=Команды!$AJ$3,TRUE,FALSE),IF(INDEX(Команды!$A$2:$AN$7500,MATCH(AE$3,Команды!$A$2:$A$7500,0),$E27+2)=Команды!$AJ$4,TRUE,FALSE),IF(INDEX(Команды!$A$2:$AN$7500,MATCH(AE$3,Команды!$A$2:$A$7500,0),$E27+2)=Команды!$AJ$5,TRUE,FALSE),IF(INDEX(Команды!$A$2:$AN$7500,MATCH(AE$3,Команды!$A$2:$A$7500,0),$E27+2)=Команды!$AJ$6,TRUE,FALSE),IF(INDEX(Команды!$A$2:$AN$7500,MATCH(AE$3,Команды!$A$2:$A$7500,0),$E27+2)=Команды!$AJ$7,TRUE,FALSE),IF(INDEX(Команды!$A$2:$AN$7500,MATCH(AE$3,Команды!$A$2:$A$7500,0),$E27+2)=Команды!$AJ$8,TRUE,FALSE),IF(INDEX(Команды!$A$2:$AN$7500,MATCH(AE$3,Команды!$A$2:$A$7500,0),$E27+2)=Команды!$AJ$9,TRUE,FALSE),IF(INDEX(Команды!$A$2:$AN$7500,MATCH(AE$3,Команды!$A$2:$A$7500,0),$E27+2)=Команды!$AJ$10,TRUE,FALSE),IF(INDEX(Команды!$A$2:$AN$7500,MATCH(AE$3,Команды!$A$2:$A$7500,0),$E27+2)=Команды!$AJ$11,TRUE,FALSE),IF(INDEX(Команды!$A$2:$AN$7500,MATCH(AE$3,Команды!$A$2:$A$7500,0),$E27+2)=Команды!$AJ$12,TRUE,FALSE),IF(INDEX(Команды!$A$2:$AN$7500,MATCH(AE$3,Команды!$A$2:$A$7500,0),$E27+2)=Команды!$AJ$13,TRUE,FALSE),IF(INDEX(Команды!$A$2:$AN$7500,MATCH(AE$3,Команды!$A$2:$A$7500,0),$E27+2)=Команды!$AJ$14,TRUE,FALSE),IF(INDEX(Команды!$A$2:$AN$7500,MATCH(AE$3,Команды!$A$2:$A$7500,0),$E27+2)=Команды!$AJ$15,TRUE,FALSE),IF(INDEX(Команды!$A$2:$AN$7500,MATCH(AE$3,Команды!$A$2:$A$7500,0),$E27+2)=Команды!$AJ$16,TRUE,FALSE),IF(INDEX(Команды!$A$2:$AN$7500,MATCH(AE$3,Команды!$A$2:$A$7500,0),$E27+2)=Команды!$AJ$17,TRUE,FALSE),IF(INDEX(Команды!$A$2:$AN$7500,MATCH(AE$3,Команды!$A$2:$A$7500,0),$E27+2)=Команды!$AJ$18,TRUE,FALSE),IF(INDEX(Команды!$A$2:$AN$7500,MATCH(AE$3,Команды!$A$2:$A$7500,0),$E27+2)=Команды!$AJ$19,TRUE,FALSE)),INDEX(Команды!$AJ$2:$AL$19,MATCH(INDEX(Команды!$A$2:$AN$7500,MATCH(AE$3,Команды!$A$2:$A$7500,0),$E27+2),Команды!$AJ$2:$AJ$19,0),3),0)</f>
        <v>В</v>
      </c>
      <c r="AG27" s="342"/>
      <c r="AH27" s="174" t="str">
        <f>IF(OR(IF(INDEX(Команды!$A$2:$AN$7500,MATCH(AH$3,Команды!$A$2:$A$7500,0),$E27+2)=Команды!$AJ$2,TRUE,FALSE),IF(INDEX(Команды!$A$2:$AN$7500,MATCH(AH$3,Команды!$A$2:$A$7500,0),$E27+2)=Команды!$AJ$3,TRUE,FALSE),IF(INDEX(Команды!$A$2:$AN$7500,MATCH(AH$3,Команды!$A$2:$A$7500,0),$E27+2)=Команды!$AJ$4,TRUE,FALSE),IF(INDEX(Команды!$A$2:$AN$7500,MATCH(AH$3,Команды!$A$2:$A$7500,0),$E27+2)=Команды!$AJ$5,TRUE,FALSE),IF(INDEX(Команды!$A$2:$AN$7500,MATCH(AH$3,Команды!$A$2:$A$7500,0),$E27+2)=Команды!$AJ$6,TRUE,FALSE),IF(INDEX(Команды!$A$2:$AN$7500,MATCH(AH$3,Команды!$A$2:$A$7500,0),$E27+2)=Команды!$AJ$7,TRUE,FALSE),IF(INDEX(Команды!$A$2:$AN$7500,MATCH(AH$3,Команды!$A$2:$A$7500,0),$E27+2)=Команды!$AJ$8,TRUE,FALSE),IF(INDEX(Команды!$A$2:$AN$7500,MATCH(AH$3,Команды!$A$2:$A$7500,0),$E27+2)=Команды!$AJ$9,TRUE,FALSE),IF(INDEX(Команды!$A$2:$AN$7500,MATCH(AH$3,Команды!$A$2:$A$7500,0),$E27+2)=Команды!$AJ$10,TRUE,FALSE),IF(INDEX(Команды!$A$2:$AN$7500,MATCH(AH$3,Команды!$A$2:$A$7500,0),$E27+2)=Команды!$AJ$11,TRUE,FALSE),IF(INDEX(Команды!$A$2:$AN$7500,MATCH(AH$3,Команды!$A$2:$A$7500,0),$E27+2)=Команды!$AJ$12,TRUE,FALSE),IF(INDEX(Команды!$A$2:$AN$7500,MATCH(AH$3,Команды!$A$2:$A$7500,0),$E27+2)=Команды!$AJ$13,TRUE,FALSE),IF(INDEX(Команды!$A$2:$AN$7500,MATCH(AH$3,Команды!$A$2:$A$7500,0),$E27+2)=Команды!$AJ$14,TRUE,FALSE),IF(INDEX(Команды!$A$2:$AN$7500,MATCH(AH$3,Команды!$A$2:$A$7500,0),$E27+2)=Команды!$AJ$15,TRUE,FALSE),IF(INDEX(Команды!$A$2:$AN$7500,MATCH(AH$3,Команды!$A$2:$A$7500,0),$E27+2)=Команды!$AJ$16,TRUE,FALSE),,IF(INDEX(Команды!$A$2:$AN$7500,MATCH(AH$3,Команды!$A$2:$A$7500,0),$E27+2)=Команды!$AJ$17,TRUE,FALSE),,IF(INDEX(Команды!$A$2:$AN$7500,MATCH(AH$3,Команды!$A$2:$A$7500,0),$E27+2)=Команды!$AJ$18,TRUE,FALSE),,IF(INDEX(Команды!$A$2:$AN$7500,MATCH(AH$3,Команды!$A$2:$A$7500,0),$E27+2)=Команды!$AJ$19,TRUE,FALSE)),INDEX(Команды!$AJ$2:$AK$19,MATCH(INDEX(Команды!$A$2:$AN$7500,MATCH(AH$3,Команды!$A$2:$A$7500,0),$E27+2),Команды!$AJ$2:$AJ$19,0),2),0)</f>
        <v>В</v>
      </c>
      <c r="AI27" s="175" t="str">
        <f>IF(OR(IF(INDEX(Команды!$A$2:$AN$7500,MATCH(AH$3,Команды!$A$2:$A$7500,0),$E27+2)=Команды!$AJ$2,TRUE,FALSE),IF(INDEX(Команды!$A$2:$AN$7500,MATCH(AH$3,Команды!$A$2:$A$7500,0),$E27+2)=Команды!$AJ$3,TRUE,FALSE),IF(INDEX(Команды!$A$2:$AN$7500,MATCH(AH$3,Команды!$A$2:$A$7500,0),$E27+2)=Команды!$AJ$4,TRUE,FALSE),IF(INDEX(Команды!$A$2:$AN$7500,MATCH(AH$3,Команды!$A$2:$A$7500,0),$E27+2)=Команды!$AJ$5,TRUE,FALSE),IF(INDEX(Команды!$A$2:$AN$7500,MATCH(AH$3,Команды!$A$2:$A$7500,0),$E27+2)=Команды!$AJ$6,TRUE,FALSE),IF(INDEX(Команды!$A$2:$AN$7500,MATCH(AH$3,Команды!$A$2:$A$7500,0),$E27+2)=Команды!$AJ$7,TRUE,FALSE),IF(INDEX(Команды!$A$2:$AN$7500,MATCH(AH$3,Команды!$A$2:$A$7500,0),$E27+2)=Команды!$AJ$8,TRUE,FALSE),IF(INDEX(Команды!$A$2:$AN$7500,MATCH(AH$3,Команды!$A$2:$A$7500,0),$E27+2)=Команды!$AJ$9,TRUE,FALSE),IF(INDEX(Команды!$A$2:$AN$7500,MATCH(AH$3,Команды!$A$2:$A$7500,0),$E27+2)=Команды!$AJ$10,TRUE,FALSE),IF(INDEX(Команды!$A$2:$AN$7500,MATCH(AH$3,Команды!$A$2:$A$7500,0),$E27+2)=Команды!$AJ$11,TRUE,FALSE),IF(INDEX(Команды!$A$2:$AN$7500,MATCH(AH$3,Команды!$A$2:$A$7500,0),$E27+2)=Команды!$AJ$12,TRUE,FALSE),IF(INDEX(Команды!$A$2:$AN$7500,MATCH(AH$3,Команды!$A$2:$A$7500,0),$E27+2)=Команды!$AJ$13,TRUE,FALSE),IF(INDEX(Команды!$A$2:$AN$7500,MATCH(AH$3,Команды!$A$2:$A$7500,0),$E27+2)=Команды!$AJ$14,TRUE,FALSE),IF(INDEX(Команды!$A$2:$AN$7500,MATCH(AH$3,Команды!$A$2:$A$7500,0),$E27+2)=Команды!$AJ$15,TRUE,FALSE),IF(INDEX(Команды!$A$2:$AN$7500,MATCH(AH$3,Команды!$A$2:$A$7500,0),$E27+2)=Команды!$AJ$16,TRUE,FALSE),IF(INDEX(Команды!$A$2:$AN$7500,MATCH(AH$3,Команды!$A$2:$A$7500,0),$E27+2)=Команды!$AJ$17,TRUE,FALSE),IF(INDEX(Команды!$A$2:$AN$7500,MATCH(AH$3,Команды!$A$2:$A$7500,0),$E27+2)=Команды!$AJ$18,TRUE,FALSE),IF(INDEX(Команды!$A$2:$AN$7500,MATCH(AH$3,Команды!$A$2:$A$7500,0),$E27+2)=Команды!$AJ$19,TRUE,FALSE)),INDEX(Команды!$AJ$2:$AL$19,MATCH(INDEX(Команды!$A$2:$AN$7500,MATCH(AH$3,Команды!$A$2:$A$7500,0),$E27+2),Команды!$AJ$2:$AJ$19,0),3),0)</f>
        <v>В</v>
      </c>
      <c r="AJ27" s="342"/>
      <c r="AK27" s="174">
        <f>IF(OR(IF(INDEX(Команды!$A$2:$AN$7500,MATCH(AK$3,Команды!$A$2:$A$7500,0),$E27+2)=Команды!$AJ$2,TRUE,FALSE),IF(INDEX(Команды!$A$2:$AN$7500,MATCH(AK$3,Команды!$A$2:$A$7500,0),$E27+2)=Команды!$AJ$3,TRUE,FALSE),IF(INDEX(Команды!$A$2:$AN$7500,MATCH(AK$3,Команды!$A$2:$A$7500,0),$E27+2)=Команды!$AJ$4,TRUE,FALSE),IF(INDEX(Команды!$A$2:$AN$7500,MATCH(AK$3,Команды!$A$2:$A$7500,0),$E27+2)=Команды!$AJ$5,TRUE,FALSE),IF(INDEX(Команды!$A$2:$AN$7500,MATCH(AK$3,Команды!$A$2:$A$7500,0),$E27+2)=Команды!$AJ$6,TRUE,FALSE),IF(INDEX(Команды!$A$2:$AN$7500,MATCH(AK$3,Команды!$A$2:$A$7500,0),$E27+2)=Команды!$AJ$7,TRUE,FALSE),IF(INDEX(Команды!$A$2:$AN$7500,MATCH(AK$3,Команды!$A$2:$A$7500,0),$E27+2)=Команды!$AJ$8,TRUE,FALSE),IF(INDEX(Команды!$A$2:$AN$7500,MATCH(AK$3,Команды!$A$2:$A$7500,0),$E27+2)=Команды!$AJ$9,TRUE,FALSE),IF(INDEX(Команды!$A$2:$AN$7500,MATCH(AK$3,Команды!$A$2:$A$7500,0),$E27+2)=Команды!$AJ$10,TRUE,FALSE),IF(INDEX(Команды!$A$2:$AN$7500,MATCH(AK$3,Команды!$A$2:$A$7500,0),$E27+2)=Команды!$AJ$11,TRUE,FALSE),IF(INDEX(Команды!$A$2:$AN$7500,MATCH(AK$3,Команды!$A$2:$A$7500,0),$E27+2)=Команды!$AJ$12,TRUE,FALSE),IF(INDEX(Команды!$A$2:$AN$7500,MATCH(AK$3,Команды!$A$2:$A$7500,0),$E27+2)=Команды!$AJ$13,TRUE,FALSE),IF(INDEX(Команды!$A$2:$AN$7500,MATCH(AK$3,Команды!$A$2:$A$7500,0),$E27+2)=Команды!$AJ$14,TRUE,FALSE),IF(INDEX(Команды!$A$2:$AN$7500,MATCH(AK$3,Команды!$A$2:$A$7500,0),$E27+2)=Команды!$AJ$15,TRUE,FALSE),IF(INDEX(Команды!$A$2:$AN$7500,MATCH(AK$3,Команды!$A$2:$A$7500,0),$E27+2)=Команды!$AJ$16,TRUE,FALSE),,IF(INDEX(Команды!$A$2:$AN$7500,MATCH(AK$3,Команды!$A$2:$A$7500,0),$E27+2)=Команды!$AJ$17,TRUE,FALSE),,IF(INDEX(Команды!$A$2:$AN$7500,MATCH(AK$3,Команды!$A$2:$A$7500,0),$E27+2)=Команды!$AJ$18,TRUE,FALSE),,IF(INDEX(Команды!$A$2:$AN$7500,MATCH(AK$3,Команды!$A$2:$A$7500,0),$E27+2)=Команды!$AJ$19,TRUE,FALSE)),INDEX(Команды!$AJ$2:$AK$19,MATCH(INDEX(Команды!$A$2:$AN$7500,MATCH(AK$3,Команды!$A$2:$A$7500,0),$E27+2),Команды!$AJ$2:$AJ$19,0),2),0)</f>
        <v>0.28125</v>
      </c>
      <c r="AL27" s="175">
        <f>IF(OR(IF(INDEX(Команды!$A$2:$AN$7500,MATCH(AK$3,Команды!$A$2:$A$7500,0),$E27+2)=Команды!$AJ$2,TRUE,FALSE),IF(INDEX(Команды!$A$2:$AN$7500,MATCH(AK$3,Команды!$A$2:$A$7500,0),$E27+2)=Команды!$AJ$3,TRUE,FALSE),IF(INDEX(Команды!$A$2:$AN$7500,MATCH(AK$3,Команды!$A$2:$A$7500,0),$E27+2)=Команды!$AJ$4,TRUE,FALSE),IF(INDEX(Команды!$A$2:$AN$7500,MATCH(AK$3,Команды!$A$2:$A$7500,0),$E27+2)=Команды!$AJ$5,TRUE,FALSE),IF(INDEX(Команды!$A$2:$AN$7500,MATCH(AK$3,Команды!$A$2:$A$7500,0),$E27+2)=Команды!$AJ$6,TRUE,FALSE),IF(INDEX(Команды!$A$2:$AN$7500,MATCH(AK$3,Команды!$A$2:$A$7500,0),$E27+2)=Команды!$AJ$7,TRUE,FALSE),IF(INDEX(Команды!$A$2:$AN$7500,MATCH(AK$3,Команды!$A$2:$A$7500,0),$E27+2)=Команды!$AJ$8,TRUE,FALSE),IF(INDEX(Команды!$A$2:$AN$7500,MATCH(AK$3,Команды!$A$2:$A$7500,0),$E27+2)=Команды!$AJ$9,TRUE,FALSE),IF(INDEX(Команды!$A$2:$AN$7500,MATCH(AK$3,Команды!$A$2:$A$7500,0),$E27+2)=Команды!$AJ$10,TRUE,FALSE),IF(INDEX(Команды!$A$2:$AN$7500,MATCH(AK$3,Команды!$A$2:$A$7500,0),$E27+2)=Команды!$AJ$11,TRUE,FALSE),IF(INDEX(Команды!$A$2:$AN$7500,MATCH(AK$3,Команды!$A$2:$A$7500,0),$E27+2)=Команды!$AJ$12,TRUE,FALSE),IF(INDEX(Команды!$A$2:$AN$7500,MATCH(AK$3,Команды!$A$2:$A$7500,0),$E27+2)=Команды!$AJ$13,TRUE,FALSE),IF(INDEX(Команды!$A$2:$AN$7500,MATCH(AK$3,Команды!$A$2:$A$7500,0),$E27+2)=Команды!$AJ$14,TRUE,FALSE),IF(INDEX(Команды!$A$2:$AN$7500,MATCH(AK$3,Команды!$A$2:$A$7500,0),$E27+2)=Команды!$AJ$15,TRUE,FALSE),IF(INDEX(Команды!$A$2:$AN$7500,MATCH(AK$3,Команды!$A$2:$A$7500,0),$E27+2)=Команды!$AJ$16,TRUE,FALSE),IF(INDEX(Команды!$A$2:$AN$7500,MATCH(AK$3,Команды!$A$2:$A$7500,0),$E27+2)=Команды!$AJ$17,TRUE,FALSE),IF(INDEX(Команды!$A$2:$AN$7500,MATCH(AK$3,Команды!$A$2:$A$7500,0),$E27+2)=Команды!$AJ$18,TRUE,FALSE),IF(INDEX(Команды!$A$2:$AN$7500,MATCH(AK$3,Команды!$A$2:$A$7500,0),$E27+2)=Команды!$AJ$19,TRUE,FALSE)),INDEX(Команды!$AJ$2:$AL$19,MATCH(INDEX(Команды!$A$2:$AN$7500,MATCH(AK$3,Команды!$A$2:$A$7500,0),$E27+2),Команды!$AJ$2:$AJ$19,0),3),0)</f>
        <v>0.65625</v>
      </c>
      <c r="AM27" s="342"/>
      <c r="AN27" s="174">
        <f>IF(OR(IF(INDEX(Команды!$A$2:$AN$7500,MATCH(AN$3,Команды!$A$2:$A$7500,0),$E27+2)=Команды!$AJ$2,TRUE,FALSE),IF(INDEX(Команды!$A$2:$AN$7500,MATCH(AN$3,Команды!$A$2:$A$7500,0),$E27+2)=Команды!$AJ$3,TRUE,FALSE),IF(INDEX(Команды!$A$2:$AN$7500,MATCH(AN$3,Команды!$A$2:$A$7500,0),$E27+2)=Команды!$AJ$4,TRUE,FALSE),IF(INDEX(Команды!$A$2:$AN$7500,MATCH(AN$3,Команды!$A$2:$A$7500,0),$E27+2)=Команды!$AJ$5,TRUE,FALSE),IF(INDEX(Команды!$A$2:$AN$7500,MATCH(AN$3,Команды!$A$2:$A$7500,0),$E27+2)=Команды!$AJ$6,TRUE,FALSE),IF(INDEX(Команды!$A$2:$AN$7500,MATCH(AN$3,Команды!$A$2:$A$7500,0),$E27+2)=Команды!$AJ$7,TRUE,FALSE),IF(INDEX(Команды!$A$2:$AN$7500,MATCH(AN$3,Команды!$A$2:$A$7500,0),$E27+2)=Команды!$AJ$8,TRUE,FALSE),IF(INDEX(Команды!$A$2:$AN$7500,MATCH(AN$3,Команды!$A$2:$A$7500,0),$E27+2)=Команды!$AJ$9,TRUE,FALSE),IF(INDEX(Команды!$A$2:$AN$7500,MATCH(AN$3,Команды!$A$2:$A$7500,0),$E27+2)=Команды!$AJ$10,TRUE,FALSE),IF(INDEX(Команды!$A$2:$AN$7500,MATCH(AN$3,Команды!$A$2:$A$7500,0),$E27+2)=Команды!$AJ$11,TRUE,FALSE),IF(INDEX(Команды!$A$2:$AN$7500,MATCH(AN$3,Команды!$A$2:$A$7500,0),$E27+2)=Команды!$AJ$12,TRUE,FALSE),IF(INDEX(Команды!$A$2:$AN$7500,MATCH(AN$3,Команды!$A$2:$A$7500,0),$E27+2)=Команды!$AJ$13,TRUE,FALSE),IF(INDEX(Команды!$A$2:$AN$7500,MATCH(AN$3,Команды!$A$2:$A$7500,0),$E27+2)=Команды!$AJ$14,TRUE,FALSE),IF(INDEX(Команды!$A$2:$AN$7500,MATCH(AN$3,Команды!$A$2:$A$7500,0),$E27+2)=Команды!$AJ$15,TRUE,FALSE),IF(INDEX(Команды!$A$2:$AN$7500,MATCH(AN$3,Команды!$A$2:$A$7500,0),$E27+2)=Команды!$AJ$16,TRUE,FALSE),,IF(INDEX(Команды!$A$2:$AN$7500,MATCH(AN$3,Команды!$A$2:$A$7500,0),$E27+2)=Команды!$AJ$17,TRUE,FALSE),,IF(INDEX(Команды!$A$2:$AN$7500,MATCH(AN$3,Команды!$A$2:$A$7500,0),$E27+2)=Команды!$AJ$18,TRUE,FALSE),,IF(INDEX(Команды!$A$2:$AN$7500,MATCH(AN$3,Команды!$A$2:$A$7500,0),$E27+2)=Команды!$AJ$19,TRUE,FALSE)),INDEX(Команды!$AJ$2:$AK$19,MATCH(INDEX(Команды!$A$2:$AN$7500,MATCH(AN$3,Команды!$A$2:$A$7500,0),$E27+2),Команды!$AJ$2:$AJ$19,0),2),0)</f>
        <v>0.28125</v>
      </c>
      <c r="AO27" s="175">
        <f>IF(OR(IF(INDEX(Команды!$A$2:$AN$7500,MATCH(AN$3,Команды!$A$2:$A$7500,0),$E27+2)=Команды!$AJ$2,TRUE,FALSE),IF(INDEX(Команды!$A$2:$AN$7500,MATCH(AN$3,Команды!$A$2:$A$7500,0),$E27+2)=Команды!$AJ$3,TRUE,FALSE),IF(INDEX(Команды!$A$2:$AN$7500,MATCH(AN$3,Команды!$A$2:$A$7500,0),$E27+2)=Команды!$AJ$4,TRUE,FALSE),IF(INDEX(Команды!$A$2:$AN$7500,MATCH(AN$3,Команды!$A$2:$A$7500,0),$E27+2)=Команды!$AJ$5,TRUE,FALSE),IF(INDEX(Команды!$A$2:$AN$7500,MATCH(AN$3,Команды!$A$2:$A$7500,0),$E27+2)=Команды!$AJ$6,TRUE,FALSE),IF(INDEX(Команды!$A$2:$AN$7500,MATCH(AN$3,Команды!$A$2:$A$7500,0),$E27+2)=Команды!$AJ$7,TRUE,FALSE),IF(INDEX(Команды!$A$2:$AN$7500,MATCH(AN$3,Команды!$A$2:$A$7500,0),$E27+2)=Команды!$AJ$8,TRUE,FALSE),IF(INDEX(Команды!$A$2:$AN$7500,MATCH(AN$3,Команды!$A$2:$A$7500,0),$E27+2)=Команды!$AJ$9,TRUE,FALSE),IF(INDEX(Команды!$A$2:$AN$7500,MATCH(AN$3,Команды!$A$2:$A$7500,0),$E27+2)=Команды!$AJ$10,TRUE,FALSE),IF(INDEX(Команды!$A$2:$AN$7500,MATCH(AN$3,Команды!$A$2:$A$7500,0),$E27+2)=Команды!$AJ$11,TRUE,FALSE),IF(INDEX(Команды!$A$2:$AN$7500,MATCH(AN$3,Команды!$A$2:$A$7500,0),$E27+2)=Команды!$AJ$12,TRUE,FALSE),IF(INDEX(Команды!$A$2:$AN$7500,MATCH(AN$3,Команды!$A$2:$A$7500,0),$E27+2)=Команды!$AJ$13,TRUE,FALSE),IF(INDEX(Команды!$A$2:$AN$7500,MATCH(AN$3,Команды!$A$2:$A$7500,0),$E27+2)=Команды!$AJ$14,TRUE,FALSE),IF(INDEX(Команды!$A$2:$AN$7500,MATCH(AN$3,Команды!$A$2:$A$7500,0),$E27+2)=Команды!$AJ$15,TRUE,FALSE),IF(INDEX(Команды!$A$2:$AN$7500,MATCH(AN$3,Команды!$A$2:$A$7500,0),$E27+2)=Команды!$AJ$16,TRUE,FALSE),IF(INDEX(Команды!$A$2:$AN$7500,MATCH(AN$3,Команды!$A$2:$A$7500,0),$E27+2)=Команды!$AJ$17,TRUE,FALSE),IF(INDEX(Команды!$A$2:$AN$7500,MATCH(AN$3,Команды!$A$2:$A$7500,0),$E27+2)=Команды!$AJ$18,TRUE,FALSE),IF(INDEX(Команды!$A$2:$AN$7500,MATCH(AN$3,Команды!$A$2:$A$7500,0),$E27+2)=Команды!$AJ$19,TRUE,FALSE)),INDEX(Команды!$AJ$2:$AL$19,MATCH(INDEX(Команды!$A$2:$AN$7500,MATCH(AN$3,Команды!$A$2:$A$7500,0),$E27+2),Команды!$AJ$2:$AJ$19,0),3),0)</f>
        <v>0.65625</v>
      </c>
      <c r="AP27" s="342"/>
      <c r="AQ27" s="174">
        <f>IF(OR(IF(INDEX(Команды!$A$2:$AN$7500,MATCH(AQ$3,Команды!$A$2:$A$7500,0),$E27+2)=Команды!$AJ$2,TRUE,FALSE),IF(INDEX(Команды!$A$2:$AN$7500,MATCH(AQ$3,Команды!$A$2:$A$7500,0),$E27+2)=Команды!$AJ$3,TRUE,FALSE),IF(INDEX(Команды!$A$2:$AN$7500,MATCH(AQ$3,Команды!$A$2:$A$7500,0),$E27+2)=Команды!$AJ$4,TRUE,FALSE),IF(INDEX(Команды!$A$2:$AN$7500,MATCH(AQ$3,Команды!$A$2:$A$7500,0),$E27+2)=Команды!$AJ$5,TRUE,FALSE),IF(INDEX(Команды!$A$2:$AN$7500,MATCH(AQ$3,Команды!$A$2:$A$7500,0),$E27+2)=Команды!$AJ$6,TRUE,FALSE),IF(INDEX(Команды!$A$2:$AN$7500,MATCH(AQ$3,Команды!$A$2:$A$7500,0),$E27+2)=Команды!$AJ$7,TRUE,FALSE),IF(INDEX(Команды!$A$2:$AN$7500,MATCH(AQ$3,Команды!$A$2:$A$7500,0),$E27+2)=Команды!$AJ$8,TRUE,FALSE),IF(INDEX(Команды!$A$2:$AN$7500,MATCH(AQ$3,Команды!$A$2:$A$7500,0),$E27+2)=Команды!$AJ$9,TRUE,FALSE),IF(INDEX(Команды!$A$2:$AN$7500,MATCH(AQ$3,Команды!$A$2:$A$7500,0),$E27+2)=Команды!$AJ$10,TRUE,FALSE),IF(INDEX(Команды!$A$2:$AN$7500,MATCH(AQ$3,Команды!$A$2:$A$7500,0),$E27+2)=Команды!$AJ$11,TRUE,FALSE),IF(INDEX(Команды!$A$2:$AN$7500,MATCH(AQ$3,Команды!$A$2:$A$7500,0),$E27+2)=Команды!$AJ$12,TRUE,FALSE),IF(INDEX(Команды!$A$2:$AN$7500,MATCH(AQ$3,Команды!$A$2:$A$7500,0),$E27+2)=Команды!$AJ$13,TRUE,FALSE),IF(INDEX(Команды!$A$2:$AN$7500,MATCH(AQ$3,Команды!$A$2:$A$7500,0),$E27+2)=Команды!$AJ$14,TRUE,FALSE),IF(INDEX(Команды!$A$2:$AN$7500,MATCH(AQ$3,Команды!$A$2:$A$7500,0),$E27+2)=Команды!$AJ$15,TRUE,FALSE),IF(INDEX(Команды!$A$2:$AN$7500,MATCH(AQ$3,Команды!$A$2:$A$7500,0),$E27+2)=Команды!$AJ$16,TRUE,FALSE),,IF(INDEX(Команды!$A$2:$AN$7500,MATCH(AQ$3,Команды!$A$2:$A$7500,0),$E27+2)=Команды!$AJ$17,TRUE,FALSE),,IF(INDEX(Команды!$A$2:$AN$7500,MATCH(AQ$3,Команды!$A$2:$A$7500,0),$E27+2)=Команды!$AJ$18,TRUE,FALSE),,IF(INDEX(Команды!$A$2:$AN$7500,MATCH(AQ$3,Команды!$A$2:$A$7500,0),$E27+2)=Команды!$AJ$19,TRUE,FALSE)),INDEX(Команды!$AJ$2:$AK$19,MATCH(INDEX(Команды!$A$2:$AN$7500,MATCH(AQ$3,Команды!$A$2:$A$7500,0),$E27+2),Команды!$AJ$2:$AJ$19,0),2),0)</f>
        <v>0.3125</v>
      </c>
      <c r="AR27" s="175">
        <f>IF(OR(IF(INDEX(Команды!$A$2:$AN$7500,MATCH(AQ$3,Команды!$A$2:$A$7500,0),$E27+2)=Команды!$AJ$2,TRUE,FALSE),IF(INDEX(Команды!$A$2:$AN$7500,MATCH(AQ$3,Команды!$A$2:$A$7500,0),$E27+2)=Команды!$AJ$3,TRUE,FALSE),IF(INDEX(Команды!$A$2:$AN$7500,MATCH(AQ$3,Команды!$A$2:$A$7500,0),$E27+2)=Команды!$AJ$4,TRUE,FALSE),IF(INDEX(Команды!$A$2:$AN$7500,MATCH(AQ$3,Команды!$A$2:$A$7500,0),$E27+2)=Команды!$AJ$5,TRUE,FALSE),IF(INDEX(Команды!$A$2:$AN$7500,MATCH(AQ$3,Команды!$A$2:$A$7500,0),$E27+2)=Команды!$AJ$6,TRUE,FALSE),IF(INDEX(Команды!$A$2:$AN$7500,MATCH(AQ$3,Команды!$A$2:$A$7500,0),$E27+2)=Команды!$AJ$7,TRUE,FALSE),IF(INDEX(Команды!$A$2:$AN$7500,MATCH(AQ$3,Команды!$A$2:$A$7500,0),$E27+2)=Команды!$AJ$8,TRUE,FALSE),IF(INDEX(Команды!$A$2:$AN$7500,MATCH(AQ$3,Команды!$A$2:$A$7500,0),$E27+2)=Команды!$AJ$9,TRUE,FALSE),IF(INDEX(Команды!$A$2:$AN$7500,MATCH(AQ$3,Команды!$A$2:$A$7500,0),$E27+2)=Команды!$AJ$10,TRUE,FALSE),IF(INDEX(Команды!$A$2:$AN$7500,MATCH(AQ$3,Команды!$A$2:$A$7500,0),$E27+2)=Команды!$AJ$11,TRUE,FALSE),IF(INDEX(Команды!$A$2:$AN$7500,MATCH(AQ$3,Команды!$A$2:$A$7500,0),$E27+2)=Команды!$AJ$12,TRUE,FALSE),IF(INDEX(Команды!$A$2:$AN$7500,MATCH(AQ$3,Команды!$A$2:$A$7500,0),$E27+2)=Команды!$AJ$13,TRUE,FALSE),IF(INDEX(Команды!$A$2:$AN$7500,MATCH(AQ$3,Команды!$A$2:$A$7500,0),$E27+2)=Команды!$AJ$14,TRUE,FALSE),IF(INDEX(Команды!$A$2:$AN$7500,MATCH(AQ$3,Команды!$A$2:$A$7500,0),$E27+2)=Команды!$AJ$15,TRUE,FALSE),IF(INDEX(Команды!$A$2:$AN$7500,MATCH(AQ$3,Команды!$A$2:$A$7500,0),$E27+2)=Команды!$AJ$16,TRUE,FALSE),IF(INDEX(Команды!$A$2:$AN$7500,MATCH(AQ$3,Команды!$A$2:$A$7500,0),$E27+2)=Команды!$AJ$17,TRUE,FALSE),IF(INDEX(Команды!$A$2:$AN$7500,MATCH(AQ$3,Команды!$A$2:$A$7500,0),$E27+2)=Команды!$AJ$18,TRUE,FALSE),IF(INDEX(Команды!$A$2:$AN$7500,MATCH(AQ$3,Команды!$A$2:$A$7500,0),$E27+2)=Команды!$AJ$19,TRUE,FALSE)),INDEX(Команды!$AJ$2:$AL$19,MATCH(INDEX(Команды!$A$2:$AN$7500,MATCH(AQ$3,Команды!$A$2:$A$7500,0),$E27+2),Команды!$AJ$2:$AJ$19,0),3),0)</f>
        <v>0.6875</v>
      </c>
      <c r="AS27" s="342"/>
      <c r="AT27" s="174">
        <f>IF(OR(IF(INDEX(Команды!$A$2:$AN$7500,MATCH(AT$3,Команды!$A$2:$A$7500,0),$E27+2)=Команды!$AJ$2,TRUE,FALSE),IF(INDEX(Команды!$A$2:$AN$7500,MATCH(AT$3,Команды!$A$2:$A$7500,0),$E27+2)=Команды!$AJ$3,TRUE,FALSE),IF(INDEX(Команды!$A$2:$AN$7500,MATCH(AT$3,Команды!$A$2:$A$7500,0),$E27+2)=Команды!$AJ$4,TRUE,FALSE),IF(INDEX(Команды!$A$2:$AN$7500,MATCH(AT$3,Команды!$A$2:$A$7500,0),$E27+2)=Команды!$AJ$5,TRUE,FALSE),IF(INDEX(Команды!$A$2:$AN$7500,MATCH(AT$3,Команды!$A$2:$A$7500,0),$E27+2)=Команды!$AJ$6,TRUE,FALSE),IF(INDEX(Команды!$A$2:$AN$7500,MATCH(AT$3,Команды!$A$2:$A$7500,0),$E27+2)=Команды!$AJ$7,TRUE,FALSE),IF(INDEX(Команды!$A$2:$AN$7500,MATCH(AT$3,Команды!$A$2:$A$7500,0),$E27+2)=Команды!$AJ$8,TRUE,FALSE),IF(INDEX(Команды!$A$2:$AN$7500,MATCH(AT$3,Команды!$A$2:$A$7500,0),$E27+2)=Команды!$AJ$9,TRUE,FALSE),IF(INDEX(Команды!$A$2:$AN$7500,MATCH(AT$3,Команды!$A$2:$A$7500,0),$E27+2)=Команды!$AJ$10,TRUE,FALSE),IF(INDEX(Команды!$A$2:$AN$7500,MATCH(AT$3,Команды!$A$2:$A$7500,0),$E27+2)=Команды!$AJ$11,TRUE,FALSE),IF(INDEX(Команды!$A$2:$AN$7500,MATCH(AT$3,Команды!$A$2:$A$7500,0),$E27+2)=Команды!$AJ$12,TRUE,FALSE),IF(INDEX(Команды!$A$2:$AN$7500,MATCH(AT$3,Команды!$A$2:$A$7500,0),$E27+2)=Команды!$AJ$13,TRUE,FALSE),IF(INDEX(Команды!$A$2:$AN$7500,MATCH(AT$3,Команды!$A$2:$A$7500,0),$E27+2)=Команды!$AJ$14,TRUE,FALSE),IF(INDEX(Команды!$A$2:$AN$7500,MATCH(AT$3,Команды!$A$2:$A$7500,0),$E27+2)=Команды!$AJ$15,TRUE,FALSE),IF(INDEX(Команды!$A$2:$AN$7500,MATCH(AT$3,Команды!$A$2:$A$7500,0),$E27+2)=Команды!$AJ$16,TRUE,FALSE),,IF(INDEX(Команды!$A$2:$AN$7500,MATCH(AT$3,Команды!$A$2:$A$7500,0),$E27+2)=Команды!$AJ$17,TRUE,FALSE),,IF(INDEX(Команды!$A$2:$AN$7500,MATCH(AT$3,Команды!$A$2:$A$7500,0),$E27+2)=Команды!$AJ$18,TRUE,FALSE),,IF(INDEX(Команды!$A$2:$AN$7500,MATCH(AT$3,Команды!$A$2:$A$7500,0),$E27+2)=Команды!$AJ$19,TRUE,FALSE)),INDEX(Команды!$AJ$2:$AK$19,MATCH(INDEX(Команды!$A$2:$AN$7500,MATCH(AT$3,Команды!$A$2:$A$7500,0),$E27+2),Команды!$AJ$2:$AJ$19,0),2),0)</f>
        <v>0.33333333333333331</v>
      </c>
      <c r="AU27" s="175">
        <f>IF(OR(IF(INDEX(Команды!$A$2:$AN$7500,MATCH(AT$3,Команды!$A$2:$A$7500,0),$E27+2)=Команды!$AJ$2,TRUE,FALSE),IF(INDEX(Команды!$A$2:$AN$7500,MATCH(AT$3,Команды!$A$2:$A$7500,0),$E27+2)=Команды!$AJ$3,TRUE,FALSE),IF(INDEX(Команды!$A$2:$AN$7500,MATCH(AT$3,Команды!$A$2:$A$7500,0),$E27+2)=Команды!$AJ$4,TRUE,FALSE),IF(INDEX(Команды!$A$2:$AN$7500,MATCH(AT$3,Команды!$A$2:$A$7500,0),$E27+2)=Команды!$AJ$5,TRUE,FALSE),IF(INDEX(Команды!$A$2:$AN$7500,MATCH(AT$3,Команды!$A$2:$A$7500,0),$E27+2)=Команды!$AJ$6,TRUE,FALSE),IF(INDEX(Команды!$A$2:$AN$7500,MATCH(AT$3,Команды!$A$2:$A$7500,0),$E27+2)=Команды!$AJ$7,TRUE,FALSE),IF(INDEX(Команды!$A$2:$AN$7500,MATCH(AT$3,Команды!$A$2:$A$7500,0),$E27+2)=Команды!$AJ$8,TRUE,FALSE),IF(INDEX(Команды!$A$2:$AN$7500,MATCH(AT$3,Команды!$A$2:$A$7500,0),$E27+2)=Команды!$AJ$9,TRUE,FALSE),IF(INDEX(Команды!$A$2:$AN$7500,MATCH(AT$3,Команды!$A$2:$A$7500,0),$E27+2)=Команды!$AJ$10,TRUE,FALSE),IF(INDEX(Команды!$A$2:$AN$7500,MATCH(AT$3,Команды!$A$2:$A$7500,0),$E27+2)=Команды!$AJ$11,TRUE,FALSE),IF(INDEX(Команды!$A$2:$AN$7500,MATCH(AT$3,Команды!$A$2:$A$7500,0),$E27+2)=Команды!$AJ$12,TRUE,FALSE),IF(INDEX(Команды!$A$2:$AN$7500,MATCH(AT$3,Команды!$A$2:$A$7500,0),$E27+2)=Команды!$AJ$13,TRUE,FALSE),IF(INDEX(Команды!$A$2:$AN$7500,MATCH(AT$3,Команды!$A$2:$A$7500,0),$E27+2)=Команды!$AJ$14,TRUE,FALSE),IF(INDEX(Команды!$A$2:$AN$7500,MATCH(AT$3,Команды!$A$2:$A$7500,0),$E27+2)=Команды!$AJ$15,TRUE,FALSE),IF(INDEX(Команды!$A$2:$AN$7500,MATCH(AT$3,Команды!$A$2:$A$7500,0),$E27+2)=Команды!$AJ$16,TRUE,FALSE),IF(INDEX(Команды!$A$2:$AN$7500,MATCH(AT$3,Команды!$A$2:$A$7500,0),$E27+2)=Команды!$AJ$17,TRUE,FALSE),IF(INDEX(Команды!$A$2:$AN$7500,MATCH(AT$3,Команды!$A$2:$A$7500,0),$E27+2)=Команды!$AJ$18,TRUE,FALSE),IF(INDEX(Команды!$A$2:$AN$7500,MATCH(AT$3,Команды!$A$2:$A$7500,0),$E27+2)=Команды!$AJ$19,TRUE,FALSE)),INDEX(Команды!$AJ$2:$AL$19,MATCH(INDEX(Команды!$A$2:$AN$7500,MATCH(AT$3,Команды!$A$2:$A$7500,0),$E27+2),Команды!$AJ$2:$AJ$19,0),3),0)</f>
        <v>0.70833333333333337</v>
      </c>
      <c r="AV27" s="342"/>
      <c r="AW27" s="174">
        <f>IF(OR(IF(INDEX(Команды!$A$2:$AN$7500,MATCH(AW$3,Команды!$A$2:$A$7500,0),$E27+2)=Команды!$AJ$2,TRUE,FALSE),IF(INDEX(Команды!$A$2:$AN$7500,MATCH(AW$3,Команды!$A$2:$A$7500,0),$E27+2)=Команды!$AJ$3,TRUE,FALSE),IF(INDEX(Команды!$A$2:$AN$7500,MATCH(AW$3,Команды!$A$2:$A$7500,0),$E27+2)=Команды!$AJ$4,TRUE,FALSE),IF(INDEX(Команды!$A$2:$AN$7500,MATCH(AW$3,Команды!$A$2:$A$7500,0),$E27+2)=Команды!$AJ$5,TRUE,FALSE),IF(INDEX(Команды!$A$2:$AN$7500,MATCH(AW$3,Команды!$A$2:$A$7500,0),$E27+2)=Команды!$AJ$6,TRUE,FALSE),IF(INDEX(Команды!$A$2:$AN$7500,MATCH(AW$3,Команды!$A$2:$A$7500,0),$E27+2)=Команды!$AJ$7,TRUE,FALSE),IF(INDEX(Команды!$A$2:$AN$7500,MATCH(AW$3,Команды!$A$2:$A$7500,0),$E27+2)=Команды!$AJ$8,TRUE,FALSE),IF(INDEX(Команды!$A$2:$AN$7500,MATCH(AW$3,Команды!$A$2:$A$7500,0),$E27+2)=Команды!$AJ$9,TRUE,FALSE),IF(INDEX(Команды!$A$2:$AN$7500,MATCH(AW$3,Команды!$A$2:$A$7500,0),$E27+2)=Команды!$AJ$10,TRUE,FALSE),IF(INDEX(Команды!$A$2:$AN$7500,MATCH(AW$3,Команды!$A$2:$A$7500,0),$E27+2)=Команды!$AJ$11,TRUE,FALSE),IF(INDEX(Команды!$A$2:$AN$7500,MATCH(AW$3,Команды!$A$2:$A$7500,0),$E27+2)=Команды!$AJ$12,TRUE,FALSE),IF(INDEX(Команды!$A$2:$AN$7500,MATCH(AW$3,Команды!$A$2:$A$7500,0),$E27+2)=Команды!$AJ$13,TRUE,FALSE),IF(INDEX(Команды!$A$2:$AN$7500,MATCH(AW$3,Команды!$A$2:$A$7500,0),$E27+2)=Команды!$AJ$14,TRUE,FALSE),IF(INDEX(Команды!$A$2:$AN$7500,MATCH(AW$3,Команды!$A$2:$A$7500,0),$E27+2)=Команды!$AJ$15,TRUE,FALSE),IF(INDEX(Команды!$A$2:$AN$7500,MATCH(AW$3,Команды!$A$2:$A$7500,0),$E27+2)=Команды!$AJ$16,TRUE,FALSE),,IF(INDEX(Команды!$A$2:$AN$7500,MATCH(AW$3,Команды!$A$2:$A$7500,0),$E27+2)=Команды!$AJ$17,TRUE,FALSE),,IF(INDEX(Команды!$A$2:$AN$7500,MATCH(AW$3,Команды!$A$2:$A$7500,0),$E27+2)=Команды!$AJ$18,TRUE,FALSE),,IF(INDEX(Команды!$A$2:$AN$7500,MATCH(AW$3,Команды!$A$2:$A$7500,0),$E27+2)=Команды!$AJ$19,TRUE,FALSE)),INDEX(Команды!$AJ$2:$AK$19,MATCH(INDEX(Команды!$A$2:$AN$7500,MATCH(AW$3,Команды!$A$2:$A$7500,0),$E27+2),Команды!$AJ$2:$AJ$19,0),2),0)</f>
        <v>0.33333333333333331</v>
      </c>
      <c r="AX27" s="175">
        <f>IF(OR(IF(INDEX(Команды!$A$2:$AN$7500,MATCH(AW$3,Команды!$A$2:$A$7500,0),$E27+2)=Команды!$AJ$2,TRUE,FALSE),IF(INDEX(Команды!$A$2:$AN$7500,MATCH(AW$3,Команды!$A$2:$A$7500,0),$E27+2)=Команды!$AJ$3,TRUE,FALSE),IF(INDEX(Команды!$A$2:$AN$7500,MATCH(AW$3,Команды!$A$2:$A$7500,0),$E27+2)=Команды!$AJ$4,TRUE,FALSE),IF(INDEX(Команды!$A$2:$AN$7500,MATCH(AW$3,Команды!$A$2:$A$7500,0),$E27+2)=Команды!$AJ$5,TRUE,FALSE),IF(INDEX(Команды!$A$2:$AN$7500,MATCH(AW$3,Команды!$A$2:$A$7500,0),$E27+2)=Команды!$AJ$6,TRUE,FALSE),IF(INDEX(Команды!$A$2:$AN$7500,MATCH(AW$3,Команды!$A$2:$A$7500,0),$E27+2)=Команды!$AJ$7,TRUE,FALSE),IF(INDEX(Команды!$A$2:$AN$7500,MATCH(AW$3,Команды!$A$2:$A$7500,0),$E27+2)=Команды!$AJ$8,TRUE,FALSE),IF(INDEX(Команды!$A$2:$AN$7500,MATCH(AW$3,Команды!$A$2:$A$7500,0),$E27+2)=Команды!$AJ$9,TRUE,FALSE),IF(INDEX(Команды!$A$2:$AN$7500,MATCH(AW$3,Команды!$A$2:$A$7500,0),$E27+2)=Команды!$AJ$10,TRUE,FALSE),IF(INDEX(Команды!$A$2:$AN$7500,MATCH(AW$3,Команды!$A$2:$A$7500,0),$E27+2)=Команды!$AJ$11,TRUE,FALSE),IF(INDEX(Команды!$A$2:$AN$7500,MATCH(AW$3,Команды!$A$2:$A$7500,0),$E27+2)=Команды!$AJ$12,TRUE,FALSE),IF(INDEX(Команды!$A$2:$AN$7500,MATCH(AW$3,Команды!$A$2:$A$7500,0),$E27+2)=Команды!$AJ$13,TRUE,FALSE),IF(INDEX(Команды!$A$2:$AN$7500,MATCH(AW$3,Команды!$A$2:$A$7500,0),$E27+2)=Команды!$AJ$14,TRUE,FALSE),IF(INDEX(Команды!$A$2:$AN$7500,MATCH(AW$3,Команды!$A$2:$A$7500,0),$E27+2)=Команды!$AJ$15,TRUE,FALSE),IF(INDEX(Команды!$A$2:$AN$7500,MATCH(AW$3,Команды!$A$2:$A$7500,0),$E27+2)=Команды!$AJ$16,TRUE,FALSE),IF(INDEX(Команды!$A$2:$AN$7500,MATCH(AW$3,Команды!$A$2:$A$7500,0),$E27+2)=Команды!$AJ$17,TRUE,FALSE),IF(INDEX(Команды!$A$2:$AN$7500,MATCH(AW$3,Команды!$A$2:$A$7500,0),$E27+2)=Команды!$AJ$18,TRUE,FALSE),IF(INDEX(Команды!$A$2:$AN$7500,MATCH(AW$3,Команды!$A$2:$A$7500,0),$E27+2)=Команды!$AJ$19,TRUE,FALSE)),INDEX(Команды!$AJ$2:$AL$19,MATCH(INDEX(Команды!$A$2:$AN$7500,MATCH(AW$3,Команды!$A$2:$A$7500,0),$E27+2),Команды!$AJ$2:$AJ$19,0),3),0)</f>
        <v>0.70833333333333337</v>
      </c>
      <c r="AY27" s="342"/>
      <c r="AZ27" s="174" t="str">
        <f>IF(OR(IF(INDEX(Команды!$A$2:$AN$7500,MATCH(AZ$3,Команды!$A$2:$A$7500,0),$E27+2)=Команды!$AJ$2,TRUE,FALSE),IF(INDEX(Команды!$A$2:$AN$7500,MATCH(AZ$3,Команды!$A$2:$A$7500,0),$E27+2)=Команды!$AJ$3,TRUE,FALSE),IF(INDEX(Команды!$A$2:$AN$7500,MATCH(AZ$3,Команды!$A$2:$A$7500,0),$E27+2)=Команды!$AJ$4,TRUE,FALSE),IF(INDEX(Команды!$A$2:$AN$7500,MATCH(AZ$3,Команды!$A$2:$A$7500,0),$E27+2)=Команды!$AJ$5,TRUE,FALSE),IF(INDEX(Команды!$A$2:$AN$7500,MATCH(AZ$3,Команды!$A$2:$A$7500,0),$E27+2)=Команды!$AJ$6,TRUE,FALSE),IF(INDEX(Команды!$A$2:$AN$7500,MATCH(AZ$3,Команды!$A$2:$A$7500,0),$E27+2)=Команды!$AJ$7,TRUE,FALSE),IF(INDEX(Команды!$A$2:$AN$7500,MATCH(AZ$3,Команды!$A$2:$A$7500,0),$E27+2)=Команды!$AJ$8,TRUE,FALSE),IF(INDEX(Команды!$A$2:$AN$7500,MATCH(AZ$3,Команды!$A$2:$A$7500,0),$E27+2)=Команды!$AJ$9,TRUE,FALSE),IF(INDEX(Команды!$A$2:$AN$7500,MATCH(AZ$3,Команды!$A$2:$A$7500,0),$E27+2)=Команды!$AJ$10,TRUE,FALSE),IF(INDEX(Команды!$A$2:$AN$7500,MATCH(AZ$3,Команды!$A$2:$A$7500,0),$E27+2)=Команды!$AJ$11,TRUE,FALSE),IF(INDEX(Команды!$A$2:$AN$7500,MATCH(AZ$3,Команды!$A$2:$A$7500,0),$E27+2)=Команды!$AJ$12,TRUE,FALSE),IF(INDEX(Команды!$A$2:$AN$7500,MATCH(AZ$3,Команды!$A$2:$A$7500,0),$E27+2)=Команды!$AJ$13,TRUE,FALSE),IF(INDEX(Команды!$A$2:$AN$7500,MATCH(AZ$3,Команды!$A$2:$A$7500,0),$E27+2)=Команды!$AJ$14,TRUE,FALSE),IF(INDEX(Команды!$A$2:$AN$7500,MATCH(AZ$3,Команды!$A$2:$A$7500,0),$E27+2)=Команды!$AJ$15,TRUE,FALSE),IF(INDEX(Команды!$A$2:$AN$7500,MATCH(AZ$3,Команды!$A$2:$A$7500,0),$E27+2)=Команды!$AJ$16,TRUE,FALSE),,IF(INDEX(Команды!$A$2:$AN$7500,MATCH(AZ$3,Команды!$A$2:$A$7500,0),$E27+2)=Команды!$AJ$17,TRUE,FALSE),,IF(INDEX(Команды!$A$2:$AN$7500,MATCH(AZ$3,Команды!$A$2:$A$7500,0),$E27+2)=Команды!$AJ$18,TRUE,FALSE),,IF(INDEX(Команды!$A$2:$AN$7500,MATCH(AZ$3,Команды!$A$2:$A$7500,0),$E27+2)=Команды!$AJ$19,TRUE,FALSE)),INDEX(Команды!$AJ$2:$AK$19,MATCH(INDEX(Команды!$A$2:$AN$7500,MATCH(AZ$3,Команды!$A$2:$A$7500,0),$E27+2),Команды!$AJ$2:$AJ$19,0),2),0)</f>
        <v>В</v>
      </c>
      <c r="BA27" s="175" t="str">
        <f>IF(OR(IF(INDEX(Команды!$A$2:$AN$7500,MATCH(AZ$3,Команды!$A$2:$A$7500,0),$E27+2)=Команды!$AJ$2,TRUE,FALSE),IF(INDEX(Команды!$A$2:$AN$7500,MATCH(AZ$3,Команды!$A$2:$A$7500,0),$E27+2)=Команды!$AJ$3,TRUE,FALSE),IF(INDEX(Команды!$A$2:$AN$7500,MATCH(AZ$3,Команды!$A$2:$A$7500,0),$E27+2)=Команды!$AJ$4,TRUE,FALSE),IF(INDEX(Команды!$A$2:$AN$7500,MATCH(AZ$3,Команды!$A$2:$A$7500,0),$E27+2)=Команды!$AJ$5,TRUE,FALSE),IF(INDEX(Команды!$A$2:$AN$7500,MATCH(AZ$3,Команды!$A$2:$A$7500,0),$E27+2)=Команды!$AJ$6,TRUE,FALSE),IF(INDEX(Команды!$A$2:$AN$7500,MATCH(AZ$3,Команды!$A$2:$A$7500,0),$E27+2)=Команды!$AJ$7,TRUE,FALSE),IF(INDEX(Команды!$A$2:$AN$7500,MATCH(AZ$3,Команды!$A$2:$A$7500,0),$E27+2)=Команды!$AJ$8,TRUE,FALSE),IF(INDEX(Команды!$A$2:$AN$7500,MATCH(AZ$3,Команды!$A$2:$A$7500,0),$E27+2)=Команды!$AJ$9,TRUE,FALSE),IF(INDEX(Команды!$A$2:$AN$7500,MATCH(AZ$3,Команды!$A$2:$A$7500,0),$E27+2)=Команды!$AJ$10,TRUE,FALSE),IF(INDEX(Команды!$A$2:$AN$7500,MATCH(AZ$3,Команды!$A$2:$A$7500,0),$E27+2)=Команды!$AJ$11,TRUE,FALSE),IF(INDEX(Команды!$A$2:$AN$7500,MATCH(AZ$3,Команды!$A$2:$A$7500,0),$E27+2)=Команды!$AJ$12,TRUE,FALSE),IF(INDEX(Команды!$A$2:$AN$7500,MATCH(AZ$3,Команды!$A$2:$A$7500,0),$E27+2)=Команды!$AJ$13,TRUE,FALSE),IF(INDEX(Команды!$A$2:$AN$7500,MATCH(AZ$3,Команды!$A$2:$A$7500,0),$E27+2)=Команды!$AJ$14,TRUE,FALSE),IF(INDEX(Команды!$A$2:$AN$7500,MATCH(AZ$3,Команды!$A$2:$A$7500,0),$E27+2)=Команды!$AJ$15,TRUE,FALSE),IF(INDEX(Команды!$A$2:$AN$7500,MATCH(AZ$3,Команды!$A$2:$A$7500,0),$E27+2)=Команды!$AJ$16,TRUE,FALSE),IF(INDEX(Команды!$A$2:$AN$7500,MATCH(AZ$3,Команды!$A$2:$A$7500,0),$E27+2)=Команды!$AJ$17,TRUE,FALSE),IF(INDEX(Команды!$A$2:$AN$7500,MATCH(AZ$3,Команды!$A$2:$A$7500,0),$E27+2)=Команды!$AJ$18,TRUE,FALSE),IF(INDEX(Команды!$A$2:$AN$7500,MATCH(AZ$3,Команды!$A$2:$A$7500,0),$E27+2)=Команды!$AJ$19,TRUE,FALSE)),INDEX(Команды!$AJ$2:$AL$19,MATCH(INDEX(Команды!$A$2:$AN$7500,MATCH(AZ$3,Команды!$A$2:$A$7500,0),$E27+2),Команды!$AJ$2:$AJ$19,0),3),0)</f>
        <v>В</v>
      </c>
      <c r="BB27" s="342"/>
      <c r="BC27" s="174">
        <f>IF(OR(IF(INDEX(Команды!$A$2:$AN$7500,MATCH(BC$3,Команды!$A$2:$A$7500,0),$E27+2)=Команды!$AJ$2,TRUE,FALSE),IF(INDEX(Команды!$A$2:$AN$7500,MATCH(BC$3,Команды!$A$2:$A$7500,0),$E27+2)=Команды!$AJ$3,TRUE,FALSE),IF(INDEX(Команды!$A$2:$AN$7500,MATCH(BC$3,Команды!$A$2:$A$7500,0),$E27+2)=Команды!$AJ$4,TRUE,FALSE),IF(INDEX(Команды!$A$2:$AN$7500,MATCH(BC$3,Команды!$A$2:$A$7500,0),$E27+2)=Команды!$AJ$5,TRUE,FALSE),IF(INDEX(Команды!$A$2:$AN$7500,MATCH(BC$3,Команды!$A$2:$A$7500,0),$E27+2)=Команды!$AJ$6,TRUE,FALSE),IF(INDEX(Команды!$A$2:$AN$7500,MATCH(BC$3,Команды!$A$2:$A$7500,0),$E27+2)=Команды!$AJ$7,TRUE,FALSE),IF(INDEX(Команды!$A$2:$AN$7500,MATCH(BC$3,Команды!$A$2:$A$7500,0),$E27+2)=Команды!$AJ$8,TRUE,FALSE),IF(INDEX(Команды!$A$2:$AN$7500,MATCH(BC$3,Команды!$A$2:$A$7500,0),$E27+2)=Команды!$AJ$9,TRUE,FALSE),IF(INDEX(Команды!$A$2:$AN$7500,MATCH(BC$3,Команды!$A$2:$A$7500,0),$E27+2)=Команды!$AJ$10,TRUE,FALSE),IF(INDEX(Команды!$A$2:$AN$7500,MATCH(BC$3,Команды!$A$2:$A$7500,0),$E27+2)=Команды!$AJ$11,TRUE,FALSE),IF(INDEX(Команды!$A$2:$AN$7500,MATCH(BC$3,Команды!$A$2:$A$7500,0),$E27+2)=Команды!$AJ$12,TRUE,FALSE),IF(INDEX(Команды!$A$2:$AN$7500,MATCH(BC$3,Команды!$A$2:$A$7500,0),$E27+2)=Команды!$AJ$13,TRUE,FALSE),IF(INDEX(Команды!$A$2:$AN$7500,MATCH(BC$3,Команды!$A$2:$A$7500,0),$E27+2)=Команды!$AJ$14,TRUE,FALSE),IF(INDEX(Команды!$A$2:$AN$7500,MATCH(BC$3,Команды!$A$2:$A$7500,0),$E27+2)=Команды!$AJ$15,TRUE,FALSE),IF(INDEX(Команды!$A$2:$AN$7500,MATCH(BC$3,Команды!$A$2:$A$7500,0),$E27+2)=Команды!$AJ$16,TRUE,FALSE),,IF(INDEX(Команды!$A$2:$AN$7500,MATCH(BC$3,Команды!$A$2:$A$7500,0),$E27+2)=Команды!$AJ$17,TRUE,FALSE),,IF(INDEX(Команды!$A$2:$AN$7500,MATCH(BC$3,Команды!$A$2:$A$7500,0),$E27+2)=Команды!$AJ$18,TRUE,FALSE),,IF(INDEX(Команды!$A$2:$AN$7500,MATCH(BC$3,Команды!$A$2:$A$7500,0),$E27+2)=Команды!$AJ$19,TRUE,FALSE)),INDEX(Команды!$AJ$2:$AK$19,MATCH(INDEX(Команды!$A$2:$AN$7500,MATCH(BC$3,Команды!$A$2:$A$7500,0),$E27+2),Команды!$AJ$2:$AJ$19,0),2),0)</f>
        <v>0.625</v>
      </c>
      <c r="BD27" s="175">
        <f>IF(OR(IF(INDEX(Команды!$A$2:$AN$7500,MATCH(BC$3,Команды!$A$2:$A$7500,0),$E27+2)=Команды!$AJ$2,TRUE,FALSE),IF(INDEX(Команды!$A$2:$AN$7500,MATCH(BC$3,Команды!$A$2:$A$7500,0),$E27+2)=Команды!$AJ$3,TRUE,FALSE),IF(INDEX(Команды!$A$2:$AN$7500,MATCH(BC$3,Команды!$A$2:$A$7500,0),$E27+2)=Команды!$AJ$4,TRUE,FALSE),IF(INDEX(Команды!$A$2:$AN$7500,MATCH(BC$3,Команды!$A$2:$A$7500,0),$E27+2)=Команды!$AJ$5,TRUE,FALSE),IF(INDEX(Команды!$A$2:$AN$7500,MATCH(BC$3,Команды!$A$2:$A$7500,0),$E27+2)=Команды!$AJ$6,TRUE,FALSE),IF(INDEX(Команды!$A$2:$AN$7500,MATCH(BC$3,Команды!$A$2:$A$7500,0),$E27+2)=Команды!$AJ$7,TRUE,FALSE),IF(INDEX(Команды!$A$2:$AN$7500,MATCH(BC$3,Команды!$A$2:$A$7500,0),$E27+2)=Команды!$AJ$8,TRUE,FALSE),IF(INDEX(Команды!$A$2:$AN$7500,MATCH(BC$3,Команды!$A$2:$A$7500,0),$E27+2)=Команды!$AJ$9,TRUE,FALSE),IF(INDEX(Команды!$A$2:$AN$7500,MATCH(BC$3,Команды!$A$2:$A$7500,0),$E27+2)=Команды!$AJ$10,TRUE,FALSE),IF(INDEX(Команды!$A$2:$AN$7500,MATCH(BC$3,Команды!$A$2:$A$7500,0),$E27+2)=Команды!$AJ$11,TRUE,FALSE),IF(INDEX(Команды!$A$2:$AN$7500,MATCH(BC$3,Команды!$A$2:$A$7500,0),$E27+2)=Команды!$AJ$12,TRUE,FALSE),IF(INDEX(Команды!$A$2:$AN$7500,MATCH(BC$3,Команды!$A$2:$A$7500,0),$E27+2)=Команды!$AJ$13,TRUE,FALSE),IF(INDEX(Команды!$A$2:$AN$7500,MATCH(BC$3,Команды!$A$2:$A$7500,0),$E27+2)=Команды!$AJ$14,TRUE,FALSE),IF(INDEX(Команды!$A$2:$AN$7500,MATCH(BC$3,Команды!$A$2:$A$7500,0),$E27+2)=Команды!$AJ$15,TRUE,FALSE),IF(INDEX(Команды!$A$2:$AN$7500,MATCH(BC$3,Команды!$A$2:$A$7500,0),$E27+2)=Команды!$AJ$16,TRUE,FALSE),IF(INDEX(Команды!$A$2:$AN$7500,MATCH(BC$3,Команды!$A$2:$A$7500,0),$E27+2)=Команды!$AJ$17,TRUE,FALSE),IF(INDEX(Команды!$A$2:$AN$7500,MATCH(BC$3,Команды!$A$2:$A$7500,0),$E27+2)=Команды!$AJ$18,TRUE,FALSE),IF(INDEX(Команды!$A$2:$AN$7500,MATCH(BC$3,Команды!$A$2:$A$7500,0),$E27+2)=Команды!$AJ$19,TRUE,FALSE)),INDEX(Команды!$AJ$2:$AL$19,MATCH(INDEX(Команды!$A$2:$AN$7500,MATCH(BC$3,Команды!$A$2:$A$7500,0),$E27+2),Команды!$AJ$2:$AJ$19,0),3),0)</f>
        <v>1</v>
      </c>
      <c r="BE27" s="342"/>
      <c r="BF27" s="174">
        <f>IF(OR(IF(INDEX(Команды!$A$2:$AN$7500,MATCH(BF$3,Команды!$A$2:$A$7500,0),$E27+2)=Команды!$AJ$2,TRUE,FALSE),IF(INDEX(Команды!$A$2:$AN$7500,MATCH(BF$3,Команды!$A$2:$A$7500,0),$E27+2)=Команды!$AJ$3,TRUE,FALSE),IF(INDEX(Команды!$A$2:$AN$7500,MATCH(BF$3,Команды!$A$2:$A$7500,0),$E27+2)=Команды!$AJ$4,TRUE,FALSE),IF(INDEX(Команды!$A$2:$AN$7500,MATCH(BF$3,Команды!$A$2:$A$7500,0),$E27+2)=Команды!$AJ$5,TRUE,FALSE),IF(INDEX(Команды!$A$2:$AN$7500,MATCH(BF$3,Команды!$A$2:$A$7500,0),$E27+2)=Команды!$AJ$6,TRUE,FALSE),IF(INDEX(Команды!$A$2:$AN$7500,MATCH(BF$3,Команды!$A$2:$A$7500,0),$E27+2)=Команды!$AJ$7,TRUE,FALSE),IF(INDEX(Команды!$A$2:$AN$7500,MATCH(BF$3,Команды!$A$2:$A$7500,0),$E27+2)=Команды!$AJ$8,TRUE,FALSE),IF(INDEX(Команды!$A$2:$AN$7500,MATCH(BF$3,Команды!$A$2:$A$7500,0),$E27+2)=Команды!$AJ$9,TRUE,FALSE),IF(INDEX(Команды!$A$2:$AN$7500,MATCH(BF$3,Команды!$A$2:$A$7500,0),$E27+2)=Команды!$AJ$10,TRUE,FALSE),IF(INDEX(Команды!$A$2:$AN$7500,MATCH(BF$3,Команды!$A$2:$A$7500,0),$E27+2)=Команды!$AJ$11,TRUE,FALSE),IF(INDEX(Команды!$A$2:$AN$7500,MATCH(BF$3,Команды!$A$2:$A$7500,0),$E27+2)=Команды!$AJ$12,TRUE,FALSE),IF(INDEX(Команды!$A$2:$AN$7500,MATCH(BF$3,Команды!$A$2:$A$7500,0),$E27+2)=Команды!$AJ$13,TRUE,FALSE),IF(INDEX(Команды!$A$2:$AN$7500,MATCH(BF$3,Команды!$A$2:$A$7500,0),$E27+2)=Команды!$AJ$14,TRUE,FALSE),IF(INDEX(Команды!$A$2:$AN$7500,MATCH(BF$3,Команды!$A$2:$A$7500,0),$E27+2)=Команды!$AJ$15,TRUE,FALSE),IF(INDEX(Команды!$A$2:$AN$7500,MATCH(BF$3,Команды!$A$2:$A$7500,0),$E27+2)=Команды!$AJ$16,TRUE,FALSE),,IF(INDEX(Команды!$A$2:$AN$7500,MATCH(BF$3,Команды!$A$2:$A$7500,0),$E27+2)=Команды!$AJ$17,TRUE,FALSE),,IF(INDEX(Команды!$A$2:$AN$7500,MATCH(BF$3,Команды!$A$2:$A$7500,0),$E27+2)=Команды!$AJ$18,TRUE,FALSE),,IF(INDEX(Команды!$A$2:$AN$7500,MATCH(BF$3,Команды!$A$2:$A$7500,0),$E27+2)=Команды!$AJ$19,TRUE,FALSE)),INDEX(Команды!$AJ$2:$AK$19,MATCH(INDEX(Команды!$A$2:$AN$7500,MATCH(BF$3,Команды!$A$2:$A$7500,0),$E27+2),Команды!$AJ$2:$AJ$19,0),2),0)</f>
        <v>0.64583333333333337</v>
      </c>
      <c r="BG27" s="175">
        <f>IF(OR(IF(INDEX(Команды!$A$2:$AN$7500,MATCH(BF$3,Команды!$A$2:$A$7500,0),$E27+2)=Команды!$AJ$2,TRUE,FALSE),IF(INDEX(Команды!$A$2:$AN$7500,MATCH(BF$3,Команды!$A$2:$A$7500,0),$E27+2)=Команды!$AJ$3,TRUE,FALSE),IF(INDEX(Команды!$A$2:$AN$7500,MATCH(BF$3,Команды!$A$2:$A$7500,0),$E27+2)=Команды!$AJ$4,TRUE,FALSE),IF(INDEX(Команды!$A$2:$AN$7500,MATCH(BF$3,Команды!$A$2:$A$7500,0),$E27+2)=Команды!$AJ$5,TRUE,FALSE),IF(INDEX(Команды!$A$2:$AN$7500,MATCH(BF$3,Команды!$A$2:$A$7500,0),$E27+2)=Команды!$AJ$6,TRUE,FALSE),IF(INDEX(Команды!$A$2:$AN$7500,MATCH(BF$3,Команды!$A$2:$A$7500,0),$E27+2)=Команды!$AJ$7,TRUE,FALSE),IF(INDEX(Команды!$A$2:$AN$7500,MATCH(BF$3,Команды!$A$2:$A$7500,0),$E27+2)=Команды!$AJ$8,TRUE,FALSE),IF(INDEX(Команды!$A$2:$AN$7500,MATCH(BF$3,Команды!$A$2:$A$7500,0),$E27+2)=Команды!$AJ$9,TRUE,FALSE),IF(INDEX(Команды!$A$2:$AN$7500,MATCH(BF$3,Команды!$A$2:$A$7500,0),$E27+2)=Команды!$AJ$10,TRUE,FALSE),IF(INDEX(Команды!$A$2:$AN$7500,MATCH(BF$3,Команды!$A$2:$A$7500,0),$E27+2)=Команды!$AJ$11,TRUE,FALSE),IF(INDEX(Команды!$A$2:$AN$7500,MATCH(BF$3,Команды!$A$2:$A$7500,0),$E27+2)=Команды!$AJ$12,TRUE,FALSE),IF(INDEX(Команды!$A$2:$AN$7500,MATCH(BF$3,Команды!$A$2:$A$7500,0),$E27+2)=Команды!$AJ$13,TRUE,FALSE),IF(INDEX(Команды!$A$2:$AN$7500,MATCH(BF$3,Команды!$A$2:$A$7500,0),$E27+2)=Команды!$AJ$14,TRUE,FALSE),IF(INDEX(Команды!$A$2:$AN$7500,MATCH(BF$3,Команды!$A$2:$A$7500,0),$E27+2)=Команды!$AJ$15,TRUE,FALSE),IF(INDEX(Команды!$A$2:$AN$7500,MATCH(BF$3,Команды!$A$2:$A$7500,0),$E27+2)=Команды!$AJ$16,TRUE,FALSE),IF(INDEX(Команды!$A$2:$AN$7500,MATCH(BF$3,Команды!$A$2:$A$7500,0),$E27+2)=Команды!$AJ$17,TRUE,FALSE),IF(INDEX(Команды!$A$2:$AN$7500,MATCH(BF$3,Команды!$A$2:$A$7500,0),$E27+2)=Команды!$AJ$18,TRUE,FALSE),IF(INDEX(Команды!$A$2:$AN$7500,MATCH(BF$3,Команды!$A$2:$A$7500,0),$E27+2)=Команды!$AJ$19,TRUE,FALSE)),INDEX(Команды!$AJ$2:$AL$19,MATCH(INDEX(Команды!$A$2:$AN$7500,MATCH(BF$3,Команды!$A$2:$A$7500,0),$E27+2),Команды!$AJ$2:$AJ$19,0),3),0)</f>
        <v>1.0208333333333333</v>
      </c>
      <c r="BH27" s="342"/>
      <c r="BI27" s="174">
        <f>IF(OR(IF(INDEX(Команды!$A$2:$AN$7500,MATCH(BI$3,Команды!$A$2:$A$7500,0),$E27+2)=Команды!$AJ$2,TRUE,FALSE),IF(INDEX(Команды!$A$2:$AN$7500,MATCH(BI$3,Команды!$A$2:$A$7500,0),$E27+2)=Команды!$AJ$3,TRUE,FALSE),IF(INDEX(Команды!$A$2:$AN$7500,MATCH(BI$3,Команды!$A$2:$A$7500,0),$E27+2)=Команды!$AJ$4,TRUE,FALSE),IF(INDEX(Команды!$A$2:$AN$7500,MATCH(BI$3,Команды!$A$2:$A$7500,0),$E27+2)=Команды!$AJ$5,TRUE,FALSE),IF(INDEX(Команды!$A$2:$AN$7500,MATCH(BI$3,Команды!$A$2:$A$7500,0),$E27+2)=Команды!$AJ$6,TRUE,FALSE),IF(INDEX(Команды!$A$2:$AN$7500,MATCH(BI$3,Команды!$A$2:$A$7500,0),$E27+2)=Команды!$AJ$7,TRUE,FALSE),IF(INDEX(Команды!$A$2:$AN$7500,MATCH(BI$3,Команды!$A$2:$A$7500,0),$E27+2)=Команды!$AJ$8,TRUE,FALSE),IF(INDEX(Команды!$A$2:$AN$7500,MATCH(BI$3,Команды!$A$2:$A$7500,0),$E27+2)=Команды!$AJ$9,TRUE,FALSE),IF(INDEX(Команды!$A$2:$AN$7500,MATCH(BI$3,Команды!$A$2:$A$7500,0),$E27+2)=Команды!$AJ$10,TRUE,FALSE),IF(INDEX(Команды!$A$2:$AN$7500,MATCH(BI$3,Команды!$A$2:$A$7500,0),$E27+2)=Команды!$AJ$11,TRUE,FALSE),IF(INDEX(Команды!$A$2:$AN$7500,MATCH(BI$3,Команды!$A$2:$A$7500,0),$E27+2)=Команды!$AJ$12,TRUE,FALSE),IF(INDEX(Команды!$A$2:$AN$7500,MATCH(BI$3,Команды!$A$2:$A$7500,0),$E27+2)=Команды!$AJ$13,TRUE,FALSE),IF(INDEX(Команды!$A$2:$AN$7500,MATCH(BI$3,Команды!$A$2:$A$7500,0),$E27+2)=Команды!$AJ$14,TRUE,FALSE),IF(INDEX(Команды!$A$2:$AN$7500,MATCH(BI$3,Команды!$A$2:$A$7500,0),$E27+2)=Команды!$AJ$15,TRUE,FALSE),IF(INDEX(Команды!$A$2:$AN$7500,MATCH(BI$3,Команды!$A$2:$A$7500,0),$E27+2)=Команды!$AJ$16,TRUE,FALSE),,IF(INDEX(Команды!$A$2:$AN$7500,MATCH(BI$3,Команды!$A$2:$A$7500,0),$E27+2)=Команды!$AJ$17,TRUE,FALSE),,IF(INDEX(Команды!$A$2:$AN$7500,MATCH(BI$3,Команды!$A$2:$A$7500,0),$E27+2)=Команды!$AJ$18,TRUE,FALSE),,IF(INDEX(Команды!$A$2:$AN$7500,MATCH(BI$3,Команды!$A$2:$A$7500,0),$E27+2)=Команды!$AJ$19,TRUE,FALSE)),INDEX(Команды!$AJ$2:$AK$19,MATCH(INDEX(Команды!$A$2:$AN$7500,MATCH(BI$3,Команды!$A$2:$A$7500,0),$E27+2),Команды!$AJ$2:$AJ$19,0),2),0)</f>
        <v>0.64583333333333337</v>
      </c>
      <c r="BJ27" s="175">
        <f>IF(OR(IF(INDEX(Команды!$A$2:$AN$7500,MATCH(BI$3,Команды!$A$2:$A$7500,0),$E27+2)=Команды!$AJ$2,TRUE,FALSE),IF(INDEX(Команды!$A$2:$AN$7500,MATCH(BI$3,Команды!$A$2:$A$7500,0),$E27+2)=Команды!$AJ$3,TRUE,FALSE),IF(INDEX(Команды!$A$2:$AN$7500,MATCH(BI$3,Команды!$A$2:$A$7500,0),$E27+2)=Команды!$AJ$4,TRUE,FALSE),IF(INDEX(Команды!$A$2:$AN$7500,MATCH(BI$3,Команды!$A$2:$A$7500,0),$E27+2)=Команды!$AJ$5,TRUE,FALSE),IF(INDEX(Команды!$A$2:$AN$7500,MATCH(BI$3,Команды!$A$2:$A$7500,0),$E27+2)=Команды!$AJ$6,TRUE,FALSE),IF(INDEX(Команды!$A$2:$AN$7500,MATCH(BI$3,Команды!$A$2:$A$7500,0),$E27+2)=Команды!$AJ$7,TRUE,FALSE),IF(INDEX(Команды!$A$2:$AN$7500,MATCH(BI$3,Команды!$A$2:$A$7500,0),$E27+2)=Команды!$AJ$8,TRUE,FALSE),IF(INDEX(Команды!$A$2:$AN$7500,MATCH(BI$3,Команды!$A$2:$A$7500,0),$E27+2)=Команды!$AJ$9,TRUE,FALSE),IF(INDEX(Команды!$A$2:$AN$7500,MATCH(BI$3,Команды!$A$2:$A$7500,0),$E27+2)=Команды!$AJ$10,TRUE,FALSE),IF(INDEX(Команды!$A$2:$AN$7500,MATCH(BI$3,Команды!$A$2:$A$7500,0),$E27+2)=Команды!$AJ$11,TRUE,FALSE),IF(INDEX(Команды!$A$2:$AN$7500,MATCH(BI$3,Команды!$A$2:$A$7500,0),$E27+2)=Команды!$AJ$12,TRUE,FALSE),IF(INDEX(Команды!$A$2:$AN$7500,MATCH(BI$3,Команды!$A$2:$A$7500,0),$E27+2)=Команды!$AJ$13,TRUE,FALSE),IF(INDEX(Команды!$A$2:$AN$7500,MATCH(BI$3,Команды!$A$2:$A$7500,0),$E27+2)=Команды!$AJ$14,TRUE,FALSE),IF(INDEX(Команды!$A$2:$AN$7500,MATCH(BI$3,Команды!$A$2:$A$7500,0),$E27+2)=Команды!$AJ$15,TRUE,FALSE),IF(INDEX(Команды!$A$2:$AN$7500,MATCH(BI$3,Команды!$A$2:$A$7500,0),$E27+2)=Команды!$AJ$16,TRUE,FALSE),IF(INDEX(Команды!$A$2:$AN$7500,MATCH(BI$3,Команды!$A$2:$A$7500,0),$E27+2)=Команды!$AJ$17,TRUE,FALSE),IF(INDEX(Команды!$A$2:$AN$7500,MATCH(BI$3,Команды!$A$2:$A$7500,0),$E27+2)=Команды!$AJ$18,TRUE,FALSE),IF(INDEX(Команды!$A$2:$AN$7500,MATCH(BI$3,Команды!$A$2:$A$7500,0),$E27+2)=Команды!$AJ$19,TRUE,FALSE)),INDEX(Команды!$AJ$2:$AL$19,MATCH(INDEX(Команды!$A$2:$AN$7500,MATCH(BI$3,Команды!$A$2:$A$7500,0),$E27+2),Команды!$AJ$2:$AJ$19,0),3),0)</f>
        <v>1.0208333333333333</v>
      </c>
      <c r="BK27" s="342"/>
      <c r="BL27" s="174">
        <f>IF(OR(IF(INDEX(Команды!$A$2:$AN$7500,MATCH(BL$3,Команды!$A$2:$A$7500,0),$E27+2)=Команды!$AJ$2,TRUE,FALSE),IF(INDEX(Команды!$A$2:$AN$7500,MATCH(BL$3,Команды!$A$2:$A$7500,0),$E27+2)=Команды!$AJ$3,TRUE,FALSE),IF(INDEX(Команды!$A$2:$AN$7500,MATCH(BL$3,Команды!$A$2:$A$7500,0),$E27+2)=Команды!$AJ$4,TRUE,FALSE),IF(INDEX(Команды!$A$2:$AN$7500,MATCH(BL$3,Команды!$A$2:$A$7500,0),$E27+2)=Команды!$AJ$5,TRUE,FALSE),IF(INDEX(Команды!$A$2:$AN$7500,MATCH(BL$3,Команды!$A$2:$A$7500,0),$E27+2)=Команды!$AJ$6,TRUE,FALSE),IF(INDEX(Команды!$A$2:$AN$7500,MATCH(BL$3,Команды!$A$2:$A$7500,0),$E27+2)=Команды!$AJ$7,TRUE,FALSE),IF(INDEX(Команды!$A$2:$AN$7500,MATCH(BL$3,Команды!$A$2:$A$7500,0),$E27+2)=Команды!$AJ$8,TRUE,FALSE),IF(INDEX(Команды!$A$2:$AN$7500,MATCH(BL$3,Команды!$A$2:$A$7500,0),$E27+2)=Команды!$AJ$9,TRUE,FALSE),IF(INDEX(Команды!$A$2:$AN$7500,MATCH(BL$3,Команды!$A$2:$A$7500,0),$E27+2)=Команды!$AJ$10,TRUE,FALSE),IF(INDEX(Команды!$A$2:$AN$7500,MATCH(BL$3,Команды!$A$2:$A$7500,0),$E27+2)=Команды!$AJ$11,TRUE,FALSE),IF(INDEX(Команды!$A$2:$AN$7500,MATCH(BL$3,Команды!$A$2:$A$7500,0),$E27+2)=Команды!$AJ$12,TRUE,FALSE),IF(INDEX(Команды!$A$2:$AN$7500,MATCH(BL$3,Команды!$A$2:$A$7500,0),$E27+2)=Команды!$AJ$13,TRUE,FALSE),IF(INDEX(Команды!$A$2:$AN$7500,MATCH(BL$3,Команды!$A$2:$A$7500,0),$E27+2)=Команды!$AJ$14,TRUE,FALSE),IF(INDEX(Команды!$A$2:$AN$7500,MATCH(BL$3,Команды!$A$2:$A$7500,0),$E27+2)=Команды!$AJ$15,TRUE,FALSE),IF(INDEX(Команды!$A$2:$AN$7500,MATCH(BL$3,Команды!$A$2:$A$7500,0),$E27+2)=Команды!$AJ$16,TRUE,FALSE),,IF(INDEX(Команды!$A$2:$AN$7500,MATCH(BL$3,Команды!$A$2:$A$7500,0),$E27+2)=Команды!$AJ$17,TRUE,FALSE),,IF(INDEX(Команды!$A$2:$AN$7500,MATCH(BL$3,Команды!$A$2:$A$7500,0),$E27+2)=Команды!$AJ$18,TRUE,FALSE),,IF(INDEX(Команды!$A$2:$AN$7500,MATCH(BL$3,Команды!$A$2:$A$7500,0),$E27+2)=Команды!$AJ$19,TRUE,FALSE)),INDEX(Команды!$AJ$2:$AK$19,MATCH(INDEX(Команды!$A$2:$AN$7500,MATCH(BL$3,Команды!$A$2:$A$7500,0),$E27+2),Команды!$AJ$2:$AJ$19,0),2),0)</f>
        <v>0.64583333333333337</v>
      </c>
      <c r="BM27" s="175">
        <f>IF(OR(IF(INDEX(Команды!$A$2:$AN$7500,MATCH(BL$3,Команды!$A$2:$A$7500,0),$E27+2)=Команды!$AJ$2,TRUE,FALSE),IF(INDEX(Команды!$A$2:$AN$7500,MATCH(BL$3,Команды!$A$2:$A$7500,0),$E27+2)=Команды!$AJ$3,TRUE,FALSE),IF(INDEX(Команды!$A$2:$AN$7500,MATCH(BL$3,Команды!$A$2:$A$7500,0),$E27+2)=Команды!$AJ$4,TRUE,FALSE),IF(INDEX(Команды!$A$2:$AN$7500,MATCH(BL$3,Команды!$A$2:$A$7500,0),$E27+2)=Команды!$AJ$5,TRUE,FALSE),IF(INDEX(Команды!$A$2:$AN$7500,MATCH(BL$3,Команды!$A$2:$A$7500,0),$E27+2)=Команды!$AJ$6,TRUE,FALSE),IF(INDEX(Команды!$A$2:$AN$7500,MATCH(BL$3,Команды!$A$2:$A$7500,0),$E27+2)=Команды!$AJ$7,TRUE,FALSE),IF(INDEX(Команды!$A$2:$AN$7500,MATCH(BL$3,Команды!$A$2:$A$7500,0),$E27+2)=Команды!$AJ$8,TRUE,FALSE),IF(INDEX(Команды!$A$2:$AN$7500,MATCH(BL$3,Команды!$A$2:$A$7500,0),$E27+2)=Команды!$AJ$9,TRUE,FALSE),IF(INDEX(Команды!$A$2:$AN$7500,MATCH(BL$3,Команды!$A$2:$A$7500,0),$E27+2)=Команды!$AJ$10,TRUE,FALSE),IF(INDEX(Команды!$A$2:$AN$7500,MATCH(BL$3,Команды!$A$2:$A$7500,0),$E27+2)=Команды!$AJ$11,TRUE,FALSE),IF(INDEX(Команды!$A$2:$AN$7500,MATCH(BL$3,Команды!$A$2:$A$7500,0),$E27+2)=Команды!$AJ$12,TRUE,FALSE),IF(INDEX(Команды!$A$2:$AN$7500,MATCH(BL$3,Команды!$A$2:$A$7500,0),$E27+2)=Команды!$AJ$13,TRUE,FALSE),IF(INDEX(Команды!$A$2:$AN$7500,MATCH(BL$3,Команды!$A$2:$A$7500,0),$E27+2)=Команды!$AJ$14,TRUE,FALSE),IF(INDEX(Команды!$A$2:$AN$7500,MATCH(BL$3,Команды!$A$2:$A$7500,0),$E27+2)=Команды!$AJ$15,TRUE,FALSE),IF(INDEX(Команды!$A$2:$AN$7500,MATCH(BL$3,Команды!$A$2:$A$7500,0),$E27+2)=Команды!$AJ$16,TRUE,FALSE),IF(INDEX(Команды!$A$2:$AN$7500,MATCH(BL$3,Команды!$A$2:$A$7500,0),$E27+2)=Команды!$AJ$17,TRUE,FALSE),IF(INDEX(Команды!$A$2:$AN$7500,MATCH(BL$3,Команды!$A$2:$A$7500,0),$E27+2)=Команды!$AJ$18,TRUE,FALSE),IF(INDEX(Команды!$A$2:$AN$7500,MATCH(BL$3,Команды!$A$2:$A$7500,0),$E27+2)=Команды!$AJ$19,TRUE,FALSE)),INDEX(Команды!$AJ$2:$AL$19,MATCH(INDEX(Команды!$A$2:$AN$7500,MATCH(BL$3,Команды!$A$2:$A$7500,0),$E27+2),Команды!$AJ$2:$AJ$19,0),3),0)</f>
        <v>1.0208333333333333</v>
      </c>
      <c r="BN27" s="342"/>
      <c r="BO27" s="174" t="str">
        <f>IF(OR(IF(INDEX(Команды!$A$2:$AN$7500,MATCH(BO$3,Команды!$A$2:$A$7500,0),$E27+2)=Команды!$AJ$2,TRUE,FALSE),IF(INDEX(Команды!$A$2:$AN$7500,MATCH(BO$3,Команды!$A$2:$A$7500,0),$E27+2)=Команды!$AJ$3,TRUE,FALSE),IF(INDEX(Команды!$A$2:$AN$7500,MATCH(BO$3,Команды!$A$2:$A$7500,0),$E27+2)=Команды!$AJ$4,TRUE,FALSE),IF(INDEX(Команды!$A$2:$AN$7500,MATCH(BO$3,Команды!$A$2:$A$7500,0),$E27+2)=Команды!$AJ$5,TRUE,FALSE),IF(INDEX(Команды!$A$2:$AN$7500,MATCH(BO$3,Команды!$A$2:$A$7500,0),$E27+2)=Команды!$AJ$6,TRUE,FALSE),IF(INDEX(Команды!$A$2:$AN$7500,MATCH(BO$3,Команды!$A$2:$A$7500,0),$E27+2)=Команды!$AJ$7,TRUE,FALSE),IF(INDEX(Команды!$A$2:$AN$7500,MATCH(BO$3,Команды!$A$2:$A$7500,0),$E27+2)=Команды!$AJ$8,TRUE,FALSE),IF(INDEX(Команды!$A$2:$AN$7500,MATCH(BO$3,Команды!$A$2:$A$7500,0),$E27+2)=Команды!$AJ$9,TRUE,FALSE),IF(INDEX(Команды!$A$2:$AN$7500,MATCH(BO$3,Команды!$A$2:$A$7500,0),$E27+2)=Команды!$AJ$10,TRUE,FALSE),IF(INDEX(Команды!$A$2:$AN$7500,MATCH(BO$3,Команды!$A$2:$A$7500,0),$E27+2)=Команды!$AJ$11,TRUE,FALSE),IF(INDEX(Команды!$A$2:$AN$7500,MATCH(BO$3,Команды!$A$2:$A$7500,0),$E27+2)=Команды!$AJ$12,TRUE,FALSE),IF(INDEX(Команды!$A$2:$AN$7500,MATCH(BO$3,Команды!$A$2:$A$7500,0),$E27+2)=Команды!$AJ$13,TRUE,FALSE),IF(INDEX(Команды!$A$2:$AN$7500,MATCH(BO$3,Команды!$A$2:$A$7500,0),$E27+2)=Команды!$AJ$14,TRUE,FALSE),IF(INDEX(Команды!$A$2:$AN$7500,MATCH(BO$3,Команды!$A$2:$A$7500,0),$E27+2)=Команды!$AJ$15,TRUE,FALSE),IF(INDEX(Команды!$A$2:$AN$7500,MATCH(BO$3,Команды!$A$2:$A$7500,0),$E27+2)=Команды!$AJ$16,TRUE,FALSE),,IF(INDEX(Команды!$A$2:$AN$7500,MATCH(BO$3,Команды!$A$2:$A$7500,0),$E27+2)=Команды!$AJ$17,TRUE,FALSE),,IF(INDEX(Команды!$A$2:$AN$7500,MATCH(BO$3,Команды!$A$2:$A$7500,0),$E27+2)=Команды!$AJ$18,TRUE,FALSE),,IF(INDEX(Команды!$A$2:$AN$7500,MATCH(BO$3,Команды!$A$2:$A$7500,0),$E27+2)=Команды!$AJ$19,TRUE,FALSE)),INDEX(Команды!$AJ$2:$AK$19,MATCH(INDEX(Команды!$A$2:$AN$7500,MATCH(BO$3,Команды!$A$2:$A$7500,0),$E27+2),Команды!$AJ$2:$AJ$19,0),2),0)</f>
        <v>В</v>
      </c>
      <c r="BP27" s="175" t="str">
        <f>IF(OR(IF(INDEX(Команды!$A$2:$AN$7500,MATCH(BO$3,Команды!$A$2:$A$7500,0),$E27+2)=Команды!$AJ$2,TRUE,FALSE),IF(INDEX(Команды!$A$2:$AN$7500,MATCH(BO$3,Команды!$A$2:$A$7500,0),$E27+2)=Команды!$AJ$3,TRUE,FALSE),IF(INDEX(Команды!$A$2:$AN$7500,MATCH(BO$3,Команды!$A$2:$A$7500,0),$E27+2)=Команды!$AJ$4,TRUE,FALSE),IF(INDEX(Команды!$A$2:$AN$7500,MATCH(BO$3,Команды!$A$2:$A$7500,0),$E27+2)=Команды!$AJ$5,TRUE,FALSE),IF(INDEX(Команды!$A$2:$AN$7500,MATCH(BO$3,Команды!$A$2:$A$7500,0),$E27+2)=Команды!$AJ$6,TRUE,FALSE),IF(INDEX(Команды!$A$2:$AN$7500,MATCH(BO$3,Команды!$A$2:$A$7500,0),$E27+2)=Команды!$AJ$7,TRUE,FALSE),IF(INDEX(Команды!$A$2:$AN$7500,MATCH(BO$3,Команды!$A$2:$A$7500,0),$E27+2)=Команды!$AJ$8,TRUE,FALSE),IF(INDEX(Команды!$A$2:$AN$7500,MATCH(BO$3,Команды!$A$2:$A$7500,0),$E27+2)=Команды!$AJ$9,TRUE,FALSE),IF(INDEX(Команды!$A$2:$AN$7500,MATCH(BO$3,Команды!$A$2:$A$7500,0),$E27+2)=Команды!$AJ$10,TRUE,FALSE),IF(INDEX(Команды!$A$2:$AN$7500,MATCH(BO$3,Команды!$A$2:$A$7500,0),$E27+2)=Команды!$AJ$11,TRUE,FALSE),IF(INDEX(Команды!$A$2:$AN$7500,MATCH(BO$3,Команды!$A$2:$A$7500,0),$E27+2)=Команды!$AJ$12,TRUE,FALSE),IF(INDEX(Команды!$A$2:$AN$7500,MATCH(BO$3,Команды!$A$2:$A$7500,0),$E27+2)=Команды!$AJ$13,TRUE,FALSE),IF(INDEX(Команды!$A$2:$AN$7500,MATCH(BO$3,Команды!$A$2:$A$7500,0),$E27+2)=Команды!$AJ$14,TRUE,FALSE),IF(INDEX(Команды!$A$2:$AN$7500,MATCH(BO$3,Команды!$A$2:$A$7500,0),$E27+2)=Команды!$AJ$15,TRUE,FALSE),IF(INDEX(Команды!$A$2:$AN$7500,MATCH(BO$3,Команды!$A$2:$A$7500,0),$E27+2)=Команды!$AJ$16,TRUE,FALSE),IF(INDEX(Команды!$A$2:$AN$7500,MATCH(BO$3,Команды!$A$2:$A$7500,0),$E27+2)=Команды!$AJ$17,TRUE,FALSE),IF(INDEX(Команды!$A$2:$AN$7500,MATCH(BO$3,Команды!$A$2:$A$7500,0),$E27+2)=Команды!$AJ$18,TRUE,FALSE),IF(INDEX(Команды!$A$2:$AN$7500,MATCH(BO$3,Команды!$A$2:$A$7500,0),$E27+2)=Команды!$AJ$19,TRUE,FALSE)),INDEX(Команды!$AJ$2:$AL$19,MATCH(INDEX(Команды!$A$2:$AN$7500,MATCH(BO$3,Команды!$A$2:$A$7500,0),$E27+2),Команды!$AJ$2:$AJ$19,0),3),0)</f>
        <v>В</v>
      </c>
      <c r="BQ27" s="342"/>
      <c r="BR27" s="174" t="str">
        <f>IF(OR(IF(INDEX(Команды!$A$2:$AN$7500,MATCH(BR$3,Команды!$A$2:$A$7500,0),$E27+2)=Команды!$AJ$2,TRUE,FALSE),IF(INDEX(Команды!$A$2:$AN$7500,MATCH(BR$3,Команды!$A$2:$A$7500,0),$E27+2)=Команды!$AJ$3,TRUE,FALSE),IF(INDEX(Команды!$A$2:$AN$7500,MATCH(BR$3,Команды!$A$2:$A$7500,0),$E27+2)=Команды!$AJ$4,TRUE,FALSE),IF(INDEX(Команды!$A$2:$AN$7500,MATCH(BR$3,Команды!$A$2:$A$7500,0),$E27+2)=Команды!$AJ$5,TRUE,FALSE),IF(INDEX(Команды!$A$2:$AN$7500,MATCH(BR$3,Команды!$A$2:$A$7500,0),$E27+2)=Команды!$AJ$6,TRUE,FALSE),IF(INDEX(Команды!$A$2:$AN$7500,MATCH(BR$3,Команды!$A$2:$A$7500,0),$E27+2)=Команды!$AJ$7,TRUE,FALSE),IF(INDEX(Команды!$A$2:$AN$7500,MATCH(BR$3,Команды!$A$2:$A$7500,0),$E27+2)=Команды!$AJ$8,TRUE,FALSE),IF(INDEX(Команды!$A$2:$AN$7500,MATCH(BR$3,Команды!$A$2:$A$7500,0),$E27+2)=Команды!$AJ$9,TRUE,FALSE),IF(INDEX(Команды!$A$2:$AN$7500,MATCH(BR$3,Команды!$A$2:$A$7500,0),$E27+2)=Команды!$AJ$10,TRUE,FALSE),IF(INDEX(Команды!$A$2:$AN$7500,MATCH(BR$3,Команды!$A$2:$A$7500,0),$E27+2)=Команды!$AJ$11,TRUE,FALSE),IF(INDEX(Команды!$A$2:$AN$7500,MATCH(BR$3,Команды!$A$2:$A$7500,0),$E27+2)=Команды!$AJ$12,TRUE,FALSE),IF(INDEX(Команды!$A$2:$AN$7500,MATCH(BR$3,Команды!$A$2:$A$7500,0),$E27+2)=Команды!$AJ$13,TRUE,FALSE),IF(INDEX(Команды!$A$2:$AN$7500,MATCH(BR$3,Команды!$A$2:$A$7500,0),$E27+2)=Команды!$AJ$14,TRUE,FALSE),IF(INDEX(Команды!$A$2:$AN$7500,MATCH(BR$3,Команды!$A$2:$A$7500,0),$E27+2)=Команды!$AJ$15,TRUE,FALSE),IF(INDEX(Команды!$A$2:$AN$7500,MATCH(BR$3,Команды!$A$2:$A$7500,0),$E27+2)=Команды!$AJ$16,TRUE,FALSE),,IF(INDEX(Команды!$A$2:$AN$7500,MATCH(BR$3,Команды!$A$2:$A$7500,0),$E27+2)=Команды!$AJ$17,TRUE,FALSE),,IF(INDEX(Команды!$A$2:$AN$7500,MATCH(BR$3,Команды!$A$2:$A$7500,0),$E27+2)=Команды!$AJ$18,TRUE,FALSE),,IF(INDEX(Команды!$A$2:$AN$7500,MATCH(BR$3,Команды!$A$2:$A$7500,0),$E27+2)=Команды!$AJ$19,TRUE,FALSE)),INDEX(Команды!$AJ$2:$AK$19,MATCH(INDEX(Команды!$A$2:$AN$7500,MATCH(BR$3,Команды!$A$2:$A$7500,0),$E27+2),Команды!$AJ$2:$AJ$19,0),2),0)</f>
        <v>В</v>
      </c>
      <c r="BS27" s="175" t="str">
        <f>IF(OR(IF(INDEX(Команды!$A$2:$AN$7500,MATCH(BR$3,Команды!$A$2:$A$7500,0),$E27+2)=Команды!$AJ$2,TRUE,FALSE),IF(INDEX(Команды!$A$2:$AN$7500,MATCH(BR$3,Команды!$A$2:$A$7500,0),$E27+2)=Команды!$AJ$3,TRUE,FALSE),IF(INDEX(Команды!$A$2:$AN$7500,MATCH(BR$3,Команды!$A$2:$A$7500,0),$E27+2)=Команды!$AJ$4,TRUE,FALSE),IF(INDEX(Команды!$A$2:$AN$7500,MATCH(BR$3,Команды!$A$2:$A$7500,0),$E27+2)=Команды!$AJ$5,TRUE,FALSE),IF(INDEX(Команды!$A$2:$AN$7500,MATCH(BR$3,Команды!$A$2:$A$7500,0),$E27+2)=Команды!$AJ$6,TRUE,FALSE),IF(INDEX(Команды!$A$2:$AN$7500,MATCH(BR$3,Команды!$A$2:$A$7500,0),$E27+2)=Команды!$AJ$7,TRUE,FALSE),IF(INDEX(Команды!$A$2:$AN$7500,MATCH(BR$3,Команды!$A$2:$A$7500,0),$E27+2)=Команды!$AJ$8,TRUE,FALSE),IF(INDEX(Команды!$A$2:$AN$7500,MATCH(BR$3,Команды!$A$2:$A$7500,0),$E27+2)=Команды!$AJ$9,TRUE,FALSE),IF(INDEX(Команды!$A$2:$AN$7500,MATCH(BR$3,Команды!$A$2:$A$7500,0),$E27+2)=Команды!$AJ$10,TRUE,FALSE),IF(INDEX(Команды!$A$2:$AN$7500,MATCH(BR$3,Команды!$A$2:$A$7500,0),$E27+2)=Команды!$AJ$11,TRUE,FALSE),IF(INDEX(Команды!$A$2:$AN$7500,MATCH(BR$3,Команды!$A$2:$A$7500,0),$E27+2)=Команды!$AJ$12,TRUE,FALSE),IF(INDEX(Команды!$A$2:$AN$7500,MATCH(BR$3,Команды!$A$2:$A$7500,0),$E27+2)=Команды!$AJ$13,TRUE,FALSE),IF(INDEX(Команды!$A$2:$AN$7500,MATCH(BR$3,Команды!$A$2:$A$7500,0),$E27+2)=Команды!$AJ$14,TRUE,FALSE),IF(INDEX(Команды!$A$2:$AN$7500,MATCH(BR$3,Команды!$A$2:$A$7500,0),$E27+2)=Команды!$AJ$15,TRUE,FALSE),IF(INDEX(Команды!$A$2:$AN$7500,MATCH(BR$3,Команды!$A$2:$A$7500,0),$E27+2)=Команды!$AJ$16,TRUE,FALSE),IF(INDEX(Команды!$A$2:$AN$7500,MATCH(BR$3,Команды!$A$2:$A$7500,0),$E27+2)=Команды!$AJ$17,TRUE,FALSE),IF(INDEX(Команды!$A$2:$AN$7500,MATCH(BR$3,Команды!$A$2:$A$7500,0),$E27+2)=Команды!$AJ$18,TRUE,FALSE),IF(INDEX(Команды!$A$2:$AN$7500,MATCH(BR$3,Команды!$A$2:$A$7500,0),$E27+2)=Команды!$AJ$19,TRUE,FALSE)),INDEX(Команды!$AJ$2:$AL$19,MATCH(INDEX(Команды!$A$2:$AN$7500,MATCH(BR$3,Команды!$A$2:$A$7500,0),$E27+2),Команды!$AJ$2:$AJ$19,0),3),0)</f>
        <v>В</v>
      </c>
      <c r="BT27" s="342"/>
      <c r="BU27" s="174">
        <f>IF(OR(IF(INDEX(Команды!$A$2:$AN$7500,MATCH(BU$3,Команды!$A$2:$A$7500,0),$E27+2)=Команды!$AJ$2,TRUE,FALSE),IF(INDEX(Команды!$A$2:$AN$7500,MATCH(BU$3,Команды!$A$2:$A$7500,0),$E27+2)=Команды!$AJ$3,TRUE,FALSE),IF(INDEX(Команды!$A$2:$AN$7500,MATCH(BU$3,Команды!$A$2:$A$7500,0),$E27+2)=Команды!$AJ$4,TRUE,FALSE),IF(INDEX(Команды!$A$2:$AN$7500,MATCH(BU$3,Команды!$A$2:$A$7500,0),$E27+2)=Команды!$AJ$5,TRUE,FALSE),IF(INDEX(Команды!$A$2:$AN$7500,MATCH(BU$3,Команды!$A$2:$A$7500,0),$E27+2)=Команды!$AJ$6,TRUE,FALSE),IF(INDEX(Команды!$A$2:$AN$7500,MATCH(BU$3,Команды!$A$2:$A$7500,0),$E27+2)=Команды!$AJ$7,TRUE,FALSE),IF(INDEX(Команды!$A$2:$AN$7500,MATCH(BU$3,Команды!$A$2:$A$7500,0),$E27+2)=Команды!$AJ$8,TRUE,FALSE),IF(INDEX(Команды!$A$2:$AN$7500,MATCH(BU$3,Команды!$A$2:$A$7500,0),$E27+2)=Команды!$AJ$9,TRUE,FALSE),IF(INDEX(Команды!$A$2:$AN$7500,MATCH(BU$3,Команды!$A$2:$A$7500,0),$E27+2)=Команды!$AJ$10,TRUE,FALSE),IF(INDEX(Команды!$A$2:$AN$7500,MATCH(BU$3,Команды!$A$2:$A$7500,0),$E27+2)=Команды!$AJ$11,TRUE,FALSE),IF(INDEX(Команды!$A$2:$AN$7500,MATCH(BU$3,Команды!$A$2:$A$7500,0),$E27+2)=Команды!$AJ$12,TRUE,FALSE),IF(INDEX(Команды!$A$2:$AN$7500,MATCH(BU$3,Команды!$A$2:$A$7500,0),$E27+2)=Команды!$AJ$13,TRUE,FALSE),IF(INDEX(Команды!$A$2:$AN$7500,MATCH(BU$3,Команды!$A$2:$A$7500,0),$E27+2)=Команды!$AJ$14,TRUE,FALSE),IF(INDEX(Команды!$A$2:$AN$7500,MATCH(BU$3,Команды!$A$2:$A$7500,0),$E27+2)=Команды!$AJ$15,TRUE,FALSE),IF(INDEX(Команды!$A$2:$AN$7500,MATCH(BU$3,Команды!$A$2:$A$7500,0),$E27+2)=Команды!$AJ$16,TRUE,FALSE),,IF(INDEX(Команды!$A$2:$AN$7500,MATCH(BU$3,Команды!$A$2:$A$7500,0),$E27+2)=Команды!$AJ$17,TRUE,FALSE),,IF(INDEX(Команды!$A$2:$AN$7500,MATCH(BU$3,Команды!$A$2:$A$7500,0),$E27+2)=Команды!$AJ$18,TRUE,FALSE),,IF(INDEX(Команды!$A$2:$AN$7500,MATCH(BU$3,Команды!$A$2:$A$7500,0),$E27+2)=Команды!$AJ$19,TRUE,FALSE)),INDEX(Команды!$AJ$2:$AK$19,MATCH(INDEX(Команды!$A$2:$AN$7500,MATCH(BU$3,Команды!$A$2:$A$7500,0),$E27+2),Команды!$AJ$2:$AJ$19,0),2),0)</f>
        <v>0.3125</v>
      </c>
      <c r="BV27" s="175">
        <f>IF(OR(IF(INDEX(Команды!$A$2:$AN$7500,MATCH(BU$3,Команды!$A$2:$A$7500,0),$E27+2)=Команды!$AJ$2,TRUE,FALSE),IF(INDEX(Команды!$A$2:$AN$7500,MATCH(BU$3,Команды!$A$2:$A$7500,0),$E27+2)=Команды!$AJ$3,TRUE,FALSE),IF(INDEX(Команды!$A$2:$AN$7500,MATCH(BU$3,Команды!$A$2:$A$7500,0),$E27+2)=Команды!$AJ$4,TRUE,FALSE),IF(INDEX(Команды!$A$2:$AN$7500,MATCH(BU$3,Команды!$A$2:$A$7500,0),$E27+2)=Команды!$AJ$5,TRUE,FALSE),IF(INDEX(Команды!$A$2:$AN$7500,MATCH(BU$3,Команды!$A$2:$A$7500,0),$E27+2)=Команды!$AJ$6,TRUE,FALSE),IF(INDEX(Команды!$A$2:$AN$7500,MATCH(BU$3,Команды!$A$2:$A$7500,0),$E27+2)=Команды!$AJ$7,TRUE,FALSE),IF(INDEX(Команды!$A$2:$AN$7500,MATCH(BU$3,Команды!$A$2:$A$7500,0),$E27+2)=Команды!$AJ$8,TRUE,FALSE),IF(INDEX(Команды!$A$2:$AN$7500,MATCH(BU$3,Команды!$A$2:$A$7500,0),$E27+2)=Команды!$AJ$9,TRUE,FALSE),IF(INDEX(Команды!$A$2:$AN$7500,MATCH(BU$3,Команды!$A$2:$A$7500,0),$E27+2)=Команды!$AJ$10,TRUE,FALSE),IF(INDEX(Команды!$A$2:$AN$7500,MATCH(BU$3,Команды!$A$2:$A$7500,0),$E27+2)=Команды!$AJ$11,TRUE,FALSE),IF(INDEX(Команды!$A$2:$AN$7500,MATCH(BU$3,Команды!$A$2:$A$7500,0),$E27+2)=Команды!$AJ$12,TRUE,FALSE),IF(INDEX(Команды!$A$2:$AN$7500,MATCH(BU$3,Команды!$A$2:$A$7500,0),$E27+2)=Команды!$AJ$13,TRUE,FALSE),IF(INDEX(Команды!$A$2:$AN$7500,MATCH(BU$3,Команды!$A$2:$A$7500,0),$E27+2)=Команды!$AJ$14,TRUE,FALSE),IF(INDEX(Команды!$A$2:$AN$7500,MATCH(BU$3,Команды!$A$2:$A$7500,0),$E27+2)=Команды!$AJ$15,TRUE,FALSE),IF(INDEX(Команды!$A$2:$AN$7500,MATCH(BU$3,Команды!$A$2:$A$7500,0),$E27+2)=Команды!$AJ$16,TRUE,FALSE),IF(INDEX(Команды!$A$2:$AN$7500,MATCH(BU$3,Команды!$A$2:$A$7500,0),$E27+2)=Команды!$AJ$17,TRUE,FALSE),IF(INDEX(Команды!$A$2:$AN$7500,MATCH(BU$3,Команды!$A$2:$A$7500,0),$E27+2)=Команды!$AJ$18,TRUE,FALSE),IF(INDEX(Команды!$A$2:$AN$7500,MATCH(BU$3,Команды!$A$2:$A$7500,0),$E27+2)=Команды!$AJ$19,TRUE,FALSE)),INDEX(Команды!$AJ$2:$AL$19,MATCH(INDEX(Команды!$A$2:$AN$7500,MATCH(BU$3,Команды!$A$2:$A$7500,0),$E27+2),Команды!$AJ$2:$AJ$19,0),3),0)</f>
        <v>0.6875</v>
      </c>
      <c r="BW27" s="342"/>
      <c r="BX27" s="174">
        <f>IF(OR(IF(INDEX(Команды!$A$2:$AN$7500,MATCH(BX$3,Команды!$A$2:$A$7500,0),$E27+2)=Команды!$AJ$2,TRUE,FALSE),IF(INDEX(Команды!$A$2:$AN$7500,MATCH(BX$3,Команды!$A$2:$A$7500,0),$E27+2)=Команды!$AJ$3,TRUE,FALSE),IF(INDEX(Команды!$A$2:$AN$7500,MATCH(BX$3,Команды!$A$2:$A$7500,0),$E27+2)=Команды!$AJ$4,TRUE,FALSE),IF(INDEX(Команды!$A$2:$AN$7500,MATCH(BX$3,Команды!$A$2:$A$7500,0),$E27+2)=Команды!$AJ$5,TRUE,FALSE),IF(INDEX(Команды!$A$2:$AN$7500,MATCH(BX$3,Команды!$A$2:$A$7500,0),$E27+2)=Команды!$AJ$6,TRUE,FALSE),IF(INDEX(Команды!$A$2:$AN$7500,MATCH(BX$3,Команды!$A$2:$A$7500,0),$E27+2)=Команды!$AJ$7,TRUE,FALSE),IF(INDEX(Команды!$A$2:$AN$7500,MATCH(BX$3,Команды!$A$2:$A$7500,0),$E27+2)=Команды!$AJ$8,TRUE,FALSE),IF(INDEX(Команды!$A$2:$AN$7500,MATCH(BX$3,Команды!$A$2:$A$7500,0),$E27+2)=Команды!$AJ$9,TRUE,FALSE),IF(INDEX(Команды!$A$2:$AN$7500,MATCH(BX$3,Команды!$A$2:$A$7500,0),$E27+2)=Команды!$AJ$10,TRUE,FALSE),IF(INDEX(Команды!$A$2:$AN$7500,MATCH(BX$3,Команды!$A$2:$A$7500,0),$E27+2)=Команды!$AJ$11,TRUE,FALSE),IF(INDEX(Команды!$A$2:$AN$7500,MATCH(BX$3,Команды!$A$2:$A$7500,0),$E27+2)=Команды!$AJ$12,TRUE,FALSE),IF(INDEX(Команды!$A$2:$AN$7500,MATCH(BX$3,Команды!$A$2:$A$7500,0),$E27+2)=Команды!$AJ$13,TRUE,FALSE),IF(INDEX(Команды!$A$2:$AN$7500,MATCH(BX$3,Команды!$A$2:$A$7500,0),$E27+2)=Команды!$AJ$14,TRUE,FALSE),IF(INDEX(Команды!$A$2:$AN$7500,MATCH(BX$3,Команды!$A$2:$A$7500,0),$E27+2)=Команды!$AJ$15,TRUE,FALSE),IF(INDEX(Команды!$A$2:$AN$7500,MATCH(BX$3,Команды!$A$2:$A$7500,0),$E27+2)=Команды!$AJ$16,TRUE,FALSE),,IF(INDEX(Команды!$A$2:$AN$7500,MATCH(BX$3,Команды!$A$2:$A$7500,0),$E27+2)=Команды!$AJ$17,TRUE,FALSE),,IF(INDEX(Команды!$A$2:$AN$7500,MATCH(BX$3,Команды!$A$2:$A$7500,0),$E27+2)=Команды!$AJ$18,TRUE,FALSE),,IF(INDEX(Команды!$A$2:$AN$7500,MATCH(BX$3,Команды!$A$2:$A$7500,0),$E27+2)=Команды!$AJ$19,TRUE,FALSE)),INDEX(Команды!$AJ$2:$AK$19,MATCH(INDEX(Команды!$A$2:$AN$7500,MATCH(BX$3,Команды!$A$2:$A$7500,0),$E27+2),Команды!$AJ$2:$AJ$19,0),2),0)</f>
        <v>0.33333333333333331</v>
      </c>
      <c r="BY27" s="175">
        <f>IF(OR(IF(INDEX(Команды!$A$2:$AN$7500,MATCH(BX$3,Команды!$A$2:$A$7500,0),$E27+2)=Команды!$AJ$2,TRUE,FALSE),IF(INDEX(Команды!$A$2:$AN$7500,MATCH(BX$3,Команды!$A$2:$A$7500,0),$E27+2)=Команды!$AJ$3,TRUE,FALSE),IF(INDEX(Команды!$A$2:$AN$7500,MATCH(BX$3,Команды!$A$2:$A$7500,0),$E27+2)=Команды!$AJ$4,TRUE,FALSE),IF(INDEX(Команды!$A$2:$AN$7500,MATCH(BX$3,Команды!$A$2:$A$7500,0),$E27+2)=Команды!$AJ$5,TRUE,FALSE),IF(INDEX(Команды!$A$2:$AN$7500,MATCH(BX$3,Команды!$A$2:$A$7500,0),$E27+2)=Команды!$AJ$6,TRUE,FALSE),IF(INDEX(Команды!$A$2:$AN$7500,MATCH(BX$3,Команды!$A$2:$A$7500,0),$E27+2)=Команды!$AJ$7,TRUE,FALSE),IF(INDEX(Команды!$A$2:$AN$7500,MATCH(BX$3,Команды!$A$2:$A$7500,0),$E27+2)=Команды!$AJ$8,TRUE,FALSE),IF(INDEX(Команды!$A$2:$AN$7500,MATCH(BX$3,Команды!$A$2:$A$7500,0),$E27+2)=Команды!$AJ$9,TRUE,FALSE),IF(INDEX(Команды!$A$2:$AN$7500,MATCH(BX$3,Команды!$A$2:$A$7500,0),$E27+2)=Команды!$AJ$10,TRUE,FALSE),IF(INDEX(Команды!$A$2:$AN$7500,MATCH(BX$3,Команды!$A$2:$A$7500,0),$E27+2)=Команды!$AJ$11,TRUE,FALSE),IF(INDEX(Команды!$A$2:$AN$7500,MATCH(BX$3,Команды!$A$2:$A$7500,0),$E27+2)=Команды!$AJ$12,TRUE,FALSE),IF(INDEX(Команды!$A$2:$AN$7500,MATCH(BX$3,Команды!$A$2:$A$7500,0),$E27+2)=Команды!$AJ$13,TRUE,FALSE),IF(INDEX(Команды!$A$2:$AN$7500,MATCH(BX$3,Команды!$A$2:$A$7500,0),$E27+2)=Команды!$AJ$14,TRUE,FALSE),IF(INDEX(Команды!$A$2:$AN$7500,MATCH(BX$3,Команды!$A$2:$A$7500,0),$E27+2)=Команды!$AJ$15,TRUE,FALSE),IF(INDEX(Команды!$A$2:$AN$7500,MATCH(BX$3,Команды!$A$2:$A$7500,0),$E27+2)=Команды!$AJ$16,TRUE,FALSE),IF(INDEX(Команды!$A$2:$AN$7500,MATCH(BX$3,Команды!$A$2:$A$7500,0),$E27+2)=Команды!$AJ$17,TRUE,FALSE),IF(INDEX(Команды!$A$2:$AN$7500,MATCH(BX$3,Команды!$A$2:$A$7500,0),$E27+2)=Команды!$AJ$18,TRUE,FALSE),IF(INDEX(Команды!$A$2:$AN$7500,MATCH(BX$3,Команды!$A$2:$A$7500,0),$E27+2)=Команды!$AJ$19,TRUE,FALSE)),INDEX(Команды!$AJ$2:$AL$19,MATCH(INDEX(Команды!$A$2:$AN$7500,MATCH(BX$3,Команды!$A$2:$A$7500,0),$E27+2),Команды!$AJ$2:$AJ$19,0),3),0)</f>
        <v>0.70833333333333337</v>
      </c>
      <c r="BZ27" s="342"/>
      <c r="CA27" s="174">
        <f>IF(OR(IF(INDEX(Команды!$A$2:$AN$7500,MATCH(CA$3,Команды!$A$2:$A$7500,0),$E27+2)=Команды!$AJ$2,TRUE,FALSE),IF(INDEX(Команды!$A$2:$AN$7500,MATCH(CA$3,Команды!$A$2:$A$7500,0),$E27+2)=Команды!$AJ$3,TRUE,FALSE),IF(INDEX(Команды!$A$2:$AN$7500,MATCH(CA$3,Команды!$A$2:$A$7500,0),$E27+2)=Команды!$AJ$4,TRUE,FALSE),IF(INDEX(Команды!$A$2:$AN$7500,MATCH(CA$3,Команды!$A$2:$A$7500,0),$E27+2)=Команды!$AJ$5,TRUE,FALSE),IF(INDEX(Команды!$A$2:$AN$7500,MATCH(CA$3,Команды!$A$2:$A$7500,0),$E27+2)=Команды!$AJ$6,TRUE,FALSE),IF(INDEX(Команды!$A$2:$AN$7500,MATCH(CA$3,Команды!$A$2:$A$7500,0),$E27+2)=Команды!$AJ$7,TRUE,FALSE),IF(INDEX(Команды!$A$2:$AN$7500,MATCH(CA$3,Команды!$A$2:$A$7500,0),$E27+2)=Команды!$AJ$8,TRUE,FALSE),IF(INDEX(Команды!$A$2:$AN$7500,MATCH(CA$3,Команды!$A$2:$A$7500,0),$E27+2)=Команды!$AJ$9,TRUE,FALSE),IF(INDEX(Команды!$A$2:$AN$7500,MATCH(CA$3,Команды!$A$2:$A$7500,0),$E27+2)=Команды!$AJ$10,TRUE,FALSE),IF(INDEX(Команды!$A$2:$AN$7500,MATCH(CA$3,Команды!$A$2:$A$7500,0),$E27+2)=Команды!$AJ$11,TRUE,FALSE),IF(INDEX(Команды!$A$2:$AN$7500,MATCH(CA$3,Команды!$A$2:$A$7500,0),$E27+2)=Команды!$AJ$12,TRUE,FALSE),IF(INDEX(Команды!$A$2:$AN$7500,MATCH(CA$3,Команды!$A$2:$A$7500,0),$E27+2)=Команды!$AJ$13,TRUE,FALSE),IF(INDEX(Команды!$A$2:$AN$7500,MATCH(CA$3,Команды!$A$2:$A$7500,0),$E27+2)=Команды!$AJ$14,TRUE,FALSE),IF(INDEX(Команды!$A$2:$AN$7500,MATCH(CA$3,Команды!$A$2:$A$7500,0),$E27+2)=Команды!$AJ$15,TRUE,FALSE),IF(INDEX(Команды!$A$2:$AN$7500,MATCH(CA$3,Команды!$A$2:$A$7500,0),$E27+2)=Команды!$AJ$16,TRUE,FALSE),,IF(INDEX(Команды!$A$2:$AN$7500,MATCH(CA$3,Команды!$A$2:$A$7500,0),$E27+2)=Команды!$AJ$17,TRUE,FALSE),,IF(INDEX(Команды!$A$2:$AN$7500,MATCH(CA$3,Команды!$A$2:$A$7500,0),$E27+2)=Команды!$AJ$18,TRUE,FALSE),,IF(INDEX(Команды!$A$2:$AN$7500,MATCH(CA$3,Команды!$A$2:$A$7500,0),$E27+2)=Команды!$AJ$19,TRUE,FALSE)),INDEX(Команды!$AJ$2:$AK$19,MATCH(INDEX(Команды!$A$2:$AN$7500,MATCH(CA$3,Команды!$A$2:$A$7500,0),$E27+2),Команды!$AJ$2:$AJ$19,0),2),0)</f>
        <v>0.625</v>
      </c>
      <c r="CB27" s="175">
        <f>IF(OR(IF(INDEX(Команды!$A$2:$AN$7500,MATCH(CA$3,Команды!$A$2:$A$7500,0),$E27+2)=Команды!$AJ$2,TRUE,FALSE),IF(INDEX(Команды!$A$2:$AN$7500,MATCH(CA$3,Команды!$A$2:$A$7500,0),$E27+2)=Команды!$AJ$3,TRUE,FALSE),IF(INDEX(Команды!$A$2:$AN$7500,MATCH(CA$3,Команды!$A$2:$A$7500,0),$E27+2)=Команды!$AJ$4,TRUE,FALSE),IF(INDEX(Команды!$A$2:$AN$7500,MATCH(CA$3,Команды!$A$2:$A$7500,0),$E27+2)=Команды!$AJ$5,TRUE,FALSE),IF(INDEX(Команды!$A$2:$AN$7500,MATCH(CA$3,Команды!$A$2:$A$7500,0),$E27+2)=Команды!$AJ$6,TRUE,FALSE),IF(INDEX(Команды!$A$2:$AN$7500,MATCH(CA$3,Команды!$A$2:$A$7500,0),$E27+2)=Команды!$AJ$7,TRUE,FALSE),IF(INDEX(Команды!$A$2:$AN$7500,MATCH(CA$3,Команды!$A$2:$A$7500,0),$E27+2)=Команды!$AJ$8,TRUE,FALSE),IF(INDEX(Команды!$A$2:$AN$7500,MATCH(CA$3,Команды!$A$2:$A$7500,0),$E27+2)=Команды!$AJ$9,TRUE,FALSE),IF(INDEX(Команды!$A$2:$AN$7500,MATCH(CA$3,Команды!$A$2:$A$7500,0),$E27+2)=Команды!$AJ$10,TRUE,FALSE),IF(INDEX(Команды!$A$2:$AN$7500,MATCH(CA$3,Команды!$A$2:$A$7500,0),$E27+2)=Команды!$AJ$11,TRUE,FALSE),IF(INDEX(Команды!$A$2:$AN$7500,MATCH(CA$3,Команды!$A$2:$A$7500,0),$E27+2)=Команды!$AJ$12,TRUE,FALSE),IF(INDEX(Команды!$A$2:$AN$7500,MATCH(CA$3,Команды!$A$2:$A$7500,0),$E27+2)=Команды!$AJ$13,TRUE,FALSE),IF(INDEX(Команды!$A$2:$AN$7500,MATCH(CA$3,Команды!$A$2:$A$7500,0),$E27+2)=Команды!$AJ$14,TRUE,FALSE),IF(INDEX(Команды!$A$2:$AN$7500,MATCH(CA$3,Команды!$A$2:$A$7500,0),$E27+2)=Команды!$AJ$15,TRUE,FALSE),IF(INDEX(Команды!$A$2:$AN$7500,MATCH(CA$3,Команды!$A$2:$A$7500,0),$E27+2)=Команды!$AJ$16,TRUE,FALSE),IF(INDEX(Команды!$A$2:$AN$7500,MATCH(CA$3,Команды!$A$2:$A$7500,0),$E27+2)=Команды!$AJ$17,TRUE,FALSE),IF(INDEX(Команды!$A$2:$AN$7500,MATCH(CA$3,Команды!$A$2:$A$7500,0),$E27+2)=Команды!$AJ$18,TRUE,FALSE),IF(INDEX(Команды!$A$2:$AN$7500,MATCH(CA$3,Команды!$A$2:$A$7500,0),$E27+2)=Команды!$AJ$19,TRUE,FALSE)),INDEX(Команды!$AJ$2:$AL$19,MATCH(INDEX(Команды!$A$2:$AN$7500,MATCH(CA$3,Команды!$A$2:$A$7500,0),$E27+2),Команды!$AJ$2:$AJ$19,0),3),0)</f>
        <v>1</v>
      </c>
      <c r="CC27" s="342"/>
      <c r="CD27" s="174">
        <f>IF(OR(IF(INDEX(Команды!$A$2:$AN$7500,MATCH(CD$3,Команды!$A$2:$A$7500,0),$E27+2)=Команды!$AJ$2,TRUE,FALSE),IF(INDEX(Команды!$A$2:$AN$7500,MATCH(CD$3,Команды!$A$2:$A$7500,0),$E27+2)=Команды!$AJ$3,TRUE,FALSE),IF(INDEX(Команды!$A$2:$AN$7500,MATCH(CD$3,Команды!$A$2:$A$7500,0),$E27+2)=Команды!$AJ$4,TRUE,FALSE),IF(INDEX(Команды!$A$2:$AN$7500,MATCH(CD$3,Команды!$A$2:$A$7500,0),$E27+2)=Команды!$AJ$5,TRUE,FALSE),IF(INDEX(Команды!$A$2:$AN$7500,MATCH(CD$3,Команды!$A$2:$A$7500,0),$E27+2)=Команды!$AJ$6,TRUE,FALSE),IF(INDEX(Команды!$A$2:$AN$7500,MATCH(CD$3,Команды!$A$2:$A$7500,0),$E27+2)=Команды!$AJ$7,TRUE,FALSE),IF(INDEX(Команды!$A$2:$AN$7500,MATCH(CD$3,Команды!$A$2:$A$7500,0),$E27+2)=Команды!$AJ$8,TRUE,FALSE),IF(INDEX(Команды!$A$2:$AN$7500,MATCH(CD$3,Команды!$A$2:$A$7500,0),$E27+2)=Команды!$AJ$9,TRUE,FALSE),IF(INDEX(Команды!$A$2:$AN$7500,MATCH(CD$3,Команды!$A$2:$A$7500,0),$E27+2)=Команды!$AJ$10,TRUE,FALSE),IF(INDEX(Команды!$A$2:$AN$7500,MATCH(CD$3,Команды!$A$2:$A$7500,0),$E27+2)=Команды!$AJ$11,TRUE,FALSE),IF(INDEX(Команды!$A$2:$AN$7500,MATCH(CD$3,Команды!$A$2:$A$7500,0),$E27+2)=Команды!$AJ$12,TRUE,FALSE),IF(INDEX(Команды!$A$2:$AN$7500,MATCH(CD$3,Команды!$A$2:$A$7500,0),$E27+2)=Команды!$AJ$13,TRUE,FALSE),IF(INDEX(Команды!$A$2:$AN$7500,MATCH(CD$3,Команды!$A$2:$A$7500,0),$E27+2)=Команды!$AJ$14,TRUE,FALSE),IF(INDEX(Команды!$A$2:$AN$7500,MATCH(CD$3,Команды!$A$2:$A$7500,0),$E27+2)=Команды!$AJ$15,TRUE,FALSE),IF(INDEX(Команды!$A$2:$AN$7500,MATCH(CD$3,Команды!$A$2:$A$7500,0),$E27+2)=Команды!$AJ$16,TRUE,FALSE),,IF(INDEX(Команды!$A$2:$AN$7500,MATCH(CD$3,Команды!$A$2:$A$7500,0),$E27+2)=Команды!$AJ$17,TRUE,FALSE),,IF(INDEX(Команды!$A$2:$AN$7500,MATCH(CD$3,Команды!$A$2:$A$7500,0),$E27+2)=Команды!$AJ$18,TRUE,FALSE),,IF(INDEX(Команды!$A$2:$AN$7500,MATCH(CD$3,Команды!$A$2:$A$7500,0),$E27+2)=Команды!$AJ$19,TRUE,FALSE)),INDEX(Команды!$AJ$2:$AK$19,MATCH(INDEX(Команды!$A$2:$AN$7500,MATCH(CD$3,Команды!$A$2:$A$7500,0),$E27+2),Команды!$AJ$2:$AJ$19,0),2),0)</f>
        <v>0.625</v>
      </c>
      <c r="CE27" s="175">
        <f>IF(OR(IF(INDEX(Команды!$A$2:$AN$7500,MATCH(CD$3,Команды!$A$2:$A$7500,0),$E27+2)=Команды!$AJ$2,TRUE,FALSE),IF(INDEX(Команды!$A$2:$AN$7500,MATCH(CD$3,Команды!$A$2:$A$7500,0),$E27+2)=Команды!$AJ$3,TRUE,FALSE),IF(INDEX(Команды!$A$2:$AN$7500,MATCH(CD$3,Команды!$A$2:$A$7500,0),$E27+2)=Команды!$AJ$4,TRUE,FALSE),IF(INDEX(Команды!$A$2:$AN$7500,MATCH(CD$3,Команды!$A$2:$A$7500,0),$E27+2)=Команды!$AJ$5,TRUE,FALSE),IF(INDEX(Команды!$A$2:$AN$7500,MATCH(CD$3,Команды!$A$2:$A$7500,0),$E27+2)=Команды!$AJ$6,TRUE,FALSE),IF(INDEX(Команды!$A$2:$AN$7500,MATCH(CD$3,Команды!$A$2:$A$7500,0),$E27+2)=Команды!$AJ$7,TRUE,FALSE),IF(INDEX(Команды!$A$2:$AN$7500,MATCH(CD$3,Команды!$A$2:$A$7500,0),$E27+2)=Команды!$AJ$8,TRUE,FALSE),IF(INDEX(Команды!$A$2:$AN$7500,MATCH(CD$3,Команды!$A$2:$A$7500,0),$E27+2)=Команды!$AJ$9,TRUE,FALSE),IF(INDEX(Команды!$A$2:$AN$7500,MATCH(CD$3,Команды!$A$2:$A$7500,0),$E27+2)=Команды!$AJ$10,TRUE,FALSE),IF(INDEX(Команды!$A$2:$AN$7500,MATCH(CD$3,Команды!$A$2:$A$7500,0),$E27+2)=Команды!$AJ$11,TRUE,FALSE),IF(INDEX(Команды!$A$2:$AN$7500,MATCH(CD$3,Команды!$A$2:$A$7500,0),$E27+2)=Команды!$AJ$12,TRUE,FALSE),IF(INDEX(Команды!$A$2:$AN$7500,MATCH(CD$3,Команды!$A$2:$A$7500,0),$E27+2)=Команды!$AJ$13,TRUE,FALSE),IF(INDEX(Команды!$A$2:$AN$7500,MATCH(CD$3,Команды!$A$2:$A$7500,0),$E27+2)=Команды!$AJ$14,TRUE,FALSE),IF(INDEX(Команды!$A$2:$AN$7500,MATCH(CD$3,Команды!$A$2:$A$7500,0),$E27+2)=Команды!$AJ$15,TRUE,FALSE),IF(INDEX(Команды!$A$2:$AN$7500,MATCH(CD$3,Команды!$A$2:$A$7500,0),$E27+2)=Команды!$AJ$16,TRUE,FALSE),IF(INDEX(Команды!$A$2:$AN$7500,MATCH(CD$3,Команды!$A$2:$A$7500,0),$E27+2)=Команды!$AJ$17,TRUE,FALSE),IF(INDEX(Команды!$A$2:$AN$7500,MATCH(CD$3,Команды!$A$2:$A$7500,0),$E27+2)=Команды!$AJ$18,TRUE,FALSE),IF(INDEX(Команды!$A$2:$AN$7500,MATCH(CD$3,Команды!$A$2:$A$7500,0),$E27+2)=Команды!$AJ$19,TRUE,FALSE)),INDEX(Команды!$AJ$2:$AL$19,MATCH(INDEX(Команды!$A$2:$AN$7500,MATCH(CD$3,Команды!$A$2:$A$7500,0),$E27+2),Команды!$AJ$2:$AJ$19,0),3),0)</f>
        <v>1</v>
      </c>
      <c r="CF27" s="342"/>
      <c r="CG27" s="174" t="str">
        <f>IF(OR(IF(INDEX(Команды!$A$2:$AN$7500,MATCH(CG$3,Команды!$A$2:$A$7500,0),$E27+2)=Команды!$AJ$2,TRUE,FALSE),IF(INDEX(Команды!$A$2:$AN$7500,MATCH(CG$3,Команды!$A$2:$A$7500,0),$E27+2)=Команды!$AJ$3,TRUE,FALSE),IF(INDEX(Команды!$A$2:$AN$7500,MATCH(CG$3,Команды!$A$2:$A$7500,0),$E27+2)=Команды!$AJ$4,TRUE,FALSE),IF(INDEX(Команды!$A$2:$AN$7500,MATCH(CG$3,Команды!$A$2:$A$7500,0),$E27+2)=Команды!$AJ$5,TRUE,FALSE),IF(INDEX(Команды!$A$2:$AN$7500,MATCH(CG$3,Команды!$A$2:$A$7500,0),$E27+2)=Команды!$AJ$6,TRUE,FALSE),IF(INDEX(Команды!$A$2:$AN$7500,MATCH(CG$3,Команды!$A$2:$A$7500,0),$E27+2)=Команды!$AJ$7,TRUE,FALSE),IF(INDEX(Команды!$A$2:$AN$7500,MATCH(CG$3,Команды!$A$2:$A$7500,0),$E27+2)=Команды!$AJ$8,TRUE,FALSE),IF(INDEX(Команды!$A$2:$AN$7500,MATCH(CG$3,Команды!$A$2:$A$7500,0),$E27+2)=Команды!$AJ$9,TRUE,FALSE),IF(INDEX(Команды!$A$2:$AN$7500,MATCH(CG$3,Команды!$A$2:$A$7500,0),$E27+2)=Команды!$AJ$10,TRUE,FALSE),IF(INDEX(Команды!$A$2:$AN$7500,MATCH(CG$3,Команды!$A$2:$A$7500,0),$E27+2)=Команды!$AJ$11,TRUE,FALSE),IF(INDEX(Команды!$A$2:$AN$7500,MATCH(CG$3,Команды!$A$2:$A$7500,0),$E27+2)=Команды!$AJ$12,TRUE,FALSE),IF(INDEX(Команды!$A$2:$AN$7500,MATCH(CG$3,Команды!$A$2:$A$7500,0),$E27+2)=Команды!$AJ$13,TRUE,FALSE),IF(INDEX(Команды!$A$2:$AN$7500,MATCH(CG$3,Команды!$A$2:$A$7500,0),$E27+2)=Команды!$AJ$14,TRUE,FALSE),IF(INDEX(Команды!$A$2:$AN$7500,MATCH(CG$3,Команды!$A$2:$A$7500,0),$E27+2)=Команды!$AJ$15,TRUE,FALSE),IF(INDEX(Команды!$A$2:$AN$7500,MATCH(CG$3,Команды!$A$2:$A$7500,0),$E27+2)=Команды!$AJ$16,TRUE,FALSE),,IF(INDEX(Команды!$A$2:$AN$7500,MATCH(CG$3,Команды!$A$2:$A$7500,0),$E27+2)=Команды!$AJ$17,TRUE,FALSE),,IF(INDEX(Команды!$A$2:$AN$7500,MATCH(CG$3,Команды!$A$2:$A$7500,0),$E27+2)=Команды!$AJ$18,TRUE,FALSE),,IF(INDEX(Команды!$A$2:$AN$7500,MATCH(CG$3,Команды!$A$2:$A$7500,0),$E27+2)=Команды!$AJ$19,TRUE,FALSE)),INDEX(Команды!$AJ$2:$AK$19,MATCH(INDEX(Команды!$A$2:$AN$7500,MATCH(CG$3,Команды!$A$2:$A$7500,0),$E27+2),Команды!$AJ$2:$AJ$19,0),2),0)</f>
        <v>В</v>
      </c>
      <c r="CH27" s="175" t="str">
        <f>IF(OR(IF(INDEX(Команды!$A$2:$AN$7500,MATCH(CG$3,Команды!$A$2:$A$7500,0),$E27+2)=Команды!$AJ$2,TRUE,FALSE),IF(INDEX(Команды!$A$2:$AN$7500,MATCH(CG$3,Команды!$A$2:$A$7500,0),$E27+2)=Команды!$AJ$3,TRUE,FALSE),IF(INDEX(Команды!$A$2:$AN$7500,MATCH(CG$3,Команды!$A$2:$A$7500,0),$E27+2)=Команды!$AJ$4,TRUE,FALSE),IF(INDEX(Команды!$A$2:$AN$7500,MATCH(CG$3,Команды!$A$2:$A$7500,0),$E27+2)=Команды!$AJ$5,TRUE,FALSE),IF(INDEX(Команды!$A$2:$AN$7500,MATCH(CG$3,Команды!$A$2:$A$7500,0),$E27+2)=Команды!$AJ$6,TRUE,FALSE),IF(INDEX(Команды!$A$2:$AN$7500,MATCH(CG$3,Команды!$A$2:$A$7500,0),$E27+2)=Команды!$AJ$7,TRUE,FALSE),IF(INDEX(Команды!$A$2:$AN$7500,MATCH(CG$3,Команды!$A$2:$A$7500,0),$E27+2)=Команды!$AJ$8,TRUE,FALSE),IF(INDEX(Команды!$A$2:$AN$7500,MATCH(CG$3,Команды!$A$2:$A$7500,0),$E27+2)=Команды!$AJ$9,TRUE,FALSE),IF(INDEX(Команды!$A$2:$AN$7500,MATCH(CG$3,Команды!$A$2:$A$7500,0),$E27+2)=Команды!$AJ$10,TRUE,FALSE),IF(INDEX(Команды!$A$2:$AN$7500,MATCH(CG$3,Команды!$A$2:$A$7500,0),$E27+2)=Команды!$AJ$11,TRUE,FALSE),IF(INDEX(Команды!$A$2:$AN$7500,MATCH(CG$3,Команды!$A$2:$A$7500,0),$E27+2)=Команды!$AJ$12,TRUE,FALSE),IF(INDEX(Команды!$A$2:$AN$7500,MATCH(CG$3,Команды!$A$2:$A$7500,0),$E27+2)=Команды!$AJ$13,TRUE,FALSE),IF(INDEX(Команды!$A$2:$AN$7500,MATCH(CG$3,Команды!$A$2:$A$7500,0),$E27+2)=Команды!$AJ$14,TRUE,FALSE),IF(INDEX(Команды!$A$2:$AN$7500,MATCH(CG$3,Команды!$A$2:$A$7500,0),$E27+2)=Команды!$AJ$15,TRUE,FALSE),IF(INDEX(Команды!$A$2:$AN$7500,MATCH(CG$3,Команды!$A$2:$A$7500,0),$E27+2)=Команды!$AJ$16,TRUE,FALSE),IF(INDEX(Команды!$A$2:$AN$7500,MATCH(CG$3,Команды!$A$2:$A$7500,0),$E27+2)=Команды!$AJ$17,TRUE,FALSE),IF(INDEX(Команды!$A$2:$AN$7500,MATCH(CG$3,Команды!$A$2:$A$7500,0),$E27+2)=Команды!$AJ$18,TRUE,FALSE),IF(INDEX(Команды!$A$2:$AN$7500,MATCH(CG$3,Команды!$A$2:$A$7500,0),$E27+2)=Команды!$AJ$19,TRUE,FALSE)),INDEX(Команды!$AJ$2:$AL$19,MATCH(INDEX(Команды!$A$2:$AN$7500,MATCH(CG$3,Команды!$A$2:$A$7500,0),$E27+2),Команды!$AJ$2:$AJ$19,0),3),0)</f>
        <v>В</v>
      </c>
      <c r="CI27" s="342"/>
      <c r="CJ27" s="174" t="str">
        <f>IF(OR(IF(INDEX(Команды!$A$2:$AN$7500,MATCH(CJ$3,Команды!$A$2:$A$7500,0),$E27+2)=Команды!$AJ$2,TRUE,FALSE),IF(INDEX(Команды!$A$2:$AN$7500,MATCH(CJ$3,Команды!$A$2:$A$7500,0),$E27+2)=Команды!$AJ$3,TRUE,FALSE),IF(INDEX(Команды!$A$2:$AN$7500,MATCH(CJ$3,Команды!$A$2:$A$7500,0),$E27+2)=Команды!$AJ$4,TRUE,FALSE),IF(INDEX(Команды!$A$2:$AN$7500,MATCH(CJ$3,Команды!$A$2:$A$7500,0),$E27+2)=Команды!$AJ$5,TRUE,FALSE),IF(INDEX(Команды!$A$2:$AN$7500,MATCH(CJ$3,Команды!$A$2:$A$7500,0),$E27+2)=Команды!$AJ$6,TRUE,FALSE),IF(INDEX(Команды!$A$2:$AN$7500,MATCH(CJ$3,Команды!$A$2:$A$7500,0),$E27+2)=Команды!$AJ$7,TRUE,FALSE),IF(INDEX(Команды!$A$2:$AN$7500,MATCH(CJ$3,Команды!$A$2:$A$7500,0),$E27+2)=Команды!$AJ$8,TRUE,FALSE),IF(INDEX(Команды!$A$2:$AN$7500,MATCH(CJ$3,Команды!$A$2:$A$7500,0),$E27+2)=Команды!$AJ$9,TRUE,FALSE),IF(INDEX(Команды!$A$2:$AN$7500,MATCH(CJ$3,Команды!$A$2:$A$7500,0),$E27+2)=Команды!$AJ$10,TRUE,FALSE),IF(INDEX(Команды!$A$2:$AN$7500,MATCH(CJ$3,Команды!$A$2:$A$7500,0),$E27+2)=Команды!$AJ$11,TRUE,FALSE),IF(INDEX(Команды!$A$2:$AN$7500,MATCH(CJ$3,Команды!$A$2:$A$7500,0),$E27+2)=Команды!$AJ$12,TRUE,FALSE),IF(INDEX(Команды!$A$2:$AN$7500,MATCH(CJ$3,Команды!$A$2:$A$7500,0),$E27+2)=Команды!$AJ$13,TRUE,FALSE),IF(INDEX(Команды!$A$2:$AN$7500,MATCH(CJ$3,Команды!$A$2:$A$7500,0),$E27+2)=Команды!$AJ$14,TRUE,FALSE),IF(INDEX(Команды!$A$2:$AN$7500,MATCH(CJ$3,Команды!$A$2:$A$7500,0),$E27+2)=Команды!$AJ$15,TRUE,FALSE),IF(INDEX(Команды!$A$2:$AN$7500,MATCH(CJ$3,Команды!$A$2:$A$7500,0),$E27+2)=Команды!$AJ$16,TRUE,FALSE),,IF(INDEX(Команды!$A$2:$AN$7500,MATCH(CJ$3,Команды!$A$2:$A$7500,0),$E27+2)=Команды!$AJ$17,TRUE,FALSE),,IF(INDEX(Команды!$A$2:$AN$7500,MATCH(CJ$3,Команды!$A$2:$A$7500,0),$E27+2)=Команды!$AJ$18,TRUE,FALSE),,IF(INDEX(Команды!$A$2:$AN$7500,MATCH(CJ$3,Команды!$A$2:$A$7500,0),$E27+2)=Команды!$AJ$19,TRUE,FALSE)),INDEX(Команды!$AJ$2:$AK$19,MATCH(INDEX(Команды!$A$2:$AN$7500,MATCH(CJ$3,Команды!$A$2:$A$7500,0),$E27+2),Команды!$AJ$2:$AJ$19,0),2),0)</f>
        <v>В</v>
      </c>
      <c r="CK27" s="175" t="str">
        <f>IF(OR(IF(INDEX(Команды!$A$2:$AN$7500,MATCH(CJ$3,Команды!$A$2:$A$7500,0),$E27+2)=Команды!$AJ$2,TRUE,FALSE),IF(INDEX(Команды!$A$2:$AN$7500,MATCH(CJ$3,Команды!$A$2:$A$7500,0),$E27+2)=Команды!$AJ$3,TRUE,FALSE),IF(INDEX(Команды!$A$2:$AN$7500,MATCH(CJ$3,Команды!$A$2:$A$7500,0),$E27+2)=Команды!$AJ$4,TRUE,FALSE),IF(INDEX(Команды!$A$2:$AN$7500,MATCH(CJ$3,Команды!$A$2:$A$7500,0),$E27+2)=Команды!$AJ$5,TRUE,FALSE),IF(INDEX(Команды!$A$2:$AN$7500,MATCH(CJ$3,Команды!$A$2:$A$7500,0),$E27+2)=Команды!$AJ$6,TRUE,FALSE),IF(INDEX(Команды!$A$2:$AN$7500,MATCH(CJ$3,Команды!$A$2:$A$7500,0),$E27+2)=Команды!$AJ$7,TRUE,FALSE),IF(INDEX(Команды!$A$2:$AN$7500,MATCH(CJ$3,Команды!$A$2:$A$7500,0),$E27+2)=Команды!$AJ$8,TRUE,FALSE),IF(INDEX(Команды!$A$2:$AN$7500,MATCH(CJ$3,Команды!$A$2:$A$7500,0),$E27+2)=Команды!$AJ$9,TRUE,FALSE),IF(INDEX(Команды!$A$2:$AN$7500,MATCH(CJ$3,Команды!$A$2:$A$7500,0),$E27+2)=Команды!$AJ$10,TRUE,FALSE),IF(INDEX(Команды!$A$2:$AN$7500,MATCH(CJ$3,Команды!$A$2:$A$7500,0),$E27+2)=Команды!$AJ$11,TRUE,FALSE),IF(INDEX(Команды!$A$2:$AN$7500,MATCH(CJ$3,Команды!$A$2:$A$7500,0),$E27+2)=Команды!$AJ$12,TRUE,FALSE),IF(INDEX(Команды!$A$2:$AN$7500,MATCH(CJ$3,Команды!$A$2:$A$7500,0),$E27+2)=Команды!$AJ$13,TRUE,FALSE),IF(INDEX(Команды!$A$2:$AN$7500,MATCH(CJ$3,Команды!$A$2:$A$7500,0),$E27+2)=Команды!$AJ$14,TRUE,FALSE),IF(INDEX(Команды!$A$2:$AN$7500,MATCH(CJ$3,Команды!$A$2:$A$7500,0),$E27+2)=Команды!$AJ$15,TRUE,FALSE),IF(INDEX(Команды!$A$2:$AN$7500,MATCH(CJ$3,Команды!$A$2:$A$7500,0),$E27+2)=Команды!$AJ$16,TRUE,FALSE),IF(INDEX(Команды!$A$2:$AN$7500,MATCH(CJ$3,Команды!$A$2:$A$7500,0),$E27+2)=Команды!$AJ$17,TRUE,FALSE),IF(INDEX(Команды!$A$2:$AN$7500,MATCH(CJ$3,Команды!$A$2:$A$7500,0),$E27+2)=Команды!$AJ$18,TRUE,FALSE),IF(INDEX(Команды!$A$2:$AN$7500,MATCH(CJ$3,Команды!$A$2:$A$7500,0),$E27+2)=Команды!$AJ$19,TRUE,FALSE)),INDEX(Команды!$AJ$2:$AL$19,MATCH(INDEX(Команды!$A$2:$AN$7500,MATCH(CJ$3,Команды!$A$2:$A$7500,0),$E27+2),Команды!$AJ$2:$AJ$19,0),3),0)</f>
        <v>В</v>
      </c>
      <c r="CL27" s="342"/>
      <c r="CM27" s="174">
        <f>IF(OR(IF(INDEX(Команды!$A$2:$AN$7500,MATCH(CM$3,Команды!$A$2:$A$7500,0),$E27+2)=Команды!$AJ$2,TRUE,FALSE),IF(INDEX(Команды!$A$2:$AN$7500,MATCH(CM$3,Команды!$A$2:$A$7500,0),$E27+2)=Команды!$AJ$3,TRUE,FALSE),IF(INDEX(Команды!$A$2:$AN$7500,MATCH(CM$3,Команды!$A$2:$A$7500,0),$E27+2)=Команды!$AJ$4,TRUE,FALSE),IF(INDEX(Команды!$A$2:$AN$7500,MATCH(CM$3,Команды!$A$2:$A$7500,0),$E27+2)=Команды!$AJ$5,TRUE,FALSE),IF(INDEX(Команды!$A$2:$AN$7500,MATCH(CM$3,Команды!$A$2:$A$7500,0),$E27+2)=Команды!$AJ$6,TRUE,FALSE),IF(INDEX(Команды!$A$2:$AN$7500,MATCH(CM$3,Команды!$A$2:$A$7500,0),$E27+2)=Команды!$AJ$7,TRUE,FALSE),IF(INDEX(Команды!$A$2:$AN$7500,MATCH(CM$3,Команды!$A$2:$A$7500,0),$E27+2)=Команды!$AJ$8,TRUE,FALSE),IF(INDEX(Команды!$A$2:$AN$7500,MATCH(CM$3,Команды!$A$2:$A$7500,0),$E27+2)=Команды!$AJ$9,TRUE,FALSE),IF(INDEX(Команды!$A$2:$AN$7500,MATCH(CM$3,Команды!$A$2:$A$7500,0),$E27+2)=Команды!$AJ$10,TRUE,FALSE),IF(INDEX(Команды!$A$2:$AN$7500,MATCH(CM$3,Команды!$A$2:$A$7500,0),$E27+2)=Команды!$AJ$11,TRUE,FALSE),IF(INDEX(Команды!$A$2:$AN$7500,MATCH(CM$3,Команды!$A$2:$A$7500,0),$E27+2)=Команды!$AJ$12,TRUE,FALSE),IF(INDEX(Команды!$A$2:$AN$7500,MATCH(CM$3,Команды!$A$2:$A$7500,0),$E27+2)=Команды!$AJ$13,TRUE,FALSE),IF(INDEX(Команды!$A$2:$AN$7500,MATCH(CM$3,Команды!$A$2:$A$7500,0),$E27+2)=Команды!$AJ$14,TRUE,FALSE),IF(INDEX(Команды!$A$2:$AN$7500,MATCH(CM$3,Команды!$A$2:$A$7500,0),$E27+2)=Команды!$AJ$15,TRUE,FALSE),IF(INDEX(Команды!$A$2:$AN$7500,MATCH(CM$3,Команды!$A$2:$A$7500,0),$E27+2)=Команды!$AJ$16,TRUE,FALSE),,IF(INDEX(Команды!$A$2:$AN$7500,MATCH(CM$3,Команды!$A$2:$A$7500,0),$E27+2)=Команды!$AJ$17,TRUE,FALSE),,IF(INDEX(Команды!$A$2:$AN$7500,MATCH(CM$3,Команды!$A$2:$A$7500,0),$E27+2)=Команды!$AJ$18,TRUE,FALSE),,IF(INDEX(Команды!$A$2:$AN$7500,MATCH(CM$3,Команды!$A$2:$A$7500,0),$E27+2)=Команды!$AJ$19,TRUE,FALSE)),INDEX(Команды!$AJ$2:$AK$19,MATCH(INDEX(Команды!$A$2:$AN$7500,MATCH(CM$3,Команды!$A$2:$A$7500,0),$E27+2),Команды!$AJ$2:$AJ$19,0),2),0)</f>
        <v>0.375</v>
      </c>
      <c r="CN27" s="175">
        <f>IF(OR(IF(INDEX(Команды!$A$2:$AN$7500,MATCH(CM$3,Команды!$A$2:$A$7500,0),$E27+2)=Команды!$AJ$2,TRUE,FALSE),IF(INDEX(Команды!$A$2:$AN$7500,MATCH(CM$3,Команды!$A$2:$A$7500,0),$E27+2)=Команды!$AJ$3,TRUE,FALSE),IF(INDEX(Команды!$A$2:$AN$7500,MATCH(CM$3,Команды!$A$2:$A$7500,0),$E27+2)=Команды!$AJ$4,TRUE,FALSE),IF(INDEX(Команды!$A$2:$AN$7500,MATCH(CM$3,Команды!$A$2:$A$7500,0),$E27+2)=Команды!$AJ$5,TRUE,FALSE),IF(INDEX(Команды!$A$2:$AN$7500,MATCH(CM$3,Команды!$A$2:$A$7500,0),$E27+2)=Команды!$AJ$6,TRUE,FALSE),IF(INDEX(Команды!$A$2:$AN$7500,MATCH(CM$3,Команды!$A$2:$A$7500,0),$E27+2)=Команды!$AJ$7,TRUE,FALSE),IF(INDEX(Команды!$A$2:$AN$7500,MATCH(CM$3,Команды!$A$2:$A$7500,0),$E27+2)=Команды!$AJ$8,TRUE,FALSE),IF(INDEX(Команды!$A$2:$AN$7500,MATCH(CM$3,Команды!$A$2:$A$7500,0),$E27+2)=Команды!$AJ$9,TRUE,FALSE),IF(INDEX(Команды!$A$2:$AN$7500,MATCH(CM$3,Команды!$A$2:$A$7500,0),$E27+2)=Команды!$AJ$10,TRUE,FALSE),IF(INDEX(Команды!$A$2:$AN$7500,MATCH(CM$3,Команды!$A$2:$A$7500,0),$E27+2)=Команды!$AJ$11,TRUE,FALSE),IF(INDEX(Команды!$A$2:$AN$7500,MATCH(CM$3,Команды!$A$2:$A$7500,0),$E27+2)=Команды!$AJ$12,TRUE,FALSE),IF(INDEX(Команды!$A$2:$AN$7500,MATCH(CM$3,Команды!$A$2:$A$7500,0),$E27+2)=Команды!$AJ$13,TRUE,FALSE),IF(INDEX(Команды!$A$2:$AN$7500,MATCH(CM$3,Команды!$A$2:$A$7500,0),$E27+2)=Команды!$AJ$14,TRUE,FALSE),IF(INDEX(Команды!$A$2:$AN$7500,MATCH(CM$3,Команды!$A$2:$A$7500,0),$E27+2)=Команды!$AJ$15,TRUE,FALSE),IF(INDEX(Команды!$A$2:$AN$7500,MATCH(CM$3,Команды!$A$2:$A$7500,0),$E27+2)=Команды!$AJ$16,TRUE,FALSE),IF(INDEX(Команды!$A$2:$AN$7500,MATCH(CM$3,Команды!$A$2:$A$7500,0),$E27+2)=Команды!$AJ$17,TRUE,FALSE),IF(INDEX(Команды!$A$2:$AN$7500,MATCH(CM$3,Команды!$A$2:$A$7500,0),$E27+2)=Команды!$AJ$18,TRUE,FALSE),IF(INDEX(Команды!$A$2:$AN$7500,MATCH(CM$3,Команды!$A$2:$A$7500,0),$E27+2)=Команды!$AJ$19,TRUE,FALSE)),INDEX(Команды!$AJ$2:$AL$19,MATCH(INDEX(Команды!$A$2:$AN$7500,MATCH(CM$3,Команды!$A$2:$A$7500,0),$E27+2),Команды!$AJ$2:$AJ$19,0),3),0)</f>
        <v>0.75</v>
      </c>
      <c r="CO27" s="342"/>
      <c r="CP27" s="174">
        <f>IF(OR(IF(INDEX(Команды!$A$2:$AN$7500,MATCH(CP$3,Команды!$A$2:$A$7500,0),$E27+2)=Команды!$AJ$2,TRUE,FALSE),IF(INDEX(Команды!$A$2:$AN$7500,MATCH(CP$3,Команды!$A$2:$A$7500,0),$E27+2)=Команды!$AJ$3,TRUE,FALSE),IF(INDEX(Команды!$A$2:$AN$7500,MATCH(CP$3,Команды!$A$2:$A$7500,0),$E27+2)=Команды!$AJ$4,TRUE,FALSE),IF(INDEX(Команды!$A$2:$AN$7500,MATCH(CP$3,Команды!$A$2:$A$7500,0),$E27+2)=Команды!$AJ$5,TRUE,FALSE),IF(INDEX(Команды!$A$2:$AN$7500,MATCH(CP$3,Команды!$A$2:$A$7500,0),$E27+2)=Команды!$AJ$6,TRUE,FALSE),IF(INDEX(Команды!$A$2:$AN$7500,MATCH(CP$3,Команды!$A$2:$A$7500,0),$E27+2)=Команды!$AJ$7,TRUE,FALSE),IF(INDEX(Команды!$A$2:$AN$7500,MATCH(CP$3,Команды!$A$2:$A$7500,0),$E27+2)=Команды!$AJ$8,TRUE,FALSE),IF(INDEX(Команды!$A$2:$AN$7500,MATCH(CP$3,Команды!$A$2:$A$7500,0),$E27+2)=Команды!$AJ$9,TRUE,FALSE),IF(INDEX(Команды!$A$2:$AN$7500,MATCH(CP$3,Команды!$A$2:$A$7500,0),$E27+2)=Команды!$AJ$10,TRUE,FALSE),IF(INDEX(Команды!$A$2:$AN$7500,MATCH(CP$3,Команды!$A$2:$A$7500,0),$E27+2)=Команды!$AJ$11,TRUE,FALSE),IF(INDEX(Команды!$A$2:$AN$7500,MATCH(CP$3,Команды!$A$2:$A$7500,0),$E27+2)=Команды!$AJ$12,TRUE,FALSE),IF(INDEX(Команды!$A$2:$AN$7500,MATCH(CP$3,Команды!$A$2:$A$7500,0),$E27+2)=Команды!$AJ$13,TRUE,FALSE),IF(INDEX(Команды!$A$2:$AN$7500,MATCH(CP$3,Команды!$A$2:$A$7500,0),$E27+2)=Команды!$AJ$14,TRUE,FALSE),IF(INDEX(Команды!$A$2:$AN$7500,MATCH(CP$3,Команды!$A$2:$A$7500,0),$E27+2)=Команды!$AJ$15,TRUE,FALSE),IF(INDEX(Команды!$A$2:$AN$7500,MATCH(CP$3,Команды!$A$2:$A$7500,0),$E27+2)=Команды!$AJ$16,TRUE,FALSE),,IF(INDEX(Команды!$A$2:$AN$7500,MATCH(CP$3,Команды!$A$2:$A$7500,0),$E27+2)=Команды!$AJ$17,TRUE,FALSE),,IF(INDEX(Команды!$A$2:$AN$7500,MATCH(CP$3,Команды!$A$2:$A$7500,0),$E27+2)=Команды!$AJ$18,TRUE,FALSE),,IF(INDEX(Команды!$A$2:$AN$7500,MATCH(CP$3,Команды!$A$2:$A$7500,0),$E27+2)=Команды!$AJ$19,TRUE,FALSE)),INDEX(Команды!$AJ$2:$AK$19,MATCH(INDEX(Команды!$A$2:$AN$7500,MATCH(CP$3,Команды!$A$2:$A$7500,0),$E27+2),Команды!$AJ$2:$AJ$19,0),2),0)</f>
        <v>0.41666666666666669</v>
      </c>
      <c r="CQ27" s="175">
        <f>IF(OR(IF(INDEX(Команды!$A$2:$AN$7500,MATCH(CP$3,Команды!$A$2:$A$7500,0),$E27+2)=Команды!$AJ$2,TRUE,FALSE),IF(INDEX(Команды!$A$2:$AN$7500,MATCH(CP$3,Команды!$A$2:$A$7500,0),$E27+2)=Команды!$AJ$3,TRUE,FALSE),IF(INDEX(Команды!$A$2:$AN$7500,MATCH(CP$3,Команды!$A$2:$A$7500,0),$E27+2)=Команды!$AJ$4,TRUE,FALSE),IF(INDEX(Команды!$A$2:$AN$7500,MATCH(CP$3,Команды!$A$2:$A$7500,0),$E27+2)=Команды!$AJ$5,TRUE,FALSE),IF(INDEX(Команды!$A$2:$AN$7500,MATCH(CP$3,Команды!$A$2:$A$7500,0),$E27+2)=Команды!$AJ$6,TRUE,FALSE),IF(INDEX(Команды!$A$2:$AN$7500,MATCH(CP$3,Команды!$A$2:$A$7500,0),$E27+2)=Команды!$AJ$7,TRUE,FALSE),IF(INDEX(Команды!$A$2:$AN$7500,MATCH(CP$3,Команды!$A$2:$A$7500,0),$E27+2)=Команды!$AJ$8,TRUE,FALSE),IF(INDEX(Команды!$A$2:$AN$7500,MATCH(CP$3,Команды!$A$2:$A$7500,0),$E27+2)=Команды!$AJ$9,TRUE,FALSE),IF(INDEX(Команды!$A$2:$AN$7500,MATCH(CP$3,Команды!$A$2:$A$7500,0),$E27+2)=Команды!$AJ$10,TRUE,FALSE),IF(INDEX(Команды!$A$2:$AN$7500,MATCH(CP$3,Команды!$A$2:$A$7500,0),$E27+2)=Команды!$AJ$11,TRUE,FALSE),IF(INDEX(Команды!$A$2:$AN$7500,MATCH(CP$3,Команды!$A$2:$A$7500,0),$E27+2)=Команды!$AJ$12,TRUE,FALSE),IF(INDEX(Команды!$A$2:$AN$7500,MATCH(CP$3,Команды!$A$2:$A$7500,0),$E27+2)=Команды!$AJ$13,TRUE,FALSE),IF(INDEX(Команды!$A$2:$AN$7500,MATCH(CP$3,Команды!$A$2:$A$7500,0),$E27+2)=Команды!$AJ$14,TRUE,FALSE),IF(INDEX(Команды!$A$2:$AN$7500,MATCH(CP$3,Команды!$A$2:$A$7500,0),$E27+2)=Команды!$AJ$15,TRUE,FALSE),IF(INDEX(Команды!$A$2:$AN$7500,MATCH(CP$3,Команды!$A$2:$A$7500,0),$E27+2)=Команды!$AJ$16,TRUE,FALSE),IF(INDEX(Команды!$A$2:$AN$7500,MATCH(CP$3,Команды!$A$2:$A$7500,0),$E27+2)=Команды!$AJ$17,TRUE,FALSE),IF(INDEX(Команды!$A$2:$AN$7500,MATCH(CP$3,Команды!$A$2:$A$7500,0),$E27+2)=Команды!$AJ$18,TRUE,FALSE),IF(INDEX(Команды!$A$2:$AN$7500,MATCH(CP$3,Команды!$A$2:$A$7500,0),$E27+2)=Команды!$AJ$19,TRUE,FALSE)),INDEX(Команды!$AJ$2:$AL$19,MATCH(INDEX(Команды!$A$2:$AN$7500,MATCH(CP$3,Команды!$A$2:$A$7500,0),$E27+2),Команды!$AJ$2:$AJ$19,0),3),0)</f>
        <v>0.79166666666666663</v>
      </c>
      <c r="CR27" s="342"/>
      <c r="CS27" s="174">
        <f>IF(OR(IF(INDEX(Команды!$A$2:$AN$7500,MATCH(CS$3,Команды!$A$2:$A$7500,0),$E27+2)=Команды!$AJ$2,TRUE,FALSE),IF(INDEX(Команды!$A$2:$AN$7500,MATCH(CS$3,Команды!$A$2:$A$7500,0),$E27+2)=Команды!$AJ$3,TRUE,FALSE),IF(INDEX(Команды!$A$2:$AN$7500,MATCH(CS$3,Команды!$A$2:$A$7500,0),$E27+2)=Команды!$AJ$4,TRUE,FALSE),IF(INDEX(Команды!$A$2:$AN$7500,MATCH(CS$3,Команды!$A$2:$A$7500,0),$E27+2)=Команды!$AJ$5,TRUE,FALSE),IF(INDEX(Команды!$A$2:$AN$7500,MATCH(CS$3,Команды!$A$2:$A$7500,0),$E27+2)=Команды!$AJ$6,TRUE,FALSE),IF(INDEX(Команды!$A$2:$AN$7500,MATCH(CS$3,Команды!$A$2:$A$7500,0),$E27+2)=Команды!$AJ$7,TRUE,FALSE),IF(INDEX(Команды!$A$2:$AN$7500,MATCH(CS$3,Команды!$A$2:$A$7500,0),$E27+2)=Команды!$AJ$8,TRUE,FALSE),IF(INDEX(Команды!$A$2:$AN$7500,MATCH(CS$3,Команды!$A$2:$A$7500,0),$E27+2)=Команды!$AJ$9,TRUE,FALSE),IF(INDEX(Команды!$A$2:$AN$7500,MATCH(CS$3,Команды!$A$2:$A$7500,0),$E27+2)=Команды!$AJ$10,TRUE,FALSE),IF(INDEX(Команды!$A$2:$AN$7500,MATCH(CS$3,Команды!$A$2:$A$7500,0),$E27+2)=Команды!$AJ$11,TRUE,FALSE),IF(INDEX(Команды!$A$2:$AN$7500,MATCH(CS$3,Команды!$A$2:$A$7500,0),$E27+2)=Команды!$AJ$12,TRUE,FALSE),IF(INDEX(Команды!$A$2:$AN$7500,MATCH(CS$3,Команды!$A$2:$A$7500,0),$E27+2)=Команды!$AJ$13,TRUE,FALSE),IF(INDEX(Команды!$A$2:$AN$7500,MATCH(CS$3,Команды!$A$2:$A$7500,0),$E27+2)=Команды!$AJ$14,TRUE,FALSE),IF(INDEX(Команды!$A$2:$AN$7500,MATCH(CS$3,Команды!$A$2:$A$7500,0),$E27+2)=Команды!$AJ$15,TRUE,FALSE),IF(INDEX(Команды!$A$2:$AN$7500,MATCH(CS$3,Команды!$A$2:$A$7500,0),$E27+2)=Команды!$AJ$16,TRUE,FALSE),,IF(INDEX(Команды!$A$2:$AN$7500,MATCH(CS$3,Команды!$A$2:$A$7500,0),$E27+2)=Команды!$AJ$17,TRUE,FALSE),,IF(INDEX(Команды!$A$2:$AN$7500,MATCH(CS$3,Команды!$A$2:$A$7500,0),$E27+2)=Команды!$AJ$18,TRUE,FALSE),,IF(INDEX(Команды!$A$2:$AN$7500,MATCH(CS$3,Команды!$A$2:$A$7500,0),$E27+2)=Команды!$AJ$19,TRUE,FALSE)),INDEX(Команды!$AJ$2:$AK$19,MATCH(INDEX(Команды!$A$2:$AN$7500,MATCH(CS$3,Команды!$A$2:$A$7500,0),$E27+2),Команды!$AJ$2:$AJ$19,0),2),0)</f>
        <v>0.58333333333333337</v>
      </c>
      <c r="CT27" s="175">
        <f>IF(OR(IF(INDEX(Команды!$A$2:$AN$7500,MATCH(CS$3,Команды!$A$2:$A$7500,0),$E27+2)=Команды!$AJ$2,TRUE,FALSE),IF(INDEX(Команды!$A$2:$AN$7500,MATCH(CS$3,Команды!$A$2:$A$7500,0),$E27+2)=Команды!$AJ$3,TRUE,FALSE),IF(INDEX(Команды!$A$2:$AN$7500,MATCH(CS$3,Команды!$A$2:$A$7500,0),$E27+2)=Команды!$AJ$4,TRUE,FALSE),IF(INDEX(Команды!$A$2:$AN$7500,MATCH(CS$3,Команды!$A$2:$A$7500,0),$E27+2)=Команды!$AJ$5,TRUE,FALSE),IF(INDEX(Команды!$A$2:$AN$7500,MATCH(CS$3,Команды!$A$2:$A$7500,0),$E27+2)=Команды!$AJ$6,TRUE,FALSE),IF(INDEX(Команды!$A$2:$AN$7500,MATCH(CS$3,Команды!$A$2:$A$7500,0),$E27+2)=Команды!$AJ$7,TRUE,FALSE),IF(INDEX(Команды!$A$2:$AN$7500,MATCH(CS$3,Команды!$A$2:$A$7500,0),$E27+2)=Команды!$AJ$8,TRUE,FALSE),IF(INDEX(Команды!$A$2:$AN$7500,MATCH(CS$3,Команды!$A$2:$A$7500,0),$E27+2)=Команды!$AJ$9,TRUE,FALSE),IF(INDEX(Команды!$A$2:$AN$7500,MATCH(CS$3,Команды!$A$2:$A$7500,0),$E27+2)=Команды!$AJ$10,TRUE,FALSE),IF(INDEX(Команды!$A$2:$AN$7500,MATCH(CS$3,Команды!$A$2:$A$7500,0),$E27+2)=Команды!$AJ$11,TRUE,FALSE),IF(INDEX(Команды!$A$2:$AN$7500,MATCH(CS$3,Команды!$A$2:$A$7500,0),$E27+2)=Команды!$AJ$12,TRUE,FALSE),IF(INDEX(Команды!$A$2:$AN$7500,MATCH(CS$3,Команды!$A$2:$A$7500,0),$E27+2)=Команды!$AJ$13,TRUE,FALSE),IF(INDEX(Команды!$A$2:$AN$7500,MATCH(CS$3,Команды!$A$2:$A$7500,0),$E27+2)=Команды!$AJ$14,TRUE,FALSE),IF(INDEX(Команды!$A$2:$AN$7500,MATCH(CS$3,Команды!$A$2:$A$7500,0),$E27+2)=Команды!$AJ$15,TRUE,FALSE),IF(INDEX(Команды!$A$2:$AN$7500,MATCH(CS$3,Команды!$A$2:$A$7500,0),$E27+2)=Команды!$AJ$16,TRUE,FALSE),IF(INDEX(Команды!$A$2:$AN$7500,MATCH(CS$3,Команды!$A$2:$A$7500,0),$E27+2)=Команды!$AJ$17,TRUE,FALSE),IF(INDEX(Команды!$A$2:$AN$7500,MATCH(CS$3,Команды!$A$2:$A$7500,0),$E27+2)=Команды!$AJ$18,TRUE,FALSE),IF(INDEX(Команды!$A$2:$AN$7500,MATCH(CS$3,Команды!$A$2:$A$7500,0),$E27+2)=Команды!$AJ$19,TRUE,FALSE)),INDEX(Команды!$AJ$2:$AL$19,MATCH(INDEX(Команды!$A$2:$AN$7500,MATCH(CS$3,Команды!$A$2:$A$7500,0),$E27+2),Команды!$AJ$2:$AJ$19,0),3),0)</f>
        <v>0.95833333333333337</v>
      </c>
      <c r="CU27" s="342"/>
    </row>
    <row r="28" spans="1:99" s="2" customFormat="1" ht="21.95" customHeight="1" x14ac:dyDescent="0.3">
      <c r="A28" s="251">
        <v>23</v>
      </c>
      <c r="B28" s="2">
        <f>VLOOKUP(A28,'Список КК'!A:F,6,TRUE)</f>
        <v>41948</v>
      </c>
      <c r="C28" s="636" t="str">
        <f>VLOOKUP(A28,'Список КК'!A:B,2,TRUE)</f>
        <v>Пронина Лариса Вячеславна</v>
      </c>
      <c r="D28" s="203">
        <f>VLOOKUP(A28,'Список КК'!A:D,4,TRUE)</f>
        <v>0</v>
      </c>
      <c r="E28" s="4">
        <f>VLOOKUP(A28,'Список КК'!A:C,3,TRUE)</f>
        <v>8</v>
      </c>
      <c r="F28" s="220">
        <f>VLOOKUP(A28,'Список КК'!A:E,5,TRUE)</f>
        <v>0</v>
      </c>
      <c r="G28" s="174">
        <f>IF(OR(IF(INDEX(Команды!$A$2:$AN$7500,MATCH(G$3,Команды!$A$2:$A$7500,0),$E28+2)=Команды!$AJ$2,TRUE,FALSE),IF(INDEX(Команды!$A$2:$AN$7500,MATCH(G$3,Команды!$A$2:$A$7500,0),$E28+2)=Команды!$AJ$3,TRUE,FALSE),IF(INDEX(Команды!$A$2:$AN$7500,MATCH(G$3,Команды!$A$2:$A$7500,0),$E28+2)=Команды!$AJ$4,TRUE,FALSE),IF(INDEX(Команды!$A$2:$AN$7500,MATCH(G$3,Команды!$A$2:$A$7500,0),$E28+2)=Команды!$AJ$5,TRUE,FALSE),IF(INDEX(Команды!$A$2:$AN$7500,MATCH(G$3,Команды!$A$2:$A$7500,0),$E28+2)=Команды!$AJ$6,TRUE,FALSE),IF(INDEX(Команды!$A$2:$AN$7500,MATCH(G$3,Команды!$A$2:$A$7500,0),$E28+2)=Команды!$AJ$7,TRUE,FALSE),IF(INDEX(Команды!$A$2:$AN$7500,MATCH(G$3,Команды!$A$2:$A$7500,0),$E28+2)=Команды!$AJ$8,TRUE,FALSE),IF(INDEX(Команды!$A$2:$AN$7500,MATCH(G$3,Команды!$A$2:$A$7500,0),$E28+2)=Команды!$AJ$9,TRUE,FALSE),IF(INDEX(Команды!$A$2:$AN$7500,MATCH(G$3,Команды!$A$2:$A$7500,0),$E28+2)=Команды!$AJ$10,TRUE,FALSE),IF(INDEX(Команды!$A$2:$AN$7500,MATCH(G$3,Команды!$A$2:$A$7500,0),$E28+2)=Команды!$AJ$11,TRUE,FALSE),IF(INDEX(Команды!$A$2:$AN$7500,MATCH(G$3,Команды!$A$2:$A$7500,0),$E28+2)=Команды!$AJ$12,TRUE,FALSE),IF(INDEX(Команды!$A$2:$AN$7500,MATCH(G$3,Команды!$A$2:$A$7500,0),$E28+2)=Команды!$AJ$13,TRUE,FALSE),IF(INDEX(Команды!$A$2:$AN$7500,MATCH(G$3,Команды!$A$2:$A$7500,0),$E28+2)=Команды!$AJ$14,TRUE,FALSE),IF(INDEX(Команды!$A$2:$AN$7500,MATCH(G$3,Команды!$A$2:$A$7500,0),$E28+2)=Команды!$AJ$15,TRUE,FALSE),IF(INDEX(Команды!$A$2:$AN$7500,MATCH(G$3,Команды!$A$2:$A$7500,0),$E28+2)=Команды!$AJ$16,TRUE,FALSE),,IF(INDEX(Команды!$A$2:$AN$7500,MATCH(G$3,Команды!$A$2:$A$7500,0),$E28+2)=Команды!$AJ$17,TRUE,FALSE),,IF(INDEX(Команды!$A$2:$AN$7500,MATCH(G$3,Команды!$A$2:$A$7500,0),$E28+2)=Команды!$AJ$18,TRUE,FALSE),,IF(INDEX(Команды!$A$2:$AN$7500,MATCH(G$3,Команды!$A$2:$A$7500,0),$E28+2)=Команды!$AJ$19,TRUE,FALSE)),INDEX(Команды!$AJ$2:$AK$19,MATCH(INDEX(Команды!$A$2:$AN$7500,MATCH(G$3,Команды!$A$2:$A$7500,0),$E28+2),Команды!$AJ$2:$AJ$19,0),2),0)</f>
        <v>0.33333333333333331</v>
      </c>
      <c r="H28" s="175">
        <f>IF(OR(IF(INDEX(Команды!$A$2:$AN$7500,MATCH(G$3,Команды!$A$2:$A$7500,0),$E28+2)=Команды!$AJ$2,TRUE,FALSE),IF(INDEX(Команды!$A$2:$AN$7500,MATCH(G$3,Команды!$A$2:$A$7500,0),$E28+2)=Команды!$AJ$3,TRUE,FALSE),IF(INDEX(Команды!$A$2:$AN$7500,MATCH(G$3,Команды!$A$2:$A$7500,0),$E28+2)=Команды!$AJ$4,TRUE,FALSE),IF(INDEX(Команды!$A$2:$AN$7500,MATCH(G$3,Команды!$A$2:$A$7500,0),$E28+2)=Команды!$AJ$5,TRUE,FALSE),IF(INDEX(Команды!$A$2:$AN$7500,MATCH(G$3,Команды!$A$2:$A$7500,0),$E28+2)=Команды!$AJ$6,TRUE,FALSE),IF(INDEX(Команды!$A$2:$AN$7500,MATCH(G$3,Команды!$A$2:$A$7500,0),$E28+2)=Команды!$AJ$7,TRUE,FALSE),IF(INDEX(Команды!$A$2:$AN$7500,MATCH(G$3,Команды!$A$2:$A$7500,0),$E28+2)=Команды!$AJ$8,TRUE,FALSE),IF(INDEX(Команды!$A$2:$AN$7500,MATCH(G$3,Команды!$A$2:$A$7500,0),$E28+2)=Команды!$AJ$9,TRUE,FALSE),IF(INDEX(Команды!$A$2:$AN$7500,MATCH(G$3,Команды!$A$2:$A$7500,0),$E28+2)=Команды!$AJ$10,TRUE,FALSE),IF(INDEX(Команды!$A$2:$AN$7500,MATCH(G$3,Команды!$A$2:$A$7500,0),$E28+2)=Команды!$AJ$11,TRUE,FALSE),IF(INDEX(Команды!$A$2:$AN$7500,MATCH(G$3,Команды!$A$2:$A$7500,0),$E28+2)=Команды!$AJ$12,TRUE,FALSE),IF(INDEX(Команды!$A$2:$AN$7500,MATCH(G$3,Команды!$A$2:$A$7500,0),$E28+2)=Команды!$AJ$13,TRUE,FALSE),IF(INDEX(Команды!$A$2:$AN$7500,MATCH(G$3,Команды!$A$2:$A$7500,0),$E28+2)=Команды!$AJ$14,TRUE,FALSE),IF(INDEX(Команды!$A$2:$AN$7500,MATCH(G$3,Команды!$A$2:$A$7500,0),$E28+2)=Команды!$AJ$15,TRUE,FALSE),IF(INDEX(Команды!$A$2:$AN$7500,MATCH(G$3,Команды!$A$2:$A$7500,0),$E28+2)=Команды!$AJ$16,TRUE,FALSE),IF(INDEX(Команды!$A$2:$AN$7500,MATCH(G$3,Команды!$A$2:$A$7500,0),$E28+2)=Команды!$AJ$17,TRUE,FALSE),IF(INDEX(Команды!$A$2:$AN$7500,MATCH(G$3,Команды!$A$2:$A$7500,0),$E28+2)=Команды!$AJ$18,TRUE,FALSE),IF(INDEX(Команды!$A$2:$AN$7500,MATCH(G$3,Команды!$A$2:$A$7500,0),$E28+2)=Команды!$AJ$19,TRUE,FALSE)),INDEX(Команды!$AJ$2:$AL$19,MATCH(INDEX(Команды!$A$2:$AN$7500,MATCH(G$3,Команды!$A$2:$A$7500,0),$E28+2),Команды!$AJ$2:$AJ$19,0),3),0)</f>
        <v>0.70833333333333337</v>
      </c>
      <c r="I28" s="342"/>
      <c r="J28" s="174" t="str">
        <f>IF(OR(IF(INDEX(Команды!$A$2:$AN$7500,MATCH(J$3,Команды!$A$2:$A$7500,0),$E28+2)=Команды!$AJ$2,TRUE,FALSE),IF(INDEX(Команды!$A$2:$AN$7500,MATCH(J$3,Команды!$A$2:$A$7500,0),$E28+2)=Команды!$AJ$3,TRUE,FALSE),IF(INDEX(Команды!$A$2:$AN$7500,MATCH(J$3,Команды!$A$2:$A$7500,0),$E28+2)=Команды!$AJ$4,TRUE,FALSE),IF(INDEX(Команды!$A$2:$AN$7500,MATCH(J$3,Команды!$A$2:$A$7500,0),$E28+2)=Команды!$AJ$5,TRUE,FALSE),IF(INDEX(Команды!$A$2:$AN$7500,MATCH(J$3,Команды!$A$2:$A$7500,0),$E28+2)=Команды!$AJ$6,TRUE,FALSE),IF(INDEX(Команды!$A$2:$AN$7500,MATCH(J$3,Команды!$A$2:$A$7500,0),$E28+2)=Команды!$AJ$7,TRUE,FALSE),IF(INDEX(Команды!$A$2:$AN$7500,MATCH(J$3,Команды!$A$2:$A$7500,0),$E28+2)=Команды!$AJ$8,TRUE,FALSE),IF(INDEX(Команды!$A$2:$AN$7500,MATCH(J$3,Команды!$A$2:$A$7500,0),$E28+2)=Команды!$AJ$9,TRUE,FALSE),IF(INDEX(Команды!$A$2:$AN$7500,MATCH(J$3,Команды!$A$2:$A$7500,0),$E28+2)=Команды!$AJ$10,TRUE,FALSE),IF(INDEX(Команды!$A$2:$AN$7500,MATCH(J$3,Команды!$A$2:$A$7500,0),$E28+2)=Команды!$AJ$11,TRUE,FALSE),IF(INDEX(Команды!$A$2:$AN$7500,MATCH(J$3,Команды!$A$2:$A$7500,0),$E28+2)=Команды!$AJ$12,TRUE,FALSE),IF(INDEX(Команды!$A$2:$AN$7500,MATCH(J$3,Команды!$A$2:$A$7500,0),$E28+2)=Команды!$AJ$13,TRUE,FALSE),IF(INDEX(Команды!$A$2:$AN$7500,MATCH(J$3,Команды!$A$2:$A$7500,0),$E28+2)=Команды!$AJ$14,TRUE,FALSE),IF(INDEX(Команды!$A$2:$AN$7500,MATCH(J$3,Команды!$A$2:$A$7500,0),$E28+2)=Команды!$AJ$15,TRUE,FALSE),IF(INDEX(Команды!$A$2:$AN$7500,MATCH(J$3,Команды!$A$2:$A$7500,0),$E28+2)=Команды!$AJ$16,TRUE,FALSE),,IF(INDEX(Команды!$A$2:$AN$7500,MATCH(J$3,Команды!$A$2:$A$7500,0),$E28+2)=Команды!$AJ$17,TRUE,FALSE),,IF(INDEX(Команды!$A$2:$AN$7500,MATCH(J$3,Команды!$A$2:$A$7500,0),$E28+2)=Команды!$AJ$18,TRUE,FALSE),,IF(INDEX(Команды!$A$2:$AN$7500,MATCH(J$3,Команды!$A$2:$A$7500,0),$E28+2)=Команды!$AJ$19,TRUE,FALSE)),INDEX(Команды!$AJ$2:$AK$19,MATCH(INDEX(Команды!$A$2:$AN$7500,MATCH(J$3,Команды!$A$2:$A$7500,0),$E28+2),Команды!$AJ$2:$AJ$19,0),2),0)</f>
        <v>В</v>
      </c>
      <c r="K28" s="175" t="str">
        <f>IF(OR(IF(INDEX(Команды!$A$2:$AN$7500,MATCH(J$3,Команды!$A$2:$A$7500,0),$E28+2)=Команды!$AJ$2,TRUE,FALSE),IF(INDEX(Команды!$A$2:$AN$7500,MATCH(J$3,Команды!$A$2:$A$7500,0),$E28+2)=Команды!$AJ$3,TRUE,FALSE),IF(INDEX(Команды!$A$2:$AN$7500,MATCH(J$3,Команды!$A$2:$A$7500,0),$E28+2)=Команды!$AJ$4,TRUE,FALSE),IF(INDEX(Команды!$A$2:$AN$7500,MATCH(J$3,Команды!$A$2:$A$7500,0),$E28+2)=Команды!$AJ$5,TRUE,FALSE),IF(INDEX(Команды!$A$2:$AN$7500,MATCH(J$3,Команды!$A$2:$A$7500,0),$E28+2)=Команды!$AJ$6,TRUE,FALSE),IF(INDEX(Команды!$A$2:$AN$7500,MATCH(J$3,Команды!$A$2:$A$7500,0),$E28+2)=Команды!$AJ$7,TRUE,FALSE),IF(INDEX(Команды!$A$2:$AN$7500,MATCH(J$3,Команды!$A$2:$A$7500,0),$E28+2)=Команды!$AJ$8,TRUE,FALSE),IF(INDEX(Команды!$A$2:$AN$7500,MATCH(J$3,Команды!$A$2:$A$7500,0),$E28+2)=Команды!$AJ$9,TRUE,FALSE),IF(INDEX(Команды!$A$2:$AN$7500,MATCH(J$3,Команды!$A$2:$A$7500,0),$E28+2)=Команды!$AJ$10,TRUE,FALSE),IF(INDEX(Команды!$A$2:$AN$7500,MATCH(J$3,Команды!$A$2:$A$7500,0),$E28+2)=Команды!$AJ$11,TRUE,FALSE),IF(INDEX(Команды!$A$2:$AN$7500,MATCH(J$3,Команды!$A$2:$A$7500,0),$E28+2)=Команды!$AJ$12,TRUE,FALSE),IF(INDEX(Команды!$A$2:$AN$7500,MATCH(J$3,Команды!$A$2:$A$7500,0),$E28+2)=Команды!$AJ$13,TRUE,FALSE),IF(INDEX(Команды!$A$2:$AN$7500,MATCH(J$3,Команды!$A$2:$A$7500,0),$E28+2)=Команды!$AJ$14,TRUE,FALSE),IF(INDEX(Команды!$A$2:$AN$7500,MATCH(J$3,Команды!$A$2:$A$7500,0),$E28+2)=Команды!$AJ$15,TRUE,FALSE),IF(INDEX(Команды!$A$2:$AN$7500,MATCH(J$3,Команды!$A$2:$A$7500,0),$E28+2)=Команды!$AJ$16,TRUE,FALSE),IF(INDEX(Команды!$A$2:$AN$7500,MATCH(J$3,Команды!$A$2:$A$7500,0),$E28+2)=Команды!$AJ$17,TRUE,FALSE),IF(INDEX(Команды!$A$2:$AN$7500,MATCH(J$3,Команды!$A$2:$A$7500,0),$E28+2)=Команды!$AJ$18,TRUE,FALSE),IF(INDEX(Команды!$A$2:$AN$7500,MATCH(J$3,Команды!$A$2:$A$7500,0),$E28+2)=Команды!$AJ$19,TRUE,FALSE)),INDEX(Команды!$AJ$2:$AL$19,MATCH(INDEX(Команды!$A$2:$AN$7500,MATCH(J$3,Команды!$A$2:$A$7500,0),$E28+2),Команды!$AJ$2:$AJ$19,0),3),0)</f>
        <v>В</v>
      </c>
      <c r="L28" s="342"/>
      <c r="M28" s="174">
        <f>IF(OR(IF(INDEX(Команды!$A$2:$AN$7500,MATCH(M$3,Команды!$A$2:$A$7500,0),$E28+2)=Команды!$AJ$2,TRUE,FALSE),IF(INDEX(Команды!$A$2:$AN$7500,MATCH(M$3,Команды!$A$2:$A$7500,0),$E28+2)=Команды!$AJ$3,TRUE,FALSE),IF(INDEX(Команды!$A$2:$AN$7500,MATCH(M$3,Команды!$A$2:$A$7500,0),$E28+2)=Команды!$AJ$4,TRUE,FALSE),IF(INDEX(Команды!$A$2:$AN$7500,MATCH(M$3,Команды!$A$2:$A$7500,0),$E28+2)=Команды!$AJ$5,TRUE,FALSE),IF(INDEX(Команды!$A$2:$AN$7500,MATCH(M$3,Команды!$A$2:$A$7500,0),$E28+2)=Команды!$AJ$6,TRUE,FALSE),IF(INDEX(Команды!$A$2:$AN$7500,MATCH(M$3,Команды!$A$2:$A$7500,0),$E28+2)=Команды!$AJ$7,TRUE,FALSE),IF(INDEX(Команды!$A$2:$AN$7500,MATCH(M$3,Команды!$A$2:$A$7500,0),$E28+2)=Команды!$AJ$8,TRUE,FALSE),IF(INDEX(Команды!$A$2:$AN$7500,MATCH(M$3,Команды!$A$2:$A$7500,0),$E28+2)=Команды!$AJ$9,TRUE,FALSE),IF(INDEX(Команды!$A$2:$AN$7500,MATCH(M$3,Команды!$A$2:$A$7500,0),$E28+2)=Команды!$AJ$10,TRUE,FALSE),IF(INDEX(Команды!$A$2:$AN$7500,MATCH(M$3,Команды!$A$2:$A$7500,0),$E28+2)=Команды!$AJ$11,TRUE,FALSE),IF(INDEX(Команды!$A$2:$AN$7500,MATCH(M$3,Команды!$A$2:$A$7500,0),$E28+2)=Команды!$AJ$12,TRUE,FALSE),IF(INDEX(Команды!$A$2:$AN$7500,MATCH(M$3,Команды!$A$2:$A$7500,0),$E28+2)=Команды!$AJ$13,TRUE,FALSE),IF(INDEX(Команды!$A$2:$AN$7500,MATCH(M$3,Команды!$A$2:$A$7500,0),$E28+2)=Команды!$AJ$14,TRUE,FALSE),IF(INDEX(Команды!$A$2:$AN$7500,MATCH(M$3,Команды!$A$2:$A$7500,0),$E28+2)=Команды!$AJ$15,TRUE,FALSE),IF(INDEX(Команды!$A$2:$AN$7500,MATCH(M$3,Команды!$A$2:$A$7500,0),$E28+2)=Команды!$AJ$16,TRUE,FALSE),,IF(INDEX(Команды!$A$2:$AN$7500,MATCH(M$3,Команды!$A$2:$A$7500,0),$E28+2)=Команды!$AJ$17,TRUE,FALSE),,IF(INDEX(Команды!$A$2:$AN$7500,MATCH(M$3,Команды!$A$2:$A$7500,0),$E28+2)=Команды!$AJ$18,TRUE,FALSE),,IF(INDEX(Команды!$A$2:$AN$7500,MATCH(M$3,Команды!$A$2:$A$7500,0),$E28+2)=Команды!$AJ$19,TRUE,FALSE)),INDEX(Команды!$AJ$2:$AK$19,MATCH(INDEX(Команды!$A$2:$AN$7500,MATCH(M$3,Команды!$A$2:$A$7500,0),$E28+2),Команды!$AJ$2:$AJ$19,0),2),0)</f>
        <v>0.625</v>
      </c>
      <c r="N28" s="175">
        <f>IF(OR(IF(INDEX(Команды!$A$2:$AN$7500,MATCH(M$3,Команды!$A$2:$A$7500,0),$E28+2)=Команды!$AJ$2,TRUE,FALSE),IF(INDEX(Команды!$A$2:$AN$7500,MATCH(M$3,Команды!$A$2:$A$7500,0),$E28+2)=Команды!$AJ$3,TRUE,FALSE),IF(INDEX(Команды!$A$2:$AN$7500,MATCH(M$3,Команды!$A$2:$A$7500,0),$E28+2)=Команды!$AJ$4,TRUE,FALSE),IF(INDEX(Команды!$A$2:$AN$7500,MATCH(M$3,Команды!$A$2:$A$7500,0),$E28+2)=Команды!$AJ$5,TRUE,FALSE),IF(INDEX(Команды!$A$2:$AN$7500,MATCH(M$3,Команды!$A$2:$A$7500,0),$E28+2)=Команды!$AJ$6,TRUE,FALSE),IF(INDEX(Команды!$A$2:$AN$7500,MATCH(M$3,Команды!$A$2:$A$7500,0),$E28+2)=Команды!$AJ$7,TRUE,FALSE),IF(INDEX(Команды!$A$2:$AN$7500,MATCH(M$3,Команды!$A$2:$A$7500,0),$E28+2)=Команды!$AJ$8,TRUE,FALSE),IF(INDEX(Команды!$A$2:$AN$7500,MATCH(M$3,Команды!$A$2:$A$7500,0),$E28+2)=Команды!$AJ$9,TRUE,FALSE),IF(INDEX(Команды!$A$2:$AN$7500,MATCH(M$3,Команды!$A$2:$A$7500,0),$E28+2)=Команды!$AJ$10,TRUE,FALSE),IF(INDEX(Команды!$A$2:$AN$7500,MATCH(M$3,Команды!$A$2:$A$7500,0),$E28+2)=Команды!$AJ$11,TRUE,FALSE),IF(INDEX(Команды!$A$2:$AN$7500,MATCH(M$3,Команды!$A$2:$A$7500,0),$E28+2)=Команды!$AJ$12,TRUE,FALSE),IF(INDEX(Команды!$A$2:$AN$7500,MATCH(M$3,Команды!$A$2:$A$7500,0),$E28+2)=Команды!$AJ$13,TRUE,FALSE),IF(INDEX(Команды!$A$2:$AN$7500,MATCH(M$3,Команды!$A$2:$A$7500,0),$E28+2)=Команды!$AJ$14,TRUE,FALSE),IF(INDEX(Команды!$A$2:$AN$7500,MATCH(M$3,Команды!$A$2:$A$7500,0),$E28+2)=Команды!$AJ$15,TRUE,FALSE),IF(INDEX(Команды!$A$2:$AN$7500,MATCH(M$3,Команды!$A$2:$A$7500,0),$E28+2)=Команды!$AJ$16,TRUE,FALSE),IF(INDEX(Команды!$A$2:$AN$7500,MATCH(M$3,Команды!$A$2:$A$7500,0),$E28+2)=Команды!$AJ$17,TRUE,FALSE),IF(INDEX(Команды!$A$2:$AN$7500,MATCH(M$3,Команды!$A$2:$A$7500,0),$E28+2)=Команды!$AJ$18,TRUE,FALSE),IF(INDEX(Команды!$A$2:$AN$7500,MATCH(M$3,Команды!$A$2:$A$7500,0),$E28+2)=Команды!$AJ$19,TRUE,FALSE)),INDEX(Команды!$AJ$2:$AL$19,MATCH(INDEX(Команды!$A$2:$AN$7500,MATCH(M$3,Команды!$A$2:$A$7500,0),$E28+2),Команды!$AJ$2:$AJ$19,0),3),0)</f>
        <v>1</v>
      </c>
      <c r="O28" s="342"/>
      <c r="P28" s="174">
        <f>IF(OR(IF(INDEX(Команды!$A$2:$AN$7500,MATCH(P$3,Команды!$A$2:$A$7500,0),$E28+2)=Команды!$AJ$2,TRUE,FALSE),IF(INDEX(Команды!$A$2:$AN$7500,MATCH(P$3,Команды!$A$2:$A$7500,0),$E28+2)=Команды!$AJ$3,TRUE,FALSE),IF(INDEX(Команды!$A$2:$AN$7500,MATCH(P$3,Команды!$A$2:$A$7500,0),$E28+2)=Команды!$AJ$4,TRUE,FALSE),IF(INDEX(Команды!$A$2:$AN$7500,MATCH(P$3,Команды!$A$2:$A$7500,0),$E28+2)=Команды!$AJ$5,TRUE,FALSE),IF(INDEX(Команды!$A$2:$AN$7500,MATCH(P$3,Команды!$A$2:$A$7500,0),$E28+2)=Команды!$AJ$6,TRUE,FALSE),IF(INDEX(Команды!$A$2:$AN$7500,MATCH(P$3,Команды!$A$2:$A$7500,0),$E28+2)=Команды!$AJ$7,TRUE,FALSE),IF(INDEX(Команды!$A$2:$AN$7500,MATCH(P$3,Команды!$A$2:$A$7500,0),$E28+2)=Команды!$AJ$8,TRUE,FALSE),IF(INDEX(Команды!$A$2:$AN$7500,MATCH(P$3,Команды!$A$2:$A$7500,0),$E28+2)=Команды!$AJ$9,TRUE,FALSE),IF(INDEX(Команды!$A$2:$AN$7500,MATCH(P$3,Команды!$A$2:$A$7500,0),$E28+2)=Команды!$AJ$10,TRUE,FALSE),IF(INDEX(Команды!$A$2:$AN$7500,MATCH(P$3,Команды!$A$2:$A$7500,0),$E28+2)=Команды!$AJ$11,TRUE,FALSE),IF(INDEX(Команды!$A$2:$AN$7500,MATCH(P$3,Команды!$A$2:$A$7500,0),$E28+2)=Команды!$AJ$12,TRUE,FALSE),IF(INDEX(Команды!$A$2:$AN$7500,MATCH(P$3,Команды!$A$2:$A$7500,0),$E28+2)=Команды!$AJ$13,TRUE,FALSE),IF(INDEX(Команды!$A$2:$AN$7500,MATCH(P$3,Команды!$A$2:$A$7500,0),$E28+2)=Команды!$AJ$14,TRUE,FALSE),IF(INDEX(Команды!$A$2:$AN$7500,MATCH(P$3,Команды!$A$2:$A$7500,0),$E28+2)=Команды!$AJ$15,TRUE,FALSE),IF(INDEX(Команды!$A$2:$AN$7500,MATCH(P$3,Команды!$A$2:$A$7500,0),$E28+2)=Команды!$AJ$16,TRUE,FALSE),,IF(INDEX(Команды!$A$2:$AN$7500,MATCH(P$3,Команды!$A$2:$A$7500,0),$E28+2)=Команды!$AJ$17,TRUE,FALSE),,IF(INDEX(Команды!$A$2:$AN$7500,MATCH(P$3,Команды!$A$2:$A$7500,0),$E28+2)=Команды!$AJ$18,TRUE,FALSE),,IF(INDEX(Команды!$A$2:$AN$7500,MATCH(P$3,Команды!$A$2:$A$7500,0),$E28+2)=Команды!$AJ$19,TRUE,FALSE)),INDEX(Команды!$AJ$2:$AK$19,MATCH(INDEX(Команды!$A$2:$AN$7500,MATCH(P$3,Команды!$A$2:$A$7500,0),$E28+2),Команды!$AJ$2:$AJ$19,0),2),0)</f>
        <v>0.64583333333333337</v>
      </c>
      <c r="Q28" s="175">
        <f>IF(OR(IF(INDEX(Команды!$A$2:$AN$7500,MATCH(P$3,Команды!$A$2:$A$7500,0),$E28+2)=Команды!$AJ$2,TRUE,FALSE),IF(INDEX(Команды!$A$2:$AN$7500,MATCH(P$3,Команды!$A$2:$A$7500,0),$E28+2)=Команды!$AJ$3,TRUE,FALSE),IF(INDEX(Команды!$A$2:$AN$7500,MATCH(P$3,Команды!$A$2:$A$7500,0),$E28+2)=Команды!$AJ$4,TRUE,FALSE),IF(INDEX(Команды!$A$2:$AN$7500,MATCH(P$3,Команды!$A$2:$A$7500,0),$E28+2)=Команды!$AJ$5,TRUE,FALSE),IF(INDEX(Команды!$A$2:$AN$7500,MATCH(P$3,Команды!$A$2:$A$7500,0),$E28+2)=Команды!$AJ$6,TRUE,FALSE),IF(INDEX(Команды!$A$2:$AN$7500,MATCH(P$3,Команды!$A$2:$A$7500,0),$E28+2)=Команды!$AJ$7,TRUE,FALSE),IF(INDEX(Команды!$A$2:$AN$7500,MATCH(P$3,Команды!$A$2:$A$7500,0),$E28+2)=Команды!$AJ$8,TRUE,FALSE),IF(INDEX(Команды!$A$2:$AN$7500,MATCH(P$3,Команды!$A$2:$A$7500,0),$E28+2)=Команды!$AJ$9,TRUE,FALSE),IF(INDEX(Команды!$A$2:$AN$7500,MATCH(P$3,Команды!$A$2:$A$7500,0),$E28+2)=Команды!$AJ$10,TRUE,FALSE),IF(INDEX(Команды!$A$2:$AN$7500,MATCH(P$3,Команды!$A$2:$A$7500,0),$E28+2)=Команды!$AJ$11,TRUE,FALSE),IF(INDEX(Команды!$A$2:$AN$7500,MATCH(P$3,Команды!$A$2:$A$7500,0),$E28+2)=Команды!$AJ$12,TRUE,FALSE),IF(INDEX(Команды!$A$2:$AN$7500,MATCH(P$3,Команды!$A$2:$A$7500,0),$E28+2)=Команды!$AJ$13,TRUE,FALSE),IF(INDEX(Команды!$A$2:$AN$7500,MATCH(P$3,Команды!$A$2:$A$7500,0),$E28+2)=Команды!$AJ$14,TRUE,FALSE),IF(INDEX(Команды!$A$2:$AN$7500,MATCH(P$3,Команды!$A$2:$A$7500,0),$E28+2)=Команды!$AJ$15,TRUE,FALSE),IF(INDEX(Команды!$A$2:$AN$7500,MATCH(P$3,Команды!$A$2:$A$7500,0),$E28+2)=Команды!$AJ$16,TRUE,FALSE),IF(INDEX(Команды!$A$2:$AN$7500,MATCH(P$3,Команды!$A$2:$A$7500,0),$E28+2)=Команды!$AJ$17,TRUE,FALSE),IF(INDEX(Команды!$A$2:$AN$7500,MATCH(P$3,Команды!$A$2:$A$7500,0),$E28+2)=Команды!$AJ$18,TRUE,FALSE),IF(INDEX(Команды!$A$2:$AN$7500,MATCH(P$3,Команды!$A$2:$A$7500,0),$E28+2)=Команды!$AJ$19,TRUE,FALSE)),INDEX(Команды!$AJ$2:$AL$19,MATCH(INDEX(Команды!$A$2:$AN$7500,MATCH(P$3,Команды!$A$2:$A$7500,0),$E28+2),Команды!$AJ$2:$AJ$19,0),3),0)</f>
        <v>1.0208333333333333</v>
      </c>
      <c r="R28" s="342"/>
      <c r="S28" s="174">
        <f>IF(OR(IF(INDEX(Команды!$A$2:$AN$7500,MATCH(S$3,Команды!$A$2:$A$7500,0),$E28+2)=Команды!$AJ$2,TRUE,FALSE),IF(INDEX(Команды!$A$2:$AN$7500,MATCH(S$3,Команды!$A$2:$A$7500,0),$E28+2)=Команды!$AJ$3,TRUE,FALSE),IF(INDEX(Команды!$A$2:$AN$7500,MATCH(S$3,Команды!$A$2:$A$7500,0),$E28+2)=Команды!$AJ$4,TRUE,FALSE),IF(INDEX(Команды!$A$2:$AN$7500,MATCH(S$3,Команды!$A$2:$A$7500,0),$E28+2)=Команды!$AJ$5,TRUE,FALSE),IF(INDEX(Команды!$A$2:$AN$7500,MATCH(S$3,Команды!$A$2:$A$7500,0),$E28+2)=Команды!$AJ$6,TRUE,FALSE),IF(INDEX(Команды!$A$2:$AN$7500,MATCH(S$3,Команды!$A$2:$A$7500,0),$E28+2)=Команды!$AJ$7,TRUE,FALSE),IF(INDEX(Команды!$A$2:$AN$7500,MATCH(S$3,Команды!$A$2:$A$7500,0),$E28+2)=Команды!$AJ$8,TRUE,FALSE),IF(INDEX(Команды!$A$2:$AN$7500,MATCH(S$3,Команды!$A$2:$A$7500,0),$E28+2)=Команды!$AJ$9,TRUE,FALSE),IF(INDEX(Команды!$A$2:$AN$7500,MATCH(S$3,Команды!$A$2:$A$7500,0),$E28+2)=Команды!$AJ$10,TRUE,FALSE),IF(INDEX(Команды!$A$2:$AN$7500,MATCH(S$3,Команды!$A$2:$A$7500,0),$E28+2)=Команды!$AJ$11,TRUE,FALSE),IF(INDEX(Команды!$A$2:$AN$7500,MATCH(S$3,Команды!$A$2:$A$7500,0),$E28+2)=Команды!$AJ$12,TRUE,FALSE),IF(INDEX(Команды!$A$2:$AN$7500,MATCH(S$3,Команды!$A$2:$A$7500,0),$E28+2)=Команды!$AJ$13,TRUE,FALSE),IF(INDEX(Команды!$A$2:$AN$7500,MATCH(S$3,Команды!$A$2:$A$7500,0),$E28+2)=Команды!$AJ$14,TRUE,FALSE),IF(INDEX(Команды!$A$2:$AN$7500,MATCH(S$3,Команды!$A$2:$A$7500,0),$E28+2)=Команды!$AJ$15,TRUE,FALSE),IF(INDEX(Команды!$A$2:$AN$7500,MATCH(S$3,Команды!$A$2:$A$7500,0),$E28+2)=Команды!$AJ$16,TRUE,FALSE),,IF(INDEX(Команды!$A$2:$AN$7500,MATCH(S$3,Команды!$A$2:$A$7500,0),$E28+2)=Команды!$AJ$17,TRUE,FALSE),,IF(INDEX(Команды!$A$2:$AN$7500,MATCH(S$3,Команды!$A$2:$A$7500,0),$E28+2)=Команды!$AJ$18,TRUE,FALSE),,IF(INDEX(Команды!$A$2:$AN$7500,MATCH(S$3,Команды!$A$2:$A$7500,0),$E28+2)=Команды!$AJ$19,TRUE,FALSE)),INDEX(Команды!$AJ$2:$AK$19,MATCH(INDEX(Команды!$A$2:$AN$7500,MATCH(S$3,Команды!$A$2:$A$7500,0),$E28+2),Команды!$AJ$2:$AJ$19,0),2),0)</f>
        <v>0.64583333333333337</v>
      </c>
      <c r="T28" s="175">
        <f>IF(OR(IF(INDEX(Команды!$A$2:$AN$7500,MATCH(S$3,Команды!$A$2:$A$7500,0),$E28+2)=Команды!$AJ$2,TRUE,FALSE),IF(INDEX(Команды!$A$2:$AN$7500,MATCH(S$3,Команды!$A$2:$A$7500,0),$E28+2)=Команды!$AJ$3,TRUE,FALSE),IF(INDEX(Команды!$A$2:$AN$7500,MATCH(S$3,Команды!$A$2:$A$7500,0),$E28+2)=Команды!$AJ$4,TRUE,FALSE),IF(INDEX(Команды!$A$2:$AN$7500,MATCH(S$3,Команды!$A$2:$A$7500,0),$E28+2)=Команды!$AJ$5,TRUE,FALSE),IF(INDEX(Команды!$A$2:$AN$7500,MATCH(S$3,Команды!$A$2:$A$7500,0),$E28+2)=Команды!$AJ$6,TRUE,FALSE),IF(INDEX(Команды!$A$2:$AN$7500,MATCH(S$3,Команды!$A$2:$A$7500,0),$E28+2)=Команды!$AJ$7,TRUE,FALSE),IF(INDEX(Команды!$A$2:$AN$7500,MATCH(S$3,Команды!$A$2:$A$7500,0),$E28+2)=Команды!$AJ$8,TRUE,FALSE),IF(INDEX(Команды!$A$2:$AN$7500,MATCH(S$3,Команды!$A$2:$A$7500,0),$E28+2)=Команды!$AJ$9,TRUE,FALSE),IF(INDEX(Команды!$A$2:$AN$7500,MATCH(S$3,Команды!$A$2:$A$7500,0),$E28+2)=Команды!$AJ$10,TRUE,FALSE),IF(INDEX(Команды!$A$2:$AN$7500,MATCH(S$3,Команды!$A$2:$A$7500,0),$E28+2)=Команды!$AJ$11,TRUE,FALSE),IF(INDEX(Команды!$A$2:$AN$7500,MATCH(S$3,Команды!$A$2:$A$7500,0),$E28+2)=Команды!$AJ$12,TRUE,FALSE),IF(INDEX(Команды!$A$2:$AN$7500,MATCH(S$3,Команды!$A$2:$A$7500,0),$E28+2)=Команды!$AJ$13,TRUE,FALSE),IF(INDEX(Команды!$A$2:$AN$7500,MATCH(S$3,Команды!$A$2:$A$7500,0),$E28+2)=Команды!$AJ$14,TRUE,FALSE),IF(INDEX(Команды!$A$2:$AN$7500,MATCH(S$3,Команды!$A$2:$A$7500,0),$E28+2)=Команды!$AJ$15,TRUE,FALSE),IF(INDEX(Команды!$A$2:$AN$7500,MATCH(S$3,Команды!$A$2:$A$7500,0),$E28+2)=Команды!$AJ$16,TRUE,FALSE),IF(INDEX(Команды!$A$2:$AN$7500,MATCH(S$3,Команды!$A$2:$A$7500,0),$E28+2)=Команды!$AJ$17,TRUE,FALSE),IF(INDEX(Команды!$A$2:$AN$7500,MATCH(S$3,Команды!$A$2:$A$7500,0),$E28+2)=Команды!$AJ$18,TRUE,FALSE),IF(INDEX(Команды!$A$2:$AN$7500,MATCH(S$3,Команды!$A$2:$A$7500,0),$E28+2)=Команды!$AJ$19,TRUE,FALSE)),INDEX(Команды!$AJ$2:$AL$19,MATCH(INDEX(Команды!$A$2:$AN$7500,MATCH(S$3,Команды!$A$2:$A$7500,0),$E28+2),Команды!$AJ$2:$AJ$19,0),3),0)</f>
        <v>1.0208333333333333</v>
      </c>
      <c r="U28" s="342"/>
      <c r="V28" s="174">
        <f>IF(OR(IF(INDEX(Команды!$A$2:$AN$7500,MATCH(V$3,Команды!$A$2:$A$7500,0),$E28+2)=Команды!$AJ$2,TRUE,FALSE),IF(INDEX(Команды!$A$2:$AN$7500,MATCH(V$3,Команды!$A$2:$A$7500,0),$E28+2)=Команды!$AJ$3,TRUE,FALSE),IF(INDEX(Команды!$A$2:$AN$7500,MATCH(V$3,Команды!$A$2:$A$7500,0),$E28+2)=Команды!$AJ$4,TRUE,FALSE),IF(INDEX(Команды!$A$2:$AN$7500,MATCH(V$3,Команды!$A$2:$A$7500,0),$E28+2)=Команды!$AJ$5,TRUE,FALSE),IF(INDEX(Команды!$A$2:$AN$7500,MATCH(V$3,Команды!$A$2:$A$7500,0),$E28+2)=Команды!$AJ$6,TRUE,FALSE),IF(INDEX(Команды!$A$2:$AN$7500,MATCH(V$3,Команды!$A$2:$A$7500,0),$E28+2)=Команды!$AJ$7,TRUE,FALSE),IF(INDEX(Команды!$A$2:$AN$7500,MATCH(V$3,Команды!$A$2:$A$7500,0),$E28+2)=Команды!$AJ$8,TRUE,FALSE),IF(INDEX(Команды!$A$2:$AN$7500,MATCH(V$3,Команды!$A$2:$A$7500,0),$E28+2)=Команды!$AJ$9,TRUE,FALSE),IF(INDEX(Команды!$A$2:$AN$7500,MATCH(V$3,Команды!$A$2:$A$7500,0),$E28+2)=Команды!$AJ$10,TRUE,FALSE),IF(INDEX(Команды!$A$2:$AN$7500,MATCH(V$3,Команды!$A$2:$A$7500,0),$E28+2)=Команды!$AJ$11,TRUE,FALSE),IF(INDEX(Команды!$A$2:$AN$7500,MATCH(V$3,Команды!$A$2:$A$7500,0),$E28+2)=Команды!$AJ$12,TRUE,FALSE),IF(INDEX(Команды!$A$2:$AN$7500,MATCH(V$3,Команды!$A$2:$A$7500,0),$E28+2)=Команды!$AJ$13,TRUE,FALSE),IF(INDEX(Команды!$A$2:$AN$7500,MATCH(V$3,Команды!$A$2:$A$7500,0),$E28+2)=Команды!$AJ$14,TRUE,FALSE),IF(INDEX(Команды!$A$2:$AN$7500,MATCH(V$3,Команды!$A$2:$A$7500,0),$E28+2)=Команды!$AJ$15,TRUE,FALSE),IF(INDEX(Команды!$A$2:$AN$7500,MATCH(V$3,Команды!$A$2:$A$7500,0),$E28+2)=Команды!$AJ$16,TRUE,FALSE),,IF(INDEX(Команды!$A$2:$AN$7500,MATCH(V$3,Команды!$A$2:$A$7500,0),$E28+2)=Команды!$AJ$17,TRUE,FALSE),,IF(INDEX(Команды!$A$2:$AN$7500,MATCH(V$3,Команды!$A$2:$A$7500,0),$E28+2)=Команды!$AJ$18,TRUE,FALSE),,IF(INDEX(Команды!$A$2:$AN$7500,MATCH(V$3,Команды!$A$2:$A$7500,0),$E28+2)=Команды!$AJ$19,TRUE,FALSE)),INDEX(Команды!$AJ$2:$AK$19,MATCH(INDEX(Команды!$A$2:$AN$7500,MATCH(V$3,Команды!$A$2:$A$7500,0),$E28+2),Команды!$AJ$2:$AJ$19,0),2),0)</f>
        <v>0.64583333333333337</v>
      </c>
      <c r="W28" s="175">
        <f>IF(OR(IF(INDEX(Команды!$A$2:$AN$7500,MATCH(V$3,Команды!$A$2:$A$7500,0),$E28+2)=Команды!$AJ$2,TRUE,FALSE),IF(INDEX(Команды!$A$2:$AN$7500,MATCH(V$3,Команды!$A$2:$A$7500,0),$E28+2)=Команды!$AJ$3,TRUE,FALSE),IF(INDEX(Команды!$A$2:$AN$7500,MATCH(V$3,Команды!$A$2:$A$7500,0),$E28+2)=Команды!$AJ$4,TRUE,FALSE),IF(INDEX(Команды!$A$2:$AN$7500,MATCH(V$3,Команды!$A$2:$A$7500,0),$E28+2)=Команды!$AJ$5,TRUE,FALSE),IF(INDEX(Команды!$A$2:$AN$7500,MATCH(V$3,Команды!$A$2:$A$7500,0),$E28+2)=Команды!$AJ$6,TRUE,FALSE),IF(INDEX(Команды!$A$2:$AN$7500,MATCH(V$3,Команды!$A$2:$A$7500,0),$E28+2)=Команды!$AJ$7,TRUE,FALSE),IF(INDEX(Команды!$A$2:$AN$7500,MATCH(V$3,Команды!$A$2:$A$7500,0),$E28+2)=Команды!$AJ$8,TRUE,FALSE),IF(INDEX(Команды!$A$2:$AN$7500,MATCH(V$3,Команды!$A$2:$A$7500,0),$E28+2)=Команды!$AJ$9,TRUE,FALSE),IF(INDEX(Команды!$A$2:$AN$7500,MATCH(V$3,Команды!$A$2:$A$7500,0),$E28+2)=Команды!$AJ$10,TRUE,FALSE),IF(INDEX(Команды!$A$2:$AN$7500,MATCH(V$3,Команды!$A$2:$A$7500,0),$E28+2)=Команды!$AJ$11,TRUE,FALSE),IF(INDEX(Команды!$A$2:$AN$7500,MATCH(V$3,Команды!$A$2:$A$7500,0),$E28+2)=Команды!$AJ$12,TRUE,FALSE),IF(INDEX(Команды!$A$2:$AN$7500,MATCH(V$3,Команды!$A$2:$A$7500,0),$E28+2)=Команды!$AJ$13,TRUE,FALSE),IF(INDEX(Команды!$A$2:$AN$7500,MATCH(V$3,Команды!$A$2:$A$7500,0),$E28+2)=Команды!$AJ$14,TRUE,FALSE),IF(INDEX(Команды!$A$2:$AN$7500,MATCH(V$3,Команды!$A$2:$A$7500,0),$E28+2)=Команды!$AJ$15,TRUE,FALSE),IF(INDEX(Команды!$A$2:$AN$7500,MATCH(V$3,Команды!$A$2:$A$7500,0),$E28+2)=Команды!$AJ$16,TRUE,FALSE),IF(INDEX(Команды!$A$2:$AN$7500,MATCH(V$3,Команды!$A$2:$A$7500,0),$E28+2)=Команды!$AJ$17,TRUE,FALSE),IF(INDEX(Команды!$A$2:$AN$7500,MATCH(V$3,Команды!$A$2:$A$7500,0),$E28+2)=Команды!$AJ$18,TRUE,FALSE),IF(INDEX(Команды!$A$2:$AN$7500,MATCH(V$3,Команды!$A$2:$A$7500,0),$E28+2)=Команды!$AJ$19,TRUE,FALSE)),INDEX(Команды!$AJ$2:$AL$19,MATCH(INDEX(Команды!$A$2:$AN$7500,MATCH(V$3,Команды!$A$2:$A$7500,0),$E28+2),Команды!$AJ$2:$AJ$19,0),3),0)</f>
        <v>1.0208333333333333</v>
      </c>
      <c r="X28" s="342"/>
      <c r="Y28" s="174" t="str">
        <f>IF(OR(IF(INDEX(Команды!$A$2:$AN$7500,MATCH(Y$3,Команды!$A$2:$A$7500,0),$E28+2)=Команды!$AJ$2,TRUE,FALSE),IF(INDEX(Команды!$A$2:$AN$7500,MATCH(Y$3,Команды!$A$2:$A$7500,0),$E28+2)=Команды!$AJ$3,TRUE,FALSE),IF(INDEX(Команды!$A$2:$AN$7500,MATCH(Y$3,Команды!$A$2:$A$7500,0),$E28+2)=Команды!$AJ$4,TRUE,FALSE),IF(INDEX(Команды!$A$2:$AN$7500,MATCH(Y$3,Команды!$A$2:$A$7500,0),$E28+2)=Команды!$AJ$5,TRUE,FALSE),IF(INDEX(Команды!$A$2:$AN$7500,MATCH(Y$3,Команды!$A$2:$A$7500,0),$E28+2)=Команды!$AJ$6,TRUE,FALSE),IF(INDEX(Команды!$A$2:$AN$7500,MATCH(Y$3,Команды!$A$2:$A$7500,0),$E28+2)=Команды!$AJ$7,TRUE,FALSE),IF(INDEX(Команды!$A$2:$AN$7500,MATCH(Y$3,Команды!$A$2:$A$7500,0),$E28+2)=Команды!$AJ$8,TRUE,FALSE),IF(INDEX(Команды!$A$2:$AN$7500,MATCH(Y$3,Команды!$A$2:$A$7500,0),$E28+2)=Команды!$AJ$9,TRUE,FALSE),IF(INDEX(Команды!$A$2:$AN$7500,MATCH(Y$3,Команды!$A$2:$A$7500,0),$E28+2)=Команды!$AJ$10,TRUE,FALSE),IF(INDEX(Команды!$A$2:$AN$7500,MATCH(Y$3,Команды!$A$2:$A$7500,0),$E28+2)=Команды!$AJ$11,TRUE,FALSE),IF(INDEX(Команды!$A$2:$AN$7500,MATCH(Y$3,Команды!$A$2:$A$7500,0),$E28+2)=Команды!$AJ$12,TRUE,FALSE),IF(INDEX(Команды!$A$2:$AN$7500,MATCH(Y$3,Команды!$A$2:$A$7500,0),$E28+2)=Команды!$AJ$13,TRUE,FALSE),IF(INDEX(Команды!$A$2:$AN$7500,MATCH(Y$3,Команды!$A$2:$A$7500,0),$E28+2)=Команды!$AJ$14,TRUE,FALSE),IF(INDEX(Команды!$A$2:$AN$7500,MATCH(Y$3,Команды!$A$2:$A$7500,0),$E28+2)=Команды!$AJ$15,TRUE,FALSE),IF(INDEX(Команды!$A$2:$AN$7500,MATCH(Y$3,Команды!$A$2:$A$7500,0),$E28+2)=Команды!$AJ$16,TRUE,FALSE),,IF(INDEX(Команды!$A$2:$AN$7500,MATCH(Y$3,Команды!$A$2:$A$7500,0),$E28+2)=Команды!$AJ$17,TRUE,FALSE),,IF(INDEX(Команды!$A$2:$AN$7500,MATCH(Y$3,Команды!$A$2:$A$7500,0),$E28+2)=Команды!$AJ$18,TRUE,FALSE),,IF(INDEX(Команды!$A$2:$AN$7500,MATCH(Y$3,Команды!$A$2:$A$7500,0),$E28+2)=Команды!$AJ$19,TRUE,FALSE)),INDEX(Команды!$AJ$2:$AK$19,MATCH(INDEX(Команды!$A$2:$AN$7500,MATCH(Y$3,Команды!$A$2:$A$7500,0),$E28+2),Команды!$AJ$2:$AJ$19,0),2),0)</f>
        <v>В</v>
      </c>
      <c r="Z28" s="175" t="str">
        <f>IF(OR(IF(INDEX(Команды!$A$2:$AN$7500,MATCH(Y$3,Команды!$A$2:$A$7500,0),$E28+2)=Команды!$AJ$2,TRUE,FALSE),IF(INDEX(Команды!$A$2:$AN$7500,MATCH(Y$3,Команды!$A$2:$A$7500,0),$E28+2)=Команды!$AJ$3,TRUE,FALSE),IF(INDEX(Команды!$A$2:$AN$7500,MATCH(Y$3,Команды!$A$2:$A$7500,0),$E28+2)=Команды!$AJ$4,TRUE,FALSE),IF(INDEX(Команды!$A$2:$AN$7500,MATCH(Y$3,Команды!$A$2:$A$7500,0),$E28+2)=Команды!$AJ$5,TRUE,FALSE),IF(INDEX(Команды!$A$2:$AN$7500,MATCH(Y$3,Команды!$A$2:$A$7500,0),$E28+2)=Команды!$AJ$6,TRUE,FALSE),IF(INDEX(Команды!$A$2:$AN$7500,MATCH(Y$3,Команды!$A$2:$A$7500,0),$E28+2)=Команды!$AJ$7,TRUE,FALSE),IF(INDEX(Команды!$A$2:$AN$7500,MATCH(Y$3,Команды!$A$2:$A$7500,0),$E28+2)=Команды!$AJ$8,TRUE,FALSE),IF(INDEX(Команды!$A$2:$AN$7500,MATCH(Y$3,Команды!$A$2:$A$7500,0),$E28+2)=Команды!$AJ$9,TRUE,FALSE),IF(INDEX(Команды!$A$2:$AN$7500,MATCH(Y$3,Команды!$A$2:$A$7500,0),$E28+2)=Команды!$AJ$10,TRUE,FALSE),IF(INDEX(Команды!$A$2:$AN$7500,MATCH(Y$3,Команды!$A$2:$A$7500,0),$E28+2)=Команды!$AJ$11,TRUE,FALSE),IF(INDEX(Команды!$A$2:$AN$7500,MATCH(Y$3,Команды!$A$2:$A$7500,0),$E28+2)=Команды!$AJ$12,TRUE,FALSE),IF(INDEX(Команды!$A$2:$AN$7500,MATCH(Y$3,Команды!$A$2:$A$7500,0),$E28+2)=Команды!$AJ$13,TRUE,FALSE),IF(INDEX(Команды!$A$2:$AN$7500,MATCH(Y$3,Команды!$A$2:$A$7500,0),$E28+2)=Команды!$AJ$14,TRUE,FALSE),IF(INDEX(Команды!$A$2:$AN$7500,MATCH(Y$3,Команды!$A$2:$A$7500,0),$E28+2)=Команды!$AJ$15,TRUE,FALSE),IF(INDEX(Команды!$A$2:$AN$7500,MATCH(Y$3,Команды!$A$2:$A$7500,0),$E28+2)=Команды!$AJ$16,TRUE,FALSE),IF(INDEX(Команды!$A$2:$AN$7500,MATCH(Y$3,Команды!$A$2:$A$7500,0),$E28+2)=Команды!$AJ$17,TRUE,FALSE),IF(INDEX(Команды!$A$2:$AN$7500,MATCH(Y$3,Команды!$A$2:$A$7500,0),$E28+2)=Команды!$AJ$18,TRUE,FALSE),IF(INDEX(Команды!$A$2:$AN$7500,MATCH(Y$3,Команды!$A$2:$A$7500,0),$E28+2)=Команды!$AJ$19,TRUE,FALSE)),INDEX(Команды!$AJ$2:$AL$19,MATCH(INDEX(Команды!$A$2:$AN$7500,MATCH(Y$3,Команды!$A$2:$A$7500,0),$E28+2),Команды!$AJ$2:$AJ$19,0),3),0)</f>
        <v>В</v>
      </c>
      <c r="AA28" s="342"/>
      <c r="AB28" s="174" t="str">
        <f>IF(OR(IF(INDEX(Команды!$A$2:$AN$7500,MATCH(AB$3,Команды!$A$2:$A$7500,0),$E28+2)=Команды!$AJ$2,TRUE,FALSE),IF(INDEX(Команды!$A$2:$AN$7500,MATCH(AB$3,Команды!$A$2:$A$7500,0),$E28+2)=Команды!$AJ$3,TRUE,FALSE),IF(INDEX(Команды!$A$2:$AN$7500,MATCH(AB$3,Команды!$A$2:$A$7500,0),$E28+2)=Команды!$AJ$4,TRUE,FALSE),IF(INDEX(Команды!$A$2:$AN$7500,MATCH(AB$3,Команды!$A$2:$A$7500,0),$E28+2)=Команды!$AJ$5,TRUE,FALSE),IF(INDEX(Команды!$A$2:$AN$7500,MATCH(AB$3,Команды!$A$2:$A$7500,0),$E28+2)=Команды!$AJ$6,TRUE,FALSE),IF(INDEX(Команды!$A$2:$AN$7500,MATCH(AB$3,Команды!$A$2:$A$7500,0),$E28+2)=Команды!$AJ$7,TRUE,FALSE),IF(INDEX(Команды!$A$2:$AN$7500,MATCH(AB$3,Команды!$A$2:$A$7500,0),$E28+2)=Команды!$AJ$8,TRUE,FALSE),IF(INDEX(Команды!$A$2:$AN$7500,MATCH(AB$3,Команды!$A$2:$A$7500,0),$E28+2)=Команды!$AJ$9,TRUE,FALSE),IF(INDEX(Команды!$A$2:$AN$7500,MATCH(AB$3,Команды!$A$2:$A$7500,0),$E28+2)=Команды!$AJ$10,TRUE,FALSE),IF(INDEX(Команды!$A$2:$AN$7500,MATCH(AB$3,Команды!$A$2:$A$7500,0),$E28+2)=Команды!$AJ$11,TRUE,FALSE),IF(INDEX(Команды!$A$2:$AN$7500,MATCH(AB$3,Команды!$A$2:$A$7500,0),$E28+2)=Команды!$AJ$12,TRUE,FALSE),IF(INDEX(Команды!$A$2:$AN$7500,MATCH(AB$3,Команды!$A$2:$A$7500,0),$E28+2)=Команды!$AJ$13,TRUE,FALSE),IF(INDEX(Команды!$A$2:$AN$7500,MATCH(AB$3,Команды!$A$2:$A$7500,0),$E28+2)=Команды!$AJ$14,TRUE,FALSE),IF(INDEX(Команды!$A$2:$AN$7500,MATCH(AB$3,Команды!$A$2:$A$7500,0),$E28+2)=Команды!$AJ$15,TRUE,FALSE),IF(INDEX(Команды!$A$2:$AN$7500,MATCH(AB$3,Команды!$A$2:$A$7500,0),$E28+2)=Команды!$AJ$16,TRUE,FALSE),,IF(INDEX(Команды!$A$2:$AN$7500,MATCH(AB$3,Команды!$A$2:$A$7500,0),$E28+2)=Команды!$AJ$17,TRUE,FALSE),,IF(INDEX(Команды!$A$2:$AN$7500,MATCH(AB$3,Команды!$A$2:$A$7500,0),$E28+2)=Команды!$AJ$18,TRUE,FALSE),,IF(INDEX(Команды!$A$2:$AN$7500,MATCH(AB$3,Команды!$A$2:$A$7500,0),$E28+2)=Команды!$AJ$19,TRUE,FALSE)),INDEX(Команды!$AJ$2:$AK$19,MATCH(INDEX(Команды!$A$2:$AN$7500,MATCH(AB$3,Команды!$A$2:$A$7500,0),$E28+2),Команды!$AJ$2:$AJ$19,0),2),0)</f>
        <v>В</v>
      </c>
      <c r="AC28" s="175" t="str">
        <f>IF(OR(IF(INDEX(Команды!$A$2:$AN$7500,MATCH(AB$3,Команды!$A$2:$A$7500,0),$E28+2)=Команды!$AJ$2,TRUE,FALSE),IF(INDEX(Команды!$A$2:$AN$7500,MATCH(AB$3,Команды!$A$2:$A$7500,0),$E28+2)=Команды!$AJ$3,TRUE,FALSE),IF(INDEX(Команды!$A$2:$AN$7500,MATCH(AB$3,Команды!$A$2:$A$7500,0),$E28+2)=Команды!$AJ$4,TRUE,FALSE),IF(INDEX(Команды!$A$2:$AN$7500,MATCH(AB$3,Команды!$A$2:$A$7500,0),$E28+2)=Команды!$AJ$5,TRUE,FALSE),IF(INDEX(Команды!$A$2:$AN$7500,MATCH(AB$3,Команды!$A$2:$A$7500,0),$E28+2)=Команды!$AJ$6,TRUE,FALSE),IF(INDEX(Команды!$A$2:$AN$7500,MATCH(AB$3,Команды!$A$2:$A$7500,0),$E28+2)=Команды!$AJ$7,TRUE,FALSE),IF(INDEX(Команды!$A$2:$AN$7500,MATCH(AB$3,Команды!$A$2:$A$7500,0),$E28+2)=Команды!$AJ$8,TRUE,FALSE),IF(INDEX(Команды!$A$2:$AN$7500,MATCH(AB$3,Команды!$A$2:$A$7500,0),$E28+2)=Команды!$AJ$9,TRUE,FALSE),IF(INDEX(Команды!$A$2:$AN$7500,MATCH(AB$3,Команды!$A$2:$A$7500,0),$E28+2)=Команды!$AJ$10,TRUE,FALSE),IF(INDEX(Команды!$A$2:$AN$7500,MATCH(AB$3,Команды!$A$2:$A$7500,0),$E28+2)=Команды!$AJ$11,TRUE,FALSE),IF(INDEX(Команды!$A$2:$AN$7500,MATCH(AB$3,Команды!$A$2:$A$7500,0),$E28+2)=Команды!$AJ$12,TRUE,FALSE),IF(INDEX(Команды!$A$2:$AN$7500,MATCH(AB$3,Команды!$A$2:$A$7500,0),$E28+2)=Команды!$AJ$13,TRUE,FALSE),IF(INDEX(Команды!$A$2:$AN$7500,MATCH(AB$3,Команды!$A$2:$A$7500,0),$E28+2)=Команды!$AJ$14,TRUE,FALSE),IF(INDEX(Команды!$A$2:$AN$7500,MATCH(AB$3,Команды!$A$2:$A$7500,0),$E28+2)=Команды!$AJ$15,TRUE,FALSE),IF(INDEX(Команды!$A$2:$AN$7500,MATCH(AB$3,Команды!$A$2:$A$7500,0),$E28+2)=Команды!$AJ$16,TRUE,FALSE),IF(INDEX(Команды!$A$2:$AN$7500,MATCH(AB$3,Команды!$A$2:$A$7500,0),$E28+2)=Команды!$AJ$17,TRUE,FALSE),IF(INDEX(Команды!$A$2:$AN$7500,MATCH(AB$3,Команды!$A$2:$A$7500,0),$E28+2)=Команды!$AJ$18,TRUE,FALSE),IF(INDEX(Команды!$A$2:$AN$7500,MATCH(AB$3,Команды!$A$2:$A$7500,0),$E28+2)=Команды!$AJ$19,TRUE,FALSE)),INDEX(Команды!$AJ$2:$AL$19,MATCH(INDEX(Команды!$A$2:$AN$7500,MATCH(AB$3,Команды!$A$2:$A$7500,0),$E28+2),Команды!$AJ$2:$AJ$19,0),3),0)</f>
        <v>В</v>
      </c>
      <c r="AD28" s="342"/>
      <c r="AE28" s="174">
        <f>IF(OR(IF(INDEX(Команды!$A$2:$AN$7500,MATCH(AE$3,Команды!$A$2:$A$7500,0),$E28+2)=Команды!$AJ$2,TRUE,FALSE),IF(INDEX(Команды!$A$2:$AN$7500,MATCH(AE$3,Команды!$A$2:$A$7500,0),$E28+2)=Команды!$AJ$3,TRUE,FALSE),IF(INDEX(Команды!$A$2:$AN$7500,MATCH(AE$3,Команды!$A$2:$A$7500,0),$E28+2)=Команды!$AJ$4,TRUE,FALSE),IF(INDEX(Команды!$A$2:$AN$7500,MATCH(AE$3,Команды!$A$2:$A$7500,0),$E28+2)=Команды!$AJ$5,TRUE,FALSE),IF(INDEX(Команды!$A$2:$AN$7500,MATCH(AE$3,Команды!$A$2:$A$7500,0),$E28+2)=Команды!$AJ$6,TRUE,FALSE),IF(INDEX(Команды!$A$2:$AN$7500,MATCH(AE$3,Команды!$A$2:$A$7500,0),$E28+2)=Команды!$AJ$7,TRUE,FALSE),IF(INDEX(Команды!$A$2:$AN$7500,MATCH(AE$3,Команды!$A$2:$A$7500,0),$E28+2)=Команды!$AJ$8,TRUE,FALSE),IF(INDEX(Команды!$A$2:$AN$7500,MATCH(AE$3,Команды!$A$2:$A$7500,0),$E28+2)=Команды!$AJ$9,TRUE,FALSE),IF(INDEX(Команды!$A$2:$AN$7500,MATCH(AE$3,Команды!$A$2:$A$7500,0),$E28+2)=Команды!$AJ$10,TRUE,FALSE),IF(INDEX(Команды!$A$2:$AN$7500,MATCH(AE$3,Команды!$A$2:$A$7500,0),$E28+2)=Команды!$AJ$11,TRUE,FALSE),IF(INDEX(Команды!$A$2:$AN$7500,MATCH(AE$3,Команды!$A$2:$A$7500,0),$E28+2)=Команды!$AJ$12,TRUE,FALSE),IF(INDEX(Команды!$A$2:$AN$7500,MATCH(AE$3,Команды!$A$2:$A$7500,0),$E28+2)=Команды!$AJ$13,TRUE,FALSE),IF(INDEX(Команды!$A$2:$AN$7500,MATCH(AE$3,Команды!$A$2:$A$7500,0),$E28+2)=Команды!$AJ$14,TRUE,FALSE),IF(INDEX(Команды!$A$2:$AN$7500,MATCH(AE$3,Команды!$A$2:$A$7500,0),$E28+2)=Команды!$AJ$15,TRUE,FALSE),IF(INDEX(Команды!$A$2:$AN$7500,MATCH(AE$3,Команды!$A$2:$A$7500,0),$E28+2)=Команды!$AJ$16,TRUE,FALSE),,IF(INDEX(Команды!$A$2:$AN$7500,MATCH(AE$3,Команды!$A$2:$A$7500,0),$E28+2)=Команды!$AJ$17,TRUE,FALSE),,IF(INDEX(Команды!$A$2:$AN$7500,MATCH(AE$3,Команды!$A$2:$A$7500,0),$E28+2)=Команды!$AJ$18,TRUE,FALSE),,IF(INDEX(Команды!$A$2:$AN$7500,MATCH(AE$3,Команды!$A$2:$A$7500,0),$E28+2)=Команды!$AJ$19,TRUE,FALSE)),INDEX(Команды!$AJ$2:$AK$19,MATCH(INDEX(Команды!$A$2:$AN$7500,MATCH(AE$3,Команды!$A$2:$A$7500,0),$E28+2),Команды!$AJ$2:$AJ$19,0),2),0)</f>
        <v>0.3125</v>
      </c>
      <c r="AF28" s="175">
        <f>IF(OR(IF(INDEX(Команды!$A$2:$AN$7500,MATCH(AE$3,Команды!$A$2:$A$7500,0),$E28+2)=Команды!$AJ$2,TRUE,FALSE),IF(INDEX(Команды!$A$2:$AN$7500,MATCH(AE$3,Команды!$A$2:$A$7500,0),$E28+2)=Команды!$AJ$3,TRUE,FALSE),IF(INDEX(Команды!$A$2:$AN$7500,MATCH(AE$3,Команды!$A$2:$A$7500,0),$E28+2)=Команды!$AJ$4,TRUE,FALSE),IF(INDEX(Команды!$A$2:$AN$7500,MATCH(AE$3,Команды!$A$2:$A$7500,0),$E28+2)=Команды!$AJ$5,TRUE,FALSE),IF(INDEX(Команды!$A$2:$AN$7500,MATCH(AE$3,Команды!$A$2:$A$7500,0),$E28+2)=Команды!$AJ$6,TRUE,FALSE),IF(INDEX(Команды!$A$2:$AN$7500,MATCH(AE$3,Команды!$A$2:$A$7500,0),$E28+2)=Команды!$AJ$7,TRUE,FALSE),IF(INDEX(Команды!$A$2:$AN$7500,MATCH(AE$3,Команды!$A$2:$A$7500,0),$E28+2)=Команды!$AJ$8,TRUE,FALSE),IF(INDEX(Команды!$A$2:$AN$7500,MATCH(AE$3,Команды!$A$2:$A$7500,0),$E28+2)=Команды!$AJ$9,TRUE,FALSE),IF(INDEX(Команды!$A$2:$AN$7500,MATCH(AE$3,Команды!$A$2:$A$7500,0),$E28+2)=Команды!$AJ$10,TRUE,FALSE),IF(INDEX(Команды!$A$2:$AN$7500,MATCH(AE$3,Команды!$A$2:$A$7500,0),$E28+2)=Команды!$AJ$11,TRUE,FALSE),IF(INDEX(Команды!$A$2:$AN$7500,MATCH(AE$3,Команды!$A$2:$A$7500,0),$E28+2)=Команды!$AJ$12,TRUE,FALSE),IF(INDEX(Команды!$A$2:$AN$7500,MATCH(AE$3,Команды!$A$2:$A$7500,0),$E28+2)=Команды!$AJ$13,TRUE,FALSE),IF(INDEX(Команды!$A$2:$AN$7500,MATCH(AE$3,Команды!$A$2:$A$7500,0),$E28+2)=Команды!$AJ$14,TRUE,FALSE),IF(INDEX(Команды!$A$2:$AN$7500,MATCH(AE$3,Команды!$A$2:$A$7500,0),$E28+2)=Команды!$AJ$15,TRUE,FALSE),IF(INDEX(Команды!$A$2:$AN$7500,MATCH(AE$3,Команды!$A$2:$A$7500,0),$E28+2)=Команды!$AJ$16,TRUE,FALSE),IF(INDEX(Команды!$A$2:$AN$7500,MATCH(AE$3,Команды!$A$2:$A$7500,0),$E28+2)=Команды!$AJ$17,TRUE,FALSE),IF(INDEX(Команды!$A$2:$AN$7500,MATCH(AE$3,Команды!$A$2:$A$7500,0),$E28+2)=Команды!$AJ$18,TRUE,FALSE),IF(INDEX(Команды!$A$2:$AN$7500,MATCH(AE$3,Команды!$A$2:$A$7500,0),$E28+2)=Команды!$AJ$19,TRUE,FALSE)),INDEX(Команды!$AJ$2:$AL$19,MATCH(INDEX(Команды!$A$2:$AN$7500,MATCH(AE$3,Команды!$A$2:$A$7500,0),$E28+2),Команды!$AJ$2:$AJ$19,0),3),0)</f>
        <v>0.6875</v>
      </c>
      <c r="AG28" s="342"/>
      <c r="AH28" s="174">
        <f>IF(OR(IF(INDEX(Команды!$A$2:$AN$7500,MATCH(AH$3,Команды!$A$2:$A$7500,0),$E28+2)=Команды!$AJ$2,TRUE,FALSE),IF(INDEX(Команды!$A$2:$AN$7500,MATCH(AH$3,Команды!$A$2:$A$7500,0),$E28+2)=Команды!$AJ$3,TRUE,FALSE),IF(INDEX(Команды!$A$2:$AN$7500,MATCH(AH$3,Команды!$A$2:$A$7500,0),$E28+2)=Команды!$AJ$4,TRUE,FALSE),IF(INDEX(Команды!$A$2:$AN$7500,MATCH(AH$3,Команды!$A$2:$A$7500,0),$E28+2)=Команды!$AJ$5,TRUE,FALSE),IF(INDEX(Команды!$A$2:$AN$7500,MATCH(AH$3,Команды!$A$2:$A$7500,0),$E28+2)=Команды!$AJ$6,TRUE,FALSE),IF(INDEX(Команды!$A$2:$AN$7500,MATCH(AH$3,Команды!$A$2:$A$7500,0),$E28+2)=Команды!$AJ$7,TRUE,FALSE),IF(INDEX(Команды!$A$2:$AN$7500,MATCH(AH$3,Команды!$A$2:$A$7500,0),$E28+2)=Команды!$AJ$8,TRUE,FALSE),IF(INDEX(Команды!$A$2:$AN$7500,MATCH(AH$3,Команды!$A$2:$A$7500,0),$E28+2)=Команды!$AJ$9,TRUE,FALSE),IF(INDEX(Команды!$A$2:$AN$7500,MATCH(AH$3,Команды!$A$2:$A$7500,0),$E28+2)=Команды!$AJ$10,TRUE,FALSE),IF(INDEX(Команды!$A$2:$AN$7500,MATCH(AH$3,Команды!$A$2:$A$7500,0),$E28+2)=Команды!$AJ$11,TRUE,FALSE),IF(INDEX(Команды!$A$2:$AN$7500,MATCH(AH$3,Команды!$A$2:$A$7500,0),$E28+2)=Команды!$AJ$12,TRUE,FALSE),IF(INDEX(Команды!$A$2:$AN$7500,MATCH(AH$3,Команды!$A$2:$A$7500,0),$E28+2)=Команды!$AJ$13,TRUE,FALSE),IF(INDEX(Команды!$A$2:$AN$7500,MATCH(AH$3,Команды!$A$2:$A$7500,0),$E28+2)=Команды!$AJ$14,TRUE,FALSE),IF(INDEX(Команды!$A$2:$AN$7500,MATCH(AH$3,Команды!$A$2:$A$7500,0),$E28+2)=Команды!$AJ$15,TRUE,FALSE),IF(INDEX(Команды!$A$2:$AN$7500,MATCH(AH$3,Команды!$A$2:$A$7500,0),$E28+2)=Команды!$AJ$16,TRUE,FALSE),,IF(INDEX(Команды!$A$2:$AN$7500,MATCH(AH$3,Команды!$A$2:$A$7500,0),$E28+2)=Команды!$AJ$17,TRUE,FALSE),,IF(INDEX(Команды!$A$2:$AN$7500,MATCH(AH$3,Команды!$A$2:$A$7500,0),$E28+2)=Команды!$AJ$18,TRUE,FALSE),,IF(INDEX(Команды!$A$2:$AN$7500,MATCH(AH$3,Команды!$A$2:$A$7500,0),$E28+2)=Команды!$AJ$19,TRUE,FALSE)),INDEX(Команды!$AJ$2:$AK$19,MATCH(INDEX(Команды!$A$2:$AN$7500,MATCH(AH$3,Команды!$A$2:$A$7500,0),$E28+2),Команды!$AJ$2:$AJ$19,0),2),0)</f>
        <v>0.33333333333333331</v>
      </c>
      <c r="AI28" s="175">
        <f>IF(OR(IF(INDEX(Команды!$A$2:$AN$7500,MATCH(AH$3,Команды!$A$2:$A$7500,0),$E28+2)=Команды!$AJ$2,TRUE,FALSE),IF(INDEX(Команды!$A$2:$AN$7500,MATCH(AH$3,Команды!$A$2:$A$7500,0),$E28+2)=Команды!$AJ$3,TRUE,FALSE),IF(INDEX(Команды!$A$2:$AN$7500,MATCH(AH$3,Команды!$A$2:$A$7500,0),$E28+2)=Команды!$AJ$4,TRUE,FALSE),IF(INDEX(Команды!$A$2:$AN$7500,MATCH(AH$3,Команды!$A$2:$A$7500,0),$E28+2)=Команды!$AJ$5,TRUE,FALSE),IF(INDEX(Команды!$A$2:$AN$7500,MATCH(AH$3,Команды!$A$2:$A$7500,0),$E28+2)=Команды!$AJ$6,TRUE,FALSE),IF(INDEX(Команды!$A$2:$AN$7500,MATCH(AH$3,Команды!$A$2:$A$7500,0),$E28+2)=Команды!$AJ$7,TRUE,FALSE),IF(INDEX(Команды!$A$2:$AN$7500,MATCH(AH$3,Команды!$A$2:$A$7500,0),$E28+2)=Команды!$AJ$8,TRUE,FALSE),IF(INDEX(Команды!$A$2:$AN$7500,MATCH(AH$3,Команды!$A$2:$A$7500,0),$E28+2)=Команды!$AJ$9,TRUE,FALSE),IF(INDEX(Команды!$A$2:$AN$7500,MATCH(AH$3,Команды!$A$2:$A$7500,0),$E28+2)=Команды!$AJ$10,TRUE,FALSE),IF(INDEX(Команды!$A$2:$AN$7500,MATCH(AH$3,Команды!$A$2:$A$7500,0),$E28+2)=Команды!$AJ$11,TRUE,FALSE),IF(INDEX(Команды!$A$2:$AN$7500,MATCH(AH$3,Команды!$A$2:$A$7500,0),$E28+2)=Команды!$AJ$12,TRUE,FALSE),IF(INDEX(Команды!$A$2:$AN$7500,MATCH(AH$3,Команды!$A$2:$A$7500,0),$E28+2)=Команды!$AJ$13,TRUE,FALSE),IF(INDEX(Команды!$A$2:$AN$7500,MATCH(AH$3,Команды!$A$2:$A$7500,0),$E28+2)=Команды!$AJ$14,TRUE,FALSE),IF(INDEX(Команды!$A$2:$AN$7500,MATCH(AH$3,Команды!$A$2:$A$7500,0),$E28+2)=Команды!$AJ$15,TRUE,FALSE),IF(INDEX(Команды!$A$2:$AN$7500,MATCH(AH$3,Команды!$A$2:$A$7500,0),$E28+2)=Команды!$AJ$16,TRUE,FALSE),IF(INDEX(Команды!$A$2:$AN$7500,MATCH(AH$3,Команды!$A$2:$A$7500,0),$E28+2)=Команды!$AJ$17,TRUE,FALSE),IF(INDEX(Команды!$A$2:$AN$7500,MATCH(AH$3,Команды!$A$2:$A$7500,0),$E28+2)=Команды!$AJ$18,TRUE,FALSE),IF(INDEX(Команды!$A$2:$AN$7500,MATCH(AH$3,Команды!$A$2:$A$7500,0),$E28+2)=Команды!$AJ$19,TRUE,FALSE)),INDEX(Команды!$AJ$2:$AL$19,MATCH(INDEX(Команды!$A$2:$AN$7500,MATCH(AH$3,Команды!$A$2:$A$7500,0),$E28+2),Команды!$AJ$2:$AJ$19,0),3),0)</f>
        <v>0.70833333333333337</v>
      </c>
      <c r="AJ28" s="342"/>
      <c r="AK28" s="174">
        <f>IF(OR(IF(INDEX(Команды!$A$2:$AN$7500,MATCH(AK$3,Команды!$A$2:$A$7500,0),$E28+2)=Команды!$AJ$2,TRUE,FALSE),IF(INDEX(Команды!$A$2:$AN$7500,MATCH(AK$3,Команды!$A$2:$A$7500,0),$E28+2)=Команды!$AJ$3,TRUE,FALSE),IF(INDEX(Команды!$A$2:$AN$7500,MATCH(AK$3,Команды!$A$2:$A$7500,0),$E28+2)=Команды!$AJ$4,TRUE,FALSE),IF(INDEX(Команды!$A$2:$AN$7500,MATCH(AK$3,Команды!$A$2:$A$7500,0),$E28+2)=Команды!$AJ$5,TRUE,FALSE),IF(INDEX(Команды!$A$2:$AN$7500,MATCH(AK$3,Команды!$A$2:$A$7500,0),$E28+2)=Команды!$AJ$6,TRUE,FALSE),IF(INDEX(Команды!$A$2:$AN$7500,MATCH(AK$3,Команды!$A$2:$A$7500,0),$E28+2)=Команды!$AJ$7,TRUE,FALSE),IF(INDEX(Команды!$A$2:$AN$7500,MATCH(AK$3,Команды!$A$2:$A$7500,0),$E28+2)=Команды!$AJ$8,TRUE,FALSE),IF(INDEX(Команды!$A$2:$AN$7500,MATCH(AK$3,Команды!$A$2:$A$7500,0),$E28+2)=Команды!$AJ$9,TRUE,FALSE),IF(INDEX(Команды!$A$2:$AN$7500,MATCH(AK$3,Команды!$A$2:$A$7500,0),$E28+2)=Команды!$AJ$10,TRUE,FALSE),IF(INDEX(Команды!$A$2:$AN$7500,MATCH(AK$3,Команды!$A$2:$A$7500,0),$E28+2)=Команды!$AJ$11,TRUE,FALSE),IF(INDEX(Команды!$A$2:$AN$7500,MATCH(AK$3,Команды!$A$2:$A$7500,0),$E28+2)=Команды!$AJ$12,TRUE,FALSE),IF(INDEX(Команды!$A$2:$AN$7500,MATCH(AK$3,Команды!$A$2:$A$7500,0),$E28+2)=Команды!$AJ$13,TRUE,FALSE),IF(INDEX(Команды!$A$2:$AN$7500,MATCH(AK$3,Команды!$A$2:$A$7500,0),$E28+2)=Команды!$AJ$14,TRUE,FALSE),IF(INDEX(Команды!$A$2:$AN$7500,MATCH(AK$3,Команды!$A$2:$A$7500,0),$E28+2)=Команды!$AJ$15,TRUE,FALSE),IF(INDEX(Команды!$A$2:$AN$7500,MATCH(AK$3,Команды!$A$2:$A$7500,0),$E28+2)=Команды!$AJ$16,TRUE,FALSE),,IF(INDEX(Команды!$A$2:$AN$7500,MATCH(AK$3,Команды!$A$2:$A$7500,0),$E28+2)=Команды!$AJ$17,TRUE,FALSE),,IF(INDEX(Команды!$A$2:$AN$7500,MATCH(AK$3,Команды!$A$2:$A$7500,0),$E28+2)=Команды!$AJ$18,TRUE,FALSE),,IF(INDEX(Команды!$A$2:$AN$7500,MATCH(AK$3,Команды!$A$2:$A$7500,0),$E28+2)=Команды!$AJ$19,TRUE,FALSE)),INDEX(Команды!$AJ$2:$AK$19,MATCH(INDEX(Команды!$A$2:$AN$7500,MATCH(AK$3,Команды!$A$2:$A$7500,0),$E28+2),Команды!$AJ$2:$AJ$19,0),2),0)</f>
        <v>0.625</v>
      </c>
      <c r="AL28" s="175">
        <f>IF(OR(IF(INDEX(Команды!$A$2:$AN$7500,MATCH(AK$3,Команды!$A$2:$A$7500,0),$E28+2)=Команды!$AJ$2,TRUE,FALSE),IF(INDEX(Команды!$A$2:$AN$7500,MATCH(AK$3,Команды!$A$2:$A$7500,0),$E28+2)=Команды!$AJ$3,TRUE,FALSE),IF(INDEX(Команды!$A$2:$AN$7500,MATCH(AK$3,Команды!$A$2:$A$7500,0),$E28+2)=Команды!$AJ$4,TRUE,FALSE),IF(INDEX(Команды!$A$2:$AN$7500,MATCH(AK$3,Команды!$A$2:$A$7500,0),$E28+2)=Команды!$AJ$5,TRUE,FALSE),IF(INDEX(Команды!$A$2:$AN$7500,MATCH(AK$3,Команды!$A$2:$A$7500,0),$E28+2)=Команды!$AJ$6,TRUE,FALSE),IF(INDEX(Команды!$A$2:$AN$7500,MATCH(AK$3,Команды!$A$2:$A$7500,0),$E28+2)=Команды!$AJ$7,TRUE,FALSE),IF(INDEX(Команды!$A$2:$AN$7500,MATCH(AK$3,Команды!$A$2:$A$7500,0),$E28+2)=Команды!$AJ$8,TRUE,FALSE),IF(INDEX(Команды!$A$2:$AN$7500,MATCH(AK$3,Команды!$A$2:$A$7500,0),$E28+2)=Команды!$AJ$9,TRUE,FALSE),IF(INDEX(Команды!$A$2:$AN$7500,MATCH(AK$3,Команды!$A$2:$A$7500,0),$E28+2)=Команды!$AJ$10,TRUE,FALSE),IF(INDEX(Команды!$A$2:$AN$7500,MATCH(AK$3,Команды!$A$2:$A$7500,0),$E28+2)=Команды!$AJ$11,TRUE,FALSE),IF(INDEX(Команды!$A$2:$AN$7500,MATCH(AK$3,Команды!$A$2:$A$7500,0),$E28+2)=Команды!$AJ$12,TRUE,FALSE),IF(INDEX(Команды!$A$2:$AN$7500,MATCH(AK$3,Команды!$A$2:$A$7500,0),$E28+2)=Команды!$AJ$13,TRUE,FALSE),IF(INDEX(Команды!$A$2:$AN$7500,MATCH(AK$3,Команды!$A$2:$A$7500,0),$E28+2)=Команды!$AJ$14,TRUE,FALSE),IF(INDEX(Команды!$A$2:$AN$7500,MATCH(AK$3,Команды!$A$2:$A$7500,0),$E28+2)=Команды!$AJ$15,TRUE,FALSE),IF(INDEX(Команды!$A$2:$AN$7500,MATCH(AK$3,Команды!$A$2:$A$7500,0),$E28+2)=Команды!$AJ$16,TRUE,FALSE),IF(INDEX(Команды!$A$2:$AN$7500,MATCH(AK$3,Команды!$A$2:$A$7500,0),$E28+2)=Команды!$AJ$17,TRUE,FALSE),IF(INDEX(Команды!$A$2:$AN$7500,MATCH(AK$3,Команды!$A$2:$A$7500,0),$E28+2)=Команды!$AJ$18,TRUE,FALSE),IF(INDEX(Команды!$A$2:$AN$7500,MATCH(AK$3,Команды!$A$2:$A$7500,0),$E28+2)=Команды!$AJ$19,TRUE,FALSE)),INDEX(Команды!$AJ$2:$AL$19,MATCH(INDEX(Команды!$A$2:$AN$7500,MATCH(AK$3,Команды!$A$2:$A$7500,0),$E28+2),Команды!$AJ$2:$AJ$19,0),3),0)</f>
        <v>1</v>
      </c>
      <c r="AM28" s="342"/>
      <c r="AN28" s="174">
        <f>IF(OR(IF(INDEX(Команды!$A$2:$AN$7500,MATCH(AN$3,Команды!$A$2:$A$7500,0),$E28+2)=Команды!$AJ$2,TRUE,FALSE),IF(INDEX(Команды!$A$2:$AN$7500,MATCH(AN$3,Команды!$A$2:$A$7500,0),$E28+2)=Команды!$AJ$3,TRUE,FALSE),IF(INDEX(Команды!$A$2:$AN$7500,MATCH(AN$3,Команды!$A$2:$A$7500,0),$E28+2)=Команды!$AJ$4,TRUE,FALSE),IF(INDEX(Команды!$A$2:$AN$7500,MATCH(AN$3,Команды!$A$2:$A$7500,0),$E28+2)=Команды!$AJ$5,TRUE,FALSE),IF(INDEX(Команды!$A$2:$AN$7500,MATCH(AN$3,Команды!$A$2:$A$7500,0),$E28+2)=Команды!$AJ$6,TRUE,FALSE),IF(INDEX(Команды!$A$2:$AN$7500,MATCH(AN$3,Команды!$A$2:$A$7500,0),$E28+2)=Команды!$AJ$7,TRUE,FALSE),IF(INDEX(Команды!$A$2:$AN$7500,MATCH(AN$3,Команды!$A$2:$A$7500,0),$E28+2)=Команды!$AJ$8,TRUE,FALSE),IF(INDEX(Команды!$A$2:$AN$7500,MATCH(AN$3,Команды!$A$2:$A$7500,0),$E28+2)=Команды!$AJ$9,TRUE,FALSE),IF(INDEX(Команды!$A$2:$AN$7500,MATCH(AN$3,Команды!$A$2:$A$7500,0),$E28+2)=Команды!$AJ$10,TRUE,FALSE),IF(INDEX(Команды!$A$2:$AN$7500,MATCH(AN$3,Команды!$A$2:$A$7500,0),$E28+2)=Команды!$AJ$11,TRUE,FALSE),IF(INDEX(Команды!$A$2:$AN$7500,MATCH(AN$3,Команды!$A$2:$A$7500,0),$E28+2)=Команды!$AJ$12,TRUE,FALSE),IF(INDEX(Команды!$A$2:$AN$7500,MATCH(AN$3,Команды!$A$2:$A$7500,0),$E28+2)=Команды!$AJ$13,TRUE,FALSE),IF(INDEX(Команды!$A$2:$AN$7500,MATCH(AN$3,Команды!$A$2:$A$7500,0),$E28+2)=Команды!$AJ$14,TRUE,FALSE),IF(INDEX(Команды!$A$2:$AN$7500,MATCH(AN$3,Команды!$A$2:$A$7500,0),$E28+2)=Команды!$AJ$15,TRUE,FALSE),IF(INDEX(Команды!$A$2:$AN$7500,MATCH(AN$3,Команды!$A$2:$A$7500,0),$E28+2)=Команды!$AJ$16,TRUE,FALSE),,IF(INDEX(Команды!$A$2:$AN$7500,MATCH(AN$3,Команды!$A$2:$A$7500,0),$E28+2)=Команды!$AJ$17,TRUE,FALSE),,IF(INDEX(Команды!$A$2:$AN$7500,MATCH(AN$3,Команды!$A$2:$A$7500,0),$E28+2)=Команды!$AJ$18,TRUE,FALSE),,IF(INDEX(Команды!$A$2:$AN$7500,MATCH(AN$3,Команды!$A$2:$A$7500,0),$E28+2)=Команды!$AJ$19,TRUE,FALSE)),INDEX(Команды!$AJ$2:$AK$19,MATCH(INDEX(Команды!$A$2:$AN$7500,MATCH(AN$3,Команды!$A$2:$A$7500,0),$E28+2),Команды!$AJ$2:$AJ$19,0),2),0)</f>
        <v>0.625</v>
      </c>
      <c r="AO28" s="175">
        <f>IF(OR(IF(INDEX(Команды!$A$2:$AN$7500,MATCH(AN$3,Команды!$A$2:$A$7500,0),$E28+2)=Команды!$AJ$2,TRUE,FALSE),IF(INDEX(Команды!$A$2:$AN$7500,MATCH(AN$3,Команды!$A$2:$A$7500,0),$E28+2)=Команды!$AJ$3,TRUE,FALSE),IF(INDEX(Команды!$A$2:$AN$7500,MATCH(AN$3,Команды!$A$2:$A$7500,0),$E28+2)=Команды!$AJ$4,TRUE,FALSE),IF(INDEX(Команды!$A$2:$AN$7500,MATCH(AN$3,Команды!$A$2:$A$7500,0),$E28+2)=Команды!$AJ$5,TRUE,FALSE),IF(INDEX(Команды!$A$2:$AN$7500,MATCH(AN$3,Команды!$A$2:$A$7500,0),$E28+2)=Команды!$AJ$6,TRUE,FALSE),IF(INDEX(Команды!$A$2:$AN$7500,MATCH(AN$3,Команды!$A$2:$A$7500,0),$E28+2)=Команды!$AJ$7,TRUE,FALSE),IF(INDEX(Команды!$A$2:$AN$7500,MATCH(AN$3,Команды!$A$2:$A$7500,0),$E28+2)=Команды!$AJ$8,TRUE,FALSE),IF(INDEX(Команды!$A$2:$AN$7500,MATCH(AN$3,Команды!$A$2:$A$7500,0),$E28+2)=Команды!$AJ$9,TRUE,FALSE),IF(INDEX(Команды!$A$2:$AN$7500,MATCH(AN$3,Команды!$A$2:$A$7500,0),$E28+2)=Команды!$AJ$10,TRUE,FALSE),IF(INDEX(Команды!$A$2:$AN$7500,MATCH(AN$3,Команды!$A$2:$A$7500,0),$E28+2)=Команды!$AJ$11,TRUE,FALSE),IF(INDEX(Команды!$A$2:$AN$7500,MATCH(AN$3,Команды!$A$2:$A$7500,0),$E28+2)=Команды!$AJ$12,TRUE,FALSE),IF(INDEX(Команды!$A$2:$AN$7500,MATCH(AN$3,Команды!$A$2:$A$7500,0),$E28+2)=Команды!$AJ$13,TRUE,FALSE),IF(INDEX(Команды!$A$2:$AN$7500,MATCH(AN$3,Команды!$A$2:$A$7500,0),$E28+2)=Команды!$AJ$14,TRUE,FALSE),IF(INDEX(Команды!$A$2:$AN$7500,MATCH(AN$3,Команды!$A$2:$A$7500,0),$E28+2)=Команды!$AJ$15,TRUE,FALSE),IF(INDEX(Команды!$A$2:$AN$7500,MATCH(AN$3,Команды!$A$2:$A$7500,0),$E28+2)=Команды!$AJ$16,TRUE,FALSE),IF(INDEX(Команды!$A$2:$AN$7500,MATCH(AN$3,Команды!$A$2:$A$7500,0),$E28+2)=Команды!$AJ$17,TRUE,FALSE),IF(INDEX(Команды!$A$2:$AN$7500,MATCH(AN$3,Команды!$A$2:$A$7500,0),$E28+2)=Команды!$AJ$18,TRUE,FALSE),IF(INDEX(Команды!$A$2:$AN$7500,MATCH(AN$3,Команды!$A$2:$A$7500,0),$E28+2)=Команды!$AJ$19,TRUE,FALSE)),INDEX(Команды!$AJ$2:$AL$19,MATCH(INDEX(Команды!$A$2:$AN$7500,MATCH(AN$3,Команды!$A$2:$A$7500,0),$E28+2),Команды!$AJ$2:$AJ$19,0),3),0)</f>
        <v>1</v>
      </c>
      <c r="AP28" s="342"/>
      <c r="AQ28" s="174" t="str">
        <f>IF(OR(IF(INDEX(Команды!$A$2:$AN$7500,MATCH(AQ$3,Команды!$A$2:$A$7500,0),$E28+2)=Команды!$AJ$2,TRUE,FALSE),IF(INDEX(Команды!$A$2:$AN$7500,MATCH(AQ$3,Команды!$A$2:$A$7500,0),$E28+2)=Команды!$AJ$3,TRUE,FALSE),IF(INDEX(Команды!$A$2:$AN$7500,MATCH(AQ$3,Команды!$A$2:$A$7500,0),$E28+2)=Команды!$AJ$4,TRUE,FALSE),IF(INDEX(Команды!$A$2:$AN$7500,MATCH(AQ$3,Команды!$A$2:$A$7500,0),$E28+2)=Команды!$AJ$5,TRUE,FALSE),IF(INDEX(Команды!$A$2:$AN$7500,MATCH(AQ$3,Команды!$A$2:$A$7500,0),$E28+2)=Команды!$AJ$6,TRUE,FALSE),IF(INDEX(Команды!$A$2:$AN$7500,MATCH(AQ$3,Команды!$A$2:$A$7500,0),$E28+2)=Команды!$AJ$7,TRUE,FALSE),IF(INDEX(Команды!$A$2:$AN$7500,MATCH(AQ$3,Команды!$A$2:$A$7500,0),$E28+2)=Команды!$AJ$8,TRUE,FALSE),IF(INDEX(Команды!$A$2:$AN$7500,MATCH(AQ$3,Команды!$A$2:$A$7500,0),$E28+2)=Команды!$AJ$9,TRUE,FALSE),IF(INDEX(Команды!$A$2:$AN$7500,MATCH(AQ$3,Команды!$A$2:$A$7500,0),$E28+2)=Команды!$AJ$10,TRUE,FALSE),IF(INDEX(Команды!$A$2:$AN$7500,MATCH(AQ$3,Команды!$A$2:$A$7500,0),$E28+2)=Команды!$AJ$11,TRUE,FALSE),IF(INDEX(Команды!$A$2:$AN$7500,MATCH(AQ$3,Команды!$A$2:$A$7500,0),$E28+2)=Команды!$AJ$12,TRUE,FALSE),IF(INDEX(Команды!$A$2:$AN$7500,MATCH(AQ$3,Команды!$A$2:$A$7500,0),$E28+2)=Команды!$AJ$13,TRUE,FALSE),IF(INDEX(Команды!$A$2:$AN$7500,MATCH(AQ$3,Команды!$A$2:$A$7500,0),$E28+2)=Команды!$AJ$14,TRUE,FALSE),IF(INDEX(Команды!$A$2:$AN$7500,MATCH(AQ$3,Команды!$A$2:$A$7500,0),$E28+2)=Команды!$AJ$15,TRUE,FALSE),IF(INDEX(Команды!$A$2:$AN$7500,MATCH(AQ$3,Команды!$A$2:$A$7500,0),$E28+2)=Команды!$AJ$16,TRUE,FALSE),,IF(INDEX(Команды!$A$2:$AN$7500,MATCH(AQ$3,Команды!$A$2:$A$7500,0),$E28+2)=Команды!$AJ$17,TRUE,FALSE),,IF(INDEX(Команды!$A$2:$AN$7500,MATCH(AQ$3,Команды!$A$2:$A$7500,0),$E28+2)=Команды!$AJ$18,TRUE,FALSE),,IF(INDEX(Команды!$A$2:$AN$7500,MATCH(AQ$3,Команды!$A$2:$A$7500,0),$E28+2)=Команды!$AJ$19,TRUE,FALSE)),INDEX(Команды!$AJ$2:$AK$19,MATCH(INDEX(Команды!$A$2:$AN$7500,MATCH(AQ$3,Команды!$A$2:$A$7500,0),$E28+2),Команды!$AJ$2:$AJ$19,0),2),0)</f>
        <v>В</v>
      </c>
      <c r="AR28" s="175" t="str">
        <f>IF(OR(IF(INDEX(Команды!$A$2:$AN$7500,MATCH(AQ$3,Команды!$A$2:$A$7500,0),$E28+2)=Команды!$AJ$2,TRUE,FALSE),IF(INDEX(Команды!$A$2:$AN$7500,MATCH(AQ$3,Команды!$A$2:$A$7500,0),$E28+2)=Команды!$AJ$3,TRUE,FALSE),IF(INDEX(Команды!$A$2:$AN$7500,MATCH(AQ$3,Команды!$A$2:$A$7500,0),$E28+2)=Команды!$AJ$4,TRUE,FALSE),IF(INDEX(Команды!$A$2:$AN$7500,MATCH(AQ$3,Команды!$A$2:$A$7500,0),$E28+2)=Команды!$AJ$5,TRUE,FALSE),IF(INDEX(Команды!$A$2:$AN$7500,MATCH(AQ$3,Команды!$A$2:$A$7500,0),$E28+2)=Команды!$AJ$6,TRUE,FALSE),IF(INDEX(Команды!$A$2:$AN$7500,MATCH(AQ$3,Команды!$A$2:$A$7500,0),$E28+2)=Команды!$AJ$7,TRUE,FALSE),IF(INDEX(Команды!$A$2:$AN$7500,MATCH(AQ$3,Команды!$A$2:$A$7500,0),$E28+2)=Команды!$AJ$8,TRUE,FALSE),IF(INDEX(Команды!$A$2:$AN$7500,MATCH(AQ$3,Команды!$A$2:$A$7500,0),$E28+2)=Команды!$AJ$9,TRUE,FALSE),IF(INDEX(Команды!$A$2:$AN$7500,MATCH(AQ$3,Команды!$A$2:$A$7500,0),$E28+2)=Команды!$AJ$10,TRUE,FALSE),IF(INDEX(Команды!$A$2:$AN$7500,MATCH(AQ$3,Команды!$A$2:$A$7500,0),$E28+2)=Команды!$AJ$11,TRUE,FALSE),IF(INDEX(Команды!$A$2:$AN$7500,MATCH(AQ$3,Команды!$A$2:$A$7500,0),$E28+2)=Команды!$AJ$12,TRUE,FALSE),IF(INDEX(Команды!$A$2:$AN$7500,MATCH(AQ$3,Команды!$A$2:$A$7500,0),$E28+2)=Команды!$AJ$13,TRUE,FALSE),IF(INDEX(Команды!$A$2:$AN$7500,MATCH(AQ$3,Команды!$A$2:$A$7500,0),$E28+2)=Команды!$AJ$14,TRUE,FALSE),IF(INDEX(Команды!$A$2:$AN$7500,MATCH(AQ$3,Команды!$A$2:$A$7500,0),$E28+2)=Команды!$AJ$15,TRUE,FALSE),IF(INDEX(Команды!$A$2:$AN$7500,MATCH(AQ$3,Команды!$A$2:$A$7500,0),$E28+2)=Команды!$AJ$16,TRUE,FALSE),IF(INDEX(Команды!$A$2:$AN$7500,MATCH(AQ$3,Команды!$A$2:$A$7500,0),$E28+2)=Команды!$AJ$17,TRUE,FALSE),IF(INDEX(Команды!$A$2:$AN$7500,MATCH(AQ$3,Команды!$A$2:$A$7500,0),$E28+2)=Команды!$AJ$18,TRUE,FALSE),IF(INDEX(Команды!$A$2:$AN$7500,MATCH(AQ$3,Команды!$A$2:$A$7500,0),$E28+2)=Команды!$AJ$19,TRUE,FALSE)),INDEX(Команды!$AJ$2:$AL$19,MATCH(INDEX(Команды!$A$2:$AN$7500,MATCH(AQ$3,Команды!$A$2:$A$7500,0),$E28+2),Команды!$AJ$2:$AJ$19,0),3),0)</f>
        <v>В</v>
      </c>
      <c r="AS28" s="342"/>
      <c r="AT28" s="174" t="str">
        <f>IF(OR(IF(INDEX(Команды!$A$2:$AN$7500,MATCH(AT$3,Команды!$A$2:$A$7500,0),$E28+2)=Команды!$AJ$2,TRUE,FALSE),IF(INDEX(Команды!$A$2:$AN$7500,MATCH(AT$3,Команды!$A$2:$A$7500,0),$E28+2)=Команды!$AJ$3,TRUE,FALSE),IF(INDEX(Команды!$A$2:$AN$7500,MATCH(AT$3,Команды!$A$2:$A$7500,0),$E28+2)=Команды!$AJ$4,TRUE,FALSE),IF(INDEX(Команды!$A$2:$AN$7500,MATCH(AT$3,Команды!$A$2:$A$7500,0),$E28+2)=Команды!$AJ$5,TRUE,FALSE),IF(INDEX(Команды!$A$2:$AN$7500,MATCH(AT$3,Команды!$A$2:$A$7500,0),$E28+2)=Команды!$AJ$6,TRUE,FALSE),IF(INDEX(Команды!$A$2:$AN$7500,MATCH(AT$3,Команды!$A$2:$A$7500,0),$E28+2)=Команды!$AJ$7,TRUE,FALSE),IF(INDEX(Команды!$A$2:$AN$7500,MATCH(AT$3,Команды!$A$2:$A$7500,0),$E28+2)=Команды!$AJ$8,TRUE,FALSE),IF(INDEX(Команды!$A$2:$AN$7500,MATCH(AT$3,Команды!$A$2:$A$7500,0),$E28+2)=Команды!$AJ$9,TRUE,FALSE),IF(INDEX(Команды!$A$2:$AN$7500,MATCH(AT$3,Команды!$A$2:$A$7500,0),$E28+2)=Команды!$AJ$10,TRUE,FALSE),IF(INDEX(Команды!$A$2:$AN$7500,MATCH(AT$3,Команды!$A$2:$A$7500,0),$E28+2)=Команды!$AJ$11,TRUE,FALSE),IF(INDEX(Команды!$A$2:$AN$7500,MATCH(AT$3,Команды!$A$2:$A$7500,0),$E28+2)=Команды!$AJ$12,TRUE,FALSE),IF(INDEX(Команды!$A$2:$AN$7500,MATCH(AT$3,Команды!$A$2:$A$7500,0),$E28+2)=Команды!$AJ$13,TRUE,FALSE),IF(INDEX(Команды!$A$2:$AN$7500,MATCH(AT$3,Команды!$A$2:$A$7500,0),$E28+2)=Команды!$AJ$14,TRUE,FALSE),IF(INDEX(Команды!$A$2:$AN$7500,MATCH(AT$3,Команды!$A$2:$A$7500,0),$E28+2)=Команды!$AJ$15,TRUE,FALSE),IF(INDEX(Команды!$A$2:$AN$7500,MATCH(AT$3,Команды!$A$2:$A$7500,0),$E28+2)=Команды!$AJ$16,TRUE,FALSE),,IF(INDEX(Команды!$A$2:$AN$7500,MATCH(AT$3,Команды!$A$2:$A$7500,0),$E28+2)=Команды!$AJ$17,TRUE,FALSE),,IF(INDEX(Команды!$A$2:$AN$7500,MATCH(AT$3,Команды!$A$2:$A$7500,0),$E28+2)=Команды!$AJ$18,TRUE,FALSE),,IF(INDEX(Команды!$A$2:$AN$7500,MATCH(AT$3,Команды!$A$2:$A$7500,0),$E28+2)=Команды!$AJ$19,TRUE,FALSE)),INDEX(Команды!$AJ$2:$AK$19,MATCH(INDEX(Команды!$A$2:$AN$7500,MATCH(AT$3,Команды!$A$2:$A$7500,0),$E28+2),Команды!$AJ$2:$AJ$19,0),2),0)</f>
        <v>В</v>
      </c>
      <c r="AU28" s="175" t="str">
        <f>IF(OR(IF(INDEX(Команды!$A$2:$AN$7500,MATCH(AT$3,Команды!$A$2:$A$7500,0),$E28+2)=Команды!$AJ$2,TRUE,FALSE),IF(INDEX(Команды!$A$2:$AN$7500,MATCH(AT$3,Команды!$A$2:$A$7500,0),$E28+2)=Команды!$AJ$3,TRUE,FALSE),IF(INDEX(Команды!$A$2:$AN$7500,MATCH(AT$3,Команды!$A$2:$A$7500,0),$E28+2)=Команды!$AJ$4,TRUE,FALSE),IF(INDEX(Команды!$A$2:$AN$7500,MATCH(AT$3,Команды!$A$2:$A$7500,0),$E28+2)=Команды!$AJ$5,TRUE,FALSE),IF(INDEX(Команды!$A$2:$AN$7500,MATCH(AT$3,Команды!$A$2:$A$7500,0),$E28+2)=Команды!$AJ$6,TRUE,FALSE),IF(INDEX(Команды!$A$2:$AN$7500,MATCH(AT$3,Команды!$A$2:$A$7500,0),$E28+2)=Команды!$AJ$7,TRUE,FALSE),IF(INDEX(Команды!$A$2:$AN$7500,MATCH(AT$3,Команды!$A$2:$A$7500,0),$E28+2)=Команды!$AJ$8,TRUE,FALSE),IF(INDEX(Команды!$A$2:$AN$7500,MATCH(AT$3,Команды!$A$2:$A$7500,0),$E28+2)=Команды!$AJ$9,TRUE,FALSE),IF(INDEX(Команды!$A$2:$AN$7500,MATCH(AT$3,Команды!$A$2:$A$7500,0),$E28+2)=Команды!$AJ$10,TRUE,FALSE),IF(INDEX(Команды!$A$2:$AN$7500,MATCH(AT$3,Команды!$A$2:$A$7500,0),$E28+2)=Команды!$AJ$11,TRUE,FALSE),IF(INDEX(Команды!$A$2:$AN$7500,MATCH(AT$3,Команды!$A$2:$A$7500,0),$E28+2)=Команды!$AJ$12,TRUE,FALSE),IF(INDEX(Команды!$A$2:$AN$7500,MATCH(AT$3,Команды!$A$2:$A$7500,0),$E28+2)=Команды!$AJ$13,TRUE,FALSE),IF(INDEX(Команды!$A$2:$AN$7500,MATCH(AT$3,Команды!$A$2:$A$7500,0),$E28+2)=Команды!$AJ$14,TRUE,FALSE),IF(INDEX(Команды!$A$2:$AN$7500,MATCH(AT$3,Команды!$A$2:$A$7500,0),$E28+2)=Команды!$AJ$15,TRUE,FALSE),IF(INDEX(Команды!$A$2:$AN$7500,MATCH(AT$3,Команды!$A$2:$A$7500,0),$E28+2)=Команды!$AJ$16,TRUE,FALSE),IF(INDEX(Команды!$A$2:$AN$7500,MATCH(AT$3,Команды!$A$2:$A$7500,0),$E28+2)=Команды!$AJ$17,TRUE,FALSE),IF(INDEX(Команды!$A$2:$AN$7500,MATCH(AT$3,Команды!$A$2:$A$7500,0),$E28+2)=Команды!$AJ$18,TRUE,FALSE),IF(INDEX(Команды!$A$2:$AN$7500,MATCH(AT$3,Команды!$A$2:$A$7500,0),$E28+2)=Команды!$AJ$19,TRUE,FALSE)),INDEX(Команды!$AJ$2:$AL$19,MATCH(INDEX(Команды!$A$2:$AN$7500,MATCH(AT$3,Команды!$A$2:$A$7500,0),$E28+2),Команды!$AJ$2:$AJ$19,0),3),0)</f>
        <v>В</v>
      </c>
      <c r="AV28" s="342"/>
      <c r="AW28" s="174">
        <f>IF(OR(IF(INDEX(Команды!$A$2:$AN$7500,MATCH(AW$3,Команды!$A$2:$A$7500,0),$E28+2)=Команды!$AJ$2,TRUE,FALSE),IF(INDEX(Команды!$A$2:$AN$7500,MATCH(AW$3,Команды!$A$2:$A$7500,0),$E28+2)=Команды!$AJ$3,TRUE,FALSE),IF(INDEX(Команды!$A$2:$AN$7500,MATCH(AW$3,Команды!$A$2:$A$7500,0),$E28+2)=Команды!$AJ$4,TRUE,FALSE),IF(INDEX(Команды!$A$2:$AN$7500,MATCH(AW$3,Команды!$A$2:$A$7500,0),$E28+2)=Команды!$AJ$5,TRUE,FALSE),IF(INDEX(Команды!$A$2:$AN$7500,MATCH(AW$3,Команды!$A$2:$A$7500,0),$E28+2)=Команды!$AJ$6,TRUE,FALSE),IF(INDEX(Команды!$A$2:$AN$7500,MATCH(AW$3,Команды!$A$2:$A$7500,0),$E28+2)=Команды!$AJ$7,TRUE,FALSE),IF(INDEX(Команды!$A$2:$AN$7500,MATCH(AW$3,Команды!$A$2:$A$7500,0),$E28+2)=Команды!$AJ$8,TRUE,FALSE),IF(INDEX(Команды!$A$2:$AN$7500,MATCH(AW$3,Команды!$A$2:$A$7500,0),$E28+2)=Команды!$AJ$9,TRUE,FALSE),IF(INDEX(Команды!$A$2:$AN$7500,MATCH(AW$3,Команды!$A$2:$A$7500,0),$E28+2)=Команды!$AJ$10,TRUE,FALSE),IF(INDEX(Команды!$A$2:$AN$7500,MATCH(AW$3,Команды!$A$2:$A$7500,0),$E28+2)=Команды!$AJ$11,TRUE,FALSE),IF(INDEX(Команды!$A$2:$AN$7500,MATCH(AW$3,Команды!$A$2:$A$7500,0),$E28+2)=Команды!$AJ$12,TRUE,FALSE),IF(INDEX(Команды!$A$2:$AN$7500,MATCH(AW$3,Команды!$A$2:$A$7500,0),$E28+2)=Команды!$AJ$13,TRUE,FALSE),IF(INDEX(Команды!$A$2:$AN$7500,MATCH(AW$3,Команды!$A$2:$A$7500,0),$E28+2)=Команды!$AJ$14,TRUE,FALSE),IF(INDEX(Команды!$A$2:$AN$7500,MATCH(AW$3,Команды!$A$2:$A$7500,0),$E28+2)=Команды!$AJ$15,TRUE,FALSE),IF(INDEX(Команды!$A$2:$AN$7500,MATCH(AW$3,Команды!$A$2:$A$7500,0),$E28+2)=Команды!$AJ$16,TRUE,FALSE),,IF(INDEX(Команды!$A$2:$AN$7500,MATCH(AW$3,Команды!$A$2:$A$7500,0),$E28+2)=Команды!$AJ$17,TRUE,FALSE),,IF(INDEX(Команды!$A$2:$AN$7500,MATCH(AW$3,Команды!$A$2:$A$7500,0),$E28+2)=Команды!$AJ$18,TRUE,FALSE),,IF(INDEX(Команды!$A$2:$AN$7500,MATCH(AW$3,Команды!$A$2:$A$7500,0),$E28+2)=Команды!$AJ$19,TRUE,FALSE)),INDEX(Команды!$AJ$2:$AK$19,MATCH(INDEX(Команды!$A$2:$AN$7500,MATCH(AW$3,Команды!$A$2:$A$7500,0),$E28+2),Команды!$AJ$2:$AJ$19,0),2),0)</f>
        <v>0.375</v>
      </c>
      <c r="AX28" s="175">
        <f>IF(OR(IF(INDEX(Команды!$A$2:$AN$7500,MATCH(AW$3,Команды!$A$2:$A$7500,0),$E28+2)=Команды!$AJ$2,TRUE,FALSE),IF(INDEX(Команды!$A$2:$AN$7500,MATCH(AW$3,Команды!$A$2:$A$7500,0),$E28+2)=Команды!$AJ$3,TRUE,FALSE),IF(INDEX(Команды!$A$2:$AN$7500,MATCH(AW$3,Команды!$A$2:$A$7500,0),$E28+2)=Команды!$AJ$4,TRUE,FALSE),IF(INDEX(Команды!$A$2:$AN$7500,MATCH(AW$3,Команды!$A$2:$A$7500,0),$E28+2)=Команды!$AJ$5,TRUE,FALSE),IF(INDEX(Команды!$A$2:$AN$7500,MATCH(AW$3,Команды!$A$2:$A$7500,0),$E28+2)=Команды!$AJ$6,TRUE,FALSE),IF(INDEX(Команды!$A$2:$AN$7500,MATCH(AW$3,Команды!$A$2:$A$7500,0),$E28+2)=Команды!$AJ$7,TRUE,FALSE),IF(INDEX(Команды!$A$2:$AN$7500,MATCH(AW$3,Команды!$A$2:$A$7500,0),$E28+2)=Команды!$AJ$8,TRUE,FALSE),IF(INDEX(Команды!$A$2:$AN$7500,MATCH(AW$3,Команды!$A$2:$A$7500,0),$E28+2)=Команды!$AJ$9,TRUE,FALSE),IF(INDEX(Команды!$A$2:$AN$7500,MATCH(AW$3,Команды!$A$2:$A$7500,0),$E28+2)=Команды!$AJ$10,TRUE,FALSE),IF(INDEX(Команды!$A$2:$AN$7500,MATCH(AW$3,Команды!$A$2:$A$7500,0),$E28+2)=Команды!$AJ$11,TRUE,FALSE),IF(INDEX(Команды!$A$2:$AN$7500,MATCH(AW$3,Команды!$A$2:$A$7500,0),$E28+2)=Команды!$AJ$12,TRUE,FALSE),IF(INDEX(Команды!$A$2:$AN$7500,MATCH(AW$3,Команды!$A$2:$A$7500,0),$E28+2)=Команды!$AJ$13,TRUE,FALSE),IF(INDEX(Команды!$A$2:$AN$7500,MATCH(AW$3,Команды!$A$2:$A$7500,0),$E28+2)=Команды!$AJ$14,TRUE,FALSE),IF(INDEX(Команды!$A$2:$AN$7500,MATCH(AW$3,Команды!$A$2:$A$7500,0),$E28+2)=Команды!$AJ$15,TRUE,FALSE),IF(INDEX(Команды!$A$2:$AN$7500,MATCH(AW$3,Команды!$A$2:$A$7500,0),$E28+2)=Команды!$AJ$16,TRUE,FALSE),IF(INDEX(Команды!$A$2:$AN$7500,MATCH(AW$3,Команды!$A$2:$A$7500,0),$E28+2)=Команды!$AJ$17,TRUE,FALSE),IF(INDEX(Команды!$A$2:$AN$7500,MATCH(AW$3,Команды!$A$2:$A$7500,0),$E28+2)=Команды!$AJ$18,TRUE,FALSE),IF(INDEX(Команды!$A$2:$AN$7500,MATCH(AW$3,Команды!$A$2:$A$7500,0),$E28+2)=Команды!$AJ$19,TRUE,FALSE)),INDEX(Команды!$AJ$2:$AL$19,MATCH(INDEX(Команды!$A$2:$AN$7500,MATCH(AW$3,Команды!$A$2:$A$7500,0),$E28+2),Команды!$AJ$2:$AJ$19,0),3),0)</f>
        <v>0.75</v>
      </c>
      <c r="AY28" s="342"/>
      <c r="AZ28" s="174">
        <f>IF(OR(IF(INDEX(Команды!$A$2:$AN$7500,MATCH(AZ$3,Команды!$A$2:$A$7500,0),$E28+2)=Команды!$AJ$2,TRUE,FALSE),IF(INDEX(Команды!$A$2:$AN$7500,MATCH(AZ$3,Команды!$A$2:$A$7500,0),$E28+2)=Команды!$AJ$3,TRUE,FALSE),IF(INDEX(Команды!$A$2:$AN$7500,MATCH(AZ$3,Команды!$A$2:$A$7500,0),$E28+2)=Команды!$AJ$4,TRUE,FALSE),IF(INDEX(Команды!$A$2:$AN$7500,MATCH(AZ$3,Команды!$A$2:$A$7500,0),$E28+2)=Команды!$AJ$5,TRUE,FALSE),IF(INDEX(Команды!$A$2:$AN$7500,MATCH(AZ$3,Команды!$A$2:$A$7500,0),$E28+2)=Команды!$AJ$6,TRUE,FALSE),IF(INDEX(Команды!$A$2:$AN$7500,MATCH(AZ$3,Команды!$A$2:$A$7500,0),$E28+2)=Команды!$AJ$7,TRUE,FALSE),IF(INDEX(Команды!$A$2:$AN$7500,MATCH(AZ$3,Команды!$A$2:$A$7500,0),$E28+2)=Команды!$AJ$8,TRUE,FALSE),IF(INDEX(Команды!$A$2:$AN$7500,MATCH(AZ$3,Команды!$A$2:$A$7500,0),$E28+2)=Команды!$AJ$9,TRUE,FALSE),IF(INDEX(Команды!$A$2:$AN$7500,MATCH(AZ$3,Команды!$A$2:$A$7500,0),$E28+2)=Команды!$AJ$10,TRUE,FALSE),IF(INDEX(Команды!$A$2:$AN$7500,MATCH(AZ$3,Команды!$A$2:$A$7500,0),$E28+2)=Команды!$AJ$11,TRUE,FALSE),IF(INDEX(Команды!$A$2:$AN$7500,MATCH(AZ$3,Команды!$A$2:$A$7500,0),$E28+2)=Команды!$AJ$12,TRUE,FALSE),IF(INDEX(Команды!$A$2:$AN$7500,MATCH(AZ$3,Команды!$A$2:$A$7500,0),$E28+2)=Команды!$AJ$13,TRUE,FALSE),IF(INDEX(Команды!$A$2:$AN$7500,MATCH(AZ$3,Команды!$A$2:$A$7500,0),$E28+2)=Команды!$AJ$14,TRUE,FALSE),IF(INDEX(Команды!$A$2:$AN$7500,MATCH(AZ$3,Команды!$A$2:$A$7500,0),$E28+2)=Команды!$AJ$15,TRUE,FALSE),IF(INDEX(Команды!$A$2:$AN$7500,MATCH(AZ$3,Команды!$A$2:$A$7500,0),$E28+2)=Команды!$AJ$16,TRUE,FALSE),,IF(INDEX(Команды!$A$2:$AN$7500,MATCH(AZ$3,Команды!$A$2:$A$7500,0),$E28+2)=Команды!$AJ$17,TRUE,FALSE),,IF(INDEX(Команды!$A$2:$AN$7500,MATCH(AZ$3,Команды!$A$2:$A$7500,0),$E28+2)=Команды!$AJ$18,TRUE,FALSE),,IF(INDEX(Команды!$A$2:$AN$7500,MATCH(AZ$3,Команды!$A$2:$A$7500,0),$E28+2)=Команды!$AJ$19,TRUE,FALSE)),INDEX(Команды!$AJ$2:$AK$19,MATCH(INDEX(Команды!$A$2:$AN$7500,MATCH(AZ$3,Команды!$A$2:$A$7500,0),$E28+2),Команды!$AJ$2:$AJ$19,0),2),0)</f>
        <v>0.41666666666666669</v>
      </c>
      <c r="BA28" s="175">
        <f>IF(OR(IF(INDEX(Команды!$A$2:$AN$7500,MATCH(AZ$3,Команды!$A$2:$A$7500,0),$E28+2)=Команды!$AJ$2,TRUE,FALSE),IF(INDEX(Команды!$A$2:$AN$7500,MATCH(AZ$3,Команды!$A$2:$A$7500,0),$E28+2)=Команды!$AJ$3,TRUE,FALSE),IF(INDEX(Команды!$A$2:$AN$7500,MATCH(AZ$3,Команды!$A$2:$A$7500,0),$E28+2)=Команды!$AJ$4,TRUE,FALSE),IF(INDEX(Команды!$A$2:$AN$7500,MATCH(AZ$3,Команды!$A$2:$A$7500,0),$E28+2)=Команды!$AJ$5,TRUE,FALSE),IF(INDEX(Команды!$A$2:$AN$7500,MATCH(AZ$3,Команды!$A$2:$A$7500,0),$E28+2)=Команды!$AJ$6,TRUE,FALSE),IF(INDEX(Команды!$A$2:$AN$7500,MATCH(AZ$3,Команды!$A$2:$A$7500,0),$E28+2)=Команды!$AJ$7,TRUE,FALSE),IF(INDEX(Команды!$A$2:$AN$7500,MATCH(AZ$3,Команды!$A$2:$A$7500,0),$E28+2)=Команды!$AJ$8,TRUE,FALSE),IF(INDEX(Команды!$A$2:$AN$7500,MATCH(AZ$3,Команды!$A$2:$A$7500,0),$E28+2)=Команды!$AJ$9,TRUE,FALSE),IF(INDEX(Команды!$A$2:$AN$7500,MATCH(AZ$3,Команды!$A$2:$A$7500,0),$E28+2)=Команды!$AJ$10,TRUE,FALSE),IF(INDEX(Команды!$A$2:$AN$7500,MATCH(AZ$3,Команды!$A$2:$A$7500,0),$E28+2)=Команды!$AJ$11,TRUE,FALSE),IF(INDEX(Команды!$A$2:$AN$7500,MATCH(AZ$3,Команды!$A$2:$A$7500,0),$E28+2)=Команды!$AJ$12,TRUE,FALSE),IF(INDEX(Команды!$A$2:$AN$7500,MATCH(AZ$3,Команды!$A$2:$A$7500,0),$E28+2)=Команды!$AJ$13,TRUE,FALSE),IF(INDEX(Команды!$A$2:$AN$7500,MATCH(AZ$3,Команды!$A$2:$A$7500,0),$E28+2)=Команды!$AJ$14,TRUE,FALSE),IF(INDEX(Команды!$A$2:$AN$7500,MATCH(AZ$3,Команды!$A$2:$A$7500,0),$E28+2)=Команды!$AJ$15,TRUE,FALSE),IF(INDEX(Команды!$A$2:$AN$7500,MATCH(AZ$3,Команды!$A$2:$A$7500,0),$E28+2)=Команды!$AJ$16,TRUE,FALSE),IF(INDEX(Команды!$A$2:$AN$7500,MATCH(AZ$3,Команды!$A$2:$A$7500,0),$E28+2)=Команды!$AJ$17,TRUE,FALSE),IF(INDEX(Команды!$A$2:$AN$7500,MATCH(AZ$3,Команды!$A$2:$A$7500,0),$E28+2)=Команды!$AJ$18,TRUE,FALSE),IF(INDEX(Команды!$A$2:$AN$7500,MATCH(AZ$3,Команды!$A$2:$A$7500,0),$E28+2)=Команды!$AJ$19,TRUE,FALSE)),INDEX(Команды!$AJ$2:$AL$19,MATCH(INDEX(Команды!$A$2:$AN$7500,MATCH(AZ$3,Команды!$A$2:$A$7500,0),$E28+2),Команды!$AJ$2:$AJ$19,0),3),0)</f>
        <v>0.79166666666666663</v>
      </c>
      <c r="BB28" s="342"/>
      <c r="BC28" s="174">
        <f>IF(OR(IF(INDEX(Команды!$A$2:$AN$7500,MATCH(BC$3,Команды!$A$2:$A$7500,0),$E28+2)=Команды!$AJ$2,TRUE,FALSE),IF(INDEX(Команды!$A$2:$AN$7500,MATCH(BC$3,Команды!$A$2:$A$7500,0),$E28+2)=Команды!$AJ$3,TRUE,FALSE),IF(INDEX(Команды!$A$2:$AN$7500,MATCH(BC$3,Команды!$A$2:$A$7500,0),$E28+2)=Команды!$AJ$4,TRUE,FALSE),IF(INDEX(Команды!$A$2:$AN$7500,MATCH(BC$3,Команды!$A$2:$A$7500,0),$E28+2)=Команды!$AJ$5,TRUE,FALSE),IF(INDEX(Команды!$A$2:$AN$7500,MATCH(BC$3,Команды!$A$2:$A$7500,0),$E28+2)=Команды!$AJ$6,TRUE,FALSE),IF(INDEX(Команды!$A$2:$AN$7500,MATCH(BC$3,Команды!$A$2:$A$7500,0),$E28+2)=Команды!$AJ$7,TRUE,FALSE),IF(INDEX(Команды!$A$2:$AN$7500,MATCH(BC$3,Команды!$A$2:$A$7500,0),$E28+2)=Команды!$AJ$8,TRUE,FALSE),IF(INDEX(Команды!$A$2:$AN$7500,MATCH(BC$3,Команды!$A$2:$A$7500,0),$E28+2)=Команды!$AJ$9,TRUE,FALSE),IF(INDEX(Команды!$A$2:$AN$7500,MATCH(BC$3,Команды!$A$2:$A$7500,0),$E28+2)=Команды!$AJ$10,TRUE,FALSE),IF(INDEX(Команды!$A$2:$AN$7500,MATCH(BC$3,Команды!$A$2:$A$7500,0),$E28+2)=Команды!$AJ$11,TRUE,FALSE),IF(INDEX(Команды!$A$2:$AN$7500,MATCH(BC$3,Команды!$A$2:$A$7500,0),$E28+2)=Команды!$AJ$12,TRUE,FALSE),IF(INDEX(Команды!$A$2:$AN$7500,MATCH(BC$3,Команды!$A$2:$A$7500,0),$E28+2)=Команды!$AJ$13,TRUE,FALSE),IF(INDEX(Команды!$A$2:$AN$7500,MATCH(BC$3,Команды!$A$2:$A$7500,0),$E28+2)=Команды!$AJ$14,TRUE,FALSE),IF(INDEX(Команды!$A$2:$AN$7500,MATCH(BC$3,Команды!$A$2:$A$7500,0),$E28+2)=Команды!$AJ$15,TRUE,FALSE),IF(INDEX(Команды!$A$2:$AN$7500,MATCH(BC$3,Команды!$A$2:$A$7500,0),$E28+2)=Команды!$AJ$16,TRUE,FALSE),,IF(INDEX(Команды!$A$2:$AN$7500,MATCH(BC$3,Команды!$A$2:$A$7500,0),$E28+2)=Команды!$AJ$17,TRUE,FALSE),,IF(INDEX(Команды!$A$2:$AN$7500,MATCH(BC$3,Команды!$A$2:$A$7500,0),$E28+2)=Команды!$AJ$18,TRUE,FALSE),,IF(INDEX(Команды!$A$2:$AN$7500,MATCH(BC$3,Команды!$A$2:$A$7500,0),$E28+2)=Команды!$AJ$19,TRUE,FALSE)),INDEX(Команды!$AJ$2:$AK$19,MATCH(INDEX(Команды!$A$2:$AN$7500,MATCH(BC$3,Команды!$A$2:$A$7500,0),$E28+2),Команды!$AJ$2:$AJ$19,0),2),0)</f>
        <v>0.58333333333333337</v>
      </c>
      <c r="BD28" s="175">
        <f>IF(OR(IF(INDEX(Команды!$A$2:$AN$7500,MATCH(BC$3,Команды!$A$2:$A$7500,0),$E28+2)=Команды!$AJ$2,TRUE,FALSE),IF(INDEX(Команды!$A$2:$AN$7500,MATCH(BC$3,Команды!$A$2:$A$7500,0),$E28+2)=Команды!$AJ$3,TRUE,FALSE),IF(INDEX(Команды!$A$2:$AN$7500,MATCH(BC$3,Команды!$A$2:$A$7500,0),$E28+2)=Команды!$AJ$4,TRUE,FALSE),IF(INDEX(Команды!$A$2:$AN$7500,MATCH(BC$3,Команды!$A$2:$A$7500,0),$E28+2)=Команды!$AJ$5,TRUE,FALSE),IF(INDEX(Команды!$A$2:$AN$7500,MATCH(BC$3,Команды!$A$2:$A$7500,0),$E28+2)=Команды!$AJ$6,TRUE,FALSE),IF(INDEX(Команды!$A$2:$AN$7500,MATCH(BC$3,Команды!$A$2:$A$7500,0),$E28+2)=Команды!$AJ$7,TRUE,FALSE),IF(INDEX(Команды!$A$2:$AN$7500,MATCH(BC$3,Команды!$A$2:$A$7500,0),$E28+2)=Команды!$AJ$8,TRUE,FALSE),IF(INDEX(Команды!$A$2:$AN$7500,MATCH(BC$3,Команды!$A$2:$A$7500,0),$E28+2)=Команды!$AJ$9,TRUE,FALSE),IF(INDEX(Команды!$A$2:$AN$7500,MATCH(BC$3,Команды!$A$2:$A$7500,0),$E28+2)=Команды!$AJ$10,TRUE,FALSE),IF(INDEX(Команды!$A$2:$AN$7500,MATCH(BC$3,Команды!$A$2:$A$7500,0),$E28+2)=Команды!$AJ$11,TRUE,FALSE),IF(INDEX(Команды!$A$2:$AN$7500,MATCH(BC$3,Команды!$A$2:$A$7500,0),$E28+2)=Команды!$AJ$12,TRUE,FALSE),IF(INDEX(Команды!$A$2:$AN$7500,MATCH(BC$3,Команды!$A$2:$A$7500,0),$E28+2)=Команды!$AJ$13,TRUE,FALSE),IF(INDEX(Команды!$A$2:$AN$7500,MATCH(BC$3,Команды!$A$2:$A$7500,0),$E28+2)=Команды!$AJ$14,TRUE,FALSE),IF(INDEX(Команды!$A$2:$AN$7500,MATCH(BC$3,Команды!$A$2:$A$7500,0),$E28+2)=Команды!$AJ$15,TRUE,FALSE),IF(INDEX(Команды!$A$2:$AN$7500,MATCH(BC$3,Команды!$A$2:$A$7500,0),$E28+2)=Команды!$AJ$16,TRUE,FALSE),IF(INDEX(Команды!$A$2:$AN$7500,MATCH(BC$3,Команды!$A$2:$A$7500,0),$E28+2)=Команды!$AJ$17,TRUE,FALSE),IF(INDEX(Команды!$A$2:$AN$7500,MATCH(BC$3,Команды!$A$2:$A$7500,0),$E28+2)=Команды!$AJ$18,TRUE,FALSE),IF(INDEX(Команды!$A$2:$AN$7500,MATCH(BC$3,Команды!$A$2:$A$7500,0),$E28+2)=Команды!$AJ$19,TRUE,FALSE)),INDEX(Команды!$AJ$2:$AL$19,MATCH(INDEX(Команды!$A$2:$AN$7500,MATCH(BC$3,Команды!$A$2:$A$7500,0),$E28+2),Команды!$AJ$2:$AJ$19,0),3),0)</f>
        <v>0.95833333333333337</v>
      </c>
      <c r="BE28" s="342"/>
      <c r="BF28" s="174">
        <f>IF(OR(IF(INDEX(Команды!$A$2:$AN$7500,MATCH(BF$3,Команды!$A$2:$A$7500,0),$E28+2)=Команды!$AJ$2,TRUE,FALSE),IF(INDEX(Команды!$A$2:$AN$7500,MATCH(BF$3,Команды!$A$2:$A$7500,0),$E28+2)=Команды!$AJ$3,TRUE,FALSE),IF(INDEX(Команды!$A$2:$AN$7500,MATCH(BF$3,Команды!$A$2:$A$7500,0),$E28+2)=Команды!$AJ$4,TRUE,FALSE),IF(INDEX(Команды!$A$2:$AN$7500,MATCH(BF$3,Команды!$A$2:$A$7500,0),$E28+2)=Команды!$AJ$5,TRUE,FALSE),IF(INDEX(Команды!$A$2:$AN$7500,MATCH(BF$3,Команды!$A$2:$A$7500,0),$E28+2)=Команды!$AJ$6,TRUE,FALSE),IF(INDEX(Команды!$A$2:$AN$7500,MATCH(BF$3,Команды!$A$2:$A$7500,0),$E28+2)=Команды!$AJ$7,TRUE,FALSE),IF(INDEX(Команды!$A$2:$AN$7500,MATCH(BF$3,Команды!$A$2:$A$7500,0),$E28+2)=Команды!$AJ$8,TRUE,FALSE),IF(INDEX(Команды!$A$2:$AN$7500,MATCH(BF$3,Команды!$A$2:$A$7500,0),$E28+2)=Команды!$AJ$9,TRUE,FALSE),IF(INDEX(Команды!$A$2:$AN$7500,MATCH(BF$3,Команды!$A$2:$A$7500,0),$E28+2)=Команды!$AJ$10,TRUE,FALSE),IF(INDEX(Команды!$A$2:$AN$7500,MATCH(BF$3,Команды!$A$2:$A$7500,0),$E28+2)=Команды!$AJ$11,TRUE,FALSE),IF(INDEX(Команды!$A$2:$AN$7500,MATCH(BF$3,Команды!$A$2:$A$7500,0),$E28+2)=Команды!$AJ$12,TRUE,FALSE),IF(INDEX(Команды!$A$2:$AN$7500,MATCH(BF$3,Команды!$A$2:$A$7500,0),$E28+2)=Команды!$AJ$13,TRUE,FALSE),IF(INDEX(Команды!$A$2:$AN$7500,MATCH(BF$3,Команды!$A$2:$A$7500,0),$E28+2)=Команды!$AJ$14,TRUE,FALSE),IF(INDEX(Команды!$A$2:$AN$7500,MATCH(BF$3,Команды!$A$2:$A$7500,0),$E28+2)=Команды!$AJ$15,TRUE,FALSE),IF(INDEX(Команды!$A$2:$AN$7500,MATCH(BF$3,Команды!$A$2:$A$7500,0),$E28+2)=Команды!$AJ$16,TRUE,FALSE),,IF(INDEX(Команды!$A$2:$AN$7500,MATCH(BF$3,Команды!$A$2:$A$7500,0),$E28+2)=Команды!$AJ$17,TRUE,FALSE),,IF(INDEX(Команды!$A$2:$AN$7500,MATCH(BF$3,Команды!$A$2:$A$7500,0),$E28+2)=Команды!$AJ$18,TRUE,FALSE),,IF(INDEX(Команды!$A$2:$AN$7500,MATCH(BF$3,Команды!$A$2:$A$7500,0),$E28+2)=Команды!$AJ$19,TRUE,FALSE)),INDEX(Команды!$AJ$2:$AK$19,MATCH(INDEX(Команды!$A$2:$AN$7500,MATCH(BF$3,Команды!$A$2:$A$7500,0),$E28+2),Команды!$AJ$2:$AJ$19,0),2),0)</f>
        <v>0.58333333333333337</v>
      </c>
      <c r="BG28" s="175">
        <f>IF(OR(IF(INDEX(Команды!$A$2:$AN$7500,MATCH(BF$3,Команды!$A$2:$A$7500,0),$E28+2)=Команды!$AJ$2,TRUE,FALSE),IF(INDEX(Команды!$A$2:$AN$7500,MATCH(BF$3,Команды!$A$2:$A$7500,0),$E28+2)=Команды!$AJ$3,TRUE,FALSE),IF(INDEX(Команды!$A$2:$AN$7500,MATCH(BF$3,Команды!$A$2:$A$7500,0),$E28+2)=Команды!$AJ$4,TRUE,FALSE),IF(INDEX(Команды!$A$2:$AN$7500,MATCH(BF$3,Команды!$A$2:$A$7500,0),$E28+2)=Команды!$AJ$5,TRUE,FALSE),IF(INDEX(Команды!$A$2:$AN$7500,MATCH(BF$3,Команды!$A$2:$A$7500,0),$E28+2)=Команды!$AJ$6,TRUE,FALSE),IF(INDEX(Команды!$A$2:$AN$7500,MATCH(BF$3,Команды!$A$2:$A$7500,0),$E28+2)=Команды!$AJ$7,TRUE,FALSE),IF(INDEX(Команды!$A$2:$AN$7500,MATCH(BF$3,Команды!$A$2:$A$7500,0),$E28+2)=Команды!$AJ$8,TRUE,FALSE),IF(INDEX(Команды!$A$2:$AN$7500,MATCH(BF$3,Команды!$A$2:$A$7500,0),$E28+2)=Команды!$AJ$9,TRUE,FALSE),IF(INDEX(Команды!$A$2:$AN$7500,MATCH(BF$3,Команды!$A$2:$A$7500,0),$E28+2)=Команды!$AJ$10,TRUE,FALSE),IF(INDEX(Команды!$A$2:$AN$7500,MATCH(BF$3,Команды!$A$2:$A$7500,0),$E28+2)=Команды!$AJ$11,TRUE,FALSE),IF(INDEX(Команды!$A$2:$AN$7500,MATCH(BF$3,Команды!$A$2:$A$7500,0),$E28+2)=Команды!$AJ$12,TRUE,FALSE),IF(INDEX(Команды!$A$2:$AN$7500,MATCH(BF$3,Команды!$A$2:$A$7500,0),$E28+2)=Команды!$AJ$13,TRUE,FALSE),IF(INDEX(Команды!$A$2:$AN$7500,MATCH(BF$3,Команды!$A$2:$A$7500,0),$E28+2)=Команды!$AJ$14,TRUE,FALSE),IF(INDEX(Команды!$A$2:$AN$7500,MATCH(BF$3,Команды!$A$2:$A$7500,0),$E28+2)=Команды!$AJ$15,TRUE,FALSE),IF(INDEX(Команды!$A$2:$AN$7500,MATCH(BF$3,Команды!$A$2:$A$7500,0),$E28+2)=Команды!$AJ$16,TRUE,FALSE),IF(INDEX(Команды!$A$2:$AN$7500,MATCH(BF$3,Команды!$A$2:$A$7500,0),$E28+2)=Команды!$AJ$17,TRUE,FALSE),IF(INDEX(Команды!$A$2:$AN$7500,MATCH(BF$3,Команды!$A$2:$A$7500,0),$E28+2)=Команды!$AJ$18,TRUE,FALSE),IF(INDEX(Команды!$A$2:$AN$7500,MATCH(BF$3,Команды!$A$2:$A$7500,0),$E28+2)=Команды!$AJ$19,TRUE,FALSE)),INDEX(Команды!$AJ$2:$AL$19,MATCH(INDEX(Команды!$A$2:$AN$7500,MATCH(BF$3,Команды!$A$2:$A$7500,0),$E28+2),Команды!$AJ$2:$AJ$19,0),3),0)</f>
        <v>0.95833333333333337</v>
      </c>
      <c r="BH28" s="342"/>
      <c r="BI28" s="174" t="str">
        <f>IF(OR(IF(INDEX(Команды!$A$2:$AN$7500,MATCH(BI$3,Команды!$A$2:$A$7500,0),$E28+2)=Команды!$AJ$2,TRUE,FALSE),IF(INDEX(Команды!$A$2:$AN$7500,MATCH(BI$3,Команды!$A$2:$A$7500,0),$E28+2)=Команды!$AJ$3,TRUE,FALSE),IF(INDEX(Команды!$A$2:$AN$7500,MATCH(BI$3,Команды!$A$2:$A$7500,0),$E28+2)=Команды!$AJ$4,TRUE,FALSE),IF(INDEX(Команды!$A$2:$AN$7500,MATCH(BI$3,Команды!$A$2:$A$7500,0),$E28+2)=Команды!$AJ$5,TRUE,FALSE),IF(INDEX(Команды!$A$2:$AN$7500,MATCH(BI$3,Команды!$A$2:$A$7500,0),$E28+2)=Команды!$AJ$6,TRUE,FALSE),IF(INDEX(Команды!$A$2:$AN$7500,MATCH(BI$3,Команды!$A$2:$A$7500,0),$E28+2)=Команды!$AJ$7,TRUE,FALSE),IF(INDEX(Команды!$A$2:$AN$7500,MATCH(BI$3,Команды!$A$2:$A$7500,0),$E28+2)=Команды!$AJ$8,TRUE,FALSE),IF(INDEX(Команды!$A$2:$AN$7500,MATCH(BI$3,Команды!$A$2:$A$7500,0),$E28+2)=Команды!$AJ$9,TRUE,FALSE),IF(INDEX(Команды!$A$2:$AN$7500,MATCH(BI$3,Команды!$A$2:$A$7500,0),$E28+2)=Команды!$AJ$10,TRUE,FALSE),IF(INDEX(Команды!$A$2:$AN$7500,MATCH(BI$3,Команды!$A$2:$A$7500,0),$E28+2)=Команды!$AJ$11,TRUE,FALSE),IF(INDEX(Команды!$A$2:$AN$7500,MATCH(BI$3,Команды!$A$2:$A$7500,0),$E28+2)=Команды!$AJ$12,TRUE,FALSE),IF(INDEX(Команды!$A$2:$AN$7500,MATCH(BI$3,Команды!$A$2:$A$7500,0),$E28+2)=Команды!$AJ$13,TRUE,FALSE),IF(INDEX(Команды!$A$2:$AN$7500,MATCH(BI$3,Команды!$A$2:$A$7500,0),$E28+2)=Команды!$AJ$14,TRUE,FALSE),IF(INDEX(Команды!$A$2:$AN$7500,MATCH(BI$3,Команды!$A$2:$A$7500,0),$E28+2)=Команды!$AJ$15,TRUE,FALSE),IF(INDEX(Команды!$A$2:$AN$7500,MATCH(BI$3,Команды!$A$2:$A$7500,0),$E28+2)=Команды!$AJ$16,TRUE,FALSE),,IF(INDEX(Команды!$A$2:$AN$7500,MATCH(BI$3,Команды!$A$2:$A$7500,0),$E28+2)=Команды!$AJ$17,TRUE,FALSE),,IF(INDEX(Команды!$A$2:$AN$7500,MATCH(BI$3,Команды!$A$2:$A$7500,0),$E28+2)=Команды!$AJ$18,TRUE,FALSE),,IF(INDEX(Команды!$A$2:$AN$7500,MATCH(BI$3,Команды!$A$2:$A$7500,0),$E28+2)=Команды!$AJ$19,TRUE,FALSE)),INDEX(Команды!$AJ$2:$AK$19,MATCH(INDEX(Команды!$A$2:$AN$7500,MATCH(BI$3,Команды!$A$2:$A$7500,0),$E28+2),Команды!$AJ$2:$AJ$19,0),2),0)</f>
        <v>В</v>
      </c>
      <c r="BJ28" s="175" t="str">
        <f>IF(OR(IF(INDEX(Команды!$A$2:$AN$7500,MATCH(BI$3,Команды!$A$2:$A$7500,0),$E28+2)=Команды!$AJ$2,TRUE,FALSE),IF(INDEX(Команды!$A$2:$AN$7500,MATCH(BI$3,Команды!$A$2:$A$7500,0),$E28+2)=Команды!$AJ$3,TRUE,FALSE),IF(INDEX(Команды!$A$2:$AN$7500,MATCH(BI$3,Команды!$A$2:$A$7500,0),$E28+2)=Команды!$AJ$4,TRUE,FALSE),IF(INDEX(Команды!$A$2:$AN$7500,MATCH(BI$3,Команды!$A$2:$A$7500,0),$E28+2)=Команды!$AJ$5,TRUE,FALSE),IF(INDEX(Команды!$A$2:$AN$7500,MATCH(BI$3,Команды!$A$2:$A$7500,0),$E28+2)=Команды!$AJ$6,TRUE,FALSE),IF(INDEX(Команды!$A$2:$AN$7500,MATCH(BI$3,Команды!$A$2:$A$7500,0),$E28+2)=Команды!$AJ$7,TRUE,FALSE),IF(INDEX(Команды!$A$2:$AN$7500,MATCH(BI$3,Команды!$A$2:$A$7500,0),$E28+2)=Команды!$AJ$8,TRUE,FALSE),IF(INDEX(Команды!$A$2:$AN$7500,MATCH(BI$3,Команды!$A$2:$A$7500,0),$E28+2)=Команды!$AJ$9,TRUE,FALSE),IF(INDEX(Команды!$A$2:$AN$7500,MATCH(BI$3,Команды!$A$2:$A$7500,0),$E28+2)=Команды!$AJ$10,TRUE,FALSE),IF(INDEX(Команды!$A$2:$AN$7500,MATCH(BI$3,Команды!$A$2:$A$7500,0),$E28+2)=Команды!$AJ$11,TRUE,FALSE),IF(INDEX(Команды!$A$2:$AN$7500,MATCH(BI$3,Команды!$A$2:$A$7500,0),$E28+2)=Команды!$AJ$12,TRUE,FALSE),IF(INDEX(Команды!$A$2:$AN$7500,MATCH(BI$3,Команды!$A$2:$A$7500,0),$E28+2)=Команды!$AJ$13,TRUE,FALSE),IF(INDEX(Команды!$A$2:$AN$7500,MATCH(BI$3,Команды!$A$2:$A$7500,0),$E28+2)=Команды!$AJ$14,TRUE,FALSE),IF(INDEX(Команды!$A$2:$AN$7500,MATCH(BI$3,Команды!$A$2:$A$7500,0),$E28+2)=Команды!$AJ$15,TRUE,FALSE),IF(INDEX(Команды!$A$2:$AN$7500,MATCH(BI$3,Команды!$A$2:$A$7500,0),$E28+2)=Команды!$AJ$16,TRUE,FALSE),IF(INDEX(Команды!$A$2:$AN$7500,MATCH(BI$3,Команды!$A$2:$A$7500,0),$E28+2)=Команды!$AJ$17,TRUE,FALSE),IF(INDEX(Команды!$A$2:$AN$7500,MATCH(BI$3,Команды!$A$2:$A$7500,0),$E28+2)=Команды!$AJ$18,TRUE,FALSE),IF(INDEX(Команды!$A$2:$AN$7500,MATCH(BI$3,Команды!$A$2:$A$7500,0),$E28+2)=Команды!$AJ$19,TRUE,FALSE)),INDEX(Команды!$AJ$2:$AL$19,MATCH(INDEX(Команды!$A$2:$AN$7500,MATCH(BI$3,Команды!$A$2:$A$7500,0),$E28+2),Команды!$AJ$2:$AJ$19,0),3),0)</f>
        <v>В</v>
      </c>
      <c r="BK28" s="342"/>
      <c r="BL28" s="174" t="str">
        <f>IF(OR(IF(INDEX(Команды!$A$2:$AN$7500,MATCH(BL$3,Команды!$A$2:$A$7500,0),$E28+2)=Команды!$AJ$2,TRUE,FALSE),IF(INDEX(Команды!$A$2:$AN$7500,MATCH(BL$3,Команды!$A$2:$A$7500,0),$E28+2)=Команды!$AJ$3,TRUE,FALSE),IF(INDEX(Команды!$A$2:$AN$7500,MATCH(BL$3,Команды!$A$2:$A$7500,0),$E28+2)=Команды!$AJ$4,TRUE,FALSE),IF(INDEX(Команды!$A$2:$AN$7500,MATCH(BL$3,Команды!$A$2:$A$7500,0),$E28+2)=Команды!$AJ$5,TRUE,FALSE),IF(INDEX(Команды!$A$2:$AN$7500,MATCH(BL$3,Команды!$A$2:$A$7500,0),$E28+2)=Команды!$AJ$6,TRUE,FALSE),IF(INDEX(Команды!$A$2:$AN$7500,MATCH(BL$3,Команды!$A$2:$A$7500,0),$E28+2)=Команды!$AJ$7,TRUE,FALSE),IF(INDEX(Команды!$A$2:$AN$7500,MATCH(BL$3,Команды!$A$2:$A$7500,0),$E28+2)=Команды!$AJ$8,TRUE,FALSE),IF(INDEX(Команды!$A$2:$AN$7500,MATCH(BL$3,Команды!$A$2:$A$7500,0),$E28+2)=Команды!$AJ$9,TRUE,FALSE),IF(INDEX(Команды!$A$2:$AN$7500,MATCH(BL$3,Команды!$A$2:$A$7500,0),$E28+2)=Команды!$AJ$10,TRUE,FALSE),IF(INDEX(Команды!$A$2:$AN$7500,MATCH(BL$3,Команды!$A$2:$A$7500,0),$E28+2)=Команды!$AJ$11,TRUE,FALSE),IF(INDEX(Команды!$A$2:$AN$7500,MATCH(BL$3,Команды!$A$2:$A$7500,0),$E28+2)=Команды!$AJ$12,TRUE,FALSE),IF(INDEX(Команды!$A$2:$AN$7500,MATCH(BL$3,Команды!$A$2:$A$7500,0),$E28+2)=Команды!$AJ$13,TRUE,FALSE),IF(INDEX(Команды!$A$2:$AN$7500,MATCH(BL$3,Команды!$A$2:$A$7500,0),$E28+2)=Команды!$AJ$14,TRUE,FALSE),IF(INDEX(Команды!$A$2:$AN$7500,MATCH(BL$3,Команды!$A$2:$A$7500,0),$E28+2)=Команды!$AJ$15,TRUE,FALSE),IF(INDEX(Команды!$A$2:$AN$7500,MATCH(BL$3,Команды!$A$2:$A$7500,0),$E28+2)=Команды!$AJ$16,TRUE,FALSE),,IF(INDEX(Команды!$A$2:$AN$7500,MATCH(BL$3,Команды!$A$2:$A$7500,0),$E28+2)=Команды!$AJ$17,TRUE,FALSE),,IF(INDEX(Команды!$A$2:$AN$7500,MATCH(BL$3,Команды!$A$2:$A$7500,0),$E28+2)=Команды!$AJ$18,TRUE,FALSE),,IF(INDEX(Команды!$A$2:$AN$7500,MATCH(BL$3,Команды!$A$2:$A$7500,0),$E28+2)=Команды!$AJ$19,TRUE,FALSE)),INDEX(Команды!$AJ$2:$AK$19,MATCH(INDEX(Команды!$A$2:$AN$7500,MATCH(BL$3,Команды!$A$2:$A$7500,0),$E28+2),Команды!$AJ$2:$AJ$19,0),2),0)</f>
        <v>В</v>
      </c>
      <c r="BM28" s="175" t="str">
        <f>IF(OR(IF(INDEX(Команды!$A$2:$AN$7500,MATCH(BL$3,Команды!$A$2:$A$7500,0),$E28+2)=Команды!$AJ$2,TRUE,FALSE),IF(INDEX(Команды!$A$2:$AN$7500,MATCH(BL$3,Команды!$A$2:$A$7500,0),$E28+2)=Команды!$AJ$3,TRUE,FALSE),IF(INDEX(Команды!$A$2:$AN$7500,MATCH(BL$3,Команды!$A$2:$A$7500,0),$E28+2)=Команды!$AJ$4,TRUE,FALSE),IF(INDEX(Команды!$A$2:$AN$7500,MATCH(BL$3,Команды!$A$2:$A$7500,0),$E28+2)=Команды!$AJ$5,TRUE,FALSE),IF(INDEX(Команды!$A$2:$AN$7500,MATCH(BL$3,Команды!$A$2:$A$7500,0),$E28+2)=Команды!$AJ$6,TRUE,FALSE),IF(INDEX(Команды!$A$2:$AN$7500,MATCH(BL$3,Команды!$A$2:$A$7500,0),$E28+2)=Команды!$AJ$7,TRUE,FALSE),IF(INDEX(Команды!$A$2:$AN$7500,MATCH(BL$3,Команды!$A$2:$A$7500,0),$E28+2)=Команды!$AJ$8,TRUE,FALSE),IF(INDEX(Команды!$A$2:$AN$7500,MATCH(BL$3,Команды!$A$2:$A$7500,0),$E28+2)=Команды!$AJ$9,TRUE,FALSE),IF(INDEX(Команды!$A$2:$AN$7500,MATCH(BL$3,Команды!$A$2:$A$7500,0),$E28+2)=Команды!$AJ$10,TRUE,FALSE),IF(INDEX(Команды!$A$2:$AN$7500,MATCH(BL$3,Команды!$A$2:$A$7500,0),$E28+2)=Команды!$AJ$11,TRUE,FALSE),IF(INDEX(Команды!$A$2:$AN$7500,MATCH(BL$3,Команды!$A$2:$A$7500,0),$E28+2)=Команды!$AJ$12,TRUE,FALSE),IF(INDEX(Команды!$A$2:$AN$7500,MATCH(BL$3,Команды!$A$2:$A$7500,0),$E28+2)=Команды!$AJ$13,TRUE,FALSE),IF(INDEX(Команды!$A$2:$AN$7500,MATCH(BL$3,Команды!$A$2:$A$7500,0),$E28+2)=Команды!$AJ$14,TRUE,FALSE),IF(INDEX(Команды!$A$2:$AN$7500,MATCH(BL$3,Команды!$A$2:$A$7500,0),$E28+2)=Команды!$AJ$15,TRUE,FALSE),IF(INDEX(Команды!$A$2:$AN$7500,MATCH(BL$3,Команды!$A$2:$A$7500,0),$E28+2)=Команды!$AJ$16,TRUE,FALSE),IF(INDEX(Команды!$A$2:$AN$7500,MATCH(BL$3,Команды!$A$2:$A$7500,0),$E28+2)=Команды!$AJ$17,TRUE,FALSE),IF(INDEX(Команды!$A$2:$AN$7500,MATCH(BL$3,Команды!$A$2:$A$7500,0),$E28+2)=Команды!$AJ$18,TRUE,FALSE),IF(INDEX(Команды!$A$2:$AN$7500,MATCH(BL$3,Команды!$A$2:$A$7500,0),$E28+2)=Команды!$AJ$19,TRUE,FALSE)),INDEX(Команды!$AJ$2:$AL$19,MATCH(INDEX(Команды!$A$2:$AN$7500,MATCH(BL$3,Команды!$A$2:$A$7500,0),$E28+2),Команды!$AJ$2:$AJ$19,0),3),0)</f>
        <v>В</v>
      </c>
      <c r="BN28" s="342"/>
      <c r="BO28" s="174">
        <f>IF(OR(IF(INDEX(Команды!$A$2:$AN$7500,MATCH(BO$3,Команды!$A$2:$A$7500,0),$E28+2)=Команды!$AJ$2,TRUE,FALSE),IF(INDEX(Команды!$A$2:$AN$7500,MATCH(BO$3,Команды!$A$2:$A$7500,0),$E28+2)=Команды!$AJ$3,TRUE,FALSE),IF(INDEX(Команды!$A$2:$AN$7500,MATCH(BO$3,Команды!$A$2:$A$7500,0),$E28+2)=Команды!$AJ$4,TRUE,FALSE),IF(INDEX(Команды!$A$2:$AN$7500,MATCH(BO$3,Команды!$A$2:$A$7500,0),$E28+2)=Команды!$AJ$5,TRUE,FALSE),IF(INDEX(Команды!$A$2:$AN$7500,MATCH(BO$3,Команды!$A$2:$A$7500,0),$E28+2)=Команды!$AJ$6,TRUE,FALSE),IF(INDEX(Команды!$A$2:$AN$7500,MATCH(BO$3,Команды!$A$2:$A$7500,0),$E28+2)=Команды!$AJ$7,TRUE,FALSE),IF(INDEX(Команды!$A$2:$AN$7500,MATCH(BO$3,Команды!$A$2:$A$7500,0),$E28+2)=Команды!$AJ$8,TRUE,FALSE),IF(INDEX(Команды!$A$2:$AN$7500,MATCH(BO$3,Команды!$A$2:$A$7500,0),$E28+2)=Команды!$AJ$9,TRUE,FALSE),IF(INDEX(Команды!$A$2:$AN$7500,MATCH(BO$3,Команды!$A$2:$A$7500,0),$E28+2)=Команды!$AJ$10,TRUE,FALSE),IF(INDEX(Команды!$A$2:$AN$7500,MATCH(BO$3,Команды!$A$2:$A$7500,0),$E28+2)=Команды!$AJ$11,TRUE,FALSE),IF(INDEX(Команды!$A$2:$AN$7500,MATCH(BO$3,Команды!$A$2:$A$7500,0),$E28+2)=Команды!$AJ$12,TRUE,FALSE),IF(INDEX(Команды!$A$2:$AN$7500,MATCH(BO$3,Команды!$A$2:$A$7500,0),$E28+2)=Команды!$AJ$13,TRUE,FALSE),IF(INDEX(Команды!$A$2:$AN$7500,MATCH(BO$3,Команды!$A$2:$A$7500,0),$E28+2)=Команды!$AJ$14,TRUE,FALSE),IF(INDEX(Команды!$A$2:$AN$7500,MATCH(BO$3,Команды!$A$2:$A$7500,0),$E28+2)=Команды!$AJ$15,TRUE,FALSE),IF(INDEX(Команды!$A$2:$AN$7500,MATCH(BO$3,Команды!$A$2:$A$7500,0),$E28+2)=Команды!$AJ$16,TRUE,FALSE),,IF(INDEX(Команды!$A$2:$AN$7500,MATCH(BO$3,Команды!$A$2:$A$7500,0),$E28+2)=Команды!$AJ$17,TRUE,FALSE),,IF(INDEX(Команды!$A$2:$AN$7500,MATCH(BO$3,Команды!$A$2:$A$7500,0),$E28+2)=Команды!$AJ$18,TRUE,FALSE),,IF(INDEX(Команды!$A$2:$AN$7500,MATCH(BO$3,Команды!$A$2:$A$7500,0),$E28+2)=Команды!$AJ$19,TRUE,FALSE)),INDEX(Команды!$AJ$2:$AK$19,MATCH(INDEX(Команды!$A$2:$AN$7500,MATCH(BO$3,Команды!$A$2:$A$7500,0),$E28+2),Команды!$AJ$2:$AJ$19,0),2),0)</f>
        <v>0.3125</v>
      </c>
      <c r="BP28" s="175">
        <f>IF(OR(IF(INDEX(Команды!$A$2:$AN$7500,MATCH(BO$3,Команды!$A$2:$A$7500,0),$E28+2)=Команды!$AJ$2,TRUE,FALSE),IF(INDEX(Команды!$A$2:$AN$7500,MATCH(BO$3,Команды!$A$2:$A$7500,0),$E28+2)=Команды!$AJ$3,TRUE,FALSE),IF(INDEX(Команды!$A$2:$AN$7500,MATCH(BO$3,Команды!$A$2:$A$7500,0),$E28+2)=Команды!$AJ$4,TRUE,FALSE),IF(INDEX(Команды!$A$2:$AN$7500,MATCH(BO$3,Команды!$A$2:$A$7500,0),$E28+2)=Команды!$AJ$5,TRUE,FALSE),IF(INDEX(Команды!$A$2:$AN$7500,MATCH(BO$3,Команды!$A$2:$A$7500,0),$E28+2)=Команды!$AJ$6,TRUE,FALSE),IF(INDEX(Команды!$A$2:$AN$7500,MATCH(BO$3,Команды!$A$2:$A$7500,0),$E28+2)=Команды!$AJ$7,TRUE,FALSE),IF(INDEX(Команды!$A$2:$AN$7500,MATCH(BO$3,Команды!$A$2:$A$7500,0),$E28+2)=Команды!$AJ$8,TRUE,FALSE),IF(INDEX(Команды!$A$2:$AN$7500,MATCH(BO$3,Команды!$A$2:$A$7500,0),$E28+2)=Команды!$AJ$9,TRUE,FALSE),IF(INDEX(Команды!$A$2:$AN$7500,MATCH(BO$3,Команды!$A$2:$A$7500,0),$E28+2)=Команды!$AJ$10,TRUE,FALSE),IF(INDEX(Команды!$A$2:$AN$7500,MATCH(BO$3,Команды!$A$2:$A$7500,0),$E28+2)=Команды!$AJ$11,TRUE,FALSE),IF(INDEX(Команды!$A$2:$AN$7500,MATCH(BO$3,Команды!$A$2:$A$7500,0),$E28+2)=Команды!$AJ$12,TRUE,FALSE),IF(INDEX(Команды!$A$2:$AN$7500,MATCH(BO$3,Команды!$A$2:$A$7500,0),$E28+2)=Команды!$AJ$13,TRUE,FALSE),IF(INDEX(Команды!$A$2:$AN$7500,MATCH(BO$3,Команды!$A$2:$A$7500,0),$E28+2)=Команды!$AJ$14,TRUE,FALSE),IF(INDEX(Команды!$A$2:$AN$7500,MATCH(BO$3,Команды!$A$2:$A$7500,0),$E28+2)=Команды!$AJ$15,TRUE,FALSE),IF(INDEX(Команды!$A$2:$AN$7500,MATCH(BO$3,Команды!$A$2:$A$7500,0),$E28+2)=Команды!$AJ$16,TRUE,FALSE),IF(INDEX(Команды!$A$2:$AN$7500,MATCH(BO$3,Команды!$A$2:$A$7500,0),$E28+2)=Команды!$AJ$17,TRUE,FALSE),IF(INDEX(Команды!$A$2:$AN$7500,MATCH(BO$3,Команды!$A$2:$A$7500,0),$E28+2)=Команды!$AJ$18,TRUE,FALSE),IF(INDEX(Команды!$A$2:$AN$7500,MATCH(BO$3,Команды!$A$2:$A$7500,0),$E28+2)=Команды!$AJ$19,TRUE,FALSE)),INDEX(Команды!$AJ$2:$AL$19,MATCH(INDEX(Команды!$A$2:$AN$7500,MATCH(BO$3,Команды!$A$2:$A$7500,0),$E28+2),Команды!$AJ$2:$AJ$19,0),3),0)</f>
        <v>0.6875</v>
      </c>
      <c r="BQ28" s="342"/>
      <c r="BR28" s="174">
        <f>IF(OR(IF(INDEX(Команды!$A$2:$AN$7500,MATCH(BR$3,Команды!$A$2:$A$7500,0),$E28+2)=Команды!$AJ$2,TRUE,FALSE),IF(INDEX(Команды!$A$2:$AN$7500,MATCH(BR$3,Команды!$A$2:$A$7500,0),$E28+2)=Команды!$AJ$3,TRUE,FALSE),IF(INDEX(Команды!$A$2:$AN$7500,MATCH(BR$3,Команды!$A$2:$A$7500,0),$E28+2)=Команды!$AJ$4,TRUE,FALSE),IF(INDEX(Команды!$A$2:$AN$7500,MATCH(BR$3,Команды!$A$2:$A$7500,0),$E28+2)=Команды!$AJ$5,TRUE,FALSE),IF(INDEX(Команды!$A$2:$AN$7500,MATCH(BR$3,Команды!$A$2:$A$7500,0),$E28+2)=Команды!$AJ$6,TRUE,FALSE),IF(INDEX(Команды!$A$2:$AN$7500,MATCH(BR$3,Команды!$A$2:$A$7500,0),$E28+2)=Команды!$AJ$7,TRUE,FALSE),IF(INDEX(Команды!$A$2:$AN$7500,MATCH(BR$3,Команды!$A$2:$A$7500,0),$E28+2)=Команды!$AJ$8,TRUE,FALSE),IF(INDEX(Команды!$A$2:$AN$7500,MATCH(BR$3,Команды!$A$2:$A$7500,0),$E28+2)=Команды!$AJ$9,TRUE,FALSE),IF(INDEX(Команды!$A$2:$AN$7500,MATCH(BR$3,Команды!$A$2:$A$7500,0),$E28+2)=Команды!$AJ$10,TRUE,FALSE),IF(INDEX(Команды!$A$2:$AN$7500,MATCH(BR$3,Команды!$A$2:$A$7500,0),$E28+2)=Команды!$AJ$11,TRUE,FALSE),IF(INDEX(Команды!$A$2:$AN$7500,MATCH(BR$3,Команды!$A$2:$A$7500,0),$E28+2)=Команды!$AJ$12,TRUE,FALSE),IF(INDEX(Команды!$A$2:$AN$7500,MATCH(BR$3,Команды!$A$2:$A$7500,0),$E28+2)=Команды!$AJ$13,TRUE,FALSE),IF(INDEX(Команды!$A$2:$AN$7500,MATCH(BR$3,Команды!$A$2:$A$7500,0),$E28+2)=Команды!$AJ$14,TRUE,FALSE),IF(INDEX(Команды!$A$2:$AN$7500,MATCH(BR$3,Команды!$A$2:$A$7500,0),$E28+2)=Команды!$AJ$15,TRUE,FALSE),IF(INDEX(Команды!$A$2:$AN$7500,MATCH(BR$3,Команды!$A$2:$A$7500,0),$E28+2)=Команды!$AJ$16,TRUE,FALSE),,IF(INDEX(Команды!$A$2:$AN$7500,MATCH(BR$3,Команды!$A$2:$A$7500,0),$E28+2)=Команды!$AJ$17,TRUE,FALSE),,IF(INDEX(Команды!$A$2:$AN$7500,MATCH(BR$3,Команды!$A$2:$A$7500,0),$E28+2)=Команды!$AJ$18,TRUE,FALSE),,IF(INDEX(Команды!$A$2:$AN$7500,MATCH(BR$3,Команды!$A$2:$A$7500,0),$E28+2)=Команды!$AJ$19,TRUE,FALSE)),INDEX(Команды!$AJ$2:$AK$19,MATCH(INDEX(Команды!$A$2:$AN$7500,MATCH(BR$3,Команды!$A$2:$A$7500,0),$E28+2),Команды!$AJ$2:$AJ$19,0),2),0)</f>
        <v>0.3125</v>
      </c>
      <c r="BS28" s="175">
        <f>IF(OR(IF(INDEX(Команды!$A$2:$AN$7500,MATCH(BR$3,Команды!$A$2:$A$7500,0),$E28+2)=Команды!$AJ$2,TRUE,FALSE),IF(INDEX(Команды!$A$2:$AN$7500,MATCH(BR$3,Команды!$A$2:$A$7500,0),$E28+2)=Команды!$AJ$3,TRUE,FALSE),IF(INDEX(Команды!$A$2:$AN$7500,MATCH(BR$3,Команды!$A$2:$A$7500,0),$E28+2)=Команды!$AJ$4,TRUE,FALSE),IF(INDEX(Команды!$A$2:$AN$7500,MATCH(BR$3,Команды!$A$2:$A$7500,0),$E28+2)=Команды!$AJ$5,TRUE,FALSE),IF(INDEX(Команды!$A$2:$AN$7500,MATCH(BR$3,Команды!$A$2:$A$7500,0),$E28+2)=Команды!$AJ$6,TRUE,FALSE),IF(INDEX(Команды!$A$2:$AN$7500,MATCH(BR$3,Команды!$A$2:$A$7500,0),$E28+2)=Команды!$AJ$7,TRUE,FALSE),IF(INDEX(Команды!$A$2:$AN$7500,MATCH(BR$3,Команды!$A$2:$A$7500,0),$E28+2)=Команды!$AJ$8,TRUE,FALSE),IF(INDEX(Команды!$A$2:$AN$7500,MATCH(BR$3,Команды!$A$2:$A$7500,0),$E28+2)=Команды!$AJ$9,TRUE,FALSE),IF(INDEX(Команды!$A$2:$AN$7500,MATCH(BR$3,Команды!$A$2:$A$7500,0),$E28+2)=Команды!$AJ$10,TRUE,FALSE),IF(INDEX(Команды!$A$2:$AN$7500,MATCH(BR$3,Команды!$A$2:$A$7500,0),$E28+2)=Команды!$AJ$11,TRUE,FALSE),IF(INDEX(Команды!$A$2:$AN$7500,MATCH(BR$3,Команды!$A$2:$A$7500,0),$E28+2)=Команды!$AJ$12,TRUE,FALSE),IF(INDEX(Команды!$A$2:$AN$7500,MATCH(BR$3,Команды!$A$2:$A$7500,0),$E28+2)=Команды!$AJ$13,TRUE,FALSE),IF(INDEX(Команды!$A$2:$AN$7500,MATCH(BR$3,Команды!$A$2:$A$7500,0),$E28+2)=Команды!$AJ$14,TRUE,FALSE),IF(INDEX(Команды!$A$2:$AN$7500,MATCH(BR$3,Команды!$A$2:$A$7500,0),$E28+2)=Команды!$AJ$15,TRUE,FALSE),IF(INDEX(Команды!$A$2:$AN$7500,MATCH(BR$3,Команды!$A$2:$A$7500,0),$E28+2)=Команды!$AJ$16,TRUE,FALSE),IF(INDEX(Команды!$A$2:$AN$7500,MATCH(BR$3,Команды!$A$2:$A$7500,0),$E28+2)=Команды!$AJ$17,TRUE,FALSE),IF(INDEX(Команды!$A$2:$AN$7500,MATCH(BR$3,Команды!$A$2:$A$7500,0),$E28+2)=Команды!$AJ$18,TRUE,FALSE),IF(INDEX(Команды!$A$2:$AN$7500,MATCH(BR$3,Команды!$A$2:$A$7500,0),$E28+2)=Команды!$AJ$19,TRUE,FALSE)),INDEX(Команды!$AJ$2:$AL$19,MATCH(INDEX(Команды!$A$2:$AN$7500,MATCH(BR$3,Команды!$A$2:$A$7500,0),$E28+2),Команды!$AJ$2:$AJ$19,0),3),0)</f>
        <v>0.6875</v>
      </c>
      <c r="BT28" s="342"/>
      <c r="BU28" s="174">
        <f>IF(OR(IF(INDEX(Команды!$A$2:$AN$7500,MATCH(BU$3,Команды!$A$2:$A$7500,0),$E28+2)=Команды!$AJ$2,TRUE,FALSE),IF(INDEX(Команды!$A$2:$AN$7500,MATCH(BU$3,Команды!$A$2:$A$7500,0),$E28+2)=Команды!$AJ$3,TRUE,FALSE),IF(INDEX(Команды!$A$2:$AN$7500,MATCH(BU$3,Команды!$A$2:$A$7500,0),$E28+2)=Команды!$AJ$4,TRUE,FALSE),IF(INDEX(Команды!$A$2:$AN$7500,MATCH(BU$3,Команды!$A$2:$A$7500,0),$E28+2)=Команды!$AJ$5,TRUE,FALSE),IF(INDEX(Команды!$A$2:$AN$7500,MATCH(BU$3,Команды!$A$2:$A$7500,0),$E28+2)=Команды!$AJ$6,TRUE,FALSE),IF(INDEX(Команды!$A$2:$AN$7500,MATCH(BU$3,Команды!$A$2:$A$7500,0),$E28+2)=Команды!$AJ$7,TRUE,FALSE),IF(INDEX(Команды!$A$2:$AN$7500,MATCH(BU$3,Команды!$A$2:$A$7500,0),$E28+2)=Команды!$AJ$8,TRUE,FALSE),IF(INDEX(Команды!$A$2:$AN$7500,MATCH(BU$3,Команды!$A$2:$A$7500,0),$E28+2)=Команды!$AJ$9,TRUE,FALSE),IF(INDEX(Команды!$A$2:$AN$7500,MATCH(BU$3,Команды!$A$2:$A$7500,0),$E28+2)=Команды!$AJ$10,TRUE,FALSE),IF(INDEX(Команды!$A$2:$AN$7500,MATCH(BU$3,Команды!$A$2:$A$7500,0),$E28+2)=Команды!$AJ$11,TRUE,FALSE),IF(INDEX(Команды!$A$2:$AN$7500,MATCH(BU$3,Команды!$A$2:$A$7500,0),$E28+2)=Команды!$AJ$12,TRUE,FALSE),IF(INDEX(Команды!$A$2:$AN$7500,MATCH(BU$3,Команды!$A$2:$A$7500,0),$E28+2)=Команды!$AJ$13,TRUE,FALSE),IF(INDEX(Команды!$A$2:$AN$7500,MATCH(BU$3,Команды!$A$2:$A$7500,0),$E28+2)=Команды!$AJ$14,TRUE,FALSE),IF(INDEX(Команды!$A$2:$AN$7500,MATCH(BU$3,Команды!$A$2:$A$7500,0),$E28+2)=Команды!$AJ$15,TRUE,FALSE),IF(INDEX(Команды!$A$2:$AN$7500,MATCH(BU$3,Команды!$A$2:$A$7500,0),$E28+2)=Команды!$AJ$16,TRUE,FALSE),,IF(INDEX(Команды!$A$2:$AN$7500,MATCH(BU$3,Команды!$A$2:$A$7500,0),$E28+2)=Команды!$AJ$17,TRUE,FALSE),,IF(INDEX(Команды!$A$2:$AN$7500,MATCH(BU$3,Команды!$A$2:$A$7500,0),$E28+2)=Команды!$AJ$18,TRUE,FALSE),,IF(INDEX(Команды!$A$2:$AN$7500,MATCH(BU$3,Команды!$A$2:$A$7500,0),$E28+2)=Команды!$AJ$19,TRUE,FALSE)),INDEX(Команды!$AJ$2:$AK$19,MATCH(INDEX(Команды!$A$2:$AN$7500,MATCH(BU$3,Команды!$A$2:$A$7500,0),$E28+2),Команды!$AJ$2:$AJ$19,0),2),0)</f>
        <v>0.375</v>
      </c>
      <c r="BV28" s="175">
        <f>IF(OR(IF(INDEX(Команды!$A$2:$AN$7500,MATCH(BU$3,Команды!$A$2:$A$7500,0),$E28+2)=Команды!$AJ$2,TRUE,FALSE),IF(INDEX(Команды!$A$2:$AN$7500,MATCH(BU$3,Команды!$A$2:$A$7500,0),$E28+2)=Команды!$AJ$3,TRUE,FALSE),IF(INDEX(Команды!$A$2:$AN$7500,MATCH(BU$3,Команды!$A$2:$A$7500,0),$E28+2)=Команды!$AJ$4,TRUE,FALSE),IF(INDEX(Команды!$A$2:$AN$7500,MATCH(BU$3,Команды!$A$2:$A$7500,0),$E28+2)=Команды!$AJ$5,TRUE,FALSE),IF(INDEX(Команды!$A$2:$AN$7500,MATCH(BU$3,Команды!$A$2:$A$7500,0),$E28+2)=Команды!$AJ$6,TRUE,FALSE),IF(INDEX(Команды!$A$2:$AN$7500,MATCH(BU$3,Команды!$A$2:$A$7500,0),$E28+2)=Команды!$AJ$7,TRUE,FALSE),IF(INDEX(Команды!$A$2:$AN$7500,MATCH(BU$3,Команды!$A$2:$A$7500,0),$E28+2)=Команды!$AJ$8,TRUE,FALSE),IF(INDEX(Команды!$A$2:$AN$7500,MATCH(BU$3,Команды!$A$2:$A$7500,0),$E28+2)=Команды!$AJ$9,TRUE,FALSE),IF(INDEX(Команды!$A$2:$AN$7500,MATCH(BU$3,Команды!$A$2:$A$7500,0),$E28+2)=Команды!$AJ$10,TRUE,FALSE),IF(INDEX(Команды!$A$2:$AN$7500,MATCH(BU$3,Команды!$A$2:$A$7500,0),$E28+2)=Команды!$AJ$11,TRUE,FALSE),IF(INDEX(Команды!$A$2:$AN$7500,MATCH(BU$3,Команды!$A$2:$A$7500,0),$E28+2)=Команды!$AJ$12,TRUE,FALSE),IF(INDEX(Команды!$A$2:$AN$7500,MATCH(BU$3,Команды!$A$2:$A$7500,0),$E28+2)=Команды!$AJ$13,TRUE,FALSE),IF(INDEX(Команды!$A$2:$AN$7500,MATCH(BU$3,Команды!$A$2:$A$7500,0),$E28+2)=Команды!$AJ$14,TRUE,FALSE),IF(INDEX(Команды!$A$2:$AN$7500,MATCH(BU$3,Команды!$A$2:$A$7500,0),$E28+2)=Команды!$AJ$15,TRUE,FALSE),IF(INDEX(Команды!$A$2:$AN$7500,MATCH(BU$3,Команды!$A$2:$A$7500,0),$E28+2)=Команды!$AJ$16,TRUE,FALSE),IF(INDEX(Команды!$A$2:$AN$7500,MATCH(BU$3,Команды!$A$2:$A$7500,0),$E28+2)=Команды!$AJ$17,TRUE,FALSE),IF(INDEX(Команды!$A$2:$AN$7500,MATCH(BU$3,Команды!$A$2:$A$7500,0),$E28+2)=Команды!$AJ$18,TRUE,FALSE),IF(INDEX(Команды!$A$2:$AN$7500,MATCH(BU$3,Команды!$A$2:$A$7500,0),$E28+2)=Команды!$AJ$19,TRUE,FALSE)),INDEX(Команды!$AJ$2:$AL$19,MATCH(INDEX(Команды!$A$2:$AN$7500,MATCH(BU$3,Команды!$A$2:$A$7500,0),$E28+2),Команды!$AJ$2:$AJ$19,0),3),0)</f>
        <v>0.75</v>
      </c>
      <c r="BW28" s="342"/>
      <c r="BX28" s="174">
        <f>IF(OR(IF(INDEX(Команды!$A$2:$AN$7500,MATCH(BX$3,Команды!$A$2:$A$7500,0),$E28+2)=Команды!$AJ$2,TRUE,FALSE),IF(INDEX(Команды!$A$2:$AN$7500,MATCH(BX$3,Команды!$A$2:$A$7500,0),$E28+2)=Команды!$AJ$3,TRUE,FALSE),IF(INDEX(Команды!$A$2:$AN$7500,MATCH(BX$3,Команды!$A$2:$A$7500,0),$E28+2)=Команды!$AJ$4,TRUE,FALSE),IF(INDEX(Команды!$A$2:$AN$7500,MATCH(BX$3,Команды!$A$2:$A$7500,0),$E28+2)=Команды!$AJ$5,TRUE,FALSE),IF(INDEX(Команды!$A$2:$AN$7500,MATCH(BX$3,Команды!$A$2:$A$7500,0),$E28+2)=Команды!$AJ$6,TRUE,FALSE),IF(INDEX(Команды!$A$2:$AN$7500,MATCH(BX$3,Команды!$A$2:$A$7500,0),$E28+2)=Команды!$AJ$7,TRUE,FALSE),IF(INDEX(Команды!$A$2:$AN$7500,MATCH(BX$3,Команды!$A$2:$A$7500,0),$E28+2)=Команды!$AJ$8,TRUE,FALSE),IF(INDEX(Команды!$A$2:$AN$7500,MATCH(BX$3,Команды!$A$2:$A$7500,0),$E28+2)=Команды!$AJ$9,TRUE,FALSE),IF(INDEX(Команды!$A$2:$AN$7500,MATCH(BX$3,Команды!$A$2:$A$7500,0),$E28+2)=Команды!$AJ$10,TRUE,FALSE),IF(INDEX(Команды!$A$2:$AN$7500,MATCH(BX$3,Команды!$A$2:$A$7500,0),$E28+2)=Команды!$AJ$11,TRUE,FALSE),IF(INDEX(Команды!$A$2:$AN$7500,MATCH(BX$3,Команды!$A$2:$A$7500,0),$E28+2)=Команды!$AJ$12,TRUE,FALSE),IF(INDEX(Команды!$A$2:$AN$7500,MATCH(BX$3,Команды!$A$2:$A$7500,0),$E28+2)=Команды!$AJ$13,TRUE,FALSE),IF(INDEX(Команды!$A$2:$AN$7500,MATCH(BX$3,Команды!$A$2:$A$7500,0),$E28+2)=Команды!$AJ$14,TRUE,FALSE),IF(INDEX(Команды!$A$2:$AN$7500,MATCH(BX$3,Команды!$A$2:$A$7500,0),$E28+2)=Команды!$AJ$15,TRUE,FALSE),IF(INDEX(Команды!$A$2:$AN$7500,MATCH(BX$3,Команды!$A$2:$A$7500,0),$E28+2)=Команды!$AJ$16,TRUE,FALSE),,IF(INDEX(Команды!$A$2:$AN$7500,MATCH(BX$3,Команды!$A$2:$A$7500,0),$E28+2)=Команды!$AJ$17,TRUE,FALSE),,IF(INDEX(Команды!$A$2:$AN$7500,MATCH(BX$3,Команды!$A$2:$A$7500,0),$E28+2)=Команды!$AJ$18,TRUE,FALSE),,IF(INDEX(Команды!$A$2:$AN$7500,MATCH(BX$3,Команды!$A$2:$A$7500,0),$E28+2)=Команды!$AJ$19,TRUE,FALSE)),INDEX(Команды!$AJ$2:$AK$19,MATCH(INDEX(Команды!$A$2:$AN$7500,MATCH(BX$3,Команды!$A$2:$A$7500,0),$E28+2),Команды!$AJ$2:$AJ$19,0),2),0)</f>
        <v>0.64583333333333337</v>
      </c>
      <c r="BY28" s="175">
        <f>IF(OR(IF(INDEX(Команды!$A$2:$AN$7500,MATCH(BX$3,Команды!$A$2:$A$7500,0),$E28+2)=Команды!$AJ$2,TRUE,FALSE),IF(INDEX(Команды!$A$2:$AN$7500,MATCH(BX$3,Команды!$A$2:$A$7500,0),$E28+2)=Команды!$AJ$3,TRUE,FALSE),IF(INDEX(Команды!$A$2:$AN$7500,MATCH(BX$3,Команды!$A$2:$A$7500,0),$E28+2)=Команды!$AJ$4,TRUE,FALSE),IF(INDEX(Команды!$A$2:$AN$7500,MATCH(BX$3,Команды!$A$2:$A$7500,0),$E28+2)=Команды!$AJ$5,TRUE,FALSE),IF(INDEX(Команды!$A$2:$AN$7500,MATCH(BX$3,Команды!$A$2:$A$7500,0),$E28+2)=Команды!$AJ$6,TRUE,FALSE),IF(INDEX(Команды!$A$2:$AN$7500,MATCH(BX$3,Команды!$A$2:$A$7500,0),$E28+2)=Команды!$AJ$7,TRUE,FALSE),IF(INDEX(Команды!$A$2:$AN$7500,MATCH(BX$3,Команды!$A$2:$A$7500,0),$E28+2)=Команды!$AJ$8,TRUE,FALSE),IF(INDEX(Команды!$A$2:$AN$7500,MATCH(BX$3,Команды!$A$2:$A$7500,0),$E28+2)=Команды!$AJ$9,TRUE,FALSE),IF(INDEX(Команды!$A$2:$AN$7500,MATCH(BX$3,Команды!$A$2:$A$7500,0),$E28+2)=Команды!$AJ$10,TRUE,FALSE),IF(INDEX(Команды!$A$2:$AN$7500,MATCH(BX$3,Команды!$A$2:$A$7500,0),$E28+2)=Команды!$AJ$11,TRUE,FALSE),IF(INDEX(Команды!$A$2:$AN$7500,MATCH(BX$3,Команды!$A$2:$A$7500,0),$E28+2)=Команды!$AJ$12,TRUE,FALSE),IF(INDEX(Команды!$A$2:$AN$7500,MATCH(BX$3,Команды!$A$2:$A$7500,0),$E28+2)=Команды!$AJ$13,TRUE,FALSE),IF(INDEX(Команды!$A$2:$AN$7500,MATCH(BX$3,Команды!$A$2:$A$7500,0),$E28+2)=Команды!$AJ$14,TRUE,FALSE),IF(INDEX(Команды!$A$2:$AN$7500,MATCH(BX$3,Команды!$A$2:$A$7500,0),$E28+2)=Команды!$AJ$15,TRUE,FALSE),IF(INDEX(Команды!$A$2:$AN$7500,MATCH(BX$3,Команды!$A$2:$A$7500,0),$E28+2)=Команды!$AJ$16,TRUE,FALSE),IF(INDEX(Команды!$A$2:$AN$7500,MATCH(BX$3,Команды!$A$2:$A$7500,0),$E28+2)=Команды!$AJ$17,TRUE,FALSE),IF(INDEX(Команды!$A$2:$AN$7500,MATCH(BX$3,Команды!$A$2:$A$7500,0),$E28+2)=Команды!$AJ$18,TRUE,FALSE),IF(INDEX(Команды!$A$2:$AN$7500,MATCH(BX$3,Команды!$A$2:$A$7500,0),$E28+2)=Команды!$AJ$19,TRUE,FALSE)),INDEX(Команды!$AJ$2:$AL$19,MATCH(INDEX(Команды!$A$2:$AN$7500,MATCH(BX$3,Команды!$A$2:$A$7500,0),$E28+2),Команды!$AJ$2:$AJ$19,0),3),0)</f>
        <v>1.0208333333333333</v>
      </c>
      <c r="BZ28" s="342"/>
      <c r="CA28" s="174" t="str">
        <f>IF(OR(IF(INDEX(Команды!$A$2:$AN$7500,MATCH(CA$3,Команды!$A$2:$A$7500,0),$E28+2)=Команды!$AJ$2,TRUE,FALSE),IF(INDEX(Команды!$A$2:$AN$7500,MATCH(CA$3,Команды!$A$2:$A$7500,0),$E28+2)=Команды!$AJ$3,TRUE,FALSE),IF(INDEX(Команды!$A$2:$AN$7500,MATCH(CA$3,Команды!$A$2:$A$7500,0),$E28+2)=Команды!$AJ$4,TRUE,FALSE),IF(INDEX(Команды!$A$2:$AN$7500,MATCH(CA$3,Команды!$A$2:$A$7500,0),$E28+2)=Команды!$AJ$5,TRUE,FALSE),IF(INDEX(Команды!$A$2:$AN$7500,MATCH(CA$3,Команды!$A$2:$A$7500,0),$E28+2)=Команды!$AJ$6,TRUE,FALSE),IF(INDEX(Команды!$A$2:$AN$7500,MATCH(CA$3,Команды!$A$2:$A$7500,0),$E28+2)=Команды!$AJ$7,TRUE,FALSE),IF(INDEX(Команды!$A$2:$AN$7500,MATCH(CA$3,Команды!$A$2:$A$7500,0),$E28+2)=Команды!$AJ$8,TRUE,FALSE),IF(INDEX(Команды!$A$2:$AN$7500,MATCH(CA$3,Команды!$A$2:$A$7500,0),$E28+2)=Команды!$AJ$9,TRUE,FALSE),IF(INDEX(Команды!$A$2:$AN$7500,MATCH(CA$3,Команды!$A$2:$A$7500,0),$E28+2)=Команды!$AJ$10,TRUE,FALSE),IF(INDEX(Команды!$A$2:$AN$7500,MATCH(CA$3,Команды!$A$2:$A$7500,0),$E28+2)=Команды!$AJ$11,TRUE,FALSE),IF(INDEX(Команды!$A$2:$AN$7500,MATCH(CA$3,Команды!$A$2:$A$7500,0),$E28+2)=Команды!$AJ$12,TRUE,FALSE),IF(INDEX(Команды!$A$2:$AN$7500,MATCH(CA$3,Команды!$A$2:$A$7500,0),$E28+2)=Команды!$AJ$13,TRUE,FALSE),IF(INDEX(Команды!$A$2:$AN$7500,MATCH(CA$3,Команды!$A$2:$A$7500,0),$E28+2)=Команды!$AJ$14,TRUE,FALSE),IF(INDEX(Команды!$A$2:$AN$7500,MATCH(CA$3,Команды!$A$2:$A$7500,0),$E28+2)=Команды!$AJ$15,TRUE,FALSE),IF(INDEX(Команды!$A$2:$AN$7500,MATCH(CA$3,Команды!$A$2:$A$7500,0),$E28+2)=Команды!$AJ$16,TRUE,FALSE),,IF(INDEX(Команды!$A$2:$AN$7500,MATCH(CA$3,Команды!$A$2:$A$7500,0),$E28+2)=Команды!$AJ$17,TRUE,FALSE),,IF(INDEX(Команды!$A$2:$AN$7500,MATCH(CA$3,Команды!$A$2:$A$7500,0),$E28+2)=Команды!$AJ$18,TRUE,FALSE),,IF(INDEX(Команды!$A$2:$AN$7500,MATCH(CA$3,Команды!$A$2:$A$7500,0),$E28+2)=Команды!$AJ$19,TRUE,FALSE)),INDEX(Команды!$AJ$2:$AK$19,MATCH(INDEX(Команды!$A$2:$AN$7500,MATCH(CA$3,Команды!$A$2:$A$7500,0),$E28+2),Команды!$AJ$2:$AJ$19,0),2),0)</f>
        <v>В</v>
      </c>
      <c r="CB28" s="175" t="str">
        <f>IF(OR(IF(INDEX(Команды!$A$2:$AN$7500,MATCH(CA$3,Команды!$A$2:$A$7500,0),$E28+2)=Команды!$AJ$2,TRUE,FALSE),IF(INDEX(Команды!$A$2:$AN$7500,MATCH(CA$3,Команды!$A$2:$A$7500,0),$E28+2)=Команды!$AJ$3,TRUE,FALSE),IF(INDEX(Команды!$A$2:$AN$7500,MATCH(CA$3,Команды!$A$2:$A$7500,0),$E28+2)=Команды!$AJ$4,TRUE,FALSE),IF(INDEX(Команды!$A$2:$AN$7500,MATCH(CA$3,Команды!$A$2:$A$7500,0),$E28+2)=Команды!$AJ$5,TRUE,FALSE),IF(INDEX(Команды!$A$2:$AN$7500,MATCH(CA$3,Команды!$A$2:$A$7500,0),$E28+2)=Команды!$AJ$6,TRUE,FALSE),IF(INDEX(Команды!$A$2:$AN$7500,MATCH(CA$3,Команды!$A$2:$A$7500,0),$E28+2)=Команды!$AJ$7,TRUE,FALSE),IF(INDEX(Команды!$A$2:$AN$7500,MATCH(CA$3,Команды!$A$2:$A$7500,0),$E28+2)=Команды!$AJ$8,TRUE,FALSE),IF(INDEX(Команды!$A$2:$AN$7500,MATCH(CA$3,Команды!$A$2:$A$7500,0),$E28+2)=Команды!$AJ$9,TRUE,FALSE),IF(INDEX(Команды!$A$2:$AN$7500,MATCH(CA$3,Команды!$A$2:$A$7500,0),$E28+2)=Команды!$AJ$10,TRUE,FALSE),IF(INDEX(Команды!$A$2:$AN$7500,MATCH(CA$3,Команды!$A$2:$A$7500,0),$E28+2)=Команды!$AJ$11,TRUE,FALSE),IF(INDEX(Команды!$A$2:$AN$7500,MATCH(CA$3,Команды!$A$2:$A$7500,0),$E28+2)=Команды!$AJ$12,TRUE,FALSE),IF(INDEX(Команды!$A$2:$AN$7500,MATCH(CA$3,Команды!$A$2:$A$7500,0),$E28+2)=Команды!$AJ$13,TRUE,FALSE),IF(INDEX(Команды!$A$2:$AN$7500,MATCH(CA$3,Команды!$A$2:$A$7500,0),$E28+2)=Команды!$AJ$14,TRUE,FALSE),IF(INDEX(Команды!$A$2:$AN$7500,MATCH(CA$3,Команды!$A$2:$A$7500,0),$E28+2)=Команды!$AJ$15,TRUE,FALSE),IF(INDEX(Команды!$A$2:$AN$7500,MATCH(CA$3,Команды!$A$2:$A$7500,0),$E28+2)=Команды!$AJ$16,TRUE,FALSE),IF(INDEX(Команды!$A$2:$AN$7500,MATCH(CA$3,Команды!$A$2:$A$7500,0),$E28+2)=Команды!$AJ$17,TRUE,FALSE),IF(INDEX(Команды!$A$2:$AN$7500,MATCH(CA$3,Команды!$A$2:$A$7500,0),$E28+2)=Команды!$AJ$18,TRUE,FALSE),IF(INDEX(Команды!$A$2:$AN$7500,MATCH(CA$3,Команды!$A$2:$A$7500,0),$E28+2)=Команды!$AJ$19,TRUE,FALSE)),INDEX(Команды!$AJ$2:$AL$19,MATCH(INDEX(Команды!$A$2:$AN$7500,MATCH(CA$3,Команды!$A$2:$A$7500,0),$E28+2),Команды!$AJ$2:$AJ$19,0),3),0)</f>
        <v>В</v>
      </c>
      <c r="CC28" s="342"/>
      <c r="CD28" s="174" t="str">
        <f>IF(OR(IF(INDEX(Команды!$A$2:$AN$7500,MATCH(CD$3,Команды!$A$2:$A$7500,0),$E28+2)=Команды!$AJ$2,TRUE,FALSE),IF(INDEX(Команды!$A$2:$AN$7500,MATCH(CD$3,Команды!$A$2:$A$7500,0),$E28+2)=Команды!$AJ$3,TRUE,FALSE),IF(INDEX(Команды!$A$2:$AN$7500,MATCH(CD$3,Команды!$A$2:$A$7500,0),$E28+2)=Команды!$AJ$4,TRUE,FALSE),IF(INDEX(Команды!$A$2:$AN$7500,MATCH(CD$3,Команды!$A$2:$A$7500,0),$E28+2)=Команды!$AJ$5,TRUE,FALSE),IF(INDEX(Команды!$A$2:$AN$7500,MATCH(CD$3,Команды!$A$2:$A$7500,0),$E28+2)=Команды!$AJ$6,TRUE,FALSE),IF(INDEX(Команды!$A$2:$AN$7500,MATCH(CD$3,Команды!$A$2:$A$7500,0),$E28+2)=Команды!$AJ$7,TRUE,FALSE),IF(INDEX(Команды!$A$2:$AN$7500,MATCH(CD$3,Команды!$A$2:$A$7500,0),$E28+2)=Команды!$AJ$8,TRUE,FALSE),IF(INDEX(Команды!$A$2:$AN$7500,MATCH(CD$3,Команды!$A$2:$A$7500,0),$E28+2)=Команды!$AJ$9,TRUE,FALSE),IF(INDEX(Команды!$A$2:$AN$7500,MATCH(CD$3,Команды!$A$2:$A$7500,0),$E28+2)=Команды!$AJ$10,TRUE,FALSE),IF(INDEX(Команды!$A$2:$AN$7500,MATCH(CD$3,Команды!$A$2:$A$7500,0),$E28+2)=Команды!$AJ$11,TRUE,FALSE),IF(INDEX(Команды!$A$2:$AN$7500,MATCH(CD$3,Команды!$A$2:$A$7500,0),$E28+2)=Команды!$AJ$12,TRUE,FALSE),IF(INDEX(Команды!$A$2:$AN$7500,MATCH(CD$3,Команды!$A$2:$A$7500,0),$E28+2)=Команды!$AJ$13,TRUE,FALSE),IF(INDEX(Команды!$A$2:$AN$7500,MATCH(CD$3,Команды!$A$2:$A$7500,0),$E28+2)=Команды!$AJ$14,TRUE,FALSE),IF(INDEX(Команды!$A$2:$AN$7500,MATCH(CD$3,Команды!$A$2:$A$7500,0),$E28+2)=Команды!$AJ$15,TRUE,FALSE),IF(INDEX(Команды!$A$2:$AN$7500,MATCH(CD$3,Команды!$A$2:$A$7500,0),$E28+2)=Команды!$AJ$16,TRUE,FALSE),,IF(INDEX(Команды!$A$2:$AN$7500,MATCH(CD$3,Команды!$A$2:$A$7500,0),$E28+2)=Команды!$AJ$17,TRUE,FALSE),,IF(INDEX(Команды!$A$2:$AN$7500,MATCH(CD$3,Команды!$A$2:$A$7500,0),$E28+2)=Команды!$AJ$18,TRUE,FALSE),,IF(INDEX(Команды!$A$2:$AN$7500,MATCH(CD$3,Команды!$A$2:$A$7500,0),$E28+2)=Команды!$AJ$19,TRUE,FALSE)),INDEX(Команды!$AJ$2:$AK$19,MATCH(INDEX(Команды!$A$2:$AN$7500,MATCH(CD$3,Команды!$A$2:$A$7500,0),$E28+2),Команды!$AJ$2:$AJ$19,0),2),0)</f>
        <v>В</v>
      </c>
      <c r="CE28" s="175" t="str">
        <f>IF(OR(IF(INDEX(Команды!$A$2:$AN$7500,MATCH(CD$3,Команды!$A$2:$A$7500,0),$E28+2)=Команды!$AJ$2,TRUE,FALSE),IF(INDEX(Команды!$A$2:$AN$7500,MATCH(CD$3,Команды!$A$2:$A$7500,0),$E28+2)=Команды!$AJ$3,TRUE,FALSE),IF(INDEX(Команды!$A$2:$AN$7500,MATCH(CD$3,Команды!$A$2:$A$7500,0),$E28+2)=Команды!$AJ$4,TRUE,FALSE),IF(INDEX(Команды!$A$2:$AN$7500,MATCH(CD$3,Команды!$A$2:$A$7500,0),$E28+2)=Команды!$AJ$5,TRUE,FALSE),IF(INDEX(Команды!$A$2:$AN$7500,MATCH(CD$3,Команды!$A$2:$A$7500,0),$E28+2)=Команды!$AJ$6,TRUE,FALSE),IF(INDEX(Команды!$A$2:$AN$7500,MATCH(CD$3,Команды!$A$2:$A$7500,0),$E28+2)=Команды!$AJ$7,TRUE,FALSE),IF(INDEX(Команды!$A$2:$AN$7500,MATCH(CD$3,Команды!$A$2:$A$7500,0),$E28+2)=Команды!$AJ$8,TRUE,FALSE),IF(INDEX(Команды!$A$2:$AN$7500,MATCH(CD$3,Команды!$A$2:$A$7500,0),$E28+2)=Команды!$AJ$9,TRUE,FALSE),IF(INDEX(Команды!$A$2:$AN$7500,MATCH(CD$3,Команды!$A$2:$A$7500,0),$E28+2)=Команды!$AJ$10,TRUE,FALSE),IF(INDEX(Команды!$A$2:$AN$7500,MATCH(CD$3,Команды!$A$2:$A$7500,0),$E28+2)=Команды!$AJ$11,TRUE,FALSE),IF(INDEX(Команды!$A$2:$AN$7500,MATCH(CD$3,Команды!$A$2:$A$7500,0),$E28+2)=Команды!$AJ$12,TRUE,FALSE),IF(INDEX(Команды!$A$2:$AN$7500,MATCH(CD$3,Команды!$A$2:$A$7500,0),$E28+2)=Команды!$AJ$13,TRUE,FALSE),IF(INDEX(Команды!$A$2:$AN$7500,MATCH(CD$3,Команды!$A$2:$A$7500,0),$E28+2)=Команды!$AJ$14,TRUE,FALSE),IF(INDEX(Команды!$A$2:$AN$7500,MATCH(CD$3,Команды!$A$2:$A$7500,0),$E28+2)=Команды!$AJ$15,TRUE,FALSE),IF(INDEX(Команды!$A$2:$AN$7500,MATCH(CD$3,Команды!$A$2:$A$7500,0),$E28+2)=Команды!$AJ$16,TRUE,FALSE),IF(INDEX(Команды!$A$2:$AN$7500,MATCH(CD$3,Команды!$A$2:$A$7500,0),$E28+2)=Команды!$AJ$17,TRUE,FALSE),IF(INDEX(Команды!$A$2:$AN$7500,MATCH(CD$3,Команды!$A$2:$A$7500,0),$E28+2)=Команды!$AJ$18,TRUE,FALSE),IF(INDEX(Команды!$A$2:$AN$7500,MATCH(CD$3,Команды!$A$2:$A$7500,0),$E28+2)=Команды!$AJ$19,TRUE,FALSE)),INDEX(Команды!$AJ$2:$AL$19,MATCH(INDEX(Команды!$A$2:$AN$7500,MATCH(CD$3,Команды!$A$2:$A$7500,0),$E28+2),Команды!$AJ$2:$AJ$19,0),3),0)</f>
        <v>В</v>
      </c>
      <c r="CF28" s="342"/>
      <c r="CG28" s="174">
        <f>IF(OR(IF(INDEX(Команды!$A$2:$AN$7500,MATCH(CG$3,Команды!$A$2:$A$7500,0),$E28+2)=Команды!$AJ$2,TRUE,FALSE),IF(INDEX(Команды!$A$2:$AN$7500,MATCH(CG$3,Команды!$A$2:$A$7500,0),$E28+2)=Команды!$AJ$3,TRUE,FALSE),IF(INDEX(Команды!$A$2:$AN$7500,MATCH(CG$3,Команды!$A$2:$A$7500,0),$E28+2)=Команды!$AJ$4,TRUE,FALSE),IF(INDEX(Команды!$A$2:$AN$7500,MATCH(CG$3,Команды!$A$2:$A$7500,0),$E28+2)=Команды!$AJ$5,TRUE,FALSE),IF(INDEX(Команды!$A$2:$AN$7500,MATCH(CG$3,Команды!$A$2:$A$7500,0),$E28+2)=Команды!$AJ$6,TRUE,FALSE),IF(INDEX(Команды!$A$2:$AN$7500,MATCH(CG$3,Команды!$A$2:$A$7500,0),$E28+2)=Команды!$AJ$7,TRUE,FALSE),IF(INDEX(Команды!$A$2:$AN$7500,MATCH(CG$3,Команды!$A$2:$A$7500,0),$E28+2)=Команды!$AJ$8,TRUE,FALSE),IF(INDEX(Команды!$A$2:$AN$7500,MATCH(CG$3,Команды!$A$2:$A$7500,0),$E28+2)=Команды!$AJ$9,TRUE,FALSE),IF(INDEX(Команды!$A$2:$AN$7500,MATCH(CG$3,Команды!$A$2:$A$7500,0),$E28+2)=Команды!$AJ$10,TRUE,FALSE),IF(INDEX(Команды!$A$2:$AN$7500,MATCH(CG$3,Команды!$A$2:$A$7500,0),$E28+2)=Команды!$AJ$11,TRUE,FALSE),IF(INDEX(Команды!$A$2:$AN$7500,MATCH(CG$3,Команды!$A$2:$A$7500,0),$E28+2)=Команды!$AJ$12,TRUE,FALSE),IF(INDEX(Команды!$A$2:$AN$7500,MATCH(CG$3,Команды!$A$2:$A$7500,0),$E28+2)=Команды!$AJ$13,TRUE,FALSE),IF(INDEX(Команды!$A$2:$AN$7500,MATCH(CG$3,Команды!$A$2:$A$7500,0),$E28+2)=Команды!$AJ$14,TRUE,FALSE),IF(INDEX(Команды!$A$2:$AN$7500,MATCH(CG$3,Команды!$A$2:$A$7500,0),$E28+2)=Команды!$AJ$15,TRUE,FALSE),IF(INDEX(Команды!$A$2:$AN$7500,MATCH(CG$3,Команды!$A$2:$A$7500,0),$E28+2)=Команды!$AJ$16,TRUE,FALSE),,IF(INDEX(Команды!$A$2:$AN$7500,MATCH(CG$3,Команды!$A$2:$A$7500,0),$E28+2)=Команды!$AJ$17,TRUE,FALSE),,IF(INDEX(Команды!$A$2:$AN$7500,MATCH(CG$3,Команды!$A$2:$A$7500,0),$E28+2)=Команды!$AJ$18,TRUE,FALSE),,IF(INDEX(Команды!$A$2:$AN$7500,MATCH(CG$3,Команды!$A$2:$A$7500,0),$E28+2)=Команды!$AJ$19,TRUE,FALSE)),INDEX(Команды!$AJ$2:$AK$19,MATCH(INDEX(Команды!$A$2:$AN$7500,MATCH(CG$3,Команды!$A$2:$A$7500,0),$E28+2),Команды!$AJ$2:$AJ$19,0),2),0)</f>
        <v>0.28125</v>
      </c>
      <c r="CH28" s="175">
        <f>IF(OR(IF(INDEX(Команды!$A$2:$AN$7500,MATCH(CG$3,Команды!$A$2:$A$7500,0),$E28+2)=Команды!$AJ$2,TRUE,FALSE),IF(INDEX(Команды!$A$2:$AN$7500,MATCH(CG$3,Команды!$A$2:$A$7500,0),$E28+2)=Команды!$AJ$3,TRUE,FALSE),IF(INDEX(Команды!$A$2:$AN$7500,MATCH(CG$3,Команды!$A$2:$A$7500,0),$E28+2)=Команды!$AJ$4,TRUE,FALSE),IF(INDEX(Команды!$A$2:$AN$7500,MATCH(CG$3,Команды!$A$2:$A$7500,0),$E28+2)=Команды!$AJ$5,TRUE,FALSE),IF(INDEX(Команды!$A$2:$AN$7500,MATCH(CG$3,Команды!$A$2:$A$7500,0),$E28+2)=Команды!$AJ$6,TRUE,FALSE),IF(INDEX(Команды!$A$2:$AN$7500,MATCH(CG$3,Команды!$A$2:$A$7500,0),$E28+2)=Команды!$AJ$7,TRUE,FALSE),IF(INDEX(Команды!$A$2:$AN$7500,MATCH(CG$3,Команды!$A$2:$A$7500,0),$E28+2)=Команды!$AJ$8,TRUE,FALSE),IF(INDEX(Команды!$A$2:$AN$7500,MATCH(CG$3,Команды!$A$2:$A$7500,0),$E28+2)=Команды!$AJ$9,TRUE,FALSE),IF(INDEX(Команды!$A$2:$AN$7500,MATCH(CG$3,Команды!$A$2:$A$7500,0),$E28+2)=Команды!$AJ$10,TRUE,FALSE),IF(INDEX(Команды!$A$2:$AN$7500,MATCH(CG$3,Команды!$A$2:$A$7500,0),$E28+2)=Команды!$AJ$11,TRUE,FALSE),IF(INDEX(Команды!$A$2:$AN$7500,MATCH(CG$3,Команды!$A$2:$A$7500,0),$E28+2)=Команды!$AJ$12,TRUE,FALSE),IF(INDEX(Команды!$A$2:$AN$7500,MATCH(CG$3,Команды!$A$2:$A$7500,0),$E28+2)=Команды!$AJ$13,TRUE,FALSE),IF(INDEX(Команды!$A$2:$AN$7500,MATCH(CG$3,Команды!$A$2:$A$7500,0),$E28+2)=Команды!$AJ$14,TRUE,FALSE),IF(INDEX(Команды!$A$2:$AN$7500,MATCH(CG$3,Команды!$A$2:$A$7500,0),$E28+2)=Команды!$AJ$15,TRUE,FALSE),IF(INDEX(Команды!$A$2:$AN$7500,MATCH(CG$3,Команды!$A$2:$A$7500,0),$E28+2)=Команды!$AJ$16,TRUE,FALSE),IF(INDEX(Команды!$A$2:$AN$7500,MATCH(CG$3,Команды!$A$2:$A$7500,0),$E28+2)=Команды!$AJ$17,TRUE,FALSE),IF(INDEX(Команды!$A$2:$AN$7500,MATCH(CG$3,Команды!$A$2:$A$7500,0),$E28+2)=Команды!$AJ$18,TRUE,FALSE),IF(INDEX(Команды!$A$2:$AN$7500,MATCH(CG$3,Команды!$A$2:$A$7500,0),$E28+2)=Команды!$AJ$19,TRUE,FALSE)),INDEX(Команды!$AJ$2:$AL$19,MATCH(INDEX(Команды!$A$2:$AN$7500,MATCH(CG$3,Команды!$A$2:$A$7500,0),$E28+2),Команды!$AJ$2:$AJ$19,0),3),0)</f>
        <v>0.65625</v>
      </c>
      <c r="CI28" s="342"/>
      <c r="CJ28" s="174">
        <f>IF(OR(IF(INDEX(Команды!$A$2:$AN$7500,MATCH(CJ$3,Команды!$A$2:$A$7500,0),$E28+2)=Команды!$AJ$2,TRUE,FALSE),IF(INDEX(Команды!$A$2:$AN$7500,MATCH(CJ$3,Команды!$A$2:$A$7500,0),$E28+2)=Команды!$AJ$3,TRUE,FALSE),IF(INDEX(Команды!$A$2:$AN$7500,MATCH(CJ$3,Команды!$A$2:$A$7500,0),$E28+2)=Команды!$AJ$4,TRUE,FALSE),IF(INDEX(Команды!$A$2:$AN$7500,MATCH(CJ$3,Команды!$A$2:$A$7500,0),$E28+2)=Команды!$AJ$5,TRUE,FALSE),IF(INDEX(Команды!$A$2:$AN$7500,MATCH(CJ$3,Команды!$A$2:$A$7500,0),$E28+2)=Команды!$AJ$6,TRUE,FALSE),IF(INDEX(Команды!$A$2:$AN$7500,MATCH(CJ$3,Команды!$A$2:$A$7500,0),$E28+2)=Команды!$AJ$7,TRUE,FALSE),IF(INDEX(Команды!$A$2:$AN$7500,MATCH(CJ$3,Команды!$A$2:$A$7500,0),$E28+2)=Команды!$AJ$8,TRUE,FALSE),IF(INDEX(Команды!$A$2:$AN$7500,MATCH(CJ$3,Команды!$A$2:$A$7500,0),$E28+2)=Команды!$AJ$9,TRUE,FALSE),IF(INDEX(Команды!$A$2:$AN$7500,MATCH(CJ$3,Команды!$A$2:$A$7500,0),$E28+2)=Команды!$AJ$10,TRUE,FALSE),IF(INDEX(Команды!$A$2:$AN$7500,MATCH(CJ$3,Команды!$A$2:$A$7500,0),$E28+2)=Команды!$AJ$11,TRUE,FALSE),IF(INDEX(Команды!$A$2:$AN$7500,MATCH(CJ$3,Команды!$A$2:$A$7500,0),$E28+2)=Команды!$AJ$12,TRUE,FALSE),IF(INDEX(Команды!$A$2:$AN$7500,MATCH(CJ$3,Команды!$A$2:$A$7500,0),$E28+2)=Команды!$AJ$13,TRUE,FALSE),IF(INDEX(Команды!$A$2:$AN$7500,MATCH(CJ$3,Команды!$A$2:$A$7500,0),$E28+2)=Команды!$AJ$14,TRUE,FALSE),IF(INDEX(Команды!$A$2:$AN$7500,MATCH(CJ$3,Команды!$A$2:$A$7500,0),$E28+2)=Команды!$AJ$15,TRUE,FALSE),IF(INDEX(Команды!$A$2:$AN$7500,MATCH(CJ$3,Команды!$A$2:$A$7500,0),$E28+2)=Команды!$AJ$16,TRUE,FALSE),,IF(INDEX(Команды!$A$2:$AN$7500,MATCH(CJ$3,Команды!$A$2:$A$7500,0),$E28+2)=Команды!$AJ$17,TRUE,FALSE),,IF(INDEX(Команды!$A$2:$AN$7500,MATCH(CJ$3,Команды!$A$2:$A$7500,0),$E28+2)=Команды!$AJ$18,TRUE,FALSE),,IF(INDEX(Команды!$A$2:$AN$7500,MATCH(CJ$3,Команды!$A$2:$A$7500,0),$E28+2)=Команды!$AJ$19,TRUE,FALSE)),INDEX(Команды!$AJ$2:$AK$19,MATCH(INDEX(Команды!$A$2:$AN$7500,MATCH(CJ$3,Команды!$A$2:$A$7500,0),$E28+2),Команды!$AJ$2:$AJ$19,0),2),0)</f>
        <v>0.375</v>
      </c>
      <c r="CK28" s="175">
        <f>IF(OR(IF(INDEX(Команды!$A$2:$AN$7500,MATCH(CJ$3,Команды!$A$2:$A$7500,0),$E28+2)=Команды!$AJ$2,TRUE,FALSE),IF(INDEX(Команды!$A$2:$AN$7500,MATCH(CJ$3,Команды!$A$2:$A$7500,0),$E28+2)=Команды!$AJ$3,TRUE,FALSE),IF(INDEX(Команды!$A$2:$AN$7500,MATCH(CJ$3,Команды!$A$2:$A$7500,0),$E28+2)=Команды!$AJ$4,TRUE,FALSE),IF(INDEX(Команды!$A$2:$AN$7500,MATCH(CJ$3,Команды!$A$2:$A$7500,0),$E28+2)=Команды!$AJ$5,TRUE,FALSE),IF(INDEX(Команды!$A$2:$AN$7500,MATCH(CJ$3,Команды!$A$2:$A$7500,0),$E28+2)=Команды!$AJ$6,TRUE,FALSE),IF(INDEX(Команды!$A$2:$AN$7500,MATCH(CJ$3,Команды!$A$2:$A$7500,0),$E28+2)=Команды!$AJ$7,TRUE,FALSE),IF(INDEX(Команды!$A$2:$AN$7500,MATCH(CJ$3,Команды!$A$2:$A$7500,0),$E28+2)=Команды!$AJ$8,TRUE,FALSE),IF(INDEX(Команды!$A$2:$AN$7500,MATCH(CJ$3,Команды!$A$2:$A$7500,0),$E28+2)=Команды!$AJ$9,TRUE,FALSE),IF(INDEX(Команды!$A$2:$AN$7500,MATCH(CJ$3,Команды!$A$2:$A$7500,0),$E28+2)=Команды!$AJ$10,TRUE,FALSE),IF(INDEX(Команды!$A$2:$AN$7500,MATCH(CJ$3,Команды!$A$2:$A$7500,0),$E28+2)=Команды!$AJ$11,TRUE,FALSE),IF(INDEX(Команды!$A$2:$AN$7500,MATCH(CJ$3,Команды!$A$2:$A$7500,0),$E28+2)=Команды!$AJ$12,TRUE,FALSE),IF(INDEX(Команды!$A$2:$AN$7500,MATCH(CJ$3,Команды!$A$2:$A$7500,0),$E28+2)=Команды!$AJ$13,TRUE,FALSE),IF(INDEX(Команды!$A$2:$AN$7500,MATCH(CJ$3,Команды!$A$2:$A$7500,0),$E28+2)=Команды!$AJ$14,TRUE,FALSE),IF(INDEX(Команды!$A$2:$AN$7500,MATCH(CJ$3,Команды!$A$2:$A$7500,0),$E28+2)=Команды!$AJ$15,TRUE,FALSE),IF(INDEX(Команды!$A$2:$AN$7500,MATCH(CJ$3,Команды!$A$2:$A$7500,0),$E28+2)=Команды!$AJ$16,TRUE,FALSE),IF(INDEX(Команды!$A$2:$AN$7500,MATCH(CJ$3,Команды!$A$2:$A$7500,0),$E28+2)=Команды!$AJ$17,TRUE,FALSE),IF(INDEX(Команды!$A$2:$AN$7500,MATCH(CJ$3,Команды!$A$2:$A$7500,0),$E28+2)=Команды!$AJ$18,TRUE,FALSE),IF(INDEX(Команды!$A$2:$AN$7500,MATCH(CJ$3,Команды!$A$2:$A$7500,0),$E28+2)=Команды!$AJ$19,TRUE,FALSE)),INDEX(Команды!$AJ$2:$AL$19,MATCH(INDEX(Команды!$A$2:$AN$7500,MATCH(CJ$3,Команды!$A$2:$A$7500,0),$E28+2),Команды!$AJ$2:$AJ$19,0),3),0)</f>
        <v>0.75</v>
      </c>
      <c r="CL28" s="342"/>
      <c r="CM28" s="174">
        <f>IF(OR(IF(INDEX(Команды!$A$2:$AN$7500,MATCH(CM$3,Команды!$A$2:$A$7500,0),$E28+2)=Команды!$AJ$2,TRUE,FALSE),IF(INDEX(Команды!$A$2:$AN$7500,MATCH(CM$3,Команды!$A$2:$A$7500,0),$E28+2)=Команды!$AJ$3,TRUE,FALSE),IF(INDEX(Команды!$A$2:$AN$7500,MATCH(CM$3,Команды!$A$2:$A$7500,0),$E28+2)=Команды!$AJ$4,TRUE,FALSE),IF(INDEX(Команды!$A$2:$AN$7500,MATCH(CM$3,Команды!$A$2:$A$7500,0),$E28+2)=Команды!$AJ$5,TRUE,FALSE),IF(INDEX(Команды!$A$2:$AN$7500,MATCH(CM$3,Команды!$A$2:$A$7500,0),$E28+2)=Команды!$AJ$6,TRUE,FALSE),IF(INDEX(Команды!$A$2:$AN$7500,MATCH(CM$3,Команды!$A$2:$A$7500,0),$E28+2)=Команды!$AJ$7,TRUE,FALSE),IF(INDEX(Команды!$A$2:$AN$7500,MATCH(CM$3,Команды!$A$2:$A$7500,0),$E28+2)=Команды!$AJ$8,TRUE,FALSE),IF(INDEX(Команды!$A$2:$AN$7500,MATCH(CM$3,Команды!$A$2:$A$7500,0),$E28+2)=Команды!$AJ$9,TRUE,FALSE),IF(INDEX(Команды!$A$2:$AN$7500,MATCH(CM$3,Команды!$A$2:$A$7500,0),$E28+2)=Команды!$AJ$10,TRUE,FALSE),IF(INDEX(Команды!$A$2:$AN$7500,MATCH(CM$3,Команды!$A$2:$A$7500,0),$E28+2)=Команды!$AJ$11,TRUE,FALSE),IF(INDEX(Команды!$A$2:$AN$7500,MATCH(CM$3,Команды!$A$2:$A$7500,0),$E28+2)=Команды!$AJ$12,TRUE,FALSE),IF(INDEX(Команды!$A$2:$AN$7500,MATCH(CM$3,Команды!$A$2:$A$7500,0),$E28+2)=Команды!$AJ$13,TRUE,FALSE),IF(INDEX(Команды!$A$2:$AN$7500,MATCH(CM$3,Команды!$A$2:$A$7500,0),$E28+2)=Команды!$AJ$14,TRUE,FALSE),IF(INDEX(Команды!$A$2:$AN$7500,MATCH(CM$3,Команды!$A$2:$A$7500,0),$E28+2)=Команды!$AJ$15,TRUE,FALSE),IF(INDEX(Команды!$A$2:$AN$7500,MATCH(CM$3,Команды!$A$2:$A$7500,0),$E28+2)=Команды!$AJ$16,TRUE,FALSE),,IF(INDEX(Команды!$A$2:$AN$7500,MATCH(CM$3,Команды!$A$2:$A$7500,0),$E28+2)=Команды!$AJ$17,TRUE,FALSE),,IF(INDEX(Команды!$A$2:$AN$7500,MATCH(CM$3,Команды!$A$2:$A$7500,0),$E28+2)=Команды!$AJ$18,TRUE,FALSE),,IF(INDEX(Команды!$A$2:$AN$7500,MATCH(CM$3,Команды!$A$2:$A$7500,0),$E28+2)=Команды!$AJ$19,TRUE,FALSE)),INDEX(Команды!$AJ$2:$AK$19,MATCH(INDEX(Команды!$A$2:$AN$7500,MATCH(CM$3,Команды!$A$2:$A$7500,0),$E28+2),Команды!$AJ$2:$AJ$19,0),2),0)</f>
        <v>0.41666666666666669</v>
      </c>
      <c r="CN28" s="175">
        <f>IF(OR(IF(INDEX(Команды!$A$2:$AN$7500,MATCH(CM$3,Команды!$A$2:$A$7500,0),$E28+2)=Команды!$AJ$2,TRUE,FALSE),IF(INDEX(Команды!$A$2:$AN$7500,MATCH(CM$3,Команды!$A$2:$A$7500,0),$E28+2)=Команды!$AJ$3,TRUE,FALSE),IF(INDEX(Команды!$A$2:$AN$7500,MATCH(CM$3,Команды!$A$2:$A$7500,0),$E28+2)=Команды!$AJ$4,TRUE,FALSE),IF(INDEX(Команды!$A$2:$AN$7500,MATCH(CM$3,Команды!$A$2:$A$7500,0),$E28+2)=Команды!$AJ$5,TRUE,FALSE),IF(INDEX(Команды!$A$2:$AN$7500,MATCH(CM$3,Команды!$A$2:$A$7500,0),$E28+2)=Команды!$AJ$6,TRUE,FALSE),IF(INDEX(Команды!$A$2:$AN$7500,MATCH(CM$3,Команды!$A$2:$A$7500,0),$E28+2)=Команды!$AJ$7,TRUE,FALSE),IF(INDEX(Команды!$A$2:$AN$7500,MATCH(CM$3,Команды!$A$2:$A$7500,0),$E28+2)=Команды!$AJ$8,TRUE,FALSE),IF(INDEX(Команды!$A$2:$AN$7500,MATCH(CM$3,Команды!$A$2:$A$7500,0),$E28+2)=Команды!$AJ$9,TRUE,FALSE),IF(INDEX(Команды!$A$2:$AN$7500,MATCH(CM$3,Команды!$A$2:$A$7500,0),$E28+2)=Команды!$AJ$10,TRUE,FALSE),IF(INDEX(Команды!$A$2:$AN$7500,MATCH(CM$3,Команды!$A$2:$A$7500,0),$E28+2)=Команды!$AJ$11,TRUE,FALSE),IF(INDEX(Команды!$A$2:$AN$7500,MATCH(CM$3,Команды!$A$2:$A$7500,0),$E28+2)=Команды!$AJ$12,TRUE,FALSE),IF(INDEX(Команды!$A$2:$AN$7500,MATCH(CM$3,Команды!$A$2:$A$7500,0),$E28+2)=Команды!$AJ$13,TRUE,FALSE),IF(INDEX(Команды!$A$2:$AN$7500,MATCH(CM$3,Команды!$A$2:$A$7500,0),$E28+2)=Команды!$AJ$14,TRUE,FALSE),IF(INDEX(Команды!$A$2:$AN$7500,MATCH(CM$3,Команды!$A$2:$A$7500,0),$E28+2)=Команды!$AJ$15,TRUE,FALSE),IF(INDEX(Команды!$A$2:$AN$7500,MATCH(CM$3,Команды!$A$2:$A$7500,0),$E28+2)=Команды!$AJ$16,TRUE,FALSE),IF(INDEX(Команды!$A$2:$AN$7500,MATCH(CM$3,Команды!$A$2:$A$7500,0),$E28+2)=Команды!$AJ$17,TRUE,FALSE),IF(INDEX(Команды!$A$2:$AN$7500,MATCH(CM$3,Команды!$A$2:$A$7500,0),$E28+2)=Команды!$AJ$18,TRUE,FALSE),IF(INDEX(Команды!$A$2:$AN$7500,MATCH(CM$3,Команды!$A$2:$A$7500,0),$E28+2)=Команды!$AJ$19,TRUE,FALSE)),INDEX(Команды!$AJ$2:$AL$19,MATCH(INDEX(Команды!$A$2:$AN$7500,MATCH(CM$3,Команды!$A$2:$A$7500,0),$E28+2),Команды!$AJ$2:$AJ$19,0),3),0)</f>
        <v>0.79166666666666663</v>
      </c>
      <c r="CO28" s="342"/>
      <c r="CP28" s="174">
        <f>IF(OR(IF(INDEX(Команды!$A$2:$AN$7500,MATCH(CP$3,Команды!$A$2:$A$7500,0),$E28+2)=Команды!$AJ$2,TRUE,FALSE),IF(INDEX(Команды!$A$2:$AN$7500,MATCH(CP$3,Команды!$A$2:$A$7500,0),$E28+2)=Команды!$AJ$3,TRUE,FALSE),IF(INDEX(Команды!$A$2:$AN$7500,MATCH(CP$3,Команды!$A$2:$A$7500,0),$E28+2)=Команды!$AJ$4,TRUE,FALSE),IF(INDEX(Команды!$A$2:$AN$7500,MATCH(CP$3,Команды!$A$2:$A$7500,0),$E28+2)=Команды!$AJ$5,TRUE,FALSE),IF(INDEX(Команды!$A$2:$AN$7500,MATCH(CP$3,Команды!$A$2:$A$7500,0),$E28+2)=Команды!$AJ$6,TRUE,FALSE),IF(INDEX(Команды!$A$2:$AN$7500,MATCH(CP$3,Команды!$A$2:$A$7500,0),$E28+2)=Команды!$AJ$7,TRUE,FALSE),IF(INDEX(Команды!$A$2:$AN$7500,MATCH(CP$3,Команды!$A$2:$A$7500,0),$E28+2)=Команды!$AJ$8,TRUE,FALSE),IF(INDEX(Команды!$A$2:$AN$7500,MATCH(CP$3,Команды!$A$2:$A$7500,0),$E28+2)=Команды!$AJ$9,TRUE,FALSE),IF(INDEX(Команды!$A$2:$AN$7500,MATCH(CP$3,Команды!$A$2:$A$7500,0),$E28+2)=Команды!$AJ$10,TRUE,FALSE),IF(INDEX(Команды!$A$2:$AN$7500,MATCH(CP$3,Команды!$A$2:$A$7500,0),$E28+2)=Команды!$AJ$11,TRUE,FALSE),IF(INDEX(Команды!$A$2:$AN$7500,MATCH(CP$3,Команды!$A$2:$A$7500,0),$E28+2)=Команды!$AJ$12,TRUE,FALSE),IF(INDEX(Команды!$A$2:$AN$7500,MATCH(CP$3,Команды!$A$2:$A$7500,0),$E28+2)=Команды!$AJ$13,TRUE,FALSE),IF(INDEX(Команды!$A$2:$AN$7500,MATCH(CP$3,Команды!$A$2:$A$7500,0),$E28+2)=Команды!$AJ$14,TRUE,FALSE),IF(INDEX(Команды!$A$2:$AN$7500,MATCH(CP$3,Команды!$A$2:$A$7500,0),$E28+2)=Команды!$AJ$15,TRUE,FALSE),IF(INDEX(Команды!$A$2:$AN$7500,MATCH(CP$3,Команды!$A$2:$A$7500,0),$E28+2)=Команды!$AJ$16,TRUE,FALSE),,IF(INDEX(Команды!$A$2:$AN$7500,MATCH(CP$3,Команды!$A$2:$A$7500,0),$E28+2)=Команды!$AJ$17,TRUE,FALSE),,IF(INDEX(Команды!$A$2:$AN$7500,MATCH(CP$3,Команды!$A$2:$A$7500,0),$E28+2)=Команды!$AJ$18,TRUE,FALSE),,IF(INDEX(Команды!$A$2:$AN$7500,MATCH(CP$3,Команды!$A$2:$A$7500,0),$E28+2)=Команды!$AJ$19,TRUE,FALSE)),INDEX(Команды!$AJ$2:$AK$19,MATCH(INDEX(Команды!$A$2:$AN$7500,MATCH(CP$3,Команды!$A$2:$A$7500,0),$E28+2),Команды!$AJ$2:$AJ$19,0),2),0)</f>
        <v>0.64583333333333337</v>
      </c>
      <c r="CQ28" s="175">
        <f>IF(OR(IF(INDEX(Команды!$A$2:$AN$7500,MATCH(CP$3,Команды!$A$2:$A$7500,0),$E28+2)=Команды!$AJ$2,TRUE,FALSE),IF(INDEX(Команды!$A$2:$AN$7500,MATCH(CP$3,Команды!$A$2:$A$7500,0),$E28+2)=Команды!$AJ$3,TRUE,FALSE),IF(INDEX(Команды!$A$2:$AN$7500,MATCH(CP$3,Команды!$A$2:$A$7500,0),$E28+2)=Команды!$AJ$4,TRUE,FALSE),IF(INDEX(Команды!$A$2:$AN$7500,MATCH(CP$3,Команды!$A$2:$A$7500,0),$E28+2)=Команды!$AJ$5,TRUE,FALSE),IF(INDEX(Команды!$A$2:$AN$7500,MATCH(CP$3,Команды!$A$2:$A$7500,0),$E28+2)=Команды!$AJ$6,TRUE,FALSE),IF(INDEX(Команды!$A$2:$AN$7500,MATCH(CP$3,Команды!$A$2:$A$7500,0),$E28+2)=Команды!$AJ$7,TRUE,FALSE),IF(INDEX(Команды!$A$2:$AN$7500,MATCH(CP$3,Команды!$A$2:$A$7500,0),$E28+2)=Команды!$AJ$8,TRUE,FALSE),IF(INDEX(Команды!$A$2:$AN$7500,MATCH(CP$3,Команды!$A$2:$A$7500,0),$E28+2)=Команды!$AJ$9,TRUE,FALSE),IF(INDEX(Команды!$A$2:$AN$7500,MATCH(CP$3,Команды!$A$2:$A$7500,0),$E28+2)=Команды!$AJ$10,TRUE,FALSE),IF(INDEX(Команды!$A$2:$AN$7500,MATCH(CP$3,Команды!$A$2:$A$7500,0),$E28+2)=Команды!$AJ$11,TRUE,FALSE),IF(INDEX(Команды!$A$2:$AN$7500,MATCH(CP$3,Команды!$A$2:$A$7500,0),$E28+2)=Команды!$AJ$12,TRUE,FALSE),IF(INDEX(Команды!$A$2:$AN$7500,MATCH(CP$3,Команды!$A$2:$A$7500,0),$E28+2)=Команды!$AJ$13,TRUE,FALSE),IF(INDEX(Команды!$A$2:$AN$7500,MATCH(CP$3,Команды!$A$2:$A$7500,0),$E28+2)=Команды!$AJ$14,TRUE,FALSE),IF(INDEX(Команды!$A$2:$AN$7500,MATCH(CP$3,Команды!$A$2:$A$7500,0),$E28+2)=Команды!$AJ$15,TRUE,FALSE),IF(INDEX(Команды!$A$2:$AN$7500,MATCH(CP$3,Команды!$A$2:$A$7500,0),$E28+2)=Команды!$AJ$16,TRUE,FALSE),IF(INDEX(Команды!$A$2:$AN$7500,MATCH(CP$3,Команды!$A$2:$A$7500,0),$E28+2)=Команды!$AJ$17,TRUE,FALSE),IF(INDEX(Команды!$A$2:$AN$7500,MATCH(CP$3,Команды!$A$2:$A$7500,0),$E28+2)=Команды!$AJ$18,TRUE,FALSE),IF(INDEX(Команды!$A$2:$AN$7500,MATCH(CP$3,Команды!$A$2:$A$7500,0),$E28+2)=Команды!$AJ$19,TRUE,FALSE)),INDEX(Команды!$AJ$2:$AL$19,MATCH(INDEX(Команды!$A$2:$AN$7500,MATCH(CP$3,Команды!$A$2:$A$7500,0),$E28+2),Команды!$AJ$2:$AJ$19,0),3),0)</f>
        <v>1.0208333333333333</v>
      </c>
      <c r="CR28" s="342"/>
      <c r="CS28" s="174" t="str">
        <f>IF(OR(IF(INDEX(Команды!$A$2:$AN$7500,MATCH(CS$3,Команды!$A$2:$A$7500,0),$E28+2)=Команды!$AJ$2,TRUE,FALSE),IF(INDEX(Команды!$A$2:$AN$7500,MATCH(CS$3,Команды!$A$2:$A$7500,0),$E28+2)=Команды!$AJ$3,TRUE,FALSE),IF(INDEX(Команды!$A$2:$AN$7500,MATCH(CS$3,Команды!$A$2:$A$7500,0),$E28+2)=Команды!$AJ$4,TRUE,FALSE),IF(INDEX(Команды!$A$2:$AN$7500,MATCH(CS$3,Команды!$A$2:$A$7500,0),$E28+2)=Команды!$AJ$5,TRUE,FALSE),IF(INDEX(Команды!$A$2:$AN$7500,MATCH(CS$3,Команды!$A$2:$A$7500,0),$E28+2)=Команды!$AJ$6,TRUE,FALSE),IF(INDEX(Команды!$A$2:$AN$7500,MATCH(CS$3,Команды!$A$2:$A$7500,0),$E28+2)=Команды!$AJ$7,TRUE,FALSE),IF(INDEX(Команды!$A$2:$AN$7500,MATCH(CS$3,Команды!$A$2:$A$7500,0),$E28+2)=Команды!$AJ$8,TRUE,FALSE),IF(INDEX(Команды!$A$2:$AN$7500,MATCH(CS$3,Команды!$A$2:$A$7500,0),$E28+2)=Команды!$AJ$9,TRUE,FALSE),IF(INDEX(Команды!$A$2:$AN$7500,MATCH(CS$3,Команды!$A$2:$A$7500,0),$E28+2)=Команды!$AJ$10,TRUE,FALSE),IF(INDEX(Команды!$A$2:$AN$7500,MATCH(CS$3,Команды!$A$2:$A$7500,0),$E28+2)=Команды!$AJ$11,TRUE,FALSE),IF(INDEX(Команды!$A$2:$AN$7500,MATCH(CS$3,Команды!$A$2:$A$7500,0),$E28+2)=Команды!$AJ$12,TRUE,FALSE),IF(INDEX(Команды!$A$2:$AN$7500,MATCH(CS$3,Команды!$A$2:$A$7500,0),$E28+2)=Команды!$AJ$13,TRUE,FALSE),IF(INDEX(Команды!$A$2:$AN$7500,MATCH(CS$3,Команды!$A$2:$A$7500,0),$E28+2)=Команды!$AJ$14,TRUE,FALSE),IF(INDEX(Команды!$A$2:$AN$7500,MATCH(CS$3,Команды!$A$2:$A$7500,0),$E28+2)=Команды!$AJ$15,TRUE,FALSE),IF(INDEX(Команды!$A$2:$AN$7500,MATCH(CS$3,Команды!$A$2:$A$7500,0),$E28+2)=Команды!$AJ$16,TRUE,FALSE),,IF(INDEX(Команды!$A$2:$AN$7500,MATCH(CS$3,Команды!$A$2:$A$7500,0),$E28+2)=Команды!$AJ$17,TRUE,FALSE),,IF(INDEX(Команды!$A$2:$AN$7500,MATCH(CS$3,Команды!$A$2:$A$7500,0),$E28+2)=Команды!$AJ$18,TRUE,FALSE),,IF(INDEX(Команды!$A$2:$AN$7500,MATCH(CS$3,Команды!$A$2:$A$7500,0),$E28+2)=Команды!$AJ$19,TRUE,FALSE)),INDEX(Команды!$AJ$2:$AK$19,MATCH(INDEX(Команды!$A$2:$AN$7500,MATCH(CS$3,Команды!$A$2:$A$7500,0),$E28+2),Команды!$AJ$2:$AJ$19,0),2),0)</f>
        <v>В</v>
      </c>
      <c r="CT28" s="175" t="str">
        <f>IF(OR(IF(INDEX(Команды!$A$2:$AN$7500,MATCH(CS$3,Команды!$A$2:$A$7500,0),$E28+2)=Команды!$AJ$2,TRUE,FALSE),IF(INDEX(Команды!$A$2:$AN$7500,MATCH(CS$3,Команды!$A$2:$A$7500,0),$E28+2)=Команды!$AJ$3,TRUE,FALSE),IF(INDEX(Команды!$A$2:$AN$7500,MATCH(CS$3,Команды!$A$2:$A$7500,0),$E28+2)=Команды!$AJ$4,TRUE,FALSE),IF(INDEX(Команды!$A$2:$AN$7500,MATCH(CS$3,Команды!$A$2:$A$7500,0),$E28+2)=Команды!$AJ$5,TRUE,FALSE),IF(INDEX(Команды!$A$2:$AN$7500,MATCH(CS$3,Команды!$A$2:$A$7500,0),$E28+2)=Команды!$AJ$6,TRUE,FALSE),IF(INDEX(Команды!$A$2:$AN$7500,MATCH(CS$3,Команды!$A$2:$A$7500,0),$E28+2)=Команды!$AJ$7,TRUE,FALSE),IF(INDEX(Команды!$A$2:$AN$7500,MATCH(CS$3,Команды!$A$2:$A$7500,0),$E28+2)=Команды!$AJ$8,TRUE,FALSE),IF(INDEX(Команды!$A$2:$AN$7500,MATCH(CS$3,Команды!$A$2:$A$7500,0),$E28+2)=Команды!$AJ$9,TRUE,FALSE),IF(INDEX(Команды!$A$2:$AN$7500,MATCH(CS$3,Команды!$A$2:$A$7500,0),$E28+2)=Команды!$AJ$10,TRUE,FALSE),IF(INDEX(Команды!$A$2:$AN$7500,MATCH(CS$3,Команды!$A$2:$A$7500,0),$E28+2)=Команды!$AJ$11,TRUE,FALSE),IF(INDEX(Команды!$A$2:$AN$7500,MATCH(CS$3,Команды!$A$2:$A$7500,0),$E28+2)=Команды!$AJ$12,TRUE,FALSE),IF(INDEX(Команды!$A$2:$AN$7500,MATCH(CS$3,Команды!$A$2:$A$7500,0),$E28+2)=Команды!$AJ$13,TRUE,FALSE),IF(INDEX(Команды!$A$2:$AN$7500,MATCH(CS$3,Команды!$A$2:$A$7500,0),$E28+2)=Команды!$AJ$14,TRUE,FALSE),IF(INDEX(Команды!$A$2:$AN$7500,MATCH(CS$3,Команды!$A$2:$A$7500,0),$E28+2)=Команды!$AJ$15,TRUE,FALSE),IF(INDEX(Команды!$A$2:$AN$7500,MATCH(CS$3,Команды!$A$2:$A$7500,0),$E28+2)=Команды!$AJ$16,TRUE,FALSE),IF(INDEX(Команды!$A$2:$AN$7500,MATCH(CS$3,Команды!$A$2:$A$7500,0),$E28+2)=Команды!$AJ$17,TRUE,FALSE),IF(INDEX(Команды!$A$2:$AN$7500,MATCH(CS$3,Команды!$A$2:$A$7500,0),$E28+2)=Команды!$AJ$18,TRUE,FALSE),IF(INDEX(Команды!$A$2:$AN$7500,MATCH(CS$3,Команды!$A$2:$A$7500,0),$E28+2)=Команды!$AJ$19,TRUE,FALSE)),INDEX(Команды!$AJ$2:$AL$19,MATCH(INDEX(Команды!$A$2:$AN$7500,MATCH(CS$3,Команды!$A$2:$A$7500,0),$E28+2),Команды!$AJ$2:$AJ$19,0),3),0)</f>
        <v>В</v>
      </c>
      <c r="CU28" s="342"/>
    </row>
    <row r="29" spans="1:99" s="2" customFormat="1" ht="21.95" customHeight="1" x14ac:dyDescent="0.3">
      <c r="A29" s="251">
        <v>24</v>
      </c>
      <c r="B29" s="2">
        <f>VLOOKUP(A29,'Список КК'!A:F,6,TRUE)</f>
        <v>28994</v>
      </c>
      <c r="C29" s="636" t="str">
        <f>VLOOKUP(A29,'Список КК'!A:B,2,TRUE)</f>
        <v>Сатканкулова Динара Джаныбековна</v>
      </c>
      <c r="D29" s="203">
        <f>VLOOKUP(A29,'Список КК'!A:D,4,TRUE)</f>
        <v>0</v>
      </c>
      <c r="E29" s="4">
        <f>VLOOKUP(A29,'Список КК'!A:C,3,TRUE)</f>
        <v>16</v>
      </c>
      <c r="F29" s="220" t="str">
        <f>VLOOKUP(A29,'Список КК'!A:E,5,TRUE)</f>
        <v>утренние смены (10.17-12.18) 8:00-18:00. Летом может работать в любые смены (июнь-август)</v>
      </c>
      <c r="G29" s="174" t="str">
        <f>IF(OR(IF(INDEX(Команды!$A$2:$AN$7500,MATCH(G$3,Команды!$A$2:$A$7500,0),$E29+2)=Команды!$AJ$2,TRUE,FALSE),IF(INDEX(Команды!$A$2:$AN$7500,MATCH(G$3,Команды!$A$2:$A$7500,0),$E29+2)=Команды!$AJ$3,TRUE,FALSE),IF(INDEX(Команды!$A$2:$AN$7500,MATCH(G$3,Команды!$A$2:$A$7500,0),$E29+2)=Команды!$AJ$4,TRUE,FALSE),IF(INDEX(Команды!$A$2:$AN$7500,MATCH(G$3,Команды!$A$2:$A$7500,0),$E29+2)=Команды!$AJ$5,TRUE,FALSE),IF(INDEX(Команды!$A$2:$AN$7500,MATCH(G$3,Команды!$A$2:$A$7500,0),$E29+2)=Команды!$AJ$6,TRUE,FALSE),IF(INDEX(Команды!$A$2:$AN$7500,MATCH(G$3,Команды!$A$2:$A$7500,0),$E29+2)=Команды!$AJ$7,TRUE,FALSE),IF(INDEX(Команды!$A$2:$AN$7500,MATCH(G$3,Команды!$A$2:$A$7500,0),$E29+2)=Команды!$AJ$8,TRUE,FALSE),IF(INDEX(Команды!$A$2:$AN$7500,MATCH(G$3,Команды!$A$2:$A$7500,0),$E29+2)=Команды!$AJ$9,TRUE,FALSE),IF(INDEX(Команды!$A$2:$AN$7500,MATCH(G$3,Команды!$A$2:$A$7500,0),$E29+2)=Команды!$AJ$10,TRUE,FALSE),IF(INDEX(Команды!$A$2:$AN$7500,MATCH(G$3,Команды!$A$2:$A$7500,0),$E29+2)=Команды!$AJ$11,TRUE,FALSE),IF(INDEX(Команды!$A$2:$AN$7500,MATCH(G$3,Команды!$A$2:$A$7500,0),$E29+2)=Команды!$AJ$12,TRUE,FALSE),IF(INDEX(Команды!$A$2:$AN$7500,MATCH(G$3,Команды!$A$2:$A$7500,0),$E29+2)=Команды!$AJ$13,TRUE,FALSE),IF(INDEX(Команды!$A$2:$AN$7500,MATCH(G$3,Команды!$A$2:$A$7500,0),$E29+2)=Команды!$AJ$14,TRUE,FALSE),IF(INDEX(Команды!$A$2:$AN$7500,MATCH(G$3,Команды!$A$2:$A$7500,0),$E29+2)=Команды!$AJ$15,TRUE,FALSE),IF(INDEX(Команды!$A$2:$AN$7500,MATCH(G$3,Команды!$A$2:$A$7500,0),$E29+2)=Команды!$AJ$16,TRUE,FALSE),,IF(INDEX(Команды!$A$2:$AN$7500,MATCH(G$3,Команды!$A$2:$A$7500,0),$E29+2)=Команды!$AJ$17,TRUE,FALSE),,IF(INDEX(Команды!$A$2:$AN$7500,MATCH(G$3,Команды!$A$2:$A$7500,0),$E29+2)=Команды!$AJ$18,TRUE,FALSE),,IF(INDEX(Команды!$A$2:$AN$7500,MATCH(G$3,Команды!$A$2:$A$7500,0),$E29+2)=Команды!$AJ$19,TRUE,FALSE)),INDEX(Команды!$AJ$2:$AK$19,MATCH(INDEX(Команды!$A$2:$AN$7500,MATCH(G$3,Команды!$A$2:$A$7500,0),$E29+2),Команды!$AJ$2:$AJ$19,0),2),0)</f>
        <v>В</v>
      </c>
      <c r="H29" s="175" t="str">
        <f>IF(OR(IF(INDEX(Команды!$A$2:$AN$7500,MATCH(G$3,Команды!$A$2:$A$7500,0),$E29+2)=Команды!$AJ$2,TRUE,FALSE),IF(INDEX(Команды!$A$2:$AN$7500,MATCH(G$3,Команды!$A$2:$A$7500,0),$E29+2)=Команды!$AJ$3,TRUE,FALSE),IF(INDEX(Команды!$A$2:$AN$7500,MATCH(G$3,Команды!$A$2:$A$7500,0),$E29+2)=Команды!$AJ$4,TRUE,FALSE),IF(INDEX(Команды!$A$2:$AN$7500,MATCH(G$3,Команды!$A$2:$A$7500,0),$E29+2)=Команды!$AJ$5,TRUE,FALSE),IF(INDEX(Команды!$A$2:$AN$7500,MATCH(G$3,Команды!$A$2:$A$7500,0),$E29+2)=Команды!$AJ$6,TRUE,FALSE),IF(INDEX(Команды!$A$2:$AN$7500,MATCH(G$3,Команды!$A$2:$A$7500,0),$E29+2)=Команды!$AJ$7,TRUE,FALSE),IF(INDEX(Команды!$A$2:$AN$7500,MATCH(G$3,Команды!$A$2:$A$7500,0),$E29+2)=Команды!$AJ$8,TRUE,FALSE),IF(INDEX(Команды!$A$2:$AN$7500,MATCH(G$3,Команды!$A$2:$A$7500,0),$E29+2)=Команды!$AJ$9,TRUE,FALSE),IF(INDEX(Команды!$A$2:$AN$7500,MATCH(G$3,Команды!$A$2:$A$7500,0),$E29+2)=Команды!$AJ$10,TRUE,FALSE),IF(INDEX(Команды!$A$2:$AN$7500,MATCH(G$3,Команды!$A$2:$A$7500,0),$E29+2)=Команды!$AJ$11,TRUE,FALSE),IF(INDEX(Команды!$A$2:$AN$7500,MATCH(G$3,Команды!$A$2:$A$7500,0),$E29+2)=Команды!$AJ$12,TRUE,FALSE),IF(INDEX(Команды!$A$2:$AN$7500,MATCH(G$3,Команды!$A$2:$A$7500,0),$E29+2)=Команды!$AJ$13,TRUE,FALSE),IF(INDEX(Команды!$A$2:$AN$7500,MATCH(G$3,Команды!$A$2:$A$7500,0),$E29+2)=Команды!$AJ$14,TRUE,FALSE),IF(INDEX(Команды!$A$2:$AN$7500,MATCH(G$3,Команды!$A$2:$A$7500,0),$E29+2)=Команды!$AJ$15,TRUE,FALSE),IF(INDEX(Команды!$A$2:$AN$7500,MATCH(G$3,Команды!$A$2:$A$7500,0),$E29+2)=Команды!$AJ$16,TRUE,FALSE),IF(INDEX(Команды!$A$2:$AN$7500,MATCH(G$3,Команды!$A$2:$A$7500,0),$E29+2)=Команды!$AJ$17,TRUE,FALSE),IF(INDEX(Команды!$A$2:$AN$7500,MATCH(G$3,Команды!$A$2:$A$7500,0),$E29+2)=Команды!$AJ$18,TRUE,FALSE),IF(INDEX(Команды!$A$2:$AN$7500,MATCH(G$3,Команды!$A$2:$A$7500,0),$E29+2)=Команды!$AJ$19,TRUE,FALSE)),INDEX(Команды!$AJ$2:$AL$19,MATCH(INDEX(Команды!$A$2:$AN$7500,MATCH(G$3,Команды!$A$2:$A$7500,0),$E29+2),Команды!$AJ$2:$AJ$19,0),3),0)</f>
        <v>В</v>
      </c>
      <c r="I29" s="342"/>
      <c r="J29" s="174">
        <f>IF(OR(IF(INDEX(Команды!$A$2:$AN$7500,MATCH(J$3,Команды!$A$2:$A$7500,0),$E29+2)=Команды!$AJ$2,TRUE,FALSE),IF(INDEX(Команды!$A$2:$AN$7500,MATCH(J$3,Команды!$A$2:$A$7500,0),$E29+2)=Команды!$AJ$3,TRUE,FALSE),IF(INDEX(Команды!$A$2:$AN$7500,MATCH(J$3,Команды!$A$2:$A$7500,0),$E29+2)=Команды!$AJ$4,TRUE,FALSE),IF(INDEX(Команды!$A$2:$AN$7500,MATCH(J$3,Команды!$A$2:$A$7500,0),$E29+2)=Команды!$AJ$5,TRUE,FALSE),IF(INDEX(Команды!$A$2:$AN$7500,MATCH(J$3,Команды!$A$2:$A$7500,0),$E29+2)=Команды!$AJ$6,TRUE,FALSE),IF(INDEX(Команды!$A$2:$AN$7500,MATCH(J$3,Команды!$A$2:$A$7500,0),$E29+2)=Команды!$AJ$7,TRUE,FALSE),IF(INDEX(Команды!$A$2:$AN$7500,MATCH(J$3,Команды!$A$2:$A$7500,0),$E29+2)=Команды!$AJ$8,TRUE,FALSE),IF(INDEX(Команды!$A$2:$AN$7500,MATCH(J$3,Команды!$A$2:$A$7500,0),$E29+2)=Команды!$AJ$9,TRUE,FALSE),IF(INDEX(Команды!$A$2:$AN$7500,MATCH(J$3,Команды!$A$2:$A$7500,0),$E29+2)=Команды!$AJ$10,TRUE,FALSE),IF(INDEX(Команды!$A$2:$AN$7500,MATCH(J$3,Команды!$A$2:$A$7500,0),$E29+2)=Команды!$AJ$11,TRUE,FALSE),IF(INDEX(Команды!$A$2:$AN$7500,MATCH(J$3,Команды!$A$2:$A$7500,0),$E29+2)=Команды!$AJ$12,TRUE,FALSE),IF(INDEX(Команды!$A$2:$AN$7500,MATCH(J$3,Команды!$A$2:$A$7500,0),$E29+2)=Команды!$AJ$13,TRUE,FALSE),IF(INDEX(Команды!$A$2:$AN$7500,MATCH(J$3,Команды!$A$2:$A$7500,0),$E29+2)=Команды!$AJ$14,TRUE,FALSE),IF(INDEX(Команды!$A$2:$AN$7500,MATCH(J$3,Команды!$A$2:$A$7500,0),$E29+2)=Команды!$AJ$15,TRUE,FALSE),IF(INDEX(Команды!$A$2:$AN$7500,MATCH(J$3,Команды!$A$2:$A$7500,0),$E29+2)=Команды!$AJ$16,TRUE,FALSE),,IF(INDEX(Команды!$A$2:$AN$7500,MATCH(J$3,Команды!$A$2:$A$7500,0),$E29+2)=Команды!$AJ$17,TRUE,FALSE),,IF(INDEX(Команды!$A$2:$AN$7500,MATCH(J$3,Команды!$A$2:$A$7500,0),$E29+2)=Команды!$AJ$18,TRUE,FALSE),,IF(INDEX(Команды!$A$2:$AN$7500,MATCH(J$3,Команды!$A$2:$A$7500,0),$E29+2)=Команды!$AJ$19,TRUE,FALSE)),INDEX(Команды!$AJ$2:$AK$19,MATCH(INDEX(Команды!$A$2:$AN$7500,MATCH(J$3,Команды!$A$2:$A$7500,0),$E29+2),Команды!$AJ$2:$AJ$19,0),2),0)</f>
        <v>0.33333333333333331</v>
      </c>
      <c r="K29" s="175">
        <f>IF(OR(IF(INDEX(Команды!$A$2:$AN$7500,MATCH(J$3,Команды!$A$2:$A$7500,0),$E29+2)=Команды!$AJ$2,TRUE,FALSE),IF(INDEX(Команды!$A$2:$AN$7500,MATCH(J$3,Команды!$A$2:$A$7500,0),$E29+2)=Команды!$AJ$3,TRUE,FALSE),IF(INDEX(Команды!$A$2:$AN$7500,MATCH(J$3,Команды!$A$2:$A$7500,0),$E29+2)=Команды!$AJ$4,TRUE,FALSE),IF(INDEX(Команды!$A$2:$AN$7500,MATCH(J$3,Команды!$A$2:$A$7500,0),$E29+2)=Команды!$AJ$5,TRUE,FALSE),IF(INDEX(Команды!$A$2:$AN$7500,MATCH(J$3,Команды!$A$2:$A$7500,0),$E29+2)=Команды!$AJ$6,TRUE,FALSE),IF(INDEX(Команды!$A$2:$AN$7500,MATCH(J$3,Команды!$A$2:$A$7500,0),$E29+2)=Команды!$AJ$7,TRUE,FALSE),IF(INDEX(Команды!$A$2:$AN$7500,MATCH(J$3,Команды!$A$2:$A$7500,0),$E29+2)=Команды!$AJ$8,TRUE,FALSE),IF(INDEX(Команды!$A$2:$AN$7500,MATCH(J$3,Команды!$A$2:$A$7500,0),$E29+2)=Команды!$AJ$9,TRUE,FALSE),IF(INDEX(Команды!$A$2:$AN$7500,MATCH(J$3,Команды!$A$2:$A$7500,0),$E29+2)=Команды!$AJ$10,TRUE,FALSE),IF(INDEX(Команды!$A$2:$AN$7500,MATCH(J$3,Команды!$A$2:$A$7500,0),$E29+2)=Команды!$AJ$11,TRUE,FALSE),IF(INDEX(Команды!$A$2:$AN$7500,MATCH(J$3,Команды!$A$2:$A$7500,0),$E29+2)=Команды!$AJ$12,TRUE,FALSE),IF(INDEX(Команды!$A$2:$AN$7500,MATCH(J$3,Команды!$A$2:$A$7500,0),$E29+2)=Команды!$AJ$13,TRUE,FALSE),IF(INDEX(Команды!$A$2:$AN$7500,MATCH(J$3,Команды!$A$2:$A$7500,0),$E29+2)=Команды!$AJ$14,TRUE,FALSE),IF(INDEX(Команды!$A$2:$AN$7500,MATCH(J$3,Команды!$A$2:$A$7500,0),$E29+2)=Команды!$AJ$15,TRUE,FALSE),IF(INDEX(Команды!$A$2:$AN$7500,MATCH(J$3,Команды!$A$2:$A$7500,0),$E29+2)=Команды!$AJ$16,TRUE,FALSE),IF(INDEX(Команды!$A$2:$AN$7500,MATCH(J$3,Команды!$A$2:$A$7500,0),$E29+2)=Команды!$AJ$17,TRUE,FALSE),IF(INDEX(Команды!$A$2:$AN$7500,MATCH(J$3,Команды!$A$2:$A$7500,0),$E29+2)=Команды!$AJ$18,TRUE,FALSE),IF(INDEX(Команды!$A$2:$AN$7500,MATCH(J$3,Команды!$A$2:$A$7500,0),$E29+2)=Команды!$AJ$19,TRUE,FALSE)),INDEX(Команды!$AJ$2:$AL$19,MATCH(INDEX(Команды!$A$2:$AN$7500,MATCH(J$3,Команды!$A$2:$A$7500,0),$E29+2),Команды!$AJ$2:$AJ$19,0),3),0)</f>
        <v>0.70833333333333337</v>
      </c>
      <c r="L29" s="342"/>
      <c r="M29" s="174">
        <f>IF(OR(IF(INDEX(Команды!$A$2:$AN$7500,MATCH(M$3,Команды!$A$2:$A$7500,0),$E29+2)=Команды!$AJ$2,TRUE,FALSE),IF(INDEX(Команды!$A$2:$AN$7500,MATCH(M$3,Команды!$A$2:$A$7500,0),$E29+2)=Команды!$AJ$3,TRUE,FALSE),IF(INDEX(Команды!$A$2:$AN$7500,MATCH(M$3,Команды!$A$2:$A$7500,0),$E29+2)=Команды!$AJ$4,TRUE,FALSE),IF(INDEX(Команды!$A$2:$AN$7500,MATCH(M$3,Команды!$A$2:$A$7500,0),$E29+2)=Команды!$AJ$5,TRUE,FALSE),IF(INDEX(Команды!$A$2:$AN$7500,MATCH(M$3,Команды!$A$2:$A$7500,0),$E29+2)=Команды!$AJ$6,TRUE,FALSE),IF(INDEX(Команды!$A$2:$AN$7500,MATCH(M$3,Команды!$A$2:$A$7500,0),$E29+2)=Команды!$AJ$7,TRUE,FALSE),IF(INDEX(Команды!$A$2:$AN$7500,MATCH(M$3,Команды!$A$2:$A$7500,0),$E29+2)=Команды!$AJ$8,TRUE,FALSE),IF(INDEX(Команды!$A$2:$AN$7500,MATCH(M$3,Команды!$A$2:$A$7500,0),$E29+2)=Команды!$AJ$9,TRUE,FALSE),IF(INDEX(Команды!$A$2:$AN$7500,MATCH(M$3,Команды!$A$2:$A$7500,0),$E29+2)=Команды!$AJ$10,TRUE,FALSE),IF(INDEX(Команды!$A$2:$AN$7500,MATCH(M$3,Команды!$A$2:$A$7500,0),$E29+2)=Команды!$AJ$11,TRUE,FALSE),IF(INDEX(Команды!$A$2:$AN$7500,MATCH(M$3,Команды!$A$2:$A$7500,0),$E29+2)=Команды!$AJ$12,TRUE,FALSE),IF(INDEX(Команды!$A$2:$AN$7500,MATCH(M$3,Команды!$A$2:$A$7500,0),$E29+2)=Команды!$AJ$13,TRUE,FALSE),IF(INDEX(Команды!$A$2:$AN$7500,MATCH(M$3,Команды!$A$2:$A$7500,0),$E29+2)=Команды!$AJ$14,TRUE,FALSE),IF(INDEX(Команды!$A$2:$AN$7500,MATCH(M$3,Команды!$A$2:$A$7500,0),$E29+2)=Команды!$AJ$15,TRUE,FALSE),IF(INDEX(Команды!$A$2:$AN$7500,MATCH(M$3,Команды!$A$2:$A$7500,0),$E29+2)=Команды!$AJ$16,TRUE,FALSE),,IF(INDEX(Команды!$A$2:$AN$7500,MATCH(M$3,Команды!$A$2:$A$7500,0),$E29+2)=Команды!$AJ$17,TRUE,FALSE),,IF(INDEX(Команды!$A$2:$AN$7500,MATCH(M$3,Команды!$A$2:$A$7500,0),$E29+2)=Команды!$AJ$18,TRUE,FALSE),,IF(INDEX(Команды!$A$2:$AN$7500,MATCH(M$3,Команды!$A$2:$A$7500,0),$E29+2)=Команды!$AJ$19,TRUE,FALSE)),INDEX(Команды!$AJ$2:$AK$19,MATCH(INDEX(Команды!$A$2:$AN$7500,MATCH(M$3,Команды!$A$2:$A$7500,0),$E29+2),Команды!$AJ$2:$AJ$19,0),2),0)</f>
        <v>0.33333333333333331</v>
      </c>
      <c r="N29" s="175">
        <f>IF(OR(IF(INDEX(Команды!$A$2:$AN$7500,MATCH(M$3,Команды!$A$2:$A$7500,0),$E29+2)=Команды!$AJ$2,TRUE,FALSE),IF(INDEX(Команды!$A$2:$AN$7500,MATCH(M$3,Команды!$A$2:$A$7500,0),$E29+2)=Команды!$AJ$3,TRUE,FALSE),IF(INDEX(Команды!$A$2:$AN$7500,MATCH(M$3,Команды!$A$2:$A$7500,0),$E29+2)=Команды!$AJ$4,TRUE,FALSE),IF(INDEX(Команды!$A$2:$AN$7500,MATCH(M$3,Команды!$A$2:$A$7500,0),$E29+2)=Команды!$AJ$5,TRUE,FALSE),IF(INDEX(Команды!$A$2:$AN$7500,MATCH(M$3,Команды!$A$2:$A$7500,0),$E29+2)=Команды!$AJ$6,TRUE,FALSE),IF(INDEX(Команды!$A$2:$AN$7500,MATCH(M$3,Команды!$A$2:$A$7500,0),$E29+2)=Команды!$AJ$7,TRUE,FALSE),IF(INDEX(Команды!$A$2:$AN$7500,MATCH(M$3,Команды!$A$2:$A$7500,0),$E29+2)=Команды!$AJ$8,TRUE,FALSE),IF(INDEX(Команды!$A$2:$AN$7500,MATCH(M$3,Команды!$A$2:$A$7500,0),$E29+2)=Команды!$AJ$9,TRUE,FALSE),IF(INDEX(Команды!$A$2:$AN$7500,MATCH(M$3,Команды!$A$2:$A$7500,0),$E29+2)=Команды!$AJ$10,TRUE,FALSE),IF(INDEX(Команды!$A$2:$AN$7500,MATCH(M$3,Команды!$A$2:$A$7500,0),$E29+2)=Команды!$AJ$11,TRUE,FALSE),IF(INDEX(Команды!$A$2:$AN$7500,MATCH(M$3,Команды!$A$2:$A$7500,0),$E29+2)=Команды!$AJ$12,TRUE,FALSE),IF(INDEX(Команды!$A$2:$AN$7500,MATCH(M$3,Команды!$A$2:$A$7500,0),$E29+2)=Команды!$AJ$13,TRUE,FALSE),IF(INDEX(Команды!$A$2:$AN$7500,MATCH(M$3,Команды!$A$2:$A$7500,0),$E29+2)=Команды!$AJ$14,TRUE,FALSE),IF(INDEX(Команды!$A$2:$AN$7500,MATCH(M$3,Команды!$A$2:$A$7500,0),$E29+2)=Команды!$AJ$15,TRUE,FALSE),IF(INDEX(Команды!$A$2:$AN$7500,MATCH(M$3,Команды!$A$2:$A$7500,0),$E29+2)=Команды!$AJ$16,TRUE,FALSE),IF(INDEX(Команды!$A$2:$AN$7500,MATCH(M$3,Команды!$A$2:$A$7500,0),$E29+2)=Команды!$AJ$17,TRUE,FALSE),IF(INDEX(Команды!$A$2:$AN$7500,MATCH(M$3,Команды!$A$2:$A$7500,0),$E29+2)=Команды!$AJ$18,TRUE,FALSE),IF(INDEX(Команды!$A$2:$AN$7500,MATCH(M$3,Команды!$A$2:$A$7500,0),$E29+2)=Команды!$AJ$19,TRUE,FALSE)),INDEX(Команды!$AJ$2:$AL$19,MATCH(INDEX(Команды!$A$2:$AN$7500,MATCH(M$3,Команды!$A$2:$A$7500,0),$E29+2),Команды!$AJ$2:$AJ$19,0),3),0)</f>
        <v>0.70833333333333337</v>
      </c>
      <c r="O29" s="342"/>
      <c r="P29" s="174">
        <f>IF(OR(IF(INDEX(Команды!$A$2:$AN$7500,MATCH(P$3,Команды!$A$2:$A$7500,0),$E29+2)=Команды!$AJ$2,TRUE,FALSE),IF(INDEX(Команды!$A$2:$AN$7500,MATCH(P$3,Команды!$A$2:$A$7500,0),$E29+2)=Команды!$AJ$3,TRUE,FALSE),IF(INDEX(Команды!$A$2:$AN$7500,MATCH(P$3,Команды!$A$2:$A$7500,0),$E29+2)=Команды!$AJ$4,TRUE,FALSE),IF(INDEX(Команды!$A$2:$AN$7500,MATCH(P$3,Команды!$A$2:$A$7500,0),$E29+2)=Команды!$AJ$5,TRUE,FALSE),IF(INDEX(Команды!$A$2:$AN$7500,MATCH(P$3,Команды!$A$2:$A$7500,0),$E29+2)=Команды!$AJ$6,TRUE,FALSE),IF(INDEX(Команды!$A$2:$AN$7500,MATCH(P$3,Команды!$A$2:$A$7500,0),$E29+2)=Команды!$AJ$7,TRUE,FALSE),IF(INDEX(Команды!$A$2:$AN$7500,MATCH(P$3,Команды!$A$2:$A$7500,0),$E29+2)=Команды!$AJ$8,TRUE,FALSE),IF(INDEX(Команды!$A$2:$AN$7500,MATCH(P$3,Команды!$A$2:$A$7500,0),$E29+2)=Команды!$AJ$9,TRUE,FALSE),IF(INDEX(Команды!$A$2:$AN$7500,MATCH(P$3,Команды!$A$2:$A$7500,0),$E29+2)=Команды!$AJ$10,TRUE,FALSE),IF(INDEX(Команды!$A$2:$AN$7500,MATCH(P$3,Команды!$A$2:$A$7500,0),$E29+2)=Команды!$AJ$11,TRUE,FALSE),IF(INDEX(Команды!$A$2:$AN$7500,MATCH(P$3,Команды!$A$2:$A$7500,0),$E29+2)=Команды!$AJ$12,TRUE,FALSE),IF(INDEX(Команды!$A$2:$AN$7500,MATCH(P$3,Команды!$A$2:$A$7500,0),$E29+2)=Команды!$AJ$13,TRUE,FALSE),IF(INDEX(Команды!$A$2:$AN$7500,MATCH(P$3,Команды!$A$2:$A$7500,0),$E29+2)=Команды!$AJ$14,TRUE,FALSE),IF(INDEX(Команды!$A$2:$AN$7500,MATCH(P$3,Команды!$A$2:$A$7500,0),$E29+2)=Команды!$AJ$15,TRUE,FALSE),IF(INDEX(Команды!$A$2:$AN$7500,MATCH(P$3,Команды!$A$2:$A$7500,0),$E29+2)=Команды!$AJ$16,TRUE,FALSE),,IF(INDEX(Команды!$A$2:$AN$7500,MATCH(P$3,Команды!$A$2:$A$7500,0),$E29+2)=Команды!$AJ$17,TRUE,FALSE),,IF(INDEX(Команды!$A$2:$AN$7500,MATCH(P$3,Команды!$A$2:$A$7500,0),$E29+2)=Команды!$AJ$18,TRUE,FALSE),,IF(INDEX(Команды!$A$2:$AN$7500,MATCH(P$3,Команды!$A$2:$A$7500,0),$E29+2)=Команды!$AJ$19,TRUE,FALSE)),INDEX(Команды!$AJ$2:$AK$19,MATCH(INDEX(Команды!$A$2:$AN$7500,MATCH(P$3,Команды!$A$2:$A$7500,0),$E29+2),Команды!$AJ$2:$AJ$19,0),2),0)</f>
        <v>0.33333333333333331</v>
      </c>
      <c r="Q29" s="175">
        <f>IF(OR(IF(INDEX(Команды!$A$2:$AN$7500,MATCH(P$3,Команды!$A$2:$A$7500,0),$E29+2)=Команды!$AJ$2,TRUE,FALSE),IF(INDEX(Команды!$A$2:$AN$7500,MATCH(P$3,Команды!$A$2:$A$7500,0),$E29+2)=Команды!$AJ$3,TRUE,FALSE),IF(INDEX(Команды!$A$2:$AN$7500,MATCH(P$3,Команды!$A$2:$A$7500,0),$E29+2)=Команды!$AJ$4,TRUE,FALSE),IF(INDEX(Команды!$A$2:$AN$7500,MATCH(P$3,Команды!$A$2:$A$7500,0),$E29+2)=Команды!$AJ$5,TRUE,FALSE),IF(INDEX(Команды!$A$2:$AN$7500,MATCH(P$3,Команды!$A$2:$A$7500,0),$E29+2)=Команды!$AJ$6,TRUE,FALSE),IF(INDEX(Команды!$A$2:$AN$7500,MATCH(P$3,Команды!$A$2:$A$7500,0),$E29+2)=Команды!$AJ$7,TRUE,FALSE),IF(INDEX(Команды!$A$2:$AN$7500,MATCH(P$3,Команды!$A$2:$A$7500,0),$E29+2)=Команды!$AJ$8,TRUE,FALSE),IF(INDEX(Команды!$A$2:$AN$7500,MATCH(P$3,Команды!$A$2:$A$7500,0),$E29+2)=Команды!$AJ$9,TRUE,FALSE),IF(INDEX(Команды!$A$2:$AN$7500,MATCH(P$3,Команды!$A$2:$A$7500,0),$E29+2)=Команды!$AJ$10,TRUE,FALSE),IF(INDEX(Команды!$A$2:$AN$7500,MATCH(P$3,Команды!$A$2:$A$7500,0),$E29+2)=Команды!$AJ$11,TRUE,FALSE),IF(INDEX(Команды!$A$2:$AN$7500,MATCH(P$3,Команды!$A$2:$A$7500,0),$E29+2)=Команды!$AJ$12,TRUE,FALSE),IF(INDEX(Команды!$A$2:$AN$7500,MATCH(P$3,Команды!$A$2:$A$7500,0),$E29+2)=Команды!$AJ$13,TRUE,FALSE),IF(INDEX(Команды!$A$2:$AN$7500,MATCH(P$3,Команды!$A$2:$A$7500,0),$E29+2)=Команды!$AJ$14,TRUE,FALSE),IF(INDEX(Команды!$A$2:$AN$7500,MATCH(P$3,Команды!$A$2:$A$7500,0),$E29+2)=Команды!$AJ$15,TRUE,FALSE),IF(INDEX(Команды!$A$2:$AN$7500,MATCH(P$3,Команды!$A$2:$A$7500,0),$E29+2)=Команды!$AJ$16,TRUE,FALSE),IF(INDEX(Команды!$A$2:$AN$7500,MATCH(P$3,Команды!$A$2:$A$7500,0),$E29+2)=Команды!$AJ$17,TRUE,FALSE),IF(INDEX(Команды!$A$2:$AN$7500,MATCH(P$3,Команды!$A$2:$A$7500,0),$E29+2)=Команды!$AJ$18,TRUE,FALSE),IF(INDEX(Команды!$A$2:$AN$7500,MATCH(P$3,Команды!$A$2:$A$7500,0),$E29+2)=Команды!$AJ$19,TRUE,FALSE)),INDEX(Команды!$AJ$2:$AL$19,MATCH(INDEX(Команды!$A$2:$AN$7500,MATCH(P$3,Команды!$A$2:$A$7500,0),$E29+2),Команды!$AJ$2:$AJ$19,0),3),0)</f>
        <v>0.70833333333333337</v>
      </c>
      <c r="R29" s="342"/>
      <c r="S29" s="174">
        <f>IF(OR(IF(INDEX(Команды!$A$2:$AN$7500,MATCH(S$3,Команды!$A$2:$A$7500,0),$E29+2)=Команды!$AJ$2,TRUE,FALSE),IF(INDEX(Команды!$A$2:$AN$7500,MATCH(S$3,Команды!$A$2:$A$7500,0),$E29+2)=Команды!$AJ$3,TRUE,FALSE),IF(INDEX(Команды!$A$2:$AN$7500,MATCH(S$3,Команды!$A$2:$A$7500,0),$E29+2)=Команды!$AJ$4,TRUE,FALSE),IF(INDEX(Команды!$A$2:$AN$7500,MATCH(S$3,Команды!$A$2:$A$7500,0),$E29+2)=Команды!$AJ$5,TRUE,FALSE),IF(INDEX(Команды!$A$2:$AN$7500,MATCH(S$3,Команды!$A$2:$A$7500,0),$E29+2)=Команды!$AJ$6,TRUE,FALSE),IF(INDEX(Команды!$A$2:$AN$7500,MATCH(S$3,Команды!$A$2:$A$7500,0),$E29+2)=Команды!$AJ$7,TRUE,FALSE),IF(INDEX(Команды!$A$2:$AN$7500,MATCH(S$3,Команды!$A$2:$A$7500,0),$E29+2)=Команды!$AJ$8,TRUE,FALSE),IF(INDEX(Команды!$A$2:$AN$7500,MATCH(S$3,Команды!$A$2:$A$7500,0),$E29+2)=Команды!$AJ$9,TRUE,FALSE),IF(INDEX(Команды!$A$2:$AN$7500,MATCH(S$3,Команды!$A$2:$A$7500,0),$E29+2)=Команды!$AJ$10,TRUE,FALSE),IF(INDEX(Команды!$A$2:$AN$7500,MATCH(S$3,Команды!$A$2:$A$7500,0),$E29+2)=Команды!$AJ$11,TRUE,FALSE),IF(INDEX(Команды!$A$2:$AN$7500,MATCH(S$3,Команды!$A$2:$A$7500,0),$E29+2)=Команды!$AJ$12,TRUE,FALSE),IF(INDEX(Команды!$A$2:$AN$7500,MATCH(S$3,Команды!$A$2:$A$7500,0),$E29+2)=Команды!$AJ$13,TRUE,FALSE),IF(INDEX(Команды!$A$2:$AN$7500,MATCH(S$3,Команды!$A$2:$A$7500,0),$E29+2)=Команды!$AJ$14,TRUE,FALSE),IF(INDEX(Команды!$A$2:$AN$7500,MATCH(S$3,Команды!$A$2:$A$7500,0),$E29+2)=Команды!$AJ$15,TRUE,FALSE),IF(INDEX(Команды!$A$2:$AN$7500,MATCH(S$3,Команды!$A$2:$A$7500,0),$E29+2)=Команды!$AJ$16,TRUE,FALSE),,IF(INDEX(Команды!$A$2:$AN$7500,MATCH(S$3,Команды!$A$2:$A$7500,0),$E29+2)=Команды!$AJ$17,TRUE,FALSE),,IF(INDEX(Команды!$A$2:$AN$7500,MATCH(S$3,Команды!$A$2:$A$7500,0),$E29+2)=Команды!$AJ$18,TRUE,FALSE),,IF(INDEX(Команды!$A$2:$AN$7500,MATCH(S$3,Команды!$A$2:$A$7500,0),$E29+2)=Команды!$AJ$19,TRUE,FALSE)),INDEX(Команды!$AJ$2:$AK$19,MATCH(INDEX(Команды!$A$2:$AN$7500,MATCH(S$3,Команды!$A$2:$A$7500,0),$E29+2),Команды!$AJ$2:$AJ$19,0),2),0)</f>
        <v>0.33333333333333331</v>
      </c>
      <c r="T29" s="175">
        <f>IF(OR(IF(INDEX(Команды!$A$2:$AN$7500,MATCH(S$3,Команды!$A$2:$A$7500,0),$E29+2)=Команды!$AJ$2,TRUE,FALSE),IF(INDEX(Команды!$A$2:$AN$7500,MATCH(S$3,Команды!$A$2:$A$7500,0),$E29+2)=Команды!$AJ$3,TRUE,FALSE),IF(INDEX(Команды!$A$2:$AN$7500,MATCH(S$3,Команды!$A$2:$A$7500,0),$E29+2)=Команды!$AJ$4,TRUE,FALSE),IF(INDEX(Команды!$A$2:$AN$7500,MATCH(S$3,Команды!$A$2:$A$7500,0),$E29+2)=Команды!$AJ$5,TRUE,FALSE),IF(INDEX(Команды!$A$2:$AN$7500,MATCH(S$3,Команды!$A$2:$A$7500,0),$E29+2)=Команды!$AJ$6,TRUE,FALSE),IF(INDEX(Команды!$A$2:$AN$7500,MATCH(S$3,Команды!$A$2:$A$7500,0),$E29+2)=Команды!$AJ$7,TRUE,FALSE),IF(INDEX(Команды!$A$2:$AN$7500,MATCH(S$3,Команды!$A$2:$A$7500,0),$E29+2)=Команды!$AJ$8,TRUE,FALSE),IF(INDEX(Команды!$A$2:$AN$7500,MATCH(S$3,Команды!$A$2:$A$7500,0),$E29+2)=Команды!$AJ$9,TRUE,FALSE),IF(INDEX(Команды!$A$2:$AN$7500,MATCH(S$3,Команды!$A$2:$A$7500,0),$E29+2)=Команды!$AJ$10,TRUE,FALSE),IF(INDEX(Команды!$A$2:$AN$7500,MATCH(S$3,Команды!$A$2:$A$7500,0),$E29+2)=Команды!$AJ$11,TRUE,FALSE),IF(INDEX(Команды!$A$2:$AN$7500,MATCH(S$3,Команды!$A$2:$A$7500,0),$E29+2)=Команды!$AJ$12,TRUE,FALSE),IF(INDEX(Команды!$A$2:$AN$7500,MATCH(S$3,Команды!$A$2:$A$7500,0),$E29+2)=Команды!$AJ$13,TRUE,FALSE),IF(INDEX(Команды!$A$2:$AN$7500,MATCH(S$3,Команды!$A$2:$A$7500,0),$E29+2)=Команды!$AJ$14,TRUE,FALSE),IF(INDEX(Команды!$A$2:$AN$7500,MATCH(S$3,Команды!$A$2:$A$7500,0),$E29+2)=Команды!$AJ$15,TRUE,FALSE),IF(INDEX(Команды!$A$2:$AN$7500,MATCH(S$3,Команды!$A$2:$A$7500,0),$E29+2)=Команды!$AJ$16,TRUE,FALSE),IF(INDEX(Команды!$A$2:$AN$7500,MATCH(S$3,Команды!$A$2:$A$7500,0),$E29+2)=Команды!$AJ$17,TRUE,FALSE),IF(INDEX(Команды!$A$2:$AN$7500,MATCH(S$3,Команды!$A$2:$A$7500,0),$E29+2)=Команды!$AJ$18,TRUE,FALSE),IF(INDEX(Команды!$A$2:$AN$7500,MATCH(S$3,Команды!$A$2:$A$7500,0),$E29+2)=Команды!$AJ$19,TRUE,FALSE)),INDEX(Команды!$AJ$2:$AL$19,MATCH(INDEX(Команды!$A$2:$AN$7500,MATCH(S$3,Команды!$A$2:$A$7500,0),$E29+2),Команды!$AJ$2:$AJ$19,0),3),0)</f>
        <v>0.70833333333333337</v>
      </c>
      <c r="U29" s="342"/>
      <c r="V29" s="174">
        <f>IF(OR(IF(INDEX(Команды!$A$2:$AN$7500,MATCH(V$3,Команды!$A$2:$A$7500,0),$E29+2)=Команды!$AJ$2,TRUE,FALSE),IF(INDEX(Команды!$A$2:$AN$7500,MATCH(V$3,Команды!$A$2:$A$7500,0),$E29+2)=Команды!$AJ$3,TRUE,FALSE),IF(INDEX(Команды!$A$2:$AN$7500,MATCH(V$3,Команды!$A$2:$A$7500,0),$E29+2)=Команды!$AJ$4,TRUE,FALSE),IF(INDEX(Команды!$A$2:$AN$7500,MATCH(V$3,Команды!$A$2:$A$7500,0),$E29+2)=Команды!$AJ$5,TRUE,FALSE),IF(INDEX(Команды!$A$2:$AN$7500,MATCH(V$3,Команды!$A$2:$A$7500,0),$E29+2)=Команды!$AJ$6,TRUE,FALSE),IF(INDEX(Команды!$A$2:$AN$7500,MATCH(V$3,Команды!$A$2:$A$7500,0),$E29+2)=Команды!$AJ$7,TRUE,FALSE),IF(INDEX(Команды!$A$2:$AN$7500,MATCH(V$3,Команды!$A$2:$A$7500,0),$E29+2)=Команды!$AJ$8,TRUE,FALSE),IF(INDEX(Команды!$A$2:$AN$7500,MATCH(V$3,Команды!$A$2:$A$7500,0),$E29+2)=Команды!$AJ$9,TRUE,FALSE),IF(INDEX(Команды!$A$2:$AN$7500,MATCH(V$3,Команды!$A$2:$A$7500,0),$E29+2)=Команды!$AJ$10,TRUE,FALSE),IF(INDEX(Команды!$A$2:$AN$7500,MATCH(V$3,Команды!$A$2:$A$7500,0),$E29+2)=Команды!$AJ$11,TRUE,FALSE),IF(INDEX(Команды!$A$2:$AN$7500,MATCH(V$3,Команды!$A$2:$A$7500,0),$E29+2)=Команды!$AJ$12,TRUE,FALSE),IF(INDEX(Команды!$A$2:$AN$7500,MATCH(V$3,Команды!$A$2:$A$7500,0),$E29+2)=Команды!$AJ$13,TRUE,FALSE),IF(INDEX(Команды!$A$2:$AN$7500,MATCH(V$3,Команды!$A$2:$A$7500,0),$E29+2)=Команды!$AJ$14,TRUE,FALSE),IF(INDEX(Команды!$A$2:$AN$7500,MATCH(V$3,Команды!$A$2:$A$7500,0),$E29+2)=Команды!$AJ$15,TRUE,FALSE),IF(INDEX(Команды!$A$2:$AN$7500,MATCH(V$3,Команды!$A$2:$A$7500,0),$E29+2)=Команды!$AJ$16,TRUE,FALSE),,IF(INDEX(Команды!$A$2:$AN$7500,MATCH(V$3,Команды!$A$2:$A$7500,0),$E29+2)=Команды!$AJ$17,TRUE,FALSE),,IF(INDEX(Команды!$A$2:$AN$7500,MATCH(V$3,Команды!$A$2:$A$7500,0),$E29+2)=Команды!$AJ$18,TRUE,FALSE),,IF(INDEX(Команды!$A$2:$AN$7500,MATCH(V$3,Команды!$A$2:$A$7500,0),$E29+2)=Команды!$AJ$19,TRUE,FALSE)),INDEX(Команды!$AJ$2:$AK$19,MATCH(INDEX(Команды!$A$2:$AN$7500,MATCH(V$3,Команды!$A$2:$A$7500,0),$E29+2),Команды!$AJ$2:$AJ$19,0),2),0)</f>
        <v>0.33333333333333331</v>
      </c>
      <c r="W29" s="175">
        <f>IF(OR(IF(INDEX(Команды!$A$2:$AN$7500,MATCH(V$3,Команды!$A$2:$A$7500,0),$E29+2)=Команды!$AJ$2,TRUE,FALSE),IF(INDEX(Команды!$A$2:$AN$7500,MATCH(V$3,Команды!$A$2:$A$7500,0),$E29+2)=Команды!$AJ$3,TRUE,FALSE),IF(INDEX(Команды!$A$2:$AN$7500,MATCH(V$3,Команды!$A$2:$A$7500,0),$E29+2)=Команды!$AJ$4,TRUE,FALSE),IF(INDEX(Команды!$A$2:$AN$7500,MATCH(V$3,Команды!$A$2:$A$7500,0),$E29+2)=Команды!$AJ$5,TRUE,FALSE),IF(INDEX(Команды!$A$2:$AN$7500,MATCH(V$3,Команды!$A$2:$A$7500,0),$E29+2)=Команды!$AJ$6,TRUE,FALSE),IF(INDEX(Команды!$A$2:$AN$7500,MATCH(V$3,Команды!$A$2:$A$7500,0),$E29+2)=Команды!$AJ$7,TRUE,FALSE),IF(INDEX(Команды!$A$2:$AN$7500,MATCH(V$3,Команды!$A$2:$A$7500,0),$E29+2)=Команды!$AJ$8,TRUE,FALSE),IF(INDEX(Команды!$A$2:$AN$7500,MATCH(V$3,Команды!$A$2:$A$7500,0),$E29+2)=Команды!$AJ$9,TRUE,FALSE),IF(INDEX(Команды!$A$2:$AN$7500,MATCH(V$3,Команды!$A$2:$A$7500,0),$E29+2)=Команды!$AJ$10,TRUE,FALSE),IF(INDEX(Команды!$A$2:$AN$7500,MATCH(V$3,Команды!$A$2:$A$7500,0),$E29+2)=Команды!$AJ$11,TRUE,FALSE),IF(INDEX(Команды!$A$2:$AN$7500,MATCH(V$3,Команды!$A$2:$A$7500,0),$E29+2)=Команды!$AJ$12,TRUE,FALSE),IF(INDEX(Команды!$A$2:$AN$7500,MATCH(V$3,Команды!$A$2:$A$7500,0),$E29+2)=Команды!$AJ$13,TRUE,FALSE),IF(INDEX(Команды!$A$2:$AN$7500,MATCH(V$3,Команды!$A$2:$A$7500,0),$E29+2)=Команды!$AJ$14,TRUE,FALSE),IF(INDEX(Команды!$A$2:$AN$7500,MATCH(V$3,Команды!$A$2:$A$7500,0),$E29+2)=Команды!$AJ$15,TRUE,FALSE),IF(INDEX(Команды!$A$2:$AN$7500,MATCH(V$3,Команды!$A$2:$A$7500,0),$E29+2)=Команды!$AJ$16,TRUE,FALSE),IF(INDEX(Команды!$A$2:$AN$7500,MATCH(V$3,Команды!$A$2:$A$7500,0),$E29+2)=Команды!$AJ$17,TRUE,FALSE),IF(INDEX(Команды!$A$2:$AN$7500,MATCH(V$3,Команды!$A$2:$A$7500,0),$E29+2)=Команды!$AJ$18,TRUE,FALSE),IF(INDEX(Команды!$A$2:$AN$7500,MATCH(V$3,Команды!$A$2:$A$7500,0),$E29+2)=Команды!$AJ$19,TRUE,FALSE)),INDEX(Команды!$AJ$2:$AL$19,MATCH(INDEX(Команды!$A$2:$AN$7500,MATCH(V$3,Команды!$A$2:$A$7500,0),$E29+2),Команды!$AJ$2:$AJ$19,0),3),0)</f>
        <v>0.70833333333333337</v>
      </c>
      <c r="X29" s="342"/>
      <c r="Y29" s="174" t="str">
        <f>IF(OR(IF(INDEX(Команды!$A$2:$AN$7500,MATCH(Y$3,Команды!$A$2:$A$7500,0),$E29+2)=Команды!$AJ$2,TRUE,FALSE),IF(INDEX(Команды!$A$2:$AN$7500,MATCH(Y$3,Команды!$A$2:$A$7500,0),$E29+2)=Команды!$AJ$3,TRUE,FALSE),IF(INDEX(Команды!$A$2:$AN$7500,MATCH(Y$3,Команды!$A$2:$A$7500,0),$E29+2)=Команды!$AJ$4,TRUE,FALSE),IF(INDEX(Команды!$A$2:$AN$7500,MATCH(Y$3,Команды!$A$2:$A$7500,0),$E29+2)=Команды!$AJ$5,TRUE,FALSE),IF(INDEX(Команды!$A$2:$AN$7500,MATCH(Y$3,Команды!$A$2:$A$7500,0),$E29+2)=Команды!$AJ$6,TRUE,FALSE),IF(INDEX(Команды!$A$2:$AN$7500,MATCH(Y$3,Команды!$A$2:$A$7500,0),$E29+2)=Команды!$AJ$7,TRUE,FALSE),IF(INDEX(Команды!$A$2:$AN$7500,MATCH(Y$3,Команды!$A$2:$A$7500,0),$E29+2)=Команды!$AJ$8,TRUE,FALSE),IF(INDEX(Команды!$A$2:$AN$7500,MATCH(Y$3,Команды!$A$2:$A$7500,0),$E29+2)=Команды!$AJ$9,TRUE,FALSE),IF(INDEX(Команды!$A$2:$AN$7500,MATCH(Y$3,Команды!$A$2:$A$7500,0),$E29+2)=Команды!$AJ$10,TRUE,FALSE),IF(INDEX(Команды!$A$2:$AN$7500,MATCH(Y$3,Команды!$A$2:$A$7500,0),$E29+2)=Команды!$AJ$11,TRUE,FALSE),IF(INDEX(Команды!$A$2:$AN$7500,MATCH(Y$3,Команды!$A$2:$A$7500,0),$E29+2)=Команды!$AJ$12,TRUE,FALSE),IF(INDEX(Команды!$A$2:$AN$7500,MATCH(Y$3,Команды!$A$2:$A$7500,0),$E29+2)=Команды!$AJ$13,TRUE,FALSE),IF(INDEX(Команды!$A$2:$AN$7500,MATCH(Y$3,Команды!$A$2:$A$7500,0),$E29+2)=Команды!$AJ$14,TRUE,FALSE),IF(INDEX(Команды!$A$2:$AN$7500,MATCH(Y$3,Команды!$A$2:$A$7500,0),$E29+2)=Команды!$AJ$15,TRUE,FALSE),IF(INDEX(Команды!$A$2:$AN$7500,MATCH(Y$3,Команды!$A$2:$A$7500,0),$E29+2)=Команды!$AJ$16,TRUE,FALSE),,IF(INDEX(Команды!$A$2:$AN$7500,MATCH(Y$3,Команды!$A$2:$A$7500,0),$E29+2)=Команды!$AJ$17,TRUE,FALSE),,IF(INDEX(Команды!$A$2:$AN$7500,MATCH(Y$3,Команды!$A$2:$A$7500,0),$E29+2)=Команды!$AJ$18,TRUE,FALSE),,IF(INDEX(Команды!$A$2:$AN$7500,MATCH(Y$3,Команды!$A$2:$A$7500,0),$E29+2)=Команды!$AJ$19,TRUE,FALSE)),INDEX(Команды!$AJ$2:$AK$19,MATCH(INDEX(Команды!$A$2:$AN$7500,MATCH(Y$3,Команды!$A$2:$A$7500,0),$E29+2),Команды!$AJ$2:$AJ$19,0),2),0)</f>
        <v>В</v>
      </c>
      <c r="Z29" s="175" t="str">
        <f>IF(OR(IF(INDEX(Команды!$A$2:$AN$7500,MATCH(Y$3,Команды!$A$2:$A$7500,0),$E29+2)=Команды!$AJ$2,TRUE,FALSE),IF(INDEX(Команды!$A$2:$AN$7500,MATCH(Y$3,Команды!$A$2:$A$7500,0),$E29+2)=Команды!$AJ$3,TRUE,FALSE),IF(INDEX(Команды!$A$2:$AN$7500,MATCH(Y$3,Команды!$A$2:$A$7500,0),$E29+2)=Команды!$AJ$4,TRUE,FALSE),IF(INDEX(Команды!$A$2:$AN$7500,MATCH(Y$3,Команды!$A$2:$A$7500,0),$E29+2)=Команды!$AJ$5,TRUE,FALSE),IF(INDEX(Команды!$A$2:$AN$7500,MATCH(Y$3,Команды!$A$2:$A$7500,0),$E29+2)=Команды!$AJ$6,TRUE,FALSE),IF(INDEX(Команды!$A$2:$AN$7500,MATCH(Y$3,Команды!$A$2:$A$7500,0),$E29+2)=Команды!$AJ$7,TRUE,FALSE),IF(INDEX(Команды!$A$2:$AN$7500,MATCH(Y$3,Команды!$A$2:$A$7500,0),$E29+2)=Команды!$AJ$8,TRUE,FALSE),IF(INDEX(Команды!$A$2:$AN$7500,MATCH(Y$3,Команды!$A$2:$A$7500,0),$E29+2)=Команды!$AJ$9,TRUE,FALSE),IF(INDEX(Команды!$A$2:$AN$7500,MATCH(Y$3,Команды!$A$2:$A$7500,0),$E29+2)=Команды!$AJ$10,TRUE,FALSE),IF(INDEX(Команды!$A$2:$AN$7500,MATCH(Y$3,Команды!$A$2:$A$7500,0),$E29+2)=Команды!$AJ$11,TRUE,FALSE),IF(INDEX(Команды!$A$2:$AN$7500,MATCH(Y$3,Команды!$A$2:$A$7500,0),$E29+2)=Команды!$AJ$12,TRUE,FALSE),IF(INDEX(Команды!$A$2:$AN$7500,MATCH(Y$3,Команды!$A$2:$A$7500,0),$E29+2)=Команды!$AJ$13,TRUE,FALSE),IF(INDEX(Команды!$A$2:$AN$7500,MATCH(Y$3,Команды!$A$2:$A$7500,0),$E29+2)=Команды!$AJ$14,TRUE,FALSE),IF(INDEX(Команды!$A$2:$AN$7500,MATCH(Y$3,Команды!$A$2:$A$7500,0),$E29+2)=Команды!$AJ$15,TRUE,FALSE),IF(INDEX(Команды!$A$2:$AN$7500,MATCH(Y$3,Команды!$A$2:$A$7500,0),$E29+2)=Команды!$AJ$16,TRUE,FALSE),IF(INDEX(Команды!$A$2:$AN$7500,MATCH(Y$3,Команды!$A$2:$A$7500,0),$E29+2)=Команды!$AJ$17,TRUE,FALSE),IF(INDEX(Команды!$A$2:$AN$7500,MATCH(Y$3,Команды!$A$2:$A$7500,0),$E29+2)=Команды!$AJ$18,TRUE,FALSE),IF(INDEX(Команды!$A$2:$AN$7500,MATCH(Y$3,Команды!$A$2:$A$7500,0),$E29+2)=Команды!$AJ$19,TRUE,FALSE)),INDEX(Команды!$AJ$2:$AL$19,MATCH(INDEX(Команды!$A$2:$AN$7500,MATCH(Y$3,Команды!$A$2:$A$7500,0),$E29+2),Команды!$AJ$2:$AJ$19,0),3),0)</f>
        <v>В</v>
      </c>
      <c r="AA29" s="342"/>
      <c r="AB29" s="174" t="str">
        <f>IF(OR(IF(INDEX(Команды!$A$2:$AN$7500,MATCH(AB$3,Команды!$A$2:$A$7500,0),$E29+2)=Команды!$AJ$2,TRUE,FALSE),IF(INDEX(Команды!$A$2:$AN$7500,MATCH(AB$3,Команды!$A$2:$A$7500,0),$E29+2)=Команды!$AJ$3,TRUE,FALSE),IF(INDEX(Команды!$A$2:$AN$7500,MATCH(AB$3,Команды!$A$2:$A$7500,0),$E29+2)=Команды!$AJ$4,TRUE,FALSE),IF(INDEX(Команды!$A$2:$AN$7500,MATCH(AB$3,Команды!$A$2:$A$7500,0),$E29+2)=Команды!$AJ$5,TRUE,FALSE),IF(INDEX(Команды!$A$2:$AN$7500,MATCH(AB$3,Команды!$A$2:$A$7500,0),$E29+2)=Команды!$AJ$6,TRUE,FALSE),IF(INDEX(Команды!$A$2:$AN$7500,MATCH(AB$3,Команды!$A$2:$A$7500,0),$E29+2)=Команды!$AJ$7,TRUE,FALSE),IF(INDEX(Команды!$A$2:$AN$7500,MATCH(AB$3,Команды!$A$2:$A$7500,0),$E29+2)=Команды!$AJ$8,TRUE,FALSE),IF(INDEX(Команды!$A$2:$AN$7500,MATCH(AB$3,Команды!$A$2:$A$7500,0),$E29+2)=Команды!$AJ$9,TRUE,FALSE),IF(INDEX(Команды!$A$2:$AN$7500,MATCH(AB$3,Команды!$A$2:$A$7500,0),$E29+2)=Команды!$AJ$10,TRUE,FALSE),IF(INDEX(Команды!$A$2:$AN$7500,MATCH(AB$3,Команды!$A$2:$A$7500,0),$E29+2)=Команды!$AJ$11,TRUE,FALSE),IF(INDEX(Команды!$A$2:$AN$7500,MATCH(AB$3,Команды!$A$2:$A$7500,0),$E29+2)=Команды!$AJ$12,TRUE,FALSE),IF(INDEX(Команды!$A$2:$AN$7500,MATCH(AB$3,Команды!$A$2:$A$7500,0),$E29+2)=Команды!$AJ$13,TRUE,FALSE),IF(INDEX(Команды!$A$2:$AN$7500,MATCH(AB$3,Команды!$A$2:$A$7500,0),$E29+2)=Команды!$AJ$14,TRUE,FALSE),IF(INDEX(Команды!$A$2:$AN$7500,MATCH(AB$3,Команды!$A$2:$A$7500,0),$E29+2)=Команды!$AJ$15,TRUE,FALSE),IF(INDEX(Команды!$A$2:$AN$7500,MATCH(AB$3,Команды!$A$2:$A$7500,0),$E29+2)=Команды!$AJ$16,TRUE,FALSE),,IF(INDEX(Команды!$A$2:$AN$7500,MATCH(AB$3,Команды!$A$2:$A$7500,0),$E29+2)=Команды!$AJ$17,TRUE,FALSE),,IF(INDEX(Команды!$A$2:$AN$7500,MATCH(AB$3,Команды!$A$2:$A$7500,0),$E29+2)=Команды!$AJ$18,TRUE,FALSE),,IF(INDEX(Команды!$A$2:$AN$7500,MATCH(AB$3,Команды!$A$2:$A$7500,0),$E29+2)=Команды!$AJ$19,TRUE,FALSE)),INDEX(Команды!$AJ$2:$AK$19,MATCH(INDEX(Команды!$A$2:$AN$7500,MATCH(AB$3,Команды!$A$2:$A$7500,0),$E29+2),Команды!$AJ$2:$AJ$19,0),2),0)</f>
        <v>В</v>
      </c>
      <c r="AC29" s="175" t="str">
        <f>IF(OR(IF(INDEX(Команды!$A$2:$AN$7500,MATCH(AB$3,Команды!$A$2:$A$7500,0),$E29+2)=Команды!$AJ$2,TRUE,FALSE),IF(INDEX(Команды!$A$2:$AN$7500,MATCH(AB$3,Команды!$A$2:$A$7500,0),$E29+2)=Команды!$AJ$3,TRUE,FALSE),IF(INDEX(Команды!$A$2:$AN$7500,MATCH(AB$3,Команды!$A$2:$A$7500,0),$E29+2)=Команды!$AJ$4,TRUE,FALSE),IF(INDEX(Команды!$A$2:$AN$7500,MATCH(AB$3,Команды!$A$2:$A$7500,0),$E29+2)=Команды!$AJ$5,TRUE,FALSE),IF(INDEX(Команды!$A$2:$AN$7500,MATCH(AB$3,Команды!$A$2:$A$7500,0),$E29+2)=Команды!$AJ$6,TRUE,FALSE),IF(INDEX(Команды!$A$2:$AN$7500,MATCH(AB$3,Команды!$A$2:$A$7500,0),$E29+2)=Команды!$AJ$7,TRUE,FALSE),IF(INDEX(Команды!$A$2:$AN$7500,MATCH(AB$3,Команды!$A$2:$A$7500,0),$E29+2)=Команды!$AJ$8,TRUE,FALSE),IF(INDEX(Команды!$A$2:$AN$7500,MATCH(AB$3,Команды!$A$2:$A$7500,0),$E29+2)=Команды!$AJ$9,TRUE,FALSE),IF(INDEX(Команды!$A$2:$AN$7500,MATCH(AB$3,Команды!$A$2:$A$7500,0),$E29+2)=Команды!$AJ$10,TRUE,FALSE),IF(INDEX(Команды!$A$2:$AN$7500,MATCH(AB$3,Команды!$A$2:$A$7500,0),$E29+2)=Команды!$AJ$11,TRUE,FALSE),IF(INDEX(Команды!$A$2:$AN$7500,MATCH(AB$3,Команды!$A$2:$A$7500,0),$E29+2)=Команды!$AJ$12,TRUE,FALSE),IF(INDEX(Команды!$A$2:$AN$7500,MATCH(AB$3,Команды!$A$2:$A$7500,0),$E29+2)=Команды!$AJ$13,TRUE,FALSE),IF(INDEX(Команды!$A$2:$AN$7500,MATCH(AB$3,Команды!$A$2:$A$7500,0),$E29+2)=Команды!$AJ$14,TRUE,FALSE),IF(INDEX(Команды!$A$2:$AN$7500,MATCH(AB$3,Команды!$A$2:$A$7500,0),$E29+2)=Команды!$AJ$15,TRUE,FALSE),IF(INDEX(Команды!$A$2:$AN$7500,MATCH(AB$3,Команды!$A$2:$A$7500,0),$E29+2)=Команды!$AJ$16,TRUE,FALSE),IF(INDEX(Команды!$A$2:$AN$7500,MATCH(AB$3,Команды!$A$2:$A$7500,0),$E29+2)=Команды!$AJ$17,TRUE,FALSE),IF(INDEX(Команды!$A$2:$AN$7500,MATCH(AB$3,Команды!$A$2:$A$7500,0),$E29+2)=Команды!$AJ$18,TRUE,FALSE),IF(INDEX(Команды!$A$2:$AN$7500,MATCH(AB$3,Команды!$A$2:$A$7500,0),$E29+2)=Команды!$AJ$19,TRUE,FALSE)),INDEX(Команды!$AJ$2:$AL$19,MATCH(INDEX(Команды!$A$2:$AN$7500,MATCH(AB$3,Команды!$A$2:$A$7500,0),$E29+2),Команды!$AJ$2:$AJ$19,0),3),0)</f>
        <v>В</v>
      </c>
      <c r="AD29" s="342"/>
      <c r="AE29" s="174">
        <f>IF(OR(IF(INDEX(Команды!$A$2:$AN$7500,MATCH(AE$3,Команды!$A$2:$A$7500,0),$E29+2)=Команды!$AJ$2,TRUE,FALSE),IF(INDEX(Команды!$A$2:$AN$7500,MATCH(AE$3,Команды!$A$2:$A$7500,0),$E29+2)=Команды!$AJ$3,TRUE,FALSE),IF(INDEX(Команды!$A$2:$AN$7500,MATCH(AE$3,Команды!$A$2:$A$7500,0),$E29+2)=Команды!$AJ$4,TRUE,FALSE),IF(INDEX(Команды!$A$2:$AN$7500,MATCH(AE$3,Команды!$A$2:$A$7500,0),$E29+2)=Команды!$AJ$5,TRUE,FALSE),IF(INDEX(Команды!$A$2:$AN$7500,MATCH(AE$3,Команды!$A$2:$A$7500,0),$E29+2)=Команды!$AJ$6,TRUE,FALSE),IF(INDEX(Команды!$A$2:$AN$7500,MATCH(AE$3,Команды!$A$2:$A$7500,0),$E29+2)=Команды!$AJ$7,TRUE,FALSE),IF(INDEX(Команды!$A$2:$AN$7500,MATCH(AE$3,Команды!$A$2:$A$7500,0),$E29+2)=Команды!$AJ$8,TRUE,FALSE),IF(INDEX(Команды!$A$2:$AN$7500,MATCH(AE$3,Команды!$A$2:$A$7500,0),$E29+2)=Команды!$AJ$9,TRUE,FALSE),IF(INDEX(Команды!$A$2:$AN$7500,MATCH(AE$3,Команды!$A$2:$A$7500,0),$E29+2)=Команды!$AJ$10,TRUE,FALSE),IF(INDEX(Команды!$A$2:$AN$7500,MATCH(AE$3,Команды!$A$2:$A$7500,0),$E29+2)=Команды!$AJ$11,TRUE,FALSE),IF(INDEX(Команды!$A$2:$AN$7500,MATCH(AE$3,Команды!$A$2:$A$7500,0),$E29+2)=Команды!$AJ$12,TRUE,FALSE),IF(INDEX(Команды!$A$2:$AN$7500,MATCH(AE$3,Команды!$A$2:$A$7500,0),$E29+2)=Команды!$AJ$13,TRUE,FALSE),IF(INDEX(Команды!$A$2:$AN$7500,MATCH(AE$3,Команды!$A$2:$A$7500,0),$E29+2)=Команды!$AJ$14,TRUE,FALSE),IF(INDEX(Команды!$A$2:$AN$7500,MATCH(AE$3,Команды!$A$2:$A$7500,0),$E29+2)=Команды!$AJ$15,TRUE,FALSE),IF(INDEX(Команды!$A$2:$AN$7500,MATCH(AE$3,Команды!$A$2:$A$7500,0),$E29+2)=Команды!$AJ$16,TRUE,FALSE),,IF(INDEX(Команды!$A$2:$AN$7500,MATCH(AE$3,Команды!$A$2:$A$7500,0),$E29+2)=Команды!$AJ$17,TRUE,FALSE),,IF(INDEX(Команды!$A$2:$AN$7500,MATCH(AE$3,Команды!$A$2:$A$7500,0),$E29+2)=Команды!$AJ$18,TRUE,FALSE),,IF(INDEX(Команды!$A$2:$AN$7500,MATCH(AE$3,Команды!$A$2:$A$7500,0),$E29+2)=Команды!$AJ$19,TRUE,FALSE)),INDEX(Команды!$AJ$2:$AK$19,MATCH(INDEX(Команды!$A$2:$AN$7500,MATCH(AE$3,Команды!$A$2:$A$7500,0),$E29+2),Команды!$AJ$2:$AJ$19,0),2),0)</f>
        <v>0.33333333333333331</v>
      </c>
      <c r="AF29" s="175">
        <f>IF(OR(IF(INDEX(Команды!$A$2:$AN$7500,MATCH(AE$3,Команды!$A$2:$A$7500,0),$E29+2)=Команды!$AJ$2,TRUE,FALSE),IF(INDEX(Команды!$A$2:$AN$7500,MATCH(AE$3,Команды!$A$2:$A$7500,0),$E29+2)=Команды!$AJ$3,TRUE,FALSE),IF(INDEX(Команды!$A$2:$AN$7500,MATCH(AE$3,Команды!$A$2:$A$7500,0),$E29+2)=Команды!$AJ$4,TRUE,FALSE),IF(INDEX(Команды!$A$2:$AN$7500,MATCH(AE$3,Команды!$A$2:$A$7500,0),$E29+2)=Команды!$AJ$5,TRUE,FALSE),IF(INDEX(Команды!$A$2:$AN$7500,MATCH(AE$3,Команды!$A$2:$A$7500,0),$E29+2)=Команды!$AJ$6,TRUE,FALSE),IF(INDEX(Команды!$A$2:$AN$7500,MATCH(AE$3,Команды!$A$2:$A$7500,0),$E29+2)=Команды!$AJ$7,TRUE,FALSE),IF(INDEX(Команды!$A$2:$AN$7500,MATCH(AE$3,Команды!$A$2:$A$7500,0),$E29+2)=Команды!$AJ$8,TRUE,FALSE),IF(INDEX(Команды!$A$2:$AN$7500,MATCH(AE$3,Команды!$A$2:$A$7500,0),$E29+2)=Команды!$AJ$9,TRUE,FALSE),IF(INDEX(Команды!$A$2:$AN$7500,MATCH(AE$3,Команды!$A$2:$A$7500,0),$E29+2)=Команды!$AJ$10,TRUE,FALSE),IF(INDEX(Команды!$A$2:$AN$7500,MATCH(AE$3,Команды!$A$2:$A$7500,0),$E29+2)=Команды!$AJ$11,TRUE,FALSE),IF(INDEX(Команды!$A$2:$AN$7500,MATCH(AE$3,Команды!$A$2:$A$7500,0),$E29+2)=Команды!$AJ$12,TRUE,FALSE),IF(INDEX(Команды!$A$2:$AN$7500,MATCH(AE$3,Команды!$A$2:$A$7500,0),$E29+2)=Команды!$AJ$13,TRUE,FALSE),IF(INDEX(Команды!$A$2:$AN$7500,MATCH(AE$3,Команды!$A$2:$A$7500,0),$E29+2)=Команды!$AJ$14,TRUE,FALSE),IF(INDEX(Команды!$A$2:$AN$7500,MATCH(AE$3,Команды!$A$2:$A$7500,0),$E29+2)=Команды!$AJ$15,TRUE,FALSE),IF(INDEX(Команды!$A$2:$AN$7500,MATCH(AE$3,Команды!$A$2:$A$7500,0),$E29+2)=Команды!$AJ$16,TRUE,FALSE),IF(INDEX(Команды!$A$2:$AN$7500,MATCH(AE$3,Команды!$A$2:$A$7500,0),$E29+2)=Команды!$AJ$17,TRUE,FALSE),IF(INDEX(Команды!$A$2:$AN$7500,MATCH(AE$3,Команды!$A$2:$A$7500,0),$E29+2)=Команды!$AJ$18,TRUE,FALSE),IF(INDEX(Команды!$A$2:$AN$7500,MATCH(AE$3,Команды!$A$2:$A$7500,0),$E29+2)=Команды!$AJ$19,TRUE,FALSE)),INDEX(Команды!$AJ$2:$AL$19,MATCH(INDEX(Команды!$A$2:$AN$7500,MATCH(AE$3,Команды!$A$2:$A$7500,0),$E29+2),Команды!$AJ$2:$AJ$19,0),3),0)</f>
        <v>0.70833333333333337</v>
      </c>
      <c r="AG29" s="342"/>
      <c r="AH29" s="174">
        <f>IF(OR(IF(INDEX(Команды!$A$2:$AN$7500,MATCH(AH$3,Команды!$A$2:$A$7500,0),$E29+2)=Команды!$AJ$2,TRUE,FALSE),IF(INDEX(Команды!$A$2:$AN$7500,MATCH(AH$3,Команды!$A$2:$A$7500,0),$E29+2)=Команды!$AJ$3,TRUE,FALSE),IF(INDEX(Команды!$A$2:$AN$7500,MATCH(AH$3,Команды!$A$2:$A$7500,0),$E29+2)=Команды!$AJ$4,TRUE,FALSE),IF(INDEX(Команды!$A$2:$AN$7500,MATCH(AH$3,Команды!$A$2:$A$7500,0),$E29+2)=Команды!$AJ$5,TRUE,FALSE),IF(INDEX(Команды!$A$2:$AN$7500,MATCH(AH$3,Команды!$A$2:$A$7500,0),$E29+2)=Команды!$AJ$6,TRUE,FALSE),IF(INDEX(Команды!$A$2:$AN$7500,MATCH(AH$3,Команды!$A$2:$A$7500,0),$E29+2)=Команды!$AJ$7,TRUE,FALSE),IF(INDEX(Команды!$A$2:$AN$7500,MATCH(AH$3,Команды!$A$2:$A$7500,0),$E29+2)=Команды!$AJ$8,TRUE,FALSE),IF(INDEX(Команды!$A$2:$AN$7500,MATCH(AH$3,Команды!$A$2:$A$7500,0),$E29+2)=Команды!$AJ$9,TRUE,FALSE),IF(INDEX(Команды!$A$2:$AN$7500,MATCH(AH$3,Команды!$A$2:$A$7500,0),$E29+2)=Команды!$AJ$10,TRUE,FALSE),IF(INDEX(Команды!$A$2:$AN$7500,MATCH(AH$3,Команды!$A$2:$A$7500,0),$E29+2)=Команды!$AJ$11,TRUE,FALSE),IF(INDEX(Команды!$A$2:$AN$7500,MATCH(AH$3,Команды!$A$2:$A$7500,0),$E29+2)=Команды!$AJ$12,TRUE,FALSE),IF(INDEX(Команды!$A$2:$AN$7500,MATCH(AH$3,Команды!$A$2:$A$7500,0),$E29+2)=Команды!$AJ$13,TRUE,FALSE),IF(INDEX(Команды!$A$2:$AN$7500,MATCH(AH$3,Команды!$A$2:$A$7500,0),$E29+2)=Команды!$AJ$14,TRUE,FALSE),IF(INDEX(Команды!$A$2:$AN$7500,MATCH(AH$3,Команды!$A$2:$A$7500,0),$E29+2)=Команды!$AJ$15,TRUE,FALSE),IF(INDEX(Команды!$A$2:$AN$7500,MATCH(AH$3,Команды!$A$2:$A$7500,0),$E29+2)=Команды!$AJ$16,TRUE,FALSE),,IF(INDEX(Команды!$A$2:$AN$7500,MATCH(AH$3,Команды!$A$2:$A$7500,0),$E29+2)=Команды!$AJ$17,TRUE,FALSE),,IF(INDEX(Команды!$A$2:$AN$7500,MATCH(AH$3,Команды!$A$2:$A$7500,0),$E29+2)=Команды!$AJ$18,TRUE,FALSE),,IF(INDEX(Команды!$A$2:$AN$7500,MATCH(AH$3,Команды!$A$2:$A$7500,0),$E29+2)=Команды!$AJ$19,TRUE,FALSE)),INDEX(Команды!$AJ$2:$AK$19,MATCH(INDEX(Команды!$A$2:$AN$7500,MATCH(AH$3,Команды!$A$2:$A$7500,0),$E29+2),Команды!$AJ$2:$AJ$19,0),2),0)</f>
        <v>0.33333333333333331</v>
      </c>
      <c r="AI29" s="175">
        <f>IF(OR(IF(INDEX(Команды!$A$2:$AN$7500,MATCH(AH$3,Команды!$A$2:$A$7500,0),$E29+2)=Команды!$AJ$2,TRUE,FALSE),IF(INDEX(Команды!$A$2:$AN$7500,MATCH(AH$3,Команды!$A$2:$A$7500,0),$E29+2)=Команды!$AJ$3,TRUE,FALSE),IF(INDEX(Команды!$A$2:$AN$7500,MATCH(AH$3,Команды!$A$2:$A$7500,0),$E29+2)=Команды!$AJ$4,TRUE,FALSE),IF(INDEX(Команды!$A$2:$AN$7500,MATCH(AH$3,Команды!$A$2:$A$7500,0),$E29+2)=Команды!$AJ$5,TRUE,FALSE),IF(INDEX(Команды!$A$2:$AN$7500,MATCH(AH$3,Команды!$A$2:$A$7500,0),$E29+2)=Команды!$AJ$6,TRUE,FALSE),IF(INDEX(Команды!$A$2:$AN$7500,MATCH(AH$3,Команды!$A$2:$A$7500,0),$E29+2)=Команды!$AJ$7,TRUE,FALSE),IF(INDEX(Команды!$A$2:$AN$7500,MATCH(AH$3,Команды!$A$2:$A$7500,0),$E29+2)=Команды!$AJ$8,TRUE,FALSE),IF(INDEX(Команды!$A$2:$AN$7500,MATCH(AH$3,Команды!$A$2:$A$7500,0),$E29+2)=Команды!$AJ$9,TRUE,FALSE),IF(INDEX(Команды!$A$2:$AN$7500,MATCH(AH$3,Команды!$A$2:$A$7500,0),$E29+2)=Команды!$AJ$10,TRUE,FALSE),IF(INDEX(Команды!$A$2:$AN$7500,MATCH(AH$3,Команды!$A$2:$A$7500,0),$E29+2)=Команды!$AJ$11,TRUE,FALSE),IF(INDEX(Команды!$A$2:$AN$7500,MATCH(AH$3,Команды!$A$2:$A$7500,0),$E29+2)=Команды!$AJ$12,TRUE,FALSE),IF(INDEX(Команды!$A$2:$AN$7500,MATCH(AH$3,Команды!$A$2:$A$7500,0),$E29+2)=Команды!$AJ$13,TRUE,FALSE),IF(INDEX(Команды!$A$2:$AN$7500,MATCH(AH$3,Команды!$A$2:$A$7500,0),$E29+2)=Команды!$AJ$14,TRUE,FALSE),IF(INDEX(Команды!$A$2:$AN$7500,MATCH(AH$3,Команды!$A$2:$A$7500,0),$E29+2)=Команды!$AJ$15,TRUE,FALSE),IF(INDEX(Команды!$A$2:$AN$7500,MATCH(AH$3,Команды!$A$2:$A$7500,0),$E29+2)=Команды!$AJ$16,TRUE,FALSE),IF(INDEX(Команды!$A$2:$AN$7500,MATCH(AH$3,Команды!$A$2:$A$7500,0),$E29+2)=Команды!$AJ$17,TRUE,FALSE),IF(INDEX(Команды!$A$2:$AN$7500,MATCH(AH$3,Команды!$A$2:$A$7500,0),$E29+2)=Команды!$AJ$18,TRUE,FALSE),IF(INDEX(Команды!$A$2:$AN$7500,MATCH(AH$3,Команды!$A$2:$A$7500,0),$E29+2)=Команды!$AJ$19,TRUE,FALSE)),INDEX(Команды!$AJ$2:$AL$19,MATCH(INDEX(Команды!$A$2:$AN$7500,MATCH(AH$3,Команды!$A$2:$A$7500,0),$E29+2),Команды!$AJ$2:$AJ$19,0),3),0)</f>
        <v>0.70833333333333337</v>
      </c>
      <c r="AJ29" s="342"/>
      <c r="AK29" s="174">
        <f>IF(OR(IF(INDEX(Команды!$A$2:$AN$7500,MATCH(AK$3,Команды!$A$2:$A$7500,0),$E29+2)=Команды!$AJ$2,TRUE,FALSE),IF(INDEX(Команды!$A$2:$AN$7500,MATCH(AK$3,Команды!$A$2:$A$7500,0),$E29+2)=Команды!$AJ$3,TRUE,FALSE),IF(INDEX(Команды!$A$2:$AN$7500,MATCH(AK$3,Команды!$A$2:$A$7500,0),$E29+2)=Команды!$AJ$4,TRUE,FALSE),IF(INDEX(Команды!$A$2:$AN$7500,MATCH(AK$3,Команды!$A$2:$A$7500,0),$E29+2)=Команды!$AJ$5,TRUE,FALSE),IF(INDEX(Команды!$A$2:$AN$7500,MATCH(AK$3,Команды!$A$2:$A$7500,0),$E29+2)=Команды!$AJ$6,TRUE,FALSE),IF(INDEX(Команды!$A$2:$AN$7500,MATCH(AK$3,Команды!$A$2:$A$7500,0),$E29+2)=Команды!$AJ$7,TRUE,FALSE),IF(INDEX(Команды!$A$2:$AN$7500,MATCH(AK$3,Команды!$A$2:$A$7500,0),$E29+2)=Команды!$AJ$8,TRUE,FALSE),IF(INDEX(Команды!$A$2:$AN$7500,MATCH(AK$3,Команды!$A$2:$A$7500,0),$E29+2)=Команды!$AJ$9,TRUE,FALSE),IF(INDEX(Команды!$A$2:$AN$7500,MATCH(AK$3,Команды!$A$2:$A$7500,0),$E29+2)=Команды!$AJ$10,TRUE,FALSE),IF(INDEX(Команды!$A$2:$AN$7500,MATCH(AK$3,Команды!$A$2:$A$7500,0),$E29+2)=Команды!$AJ$11,TRUE,FALSE),IF(INDEX(Команды!$A$2:$AN$7500,MATCH(AK$3,Команды!$A$2:$A$7500,0),$E29+2)=Команды!$AJ$12,TRUE,FALSE),IF(INDEX(Команды!$A$2:$AN$7500,MATCH(AK$3,Команды!$A$2:$A$7500,0),$E29+2)=Команды!$AJ$13,TRUE,FALSE),IF(INDEX(Команды!$A$2:$AN$7500,MATCH(AK$3,Команды!$A$2:$A$7500,0),$E29+2)=Команды!$AJ$14,TRUE,FALSE),IF(INDEX(Команды!$A$2:$AN$7500,MATCH(AK$3,Команды!$A$2:$A$7500,0),$E29+2)=Команды!$AJ$15,TRUE,FALSE),IF(INDEX(Команды!$A$2:$AN$7500,MATCH(AK$3,Команды!$A$2:$A$7500,0),$E29+2)=Команды!$AJ$16,TRUE,FALSE),,IF(INDEX(Команды!$A$2:$AN$7500,MATCH(AK$3,Команды!$A$2:$A$7500,0),$E29+2)=Команды!$AJ$17,TRUE,FALSE),,IF(INDEX(Команды!$A$2:$AN$7500,MATCH(AK$3,Команды!$A$2:$A$7500,0),$E29+2)=Команды!$AJ$18,TRUE,FALSE),,IF(INDEX(Команды!$A$2:$AN$7500,MATCH(AK$3,Команды!$A$2:$A$7500,0),$E29+2)=Команды!$AJ$19,TRUE,FALSE)),INDEX(Команды!$AJ$2:$AK$19,MATCH(INDEX(Команды!$A$2:$AN$7500,MATCH(AK$3,Команды!$A$2:$A$7500,0),$E29+2),Команды!$AJ$2:$AJ$19,0),2),0)</f>
        <v>0.33333333333333331</v>
      </c>
      <c r="AL29" s="175">
        <f>IF(OR(IF(INDEX(Команды!$A$2:$AN$7500,MATCH(AK$3,Команды!$A$2:$A$7500,0),$E29+2)=Команды!$AJ$2,TRUE,FALSE),IF(INDEX(Команды!$A$2:$AN$7500,MATCH(AK$3,Команды!$A$2:$A$7500,0),$E29+2)=Команды!$AJ$3,TRUE,FALSE),IF(INDEX(Команды!$A$2:$AN$7500,MATCH(AK$3,Команды!$A$2:$A$7500,0),$E29+2)=Команды!$AJ$4,TRUE,FALSE),IF(INDEX(Команды!$A$2:$AN$7500,MATCH(AK$3,Команды!$A$2:$A$7500,0),$E29+2)=Команды!$AJ$5,TRUE,FALSE),IF(INDEX(Команды!$A$2:$AN$7500,MATCH(AK$3,Команды!$A$2:$A$7500,0),$E29+2)=Команды!$AJ$6,TRUE,FALSE),IF(INDEX(Команды!$A$2:$AN$7500,MATCH(AK$3,Команды!$A$2:$A$7500,0),$E29+2)=Команды!$AJ$7,TRUE,FALSE),IF(INDEX(Команды!$A$2:$AN$7500,MATCH(AK$3,Команды!$A$2:$A$7500,0),$E29+2)=Команды!$AJ$8,TRUE,FALSE),IF(INDEX(Команды!$A$2:$AN$7500,MATCH(AK$3,Команды!$A$2:$A$7500,0),$E29+2)=Команды!$AJ$9,TRUE,FALSE),IF(INDEX(Команды!$A$2:$AN$7500,MATCH(AK$3,Команды!$A$2:$A$7500,0),$E29+2)=Команды!$AJ$10,TRUE,FALSE),IF(INDEX(Команды!$A$2:$AN$7500,MATCH(AK$3,Команды!$A$2:$A$7500,0),$E29+2)=Команды!$AJ$11,TRUE,FALSE),IF(INDEX(Команды!$A$2:$AN$7500,MATCH(AK$3,Команды!$A$2:$A$7500,0),$E29+2)=Команды!$AJ$12,TRUE,FALSE),IF(INDEX(Команды!$A$2:$AN$7500,MATCH(AK$3,Команды!$A$2:$A$7500,0),$E29+2)=Команды!$AJ$13,TRUE,FALSE),IF(INDEX(Команды!$A$2:$AN$7500,MATCH(AK$3,Команды!$A$2:$A$7500,0),$E29+2)=Команды!$AJ$14,TRUE,FALSE),IF(INDEX(Команды!$A$2:$AN$7500,MATCH(AK$3,Команды!$A$2:$A$7500,0),$E29+2)=Команды!$AJ$15,TRUE,FALSE),IF(INDEX(Команды!$A$2:$AN$7500,MATCH(AK$3,Команды!$A$2:$A$7500,0),$E29+2)=Команды!$AJ$16,TRUE,FALSE),IF(INDEX(Команды!$A$2:$AN$7500,MATCH(AK$3,Команды!$A$2:$A$7500,0),$E29+2)=Команды!$AJ$17,TRUE,FALSE),IF(INDEX(Команды!$A$2:$AN$7500,MATCH(AK$3,Команды!$A$2:$A$7500,0),$E29+2)=Команды!$AJ$18,TRUE,FALSE),IF(INDEX(Команды!$A$2:$AN$7500,MATCH(AK$3,Команды!$A$2:$A$7500,0),$E29+2)=Команды!$AJ$19,TRUE,FALSE)),INDEX(Команды!$AJ$2:$AL$19,MATCH(INDEX(Команды!$A$2:$AN$7500,MATCH(AK$3,Команды!$A$2:$A$7500,0),$E29+2),Команды!$AJ$2:$AJ$19,0),3),0)</f>
        <v>0.70833333333333337</v>
      </c>
      <c r="AM29" s="342"/>
      <c r="AN29" s="174">
        <f>IF(OR(IF(INDEX(Команды!$A$2:$AN$7500,MATCH(AN$3,Команды!$A$2:$A$7500,0),$E29+2)=Команды!$AJ$2,TRUE,FALSE),IF(INDEX(Команды!$A$2:$AN$7500,MATCH(AN$3,Команды!$A$2:$A$7500,0),$E29+2)=Команды!$AJ$3,TRUE,FALSE),IF(INDEX(Команды!$A$2:$AN$7500,MATCH(AN$3,Команды!$A$2:$A$7500,0),$E29+2)=Команды!$AJ$4,TRUE,FALSE),IF(INDEX(Команды!$A$2:$AN$7500,MATCH(AN$3,Команды!$A$2:$A$7500,0),$E29+2)=Команды!$AJ$5,TRUE,FALSE),IF(INDEX(Команды!$A$2:$AN$7500,MATCH(AN$3,Команды!$A$2:$A$7500,0),$E29+2)=Команды!$AJ$6,TRUE,FALSE),IF(INDEX(Команды!$A$2:$AN$7500,MATCH(AN$3,Команды!$A$2:$A$7500,0),$E29+2)=Команды!$AJ$7,TRUE,FALSE),IF(INDEX(Команды!$A$2:$AN$7500,MATCH(AN$3,Команды!$A$2:$A$7500,0),$E29+2)=Команды!$AJ$8,TRUE,FALSE),IF(INDEX(Команды!$A$2:$AN$7500,MATCH(AN$3,Команды!$A$2:$A$7500,0),$E29+2)=Команды!$AJ$9,TRUE,FALSE),IF(INDEX(Команды!$A$2:$AN$7500,MATCH(AN$3,Команды!$A$2:$A$7500,0),$E29+2)=Команды!$AJ$10,TRUE,FALSE),IF(INDEX(Команды!$A$2:$AN$7500,MATCH(AN$3,Команды!$A$2:$A$7500,0),$E29+2)=Команды!$AJ$11,TRUE,FALSE),IF(INDEX(Команды!$A$2:$AN$7500,MATCH(AN$3,Команды!$A$2:$A$7500,0),$E29+2)=Команды!$AJ$12,TRUE,FALSE),IF(INDEX(Команды!$A$2:$AN$7500,MATCH(AN$3,Команды!$A$2:$A$7500,0),$E29+2)=Команды!$AJ$13,TRUE,FALSE),IF(INDEX(Команды!$A$2:$AN$7500,MATCH(AN$3,Команды!$A$2:$A$7500,0),$E29+2)=Команды!$AJ$14,TRUE,FALSE),IF(INDEX(Команды!$A$2:$AN$7500,MATCH(AN$3,Команды!$A$2:$A$7500,0),$E29+2)=Команды!$AJ$15,TRUE,FALSE),IF(INDEX(Команды!$A$2:$AN$7500,MATCH(AN$3,Команды!$A$2:$A$7500,0),$E29+2)=Команды!$AJ$16,TRUE,FALSE),,IF(INDEX(Команды!$A$2:$AN$7500,MATCH(AN$3,Команды!$A$2:$A$7500,0),$E29+2)=Команды!$AJ$17,TRUE,FALSE),,IF(INDEX(Команды!$A$2:$AN$7500,MATCH(AN$3,Команды!$A$2:$A$7500,0),$E29+2)=Команды!$AJ$18,TRUE,FALSE),,IF(INDEX(Команды!$A$2:$AN$7500,MATCH(AN$3,Команды!$A$2:$A$7500,0),$E29+2)=Команды!$AJ$19,TRUE,FALSE)),INDEX(Команды!$AJ$2:$AK$19,MATCH(INDEX(Команды!$A$2:$AN$7500,MATCH(AN$3,Команды!$A$2:$A$7500,0),$E29+2),Команды!$AJ$2:$AJ$19,0),2),0)</f>
        <v>0.33333333333333331</v>
      </c>
      <c r="AO29" s="175">
        <f>IF(OR(IF(INDEX(Команды!$A$2:$AN$7500,MATCH(AN$3,Команды!$A$2:$A$7500,0),$E29+2)=Команды!$AJ$2,TRUE,FALSE),IF(INDEX(Команды!$A$2:$AN$7500,MATCH(AN$3,Команды!$A$2:$A$7500,0),$E29+2)=Команды!$AJ$3,TRUE,FALSE),IF(INDEX(Команды!$A$2:$AN$7500,MATCH(AN$3,Команды!$A$2:$A$7500,0),$E29+2)=Команды!$AJ$4,TRUE,FALSE),IF(INDEX(Команды!$A$2:$AN$7500,MATCH(AN$3,Команды!$A$2:$A$7500,0),$E29+2)=Команды!$AJ$5,TRUE,FALSE),IF(INDEX(Команды!$A$2:$AN$7500,MATCH(AN$3,Команды!$A$2:$A$7500,0),$E29+2)=Команды!$AJ$6,TRUE,FALSE),IF(INDEX(Команды!$A$2:$AN$7500,MATCH(AN$3,Команды!$A$2:$A$7500,0),$E29+2)=Команды!$AJ$7,TRUE,FALSE),IF(INDEX(Команды!$A$2:$AN$7500,MATCH(AN$3,Команды!$A$2:$A$7500,0),$E29+2)=Команды!$AJ$8,TRUE,FALSE),IF(INDEX(Команды!$A$2:$AN$7500,MATCH(AN$3,Команды!$A$2:$A$7500,0),$E29+2)=Команды!$AJ$9,TRUE,FALSE),IF(INDEX(Команды!$A$2:$AN$7500,MATCH(AN$3,Команды!$A$2:$A$7500,0),$E29+2)=Команды!$AJ$10,TRUE,FALSE),IF(INDEX(Команды!$A$2:$AN$7500,MATCH(AN$3,Команды!$A$2:$A$7500,0),$E29+2)=Команды!$AJ$11,TRUE,FALSE),IF(INDEX(Команды!$A$2:$AN$7500,MATCH(AN$3,Команды!$A$2:$A$7500,0),$E29+2)=Команды!$AJ$12,TRUE,FALSE),IF(INDEX(Команды!$A$2:$AN$7500,MATCH(AN$3,Команды!$A$2:$A$7500,0),$E29+2)=Команды!$AJ$13,TRUE,FALSE),IF(INDEX(Команды!$A$2:$AN$7500,MATCH(AN$3,Команды!$A$2:$A$7500,0),$E29+2)=Команды!$AJ$14,TRUE,FALSE),IF(INDEX(Команды!$A$2:$AN$7500,MATCH(AN$3,Команды!$A$2:$A$7500,0),$E29+2)=Команды!$AJ$15,TRUE,FALSE),IF(INDEX(Команды!$A$2:$AN$7500,MATCH(AN$3,Команды!$A$2:$A$7500,0),$E29+2)=Команды!$AJ$16,TRUE,FALSE),IF(INDEX(Команды!$A$2:$AN$7500,MATCH(AN$3,Команды!$A$2:$A$7500,0),$E29+2)=Команды!$AJ$17,TRUE,FALSE),IF(INDEX(Команды!$A$2:$AN$7500,MATCH(AN$3,Команды!$A$2:$A$7500,0),$E29+2)=Команды!$AJ$18,TRUE,FALSE),IF(INDEX(Команды!$A$2:$AN$7500,MATCH(AN$3,Команды!$A$2:$A$7500,0),$E29+2)=Команды!$AJ$19,TRUE,FALSE)),INDEX(Команды!$AJ$2:$AL$19,MATCH(INDEX(Команды!$A$2:$AN$7500,MATCH(AN$3,Команды!$A$2:$A$7500,0),$E29+2),Команды!$AJ$2:$AJ$19,0),3),0)</f>
        <v>0.70833333333333337</v>
      </c>
      <c r="AP29" s="342"/>
      <c r="AQ29" s="174">
        <f>IF(OR(IF(INDEX(Команды!$A$2:$AN$7500,MATCH(AQ$3,Команды!$A$2:$A$7500,0),$E29+2)=Команды!$AJ$2,TRUE,FALSE),IF(INDEX(Команды!$A$2:$AN$7500,MATCH(AQ$3,Команды!$A$2:$A$7500,0),$E29+2)=Команды!$AJ$3,TRUE,FALSE),IF(INDEX(Команды!$A$2:$AN$7500,MATCH(AQ$3,Команды!$A$2:$A$7500,0),$E29+2)=Команды!$AJ$4,TRUE,FALSE),IF(INDEX(Команды!$A$2:$AN$7500,MATCH(AQ$3,Команды!$A$2:$A$7500,0),$E29+2)=Команды!$AJ$5,TRUE,FALSE),IF(INDEX(Команды!$A$2:$AN$7500,MATCH(AQ$3,Команды!$A$2:$A$7500,0),$E29+2)=Команды!$AJ$6,TRUE,FALSE),IF(INDEX(Команды!$A$2:$AN$7500,MATCH(AQ$3,Команды!$A$2:$A$7500,0),$E29+2)=Команды!$AJ$7,TRUE,FALSE),IF(INDEX(Команды!$A$2:$AN$7500,MATCH(AQ$3,Команды!$A$2:$A$7500,0),$E29+2)=Команды!$AJ$8,TRUE,FALSE),IF(INDEX(Команды!$A$2:$AN$7500,MATCH(AQ$3,Команды!$A$2:$A$7500,0),$E29+2)=Команды!$AJ$9,TRUE,FALSE),IF(INDEX(Команды!$A$2:$AN$7500,MATCH(AQ$3,Команды!$A$2:$A$7500,0),$E29+2)=Команды!$AJ$10,TRUE,FALSE),IF(INDEX(Команды!$A$2:$AN$7500,MATCH(AQ$3,Команды!$A$2:$A$7500,0),$E29+2)=Команды!$AJ$11,TRUE,FALSE),IF(INDEX(Команды!$A$2:$AN$7500,MATCH(AQ$3,Команды!$A$2:$A$7500,0),$E29+2)=Команды!$AJ$12,TRUE,FALSE),IF(INDEX(Команды!$A$2:$AN$7500,MATCH(AQ$3,Команды!$A$2:$A$7500,0),$E29+2)=Команды!$AJ$13,TRUE,FALSE),IF(INDEX(Команды!$A$2:$AN$7500,MATCH(AQ$3,Команды!$A$2:$A$7500,0),$E29+2)=Команды!$AJ$14,TRUE,FALSE),IF(INDEX(Команды!$A$2:$AN$7500,MATCH(AQ$3,Команды!$A$2:$A$7500,0),$E29+2)=Команды!$AJ$15,TRUE,FALSE),IF(INDEX(Команды!$A$2:$AN$7500,MATCH(AQ$3,Команды!$A$2:$A$7500,0),$E29+2)=Команды!$AJ$16,TRUE,FALSE),,IF(INDEX(Команды!$A$2:$AN$7500,MATCH(AQ$3,Команды!$A$2:$A$7500,0),$E29+2)=Команды!$AJ$17,TRUE,FALSE),,IF(INDEX(Команды!$A$2:$AN$7500,MATCH(AQ$3,Команды!$A$2:$A$7500,0),$E29+2)=Команды!$AJ$18,TRUE,FALSE),,IF(INDEX(Команды!$A$2:$AN$7500,MATCH(AQ$3,Команды!$A$2:$A$7500,0),$E29+2)=Команды!$AJ$19,TRUE,FALSE)),INDEX(Команды!$AJ$2:$AK$19,MATCH(INDEX(Команды!$A$2:$AN$7500,MATCH(AQ$3,Команды!$A$2:$A$7500,0),$E29+2),Команды!$AJ$2:$AJ$19,0),2),0)</f>
        <v>0.33333333333333331</v>
      </c>
      <c r="AR29" s="175">
        <f>IF(OR(IF(INDEX(Команды!$A$2:$AN$7500,MATCH(AQ$3,Команды!$A$2:$A$7500,0),$E29+2)=Команды!$AJ$2,TRUE,FALSE),IF(INDEX(Команды!$A$2:$AN$7500,MATCH(AQ$3,Команды!$A$2:$A$7500,0),$E29+2)=Команды!$AJ$3,TRUE,FALSE),IF(INDEX(Команды!$A$2:$AN$7500,MATCH(AQ$3,Команды!$A$2:$A$7500,0),$E29+2)=Команды!$AJ$4,TRUE,FALSE),IF(INDEX(Команды!$A$2:$AN$7500,MATCH(AQ$3,Команды!$A$2:$A$7500,0),$E29+2)=Команды!$AJ$5,TRUE,FALSE),IF(INDEX(Команды!$A$2:$AN$7500,MATCH(AQ$3,Команды!$A$2:$A$7500,0),$E29+2)=Команды!$AJ$6,TRUE,FALSE),IF(INDEX(Команды!$A$2:$AN$7500,MATCH(AQ$3,Команды!$A$2:$A$7500,0),$E29+2)=Команды!$AJ$7,TRUE,FALSE),IF(INDEX(Команды!$A$2:$AN$7500,MATCH(AQ$3,Команды!$A$2:$A$7500,0),$E29+2)=Команды!$AJ$8,TRUE,FALSE),IF(INDEX(Команды!$A$2:$AN$7500,MATCH(AQ$3,Команды!$A$2:$A$7500,0),$E29+2)=Команды!$AJ$9,TRUE,FALSE),IF(INDEX(Команды!$A$2:$AN$7500,MATCH(AQ$3,Команды!$A$2:$A$7500,0),$E29+2)=Команды!$AJ$10,TRUE,FALSE),IF(INDEX(Команды!$A$2:$AN$7500,MATCH(AQ$3,Команды!$A$2:$A$7500,0),$E29+2)=Команды!$AJ$11,TRUE,FALSE),IF(INDEX(Команды!$A$2:$AN$7500,MATCH(AQ$3,Команды!$A$2:$A$7500,0),$E29+2)=Команды!$AJ$12,TRUE,FALSE),IF(INDEX(Команды!$A$2:$AN$7500,MATCH(AQ$3,Команды!$A$2:$A$7500,0),$E29+2)=Команды!$AJ$13,TRUE,FALSE),IF(INDEX(Команды!$A$2:$AN$7500,MATCH(AQ$3,Команды!$A$2:$A$7500,0),$E29+2)=Команды!$AJ$14,TRUE,FALSE),IF(INDEX(Команды!$A$2:$AN$7500,MATCH(AQ$3,Команды!$A$2:$A$7500,0),$E29+2)=Команды!$AJ$15,TRUE,FALSE),IF(INDEX(Команды!$A$2:$AN$7500,MATCH(AQ$3,Команды!$A$2:$A$7500,0),$E29+2)=Команды!$AJ$16,TRUE,FALSE),IF(INDEX(Команды!$A$2:$AN$7500,MATCH(AQ$3,Команды!$A$2:$A$7500,0),$E29+2)=Команды!$AJ$17,TRUE,FALSE),IF(INDEX(Команды!$A$2:$AN$7500,MATCH(AQ$3,Команды!$A$2:$A$7500,0),$E29+2)=Команды!$AJ$18,TRUE,FALSE),IF(INDEX(Команды!$A$2:$AN$7500,MATCH(AQ$3,Команды!$A$2:$A$7500,0),$E29+2)=Команды!$AJ$19,TRUE,FALSE)),INDEX(Команды!$AJ$2:$AL$19,MATCH(INDEX(Команды!$A$2:$AN$7500,MATCH(AQ$3,Команды!$A$2:$A$7500,0),$E29+2),Команды!$AJ$2:$AJ$19,0),3),0)</f>
        <v>0.70833333333333337</v>
      </c>
      <c r="AS29" s="342"/>
      <c r="AT29" s="174" t="str">
        <f>IF(OR(IF(INDEX(Команды!$A$2:$AN$7500,MATCH(AT$3,Команды!$A$2:$A$7500,0),$E29+2)=Команды!$AJ$2,TRUE,FALSE),IF(INDEX(Команды!$A$2:$AN$7500,MATCH(AT$3,Команды!$A$2:$A$7500,0),$E29+2)=Команды!$AJ$3,TRUE,FALSE),IF(INDEX(Команды!$A$2:$AN$7500,MATCH(AT$3,Команды!$A$2:$A$7500,0),$E29+2)=Команды!$AJ$4,TRUE,FALSE),IF(INDEX(Команды!$A$2:$AN$7500,MATCH(AT$3,Команды!$A$2:$A$7500,0),$E29+2)=Команды!$AJ$5,TRUE,FALSE),IF(INDEX(Команды!$A$2:$AN$7500,MATCH(AT$3,Команды!$A$2:$A$7500,0),$E29+2)=Команды!$AJ$6,TRUE,FALSE),IF(INDEX(Команды!$A$2:$AN$7500,MATCH(AT$3,Команды!$A$2:$A$7500,0),$E29+2)=Команды!$AJ$7,TRUE,FALSE),IF(INDEX(Команды!$A$2:$AN$7500,MATCH(AT$3,Команды!$A$2:$A$7500,0),$E29+2)=Команды!$AJ$8,TRUE,FALSE),IF(INDEX(Команды!$A$2:$AN$7500,MATCH(AT$3,Команды!$A$2:$A$7500,0),$E29+2)=Команды!$AJ$9,TRUE,FALSE),IF(INDEX(Команды!$A$2:$AN$7500,MATCH(AT$3,Команды!$A$2:$A$7500,0),$E29+2)=Команды!$AJ$10,TRUE,FALSE),IF(INDEX(Команды!$A$2:$AN$7500,MATCH(AT$3,Команды!$A$2:$A$7500,0),$E29+2)=Команды!$AJ$11,TRUE,FALSE),IF(INDEX(Команды!$A$2:$AN$7500,MATCH(AT$3,Команды!$A$2:$A$7500,0),$E29+2)=Команды!$AJ$12,TRUE,FALSE),IF(INDEX(Команды!$A$2:$AN$7500,MATCH(AT$3,Команды!$A$2:$A$7500,0),$E29+2)=Команды!$AJ$13,TRUE,FALSE),IF(INDEX(Команды!$A$2:$AN$7500,MATCH(AT$3,Команды!$A$2:$A$7500,0),$E29+2)=Команды!$AJ$14,TRUE,FALSE),IF(INDEX(Команды!$A$2:$AN$7500,MATCH(AT$3,Команды!$A$2:$A$7500,0),$E29+2)=Команды!$AJ$15,TRUE,FALSE),IF(INDEX(Команды!$A$2:$AN$7500,MATCH(AT$3,Команды!$A$2:$A$7500,0),$E29+2)=Команды!$AJ$16,TRUE,FALSE),,IF(INDEX(Команды!$A$2:$AN$7500,MATCH(AT$3,Команды!$A$2:$A$7500,0),$E29+2)=Команды!$AJ$17,TRUE,FALSE),,IF(INDEX(Команды!$A$2:$AN$7500,MATCH(AT$3,Команды!$A$2:$A$7500,0),$E29+2)=Команды!$AJ$18,TRUE,FALSE),,IF(INDEX(Команды!$A$2:$AN$7500,MATCH(AT$3,Команды!$A$2:$A$7500,0),$E29+2)=Команды!$AJ$19,TRUE,FALSE)),INDEX(Команды!$AJ$2:$AK$19,MATCH(INDEX(Команды!$A$2:$AN$7500,MATCH(AT$3,Команды!$A$2:$A$7500,0),$E29+2),Команды!$AJ$2:$AJ$19,0),2),0)</f>
        <v>В</v>
      </c>
      <c r="AU29" s="175" t="str">
        <f>IF(OR(IF(INDEX(Команды!$A$2:$AN$7500,MATCH(AT$3,Команды!$A$2:$A$7500,0),$E29+2)=Команды!$AJ$2,TRUE,FALSE),IF(INDEX(Команды!$A$2:$AN$7500,MATCH(AT$3,Команды!$A$2:$A$7500,0),$E29+2)=Команды!$AJ$3,TRUE,FALSE),IF(INDEX(Команды!$A$2:$AN$7500,MATCH(AT$3,Команды!$A$2:$A$7500,0),$E29+2)=Команды!$AJ$4,TRUE,FALSE),IF(INDEX(Команды!$A$2:$AN$7500,MATCH(AT$3,Команды!$A$2:$A$7500,0),$E29+2)=Команды!$AJ$5,TRUE,FALSE),IF(INDEX(Команды!$A$2:$AN$7500,MATCH(AT$3,Команды!$A$2:$A$7500,0),$E29+2)=Команды!$AJ$6,TRUE,FALSE),IF(INDEX(Команды!$A$2:$AN$7500,MATCH(AT$3,Команды!$A$2:$A$7500,0),$E29+2)=Команды!$AJ$7,TRUE,FALSE),IF(INDEX(Команды!$A$2:$AN$7500,MATCH(AT$3,Команды!$A$2:$A$7500,0),$E29+2)=Команды!$AJ$8,TRUE,FALSE),IF(INDEX(Команды!$A$2:$AN$7500,MATCH(AT$3,Команды!$A$2:$A$7500,0),$E29+2)=Команды!$AJ$9,TRUE,FALSE),IF(INDEX(Команды!$A$2:$AN$7500,MATCH(AT$3,Команды!$A$2:$A$7500,0),$E29+2)=Команды!$AJ$10,TRUE,FALSE),IF(INDEX(Команды!$A$2:$AN$7500,MATCH(AT$3,Команды!$A$2:$A$7500,0),$E29+2)=Команды!$AJ$11,TRUE,FALSE),IF(INDEX(Команды!$A$2:$AN$7500,MATCH(AT$3,Команды!$A$2:$A$7500,0),$E29+2)=Команды!$AJ$12,TRUE,FALSE),IF(INDEX(Команды!$A$2:$AN$7500,MATCH(AT$3,Команды!$A$2:$A$7500,0),$E29+2)=Команды!$AJ$13,TRUE,FALSE),IF(INDEX(Команды!$A$2:$AN$7500,MATCH(AT$3,Команды!$A$2:$A$7500,0),$E29+2)=Команды!$AJ$14,TRUE,FALSE),IF(INDEX(Команды!$A$2:$AN$7500,MATCH(AT$3,Команды!$A$2:$A$7500,0),$E29+2)=Команды!$AJ$15,TRUE,FALSE),IF(INDEX(Команды!$A$2:$AN$7500,MATCH(AT$3,Команды!$A$2:$A$7500,0),$E29+2)=Команды!$AJ$16,TRUE,FALSE),IF(INDEX(Команды!$A$2:$AN$7500,MATCH(AT$3,Команды!$A$2:$A$7500,0),$E29+2)=Команды!$AJ$17,TRUE,FALSE),IF(INDEX(Команды!$A$2:$AN$7500,MATCH(AT$3,Команды!$A$2:$A$7500,0),$E29+2)=Команды!$AJ$18,TRUE,FALSE),IF(INDEX(Команды!$A$2:$AN$7500,MATCH(AT$3,Команды!$A$2:$A$7500,0),$E29+2)=Команды!$AJ$19,TRUE,FALSE)),INDEX(Команды!$AJ$2:$AL$19,MATCH(INDEX(Команды!$A$2:$AN$7500,MATCH(AT$3,Команды!$A$2:$A$7500,0),$E29+2),Команды!$AJ$2:$AJ$19,0),3),0)</f>
        <v>В</v>
      </c>
      <c r="AV29" s="342"/>
      <c r="AW29" s="174" t="str">
        <f>IF(OR(IF(INDEX(Команды!$A$2:$AN$7500,MATCH(AW$3,Команды!$A$2:$A$7500,0),$E29+2)=Команды!$AJ$2,TRUE,FALSE),IF(INDEX(Команды!$A$2:$AN$7500,MATCH(AW$3,Команды!$A$2:$A$7500,0),$E29+2)=Команды!$AJ$3,TRUE,FALSE),IF(INDEX(Команды!$A$2:$AN$7500,MATCH(AW$3,Команды!$A$2:$A$7500,0),$E29+2)=Команды!$AJ$4,TRUE,FALSE),IF(INDEX(Команды!$A$2:$AN$7500,MATCH(AW$3,Команды!$A$2:$A$7500,0),$E29+2)=Команды!$AJ$5,TRUE,FALSE),IF(INDEX(Команды!$A$2:$AN$7500,MATCH(AW$3,Команды!$A$2:$A$7500,0),$E29+2)=Команды!$AJ$6,TRUE,FALSE),IF(INDEX(Команды!$A$2:$AN$7500,MATCH(AW$3,Команды!$A$2:$A$7500,0),$E29+2)=Команды!$AJ$7,TRUE,FALSE),IF(INDEX(Команды!$A$2:$AN$7500,MATCH(AW$3,Команды!$A$2:$A$7500,0),$E29+2)=Команды!$AJ$8,TRUE,FALSE),IF(INDEX(Команды!$A$2:$AN$7500,MATCH(AW$3,Команды!$A$2:$A$7500,0),$E29+2)=Команды!$AJ$9,TRUE,FALSE),IF(INDEX(Команды!$A$2:$AN$7500,MATCH(AW$3,Команды!$A$2:$A$7500,0),$E29+2)=Команды!$AJ$10,TRUE,FALSE),IF(INDEX(Команды!$A$2:$AN$7500,MATCH(AW$3,Команды!$A$2:$A$7500,0),$E29+2)=Команды!$AJ$11,TRUE,FALSE),IF(INDEX(Команды!$A$2:$AN$7500,MATCH(AW$3,Команды!$A$2:$A$7500,0),$E29+2)=Команды!$AJ$12,TRUE,FALSE),IF(INDEX(Команды!$A$2:$AN$7500,MATCH(AW$3,Команды!$A$2:$A$7500,0),$E29+2)=Команды!$AJ$13,TRUE,FALSE),IF(INDEX(Команды!$A$2:$AN$7500,MATCH(AW$3,Команды!$A$2:$A$7500,0),$E29+2)=Команды!$AJ$14,TRUE,FALSE),IF(INDEX(Команды!$A$2:$AN$7500,MATCH(AW$3,Команды!$A$2:$A$7500,0),$E29+2)=Команды!$AJ$15,TRUE,FALSE),IF(INDEX(Команды!$A$2:$AN$7500,MATCH(AW$3,Команды!$A$2:$A$7500,0),$E29+2)=Команды!$AJ$16,TRUE,FALSE),,IF(INDEX(Команды!$A$2:$AN$7500,MATCH(AW$3,Команды!$A$2:$A$7500,0),$E29+2)=Команды!$AJ$17,TRUE,FALSE),,IF(INDEX(Команды!$A$2:$AN$7500,MATCH(AW$3,Команды!$A$2:$A$7500,0),$E29+2)=Команды!$AJ$18,TRUE,FALSE),,IF(INDEX(Команды!$A$2:$AN$7500,MATCH(AW$3,Команды!$A$2:$A$7500,0),$E29+2)=Команды!$AJ$19,TRUE,FALSE)),INDEX(Команды!$AJ$2:$AK$19,MATCH(INDEX(Команды!$A$2:$AN$7500,MATCH(AW$3,Команды!$A$2:$A$7500,0),$E29+2),Команды!$AJ$2:$AJ$19,0),2),0)</f>
        <v>В</v>
      </c>
      <c r="AX29" s="175" t="str">
        <f>IF(OR(IF(INDEX(Команды!$A$2:$AN$7500,MATCH(AW$3,Команды!$A$2:$A$7500,0),$E29+2)=Команды!$AJ$2,TRUE,FALSE),IF(INDEX(Команды!$A$2:$AN$7500,MATCH(AW$3,Команды!$A$2:$A$7500,0),$E29+2)=Команды!$AJ$3,TRUE,FALSE),IF(INDEX(Команды!$A$2:$AN$7500,MATCH(AW$3,Команды!$A$2:$A$7500,0),$E29+2)=Команды!$AJ$4,TRUE,FALSE),IF(INDEX(Команды!$A$2:$AN$7500,MATCH(AW$3,Команды!$A$2:$A$7500,0),$E29+2)=Команды!$AJ$5,TRUE,FALSE),IF(INDEX(Команды!$A$2:$AN$7500,MATCH(AW$3,Команды!$A$2:$A$7500,0),$E29+2)=Команды!$AJ$6,TRUE,FALSE),IF(INDEX(Команды!$A$2:$AN$7500,MATCH(AW$3,Команды!$A$2:$A$7500,0),$E29+2)=Команды!$AJ$7,TRUE,FALSE),IF(INDEX(Команды!$A$2:$AN$7500,MATCH(AW$3,Команды!$A$2:$A$7500,0),$E29+2)=Команды!$AJ$8,TRUE,FALSE),IF(INDEX(Команды!$A$2:$AN$7500,MATCH(AW$3,Команды!$A$2:$A$7500,0),$E29+2)=Команды!$AJ$9,TRUE,FALSE),IF(INDEX(Команды!$A$2:$AN$7500,MATCH(AW$3,Команды!$A$2:$A$7500,0),$E29+2)=Команды!$AJ$10,TRUE,FALSE),IF(INDEX(Команды!$A$2:$AN$7500,MATCH(AW$3,Команды!$A$2:$A$7500,0),$E29+2)=Команды!$AJ$11,TRUE,FALSE),IF(INDEX(Команды!$A$2:$AN$7500,MATCH(AW$3,Команды!$A$2:$A$7500,0),$E29+2)=Команды!$AJ$12,TRUE,FALSE),IF(INDEX(Команды!$A$2:$AN$7500,MATCH(AW$3,Команды!$A$2:$A$7500,0),$E29+2)=Команды!$AJ$13,TRUE,FALSE),IF(INDEX(Команды!$A$2:$AN$7500,MATCH(AW$3,Команды!$A$2:$A$7500,0),$E29+2)=Команды!$AJ$14,TRUE,FALSE),IF(INDEX(Команды!$A$2:$AN$7500,MATCH(AW$3,Команды!$A$2:$A$7500,0),$E29+2)=Команды!$AJ$15,TRUE,FALSE),IF(INDEX(Команды!$A$2:$AN$7500,MATCH(AW$3,Команды!$A$2:$A$7500,0),$E29+2)=Команды!$AJ$16,TRUE,FALSE),IF(INDEX(Команды!$A$2:$AN$7500,MATCH(AW$3,Команды!$A$2:$A$7500,0),$E29+2)=Команды!$AJ$17,TRUE,FALSE),IF(INDEX(Команды!$A$2:$AN$7500,MATCH(AW$3,Команды!$A$2:$A$7500,0),$E29+2)=Команды!$AJ$18,TRUE,FALSE),IF(INDEX(Команды!$A$2:$AN$7500,MATCH(AW$3,Команды!$A$2:$A$7500,0),$E29+2)=Команды!$AJ$19,TRUE,FALSE)),INDEX(Команды!$AJ$2:$AL$19,MATCH(INDEX(Команды!$A$2:$AN$7500,MATCH(AW$3,Команды!$A$2:$A$7500,0),$E29+2),Команды!$AJ$2:$AJ$19,0),3),0)</f>
        <v>В</v>
      </c>
      <c r="AY29" s="342"/>
      <c r="AZ29" s="174">
        <f>IF(OR(IF(INDEX(Команды!$A$2:$AN$7500,MATCH(AZ$3,Команды!$A$2:$A$7500,0),$E29+2)=Команды!$AJ$2,TRUE,FALSE),IF(INDEX(Команды!$A$2:$AN$7500,MATCH(AZ$3,Команды!$A$2:$A$7500,0),$E29+2)=Команды!$AJ$3,TRUE,FALSE),IF(INDEX(Команды!$A$2:$AN$7500,MATCH(AZ$3,Команды!$A$2:$A$7500,0),$E29+2)=Команды!$AJ$4,TRUE,FALSE),IF(INDEX(Команды!$A$2:$AN$7500,MATCH(AZ$3,Команды!$A$2:$A$7500,0),$E29+2)=Команды!$AJ$5,TRUE,FALSE),IF(INDEX(Команды!$A$2:$AN$7500,MATCH(AZ$3,Команды!$A$2:$A$7500,0),$E29+2)=Команды!$AJ$6,TRUE,FALSE),IF(INDEX(Команды!$A$2:$AN$7500,MATCH(AZ$3,Команды!$A$2:$A$7500,0),$E29+2)=Команды!$AJ$7,TRUE,FALSE),IF(INDEX(Команды!$A$2:$AN$7500,MATCH(AZ$3,Команды!$A$2:$A$7500,0),$E29+2)=Команды!$AJ$8,TRUE,FALSE),IF(INDEX(Команды!$A$2:$AN$7500,MATCH(AZ$3,Команды!$A$2:$A$7500,0),$E29+2)=Команды!$AJ$9,TRUE,FALSE),IF(INDEX(Команды!$A$2:$AN$7500,MATCH(AZ$3,Команды!$A$2:$A$7500,0),$E29+2)=Команды!$AJ$10,TRUE,FALSE),IF(INDEX(Команды!$A$2:$AN$7500,MATCH(AZ$3,Команды!$A$2:$A$7500,0),$E29+2)=Команды!$AJ$11,TRUE,FALSE),IF(INDEX(Команды!$A$2:$AN$7500,MATCH(AZ$3,Команды!$A$2:$A$7500,0),$E29+2)=Команды!$AJ$12,TRUE,FALSE),IF(INDEX(Команды!$A$2:$AN$7500,MATCH(AZ$3,Команды!$A$2:$A$7500,0),$E29+2)=Команды!$AJ$13,TRUE,FALSE),IF(INDEX(Команды!$A$2:$AN$7500,MATCH(AZ$3,Команды!$A$2:$A$7500,0),$E29+2)=Команды!$AJ$14,TRUE,FALSE),IF(INDEX(Команды!$A$2:$AN$7500,MATCH(AZ$3,Команды!$A$2:$A$7500,0),$E29+2)=Команды!$AJ$15,TRUE,FALSE),IF(INDEX(Команды!$A$2:$AN$7500,MATCH(AZ$3,Команды!$A$2:$A$7500,0),$E29+2)=Команды!$AJ$16,TRUE,FALSE),,IF(INDEX(Команды!$A$2:$AN$7500,MATCH(AZ$3,Команды!$A$2:$A$7500,0),$E29+2)=Команды!$AJ$17,TRUE,FALSE),,IF(INDEX(Команды!$A$2:$AN$7500,MATCH(AZ$3,Команды!$A$2:$A$7500,0),$E29+2)=Команды!$AJ$18,TRUE,FALSE),,IF(INDEX(Команды!$A$2:$AN$7500,MATCH(AZ$3,Команды!$A$2:$A$7500,0),$E29+2)=Команды!$AJ$19,TRUE,FALSE)),INDEX(Команды!$AJ$2:$AK$19,MATCH(INDEX(Команды!$A$2:$AN$7500,MATCH(AZ$3,Команды!$A$2:$A$7500,0),$E29+2),Команды!$AJ$2:$AJ$19,0),2),0)</f>
        <v>0.33333333333333331</v>
      </c>
      <c r="BA29" s="175">
        <f>IF(OR(IF(INDEX(Команды!$A$2:$AN$7500,MATCH(AZ$3,Команды!$A$2:$A$7500,0),$E29+2)=Команды!$AJ$2,TRUE,FALSE),IF(INDEX(Команды!$A$2:$AN$7500,MATCH(AZ$3,Команды!$A$2:$A$7500,0),$E29+2)=Команды!$AJ$3,TRUE,FALSE),IF(INDEX(Команды!$A$2:$AN$7500,MATCH(AZ$3,Команды!$A$2:$A$7500,0),$E29+2)=Команды!$AJ$4,TRUE,FALSE),IF(INDEX(Команды!$A$2:$AN$7500,MATCH(AZ$3,Команды!$A$2:$A$7500,0),$E29+2)=Команды!$AJ$5,TRUE,FALSE),IF(INDEX(Команды!$A$2:$AN$7500,MATCH(AZ$3,Команды!$A$2:$A$7500,0),$E29+2)=Команды!$AJ$6,TRUE,FALSE),IF(INDEX(Команды!$A$2:$AN$7500,MATCH(AZ$3,Команды!$A$2:$A$7500,0),$E29+2)=Команды!$AJ$7,TRUE,FALSE),IF(INDEX(Команды!$A$2:$AN$7500,MATCH(AZ$3,Команды!$A$2:$A$7500,0),$E29+2)=Команды!$AJ$8,TRUE,FALSE),IF(INDEX(Команды!$A$2:$AN$7500,MATCH(AZ$3,Команды!$A$2:$A$7500,0),$E29+2)=Команды!$AJ$9,TRUE,FALSE),IF(INDEX(Команды!$A$2:$AN$7500,MATCH(AZ$3,Команды!$A$2:$A$7500,0),$E29+2)=Команды!$AJ$10,TRUE,FALSE),IF(INDEX(Команды!$A$2:$AN$7500,MATCH(AZ$3,Команды!$A$2:$A$7500,0),$E29+2)=Команды!$AJ$11,TRUE,FALSE),IF(INDEX(Команды!$A$2:$AN$7500,MATCH(AZ$3,Команды!$A$2:$A$7500,0),$E29+2)=Команды!$AJ$12,TRUE,FALSE),IF(INDEX(Команды!$A$2:$AN$7500,MATCH(AZ$3,Команды!$A$2:$A$7500,0),$E29+2)=Команды!$AJ$13,TRUE,FALSE),IF(INDEX(Команды!$A$2:$AN$7500,MATCH(AZ$3,Команды!$A$2:$A$7500,0),$E29+2)=Команды!$AJ$14,TRUE,FALSE),IF(INDEX(Команды!$A$2:$AN$7500,MATCH(AZ$3,Команды!$A$2:$A$7500,0),$E29+2)=Команды!$AJ$15,TRUE,FALSE),IF(INDEX(Команды!$A$2:$AN$7500,MATCH(AZ$3,Команды!$A$2:$A$7500,0),$E29+2)=Команды!$AJ$16,TRUE,FALSE),IF(INDEX(Команды!$A$2:$AN$7500,MATCH(AZ$3,Команды!$A$2:$A$7500,0),$E29+2)=Команды!$AJ$17,TRUE,FALSE),IF(INDEX(Команды!$A$2:$AN$7500,MATCH(AZ$3,Команды!$A$2:$A$7500,0),$E29+2)=Команды!$AJ$18,TRUE,FALSE),IF(INDEX(Команды!$A$2:$AN$7500,MATCH(AZ$3,Команды!$A$2:$A$7500,0),$E29+2)=Команды!$AJ$19,TRUE,FALSE)),INDEX(Команды!$AJ$2:$AL$19,MATCH(INDEX(Команды!$A$2:$AN$7500,MATCH(AZ$3,Команды!$A$2:$A$7500,0),$E29+2),Команды!$AJ$2:$AJ$19,0),3),0)</f>
        <v>0.70833333333333337</v>
      </c>
      <c r="BB29" s="342"/>
      <c r="BC29" s="174">
        <f>IF(OR(IF(INDEX(Команды!$A$2:$AN$7500,MATCH(BC$3,Команды!$A$2:$A$7500,0),$E29+2)=Команды!$AJ$2,TRUE,FALSE),IF(INDEX(Команды!$A$2:$AN$7500,MATCH(BC$3,Команды!$A$2:$A$7500,0),$E29+2)=Команды!$AJ$3,TRUE,FALSE),IF(INDEX(Команды!$A$2:$AN$7500,MATCH(BC$3,Команды!$A$2:$A$7500,0),$E29+2)=Команды!$AJ$4,TRUE,FALSE),IF(INDEX(Команды!$A$2:$AN$7500,MATCH(BC$3,Команды!$A$2:$A$7500,0),$E29+2)=Команды!$AJ$5,TRUE,FALSE),IF(INDEX(Команды!$A$2:$AN$7500,MATCH(BC$3,Команды!$A$2:$A$7500,0),$E29+2)=Команды!$AJ$6,TRUE,FALSE),IF(INDEX(Команды!$A$2:$AN$7500,MATCH(BC$3,Команды!$A$2:$A$7500,0),$E29+2)=Команды!$AJ$7,TRUE,FALSE),IF(INDEX(Команды!$A$2:$AN$7500,MATCH(BC$3,Команды!$A$2:$A$7500,0),$E29+2)=Команды!$AJ$8,TRUE,FALSE),IF(INDEX(Команды!$A$2:$AN$7500,MATCH(BC$3,Команды!$A$2:$A$7500,0),$E29+2)=Команды!$AJ$9,TRUE,FALSE),IF(INDEX(Команды!$A$2:$AN$7500,MATCH(BC$3,Команды!$A$2:$A$7500,0),$E29+2)=Команды!$AJ$10,TRUE,FALSE),IF(INDEX(Команды!$A$2:$AN$7500,MATCH(BC$3,Команды!$A$2:$A$7500,0),$E29+2)=Команды!$AJ$11,TRUE,FALSE),IF(INDEX(Команды!$A$2:$AN$7500,MATCH(BC$3,Команды!$A$2:$A$7500,0),$E29+2)=Команды!$AJ$12,TRUE,FALSE),IF(INDEX(Команды!$A$2:$AN$7500,MATCH(BC$3,Команды!$A$2:$A$7500,0),$E29+2)=Команды!$AJ$13,TRUE,FALSE),IF(INDEX(Команды!$A$2:$AN$7500,MATCH(BC$3,Команды!$A$2:$A$7500,0),$E29+2)=Команды!$AJ$14,TRUE,FALSE),IF(INDEX(Команды!$A$2:$AN$7500,MATCH(BC$3,Команды!$A$2:$A$7500,0),$E29+2)=Команды!$AJ$15,TRUE,FALSE),IF(INDEX(Команды!$A$2:$AN$7500,MATCH(BC$3,Команды!$A$2:$A$7500,0),$E29+2)=Команды!$AJ$16,TRUE,FALSE),,IF(INDEX(Команды!$A$2:$AN$7500,MATCH(BC$3,Команды!$A$2:$A$7500,0),$E29+2)=Команды!$AJ$17,TRUE,FALSE),,IF(INDEX(Команды!$A$2:$AN$7500,MATCH(BC$3,Команды!$A$2:$A$7500,0),$E29+2)=Команды!$AJ$18,TRUE,FALSE),,IF(INDEX(Команды!$A$2:$AN$7500,MATCH(BC$3,Команды!$A$2:$A$7500,0),$E29+2)=Команды!$AJ$19,TRUE,FALSE)),INDEX(Команды!$AJ$2:$AK$19,MATCH(INDEX(Команды!$A$2:$AN$7500,MATCH(BC$3,Команды!$A$2:$A$7500,0),$E29+2),Команды!$AJ$2:$AJ$19,0),2),0)</f>
        <v>0.33333333333333331</v>
      </c>
      <c r="BD29" s="175">
        <f>IF(OR(IF(INDEX(Команды!$A$2:$AN$7500,MATCH(BC$3,Команды!$A$2:$A$7500,0),$E29+2)=Команды!$AJ$2,TRUE,FALSE),IF(INDEX(Команды!$A$2:$AN$7500,MATCH(BC$3,Команды!$A$2:$A$7500,0),$E29+2)=Команды!$AJ$3,TRUE,FALSE),IF(INDEX(Команды!$A$2:$AN$7500,MATCH(BC$3,Команды!$A$2:$A$7500,0),$E29+2)=Команды!$AJ$4,TRUE,FALSE),IF(INDEX(Команды!$A$2:$AN$7500,MATCH(BC$3,Команды!$A$2:$A$7500,0),$E29+2)=Команды!$AJ$5,TRUE,FALSE),IF(INDEX(Команды!$A$2:$AN$7500,MATCH(BC$3,Команды!$A$2:$A$7500,0),$E29+2)=Команды!$AJ$6,TRUE,FALSE),IF(INDEX(Команды!$A$2:$AN$7500,MATCH(BC$3,Команды!$A$2:$A$7500,0),$E29+2)=Команды!$AJ$7,TRUE,FALSE),IF(INDEX(Команды!$A$2:$AN$7500,MATCH(BC$3,Команды!$A$2:$A$7500,0),$E29+2)=Команды!$AJ$8,TRUE,FALSE),IF(INDEX(Команды!$A$2:$AN$7500,MATCH(BC$3,Команды!$A$2:$A$7500,0),$E29+2)=Команды!$AJ$9,TRUE,FALSE),IF(INDEX(Команды!$A$2:$AN$7500,MATCH(BC$3,Команды!$A$2:$A$7500,0),$E29+2)=Команды!$AJ$10,TRUE,FALSE),IF(INDEX(Команды!$A$2:$AN$7500,MATCH(BC$3,Команды!$A$2:$A$7500,0),$E29+2)=Команды!$AJ$11,TRUE,FALSE),IF(INDEX(Команды!$A$2:$AN$7500,MATCH(BC$3,Команды!$A$2:$A$7500,0),$E29+2)=Команды!$AJ$12,TRUE,FALSE),IF(INDEX(Команды!$A$2:$AN$7500,MATCH(BC$3,Команды!$A$2:$A$7500,0),$E29+2)=Команды!$AJ$13,TRUE,FALSE),IF(INDEX(Команды!$A$2:$AN$7500,MATCH(BC$3,Команды!$A$2:$A$7500,0),$E29+2)=Команды!$AJ$14,TRUE,FALSE),IF(INDEX(Команды!$A$2:$AN$7500,MATCH(BC$3,Команды!$A$2:$A$7500,0),$E29+2)=Команды!$AJ$15,TRUE,FALSE),IF(INDEX(Команды!$A$2:$AN$7500,MATCH(BC$3,Команды!$A$2:$A$7500,0),$E29+2)=Команды!$AJ$16,TRUE,FALSE),IF(INDEX(Команды!$A$2:$AN$7500,MATCH(BC$3,Команды!$A$2:$A$7500,0),$E29+2)=Команды!$AJ$17,TRUE,FALSE),IF(INDEX(Команды!$A$2:$AN$7500,MATCH(BC$3,Команды!$A$2:$A$7500,0),$E29+2)=Команды!$AJ$18,TRUE,FALSE),IF(INDEX(Команды!$A$2:$AN$7500,MATCH(BC$3,Команды!$A$2:$A$7500,0),$E29+2)=Команды!$AJ$19,TRUE,FALSE)),INDEX(Команды!$AJ$2:$AL$19,MATCH(INDEX(Команды!$A$2:$AN$7500,MATCH(BC$3,Команды!$A$2:$A$7500,0),$E29+2),Команды!$AJ$2:$AJ$19,0),3),0)</f>
        <v>0.70833333333333337</v>
      </c>
      <c r="BE29" s="342"/>
      <c r="BF29" s="174">
        <f>IF(OR(IF(INDEX(Команды!$A$2:$AN$7500,MATCH(BF$3,Команды!$A$2:$A$7500,0),$E29+2)=Команды!$AJ$2,TRUE,FALSE),IF(INDEX(Команды!$A$2:$AN$7500,MATCH(BF$3,Команды!$A$2:$A$7500,0),$E29+2)=Команды!$AJ$3,TRUE,FALSE),IF(INDEX(Команды!$A$2:$AN$7500,MATCH(BF$3,Команды!$A$2:$A$7500,0),$E29+2)=Команды!$AJ$4,TRUE,FALSE),IF(INDEX(Команды!$A$2:$AN$7500,MATCH(BF$3,Команды!$A$2:$A$7500,0),$E29+2)=Команды!$AJ$5,TRUE,FALSE),IF(INDEX(Команды!$A$2:$AN$7500,MATCH(BF$3,Команды!$A$2:$A$7500,0),$E29+2)=Команды!$AJ$6,TRUE,FALSE),IF(INDEX(Команды!$A$2:$AN$7500,MATCH(BF$3,Команды!$A$2:$A$7500,0),$E29+2)=Команды!$AJ$7,TRUE,FALSE),IF(INDEX(Команды!$A$2:$AN$7500,MATCH(BF$3,Команды!$A$2:$A$7500,0),$E29+2)=Команды!$AJ$8,TRUE,FALSE),IF(INDEX(Команды!$A$2:$AN$7500,MATCH(BF$3,Команды!$A$2:$A$7500,0),$E29+2)=Команды!$AJ$9,TRUE,FALSE),IF(INDEX(Команды!$A$2:$AN$7500,MATCH(BF$3,Команды!$A$2:$A$7500,0),$E29+2)=Команды!$AJ$10,TRUE,FALSE),IF(INDEX(Команды!$A$2:$AN$7500,MATCH(BF$3,Команды!$A$2:$A$7500,0),$E29+2)=Команды!$AJ$11,TRUE,FALSE),IF(INDEX(Команды!$A$2:$AN$7500,MATCH(BF$3,Команды!$A$2:$A$7500,0),$E29+2)=Команды!$AJ$12,TRUE,FALSE),IF(INDEX(Команды!$A$2:$AN$7500,MATCH(BF$3,Команды!$A$2:$A$7500,0),$E29+2)=Команды!$AJ$13,TRUE,FALSE),IF(INDEX(Команды!$A$2:$AN$7500,MATCH(BF$3,Команды!$A$2:$A$7500,0),$E29+2)=Команды!$AJ$14,TRUE,FALSE),IF(INDEX(Команды!$A$2:$AN$7500,MATCH(BF$3,Команды!$A$2:$A$7500,0),$E29+2)=Команды!$AJ$15,TRUE,FALSE),IF(INDEX(Команды!$A$2:$AN$7500,MATCH(BF$3,Команды!$A$2:$A$7500,0),$E29+2)=Команды!$AJ$16,TRUE,FALSE),,IF(INDEX(Команды!$A$2:$AN$7500,MATCH(BF$3,Команды!$A$2:$A$7500,0),$E29+2)=Команды!$AJ$17,TRUE,FALSE),,IF(INDEX(Команды!$A$2:$AN$7500,MATCH(BF$3,Команды!$A$2:$A$7500,0),$E29+2)=Команды!$AJ$18,TRUE,FALSE),,IF(INDEX(Команды!$A$2:$AN$7500,MATCH(BF$3,Команды!$A$2:$A$7500,0),$E29+2)=Команды!$AJ$19,TRUE,FALSE)),INDEX(Команды!$AJ$2:$AK$19,MATCH(INDEX(Команды!$A$2:$AN$7500,MATCH(BF$3,Команды!$A$2:$A$7500,0),$E29+2),Команды!$AJ$2:$AJ$19,0),2),0)</f>
        <v>0.33333333333333331</v>
      </c>
      <c r="BG29" s="175">
        <f>IF(OR(IF(INDEX(Команды!$A$2:$AN$7500,MATCH(BF$3,Команды!$A$2:$A$7500,0),$E29+2)=Команды!$AJ$2,TRUE,FALSE),IF(INDEX(Команды!$A$2:$AN$7500,MATCH(BF$3,Команды!$A$2:$A$7500,0),$E29+2)=Команды!$AJ$3,TRUE,FALSE),IF(INDEX(Команды!$A$2:$AN$7500,MATCH(BF$3,Команды!$A$2:$A$7500,0),$E29+2)=Команды!$AJ$4,TRUE,FALSE),IF(INDEX(Команды!$A$2:$AN$7500,MATCH(BF$3,Команды!$A$2:$A$7500,0),$E29+2)=Команды!$AJ$5,TRUE,FALSE),IF(INDEX(Команды!$A$2:$AN$7500,MATCH(BF$3,Команды!$A$2:$A$7500,0),$E29+2)=Команды!$AJ$6,TRUE,FALSE),IF(INDEX(Команды!$A$2:$AN$7500,MATCH(BF$3,Команды!$A$2:$A$7500,0),$E29+2)=Команды!$AJ$7,TRUE,FALSE),IF(INDEX(Команды!$A$2:$AN$7500,MATCH(BF$3,Команды!$A$2:$A$7500,0),$E29+2)=Команды!$AJ$8,TRUE,FALSE),IF(INDEX(Команды!$A$2:$AN$7500,MATCH(BF$3,Команды!$A$2:$A$7500,0),$E29+2)=Команды!$AJ$9,TRUE,FALSE),IF(INDEX(Команды!$A$2:$AN$7500,MATCH(BF$3,Команды!$A$2:$A$7500,0),$E29+2)=Команды!$AJ$10,TRUE,FALSE),IF(INDEX(Команды!$A$2:$AN$7500,MATCH(BF$3,Команды!$A$2:$A$7500,0),$E29+2)=Команды!$AJ$11,TRUE,FALSE),IF(INDEX(Команды!$A$2:$AN$7500,MATCH(BF$3,Команды!$A$2:$A$7500,0),$E29+2)=Команды!$AJ$12,TRUE,FALSE),IF(INDEX(Команды!$A$2:$AN$7500,MATCH(BF$3,Команды!$A$2:$A$7500,0),$E29+2)=Команды!$AJ$13,TRUE,FALSE),IF(INDEX(Команды!$A$2:$AN$7500,MATCH(BF$3,Команды!$A$2:$A$7500,0),$E29+2)=Команды!$AJ$14,TRUE,FALSE),IF(INDEX(Команды!$A$2:$AN$7500,MATCH(BF$3,Команды!$A$2:$A$7500,0),$E29+2)=Команды!$AJ$15,TRUE,FALSE),IF(INDEX(Команды!$A$2:$AN$7500,MATCH(BF$3,Команды!$A$2:$A$7500,0),$E29+2)=Команды!$AJ$16,TRUE,FALSE),IF(INDEX(Команды!$A$2:$AN$7500,MATCH(BF$3,Команды!$A$2:$A$7500,0),$E29+2)=Команды!$AJ$17,TRUE,FALSE),IF(INDEX(Команды!$A$2:$AN$7500,MATCH(BF$3,Команды!$A$2:$A$7500,0),$E29+2)=Команды!$AJ$18,TRUE,FALSE),IF(INDEX(Команды!$A$2:$AN$7500,MATCH(BF$3,Команды!$A$2:$A$7500,0),$E29+2)=Команды!$AJ$19,TRUE,FALSE)),INDEX(Команды!$AJ$2:$AL$19,MATCH(INDEX(Команды!$A$2:$AN$7500,MATCH(BF$3,Команды!$A$2:$A$7500,0),$E29+2),Команды!$AJ$2:$AJ$19,0),3),0)</f>
        <v>0.70833333333333337</v>
      </c>
      <c r="BH29" s="342"/>
      <c r="BI29" s="174">
        <f>IF(OR(IF(INDEX(Команды!$A$2:$AN$7500,MATCH(BI$3,Команды!$A$2:$A$7500,0),$E29+2)=Команды!$AJ$2,TRUE,FALSE),IF(INDEX(Команды!$A$2:$AN$7500,MATCH(BI$3,Команды!$A$2:$A$7500,0),$E29+2)=Команды!$AJ$3,TRUE,FALSE),IF(INDEX(Команды!$A$2:$AN$7500,MATCH(BI$3,Команды!$A$2:$A$7500,0),$E29+2)=Команды!$AJ$4,TRUE,FALSE),IF(INDEX(Команды!$A$2:$AN$7500,MATCH(BI$3,Команды!$A$2:$A$7500,0),$E29+2)=Команды!$AJ$5,TRUE,FALSE),IF(INDEX(Команды!$A$2:$AN$7500,MATCH(BI$3,Команды!$A$2:$A$7500,0),$E29+2)=Команды!$AJ$6,TRUE,FALSE),IF(INDEX(Команды!$A$2:$AN$7500,MATCH(BI$3,Команды!$A$2:$A$7500,0),$E29+2)=Команды!$AJ$7,TRUE,FALSE),IF(INDEX(Команды!$A$2:$AN$7500,MATCH(BI$3,Команды!$A$2:$A$7500,0),$E29+2)=Команды!$AJ$8,TRUE,FALSE),IF(INDEX(Команды!$A$2:$AN$7500,MATCH(BI$3,Команды!$A$2:$A$7500,0),$E29+2)=Команды!$AJ$9,TRUE,FALSE),IF(INDEX(Команды!$A$2:$AN$7500,MATCH(BI$3,Команды!$A$2:$A$7500,0),$E29+2)=Команды!$AJ$10,TRUE,FALSE),IF(INDEX(Команды!$A$2:$AN$7500,MATCH(BI$3,Команды!$A$2:$A$7500,0),$E29+2)=Команды!$AJ$11,TRUE,FALSE),IF(INDEX(Команды!$A$2:$AN$7500,MATCH(BI$3,Команды!$A$2:$A$7500,0),$E29+2)=Команды!$AJ$12,TRUE,FALSE),IF(INDEX(Команды!$A$2:$AN$7500,MATCH(BI$3,Команды!$A$2:$A$7500,0),$E29+2)=Команды!$AJ$13,TRUE,FALSE),IF(INDEX(Команды!$A$2:$AN$7500,MATCH(BI$3,Команды!$A$2:$A$7500,0),$E29+2)=Команды!$AJ$14,TRUE,FALSE),IF(INDEX(Команды!$A$2:$AN$7500,MATCH(BI$3,Команды!$A$2:$A$7500,0),$E29+2)=Команды!$AJ$15,TRUE,FALSE),IF(INDEX(Команды!$A$2:$AN$7500,MATCH(BI$3,Команды!$A$2:$A$7500,0),$E29+2)=Команды!$AJ$16,TRUE,FALSE),,IF(INDEX(Команды!$A$2:$AN$7500,MATCH(BI$3,Команды!$A$2:$A$7500,0),$E29+2)=Команды!$AJ$17,TRUE,FALSE),,IF(INDEX(Команды!$A$2:$AN$7500,MATCH(BI$3,Команды!$A$2:$A$7500,0),$E29+2)=Команды!$AJ$18,TRUE,FALSE),,IF(INDEX(Команды!$A$2:$AN$7500,MATCH(BI$3,Команды!$A$2:$A$7500,0),$E29+2)=Команды!$AJ$19,TRUE,FALSE)),INDEX(Команды!$AJ$2:$AK$19,MATCH(INDEX(Команды!$A$2:$AN$7500,MATCH(BI$3,Команды!$A$2:$A$7500,0),$E29+2),Команды!$AJ$2:$AJ$19,0),2),0)</f>
        <v>0.33333333333333331</v>
      </c>
      <c r="BJ29" s="175">
        <f>IF(OR(IF(INDEX(Команды!$A$2:$AN$7500,MATCH(BI$3,Команды!$A$2:$A$7500,0),$E29+2)=Команды!$AJ$2,TRUE,FALSE),IF(INDEX(Команды!$A$2:$AN$7500,MATCH(BI$3,Команды!$A$2:$A$7500,0),$E29+2)=Команды!$AJ$3,TRUE,FALSE),IF(INDEX(Команды!$A$2:$AN$7500,MATCH(BI$3,Команды!$A$2:$A$7500,0),$E29+2)=Команды!$AJ$4,TRUE,FALSE),IF(INDEX(Команды!$A$2:$AN$7500,MATCH(BI$3,Команды!$A$2:$A$7500,0),$E29+2)=Команды!$AJ$5,TRUE,FALSE),IF(INDEX(Команды!$A$2:$AN$7500,MATCH(BI$3,Команды!$A$2:$A$7500,0),$E29+2)=Команды!$AJ$6,TRUE,FALSE),IF(INDEX(Команды!$A$2:$AN$7500,MATCH(BI$3,Команды!$A$2:$A$7500,0),$E29+2)=Команды!$AJ$7,TRUE,FALSE),IF(INDEX(Команды!$A$2:$AN$7500,MATCH(BI$3,Команды!$A$2:$A$7500,0),$E29+2)=Команды!$AJ$8,TRUE,FALSE),IF(INDEX(Команды!$A$2:$AN$7500,MATCH(BI$3,Команды!$A$2:$A$7500,0),$E29+2)=Команды!$AJ$9,TRUE,FALSE),IF(INDEX(Команды!$A$2:$AN$7500,MATCH(BI$3,Команды!$A$2:$A$7500,0),$E29+2)=Команды!$AJ$10,TRUE,FALSE),IF(INDEX(Команды!$A$2:$AN$7500,MATCH(BI$3,Команды!$A$2:$A$7500,0),$E29+2)=Команды!$AJ$11,TRUE,FALSE),IF(INDEX(Команды!$A$2:$AN$7500,MATCH(BI$3,Команды!$A$2:$A$7500,0),$E29+2)=Команды!$AJ$12,TRUE,FALSE),IF(INDEX(Команды!$A$2:$AN$7500,MATCH(BI$3,Команды!$A$2:$A$7500,0),$E29+2)=Команды!$AJ$13,TRUE,FALSE),IF(INDEX(Команды!$A$2:$AN$7500,MATCH(BI$3,Команды!$A$2:$A$7500,0),$E29+2)=Команды!$AJ$14,TRUE,FALSE),IF(INDEX(Команды!$A$2:$AN$7500,MATCH(BI$3,Команды!$A$2:$A$7500,0),$E29+2)=Команды!$AJ$15,TRUE,FALSE),IF(INDEX(Команды!$A$2:$AN$7500,MATCH(BI$3,Команды!$A$2:$A$7500,0),$E29+2)=Команды!$AJ$16,TRUE,FALSE),IF(INDEX(Команды!$A$2:$AN$7500,MATCH(BI$3,Команды!$A$2:$A$7500,0),$E29+2)=Команды!$AJ$17,TRUE,FALSE),IF(INDEX(Команды!$A$2:$AN$7500,MATCH(BI$3,Команды!$A$2:$A$7500,0),$E29+2)=Команды!$AJ$18,TRUE,FALSE),IF(INDEX(Команды!$A$2:$AN$7500,MATCH(BI$3,Команды!$A$2:$A$7500,0),$E29+2)=Команды!$AJ$19,TRUE,FALSE)),INDEX(Команды!$AJ$2:$AL$19,MATCH(INDEX(Команды!$A$2:$AN$7500,MATCH(BI$3,Команды!$A$2:$A$7500,0),$E29+2),Команды!$AJ$2:$AJ$19,0),3),0)</f>
        <v>0.70833333333333337</v>
      </c>
      <c r="BK29" s="342"/>
      <c r="BL29" s="174">
        <f>IF(OR(IF(INDEX(Команды!$A$2:$AN$7500,MATCH(BL$3,Команды!$A$2:$A$7500,0),$E29+2)=Команды!$AJ$2,TRUE,FALSE),IF(INDEX(Команды!$A$2:$AN$7500,MATCH(BL$3,Команды!$A$2:$A$7500,0),$E29+2)=Команды!$AJ$3,TRUE,FALSE),IF(INDEX(Команды!$A$2:$AN$7500,MATCH(BL$3,Команды!$A$2:$A$7500,0),$E29+2)=Команды!$AJ$4,TRUE,FALSE),IF(INDEX(Команды!$A$2:$AN$7500,MATCH(BL$3,Команды!$A$2:$A$7500,0),$E29+2)=Команды!$AJ$5,TRUE,FALSE),IF(INDEX(Команды!$A$2:$AN$7500,MATCH(BL$3,Команды!$A$2:$A$7500,0),$E29+2)=Команды!$AJ$6,TRUE,FALSE),IF(INDEX(Команды!$A$2:$AN$7500,MATCH(BL$3,Команды!$A$2:$A$7500,0),$E29+2)=Команды!$AJ$7,TRUE,FALSE),IF(INDEX(Команды!$A$2:$AN$7500,MATCH(BL$3,Команды!$A$2:$A$7500,0),$E29+2)=Команды!$AJ$8,TRUE,FALSE),IF(INDEX(Команды!$A$2:$AN$7500,MATCH(BL$3,Команды!$A$2:$A$7500,0),$E29+2)=Команды!$AJ$9,TRUE,FALSE),IF(INDEX(Команды!$A$2:$AN$7500,MATCH(BL$3,Команды!$A$2:$A$7500,0),$E29+2)=Команды!$AJ$10,TRUE,FALSE),IF(INDEX(Команды!$A$2:$AN$7500,MATCH(BL$3,Команды!$A$2:$A$7500,0),$E29+2)=Команды!$AJ$11,TRUE,FALSE),IF(INDEX(Команды!$A$2:$AN$7500,MATCH(BL$3,Команды!$A$2:$A$7500,0),$E29+2)=Команды!$AJ$12,TRUE,FALSE),IF(INDEX(Команды!$A$2:$AN$7500,MATCH(BL$3,Команды!$A$2:$A$7500,0),$E29+2)=Команды!$AJ$13,TRUE,FALSE),IF(INDEX(Команды!$A$2:$AN$7500,MATCH(BL$3,Команды!$A$2:$A$7500,0),$E29+2)=Команды!$AJ$14,TRUE,FALSE),IF(INDEX(Команды!$A$2:$AN$7500,MATCH(BL$3,Команды!$A$2:$A$7500,0),$E29+2)=Команды!$AJ$15,TRUE,FALSE),IF(INDEX(Команды!$A$2:$AN$7500,MATCH(BL$3,Команды!$A$2:$A$7500,0),$E29+2)=Команды!$AJ$16,TRUE,FALSE),,IF(INDEX(Команды!$A$2:$AN$7500,MATCH(BL$3,Команды!$A$2:$A$7500,0),$E29+2)=Команды!$AJ$17,TRUE,FALSE),,IF(INDEX(Команды!$A$2:$AN$7500,MATCH(BL$3,Команды!$A$2:$A$7500,0),$E29+2)=Команды!$AJ$18,TRUE,FALSE),,IF(INDEX(Команды!$A$2:$AN$7500,MATCH(BL$3,Команды!$A$2:$A$7500,0),$E29+2)=Команды!$AJ$19,TRUE,FALSE)),INDEX(Команды!$AJ$2:$AK$19,MATCH(INDEX(Команды!$A$2:$AN$7500,MATCH(BL$3,Команды!$A$2:$A$7500,0),$E29+2),Команды!$AJ$2:$AJ$19,0),2),0)</f>
        <v>0.33333333333333331</v>
      </c>
      <c r="BM29" s="175">
        <f>IF(OR(IF(INDEX(Команды!$A$2:$AN$7500,MATCH(BL$3,Команды!$A$2:$A$7500,0),$E29+2)=Команды!$AJ$2,TRUE,FALSE),IF(INDEX(Команды!$A$2:$AN$7500,MATCH(BL$3,Команды!$A$2:$A$7500,0),$E29+2)=Команды!$AJ$3,TRUE,FALSE),IF(INDEX(Команды!$A$2:$AN$7500,MATCH(BL$3,Команды!$A$2:$A$7500,0),$E29+2)=Команды!$AJ$4,TRUE,FALSE),IF(INDEX(Команды!$A$2:$AN$7500,MATCH(BL$3,Команды!$A$2:$A$7500,0),$E29+2)=Команды!$AJ$5,TRUE,FALSE),IF(INDEX(Команды!$A$2:$AN$7500,MATCH(BL$3,Команды!$A$2:$A$7500,0),$E29+2)=Команды!$AJ$6,TRUE,FALSE),IF(INDEX(Команды!$A$2:$AN$7500,MATCH(BL$3,Команды!$A$2:$A$7500,0),$E29+2)=Команды!$AJ$7,TRUE,FALSE),IF(INDEX(Команды!$A$2:$AN$7500,MATCH(BL$3,Команды!$A$2:$A$7500,0),$E29+2)=Команды!$AJ$8,TRUE,FALSE),IF(INDEX(Команды!$A$2:$AN$7500,MATCH(BL$3,Команды!$A$2:$A$7500,0),$E29+2)=Команды!$AJ$9,TRUE,FALSE),IF(INDEX(Команды!$A$2:$AN$7500,MATCH(BL$3,Команды!$A$2:$A$7500,0),$E29+2)=Команды!$AJ$10,TRUE,FALSE),IF(INDEX(Команды!$A$2:$AN$7500,MATCH(BL$3,Команды!$A$2:$A$7500,0),$E29+2)=Команды!$AJ$11,TRUE,FALSE),IF(INDEX(Команды!$A$2:$AN$7500,MATCH(BL$3,Команды!$A$2:$A$7500,0),$E29+2)=Команды!$AJ$12,TRUE,FALSE),IF(INDEX(Команды!$A$2:$AN$7500,MATCH(BL$3,Команды!$A$2:$A$7500,0),$E29+2)=Команды!$AJ$13,TRUE,FALSE),IF(INDEX(Команды!$A$2:$AN$7500,MATCH(BL$3,Команды!$A$2:$A$7500,0),$E29+2)=Команды!$AJ$14,TRUE,FALSE),IF(INDEX(Команды!$A$2:$AN$7500,MATCH(BL$3,Команды!$A$2:$A$7500,0),$E29+2)=Команды!$AJ$15,TRUE,FALSE),IF(INDEX(Команды!$A$2:$AN$7500,MATCH(BL$3,Команды!$A$2:$A$7500,0),$E29+2)=Команды!$AJ$16,TRUE,FALSE),IF(INDEX(Команды!$A$2:$AN$7500,MATCH(BL$3,Команды!$A$2:$A$7500,0),$E29+2)=Команды!$AJ$17,TRUE,FALSE),IF(INDEX(Команды!$A$2:$AN$7500,MATCH(BL$3,Команды!$A$2:$A$7500,0),$E29+2)=Команды!$AJ$18,TRUE,FALSE),IF(INDEX(Команды!$A$2:$AN$7500,MATCH(BL$3,Команды!$A$2:$A$7500,0),$E29+2)=Команды!$AJ$19,TRUE,FALSE)),INDEX(Команды!$AJ$2:$AL$19,MATCH(INDEX(Команды!$A$2:$AN$7500,MATCH(BL$3,Команды!$A$2:$A$7500,0),$E29+2),Команды!$AJ$2:$AJ$19,0),3),0)</f>
        <v>0.70833333333333337</v>
      </c>
      <c r="BN29" s="342"/>
      <c r="BO29" s="174" t="str">
        <f>IF(OR(IF(INDEX(Команды!$A$2:$AN$7500,MATCH(BO$3,Команды!$A$2:$A$7500,0),$E29+2)=Команды!$AJ$2,TRUE,FALSE),IF(INDEX(Команды!$A$2:$AN$7500,MATCH(BO$3,Команды!$A$2:$A$7500,0),$E29+2)=Команды!$AJ$3,TRUE,FALSE),IF(INDEX(Команды!$A$2:$AN$7500,MATCH(BO$3,Команды!$A$2:$A$7500,0),$E29+2)=Команды!$AJ$4,TRUE,FALSE),IF(INDEX(Команды!$A$2:$AN$7500,MATCH(BO$3,Команды!$A$2:$A$7500,0),$E29+2)=Команды!$AJ$5,TRUE,FALSE),IF(INDEX(Команды!$A$2:$AN$7500,MATCH(BO$3,Команды!$A$2:$A$7500,0),$E29+2)=Команды!$AJ$6,TRUE,FALSE),IF(INDEX(Команды!$A$2:$AN$7500,MATCH(BO$3,Команды!$A$2:$A$7500,0),$E29+2)=Команды!$AJ$7,TRUE,FALSE),IF(INDEX(Команды!$A$2:$AN$7500,MATCH(BO$3,Команды!$A$2:$A$7500,0),$E29+2)=Команды!$AJ$8,TRUE,FALSE),IF(INDEX(Команды!$A$2:$AN$7500,MATCH(BO$3,Команды!$A$2:$A$7500,0),$E29+2)=Команды!$AJ$9,TRUE,FALSE),IF(INDEX(Команды!$A$2:$AN$7500,MATCH(BO$3,Команды!$A$2:$A$7500,0),$E29+2)=Команды!$AJ$10,TRUE,FALSE),IF(INDEX(Команды!$A$2:$AN$7500,MATCH(BO$3,Команды!$A$2:$A$7500,0),$E29+2)=Команды!$AJ$11,TRUE,FALSE),IF(INDEX(Команды!$A$2:$AN$7500,MATCH(BO$3,Команды!$A$2:$A$7500,0),$E29+2)=Команды!$AJ$12,TRUE,FALSE),IF(INDEX(Команды!$A$2:$AN$7500,MATCH(BO$3,Команды!$A$2:$A$7500,0),$E29+2)=Команды!$AJ$13,TRUE,FALSE),IF(INDEX(Команды!$A$2:$AN$7500,MATCH(BO$3,Команды!$A$2:$A$7500,0),$E29+2)=Команды!$AJ$14,TRUE,FALSE),IF(INDEX(Команды!$A$2:$AN$7500,MATCH(BO$3,Команды!$A$2:$A$7500,0),$E29+2)=Команды!$AJ$15,TRUE,FALSE),IF(INDEX(Команды!$A$2:$AN$7500,MATCH(BO$3,Команды!$A$2:$A$7500,0),$E29+2)=Команды!$AJ$16,TRUE,FALSE),,IF(INDEX(Команды!$A$2:$AN$7500,MATCH(BO$3,Команды!$A$2:$A$7500,0),$E29+2)=Команды!$AJ$17,TRUE,FALSE),,IF(INDEX(Команды!$A$2:$AN$7500,MATCH(BO$3,Команды!$A$2:$A$7500,0),$E29+2)=Команды!$AJ$18,TRUE,FALSE),,IF(INDEX(Команды!$A$2:$AN$7500,MATCH(BO$3,Команды!$A$2:$A$7500,0),$E29+2)=Команды!$AJ$19,TRUE,FALSE)),INDEX(Команды!$AJ$2:$AK$19,MATCH(INDEX(Команды!$A$2:$AN$7500,MATCH(BO$3,Команды!$A$2:$A$7500,0),$E29+2),Команды!$AJ$2:$AJ$19,0),2),0)</f>
        <v>В</v>
      </c>
      <c r="BP29" s="175" t="str">
        <f>IF(OR(IF(INDEX(Команды!$A$2:$AN$7500,MATCH(BO$3,Команды!$A$2:$A$7500,0),$E29+2)=Команды!$AJ$2,TRUE,FALSE),IF(INDEX(Команды!$A$2:$AN$7500,MATCH(BO$3,Команды!$A$2:$A$7500,0),$E29+2)=Команды!$AJ$3,TRUE,FALSE),IF(INDEX(Команды!$A$2:$AN$7500,MATCH(BO$3,Команды!$A$2:$A$7500,0),$E29+2)=Команды!$AJ$4,TRUE,FALSE),IF(INDEX(Команды!$A$2:$AN$7500,MATCH(BO$3,Команды!$A$2:$A$7500,0),$E29+2)=Команды!$AJ$5,TRUE,FALSE),IF(INDEX(Команды!$A$2:$AN$7500,MATCH(BO$3,Команды!$A$2:$A$7500,0),$E29+2)=Команды!$AJ$6,TRUE,FALSE),IF(INDEX(Команды!$A$2:$AN$7500,MATCH(BO$3,Команды!$A$2:$A$7500,0),$E29+2)=Команды!$AJ$7,TRUE,FALSE),IF(INDEX(Команды!$A$2:$AN$7500,MATCH(BO$3,Команды!$A$2:$A$7500,0),$E29+2)=Команды!$AJ$8,TRUE,FALSE),IF(INDEX(Команды!$A$2:$AN$7500,MATCH(BO$3,Команды!$A$2:$A$7500,0),$E29+2)=Команды!$AJ$9,TRUE,FALSE),IF(INDEX(Команды!$A$2:$AN$7500,MATCH(BO$3,Команды!$A$2:$A$7500,0),$E29+2)=Команды!$AJ$10,TRUE,FALSE),IF(INDEX(Команды!$A$2:$AN$7500,MATCH(BO$3,Команды!$A$2:$A$7500,0),$E29+2)=Команды!$AJ$11,TRUE,FALSE),IF(INDEX(Команды!$A$2:$AN$7500,MATCH(BO$3,Команды!$A$2:$A$7500,0),$E29+2)=Команды!$AJ$12,TRUE,FALSE),IF(INDEX(Команды!$A$2:$AN$7500,MATCH(BO$3,Команды!$A$2:$A$7500,0),$E29+2)=Команды!$AJ$13,TRUE,FALSE),IF(INDEX(Команды!$A$2:$AN$7500,MATCH(BO$3,Команды!$A$2:$A$7500,0),$E29+2)=Команды!$AJ$14,TRUE,FALSE),IF(INDEX(Команды!$A$2:$AN$7500,MATCH(BO$3,Команды!$A$2:$A$7500,0),$E29+2)=Команды!$AJ$15,TRUE,FALSE),IF(INDEX(Команды!$A$2:$AN$7500,MATCH(BO$3,Команды!$A$2:$A$7500,0),$E29+2)=Команды!$AJ$16,TRUE,FALSE),IF(INDEX(Команды!$A$2:$AN$7500,MATCH(BO$3,Команды!$A$2:$A$7500,0),$E29+2)=Команды!$AJ$17,TRUE,FALSE),IF(INDEX(Команды!$A$2:$AN$7500,MATCH(BO$3,Команды!$A$2:$A$7500,0),$E29+2)=Команды!$AJ$18,TRUE,FALSE),IF(INDEX(Команды!$A$2:$AN$7500,MATCH(BO$3,Команды!$A$2:$A$7500,0),$E29+2)=Команды!$AJ$19,TRUE,FALSE)),INDEX(Команды!$AJ$2:$AL$19,MATCH(INDEX(Команды!$A$2:$AN$7500,MATCH(BO$3,Команды!$A$2:$A$7500,0),$E29+2),Команды!$AJ$2:$AJ$19,0),3),0)</f>
        <v>В</v>
      </c>
      <c r="BQ29" s="342"/>
      <c r="BR29" s="174" t="str">
        <f>IF(OR(IF(INDEX(Команды!$A$2:$AN$7500,MATCH(BR$3,Команды!$A$2:$A$7500,0),$E29+2)=Команды!$AJ$2,TRUE,FALSE),IF(INDEX(Команды!$A$2:$AN$7500,MATCH(BR$3,Команды!$A$2:$A$7500,0),$E29+2)=Команды!$AJ$3,TRUE,FALSE),IF(INDEX(Команды!$A$2:$AN$7500,MATCH(BR$3,Команды!$A$2:$A$7500,0),$E29+2)=Команды!$AJ$4,TRUE,FALSE),IF(INDEX(Команды!$A$2:$AN$7500,MATCH(BR$3,Команды!$A$2:$A$7500,0),$E29+2)=Команды!$AJ$5,TRUE,FALSE),IF(INDEX(Команды!$A$2:$AN$7500,MATCH(BR$3,Команды!$A$2:$A$7500,0),$E29+2)=Команды!$AJ$6,TRUE,FALSE),IF(INDEX(Команды!$A$2:$AN$7500,MATCH(BR$3,Команды!$A$2:$A$7500,0),$E29+2)=Команды!$AJ$7,TRUE,FALSE),IF(INDEX(Команды!$A$2:$AN$7500,MATCH(BR$3,Команды!$A$2:$A$7500,0),$E29+2)=Команды!$AJ$8,TRUE,FALSE),IF(INDEX(Команды!$A$2:$AN$7500,MATCH(BR$3,Команды!$A$2:$A$7500,0),$E29+2)=Команды!$AJ$9,TRUE,FALSE),IF(INDEX(Команды!$A$2:$AN$7500,MATCH(BR$3,Команды!$A$2:$A$7500,0),$E29+2)=Команды!$AJ$10,TRUE,FALSE),IF(INDEX(Команды!$A$2:$AN$7500,MATCH(BR$3,Команды!$A$2:$A$7500,0),$E29+2)=Команды!$AJ$11,TRUE,FALSE),IF(INDEX(Команды!$A$2:$AN$7500,MATCH(BR$3,Команды!$A$2:$A$7500,0),$E29+2)=Команды!$AJ$12,TRUE,FALSE),IF(INDEX(Команды!$A$2:$AN$7500,MATCH(BR$3,Команды!$A$2:$A$7500,0),$E29+2)=Команды!$AJ$13,TRUE,FALSE),IF(INDEX(Команды!$A$2:$AN$7500,MATCH(BR$3,Команды!$A$2:$A$7500,0),$E29+2)=Команды!$AJ$14,TRUE,FALSE),IF(INDEX(Команды!$A$2:$AN$7500,MATCH(BR$3,Команды!$A$2:$A$7500,0),$E29+2)=Команды!$AJ$15,TRUE,FALSE),IF(INDEX(Команды!$A$2:$AN$7500,MATCH(BR$3,Команды!$A$2:$A$7500,0),$E29+2)=Команды!$AJ$16,TRUE,FALSE),,IF(INDEX(Команды!$A$2:$AN$7500,MATCH(BR$3,Команды!$A$2:$A$7500,0),$E29+2)=Команды!$AJ$17,TRUE,FALSE),,IF(INDEX(Команды!$A$2:$AN$7500,MATCH(BR$3,Команды!$A$2:$A$7500,0),$E29+2)=Команды!$AJ$18,TRUE,FALSE),,IF(INDEX(Команды!$A$2:$AN$7500,MATCH(BR$3,Команды!$A$2:$A$7500,0),$E29+2)=Команды!$AJ$19,TRUE,FALSE)),INDEX(Команды!$AJ$2:$AK$19,MATCH(INDEX(Команды!$A$2:$AN$7500,MATCH(BR$3,Команды!$A$2:$A$7500,0),$E29+2),Команды!$AJ$2:$AJ$19,0),2),0)</f>
        <v>В</v>
      </c>
      <c r="BS29" s="175" t="str">
        <f>IF(OR(IF(INDEX(Команды!$A$2:$AN$7500,MATCH(BR$3,Команды!$A$2:$A$7500,0),$E29+2)=Команды!$AJ$2,TRUE,FALSE),IF(INDEX(Команды!$A$2:$AN$7500,MATCH(BR$3,Команды!$A$2:$A$7500,0),$E29+2)=Команды!$AJ$3,TRUE,FALSE),IF(INDEX(Команды!$A$2:$AN$7500,MATCH(BR$3,Команды!$A$2:$A$7500,0),$E29+2)=Команды!$AJ$4,TRUE,FALSE),IF(INDEX(Команды!$A$2:$AN$7500,MATCH(BR$3,Команды!$A$2:$A$7500,0),$E29+2)=Команды!$AJ$5,TRUE,FALSE),IF(INDEX(Команды!$A$2:$AN$7500,MATCH(BR$3,Команды!$A$2:$A$7500,0),$E29+2)=Команды!$AJ$6,TRUE,FALSE),IF(INDEX(Команды!$A$2:$AN$7500,MATCH(BR$3,Команды!$A$2:$A$7500,0),$E29+2)=Команды!$AJ$7,TRUE,FALSE),IF(INDEX(Команды!$A$2:$AN$7500,MATCH(BR$3,Команды!$A$2:$A$7500,0),$E29+2)=Команды!$AJ$8,TRUE,FALSE),IF(INDEX(Команды!$A$2:$AN$7500,MATCH(BR$3,Команды!$A$2:$A$7500,0),$E29+2)=Команды!$AJ$9,TRUE,FALSE),IF(INDEX(Команды!$A$2:$AN$7500,MATCH(BR$3,Команды!$A$2:$A$7500,0),$E29+2)=Команды!$AJ$10,TRUE,FALSE),IF(INDEX(Команды!$A$2:$AN$7500,MATCH(BR$3,Команды!$A$2:$A$7500,0),$E29+2)=Команды!$AJ$11,TRUE,FALSE),IF(INDEX(Команды!$A$2:$AN$7500,MATCH(BR$3,Команды!$A$2:$A$7500,0),$E29+2)=Команды!$AJ$12,TRUE,FALSE),IF(INDEX(Команды!$A$2:$AN$7500,MATCH(BR$3,Команды!$A$2:$A$7500,0),$E29+2)=Команды!$AJ$13,TRUE,FALSE),IF(INDEX(Команды!$A$2:$AN$7500,MATCH(BR$3,Команды!$A$2:$A$7500,0),$E29+2)=Команды!$AJ$14,TRUE,FALSE),IF(INDEX(Команды!$A$2:$AN$7500,MATCH(BR$3,Команды!$A$2:$A$7500,0),$E29+2)=Команды!$AJ$15,TRUE,FALSE),IF(INDEX(Команды!$A$2:$AN$7500,MATCH(BR$3,Команды!$A$2:$A$7500,0),$E29+2)=Команды!$AJ$16,TRUE,FALSE),IF(INDEX(Команды!$A$2:$AN$7500,MATCH(BR$3,Команды!$A$2:$A$7500,0),$E29+2)=Команды!$AJ$17,TRUE,FALSE),IF(INDEX(Команды!$A$2:$AN$7500,MATCH(BR$3,Команды!$A$2:$A$7500,0),$E29+2)=Команды!$AJ$18,TRUE,FALSE),IF(INDEX(Команды!$A$2:$AN$7500,MATCH(BR$3,Команды!$A$2:$A$7500,0),$E29+2)=Команды!$AJ$19,TRUE,FALSE)),INDEX(Команды!$AJ$2:$AL$19,MATCH(INDEX(Команды!$A$2:$AN$7500,MATCH(BR$3,Команды!$A$2:$A$7500,0),$E29+2),Команды!$AJ$2:$AJ$19,0),3),0)</f>
        <v>В</v>
      </c>
      <c r="BT29" s="342"/>
      <c r="BU29" s="174">
        <f>IF(OR(IF(INDEX(Команды!$A$2:$AN$7500,MATCH(BU$3,Команды!$A$2:$A$7500,0),$E29+2)=Команды!$AJ$2,TRUE,FALSE),IF(INDEX(Команды!$A$2:$AN$7500,MATCH(BU$3,Команды!$A$2:$A$7500,0),$E29+2)=Команды!$AJ$3,TRUE,FALSE),IF(INDEX(Команды!$A$2:$AN$7500,MATCH(BU$3,Команды!$A$2:$A$7500,0),$E29+2)=Команды!$AJ$4,TRUE,FALSE),IF(INDEX(Команды!$A$2:$AN$7500,MATCH(BU$3,Команды!$A$2:$A$7500,0),$E29+2)=Команды!$AJ$5,TRUE,FALSE),IF(INDEX(Команды!$A$2:$AN$7500,MATCH(BU$3,Команды!$A$2:$A$7500,0),$E29+2)=Команды!$AJ$6,TRUE,FALSE),IF(INDEX(Команды!$A$2:$AN$7500,MATCH(BU$3,Команды!$A$2:$A$7500,0),$E29+2)=Команды!$AJ$7,TRUE,FALSE),IF(INDEX(Команды!$A$2:$AN$7500,MATCH(BU$3,Команды!$A$2:$A$7500,0),$E29+2)=Команды!$AJ$8,TRUE,FALSE),IF(INDEX(Команды!$A$2:$AN$7500,MATCH(BU$3,Команды!$A$2:$A$7500,0),$E29+2)=Команды!$AJ$9,TRUE,FALSE),IF(INDEX(Команды!$A$2:$AN$7500,MATCH(BU$3,Команды!$A$2:$A$7500,0),$E29+2)=Команды!$AJ$10,TRUE,FALSE),IF(INDEX(Команды!$A$2:$AN$7500,MATCH(BU$3,Команды!$A$2:$A$7500,0),$E29+2)=Команды!$AJ$11,TRUE,FALSE),IF(INDEX(Команды!$A$2:$AN$7500,MATCH(BU$3,Команды!$A$2:$A$7500,0),$E29+2)=Команды!$AJ$12,TRUE,FALSE),IF(INDEX(Команды!$A$2:$AN$7500,MATCH(BU$3,Команды!$A$2:$A$7500,0),$E29+2)=Команды!$AJ$13,TRUE,FALSE),IF(INDEX(Команды!$A$2:$AN$7500,MATCH(BU$3,Команды!$A$2:$A$7500,0),$E29+2)=Команды!$AJ$14,TRUE,FALSE),IF(INDEX(Команды!$A$2:$AN$7500,MATCH(BU$3,Команды!$A$2:$A$7500,0),$E29+2)=Команды!$AJ$15,TRUE,FALSE),IF(INDEX(Команды!$A$2:$AN$7500,MATCH(BU$3,Команды!$A$2:$A$7500,0),$E29+2)=Команды!$AJ$16,TRUE,FALSE),,IF(INDEX(Команды!$A$2:$AN$7500,MATCH(BU$3,Команды!$A$2:$A$7500,0),$E29+2)=Команды!$AJ$17,TRUE,FALSE),,IF(INDEX(Команды!$A$2:$AN$7500,MATCH(BU$3,Команды!$A$2:$A$7500,0),$E29+2)=Команды!$AJ$18,TRUE,FALSE),,IF(INDEX(Команды!$A$2:$AN$7500,MATCH(BU$3,Команды!$A$2:$A$7500,0),$E29+2)=Команды!$AJ$19,TRUE,FALSE)),INDEX(Команды!$AJ$2:$AK$19,MATCH(INDEX(Команды!$A$2:$AN$7500,MATCH(BU$3,Команды!$A$2:$A$7500,0),$E29+2),Команды!$AJ$2:$AJ$19,0),2),0)</f>
        <v>0.33333333333333331</v>
      </c>
      <c r="BV29" s="175">
        <f>IF(OR(IF(INDEX(Команды!$A$2:$AN$7500,MATCH(BU$3,Команды!$A$2:$A$7500,0),$E29+2)=Команды!$AJ$2,TRUE,FALSE),IF(INDEX(Команды!$A$2:$AN$7500,MATCH(BU$3,Команды!$A$2:$A$7500,0),$E29+2)=Команды!$AJ$3,TRUE,FALSE),IF(INDEX(Команды!$A$2:$AN$7500,MATCH(BU$3,Команды!$A$2:$A$7500,0),$E29+2)=Команды!$AJ$4,TRUE,FALSE),IF(INDEX(Команды!$A$2:$AN$7500,MATCH(BU$3,Команды!$A$2:$A$7500,0),$E29+2)=Команды!$AJ$5,TRUE,FALSE),IF(INDEX(Команды!$A$2:$AN$7500,MATCH(BU$3,Команды!$A$2:$A$7500,0),$E29+2)=Команды!$AJ$6,TRUE,FALSE),IF(INDEX(Команды!$A$2:$AN$7500,MATCH(BU$3,Команды!$A$2:$A$7500,0),$E29+2)=Команды!$AJ$7,TRUE,FALSE),IF(INDEX(Команды!$A$2:$AN$7500,MATCH(BU$3,Команды!$A$2:$A$7500,0),$E29+2)=Команды!$AJ$8,TRUE,FALSE),IF(INDEX(Команды!$A$2:$AN$7500,MATCH(BU$3,Команды!$A$2:$A$7500,0),$E29+2)=Команды!$AJ$9,TRUE,FALSE),IF(INDEX(Команды!$A$2:$AN$7500,MATCH(BU$3,Команды!$A$2:$A$7500,0),$E29+2)=Команды!$AJ$10,TRUE,FALSE),IF(INDEX(Команды!$A$2:$AN$7500,MATCH(BU$3,Команды!$A$2:$A$7500,0),$E29+2)=Команды!$AJ$11,TRUE,FALSE),IF(INDEX(Команды!$A$2:$AN$7500,MATCH(BU$3,Команды!$A$2:$A$7500,0),$E29+2)=Команды!$AJ$12,TRUE,FALSE),IF(INDEX(Команды!$A$2:$AN$7500,MATCH(BU$3,Команды!$A$2:$A$7500,0),$E29+2)=Команды!$AJ$13,TRUE,FALSE),IF(INDEX(Команды!$A$2:$AN$7500,MATCH(BU$3,Команды!$A$2:$A$7500,0),$E29+2)=Команды!$AJ$14,TRUE,FALSE),IF(INDEX(Команды!$A$2:$AN$7500,MATCH(BU$3,Команды!$A$2:$A$7500,0),$E29+2)=Команды!$AJ$15,TRUE,FALSE),IF(INDEX(Команды!$A$2:$AN$7500,MATCH(BU$3,Команды!$A$2:$A$7500,0),$E29+2)=Команды!$AJ$16,TRUE,FALSE),IF(INDEX(Команды!$A$2:$AN$7500,MATCH(BU$3,Команды!$A$2:$A$7500,0),$E29+2)=Команды!$AJ$17,TRUE,FALSE),IF(INDEX(Команды!$A$2:$AN$7500,MATCH(BU$3,Команды!$A$2:$A$7500,0),$E29+2)=Команды!$AJ$18,TRUE,FALSE),IF(INDEX(Команды!$A$2:$AN$7500,MATCH(BU$3,Команды!$A$2:$A$7500,0),$E29+2)=Команды!$AJ$19,TRUE,FALSE)),INDEX(Команды!$AJ$2:$AL$19,MATCH(INDEX(Команды!$A$2:$AN$7500,MATCH(BU$3,Команды!$A$2:$A$7500,0),$E29+2),Команды!$AJ$2:$AJ$19,0),3),0)</f>
        <v>0.70833333333333337</v>
      </c>
      <c r="BW29" s="342"/>
      <c r="BX29" s="174">
        <f>IF(OR(IF(INDEX(Команды!$A$2:$AN$7500,MATCH(BX$3,Команды!$A$2:$A$7500,0),$E29+2)=Команды!$AJ$2,TRUE,FALSE),IF(INDEX(Команды!$A$2:$AN$7500,MATCH(BX$3,Команды!$A$2:$A$7500,0),$E29+2)=Команды!$AJ$3,TRUE,FALSE),IF(INDEX(Команды!$A$2:$AN$7500,MATCH(BX$3,Команды!$A$2:$A$7500,0),$E29+2)=Команды!$AJ$4,TRUE,FALSE),IF(INDEX(Команды!$A$2:$AN$7500,MATCH(BX$3,Команды!$A$2:$A$7500,0),$E29+2)=Команды!$AJ$5,TRUE,FALSE),IF(INDEX(Команды!$A$2:$AN$7500,MATCH(BX$3,Команды!$A$2:$A$7500,0),$E29+2)=Команды!$AJ$6,TRUE,FALSE),IF(INDEX(Команды!$A$2:$AN$7500,MATCH(BX$3,Команды!$A$2:$A$7500,0),$E29+2)=Команды!$AJ$7,TRUE,FALSE),IF(INDEX(Команды!$A$2:$AN$7500,MATCH(BX$3,Команды!$A$2:$A$7500,0),$E29+2)=Команды!$AJ$8,TRUE,FALSE),IF(INDEX(Команды!$A$2:$AN$7500,MATCH(BX$3,Команды!$A$2:$A$7500,0),$E29+2)=Команды!$AJ$9,TRUE,FALSE),IF(INDEX(Команды!$A$2:$AN$7500,MATCH(BX$3,Команды!$A$2:$A$7500,0),$E29+2)=Команды!$AJ$10,TRUE,FALSE),IF(INDEX(Команды!$A$2:$AN$7500,MATCH(BX$3,Команды!$A$2:$A$7500,0),$E29+2)=Команды!$AJ$11,TRUE,FALSE),IF(INDEX(Команды!$A$2:$AN$7500,MATCH(BX$3,Команды!$A$2:$A$7500,0),$E29+2)=Команды!$AJ$12,TRUE,FALSE),IF(INDEX(Команды!$A$2:$AN$7500,MATCH(BX$3,Команды!$A$2:$A$7500,0),$E29+2)=Команды!$AJ$13,TRUE,FALSE),IF(INDEX(Команды!$A$2:$AN$7500,MATCH(BX$3,Команды!$A$2:$A$7500,0),$E29+2)=Команды!$AJ$14,TRUE,FALSE),IF(INDEX(Команды!$A$2:$AN$7500,MATCH(BX$3,Команды!$A$2:$A$7500,0),$E29+2)=Команды!$AJ$15,TRUE,FALSE),IF(INDEX(Команды!$A$2:$AN$7500,MATCH(BX$3,Команды!$A$2:$A$7500,0),$E29+2)=Команды!$AJ$16,TRUE,FALSE),,IF(INDEX(Команды!$A$2:$AN$7500,MATCH(BX$3,Команды!$A$2:$A$7500,0),$E29+2)=Команды!$AJ$17,TRUE,FALSE),,IF(INDEX(Команды!$A$2:$AN$7500,MATCH(BX$3,Команды!$A$2:$A$7500,0),$E29+2)=Команды!$AJ$18,TRUE,FALSE),,IF(INDEX(Команды!$A$2:$AN$7500,MATCH(BX$3,Команды!$A$2:$A$7500,0),$E29+2)=Команды!$AJ$19,TRUE,FALSE)),INDEX(Команды!$AJ$2:$AK$19,MATCH(INDEX(Команды!$A$2:$AN$7500,MATCH(BX$3,Команды!$A$2:$A$7500,0),$E29+2),Команды!$AJ$2:$AJ$19,0),2),0)</f>
        <v>0.33333333333333331</v>
      </c>
      <c r="BY29" s="175">
        <f>IF(OR(IF(INDEX(Команды!$A$2:$AN$7500,MATCH(BX$3,Команды!$A$2:$A$7500,0),$E29+2)=Команды!$AJ$2,TRUE,FALSE),IF(INDEX(Команды!$A$2:$AN$7500,MATCH(BX$3,Команды!$A$2:$A$7500,0),$E29+2)=Команды!$AJ$3,TRUE,FALSE),IF(INDEX(Команды!$A$2:$AN$7500,MATCH(BX$3,Команды!$A$2:$A$7500,0),$E29+2)=Команды!$AJ$4,TRUE,FALSE),IF(INDEX(Команды!$A$2:$AN$7500,MATCH(BX$3,Команды!$A$2:$A$7500,0),$E29+2)=Команды!$AJ$5,TRUE,FALSE),IF(INDEX(Команды!$A$2:$AN$7500,MATCH(BX$3,Команды!$A$2:$A$7500,0),$E29+2)=Команды!$AJ$6,TRUE,FALSE),IF(INDEX(Команды!$A$2:$AN$7500,MATCH(BX$3,Команды!$A$2:$A$7500,0),$E29+2)=Команды!$AJ$7,TRUE,FALSE),IF(INDEX(Команды!$A$2:$AN$7500,MATCH(BX$3,Команды!$A$2:$A$7500,0),$E29+2)=Команды!$AJ$8,TRUE,FALSE),IF(INDEX(Команды!$A$2:$AN$7500,MATCH(BX$3,Команды!$A$2:$A$7500,0),$E29+2)=Команды!$AJ$9,TRUE,FALSE),IF(INDEX(Команды!$A$2:$AN$7500,MATCH(BX$3,Команды!$A$2:$A$7500,0),$E29+2)=Команды!$AJ$10,TRUE,FALSE),IF(INDEX(Команды!$A$2:$AN$7500,MATCH(BX$3,Команды!$A$2:$A$7500,0),$E29+2)=Команды!$AJ$11,TRUE,FALSE),IF(INDEX(Команды!$A$2:$AN$7500,MATCH(BX$3,Команды!$A$2:$A$7500,0),$E29+2)=Команды!$AJ$12,TRUE,FALSE),IF(INDEX(Команды!$A$2:$AN$7500,MATCH(BX$3,Команды!$A$2:$A$7500,0),$E29+2)=Команды!$AJ$13,TRUE,FALSE),IF(INDEX(Команды!$A$2:$AN$7500,MATCH(BX$3,Команды!$A$2:$A$7500,0),$E29+2)=Команды!$AJ$14,TRUE,FALSE),IF(INDEX(Команды!$A$2:$AN$7500,MATCH(BX$3,Команды!$A$2:$A$7500,0),$E29+2)=Команды!$AJ$15,TRUE,FALSE),IF(INDEX(Команды!$A$2:$AN$7500,MATCH(BX$3,Команды!$A$2:$A$7500,0),$E29+2)=Команды!$AJ$16,TRUE,FALSE),IF(INDEX(Команды!$A$2:$AN$7500,MATCH(BX$3,Команды!$A$2:$A$7500,0),$E29+2)=Команды!$AJ$17,TRUE,FALSE),IF(INDEX(Команды!$A$2:$AN$7500,MATCH(BX$3,Команды!$A$2:$A$7500,0),$E29+2)=Команды!$AJ$18,TRUE,FALSE),IF(INDEX(Команды!$A$2:$AN$7500,MATCH(BX$3,Команды!$A$2:$A$7500,0),$E29+2)=Команды!$AJ$19,TRUE,FALSE)),INDEX(Команды!$AJ$2:$AL$19,MATCH(INDEX(Команды!$A$2:$AN$7500,MATCH(BX$3,Команды!$A$2:$A$7500,0),$E29+2),Команды!$AJ$2:$AJ$19,0),3),0)</f>
        <v>0.70833333333333337</v>
      </c>
      <c r="BZ29" s="342"/>
      <c r="CA29" s="174">
        <f>IF(OR(IF(INDEX(Команды!$A$2:$AN$7500,MATCH(CA$3,Команды!$A$2:$A$7500,0),$E29+2)=Команды!$AJ$2,TRUE,FALSE),IF(INDEX(Команды!$A$2:$AN$7500,MATCH(CA$3,Команды!$A$2:$A$7500,0),$E29+2)=Команды!$AJ$3,TRUE,FALSE),IF(INDEX(Команды!$A$2:$AN$7500,MATCH(CA$3,Команды!$A$2:$A$7500,0),$E29+2)=Команды!$AJ$4,TRUE,FALSE),IF(INDEX(Команды!$A$2:$AN$7500,MATCH(CA$3,Команды!$A$2:$A$7500,0),$E29+2)=Команды!$AJ$5,TRUE,FALSE),IF(INDEX(Команды!$A$2:$AN$7500,MATCH(CA$3,Команды!$A$2:$A$7500,0),$E29+2)=Команды!$AJ$6,TRUE,FALSE),IF(INDEX(Команды!$A$2:$AN$7500,MATCH(CA$3,Команды!$A$2:$A$7500,0),$E29+2)=Команды!$AJ$7,TRUE,FALSE),IF(INDEX(Команды!$A$2:$AN$7500,MATCH(CA$3,Команды!$A$2:$A$7500,0),$E29+2)=Команды!$AJ$8,TRUE,FALSE),IF(INDEX(Команды!$A$2:$AN$7500,MATCH(CA$3,Команды!$A$2:$A$7500,0),$E29+2)=Команды!$AJ$9,TRUE,FALSE),IF(INDEX(Команды!$A$2:$AN$7500,MATCH(CA$3,Команды!$A$2:$A$7500,0),$E29+2)=Команды!$AJ$10,TRUE,FALSE),IF(INDEX(Команды!$A$2:$AN$7500,MATCH(CA$3,Команды!$A$2:$A$7500,0),$E29+2)=Команды!$AJ$11,TRUE,FALSE),IF(INDEX(Команды!$A$2:$AN$7500,MATCH(CA$3,Команды!$A$2:$A$7500,0),$E29+2)=Команды!$AJ$12,TRUE,FALSE),IF(INDEX(Команды!$A$2:$AN$7500,MATCH(CA$3,Команды!$A$2:$A$7500,0),$E29+2)=Команды!$AJ$13,TRUE,FALSE),IF(INDEX(Команды!$A$2:$AN$7500,MATCH(CA$3,Команды!$A$2:$A$7500,0),$E29+2)=Команды!$AJ$14,TRUE,FALSE),IF(INDEX(Команды!$A$2:$AN$7500,MATCH(CA$3,Команды!$A$2:$A$7500,0),$E29+2)=Команды!$AJ$15,TRUE,FALSE),IF(INDEX(Команды!$A$2:$AN$7500,MATCH(CA$3,Команды!$A$2:$A$7500,0),$E29+2)=Команды!$AJ$16,TRUE,FALSE),,IF(INDEX(Команды!$A$2:$AN$7500,MATCH(CA$3,Команды!$A$2:$A$7500,0),$E29+2)=Команды!$AJ$17,TRUE,FALSE),,IF(INDEX(Команды!$A$2:$AN$7500,MATCH(CA$3,Команды!$A$2:$A$7500,0),$E29+2)=Команды!$AJ$18,TRUE,FALSE),,IF(INDEX(Команды!$A$2:$AN$7500,MATCH(CA$3,Команды!$A$2:$A$7500,0),$E29+2)=Команды!$AJ$19,TRUE,FALSE)),INDEX(Команды!$AJ$2:$AK$19,MATCH(INDEX(Команды!$A$2:$AN$7500,MATCH(CA$3,Команды!$A$2:$A$7500,0),$E29+2),Команды!$AJ$2:$AJ$19,0),2),0)</f>
        <v>0.33333333333333331</v>
      </c>
      <c r="CB29" s="175">
        <f>IF(OR(IF(INDEX(Команды!$A$2:$AN$7500,MATCH(CA$3,Команды!$A$2:$A$7500,0),$E29+2)=Команды!$AJ$2,TRUE,FALSE),IF(INDEX(Команды!$A$2:$AN$7500,MATCH(CA$3,Команды!$A$2:$A$7500,0),$E29+2)=Команды!$AJ$3,TRUE,FALSE),IF(INDEX(Команды!$A$2:$AN$7500,MATCH(CA$3,Команды!$A$2:$A$7500,0),$E29+2)=Команды!$AJ$4,TRUE,FALSE),IF(INDEX(Команды!$A$2:$AN$7500,MATCH(CA$3,Команды!$A$2:$A$7500,0),$E29+2)=Команды!$AJ$5,TRUE,FALSE),IF(INDEX(Команды!$A$2:$AN$7500,MATCH(CA$3,Команды!$A$2:$A$7500,0),$E29+2)=Команды!$AJ$6,TRUE,FALSE),IF(INDEX(Команды!$A$2:$AN$7500,MATCH(CA$3,Команды!$A$2:$A$7500,0),$E29+2)=Команды!$AJ$7,TRUE,FALSE),IF(INDEX(Команды!$A$2:$AN$7500,MATCH(CA$3,Команды!$A$2:$A$7500,0),$E29+2)=Команды!$AJ$8,TRUE,FALSE),IF(INDEX(Команды!$A$2:$AN$7500,MATCH(CA$3,Команды!$A$2:$A$7500,0),$E29+2)=Команды!$AJ$9,TRUE,FALSE),IF(INDEX(Команды!$A$2:$AN$7500,MATCH(CA$3,Команды!$A$2:$A$7500,0),$E29+2)=Команды!$AJ$10,TRUE,FALSE),IF(INDEX(Команды!$A$2:$AN$7500,MATCH(CA$3,Команды!$A$2:$A$7500,0),$E29+2)=Команды!$AJ$11,TRUE,FALSE),IF(INDEX(Команды!$A$2:$AN$7500,MATCH(CA$3,Команды!$A$2:$A$7500,0),$E29+2)=Команды!$AJ$12,TRUE,FALSE),IF(INDEX(Команды!$A$2:$AN$7500,MATCH(CA$3,Команды!$A$2:$A$7500,0),$E29+2)=Команды!$AJ$13,TRUE,FALSE),IF(INDEX(Команды!$A$2:$AN$7500,MATCH(CA$3,Команды!$A$2:$A$7500,0),$E29+2)=Команды!$AJ$14,TRUE,FALSE),IF(INDEX(Команды!$A$2:$AN$7500,MATCH(CA$3,Команды!$A$2:$A$7500,0),$E29+2)=Команды!$AJ$15,TRUE,FALSE),IF(INDEX(Команды!$A$2:$AN$7500,MATCH(CA$3,Команды!$A$2:$A$7500,0),$E29+2)=Команды!$AJ$16,TRUE,FALSE),IF(INDEX(Команды!$A$2:$AN$7500,MATCH(CA$3,Команды!$A$2:$A$7500,0),$E29+2)=Команды!$AJ$17,TRUE,FALSE),IF(INDEX(Команды!$A$2:$AN$7500,MATCH(CA$3,Команды!$A$2:$A$7500,0),$E29+2)=Команды!$AJ$18,TRUE,FALSE),IF(INDEX(Команды!$A$2:$AN$7500,MATCH(CA$3,Команды!$A$2:$A$7500,0),$E29+2)=Команды!$AJ$19,TRUE,FALSE)),INDEX(Команды!$AJ$2:$AL$19,MATCH(INDEX(Команды!$A$2:$AN$7500,MATCH(CA$3,Команды!$A$2:$A$7500,0),$E29+2),Команды!$AJ$2:$AJ$19,0),3),0)</f>
        <v>0.70833333333333337</v>
      </c>
      <c r="CC29" s="342"/>
      <c r="CD29" s="174">
        <f>IF(OR(IF(INDEX(Команды!$A$2:$AN$7500,MATCH(CD$3,Команды!$A$2:$A$7500,0),$E29+2)=Команды!$AJ$2,TRUE,FALSE),IF(INDEX(Команды!$A$2:$AN$7500,MATCH(CD$3,Команды!$A$2:$A$7500,0),$E29+2)=Команды!$AJ$3,TRUE,FALSE),IF(INDEX(Команды!$A$2:$AN$7500,MATCH(CD$3,Команды!$A$2:$A$7500,0),$E29+2)=Команды!$AJ$4,TRUE,FALSE),IF(INDEX(Команды!$A$2:$AN$7500,MATCH(CD$3,Команды!$A$2:$A$7500,0),$E29+2)=Команды!$AJ$5,TRUE,FALSE),IF(INDEX(Команды!$A$2:$AN$7500,MATCH(CD$3,Команды!$A$2:$A$7500,0),$E29+2)=Команды!$AJ$6,TRUE,FALSE),IF(INDEX(Команды!$A$2:$AN$7500,MATCH(CD$3,Команды!$A$2:$A$7500,0),$E29+2)=Команды!$AJ$7,TRUE,FALSE),IF(INDEX(Команды!$A$2:$AN$7500,MATCH(CD$3,Команды!$A$2:$A$7500,0),$E29+2)=Команды!$AJ$8,TRUE,FALSE),IF(INDEX(Команды!$A$2:$AN$7500,MATCH(CD$3,Команды!$A$2:$A$7500,0),$E29+2)=Команды!$AJ$9,TRUE,FALSE),IF(INDEX(Команды!$A$2:$AN$7500,MATCH(CD$3,Команды!$A$2:$A$7500,0),$E29+2)=Команды!$AJ$10,TRUE,FALSE),IF(INDEX(Команды!$A$2:$AN$7500,MATCH(CD$3,Команды!$A$2:$A$7500,0),$E29+2)=Команды!$AJ$11,TRUE,FALSE),IF(INDEX(Команды!$A$2:$AN$7500,MATCH(CD$3,Команды!$A$2:$A$7500,0),$E29+2)=Команды!$AJ$12,TRUE,FALSE),IF(INDEX(Команды!$A$2:$AN$7500,MATCH(CD$3,Команды!$A$2:$A$7500,0),$E29+2)=Команды!$AJ$13,TRUE,FALSE),IF(INDEX(Команды!$A$2:$AN$7500,MATCH(CD$3,Команды!$A$2:$A$7500,0),$E29+2)=Команды!$AJ$14,TRUE,FALSE),IF(INDEX(Команды!$A$2:$AN$7500,MATCH(CD$3,Команды!$A$2:$A$7500,0),$E29+2)=Команды!$AJ$15,TRUE,FALSE),IF(INDEX(Команды!$A$2:$AN$7500,MATCH(CD$3,Команды!$A$2:$A$7500,0),$E29+2)=Команды!$AJ$16,TRUE,FALSE),,IF(INDEX(Команды!$A$2:$AN$7500,MATCH(CD$3,Команды!$A$2:$A$7500,0),$E29+2)=Команды!$AJ$17,TRUE,FALSE),,IF(INDEX(Команды!$A$2:$AN$7500,MATCH(CD$3,Команды!$A$2:$A$7500,0),$E29+2)=Команды!$AJ$18,TRUE,FALSE),,IF(INDEX(Команды!$A$2:$AN$7500,MATCH(CD$3,Команды!$A$2:$A$7500,0),$E29+2)=Команды!$AJ$19,TRUE,FALSE)),INDEX(Команды!$AJ$2:$AK$19,MATCH(INDEX(Команды!$A$2:$AN$7500,MATCH(CD$3,Команды!$A$2:$A$7500,0),$E29+2),Команды!$AJ$2:$AJ$19,0),2),0)</f>
        <v>0.33333333333333331</v>
      </c>
      <c r="CE29" s="175">
        <f>IF(OR(IF(INDEX(Команды!$A$2:$AN$7500,MATCH(CD$3,Команды!$A$2:$A$7500,0),$E29+2)=Команды!$AJ$2,TRUE,FALSE),IF(INDEX(Команды!$A$2:$AN$7500,MATCH(CD$3,Команды!$A$2:$A$7500,0),$E29+2)=Команды!$AJ$3,TRUE,FALSE),IF(INDEX(Команды!$A$2:$AN$7500,MATCH(CD$3,Команды!$A$2:$A$7500,0),$E29+2)=Команды!$AJ$4,TRUE,FALSE),IF(INDEX(Команды!$A$2:$AN$7500,MATCH(CD$3,Команды!$A$2:$A$7500,0),$E29+2)=Команды!$AJ$5,TRUE,FALSE),IF(INDEX(Команды!$A$2:$AN$7500,MATCH(CD$3,Команды!$A$2:$A$7500,0),$E29+2)=Команды!$AJ$6,TRUE,FALSE),IF(INDEX(Команды!$A$2:$AN$7500,MATCH(CD$3,Команды!$A$2:$A$7500,0),$E29+2)=Команды!$AJ$7,TRUE,FALSE),IF(INDEX(Команды!$A$2:$AN$7500,MATCH(CD$3,Команды!$A$2:$A$7500,0),$E29+2)=Команды!$AJ$8,TRUE,FALSE),IF(INDEX(Команды!$A$2:$AN$7500,MATCH(CD$3,Команды!$A$2:$A$7500,0),$E29+2)=Команды!$AJ$9,TRUE,FALSE),IF(INDEX(Команды!$A$2:$AN$7500,MATCH(CD$3,Команды!$A$2:$A$7500,0),$E29+2)=Команды!$AJ$10,TRUE,FALSE),IF(INDEX(Команды!$A$2:$AN$7500,MATCH(CD$3,Команды!$A$2:$A$7500,0),$E29+2)=Команды!$AJ$11,TRUE,FALSE),IF(INDEX(Команды!$A$2:$AN$7500,MATCH(CD$3,Команды!$A$2:$A$7500,0),$E29+2)=Команды!$AJ$12,TRUE,FALSE),IF(INDEX(Команды!$A$2:$AN$7500,MATCH(CD$3,Команды!$A$2:$A$7500,0),$E29+2)=Команды!$AJ$13,TRUE,FALSE),IF(INDEX(Команды!$A$2:$AN$7500,MATCH(CD$3,Команды!$A$2:$A$7500,0),$E29+2)=Команды!$AJ$14,TRUE,FALSE),IF(INDEX(Команды!$A$2:$AN$7500,MATCH(CD$3,Команды!$A$2:$A$7500,0),$E29+2)=Команды!$AJ$15,TRUE,FALSE),IF(INDEX(Команды!$A$2:$AN$7500,MATCH(CD$3,Команды!$A$2:$A$7500,0),$E29+2)=Команды!$AJ$16,TRUE,FALSE),IF(INDEX(Команды!$A$2:$AN$7500,MATCH(CD$3,Команды!$A$2:$A$7500,0),$E29+2)=Команды!$AJ$17,TRUE,FALSE),IF(INDEX(Команды!$A$2:$AN$7500,MATCH(CD$3,Команды!$A$2:$A$7500,0),$E29+2)=Команды!$AJ$18,TRUE,FALSE),IF(INDEX(Команды!$A$2:$AN$7500,MATCH(CD$3,Команды!$A$2:$A$7500,0),$E29+2)=Команды!$AJ$19,TRUE,FALSE)),INDEX(Команды!$AJ$2:$AL$19,MATCH(INDEX(Команды!$A$2:$AN$7500,MATCH(CD$3,Команды!$A$2:$A$7500,0),$E29+2),Команды!$AJ$2:$AJ$19,0),3),0)</f>
        <v>0.70833333333333337</v>
      </c>
      <c r="CF29" s="342"/>
      <c r="CG29" s="174">
        <f>IF(OR(IF(INDEX(Команды!$A$2:$AN$7500,MATCH(CG$3,Команды!$A$2:$A$7500,0),$E29+2)=Команды!$AJ$2,TRUE,FALSE),IF(INDEX(Команды!$A$2:$AN$7500,MATCH(CG$3,Команды!$A$2:$A$7500,0),$E29+2)=Команды!$AJ$3,TRUE,FALSE),IF(INDEX(Команды!$A$2:$AN$7500,MATCH(CG$3,Команды!$A$2:$A$7500,0),$E29+2)=Команды!$AJ$4,TRUE,FALSE),IF(INDEX(Команды!$A$2:$AN$7500,MATCH(CG$3,Команды!$A$2:$A$7500,0),$E29+2)=Команды!$AJ$5,TRUE,FALSE),IF(INDEX(Команды!$A$2:$AN$7500,MATCH(CG$3,Команды!$A$2:$A$7500,0),$E29+2)=Команды!$AJ$6,TRUE,FALSE),IF(INDEX(Команды!$A$2:$AN$7500,MATCH(CG$3,Команды!$A$2:$A$7500,0),$E29+2)=Команды!$AJ$7,TRUE,FALSE),IF(INDEX(Команды!$A$2:$AN$7500,MATCH(CG$3,Команды!$A$2:$A$7500,0),$E29+2)=Команды!$AJ$8,TRUE,FALSE),IF(INDEX(Команды!$A$2:$AN$7500,MATCH(CG$3,Команды!$A$2:$A$7500,0),$E29+2)=Команды!$AJ$9,TRUE,FALSE),IF(INDEX(Команды!$A$2:$AN$7500,MATCH(CG$3,Команды!$A$2:$A$7500,0),$E29+2)=Команды!$AJ$10,TRUE,FALSE),IF(INDEX(Команды!$A$2:$AN$7500,MATCH(CG$3,Команды!$A$2:$A$7500,0),$E29+2)=Команды!$AJ$11,TRUE,FALSE),IF(INDEX(Команды!$A$2:$AN$7500,MATCH(CG$3,Команды!$A$2:$A$7500,0),$E29+2)=Команды!$AJ$12,TRUE,FALSE),IF(INDEX(Команды!$A$2:$AN$7500,MATCH(CG$3,Команды!$A$2:$A$7500,0),$E29+2)=Команды!$AJ$13,TRUE,FALSE),IF(INDEX(Команды!$A$2:$AN$7500,MATCH(CG$3,Команды!$A$2:$A$7500,0),$E29+2)=Команды!$AJ$14,TRUE,FALSE),IF(INDEX(Команды!$A$2:$AN$7500,MATCH(CG$3,Команды!$A$2:$A$7500,0),$E29+2)=Команды!$AJ$15,TRUE,FALSE),IF(INDEX(Команды!$A$2:$AN$7500,MATCH(CG$3,Команды!$A$2:$A$7500,0),$E29+2)=Команды!$AJ$16,TRUE,FALSE),,IF(INDEX(Команды!$A$2:$AN$7500,MATCH(CG$3,Команды!$A$2:$A$7500,0),$E29+2)=Команды!$AJ$17,TRUE,FALSE),,IF(INDEX(Команды!$A$2:$AN$7500,MATCH(CG$3,Команды!$A$2:$A$7500,0),$E29+2)=Команды!$AJ$18,TRUE,FALSE),,IF(INDEX(Команды!$A$2:$AN$7500,MATCH(CG$3,Команды!$A$2:$A$7500,0),$E29+2)=Команды!$AJ$19,TRUE,FALSE)),INDEX(Команды!$AJ$2:$AK$19,MATCH(INDEX(Команды!$A$2:$AN$7500,MATCH(CG$3,Команды!$A$2:$A$7500,0),$E29+2),Команды!$AJ$2:$AJ$19,0),2),0)</f>
        <v>0.33333333333333331</v>
      </c>
      <c r="CH29" s="175">
        <f>IF(OR(IF(INDEX(Команды!$A$2:$AN$7500,MATCH(CG$3,Команды!$A$2:$A$7500,0),$E29+2)=Команды!$AJ$2,TRUE,FALSE),IF(INDEX(Команды!$A$2:$AN$7500,MATCH(CG$3,Команды!$A$2:$A$7500,0),$E29+2)=Команды!$AJ$3,TRUE,FALSE),IF(INDEX(Команды!$A$2:$AN$7500,MATCH(CG$3,Команды!$A$2:$A$7500,0),$E29+2)=Команды!$AJ$4,TRUE,FALSE),IF(INDEX(Команды!$A$2:$AN$7500,MATCH(CG$3,Команды!$A$2:$A$7500,0),$E29+2)=Команды!$AJ$5,TRUE,FALSE),IF(INDEX(Команды!$A$2:$AN$7500,MATCH(CG$3,Команды!$A$2:$A$7500,0),$E29+2)=Команды!$AJ$6,TRUE,FALSE),IF(INDEX(Команды!$A$2:$AN$7500,MATCH(CG$3,Команды!$A$2:$A$7500,0),$E29+2)=Команды!$AJ$7,TRUE,FALSE),IF(INDEX(Команды!$A$2:$AN$7500,MATCH(CG$3,Команды!$A$2:$A$7500,0),$E29+2)=Команды!$AJ$8,TRUE,FALSE),IF(INDEX(Команды!$A$2:$AN$7500,MATCH(CG$3,Команды!$A$2:$A$7500,0),$E29+2)=Команды!$AJ$9,TRUE,FALSE),IF(INDEX(Команды!$A$2:$AN$7500,MATCH(CG$3,Команды!$A$2:$A$7500,0),$E29+2)=Команды!$AJ$10,TRUE,FALSE),IF(INDEX(Команды!$A$2:$AN$7500,MATCH(CG$3,Команды!$A$2:$A$7500,0),$E29+2)=Команды!$AJ$11,TRUE,FALSE),IF(INDEX(Команды!$A$2:$AN$7500,MATCH(CG$3,Команды!$A$2:$A$7500,0),$E29+2)=Команды!$AJ$12,TRUE,FALSE),IF(INDEX(Команды!$A$2:$AN$7500,MATCH(CG$3,Команды!$A$2:$A$7500,0),$E29+2)=Команды!$AJ$13,TRUE,FALSE),IF(INDEX(Команды!$A$2:$AN$7500,MATCH(CG$3,Команды!$A$2:$A$7500,0),$E29+2)=Команды!$AJ$14,TRUE,FALSE),IF(INDEX(Команды!$A$2:$AN$7500,MATCH(CG$3,Команды!$A$2:$A$7500,0),$E29+2)=Команды!$AJ$15,TRUE,FALSE),IF(INDEX(Команды!$A$2:$AN$7500,MATCH(CG$3,Команды!$A$2:$A$7500,0),$E29+2)=Команды!$AJ$16,TRUE,FALSE),IF(INDEX(Команды!$A$2:$AN$7500,MATCH(CG$3,Команды!$A$2:$A$7500,0),$E29+2)=Команды!$AJ$17,TRUE,FALSE),IF(INDEX(Команды!$A$2:$AN$7500,MATCH(CG$3,Команды!$A$2:$A$7500,0),$E29+2)=Команды!$AJ$18,TRUE,FALSE),IF(INDEX(Команды!$A$2:$AN$7500,MATCH(CG$3,Команды!$A$2:$A$7500,0),$E29+2)=Команды!$AJ$19,TRUE,FALSE)),INDEX(Команды!$AJ$2:$AL$19,MATCH(INDEX(Команды!$A$2:$AN$7500,MATCH(CG$3,Команды!$A$2:$A$7500,0),$E29+2),Команды!$AJ$2:$AJ$19,0),3),0)</f>
        <v>0.70833333333333337</v>
      </c>
      <c r="CI29" s="342"/>
      <c r="CJ29" s="174" t="str">
        <f>IF(OR(IF(INDEX(Команды!$A$2:$AN$7500,MATCH(CJ$3,Команды!$A$2:$A$7500,0),$E29+2)=Команды!$AJ$2,TRUE,FALSE),IF(INDEX(Команды!$A$2:$AN$7500,MATCH(CJ$3,Команды!$A$2:$A$7500,0),$E29+2)=Команды!$AJ$3,TRUE,FALSE),IF(INDEX(Команды!$A$2:$AN$7500,MATCH(CJ$3,Команды!$A$2:$A$7500,0),$E29+2)=Команды!$AJ$4,TRUE,FALSE),IF(INDEX(Команды!$A$2:$AN$7500,MATCH(CJ$3,Команды!$A$2:$A$7500,0),$E29+2)=Команды!$AJ$5,TRUE,FALSE),IF(INDEX(Команды!$A$2:$AN$7500,MATCH(CJ$3,Команды!$A$2:$A$7500,0),$E29+2)=Команды!$AJ$6,TRUE,FALSE),IF(INDEX(Команды!$A$2:$AN$7500,MATCH(CJ$3,Команды!$A$2:$A$7500,0),$E29+2)=Команды!$AJ$7,TRUE,FALSE),IF(INDEX(Команды!$A$2:$AN$7500,MATCH(CJ$3,Команды!$A$2:$A$7500,0),$E29+2)=Команды!$AJ$8,TRUE,FALSE),IF(INDEX(Команды!$A$2:$AN$7500,MATCH(CJ$3,Команды!$A$2:$A$7500,0),$E29+2)=Команды!$AJ$9,TRUE,FALSE),IF(INDEX(Команды!$A$2:$AN$7500,MATCH(CJ$3,Команды!$A$2:$A$7500,0),$E29+2)=Команды!$AJ$10,TRUE,FALSE),IF(INDEX(Команды!$A$2:$AN$7500,MATCH(CJ$3,Команды!$A$2:$A$7500,0),$E29+2)=Команды!$AJ$11,TRUE,FALSE),IF(INDEX(Команды!$A$2:$AN$7500,MATCH(CJ$3,Команды!$A$2:$A$7500,0),$E29+2)=Команды!$AJ$12,TRUE,FALSE),IF(INDEX(Команды!$A$2:$AN$7500,MATCH(CJ$3,Команды!$A$2:$A$7500,0),$E29+2)=Команды!$AJ$13,TRUE,FALSE),IF(INDEX(Команды!$A$2:$AN$7500,MATCH(CJ$3,Команды!$A$2:$A$7500,0),$E29+2)=Команды!$AJ$14,TRUE,FALSE),IF(INDEX(Команды!$A$2:$AN$7500,MATCH(CJ$3,Команды!$A$2:$A$7500,0),$E29+2)=Команды!$AJ$15,TRUE,FALSE),IF(INDEX(Команды!$A$2:$AN$7500,MATCH(CJ$3,Команды!$A$2:$A$7500,0),$E29+2)=Команды!$AJ$16,TRUE,FALSE),,IF(INDEX(Команды!$A$2:$AN$7500,MATCH(CJ$3,Команды!$A$2:$A$7500,0),$E29+2)=Команды!$AJ$17,TRUE,FALSE),,IF(INDEX(Команды!$A$2:$AN$7500,MATCH(CJ$3,Команды!$A$2:$A$7500,0),$E29+2)=Команды!$AJ$18,TRUE,FALSE),,IF(INDEX(Команды!$A$2:$AN$7500,MATCH(CJ$3,Команды!$A$2:$A$7500,0),$E29+2)=Команды!$AJ$19,TRUE,FALSE)),INDEX(Команды!$AJ$2:$AK$19,MATCH(INDEX(Команды!$A$2:$AN$7500,MATCH(CJ$3,Команды!$A$2:$A$7500,0),$E29+2),Команды!$AJ$2:$AJ$19,0),2),0)</f>
        <v>В</v>
      </c>
      <c r="CK29" s="175" t="str">
        <f>IF(OR(IF(INDEX(Команды!$A$2:$AN$7500,MATCH(CJ$3,Команды!$A$2:$A$7500,0),$E29+2)=Команды!$AJ$2,TRUE,FALSE),IF(INDEX(Команды!$A$2:$AN$7500,MATCH(CJ$3,Команды!$A$2:$A$7500,0),$E29+2)=Команды!$AJ$3,TRUE,FALSE),IF(INDEX(Команды!$A$2:$AN$7500,MATCH(CJ$3,Команды!$A$2:$A$7500,0),$E29+2)=Команды!$AJ$4,TRUE,FALSE),IF(INDEX(Команды!$A$2:$AN$7500,MATCH(CJ$3,Команды!$A$2:$A$7500,0),$E29+2)=Команды!$AJ$5,TRUE,FALSE),IF(INDEX(Команды!$A$2:$AN$7500,MATCH(CJ$3,Команды!$A$2:$A$7500,0),$E29+2)=Команды!$AJ$6,TRUE,FALSE),IF(INDEX(Команды!$A$2:$AN$7500,MATCH(CJ$3,Команды!$A$2:$A$7500,0),$E29+2)=Команды!$AJ$7,TRUE,FALSE),IF(INDEX(Команды!$A$2:$AN$7500,MATCH(CJ$3,Команды!$A$2:$A$7500,0),$E29+2)=Команды!$AJ$8,TRUE,FALSE),IF(INDEX(Команды!$A$2:$AN$7500,MATCH(CJ$3,Команды!$A$2:$A$7500,0),$E29+2)=Команды!$AJ$9,TRUE,FALSE),IF(INDEX(Команды!$A$2:$AN$7500,MATCH(CJ$3,Команды!$A$2:$A$7500,0),$E29+2)=Команды!$AJ$10,TRUE,FALSE),IF(INDEX(Команды!$A$2:$AN$7500,MATCH(CJ$3,Команды!$A$2:$A$7500,0),$E29+2)=Команды!$AJ$11,TRUE,FALSE),IF(INDEX(Команды!$A$2:$AN$7500,MATCH(CJ$3,Команды!$A$2:$A$7500,0),$E29+2)=Команды!$AJ$12,TRUE,FALSE),IF(INDEX(Команды!$A$2:$AN$7500,MATCH(CJ$3,Команды!$A$2:$A$7500,0),$E29+2)=Команды!$AJ$13,TRUE,FALSE),IF(INDEX(Команды!$A$2:$AN$7500,MATCH(CJ$3,Команды!$A$2:$A$7500,0),$E29+2)=Команды!$AJ$14,TRUE,FALSE),IF(INDEX(Команды!$A$2:$AN$7500,MATCH(CJ$3,Команды!$A$2:$A$7500,0),$E29+2)=Команды!$AJ$15,TRUE,FALSE),IF(INDEX(Команды!$A$2:$AN$7500,MATCH(CJ$3,Команды!$A$2:$A$7500,0),$E29+2)=Команды!$AJ$16,TRUE,FALSE),IF(INDEX(Команды!$A$2:$AN$7500,MATCH(CJ$3,Команды!$A$2:$A$7500,0),$E29+2)=Команды!$AJ$17,TRUE,FALSE),IF(INDEX(Команды!$A$2:$AN$7500,MATCH(CJ$3,Команды!$A$2:$A$7500,0),$E29+2)=Команды!$AJ$18,TRUE,FALSE),IF(INDEX(Команды!$A$2:$AN$7500,MATCH(CJ$3,Команды!$A$2:$A$7500,0),$E29+2)=Команды!$AJ$19,TRUE,FALSE)),INDEX(Команды!$AJ$2:$AL$19,MATCH(INDEX(Команды!$A$2:$AN$7500,MATCH(CJ$3,Команды!$A$2:$A$7500,0),$E29+2),Команды!$AJ$2:$AJ$19,0),3),0)</f>
        <v>В</v>
      </c>
      <c r="CL29" s="342"/>
      <c r="CM29" s="174" t="str">
        <f>IF(OR(IF(INDEX(Команды!$A$2:$AN$7500,MATCH(CM$3,Команды!$A$2:$A$7500,0),$E29+2)=Команды!$AJ$2,TRUE,FALSE),IF(INDEX(Команды!$A$2:$AN$7500,MATCH(CM$3,Команды!$A$2:$A$7500,0),$E29+2)=Команды!$AJ$3,TRUE,FALSE),IF(INDEX(Команды!$A$2:$AN$7500,MATCH(CM$3,Команды!$A$2:$A$7500,0),$E29+2)=Команды!$AJ$4,TRUE,FALSE),IF(INDEX(Команды!$A$2:$AN$7500,MATCH(CM$3,Команды!$A$2:$A$7500,0),$E29+2)=Команды!$AJ$5,TRUE,FALSE),IF(INDEX(Команды!$A$2:$AN$7500,MATCH(CM$3,Команды!$A$2:$A$7500,0),$E29+2)=Команды!$AJ$6,TRUE,FALSE),IF(INDEX(Команды!$A$2:$AN$7500,MATCH(CM$3,Команды!$A$2:$A$7500,0),$E29+2)=Команды!$AJ$7,TRUE,FALSE),IF(INDEX(Команды!$A$2:$AN$7500,MATCH(CM$3,Команды!$A$2:$A$7500,0),$E29+2)=Команды!$AJ$8,TRUE,FALSE),IF(INDEX(Команды!$A$2:$AN$7500,MATCH(CM$3,Команды!$A$2:$A$7500,0),$E29+2)=Команды!$AJ$9,TRUE,FALSE),IF(INDEX(Команды!$A$2:$AN$7500,MATCH(CM$3,Команды!$A$2:$A$7500,0),$E29+2)=Команды!$AJ$10,TRUE,FALSE),IF(INDEX(Команды!$A$2:$AN$7500,MATCH(CM$3,Команды!$A$2:$A$7500,0),$E29+2)=Команды!$AJ$11,TRUE,FALSE),IF(INDEX(Команды!$A$2:$AN$7500,MATCH(CM$3,Команды!$A$2:$A$7500,0),$E29+2)=Команды!$AJ$12,TRUE,FALSE),IF(INDEX(Команды!$A$2:$AN$7500,MATCH(CM$3,Команды!$A$2:$A$7500,0),$E29+2)=Команды!$AJ$13,TRUE,FALSE),IF(INDEX(Команды!$A$2:$AN$7500,MATCH(CM$3,Команды!$A$2:$A$7500,0),$E29+2)=Команды!$AJ$14,TRUE,FALSE),IF(INDEX(Команды!$A$2:$AN$7500,MATCH(CM$3,Команды!$A$2:$A$7500,0),$E29+2)=Команды!$AJ$15,TRUE,FALSE),IF(INDEX(Команды!$A$2:$AN$7500,MATCH(CM$3,Команды!$A$2:$A$7500,0),$E29+2)=Команды!$AJ$16,TRUE,FALSE),,IF(INDEX(Команды!$A$2:$AN$7500,MATCH(CM$3,Команды!$A$2:$A$7500,0),$E29+2)=Команды!$AJ$17,TRUE,FALSE),,IF(INDEX(Команды!$A$2:$AN$7500,MATCH(CM$3,Команды!$A$2:$A$7500,0),$E29+2)=Команды!$AJ$18,TRUE,FALSE),,IF(INDEX(Команды!$A$2:$AN$7500,MATCH(CM$3,Команды!$A$2:$A$7500,0),$E29+2)=Команды!$AJ$19,TRUE,FALSE)),INDEX(Команды!$AJ$2:$AK$19,MATCH(INDEX(Команды!$A$2:$AN$7500,MATCH(CM$3,Команды!$A$2:$A$7500,0),$E29+2),Команды!$AJ$2:$AJ$19,0),2),0)</f>
        <v>В</v>
      </c>
      <c r="CN29" s="175" t="str">
        <f>IF(OR(IF(INDEX(Команды!$A$2:$AN$7500,MATCH(CM$3,Команды!$A$2:$A$7500,0),$E29+2)=Команды!$AJ$2,TRUE,FALSE),IF(INDEX(Команды!$A$2:$AN$7500,MATCH(CM$3,Команды!$A$2:$A$7500,0),$E29+2)=Команды!$AJ$3,TRUE,FALSE),IF(INDEX(Команды!$A$2:$AN$7500,MATCH(CM$3,Команды!$A$2:$A$7500,0),$E29+2)=Команды!$AJ$4,TRUE,FALSE),IF(INDEX(Команды!$A$2:$AN$7500,MATCH(CM$3,Команды!$A$2:$A$7500,0),$E29+2)=Команды!$AJ$5,TRUE,FALSE),IF(INDEX(Команды!$A$2:$AN$7500,MATCH(CM$3,Команды!$A$2:$A$7500,0),$E29+2)=Команды!$AJ$6,TRUE,FALSE),IF(INDEX(Команды!$A$2:$AN$7500,MATCH(CM$3,Команды!$A$2:$A$7500,0),$E29+2)=Команды!$AJ$7,TRUE,FALSE),IF(INDEX(Команды!$A$2:$AN$7500,MATCH(CM$3,Команды!$A$2:$A$7500,0),$E29+2)=Команды!$AJ$8,TRUE,FALSE),IF(INDEX(Команды!$A$2:$AN$7500,MATCH(CM$3,Команды!$A$2:$A$7500,0),$E29+2)=Команды!$AJ$9,TRUE,FALSE),IF(INDEX(Команды!$A$2:$AN$7500,MATCH(CM$3,Команды!$A$2:$A$7500,0),$E29+2)=Команды!$AJ$10,TRUE,FALSE),IF(INDEX(Команды!$A$2:$AN$7500,MATCH(CM$3,Команды!$A$2:$A$7500,0),$E29+2)=Команды!$AJ$11,TRUE,FALSE),IF(INDEX(Команды!$A$2:$AN$7500,MATCH(CM$3,Команды!$A$2:$A$7500,0),$E29+2)=Команды!$AJ$12,TRUE,FALSE),IF(INDEX(Команды!$A$2:$AN$7500,MATCH(CM$3,Команды!$A$2:$A$7500,0),$E29+2)=Команды!$AJ$13,TRUE,FALSE),IF(INDEX(Команды!$A$2:$AN$7500,MATCH(CM$3,Команды!$A$2:$A$7500,0),$E29+2)=Команды!$AJ$14,TRUE,FALSE),IF(INDEX(Команды!$A$2:$AN$7500,MATCH(CM$3,Команды!$A$2:$A$7500,0),$E29+2)=Команды!$AJ$15,TRUE,FALSE),IF(INDEX(Команды!$A$2:$AN$7500,MATCH(CM$3,Команды!$A$2:$A$7500,0),$E29+2)=Команды!$AJ$16,TRUE,FALSE),IF(INDEX(Команды!$A$2:$AN$7500,MATCH(CM$3,Команды!$A$2:$A$7500,0),$E29+2)=Команды!$AJ$17,TRUE,FALSE),IF(INDEX(Команды!$A$2:$AN$7500,MATCH(CM$3,Команды!$A$2:$A$7500,0),$E29+2)=Команды!$AJ$18,TRUE,FALSE),IF(INDEX(Команды!$A$2:$AN$7500,MATCH(CM$3,Команды!$A$2:$A$7500,0),$E29+2)=Команды!$AJ$19,TRUE,FALSE)),INDEX(Команды!$AJ$2:$AL$19,MATCH(INDEX(Команды!$A$2:$AN$7500,MATCH(CM$3,Команды!$A$2:$A$7500,0),$E29+2),Команды!$AJ$2:$AJ$19,0),3),0)</f>
        <v>В</v>
      </c>
      <c r="CO29" s="342"/>
      <c r="CP29" s="174">
        <f>IF(OR(IF(INDEX(Команды!$A$2:$AN$7500,MATCH(CP$3,Команды!$A$2:$A$7500,0),$E29+2)=Команды!$AJ$2,TRUE,FALSE),IF(INDEX(Команды!$A$2:$AN$7500,MATCH(CP$3,Команды!$A$2:$A$7500,0),$E29+2)=Команды!$AJ$3,TRUE,FALSE),IF(INDEX(Команды!$A$2:$AN$7500,MATCH(CP$3,Команды!$A$2:$A$7500,0),$E29+2)=Команды!$AJ$4,TRUE,FALSE),IF(INDEX(Команды!$A$2:$AN$7500,MATCH(CP$3,Команды!$A$2:$A$7500,0),$E29+2)=Команды!$AJ$5,TRUE,FALSE),IF(INDEX(Команды!$A$2:$AN$7500,MATCH(CP$3,Команды!$A$2:$A$7500,0),$E29+2)=Команды!$AJ$6,TRUE,FALSE),IF(INDEX(Команды!$A$2:$AN$7500,MATCH(CP$3,Команды!$A$2:$A$7500,0),$E29+2)=Команды!$AJ$7,TRUE,FALSE),IF(INDEX(Команды!$A$2:$AN$7500,MATCH(CP$3,Команды!$A$2:$A$7500,0),$E29+2)=Команды!$AJ$8,TRUE,FALSE),IF(INDEX(Команды!$A$2:$AN$7500,MATCH(CP$3,Команды!$A$2:$A$7500,0),$E29+2)=Команды!$AJ$9,TRUE,FALSE),IF(INDEX(Команды!$A$2:$AN$7500,MATCH(CP$3,Команды!$A$2:$A$7500,0),$E29+2)=Команды!$AJ$10,TRUE,FALSE),IF(INDEX(Команды!$A$2:$AN$7500,MATCH(CP$3,Команды!$A$2:$A$7500,0),$E29+2)=Команды!$AJ$11,TRUE,FALSE),IF(INDEX(Команды!$A$2:$AN$7500,MATCH(CP$3,Команды!$A$2:$A$7500,0),$E29+2)=Команды!$AJ$12,TRUE,FALSE),IF(INDEX(Команды!$A$2:$AN$7500,MATCH(CP$3,Команды!$A$2:$A$7500,0),$E29+2)=Команды!$AJ$13,TRUE,FALSE),IF(INDEX(Команды!$A$2:$AN$7500,MATCH(CP$3,Команды!$A$2:$A$7500,0),$E29+2)=Команды!$AJ$14,TRUE,FALSE),IF(INDEX(Команды!$A$2:$AN$7500,MATCH(CP$3,Команды!$A$2:$A$7500,0),$E29+2)=Команды!$AJ$15,TRUE,FALSE),IF(INDEX(Команды!$A$2:$AN$7500,MATCH(CP$3,Команды!$A$2:$A$7500,0),$E29+2)=Команды!$AJ$16,TRUE,FALSE),,IF(INDEX(Команды!$A$2:$AN$7500,MATCH(CP$3,Команды!$A$2:$A$7500,0),$E29+2)=Команды!$AJ$17,TRUE,FALSE),,IF(INDEX(Команды!$A$2:$AN$7500,MATCH(CP$3,Команды!$A$2:$A$7500,0),$E29+2)=Команды!$AJ$18,TRUE,FALSE),,IF(INDEX(Команды!$A$2:$AN$7500,MATCH(CP$3,Команды!$A$2:$A$7500,0),$E29+2)=Команды!$AJ$19,TRUE,FALSE)),INDEX(Команды!$AJ$2:$AK$19,MATCH(INDEX(Команды!$A$2:$AN$7500,MATCH(CP$3,Команды!$A$2:$A$7500,0),$E29+2),Команды!$AJ$2:$AJ$19,0),2),0)</f>
        <v>0.33333333333333331</v>
      </c>
      <c r="CQ29" s="175">
        <f>IF(OR(IF(INDEX(Команды!$A$2:$AN$7500,MATCH(CP$3,Команды!$A$2:$A$7500,0),$E29+2)=Команды!$AJ$2,TRUE,FALSE),IF(INDEX(Команды!$A$2:$AN$7500,MATCH(CP$3,Команды!$A$2:$A$7500,0),$E29+2)=Команды!$AJ$3,TRUE,FALSE),IF(INDEX(Команды!$A$2:$AN$7500,MATCH(CP$3,Команды!$A$2:$A$7500,0),$E29+2)=Команды!$AJ$4,TRUE,FALSE),IF(INDEX(Команды!$A$2:$AN$7500,MATCH(CP$3,Команды!$A$2:$A$7500,0),$E29+2)=Команды!$AJ$5,TRUE,FALSE),IF(INDEX(Команды!$A$2:$AN$7500,MATCH(CP$3,Команды!$A$2:$A$7500,0),$E29+2)=Команды!$AJ$6,TRUE,FALSE),IF(INDEX(Команды!$A$2:$AN$7500,MATCH(CP$3,Команды!$A$2:$A$7500,0),$E29+2)=Команды!$AJ$7,TRUE,FALSE),IF(INDEX(Команды!$A$2:$AN$7500,MATCH(CP$3,Команды!$A$2:$A$7500,0),$E29+2)=Команды!$AJ$8,TRUE,FALSE),IF(INDEX(Команды!$A$2:$AN$7500,MATCH(CP$3,Команды!$A$2:$A$7500,0),$E29+2)=Команды!$AJ$9,TRUE,FALSE),IF(INDEX(Команды!$A$2:$AN$7500,MATCH(CP$3,Команды!$A$2:$A$7500,0),$E29+2)=Команды!$AJ$10,TRUE,FALSE),IF(INDEX(Команды!$A$2:$AN$7500,MATCH(CP$3,Команды!$A$2:$A$7500,0),$E29+2)=Команды!$AJ$11,TRUE,FALSE),IF(INDEX(Команды!$A$2:$AN$7500,MATCH(CP$3,Команды!$A$2:$A$7500,0),$E29+2)=Команды!$AJ$12,TRUE,FALSE),IF(INDEX(Команды!$A$2:$AN$7500,MATCH(CP$3,Команды!$A$2:$A$7500,0),$E29+2)=Команды!$AJ$13,TRUE,FALSE),IF(INDEX(Команды!$A$2:$AN$7500,MATCH(CP$3,Команды!$A$2:$A$7500,0),$E29+2)=Команды!$AJ$14,TRUE,FALSE),IF(INDEX(Команды!$A$2:$AN$7500,MATCH(CP$3,Команды!$A$2:$A$7500,0),$E29+2)=Команды!$AJ$15,TRUE,FALSE),IF(INDEX(Команды!$A$2:$AN$7500,MATCH(CP$3,Команды!$A$2:$A$7500,0),$E29+2)=Команды!$AJ$16,TRUE,FALSE),IF(INDEX(Команды!$A$2:$AN$7500,MATCH(CP$3,Команды!$A$2:$A$7500,0),$E29+2)=Команды!$AJ$17,TRUE,FALSE),IF(INDEX(Команды!$A$2:$AN$7500,MATCH(CP$3,Команды!$A$2:$A$7500,0),$E29+2)=Команды!$AJ$18,TRUE,FALSE),IF(INDEX(Команды!$A$2:$AN$7500,MATCH(CP$3,Команды!$A$2:$A$7500,0),$E29+2)=Команды!$AJ$19,TRUE,FALSE)),INDEX(Команды!$AJ$2:$AL$19,MATCH(INDEX(Команды!$A$2:$AN$7500,MATCH(CP$3,Команды!$A$2:$A$7500,0),$E29+2),Команды!$AJ$2:$AJ$19,0),3),0)</f>
        <v>0.70833333333333337</v>
      </c>
      <c r="CR29" s="342"/>
      <c r="CS29" s="174">
        <f>IF(OR(IF(INDEX(Команды!$A$2:$AN$7500,MATCH(CS$3,Команды!$A$2:$A$7500,0),$E29+2)=Команды!$AJ$2,TRUE,FALSE),IF(INDEX(Команды!$A$2:$AN$7500,MATCH(CS$3,Команды!$A$2:$A$7500,0),$E29+2)=Команды!$AJ$3,TRUE,FALSE),IF(INDEX(Команды!$A$2:$AN$7500,MATCH(CS$3,Команды!$A$2:$A$7500,0),$E29+2)=Команды!$AJ$4,TRUE,FALSE),IF(INDEX(Команды!$A$2:$AN$7500,MATCH(CS$3,Команды!$A$2:$A$7500,0),$E29+2)=Команды!$AJ$5,TRUE,FALSE),IF(INDEX(Команды!$A$2:$AN$7500,MATCH(CS$3,Команды!$A$2:$A$7500,0),$E29+2)=Команды!$AJ$6,TRUE,FALSE),IF(INDEX(Команды!$A$2:$AN$7500,MATCH(CS$3,Команды!$A$2:$A$7500,0),$E29+2)=Команды!$AJ$7,TRUE,FALSE),IF(INDEX(Команды!$A$2:$AN$7500,MATCH(CS$3,Команды!$A$2:$A$7500,0),$E29+2)=Команды!$AJ$8,TRUE,FALSE),IF(INDEX(Команды!$A$2:$AN$7500,MATCH(CS$3,Команды!$A$2:$A$7500,0),$E29+2)=Команды!$AJ$9,TRUE,FALSE),IF(INDEX(Команды!$A$2:$AN$7500,MATCH(CS$3,Команды!$A$2:$A$7500,0),$E29+2)=Команды!$AJ$10,TRUE,FALSE),IF(INDEX(Команды!$A$2:$AN$7500,MATCH(CS$3,Команды!$A$2:$A$7500,0),$E29+2)=Команды!$AJ$11,TRUE,FALSE),IF(INDEX(Команды!$A$2:$AN$7500,MATCH(CS$3,Команды!$A$2:$A$7500,0),$E29+2)=Команды!$AJ$12,TRUE,FALSE),IF(INDEX(Команды!$A$2:$AN$7500,MATCH(CS$3,Команды!$A$2:$A$7500,0),$E29+2)=Команды!$AJ$13,TRUE,FALSE),IF(INDEX(Команды!$A$2:$AN$7500,MATCH(CS$3,Команды!$A$2:$A$7500,0),$E29+2)=Команды!$AJ$14,TRUE,FALSE),IF(INDEX(Команды!$A$2:$AN$7500,MATCH(CS$3,Команды!$A$2:$A$7500,0),$E29+2)=Команды!$AJ$15,TRUE,FALSE),IF(INDEX(Команды!$A$2:$AN$7500,MATCH(CS$3,Команды!$A$2:$A$7500,0),$E29+2)=Команды!$AJ$16,TRUE,FALSE),,IF(INDEX(Команды!$A$2:$AN$7500,MATCH(CS$3,Команды!$A$2:$A$7500,0),$E29+2)=Команды!$AJ$17,TRUE,FALSE),,IF(INDEX(Команды!$A$2:$AN$7500,MATCH(CS$3,Команды!$A$2:$A$7500,0),$E29+2)=Команды!$AJ$18,TRUE,FALSE),,IF(INDEX(Команды!$A$2:$AN$7500,MATCH(CS$3,Команды!$A$2:$A$7500,0),$E29+2)=Команды!$AJ$19,TRUE,FALSE)),INDEX(Команды!$AJ$2:$AK$19,MATCH(INDEX(Команды!$A$2:$AN$7500,MATCH(CS$3,Команды!$A$2:$A$7500,0),$E29+2),Команды!$AJ$2:$AJ$19,0),2),0)</f>
        <v>0.33333333333333331</v>
      </c>
      <c r="CT29" s="175">
        <f>IF(OR(IF(INDEX(Команды!$A$2:$AN$7500,MATCH(CS$3,Команды!$A$2:$A$7500,0),$E29+2)=Команды!$AJ$2,TRUE,FALSE),IF(INDEX(Команды!$A$2:$AN$7500,MATCH(CS$3,Команды!$A$2:$A$7500,0),$E29+2)=Команды!$AJ$3,TRUE,FALSE),IF(INDEX(Команды!$A$2:$AN$7500,MATCH(CS$3,Команды!$A$2:$A$7500,0),$E29+2)=Команды!$AJ$4,TRUE,FALSE),IF(INDEX(Команды!$A$2:$AN$7500,MATCH(CS$3,Команды!$A$2:$A$7500,0),$E29+2)=Команды!$AJ$5,TRUE,FALSE),IF(INDEX(Команды!$A$2:$AN$7500,MATCH(CS$3,Команды!$A$2:$A$7500,0),$E29+2)=Команды!$AJ$6,TRUE,FALSE),IF(INDEX(Команды!$A$2:$AN$7500,MATCH(CS$3,Команды!$A$2:$A$7500,0),$E29+2)=Команды!$AJ$7,TRUE,FALSE),IF(INDEX(Команды!$A$2:$AN$7500,MATCH(CS$3,Команды!$A$2:$A$7500,0),$E29+2)=Команды!$AJ$8,TRUE,FALSE),IF(INDEX(Команды!$A$2:$AN$7500,MATCH(CS$3,Команды!$A$2:$A$7500,0),$E29+2)=Команды!$AJ$9,TRUE,FALSE),IF(INDEX(Команды!$A$2:$AN$7500,MATCH(CS$3,Команды!$A$2:$A$7500,0),$E29+2)=Команды!$AJ$10,TRUE,FALSE),IF(INDEX(Команды!$A$2:$AN$7500,MATCH(CS$3,Команды!$A$2:$A$7500,0),$E29+2)=Команды!$AJ$11,TRUE,FALSE),IF(INDEX(Команды!$A$2:$AN$7500,MATCH(CS$3,Команды!$A$2:$A$7500,0),$E29+2)=Команды!$AJ$12,TRUE,FALSE),IF(INDEX(Команды!$A$2:$AN$7500,MATCH(CS$3,Команды!$A$2:$A$7500,0),$E29+2)=Команды!$AJ$13,TRUE,FALSE),IF(INDEX(Команды!$A$2:$AN$7500,MATCH(CS$3,Команды!$A$2:$A$7500,0),$E29+2)=Команды!$AJ$14,TRUE,FALSE),IF(INDEX(Команды!$A$2:$AN$7500,MATCH(CS$3,Команды!$A$2:$A$7500,0),$E29+2)=Команды!$AJ$15,TRUE,FALSE),IF(INDEX(Команды!$A$2:$AN$7500,MATCH(CS$3,Команды!$A$2:$A$7500,0),$E29+2)=Команды!$AJ$16,TRUE,FALSE),IF(INDEX(Команды!$A$2:$AN$7500,MATCH(CS$3,Команды!$A$2:$A$7500,0),$E29+2)=Команды!$AJ$17,TRUE,FALSE),IF(INDEX(Команды!$A$2:$AN$7500,MATCH(CS$3,Команды!$A$2:$A$7500,0),$E29+2)=Команды!$AJ$18,TRUE,FALSE),IF(INDEX(Команды!$A$2:$AN$7500,MATCH(CS$3,Команды!$A$2:$A$7500,0),$E29+2)=Команды!$AJ$19,TRUE,FALSE)),INDEX(Команды!$AJ$2:$AL$19,MATCH(INDEX(Команды!$A$2:$AN$7500,MATCH(CS$3,Команды!$A$2:$A$7500,0),$E29+2),Команды!$AJ$2:$AJ$19,0),3),0)</f>
        <v>0.70833333333333337</v>
      </c>
      <c r="CU29" s="342"/>
    </row>
    <row r="30" spans="1:99" s="2" customFormat="1" ht="21.95" customHeight="1" x14ac:dyDescent="0.3">
      <c r="A30" s="251">
        <v>25</v>
      </c>
      <c r="B30" s="2">
        <f>VLOOKUP(A30,'Список КК'!A:F,6,TRUE)</f>
        <v>25641</v>
      </c>
      <c r="C30" s="640" t="str">
        <f>VLOOKUP(A30,'Список КК'!A:B,2,TRUE)</f>
        <v>Симонкова Рита Анатольевна</v>
      </c>
      <c r="D30" s="203">
        <f>VLOOKUP(A30,'Список КК'!A:D,4,TRUE)</f>
        <v>0</v>
      </c>
      <c r="E30" s="4">
        <f>VLOOKUP(A30,'Список КК'!A:C,3,TRUE)</f>
        <v>4</v>
      </c>
      <c r="F30" s="220">
        <f>VLOOKUP(A30,'Список КК'!A:E,5,TRUE)</f>
        <v>0</v>
      </c>
      <c r="G30" s="174">
        <f>IF(OR(IF(INDEX(Команды!$A$2:$AN$7500,MATCH(G$3,Команды!$A$2:$A$7500,0),$E30+2)=Команды!$AJ$2,TRUE,FALSE),IF(INDEX(Команды!$A$2:$AN$7500,MATCH(G$3,Команды!$A$2:$A$7500,0),$E30+2)=Команды!$AJ$3,TRUE,FALSE),IF(INDEX(Команды!$A$2:$AN$7500,MATCH(G$3,Команды!$A$2:$A$7500,0),$E30+2)=Команды!$AJ$4,TRUE,FALSE),IF(INDEX(Команды!$A$2:$AN$7500,MATCH(G$3,Команды!$A$2:$A$7500,0),$E30+2)=Команды!$AJ$5,TRUE,FALSE),IF(INDEX(Команды!$A$2:$AN$7500,MATCH(G$3,Команды!$A$2:$A$7500,0),$E30+2)=Команды!$AJ$6,TRUE,FALSE),IF(INDEX(Команды!$A$2:$AN$7500,MATCH(G$3,Команды!$A$2:$A$7500,0),$E30+2)=Команды!$AJ$7,TRUE,FALSE),IF(INDEX(Команды!$A$2:$AN$7500,MATCH(G$3,Команды!$A$2:$A$7500,0),$E30+2)=Команды!$AJ$8,TRUE,FALSE),IF(INDEX(Команды!$A$2:$AN$7500,MATCH(G$3,Команды!$A$2:$A$7500,0),$E30+2)=Команды!$AJ$9,TRUE,FALSE),IF(INDEX(Команды!$A$2:$AN$7500,MATCH(G$3,Команды!$A$2:$A$7500,0),$E30+2)=Команды!$AJ$10,TRUE,FALSE),IF(INDEX(Команды!$A$2:$AN$7500,MATCH(G$3,Команды!$A$2:$A$7500,0),$E30+2)=Команды!$AJ$11,TRUE,FALSE),IF(INDEX(Команды!$A$2:$AN$7500,MATCH(G$3,Команды!$A$2:$A$7500,0),$E30+2)=Команды!$AJ$12,TRUE,FALSE),IF(INDEX(Команды!$A$2:$AN$7500,MATCH(G$3,Команды!$A$2:$A$7500,0),$E30+2)=Команды!$AJ$13,TRUE,FALSE),IF(INDEX(Команды!$A$2:$AN$7500,MATCH(G$3,Команды!$A$2:$A$7500,0),$E30+2)=Команды!$AJ$14,TRUE,FALSE),IF(INDEX(Команды!$A$2:$AN$7500,MATCH(G$3,Команды!$A$2:$A$7500,0),$E30+2)=Команды!$AJ$15,TRUE,FALSE),IF(INDEX(Команды!$A$2:$AN$7500,MATCH(G$3,Команды!$A$2:$A$7500,0),$E30+2)=Команды!$AJ$16,TRUE,FALSE),,IF(INDEX(Команды!$A$2:$AN$7500,MATCH(G$3,Команды!$A$2:$A$7500,0),$E30+2)=Команды!$AJ$17,TRUE,FALSE),,IF(INDEX(Команды!$A$2:$AN$7500,MATCH(G$3,Команды!$A$2:$A$7500,0),$E30+2)=Команды!$AJ$18,TRUE,FALSE),,IF(INDEX(Команды!$A$2:$AN$7500,MATCH(G$3,Команды!$A$2:$A$7500,0),$E30+2)=Команды!$AJ$19,TRUE,FALSE)),INDEX(Команды!$AJ$2:$AK$19,MATCH(INDEX(Команды!$A$2:$AN$7500,MATCH(G$3,Команды!$A$2:$A$7500,0),$E30+2),Команды!$AJ$2:$AJ$19,0),2),0)</f>
        <v>0.45833333333333331</v>
      </c>
      <c r="H30" s="175">
        <f>IF(OR(IF(INDEX(Команды!$A$2:$AN$7500,MATCH(G$3,Команды!$A$2:$A$7500,0),$E30+2)=Команды!$AJ$2,TRUE,FALSE),IF(INDEX(Команды!$A$2:$AN$7500,MATCH(G$3,Команды!$A$2:$A$7500,0),$E30+2)=Команды!$AJ$3,TRUE,FALSE),IF(INDEX(Команды!$A$2:$AN$7500,MATCH(G$3,Команды!$A$2:$A$7500,0),$E30+2)=Команды!$AJ$4,TRUE,FALSE),IF(INDEX(Команды!$A$2:$AN$7500,MATCH(G$3,Команды!$A$2:$A$7500,0),$E30+2)=Команды!$AJ$5,TRUE,FALSE),IF(INDEX(Команды!$A$2:$AN$7500,MATCH(G$3,Команды!$A$2:$A$7500,0),$E30+2)=Команды!$AJ$6,TRUE,FALSE),IF(INDEX(Команды!$A$2:$AN$7500,MATCH(G$3,Команды!$A$2:$A$7500,0),$E30+2)=Команды!$AJ$7,TRUE,FALSE),IF(INDEX(Команды!$A$2:$AN$7500,MATCH(G$3,Команды!$A$2:$A$7500,0),$E30+2)=Команды!$AJ$8,TRUE,FALSE),IF(INDEX(Команды!$A$2:$AN$7500,MATCH(G$3,Команды!$A$2:$A$7500,0),$E30+2)=Команды!$AJ$9,TRUE,FALSE),IF(INDEX(Команды!$A$2:$AN$7500,MATCH(G$3,Команды!$A$2:$A$7500,0),$E30+2)=Команды!$AJ$10,TRUE,FALSE),IF(INDEX(Команды!$A$2:$AN$7500,MATCH(G$3,Команды!$A$2:$A$7500,0),$E30+2)=Команды!$AJ$11,TRUE,FALSE),IF(INDEX(Команды!$A$2:$AN$7500,MATCH(G$3,Команды!$A$2:$A$7500,0),$E30+2)=Команды!$AJ$12,TRUE,FALSE),IF(INDEX(Команды!$A$2:$AN$7500,MATCH(G$3,Команды!$A$2:$A$7500,0),$E30+2)=Команды!$AJ$13,TRUE,FALSE),IF(INDEX(Команды!$A$2:$AN$7500,MATCH(G$3,Команды!$A$2:$A$7500,0),$E30+2)=Команды!$AJ$14,TRUE,FALSE),IF(INDEX(Команды!$A$2:$AN$7500,MATCH(G$3,Команды!$A$2:$A$7500,0),$E30+2)=Команды!$AJ$15,TRUE,FALSE),IF(INDEX(Команды!$A$2:$AN$7500,MATCH(G$3,Команды!$A$2:$A$7500,0),$E30+2)=Команды!$AJ$16,TRUE,FALSE),IF(INDEX(Команды!$A$2:$AN$7500,MATCH(G$3,Команды!$A$2:$A$7500,0),$E30+2)=Команды!$AJ$17,TRUE,FALSE),IF(INDEX(Команды!$A$2:$AN$7500,MATCH(G$3,Команды!$A$2:$A$7500,0),$E30+2)=Команды!$AJ$18,TRUE,FALSE),IF(INDEX(Команды!$A$2:$AN$7500,MATCH(G$3,Команды!$A$2:$A$7500,0),$E30+2)=Команды!$AJ$19,TRUE,FALSE)),INDEX(Команды!$AJ$2:$AL$19,MATCH(INDEX(Команды!$A$2:$AN$7500,MATCH(G$3,Команды!$A$2:$A$7500,0),$E30+2),Команды!$AJ$2:$AJ$19,0),3),0)</f>
        <v>0.83333333333333337</v>
      </c>
      <c r="I30" s="342"/>
      <c r="J30" s="174">
        <f>IF(OR(IF(INDEX(Команды!$A$2:$AN$7500,MATCH(J$3,Команды!$A$2:$A$7500,0),$E30+2)=Команды!$AJ$2,TRUE,FALSE),IF(INDEX(Команды!$A$2:$AN$7500,MATCH(J$3,Команды!$A$2:$A$7500,0),$E30+2)=Команды!$AJ$3,TRUE,FALSE),IF(INDEX(Команды!$A$2:$AN$7500,MATCH(J$3,Команды!$A$2:$A$7500,0),$E30+2)=Команды!$AJ$4,TRUE,FALSE),IF(INDEX(Команды!$A$2:$AN$7500,MATCH(J$3,Команды!$A$2:$A$7500,0),$E30+2)=Команды!$AJ$5,TRUE,FALSE),IF(INDEX(Команды!$A$2:$AN$7500,MATCH(J$3,Команды!$A$2:$A$7500,0),$E30+2)=Команды!$AJ$6,TRUE,FALSE),IF(INDEX(Команды!$A$2:$AN$7500,MATCH(J$3,Команды!$A$2:$A$7500,0),$E30+2)=Команды!$AJ$7,TRUE,FALSE),IF(INDEX(Команды!$A$2:$AN$7500,MATCH(J$3,Команды!$A$2:$A$7500,0),$E30+2)=Команды!$AJ$8,TRUE,FALSE),IF(INDEX(Команды!$A$2:$AN$7500,MATCH(J$3,Команды!$A$2:$A$7500,0),$E30+2)=Команды!$AJ$9,TRUE,FALSE),IF(INDEX(Команды!$A$2:$AN$7500,MATCH(J$3,Команды!$A$2:$A$7500,0),$E30+2)=Команды!$AJ$10,TRUE,FALSE),IF(INDEX(Команды!$A$2:$AN$7500,MATCH(J$3,Команды!$A$2:$A$7500,0),$E30+2)=Команды!$AJ$11,TRUE,FALSE),IF(INDEX(Команды!$A$2:$AN$7500,MATCH(J$3,Команды!$A$2:$A$7500,0),$E30+2)=Команды!$AJ$12,TRUE,FALSE),IF(INDEX(Команды!$A$2:$AN$7500,MATCH(J$3,Команды!$A$2:$A$7500,0),$E30+2)=Команды!$AJ$13,TRUE,FALSE),IF(INDEX(Команды!$A$2:$AN$7500,MATCH(J$3,Команды!$A$2:$A$7500,0),$E30+2)=Команды!$AJ$14,TRUE,FALSE),IF(INDEX(Команды!$A$2:$AN$7500,MATCH(J$3,Команды!$A$2:$A$7500,0),$E30+2)=Команды!$AJ$15,TRUE,FALSE),IF(INDEX(Команды!$A$2:$AN$7500,MATCH(J$3,Команды!$A$2:$A$7500,0),$E30+2)=Команды!$AJ$16,TRUE,FALSE),,IF(INDEX(Команды!$A$2:$AN$7500,MATCH(J$3,Команды!$A$2:$A$7500,0),$E30+2)=Команды!$AJ$17,TRUE,FALSE),,IF(INDEX(Команды!$A$2:$AN$7500,MATCH(J$3,Команды!$A$2:$A$7500,0),$E30+2)=Команды!$AJ$18,TRUE,FALSE),,IF(INDEX(Команды!$A$2:$AN$7500,MATCH(J$3,Команды!$A$2:$A$7500,0),$E30+2)=Команды!$AJ$19,TRUE,FALSE)),INDEX(Команды!$AJ$2:$AK$19,MATCH(INDEX(Команды!$A$2:$AN$7500,MATCH(J$3,Команды!$A$2:$A$7500,0),$E30+2),Команды!$AJ$2:$AJ$19,0),2),0)</f>
        <v>0.625</v>
      </c>
      <c r="K30" s="175">
        <f>IF(OR(IF(INDEX(Команды!$A$2:$AN$7500,MATCH(J$3,Команды!$A$2:$A$7500,0),$E30+2)=Команды!$AJ$2,TRUE,FALSE),IF(INDEX(Команды!$A$2:$AN$7500,MATCH(J$3,Команды!$A$2:$A$7500,0),$E30+2)=Команды!$AJ$3,TRUE,FALSE),IF(INDEX(Команды!$A$2:$AN$7500,MATCH(J$3,Команды!$A$2:$A$7500,0),$E30+2)=Команды!$AJ$4,TRUE,FALSE),IF(INDEX(Команды!$A$2:$AN$7500,MATCH(J$3,Команды!$A$2:$A$7500,0),$E30+2)=Команды!$AJ$5,TRUE,FALSE),IF(INDEX(Команды!$A$2:$AN$7500,MATCH(J$3,Команды!$A$2:$A$7500,0),$E30+2)=Команды!$AJ$6,TRUE,FALSE),IF(INDEX(Команды!$A$2:$AN$7500,MATCH(J$3,Команды!$A$2:$A$7500,0),$E30+2)=Команды!$AJ$7,TRUE,FALSE),IF(INDEX(Команды!$A$2:$AN$7500,MATCH(J$3,Команды!$A$2:$A$7500,0),$E30+2)=Команды!$AJ$8,TRUE,FALSE),IF(INDEX(Команды!$A$2:$AN$7500,MATCH(J$3,Команды!$A$2:$A$7500,0),$E30+2)=Команды!$AJ$9,TRUE,FALSE),IF(INDEX(Команды!$A$2:$AN$7500,MATCH(J$3,Команды!$A$2:$A$7500,0),$E30+2)=Команды!$AJ$10,TRUE,FALSE),IF(INDEX(Команды!$A$2:$AN$7500,MATCH(J$3,Команды!$A$2:$A$7500,0),$E30+2)=Команды!$AJ$11,TRUE,FALSE),IF(INDEX(Команды!$A$2:$AN$7500,MATCH(J$3,Команды!$A$2:$A$7500,0),$E30+2)=Команды!$AJ$12,TRUE,FALSE),IF(INDEX(Команды!$A$2:$AN$7500,MATCH(J$3,Команды!$A$2:$A$7500,0),$E30+2)=Команды!$AJ$13,TRUE,FALSE),IF(INDEX(Команды!$A$2:$AN$7500,MATCH(J$3,Команды!$A$2:$A$7500,0),$E30+2)=Команды!$AJ$14,TRUE,FALSE),IF(INDEX(Команды!$A$2:$AN$7500,MATCH(J$3,Команды!$A$2:$A$7500,0),$E30+2)=Команды!$AJ$15,TRUE,FALSE),IF(INDEX(Команды!$A$2:$AN$7500,MATCH(J$3,Команды!$A$2:$A$7500,0),$E30+2)=Команды!$AJ$16,TRUE,FALSE),IF(INDEX(Команды!$A$2:$AN$7500,MATCH(J$3,Команды!$A$2:$A$7500,0),$E30+2)=Команды!$AJ$17,TRUE,FALSE),IF(INDEX(Команды!$A$2:$AN$7500,MATCH(J$3,Команды!$A$2:$A$7500,0),$E30+2)=Команды!$AJ$18,TRUE,FALSE),IF(INDEX(Команды!$A$2:$AN$7500,MATCH(J$3,Команды!$A$2:$A$7500,0),$E30+2)=Команды!$AJ$19,TRUE,FALSE)),INDEX(Команды!$AJ$2:$AL$19,MATCH(INDEX(Команды!$A$2:$AN$7500,MATCH(J$3,Команды!$A$2:$A$7500,0),$E30+2),Команды!$AJ$2:$AJ$19,0),3),0)</f>
        <v>1</v>
      </c>
      <c r="L30" s="342"/>
      <c r="M30" s="174">
        <f>IF(OR(IF(INDEX(Команды!$A$2:$AN$7500,MATCH(M$3,Команды!$A$2:$A$7500,0),$E30+2)=Команды!$AJ$2,TRUE,FALSE),IF(INDEX(Команды!$A$2:$AN$7500,MATCH(M$3,Команды!$A$2:$A$7500,0),$E30+2)=Команды!$AJ$3,TRUE,FALSE),IF(INDEX(Команды!$A$2:$AN$7500,MATCH(M$3,Команды!$A$2:$A$7500,0),$E30+2)=Команды!$AJ$4,TRUE,FALSE),IF(INDEX(Команды!$A$2:$AN$7500,MATCH(M$3,Команды!$A$2:$A$7500,0),$E30+2)=Команды!$AJ$5,TRUE,FALSE),IF(INDEX(Команды!$A$2:$AN$7500,MATCH(M$3,Команды!$A$2:$A$7500,0),$E30+2)=Команды!$AJ$6,TRUE,FALSE),IF(INDEX(Команды!$A$2:$AN$7500,MATCH(M$3,Команды!$A$2:$A$7500,0),$E30+2)=Команды!$AJ$7,TRUE,FALSE),IF(INDEX(Команды!$A$2:$AN$7500,MATCH(M$3,Команды!$A$2:$A$7500,0),$E30+2)=Команды!$AJ$8,TRUE,FALSE),IF(INDEX(Команды!$A$2:$AN$7500,MATCH(M$3,Команды!$A$2:$A$7500,0),$E30+2)=Команды!$AJ$9,TRUE,FALSE),IF(INDEX(Команды!$A$2:$AN$7500,MATCH(M$3,Команды!$A$2:$A$7500,0),$E30+2)=Команды!$AJ$10,TRUE,FALSE),IF(INDEX(Команды!$A$2:$AN$7500,MATCH(M$3,Команды!$A$2:$A$7500,0),$E30+2)=Команды!$AJ$11,TRUE,FALSE),IF(INDEX(Команды!$A$2:$AN$7500,MATCH(M$3,Команды!$A$2:$A$7500,0),$E30+2)=Команды!$AJ$12,TRUE,FALSE),IF(INDEX(Команды!$A$2:$AN$7500,MATCH(M$3,Команды!$A$2:$A$7500,0),$E30+2)=Команды!$AJ$13,TRUE,FALSE),IF(INDEX(Команды!$A$2:$AN$7500,MATCH(M$3,Команды!$A$2:$A$7500,0),$E30+2)=Команды!$AJ$14,TRUE,FALSE),IF(INDEX(Команды!$A$2:$AN$7500,MATCH(M$3,Команды!$A$2:$A$7500,0),$E30+2)=Команды!$AJ$15,TRUE,FALSE),IF(INDEX(Команды!$A$2:$AN$7500,MATCH(M$3,Команды!$A$2:$A$7500,0),$E30+2)=Команды!$AJ$16,TRUE,FALSE),,IF(INDEX(Команды!$A$2:$AN$7500,MATCH(M$3,Команды!$A$2:$A$7500,0),$E30+2)=Команды!$AJ$17,TRUE,FALSE),,IF(INDEX(Команды!$A$2:$AN$7500,MATCH(M$3,Команды!$A$2:$A$7500,0),$E30+2)=Команды!$AJ$18,TRUE,FALSE),,IF(INDEX(Команды!$A$2:$AN$7500,MATCH(M$3,Команды!$A$2:$A$7500,0),$E30+2)=Команды!$AJ$19,TRUE,FALSE)),INDEX(Команды!$AJ$2:$AK$19,MATCH(INDEX(Команды!$A$2:$AN$7500,MATCH(M$3,Команды!$A$2:$A$7500,0),$E30+2),Команды!$AJ$2:$AJ$19,0),2),0)</f>
        <v>0.64583333333333337</v>
      </c>
      <c r="N30" s="175">
        <f>IF(OR(IF(INDEX(Команды!$A$2:$AN$7500,MATCH(M$3,Команды!$A$2:$A$7500,0),$E30+2)=Команды!$AJ$2,TRUE,FALSE),IF(INDEX(Команды!$A$2:$AN$7500,MATCH(M$3,Команды!$A$2:$A$7500,0),$E30+2)=Команды!$AJ$3,TRUE,FALSE),IF(INDEX(Команды!$A$2:$AN$7500,MATCH(M$3,Команды!$A$2:$A$7500,0),$E30+2)=Команды!$AJ$4,TRUE,FALSE),IF(INDEX(Команды!$A$2:$AN$7500,MATCH(M$3,Команды!$A$2:$A$7500,0),$E30+2)=Команды!$AJ$5,TRUE,FALSE),IF(INDEX(Команды!$A$2:$AN$7500,MATCH(M$3,Команды!$A$2:$A$7500,0),$E30+2)=Команды!$AJ$6,TRUE,FALSE),IF(INDEX(Команды!$A$2:$AN$7500,MATCH(M$3,Команды!$A$2:$A$7500,0),$E30+2)=Команды!$AJ$7,TRUE,FALSE),IF(INDEX(Команды!$A$2:$AN$7500,MATCH(M$3,Команды!$A$2:$A$7500,0),$E30+2)=Команды!$AJ$8,TRUE,FALSE),IF(INDEX(Команды!$A$2:$AN$7500,MATCH(M$3,Команды!$A$2:$A$7500,0),$E30+2)=Команды!$AJ$9,TRUE,FALSE),IF(INDEX(Команды!$A$2:$AN$7500,MATCH(M$3,Команды!$A$2:$A$7500,0),$E30+2)=Команды!$AJ$10,TRUE,FALSE),IF(INDEX(Команды!$A$2:$AN$7500,MATCH(M$3,Команды!$A$2:$A$7500,0),$E30+2)=Команды!$AJ$11,TRUE,FALSE),IF(INDEX(Команды!$A$2:$AN$7500,MATCH(M$3,Команды!$A$2:$A$7500,0),$E30+2)=Команды!$AJ$12,TRUE,FALSE),IF(INDEX(Команды!$A$2:$AN$7500,MATCH(M$3,Команды!$A$2:$A$7500,0),$E30+2)=Команды!$AJ$13,TRUE,FALSE),IF(INDEX(Команды!$A$2:$AN$7500,MATCH(M$3,Команды!$A$2:$A$7500,0),$E30+2)=Команды!$AJ$14,TRUE,FALSE),IF(INDEX(Команды!$A$2:$AN$7500,MATCH(M$3,Команды!$A$2:$A$7500,0),$E30+2)=Команды!$AJ$15,TRUE,FALSE),IF(INDEX(Команды!$A$2:$AN$7500,MATCH(M$3,Команды!$A$2:$A$7500,0),$E30+2)=Команды!$AJ$16,TRUE,FALSE),IF(INDEX(Команды!$A$2:$AN$7500,MATCH(M$3,Команды!$A$2:$A$7500,0),$E30+2)=Команды!$AJ$17,TRUE,FALSE),IF(INDEX(Команды!$A$2:$AN$7500,MATCH(M$3,Команды!$A$2:$A$7500,0),$E30+2)=Команды!$AJ$18,TRUE,FALSE),IF(INDEX(Команды!$A$2:$AN$7500,MATCH(M$3,Команды!$A$2:$A$7500,0),$E30+2)=Команды!$AJ$19,TRUE,FALSE)),INDEX(Команды!$AJ$2:$AL$19,MATCH(INDEX(Команды!$A$2:$AN$7500,MATCH(M$3,Команды!$A$2:$A$7500,0),$E30+2),Команды!$AJ$2:$AJ$19,0),3),0)</f>
        <v>1.0208333333333333</v>
      </c>
      <c r="O30" s="342"/>
      <c r="P30" s="174">
        <f>IF(OR(IF(INDEX(Команды!$A$2:$AN$7500,MATCH(P$3,Команды!$A$2:$A$7500,0),$E30+2)=Команды!$AJ$2,TRUE,FALSE),IF(INDEX(Команды!$A$2:$AN$7500,MATCH(P$3,Команды!$A$2:$A$7500,0),$E30+2)=Команды!$AJ$3,TRUE,FALSE),IF(INDEX(Команды!$A$2:$AN$7500,MATCH(P$3,Команды!$A$2:$A$7500,0),$E30+2)=Команды!$AJ$4,TRUE,FALSE),IF(INDEX(Команды!$A$2:$AN$7500,MATCH(P$3,Команды!$A$2:$A$7500,0),$E30+2)=Команды!$AJ$5,TRUE,FALSE),IF(INDEX(Команды!$A$2:$AN$7500,MATCH(P$3,Команды!$A$2:$A$7500,0),$E30+2)=Команды!$AJ$6,TRUE,FALSE),IF(INDEX(Команды!$A$2:$AN$7500,MATCH(P$3,Команды!$A$2:$A$7500,0),$E30+2)=Команды!$AJ$7,TRUE,FALSE),IF(INDEX(Команды!$A$2:$AN$7500,MATCH(P$3,Команды!$A$2:$A$7500,0),$E30+2)=Команды!$AJ$8,TRUE,FALSE),IF(INDEX(Команды!$A$2:$AN$7500,MATCH(P$3,Команды!$A$2:$A$7500,0),$E30+2)=Команды!$AJ$9,TRUE,FALSE),IF(INDEX(Команды!$A$2:$AN$7500,MATCH(P$3,Команды!$A$2:$A$7500,0),$E30+2)=Команды!$AJ$10,TRUE,FALSE),IF(INDEX(Команды!$A$2:$AN$7500,MATCH(P$3,Команды!$A$2:$A$7500,0),$E30+2)=Команды!$AJ$11,TRUE,FALSE),IF(INDEX(Команды!$A$2:$AN$7500,MATCH(P$3,Команды!$A$2:$A$7500,0),$E30+2)=Команды!$AJ$12,TRUE,FALSE),IF(INDEX(Команды!$A$2:$AN$7500,MATCH(P$3,Команды!$A$2:$A$7500,0),$E30+2)=Команды!$AJ$13,TRUE,FALSE),IF(INDEX(Команды!$A$2:$AN$7500,MATCH(P$3,Команды!$A$2:$A$7500,0),$E30+2)=Команды!$AJ$14,TRUE,FALSE),IF(INDEX(Команды!$A$2:$AN$7500,MATCH(P$3,Команды!$A$2:$A$7500,0),$E30+2)=Команды!$AJ$15,TRUE,FALSE),IF(INDEX(Команды!$A$2:$AN$7500,MATCH(P$3,Команды!$A$2:$A$7500,0),$E30+2)=Команды!$AJ$16,TRUE,FALSE),,IF(INDEX(Команды!$A$2:$AN$7500,MATCH(P$3,Команды!$A$2:$A$7500,0),$E30+2)=Команды!$AJ$17,TRUE,FALSE),,IF(INDEX(Команды!$A$2:$AN$7500,MATCH(P$3,Команды!$A$2:$A$7500,0),$E30+2)=Команды!$AJ$18,TRUE,FALSE),,IF(INDEX(Команды!$A$2:$AN$7500,MATCH(P$3,Команды!$A$2:$A$7500,0),$E30+2)=Команды!$AJ$19,TRUE,FALSE)),INDEX(Команды!$AJ$2:$AK$19,MATCH(INDEX(Команды!$A$2:$AN$7500,MATCH(P$3,Команды!$A$2:$A$7500,0),$E30+2),Команды!$AJ$2:$AJ$19,0),2),0)</f>
        <v>0.64583333333333337</v>
      </c>
      <c r="Q30" s="175">
        <f>IF(OR(IF(INDEX(Команды!$A$2:$AN$7500,MATCH(P$3,Команды!$A$2:$A$7500,0),$E30+2)=Команды!$AJ$2,TRUE,FALSE),IF(INDEX(Команды!$A$2:$AN$7500,MATCH(P$3,Команды!$A$2:$A$7500,0),$E30+2)=Команды!$AJ$3,TRUE,FALSE),IF(INDEX(Команды!$A$2:$AN$7500,MATCH(P$3,Команды!$A$2:$A$7500,0),$E30+2)=Команды!$AJ$4,TRUE,FALSE),IF(INDEX(Команды!$A$2:$AN$7500,MATCH(P$3,Команды!$A$2:$A$7500,0),$E30+2)=Команды!$AJ$5,TRUE,FALSE),IF(INDEX(Команды!$A$2:$AN$7500,MATCH(P$3,Команды!$A$2:$A$7500,0),$E30+2)=Команды!$AJ$6,TRUE,FALSE),IF(INDEX(Команды!$A$2:$AN$7500,MATCH(P$3,Команды!$A$2:$A$7500,0),$E30+2)=Команды!$AJ$7,TRUE,FALSE),IF(INDEX(Команды!$A$2:$AN$7500,MATCH(P$3,Команды!$A$2:$A$7500,0),$E30+2)=Команды!$AJ$8,TRUE,FALSE),IF(INDEX(Команды!$A$2:$AN$7500,MATCH(P$3,Команды!$A$2:$A$7500,0),$E30+2)=Команды!$AJ$9,TRUE,FALSE),IF(INDEX(Команды!$A$2:$AN$7500,MATCH(P$3,Команды!$A$2:$A$7500,0),$E30+2)=Команды!$AJ$10,TRUE,FALSE),IF(INDEX(Команды!$A$2:$AN$7500,MATCH(P$3,Команды!$A$2:$A$7500,0),$E30+2)=Команды!$AJ$11,TRUE,FALSE),IF(INDEX(Команды!$A$2:$AN$7500,MATCH(P$3,Команды!$A$2:$A$7500,0),$E30+2)=Команды!$AJ$12,TRUE,FALSE),IF(INDEX(Команды!$A$2:$AN$7500,MATCH(P$3,Команды!$A$2:$A$7500,0),$E30+2)=Команды!$AJ$13,TRUE,FALSE),IF(INDEX(Команды!$A$2:$AN$7500,MATCH(P$3,Команды!$A$2:$A$7500,0),$E30+2)=Команды!$AJ$14,TRUE,FALSE),IF(INDEX(Команды!$A$2:$AN$7500,MATCH(P$3,Команды!$A$2:$A$7500,0),$E30+2)=Команды!$AJ$15,TRUE,FALSE),IF(INDEX(Команды!$A$2:$AN$7500,MATCH(P$3,Команды!$A$2:$A$7500,0),$E30+2)=Команды!$AJ$16,TRUE,FALSE),IF(INDEX(Команды!$A$2:$AN$7500,MATCH(P$3,Команды!$A$2:$A$7500,0),$E30+2)=Команды!$AJ$17,TRUE,FALSE),IF(INDEX(Команды!$A$2:$AN$7500,MATCH(P$3,Команды!$A$2:$A$7500,0),$E30+2)=Команды!$AJ$18,TRUE,FALSE),IF(INDEX(Команды!$A$2:$AN$7500,MATCH(P$3,Команды!$A$2:$A$7500,0),$E30+2)=Команды!$AJ$19,TRUE,FALSE)),INDEX(Команды!$AJ$2:$AL$19,MATCH(INDEX(Команды!$A$2:$AN$7500,MATCH(P$3,Команды!$A$2:$A$7500,0),$E30+2),Команды!$AJ$2:$AJ$19,0),3),0)</f>
        <v>1.0208333333333333</v>
      </c>
      <c r="R30" s="342"/>
      <c r="S30" s="174" t="str">
        <f>IF(OR(IF(INDEX(Команды!$A$2:$AN$7500,MATCH(S$3,Команды!$A$2:$A$7500,0),$E30+2)=Команды!$AJ$2,TRUE,FALSE),IF(INDEX(Команды!$A$2:$AN$7500,MATCH(S$3,Команды!$A$2:$A$7500,0),$E30+2)=Команды!$AJ$3,TRUE,FALSE),IF(INDEX(Команды!$A$2:$AN$7500,MATCH(S$3,Команды!$A$2:$A$7500,0),$E30+2)=Команды!$AJ$4,TRUE,FALSE),IF(INDEX(Команды!$A$2:$AN$7500,MATCH(S$3,Команды!$A$2:$A$7500,0),$E30+2)=Команды!$AJ$5,TRUE,FALSE),IF(INDEX(Команды!$A$2:$AN$7500,MATCH(S$3,Команды!$A$2:$A$7500,0),$E30+2)=Команды!$AJ$6,TRUE,FALSE),IF(INDEX(Команды!$A$2:$AN$7500,MATCH(S$3,Команды!$A$2:$A$7500,0),$E30+2)=Команды!$AJ$7,TRUE,FALSE),IF(INDEX(Команды!$A$2:$AN$7500,MATCH(S$3,Команды!$A$2:$A$7500,0),$E30+2)=Команды!$AJ$8,TRUE,FALSE),IF(INDEX(Команды!$A$2:$AN$7500,MATCH(S$3,Команды!$A$2:$A$7500,0),$E30+2)=Команды!$AJ$9,TRUE,FALSE),IF(INDEX(Команды!$A$2:$AN$7500,MATCH(S$3,Команды!$A$2:$A$7500,0),$E30+2)=Команды!$AJ$10,TRUE,FALSE),IF(INDEX(Команды!$A$2:$AN$7500,MATCH(S$3,Команды!$A$2:$A$7500,0),$E30+2)=Команды!$AJ$11,TRUE,FALSE),IF(INDEX(Команды!$A$2:$AN$7500,MATCH(S$3,Команды!$A$2:$A$7500,0),$E30+2)=Команды!$AJ$12,TRUE,FALSE),IF(INDEX(Команды!$A$2:$AN$7500,MATCH(S$3,Команды!$A$2:$A$7500,0),$E30+2)=Команды!$AJ$13,TRUE,FALSE),IF(INDEX(Команды!$A$2:$AN$7500,MATCH(S$3,Команды!$A$2:$A$7500,0),$E30+2)=Команды!$AJ$14,TRUE,FALSE),IF(INDEX(Команды!$A$2:$AN$7500,MATCH(S$3,Команды!$A$2:$A$7500,0),$E30+2)=Команды!$AJ$15,TRUE,FALSE),IF(INDEX(Команды!$A$2:$AN$7500,MATCH(S$3,Команды!$A$2:$A$7500,0),$E30+2)=Команды!$AJ$16,TRUE,FALSE),,IF(INDEX(Команды!$A$2:$AN$7500,MATCH(S$3,Команды!$A$2:$A$7500,0),$E30+2)=Команды!$AJ$17,TRUE,FALSE),,IF(INDEX(Команды!$A$2:$AN$7500,MATCH(S$3,Команды!$A$2:$A$7500,0),$E30+2)=Команды!$AJ$18,TRUE,FALSE),,IF(INDEX(Команды!$A$2:$AN$7500,MATCH(S$3,Команды!$A$2:$A$7500,0),$E30+2)=Команды!$AJ$19,TRUE,FALSE)),INDEX(Команды!$AJ$2:$AK$19,MATCH(INDEX(Команды!$A$2:$AN$7500,MATCH(S$3,Команды!$A$2:$A$7500,0),$E30+2),Команды!$AJ$2:$AJ$19,0),2),0)</f>
        <v>В</v>
      </c>
      <c r="T30" s="175" t="str">
        <f>IF(OR(IF(INDEX(Команды!$A$2:$AN$7500,MATCH(S$3,Команды!$A$2:$A$7500,0),$E30+2)=Команды!$AJ$2,TRUE,FALSE),IF(INDEX(Команды!$A$2:$AN$7500,MATCH(S$3,Команды!$A$2:$A$7500,0),$E30+2)=Команды!$AJ$3,TRUE,FALSE),IF(INDEX(Команды!$A$2:$AN$7500,MATCH(S$3,Команды!$A$2:$A$7500,0),$E30+2)=Команды!$AJ$4,TRUE,FALSE),IF(INDEX(Команды!$A$2:$AN$7500,MATCH(S$3,Команды!$A$2:$A$7500,0),$E30+2)=Команды!$AJ$5,TRUE,FALSE),IF(INDEX(Команды!$A$2:$AN$7500,MATCH(S$3,Команды!$A$2:$A$7500,0),$E30+2)=Команды!$AJ$6,TRUE,FALSE),IF(INDEX(Команды!$A$2:$AN$7500,MATCH(S$3,Команды!$A$2:$A$7500,0),$E30+2)=Команды!$AJ$7,TRUE,FALSE),IF(INDEX(Команды!$A$2:$AN$7500,MATCH(S$3,Команды!$A$2:$A$7500,0),$E30+2)=Команды!$AJ$8,TRUE,FALSE),IF(INDEX(Команды!$A$2:$AN$7500,MATCH(S$3,Команды!$A$2:$A$7500,0),$E30+2)=Команды!$AJ$9,TRUE,FALSE),IF(INDEX(Команды!$A$2:$AN$7500,MATCH(S$3,Команды!$A$2:$A$7500,0),$E30+2)=Команды!$AJ$10,TRUE,FALSE),IF(INDEX(Команды!$A$2:$AN$7500,MATCH(S$3,Команды!$A$2:$A$7500,0),$E30+2)=Команды!$AJ$11,TRUE,FALSE),IF(INDEX(Команды!$A$2:$AN$7500,MATCH(S$3,Команды!$A$2:$A$7500,0),$E30+2)=Команды!$AJ$12,TRUE,FALSE),IF(INDEX(Команды!$A$2:$AN$7500,MATCH(S$3,Команды!$A$2:$A$7500,0),$E30+2)=Команды!$AJ$13,TRUE,FALSE),IF(INDEX(Команды!$A$2:$AN$7500,MATCH(S$3,Команды!$A$2:$A$7500,0),$E30+2)=Команды!$AJ$14,TRUE,FALSE),IF(INDEX(Команды!$A$2:$AN$7500,MATCH(S$3,Команды!$A$2:$A$7500,0),$E30+2)=Команды!$AJ$15,TRUE,FALSE),IF(INDEX(Команды!$A$2:$AN$7500,MATCH(S$3,Команды!$A$2:$A$7500,0),$E30+2)=Команды!$AJ$16,TRUE,FALSE),IF(INDEX(Команды!$A$2:$AN$7500,MATCH(S$3,Команды!$A$2:$A$7500,0),$E30+2)=Команды!$AJ$17,TRUE,FALSE),IF(INDEX(Команды!$A$2:$AN$7500,MATCH(S$3,Команды!$A$2:$A$7500,0),$E30+2)=Команды!$AJ$18,TRUE,FALSE),IF(INDEX(Команды!$A$2:$AN$7500,MATCH(S$3,Команды!$A$2:$A$7500,0),$E30+2)=Команды!$AJ$19,TRUE,FALSE)),INDEX(Команды!$AJ$2:$AL$19,MATCH(INDEX(Команды!$A$2:$AN$7500,MATCH(S$3,Команды!$A$2:$A$7500,0),$E30+2),Команды!$AJ$2:$AJ$19,0),3),0)</f>
        <v>В</v>
      </c>
      <c r="U30" s="342"/>
      <c r="V30" s="174" t="str">
        <f>IF(OR(IF(INDEX(Команды!$A$2:$AN$7500,MATCH(V$3,Команды!$A$2:$A$7500,0),$E30+2)=Команды!$AJ$2,TRUE,FALSE),IF(INDEX(Команды!$A$2:$AN$7500,MATCH(V$3,Команды!$A$2:$A$7500,0),$E30+2)=Команды!$AJ$3,TRUE,FALSE),IF(INDEX(Команды!$A$2:$AN$7500,MATCH(V$3,Команды!$A$2:$A$7500,0),$E30+2)=Команды!$AJ$4,TRUE,FALSE),IF(INDEX(Команды!$A$2:$AN$7500,MATCH(V$3,Команды!$A$2:$A$7500,0),$E30+2)=Команды!$AJ$5,TRUE,FALSE),IF(INDEX(Команды!$A$2:$AN$7500,MATCH(V$3,Команды!$A$2:$A$7500,0),$E30+2)=Команды!$AJ$6,TRUE,FALSE),IF(INDEX(Команды!$A$2:$AN$7500,MATCH(V$3,Команды!$A$2:$A$7500,0),$E30+2)=Команды!$AJ$7,TRUE,FALSE),IF(INDEX(Команды!$A$2:$AN$7500,MATCH(V$3,Команды!$A$2:$A$7500,0),$E30+2)=Команды!$AJ$8,TRUE,FALSE),IF(INDEX(Команды!$A$2:$AN$7500,MATCH(V$3,Команды!$A$2:$A$7500,0),$E30+2)=Команды!$AJ$9,TRUE,FALSE),IF(INDEX(Команды!$A$2:$AN$7500,MATCH(V$3,Команды!$A$2:$A$7500,0),$E30+2)=Команды!$AJ$10,TRUE,FALSE),IF(INDEX(Команды!$A$2:$AN$7500,MATCH(V$3,Команды!$A$2:$A$7500,0),$E30+2)=Команды!$AJ$11,TRUE,FALSE),IF(INDEX(Команды!$A$2:$AN$7500,MATCH(V$3,Команды!$A$2:$A$7500,0),$E30+2)=Команды!$AJ$12,TRUE,FALSE),IF(INDEX(Команды!$A$2:$AN$7500,MATCH(V$3,Команды!$A$2:$A$7500,0),$E30+2)=Команды!$AJ$13,TRUE,FALSE),IF(INDEX(Команды!$A$2:$AN$7500,MATCH(V$3,Команды!$A$2:$A$7500,0),$E30+2)=Команды!$AJ$14,TRUE,FALSE),IF(INDEX(Команды!$A$2:$AN$7500,MATCH(V$3,Команды!$A$2:$A$7500,0),$E30+2)=Команды!$AJ$15,TRUE,FALSE),IF(INDEX(Команды!$A$2:$AN$7500,MATCH(V$3,Команды!$A$2:$A$7500,0),$E30+2)=Команды!$AJ$16,TRUE,FALSE),,IF(INDEX(Команды!$A$2:$AN$7500,MATCH(V$3,Команды!$A$2:$A$7500,0),$E30+2)=Команды!$AJ$17,TRUE,FALSE),,IF(INDEX(Команды!$A$2:$AN$7500,MATCH(V$3,Команды!$A$2:$A$7500,0),$E30+2)=Команды!$AJ$18,TRUE,FALSE),,IF(INDEX(Команды!$A$2:$AN$7500,MATCH(V$3,Команды!$A$2:$A$7500,0),$E30+2)=Команды!$AJ$19,TRUE,FALSE)),INDEX(Команды!$AJ$2:$AK$19,MATCH(INDEX(Команды!$A$2:$AN$7500,MATCH(V$3,Команды!$A$2:$A$7500,0),$E30+2),Команды!$AJ$2:$AJ$19,0),2),0)</f>
        <v>В</v>
      </c>
      <c r="W30" s="175" t="str">
        <f>IF(OR(IF(INDEX(Команды!$A$2:$AN$7500,MATCH(V$3,Команды!$A$2:$A$7500,0),$E30+2)=Команды!$AJ$2,TRUE,FALSE),IF(INDEX(Команды!$A$2:$AN$7500,MATCH(V$3,Команды!$A$2:$A$7500,0),$E30+2)=Команды!$AJ$3,TRUE,FALSE),IF(INDEX(Команды!$A$2:$AN$7500,MATCH(V$3,Команды!$A$2:$A$7500,0),$E30+2)=Команды!$AJ$4,TRUE,FALSE),IF(INDEX(Команды!$A$2:$AN$7500,MATCH(V$3,Команды!$A$2:$A$7500,0),$E30+2)=Команды!$AJ$5,TRUE,FALSE),IF(INDEX(Команды!$A$2:$AN$7500,MATCH(V$3,Команды!$A$2:$A$7500,0),$E30+2)=Команды!$AJ$6,TRUE,FALSE),IF(INDEX(Команды!$A$2:$AN$7500,MATCH(V$3,Команды!$A$2:$A$7500,0),$E30+2)=Команды!$AJ$7,TRUE,FALSE),IF(INDEX(Команды!$A$2:$AN$7500,MATCH(V$3,Команды!$A$2:$A$7500,0),$E30+2)=Команды!$AJ$8,TRUE,FALSE),IF(INDEX(Команды!$A$2:$AN$7500,MATCH(V$3,Команды!$A$2:$A$7500,0),$E30+2)=Команды!$AJ$9,TRUE,FALSE),IF(INDEX(Команды!$A$2:$AN$7500,MATCH(V$3,Команды!$A$2:$A$7500,0),$E30+2)=Команды!$AJ$10,TRUE,FALSE),IF(INDEX(Команды!$A$2:$AN$7500,MATCH(V$3,Команды!$A$2:$A$7500,0),$E30+2)=Команды!$AJ$11,TRUE,FALSE),IF(INDEX(Команды!$A$2:$AN$7500,MATCH(V$3,Команды!$A$2:$A$7500,0),$E30+2)=Команды!$AJ$12,TRUE,FALSE),IF(INDEX(Команды!$A$2:$AN$7500,MATCH(V$3,Команды!$A$2:$A$7500,0),$E30+2)=Команды!$AJ$13,TRUE,FALSE),IF(INDEX(Команды!$A$2:$AN$7500,MATCH(V$3,Команды!$A$2:$A$7500,0),$E30+2)=Команды!$AJ$14,TRUE,FALSE),IF(INDEX(Команды!$A$2:$AN$7500,MATCH(V$3,Команды!$A$2:$A$7500,0),$E30+2)=Команды!$AJ$15,TRUE,FALSE),IF(INDEX(Команды!$A$2:$AN$7500,MATCH(V$3,Команды!$A$2:$A$7500,0),$E30+2)=Команды!$AJ$16,TRUE,FALSE),IF(INDEX(Команды!$A$2:$AN$7500,MATCH(V$3,Команды!$A$2:$A$7500,0),$E30+2)=Команды!$AJ$17,TRUE,FALSE),IF(INDEX(Команды!$A$2:$AN$7500,MATCH(V$3,Команды!$A$2:$A$7500,0),$E30+2)=Команды!$AJ$18,TRUE,FALSE),IF(INDEX(Команды!$A$2:$AN$7500,MATCH(V$3,Команды!$A$2:$A$7500,0),$E30+2)=Команды!$AJ$19,TRUE,FALSE)),INDEX(Команды!$AJ$2:$AL$19,MATCH(INDEX(Команды!$A$2:$AN$7500,MATCH(V$3,Команды!$A$2:$A$7500,0),$E30+2),Команды!$AJ$2:$AJ$19,0),3),0)</f>
        <v>В</v>
      </c>
      <c r="X30" s="342"/>
      <c r="Y30" s="174">
        <f>IF(OR(IF(INDEX(Команды!$A$2:$AN$7500,MATCH(Y$3,Команды!$A$2:$A$7500,0),$E30+2)=Команды!$AJ$2,TRUE,FALSE),IF(INDEX(Команды!$A$2:$AN$7500,MATCH(Y$3,Команды!$A$2:$A$7500,0),$E30+2)=Команды!$AJ$3,TRUE,FALSE),IF(INDEX(Команды!$A$2:$AN$7500,MATCH(Y$3,Команды!$A$2:$A$7500,0),$E30+2)=Команды!$AJ$4,TRUE,FALSE),IF(INDEX(Команды!$A$2:$AN$7500,MATCH(Y$3,Команды!$A$2:$A$7500,0),$E30+2)=Команды!$AJ$5,TRUE,FALSE),IF(INDEX(Команды!$A$2:$AN$7500,MATCH(Y$3,Команды!$A$2:$A$7500,0),$E30+2)=Команды!$AJ$6,TRUE,FALSE),IF(INDEX(Команды!$A$2:$AN$7500,MATCH(Y$3,Команды!$A$2:$A$7500,0),$E30+2)=Команды!$AJ$7,TRUE,FALSE),IF(INDEX(Команды!$A$2:$AN$7500,MATCH(Y$3,Команды!$A$2:$A$7500,0),$E30+2)=Команды!$AJ$8,TRUE,FALSE),IF(INDEX(Команды!$A$2:$AN$7500,MATCH(Y$3,Команды!$A$2:$A$7500,0),$E30+2)=Команды!$AJ$9,TRUE,FALSE),IF(INDEX(Команды!$A$2:$AN$7500,MATCH(Y$3,Команды!$A$2:$A$7500,0),$E30+2)=Команды!$AJ$10,TRUE,FALSE),IF(INDEX(Команды!$A$2:$AN$7500,MATCH(Y$3,Команды!$A$2:$A$7500,0),$E30+2)=Команды!$AJ$11,TRUE,FALSE),IF(INDEX(Команды!$A$2:$AN$7500,MATCH(Y$3,Команды!$A$2:$A$7500,0),$E30+2)=Команды!$AJ$12,TRUE,FALSE),IF(INDEX(Команды!$A$2:$AN$7500,MATCH(Y$3,Команды!$A$2:$A$7500,0),$E30+2)=Команды!$AJ$13,TRUE,FALSE),IF(INDEX(Команды!$A$2:$AN$7500,MATCH(Y$3,Команды!$A$2:$A$7500,0),$E30+2)=Команды!$AJ$14,TRUE,FALSE),IF(INDEX(Команды!$A$2:$AN$7500,MATCH(Y$3,Команды!$A$2:$A$7500,0),$E30+2)=Команды!$AJ$15,TRUE,FALSE),IF(INDEX(Команды!$A$2:$AN$7500,MATCH(Y$3,Команды!$A$2:$A$7500,0),$E30+2)=Команды!$AJ$16,TRUE,FALSE),,IF(INDEX(Команды!$A$2:$AN$7500,MATCH(Y$3,Команды!$A$2:$A$7500,0),$E30+2)=Команды!$AJ$17,TRUE,FALSE),,IF(INDEX(Команды!$A$2:$AN$7500,MATCH(Y$3,Команды!$A$2:$A$7500,0),$E30+2)=Команды!$AJ$18,TRUE,FALSE),,IF(INDEX(Команды!$A$2:$AN$7500,MATCH(Y$3,Команды!$A$2:$A$7500,0),$E30+2)=Команды!$AJ$19,TRUE,FALSE)),INDEX(Команды!$AJ$2:$AK$19,MATCH(INDEX(Команды!$A$2:$AN$7500,MATCH(Y$3,Команды!$A$2:$A$7500,0),$E30+2),Команды!$AJ$2:$AJ$19,0),2),0)</f>
        <v>0.28125</v>
      </c>
      <c r="Z30" s="175">
        <f>IF(OR(IF(INDEX(Команды!$A$2:$AN$7500,MATCH(Y$3,Команды!$A$2:$A$7500,0),$E30+2)=Команды!$AJ$2,TRUE,FALSE),IF(INDEX(Команды!$A$2:$AN$7500,MATCH(Y$3,Команды!$A$2:$A$7500,0),$E30+2)=Команды!$AJ$3,TRUE,FALSE),IF(INDEX(Команды!$A$2:$AN$7500,MATCH(Y$3,Команды!$A$2:$A$7500,0),$E30+2)=Команды!$AJ$4,TRUE,FALSE),IF(INDEX(Команды!$A$2:$AN$7500,MATCH(Y$3,Команды!$A$2:$A$7500,0),$E30+2)=Команды!$AJ$5,TRUE,FALSE),IF(INDEX(Команды!$A$2:$AN$7500,MATCH(Y$3,Команды!$A$2:$A$7500,0),$E30+2)=Команды!$AJ$6,TRUE,FALSE),IF(INDEX(Команды!$A$2:$AN$7500,MATCH(Y$3,Команды!$A$2:$A$7500,0),$E30+2)=Команды!$AJ$7,TRUE,FALSE),IF(INDEX(Команды!$A$2:$AN$7500,MATCH(Y$3,Команды!$A$2:$A$7500,0),$E30+2)=Команды!$AJ$8,TRUE,FALSE),IF(INDEX(Команды!$A$2:$AN$7500,MATCH(Y$3,Команды!$A$2:$A$7500,0),$E30+2)=Команды!$AJ$9,TRUE,FALSE),IF(INDEX(Команды!$A$2:$AN$7500,MATCH(Y$3,Команды!$A$2:$A$7500,0),$E30+2)=Команды!$AJ$10,TRUE,FALSE),IF(INDEX(Команды!$A$2:$AN$7500,MATCH(Y$3,Команды!$A$2:$A$7500,0),$E30+2)=Команды!$AJ$11,TRUE,FALSE),IF(INDEX(Команды!$A$2:$AN$7500,MATCH(Y$3,Команды!$A$2:$A$7500,0),$E30+2)=Команды!$AJ$12,TRUE,FALSE),IF(INDEX(Команды!$A$2:$AN$7500,MATCH(Y$3,Команды!$A$2:$A$7500,0),$E30+2)=Команды!$AJ$13,TRUE,FALSE),IF(INDEX(Команды!$A$2:$AN$7500,MATCH(Y$3,Команды!$A$2:$A$7500,0),$E30+2)=Команды!$AJ$14,TRUE,FALSE),IF(INDEX(Команды!$A$2:$AN$7500,MATCH(Y$3,Команды!$A$2:$A$7500,0),$E30+2)=Команды!$AJ$15,TRUE,FALSE),IF(INDEX(Команды!$A$2:$AN$7500,MATCH(Y$3,Команды!$A$2:$A$7500,0),$E30+2)=Команды!$AJ$16,TRUE,FALSE),IF(INDEX(Команды!$A$2:$AN$7500,MATCH(Y$3,Команды!$A$2:$A$7500,0),$E30+2)=Команды!$AJ$17,TRUE,FALSE),IF(INDEX(Команды!$A$2:$AN$7500,MATCH(Y$3,Команды!$A$2:$A$7500,0),$E30+2)=Команды!$AJ$18,TRUE,FALSE),IF(INDEX(Команды!$A$2:$AN$7500,MATCH(Y$3,Команды!$A$2:$A$7500,0),$E30+2)=Команды!$AJ$19,TRUE,FALSE)),INDEX(Команды!$AJ$2:$AL$19,MATCH(INDEX(Команды!$A$2:$AN$7500,MATCH(Y$3,Команды!$A$2:$A$7500,0),$E30+2),Команды!$AJ$2:$AJ$19,0),3),0)</f>
        <v>0.65625</v>
      </c>
      <c r="AA30" s="342"/>
      <c r="AB30" s="174">
        <f>IF(OR(IF(INDEX(Команды!$A$2:$AN$7500,MATCH(AB$3,Команды!$A$2:$A$7500,0),$E30+2)=Команды!$AJ$2,TRUE,FALSE),IF(INDEX(Команды!$A$2:$AN$7500,MATCH(AB$3,Команды!$A$2:$A$7500,0),$E30+2)=Команды!$AJ$3,TRUE,FALSE),IF(INDEX(Команды!$A$2:$AN$7500,MATCH(AB$3,Команды!$A$2:$A$7500,0),$E30+2)=Команды!$AJ$4,TRUE,FALSE),IF(INDEX(Команды!$A$2:$AN$7500,MATCH(AB$3,Команды!$A$2:$A$7500,0),$E30+2)=Команды!$AJ$5,TRUE,FALSE),IF(INDEX(Команды!$A$2:$AN$7500,MATCH(AB$3,Команды!$A$2:$A$7500,0),$E30+2)=Команды!$AJ$6,TRUE,FALSE),IF(INDEX(Команды!$A$2:$AN$7500,MATCH(AB$3,Команды!$A$2:$A$7500,0),$E30+2)=Команды!$AJ$7,TRUE,FALSE),IF(INDEX(Команды!$A$2:$AN$7500,MATCH(AB$3,Команды!$A$2:$A$7500,0),$E30+2)=Команды!$AJ$8,TRUE,FALSE),IF(INDEX(Команды!$A$2:$AN$7500,MATCH(AB$3,Команды!$A$2:$A$7500,0),$E30+2)=Команды!$AJ$9,TRUE,FALSE),IF(INDEX(Команды!$A$2:$AN$7500,MATCH(AB$3,Команды!$A$2:$A$7500,0),$E30+2)=Команды!$AJ$10,TRUE,FALSE),IF(INDEX(Команды!$A$2:$AN$7500,MATCH(AB$3,Команды!$A$2:$A$7500,0),$E30+2)=Команды!$AJ$11,TRUE,FALSE),IF(INDEX(Команды!$A$2:$AN$7500,MATCH(AB$3,Команды!$A$2:$A$7500,0),$E30+2)=Команды!$AJ$12,TRUE,FALSE),IF(INDEX(Команды!$A$2:$AN$7500,MATCH(AB$3,Команды!$A$2:$A$7500,0),$E30+2)=Команды!$AJ$13,TRUE,FALSE),IF(INDEX(Команды!$A$2:$AN$7500,MATCH(AB$3,Команды!$A$2:$A$7500,0),$E30+2)=Команды!$AJ$14,TRUE,FALSE),IF(INDEX(Команды!$A$2:$AN$7500,MATCH(AB$3,Команды!$A$2:$A$7500,0),$E30+2)=Команды!$AJ$15,TRUE,FALSE),IF(INDEX(Команды!$A$2:$AN$7500,MATCH(AB$3,Команды!$A$2:$A$7500,0),$E30+2)=Команды!$AJ$16,TRUE,FALSE),,IF(INDEX(Команды!$A$2:$AN$7500,MATCH(AB$3,Команды!$A$2:$A$7500,0),$E30+2)=Команды!$AJ$17,TRUE,FALSE),,IF(INDEX(Команды!$A$2:$AN$7500,MATCH(AB$3,Команды!$A$2:$A$7500,0),$E30+2)=Команды!$AJ$18,TRUE,FALSE),,IF(INDEX(Команды!$A$2:$AN$7500,MATCH(AB$3,Команды!$A$2:$A$7500,0),$E30+2)=Команды!$AJ$19,TRUE,FALSE)),INDEX(Команды!$AJ$2:$AK$19,MATCH(INDEX(Команды!$A$2:$AN$7500,MATCH(AB$3,Команды!$A$2:$A$7500,0),$E30+2),Команды!$AJ$2:$AJ$19,0),2),0)</f>
        <v>0.28125</v>
      </c>
      <c r="AC30" s="175">
        <f>IF(OR(IF(INDEX(Команды!$A$2:$AN$7500,MATCH(AB$3,Команды!$A$2:$A$7500,0),$E30+2)=Команды!$AJ$2,TRUE,FALSE),IF(INDEX(Команды!$A$2:$AN$7500,MATCH(AB$3,Команды!$A$2:$A$7500,0),$E30+2)=Команды!$AJ$3,TRUE,FALSE),IF(INDEX(Команды!$A$2:$AN$7500,MATCH(AB$3,Команды!$A$2:$A$7500,0),$E30+2)=Команды!$AJ$4,TRUE,FALSE),IF(INDEX(Команды!$A$2:$AN$7500,MATCH(AB$3,Команды!$A$2:$A$7500,0),$E30+2)=Команды!$AJ$5,TRUE,FALSE),IF(INDEX(Команды!$A$2:$AN$7500,MATCH(AB$3,Команды!$A$2:$A$7500,0),$E30+2)=Команды!$AJ$6,TRUE,FALSE),IF(INDEX(Команды!$A$2:$AN$7500,MATCH(AB$3,Команды!$A$2:$A$7500,0),$E30+2)=Команды!$AJ$7,TRUE,FALSE),IF(INDEX(Команды!$A$2:$AN$7500,MATCH(AB$3,Команды!$A$2:$A$7500,0),$E30+2)=Команды!$AJ$8,TRUE,FALSE),IF(INDEX(Команды!$A$2:$AN$7500,MATCH(AB$3,Команды!$A$2:$A$7500,0),$E30+2)=Команды!$AJ$9,TRUE,FALSE),IF(INDEX(Команды!$A$2:$AN$7500,MATCH(AB$3,Команды!$A$2:$A$7500,0),$E30+2)=Команды!$AJ$10,TRUE,FALSE),IF(INDEX(Команды!$A$2:$AN$7500,MATCH(AB$3,Команды!$A$2:$A$7500,0),$E30+2)=Команды!$AJ$11,TRUE,FALSE),IF(INDEX(Команды!$A$2:$AN$7500,MATCH(AB$3,Команды!$A$2:$A$7500,0),$E30+2)=Команды!$AJ$12,TRUE,FALSE),IF(INDEX(Команды!$A$2:$AN$7500,MATCH(AB$3,Команды!$A$2:$A$7500,0),$E30+2)=Команды!$AJ$13,TRUE,FALSE),IF(INDEX(Команды!$A$2:$AN$7500,MATCH(AB$3,Команды!$A$2:$A$7500,0),$E30+2)=Команды!$AJ$14,TRUE,FALSE),IF(INDEX(Команды!$A$2:$AN$7500,MATCH(AB$3,Команды!$A$2:$A$7500,0),$E30+2)=Команды!$AJ$15,TRUE,FALSE),IF(INDEX(Команды!$A$2:$AN$7500,MATCH(AB$3,Команды!$A$2:$A$7500,0),$E30+2)=Команды!$AJ$16,TRUE,FALSE),IF(INDEX(Команды!$A$2:$AN$7500,MATCH(AB$3,Команды!$A$2:$A$7500,0),$E30+2)=Команды!$AJ$17,TRUE,FALSE),IF(INDEX(Команды!$A$2:$AN$7500,MATCH(AB$3,Команды!$A$2:$A$7500,0),$E30+2)=Команды!$AJ$18,TRUE,FALSE),IF(INDEX(Команды!$A$2:$AN$7500,MATCH(AB$3,Команды!$A$2:$A$7500,0),$E30+2)=Команды!$AJ$19,TRUE,FALSE)),INDEX(Команды!$AJ$2:$AL$19,MATCH(INDEX(Команды!$A$2:$AN$7500,MATCH(AB$3,Команды!$A$2:$A$7500,0),$E30+2),Команды!$AJ$2:$AJ$19,0),3),0)</f>
        <v>0.65625</v>
      </c>
      <c r="AD30" s="342"/>
      <c r="AE30" s="174">
        <f>IF(OR(IF(INDEX(Команды!$A$2:$AN$7500,MATCH(AE$3,Команды!$A$2:$A$7500,0),$E30+2)=Команды!$AJ$2,TRUE,FALSE),IF(INDEX(Команды!$A$2:$AN$7500,MATCH(AE$3,Команды!$A$2:$A$7500,0),$E30+2)=Команды!$AJ$3,TRUE,FALSE),IF(INDEX(Команды!$A$2:$AN$7500,MATCH(AE$3,Команды!$A$2:$A$7500,0),$E30+2)=Команды!$AJ$4,TRUE,FALSE),IF(INDEX(Команды!$A$2:$AN$7500,MATCH(AE$3,Команды!$A$2:$A$7500,0),$E30+2)=Команды!$AJ$5,TRUE,FALSE),IF(INDEX(Команды!$A$2:$AN$7500,MATCH(AE$3,Команды!$A$2:$A$7500,0),$E30+2)=Команды!$AJ$6,TRUE,FALSE),IF(INDEX(Команды!$A$2:$AN$7500,MATCH(AE$3,Команды!$A$2:$A$7500,0),$E30+2)=Команды!$AJ$7,TRUE,FALSE),IF(INDEX(Команды!$A$2:$AN$7500,MATCH(AE$3,Команды!$A$2:$A$7500,0),$E30+2)=Команды!$AJ$8,TRUE,FALSE),IF(INDEX(Команды!$A$2:$AN$7500,MATCH(AE$3,Команды!$A$2:$A$7500,0),$E30+2)=Команды!$AJ$9,TRUE,FALSE),IF(INDEX(Команды!$A$2:$AN$7500,MATCH(AE$3,Команды!$A$2:$A$7500,0),$E30+2)=Команды!$AJ$10,TRUE,FALSE),IF(INDEX(Команды!$A$2:$AN$7500,MATCH(AE$3,Команды!$A$2:$A$7500,0),$E30+2)=Команды!$AJ$11,TRUE,FALSE),IF(INDEX(Команды!$A$2:$AN$7500,MATCH(AE$3,Команды!$A$2:$A$7500,0),$E30+2)=Команды!$AJ$12,TRUE,FALSE),IF(INDEX(Команды!$A$2:$AN$7500,MATCH(AE$3,Команды!$A$2:$A$7500,0),$E30+2)=Команды!$AJ$13,TRUE,FALSE),IF(INDEX(Команды!$A$2:$AN$7500,MATCH(AE$3,Команды!$A$2:$A$7500,0),$E30+2)=Команды!$AJ$14,TRUE,FALSE),IF(INDEX(Команды!$A$2:$AN$7500,MATCH(AE$3,Команды!$A$2:$A$7500,0),$E30+2)=Команды!$AJ$15,TRUE,FALSE),IF(INDEX(Команды!$A$2:$AN$7500,MATCH(AE$3,Команды!$A$2:$A$7500,0),$E30+2)=Команды!$AJ$16,TRUE,FALSE),,IF(INDEX(Команды!$A$2:$AN$7500,MATCH(AE$3,Команды!$A$2:$A$7500,0),$E30+2)=Команды!$AJ$17,TRUE,FALSE),,IF(INDEX(Команды!$A$2:$AN$7500,MATCH(AE$3,Команды!$A$2:$A$7500,0),$E30+2)=Команды!$AJ$18,TRUE,FALSE),,IF(INDEX(Команды!$A$2:$AN$7500,MATCH(AE$3,Команды!$A$2:$A$7500,0),$E30+2)=Команды!$AJ$19,TRUE,FALSE)),INDEX(Команды!$AJ$2:$AK$19,MATCH(INDEX(Команды!$A$2:$AN$7500,MATCH(AE$3,Команды!$A$2:$A$7500,0),$E30+2),Команды!$AJ$2:$AJ$19,0),2),0)</f>
        <v>0.33333333333333331</v>
      </c>
      <c r="AF30" s="175">
        <f>IF(OR(IF(INDEX(Команды!$A$2:$AN$7500,MATCH(AE$3,Команды!$A$2:$A$7500,0),$E30+2)=Команды!$AJ$2,TRUE,FALSE),IF(INDEX(Команды!$A$2:$AN$7500,MATCH(AE$3,Команды!$A$2:$A$7500,0),$E30+2)=Команды!$AJ$3,TRUE,FALSE),IF(INDEX(Команды!$A$2:$AN$7500,MATCH(AE$3,Команды!$A$2:$A$7500,0),$E30+2)=Команды!$AJ$4,TRUE,FALSE),IF(INDEX(Команды!$A$2:$AN$7500,MATCH(AE$3,Команды!$A$2:$A$7500,0),$E30+2)=Команды!$AJ$5,TRUE,FALSE),IF(INDEX(Команды!$A$2:$AN$7500,MATCH(AE$3,Команды!$A$2:$A$7500,0),$E30+2)=Команды!$AJ$6,TRUE,FALSE),IF(INDEX(Команды!$A$2:$AN$7500,MATCH(AE$3,Команды!$A$2:$A$7500,0),$E30+2)=Команды!$AJ$7,TRUE,FALSE),IF(INDEX(Команды!$A$2:$AN$7500,MATCH(AE$3,Команды!$A$2:$A$7500,0),$E30+2)=Команды!$AJ$8,TRUE,FALSE),IF(INDEX(Команды!$A$2:$AN$7500,MATCH(AE$3,Команды!$A$2:$A$7500,0),$E30+2)=Команды!$AJ$9,TRUE,FALSE),IF(INDEX(Команды!$A$2:$AN$7500,MATCH(AE$3,Команды!$A$2:$A$7500,0),$E30+2)=Команды!$AJ$10,TRUE,FALSE),IF(INDEX(Команды!$A$2:$AN$7500,MATCH(AE$3,Команды!$A$2:$A$7500,0),$E30+2)=Команды!$AJ$11,TRUE,FALSE),IF(INDEX(Команды!$A$2:$AN$7500,MATCH(AE$3,Команды!$A$2:$A$7500,0),$E30+2)=Команды!$AJ$12,TRUE,FALSE),IF(INDEX(Команды!$A$2:$AN$7500,MATCH(AE$3,Команды!$A$2:$A$7500,0),$E30+2)=Команды!$AJ$13,TRUE,FALSE),IF(INDEX(Команды!$A$2:$AN$7500,MATCH(AE$3,Команды!$A$2:$A$7500,0),$E30+2)=Команды!$AJ$14,TRUE,FALSE),IF(INDEX(Команды!$A$2:$AN$7500,MATCH(AE$3,Команды!$A$2:$A$7500,0),$E30+2)=Команды!$AJ$15,TRUE,FALSE),IF(INDEX(Команды!$A$2:$AN$7500,MATCH(AE$3,Команды!$A$2:$A$7500,0),$E30+2)=Команды!$AJ$16,TRUE,FALSE),IF(INDEX(Команды!$A$2:$AN$7500,MATCH(AE$3,Команды!$A$2:$A$7500,0),$E30+2)=Команды!$AJ$17,TRUE,FALSE),IF(INDEX(Команды!$A$2:$AN$7500,MATCH(AE$3,Команды!$A$2:$A$7500,0),$E30+2)=Команды!$AJ$18,TRUE,FALSE),IF(INDEX(Команды!$A$2:$AN$7500,MATCH(AE$3,Команды!$A$2:$A$7500,0),$E30+2)=Команды!$AJ$19,TRUE,FALSE)),INDEX(Команды!$AJ$2:$AL$19,MATCH(INDEX(Команды!$A$2:$AN$7500,MATCH(AE$3,Команды!$A$2:$A$7500,0),$E30+2),Команды!$AJ$2:$AJ$19,0),3),0)</f>
        <v>0.70833333333333337</v>
      </c>
      <c r="AG30" s="342"/>
      <c r="AH30" s="174">
        <f>IF(OR(IF(INDEX(Команды!$A$2:$AN$7500,MATCH(AH$3,Команды!$A$2:$A$7500,0),$E30+2)=Команды!$AJ$2,TRUE,FALSE),IF(INDEX(Команды!$A$2:$AN$7500,MATCH(AH$3,Команды!$A$2:$A$7500,0),$E30+2)=Команды!$AJ$3,TRUE,FALSE),IF(INDEX(Команды!$A$2:$AN$7500,MATCH(AH$3,Команды!$A$2:$A$7500,0),$E30+2)=Команды!$AJ$4,TRUE,FALSE),IF(INDEX(Команды!$A$2:$AN$7500,MATCH(AH$3,Команды!$A$2:$A$7500,0),$E30+2)=Команды!$AJ$5,TRUE,FALSE),IF(INDEX(Команды!$A$2:$AN$7500,MATCH(AH$3,Команды!$A$2:$A$7500,0),$E30+2)=Команды!$AJ$6,TRUE,FALSE),IF(INDEX(Команды!$A$2:$AN$7500,MATCH(AH$3,Команды!$A$2:$A$7500,0),$E30+2)=Команды!$AJ$7,TRUE,FALSE),IF(INDEX(Команды!$A$2:$AN$7500,MATCH(AH$3,Команды!$A$2:$A$7500,0),$E30+2)=Команды!$AJ$8,TRUE,FALSE),IF(INDEX(Команды!$A$2:$AN$7500,MATCH(AH$3,Команды!$A$2:$A$7500,0),$E30+2)=Команды!$AJ$9,TRUE,FALSE),IF(INDEX(Команды!$A$2:$AN$7500,MATCH(AH$3,Команды!$A$2:$A$7500,0),$E30+2)=Команды!$AJ$10,TRUE,FALSE),IF(INDEX(Команды!$A$2:$AN$7500,MATCH(AH$3,Команды!$A$2:$A$7500,0),$E30+2)=Команды!$AJ$11,TRUE,FALSE),IF(INDEX(Команды!$A$2:$AN$7500,MATCH(AH$3,Команды!$A$2:$A$7500,0),$E30+2)=Команды!$AJ$12,TRUE,FALSE),IF(INDEX(Команды!$A$2:$AN$7500,MATCH(AH$3,Команды!$A$2:$A$7500,0),$E30+2)=Команды!$AJ$13,TRUE,FALSE),IF(INDEX(Команды!$A$2:$AN$7500,MATCH(AH$3,Команды!$A$2:$A$7500,0),$E30+2)=Команды!$AJ$14,TRUE,FALSE),IF(INDEX(Команды!$A$2:$AN$7500,MATCH(AH$3,Команды!$A$2:$A$7500,0),$E30+2)=Команды!$AJ$15,TRUE,FALSE),IF(INDEX(Команды!$A$2:$AN$7500,MATCH(AH$3,Команды!$A$2:$A$7500,0),$E30+2)=Команды!$AJ$16,TRUE,FALSE),,IF(INDEX(Команды!$A$2:$AN$7500,MATCH(AH$3,Команды!$A$2:$A$7500,0),$E30+2)=Команды!$AJ$17,TRUE,FALSE),,IF(INDEX(Команды!$A$2:$AN$7500,MATCH(AH$3,Команды!$A$2:$A$7500,0),$E30+2)=Команды!$AJ$18,TRUE,FALSE),,IF(INDEX(Команды!$A$2:$AN$7500,MATCH(AH$3,Команды!$A$2:$A$7500,0),$E30+2)=Команды!$AJ$19,TRUE,FALSE)),INDEX(Команды!$AJ$2:$AK$19,MATCH(INDEX(Команды!$A$2:$AN$7500,MATCH(AH$3,Команды!$A$2:$A$7500,0),$E30+2),Команды!$AJ$2:$AJ$19,0),2),0)</f>
        <v>0.375</v>
      </c>
      <c r="AI30" s="175">
        <f>IF(OR(IF(INDEX(Команды!$A$2:$AN$7500,MATCH(AH$3,Команды!$A$2:$A$7500,0),$E30+2)=Команды!$AJ$2,TRUE,FALSE),IF(INDEX(Команды!$A$2:$AN$7500,MATCH(AH$3,Команды!$A$2:$A$7500,0),$E30+2)=Команды!$AJ$3,TRUE,FALSE),IF(INDEX(Команды!$A$2:$AN$7500,MATCH(AH$3,Команды!$A$2:$A$7500,0),$E30+2)=Команды!$AJ$4,TRUE,FALSE),IF(INDEX(Команды!$A$2:$AN$7500,MATCH(AH$3,Команды!$A$2:$A$7500,0),$E30+2)=Команды!$AJ$5,TRUE,FALSE),IF(INDEX(Команды!$A$2:$AN$7500,MATCH(AH$3,Команды!$A$2:$A$7500,0),$E30+2)=Команды!$AJ$6,TRUE,FALSE),IF(INDEX(Команды!$A$2:$AN$7500,MATCH(AH$3,Команды!$A$2:$A$7500,0),$E30+2)=Команды!$AJ$7,TRUE,FALSE),IF(INDEX(Команды!$A$2:$AN$7500,MATCH(AH$3,Команды!$A$2:$A$7500,0),$E30+2)=Команды!$AJ$8,TRUE,FALSE),IF(INDEX(Команды!$A$2:$AN$7500,MATCH(AH$3,Команды!$A$2:$A$7500,0),$E30+2)=Команды!$AJ$9,TRUE,FALSE),IF(INDEX(Команды!$A$2:$AN$7500,MATCH(AH$3,Команды!$A$2:$A$7500,0),$E30+2)=Команды!$AJ$10,TRUE,FALSE),IF(INDEX(Команды!$A$2:$AN$7500,MATCH(AH$3,Команды!$A$2:$A$7500,0),$E30+2)=Команды!$AJ$11,TRUE,FALSE),IF(INDEX(Команды!$A$2:$AN$7500,MATCH(AH$3,Команды!$A$2:$A$7500,0),$E30+2)=Команды!$AJ$12,TRUE,FALSE),IF(INDEX(Команды!$A$2:$AN$7500,MATCH(AH$3,Команды!$A$2:$A$7500,0),$E30+2)=Команды!$AJ$13,TRUE,FALSE),IF(INDEX(Команды!$A$2:$AN$7500,MATCH(AH$3,Команды!$A$2:$A$7500,0),$E30+2)=Команды!$AJ$14,TRUE,FALSE),IF(INDEX(Команды!$A$2:$AN$7500,MATCH(AH$3,Команды!$A$2:$A$7500,0),$E30+2)=Команды!$AJ$15,TRUE,FALSE),IF(INDEX(Команды!$A$2:$AN$7500,MATCH(AH$3,Команды!$A$2:$A$7500,0),$E30+2)=Команды!$AJ$16,TRUE,FALSE),IF(INDEX(Команды!$A$2:$AN$7500,MATCH(AH$3,Команды!$A$2:$A$7500,0),$E30+2)=Команды!$AJ$17,TRUE,FALSE),IF(INDEX(Команды!$A$2:$AN$7500,MATCH(AH$3,Команды!$A$2:$A$7500,0),$E30+2)=Команды!$AJ$18,TRUE,FALSE),IF(INDEX(Команды!$A$2:$AN$7500,MATCH(AH$3,Команды!$A$2:$A$7500,0),$E30+2)=Команды!$AJ$19,TRUE,FALSE)),INDEX(Команды!$AJ$2:$AL$19,MATCH(INDEX(Команды!$A$2:$AN$7500,MATCH(AH$3,Команды!$A$2:$A$7500,0),$E30+2),Команды!$AJ$2:$AJ$19,0),3),0)</f>
        <v>0.75</v>
      </c>
      <c r="AJ30" s="342"/>
      <c r="AK30" s="174" t="str">
        <f>IF(OR(IF(INDEX(Команды!$A$2:$AN$7500,MATCH(AK$3,Команды!$A$2:$A$7500,0),$E30+2)=Команды!$AJ$2,TRUE,FALSE),IF(INDEX(Команды!$A$2:$AN$7500,MATCH(AK$3,Команды!$A$2:$A$7500,0),$E30+2)=Команды!$AJ$3,TRUE,FALSE),IF(INDEX(Команды!$A$2:$AN$7500,MATCH(AK$3,Команды!$A$2:$A$7500,0),$E30+2)=Команды!$AJ$4,TRUE,FALSE),IF(INDEX(Команды!$A$2:$AN$7500,MATCH(AK$3,Команды!$A$2:$A$7500,0),$E30+2)=Команды!$AJ$5,TRUE,FALSE),IF(INDEX(Команды!$A$2:$AN$7500,MATCH(AK$3,Команды!$A$2:$A$7500,0),$E30+2)=Команды!$AJ$6,TRUE,FALSE),IF(INDEX(Команды!$A$2:$AN$7500,MATCH(AK$3,Команды!$A$2:$A$7500,0),$E30+2)=Команды!$AJ$7,TRUE,FALSE),IF(INDEX(Команды!$A$2:$AN$7500,MATCH(AK$3,Команды!$A$2:$A$7500,0),$E30+2)=Команды!$AJ$8,TRUE,FALSE),IF(INDEX(Команды!$A$2:$AN$7500,MATCH(AK$3,Команды!$A$2:$A$7500,0),$E30+2)=Команды!$AJ$9,TRUE,FALSE),IF(INDEX(Команды!$A$2:$AN$7500,MATCH(AK$3,Команды!$A$2:$A$7500,0),$E30+2)=Команды!$AJ$10,TRUE,FALSE),IF(INDEX(Команды!$A$2:$AN$7500,MATCH(AK$3,Команды!$A$2:$A$7500,0),$E30+2)=Команды!$AJ$11,TRUE,FALSE),IF(INDEX(Команды!$A$2:$AN$7500,MATCH(AK$3,Команды!$A$2:$A$7500,0),$E30+2)=Команды!$AJ$12,TRUE,FALSE),IF(INDEX(Команды!$A$2:$AN$7500,MATCH(AK$3,Команды!$A$2:$A$7500,0),$E30+2)=Команды!$AJ$13,TRUE,FALSE),IF(INDEX(Команды!$A$2:$AN$7500,MATCH(AK$3,Команды!$A$2:$A$7500,0),$E30+2)=Команды!$AJ$14,TRUE,FALSE),IF(INDEX(Команды!$A$2:$AN$7500,MATCH(AK$3,Команды!$A$2:$A$7500,0),$E30+2)=Команды!$AJ$15,TRUE,FALSE),IF(INDEX(Команды!$A$2:$AN$7500,MATCH(AK$3,Команды!$A$2:$A$7500,0),$E30+2)=Команды!$AJ$16,TRUE,FALSE),,IF(INDEX(Команды!$A$2:$AN$7500,MATCH(AK$3,Команды!$A$2:$A$7500,0),$E30+2)=Команды!$AJ$17,TRUE,FALSE),,IF(INDEX(Команды!$A$2:$AN$7500,MATCH(AK$3,Команды!$A$2:$A$7500,0),$E30+2)=Команды!$AJ$18,TRUE,FALSE),,IF(INDEX(Команды!$A$2:$AN$7500,MATCH(AK$3,Команды!$A$2:$A$7500,0),$E30+2)=Команды!$AJ$19,TRUE,FALSE)),INDEX(Команды!$AJ$2:$AK$19,MATCH(INDEX(Команды!$A$2:$AN$7500,MATCH(AK$3,Команды!$A$2:$A$7500,0),$E30+2),Команды!$AJ$2:$AJ$19,0),2),0)</f>
        <v>В</v>
      </c>
      <c r="AL30" s="175" t="str">
        <f>IF(OR(IF(INDEX(Команды!$A$2:$AN$7500,MATCH(AK$3,Команды!$A$2:$A$7500,0),$E30+2)=Команды!$AJ$2,TRUE,FALSE),IF(INDEX(Команды!$A$2:$AN$7500,MATCH(AK$3,Команды!$A$2:$A$7500,0),$E30+2)=Команды!$AJ$3,TRUE,FALSE),IF(INDEX(Команды!$A$2:$AN$7500,MATCH(AK$3,Команды!$A$2:$A$7500,0),$E30+2)=Команды!$AJ$4,TRUE,FALSE),IF(INDEX(Команды!$A$2:$AN$7500,MATCH(AK$3,Команды!$A$2:$A$7500,0),$E30+2)=Команды!$AJ$5,TRUE,FALSE),IF(INDEX(Команды!$A$2:$AN$7500,MATCH(AK$3,Команды!$A$2:$A$7500,0),$E30+2)=Команды!$AJ$6,TRUE,FALSE),IF(INDEX(Команды!$A$2:$AN$7500,MATCH(AK$3,Команды!$A$2:$A$7500,0),$E30+2)=Команды!$AJ$7,TRUE,FALSE),IF(INDEX(Команды!$A$2:$AN$7500,MATCH(AK$3,Команды!$A$2:$A$7500,0),$E30+2)=Команды!$AJ$8,TRUE,FALSE),IF(INDEX(Команды!$A$2:$AN$7500,MATCH(AK$3,Команды!$A$2:$A$7500,0),$E30+2)=Команды!$AJ$9,TRUE,FALSE),IF(INDEX(Команды!$A$2:$AN$7500,MATCH(AK$3,Команды!$A$2:$A$7500,0),$E30+2)=Команды!$AJ$10,TRUE,FALSE),IF(INDEX(Команды!$A$2:$AN$7500,MATCH(AK$3,Команды!$A$2:$A$7500,0),$E30+2)=Команды!$AJ$11,TRUE,FALSE),IF(INDEX(Команды!$A$2:$AN$7500,MATCH(AK$3,Команды!$A$2:$A$7500,0),$E30+2)=Команды!$AJ$12,TRUE,FALSE),IF(INDEX(Команды!$A$2:$AN$7500,MATCH(AK$3,Команды!$A$2:$A$7500,0),$E30+2)=Команды!$AJ$13,TRUE,FALSE),IF(INDEX(Команды!$A$2:$AN$7500,MATCH(AK$3,Команды!$A$2:$A$7500,0),$E30+2)=Команды!$AJ$14,TRUE,FALSE),IF(INDEX(Команды!$A$2:$AN$7500,MATCH(AK$3,Команды!$A$2:$A$7500,0),$E30+2)=Команды!$AJ$15,TRUE,FALSE),IF(INDEX(Команды!$A$2:$AN$7500,MATCH(AK$3,Команды!$A$2:$A$7500,0),$E30+2)=Команды!$AJ$16,TRUE,FALSE),IF(INDEX(Команды!$A$2:$AN$7500,MATCH(AK$3,Команды!$A$2:$A$7500,0),$E30+2)=Команды!$AJ$17,TRUE,FALSE),IF(INDEX(Команды!$A$2:$AN$7500,MATCH(AK$3,Команды!$A$2:$A$7500,0),$E30+2)=Команды!$AJ$18,TRUE,FALSE),IF(INDEX(Команды!$A$2:$AN$7500,MATCH(AK$3,Команды!$A$2:$A$7500,0),$E30+2)=Команды!$AJ$19,TRUE,FALSE)),INDEX(Команды!$AJ$2:$AL$19,MATCH(INDEX(Команды!$A$2:$AN$7500,MATCH(AK$3,Команды!$A$2:$A$7500,0),$E30+2),Команды!$AJ$2:$AJ$19,0),3),0)</f>
        <v>В</v>
      </c>
      <c r="AM30" s="342"/>
      <c r="AN30" s="174" t="str">
        <f>IF(OR(IF(INDEX(Команды!$A$2:$AN$7500,MATCH(AN$3,Команды!$A$2:$A$7500,0),$E30+2)=Команды!$AJ$2,TRUE,FALSE),IF(INDEX(Команды!$A$2:$AN$7500,MATCH(AN$3,Команды!$A$2:$A$7500,0),$E30+2)=Команды!$AJ$3,TRUE,FALSE),IF(INDEX(Команды!$A$2:$AN$7500,MATCH(AN$3,Команды!$A$2:$A$7500,0),$E30+2)=Команды!$AJ$4,TRUE,FALSE),IF(INDEX(Команды!$A$2:$AN$7500,MATCH(AN$3,Команды!$A$2:$A$7500,0),$E30+2)=Команды!$AJ$5,TRUE,FALSE),IF(INDEX(Команды!$A$2:$AN$7500,MATCH(AN$3,Команды!$A$2:$A$7500,0),$E30+2)=Команды!$AJ$6,TRUE,FALSE),IF(INDEX(Команды!$A$2:$AN$7500,MATCH(AN$3,Команды!$A$2:$A$7500,0),$E30+2)=Команды!$AJ$7,TRUE,FALSE),IF(INDEX(Команды!$A$2:$AN$7500,MATCH(AN$3,Команды!$A$2:$A$7500,0),$E30+2)=Команды!$AJ$8,TRUE,FALSE),IF(INDEX(Команды!$A$2:$AN$7500,MATCH(AN$3,Команды!$A$2:$A$7500,0),$E30+2)=Команды!$AJ$9,TRUE,FALSE),IF(INDEX(Команды!$A$2:$AN$7500,MATCH(AN$3,Команды!$A$2:$A$7500,0),$E30+2)=Команды!$AJ$10,TRUE,FALSE),IF(INDEX(Команды!$A$2:$AN$7500,MATCH(AN$3,Команды!$A$2:$A$7500,0),$E30+2)=Команды!$AJ$11,TRUE,FALSE),IF(INDEX(Команды!$A$2:$AN$7500,MATCH(AN$3,Команды!$A$2:$A$7500,0),$E30+2)=Команды!$AJ$12,TRUE,FALSE),IF(INDEX(Команды!$A$2:$AN$7500,MATCH(AN$3,Команды!$A$2:$A$7500,0),$E30+2)=Команды!$AJ$13,TRUE,FALSE),IF(INDEX(Команды!$A$2:$AN$7500,MATCH(AN$3,Команды!$A$2:$A$7500,0),$E30+2)=Команды!$AJ$14,TRUE,FALSE),IF(INDEX(Команды!$A$2:$AN$7500,MATCH(AN$3,Команды!$A$2:$A$7500,0),$E30+2)=Команды!$AJ$15,TRUE,FALSE),IF(INDEX(Команды!$A$2:$AN$7500,MATCH(AN$3,Команды!$A$2:$A$7500,0),$E30+2)=Команды!$AJ$16,TRUE,FALSE),,IF(INDEX(Команды!$A$2:$AN$7500,MATCH(AN$3,Команды!$A$2:$A$7500,0),$E30+2)=Команды!$AJ$17,TRUE,FALSE),,IF(INDEX(Команды!$A$2:$AN$7500,MATCH(AN$3,Команды!$A$2:$A$7500,0),$E30+2)=Команды!$AJ$18,TRUE,FALSE),,IF(INDEX(Команды!$A$2:$AN$7500,MATCH(AN$3,Команды!$A$2:$A$7500,0),$E30+2)=Команды!$AJ$19,TRUE,FALSE)),INDEX(Команды!$AJ$2:$AK$19,MATCH(INDEX(Команды!$A$2:$AN$7500,MATCH(AN$3,Команды!$A$2:$A$7500,0),$E30+2),Команды!$AJ$2:$AJ$19,0),2),0)</f>
        <v>В</v>
      </c>
      <c r="AO30" s="175" t="str">
        <f>IF(OR(IF(INDEX(Команды!$A$2:$AN$7500,MATCH(AN$3,Команды!$A$2:$A$7500,0),$E30+2)=Команды!$AJ$2,TRUE,FALSE),IF(INDEX(Команды!$A$2:$AN$7500,MATCH(AN$3,Команды!$A$2:$A$7500,0),$E30+2)=Команды!$AJ$3,TRUE,FALSE),IF(INDEX(Команды!$A$2:$AN$7500,MATCH(AN$3,Команды!$A$2:$A$7500,0),$E30+2)=Команды!$AJ$4,TRUE,FALSE),IF(INDEX(Команды!$A$2:$AN$7500,MATCH(AN$3,Команды!$A$2:$A$7500,0),$E30+2)=Команды!$AJ$5,TRUE,FALSE),IF(INDEX(Команды!$A$2:$AN$7500,MATCH(AN$3,Команды!$A$2:$A$7500,0),$E30+2)=Команды!$AJ$6,TRUE,FALSE),IF(INDEX(Команды!$A$2:$AN$7500,MATCH(AN$3,Команды!$A$2:$A$7500,0),$E30+2)=Команды!$AJ$7,TRUE,FALSE),IF(INDEX(Команды!$A$2:$AN$7500,MATCH(AN$3,Команды!$A$2:$A$7500,0),$E30+2)=Команды!$AJ$8,TRUE,FALSE),IF(INDEX(Команды!$A$2:$AN$7500,MATCH(AN$3,Команды!$A$2:$A$7500,0),$E30+2)=Команды!$AJ$9,TRUE,FALSE),IF(INDEX(Команды!$A$2:$AN$7500,MATCH(AN$3,Команды!$A$2:$A$7500,0),$E30+2)=Команды!$AJ$10,TRUE,FALSE),IF(INDEX(Команды!$A$2:$AN$7500,MATCH(AN$3,Команды!$A$2:$A$7500,0),$E30+2)=Команды!$AJ$11,TRUE,FALSE),IF(INDEX(Команды!$A$2:$AN$7500,MATCH(AN$3,Команды!$A$2:$A$7500,0),$E30+2)=Команды!$AJ$12,TRUE,FALSE),IF(INDEX(Команды!$A$2:$AN$7500,MATCH(AN$3,Команды!$A$2:$A$7500,0),$E30+2)=Команды!$AJ$13,TRUE,FALSE),IF(INDEX(Команды!$A$2:$AN$7500,MATCH(AN$3,Команды!$A$2:$A$7500,0),$E30+2)=Команды!$AJ$14,TRUE,FALSE),IF(INDEX(Команды!$A$2:$AN$7500,MATCH(AN$3,Команды!$A$2:$A$7500,0),$E30+2)=Команды!$AJ$15,TRUE,FALSE),IF(INDEX(Команды!$A$2:$AN$7500,MATCH(AN$3,Команды!$A$2:$A$7500,0),$E30+2)=Команды!$AJ$16,TRUE,FALSE),IF(INDEX(Команды!$A$2:$AN$7500,MATCH(AN$3,Команды!$A$2:$A$7500,0),$E30+2)=Команды!$AJ$17,TRUE,FALSE),IF(INDEX(Команды!$A$2:$AN$7500,MATCH(AN$3,Команды!$A$2:$A$7500,0),$E30+2)=Команды!$AJ$18,TRUE,FALSE),IF(INDEX(Команды!$A$2:$AN$7500,MATCH(AN$3,Команды!$A$2:$A$7500,0),$E30+2)=Команды!$AJ$19,TRUE,FALSE)),INDEX(Команды!$AJ$2:$AL$19,MATCH(INDEX(Команды!$A$2:$AN$7500,MATCH(AN$3,Команды!$A$2:$A$7500,0),$E30+2),Команды!$AJ$2:$AJ$19,0),3),0)</f>
        <v>В</v>
      </c>
      <c r="AP30" s="342"/>
      <c r="AQ30" s="174">
        <f>IF(OR(IF(INDEX(Команды!$A$2:$AN$7500,MATCH(AQ$3,Команды!$A$2:$A$7500,0),$E30+2)=Команды!$AJ$2,TRUE,FALSE),IF(INDEX(Команды!$A$2:$AN$7500,MATCH(AQ$3,Команды!$A$2:$A$7500,0),$E30+2)=Команды!$AJ$3,TRUE,FALSE),IF(INDEX(Команды!$A$2:$AN$7500,MATCH(AQ$3,Команды!$A$2:$A$7500,0),$E30+2)=Команды!$AJ$4,TRUE,FALSE),IF(INDEX(Команды!$A$2:$AN$7500,MATCH(AQ$3,Команды!$A$2:$A$7500,0),$E30+2)=Команды!$AJ$5,TRUE,FALSE),IF(INDEX(Команды!$A$2:$AN$7500,MATCH(AQ$3,Команды!$A$2:$A$7500,0),$E30+2)=Команды!$AJ$6,TRUE,FALSE),IF(INDEX(Команды!$A$2:$AN$7500,MATCH(AQ$3,Команды!$A$2:$A$7500,0),$E30+2)=Команды!$AJ$7,TRUE,FALSE),IF(INDEX(Команды!$A$2:$AN$7500,MATCH(AQ$3,Команды!$A$2:$A$7500,0),$E30+2)=Команды!$AJ$8,TRUE,FALSE),IF(INDEX(Команды!$A$2:$AN$7500,MATCH(AQ$3,Команды!$A$2:$A$7500,0),$E30+2)=Команды!$AJ$9,TRUE,FALSE),IF(INDEX(Команды!$A$2:$AN$7500,MATCH(AQ$3,Команды!$A$2:$A$7500,0),$E30+2)=Команды!$AJ$10,TRUE,FALSE),IF(INDEX(Команды!$A$2:$AN$7500,MATCH(AQ$3,Команды!$A$2:$A$7500,0),$E30+2)=Команды!$AJ$11,TRUE,FALSE),IF(INDEX(Команды!$A$2:$AN$7500,MATCH(AQ$3,Команды!$A$2:$A$7500,0),$E30+2)=Команды!$AJ$12,TRUE,FALSE),IF(INDEX(Команды!$A$2:$AN$7500,MATCH(AQ$3,Команды!$A$2:$A$7500,0),$E30+2)=Команды!$AJ$13,TRUE,FALSE),IF(INDEX(Команды!$A$2:$AN$7500,MATCH(AQ$3,Команды!$A$2:$A$7500,0),$E30+2)=Команды!$AJ$14,TRUE,FALSE),IF(INDEX(Команды!$A$2:$AN$7500,MATCH(AQ$3,Команды!$A$2:$A$7500,0),$E30+2)=Команды!$AJ$15,TRUE,FALSE),IF(INDEX(Команды!$A$2:$AN$7500,MATCH(AQ$3,Команды!$A$2:$A$7500,0),$E30+2)=Команды!$AJ$16,TRUE,FALSE),,IF(INDEX(Команды!$A$2:$AN$7500,MATCH(AQ$3,Команды!$A$2:$A$7500,0),$E30+2)=Команды!$AJ$17,TRUE,FALSE),,IF(INDEX(Команды!$A$2:$AN$7500,MATCH(AQ$3,Команды!$A$2:$A$7500,0),$E30+2)=Команды!$AJ$18,TRUE,FALSE),,IF(INDEX(Команды!$A$2:$AN$7500,MATCH(AQ$3,Команды!$A$2:$A$7500,0),$E30+2)=Команды!$AJ$19,TRUE,FALSE)),INDEX(Команды!$AJ$2:$AK$19,MATCH(INDEX(Команды!$A$2:$AN$7500,MATCH(AQ$3,Команды!$A$2:$A$7500,0),$E30+2),Команды!$AJ$2:$AJ$19,0),2),0)</f>
        <v>0.375</v>
      </c>
      <c r="AR30" s="175">
        <f>IF(OR(IF(INDEX(Команды!$A$2:$AN$7500,MATCH(AQ$3,Команды!$A$2:$A$7500,0),$E30+2)=Команды!$AJ$2,TRUE,FALSE),IF(INDEX(Команды!$A$2:$AN$7500,MATCH(AQ$3,Команды!$A$2:$A$7500,0),$E30+2)=Команды!$AJ$3,TRUE,FALSE),IF(INDEX(Команды!$A$2:$AN$7500,MATCH(AQ$3,Команды!$A$2:$A$7500,0),$E30+2)=Команды!$AJ$4,TRUE,FALSE),IF(INDEX(Команды!$A$2:$AN$7500,MATCH(AQ$3,Команды!$A$2:$A$7500,0),$E30+2)=Команды!$AJ$5,TRUE,FALSE),IF(INDEX(Команды!$A$2:$AN$7500,MATCH(AQ$3,Команды!$A$2:$A$7500,0),$E30+2)=Команды!$AJ$6,TRUE,FALSE),IF(INDEX(Команды!$A$2:$AN$7500,MATCH(AQ$3,Команды!$A$2:$A$7500,0),$E30+2)=Команды!$AJ$7,TRUE,FALSE),IF(INDEX(Команды!$A$2:$AN$7500,MATCH(AQ$3,Команды!$A$2:$A$7500,0),$E30+2)=Команды!$AJ$8,TRUE,FALSE),IF(INDEX(Команды!$A$2:$AN$7500,MATCH(AQ$3,Команды!$A$2:$A$7500,0),$E30+2)=Команды!$AJ$9,TRUE,FALSE),IF(INDEX(Команды!$A$2:$AN$7500,MATCH(AQ$3,Команды!$A$2:$A$7500,0),$E30+2)=Команды!$AJ$10,TRUE,FALSE),IF(INDEX(Команды!$A$2:$AN$7500,MATCH(AQ$3,Команды!$A$2:$A$7500,0),$E30+2)=Команды!$AJ$11,TRUE,FALSE),IF(INDEX(Команды!$A$2:$AN$7500,MATCH(AQ$3,Команды!$A$2:$A$7500,0),$E30+2)=Команды!$AJ$12,TRUE,FALSE),IF(INDEX(Команды!$A$2:$AN$7500,MATCH(AQ$3,Команды!$A$2:$A$7500,0),$E30+2)=Команды!$AJ$13,TRUE,FALSE),IF(INDEX(Команды!$A$2:$AN$7500,MATCH(AQ$3,Команды!$A$2:$A$7500,0),$E30+2)=Команды!$AJ$14,TRUE,FALSE),IF(INDEX(Команды!$A$2:$AN$7500,MATCH(AQ$3,Команды!$A$2:$A$7500,0),$E30+2)=Команды!$AJ$15,TRUE,FALSE),IF(INDEX(Команды!$A$2:$AN$7500,MATCH(AQ$3,Команды!$A$2:$A$7500,0),$E30+2)=Команды!$AJ$16,TRUE,FALSE),IF(INDEX(Команды!$A$2:$AN$7500,MATCH(AQ$3,Команды!$A$2:$A$7500,0),$E30+2)=Команды!$AJ$17,TRUE,FALSE),IF(INDEX(Команды!$A$2:$AN$7500,MATCH(AQ$3,Команды!$A$2:$A$7500,0),$E30+2)=Команды!$AJ$18,TRUE,FALSE),IF(INDEX(Команды!$A$2:$AN$7500,MATCH(AQ$3,Команды!$A$2:$A$7500,0),$E30+2)=Команды!$AJ$19,TRUE,FALSE)),INDEX(Команды!$AJ$2:$AL$19,MATCH(INDEX(Команды!$A$2:$AN$7500,MATCH(AQ$3,Команды!$A$2:$A$7500,0),$E30+2),Команды!$AJ$2:$AJ$19,0),3),0)</f>
        <v>0.75</v>
      </c>
      <c r="AS30" s="342"/>
      <c r="AT30" s="174">
        <f>IF(OR(IF(INDEX(Команды!$A$2:$AN$7500,MATCH(AT$3,Команды!$A$2:$A$7500,0),$E30+2)=Команды!$AJ$2,TRUE,FALSE),IF(INDEX(Команды!$A$2:$AN$7500,MATCH(AT$3,Команды!$A$2:$A$7500,0),$E30+2)=Команды!$AJ$3,TRUE,FALSE),IF(INDEX(Команды!$A$2:$AN$7500,MATCH(AT$3,Команды!$A$2:$A$7500,0),$E30+2)=Команды!$AJ$4,TRUE,FALSE),IF(INDEX(Команды!$A$2:$AN$7500,MATCH(AT$3,Команды!$A$2:$A$7500,0),$E30+2)=Команды!$AJ$5,TRUE,FALSE),IF(INDEX(Команды!$A$2:$AN$7500,MATCH(AT$3,Команды!$A$2:$A$7500,0),$E30+2)=Команды!$AJ$6,TRUE,FALSE),IF(INDEX(Команды!$A$2:$AN$7500,MATCH(AT$3,Команды!$A$2:$A$7500,0),$E30+2)=Команды!$AJ$7,TRUE,FALSE),IF(INDEX(Команды!$A$2:$AN$7500,MATCH(AT$3,Команды!$A$2:$A$7500,0),$E30+2)=Команды!$AJ$8,TRUE,FALSE),IF(INDEX(Команды!$A$2:$AN$7500,MATCH(AT$3,Команды!$A$2:$A$7500,0),$E30+2)=Команды!$AJ$9,TRUE,FALSE),IF(INDEX(Команды!$A$2:$AN$7500,MATCH(AT$3,Команды!$A$2:$A$7500,0),$E30+2)=Команды!$AJ$10,TRUE,FALSE),IF(INDEX(Команды!$A$2:$AN$7500,MATCH(AT$3,Команды!$A$2:$A$7500,0),$E30+2)=Команды!$AJ$11,TRUE,FALSE),IF(INDEX(Команды!$A$2:$AN$7500,MATCH(AT$3,Команды!$A$2:$A$7500,0),$E30+2)=Команды!$AJ$12,TRUE,FALSE),IF(INDEX(Команды!$A$2:$AN$7500,MATCH(AT$3,Команды!$A$2:$A$7500,0),$E30+2)=Команды!$AJ$13,TRUE,FALSE),IF(INDEX(Команды!$A$2:$AN$7500,MATCH(AT$3,Команды!$A$2:$A$7500,0),$E30+2)=Команды!$AJ$14,TRUE,FALSE),IF(INDEX(Команды!$A$2:$AN$7500,MATCH(AT$3,Команды!$A$2:$A$7500,0),$E30+2)=Команды!$AJ$15,TRUE,FALSE),IF(INDEX(Команды!$A$2:$AN$7500,MATCH(AT$3,Команды!$A$2:$A$7500,0),$E30+2)=Команды!$AJ$16,TRUE,FALSE),,IF(INDEX(Команды!$A$2:$AN$7500,MATCH(AT$3,Команды!$A$2:$A$7500,0),$E30+2)=Команды!$AJ$17,TRUE,FALSE),,IF(INDEX(Команды!$A$2:$AN$7500,MATCH(AT$3,Команды!$A$2:$A$7500,0),$E30+2)=Команды!$AJ$18,TRUE,FALSE),,IF(INDEX(Команды!$A$2:$AN$7500,MATCH(AT$3,Команды!$A$2:$A$7500,0),$E30+2)=Команды!$AJ$19,TRUE,FALSE)),INDEX(Команды!$AJ$2:$AK$19,MATCH(INDEX(Команды!$A$2:$AN$7500,MATCH(AT$3,Команды!$A$2:$A$7500,0),$E30+2),Команды!$AJ$2:$AJ$19,0),2),0)</f>
        <v>0.375</v>
      </c>
      <c r="AU30" s="175">
        <f>IF(OR(IF(INDEX(Команды!$A$2:$AN$7500,MATCH(AT$3,Команды!$A$2:$A$7500,0),$E30+2)=Команды!$AJ$2,TRUE,FALSE),IF(INDEX(Команды!$A$2:$AN$7500,MATCH(AT$3,Команды!$A$2:$A$7500,0),$E30+2)=Команды!$AJ$3,TRUE,FALSE),IF(INDEX(Команды!$A$2:$AN$7500,MATCH(AT$3,Команды!$A$2:$A$7500,0),$E30+2)=Команды!$AJ$4,TRUE,FALSE),IF(INDEX(Команды!$A$2:$AN$7500,MATCH(AT$3,Команды!$A$2:$A$7500,0),$E30+2)=Команды!$AJ$5,TRUE,FALSE),IF(INDEX(Команды!$A$2:$AN$7500,MATCH(AT$3,Команды!$A$2:$A$7500,0),$E30+2)=Команды!$AJ$6,TRUE,FALSE),IF(INDEX(Команды!$A$2:$AN$7500,MATCH(AT$3,Команды!$A$2:$A$7500,0),$E30+2)=Команды!$AJ$7,TRUE,FALSE),IF(INDEX(Команды!$A$2:$AN$7500,MATCH(AT$3,Команды!$A$2:$A$7500,0),$E30+2)=Команды!$AJ$8,TRUE,FALSE),IF(INDEX(Команды!$A$2:$AN$7500,MATCH(AT$3,Команды!$A$2:$A$7500,0),$E30+2)=Команды!$AJ$9,TRUE,FALSE),IF(INDEX(Команды!$A$2:$AN$7500,MATCH(AT$3,Команды!$A$2:$A$7500,0),$E30+2)=Команды!$AJ$10,TRUE,FALSE),IF(INDEX(Команды!$A$2:$AN$7500,MATCH(AT$3,Команды!$A$2:$A$7500,0),$E30+2)=Команды!$AJ$11,TRUE,FALSE),IF(INDEX(Команды!$A$2:$AN$7500,MATCH(AT$3,Команды!$A$2:$A$7500,0),$E30+2)=Команды!$AJ$12,TRUE,FALSE),IF(INDEX(Команды!$A$2:$AN$7500,MATCH(AT$3,Команды!$A$2:$A$7500,0),$E30+2)=Команды!$AJ$13,TRUE,FALSE),IF(INDEX(Команды!$A$2:$AN$7500,MATCH(AT$3,Команды!$A$2:$A$7500,0),$E30+2)=Команды!$AJ$14,TRUE,FALSE),IF(INDEX(Команды!$A$2:$AN$7500,MATCH(AT$3,Команды!$A$2:$A$7500,0),$E30+2)=Команды!$AJ$15,TRUE,FALSE),IF(INDEX(Команды!$A$2:$AN$7500,MATCH(AT$3,Команды!$A$2:$A$7500,0),$E30+2)=Команды!$AJ$16,TRUE,FALSE),IF(INDEX(Команды!$A$2:$AN$7500,MATCH(AT$3,Команды!$A$2:$A$7500,0),$E30+2)=Команды!$AJ$17,TRUE,FALSE),IF(INDEX(Команды!$A$2:$AN$7500,MATCH(AT$3,Команды!$A$2:$A$7500,0),$E30+2)=Команды!$AJ$18,TRUE,FALSE),IF(INDEX(Команды!$A$2:$AN$7500,MATCH(AT$3,Команды!$A$2:$A$7500,0),$E30+2)=Команды!$AJ$19,TRUE,FALSE)),INDEX(Команды!$AJ$2:$AL$19,MATCH(INDEX(Команды!$A$2:$AN$7500,MATCH(AT$3,Команды!$A$2:$A$7500,0),$E30+2),Команды!$AJ$2:$AJ$19,0),3),0)</f>
        <v>0.75</v>
      </c>
      <c r="AV30" s="342"/>
      <c r="AW30" s="174">
        <f>IF(OR(IF(INDEX(Команды!$A$2:$AN$7500,MATCH(AW$3,Команды!$A$2:$A$7500,0),$E30+2)=Команды!$AJ$2,TRUE,FALSE),IF(INDEX(Команды!$A$2:$AN$7500,MATCH(AW$3,Команды!$A$2:$A$7500,0),$E30+2)=Команды!$AJ$3,TRUE,FALSE),IF(INDEX(Команды!$A$2:$AN$7500,MATCH(AW$3,Команды!$A$2:$A$7500,0),$E30+2)=Команды!$AJ$4,TRUE,FALSE),IF(INDEX(Команды!$A$2:$AN$7500,MATCH(AW$3,Команды!$A$2:$A$7500,0),$E30+2)=Команды!$AJ$5,TRUE,FALSE),IF(INDEX(Команды!$A$2:$AN$7500,MATCH(AW$3,Команды!$A$2:$A$7500,0),$E30+2)=Команды!$AJ$6,TRUE,FALSE),IF(INDEX(Команды!$A$2:$AN$7500,MATCH(AW$3,Команды!$A$2:$A$7500,0),$E30+2)=Команды!$AJ$7,TRUE,FALSE),IF(INDEX(Команды!$A$2:$AN$7500,MATCH(AW$3,Команды!$A$2:$A$7500,0),$E30+2)=Команды!$AJ$8,TRUE,FALSE),IF(INDEX(Команды!$A$2:$AN$7500,MATCH(AW$3,Команды!$A$2:$A$7500,0),$E30+2)=Команды!$AJ$9,TRUE,FALSE),IF(INDEX(Команды!$A$2:$AN$7500,MATCH(AW$3,Команды!$A$2:$A$7500,0),$E30+2)=Команды!$AJ$10,TRUE,FALSE),IF(INDEX(Команды!$A$2:$AN$7500,MATCH(AW$3,Команды!$A$2:$A$7500,0),$E30+2)=Команды!$AJ$11,TRUE,FALSE),IF(INDEX(Команды!$A$2:$AN$7500,MATCH(AW$3,Команды!$A$2:$A$7500,0),$E30+2)=Команды!$AJ$12,TRUE,FALSE),IF(INDEX(Команды!$A$2:$AN$7500,MATCH(AW$3,Команды!$A$2:$A$7500,0),$E30+2)=Команды!$AJ$13,TRUE,FALSE),IF(INDEX(Команды!$A$2:$AN$7500,MATCH(AW$3,Команды!$A$2:$A$7500,0),$E30+2)=Команды!$AJ$14,TRUE,FALSE),IF(INDEX(Команды!$A$2:$AN$7500,MATCH(AW$3,Команды!$A$2:$A$7500,0),$E30+2)=Команды!$AJ$15,TRUE,FALSE),IF(INDEX(Команды!$A$2:$AN$7500,MATCH(AW$3,Команды!$A$2:$A$7500,0),$E30+2)=Команды!$AJ$16,TRUE,FALSE),,IF(INDEX(Команды!$A$2:$AN$7500,MATCH(AW$3,Команды!$A$2:$A$7500,0),$E30+2)=Команды!$AJ$17,TRUE,FALSE),,IF(INDEX(Команды!$A$2:$AN$7500,MATCH(AW$3,Команды!$A$2:$A$7500,0),$E30+2)=Команды!$AJ$18,TRUE,FALSE),,IF(INDEX(Команды!$A$2:$AN$7500,MATCH(AW$3,Команды!$A$2:$A$7500,0),$E30+2)=Команды!$AJ$19,TRUE,FALSE)),INDEX(Команды!$AJ$2:$AK$19,MATCH(INDEX(Команды!$A$2:$AN$7500,MATCH(AW$3,Команды!$A$2:$A$7500,0),$E30+2),Команды!$AJ$2:$AJ$19,0),2),0)</f>
        <v>0.41666666666666669</v>
      </c>
      <c r="AX30" s="175">
        <f>IF(OR(IF(INDEX(Команды!$A$2:$AN$7500,MATCH(AW$3,Команды!$A$2:$A$7500,0),$E30+2)=Команды!$AJ$2,TRUE,FALSE),IF(INDEX(Команды!$A$2:$AN$7500,MATCH(AW$3,Команды!$A$2:$A$7500,0),$E30+2)=Команды!$AJ$3,TRUE,FALSE),IF(INDEX(Команды!$A$2:$AN$7500,MATCH(AW$3,Команды!$A$2:$A$7500,0),$E30+2)=Команды!$AJ$4,TRUE,FALSE),IF(INDEX(Команды!$A$2:$AN$7500,MATCH(AW$3,Команды!$A$2:$A$7500,0),$E30+2)=Команды!$AJ$5,TRUE,FALSE),IF(INDEX(Команды!$A$2:$AN$7500,MATCH(AW$3,Команды!$A$2:$A$7500,0),$E30+2)=Команды!$AJ$6,TRUE,FALSE),IF(INDEX(Команды!$A$2:$AN$7500,MATCH(AW$3,Команды!$A$2:$A$7500,0),$E30+2)=Команды!$AJ$7,TRUE,FALSE),IF(INDEX(Команды!$A$2:$AN$7500,MATCH(AW$3,Команды!$A$2:$A$7500,0),$E30+2)=Команды!$AJ$8,TRUE,FALSE),IF(INDEX(Команды!$A$2:$AN$7500,MATCH(AW$3,Команды!$A$2:$A$7500,0),$E30+2)=Команды!$AJ$9,TRUE,FALSE),IF(INDEX(Команды!$A$2:$AN$7500,MATCH(AW$3,Команды!$A$2:$A$7500,0),$E30+2)=Команды!$AJ$10,TRUE,FALSE),IF(INDEX(Команды!$A$2:$AN$7500,MATCH(AW$3,Команды!$A$2:$A$7500,0),$E30+2)=Команды!$AJ$11,TRUE,FALSE),IF(INDEX(Команды!$A$2:$AN$7500,MATCH(AW$3,Команды!$A$2:$A$7500,0),$E30+2)=Команды!$AJ$12,TRUE,FALSE),IF(INDEX(Команды!$A$2:$AN$7500,MATCH(AW$3,Команды!$A$2:$A$7500,0),$E30+2)=Команды!$AJ$13,TRUE,FALSE),IF(INDEX(Команды!$A$2:$AN$7500,MATCH(AW$3,Команды!$A$2:$A$7500,0),$E30+2)=Команды!$AJ$14,TRUE,FALSE),IF(INDEX(Команды!$A$2:$AN$7500,MATCH(AW$3,Команды!$A$2:$A$7500,0),$E30+2)=Команды!$AJ$15,TRUE,FALSE),IF(INDEX(Команды!$A$2:$AN$7500,MATCH(AW$3,Команды!$A$2:$A$7500,0),$E30+2)=Команды!$AJ$16,TRUE,FALSE),IF(INDEX(Команды!$A$2:$AN$7500,MATCH(AW$3,Команды!$A$2:$A$7500,0),$E30+2)=Команды!$AJ$17,TRUE,FALSE),IF(INDEX(Команды!$A$2:$AN$7500,MATCH(AW$3,Команды!$A$2:$A$7500,0),$E30+2)=Команды!$AJ$18,TRUE,FALSE),IF(INDEX(Команды!$A$2:$AN$7500,MATCH(AW$3,Команды!$A$2:$A$7500,0),$E30+2)=Команды!$AJ$19,TRUE,FALSE)),INDEX(Команды!$AJ$2:$AL$19,MATCH(INDEX(Команды!$A$2:$AN$7500,MATCH(AW$3,Команды!$A$2:$A$7500,0),$E30+2),Команды!$AJ$2:$AJ$19,0),3),0)</f>
        <v>0.79166666666666663</v>
      </c>
      <c r="AY30" s="342"/>
      <c r="AZ30" s="174">
        <f>IF(OR(IF(INDEX(Команды!$A$2:$AN$7500,MATCH(AZ$3,Команды!$A$2:$A$7500,0),$E30+2)=Команды!$AJ$2,TRUE,FALSE),IF(INDEX(Команды!$A$2:$AN$7500,MATCH(AZ$3,Команды!$A$2:$A$7500,0),$E30+2)=Команды!$AJ$3,TRUE,FALSE),IF(INDEX(Команды!$A$2:$AN$7500,MATCH(AZ$3,Команды!$A$2:$A$7500,0),$E30+2)=Команды!$AJ$4,TRUE,FALSE),IF(INDEX(Команды!$A$2:$AN$7500,MATCH(AZ$3,Команды!$A$2:$A$7500,0),$E30+2)=Команды!$AJ$5,TRUE,FALSE),IF(INDEX(Команды!$A$2:$AN$7500,MATCH(AZ$3,Команды!$A$2:$A$7500,0),$E30+2)=Команды!$AJ$6,TRUE,FALSE),IF(INDEX(Команды!$A$2:$AN$7500,MATCH(AZ$3,Команды!$A$2:$A$7500,0),$E30+2)=Команды!$AJ$7,TRUE,FALSE),IF(INDEX(Команды!$A$2:$AN$7500,MATCH(AZ$3,Команды!$A$2:$A$7500,0),$E30+2)=Команды!$AJ$8,TRUE,FALSE),IF(INDEX(Команды!$A$2:$AN$7500,MATCH(AZ$3,Команды!$A$2:$A$7500,0),$E30+2)=Команды!$AJ$9,TRUE,FALSE),IF(INDEX(Команды!$A$2:$AN$7500,MATCH(AZ$3,Команды!$A$2:$A$7500,0),$E30+2)=Команды!$AJ$10,TRUE,FALSE),IF(INDEX(Команды!$A$2:$AN$7500,MATCH(AZ$3,Команды!$A$2:$A$7500,0),$E30+2)=Команды!$AJ$11,TRUE,FALSE),IF(INDEX(Команды!$A$2:$AN$7500,MATCH(AZ$3,Команды!$A$2:$A$7500,0),$E30+2)=Команды!$AJ$12,TRUE,FALSE),IF(INDEX(Команды!$A$2:$AN$7500,MATCH(AZ$3,Команды!$A$2:$A$7500,0),$E30+2)=Команды!$AJ$13,TRUE,FALSE),IF(INDEX(Команды!$A$2:$AN$7500,MATCH(AZ$3,Команды!$A$2:$A$7500,0),$E30+2)=Команды!$AJ$14,TRUE,FALSE),IF(INDEX(Команды!$A$2:$AN$7500,MATCH(AZ$3,Команды!$A$2:$A$7500,0),$E30+2)=Команды!$AJ$15,TRUE,FALSE),IF(INDEX(Команды!$A$2:$AN$7500,MATCH(AZ$3,Команды!$A$2:$A$7500,0),$E30+2)=Команды!$AJ$16,TRUE,FALSE),,IF(INDEX(Команды!$A$2:$AN$7500,MATCH(AZ$3,Команды!$A$2:$A$7500,0),$E30+2)=Команды!$AJ$17,TRUE,FALSE),,IF(INDEX(Команды!$A$2:$AN$7500,MATCH(AZ$3,Команды!$A$2:$A$7500,0),$E30+2)=Команды!$AJ$18,TRUE,FALSE),,IF(INDEX(Команды!$A$2:$AN$7500,MATCH(AZ$3,Команды!$A$2:$A$7500,0),$E30+2)=Команды!$AJ$19,TRUE,FALSE)),INDEX(Команды!$AJ$2:$AK$19,MATCH(INDEX(Команды!$A$2:$AN$7500,MATCH(AZ$3,Команды!$A$2:$A$7500,0),$E30+2),Команды!$AJ$2:$AJ$19,0),2),0)</f>
        <v>0.58333333333333337</v>
      </c>
      <c r="BA30" s="175">
        <f>IF(OR(IF(INDEX(Команды!$A$2:$AN$7500,MATCH(AZ$3,Команды!$A$2:$A$7500,0),$E30+2)=Команды!$AJ$2,TRUE,FALSE),IF(INDEX(Команды!$A$2:$AN$7500,MATCH(AZ$3,Команды!$A$2:$A$7500,0),$E30+2)=Команды!$AJ$3,TRUE,FALSE),IF(INDEX(Команды!$A$2:$AN$7500,MATCH(AZ$3,Команды!$A$2:$A$7500,0),$E30+2)=Команды!$AJ$4,TRUE,FALSE),IF(INDEX(Команды!$A$2:$AN$7500,MATCH(AZ$3,Команды!$A$2:$A$7500,0),$E30+2)=Команды!$AJ$5,TRUE,FALSE),IF(INDEX(Команды!$A$2:$AN$7500,MATCH(AZ$3,Команды!$A$2:$A$7500,0),$E30+2)=Команды!$AJ$6,TRUE,FALSE),IF(INDEX(Команды!$A$2:$AN$7500,MATCH(AZ$3,Команды!$A$2:$A$7500,0),$E30+2)=Команды!$AJ$7,TRUE,FALSE),IF(INDEX(Команды!$A$2:$AN$7500,MATCH(AZ$3,Команды!$A$2:$A$7500,0),$E30+2)=Команды!$AJ$8,TRUE,FALSE),IF(INDEX(Команды!$A$2:$AN$7500,MATCH(AZ$3,Команды!$A$2:$A$7500,0),$E30+2)=Команды!$AJ$9,TRUE,FALSE),IF(INDEX(Команды!$A$2:$AN$7500,MATCH(AZ$3,Команды!$A$2:$A$7500,0),$E30+2)=Команды!$AJ$10,TRUE,FALSE),IF(INDEX(Команды!$A$2:$AN$7500,MATCH(AZ$3,Команды!$A$2:$A$7500,0),$E30+2)=Команды!$AJ$11,TRUE,FALSE),IF(INDEX(Команды!$A$2:$AN$7500,MATCH(AZ$3,Команды!$A$2:$A$7500,0),$E30+2)=Команды!$AJ$12,TRUE,FALSE),IF(INDEX(Команды!$A$2:$AN$7500,MATCH(AZ$3,Команды!$A$2:$A$7500,0),$E30+2)=Команды!$AJ$13,TRUE,FALSE),IF(INDEX(Команды!$A$2:$AN$7500,MATCH(AZ$3,Команды!$A$2:$A$7500,0),$E30+2)=Команды!$AJ$14,TRUE,FALSE),IF(INDEX(Команды!$A$2:$AN$7500,MATCH(AZ$3,Команды!$A$2:$A$7500,0),$E30+2)=Команды!$AJ$15,TRUE,FALSE),IF(INDEX(Команды!$A$2:$AN$7500,MATCH(AZ$3,Команды!$A$2:$A$7500,0),$E30+2)=Команды!$AJ$16,TRUE,FALSE),IF(INDEX(Команды!$A$2:$AN$7500,MATCH(AZ$3,Команды!$A$2:$A$7500,0),$E30+2)=Команды!$AJ$17,TRUE,FALSE),IF(INDEX(Команды!$A$2:$AN$7500,MATCH(AZ$3,Команды!$A$2:$A$7500,0),$E30+2)=Команды!$AJ$18,TRUE,FALSE),IF(INDEX(Команды!$A$2:$AN$7500,MATCH(AZ$3,Команды!$A$2:$A$7500,0),$E30+2)=Команды!$AJ$19,TRUE,FALSE)),INDEX(Команды!$AJ$2:$AL$19,MATCH(INDEX(Команды!$A$2:$AN$7500,MATCH(AZ$3,Команды!$A$2:$A$7500,0),$E30+2),Команды!$AJ$2:$AJ$19,0),3),0)</f>
        <v>0.95833333333333337</v>
      </c>
      <c r="BB30" s="342"/>
      <c r="BC30" s="174" t="str">
        <f>IF(OR(IF(INDEX(Команды!$A$2:$AN$7500,MATCH(BC$3,Команды!$A$2:$A$7500,0),$E30+2)=Команды!$AJ$2,TRUE,FALSE),IF(INDEX(Команды!$A$2:$AN$7500,MATCH(BC$3,Команды!$A$2:$A$7500,0),$E30+2)=Команды!$AJ$3,TRUE,FALSE),IF(INDEX(Команды!$A$2:$AN$7500,MATCH(BC$3,Команды!$A$2:$A$7500,0),$E30+2)=Команды!$AJ$4,TRUE,FALSE),IF(INDEX(Команды!$A$2:$AN$7500,MATCH(BC$3,Команды!$A$2:$A$7500,0),$E30+2)=Команды!$AJ$5,TRUE,FALSE),IF(INDEX(Команды!$A$2:$AN$7500,MATCH(BC$3,Команды!$A$2:$A$7500,0),$E30+2)=Команды!$AJ$6,TRUE,FALSE),IF(INDEX(Команды!$A$2:$AN$7500,MATCH(BC$3,Команды!$A$2:$A$7500,0),$E30+2)=Команды!$AJ$7,TRUE,FALSE),IF(INDEX(Команды!$A$2:$AN$7500,MATCH(BC$3,Команды!$A$2:$A$7500,0),$E30+2)=Команды!$AJ$8,TRUE,FALSE),IF(INDEX(Команды!$A$2:$AN$7500,MATCH(BC$3,Команды!$A$2:$A$7500,0),$E30+2)=Команды!$AJ$9,TRUE,FALSE),IF(INDEX(Команды!$A$2:$AN$7500,MATCH(BC$3,Команды!$A$2:$A$7500,0),$E30+2)=Команды!$AJ$10,TRUE,FALSE),IF(INDEX(Команды!$A$2:$AN$7500,MATCH(BC$3,Команды!$A$2:$A$7500,0),$E30+2)=Команды!$AJ$11,TRUE,FALSE),IF(INDEX(Команды!$A$2:$AN$7500,MATCH(BC$3,Команды!$A$2:$A$7500,0),$E30+2)=Команды!$AJ$12,TRUE,FALSE),IF(INDEX(Команды!$A$2:$AN$7500,MATCH(BC$3,Команды!$A$2:$A$7500,0),$E30+2)=Команды!$AJ$13,TRUE,FALSE),IF(INDEX(Команды!$A$2:$AN$7500,MATCH(BC$3,Команды!$A$2:$A$7500,0),$E30+2)=Команды!$AJ$14,TRUE,FALSE),IF(INDEX(Команды!$A$2:$AN$7500,MATCH(BC$3,Команды!$A$2:$A$7500,0),$E30+2)=Команды!$AJ$15,TRUE,FALSE),IF(INDEX(Команды!$A$2:$AN$7500,MATCH(BC$3,Команды!$A$2:$A$7500,0),$E30+2)=Команды!$AJ$16,TRUE,FALSE),,IF(INDEX(Команды!$A$2:$AN$7500,MATCH(BC$3,Команды!$A$2:$A$7500,0),$E30+2)=Команды!$AJ$17,TRUE,FALSE),,IF(INDEX(Команды!$A$2:$AN$7500,MATCH(BC$3,Команды!$A$2:$A$7500,0),$E30+2)=Команды!$AJ$18,TRUE,FALSE),,IF(INDEX(Команды!$A$2:$AN$7500,MATCH(BC$3,Команды!$A$2:$A$7500,0),$E30+2)=Команды!$AJ$19,TRUE,FALSE)),INDEX(Команды!$AJ$2:$AK$19,MATCH(INDEX(Команды!$A$2:$AN$7500,MATCH(BC$3,Команды!$A$2:$A$7500,0),$E30+2),Команды!$AJ$2:$AJ$19,0),2),0)</f>
        <v>В</v>
      </c>
      <c r="BD30" s="175" t="str">
        <f>IF(OR(IF(INDEX(Команды!$A$2:$AN$7500,MATCH(BC$3,Команды!$A$2:$A$7500,0),$E30+2)=Команды!$AJ$2,TRUE,FALSE),IF(INDEX(Команды!$A$2:$AN$7500,MATCH(BC$3,Команды!$A$2:$A$7500,0),$E30+2)=Команды!$AJ$3,TRUE,FALSE),IF(INDEX(Команды!$A$2:$AN$7500,MATCH(BC$3,Команды!$A$2:$A$7500,0),$E30+2)=Команды!$AJ$4,TRUE,FALSE),IF(INDEX(Команды!$A$2:$AN$7500,MATCH(BC$3,Команды!$A$2:$A$7500,0),$E30+2)=Команды!$AJ$5,TRUE,FALSE),IF(INDEX(Команды!$A$2:$AN$7500,MATCH(BC$3,Команды!$A$2:$A$7500,0),$E30+2)=Команды!$AJ$6,TRUE,FALSE),IF(INDEX(Команды!$A$2:$AN$7500,MATCH(BC$3,Команды!$A$2:$A$7500,0),$E30+2)=Команды!$AJ$7,TRUE,FALSE),IF(INDEX(Команды!$A$2:$AN$7500,MATCH(BC$3,Команды!$A$2:$A$7500,0),$E30+2)=Команды!$AJ$8,TRUE,FALSE),IF(INDEX(Команды!$A$2:$AN$7500,MATCH(BC$3,Команды!$A$2:$A$7500,0),$E30+2)=Команды!$AJ$9,TRUE,FALSE),IF(INDEX(Команды!$A$2:$AN$7500,MATCH(BC$3,Команды!$A$2:$A$7500,0),$E30+2)=Команды!$AJ$10,TRUE,FALSE),IF(INDEX(Команды!$A$2:$AN$7500,MATCH(BC$3,Команды!$A$2:$A$7500,0),$E30+2)=Команды!$AJ$11,TRUE,FALSE),IF(INDEX(Команды!$A$2:$AN$7500,MATCH(BC$3,Команды!$A$2:$A$7500,0),$E30+2)=Команды!$AJ$12,TRUE,FALSE),IF(INDEX(Команды!$A$2:$AN$7500,MATCH(BC$3,Команды!$A$2:$A$7500,0),$E30+2)=Команды!$AJ$13,TRUE,FALSE),IF(INDEX(Команды!$A$2:$AN$7500,MATCH(BC$3,Команды!$A$2:$A$7500,0),$E30+2)=Команды!$AJ$14,TRUE,FALSE),IF(INDEX(Команды!$A$2:$AN$7500,MATCH(BC$3,Команды!$A$2:$A$7500,0),$E30+2)=Команды!$AJ$15,TRUE,FALSE),IF(INDEX(Команды!$A$2:$AN$7500,MATCH(BC$3,Команды!$A$2:$A$7500,0),$E30+2)=Команды!$AJ$16,TRUE,FALSE),IF(INDEX(Команды!$A$2:$AN$7500,MATCH(BC$3,Команды!$A$2:$A$7500,0),$E30+2)=Команды!$AJ$17,TRUE,FALSE),IF(INDEX(Команды!$A$2:$AN$7500,MATCH(BC$3,Команды!$A$2:$A$7500,0),$E30+2)=Команды!$AJ$18,TRUE,FALSE),IF(INDEX(Команды!$A$2:$AN$7500,MATCH(BC$3,Команды!$A$2:$A$7500,0),$E30+2)=Команды!$AJ$19,TRUE,FALSE)),INDEX(Команды!$AJ$2:$AL$19,MATCH(INDEX(Команды!$A$2:$AN$7500,MATCH(BC$3,Команды!$A$2:$A$7500,0),$E30+2),Команды!$AJ$2:$AJ$19,0),3),0)</f>
        <v>В</v>
      </c>
      <c r="BE30" s="342"/>
      <c r="BF30" s="174" t="str">
        <f>IF(OR(IF(INDEX(Команды!$A$2:$AN$7500,MATCH(BF$3,Команды!$A$2:$A$7500,0),$E30+2)=Команды!$AJ$2,TRUE,FALSE),IF(INDEX(Команды!$A$2:$AN$7500,MATCH(BF$3,Команды!$A$2:$A$7500,0),$E30+2)=Команды!$AJ$3,TRUE,FALSE),IF(INDEX(Команды!$A$2:$AN$7500,MATCH(BF$3,Команды!$A$2:$A$7500,0),$E30+2)=Команды!$AJ$4,TRUE,FALSE),IF(INDEX(Команды!$A$2:$AN$7500,MATCH(BF$3,Команды!$A$2:$A$7500,0),$E30+2)=Команды!$AJ$5,TRUE,FALSE),IF(INDEX(Команды!$A$2:$AN$7500,MATCH(BF$3,Команды!$A$2:$A$7500,0),$E30+2)=Команды!$AJ$6,TRUE,FALSE),IF(INDEX(Команды!$A$2:$AN$7500,MATCH(BF$3,Команды!$A$2:$A$7500,0),$E30+2)=Команды!$AJ$7,TRUE,FALSE),IF(INDEX(Команды!$A$2:$AN$7500,MATCH(BF$3,Команды!$A$2:$A$7500,0),$E30+2)=Команды!$AJ$8,TRUE,FALSE),IF(INDEX(Команды!$A$2:$AN$7500,MATCH(BF$3,Команды!$A$2:$A$7500,0),$E30+2)=Команды!$AJ$9,TRUE,FALSE),IF(INDEX(Команды!$A$2:$AN$7500,MATCH(BF$3,Команды!$A$2:$A$7500,0),$E30+2)=Команды!$AJ$10,TRUE,FALSE),IF(INDEX(Команды!$A$2:$AN$7500,MATCH(BF$3,Команды!$A$2:$A$7500,0),$E30+2)=Команды!$AJ$11,TRUE,FALSE),IF(INDEX(Команды!$A$2:$AN$7500,MATCH(BF$3,Команды!$A$2:$A$7500,0),$E30+2)=Команды!$AJ$12,TRUE,FALSE),IF(INDEX(Команды!$A$2:$AN$7500,MATCH(BF$3,Команды!$A$2:$A$7500,0),$E30+2)=Команды!$AJ$13,TRUE,FALSE),IF(INDEX(Команды!$A$2:$AN$7500,MATCH(BF$3,Команды!$A$2:$A$7500,0),$E30+2)=Команды!$AJ$14,TRUE,FALSE),IF(INDEX(Команды!$A$2:$AN$7500,MATCH(BF$3,Команды!$A$2:$A$7500,0),$E30+2)=Команды!$AJ$15,TRUE,FALSE),IF(INDEX(Команды!$A$2:$AN$7500,MATCH(BF$3,Команды!$A$2:$A$7500,0),$E30+2)=Команды!$AJ$16,TRUE,FALSE),,IF(INDEX(Команды!$A$2:$AN$7500,MATCH(BF$3,Команды!$A$2:$A$7500,0),$E30+2)=Команды!$AJ$17,TRUE,FALSE),,IF(INDEX(Команды!$A$2:$AN$7500,MATCH(BF$3,Команды!$A$2:$A$7500,0),$E30+2)=Команды!$AJ$18,TRUE,FALSE),,IF(INDEX(Команды!$A$2:$AN$7500,MATCH(BF$3,Команды!$A$2:$A$7500,0),$E30+2)=Команды!$AJ$19,TRUE,FALSE)),INDEX(Команды!$AJ$2:$AK$19,MATCH(INDEX(Команды!$A$2:$AN$7500,MATCH(BF$3,Команды!$A$2:$A$7500,0),$E30+2),Команды!$AJ$2:$AJ$19,0),2),0)</f>
        <v>В</v>
      </c>
      <c r="BG30" s="175" t="str">
        <f>IF(OR(IF(INDEX(Команды!$A$2:$AN$7500,MATCH(BF$3,Команды!$A$2:$A$7500,0),$E30+2)=Команды!$AJ$2,TRUE,FALSE),IF(INDEX(Команды!$A$2:$AN$7500,MATCH(BF$3,Команды!$A$2:$A$7500,0),$E30+2)=Команды!$AJ$3,TRUE,FALSE),IF(INDEX(Команды!$A$2:$AN$7500,MATCH(BF$3,Команды!$A$2:$A$7500,0),$E30+2)=Команды!$AJ$4,TRUE,FALSE),IF(INDEX(Команды!$A$2:$AN$7500,MATCH(BF$3,Команды!$A$2:$A$7500,0),$E30+2)=Команды!$AJ$5,TRUE,FALSE),IF(INDEX(Команды!$A$2:$AN$7500,MATCH(BF$3,Команды!$A$2:$A$7500,0),$E30+2)=Команды!$AJ$6,TRUE,FALSE),IF(INDEX(Команды!$A$2:$AN$7500,MATCH(BF$3,Команды!$A$2:$A$7500,0),$E30+2)=Команды!$AJ$7,TRUE,FALSE),IF(INDEX(Команды!$A$2:$AN$7500,MATCH(BF$3,Команды!$A$2:$A$7500,0),$E30+2)=Команды!$AJ$8,TRUE,FALSE),IF(INDEX(Команды!$A$2:$AN$7500,MATCH(BF$3,Команды!$A$2:$A$7500,0),$E30+2)=Команды!$AJ$9,TRUE,FALSE),IF(INDEX(Команды!$A$2:$AN$7500,MATCH(BF$3,Команды!$A$2:$A$7500,0),$E30+2)=Команды!$AJ$10,TRUE,FALSE),IF(INDEX(Команды!$A$2:$AN$7500,MATCH(BF$3,Команды!$A$2:$A$7500,0),$E30+2)=Команды!$AJ$11,TRUE,FALSE),IF(INDEX(Команды!$A$2:$AN$7500,MATCH(BF$3,Команды!$A$2:$A$7500,0),$E30+2)=Команды!$AJ$12,TRUE,FALSE),IF(INDEX(Команды!$A$2:$AN$7500,MATCH(BF$3,Команды!$A$2:$A$7500,0),$E30+2)=Команды!$AJ$13,TRUE,FALSE),IF(INDEX(Команды!$A$2:$AN$7500,MATCH(BF$3,Команды!$A$2:$A$7500,0),$E30+2)=Команды!$AJ$14,TRUE,FALSE),IF(INDEX(Команды!$A$2:$AN$7500,MATCH(BF$3,Команды!$A$2:$A$7500,0),$E30+2)=Команды!$AJ$15,TRUE,FALSE),IF(INDEX(Команды!$A$2:$AN$7500,MATCH(BF$3,Команды!$A$2:$A$7500,0),$E30+2)=Команды!$AJ$16,TRUE,FALSE),IF(INDEX(Команды!$A$2:$AN$7500,MATCH(BF$3,Команды!$A$2:$A$7500,0),$E30+2)=Команды!$AJ$17,TRUE,FALSE),IF(INDEX(Команды!$A$2:$AN$7500,MATCH(BF$3,Команды!$A$2:$A$7500,0),$E30+2)=Команды!$AJ$18,TRUE,FALSE),IF(INDEX(Команды!$A$2:$AN$7500,MATCH(BF$3,Команды!$A$2:$A$7500,0),$E30+2)=Команды!$AJ$19,TRUE,FALSE)),INDEX(Команды!$AJ$2:$AL$19,MATCH(INDEX(Команды!$A$2:$AN$7500,MATCH(BF$3,Команды!$A$2:$A$7500,0),$E30+2),Команды!$AJ$2:$AJ$19,0),3),0)</f>
        <v>В</v>
      </c>
      <c r="BH30" s="342"/>
      <c r="BI30" s="174">
        <f>IF(OR(IF(INDEX(Команды!$A$2:$AN$7500,MATCH(BI$3,Команды!$A$2:$A$7500,0),$E30+2)=Команды!$AJ$2,TRUE,FALSE),IF(INDEX(Команды!$A$2:$AN$7500,MATCH(BI$3,Команды!$A$2:$A$7500,0),$E30+2)=Команды!$AJ$3,TRUE,FALSE),IF(INDEX(Команды!$A$2:$AN$7500,MATCH(BI$3,Команды!$A$2:$A$7500,0),$E30+2)=Команды!$AJ$4,TRUE,FALSE),IF(INDEX(Команды!$A$2:$AN$7500,MATCH(BI$3,Команды!$A$2:$A$7500,0),$E30+2)=Команды!$AJ$5,TRUE,FALSE),IF(INDEX(Команды!$A$2:$AN$7500,MATCH(BI$3,Команды!$A$2:$A$7500,0),$E30+2)=Команды!$AJ$6,TRUE,FALSE),IF(INDEX(Команды!$A$2:$AN$7500,MATCH(BI$3,Команды!$A$2:$A$7500,0),$E30+2)=Команды!$AJ$7,TRUE,FALSE),IF(INDEX(Команды!$A$2:$AN$7500,MATCH(BI$3,Команды!$A$2:$A$7500,0),$E30+2)=Команды!$AJ$8,TRUE,FALSE),IF(INDEX(Команды!$A$2:$AN$7500,MATCH(BI$3,Команды!$A$2:$A$7500,0),$E30+2)=Команды!$AJ$9,TRUE,FALSE),IF(INDEX(Команды!$A$2:$AN$7500,MATCH(BI$3,Команды!$A$2:$A$7500,0),$E30+2)=Команды!$AJ$10,TRUE,FALSE),IF(INDEX(Команды!$A$2:$AN$7500,MATCH(BI$3,Команды!$A$2:$A$7500,0),$E30+2)=Команды!$AJ$11,TRUE,FALSE),IF(INDEX(Команды!$A$2:$AN$7500,MATCH(BI$3,Команды!$A$2:$A$7500,0),$E30+2)=Команды!$AJ$12,TRUE,FALSE),IF(INDEX(Команды!$A$2:$AN$7500,MATCH(BI$3,Команды!$A$2:$A$7500,0),$E30+2)=Команды!$AJ$13,TRUE,FALSE),IF(INDEX(Команды!$A$2:$AN$7500,MATCH(BI$3,Команды!$A$2:$A$7500,0),$E30+2)=Команды!$AJ$14,TRUE,FALSE),IF(INDEX(Команды!$A$2:$AN$7500,MATCH(BI$3,Команды!$A$2:$A$7500,0),$E30+2)=Команды!$AJ$15,TRUE,FALSE),IF(INDEX(Команды!$A$2:$AN$7500,MATCH(BI$3,Команды!$A$2:$A$7500,0),$E30+2)=Команды!$AJ$16,TRUE,FALSE),,IF(INDEX(Команды!$A$2:$AN$7500,MATCH(BI$3,Команды!$A$2:$A$7500,0),$E30+2)=Команды!$AJ$17,TRUE,FALSE),,IF(INDEX(Команды!$A$2:$AN$7500,MATCH(BI$3,Команды!$A$2:$A$7500,0),$E30+2)=Команды!$AJ$18,TRUE,FALSE),,IF(INDEX(Команды!$A$2:$AN$7500,MATCH(BI$3,Команды!$A$2:$A$7500,0),$E30+2)=Команды!$AJ$19,TRUE,FALSE)),INDEX(Команды!$AJ$2:$AK$19,MATCH(INDEX(Команды!$A$2:$AN$7500,MATCH(BI$3,Команды!$A$2:$A$7500,0),$E30+2),Команды!$AJ$2:$AJ$19,0),2),0)</f>
        <v>0.5</v>
      </c>
      <c r="BJ30" s="175">
        <f>IF(OR(IF(INDEX(Команды!$A$2:$AN$7500,MATCH(BI$3,Команды!$A$2:$A$7500,0),$E30+2)=Команды!$AJ$2,TRUE,FALSE),IF(INDEX(Команды!$A$2:$AN$7500,MATCH(BI$3,Команды!$A$2:$A$7500,0),$E30+2)=Команды!$AJ$3,TRUE,FALSE),IF(INDEX(Команды!$A$2:$AN$7500,MATCH(BI$3,Команды!$A$2:$A$7500,0),$E30+2)=Команды!$AJ$4,TRUE,FALSE),IF(INDEX(Команды!$A$2:$AN$7500,MATCH(BI$3,Команды!$A$2:$A$7500,0),$E30+2)=Команды!$AJ$5,TRUE,FALSE),IF(INDEX(Команды!$A$2:$AN$7500,MATCH(BI$3,Команды!$A$2:$A$7500,0),$E30+2)=Команды!$AJ$6,TRUE,FALSE),IF(INDEX(Команды!$A$2:$AN$7500,MATCH(BI$3,Команды!$A$2:$A$7500,0),$E30+2)=Команды!$AJ$7,TRUE,FALSE),IF(INDEX(Команды!$A$2:$AN$7500,MATCH(BI$3,Команды!$A$2:$A$7500,0),$E30+2)=Команды!$AJ$8,TRUE,FALSE),IF(INDEX(Команды!$A$2:$AN$7500,MATCH(BI$3,Команды!$A$2:$A$7500,0),$E30+2)=Команды!$AJ$9,TRUE,FALSE),IF(INDEX(Команды!$A$2:$AN$7500,MATCH(BI$3,Команды!$A$2:$A$7500,0),$E30+2)=Команды!$AJ$10,TRUE,FALSE),IF(INDEX(Команды!$A$2:$AN$7500,MATCH(BI$3,Команды!$A$2:$A$7500,0),$E30+2)=Команды!$AJ$11,TRUE,FALSE),IF(INDEX(Команды!$A$2:$AN$7500,MATCH(BI$3,Команды!$A$2:$A$7500,0),$E30+2)=Команды!$AJ$12,TRUE,FALSE),IF(INDEX(Команды!$A$2:$AN$7500,MATCH(BI$3,Команды!$A$2:$A$7500,0),$E30+2)=Команды!$AJ$13,TRUE,FALSE),IF(INDEX(Команды!$A$2:$AN$7500,MATCH(BI$3,Команды!$A$2:$A$7500,0),$E30+2)=Команды!$AJ$14,TRUE,FALSE),IF(INDEX(Команды!$A$2:$AN$7500,MATCH(BI$3,Команды!$A$2:$A$7500,0),$E30+2)=Команды!$AJ$15,TRUE,FALSE),IF(INDEX(Команды!$A$2:$AN$7500,MATCH(BI$3,Команды!$A$2:$A$7500,0),$E30+2)=Команды!$AJ$16,TRUE,FALSE),IF(INDEX(Команды!$A$2:$AN$7500,MATCH(BI$3,Команды!$A$2:$A$7500,0),$E30+2)=Команды!$AJ$17,TRUE,FALSE),IF(INDEX(Команды!$A$2:$AN$7500,MATCH(BI$3,Команды!$A$2:$A$7500,0),$E30+2)=Команды!$AJ$18,TRUE,FALSE),IF(INDEX(Команды!$A$2:$AN$7500,MATCH(BI$3,Команды!$A$2:$A$7500,0),$E30+2)=Команды!$AJ$19,TRUE,FALSE)),INDEX(Команды!$AJ$2:$AL$19,MATCH(INDEX(Команды!$A$2:$AN$7500,MATCH(BI$3,Команды!$A$2:$A$7500,0),$E30+2),Команды!$AJ$2:$AJ$19,0),3),0)</f>
        <v>0.875</v>
      </c>
      <c r="BK30" s="342"/>
      <c r="BL30" s="174">
        <f>IF(OR(IF(INDEX(Команды!$A$2:$AN$7500,MATCH(BL$3,Команды!$A$2:$A$7500,0),$E30+2)=Команды!$AJ$2,TRUE,FALSE),IF(INDEX(Команды!$A$2:$AN$7500,MATCH(BL$3,Команды!$A$2:$A$7500,0),$E30+2)=Команды!$AJ$3,TRUE,FALSE),IF(INDEX(Команды!$A$2:$AN$7500,MATCH(BL$3,Команды!$A$2:$A$7500,0),$E30+2)=Команды!$AJ$4,TRUE,FALSE),IF(INDEX(Команды!$A$2:$AN$7500,MATCH(BL$3,Команды!$A$2:$A$7500,0),$E30+2)=Команды!$AJ$5,TRUE,FALSE),IF(INDEX(Команды!$A$2:$AN$7500,MATCH(BL$3,Команды!$A$2:$A$7500,0),$E30+2)=Команды!$AJ$6,TRUE,FALSE),IF(INDEX(Команды!$A$2:$AN$7500,MATCH(BL$3,Команды!$A$2:$A$7500,0),$E30+2)=Команды!$AJ$7,TRUE,FALSE),IF(INDEX(Команды!$A$2:$AN$7500,MATCH(BL$3,Команды!$A$2:$A$7500,0),$E30+2)=Команды!$AJ$8,TRUE,FALSE),IF(INDEX(Команды!$A$2:$AN$7500,MATCH(BL$3,Команды!$A$2:$A$7500,0),$E30+2)=Команды!$AJ$9,TRUE,FALSE),IF(INDEX(Команды!$A$2:$AN$7500,MATCH(BL$3,Команды!$A$2:$A$7500,0),$E30+2)=Команды!$AJ$10,TRUE,FALSE),IF(INDEX(Команды!$A$2:$AN$7500,MATCH(BL$3,Команды!$A$2:$A$7500,0),$E30+2)=Команды!$AJ$11,TRUE,FALSE),IF(INDEX(Команды!$A$2:$AN$7500,MATCH(BL$3,Команды!$A$2:$A$7500,0),$E30+2)=Команды!$AJ$12,TRUE,FALSE),IF(INDEX(Команды!$A$2:$AN$7500,MATCH(BL$3,Команды!$A$2:$A$7500,0),$E30+2)=Команды!$AJ$13,TRUE,FALSE),IF(INDEX(Команды!$A$2:$AN$7500,MATCH(BL$3,Команды!$A$2:$A$7500,0),$E30+2)=Команды!$AJ$14,TRUE,FALSE),IF(INDEX(Команды!$A$2:$AN$7500,MATCH(BL$3,Команды!$A$2:$A$7500,0),$E30+2)=Команды!$AJ$15,TRUE,FALSE),IF(INDEX(Команды!$A$2:$AN$7500,MATCH(BL$3,Команды!$A$2:$A$7500,0),$E30+2)=Команды!$AJ$16,TRUE,FALSE),,IF(INDEX(Команды!$A$2:$AN$7500,MATCH(BL$3,Команды!$A$2:$A$7500,0),$E30+2)=Команды!$AJ$17,TRUE,FALSE),,IF(INDEX(Команды!$A$2:$AN$7500,MATCH(BL$3,Команды!$A$2:$A$7500,0),$E30+2)=Команды!$AJ$18,TRUE,FALSE),,IF(INDEX(Команды!$A$2:$AN$7500,MATCH(BL$3,Команды!$A$2:$A$7500,0),$E30+2)=Команды!$AJ$19,TRUE,FALSE)),INDEX(Команды!$AJ$2:$AK$19,MATCH(INDEX(Команды!$A$2:$AN$7500,MATCH(BL$3,Команды!$A$2:$A$7500,0),$E30+2),Команды!$AJ$2:$AJ$19,0),2),0)</f>
        <v>0.58333333333333337</v>
      </c>
      <c r="BM30" s="175">
        <f>IF(OR(IF(INDEX(Команды!$A$2:$AN$7500,MATCH(BL$3,Команды!$A$2:$A$7500,0),$E30+2)=Команды!$AJ$2,TRUE,FALSE),IF(INDEX(Команды!$A$2:$AN$7500,MATCH(BL$3,Команды!$A$2:$A$7500,0),$E30+2)=Команды!$AJ$3,TRUE,FALSE),IF(INDEX(Команды!$A$2:$AN$7500,MATCH(BL$3,Команды!$A$2:$A$7500,0),$E30+2)=Команды!$AJ$4,TRUE,FALSE),IF(INDEX(Команды!$A$2:$AN$7500,MATCH(BL$3,Команды!$A$2:$A$7500,0),$E30+2)=Команды!$AJ$5,TRUE,FALSE),IF(INDEX(Команды!$A$2:$AN$7500,MATCH(BL$3,Команды!$A$2:$A$7500,0),$E30+2)=Команды!$AJ$6,TRUE,FALSE),IF(INDEX(Команды!$A$2:$AN$7500,MATCH(BL$3,Команды!$A$2:$A$7500,0),$E30+2)=Команды!$AJ$7,TRUE,FALSE),IF(INDEX(Команды!$A$2:$AN$7500,MATCH(BL$3,Команды!$A$2:$A$7500,0),$E30+2)=Команды!$AJ$8,TRUE,FALSE),IF(INDEX(Команды!$A$2:$AN$7500,MATCH(BL$3,Команды!$A$2:$A$7500,0),$E30+2)=Команды!$AJ$9,TRUE,FALSE),IF(INDEX(Команды!$A$2:$AN$7500,MATCH(BL$3,Команды!$A$2:$A$7500,0),$E30+2)=Команды!$AJ$10,TRUE,FALSE),IF(INDEX(Команды!$A$2:$AN$7500,MATCH(BL$3,Команды!$A$2:$A$7500,0),$E30+2)=Команды!$AJ$11,TRUE,FALSE),IF(INDEX(Команды!$A$2:$AN$7500,MATCH(BL$3,Команды!$A$2:$A$7500,0),$E30+2)=Команды!$AJ$12,TRUE,FALSE),IF(INDEX(Команды!$A$2:$AN$7500,MATCH(BL$3,Команды!$A$2:$A$7500,0),$E30+2)=Команды!$AJ$13,TRUE,FALSE),IF(INDEX(Команды!$A$2:$AN$7500,MATCH(BL$3,Команды!$A$2:$A$7500,0),$E30+2)=Команды!$AJ$14,TRUE,FALSE),IF(INDEX(Команды!$A$2:$AN$7500,MATCH(BL$3,Команды!$A$2:$A$7500,0),$E30+2)=Команды!$AJ$15,TRUE,FALSE),IF(INDEX(Команды!$A$2:$AN$7500,MATCH(BL$3,Команды!$A$2:$A$7500,0),$E30+2)=Команды!$AJ$16,TRUE,FALSE),IF(INDEX(Команды!$A$2:$AN$7500,MATCH(BL$3,Команды!$A$2:$A$7500,0),$E30+2)=Команды!$AJ$17,TRUE,FALSE),IF(INDEX(Команды!$A$2:$AN$7500,MATCH(BL$3,Команды!$A$2:$A$7500,0),$E30+2)=Команды!$AJ$18,TRUE,FALSE),IF(INDEX(Команды!$A$2:$AN$7500,MATCH(BL$3,Команды!$A$2:$A$7500,0),$E30+2)=Команды!$AJ$19,TRUE,FALSE)),INDEX(Команды!$AJ$2:$AL$19,MATCH(INDEX(Команды!$A$2:$AN$7500,MATCH(BL$3,Команды!$A$2:$A$7500,0),$E30+2),Команды!$AJ$2:$AJ$19,0),3),0)</f>
        <v>0.95833333333333337</v>
      </c>
      <c r="BN30" s="342"/>
      <c r="BO30" s="174">
        <f>IF(OR(IF(INDEX(Команды!$A$2:$AN$7500,MATCH(BO$3,Команды!$A$2:$A$7500,0),$E30+2)=Команды!$AJ$2,TRUE,FALSE),IF(INDEX(Команды!$A$2:$AN$7500,MATCH(BO$3,Команды!$A$2:$A$7500,0),$E30+2)=Команды!$AJ$3,TRUE,FALSE),IF(INDEX(Команды!$A$2:$AN$7500,MATCH(BO$3,Команды!$A$2:$A$7500,0),$E30+2)=Команды!$AJ$4,TRUE,FALSE),IF(INDEX(Команды!$A$2:$AN$7500,MATCH(BO$3,Команды!$A$2:$A$7500,0),$E30+2)=Команды!$AJ$5,TRUE,FALSE),IF(INDEX(Команды!$A$2:$AN$7500,MATCH(BO$3,Команды!$A$2:$A$7500,0),$E30+2)=Команды!$AJ$6,TRUE,FALSE),IF(INDEX(Команды!$A$2:$AN$7500,MATCH(BO$3,Команды!$A$2:$A$7500,0),$E30+2)=Команды!$AJ$7,TRUE,FALSE),IF(INDEX(Команды!$A$2:$AN$7500,MATCH(BO$3,Команды!$A$2:$A$7500,0),$E30+2)=Команды!$AJ$8,TRUE,FALSE),IF(INDEX(Команды!$A$2:$AN$7500,MATCH(BO$3,Команды!$A$2:$A$7500,0),$E30+2)=Команды!$AJ$9,TRUE,FALSE),IF(INDEX(Команды!$A$2:$AN$7500,MATCH(BO$3,Команды!$A$2:$A$7500,0),$E30+2)=Команды!$AJ$10,TRUE,FALSE),IF(INDEX(Команды!$A$2:$AN$7500,MATCH(BO$3,Команды!$A$2:$A$7500,0),$E30+2)=Команды!$AJ$11,TRUE,FALSE),IF(INDEX(Команды!$A$2:$AN$7500,MATCH(BO$3,Команды!$A$2:$A$7500,0),$E30+2)=Команды!$AJ$12,TRUE,FALSE),IF(INDEX(Команды!$A$2:$AN$7500,MATCH(BO$3,Команды!$A$2:$A$7500,0),$E30+2)=Команды!$AJ$13,TRUE,FALSE),IF(INDEX(Команды!$A$2:$AN$7500,MATCH(BO$3,Команды!$A$2:$A$7500,0),$E30+2)=Команды!$AJ$14,TRUE,FALSE),IF(INDEX(Команды!$A$2:$AN$7500,MATCH(BO$3,Команды!$A$2:$A$7500,0),$E30+2)=Команды!$AJ$15,TRUE,FALSE),IF(INDEX(Команды!$A$2:$AN$7500,MATCH(BO$3,Команды!$A$2:$A$7500,0),$E30+2)=Команды!$AJ$16,TRUE,FALSE),,IF(INDEX(Команды!$A$2:$AN$7500,MATCH(BO$3,Команды!$A$2:$A$7500,0),$E30+2)=Команды!$AJ$17,TRUE,FALSE),,IF(INDEX(Команды!$A$2:$AN$7500,MATCH(BO$3,Команды!$A$2:$A$7500,0),$E30+2)=Команды!$AJ$18,TRUE,FALSE),,IF(INDEX(Команды!$A$2:$AN$7500,MATCH(BO$3,Команды!$A$2:$A$7500,0),$E30+2)=Команды!$AJ$19,TRUE,FALSE)),INDEX(Команды!$AJ$2:$AK$19,MATCH(INDEX(Команды!$A$2:$AN$7500,MATCH(BO$3,Команды!$A$2:$A$7500,0),$E30+2),Команды!$AJ$2:$AJ$19,0),2),0)</f>
        <v>0.64583333333333337</v>
      </c>
      <c r="BP30" s="175">
        <f>IF(OR(IF(INDEX(Команды!$A$2:$AN$7500,MATCH(BO$3,Команды!$A$2:$A$7500,0),$E30+2)=Команды!$AJ$2,TRUE,FALSE),IF(INDEX(Команды!$A$2:$AN$7500,MATCH(BO$3,Команды!$A$2:$A$7500,0),$E30+2)=Команды!$AJ$3,TRUE,FALSE),IF(INDEX(Команды!$A$2:$AN$7500,MATCH(BO$3,Команды!$A$2:$A$7500,0),$E30+2)=Команды!$AJ$4,TRUE,FALSE),IF(INDEX(Команды!$A$2:$AN$7500,MATCH(BO$3,Команды!$A$2:$A$7500,0),$E30+2)=Команды!$AJ$5,TRUE,FALSE),IF(INDEX(Команды!$A$2:$AN$7500,MATCH(BO$3,Команды!$A$2:$A$7500,0),$E30+2)=Команды!$AJ$6,TRUE,FALSE),IF(INDEX(Команды!$A$2:$AN$7500,MATCH(BO$3,Команды!$A$2:$A$7500,0),$E30+2)=Команды!$AJ$7,TRUE,FALSE),IF(INDEX(Команды!$A$2:$AN$7500,MATCH(BO$3,Команды!$A$2:$A$7500,0),$E30+2)=Команды!$AJ$8,TRUE,FALSE),IF(INDEX(Команды!$A$2:$AN$7500,MATCH(BO$3,Команды!$A$2:$A$7500,0),$E30+2)=Команды!$AJ$9,TRUE,FALSE),IF(INDEX(Команды!$A$2:$AN$7500,MATCH(BO$3,Команды!$A$2:$A$7500,0),$E30+2)=Команды!$AJ$10,TRUE,FALSE),IF(INDEX(Команды!$A$2:$AN$7500,MATCH(BO$3,Команды!$A$2:$A$7500,0),$E30+2)=Команды!$AJ$11,TRUE,FALSE),IF(INDEX(Команды!$A$2:$AN$7500,MATCH(BO$3,Команды!$A$2:$A$7500,0),$E30+2)=Команды!$AJ$12,TRUE,FALSE),IF(INDEX(Команды!$A$2:$AN$7500,MATCH(BO$3,Команды!$A$2:$A$7500,0),$E30+2)=Команды!$AJ$13,TRUE,FALSE),IF(INDEX(Команды!$A$2:$AN$7500,MATCH(BO$3,Команды!$A$2:$A$7500,0),$E30+2)=Команды!$AJ$14,TRUE,FALSE),IF(INDEX(Команды!$A$2:$AN$7500,MATCH(BO$3,Команды!$A$2:$A$7500,0),$E30+2)=Команды!$AJ$15,TRUE,FALSE),IF(INDEX(Команды!$A$2:$AN$7500,MATCH(BO$3,Команды!$A$2:$A$7500,0),$E30+2)=Команды!$AJ$16,TRUE,FALSE),IF(INDEX(Команды!$A$2:$AN$7500,MATCH(BO$3,Команды!$A$2:$A$7500,0),$E30+2)=Команды!$AJ$17,TRUE,FALSE),IF(INDEX(Команды!$A$2:$AN$7500,MATCH(BO$3,Команды!$A$2:$A$7500,0),$E30+2)=Команды!$AJ$18,TRUE,FALSE),IF(INDEX(Команды!$A$2:$AN$7500,MATCH(BO$3,Команды!$A$2:$A$7500,0),$E30+2)=Команды!$AJ$19,TRUE,FALSE)),INDEX(Команды!$AJ$2:$AL$19,MATCH(INDEX(Команды!$A$2:$AN$7500,MATCH(BO$3,Команды!$A$2:$A$7500,0),$E30+2),Команды!$AJ$2:$AJ$19,0),3),0)</f>
        <v>1.0208333333333333</v>
      </c>
      <c r="BQ30" s="342"/>
      <c r="BR30" s="174">
        <f>IF(OR(IF(INDEX(Команды!$A$2:$AN$7500,MATCH(BR$3,Команды!$A$2:$A$7500,0),$E30+2)=Команды!$AJ$2,TRUE,FALSE),IF(INDEX(Команды!$A$2:$AN$7500,MATCH(BR$3,Команды!$A$2:$A$7500,0),$E30+2)=Команды!$AJ$3,TRUE,FALSE),IF(INDEX(Команды!$A$2:$AN$7500,MATCH(BR$3,Команды!$A$2:$A$7500,0),$E30+2)=Команды!$AJ$4,TRUE,FALSE),IF(INDEX(Команды!$A$2:$AN$7500,MATCH(BR$3,Команды!$A$2:$A$7500,0),$E30+2)=Команды!$AJ$5,TRUE,FALSE),IF(INDEX(Команды!$A$2:$AN$7500,MATCH(BR$3,Команды!$A$2:$A$7500,0),$E30+2)=Команды!$AJ$6,TRUE,FALSE),IF(INDEX(Команды!$A$2:$AN$7500,MATCH(BR$3,Команды!$A$2:$A$7500,0),$E30+2)=Команды!$AJ$7,TRUE,FALSE),IF(INDEX(Команды!$A$2:$AN$7500,MATCH(BR$3,Команды!$A$2:$A$7500,0),$E30+2)=Команды!$AJ$8,TRUE,FALSE),IF(INDEX(Команды!$A$2:$AN$7500,MATCH(BR$3,Команды!$A$2:$A$7500,0),$E30+2)=Команды!$AJ$9,TRUE,FALSE),IF(INDEX(Команды!$A$2:$AN$7500,MATCH(BR$3,Команды!$A$2:$A$7500,0),$E30+2)=Команды!$AJ$10,TRUE,FALSE),IF(INDEX(Команды!$A$2:$AN$7500,MATCH(BR$3,Команды!$A$2:$A$7500,0),$E30+2)=Команды!$AJ$11,TRUE,FALSE),IF(INDEX(Команды!$A$2:$AN$7500,MATCH(BR$3,Команды!$A$2:$A$7500,0),$E30+2)=Команды!$AJ$12,TRUE,FALSE),IF(INDEX(Команды!$A$2:$AN$7500,MATCH(BR$3,Команды!$A$2:$A$7500,0),$E30+2)=Команды!$AJ$13,TRUE,FALSE),IF(INDEX(Команды!$A$2:$AN$7500,MATCH(BR$3,Команды!$A$2:$A$7500,0),$E30+2)=Команды!$AJ$14,TRUE,FALSE),IF(INDEX(Команды!$A$2:$AN$7500,MATCH(BR$3,Команды!$A$2:$A$7500,0),$E30+2)=Команды!$AJ$15,TRUE,FALSE),IF(INDEX(Команды!$A$2:$AN$7500,MATCH(BR$3,Команды!$A$2:$A$7500,0),$E30+2)=Команды!$AJ$16,TRUE,FALSE),,IF(INDEX(Команды!$A$2:$AN$7500,MATCH(BR$3,Команды!$A$2:$A$7500,0),$E30+2)=Команды!$AJ$17,TRUE,FALSE),,IF(INDEX(Команды!$A$2:$AN$7500,MATCH(BR$3,Команды!$A$2:$A$7500,0),$E30+2)=Команды!$AJ$18,TRUE,FALSE),,IF(INDEX(Команды!$A$2:$AN$7500,MATCH(BR$3,Команды!$A$2:$A$7500,0),$E30+2)=Команды!$AJ$19,TRUE,FALSE)),INDEX(Команды!$AJ$2:$AK$19,MATCH(INDEX(Команды!$A$2:$AN$7500,MATCH(BR$3,Команды!$A$2:$A$7500,0),$E30+2),Команды!$AJ$2:$AJ$19,0),2),0)</f>
        <v>0.64583333333333337</v>
      </c>
      <c r="BS30" s="175">
        <f>IF(OR(IF(INDEX(Команды!$A$2:$AN$7500,MATCH(BR$3,Команды!$A$2:$A$7500,0),$E30+2)=Команды!$AJ$2,TRUE,FALSE),IF(INDEX(Команды!$A$2:$AN$7500,MATCH(BR$3,Команды!$A$2:$A$7500,0),$E30+2)=Команды!$AJ$3,TRUE,FALSE),IF(INDEX(Команды!$A$2:$AN$7500,MATCH(BR$3,Команды!$A$2:$A$7500,0),$E30+2)=Команды!$AJ$4,TRUE,FALSE),IF(INDEX(Команды!$A$2:$AN$7500,MATCH(BR$3,Команды!$A$2:$A$7500,0),$E30+2)=Команды!$AJ$5,TRUE,FALSE),IF(INDEX(Команды!$A$2:$AN$7500,MATCH(BR$3,Команды!$A$2:$A$7500,0),$E30+2)=Команды!$AJ$6,TRUE,FALSE),IF(INDEX(Команды!$A$2:$AN$7500,MATCH(BR$3,Команды!$A$2:$A$7500,0),$E30+2)=Команды!$AJ$7,TRUE,FALSE),IF(INDEX(Команды!$A$2:$AN$7500,MATCH(BR$3,Команды!$A$2:$A$7500,0),$E30+2)=Команды!$AJ$8,TRUE,FALSE),IF(INDEX(Команды!$A$2:$AN$7500,MATCH(BR$3,Команды!$A$2:$A$7500,0),$E30+2)=Команды!$AJ$9,TRUE,FALSE),IF(INDEX(Команды!$A$2:$AN$7500,MATCH(BR$3,Команды!$A$2:$A$7500,0),$E30+2)=Команды!$AJ$10,TRUE,FALSE),IF(INDEX(Команды!$A$2:$AN$7500,MATCH(BR$3,Команды!$A$2:$A$7500,0),$E30+2)=Команды!$AJ$11,TRUE,FALSE),IF(INDEX(Команды!$A$2:$AN$7500,MATCH(BR$3,Команды!$A$2:$A$7500,0),$E30+2)=Команды!$AJ$12,TRUE,FALSE),IF(INDEX(Команды!$A$2:$AN$7500,MATCH(BR$3,Команды!$A$2:$A$7500,0),$E30+2)=Команды!$AJ$13,TRUE,FALSE),IF(INDEX(Команды!$A$2:$AN$7500,MATCH(BR$3,Команды!$A$2:$A$7500,0),$E30+2)=Команды!$AJ$14,TRUE,FALSE),IF(INDEX(Команды!$A$2:$AN$7500,MATCH(BR$3,Команды!$A$2:$A$7500,0),$E30+2)=Команды!$AJ$15,TRUE,FALSE),IF(INDEX(Команды!$A$2:$AN$7500,MATCH(BR$3,Команды!$A$2:$A$7500,0),$E30+2)=Команды!$AJ$16,TRUE,FALSE),IF(INDEX(Команды!$A$2:$AN$7500,MATCH(BR$3,Команды!$A$2:$A$7500,0),$E30+2)=Команды!$AJ$17,TRUE,FALSE),IF(INDEX(Команды!$A$2:$AN$7500,MATCH(BR$3,Команды!$A$2:$A$7500,0),$E30+2)=Команды!$AJ$18,TRUE,FALSE),IF(INDEX(Команды!$A$2:$AN$7500,MATCH(BR$3,Команды!$A$2:$A$7500,0),$E30+2)=Команды!$AJ$19,TRUE,FALSE)),INDEX(Команды!$AJ$2:$AL$19,MATCH(INDEX(Команды!$A$2:$AN$7500,MATCH(BR$3,Команды!$A$2:$A$7500,0),$E30+2),Команды!$AJ$2:$AJ$19,0),3),0)</f>
        <v>1.0208333333333333</v>
      </c>
      <c r="BT30" s="342"/>
      <c r="BU30" s="174" t="str">
        <f>IF(OR(IF(INDEX(Команды!$A$2:$AN$7500,MATCH(BU$3,Команды!$A$2:$A$7500,0),$E30+2)=Команды!$AJ$2,TRUE,FALSE),IF(INDEX(Команды!$A$2:$AN$7500,MATCH(BU$3,Команды!$A$2:$A$7500,0),$E30+2)=Команды!$AJ$3,TRUE,FALSE),IF(INDEX(Команды!$A$2:$AN$7500,MATCH(BU$3,Команды!$A$2:$A$7500,0),$E30+2)=Команды!$AJ$4,TRUE,FALSE),IF(INDEX(Команды!$A$2:$AN$7500,MATCH(BU$3,Команды!$A$2:$A$7500,0),$E30+2)=Команды!$AJ$5,TRUE,FALSE),IF(INDEX(Команды!$A$2:$AN$7500,MATCH(BU$3,Команды!$A$2:$A$7500,0),$E30+2)=Команды!$AJ$6,TRUE,FALSE),IF(INDEX(Команды!$A$2:$AN$7500,MATCH(BU$3,Команды!$A$2:$A$7500,0),$E30+2)=Команды!$AJ$7,TRUE,FALSE),IF(INDEX(Команды!$A$2:$AN$7500,MATCH(BU$3,Команды!$A$2:$A$7500,0),$E30+2)=Команды!$AJ$8,TRUE,FALSE),IF(INDEX(Команды!$A$2:$AN$7500,MATCH(BU$3,Команды!$A$2:$A$7500,0),$E30+2)=Команды!$AJ$9,TRUE,FALSE),IF(INDEX(Команды!$A$2:$AN$7500,MATCH(BU$3,Команды!$A$2:$A$7500,0),$E30+2)=Команды!$AJ$10,TRUE,FALSE),IF(INDEX(Команды!$A$2:$AN$7500,MATCH(BU$3,Команды!$A$2:$A$7500,0),$E30+2)=Команды!$AJ$11,TRUE,FALSE),IF(INDEX(Команды!$A$2:$AN$7500,MATCH(BU$3,Команды!$A$2:$A$7500,0),$E30+2)=Команды!$AJ$12,TRUE,FALSE),IF(INDEX(Команды!$A$2:$AN$7500,MATCH(BU$3,Команды!$A$2:$A$7500,0),$E30+2)=Команды!$AJ$13,TRUE,FALSE),IF(INDEX(Команды!$A$2:$AN$7500,MATCH(BU$3,Команды!$A$2:$A$7500,0),$E30+2)=Команды!$AJ$14,TRUE,FALSE),IF(INDEX(Команды!$A$2:$AN$7500,MATCH(BU$3,Команды!$A$2:$A$7500,0),$E30+2)=Команды!$AJ$15,TRUE,FALSE),IF(INDEX(Команды!$A$2:$AN$7500,MATCH(BU$3,Команды!$A$2:$A$7500,0),$E30+2)=Команды!$AJ$16,TRUE,FALSE),,IF(INDEX(Команды!$A$2:$AN$7500,MATCH(BU$3,Команды!$A$2:$A$7500,0),$E30+2)=Команды!$AJ$17,TRUE,FALSE),,IF(INDEX(Команды!$A$2:$AN$7500,MATCH(BU$3,Команды!$A$2:$A$7500,0),$E30+2)=Команды!$AJ$18,TRUE,FALSE),,IF(INDEX(Команды!$A$2:$AN$7500,MATCH(BU$3,Команды!$A$2:$A$7500,0),$E30+2)=Команды!$AJ$19,TRUE,FALSE)),INDEX(Команды!$AJ$2:$AK$19,MATCH(INDEX(Команды!$A$2:$AN$7500,MATCH(BU$3,Команды!$A$2:$A$7500,0),$E30+2),Команды!$AJ$2:$AJ$19,0),2),0)</f>
        <v>В</v>
      </c>
      <c r="BV30" s="175" t="str">
        <f>IF(OR(IF(INDEX(Команды!$A$2:$AN$7500,MATCH(BU$3,Команды!$A$2:$A$7500,0),$E30+2)=Команды!$AJ$2,TRUE,FALSE),IF(INDEX(Команды!$A$2:$AN$7500,MATCH(BU$3,Команды!$A$2:$A$7500,0),$E30+2)=Команды!$AJ$3,TRUE,FALSE),IF(INDEX(Команды!$A$2:$AN$7500,MATCH(BU$3,Команды!$A$2:$A$7500,0),$E30+2)=Команды!$AJ$4,TRUE,FALSE),IF(INDEX(Команды!$A$2:$AN$7500,MATCH(BU$3,Команды!$A$2:$A$7500,0),$E30+2)=Команды!$AJ$5,TRUE,FALSE),IF(INDEX(Команды!$A$2:$AN$7500,MATCH(BU$3,Команды!$A$2:$A$7500,0),$E30+2)=Команды!$AJ$6,TRUE,FALSE),IF(INDEX(Команды!$A$2:$AN$7500,MATCH(BU$3,Команды!$A$2:$A$7500,0),$E30+2)=Команды!$AJ$7,TRUE,FALSE),IF(INDEX(Команды!$A$2:$AN$7500,MATCH(BU$3,Команды!$A$2:$A$7500,0),$E30+2)=Команды!$AJ$8,TRUE,FALSE),IF(INDEX(Команды!$A$2:$AN$7500,MATCH(BU$3,Команды!$A$2:$A$7500,0),$E30+2)=Команды!$AJ$9,TRUE,FALSE),IF(INDEX(Команды!$A$2:$AN$7500,MATCH(BU$3,Команды!$A$2:$A$7500,0),$E30+2)=Команды!$AJ$10,TRUE,FALSE),IF(INDEX(Команды!$A$2:$AN$7500,MATCH(BU$3,Команды!$A$2:$A$7500,0),$E30+2)=Команды!$AJ$11,TRUE,FALSE),IF(INDEX(Команды!$A$2:$AN$7500,MATCH(BU$3,Команды!$A$2:$A$7500,0),$E30+2)=Команды!$AJ$12,TRUE,FALSE),IF(INDEX(Команды!$A$2:$AN$7500,MATCH(BU$3,Команды!$A$2:$A$7500,0),$E30+2)=Команды!$AJ$13,TRUE,FALSE),IF(INDEX(Команды!$A$2:$AN$7500,MATCH(BU$3,Команды!$A$2:$A$7500,0),$E30+2)=Команды!$AJ$14,TRUE,FALSE),IF(INDEX(Команды!$A$2:$AN$7500,MATCH(BU$3,Команды!$A$2:$A$7500,0),$E30+2)=Команды!$AJ$15,TRUE,FALSE),IF(INDEX(Команды!$A$2:$AN$7500,MATCH(BU$3,Команды!$A$2:$A$7500,0),$E30+2)=Команды!$AJ$16,TRUE,FALSE),IF(INDEX(Команды!$A$2:$AN$7500,MATCH(BU$3,Команды!$A$2:$A$7500,0),$E30+2)=Команды!$AJ$17,TRUE,FALSE),IF(INDEX(Команды!$A$2:$AN$7500,MATCH(BU$3,Команды!$A$2:$A$7500,0),$E30+2)=Команды!$AJ$18,TRUE,FALSE),IF(INDEX(Команды!$A$2:$AN$7500,MATCH(BU$3,Команды!$A$2:$A$7500,0),$E30+2)=Команды!$AJ$19,TRUE,FALSE)),INDEX(Команды!$AJ$2:$AL$19,MATCH(INDEX(Команды!$A$2:$AN$7500,MATCH(BU$3,Команды!$A$2:$A$7500,0),$E30+2),Команды!$AJ$2:$AJ$19,0),3),0)</f>
        <v>В</v>
      </c>
      <c r="BW30" s="342"/>
      <c r="BX30" s="174" t="str">
        <f>IF(OR(IF(INDEX(Команды!$A$2:$AN$7500,MATCH(BX$3,Команды!$A$2:$A$7500,0),$E30+2)=Команды!$AJ$2,TRUE,FALSE),IF(INDEX(Команды!$A$2:$AN$7500,MATCH(BX$3,Команды!$A$2:$A$7500,0),$E30+2)=Команды!$AJ$3,TRUE,FALSE),IF(INDEX(Команды!$A$2:$AN$7500,MATCH(BX$3,Команды!$A$2:$A$7500,0),$E30+2)=Команды!$AJ$4,TRUE,FALSE),IF(INDEX(Команды!$A$2:$AN$7500,MATCH(BX$3,Команды!$A$2:$A$7500,0),$E30+2)=Команды!$AJ$5,TRUE,FALSE),IF(INDEX(Команды!$A$2:$AN$7500,MATCH(BX$3,Команды!$A$2:$A$7500,0),$E30+2)=Команды!$AJ$6,TRUE,FALSE),IF(INDEX(Команды!$A$2:$AN$7500,MATCH(BX$3,Команды!$A$2:$A$7500,0),$E30+2)=Команды!$AJ$7,TRUE,FALSE),IF(INDEX(Команды!$A$2:$AN$7500,MATCH(BX$3,Команды!$A$2:$A$7500,0),$E30+2)=Команды!$AJ$8,TRUE,FALSE),IF(INDEX(Команды!$A$2:$AN$7500,MATCH(BX$3,Команды!$A$2:$A$7500,0),$E30+2)=Команды!$AJ$9,TRUE,FALSE),IF(INDEX(Команды!$A$2:$AN$7500,MATCH(BX$3,Команды!$A$2:$A$7500,0),$E30+2)=Команды!$AJ$10,TRUE,FALSE),IF(INDEX(Команды!$A$2:$AN$7500,MATCH(BX$3,Команды!$A$2:$A$7500,0),$E30+2)=Команды!$AJ$11,TRUE,FALSE),IF(INDEX(Команды!$A$2:$AN$7500,MATCH(BX$3,Команды!$A$2:$A$7500,0),$E30+2)=Команды!$AJ$12,TRUE,FALSE),IF(INDEX(Команды!$A$2:$AN$7500,MATCH(BX$3,Команды!$A$2:$A$7500,0),$E30+2)=Команды!$AJ$13,TRUE,FALSE),IF(INDEX(Команды!$A$2:$AN$7500,MATCH(BX$3,Команды!$A$2:$A$7500,0),$E30+2)=Команды!$AJ$14,TRUE,FALSE),IF(INDEX(Команды!$A$2:$AN$7500,MATCH(BX$3,Команды!$A$2:$A$7500,0),$E30+2)=Команды!$AJ$15,TRUE,FALSE),IF(INDEX(Команды!$A$2:$AN$7500,MATCH(BX$3,Команды!$A$2:$A$7500,0),$E30+2)=Команды!$AJ$16,TRUE,FALSE),,IF(INDEX(Команды!$A$2:$AN$7500,MATCH(BX$3,Команды!$A$2:$A$7500,0),$E30+2)=Команды!$AJ$17,TRUE,FALSE),,IF(INDEX(Команды!$A$2:$AN$7500,MATCH(BX$3,Команды!$A$2:$A$7500,0),$E30+2)=Команды!$AJ$18,TRUE,FALSE),,IF(INDEX(Команды!$A$2:$AN$7500,MATCH(BX$3,Команды!$A$2:$A$7500,0),$E30+2)=Команды!$AJ$19,TRUE,FALSE)),INDEX(Команды!$AJ$2:$AK$19,MATCH(INDEX(Команды!$A$2:$AN$7500,MATCH(BX$3,Команды!$A$2:$A$7500,0),$E30+2),Команды!$AJ$2:$AJ$19,0),2),0)</f>
        <v>В</v>
      </c>
      <c r="BY30" s="175" t="str">
        <f>IF(OR(IF(INDEX(Команды!$A$2:$AN$7500,MATCH(BX$3,Команды!$A$2:$A$7500,0),$E30+2)=Команды!$AJ$2,TRUE,FALSE),IF(INDEX(Команды!$A$2:$AN$7500,MATCH(BX$3,Команды!$A$2:$A$7500,0),$E30+2)=Команды!$AJ$3,TRUE,FALSE),IF(INDEX(Команды!$A$2:$AN$7500,MATCH(BX$3,Команды!$A$2:$A$7500,0),$E30+2)=Команды!$AJ$4,TRUE,FALSE),IF(INDEX(Команды!$A$2:$AN$7500,MATCH(BX$3,Команды!$A$2:$A$7500,0),$E30+2)=Команды!$AJ$5,TRUE,FALSE),IF(INDEX(Команды!$A$2:$AN$7500,MATCH(BX$3,Команды!$A$2:$A$7500,0),$E30+2)=Команды!$AJ$6,TRUE,FALSE),IF(INDEX(Команды!$A$2:$AN$7500,MATCH(BX$3,Команды!$A$2:$A$7500,0),$E30+2)=Команды!$AJ$7,TRUE,FALSE),IF(INDEX(Команды!$A$2:$AN$7500,MATCH(BX$3,Команды!$A$2:$A$7500,0),$E30+2)=Команды!$AJ$8,TRUE,FALSE),IF(INDEX(Команды!$A$2:$AN$7500,MATCH(BX$3,Команды!$A$2:$A$7500,0),$E30+2)=Команды!$AJ$9,TRUE,FALSE),IF(INDEX(Команды!$A$2:$AN$7500,MATCH(BX$3,Команды!$A$2:$A$7500,0),$E30+2)=Команды!$AJ$10,TRUE,FALSE),IF(INDEX(Команды!$A$2:$AN$7500,MATCH(BX$3,Команды!$A$2:$A$7500,0),$E30+2)=Команды!$AJ$11,TRUE,FALSE),IF(INDEX(Команды!$A$2:$AN$7500,MATCH(BX$3,Команды!$A$2:$A$7500,0),$E30+2)=Команды!$AJ$12,TRUE,FALSE),IF(INDEX(Команды!$A$2:$AN$7500,MATCH(BX$3,Команды!$A$2:$A$7500,0),$E30+2)=Команды!$AJ$13,TRUE,FALSE),IF(INDEX(Команды!$A$2:$AN$7500,MATCH(BX$3,Команды!$A$2:$A$7500,0),$E30+2)=Команды!$AJ$14,TRUE,FALSE),IF(INDEX(Команды!$A$2:$AN$7500,MATCH(BX$3,Команды!$A$2:$A$7500,0),$E30+2)=Команды!$AJ$15,TRUE,FALSE),IF(INDEX(Команды!$A$2:$AN$7500,MATCH(BX$3,Команды!$A$2:$A$7500,0),$E30+2)=Команды!$AJ$16,TRUE,FALSE),IF(INDEX(Команды!$A$2:$AN$7500,MATCH(BX$3,Команды!$A$2:$A$7500,0),$E30+2)=Команды!$AJ$17,TRUE,FALSE),IF(INDEX(Команды!$A$2:$AN$7500,MATCH(BX$3,Команды!$A$2:$A$7500,0),$E30+2)=Команды!$AJ$18,TRUE,FALSE),IF(INDEX(Команды!$A$2:$AN$7500,MATCH(BX$3,Команды!$A$2:$A$7500,0),$E30+2)=Команды!$AJ$19,TRUE,FALSE)),INDEX(Команды!$AJ$2:$AL$19,MATCH(INDEX(Команды!$A$2:$AN$7500,MATCH(BX$3,Команды!$A$2:$A$7500,0),$E30+2),Команды!$AJ$2:$AJ$19,0),3),0)</f>
        <v>В</v>
      </c>
      <c r="BZ30" s="342"/>
      <c r="CA30" s="174">
        <f>IF(OR(IF(INDEX(Команды!$A$2:$AN$7500,MATCH(CA$3,Команды!$A$2:$A$7500,0),$E30+2)=Команды!$AJ$2,TRUE,FALSE),IF(INDEX(Команды!$A$2:$AN$7500,MATCH(CA$3,Команды!$A$2:$A$7500,0),$E30+2)=Команды!$AJ$3,TRUE,FALSE),IF(INDEX(Команды!$A$2:$AN$7500,MATCH(CA$3,Команды!$A$2:$A$7500,0),$E30+2)=Команды!$AJ$4,TRUE,FALSE),IF(INDEX(Команды!$A$2:$AN$7500,MATCH(CA$3,Команды!$A$2:$A$7500,0),$E30+2)=Команды!$AJ$5,TRUE,FALSE),IF(INDEX(Команды!$A$2:$AN$7500,MATCH(CA$3,Команды!$A$2:$A$7500,0),$E30+2)=Команды!$AJ$6,TRUE,FALSE),IF(INDEX(Команды!$A$2:$AN$7500,MATCH(CA$3,Команды!$A$2:$A$7500,0),$E30+2)=Команды!$AJ$7,TRUE,FALSE),IF(INDEX(Команды!$A$2:$AN$7500,MATCH(CA$3,Команды!$A$2:$A$7500,0),$E30+2)=Команды!$AJ$8,TRUE,FALSE),IF(INDEX(Команды!$A$2:$AN$7500,MATCH(CA$3,Команды!$A$2:$A$7500,0),$E30+2)=Команды!$AJ$9,TRUE,FALSE),IF(INDEX(Команды!$A$2:$AN$7500,MATCH(CA$3,Команды!$A$2:$A$7500,0),$E30+2)=Команды!$AJ$10,TRUE,FALSE),IF(INDEX(Команды!$A$2:$AN$7500,MATCH(CA$3,Команды!$A$2:$A$7500,0),$E30+2)=Команды!$AJ$11,TRUE,FALSE),IF(INDEX(Команды!$A$2:$AN$7500,MATCH(CA$3,Команды!$A$2:$A$7500,0),$E30+2)=Команды!$AJ$12,TRUE,FALSE),IF(INDEX(Команды!$A$2:$AN$7500,MATCH(CA$3,Команды!$A$2:$A$7500,0),$E30+2)=Команды!$AJ$13,TRUE,FALSE),IF(INDEX(Команды!$A$2:$AN$7500,MATCH(CA$3,Команды!$A$2:$A$7500,0),$E30+2)=Команды!$AJ$14,TRUE,FALSE),IF(INDEX(Команды!$A$2:$AN$7500,MATCH(CA$3,Команды!$A$2:$A$7500,0),$E30+2)=Команды!$AJ$15,TRUE,FALSE),IF(INDEX(Команды!$A$2:$AN$7500,MATCH(CA$3,Команды!$A$2:$A$7500,0),$E30+2)=Команды!$AJ$16,TRUE,FALSE),,IF(INDEX(Команды!$A$2:$AN$7500,MATCH(CA$3,Команды!$A$2:$A$7500,0),$E30+2)=Команды!$AJ$17,TRUE,FALSE),,IF(INDEX(Команды!$A$2:$AN$7500,MATCH(CA$3,Команды!$A$2:$A$7500,0),$E30+2)=Команды!$AJ$18,TRUE,FALSE),,IF(INDEX(Команды!$A$2:$AN$7500,MATCH(CA$3,Команды!$A$2:$A$7500,0),$E30+2)=Команды!$AJ$19,TRUE,FALSE)),INDEX(Команды!$AJ$2:$AK$19,MATCH(INDEX(Команды!$A$2:$AN$7500,MATCH(CA$3,Команды!$A$2:$A$7500,0),$E30+2),Команды!$AJ$2:$AJ$19,0),2),0)</f>
        <v>0.3125</v>
      </c>
      <c r="CB30" s="175">
        <f>IF(OR(IF(INDEX(Команды!$A$2:$AN$7500,MATCH(CA$3,Команды!$A$2:$A$7500,0),$E30+2)=Команды!$AJ$2,TRUE,FALSE),IF(INDEX(Команды!$A$2:$AN$7500,MATCH(CA$3,Команды!$A$2:$A$7500,0),$E30+2)=Команды!$AJ$3,TRUE,FALSE),IF(INDEX(Команды!$A$2:$AN$7500,MATCH(CA$3,Команды!$A$2:$A$7500,0),$E30+2)=Команды!$AJ$4,TRUE,FALSE),IF(INDEX(Команды!$A$2:$AN$7500,MATCH(CA$3,Команды!$A$2:$A$7500,0),$E30+2)=Команды!$AJ$5,TRUE,FALSE),IF(INDEX(Команды!$A$2:$AN$7500,MATCH(CA$3,Команды!$A$2:$A$7500,0),$E30+2)=Команды!$AJ$6,TRUE,FALSE),IF(INDEX(Команды!$A$2:$AN$7500,MATCH(CA$3,Команды!$A$2:$A$7500,0),$E30+2)=Команды!$AJ$7,TRUE,FALSE),IF(INDEX(Команды!$A$2:$AN$7500,MATCH(CA$3,Команды!$A$2:$A$7500,0),$E30+2)=Команды!$AJ$8,TRUE,FALSE),IF(INDEX(Команды!$A$2:$AN$7500,MATCH(CA$3,Команды!$A$2:$A$7500,0),$E30+2)=Команды!$AJ$9,TRUE,FALSE),IF(INDEX(Команды!$A$2:$AN$7500,MATCH(CA$3,Команды!$A$2:$A$7500,0),$E30+2)=Команды!$AJ$10,TRUE,FALSE),IF(INDEX(Команды!$A$2:$AN$7500,MATCH(CA$3,Команды!$A$2:$A$7500,0),$E30+2)=Команды!$AJ$11,TRUE,FALSE),IF(INDEX(Команды!$A$2:$AN$7500,MATCH(CA$3,Команды!$A$2:$A$7500,0),$E30+2)=Команды!$AJ$12,TRUE,FALSE),IF(INDEX(Команды!$A$2:$AN$7500,MATCH(CA$3,Команды!$A$2:$A$7500,0),$E30+2)=Команды!$AJ$13,TRUE,FALSE),IF(INDEX(Команды!$A$2:$AN$7500,MATCH(CA$3,Команды!$A$2:$A$7500,0),$E30+2)=Команды!$AJ$14,TRUE,FALSE),IF(INDEX(Команды!$A$2:$AN$7500,MATCH(CA$3,Команды!$A$2:$A$7500,0),$E30+2)=Команды!$AJ$15,TRUE,FALSE),IF(INDEX(Команды!$A$2:$AN$7500,MATCH(CA$3,Команды!$A$2:$A$7500,0),$E30+2)=Команды!$AJ$16,TRUE,FALSE),IF(INDEX(Команды!$A$2:$AN$7500,MATCH(CA$3,Команды!$A$2:$A$7500,0),$E30+2)=Команды!$AJ$17,TRUE,FALSE),IF(INDEX(Команды!$A$2:$AN$7500,MATCH(CA$3,Команды!$A$2:$A$7500,0),$E30+2)=Команды!$AJ$18,TRUE,FALSE),IF(INDEX(Команды!$A$2:$AN$7500,MATCH(CA$3,Команды!$A$2:$A$7500,0),$E30+2)=Команды!$AJ$19,TRUE,FALSE)),INDEX(Команды!$AJ$2:$AL$19,MATCH(INDEX(Команды!$A$2:$AN$7500,MATCH(CA$3,Команды!$A$2:$A$7500,0),$E30+2),Команды!$AJ$2:$AJ$19,0),3),0)</f>
        <v>0.6875</v>
      </c>
      <c r="CC30" s="342"/>
      <c r="CD30" s="174">
        <f>IF(OR(IF(INDEX(Команды!$A$2:$AN$7500,MATCH(CD$3,Команды!$A$2:$A$7500,0),$E30+2)=Команды!$AJ$2,TRUE,FALSE),IF(INDEX(Команды!$A$2:$AN$7500,MATCH(CD$3,Команды!$A$2:$A$7500,0),$E30+2)=Команды!$AJ$3,TRUE,FALSE),IF(INDEX(Команды!$A$2:$AN$7500,MATCH(CD$3,Команды!$A$2:$A$7500,0),$E30+2)=Команды!$AJ$4,TRUE,FALSE),IF(INDEX(Команды!$A$2:$AN$7500,MATCH(CD$3,Команды!$A$2:$A$7500,0),$E30+2)=Команды!$AJ$5,TRUE,FALSE),IF(INDEX(Команды!$A$2:$AN$7500,MATCH(CD$3,Команды!$A$2:$A$7500,0),$E30+2)=Команды!$AJ$6,TRUE,FALSE),IF(INDEX(Команды!$A$2:$AN$7500,MATCH(CD$3,Команды!$A$2:$A$7500,0),$E30+2)=Команды!$AJ$7,TRUE,FALSE),IF(INDEX(Команды!$A$2:$AN$7500,MATCH(CD$3,Команды!$A$2:$A$7500,0),$E30+2)=Команды!$AJ$8,TRUE,FALSE),IF(INDEX(Команды!$A$2:$AN$7500,MATCH(CD$3,Команды!$A$2:$A$7500,0),$E30+2)=Команды!$AJ$9,TRUE,FALSE),IF(INDEX(Команды!$A$2:$AN$7500,MATCH(CD$3,Команды!$A$2:$A$7500,0),$E30+2)=Команды!$AJ$10,TRUE,FALSE),IF(INDEX(Команды!$A$2:$AN$7500,MATCH(CD$3,Команды!$A$2:$A$7500,0),$E30+2)=Команды!$AJ$11,TRUE,FALSE),IF(INDEX(Команды!$A$2:$AN$7500,MATCH(CD$3,Команды!$A$2:$A$7500,0),$E30+2)=Команды!$AJ$12,TRUE,FALSE),IF(INDEX(Команды!$A$2:$AN$7500,MATCH(CD$3,Команды!$A$2:$A$7500,0),$E30+2)=Команды!$AJ$13,TRUE,FALSE),IF(INDEX(Команды!$A$2:$AN$7500,MATCH(CD$3,Команды!$A$2:$A$7500,0),$E30+2)=Команды!$AJ$14,TRUE,FALSE),IF(INDEX(Команды!$A$2:$AN$7500,MATCH(CD$3,Команды!$A$2:$A$7500,0),$E30+2)=Команды!$AJ$15,TRUE,FALSE),IF(INDEX(Команды!$A$2:$AN$7500,MATCH(CD$3,Команды!$A$2:$A$7500,0),$E30+2)=Команды!$AJ$16,TRUE,FALSE),,IF(INDEX(Команды!$A$2:$AN$7500,MATCH(CD$3,Команды!$A$2:$A$7500,0),$E30+2)=Команды!$AJ$17,TRUE,FALSE),,IF(INDEX(Команды!$A$2:$AN$7500,MATCH(CD$3,Команды!$A$2:$A$7500,0),$E30+2)=Команды!$AJ$18,TRUE,FALSE),,IF(INDEX(Команды!$A$2:$AN$7500,MATCH(CD$3,Команды!$A$2:$A$7500,0),$E30+2)=Команды!$AJ$19,TRUE,FALSE)),INDEX(Команды!$AJ$2:$AK$19,MATCH(INDEX(Команды!$A$2:$AN$7500,MATCH(CD$3,Команды!$A$2:$A$7500,0),$E30+2),Команды!$AJ$2:$AJ$19,0),2),0)</f>
        <v>0.3125</v>
      </c>
      <c r="CE30" s="175">
        <f>IF(OR(IF(INDEX(Команды!$A$2:$AN$7500,MATCH(CD$3,Команды!$A$2:$A$7500,0),$E30+2)=Команды!$AJ$2,TRUE,FALSE),IF(INDEX(Команды!$A$2:$AN$7500,MATCH(CD$3,Команды!$A$2:$A$7500,0),$E30+2)=Команды!$AJ$3,TRUE,FALSE),IF(INDEX(Команды!$A$2:$AN$7500,MATCH(CD$3,Команды!$A$2:$A$7500,0),$E30+2)=Команды!$AJ$4,TRUE,FALSE),IF(INDEX(Команды!$A$2:$AN$7500,MATCH(CD$3,Команды!$A$2:$A$7500,0),$E30+2)=Команды!$AJ$5,TRUE,FALSE),IF(INDEX(Команды!$A$2:$AN$7500,MATCH(CD$3,Команды!$A$2:$A$7500,0),$E30+2)=Команды!$AJ$6,TRUE,FALSE),IF(INDEX(Команды!$A$2:$AN$7500,MATCH(CD$3,Команды!$A$2:$A$7500,0),$E30+2)=Команды!$AJ$7,TRUE,FALSE),IF(INDEX(Команды!$A$2:$AN$7500,MATCH(CD$3,Команды!$A$2:$A$7500,0),$E30+2)=Команды!$AJ$8,TRUE,FALSE),IF(INDEX(Команды!$A$2:$AN$7500,MATCH(CD$3,Команды!$A$2:$A$7500,0),$E30+2)=Команды!$AJ$9,TRUE,FALSE),IF(INDEX(Команды!$A$2:$AN$7500,MATCH(CD$3,Команды!$A$2:$A$7500,0),$E30+2)=Команды!$AJ$10,TRUE,FALSE),IF(INDEX(Команды!$A$2:$AN$7500,MATCH(CD$3,Команды!$A$2:$A$7500,0),$E30+2)=Команды!$AJ$11,TRUE,FALSE),IF(INDEX(Команды!$A$2:$AN$7500,MATCH(CD$3,Команды!$A$2:$A$7500,0),$E30+2)=Команды!$AJ$12,TRUE,FALSE),IF(INDEX(Команды!$A$2:$AN$7500,MATCH(CD$3,Команды!$A$2:$A$7500,0),$E30+2)=Команды!$AJ$13,TRUE,FALSE),IF(INDEX(Команды!$A$2:$AN$7500,MATCH(CD$3,Команды!$A$2:$A$7500,0),$E30+2)=Команды!$AJ$14,TRUE,FALSE),IF(INDEX(Команды!$A$2:$AN$7500,MATCH(CD$3,Команды!$A$2:$A$7500,0),$E30+2)=Команды!$AJ$15,TRUE,FALSE),IF(INDEX(Команды!$A$2:$AN$7500,MATCH(CD$3,Команды!$A$2:$A$7500,0),$E30+2)=Команды!$AJ$16,TRUE,FALSE),IF(INDEX(Команды!$A$2:$AN$7500,MATCH(CD$3,Команды!$A$2:$A$7500,0),$E30+2)=Команды!$AJ$17,TRUE,FALSE),IF(INDEX(Команды!$A$2:$AN$7500,MATCH(CD$3,Команды!$A$2:$A$7500,0),$E30+2)=Команды!$AJ$18,TRUE,FALSE),IF(INDEX(Команды!$A$2:$AN$7500,MATCH(CD$3,Команды!$A$2:$A$7500,0),$E30+2)=Команды!$AJ$19,TRUE,FALSE)),INDEX(Команды!$AJ$2:$AL$19,MATCH(INDEX(Команды!$A$2:$AN$7500,MATCH(CD$3,Команды!$A$2:$A$7500,0),$E30+2),Команды!$AJ$2:$AJ$19,0),3),0)</f>
        <v>0.6875</v>
      </c>
      <c r="CF30" s="342"/>
      <c r="CG30" s="174">
        <f>IF(OR(IF(INDEX(Команды!$A$2:$AN$7500,MATCH(CG$3,Команды!$A$2:$A$7500,0),$E30+2)=Команды!$AJ$2,TRUE,FALSE),IF(INDEX(Команды!$A$2:$AN$7500,MATCH(CG$3,Команды!$A$2:$A$7500,0),$E30+2)=Команды!$AJ$3,TRUE,FALSE),IF(INDEX(Команды!$A$2:$AN$7500,MATCH(CG$3,Команды!$A$2:$A$7500,0),$E30+2)=Команды!$AJ$4,TRUE,FALSE),IF(INDEX(Команды!$A$2:$AN$7500,MATCH(CG$3,Команды!$A$2:$A$7500,0),$E30+2)=Команды!$AJ$5,TRUE,FALSE),IF(INDEX(Команды!$A$2:$AN$7500,MATCH(CG$3,Команды!$A$2:$A$7500,0),$E30+2)=Команды!$AJ$6,TRUE,FALSE),IF(INDEX(Команды!$A$2:$AN$7500,MATCH(CG$3,Команды!$A$2:$A$7500,0),$E30+2)=Команды!$AJ$7,TRUE,FALSE),IF(INDEX(Команды!$A$2:$AN$7500,MATCH(CG$3,Команды!$A$2:$A$7500,0),$E30+2)=Команды!$AJ$8,TRUE,FALSE),IF(INDEX(Команды!$A$2:$AN$7500,MATCH(CG$3,Команды!$A$2:$A$7500,0),$E30+2)=Команды!$AJ$9,TRUE,FALSE),IF(INDEX(Команды!$A$2:$AN$7500,MATCH(CG$3,Команды!$A$2:$A$7500,0),$E30+2)=Команды!$AJ$10,TRUE,FALSE),IF(INDEX(Команды!$A$2:$AN$7500,MATCH(CG$3,Команды!$A$2:$A$7500,0),$E30+2)=Команды!$AJ$11,TRUE,FALSE),IF(INDEX(Команды!$A$2:$AN$7500,MATCH(CG$3,Команды!$A$2:$A$7500,0),$E30+2)=Команды!$AJ$12,TRUE,FALSE),IF(INDEX(Команды!$A$2:$AN$7500,MATCH(CG$3,Команды!$A$2:$A$7500,0),$E30+2)=Команды!$AJ$13,TRUE,FALSE),IF(INDEX(Команды!$A$2:$AN$7500,MATCH(CG$3,Команды!$A$2:$A$7500,0),$E30+2)=Команды!$AJ$14,TRUE,FALSE),IF(INDEX(Команды!$A$2:$AN$7500,MATCH(CG$3,Команды!$A$2:$A$7500,0),$E30+2)=Команды!$AJ$15,TRUE,FALSE),IF(INDEX(Команды!$A$2:$AN$7500,MATCH(CG$3,Команды!$A$2:$A$7500,0),$E30+2)=Команды!$AJ$16,TRUE,FALSE),,IF(INDEX(Команды!$A$2:$AN$7500,MATCH(CG$3,Команды!$A$2:$A$7500,0),$E30+2)=Команды!$AJ$17,TRUE,FALSE),,IF(INDEX(Команды!$A$2:$AN$7500,MATCH(CG$3,Команды!$A$2:$A$7500,0),$E30+2)=Команды!$AJ$18,TRUE,FALSE),,IF(INDEX(Команды!$A$2:$AN$7500,MATCH(CG$3,Команды!$A$2:$A$7500,0),$E30+2)=Команды!$AJ$19,TRUE,FALSE)),INDEX(Команды!$AJ$2:$AK$19,MATCH(INDEX(Команды!$A$2:$AN$7500,MATCH(CG$3,Команды!$A$2:$A$7500,0),$E30+2),Команды!$AJ$2:$AJ$19,0),2),0)</f>
        <v>0.41666666666666669</v>
      </c>
      <c r="CH30" s="175">
        <f>IF(OR(IF(INDEX(Команды!$A$2:$AN$7500,MATCH(CG$3,Команды!$A$2:$A$7500,0),$E30+2)=Команды!$AJ$2,TRUE,FALSE),IF(INDEX(Команды!$A$2:$AN$7500,MATCH(CG$3,Команды!$A$2:$A$7500,0),$E30+2)=Команды!$AJ$3,TRUE,FALSE),IF(INDEX(Команды!$A$2:$AN$7500,MATCH(CG$3,Команды!$A$2:$A$7500,0),$E30+2)=Команды!$AJ$4,TRUE,FALSE),IF(INDEX(Команды!$A$2:$AN$7500,MATCH(CG$3,Команды!$A$2:$A$7500,0),$E30+2)=Команды!$AJ$5,TRUE,FALSE),IF(INDEX(Команды!$A$2:$AN$7500,MATCH(CG$3,Команды!$A$2:$A$7500,0),$E30+2)=Команды!$AJ$6,TRUE,FALSE),IF(INDEX(Команды!$A$2:$AN$7500,MATCH(CG$3,Команды!$A$2:$A$7500,0),$E30+2)=Команды!$AJ$7,TRUE,FALSE),IF(INDEX(Команды!$A$2:$AN$7500,MATCH(CG$3,Команды!$A$2:$A$7500,0),$E30+2)=Команды!$AJ$8,TRUE,FALSE),IF(INDEX(Команды!$A$2:$AN$7500,MATCH(CG$3,Команды!$A$2:$A$7500,0),$E30+2)=Команды!$AJ$9,TRUE,FALSE),IF(INDEX(Команды!$A$2:$AN$7500,MATCH(CG$3,Команды!$A$2:$A$7500,0),$E30+2)=Команды!$AJ$10,TRUE,FALSE),IF(INDEX(Команды!$A$2:$AN$7500,MATCH(CG$3,Команды!$A$2:$A$7500,0),$E30+2)=Команды!$AJ$11,TRUE,FALSE),IF(INDEX(Команды!$A$2:$AN$7500,MATCH(CG$3,Команды!$A$2:$A$7500,0),$E30+2)=Команды!$AJ$12,TRUE,FALSE),IF(INDEX(Команды!$A$2:$AN$7500,MATCH(CG$3,Команды!$A$2:$A$7500,0),$E30+2)=Команды!$AJ$13,TRUE,FALSE),IF(INDEX(Команды!$A$2:$AN$7500,MATCH(CG$3,Команды!$A$2:$A$7500,0),$E30+2)=Команды!$AJ$14,TRUE,FALSE),IF(INDEX(Команды!$A$2:$AN$7500,MATCH(CG$3,Команды!$A$2:$A$7500,0),$E30+2)=Команды!$AJ$15,TRUE,FALSE),IF(INDEX(Команды!$A$2:$AN$7500,MATCH(CG$3,Команды!$A$2:$A$7500,0),$E30+2)=Команды!$AJ$16,TRUE,FALSE),IF(INDEX(Команды!$A$2:$AN$7500,MATCH(CG$3,Команды!$A$2:$A$7500,0),$E30+2)=Команды!$AJ$17,TRUE,FALSE),IF(INDEX(Команды!$A$2:$AN$7500,MATCH(CG$3,Команды!$A$2:$A$7500,0),$E30+2)=Команды!$AJ$18,TRUE,FALSE),IF(INDEX(Команды!$A$2:$AN$7500,MATCH(CG$3,Команды!$A$2:$A$7500,0),$E30+2)=Команды!$AJ$19,TRUE,FALSE)),INDEX(Команды!$AJ$2:$AL$19,MATCH(INDEX(Команды!$A$2:$AN$7500,MATCH(CG$3,Команды!$A$2:$A$7500,0),$E30+2),Команды!$AJ$2:$AJ$19,0),3),0)</f>
        <v>0.79166666666666663</v>
      </c>
      <c r="CI30" s="342"/>
      <c r="CJ30" s="174">
        <f>IF(OR(IF(INDEX(Команды!$A$2:$AN$7500,MATCH(CJ$3,Команды!$A$2:$A$7500,0),$E30+2)=Команды!$AJ$2,TRUE,FALSE),IF(INDEX(Команды!$A$2:$AN$7500,MATCH(CJ$3,Команды!$A$2:$A$7500,0),$E30+2)=Команды!$AJ$3,TRUE,FALSE),IF(INDEX(Команды!$A$2:$AN$7500,MATCH(CJ$3,Команды!$A$2:$A$7500,0),$E30+2)=Команды!$AJ$4,TRUE,FALSE),IF(INDEX(Команды!$A$2:$AN$7500,MATCH(CJ$3,Команды!$A$2:$A$7500,0),$E30+2)=Команды!$AJ$5,TRUE,FALSE),IF(INDEX(Команды!$A$2:$AN$7500,MATCH(CJ$3,Команды!$A$2:$A$7500,0),$E30+2)=Команды!$AJ$6,TRUE,FALSE),IF(INDEX(Команды!$A$2:$AN$7500,MATCH(CJ$3,Команды!$A$2:$A$7500,0),$E30+2)=Команды!$AJ$7,TRUE,FALSE),IF(INDEX(Команды!$A$2:$AN$7500,MATCH(CJ$3,Команды!$A$2:$A$7500,0),$E30+2)=Команды!$AJ$8,TRUE,FALSE),IF(INDEX(Команды!$A$2:$AN$7500,MATCH(CJ$3,Команды!$A$2:$A$7500,0),$E30+2)=Команды!$AJ$9,TRUE,FALSE),IF(INDEX(Команды!$A$2:$AN$7500,MATCH(CJ$3,Команды!$A$2:$A$7500,0),$E30+2)=Команды!$AJ$10,TRUE,FALSE),IF(INDEX(Команды!$A$2:$AN$7500,MATCH(CJ$3,Команды!$A$2:$A$7500,0),$E30+2)=Команды!$AJ$11,TRUE,FALSE),IF(INDEX(Команды!$A$2:$AN$7500,MATCH(CJ$3,Команды!$A$2:$A$7500,0),$E30+2)=Команды!$AJ$12,TRUE,FALSE),IF(INDEX(Команды!$A$2:$AN$7500,MATCH(CJ$3,Команды!$A$2:$A$7500,0),$E30+2)=Команды!$AJ$13,TRUE,FALSE),IF(INDEX(Команды!$A$2:$AN$7500,MATCH(CJ$3,Команды!$A$2:$A$7500,0),$E30+2)=Команды!$AJ$14,TRUE,FALSE),IF(INDEX(Команды!$A$2:$AN$7500,MATCH(CJ$3,Команды!$A$2:$A$7500,0),$E30+2)=Команды!$AJ$15,TRUE,FALSE),IF(INDEX(Команды!$A$2:$AN$7500,MATCH(CJ$3,Команды!$A$2:$A$7500,0),$E30+2)=Команды!$AJ$16,TRUE,FALSE),,IF(INDEX(Команды!$A$2:$AN$7500,MATCH(CJ$3,Команды!$A$2:$A$7500,0),$E30+2)=Команды!$AJ$17,TRUE,FALSE),,IF(INDEX(Команды!$A$2:$AN$7500,MATCH(CJ$3,Команды!$A$2:$A$7500,0),$E30+2)=Команды!$AJ$18,TRUE,FALSE),,IF(INDEX(Команды!$A$2:$AN$7500,MATCH(CJ$3,Команды!$A$2:$A$7500,0),$E30+2)=Команды!$AJ$19,TRUE,FALSE)),INDEX(Команды!$AJ$2:$AK$19,MATCH(INDEX(Команды!$A$2:$AN$7500,MATCH(CJ$3,Команды!$A$2:$A$7500,0),$E30+2),Команды!$AJ$2:$AJ$19,0),2),0)</f>
        <v>0.625</v>
      </c>
      <c r="CK30" s="175">
        <f>IF(OR(IF(INDEX(Команды!$A$2:$AN$7500,MATCH(CJ$3,Команды!$A$2:$A$7500,0),$E30+2)=Команды!$AJ$2,TRUE,FALSE),IF(INDEX(Команды!$A$2:$AN$7500,MATCH(CJ$3,Команды!$A$2:$A$7500,0),$E30+2)=Команды!$AJ$3,TRUE,FALSE),IF(INDEX(Команды!$A$2:$AN$7500,MATCH(CJ$3,Команды!$A$2:$A$7500,0),$E30+2)=Команды!$AJ$4,TRUE,FALSE),IF(INDEX(Команды!$A$2:$AN$7500,MATCH(CJ$3,Команды!$A$2:$A$7500,0),$E30+2)=Команды!$AJ$5,TRUE,FALSE),IF(INDEX(Команды!$A$2:$AN$7500,MATCH(CJ$3,Команды!$A$2:$A$7500,0),$E30+2)=Команды!$AJ$6,TRUE,FALSE),IF(INDEX(Команды!$A$2:$AN$7500,MATCH(CJ$3,Команды!$A$2:$A$7500,0),$E30+2)=Команды!$AJ$7,TRUE,FALSE),IF(INDEX(Команды!$A$2:$AN$7500,MATCH(CJ$3,Команды!$A$2:$A$7500,0),$E30+2)=Команды!$AJ$8,TRUE,FALSE),IF(INDEX(Команды!$A$2:$AN$7500,MATCH(CJ$3,Команды!$A$2:$A$7500,0),$E30+2)=Команды!$AJ$9,TRUE,FALSE),IF(INDEX(Команды!$A$2:$AN$7500,MATCH(CJ$3,Команды!$A$2:$A$7500,0),$E30+2)=Команды!$AJ$10,TRUE,FALSE),IF(INDEX(Команды!$A$2:$AN$7500,MATCH(CJ$3,Команды!$A$2:$A$7500,0),$E30+2)=Команды!$AJ$11,TRUE,FALSE),IF(INDEX(Команды!$A$2:$AN$7500,MATCH(CJ$3,Команды!$A$2:$A$7500,0),$E30+2)=Команды!$AJ$12,TRUE,FALSE),IF(INDEX(Команды!$A$2:$AN$7500,MATCH(CJ$3,Команды!$A$2:$A$7500,0),$E30+2)=Команды!$AJ$13,TRUE,FALSE),IF(INDEX(Команды!$A$2:$AN$7500,MATCH(CJ$3,Команды!$A$2:$A$7500,0),$E30+2)=Команды!$AJ$14,TRUE,FALSE),IF(INDEX(Команды!$A$2:$AN$7500,MATCH(CJ$3,Команды!$A$2:$A$7500,0),$E30+2)=Команды!$AJ$15,TRUE,FALSE),IF(INDEX(Команды!$A$2:$AN$7500,MATCH(CJ$3,Команды!$A$2:$A$7500,0),$E30+2)=Команды!$AJ$16,TRUE,FALSE),IF(INDEX(Команды!$A$2:$AN$7500,MATCH(CJ$3,Команды!$A$2:$A$7500,0),$E30+2)=Команды!$AJ$17,TRUE,FALSE),IF(INDEX(Команды!$A$2:$AN$7500,MATCH(CJ$3,Команды!$A$2:$A$7500,0),$E30+2)=Команды!$AJ$18,TRUE,FALSE),IF(INDEX(Команды!$A$2:$AN$7500,MATCH(CJ$3,Команды!$A$2:$A$7500,0),$E30+2)=Команды!$AJ$19,TRUE,FALSE)),INDEX(Команды!$AJ$2:$AL$19,MATCH(INDEX(Команды!$A$2:$AN$7500,MATCH(CJ$3,Команды!$A$2:$A$7500,0),$E30+2),Команды!$AJ$2:$AJ$19,0),3),0)</f>
        <v>1</v>
      </c>
      <c r="CL30" s="342"/>
      <c r="CM30" s="174" t="str">
        <f>IF(OR(IF(INDEX(Команды!$A$2:$AN$7500,MATCH(CM$3,Команды!$A$2:$A$7500,0),$E30+2)=Команды!$AJ$2,TRUE,FALSE),IF(INDEX(Команды!$A$2:$AN$7500,MATCH(CM$3,Команды!$A$2:$A$7500,0),$E30+2)=Команды!$AJ$3,TRUE,FALSE),IF(INDEX(Команды!$A$2:$AN$7500,MATCH(CM$3,Команды!$A$2:$A$7500,0),$E30+2)=Команды!$AJ$4,TRUE,FALSE),IF(INDEX(Команды!$A$2:$AN$7500,MATCH(CM$3,Команды!$A$2:$A$7500,0),$E30+2)=Команды!$AJ$5,TRUE,FALSE),IF(INDEX(Команды!$A$2:$AN$7500,MATCH(CM$3,Команды!$A$2:$A$7500,0),$E30+2)=Команды!$AJ$6,TRUE,FALSE),IF(INDEX(Команды!$A$2:$AN$7500,MATCH(CM$3,Команды!$A$2:$A$7500,0),$E30+2)=Команды!$AJ$7,TRUE,FALSE),IF(INDEX(Команды!$A$2:$AN$7500,MATCH(CM$3,Команды!$A$2:$A$7500,0),$E30+2)=Команды!$AJ$8,TRUE,FALSE),IF(INDEX(Команды!$A$2:$AN$7500,MATCH(CM$3,Команды!$A$2:$A$7500,0),$E30+2)=Команды!$AJ$9,TRUE,FALSE),IF(INDEX(Команды!$A$2:$AN$7500,MATCH(CM$3,Команды!$A$2:$A$7500,0),$E30+2)=Команды!$AJ$10,TRUE,FALSE),IF(INDEX(Команды!$A$2:$AN$7500,MATCH(CM$3,Команды!$A$2:$A$7500,0),$E30+2)=Команды!$AJ$11,TRUE,FALSE),IF(INDEX(Команды!$A$2:$AN$7500,MATCH(CM$3,Команды!$A$2:$A$7500,0),$E30+2)=Команды!$AJ$12,TRUE,FALSE),IF(INDEX(Команды!$A$2:$AN$7500,MATCH(CM$3,Команды!$A$2:$A$7500,0),$E30+2)=Команды!$AJ$13,TRUE,FALSE),IF(INDEX(Команды!$A$2:$AN$7500,MATCH(CM$3,Команды!$A$2:$A$7500,0),$E30+2)=Команды!$AJ$14,TRUE,FALSE),IF(INDEX(Команды!$A$2:$AN$7500,MATCH(CM$3,Команды!$A$2:$A$7500,0),$E30+2)=Команды!$AJ$15,TRUE,FALSE),IF(INDEX(Команды!$A$2:$AN$7500,MATCH(CM$3,Команды!$A$2:$A$7500,0),$E30+2)=Команды!$AJ$16,TRUE,FALSE),,IF(INDEX(Команды!$A$2:$AN$7500,MATCH(CM$3,Команды!$A$2:$A$7500,0),$E30+2)=Команды!$AJ$17,TRUE,FALSE),,IF(INDEX(Команды!$A$2:$AN$7500,MATCH(CM$3,Команды!$A$2:$A$7500,0),$E30+2)=Команды!$AJ$18,TRUE,FALSE),,IF(INDEX(Команды!$A$2:$AN$7500,MATCH(CM$3,Команды!$A$2:$A$7500,0),$E30+2)=Команды!$AJ$19,TRUE,FALSE)),INDEX(Команды!$AJ$2:$AK$19,MATCH(INDEX(Команды!$A$2:$AN$7500,MATCH(CM$3,Команды!$A$2:$A$7500,0),$E30+2),Команды!$AJ$2:$AJ$19,0),2),0)</f>
        <v>В</v>
      </c>
      <c r="CN30" s="175" t="str">
        <f>IF(OR(IF(INDEX(Команды!$A$2:$AN$7500,MATCH(CM$3,Команды!$A$2:$A$7500,0),$E30+2)=Команды!$AJ$2,TRUE,FALSE),IF(INDEX(Команды!$A$2:$AN$7500,MATCH(CM$3,Команды!$A$2:$A$7500,0),$E30+2)=Команды!$AJ$3,TRUE,FALSE),IF(INDEX(Команды!$A$2:$AN$7500,MATCH(CM$3,Команды!$A$2:$A$7500,0),$E30+2)=Команды!$AJ$4,TRUE,FALSE),IF(INDEX(Команды!$A$2:$AN$7500,MATCH(CM$3,Команды!$A$2:$A$7500,0),$E30+2)=Команды!$AJ$5,TRUE,FALSE),IF(INDEX(Команды!$A$2:$AN$7500,MATCH(CM$3,Команды!$A$2:$A$7500,0),$E30+2)=Команды!$AJ$6,TRUE,FALSE),IF(INDEX(Команды!$A$2:$AN$7500,MATCH(CM$3,Команды!$A$2:$A$7500,0),$E30+2)=Команды!$AJ$7,TRUE,FALSE),IF(INDEX(Команды!$A$2:$AN$7500,MATCH(CM$3,Команды!$A$2:$A$7500,0),$E30+2)=Команды!$AJ$8,TRUE,FALSE),IF(INDEX(Команды!$A$2:$AN$7500,MATCH(CM$3,Команды!$A$2:$A$7500,0),$E30+2)=Команды!$AJ$9,TRUE,FALSE),IF(INDEX(Команды!$A$2:$AN$7500,MATCH(CM$3,Команды!$A$2:$A$7500,0),$E30+2)=Команды!$AJ$10,TRUE,FALSE),IF(INDEX(Команды!$A$2:$AN$7500,MATCH(CM$3,Команды!$A$2:$A$7500,0),$E30+2)=Команды!$AJ$11,TRUE,FALSE),IF(INDEX(Команды!$A$2:$AN$7500,MATCH(CM$3,Команды!$A$2:$A$7500,0),$E30+2)=Команды!$AJ$12,TRUE,FALSE),IF(INDEX(Команды!$A$2:$AN$7500,MATCH(CM$3,Команды!$A$2:$A$7500,0),$E30+2)=Команды!$AJ$13,TRUE,FALSE),IF(INDEX(Команды!$A$2:$AN$7500,MATCH(CM$3,Команды!$A$2:$A$7500,0),$E30+2)=Команды!$AJ$14,TRUE,FALSE),IF(INDEX(Команды!$A$2:$AN$7500,MATCH(CM$3,Команды!$A$2:$A$7500,0),$E30+2)=Команды!$AJ$15,TRUE,FALSE),IF(INDEX(Команды!$A$2:$AN$7500,MATCH(CM$3,Команды!$A$2:$A$7500,0),$E30+2)=Команды!$AJ$16,TRUE,FALSE),IF(INDEX(Команды!$A$2:$AN$7500,MATCH(CM$3,Команды!$A$2:$A$7500,0),$E30+2)=Команды!$AJ$17,TRUE,FALSE),IF(INDEX(Команды!$A$2:$AN$7500,MATCH(CM$3,Команды!$A$2:$A$7500,0),$E30+2)=Команды!$AJ$18,TRUE,FALSE),IF(INDEX(Команды!$A$2:$AN$7500,MATCH(CM$3,Команды!$A$2:$A$7500,0),$E30+2)=Команды!$AJ$19,TRUE,FALSE)),INDEX(Команды!$AJ$2:$AL$19,MATCH(INDEX(Команды!$A$2:$AN$7500,MATCH(CM$3,Команды!$A$2:$A$7500,0),$E30+2),Команды!$AJ$2:$AJ$19,0),3),0)</f>
        <v>В</v>
      </c>
      <c r="CO30" s="342"/>
      <c r="CP30" s="174" t="str">
        <f>IF(OR(IF(INDEX(Команды!$A$2:$AN$7500,MATCH(CP$3,Команды!$A$2:$A$7500,0),$E30+2)=Команды!$AJ$2,TRUE,FALSE),IF(INDEX(Команды!$A$2:$AN$7500,MATCH(CP$3,Команды!$A$2:$A$7500,0),$E30+2)=Команды!$AJ$3,TRUE,FALSE),IF(INDEX(Команды!$A$2:$AN$7500,MATCH(CP$3,Команды!$A$2:$A$7500,0),$E30+2)=Команды!$AJ$4,TRUE,FALSE),IF(INDEX(Команды!$A$2:$AN$7500,MATCH(CP$3,Команды!$A$2:$A$7500,0),$E30+2)=Команды!$AJ$5,TRUE,FALSE),IF(INDEX(Команды!$A$2:$AN$7500,MATCH(CP$3,Команды!$A$2:$A$7500,0),$E30+2)=Команды!$AJ$6,TRUE,FALSE),IF(INDEX(Команды!$A$2:$AN$7500,MATCH(CP$3,Команды!$A$2:$A$7500,0),$E30+2)=Команды!$AJ$7,TRUE,FALSE),IF(INDEX(Команды!$A$2:$AN$7500,MATCH(CP$3,Команды!$A$2:$A$7500,0),$E30+2)=Команды!$AJ$8,TRUE,FALSE),IF(INDEX(Команды!$A$2:$AN$7500,MATCH(CP$3,Команды!$A$2:$A$7500,0),$E30+2)=Команды!$AJ$9,TRUE,FALSE),IF(INDEX(Команды!$A$2:$AN$7500,MATCH(CP$3,Команды!$A$2:$A$7500,0),$E30+2)=Команды!$AJ$10,TRUE,FALSE),IF(INDEX(Команды!$A$2:$AN$7500,MATCH(CP$3,Команды!$A$2:$A$7500,0),$E30+2)=Команды!$AJ$11,TRUE,FALSE),IF(INDEX(Команды!$A$2:$AN$7500,MATCH(CP$3,Команды!$A$2:$A$7500,0),$E30+2)=Команды!$AJ$12,TRUE,FALSE),IF(INDEX(Команды!$A$2:$AN$7500,MATCH(CP$3,Команды!$A$2:$A$7500,0),$E30+2)=Команды!$AJ$13,TRUE,FALSE),IF(INDEX(Команды!$A$2:$AN$7500,MATCH(CP$3,Команды!$A$2:$A$7500,0),$E30+2)=Команды!$AJ$14,TRUE,FALSE),IF(INDEX(Команды!$A$2:$AN$7500,MATCH(CP$3,Команды!$A$2:$A$7500,0),$E30+2)=Команды!$AJ$15,TRUE,FALSE),IF(INDEX(Команды!$A$2:$AN$7500,MATCH(CP$3,Команды!$A$2:$A$7500,0),$E30+2)=Команды!$AJ$16,TRUE,FALSE),,IF(INDEX(Команды!$A$2:$AN$7500,MATCH(CP$3,Команды!$A$2:$A$7500,0),$E30+2)=Команды!$AJ$17,TRUE,FALSE),,IF(INDEX(Команды!$A$2:$AN$7500,MATCH(CP$3,Команды!$A$2:$A$7500,0),$E30+2)=Команды!$AJ$18,TRUE,FALSE),,IF(INDEX(Команды!$A$2:$AN$7500,MATCH(CP$3,Команды!$A$2:$A$7500,0),$E30+2)=Команды!$AJ$19,TRUE,FALSE)),INDEX(Команды!$AJ$2:$AK$19,MATCH(INDEX(Команды!$A$2:$AN$7500,MATCH(CP$3,Команды!$A$2:$A$7500,0),$E30+2),Команды!$AJ$2:$AJ$19,0),2),0)</f>
        <v>В</v>
      </c>
      <c r="CQ30" s="175" t="str">
        <f>IF(OR(IF(INDEX(Команды!$A$2:$AN$7500,MATCH(CP$3,Команды!$A$2:$A$7500,0),$E30+2)=Команды!$AJ$2,TRUE,FALSE),IF(INDEX(Команды!$A$2:$AN$7500,MATCH(CP$3,Команды!$A$2:$A$7500,0),$E30+2)=Команды!$AJ$3,TRUE,FALSE),IF(INDEX(Команды!$A$2:$AN$7500,MATCH(CP$3,Команды!$A$2:$A$7500,0),$E30+2)=Команды!$AJ$4,TRUE,FALSE),IF(INDEX(Команды!$A$2:$AN$7500,MATCH(CP$3,Команды!$A$2:$A$7500,0),$E30+2)=Команды!$AJ$5,TRUE,FALSE),IF(INDEX(Команды!$A$2:$AN$7500,MATCH(CP$3,Команды!$A$2:$A$7500,0),$E30+2)=Команды!$AJ$6,TRUE,FALSE),IF(INDEX(Команды!$A$2:$AN$7500,MATCH(CP$3,Команды!$A$2:$A$7500,0),$E30+2)=Команды!$AJ$7,TRUE,FALSE),IF(INDEX(Команды!$A$2:$AN$7500,MATCH(CP$3,Команды!$A$2:$A$7500,0),$E30+2)=Команды!$AJ$8,TRUE,FALSE),IF(INDEX(Команды!$A$2:$AN$7500,MATCH(CP$3,Команды!$A$2:$A$7500,0),$E30+2)=Команды!$AJ$9,TRUE,FALSE),IF(INDEX(Команды!$A$2:$AN$7500,MATCH(CP$3,Команды!$A$2:$A$7500,0),$E30+2)=Команды!$AJ$10,TRUE,FALSE),IF(INDEX(Команды!$A$2:$AN$7500,MATCH(CP$3,Команды!$A$2:$A$7500,0),$E30+2)=Команды!$AJ$11,TRUE,FALSE),IF(INDEX(Команды!$A$2:$AN$7500,MATCH(CP$3,Команды!$A$2:$A$7500,0),$E30+2)=Команды!$AJ$12,TRUE,FALSE),IF(INDEX(Команды!$A$2:$AN$7500,MATCH(CP$3,Команды!$A$2:$A$7500,0),$E30+2)=Команды!$AJ$13,TRUE,FALSE),IF(INDEX(Команды!$A$2:$AN$7500,MATCH(CP$3,Команды!$A$2:$A$7500,0),$E30+2)=Команды!$AJ$14,TRUE,FALSE),IF(INDEX(Команды!$A$2:$AN$7500,MATCH(CP$3,Команды!$A$2:$A$7500,0),$E30+2)=Команды!$AJ$15,TRUE,FALSE),IF(INDEX(Команды!$A$2:$AN$7500,MATCH(CP$3,Команды!$A$2:$A$7500,0),$E30+2)=Команды!$AJ$16,TRUE,FALSE),IF(INDEX(Команды!$A$2:$AN$7500,MATCH(CP$3,Команды!$A$2:$A$7500,0),$E30+2)=Команды!$AJ$17,TRUE,FALSE),IF(INDEX(Команды!$A$2:$AN$7500,MATCH(CP$3,Команды!$A$2:$A$7500,0),$E30+2)=Команды!$AJ$18,TRUE,FALSE),IF(INDEX(Команды!$A$2:$AN$7500,MATCH(CP$3,Команды!$A$2:$A$7500,0),$E30+2)=Команды!$AJ$19,TRUE,FALSE)),INDEX(Команды!$AJ$2:$AL$19,MATCH(INDEX(Команды!$A$2:$AN$7500,MATCH(CP$3,Команды!$A$2:$A$7500,0),$E30+2),Команды!$AJ$2:$AJ$19,0),3),0)</f>
        <v>В</v>
      </c>
      <c r="CR30" s="342"/>
      <c r="CS30" s="174">
        <f>IF(OR(IF(INDEX(Команды!$A$2:$AN$7500,MATCH(CS$3,Команды!$A$2:$A$7500,0),$E30+2)=Команды!$AJ$2,TRUE,FALSE),IF(INDEX(Команды!$A$2:$AN$7500,MATCH(CS$3,Команды!$A$2:$A$7500,0),$E30+2)=Команды!$AJ$3,TRUE,FALSE),IF(INDEX(Команды!$A$2:$AN$7500,MATCH(CS$3,Команды!$A$2:$A$7500,0),$E30+2)=Команды!$AJ$4,TRUE,FALSE),IF(INDEX(Команды!$A$2:$AN$7500,MATCH(CS$3,Команды!$A$2:$A$7500,0),$E30+2)=Команды!$AJ$5,TRUE,FALSE),IF(INDEX(Команды!$A$2:$AN$7500,MATCH(CS$3,Команды!$A$2:$A$7500,0),$E30+2)=Команды!$AJ$6,TRUE,FALSE),IF(INDEX(Команды!$A$2:$AN$7500,MATCH(CS$3,Команды!$A$2:$A$7500,0),$E30+2)=Команды!$AJ$7,TRUE,FALSE),IF(INDEX(Команды!$A$2:$AN$7500,MATCH(CS$3,Команды!$A$2:$A$7500,0),$E30+2)=Команды!$AJ$8,TRUE,FALSE),IF(INDEX(Команды!$A$2:$AN$7500,MATCH(CS$3,Команды!$A$2:$A$7500,0),$E30+2)=Команды!$AJ$9,TRUE,FALSE),IF(INDEX(Команды!$A$2:$AN$7500,MATCH(CS$3,Команды!$A$2:$A$7500,0),$E30+2)=Команды!$AJ$10,TRUE,FALSE),IF(INDEX(Команды!$A$2:$AN$7500,MATCH(CS$3,Команды!$A$2:$A$7500,0),$E30+2)=Команды!$AJ$11,TRUE,FALSE),IF(INDEX(Команды!$A$2:$AN$7500,MATCH(CS$3,Команды!$A$2:$A$7500,0),$E30+2)=Команды!$AJ$12,TRUE,FALSE),IF(INDEX(Команды!$A$2:$AN$7500,MATCH(CS$3,Команды!$A$2:$A$7500,0),$E30+2)=Команды!$AJ$13,TRUE,FALSE),IF(INDEX(Команды!$A$2:$AN$7500,MATCH(CS$3,Команды!$A$2:$A$7500,0),$E30+2)=Команды!$AJ$14,TRUE,FALSE),IF(INDEX(Команды!$A$2:$AN$7500,MATCH(CS$3,Команды!$A$2:$A$7500,0),$E30+2)=Команды!$AJ$15,TRUE,FALSE),IF(INDEX(Команды!$A$2:$AN$7500,MATCH(CS$3,Команды!$A$2:$A$7500,0),$E30+2)=Команды!$AJ$16,TRUE,FALSE),,IF(INDEX(Команды!$A$2:$AN$7500,MATCH(CS$3,Команды!$A$2:$A$7500,0),$E30+2)=Команды!$AJ$17,TRUE,FALSE),,IF(INDEX(Команды!$A$2:$AN$7500,MATCH(CS$3,Команды!$A$2:$A$7500,0),$E30+2)=Команды!$AJ$18,TRUE,FALSE),,IF(INDEX(Команды!$A$2:$AN$7500,MATCH(CS$3,Команды!$A$2:$A$7500,0),$E30+2)=Команды!$AJ$19,TRUE,FALSE)),INDEX(Команды!$AJ$2:$AK$19,MATCH(INDEX(Команды!$A$2:$AN$7500,MATCH(CS$3,Команды!$A$2:$A$7500,0),$E30+2),Команды!$AJ$2:$AJ$19,0),2),0)</f>
        <v>0.28125</v>
      </c>
      <c r="CT30" s="175">
        <f>IF(OR(IF(INDEX(Команды!$A$2:$AN$7500,MATCH(CS$3,Команды!$A$2:$A$7500,0),$E30+2)=Команды!$AJ$2,TRUE,FALSE),IF(INDEX(Команды!$A$2:$AN$7500,MATCH(CS$3,Команды!$A$2:$A$7500,0),$E30+2)=Команды!$AJ$3,TRUE,FALSE),IF(INDEX(Команды!$A$2:$AN$7500,MATCH(CS$3,Команды!$A$2:$A$7500,0),$E30+2)=Команды!$AJ$4,TRUE,FALSE),IF(INDEX(Команды!$A$2:$AN$7500,MATCH(CS$3,Команды!$A$2:$A$7500,0),$E30+2)=Команды!$AJ$5,TRUE,FALSE),IF(INDEX(Команды!$A$2:$AN$7500,MATCH(CS$3,Команды!$A$2:$A$7500,0),$E30+2)=Команды!$AJ$6,TRUE,FALSE),IF(INDEX(Команды!$A$2:$AN$7500,MATCH(CS$3,Команды!$A$2:$A$7500,0),$E30+2)=Команды!$AJ$7,TRUE,FALSE),IF(INDEX(Команды!$A$2:$AN$7500,MATCH(CS$3,Команды!$A$2:$A$7500,0),$E30+2)=Команды!$AJ$8,TRUE,FALSE),IF(INDEX(Команды!$A$2:$AN$7500,MATCH(CS$3,Команды!$A$2:$A$7500,0),$E30+2)=Команды!$AJ$9,TRUE,FALSE),IF(INDEX(Команды!$A$2:$AN$7500,MATCH(CS$3,Команды!$A$2:$A$7500,0),$E30+2)=Команды!$AJ$10,TRUE,FALSE),IF(INDEX(Команды!$A$2:$AN$7500,MATCH(CS$3,Команды!$A$2:$A$7500,0),$E30+2)=Команды!$AJ$11,TRUE,FALSE),IF(INDEX(Команды!$A$2:$AN$7500,MATCH(CS$3,Команды!$A$2:$A$7500,0),$E30+2)=Команды!$AJ$12,TRUE,FALSE),IF(INDEX(Команды!$A$2:$AN$7500,MATCH(CS$3,Команды!$A$2:$A$7500,0),$E30+2)=Команды!$AJ$13,TRUE,FALSE),IF(INDEX(Команды!$A$2:$AN$7500,MATCH(CS$3,Команды!$A$2:$A$7500,0),$E30+2)=Команды!$AJ$14,TRUE,FALSE),IF(INDEX(Команды!$A$2:$AN$7500,MATCH(CS$3,Команды!$A$2:$A$7500,0),$E30+2)=Команды!$AJ$15,TRUE,FALSE),IF(INDEX(Команды!$A$2:$AN$7500,MATCH(CS$3,Команды!$A$2:$A$7500,0),$E30+2)=Команды!$AJ$16,TRUE,FALSE),IF(INDEX(Команды!$A$2:$AN$7500,MATCH(CS$3,Команды!$A$2:$A$7500,0),$E30+2)=Команды!$AJ$17,TRUE,FALSE),IF(INDEX(Команды!$A$2:$AN$7500,MATCH(CS$3,Команды!$A$2:$A$7500,0),$E30+2)=Команды!$AJ$18,TRUE,FALSE),IF(INDEX(Команды!$A$2:$AN$7500,MATCH(CS$3,Команды!$A$2:$A$7500,0),$E30+2)=Команды!$AJ$19,TRUE,FALSE)),INDEX(Команды!$AJ$2:$AL$19,MATCH(INDEX(Команды!$A$2:$AN$7500,MATCH(CS$3,Команды!$A$2:$A$7500,0),$E30+2),Команды!$AJ$2:$AJ$19,0),3),0)</f>
        <v>0.65625</v>
      </c>
      <c r="CU30" s="342"/>
    </row>
    <row r="31" spans="1:99" s="2" customFormat="1" ht="21.95" customHeight="1" x14ac:dyDescent="0.3">
      <c r="A31" s="251">
        <v>26</v>
      </c>
      <c r="B31" s="2">
        <f>VLOOKUP(A31,'Список КК'!A:F,6,TRUE)</f>
        <v>5221</v>
      </c>
      <c r="C31" s="636" t="str">
        <f>VLOOKUP(A31,'Список КК'!A:B,2,TRUE)</f>
        <v>Соколова Ольга Вячеславовна</v>
      </c>
      <c r="D31" s="203" t="str">
        <f>VLOOKUP(A31,'Список КК'!A:D,4,TRUE)</f>
        <v>Инфо, Возв, СЦ</v>
      </c>
      <c r="E31" s="4">
        <f>VLOOKUP(A31,'Список КК'!A:C,3,TRUE)</f>
        <v>8</v>
      </c>
      <c r="F31" s="220">
        <f>VLOOKUP(A31,'Список КК'!A:E,5,TRUE)</f>
        <v>0</v>
      </c>
      <c r="G31" s="174">
        <f>IF(OR(IF(INDEX(Команды!$A$2:$AN$7500,MATCH(G$3,Команды!$A$2:$A$7500,0),$E31+2)=Команды!$AJ$2,TRUE,FALSE),IF(INDEX(Команды!$A$2:$AN$7500,MATCH(G$3,Команды!$A$2:$A$7500,0),$E31+2)=Команды!$AJ$3,TRUE,FALSE),IF(INDEX(Команды!$A$2:$AN$7500,MATCH(G$3,Команды!$A$2:$A$7500,0),$E31+2)=Команды!$AJ$4,TRUE,FALSE),IF(INDEX(Команды!$A$2:$AN$7500,MATCH(G$3,Команды!$A$2:$A$7500,0),$E31+2)=Команды!$AJ$5,TRUE,FALSE),IF(INDEX(Команды!$A$2:$AN$7500,MATCH(G$3,Команды!$A$2:$A$7500,0),$E31+2)=Команды!$AJ$6,TRUE,FALSE),IF(INDEX(Команды!$A$2:$AN$7500,MATCH(G$3,Команды!$A$2:$A$7500,0),$E31+2)=Команды!$AJ$7,TRUE,FALSE),IF(INDEX(Команды!$A$2:$AN$7500,MATCH(G$3,Команды!$A$2:$A$7500,0),$E31+2)=Команды!$AJ$8,TRUE,FALSE),IF(INDEX(Команды!$A$2:$AN$7500,MATCH(G$3,Команды!$A$2:$A$7500,0),$E31+2)=Команды!$AJ$9,TRUE,FALSE),IF(INDEX(Команды!$A$2:$AN$7500,MATCH(G$3,Команды!$A$2:$A$7500,0),$E31+2)=Команды!$AJ$10,TRUE,FALSE),IF(INDEX(Команды!$A$2:$AN$7500,MATCH(G$3,Команды!$A$2:$A$7500,0),$E31+2)=Команды!$AJ$11,TRUE,FALSE),IF(INDEX(Команды!$A$2:$AN$7500,MATCH(G$3,Команды!$A$2:$A$7500,0),$E31+2)=Команды!$AJ$12,TRUE,FALSE),IF(INDEX(Команды!$A$2:$AN$7500,MATCH(G$3,Команды!$A$2:$A$7500,0),$E31+2)=Команды!$AJ$13,TRUE,FALSE),IF(INDEX(Команды!$A$2:$AN$7500,MATCH(G$3,Команды!$A$2:$A$7500,0),$E31+2)=Команды!$AJ$14,TRUE,FALSE),IF(INDEX(Команды!$A$2:$AN$7500,MATCH(G$3,Команды!$A$2:$A$7500,0),$E31+2)=Команды!$AJ$15,TRUE,FALSE),IF(INDEX(Команды!$A$2:$AN$7500,MATCH(G$3,Команды!$A$2:$A$7500,0),$E31+2)=Команды!$AJ$16,TRUE,FALSE),,IF(INDEX(Команды!$A$2:$AN$7500,MATCH(G$3,Команды!$A$2:$A$7500,0),$E31+2)=Команды!$AJ$17,TRUE,FALSE),,IF(INDEX(Команды!$A$2:$AN$7500,MATCH(G$3,Команды!$A$2:$A$7500,0),$E31+2)=Команды!$AJ$18,TRUE,FALSE),,IF(INDEX(Команды!$A$2:$AN$7500,MATCH(G$3,Команды!$A$2:$A$7500,0),$E31+2)=Команды!$AJ$19,TRUE,FALSE)),INDEX(Команды!$AJ$2:$AK$19,MATCH(INDEX(Команды!$A$2:$AN$7500,MATCH(G$3,Команды!$A$2:$A$7500,0),$E31+2),Команды!$AJ$2:$AJ$19,0),2),0)</f>
        <v>0.33333333333333331</v>
      </c>
      <c r="H31" s="175">
        <f>IF(OR(IF(INDEX(Команды!$A$2:$AN$7500,MATCH(G$3,Команды!$A$2:$A$7500,0),$E31+2)=Команды!$AJ$2,TRUE,FALSE),IF(INDEX(Команды!$A$2:$AN$7500,MATCH(G$3,Команды!$A$2:$A$7500,0),$E31+2)=Команды!$AJ$3,TRUE,FALSE),IF(INDEX(Команды!$A$2:$AN$7500,MATCH(G$3,Команды!$A$2:$A$7500,0),$E31+2)=Команды!$AJ$4,TRUE,FALSE),IF(INDEX(Команды!$A$2:$AN$7500,MATCH(G$3,Команды!$A$2:$A$7500,0),$E31+2)=Команды!$AJ$5,TRUE,FALSE),IF(INDEX(Команды!$A$2:$AN$7500,MATCH(G$3,Команды!$A$2:$A$7500,0),$E31+2)=Команды!$AJ$6,TRUE,FALSE),IF(INDEX(Команды!$A$2:$AN$7500,MATCH(G$3,Команды!$A$2:$A$7500,0),$E31+2)=Команды!$AJ$7,TRUE,FALSE),IF(INDEX(Команды!$A$2:$AN$7500,MATCH(G$3,Команды!$A$2:$A$7500,0),$E31+2)=Команды!$AJ$8,TRUE,FALSE),IF(INDEX(Команды!$A$2:$AN$7500,MATCH(G$3,Команды!$A$2:$A$7500,0),$E31+2)=Команды!$AJ$9,TRUE,FALSE),IF(INDEX(Команды!$A$2:$AN$7500,MATCH(G$3,Команды!$A$2:$A$7500,0),$E31+2)=Команды!$AJ$10,TRUE,FALSE),IF(INDEX(Команды!$A$2:$AN$7500,MATCH(G$3,Команды!$A$2:$A$7500,0),$E31+2)=Команды!$AJ$11,TRUE,FALSE),IF(INDEX(Команды!$A$2:$AN$7500,MATCH(G$3,Команды!$A$2:$A$7500,0),$E31+2)=Команды!$AJ$12,TRUE,FALSE),IF(INDEX(Команды!$A$2:$AN$7500,MATCH(G$3,Команды!$A$2:$A$7500,0),$E31+2)=Команды!$AJ$13,TRUE,FALSE),IF(INDEX(Команды!$A$2:$AN$7500,MATCH(G$3,Команды!$A$2:$A$7500,0),$E31+2)=Команды!$AJ$14,TRUE,FALSE),IF(INDEX(Команды!$A$2:$AN$7500,MATCH(G$3,Команды!$A$2:$A$7500,0),$E31+2)=Команды!$AJ$15,TRUE,FALSE),IF(INDEX(Команды!$A$2:$AN$7500,MATCH(G$3,Команды!$A$2:$A$7500,0),$E31+2)=Команды!$AJ$16,TRUE,FALSE),IF(INDEX(Команды!$A$2:$AN$7500,MATCH(G$3,Команды!$A$2:$A$7500,0),$E31+2)=Команды!$AJ$17,TRUE,FALSE),IF(INDEX(Команды!$A$2:$AN$7500,MATCH(G$3,Команды!$A$2:$A$7500,0),$E31+2)=Команды!$AJ$18,TRUE,FALSE),IF(INDEX(Команды!$A$2:$AN$7500,MATCH(G$3,Команды!$A$2:$A$7500,0),$E31+2)=Команды!$AJ$19,TRUE,FALSE)),INDEX(Команды!$AJ$2:$AL$19,MATCH(INDEX(Команды!$A$2:$AN$7500,MATCH(G$3,Команды!$A$2:$A$7500,0),$E31+2),Команды!$AJ$2:$AJ$19,0),3),0)</f>
        <v>0.70833333333333337</v>
      </c>
      <c r="I31" s="342"/>
      <c r="J31" s="174" t="str">
        <f>IF(OR(IF(INDEX(Команды!$A$2:$AN$7500,MATCH(J$3,Команды!$A$2:$A$7500,0),$E31+2)=Команды!$AJ$2,TRUE,FALSE),IF(INDEX(Команды!$A$2:$AN$7500,MATCH(J$3,Команды!$A$2:$A$7500,0),$E31+2)=Команды!$AJ$3,TRUE,FALSE),IF(INDEX(Команды!$A$2:$AN$7500,MATCH(J$3,Команды!$A$2:$A$7500,0),$E31+2)=Команды!$AJ$4,TRUE,FALSE),IF(INDEX(Команды!$A$2:$AN$7500,MATCH(J$3,Команды!$A$2:$A$7500,0),$E31+2)=Команды!$AJ$5,TRUE,FALSE),IF(INDEX(Команды!$A$2:$AN$7500,MATCH(J$3,Команды!$A$2:$A$7500,0),$E31+2)=Команды!$AJ$6,TRUE,FALSE),IF(INDEX(Команды!$A$2:$AN$7500,MATCH(J$3,Команды!$A$2:$A$7500,0),$E31+2)=Команды!$AJ$7,TRUE,FALSE),IF(INDEX(Команды!$A$2:$AN$7500,MATCH(J$3,Команды!$A$2:$A$7500,0),$E31+2)=Команды!$AJ$8,TRUE,FALSE),IF(INDEX(Команды!$A$2:$AN$7500,MATCH(J$3,Команды!$A$2:$A$7500,0),$E31+2)=Команды!$AJ$9,TRUE,FALSE),IF(INDEX(Команды!$A$2:$AN$7500,MATCH(J$3,Команды!$A$2:$A$7500,0),$E31+2)=Команды!$AJ$10,TRUE,FALSE),IF(INDEX(Команды!$A$2:$AN$7500,MATCH(J$3,Команды!$A$2:$A$7500,0),$E31+2)=Команды!$AJ$11,TRUE,FALSE),IF(INDEX(Команды!$A$2:$AN$7500,MATCH(J$3,Команды!$A$2:$A$7500,0),$E31+2)=Команды!$AJ$12,TRUE,FALSE),IF(INDEX(Команды!$A$2:$AN$7500,MATCH(J$3,Команды!$A$2:$A$7500,0),$E31+2)=Команды!$AJ$13,TRUE,FALSE),IF(INDEX(Команды!$A$2:$AN$7500,MATCH(J$3,Команды!$A$2:$A$7500,0),$E31+2)=Команды!$AJ$14,TRUE,FALSE),IF(INDEX(Команды!$A$2:$AN$7500,MATCH(J$3,Команды!$A$2:$A$7500,0),$E31+2)=Команды!$AJ$15,TRUE,FALSE),IF(INDEX(Команды!$A$2:$AN$7500,MATCH(J$3,Команды!$A$2:$A$7500,0),$E31+2)=Команды!$AJ$16,TRUE,FALSE),,IF(INDEX(Команды!$A$2:$AN$7500,MATCH(J$3,Команды!$A$2:$A$7500,0),$E31+2)=Команды!$AJ$17,TRUE,FALSE),,IF(INDEX(Команды!$A$2:$AN$7500,MATCH(J$3,Команды!$A$2:$A$7500,0),$E31+2)=Команды!$AJ$18,TRUE,FALSE),,IF(INDEX(Команды!$A$2:$AN$7500,MATCH(J$3,Команды!$A$2:$A$7500,0),$E31+2)=Команды!$AJ$19,TRUE,FALSE)),INDEX(Команды!$AJ$2:$AK$19,MATCH(INDEX(Команды!$A$2:$AN$7500,MATCH(J$3,Команды!$A$2:$A$7500,0),$E31+2),Команды!$AJ$2:$AJ$19,0),2),0)</f>
        <v>В</v>
      </c>
      <c r="K31" s="175" t="str">
        <f>IF(OR(IF(INDEX(Команды!$A$2:$AN$7500,MATCH(J$3,Команды!$A$2:$A$7500,0),$E31+2)=Команды!$AJ$2,TRUE,FALSE),IF(INDEX(Команды!$A$2:$AN$7500,MATCH(J$3,Команды!$A$2:$A$7500,0),$E31+2)=Команды!$AJ$3,TRUE,FALSE),IF(INDEX(Команды!$A$2:$AN$7500,MATCH(J$3,Команды!$A$2:$A$7500,0),$E31+2)=Команды!$AJ$4,TRUE,FALSE),IF(INDEX(Команды!$A$2:$AN$7500,MATCH(J$3,Команды!$A$2:$A$7500,0),$E31+2)=Команды!$AJ$5,TRUE,FALSE),IF(INDEX(Команды!$A$2:$AN$7500,MATCH(J$3,Команды!$A$2:$A$7500,0),$E31+2)=Команды!$AJ$6,TRUE,FALSE),IF(INDEX(Команды!$A$2:$AN$7500,MATCH(J$3,Команды!$A$2:$A$7500,0),$E31+2)=Команды!$AJ$7,TRUE,FALSE),IF(INDEX(Команды!$A$2:$AN$7500,MATCH(J$3,Команды!$A$2:$A$7500,0),$E31+2)=Команды!$AJ$8,TRUE,FALSE),IF(INDEX(Команды!$A$2:$AN$7500,MATCH(J$3,Команды!$A$2:$A$7500,0),$E31+2)=Команды!$AJ$9,TRUE,FALSE),IF(INDEX(Команды!$A$2:$AN$7500,MATCH(J$3,Команды!$A$2:$A$7500,0),$E31+2)=Команды!$AJ$10,TRUE,FALSE),IF(INDEX(Команды!$A$2:$AN$7500,MATCH(J$3,Команды!$A$2:$A$7500,0),$E31+2)=Команды!$AJ$11,TRUE,FALSE),IF(INDEX(Команды!$A$2:$AN$7500,MATCH(J$3,Команды!$A$2:$A$7500,0),$E31+2)=Команды!$AJ$12,TRUE,FALSE),IF(INDEX(Команды!$A$2:$AN$7500,MATCH(J$3,Команды!$A$2:$A$7500,0),$E31+2)=Команды!$AJ$13,TRUE,FALSE),IF(INDEX(Команды!$A$2:$AN$7500,MATCH(J$3,Команды!$A$2:$A$7500,0),$E31+2)=Команды!$AJ$14,TRUE,FALSE),IF(INDEX(Команды!$A$2:$AN$7500,MATCH(J$3,Команды!$A$2:$A$7500,0),$E31+2)=Команды!$AJ$15,TRUE,FALSE),IF(INDEX(Команды!$A$2:$AN$7500,MATCH(J$3,Команды!$A$2:$A$7500,0),$E31+2)=Команды!$AJ$16,TRUE,FALSE),IF(INDEX(Команды!$A$2:$AN$7500,MATCH(J$3,Команды!$A$2:$A$7500,0),$E31+2)=Команды!$AJ$17,TRUE,FALSE),IF(INDEX(Команды!$A$2:$AN$7500,MATCH(J$3,Команды!$A$2:$A$7500,0),$E31+2)=Команды!$AJ$18,TRUE,FALSE),IF(INDEX(Команды!$A$2:$AN$7500,MATCH(J$3,Команды!$A$2:$A$7500,0),$E31+2)=Команды!$AJ$19,TRUE,FALSE)),INDEX(Команды!$AJ$2:$AL$19,MATCH(INDEX(Команды!$A$2:$AN$7500,MATCH(J$3,Команды!$A$2:$A$7500,0),$E31+2),Команды!$AJ$2:$AJ$19,0),3),0)</f>
        <v>В</v>
      </c>
      <c r="L31" s="342"/>
      <c r="M31" s="174">
        <f>IF(OR(IF(INDEX(Команды!$A$2:$AN$7500,MATCH(M$3,Команды!$A$2:$A$7500,0),$E31+2)=Команды!$AJ$2,TRUE,FALSE),IF(INDEX(Команды!$A$2:$AN$7500,MATCH(M$3,Команды!$A$2:$A$7500,0),$E31+2)=Команды!$AJ$3,TRUE,FALSE),IF(INDEX(Команды!$A$2:$AN$7500,MATCH(M$3,Команды!$A$2:$A$7500,0),$E31+2)=Команды!$AJ$4,TRUE,FALSE),IF(INDEX(Команды!$A$2:$AN$7500,MATCH(M$3,Команды!$A$2:$A$7500,0),$E31+2)=Команды!$AJ$5,TRUE,FALSE),IF(INDEX(Команды!$A$2:$AN$7500,MATCH(M$3,Команды!$A$2:$A$7500,0),$E31+2)=Команды!$AJ$6,TRUE,FALSE),IF(INDEX(Команды!$A$2:$AN$7500,MATCH(M$3,Команды!$A$2:$A$7500,0),$E31+2)=Команды!$AJ$7,TRUE,FALSE),IF(INDEX(Команды!$A$2:$AN$7500,MATCH(M$3,Команды!$A$2:$A$7500,0),$E31+2)=Команды!$AJ$8,TRUE,FALSE),IF(INDEX(Команды!$A$2:$AN$7500,MATCH(M$3,Команды!$A$2:$A$7500,0),$E31+2)=Команды!$AJ$9,TRUE,FALSE),IF(INDEX(Команды!$A$2:$AN$7500,MATCH(M$3,Команды!$A$2:$A$7500,0),$E31+2)=Команды!$AJ$10,TRUE,FALSE),IF(INDEX(Команды!$A$2:$AN$7500,MATCH(M$3,Команды!$A$2:$A$7500,0),$E31+2)=Команды!$AJ$11,TRUE,FALSE),IF(INDEX(Команды!$A$2:$AN$7500,MATCH(M$3,Команды!$A$2:$A$7500,0),$E31+2)=Команды!$AJ$12,TRUE,FALSE),IF(INDEX(Команды!$A$2:$AN$7500,MATCH(M$3,Команды!$A$2:$A$7500,0),$E31+2)=Команды!$AJ$13,TRUE,FALSE),IF(INDEX(Команды!$A$2:$AN$7500,MATCH(M$3,Команды!$A$2:$A$7500,0),$E31+2)=Команды!$AJ$14,TRUE,FALSE),IF(INDEX(Команды!$A$2:$AN$7500,MATCH(M$3,Команды!$A$2:$A$7500,0),$E31+2)=Команды!$AJ$15,TRUE,FALSE),IF(INDEX(Команды!$A$2:$AN$7500,MATCH(M$3,Команды!$A$2:$A$7500,0),$E31+2)=Команды!$AJ$16,TRUE,FALSE),,IF(INDEX(Команды!$A$2:$AN$7500,MATCH(M$3,Команды!$A$2:$A$7500,0),$E31+2)=Команды!$AJ$17,TRUE,FALSE),,IF(INDEX(Команды!$A$2:$AN$7500,MATCH(M$3,Команды!$A$2:$A$7500,0),$E31+2)=Команды!$AJ$18,TRUE,FALSE),,IF(INDEX(Команды!$A$2:$AN$7500,MATCH(M$3,Команды!$A$2:$A$7500,0),$E31+2)=Команды!$AJ$19,TRUE,FALSE)),INDEX(Команды!$AJ$2:$AK$19,MATCH(INDEX(Команды!$A$2:$AN$7500,MATCH(M$3,Команды!$A$2:$A$7500,0),$E31+2),Команды!$AJ$2:$AJ$19,0),2),0)</f>
        <v>0.625</v>
      </c>
      <c r="N31" s="175">
        <f>IF(OR(IF(INDEX(Команды!$A$2:$AN$7500,MATCH(M$3,Команды!$A$2:$A$7500,0),$E31+2)=Команды!$AJ$2,TRUE,FALSE),IF(INDEX(Команды!$A$2:$AN$7500,MATCH(M$3,Команды!$A$2:$A$7500,0),$E31+2)=Команды!$AJ$3,TRUE,FALSE),IF(INDEX(Команды!$A$2:$AN$7500,MATCH(M$3,Команды!$A$2:$A$7500,0),$E31+2)=Команды!$AJ$4,TRUE,FALSE),IF(INDEX(Команды!$A$2:$AN$7500,MATCH(M$3,Команды!$A$2:$A$7500,0),$E31+2)=Команды!$AJ$5,TRUE,FALSE),IF(INDEX(Команды!$A$2:$AN$7500,MATCH(M$3,Команды!$A$2:$A$7500,0),$E31+2)=Команды!$AJ$6,TRUE,FALSE),IF(INDEX(Команды!$A$2:$AN$7500,MATCH(M$3,Команды!$A$2:$A$7500,0),$E31+2)=Команды!$AJ$7,TRUE,FALSE),IF(INDEX(Команды!$A$2:$AN$7500,MATCH(M$3,Команды!$A$2:$A$7500,0),$E31+2)=Команды!$AJ$8,TRUE,FALSE),IF(INDEX(Команды!$A$2:$AN$7500,MATCH(M$3,Команды!$A$2:$A$7500,0),$E31+2)=Команды!$AJ$9,TRUE,FALSE),IF(INDEX(Команды!$A$2:$AN$7500,MATCH(M$3,Команды!$A$2:$A$7500,0),$E31+2)=Команды!$AJ$10,TRUE,FALSE),IF(INDEX(Команды!$A$2:$AN$7500,MATCH(M$3,Команды!$A$2:$A$7500,0),$E31+2)=Команды!$AJ$11,TRUE,FALSE),IF(INDEX(Команды!$A$2:$AN$7500,MATCH(M$3,Команды!$A$2:$A$7500,0),$E31+2)=Команды!$AJ$12,TRUE,FALSE),IF(INDEX(Команды!$A$2:$AN$7500,MATCH(M$3,Команды!$A$2:$A$7500,0),$E31+2)=Команды!$AJ$13,TRUE,FALSE),IF(INDEX(Команды!$A$2:$AN$7500,MATCH(M$3,Команды!$A$2:$A$7500,0),$E31+2)=Команды!$AJ$14,TRUE,FALSE),IF(INDEX(Команды!$A$2:$AN$7500,MATCH(M$3,Команды!$A$2:$A$7500,0),$E31+2)=Команды!$AJ$15,TRUE,FALSE),IF(INDEX(Команды!$A$2:$AN$7500,MATCH(M$3,Команды!$A$2:$A$7500,0),$E31+2)=Команды!$AJ$16,TRUE,FALSE),IF(INDEX(Команды!$A$2:$AN$7500,MATCH(M$3,Команды!$A$2:$A$7500,0),$E31+2)=Команды!$AJ$17,TRUE,FALSE),IF(INDEX(Команды!$A$2:$AN$7500,MATCH(M$3,Команды!$A$2:$A$7500,0),$E31+2)=Команды!$AJ$18,TRUE,FALSE),IF(INDEX(Команды!$A$2:$AN$7500,MATCH(M$3,Команды!$A$2:$A$7500,0),$E31+2)=Команды!$AJ$19,TRUE,FALSE)),INDEX(Команды!$AJ$2:$AL$19,MATCH(INDEX(Команды!$A$2:$AN$7500,MATCH(M$3,Команды!$A$2:$A$7500,0),$E31+2),Команды!$AJ$2:$AJ$19,0),3),0)</f>
        <v>1</v>
      </c>
      <c r="O31" s="342"/>
      <c r="P31" s="174">
        <f>IF(OR(IF(INDEX(Команды!$A$2:$AN$7500,MATCH(P$3,Команды!$A$2:$A$7500,0),$E31+2)=Команды!$AJ$2,TRUE,FALSE),IF(INDEX(Команды!$A$2:$AN$7500,MATCH(P$3,Команды!$A$2:$A$7500,0),$E31+2)=Команды!$AJ$3,TRUE,FALSE),IF(INDEX(Команды!$A$2:$AN$7500,MATCH(P$3,Команды!$A$2:$A$7500,0),$E31+2)=Команды!$AJ$4,TRUE,FALSE),IF(INDEX(Команды!$A$2:$AN$7500,MATCH(P$3,Команды!$A$2:$A$7500,0),$E31+2)=Команды!$AJ$5,TRUE,FALSE),IF(INDEX(Команды!$A$2:$AN$7500,MATCH(P$3,Команды!$A$2:$A$7500,0),$E31+2)=Команды!$AJ$6,TRUE,FALSE),IF(INDEX(Команды!$A$2:$AN$7500,MATCH(P$3,Команды!$A$2:$A$7500,0),$E31+2)=Команды!$AJ$7,TRUE,FALSE),IF(INDEX(Команды!$A$2:$AN$7500,MATCH(P$3,Команды!$A$2:$A$7500,0),$E31+2)=Команды!$AJ$8,TRUE,FALSE),IF(INDEX(Команды!$A$2:$AN$7500,MATCH(P$3,Команды!$A$2:$A$7500,0),$E31+2)=Команды!$AJ$9,TRUE,FALSE),IF(INDEX(Команды!$A$2:$AN$7500,MATCH(P$3,Команды!$A$2:$A$7500,0),$E31+2)=Команды!$AJ$10,TRUE,FALSE),IF(INDEX(Команды!$A$2:$AN$7500,MATCH(P$3,Команды!$A$2:$A$7500,0),$E31+2)=Команды!$AJ$11,TRUE,FALSE),IF(INDEX(Команды!$A$2:$AN$7500,MATCH(P$3,Команды!$A$2:$A$7500,0),$E31+2)=Команды!$AJ$12,TRUE,FALSE),IF(INDEX(Команды!$A$2:$AN$7500,MATCH(P$3,Команды!$A$2:$A$7500,0),$E31+2)=Команды!$AJ$13,TRUE,FALSE),IF(INDEX(Команды!$A$2:$AN$7500,MATCH(P$3,Команды!$A$2:$A$7500,0),$E31+2)=Команды!$AJ$14,TRUE,FALSE),IF(INDEX(Команды!$A$2:$AN$7500,MATCH(P$3,Команды!$A$2:$A$7500,0),$E31+2)=Команды!$AJ$15,TRUE,FALSE),IF(INDEX(Команды!$A$2:$AN$7500,MATCH(P$3,Команды!$A$2:$A$7500,0),$E31+2)=Команды!$AJ$16,TRUE,FALSE),,IF(INDEX(Команды!$A$2:$AN$7500,MATCH(P$3,Команды!$A$2:$A$7500,0),$E31+2)=Команды!$AJ$17,TRUE,FALSE),,IF(INDEX(Команды!$A$2:$AN$7500,MATCH(P$3,Команды!$A$2:$A$7500,0),$E31+2)=Команды!$AJ$18,TRUE,FALSE),,IF(INDEX(Команды!$A$2:$AN$7500,MATCH(P$3,Команды!$A$2:$A$7500,0),$E31+2)=Команды!$AJ$19,TRUE,FALSE)),INDEX(Команды!$AJ$2:$AK$19,MATCH(INDEX(Команды!$A$2:$AN$7500,MATCH(P$3,Команды!$A$2:$A$7500,0),$E31+2),Команды!$AJ$2:$AJ$19,0),2),0)</f>
        <v>0.64583333333333337</v>
      </c>
      <c r="Q31" s="175">
        <f>IF(OR(IF(INDEX(Команды!$A$2:$AN$7500,MATCH(P$3,Команды!$A$2:$A$7500,0),$E31+2)=Команды!$AJ$2,TRUE,FALSE),IF(INDEX(Команды!$A$2:$AN$7500,MATCH(P$3,Команды!$A$2:$A$7500,0),$E31+2)=Команды!$AJ$3,TRUE,FALSE),IF(INDEX(Команды!$A$2:$AN$7500,MATCH(P$3,Команды!$A$2:$A$7500,0),$E31+2)=Команды!$AJ$4,TRUE,FALSE),IF(INDEX(Команды!$A$2:$AN$7500,MATCH(P$3,Команды!$A$2:$A$7500,0),$E31+2)=Команды!$AJ$5,TRUE,FALSE),IF(INDEX(Команды!$A$2:$AN$7500,MATCH(P$3,Команды!$A$2:$A$7500,0),$E31+2)=Команды!$AJ$6,TRUE,FALSE),IF(INDEX(Команды!$A$2:$AN$7500,MATCH(P$3,Команды!$A$2:$A$7500,0),$E31+2)=Команды!$AJ$7,TRUE,FALSE),IF(INDEX(Команды!$A$2:$AN$7500,MATCH(P$3,Команды!$A$2:$A$7500,0),$E31+2)=Команды!$AJ$8,TRUE,FALSE),IF(INDEX(Команды!$A$2:$AN$7500,MATCH(P$3,Команды!$A$2:$A$7500,0),$E31+2)=Команды!$AJ$9,TRUE,FALSE),IF(INDEX(Команды!$A$2:$AN$7500,MATCH(P$3,Команды!$A$2:$A$7500,0),$E31+2)=Команды!$AJ$10,TRUE,FALSE),IF(INDEX(Команды!$A$2:$AN$7500,MATCH(P$3,Команды!$A$2:$A$7500,0),$E31+2)=Команды!$AJ$11,TRUE,FALSE),IF(INDEX(Команды!$A$2:$AN$7500,MATCH(P$3,Команды!$A$2:$A$7500,0),$E31+2)=Команды!$AJ$12,TRUE,FALSE),IF(INDEX(Команды!$A$2:$AN$7500,MATCH(P$3,Команды!$A$2:$A$7500,0),$E31+2)=Команды!$AJ$13,TRUE,FALSE),IF(INDEX(Команды!$A$2:$AN$7500,MATCH(P$3,Команды!$A$2:$A$7500,0),$E31+2)=Команды!$AJ$14,TRUE,FALSE),IF(INDEX(Команды!$A$2:$AN$7500,MATCH(P$3,Команды!$A$2:$A$7500,0),$E31+2)=Команды!$AJ$15,TRUE,FALSE),IF(INDEX(Команды!$A$2:$AN$7500,MATCH(P$3,Команды!$A$2:$A$7500,0),$E31+2)=Команды!$AJ$16,TRUE,FALSE),IF(INDEX(Команды!$A$2:$AN$7500,MATCH(P$3,Команды!$A$2:$A$7500,0),$E31+2)=Команды!$AJ$17,TRUE,FALSE),IF(INDEX(Команды!$A$2:$AN$7500,MATCH(P$3,Команды!$A$2:$A$7500,0),$E31+2)=Команды!$AJ$18,TRUE,FALSE),IF(INDEX(Команды!$A$2:$AN$7500,MATCH(P$3,Команды!$A$2:$A$7500,0),$E31+2)=Команды!$AJ$19,TRUE,FALSE)),INDEX(Команды!$AJ$2:$AL$19,MATCH(INDEX(Команды!$A$2:$AN$7500,MATCH(P$3,Команды!$A$2:$A$7500,0),$E31+2),Команды!$AJ$2:$AJ$19,0),3),0)</f>
        <v>1.0208333333333333</v>
      </c>
      <c r="R31" s="342"/>
      <c r="S31" s="174">
        <f>IF(OR(IF(INDEX(Команды!$A$2:$AN$7500,MATCH(S$3,Команды!$A$2:$A$7500,0),$E31+2)=Команды!$AJ$2,TRUE,FALSE),IF(INDEX(Команды!$A$2:$AN$7500,MATCH(S$3,Команды!$A$2:$A$7500,0),$E31+2)=Команды!$AJ$3,TRUE,FALSE),IF(INDEX(Команды!$A$2:$AN$7500,MATCH(S$3,Команды!$A$2:$A$7500,0),$E31+2)=Команды!$AJ$4,TRUE,FALSE),IF(INDEX(Команды!$A$2:$AN$7500,MATCH(S$3,Команды!$A$2:$A$7500,0),$E31+2)=Команды!$AJ$5,TRUE,FALSE),IF(INDEX(Команды!$A$2:$AN$7500,MATCH(S$3,Команды!$A$2:$A$7500,0),$E31+2)=Команды!$AJ$6,TRUE,FALSE),IF(INDEX(Команды!$A$2:$AN$7500,MATCH(S$3,Команды!$A$2:$A$7500,0),$E31+2)=Команды!$AJ$7,TRUE,FALSE),IF(INDEX(Команды!$A$2:$AN$7500,MATCH(S$3,Команды!$A$2:$A$7500,0),$E31+2)=Команды!$AJ$8,TRUE,FALSE),IF(INDEX(Команды!$A$2:$AN$7500,MATCH(S$3,Команды!$A$2:$A$7500,0),$E31+2)=Команды!$AJ$9,TRUE,FALSE),IF(INDEX(Команды!$A$2:$AN$7500,MATCH(S$3,Команды!$A$2:$A$7500,0),$E31+2)=Команды!$AJ$10,TRUE,FALSE),IF(INDEX(Команды!$A$2:$AN$7500,MATCH(S$3,Команды!$A$2:$A$7500,0),$E31+2)=Команды!$AJ$11,TRUE,FALSE),IF(INDEX(Команды!$A$2:$AN$7500,MATCH(S$3,Команды!$A$2:$A$7500,0),$E31+2)=Команды!$AJ$12,TRUE,FALSE),IF(INDEX(Команды!$A$2:$AN$7500,MATCH(S$3,Команды!$A$2:$A$7500,0),$E31+2)=Команды!$AJ$13,TRUE,FALSE),IF(INDEX(Команды!$A$2:$AN$7500,MATCH(S$3,Команды!$A$2:$A$7500,0),$E31+2)=Команды!$AJ$14,TRUE,FALSE),IF(INDEX(Команды!$A$2:$AN$7500,MATCH(S$3,Команды!$A$2:$A$7500,0),$E31+2)=Команды!$AJ$15,TRUE,FALSE),IF(INDEX(Команды!$A$2:$AN$7500,MATCH(S$3,Команды!$A$2:$A$7500,0),$E31+2)=Команды!$AJ$16,TRUE,FALSE),,IF(INDEX(Команды!$A$2:$AN$7500,MATCH(S$3,Команды!$A$2:$A$7500,0),$E31+2)=Команды!$AJ$17,TRUE,FALSE),,IF(INDEX(Команды!$A$2:$AN$7500,MATCH(S$3,Команды!$A$2:$A$7500,0),$E31+2)=Команды!$AJ$18,TRUE,FALSE),,IF(INDEX(Команды!$A$2:$AN$7500,MATCH(S$3,Команды!$A$2:$A$7500,0),$E31+2)=Команды!$AJ$19,TRUE,FALSE)),INDEX(Команды!$AJ$2:$AK$19,MATCH(INDEX(Команды!$A$2:$AN$7500,MATCH(S$3,Команды!$A$2:$A$7500,0),$E31+2),Команды!$AJ$2:$AJ$19,0),2),0)</f>
        <v>0.64583333333333337</v>
      </c>
      <c r="T31" s="175">
        <f>IF(OR(IF(INDEX(Команды!$A$2:$AN$7500,MATCH(S$3,Команды!$A$2:$A$7500,0),$E31+2)=Команды!$AJ$2,TRUE,FALSE),IF(INDEX(Команды!$A$2:$AN$7500,MATCH(S$3,Команды!$A$2:$A$7500,0),$E31+2)=Команды!$AJ$3,TRUE,FALSE),IF(INDEX(Команды!$A$2:$AN$7500,MATCH(S$3,Команды!$A$2:$A$7500,0),$E31+2)=Команды!$AJ$4,TRUE,FALSE),IF(INDEX(Команды!$A$2:$AN$7500,MATCH(S$3,Команды!$A$2:$A$7500,0),$E31+2)=Команды!$AJ$5,TRUE,FALSE),IF(INDEX(Команды!$A$2:$AN$7500,MATCH(S$3,Команды!$A$2:$A$7500,0),$E31+2)=Команды!$AJ$6,TRUE,FALSE),IF(INDEX(Команды!$A$2:$AN$7500,MATCH(S$3,Команды!$A$2:$A$7500,0),$E31+2)=Команды!$AJ$7,TRUE,FALSE),IF(INDEX(Команды!$A$2:$AN$7500,MATCH(S$3,Команды!$A$2:$A$7500,0),$E31+2)=Команды!$AJ$8,TRUE,FALSE),IF(INDEX(Команды!$A$2:$AN$7500,MATCH(S$3,Команды!$A$2:$A$7500,0),$E31+2)=Команды!$AJ$9,TRUE,FALSE),IF(INDEX(Команды!$A$2:$AN$7500,MATCH(S$3,Команды!$A$2:$A$7500,0),$E31+2)=Команды!$AJ$10,TRUE,FALSE),IF(INDEX(Команды!$A$2:$AN$7500,MATCH(S$3,Команды!$A$2:$A$7500,0),$E31+2)=Команды!$AJ$11,TRUE,FALSE),IF(INDEX(Команды!$A$2:$AN$7500,MATCH(S$3,Команды!$A$2:$A$7500,0),$E31+2)=Команды!$AJ$12,TRUE,FALSE),IF(INDEX(Команды!$A$2:$AN$7500,MATCH(S$3,Команды!$A$2:$A$7500,0),$E31+2)=Команды!$AJ$13,TRUE,FALSE),IF(INDEX(Команды!$A$2:$AN$7500,MATCH(S$3,Команды!$A$2:$A$7500,0),$E31+2)=Команды!$AJ$14,TRUE,FALSE),IF(INDEX(Команды!$A$2:$AN$7500,MATCH(S$3,Команды!$A$2:$A$7500,0),$E31+2)=Команды!$AJ$15,TRUE,FALSE),IF(INDEX(Команды!$A$2:$AN$7500,MATCH(S$3,Команды!$A$2:$A$7500,0),$E31+2)=Команды!$AJ$16,TRUE,FALSE),IF(INDEX(Команды!$A$2:$AN$7500,MATCH(S$3,Команды!$A$2:$A$7500,0),$E31+2)=Команды!$AJ$17,TRUE,FALSE),IF(INDEX(Команды!$A$2:$AN$7500,MATCH(S$3,Команды!$A$2:$A$7500,0),$E31+2)=Команды!$AJ$18,TRUE,FALSE),IF(INDEX(Команды!$A$2:$AN$7500,MATCH(S$3,Команды!$A$2:$A$7500,0),$E31+2)=Команды!$AJ$19,TRUE,FALSE)),INDEX(Команды!$AJ$2:$AL$19,MATCH(INDEX(Команды!$A$2:$AN$7500,MATCH(S$3,Команды!$A$2:$A$7500,0),$E31+2),Команды!$AJ$2:$AJ$19,0),3),0)</f>
        <v>1.0208333333333333</v>
      </c>
      <c r="U31" s="342"/>
      <c r="V31" s="174">
        <f>IF(OR(IF(INDEX(Команды!$A$2:$AN$7500,MATCH(V$3,Команды!$A$2:$A$7500,0),$E31+2)=Команды!$AJ$2,TRUE,FALSE),IF(INDEX(Команды!$A$2:$AN$7500,MATCH(V$3,Команды!$A$2:$A$7500,0),$E31+2)=Команды!$AJ$3,TRUE,FALSE),IF(INDEX(Команды!$A$2:$AN$7500,MATCH(V$3,Команды!$A$2:$A$7500,0),$E31+2)=Команды!$AJ$4,TRUE,FALSE),IF(INDEX(Команды!$A$2:$AN$7500,MATCH(V$3,Команды!$A$2:$A$7500,0),$E31+2)=Команды!$AJ$5,TRUE,FALSE),IF(INDEX(Команды!$A$2:$AN$7500,MATCH(V$3,Команды!$A$2:$A$7500,0),$E31+2)=Команды!$AJ$6,TRUE,FALSE),IF(INDEX(Команды!$A$2:$AN$7500,MATCH(V$3,Команды!$A$2:$A$7500,0),$E31+2)=Команды!$AJ$7,TRUE,FALSE),IF(INDEX(Команды!$A$2:$AN$7500,MATCH(V$3,Команды!$A$2:$A$7500,0),$E31+2)=Команды!$AJ$8,TRUE,FALSE),IF(INDEX(Команды!$A$2:$AN$7500,MATCH(V$3,Команды!$A$2:$A$7500,0),$E31+2)=Команды!$AJ$9,TRUE,FALSE),IF(INDEX(Команды!$A$2:$AN$7500,MATCH(V$3,Команды!$A$2:$A$7500,0),$E31+2)=Команды!$AJ$10,TRUE,FALSE),IF(INDEX(Команды!$A$2:$AN$7500,MATCH(V$3,Команды!$A$2:$A$7500,0),$E31+2)=Команды!$AJ$11,TRUE,FALSE),IF(INDEX(Команды!$A$2:$AN$7500,MATCH(V$3,Команды!$A$2:$A$7500,0),$E31+2)=Команды!$AJ$12,TRUE,FALSE),IF(INDEX(Команды!$A$2:$AN$7500,MATCH(V$3,Команды!$A$2:$A$7500,0),$E31+2)=Команды!$AJ$13,TRUE,FALSE),IF(INDEX(Команды!$A$2:$AN$7500,MATCH(V$3,Команды!$A$2:$A$7500,0),$E31+2)=Команды!$AJ$14,TRUE,FALSE),IF(INDEX(Команды!$A$2:$AN$7500,MATCH(V$3,Команды!$A$2:$A$7500,0),$E31+2)=Команды!$AJ$15,TRUE,FALSE),IF(INDEX(Команды!$A$2:$AN$7500,MATCH(V$3,Команды!$A$2:$A$7500,0),$E31+2)=Команды!$AJ$16,TRUE,FALSE),,IF(INDEX(Команды!$A$2:$AN$7500,MATCH(V$3,Команды!$A$2:$A$7500,0),$E31+2)=Команды!$AJ$17,TRUE,FALSE),,IF(INDEX(Команды!$A$2:$AN$7500,MATCH(V$3,Команды!$A$2:$A$7500,0),$E31+2)=Команды!$AJ$18,TRUE,FALSE),,IF(INDEX(Команды!$A$2:$AN$7500,MATCH(V$3,Команды!$A$2:$A$7500,0),$E31+2)=Команды!$AJ$19,TRUE,FALSE)),INDEX(Команды!$AJ$2:$AK$19,MATCH(INDEX(Команды!$A$2:$AN$7500,MATCH(V$3,Команды!$A$2:$A$7500,0),$E31+2),Команды!$AJ$2:$AJ$19,0),2),0)</f>
        <v>0.64583333333333337</v>
      </c>
      <c r="W31" s="175">
        <f>IF(OR(IF(INDEX(Команды!$A$2:$AN$7500,MATCH(V$3,Команды!$A$2:$A$7500,0),$E31+2)=Команды!$AJ$2,TRUE,FALSE),IF(INDEX(Команды!$A$2:$AN$7500,MATCH(V$3,Команды!$A$2:$A$7500,0),$E31+2)=Команды!$AJ$3,TRUE,FALSE),IF(INDEX(Команды!$A$2:$AN$7500,MATCH(V$3,Команды!$A$2:$A$7500,0),$E31+2)=Команды!$AJ$4,TRUE,FALSE),IF(INDEX(Команды!$A$2:$AN$7500,MATCH(V$3,Команды!$A$2:$A$7500,0),$E31+2)=Команды!$AJ$5,TRUE,FALSE),IF(INDEX(Команды!$A$2:$AN$7500,MATCH(V$3,Команды!$A$2:$A$7500,0),$E31+2)=Команды!$AJ$6,TRUE,FALSE),IF(INDEX(Команды!$A$2:$AN$7500,MATCH(V$3,Команды!$A$2:$A$7500,0),$E31+2)=Команды!$AJ$7,TRUE,FALSE),IF(INDEX(Команды!$A$2:$AN$7500,MATCH(V$3,Команды!$A$2:$A$7500,0),$E31+2)=Команды!$AJ$8,TRUE,FALSE),IF(INDEX(Команды!$A$2:$AN$7500,MATCH(V$3,Команды!$A$2:$A$7500,0),$E31+2)=Команды!$AJ$9,TRUE,FALSE),IF(INDEX(Команды!$A$2:$AN$7500,MATCH(V$3,Команды!$A$2:$A$7500,0),$E31+2)=Команды!$AJ$10,TRUE,FALSE),IF(INDEX(Команды!$A$2:$AN$7500,MATCH(V$3,Команды!$A$2:$A$7500,0),$E31+2)=Команды!$AJ$11,TRUE,FALSE),IF(INDEX(Команды!$A$2:$AN$7500,MATCH(V$3,Команды!$A$2:$A$7500,0),$E31+2)=Команды!$AJ$12,TRUE,FALSE),IF(INDEX(Команды!$A$2:$AN$7500,MATCH(V$3,Команды!$A$2:$A$7500,0),$E31+2)=Команды!$AJ$13,TRUE,FALSE),IF(INDEX(Команды!$A$2:$AN$7500,MATCH(V$3,Команды!$A$2:$A$7500,0),$E31+2)=Команды!$AJ$14,TRUE,FALSE),IF(INDEX(Команды!$A$2:$AN$7500,MATCH(V$3,Команды!$A$2:$A$7500,0),$E31+2)=Команды!$AJ$15,TRUE,FALSE),IF(INDEX(Команды!$A$2:$AN$7500,MATCH(V$3,Команды!$A$2:$A$7500,0),$E31+2)=Команды!$AJ$16,TRUE,FALSE),IF(INDEX(Команды!$A$2:$AN$7500,MATCH(V$3,Команды!$A$2:$A$7500,0),$E31+2)=Команды!$AJ$17,TRUE,FALSE),IF(INDEX(Команды!$A$2:$AN$7500,MATCH(V$3,Команды!$A$2:$A$7500,0),$E31+2)=Команды!$AJ$18,TRUE,FALSE),IF(INDEX(Команды!$A$2:$AN$7500,MATCH(V$3,Команды!$A$2:$A$7500,0),$E31+2)=Команды!$AJ$19,TRUE,FALSE)),INDEX(Команды!$AJ$2:$AL$19,MATCH(INDEX(Команды!$A$2:$AN$7500,MATCH(V$3,Команды!$A$2:$A$7500,0),$E31+2),Команды!$AJ$2:$AJ$19,0),3),0)</f>
        <v>1.0208333333333333</v>
      </c>
      <c r="X31" s="342"/>
      <c r="Y31" s="174" t="str">
        <f>IF(OR(IF(INDEX(Команды!$A$2:$AN$7500,MATCH(Y$3,Команды!$A$2:$A$7500,0),$E31+2)=Команды!$AJ$2,TRUE,FALSE),IF(INDEX(Команды!$A$2:$AN$7500,MATCH(Y$3,Команды!$A$2:$A$7500,0),$E31+2)=Команды!$AJ$3,TRUE,FALSE),IF(INDEX(Команды!$A$2:$AN$7500,MATCH(Y$3,Команды!$A$2:$A$7500,0),$E31+2)=Команды!$AJ$4,TRUE,FALSE),IF(INDEX(Команды!$A$2:$AN$7500,MATCH(Y$3,Команды!$A$2:$A$7500,0),$E31+2)=Команды!$AJ$5,TRUE,FALSE),IF(INDEX(Команды!$A$2:$AN$7500,MATCH(Y$3,Команды!$A$2:$A$7500,0),$E31+2)=Команды!$AJ$6,TRUE,FALSE),IF(INDEX(Команды!$A$2:$AN$7500,MATCH(Y$3,Команды!$A$2:$A$7500,0),$E31+2)=Команды!$AJ$7,TRUE,FALSE),IF(INDEX(Команды!$A$2:$AN$7500,MATCH(Y$3,Команды!$A$2:$A$7500,0),$E31+2)=Команды!$AJ$8,TRUE,FALSE),IF(INDEX(Команды!$A$2:$AN$7500,MATCH(Y$3,Команды!$A$2:$A$7500,0),$E31+2)=Команды!$AJ$9,TRUE,FALSE),IF(INDEX(Команды!$A$2:$AN$7500,MATCH(Y$3,Команды!$A$2:$A$7500,0),$E31+2)=Команды!$AJ$10,TRUE,FALSE),IF(INDEX(Команды!$A$2:$AN$7500,MATCH(Y$3,Команды!$A$2:$A$7500,0),$E31+2)=Команды!$AJ$11,TRUE,FALSE),IF(INDEX(Команды!$A$2:$AN$7500,MATCH(Y$3,Команды!$A$2:$A$7500,0),$E31+2)=Команды!$AJ$12,TRUE,FALSE),IF(INDEX(Команды!$A$2:$AN$7500,MATCH(Y$3,Команды!$A$2:$A$7500,0),$E31+2)=Команды!$AJ$13,TRUE,FALSE),IF(INDEX(Команды!$A$2:$AN$7500,MATCH(Y$3,Команды!$A$2:$A$7500,0),$E31+2)=Команды!$AJ$14,TRUE,FALSE),IF(INDEX(Команды!$A$2:$AN$7500,MATCH(Y$3,Команды!$A$2:$A$7500,0),$E31+2)=Команды!$AJ$15,TRUE,FALSE),IF(INDEX(Команды!$A$2:$AN$7500,MATCH(Y$3,Команды!$A$2:$A$7500,0),$E31+2)=Команды!$AJ$16,TRUE,FALSE),,IF(INDEX(Команды!$A$2:$AN$7500,MATCH(Y$3,Команды!$A$2:$A$7500,0),$E31+2)=Команды!$AJ$17,TRUE,FALSE),,IF(INDEX(Команды!$A$2:$AN$7500,MATCH(Y$3,Команды!$A$2:$A$7500,0),$E31+2)=Команды!$AJ$18,TRUE,FALSE),,IF(INDEX(Команды!$A$2:$AN$7500,MATCH(Y$3,Команды!$A$2:$A$7500,0),$E31+2)=Команды!$AJ$19,TRUE,FALSE)),INDEX(Команды!$AJ$2:$AK$19,MATCH(INDEX(Команды!$A$2:$AN$7500,MATCH(Y$3,Команды!$A$2:$A$7500,0),$E31+2),Команды!$AJ$2:$AJ$19,0),2),0)</f>
        <v>В</v>
      </c>
      <c r="Z31" s="175" t="str">
        <f>IF(OR(IF(INDEX(Команды!$A$2:$AN$7500,MATCH(Y$3,Команды!$A$2:$A$7500,0),$E31+2)=Команды!$AJ$2,TRUE,FALSE),IF(INDEX(Команды!$A$2:$AN$7500,MATCH(Y$3,Команды!$A$2:$A$7500,0),$E31+2)=Команды!$AJ$3,TRUE,FALSE),IF(INDEX(Команды!$A$2:$AN$7500,MATCH(Y$3,Команды!$A$2:$A$7500,0),$E31+2)=Команды!$AJ$4,TRUE,FALSE),IF(INDEX(Команды!$A$2:$AN$7500,MATCH(Y$3,Команды!$A$2:$A$7500,0),$E31+2)=Команды!$AJ$5,TRUE,FALSE),IF(INDEX(Команды!$A$2:$AN$7500,MATCH(Y$3,Команды!$A$2:$A$7500,0),$E31+2)=Команды!$AJ$6,TRUE,FALSE),IF(INDEX(Команды!$A$2:$AN$7500,MATCH(Y$3,Команды!$A$2:$A$7500,0),$E31+2)=Команды!$AJ$7,TRUE,FALSE),IF(INDEX(Команды!$A$2:$AN$7500,MATCH(Y$3,Команды!$A$2:$A$7500,0),$E31+2)=Команды!$AJ$8,TRUE,FALSE),IF(INDEX(Команды!$A$2:$AN$7500,MATCH(Y$3,Команды!$A$2:$A$7500,0),$E31+2)=Команды!$AJ$9,TRUE,FALSE),IF(INDEX(Команды!$A$2:$AN$7500,MATCH(Y$3,Команды!$A$2:$A$7500,0),$E31+2)=Команды!$AJ$10,TRUE,FALSE),IF(INDEX(Команды!$A$2:$AN$7500,MATCH(Y$3,Команды!$A$2:$A$7500,0),$E31+2)=Команды!$AJ$11,TRUE,FALSE),IF(INDEX(Команды!$A$2:$AN$7500,MATCH(Y$3,Команды!$A$2:$A$7500,0),$E31+2)=Команды!$AJ$12,TRUE,FALSE),IF(INDEX(Команды!$A$2:$AN$7500,MATCH(Y$3,Команды!$A$2:$A$7500,0),$E31+2)=Команды!$AJ$13,TRUE,FALSE),IF(INDEX(Команды!$A$2:$AN$7500,MATCH(Y$3,Команды!$A$2:$A$7500,0),$E31+2)=Команды!$AJ$14,TRUE,FALSE),IF(INDEX(Команды!$A$2:$AN$7500,MATCH(Y$3,Команды!$A$2:$A$7500,0),$E31+2)=Команды!$AJ$15,TRUE,FALSE),IF(INDEX(Команды!$A$2:$AN$7500,MATCH(Y$3,Команды!$A$2:$A$7500,0),$E31+2)=Команды!$AJ$16,TRUE,FALSE),IF(INDEX(Команды!$A$2:$AN$7500,MATCH(Y$3,Команды!$A$2:$A$7500,0),$E31+2)=Команды!$AJ$17,TRUE,FALSE),IF(INDEX(Команды!$A$2:$AN$7500,MATCH(Y$3,Команды!$A$2:$A$7500,0),$E31+2)=Команды!$AJ$18,TRUE,FALSE),IF(INDEX(Команды!$A$2:$AN$7500,MATCH(Y$3,Команды!$A$2:$A$7500,0),$E31+2)=Команды!$AJ$19,TRUE,FALSE)),INDEX(Команды!$AJ$2:$AL$19,MATCH(INDEX(Команды!$A$2:$AN$7500,MATCH(Y$3,Команды!$A$2:$A$7500,0),$E31+2),Команды!$AJ$2:$AJ$19,0),3),0)</f>
        <v>В</v>
      </c>
      <c r="AA31" s="342"/>
      <c r="AB31" s="174" t="str">
        <f>IF(OR(IF(INDEX(Команды!$A$2:$AN$7500,MATCH(AB$3,Команды!$A$2:$A$7500,0),$E31+2)=Команды!$AJ$2,TRUE,FALSE),IF(INDEX(Команды!$A$2:$AN$7500,MATCH(AB$3,Команды!$A$2:$A$7500,0),$E31+2)=Команды!$AJ$3,TRUE,FALSE),IF(INDEX(Команды!$A$2:$AN$7500,MATCH(AB$3,Команды!$A$2:$A$7500,0),$E31+2)=Команды!$AJ$4,TRUE,FALSE),IF(INDEX(Команды!$A$2:$AN$7500,MATCH(AB$3,Команды!$A$2:$A$7500,0),$E31+2)=Команды!$AJ$5,TRUE,FALSE),IF(INDEX(Команды!$A$2:$AN$7500,MATCH(AB$3,Команды!$A$2:$A$7500,0),$E31+2)=Команды!$AJ$6,TRUE,FALSE),IF(INDEX(Команды!$A$2:$AN$7500,MATCH(AB$3,Команды!$A$2:$A$7500,0),$E31+2)=Команды!$AJ$7,TRUE,FALSE),IF(INDEX(Команды!$A$2:$AN$7500,MATCH(AB$3,Команды!$A$2:$A$7500,0),$E31+2)=Команды!$AJ$8,TRUE,FALSE),IF(INDEX(Команды!$A$2:$AN$7500,MATCH(AB$3,Команды!$A$2:$A$7500,0),$E31+2)=Команды!$AJ$9,TRUE,FALSE),IF(INDEX(Команды!$A$2:$AN$7500,MATCH(AB$3,Команды!$A$2:$A$7500,0),$E31+2)=Команды!$AJ$10,TRUE,FALSE),IF(INDEX(Команды!$A$2:$AN$7500,MATCH(AB$3,Команды!$A$2:$A$7500,0),$E31+2)=Команды!$AJ$11,TRUE,FALSE),IF(INDEX(Команды!$A$2:$AN$7500,MATCH(AB$3,Команды!$A$2:$A$7500,0),$E31+2)=Команды!$AJ$12,TRUE,FALSE),IF(INDEX(Команды!$A$2:$AN$7500,MATCH(AB$3,Команды!$A$2:$A$7500,0),$E31+2)=Команды!$AJ$13,TRUE,FALSE),IF(INDEX(Команды!$A$2:$AN$7500,MATCH(AB$3,Команды!$A$2:$A$7500,0),$E31+2)=Команды!$AJ$14,TRUE,FALSE),IF(INDEX(Команды!$A$2:$AN$7500,MATCH(AB$3,Команды!$A$2:$A$7500,0),$E31+2)=Команды!$AJ$15,TRUE,FALSE),IF(INDEX(Команды!$A$2:$AN$7500,MATCH(AB$3,Команды!$A$2:$A$7500,0),$E31+2)=Команды!$AJ$16,TRUE,FALSE),,IF(INDEX(Команды!$A$2:$AN$7500,MATCH(AB$3,Команды!$A$2:$A$7500,0),$E31+2)=Команды!$AJ$17,TRUE,FALSE),,IF(INDEX(Команды!$A$2:$AN$7500,MATCH(AB$3,Команды!$A$2:$A$7500,0),$E31+2)=Команды!$AJ$18,TRUE,FALSE),,IF(INDEX(Команды!$A$2:$AN$7500,MATCH(AB$3,Команды!$A$2:$A$7500,0),$E31+2)=Команды!$AJ$19,TRUE,FALSE)),INDEX(Команды!$AJ$2:$AK$19,MATCH(INDEX(Команды!$A$2:$AN$7500,MATCH(AB$3,Команды!$A$2:$A$7500,0),$E31+2),Команды!$AJ$2:$AJ$19,0),2),0)</f>
        <v>В</v>
      </c>
      <c r="AC31" s="175" t="str">
        <f>IF(OR(IF(INDEX(Команды!$A$2:$AN$7500,MATCH(AB$3,Команды!$A$2:$A$7500,0),$E31+2)=Команды!$AJ$2,TRUE,FALSE),IF(INDEX(Команды!$A$2:$AN$7500,MATCH(AB$3,Команды!$A$2:$A$7500,0),$E31+2)=Команды!$AJ$3,TRUE,FALSE),IF(INDEX(Команды!$A$2:$AN$7500,MATCH(AB$3,Команды!$A$2:$A$7500,0),$E31+2)=Команды!$AJ$4,TRUE,FALSE),IF(INDEX(Команды!$A$2:$AN$7500,MATCH(AB$3,Команды!$A$2:$A$7500,0),$E31+2)=Команды!$AJ$5,TRUE,FALSE),IF(INDEX(Команды!$A$2:$AN$7500,MATCH(AB$3,Команды!$A$2:$A$7500,0),$E31+2)=Команды!$AJ$6,TRUE,FALSE),IF(INDEX(Команды!$A$2:$AN$7500,MATCH(AB$3,Команды!$A$2:$A$7500,0),$E31+2)=Команды!$AJ$7,TRUE,FALSE),IF(INDEX(Команды!$A$2:$AN$7500,MATCH(AB$3,Команды!$A$2:$A$7500,0),$E31+2)=Команды!$AJ$8,TRUE,FALSE),IF(INDEX(Команды!$A$2:$AN$7500,MATCH(AB$3,Команды!$A$2:$A$7500,0),$E31+2)=Команды!$AJ$9,TRUE,FALSE),IF(INDEX(Команды!$A$2:$AN$7500,MATCH(AB$3,Команды!$A$2:$A$7500,0),$E31+2)=Команды!$AJ$10,TRUE,FALSE),IF(INDEX(Команды!$A$2:$AN$7500,MATCH(AB$3,Команды!$A$2:$A$7500,0),$E31+2)=Команды!$AJ$11,TRUE,FALSE),IF(INDEX(Команды!$A$2:$AN$7500,MATCH(AB$3,Команды!$A$2:$A$7500,0),$E31+2)=Команды!$AJ$12,TRUE,FALSE),IF(INDEX(Команды!$A$2:$AN$7500,MATCH(AB$3,Команды!$A$2:$A$7500,0),$E31+2)=Команды!$AJ$13,TRUE,FALSE),IF(INDEX(Команды!$A$2:$AN$7500,MATCH(AB$3,Команды!$A$2:$A$7500,0),$E31+2)=Команды!$AJ$14,TRUE,FALSE),IF(INDEX(Команды!$A$2:$AN$7500,MATCH(AB$3,Команды!$A$2:$A$7500,0),$E31+2)=Команды!$AJ$15,TRUE,FALSE),IF(INDEX(Команды!$A$2:$AN$7500,MATCH(AB$3,Команды!$A$2:$A$7500,0),$E31+2)=Команды!$AJ$16,TRUE,FALSE),IF(INDEX(Команды!$A$2:$AN$7500,MATCH(AB$3,Команды!$A$2:$A$7500,0),$E31+2)=Команды!$AJ$17,TRUE,FALSE),IF(INDEX(Команды!$A$2:$AN$7500,MATCH(AB$3,Команды!$A$2:$A$7500,0),$E31+2)=Команды!$AJ$18,TRUE,FALSE),IF(INDEX(Команды!$A$2:$AN$7500,MATCH(AB$3,Команды!$A$2:$A$7500,0),$E31+2)=Команды!$AJ$19,TRUE,FALSE)),INDEX(Команды!$AJ$2:$AL$19,MATCH(INDEX(Команды!$A$2:$AN$7500,MATCH(AB$3,Команды!$A$2:$A$7500,0),$E31+2),Команды!$AJ$2:$AJ$19,0),3),0)</f>
        <v>В</v>
      </c>
      <c r="AD31" s="342"/>
      <c r="AE31" s="174">
        <f>IF(OR(IF(INDEX(Команды!$A$2:$AN$7500,MATCH(AE$3,Команды!$A$2:$A$7500,0),$E31+2)=Команды!$AJ$2,TRUE,FALSE),IF(INDEX(Команды!$A$2:$AN$7500,MATCH(AE$3,Команды!$A$2:$A$7500,0),$E31+2)=Команды!$AJ$3,TRUE,FALSE),IF(INDEX(Команды!$A$2:$AN$7500,MATCH(AE$3,Команды!$A$2:$A$7500,0),$E31+2)=Команды!$AJ$4,TRUE,FALSE),IF(INDEX(Команды!$A$2:$AN$7500,MATCH(AE$3,Команды!$A$2:$A$7500,0),$E31+2)=Команды!$AJ$5,TRUE,FALSE),IF(INDEX(Команды!$A$2:$AN$7500,MATCH(AE$3,Команды!$A$2:$A$7500,0),$E31+2)=Команды!$AJ$6,TRUE,FALSE),IF(INDEX(Команды!$A$2:$AN$7500,MATCH(AE$3,Команды!$A$2:$A$7500,0),$E31+2)=Команды!$AJ$7,TRUE,FALSE),IF(INDEX(Команды!$A$2:$AN$7500,MATCH(AE$3,Команды!$A$2:$A$7500,0),$E31+2)=Команды!$AJ$8,TRUE,FALSE),IF(INDEX(Команды!$A$2:$AN$7500,MATCH(AE$3,Команды!$A$2:$A$7500,0),$E31+2)=Команды!$AJ$9,TRUE,FALSE),IF(INDEX(Команды!$A$2:$AN$7500,MATCH(AE$3,Команды!$A$2:$A$7500,0),$E31+2)=Команды!$AJ$10,TRUE,FALSE),IF(INDEX(Команды!$A$2:$AN$7500,MATCH(AE$3,Команды!$A$2:$A$7500,0),$E31+2)=Команды!$AJ$11,TRUE,FALSE),IF(INDEX(Команды!$A$2:$AN$7500,MATCH(AE$3,Команды!$A$2:$A$7500,0),$E31+2)=Команды!$AJ$12,TRUE,FALSE),IF(INDEX(Команды!$A$2:$AN$7500,MATCH(AE$3,Команды!$A$2:$A$7500,0),$E31+2)=Команды!$AJ$13,TRUE,FALSE),IF(INDEX(Команды!$A$2:$AN$7500,MATCH(AE$3,Команды!$A$2:$A$7500,0),$E31+2)=Команды!$AJ$14,TRUE,FALSE),IF(INDEX(Команды!$A$2:$AN$7500,MATCH(AE$3,Команды!$A$2:$A$7500,0),$E31+2)=Команды!$AJ$15,TRUE,FALSE),IF(INDEX(Команды!$A$2:$AN$7500,MATCH(AE$3,Команды!$A$2:$A$7500,0),$E31+2)=Команды!$AJ$16,TRUE,FALSE),,IF(INDEX(Команды!$A$2:$AN$7500,MATCH(AE$3,Команды!$A$2:$A$7500,0),$E31+2)=Команды!$AJ$17,TRUE,FALSE),,IF(INDEX(Команды!$A$2:$AN$7500,MATCH(AE$3,Команды!$A$2:$A$7500,0),$E31+2)=Команды!$AJ$18,TRUE,FALSE),,IF(INDEX(Команды!$A$2:$AN$7500,MATCH(AE$3,Команды!$A$2:$A$7500,0),$E31+2)=Команды!$AJ$19,TRUE,FALSE)),INDEX(Команды!$AJ$2:$AK$19,MATCH(INDEX(Команды!$A$2:$AN$7500,MATCH(AE$3,Команды!$A$2:$A$7500,0),$E31+2),Команды!$AJ$2:$AJ$19,0),2),0)</f>
        <v>0.3125</v>
      </c>
      <c r="AF31" s="175">
        <f>IF(OR(IF(INDEX(Команды!$A$2:$AN$7500,MATCH(AE$3,Команды!$A$2:$A$7500,0),$E31+2)=Команды!$AJ$2,TRUE,FALSE),IF(INDEX(Команды!$A$2:$AN$7500,MATCH(AE$3,Команды!$A$2:$A$7500,0),$E31+2)=Команды!$AJ$3,TRUE,FALSE),IF(INDEX(Команды!$A$2:$AN$7500,MATCH(AE$3,Команды!$A$2:$A$7500,0),$E31+2)=Команды!$AJ$4,TRUE,FALSE),IF(INDEX(Команды!$A$2:$AN$7500,MATCH(AE$3,Команды!$A$2:$A$7500,0),$E31+2)=Команды!$AJ$5,TRUE,FALSE),IF(INDEX(Команды!$A$2:$AN$7500,MATCH(AE$3,Команды!$A$2:$A$7500,0),$E31+2)=Команды!$AJ$6,TRUE,FALSE),IF(INDEX(Команды!$A$2:$AN$7500,MATCH(AE$3,Команды!$A$2:$A$7500,0),$E31+2)=Команды!$AJ$7,TRUE,FALSE),IF(INDEX(Команды!$A$2:$AN$7500,MATCH(AE$3,Команды!$A$2:$A$7500,0),$E31+2)=Команды!$AJ$8,TRUE,FALSE),IF(INDEX(Команды!$A$2:$AN$7500,MATCH(AE$3,Команды!$A$2:$A$7500,0),$E31+2)=Команды!$AJ$9,TRUE,FALSE),IF(INDEX(Команды!$A$2:$AN$7500,MATCH(AE$3,Команды!$A$2:$A$7500,0),$E31+2)=Команды!$AJ$10,TRUE,FALSE),IF(INDEX(Команды!$A$2:$AN$7500,MATCH(AE$3,Команды!$A$2:$A$7500,0),$E31+2)=Команды!$AJ$11,TRUE,FALSE),IF(INDEX(Команды!$A$2:$AN$7500,MATCH(AE$3,Команды!$A$2:$A$7500,0),$E31+2)=Команды!$AJ$12,TRUE,FALSE),IF(INDEX(Команды!$A$2:$AN$7500,MATCH(AE$3,Команды!$A$2:$A$7500,0),$E31+2)=Команды!$AJ$13,TRUE,FALSE),IF(INDEX(Команды!$A$2:$AN$7500,MATCH(AE$3,Команды!$A$2:$A$7500,0),$E31+2)=Команды!$AJ$14,TRUE,FALSE),IF(INDEX(Команды!$A$2:$AN$7500,MATCH(AE$3,Команды!$A$2:$A$7500,0),$E31+2)=Команды!$AJ$15,TRUE,FALSE),IF(INDEX(Команды!$A$2:$AN$7500,MATCH(AE$3,Команды!$A$2:$A$7500,0),$E31+2)=Команды!$AJ$16,TRUE,FALSE),IF(INDEX(Команды!$A$2:$AN$7500,MATCH(AE$3,Команды!$A$2:$A$7500,0),$E31+2)=Команды!$AJ$17,TRUE,FALSE),IF(INDEX(Команды!$A$2:$AN$7500,MATCH(AE$3,Команды!$A$2:$A$7500,0),$E31+2)=Команды!$AJ$18,TRUE,FALSE),IF(INDEX(Команды!$A$2:$AN$7500,MATCH(AE$3,Команды!$A$2:$A$7500,0),$E31+2)=Команды!$AJ$19,TRUE,FALSE)),INDEX(Команды!$AJ$2:$AL$19,MATCH(INDEX(Команды!$A$2:$AN$7500,MATCH(AE$3,Команды!$A$2:$A$7500,0),$E31+2),Команды!$AJ$2:$AJ$19,0),3),0)</f>
        <v>0.6875</v>
      </c>
      <c r="AG31" s="342"/>
      <c r="AH31" s="174">
        <f>IF(OR(IF(INDEX(Команды!$A$2:$AN$7500,MATCH(AH$3,Команды!$A$2:$A$7500,0),$E31+2)=Команды!$AJ$2,TRUE,FALSE),IF(INDEX(Команды!$A$2:$AN$7500,MATCH(AH$3,Команды!$A$2:$A$7500,0),$E31+2)=Команды!$AJ$3,TRUE,FALSE),IF(INDEX(Команды!$A$2:$AN$7500,MATCH(AH$3,Команды!$A$2:$A$7500,0),$E31+2)=Команды!$AJ$4,TRUE,FALSE),IF(INDEX(Команды!$A$2:$AN$7500,MATCH(AH$3,Команды!$A$2:$A$7500,0),$E31+2)=Команды!$AJ$5,TRUE,FALSE),IF(INDEX(Команды!$A$2:$AN$7500,MATCH(AH$3,Команды!$A$2:$A$7500,0),$E31+2)=Команды!$AJ$6,TRUE,FALSE),IF(INDEX(Команды!$A$2:$AN$7500,MATCH(AH$3,Команды!$A$2:$A$7500,0),$E31+2)=Команды!$AJ$7,TRUE,FALSE),IF(INDEX(Команды!$A$2:$AN$7500,MATCH(AH$3,Команды!$A$2:$A$7500,0),$E31+2)=Команды!$AJ$8,TRUE,FALSE),IF(INDEX(Команды!$A$2:$AN$7500,MATCH(AH$3,Команды!$A$2:$A$7500,0),$E31+2)=Команды!$AJ$9,TRUE,FALSE),IF(INDEX(Команды!$A$2:$AN$7500,MATCH(AH$3,Команды!$A$2:$A$7500,0),$E31+2)=Команды!$AJ$10,TRUE,FALSE),IF(INDEX(Команды!$A$2:$AN$7500,MATCH(AH$3,Команды!$A$2:$A$7500,0),$E31+2)=Команды!$AJ$11,TRUE,FALSE),IF(INDEX(Команды!$A$2:$AN$7500,MATCH(AH$3,Команды!$A$2:$A$7500,0),$E31+2)=Команды!$AJ$12,TRUE,FALSE),IF(INDEX(Команды!$A$2:$AN$7500,MATCH(AH$3,Команды!$A$2:$A$7500,0),$E31+2)=Команды!$AJ$13,TRUE,FALSE),IF(INDEX(Команды!$A$2:$AN$7500,MATCH(AH$3,Команды!$A$2:$A$7500,0),$E31+2)=Команды!$AJ$14,TRUE,FALSE),IF(INDEX(Команды!$A$2:$AN$7500,MATCH(AH$3,Команды!$A$2:$A$7500,0),$E31+2)=Команды!$AJ$15,TRUE,FALSE),IF(INDEX(Команды!$A$2:$AN$7500,MATCH(AH$3,Команды!$A$2:$A$7500,0),$E31+2)=Команды!$AJ$16,TRUE,FALSE),,IF(INDEX(Команды!$A$2:$AN$7500,MATCH(AH$3,Команды!$A$2:$A$7500,0),$E31+2)=Команды!$AJ$17,TRUE,FALSE),,IF(INDEX(Команды!$A$2:$AN$7500,MATCH(AH$3,Команды!$A$2:$A$7500,0),$E31+2)=Команды!$AJ$18,TRUE,FALSE),,IF(INDEX(Команды!$A$2:$AN$7500,MATCH(AH$3,Команды!$A$2:$A$7500,0),$E31+2)=Команды!$AJ$19,TRUE,FALSE)),INDEX(Команды!$AJ$2:$AK$19,MATCH(INDEX(Команды!$A$2:$AN$7500,MATCH(AH$3,Команды!$A$2:$A$7500,0),$E31+2),Команды!$AJ$2:$AJ$19,0),2),0)</f>
        <v>0.33333333333333331</v>
      </c>
      <c r="AI31" s="175">
        <f>IF(OR(IF(INDEX(Команды!$A$2:$AN$7500,MATCH(AH$3,Команды!$A$2:$A$7500,0),$E31+2)=Команды!$AJ$2,TRUE,FALSE),IF(INDEX(Команды!$A$2:$AN$7500,MATCH(AH$3,Команды!$A$2:$A$7500,0),$E31+2)=Команды!$AJ$3,TRUE,FALSE),IF(INDEX(Команды!$A$2:$AN$7500,MATCH(AH$3,Команды!$A$2:$A$7500,0),$E31+2)=Команды!$AJ$4,TRUE,FALSE),IF(INDEX(Команды!$A$2:$AN$7500,MATCH(AH$3,Команды!$A$2:$A$7500,0),$E31+2)=Команды!$AJ$5,TRUE,FALSE),IF(INDEX(Команды!$A$2:$AN$7500,MATCH(AH$3,Команды!$A$2:$A$7500,0),$E31+2)=Команды!$AJ$6,TRUE,FALSE),IF(INDEX(Команды!$A$2:$AN$7500,MATCH(AH$3,Команды!$A$2:$A$7500,0),$E31+2)=Команды!$AJ$7,TRUE,FALSE),IF(INDEX(Команды!$A$2:$AN$7500,MATCH(AH$3,Команды!$A$2:$A$7500,0),$E31+2)=Команды!$AJ$8,TRUE,FALSE),IF(INDEX(Команды!$A$2:$AN$7500,MATCH(AH$3,Команды!$A$2:$A$7500,0),$E31+2)=Команды!$AJ$9,TRUE,FALSE),IF(INDEX(Команды!$A$2:$AN$7500,MATCH(AH$3,Команды!$A$2:$A$7500,0),$E31+2)=Команды!$AJ$10,TRUE,FALSE),IF(INDEX(Команды!$A$2:$AN$7500,MATCH(AH$3,Команды!$A$2:$A$7500,0),$E31+2)=Команды!$AJ$11,TRUE,FALSE),IF(INDEX(Команды!$A$2:$AN$7500,MATCH(AH$3,Команды!$A$2:$A$7500,0),$E31+2)=Команды!$AJ$12,TRUE,FALSE),IF(INDEX(Команды!$A$2:$AN$7500,MATCH(AH$3,Команды!$A$2:$A$7500,0),$E31+2)=Команды!$AJ$13,TRUE,FALSE),IF(INDEX(Команды!$A$2:$AN$7500,MATCH(AH$3,Команды!$A$2:$A$7500,0),$E31+2)=Команды!$AJ$14,TRUE,FALSE),IF(INDEX(Команды!$A$2:$AN$7500,MATCH(AH$3,Команды!$A$2:$A$7500,0),$E31+2)=Команды!$AJ$15,TRUE,FALSE),IF(INDEX(Команды!$A$2:$AN$7500,MATCH(AH$3,Команды!$A$2:$A$7500,0),$E31+2)=Команды!$AJ$16,TRUE,FALSE),IF(INDEX(Команды!$A$2:$AN$7500,MATCH(AH$3,Команды!$A$2:$A$7500,0),$E31+2)=Команды!$AJ$17,TRUE,FALSE),IF(INDEX(Команды!$A$2:$AN$7500,MATCH(AH$3,Команды!$A$2:$A$7500,0),$E31+2)=Команды!$AJ$18,TRUE,FALSE),IF(INDEX(Команды!$A$2:$AN$7500,MATCH(AH$3,Команды!$A$2:$A$7500,0),$E31+2)=Команды!$AJ$19,TRUE,FALSE)),INDEX(Команды!$AJ$2:$AL$19,MATCH(INDEX(Команды!$A$2:$AN$7500,MATCH(AH$3,Команды!$A$2:$A$7500,0),$E31+2),Команды!$AJ$2:$AJ$19,0),3),0)</f>
        <v>0.70833333333333337</v>
      </c>
      <c r="AJ31" s="342"/>
      <c r="AK31" s="174">
        <f>IF(OR(IF(INDEX(Команды!$A$2:$AN$7500,MATCH(AK$3,Команды!$A$2:$A$7500,0),$E31+2)=Команды!$AJ$2,TRUE,FALSE),IF(INDEX(Команды!$A$2:$AN$7500,MATCH(AK$3,Команды!$A$2:$A$7500,0),$E31+2)=Команды!$AJ$3,TRUE,FALSE),IF(INDEX(Команды!$A$2:$AN$7500,MATCH(AK$3,Команды!$A$2:$A$7500,0),$E31+2)=Команды!$AJ$4,TRUE,FALSE),IF(INDEX(Команды!$A$2:$AN$7500,MATCH(AK$3,Команды!$A$2:$A$7500,0),$E31+2)=Команды!$AJ$5,TRUE,FALSE),IF(INDEX(Команды!$A$2:$AN$7500,MATCH(AK$3,Команды!$A$2:$A$7500,0),$E31+2)=Команды!$AJ$6,TRUE,FALSE),IF(INDEX(Команды!$A$2:$AN$7500,MATCH(AK$3,Команды!$A$2:$A$7500,0),$E31+2)=Команды!$AJ$7,TRUE,FALSE),IF(INDEX(Команды!$A$2:$AN$7500,MATCH(AK$3,Команды!$A$2:$A$7500,0),$E31+2)=Команды!$AJ$8,TRUE,FALSE),IF(INDEX(Команды!$A$2:$AN$7500,MATCH(AK$3,Команды!$A$2:$A$7500,0),$E31+2)=Команды!$AJ$9,TRUE,FALSE),IF(INDEX(Команды!$A$2:$AN$7500,MATCH(AK$3,Команды!$A$2:$A$7500,0),$E31+2)=Команды!$AJ$10,TRUE,FALSE),IF(INDEX(Команды!$A$2:$AN$7500,MATCH(AK$3,Команды!$A$2:$A$7500,0),$E31+2)=Команды!$AJ$11,TRUE,FALSE),IF(INDEX(Команды!$A$2:$AN$7500,MATCH(AK$3,Команды!$A$2:$A$7500,0),$E31+2)=Команды!$AJ$12,TRUE,FALSE),IF(INDEX(Команды!$A$2:$AN$7500,MATCH(AK$3,Команды!$A$2:$A$7500,0),$E31+2)=Команды!$AJ$13,TRUE,FALSE),IF(INDEX(Команды!$A$2:$AN$7500,MATCH(AK$3,Команды!$A$2:$A$7500,0),$E31+2)=Команды!$AJ$14,TRUE,FALSE),IF(INDEX(Команды!$A$2:$AN$7500,MATCH(AK$3,Команды!$A$2:$A$7500,0),$E31+2)=Команды!$AJ$15,TRUE,FALSE),IF(INDEX(Команды!$A$2:$AN$7500,MATCH(AK$3,Команды!$A$2:$A$7500,0),$E31+2)=Команды!$AJ$16,TRUE,FALSE),,IF(INDEX(Команды!$A$2:$AN$7500,MATCH(AK$3,Команды!$A$2:$A$7500,0),$E31+2)=Команды!$AJ$17,TRUE,FALSE),,IF(INDEX(Команды!$A$2:$AN$7500,MATCH(AK$3,Команды!$A$2:$A$7500,0),$E31+2)=Команды!$AJ$18,TRUE,FALSE),,IF(INDEX(Команды!$A$2:$AN$7500,MATCH(AK$3,Команды!$A$2:$A$7500,0),$E31+2)=Команды!$AJ$19,TRUE,FALSE)),INDEX(Команды!$AJ$2:$AK$19,MATCH(INDEX(Команды!$A$2:$AN$7500,MATCH(AK$3,Команды!$A$2:$A$7500,0),$E31+2),Команды!$AJ$2:$AJ$19,0),2),0)</f>
        <v>0.625</v>
      </c>
      <c r="AL31" s="175">
        <f>IF(OR(IF(INDEX(Команды!$A$2:$AN$7500,MATCH(AK$3,Команды!$A$2:$A$7500,0),$E31+2)=Команды!$AJ$2,TRUE,FALSE),IF(INDEX(Команды!$A$2:$AN$7500,MATCH(AK$3,Команды!$A$2:$A$7500,0),$E31+2)=Команды!$AJ$3,TRUE,FALSE),IF(INDEX(Команды!$A$2:$AN$7500,MATCH(AK$3,Команды!$A$2:$A$7500,0),$E31+2)=Команды!$AJ$4,TRUE,FALSE),IF(INDEX(Команды!$A$2:$AN$7500,MATCH(AK$3,Команды!$A$2:$A$7500,0),$E31+2)=Команды!$AJ$5,TRUE,FALSE),IF(INDEX(Команды!$A$2:$AN$7500,MATCH(AK$3,Команды!$A$2:$A$7500,0),$E31+2)=Команды!$AJ$6,TRUE,FALSE),IF(INDEX(Команды!$A$2:$AN$7500,MATCH(AK$3,Команды!$A$2:$A$7500,0),$E31+2)=Команды!$AJ$7,TRUE,FALSE),IF(INDEX(Команды!$A$2:$AN$7500,MATCH(AK$3,Команды!$A$2:$A$7500,0),$E31+2)=Команды!$AJ$8,TRUE,FALSE),IF(INDEX(Команды!$A$2:$AN$7500,MATCH(AK$3,Команды!$A$2:$A$7500,0),$E31+2)=Команды!$AJ$9,TRUE,FALSE),IF(INDEX(Команды!$A$2:$AN$7500,MATCH(AK$3,Команды!$A$2:$A$7500,0),$E31+2)=Команды!$AJ$10,TRUE,FALSE),IF(INDEX(Команды!$A$2:$AN$7500,MATCH(AK$3,Команды!$A$2:$A$7500,0),$E31+2)=Команды!$AJ$11,TRUE,FALSE),IF(INDEX(Команды!$A$2:$AN$7500,MATCH(AK$3,Команды!$A$2:$A$7500,0),$E31+2)=Команды!$AJ$12,TRUE,FALSE),IF(INDEX(Команды!$A$2:$AN$7500,MATCH(AK$3,Команды!$A$2:$A$7500,0),$E31+2)=Команды!$AJ$13,TRUE,FALSE),IF(INDEX(Команды!$A$2:$AN$7500,MATCH(AK$3,Команды!$A$2:$A$7500,0),$E31+2)=Команды!$AJ$14,TRUE,FALSE),IF(INDEX(Команды!$A$2:$AN$7500,MATCH(AK$3,Команды!$A$2:$A$7500,0),$E31+2)=Команды!$AJ$15,TRUE,FALSE),IF(INDEX(Команды!$A$2:$AN$7500,MATCH(AK$3,Команды!$A$2:$A$7500,0),$E31+2)=Команды!$AJ$16,TRUE,FALSE),IF(INDEX(Команды!$A$2:$AN$7500,MATCH(AK$3,Команды!$A$2:$A$7500,0),$E31+2)=Команды!$AJ$17,TRUE,FALSE),IF(INDEX(Команды!$A$2:$AN$7500,MATCH(AK$3,Команды!$A$2:$A$7500,0),$E31+2)=Команды!$AJ$18,TRUE,FALSE),IF(INDEX(Команды!$A$2:$AN$7500,MATCH(AK$3,Команды!$A$2:$A$7500,0),$E31+2)=Команды!$AJ$19,TRUE,FALSE)),INDEX(Команды!$AJ$2:$AL$19,MATCH(INDEX(Команды!$A$2:$AN$7500,MATCH(AK$3,Команды!$A$2:$A$7500,0),$E31+2),Команды!$AJ$2:$AJ$19,0),3),0)</f>
        <v>1</v>
      </c>
      <c r="AM31" s="342"/>
      <c r="AN31" s="174">
        <f>IF(OR(IF(INDEX(Команды!$A$2:$AN$7500,MATCH(AN$3,Команды!$A$2:$A$7500,0),$E31+2)=Команды!$AJ$2,TRUE,FALSE),IF(INDEX(Команды!$A$2:$AN$7500,MATCH(AN$3,Команды!$A$2:$A$7500,0),$E31+2)=Команды!$AJ$3,TRUE,FALSE),IF(INDEX(Команды!$A$2:$AN$7500,MATCH(AN$3,Команды!$A$2:$A$7500,0),$E31+2)=Команды!$AJ$4,TRUE,FALSE),IF(INDEX(Команды!$A$2:$AN$7500,MATCH(AN$3,Команды!$A$2:$A$7500,0),$E31+2)=Команды!$AJ$5,TRUE,FALSE),IF(INDEX(Команды!$A$2:$AN$7500,MATCH(AN$3,Команды!$A$2:$A$7500,0),$E31+2)=Команды!$AJ$6,TRUE,FALSE),IF(INDEX(Команды!$A$2:$AN$7500,MATCH(AN$3,Команды!$A$2:$A$7500,0),$E31+2)=Команды!$AJ$7,TRUE,FALSE),IF(INDEX(Команды!$A$2:$AN$7500,MATCH(AN$3,Команды!$A$2:$A$7500,0),$E31+2)=Команды!$AJ$8,TRUE,FALSE),IF(INDEX(Команды!$A$2:$AN$7500,MATCH(AN$3,Команды!$A$2:$A$7500,0),$E31+2)=Команды!$AJ$9,TRUE,FALSE),IF(INDEX(Команды!$A$2:$AN$7500,MATCH(AN$3,Команды!$A$2:$A$7500,0),$E31+2)=Команды!$AJ$10,TRUE,FALSE),IF(INDEX(Команды!$A$2:$AN$7500,MATCH(AN$3,Команды!$A$2:$A$7500,0),$E31+2)=Команды!$AJ$11,TRUE,FALSE),IF(INDEX(Команды!$A$2:$AN$7500,MATCH(AN$3,Команды!$A$2:$A$7500,0),$E31+2)=Команды!$AJ$12,TRUE,FALSE),IF(INDEX(Команды!$A$2:$AN$7500,MATCH(AN$3,Команды!$A$2:$A$7500,0),$E31+2)=Команды!$AJ$13,TRUE,FALSE),IF(INDEX(Команды!$A$2:$AN$7500,MATCH(AN$3,Команды!$A$2:$A$7500,0),$E31+2)=Команды!$AJ$14,TRUE,FALSE),IF(INDEX(Команды!$A$2:$AN$7500,MATCH(AN$3,Команды!$A$2:$A$7500,0),$E31+2)=Команды!$AJ$15,TRUE,FALSE),IF(INDEX(Команды!$A$2:$AN$7500,MATCH(AN$3,Команды!$A$2:$A$7500,0),$E31+2)=Команды!$AJ$16,TRUE,FALSE),,IF(INDEX(Команды!$A$2:$AN$7500,MATCH(AN$3,Команды!$A$2:$A$7500,0),$E31+2)=Команды!$AJ$17,TRUE,FALSE),,IF(INDEX(Команды!$A$2:$AN$7500,MATCH(AN$3,Команды!$A$2:$A$7500,0),$E31+2)=Команды!$AJ$18,TRUE,FALSE),,IF(INDEX(Команды!$A$2:$AN$7500,MATCH(AN$3,Команды!$A$2:$A$7500,0),$E31+2)=Команды!$AJ$19,TRUE,FALSE)),INDEX(Команды!$AJ$2:$AK$19,MATCH(INDEX(Команды!$A$2:$AN$7500,MATCH(AN$3,Команды!$A$2:$A$7500,0),$E31+2),Команды!$AJ$2:$AJ$19,0),2),0)</f>
        <v>0.625</v>
      </c>
      <c r="AO31" s="175">
        <f>IF(OR(IF(INDEX(Команды!$A$2:$AN$7500,MATCH(AN$3,Команды!$A$2:$A$7500,0),$E31+2)=Команды!$AJ$2,TRUE,FALSE),IF(INDEX(Команды!$A$2:$AN$7500,MATCH(AN$3,Команды!$A$2:$A$7500,0),$E31+2)=Команды!$AJ$3,TRUE,FALSE),IF(INDEX(Команды!$A$2:$AN$7500,MATCH(AN$3,Команды!$A$2:$A$7500,0),$E31+2)=Команды!$AJ$4,TRUE,FALSE),IF(INDEX(Команды!$A$2:$AN$7500,MATCH(AN$3,Команды!$A$2:$A$7500,0),$E31+2)=Команды!$AJ$5,TRUE,FALSE),IF(INDEX(Команды!$A$2:$AN$7500,MATCH(AN$3,Команды!$A$2:$A$7500,0),$E31+2)=Команды!$AJ$6,TRUE,FALSE),IF(INDEX(Команды!$A$2:$AN$7500,MATCH(AN$3,Команды!$A$2:$A$7500,0),$E31+2)=Команды!$AJ$7,TRUE,FALSE),IF(INDEX(Команды!$A$2:$AN$7500,MATCH(AN$3,Команды!$A$2:$A$7500,0),$E31+2)=Команды!$AJ$8,TRUE,FALSE),IF(INDEX(Команды!$A$2:$AN$7500,MATCH(AN$3,Команды!$A$2:$A$7500,0),$E31+2)=Команды!$AJ$9,TRUE,FALSE),IF(INDEX(Команды!$A$2:$AN$7500,MATCH(AN$3,Команды!$A$2:$A$7500,0),$E31+2)=Команды!$AJ$10,TRUE,FALSE),IF(INDEX(Команды!$A$2:$AN$7500,MATCH(AN$3,Команды!$A$2:$A$7500,0),$E31+2)=Команды!$AJ$11,TRUE,FALSE),IF(INDEX(Команды!$A$2:$AN$7500,MATCH(AN$3,Команды!$A$2:$A$7500,0),$E31+2)=Команды!$AJ$12,TRUE,FALSE),IF(INDEX(Команды!$A$2:$AN$7500,MATCH(AN$3,Команды!$A$2:$A$7500,0),$E31+2)=Команды!$AJ$13,TRUE,FALSE),IF(INDEX(Команды!$A$2:$AN$7500,MATCH(AN$3,Команды!$A$2:$A$7500,0),$E31+2)=Команды!$AJ$14,TRUE,FALSE),IF(INDEX(Команды!$A$2:$AN$7500,MATCH(AN$3,Команды!$A$2:$A$7500,0),$E31+2)=Команды!$AJ$15,TRUE,FALSE),IF(INDEX(Команды!$A$2:$AN$7500,MATCH(AN$3,Команды!$A$2:$A$7500,0),$E31+2)=Команды!$AJ$16,TRUE,FALSE),IF(INDEX(Команды!$A$2:$AN$7500,MATCH(AN$3,Команды!$A$2:$A$7500,0),$E31+2)=Команды!$AJ$17,TRUE,FALSE),IF(INDEX(Команды!$A$2:$AN$7500,MATCH(AN$3,Команды!$A$2:$A$7500,0),$E31+2)=Команды!$AJ$18,TRUE,FALSE),IF(INDEX(Команды!$A$2:$AN$7500,MATCH(AN$3,Команды!$A$2:$A$7500,0),$E31+2)=Команды!$AJ$19,TRUE,FALSE)),INDEX(Команды!$AJ$2:$AL$19,MATCH(INDEX(Команды!$A$2:$AN$7500,MATCH(AN$3,Команды!$A$2:$A$7500,0),$E31+2),Команды!$AJ$2:$AJ$19,0),3),0)</f>
        <v>1</v>
      </c>
      <c r="AP31" s="342"/>
      <c r="AQ31" s="174" t="str">
        <f>IF(OR(IF(INDEX(Команды!$A$2:$AN$7500,MATCH(AQ$3,Команды!$A$2:$A$7500,0),$E31+2)=Команды!$AJ$2,TRUE,FALSE),IF(INDEX(Команды!$A$2:$AN$7500,MATCH(AQ$3,Команды!$A$2:$A$7500,0),$E31+2)=Команды!$AJ$3,TRUE,FALSE),IF(INDEX(Команды!$A$2:$AN$7500,MATCH(AQ$3,Команды!$A$2:$A$7500,0),$E31+2)=Команды!$AJ$4,TRUE,FALSE),IF(INDEX(Команды!$A$2:$AN$7500,MATCH(AQ$3,Команды!$A$2:$A$7500,0),$E31+2)=Команды!$AJ$5,TRUE,FALSE),IF(INDEX(Команды!$A$2:$AN$7500,MATCH(AQ$3,Команды!$A$2:$A$7500,0),$E31+2)=Команды!$AJ$6,TRUE,FALSE),IF(INDEX(Команды!$A$2:$AN$7500,MATCH(AQ$3,Команды!$A$2:$A$7500,0),$E31+2)=Команды!$AJ$7,TRUE,FALSE),IF(INDEX(Команды!$A$2:$AN$7500,MATCH(AQ$3,Команды!$A$2:$A$7500,0),$E31+2)=Команды!$AJ$8,TRUE,FALSE),IF(INDEX(Команды!$A$2:$AN$7500,MATCH(AQ$3,Команды!$A$2:$A$7500,0),$E31+2)=Команды!$AJ$9,TRUE,FALSE),IF(INDEX(Команды!$A$2:$AN$7500,MATCH(AQ$3,Команды!$A$2:$A$7500,0),$E31+2)=Команды!$AJ$10,TRUE,FALSE),IF(INDEX(Команды!$A$2:$AN$7500,MATCH(AQ$3,Команды!$A$2:$A$7500,0),$E31+2)=Команды!$AJ$11,TRUE,FALSE),IF(INDEX(Команды!$A$2:$AN$7500,MATCH(AQ$3,Команды!$A$2:$A$7500,0),$E31+2)=Команды!$AJ$12,TRUE,FALSE),IF(INDEX(Команды!$A$2:$AN$7500,MATCH(AQ$3,Команды!$A$2:$A$7500,0),$E31+2)=Команды!$AJ$13,TRUE,FALSE),IF(INDEX(Команды!$A$2:$AN$7500,MATCH(AQ$3,Команды!$A$2:$A$7500,0),$E31+2)=Команды!$AJ$14,TRUE,FALSE),IF(INDEX(Команды!$A$2:$AN$7500,MATCH(AQ$3,Команды!$A$2:$A$7500,0),$E31+2)=Команды!$AJ$15,TRUE,FALSE),IF(INDEX(Команды!$A$2:$AN$7500,MATCH(AQ$3,Команды!$A$2:$A$7500,0),$E31+2)=Команды!$AJ$16,TRUE,FALSE),,IF(INDEX(Команды!$A$2:$AN$7500,MATCH(AQ$3,Команды!$A$2:$A$7500,0),$E31+2)=Команды!$AJ$17,TRUE,FALSE),,IF(INDEX(Команды!$A$2:$AN$7500,MATCH(AQ$3,Команды!$A$2:$A$7500,0),$E31+2)=Команды!$AJ$18,TRUE,FALSE),,IF(INDEX(Команды!$A$2:$AN$7500,MATCH(AQ$3,Команды!$A$2:$A$7500,0),$E31+2)=Команды!$AJ$19,TRUE,FALSE)),INDEX(Команды!$AJ$2:$AK$19,MATCH(INDEX(Команды!$A$2:$AN$7500,MATCH(AQ$3,Команды!$A$2:$A$7500,0),$E31+2),Команды!$AJ$2:$AJ$19,0),2),0)</f>
        <v>В</v>
      </c>
      <c r="AR31" s="175" t="str">
        <f>IF(OR(IF(INDEX(Команды!$A$2:$AN$7500,MATCH(AQ$3,Команды!$A$2:$A$7500,0),$E31+2)=Команды!$AJ$2,TRUE,FALSE),IF(INDEX(Команды!$A$2:$AN$7500,MATCH(AQ$3,Команды!$A$2:$A$7500,0),$E31+2)=Команды!$AJ$3,TRUE,FALSE),IF(INDEX(Команды!$A$2:$AN$7500,MATCH(AQ$3,Команды!$A$2:$A$7500,0),$E31+2)=Команды!$AJ$4,TRUE,FALSE),IF(INDEX(Команды!$A$2:$AN$7500,MATCH(AQ$3,Команды!$A$2:$A$7500,0),$E31+2)=Команды!$AJ$5,TRUE,FALSE),IF(INDEX(Команды!$A$2:$AN$7500,MATCH(AQ$3,Команды!$A$2:$A$7500,0),$E31+2)=Команды!$AJ$6,TRUE,FALSE),IF(INDEX(Команды!$A$2:$AN$7500,MATCH(AQ$3,Команды!$A$2:$A$7500,0),$E31+2)=Команды!$AJ$7,TRUE,FALSE),IF(INDEX(Команды!$A$2:$AN$7500,MATCH(AQ$3,Команды!$A$2:$A$7500,0),$E31+2)=Команды!$AJ$8,TRUE,FALSE),IF(INDEX(Команды!$A$2:$AN$7500,MATCH(AQ$3,Команды!$A$2:$A$7500,0),$E31+2)=Команды!$AJ$9,TRUE,FALSE),IF(INDEX(Команды!$A$2:$AN$7500,MATCH(AQ$3,Команды!$A$2:$A$7500,0),$E31+2)=Команды!$AJ$10,TRUE,FALSE),IF(INDEX(Команды!$A$2:$AN$7500,MATCH(AQ$3,Команды!$A$2:$A$7500,0),$E31+2)=Команды!$AJ$11,TRUE,FALSE),IF(INDEX(Команды!$A$2:$AN$7500,MATCH(AQ$3,Команды!$A$2:$A$7500,0),$E31+2)=Команды!$AJ$12,TRUE,FALSE),IF(INDEX(Команды!$A$2:$AN$7500,MATCH(AQ$3,Команды!$A$2:$A$7500,0),$E31+2)=Команды!$AJ$13,TRUE,FALSE),IF(INDEX(Команды!$A$2:$AN$7500,MATCH(AQ$3,Команды!$A$2:$A$7500,0),$E31+2)=Команды!$AJ$14,TRUE,FALSE),IF(INDEX(Команды!$A$2:$AN$7500,MATCH(AQ$3,Команды!$A$2:$A$7500,0),$E31+2)=Команды!$AJ$15,TRUE,FALSE),IF(INDEX(Команды!$A$2:$AN$7500,MATCH(AQ$3,Команды!$A$2:$A$7500,0),$E31+2)=Команды!$AJ$16,TRUE,FALSE),IF(INDEX(Команды!$A$2:$AN$7500,MATCH(AQ$3,Команды!$A$2:$A$7500,0),$E31+2)=Команды!$AJ$17,TRUE,FALSE),IF(INDEX(Команды!$A$2:$AN$7500,MATCH(AQ$3,Команды!$A$2:$A$7500,0),$E31+2)=Команды!$AJ$18,TRUE,FALSE),IF(INDEX(Команды!$A$2:$AN$7500,MATCH(AQ$3,Команды!$A$2:$A$7500,0),$E31+2)=Команды!$AJ$19,TRUE,FALSE)),INDEX(Команды!$AJ$2:$AL$19,MATCH(INDEX(Команды!$A$2:$AN$7500,MATCH(AQ$3,Команды!$A$2:$A$7500,0),$E31+2),Команды!$AJ$2:$AJ$19,0),3),0)</f>
        <v>В</v>
      </c>
      <c r="AS31" s="342"/>
      <c r="AT31" s="174" t="str">
        <f>IF(OR(IF(INDEX(Команды!$A$2:$AN$7500,MATCH(AT$3,Команды!$A$2:$A$7500,0),$E31+2)=Команды!$AJ$2,TRUE,FALSE),IF(INDEX(Команды!$A$2:$AN$7500,MATCH(AT$3,Команды!$A$2:$A$7500,0),$E31+2)=Команды!$AJ$3,TRUE,FALSE),IF(INDEX(Команды!$A$2:$AN$7500,MATCH(AT$3,Команды!$A$2:$A$7500,0),$E31+2)=Команды!$AJ$4,TRUE,FALSE),IF(INDEX(Команды!$A$2:$AN$7500,MATCH(AT$3,Команды!$A$2:$A$7500,0),$E31+2)=Команды!$AJ$5,TRUE,FALSE),IF(INDEX(Команды!$A$2:$AN$7500,MATCH(AT$3,Команды!$A$2:$A$7500,0),$E31+2)=Команды!$AJ$6,TRUE,FALSE),IF(INDEX(Команды!$A$2:$AN$7500,MATCH(AT$3,Команды!$A$2:$A$7500,0),$E31+2)=Команды!$AJ$7,TRUE,FALSE),IF(INDEX(Команды!$A$2:$AN$7500,MATCH(AT$3,Команды!$A$2:$A$7500,0),$E31+2)=Команды!$AJ$8,TRUE,FALSE),IF(INDEX(Команды!$A$2:$AN$7500,MATCH(AT$3,Команды!$A$2:$A$7500,0),$E31+2)=Команды!$AJ$9,TRUE,FALSE),IF(INDEX(Команды!$A$2:$AN$7500,MATCH(AT$3,Команды!$A$2:$A$7500,0),$E31+2)=Команды!$AJ$10,TRUE,FALSE),IF(INDEX(Команды!$A$2:$AN$7500,MATCH(AT$3,Команды!$A$2:$A$7500,0),$E31+2)=Команды!$AJ$11,TRUE,FALSE),IF(INDEX(Команды!$A$2:$AN$7500,MATCH(AT$3,Команды!$A$2:$A$7500,0),$E31+2)=Команды!$AJ$12,TRUE,FALSE),IF(INDEX(Команды!$A$2:$AN$7500,MATCH(AT$3,Команды!$A$2:$A$7500,0),$E31+2)=Команды!$AJ$13,TRUE,FALSE),IF(INDEX(Команды!$A$2:$AN$7500,MATCH(AT$3,Команды!$A$2:$A$7500,0),$E31+2)=Команды!$AJ$14,TRUE,FALSE),IF(INDEX(Команды!$A$2:$AN$7500,MATCH(AT$3,Команды!$A$2:$A$7500,0),$E31+2)=Команды!$AJ$15,TRUE,FALSE),IF(INDEX(Команды!$A$2:$AN$7500,MATCH(AT$3,Команды!$A$2:$A$7500,0),$E31+2)=Команды!$AJ$16,TRUE,FALSE),,IF(INDEX(Команды!$A$2:$AN$7500,MATCH(AT$3,Команды!$A$2:$A$7500,0),$E31+2)=Команды!$AJ$17,TRUE,FALSE),,IF(INDEX(Команды!$A$2:$AN$7500,MATCH(AT$3,Команды!$A$2:$A$7500,0),$E31+2)=Команды!$AJ$18,TRUE,FALSE),,IF(INDEX(Команды!$A$2:$AN$7500,MATCH(AT$3,Команды!$A$2:$A$7500,0),$E31+2)=Команды!$AJ$19,TRUE,FALSE)),INDEX(Команды!$AJ$2:$AK$19,MATCH(INDEX(Команды!$A$2:$AN$7500,MATCH(AT$3,Команды!$A$2:$A$7500,0),$E31+2),Команды!$AJ$2:$AJ$19,0),2),0)</f>
        <v>В</v>
      </c>
      <c r="AU31" s="175" t="str">
        <f>IF(OR(IF(INDEX(Команды!$A$2:$AN$7500,MATCH(AT$3,Команды!$A$2:$A$7500,0),$E31+2)=Команды!$AJ$2,TRUE,FALSE),IF(INDEX(Команды!$A$2:$AN$7500,MATCH(AT$3,Команды!$A$2:$A$7500,0),$E31+2)=Команды!$AJ$3,TRUE,FALSE),IF(INDEX(Команды!$A$2:$AN$7500,MATCH(AT$3,Команды!$A$2:$A$7500,0),$E31+2)=Команды!$AJ$4,TRUE,FALSE),IF(INDEX(Команды!$A$2:$AN$7500,MATCH(AT$3,Команды!$A$2:$A$7500,0),$E31+2)=Команды!$AJ$5,TRUE,FALSE),IF(INDEX(Команды!$A$2:$AN$7500,MATCH(AT$3,Команды!$A$2:$A$7500,0),$E31+2)=Команды!$AJ$6,TRUE,FALSE),IF(INDEX(Команды!$A$2:$AN$7500,MATCH(AT$3,Команды!$A$2:$A$7500,0),$E31+2)=Команды!$AJ$7,TRUE,FALSE),IF(INDEX(Команды!$A$2:$AN$7500,MATCH(AT$3,Команды!$A$2:$A$7500,0),$E31+2)=Команды!$AJ$8,TRUE,FALSE),IF(INDEX(Команды!$A$2:$AN$7500,MATCH(AT$3,Команды!$A$2:$A$7500,0),$E31+2)=Команды!$AJ$9,TRUE,FALSE),IF(INDEX(Команды!$A$2:$AN$7500,MATCH(AT$3,Команды!$A$2:$A$7500,0),$E31+2)=Команды!$AJ$10,TRUE,FALSE),IF(INDEX(Команды!$A$2:$AN$7500,MATCH(AT$3,Команды!$A$2:$A$7500,0),$E31+2)=Команды!$AJ$11,TRUE,FALSE),IF(INDEX(Команды!$A$2:$AN$7500,MATCH(AT$3,Команды!$A$2:$A$7500,0),$E31+2)=Команды!$AJ$12,TRUE,FALSE),IF(INDEX(Команды!$A$2:$AN$7500,MATCH(AT$3,Команды!$A$2:$A$7500,0),$E31+2)=Команды!$AJ$13,TRUE,FALSE),IF(INDEX(Команды!$A$2:$AN$7500,MATCH(AT$3,Команды!$A$2:$A$7500,0),$E31+2)=Команды!$AJ$14,TRUE,FALSE),IF(INDEX(Команды!$A$2:$AN$7500,MATCH(AT$3,Команды!$A$2:$A$7500,0),$E31+2)=Команды!$AJ$15,TRUE,FALSE),IF(INDEX(Команды!$A$2:$AN$7500,MATCH(AT$3,Команды!$A$2:$A$7500,0),$E31+2)=Команды!$AJ$16,TRUE,FALSE),IF(INDEX(Команды!$A$2:$AN$7500,MATCH(AT$3,Команды!$A$2:$A$7500,0),$E31+2)=Команды!$AJ$17,TRUE,FALSE),IF(INDEX(Команды!$A$2:$AN$7500,MATCH(AT$3,Команды!$A$2:$A$7500,0),$E31+2)=Команды!$AJ$18,TRUE,FALSE),IF(INDEX(Команды!$A$2:$AN$7500,MATCH(AT$3,Команды!$A$2:$A$7500,0),$E31+2)=Команды!$AJ$19,TRUE,FALSE)),INDEX(Команды!$AJ$2:$AL$19,MATCH(INDEX(Команды!$A$2:$AN$7500,MATCH(AT$3,Команды!$A$2:$A$7500,0),$E31+2),Команды!$AJ$2:$AJ$19,0),3),0)</f>
        <v>В</v>
      </c>
      <c r="AV31" s="342"/>
      <c r="AW31" s="174">
        <f>IF(OR(IF(INDEX(Команды!$A$2:$AN$7500,MATCH(AW$3,Команды!$A$2:$A$7500,0),$E31+2)=Команды!$AJ$2,TRUE,FALSE),IF(INDEX(Команды!$A$2:$AN$7500,MATCH(AW$3,Команды!$A$2:$A$7500,0),$E31+2)=Команды!$AJ$3,TRUE,FALSE),IF(INDEX(Команды!$A$2:$AN$7500,MATCH(AW$3,Команды!$A$2:$A$7500,0),$E31+2)=Команды!$AJ$4,TRUE,FALSE),IF(INDEX(Команды!$A$2:$AN$7500,MATCH(AW$3,Команды!$A$2:$A$7500,0),$E31+2)=Команды!$AJ$5,TRUE,FALSE),IF(INDEX(Команды!$A$2:$AN$7500,MATCH(AW$3,Команды!$A$2:$A$7500,0),$E31+2)=Команды!$AJ$6,TRUE,FALSE),IF(INDEX(Команды!$A$2:$AN$7500,MATCH(AW$3,Команды!$A$2:$A$7500,0),$E31+2)=Команды!$AJ$7,TRUE,FALSE),IF(INDEX(Команды!$A$2:$AN$7500,MATCH(AW$3,Команды!$A$2:$A$7500,0),$E31+2)=Команды!$AJ$8,TRUE,FALSE),IF(INDEX(Команды!$A$2:$AN$7500,MATCH(AW$3,Команды!$A$2:$A$7500,0),$E31+2)=Команды!$AJ$9,TRUE,FALSE),IF(INDEX(Команды!$A$2:$AN$7500,MATCH(AW$3,Команды!$A$2:$A$7500,0),$E31+2)=Команды!$AJ$10,TRUE,FALSE),IF(INDEX(Команды!$A$2:$AN$7500,MATCH(AW$3,Команды!$A$2:$A$7500,0),$E31+2)=Команды!$AJ$11,TRUE,FALSE),IF(INDEX(Команды!$A$2:$AN$7500,MATCH(AW$3,Команды!$A$2:$A$7500,0),$E31+2)=Команды!$AJ$12,TRUE,FALSE),IF(INDEX(Команды!$A$2:$AN$7500,MATCH(AW$3,Команды!$A$2:$A$7500,0),$E31+2)=Команды!$AJ$13,TRUE,FALSE),IF(INDEX(Команды!$A$2:$AN$7500,MATCH(AW$3,Команды!$A$2:$A$7500,0),$E31+2)=Команды!$AJ$14,TRUE,FALSE),IF(INDEX(Команды!$A$2:$AN$7500,MATCH(AW$3,Команды!$A$2:$A$7500,0),$E31+2)=Команды!$AJ$15,TRUE,FALSE),IF(INDEX(Команды!$A$2:$AN$7500,MATCH(AW$3,Команды!$A$2:$A$7500,0),$E31+2)=Команды!$AJ$16,TRUE,FALSE),,IF(INDEX(Команды!$A$2:$AN$7500,MATCH(AW$3,Команды!$A$2:$A$7500,0),$E31+2)=Команды!$AJ$17,TRUE,FALSE),,IF(INDEX(Команды!$A$2:$AN$7500,MATCH(AW$3,Команды!$A$2:$A$7500,0),$E31+2)=Команды!$AJ$18,TRUE,FALSE),,IF(INDEX(Команды!$A$2:$AN$7500,MATCH(AW$3,Команды!$A$2:$A$7500,0),$E31+2)=Команды!$AJ$19,TRUE,FALSE)),INDEX(Команды!$AJ$2:$AK$19,MATCH(INDEX(Команды!$A$2:$AN$7500,MATCH(AW$3,Команды!$A$2:$A$7500,0),$E31+2),Команды!$AJ$2:$AJ$19,0),2),0)</f>
        <v>0.375</v>
      </c>
      <c r="AX31" s="175">
        <f>IF(OR(IF(INDEX(Команды!$A$2:$AN$7500,MATCH(AW$3,Команды!$A$2:$A$7500,0),$E31+2)=Команды!$AJ$2,TRUE,FALSE),IF(INDEX(Команды!$A$2:$AN$7500,MATCH(AW$3,Команды!$A$2:$A$7500,0),$E31+2)=Команды!$AJ$3,TRUE,FALSE),IF(INDEX(Команды!$A$2:$AN$7500,MATCH(AW$3,Команды!$A$2:$A$7500,0),$E31+2)=Команды!$AJ$4,TRUE,FALSE),IF(INDEX(Команды!$A$2:$AN$7500,MATCH(AW$3,Команды!$A$2:$A$7500,0),$E31+2)=Команды!$AJ$5,TRUE,FALSE),IF(INDEX(Команды!$A$2:$AN$7500,MATCH(AW$3,Команды!$A$2:$A$7500,0),$E31+2)=Команды!$AJ$6,TRUE,FALSE),IF(INDEX(Команды!$A$2:$AN$7500,MATCH(AW$3,Команды!$A$2:$A$7500,0),$E31+2)=Команды!$AJ$7,TRUE,FALSE),IF(INDEX(Команды!$A$2:$AN$7500,MATCH(AW$3,Команды!$A$2:$A$7500,0),$E31+2)=Команды!$AJ$8,TRUE,FALSE),IF(INDEX(Команды!$A$2:$AN$7500,MATCH(AW$3,Команды!$A$2:$A$7500,0),$E31+2)=Команды!$AJ$9,TRUE,FALSE),IF(INDEX(Команды!$A$2:$AN$7500,MATCH(AW$3,Команды!$A$2:$A$7500,0),$E31+2)=Команды!$AJ$10,TRUE,FALSE),IF(INDEX(Команды!$A$2:$AN$7500,MATCH(AW$3,Команды!$A$2:$A$7500,0),$E31+2)=Команды!$AJ$11,TRUE,FALSE),IF(INDEX(Команды!$A$2:$AN$7500,MATCH(AW$3,Команды!$A$2:$A$7500,0),$E31+2)=Команды!$AJ$12,TRUE,FALSE),IF(INDEX(Команды!$A$2:$AN$7500,MATCH(AW$3,Команды!$A$2:$A$7500,0),$E31+2)=Команды!$AJ$13,TRUE,FALSE),IF(INDEX(Команды!$A$2:$AN$7500,MATCH(AW$3,Команды!$A$2:$A$7500,0),$E31+2)=Команды!$AJ$14,TRUE,FALSE),IF(INDEX(Команды!$A$2:$AN$7500,MATCH(AW$3,Команды!$A$2:$A$7500,0),$E31+2)=Команды!$AJ$15,TRUE,FALSE),IF(INDEX(Команды!$A$2:$AN$7500,MATCH(AW$3,Команды!$A$2:$A$7500,0),$E31+2)=Команды!$AJ$16,TRUE,FALSE),IF(INDEX(Команды!$A$2:$AN$7500,MATCH(AW$3,Команды!$A$2:$A$7500,0),$E31+2)=Команды!$AJ$17,TRUE,FALSE),IF(INDEX(Команды!$A$2:$AN$7500,MATCH(AW$3,Команды!$A$2:$A$7500,0),$E31+2)=Команды!$AJ$18,TRUE,FALSE),IF(INDEX(Команды!$A$2:$AN$7500,MATCH(AW$3,Команды!$A$2:$A$7500,0),$E31+2)=Команды!$AJ$19,TRUE,FALSE)),INDEX(Команды!$AJ$2:$AL$19,MATCH(INDEX(Команды!$A$2:$AN$7500,MATCH(AW$3,Команды!$A$2:$A$7500,0),$E31+2),Команды!$AJ$2:$AJ$19,0),3),0)</f>
        <v>0.75</v>
      </c>
      <c r="AY31" s="342"/>
      <c r="AZ31" s="174">
        <f>IF(OR(IF(INDEX(Команды!$A$2:$AN$7500,MATCH(AZ$3,Команды!$A$2:$A$7500,0),$E31+2)=Команды!$AJ$2,TRUE,FALSE),IF(INDEX(Команды!$A$2:$AN$7500,MATCH(AZ$3,Команды!$A$2:$A$7500,0),$E31+2)=Команды!$AJ$3,TRUE,FALSE),IF(INDEX(Команды!$A$2:$AN$7500,MATCH(AZ$3,Команды!$A$2:$A$7500,0),$E31+2)=Команды!$AJ$4,TRUE,FALSE),IF(INDEX(Команды!$A$2:$AN$7500,MATCH(AZ$3,Команды!$A$2:$A$7500,0),$E31+2)=Команды!$AJ$5,TRUE,FALSE),IF(INDEX(Команды!$A$2:$AN$7500,MATCH(AZ$3,Команды!$A$2:$A$7500,0),$E31+2)=Команды!$AJ$6,TRUE,FALSE),IF(INDEX(Команды!$A$2:$AN$7500,MATCH(AZ$3,Команды!$A$2:$A$7500,0),$E31+2)=Команды!$AJ$7,TRUE,FALSE),IF(INDEX(Команды!$A$2:$AN$7500,MATCH(AZ$3,Команды!$A$2:$A$7500,0),$E31+2)=Команды!$AJ$8,TRUE,FALSE),IF(INDEX(Команды!$A$2:$AN$7500,MATCH(AZ$3,Команды!$A$2:$A$7500,0),$E31+2)=Команды!$AJ$9,TRUE,FALSE),IF(INDEX(Команды!$A$2:$AN$7500,MATCH(AZ$3,Команды!$A$2:$A$7500,0),$E31+2)=Команды!$AJ$10,TRUE,FALSE),IF(INDEX(Команды!$A$2:$AN$7500,MATCH(AZ$3,Команды!$A$2:$A$7500,0),$E31+2)=Команды!$AJ$11,TRUE,FALSE),IF(INDEX(Команды!$A$2:$AN$7500,MATCH(AZ$3,Команды!$A$2:$A$7500,0),$E31+2)=Команды!$AJ$12,TRUE,FALSE),IF(INDEX(Команды!$A$2:$AN$7500,MATCH(AZ$3,Команды!$A$2:$A$7500,0),$E31+2)=Команды!$AJ$13,TRUE,FALSE),IF(INDEX(Команды!$A$2:$AN$7500,MATCH(AZ$3,Команды!$A$2:$A$7500,0),$E31+2)=Команды!$AJ$14,TRUE,FALSE),IF(INDEX(Команды!$A$2:$AN$7500,MATCH(AZ$3,Команды!$A$2:$A$7500,0),$E31+2)=Команды!$AJ$15,TRUE,FALSE),IF(INDEX(Команды!$A$2:$AN$7500,MATCH(AZ$3,Команды!$A$2:$A$7500,0),$E31+2)=Команды!$AJ$16,TRUE,FALSE),,IF(INDEX(Команды!$A$2:$AN$7500,MATCH(AZ$3,Команды!$A$2:$A$7500,0),$E31+2)=Команды!$AJ$17,TRUE,FALSE),,IF(INDEX(Команды!$A$2:$AN$7500,MATCH(AZ$3,Команды!$A$2:$A$7500,0),$E31+2)=Команды!$AJ$18,TRUE,FALSE),,IF(INDEX(Команды!$A$2:$AN$7500,MATCH(AZ$3,Команды!$A$2:$A$7500,0),$E31+2)=Команды!$AJ$19,TRUE,FALSE)),INDEX(Команды!$AJ$2:$AK$19,MATCH(INDEX(Команды!$A$2:$AN$7500,MATCH(AZ$3,Команды!$A$2:$A$7500,0),$E31+2),Команды!$AJ$2:$AJ$19,0),2),0)</f>
        <v>0.41666666666666669</v>
      </c>
      <c r="BA31" s="175">
        <f>IF(OR(IF(INDEX(Команды!$A$2:$AN$7500,MATCH(AZ$3,Команды!$A$2:$A$7500,0),$E31+2)=Команды!$AJ$2,TRUE,FALSE),IF(INDEX(Команды!$A$2:$AN$7500,MATCH(AZ$3,Команды!$A$2:$A$7500,0),$E31+2)=Команды!$AJ$3,TRUE,FALSE),IF(INDEX(Команды!$A$2:$AN$7500,MATCH(AZ$3,Команды!$A$2:$A$7500,0),$E31+2)=Команды!$AJ$4,TRUE,FALSE),IF(INDEX(Команды!$A$2:$AN$7500,MATCH(AZ$3,Команды!$A$2:$A$7500,0),$E31+2)=Команды!$AJ$5,TRUE,FALSE),IF(INDEX(Команды!$A$2:$AN$7500,MATCH(AZ$3,Команды!$A$2:$A$7500,0),$E31+2)=Команды!$AJ$6,TRUE,FALSE),IF(INDEX(Команды!$A$2:$AN$7500,MATCH(AZ$3,Команды!$A$2:$A$7500,0),$E31+2)=Команды!$AJ$7,TRUE,FALSE),IF(INDEX(Команды!$A$2:$AN$7500,MATCH(AZ$3,Команды!$A$2:$A$7500,0),$E31+2)=Команды!$AJ$8,TRUE,FALSE),IF(INDEX(Команды!$A$2:$AN$7500,MATCH(AZ$3,Команды!$A$2:$A$7500,0),$E31+2)=Команды!$AJ$9,TRUE,FALSE),IF(INDEX(Команды!$A$2:$AN$7500,MATCH(AZ$3,Команды!$A$2:$A$7500,0),$E31+2)=Команды!$AJ$10,TRUE,FALSE),IF(INDEX(Команды!$A$2:$AN$7500,MATCH(AZ$3,Команды!$A$2:$A$7500,0),$E31+2)=Команды!$AJ$11,TRUE,FALSE),IF(INDEX(Команды!$A$2:$AN$7500,MATCH(AZ$3,Команды!$A$2:$A$7500,0),$E31+2)=Команды!$AJ$12,TRUE,FALSE),IF(INDEX(Команды!$A$2:$AN$7500,MATCH(AZ$3,Команды!$A$2:$A$7500,0),$E31+2)=Команды!$AJ$13,TRUE,FALSE),IF(INDEX(Команды!$A$2:$AN$7500,MATCH(AZ$3,Команды!$A$2:$A$7500,0),$E31+2)=Команды!$AJ$14,TRUE,FALSE),IF(INDEX(Команды!$A$2:$AN$7500,MATCH(AZ$3,Команды!$A$2:$A$7500,0),$E31+2)=Команды!$AJ$15,TRUE,FALSE),IF(INDEX(Команды!$A$2:$AN$7500,MATCH(AZ$3,Команды!$A$2:$A$7500,0),$E31+2)=Команды!$AJ$16,TRUE,FALSE),IF(INDEX(Команды!$A$2:$AN$7500,MATCH(AZ$3,Команды!$A$2:$A$7500,0),$E31+2)=Команды!$AJ$17,TRUE,FALSE),IF(INDEX(Команды!$A$2:$AN$7500,MATCH(AZ$3,Команды!$A$2:$A$7500,0),$E31+2)=Команды!$AJ$18,TRUE,FALSE),IF(INDEX(Команды!$A$2:$AN$7500,MATCH(AZ$3,Команды!$A$2:$A$7500,0),$E31+2)=Команды!$AJ$19,TRUE,FALSE)),INDEX(Команды!$AJ$2:$AL$19,MATCH(INDEX(Команды!$A$2:$AN$7500,MATCH(AZ$3,Команды!$A$2:$A$7500,0),$E31+2),Команды!$AJ$2:$AJ$19,0),3),0)</f>
        <v>0.79166666666666663</v>
      </c>
      <c r="BB31" s="342"/>
      <c r="BC31" s="174">
        <f>IF(OR(IF(INDEX(Команды!$A$2:$AN$7500,MATCH(BC$3,Команды!$A$2:$A$7500,0),$E31+2)=Команды!$AJ$2,TRUE,FALSE),IF(INDEX(Команды!$A$2:$AN$7500,MATCH(BC$3,Команды!$A$2:$A$7500,0),$E31+2)=Команды!$AJ$3,TRUE,FALSE),IF(INDEX(Команды!$A$2:$AN$7500,MATCH(BC$3,Команды!$A$2:$A$7500,0),$E31+2)=Команды!$AJ$4,TRUE,FALSE),IF(INDEX(Команды!$A$2:$AN$7500,MATCH(BC$3,Команды!$A$2:$A$7500,0),$E31+2)=Команды!$AJ$5,TRUE,FALSE),IF(INDEX(Команды!$A$2:$AN$7500,MATCH(BC$3,Команды!$A$2:$A$7500,0),$E31+2)=Команды!$AJ$6,TRUE,FALSE),IF(INDEX(Команды!$A$2:$AN$7500,MATCH(BC$3,Команды!$A$2:$A$7500,0),$E31+2)=Команды!$AJ$7,TRUE,FALSE),IF(INDEX(Команды!$A$2:$AN$7500,MATCH(BC$3,Команды!$A$2:$A$7500,0),$E31+2)=Команды!$AJ$8,TRUE,FALSE),IF(INDEX(Команды!$A$2:$AN$7500,MATCH(BC$3,Команды!$A$2:$A$7500,0),$E31+2)=Команды!$AJ$9,TRUE,FALSE),IF(INDEX(Команды!$A$2:$AN$7500,MATCH(BC$3,Команды!$A$2:$A$7500,0),$E31+2)=Команды!$AJ$10,TRUE,FALSE),IF(INDEX(Команды!$A$2:$AN$7500,MATCH(BC$3,Команды!$A$2:$A$7500,0),$E31+2)=Команды!$AJ$11,TRUE,FALSE),IF(INDEX(Команды!$A$2:$AN$7500,MATCH(BC$3,Команды!$A$2:$A$7500,0),$E31+2)=Команды!$AJ$12,TRUE,FALSE),IF(INDEX(Команды!$A$2:$AN$7500,MATCH(BC$3,Команды!$A$2:$A$7500,0),$E31+2)=Команды!$AJ$13,TRUE,FALSE),IF(INDEX(Команды!$A$2:$AN$7500,MATCH(BC$3,Команды!$A$2:$A$7500,0),$E31+2)=Команды!$AJ$14,TRUE,FALSE),IF(INDEX(Команды!$A$2:$AN$7500,MATCH(BC$3,Команды!$A$2:$A$7500,0),$E31+2)=Команды!$AJ$15,TRUE,FALSE),IF(INDEX(Команды!$A$2:$AN$7500,MATCH(BC$3,Команды!$A$2:$A$7500,0),$E31+2)=Команды!$AJ$16,TRUE,FALSE),,IF(INDEX(Команды!$A$2:$AN$7500,MATCH(BC$3,Команды!$A$2:$A$7500,0),$E31+2)=Команды!$AJ$17,TRUE,FALSE),,IF(INDEX(Команды!$A$2:$AN$7500,MATCH(BC$3,Команды!$A$2:$A$7500,0),$E31+2)=Команды!$AJ$18,TRUE,FALSE),,IF(INDEX(Команды!$A$2:$AN$7500,MATCH(BC$3,Команды!$A$2:$A$7500,0),$E31+2)=Команды!$AJ$19,TRUE,FALSE)),INDEX(Команды!$AJ$2:$AK$19,MATCH(INDEX(Команды!$A$2:$AN$7500,MATCH(BC$3,Команды!$A$2:$A$7500,0),$E31+2),Команды!$AJ$2:$AJ$19,0),2),0)</f>
        <v>0.58333333333333337</v>
      </c>
      <c r="BD31" s="175">
        <f>IF(OR(IF(INDEX(Команды!$A$2:$AN$7500,MATCH(BC$3,Команды!$A$2:$A$7500,0),$E31+2)=Команды!$AJ$2,TRUE,FALSE),IF(INDEX(Команды!$A$2:$AN$7500,MATCH(BC$3,Команды!$A$2:$A$7500,0),$E31+2)=Команды!$AJ$3,TRUE,FALSE),IF(INDEX(Команды!$A$2:$AN$7500,MATCH(BC$3,Команды!$A$2:$A$7500,0),$E31+2)=Команды!$AJ$4,TRUE,FALSE),IF(INDEX(Команды!$A$2:$AN$7500,MATCH(BC$3,Команды!$A$2:$A$7500,0),$E31+2)=Команды!$AJ$5,TRUE,FALSE),IF(INDEX(Команды!$A$2:$AN$7500,MATCH(BC$3,Команды!$A$2:$A$7500,0),$E31+2)=Команды!$AJ$6,TRUE,FALSE),IF(INDEX(Команды!$A$2:$AN$7500,MATCH(BC$3,Команды!$A$2:$A$7500,0),$E31+2)=Команды!$AJ$7,TRUE,FALSE),IF(INDEX(Команды!$A$2:$AN$7500,MATCH(BC$3,Команды!$A$2:$A$7500,0),$E31+2)=Команды!$AJ$8,TRUE,FALSE),IF(INDEX(Команды!$A$2:$AN$7500,MATCH(BC$3,Команды!$A$2:$A$7500,0),$E31+2)=Команды!$AJ$9,TRUE,FALSE),IF(INDEX(Команды!$A$2:$AN$7500,MATCH(BC$3,Команды!$A$2:$A$7500,0),$E31+2)=Команды!$AJ$10,TRUE,FALSE),IF(INDEX(Команды!$A$2:$AN$7500,MATCH(BC$3,Команды!$A$2:$A$7500,0),$E31+2)=Команды!$AJ$11,TRUE,FALSE),IF(INDEX(Команды!$A$2:$AN$7500,MATCH(BC$3,Команды!$A$2:$A$7500,0),$E31+2)=Команды!$AJ$12,TRUE,FALSE),IF(INDEX(Команды!$A$2:$AN$7500,MATCH(BC$3,Команды!$A$2:$A$7500,0),$E31+2)=Команды!$AJ$13,TRUE,FALSE),IF(INDEX(Команды!$A$2:$AN$7500,MATCH(BC$3,Команды!$A$2:$A$7500,0),$E31+2)=Команды!$AJ$14,TRUE,FALSE),IF(INDEX(Команды!$A$2:$AN$7500,MATCH(BC$3,Команды!$A$2:$A$7500,0),$E31+2)=Команды!$AJ$15,TRUE,FALSE),IF(INDEX(Команды!$A$2:$AN$7500,MATCH(BC$3,Команды!$A$2:$A$7500,0),$E31+2)=Команды!$AJ$16,TRUE,FALSE),IF(INDEX(Команды!$A$2:$AN$7500,MATCH(BC$3,Команды!$A$2:$A$7500,0),$E31+2)=Команды!$AJ$17,TRUE,FALSE),IF(INDEX(Команды!$A$2:$AN$7500,MATCH(BC$3,Команды!$A$2:$A$7500,0),$E31+2)=Команды!$AJ$18,TRUE,FALSE),IF(INDEX(Команды!$A$2:$AN$7500,MATCH(BC$3,Команды!$A$2:$A$7500,0),$E31+2)=Команды!$AJ$19,TRUE,FALSE)),INDEX(Команды!$AJ$2:$AL$19,MATCH(INDEX(Команды!$A$2:$AN$7500,MATCH(BC$3,Команды!$A$2:$A$7500,0),$E31+2),Команды!$AJ$2:$AJ$19,0),3),0)</f>
        <v>0.95833333333333337</v>
      </c>
      <c r="BE31" s="342"/>
      <c r="BF31" s="174">
        <f>IF(OR(IF(INDEX(Команды!$A$2:$AN$7500,MATCH(BF$3,Команды!$A$2:$A$7500,0),$E31+2)=Команды!$AJ$2,TRUE,FALSE),IF(INDEX(Команды!$A$2:$AN$7500,MATCH(BF$3,Команды!$A$2:$A$7500,0),$E31+2)=Команды!$AJ$3,TRUE,FALSE),IF(INDEX(Команды!$A$2:$AN$7500,MATCH(BF$3,Команды!$A$2:$A$7500,0),$E31+2)=Команды!$AJ$4,TRUE,FALSE),IF(INDEX(Команды!$A$2:$AN$7500,MATCH(BF$3,Команды!$A$2:$A$7500,0),$E31+2)=Команды!$AJ$5,TRUE,FALSE),IF(INDEX(Команды!$A$2:$AN$7500,MATCH(BF$3,Команды!$A$2:$A$7500,0),$E31+2)=Команды!$AJ$6,TRUE,FALSE),IF(INDEX(Команды!$A$2:$AN$7500,MATCH(BF$3,Команды!$A$2:$A$7500,0),$E31+2)=Команды!$AJ$7,TRUE,FALSE),IF(INDEX(Команды!$A$2:$AN$7500,MATCH(BF$3,Команды!$A$2:$A$7500,0),$E31+2)=Команды!$AJ$8,TRUE,FALSE),IF(INDEX(Команды!$A$2:$AN$7500,MATCH(BF$3,Команды!$A$2:$A$7500,0),$E31+2)=Команды!$AJ$9,TRUE,FALSE),IF(INDEX(Команды!$A$2:$AN$7500,MATCH(BF$3,Команды!$A$2:$A$7500,0),$E31+2)=Команды!$AJ$10,TRUE,FALSE),IF(INDEX(Команды!$A$2:$AN$7500,MATCH(BF$3,Команды!$A$2:$A$7500,0),$E31+2)=Команды!$AJ$11,TRUE,FALSE),IF(INDEX(Команды!$A$2:$AN$7500,MATCH(BF$3,Команды!$A$2:$A$7500,0),$E31+2)=Команды!$AJ$12,TRUE,FALSE),IF(INDEX(Команды!$A$2:$AN$7500,MATCH(BF$3,Команды!$A$2:$A$7500,0),$E31+2)=Команды!$AJ$13,TRUE,FALSE),IF(INDEX(Команды!$A$2:$AN$7500,MATCH(BF$3,Команды!$A$2:$A$7500,0),$E31+2)=Команды!$AJ$14,TRUE,FALSE),IF(INDEX(Команды!$A$2:$AN$7500,MATCH(BF$3,Команды!$A$2:$A$7500,0),$E31+2)=Команды!$AJ$15,TRUE,FALSE),IF(INDEX(Команды!$A$2:$AN$7500,MATCH(BF$3,Команды!$A$2:$A$7500,0),$E31+2)=Команды!$AJ$16,TRUE,FALSE),,IF(INDEX(Команды!$A$2:$AN$7500,MATCH(BF$3,Команды!$A$2:$A$7500,0),$E31+2)=Команды!$AJ$17,TRUE,FALSE),,IF(INDEX(Команды!$A$2:$AN$7500,MATCH(BF$3,Команды!$A$2:$A$7500,0),$E31+2)=Команды!$AJ$18,TRUE,FALSE),,IF(INDEX(Команды!$A$2:$AN$7500,MATCH(BF$3,Команды!$A$2:$A$7500,0),$E31+2)=Команды!$AJ$19,TRUE,FALSE)),INDEX(Команды!$AJ$2:$AK$19,MATCH(INDEX(Команды!$A$2:$AN$7500,MATCH(BF$3,Команды!$A$2:$A$7500,0),$E31+2),Команды!$AJ$2:$AJ$19,0),2),0)</f>
        <v>0.58333333333333337</v>
      </c>
      <c r="BG31" s="175">
        <f>IF(OR(IF(INDEX(Команды!$A$2:$AN$7500,MATCH(BF$3,Команды!$A$2:$A$7500,0),$E31+2)=Команды!$AJ$2,TRUE,FALSE),IF(INDEX(Команды!$A$2:$AN$7500,MATCH(BF$3,Команды!$A$2:$A$7500,0),$E31+2)=Команды!$AJ$3,TRUE,FALSE),IF(INDEX(Команды!$A$2:$AN$7500,MATCH(BF$3,Команды!$A$2:$A$7500,0),$E31+2)=Команды!$AJ$4,TRUE,FALSE),IF(INDEX(Команды!$A$2:$AN$7500,MATCH(BF$3,Команды!$A$2:$A$7500,0),$E31+2)=Команды!$AJ$5,TRUE,FALSE),IF(INDEX(Команды!$A$2:$AN$7500,MATCH(BF$3,Команды!$A$2:$A$7500,0),$E31+2)=Команды!$AJ$6,TRUE,FALSE),IF(INDEX(Команды!$A$2:$AN$7500,MATCH(BF$3,Команды!$A$2:$A$7500,0),$E31+2)=Команды!$AJ$7,TRUE,FALSE),IF(INDEX(Команды!$A$2:$AN$7500,MATCH(BF$3,Команды!$A$2:$A$7500,0),$E31+2)=Команды!$AJ$8,TRUE,FALSE),IF(INDEX(Команды!$A$2:$AN$7500,MATCH(BF$3,Команды!$A$2:$A$7500,0),$E31+2)=Команды!$AJ$9,TRUE,FALSE),IF(INDEX(Команды!$A$2:$AN$7500,MATCH(BF$3,Команды!$A$2:$A$7500,0),$E31+2)=Команды!$AJ$10,TRUE,FALSE),IF(INDEX(Команды!$A$2:$AN$7500,MATCH(BF$3,Команды!$A$2:$A$7500,0),$E31+2)=Команды!$AJ$11,TRUE,FALSE),IF(INDEX(Команды!$A$2:$AN$7500,MATCH(BF$3,Команды!$A$2:$A$7500,0),$E31+2)=Команды!$AJ$12,TRUE,FALSE),IF(INDEX(Команды!$A$2:$AN$7500,MATCH(BF$3,Команды!$A$2:$A$7500,0),$E31+2)=Команды!$AJ$13,TRUE,FALSE),IF(INDEX(Команды!$A$2:$AN$7500,MATCH(BF$3,Команды!$A$2:$A$7500,0),$E31+2)=Команды!$AJ$14,TRUE,FALSE),IF(INDEX(Команды!$A$2:$AN$7500,MATCH(BF$3,Команды!$A$2:$A$7500,0),$E31+2)=Команды!$AJ$15,TRUE,FALSE),IF(INDEX(Команды!$A$2:$AN$7500,MATCH(BF$3,Команды!$A$2:$A$7500,0),$E31+2)=Команды!$AJ$16,TRUE,FALSE),IF(INDEX(Команды!$A$2:$AN$7500,MATCH(BF$3,Команды!$A$2:$A$7500,0),$E31+2)=Команды!$AJ$17,TRUE,FALSE),IF(INDEX(Команды!$A$2:$AN$7500,MATCH(BF$3,Команды!$A$2:$A$7500,0),$E31+2)=Команды!$AJ$18,TRUE,FALSE),IF(INDEX(Команды!$A$2:$AN$7500,MATCH(BF$3,Команды!$A$2:$A$7500,0),$E31+2)=Команды!$AJ$19,TRUE,FALSE)),INDEX(Команды!$AJ$2:$AL$19,MATCH(INDEX(Команды!$A$2:$AN$7500,MATCH(BF$3,Команды!$A$2:$A$7500,0),$E31+2),Команды!$AJ$2:$AJ$19,0),3),0)</f>
        <v>0.95833333333333337</v>
      </c>
      <c r="BH31" s="342"/>
      <c r="BI31" s="174" t="str">
        <f>IF(OR(IF(INDEX(Команды!$A$2:$AN$7500,MATCH(BI$3,Команды!$A$2:$A$7500,0),$E31+2)=Команды!$AJ$2,TRUE,FALSE),IF(INDEX(Команды!$A$2:$AN$7500,MATCH(BI$3,Команды!$A$2:$A$7500,0),$E31+2)=Команды!$AJ$3,TRUE,FALSE),IF(INDEX(Команды!$A$2:$AN$7500,MATCH(BI$3,Команды!$A$2:$A$7500,0),$E31+2)=Команды!$AJ$4,TRUE,FALSE),IF(INDEX(Команды!$A$2:$AN$7500,MATCH(BI$3,Команды!$A$2:$A$7500,0),$E31+2)=Команды!$AJ$5,TRUE,FALSE),IF(INDEX(Команды!$A$2:$AN$7500,MATCH(BI$3,Команды!$A$2:$A$7500,0),$E31+2)=Команды!$AJ$6,TRUE,FALSE),IF(INDEX(Команды!$A$2:$AN$7500,MATCH(BI$3,Команды!$A$2:$A$7500,0),$E31+2)=Команды!$AJ$7,TRUE,FALSE),IF(INDEX(Команды!$A$2:$AN$7500,MATCH(BI$3,Команды!$A$2:$A$7500,0),$E31+2)=Команды!$AJ$8,TRUE,FALSE),IF(INDEX(Команды!$A$2:$AN$7500,MATCH(BI$3,Команды!$A$2:$A$7500,0),$E31+2)=Команды!$AJ$9,TRUE,FALSE),IF(INDEX(Команды!$A$2:$AN$7500,MATCH(BI$3,Команды!$A$2:$A$7500,0),$E31+2)=Команды!$AJ$10,TRUE,FALSE),IF(INDEX(Команды!$A$2:$AN$7500,MATCH(BI$3,Команды!$A$2:$A$7500,0),$E31+2)=Команды!$AJ$11,TRUE,FALSE),IF(INDEX(Команды!$A$2:$AN$7500,MATCH(BI$3,Команды!$A$2:$A$7500,0),$E31+2)=Команды!$AJ$12,TRUE,FALSE),IF(INDEX(Команды!$A$2:$AN$7500,MATCH(BI$3,Команды!$A$2:$A$7500,0),$E31+2)=Команды!$AJ$13,TRUE,FALSE),IF(INDEX(Команды!$A$2:$AN$7500,MATCH(BI$3,Команды!$A$2:$A$7500,0),$E31+2)=Команды!$AJ$14,TRUE,FALSE),IF(INDEX(Команды!$A$2:$AN$7500,MATCH(BI$3,Команды!$A$2:$A$7500,0),$E31+2)=Команды!$AJ$15,TRUE,FALSE),IF(INDEX(Команды!$A$2:$AN$7500,MATCH(BI$3,Команды!$A$2:$A$7500,0),$E31+2)=Команды!$AJ$16,TRUE,FALSE),,IF(INDEX(Команды!$A$2:$AN$7500,MATCH(BI$3,Команды!$A$2:$A$7500,0),$E31+2)=Команды!$AJ$17,TRUE,FALSE),,IF(INDEX(Команды!$A$2:$AN$7500,MATCH(BI$3,Команды!$A$2:$A$7500,0),$E31+2)=Команды!$AJ$18,TRUE,FALSE),,IF(INDEX(Команды!$A$2:$AN$7500,MATCH(BI$3,Команды!$A$2:$A$7500,0),$E31+2)=Команды!$AJ$19,TRUE,FALSE)),INDEX(Команды!$AJ$2:$AK$19,MATCH(INDEX(Команды!$A$2:$AN$7500,MATCH(BI$3,Команды!$A$2:$A$7500,0),$E31+2),Команды!$AJ$2:$AJ$19,0),2),0)</f>
        <v>В</v>
      </c>
      <c r="BJ31" s="175" t="str">
        <f>IF(OR(IF(INDEX(Команды!$A$2:$AN$7500,MATCH(BI$3,Команды!$A$2:$A$7500,0),$E31+2)=Команды!$AJ$2,TRUE,FALSE),IF(INDEX(Команды!$A$2:$AN$7500,MATCH(BI$3,Команды!$A$2:$A$7500,0),$E31+2)=Команды!$AJ$3,TRUE,FALSE),IF(INDEX(Команды!$A$2:$AN$7500,MATCH(BI$3,Команды!$A$2:$A$7500,0),$E31+2)=Команды!$AJ$4,TRUE,FALSE),IF(INDEX(Команды!$A$2:$AN$7500,MATCH(BI$3,Команды!$A$2:$A$7500,0),$E31+2)=Команды!$AJ$5,TRUE,FALSE),IF(INDEX(Команды!$A$2:$AN$7500,MATCH(BI$3,Команды!$A$2:$A$7500,0),$E31+2)=Команды!$AJ$6,TRUE,FALSE),IF(INDEX(Команды!$A$2:$AN$7500,MATCH(BI$3,Команды!$A$2:$A$7500,0),$E31+2)=Команды!$AJ$7,TRUE,FALSE),IF(INDEX(Команды!$A$2:$AN$7500,MATCH(BI$3,Команды!$A$2:$A$7500,0),$E31+2)=Команды!$AJ$8,TRUE,FALSE),IF(INDEX(Команды!$A$2:$AN$7500,MATCH(BI$3,Команды!$A$2:$A$7500,0),$E31+2)=Команды!$AJ$9,TRUE,FALSE),IF(INDEX(Команды!$A$2:$AN$7500,MATCH(BI$3,Команды!$A$2:$A$7500,0),$E31+2)=Команды!$AJ$10,TRUE,FALSE),IF(INDEX(Команды!$A$2:$AN$7500,MATCH(BI$3,Команды!$A$2:$A$7500,0),$E31+2)=Команды!$AJ$11,TRUE,FALSE),IF(INDEX(Команды!$A$2:$AN$7500,MATCH(BI$3,Команды!$A$2:$A$7500,0),$E31+2)=Команды!$AJ$12,TRUE,FALSE),IF(INDEX(Команды!$A$2:$AN$7500,MATCH(BI$3,Команды!$A$2:$A$7500,0),$E31+2)=Команды!$AJ$13,TRUE,FALSE),IF(INDEX(Команды!$A$2:$AN$7500,MATCH(BI$3,Команды!$A$2:$A$7500,0),$E31+2)=Команды!$AJ$14,TRUE,FALSE),IF(INDEX(Команды!$A$2:$AN$7500,MATCH(BI$3,Команды!$A$2:$A$7500,0),$E31+2)=Команды!$AJ$15,TRUE,FALSE),IF(INDEX(Команды!$A$2:$AN$7500,MATCH(BI$3,Команды!$A$2:$A$7500,0),$E31+2)=Команды!$AJ$16,TRUE,FALSE),IF(INDEX(Команды!$A$2:$AN$7500,MATCH(BI$3,Команды!$A$2:$A$7500,0),$E31+2)=Команды!$AJ$17,TRUE,FALSE),IF(INDEX(Команды!$A$2:$AN$7500,MATCH(BI$3,Команды!$A$2:$A$7500,0),$E31+2)=Команды!$AJ$18,TRUE,FALSE),IF(INDEX(Команды!$A$2:$AN$7500,MATCH(BI$3,Команды!$A$2:$A$7500,0),$E31+2)=Команды!$AJ$19,TRUE,FALSE)),INDEX(Команды!$AJ$2:$AL$19,MATCH(INDEX(Команды!$A$2:$AN$7500,MATCH(BI$3,Команды!$A$2:$A$7500,0),$E31+2),Команды!$AJ$2:$AJ$19,0),3),0)</f>
        <v>В</v>
      </c>
      <c r="BK31" s="342"/>
      <c r="BL31" s="174" t="str">
        <f>IF(OR(IF(INDEX(Команды!$A$2:$AN$7500,MATCH(BL$3,Команды!$A$2:$A$7500,0),$E31+2)=Команды!$AJ$2,TRUE,FALSE),IF(INDEX(Команды!$A$2:$AN$7500,MATCH(BL$3,Команды!$A$2:$A$7500,0),$E31+2)=Команды!$AJ$3,TRUE,FALSE),IF(INDEX(Команды!$A$2:$AN$7500,MATCH(BL$3,Команды!$A$2:$A$7500,0),$E31+2)=Команды!$AJ$4,TRUE,FALSE),IF(INDEX(Команды!$A$2:$AN$7500,MATCH(BL$3,Команды!$A$2:$A$7500,0),$E31+2)=Команды!$AJ$5,TRUE,FALSE),IF(INDEX(Команды!$A$2:$AN$7500,MATCH(BL$3,Команды!$A$2:$A$7500,0),$E31+2)=Команды!$AJ$6,TRUE,FALSE),IF(INDEX(Команды!$A$2:$AN$7500,MATCH(BL$3,Команды!$A$2:$A$7500,0),$E31+2)=Команды!$AJ$7,TRUE,FALSE),IF(INDEX(Команды!$A$2:$AN$7500,MATCH(BL$3,Команды!$A$2:$A$7500,0),$E31+2)=Команды!$AJ$8,TRUE,FALSE),IF(INDEX(Команды!$A$2:$AN$7500,MATCH(BL$3,Команды!$A$2:$A$7500,0),$E31+2)=Команды!$AJ$9,TRUE,FALSE),IF(INDEX(Команды!$A$2:$AN$7500,MATCH(BL$3,Команды!$A$2:$A$7500,0),$E31+2)=Команды!$AJ$10,TRUE,FALSE),IF(INDEX(Команды!$A$2:$AN$7500,MATCH(BL$3,Команды!$A$2:$A$7500,0),$E31+2)=Команды!$AJ$11,TRUE,FALSE),IF(INDEX(Команды!$A$2:$AN$7500,MATCH(BL$3,Команды!$A$2:$A$7500,0),$E31+2)=Команды!$AJ$12,TRUE,FALSE),IF(INDEX(Команды!$A$2:$AN$7500,MATCH(BL$3,Команды!$A$2:$A$7500,0),$E31+2)=Команды!$AJ$13,TRUE,FALSE),IF(INDEX(Команды!$A$2:$AN$7500,MATCH(BL$3,Команды!$A$2:$A$7500,0),$E31+2)=Команды!$AJ$14,TRUE,FALSE),IF(INDEX(Команды!$A$2:$AN$7500,MATCH(BL$3,Команды!$A$2:$A$7500,0),$E31+2)=Команды!$AJ$15,TRUE,FALSE),IF(INDEX(Команды!$A$2:$AN$7500,MATCH(BL$3,Команды!$A$2:$A$7500,0),$E31+2)=Команды!$AJ$16,TRUE,FALSE),,IF(INDEX(Команды!$A$2:$AN$7500,MATCH(BL$3,Команды!$A$2:$A$7500,0),$E31+2)=Команды!$AJ$17,TRUE,FALSE),,IF(INDEX(Команды!$A$2:$AN$7500,MATCH(BL$3,Команды!$A$2:$A$7500,0),$E31+2)=Команды!$AJ$18,TRUE,FALSE),,IF(INDEX(Команды!$A$2:$AN$7500,MATCH(BL$3,Команды!$A$2:$A$7500,0),$E31+2)=Команды!$AJ$19,TRUE,FALSE)),INDEX(Команды!$AJ$2:$AK$19,MATCH(INDEX(Команды!$A$2:$AN$7500,MATCH(BL$3,Команды!$A$2:$A$7500,0),$E31+2),Команды!$AJ$2:$AJ$19,0),2),0)</f>
        <v>В</v>
      </c>
      <c r="BM31" s="175" t="str">
        <f>IF(OR(IF(INDEX(Команды!$A$2:$AN$7500,MATCH(BL$3,Команды!$A$2:$A$7500,0),$E31+2)=Команды!$AJ$2,TRUE,FALSE),IF(INDEX(Команды!$A$2:$AN$7500,MATCH(BL$3,Команды!$A$2:$A$7500,0),$E31+2)=Команды!$AJ$3,TRUE,FALSE),IF(INDEX(Команды!$A$2:$AN$7500,MATCH(BL$3,Команды!$A$2:$A$7500,0),$E31+2)=Команды!$AJ$4,TRUE,FALSE),IF(INDEX(Команды!$A$2:$AN$7500,MATCH(BL$3,Команды!$A$2:$A$7500,0),$E31+2)=Команды!$AJ$5,TRUE,FALSE),IF(INDEX(Команды!$A$2:$AN$7500,MATCH(BL$3,Команды!$A$2:$A$7500,0),$E31+2)=Команды!$AJ$6,TRUE,FALSE),IF(INDEX(Команды!$A$2:$AN$7500,MATCH(BL$3,Команды!$A$2:$A$7500,0),$E31+2)=Команды!$AJ$7,TRUE,FALSE),IF(INDEX(Команды!$A$2:$AN$7500,MATCH(BL$3,Команды!$A$2:$A$7500,0),$E31+2)=Команды!$AJ$8,TRUE,FALSE),IF(INDEX(Команды!$A$2:$AN$7500,MATCH(BL$3,Команды!$A$2:$A$7500,0),$E31+2)=Команды!$AJ$9,TRUE,FALSE),IF(INDEX(Команды!$A$2:$AN$7500,MATCH(BL$3,Команды!$A$2:$A$7500,0),$E31+2)=Команды!$AJ$10,TRUE,FALSE),IF(INDEX(Команды!$A$2:$AN$7500,MATCH(BL$3,Команды!$A$2:$A$7500,0),$E31+2)=Команды!$AJ$11,TRUE,FALSE),IF(INDEX(Команды!$A$2:$AN$7500,MATCH(BL$3,Команды!$A$2:$A$7500,0),$E31+2)=Команды!$AJ$12,TRUE,FALSE),IF(INDEX(Команды!$A$2:$AN$7500,MATCH(BL$3,Команды!$A$2:$A$7500,0),$E31+2)=Команды!$AJ$13,TRUE,FALSE),IF(INDEX(Команды!$A$2:$AN$7500,MATCH(BL$3,Команды!$A$2:$A$7500,0),$E31+2)=Команды!$AJ$14,TRUE,FALSE),IF(INDEX(Команды!$A$2:$AN$7500,MATCH(BL$3,Команды!$A$2:$A$7500,0),$E31+2)=Команды!$AJ$15,TRUE,FALSE),IF(INDEX(Команды!$A$2:$AN$7500,MATCH(BL$3,Команды!$A$2:$A$7500,0),$E31+2)=Команды!$AJ$16,TRUE,FALSE),IF(INDEX(Команды!$A$2:$AN$7500,MATCH(BL$3,Команды!$A$2:$A$7500,0),$E31+2)=Команды!$AJ$17,TRUE,FALSE),IF(INDEX(Команды!$A$2:$AN$7500,MATCH(BL$3,Команды!$A$2:$A$7500,0),$E31+2)=Команды!$AJ$18,TRUE,FALSE),IF(INDEX(Команды!$A$2:$AN$7500,MATCH(BL$3,Команды!$A$2:$A$7500,0),$E31+2)=Команды!$AJ$19,TRUE,FALSE)),INDEX(Команды!$AJ$2:$AL$19,MATCH(INDEX(Команды!$A$2:$AN$7500,MATCH(BL$3,Команды!$A$2:$A$7500,0),$E31+2),Команды!$AJ$2:$AJ$19,0),3),0)</f>
        <v>В</v>
      </c>
      <c r="BN31" s="342"/>
      <c r="BO31" s="174">
        <f>IF(OR(IF(INDEX(Команды!$A$2:$AN$7500,MATCH(BO$3,Команды!$A$2:$A$7500,0),$E31+2)=Команды!$AJ$2,TRUE,FALSE),IF(INDEX(Команды!$A$2:$AN$7500,MATCH(BO$3,Команды!$A$2:$A$7500,0),$E31+2)=Команды!$AJ$3,TRUE,FALSE),IF(INDEX(Команды!$A$2:$AN$7500,MATCH(BO$3,Команды!$A$2:$A$7500,0),$E31+2)=Команды!$AJ$4,TRUE,FALSE),IF(INDEX(Команды!$A$2:$AN$7500,MATCH(BO$3,Команды!$A$2:$A$7500,0),$E31+2)=Команды!$AJ$5,TRUE,FALSE),IF(INDEX(Команды!$A$2:$AN$7500,MATCH(BO$3,Команды!$A$2:$A$7500,0),$E31+2)=Команды!$AJ$6,TRUE,FALSE),IF(INDEX(Команды!$A$2:$AN$7500,MATCH(BO$3,Команды!$A$2:$A$7500,0),$E31+2)=Команды!$AJ$7,TRUE,FALSE),IF(INDEX(Команды!$A$2:$AN$7500,MATCH(BO$3,Команды!$A$2:$A$7500,0),$E31+2)=Команды!$AJ$8,TRUE,FALSE),IF(INDEX(Команды!$A$2:$AN$7500,MATCH(BO$3,Команды!$A$2:$A$7500,0),$E31+2)=Команды!$AJ$9,TRUE,FALSE),IF(INDEX(Команды!$A$2:$AN$7500,MATCH(BO$3,Команды!$A$2:$A$7500,0),$E31+2)=Команды!$AJ$10,TRUE,FALSE),IF(INDEX(Команды!$A$2:$AN$7500,MATCH(BO$3,Команды!$A$2:$A$7500,0),$E31+2)=Команды!$AJ$11,TRUE,FALSE),IF(INDEX(Команды!$A$2:$AN$7500,MATCH(BO$3,Команды!$A$2:$A$7500,0),$E31+2)=Команды!$AJ$12,TRUE,FALSE),IF(INDEX(Команды!$A$2:$AN$7500,MATCH(BO$3,Команды!$A$2:$A$7500,0),$E31+2)=Команды!$AJ$13,TRUE,FALSE),IF(INDEX(Команды!$A$2:$AN$7500,MATCH(BO$3,Команды!$A$2:$A$7500,0),$E31+2)=Команды!$AJ$14,TRUE,FALSE),IF(INDEX(Команды!$A$2:$AN$7500,MATCH(BO$3,Команды!$A$2:$A$7500,0),$E31+2)=Команды!$AJ$15,TRUE,FALSE),IF(INDEX(Команды!$A$2:$AN$7500,MATCH(BO$3,Команды!$A$2:$A$7500,0),$E31+2)=Команды!$AJ$16,TRUE,FALSE),,IF(INDEX(Команды!$A$2:$AN$7500,MATCH(BO$3,Команды!$A$2:$A$7500,0),$E31+2)=Команды!$AJ$17,TRUE,FALSE),,IF(INDEX(Команды!$A$2:$AN$7500,MATCH(BO$3,Команды!$A$2:$A$7500,0),$E31+2)=Команды!$AJ$18,TRUE,FALSE),,IF(INDEX(Команды!$A$2:$AN$7500,MATCH(BO$3,Команды!$A$2:$A$7500,0),$E31+2)=Команды!$AJ$19,TRUE,FALSE)),INDEX(Команды!$AJ$2:$AK$19,MATCH(INDEX(Команды!$A$2:$AN$7500,MATCH(BO$3,Команды!$A$2:$A$7500,0),$E31+2),Команды!$AJ$2:$AJ$19,0),2),0)</f>
        <v>0.3125</v>
      </c>
      <c r="BP31" s="175">
        <f>IF(OR(IF(INDEX(Команды!$A$2:$AN$7500,MATCH(BO$3,Команды!$A$2:$A$7500,0),$E31+2)=Команды!$AJ$2,TRUE,FALSE),IF(INDEX(Команды!$A$2:$AN$7500,MATCH(BO$3,Команды!$A$2:$A$7500,0),$E31+2)=Команды!$AJ$3,TRUE,FALSE),IF(INDEX(Команды!$A$2:$AN$7500,MATCH(BO$3,Команды!$A$2:$A$7500,0),$E31+2)=Команды!$AJ$4,TRUE,FALSE),IF(INDEX(Команды!$A$2:$AN$7500,MATCH(BO$3,Команды!$A$2:$A$7500,0),$E31+2)=Команды!$AJ$5,TRUE,FALSE),IF(INDEX(Команды!$A$2:$AN$7500,MATCH(BO$3,Команды!$A$2:$A$7500,0),$E31+2)=Команды!$AJ$6,TRUE,FALSE),IF(INDEX(Команды!$A$2:$AN$7500,MATCH(BO$3,Команды!$A$2:$A$7500,0),$E31+2)=Команды!$AJ$7,TRUE,FALSE),IF(INDEX(Команды!$A$2:$AN$7500,MATCH(BO$3,Команды!$A$2:$A$7500,0),$E31+2)=Команды!$AJ$8,TRUE,FALSE),IF(INDEX(Команды!$A$2:$AN$7500,MATCH(BO$3,Команды!$A$2:$A$7500,0),$E31+2)=Команды!$AJ$9,TRUE,FALSE),IF(INDEX(Команды!$A$2:$AN$7500,MATCH(BO$3,Команды!$A$2:$A$7500,0),$E31+2)=Команды!$AJ$10,TRUE,FALSE),IF(INDEX(Команды!$A$2:$AN$7500,MATCH(BO$3,Команды!$A$2:$A$7500,0),$E31+2)=Команды!$AJ$11,TRUE,FALSE),IF(INDEX(Команды!$A$2:$AN$7500,MATCH(BO$3,Команды!$A$2:$A$7500,0),$E31+2)=Команды!$AJ$12,TRUE,FALSE),IF(INDEX(Команды!$A$2:$AN$7500,MATCH(BO$3,Команды!$A$2:$A$7500,0),$E31+2)=Команды!$AJ$13,TRUE,FALSE),IF(INDEX(Команды!$A$2:$AN$7500,MATCH(BO$3,Команды!$A$2:$A$7500,0),$E31+2)=Команды!$AJ$14,TRUE,FALSE),IF(INDEX(Команды!$A$2:$AN$7500,MATCH(BO$3,Команды!$A$2:$A$7500,0),$E31+2)=Команды!$AJ$15,TRUE,FALSE),IF(INDEX(Команды!$A$2:$AN$7500,MATCH(BO$3,Команды!$A$2:$A$7500,0),$E31+2)=Команды!$AJ$16,TRUE,FALSE),IF(INDEX(Команды!$A$2:$AN$7500,MATCH(BO$3,Команды!$A$2:$A$7500,0),$E31+2)=Команды!$AJ$17,TRUE,FALSE),IF(INDEX(Команды!$A$2:$AN$7500,MATCH(BO$3,Команды!$A$2:$A$7500,0),$E31+2)=Команды!$AJ$18,TRUE,FALSE),IF(INDEX(Команды!$A$2:$AN$7500,MATCH(BO$3,Команды!$A$2:$A$7500,0),$E31+2)=Команды!$AJ$19,TRUE,FALSE)),INDEX(Команды!$AJ$2:$AL$19,MATCH(INDEX(Команды!$A$2:$AN$7500,MATCH(BO$3,Команды!$A$2:$A$7500,0),$E31+2),Команды!$AJ$2:$AJ$19,0),3),0)</f>
        <v>0.6875</v>
      </c>
      <c r="BQ31" s="342"/>
      <c r="BR31" s="174">
        <f>IF(OR(IF(INDEX(Команды!$A$2:$AN$7500,MATCH(BR$3,Команды!$A$2:$A$7500,0),$E31+2)=Команды!$AJ$2,TRUE,FALSE),IF(INDEX(Команды!$A$2:$AN$7500,MATCH(BR$3,Команды!$A$2:$A$7500,0),$E31+2)=Команды!$AJ$3,TRUE,FALSE),IF(INDEX(Команды!$A$2:$AN$7500,MATCH(BR$3,Команды!$A$2:$A$7500,0),$E31+2)=Команды!$AJ$4,TRUE,FALSE),IF(INDEX(Команды!$A$2:$AN$7500,MATCH(BR$3,Команды!$A$2:$A$7500,0),$E31+2)=Команды!$AJ$5,TRUE,FALSE),IF(INDEX(Команды!$A$2:$AN$7500,MATCH(BR$3,Команды!$A$2:$A$7500,0),$E31+2)=Команды!$AJ$6,TRUE,FALSE),IF(INDEX(Команды!$A$2:$AN$7500,MATCH(BR$3,Команды!$A$2:$A$7500,0),$E31+2)=Команды!$AJ$7,TRUE,FALSE),IF(INDEX(Команды!$A$2:$AN$7500,MATCH(BR$3,Команды!$A$2:$A$7500,0),$E31+2)=Команды!$AJ$8,TRUE,FALSE),IF(INDEX(Команды!$A$2:$AN$7500,MATCH(BR$3,Команды!$A$2:$A$7500,0),$E31+2)=Команды!$AJ$9,TRUE,FALSE),IF(INDEX(Команды!$A$2:$AN$7500,MATCH(BR$3,Команды!$A$2:$A$7500,0),$E31+2)=Команды!$AJ$10,TRUE,FALSE),IF(INDEX(Команды!$A$2:$AN$7500,MATCH(BR$3,Команды!$A$2:$A$7500,0),$E31+2)=Команды!$AJ$11,TRUE,FALSE),IF(INDEX(Команды!$A$2:$AN$7500,MATCH(BR$3,Команды!$A$2:$A$7500,0),$E31+2)=Команды!$AJ$12,TRUE,FALSE),IF(INDEX(Команды!$A$2:$AN$7500,MATCH(BR$3,Команды!$A$2:$A$7500,0),$E31+2)=Команды!$AJ$13,TRUE,FALSE),IF(INDEX(Команды!$A$2:$AN$7500,MATCH(BR$3,Команды!$A$2:$A$7500,0),$E31+2)=Команды!$AJ$14,TRUE,FALSE),IF(INDEX(Команды!$A$2:$AN$7500,MATCH(BR$3,Команды!$A$2:$A$7500,0),$E31+2)=Команды!$AJ$15,TRUE,FALSE),IF(INDEX(Команды!$A$2:$AN$7500,MATCH(BR$3,Команды!$A$2:$A$7500,0),$E31+2)=Команды!$AJ$16,TRUE,FALSE),,IF(INDEX(Команды!$A$2:$AN$7500,MATCH(BR$3,Команды!$A$2:$A$7500,0),$E31+2)=Команды!$AJ$17,TRUE,FALSE),,IF(INDEX(Команды!$A$2:$AN$7500,MATCH(BR$3,Команды!$A$2:$A$7500,0),$E31+2)=Команды!$AJ$18,TRUE,FALSE),,IF(INDEX(Команды!$A$2:$AN$7500,MATCH(BR$3,Команды!$A$2:$A$7500,0),$E31+2)=Команды!$AJ$19,TRUE,FALSE)),INDEX(Команды!$AJ$2:$AK$19,MATCH(INDEX(Команды!$A$2:$AN$7500,MATCH(BR$3,Команды!$A$2:$A$7500,0),$E31+2),Команды!$AJ$2:$AJ$19,0),2),0)</f>
        <v>0.3125</v>
      </c>
      <c r="BS31" s="175">
        <f>IF(OR(IF(INDEX(Команды!$A$2:$AN$7500,MATCH(BR$3,Команды!$A$2:$A$7500,0),$E31+2)=Команды!$AJ$2,TRUE,FALSE),IF(INDEX(Команды!$A$2:$AN$7500,MATCH(BR$3,Команды!$A$2:$A$7500,0),$E31+2)=Команды!$AJ$3,TRUE,FALSE),IF(INDEX(Команды!$A$2:$AN$7500,MATCH(BR$3,Команды!$A$2:$A$7500,0),$E31+2)=Команды!$AJ$4,TRUE,FALSE),IF(INDEX(Команды!$A$2:$AN$7500,MATCH(BR$3,Команды!$A$2:$A$7500,0),$E31+2)=Команды!$AJ$5,TRUE,FALSE),IF(INDEX(Команды!$A$2:$AN$7500,MATCH(BR$3,Команды!$A$2:$A$7500,0),$E31+2)=Команды!$AJ$6,TRUE,FALSE),IF(INDEX(Команды!$A$2:$AN$7500,MATCH(BR$3,Команды!$A$2:$A$7500,0),$E31+2)=Команды!$AJ$7,TRUE,FALSE),IF(INDEX(Команды!$A$2:$AN$7500,MATCH(BR$3,Команды!$A$2:$A$7500,0),$E31+2)=Команды!$AJ$8,TRUE,FALSE),IF(INDEX(Команды!$A$2:$AN$7500,MATCH(BR$3,Команды!$A$2:$A$7500,0),$E31+2)=Команды!$AJ$9,TRUE,FALSE),IF(INDEX(Команды!$A$2:$AN$7500,MATCH(BR$3,Команды!$A$2:$A$7500,0),$E31+2)=Команды!$AJ$10,TRUE,FALSE),IF(INDEX(Команды!$A$2:$AN$7500,MATCH(BR$3,Команды!$A$2:$A$7500,0),$E31+2)=Команды!$AJ$11,TRUE,FALSE),IF(INDEX(Команды!$A$2:$AN$7500,MATCH(BR$3,Команды!$A$2:$A$7500,0),$E31+2)=Команды!$AJ$12,TRUE,FALSE),IF(INDEX(Команды!$A$2:$AN$7500,MATCH(BR$3,Команды!$A$2:$A$7500,0),$E31+2)=Команды!$AJ$13,TRUE,FALSE),IF(INDEX(Команды!$A$2:$AN$7500,MATCH(BR$3,Команды!$A$2:$A$7500,0),$E31+2)=Команды!$AJ$14,TRUE,FALSE),IF(INDEX(Команды!$A$2:$AN$7500,MATCH(BR$3,Команды!$A$2:$A$7500,0),$E31+2)=Команды!$AJ$15,TRUE,FALSE),IF(INDEX(Команды!$A$2:$AN$7500,MATCH(BR$3,Команды!$A$2:$A$7500,0),$E31+2)=Команды!$AJ$16,TRUE,FALSE),IF(INDEX(Команды!$A$2:$AN$7500,MATCH(BR$3,Команды!$A$2:$A$7500,0),$E31+2)=Команды!$AJ$17,TRUE,FALSE),IF(INDEX(Команды!$A$2:$AN$7500,MATCH(BR$3,Команды!$A$2:$A$7500,0),$E31+2)=Команды!$AJ$18,TRUE,FALSE),IF(INDEX(Команды!$A$2:$AN$7500,MATCH(BR$3,Команды!$A$2:$A$7500,0),$E31+2)=Команды!$AJ$19,TRUE,FALSE)),INDEX(Команды!$AJ$2:$AL$19,MATCH(INDEX(Команды!$A$2:$AN$7500,MATCH(BR$3,Команды!$A$2:$A$7500,0),$E31+2),Команды!$AJ$2:$AJ$19,0),3),0)</f>
        <v>0.6875</v>
      </c>
      <c r="BT31" s="342"/>
      <c r="BU31" s="174">
        <f>IF(OR(IF(INDEX(Команды!$A$2:$AN$7500,MATCH(BU$3,Команды!$A$2:$A$7500,0),$E31+2)=Команды!$AJ$2,TRUE,FALSE),IF(INDEX(Команды!$A$2:$AN$7500,MATCH(BU$3,Команды!$A$2:$A$7500,0),$E31+2)=Команды!$AJ$3,TRUE,FALSE),IF(INDEX(Команды!$A$2:$AN$7500,MATCH(BU$3,Команды!$A$2:$A$7500,0),$E31+2)=Команды!$AJ$4,TRUE,FALSE),IF(INDEX(Команды!$A$2:$AN$7500,MATCH(BU$3,Команды!$A$2:$A$7500,0),$E31+2)=Команды!$AJ$5,TRUE,FALSE),IF(INDEX(Команды!$A$2:$AN$7500,MATCH(BU$3,Команды!$A$2:$A$7500,0),$E31+2)=Команды!$AJ$6,TRUE,FALSE),IF(INDEX(Команды!$A$2:$AN$7500,MATCH(BU$3,Команды!$A$2:$A$7500,0),$E31+2)=Команды!$AJ$7,TRUE,FALSE),IF(INDEX(Команды!$A$2:$AN$7500,MATCH(BU$3,Команды!$A$2:$A$7500,0),$E31+2)=Команды!$AJ$8,TRUE,FALSE),IF(INDEX(Команды!$A$2:$AN$7500,MATCH(BU$3,Команды!$A$2:$A$7500,0),$E31+2)=Команды!$AJ$9,TRUE,FALSE),IF(INDEX(Команды!$A$2:$AN$7500,MATCH(BU$3,Команды!$A$2:$A$7500,0),$E31+2)=Команды!$AJ$10,TRUE,FALSE),IF(INDEX(Команды!$A$2:$AN$7500,MATCH(BU$3,Команды!$A$2:$A$7500,0),$E31+2)=Команды!$AJ$11,TRUE,FALSE),IF(INDEX(Команды!$A$2:$AN$7500,MATCH(BU$3,Команды!$A$2:$A$7500,0),$E31+2)=Команды!$AJ$12,TRUE,FALSE),IF(INDEX(Команды!$A$2:$AN$7500,MATCH(BU$3,Команды!$A$2:$A$7500,0),$E31+2)=Команды!$AJ$13,TRUE,FALSE),IF(INDEX(Команды!$A$2:$AN$7500,MATCH(BU$3,Команды!$A$2:$A$7500,0),$E31+2)=Команды!$AJ$14,TRUE,FALSE),IF(INDEX(Команды!$A$2:$AN$7500,MATCH(BU$3,Команды!$A$2:$A$7500,0),$E31+2)=Команды!$AJ$15,TRUE,FALSE),IF(INDEX(Команды!$A$2:$AN$7500,MATCH(BU$3,Команды!$A$2:$A$7500,0),$E31+2)=Команды!$AJ$16,TRUE,FALSE),,IF(INDEX(Команды!$A$2:$AN$7500,MATCH(BU$3,Команды!$A$2:$A$7500,0),$E31+2)=Команды!$AJ$17,TRUE,FALSE),,IF(INDEX(Команды!$A$2:$AN$7500,MATCH(BU$3,Команды!$A$2:$A$7500,0),$E31+2)=Команды!$AJ$18,TRUE,FALSE),,IF(INDEX(Команды!$A$2:$AN$7500,MATCH(BU$3,Команды!$A$2:$A$7500,0),$E31+2)=Команды!$AJ$19,TRUE,FALSE)),INDEX(Команды!$AJ$2:$AK$19,MATCH(INDEX(Команды!$A$2:$AN$7500,MATCH(BU$3,Команды!$A$2:$A$7500,0),$E31+2),Команды!$AJ$2:$AJ$19,0),2),0)</f>
        <v>0.375</v>
      </c>
      <c r="BV31" s="175">
        <f>IF(OR(IF(INDEX(Команды!$A$2:$AN$7500,MATCH(BU$3,Команды!$A$2:$A$7500,0),$E31+2)=Команды!$AJ$2,TRUE,FALSE),IF(INDEX(Команды!$A$2:$AN$7500,MATCH(BU$3,Команды!$A$2:$A$7500,0),$E31+2)=Команды!$AJ$3,TRUE,FALSE),IF(INDEX(Команды!$A$2:$AN$7500,MATCH(BU$3,Команды!$A$2:$A$7500,0),$E31+2)=Команды!$AJ$4,TRUE,FALSE),IF(INDEX(Команды!$A$2:$AN$7500,MATCH(BU$3,Команды!$A$2:$A$7500,0),$E31+2)=Команды!$AJ$5,TRUE,FALSE),IF(INDEX(Команды!$A$2:$AN$7500,MATCH(BU$3,Команды!$A$2:$A$7500,0),$E31+2)=Команды!$AJ$6,TRUE,FALSE),IF(INDEX(Команды!$A$2:$AN$7500,MATCH(BU$3,Команды!$A$2:$A$7500,0),$E31+2)=Команды!$AJ$7,TRUE,FALSE),IF(INDEX(Команды!$A$2:$AN$7500,MATCH(BU$3,Команды!$A$2:$A$7500,0),$E31+2)=Команды!$AJ$8,TRUE,FALSE),IF(INDEX(Команды!$A$2:$AN$7500,MATCH(BU$3,Команды!$A$2:$A$7500,0),$E31+2)=Команды!$AJ$9,TRUE,FALSE),IF(INDEX(Команды!$A$2:$AN$7500,MATCH(BU$3,Команды!$A$2:$A$7500,0),$E31+2)=Команды!$AJ$10,TRUE,FALSE),IF(INDEX(Команды!$A$2:$AN$7500,MATCH(BU$3,Команды!$A$2:$A$7500,0),$E31+2)=Команды!$AJ$11,TRUE,FALSE),IF(INDEX(Команды!$A$2:$AN$7500,MATCH(BU$3,Команды!$A$2:$A$7500,0),$E31+2)=Команды!$AJ$12,TRUE,FALSE),IF(INDEX(Команды!$A$2:$AN$7500,MATCH(BU$3,Команды!$A$2:$A$7500,0),$E31+2)=Команды!$AJ$13,TRUE,FALSE),IF(INDEX(Команды!$A$2:$AN$7500,MATCH(BU$3,Команды!$A$2:$A$7500,0),$E31+2)=Команды!$AJ$14,TRUE,FALSE),IF(INDEX(Команды!$A$2:$AN$7500,MATCH(BU$3,Команды!$A$2:$A$7500,0),$E31+2)=Команды!$AJ$15,TRUE,FALSE),IF(INDEX(Команды!$A$2:$AN$7500,MATCH(BU$3,Команды!$A$2:$A$7500,0),$E31+2)=Команды!$AJ$16,TRUE,FALSE),IF(INDEX(Команды!$A$2:$AN$7500,MATCH(BU$3,Команды!$A$2:$A$7500,0),$E31+2)=Команды!$AJ$17,TRUE,FALSE),IF(INDEX(Команды!$A$2:$AN$7500,MATCH(BU$3,Команды!$A$2:$A$7500,0),$E31+2)=Команды!$AJ$18,TRUE,FALSE),IF(INDEX(Команды!$A$2:$AN$7500,MATCH(BU$3,Команды!$A$2:$A$7500,0),$E31+2)=Команды!$AJ$19,TRUE,FALSE)),INDEX(Команды!$AJ$2:$AL$19,MATCH(INDEX(Команды!$A$2:$AN$7500,MATCH(BU$3,Команды!$A$2:$A$7500,0),$E31+2),Команды!$AJ$2:$AJ$19,0),3),0)</f>
        <v>0.75</v>
      </c>
      <c r="BW31" s="342"/>
      <c r="BX31" s="174">
        <f>IF(OR(IF(INDEX(Команды!$A$2:$AN$7500,MATCH(BX$3,Команды!$A$2:$A$7500,0),$E31+2)=Команды!$AJ$2,TRUE,FALSE),IF(INDEX(Команды!$A$2:$AN$7500,MATCH(BX$3,Команды!$A$2:$A$7500,0),$E31+2)=Команды!$AJ$3,TRUE,FALSE),IF(INDEX(Команды!$A$2:$AN$7500,MATCH(BX$3,Команды!$A$2:$A$7500,0),$E31+2)=Команды!$AJ$4,TRUE,FALSE),IF(INDEX(Команды!$A$2:$AN$7500,MATCH(BX$3,Команды!$A$2:$A$7500,0),$E31+2)=Команды!$AJ$5,TRUE,FALSE),IF(INDEX(Команды!$A$2:$AN$7500,MATCH(BX$3,Команды!$A$2:$A$7500,0),$E31+2)=Команды!$AJ$6,TRUE,FALSE),IF(INDEX(Команды!$A$2:$AN$7500,MATCH(BX$3,Команды!$A$2:$A$7500,0),$E31+2)=Команды!$AJ$7,TRUE,FALSE),IF(INDEX(Команды!$A$2:$AN$7500,MATCH(BX$3,Команды!$A$2:$A$7500,0),$E31+2)=Команды!$AJ$8,TRUE,FALSE),IF(INDEX(Команды!$A$2:$AN$7500,MATCH(BX$3,Команды!$A$2:$A$7500,0),$E31+2)=Команды!$AJ$9,TRUE,FALSE),IF(INDEX(Команды!$A$2:$AN$7500,MATCH(BX$3,Команды!$A$2:$A$7500,0),$E31+2)=Команды!$AJ$10,TRUE,FALSE),IF(INDEX(Команды!$A$2:$AN$7500,MATCH(BX$3,Команды!$A$2:$A$7500,0),$E31+2)=Команды!$AJ$11,TRUE,FALSE),IF(INDEX(Команды!$A$2:$AN$7500,MATCH(BX$3,Команды!$A$2:$A$7500,0),$E31+2)=Команды!$AJ$12,TRUE,FALSE),IF(INDEX(Команды!$A$2:$AN$7500,MATCH(BX$3,Команды!$A$2:$A$7500,0),$E31+2)=Команды!$AJ$13,TRUE,FALSE),IF(INDEX(Команды!$A$2:$AN$7500,MATCH(BX$3,Команды!$A$2:$A$7500,0),$E31+2)=Команды!$AJ$14,TRUE,FALSE),IF(INDEX(Команды!$A$2:$AN$7500,MATCH(BX$3,Команды!$A$2:$A$7500,0),$E31+2)=Команды!$AJ$15,TRUE,FALSE),IF(INDEX(Команды!$A$2:$AN$7500,MATCH(BX$3,Команды!$A$2:$A$7500,0),$E31+2)=Команды!$AJ$16,TRUE,FALSE),,IF(INDEX(Команды!$A$2:$AN$7500,MATCH(BX$3,Команды!$A$2:$A$7500,0),$E31+2)=Команды!$AJ$17,TRUE,FALSE),,IF(INDEX(Команды!$A$2:$AN$7500,MATCH(BX$3,Команды!$A$2:$A$7500,0),$E31+2)=Команды!$AJ$18,TRUE,FALSE),,IF(INDEX(Команды!$A$2:$AN$7500,MATCH(BX$3,Команды!$A$2:$A$7500,0),$E31+2)=Команды!$AJ$19,TRUE,FALSE)),INDEX(Команды!$AJ$2:$AK$19,MATCH(INDEX(Команды!$A$2:$AN$7500,MATCH(BX$3,Команды!$A$2:$A$7500,0),$E31+2),Команды!$AJ$2:$AJ$19,0),2),0)</f>
        <v>0.64583333333333337</v>
      </c>
      <c r="BY31" s="175">
        <f>IF(OR(IF(INDEX(Команды!$A$2:$AN$7500,MATCH(BX$3,Команды!$A$2:$A$7500,0),$E31+2)=Команды!$AJ$2,TRUE,FALSE),IF(INDEX(Команды!$A$2:$AN$7500,MATCH(BX$3,Команды!$A$2:$A$7500,0),$E31+2)=Команды!$AJ$3,TRUE,FALSE),IF(INDEX(Команды!$A$2:$AN$7500,MATCH(BX$3,Команды!$A$2:$A$7500,0),$E31+2)=Команды!$AJ$4,TRUE,FALSE),IF(INDEX(Команды!$A$2:$AN$7500,MATCH(BX$3,Команды!$A$2:$A$7500,0),$E31+2)=Команды!$AJ$5,TRUE,FALSE),IF(INDEX(Команды!$A$2:$AN$7500,MATCH(BX$3,Команды!$A$2:$A$7500,0),$E31+2)=Команды!$AJ$6,TRUE,FALSE),IF(INDEX(Команды!$A$2:$AN$7500,MATCH(BX$3,Команды!$A$2:$A$7500,0),$E31+2)=Команды!$AJ$7,TRUE,FALSE),IF(INDEX(Команды!$A$2:$AN$7500,MATCH(BX$3,Команды!$A$2:$A$7500,0),$E31+2)=Команды!$AJ$8,TRUE,FALSE),IF(INDEX(Команды!$A$2:$AN$7500,MATCH(BX$3,Команды!$A$2:$A$7500,0),$E31+2)=Команды!$AJ$9,TRUE,FALSE),IF(INDEX(Команды!$A$2:$AN$7500,MATCH(BX$3,Команды!$A$2:$A$7500,0),$E31+2)=Команды!$AJ$10,TRUE,FALSE),IF(INDEX(Команды!$A$2:$AN$7500,MATCH(BX$3,Команды!$A$2:$A$7500,0),$E31+2)=Команды!$AJ$11,TRUE,FALSE),IF(INDEX(Команды!$A$2:$AN$7500,MATCH(BX$3,Команды!$A$2:$A$7500,0),$E31+2)=Команды!$AJ$12,TRUE,FALSE),IF(INDEX(Команды!$A$2:$AN$7500,MATCH(BX$3,Команды!$A$2:$A$7500,0),$E31+2)=Команды!$AJ$13,TRUE,FALSE),IF(INDEX(Команды!$A$2:$AN$7500,MATCH(BX$3,Команды!$A$2:$A$7500,0),$E31+2)=Команды!$AJ$14,TRUE,FALSE),IF(INDEX(Команды!$A$2:$AN$7500,MATCH(BX$3,Команды!$A$2:$A$7500,0),$E31+2)=Команды!$AJ$15,TRUE,FALSE),IF(INDEX(Команды!$A$2:$AN$7500,MATCH(BX$3,Команды!$A$2:$A$7500,0),$E31+2)=Команды!$AJ$16,TRUE,FALSE),IF(INDEX(Команды!$A$2:$AN$7500,MATCH(BX$3,Команды!$A$2:$A$7500,0),$E31+2)=Команды!$AJ$17,TRUE,FALSE),IF(INDEX(Команды!$A$2:$AN$7500,MATCH(BX$3,Команды!$A$2:$A$7500,0),$E31+2)=Команды!$AJ$18,TRUE,FALSE),IF(INDEX(Команды!$A$2:$AN$7500,MATCH(BX$3,Команды!$A$2:$A$7500,0),$E31+2)=Команды!$AJ$19,TRUE,FALSE)),INDEX(Команды!$AJ$2:$AL$19,MATCH(INDEX(Команды!$A$2:$AN$7500,MATCH(BX$3,Команды!$A$2:$A$7500,0),$E31+2),Команды!$AJ$2:$AJ$19,0),3),0)</f>
        <v>1.0208333333333333</v>
      </c>
      <c r="BZ31" s="342"/>
      <c r="CA31" s="174" t="str">
        <f>IF(OR(IF(INDEX(Команды!$A$2:$AN$7500,MATCH(CA$3,Команды!$A$2:$A$7500,0),$E31+2)=Команды!$AJ$2,TRUE,FALSE),IF(INDEX(Команды!$A$2:$AN$7500,MATCH(CA$3,Команды!$A$2:$A$7500,0),$E31+2)=Команды!$AJ$3,TRUE,FALSE),IF(INDEX(Команды!$A$2:$AN$7500,MATCH(CA$3,Команды!$A$2:$A$7500,0),$E31+2)=Команды!$AJ$4,TRUE,FALSE),IF(INDEX(Команды!$A$2:$AN$7500,MATCH(CA$3,Команды!$A$2:$A$7500,0),$E31+2)=Команды!$AJ$5,TRUE,FALSE),IF(INDEX(Команды!$A$2:$AN$7500,MATCH(CA$3,Команды!$A$2:$A$7500,0),$E31+2)=Команды!$AJ$6,TRUE,FALSE),IF(INDEX(Команды!$A$2:$AN$7500,MATCH(CA$3,Команды!$A$2:$A$7500,0),$E31+2)=Команды!$AJ$7,TRUE,FALSE),IF(INDEX(Команды!$A$2:$AN$7500,MATCH(CA$3,Команды!$A$2:$A$7500,0),$E31+2)=Команды!$AJ$8,TRUE,FALSE),IF(INDEX(Команды!$A$2:$AN$7500,MATCH(CA$3,Команды!$A$2:$A$7500,0),$E31+2)=Команды!$AJ$9,TRUE,FALSE),IF(INDEX(Команды!$A$2:$AN$7500,MATCH(CA$3,Команды!$A$2:$A$7500,0),$E31+2)=Команды!$AJ$10,TRUE,FALSE),IF(INDEX(Команды!$A$2:$AN$7500,MATCH(CA$3,Команды!$A$2:$A$7500,0),$E31+2)=Команды!$AJ$11,TRUE,FALSE),IF(INDEX(Команды!$A$2:$AN$7500,MATCH(CA$3,Команды!$A$2:$A$7500,0),$E31+2)=Команды!$AJ$12,TRUE,FALSE),IF(INDEX(Команды!$A$2:$AN$7500,MATCH(CA$3,Команды!$A$2:$A$7500,0),$E31+2)=Команды!$AJ$13,TRUE,FALSE),IF(INDEX(Команды!$A$2:$AN$7500,MATCH(CA$3,Команды!$A$2:$A$7500,0),$E31+2)=Команды!$AJ$14,TRUE,FALSE),IF(INDEX(Команды!$A$2:$AN$7500,MATCH(CA$3,Команды!$A$2:$A$7500,0),$E31+2)=Команды!$AJ$15,TRUE,FALSE),IF(INDEX(Команды!$A$2:$AN$7500,MATCH(CA$3,Команды!$A$2:$A$7500,0),$E31+2)=Команды!$AJ$16,TRUE,FALSE),,IF(INDEX(Команды!$A$2:$AN$7500,MATCH(CA$3,Команды!$A$2:$A$7500,0),$E31+2)=Команды!$AJ$17,TRUE,FALSE),,IF(INDEX(Команды!$A$2:$AN$7500,MATCH(CA$3,Команды!$A$2:$A$7500,0),$E31+2)=Команды!$AJ$18,TRUE,FALSE),,IF(INDEX(Команды!$A$2:$AN$7500,MATCH(CA$3,Команды!$A$2:$A$7500,0),$E31+2)=Команды!$AJ$19,TRUE,FALSE)),INDEX(Команды!$AJ$2:$AK$19,MATCH(INDEX(Команды!$A$2:$AN$7500,MATCH(CA$3,Команды!$A$2:$A$7500,0),$E31+2),Команды!$AJ$2:$AJ$19,0),2),0)</f>
        <v>В</v>
      </c>
      <c r="CB31" s="175" t="str">
        <f>IF(OR(IF(INDEX(Команды!$A$2:$AN$7500,MATCH(CA$3,Команды!$A$2:$A$7500,0),$E31+2)=Команды!$AJ$2,TRUE,FALSE),IF(INDEX(Команды!$A$2:$AN$7500,MATCH(CA$3,Команды!$A$2:$A$7500,0),$E31+2)=Команды!$AJ$3,TRUE,FALSE),IF(INDEX(Команды!$A$2:$AN$7500,MATCH(CA$3,Команды!$A$2:$A$7500,0),$E31+2)=Команды!$AJ$4,TRUE,FALSE),IF(INDEX(Команды!$A$2:$AN$7500,MATCH(CA$3,Команды!$A$2:$A$7500,0),$E31+2)=Команды!$AJ$5,TRUE,FALSE),IF(INDEX(Команды!$A$2:$AN$7500,MATCH(CA$3,Команды!$A$2:$A$7500,0),$E31+2)=Команды!$AJ$6,TRUE,FALSE),IF(INDEX(Команды!$A$2:$AN$7500,MATCH(CA$3,Команды!$A$2:$A$7500,0),$E31+2)=Команды!$AJ$7,TRUE,FALSE),IF(INDEX(Команды!$A$2:$AN$7500,MATCH(CA$3,Команды!$A$2:$A$7500,0),$E31+2)=Команды!$AJ$8,TRUE,FALSE),IF(INDEX(Команды!$A$2:$AN$7500,MATCH(CA$3,Команды!$A$2:$A$7500,0),$E31+2)=Команды!$AJ$9,TRUE,FALSE),IF(INDEX(Команды!$A$2:$AN$7500,MATCH(CA$3,Команды!$A$2:$A$7500,0),$E31+2)=Команды!$AJ$10,TRUE,FALSE),IF(INDEX(Команды!$A$2:$AN$7500,MATCH(CA$3,Команды!$A$2:$A$7500,0),$E31+2)=Команды!$AJ$11,TRUE,FALSE),IF(INDEX(Команды!$A$2:$AN$7500,MATCH(CA$3,Команды!$A$2:$A$7500,0),$E31+2)=Команды!$AJ$12,TRUE,FALSE),IF(INDEX(Команды!$A$2:$AN$7500,MATCH(CA$3,Команды!$A$2:$A$7500,0),$E31+2)=Команды!$AJ$13,TRUE,FALSE),IF(INDEX(Команды!$A$2:$AN$7500,MATCH(CA$3,Команды!$A$2:$A$7500,0),$E31+2)=Команды!$AJ$14,TRUE,FALSE),IF(INDEX(Команды!$A$2:$AN$7500,MATCH(CA$3,Команды!$A$2:$A$7500,0),$E31+2)=Команды!$AJ$15,TRUE,FALSE),IF(INDEX(Команды!$A$2:$AN$7500,MATCH(CA$3,Команды!$A$2:$A$7500,0),$E31+2)=Команды!$AJ$16,TRUE,FALSE),IF(INDEX(Команды!$A$2:$AN$7500,MATCH(CA$3,Команды!$A$2:$A$7500,0),$E31+2)=Команды!$AJ$17,TRUE,FALSE),IF(INDEX(Команды!$A$2:$AN$7500,MATCH(CA$3,Команды!$A$2:$A$7500,0),$E31+2)=Команды!$AJ$18,TRUE,FALSE),IF(INDEX(Команды!$A$2:$AN$7500,MATCH(CA$3,Команды!$A$2:$A$7500,0),$E31+2)=Команды!$AJ$19,TRUE,FALSE)),INDEX(Команды!$AJ$2:$AL$19,MATCH(INDEX(Команды!$A$2:$AN$7500,MATCH(CA$3,Команды!$A$2:$A$7500,0),$E31+2),Команды!$AJ$2:$AJ$19,0),3),0)</f>
        <v>В</v>
      </c>
      <c r="CC31" s="342"/>
      <c r="CD31" s="174" t="str">
        <f>IF(OR(IF(INDEX(Команды!$A$2:$AN$7500,MATCH(CD$3,Команды!$A$2:$A$7500,0),$E31+2)=Команды!$AJ$2,TRUE,FALSE),IF(INDEX(Команды!$A$2:$AN$7500,MATCH(CD$3,Команды!$A$2:$A$7500,0),$E31+2)=Команды!$AJ$3,TRUE,FALSE),IF(INDEX(Команды!$A$2:$AN$7500,MATCH(CD$3,Команды!$A$2:$A$7500,0),$E31+2)=Команды!$AJ$4,TRUE,FALSE),IF(INDEX(Команды!$A$2:$AN$7500,MATCH(CD$3,Команды!$A$2:$A$7500,0),$E31+2)=Команды!$AJ$5,TRUE,FALSE),IF(INDEX(Команды!$A$2:$AN$7500,MATCH(CD$3,Команды!$A$2:$A$7500,0),$E31+2)=Команды!$AJ$6,TRUE,FALSE),IF(INDEX(Команды!$A$2:$AN$7500,MATCH(CD$3,Команды!$A$2:$A$7500,0),$E31+2)=Команды!$AJ$7,TRUE,FALSE),IF(INDEX(Команды!$A$2:$AN$7500,MATCH(CD$3,Команды!$A$2:$A$7500,0),$E31+2)=Команды!$AJ$8,TRUE,FALSE),IF(INDEX(Команды!$A$2:$AN$7500,MATCH(CD$3,Команды!$A$2:$A$7500,0),$E31+2)=Команды!$AJ$9,TRUE,FALSE),IF(INDEX(Команды!$A$2:$AN$7500,MATCH(CD$3,Команды!$A$2:$A$7500,0),$E31+2)=Команды!$AJ$10,TRUE,FALSE),IF(INDEX(Команды!$A$2:$AN$7500,MATCH(CD$3,Команды!$A$2:$A$7500,0),$E31+2)=Команды!$AJ$11,TRUE,FALSE),IF(INDEX(Команды!$A$2:$AN$7500,MATCH(CD$3,Команды!$A$2:$A$7500,0),$E31+2)=Команды!$AJ$12,TRUE,FALSE),IF(INDEX(Команды!$A$2:$AN$7500,MATCH(CD$3,Команды!$A$2:$A$7500,0),$E31+2)=Команды!$AJ$13,TRUE,FALSE),IF(INDEX(Команды!$A$2:$AN$7500,MATCH(CD$3,Команды!$A$2:$A$7500,0),$E31+2)=Команды!$AJ$14,TRUE,FALSE),IF(INDEX(Команды!$A$2:$AN$7500,MATCH(CD$3,Команды!$A$2:$A$7500,0),$E31+2)=Команды!$AJ$15,TRUE,FALSE),IF(INDEX(Команды!$A$2:$AN$7500,MATCH(CD$3,Команды!$A$2:$A$7500,0),$E31+2)=Команды!$AJ$16,TRUE,FALSE),,IF(INDEX(Команды!$A$2:$AN$7500,MATCH(CD$3,Команды!$A$2:$A$7500,0),$E31+2)=Команды!$AJ$17,TRUE,FALSE),,IF(INDEX(Команды!$A$2:$AN$7500,MATCH(CD$3,Команды!$A$2:$A$7500,0),$E31+2)=Команды!$AJ$18,TRUE,FALSE),,IF(INDEX(Команды!$A$2:$AN$7500,MATCH(CD$3,Команды!$A$2:$A$7500,0),$E31+2)=Команды!$AJ$19,TRUE,FALSE)),INDEX(Команды!$AJ$2:$AK$19,MATCH(INDEX(Команды!$A$2:$AN$7500,MATCH(CD$3,Команды!$A$2:$A$7500,0),$E31+2),Команды!$AJ$2:$AJ$19,0),2),0)</f>
        <v>В</v>
      </c>
      <c r="CE31" s="175" t="str">
        <f>IF(OR(IF(INDEX(Команды!$A$2:$AN$7500,MATCH(CD$3,Команды!$A$2:$A$7500,0),$E31+2)=Команды!$AJ$2,TRUE,FALSE),IF(INDEX(Команды!$A$2:$AN$7500,MATCH(CD$3,Команды!$A$2:$A$7500,0),$E31+2)=Команды!$AJ$3,TRUE,FALSE),IF(INDEX(Команды!$A$2:$AN$7500,MATCH(CD$3,Команды!$A$2:$A$7500,0),$E31+2)=Команды!$AJ$4,TRUE,FALSE),IF(INDEX(Команды!$A$2:$AN$7500,MATCH(CD$3,Команды!$A$2:$A$7500,0),$E31+2)=Команды!$AJ$5,TRUE,FALSE),IF(INDEX(Команды!$A$2:$AN$7500,MATCH(CD$3,Команды!$A$2:$A$7500,0),$E31+2)=Команды!$AJ$6,TRUE,FALSE),IF(INDEX(Команды!$A$2:$AN$7500,MATCH(CD$3,Команды!$A$2:$A$7500,0),$E31+2)=Команды!$AJ$7,TRUE,FALSE),IF(INDEX(Команды!$A$2:$AN$7500,MATCH(CD$3,Команды!$A$2:$A$7500,0),$E31+2)=Команды!$AJ$8,TRUE,FALSE),IF(INDEX(Команды!$A$2:$AN$7500,MATCH(CD$3,Команды!$A$2:$A$7500,0),$E31+2)=Команды!$AJ$9,TRUE,FALSE),IF(INDEX(Команды!$A$2:$AN$7500,MATCH(CD$3,Команды!$A$2:$A$7500,0),$E31+2)=Команды!$AJ$10,TRUE,FALSE),IF(INDEX(Команды!$A$2:$AN$7500,MATCH(CD$3,Команды!$A$2:$A$7500,0),$E31+2)=Команды!$AJ$11,TRUE,FALSE),IF(INDEX(Команды!$A$2:$AN$7500,MATCH(CD$3,Команды!$A$2:$A$7500,0),$E31+2)=Команды!$AJ$12,TRUE,FALSE),IF(INDEX(Команды!$A$2:$AN$7500,MATCH(CD$3,Команды!$A$2:$A$7500,0),$E31+2)=Команды!$AJ$13,TRUE,FALSE),IF(INDEX(Команды!$A$2:$AN$7500,MATCH(CD$3,Команды!$A$2:$A$7500,0),$E31+2)=Команды!$AJ$14,TRUE,FALSE),IF(INDEX(Команды!$A$2:$AN$7500,MATCH(CD$3,Команды!$A$2:$A$7500,0),$E31+2)=Команды!$AJ$15,TRUE,FALSE),IF(INDEX(Команды!$A$2:$AN$7500,MATCH(CD$3,Команды!$A$2:$A$7500,0),$E31+2)=Команды!$AJ$16,TRUE,FALSE),IF(INDEX(Команды!$A$2:$AN$7500,MATCH(CD$3,Команды!$A$2:$A$7500,0),$E31+2)=Команды!$AJ$17,TRUE,FALSE),IF(INDEX(Команды!$A$2:$AN$7500,MATCH(CD$3,Команды!$A$2:$A$7500,0),$E31+2)=Команды!$AJ$18,TRUE,FALSE),IF(INDEX(Команды!$A$2:$AN$7500,MATCH(CD$3,Команды!$A$2:$A$7500,0),$E31+2)=Команды!$AJ$19,TRUE,FALSE)),INDEX(Команды!$AJ$2:$AL$19,MATCH(INDEX(Команды!$A$2:$AN$7500,MATCH(CD$3,Команды!$A$2:$A$7500,0),$E31+2),Команды!$AJ$2:$AJ$19,0),3),0)</f>
        <v>В</v>
      </c>
      <c r="CF31" s="342"/>
      <c r="CG31" s="174">
        <f>IF(OR(IF(INDEX(Команды!$A$2:$AN$7500,MATCH(CG$3,Команды!$A$2:$A$7500,0),$E31+2)=Команды!$AJ$2,TRUE,FALSE),IF(INDEX(Команды!$A$2:$AN$7500,MATCH(CG$3,Команды!$A$2:$A$7500,0),$E31+2)=Команды!$AJ$3,TRUE,FALSE),IF(INDEX(Команды!$A$2:$AN$7500,MATCH(CG$3,Команды!$A$2:$A$7500,0),$E31+2)=Команды!$AJ$4,TRUE,FALSE),IF(INDEX(Команды!$A$2:$AN$7500,MATCH(CG$3,Команды!$A$2:$A$7500,0),$E31+2)=Команды!$AJ$5,TRUE,FALSE),IF(INDEX(Команды!$A$2:$AN$7500,MATCH(CG$3,Команды!$A$2:$A$7500,0),$E31+2)=Команды!$AJ$6,TRUE,FALSE),IF(INDEX(Команды!$A$2:$AN$7500,MATCH(CG$3,Команды!$A$2:$A$7500,0),$E31+2)=Команды!$AJ$7,TRUE,FALSE),IF(INDEX(Команды!$A$2:$AN$7500,MATCH(CG$3,Команды!$A$2:$A$7500,0),$E31+2)=Команды!$AJ$8,TRUE,FALSE),IF(INDEX(Команды!$A$2:$AN$7500,MATCH(CG$3,Команды!$A$2:$A$7500,0),$E31+2)=Команды!$AJ$9,TRUE,FALSE),IF(INDEX(Команды!$A$2:$AN$7500,MATCH(CG$3,Команды!$A$2:$A$7500,0),$E31+2)=Команды!$AJ$10,TRUE,FALSE),IF(INDEX(Команды!$A$2:$AN$7500,MATCH(CG$3,Команды!$A$2:$A$7500,0),$E31+2)=Команды!$AJ$11,TRUE,FALSE),IF(INDEX(Команды!$A$2:$AN$7500,MATCH(CG$3,Команды!$A$2:$A$7500,0),$E31+2)=Команды!$AJ$12,TRUE,FALSE),IF(INDEX(Команды!$A$2:$AN$7500,MATCH(CG$3,Команды!$A$2:$A$7500,0),$E31+2)=Команды!$AJ$13,TRUE,FALSE),IF(INDEX(Команды!$A$2:$AN$7500,MATCH(CG$3,Команды!$A$2:$A$7500,0),$E31+2)=Команды!$AJ$14,TRUE,FALSE),IF(INDEX(Команды!$A$2:$AN$7500,MATCH(CG$3,Команды!$A$2:$A$7500,0),$E31+2)=Команды!$AJ$15,TRUE,FALSE),IF(INDEX(Команды!$A$2:$AN$7500,MATCH(CG$3,Команды!$A$2:$A$7500,0),$E31+2)=Команды!$AJ$16,TRUE,FALSE),,IF(INDEX(Команды!$A$2:$AN$7500,MATCH(CG$3,Команды!$A$2:$A$7500,0),$E31+2)=Команды!$AJ$17,TRUE,FALSE),,IF(INDEX(Команды!$A$2:$AN$7500,MATCH(CG$3,Команды!$A$2:$A$7500,0),$E31+2)=Команды!$AJ$18,TRUE,FALSE),,IF(INDEX(Команды!$A$2:$AN$7500,MATCH(CG$3,Команды!$A$2:$A$7500,0),$E31+2)=Команды!$AJ$19,TRUE,FALSE)),INDEX(Команды!$AJ$2:$AK$19,MATCH(INDEX(Команды!$A$2:$AN$7500,MATCH(CG$3,Команды!$A$2:$A$7500,0),$E31+2),Команды!$AJ$2:$AJ$19,0),2),0)</f>
        <v>0.28125</v>
      </c>
      <c r="CH31" s="175">
        <f>IF(OR(IF(INDEX(Команды!$A$2:$AN$7500,MATCH(CG$3,Команды!$A$2:$A$7500,0),$E31+2)=Команды!$AJ$2,TRUE,FALSE),IF(INDEX(Команды!$A$2:$AN$7500,MATCH(CG$3,Команды!$A$2:$A$7500,0),$E31+2)=Команды!$AJ$3,TRUE,FALSE),IF(INDEX(Команды!$A$2:$AN$7500,MATCH(CG$3,Команды!$A$2:$A$7500,0),$E31+2)=Команды!$AJ$4,TRUE,FALSE),IF(INDEX(Команды!$A$2:$AN$7500,MATCH(CG$3,Команды!$A$2:$A$7500,0),$E31+2)=Команды!$AJ$5,TRUE,FALSE),IF(INDEX(Команды!$A$2:$AN$7500,MATCH(CG$3,Команды!$A$2:$A$7500,0),$E31+2)=Команды!$AJ$6,TRUE,FALSE),IF(INDEX(Команды!$A$2:$AN$7500,MATCH(CG$3,Команды!$A$2:$A$7500,0),$E31+2)=Команды!$AJ$7,TRUE,FALSE),IF(INDEX(Команды!$A$2:$AN$7500,MATCH(CG$3,Команды!$A$2:$A$7500,0),$E31+2)=Команды!$AJ$8,TRUE,FALSE),IF(INDEX(Команды!$A$2:$AN$7500,MATCH(CG$3,Команды!$A$2:$A$7500,0),$E31+2)=Команды!$AJ$9,TRUE,FALSE),IF(INDEX(Команды!$A$2:$AN$7500,MATCH(CG$3,Команды!$A$2:$A$7500,0),$E31+2)=Команды!$AJ$10,TRUE,FALSE),IF(INDEX(Команды!$A$2:$AN$7500,MATCH(CG$3,Команды!$A$2:$A$7500,0),$E31+2)=Команды!$AJ$11,TRUE,FALSE),IF(INDEX(Команды!$A$2:$AN$7500,MATCH(CG$3,Команды!$A$2:$A$7500,0),$E31+2)=Команды!$AJ$12,TRUE,FALSE),IF(INDEX(Команды!$A$2:$AN$7500,MATCH(CG$3,Команды!$A$2:$A$7500,0),$E31+2)=Команды!$AJ$13,TRUE,FALSE),IF(INDEX(Команды!$A$2:$AN$7500,MATCH(CG$3,Команды!$A$2:$A$7500,0),$E31+2)=Команды!$AJ$14,TRUE,FALSE),IF(INDEX(Команды!$A$2:$AN$7500,MATCH(CG$3,Команды!$A$2:$A$7500,0),$E31+2)=Команды!$AJ$15,TRUE,FALSE),IF(INDEX(Команды!$A$2:$AN$7500,MATCH(CG$3,Команды!$A$2:$A$7500,0),$E31+2)=Команды!$AJ$16,TRUE,FALSE),IF(INDEX(Команды!$A$2:$AN$7500,MATCH(CG$3,Команды!$A$2:$A$7500,0),$E31+2)=Команды!$AJ$17,TRUE,FALSE),IF(INDEX(Команды!$A$2:$AN$7500,MATCH(CG$3,Команды!$A$2:$A$7500,0),$E31+2)=Команды!$AJ$18,TRUE,FALSE),IF(INDEX(Команды!$A$2:$AN$7500,MATCH(CG$3,Команды!$A$2:$A$7500,0),$E31+2)=Команды!$AJ$19,TRUE,FALSE)),INDEX(Команды!$AJ$2:$AL$19,MATCH(INDEX(Команды!$A$2:$AN$7500,MATCH(CG$3,Команды!$A$2:$A$7500,0),$E31+2),Команды!$AJ$2:$AJ$19,0),3),0)</f>
        <v>0.65625</v>
      </c>
      <c r="CI31" s="342"/>
      <c r="CJ31" s="174">
        <f>IF(OR(IF(INDEX(Команды!$A$2:$AN$7500,MATCH(CJ$3,Команды!$A$2:$A$7500,0),$E31+2)=Команды!$AJ$2,TRUE,FALSE),IF(INDEX(Команды!$A$2:$AN$7500,MATCH(CJ$3,Команды!$A$2:$A$7500,0),$E31+2)=Команды!$AJ$3,TRUE,FALSE),IF(INDEX(Команды!$A$2:$AN$7500,MATCH(CJ$3,Команды!$A$2:$A$7500,0),$E31+2)=Команды!$AJ$4,TRUE,FALSE),IF(INDEX(Команды!$A$2:$AN$7500,MATCH(CJ$3,Команды!$A$2:$A$7500,0),$E31+2)=Команды!$AJ$5,TRUE,FALSE),IF(INDEX(Команды!$A$2:$AN$7500,MATCH(CJ$3,Команды!$A$2:$A$7500,0),$E31+2)=Команды!$AJ$6,TRUE,FALSE),IF(INDEX(Команды!$A$2:$AN$7500,MATCH(CJ$3,Команды!$A$2:$A$7500,0),$E31+2)=Команды!$AJ$7,TRUE,FALSE),IF(INDEX(Команды!$A$2:$AN$7500,MATCH(CJ$3,Команды!$A$2:$A$7500,0),$E31+2)=Команды!$AJ$8,TRUE,FALSE),IF(INDEX(Команды!$A$2:$AN$7500,MATCH(CJ$3,Команды!$A$2:$A$7500,0),$E31+2)=Команды!$AJ$9,TRUE,FALSE),IF(INDEX(Команды!$A$2:$AN$7500,MATCH(CJ$3,Команды!$A$2:$A$7500,0),$E31+2)=Команды!$AJ$10,TRUE,FALSE),IF(INDEX(Команды!$A$2:$AN$7500,MATCH(CJ$3,Команды!$A$2:$A$7500,0),$E31+2)=Команды!$AJ$11,TRUE,FALSE),IF(INDEX(Команды!$A$2:$AN$7500,MATCH(CJ$3,Команды!$A$2:$A$7500,0),$E31+2)=Команды!$AJ$12,TRUE,FALSE),IF(INDEX(Команды!$A$2:$AN$7500,MATCH(CJ$3,Команды!$A$2:$A$7500,0),$E31+2)=Команды!$AJ$13,TRUE,FALSE),IF(INDEX(Команды!$A$2:$AN$7500,MATCH(CJ$3,Команды!$A$2:$A$7500,0),$E31+2)=Команды!$AJ$14,TRUE,FALSE),IF(INDEX(Команды!$A$2:$AN$7500,MATCH(CJ$3,Команды!$A$2:$A$7500,0),$E31+2)=Команды!$AJ$15,TRUE,FALSE),IF(INDEX(Команды!$A$2:$AN$7500,MATCH(CJ$3,Команды!$A$2:$A$7500,0),$E31+2)=Команды!$AJ$16,TRUE,FALSE),,IF(INDEX(Команды!$A$2:$AN$7500,MATCH(CJ$3,Команды!$A$2:$A$7500,0),$E31+2)=Команды!$AJ$17,TRUE,FALSE),,IF(INDEX(Команды!$A$2:$AN$7500,MATCH(CJ$3,Команды!$A$2:$A$7500,0),$E31+2)=Команды!$AJ$18,TRUE,FALSE),,IF(INDEX(Команды!$A$2:$AN$7500,MATCH(CJ$3,Команды!$A$2:$A$7500,0),$E31+2)=Команды!$AJ$19,TRUE,FALSE)),INDEX(Команды!$AJ$2:$AK$19,MATCH(INDEX(Команды!$A$2:$AN$7500,MATCH(CJ$3,Команды!$A$2:$A$7500,0),$E31+2),Команды!$AJ$2:$AJ$19,0),2),0)</f>
        <v>0.375</v>
      </c>
      <c r="CK31" s="175">
        <f>IF(OR(IF(INDEX(Команды!$A$2:$AN$7500,MATCH(CJ$3,Команды!$A$2:$A$7500,0),$E31+2)=Команды!$AJ$2,TRUE,FALSE),IF(INDEX(Команды!$A$2:$AN$7500,MATCH(CJ$3,Команды!$A$2:$A$7500,0),$E31+2)=Команды!$AJ$3,TRUE,FALSE),IF(INDEX(Команды!$A$2:$AN$7500,MATCH(CJ$3,Команды!$A$2:$A$7500,0),$E31+2)=Команды!$AJ$4,TRUE,FALSE),IF(INDEX(Команды!$A$2:$AN$7500,MATCH(CJ$3,Команды!$A$2:$A$7500,0),$E31+2)=Команды!$AJ$5,TRUE,FALSE),IF(INDEX(Команды!$A$2:$AN$7500,MATCH(CJ$3,Команды!$A$2:$A$7500,0),$E31+2)=Команды!$AJ$6,TRUE,FALSE),IF(INDEX(Команды!$A$2:$AN$7500,MATCH(CJ$3,Команды!$A$2:$A$7500,0),$E31+2)=Команды!$AJ$7,TRUE,FALSE),IF(INDEX(Команды!$A$2:$AN$7500,MATCH(CJ$3,Команды!$A$2:$A$7500,0),$E31+2)=Команды!$AJ$8,TRUE,FALSE),IF(INDEX(Команды!$A$2:$AN$7500,MATCH(CJ$3,Команды!$A$2:$A$7500,0),$E31+2)=Команды!$AJ$9,TRUE,FALSE),IF(INDEX(Команды!$A$2:$AN$7500,MATCH(CJ$3,Команды!$A$2:$A$7500,0),$E31+2)=Команды!$AJ$10,TRUE,FALSE),IF(INDEX(Команды!$A$2:$AN$7500,MATCH(CJ$3,Команды!$A$2:$A$7500,0),$E31+2)=Команды!$AJ$11,TRUE,FALSE),IF(INDEX(Команды!$A$2:$AN$7500,MATCH(CJ$3,Команды!$A$2:$A$7500,0),$E31+2)=Команды!$AJ$12,TRUE,FALSE),IF(INDEX(Команды!$A$2:$AN$7500,MATCH(CJ$3,Команды!$A$2:$A$7500,0),$E31+2)=Команды!$AJ$13,TRUE,FALSE),IF(INDEX(Команды!$A$2:$AN$7500,MATCH(CJ$3,Команды!$A$2:$A$7500,0),$E31+2)=Команды!$AJ$14,TRUE,FALSE),IF(INDEX(Команды!$A$2:$AN$7500,MATCH(CJ$3,Команды!$A$2:$A$7500,0),$E31+2)=Команды!$AJ$15,TRUE,FALSE),IF(INDEX(Команды!$A$2:$AN$7500,MATCH(CJ$3,Команды!$A$2:$A$7500,0),$E31+2)=Команды!$AJ$16,TRUE,FALSE),IF(INDEX(Команды!$A$2:$AN$7500,MATCH(CJ$3,Команды!$A$2:$A$7500,0),$E31+2)=Команды!$AJ$17,TRUE,FALSE),IF(INDEX(Команды!$A$2:$AN$7500,MATCH(CJ$3,Команды!$A$2:$A$7500,0),$E31+2)=Команды!$AJ$18,TRUE,FALSE),IF(INDEX(Команды!$A$2:$AN$7500,MATCH(CJ$3,Команды!$A$2:$A$7500,0),$E31+2)=Команды!$AJ$19,TRUE,FALSE)),INDEX(Команды!$AJ$2:$AL$19,MATCH(INDEX(Команды!$A$2:$AN$7500,MATCH(CJ$3,Команды!$A$2:$A$7500,0),$E31+2),Команды!$AJ$2:$AJ$19,0),3),0)</f>
        <v>0.75</v>
      </c>
      <c r="CL31" s="342"/>
      <c r="CM31" s="174">
        <f>IF(OR(IF(INDEX(Команды!$A$2:$AN$7500,MATCH(CM$3,Команды!$A$2:$A$7500,0),$E31+2)=Команды!$AJ$2,TRUE,FALSE),IF(INDEX(Команды!$A$2:$AN$7500,MATCH(CM$3,Команды!$A$2:$A$7500,0),$E31+2)=Команды!$AJ$3,TRUE,FALSE),IF(INDEX(Команды!$A$2:$AN$7500,MATCH(CM$3,Команды!$A$2:$A$7500,0),$E31+2)=Команды!$AJ$4,TRUE,FALSE),IF(INDEX(Команды!$A$2:$AN$7500,MATCH(CM$3,Команды!$A$2:$A$7500,0),$E31+2)=Команды!$AJ$5,TRUE,FALSE),IF(INDEX(Команды!$A$2:$AN$7500,MATCH(CM$3,Команды!$A$2:$A$7500,0),$E31+2)=Команды!$AJ$6,TRUE,FALSE),IF(INDEX(Команды!$A$2:$AN$7500,MATCH(CM$3,Команды!$A$2:$A$7500,0),$E31+2)=Команды!$AJ$7,TRUE,FALSE),IF(INDEX(Команды!$A$2:$AN$7500,MATCH(CM$3,Команды!$A$2:$A$7500,0),$E31+2)=Команды!$AJ$8,TRUE,FALSE),IF(INDEX(Команды!$A$2:$AN$7500,MATCH(CM$3,Команды!$A$2:$A$7500,0),$E31+2)=Команды!$AJ$9,TRUE,FALSE),IF(INDEX(Команды!$A$2:$AN$7500,MATCH(CM$3,Команды!$A$2:$A$7500,0),$E31+2)=Команды!$AJ$10,TRUE,FALSE),IF(INDEX(Команды!$A$2:$AN$7500,MATCH(CM$3,Команды!$A$2:$A$7500,0),$E31+2)=Команды!$AJ$11,TRUE,FALSE),IF(INDEX(Команды!$A$2:$AN$7500,MATCH(CM$3,Команды!$A$2:$A$7500,0),$E31+2)=Команды!$AJ$12,TRUE,FALSE),IF(INDEX(Команды!$A$2:$AN$7500,MATCH(CM$3,Команды!$A$2:$A$7500,0),$E31+2)=Команды!$AJ$13,TRUE,FALSE),IF(INDEX(Команды!$A$2:$AN$7500,MATCH(CM$3,Команды!$A$2:$A$7500,0),$E31+2)=Команды!$AJ$14,TRUE,FALSE),IF(INDEX(Команды!$A$2:$AN$7500,MATCH(CM$3,Команды!$A$2:$A$7500,0),$E31+2)=Команды!$AJ$15,TRUE,FALSE),IF(INDEX(Команды!$A$2:$AN$7500,MATCH(CM$3,Команды!$A$2:$A$7500,0),$E31+2)=Команды!$AJ$16,TRUE,FALSE),,IF(INDEX(Команды!$A$2:$AN$7500,MATCH(CM$3,Команды!$A$2:$A$7500,0),$E31+2)=Команды!$AJ$17,TRUE,FALSE),,IF(INDEX(Команды!$A$2:$AN$7500,MATCH(CM$3,Команды!$A$2:$A$7500,0),$E31+2)=Команды!$AJ$18,TRUE,FALSE),,IF(INDEX(Команды!$A$2:$AN$7500,MATCH(CM$3,Команды!$A$2:$A$7500,0),$E31+2)=Команды!$AJ$19,TRUE,FALSE)),INDEX(Команды!$AJ$2:$AK$19,MATCH(INDEX(Команды!$A$2:$AN$7500,MATCH(CM$3,Команды!$A$2:$A$7500,0),$E31+2),Команды!$AJ$2:$AJ$19,0),2),0)</f>
        <v>0.41666666666666669</v>
      </c>
      <c r="CN31" s="175">
        <f>IF(OR(IF(INDEX(Команды!$A$2:$AN$7500,MATCH(CM$3,Команды!$A$2:$A$7500,0),$E31+2)=Команды!$AJ$2,TRUE,FALSE),IF(INDEX(Команды!$A$2:$AN$7500,MATCH(CM$3,Команды!$A$2:$A$7500,0),$E31+2)=Команды!$AJ$3,TRUE,FALSE),IF(INDEX(Команды!$A$2:$AN$7500,MATCH(CM$3,Команды!$A$2:$A$7500,0),$E31+2)=Команды!$AJ$4,TRUE,FALSE),IF(INDEX(Команды!$A$2:$AN$7500,MATCH(CM$3,Команды!$A$2:$A$7500,0),$E31+2)=Команды!$AJ$5,TRUE,FALSE),IF(INDEX(Команды!$A$2:$AN$7500,MATCH(CM$3,Команды!$A$2:$A$7500,0),$E31+2)=Команды!$AJ$6,TRUE,FALSE),IF(INDEX(Команды!$A$2:$AN$7500,MATCH(CM$3,Команды!$A$2:$A$7500,0),$E31+2)=Команды!$AJ$7,TRUE,FALSE),IF(INDEX(Команды!$A$2:$AN$7500,MATCH(CM$3,Команды!$A$2:$A$7500,0),$E31+2)=Команды!$AJ$8,TRUE,FALSE),IF(INDEX(Команды!$A$2:$AN$7500,MATCH(CM$3,Команды!$A$2:$A$7500,0),$E31+2)=Команды!$AJ$9,TRUE,FALSE),IF(INDEX(Команды!$A$2:$AN$7500,MATCH(CM$3,Команды!$A$2:$A$7500,0),$E31+2)=Команды!$AJ$10,TRUE,FALSE),IF(INDEX(Команды!$A$2:$AN$7500,MATCH(CM$3,Команды!$A$2:$A$7500,0),$E31+2)=Команды!$AJ$11,TRUE,FALSE),IF(INDEX(Команды!$A$2:$AN$7500,MATCH(CM$3,Команды!$A$2:$A$7500,0),$E31+2)=Команды!$AJ$12,TRUE,FALSE),IF(INDEX(Команды!$A$2:$AN$7500,MATCH(CM$3,Команды!$A$2:$A$7500,0),$E31+2)=Команды!$AJ$13,TRUE,FALSE),IF(INDEX(Команды!$A$2:$AN$7500,MATCH(CM$3,Команды!$A$2:$A$7500,0),$E31+2)=Команды!$AJ$14,TRUE,FALSE),IF(INDEX(Команды!$A$2:$AN$7500,MATCH(CM$3,Команды!$A$2:$A$7500,0),$E31+2)=Команды!$AJ$15,TRUE,FALSE),IF(INDEX(Команды!$A$2:$AN$7500,MATCH(CM$3,Команды!$A$2:$A$7500,0),$E31+2)=Команды!$AJ$16,TRUE,FALSE),IF(INDEX(Команды!$A$2:$AN$7500,MATCH(CM$3,Команды!$A$2:$A$7500,0),$E31+2)=Команды!$AJ$17,TRUE,FALSE),IF(INDEX(Команды!$A$2:$AN$7500,MATCH(CM$3,Команды!$A$2:$A$7500,0),$E31+2)=Команды!$AJ$18,TRUE,FALSE),IF(INDEX(Команды!$A$2:$AN$7500,MATCH(CM$3,Команды!$A$2:$A$7500,0),$E31+2)=Команды!$AJ$19,TRUE,FALSE)),INDEX(Команды!$AJ$2:$AL$19,MATCH(INDEX(Команды!$A$2:$AN$7500,MATCH(CM$3,Команды!$A$2:$A$7500,0),$E31+2),Команды!$AJ$2:$AJ$19,0),3),0)</f>
        <v>0.79166666666666663</v>
      </c>
      <c r="CO31" s="342"/>
      <c r="CP31" s="174">
        <f>IF(OR(IF(INDEX(Команды!$A$2:$AN$7500,MATCH(CP$3,Команды!$A$2:$A$7500,0),$E31+2)=Команды!$AJ$2,TRUE,FALSE),IF(INDEX(Команды!$A$2:$AN$7500,MATCH(CP$3,Команды!$A$2:$A$7500,0),$E31+2)=Команды!$AJ$3,TRUE,FALSE),IF(INDEX(Команды!$A$2:$AN$7500,MATCH(CP$3,Команды!$A$2:$A$7500,0),$E31+2)=Команды!$AJ$4,TRUE,FALSE),IF(INDEX(Команды!$A$2:$AN$7500,MATCH(CP$3,Команды!$A$2:$A$7500,0),$E31+2)=Команды!$AJ$5,TRUE,FALSE),IF(INDEX(Команды!$A$2:$AN$7500,MATCH(CP$3,Команды!$A$2:$A$7500,0),$E31+2)=Команды!$AJ$6,TRUE,FALSE),IF(INDEX(Команды!$A$2:$AN$7500,MATCH(CP$3,Команды!$A$2:$A$7500,0),$E31+2)=Команды!$AJ$7,TRUE,FALSE),IF(INDEX(Команды!$A$2:$AN$7500,MATCH(CP$3,Команды!$A$2:$A$7500,0),$E31+2)=Команды!$AJ$8,TRUE,FALSE),IF(INDEX(Команды!$A$2:$AN$7500,MATCH(CP$3,Команды!$A$2:$A$7500,0),$E31+2)=Команды!$AJ$9,TRUE,FALSE),IF(INDEX(Команды!$A$2:$AN$7500,MATCH(CP$3,Команды!$A$2:$A$7500,0),$E31+2)=Команды!$AJ$10,TRUE,FALSE),IF(INDEX(Команды!$A$2:$AN$7500,MATCH(CP$3,Команды!$A$2:$A$7500,0),$E31+2)=Команды!$AJ$11,TRUE,FALSE),IF(INDEX(Команды!$A$2:$AN$7500,MATCH(CP$3,Команды!$A$2:$A$7500,0),$E31+2)=Команды!$AJ$12,TRUE,FALSE),IF(INDEX(Команды!$A$2:$AN$7500,MATCH(CP$3,Команды!$A$2:$A$7500,0),$E31+2)=Команды!$AJ$13,TRUE,FALSE),IF(INDEX(Команды!$A$2:$AN$7500,MATCH(CP$3,Команды!$A$2:$A$7500,0),$E31+2)=Команды!$AJ$14,TRUE,FALSE),IF(INDEX(Команды!$A$2:$AN$7500,MATCH(CP$3,Команды!$A$2:$A$7500,0),$E31+2)=Команды!$AJ$15,TRUE,FALSE),IF(INDEX(Команды!$A$2:$AN$7500,MATCH(CP$3,Команды!$A$2:$A$7500,0),$E31+2)=Команды!$AJ$16,TRUE,FALSE),,IF(INDEX(Команды!$A$2:$AN$7500,MATCH(CP$3,Команды!$A$2:$A$7500,0),$E31+2)=Команды!$AJ$17,TRUE,FALSE),,IF(INDEX(Команды!$A$2:$AN$7500,MATCH(CP$3,Команды!$A$2:$A$7500,0),$E31+2)=Команды!$AJ$18,TRUE,FALSE),,IF(INDEX(Команды!$A$2:$AN$7500,MATCH(CP$3,Команды!$A$2:$A$7500,0),$E31+2)=Команды!$AJ$19,TRUE,FALSE)),INDEX(Команды!$AJ$2:$AK$19,MATCH(INDEX(Команды!$A$2:$AN$7500,MATCH(CP$3,Команды!$A$2:$A$7500,0),$E31+2),Команды!$AJ$2:$AJ$19,0),2),0)</f>
        <v>0.64583333333333337</v>
      </c>
      <c r="CQ31" s="175">
        <f>IF(OR(IF(INDEX(Команды!$A$2:$AN$7500,MATCH(CP$3,Команды!$A$2:$A$7500,0),$E31+2)=Команды!$AJ$2,TRUE,FALSE),IF(INDEX(Команды!$A$2:$AN$7500,MATCH(CP$3,Команды!$A$2:$A$7500,0),$E31+2)=Команды!$AJ$3,TRUE,FALSE),IF(INDEX(Команды!$A$2:$AN$7500,MATCH(CP$3,Команды!$A$2:$A$7500,0),$E31+2)=Команды!$AJ$4,TRUE,FALSE),IF(INDEX(Команды!$A$2:$AN$7500,MATCH(CP$3,Команды!$A$2:$A$7500,0),$E31+2)=Команды!$AJ$5,TRUE,FALSE),IF(INDEX(Команды!$A$2:$AN$7500,MATCH(CP$3,Команды!$A$2:$A$7500,0),$E31+2)=Команды!$AJ$6,TRUE,FALSE),IF(INDEX(Команды!$A$2:$AN$7500,MATCH(CP$3,Команды!$A$2:$A$7500,0),$E31+2)=Команды!$AJ$7,TRUE,FALSE),IF(INDEX(Команды!$A$2:$AN$7500,MATCH(CP$3,Команды!$A$2:$A$7500,0),$E31+2)=Команды!$AJ$8,TRUE,FALSE),IF(INDEX(Команды!$A$2:$AN$7500,MATCH(CP$3,Команды!$A$2:$A$7500,0),$E31+2)=Команды!$AJ$9,TRUE,FALSE),IF(INDEX(Команды!$A$2:$AN$7500,MATCH(CP$3,Команды!$A$2:$A$7500,0),$E31+2)=Команды!$AJ$10,TRUE,FALSE),IF(INDEX(Команды!$A$2:$AN$7500,MATCH(CP$3,Команды!$A$2:$A$7500,0),$E31+2)=Команды!$AJ$11,TRUE,FALSE),IF(INDEX(Команды!$A$2:$AN$7500,MATCH(CP$3,Команды!$A$2:$A$7500,0),$E31+2)=Команды!$AJ$12,TRUE,FALSE),IF(INDEX(Команды!$A$2:$AN$7500,MATCH(CP$3,Команды!$A$2:$A$7500,0),$E31+2)=Команды!$AJ$13,TRUE,FALSE),IF(INDEX(Команды!$A$2:$AN$7500,MATCH(CP$3,Команды!$A$2:$A$7500,0),$E31+2)=Команды!$AJ$14,TRUE,FALSE),IF(INDEX(Команды!$A$2:$AN$7500,MATCH(CP$3,Команды!$A$2:$A$7500,0),$E31+2)=Команды!$AJ$15,TRUE,FALSE),IF(INDEX(Команды!$A$2:$AN$7500,MATCH(CP$3,Команды!$A$2:$A$7500,0),$E31+2)=Команды!$AJ$16,TRUE,FALSE),IF(INDEX(Команды!$A$2:$AN$7500,MATCH(CP$3,Команды!$A$2:$A$7500,0),$E31+2)=Команды!$AJ$17,TRUE,FALSE),IF(INDEX(Команды!$A$2:$AN$7500,MATCH(CP$3,Команды!$A$2:$A$7500,0),$E31+2)=Команды!$AJ$18,TRUE,FALSE),IF(INDEX(Команды!$A$2:$AN$7500,MATCH(CP$3,Команды!$A$2:$A$7500,0),$E31+2)=Команды!$AJ$19,TRUE,FALSE)),INDEX(Команды!$AJ$2:$AL$19,MATCH(INDEX(Команды!$A$2:$AN$7500,MATCH(CP$3,Команды!$A$2:$A$7500,0),$E31+2),Команды!$AJ$2:$AJ$19,0),3),0)</f>
        <v>1.0208333333333333</v>
      </c>
      <c r="CR31" s="342"/>
      <c r="CS31" s="174" t="str">
        <f>IF(OR(IF(INDEX(Команды!$A$2:$AN$7500,MATCH(CS$3,Команды!$A$2:$A$7500,0),$E31+2)=Команды!$AJ$2,TRUE,FALSE),IF(INDEX(Команды!$A$2:$AN$7500,MATCH(CS$3,Команды!$A$2:$A$7500,0),$E31+2)=Команды!$AJ$3,TRUE,FALSE),IF(INDEX(Команды!$A$2:$AN$7500,MATCH(CS$3,Команды!$A$2:$A$7500,0),$E31+2)=Команды!$AJ$4,TRUE,FALSE),IF(INDEX(Команды!$A$2:$AN$7500,MATCH(CS$3,Команды!$A$2:$A$7500,0),$E31+2)=Команды!$AJ$5,TRUE,FALSE),IF(INDEX(Команды!$A$2:$AN$7500,MATCH(CS$3,Команды!$A$2:$A$7500,0),$E31+2)=Команды!$AJ$6,TRUE,FALSE),IF(INDEX(Команды!$A$2:$AN$7500,MATCH(CS$3,Команды!$A$2:$A$7500,0),$E31+2)=Команды!$AJ$7,TRUE,FALSE),IF(INDEX(Команды!$A$2:$AN$7500,MATCH(CS$3,Команды!$A$2:$A$7500,0),$E31+2)=Команды!$AJ$8,TRUE,FALSE),IF(INDEX(Команды!$A$2:$AN$7500,MATCH(CS$3,Команды!$A$2:$A$7500,0),$E31+2)=Команды!$AJ$9,TRUE,FALSE),IF(INDEX(Команды!$A$2:$AN$7500,MATCH(CS$3,Команды!$A$2:$A$7500,0),$E31+2)=Команды!$AJ$10,TRUE,FALSE),IF(INDEX(Команды!$A$2:$AN$7500,MATCH(CS$3,Команды!$A$2:$A$7500,0),$E31+2)=Команды!$AJ$11,TRUE,FALSE),IF(INDEX(Команды!$A$2:$AN$7500,MATCH(CS$3,Команды!$A$2:$A$7500,0),$E31+2)=Команды!$AJ$12,TRUE,FALSE),IF(INDEX(Команды!$A$2:$AN$7500,MATCH(CS$3,Команды!$A$2:$A$7500,0),$E31+2)=Команды!$AJ$13,TRUE,FALSE),IF(INDEX(Команды!$A$2:$AN$7500,MATCH(CS$3,Команды!$A$2:$A$7500,0),$E31+2)=Команды!$AJ$14,TRUE,FALSE),IF(INDEX(Команды!$A$2:$AN$7500,MATCH(CS$3,Команды!$A$2:$A$7500,0),$E31+2)=Команды!$AJ$15,TRUE,FALSE),IF(INDEX(Команды!$A$2:$AN$7500,MATCH(CS$3,Команды!$A$2:$A$7500,0),$E31+2)=Команды!$AJ$16,TRUE,FALSE),,IF(INDEX(Команды!$A$2:$AN$7500,MATCH(CS$3,Команды!$A$2:$A$7500,0),$E31+2)=Команды!$AJ$17,TRUE,FALSE),,IF(INDEX(Команды!$A$2:$AN$7500,MATCH(CS$3,Команды!$A$2:$A$7500,0),$E31+2)=Команды!$AJ$18,TRUE,FALSE),,IF(INDEX(Команды!$A$2:$AN$7500,MATCH(CS$3,Команды!$A$2:$A$7500,0),$E31+2)=Команды!$AJ$19,TRUE,FALSE)),INDEX(Команды!$AJ$2:$AK$19,MATCH(INDEX(Команды!$A$2:$AN$7500,MATCH(CS$3,Команды!$A$2:$A$7500,0),$E31+2),Команды!$AJ$2:$AJ$19,0),2),0)</f>
        <v>В</v>
      </c>
      <c r="CT31" s="175" t="str">
        <f>IF(OR(IF(INDEX(Команды!$A$2:$AN$7500,MATCH(CS$3,Команды!$A$2:$A$7500,0),$E31+2)=Команды!$AJ$2,TRUE,FALSE),IF(INDEX(Команды!$A$2:$AN$7500,MATCH(CS$3,Команды!$A$2:$A$7500,0),$E31+2)=Команды!$AJ$3,TRUE,FALSE),IF(INDEX(Команды!$A$2:$AN$7500,MATCH(CS$3,Команды!$A$2:$A$7500,0),$E31+2)=Команды!$AJ$4,TRUE,FALSE),IF(INDEX(Команды!$A$2:$AN$7500,MATCH(CS$3,Команды!$A$2:$A$7500,0),$E31+2)=Команды!$AJ$5,TRUE,FALSE),IF(INDEX(Команды!$A$2:$AN$7500,MATCH(CS$3,Команды!$A$2:$A$7500,0),$E31+2)=Команды!$AJ$6,TRUE,FALSE),IF(INDEX(Команды!$A$2:$AN$7500,MATCH(CS$3,Команды!$A$2:$A$7500,0),$E31+2)=Команды!$AJ$7,TRUE,FALSE),IF(INDEX(Команды!$A$2:$AN$7500,MATCH(CS$3,Команды!$A$2:$A$7500,0),$E31+2)=Команды!$AJ$8,TRUE,FALSE),IF(INDEX(Команды!$A$2:$AN$7500,MATCH(CS$3,Команды!$A$2:$A$7500,0),$E31+2)=Команды!$AJ$9,TRUE,FALSE),IF(INDEX(Команды!$A$2:$AN$7500,MATCH(CS$3,Команды!$A$2:$A$7500,0),$E31+2)=Команды!$AJ$10,TRUE,FALSE),IF(INDEX(Команды!$A$2:$AN$7500,MATCH(CS$3,Команды!$A$2:$A$7500,0),$E31+2)=Команды!$AJ$11,TRUE,FALSE),IF(INDEX(Команды!$A$2:$AN$7500,MATCH(CS$3,Команды!$A$2:$A$7500,0),$E31+2)=Команды!$AJ$12,TRUE,FALSE),IF(INDEX(Команды!$A$2:$AN$7500,MATCH(CS$3,Команды!$A$2:$A$7500,0),$E31+2)=Команды!$AJ$13,TRUE,FALSE),IF(INDEX(Команды!$A$2:$AN$7500,MATCH(CS$3,Команды!$A$2:$A$7500,0),$E31+2)=Команды!$AJ$14,TRUE,FALSE),IF(INDEX(Команды!$A$2:$AN$7500,MATCH(CS$3,Команды!$A$2:$A$7500,0),$E31+2)=Команды!$AJ$15,TRUE,FALSE),IF(INDEX(Команды!$A$2:$AN$7500,MATCH(CS$3,Команды!$A$2:$A$7500,0),$E31+2)=Команды!$AJ$16,TRUE,FALSE),IF(INDEX(Команды!$A$2:$AN$7500,MATCH(CS$3,Команды!$A$2:$A$7500,0),$E31+2)=Команды!$AJ$17,TRUE,FALSE),IF(INDEX(Команды!$A$2:$AN$7500,MATCH(CS$3,Команды!$A$2:$A$7500,0),$E31+2)=Команды!$AJ$18,TRUE,FALSE),IF(INDEX(Команды!$A$2:$AN$7500,MATCH(CS$3,Команды!$A$2:$A$7500,0),$E31+2)=Команды!$AJ$19,TRUE,FALSE)),INDEX(Команды!$AJ$2:$AL$19,MATCH(INDEX(Команды!$A$2:$AN$7500,MATCH(CS$3,Команды!$A$2:$A$7500,0),$E31+2),Команды!$AJ$2:$AJ$19,0),3),0)</f>
        <v>В</v>
      </c>
      <c r="CU31" s="342"/>
    </row>
    <row r="32" spans="1:99" s="2" customFormat="1" ht="21.95" customHeight="1" x14ac:dyDescent="0.3">
      <c r="A32" s="251">
        <v>27</v>
      </c>
      <c r="B32" s="2">
        <f>VLOOKUP(A32,'Список КК'!A:F,6,TRUE)</f>
        <v>21204</v>
      </c>
      <c r="C32" s="636" t="str">
        <f>VLOOKUP(A32,'Список КК'!A:B,2,TRUE)</f>
        <v>Терехова Татьяна Михайловна</v>
      </c>
      <c r="D32" s="203">
        <f>VLOOKUP(A32,'Список КК'!A:D,4,TRUE)</f>
        <v>0</v>
      </c>
      <c r="E32" s="4">
        <f>VLOOKUP(A32,'Список КК'!A:C,3,TRUE)</f>
        <v>8</v>
      </c>
      <c r="F32" s="220">
        <f>VLOOKUP(A32,'Список КК'!A:E,5,TRUE)</f>
        <v>0</v>
      </c>
      <c r="G32" s="174">
        <f>IF(OR(IF(INDEX(Команды!$A$2:$AN$7500,MATCH(G$3,Команды!$A$2:$A$7500,0),$E32+2)=Команды!$AJ$2,TRUE,FALSE),IF(INDEX(Команды!$A$2:$AN$7500,MATCH(G$3,Команды!$A$2:$A$7500,0),$E32+2)=Команды!$AJ$3,TRUE,FALSE),IF(INDEX(Команды!$A$2:$AN$7500,MATCH(G$3,Команды!$A$2:$A$7500,0),$E32+2)=Команды!$AJ$4,TRUE,FALSE),IF(INDEX(Команды!$A$2:$AN$7500,MATCH(G$3,Команды!$A$2:$A$7500,0),$E32+2)=Команды!$AJ$5,TRUE,FALSE),IF(INDEX(Команды!$A$2:$AN$7500,MATCH(G$3,Команды!$A$2:$A$7500,0),$E32+2)=Команды!$AJ$6,TRUE,FALSE),IF(INDEX(Команды!$A$2:$AN$7500,MATCH(G$3,Команды!$A$2:$A$7500,0),$E32+2)=Команды!$AJ$7,TRUE,FALSE),IF(INDEX(Команды!$A$2:$AN$7500,MATCH(G$3,Команды!$A$2:$A$7500,0),$E32+2)=Команды!$AJ$8,TRUE,FALSE),IF(INDEX(Команды!$A$2:$AN$7500,MATCH(G$3,Команды!$A$2:$A$7500,0),$E32+2)=Команды!$AJ$9,TRUE,FALSE),IF(INDEX(Команды!$A$2:$AN$7500,MATCH(G$3,Команды!$A$2:$A$7500,0),$E32+2)=Команды!$AJ$10,TRUE,FALSE),IF(INDEX(Команды!$A$2:$AN$7500,MATCH(G$3,Команды!$A$2:$A$7500,0),$E32+2)=Команды!$AJ$11,TRUE,FALSE),IF(INDEX(Команды!$A$2:$AN$7500,MATCH(G$3,Команды!$A$2:$A$7500,0),$E32+2)=Команды!$AJ$12,TRUE,FALSE),IF(INDEX(Команды!$A$2:$AN$7500,MATCH(G$3,Команды!$A$2:$A$7500,0),$E32+2)=Команды!$AJ$13,TRUE,FALSE),IF(INDEX(Команды!$A$2:$AN$7500,MATCH(G$3,Команды!$A$2:$A$7500,0),$E32+2)=Команды!$AJ$14,TRUE,FALSE),IF(INDEX(Команды!$A$2:$AN$7500,MATCH(G$3,Команды!$A$2:$A$7500,0),$E32+2)=Команды!$AJ$15,TRUE,FALSE),IF(INDEX(Команды!$A$2:$AN$7500,MATCH(G$3,Команды!$A$2:$A$7500,0),$E32+2)=Команды!$AJ$16,TRUE,FALSE),,IF(INDEX(Команды!$A$2:$AN$7500,MATCH(G$3,Команды!$A$2:$A$7500,0),$E32+2)=Команды!$AJ$17,TRUE,FALSE),,IF(INDEX(Команды!$A$2:$AN$7500,MATCH(G$3,Команды!$A$2:$A$7500,0),$E32+2)=Команды!$AJ$18,TRUE,FALSE),,IF(INDEX(Команды!$A$2:$AN$7500,MATCH(G$3,Команды!$A$2:$A$7500,0),$E32+2)=Команды!$AJ$19,TRUE,FALSE)),INDEX(Команды!$AJ$2:$AK$19,MATCH(INDEX(Команды!$A$2:$AN$7500,MATCH(G$3,Команды!$A$2:$A$7500,0),$E32+2),Команды!$AJ$2:$AJ$19,0),2),0)</f>
        <v>0.33333333333333331</v>
      </c>
      <c r="H32" s="175">
        <f>IF(OR(IF(INDEX(Команды!$A$2:$AN$7500,MATCH(G$3,Команды!$A$2:$A$7500,0),$E32+2)=Команды!$AJ$2,TRUE,FALSE),IF(INDEX(Команды!$A$2:$AN$7500,MATCH(G$3,Команды!$A$2:$A$7500,0),$E32+2)=Команды!$AJ$3,TRUE,FALSE),IF(INDEX(Команды!$A$2:$AN$7500,MATCH(G$3,Команды!$A$2:$A$7500,0),$E32+2)=Команды!$AJ$4,TRUE,FALSE),IF(INDEX(Команды!$A$2:$AN$7500,MATCH(G$3,Команды!$A$2:$A$7500,0),$E32+2)=Команды!$AJ$5,TRUE,FALSE),IF(INDEX(Команды!$A$2:$AN$7500,MATCH(G$3,Команды!$A$2:$A$7500,0),$E32+2)=Команды!$AJ$6,TRUE,FALSE),IF(INDEX(Команды!$A$2:$AN$7500,MATCH(G$3,Команды!$A$2:$A$7500,0),$E32+2)=Команды!$AJ$7,TRUE,FALSE),IF(INDEX(Команды!$A$2:$AN$7500,MATCH(G$3,Команды!$A$2:$A$7500,0),$E32+2)=Команды!$AJ$8,TRUE,FALSE),IF(INDEX(Команды!$A$2:$AN$7500,MATCH(G$3,Команды!$A$2:$A$7500,0),$E32+2)=Команды!$AJ$9,TRUE,FALSE),IF(INDEX(Команды!$A$2:$AN$7500,MATCH(G$3,Команды!$A$2:$A$7500,0),$E32+2)=Команды!$AJ$10,TRUE,FALSE),IF(INDEX(Команды!$A$2:$AN$7500,MATCH(G$3,Команды!$A$2:$A$7500,0),$E32+2)=Команды!$AJ$11,TRUE,FALSE),IF(INDEX(Команды!$A$2:$AN$7500,MATCH(G$3,Команды!$A$2:$A$7500,0),$E32+2)=Команды!$AJ$12,TRUE,FALSE),IF(INDEX(Команды!$A$2:$AN$7500,MATCH(G$3,Команды!$A$2:$A$7500,0),$E32+2)=Команды!$AJ$13,TRUE,FALSE),IF(INDEX(Команды!$A$2:$AN$7500,MATCH(G$3,Команды!$A$2:$A$7500,0),$E32+2)=Команды!$AJ$14,TRUE,FALSE),IF(INDEX(Команды!$A$2:$AN$7500,MATCH(G$3,Команды!$A$2:$A$7500,0),$E32+2)=Команды!$AJ$15,TRUE,FALSE),IF(INDEX(Команды!$A$2:$AN$7500,MATCH(G$3,Команды!$A$2:$A$7500,0),$E32+2)=Команды!$AJ$16,TRUE,FALSE),IF(INDEX(Команды!$A$2:$AN$7500,MATCH(G$3,Команды!$A$2:$A$7500,0),$E32+2)=Команды!$AJ$17,TRUE,FALSE),IF(INDEX(Команды!$A$2:$AN$7500,MATCH(G$3,Команды!$A$2:$A$7500,0),$E32+2)=Команды!$AJ$18,TRUE,FALSE),IF(INDEX(Команды!$A$2:$AN$7500,MATCH(G$3,Команды!$A$2:$A$7500,0),$E32+2)=Команды!$AJ$19,TRUE,FALSE)),INDEX(Команды!$AJ$2:$AL$19,MATCH(INDEX(Команды!$A$2:$AN$7500,MATCH(G$3,Команды!$A$2:$A$7500,0),$E32+2),Команды!$AJ$2:$AJ$19,0),3),0)</f>
        <v>0.70833333333333337</v>
      </c>
      <c r="I32" s="342"/>
      <c r="J32" s="174" t="str">
        <f>IF(OR(IF(INDEX(Команды!$A$2:$AN$7500,MATCH(J$3,Команды!$A$2:$A$7500,0),$E32+2)=Команды!$AJ$2,TRUE,FALSE),IF(INDEX(Команды!$A$2:$AN$7500,MATCH(J$3,Команды!$A$2:$A$7500,0),$E32+2)=Команды!$AJ$3,TRUE,FALSE),IF(INDEX(Команды!$A$2:$AN$7500,MATCH(J$3,Команды!$A$2:$A$7500,0),$E32+2)=Команды!$AJ$4,TRUE,FALSE),IF(INDEX(Команды!$A$2:$AN$7500,MATCH(J$3,Команды!$A$2:$A$7500,0),$E32+2)=Команды!$AJ$5,TRUE,FALSE),IF(INDEX(Команды!$A$2:$AN$7500,MATCH(J$3,Команды!$A$2:$A$7500,0),$E32+2)=Команды!$AJ$6,TRUE,FALSE),IF(INDEX(Команды!$A$2:$AN$7500,MATCH(J$3,Команды!$A$2:$A$7500,0),$E32+2)=Команды!$AJ$7,TRUE,FALSE),IF(INDEX(Команды!$A$2:$AN$7500,MATCH(J$3,Команды!$A$2:$A$7500,0),$E32+2)=Команды!$AJ$8,TRUE,FALSE),IF(INDEX(Команды!$A$2:$AN$7500,MATCH(J$3,Команды!$A$2:$A$7500,0),$E32+2)=Команды!$AJ$9,TRUE,FALSE),IF(INDEX(Команды!$A$2:$AN$7500,MATCH(J$3,Команды!$A$2:$A$7500,0),$E32+2)=Команды!$AJ$10,TRUE,FALSE),IF(INDEX(Команды!$A$2:$AN$7500,MATCH(J$3,Команды!$A$2:$A$7500,0),$E32+2)=Команды!$AJ$11,TRUE,FALSE),IF(INDEX(Команды!$A$2:$AN$7500,MATCH(J$3,Команды!$A$2:$A$7500,0),$E32+2)=Команды!$AJ$12,TRUE,FALSE),IF(INDEX(Команды!$A$2:$AN$7500,MATCH(J$3,Команды!$A$2:$A$7500,0),$E32+2)=Команды!$AJ$13,TRUE,FALSE),IF(INDEX(Команды!$A$2:$AN$7500,MATCH(J$3,Команды!$A$2:$A$7500,0),$E32+2)=Команды!$AJ$14,TRUE,FALSE),IF(INDEX(Команды!$A$2:$AN$7500,MATCH(J$3,Команды!$A$2:$A$7500,0),$E32+2)=Команды!$AJ$15,TRUE,FALSE),IF(INDEX(Команды!$A$2:$AN$7500,MATCH(J$3,Команды!$A$2:$A$7500,0),$E32+2)=Команды!$AJ$16,TRUE,FALSE),,IF(INDEX(Команды!$A$2:$AN$7500,MATCH(J$3,Команды!$A$2:$A$7500,0),$E32+2)=Команды!$AJ$17,TRUE,FALSE),,IF(INDEX(Команды!$A$2:$AN$7500,MATCH(J$3,Команды!$A$2:$A$7500,0),$E32+2)=Команды!$AJ$18,TRUE,FALSE),,IF(INDEX(Команды!$A$2:$AN$7500,MATCH(J$3,Команды!$A$2:$A$7500,0),$E32+2)=Команды!$AJ$19,TRUE,FALSE)),INDEX(Команды!$AJ$2:$AK$19,MATCH(INDEX(Команды!$A$2:$AN$7500,MATCH(J$3,Команды!$A$2:$A$7500,0),$E32+2),Команды!$AJ$2:$AJ$19,0),2),0)</f>
        <v>В</v>
      </c>
      <c r="K32" s="175" t="str">
        <f>IF(OR(IF(INDEX(Команды!$A$2:$AN$7500,MATCH(J$3,Команды!$A$2:$A$7500,0),$E32+2)=Команды!$AJ$2,TRUE,FALSE),IF(INDEX(Команды!$A$2:$AN$7500,MATCH(J$3,Команды!$A$2:$A$7500,0),$E32+2)=Команды!$AJ$3,TRUE,FALSE),IF(INDEX(Команды!$A$2:$AN$7500,MATCH(J$3,Команды!$A$2:$A$7500,0),$E32+2)=Команды!$AJ$4,TRUE,FALSE),IF(INDEX(Команды!$A$2:$AN$7500,MATCH(J$3,Команды!$A$2:$A$7500,0),$E32+2)=Команды!$AJ$5,TRUE,FALSE),IF(INDEX(Команды!$A$2:$AN$7500,MATCH(J$3,Команды!$A$2:$A$7500,0),$E32+2)=Команды!$AJ$6,TRUE,FALSE),IF(INDEX(Команды!$A$2:$AN$7500,MATCH(J$3,Команды!$A$2:$A$7500,0),$E32+2)=Команды!$AJ$7,TRUE,FALSE),IF(INDEX(Команды!$A$2:$AN$7500,MATCH(J$3,Команды!$A$2:$A$7500,0),$E32+2)=Команды!$AJ$8,TRUE,FALSE),IF(INDEX(Команды!$A$2:$AN$7500,MATCH(J$3,Команды!$A$2:$A$7500,0),$E32+2)=Команды!$AJ$9,TRUE,FALSE),IF(INDEX(Команды!$A$2:$AN$7500,MATCH(J$3,Команды!$A$2:$A$7500,0),$E32+2)=Команды!$AJ$10,TRUE,FALSE),IF(INDEX(Команды!$A$2:$AN$7500,MATCH(J$3,Команды!$A$2:$A$7500,0),$E32+2)=Команды!$AJ$11,TRUE,FALSE),IF(INDEX(Команды!$A$2:$AN$7500,MATCH(J$3,Команды!$A$2:$A$7500,0),$E32+2)=Команды!$AJ$12,TRUE,FALSE),IF(INDEX(Команды!$A$2:$AN$7500,MATCH(J$3,Команды!$A$2:$A$7500,0),$E32+2)=Команды!$AJ$13,TRUE,FALSE),IF(INDEX(Команды!$A$2:$AN$7500,MATCH(J$3,Команды!$A$2:$A$7500,0),$E32+2)=Команды!$AJ$14,TRUE,FALSE),IF(INDEX(Команды!$A$2:$AN$7500,MATCH(J$3,Команды!$A$2:$A$7500,0),$E32+2)=Команды!$AJ$15,TRUE,FALSE),IF(INDEX(Команды!$A$2:$AN$7500,MATCH(J$3,Команды!$A$2:$A$7500,0),$E32+2)=Команды!$AJ$16,TRUE,FALSE),IF(INDEX(Команды!$A$2:$AN$7500,MATCH(J$3,Команды!$A$2:$A$7500,0),$E32+2)=Команды!$AJ$17,TRUE,FALSE),IF(INDEX(Команды!$A$2:$AN$7500,MATCH(J$3,Команды!$A$2:$A$7500,0),$E32+2)=Команды!$AJ$18,TRUE,FALSE),IF(INDEX(Команды!$A$2:$AN$7500,MATCH(J$3,Команды!$A$2:$A$7500,0),$E32+2)=Команды!$AJ$19,TRUE,FALSE)),INDEX(Команды!$AJ$2:$AL$19,MATCH(INDEX(Команды!$A$2:$AN$7500,MATCH(J$3,Команды!$A$2:$A$7500,0),$E32+2),Команды!$AJ$2:$AJ$19,0),3),0)</f>
        <v>В</v>
      </c>
      <c r="L32" s="342"/>
      <c r="M32" s="174">
        <f>IF(OR(IF(INDEX(Команды!$A$2:$AN$7500,MATCH(M$3,Команды!$A$2:$A$7500,0),$E32+2)=Команды!$AJ$2,TRUE,FALSE),IF(INDEX(Команды!$A$2:$AN$7500,MATCH(M$3,Команды!$A$2:$A$7500,0),$E32+2)=Команды!$AJ$3,TRUE,FALSE),IF(INDEX(Команды!$A$2:$AN$7500,MATCH(M$3,Команды!$A$2:$A$7500,0),$E32+2)=Команды!$AJ$4,TRUE,FALSE),IF(INDEX(Команды!$A$2:$AN$7500,MATCH(M$3,Команды!$A$2:$A$7500,0),$E32+2)=Команды!$AJ$5,TRUE,FALSE),IF(INDEX(Команды!$A$2:$AN$7500,MATCH(M$3,Команды!$A$2:$A$7500,0),$E32+2)=Команды!$AJ$6,TRUE,FALSE),IF(INDEX(Команды!$A$2:$AN$7500,MATCH(M$3,Команды!$A$2:$A$7500,0),$E32+2)=Команды!$AJ$7,TRUE,FALSE),IF(INDEX(Команды!$A$2:$AN$7500,MATCH(M$3,Команды!$A$2:$A$7500,0),$E32+2)=Команды!$AJ$8,TRUE,FALSE),IF(INDEX(Команды!$A$2:$AN$7500,MATCH(M$3,Команды!$A$2:$A$7500,0),$E32+2)=Команды!$AJ$9,TRUE,FALSE),IF(INDEX(Команды!$A$2:$AN$7500,MATCH(M$3,Команды!$A$2:$A$7500,0),$E32+2)=Команды!$AJ$10,TRUE,FALSE),IF(INDEX(Команды!$A$2:$AN$7500,MATCH(M$3,Команды!$A$2:$A$7500,0),$E32+2)=Команды!$AJ$11,TRUE,FALSE),IF(INDEX(Команды!$A$2:$AN$7500,MATCH(M$3,Команды!$A$2:$A$7500,0),$E32+2)=Команды!$AJ$12,TRUE,FALSE),IF(INDEX(Команды!$A$2:$AN$7500,MATCH(M$3,Команды!$A$2:$A$7500,0),$E32+2)=Команды!$AJ$13,TRUE,FALSE),IF(INDEX(Команды!$A$2:$AN$7500,MATCH(M$3,Команды!$A$2:$A$7500,0),$E32+2)=Команды!$AJ$14,TRUE,FALSE),IF(INDEX(Команды!$A$2:$AN$7500,MATCH(M$3,Команды!$A$2:$A$7500,0),$E32+2)=Команды!$AJ$15,TRUE,FALSE),IF(INDEX(Команды!$A$2:$AN$7500,MATCH(M$3,Команды!$A$2:$A$7500,0),$E32+2)=Команды!$AJ$16,TRUE,FALSE),,IF(INDEX(Команды!$A$2:$AN$7500,MATCH(M$3,Команды!$A$2:$A$7500,0),$E32+2)=Команды!$AJ$17,TRUE,FALSE),,IF(INDEX(Команды!$A$2:$AN$7500,MATCH(M$3,Команды!$A$2:$A$7500,0),$E32+2)=Команды!$AJ$18,TRUE,FALSE),,IF(INDEX(Команды!$A$2:$AN$7500,MATCH(M$3,Команды!$A$2:$A$7500,0),$E32+2)=Команды!$AJ$19,TRUE,FALSE)),INDEX(Команды!$AJ$2:$AK$19,MATCH(INDEX(Команды!$A$2:$AN$7500,MATCH(M$3,Команды!$A$2:$A$7500,0),$E32+2),Команды!$AJ$2:$AJ$19,0),2),0)</f>
        <v>0.625</v>
      </c>
      <c r="N32" s="175">
        <f>IF(OR(IF(INDEX(Команды!$A$2:$AN$7500,MATCH(M$3,Команды!$A$2:$A$7500,0),$E32+2)=Команды!$AJ$2,TRUE,FALSE),IF(INDEX(Команды!$A$2:$AN$7500,MATCH(M$3,Команды!$A$2:$A$7500,0),$E32+2)=Команды!$AJ$3,TRUE,FALSE),IF(INDEX(Команды!$A$2:$AN$7500,MATCH(M$3,Команды!$A$2:$A$7500,0),$E32+2)=Команды!$AJ$4,TRUE,FALSE),IF(INDEX(Команды!$A$2:$AN$7500,MATCH(M$3,Команды!$A$2:$A$7500,0),$E32+2)=Команды!$AJ$5,TRUE,FALSE),IF(INDEX(Команды!$A$2:$AN$7500,MATCH(M$3,Команды!$A$2:$A$7500,0),$E32+2)=Команды!$AJ$6,TRUE,FALSE),IF(INDEX(Команды!$A$2:$AN$7500,MATCH(M$3,Команды!$A$2:$A$7500,0),$E32+2)=Команды!$AJ$7,TRUE,FALSE),IF(INDEX(Команды!$A$2:$AN$7500,MATCH(M$3,Команды!$A$2:$A$7500,0),$E32+2)=Команды!$AJ$8,TRUE,FALSE),IF(INDEX(Команды!$A$2:$AN$7500,MATCH(M$3,Команды!$A$2:$A$7500,0),$E32+2)=Команды!$AJ$9,TRUE,FALSE),IF(INDEX(Команды!$A$2:$AN$7500,MATCH(M$3,Команды!$A$2:$A$7500,0),$E32+2)=Команды!$AJ$10,TRUE,FALSE),IF(INDEX(Команды!$A$2:$AN$7500,MATCH(M$3,Команды!$A$2:$A$7500,0),$E32+2)=Команды!$AJ$11,TRUE,FALSE),IF(INDEX(Команды!$A$2:$AN$7500,MATCH(M$3,Команды!$A$2:$A$7500,0),$E32+2)=Команды!$AJ$12,TRUE,FALSE),IF(INDEX(Команды!$A$2:$AN$7500,MATCH(M$3,Команды!$A$2:$A$7500,0),$E32+2)=Команды!$AJ$13,TRUE,FALSE),IF(INDEX(Команды!$A$2:$AN$7500,MATCH(M$3,Команды!$A$2:$A$7500,0),$E32+2)=Команды!$AJ$14,TRUE,FALSE),IF(INDEX(Команды!$A$2:$AN$7500,MATCH(M$3,Команды!$A$2:$A$7500,0),$E32+2)=Команды!$AJ$15,TRUE,FALSE),IF(INDEX(Команды!$A$2:$AN$7500,MATCH(M$3,Команды!$A$2:$A$7500,0),$E32+2)=Команды!$AJ$16,TRUE,FALSE),IF(INDEX(Команды!$A$2:$AN$7500,MATCH(M$3,Команды!$A$2:$A$7500,0),$E32+2)=Команды!$AJ$17,TRUE,FALSE),IF(INDEX(Команды!$A$2:$AN$7500,MATCH(M$3,Команды!$A$2:$A$7500,0),$E32+2)=Команды!$AJ$18,TRUE,FALSE),IF(INDEX(Команды!$A$2:$AN$7500,MATCH(M$3,Команды!$A$2:$A$7500,0),$E32+2)=Команды!$AJ$19,TRUE,FALSE)),INDEX(Команды!$AJ$2:$AL$19,MATCH(INDEX(Команды!$A$2:$AN$7500,MATCH(M$3,Команды!$A$2:$A$7500,0),$E32+2),Команды!$AJ$2:$AJ$19,0),3),0)</f>
        <v>1</v>
      </c>
      <c r="O32" s="342"/>
      <c r="P32" s="174">
        <f>IF(OR(IF(INDEX(Команды!$A$2:$AN$7500,MATCH(P$3,Команды!$A$2:$A$7500,0),$E32+2)=Команды!$AJ$2,TRUE,FALSE),IF(INDEX(Команды!$A$2:$AN$7500,MATCH(P$3,Команды!$A$2:$A$7500,0),$E32+2)=Команды!$AJ$3,TRUE,FALSE),IF(INDEX(Команды!$A$2:$AN$7500,MATCH(P$3,Команды!$A$2:$A$7500,0),$E32+2)=Команды!$AJ$4,TRUE,FALSE),IF(INDEX(Команды!$A$2:$AN$7500,MATCH(P$3,Команды!$A$2:$A$7500,0),$E32+2)=Команды!$AJ$5,TRUE,FALSE),IF(INDEX(Команды!$A$2:$AN$7500,MATCH(P$3,Команды!$A$2:$A$7500,0),$E32+2)=Команды!$AJ$6,TRUE,FALSE),IF(INDEX(Команды!$A$2:$AN$7500,MATCH(P$3,Команды!$A$2:$A$7500,0),$E32+2)=Команды!$AJ$7,TRUE,FALSE),IF(INDEX(Команды!$A$2:$AN$7500,MATCH(P$3,Команды!$A$2:$A$7500,0),$E32+2)=Команды!$AJ$8,TRUE,FALSE),IF(INDEX(Команды!$A$2:$AN$7500,MATCH(P$3,Команды!$A$2:$A$7500,0),$E32+2)=Команды!$AJ$9,TRUE,FALSE),IF(INDEX(Команды!$A$2:$AN$7500,MATCH(P$3,Команды!$A$2:$A$7500,0),$E32+2)=Команды!$AJ$10,TRUE,FALSE),IF(INDEX(Команды!$A$2:$AN$7500,MATCH(P$3,Команды!$A$2:$A$7500,0),$E32+2)=Команды!$AJ$11,TRUE,FALSE),IF(INDEX(Команды!$A$2:$AN$7500,MATCH(P$3,Команды!$A$2:$A$7500,0),$E32+2)=Команды!$AJ$12,TRUE,FALSE),IF(INDEX(Команды!$A$2:$AN$7500,MATCH(P$3,Команды!$A$2:$A$7500,0),$E32+2)=Команды!$AJ$13,TRUE,FALSE),IF(INDEX(Команды!$A$2:$AN$7500,MATCH(P$3,Команды!$A$2:$A$7500,0),$E32+2)=Команды!$AJ$14,TRUE,FALSE),IF(INDEX(Команды!$A$2:$AN$7500,MATCH(P$3,Команды!$A$2:$A$7500,0),$E32+2)=Команды!$AJ$15,TRUE,FALSE),IF(INDEX(Команды!$A$2:$AN$7500,MATCH(P$3,Команды!$A$2:$A$7500,0),$E32+2)=Команды!$AJ$16,TRUE,FALSE),,IF(INDEX(Команды!$A$2:$AN$7500,MATCH(P$3,Команды!$A$2:$A$7500,0),$E32+2)=Команды!$AJ$17,TRUE,FALSE),,IF(INDEX(Команды!$A$2:$AN$7500,MATCH(P$3,Команды!$A$2:$A$7500,0),$E32+2)=Команды!$AJ$18,TRUE,FALSE),,IF(INDEX(Команды!$A$2:$AN$7500,MATCH(P$3,Команды!$A$2:$A$7500,0),$E32+2)=Команды!$AJ$19,TRUE,FALSE)),INDEX(Команды!$AJ$2:$AK$19,MATCH(INDEX(Команды!$A$2:$AN$7500,MATCH(P$3,Команды!$A$2:$A$7500,0),$E32+2),Команды!$AJ$2:$AJ$19,0),2),0)</f>
        <v>0.64583333333333337</v>
      </c>
      <c r="Q32" s="175">
        <f>IF(OR(IF(INDEX(Команды!$A$2:$AN$7500,MATCH(P$3,Команды!$A$2:$A$7500,0),$E32+2)=Команды!$AJ$2,TRUE,FALSE),IF(INDEX(Команды!$A$2:$AN$7500,MATCH(P$3,Команды!$A$2:$A$7500,0),$E32+2)=Команды!$AJ$3,TRUE,FALSE),IF(INDEX(Команды!$A$2:$AN$7500,MATCH(P$3,Команды!$A$2:$A$7500,0),$E32+2)=Команды!$AJ$4,TRUE,FALSE),IF(INDEX(Команды!$A$2:$AN$7500,MATCH(P$3,Команды!$A$2:$A$7500,0),$E32+2)=Команды!$AJ$5,TRUE,FALSE),IF(INDEX(Команды!$A$2:$AN$7500,MATCH(P$3,Команды!$A$2:$A$7500,0),$E32+2)=Команды!$AJ$6,TRUE,FALSE),IF(INDEX(Команды!$A$2:$AN$7500,MATCH(P$3,Команды!$A$2:$A$7500,0),$E32+2)=Команды!$AJ$7,TRUE,FALSE),IF(INDEX(Команды!$A$2:$AN$7500,MATCH(P$3,Команды!$A$2:$A$7500,0),$E32+2)=Команды!$AJ$8,TRUE,FALSE),IF(INDEX(Команды!$A$2:$AN$7500,MATCH(P$3,Команды!$A$2:$A$7500,0),$E32+2)=Команды!$AJ$9,TRUE,FALSE),IF(INDEX(Команды!$A$2:$AN$7500,MATCH(P$3,Команды!$A$2:$A$7500,0),$E32+2)=Команды!$AJ$10,TRUE,FALSE),IF(INDEX(Команды!$A$2:$AN$7500,MATCH(P$3,Команды!$A$2:$A$7500,0),$E32+2)=Команды!$AJ$11,TRUE,FALSE),IF(INDEX(Команды!$A$2:$AN$7500,MATCH(P$3,Команды!$A$2:$A$7500,0),$E32+2)=Команды!$AJ$12,TRUE,FALSE),IF(INDEX(Команды!$A$2:$AN$7500,MATCH(P$3,Команды!$A$2:$A$7500,0),$E32+2)=Команды!$AJ$13,TRUE,FALSE),IF(INDEX(Команды!$A$2:$AN$7500,MATCH(P$3,Команды!$A$2:$A$7500,0),$E32+2)=Команды!$AJ$14,TRUE,FALSE),IF(INDEX(Команды!$A$2:$AN$7500,MATCH(P$3,Команды!$A$2:$A$7500,0),$E32+2)=Команды!$AJ$15,TRUE,FALSE),IF(INDEX(Команды!$A$2:$AN$7500,MATCH(P$3,Команды!$A$2:$A$7500,0),$E32+2)=Команды!$AJ$16,TRUE,FALSE),IF(INDEX(Команды!$A$2:$AN$7500,MATCH(P$3,Команды!$A$2:$A$7500,0),$E32+2)=Команды!$AJ$17,TRUE,FALSE),IF(INDEX(Команды!$A$2:$AN$7500,MATCH(P$3,Команды!$A$2:$A$7500,0),$E32+2)=Команды!$AJ$18,TRUE,FALSE),IF(INDEX(Команды!$A$2:$AN$7500,MATCH(P$3,Команды!$A$2:$A$7500,0),$E32+2)=Команды!$AJ$19,TRUE,FALSE)),INDEX(Команды!$AJ$2:$AL$19,MATCH(INDEX(Команды!$A$2:$AN$7500,MATCH(P$3,Команды!$A$2:$A$7500,0),$E32+2),Команды!$AJ$2:$AJ$19,0),3),0)</f>
        <v>1.0208333333333333</v>
      </c>
      <c r="R32" s="342"/>
      <c r="S32" s="174">
        <f>IF(OR(IF(INDEX(Команды!$A$2:$AN$7500,MATCH(S$3,Команды!$A$2:$A$7500,0),$E32+2)=Команды!$AJ$2,TRUE,FALSE),IF(INDEX(Команды!$A$2:$AN$7500,MATCH(S$3,Команды!$A$2:$A$7500,0),$E32+2)=Команды!$AJ$3,TRUE,FALSE),IF(INDEX(Команды!$A$2:$AN$7500,MATCH(S$3,Команды!$A$2:$A$7500,0),$E32+2)=Команды!$AJ$4,TRUE,FALSE),IF(INDEX(Команды!$A$2:$AN$7500,MATCH(S$3,Команды!$A$2:$A$7500,0),$E32+2)=Команды!$AJ$5,TRUE,FALSE),IF(INDEX(Команды!$A$2:$AN$7500,MATCH(S$3,Команды!$A$2:$A$7500,0),$E32+2)=Команды!$AJ$6,TRUE,FALSE),IF(INDEX(Команды!$A$2:$AN$7500,MATCH(S$3,Команды!$A$2:$A$7500,0),$E32+2)=Команды!$AJ$7,TRUE,FALSE),IF(INDEX(Команды!$A$2:$AN$7500,MATCH(S$3,Команды!$A$2:$A$7500,0),$E32+2)=Команды!$AJ$8,TRUE,FALSE),IF(INDEX(Команды!$A$2:$AN$7500,MATCH(S$3,Команды!$A$2:$A$7500,0),$E32+2)=Команды!$AJ$9,TRUE,FALSE),IF(INDEX(Команды!$A$2:$AN$7500,MATCH(S$3,Команды!$A$2:$A$7500,0),$E32+2)=Команды!$AJ$10,TRUE,FALSE),IF(INDEX(Команды!$A$2:$AN$7500,MATCH(S$3,Команды!$A$2:$A$7500,0),$E32+2)=Команды!$AJ$11,TRUE,FALSE),IF(INDEX(Команды!$A$2:$AN$7500,MATCH(S$3,Команды!$A$2:$A$7500,0),$E32+2)=Команды!$AJ$12,TRUE,FALSE),IF(INDEX(Команды!$A$2:$AN$7500,MATCH(S$3,Команды!$A$2:$A$7500,0),$E32+2)=Команды!$AJ$13,TRUE,FALSE),IF(INDEX(Команды!$A$2:$AN$7500,MATCH(S$3,Команды!$A$2:$A$7500,0),$E32+2)=Команды!$AJ$14,TRUE,FALSE),IF(INDEX(Команды!$A$2:$AN$7500,MATCH(S$3,Команды!$A$2:$A$7500,0),$E32+2)=Команды!$AJ$15,TRUE,FALSE),IF(INDEX(Команды!$A$2:$AN$7500,MATCH(S$3,Команды!$A$2:$A$7500,0),$E32+2)=Команды!$AJ$16,TRUE,FALSE),,IF(INDEX(Команды!$A$2:$AN$7500,MATCH(S$3,Команды!$A$2:$A$7500,0),$E32+2)=Команды!$AJ$17,TRUE,FALSE),,IF(INDEX(Команды!$A$2:$AN$7500,MATCH(S$3,Команды!$A$2:$A$7500,0),$E32+2)=Команды!$AJ$18,TRUE,FALSE),,IF(INDEX(Команды!$A$2:$AN$7500,MATCH(S$3,Команды!$A$2:$A$7500,0),$E32+2)=Команды!$AJ$19,TRUE,FALSE)),INDEX(Команды!$AJ$2:$AK$19,MATCH(INDEX(Команды!$A$2:$AN$7500,MATCH(S$3,Команды!$A$2:$A$7500,0),$E32+2),Команды!$AJ$2:$AJ$19,0),2),0)</f>
        <v>0.64583333333333337</v>
      </c>
      <c r="T32" s="175">
        <f>IF(OR(IF(INDEX(Команды!$A$2:$AN$7500,MATCH(S$3,Команды!$A$2:$A$7500,0),$E32+2)=Команды!$AJ$2,TRUE,FALSE),IF(INDEX(Команды!$A$2:$AN$7500,MATCH(S$3,Команды!$A$2:$A$7500,0),$E32+2)=Команды!$AJ$3,TRUE,FALSE),IF(INDEX(Команды!$A$2:$AN$7500,MATCH(S$3,Команды!$A$2:$A$7500,0),$E32+2)=Команды!$AJ$4,TRUE,FALSE),IF(INDEX(Команды!$A$2:$AN$7500,MATCH(S$3,Команды!$A$2:$A$7500,0),$E32+2)=Команды!$AJ$5,TRUE,FALSE),IF(INDEX(Команды!$A$2:$AN$7500,MATCH(S$3,Команды!$A$2:$A$7500,0),$E32+2)=Команды!$AJ$6,TRUE,FALSE),IF(INDEX(Команды!$A$2:$AN$7500,MATCH(S$3,Команды!$A$2:$A$7500,0),$E32+2)=Команды!$AJ$7,TRUE,FALSE),IF(INDEX(Команды!$A$2:$AN$7500,MATCH(S$3,Команды!$A$2:$A$7500,0),$E32+2)=Команды!$AJ$8,TRUE,FALSE),IF(INDEX(Команды!$A$2:$AN$7500,MATCH(S$3,Команды!$A$2:$A$7500,0),$E32+2)=Команды!$AJ$9,TRUE,FALSE),IF(INDEX(Команды!$A$2:$AN$7500,MATCH(S$3,Команды!$A$2:$A$7500,0),$E32+2)=Команды!$AJ$10,TRUE,FALSE),IF(INDEX(Команды!$A$2:$AN$7500,MATCH(S$3,Команды!$A$2:$A$7500,0),$E32+2)=Команды!$AJ$11,TRUE,FALSE),IF(INDEX(Команды!$A$2:$AN$7500,MATCH(S$3,Команды!$A$2:$A$7500,0),$E32+2)=Команды!$AJ$12,TRUE,FALSE),IF(INDEX(Команды!$A$2:$AN$7500,MATCH(S$3,Команды!$A$2:$A$7500,0),$E32+2)=Команды!$AJ$13,TRUE,FALSE),IF(INDEX(Команды!$A$2:$AN$7500,MATCH(S$3,Команды!$A$2:$A$7500,0),$E32+2)=Команды!$AJ$14,TRUE,FALSE),IF(INDEX(Команды!$A$2:$AN$7500,MATCH(S$3,Команды!$A$2:$A$7500,0),$E32+2)=Команды!$AJ$15,TRUE,FALSE),IF(INDEX(Команды!$A$2:$AN$7500,MATCH(S$3,Команды!$A$2:$A$7500,0),$E32+2)=Команды!$AJ$16,TRUE,FALSE),IF(INDEX(Команды!$A$2:$AN$7500,MATCH(S$3,Команды!$A$2:$A$7500,0),$E32+2)=Команды!$AJ$17,TRUE,FALSE),IF(INDEX(Команды!$A$2:$AN$7500,MATCH(S$3,Команды!$A$2:$A$7500,0),$E32+2)=Команды!$AJ$18,TRUE,FALSE),IF(INDEX(Команды!$A$2:$AN$7500,MATCH(S$3,Команды!$A$2:$A$7500,0),$E32+2)=Команды!$AJ$19,TRUE,FALSE)),INDEX(Команды!$AJ$2:$AL$19,MATCH(INDEX(Команды!$A$2:$AN$7500,MATCH(S$3,Команды!$A$2:$A$7500,0),$E32+2),Команды!$AJ$2:$AJ$19,0),3),0)</f>
        <v>1.0208333333333333</v>
      </c>
      <c r="U32" s="342"/>
      <c r="V32" s="174">
        <f>IF(OR(IF(INDEX(Команды!$A$2:$AN$7500,MATCH(V$3,Команды!$A$2:$A$7500,0),$E32+2)=Команды!$AJ$2,TRUE,FALSE),IF(INDEX(Команды!$A$2:$AN$7500,MATCH(V$3,Команды!$A$2:$A$7500,0),$E32+2)=Команды!$AJ$3,TRUE,FALSE),IF(INDEX(Команды!$A$2:$AN$7500,MATCH(V$3,Команды!$A$2:$A$7500,0),$E32+2)=Команды!$AJ$4,TRUE,FALSE),IF(INDEX(Команды!$A$2:$AN$7500,MATCH(V$3,Команды!$A$2:$A$7500,0),$E32+2)=Команды!$AJ$5,TRUE,FALSE),IF(INDEX(Команды!$A$2:$AN$7500,MATCH(V$3,Команды!$A$2:$A$7500,0),$E32+2)=Команды!$AJ$6,TRUE,FALSE),IF(INDEX(Команды!$A$2:$AN$7500,MATCH(V$3,Команды!$A$2:$A$7500,0),$E32+2)=Команды!$AJ$7,TRUE,FALSE),IF(INDEX(Команды!$A$2:$AN$7500,MATCH(V$3,Команды!$A$2:$A$7500,0),$E32+2)=Команды!$AJ$8,TRUE,FALSE),IF(INDEX(Команды!$A$2:$AN$7500,MATCH(V$3,Команды!$A$2:$A$7500,0),$E32+2)=Команды!$AJ$9,TRUE,FALSE),IF(INDEX(Команды!$A$2:$AN$7500,MATCH(V$3,Команды!$A$2:$A$7500,0),$E32+2)=Команды!$AJ$10,TRUE,FALSE),IF(INDEX(Команды!$A$2:$AN$7500,MATCH(V$3,Команды!$A$2:$A$7500,0),$E32+2)=Команды!$AJ$11,TRUE,FALSE),IF(INDEX(Команды!$A$2:$AN$7500,MATCH(V$3,Команды!$A$2:$A$7500,0),$E32+2)=Команды!$AJ$12,TRUE,FALSE),IF(INDEX(Команды!$A$2:$AN$7500,MATCH(V$3,Команды!$A$2:$A$7500,0),$E32+2)=Команды!$AJ$13,TRUE,FALSE),IF(INDEX(Команды!$A$2:$AN$7500,MATCH(V$3,Команды!$A$2:$A$7500,0),$E32+2)=Команды!$AJ$14,TRUE,FALSE),IF(INDEX(Команды!$A$2:$AN$7500,MATCH(V$3,Команды!$A$2:$A$7500,0),$E32+2)=Команды!$AJ$15,TRUE,FALSE),IF(INDEX(Команды!$A$2:$AN$7500,MATCH(V$3,Команды!$A$2:$A$7500,0),$E32+2)=Команды!$AJ$16,TRUE,FALSE),,IF(INDEX(Команды!$A$2:$AN$7500,MATCH(V$3,Команды!$A$2:$A$7500,0),$E32+2)=Команды!$AJ$17,TRUE,FALSE),,IF(INDEX(Команды!$A$2:$AN$7500,MATCH(V$3,Команды!$A$2:$A$7500,0),$E32+2)=Команды!$AJ$18,TRUE,FALSE),,IF(INDEX(Команды!$A$2:$AN$7500,MATCH(V$3,Команды!$A$2:$A$7500,0),$E32+2)=Команды!$AJ$19,TRUE,FALSE)),INDEX(Команды!$AJ$2:$AK$19,MATCH(INDEX(Команды!$A$2:$AN$7500,MATCH(V$3,Команды!$A$2:$A$7500,0),$E32+2),Команды!$AJ$2:$AJ$19,0),2),0)</f>
        <v>0.64583333333333337</v>
      </c>
      <c r="W32" s="175">
        <f>IF(OR(IF(INDEX(Команды!$A$2:$AN$7500,MATCH(V$3,Команды!$A$2:$A$7500,0),$E32+2)=Команды!$AJ$2,TRUE,FALSE),IF(INDEX(Команды!$A$2:$AN$7500,MATCH(V$3,Команды!$A$2:$A$7500,0),$E32+2)=Команды!$AJ$3,TRUE,FALSE),IF(INDEX(Команды!$A$2:$AN$7500,MATCH(V$3,Команды!$A$2:$A$7500,0),$E32+2)=Команды!$AJ$4,TRUE,FALSE),IF(INDEX(Команды!$A$2:$AN$7500,MATCH(V$3,Команды!$A$2:$A$7500,0),$E32+2)=Команды!$AJ$5,TRUE,FALSE),IF(INDEX(Команды!$A$2:$AN$7500,MATCH(V$3,Команды!$A$2:$A$7500,0),$E32+2)=Команды!$AJ$6,TRUE,FALSE),IF(INDEX(Команды!$A$2:$AN$7500,MATCH(V$3,Команды!$A$2:$A$7500,0),$E32+2)=Команды!$AJ$7,TRUE,FALSE),IF(INDEX(Команды!$A$2:$AN$7500,MATCH(V$3,Команды!$A$2:$A$7500,0),$E32+2)=Команды!$AJ$8,TRUE,FALSE),IF(INDEX(Команды!$A$2:$AN$7500,MATCH(V$3,Команды!$A$2:$A$7500,0),$E32+2)=Команды!$AJ$9,TRUE,FALSE),IF(INDEX(Команды!$A$2:$AN$7500,MATCH(V$3,Команды!$A$2:$A$7500,0),$E32+2)=Команды!$AJ$10,TRUE,FALSE),IF(INDEX(Команды!$A$2:$AN$7500,MATCH(V$3,Команды!$A$2:$A$7500,0),$E32+2)=Команды!$AJ$11,TRUE,FALSE),IF(INDEX(Команды!$A$2:$AN$7500,MATCH(V$3,Команды!$A$2:$A$7500,0),$E32+2)=Команды!$AJ$12,TRUE,FALSE),IF(INDEX(Команды!$A$2:$AN$7500,MATCH(V$3,Команды!$A$2:$A$7500,0),$E32+2)=Команды!$AJ$13,TRUE,FALSE),IF(INDEX(Команды!$A$2:$AN$7500,MATCH(V$3,Команды!$A$2:$A$7500,0),$E32+2)=Команды!$AJ$14,TRUE,FALSE),IF(INDEX(Команды!$A$2:$AN$7500,MATCH(V$3,Команды!$A$2:$A$7500,0),$E32+2)=Команды!$AJ$15,TRUE,FALSE),IF(INDEX(Команды!$A$2:$AN$7500,MATCH(V$3,Команды!$A$2:$A$7500,0),$E32+2)=Команды!$AJ$16,TRUE,FALSE),IF(INDEX(Команды!$A$2:$AN$7500,MATCH(V$3,Команды!$A$2:$A$7500,0),$E32+2)=Команды!$AJ$17,TRUE,FALSE),IF(INDEX(Команды!$A$2:$AN$7500,MATCH(V$3,Команды!$A$2:$A$7500,0),$E32+2)=Команды!$AJ$18,TRUE,FALSE),IF(INDEX(Команды!$A$2:$AN$7500,MATCH(V$3,Команды!$A$2:$A$7500,0),$E32+2)=Команды!$AJ$19,TRUE,FALSE)),INDEX(Команды!$AJ$2:$AL$19,MATCH(INDEX(Команды!$A$2:$AN$7500,MATCH(V$3,Команды!$A$2:$A$7500,0),$E32+2),Команды!$AJ$2:$AJ$19,0),3),0)</f>
        <v>1.0208333333333333</v>
      </c>
      <c r="X32" s="342"/>
      <c r="Y32" s="174" t="str">
        <f>IF(OR(IF(INDEX(Команды!$A$2:$AN$7500,MATCH(Y$3,Команды!$A$2:$A$7500,0),$E32+2)=Команды!$AJ$2,TRUE,FALSE),IF(INDEX(Команды!$A$2:$AN$7500,MATCH(Y$3,Команды!$A$2:$A$7500,0),$E32+2)=Команды!$AJ$3,TRUE,FALSE),IF(INDEX(Команды!$A$2:$AN$7500,MATCH(Y$3,Команды!$A$2:$A$7500,0),$E32+2)=Команды!$AJ$4,TRUE,FALSE),IF(INDEX(Команды!$A$2:$AN$7500,MATCH(Y$3,Команды!$A$2:$A$7500,0),$E32+2)=Команды!$AJ$5,TRUE,FALSE),IF(INDEX(Команды!$A$2:$AN$7500,MATCH(Y$3,Команды!$A$2:$A$7500,0),$E32+2)=Команды!$AJ$6,TRUE,FALSE),IF(INDEX(Команды!$A$2:$AN$7500,MATCH(Y$3,Команды!$A$2:$A$7500,0),$E32+2)=Команды!$AJ$7,TRUE,FALSE),IF(INDEX(Команды!$A$2:$AN$7500,MATCH(Y$3,Команды!$A$2:$A$7500,0),$E32+2)=Команды!$AJ$8,TRUE,FALSE),IF(INDEX(Команды!$A$2:$AN$7500,MATCH(Y$3,Команды!$A$2:$A$7500,0),$E32+2)=Команды!$AJ$9,TRUE,FALSE),IF(INDEX(Команды!$A$2:$AN$7500,MATCH(Y$3,Команды!$A$2:$A$7500,0),$E32+2)=Команды!$AJ$10,TRUE,FALSE),IF(INDEX(Команды!$A$2:$AN$7500,MATCH(Y$3,Команды!$A$2:$A$7500,0),$E32+2)=Команды!$AJ$11,TRUE,FALSE),IF(INDEX(Команды!$A$2:$AN$7500,MATCH(Y$3,Команды!$A$2:$A$7500,0),$E32+2)=Команды!$AJ$12,TRUE,FALSE),IF(INDEX(Команды!$A$2:$AN$7500,MATCH(Y$3,Команды!$A$2:$A$7500,0),$E32+2)=Команды!$AJ$13,TRUE,FALSE),IF(INDEX(Команды!$A$2:$AN$7500,MATCH(Y$3,Команды!$A$2:$A$7500,0),$E32+2)=Команды!$AJ$14,TRUE,FALSE),IF(INDEX(Команды!$A$2:$AN$7500,MATCH(Y$3,Команды!$A$2:$A$7500,0),$E32+2)=Команды!$AJ$15,TRUE,FALSE),IF(INDEX(Команды!$A$2:$AN$7500,MATCH(Y$3,Команды!$A$2:$A$7500,0),$E32+2)=Команды!$AJ$16,TRUE,FALSE),,IF(INDEX(Команды!$A$2:$AN$7500,MATCH(Y$3,Команды!$A$2:$A$7500,0),$E32+2)=Команды!$AJ$17,TRUE,FALSE),,IF(INDEX(Команды!$A$2:$AN$7500,MATCH(Y$3,Команды!$A$2:$A$7500,0),$E32+2)=Команды!$AJ$18,TRUE,FALSE),,IF(INDEX(Команды!$A$2:$AN$7500,MATCH(Y$3,Команды!$A$2:$A$7500,0),$E32+2)=Команды!$AJ$19,TRUE,FALSE)),INDEX(Команды!$AJ$2:$AK$19,MATCH(INDEX(Команды!$A$2:$AN$7500,MATCH(Y$3,Команды!$A$2:$A$7500,0),$E32+2),Команды!$AJ$2:$AJ$19,0),2),0)</f>
        <v>В</v>
      </c>
      <c r="Z32" s="175" t="str">
        <f>IF(OR(IF(INDEX(Команды!$A$2:$AN$7500,MATCH(Y$3,Команды!$A$2:$A$7500,0),$E32+2)=Команды!$AJ$2,TRUE,FALSE),IF(INDEX(Команды!$A$2:$AN$7500,MATCH(Y$3,Команды!$A$2:$A$7500,0),$E32+2)=Команды!$AJ$3,TRUE,FALSE),IF(INDEX(Команды!$A$2:$AN$7500,MATCH(Y$3,Команды!$A$2:$A$7500,0),$E32+2)=Команды!$AJ$4,TRUE,FALSE),IF(INDEX(Команды!$A$2:$AN$7500,MATCH(Y$3,Команды!$A$2:$A$7500,0),$E32+2)=Команды!$AJ$5,TRUE,FALSE),IF(INDEX(Команды!$A$2:$AN$7500,MATCH(Y$3,Команды!$A$2:$A$7500,0),$E32+2)=Команды!$AJ$6,TRUE,FALSE),IF(INDEX(Команды!$A$2:$AN$7500,MATCH(Y$3,Команды!$A$2:$A$7500,0),$E32+2)=Команды!$AJ$7,TRUE,FALSE),IF(INDEX(Команды!$A$2:$AN$7500,MATCH(Y$3,Команды!$A$2:$A$7500,0),$E32+2)=Команды!$AJ$8,TRUE,FALSE),IF(INDEX(Команды!$A$2:$AN$7500,MATCH(Y$3,Команды!$A$2:$A$7500,0),$E32+2)=Команды!$AJ$9,TRUE,FALSE),IF(INDEX(Команды!$A$2:$AN$7500,MATCH(Y$3,Команды!$A$2:$A$7500,0),$E32+2)=Команды!$AJ$10,TRUE,FALSE),IF(INDEX(Команды!$A$2:$AN$7500,MATCH(Y$3,Команды!$A$2:$A$7500,0),$E32+2)=Команды!$AJ$11,TRUE,FALSE),IF(INDEX(Команды!$A$2:$AN$7500,MATCH(Y$3,Команды!$A$2:$A$7500,0),$E32+2)=Команды!$AJ$12,TRUE,FALSE),IF(INDEX(Команды!$A$2:$AN$7500,MATCH(Y$3,Команды!$A$2:$A$7500,0),$E32+2)=Команды!$AJ$13,TRUE,FALSE),IF(INDEX(Команды!$A$2:$AN$7500,MATCH(Y$3,Команды!$A$2:$A$7500,0),$E32+2)=Команды!$AJ$14,TRUE,FALSE),IF(INDEX(Команды!$A$2:$AN$7500,MATCH(Y$3,Команды!$A$2:$A$7500,0),$E32+2)=Команды!$AJ$15,TRUE,FALSE),IF(INDEX(Команды!$A$2:$AN$7500,MATCH(Y$3,Команды!$A$2:$A$7500,0),$E32+2)=Команды!$AJ$16,TRUE,FALSE),IF(INDEX(Команды!$A$2:$AN$7500,MATCH(Y$3,Команды!$A$2:$A$7500,0),$E32+2)=Команды!$AJ$17,TRUE,FALSE),IF(INDEX(Команды!$A$2:$AN$7500,MATCH(Y$3,Команды!$A$2:$A$7500,0),$E32+2)=Команды!$AJ$18,TRUE,FALSE),IF(INDEX(Команды!$A$2:$AN$7500,MATCH(Y$3,Команды!$A$2:$A$7500,0),$E32+2)=Команды!$AJ$19,TRUE,FALSE)),INDEX(Команды!$AJ$2:$AL$19,MATCH(INDEX(Команды!$A$2:$AN$7500,MATCH(Y$3,Команды!$A$2:$A$7500,0),$E32+2),Команды!$AJ$2:$AJ$19,0),3),0)</f>
        <v>В</v>
      </c>
      <c r="AA32" s="342"/>
      <c r="AB32" s="174" t="str">
        <f>IF(OR(IF(INDEX(Команды!$A$2:$AN$7500,MATCH(AB$3,Команды!$A$2:$A$7500,0),$E32+2)=Команды!$AJ$2,TRUE,FALSE),IF(INDEX(Команды!$A$2:$AN$7500,MATCH(AB$3,Команды!$A$2:$A$7500,0),$E32+2)=Команды!$AJ$3,TRUE,FALSE),IF(INDEX(Команды!$A$2:$AN$7500,MATCH(AB$3,Команды!$A$2:$A$7500,0),$E32+2)=Команды!$AJ$4,TRUE,FALSE),IF(INDEX(Команды!$A$2:$AN$7500,MATCH(AB$3,Команды!$A$2:$A$7500,0),$E32+2)=Команды!$AJ$5,TRUE,FALSE),IF(INDEX(Команды!$A$2:$AN$7500,MATCH(AB$3,Команды!$A$2:$A$7500,0),$E32+2)=Команды!$AJ$6,TRUE,FALSE),IF(INDEX(Команды!$A$2:$AN$7500,MATCH(AB$3,Команды!$A$2:$A$7500,0),$E32+2)=Команды!$AJ$7,TRUE,FALSE),IF(INDEX(Команды!$A$2:$AN$7500,MATCH(AB$3,Команды!$A$2:$A$7500,0),$E32+2)=Команды!$AJ$8,TRUE,FALSE),IF(INDEX(Команды!$A$2:$AN$7500,MATCH(AB$3,Команды!$A$2:$A$7500,0),$E32+2)=Команды!$AJ$9,TRUE,FALSE),IF(INDEX(Команды!$A$2:$AN$7500,MATCH(AB$3,Команды!$A$2:$A$7500,0),$E32+2)=Команды!$AJ$10,TRUE,FALSE),IF(INDEX(Команды!$A$2:$AN$7500,MATCH(AB$3,Команды!$A$2:$A$7500,0),$E32+2)=Команды!$AJ$11,TRUE,FALSE),IF(INDEX(Команды!$A$2:$AN$7500,MATCH(AB$3,Команды!$A$2:$A$7500,0),$E32+2)=Команды!$AJ$12,TRUE,FALSE),IF(INDEX(Команды!$A$2:$AN$7500,MATCH(AB$3,Команды!$A$2:$A$7500,0),$E32+2)=Команды!$AJ$13,TRUE,FALSE),IF(INDEX(Команды!$A$2:$AN$7500,MATCH(AB$3,Команды!$A$2:$A$7500,0),$E32+2)=Команды!$AJ$14,TRUE,FALSE),IF(INDEX(Команды!$A$2:$AN$7500,MATCH(AB$3,Команды!$A$2:$A$7500,0),$E32+2)=Команды!$AJ$15,TRUE,FALSE),IF(INDEX(Команды!$A$2:$AN$7500,MATCH(AB$3,Команды!$A$2:$A$7500,0),$E32+2)=Команды!$AJ$16,TRUE,FALSE),,IF(INDEX(Команды!$A$2:$AN$7500,MATCH(AB$3,Команды!$A$2:$A$7500,0),$E32+2)=Команды!$AJ$17,TRUE,FALSE),,IF(INDEX(Команды!$A$2:$AN$7500,MATCH(AB$3,Команды!$A$2:$A$7500,0),$E32+2)=Команды!$AJ$18,TRUE,FALSE),,IF(INDEX(Команды!$A$2:$AN$7500,MATCH(AB$3,Команды!$A$2:$A$7500,0),$E32+2)=Команды!$AJ$19,TRUE,FALSE)),INDEX(Команды!$AJ$2:$AK$19,MATCH(INDEX(Команды!$A$2:$AN$7500,MATCH(AB$3,Команды!$A$2:$A$7500,0),$E32+2),Команды!$AJ$2:$AJ$19,0),2),0)</f>
        <v>В</v>
      </c>
      <c r="AC32" s="175" t="str">
        <f>IF(OR(IF(INDEX(Команды!$A$2:$AN$7500,MATCH(AB$3,Команды!$A$2:$A$7500,0),$E32+2)=Команды!$AJ$2,TRUE,FALSE),IF(INDEX(Команды!$A$2:$AN$7500,MATCH(AB$3,Команды!$A$2:$A$7500,0),$E32+2)=Команды!$AJ$3,TRUE,FALSE),IF(INDEX(Команды!$A$2:$AN$7500,MATCH(AB$3,Команды!$A$2:$A$7500,0),$E32+2)=Команды!$AJ$4,TRUE,FALSE),IF(INDEX(Команды!$A$2:$AN$7500,MATCH(AB$3,Команды!$A$2:$A$7500,0),$E32+2)=Команды!$AJ$5,TRUE,FALSE),IF(INDEX(Команды!$A$2:$AN$7500,MATCH(AB$3,Команды!$A$2:$A$7500,0),$E32+2)=Команды!$AJ$6,TRUE,FALSE),IF(INDEX(Команды!$A$2:$AN$7500,MATCH(AB$3,Команды!$A$2:$A$7500,0),$E32+2)=Команды!$AJ$7,TRUE,FALSE),IF(INDEX(Команды!$A$2:$AN$7500,MATCH(AB$3,Команды!$A$2:$A$7500,0),$E32+2)=Команды!$AJ$8,TRUE,FALSE),IF(INDEX(Команды!$A$2:$AN$7500,MATCH(AB$3,Команды!$A$2:$A$7500,0),$E32+2)=Команды!$AJ$9,TRUE,FALSE),IF(INDEX(Команды!$A$2:$AN$7500,MATCH(AB$3,Команды!$A$2:$A$7500,0),$E32+2)=Команды!$AJ$10,TRUE,FALSE),IF(INDEX(Команды!$A$2:$AN$7500,MATCH(AB$3,Команды!$A$2:$A$7500,0),$E32+2)=Команды!$AJ$11,TRUE,FALSE),IF(INDEX(Команды!$A$2:$AN$7500,MATCH(AB$3,Команды!$A$2:$A$7500,0),$E32+2)=Команды!$AJ$12,TRUE,FALSE),IF(INDEX(Команды!$A$2:$AN$7500,MATCH(AB$3,Команды!$A$2:$A$7500,0),$E32+2)=Команды!$AJ$13,TRUE,FALSE),IF(INDEX(Команды!$A$2:$AN$7500,MATCH(AB$3,Команды!$A$2:$A$7500,0),$E32+2)=Команды!$AJ$14,TRUE,FALSE),IF(INDEX(Команды!$A$2:$AN$7500,MATCH(AB$3,Команды!$A$2:$A$7500,0),$E32+2)=Команды!$AJ$15,TRUE,FALSE),IF(INDEX(Команды!$A$2:$AN$7500,MATCH(AB$3,Команды!$A$2:$A$7500,0),$E32+2)=Команды!$AJ$16,TRUE,FALSE),IF(INDEX(Команды!$A$2:$AN$7500,MATCH(AB$3,Команды!$A$2:$A$7500,0),$E32+2)=Команды!$AJ$17,TRUE,FALSE),IF(INDEX(Команды!$A$2:$AN$7500,MATCH(AB$3,Команды!$A$2:$A$7500,0),$E32+2)=Команды!$AJ$18,TRUE,FALSE),IF(INDEX(Команды!$A$2:$AN$7500,MATCH(AB$3,Команды!$A$2:$A$7500,0),$E32+2)=Команды!$AJ$19,TRUE,FALSE)),INDEX(Команды!$AJ$2:$AL$19,MATCH(INDEX(Команды!$A$2:$AN$7500,MATCH(AB$3,Команды!$A$2:$A$7500,0),$E32+2),Команды!$AJ$2:$AJ$19,0),3),0)</f>
        <v>В</v>
      </c>
      <c r="AD32" s="342"/>
      <c r="AE32" s="174">
        <f>IF(OR(IF(INDEX(Команды!$A$2:$AN$7500,MATCH(AE$3,Команды!$A$2:$A$7500,0),$E32+2)=Команды!$AJ$2,TRUE,FALSE),IF(INDEX(Команды!$A$2:$AN$7500,MATCH(AE$3,Команды!$A$2:$A$7500,0),$E32+2)=Команды!$AJ$3,TRUE,FALSE),IF(INDEX(Команды!$A$2:$AN$7500,MATCH(AE$3,Команды!$A$2:$A$7500,0),$E32+2)=Команды!$AJ$4,TRUE,FALSE),IF(INDEX(Команды!$A$2:$AN$7500,MATCH(AE$3,Команды!$A$2:$A$7500,0),$E32+2)=Команды!$AJ$5,TRUE,FALSE),IF(INDEX(Команды!$A$2:$AN$7500,MATCH(AE$3,Команды!$A$2:$A$7500,0),$E32+2)=Команды!$AJ$6,TRUE,FALSE),IF(INDEX(Команды!$A$2:$AN$7500,MATCH(AE$3,Команды!$A$2:$A$7500,0),$E32+2)=Команды!$AJ$7,TRUE,FALSE),IF(INDEX(Команды!$A$2:$AN$7500,MATCH(AE$3,Команды!$A$2:$A$7500,0),$E32+2)=Команды!$AJ$8,TRUE,FALSE),IF(INDEX(Команды!$A$2:$AN$7500,MATCH(AE$3,Команды!$A$2:$A$7500,0),$E32+2)=Команды!$AJ$9,TRUE,FALSE),IF(INDEX(Команды!$A$2:$AN$7500,MATCH(AE$3,Команды!$A$2:$A$7500,0),$E32+2)=Команды!$AJ$10,TRUE,FALSE),IF(INDEX(Команды!$A$2:$AN$7500,MATCH(AE$3,Команды!$A$2:$A$7500,0),$E32+2)=Команды!$AJ$11,TRUE,FALSE),IF(INDEX(Команды!$A$2:$AN$7500,MATCH(AE$3,Команды!$A$2:$A$7500,0),$E32+2)=Команды!$AJ$12,TRUE,FALSE),IF(INDEX(Команды!$A$2:$AN$7500,MATCH(AE$3,Команды!$A$2:$A$7500,0),$E32+2)=Команды!$AJ$13,TRUE,FALSE),IF(INDEX(Команды!$A$2:$AN$7500,MATCH(AE$3,Команды!$A$2:$A$7500,0),$E32+2)=Команды!$AJ$14,TRUE,FALSE),IF(INDEX(Команды!$A$2:$AN$7500,MATCH(AE$3,Команды!$A$2:$A$7500,0),$E32+2)=Команды!$AJ$15,TRUE,FALSE),IF(INDEX(Команды!$A$2:$AN$7500,MATCH(AE$3,Команды!$A$2:$A$7500,0),$E32+2)=Команды!$AJ$16,TRUE,FALSE),,IF(INDEX(Команды!$A$2:$AN$7500,MATCH(AE$3,Команды!$A$2:$A$7500,0),$E32+2)=Команды!$AJ$17,TRUE,FALSE),,IF(INDEX(Команды!$A$2:$AN$7500,MATCH(AE$3,Команды!$A$2:$A$7500,0),$E32+2)=Команды!$AJ$18,TRUE,FALSE),,IF(INDEX(Команды!$A$2:$AN$7500,MATCH(AE$3,Команды!$A$2:$A$7500,0),$E32+2)=Команды!$AJ$19,TRUE,FALSE)),INDEX(Команды!$AJ$2:$AK$19,MATCH(INDEX(Команды!$A$2:$AN$7500,MATCH(AE$3,Команды!$A$2:$A$7500,0),$E32+2),Команды!$AJ$2:$AJ$19,0),2),0)</f>
        <v>0.3125</v>
      </c>
      <c r="AF32" s="175">
        <f>IF(OR(IF(INDEX(Команды!$A$2:$AN$7500,MATCH(AE$3,Команды!$A$2:$A$7500,0),$E32+2)=Команды!$AJ$2,TRUE,FALSE),IF(INDEX(Команды!$A$2:$AN$7500,MATCH(AE$3,Команды!$A$2:$A$7500,0),$E32+2)=Команды!$AJ$3,TRUE,FALSE),IF(INDEX(Команды!$A$2:$AN$7500,MATCH(AE$3,Команды!$A$2:$A$7500,0),$E32+2)=Команды!$AJ$4,TRUE,FALSE),IF(INDEX(Команды!$A$2:$AN$7500,MATCH(AE$3,Команды!$A$2:$A$7500,0),$E32+2)=Команды!$AJ$5,TRUE,FALSE),IF(INDEX(Команды!$A$2:$AN$7500,MATCH(AE$3,Команды!$A$2:$A$7500,0),$E32+2)=Команды!$AJ$6,TRUE,FALSE),IF(INDEX(Команды!$A$2:$AN$7500,MATCH(AE$3,Команды!$A$2:$A$7500,0),$E32+2)=Команды!$AJ$7,TRUE,FALSE),IF(INDEX(Команды!$A$2:$AN$7500,MATCH(AE$3,Команды!$A$2:$A$7500,0),$E32+2)=Команды!$AJ$8,TRUE,FALSE),IF(INDEX(Команды!$A$2:$AN$7500,MATCH(AE$3,Команды!$A$2:$A$7500,0),$E32+2)=Команды!$AJ$9,TRUE,FALSE),IF(INDEX(Команды!$A$2:$AN$7500,MATCH(AE$3,Команды!$A$2:$A$7500,0),$E32+2)=Команды!$AJ$10,TRUE,FALSE),IF(INDEX(Команды!$A$2:$AN$7500,MATCH(AE$3,Команды!$A$2:$A$7500,0),$E32+2)=Команды!$AJ$11,TRUE,FALSE),IF(INDEX(Команды!$A$2:$AN$7500,MATCH(AE$3,Команды!$A$2:$A$7500,0),$E32+2)=Команды!$AJ$12,TRUE,FALSE),IF(INDEX(Команды!$A$2:$AN$7500,MATCH(AE$3,Команды!$A$2:$A$7500,0),$E32+2)=Команды!$AJ$13,TRUE,FALSE),IF(INDEX(Команды!$A$2:$AN$7500,MATCH(AE$3,Команды!$A$2:$A$7500,0),$E32+2)=Команды!$AJ$14,TRUE,FALSE),IF(INDEX(Команды!$A$2:$AN$7500,MATCH(AE$3,Команды!$A$2:$A$7500,0),$E32+2)=Команды!$AJ$15,TRUE,FALSE),IF(INDEX(Команды!$A$2:$AN$7500,MATCH(AE$3,Команды!$A$2:$A$7500,0),$E32+2)=Команды!$AJ$16,TRUE,FALSE),IF(INDEX(Команды!$A$2:$AN$7500,MATCH(AE$3,Команды!$A$2:$A$7500,0),$E32+2)=Команды!$AJ$17,TRUE,FALSE),IF(INDEX(Команды!$A$2:$AN$7500,MATCH(AE$3,Команды!$A$2:$A$7500,0),$E32+2)=Команды!$AJ$18,TRUE,FALSE),IF(INDEX(Команды!$A$2:$AN$7500,MATCH(AE$3,Команды!$A$2:$A$7500,0),$E32+2)=Команды!$AJ$19,TRUE,FALSE)),INDEX(Команды!$AJ$2:$AL$19,MATCH(INDEX(Команды!$A$2:$AN$7500,MATCH(AE$3,Команды!$A$2:$A$7500,0),$E32+2),Команды!$AJ$2:$AJ$19,0),3),0)</f>
        <v>0.6875</v>
      </c>
      <c r="AG32" s="342"/>
      <c r="AH32" s="174">
        <f>IF(OR(IF(INDEX(Команды!$A$2:$AN$7500,MATCH(AH$3,Команды!$A$2:$A$7500,0),$E32+2)=Команды!$AJ$2,TRUE,FALSE),IF(INDEX(Команды!$A$2:$AN$7500,MATCH(AH$3,Команды!$A$2:$A$7500,0),$E32+2)=Команды!$AJ$3,TRUE,FALSE),IF(INDEX(Команды!$A$2:$AN$7500,MATCH(AH$3,Команды!$A$2:$A$7500,0),$E32+2)=Команды!$AJ$4,TRUE,FALSE),IF(INDEX(Команды!$A$2:$AN$7500,MATCH(AH$3,Команды!$A$2:$A$7500,0),$E32+2)=Команды!$AJ$5,TRUE,FALSE),IF(INDEX(Команды!$A$2:$AN$7500,MATCH(AH$3,Команды!$A$2:$A$7500,0),$E32+2)=Команды!$AJ$6,TRUE,FALSE),IF(INDEX(Команды!$A$2:$AN$7500,MATCH(AH$3,Команды!$A$2:$A$7500,0),$E32+2)=Команды!$AJ$7,TRUE,FALSE),IF(INDEX(Команды!$A$2:$AN$7500,MATCH(AH$3,Команды!$A$2:$A$7500,0),$E32+2)=Команды!$AJ$8,TRUE,FALSE),IF(INDEX(Команды!$A$2:$AN$7500,MATCH(AH$3,Команды!$A$2:$A$7500,0),$E32+2)=Команды!$AJ$9,TRUE,FALSE),IF(INDEX(Команды!$A$2:$AN$7500,MATCH(AH$3,Команды!$A$2:$A$7500,0),$E32+2)=Команды!$AJ$10,TRUE,FALSE),IF(INDEX(Команды!$A$2:$AN$7500,MATCH(AH$3,Команды!$A$2:$A$7500,0),$E32+2)=Команды!$AJ$11,TRUE,FALSE),IF(INDEX(Команды!$A$2:$AN$7500,MATCH(AH$3,Команды!$A$2:$A$7500,0),$E32+2)=Команды!$AJ$12,TRUE,FALSE),IF(INDEX(Команды!$A$2:$AN$7500,MATCH(AH$3,Команды!$A$2:$A$7500,0),$E32+2)=Команды!$AJ$13,TRUE,FALSE),IF(INDEX(Команды!$A$2:$AN$7500,MATCH(AH$3,Команды!$A$2:$A$7500,0),$E32+2)=Команды!$AJ$14,TRUE,FALSE),IF(INDEX(Команды!$A$2:$AN$7500,MATCH(AH$3,Команды!$A$2:$A$7500,0),$E32+2)=Команды!$AJ$15,TRUE,FALSE),IF(INDEX(Команды!$A$2:$AN$7500,MATCH(AH$3,Команды!$A$2:$A$7500,0),$E32+2)=Команды!$AJ$16,TRUE,FALSE),,IF(INDEX(Команды!$A$2:$AN$7500,MATCH(AH$3,Команды!$A$2:$A$7500,0),$E32+2)=Команды!$AJ$17,TRUE,FALSE),,IF(INDEX(Команды!$A$2:$AN$7500,MATCH(AH$3,Команды!$A$2:$A$7500,0),$E32+2)=Команды!$AJ$18,TRUE,FALSE),,IF(INDEX(Команды!$A$2:$AN$7500,MATCH(AH$3,Команды!$A$2:$A$7500,0),$E32+2)=Команды!$AJ$19,TRUE,FALSE)),INDEX(Команды!$AJ$2:$AK$19,MATCH(INDEX(Команды!$A$2:$AN$7500,MATCH(AH$3,Команды!$A$2:$A$7500,0),$E32+2),Команды!$AJ$2:$AJ$19,0),2),0)</f>
        <v>0.33333333333333331</v>
      </c>
      <c r="AI32" s="175">
        <f>IF(OR(IF(INDEX(Команды!$A$2:$AN$7500,MATCH(AH$3,Команды!$A$2:$A$7500,0),$E32+2)=Команды!$AJ$2,TRUE,FALSE),IF(INDEX(Команды!$A$2:$AN$7500,MATCH(AH$3,Команды!$A$2:$A$7500,0),$E32+2)=Команды!$AJ$3,TRUE,FALSE),IF(INDEX(Команды!$A$2:$AN$7500,MATCH(AH$3,Команды!$A$2:$A$7500,0),$E32+2)=Команды!$AJ$4,TRUE,FALSE),IF(INDEX(Команды!$A$2:$AN$7500,MATCH(AH$3,Команды!$A$2:$A$7500,0),$E32+2)=Команды!$AJ$5,TRUE,FALSE),IF(INDEX(Команды!$A$2:$AN$7500,MATCH(AH$3,Команды!$A$2:$A$7500,0),$E32+2)=Команды!$AJ$6,TRUE,FALSE),IF(INDEX(Команды!$A$2:$AN$7500,MATCH(AH$3,Команды!$A$2:$A$7500,0),$E32+2)=Команды!$AJ$7,TRUE,FALSE),IF(INDEX(Команды!$A$2:$AN$7500,MATCH(AH$3,Команды!$A$2:$A$7500,0),$E32+2)=Команды!$AJ$8,TRUE,FALSE),IF(INDEX(Команды!$A$2:$AN$7500,MATCH(AH$3,Команды!$A$2:$A$7500,0),$E32+2)=Команды!$AJ$9,TRUE,FALSE),IF(INDEX(Команды!$A$2:$AN$7500,MATCH(AH$3,Команды!$A$2:$A$7500,0),$E32+2)=Команды!$AJ$10,TRUE,FALSE),IF(INDEX(Команды!$A$2:$AN$7500,MATCH(AH$3,Команды!$A$2:$A$7500,0),$E32+2)=Команды!$AJ$11,TRUE,FALSE),IF(INDEX(Команды!$A$2:$AN$7500,MATCH(AH$3,Команды!$A$2:$A$7500,0),$E32+2)=Команды!$AJ$12,TRUE,FALSE),IF(INDEX(Команды!$A$2:$AN$7500,MATCH(AH$3,Команды!$A$2:$A$7500,0),$E32+2)=Команды!$AJ$13,TRUE,FALSE),IF(INDEX(Команды!$A$2:$AN$7500,MATCH(AH$3,Команды!$A$2:$A$7500,0),$E32+2)=Команды!$AJ$14,TRUE,FALSE),IF(INDEX(Команды!$A$2:$AN$7500,MATCH(AH$3,Команды!$A$2:$A$7500,0),$E32+2)=Команды!$AJ$15,TRUE,FALSE),IF(INDEX(Команды!$A$2:$AN$7500,MATCH(AH$3,Команды!$A$2:$A$7500,0),$E32+2)=Команды!$AJ$16,TRUE,FALSE),IF(INDEX(Команды!$A$2:$AN$7500,MATCH(AH$3,Команды!$A$2:$A$7500,0),$E32+2)=Команды!$AJ$17,TRUE,FALSE),IF(INDEX(Команды!$A$2:$AN$7500,MATCH(AH$3,Команды!$A$2:$A$7500,0),$E32+2)=Команды!$AJ$18,TRUE,FALSE),IF(INDEX(Команды!$A$2:$AN$7500,MATCH(AH$3,Команды!$A$2:$A$7500,0),$E32+2)=Команды!$AJ$19,TRUE,FALSE)),INDEX(Команды!$AJ$2:$AL$19,MATCH(INDEX(Команды!$A$2:$AN$7500,MATCH(AH$3,Команды!$A$2:$A$7500,0),$E32+2),Команды!$AJ$2:$AJ$19,0),3),0)</f>
        <v>0.70833333333333337</v>
      </c>
      <c r="AJ32" s="342"/>
      <c r="AK32" s="174">
        <f>IF(OR(IF(INDEX(Команды!$A$2:$AN$7500,MATCH(AK$3,Команды!$A$2:$A$7500,0),$E32+2)=Команды!$AJ$2,TRUE,FALSE),IF(INDEX(Команды!$A$2:$AN$7500,MATCH(AK$3,Команды!$A$2:$A$7500,0),$E32+2)=Команды!$AJ$3,TRUE,FALSE),IF(INDEX(Команды!$A$2:$AN$7500,MATCH(AK$3,Команды!$A$2:$A$7500,0),$E32+2)=Команды!$AJ$4,TRUE,FALSE),IF(INDEX(Команды!$A$2:$AN$7500,MATCH(AK$3,Команды!$A$2:$A$7500,0),$E32+2)=Команды!$AJ$5,TRUE,FALSE),IF(INDEX(Команды!$A$2:$AN$7500,MATCH(AK$3,Команды!$A$2:$A$7500,0),$E32+2)=Команды!$AJ$6,TRUE,FALSE),IF(INDEX(Команды!$A$2:$AN$7500,MATCH(AK$3,Команды!$A$2:$A$7500,0),$E32+2)=Команды!$AJ$7,TRUE,FALSE),IF(INDEX(Команды!$A$2:$AN$7500,MATCH(AK$3,Команды!$A$2:$A$7500,0),$E32+2)=Команды!$AJ$8,TRUE,FALSE),IF(INDEX(Команды!$A$2:$AN$7500,MATCH(AK$3,Команды!$A$2:$A$7500,0),$E32+2)=Команды!$AJ$9,TRUE,FALSE),IF(INDEX(Команды!$A$2:$AN$7500,MATCH(AK$3,Команды!$A$2:$A$7500,0),$E32+2)=Команды!$AJ$10,TRUE,FALSE),IF(INDEX(Команды!$A$2:$AN$7500,MATCH(AK$3,Команды!$A$2:$A$7500,0),$E32+2)=Команды!$AJ$11,TRUE,FALSE),IF(INDEX(Команды!$A$2:$AN$7500,MATCH(AK$3,Команды!$A$2:$A$7500,0),$E32+2)=Команды!$AJ$12,TRUE,FALSE),IF(INDEX(Команды!$A$2:$AN$7500,MATCH(AK$3,Команды!$A$2:$A$7500,0),$E32+2)=Команды!$AJ$13,TRUE,FALSE),IF(INDEX(Команды!$A$2:$AN$7500,MATCH(AK$3,Команды!$A$2:$A$7500,0),$E32+2)=Команды!$AJ$14,TRUE,FALSE),IF(INDEX(Команды!$A$2:$AN$7500,MATCH(AK$3,Команды!$A$2:$A$7500,0),$E32+2)=Команды!$AJ$15,TRUE,FALSE),IF(INDEX(Команды!$A$2:$AN$7500,MATCH(AK$3,Команды!$A$2:$A$7500,0),$E32+2)=Команды!$AJ$16,TRUE,FALSE),,IF(INDEX(Команды!$A$2:$AN$7500,MATCH(AK$3,Команды!$A$2:$A$7500,0),$E32+2)=Команды!$AJ$17,TRUE,FALSE),,IF(INDEX(Команды!$A$2:$AN$7500,MATCH(AK$3,Команды!$A$2:$A$7500,0),$E32+2)=Команды!$AJ$18,TRUE,FALSE),,IF(INDEX(Команды!$A$2:$AN$7500,MATCH(AK$3,Команды!$A$2:$A$7500,0),$E32+2)=Команды!$AJ$19,TRUE,FALSE)),INDEX(Команды!$AJ$2:$AK$19,MATCH(INDEX(Команды!$A$2:$AN$7500,MATCH(AK$3,Команды!$A$2:$A$7500,0),$E32+2),Команды!$AJ$2:$AJ$19,0),2),0)</f>
        <v>0.625</v>
      </c>
      <c r="AL32" s="175">
        <f>IF(OR(IF(INDEX(Команды!$A$2:$AN$7500,MATCH(AK$3,Команды!$A$2:$A$7500,0),$E32+2)=Команды!$AJ$2,TRUE,FALSE),IF(INDEX(Команды!$A$2:$AN$7500,MATCH(AK$3,Команды!$A$2:$A$7500,0),$E32+2)=Команды!$AJ$3,TRUE,FALSE),IF(INDEX(Команды!$A$2:$AN$7500,MATCH(AK$3,Команды!$A$2:$A$7500,0),$E32+2)=Команды!$AJ$4,TRUE,FALSE),IF(INDEX(Команды!$A$2:$AN$7500,MATCH(AK$3,Команды!$A$2:$A$7500,0),$E32+2)=Команды!$AJ$5,TRUE,FALSE),IF(INDEX(Команды!$A$2:$AN$7500,MATCH(AK$3,Команды!$A$2:$A$7500,0),$E32+2)=Команды!$AJ$6,TRUE,FALSE),IF(INDEX(Команды!$A$2:$AN$7500,MATCH(AK$3,Команды!$A$2:$A$7500,0),$E32+2)=Команды!$AJ$7,TRUE,FALSE),IF(INDEX(Команды!$A$2:$AN$7500,MATCH(AK$3,Команды!$A$2:$A$7500,0),$E32+2)=Команды!$AJ$8,TRUE,FALSE),IF(INDEX(Команды!$A$2:$AN$7500,MATCH(AK$3,Команды!$A$2:$A$7500,0),$E32+2)=Команды!$AJ$9,TRUE,FALSE),IF(INDEX(Команды!$A$2:$AN$7500,MATCH(AK$3,Команды!$A$2:$A$7500,0),$E32+2)=Команды!$AJ$10,TRUE,FALSE),IF(INDEX(Команды!$A$2:$AN$7500,MATCH(AK$3,Команды!$A$2:$A$7500,0),$E32+2)=Команды!$AJ$11,TRUE,FALSE),IF(INDEX(Команды!$A$2:$AN$7500,MATCH(AK$3,Команды!$A$2:$A$7500,0),$E32+2)=Команды!$AJ$12,TRUE,FALSE),IF(INDEX(Команды!$A$2:$AN$7500,MATCH(AK$3,Команды!$A$2:$A$7500,0),$E32+2)=Команды!$AJ$13,TRUE,FALSE),IF(INDEX(Команды!$A$2:$AN$7500,MATCH(AK$3,Команды!$A$2:$A$7500,0),$E32+2)=Команды!$AJ$14,TRUE,FALSE),IF(INDEX(Команды!$A$2:$AN$7500,MATCH(AK$3,Команды!$A$2:$A$7500,0),$E32+2)=Команды!$AJ$15,TRUE,FALSE),IF(INDEX(Команды!$A$2:$AN$7500,MATCH(AK$3,Команды!$A$2:$A$7500,0),$E32+2)=Команды!$AJ$16,TRUE,FALSE),IF(INDEX(Команды!$A$2:$AN$7500,MATCH(AK$3,Команды!$A$2:$A$7500,0),$E32+2)=Команды!$AJ$17,TRUE,FALSE),IF(INDEX(Команды!$A$2:$AN$7500,MATCH(AK$3,Команды!$A$2:$A$7500,0),$E32+2)=Команды!$AJ$18,TRUE,FALSE),IF(INDEX(Команды!$A$2:$AN$7500,MATCH(AK$3,Команды!$A$2:$A$7500,0),$E32+2)=Команды!$AJ$19,TRUE,FALSE)),INDEX(Команды!$AJ$2:$AL$19,MATCH(INDEX(Команды!$A$2:$AN$7500,MATCH(AK$3,Команды!$A$2:$A$7500,0),$E32+2),Команды!$AJ$2:$AJ$19,0),3),0)</f>
        <v>1</v>
      </c>
      <c r="AM32" s="342"/>
      <c r="AN32" s="174">
        <f>IF(OR(IF(INDEX(Команды!$A$2:$AN$7500,MATCH(AN$3,Команды!$A$2:$A$7500,0),$E32+2)=Команды!$AJ$2,TRUE,FALSE),IF(INDEX(Команды!$A$2:$AN$7500,MATCH(AN$3,Команды!$A$2:$A$7500,0),$E32+2)=Команды!$AJ$3,TRUE,FALSE),IF(INDEX(Команды!$A$2:$AN$7500,MATCH(AN$3,Команды!$A$2:$A$7500,0),$E32+2)=Команды!$AJ$4,TRUE,FALSE),IF(INDEX(Команды!$A$2:$AN$7500,MATCH(AN$3,Команды!$A$2:$A$7500,0),$E32+2)=Команды!$AJ$5,TRUE,FALSE),IF(INDEX(Команды!$A$2:$AN$7500,MATCH(AN$3,Команды!$A$2:$A$7500,0),$E32+2)=Команды!$AJ$6,TRUE,FALSE),IF(INDEX(Команды!$A$2:$AN$7500,MATCH(AN$3,Команды!$A$2:$A$7500,0),$E32+2)=Команды!$AJ$7,TRUE,FALSE),IF(INDEX(Команды!$A$2:$AN$7500,MATCH(AN$3,Команды!$A$2:$A$7500,0),$E32+2)=Команды!$AJ$8,TRUE,FALSE),IF(INDEX(Команды!$A$2:$AN$7500,MATCH(AN$3,Команды!$A$2:$A$7500,0),$E32+2)=Команды!$AJ$9,TRUE,FALSE),IF(INDEX(Команды!$A$2:$AN$7500,MATCH(AN$3,Команды!$A$2:$A$7500,0),$E32+2)=Команды!$AJ$10,TRUE,FALSE),IF(INDEX(Команды!$A$2:$AN$7500,MATCH(AN$3,Команды!$A$2:$A$7500,0),$E32+2)=Команды!$AJ$11,TRUE,FALSE),IF(INDEX(Команды!$A$2:$AN$7500,MATCH(AN$3,Команды!$A$2:$A$7500,0),$E32+2)=Команды!$AJ$12,TRUE,FALSE),IF(INDEX(Команды!$A$2:$AN$7500,MATCH(AN$3,Команды!$A$2:$A$7500,0),$E32+2)=Команды!$AJ$13,TRUE,FALSE),IF(INDEX(Команды!$A$2:$AN$7500,MATCH(AN$3,Команды!$A$2:$A$7500,0),$E32+2)=Команды!$AJ$14,TRUE,FALSE),IF(INDEX(Команды!$A$2:$AN$7500,MATCH(AN$3,Команды!$A$2:$A$7500,0),$E32+2)=Команды!$AJ$15,TRUE,FALSE),IF(INDEX(Команды!$A$2:$AN$7500,MATCH(AN$3,Команды!$A$2:$A$7500,0),$E32+2)=Команды!$AJ$16,TRUE,FALSE),,IF(INDEX(Команды!$A$2:$AN$7500,MATCH(AN$3,Команды!$A$2:$A$7500,0),$E32+2)=Команды!$AJ$17,TRUE,FALSE),,IF(INDEX(Команды!$A$2:$AN$7500,MATCH(AN$3,Команды!$A$2:$A$7500,0),$E32+2)=Команды!$AJ$18,TRUE,FALSE),,IF(INDEX(Команды!$A$2:$AN$7500,MATCH(AN$3,Команды!$A$2:$A$7500,0),$E32+2)=Команды!$AJ$19,TRUE,FALSE)),INDEX(Команды!$AJ$2:$AK$19,MATCH(INDEX(Команды!$A$2:$AN$7500,MATCH(AN$3,Команды!$A$2:$A$7500,0),$E32+2),Команды!$AJ$2:$AJ$19,0),2),0)</f>
        <v>0.625</v>
      </c>
      <c r="AO32" s="175">
        <f>IF(OR(IF(INDEX(Команды!$A$2:$AN$7500,MATCH(AN$3,Команды!$A$2:$A$7500,0),$E32+2)=Команды!$AJ$2,TRUE,FALSE),IF(INDEX(Команды!$A$2:$AN$7500,MATCH(AN$3,Команды!$A$2:$A$7500,0),$E32+2)=Команды!$AJ$3,TRUE,FALSE),IF(INDEX(Команды!$A$2:$AN$7500,MATCH(AN$3,Команды!$A$2:$A$7500,0),$E32+2)=Команды!$AJ$4,TRUE,FALSE),IF(INDEX(Команды!$A$2:$AN$7500,MATCH(AN$3,Команды!$A$2:$A$7500,0),$E32+2)=Команды!$AJ$5,TRUE,FALSE),IF(INDEX(Команды!$A$2:$AN$7500,MATCH(AN$3,Команды!$A$2:$A$7500,0),$E32+2)=Команды!$AJ$6,TRUE,FALSE),IF(INDEX(Команды!$A$2:$AN$7500,MATCH(AN$3,Команды!$A$2:$A$7500,0),$E32+2)=Команды!$AJ$7,TRUE,FALSE),IF(INDEX(Команды!$A$2:$AN$7500,MATCH(AN$3,Команды!$A$2:$A$7500,0),$E32+2)=Команды!$AJ$8,TRUE,FALSE),IF(INDEX(Команды!$A$2:$AN$7500,MATCH(AN$3,Команды!$A$2:$A$7500,0),$E32+2)=Команды!$AJ$9,TRUE,FALSE),IF(INDEX(Команды!$A$2:$AN$7500,MATCH(AN$3,Команды!$A$2:$A$7500,0),$E32+2)=Команды!$AJ$10,TRUE,FALSE),IF(INDEX(Команды!$A$2:$AN$7500,MATCH(AN$3,Команды!$A$2:$A$7500,0),$E32+2)=Команды!$AJ$11,TRUE,FALSE),IF(INDEX(Команды!$A$2:$AN$7500,MATCH(AN$3,Команды!$A$2:$A$7500,0),$E32+2)=Команды!$AJ$12,TRUE,FALSE),IF(INDEX(Команды!$A$2:$AN$7500,MATCH(AN$3,Команды!$A$2:$A$7500,0),$E32+2)=Команды!$AJ$13,TRUE,FALSE),IF(INDEX(Команды!$A$2:$AN$7500,MATCH(AN$3,Команды!$A$2:$A$7500,0),$E32+2)=Команды!$AJ$14,TRUE,FALSE),IF(INDEX(Команды!$A$2:$AN$7500,MATCH(AN$3,Команды!$A$2:$A$7500,0),$E32+2)=Команды!$AJ$15,TRUE,FALSE),IF(INDEX(Команды!$A$2:$AN$7500,MATCH(AN$3,Команды!$A$2:$A$7500,0),$E32+2)=Команды!$AJ$16,TRUE,FALSE),IF(INDEX(Команды!$A$2:$AN$7500,MATCH(AN$3,Команды!$A$2:$A$7500,0),$E32+2)=Команды!$AJ$17,TRUE,FALSE),IF(INDEX(Команды!$A$2:$AN$7500,MATCH(AN$3,Команды!$A$2:$A$7500,0),$E32+2)=Команды!$AJ$18,TRUE,FALSE),IF(INDEX(Команды!$A$2:$AN$7500,MATCH(AN$3,Команды!$A$2:$A$7500,0),$E32+2)=Команды!$AJ$19,TRUE,FALSE)),INDEX(Команды!$AJ$2:$AL$19,MATCH(INDEX(Команды!$A$2:$AN$7500,MATCH(AN$3,Команды!$A$2:$A$7500,0),$E32+2),Команды!$AJ$2:$AJ$19,0),3),0)</f>
        <v>1</v>
      </c>
      <c r="AP32" s="342"/>
      <c r="AQ32" s="174" t="str">
        <f>IF(OR(IF(INDEX(Команды!$A$2:$AN$7500,MATCH(AQ$3,Команды!$A$2:$A$7500,0),$E32+2)=Команды!$AJ$2,TRUE,FALSE),IF(INDEX(Команды!$A$2:$AN$7500,MATCH(AQ$3,Команды!$A$2:$A$7500,0),$E32+2)=Команды!$AJ$3,TRUE,FALSE),IF(INDEX(Команды!$A$2:$AN$7500,MATCH(AQ$3,Команды!$A$2:$A$7500,0),$E32+2)=Команды!$AJ$4,TRUE,FALSE),IF(INDEX(Команды!$A$2:$AN$7500,MATCH(AQ$3,Команды!$A$2:$A$7500,0),$E32+2)=Команды!$AJ$5,TRUE,FALSE),IF(INDEX(Команды!$A$2:$AN$7500,MATCH(AQ$3,Команды!$A$2:$A$7500,0),$E32+2)=Команды!$AJ$6,TRUE,FALSE),IF(INDEX(Команды!$A$2:$AN$7500,MATCH(AQ$3,Команды!$A$2:$A$7500,0),$E32+2)=Команды!$AJ$7,TRUE,FALSE),IF(INDEX(Команды!$A$2:$AN$7500,MATCH(AQ$3,Команды!$A$2:$A$7500,0),$E32+2)=Команды!$AJ$8,TRUE,FALSE),IF(INDEX(Команды!$A$2:$AN$7500,MATCH(AQ$3,Команды!$A$2:$A$7500,0),$E32+2)=Команды!$AJ$9,TRUE,FALSE),IF(INDEX(Команды!$A$2:$AN$7500,MATCH(AQ$3,Команды!$A$2:$A$7500,0),$E32+2)=Команды!$AJ$10,TRUE,FALSE),IF(INDEX(Команды!$A$2:$AN$7500,MATCH(AQ$3,Команды!$A$2:$A$7500,0),$E32+2)=Команды!$AJ$11,TRUE,FALSE),IF(INDEX(Команды!$A$2:$AN$7500,MATCH(AQ$3,Команды!$A$2:$A$7500,0),$E32+2)=Команды!$AJ$12,TRUE,FALSE),IF(INDEX(Команды!$A$2:$AN$7500,MATCH(AQ$3,Команды!$A$2:$A$7500,0),$E32+2)=Команды!$AJ$13,TRUE,FALSE),IF(INDEX(Команды!$A$2:$AN$7500,MATCH(AQ$3,Команды!$A$2:$A$7500,0),$E32+2)=Команды!$AJ$14,TRUE,FALSE),IF(INDEX(Команды!$A$2:$AN$7500,MATCH(AQ$3,Команды!$A$2:$A$7500,0),$E32+2)=Команды!$AJ$15,TRUE,FALSE),IF(INDEX(Команды!$A$2:$AN$7500,MATCH(AQ$3,Команды!$A$2:$A$7500,0),$E32+2)=Команды!$AJ$16,TRUE,FALSE),,IF(INDEX(Команды!$A$2:$AN$7500,MATCH(AQ$3,Команды!$A$2:$A$7500,0),$E32+2)=Команды!$AJ$17,TRUE,FALSE),,IF(INDEX(Команды!$A$2:$AN$7500,MATCH(AQ$3,Команды!$A$2:$A$7500,0),$E32+2)=Команды!$AJ$18,TRUE,FALSE),,IF(INDEX(Команды!$A$2:$AN$7500,MATCH(AQ$3,Команды!$A$2:$A$7500,0),$E32+2)=Команды!$AJ$19,TRUE,FALSE)),INDEX(Команды!$AJ$2:$AK$19,MATCH(INDEX(Команды!$A$2:$AN$7500,MATCH(AQ$3,Команды!$A$2:$A$7500,0),$E32+2),Команды!$AJ$2:$AJ$19,0),2),0)</f>
        <v>В</v>
      </c>
      <c r="AR32" s="175" t="str">
        <f>IF(OR(IF(INDEX(Команды!$A$2:$AN$7500,MATCH(AQ$3,Команды!$A$2:$A$7500,0),$E32+2)=Команды!$AJ$2,TRUE,FALSE),IF(INDEX(Команды!$A$2:$AN$7500,MATCH(AQ$3,Команды!$A$2:$A$7500,0),$E32+2)=Команды!$AJ$3,TRUE,FALSE),IF(INDEX(Команды!$A$2:$AN$7500,MATCH(AQ$3,Команды!$A$2:$A$7500,0),$E32+2)=Команды!$AJ$4,TRUE,FALSE),IF(INDEX(Команды!$A$2:$AN$7500,MATCH(AQ$3,Команды!$A$2:$A$7500,0),$E32+2)=Команды!$AJ$5,TRUE,FALSE),IF(INDEX(Команды!$A$2:$AN$7500,MATCH(AQ$3,Команды!$A$2:$A$7500,0),$E32+2)=Команды!$AJ$6,TRUE,FALSE),IF(INDEX(Команды!$A$2:$AN$7500,MATCH(AQ$3,Команды!$A$2:$A$7500,0),$E32+2)=Команды!$AJ$7,TRUE,FALSE),IF(INDEX(Команды!$A$2:$AN$7500,MATCH(AQ$3,Команды!$A$2:$A$7500,0),$E32+2)=Команды!$AJ$8,TRUE,FALSE),IF(INDEX(Команды!$A$2:$AN$7500,MATCH(AQ$3,Команды!$A$2:$A$7500,0),$E32+2)=Команды!$AJ$9,TRUE,FALSE),IF(INDEX(Команды!$A$2:$AN$7500,MATCH(AQ$3,Команды!$A$2:$A$7500,0),$E32+2)=Команды!$AJ$10,TRUE,FALSE),IF(INDEX(Команды!$A$2:$AN$7500,MATCH(AQ$3,Команды!$A$2:$A$7500,0),$E32+2)=Команды!$AJ$11,TRUE,FALSE),IF(INDEX(Команды!$A$2:$AN$7500,MATCH(AQ$3,Команды!$A$2:$A$7500,0),$E32+2)=Команды!$AJ$12,TRUE,FALSE),IF(INDEX(Команды!$A$2:$AN$7500,MATCH(AQ$3,Команды!$A$2:$A$7500,0),$E32+2)=Команды!$AJ$13,TRUE,FALSE),IF(INDEX(Команды!$A$2:$AN$7500,MATCH(AQ$3,Команды!$A$2:$A$7500,0),$E32+2)=Команды!$AJ$14,TRUE,FALSE),IF(INDEX(Команды!$A$2:$AN$7500,MATCH(AQ$3,Команды!$A$2:$A$7500,0),$E32+2)=Команды!$AJ$15,TRUE,FALSE),IF(INDEX(Команды!$A$2:$AN$7500,MATCH(AQ$3,Команды!$A$2:$A$7500,0),$E32+2)=Команды!$AJ$16,TRUE,FALSE),IF(INDEX(Команды!$A$2:$AN$7500,MATCH(AQ$3,Команды!$A$2:$A$7500,0),$E32+2)=Команды!$AJ$17,TRUE,FALSE),IF(INDEX(Команды!$A$2:$AN$7500,MATCH(AQ$3,Команды!$A$2:$A$7500,0),$E32+2)=Команды!$AJ$18,TRUE,FALSE),IF(INDEX(Команды!$A$2:$AN$7500,MATCH(AQ$3,Команды!$A$2:$A$7500,0),$E32+2)=Команды!$AJ$19,TRUE,FALSE)),INDEX(Команды!$AJ$2:$AL$19,MATCH(INDEX(Команды!$A$2:$AN$7500,MATCH(AQ$3,Команды!$A$2:$A$7500,0),$E32+2),Команды!$AJ$2:$AJ$19,0),3),0)</f>
        <v>В</v>
      </c>
      <c r="AS32" s="342"/>
      <c r="AT32" s="174" t="str">
        <f>IF(OR(IF(INDEX(Команды!$A$2:$AN$7500,MATCH(AT$3,Команды!$A$2:$A$7500,0),$E32+2)=Команды!$AJ$2,TRUE,FALSE),IF(INDEX(Команды!$A$2:$AN$7500,MATCH(AT$3,Команды!$A$2:$A$7500,0),$E32+2)=Команды!$AJ$3,TRUE,FALSE),IF(INDEX(Команды!$A$2:$AN$7500,MATCH(AT$3,Команды!$A$2:$A$7500,0),$E32+2)=Команды!$AJ$4,TRUE,FALSE),IF(INDEX(Команды!$A$2:$AN$7500,MATCH(AT$3,Команды!$A$2:$A$7500,0),$E32+2)=Команды!$AJ$5,TRUE,FALSE),IF(INDEX(Команды!$A$2:$AN$7500,MATCH(AT$3,Команды!$A$2:$A$7500,0),$E32+2)=Команды!$AJ$6,TRUE,FALSE),IF(INDEX(Команды!$A$2:$AN$7500,MATCH(AT$3,Команды!$A$2:$A$7500,0),$E32+2)=Команды!$AJ$7,TRUE,FALSE),IF(INDEX(Команды!$A$2:$AN$7500,MATCH(AT$3,Команды!$A$2:$A$7500,0),$E32+2)=Команды!$AJ$8,TRUE,FALSE),IF(INDEX(Команды!$A$2:$AN$7500,MATCH(AT$3,Команды!$A$2:$A$7500,0),$E32+2)=Команды!$AJ$9,TRUE,FALSE),IF(INDEX(Команды!$A$2:$AN$7500,MATCH(AT$3,Команды!$A$2:$A$7500,0),$E32+2)=Команды!$AJ$10,TRUE,FALSE),IF(INDEX(Команды!$A$2:$AN$7500,MATCH(AT$3,Команды!$A$2:$A$7500,0),$E32+2)=Команды!$AJ$11,TRUE,FALSE),IF(INDEX(Команды!$A$2:$AN$7500,MATCH(AT$3,Команды!$A$2:$A$7500,0),$E32+2)=Команды!$AJ$12,TRUE,FALSE),IF(INDEX(Команды!$A$2:$AN$7500,MATCH(AT$3,Команды!$A$2:$A$7500,0),$E32+2)=Команды!$AJ$13,TRUE,FALSE),IF(INDEX(Команды!$A$2:$AN$7500,MATCH(AT$3,Команды!$A$2:$A$7500,0),$E32+2)=Команды!$AJ$14,TRUE,FALSE),IF(INDEX(Команды!$A$2:$AN$7500,MATCH(AT$3,Команды!$A$2:$A$7500,0),$E32+2)=Команды!$AJ$15,TRUE,FALSE),IF(INDEX(Команды!$A$2:$AN$7500,MATCH(AT$3,Команды!$A$2:$A$7500,0),$E32+2)=Команды!$AJ$16,TRUE,FALSE),,IF(INDEX(Команды!$A$2:$AN$7500,MATCH(AT$3,Команды!$A$2:$A$7500,0),$E32+2)=Команды!$AJ$17,TRUE,FALSE),,IF(INDEX(Команды!$A$2:$AN$7500,MATCH(AT$3,Команды!$A$2:$A$7500,0),$E32+2)=Команды!$AJ$18,TRUE,FALSE),,IF(INDEX(Команды!$A$2:$AN$7500,MATCH(AT$3,Команды!$A$2:$A$7500,0),$E32+2)=Команды!$AJ$19,TRUE,FALSE)),INDEX(Команды!$AJ$2:$AK$19,MATCH(INDEX(Команды!$A$2:$AN$7500,MATCH(AT$3,Команды!$A$2:$A$7500,0),$E32+2),Команды!$AJ$2:$AJ$19,0),2),0)</f>
        <v>В</v>
      </c>
      <c r="AU32" s="175" t="str">
        <f>IF(OR(IF(INDEX(Команды!$A$2:$AN$7500,MATCH(AT$3,Команды!$A$2:$A$7500,0),$E32+2)=Команды!$AJ$2,TRUE,FALSE),IF(INDEX(Команды!$A$2:$AN$7500,MATCH(AT$3,Команды!$A$2:$A$7500,0),$E32+2)=Команды!$AJ$3,TRUE,FALSE),IF(INDEX(Команды!$A$2:$AN$7500,MATCH(AT$3,Команды!$A$2:$A$7500,0),$E32+2)=Команды!$AJ$4,TRUE,FALSE),IF(INDEX(Команды!$A$2:$AN$7500,MATCH(AT$3,Команды!$A$2:$A$7500,0),$E32+2)=Команды!$AJ$5,TRUE,FALSE),IF(INDEX(Команды!$A$2:$AN$7500,MATCH(AT$3,Команды!$A$2:$A$7500,0),$E32+2)=Команды!$AJ$6,TRUE,FALSE),IF(INDEX(Команды!$A$2:$AN$7500,MATCH(AT$3,Команды!$A$2:$A$7500,0),$E32+2)=Команды!$AJ$7,TRUE,FALSE),IF(INDEX(Команды!$A$2:$AN$7500,MATCH(AT$3,Команды!$A$2:$A$7500,0),$E32+2)=Команды!$AJ$8,TRUE,FALSE),IF(INDEX(Команды!$A$2:$AN$7500,MATCH(AT$3,Команды!$A$2:$A$7500,0),$E32+2)=Команды!$AJ$9,TRUE,FALSE),IF(INDEX(Команды!$A$2:$AN$7500,MATCH(AT$3,Команды!$A$2:$A$7500,0),$E32+2)=Команды!$AJ$10,TRUE,FALSE),IF(INDEX(Команды!$A$2:$AN$7500,MATCH(AT$3,Команды!$A$2:$A$7500,0),$E32+2)=Команды!$AJ$11,TRUE,FALSE),IF(INDEX(Команды!$A$2:$AN$7500,MATCH(AT$3,Команды!$A$2:$A$7500,0),$E32+2)=Команды!$AJ$12,TRUE,FALSE),IF(INDEX(Команды!$A$2:$AN$7500,MATCH(AT$3,Команды!$A$2:$A$7500,0),$E32+2)=Команды!$AJ$13,TRUE,FALSE),IF(INDEX(Команды!$A$2:$AN$7500,MATCH(AT$3,Команды!$A$2:$A$7500,0),$E32+2)=Команды!$AJ$14,TRUE,FALSE),IF(INDEX(Команды!$A$2:$AN$7500,MATCH(AT$3,Команды!$A$2:$A$7500,0),$E32+2)=Команды!$AJ$15,TRUE,FALSE),IF(INDEX(Команды!$A$2:$AN$7500,MATCH(AT$3,Команды!$A$2:$A$7500,0),$E32+2)=Команды!$AJ$16,TRUE,FALSE),IF(INDEX(Команды!$A$2:$AN$7500,MATCH(AT$3,Команды!$A$2:$A$7500,0),$E32+2)=Команды!$AJ$17,TRUE,FALSE),IF(INDEX(Команды!$A$2:$AN$7500,MATCH(AT$3,Команды!$A$2:$A$7500,0),$E32+2)=Команды!$AJ$18,TRUE,FALSE),IF(INDEX(Команды!$A$2:$AN$7500,MATCH(AT$3,Команды!$A$2:$A$7500,0),$E32+2)=Команды!$AJ$19,TRUE,FALSE)),INDEX(Команды!$AJ$2:$AL$19,MATCH(INDEX(Команды!$A$2:$AN$7500,MATCH(AT$3,Команды!$A$2:$A$7500,0),$E32+2),Команды!$AJ$2:$AJ$19,0),3),0)</f>
        <v>В</v>
      </c>
      <c r="AV32" s="342"/>
      <c r="AW32" s="174">
        <f>IF(OR(IF(INDEX(Команды!$A$2:$AN$7500,MATCH(AW$3,Команды!$A$2:$A$7500,0),$E32+2)=Команды!$AJ$2,TRUE,FALSE),IF(INDEX(Команды!$A$2:$AN$7500,MATCH(AW$3,Команды!$A$2:$A$7500,0),$E32+2)=Команды!$AJ$3,TRUE,FALSE),IF(INDEX(Команды!$A$2:$AN$7500,MATCH(AW$3,Команды!$A$2:$A$7500,0),$E32+2)=Команды!$AJ$4,TRUE,FALSE),IF(INDEX(Команды!$A$2:$AN$7500,MATCH(AW$3,Команды!$A$2:$A$7500,0),$E32+2)=Команды!$AJ$5,TRUE,FALSE),IF(INDEX(Команды!$A$2:$AN$7500,MATCH(AW$3,Команды!$A$2:$A$7500,0),$E32+2)=Команды!$AJ$6,TRUE,FALSE),IF(INDEX(Команды!$A$2:$AN$7500,MATCH(AW$3,Команды!$A$2:$A$7500,0),$E32+2)=Команды!$AJ$7,TRUE,FALSE),IF(INDEX(Команды!$A$2:$AN$7500,MATCH(AW$3,Команды!$A$2:$A$7500,0),$E32+2)=Команды!$AJ$8,TRUE,FALSE),IF(INDEX(Команды!$A$2:$AN$7500,MATCH(AW$3,Команды!$A$2:$A$7500,0),$E32+2)=Команды!$AJ$9,TRUE,FALSE),IF(INDEX(Команды!$A$2:$AN$7500,MATCH(AW$3,Команды!$A$2:$A$7500,0),$E32+2)=Команды!$AJ$10,TRUE,FALSE),IF(INDEX(Команды!$A$2:$AN$7500,MATCH(AW$3,Команды!$A$2:$A$7500,0),$E32+2)=Команды!$AJ$11,TRUE,FALSE),IF(INDEX(Команды!$A$2:$AN$7500,MATCH(AW$3,Команды!$A$2:$A$7500,0),$E32+2)=Команды!$AJ$12,TRUE,FALSE),IF(INDEX(Команды!$A$2:$AN$7500,MATCH(AW$3,Команды!$A$2:$A$7500,0),$E32+2)=Команды!$AJ$13,TRUE,FALSE),IF(INDEX(Команды!$A$2:$AN$7500,MATCH(AW$3,Команды!$A$2:$A$7500,0),$E32+2)=Команды!$AJ$14,TRUE,FALSE),IF(INDEX(Команды!$A$2:$AN$7500,MATCH(AW$3,Команды!$A$2:$A$7500,0),$E32+2)=Команды!$AJ$15,TRUE,FALSE),IF(INDEX(Команды!$A$2:$AN$7500,MATCH(AW$3,Команды!$A$2:$A$7500,0),$E32+2)=Команды!$AJ$16,TRUE,FALSE),,IF(INDEX(Команды!$A$2:$AN$7500,MATCH(AW$3,Команды!$A$2:$A$7500,0),$E32+2)=Команды!$AJ$17,TRUE,FALSE),,IF(INDEX(Команды!$A$2:$AN$7500,MATCH(AW$3,Команды!$A$2:$A$7500,0),$E32+2)=Команды!$AJ$18,TRUE,FALSE),,IF(INDEX(Команды!$A$2:$AN$7500,MATCH(AW$3,Команды!$A$2:$A$7500,0),$E32+2)=Команды!$AJ$19,TRUE,FALSE)),INDEX(Команды!$AJ$2:$AK$19,MATCH(INDEX(Команды!$A$2:$AN$7500,MATCH(AW$3,Команды!$A$2:$A$7500,0),$E32+2),Команды!$AJ$2:$AJ$19,0),2),0)</f>
        <v>0.375</v>
      </c>
      <c r="AX32" s="175">
        <f>IF(OR(IF(INDEX(Команды!$A$2:$AN$7500,MATCH(AW$3,Команды!$A$2:$A$7500,0),$E32+2)=Команды!$AJ$2,TRUE,FALSE),IF(INDEX(Команды!$A$2:$AN$7500,MATCH(AW$3,Команды!$A$2:$A$7500,0),$E32+2)=Команды!$AJ$3,TRUE,FALSE),IF(INDEX(Команды!$A$2:$AN$7500,MATCH(AW$3,Команды!$A$2:$A$7500,0),$E32+2)=Команды!$AJ$4,TRUE,FALSE),IF(INDEX(Команды!$A$2:$AN$7500,MATCH(AW$3,Команды!$A$2:$A$7500,0),$E32+2)=Команды!$AJ$5,TRUE,FALSE),IF(INDEX(Команды!$A$2:$AN$7500,MATCH(AW$3,Команды!$A$2:$A$7500,0),$E32+2)=Команды!$AJ$6,TRUE,FALSE),IF(INDEX(Команды!$A$2:$AN$7500,MATCH(AW$3,Команды!$A$2:$A$7500,0),$E32+2)=Команды!$AJ$7,TRUE,FALSE),IF(INDEX(Команды!$A$2:$AN$7500,MATCH(AW$3,Команды!$A$2:$A$7500,0),$E32+2)=Команды!$AJ$8,TRUE,FALSE),IF(INDEX(Команды!$A$2:$AN$7500,MATCH(AW$3,Команды!$A$2:$A$7500,0),$E32+2)=Команды!$AJ$9,TRUE,FALSE),IF(INDEX(Команды!$A$2:$AN$7500,MATCH(AW$3,Команды!$A$2:$A$7500,0),$E32+2)=Команды!$AJ$10,TRUE,FALSE),IF(INDEX(Команды!$A$2:$AN$7500,MATCH(AW$3,Команды!$A$2:$A$7500,0),$E32+2)=Команды!$AJ$11,TRUE,FALSE),IF(INDEX(Команды!$A$2:$AN$7500,MATCH(AW$3,Команды!$A$2:$A$7500,0),$E32+2)=Команды!$AJ$12,TRUE,FALSE),IF(INDEX(Команды!$A$2:$AN$7500,MATCH(AW$3,Команды!$A$2:$A$7500,0),$E32+2)=Команды!$AJ$13,TRUE,FALSE),IF(INDEX(Команды!$A$2:$AN$7500,MATCH(AW$3,Команды!$A$2:$A$7500,0),$E32+2)=Команды!$AJ$14,TRUE,FALSE),IF(INDEX(Команды!$A$2:$AN$7500,MATCH(AW$3,Команды!$A$2:$A$7500,0),$E32+2)=Команды!$AJ$15,TRUE,FALSE),IF(INDEX(Команды!$A$2:$AN$7500,MATCH(AW$3,Команды!$A$2:$A$7500,0),$E32+2)=Команды!$AJ$16,TRUE,FALSE),IF(INDEX(Команды!$A$2:$AN$7500,MATCH(AW$3,Команды!$A$2:$A$7500,0),$E32+2)=Команды!$AJ$17,TRUE,FALSE),IF(INDEX(Команды!$A$2:$AN$7500,MATCH(AW$3,Команды!$A$2:$A$7500,0),$E32+2)=Команды!$AJ$18,TRUE,FALSE),IF(INDEX(Команды!$A$2:$AN$7500,MATCH(AW$3,Команды!$A$2:$A$7500,0),$E32+2)=Команды!$AJ$19,TRUE,FALSE)),INDEX(Команды!$AJ$2:$AL$19,MATCH(INDEX(Команды!$A$2:$AN$7500,MATCH(AW$3,Команды!$A$2:$A$7500,0),$E32+2),Команды!$AJ$2:$AJ$19,0),3),0)</f>
        <v>0.75</v>
      </c>
      <c r="AY32" s="342"/>
      <c r="AZ32" s="174">
        <f>IF(OR(IF(INDEX(Команды!$A$2:$AN$7500,MATCH(AZ$3,Команды!$A$2:$A$7500,0),$E32+2)=Команды!$AJ$2,TRUE,FALSE),IF(INDEX(Команды!$A$2:$AN$7500,MATCH(AZ$3,Команды!$A$2:$A$7500,0),$E32+2)=Команды!$AJ$3,TRUE,FALSE),IF(INDEX(Команды!$A$2:$AN$7500,MATCH(AZ$3,Команды!$A$2:$A$7500,0),$E32+2)=Команды!$AJ$4,TRUE,FALSE),IF(INDEX(Команды!$A$2:$AN$7500,MATCH(AZ$3,Команды!$A$2:$A$7500,0),$E32+2)=Команды!$AJ$5,TRUE,FALSE),IF(INDEX(Команды!$A$2:$AN$7500,MATCH(AZ$3,Команды!$A$2:$A$7500,0),$E32+2)=Команды!$AJ$6,TRUE,FALSE),IF(INDEX(Команды!$A$2:$AN$7500,MATCH(AZ$3,Команды!$A$2:$A$7500,0),$E32+2)=Команды!$AJ$7,TRUE,FALSE),IF(INDEX(Команды!$A$2:$AN$7500,MATCH(AZ$3,Команды!$A$2:$A$7500,0),$E32+2)=Команды!$AJ$8,TRUE,FALSE),IF(INDEX(Команды!$A$2:$AN$7500,MATCH(AZ$3,Команды!$A$2:$A$7500,0),$E32+2)=Команды!$AJ$9,TRUE,FALSE),IF(INDEX(Команды!$A$2:$AN$7500,MATCH(AZ$3,Команды!$A$2:$A$7500,0),$E32+2)=Команды!$AJ$10,TRUE,FALSE),IF(INDEX(Команды!$A$2:$AN$7500,MATCH(AZ$3,Команды!$A$2:$A$7500,0),$E32+2)=Команды!$AJ$11,TRUE,FALSE),IF(INDEX(Команды!$A$2:$AN$7500,MATCH(AZ$3,Команды!$A$2:$A$7500,0),$E32+2)=Команды!$AJ$12,TRUE,FALSE),IF(INDEX(Команды!$A$2:$AN$7500,MATCH(AZ$3,Команды!$A$2:$A$7500,0),$E32+2)=Команды!$AJ$13,TRUE,FALSE),IF(INDEX(Команды!$A$2:$AN$7500,MATCH(AZ$3,Команды!$A$2:$A$7500,0),$E32+2)=Команды!$AJ$14,TRUE,FALSE),IF(INDEX(Команды!$A$2:$AN$7500,MATCH(AZ$3,Команды!$A$2:$A$7500,0),$E32+2)=Команды!$AJ$15,TRUE,FALSE),IF(INDEX(Команды!$A$2:$AN$7500,MATCH(AZ$3,Команды!$A$2:$A$7500,0),$E32+2)=Команды!$AJ$16,TRUE,FALSE),,IF(INDEX(Команды!$A$2:$AN$7500,MATCH(AZ$3,Команды!$A$2:$A$7500,0),$E32+2)=Команды!$AJ$17,TRUE,FALSE),,IF(INDEX(Команды!$A$2:$AN$7500,MATCH(AZ$3,Команды!$A$2:$A$7500,0),$E32+2)=Команды!$AJ$18,TRUE,FALSE),,IF(INDEX(Команды!$A$2:$AN$7500,MATCH(AZ$3,Команды!$A$2:$A$7500,0),$E32+2)=Команды!$AJ$19,TRUE,FALSE)),INDEX(Команды!$AJ$2:$AK$19,MATCH(INDEX(Команды!$A$2:$AN$7500,MATCH(AZ$3,Команды!$A$2:$A$7500,0),$E32+2),Команды!$AJ$2:$AJ$19,0),2),0)</f>
        <v>0.41666666666666669</v>
      </c>
      <c r="BA32" s="175">
        <f>IF(OR(IF(INDEX(Команды!$A$2:$AN$7500,MATCH(AZ$3,Команды!$A$2:$A$7500,0),$E32+2)=Команды!$AJ$2,TRUE,FALSE),IF(INDEX(Команды!$A$2:$AN$7500,MATCH(AZ$3,Команды!$A$2:$A$7500,0),$E32+2)=Команды!$AJ$3,TRUE,FALSE),IF(INDEX(Команды!$A$2:$AN$7500,MATCH(AZ$3,Команды!$A$2:$A$7500,0),$E32+2)=Команды!$AJ$4,TRUE,FALSE),IF(INDEX(Команды!$A$2:$AN$7500,MATCH(AZ$3,Команды!$A$2:$A$7500,0),$E32+2)=Команды!$AJ$5,TRUE,FALSE),IF(INDEX(Команды!$A$2:$AN$7500,MATCH(AZ$3,Команды!$A$2:$A$7500,0),$E32+2)=Команды!$AJ$6,TRUE,FALSE),IF(INDEX(Команды!$A$2:$AN$7500,MATCH(AZ$3,Команды!$A$2:$A$7500,0),$E32+2)=Команды!$AJ$7,TRUE,FALSE),IF(INDEX(Команды!$A$2:$AN$7500,MATCH(AZ$3,Команды!$A$2:$A$7500,0),$E32+2)=Команды!$AJ$8,TRUE,FALSE),IF(INDEX(Команды!$A$2:$AN$7500,MATCH(AZ$3,Команды!$A$2:$A$7500,0),$E32+2)=Команды!$AJ$9,TRUE,FALSE),IF(INDEX(Команды!$A$2:$AN$7500,MATCH(AZ$3,Команды!$A$2:$A$7500,0),$E32+2)=Команды!$AJ$10,TRUE,FALSE),IF(INDEX(Команды!$A$2:$AN$7500,MATCH(AZ$3,Команды!$A$2:$A$7500,0),$E32+2)=Команды!$AJ$11,TRUE,FALSE),IF(INDEX(Команды!$A$2:$AN$7500,MATCH(AZ$3,Команды!$A$2:$A$7500,0),$E32+2)=Команды!$AJ$12,TRUE,FALSE),IF(INDEX(Команды!$A$2:$AN$7500,MATCH(AZ$3,Команды!$A$2:$A$7500,0),$E32+2)=Команды!$AJ$13,TRUE,FALSE),IF(INDEX(Команды!$A$2:$AN$7500,MATCH(AZ$3,Команды!$A$2:$A$7500,0),$E32+2)=Команды!$AJ$14,TRUE,FALSE),IF(INDEX(Команды!$A$2:$AN$7500,MATCH(AZ$3,Команды!$A$2:$A$7500,0),$E32+2)=Команды!$AJ$15,TRUE,FALSE),IF(INDEX(Команды!$A$2:$AN$7500,MATCH(AZ$3,Команды!$A$2:$A$7500,0),$E32+2)=Команды!$AJ$16,TRUE,FALSE),IF(INDEX(Команды!$A$2:$AN$7500,MATCH(AZ$3,Команды!$A$2:$A$7500,0),$E32+2)=Команды!$AJ$17,TRUE,FALSE),IF(INDEX(Команды!$A$2:$AN$7500,MATCH(AZ$3,Команды!$A$2:$A$7500,0),$E32+2)=Команды!$AJ$18,TRUE,FALSE),IF(INDEX(Команды!$A$2:$AN$7500,MATCH(AZ$3,Команды!$A$2:$A$7500,0),$E32+2)=Команды!$AJ$19,TRUE,FALSE)),INDEX(Команды!$AJ$2:$AL$19,MATCH(INDEX(Команды!$A$2:$AN$7500,MATCH(AZ$3,Команды!$A$2:$A$7500,0),$E32+2),Команды!$AJ$2:$AJ$19,0),3),0)</f>
        <v>0.79166666666666663</v>
      </c>
      <c r="BB32" s="342"/>
      <c r="BC32" s="174">
        <f>IF(OR(IF(INDEX(Команды!$A$2:$AN$7500,MATCH(BC$3,Команды!$A$2:$A$7500,0),$E32+2)=Команды!$AJ$2,TRUE,FALSE),IF(INDEX(Команды!$A$2:$AN$7500,MATCH(BC$3,Команды!$A$2:$A$7500,0),$E32+2)=Команды!$AJ$3,TRUE,FALSE),IF(INDEX(Команды!$A$2:$AN$7500,MATCH(BC$3,Команды!$A$2:$A$7500,0),$E32+2)=Команды!$AJ$4,TRUE,FALSE),IF(INDEX(Команды!$A$2:$AN$7500,MATCH(BC$3,Команды!$A$2:$A$7500,0),$E32+2)=Команды!$AJ$5,TRUE,FALSE),IF(INDEX(Команды!$A$2:$AN$7500,MATCH(BC$3,Команды!$A$2:$A$7500,0),$E32+2)=Команды!$AJ$6,TRUE,FALSE),IF(INDEX(Команды!$A$2:$AN$7500,MATCH(BC$3,Команды!$A$2:$A$7500,0),$E32+2)=Команды!$AJ$7,TRUE,FALSE),IF(INDEX(Команды!$A$2:$AN$7500,MATCH(BC$3,Команды!$A$2:$A$7500,0),$E32+2)=Команды!$AJ$8,TRUE,FALSE),IF(INDEX(Команды!$A$2:$AN$7500,MATCH(BC$3,Команды!$A$2:$A$7500,0),$E32+2)=Команды!$AJ$9,TRUE,FALSE),IF(INDEX(Команды!$A$2:$AN$7500,MATCH(BC$3,Команды!$A$2:$A$7500,0),$E32+2)=Команды!$AJ$10,TRUE,FALSE),IF(INDEX(Команды!$A$2:$AN$7500,MATCH(BC$3,Команды!$A$2:$A$7500,0),$E32+2)=Команды!$AJ$11,TRUE,FALSE),IF(INDEX(Команды!$A$2:$AN$7500,MATCH(BC$3,Команды!$A$2:$A$7500,0),$E32+2)=Команды!$AJ$12,TRUE,FALSE),IF(INDEX(Команды!$A$2:$AN$7500,MATCH(BC$3,Команды!$A$2:$A$7500,0),$E32+2)=Команды!$AJ$13,TRUE,FALSE),IF(INDEX(Команды!$A$2:$AN$7500,MATCH(BC$3,Команды!$A$2:$A$7500,0),$E32+2)=Команды!$AJ$14,TRUE,FALSE),IF(INDEX(Команды!$A$2:$AN$7500,MATCH(BC$3,Команды!$A$2:$A$7500,0),$E32+2)=Команды!$AJ$15,TRUE,FALSE),IF(INDEX(Команды!$A$2:$AN$7500,MATCH(BC$3,Команды!$A$2:$A$7500,0),$E32+2)=Команды!$AJ$16,TRUE,FALSE),,IF(INDEX(Команды!$A$2:$AN$7500,MATCH(BC$3,Команды!$A$2:$A$7500,0),$E32+2)=Команды!$AJ$17,TRUE,FALSE),,IF(INDEX(Команды!$A$2:$AN$7500,MATCH(BC$3,Команды!$A$2:$A$7500,0),$E32+2)=Команды!$AJ$18,TRUE,FALSE),,IF(INDEX(Команды!$A$2:$AN$7500,MATCH(BC$3,Команды!$A$2:$A$7500,0),$E32+2)=Команды!$AJ$19,TRUE,FALSE)),INDEX(Команды!$AJ$2:$AK$19,MATCH(INDEX(Команды!$A$2:$AN$7500,MATCH(BC$3,Команды!$A$2:$A$7500,0),$E32+2),Команды!$AJ$2:$AJ$19,0),2),0)</f>
        <v>0.58333333333333337</v>
      </c>
      <c r="BD32" s="175">
        <f>IF(OR(IF(INDEX(Команды!$A$2:$AN$7500,MATCH(BC$3,Команды!$A$2:$A$7500,0),$E32+2)=Команды!$AJ$2,TRUE,FALSE),IF(INDEX(Команды!$A$2:$AN$7500,MATCH(BC$3,Команды!$A$2:$A$7500,0),$E32+2)=Команды!$AJ$3,TRUE,FALSE),IF(INDEX(Команды!$A$2:$AN$7500,MATCH(BC$3,Команды!$A$2:$A$7500,0),$E32+2)=Команды!$AJ$4,TRUE,FALSE),IF(INDEX(Команды!$A$2:$AN$7500,MATCH(BC$3,Команды!$A$2:$A$7500,0),$E32+2)=Команды!$AJ$5,TRUE,FALSE),IF(INDEX(Команды!$A$2:$AN$7500,MATCH(BC$3,Команды!$A$2:$A$7500,0),$E32+2)=Команды!$AJ$6,TRUE,FALSE),IF(INDEX(Команды!$A$2:$AN$7500,MATCH(BC$3,Команды!$A$2:$A$7500,0),$E32+2)=Команды!$AJ$7,TRUE,FALSE),IF(INDEX(Команды!$A$2:$AN$7500,MATCH(BC$3,Команды!$A$2:$A$7500,0),$E32+2)=Команды!$AJ$8,TRUE,FALSE),IF(INDEX(Команды!$A$2:$AN$7500,MATCH(BC$3,Команды!$A$2:$A$7500,0),$E32+2)=Команды!$AJ$9,TRUE,FALSE),IF(INDEX(Команды!$A$2:$AN$7500,MATCH(BC$3,Команды!$A$2:$A$7500,0),$E32+2)=Команды!$AJ$10,TRUE,FALSE),IF(INDEX(Команды!$A$2:$AN$7500,MATCH(BC$3,Команды!$A$2:$A$7500,0),$E32+2)=Команды!$AJ$11,TRUE,FALSE),IF(INDEX(Команды!$A$2:$AN$7500,MATCH(BC$3,Команды!$A$2:$A$7500,0),$E32+2)=Команды!$AJ$12,TRUE,FALSE),IF(INDEX(Команды!$A$2:$AN$7500,MATCH(BC$3,Команды!$A$2:$A$7500,0),$E32+2)=Команды!$AJ$13,TRUE,FALSE),IF(INDEX(Команды!$A$2:$AN$7500,MATCH(BC$3,Команды!$A$2:$A$7500,0),$E32+2)=Команды!$AJ$14,TRUE,FALSE),IF(INDEX(Команды!$A$2:$AN$7500,MATCH(BC$3,Команды!$A$2:$A$7500,0),$E32+2)=Команды!$AJ$15,TRUE,FALSE),IF(INDEX(Команды!$A$2:$AN$7500,MATCH(BC$3,Команды!$A$2:$A$7500,0),$E32+2)=Команды!$AJ$16,TRUE,FALSE),IF(INDEX(Команды!$A$2:$AN$7500,MATCH(BC$3,Команды!$A$2:$A$7500,0),$E32+2)=Команды!$AJ$17,TRUE,FALSE),IF(INDEX(Команды!$A$2:$AN$7500,MATCH(BC$3,Команды!$A$2:$A$7500,0),$E32+2)=Команды!$AJ$18,TRUE,FALSE),IF(INDEX(Команды!$A$2:$AN$7500,MATCH(BC$3,Команды!$A$2:$A$7500,0),$E32+2)=Команды!$AJ$19,TRUE,FALSE)),INDEX(Команды!$AJ$2:$AL$19,MATCH(INDEX(Команды!$A$2:$AN$7500,MATCH(BC$3,Команды!$A$2:$A$7500,0),$E32+2),Команды!$AJ$2:$AJ$19,0),3),0)</f>
        <v>0.95833333333333337</v>
      </c>
      <c r="BE32" s="342"/>
      <c r="BF32" s="174">
        <f>IF(OR(IF(INDEX(Команды!$A$2:$AN$7500,MATCH(BF$3,Команды!$A$2:$A$7500,0),$E32+2)=Команды!$AJ$2,TRUE,FALSE),IF(INDEX(Команды!$A$2:$AN$7500,MATCH(BF$3,Команды!$A$2:$A$7500,0),$E32+2)=Команды!$AJ$3,TRUE,FALSE),IF(INDEX(Команды!$A$2:$AN$7500,MATCH(BF$3,Команды!$A$2:$A$7500,0),$E32+2)=Команды!$AJ$4,TRUE,FALSE),IF(INDEX(Команды!$A$2:$AN$7500,MATCH(BF$3,Команды!$A$2:$A$7500,0),$E32+2)=Команды!$AJ$5,TRUE,FALSE),IF(INDEX(Команды!$A$2:$AN$7500,MATCH(BF$3,Команды!$A$2:$A$7500,0),$E32+2)=Команды!$AJ$6,TRUE,FALSE),IF(INDEX(Команды!$A$2:$AN$7500,MATCH(BF$3,Команды!$A$2:$A$7500,0),$E32+2)=Команды!$AJ$7,TRUE,FALSE),IF(INDEX(Команды!$A$2:$AN$7500,MATCH(BF$3,Команды!$A$2:$A$7500,0),$E32+2)=Команды!$AJ$8,TRUE,FALSE),IF(INDEX(Команды!$A$2:$AN$7500,MATCH(BF$3,Команды!$A$2:$A$7500,0),$E32+2)=Команды!$AJ$9,TRUE,FALSE),IF(INDEX(Команды!$A$2:$AN$7500,MATCH(BF$3,Команды!$A$2:$A$7500,0),$E32+2)=Команды!$AJ$10,TRUE,FALSE),IF(INDEX(Команды!$A$2:$AN$7500,MATCH(BF$3,Команды!$A$2:$A$7500,0),$E32+2)=Команды!$AJ$11,TRUE,FALSE),IF(INDEX(Команды!$A$2:$AN$7500,MATCH(BF$3,Команды!$A$2:$A$7500,0),$E32+2)=Команды!$AJ$12,TRUE,FALSE),IF(INDEX(Команды!$A$2:$AN$7500,MATCH(BF$3,Команды!$A$2:$A$7500,0),$E32+2)=Команды!$AJ$13,TRUE,FALSE),IF(INDEX(Команды!$A$2:$AN$7500,MATCH(BF$3,Команды!$A$2:$A$7500,0),$E32+2)=Команды!$AJ$14,TRUE,FALSE),IF(INDEX(Команды!$A$2:$AN$7500,MATCH(BF$3,Команды!$A$2:$A$7500,0),$E32+2)=Команды!$AJ$15,TRUE,FALSE),IF(INDEX(Команды!$A$2:$AN$7500,MATCH(BF$3,Команды!$A$2:$A$7500,0),$E32+2)=Команды!$AJ$16,TRUE,FALSE),,IF(INDEX(Команды!$A$2:$AN$7500,MATCH(BF$3,Команды!$A$2:$A$7500,0),$E32+2)=Команды!$AJ$17,TRUE,FALSE),,IF(INDEX(Команды!$A$2:$AN$7500,MATCH(BF$3,Команды!$A$2:$A$7500,0),$E32+2)=Команды!$AJ$18,TRUE,FALSE),,IF(INDEX(Команды!$A$2:$AN$7500,MATCH(BF$3,Команды!$A$2:$A$7500,0),$E32+2)=Команды!$AJ$19,TRUE,FALSE)),INDEX(Команды!$AJ$2:$AK$19,MATCH(INDEX(Команды!$A$2:$AN$7500,MATCH(BF$3,Команды!$A$2:$A$7500,0),$E32+2),Команды!$AJ$2:$AJ$19,0),2),0)</f>
        <v>0.58333333333333337</v>
      </c>
      <c r="BG32" s="175">
        <f>IF(OR(IF(INDEX(Команды!$A$2:$AN$7500,MATCH(BF$3,Команды!$A$2:$A$7500,0),$E32+2)=Команды!$AJ$2,TRUE,FALSE),IF(INDEX(Команды!$A$2:$AN$7500,MATCH(BF$3,Команды!$A$2:$A$7500,0),$E32+2)=Команды!$AJ$3,TRUE,FALSE),IF(INDEX(Команды!$A$2:$AN$7500,MATCH(BF$3,Команды!$A$2:$A$7500,0),$E32+2)=Команды!$AJ$4,TRUE,FALSE),IF(INDEX(Команды!$A$2:$AN$7500,MATCH(BF$3,Команды!$A$2:$A$7500,0),$E32+2)=Команды!$AJ$5,TRUE,FALSE),IF(INDEX(Команды!$A$2:$AN$7500,MATCH(BF$3,Команды!$A$2:$A$7500,0),$E32+2)=Команды!$AJ$6,TRUE,FALSE),IF(INDEX(Команды!$A$2:$AN$7500,MATCH(BF$3,Команды!$A$2:$A$7500,0),$E32+2)=Команды!$AJ$7,TRUE,FALSE),IF(INDEX(Команды!$A$2:$AN$7500,MATCH(BF$3,Команды!$A$2:$A$7500,0),$E32+2)=Команды!$AJ$8,TRUE,FALSE),IF(INDEX(Команды!$A$2:$AN$7500,MATCH(BF$3,Команды!$A$2:$A$7500,0),$E32+2)=Команды!$AJ$9,TRUE,FALSE),IF(INDEX(Команды!$A$2:$AN$7500,MATCH(BF$3,Команды!$A$2:$A$7500,0),$E32+2)=Команды!$AJ$10,TRUE,FALSE),IF(INDEX(Команды!$A$2:$AN$7500,MATCH(BF$3,Команды!$A$2:$A$7500,0),$E32+2)=Команды!$AJ$11,TRUE,FALSE),IF(INDEX(Команды!$A$2:$AN$7500,MATCH(BF$3,Команды!$A$2:$A$7500,0),$E32+2)=Команды!$AJ$12,TRUE,FALSE),IF(INDEX(Команды!$A$2:$AN$7500,MATCH(BF$3,Команды!$A$2:$A$7500,0),$E32+2)=Команды!$AJ$13,TRUE,FALSE),IF(INDEX(Команды!$A$2:$AN$7500,MATCH(BF$3,Команды!$A$2:$A$7500,0),$E32+2)=Команды!$AJ$14,TRUE,FALSE),IF(INDEX(Команды!$A$2:$AN$7500,MATCH(BF$3,Команды!$A$2:$A$7500,0),$E32+2)=Команды!$AJ$15,TRUE,FALSE),IF(INDEX(Команды!$A$2:$AN$7500,MATCH(BF$3,Команды!$A$2:$A$7500,0),$E32+2)=Команды!$AJ$16,TRUE,FALSE),IF(INDEX(Команды!$A$2:$AN$7500,MATCH(BF$3,Команды!$A$2:$A$7500,0),$E32+2)=Команды!$AJ$17,TRUE,FALSE),IF(INDEX(Команды!$A$2:$AN$7500,MATCH(BF$3,Команды!$A$2:$A$7500,0),$E32+2)=Команды!$AJ$18,TRUE,FALSE),IF(INDEX(Команды!$A$2:$AN$7500,MATCH(BF$3,Команды!$A$2:$A$7500,0),$E32+2)=Команды!$AJ$19,TRUE,FALSE)),INDEX(Команды!$AJ$2:$AL$19,MATCH(INDEX(Команды!$A$2:$AN$7500,MATCH(BF$3,Команды!$A$2:$A$7500,0),$E32+2),Команды!$AJ$2:$AJ$19,0),3),0)</f>
        <v>0.95833333333333337</v>
      </c>
      <c r="BH32" s="342"/>
      <c r="BI32" s="174" t="str">
        <f>IF(OR(IF(INDEX(Команды!$A$2:$AN$7500,MATCH(BI$3,Команды!$A$2:$A$7500,0),$E32+2)=Команды!$AJ$2,TRUE,FALSE),IF(INDEX(Команды!$A$2:$AN$7500,MATCH(BI$3,Команды!$A$2:$A$7500,0),$E32+2)=Команды!$AJ$3,TRUE,FALSE),IF(INDEX(Команды!$A$2:$AN$7500,MATCH(BI$3,Команды!$A$2:$A$7500,0),$E32+2)=Команды!$AJ$4,TRUE,FALSE),IF(INDEX(Команды!$A$2:$AN$7500,MATCH(BI$3,Команды!$A$2:$A$7500,0),$E32+2)=Команды!$AJ$5,TRUE,FALSE),IF(INDEX(Команды!$A$2:$AN$7500,MATCH(BI$3,Команды!$A$2:$A$7500,0),$E32+2)=Команды!$AJ$6,TRUE,FALSE),IF(INDEX(Команды!$A$2:$AN$7500,MATCH(BI$3,Команды!$A$2:$A$7500,0),$E32+2)=Команды!$AJ$7,TRUE,FALSE),IF(INDEX(Команды!$A$2:$AN$7500,MATCH(BI$3,Команды!$A$2:$A$7500,0),$E32+2)=Команды!$AJ$8,TRUE,FALSE),IF(INDEX(Команды!$A$2:$AN$7500,MATCH(BI$3,Команды!$A$2:$A$7500,0),$E32+2)=Команды!$AJ$9,TRUE,FALSE),IF(INDEX(Команды!$A$2:$AN$7500,MATCH(BI$3,Команды!$A$2:$A$7500,0),$E32+2)=Команды!$AJ$10,TRUE,FALSE),IF(INDEX(Команды!$A$2:$AN$7500,MATCH(BI$3,Команды!$A$2:$A$7500,0),$E32+2)=Команды!$AJ$11,TRUE,FALSE),IF(INDEX(Команды!$A$2:$AN$7500,MATCH(BI$3,Команды!$A$2:$A$7500,0),$E32+2)=Команды!$AJ$12,TRUE,FALSE),IF(INDEX(Команды!$A$2:$AN$7500,MATCH(BI$3,Команды!$A$2:$A$7500,0),$E32+2)=Команды!$AJ$13,TRUE,FALSE),IF(INDEX(Команды!$A$2:$AN$7500,MATCH(BI$3,Команды!$A$2:$A$7500,0),$E32+2)=Команды!$AJ$14,TRUE,FALSE),IF(INDEX(Команды!$A$2:$AN$7500,MATCH(BI$3,Команды!$A$2:$A$7500,0),$E32+2)=Команды!$AJ$15,TRUE,FALSE),IF(INDEX(Команды!$A$2:$AN$7500,MATCH(BI$3,Команды!$A$2:$A$7500,0),$E32+2)=Команды!$AJ$16,TRUE,FALSE),,IF(INDEX(Команды!$A$2:$AN$7500,MATCH(BI$3,Команды!$A$2:$A$7500,0),$E32+2)=Команды!$AJ$17,TRUE,FALSE),,IF(INDEX(Команды!$A$2:$AN$7500,MATCH(BI$3,Команды!$A$2:$A$7500,0),$E32+2)=Команды!$AJ$18,TRUE,FALSE),,IF(INDEX(Команды!$A$2:$AN$7500,MATCH(BI$3,Команды!$A$2:$A$7500,0),$E32+2)=Команды!$AJ$19,TRUE,FALSE)),INDEX(Команды!$AJ$2:$AK$19,MATCH(INDEX(Команды!$A$2:$AN$7500,MATCH(BI$3,Команды!$A$2:$A$7500,0),$E32+2),Команды!$AJ$2:$AJ$19,0),2),0)</f>
        <v>В</v>
      </c>
      <c r="BJ32" s="175" t="str">
        <f>IF(OR(IF(INDEX(Команды!$A$2:$AN$7500,MATCH(BI$3,Команды!$A$2:$A$7500,0),$E32+2)=Команды!$AJ$2,TRUE,FALSE),IF(INDEX(Команды!$A$2:$AN$7500,MATCH(BI$3,Команды!$A$2:$A$7500,0),$E32+2)=Команды!$AJ$3,TRUE,FALSE),IF(INDEX(Команды!$A$2:$AN$7500,MATCH(BI$3,Команды!$A$2:$A$7500,0),$E32+2)=Команды!$AJ$4,TRUE,FALSE),IF(INDEX(Команды!$A$2:$AN$7500,MATCH(BI$3,Команды!$A$2:$A$7500,0),$E32+2)=Команды!$AJ$5,TRUE,FALSE),IF(INDEX(Команды!$A$2:$AN$7500,MATCH(BI$3,Команды!$A$2:$A$7500,0),$E32+2)=Команды!$AJ$6,TRUE,FALSE),IF(INDEX(Команды!$A$2:$AN$7500,MATCH(BI$3,Команды!$A$2:$A$7500,0),$E32+2)=Команды!$AJ$7,TRUE,FALSE),IF(INDEX(Команды!$A$2:$AN$7500,MATCH(BI$3,Команды!$A$2:$A$7500,0),$E32+2)=Команды!$AJ$8,TRUE,FALSE),IF(INDEX(Команды!$A$2:$AN$7500,MATCH(BI$3,Команды!$A$2:$A$7500,0),$E32+2)=Команды!$AJ$9,TRUE,FALSE),IF(INDEX(Команды!$A$2:$AN$7500,MATCH(BI$3,Команды!$A$2:$A$7500,0),$E32+2)=Команды!$AJ$10,TRUE,FALSE),IF(INDEX(Команды!$A$2:$AN$7500,MATCH(BI$3,Команды!$A$2:$A$7500,0),$E32+2)=Команды!$AJ$11,TRUE,FALSE),IF(INDEX(Команды!$A$2:$AN$7500,MATCH(BI$3,Команды!$A$2:$A$7500,0),$E32+2)=Команды!$AJ$12,TRUE,FALSE),IF(INDEX(Команды!$A$2:$AN$7500,MATCH(BI$3,Команды!$A$2:$A$7500,0),$E32+2)=Команды!$AJ$13,TRUE,FALSE),IF(INDEX(Команды!$A$2:$AN$7500,MATCH(BI$3,Команды!$A$2:$A$7500,0),$E32+2)=Команды!$AJ$14,TRUE,FALSE),IF(INDEX(Команды!$A$2:$AN$7500,MATCH(BI$3,Команды!$A$2:$A$7500,0),$E32+2)=Команды!$AJ$15,TRUE,FALSE),IF(INDEX(Команды!$A$2:$AN$7500,MATCH(BI$3,Команды!$A$2:$A$7500,0),$E32+2)=Команды!$AJ$16,TRUE,FALSE),IF(INDEX(Команды!$A$2:$AN$7500,MATCH(BI$3,Команды!$A$2:$A$7500,0),$E32+2)=Команды!$AJ$17,TRUE,FALSE),IF(INDEX(Команды!$A$2:$AN$7500,MATCH(BI$3,Команды!$A$2:$A$7500,0),$E32+2)=Команды!$AJ$18,TRUE,FALSE),IF(INDEX(Команды!$A$2:$AN$7500,MATCH(BI$3,Команды!$A$2:$A$7500,0),$E32+2)=Команды!$AJ$19,TRUE,FALSE)),INDEX(Команды!$AJ$2:$AL$19,MATCH(INDEX(Команды!$A$2:$AN$7500,MATCH(BI$3,Команды!$A$2:$A$7500,0),$E32+2),Команды!$AJ$2:$AJ$19,0),3),0)</f>
        <v>В</v>
      </c>
      <c r="BK32" s="342"/>
      <c r="BL32" s="174" t="str">
        <f>IF(OR(IF(INDEX(Команды!$A$2:$AN$7500,MATCH(BL$3,Команды!$A$2:$A$7500,0),$E32+2)=Команды!$AJ$2,TRUE,FALSE),IF(INDEX(Команды!$A$2:$AN$7500,MATCH(BL$3,Команды!$A$2:$A$7500,0),$E32+2)=Команды!$AJ$3,TRUE,FALSE),IF(INDEX(Команды!$A$2:$AN$7500,MATCH(BL$3,Команды!$A$2:$A$7500,0),$E32+2)=Команды!$AJ$4,TRUE,FALSE),IF(INDEX(Команды!$A$2:$AN$7500,MATCH(BL$3,Команды!$A$2:$A$7500,0),$E32+2)=Команды!$AJ$5,TRUE,FALSE),IF(INDEX(Команды!$A$2:$AN$7500,MATCH(BL$3,Команды!$A$2:$A$7500,0),$E32+2)=Команды!$AJ$6,TRUE,FALSE),IF(INDEX(Команды!$A$2:$AN$7500,MATCH(BL$3,Команды!$A$2:$A$7500,0),$E32+2)=Команды!$AJ$7,TRUE,FALSE),IF(INDEX(Команды!$A$2:$AN$7500,MATCH(BL$3,Команды!$A$2:$A$7500,0),$E32+2)=Команды!$AJ$8,TRUE,FALSE),IF(INDEX(Команды!$A$2:$AN$7500,MATCH(BL$3,Команды!$A$2:$A$7500,0),$E32+2)=Команды!$AJ$9,TRUE,FALSE),IF(INDEX(Команды!$A$2:$AN$7500,MATCH(BL$3,Команды!$A$2:$A$7500,0),$E32+2)=Команды!$AJ$10,TRUE,FALSE),IF(INDEX(Команды!$A$2:$AN$7500,MATCH(BL$3,Команды!$A$2:$A$7500,0),$E32+2)=Команды!$AJ$11,TRUE,FALSE),IF(INDEX(Команды!$A$2:$AN$7500,MATCH(BL$3,Команды!$A$2:$A$7500,0),$E32+2)=Команды!$AJ$12,TRUE,FALSE),IF(INDEX(Команды!$A$2:$AN$7500,MATCH(BL$3,Команды!$A$2:$A$7500,0),$E32+2)=Команды!$AJ$13,TRUE,FALSE),IF(INDEX(Команды!$A$2:$AN$7500,MATCH(BL$3,Команды!$A$2:$A$7500,0),$E32+2)=Команды!$AJ$14,TRUE,FALSE),IF(INDEX(Команды!$A$2:$AN$7500,MATCH(BL$3,Команды!$A$2:$A$7500,0),$E32+2)=Команды!$AJ$15,TRUE,FALSE),IF(INDEX(Команды!$A$2:$AN$7500,MATCH(BL$3,Команды!$A$2:$A$7500,0),$E32+2)=Команды!$AJ$16,TRUE,FALSE),,IF(INDEX(Команды!$A$2:$AN$7500,MATCH(BL$3,Команды!$A$2:$A$7500,0),$E32+2)=Команды!$AJ$17,TRUE,FALSE),,IF(INDEX(Команды!$A$2:$AN$7500,MATCH(BL$3,Команды!$A$2:$A$7500,0),$E32+2)=Команды!$AJ$18,TRUE,FALSE),,IF(INDEX(Команды!$A$2:$AN$7500,MATCH(BL$3,Команды!$A$2:$A$7500,0),$E32+2)=Команды!$AJ$19,TRUE,FALSE)),INDEX(Команды!$AJ$2:$AK$19,MATCH(INDEX(Команды!$A$2:$AN$7500,MATCH(BL$3,Команды!$A$2:$A$7500,0),$E32+2),Команды!$AJ$2:$AJ$19,0),2),0)</f>
        <v>В</v>
      </c>
      <c r="BM32" s="175" t="str">
        <f>IF(OR(IF(INDEX(Команды!$A$2:$AN$7500,MATCH(BL$3,Команды!$A$2:$A$7500,0),$E32+2)=Команды!$AJ$2,TRUE,FALSE),IF(INDEX(Команды!$A$2:$AN$7500,MATCH(BL$3,Команды!$A$2:$A$7500,0),$E32+2)=Команды!$AJ$3,TRUE,FALSE),IF(INDEX(Команды!$A$2:$AN$7500,MATCH(BL$3,Команды!$A$2:$A$7500,0),$E32+2)=Команды!$AJ$4,TRUE,FALSE),IF(INDEX(Команды!$A$2:$AN$7500,MATCH(BL$3,Команды!$A$2:$A$7500,0),$E32+2)=Команды!$AJ$5,TRUE,FALSE),IF(INDEX(Команды!$A$2:$AN$7500,MATCH(BL$3,Команды!$A$2:$A$7500,0),$E32+2)=Команды!$AJ$6,TRUE,FALSE),IF(INDEX(Команды!$A$2:$AN$7500,MATCH(BL$3,Команды!$A$2:$A$7500,0),$E32+2)=Команды!$AJ$7,TRUE,FALSE),IF(INDEX(Команды!$A$2:$AN$7500,MATCH(BL$3,Команды!$A$2:$A$7500,0),$E32+2)=Команды!$AJ$8,TRUE,FALSE),IF(INDEX(Команды!$A$2:$AN$7500,MATCH(BL$3,Команды!$A$2:$A$7500,0),$E32+2)=Команды!$AJ$9,TRUE,FALSE),IF(INDEX(Команды!$A$2:$AN$7500,MATCH(BL$3,Команды!$A$2:$A$7500,0),$E32+2)=Команды!$AJ$10,TRUE,FALSE),IF(INDEX(Команды!$A$2:$AN$7500,MATCH(BL$3,Команды!$A$2:$A$7500,0),$E32+2)=Команды!$AJ$11,TRUE,FALSE),IF(INDEX(Команды!$A$2:$AN$7500,MATCH(BL$3,Команды!$A$2:$A$7500,0),$E32+2)=Команды!$AJ$12,TRUE,FALSE),IF(INDEX(Команды!$A$2:$AN$7500,MATCH(BL$3,Команды!$A$2:$A$7500,0),$E32+2)=Команды!$AJ$13,TRUE,FALSE),IF(INDEX(Команды!$A$2:$AN$7500,MATCH(BL$3,Команды!$A$2:$A$7500,0),$E32+2)=Команды!$AJ$14,TRUE,FALSE),IF(INDEX(Команды!$A$2:$AN$7500,MATCH(BL$3,Команды!$A$2:$A$7500,0),$E32+2)=Команды!$AJ$15,TRUE,FALSE),IF(INDEX(Команды!$A$2:$AN$7500,MATCH(BL$3,Команды!$A$2:$A$7500,0),$E32+2)=Команды!$AJ$16,TRUE,FALSE),IF(INDEX(Команды!$A$2:$AN$7500,MATCH(BL$3,Команды!$A$2:$A$7500,0),$E32+2)=Команды!$AJ$17,TRUE,FALSE),IF(INDEX(Команды!$A$2:$AN$7500,MATCH(BL$3,Команды!$A$2:$A$7500,0),$E32+2)=Команды!$AJ$18,TRUE,FALSE),IF(INDEX(Команды!$A$2:$AN$7500,MATCH(BL$3,Команды!$A$2:$A$7500,0),$E32+2)=Команды!$AJ$19,TRUE,FALSE)),INDEX(Команды!$AJ$2:$AL$19,MATCH(INDEX(Команды!$A$2:$AN$7500,MATCH(BL$3,Команды!$A$2:$A$7500,0),$E32+2),Команды!$AJ$2:$AJ$19,0),3),0)</f>
        <v>В</v>
      </c>
      <c r="BN32" s="342"/>
      <c r="BO32" s="174">
        <f>IF(OR(IF(INDEX(Команды!$A$2:$AN$7500,MATCH(BO$3,Команды!$A$2:$A$7500,0),$E32+2)=Команды!$AJ$2,TRUE,FALSE),IF(INDEX(Команды!$A$2:$AN$7500,MATCH(BO$3,Команды!$A$2:$A$7500,0),$E32+2)=Команды!$AJ$3,TRUE,FALSE),IF(INDEX(Команды!$A$2:$AN$7500,MATCH(BO$3,Команды!$A$2:$A$7500,0),$E32+2)=Команды!$AJ$4,TRUE,FALSE),IF(INDEX(Команды!$A$2:$AN$7500,MATCH(BO$3,Команды!$A$2:$A$7500,0),$E32+2)=Команды!$AJ$5,TRUE,FALSE),IF(INDEX(Команды!$A$2:$AN$7500,MATCH(BO$3,Команды!$A$2:$A$7500,0),$E32+2)=Команды!$AJ$6,TRUE,FALSE),IF(INDEX(Команды!$A$2:$AN$7500,MATCH(BO$3,Команды!$A$2:$A$7500,0),$E32+2)=Команды!$AJ$7,TRUE,FALSE),IF(INDEX(Команды!$A$2:$AN$7500,MATCH(BO$3,Команды!$A$2:$A$7500,0),$E32+2)=Команды!$AJ$8,TRUE,FALSE),IF(INDEX(Команды!$A$2:$AN$7500,MATCH(BO$3,Команды!$A$2:$A$7500,0),$E32+2)=Команды!$AJ$9,TRUE,FALSE),IF(INDEX(Команды!$A$2:$AN$7500,MATCH(BO$3,Команды!$A$2:$A$7500,0),$E32+2)=Команды!$AJ$10,TRUE,FALSE),IF(INDEX(Команды!$A$2:$AN$7500,MATCH(BO$3,Команды!$A$2:$A$7500,0),$E32+2)=Команды!$AJ$11,TRUE,FALSE),IF(INDEX(Команды!$A$2:$AN$7500,MATCH(BO$3,Команды!$A$2:$A$7500,0),$E32+2)=Команды!$AJ$12,TRUE,FALSE),IF(INDEX(Команды!$A$2:$AN$7500,MATCH(BO$3,Команды!$A$2:$A$7500,0),$E32+2)=Команды!$AJ$13,TRUE,FALSE),IF(INDEX(Команды!$A$2:$AN$7500,MATCH(BO$3,Команды!$A$2:$A$7500,0),$E32+2)=Команды!$AJ$14,TRUE,FALSE),IF(INDEX(Команды!$A$2:$AN$7500,MATCH(BO$3,Команды!$A$2:$A$7500,0),$E32+2)=Команды!$AJ$15,TRUE,FALSE),IF(INDEX(Команды!$A$2:$AN$7500,MATCH(BO$3,Команды!$A$2:$A$7500,0),$E32+2)=Команды!$AJ$16,TRUE,FALSE),,IF(INDEX(Команды!$A$2:$AN$7500,MATCH(BO$3,Команды!$A$2:$A$7500,0),$E32+2)=Команды!$AJ$17,TRUE,FALSE),,IF(INDEX(Команды!$A$2:$AN$7500,MATCH(BO$3,Команды!$A$2:$A$7500,0),$E32+2)=Команды!$AJ$18,TRUE,FALSE),,IF(INDEX(Команды!$A$2:$AN$7500,MATCH(BO$3,Команды!$A$2:$A$7500,0),$E32+2)=Команды!$AJ$19,TRUE,FALSE)),INDEX(Команды!$AJ$2:$AK$19,MATCH(INDEX(Команды!$A$2:$AN$7500,MATCH(BO$3,Команды!$A$2:$A$7500,0),$E32+2),Команды!$AJ$2:$AJ$19,0),2),0)</f>
        <v>0.3125</v>
      </c>
      <c r="BP32" s="175">
        <f>IF(OR(IF(INDEX(Команды!$A$2:$AN$7500,MATCH(BO$3,Команды!$A$2:$A$7500,0),$E32+2)=Команды!$AJ$2,TRUE,FALSE),IF(INDEX(Команды!$A$2:$AN$7500,MATCH(BO$3,Команды!$A$2:$A$7500,0),$E32+2)=Команды!$AJ$3,TRUE,FALSE),IF(INDEX(Команды!$A$2:$AN$7500,MATCH(BO$3,Команды!$A$2:$A$7500,0),$E32+2)=Команды!$AJ$4,TRUE,FALSE),IF(INDEX(Команды!$A$2:$AN$7500,MATCH(BO$3,Команды!$A$2:$A$7500,0),$E32+2)=Команды!$AJ$5,TRUE,FALSE),IF(INDEX(Команды!$A$2:$AN$7500,MATCH(BO$3,Команды!$A$2:$A$7500,0),$E32+2)=Команды!$AJ$6,TRUE,FALSE),IF(INDEX(Команды!$A$2:$AN$7500,MATCH(BO$3,Команды!$A$2:$A$7500,0),$E32+2)=Команды!$AJ$7,TRUE,FALSE),IF(INDEX(Команды!$A$2:$AN$7500,MATCH(BO$3,Команды!$A$2:$A$7500,0),$E32+2)=Команды!$AJ$8,TRUE,FALSE),IF(INDEX(Команды!$A$2:$AN$7500,MATCH(BO$3,Команды!$A$2:$A$7500,0),$E32+2)=Команды!$AJ$9,TRUE,FALSE),IF(INDEX(Команды!$A$2:$AN$7500,MATCH(BO$3,Команды!$A$2:$A$7500,0),$E32+2)=Команды!$AJ$10,TRUE,FALSE),IF(INDEX(Команды!$A$2:$AN$7500,MATCH(BO$3,Команды!$A$2:$A$7500,0),$E32+2)=Команды!$AJ$11,TRUE,FALSE),IF(INDEX(Команды!$A$2:$AN$7500,MATCH(BO$3,Команды!$A$2:$A$7500,0),$E32+2)=Команды!$AJ$12,TRUE,FALSE),IF(INDEX(Команды!$A$2:$AN$7500,MATCH(BO$3,Команды!$A$2:$A$7500,0),$E32+2)=Команды!$AJ$13,TRUE,FALSE),IF(INDEX(Команды!$A$2:$AN$7500,MATCH(BO$3,Команды!$A$2:$A$7500,0),$E32+2)=Команды!$AJ$14,TRUE,FALSE),IF(INDEX(Команды!$A$2:$AN$7500,MATCH(BO$3,Команды!$A$2:$A$7500,0),$E32+2)=Команды!$AJ$15,TRUE,FALSE),IF(INDEX(Команды!$A$2:$AN$7500,MATCH(BO$3,Команды!$A$2:$A$7500,0),$E32+2)=Команды!$AJ$16,TRUE,FALSE),IF(INDEX(Команды!$A$2:$AN$7500,MATCH(BO$3,Команды!$A$2:$A$7500,0),$E32+2)=Команды!$AJ$17,TRUE,FALSE),IF(INDEX(Команды!$A$2:$AN$7500,MATCH(BO$3,Команды!$A$2:$A$7500,0),$E32+2)=Команды!$AJ$18,TRUE,FALSE),IF(INDEX(Команды!$A$2:$AN$7500,MATCH(BO$3,Команды!$A$2:$A$7500,0),$E32+2)=Команды!$AJ$19,TRUE,FALSE)),INDEX(Команды!$AJ$2:$AL$19,MATCH(INDEX(Команды!$A$2:$AN$7500,MATCH(BO$3,Команды!$A$2:$A$7500,0),$E32+2),Команды!$AJ$2:$AJ$19,0),3),0)</f>
        <v>0.6875</v>
      </c>
      <c r="BQ32" s="342"/>
      <c r="BR32" s="174">
        <f>IF(OR(IF(INDEX(Команды!$A$2:$AN$7500,MATCH(BR$3,Команды!$A$2:$A$7500,0),$E32+2)=Команды!$AJ$2,TRUE,FALSE),IF(INDEX(Команды!$A$2:$AN$7500,MATCH(BR$3,Команды!$A$2:$A$7500,0),$E32+2)=Команды!$AJ$3,TRUE,FALSE),IF(INDEX(Команды!$A$2:$AN$7500,MATCH(BR$3,Команды!$A$2:$A$7500,0),$E32+2)=Команды!$AJ$4,TRUE,FALSE),IF(INDEX(Команды!$A$2:$AN$7500,MATCH(BR$3,Команды!$A$2:$A$7500,0),$E32+2)=Команды!$AJ$5,TRUE,FALSE),IF(INDEX(Команды!$A$2:$AN$7500,MATCH(BR$3,Команды!$A$2:$A$7500,0),$E32+2)=Команды!$AJ$6,TRUE,FALSE),IF(INDEX(Команды!$A$2:$AN$7500,MATCH(BR$3,Команды!$A$2:$A$7500,0),$E32+2)=Команды!$AJ$7,TRUE,FALSE),IF(INDEX(Команды!$A$2:$AN$7500,MATCH(BR$3,Команды!$A$2:$A$7500,0),$E32+2)=Команды!$AJ$8,TRUE,FALSE),IF(INDEX(Команды!$A$2:$AN$7500,MATCH(BR$3,Команды!$A$2:$A$7500,0),$E32+2)=Команды!$AJ$9,TRUE,FALSE),IF(INDEX(Команды!$A$2:$AN$7500,MATCH(BR$3,Команды!$A$2:$A$7500,0),$E32+2)=Команды!$AJ$10,TRUE,FALSE),IF(INDEX(Команды!$A$2:$AN$7500,MATCH(BR$3,Команды!$A$2:$A$7500,0),$E32+2)=Команды!$AJ$11,TRUE,FALSE),IF(INDEX(Команды!$A$2:$AN$7500,MATCH(BR$3,Команды!$A$2:$A$7500,0),$E32+2)=Команды!$AJ$12,TRUE,FALSE),IF(INDEX(Команды!$A$2:$AN$7500,MATCH(BR$3,Команды!$A$2:$A$7500,0),$E32+2)=Команды!$AJ$13,TRUE,FALSE),IF(INDEX(Команды!$A$2:$AN$7500,MATCH(BR$3,Команды!$A$2:$A$7500,0),$E32+2)=Команды!$AJ$14,TRUE,FALSE),IF(INDEX(Команды!$A$2:$AN$7500,MATCH(BR$3,Команды!$A$2:$A$7500,0),$E32+2)=Команды!$AJ$15,TRUE,FALSE),IF(INDEX(Команды!$A$2:$AN$7500,MATCH(BR$3,Команды!$A$2:$A$7500,0),$E32+2)=Команды!$AJ$16,TRUE,FALSE),,IF(INDEX(Команды!$A$2:$AN$7500,MATCH(BR$3,Команды!$A$2:$A$7500,0),$E32+2)=Команды!$AJ$17,TRUE,FALSE),,IF(INDEX(Команды!$A$2:$AN$7500,MATCH(BR$3,Команды!$A$2:$A$7500,0),$E32+2)=Команды!$AJ$18,TRUE,FALSE),,IF(INDEX(Команды!$A$2:$AN$7500,MATCH(BR$3,Команды!$A$2:$A$7500,0),$E32+2)=Команды!$AJ$19,TRUE,FALSE)),INDEX(Команды!$AJ$2:$AK$19,MATCH(INDEX(Команды!$A$2:$AN$7500,MATCH(BR$3,Команды!$A$2:$A$7500,0),$E32+2),Команды!$AJ$2:$AJ$19,0),2),0)</f>
        <v>0.3125</v>
      </c>
      <c r="BS32" s="175">
        <f>IF(OR(IF(INDEX(Команды!$A$2:$AN$7500,MATCH(BR$3,Команды!$A$2:$A$7500,0),$E32+2)=Команды!$AJ$2,TRUE,FALSE),IF(INDEX(Команды!$A$2:$AN$7500,MATCH(BR$3,Команды!$A$2:$A$7500,0),$E32+2)=Команды!$AJ$3,TRUE,FALSE),IF(INDEX(Команды!$A$2:$AN$7500,MATCH(BR$3,Команды!$A$2:$A$7500,0),$E32+2)=Команды!$AJ$4,TRUE,FALSE),IF(INDEX(Команды!$A$2:$AN$7500,MATCH(BR$3,Команды!$A$2:$A$7500,0),$E32+2)=Команды!$AJ$5,TRUE,FALSE),IF(INDEX(Команды!$A$2:$AN$7500,MATCH(BR$3,Команды!$A$2:$A$7500,0),$E32+2)=Команды!$AJ$6,TRUE,FALSE),IF(INDEX(Команды!$A$2:$AN$7500,MATCH(BR$3,Команды!$A$2:$A$7500,0),$E32+2)=Команды!$AJ$7,TRUE,FALSE),IF(INDEX(Команды!$A$2:$AN$7500,MATCH(BR$3,Команды!$A$2:$A$7500,0),$E32+2)=Команды!$AJ$8,TRUE,FALSE),IF(INDEX(Команды!$A$2:$AN$7500,MATCH(BR$3,Команды!$A$2:$A$7500,0),$E32+2)=Команды!$AJ$9,TRUE,FALSE),IF(INDEX(Команды!$A$2:$AN$7500,MATCH(BR$3,Команды!$A$2:$A$7500,0),$E32+2)=Команды!$AJ$10,TRUE,FALSE),IF(INDEX(Команды!$A$2:$AN$7500,MATCH(BR$3,Команды!$A$2:$A$7500,0),$E32+2)=Команды!$AJ$11,TRUE,FALSE),IF(INDEX(Команды!$A$2:$AN$7500,MATCH(BR$3,Команды!$A$2:$A$7500,0),$E32+2)=Команды!$AJ$12,TRUE,FALSE),IF(INDEX(Команды!$A$2:$AN$7500,MATCH(BR$3,Команды!$A$2:$A$7500,0),$E32+2)=Команды!$AJ$13,TRUE,FALSE),IF(INDEX(Команды!$A$2:$AN$7500,MATCH(BR$3,Команды!$A$2:$A$7500,0),$E32+2)=Команды!$AJ$14,TRUE,FALSE),IF(INDEX(Команды!$A$2:$AN$7500,MATCH(BR$3,Команды!$A$2:$A$7500,0),$E32+2)=Команды!$AJ$15,TRUE,FALSE),IF(INDEX(Команды!$A$2:$AN$7500,MATCH(BR$3,Команды!$A$2:$A$7500,0),$E32+2)=Команды!$AJ$16,TRUE,FALSE),IF(INDEX(Команды!$A$2:$AN$7500,MATCH(BR$3,Команды!$A$2:$A$7500,0),$E32+2)=Команды!$AJ$17,TRUE,FALSE),IF(INDEX(Команды!$A$2:$AN$7500,MATCH(BR$3,Команды!$A$2:$A$7500,0),$E32+2)=Команды!$AJ$18,TRUE,FALSE),IF(INDEX(Команды!$A$2:$AN$7500,MATCH(BR$3,Команды!$A$2:$A$7500,0),$E32+2)=Команды!$AJ$19,TRUE,FALSE)),INDEX(Команды!$AJ$2:$AL$19,MATCH(INDEX(Команды!$A$2:$AN$7500,MATCH(BR$3,Команды!$A$2:$A$7500,0),$E32+2),Команды!$AJ$2:$AJ$19,0),3),0)</f>
        <v>0.6875</v>
      </c>
      <c r="BT32" s="342"/>
      <c r="BU32" s="174">
        <f>IF(OR(IF(INDEX(Команды!$A$2:$AN$7500,MATCH(BU$3,Команды!$A$2:$A$7500,0),$E32+2)=Команды!$AJ$2,TRUE,FALSE),IF(INDEX(Команды!$A$2:$AN$7500,MATCH(BU$3,Команды!$A$2:$A$7500,0),$E32+2)=Команды!$AJ$3,TRUE,FALSE),IF(INDEX(Команды!$A$2:$AN$7500,MATCH(BU$3,Команды!$A$2:$A$7500,0),$E32+2)=Команды!$AJ$4,TRUE,FALSE),IF(INDEX(Команды!$A$2:$AN$7500,MATCH(BU$3,Команды!$A$2:$A$7500,0),$E32+2)=Команды!$AJ$5,TRUE,FALSE),IF(INDEX(Команды!$A$2:$AN$7500,MATCH(BU$3,Команды!$A$2:$A$7500,0),$E32+2)=Команды!$AJ$6,TRUE,FALSE),IF(INDEX(Команды!$A$2:$AN$7500,MATCH(BU$3,Команды!$A$2:$A$7500,0),$E32+2)=Команды!$AJ$7,TRUE,FALSE),IF(INDEX(Команды!$A$2:$AN$7500,MATCH(BU$3,Команды!$A$2:$A$7500,0),$E32+2)=Команды!$AJ$8,TRUE,FALSE),IF(INDEX(Команды!$A$2:$AN$7500,MATCH(BU$3,Команды!$A$2:$A$7500,0),$E32+2)=Команды!$AJ$9,TRUE,FALSE),IF(INDEX(Команды!$A$2:$AN$7500,MATCH(BU$3,Команды!$A$2:$A$7500,0),$E32+2)=Команды!$AJ$10,TRUE,FALSE),IF(INDEX(Команды!$A$2:$AN$7500,MATCH(BU$3,Команды!$A$2:$A$7500,0),$E32+2)=Команды!$AJ$11,TRUE,FALSE),IF(INDEX(Команды!$A$2:$AN$7500,MATCH(BU$3,Команды!$A$2:$A$7500,0),$E32+2)=Команды!$AJ$12,TRUE,FALSE),IF(INDEX(Команды!$A$2:$AN$7500,MATCH(BU$3,Команды!$A$2:$A$7500,0),$E32+2)=Команды!$AJ$13,TRUE,FALSE),IF(INDEX(Команды!$A$2:$AN$7500,MATCH(BU$3,Команды!$A$2:$A$7500,0),$E32+2)=Команды!$AJ$14,TRUE,FALSE),IF(INDEX(Команды!$A$2:$AN$7500,MATCH(BU$3,Команды!$A$2:$A$7500,0),$E32+2)=Команды!$AJ$15,TRUE,FALSE),IF(INDEX(Команды!$A$2:$AN$7500,MATCH(BU$3,Команды!$A$2:$A$7500,0),$E32+2)=Команды!$AJ$16,TRUE,FALSE),,IF(INDEX(Команды!$A$2:$AN$7500,MATCH(BU$3,Команды!$A$2:$A$7500,0),$E32+2)=Команды!$AJ$17,TRUE,FALSE),,IF(INDEX(Команды!$A$2:$AN$7500,MATCH(BU$3,Команды!$A$2:$A$7500,0),$E32+2)=Команды!$AJ$18,TRUE,FALSE),,IF(INDEX(Команды!$A$2:$AN$7500,MATCH(BU$3,Команды!$A$2:$A$7500,0),$E32+2)=Команды!$AJ$19,TRUE,FALSE)),INDEX(Команды!$AJ$2:$AK$19,MATCH(INDEX(Команды!$A$2:$AN$7500,MATCH(BU$3,Команды!$A$2:$A$7500,0),$E32+2),Команды!$AJ$2:$AJ$19,0),2),0)</f>
        <v>0.375</v>
      </c>
      <c r="BV32" s="175">
        <f>IF(OR(IF(INDEX(Команды!$A$2:$AN$7500,MATCH(BU$3,Команды!$A$2:$A$7500,0),$E32+2)=Команды!$AJ$2,TRUE,FALSE),IF(INDEX(Команды!$A$2:$AN$7500,MATCH(BU$3,Команды!$A$2:$A$7500,0),$E32+2)=Команды!$AJ$3,TRUE,FALSE),IF(INDEX(Команды!$A$2:$AN$7500,MATCH(BU$3,Команды!$A$2:$A$7500,0),$E32+2)=Команды!$AJ$4,TRUE,FALSE),IF(INDEX(Команды!$A$2:$AN$7500,MATCH(BU$3,Команды!$A$2:$A$7500,0),$E32+2)=Команды!$AJ$5,TRUE,FALSE),IF(INDEX(Команды!$A$2:$AN$7500,MATCH(BU$3,Команды!$A$2:$A$7500,0),$E32+2)=Команды!$AJ$6,TRUE,FALSE),IF(INDEX(Команды!$A$2:$AN$7500,MATCH(BU$3,Команды!$A$2:$A$7500,0),$E32+2)=Команды!$AJ$7,TRUE,FALSE),IF(INDEX(Команды!$A$2:$AN$7500,MATCH(BU$3,Команды!$A$2:$A$7500,0),$E32+2)=Команды!$AJ$8,TRUE,FALSE),IF(INDEX(Команды!$A$2:$AN$7500,MATCH(BU$3,Команды!$A$2:$A$7500,0),$E32+2)=Команды!$AJ$9,TRUE,FALSE),IF(INDEX(Команды!$A$2:$AN$7500,MATCH(BU$3,Команды!$A$2:$A$7500,0),$E32+2)=Команды!$AJ$10,TRUE,FALSE),IF(INDEX(Команды!$A$2:$AN$7500,MATCH(BU$3,Команды!$A$2:$A$7500,0),$E32+2)=Команды!$AJ$11,TRUE,FALSE),IF(INDEX(Команды!$A$2:$AN$7500,MATCH(BU$3,Команды!$A$2:$A$7500,0),$E32+2)=Команды!$AJ$12,TRUE,FALSE),IF(INDEX(Команды!$A$2:$AN$7500,MATCH(BU$3,Команды!$A$2:$A$7500,0),$E32+2)=Команды!$AJ$13,TRUE,FALSE),IF(INDEX(Команды!$A$2:$AN$7500,MATCH(BU$3,Команды!$A$2:$A$7500,0),$E32+2)=Команды!$AJ$14,TRUE,FALSE),IF(INDEX(Команды!$A$2:$AN$7500,MATCH(BU$3,Команды!$A$2:$A$7500,0),$E32+2)=Команды!$AJ$15,TRUE,FALSE),IF(INDEX(Команды!$A$2:$AN$7500,MATCH(BU$3,Команды!$A$2:$A$7500,0),$E32+2)=Команды!$AJ$16,TRUE,FALSE),IF(INDEX(Команды!$A$2:$AN$7500,MATCH(BU$3,Команды!$A$2:$A$7500,0),$E32+2)=Команды!$AJ$17,TRUE,FALSE),IF(INDEX(Команды!$A$2:$AN$7500,MATCH(BU$3,Команды!$A$2:$A$7500,0),$E32+2)=Команды!$AJ$18,TRUE,FALSE),IF(INDEX(Команды!$A$2:$AN$7500,MATCH(BU$3,Команды!$A$2:$A$7500,0),$E32+2)=Команды!$AJ$19,TRUE,FALSE)),INDEX(Команды!$AJ$2:$AL$19,MATCH(INDEX(Команды!$A$2:$AN$7500,MATCH(BU$3,Команды!$A$2:$A$7500,0),$E32+2),Команды!$AJ$2:$AJ$19,0),3),0)</f>
        <v>0.75</v>
      </c>
      <c r="BW32" s="342"/>
      <c r="BX32" s="174">
        <f>IF(OR(IF(INDEX(Команды!$A$2:$AN$7500,MATCH(BX$3,Команды!$A$2:$A$7500,0),$E32+2)=Команды!$AJ$2,TRUE,FALSE),IF(INDEX(Команды!$A$2:$AN$7500,MATCH(BX$3,Команды!$A$2:$A$7500,0),$E32+2)=Команды!$AJ$3,TRUE,FALSE),IF(INDEX(Команды!$A$2:$AN$7500,MATCH(BX$3,Команды!$A$2:$A$7500,0),$E32+2)=Команды!$AJ$4,TRUE,FALSE),IF(INDEX(Команды!$A$2:$AN$7500,MATCH(BX$3,Команды!$A$2:$A$7500,0),$E32+2)=Команды!$AJ$5,TRUE,FALSE),IF(INDEX(Команды!$A$2:$AN$7500,MATCH(BX$3,Команды!$A$2:$A$7500,0),$E32+2)=Команды!$AJ$6,TRUE,FALSE),IF(INDEX(Команды!$A$2:$AN$7500,MATCH(BX$3,Команды!$A$2:$A$7500,0),$E32+2)=Команды!$AJ$7,TRUE,FALSE),IF(INDEX(Команды!$A$2:$AN$7500,MATCH(BX$3,Команды!$A$2:$A$7500,0),$E32+2)=Команды!$AJ$8,TRUE,FALSE),IF(INDEX(Команды!$A$2:$AN$7500,MATCH(BX$3,Команды!$A$2:$A$7500,0),$E32+2)=Команды!$AJ$9,TRUE,FALSE),IF(INDEX(Команды!$A$2:$AN$7500,MATCH(BX$3,Команды!$A$2:$A$7500,0),$E32+2)=Команды!$AJ$10,TRUE,FALSE),IF(INDEX(Команды!$A$2:$AN$7500,MATCH(BX$3,Команды!$A$2:$A$7500,0),$E32+2)=Команды!$AJ$11,TRUE,FALSE),IF(INDEX(Команды!$A$2:$AN$7500,MATCH(BX$3,Команды!$A$2:$A$7500,0),$E32+2)=Команды!$AJ$12,TRUE,FALSE),IF(INDEX(Команды!$A$2:$AN$7500,MATCH(BX$3,Команды!$A$2:$A$7500,0),$E32+2)=Команды!$AJ$13,TRUE,FALSE),IF(INDEX(Команды!$A$2:$AN$7500,MATCH(BX$3,Команды!$A$2:$A$7500,0),$E32+2)=Команды!$AJ$14,TRUE,FALSE),IF(INDEX(Команды!$A$2:$AN$7500,MATCH(BX$3,Команды!$A$2:$A$7500,0),$E32+2)=Команды!$AJ$15,TRUE,FALSE),IF(INDEX(Команды!$A$2:$AN$7500,MATCH(BX$3,Команды!$A$2:$A$7500,0),$E32+2)=Команды!$AJ$16,TRUE,FALSE),,IF(INDEX(Команды!$A$2:$AN$7500,MATCH(BX$3,Команды!$A$2:$A$7500,0),$E32+2)=Команды!$AJ$17,TRUE,FALSE),,IF(INDEX(Команды!$A$2:$AN$7500,MATCH(BX$3,Команды!$A$2:$A$7500,0),$E32+2)=Команды!$AJ$18,TRUE,FALSE),,IF(INDEX(Команды!$A$2:$AN$7500,MATCH(BX$3,Команды!$A$2:$A$7500,0),$E32+2)=Команды!$AJ$19,TRUE,FALSE)),INDEX(Команды!$AJ$2:$AK$19,MATCH(INDEX(Команды!$A$2:$AN$7500,MATCH(BX$3,Команды!$A$2:$A$7500,0),$E32+2),Команды!$AJ$2:$AJ$19,0),2),0)</f>
        <v>0.64583333333333337</v>
      </c>
      <c r="BY32" s="175">
        <f>IF(OR(IF(INDEX(Команды!$A$2:$AN$7500,MATCH(BX$3,Команды!$A$2:$A$7500,0),$E32+2)=Команды!$AJ$2,TRUE,FALSE),IF(INDEX(Команды!$A$2:$AN$7500,MATCH(BX$3,Команды!$A$2:$A$7500,0),$E32+2)=Команды!$AJ$3,TRUE,FALSE),IF(INDEX(Команды!$A$2:$AN$7500,MATCH(BX$3,Команды!$A$2:$A$7500,0),$E32+2)=Команды!$AJ$4,TRUE,FALSE),IF(INDEX(Команды!$A$2:$AN$7500,MATCH(BX$3,Команды!$A$2:$A$7500,0),$E32+2)=Команды!$AJ$5,TRUE,FALSE),IF(INDEX(Команды!$A$2:$AN$7500,MATCH(BX$3,Команды!$A$2:$A$7500,0),$E32+2)=Команды!$AJ$6,TRUE,FALSE),IF(INDEX(Команды!$A$2:$AN$7500,MATCH(BX$3,Команды!$A$2:$A$7500,0),$E32+2)=Команды!$AJ$7,TRUE,FALSE),IF(INDEX(Команды!$A$2:$AN$7500,MATCH(BX$3,Команды!$A$2:$A$7500,0),$E32+2)=Команды!$AJ$8,TRUE,FALSE),IF(INDEX(Команды!$A$2:$AN$7500,MATCH(BX$3,Команды!$A$2:$A$7500,0),$E32+2)=Команды!$AJ$9,TRUE,FALSE),IF(INDEX(Команды!$A$2:$AN$7500,MATCH(BX$3,Команды!$A$2:$A$7500,0),$E32+2)=Команды!$AJ$10,TRUE,FALSE),IF(INDEX(Команды!$A$2:$AN$7500,MATCH(BX$3,Команды!$A$2:$A$7500,0),$E32+2)=Команды!$AJ$11,TRUE,FALSE),IF(INDEX(Команды!$A$2:$AN$7500,MATCH(BX$3,Команды!$A$2:$A$7500,0),$E32+2)=Команды!$AJ$12,TRUE,FALSE),IF(INDEX(Команды!$A$2:$AN$7500,MATCH(BX$3,Команды!$A$2:$A$7500,0),$E32+2)=Команды!$AJ$13,TRUE,FALSE),IF(INDEX(Команды!$A$2:$AN$7500,MATCH(BX$3,Команды!$A$2:$A$7500,0),$E32+2)=Команды!$AJ$14,TRUE,FALSE),IF(INDEX(Команды!$A$2:$AN$7500,MATCH(BX$3,Команды!$A$2:$A$7500,0),$E32+2)=Команды!$AJ$15,TRUE,FALSE),IF(INDEX(Команды!$A$2:$AN$7500,MATCH(BX$3,Команды!$A$2:$A$7500,0),$E32+2)=Команды!$AJ$16,TRUE,FALSE),IF(INDEX(Команды!$A$2:$AN$7500,MATCH(BX$3,Команды!$A$2:$A$7500,0),$E32+2)=Команды!$AJ$17,TRUE,FALSE),IF(INDEX(Команды!$A$2:$AN$7500,MATCH(BX$3,Команды!$A$2:$A$7500,0),$E32+2)=Команды!$AJ$18,TRUE,FALSE),IF(INDEX(Команды!$A$2:$AN$7500,MATCH(BX$3,Команды!$A$2:$A$7500,0),$E32+2)=Команды!$AJ$19,TRUE,FALSE)),INDEX(Команды!$AJ$2:$AL$19,MATCH(INDEX(Команды!$A$2:$AN$7500,MATCH(BX$3,Команды!$A$2:$A$7500,0),$E32+2),Команды!$AJ$2:$AJ$19,0),3),0)</f>
        <v>1.0208333333333333</v>
      </c>
      <c r="BZ32" s="342"/>
      <c r="CA32" s="174" t="str">
        <f>IF(OR(IF(INDEX(Команды!$A$2:$AN$7500,MATCH(CA$3,Команды!$A$2:$A$7500,0),$E32+2)=Команды!$AJ$2,TRUE,FALSE),IF(INDEX(Команды!$A$2:$AN$7500,MATCH(CA$3,Команды!$A$2:$A$7500,0),$E32+2)=Команды!$AJ$3,TRUE,FALSE),IF(INDEX(Команды!$A$2:$AN$7500,MATCH(CA$3,Команды!$A$2:$A$7500,0),$E32+2)=Команды!$AJ$4,TRUE,FALSE),IF(INDEX(Команды!$A$2:$AN$7500,MATCH(CA$3,Команды!$A$2:$A$7500,0),$E32+2)=Команды!$AJ$5,TRUE,FALSE),IF(INDEX(Команды!$A$2:$AN$7500,MATCH(CA$3,Команды!$A$2:$A$7500,0),$E32+2)=Команды!$AJ$6,TRUE,FALSE),IF(INDEX(Команды!$A$2:$AN$7500,MATCH(CA$3,Команды!$A$2:$A$7500,0),$E32+2)=Команды!$AJ$7,TRUE,FALSE),IF(INDEX(Команды!$A$2:$AN$7500,MATCH(CA$3,Команды!$A$2:$A$7500,0),$E32+2)=Команды!$AJ$8,TRUE,FALSE),IF(INDEX(Команды!$A$2:$AN$7500,MATCH(CA$3,Команды!$A$2:$A$7500,0),$E32+2)=Команды!$AJ$9,TRUE,FALSE),IF(INDEX(Команды!$A$2:$AN$7500,MATCH(CA$3,Команды!$A$2:$A$7500,0),$E32+2)=Команды!$AJ$10,TRUE,FALSE),IF(INDEX(Команды!$A$2:$AN$7500,MATCH(CA$3,Команды!$A$2:$A$7500,0),$E32+2)=Команды!$AJ$11,TRUE,FALSE),IF(INDEX(Команды!$A$2:$AN$7500,MATCH(CA$3,Команды!$A$2:$A$7500,0),$E32+2)=Команды!$AJ$12,TRUE,FALSE),IF(INDEX(Команды!$A$2:$AN$7500,MATCH(CA$3,Команды!$A$2:$A$7500,0),$E32+2)=Команды!$AJ$13,TRUE,FALSE),IF(INDEX(Команды!$A$2:$AN$7500,MATCH(CA$3,Команды!$A$2:$A$7500,0),$E32+2)=Команды!$AJ$14,TRUE,FALSE),IF(INDEX(Команды!$A$2:$AN$7500,MATCH(CA$3,Команды!$A$2:$A$7500,0),$E32+2)=Команды!$AJ$15,TRUE,FALSE),IF(INDEX(Команды!$A$2:$AN$7500,MATCH(CA$3,Команды!$A$2:$A$7500,0),$E32+2)=Команды!$AJ$16,TRUE,FALSE),,IF(INDEX(Команды!$A$2:$AN$7500,MATCH(CA$3,Команды!$A$2:$A$7500,0),$E32+2)=Команды!$AJ$17,TRUE,FALSE),,IF(INDEX(Команды!$A$2:$AN$7500,MATCH(CA$3,Команды!$A$2:$A$7500,0),$E32+2)=Команды!$AJ$18,TRUE,FALSE),,IF(INDEX(Команды!$A$2:$AN$7500,MATCH(CA$3,Команды!$A$2:$A$7500,0),$E32+2)=Команды!$AJ$19,TRUE,FALSE)),INDEX(Команды!$AJ$2:$AK$19,MATCH(INDEX(Команды!$A$2:$AN$7500,MATCH(CA$3,Команды!$A$2:$A$7500,0),$E32+2),Команды!$AJ$2:$AJ$19,0),2),0)</f>
        <v>В</v>
      </c>
      <c r="CB32" s="175" t="str">
        <f>IF(OR(IF(INDEX(Команды!$A$2:$AN$7500,MATCH(CA$3,Команды!$A$2:$A$7500,0),$E32+2)=Команды!$AJ$2,TRUE,FALSE),IF(INDEX(Команды!$A$2:$AN$7500,MATCH(CA$3,Команды!$A$2:$A$7500,0),$E32+2)=Команды!$AJ$3,TRUE,FALSE),IF(INDEX(Команды!$A$2:$AN$7500,MATCH(CA$3,Команды!$A$2:$A$7500,0),$E32+2)=Команды!$AJ$4,TRUE,FALSE),IF(INDEX(Команды!$A$2:$AN$7500,MATCH(CA$3,Команды!$A$2:$A$7500,0),$E32+2)=Команды!$AJ$5,TRUE,FALSE),IF(INDEX(Команды!$A$2:$AN$7500,MATCH(CA$3,Команды!$A$2:$A$7500,0),$E32+2)=Команды!$AJ$6,TRUE,FALSE),IF(INDEX(Команды!$A$2:$AN$7500,MATCH(CA$3,Команды!$A$2:$A$7500,0),$E32+2)=Команды!$AJ$7,TRUE,FALSE),IF(INDEX(Команды!$A$2:$AN$7500,MATCH(CA$3,Команды!$A$2:$A$7500,0),$E32+2)=Команды!$AJ$8,TRUE,FALSE),IF(INDEX(Команды!$A$2:$AN$7500,MATCH(CA$3,Команды!$A$2:$A$7500,0),$E32+2)=Команды!$AJ$9,TRUE,FALSE),IF(INDEX(Команды!$A$2:$AN$7500,MATCH(CA$3,Команды!$A$2:$A$7500,0),$E32+2)=Команды!$AJ$10,TRUE,FALSE),IF(INDEX(Команды!$A$2:$AN$7500,MATCH(CA$3,Команды!$A$2:$A$7500,0),$E32+2)=Команды!$AJ$11,TRUE,FALSE),IF(INDEX(Команды!$A$2:$AN$7500,MATCH(CA$3,Команды!$A$2:$A$7500,0),$E32+2)=Команды!$AJ$12,TRUE,FALSE),IF(INDEX(Команды!$A$2:$AN$7500,MATCH(CA$3,Команды!$A$2:$A$7500,0),$E32+2)=Команды!$AJ$13,TRUE,FALSE),IF(INDEX(Команды!$A$2:$AN$7500,MATCH(CA$3,Команды!$A$2:$A$7500,0),$E32+2)=Команды!$AJ$14,TRUE,FALSE),IF(INDEX(Команды!$A$2:$AN$7500,MATCH(CA$3,Команды!$A$2:$A$7500,0),$E32+2)=Команды!$AJ$15,TRUE,FALSE),IF(INDEX(Команды!$A$2:$AN$7500,MATCH(CA$3,Команды!$A$2:$A$7500,0),$E32+2)=Команды!$AJ$16,TRUE,FALSE),IF(INDEX(Команды!$A$2:$AN$7500,MATCH(CA$3,Команды!$A$2:$A$7500,0),$E32+2)=Команды!$AJ$17,TRUE,FALSE),IF(INDEX(Команды!$A$2:$AN$7500,MATCH(CA$3,Команды!$A$2:$A$7500,0),$E32+2)=Команды!$AJ$18,TRUE,FALSE),IF(INDEX(Команды!$A$2:$AN$7500,MATCH(CA$3,Команды!$A$2:$A$7500,0),$E32+2)=Команды!$AJ$19,TRUE,FALSE)),INDEX(Команды!$AJ$2:$AL$19,MATCH(INDEX(Команды!$A$2:$AN$7500,MATCH(CA$3,Команды!$A$2:$A$7500,0),$E32+2),Команды!$AJ$2:$AJ$19,0),3),0)</f>
        <v>В</v>
      </c>
      <c r="CC32" s="342"/>
      <c r="CD32" s="174" t="str">
        <f>IF(OR(IF(INDEX(Команды!$A$2:$AN$7500,MATCH(CD$3,Команды!$A$2:$A$7500,0),$E32+2)=Команды!$AJ$2,TRUE,FALSE),IF(INDEX(Команды!$A$2:$AN$7500,MATCH(CD$3,Команды!$A$2:$A$7500,0),$E32+2)=Команды!$AJ$3,TRUE,FALSE),IF(INDEX(Команды!$A$2:$AN$7500,MATCH(CD$3,Команды!$A$2:$A$7500,0),$E32+2)=Команды!$AJ$4,TRUE,FALSE),IF(INDEX(Команды!$A$2:$AN$7500,MATCH(CD$3,Команды!$A$2:$A$7500,0),$E32+2)=Команды!$AJ$5,TRUE,FALSE),IF(INDEX(Команды!$A$2:$AN$7500,MATCH(CD$3,Команды!$A$2:$A$7500,0),$E32+2)=Команды!$AJ$6,TRUE,FALSE),IF(INDEX(Команды!$A$2:$AN$7500,MATCH(CD$3,Команды!$A$2:$A$7500,0),$E32+2)=Команды!$AJ$7,TRUE,FALSE),IF(INDEX(Команды!$A$2:$AN$7500,MATCH(CD$3,Команды!$A$2:$A$7500,0),$E32+2)=Команды!$AJ$8,TRUE,FALSE),IF(INDEX(Команды!$A$2:$AN$7500,MATCH(CD$3,Команды!$A$2:$A$7500,0),$E32+2)=Команды!$AJ$9,TRUE,FALSE),IF(INDEX(Команды!$A$2:$AN$7500,MATCH(CD$3,Команды!$A$2:$A$7500,0),$E32+2)=Команды!$AJ$10,TRUE,FALSE),IF(INDEX(Команды!$A$2:$AN$7500,MATCH(CD$3,Команды!$A$2:$A$7500,0),$E32+2)=Команды!$AJ$11,TRUE,FALSE),IF(INDEX(Команды!$A$2:$AN$7500,MATCH(CD$3,Команды!$A$2:$A$7500,0),$E32+2)=Команды!$AJ$12,TRUE,FALSE),IF(INDEX(Команды!$A$2:$AN$7500,MATCH(CD$3,Команды!$A$2:$A$7500,0),$E32+2)=Команды!$AJ$13,TRUE,FALSE),IF(INDEX(Команды!$A$2:$AN$7500,MATCH(CD$3,Команды!$A$2:$A$7500,0),$E32+2)=Команды!$AJ$14,TRUE,FALSE),IF(INDEX(Команды!$A$2:$AN$7500,MATCH(CD$3,Команды!$A$2:$A$7500,0),$E32+2)=Команды!$AJ$15,TRUE,FALSE),IF(INDEX(Команды!$A$2:$AN$7500,MATCH(CD$3,Команды!$A$2:$A$7500,0),$E32+2)=Команды!$AJ$16,TRUE,FALSE),,IF(INDEX(Команды!$A$2:$AN$7500,MATCH(CD$3,Команды!$A$2:$A$7500,0),$E32+2)=Команды!$AJ$17,TRUE,FALSE),,IF(INDEX(Команды!$A$2:$AN$7500,MATCH(CD$3,Команды!$A$2:$A$7500,0),$E32+2)=Команды!$AJ$18,TRUE,FALSE),,IF(INDEX(Команды!$A$2:$AN$7500,MATCH(CD$3,Команды!$A$2:$A$7500,0),$E32+2)=Команды!$AJ$19,TRUE,FALSE)),INDEX(Команды!$AJ$2:$AK$19,MATCH(INDEX(Команды!$A$2:$AN$7500,MATCH(CD$3,Команды!$A$2:$A$7500,0),$E32+2),Команды!$AJ$2:$AJ$19,0),2),0)</f>
        <v>В</v>
      </c>
      <c r="CE32" s="175" t="str">
        <f>IF(OR(IF(INDEX(Команды!$A$2:$AN$7500,MATCH(CD$3,Команды!$A$2:$A$7500,0),$E32+2)=Команды!$AJ$2,TRUE,FALSE),IF(INDEX(Команды!$A$2:$AN$7500,MATCH(CD$3,Команды!$A$2:$A$7500,0),$E32+2)=Команды!$AJ$3,TRUE,FALSE),IF(INDEX(Команды!$A$2:$AN$7500,MATCH(CD$3,Команды!$A$2:$A$7500,0),$E32+2)=Команды!$AJ$4,TRUE,FALSE),IF(INDEX(Команды!$A$2:$AN$7500,MATCH(CD$3,Команды!$A$2:$A$7500,0),$E32+2)=Команды!$AJ$5,TRUE,FALSE),IF(INDEX(Команды!$A$2:$AN$7500,MATCH(CD$3,Команды!$A$2:$A$7500,0),$E32+2)=Команды!$AJ$6,TRUE,FALSE),IF(INDEX(Команды!$A$2:$AN$7500,MATCH(CD$3,Команды!$A$2:$A$7500,0),$E32+2)=Команды!$AJ$7,TRUE,FALSE),IF(INDEX(Команды!$A$2:$AN$7500,MATCH(CD$3,Команды!$A$2:$A$7500,0),$E32+2)=Команды!$AJ$8,TRUE,FALSE),IF(INDEX(Команды!$A$2:$AN$7500,MATCH(CD$3,Команды!$A$2:$A$7500,0),$E32+2)=Команды!$AJ$9,TRUE,FALSE),IF(INDEX(Команды!$A$2:$AN$7500,MATCH(CD$3,Команды!$A$2:$A$7500,0),$E32+2)=Команды!$AJ$10,TRUE,FALSE),IF(INDEX(Команды!$A$2:$AN$7500,MATCH(CD$3,Команды!$A$2:$A$7500,0),$E32+2)=Команды!$AJ$11,TRUE,FALSE),IF(INDEX(Команды!$A$2:$AN$7500,MATCH(CD$3,Команды!$A$2:$A$7500,0),$E32+2)=Команды!$AJ$12,TRUE,FALSE),IF(INDEX(Команды!$A$2:$AN$7500,MATCH(CD$3,Команды!$A$2:$A$7500,0),$E32+2)=Команды!$AJ$13,TRUE,FALSE),IF(INDEX(Команды!$A$2:$AN$7500,MATCH(CD$3,Команды!$A$2:$A$7500,0),$E32+2)=Команды!$AJ$14,TRUE,FALSE),IF(INDEX(Команды!$A$2:$AN$7500,MATCH(CD$3,Команды!$A$2:$A$7500,0),$E32+2)=Команды!$AJ$15,TRUE,FALSE),IF(INDEX(Команды!$A$2:$AN$7500,MATCH(CD$3,Команды!$A$2:$A$7500,0),$E32+2)=Команды!$AJ$16,TRUE,FALSE),IF(INDEX(Команды!$A$2:$AN$7500,MATCH(CD$3,Команды!$A$2:$A$7500,0),$E32+2)=Команды!$AJ$17,TRUE,FALSE),IF(INDEX(Команды!$A$2:$AN$7500,MATCH(CD$3,Команды!$A$2:$A$7500,0),$E32+2)=Команды!$AJ$18,TRUE,FALSE),IF(INDEX(Команды!$A$2:$AN$7500,MATCH(CD$3,Команды!$A$2:$A$7500,0),$E32+2)=Команды!$AJ$19,TRUE,FALSE)),INDEX(Команды!$AJ$2:$AL$19,MATCH(INDEX(Команды!$A$2:$AN$7500,MATCH(CD$3,Команды!$A$2:$A$7500,0),$E32+2),Команды!$AJ$2:$AJ$19,0),3),0)</f>
        <v>В</v>
      </c>
      <c r="CF32" s="342"/>
      <c r="CG32" s="174">
        <f>IF(OR(IF(INDEX(Команды!$A$2:$AN$7500,MATCH(CG$3,Команды!$A$2:$A$7500,0),$E32+2)=Команды!$AJ$2,TRUE,FALSE),IF(INDEX(Команды!$A$2:$AN$7500,MATCH(CG$3,Команды!$A$2:$A$7500,0),$E32+2)=Команды!$AJ$3,TRUE,FALSE),IF(INDEX(Команды!$A$2:$AN$7500,MATCH(CG$3,Команды!$A$2:$A$7500,0),$E32+2)=Команды!$AJ$4,TRUE,FALSE),IF(INDEX(Команды!$A$2:$AN$7500,MATCH(CG$3,Команды!$A$2:$A$7500,0),$E32+2)=Команды!$AJ$5,TRUE,FALSE),IF(INDEX(Команды!$A$2:$AN$7500,MATCH(CG$3,Команды!$A$2:$A$7500,0),$E32+2)=Команды!$AJ$6,TRUE,FALSE),IF(INDEX(Команды!$A$2:$AN$7500,MATCH(CG$3,Команды!$A$2:$A$7500,0),$E32+2)=Команды!$AJ$7,TRUE,FALSE),IF(INDEX(Команды!$A$2:$AN$7500,MATCH(CG$3,Команды!$A$2:$A$7500,0),$E32+2)=Команды!$AJ$8,TRUE,FALSE),IF(INDEX(Команды!$A$2:$AN$7500,MATCH(CG$3,Команды!$A$2:$A$7500,0),$E32+2)=Команды!$AJ$9,TRUE,FALSE),IF(INDEX(Команды!$A$2:$AN$7500,MATCH(CG$3,Команды!$A$2:$A$7500,0),$E32+2)=Команды!$AJ$10,TRUE,FALSE),IF(INDEX(Команды!$A$2:$AN$7500,MATCH(CG$3,Команды!$A$2:$A$7500,0),$E32+2)=Команды!$AJ$11,TRUE,FALSE),IF(INDEX(Команды!$A$2:$AN$7500,MATCH(CG$3,Команды!$A$2:$A$7500,0),$E32+2)=Команды!$AJ$12,TRUE,FALSE),IF(INDEX(Команды!$A$2:$AN$7500,MATCH(CG$3,Команды!$A$2:$A$7500,0),$E32+2)=Команды!$AJ$13,TRUE,FALSE),IF(INDEX(Команды!$A$2:$AN$7500,MATCH(CG$3,Команды!$A$2:$A$7500,0),$E32+2)=Команды!$AJ$14,TRUE,FALSE),IF(INDEX(Команды!$A$2:$AN$7500,MATCH(CG$3,Команды!$A$2:$A$7500,0),$E32+2)=Команды!$AJ$15,TRUE,FALSE),IF(INDEX(Команды!$A$2:$AN$7500,MATCH(CG$3,Команды!$A$2:$A$7500,0),$E32+2)=Команды!$AJ$16,TRUE,FALSE),,IF(INDEX(Команды!$A$2:$AN$7500,MATCH(CG$3,Команды!$A$2:$A$7500,0),$E32+2)=Команды!$AJ$17,TRUE,FALSE),,IF(INDEX(Команды!$A$2:$AN$7500,MATCH(CG$3,Команды!$A$2:$A$7500,0),$E32+2)=Команды!$AJ$18,TRUE,FALSE),,IF(INDEX(Команды!$A$2:$AN$7500,MATCH(CG$3,Команды!$A$2:$A$7500,0),$E32+2)=Команды!$AJ$19,TRUE,FALSE)),INDEX(Команды!$AJ$2:$AK$19,MATCH(INDEX(Команды!$A$2:$AN$7500,MATCH(CG$3,Команды!$A$2:$A$7500,0),$E32+2),Команды!$AJ$2:$AJ$19,0),2),0)</f>
        <v>0.28125</v>
      </c>
      <c r="CH32" s="175">
        <f>IF(OR(IF(INDEX(Команды!$A$2:$AN$7500,MATCH(CG$3,Команды!$A$2:$A$7500,0),$E32+2)=Команды!$AJ$2,TRUE,FALSE),IF(INDEX(Команды!$A$2:$AN$7500,MATCH(CG$3,Команды!$A$2:$A$7500,0),$E32+2)=Команды!$AJ$3,TRUE,FALSE),IF(INDEX(Команды!$A$2:$AN$7500,MATCH(CG$3,Команды!$A$2:$A$7500,0),$E32+2)=Команды!$AJ$4,TRUE,FALSE),IF(INDEX(Команды!$A$2:$AN$7500,MATCH(CG$3,Команды!$A$2:$A$7500,0),$E32+2)=Команды!$AJ$5,TRUE,FALSE),IF(INDEX(Команды!$A$2:$AN$7500,MATCH(CG$3,Команды!$A$2:$A$7500,0),$E32+2)=Команды!$AJ$6,TRUE,FALSE),IF(INDEX(Команды!$A$2:$AN$7500,MATCH(CG$3,Команды!$A$2:$A$7500,0),$E32+2)=Команды!$AJ$7,TRUE,FALSE),IF(INDEX(Команды!$A$2:$AN$7500,MATCH(CG$3,Команды!$A$2:$A$7500,0),$E32+2)=Команды!$AJ$8,TRUE,FALSE),IF(INDEX(Команды!$A$2:$AN$7500,MATCH(CG$3,Команды!$A$2:$A$7500,0),$E32+2)=Команды!$AJ$9,TRUE,FALSE),IF(INDEX(Команды!$A$2:$AN$7500,MATCH(CG$3,Команды!$A$2:$A$7500,0),$E32+2)=Команды!$AJ$10,TRUE,FALSE),IF(INDEX(Команды!$A$2:$AN$7500,MATCH(CG$3,Команды!$A$2:$A$7500,0),$E32+2)=Команды!$AJ$11,TRUE,FALSE),IF(INDEX(Команды!$A$2:$AN$7500,MATCH(CG$3,Команды!$A$2:$A$7500,0),$E32+2)=Команды!$AJ$12,TRUE,FALSE),IF(INDEX(Команды!$A$2:$AN$7500,MATCH(CG$3,Команды!$A$2:$A$7500,0),$E32+2)=Команды!$AJ$13,TRUE,FALSE),IF(INDEX(Команды!$A$2:$AN$7500,MATCH(CG$3,Команды!$A$2:$A$7500,0),$E32+2)=Команды!$AJ$14,TRUE,FALSE),IF(INDEX(Команды!$A$2:$AN$7500,MATCH(CG$3,Команды!$A$2:$A$7500,0),$E32+2)=Команды!$AJ$15,TRUE,FALSE),IF(INDEX(Команды!$A$2:$AN$7500,MATCH(CG$3,Команды!$A$2:$A$7500,0),$E32+2)=Команды!$AJ$16,TRUE,FALSE),IF(INDEX(Команды!$A$2:$AN$7500,MATCH(CG$3,Команды!$A$2:$A$7500,0),$E32+2)=Команды!$AJ$17,TRUE,FALSE),IF(INDEX(Команды!$A$2:$AN$7500,MATCH(CG$3,Команды!$A$2:$A$7500,0),$E32+2)=Команды!$AJ$18,TRUE,FALSE),IF(INDEX(Команды!$A$2:$AN$7500,MATCH(CG$3,Команды!$A$2:$A$7500,0),$E32+2)=Команды!$AJ$19,TRUE,FALSE)),INDEX(Команды!$AJ$2:$AL$19,MATCH(INDEX(Команды!$A$2:$AN$7500,MATCH(CG$3,Команды!$A$2:$A$7500,0),$E32+2),Команды!$AJ$2:$AJ$19,0),3),0)</f>
        <v>0.65625</v>
      </c>
      <c r="CI32" s="342"/>
      <c r="CJ32" s="174">
        <f>IF(OR(IF(INDEX(Команды!$A$2:$AN$7500,MATCH(CJ$3,Команды!$A$2:$A$7500,0),$E32+2)=Команды!$AJ$2,TRUE,FALSE),IF(INDEX(Команды!$A$2:$AN$7500,MATCH(CJ$3,Команды!$A$2:$A$7500,0),$E32+2)=Команды!$AJ$3,TRUE,FALSE),IF(INDEX(Команды!$A$2:$AN$7500,MATCH(CJ$3,Команды!$A$2:$A$7500,0),$E32+2)=Команды!$AJ$4,TRUE,FALSE),IF(INDEX(Команды!$A$2:$AN$7500,MATCH(CJ$3,Команды!$A$2:$A$7500,0),$E32+2)=Команды!$AJ$5,TRUE,FALSE),IF(INDEX(Команды!$A$2:$AN$7500,MATCH(CJ$3,Команды!$A$2:$A$7500,0),$E32+2)=Команды!$AJ$6,TRUE,FALSE),IF(INDEX(Команды!$A$2:$AN$7500,MATCH(CJ$3,Команды!$A$2:$A$7500,0),$E32+2)=Команды!$AJ$7,TRUE,FALSE),IF(INDEX(Команды!$A$2:$AN$7500,MATCH(CJ$3,Команды!$A$2:$A$7500,0),$E32+2)=Команды!$AJ$8,TRUE,FALSE),IF(INDEX(Команды!$A$2:$AN$7500,MATCH(CJ$3,Команды!$A$2:$A$7500,0),$E32+2)=Команды!$AJ$9,TRUE,FALSE),IF(INDEX(Команды!$A$2:$AN$7500,MATCH(CJ$3,Команды!$A$2:$A$7500,0),$E32+2)=Команды!$AJ$10,TRUE,FALSE),IF(INDEX(Команды!$A$2:$AN$7500,MATCH(CJ$3,Команды!$A$2:$A$7500,0),$E32+2)=Команды!$AJ$11,TRUE,FALSE),IF(INDEX(Команды!$A$2:$AN$7500,MATCH(CJ$3,Команды!$A$2:$A$7500,0),$E32+2)=Команды!$AJ$12,TRUE,FALSE),IF(INDEX(Команды!$A$2:$AN$7500,MATCH(CJ$3,Команды!$A$2:$A$7500,0),$E32+2)=Команды!$AJ$13,TRUE,FALSE),IF(INDEX(Команды!$A$2:$AN$7500,MATCH(CJ$3,Команды!$A$2:$A$7500,0),$E32+2)=Команды!$AJ$14,TRUE,FALSE),IF(INDEX(Команды!$A$2:$AN$7500,MATCH(CJ$3,Команды!$A$2:$A$7500,0),$E32+2)=Команды!$AJ$15,TRUE,FALSE),IF(INDEX(Команды!$A$2:$AN$7500,MATCH(CJ$3,Команды!$A$2:$A$7500,0),$E32+2)=Команды!$AJ$16,TRUE,FALSE),,IF(INDEX(Команды!$A$2:$AN$7500,MATCH(CJ$3,Команды!$A$2:$A$7500,0),$E32+2)=Команды!$AJ$17,TRUE,FALSE),,IF(INDEX(Команды!$A$2:$AN$7500,MATCH(CJ$3,Команды!$A$2:$A$7500,0),$E32+2)=Команды!$AJ$18,TRUE,FALSE),,IF(INDEX(Команды!$A$2:$AN$7500,MATCH(CJ$3,Команды!$A$2:$A$7500,0),$E32+2)=Команды!$AJ$19,TRUE,FALSE)),INDEX(Команды!$AJ$2:$AK$19,MATCH(INDEX(Команды!$A$2:$AN$7500,MATCH(CJ$3,Команды!$A$2:$A$7500,0),$E32+2),Команды!$AJ$2:$AJ$19,0),2),0)</f>
        <v>0.375</v>
      </c>
      <c r="CK32" s="175">
        <f>IF(OR(IF(INDEX(Команды!$A$2:$AN$7500,MATCH(CJ$3,Команды!$A$2:$A$7500,0),$E32+2)=Команды!$AJ$2,TRUE,FALSE),IF(INDEX(Команды!$A$2:$AN$7500,MATCH(CJ$3,Команды!$A$2:$A$7500,0),$E32+2)=Команды!$AJ$3,TRUE,FALSE),IF(INDEX(Команды!$A$2:$AN$7500,MATCH(CJ$3,Команды!$A$2:$A$7500,0),$E32+2)=Команды!$AJ$4,TRUE,FALSE),IF(INDEX(Команды!$A$2:$AN$7500,MATCH(CJ$3,Команды!$A$2:$A$7500,0),$E32+2)=Команды!$AJ$5,TRUE,FALSE),IF(INDEX(Команды!$A$2:$AN$7500,MATCH(CJ$3,Команды!$A$2:$A$7500,0),$E32+2)=Команды!$AJ$6,TRUE,FALSE),IF(INDEX(Команды!$A$2:$AN$7500,MATCH(CJ$3,Команды!$A$2:$A$7500,0),$E32+2)=Команды!$AJ$7,TRUE,FALSE),IF(INDEX(Команды!$A$2:$AN$7500,MATCH(CJ$3,Команды!$A$2:$A$7500,0),$E32+2)=Команды!$AJ$8,TRUE,FALSE),IF(INDEX(Команды!$A$2:$AN$7500,MATCH(CJ$3,Команды!$A$2:$A$7500,0),$E32+2)=Команды!$AJ$9,TRUE,FALSE),IF(INDEX(Команды!$A$2:$AN$7500,MATCH(CJ$3,Команды!$A$2:$A$7500,0),$E32+2)=Команды!$AJ$10,TRUE,FALSE),IF(INDEX(Команды!$A$2:$AN$7500,MATCH(CJ$3,Команды!$A$2:$A$7500,0),$E32+2)=Команды!$AJ$11,TRUE,FALSE),IF(INDEX(Команды!$A$2:$AN$7500,MATCH(CJ$3,Команды!$A$2:$A$7500,0),$E32+2)=Команды!$AJ$12,TRUE,FALSE),IF(INDEX(Команды!$A$2:$AN$7500,MATCH(CJ$3,Команды!$A$2:$A$7500,0),$E32+2)=Команды!$AJ$13,TRUE,FALSE),IF(INDEX(Команды!$A$2:$AN$7500,MATCH(CJ$3,Команды!$A$2:$A$7500,0),$E32+2)=Команды!$AJ$14,TRUE,FALSE),IF(INDEX(Команды!$A$2:$AN$7500,MATCH(CJ$3,Команды!$A$2:$A$7500,0),$E32+2)=Команды!$AJ$15,TRUE,FALSE),IF(INDEX(Команды!$A$2:$AN$7500,MATCH(CJ$3,Команды!$A$2:$A$7500,0),$E32+2)=Команды!$AJ$16,TRUE,FALSE),IF(INDEX(Команды!$A$2:$AN$7500,MATCH(CJ$3,Команды!$A$2:$A$7500,0),$E32+2)=Команды!$AJ$17,TRUE,FALSE),IF(INDEX(Команды!$A$2:$AN$7500,MATCH(CJ$3,Команды!$A$2:$A$7500,0),$E32+2)=Команды!$AJ$18,TRUE,FALSE),IF(INDEX(Команды!$A$2:$AN$7500,MATCH(CJ$3,Команды!$A$2:$A$7500,0),$E32+2)=Команды!$AJ$19,TRUE,FALSE)),INDEX(Команды!$AJ$2:$AL$19,MATCH(INDEX(Команды!$A$2:$AN$7500,MATCH(CJ$3,Команды!$A$2:$A$7500,0),$E32+2),Команды!$AJ$2:$AJ$19,0),3),0)</f>
        <v>0.75</v>
      </c>
      <c r="CL32" s="342"/>
      <c r="CM32" s="174">
        <f>IF(OR(IF(INDEX(Команды!$A$2:$AN$7500,MATCH(CM$3,Команды!$A$2:$A$7500,0),$E32+2)=Команды!$AJ$2,TRUE,FALSE),IF(INDEX(Команды!$A$2:$AN$7500,MATCH(CM$3,Команды!$A$2:$A$7500,0),$E32+2)=Команды!$AJ$3,TRUE,FALSE),IF(INDEX(Команды!$A$2:$AN$7500,MATCH(CM$3,Команды!$A$2:$A$7500,0),$E32+2)=Команды!$AJ$4,TRUE,FALSE),IF(INDEX(Команды!$A$2:$AN$7500,MATCH(CM$3,Команды!$A$2:$A$7500,0),$E32+2)=Команды!$AJ$5,TRUE,FALSE),IF(INDEX(Команды!$A$2:$AN$7500,MATCH(CM$3,Команды!$A$2:$A$7500,0),$E32+2)=Команды!$AJ$6,TRUE,FALSE),IF(INDEX(Команды!$A$2:$AN$7500,MATCH(CM$3,Команды!$A$2:$A$7500,0),$E32+2)=Команды!$AJ$7,TRUE,FALSE),IF(INDEX(Команды!$A$2:$AN$7500,MATCH(CM$3,Команды!$A$2:$A$7500,0),$E32+2)=Команды!$AJ$8,TRUE,FALSE),IF(INDEX(Команды!$A$2:$AN$7500,MATCH(CM$3,Команды!$A$2:$A$7500,0),$E32+2)=Команды!$AJ$9,TRUE,FALSE),IF(INDEX(Команды!$A$2:$AN$7500,MATCH(CM$3,Команды!$A$2:$A$7500,0),$E32+2)=Команды!$AJ$10,TRUE,FALSE),IF(INDEX(Команды!$A$2:$AN$7500,MATCH(CM$3,Команды!$A$2:$A$7500,0),$E32+2)=Команды!$AJ$11,TRUE,FALSE),IF(INDEX(Команды!$A$2:$AN$7500,MATCH(CM$3,Команды!$A$2:$A$7500,0),$E32+2)=Команды!$AJ$12,TRUE,FALSE),IF(INDEX(Команды!$A$2:$AN$7500,MATCH(CM$3,Команды!$A$2:$A$7500,0),$E32+2)=Команды!$AJ$13,TRUE,FALSE),IF(INDEX(Команды!$A$2:$AN$7500,MATCH(CM$3,Команды!$A$2:$A$7500,0),$E32+2)=Команды!$AJ$14,TRUE,FALSE),IF(INDEX(Команды!$A$2:$AN$7500,MATCH(CM$3,Команды!$A$2:$A$7500,0),$E32+2)=Команды!$AJ$15,TRUE,FALSE),IF(INDEX(Команды!$A$2:$AN$7500,MATCH(CM$3,Команды!$A$2:$A$7500,0),$E32+2)=Команды!$AJ$16,TRUE,FALSE),,IF(INDEX(Команды!$A$2:$AN$7500,MATCH(CM$3,Команды!$A$2:$A$7500,0),$E32+2)=Команды!$AJ$17,TRUE,FALSE),,IF(INDEX(Команды!$A$2:$AN$7500,MATCH(CM$3,Команды!$A$2:$A$7500,0),$E32+2)=Команды!$AJ$18,TRUE,FALSE),,IF(INDEX(Команды!$A$2:$AN$7500,MATCH(CM$3,Команды!$A$2:$A$7500,0),$E32+2)=Команды!$AJ$19,TRUE,FALSE)),INDEX(Команды!$AJ$2:$AK$19,MATCH(INDEX(Команды!$A$2:$AN$7500,MATCH(CM$3,Команды!$A$2:$A$7500,0),$E32+2),Команды!$AJ$2:$AJ$19,0),2),0)</f>
        <v>0.41666666666666669</v>
      </c>
      <c r="CN32" s="175">
        <f>IF(OR(IF(INDEX(Команды!$A$2:$AN$7500,MATCH(CM$3,Команды!$A$2:$A$7500,0),$E32+2)=Команды!$AJ$2,TRUE,FALSE),IF(INDEX(Команды!$A$2:$AN$7500,MATCH(CM$3,Команды!$A$2:$A$7500,0),$E32+2)=Команды!$AJ$3,TRUE,FALSE),IF(INDEX(Команды!$A$2:$AN$7500,MATCH(CM$3,Команды!$A$2:$A$7500,0),$E32+2)=Команды!$AJ$4,TRUE,FALSE),IF(INDEX(Команды!$A$2:$AN$7500,MATCH(CM$3,Команды!$A$2:$A$7500,0),$E32+2)=Команды!$AJ$5,TRUE,FALSE),IF(INDEX(Команды!$A$2:$AN$7500,MATCH(CM$3,Команды!$A$2:$A$7500,0),$E32+2)=Команды!$AJ$6,TRUE,FALSE),IF(INDEX(Команды!$A$2:$AN$7500,MATCH(CM$3,Команды!$A$2:$A$7500,0),$E32+2)=Команды!$AJ$7,TRUE,FALSE),IF(INDEX(Команды!$A$2:$AN$7500,MATCH(CM$3,Команды!$A$2:$A$7500,0),$E32+2)=Команды!$AJ$8,TRUE,FALSE),IF(INDEX(Команды!$A$2:$AN$7500,MATCH(CM$3,Команды!$A$2:$A$7500,0),$E32+2)=Команды!$AJ$9,TRUE,FALSE),IF(INDEX(Команды!$A$2:$AN$7500,MATCH(CM$3,Команды!$A$2:$A$7500,0),$E32+2)=Команды!$AJ$10,TRUE,FALSE),IF(INDEX(Команды!$A$2:$AN$7500,MATCH(CM$3,Команды!$A$2:$A$7500,0),$E32+2)=Команды!$AJ$11,TRUE,FALSE),IF(INDEX(Команды!$A$2:$AN$7500,MATCH(CM$3,Команды!$A$2:$A$7500,0),$E32+2)=Команды!$AJ$12,TRUE,FALSE),IF(INDEX(Команды!$A$2:$AN$7500,MATCH(CM$3,Команды!$A$2:$A$7500,0),$E32+2)=Команды!$AJ$13,TRUE,FALSE),IF(INDEX(Команды!$A$2:$AN$7500,MATCH(CM$3,Команды!$A$2:$A$7500,0),$E32+2)=Команды!$AJ$14,TRUE,FALSE),IF(INDEX(Команды!$A$2:$AN$7500,MATCH(CM$3,Команды!$A$2:$A$7500,0),$E32+2)=Команды!$AJ$15,TRUE,FALSE),IF(INDEX(Команды!$A$2:$AN$7500,MATCH(CM$3,Команды!$A$2:$A$7500,0),$E32+2)=Команды!$AJ$16,TRUE,FALSE),IF(INDEX(Команды!$A$2:$AN$7500,MATCH(CM$3,Команды!$A$2:$A$7500,0),$E32+2)=Команды!$AJ$17,TRUE,FALSE),IF(INDEX(Команды!$A$2:$AN$7500,MATCH(CM$3,Команды!$A$2:$A$7500,0),$E32+2)=Команды!$AJ$18,TRUE,FALSE),IF(INDEX(Команды!$A$2:$AN$7500,MATCH(CM$3,Команды!$A$2:$A$7500,0),$E32+2)=Команды!$AJ$19,TRUE,FALSE)),INDEX(Команды!$AJ$2:$AL$19,MATCH(INDEX(Команды!$A$2:$AN$7500,MATCH(CM$3,Команды!$A$2:$A$7500,0),$E32+2),Команды!$AJ$2:$AJ$19,0),3),0)</f>
        <v>0.79166666666666663</v>
      </c>
      <c r="CO32" s="342"/>
      <c r="CP32" s="174">
        <f>IF(OR(IF(INDEX(Команды!$A$2:$AN$7500,MATCH(CP$3,Команды!$A$2:$A$7500,0),$E32+2)=Команды!$AJ$2,TRUE,FALSE),IF(INDEX(Команды!$A$2:$AN$7500,MATCH(CP$3,Команды!$A$2:$A$7500,0),$E32+2)=Команды!$AJ$3,TRUE,FALSE),IF(INDEX(Команды!$A$2:$AN$7500,MATCH(CP$3,Команды!$A$2:$A$7500,0),$E32+2)=Команды!$AJ$4,TRUE,FALSE),IF(INDEX(Команды!$A$2:$AN$7500,MATCH(CP$3,Команды!$A$2:$A$7500,0),$E32+2)=Команды!$AJ$5,TRUE,FALSE),IF(INDEX(Команды!$A$2:$AN$7500,MATCH(CP$3,Команды!$A$2:$A$7500,0),$E32+2)=Команды!$AJ$6,TRUE,FALSE),IF(INDEX(Команды!$A$2:$AN$7500,MATCH(CP$3,Команды!$A$2:$A$7500,0),$E32+2)=Команды!$AJ$7,TRUE,FALSE),IF(INDEX(Команды!$A$2:$AN$7500,MATCH(CP$3,Команды!$A$2:$A$7500,0),$E32+2)=Команды!$AJ$8,TRUE,FALSE),IF(INDEX(Команды!$A$2:$AN$7500,MATCH(CP$3,Команды!$A$2:$A$7500,0),$E32+2)=Команды!$AJ$9,TRUE,FALSE),IF(INDEX(Команды!$A$2:$AN$7500,MATCH(CP$3,Команды!$A$2:$A$7500,0),$E32+2)=Команды!$AJ$10,TRUE,FALSE),IF(INDEX(Команды!$A$2:$AN$7500,MATCH(CP$3,Команды!$A$2:$A$7500,0),$E32+2)=Команды!$AJ$11,TRUE,FALSE),IF(INDEX(Команды!$A$2:$AN$7500,MATCH(CP$3,Команды!$A$2:$A$7500,0),$E32+2)=Команды!$AJ$12,TRUE,FALSE),IF(INDEX(Команды!$A$2:$AN$7500,MATCH(CP$3,Команды!$A$2:$A$7500,0),$E32+2)=Команды!$AJ$13,TRUE,FALSE),IF(INDEX(Команды!$A$2:$AN$7500,MATCH(CP$3,Команды!$A$2:$A$7500,0),$E32+2)=Команды!$AJ$14,TRUE,FALSE),IF(INDEX(Команды!$A$2:$AN$7500,MATCH(CP$3,Команды!$A$2:$A$7500,0),$E32+2)=Команды!$AJ$15,TRUE,FALSE),IF(INDEX(Команды!$A$2:$AN$7500,MATCH(CP$3,Команды!$A$2:$A$7500,0),$E32+2)=Команды!$AJ$16,TRUE,FALSE),,IF(INDEX(Команды!$A$2:$AN$7500,MATCH(CP$3,Команды!$A$2:$A$7500,0),$E32+2)=Команды!$AJ$17,TRUE,FALSE),,IF(INDEX(Команды!$A$2:$AN$7500,MATCH(CP$3,Команды!$A$2:$A$7500,0),$E32+2)=Команды!$AJ$18,TRUE,FALSE),,IF(INDEX(Команды!$A$2:$AN$7500,MATCH(CP$3,Команды!$A$2:$A$7500,0),$E32+2)=Команды!$AJ$19,TRUE,FALSE)),INDEX(Команды!$AJ$2:$AK$19,MATCH(INDEX(Команды!$A$2:$AN$7500,MATCH(CP$3,Команды!$A$2:$A$7500,0),$E32+2),Команды!$AJ$2:$AJ$19,0),2),0)</f>
        <v>0.64583333333333337</v>
      </c>
      <c r="CQ32" s="175">
        <f>IF(OR(IF(INDEX(Команды!$A$2:$AN$7500,MATCH(CP$3,Команды!$A$2:$A$7500,0),$E32+2)=Команды!$AJ$2,TRUE,FALSE),IF(INDEX(Команды!$A$2:$AN$7500,MATCH(CP$3,Команды!$A$2:$A$7500,0),$E32+2)=Команды!$AJ$3,TRUE,FALSE),IF(INDEX(Команды!$A$2:$AN$7500,MATCH(CP$3,Команды!$A$2:$A$7500,0),$E32+2)=Команды!$AJ$4,TRUE,FALSE),IF(INDEX(Команды!$A$2:$AN$7500,MATCH(CP$3,Команды!$A$2:$A$7500,0),$E32+2)=Команды!$AJ$5,TRUE,FALSE),IF(INDEX(Команды!$A$2:$AN$7500,MATCH(CP$3,Команды!$A$2:$A$7500,0),$E32+2)=Команды!$AJ$6,TRUE,FALSE),IF(INDEX(Команды!$A$2:$AN$7500,MATCH(CP$3,Команды!$A$2:$A$7500,0),$E32+2)=Команды!$AJ$7,TRUE,FALSE),IF(INDEX(Команды!$A$2:$AN$7500,MATCH(CP$3,Команды!$A$2:$A$7500,0),$E32+2)=Команды!$AJ$8,TRUE,FALSE),IF(INDEX(Команды!$A$2:$AN$7500,MATCH(CP$3,Команды!$A$2:$A$7500,0),$E32+2)=Команды!$AJ$9,TRUE,FALSE),IF(INDEX(Команды!$A$2:$AN$7500,MATCH(CP$3,Команды!$A$2:$A$7500,0),$E32+2)=Команды!$AJ$10,TRUE,FALSE),IF(INDEX(Команды!$A$2:$AN$7500,MATCH(CP$3,Команды!$A$2:$A$7500,0),$E32+2)=Команды!$AJ$11,TRUE,FALSE),IF(INDEX(Команды!$A$2:$AN$7500,MATCH(CP$3,Команды!$A$2:$A$7500,0),$E32+2)=Команды!$AJ$12,TRUE,FALSE),IF(INDEX(Команды!$A$2:$AN$7500,MATCH(CP$3,Команды!$A$2:$A$7500,0),$E32+2)=Команды!$AJ$13,TRUE,FALSE),IF(INDEX(Команды!$A$2:$AN$7500,MATCH(CP$3,Команды!$A$2:$A$7500,0),$E32+2)=Команды!$AJ$14,TRUE,FALSE),IF(INDEX(Команды!$A$2:$AN$7500,MATCH(CP$3,Команды!$A$2:$A$7500,0),$E32+2)=Команды!$AJ$15,TRUE,FALSE),IF(INDEX(Команды!$A$2:$AN$7500,MATCH(CP$3,Команды!$A$2:$A$7500,0),$E32+2)=Команды!$AJ$16,TRUE,FALSE),IF(INDEX(Команды!$A$2:$AN$7500,MATCH(CP$3,Команды!$A$2:$A$7500,0),$E32+2)=Команды!$AJ$17,TRUE,FALSE),IF(INDEX(Команды!$A$2:$AN$7500,MATCH(CP$3,Команды!$A$2:$A$7500,0),$E32+2)=Команды!$AJ$18,TRUE,FALSE),IF(INDEX(Команды!$A$2:$AN$7500,MATCH(CP$3,Команды!$A$2:$A$7500,0),$E32+2)=Команды!$AJ$19,TRUE,FALSE)),INDEX(Команды!$AJ$2:$AL$19,MATCH(INDEX(Команды!$A$2:$AN$7500,MATCH(CP$3,Команды!$A$2:$A$7500,0),$E32+2),Команды!$AJ$2:$AJ$19,0),3),0)</f>
        <v>1.0208333333333333</v>
      </c>
      <c r="CR32" s="342"/>
      <c r="CS32" s="174" t="str">
        <f>IF(OR(IF(INDEX(Команды!$A$2:$AN$7500,MATCH(CS$3,Команды!$A$2:$A$7500,0),$E32+2)=Команды!$AJ$2,TRUE,FALSE),IF(INDEX(Команды!$A$2:$AN$7500,MATCH(CS$3,Команды!$A$2:$A$7500,0),$E32+2)=Команды!$AJ$3,TRUE,FALSE),IF(INDEX(Команды!$A$2:$AN$7500,MATCH(CS$3,Команды!$A$2:$A$7500,0),$E32+2)=Команды!$AJ$4,TRUE,FALSE),IF(INDEX(Команды!$A$2:$AN$7500,MATCH(CS$3,Команды!$A$2:$A$7500,0),$E32+2)=Команды!$AJ$5,TRUE,FALSE),IF(INDEX(Команды!$A$2:$AN$7500,MATCH(CS$3,Команды!$A$2:$A$7500,0),$E32+2)=Команды!$AJ$6,TRUE,FALSE),IF(INDEX(Команды!$A$2:$AN$7500,MATCH(CS$3,Команды!$A$2:$A$7500,0),$E32+2)=Команды!$AJ$7,TRUE,FALSE),IF(INDEX(Команды!$A$2:$AN$7500,MATCH(CS$3,Команды!$A$2:$A$7500,0),$E32+2)=Команды!$AJ$8,TRUE,FALSE),IF(INDEX(Команды!$A$2:$AN$7500,MATCH(CS$3,Команды!$A$2:$A$7500,0),$E32+2)=Команды!$AJ$9,TRUE,FALSE),IF(INDEX(Команды!$A$2:$AN$7500,MATCH(CS$3,Команды!$A$2:$A$7500,0),$E32+2)=Команды!$AJ$10,TRUE,FALSE),IF(INDEX(Команды!$A$2:$AN$7500,MATCH(CS$3,Команды!$A$2:$A$7500,0),$E32+2)=Команды!$AJ$11,TRUE,FALSE),IF(INDEX(Команды!$A$2:$AN$7500,MATCH(CS$3,Команды!$A$2:$A$7500,0),$E32+2)=Команды!$AJ$12,TRUE,FALSE),IF(INDEX(Команды!$A$2:$AN$7500,MATCH(CS$3,Команды!$A$2:$A$7500,0),$E32+2)=Команды!$AJ$13,TRUE,FALSE),IF(INDEX(Команды!$A$2:$AN$7500,MATCH(CS$3,Команды!$A$2:$A$7500,0),$E32+2)=Команды!$AJ$14,TRUE,FALSE),IF(INDEX(Команды!$A$2:$AN$7500,MATCH(CS$3,Команды!$A$2:$A$7500,0),$E32+2)=Команды!$AJ$15,TRUE,FALSE),IF(INDEX(Команды!$A$2:$AN$7500,MATCH(CS$3,Команды!$A$2:$A$7500,0),$E32+2)=Команды!$AJ$16,TRUE,FALSE),,IF(INDEX(Команды!$A$2:$AN$7500,MATCH(CS$3,Команды!$A$2:$A$7500,0),$E32+2)=Команды!$AJ$17,TRUE,FALSE),,IF(INDEX(Команды!$A$2:$AN$7500,MATCH(CS$3,Команды!$A$2:$A$7500,0),$E32+2)=Команды!$AJ$18,TRUE,FALSE),,IF(INDEX(Команды!$A$2:$AN$7500,MATCH(CS$3,Команды!$A$2:$A$7500,0),$E32+2)=Команды!$AJ$19,TRUE,FALSE)),INDEX(Команды!$AJ$2:$AK$19,MATCH(INDEX(Команды!$A$2:$AN$7500,MATCH(CS$3,Команды!$A$2:$A$7500,0),$E32+2),Команды!$AJ$2:$AJ$19,0),2),0)</f>
        <v>В</v>
      </c>
      <c r="CT32" s="175" t="str">
        <f>IF(OR(IF(INDEX(Команды!$A$2:$AN$7500,MATCH(CS$3,Команды!$A$2:$A$7500,0),$E32+2)=Команды!$AJ$2,TRUE,FALSE),IF(INDEX(Команды!$A$2:$AN$7500,MATCH(CS$3,Команды!$A$2:$A$7500,0),$E32+2)=Команды!$AJ$3,TRUE,FALSE),IF(INDEX(Команды!$A$2:$AN$7500,MATCH(CS$3,Команды!$A$2:$A$7500,0),$E32+2)=Команды!$AJ$4,TRUE,FALSE),IF(INDEX(Команды!$A$2:$AN$7500,MATCH(CS$3,Команды!$A$2:$A$7500,0),$E32+2)=Команды!$AJ$5,TRUE,FALSE),IF(INDEX(Команды!$A$2:$AN$7500,MATCH(CS$3,Команды!$A$2:$A$7500,0),$E32+2)=Команды!$AJ$6,TRUE,FALSE),IF(INDEX(Команды!$A$2:$AN$7500,MATCH(CS$3,Команды!$A$2:$A$7500,0),$E32+2)=Команды!$AJ$7,TRUE,FALSE),IF(INDEX(Команды!$A$2:$AN$7500,MATCH(CS$3,Команды!$A$2:$A$7500,0),$E32+2)=Команды!$AJ$8,TRUE,FALSE),IF(INDEX(Команды!$A$2:$AN$7500,MATCH(CS$3,Команды!$A$2:$A$7500,0),$E32+2)=Команды!$AJ$9,TRUE,FALSE),IF(INDEX(Команды!$A$2:$AN$7500,MATCH(CS$3,Команды!$A$2:$A$7500,0),$E32+2)=Команды!$AJ$10,TRUE,FALSE),IF(INDEX(Команды!$A$2:$AN$7500,MATCH(CS$3,Команды!$A$2:$A$7500,0),$E32+2)=Команды!$AJ$11,TRUE,FALSE),IF(INDEX(Команды!$A$2:$AN$7500,MATCH(CS$3,Команды!$A$2:$A$7500,0),$E32+2)=Команды!$AJ$12,TRUE,FALSE),IF(INDEX(Команды!$A$2:$AN$7500,MATCH(CS$3,Команды!$A$2:$A$7500,0),$E32+2)=Команды!$AJ$13,TRUE,FALSE),IF(INDEX(Команды!$A$2:$AN$7500,MATCH(CS$3,Команды!$A$2:$A$7500,0),$E32+2)=Команды!$AJ$14,TRUE,FALSE),IF(INDEX(Команды!$A$2:$AN$7500,MATCH(CS$3,Команды!$A$2:$A$7500,0),$E32+2)=Команды!$AJ$15,TRUE,FALSE),IF(INDEX(Команды!$A$2:$AN$7500,MATCH(CS$3,Команды!$A$2:$A$7500,0),$E32+2)=Команды!$AJ$16,TRUE,FALSE),IF(INDEX(Команды!$A$2:$AN$7500,MATCH(CS$3,Команды!$A$2:$A$7500,0),$E32+2)=Команды!$AJ$17,TRUE,FALSE),IF(INDEX(Команды!$A$2:$AN$7500,MATCH(CS$3,Команды!$A$2:$A$7500,0),$E32+2)=Команды!$AJ$18,TRUE,FALSE),IF(INDEX(Команды!$A$2:$AN$7500,MATCH(CS$3,Команды!$A$2:$A$7500,0),$E32+2)=Команды!$AJ$19,TRUE,FALSE)),INDEX(Команды!$AJ$2:$AL$19,MATCH(INDEX(Команды!$A$2:$AN$7500,MATCH(CS$3,Команды!$A$2:$A$7500,0),$E32+2),Команды!$AJ$2:$AJ$19,0),3),0)</f>
        <v>В</v>
      </c>
      <c r="CU32" s="342"/>
    </row>
    <row r="33" spans="1:99" s="2" customFormat="1" ht="21.95" customHeight="1" x14ac:dyDescent="0.3">
      <c r="A33" s="251">
        <v>28</v>
      </c>
      <c r="B33" s="2">
        <f>VLOOKUP(A33,'Список КК'!A:F,6,TRUE)</f>
        <v>2185</v>
      </c>
      <c r="C33" s="636" t="str">
        <f>VLOOKUP(A33,'Список КК'!A:B,2,TRUE)</f>
        <v>Тисленко Юлия Владимировна</v>
      </c>
      <c r="D33" s="203">
        <f>VLOOKUP(A33,'Список КК'!A:D,4,TRUE)</f>
        <v>0</v>
      </c>
      <c r="E33" s="4">
        <f>VLOOKUP(A33,'Список КК'!A:C,3,TRUE)</f>
        <v>18</v>
      </c>
      <c r="F33" s="220">
        <f>VLOOKUP(A33,'Список КК'!A:E,5,TRUE)</f>
        <v>0</v>
      </c>
      <c r="G33" s="174" t="str">
        <f>IF(OR(IF(INDEX(Команды!$A$2:$AN$7500,MATCH(G$3,Команды!$A$2:$A$7500,0),$E33+2)=Команды!$AJ$2,TRUE,FALSE),IF(INDEX(Команды!$A$2:$AN$7500,MATCH(G$3,Команды!$A$2:$A$7500,0),$E33+2)=Команды!$AJ$3,TRUE,FALSE),IF(INDEX(Команды!$A$2:$AN$7500,MATCH(G$3,Команды!$A$2:$A$7500,0),$E33+2)=Команды!$AJ$4,TRUE,FALSE),IF(INDEX(Команды!$A$2:$AN$7500,MATCH(G$3,Команды!$A$2:$A$7500,0),$E33+2)=Команды!$AJ$5,TRUE,FALSE),IF(INDEX(Команды!$A$2:$AN$7500,MATCH(G$3,Команды!$A$2:$A$7500,0),$E33+2)=Команды!$AJ$6,TRUE,FALSE),IF(INDEX(Команды!$A$2:$AN$7500,MATCH(G$3,Команды!$A$2:$A$7500,0),$E33+2)=Команды!$AJ$7,TRUE,FALSE),IF(INDEX(Команды!$A$2:$AN$7500,MATCH(G$3,Команды!$A$2:$A$7500,0),$E33+2)=Команды!$AJ$8,TRUE,FALSE),IF(INDEX(Команды!$A$2:$AN$7500,MATCH(G$3,Команды!$A$2:$A$7500,0),$E33+2)=Команды!$AJ$9,TRUE,FALSE),IF(INDEX(Команды!$A$2:$AN$7500,MATCH(G$3,Команды!$A$2:$A$7500,0),$E33+2)=Команды!$AJ$10,TRUE,FALSE),IF(INDEX(Команды!$A$2:$AN$7500,MATCH(G$3,Команды!$A$2:$A$7500,0),$E33+2)=Команды!$AJ$11,TRUE,FALSE),IF(INDEX(Команды!$A$2:$AN$7500,MATCH(G$3,Команды!$A$2:$A$7500,0),$E33+2)=Команды!$AJ$12,TRUE,FALSE),IF(INDEX(Команды!$A$2:$AN$7500,MATCH(G$3,Команды!$A$2:$A$7500,0),$E33+2)=Команды!$AJ$13,TRUE,FALSE),IF(INDEX(Команды!$A$2:$AN$7500,MATCH(G$3,Команды!$A$2:$A$7500,0),$E33+2)=Команды!$AJ$14,TRUE,FALSE),IF(INDEX(Команды!$A$2:$AN$7500,MATCH(G$3,Команды!$A$2:$A$7500,0),$E33+2)=Команды!$AJ$15,TRUE,FALSE),IF(INDEX(Команды!$A$2:$AN$7500,MATCH(G$3,Команды!$A$2:$A$7500,0),$E33+2)=Команды!$AJ$16,TRUE,FALSE),,IF(INDEX(Команды!$A$2:$AN$7500,MATCH(G$3,Команды!$A$2:$A$7500,0),$E33+2)=Команды!$AJ$17,TRUE,FALSE),,IF(INDEX(Команды!$A$2:$AN$7500,MATCH(G$3,Команды!$A$2:$A$7500,0),$E33+2)=Команды!$AJ$18,TRUE,FALSE),,IF(INDEX(Команды!$A$2:$AN$7500,MATCH(G$3,Команды!$A$2:$A$7500,0),$E33+2)=Команды!$AJ$19,TRUE,FALSE)),INDEX(Команды!$AJ$2:$AK$19,MATCH(INDEX(Команды!$A$2:$AN$7500,MATCH(G$3,Команды!$A$2:$A$7500,0),$E33+2),Команды!$AJ$2:$AJ$19,0),2),0)</f>
        <v>В</v>
      </c>
      <c r="H33" s="175" t="str">
        <f>IF(OR(IF(INDEX(Команды!$A$2:$AN$7500,MATCH(G$3,Команды!$A$2:$A$7500,0),$E33+2)=Команды!$AJ$2,TRUE,FALSE),IF(INDEX(Команды!$A$2:$AN$7500,MATCH(G$3,Команды!$A$2:$A$7500,0),$E33+2)=Команды!$AJ$3,TRUE,FALSE),IF(INDEX(Команды!$A$2:$AN$7500,MATCH(G$3,Команды!$A$2:$A$7500,0),$E33+2)=Команды!$AJ$4,TRUE,FALSE),IF(INDEX(Команды!$A$2:$AN$7500,MATCH(G$3,Команды!$A$2:$A$7500,0),$E33+2)=Команды!$AJ$5,TRUE,FALSE),IF(INDEX(Команды!$A$2:$AN$7500,MATCH(G$3,Команды!$A$2:$A$7500,0),$E33+2)=Команды!$AJ$6,TRUE,FALSE),IF(INDEX(Команды!$A$2:$AN$7500,MATCH(G$3,Команды!$A$2:$A$7500,0),$E33+2)=Команды!$AJ$7,TRUE,FALSE),IF(INDEX(Команды!$A$2:$AN$7500,MATCH(G$3,Команды!$A$2:$A$7500,0),$E33+2)=Команды!$AJ$8,TRUE,FALSE),IF(INDEX(Команды!$A$2:$AN$7500,MATCH(G$3,Команды!$A$2:$A$7500,0),$E33+2)=Команды!$AJ$9,TRUE,FALSE),IF(INDEX(Команды!$A$2:$AN$7500,MATCH(G$3,Команды!$A$2:$A$7500,0),$E33+2)=Команды!$AJ$10,TRUE,FALSE),IF(INDEX(Команды!$A$2:$AN$7500,MATCH(G$3,Команды!$A$2:$A$7500,0),$E33+2)=Команды!$AJ$11,TRUE,FALSE),IF(INDEX(Команды!$A$2:$AN$7500,MATCH(G$3,Команды!$A$2:$A$7500,0),$E33+2)=Команды!$AJ$12,TRUE,FALSE),IF(INDEX(Команды!$A$2:$AN$7500,MATCH(G$3,Команды!$A$2:$A$7500,0),$E33+2)=Команды!$AJ$13,TRUE,FALSE),IF(INDEX(Команды!$A$2:$AN$7500,MATCH(G$3,Команды!$A$2:$A$7500,0),$E33+2)=Команды!$AJ$14,TRUE,FALSE),IF(INDEX(Команды!$A$2:$AN$7500,MATCH(G$3,Команды!$A$2:$A$7500,0),$E33+2)=Команды!$AJ$15,TRUE,FALSE),IF(INDEX(Команды!$A$2:$AN$7500,MATCH(G$3,Команды!$A$2:$A$7500,0),$E33+2)=Команды!$AJ$16,TRUE,FALSE),IF(INDEX(Команды!$A$2:$AN$7500,MATCH(G$3,Команды!$A$2:$A$7500,0),$E33+2)=Команды!$AJ$17,TRUE,FALSE),IF(INDEX(Команды!$A$2:$AN$7500,MATCH(G$3,Команды!$A$2:$A$7500,0),$E33+2)=Команды!$AJ$18,TRUE,FALSE),IF(INDEX(Команды!$A$2:$AN$7500,MATCH(G$3,Команды!$A$2:$A$7500,0),$E33+2)=Команды!$AJ$19,TRUE,FALSE)),INDEX(Команды!$AJ$2:$AL$19,MATCH(INDEX(Команды!$A$2:$AN$7500,MATCH(G$3,Команды!$A$2:$A$7500,0),$E33+2),Команды!$AJ$2:$AJ$19,0),3),0)</f>
        <v>В</v>
      </c>
      <c r="I33" s="342"/>
      <c r="J33" s="174">
        <f>IF(OR(IF(INDEX(Команды!$A$2:$AN$7500,MATCH(J$3,Команды!$A$2:$A$7500,0),$E33+2)=Команды!$AJ$2,TRUE,FALSE),IF(INDEX(Команды!$A$2:$AN$7500,MATCH(J$3,Команды!$A$2:$A$7500,0),$E33+2)=Команды!$AJ$3,TRUE,FALSE),IF(INDEX(Команды!$A$2:$AN$7500,MATCH(J$3,Команды!$A$2:$A$7500,0),$E33+2)=Команды!$AJ$4,TRUE,FALSE),IF(INDEX(Команды!$A$2:$AN$7500,MATCH(J$3,Команды!$A$2:$A$7500,0),$E33+2)=Команды!$AJ$5,TRUE,FALSE),IF(INDEX(Команды!$A$2:$AN$7500,MATCH(J$3,Команды!$A$2:$A$7500,0),$E33+2)=Команды!$AJ$6,TRUE,FALSE),IF(INDEX(Команды!$A$2:$AN$7500,MATCH(J$3,Команды!$A$2:$A$7500,0),$E33+2)=Команды!$AJ$7,TRUE,FALSE),IF(INDEX(Команды!$A$2:$AN$7500,MATCH(J$3,Команды!$A$2:$A$7500,0),$E33+2)=Команды!$AJ$8,TRUE,FALSE),IF(INDEX(Команды!$A$2:$AN$7500,MATCH(J$3,Команды!$A$2:$A$7500,0),$E33+2)=Команды!$AJ$9,TRUE,FALSE),IF(INDEX(Команды!$A$2:$AN$7500,MATCH(J$3,Команды!$A$2:$A$7500,0),$E33+2)=Команды!$AJ$10,TRUE,FALSE),IF(INDEX(Команды!$A$2:$AN$7500,MATCH(J$3,Команды!$A$2:$A$7500,0),$E33+2)=Команды!$AJ$11,TRUE,FALSE),IF(INDEX(Команды!$A$2:$AN$7500,MATCH(J$3,Команды!$A$2:$A$7500,0),$E33+2)=Команды!$AJ$12,TRUE,FALSE),IF(INDEX(Команды!$A$2:$AN$7500,MATCH(J$3,Команды!$A$2:$A$7500,0),$E33+2)=Команды!$AJ$13,TRUE,FALSE),IF(INDEX(Команды!$A$2:$AN$7500,MATCH(J$3,Команды!$A$2:$A$7500,0),$E33+2)=Команды!$AJ$14,TRUE,FALSE),IF(INDEX(Команды!$A$2:$AN$7500,MATCH(J$3,Команды!$A$2:$A$7500,0),$E33+2)=Команды!$AJ$15,TRUE,FALSE),IF(INDEX(Команды!$A$2:$AN$7500,MATCH(J$3,Команды!$A$2:$A$7500,0),$E33+2)=Команды!$AJ$16,TRUE,FALSE),,IF(INDEX(Команды!$A$2:$AN$7500,MATCH(J$3,Команды!$A$2:$A$7500,0),$E33+2)=Команды!$AJ$17,TRUE,FALSE),,IF(INDEX(Команды!$A$2:$AN$7500,MATCH(J$3,Команды!$A$2:$A$7500,0),$E33+2)=Команды!$AJ$18,TRUE,FALSE),,IF(INDEX(Команды!$A$2:$AN$7500,MATCH(J$3,Команды!$A$2:$A$7500,0),$E33+2)=Команды!$AJ$19,TRUE,FALSE)),INDEX(Команды!$AJ$2:$AK$19,MATCH(INDEX(Команды!$A$2:$AN$7500,MATCH(J$3,Команды!$A$2:$A$7500,0),$E33+2),Команды!$AJ$2:$AJ$19,0),2),0)</f>
        <v>0.41666666666666669</v>
      </c>
      <c r="K33" s="175">
        <f>IF(OR(IF(INDEX(Команды!$A$2:$AN$7500,MATCH(J$3,Команды!$A$2:$A$7500,0),$E33+2)=Команды!$AJ$2,TRUE,FALSE),IF(INDEX(Команды!$A$2:$AN$7500,MATCH(J$3,Команды!$A$2:$A$7500,0),$E33+2)=Команды!$AJ$3,TRUE,FALSE),IF(INDEX(Команды!$A$2:$AN$7500,MATCH(J$3,Команды!$A$2:$A$7500,0),$E33+2)=Команды!$AJ$4,TRUE,FALSE),IF(INDEX(Команды!$A$2:$AN$7500,MATCH(J$3,Команды!$A$2:$A$7500,0),$E33+2)=Команды!$AJ$5,TRUE,FALSE),IF(INDEX(Команды!$A$2:$AN$7500,MATCH(J$3,Команды!$A$2:$A$7500,0),$E33+2)=Команды!$AJ$6,TRUE,FALSE),IF(INDEX(Команды!$A$2:$AN$7500,MATCH(J$3,Команды!$A$2:$A$7500,0),$E33+2)=Команды!$AJ$7,TRUE,FALSE),IF(INDEX(Команды!$A$2:$AN$7500,MATCH(J$3,Команды!$A$2:$A$7500,0),$E33+2)=Команды!$AJ$8,TRUE,FALSE),IF(INDEX(Команды!$A$2:$AN$7500,MATCH(J$3,Команды!$A$2:$A$7500,0),$E33+2)=Команды!$AJ$9,TRUE,FALSE),IF(INDEX(Команды!$A$2:$AN$7500,MATCH(J$3,Команды!$A$2:$A$7500,0),$E33+2)=Команды!$AJ$10,TRUE,FALSE),IF(INDEX(Команды!$A$2:$AN$7500,MATCH(J$3,Команды!$A$2:$A$7500,0),$E33+2)=Команды!$AJ$11,TRUE,FALSE),IF(INDEX(Команды!$A$2:$AN$7500,MATCH(J$3,Команды!$A$2:$A$7500,0),$E33+2)=Команды!$AJ$12,TRUE,FALSE),IF(INDEX(Команды!$A$2:$AN$7500,MATCH(J$3,Команды!$A$2:$A$7500,0),$E33+2)=Команды!$AJ$13,TRUE,FALSE),IF(INDEX(Команды!$A$2:$AN$7500,MATCH(J$3,Команды!$A$2:$A$7500,0),$E33+2)=Команды!$AJ$14,TRUE,FALSE),IF(INDEX(Команды!$A$2:$AN$7500,MATCH(J$3,Команды!$A$2:$A$7500,0),$E33+2)=Команды!$AJ$15,TRUE,FALSE),IF(INDEX(Команды!$A$2:$AN$7500,MATCH(J$3,Команды!$A$2:$A$7500,0),$E33+2)=Команды!$AJ$16,TRUE,FALSE),IF(INDEX(Команды!$A$2:$AN$7500,MATCH(J$3,Команды!$A$2:$A$7500,0),$E33+2)=Команды!$AJ$17,TRUE,FALSE),IF(INDEX(Команды!$A$2:$AN$7500,MATCH(J$3,Команды!$A$2:$A$7500,0),$E33+2)=Команды!$AJ$18,TRUE,FALSE),IF(INDEX(Команды!$A$2:$AN$7500,MATCH(J$3,Команды!$A$2:$A$7500,0),$E33+2)=Команды!$AJ$19,TRUE,FALSE)),INDEX(Команды!$AJ$2:$AL$19,MATCH(INDEX(Команды!$A$2:$AN$7500,MATCH(J$3,Команды!$A$2:$A$7500,0),$E33+2),Команды!$AJ$2:$AJ$19,0),3),0)</f>
        <v>0.79166666666666663</v>
      </c>
      <c r="L33" s="342"/>
      <c r="M33" s="174">
        <f>IF(OR(IF(INDEX(Команды!$A$2:$AN$7500,MATCH(M$3,Команды!$A$2:$A$7500,0),$E33+2)=Команды!$AJ$2,TRUE,FALSE),IF(INDEX(Команды!$A$2:$AN$7500,MATCH(M$3,Команды!$A$2:$A$7500,0),$E33+2)=Команды!$AJ$3,TRUE,FALSE),IF(INDEX(Команды!$A$2:$AN$7500,MATCH(M$3,Команды!$A$2:$A$7500,0),$E33+2)=Команды!$AJ$4,TRUE,FALSE),IF(INDEX(Команды!$A$2:$AN$7500,MATCH(M$3,Команды!$A$2:$A$7500,0),$E33+2)=Команды!$AJ$5,TRUE,FALSE),IF(INDEX(Команды!$A$2:$AN$7500,MATCH(M$3,Команды!$A$2:$A$7500,0),$E33+2)=Команды!$AJ$6,TRUE,FALSE),IF(INDEX(Команды!$A$2:$AN$7500,MATCH(M$3,Команды!$A$2:$A$7500,0),$E33+2)=Команды!$AJ$7,TRUE,FALSE),IF(INDEX(Команды!$A$2:$AN$7500,MATCH(M$3,Команды!$A$2:$A$7500,0),$E33+2)=Команды!$AJ$8,TRUE,FALSE),IF(INDEX(Команды!$A$2:$AN$7500,MATCH(M$3,Команды!$A$2:$A$7500,0),$E33+2)=Команды!$AJ$9,TRUE,FALSE),IF(INDEX(Команды!$A$2:$AN$7500,MATCH(M$3,Команды!$A$2:$A$7500,0),$E33+2)=Команды!$AJ$10,TRUE,FALSE),IF(INDEX(Команды!$A$2:$AN$7500,MATCH(M$3,Команды!$A$2:$A$7500,0),$E33+2)=Команды!$AJ$11,TRUE,FALSE),IF(INDEX(Команды!$A$2:$AN$7500,MATCH(M$3,Команды!$A$2:$A$7500,0),$E33+2)=Команды!$AJ$12,TRUE,FALSE),IF(INDEX(Команды!$A$2:$AN$7500,MATCH(M$3,Команды!$A$2:$A$7500,0),$E33+2)=Команды!$AJ$13,TRUE,FALSE),IF(INDEX(Команды!$A$2:$AN$7500,MATCH(M$3,Команды!$A$2:$A$7500,0),$E33+2)=Команды!$AJ$14,TRUE,FALSE),IF(INDEX(Команды!$A$2:$AN$7500,MATCH(M$3,Команды!$A$2:$A$7500,0),$E33+2)=Команды!$AJ$15,TRUE,FALSE),IF(INDEX(Команды!$A$2:$AN$7500,MATCH(M$3,Команды!$A$2:$A$7500,0),$E33+2)=Команды!$AJ$16,TRUE,FALSE),,IF(INDEX(Команды!$A$2:$AN$7500,MATCH(M$3,Команды!$A$2:$A$7500,0),$E33+2)=Команды!$AJ$17,TRUE,FALSE),,IF(INDEX(Команды!$A$2:$AN$7500,MATCH(M$3,Команды!$A$2:$A$7500,0),$E33+2)=Команды!$AJ$18,TRUE,FALSE),,IF(INDEX(Команды!$A$2:$AN$7500,MATCH(M$3,Команды!$A$2:$A$7500,0),$E33+2)=Команды!$AJ$19,TRUE,FALSE)),INDEX(Команды!$AJ$2:$AK$19,MATCH(INDEX(Команды!$A$2:$AN$7500,MATCH(M$3,Команды!$A$2:$A$7500,0),$E33+2),Команды!$AJ$2:$AJ$19,0),2),0)</f>
        <v>0.41666666666666669</v>
      </c>
      <c r="N33" s="175">
        <f>IF(OR(IF(INDEX(Команды!$A$2:$AN$7500,MATCH(M$3,Команды!$A$2:$A$7500,0),$E33+2)=Команды!$AJ$2,TRUE,FALSE),IF(INDEX(Команды!$A$2:$AN$7500,MATCH(M$3,Команды!$A$2:$A$7500,0),$E33+2)=Команды!$AJ$3,TRUE,FALSE),IF(INDEX(Команды!$A$2:$AN$7500,MATCH(M$3,Команды!$A$2:$A$7500,0),$E33+2)=Команды!$AJ$4,TRUE,FALSE),IF(INDEX(Команды!$A$2:$AN$7500,MATCH(M$3,Команды!$A$2:$A$7500,0),$E33+2)=Команды!$AJ$5,TRUE,FALSE),IF(INDEX(Команды!$A$2:$AN$7500,MATCH(M$3,Команды!$A$2:$A$7500,0),$E33+2)=Команды!$AJ$6,TRUE,FALSE),IF(INDEX(Команды!$A$2:$AN$7500,MATCH(M$3,Команды!$A$2:$A$7500,0),$E33+2)=Команды!$AJ$7,TRUE,FALSE),IF(INDEX(Команды!$A$2:$AN$7500,MATCH(M$3,Команды!$A$2:$A$7500,0),$E33+2)=Команды!$AJ$8,TRUE,FALSE),IF(INDEX(Команды!$A$2:$AN$7500,MATCH(M$3,Команды!$A$2:$A$7500,0),$E33+2)=Команды!$AJ$9,TRUE,FALSE),IF(INDEX(Команды!$A$2:$AN$7500,MATCH(M$3,Команды!$A$2:$A$7500,0),$E33+2)=Команды!$AJ$10,TRUE,FALSE),IF(INDEX(Команды!$A$2:$AN$7500,MATCH(M$3,Команды!$A$2:$A$7500,0),$E33+2)=Команды!$AJ$11,TRUE,FALSE),IF(INDEX(Команды!$A$2:$AN$7500,MATCH(M$3,Команды!$A$2:$A$7500,0),$E33+2)=Команды!$AJ$12,TRUE,FALSE),IF(INDEX(Команды!$A$2:$AN$7500,MATCH(M$3,Команды!$A$2:$A$7500,0),$E33+2)=Команды!$AJ$13,TRUE,FALSE),IF(INDEX(Команды!$A$2:$AN$7500,MATCH(M$3,Команды!$A$2:$A$7500,0),$E33+2)=Команды!$AJ$14,TRUE,FALSE),IF(INDEX(Команды!$A$2:$AN$7500,MATCH(M$3,Команды!$A$2:$A$7500,0),$E33+2)=Команды!$AJ$15,TRUE,FALSE),IF(INDEX(Команды!$A$2:$AN$7500,MATCH(M$3,Команды!$A$2:$A$7500,0),$E33+2)=Команды!$AJ$16,TRUE,FALSE),IF(INDEX(Команды!$A$2:$AN$7500,MATCH(M$3,Команды!$A$2:$A$7500,0),$E33+2)=Команды!$AJ$17,TRUE,FALSE),IF(INDEX(Команды!$A$2:$AN$7500,MATCH(M$3,Команды!$A$2:$A$7500,0),$E33+2)=Команды!$AJ$18,TRUE,FALSE),IF(INDEX(Команды!$A$2:$AN$7500,MATCH(M$3,Команды!$A$2:$A$7500,0),$E33+2)=Команды!$AJ$19,TRUE,FALSE)),INDEX(Команды!$AJ$2:$AL$19,MATCH(INDEX(Команды!$A$2:$AN$7500,MATCH(M$3,Команды!$A$2:$A$7500,0),$E33+2),Команды!$AJ$2:$AJ$19,0),3),0)</f>
        <v>0.79166666666666663</v>
      </c>
      <c r="O33" s="342"/>
      <c r="P33" s="174">
        <f>IF(OR(IF(INDEX(Команды!$A$2:$AN$7500,MATCH(P$3,Команды!$A$2:$A$7500,0),$E33+2)=Команды!$AJ$2,TRUE,FALSE),IF(INDEX(Команды!$A$2:$AN$7500,MATCH(P$3,Команды!$A$2:$A$7500,0),$E33+2)=Команды!$AJ$3,TRUE,FALSE),IF(INDEX(Команды!$A$2:$AN$7500,MATCH(P$3,Команды!$A$2:$A$7500,0),$E33+2)=Команды!$AJ$4,TRUE,FALSE),IF(INDEX(Команды!$A$2:$AN$7500,MATCH(P$3,Команды!$A$2:$A$7500,0),$E33+2)=Команды!$AJ$5,TRUE,FALSE),IF(INDEX(Команды!$A$2:$AN$7500,MATCH(P$3,Команды!$A$2:$A$7500,0),$E33+2)=Команды!$AJ$6,TRUE,FALSE),IF(INDEX(Команды!$A$2:$AN$7500,MATCH(P$3,Команды!$A$2:$A$7500,0),$E33+2)=Команды!$AJ$7,TRUE,FALSE),IF(INDEX(Команды!$A$2:$AN$7500,MATCH(P$3,Команды!$A$2:$A$7500,0),$E33+2)=Команды!$AJ$8,TRUE,FALSE),IF(INDEX(Команды!$A$2:$AN$7500,MATCH(P$3,Команды!$A$2:$A$7500,0),$E33+2)=Команды!$AJ$9,TRUE,FALSE),IF(INDEX(Команды!$A$2:$AN$7500,MATCH(P$3,Команды!$A$2:$A$7500,0),$E33+2)=Команды!$AJ$10,TRUE,FALSE),IF(INDEX(Команды!$A$2:$AN$7500,MATCH(P$3,Команды!$A$2:$A$7500,0),$E33+2)=Команды!$AJ$11,TRUE,FALSE),IF(INDEX(Команды!$A$2:$AN$7500,MATCH(P$3,Команды!$A$2:$A$7500,0),$E33+2)=Команды!$AJ$12,TRUE,FALSE),IF(INDEX(Команды!$A$2:$AN$7500,MATCH(P$3,Команды!$A$2:$A$7500,0),$E33+2)=Команды!$AJ$13,TRUE,FALSE),IF(INDEX(Команды!$A$2:$AN$7500,MATCH(P$3,Команды!$A$2:$A$7500,0),$E33+2)=Команды!$AJ$14,TRUE,FALSE),IF(INDEX(Команды!$A$2:$AN$7500,MATCH(P$3,Команды!$A$2:$A$7500,0),$E33+2)=Команды!$AJ$15,TRUE,FALSE),IF(INDEX(Команды!$A$2:$AN$7500,MATCH(P$3,Команды!$A$2:$A$7500,0),$E33+2)=Команды!$AJ$16,TRUE,FALSE),,IF(INDEX(Команды!$A$2:$AN$7500,MATCH(P$3,Команды!$A$2:$A$7500,0),$E33+2)=Команды!$AJ$17,TRUE,FALSE),,IF(INDEX(Команды!$A$2:$AN$7500,MATCH(P$3,Команды!$A$2:$A$7500,0),$E33+2)=Команды!$AJ$18,TRUE,FALSE),,IF(INDEX(Команды!$A$2:$AN$7500,MATCH(P$3,Команды!$A$2:$A$7500,0),$E33+2)=Команды!$AJ$19,TRUE,FALSE)),INDEX(Команды!$AJ$2:$AK$19,MATCH(INDEX(Команды!$A$2:$AN$7500,MATCH(P$3,Команды!$A$2:$A$7500,0),$E33+2),Команды!$AJ$2:$AJ$19,0),2),0)</f>
        <v>0.41666666666666669</v>
      </c>
      <c r="Q33" s="175">
        <f>IF(OR(IF(INDEX(Команды!$A$2:$AN$7500,MATCH(P$3,Команды!$A$2:$A$7500,0),$E33+2)=Команды!$AJ$2,TRUE,FALSE),IF(INDEX(Команды!$A$2:$AN$7500,MATCH(P$3,Команды!$A$2:$A$7500,0),$E33+2)=Команды!$AJ$3,TRUE,FALSE),IF(INDEX(Команды!$A$2:$AN$7500,MATCH(P$3,Команды!$A$2:$A$7500,0),$E33+2)=Команды!$AJ$4,TRUE,FALSE),IF(INDEX(Команды!$A$2:$AN$7500,MATCH(P$3,Команды!$A$2:$A$7500,0),$E33+2)=Команды!$AJ$5,TRUE,FALSE),IF(INDEX(Команды!$A$2:$AN$7500,MATCH(P$3,Команды!$A$2:$A$7500,0),$E33+2)=Команды!$AJ$6,TRUE,FALSE),IF(INDEX(Команды!$A$2:$AN$7500,MATCH(P$3,Команды!$A$2:$A$7500,0),$E33+2)=Команды!$AJ$7,TRUE,FALSE),IF(INDEX(Команды!$A$2:$AN$7500,MATCH(P$3,Команды!$A$2:$A$7500,0),$E33+2)=Команды!$AJ$8,TRUE,FALSE),IF(INDEX(Команды!$A$2:$AN$7500,MATCH(P$3,Команды!$A$2:$A$7500,0),$E33+2)=Команды!$AJ$9,TRUE,FALSE),IF(INDEX(Команды!$A$2:$AN$7500,MATCH(P$3,Команды!$A$2:$A$7500,0),$E33+2)=Команды!$AJ$10,TRUE,FALSE),IF(INDEX(Команды!$A$2:$AN$7500,MATCH(P$3,Команды!$A$2:$A$7500,0),$E33+2)=Команды!$AJ$11,TRUE,FALSE),IF(INDEX(Команды!$A$2:$AN$7500,MATCH(P$3,Команды!$A$2:$A$7500,0),$E33+2)=Команды!$AJ$12,TRUE,FALSE),IF(INDEX(Команды!$A$2:$AN$7500,MATCH(P$3,Команды!$A$2:$A$7500,0),$E33+2)=Команды!$AJ$13,TRUE,FALSE),IF(INDEX(Команды!$A$2:$AN$7500,MATCH(P$3,Команды!$A$2:$A$7500,0),$E33+2)=Команды!$AJ$14,TRUE,FALSE),IF(INDEX(Команды!$A$2:$AN$7500,MATCH(P$3,Команды!$A$2:$A$7500,0),$E33+2)=Команды!$AJ$15,TRUE,FALSE),IF(INDEX(Команды!$A$2:$AN$7500,MATCH(P$3,Команды!$A$2:$A$7500,0),$E33+2)=Команды!$AJ$16,TRUE,FALSE),IF(INDEX(Команды!$A$2:$AN$7500,MATCH(P$3,Команды!$A$2:$A$7500,0),$E33+2)=Команды!$AJ$17,TRUE,FALSE),IF(INDEX(Команды!$A$2:$AN$7500,MATCH(P$3,Команды!$A$2:$A$7500,0),$E33+2)=Команды!$AJ$18,TRUE,FALSE),IF(INDEX(Команды!$A$2:$AN$7500,MATCH(P$3,Команды!$A$2:$A$7500,0),$E33+2)=Команды!$AJ$19,TRUE,FALSE)),INDEX(Команды!$AJ$2:$AL$19,MATCH(INDEX(Команды!$A$2:$AN$7500,MATCH(P$3,Команды!$A$2:$A$7500,0),$E33+2),Команды!$AJ$2:$AJ$19,0),3),0)</f>
        <v>0.79166666666666663</v>
      </c>
      <c r="R33" s="342"/>
      <c r="S33" s="174">
        <f>IF(OR(IF(INDEX(Команды!$A$2:$AN$7500,MATCH(S$3,Команды!$A$2:$A$7500,0),$E33+2)=Команды!$AJ$2,TRUE,FALSE),IF(INDEX(Команды!$A$2:$AN$7500,MATCH(S$3,Команды!$A$2:$A$7500,0),$E33+2)=Команды!$AJ$3,TRUE,FALSE),IF(INDEX(Команды!$A$2:$AN$7500,MATCH(S$3,Команды!$A$2:$A$7500,0),$E33+2)=Команды!$AJ$4,TRUE,FALSE),IF(INDEX(Команды!$A$2:$AN$7500,MATCH(S$3,Команды!$A$2:$A$7500,0),$E33+2)=Команды!$AJ$5,TRUE,FALSE),IF(INDEX(Команды!$A$2:$AN$7500,MATCH(S$3,Команды!$A$2:$A$7500,0),$E33+2)=Команды!$AJ$6,TRUE,FALSE),IF(INDEX(Команды!$A$2:$AN$7500,MATCH(S$3,Команды!$A$2:$A$7500,0),$E33+2)=Команды!$AJ$7,TRUE,FALSE),IF(INDEX(Команды!$A$2:$AN$7500,MATCH(S$3,Команды!$A$2:$A$7500,0),$E33+2)=Команды!$AJ$8,TRUE,FALSE),IF(INDEX(Команды!$A$2:$AN$7500,MATCH(S$3,Команды!$A$2:$A$7500,0),$E33+2)=Команды!$AJ$9,TRUE,FALSE),IF(INDEX(Команды!$A$2:$AN$7500,MATCH(S$3,Команды!$A$2:$A$7500,0),$E33+2)=Команды!$AJ$10,TRUE,FALSE),IF(INDEX(Команды!$A$2:$AN$7500,MATCH(S$3,Команды!$A$2:$A$7500,0),$E33+2)=Команды!$AJ$11,TRUE,FALSE),IF(INDEX(Команды!$A$2:$AN$7500,MATCH(S$3,Команды!$A$2:$A$7500,0),$E33+2)=Команды!$AJ$12,TRUE,FALSE),IF(INDEX(Команды!$A$2:$AN$7500,MATCH(S$3,Команды!$A$2:$A$7500,0),$E33+2)=Команды!$AJ$13,TRUE,FALSE),IF(INDEX(Команды!$A$2:$AN$7500,MATCH(S$3,Команды!$A$2:$A$7500,0),$E33+2)=Команды!$AJ$14,TRUE,FALSE),IF(INDEX(Команды!$A$2:$AN$7500,MATCH(S$3,Команды!$A$2:$A$7500,0),$E33+2)=Команды!$AJ$15,TRUE,FALSE),IF(INDEX(Команды!$A$2:$AN$7500,MATCH(S$3,Команды!$A$2:$A$7500,0),$E33+2)=Команды!$AJ$16,TRUE,FALSE),,IF(INDEX(Команды!$A$2:$AN$7500,MATCH(S$3,Команды!$A$2:$A$7500,0),$E33+2)=Команды!$AJ$17,TRUE,FALSE),,IF(INDEX(Команды!$A$2:$AN$7500,MATCH(S$3,Команды!$A$2:$A$7500,0),$E33+2)=Команды!$AJ$18,TRUE,FALSE),,IF(INDEX(Команды!$A$2:$AN$7500,MATCH(S$3,Команды!$A$2:$A$7500,0),$E33+2)=Команды!$AJ$19,TRUE,FALSE)),INDEX(Команды!$AJ$2:$AK$19,MATCH(INDEX(Команды!$A$2:$AN$7500,MATCH(S$3,Команды!$A$2:$A$7500,0),$E33+2),Команды!$AJ$2:$AJ$19,0),2),0)</f>
        <v>0.41666666666666669</v>
      </c>
      <c r="T33" s="175">
        <f>IF(OR(IF(INDEX(Команды!$A$2:$AN$7500,MATCH(S$3,Команды!$A$2:$A$7500,0),$E33+2)=Команды!$AJ$2,TRUE,FALSE),IF(INDEX(Команды!$A$2:$AN$7500,MATCH(S$3,Команды!$A$2:$A$7500,0),$E33+2)=Команды!$AJ$3,TRUE,FALSE),IF(INDEX(Команды!$A$2:$AN$7500,MATCH(S$3,Команды!$A$2:$A$7500,0),$E33+2)=Команды!$AJ$4,TRUE,FALSE),IF(INDEX(Команды!$A$2:$AN$7500,MATCH(S$3,Команды!$A$2:$A$7500,0),$E33+2)=Команды!$AJ$5,TRUE,FALSE),IF(INDEX(Команды!$A$2:$AN$7500,MATCH(S$3,Команды!$A$2:$A$7500,0),$E33+2)=Команды!$AJ$6,TRUE,FALSE),IF(INDEX(Команды!$A$2:$AN$7500,MATCH(S$3,Команды!$A$2:$A$7500,0),$E33+2)=Команды!$AJ$7,TRUE,FALSE),IF(INDEX(Команды!$A$2:$AN$7500,MATCH(S$3,Команды!$A$2:$A$7500,0),$E33+2)=Команды!$AJ$8,TRUE,FALSE),IF(INDEX(Команды!$A$2:$AN$7500,MATCH(S$3,Команды!$A$2:$A$7500,0),$E33+2)=Команды!$AJ$9,TRUE,FALSE),IF(INDEX(Команды!$A$2:$AN$7500,MATCH(S$3,Команды!$A$2:$A$7500,0),$E33+2)=Команды!$AJ$10,TRUE,FALSE),IF(INDEX(Команды!$A$2:$AN$7500,MATCH(S$3,Команды!$A$2:$A$7500,0),$E33+2)=Команды!$AJ$11,TRUE,FALSE),IF(INDEX(Команды!$A$2:$AN$7500,MATCH(S$3,Команды!$A$2:$A$7500,0),$E33+2)=Команды!$AJ$12,TRUE,FALSE),IF(INDEX(Команды!$A$2:$AN$7500,MATCH(S$3,Команды!$A$2:$A$7500,0),$E33+2)=Команды!$AJ$13,TRUE,FALSE),IF(INDEX(Команды!$A$2:$AN$7500,MATCH(S$3,Команды!$A$2:$A$7500,0),$E33+2)=Команды!$AJ$14,TRUE,FALSE),IF(INDEX(Команды!$A$2:$AN$7500,MATCH(S$3,Команды!$A$2:$A$7500,0),$E33+2)=Команды!$AJ$15,TRUE,FALSE),IF(INDEX(Команды!$A$2:$AN$7500,MATCH(S$3,Команды!$A$2:$A$7500,0),$E33+2)=Команды!$AJ$16,TRUE,FALSE),IF(INDEX(Команды!$A$2:$AN$7500,MATCH(S$3,Команды!$A$2:$A$7500,0),$E33+2)=Команды!$AJ$17,TRUE,FALSE),IF(INDEX(Команды!$A$2:$AN$7500,MATCH(S$3,Команды!$A$2:$A$7500,0),$E33+2)=Команды!$AJ$18,TRUE,FALSE),IF(INDEX(Команды!$A$2:$AN$7500,MATCH(S$3,Команды!$A$2:$A$7500,0),$E33+2)=Команды!$AJ$19,TRUE,FALSE)),INDEX(Команды!$AJ$2:$AL$19,MATCH(INDEX(Команды!$A$2:$AN$7500,MATCH(S$3,Команды!$A$2:$A$7500,0),$E33+2),Команды!$AJ$2:$AJ$19,0),3),0)</f>
        <v>0.79166666666666663</v>
      </c>
      <c r="U33" s="342"/>
      <c r="V33" s="174">
        <f>IF(OR(IF(INDEX(Команды!$A$2:$AN$7500,MATCH(V$3,Команды!$A$2:$A$7500,0),$E33+2)=Команды!$AJ$2,TRUE,FALSE),IF(INDEX(Команды!$A$2:$AN$7500,MATCH(V$3,Команды!$A$2:$A$7500,0),$E33+2)=Команды!$AJ$3,TRUE,FALSE),IF(INDEX(Команды!$A$2:$AN$7500,MATCH(V$3,Команды!$A$2:$A$7500,0),$E33+2)=Команды!$AJ$4,TRUE,FALSE),IF(INDEX(Команды!$A$2:$AN$7500,MATCH(V$3,Команды!$A$2:$A$7500,0),$E33+2)=Команды!$AJ$5,TRUE,FALSE),IF(INDEX(Команды!$A$2:$AN$7500,MATCH(V$3,Команды!$A$2:$A$7500,0),$E33+2)=Команды!$AJ$6,TRUE,FALSE),IF(INDEX(Команды!$A$2:$AN$7500,MATCH(V$3,Команды!$A$2:$A$7500,0),$E33+2)=Команды!$AJ$7,TRUE,FALSE),IF(INDEX(Команды!$A$2:$AN$7500,MATCH(V$3,Команды!$A$2:$A$7500,0),$E33+2)=Команды!$AJ$8,TRUE,FALSE),IF(INDEX(Команды!$A$2:$AN$7500,MATCH(V$3,Команды!$A$2:$A$7500,0),$E33+2)=Команды!$AJ$9,TRUE,FALSE),IF(INDEX(Команды!$A$2:$AN$7500,MATCH(V$3,Команды!$A$2:$A$7500,0),$E33+2)=Команды!$AJ$10,TRUE,FALSE),IF(INDEX(Команды!$A$2:$AN$7500,MATCH(V$3,Команды!$A$2:$A$7500,0),$E33+2)=Команды!$AJ$11,TRUE,FALSE),IF(INDEX(Команды!$A$2:$AN$7500,MATCH(V$3,Команды!$A$2:$A$7500,0),$E33+2)=Команды!$AJ$12,TRUE,FALSE),IF(INDEX(Команды!$A$2:$AN$7500,MATCH(V$3,Команды!$A$2:$A$7500,0),$E33+2)=Команды!$AJ$13,TRUE,FALSE),IF(INDEX(Команды!$A$2:$AN$7500,MATCH(V$3,Команды!$A$2:$A$7500,0),$E33+2)=Команды!$AJ$14,TRUE,FALSE),IF(INDEX(Команды!$A$2:$AN$7500,MATCH(V$3,Команды!$A$2:$A$7500,0),$E33+2)=Команды!$AJ$15,TRUE,FALSE),IF(INDEX(Команды!$A$2:$AN$7500,MATCH(V$3,Команды!$A$2:$A$7500,0),$E33+2)=Команды!$AJ$16,TRUE,FALSE),,IF(INDEX(Команды!$A$2:$AN$7500,MATCH(V$3,Команды!$A$2:$A$7500,0),$E33+2)=Команды!$AJ$17,TRUE,FALSE),,IF(INDEX(Команды!$A$2:$AN$7500,MATCH(V$3,Команды!$A$2:$A$7500,0),$E33+2)=Команды!$AJ$18,TRUE,FALSE),,IF(INDEX(Команды!$A$2:$AN$7500,MATCH(V$3,Команды!$A$2:$A$7500,0),$E33+2)=Команды!$AJ$19,TRUE,FALSE)),INDEX(Команды!$AJ$2:$AK$19,MATCH(INDEX(Команды!$A$2:$AN$7500,MATCH(V$3,Команды!$A$2:$A$7500,0),$E33+2),Команды!$AJ$2:$AJ$19,0),2),0)</f>
        <v>0.41666666666666669</v>
      </c>
      <c r="W33" s="175">
        <f>IF(OR(IF(INDEX(Команды!$A$2:$AN$7500,MATCH(V$3,Команды!$A$2:$A$7500,0),$E33+2)=Команды!$AJ$2,TRUE,FALSE),IF(INDEX(Команды!$A$2:$AN$7500,MATCH(V$3,Команды!$A$2:$A$7500,0),$E33+2)=Команды!$AJ$3,TRUE,FALSE),IF(INDEX(Команды!$A$2:$AN$7500,MATCH(V$3,Команды!$A$2:$A$7500,0),$E33+2)=Команды!$AJ$4,TRUE,FALSE),IF(INDEX(Команды!$A$2:$AN$7500,MATCH(V$3,Команды!$A$2:$A$7500,0),$E33+2)=Команды!$AJ$5,TRUE,FALSE),IF(INDEX(Команды!$A$2:$AN$7500,MATCH(V$3,Команды!$A$2:$A$7500,0),$E33+2)=Команды!$AJ$6,TRUE,FALSE),IF(INDEX(Команды!$A$2:$AN$7500,MATCH(V$3,Команды!$A$2:$A$7500,0),$E33+2)=Команды!$AJ$7,TRUE,FALSE),IF(INDEX(Команды!$A$2:$AN$7500,MATCH(V$3,Команды!$A$2:$A$7500,0),$E33+2)=Команды!$AJ$8,TRUE,FALSE),IF(INDEX(Команды!$A$2:$AN$7500,MATCH(V$3,Команды!$A$2:$A$7500,0),$E33+2)=Команды!$AJ$9,TRUE,FALSE),IF(INDEX(Команды!$A$2:$AN$7500,MATCH(V$3,Команды!$A$2:$A$7500,0),$E33+2)=Команды!$AJ$10,TRUE,FALSE),IF(INDEX(Команды!$A$2:$AN$7500,MATCH(V$3,Команды!$A$2:$A$7500,0),$E33+2)=Команды!$AJ$11,TRUE,FALSE),IF(INDEX(Команды!$A$2:$AN$7500,MATCH(V$3,Команды!$A$2:$A$7500,0),$E33+2)=Команды!$AJ$12,TRUE,FALSE),IF(INDEX(Команды!$A$2:$AN$7500,MATCH(V$3,Команды!$A$2:$A$7500,0),$E33+2)=Команды!$AJ$13,TRUE,FALSE),IF(INDEX(Команды!$A$2:$AN$7500,MATCH(V$3,Команды!$A$2:$A$7500,0),$E33+2)=Команды!$AJ$14,TRUE,FALSE),IF(INDEX(Команды!$A$2:$AN$7500,MATCH(V$3,Команды!$A$2:$A$7500,0),$E33+2)=Команды!$AJ$15,TRUE,FALSE),IF(INDEX(Команды!$A$2:$AN$7500,MATCH(V$3,Команды!$A$2:$A$7500,0),$E33+2)=Команды!$AJ$16,TRUE,FALSE),IF(INDEX(Команды!$A$2:$AN$7500,MATCH(V$3,Команды!$A$2:$A$7500,0),$E33+2)=Команды!$AJ$17,TRUE,FALSE),IF(INDEX(Команды!$A$2:$AN$7500,MATCH(V$3,Команды!$A$2:$A$7500,0),$E33+2)=Команды!$AJ$18,TRUE,FALSE),IF(INDEX(Команды!$A$2:$AN$7500,MATCH(V$3,Команды!$A$2:$A$7500,0),$E33+2)=Команды!$AJ$19,TRUE,FALSE)),INDEX(Команды!$AJ$2:$AL$19,MATCH(INDEX(Команды!$A$2:$AN$7500,MATCH(V$3,Команды!$A$2:$A$7500,0),$E33+2),Команды!$AJ$2:$AJ$19,0),3),0)</f>
        <v>0.79166666666666663</v>
      </c>
      <c r="X33" s="342"/>
      <c r="Y33" s="174" t="str">
        <f>IF(OR(IF(INDEX(Команды!$A$2:$AN$7500,MATCH(Y$3,Команды!$A$2:$A$7500,0),$E33+2)=Команды!$AJ$2,TRUE,FALSE),IF(INDEX(Команды!$A$2:$AN$7500,MATCH(Y$3,Команды!$A$2:$A$7500,0),$E33+2)=Команды!$AJ$3,TRUE,FALSE),IF(INDEX(Команды!$A$2:$AN$7500,MATCH(Y$3,Команды!$A$2:$A$7500,0),$E33+2)=Команды!$AJ$4,TRUE,FALSE),IF(INDEX(Команды!$A$2:$AN$7500,MATCH(Y$3,Команды!$A$2:$A$7500,0),$E33+2)=Команды!$AJ$5,TRUE,FALSE),IF(INDEX(Команды!$A$2:$AN$7500,MATCH(Y$3,Команды!$A$2:$A$7500,0),$E33+2)=Команды!$AJ$6,TRUE,FALSE),IF(INDEX(Команды!$A$2:$AN$7500,MATCH(Y$3,Команды!$A$2:$A$7500,0),$E33+2)=Команды!$AJ$7,TRUE,FALSE),IF(INDEX(Команды!$A$2:$AN$7500,MATCH(Y$3,Команды!$A$2:$A$7500,0),$E33+2)=Команды!$AJ$8,TRUE,FALSE),IF(INDEX(Команды!$A$2:$AN$7500,MATCH(Y$3,Команды!$A$2:$A$7500,0),$E33+2)=Команды!$AJ$9,TRUE,FALSE),IF(INDEX(Команды!$A$2:$AN$7500,MATCH(Y$3,Команды!$A$2:$A$7500,0),$E33+2)=Команды!$AJ$10,TRUE,FALSE),IF(INDEX(Команды!$A$2:$AN$7500,MATCH(Y$3,Команды!$A$2:$A$7500,0),$E33+2)=Команды!$AJ$11,TRUE,FALSE),IF(INDEX(Команды!$A$2:$AN$7500,MATCH(Y$3,Команды!$A$2:$A$7500,0),$E33+2)=Команды!$AJ$12,TRUE,FALSE),IF(INDEX(Команды!$A$2:$AN$7500,MATCH(Y$3,Команды!$A$2:$A$7500,0),$E33+2)=Команды!$AJ$13,TRUE,FALSE),IF(INDEX(Команды!$A$2:$AN$7500,MATCH(Y$3,Команды!$A$2:$A$7500,0),$E33+2)=Команды!$AJ$14,TRUE,FALSE),IF(INDEX(Команды!$A$2:$AN$7500,MATCH(Y$3,Команды!$A$2:$A$7500,0),$E33+2)=Команды!$AJ$15,TRUE,FALSE),IF(INDEX(Команды!$A$2:$AN$7500,MATCH(Y$3,Команды!$A$2:$A$7500,0),$E33+2)=Команды!$AJ$16,TRUE,FALSE),,IF(INDEX(Команды!$A$2:$AN$7500,MATCH(Y$3,Команды!$A$2:$A$7500,0),$E33+2)=Команды!$AJ$17,TRUE,FALSE),,IF(INDEX(Команды!$A$2:$AN$7500,MATCH(Y$3,Команды!$A$2:$A$7500,0),$E33+2)=Команды!$AJ$18,TRUE,FALSE),,IF(INDEX(Команды!$A$2:$AN$7500,MATCH(Y$3,Команды!$A$2:$A$7500,0),$E33+2)=Команды!$AJ$19,TRUE,FALSE)),INDEX(Команды!$AJ$2:$AK$19,MATCH(INDEX(Команды!$A$2:$AN$7500,MATCH(Y$3,Команды!$A$2:$A$7500,0),$E33+2),Команды!$AJ$2:$AJ$19,0),2),0)</f>
        <v>В</v>
      </c>
      <c r="Z33" s="175" t="str">
        <f>IF(OR(IF(INDEX(Команды!$A$2:$AN$7500,MATCH(Y$3,Команды!$A$2:$A$7500,0),$E33+2)=Команды!$AJ$2,TRUE,FALSE),IF(INDEX(Команды!$A$2:$AN$7500,MATCH(Y$3,Команды!$A$2:$A$7500,0),$E33+2)=Команды!$AJ$3,TRUE,FALSE),IF(INDEX(Команды!$A$2:$AN$7500,MATCH(Y$3,Команды!$A$2:$A$7500,0),$E33+2)=Команды!$AJ$4,TRUE,FALSE),IF(INDEX(Команды!$A$2:$AN$7500,MATCH(Y$3,Команды!$A$2:$A$7500,0),$E33+2)=Команды!$AJ$5,TRUE,FALSE),IF(INDEX(Команды!$A$2:$AN$7500,MATCH(Y$3,Команды!$A$2:$A$7500,0),$E33+2)=Команды!$AJ$6,TRUE,FALSE),IF(INDEX(Команды!$A$2:$AN$7500,MATCH(Y$3,Команды!$A$2:$A$7500,0),$E33+2)=Команды!$AJ$7,TRUE,FALSE),IF(INDEX(Команды!$A$2:$AN$7500,MATCH(Y$3,Команды!$A$2:$A$7500,0),$E33+2)=Команды!$AJ$8,TRUE,FALSE),IF(INDEX(Команды!$A$2:$AN$7500,MATCH(Y$3,Команды!$A$2:$A$7500,0),$E33+2)=Команды!$AJ$9,TRUE,FALSE),IF(INDEX(Команды!$A$2:$AN$7500,MATCH(Y$3,Команды!$A$2:$A$7500,0),$E33+2)=Команды!$AJ$10,TRUE,FALSE),IF(INDEX(Команды!$A$2:$AN$7500,MATCH(Y$3,Команды!$A$2:$A$7500,0),$E33+2)=Команды!$AJ$11,TRUE,FALSE),IF(INDEX(Команды!$A$2:$AN$7500,MATCH(Y$3,Команды!$A$2:$A$7500,0),$E33+2)=Команды!$AJ$12,TRUE,FALSE),IF(INDEX(Команды!$A$2:$AN$7500,MATCH(Y$3,Команды!$A$2:$A$7500,0),$E33+2)=Команды!$AJ$13,TRUE,FALSE),IF(INDEX(Команды!$A$2:$AN$7500,MATCH(Y$3,Команды!$A$2:$A$7500,0),$E33+2)=Команды!$AJ$14,TRUE,FALSE),IF(INDEX(Команды!$A$2:$AN$7500,MATCH(Y$3,Команды!$A$2:$A$7500,0),$E33+2)=Команды!$AJ$15,TRUE,FALSE),IF(INDEX(Команды!$A$2:$AN$7500,MATCH(Y$3,Команды!$A$2:$A$7500,0),$E33+2)=Команды!$AJ$16,TRUE,FALSE),IF(INDEX(Команды!$A$2:$AN$7500,MATCH(Y$3,Команды!$A$2:$A$7500,0),$E33+2)=Команды!$AJ$17,TRUE,FALSE),IF(INDEX(Команды!$A$2:$AN$7500,MATCH(Y$3,Команды!$A$2:$A$7500,0),$E33+2)=Команды!$AJ$18,TRUE,FALSE),IF(INDEX(Команды!$A$2:$AN$7500,MATCH(Y$3,Команды!$A$2:$A$7500,0),$E33+2)=Команды!$AJ$19,TRUE,FALSE)),INDEX(Команды!$AJ$2:$AL$19,MATCH(INDEX(Команды!$A$2:$AN$7500,MATCH(Y$3,Команды!$A$2:$A$7500,0),$E33+2),Команды!$AJ$2:$AJ$19,0),3),0)</f>
        <v>В</v>
      </c>
      <c r="AA33" s="342"/>
      <c r="AB33" s="174" t="str">
        <f>IF(OR(IF(INDEX(Команды!$A$2:$AN$7500,MATCH(AB$3,Команды!$A$2:$A$7500,0),$E33+2)=Команды!$AJ$2,TRUE,FALSE),IF(INDEX(Команды!$A$2:$AN$7500,MATCH(AB$3,Команды!$A$2:$A$7500,0),$E33+2)=Команды!$AJ$3,TRUE,FALSE),IF(INDEX(Команды!$A$2:$AN$7500,MATCH(AB$3,Команды!$A$2:$A$7500,0),$E33+2)=Команды!$AJ$4,TRUE,FALSE),IF(INDEX(Команды!$A$2:$AN$7500,MATCH(AB$3,Команды!$A$2:$A$7500,0),$E33+2)=Команды!$AJ$5,TRUE,FALSE),IF(INDEX(Команды!$A$2:$AN$7500,MATCH(AB$3,Команды!$A$2:$A$7500,0),$E33+2)=Команды!$AJ$6,TRUE,FALSE),IF(INDEX(Команды!$A$2:$AN$7500,MATCH(AB$3,Команды!$A$2:$A$7500,0),$E33+2)=Команды!$AJ$7,TRUE,FALSE),IF(INDEX(Команды!$A$2:$AN$7500,MATCH(AB$3,Команды!$A$2:$A$7500,0),$E33+2)=Команды!$AJ$8,TRUE,FALSE),IF(INDEX(Команды!$A$2:$AN$7500,MATCH(AB$3,Команды!$A$2:$A$7500,0),$E33+2)=Команды!$AJ$9,TRUE,FALSE),IF(INDEX(Команды!$A$2:$AN$7500,MATCH(AB$3,Команды!$A$2:$A$7500,0),$E33+2)=Команды!$AJ$10,TRUE,FALSE),IF(INDEX(Команды!$A$2:$AN$7500,MATCH(AB$3,Команды!$A$2:$A$7500,0),$E33+2)=Команды!$AJ$11,TRUE,FALSE),IF(INDEX(Команды!$A$2:$AN$7500,MATCH(AB$3,Команды!$A$2:$A$7500,0),$E33+2)=Команды!$AJ$12,TRUE,FALSE),IF(INDEX(Команды!$A$2:$AN$7500,MATCH(AB$3,Команды!$A$2:$A$7500,0),$E33+2)=Команды!$AJ$13,TRUE,FALSE),IF(INDEX(Команды!$A$2:$AN$7500,MATCH(AB$3,Команды!$A$2:$A$7500,0),$E33+2)=Команды!$AJ$14,TRUE,FALSE),IF(INDEX(Команды!$A$2:$AN$7500,MATCH(AB$3,Команды!$A$2:$A$7500,0),$E33+2)=Команды!$AJ$15,TRUE,FALSE),IF(INDEX(Команды!$A$2:$AN$7500,MATCH(AB$3,Команды!$A$2:$A$7500,0),$E33+2)=Команды!$AJ$16,TRUE,FALSE),,IF(INDEX(Команды!$A$2:$AN$7500,MATCH(AB$3,Команды!$A$2:$A$7500,0),$E33+2)=Команды!$AJ$17,TRUE,FALSE),,IF(INDEX(Команды!$A$2:$AN$7500,MATCH(AB$3,Команды!$A$2:$A$7500,0),$E33+2)=Команды!$AJ$18,TRUE,FALSE),,IF(INDEX(Команды!$A$2:$AN$7500,MATCH(AB$3,Команды!$A$2:$A$7500,0),$E33+2)=Команды!$AJ$19,TRUE,FALSE)),INDEX(Команды!$AJ$2:$AK$19,MATCH(INDEX(Команды!$A$2:$AN$7500,MATCH(AB$3,Команды!$A$2:$A$7500,0),$E33+2),Команды!$AJ$2:$AJ$19,0),2),0)</f>
        <v>В</v>
      </c>
      <c r="AC33" s="175" t="str">
        <f>IF(OR(IF(INDEX(Команды!$A$2:$AN$7500,MATCH(AB$3,Команды!$A$2:$A$7500,0),$E33+2)=Команды!$AJ$2,TRUE,FALSE),IF(INDEX(Команды!$A$2:$AN$7500,MATCH(AB$3,Команды!$A$2:$A$7500,0),$E33+2)=Команды!$AJ$3,TRUE,FALSE),IF(INDEX(Команды!$A$2:$AN$7500,MATCH(AB$3,Команды!$A$2:$A$7500,0),$E33+2)=Команды!$AJ$4,TRUE,FALSE),IF(INDEX(Команды!$A$2:$AN$7500,MATCH(AB$3,Команды!$A$2:$A$7500,0),$E33+2)=Команды!$AJ$5,TRUE,FALSE),IF(INDEX(Команды!$A$2:$AN$7500,MATCH(AB$3,Команды!$A$2:$A$7500,0),$E33+2)=Команды!$AJ$6,TRUE,FALSE),IF(INDEX(Команды!$A$2:$AN$7500,MATCH(AB$3,Команды!$A$2:$A$7500,0),$E33+2)=Команды!$AJ$7,TRUE,FALSE),IF(INDEX(Команды!$A$2:$AN$7500,MATCH(AB$3,Команды!$A$2:$A$7500,0),$E33+2)=Команды!$AJ$8,TRUE,FALSE),IF(INDEX(Команды!$A$2:$AN$7500,MATCH(AB$3,Команды!$A$2:$A$7500,0),$E33+2)=Команды!$AJ$9,TRUE,FALSE),IF(INDEX(Команды!$A$2:$AN$7500,MATCH(AB$3,Команды!$A$2:$A$7500,0),$E33+2)=Команды!$AJ$10,TRUE,FALSE),IF(INDEX(Команды!$A$2:$AN$7500,MATCH(AB$3,Команды!$A$2:$A$7500,0),$E33+2)=Команды!$AJ$11,TRUE,FALSE),IF(INDEX(Команды!$A$2:$AN$7500,MATCH(AB$3,Команды!$A$2:$A$7500,0),$E33+2)=Команды!$AJ$12,TRUE,FALSE),IF(INDEX(Команды!$A$2:$AN$7500,MATCH(AB$3,Команды!$A$2:$A$7500,0),$E33+2)=Команды!$AJ$13,TRUE,FALSE),IF(INDEX(Команды!$A$2:$AN$7500,MATCH(AB$3,Команды!$A$2:$A$7500,0),$E33+2)=Команды!$AJ$14,TRUE,FALSE),IF(INDEX(Команды!$A$2:$AN$7500,MATCH(AB$3,Команды!$A$2:$A$7500,0),$E33+2)=Команды!$AJ$15,TRUE,FALSE),IF(INDEX(Команды!$A$2:$AN$7500,MATCH(AB$3,Команды!$A$2:$A$7500,0),$E33+2)=Команды!$AJ$16,TRUE,FALSE),IF(INDEX(Команды!$A$2:$AN$7500,MATCH(AB$3,Команды!$A$2:$A$7500,0),$E33+2)=Команды!$AJ$17,TRUE,FALSE),IF(INDEX(Команды!$A$2:$AN$7500,MATCH(AB$3,Команды!$A$2:$A$7500,0),$E33+2)=Команды!$AJ$18,TRUE,FALSE),IF(INDEX(Команды!$A$2:$AN$7500,MATCH(AB$3,Команды!$A$2:$A$7500,0),$E33+2)=Команды!$AJ$19,TRUE,FALSE)),INDEX(Команды!$AJ$2:$AL$19,MATCH(INDEX(Команды!$A$2:$AN$7500,MATCH(AB$3,Команды!$A$2:$A$7500,0),$E33+2),Команды!$AJ$2:$AJ$19,0),3),0)</f>
        <v>В</v>
      </c>
      <c r="AD33" s="342"/>
      <c r="AE33" s="174">
        <f>IF(OR(IF(INDEX(Команды!$A$2:$AN$7500,MATCH(AE$3,Команды!$A$2:$A$7500,0),$E33+2)=Команды!$AJ$2,TRUE,FALSE),IF(INDEX(Команды!$A$2:$AN$7500,MATCH(AE$3,Команды!$A$2:$A$7500,0),$E33+2)=Команды!$AJ$3,TRUE,FALSE),IF(INDEX(Команды!$A$2:$AN$7500,MATCH(AE$3,Команды!$A$2:$A$7500,0),$E33+2)=Команды!$AJ$4,TRUE,FALSE),IF(INDEX(Команды!$A$2:$AN$7500,MATCH(AE$3,Команды!$A$2:$A$7500,0),$E33+2)=Команды!$AJ$5,TRUE,FALSE),IF(INDEX(Команды!$A$2:$AN$7500,MATCH(AE$3,Команды!$A$2:$A$7500,0),$E33+2)=Команды!$AJ$6,TRUE,FALSE),IF(INDEX(Команды!$A$2:$AN$7500,MATCH(AE$3,Команды!$A$2:$A$7500,0),$E33+2)=Команды!$AJ$7,TRUE,FALSE),IF(INDEX(Команды!$A$2:$AN$7500,MATCH(AE$3,Команды!$A$2:$A$7500,0),$E33+2)=Команды!$AJ$8,TRUE,FALSE),IF(INDEX(Команды!$A$2:$AN$7500,MATCH(AE$3,Команды!$A$2:$A$7500,0),$E33+2)=Команды!$AJ$9,TRUE,FALSE),IF(INDEX(Команды!$A$2:$AN$7500,MATCH(AE$3,Команды!$A$2:$A$7500,0),$E33+2)=Команды!$AJ$10,TRUE,FALSE),IF(INDEX(Команды!$A$2:$AN$7500,MATCH(AE$3,Команды!$A$2:$A$7500,0),$E33+2)=Команды!$AJ$11,TRUE,FALSE),IF(INDEX(Команды!$A$2:$AN$7500,MATCH(AE$3,Команды!$A$2:$A$7500,0),$E33+2)=Команды!$AJ$12,TRUE,FALSE),IF(INDEX(Команды!$A$2:$AN$7500,MATCH(AE$3,Команды!$A$2:$A$7500,0),$E33+2)=Команды!$AJ$13,TRUE,FALSE),IF(INDEX(Команды!$A$2:$AN$7500,MATCH(AE$3,Команды!$A$2:$A$7500,0),$E33+2)=Команды!$AJ$14,TRUE,FALSE),IF(INDEX(Команды!$A$2:$AN$7500,MATCH(AE$3,Команды!$A$2:$A$7500,0),$E33+2)=Команды!$AJ$15,TRUE,FALSE),IF(INDEX(Команды!$A$2:$AN$7500,MATCH(AE$3,Команды!$A$2:$A$7500,0),$E33+2)=Команды!$AJ$16,TRUE,FALSE),,IF(INDEX(Команды!$A$2:$AN$7500,MATCH(AE$3,Команды!$A$2:$A$7500,0),$E33+2)=Команды!$AJ$17,TRUE,FALSE),,IF(INDEX(Команды!$A$2:$AN$7500,MATCH(AE$3,Команды!$A$2:$A$7500,0),$E33+2)=Команды!$AJ$18,TRUE,FALSE),,IF(INDEX(Команды!$A$2:$AN$7500,MATCH(AE$3,Команды!$A$2:$A$7500,0),$E33+2)=Команды!$AJ$19,TRUE,FALSE)),INDEX(Команды!$AJ$2:$AK$19,MATCH(INDEX(Команды!$A$2:$AN$7500,MATCH(AE$3,Команды!$A$2:$A$7500,0),$E33+2),Команды!$AJ$2:$AJ$19,0),2),0)</f>
        <v>0.41666666666666669</v>
      </c>
      <c r="AF33" s="175">
        <f>IF(OR(IF(INDEX(Команды!$A$2:$AN$7500,MATCH(AE$3,Команды!$A$2:$A$7500,0),$E33+2)=Команды!$AJ$2,TRUE,FALSE),IF(INDEX(Команды!$A$2:$AN$7500,MATCH(AE$3,Команды!$A$2:$A$7500,0),$E33+2)=Команды!$AJ$3,TRUE,FALSE),IF(INDEX(Команды!$A$2:$AN$7500,MATCH(AE$3,Команды!$A$2:$A$7500,0),$E33+2)=Команды!$AJ$4,TRUE,FALSE),IF(INDEX(Команды!$A$2:$AN$7500,MATCH(AE$3,Команды!$A$2:$A$7500,0),$E33+2)=Команды!$AJ$5,TRUE,FALSE),IF(INDEX(Команды!$A$2:$AN$7500,MATCH(AE$3,Команды!$A$2:$A$7500,0),$E33+2)=Команды!$AJ$6,TRUE,FALSE),IF(INDEX(Команды!$A$2:$AN$7500,MATCH(AE$3,Команды!$A$2:$A$7500,0),$E33+2)=Команды!$AJ$7,TRUE,FALSE),IF(INDEX(Команды!$A$2:$AN$7500,MATCH(AE$3,Команды!$A$2:$A$7500,0),$E33+2)=Команды!$AJ$8,TRUE,FALSE),IF(INDEX(Команды!$A$2:$AN$7500,MATCH(AE$3,Команды!$A$2:$A$7500,0),$E33+2)=Команды!$AJ$9,TRUE,FALSE),IF(INDEX(Команды!$A$2:$AN$7500,MATCH(AE$3,Команды!$A$2:$A$7500,0),$E33+2)=Команды!$AJ$10,TRUE,FALSE),IF(INDEX(Команды!$A$2:$AN$7500,MATCH(AE$3,Команды!$A$2:$A$7500,0),$E33+2)=Команды!$AJ$11,TRUE,FALSE),IF(INDEX(Команды!$A$2:$AN$7500,MATCH(AE$3,Команды!$A$2:$A$7500,0),$E33+2)=Команды!$AJ$12,TRUE,FALSE),IF(INDEX(Команды!$A$2:$AN$7500,MATCH(AE$3,Команды!$A$2:$A$7500,0),$E33+2)=Команды!$AJ$13,TRUE,FALSE),IF(INDEX(Команды!$A$2:$AN$7500,MATCH(AE$3,Команды!$A$2:$A$7500,0),$E33+2)=Команды!$AJ$14,TRUE,FALSE),IF(INDEX(Команды!$A$2:$AN$7500,MATCH(AE$3,Команды!$A$2:$A$7500,0),$E33+2)=Команды!$AJ$15,TRUE,FALSE),IF(INDEX(Команды!$A$2:$AN$7500,MATCH(AE$3,Команды!$A$2:$A$7500,0),$E33+2)=Команды!$AJ$16,TRUE,FALSE),IF(INDEX(Команды!$A$2:$AN$7500,MATCH(AE$3,Команды!$A$2:$A$7500,0),$E33+2)=Команды!$AJ$17,TRUE,FALSE),IF(INDEX(Команды!$A$2:$AN$7500,MATCH(AE$3,Команды!$A$2:$A$7500,0),$E33+2)=Команды!$AJ$18,TRUE,FALSE),IF(INDEX(Команды!$A$2:$AN$7500,MATCH(AE$3,Команды!$A$2:$A$7500,0),$E33+2)=Команды!$AJ$19,TRUE,FALSE)),INDEX(Команды!$AJ$2:$AL$19,MATCH(INDEX(Команды!$A$2:$AN$7500,MATCH(AE$3,Команды!$A$2:$A$7500,0),$E33+2),Команды!$AJ$2:$AJ$19,0),3),0)</f>
        <v>0.79166666666666663</v>
      </c>
      <c r="AG33" s="342"/>
      <c r="AH33" s="174">
        <f>IF(OR(IF(INDEX(Команды!$A$2:$AN$7500,MATCH(AH$3,Команды!$A$2:$A$7500,0),$E33+2)=Команды!$AJ$2,TRUE,FALSE),IF(INDEX(Команды!$A$2:$AN$7500,MATCH(AH$3,Команды!$A$2:$A$7500,0),$E33+2)=Команды!$AJ$3,TRUE,FALSE),IF(INDEX(Команды!$A$2:$AN$7500,MATCH(AH$3,Команды!$A$2:$A$7500,0),$E33+2)=Команды!$AJ$4,TRUE,FALSE),IF(INDEX(Команды!$A$2:$AN$7500,MATCH(AH$3,Команды!$A$2:$A$7500,0),$E33+2)=Команды!$AJ$5,TRUE,FALSE),IF(INDEX(Команды!$A$2:$AN$7500,MATCH(AH$3,Команды!$A$2:$A$7500,0),$E33+2)=Команды!$AJ$6,TRUE,FALSE),IF(INDEX(Команды!$A$2:$AN$7500,MATCH(AH$3,Команды!$A$2:$A$7500,0),$E33+2)=Команды!$AJ$7,TRUE,FALSE),IF(INDEX(Команды!$A$2:$AN$7500,MATCH(AH$3,Команды!$A$2:$A$7500,0),$E33+2)=Команды!$AJ$8,TRUE,FALSE),IF(INDEX(Команды!$A$2:$AN$7500,MATCH(AH$3,Команды!$A$2:$A$7500,0),$E33+2)=Команды!$AJ$9,TRUE,FALSE),IF(INDEX(Команды!$A$2:$AN$7500,MATCH(AH$3,Команды!$A$2:$A$7500,0),$E33+2)=Команды!$AJ$10,TRUE,FALSE),IF(INDEX(Команды!$A$2:$AN$7500,MATCH(AH$3,Команды!$A$2:$A$7500,0),$E33+2)=Команды!$AJ$11,TRUE,FALSE),IF(INDEX(Команды!$A$2:$AN$7500,MATCH(AH$3,Команды!$A$2:$A$7500,0),$E33+2)=Команды!$AJ$12,TRUE,FALSE),IF(INDEX(Команды!$A$2:$AN$7500,MATCH(AH$3,Команды!$A$2:$A$7500,0),$E33+2)=Команды!$AJ$13,TRUE,FALSE),IF(INDEX(Команды!$A$2:$AN$7500,MATCH(AH$3,Команды!$A$2:$A$7500,0),$E33+2)=Команды!$AJ$14,TRUE,FALSE),IF(INDEX(Команды!$A$2:$AN$7500,MATCH(AH$3,Команды!$A$2:$A$7500,0),$E33+2)=Команды!$AJ$15,TRUE,FALSE),IF(INDEX(Команды!$A$2:$AN$7500,MATCH(AH$3,Команды!$A$2:$A$7500,0),$E33+2)=Команды!$AJ$16,TRUE,FALSE),,IF(INDEX(Команды!$A$2:$AN$7500,MATCH(AH$3,Команды!$A$2:$A$7500,0),$E33+2)=Команды!$AJ$17,TRUE,FALSE),,IF(INDEX(Команды!$A$2:$AN$7500,MATCH(AH$3,Команды!$A$2:$A$7500,0),$E33+2)=Команды!$AJ$18,TRUE,FALSE),,IF(INDEX(Команды!$A$2:$AN$7500,MATCH(AH$3,Команды!$A$2:$A$7500,0),$E33+2)=Команды!$AJ$19,TRUE,FALSE)),INDEX(Команды!$AJ$2:$AK$19,MATCH(INDEX(Команды!$A$2:$AN$7500,MATCH(AH$3,Команды!$A$2:$A$7500,0),$E33+2),Команды!$AJ$2:$AJ$19,0),2),0)</f>
        <v>0.41666666666666669</v>
      </c>
      <c r="AI33" s="175">
        <f>IF(OR(IF(INDEX(Команды!$A$2:$AN$7500,MATCH(AH$3,Команды!$A$2:$A$7500,0),$E33+2)=Команды!$AJ$2,TRUE,FALSE),IF(INDEX(Команды!$A$2:$AN$7500,MATCH(AH$3,Команды!$A$2:$A$7500,0),$E33+2)=Команды!$AJ$3,TRUE,FALSE),IF(INDEX(Команды!$A$2:$AN$7500,MATCH(AH$3,Команды!$A$2:$A$7500,0),$E33+2)=Команды!$AJ$4,TRUE,FALSE),IF(INDEX(Команды!$A$2:$AN$7500,MATCH(AH$3,Команды!$A$2:$A$7500,0),$E33+2)=Команды!$AJ$5,TRUE,FALSE),IF(INDEX(Команды!$A$2:$AN$7500,MATCH(AH$3,Команды!$A$2:$A$7500,0),$E33+2)=Команды!$AJ$6,TRUE,FALSE),IF(INDEX(Команды!$A$2:$AN$7500,MATCH(AH$3,Команды!$A$2:$A$7500,0),$E33+2)=Команды!$AJ$7,TRUE,FALSE),IF(INDEX(Команды!$A$2:$AN$7500,MATCH(AH$3,Команды!$A$2:$A$7500,0),$E33+2)=Команды!$AJ$8,TRUE,FALSE),IF(INDEX(Команды!$A$2:$AN$7500,MATCH(AH$3,Команды!$A$2:$A$7500,0),$E33+2)=Команды!$AJ$9,TRUE,FALSE),IF(INDEX(Команды!$A$2:$AN$7500,MATCH(AH$3,Команды!$A$2:$A$7500,0),$E33+2)=Команды!$AJ$10,TRUE,FALSE),IF(INDEX(Команды!$A$2:$AN$7500,MATCH(AH$3,Команды!$A$2:$A$7500,0),$E33+2)=Команды!$AJ$11,TRUE,FALSE),IF(INDEX(Команды!$A$2:$AN$7500,MATCH(AH$3,Команды!$A$2:$A$7500,0),$E33+2)=Команды!$AJ$12,TRUE,FALSE),IF(INDEX(Команды!$A$2:$AN$7500,MATCH(AH$3,Команды!$A$2:$A$7500,0),$E33+2)=Команды!$AJ$13,TRUE,FALSE),IF(INDEX(Команды!$A$2:$AN$7500,MATCH(AH$3,Команды!$A$2:$A$7500,0),$E33+2)=Команды!$AJ$14,TRUE,FALSE),IF(INDEX(Команды!$A$2:$AN$7500,MATCH(AH$3,Команды!$A$2:$A$7500,0),$E33+2)=Команды!$AJ$15,TRUE,FALSE),IF(INDEX(Команды!$A$2:$AN$7500,MATCH(AH$3,Команды!$A$2:$A$7500,0),$E33+2)=Команды!$AJ$16,TRUE,FALSE),IF(INDEX(Команды!$A$2:$AN$7500,MATCH(AH$3,Команды!$A$2:$A$7500,0),$E33+2)=Команды!$AJ$17,TRUE,FALSE),IF(INDEX(Команды!$A$2:$AN$7500,MATCH(AH$3,Команды!$A$2:$A$7500,0),$E33+2)=Команды!$AJ$18,TRUE,FALSE),IF(INDEX(Команды!$A$2:$AN$7500,MATCH(AH$3,Команды!$A$2:$A$7500,0),$E33+2)=Команды!$AJ$19,TRUE,FALSE)),INDEX(Команды!$AJ$2:$AL$19,MATCH(INDEX(Команды!$A$2:$AN$7500,MATCH(AH$3,Команды!$A$2:$A$7500,0),$E33+2),Команды!$AJ$2:$AJ$19,0),3),0)</f>
        <v>0.79166666666666663</v>
      </c>
      <c r="AJ33" s="342"/>
      <c r="AK33" s="174">
        <f>IF(OR(IF(INDEX(Команды!$A$2:$AN$7500,MATCH(AK$3,Команды!$A$2:$A$7500,0),$E33+2)=Команды!$AJ$2,TRUE,FALSE),IF(INDEX(Команды!$A$2:$AN$7500,MATCH(AK$3,Команды!$A$2:$A$7500,0),$E33+2)=Команды!$AJ$3,TRUE,FALSE),IF(INDEX(Команды!$A$2:$AN$7500,MATCH(AK$3,Команды!$A$2:$A$7500,0),$E33+2)=Команды!$AJ$4,TRUE,FALSE),IF(INDEX(Команды!$A$2:$AN$7500,MATCH(AK$3,Команды!$A$2:$A$7500,0),$E33+2)=Команды!$AJ$5,TRUE,FALSE),IF(INDEX(Команды!$A$2:$AN$7500,MATCH(AK$3,Команды!$A$2:$A$7500,0),$E33+2)=Команды!$AJ$6,TRUE,FALSE),IF(INDEX(Команды!$A$2:$AN$7500,MATCH(AK$3,Команды!$A$2:$A$7500,0),$E33+2)=Команды!$AJ$7,TRUE,FALSE),IF(INDEX(Команды!$A$2:$AN$7500,MATCH(AK$3,Команды!$A$2:$A$7500,0),$E33+2)=Команды!$AJ$8,TRUE,FALSE),IF(INDEX(Команды!$A$2:$AN$7500,MATCH(AK$3,Команды!$A$2:$A$7500,0),$E33+2)=Команды!$AJ$9,TRUE,FALSE),IF(INDEX(Команды!$A$2:$AN$7500,MATCH(AK$3,Команды!$A$2:$A$7500,0),$E33+2)=Команды!$AJ$10,TRUE,FALSE),IF(INDEX(Команды!$A$2:$AN$7500,MATCH(AK$3,Команды!$A$2:$A$7500,0),$E33+2)=Команды!$AJ$11,TRUE,FALSE),IF(INDEX(Команды!$A$2:$AN$7500,MATCH(AK$3,Команды!$A$2:$A$7500,0),$E33+2)=Команды!$AJ$12,TRUE,FALSE),IF(INDEX(Команды!$A$2:$AN$7500,MATCH(AK$3,Команды!$A$2:$A$7500,0),$E33+2)=Команды!$AJ$13,TRUE,FALSE),IF(INDEX(Команды!$A$2:$AN$7500,MATCH(AK$3,Команды!$A$2:$A$7500,0),$E33+2)=Команды!$AJ$14,TRUE,FALSE),IF(INDEX(Команды!$A$2:$AN$7500,MATCH(AK$3,Команды!$A$2:$A$7500,0),$E33+2)=Команды!$AJ$15,TRUE,FALSE),IF(INDEX(Команды!$A$2:$AN$7500,MATCH(AK$3,Команды!$A$2:$A$7500,0),$E33+2)=Команды!$AJ$16,TRUE,FALSE),,IF(INDEX(Команды!$A$2:$AN$7500,MATCH(AK$3,Команды!$A$2:$A$7500,0),$E33+2)=Команды!$AJ$17,TRUE,FALSE),,IF(INDEX(Команды!$A$2:$AN$7500,MATCH(AK$3,Команды!$A$2:$A$7500,0),$E33+2)=Команды!$AJ$18,TRUE,FALSE),,IF(INDEX(Команды!$A$2:$AN$7500,MATCH(AK$3,Команды!$A$2:$A$7500,0),$E33+2)=Команды!$AJ$19,TRUE,FALSE)),INDEX(Команды!$AJ$2:$AK$19,MATCH(INDEX(Команды!$A$2:$AN$7500,MATCH(AK$3,Команды!$A$2:$A$7500,0),$E33+2),Команды!$AJ$2:$AJ$19,0),2),0)</f>
        <v>0.41666666666666669</v>
      </c>
      <c r="AL33" s="175">
        <f>IF(OR(IF(INDEX(Команды!$A$2:$AN$7500,MATCH(AK$3,Команды!$A$2:$A$7500,0),$E33+2)=Команды!$AJ$2,TRUE,FALSE),IF(INDEX(Команды!$A$2:$AN$7500,MATCH(AK$3,Команды!$A$2:$A$7500,0),$E33+2)=Команды!$AJ$3,TRUE,FALSE),IF(INDEX(Команды!$A$2:$AN$7500,MATCH(AK$3,Команды!$A$2:$A$7500,0),$E33+2)=Команды!$AJ$4,TRUE,FALSE),IF(INDEX(Команды!$A$2:$AN$7500,MATCH(AK$3,Команды!$A$2:$A$7500,0),$E33+2)=Команды!$AJ$5,TRUE,FALSE),IF(INDEX(Команды!$A$2:$AN$7500,MATCH(AK$3,Команды!$A$2:$A$7500,0),$E33+2)=Команды!$AJ$6,TRUE,FALSE),IF(INDEX(Команды!$A$2:$AN$7500,MATCH(AK$3,Команды!$A$2:$A$7500,0),$E33+2)=Команды!$AJ$7,TRUE,FALSE),IF(INDEX(Команды!$A$2:$AN$7500,MATCH(AK$3,Команды!$A$2:$A$7500,0),$E33+2)=Команды!$AJ$8,TRUE,FALSE),IF(INDEX(Команды!$A$2:$AN$7500,MATCH(AK$3,Команды!$A$2:$A$7500,0),$E33+2)=Команды!$AJ$9,TRUE,FALSE),IF(INDEX(Команды!$A$2:$AN$7500,MATCH(AK$3,Команды!$A$2:$A$7500,0),$E33+2)=Команды!$AJ$10,TRUE,FALSE),IF(INDEX(Команды!$A$2:$AN$7500,MATCH(AK$3,Команды!$A$2:$A$7500,0),$E33+2)=Команды!$AJ$11,TRUE,FALSE),IF(INDEX(Команды!$A$2:$AN$7500,MATCH(AK$3,Команды!$A$2:$A$7500,0),$E33+2)=Команды!$AJ$12,TRUE,FALSE),IF(INDEX(Команды!$A$2:$AN$7500,MATCH(AK$3,Команды!$A$2:$A$7500,0),$E33+2)=Команды!$AJ$13,TRUE,FALSE),IF(INDEX(Команды!$A$2:$AN$7500,MATCH(AK$3,Команды!$A$2:$A$7500,0),$E33+2)=Команды!$AJ$14,TRUE,FALSE),IF(INDEX(Команды!$A$2:$AN$7500,MATCH(AK$3,Команды!$A$2:$A$7500,0),$E33+2)=Команды!$AJ$15,TRUE,FALSE),IF(INDEX(Команды!$A$2:$AN$7500,MATCH(AK$3,Команды!$A$2:$A$7500,0),$E33+2)=Команды!$AJ$16,TRUE,FALSE),IF(INDEX(Команды!$A$2:$AN$7500,MATCH(AK$3,Команды!$A$2:$A$7500,0),$E33+2)=Команды!$AJ$17,TRUE,FALSE),IF(INDEX(Команды!$A$2:$AN$7500,MATCH(AK$3,Команды!$A$2:$A$7500,0),$E33+2)=Команды!$AJ$18,TRUE,FALSE),IF(INDEX(Команды!$A$2:$AN$7500,MATCH(AK$3,Команды!$A$2:$A$7500,0),$E33+2)=Команды!$AJ$19,TRUE,FALSE)),INDEX(Команды!$AJ$2:$AL$19,MATCH(INDEX(Команды!$A$2:$AN$7500,MATCH(AK$3,Команды!$A$2:$A$7500,0),$E33+2),Команды!$AJ$2:$AJ$19,0),3),0)</f>
        <v>0.79166666666666663</v>
      </c>
      <c r="AM33" s="342"/>
      <c r="AN33" s="174">
        <f>IF(OR(IF(INDEX(Команды!$A$2:$AN$7500,MATCH(AN$3,Команды!$A$2:$A$7500,0),$E33+2)=Команды!$AJ$2,TRUE,FALSE),IF(INDEX(Команды!$A$2:$AN$7500,MATCH(AN$3,Команды!$A$2:$A$7500,0),$E33+2)=Команды!$AJ$3,TRUE,FALSE),IF(INDEX(Команды!$A$2:$AN$7500,MATCH(AN$3,Команды!$A$2:$A$7500,0),$E33+2)=Команды!$AJ$4,TRUE,FALSE),IF(INDEX(Команды!$A$2:$AN$7500,MATCH(AN$3,Команды!$A$2:$A$7500,0),$E33+2)=Команды!$AJ$5,TRUE,FALSE),IF(INDEX(Команды!$A$2:$AN$7500,MATCH(AN$3,Команды!$A$2:$A$7500,0),$E33+2)=Команды!$AJ$6,TRUE,FALSE),IF(INDEX(Команды!$A$2:$AN$7500,MATCH(AN$3,Команды!$A$2:$A$7500,0),$E33+2)=Команды!$AJ$7,TRUE,FALSE),IF(INDEX(Команды!$A$2:$AN$7500,MATCH(AN$3,Команды!$A$2:$A$7500,0),$E33+2)=Команды!$AJ$8,TRUE,FALSE),IF(INDEX(Команды!$A$2:$AN$7500,MATCH(AN$3,Команды!$A$2:$A$7500,0),$E33+2)=Команды!$AJ$9,TRUE,FALSE),IF(INDEX(Команды!$A$2:$AN$7500,MATCH(AN$3,Команды!$A$2:$A$7500,0),$E33+2)=Команды!$AJ$10,TRUE,FALSE),IF(INDEX(Команды!$A$2:$AN$7500,MATCH(AN$3,Команды!$A$2:$A$7500,0),$E33+2)=Команды!$AJ$11,TRUE,FALSE),IF(INDEX(Команды!$A$2:$AN$7500,MATCH(AN$3,Команды!$A$2:$A$7500,0),$E33+2)=Команды!$AJ$12,TRUE,FALSE),IF(INDEX(Команды!$A$2:$AN$7500,MATCH(AN$3,Команды!$A$2:$A$7500,0),$E33+2)=Команды!$AJ$13,TRUE,FALSE),IF(INDEX(Команды!$A$2:$AN$7500,MATCH(AN$3,Команды!$A$2:$A$7500,0),$E33+2)=Команды!$AJ$14,TRUE,FALSE),IF(INDEX(Команды!$A$2:$AN$7500,MATCH(AN$3,Команды!$A$2:$A$7500,0),$E33+2)=Команды!$AJ$15,TRUE,FALSE),IF(INDEX(Команды!$A$2:$AN$7500,MATCH(AN$3,Команды!$A$2:$A$7500,0),$E33+2)=Команды!$AJ$16,TRUE,FALSE),,IF(INDEX(Команды!$A$2:$AN$7500,MATCH(AN$3,Команды!$A$2:$A$7500,0),$E33+2)=Команды!$AJ$17,TRUE,FALSE),,IF(INDEX(Команды!$A$2:$AN$7500,MATCH(AN$3,Команды!$A$2:$A$7500,0),$E33+2)=Команды!$AJ$18,TRUE,FALSE),,IF(INDEX(Команды!$A$2:$AN$7500,MATCH(AN$3,Команды!$A$2:$A$7500,0),$E33+2)=Команды!$AJ$19,TRUE,FALSE)),INDEX(Команды!$AJ$2:$AK$19,MATCH(INDEX(Команды!$A$2:$AN$7500,MATCH(AN$3,Команды!$A$2:$A$7500,0),$E33+2),Команды!$AJ$2:$AJ$19,0),2),0)</f>
        <v>0.41666666666666669</v>
      </c>
      <c r="AO33" s="175">
        <f>IF(OR(IF(INDEX(Команды!$A$2:$AN$7500,MATCH(AN$3,Команды!$A$2:$A$7500,0),$E33+2)=Команды!$AJ$2,TRUE,FALSE),IF(INDEX(Команды!$A$2:$AN$7500,MATCH(AN$3,Команды!$A$2:$A$7500,0),$E33+2)=Команды!$AJ$3,TRUE,FALSE),IF(INDEX(Команды!$A$2:$AN$7500,MATCH(AN$3,Команды!$A$2:$A$7500,0),$E33+2)=Команды!$AJ$4,TRUE,FALSE),IF(INDEX(Команды!$A$2:$AN$7500,MATCH(AN$3,Команды!$A$2:$A$7500,0),$E33+2)=Команды!$AJ$5,TRUE,FALSE),IF(INDEX(Команды!$A$2:$AN$7500,MATCH(AN$3,Команды!$A$2:$A$7500,0),$E33+2)=Команды!$AJ$6,TRUE,FALSE),IF(INDEX(Команды!$A$2:$AN$7500,MATCH(AN$3,Команды!$A$2:$A$7500,0),$E33+2)=Команды!$AJ$7,TRUE,FALSE),IF(INDEX(Команды!$A$2:$AN$7500,MATCH(AN$3,Команды!$A$2:$A$7500,0),$E33+2)=Команды!$AJ$8,TRUE,FALSE),IF(INDEX(Команды!$A$2:$AN$7500,MATCH(AN$3,Команды!$A$2:$A$7500,0),$E33+2)=Команды!$AJ$9,TRUE,FALSE),IF(INDEX(Команды!$A$2:$AN$7500,MATCH(AN$3,Команды!$A$2:$A$7500,0),$E33+2)=Команды!$AJ$10,TRUE,FALSE),IF(INDEX(Команды!$A$2:$AN$7500,MATCH(AN$3,Команды!$A$2:$A$7500,0),$E33+2)=Команды!$AJ$11,TRUE,FALSE),IF(INDEX(Команды!$A$2:$AN$7500,MATCH(AN$3,Команды!$A$2:$A$7500,0),$E33+2)=Команды!$AJ$12,TRUE,FALSE),IF(INDEX(Команды!$A$2:$AN$7500,MATCH(AN$3,Команды!$A$2:$A$7500,0),$E33+2)=Команды!$AJ$13,TRUE,FALSE),IF(INDEX(Команды!$A$2:$AN$7500,MATCH(AN$3,Команды!$A$2:$A$7500,0),$E33+2)=Команды!$AJ$14,TRUE,FALSE),IF(INDEX(Команды!$A$2:$AN$7500,MATCH(AN$3,Команды!$A$2:$A$7500,0),$E33+2)=Команды!$AJ$15,TRUE,FALSE),IF(INDEX(Команды!$A$2:$AN$7500,MATCH(AN$3,Команды!$A$2:$A$7500,0),$E33+2)=Команды!$AJ$16,TRUE,FALSE),IF(INDEX(Команды!$A$2:$AN$7500,MATCH(AN$3,Команды!$A$2:$A$7500,0),$E33+2)=Команды!$AJ$17,TRUE,FALSE),IF(INDEX(Команды!$A$2:$AN$7500,MATCH(AN$3,Команды!$A$2:$A$7500,0),$E33+2)=Команды!$AJ$18,TRUE,FALSE),IF(INDEX(Команды!$A$2:$AN$7500,MATCH(AN$3,Команды!$A$2:$A$7500,0),$E33+2)=Команды!$AJ$19,TRUE,FALSE)),INDEX(Команды!$AJ$2:$AL$19,MATCH(INDEX(Команды!$A$2:$AN$7500,MATCH(AN$3,Команды!$A$2:$A$7500,0),$E33+2),Команды!$AJ$2:$AJ$19,0),3),0)</f>
        <v>0.79166666666666663</v>
      </c>
      <c r="AP33" s="342"/>
      <c r="AQ33" s="174">
        <f>IF(OR(IF(INDEX(Команды!$A$2:$AN$7500,MATCH(AQ$3,Команды!$A$2:$A$7500,0),$E33+2)=Команды!$AJ$2,TRUE,FALSE),IF(INDEX(Команды!$A$2:$AN$7500,MATCH(AQ$3,Команды!$A$2:$A$7500,0),$E33+2)=Команды!$AJ$3,TRUE,FALSE),IF(INDEX(Команды!$A$2:$AN$7500,MATCH(AQ$3,Команды!$A$2:$A$7500,0),$E33+2)=Команды!$AJ$4,TRUE,FALSE),IF(INDEX(Команды!$A$2:$AN$7500,MATCH(AQ$3,Команды!$A$2:$A$7500,0),$E33+2)=Команды!$AJ$5,TRUE,FALSE),IF(INDEX(Команды!$A$2:$AN$7500,MATCH(AQ$3,Команды!$A$2:$A$7500,0),$E33+2)=Команды!$AJ$6,TRUE,FALSE),IF(INDEX(Команды!$A$2:$AN$7500,MATCH(AQ$3,Команды!$A$2:$A$7500,0),$E33+2)=Команды!$AJ$7,TRUE,FALSE),IF(INDEX(Команды!$A$2:$AN$7500,MATCH(AQ$3,Команды!$A$2:$A$7500,0),$E33+2)=Команды!$AJ$8,TRUE,FALSE),IF(INDEX(Команды!$A$2:$AN$7500,MATCH(AQ$3,Команды!$A$2:$A$7500,0),$E33+2)=Команды!$AJ$9,TRUE,FALSE),IF(INDEX(Команды!$A$2:$AN$7500,MATCH(AQ$3,Команды!$A$2:$A$7500,0),$E33+2)=Команды!$AJ$10,TRUE,FALSE),IF(INDEX(Команды!$A$2:$AN$7500,MATCH(AQ$3,Команды!$A$2:$A$7500,0),$E33+2)=Команды!$AJ$11,TRUE,FALSE),IF(INDEX(Команды!$A$2:$AN$7500,MATCH(AQ$3,Команды!$A$2:$A$7500,0),$E33+2)=Команды!$AJ$12,TRUE,FALSE),IF(INDEX(Команды!$A$2:$AN$7500,MATCH(AQ$3,Команды!$A$2:$A$7500,0),$E33+2)=Команды!$AJ$13,TRUE,FALSE),IF(INDEX(Команды!$A$2:$AN$7500,MATCH(AQ$3,Команды!$A$2:$A$7500,0),$E33+2)=Команды!$AJ$14,TRUE,FALSE),IF(INDEX(Команды!$A$2:$AN$7500,MATCH(AQ$3,Команды!$A$2:$A$7500,0),$E33+2)=Команды!$AJ$15,TRUE,FALSE),IF(INDEX(Команды!$A$2:$AN$7500,MATCH(AQ$3,Команды!$A$2:$A$7500,0),$E33+2)=Команды!$AJ$16,TRUE,FALSE),,IF(INDEX(Команды!$A$2:$AN$7500,MATCH(AQ$3,Команды!$A$2:$A$7500,0),$E33+2)=Команды!$AJ$17,TRUE,FALSE),,IF(INDEX(Команды!$A$2:$AN$7500,MATCH(AQ$3,Команды!$A$2:$A$7500,0),$E33+2)=Команды!$AJ$18,TRUE,FALSE),,IF(INDEX(Команды!$A$2:$AN$7500,MATCH(AQ$3,Команды!$A$2:$A$7500,0),$E33+2)=Команды!$AJ$19,TRUE,FALSE)),INDEX(Команды!$AJ$2:$AK$19,MATCH(INDEX(Команды!$A$2:$AN$7500,MATCH(AQ$3,Команды!$A$2:$A$7500,0),$E33+2),Команды!$AJ$2:$AJ$19,0),2),0)</f>
        <v>0.41666666666666669</v>
      </c>
      <c r="AR33" s="175">
        <f>IF(OR(IF(INDEX(Команды!$A$2:$AN$7500,MATCH(AQ$3,Команды!$A$2:$A$7500,0),$E33+2)=Команды!$AJ$2,TRUE,FALSE),IF(INDEX(Команды!$A$2:$AN$7500,MATCH(AQ$3,Команды!$A$2:$A$7500,0),$E33+2)=Команды!$AJ$3,TRUE,FALSE),IF(INDEX(Команды!$A$2:$AN$7500,MATCH(AQ$3,Команды!$A$2:$A$7500,0),$E33+2)=Команды!$AJ$4,TRUE,FALSE),IF(INDEX(Команды!$A$2:$AN$7500,MATCH(AQ$3,Команды!$A$2:$A$7500,0),$E33+2)=Команды!$AJ$5,TRUE,FALSE),IF(INDEX(Команды!$A$2:$AN$7500,MATCH(AQ$3,Команды!$A$2:$A$7500,0),$E33+2)=Команды!$AJ$6,TRUE,FALSE),IF(INDEX(Команды!$A$2:$AN$7500,MATCH(AQ$3,Команды!$A$2:$A$7500,0),$E33+2)=Команды!$AJ$7,TRUE,FALSE),IF(INDEX(Команды!$A$2:$AN$7500,MATCH(AQ$3,Команды!$A$2:$A$7500,0),$E33+2)=Команды!$AJ$8,TRUE,FALSE),IF(INDEX(Команды!$A$2:$AN$7500,MATCH(AQ$3,Команды!$A$2:$A$7500,0),$E33+2)=Команды!$AJ$9,TRUE,FALSE),IF(INDEX(Команды!$A$2:$AN$7500,MATCH(AQ$3,Команды!$A$2:$A$7500,0),$E33+2)=Команды!$AJ$10,TRUE,FALSE),IF(INDEX(Команды!$A$2:$AN$7500,MATCH(AQ$3,Команды!$A$2:$A$7500,0),$E33+2)=Команды!$AJ$11,TRUE,FALSE),IF(INDEX(Команды!$A$2:$AN$7500,MATCH(AQ$3,Команды!$A$2:$A$7500,0),$E33+2)=Команды!$AJ$12,TRUE,FALSE),IF(INDEX(Команды!$A$2:$AN$7500,MATCH(AQ$3,Команды!$A$2:$A$7500,0),$E33+2)=Команды!$AJ$13,TRUE,FALSE),IF(INDEX(Команды!$A$2:$AN$7500,MATCH(AQ$3,Команды!$A$2:$A$7500,0),$E33+2)=Команды!$AJ$14,TRUE,FALSE),IF(INDEX(Команды!$A$2:$AN$7500,MATCH(AQ$3,Команды!$A$2:$A$7500,0),$E33+2)=Команды!$AJ$15,TRUE,FALSE),IF(INDEX(Команды!$A$2:$AN$7500,MATCH(AQ$3,Команды!$A$2:$A$7500,0),$E33+2)=Команды!$AJ$16,TRUE,FALSE),IF(INDEX(Команды!$A$2:$AN$7500,MATCH(AQ$3,Команды!$A$2:$A$7500,0),$E33+2)=Команды!$AJ$17,TRUE,FALSE),IF(INDEX(Команды!$A$2:$AN$7500,MATCH(AQ$3,Команды!$A$2:$A$7500,0),$E33+2)=Команды!$AJ$18,TRUE,FALSE),IF(INDEX(Команды!$A$2:$AN$7500,MATCH(AQ$3,Команды!$A$2:$A$7500,0),$E33+2)=Команды!$AJ$19,TRUE,FALSE)),INDEX(Команды!$AJ$2:$AL$19,MATCH(INDEX(Команды!$A$2:$AN$7500,MATCH(AQ$3,Команды!$A$2:$A$7500,0),$E33+2),Команды!$AJ$2:$AJ$19,0),3),0)</f>
        <v>0.79166666666666663</v>
      </c>
      <c r="AS33" s="342"/>
      <c r="AT33" s="174" t="str">
        <f>IF(OR(IF(INDEX(Команды!$A$2:$AN$7500,MATCH(AT$3,Команды!$A$2:$A$7500,0),$E33+2)=Команды!$AJ$2,TRUE,FALSE),IF(INDEX(Команды!$A$2:$AN$7500,MATCH(AT$3,Команды!$A$2:$A$7500,0),$E33+2)=Команды!$AJ$3,TRUE,FALSE),IF(INDEX(Команды!$A$2:$AN$7500,MATCH(AT$3,Команды!$A$2:$A$7500,0),$E33+2)=Команды!$AJ$4,TRUE,FALSE),IF(INDEX(Команды!$A$2:$AN$7500,MATCH(AT$3,Команды!$A$2:$A$7500,0),$E33+2)=Команды!$AJ$5,TRUE,FALSE),IF(INDEX(Команды!$A$2:$AN$7500,MATCH(AT$3,Команды!$A$2:$A$7500,0),$E33+2)=Команды!$AJ$6,TRUE,FALSE),IF(INDEX(Команды!$A$2:$AN$7500,MATCH(AT$3,Команды!$A$2:$A$7500,0),$E33+2)=Команды!$AJ$7,TRUE,FALSE),IF(INDEX(Команды!$A$2:$AN$7500,MATCH(AT$3,Команды!$A$2:$A$7500,0),$E33+2)=Команды!$AJ$8,TRUE,FALSE),IF(INDEX(Команды!$A$2:$AN$7500,MATCH(AT$3,Команды!$A$2:$A$7500,0),$E33+2)=Команды!$AJ$9,TRUE,FALSE),IF(INDEX(Команды!$A$2:$AN$7500,MATCH(AT$3,Команды!$A$2:$A$7500,0),$E33+2)=Команды!$AJ$10,TRUE,FALSE),IF(INDEX(Команды!$A$2:$AN$7500,MATCH(AT$3,Команды!$A$2:$A$7500,0),$E33+2)=Команды!$AJ$11,TRUE,FALSE),IF(INDEX(Команды!$A$2:$AN$7500,MATCH(AT$3,Команды!$A$2:$A$7500,0),$E33+2)=Команды!$AJ$12,TRUE,FALSE),IF(INDEX(Команды!$A$2:$AN$7500,MATCH(AT$3,Команды!$A$2:$A$7500,0),$E33+2)=Команды!$AJ$13,TRUE,FALSE),IF(INDEX(Команды!$A$2:$AN$7500,MATCH(AT$3,Команды!$A$2:$A$7500,0),$E33+2)=Команды!$AJ$14,TRUE,FALSE),IF(INDEX(Команды!$A$2:$AN$7500,MATCH(AT$3,Команды!$A$2:$A$7500,0),$E33+2)=Команды!$AJ$15,TRUE,FALSE),IF(INDEX(Команды!$A$2:$AN$7500,MATCH(AT$3,Команды!$A$2:$A$7500,0),$E33+2)=Команды!$AJ$16,TRUE,FALSE),,IF(INDEX(Команды!$A$2:$AN$7500,MATCH(AT$3,Команды!$A$2:$A$7500,0),$E33+2)=Команды!$AJ$17,TRUE,FALSE),,IF(INDEX(Команды!$A$2:$AN$7500,MATCH(AT$3,Команды!$A$2:$A$7500,0),$E33+2)=Команды!$AJ$18,TRUE,FALSE),,IF(INDEX(Команды!$A$2:$AN$7500,MATCH(AT$3,Команды!$A$2:$A$7500,0),$E33+2)=Команды!$AJ$19,TRUE,FALSE)),INDEX(Команды!$AJ$2:$AK$19,MATCH(INDEX(Команды!$A$2:$AN$7500,MATCH(AT$3,Команды!$A$2:$A$7500,0),$E33+2),Команды!$AJ$2:$AJ$19,0),2),0)</f>
        <v>В</v>
      </c>
      <c r="AU33" s="175" t="str">
        <f>IF(OR(IF(INDEX(Команды!$A$2:$AN$7500,MATCH(AT$3,Команды!$A$2:$A$7500,0),$E33+2)=Команды!$AJ$2,TRUE,FALSE),IF(INDEX(Команды!$A$2:$AN$7500,MATCH(AT$3,Команды!$A$2:$A$7500,0),$E33+2)=Команды!$AJ$3,TRUE,FALSE),IF(INDEX(Команды!$A$2:$AN$7500,MATCH(AT$3,Команды!$A$2:$A$7500,0),$E33+2)=Команды!$AJ$4,TRUE,FALSE),IF(INDEX(Команды!$A$2:$AN$7500,MATCH(AT$3,Команды!$A$2:$A$7500,0),$E33+2)=Команды!$AJ$5,TRUE,FALSE),IF(INDEX(Команды!$A$2:$AN$7500,MATCH(AT$3,Команды!$A$2:$A$7500,0),$E33+2)=Команды!$AJ$6,TRUE,FALSE),IF(INDEX(Команды!$A$2:$AN$7500,MATCH(AT$3,Команды!$A$2:$A$7500,0),$E33+2)=Команды!$AJ$7,TRUE,FALSE),IF(INDEX(Команды!$A$2:$AN$7500,MATCH(AT$3,Команды!$A$2:$A$7500,0),$E33+2)=Команды!$AJ$8,TRUE,FALSE),IF(INDEX(Команды!$A$2:$AN$7500,MATCH(AT$3,Команды!$A$2:$A$7500,0),$E33+2)=Команды!$AJ$9,TRUE,FALSE),IF(INDEX(Команды!$A$2:$AN$7500,MATCH(AT$3,Команды!$A$2:$A$7500,0),$E33+2)=Команды!$AJ$10,TRUE,FALSE),IF(INDEX(Команды!$A$2:$AN$7500,MATCH(AT$3,Команды!$A$2:$A$7500,0),$E33+2)=Команды!$AJ$11,TRUE,FALSE),IF(INDEX(Команды!$A$2:$AN$7500,MATCH(AT$3,Команды!$A$2:$A$7500,0),$E33+2)=Команды!$AJ$12,TRUE,FALSE),IF(INDEX(Команды!$A$2:$AN$7500,MATCH(AT$3,Команды!$A$2:$A$7500,0),$E33+2)=Команды!$AJ$13,TRUE,FALSE),IF(INDEX(Команды!$A$2:$AN$7500,MATCH(AT$3,Команды!$A$2:$A$7500,0),$E33+2)=Команды!$AJ$14,TRUE,FALSE),IF(INDEX(Команды!$A$2:$AN$7500,MATCH(AT$3,Команды!$A$2:$A$7500,0),$E33+2)=Команды!$AJ$15,TRUE,FALSE),IF(INDEX(Команды!$A$2:$AN$7500,MATCH(AT$3,Команды!$A$2:$A$7500,0),$E33+2)=Команды!$AJ$16,TRUE,FALSE),IF(INDEX(Команды!$A$2:$AN$7500,MATCH(AT$3,Команды!$A$2:$A$7500,0),$E33+2)=Команды!$AJ$17,TRUE,FALSE),IF(INDEX(Команды!$A$2:$AN$7500,MATCH(AT$3,Команды!$A$2:$A$7500,0),$E33+2)=Команды!$AJ$18,TRUE,FALSE),IF(INDEX(Команды!$A$2:$AN$7500,MATCH(AT$3,Команды!$A$2:$A$7500,0),$E33+2)=Команды!$AJ$19,TRUE,FALSE)),INDEX(Команды!$AJ$2:$AL$19,MATCH(INDEX(Команды!$A$2:$AN$7500,MATCH(AT$3,Команды!$A$2:$A$7500,0),$E33+2),Команды!$AJ$2:$AJ$19,0),3),0)</f>
        <v>В</v>
      </c>
      <c r="AV33" s="342"/>
      <c r="AW33" s="174" t="str">
        <f>IF(OR(IF(INDEX(Команды!$A$2:$AN$7500,MATCH(AW$3,Команды!$A$2:$A$7500,0),$E33+2)=Команды!$AJ$2,TRUE,FALSE),IF(INDEX(Команды!$A$2:$AN$7500,MATCH(AW$3,Команды!$A$2:$A$7500,0),$E33+2)=Команды!$AJ$3,TRUE,FALSE),IF(INDEX(Команды!$A$2:$AN$7500,MATCH(AW$3,Команды!$A$2:$A$7500,0),$E33+2)=Команды!$AJ$4,TRUE,FALSE),IF(INDEX(Команды!$A$2:$AN$7500,MATCH(AW$3,Команды!$A$2:$A$7500,0),$E33+2)=Команды!$AJ$5,TRUE,FALSE),IF(INDEX(Команды!$A$2:$AN$7500,MATCH(AW$3,Команды!$A$2:$A$7500,0),$E33+2)=Команды!$AJ$6,TRUE,FALSE),IF(INDEX(Команды!$A$2:$AN$7500,MATCH(AW$3,Команды!$A$2:$A$7500,0),$E33+2)=Команды!$AJ$7,TRUE,FALSE),IF(INDEX(Команды!$A$2:$AN$7500,MATCH(AW$3,Команды!$A$2:$A$7500,0),$E33+2)=Команды!$AJ$8,TRUE,FALSE),IF(INDEX(Команды!$A$2:$AN$7500,MATCH(AW$3,Команды!$A$2:$A$7500,0),$E33+2)=Команды!$AJ$9,TRUE,FALSE),IF(INDEX(Команды!$A$2:$AN$7500,MATCH(AW$3,Команды!$A$2:$A$7500,0),$E33+2)=Команды!$AJ$10,TRUE,FALSE),IF(INDEX(Команды!$A$2:$AN$7500,MATCH(AW$3,Команды!$A$2:$A$7500,0),$E33+2)=Команды!$AJ$11,TRUE,FALSE),IF(INDEX(Команды!$A$2:$AN$7500,MATCH(AW$3,Команды!$A$2:$A$7500,0),$E33+2)=Команды!$AJ$12,TRUE,FALSE),IF(INDEX(Команды!$A$2:$AN$7500,MATCH(AW$3,Команды!$A$2:$A$7500,0),$E33+2)=Команды!$AJ$13,TRUE,FALSE),IF(INDEX(Команды!$A$2:$AN$7500,MATCH(AW$3,Команды!$A$2:$A$7500,0),$E33+2)=Команды!$AJ$14,TRUE,FALSE),IF(INDEX(Команды!$A$2:$AN$7500,MATCH(AW$3,Команды!$A$2:$A$7500,0),$E33+2)=Команды!$AJ$15,TRUE,FALSE),IF(INDEX(Команды!$A$2:$AN$7500,MATCH(AW$3,Команды!$A$2:$A$7500,0),$E33+2)=Команды!$AJ$16,TRUE,FALSE),,IF(INDEX(Команды!$A$2:$AN$7500,MATCH(AW$3,Команды!$A$2:$A$7500,0),$E33+2)=Команды!$AJ$17,TRUE,FALSE),,IF(INDEX(Команды!$A$2:$AN$7500,MATCH(AW$3,Команды!$A$2:$A$7500,0),$E33+2)=Команды!$AJ$18,TRUE,FALSE),,IF(INDEX(Команды!$A$2:$AN$7500,MATCH(AW$3,Команды!$A$2:$A$7500,0),$E33+2)=Команды!$AJ$19,TRUE,FALSE)),INDEX(Команды!$AJ$2:$AK$19,MATCH(INDEX(Команды!$A$2:$AN$7500,MATCH(AW$3,Команды!$A$2:$A$7500,0),$E33+2),Команды!$AJ$2:$AJ$19,0),2),0)</f>
        <v>В</v>
      </c>
      <c r="AX33" s="175" t="str">
        <f>IF(OR(IF(INDEX(Команды!$A$2:$AN$7500,MATCH(AW$3,Команды!$A$2:$A$7500,0),$E33+2)=Команды!$AJ$2,TRUE,FALSE),IF(INDEX(Команды!$A$2:$AN$7500,MATCH(AW$3,Команды!$A$2:$A$7500,0),$E33+2)=Команды!$AJ$3,TRUE,FALSE),IF(INDEX(Команды!$A$2:$AN$7500,MATCH(AW$3,Команды!$A$2:$A$7500,0),$E33+2)=Команды!$AJ$4,TRUE,FALSE),IF(INDEX(Команды!$A$2:$AN$7500,MATCH(AW$3,Команды!$A$2:$A$7500,0),$E33+2)=Команды!$AJ$5,TRUE,FALSE),IF(INDEX(Команды!$A$2:$AN$7500,MATCH(AW$3,Команды!$A$2:$A$7500,0),$E33+2)=Команды!$AJ$6,TRUE,FALSE),IF(INDEX(Команды!$A$2:$AN$7500,MATCH(AW$3,Команды!$A$2:$A$7500,0),$E33+2)=Команды!$AJ$7,TRUE,FALSE),IF(INDEX(Команды!$A$2:$AN$7500,MATCH(AW$3,Команды!$A$2:$A$7500,0),$E33+2)=Команды!$AJ$8,TRUE,FALSE),IF(INDEX(Команды!$A$2:$AN$7500,MATCH(AW$3,Команды!$A$2:$A$7500,0),$E33+2)=Команды!$AJ$9,TRUE,FALSE),IF(INDEX(Команды!$A$2:$AN$7500,MATCH(AW$3,Команды!$A$2:$A$7500,0),$E33+2)=Команды!$AJ$10,TRUE,FALSE),IF(INDEX(Команды!$A$2:$AN$7500,MATCH(AW$3,Команды!$A$2:$A$7500,0),$E33+2)=Команды!$AJ$11,TRUE,FALSE),IF(INDEX(Команды!$A$2:$AN$7500,MATCH(AW$3,Команды!$A$2:$A$7500,0),$E33+2)=Команды!$AJ$12,TRUE,FALSE),IF(INDEX(Команды!$A$2:$AN$7500,MATCH(AW$3,Команды!$A$2:$A$7500,0),$E33+2)=Команды!$AJ$13,TRUE,FALSE),IF(INDEX(Команды!$A$2:$AN$7500,MATCH(AW$3,Команды!$A$2:$A$7500,0),$E33+2)=Команды!$AJ$14,TRUE,FALSE),IF(INDEX(Команды!$A$2:$AN$7500,MATCH(AW$3,Команды!$A$2:$A$7500,0),$E33+2)=Команды!$AJ$15,TRUE,FALSE),IF(INDEX(Команды!$A$2:$AN$7500,MATCH(AW$3,Команды!$A$2:$A$7500,0),$E33+2)=Команды!$AJ$16,TRUE,FALSE),IF(INDEX(Команды!$A$2:$AN$7500,MATCH(AW$3,Команды!$A$2:$A$7500,0),$E33+2)=Команды!$AJ$17,TRUE,FALSE),IF(INDEX(Команды!$A$2:$AN$7500,MATCH(AW$3,Команды!$A$2:$A$7500,0),$E33+2)=Команды!$AJ$18,TRUE,FALSE),IF(INDEX(Команды!$A$2:$AN$7500,MATCH(AW$3,Команды!$A$2:$A$7500,0),$E33+2)=Команды!$AJ$19,TRUE,FALSE)),INDEX(Команды!$AJ$2:$AL$19,MATCH(INDEX(Команды!$A$2:$AN$7500,MATCH(AW$3,Команды!$A$2:$A$7500,0),$E33+2),Команды!$AJ$2:$AJ$19,0),3),0)</f>
        <v>В</v>
      </c>
      <c r="AY33" s="342"/>
      <c r="AZ33" s="174">
        <f>IF(OR(IF(INDEX(Команды!$A$2:$AN$7500,MATCH(AZ$3,Команды!$A$2:$A$7500,0),$E33+2)=Команды!$AJ$2,TRUE,FALSE),IF(INDEX(Команды!$A$2:$AN$7500,MATCH(AZ$3,Команды!$A$2:$A$7500,0),$E33+2)=Команды!$AJ$3,TRUE,FALSE),IF(INDEX(Команды!$A$2:$AN$7500,MATCH(AZ$3,Команды!$A$2:$A$7500,0),$E33+2)=Команды!$AJ$4,TRUE,FALSE),IF(INDEX(Команды!$A$2:$AN$7500,MATCH(AZ$3,Команды!$A$2:$A$7500,0),$E33+2)=Команды!$AJ$5,TRUE,FALSE),IF(INDEX(Команды!$A$2:$AN$7500,MATCH(AZ$3,Команды!$A$2:$A$7500,0),$E33+2)=Команды!$AJ$6,TRUE,FALSE),IF(INDEX(Команды!$A$2:$AN$7500,MATCH(AZ$3,Команды!$A$2:$A$7500,0),$E33+2)=Команды!$AJ$7,TRUE,FALSE),IF(INDEX(Команды!$A$2:$AN$7500,MATCH(AZ$3,Команды!$A$2:$A$7500,0),$E33+2)=Команды!$AJ$8,TRUE,FALSE),IF(INDEX(Команды!$A$2:$AN$7500,MATCH(AZ$3,Команды!$A$2:$A$7500,0),$E33+2)=Команды!$AJ$9,TRUE,FALSE),IF(INDEX(Команды!$A$2:$AN$7500,MATCH(AZ$3,Команды!$A$2:$A$7500,0),$E33+2)=Команды!$AJ$10,TRUE,FALSE),IF(INDEX(Команды!$A$2:$AN$7500,MATCH(AZ$3,Команды!$A$2:$A$7500,0),$E33+2)=Команды!$AJ$11,TRUE,FALSE),IF(INDEX(Команды!$A$2:$AN$7500,MATCH(AZ$3,Команды!$A$2:$A$7500,0),$E33+2)=Команды!$AJ$12,TRUE,FALSE),IF(INDEX(Команды!$A$2:$AN$7500,MATCH(AZ$3,Команды!$A$2:$A$7500,0),$E33+2)=Команды!$AJ$13,TRUE,FALSE),IF(INDEX(Команды!$A$2:$AN$7500,MATCH(AZ$3,Команды!$A$2:$A$7500,0),$E33+2)=Команды!$AJ$14,TRUE,FALSE),IF(INDEX(Команды!$A$2:$AN$7500,MATCH(AZ$3,Команды!$A$2:$A$7500,0),$E33+2)=Команды!$AJ$15,TRUE,FALSE),IF(INDEX(Команды!$A$2:$AN$7500,MATCH(AZ$3,Команды!$A$2:$A$7500,0),$E33+2)=Команды!$AJ$16,TRUE,FALSE),,IF(INDEX(Команды!$A$2:$AN$7500,MATCH(AZ$3,Команды!$A$2:$A$7500,0),$E33+2)=Команды!$AJ$17,TRUE,FALSE),,IF(INDEX(Команды!$A$2:$AN$7500,MATCH(AZ$3,Команды!$A$2:$A$7500,0),$E33+2)=Команды!$AJ$18,TRUE,FALSE),,IF(INDEX(Команды!$A$2:$AN$7500,MATCH(AZ$3,Команды!$A$2:$A$7500,0),$E33+2)=Команды!$AJ$19,TRUE,FALSE)),INDEX(Команды!$AJ$2:$AK$19,MATCH(INDEX(Команды!$A$2:$AN$7500,MATCH(AZ$3,Команды!$A$2:$A$7500,0),$E33+2),Команды!$AJ$2:$AJ$19,0),2),0)</f>
        <v>0.41666666666666669</v>
      </c>
      <c r="BA33" s="175">
        <f>IF(OR(IF(INDEX(Команды!$A$2:$AN$7500,MATCH(AZ$3,Команды!$A$2:$A$7500,0),$E33+2)=Команды!$AJ$2,TRUE,FALSE),IF(INDEX(Команды!$A$2:$AN$7500,MATCH(AZ$3,Команды!$A$2:$A$7500,0),$E33+2)=Команды!$AJ$3,TRUE,FALSE),IF(INDEX(Команды!$A$2:$AN$7500,MATCH(AZ$3,Команды!$A$2:$A$7500,0),$E33+2)=Команды!$AJ$4,TRUE,FALSE),IF(INDEX(Команды!$A$2:$AN$7500,MATCH(AZ$3,Команды!$A$2:$A$7500,0),$E33+2)=Команды!$AJ$5,TRUE,FALSE),IF(INDEX(Команды!$A$2:$AN$7500,MATCH(AZ$3,Команды!$A$2:$A$7500,0),$E33+2)=Команды!$AJ$6,TRUE,FALSE),IF(INDEX(Команды!$A$2:$AN$7500,MATCH(AZ$3,Команды!$A$2:$A$7500,0),$E33+2)=Команды!$AJ$7,TRUE,FALSE),IF(INDEX(Команды!$A$2:$AN$7500,MATCH(AZ$3,Команды!$A$2:$A$7500,0),$E33+2)=Команды!$AJ$8,TRUE,FALSE),IF(INDEX(Команды!$A$2:$AN$7500,MATCH(AZ$3,Команды!$A$2:$A$7500,0),$E33+2)=Команды!$AJ$9,TRUE,FALSE),IF(INDEX(Команды!$A$2:$AN$7500,MATCH(AZ$3,Команды!$A$2:$A$7500,0),$E33+2)=Команды!$AJ$10,TRUE,FALSE),IF(INDEX(Команды!$A$2:$AN$7500,MATCH(AZ$3,Команды!$A$2:$A$7500,0),$E33+2)=Команды!$AJ$11,TRUE,FALSE),IF(INDEX(Команды!$A$2:$AN$7500,MATCH(AZ$3,Команды!$A$2:$A$7500,0),$E33+2)=Команды!$AJ$12,TRUE,FALSE),IF(INDEX(Команды!$A$2:$AN$7500,MATCH(AZ$3,Команды!$A$2:$A$7500,0),$E33+2)=Команды!$AJ$13,TRUE,FALSE),IF(INDEX(Команды!$A$2:$AN$7500,MATCH(AZ$3,Команды!$A$2:$A$7500,0),$E33+2)=Команды!$AJ$14,TRUE,FALSE),IF(INDEX(Команды!$A$2:$AN$7500,MATCH(AZ$3,Команды!$A$2:$A$7500,0),$E33+2)=Команды!$AJ$15,TRUE,FALSE),IF(INDEX(Команды!$A$2:$AN$7500,MATCH(AZ$3,Команды!$A$2:$A$7500,0),$E33+2)=Команды!$AJ$16,TRUE,FALSE),IF(INDEX(Команды!$A$2:$AN$7500,MATCH(AZ$3,Команды!$A$2:$A$7500,0),$E33+2)=Команды!$AJ$17,TRUE,FALSE),IF(INDEX(Команды!$A$2:$AN$7500,MATCH(AZ$3,Команды!$A$2:$A$7500,0),$E33+2)=Команды!$AJ$18,TRUE,FALSE),IF(INDEX(Команды!$A$2:$AN$7500,MATCH(AZ$3,Команды!$A$2:$A$7500,0),$E33+2)=Команды!$AJ$19,TRUE,FALSE)),INDEX(Команды!$AJ$2:$AL$19,MATCH(INDEX(Команды!$A$2:$AN$7500,MATCH(AZ$3,Команды!$A$2:$A$7500,0),$E33+2),Команды!$AJ$2:$AJ$19,0),3),0)</f>
        <v>0.79166666666666663</v>
      </c>
      <c r="BB33" s="342"/>
      <c r="BC33" s="174">
        <f>IF(OR(IF(INDEX(Команды!$A$2:$AN$7500,MATCH(BC$3,Команды!$A$2:$A$7500,0),$E33+2)=Команды!$AJ$2,TRUE,FALSE),IF(INDEX(Команды!$A$2:$AN$7500,MATCH(BC$3,Команды!$A$2:$A$7500,0),$E33+2)=Команды!$AJ$3,TRUE,FALSE),IF(INDEX(Команды!$A$2:$AN$7500,MATCH(BC$3,Команды!$A$2:$A$7500,0),$E33+2)=Команды!$AJ$4,TRUE,FALSE),IF(INDEX(Команды!$A$2:$AN$7500,MATCH(BC$3,Команды!$A$2:$A$7500,0),$E33+2)=Команды!$AJ$5,TRUE,FALSE),IF(INDEX(Команды!$A$2:$AN$7500,MATCH(BC$3,Команды!$A$2:$A$7500,0),$E33+2)=Команды!$AJ$6,TRUE,FALSE),IF(INDEX(Команды!$A$2:$AN$7500,MATCH(BC$3,Команды!$A$2:$A$7500,0),$E33+2)=Команды!$AJ$7,TRUE,FALSE),IF(INDEX(Команды!$A$2:$AN$7500,MATCH(BC$3,Команды!$A$2:$A$7500,0),$E33+2)=Команды!$AJ$8,TRUE,FALSE),IF(INDEX(Команды!$A$2:$AN$7500,MATCH(BC$3,Команды!$A$2:$A$7500,0),$E33+2)=Команды!$AJ$9,TRUE,FALSE),IF(INDEX(Команды!$A$2:$AN$7500,MATCH(BC$3,Команды!$A$2:$A$7500,0),$E33+2)=Команды!$AJ$10,TRUE,FALSE),IF(INDEX(Команды!$A$2:$AN$7500,MATCH(BC$3,Команды!$A$2:$A$7500,0),$E33+2)=Команды!$AJ$11,TRUE,FALSE),IF(INDEX(Команды!$A$2:$AN$7500,MATCH(BC$3,Команды!$A$2:$A$7500,0),$E33+2)=Команды!$AJ$12,TRUE,FALSE),IF(INDEX(Команды!$A$2:$AN$7500,MATCH(BC$3,Команды!$A$2:$A$7500,0),$E33+2)=Команды!$AJ$13,TRUE,FALSE),IF(INDEX(Команды!$A$2:$AN$7500,MATCH(BC$3,Команды!$A$2:$A$7500,0),$E33+2)=Команды!$AJ$14,TRUE,FALSE),IF(INDEX(Команды!$A$2:$AN$7500,MATCH(BC$3,Команды!$A$2:$A$7500,0),$E33+2)=Команды!$AJ$15,TRUE,FALSE),IF(INDEX(Команды!$A$2:$AN$7500,MATCH(BC$3,Команды!$A$2:$A$7500,0),$E33+2)=Команды!$AJ$16,TRUE,FALSE),,IF(INDEX(Команды!$A$2:$AN$7500,MATCH(BC$3,Команды!$A$2:$A$7500,0),$E33+2)=Команды!$AJ$17,TRUE,FALSE),,IF(INDEX(Команды!$A$2:$AN$7500,MATCH(BC$3,Команды!$A$2:$A$7500,0),$E33+2)=Команды!$AJ$18,TRUE,FALSE),,IF(INDEX(Команды!$A$2:$AN$7500,MATCH(BC$3,Команды!$A$2:$A$7500,0),$E33+2)=Команды!$AJ$19,TRUE,FALSE)),INDEX(Команды!$AJ$2:$AK$19,MATCH(INDEX(Команды!$A$2:$AN$7500,MATCH(BC$3,Команды!$A$2:$A$7500,0),$E33+2),Команды!$AJ$2:$AJ$19,0),2),0)</f>
        <v>0.41666666666666669</v>
      </c>
      <c r="BD33" s="175">
        <f>IF(OR(IF(INDEX(Команды!$A$2:$AN$7500,MATCH(BC$3,Команды!$A$2:$A$7500,0),$E33+2)=Команды!$AJ$2,TRUE,FALSE),IF(INDEX(Команды!$A$2:$AN$7500,MATCH(BC$3,Команды!$A$2:$A$7500,0),$E33+2)=Команды!$AJ$3,TRUE,FALSE),IF(INDEX(Команды!$A$2:$AN$7500,MATCH(BC$3,Команды!$A$2:$A$7500,0),$E33+2)=Команды!$AJ$4,TRUE,FALSE),IF(INDEX(Команды!$A$2:$AN$7500,MATCH(BC$3,Команды!$A$2:$A$7500,0),$E33+2)=Команды!$AJ$5,TRUE,FALSE),IF(INDEX(Команды!$A$2:$AN$7500,MATCH(BC$3,Команды!$A$2:$A$7500,0),$E33+2)=Команды!$AJ$6,TRUE,FALSE),IF(INDEX(Команды!$A$2:$AN$7500,MATCH(BC$3,Команды!$A$2:$A$7500,0),$E33+2)=Команды!$AJ$7,TRUE,FALSE),IF(INDEX(Команды!$A$2:$AN$7500,MATCH(BC$3,Команды!$A$2:$A$7500,0),$E33+2)=Команды!$AJ$8,TRUE,FALSE),IF(INDEX(Команды!$A$2:$AN$7500,MATCH(BC$3,Команды!$A$2:$A$7500,0),$E33+2)=Команды!$AJ$9,TRUE,FALSE),IF(INDEX(Команды!$A$2:$AN$7500,MATCH(BC$3,Команды!$A$2:$A$7500,0),$E33+2)=Команды!$AJ$10,TRUE,FALSE),IF(INDEX(Команды!$A$2:$AN$7500,MATCH(BC$3,Команды!$A$2:$A$7500,0),$E33+2)=Команды!$AJ$11,TRUE,FALSE),IF(INDEX(Команды!$A$2:$AN$7500,MATCH(BC$3,Команды!$A$2:$A$7500,0),$E33+2)=Команды!$AJ$12,TRUE,FALSE),IF(INDEX(Команды!$A$2:$AN$7500,MATCH(BC$3,Команды!$A$2:$A$7500,0),$E33+2)=Команды!$AJ$13,TRUE,FALSE),IF(INDEX(Команды!$A$2:$AN$7500,MATCH(BC$3,Команды!$A$2:$A$7500,0),$E33+2)=Команды!$AJ$14,TRUE,FALSE),IF(INDEX(Команды!$A$2:$AN$7500,MATCH(BC$3,Команды!$A$2:$A$7500,0),$E33+2)=Команды!$AJ$15,TRUE,FALSE),IF(INDEX(Команды!$A$2:$AN$7500,MATCH(BC$3,Команды!$A$2:$A$7500,0),$E33+2)=Команды!$AJ$16,TRUE,FALSE),IF(INDEX(Команды!$A$2:$AN$7500,MATCH(BC$3,Команды!$A$2:$A$7500,0),$E33+2)=Команды!$AJ$17,TRUE,FALSE),IF(INDEX(Команды!$A$2:$AN$7500,MATCH(BC$3,Команды!$A$2:$A$7500,0),$E33+2)=Команды!$AJ$18,TRUE,FALSE),IF(INDEX(Команды!$A$2:$AN$7500,MATCH(BC$3,Команды!$A$2:$A$7500,0),$E33+2)=Команды!$AJ$19,TRUE,FALSE)),INDEX(Команды!$AJ$2:$AL$19,MATCH(INDEX(Команды!$A$2:$AN$7500,MATCH(BC$3,Команды!$A$2:$A$7500,0),$E33+2),Команды!$AJ$2:$AJ$19,0),3),0)</f>
        <v>0.79166666666666663</v>
      </c>
      <c r="BE33" s="342"/>
      <c r="BF33" s="174">
        <f>IF(OR(IF(INDEX(Команды!$A$2:$AN$7500,MATCH(BF$3,Команды!$A$2:$A$7500,0),$E33+2)=Команды!$AJ$2,TRUE,FALSE),IF(INDEX(Команды!$A$2:$AN$7500,MATCH(BF$3,Команды!$A$2:$A$7500,0),$E33+2)=Команды!$AJ$3,TRUE,FALSE),IF(INDEX(Команды!$A$2:$AN$7500,MATCH(BF$3,Команды!$A$2:$A$7500,0),$E33+2)=Команды!$AJ$4,TRUE,FALSE),IF(INDEX(Команды!$A$2:$AN$7500,MATCH(BF$3,Команды!$A$2:$A$7500,0),$E33+2)=Команды!$AJ$5,TRUE,FALSE),IF(INDEX(Команды!$A$2:$AN$7500,MATCH(BF$3,Команды!$A$2:$A$7500,0),$E33+2)=Команды!$AJ$6,TRUE,FALSE),IF(INDEX(Команды!$A$2:$AN$7500,MATCH(BF$3,Команды!$A$2:$A$7500,0),$E33+2)=Команды!$AJ$7,TRUE,FALSE),IF(INDEX(Команды!$A$2:$AN$7500,MATCH(BF$3,Команды!$A$2:$A$7500,0),$E33+2)=Команды!$AJ$8,TRUE,FALSE),IF(INDEX(Команды!$A$2:$AN$7500,MATCH(BF$3,Команды!$A$2:$A$7500,0),$E33+2)=Команды!$AJ$9,TRUE,FALSE),IF(INDEX(Команды!$A$2:$AN$7500,MATCH(BF$3,Команды!$A$2:$A$7500,0),$E33+2)=Команды!$AJ$10,TRUE,FALSE),IF(INDEX(Команды!$A$2:$AN$7500,MATCH(BF$3,Команды!$A$2:$A$7500,0),$E33+2)=Команды!$AJ$11,TRUE,FALSE),IF(INDEX(Команды!$A$2:$AN$7500,MATCH(BF$3,Команды!$A$2:$A$7500,0),$E33+2)=Команды!$AJ$12,TRUE,FALSE),IF(INDEX(Команды!$A$2:$AN$7500,MATCH(BF$3,Команды!$A$2:$A$7500,0),$E33+2)=Команды!$AJ$13,TRUE,FALSE),IF(INDEX(Команды!$A$2:$AN$7500,MATCH(BF$3,Команды!$A$2:$A$7500,0),$E33+2)=Команды!$AJ$14,TRUE,FALSE),IF(INDEX(Команды!$A$2:$AN$7500,MATCH(BF$3,Команды!$A$2:$A$7500,0),$E33+2)=Команды!$AJ$15,TRUE,FALSE),IF(INDEX(Команды!$A$2:$AN$7500,MATCH(BF$3,Команды!$A$2:$A$7500,0),$E33+2)=Команды!$AJ$16,TRUE,FALSE),,IF(INDEX(Команды!$A$2:$AN$7500,MATCH(BF$3,Команды!$A$2:$A$7500,0),$E33+2)=Команды!$AJ$17,TRUE,FALSE),,IF(INDEX(Команды!$A$2:$AN$7500,MATCH(BF$3,Команды!$A$2:$A$7500,0),$E33+2)=Команды!$AJ$18,TRUE,FALSE),,IF(INDEX(Команды!$A$2:$AN$7500,MATCH(BF$3,Команды!$A$2:$A$7500,0),$E33+2)=Команды!$AJ$19,TRUE,FALSE)),INDEX(Команды!$AJ$2:$AK$19,MATCH(INDEX(Команды!$A$2:$AN$7500,MATCH(BF$3,Команды!$A$2:$A$7500,0),$E33+2),Команды!$AJ$2:$AJ$19,0),2),0)</f>
        <v>0.41666666666666669</v>
      </c>
      <c r="BG33" s="175">
        <f>IF(OR(IF(INDEX(Команды!$A$2:$AN$7500,MATCH(BF$3,Команды!$A$2:$A$7500,0),$E33+2)=Команды!$AJ$2,TRUE,FALSE),IF(INDEX(Команды!$A$2:$AN$7500,MATCH(BF$3,Команды!$A$2:$A$7500,0),$E33+2)=Команды!$AJ$3,TRUE,FALSE),IF(INDEX(Команды!$A$2:$AN$7500,MATCH(BF$3,Команды!$A$2:$A$7500,0),$E33+2)=Команды!$AJ$4,TRUE,FALSE),IF(INDEX(Команды!$A$2:$AN$7500,MATCH(BF$3,Команды!$A$2:$A$7500,0),$E33+2)=Команды!$AJ$5,TRUE,FALSE),IF(INDEX(Команды!$A$2:$AN$7500,MATCH(BF$3,Команды!$A$2:$A$7500,0),$E33+2)=Команды!$AJ$6,TRUE,FALSE),IF(INDEX(Команды!$A$2:$AN$7500,MATCH(BF$3,Команды!$A$2:$A$7500,0),$E33+2)=Команды!$AJ$7,TRUE,FALSE),IF(INDEX(Команды!$A$2:$AN$7500,MATCH(BF$3,Команды!$A$2:$A$7500,0),$E33+2)=Команды!$AJ$8,TRUE,FALSE),IF(INDEX(Команды!$A$2:$AN$7500,MATCH(BF$3,Команды!$A$2:$A$7500,0),$E33+2)=Команды!$AJ$9,TRUE,FALSE),IF(INDEX(Команды!$A$2:$AN$7500,MATCH(BF$3,Команды!$A$2:$A$7500,0),$E33+2)=Команды!$AJ$10,TRUE,FALSE),IF(INDEX(Команды!$A$2:$AN$7500,MATCH(BF$3,Команды!$A$2:$A$7500,0),$E33+2)=Команды!$AJ$11,TRUE,FALSE),IF(INDEX(Команды!$A$2:$AN$7500,MATCH(BF$3,Команды!$A$2:$A$7500,0),$E33+2)=Команды!$AJ$12,TRUE,FALSE),IF(INDEX(Команды!$A$2:$AN$7500,MATCH(BF$3,Команды!$A$2:$A$7500,0),$E33+2)=Команды!$AJ$13,TRUE,FALSE),IF(INDEX(Команды!$A$2:$AN$7500,MATCH(BF$3,Команды!$A$2:$A$7500,0),$E33+2)=Команды!$AJ$14,TRUE,FALSE),IF(INDEX(Команды!$A$2:$AN$7500,MATCH(BF$3,Команды!$A$2:$A$7500,0),$E33+2)=Команды!$AJ$15,TRUE,FALSE),IF(INDEX(Команды!$A$2:$AN$7500,MATCH(BF$3,Команды!$A$2:$A$7500,0),$E33+2)=Команды!$AJ$16,TRUE,FALSE),IF(INDEX(Команды!$A$2:$AN$7500,MATCH(BF$3,Команды!$A$2:$A$7500,0),$E33+2)=Команды!$AJ$17,TRUE,FALSE),IF(INDEX(Команды!$A$2:$AN$7500,MATCH(BF$3,Команды!$A$2:$A$7500,0),$E33+2)=Команды!$AJ$18,TRUE,FALSE),IF(INDEX(Команды!$A$2:$AN$7500,MATCH(BF$3,Команды!$A$2:$A$7500,0),$E33+2)=Команды!$AJ$19,TRUE,FALSE)),INDEX(Команды!$AJ$2:$AL$19,MATCH(INDEX(Команды!$A$2:$AN$7500,MATCH(BF$3,Команды!$A$2:$A$7500,0),$E33+2),Команды!$AJ$2:$AJ$19,0),3),0)</f>
        <v>0.79166666666666663</v>
      </c>
      <c r="BH33" s="342"/>
      <c r="BI33" s="174">
        <f>IF(OR(IF(INDEX(Команды!$A$2:$AN$7500,MATCH(BI$3,Команды!$A$2:$A$7500,0),$E33+2)=Команды!$AJ$2,TRUE,FALSE),IF(INDEX(Команды!$A$2:$AN$7500,MATCH(BI$3,Команды!$A$2:$A$7500,0),$E33+2)=Команды!$AJ$3,TRUE,FALSE),IF(INDEX(Команды!$A$2:$AN$7500,MATCH(BI$3,Команды!$A$2:$A$7500,0),$E33+2)=Команды!$AJ$4,TRUE,FALSE),IF(INDEX(Команды!$A$2:$AN$7500,MATCH(BI$3,Команды!$A$2:$A$7500,0),$E33+2)=Команды!$AJ$5,TRUE,FALSE),IF(INDEX(Команды!$A$2:$AN$7500,MATCH(BI$3,Команды!$A$2:$A$7500,0),$E33+2)=Команды!$AJ$6,TRUE,FALSE),IF(INDEX(Команды!$A$2:$AN$7500,MATCH(BI$3,Команды!$A$2:$A$7500,0),$E33+2)=Команды!$AJ$7,TRUE,FALSE),IF(INDEX(Команды!$A$2:$AN$7500,MATCH(BI$3,Команды!$A$2:$A$7500,0),$E33+2)=Команды!$AJ$8,TRUE,FALSE),IF(INDEX(Команды!$A$2:$AN$7500,MATCH(BI$3,Команды!$A$2:$A$7500,0),$E33+2)=Команды!$AJ$9,TRUE,FALSE),IF(INDEX(Команды!$A$2:$AN$7500,MATCH(BI$3,Команды!$A$2:$A$7500,0),$E33+2)=Команды!$AJ$10,TRUE,FALSE),IF(INDEX(Команды!$A$2:$AN$7500,MATCH(BI$3,Команды!$A$2:$A$7500,0),$E33+2)=Команды!$AJ$11,TRUE,FALSE),IF(INDEX(Команды!$A$2:$AN$7500,MATCH(BI$3,Команды!$A$2:$A$7500,0),$E33+2)=Команды!$AJ$12,TRUE,FALSE),IF(INDEX(Команды!$A$2:$AN$7500,MATCH(BI$3,Команды!$A$2:$A$7500,0),$E33+2)=Команды!$AJ$13,TRUE,FALSE),IF(INDEX(Команды!$A$2:$AN$7500,MATCH(BI$3,Команды!$A$2:$A$7500,0),$E33+2)=Команды!$AJ$14,TRUE,FALSE),IF(INDEX(Команды!$A$2:$AN$7500,MATCH(BI$3,Команды!$A$2:$A$7500,0),$E33+2)=Команды!$AJ$15,TRUE,FALSE),IF(INDEX(Команды!$A$2:$AN$7500,MATCH(BI$3,Команды!$A$2:$A$7500,0),$E33+2)=Команды!$AJ$16,TRUE,FALSE),,IF(INDEX(Команды!$A$2:$AN$7500,MATCH(BI$3,Команды!$A$2:$A$7500,0),$E33+2)=Команды!$AJ$17,TRUE,FALSE),,IF(INDEX(Команды!$A$2:$AN$7500,MATCH(BI$3,Команды!$A$2:$A$7500,0),$E33+2)=Команды!$AJ$18,TRUE,FALSE),,IF(INDEX(Команды!$A$2:$AN$7500,MATCH(BI$3,Команды!$A$2:$A$7500,0),$E33+2)=Команды!$AJ$19,TRUE,FALSE)),INDEX(Команды!$AJ$2:$AK$19,MATCH(INDEX(Команды!$A$2:$AN$7500,MATCH(BI$3,Команды!$A$2:$A$7500,0),$E33+2),Команды!$AJ$2:$AJ$19,0),2),0)</f>
        <v>0.41666666666666669</v>
      </c>
      <c r="BJ33" s="175">
        <f>IF(OR(IF(INDEX(Команды!$A$2:$AN$7500,MATCH(BI$3,Команды!$A$2:$A$7500,0),$E33+2)=Команды!$AJ$2,TRUE,FALSE),IF(INDEX(Команды!$A$2:$AN$7500,MATCH(BI$3,Команды!$A$2:$A$7500,0),$E33+2)=Команды!$AJ$3,TRUE,FALSE),IF(INDEX(Команды!$A$2:$AN$7500,MATCH(BI$3,Команды!$A$2:$A$7500,0),$E33+2)=Команды!$AJ$4,TRUE,FALSE),IF(INDEX(Команды!$A$2:$AN$7500,MATCH(BI$3,Команды!$A$2:$A$7500,0),$E33+2)=Команды!$AJ$5,TRUE,FALSE),IF(INDEX(Команды!$A$2:$AN$7500,MATCH(BI$3,Команды!$A$2:$A$7500,0),$E33+2)=Команды!$AJ$6,TRUE,FALSE),IF(INDEX(Команды!$A$2:$AN$7500,MATCH(BI$3,Команды!$A$2:$A$7500,0),$E33+2)=Команды!$AJ$7,TRUE,FALSE),IF(INDEX(Команды!$A$2:$AN$7500,MATCH(BI$3,Команды!$A$2:$A$7500,0),$E33+2)=Команды!$AJ$8,TRUE,FALSE),IF(INDEX(Команды!$A$2:$AN$7500,MATCH(BI$3,Команды!$A$2:$A$7500,0),$E33+2)=Команды!$AJ$9,TRUE,FALSE),IF(INDEX(Команды!$A$2:$AN$7500,MATCH(BI$3,Команды!$A$2:$A$7500,0),$E33+2)=Команды!$AJ$10,TRUE,FALSE),IF(INDEX(Команды!$A$2:$AN$7500,MATCH(BI$3,Команды!$A$2:$A$7500,0),$E33+2)=Команды!$AJ$11,TRUE,FALSE),IF(INDEX(Команды!$A$2:$AN$7500,MATCH(BI$3,Команды!$A$2:$A$7500,0),$E33+2)=Команды!$AJ$12,TRUE,FALSE),IF(INDEX(Команды!$A$2:$AN$7500,MATCH(BI$3,Команды!$A$2:$A$7500,0),$E33+2)=Команды!$AJ$13,TRUE,FALSE),IF(INDEX(Команды!$A$2:$AN$7500,MATCH(BI$3,Команды!$A$2:$A$7500,0),$E33+2)=Команды!$AJ$14,TRUE,FALSE),IF(INDEX(Команды!$A$2:$AN$7500,MATCH(BI$3,Команды!$A$2:$A$7500,0),$E33+2)=Команды!$AJ$15,TRUE,FALSE),IF(INDEX(Команды!$A$2:$AN$7500,MATCH(BI$3,Команды!$A$2:$A$7500,0),$E33+2)=Команды!$AJ$16,TRUE,FALSE),IF(INDEX(Команды!$A$2:$AN$7500,MATCH(BI$3,Команды!$A$2:$A$7500,0),$E33+2)=Команды!$AJ$17,TRUE,FALSE),IF(INDEX(Команды!$A$2:$AN$7500,MATCH(BI$3,Команды!$A$2:$A$7500,0),$E33+2)=Команды!$AJ$18,TRUE,FALSE),IF(INDEX(Команды!$A$2:$AN$7500,MATCH(BI$3,Команды!$A$2:$A$7500,0),$E33+2)=Команды!$AJ$19,TRUE,FALSE)),INDEX(Команды!$AJ$2:$AL$19,MATCH(INDEX(Команды!$A$2:$AN$7500,MATCH(BI$3,Команды!$A$2:$A$7500,0),$E33+2),Команды!$AJ$2:$AJ$19,0),3),0)</f>
        <v>0.79166666666666663</v>
      </c>
      <c r="BK33" s="342"/>
      <c r="BL33" s="174">
        <f>IF(OR(IF(INDEX(Команды!$A$2:$AN$7500,MATCH(BL$3,Команды!$A$2:$A$7500,0),$E33+2)=Команды!$AJ$2,TRUE,FALSE),IF(INDEX(Команды!$A$2:$AN$7500,MATCH(BL$3,Команды!$A$2:$A$7500,0),$E33+2)=Команды!$AJ$3,TRUE,FALSE),IF(INDEX(Команды!$A$2:$AN$7500,MATCH(BL$3,Команды!$A$2:$A$7500,0),$E33+2)=Команды!$AJ$4,TRUE,FALSE),IF(INDEX(Команды!$A$2:$AN$7500,MATCH(BL$3,Команды!$A$2:$A$7500,0),$E33+2)=Команды!$AJ$5,TRUE,FALSE),IF(INDEX(Команды!$A$2:$AN$7500,MATCH(BL$3,Команды!$A$2:$A$7500,0),$E33+2)=Команды!$AJ$6,TRUE,FALSE),IF(INDEX(Команды!$A$2:$AN$7500,MATCH(BL$3,Команды!$A$2:$A$7500,0),$E33+2)=Команды!$AJ$7,TRUE,FALSE),IF(INDEX(Команды!$A$2:$AN$7500,MATCH(BL$3,Команды!$A$2:$A$7500,0),$E33+2)=Команды!$AJ$8,TRUE,FALSE),IF(INDEX(Команды!$A$2:$AN$7500,MATCH(BL$3,Команды!$A$2:$A$7500,0),$E33+2)=Команды!$AJ$9,TRUE,FALSE),IF(INDEX(Команды!$A$2:$AN$7500,MATCH(BL$3,Команды!$A$2:$A$7500,0),$E33+2)=Команды!$AJ$10,TRUE,FALSE),IF(INDEX(Команды!$A$2:$AN$7500,MATCH(BL$3,Команды!$A$2:$A$7500,0),$E33+2)=Команды!$AJ$11,TRUE,FALSE),IF(INDEX(Команды!$A$2:$AN$7500,MATCH(BL$3,Команды!$A$2:$A$7500,0),$E33+2)=Команды!$AJ$12,TRUE,FALSE),IF(INDEX(Команды!$A$2:$AN$7500,MATCH(BL$3,Команды!$A$2:$A$7500,0),$E33+2)=Команды!$AJ$13,TRUE,FALSE),IF(INDEX(Команды!$A$2:$AN$7500,MATCH(BL$3,Команды!$A$2:$A$7500,0),$E33+2)=Команды!$AJ$14,TRUE,FALSE),IF(INDEX(Команды!$A$2:$AN$7500,MATCH(BL$3,Команды!$A$2:$A$7500,0),$E33+2)=Команды!$AJ$15,TRUE,FALSE),IF(INDEX(Команды!$A$2:$AN$7500,MATCH(BL$3,Команды!$A$2:$A$7500,0),$E33+2)=Команды!$AJ$16,TRUE,FALSE),,IF(INDEX(Команды!$A$2:$AN$7500,MATCH(BL$3,Команды!$A$2:$A$7500,0),$E33+2)=Команды!$AJ$17,TRUE,FALSE),,IF(INDEX(Команды!$A$2:$AN$7500,MATCH(BL$3,Команды!$A$2:$A$7500,0),$E33+2)=Команды!$AJ$18,TRUE,FALSE),,IF(INDEX(Команды!$A$2:$AN$7500,MATCH(BL$3,Команды!$A$2:$A$7500,0),$E33+2)=Команды!$AJ$19,TRUE,FALSE)),INDEX(Команды!$AJ$2:$AK$19,MATCH(INDEX(Команды!$A$2:$AN$7500,MATCH(BL$3,Команды!$A$2:$A$7500,0),$E33+2),Команды!$AJ$2:$AJ$19,0),2),0)</f>
        <v>0.41666666666666669</v>
      </c>
      <c r="BM33" s="175">
        <f>IF(OR(IF(INDEX(Команды!$A$2:$AN$7500,MATCH(BL$3,Команды!$A$2:$A$7500,0),$E33+2)=Команды!$AJ$2,TRUE,FALSE),IF(INDEX(Команды!$A$2:$AN$7500,MATCH(BL$3,Команды!$A$2:$A$7500,0),$E33+2)=Команды!$AJ$3,TRUE,FALSE),IF(INDEX(Команды!$A$2:$AN$7500,MATCH(BL$3,Команды!$A$2:$A$7500,0),$E33+2)=Команды!$AJ$4,TRUE,FALSE),IF(INDEX(Команды!$A$2:$AN$7500,MATCH(BL$3,Команды!$A$2:$A$7500,0),$E33+2)=Команды!$AJ$5,TRUE,FALSE),IF(INDEX(Команды!$A$2:$AN$7500,MATCH(BL$3,Команды!$A$2:$A$7500,0),$E33+2)=Команды!$AJ$6,TRUE,FALSE),IF(INDEX(Команды!$A$2:$AN$7500,MATCH(BL$3,Команды!$A$2:$A$7500,0),$E33+2)=Команды!$AJ$7,TRUE,FALSE),IF(INDEX(Команды!$A$2:$AN$7500,MATCH(BL$3,Команды!$A$2:$A$7500,0),$E33+2)=Команды!$AJ$8,TRUE,FALSE),IF(INDEX(Команды!$A$2:$AN$7500,MATCH(BL$3,Команды!$A$2:$A$7500,0),$E33+2)=Команды!$AJ$9,TRUE,FALSE),IF(INDEX(Команды!$A$2:$AN$7500,MATCH(BL$3,Команды!$A$2:$A$7500,0),$E33+2)=Команды!$AJ$10,TRUE,FALSE),IF(INDEX(Команды!$A$2:$AN$7500,MATCH(BL$3,Команды!$A$2:$A$7500,0),$E33+2)=Команды!$AJ$11,TRUE,FALSE),IF(INDEX(Команды!$A$2:$AN$7500,MATCH(BL$3,Команды!$A$2:$A$7500,0),$E33+2)=Команды!$AJ$12,TRUE,FALSE),IF(INDEX(Команды!$A$2:$AN$7500,MATCH(BL$3,Команды!$A$2:$A$7500,0),$E33+2)=Команды!$AJ$13,TRUE,FALSE),IF(INDEX(Команды!$A$2:$AN$7500,MATCH(BL$3,Команды!$A$2:$A$7500,0),$E33+2)=Команды!$AJ$14,TRUE,FALSE),IF(INDEX(Команды!$A$2:$AN$7500,MATCH(BL$3,Команды!$A$2:$A$7500,0),$E33+2)=Команды!$AJ$15,TRUE,FALSE),IF(INDEX(Команды!$A$2:$AN$7500,MATCH(BL$3,Команды!$A$2:$A$7500,0),$E33+2)=Команды!$AJ$16,TRUE,FALSE),IF(INDEX(Команды!$A$2:$AN$7500,MATCH(BL$3,Команды!$A$2:$A$7500,0),$E33+2)=Команды!$AJ$17,TRUE,FALSE),IF(INDEX(Команды!$A$2:$AN$7500,MATCH(BL$3,Команды!$A$2:$A$7500,0),$E33+2)=Команды!$AJ$18,TRUE,FALSE),IF(INDEX(Команды!$A$2:$AN$7500,MATCH(BL$3,Команды!$A$2:$A$7500,0),$E33+2)=Команды!$AJ$19,TRUE,FALSE)),INDEX(Команды!$AJ$2:$AL$19,MATCH(INDEX(Команды!$A$2:$AN$7500,MATCH(BL$3,Команды!$A$2:$A$7500,0),$E33+2),Команды!$AJ$2:$AJ$19,0),3),0)</f>
        <v>0.79166666666666663</v>
      </c>
      <c r="BN33" s="342"/>
      <c r="BO33" s="174" t="str">
        <f>IF(OR(IF(INDEX(Команды!$A$2:$AN$7500,MATCH(BO$3,Команды!$A$2:$A$7500,0),$E33+2)=Команды!$AJ$2,TRUE,FALSE),IF(INDEX(Команды!$A$2:$AN$7500,MATCH(BO$3,Команды!$A$2:$A$7500,0),$E33+2)=Команды!$AJ$3,TRUE,FALSE),IF(INDEX(Команды!$A$2:$AN$7500,MATCH(BO$3,Команды!$A$2:$A$7500,0),$E33+2)=Команды!$AJ$4,TRUE,FALSE),IF(INDEX(Команды!$A$2:$AN$7500,MATCH(BO$3,Команды!$A$2:$A$7500,0),$E33+2)=Команды!$AJ$5,TRUE,FALSE),IF(INDEX(Команды!$A$2:$AN$7500,MATCH(BO$3,Команды!$A$2:$A$7500,0),$E33+2)=Команды!$AJ$6,TRUE,FALSE),IF(INDEX(Команды!$A$2:$AN$7500,MATCH(BO$3,Команды!$A$2:$A$7500,0),$E33+2)=Команды!$AJ$7,TRUE,FALSE),IF(INDEX(Команды!$A$2:$AN$7500,MATCH(BO$3,Команды!$A$2:$A$7500,0),$E33+2)=Команды!$AJ$8,TRUE,FALSE),IF(INDEX(Команды!$A$2:$AN$7500,MATCH(BO$3,Команды!$A$2:$A$7500,0),$E33+2)=Команды!$AJ$9,TRUE,FALSE),IF(INDEX(Команды!$A$2:$AN$7500,MATCH(BO$3,Команды!$A$2:$A$7500,0),$E33+2)=Команды!$AJ$10,TRUE,FALSE),IF(INDEX(Команды!$A$2:$AN$7500,MATCH(BO$3,Команды!$A$2:$A$7500,0),$E33+2)=Команды!$AJ$11,TRUE,FALSE),IF(INDEX(Команды!$A$2:$AN$7500,MATCH(BO$3,Команды!$A$2:$A$7500,0),$E33+2)=Команды!$AJ$12,TRUE,FALSE),IF(INDEX(Команды!$A$2:$AN$7500,MATCH(BO$3,Команды!$A$2:$A$7500,0),$E33+2)=Команды!$AJ$13,TRUE,FALSE),IF(INDEX(Команды!$A$2:$AN$7500,MATCH(BO$3,Команды!$A$2:$A$7500,0),$E33+2)=Команды!$AJ$14,TRUE,FALSE),IF(INDEX(Команды!$A$2:$AN$7500,MATCH(BO$3,Команды!$A$2:$A$7500,0),$E33+2)=Команды!$AJ$15,TRUE,FALSE),IF(INDEX(Команды!$A$2:$AN$7500,MATCH(BO$3,Команды!$A$2:$A$7500,0),$E33+2)=Команды!$AJ$16,TRUE,FALSE),,IF(INDEX(Команды!$A$2:$AN$7500,MATCH(BO$3,Команды!$A$2:$A$7500,0),$E33+2)=Команды!$AJ$17,TRUE,FALSE),,IF(INDEX(Команды!$A$2:$AN$7500,MATCH(BO$3,Команды!$A$2:$A$7500,0),$E33+2)=Команды!$AJ$18,TRUE,FALSE),,IF(INDEX(Команды!$A$2:$AN$7500,MATCH(BO$3,Команды!$A$2:$A$7500,0),$E33+2)=Команды!$AJ$19,TRUE,FALSE)),INDEX(Команды!$AJ$2:$AK$19,MATCH(INDEX(Команды!$A$2:$AN$7500,MATCH(BO$3,Команды!$A$2:$A$7500,0),$E33+2),Команды!$AJ$2:$AJ$19,0),2),0)</f>
        <v>В</v>
      </c>
      <c r="BP33" s="175" t="str">
        <f>IF(OR(IF(INDEX(Команды!$A$2:$AN$7500,MATCH(BO$3,Команды!$A$2:$A$7500,0),$E33+2)=Команды!$AJ$2,TRUE,FALSE),IF(INDEX(Команды!$A$2:$AN$7500,MATCH(BO$3,Команды!$A$2:$A$7500,0),$E33+2)=Команды!$AJ$3,TRUE,FALSE),IF(INDEX(Команды!$A$2:$AN$7500,MATCH(BO$3,Команды!$A$2:$A$7500,0),$E33+2)=Команды!$AJ$4,TRUE,FALSE),IF(INDEX(Команды!$A$2:$AN$7500,MATCH(BO$3,Команды!$A$2:$A$7500,0),$E33+2)=Команды!$AJ$5,TRUE,FALSE),IF(INDEX(Команды!$A$2:$AN$7500,MATCH(BO$3,Команды!$A$2:$A$7500,0),$E33+2)=Команды!$AJ$6,TRUE,FALSE),IF(INDEX(Команды!$A$2:$AN$7500,MATCH(BO$3,Команды!$A$2:$A$7500,0),$E33+2)=Команды!$AJ$7,TRUE,FALSE),IF(INDEX(Команды!$A$2:$AN$7500,MATCH(BO$3,Команды!$A$2:$A$7500,0),$E33+2)=Команды!$AJ$8,TRUE,FALSE),IF(INDEX(Команды!$A$2:$AN$7500,MATCH(BO$3,Команды!$A$2:$A$7500,0),$E33+2)=Команды!$AJ$9,TRUE,FALSE),IF(INDEX(Команды!$A$2:$AN$7500,MATCH(BO$3,Команды!$A$2:$A$7500,0),$E33+2)=Команды!$AJ$10,TRUE,FALSE),IF(INDEX(Команды!$A$2:$AN$7500,MATCH(BO$3,Команды!$A$2:$A$7500,0),$E33+2)=Команды!$AJ$11,TRUE,FALSE),IF(INDEX(Команды!$A$2:$AN$7500,MATCH(BO$3,Команды!$A$2:$A$7500,0),$E33+2)=Команды!$AJ$12,TRUE,FALSE),IF(INDEX(Команды!$A$2:$AN$7500,MATCH(BO$3,Команды!$A$2:$A$7500,0),$E33+2)=Команды!$AJ$13,TRUE,FALSE),IF(INDEX(Команды!$A$2:$AN$7500,MATCH(BO$3,Команды!$A$2:$A$7500,0),$E33+2)=Команды!$AJ$14,TRUE,FALSE),IF(INDEX(Команды!$A$2:$AN$7500,MATCH(BO$3,Команды!$A$2:$A$7500,0),$E33+2)=Команды!$AJ$15,TRUE,FALSE),IF(INDEX(Команды!$A$2:$AN$7500,MATCH(BO$3,Команды!$A$2:$A$7500,0),$E33+2)=Команды!$AJ$16,TRUE,FALSE),IF(INDEX(Команды!$A$2:$AN$7500,MATCH(BO$3,Команды!$A$2:$A$7500,0),$E33+2)=Команды!$AJ$17,TRUE,FALSE),IF(INDEX(Команды!$A$2:$AN$7500,MATCH(BO$3,Команды!$A$2:$A$7500,0),$E33+2)=Команды!$AJ$18,TRUE,FALSE),IF(INDEX(Команды!$A$2:$AN$7500,MATCH(BO$3,Команды!$A$2:$A$7500,0),$E33+2)=Команды!$AJ$19,TRUE,FALSE)),INDEX(Команды!$AJ$2:$AL$19,MATCH(INDEX(Команды!$A$2:$AN$7500,MATCH(BO$3,Команды!$A$2:$A$7500,0),$E33+2),Команды!$AJ$2:$AJ$19,0),3),0)</f>
        <v>В</v>
      </c>
      <c r="BQ33" s="342"/>
      <c r="BR33" s="174" t="str">
        <f>IF(OR(IF(INDEX(Команды!$A$2:$AN$7500,MATCH(BR$3,Команды!$A$2:$A$7500,0),$E33+2)=Команды!$AJ$2,TRUE,FALSE),IF(INDEX(Команды!$A$2:$AN$7500,MATCH(BR$3,Команды!$A$2:$A$7500,0),$E33+2)=Команды!$AJ$3,TRUE,FALSE),IF(INDEX(Команды!$A$2:$AN$7500,MATCH(BR$3,Команды!$A$2:$A$7500,0),$E33+2)=Команды!$AJ$4,TRUE,FALSE),IF(INDEX(Команды!$A$2:$AN$7500,MATCH(BR$3,Команды!$A$2:$A$7500,0),$E33+2)=Команды!$AJ$5,TRUE,FALSE),IF(INDEX(Команды!$A$2:$AN$7500,MATCH(BR$3,Команды!$A$2:$A$7500,0),$E33+2)=Команды!$AJ$6,TRUE,FALSE),IF(INDEX(Команды!$A$2:$AN$7500,MATCH(BR$3,Команды!$A$2:$A$7500,0),$E33+2)=Команды!$AJ$7,TRUE,FALSE),IF(INDEX(Команды!$A$2:$AN$7500,MATCH(BR$3,Команды!$A$2:$A$7500,0),$E33+2)=Команды!$AJ$8,TRUE,FALSE),IF(INDEX(Команды!$A$2:$AN$7500,MATCH(BR$3,Команды!$A$2:$A$7500,0),$E33+2)=Команды!$AJ$9,TRUE,FALSE),IF(INDEX(Команды!$A$2:$AN$7500,MATCH(BR$3,Команды!$A$2:$A$7500,0),$E33+2)=Команды!$AJ$10,TRUE,FALSE),IF(INDEX(Команды!$A$2:$AN$7500,MATCH(BR$3,Команды!$A$2:$A$7500,0),$E33+2)=Команды!$AJ$11,TRUE,FALSE),IF(INDEX(Команды!$A$2:$AN$7500,MATCH(BR$3,Команды!$A$2:$A$7500,0),$E33+2)=Команды!$AJ$12,TRUE,FALSE),IF(INDEX(Команды!$A$2:$AN$7500,MATCH(BR$3,Команды!$A$2:$A$7500,0),$E33+2)=Команды!$AJ$13,TRUE,FALSE),IF(INDEX(Команды!$A$2:$AN$7500,MATCH(BR$3,Команды!$A$2:$A$7500,0),$E33+2)=Команды!$AJ$14,TRUE,FALSE),IF(INDEX(Команды!$A$2:$AN$7500,MATCH(BR$3,Команды!$A$2:$A$7500,0),$E33+2)=Команды!$AJ$15,TRUE,FALSE),IF(INDEX(Команды!$A$2:$AN$7500,MATCH(BR$3,Команды!$A$2:$A$7500,0),$E33+2)=Команды!$AJ$16,TRUE,FALSE),,IF(INDEX(Команды!$A$2:$AN$7500,MATCH(BR$3,Команды!$A$2:$A$7500,0),$E33+2)=Команды!$AJ$17,TRUE,FALSE),,IF(INDEX(Команды!$A$2:$AN$7500,MATCH(BR$3,Команды!$A$2:$A$7500,0),$E33+2)=Команды!$AJ$18,TRUE,FALSE),,IF(INDEX(Команды!$A$2:$AN$7500,MATCH(BR$3,Команды!$A$2:$A$7500,0),$E33+2)=Команды!$AJ$19,TRUE,FALSE)),INDEX(Команды!$AJ$2:$AK$19,MATCH(INDEX(Команды!$A$2:$AN$7500,MATCH(BR$3,Команды!$A$2:$A$7500,0),$E33+2),Команды!$AJ$2:$AJ$19,0),2),0)</f>
        <v>В</v>
      </c>
      <c r="BS33" s="175" t="str">
        <f>IF(OR(IF(INDEX(Команды!$A$2:$AN$7500,MATCH(BR$3,Команды!$A$2:$A$7500,0),$E33+2)=Команды!$AJ$2,TRUE,FALSE),IF(INDEX(Команды!$A$2:$AN$7500,MATCH(BR$3,Команды!$A$2:$A$7500,0),$E33+2)=Команды!$AJ$3,TRUE,FALSE),IF(INDEX(Команды!$A$2:$AN$7500,MATCH(BR$3,Команды!$A$2:$A$7500,0),$E33+2)=Команды!$AJ$4,TRUE,FALSE),IF(INDEX(Команды!$A$2:$AN$7500,MATCH(BR$3,Команды!$A$2:$A$7500,0),$E33+2)=Команды!$AJ$5,TRUE,FALSE),IF(INDEX(Команды!$A$2:$AN$7500,MATCH(BR$3,Команды!$A$2:$A$7500,0),$E33+2)=Команды!$AJ$6,TRUE,FALSE),IF(INDEX(Команды!$A$2:$AN$7500,MATCH(BR$3,Команды!$A$2:$A$7500,0),$E33+2)=Команды!$AJ$7,TRUE,FALSE),IF(INDEX(Команды!$A$2:$AN$7500,MATCH(BR$3,Команды!$A$2:$A$7500,0),$E33+2)=Команды!$AJ$8,TRUE,FALSE),IF(INDEX(Команды!$A$2:$AN$7500,MATCH(BR$3,Команды!$A$2:$A$7500,0),$E33+2)=Команды!$AJ$9,TRUE,FALSE),IF(INDEX(Команды!$A$2:$AN$7500,MATCH(BR$3,Команды!$A$2:$A$7500,0),$E33+2)=Команды!$AJ$10,TRUE,FALSE),IF(INDEX(Команды!$A$2:$AN$7500,MATCH(BR$3,Команды!$A$2:$A$7500,0),$E33+2)=Команды!$AJ$11,TRUE,FALSE),IF(INDEX(Команды!$A$2:$AN$7500,MATCH(BR$3,Команды!$A$2:$A$7500,0),$E33+2)=Команды!$AJ$12,TRUE,FALSE),IF(INDEX(Команды!$A$2:$AN$7500,MATCH(BR$3,Команды!$A$2:$A$7500,0),$E33+2)=Команды!$AJ$13,TRUE,FALSE),IF(INDEX(Команды!$A$2:$AN$7500,MATCH(BR$3,Команды!$A$2:$A$7500,0),$E33+2)=Команды!$AJ$14,TRUE,FALSE),IF(INDEX(Команды!$A$2:$AN$7500,MATCH(BR$3,Команды!$A$2:$A$7500,0),$E33+2)=Команды!$AJ$15,TRUE,FALSE),IF(INDEX(Команды!$A$2:$AN$7500,MATCH(BR$3,Команды!$A$2:$A$7500,0),$E33+2)=Команды!$AJ$16,TRUE,FALSE),IF(INDEX(Команды!$A$2:$AN$7500,MATCH(BR$3,Команды!$A$2:$A$7500,0),$E33+2)=Команды!$AJ$17,TRUE,FALSE),IF(INDEX(Команды!$A$2:$AN$7500,MATCH(BR$3,Команды!$A$2:$A$7500,0),$E33+2)=Команды!$AJ$18,TRUE,FALSE),IF(INDEX(Команды!$A$2:$AN$7500,MATCH(BR$3,Команды!$A$2:$A$7500,0),$E33+2)=Команды!$AJ$19,TRUE,FALSE)),INDEX(Команды!$AJ$2:$AL$19,MATCH(INDEX(Команды!$A$2:$AN$7500,MATCH(BR$3,Команды!$A$2:$A$7500,0),$E33+2),Команды!$AJ$2:$AJ$19,0),3),0)</f>
        <v>В</v>
      </c>
      <c r="BT33" s="342"/>
      <c r="BU33" s="174">
        <f>IF(OR(IF(INDEX(Команды!$A$2:$AN$7500,MATCH(BU$3,Команды!$A$2:$A$7500,0),$E33+2)=Команды!$AJ$2,TRUE,FALSE),IF(INDEX(Команды!$A$2:$AN$7500,MATCH(BU$3,Команды!$A$2:$A$7500,0),$E33+2)=Команды!$AJ$3,TRUE,FALSE),IF(INDEX(Команды!$A$2:$AN$7500,MATCH(BU$3,Команды!$A$2:$A$7500,0),$E33+2)=Команды!$AJ$4,TRUE,FALSE),IF(INDEX(Команды!$A$2:$AN$7500,MATCH(BU$3,Команды!$A$2:$A$7500,0),$E33+2)=Команды!$AJ$5,TRUE,FALSE),IF(INDEX(Команды!$A$2:$AN$7500,MATCH(BU$3,Команды!$A$2:$A$7500,0),$E33+2)=Команды!$AJ$6,TRUE,FALSE),IF(INDEX(Команды!$A$2:$AN$7500,MATCH(BU$3,Команды!$A$2:$A$7500,0),$E33+2)=Команды!$AJ$7,TRUE,FALSE),IF(INDEX(Команды!$A$2:$AN$7500,MATCH(BU$3,Команды!$A$2:$A$7500,0),$E33+2)=Команды!$AJ$8,TRUE,FALSE),IF(INDEX(Команды!$A$2:$AN$7500,MATCH(BU$3,Команды!$A$2:$A$7500,0),$E33+2)=Команды!$AJ$9,TRUE,FALSE),IF(INDEX(Команды!$A$2:$AN$7500,MATCH(BU$3,Команды!$A$2:$A$7500,0),$E33+2)=Команды!$AJ$10,TRUE,FALSE),IF(INDEX(Команды!$A$2:$AN$7500,MATCH(BU$3,Команды!$A$2:$A$7500,0),$E33+2)=Команды!$AJ$11,TRUE,FALSE),IF(INDEX(Команды!$A$2:$AN$7500,MATCH(BU$3,Команды!$A$2:$A$7500,0),$E33+2)=Команды!$AJ$12,TRUE,FALSE),IF(INDEX(Команды!$A$2:$AN$7500,MATCH(BU$3,Команды!$A$2:$A$7500,0),$E33+2)=Команды!$AJ$13,TRUE,FALSE),IF(INDEX(Команды!$A$2:$AN$7500,MATCH(BU$3,Команды!$A$2:$A$7500,0),$E33+2)=Команды!$AJ$14,TRUE,FALSE),IF(INDEX(Команды!$A$2:$AN$7500,MATCH(BU$3,Команды!$A$2:$A$7500,0),$E33+2)=Команды!$AJ$15,TRUE,FALSE),IF(INDEX(Команды!$A$2:$AN$7500,MATCH(BU$3,Команды!$A$2:$A$7500,0),$E33+2)=Команды!$AJ$16,TRUE,FALSE),,IF(INDEX(Команды!$A$2:$AN$7500,MATCH(BU$3,Команды!$A$2:$A$7500,0),$E33+2)=Команды!$AJ$17,TRUE,FALSE),,IF(INDEX(Команды!$A$2:$AN$7500,MATCH(BU$3,Команды!$A$2:$A$7500,0),$E33+2)=Команды!$AJ$18,TRUE,FALSE),,IF(INDEX(Команды!$A$2:$AN$7500,MATCH(BU$3,Команды!$A$2:$A$7500,0),$E33+2)=Команды!$AJ$19,TRUE,FALSE)),INDEX(Команды!$AJ$2:$AK$19,MATCH(INDEX(Команды!$A$2:$AN$7500,MATCH(BU$3,Команды!$A$2:$A$7500,0),$E33+2),Команды!$AJ$2:$AJ$19,0),2),0)</f>
        <v>0.41666666666666669</v>
      </c>
      <c r="BV33" s="175">
        <f>IF(OR(IF(INDEX(Команды!$A$2:$AN$7500,MATCH(BU$3,Команды!$A$2:$A$7500,0),$E33+2)=Команды!$AJ$2,TRUE,FALSE),IF(INDEX(Команды!$A$2:$AN$7500,MATCH(BU$3,Команды!$A$2:$A$7500,0),$E33+2)=Команды!$AJ$3,TRUE,FALSE),IF(INDEX(Команды!$A$2:$AN$7500,MATCH(BU$3,Команды!$A$2:$A$7500,0),$E33+2)=Команды!$AJ$4,TRUE,FALSE),IF(INDEX(Команды!$A$2:$AN$7500,MATCH(BU$3,Команды!$A$2:$A$7500,0),$E33+2)=Команды!$AJ$5,TRUE,FALSE),IF(INDEX(Команды!$A$2:$AN$7500,MATCH(BU$3,Команды!$A$2:$A$7500,0),$E33+2)=Команды!$AJ$6,TRUE,FALSE),IF(INDEX(Команды!$A$2:$AN$7500,MATCH(BU$3,Команды!$A$2:$A$7500,0),$E33+2)=Команды!$AJ$7,TRUE,FALSE),IF(INDEX(Команды!$A$2:$AN$7500,MATCH(BU$3,Команды!$A$2:$A$7500,0),$E33+2)=Команды!$AJ$8,TRUE,FALSE),IF(INDEX(Команды!$A$2:$AN$7500,MATCH(BU$3,Команды!$A$2:$A$7500,0),$E33+2)=Команды!$AJ$9,TRUE,FALSE),IF(INDEX(Команды!$A$2:$AN$7500,MATCH(BU$3,Команды!$A$2:$A$7500,0),$E33+2)=Команды!$AJ$10,TRUE,FALSE),IF(INDEX(Команды!$A$2:$AN$7500,MATCH(BU$3,Команды!$A$2:$A$7500,0),$E33+2)=Команды!$AJ$11,TRUE,FALSE),IF(INDEX(Команды!$A$2:$AN$7500,MATCH(BU$3,Команды!$A$2:$A$7500,0),$E33+2)=Команды!$AJ$12,TRUE,FALSE),IF(INDEX(Команды!$A$2:$AN$7500,MATCH(BU$3,Команды!$A$2:$A$7500,0),$E33+2)=Команды!$AJ$13,TRUE,FALSE),IF(INDEX(Команды!$A$2:$AN$7500,MATCH(BU$3,Команды!$A$2:$A$7500,0),$E33+2)=Команды!$AJ$14,TRUE,FALSE),IF(INDEX(Команды!$A$2:$AN$7500,MATCH(BU$3,Команды!$A$2:$A$7500,0),$E33+2)=Команды!$AJ$15,TRUE,FALSE),IF(INDEX(Команды!$A$2:$AN$7500,MATCH(BU$3,Команды!$A$2:$A$7500,0),$E33+2)=Команды!$AJ$16,TRUE,FALSE),IF(INDEX(Команды!$A$2:$AN$7500,MATCH(BU$3,Команды!$A$2:$A$7500,0),$E33+2)=Команды!$AJ$17,TRUE,FALSE),IF(INDEX(Команды!$A$2:$AN$7500,MATCH(BU$3,Команды!$A$2:$A$7500,0),$E33+2)=Команды!$AJ$18,TRUE,FALSE),IF(INDEX(Команды!$A$2:$AN$7500,MATCH(BU$3,Команды!$A$2:$A$7500,0),$E33+2)=Команды!$AJ$19,TRUE,FALSE)),INDEX(Команды!$AJ$2:$AL$19,MATCH(INDEX(Команды!$A$2:$AN$7500,MATCH(BU$3,Команды!$A$2:$A$7500,0),$E33+2),Команды!$AJ$2:$AJ$19,0),3),0)</f>
        <v>0.79166666666666663</v>
      </c>
      <c r="BW33" s="342"/>
      <c r="BX33" s="174">
        <f>IF(OR(IF(INDEX(Команды!$A$2:$AN$7500,MATCH(BX$3,Команды!$A$2:$A$7500,0),$E33+2)=Команды!$AJ$2,TRUE,FALSE),IF(INDEX(Команды!$A$2:$AN$7500,MATCH(BX$3,Команды!$A$2:$A$7500,0),$E33+2)=Команды!$AJ$3,TRUE,FALSE),IF(INDEX(Команды!$A$2:$AN$7500,MATCH(BX$3,Команды!$A$2:$A$7500,0),$E33+2)=Команды!$AJ$4,TRUE,FALSE),IF(INDEX(Команды!$A$2:$AN$7500,MATCH(BX$3,Команды!$A$2:$A$7500,0),$E33+2)=Команды!$AJ$5,TRUE,FALSE),IF(INDEX(Команды!$A$2:$AN$7500,MATCH(BX$3,Команды!$A$2:$A$7500,0),$E33+2)=Команды!$AJ$6,TRUE,FALSE),IF(INDEX(Команды!$A$2:$AN$7500,MATCH(BX$3,Команды!$A$2:$A$7500,0),$E33+2)=Команды!$AJ$7,TRUE,FALSE),IF(INDEX(Команды!$A$2:$AN$7500,MATCH(BX$3,Команды!$A$2:$A$7500,0),$E33+2)=Команды!$AJ$8,TRUE,FALSE),IF(INDEX(Команды!$A$2:$AN$7500,MATCH(BX$3,Команды!$A$2:$A$7500,0),$E33+2)=Команды!$AJ$9,TRUE,FALSE),IF(INDEX(Команды!$A$2:$AN$7500,MATCH(BX$3,Команды!$A$2:$A$7500,0),$E33+2)=Команды!$AJ$10,TRUE,FALSE),IF(INDEX(Команды!$A$2:$AN$7500,MATCH(BX$3,Команды!$A$2:$A$7500,0),$E33+2)=Команды!$AJ$11,TRUE,FALSE),IF(INDEX(Команды!$A$2:$AN$7500,MATCH(BX$3,Команды!$A$2:$A$7500,0),$E33+2)=Команды!$AJ$12,TRUE,FALSE),IF(INDEX(Команды!$A$2:$AN$7500,MATCH(BX$3,Команды!$A$2:$A$7500,0),$E33+2)=Команды!$AJ$13,TRUE,FALSE),IF(INDEX(Команды!$A$2:$AN$7500,MATCH(BX$3,Команды!$A$2:$A$7500,0),$E33+2)=Команды!$AJ$14,TRUE,FALSE),IF(INDEX(Команды!$A$2:$AN$7500,MATCH(BX$3,Команды!$A$2:$A$7500,0),$E33+2)=Команды!$AJ$15,TRUE,FALSE),IF(INDEX(Команды!$A$2:$AN$7500,MATCH(BX$3,Команды!$A$2:$A$7500,0),$E33+2)=Команды!$AJ$16,TRUE,FALSE),,IF(INDEX(Команды!$A$2:$AN$7500,MATCH(BX$3,Команды!$A$2:$A$7500,0),$E33+2)=Команды!$AJ$17,TRUE,FALSE),,IF(INDEX(Команды!$A$2:$AN$7500,MATCH(BX$3,Команды!$A$2:$A$7500,0),$E33+2)=Команды!$AJ$18,TRUE,FALSE),,IF(INDEX(Команды!$A$2:$AN$7500,MATCH(BX$3,Команды!$A$2:$A$7500,0),$E33+2)=Команды!$AJ$19,TRUE,FALSE)),INDEX(Команды!$AJ$2:$AK$19,MATCH(INDEX(Команды!$A$2:$AN$7500,MATCH(BX$3,Команды!$A$2:$A$7500,0),$E33+2),Команды!$AJ$2:$AJ$19,0),2),0)</f>
        <v>0.41666666666666669</v>
      </c>
      <c r="BY33" s="175">
        <f>IF(OR(IF(INDEX(Команды!$A$2:$AN$7500,MATCH(BX$3,Команды!$A$2:$A$7500,0),$E33+2)=Команды!$AJ$2,TRUE,FALSE),IF(INDEX(Команды!$A$2:$AN$7500,MATCH(BX$3,Команды!$A$2:$A$7500,0),$E33+2)=Команды!$AJ$3,TRUE,FALSE),IF(INDEX(Команды!$A$2:$AN$7500,MATCH(BX$3,Команды!$A$2:$A$7500,0),$E33+2)=Команды!$AJ$4,TRUE,FALSE),IF(INDEX(Команды!$A$2:$AN$7500,MATCH(BX$3,Команды!$A$2:$A$7500,0),$E33+2)=Команды!$AJ$5,TRUE,FALSE),IF(INDEX(Команды!$A$2:$AN$7500,MATCH(BX$3,Команды!$A$2:$A$7500,0),$E33+2)=Команды!$AJ$6,TRUE,FALSE),IF(INDEX(Команды!$A$2:$AN$7500,MATCH(BX$3,Команды!$A$2:$A$7500,0),$E33+2)=Команды!$AJ$7,TRUE,FALSE),IF(INDEX(Команды!$A$2:$AN$7500,MATCH(BX$3,Команды!$A$2:$A$7500,0),$E33+2)=Команды!$AJ$8,TRUE,FALSE),IF(INDEX(Команды!$A$2:$AN$7500,MATCH(BX$3,Команды!$A$2:$A$7500,0),$E33+2)=Команды!$AJ$9,TRUE,FALSE),IF(INDEX(Команды!$A$2:$AN$7500,MATCH(BX$3,Команды!$A$2:$A$7500,0),$E33+2)=Команды!$AJ$10,TRUE,FALSE),IF(INDEX(Команды!$A$2:$AN$7500,MATCH(BX$3,Команды!$A$2:$A$7500,0),$E33+2)=Команды!$AJ$11,TRUE,FALSE),IF(INDEX(Команды!$A$2:$AN$7500,MATCH(BX$3,Команды!$A$2:$A$7500,0),$E33+2)=Команды!$AJ$12,TRUE,FALSE),IF(INDEX(Команды!$A$2:$AN$7500,MATCH(BX$3,Команды!$A$2:$A$7500,0),$E33+2)=Команды!$AJ$13,TRUE,FALSE),IF(INDEX(Команды!$A$2:$AN$7500,MATCH(BX$3,Команды!$A$2:$A$7500,0),$E33+2)=Команды!$AJ$14,TRUE,FALSE),IF(INDEX(Команды!$A$2:$AN$7500,MATCH(BX$3,Команды!$A$2:$A$7500,0),$E33+2)=Команды!$AJ$15,TRUE,FALSE),IF(INDEX(Команды!$A$2:$AN$7500,MATCH(BX$3,Команды!$A$2:$A$7500,0),$E33+2)=Команды!$AJ$16,TRUE,FALSE),IF(INDEX(Команды!$A$2:$AN$7500,MATCH(BX$3,Команды!$A$2:$A$7500,0),$E33+2)=Команды!$AJ$17,TRUE,FALSE),IF(INDEX(Команды!$A$2:$AN$7500,MATCH(BX$3,Команды!$A$2:$A$7500,0),$E33+2)=Команды!$AJ$18,TRUE,FALSE),IF(INDEX(Команды!$A$2:$AN$7500,MATCH(BX$3,Команды!$A$2:$A$7500,0),$E33+2)=Команды!$AJ$19,TRUE,FALSE)),INDEX(Команды!$AJ$2:$AL$19,MATCH(INDEX(Команды!$A$2:$AN$7500,MATCH(BX$3,Команды!$A$2:$A$7500,0),$E33+2),Команды!$AJ$2:$AJ$19,0),3),0)</f>
        <v>0.79166666666666663</v>
      </c>
      <c r="BZ33" s="342"/>
      <c r="CA33" s="174">
        <f>IF(OR(IF(INDEX(Команды!$A$2:$AN$7500,MATCH(CA$3,Команды!$A$2:$A$7500,0),$E33+2)=Команды!$AJ$2,TRUE,FALSE),IF(INDEX(Команды!$A$2:$AN$7500,MATCH(CA$3,Команды!$A$2:$A$7500,0),$E33+2)=Команды!$AJ$3,TRUE,FALSE),IF(INDEX(Команды!$A$2:$AN$7500,MATCH(CA$3,Команды!$A$2:$A$7500,0),$E33+2)=Команды!$AJ$4,TRUE,FALSE),IF(INDEX(Команды!$A$2:$AN$7500,MATCH(CA$3,Команды!$A$2:$A$7500,0),$E33+2)=Команды!$AJ$5,TRUE,FALSE),IF(INDEX(Команды!$A$2:$AN$7500,MATCH(CA$3,Команды!$A$2:$A$7500,0),$E33+2)=Команды!$AJ$6,TRUE,FALSE),IF(INDEX(Команды!$A$2:$AN$7500,MATCH(CA$3,Команды!$A$2:$A$7500,0),$E33+2)=Команды!$AJ$7,TRUE,FALSE),IF(INDEX(Команды!$A$2:$AN$7500,MATCH(CA$3,Команды!$A$2:$A$7500,0),$E33+2)=Команды!$AJ$8,TRUE,FALSE),IF(INDEX(Команды!$A$2:$AN$7500,MATCH(CA$3,Команды!$A$2:$A$7500,0),$E33+2)=Команды!$AJ$9,TRUE,FALSE),IF(INDEX(Команды!$A$2:$AN$7500,MATCH(CA$3,Команды!$A$2:$A$7500,0),$E33+2)=Команды!$AJ$10,TRUE,FALSE),IF(INDEX(Команды!$A$2:$AN$7500,MATCH(CA$3,Команды!$A$2:$A$7500,0),$E33+2)=Команды!$AJ$11,TRUE,FALSE),IF(INDEX(Команды!$A$2:$AN$7500,MATCH(CA$3,Команды!$A$2:$A$7500,0),$E33+2)=Команды!$AJ$12,TRUE,FALSE),IF(INDEX(Команды!$A$2:$AN$7500,MATCH(CA$3,Команды!$A$2:$A$7500,0),$E33+2)=Команды!$AJ$13,TRUE,FALSE),IF(INDEX(Команды!$A$2:$AN$7500,MATCH(CA$3,Команды!$A$2:$A$7500,0),$E33+2)=Команды!$AJ$14,TRUE,FALSE),IF(INDEX(Команды!$A$2:$AN$7500,MATCH(CA$3,Команды!$A$2:$A$7500,0),$E33+2)=Команды!$AJ$15,TRUE,FALSE),IF(INDEX(Команды!$A$2:$AN$7500,MATCH(CA$3,Команды!$A$2:$A$7500,0),$E33+2)=Команды!$AJ$16,TRUE,FALSE),,IF(INDEX(Команды!$A$2:$AN$7500,MATCH(CA$3,Команды!$A$2:$A$7500,0),$E33+2)=Команды!$AJ$17,TRUE,FALSE),,IF(INDEX(Команды!$A$2:$AN$7500,MATCH(CA$3,Команды!$A$2:$A$7500,0),$E33+2)=Команды!$AJ$18,TRUE,FALSE),,IF(INDEX(Команды!$A$2:$AN$7500,MATCH(CA$3,Команды!$A$2:$A$7500,0),$E33+2)=Команды!$AJ$19,TRUE,FALSE)),INDEX(Команды!$AJ$2:$AK$19,MATCH(INDEX(Команды!$A$2:$AN$7500,MATCH(CA$3,Команды!$A$2:$A$7500,0),$E33+2),Команды!$AJ$2:$AJ$19,0),2),0)</f>
        <v>0.41666666666666669</v>
      </c>
      <c r="CB33" s="175">
        <f>IF(OR(IF(INDEX(Команды!$A$2:$AN$7500,MATCH(CA$3,Команды!$A$2:$A$7500,0),$E33+2)=Команды!$AJ$2,TRUE,FALSE),IF(INDEX(Команды!$A$2:$AN$7500,MATCH(CA$3,Команды!$A$2:$A$7500,0),$E33+2)=Команды!$AJ$3,TRUE,FALSE),IF(INDEX(Команды!$A$2:$AN$7500,MATCH(CA$3,Команды!$A$2:$A$7500,0),$E33+2)=Команды!$AJ$4,TRUE,FALSE),IF(INDEX(Команды!$A$2:$AN$7500,MATCH(CA$3,Команды!$A$2:$A$7500,0),$E33+2)=Команды!$AJ$5,TRUE,FALSE),IF(INDEX(Команды!$A$2:$AN$7500,MATCH(CA$3,Команды!$A$2:$A$7500,0),$E33+2)=Команды!$AJ$6,TRUE,FALSE),IF(INDEX(Команды!$A$2:$AN$7500,MATCH(CA$3,Команды!$A$2:$A$7500,0),$E33+2)=Команды!$AJ$7,TRUE,FALSE),IF(INDEX(Команды!$A$2:$AN$7500,MATCH(CA$3,Команды!$A$2:$A$7500,0),$E33+2)=Команды!$AJ$8,TRUE,FALSE),IF(INDEX(Команды!$A$2:$AN$7500,MATCH(CA$3,Команды!$A$2:$A$7500,0),$E33+2)=Команды!$AJ$9,TRUE,FALSE),IF(INDEX(Команды!$A$2:$AN$7500,MATCH(CA$3,Команды!$A$2:$A$7500,0),$E33+2)=Команды!$AJ$10,TRUE,FALSE),IF(INDEX(Команды!$A$2:$AN$7500,MATCH(CA$3,Команды!$A$2:$A$7500,0),$E33+2)=Команды!$AJ$11,TRUE,FALSE),IF(INDEX(Команды!$A$2:$AN$7500,MATCH(CA$3,Команды!$A$2:$A$7500,0),$E33+2)=Команды!$AJ$12,TRUE,FALSE),IF(INDEX(Команды!$A$2:$AN$7500,MATCH(CA$3,Команды!$A$2:$A$7500,0),$E33+2)=Команды!$AJ$13,TRUE,FALSE),IF(INDEX(Команды!$A$2:$AN$7500,MATCH(CA$3,Команды!$A$2:$A$7500,0),$E33+2)=Команды!$AJ$14,TRUE,FALSE),IF(INDEX(Команды!$A$2:$AN$7500,MATCH(CA$3,Команды!$A$2:$A$7500,0),$E33+2)=Команды!$AJ$15,TRUE,FALSE),IF(INDEX(Команды!$A$2:$AN$7500,MATCH(CA$3,Команды!$A$2:$A$7500,0),$E33+2)=Команды!$AJ$16,TRUE,FALSE),IF(INDEX(Команды!$A$2:$AN$7500,MATCH(CA$3,Команды!$A$2:$A$7500,0),$E33+2)=Команды!$AJ$17,TRUE,FALSE),IF(INDEX(Команды!$A$2:$AN$7500,MATCH(CA$3,Команды!$A$2:$A$7500,0),$E33+2)=Команды!$AJ$18,TRUE,FALSE),IF(INDEX(Команды!$A$2:$AN$7500,MATCH(CA$3,Команды!$A$2:$A$7500,0),$E33+2)=Команды!$AJ$19,TRUE,FALSE)),INDEX(Команды!$AJ$2:$AL$19,MATCH(INDEX(Команды!$A$2:$AN$7500,MATCH(CA$3,Команды!$A$2:$A$7500,0),$E33+2),Команды!$AJ$2:$AJ$19,0),3),0)</f>
        <v>0.79166666666666663</v>
      </c>
      <c r="CC33" s="342"/>
      <c r="CD33" s="174">
        <f>IF(OR(IF(INDEX(Команды!$A$2:$AN$7500,MATCH(CD$3,Команды!$A$2:$A$7500,0),$E33+2)=Команды!$AJ$2,TRUE,FALSE),IF(INDEX(Команды!$A$2:$AN$7500,MATCH(CD$3,Команды!$A$2:$A$7500,0),$E33+2)=Команды!$AJ$3,TRUE,FALSE),IF(INDEX(Команды!$A$2:$AN$7500,MATCH(CD$3,Команды!$A$2:$A$7500,0),$E33+2)=Команды!$AJ$4,TRUE,FALSE),IF(INDEX(Команды!$A$2:$AN$7500,MATCH(CD$3,Команды!$A$2:$A$7500,0),$E33+2)=Команды!$AJ$5,TRUE,FALSE),IF(INDEX(Команды!$A$2:$AN$7500,MATCH(CD$3,Команды!$A$2:$A$7500,0),$E33+2)=Команды!$AJ$6,TRUE,FALSE),IF(INDEX(Команды!$A$2:$AN$7500,MATCH(CD$3,Команды!$A$2:$A$7500,0),$E33+2)=Команды!$AJ$7,TRUE,FALSE),IF(INDEX(Команды!$A$2:$AN$7500,MATCH(CD$3,Команды!$A$2:$A$7500,0),$E33+2)=Команды!$AJ$8,TRUE,FALSE),IF(INDEX(Команды!$A$2:$AN$7500,MATCH(CD$3,Команды!$A$2:$A$7500,0),$E33+2)=Команды!$AJ$9,TRUE,FALSE),IF(INDEX(Команды!$A$2:$AN$7500,MATCH(CD$3,Команды!$A$2:$A$7500,0),$E33+2)=Команды!$AJ$10,TRUE,FALSE),IF(INDEX(Команды!$A$2:$AN$7500,MATCH(CD$3,Команды!$A$2:$A$7500,0),$E33+2)=Команды!$AJ$11,TRUE,FALSE),IF(INDEX(Команды!$A$2:$AN$7500,MATCH(CD$3,Команды!$A$2:$A$7500,0),$E33+2)=Команды!$AJ$12,TRUE,FALSE),IF(INDEX(Команды!$A$2:$AN$7500,MATCH(CD$3,Команды!$A$2:$A$7500,0),$E33+2)=Команды!$AJ$13,TRUE,FALSE),IF(INDEX(Команды!$A$2:$AN$7500,MATCH(CD$3,Команды!$A$2:$A$7500,0),$E33+2)=Команды!$AJ$14,TRUE,FALSE),IF(INDEX(Команды!$A$2:$AN$7500,MATCH(CD$3,Команды!$A$2:$A$7500,0),$E33+2)=Команды!$AJ$15,TRUE,FALSE),IF(INDEX(Команды!$A$2:$AN$7500,MATCH(CD$3,Команды!$A$2:$A$7500,0),$E33+2)=Команды!$AJ$16,TRUE,FALSE),,IF(INDEX(Команды!$A$2:$AN$7500,MATCH(CD$3,Команды!$A$2:$A$7500,0),$E33+2)=Команды!$AJ$17,TRUE,FALSE),,IF(INDEX(Команды!$A$2:$AN$7500,MATCH(CD$3,Команды!$A$2:$A$7500,0),$E33+2)=Команды!$AJ$18,TRUE,FALSE),,IF(INDEX(Команды!$A$2:$AN$7500,MATCH(CD$3,Команды!$A$2:$A$7500,0),$E33+2)=Команды!$AJ$19,TRUE,FALSE)),INDEX(Команды!$AJ$2:$AK$19,MATCH(INDEX(Команды!$A$2:$AN$7500,MATCH(CD$3,Команды!$A$2:$A$7500,0),$E33+2),Команды!$AJ$2:$AJ$19,0),2),0)</f>
        <v>0.41666666666666669</v>
      </c>
      <c r="CE33" s="175">
        <f>IF(OR(IF(INDEX(Команды!$A$2:$AN$7500,MATCH(CD$3,Команды!$A$2:$A$7500,0),$E33+2)=Команды!$AJ$2,TRUE,FALSE),IF(INDEX(Команды!$A$2:$AN$7500,MATCH(CD$3,Команды!$A$2:$A$7500,0),$E33+2)=Команды!$AJ$3,TRUE,FALSE),IF(INDEX(Команды!$A$2:$AN$7500,MATCH(CD$3,Команды!$A$2:$A$7500,0),$E33+2)=Команды!$AJ$4,TRUE,FALSE),IF(INDEX(Команды!$A$2:$AN$7500,MATCH(CD$3,Команды!$A$2:$A$7500,0),$E33+2)=Команды!$AJ$5,TRUE,FALSE),IF(INDEX(Команды!$A$2:$AN$7500,MATCH(CD$3,Команды!$A$2:$A$7500,0),$E33+2)=Команды!$AJ$6,TRUE,FALSE),IF(INDEX(Команды!$A$2:$AN$7500,MATCH(CD$3,Команды!$A$2:$A$7500,0),$E33+2)=Команды!$AJ$7,TRUE,FALSE),IF(INDEX(Команды!$A$2:$AN$7500,MATCH(CD$3,Команды!$A$2:$A$7500,0),$E33+2)=Команды!$AJ$8,TRUE,FALSE),IF(INDEX(Команды!$A$2:$AN$7500,MATCH(CD$3,Команды!$A$2:$A$7500,0),$E33+2)=Команды!$AJ$9,TRUE,FALSE),IF(INDEX(Команды!$A$2:$AN$7500,MATCH(CD$3,Команды!$A$2:$A$7500,0),$E33+2)=Команды!$AJ$10,TRUE,FALSE),IF(INDEX(Команды!$A$2:$AN$7500,MATCH(CD$3,Команды!$A$2:$A$7500,0),$E33+2)=Команды!$AJ$11,TRUE,FALSE),IF(INDEX(Команды!$A$2:$AN$7500,MATCH(CD$3,Команды!$A$2:$A$7500,0),$E33+2)=Команды!$AJ$12,TRUE,FALSE),IF(INDEX(Команды!$A$2:$AN$7500,MATCH(CD$3,Команды!$A$2:$A$7500,0),$E33+2)=Команды!$AJ$13,TRUE,FALSE),IF(INDEX(Команды!$A$2:$AN$7500,MATCH(CD$3,Команды!$A$2:$A$7500,0),$E33+2)=Команды!$AJ$14,TRUE,FALSE),IF(INDEX(Команды!$A$2:$AN$7500,MATCH(CD$3,Команды!$A$2:$A$7500,0),$E33+2)=Команды!$AJ$15,TRUE,FALSE),IF(INDEX(Команды!$A$2:$AN$7500,MATCH(CD$3,Команды!$A$2:$A$7500,0),$E33+2)=Команды!$AJ$16,TRUE,FALSE),IF(INDEX(Команды!$A$2:$AN$7500,MATCH(CD$3,Команды!$A$2:$A$7500,0),$E33+2)=Команды!$AJ$17,TRUE,FALSE),IF(INDEX(Команды!$A$2:$AN$7500,MATCH(CD$3,Команды!$A$2:$A$7500,0),$E33+2)=Команды!$AJ$18,TRUE,FALSE),IF(INDEX(Команды!$A$2:$AN$7500,MATCH(CD$3,Команды!$A$2:$A$7500,0),$E33+2)=Команды!$AJ$19,TRUE,FALSE)),INDEX(Команды!$AJ$2:$AL$19,MATCH(INDEX(Команды!$A$2:$AN$7500,MATCH(CD$3,Команды!$A$2:$A$7500,0),$E33+2),Команды!$AJ$2:$AJ$19,0),3),0)</f>
        <v>0.79166666666666663</v>
      </c>
      <c r="CF33" s="342"/>
      <c r="CG33" s="174">
        <f>IF(OR(IF(INDEX(Команды!$A$2:$AN$7500,MATCH(CG$3,Команды!$A$2:$A$7500,0),$E33+2)=Команды!$AJ$2,TRUE,FALSE),IF(INDEX(Команды!$A$2:$AN$7500,MATCH(CG$3,Команды!$A$2:$A$7500,0),$E33+2)=Команды!$AJ$3,TRUE,FALSE),IF(INDEX(Команды!$A$2:$AN$7500,MATCH(CG$3,Команды!$A$2:$A$7500,0),$E33+2)=Команды!$AJ$4,TRUE,FALSE),IF(INDEX(Команды!$A$2:$AN$7500,MATCH(CG$3,Команды!$A$2:$A$7500,0),$E33+2)=Команды!$AJ$5,TRUE,FALSE),IF(INDEX(Команды!$A$2:$AN$7500,MATCH(CG$3,Команды!$A$2:$A$7500,0),$E33+2)=Команды!$AJ$6,TRUE,FALSE),IF(INDEX(Команды!$A$2:$AN$7500,MATCH(CG$3,Команды!$A$2:$A$7500,0),$E33+2)=Команды!$AJ$7,TRUE,FALSE),IF(INDEX(Команды!$A$2:$AN$7500,MATCH(CG$3,Команды!$A$2:$A$7500,0),$E33+2)=Команды!$AJ$8,TRUE,FALSE),IF(INDEX(Команды!$A$2:$AN$7500,MATCH(CG$3,Команды!$A$2:$A$7500,0),$E33+2)=Команды!$AJ$9,TRUE,FALSE),IF(INDEX(Команды!$A$2:$AN$7500,MATCH(CG$3,Команды!$A$2:$A$7500,0),$E33+2)=Команды!$AJ$10,TRUE,FALSE),IF(INDEX(Команды!$A$2:$AN$7500,MATCH(CG$3,Команды!$A$2:$A$7500,0),$E33+2)=Команды!$AJ$11,TRUE,FALSE),IF(INDEX(Команды!$A$2:$AN$7500,MATCH(CG$3,Команды!$A$2:$A$7500,0),$E33+2)=Команды!$AJ$12,TRUE,FALSE),IF(INDEX(Команды!$A$2:$AN$7500,MATCH(CG$3,Команды!$A$2:$A$7500,0),$E33+2)=Команды!$AJ$13,TRUE,FALSE),IF(INDEX(Команды!$A$2:$AN$7500,MATCH(CG$3,Команды!$A$2:$A$7500,0),$E33+2)=Команды!$AJ$14,TRUE,FALSE),IF(INDEX(Команды!$A$2:$AN$7500,MATCH(CG$3,Команды!$A$2:$A$7500,0),$E33+2)=Команды!$AJ$15,TRUE,FALSE),IF(INDEX(Команды!$A$2:$AN$7500,MATCH(CG$3,Команды!$A$2:$A$7500,0),$E33+2)=Команды!$AJ$16,TRUE,FALSE),,IF(INDEX(Команды!$A$2:$AN$7500,MATCH(CG$3,Команды!$A$2:$A$7500,0),$E33+2)=Команды!$AJ$17,TRUE,FALSE),,IF(INDEX(Команды!$A$2:$AN$7500,MATCH(CG$3,Команды!$A$2:$A$7500,0),$E33+2)=Команды!$AJ$18,TRUE,FALSE),,IF(INDEX(Команды!$A$2:$AN$7500,MATCH(CG$3,Команды!$A$2:$A$7500,0),$E33+2)=Команды!$AJ$19,TRUE,FALSE)),INDEX(Команды!$AJ$2:$AK$19,MATCH(INDEX(Команды!$A$2:$AN$7500,MATCH(CG$3,Команды!$A$2:$A$7500,0),$E33+2),Команды!$AJ$2:$AJ$19,0),2),0)</f>
        <v>0.41666666666666669</v>
      </c>
      <c r="CH33" s="175">
        <f>IF(OR(IF(INDEX(Команды!$A$2:$AN$7500,MATCH(CG$3,Команды!$A$2:$A$7500,0),$E33+2)=Команды!$AJ$2,TRUE,FALSE),IF(INDEX(Команды!$A$2:$AN$7500,MATCH(CG$3,Команды!$A$2:$A$7500,0),$E33+2)=Команды!$AJ$3,TRUE,FALSE),IF(INDEX(Команды!$A$2:$AN$7500,MATCH(CG$3,Команды!$A$2:$A$7500,0),$E33+2)=Команды!$AJ$4,TRUE,FALSE),IF(INDEX(Команды!$A$2:$AN$7500,MATCH(CG$3,Команды!$A$2:$A$7500,0),$E33+2)=Команды!$AJ$5,TRUE,FALSE),IF(INDEX(Команды!$A$2:$AN$7500,MATCH(CG$3,Команды!$A$2:$A$7500,0),$E33+2)=Команды!$AJ$6,TRUE,FALSE),IF(INDEX(Команды!$A$2:$AN$7500,MATCH(CG$3,Команды!$A$2:$A$7500,0),$E33+2)=Команды!$AJ$7,TRUE,FALSE),IF(INDEX(Команды!$A$2:$AN$7500,MATCH(CG$3,Команды!$A$2:$A$7500,0),$E33+2)=Команды!$AJ$8,TRUE,FALSE),IF(INDEX(Команды!$A$2:$AN$7500,MATCH(CG$3,Команды!$A$2:$A$7500,0),$E33+2)=Команды!$AJ$9,TRUE,FALSE),IF(INDEX(Команды!$A$2:$AN$7500,MATCH(CG$3,Команды!$A$2:$A$7500,0),$E33+2)=Команды!$AJ$10,TRUE,FALSE),IF(INDEX(Команды!$A$2:$AN$7500,MATCH(CG$3,Команды!$A$2:$A$7500,0),$E33+2)=Команды!$AJ$11,TRUE,FALSE),IF(INDEX(Команды!$A$2:$AN$7500,MATCH(CG$3,Команды!$A$2:$A$7500,0),$E33+2)=Команды!$AJ$12,TRUE,FALSE),IF(INDEX(Команды!$A$2:$AN$7500,MATCH(CG$3,Команды!$A$2:$A$7500,0),$E33+2)=Команды!$AJ$13,TRUE,FALSE),IF(INDEX(Команды!$A$2:$AN$7500,MATCH(CG$3,Команды!$A$2:$A$7500,0),$E33+2)=Команды!$AJ$14,TRUE,FALSE),IF(INDEX(Команды!$A$2:$AN$7500,MATCH(CG$3,Команды!$A$2:$A$7500,0),$E33+2)=Команды!$AJ$15,TRUE,FALSE),IF(INDEX(Команды!$A$2:$AN$7500,MATCH(CG$3,Команды!$A$2:$A$7500,0),$E33+2)=Команды!$AJ$16,TRUE,FALSE),IF(INDEX(Команды!$A$2:$AN$7500,MATCH(CG$3,Команды!$A$2:$A$7500,0),$E33+2)=Команды!$AJ$17,TRUE,FALSE),IF(INDEX(Команды!$A$2:$AN$7500,MATCH(CG$3,Команды!$A$2:$A$7500,0),$E33+2)=Команды!$AJ$18,TRUE,FALSE),IF(INDEX(Команды!$A$2:$AN$7500,MATCH(CG$3,Команды!$A$2:$A$7500,0),$E33+2)=Команды!$AJ$19,TRUE,FALSE)),INDEX(Команды!$AJ$2:$AL$19,MATCH(INDEX(Команды!$A$2:$AN$7500,MATCH(CG$3,Команды!$A$2:$A$7500,0),$E33+2),Команды!$AJ$2:$AJ$19,0),3),0)</f>
        <v>0.79166666666666663</v>
      </c>
      <c r="CI33" s="342"/>
      <c r="CJ33" s="174" t="str">
        <f>IF(OR(IF(INDEX(Команды!$A$2:$AN$7500,MATCH(CJ$3,Команды!$A$2:$A$7500,0),$E33+2)=Команды!$AJ$2,TRUE,FALSE),IF(INDEX(Команды!$A$2:$AN$7500,MATCH(CJ$3,Команды!$A$2:$A$7500,0),$E33+2)=Команды!$AJ$3,TRUE,FALSE),IF(INDEX(Команды!$A$2:$AN$7500,MATCH(CJ$3,Команды!$A$2:$A$7500,0),$E33+2)=Команды!$AJ$4,TRUE,FALSE),IF(INDEX(Команды!$A$2:$AN$7500,MATCH(CJ$3,Команды!$A$2:$A$7500,0),$E33+2)=Команды!$AJ$5,TRUE,FALSE),IF(INDEX(Команды!$A$2:$AN$7500,MATCH(CJ$3,Команды!$A$2:$A$7500,0),$E33+2)=Команды!$AJ$6,TRUE,FALSE),IF(INDEX(Команды!$A$2:$AN$7500,MATCH(CJ$3,Команды!$A$2:$A$7500,0),$E33+2)=Команды!$AJ$7,TRUE,FALSE),IF(INDEX(Команды!$A$2:$AN$7500,MATCH(CJ$3,Команды!$A$2:$A$7500,0),$E33+2)=Команды!$AJ$8,TRUE,FALSE),IF(INDEX(Команды!$A$2:$AN$7500,MATCH(CJ$3,Команды!$A$2:$A$7500,0),$E33+2)=Команды!$AJ$9,TRUE,FALSE),IF(INDEX(Команды!$A$2:$AN$7500,MATCH(CJ$3,Команды!$A$2:$A$7500,0),$E33+2)=Команды!$AJ$10,TRUE,FALSE),IF(INDEX(Команды!$A$2:$AN$7500,MATCH(CJ$3,Команды!$A$2:$A$7500,0),$E33+2)=Команды!$AJ$11,TRUE,FALSE),IF(INDEX(Команды!$A$2:$AN$7500,MATCH(CJ$3,Команды!$A$2:$A$7500,0),$E33+2)=Команды!$AJ$12,TRUE,FALSE),IF(INDEX(Команды!$A$2:$AN$7500,MATCH(CJ$3,Команды!$A$2:$A$7500,0),$E33+2)=Команды!$AJ$13,TRUE,FALSE),IF(INDEX(Команды!$A$2:$AN$7500,MATCH(CJ$3,Команды!$A$2:$A$7500,0),$E33+2)=Команды!$AJ$14,TRUE,FALSE),IF(INDEX(Команды!$A$2:$AN$7500,MATCH(CJ$3,Команды!$A$2:$A$7500,0),$E33+2)=Команды!$AJ$15,TRUE,FALSE),IF(INDEX(Команды!$A$2:$AN$7500,MATCH(CJ$3,Команды!$A$2:$A$7500,0),$E33+2)=Команды!$AJ$16,TRUE,FALSE),,IF(INDEX(Команды!$A$2:$AN$7500,MATCH(CJ$3,Команды!$A$2:$A$7500,0),$E33+2)=Команды!$AJ$17,TRUE,FALSE),,IF(INDEX(Команды!$A$2:$AN$7500,MATCH(CJ$3,Команды!$A$2:$A$7500,0),$E33+2)=Команды!$AJ$18,TRUE,FALSE),,IF(INDEX(Команды!$A$2:$AN$7500,MATCH(CJ$3,Команды!$A$2:$A$7500,0),$E33+2)=Команды!$AJ$19,TRUE,FALSE)),INDEX(Команды!$AJ$2:$AK$19,MATCH(INDEX(Команды!$A$2:$AN$7500,MATCH(CJ$3,Команды!$A$2:$A$7500,0),$E33+2),Команды!$AJ$2:$AJ$19,0),2),0)</f>
        <v>В</v>
      </c>
      <c r="CK33" s="175" t="str">
        <f>IF(OR(IF(INDEX(Команды!$A$2:$AN$7500,MATCH(CJ$3,Команды!$A$2:$A$7500,0),$E33+2)=Команды!$AJ$2,TRUE,FALSE),IF(INDEX(Команды!$A$2:$AN$7500,MATCH(CJ$3,Команды!$A$2:$A$7500,0),$E33+2)=Команды!$AJ$3,TRUE,FALSE),IF(INDEX(Команды!$A$2:$AN$7500,MATCH(CJ$3,Команды!$A$2:$A$7500,0),$E33+2)=Команды!$AJ$4,TRUE,FALSE),IF(INDEX(Команды!$A$2:$AN$7500,MATCH(CJ$3,Команды!$A$2:$A$7500,0),$E33+2)=Команды!$AJ$5,TRUE,FALSE),IF(INDEX(Команды!$A$2:$AN$7500,MATCH(CJ$3,Команды!$A$2:$A$7500,0),$E33+2)=Команды!$AJ$6,TRUE,FALSE),IF(INDEX(Команды!$A$2:$AN$7500,MATCH(CJ$3,Команды!$A$2:$A$7500,0),$E33+2)=Команды!$AJ$7,TRUE,FALSE),IF(INDEX(Команды!$A$2:$AN$7500,MATCH(CJ$3,Команды!$A$2:$A$7500,0),$E33+2)=Команды!$AJ$8,TRUE,FALSE),IF(INDEX(Команды!$A$2:$AN$7500,MATCH(CJ$3,Команды!$A$2:$A$7500,0),$E33+2)=Команды!$AJ$9,TRUE,FALSE),IF(INDEX(Команды!$A$2:$AN$7500,MATCH(CJ$3,Команды!$A$2:$A$7500,0),$E33+2)=Команды!$AJ$10,TRUE,FALSE),IF(INDEX(Команды!$A$2:$AN$7500,MATCH(CJ$3,Команды!$A$2:$A$7500,0),$E33+2)=Команды!$AJ$11,TRUE,FALSE),IF(INDEX(Команды!$A$2:$AN$7500,MATCH(CJ$3,Команды!$A$2:$A$7500,0),$E33+2)=Команды!$AJ$12,TRUE,FALSE),IF(INDEX(Команды!$A$2:$AN$7500,MATCH(CJ$3,Команды!$A$2:$A$7500,0),$E33+2)=Команды!$AJ$13,TRUE,FALSE),IF(INDEX(Команды!$A$2:$AN$7500,MATCH(CJ$3,Команды!$A$2:$A$7500,0),$E33+2)=Команды!$AJ$14,TRUE,FALSE),IF(INDEX(Команды!$A$2:$AN$7500,MATCH(CJ$3,Команды!$A$2:$A$7500,0),$E33+2)=Команды!$AJ$15,TRUE,FALSE),IF(INDEX(Команды!$A$2:$AN$7500,MATCH(CJ$3,Команды!$A$2:$A$7500,0),$E33+2)=Команды!$AJ$16,TRUE,FALSE),IF(INDEX(Команды!$A$2:$AN$7500,MATCH(CJ$3,Команды!$A$2:$A$7500,0),$E33+2)=Команды!$AJ$17,TRUE,FALSE),IF(INDEX(Команды!$A$2:$AN$7500,MATCH(CJ$3,Команды!$A$2:$A$7500,0),$E33+2)=Команды!$AJ$18,TRUE,FALSE),IF(INDEX(Команды!$A$2:$AN$7500,MATCH(CJ$3,Команды!$A$2:$A$7500,0),$E33+2)=Команды!$AJ$19,TRUE,FALSE)),INDEX(Команды!$AJ$2:$AL$19,MATCH(INDEX(Команды!$A$2:$AN$7500,MATCH(CJ$3,Команды!$A$2:$A$7500,0),$E33+2),Команды!$AJ$2:$AJ$19,0),3),0)</f>
        <v>В</v>
      </c>
      <c r="CL33" s="342"/>
      <c r="CM33" s="174" t="str">
        <f>IF(OR(IF(INDEX(Команды!$A$2:$AN$7500,MATCH(CM$3,Команды!$A$2:$A$7500,0),$E33+2)=Команды!$AJ$2,TRUE,FALSE),IF(INDEX(Команды!$A$2:$AN$7500,MATCH(CM$3,Команды!$A$2:$A$7500,0),$E33+2)=Команды!$AJ$3,TRUE,FALSE),IF(INDEX(Команды!$A$2:$AN$7500,MATCH(CM$3,Команды!$A$2:$A$7500,0),$E33+2)=Команды!$AJ$4,TRUE,FALSE),IF(INDEX(Команды!$A$2:$AN$7500,MATCH(CM$3,Команды!$A$2:$A$7500,0),$E33+2)=Команды!$AJ$5,TRUE,FALSE),IF(INDEX(Команды!$A$2:$AN$7500,MATCH(CM$3,Команды!$A$2:$A$7500,0),$E33+2)=Команды!$AJ$6,TRUE,FALSE),IF(INDEX(Команды!$A$2:$AN$7500,MATCH(CM$3,Команды!$A$2:$A$7500,0),$E33+2)=Команды!$AJ$7,TRUE,FALSE),IF(INDEX(Команды!$A$2:$AN$7500,MATCH(CM$3,Команды!$A$2:$A$7500,0),$E33+2)=Команды!$AJ$8,TRUE,FALSE),IF(INDEX(Команды!$A$2:$AN$7500,MATCH(CM$3,Команды!$A$2:$A$7500,0),$E33+2)=Команды!$AJ$9,TRUE,FALSE),IF(INDEX(Команды!$A$2:$AN$7500,MATCH(CM$3,Команды!$A$2:$A$7500,0),$E33+2)=Команды!$AJ$10,TRUE,FALSE),IF(INDEX(Команды!$A$2:$AN$7500,MATCH(CM$3,Команды!$A$2:$A$7500,0),$E33+2)=Команды!$AJ$11,TRUE,FALSE),IF(INDEX(Команды!$A$2:$AN$7500,MATCH(CM$3,Команды!$A$2:$A$7500,0),$E33+2)=Команды!$AJ$12,TRUE,FALSE),IF(INDEX(Команды!$A$2:$AN$7500,MATCH(CM$3,Команды!$A$2:$A$7500,0),$E33+2)=Команды!$AJ$13,TRUE,FALSE),IF(INDEX(Команды!$A$2:$AN$7500,MATCH(CM$3,Команды!$A$2:$A$7500,0),$E33+2)=Команды!$AJ$14,TRUE,FALSE),IF(INDEX(Команды!$A$2:$AN$7500,MATCH(CM$3,Команды!$A$2:$A$7500,0),$E33+2)=Команды!$AJ$15,TRUE,FALSE),IF(INDEX(Команды!$A$2:$AN$7500,MATCH(CM$3,Команды!$A$2:$A$7500,0),$E33+2)=Команды!$AJ$16,TRUE,FALSE),,IF(INDEX(Команды!$A$2:$AN$7500,MATCH(CM$3,Команды!$A$2:$A$7500,0),$E33+2)=Команды!$AJ$17,TRUE,FALSE),,IF(INDEX(Команды!$A$2:$AN$7500,MATCH(CM$3,Команды!$A$2:$A$7500,0),$E33+2)=Команды!$AJ$18,TRUE,FALSE),,IF(INDEX(Команды!$A$2:$AN$7500,MATCH(CM$3,Команды!$A$2:$A$7500,0),$E33+2)=Команды!$AJ$19,TRUE,FALSE)),INDEX(Команды!$AJ$2:$AK$19,MATCH(INDEX(Команды!$A$2:$AN$7500,MATCH(CM$3,Команды!$A$2:$A$7500,0),$E33+2),Команды!$AJ$2:$AJ$19,0),2),0)</f>
        <v>В</v>
      </c>
      <c r="CN33" s="175" t="str">
        <f>IF(OR(IF(INDEX(Команды!$A$2:$AN$7500,MATCH(CM$3,Команды!$A$2:$A$7500,0),$E33+2)=Команды!$AJ$2,TRUE,FALSE),IF(INDEX(Команды!$A$2:$AN$7500,MATCH(CM$3,Команды!$A$2:$A$7500,0),$E33+2)=Команды!$AJ$3,TRUE,FALSE),IF(INDEX(Команды!$A$2:$AN$7500,MATCH(CM$3,Команды!$A$2:$A$7500,0),$E33+2)=Команды!$AJ$4,TRUE,FALSE),IF(INDEX(Команды!$A$2:$AN$7500,MATCH(CM$3,Команды!$A$2:$A$7500,0),$E33+2)=Команды!$AJ$5,TRUE,FALSE),IF(INDEX(Команды!$A$2:$AN$7500,MATCH(CM$3,Команды!$A$2:$A$7500,0),$E33+2)=Команды!$AJ$6,TRUE,FALSE),IF(INDEX(Команды!$A$2:$AN$7500,MATCH(CM$3,Команды!$A$2:$A$7500,0),$E33+2)=Команды!$AJ$7,TRUE,FALSE),IF(INDEX(Команды!$A$2:$AN$7500,MATCH(CM$3,Команды!$A$2:$A$7500,0),$E33+2)=Команды!$AJ$8,TRUE,FALSE),IF(INDEX(Команды!$A$2:$AN$7500,MATCH(CM$3,Команды!$A$2:$A$7500,0),$E33+2)=Команды!$AJ$9,TRUE,FALSE),IF(INDEX(Команды!$A$2:$AN$7500,MATCH(CM$3,Команды!$A$2:$A$7500,0),$E33+2)=Команды!$AJ$10,TRUE,FALSE),IF(INDEX(Команды!$A$2:$AN$7500,MATCH(CM$3,Команды!$A$2:$A$7500,0),$E33+2)=Команды!$AJ$11,TRUE,FALSE),IF(INDEX(Команды!$A$2:$AN$7500,MATCH(CM$3,Команды!$A$2:$A$7500,0),$E33+2)=Команды!$AJ$12,TRUE,FALSE),IF(INDEX(Команды!$A$2:$AN$7500,MATCH(CM$3,Команды!$A$2:$A$7500,0),$E33+2)=Команды!$AJ$13,TRUE,FALSE),IF(INDEX(Команды!$A$2:$AN$7500,MATCH(CM$3,Команды!$A$2:$A$7500,0),$E33+2)=Команды!$AJ$14,TRUE,FALSE),IF(INDEX(Команды!$A$2:$AN$7500,MATCH(CM$3,Команды!$A$2:$A$7500,0),$E33+2)=Команды!$AJ$15,TRUE,FALSE),IF(INDEX(Команды!$A$2:$AN$7500,MATCH(CM$3,Команды!$A$2:$A$7500,0),$E33+2)=Команды!$AJ$16,TRUE,FALSE),IF(INDEX(Команды!$A$2:$AN$7500,MATCH(CM$3,Команды!$A$2:$A$7500,0),$E33+2)=Команды!$AJ$17,TRUE,FALSE),IF(INDEX(Команды!$A$2:$AN$7500,MATCH(CM$3,Команды!$A$2:$A$7500,0),$E33+2)=Команды!$AJ$18,TRUE,FALSE),IF(INDEX(Команды!$A$2:$AN$7500,MATCH(CM$3,Команды!$A$2:$A$7500,0),$E33+2)=Команды!$AJ$19,TRUE,FALSE)),INDEX(Команды!$AJ$2:$AL$19,MATCH(INDEX(Команды!$A$2:$AN$7500,MATCH(CM$3,Команды!$A$2:$A$7500,0),$E33+2),Команды!$AJ$2:$AJ$19,0),3),0)</f>
        <v>В</v>
      </c>
      <c r="CO33" s="342"/>
      <c r="CP33" s="174">
        <f>IF(OR(IF(INDEX(Команды!$A$2:$AN$7500,MATCH(CP$3,Команды!$A$2:$A$7500,0),$E33+2)=Команды!$AJ$2,TRUE,FALSE),IF(INDEX(Команды!$A$2:$AN$7500,MATCH(CP$3,Команды!$A$2:$A$7500,0),$E33+2)=Команды!$AJ$3,TRUE,FALSE),IF(INDEX(Команды!$A$2:$AN$7500,MATCH(CP$3,Команды!$A$2:$A$7500,0),$E33+2)=Команды!$AJ$4,TRUE,FALSE),IF(INDEX(Команды!$A$2:$AN$7500,MATCH(CP$3,Команды!$A$2:$A$7500,0),$E33+2)=Команды!$AJ$5,TRUE,FALSE),IF(INDEX(Команды!$A$2:$AN$7500,MATCH(CP$3,Команды!$A$2:$A$7500,0),$E33+2)=Команды!$AJ$6,TRUE,FALSE),IF(INDEX(Команды!$A$2:$AN$7500,MATCH(CP$3,Команды!$A$2:$A$7500,0),$E33+2)=Команды!$AJ$7,TRUE,FALSE),IF(INDEX(Команды!$A$2:$AN$7500,MATCH(CP$3,Команды!$A$2:$A$7500,0),$E33+2)=Команды!$AJ$8,TRUE,FALSE),IF(INDEX(Команды!$A$2:$AN$7500,MATCH(CP$3,Команды!$A$2:$A$7500,0),$E33+2)=Команды!$AJ$9,TRUE,FALSE),IF(INDEX(Команды!$A$2:$AN$7500,MATCH(CP$3,Команды!$A$2:$A$7500,0),$E33+2)=Команды!$AJ$10,TRUE,FALSE),IF(INDEX(Команды!$A$2:$AN$7500,MATCH(CP$3,Команды!$A$2:$A$7500,0),$E33+2)=Команды!$AJ$11,TRUE,FALSE),IF(INDEX(Команды!$A$2:$AN$7500,MATCH(CP$3,Команды!$A$2:$A$7500,0),$E33+2)=Команды!$AJ$12,TRUE,FALSE),IF(INDEX(Команды!$A$2:$AN$7500,MATCH(CP$3,Команды!$A$2:$A$7500,0),$E33+2)=Команды!$AJ$13,TRUE,FALSE),IF(INDEX(Команды!$A$2:$AN$7500,MATCH(CP$3,Команды!$A$2:$A$7500,0),$E33+2)=Команды!$AJ$14,TRUE,FALSE),IF(INDEX(Команды!$A$2:$AN$7500,MATCH(CP$3,Команды!$A$2:$A$7500,0),$E33+2)=Команды!$AJ$15,TRUE,FALSE),IF(INDEX(Команды!$A$2:$AN$7500,MATCH(CP$3,Команды!$A$2:$A$7500,0),$E33+2)=Команды!$AJ$16,TRUE,FALSE),,IF(INDEX(Команды!$A$2:$AN$7500,MATCH(CP$3,Команды!$A$2:$A$7500,0),$E33+2)=Команды!$AJ$17,TRUE,FALSE),,IF(INDEX(Команды!$A$2:$AN$7500,MATCH(CP$3,Команды!$A$2:$A$7500,0),$E33+2)=Команды!$AJ$18,TRUE,FALSE),,IF(INDEX(Команды!$A$2:$AN$7500,MATCH(CP$3,Команды!$A$2:$A$7500,0),$E33+2)=Команды!$AJ$19,TRUE,FALSE)),INDEX(Команды!$AJ$2:$AK$19,MATCH(INDEX(Команды!$A$2:$AN$7500,MATCH(CP$3,Команды!$A$2:$A$7500,0),$E33+2),Команды!$AJ$2:$AJ$19,0),2),0)</f>
        <v>0.41666666666666669</v>
      </c>
      <c r="CQ33" s="175">
        <f>IF(OR(IF(INDEX(Команды!$A$2:$AN$7500,MATCH(CP$3,Команды!$A$2:$A$7500,0),$E33+2)=Команды!$AJ$2,TRUE,FALSE),IF(INDEX(Команды!$A$2:$AN$7500,MATCH(CP$3,Команды!$A$2:$A$7500,0),$E33+2)=Команды!$AJ$3,TRUE,FALSE),IF(INDEX(Команды!$A$2:$AN$7500,MATCH(CP$3,Команды!$A$2:$A$7500,0),$E33+2)=Команды!$AJ$4,TRUE,FALSE),IF(INDEX(Команды!$A$2:$AN$7500,MATCH(CP$3,Команды!$A$2:$A$7500,0),$E33+2)=Команды!$AJ$5,TRUE,FALSE),IF(INDEX(Команды!$A$2:$AN$7500,MATCH(CP$3,Команды!$A$2:$A$7500,0),$E33+2)=Команды!$AJ$6,TRUE,FALSE),IF(INDEX(Команды!$A$2:$AN$7500,MATCH(CP$3,Команды!$A$2:$A$7500,0),$E33+2)=Команды!$AJ$7,TRUE,FALSE),IF(INDEX(Команды!$A$2:$AN$7500,MATCH(CP$3,Команды!$A$2:$A$7500,0),$E33+2)=Команды!$AJ$8,TRUE,FALSE),IF(INDEX(Команды!$A$2:$AN$7500,MATCH(CP$3,Команды!$A$2:$A$7500,0),$E33+2)=Команды!$AJ$9,TRUE,FALSE),IF(INDEX(Команды!$A$2:$AN$7500,MATCH(CP$3,Команды!$A$2:$A$7500,0),$E33+2)=Команды!$AJ$10,TRUE,FALSE),IF(INDEX(Команды!$A$2:$AN$7500,MATCH(CP$3,Команды!$A$2:$A$7500,0),$E33+2)=Команды!$AJ$11,TRUE,FALSE),IF(INDEX(Команды!$A$2:$AN$7500,MATCH(CP$3,Команды!$A$2:$A$7500,0),$E33+2)=Команды!$AJ$12,TRUE,FALSE),IF(INDEX(Команды!$A$2:$AN$7500,MATCH(CP$3,Команды!$A$2:$A$7500,0),$E33+2)=Команды!$AJ$13,TRUE,FALSE),IF(INDEX(Команды!$A$2:$AN$7500,MATCH(CP$3,Команды!$A$2:$A$7500,0),$E33+2)=Команды!$AJ$14,TRUE,FALSE),IF(INDEX(Команды!$A$2:$AN$7500,MATCH(CP$3,Команды!$A$2:$A$7500,0),$E33+2)=Команды!$AJ$15,TRUE,FALSE),IF(INDEX(Команды!$A$2:$AN$7500,MATCH(CP$3,Команды!$A$2:$A$7500,0),$E33+2)=Команды!$AJ$16,TRUE,FALSE),IF(INDEX(Команды!$A$2:$AN$7500,MATCH(CP$3,Команды!$A$2:$A$7500,0),$E33+2)=Команды!$AJ$17,TRUE,FALSE),IF(INDEX(Команды!$A$2:$AN$7500,MATCH(CP$3,Команды!$A$2:$A$7500,0),$E33+2)=Команды!$AJ$18,TRUE,FALSE),IF(INDEX(Команды!$A$2:$AN$7500,MATCH(CP$3,Команды!$A$2:$A$7500,0),$E33+2)=Команды!$AJ$19,TRUE,FALSE)),INDEX(Команды!$AJ$2:$AL$19,MATCH(INDEX(Команды!$A$2:$AN$7500,MATCH(CP$3,Команды!$A$2:$A$7500,0),$E33+2),Команды!$AJ$2:$AJ$19,0),3),0)</f>
        <v>0.79166666666666663</v>
      </c>
      <c r="CR33" s="342"/>
      <c r="CS33" s="174">
        <f>IF(OR(IF(INDEX(Команды!$A$2:$AN$7500,MATCH(CS$3,Команды!$A$2:$A$7500,0),$E33+2)=Команды!$AJ$2,TRUE,FALSE),IF(INDEX(Команды!$A$2:$AN$7500,MATCH(CS$3,Команды!$A$2:$A$7500,0),$E33+2)=Команды!$AJ$3,TRUE,FALSE),IF(INDEX(Команды!$A$2:$AN$7500,MATCH(CS$3,Команды!$A$2:$A$7500,0),$E33+2)=Команды!$AJ$4,TRUE,FALSE),IF(INDEX(Команды!$A$2:$AN$7500,MATCH(CS$3,Команды!$A$2:$A$7500,0),$E33+2)=Команды!$AJ$5,TRUE,FALSE),IF(INDEX(Команды!$A$2:$AN$7500,MATCH(CS$3,Команды!$A$2:$A$7500,0),$E33+2)=Команды!$AJ$6,TRUE,FALSE),IF(INDEX(Команды!$A$2:$AN$7500,MATCH(CS$3,Команды!$A$2:$A$7500,0),$E33+2)=Команды!$AJ$7,TRUE,FALSE),IF(INDEX(Команды!$A$2:$AN$7500,MATCH(CS$3,Команды!$A$2:$A$7500,0),$E33+2)=Команды!$AJ$8,TRUE,FALSE),IF(INDEX(Команды!$A$2:$AN$7500,MATCH(CS$3,Команды!$A$2:$A$7500,0),$E33+2)=Команды!$AJ$9,TRUE,FALSE),IF(INDEX(Команды!$A$2:$AN$7500,MATCH(CS$3,Команды!$A$2:$A$7500,0),$E33+2)=Команды!$AJ$10,TRUE,FALSE),IF(INDEX(Команды!$A$2:$AN$7500,MATCH(CS$3,Команды!$A$2:$A$7500,0),$E33+2)=Команды!$AJ$11,TRUE,FALSE),IF(INDEX(Команды!$A$2:$AN$7500,MATCH(CS$3,Команды!$A$2:$A$7500,0),$E33+2)=Команды!$AJ$12,TRUE,FALSE),IF(INDEX(Команды!$A$2:$AN$7500,MATCH(CS$3,Команды!$A$2:$A$7500,0),$E33+2)=Команды!$AJ$13,TRUE,FALSE),IF(INDEX(Команды!$A$2:$AN$7500,MATCH(CS$3,Команды!$A$2:$A$7500,0),$E33+2)=Команды!$AJ$14,TRUE,FALSE),IF(INDEX(Команды!$A$2:$AN$7500,MATCH(CS$3,Команды!$A$2:$A$7500,0),$E33+2)=Команды!$AJ$15,TRUE,FALSE),IF(INDEX(Команды!$A$2:$AN$7500,MATCH(CS$3,Команды!$A$2:$A$7500,0),$E33+2)=Команды!$AJ$16,TRUE,FALSE),,IF(INDEX(Команды!$A$2:$AN$7500,MATCH(CS$3,Команды!$A$2:$A$7500,0),$E33+2)=Команды!$AJ$17,TRUE,FALSE),,IF(INDEX(Команды!$A$2:$AN$7500,MATCH(CS$3,Команды!$A$2:$A$7500,0),$E33+2)=Команды!$AJ$18,TRUE,FALSE),,IF(INDEX(Команды!$A$2:$AN$7500,MATCH(CS$3,Команды!$A$2:$A$7500,0),$E33+2)=Команды!$AJ$19,TRUE,FALSE)),INDEX(Команды!$AJ$2:$AK$19,MATCH(INDEX(Команды!$A$2:$AN$7500,MATCH(CS$3,Команды!$A$2:$A$7500,0),$E33+2),Команды!$AJ$2:$AJ$19,0),2),0)</f>
        <v>0.41666666666666669</v>
      </c>
      <c r="CT33" s="175">
        <f>IF(OR(IF(INDEX(Команды!$A$2:$AN$7500,MATCH(CS$3,Команды!$A$2:$A$7500,0),$E33+2)=Команды!$AJ$2,TRUE,FALSE),IF(INDEX(Команды!$A$2:$AN$7500,MATCH(CS$3,Команды!$A$2:$A$7500,0),$E33+2)=Команды!$AJ$3,TRUE,FALSE),IF(INDEX(Команды!$A$2:$AN$7500,MATCH(CS$3,Команды!$A$2:$A$7500,0),$E33+2)=Команды!$AJ$4,TRUE,FALSE),IF(INDEX(Команды!$A$2:$AN$7500,MATCH(CS$3,Команды!$A$2:$A$7500,0),$E33+2)=Команды!$AJ$5,TRUE,FALSE),IF(INDEX(Команды!$A$2:$AN$7500,MATCH(CS$3,Команды!$A$2:$A$7500,0),$E33+2)=Команды!$AJ$6,TRUE,FALSE),IF(INDEX(Команды!$A$2:$AN$7500,MATCH(CS$3,Команды!$A$2:$A$7500,0),$E33+2)=Команды!$AJ$7,TRUE,FALSE),IF(INDEX(Команды!$A$2:$AN$7500,MATCH(CS$3,Команды!$A$2:$A$7500,0),$E33+2)=Команды!$AJ$8,TRUE,FALSE),IF(INDEX(Команды!$A$2:$AN$7500,MATCH(CS$3,Команды!$A$2:$A$7500,0),$E33+2)=Команды!$AJ$9,TRUE,FALSE),IF(INDEX(Команды!$A$2:$AN$7500,MATCH(CS$3,Команды!$A$2:$A$7500,0),$E33+2)=Команды!$AJ$10,TRUE,FALSE),IF(INDEX(Команды!$A$2:$AN$7500,MATCH(CS$3,Команды!$A$2:$A$7500,0),$E33+2)=Команды!$AJ$11,TRUE,FALSE),IF(INDEX(Команды!$A$2:$AN$7500,MATCH(CS$3,Команды!$A$2:$A$7500,0),$E33+2)=Команды!$AJ$12,TRUE,FALSE),IF(INDEX(Команды!$A$2:$AN$7500,MATCH(CS$3,Команды!$A$2:$A$7500,0),$E33+2)=Команды!$AJ$13,TRUE,FALSE),IF(INDEX(Команды!$A$2:$AN$7500,MATCH(CS$3,Команды!$A$2:$A$7500,0),$E33+2)=Команды!$AJ$14,TRUE,FALSE),IF(INDEX(Команды!$A$2:$AN$7500,MATCH(CS$3,Команды!$A$2:$A$7500,0),$E33+2)=Команды!$AJ$15,TRUE,FALSE),IF(INDEX(Команды!$A$2:$AN$7500,MATCH(CS$3,Команды!$A$2:$A$7500,0),$E33+2)=Команды!$AJ$16,TRUE,FALSE),IF(INDEX(Команды!$A$2:$AN$7500,MATCH(CS$3,Команды!$A$2:$A$7500,0),$E33+2)=Команды!$AJ$17,TRUE,FALSE),IF(INDEX(Команды!$A$2:$AN$7500,MATCH(CS$3,Команды!$A$2:$A$7500,0),$E33+2)=Команды!$AJ$18,TRUE,FALSE),IF(INDEX(Команды!$A$2:$AN$7500,MATCH(CS$3,Команды!$A$2:$A$7500,0),$E33+2)=Команды!$AJ$19,TRUE,FALSE)),INDEX(Команды!$AJ$2:$AL$19,MATCH(INDEX(Команды!$A$2:$AN$7500,MATCH(CS$3,Команды!$A$2:$A$7500,0),$E33+2),Команды!$AJ$2:$AJ$19,0),3),0)</f>
        <v>0.79166666666666663</v>
      </c>
      <c r="CU33" s="342"/>
    </row>
    <row r="34" spans="1:99" s="2" customFormat="1" ht="21.95" customHeight="1" x14ac:dyDescent="0.3">
      <c r="A34" s="251">
        <v>29</v>
      </c>
      <c r="B34" s="2">
        <f>VLOOKUP(A34,'Список КК'!A:F,6,TRUE)</f>
        <v>28337</v>
      </c>
      <c r="C34" s="636" t="str">
        <f>VLOOKUP(A34,'Список КК'!A:B,2,TRUE)</f>
        <v>Тихая Светлана Олеговна</v>
      </c>
      <c r="D34" s="203" t="str">
        <f>VLOOKUP(A34,'Список КК'!A:D,4,TRUE)</f>
        <v>Возв, СЦ</v>
      </c>
      <c r="E34" s="4">
        <f>VLOOKUP(A34,'Список КК'!A:C,3,TRUE)</f>
        <v>15</v>
      </c>
      <c r="F34" s="220" t="str">
        <f>VLOOKUP(A34,'Список КК'!A:E,5,TRUE)</f>
        <v>предпочтение вечерним сменам, но можно ставить не раньше 8:00 и не позднее 21:00- живет в Балашихе</v>
      </c>
      <c r="G34" s="174">
        <f>IF(OR(IF(INDEX(Команды!$A$2:$AN$7500,MATCH(G$3,Команды!$A$2:$A$7500,0),$E34+2)=Команды!$AJ$2,TRUE,FALSE),IF(INDEX(Команды!$A$2:$AN$7500,MATCH(G$3,Команды!$A$2:$A$7500,0),$E34+2)=Команды!$AJ$3,TRUE,FALSE),IF(INDEX(Команды!$A$2:$AN$7500,MATCH(G$3,Команды!$A$2:$A$7500,0),$E34+2)=Команды!$AJ$4,TRUE,FALSE),IF(INDEX(Команды!$A$2:$AN$7500,MATCH(G$3,Команды!$A$2:$A$7500,0),$E34+2)=Команды!$AJ$5,TRUE,FALSE),IF(INDEX(Команды!$A$2:$AN$7500,MATCH(G$3,Команды!$A$2:$A$7500,0),$E34+2)=Команды!$AJ$6,TRUE,FALSE),IF(INDEX(Команды!$A$2:$AN$7500,MATCH(G$3,Команды!$A$2:$A$7500,0),$E34+2)=Команды!$AJ$7,TRUE,FALSE),IF(INDEX(Команды!$A$2:$AN$7500,MATCH(G$3,Команды!$A$2:$A$7500,0),$E34+2)=Команды!$AJ$8,TRUE,FALSE),IF(INDEX(Команды!$A$2:$AN$7500,MATCH(G$3,Команды!$A$2:$A$7500,0),$E34+2)=Команды!$AJ$9,TRUE,FALSE),IF(INDEX(Команды!$A$2:$AN$7500,MATCH(G$3,Команды!$A$2:$A$7500,0),$E34+2)=Команды!$AJ$10,TRUE,FALSE),IF(INDEX(Команды!$A$2:$AN$7500,MATCH(G$3,Команды!$A$2:$A$7500,0),$E34+2)=Команды!$AJ$11,TRUE,FALSE),IF(INDEX(Команды!$A$2:$AN$7500,MATCH(G$3,Команды!$A$2:$A$7500,0),$E34+2)=Команды!$AJ$12,TRUE,FALSE),IF(INDEX(Команды!$A$2:$AN$7500,MATCH(G$3,Команды!$A$2:$A$7500,0),$E34+2)=Команды!$AJ$13,TRUE,FALSE),IF(INDEX(Команды!$A$2:$AN$7500,MATCH(G$3,Команды!$A$2:$A$7500,0),$E34+2)=Команды!$AJ$14,TRUE,FALSE),IF(INDEX(Команды!$A$2:$AN$7500,MATCH(G$3,Команды!$A$2:$A$7500,0),$E34+2)=Команды!$AJ$15,TRUE,FALSE),IF(INDEX(Команды!$A$2:$AN$7500,MATCH(G$3,Команды!$A$2:$A$7500,0),$E34+2)=Команды!$AJ$16,TRUE,FALSE),,IF(INDEX(Команды!$A$2:$AN$7500,MATCH(G$3,Команды!$A$2:$A$7500,0),$E34+2)=Команды!$AJ$17,TRUE,FALSE),,IF(INDEX(Команды!$A$2:$AN$7500,MATCH(G$3,Команды!$A$2:$A$7500,0),$E34+2)=Команды!$AJ$18,TRUE,FALSE),,IF(INDEX(Команды!$A$2:$AN$7500,MATCH(G$3,Команды!$A$2:$A$7500,0),$E34+2)=Команды!$AJ$19,TRUE,FALSE)),INDEX(Команды!$AJ$2:$AK$19,MATCH(INDEX(Команды!$A$2:$AN$7500,MATCH(G$3,Команды!$A$2:$A$7500,0),$E34+2),Команды!$AJ$2:$AJ$19,0),2),0)</f>
        <v>0.625</v>
      </c>
      <c r="H34" s="175">
        <f>IF(OR(IF(INDEX(Команды!$A$2:$AN$7500,MATCH(G$3,Команды!$A$2:$A$7500,0),$E34+2)=Команды!$AJ$2,TRUE,FALSE),IF(INDEX(Команды!$A$2:$AN$7500,MATCH(G$3,Команды!$A$2:$A$7500,0),$E34+2)=Команды!$AJ$3,TRUE,FALSE),IF(INDEX(Команды!$A$2:$AN$7500,MATCH(G$3,Команды!$A$2:$A$7500,0),$E34+2)=Команды!$AJ$4,TRUE,FALSE),IF(INDEX(Команды!$A$2:$AN$7500,MATCH(G$3,Команды!$A$2:$A$7500,0),$E34+2)=Команды!$AJ$5,TRUE,FALSE),IF(INDEX(Команды!$A$2:$AN$7500,MATCH(G$3,Команды!$A$2:$A$7500,0),$E34+2)=Команды!$AJ$6,TRUE,FALSE),IF(INDEX(Команды!$A$2:$AN$7500,MATCH(G$3,Команды!$A$2:$A$7500,0),$E34+2)=Команды!$AJ$7,TRUE,FALSE),IF(INDEX(Команды!$A$2:$AN$7500,MATCH(G$3,Команды!$A$2:$A$7500,0),$E34+2)=Команды!$AJ$8,TRUE,FALSE),IF(INDEX(Команды!$A$2:$AN$7500,MATCH(G$3,Команды!$A$2:$A$7500,0),$E34+2)=Команды!$AJ$9,TRUE,FALSE),IF(INDEX(Команды!$A$2:$AN$7500,MATCH(G$3,Команды!$A$2:$A$7500,0),$E34+2)=Команды!$AJ$10,TRUE,FALSE),IF(INDEX(Команды!$A$2:$AN$7500,MATCH(G$3,Команды!$A$2:$A$7500,0),$E34+2)=Команды!$AJ$11,TRUE,FALSE),IF(INDEX(Команды!$A$2:$AN$7500,MATCH(G$3,Команды!$A$2:$A$7500,0),$E34+2)=Команды!$AJ$12,TRUE,FALSE),IF(INDEX(Команды!$A$2:$AN$7500,MATCH(G$3,Команды!$A$2:$A$7500,0),$E34+2)=Команды!$AJ$13,TRUE,FALSE),IF(INDEX(Команды!$A$2:$AN$7500,MATCH(G$3,Команды!$A$2:$A$7500,0),$E34+2)=Команды!$AJ$14,TRUE,FALSE),IF(INDEX(Команды!$A$2:$AN$7500,MATCH(G$3,Команды!$A$2:$A$7500,0),$E34+2)=Команды!$AJ$15,TRUE,FALSE),IF(INDEX(Команды!$A$2:$AN$7500,MATCH(G$3,Команды!$A$2:$A$7500,0),$E34+2)=Команды!$AJ$16,TRUE,FALSE),IF(INDEX(Команды!$A$2:$AN$7500,MATCH(G$3,Команды!$A$2:$A$7500,0),$E34+2)=Команды!$AJ$17,TRUE,FALSE),IF(INDEX(Команды!$A$2:$AN$7500,MATCH(G$3,Команды!$A$2:$A$7500,0),$E34+2)=Команды!$AJ$18,TRUE,FALSE),IF(INDEX(Команды!$A$2:$AN$7500,MATCH(G$3,Команды!$A$2:$A$7500,0),$E34+2)=Команды!$AJ$19,TRUE,FALSE)),INDEX(Команды!$AJ$2:$AL$19,MATCH(INDEX(Команды!$A$2:$AN$7500,MATCH(G$3,Команды!$A$2:$A$7500,0),$E34+2),Команды!$AJ$2:$AJ$19,0),3),0)</f>
        <v>1</v>
      </c>
      <c r="I34" s="342"/>
      <c r="J34" s="174">
        <f>IF(OR(IF(INDEX(Команды!$A$2:$AN$7500,MATCH(J$3,Команды!$A$2:$A$7500,0),$E34+2)=Команды!$AJ$2,TRUE,FALSE),IF(INDEX(Команды!$A$2:$AN$7500,MATCH(J$3,Команды!$A$2:$A$7500,0),$E34+2)=Команды!$AJ$3,TRUE,FALSE),IF(INDEX(Команды!$A$2:$AN$7500,MATCH(J$3,Команды!$A$2:$A$7500,0),$E34+2)=Команды!$AJ$4,TRUE,FALSE),IF(INDEX(Команды!$A$2:$AN$7500,MATCH(J$3,Команды!$A$2:$A$7500,0),$E34+2)=Команды!$AJ$5,TRUE,FALSE),IF(INDEX(Команды!$A$2:$AN$7500,MATCH(J$3,Команды!$A$2:$A$7500,0),$E34+2)=Команды!$AJ$6,TRUE,FALSE),IF(INDEX(Команды!$A$2:$AN$7500,MATCH(J$3,Команды!$A$2:$A$7500,0),$E34+2)=Команды!$AJ$7,TRUE,FALSE),IF(INDEX(Команды!$A$2:$AN$7500,MATCH(J$3,Команды!$A$2:$A$7500,0),$E34+2)=Команды!$AJ$8,TRUE,FALSE),IF(INDEX(Команды!$A$2:$AN$7500,MATCH(J$3,Команды!$A$2:$A$7500,0),$E34+2)=Команды!$AJ$9,TRUE,FALSE),IF(INDEX(Команды!$A$2:$AN$7500,MATCH(J$3,Команды!$A$2:$A$7500,0),$E34+2)=Команды!$AJ$10,TRUE,FALSE),IF(INDEX(Команды!$A$2:$AN$7500,MATCH(J$3,Команды!$A$2:$A$7500,0),$E34+2)=Команды!$AJ$11,TRUE,FALSE),IF(INDEX(Команды!$A$2:$AN$7500,MATCH(J$3,Команды!$A$2:$A$7500,0),$E34+2)=Команды!$AJ$12,TRUE,FALSE),IF(INDEX(Команды!$A$2:$AN$7500,MATCH(J$3,Команды!$A$2:$A$7500,0),$E34+2)=Команды!$AJ$13,TRUE,FALSE),IF(INDEX(Команды!$A$2:$AN$7500,MATCH(J$3,Команды!$A$2:$A$7500,0),$E34+2)=Команды!$AJ$14,TRUE,FALSE),IF(INDEX(Команды!$A$2:$AN$7500,MATCH(J$3,Команды!$A$2:$A$7500,0),$E34+2)=Команды!$AJ$15,TRUE,FALSE),IF(INDEX(Команды!$A$2:$AN$7500,MATCH(J$3,Команды!$A$2:$A$7500,0),$E34+2)=Команды!$AJ$16,TRUE,FALSE),,IF(INDEX(Команды!$A$2:$AN$7500,MATCH(J$3,Команды!$A$2:$A$7500,0),$E34+2)=Команды!$AJ$17,TRUE,FALSE),,IF(INDEX(Команды!$A$2:$AN$7500,MATCH(J$3,Команды!$A$2:$A$7500,0),$E34+2)=Команды!$AJ$18,TRUE,FALSE),,IF(INDEX(Команды!$A$2:$AN$7500,MATCH(J$3,Команды!$A$2:$A$7500,0),$E34+2)=Команды!$AJ$19,TRUE,FALSE)),INDEX(Команды!$AJ$2:$AK$19,MATCH(INDEX(Команды!$A$2:$AN$7500,MATCH(J$3,Команды!$A$2:$A$7500,0),$E34+2),Команды!$AJ$2:$AJ$19,0),2),0)</f>
        <v>0.625</v>
      </c>
      <c r="K34" s="175">
        <f>IF(OR(IF(INDEX(Команды!$A$2:$AN$7500,MATCH(J$3,Команды!$A$2:$A$7500,0),$E34+2)=Команды!$AJ$2,TRUE,FALSE),IF(INDEX(Команды!$A$2:$AN$7500,MATCH(J$3,Команды!$A$2:$A$7500,0),$E34+2)=Команды!$AJ$3,TRUE,FALSE),IF(INDEX(Команды!$A$2:$AN$7500,MATCH(J$3,Команды!$A$2:$A$7500,0),$E34+2)=Команды!$AJ$4,TRUE,FALSE),IF(INDEX(Команды!$A$2:$AN$7500,MATCH(J$3,Команды!$A$2:$A$7500,0),$E34+2)=Команды!$AJ$5,TRUE,FALSE),IF(INDEX(Команды!$A$2:$AN$7500,MATCH(J$3,Команды!$A$2:$A$7500,0),$E34+2)=Команды!$AJ$6,TRUE,FALSE),IF(INDEX(Команды!$A$2:$AN$7500,MATCH(J$3,Команды!$A$2:$A$7500,0),$E34+2)=Команды!$AJ$7,TRUE,FALSE),IF(INDEX(Команды!$A$2:$AN$7500,MATCH(J$3,Команды!$A$2:$A$7500,0),$E34+2)=Команды!$AJ$8,TRUE,FALSE),IF(INDEX(Команды!$A$2:$AN$7500,MATCH(J$3,Команды!$A$2:$A$7500,0),$E34+2)=Команды!$AJ$9,TRUE,FALSE),IF(INDEX(Команды!$A$2:$AN$7500,MATCH(J$3,Команды!$A$2:$A$7500,0),$E34+2)=Команды!$AJ$10,TRUE,FALSE),IF(INDEX(Команды!$A$2:$AN$7500,MATCH(J$3,Команды!$A$2:$A$7500,0),$E34+2)=Команды!$AJ$11,TRUE,FALSE),IF(INDEX(Команды!$A$2:$AN$7500,MATCH(J$3,Команды!$A$2:$A$7500,0),$E34+2)=Команды!$AJ$12,TRUE,FALSE),IF(INDEX(Команды!$A$2:$AN$7500,MATCH(J$3,Команды!$A$2:$A$7500,0),$E34+2)=Команды!$AJ$13,TRUE,FALSE),IF(INDEX(Команды!$A$2:$AN$7500,MATCH(J$3,Команды!$A$2:$A$7500,0),$E34+2)=Команды!$AJ$14,TRUE,FALSE),IF(INDEX(Команды!$A$2:$AN$7500,MATCH(J$3,Команды!$A$2:$A$7500,0),$E34+2)=Команды!$AJ$15,TRUE,FALSE),IF(INDEX(Команды!$A$2:$AN$7500,MATCH(J$3,Команды!$A$2:$A$7500,0),$E34+2)=Команды!$AJ$16,TRUE,FALSE),IF(INDEX(Команды!$A$2:$AN$7500,MATCH(J$3,Команды!$A$2:$A$7500,0),$E34+2)=Команды!$AJ$17,TRUE,FALSE),IF(INDEX(Команды!$A$2:$AN$7500,MATCH(J$3,Команды!$A$2:$A$7500,0),$E34+2)=Команды!$AJ$18,TRUE,FALSE),IF(INDEX(Команды!$A$2:$AN$7500,MATCH(J$3,Команды!$A$2:$A$7500,0),$E34+2)=Команды!$AJ$19,TRUE,FALSE)),INDEX(Команды!$AJ$2:$AL$19,MATCH(INDEX(Команды!$A$2:$AN$7500,MATCH(J$3,Команды!$A$2:$A$7500,0),$E34+2),Команды!$AJ$2:$AJ$19,0),3),0)</f>
        <v>1</v>
      </c>
      <c r="L34" s="342"/>
      <c r="M34" s="174" t="str">
        <f>IF(OR(IF(INDEX(Команды!$A$2:$AN$7500,MATCH(M$3,Команды!$A$2:$A$7500,0),$E34+2)=Команды!$AJ$2,TRUE,FALSE),IF(INDEX(Команды!$A$2:$AN$7500,MATCH(M$3,Команды!$A$2:$A$7500,0),$E34+2)=Команды!$AJ$3,TRUE,FALSE),IF(INDEX(Команды!$A$2:$AN$7500,MATCH(M$3,Команды!$A$2:$A$7500,0),$E34+2)=Команды!$AJ$4,TRUE,FALSE),IF(INDEX(Команды!$A$2:$AN$7500,MATCH(M$3,Команды!$A$2:$A$7500,0),$E34+2)=Команды!$AJ$5,TRUE,FALSE),IF(INDEX(Команды!$A$2:$AN$7500,MATCH(M$3,Команды!$A$2:$A$7500,0),$E34+2)=Команды!$AJ$6,TRUE,FALSE),IF(INDEX(Команды!$A$2:$AN$7500,MATCH(M$3,Команды!$A$2:$A$7500,0),$E34+2)=Команды!$AJ$7,TRUE,FALSE),IF(INDEX(Команды!$A$2:$AN$7500,MATCH(M$3,Команды!$A$2:$A$7500,0),$E34+2)=Команды!$AJ$8,TRUE,FALSE),IF(INDEX(Команды!$A$2:$AN$7500,MATCH(M$3,Команды!$A$2:$A$7500,0),$E34+2)=Команды!$AJ$9,TRUE,FALSE),IF(INDEX(Команды!$A$2:$AN$7500,MATCH(M$3,Команды!$A$2:$A$7500,0),$E34+2)=Команды!$AJ$10,TRUE,FALSE),IF(INDEX(Команды!$A$2:$AN$7500,MATCH(M$3,Команды!$A$2:$A$7500,0),$E34+2)=Команды!$AJ$11,TRUE,FALSE),IF(INDEX(Команды!$A$2:$AN$7500,MATCH(M$3,Команды!$A$2:$A$7500,0),$E34+2)=Команды!$AJ$12,TRUE,FALSE),IF(INDEX(Команды!$A$2:$AN$7500,MATCH(M$3,Команды!$A$2:$A$7500,0),$E34+2)=Команды!$AJ$13,TRUE,FALSE),IF(INDEX(Команды!$A$2:$AN$7500,MATCH(M$3,Команды!$A$2:$A$7500,0),$E34+2)=Команды!$AJ$14,TRUE,FALSE),IF(INDEX(Команды!$A$2:$AN$7500,MATCH(M$3,Команды!$A$2:$A$7500,0),$E34+2)=Команды!$AJ$15,TRUE,FALSE),IF(INDEX(Команды!$A$2:$AN$7500,MATCH(M$3,Команды!$A$2:$A$7500,0),$E34+2)=Команды!$AJ$16,TRUE,FALSE),,IF(INDEX(Команды!$A$2:$AN$7500,MATCH(M$3,Команды!$A$2:$A$7500,0),$E34+2)=Команды!$AJ$17,TRUE,FALSE),,IF(INDEX(Команды!$A$2:$AN$7500,MATCH(M$3,Команды!$A$2:$A$7500,0),$E34+2)=Команды!$AJ$18,TRUE,FALSE),,IF(INDEX(Команды!$A$2:$AN$7500,MATCH(M$3,Команды!$A$2:$A$7500,0),$E34+2)=Команды!$AJ$19,TRUE,FALSE)),INDEX(Команды!$AJ$2:$AK$19,MATCH(INDEX(Команды!$A$2:$AN$7500,MATCH(M$3,Команды!$A$2:$A$7500,0),$E34+2),Команды!$AJ$2:$AJ$19,0),2),0)</f>
        <v>В</v>
      </c>
      <c r="N34" s="175" t="str">
        <f>IF(OR(IF(INDEX(Команды!$A$2:$AN$7500,MATCH(M$3,Команды!$A$2:$A$7500,0),$E34+2)=Команды!$AJ$2,TRUE,FALSE),IF(INDEX(Команды!$A$2:$AN$7500,MATCH(M$3,Команды!$A$2:$A$7500,0),$E34+2)=Команды!$AJ$3,TRUE,FALSE),IF(INDEX(Команды!$A$2:$AN$7500,MATCH(M$3,Команды!$A$2:$A$7500,0),$E34+2)=Команды!$AJ$4,TRUE,FALSE),IF(INDEX(Команды!$A$2:$AN$7500,MATCH(M$3,Команды!$A$2:$A$7500,0),$E34+2)=Команды!$AJ$5,TRUE,FALSE),IF(INDEX(Команды!$A$2:$AN$7500,MATCH(M$3,Команды!$A$2:$A$7500,0),$E34+2)=Команды!$AJ$6,TRUE,FALSE),IF(INDEX(Команды!$A$2:$AN$7500,MATCH(M$3,Команды!$A$2:$A$7500,0),$E34+2)=Команды!$AJ$7,TRUE,FALSE),IF(INDEX(Команды!$A$2:$AN$7500,MATCH(M$3,Команды!$A$2:$A$7500,0),$E34+2)=Команды!$AJ$8,TRUE,FALSE),IF(INDEX(Команды!$A$2:$AN$7500,MATCH(M$3,Команды!$A$2:$A$7500,0),$E34+2)=Команды!$AJ$9,TRUE,FALSE),IF(INDEX(Команды!$A$2:$AN$7500,MATCH(M$3,Команды!$A$2:$A$7500,0),$E34+2)=Команды!$AJ$10,TRUE,FALSE),IF(INDEX(Команды!$A$2:$AN$7500,MATCH(M$3,Команды!$A$2:$A$7500,0),$E34+2)=Команды!$AJ$11,TRUE,FALSE),IF(INDEX(Команды!$A$2:$AN$7500,MATCH(M$3,Команды!$A$2:$A$7500,0),$E34+2)=Команды!$AJ$12,TRUE,FALSE),IF(INDEX(Команды!$A$2:$AN$7500,MATCH(M$3,Команды!$A$2:$A$7500,0),$E34+2)=Команды!$AJ$13,TRUE,FALSE),IF(INDEX(Команды!$A$2:$AN$7500,MATCH(M$3,Команды!$A$2:$A$7500,0),$E34+2)=Команды!$AJ$14,TRUE,FALSE),IF(INDEX(Команды!$A$2:$AN$7500,MATCH(M$3,Команды!$A$2:$A$7500,0),$E34+2)=Команды!$AJ$15,TRUE,FALSE),IF(INDEX(Команды!$A$2:$AN$7500,MATCH(M$3,Команды!$A$2:$A$7500,0),$E34+2)=Команды!$AJ$16,TRUE,FALSE),IF(INDEX(Команды!$A$2:$AN$7500,MATCH(M$3,Команды!$A$2:$A$7500,0),$E34+2)=Команды!$AJ$17,TRUE,FALSE),IF(INDEX(Команды!$A$2:$AN$7500,MATCH(M$3,Команды!$A$2:$A$7500,0),$E34+2)=Команды!$AJ$18,TRUE,FALSE),IF(INDEX(Команды!$A$2:$AN$7500,MATCH(M$3,Команды!$A$2:$A$7500,0),$E34+2)=Команды!$AJ$19,TRUE,FALSE)),INDEX(Команды!$AJ$2:$AL$19,MATCH(INDEX(Команды!$A$2:$AN$7500,MATCH(M$3,Команды!$A$2:$A$7500,0),$E34+2),Команды!$AJ$2:$AJ$19,0),3),0)</f>
        <v>В</v>
      </c>
      <c r="O34" s="342"/>
      <c r="P34" s="174" t="str">
        <f>IF(OR(IF(INDEX(Команды!$A$2:$AN$7500,MATCH(P$3,Команды!$A$2:$A$7500,0),$E34+2)=Команды!$AJ$2,TRUE,FALSE),IF(INDEX(Команды!$A$2:$AN$7500,MATCH(P$3,Команды!$A$2:$A$7500,0),$E34+2)=Команды!$AJ$3,TRUE,FALSE),IF(INDEX(Команды!$A$2:$AN$7500,MATCH(P$3,Команды!$A$2:$A$7500,0),$E34+2)=Команды!$AJ$4,TRUE,FALSE),IF(INDEX(Команды!$A$2:$AN$7500,MATCH(P$3,Команды!$A$2:$A$7500,0),$E34+2)=Команды!$AJ$5,TRUE,FALSE),IF(INDEX(Команды!$A$2:$AN$7500,MATCH(P$3,Команды!$A$2:$A$7500,0),$E34+2)=Команды!$AJ$6,TRUE,FALSE),IF(INDEX(Команды!$A$2:$AN$7500,MATCH(P$3,Команды!$A$2:$A$7500,0),$E34+2)=Команды!$AJ$7,TRUE,FALSE),IF(INDEX(Команды!$A$2:$AN$7500,MATCH(P$3,Команды!$A$2:$A$7500,0),$E34+2)=Команды!$AJ$8,TRUE,FALSE),IF(INDEX(Команды!$A$2:$AN$7500,MATCH(P$3,Команды!$A$2:$A$7500,0),$E34+2)=Команды!$AJ$9,TRUE,FALSE),IF(INDEX(Команды!$A$2:$AN$7500,MATCH(P$3,Команды!$A$2:$A$7500,0),$E34+2)=Команды!$AJ$10,TRUE,FALSE),IF(INDEX(Команды!$A$2:$AN$7500,MATCH(P$3,Команды!$A$2:$A$7500,0),$E34+2)=Команды!$AJ$11,TRUE,FALSE),IF(INDEX(Команды!$A$2:$AN$7500,MATCH(P$3,Команды!$A$2:$A$7500,0),$E34+2)=Команды!$AJ$12,TRUE,FALSE),IF(INDEX(Команды!$A$2:$AN$7500,MATCH(P$3,Команды!$A$2:$A$7500,0),$E34+2)=Команды!$AJ$13,TRUE,FALSE),IF(INDEX(Команды!$A$2:$AN$7500,MATCH(P$3,Команды!$A$2:$A$7500,0),$E34+2)=Команды!$AJ$14,TRUE,FALSE),IF(INDEX(Команды!$A$2:$AN$7500,MATCH(P$3,Команды!$A$2:$A$7500,0),$E34+2)=Команды!$AJ$15,TRUE,FALSE),IF(INDEX(Команды!$A$2:$AN$7500,MATCH(P$3,Команды!$A$2:$A$7500,0),$E34+2)=Команды!$AJ$16,TRUE,FALSE),,IF(INDEX(Команды!$A$2:$AN$7500,MATCH(P$3,Команды!$A$2:$A$7500,0),$E34+2)=Команды!$AJ$17,TRUE,FALSE),,IF(INDEX(Команды!$A$2:$AN$7500,MATCH(P$3,Команды!$A$2:$A$7500,0),$E34+2)=Команды!$AJ$18,TRUE,FALSE),,IF(INDEX(Команды!$A$2:$AN$7500,MATCH(P$3,Команды!$A$2:$A$7500,0),$E34+2)=Команды!$AJ$19,TRUE,FALSE)),INDEX(Команды!$AJ$2:$AK$19,MATCH(INDEX(Команды!$A$2:$AN$7500,MATCH(P$3,Команды!$A$2:$A$7500,0),$E34+2),Команды!$AJ$2:$AJ$19,0),2),0)</f>
        <v>В</v>
      </c>
      <c r="Q34" s="175" t="str">
        <f>IF(OR(IF(INDEX(Команды!$A$2:$AN$7500,MATCH(P$3,Команды!$A$2:$A$7500,0),$E34+2)=Команды!$AJ$2,TRUE,FALSE),IF(INDEX(Команды!$A$2:$AN$7500,MATCH(P$3,Команды!$A$2:$A$7500,0),$E34+2)=Команды!$AJ$3,TRUE,FALSE),IF(INDEX(Команды!$A$2:$AN$7500,MATCH(P$3,Команды!$A$2:$A$7500,0),$E34+2)=Команды!$AJ$4,TRUE,FALSE),IF(INDEX(Команды!$A$2:$AN$7500,MATCH(P$3,Команды!$A$2:$A$7500,0),$E34+2)=Команды!$AJ$5,TRUE,FALSE),IF(INDEX(Команды!$A$2:$AN$7500,MATCH(P$3,Команды!$A$2:$A$7500,0),$E34+2)=Команды!$AJ$6,TRUE,FALSE),IF(INDEX(Команды!$A$2:$AN$7500,MATCH(P$3,Команды!$A$2:$A$7500,0),$E34+2)=Команды!$AJ$7,TRUE,FALSE),IF(INDEX(Команды!$A$2:$AN$7500,MATCH(P$3,Команды!$A$2:$A$7500,0),$E34+2)=Команды!$AJ$8,TRUE,FALSE),IF(INDEX(Команды!$A$2:$AN$7500,MATCH(P$3,Команды!$A$2:$A$7500,0),$E34+2)=Команды!$AJ$9,TRUE,FALSE),IF(INDEX(Команды!$A$2:$AN$7500,MATCH(P$3,Команды!$A$2:$A$7500,0),$E34+2)=Команды!$AJ$10,TRUE,FALSE),IF(INDEX(Команды!$A$2:$AN$7500,MATCH(P$3,Команды!$A$2:$A$7500,0),$E34+2)=Команды!$AJ$11,TRUE,FALSE),IF(INDEX(Команды!$A$2:$AN$7500,MATCH(P$3,Команды!$A$2:$A$7500,0),$E34+2)=Команды!$AJ$12,TRUE,FALSE),IF(INDEX(Команды!$A$2:$AN$7500,MATCH(P$3,Команды!$A$2:$A$7500,0),$E34+2)=Команды!$AJ$13,TRUE,FALSE),IF(INDEX(Команды!$A$2:$AN$7500,MATCH(P$3,Команды!$A$2:$A$7500,0),$E34+2)=Команды!$AJ$14,TRUE,FALSE),IF(INDEX(Команды!$A$2:$AN$7500,MATCH(P$3,Команды!$A$2:$A$7500,0),$E34+2)=Команды!$AJ$15,TRUE,FALSE),IF(INDEX(Команды!$A$2:$AN$7500,MATCH(P$3,Команды!$A$2:$A$7500,0),$E34+2)=Команды!$AJ$16,TRUE,FALSE),IF(INDEX(Команды!$A$2:$AN$7500,MATCH(P$3,Команды!$A$2:$A$7500,0),$E34+2)=Команды!$AJ$17,TRUE,FALSE),IF(INDEX(Команды!$A$2:$AN$7500,MATCH(P$3,Команды!$A$2:$A$7500,0),$E34+2)=Команды!$AJ$18,TRUE,FALSE),IF(INDEX(Команды!$A$2:$AN$7500,MATCH(P$3,Команды!$A$2:$A$7500,0),$E34+2)=Команды!$AJ$19,TRUE,FALSE)),INDEX(Команды!$AJ$2:$AL$19,MATCH(INDEX(Команды!$A$2:$AN$7500,MATCH(P$3,Команды!$A$2:$A$7500,0),$E34+2),Команды!$AJ$2:$AJ$19,0),3),0)</f>
        <v>В</v>
      </c>
      <c r="R34" s="342"/>
      <c r="S34" s="174">
        <f>IF(OR(IF(INDEX(Команды!$A$2:$AN$7500,MATCH(S$3,Команды!$A$2:$A$7500,0),$E34+2)=Команды!$AJ$2,TRUE,FALSE),IF(INDEX(Команды!$A$2:$AN$7500,MATCH(S$3,Команды!$A$2:$A$7500,0),$E34+2)=Команды!$AJ$3,TRUE,FALSE),IF(INDEX(Команды!$A$2:$AN$7500,MATCH(S$3,Команды!$A$2:$A$7500,0),$E34+2)=Команды!$AJ$4,TRUE,FALSE),IF(INDEX(Команды!$A$2:$AN$7500,MATCH(S$3,Команды!$A$2:$A$7500,0),$E34+2)=Команды!$AJ$5,TRUE,FALSE),IF(INDEX(Команды!$A$2:$AN$7500,MATCH(S$3,Команды!$A$2:$A$7500,0),$E34+2)=Команды!$AJ$6,TRUE,FALSE),IF(INDEX(Команды!$A$2:$AN$7500,MATCH(S$3,Команды!$A$2:$A$7500,0),$E34+2)=Команды!$AJ$7,TRUE,FALSE),IF(INDEX(Команды!$A$2:$AN$7500,MATCH(S$3,Команды!$A$2:$A$7500,0),$E34+2)=Команды!$AJ$8,TRUE,FALSE),IF(INDEX(Команды!$A$2:$AN$7500,MATCH(S$3,Команды!$A$2:$A$7500,0),$E34+2)=Команды!$AJ$9,TRUE,FALSE),IF(INDEX(Команды!$A$2:$AN$7500,MATCH(S$3,Команды!$A$2:$A$7500,0),$E34+2)=Команды!$AJ$10,TRUE,FALSE),IF(INDEX(Команды!$A$2:$AN$7500,MATCH(S$3,Команды!$A$2:$A$7500,0),$E34+2)=Команды!$AJ$11,TRUE,FALSE),IF(INDEX(Команды!$A$2:$AN$7500,MATCH(S$3,Команды!$A$2:$A$7500,0),$E34+2)=Команды!$AJ$12,TRUE,FALSE),IF(INDEX(Команды!$A$2:$AN$7500,MATCH(S$3,Команды!$A$2:$A$7500,0),$E34+2)=Команды!$AJ$13,TRUE,FALSE),IF(INDEX(Команды!$A$2:$AN$7500,MATCH(S$3,Команды!$A$2:$A$7500,0),$E34+2)=Команды!$AJ$14,TRUE,FALSE),IF(INDEX(Команды!$A$2:$AN$7500,MATCH(S$3,Команды!$A$2:$A$7500,0),$E34+2)=Команды!$AJ$15,TRUE,FALSE),IF(INDEX(Команды!$A$2:$AN$7500,MATCH(S$3,Команды!$A$2:$A$7500,0),$E34+2)=Команды!$AJ$16,TRUE,FALSE),,IF(INDEX(Команды!$A$2:$AN$7500,MATCH(S$3,Команды!$A$2:$A$7500,0),$E34+2)=Команды!$AJ$17,TRUE,FALSE),,IF(INDEX(Команды!$A$2:$AN$7500,MATCH(S$3,Команды!$A$2:$A$7500,0),$E34+2)=Команды!$AJ$18,TRUE,FALSE),,IF(INDEX(Команды!$A$2:$AN$7500,MATCH(S$3,Команды!$A$2:$A$7500,0),$E34+2)=Команды!$AJ$19,TRUE,FALSE)),INDEX(Команды!$AJ$2:$AK$19,MATCH(INDEX(Команды!$A$2:$AN$7500,MATCH(S$3,Команды!$A$2:$A$7500,0),$E34+2),Команды!$AJ$2:$AJ$19,0),2),0)</f>
        <v>0.5</v>
      </c>
      <c r="T34" s="175">
        <f>IF(OR(IF(INDEX(Команды!$A$2:$AN$7500,MATCH(S$3,Команды!$A$2:$A$7500,0),$E34+2)=Команды!$AJ$2,TRUE,FALSE),IF(INDEX(Команды!$A$2:$AN$7500,MATCH(S$3,Команды!$A$2:$A$7500,0),$E34+2)=Команды!$AJ$3,TRUE,FALSE),IF(INDEX(Команды!$A$2:$AN$7500,MATCH(S$3,Команды!$A$2:$A$7500,0),$E34+2)=Команды!$AJ$4,TRUE,FALSE),IF(INDEX(Команды!$A$2:$AN$7500,MATCH(S$3,Команды!$A$2:$A$7500,0),$E34+2)=Команды!$AJ$5,TRUE,FALSE),IF(INDEX(Команды!$A$2:$AN$7500,MATCH(S$3,Команды!$A$2:$A$7500,0),$E34+2)=Команды!$AJ$6,TRUE,FALSE),IF(INDEX(Команды!$A$2:$AN$7500,MATCH(S$3,Команды!$A$2:$A$7500,0),$E34+2)=Команды!$AJ$7,TRUE,FALSE),IF(INDEX(Команды!$A$2:$AN$7500,MATCH(S$3,Команды!$A$2:$A$7500,0),$E34+2)=Команды!$AJ$8,TRUE,FALSE),IF(INDEX(Команды!$A$2:$AN$7500,MATCH(S$3,Команды!$A$2:$A$7500,0),$E34+2)=Команды!$AJ$9,TRUE,FALSE),IF(INDEX(Команды!$A$2:$AN$7500,MATCH(S$3,Команды!$A$2:$A$7500,0),$E34+2)=Команды!$AJ$10,TRUE,FALSE),IF(INDEX(Команды!$A$2:$AN$7500,MATCH(S$3,Команды!$A$2:$A$7500,0),$E34+2)=Команды!$AJ$11,TRUE,FALSE),IF(INDEX(Команды!$A$2:$AN$7500,MATCH(S$3,Команды!$A$2:$A$7500,0),$E34+2)=Команды!$AJ$12,TRUE,FALSE),IF(INDEX(Команды!$A$2:$AN$7500,MATCH(S$3,Команды!$A$2:$A$7500,0),$E34+2)=Команды!$AJ$13,TRUE,FALSE),IF(INDEX(Команды!$A$2:$AN$7500,MATCH(S$3,Команды!$A$2:$A$7500,0),$E34+2)=Команды!$AJ$14,TRUE,FALSE),IF(INDEX(Команды!$A$2:$AN$7500,MATCH(S$3,Команды!$A$2:$A$7500,0),$E34+2)=Команды!$AJ$15,TRUE,FALSE),IF(INDEX(Команды!$A$2:$AN$7500,MATCH(S$3,Команды!$A$2:$A$7500,0),$E34+2)=Команды!$AJ$16,TRUE,FALSE),IF(INDEX(Команды!$A$2:$AN$7500,MATCH(S$3,Команды!$A$2:$A$7500,0),$E34+2)=Команды!$AJ$17,TRUE,FALSE),IF(INDEX(Команды!$A$2:$AN$7500,MATCH(S$3,Команды!$A$2:$A$7500,0),$E34+2)=Команды!$AJ$18,TRUE,FALSE),IF(INDEX(Команды!$A$2:$AN$7500,MATCH(S$3,Команды!$A$2:$A$7500,0),$E34+2)=Команды!$AJ$19,TRUE,FALSE)),INDEX(Команды!$AJ$2:$AL$19,MATCH(INDEX(Команды!$A$2:$AN$7500,MATCH(S$3,Команды!$A$2:$A$7500,0),$E34+2),Команды!$AJ$2:$AJ$19,0),3),0)</f>
        <v>0.875</v>
      </c>
      <c r="U34" s="342"/>
      <c r="V34" s="174">
        <f>IF(OR(IF(INDEX(Команды!$A$2:$AN$7500,MATCH(V$3,Команды!$A$2:$A$7500,0),$E34+2)=Команды!$AJ$2,TRUE,FALSE),IF(INDEX(Команды!$A$2:$AN$7500,MATCH(V$3,Команды!$A$2:$A$7500,0),$E34+2)=Команды!$AJ$3,TRUE,FALSE),IF(INDEX(Команды!$A$2:$AN$7500,MATCH(V$3,Команды!$A$2:$A$7500,0),$E34+2)=Команды!$AJ$4,TRUE,FALSE),IF(INDEX(Команды!$A$2:$AN$7500,MATCH(V$3,Команды!$A$2:$A$7500,0),$E34+2)=Команды!$AJ$5,TRUE,FALSE),IF(INDEX(Команды!$A$2:$AN$7500,MATCH(V$3,Команды!$A$2:$A$7500,0),$E34+2)=Команды!$AJ$6,TRUE,FALSE),IF(INDEX(Команды!$A$2:$AN$7500,MATCH(V$3,Команды!$A$2:$A$7500,0),$E34+2)=Команды!$AJ$7,TRUE,FALSE),IF(INDEX(Команды!$A$2:$AN$7500,MATCH(V$3,Команды!$A$2:$A$7500,0),$E34+2)=Команды!$AJ$8,TRUE,FALSE),IF(INDEX(Команды!$A$2:$AN$7500,MATCH(V$3,Команды!$A$2:$A$7500,0),$E34+2)=Команды!$AJ$9,TRUE,FALSE),IF(INDEX(Команды!$A$2:$AN$7500,MATCH(V$3,Команды!$A$2:$A$7500,0),$E34+2)=Команды!$AJ$10,TRUE,FALSE),IF(INDEX(Команды!$A$2:$AN$7500,MATCH(V$3,Команды!$A$2:$A$7500,0),$E34+2)=Команды!$AJ$11,TRUE,FALSE),IF(INDEX(Команды!$A$2:$AN$7500,MATCH(V$3,Команды!$A$2:$A$7500,0),$E34+2)=Команды!$AJ$12,TRUE,FALSE),IF(INDEX(Команды!$A$2:$AN$7500,MATCH(V$3,Команды!$A$2:$A$7500,0),$E34+2)=Команды!$AJ$13,TRUE,FALSE),IF(INDEX(Команды!$A$2:$AN$7500,MATCH(V$3,Команды!$A$2:$A$7500,0),$E34+2)=Команды!$AJ$14,TRUE,FALSE),IF(INDEX(Команды!$A$2:$AN$7500,MATCH(V$3,Команды!$A$2:$A$7500,0),$E34+2)=Команды!$AJ$15,TRUE,FALSE),IF(INDEX(Команды!$A$2:$AN$7500,MATCH(V$3,Команды!$A$2:$A$7500,0),$E34+2)=Команды!$AJ$16,TRUE,FALSE),,IF(INDEX(Команды!$A$2:$AN$7500,MATCH(V$3,Команды!$A$2:$A$7500,0),$E34+2)=Команды!$AJ$17,TRUE,FALSE),,IF(INDEX(Команды!$A$2:$AN$7500,MATCH(V$3,Команды!$A$2:$A$7500,0),$E34+2)=Команды!$AJ$18,TRUE,FALSE),,IF(INDEX(Команды!$A$2:$AN$7500,MATCH(V$3,Команды!$A$2:$A$7500,0),$E34+2)=Команды!$AJ$19,TRUE,FALSE)),INDEX(Команды!$AJ$2:$AK$19,MATCH(INDEX(Команды!$A$2:$AN$7500,MATCH(V$3,Команды!$A$2:$A$7500,0),$E34+2),Команды!$AJ$2:$AJ$19,0),2),0)</f>
        <v>0.5</v>
      </c>
      <c r="W34" s="175">
        <f>IF(OR(IF(INDEX(Команды!$A$2:$AN$7500,MATCH(V$3,Команды!$A$2:$A$7500,0),$E34+2)=Команды!$AJ$2,TRUE,FALSE),IF(INDEX(Команды!$A$2:$AN$7500,MATCH(V$3,Команды!$A$2:$A$7500,0),$E34+2)=Команды!$AJ$3,TRUE,FALSE),IF(INDEX(Команды!$A$2:$AN$7500,MATCH(V$3,Команды!$A$2:$A$7500,0),$E34+2)=Команды!$AJ$4,TRUE,FALSE),IF(INDEX(Команды!$A$2:$AN$7500,MATCH(V$3,Команды!$A$2:$A$7500,0),$E34+2)=Команды!$AJ$5,TRUE,FALSE),IF(INDEX(Команды!$A$2:$AN$7500,MATCH(V$3,Команды!$A$2:$A$7500,0),$E34+2)=Команды!$AJ$6,TRUE,FALSE),IF(INDEX(Команды!$A$2:$AN$7500,MATCH(V$3,Команды!$A$2:$A$7500,0),$E34+2)=Команды!$AJ$7,TRUE,FALSE),IF(INDEX(Команды!$A$2:$AN$7500,MATCH(V$3,Команды!$A$2:$A$7500,0),$E34+2)=Команды!$AJ$8,TRUE,FALSE),IF(INDEX(Команды!$A$2:$AN$7500,MATCH(V$3,Команды!$A$2:$A$7500,0),$E34+2)=Команды!$AJ$9,TRUE,FALSE),IF(INDEX(Команды!$A$2:$AN$7500,MATCH(V$3,Команды!$A$2:$A$7500,0),$E34+2)=Команды!$AJ$10,TRUE,FALSE),IF(INDEX(Команды!$A$2:$AN$7500,MATCH(V$3,Команды!$A$2:$A$7500,0),$E34+2)=Команды!$AJ$11,TRUE,FALSE),IF(INDEX(Команды!$A$2:$AN$7500,MATCH(V$3,Команды!$A$2:$A$7500,0),$E34+2)=Команды!$AJ$12,TRUE,FALSE),IF(INDEX(Команды!$A$2:$AN$7500,MATCH(V$3,Команды!$A$2:$A$7500,0),$E34+2)=Команды!$AJ$13,TRUE,FALSE),IF(INDEX(Команды!$A$2:$AN$7500,MATCH(V$3,Команды!$A$2:$A$7500,0),$E34+2)=Команды!$AJ$14,TRUE,FALSE),IF(INDEX(Команды!$A$2:$AN$7500,MATCH(V$3,Команды!$A$2:$A$7500,0),$E34+2)=Команды!$AJ$15,TRUE,FALSE),IF(INDEX(Команды!$A$2:$AN$7500,MATCH(V$3,Команды!$A$2:$A$7500,0),$E34+2)=Команды!$AJ$16,TRUE,FALSE),IF(INDEX(Команды!$A$2:$AN$7500,MATCH(V$3,Команды!$A$2:$A$7500,0),$E34+2)=Команды!$AJ$17,TRUE,FALSE),IF(INDEX(Команды!$A$2:$AN$7500,MATCH(V$3,Команды!$A$2:$A$7500,0),$E34+2)=Команды!$AJ$18,TRUE,FALSE),IF(INDEX(Команды!$A$2:$AN$7500,MATCH(V$3,Команды!$A$2:$A$7500,0),$E34+2)=Команды!$AJ$19,TRUE,FALSE)),INDEX(Команды!$AJ$2:$AL$19,MATCH(INDEX(Команды!$A$2:$AN$7500,MATCH(V$3,Команды!$A$2:$A$7500,0),$E34+2),Команды!$AJ$2:$AJ$19,0),3),0)</f>
        <v>0.875</v>
      </c>
      <c r="X34" s="342"/>
      <c r="Y34" s="174">
        <f>IF(OR(IF(INDEX(Команды!$A$2:$AN$7500,MATCH(Y$3,Команды!$A$2:$A$7500,0),$E34+2)=Команды!$AJ$2,TRUE,FALSE),IF(INDEX(Команды!$A$2:$AN$7500,MATCH(Y$3,Команды!$A$2:$A$7500,0),$E34+2)=Команды!$AJ$3,TRUE,FALSE),IF(INDEX(Команды!$A$2:$AN$7500,MATCH(Y$3,Команды!$A$2:$A$7500,0),$E34+2)=Команды!$AJ$4,TRUE,FALSE),IF(INDEX(Команды!$A$2:$AN$7500,MATCH(Y$3,Команды!$A$2:$A$7500,0),$E34+2)=Команды!$AJ$5,TRUE,FALSE),IF(INDEX(Команды!$A$2:$AN$7500,MATCH(Y$3,Команды!$A$2:$A$7500,0),$E34+2)=Команды!$AJ$6,TRUE,FALSE),IF(INDEX(Команды!$A$2:$AN$7500,MATCH(Y$3,Команды!$A$2:$A$7500,0),$E34+2)=Команды!$AJ$7,TRUE,FALSE),IF(INDEX(Команды!$A$2:$AN$7500,MATCH(Y$3,Команды!$A$2:$A$7500,0),$E34+2)=Команды!$AJ$8,TRUE,FALSE),IF(INDEX(Команды!$A$2:$AN$7500,MATCH(Y$3,Команды!$A$2:$A$7500,0),$E34+2)=Команды!$AJ$9,TRUE,FALSE),IF(INDEX(Команды!$A$2:$AN$7500,MATCH(Y$3,Команды!$A$2:$A$7500,0),$E34+2)=Команды!$AJ$10,TRUE,FALSE),IF(INDEX(Команды!$A$2:$AN$7500,MATCH(Y$3,Команды!$A$2:$A$7500,0),$E34+2)=Команды!$AJ$11,TRUE,FALSE),IF(INDEX(Команды!$A$2:$AN$7500,MATCH(Y$3,Команды!$A$2:$A$7500,0),$E34+2)=Команды!$AJ$12,TRUE,FALSE),IF(INDEX(Команды!$A$2:$AN$7500,MATCH(Y$3,Команды!$A$2:$A$7500,0),$E34+2)=Команды!$AJ$13,TRUE,FALSE),IF(INDEX(Команды!$A$2:$AN$7500,MATCH(Y$3,Команды!$A$2:$A$7500,0),$E34+2)=Команды!$AJ$14,TRUE,FALSE),IF(INDEX(Команды!$A$2:$AN$7500,MATCH(Y$3,Команды!$A$2:$A$7500,0),$E34+2)=Команды!$AJ$15,TRUE,FALSE),IF(INDEX(Команды!$A$2:$AN$7500,MATCH(Y$3,Команды!$A$2:$A$7500,0),$E34+2)=Команды!$AJ$16,TRUE,FALSE),,IF(INDEX(Команды!$A$2:$AN$7500,MATCH(Y$3,Команды!$A$2:$A$7500,0),$E34+2)=Команды!$AJ$17,TRUE,FALSE),,IF(INDEX(Команды!$A$2:$AN$7500,MATCH(Y$3,Команды!$A$2:$A$7500,0),$E34+2)=Команды!$AJ$18,TRUE,FALSE),,IF(INDEX(Команды!$A$2:$AN$7500,MATCH(Y$3,Команды!$A$2:$A$7500,0),$E34+2)=Команды!$AJ$19,TRUE,FALSE)),INDEX(Команды!$AJ$2:$AK$19,MATCH(INDEX(Команды!$A$2:$AN$7500,MATCH(Y$3,Команды!$A$2:$A$7500,0),$E34+2),Команды!$AJ$2:$AJ$19,0),2),0)</f>
        <v>0.64583333333333337</v>
      </c>
      <c r="Z34" s="175">
        <f>IF(OR(IF(INDEX(Команды!$A$2:$AN$7500,MATCH(Y$3,Команды!$A$2:$A$7500,0),$E34+2)=Команды!$AJ$2,TRUE,FALSE),IF(INDEX(Команды!$A$2:$AN$7500,MATCH(Y$3,Команды!$A$2:$A$7500,0),$E34+2)=Команды!$AJ$3,TRUE,FALSE),IF(INDEX(Команды!$A$2:$AN$7500,MATCH(Y$3,Команды!$A$2:$A$7500,0),$E34+2)=Команды!$AJ$4,TRUE,FALSE),IF(INDEX(Команды!$A$2:$AN$7500,MATCH(Y$3,Команды!$A$2:$A$7500,0),$E34+2)=Команды!$AJ$5,TRUE,FALSE),IF(INDEX(Команды!$A$2:$AN$7500,MATCH(Y$3,Команды!$A$2:$A$7500,0),$E34+2)=Команды!$AJ$6,TRUE,FALSE),IF(INDEX(Команды!$A$2:$AN$7500,MATCH(Y$3,Команды!$A$2:$A$7500,0),$E34+2)=Команды!$AJ$7,TRUE,FALSE),IF(INDEX(Команды!$A$2:$AN$7500,MATCH(Y$3,Команды!$A$2:$A$7500,0),$E34+2)=Команды!$AJ$8,TRUE,FALSE),IF(INDEX(Команды!$A$2:$AN$7500,MATCH(Y$3,Команды!$A$2:$A$7500,0),$E34+2)=Команды!$AJ$9,TRUE,FALSE),IF(INDEX(Команды!$A$2:$AN$7500,MATCH(Y$3,Команды!$A$2:$A$7500,0),$E34+2)=Команды!$AJ$10,TRUE,FALSE),IF(INDEX(Команды!$A$2:$AN$7500,MATCH(Y$3,Команды!$A$2:$A$7500,0),$E34+2)=Команды!$AJ$11,TRUE,FALSE),IF(INDEX(Команды!$A$2:$AN$7500,MATCH(Y$3,Команды!$A$2:$A$7500,0),$E34+2)=Команды!$AJ$12,TRUE,FALSE),IF(INDEX(Команды!$A$2:$AN$7500,MATCH(Y$3,Команды!$A$2:$A$7500,0),$E34+2)=Команды!$AJ$13,TRUE,FALSE),IF(INDEX(Команды!$A$2:$AN$7500,MATCH(Y$3,Команды!$A$2:$A$7500,0),$E34+2)=Команды!$AJ$14,TRUE,FALSE),IF(INDEX(Команды!$A$2:$AN$7500,MATCH(Y$3,Команды!$A$2:$A$7500,0),$E34+2)=Команды!$AJ$15,TRUE,FALSE),IF(INDEX(Команды!$A$2:$AN$7500,MATCH(Y$3,Команды!$A$2:$A$7500,0),$E34+2)=Команды!$AJ$16,TRUE,FALSE),IF(INDEX(Команды!$A$2:$AN$7500,MATCH(Y$3,Команды!$A$2:$A$7500,0),$E34+2)=Команды!$AJ$17,TRUE,FALSE),IF(INDEX(Команды!$A$2:$AN$7500,MATCH(Y$3,Команды!$A$2:$A$7500,0),$E34+2)=Команды!$AJ$18,TRUE,FALSE),IF(INDEX(Команды!$A$2:$AN$7500,MATCH(Y$3,Команды!$A$2:$A$7500,0),$E34+2)=Команды!$AJ$19,TRUE,FALSE)),INDEX(Команды!$AJ$2:$AL$19,MATCH(INDEX(Команды!$A$2:$AN$7500,MATCH(Y$3,Команды!$A$2:$A$7500,0),$E34+2),Команды!$AJ$2:$AJ$19,0),3),0)</f>
        <v>1.0208333333333333</v>
      </c>
      <c r="AA34" s="342"/>
      <c r="AB34" s="174">
        <f>IF(OR(IF(INDEX(Команды!$A$2:$AN$7500,MATCH(AB$3,Команды!$A$2:$A$7500,0),$E34+2)=Команды!$AJ$2,TRUE,FALSE),IF(INDEX(Команды!$A$2:$AN$7500,MATCH(AB$3,Команды!$A$2:$A$7500,0),$E34+2)=Команды!$AJ$3,TRUE,FALSE),IF(INDEX(Команды!$A$2:$AN$7500,MATCH(AB$3,Команды!$A$2:$A$7500,0),$E34+2)=Команды!$AJ$4,TRUE,FALSE),IF(INDEX(Команды!$A$2:$AN$7500,MATCH(AB$3,Команды!$A$2:$A$7500,0),$E34+2)=Команды!$AJ$5,TRUE,FALSE),IF(INDEX(Команды!$A$2:$AN$7500,MATCH(AB$3,Команды!$A$2:$A$7500,0),$E34+2)=Команды!$AJ$6,TRUE,FALSE),IF(INDEX(Команды!$A$2:$AN$7500,MATCH(AB$3,Команды!$A$2:$A$7500,0),$E34+2)=Команды!$AJ$7,TRUE,FALSE),IF(INDEX(Команды!$A$2:$AN$7500,MATCH(AB$3,Команды!$A$2:$A$7500,0),$E34+2)=Команды!$AJ$8,TRUE,FALSE),IF(INDEX(Команды!$A$2:$AN$7500,MATCH(AB$3,Команды!$A$2:$A$7500,0),$E34+2)=Команды!$AJ$9,TRUE,FALSE),IF(INDEX(Команды!$A$2:$AN$7500,MATCH(AB$3,Команды!$A$2:$A$7500,0),$E34+2)=Команды!$AJ$10,TRUE,FALSE),IF(INDEX(Команды!$A$2:$AN$7500,MATCH(AB$3,Команды!$A$2:$A$7500,0),$E34+2)=Команды!$AJ$11,TRUE,FALSE),IF(INDEX(Команды!$A$2:$AN$7500,MATCH(AB$3,Команды!$A$2:$A$7500,0),$E34+2)=Команды!$AJ$12,TRUE,FALSE),IF(INDEX(Команды!$A$2:$AN$7500,MATCH(AB$3,Команды!$A$2:$A$7500,0),$E34+2)=Команды!$AJ$13,TRUE,FALSE),IF(INDEX(Команды!$A$2:$AN$7500,MATCH(AB$3,Команды!$A$2:$A$7500,0),$E34+2)=Команды!$AJ$14,TRUE,FALSE),IF(INDEX(Команды!$A$2:$AN$7500,MATCH(AB$3,Команды!$A$2:$A$7500,0),$E34+2)=Команды!$AJ$15,TRUE,FALSE),IF(INDEX(Команды!$A$2:$AN$7500,MATCH(AB$3,Команды!$A$2:$A$7500,0),$E34+2)=Команды!$AJ$16,TRUE,FALSE),,IF(INDEX(Команды!$A$2:$AN$7500,MATCH(AB$3,Команды!$A$2:$A$7500,0),$E34+2)=Команды!$AJ$17,TRUE,FALSE),,IF(INDEX(Команды!$A$2:$AN$7500,MATCH(AB$3,Команды!$A$2:$A$7500,0),$E34+2)=Команды!$AJ$18,TRUE,FALSE),,IF(INDEX(Команды!$A$2:$AN$7500,MATCH(AB$3,Команды!$A$2:$A$7500,0),$E34+2)=Команды!$AJ$19,TRUE,FALSE)),INDEX(Команды!$AJ$2:$AK$19,MATCH(INDEX(Команды!$A$2:$AN$7500,MATCH(AB$3,Команды!$A$2:$A$7500,0),$E34+2),Команды!$AJ$2:$AJ$19,0),2),0)</f>
        <v>0.64583333333333337</v>
      </c>
      <c r="AC34" s="175">
        <f>IF(OR(IF(INDEX(Команды!$A$2:$AN$7500,MATCH(AB$3,Команды!$A$2:$A$7500,0),$E34+2)=Команды!$AJ$2,TRUE,FALSE),IF(INDEX(Команды!$A$2:$AN$7500,MATCH(AB$3,Команды!$A$2:$A$7500,0),$E34+2)=Команды!$AJ$3,TRUE,FALSE),IF(INDEX(Команды!$A$2:$AN$7500,MATCH(AB$3,Команды!$A$2:$A$7500,0),$E34+2)=Команды!$AJ$4,TRUE,FALSE),IF(INDEX(Команды!$A$2:$AN$7500,MATCH(AB$3,Команды!$A$2:$A$7500,0),$E34+2)=Команды!$AJ$5,TRUE,FALSE),IF(INDEX(Команды!$A$2:$AN$7500,MATCH(AB$3,Команды!$A$2:$A$7500,0),$E34+2)=Команды!$AJ$6,TRUE,FALSE),IF(INDEX(Команды!$A$2:$AN$7500,MATCH(AB$3,Команды!$A$2:$A$7500,0),$E34+2)=Команды!$AJ$7,TRUE,FALSE),IF(INDEX(Команды!$A$2:$AN$7500,MATCH(AB$3,Команды!$A$2:$A$7500,0),$E34+2)=Команды!$AJ$8,TRUE,FALSE),IF(INDEX(Команды!$A$2:$AN$7500,MATCH(AB$3,Команды!$A$2:$A$7500,0),$E34+2)=Команды!$AJ$9,TRUE,FALSE),IF(INDEX(Команды!$A$2:$AN$7500,MATCH(AB$3,Команды!$A$2:$A$7500,0),$E34+2)=Команды!$AJ$10,TRUE,FALSE),IF(INDEX(Команды!$A$2:$AN$7500,MATCH(AB$3,Команды!$A$2:$A$7500,0),$E34+2)=Команды!$AJ$11,TRUE,FALSE),IF(INDEX(Команды!$A$2:$AN$7500,MATCH(AB$3,Команды!$A$2:$A$7500,0),$E34+2)=Команды!$AJ$12,TRUE,FALSE),IF(INDEX(Команды!$A$2:$AN$7500,MATCH(AB$3,Команды!$A$2:$A$7500,0),$E34+2)=Команды!$AJ$13,TRUE,FALSE),IF(INDEX(Команды!$A$2:$AN$7500,MATCH(AB$3,Команды!$A$2:$A$7500,0),$E34+2)=Команды!$AJ$14,TRUE,FALSE),IF(INDEX(Команды!$A$2:$AN$7500,MATCH(AB$3,Команды!$A$2:$A$7500,0),$E34+2)=Команды!$AJ$15,TRUE,FALSE),IF(INDEX(Команды!$A$2:$AN$7500,MATCH(AB$3,Команды!$A$2:$A$7500,0),$E34+2)=Команды!$AJ$16,TRUE,FALSE),IF(INDEX(Команды!$A$2:$AN$7500,MATCH(AB$3,Команды!$A$2:$A$7500,0),$E34+2)=Команды!$AJ$17,TRUE,FALSE),IF(INDEX(Команды!$A$2:$AN$7500,MATCH(AB$3,Команды!$A$2:$A$7500,0),$E34+2)=Команды!$AJ$18,TRUE,FALSE),IF(INDEX(Команды!$A$2:$AN$7500,MATCH(AB$3,Команды!$A$2:$A$7500,0),$E34+2)=Команды!$AJ$19,TRUE,FALSE)),INDEX(Команды!$AJ$2:$AL$19,MATCH(INDEX(Команды!$A$2:$AN$7500,MATCH(AB$3,Команды!$A$2:$A$7500,0),$E34+2),Команды!$AJ$2:$AJ$19,0),3),0)</f>
        <v>1.0208333333333333</v>
      </c>
      <c r="AD34" s="342"/>
      <c r="AE34" s="174" t="str">
        <f>IF(OR(IF(INDEX(Команды!$A$2:$AN$7500,MATCH(AE$3,Команды!$A$2:$A$7500,0),$E34+2)=Команды!$AJ$2,TRUE,FALSE),IF(INDEX(Команды!$A$2:$AN$7500,MATCH(AE$3,Команды!$A$2:$A$7500,0),$E34+2)=Команды!$AJ$3,TRUE,FALSE),IF(INDEX(Команды!$A$2:$AN$7500,MATCH(AE$3,Команды!$A$2:$A$7500,0),$E34+2)=Команды!$AJ$4,TRUE,FALSE),IF(INDEX(Команды!$A$2:$AN$7500,MATCH(AE$3,Команды!$A$2:$A$7500,0),$E34+2)=Команды!$AJ$5,TRUE,FALSE),IF(INDEX(Команды!$A$2:$AN$7500,MATCH(AE$3,Команды!$A$2:$A$7500,0),$E34+2)=Команды!$AJ$6,TRUE,FALSE),IF(INDEX(Команды!$A$2:$AN$7500,MATCH(AE$3,Команды!$A$2:$A$7500,0),$E34+2)=Команды!$AJ$7,TRUE,FALSE),IF(INDEX(Команды!$A$2:$AN$7500,MATCH(AE$3,Команды!$A$2:$A$7500,0),$E34+2)=Команды!$AJ$8,TRUE,FALSE),IF(INDEX(Команды!$A$2:$AN$7500,MATCH(AE$3,Команды!$A$2:$A$7500,0),$E34+2)=Команды!$AJ$9,TRUE,FALSE),IF(INDEX(Команды!$A$2:$AN$7500,MATCH(AE$3,Команды!$A$2:$A$7500,0),$E34+2)=Команды!$AJ$10,TRUE,FALSE),IF(INDEX(Команды!$A$2:$AN$7500,MATCH(AE$3,Команды!$A$2:$A$7500,0),$E34+2)=Команды!$AJ$11,TRUE,FALSE),IF(INDEX(Команды!$A$2:$AN$7500,MATCH(AE$3,Команды!$A$2:$A$7500,0),$E34+2)=Команды!$AJ$12,TRUE,FALSE),IF(INDEX(Команды!$A$2:$AN$7500,MATCH(AE$3,Команды!$A$2:$A$7500,0),$E34+2)=Команды!$AJ$13,TRUE,FALSE),IF(INDEX(Команды!$A$2:$AN$7500,MATCH(AE$3,Команды!$A$2:$A$7500,0),$E34+2)=Команды!$AJ$14,TRUE,FALSE),IF(INDEX(Команды!$A$2:$AN$7500,MATCH(AE$3,Команды!$A$2:$A$7500,0),$E34+2)=Команды!$AJ$15,TRUE,FALSE),IF(INDEX(Команды!$A$2:$AN$7500,MATCH(AE$3,Команды!$A$2:$A$7500,0),$E34+2)=Команды!$AJ$16,TRUE,FALSE),,IF(INDEX(Команды!$A$2:$AN$7500,MATCH(AE$3,Команды!$A$2:$A$7500,0),$E34+2)=Команды!$AJ$17,TRUE,FALSE),,IF(INDEX(Команды!$A$2:$AN$7500,MATCH(AE$3,Команды!$A$2:$A$7500,0),$E34+2)=Команды!$AJ$18,TRUE,FALSE),,IF(INDEX(Команды!$A$2:$AN$7500,MATCH(AE$3,Команды!$A$2:$A$7500,0),$E34+2)=Команды!$AJ$19,TRUE,FALSE)),INDEX(Команды!$AJ$2:$AK$19,MATCH(INDEX(Команды!$A$2:$AN$7500,MATCH(AE$3,Команды!$A$2:$A$7500,0),$E34+2),Команды!$AJ$2:$AJ$19,0),2),0)</f>
        <v>В</v>
      </c>
      <c r="AF34" s="175" t="str">
        <f>IF(OR(IF(INDEX(Команды!$A$2:$AN$7500,MATCH(AE$3,Команды!$A$2:$A$7500,0),$E34+2)=Команды!$AJ$2,TRUE,FALSE),IF(INDEX(Команды!$A$2:$AN$7500,MATCH(AE$3,Команды!$A$2:$A$7500,0),$E34+2)=Команды!$AJ$3,TRUE,FALSE),IF(INDEX(Команды!$A$2:$AN$7500,MATCH(AE$3,Команды!$A$2:$A$7500,0),$E34+2)=Команды!$AJ$4,TRUE,FALSE),IF(INDEX(Команды!$A$2:$AN$7500,MATCH(AE$3,Команды!$A$2:$A$7500,0),$E34+2)=Команды!$AJ$5,TRUE,FALSE),IF(INDEX(Команды!$A$2:$AN$7500,MATCH(AE$3,Команды!$A$2:$A$7500,0),$E34+2)=Команды!$AJ$6,TRUE,FALSE),IF(INDEX(Команды!$A$2:$AN$7500,MATCH(AE$3,Команды!$A$2:$A$7500,0),$E34+2)=Команды!$AJ$7,TRUE,FALSE),IF(INDEX(Команды!$A$2:$AN$7500,MATCH(AE$3,Команды!$A$2:$A$7500,0),$E34+2)=Команды!$AJ$8,TRUE,FALSE),IF(INDEX(Команды!$A$2:$AN$7500,MATCH(AE$3,Команды!$A$2:$A$7500,0),$E34+2)=Команды!$AJ$9,TRUE,FALSE),IF(INDEX(Команды!$A$2:$AN$7500,MATCH(AE$3,Команды!$A$2:$A$7500,0),$E34+2)=Команды!$AJ$10,TRUE,FALSE),IF(INDEX(Команды!$A$2:$AN$7500,MATCH(AE$3,Команды!$A$2:$A$7500,0),$E34+2)=Команды!$AJ$11,TRUE,FALSE),IF(INDEX(Команды!$A$2:$AN$7500,MATCH(AE$3,Команды!$A$2:$A$7500,0),$E34+2)=Команды!$AJ$12,TRUE,FALSE),IF(INDEX(Команды!$A$2:$AN$7500,MATCH(AE$3,Команды!$A$2:$A$7500,0),$E34+2)=Команды!$AJ$13,TRUE,FALSE),IF(INDEX(Команды!$A$2:$AN$7500,MATCH(AE$3,Команды!$A$2:$A$7500,0),$E34+2)=Команды!$AJ$14,TRUE,FALSE),IF(INDEX(Команды!$A$2:$AN$7500,MATCH(AE$3,Команды!$A$2:$A$7500,0),$E34+2)=Команды!$AJ$15,TRUE,FALSE),IF(INDEX(Команды!$A$2:$AN$7500,MATCH(AE$3,Команды!$A$2:$A$7500,0),$E34+2)=Команды!$AJ$16,TRUE,FALSE),IF(INDEX(Команды!$A$2:$AN$7500,MATCH(AE$3,Команды!$A$2:$A$7500,0),$E34+2)=Команды!$AJ$17,TRUE,FALSE),IF(INDEX(Команды!$A$2:$AN$7500,MATCH(AE$3,Команды!$A$2:$A$7500,0),$E34+2)=Команды!$AJ$18,TRUE,FALSE),IF(INDEX(Команды!$A$2:$AN$7500,MATCH(AE$3,Команды!$A$2:$A$7500,0),$E34+2)=Команды!$AJ$19,TRUE,FALSE)),INDEX(Команды!$AJ$2:$AL$19,MATCH(INDEX(Команды!$A$2:$AN$7500,MATCH(AE$3,Команды!$A$2:$A$7500,0),$E34+2),Команды!$AJ$2:$AJ$19,0),3),0)</f>
        <v>В</v>
      </c>
      <c r="AG34" s="342"/>
      <c r="AH34" s="174" t="str">
        <f>IF(OR(IF(INDEX(Команды!$A$2:$AN$7500,MATCH(AH$3,Команды!$A$2:$A$7500,0),$E34+2)=Команды!$AJ$2,TRUE,FALSE),IF(INDEX(Команды!$A$2:$AN$7500,MATCH(AH$3,Команды!$A$2:$A$7500,0),$E34+2)=Команды!$AJ$3,TRUE,FALSE),IF(INDEX(Команды!$A$2:$AN$7500,MATCH(AH$3,Команды!$A$2:$A$7500,0),$E34+2)=Команды!$AJ$4,TRUE,FALSE),IF(INDEX(Команды!$A$2:$AN$7500,MATCH(AH$3,Команды!$A$2:$A$7500,0),$E34+2)=Команды!$AJ$5,TRUE,FALSE),IF(INDEX(Команды!$A$2:$AN$7500,MATCH(AH$3,Команды!$A$2:$A$7500,0),$E34+2)=Команды!$AJ$6,TRUE,FALSE),IF(INDEX(Команды!$A$2:$AN$7500,MATCH(AH$3,Команды!$A$2:$A$7500,0),$E34+2)=Команды!$AJ$7,TRUE,FALSE),IF(INDEX(Команды!$A$2:$AN$7500,MATCH(AH$3,Команды!$A$2:$A$7500,0),$E34+2)=Команды!$AJ$8,TRUE,FALSE),IF(INDEX(Команды!$A$2:$AN$7500,MATCH(AH$3,Команды!$A$2:$A$7500,0),$E34+2)=Команды!$AJ$9,TRUE,FALSE),IF(INDEX(Команды!$A$2:$AN$7500,MATCH(AH$3,Команды!$A$2:$A$7500,0),$E34+2)=Команды!$AJ$10,TRUE,FALSE),IF(INDEX(Команды!$A$2:$AN$7500,MATCH(AH$3,Команды!$A$2:$A$7500,0),$E34+2)=Команды!$AJ$11,TRUE,FALSE),IF(INDEX(Команды!$A$2:$AN$7500,MATCH(AH$3,Команды!$A$2:$A$7500,0),$E34+2)=Команды!$AJ$12,TRUE,FALSE),IF(INDEX(Команды!$A$2:$AN$7500,MATCH(AH$3,Команды!$A$2:$A$7500,0),$E34+2)=Команды!$AJ$13,TRUE,FALSE),IF(INDEX(Команды!$A$2:$AN$7500,MATCH(AH$3,Команды!$A$2:$A$7500,0),$E34+2)=Команды!$AJ$14,TRUE,FALSE),IF(INDEX(Команды!$A$2:$AN$7500,MATCH(AH$3,Команды!$A$2:$A$7500,0),$E34+2)=Команды!$AJ$15,TRUE,FALSE),IF(INDEX(Команды!$A$2:$AN$7500,MATCH(AH$3,Команды!$A$2:$A$7500,0),$E34+2)=Команды!$AJ$16,TRUE,FALSE),,IF(INDEX(Команды!$A$2:$AN$7500,MATCH(AH$3,Команды!$A$2:$A$7500,0),$E34+2)=Команды!$AJ$17,TRUE,FALSE),,IF(INDEX(Команды!$A$2:$AN$7500,MATCH(AH$3,Команды!$A$2:$A$7500,0),$E34+2)=Команды!$AJ$18,TRUE,FALSE),,IF(INDEX(Команды!$A$2:$AN$7500,MATCH(AH$3,Команды!$A$2:$A$7500,0),$E34+2)=Команды!$AJ$19,TRUE,FALSE)),INDEX(Команды!$AJ$2:$AK$19,MATCH(INDEX(Команды!$A$2:$AN$7500,MATCH(AH$3,Команды!$A$2:$A$7500,0),$E34+2),Команды!$AJ$2:$AJ$19,0),2),0)</f>
        <v>В</v>
      </c>
      <c r="AI34" s="175" t="str">
        <f>IF(OR(IF(INDEX(Команды!$A$2:$AN$7500,MATCH(AH$3,Команды!$A$2:$A$7500,0),$E34+2)=Команды!$AJ$2,TRUE,FALSE),IF(INDEX(Команды!$A$2:$AN$7500,MATCH(AH$3,Команды!$A$2:$A$7500,0),$E34+2)=Команды!$AJ$3,TRUE,FALSE),IF(INDEX(Команды!$A$2:$AN$7500,MATCH(AH$3,Команды!$A$2:$A$7500,0),$E34+2)=Команды!$AJ$4,TRUE,FALSE),IF(INDEX(Команды!$A$2:$AN$7500,MATCH(AH$3,Команды!$A$2:$A$7500,0),$E34+2)=Команды!$AJ$5,TRUE,FALSE),IF(INDEX(Команды!$A$2:$AN$7500,MATCH(AH$3,Команды!$A$2:$A$7500,0),$E34+2)=Команды!$AJ$6,TRUE,FALSE),IF(INDEX(Команды!$A$2:$AN$7500,MATCH(AH$3,Команды!$A$2:$A$7500,0),$E34+2)=Команды!$AJ$7,TRUE,FALSE),IF(INDEX(Команды!$A$2:$AN$7500,MATCH(AH$3,Команды!$A$2:$A$7500,0),$E34+2)=Команды!$AJ$8,TRUE,FALSE),IF(INDEX(Команды!$A$2:$AN$7500,MATCH(AH$3,Команды!$A$2:$A$7500,0),$E34+2)=Команды!$AJ$9,TRUE,FALSE),IF(INDEX(Команды!$A$2:$AN$7500,MATCH(AH$3,Команды!$A$2:$A$7500,0),$E34+2)=Команды!$AJ$10,TRUE,FALSE),IF(INDEX(Команды!$A$2:$AN$7500,MATCH(AH$3,Команды!$A$2:$A$7500,0),$E34+2)=Команды!$AJ$11,TRUE,FALSE),IF(INDEX(Команды!$A$2:$AN$7500,MATCH(AH$3,Команды!$A$2:$A$7500,0),$E34+2)=Команды!$AJ$12,TRUE,FALSE),IF(INDEX(Команды!$A$2:$AN$7500,MATCH(AH$3,Команды!$A$2:$A$7500,0),$E34+2)=Команды!$AJ$13,TRUE,FALSE),IF(INDEX(Команды!$A$2:$AN$7500,MATCH(AH$3,Команды!$A$2:$A$7500,0),$E34+2)=Команды!$AJ$14,TRUE,FALSE),IF(INDEX(Команды!$A$2:$AN$7500,MATCH(AH$3,Команды!$A$2:$A$7500,0),$E34+2)=Команды!$AJ$15,TRUE,FALSE),IF(INDEX(Команды!$A$2:$AN$7500,MATCH(AH$3,Команды!$A$2:$A$7500,0),$E34+2)=Команды!$AJ$16,TRUE,FALSE),IF(INDEX(Команды!$A$2:$AN$7500,MATCH(AH$3,Команды!$A$2:$A$7500,0),$E34+2)=Команды!$AJ$17,TRUE,FALSE),IF(INDEX(Команды!$A$2:$AN$7500,MATCH(AH$3,Команды!$A$2:$A$7500,0),$E34+2)=Команды!$AJ$18,TRUE,FALSE),IF(INDEX(Команды!$A$2:$AN$7500,MATCH(AH$3,Команды!$A$2:$A$7500,0),$E34+2)=Команды!$AJ$19,TRUE,FALSE)),INDEX(Команды!$AJ$2:$AL$19,MATCH(INDEX(Команды!$A$2:$AN$7500,MATCH(AH$3,Команды!$A$2:$A$7500,0),$E34+2),Команды!$AJ$2:$AJ$19,0),3),0)</f>
        <v>В</v>
      </c>
      <c r="AJ34" s="342"/>
      <c r="AK34" s="174">
        <f>IF(OR(IF(INDEX(Команды!$A$2:$AN$7500,MATCH(AK$3,Команды!$A$2:$A$7500,0),$E34+2)=Команды!$AJ$2,TRUE,FALSE),IF(INDEX(Команды!$A$2:$AN$7500,MATCH(AK$3,Команды!$A$2:$A$7500,0),$E34+2)=Команды!$AJ$3,TRUE,FALSE),IF(INDEX(Команды!$A$2:$AN$7500,MATCH(AK$3,Команды!$A$2:$A$7500,0),$E34+2)=Команды!$AJ$4,TRUE,FALSE),IF(INDEX(Команды!$A$2:$AN$7500,MATCH(AK$3,Команды!$A$2:$A$7500,0),$E34+2)=Команды!$AJ$5,TRUE,FALSE),IF(INDEX(Команды!$A$2:$AN$7500,MATCH(AK$3,Команды!$A$2:$A$7500,0),$E34+2)=Команды!$AJ$6,TRUE,FALSE),IF(INDEX(Команды!$A$2:$AN$7500,MATCH(AK$3,Команды!$A$2:$A$7500,0),$E34+2)=Команды!$AJ$7,TRUE,FALSE),IF(INDEX(Команды!$A$2:$AN$7500,MATCH(AK$3,Команды!$A$2:$A$7500,0),$E34+2)=Команды!$AJ$8,TRUE,FALSE),IF(INDEX(Команды!$A$2:$AN$7500,MATCH(AK$3,Команды!$A$2:$A$7500,0),$E34+2)=Команды!$AJ$9,TRUE,FALSE),IF(INDEX(Команды!$A$2:$AN$7500,MATCH(AK$3,Команды!$A$2:$A$7500,0),$E34+2)=Команды!$AJ$10,TRUE,FALSE),IF(INDEX(Команды!$A$2:$AN$7500,MATCH(AK$3,Команды!$A$2:$A$7500,0),$E34+2)=Команды!$AJ$11,TRUE,FALSE),IF(INDEX(Команды!$A$2:$AN$7500,MATCH(AK$3,Команды!$A$2:$A$7500,0),$E34+2)=Команды!$AJ$12,TRUE,FALSE),IF(INDEX(Команды!$A$2:$AN$7500,MATCH(AK$3,Команды!$A$2:$A$7500,0),$E34+2)=Команды!$AJ$13,TRUE,FALSE),IF(INDEX(Команды!$A$2:$AN$7500,MATCH(AK$3,Команды!$A$2:$A$7500,0),$E34+2)=Команды!$AJ$14,TRUE,FALSE),IF(INDEX(Команды!$A$2:$AN$7500,MATCH(AK$3,Команды!$A$2:$A$7500,0),$E34+2)=Команды!$AJ$15,TRUE,FALSE),IF(INDEX(Команды!$A$2:$AN$7500,MATCH(AK$3,Команды!$A$2:$A$7500,0),$E34+2)=Команды!$AJ$16,TRUE,FALSE),,IF(INDEX(Команды!$A$2:$AN$7500,MATCH(AK$3,Команды!$A$2:$A$7500,0),$E34+2)=Команды!$AJ$17,TRUE,FALSE),,IF(INDEX(Команды!$A$2:$AN$7500,MATCH(AK$3,Команды!$A$2:$A$7500,0),$E34+2)=Команды!$AJ$18,TRUE,FALSE),,IF(INDEX(Команды!$A$2:$AN$7500,MATCH(AK$3,Команды!$A$2:$A$7500,0),$E34+2)=Команды!$AJ$19,TRUE,FALSE)),INDEX(Команды!$AJ$2:$AK$19,MATCH(INDEX(Команды!$A$2:$AN$7500,MATCH(AK$3,Команды!$A$2:$A$7500,0),$E34+2),Команды!$AJ$2:$AJ$19,0),2),0)</f>
        <v>0.5</v>
      </c>
      <c r="AL34" s="175">
        <f>IF(OR(IF(INDEX(Команды!$A$2:$AN$7500,MATCH(AK$3,Команды!$A$2:$A$7500,0),$E34+2)=Команды!$AJ$2,TRUE,FALSE),IF(INDEX(Команды!$A$2:$AN$7500,MATCH(AK$3,Команды!$A$2:$A$7500,0),$E34+2)=Команды!$AJ$3,TRUE,FALSE),IF(INDEX(Команды!$A$2:$AN$7500,MATCH(AK$3,Команды!$A$2:$A$7500,0),$E34+2)=Команды!$AJ$4,TRUE,FALSE),IF(INDEX(Команды!$A$2:$AN$7500,MATCH(AK$3,Команды!$A$2:$A$7500,0),$E34+2)=Команды!$AJ$5,TRUE,FALSE),IF(INDEX(Команды!$A$2:$AN$7500,MATCH(AK$3,Команды!$A$2:$A$7500,0),$E34+2)=Команды!$AJ$6,TRUE,FALSE),IF(INDEX(Команды!$A$2:$AN$7500,MATCH(AK$3,Команды!$A$2:$A$7500,0),$E34+2)=Команды!$AJ$7,TRUE,FALSE),IF(INDEX(Команды!$A$2:$AN$7500,MATCH(AK$3,Команды!$A$2:$A$7500,0),$E34+2)=Команды!$AJ$8,TRUE,FALSE),IF(INDEX(Команды!$A$2:$AN$7500,MATCH(AK$3,Команды!$A$2:$A$7500,0),$E34+2)=Команды!$AJ$9,TRUE,FALSE),IF(INDEX(Команды!$A$2:$AN$7500,MATCH(AK$3,Команды!$A$2:$A$7500,0),$E34+2)=Команды!$AJ$10,TRUE,FALSE),IF(INDEX(Команды!$A$2:$AN$7500,MATCH(AK$3,Команды!$A$2:$A$7500,0),$E34+2)=Команды!$AJ$11,TRUE,FALSE),IF(INDEX(Команды!$A$2:$AN$7500,MATCH(AK$3,Команды!$A$2:$A$7500,0),$E34+2)=Команды!$AJ$12,TRUE,FALSE),IF(INDEX(Команды!$A$2:$AN$7500,MATCH(AK$3,Команды!$A$2:$A$7500,0),$E34+2)=Команды!$AJ$13,TRUE,FALSE),IF(INDEX(Команды!$A$2:$AN$7500,MATCH(AK$3,Команды!$A$2:$A$7500,0),$E34+2)=Команды!$AJ$14,TRUE,FALSE),IF(INDEX(Команды!$A$2:$AN$7500,MATCH(AK$3,Команды!$A$2:$A$7500,0),$E34+2)=Команды!$AJ$15,TRUE,FALSE),IF(INDEX(Команды!$A$2:$AN$7500,MATCH(AK$3,Команды!$A$2:$A$7500,0),$E34+2)=Команды!$AJ$16,TRUE,FALSE),IF(INDEX(Команды!$A$2:$AN$7500,MATCH(AK$3,Команды!$A$2:$A$7500,0),$E34+2)=Команды!$AJ$17,TRUE,FALSE),IF(INDEX(Команды!$A$2:$AN$7500,MATCH(AK$3,Команды!$A$2:$A$7500,0),$E34+2)=Команды!$AJ$18,TRUE,FALSE),IF(INDEX(Команды!$A$2:$AN$7500,MATCH(AK$3,Команды!$A$2:$A$7500,0),$E34+2)=Команды!$AJ$19,TRUE,FALSE)),INDEX(Команды!$AJ$2:$AL$19,MATCH(INDEX(Команды!$A$2:$AN$7500,MATCH(AK$3,Команды!$A$2:$A$7500,0),$E34+2),Команды!$AJ$2:$AJ$19,0),3),0)</f>
        <v>0.875</v>
      </c>
      <c r="AM34" s="342"/>
      <c r="AN34" s="174">
        <f>IF(OR(IF(INDEX(Команды!$A$2:$AN$7500,MATCH(AN$3,Команды!$A$2:$A$7500,0),$E34+2)=Команды!$AJ$2,TRUE,FALSE),IF(INDEX(Команды!$A$2:$AN$7500,MATCH(AN$3,Команды!$A$2:$A$7500,0),$E34+2)=Команды!$AJ$3,TRUE,FALSE),IF(INDEX(Команды!$A$2:$AN$7500,MATCH(AN$3,Команды!$A$2:$A$7500,0),$E34+2)=Команды!$AJ$4,TRUE,FALSE),IF(INDEX(Команды!$A$2:$AN$7500,MATCH(AN$3,Команды!$A$2:$A$7500,0),$E34+2)=Команды!$AJ$5,TRUE,FALSE),IF(INDEX(Команды!$A$2:$AN$7500,MATCH(AN$3,Команды!$A$2:$A$7500,0),$E34+2)=Команды!$AJ$6,TRUE,FALSE),IF(INDEX(Команды!$A$2:$AN$7500,MATCH(AN$3,Команды!$A$2:$A$7500,0),$E34+2)=Команды!$AJ$7,TRUE,FALSE),IF(INDEX(Команды!$A$2:$AN$7500,MATCH(AN$3,Команды!$A$2:$A$7500,0),$E34+2)=Команды!$AJ$8,TRUE,FALSE),IF(INDEX(Команды!$A$2:$AN$7500,MATCH(AN$3,Команды!$A$2:$A$7500,0),$E34+2)=Команды!$AJ$9,TRUE,FALSE),IF(INDEX(Команды!$A$2:$AN$7500,MATCH(AN$3,Команды!$A$2:$A$7500,0),$E34+2)=Команды!$AJ$10,TRUE,FALSE),IF(INDEX(Команды!$A$2:$AN$7500,MATCH(AN$3,Команды!$A$2:$A$7500,0),$E34+2)=Команды!$AJ$11,TRUE,FALSE),IF(INDEX(Команды!$A$2:$AN$7500,MATCH(AN$3,Команды!$A$2:$A$7500,0),$E34+2)=Команды!$AJ$12,TRUE,FALSE),IF(INDEX(Команды!$A$2:$AN$7500,MATCH(AN$3,Команды!$A$2:$A$7500,0),$E34+2)=Команды!$AJ$13,TRUE,FALSE),IF(INDEX(Команды!$A$2:$AN$7500,MATCH(AN$3,Команды!$A$2:$A$7500,0),$E34+2)=Команды!$AJ$14,TRUE,FALSE),IF(INDEX(Команды!$A$2:$AN$7500,MATCH(AN$3,Команды!$A$2:$A$7500,0),$E34+2)=Команды!$AJ$15,TRUE,FALSE),IF(INDEX(Команды!$A$2:$AN$7500,MATCH(AN$3,Команды!$A$2:$A$7500,0),$E34+2)=Команды!$AJ$16,TRUE,FALSE),,IF(INDEX(Команды!$A$2:$AN$7500,MATCH(AN$3,Команды!$A$2:$A$7500,0),$E34+2)=Команды!$AJ$17,TRUE,FALSE),,IF(INDEX(Команды!$A$2:$AN$7500,MATCH(AN$3,Команды!$A$2:$A$7500,0),$E34+2)=Команды!$AJ$18,TRUE,FALSE),,IF(INDEX(Команды!$A$2:$AN$7500,MATCH(AN$3,Команды!$A$2:$A$7500,0),$E34+2)=Команды!$AJ$19,TRUE,FALSE)),INDEX(Команды!$AJ$2:$AK$19,MATCH(INDEX(Команды!$A$2:$AN$7500,MATCH(AN$3,Команды!$A$2:$A$7500,0),$E34+2),Команды!$AJ$2:$AJ$19,0),2),0)</f>
        <v>0.625</v>
      </c>
      <c r="AO34" s="175">
        <f>IF(OR(IF(INDEX(Команды!$A$2:$AN$7500,MATCH(AN$3,Команды!$A$2:$A$7500,0),$E34+2)=Команды!$AJ$2,TRUE,FALSE),IF(INDEX(Команды!$A$2:$AN$7500,MATCH(AN$3,Команды!$A$2:$A$7500,0),$E34+2)=Команды!$AJ$3,TRUE,FALSE),IF(INDEX(Команды!$A$2:$AN$7500,MATCH(AN$3,Команды!$A$2:$A$7500,0),$E34+2)=Команды!$AJ$4,TRUE,FALSE),IF(INDEX(Команды!$A$2:$AN$7500,MATCH(AN$3,Команды!$A$2:$A$7500,0),$E34+2)=Команды!$AJ$5,TRUE,FALSE),IF(INDEX(Команды!$A$2:$AN$7500,MATCH(AN$3,Команды!$A$2:$A$7500,0),$E34+2)=Команды!$AJ$6,TRUE,FALSE),IF(INDEX(Команды!$A$2:$AN$7500,MATCH(AN$3,Команды!$A$2:$A$7500,0),$E34+2)=Команды!$AJ$7,TRUE,FALSE),IF(INDEX(Команды!$A$2:$AN$7500,MATCH(AN$3,Команды!$A$2:$A$7500,0),$E34+2)=Команды!$AJ$8,TRUE,FALSE),IF(INDEX(Команды!$A$2:$AN$7500,MATCH(AN$3,Команды!$A$2:$A$7500,0),$E34+2)=Команды!$AJ$9,TRUE,FALSE),IF(INDEX(Команды!$A$2:$AN$7500,MATCH(AN$3,Команды!$A$2:$A$7500,0),$E34+2)=Команды!$AJ$10,TRUE,FALSE),IF(INDEX(Команды!$A$2:$AN$7500,MATCH(AN$3,Команды!$A$2:$A$7500,0),$E34+2)=Команды!$AJ$11,TRUE,FALSE),IF(INDEX(Команды!$A$2:$AN$7500,MATCH(AN$3,Команды!$A$2:$A$7500,0),$E34+2)=Команды!$AJ$12,TRUE,FALSE),IF(INDEX(Команды!$A$2:$AN$7500,MATCH(AN$3,Команды!$A$2:$A$7500,0),$E34+2)=Команды!$AJ$13,TRUE,FALSE),IF(INDEX(Команды!$A$2:$AN$7500,MATCH(AN$3,Команды!$A$2:$A$7500,0),$E34+2)=Команды!$AJ$14,TRUE,FALSE),IF(INDEX(Команды!$A$2:$AN$7500,MATCH(AN$3,Команды!$A$2:$A$7500,0),$E34+2)=Команды!$AJ$15,TRUE,FALSE),IF(INDEX(Команды!$A$2:$AN$7500,MATCH(AN$3,Команды!$A$2:$A$7500,0),$E34+2)=Команды!$AJ$16,TRUE,FALSE),IF(INDEX(Команды!$A$2:$AN$7500,MATCH(AN$3,Команды!$A$2:$A$7500,0),$E34+2)=Команды!$AJ$17,TRUE,FALSE),IF(INDEX(Команды!$A$2:$AN$7500,MATCH(AN$3,Команды!$A$2:$A$7500,0),$E34+2)=Команды!$AJ$18,TRUE,FALSE),IF(INDEX(Команды!$A$2:$AN$7500,MATCH(AN$3,Команды!$A$2:$A$7500,0),$E34+2)=Команды!$AJ$19,TRUE,FALSE)),INDEX(Команды!$AJ$2:$AL$19,MATCH(INDEX(Команды!$A$2:$AN$7500,MATCH(AN$3,Команды!$A$2:$A$7500,0),$E34+2),Команды!$AJ$2:$AJ$19,0),3),0)</f>
        <v>1</v>
      </c>
      <c r="AP34" s="342"/>
      <c r="AQ34" s="174">
        <f>IF(OR(IF(INDEX(Команды!$A$2:$AN$7500,MATCH(AQ$3,Команды!$A$2:$A$7500,0),$E34+2)=Команды!$AJ$2,TRUE,FALSE),IF(INDEX(Команды!$A$2:$AN$7500,MATCH(AQ$3,Команды!$A$2:$A$7500,0),$E34+2)=Команды!$AJ$3,TRUE,FALSE),IF(INDEX(Команды!$A$2:$AN$7500,MATCH(AQ$3,Команды!$A$2:$A$7500,0),$E34+2)=Команды!$AJ$4,TRUE,FALSE),IF(INDEX(Команды!$A$2:$AN$7500,MATCH(AQ$3,Команды!$A$2:$A$7500,0),$E34+2)=Команды!$AJ$5,TRUE,FALSE),IF(INDEX(Команды!$A$2:$AN$7500,MATCH(AQ$3,Команды!$A$2:$A$7500,0),$E34+2)=Команды!$AJ$6,TRUE,FALSE),IF(INDEX(Команды!$A$2:$AN$7500,MATCH(AQ$3,Команды!$A$2:$A$7500,0),$E34+2)=Команды!$AJ$7,TRUE,FALSE),IF(INDEX(Команды!$A$2:$AN$7500,MATCH(AQ$3,Команды!$A$2:$A$7500,0),$E34+2)=Команды!$AJ$8,TRUE,FALSE),IF(INDEX(Команды!$A$2:$AN$7500,MATCH(AQ$3,Команды!$A$2:$A$7500,0),$E34+2)=Команды!$AJ$9,TRUE,FALSE),IF(INDEX(Команды!$A$2:$AN$7500,MATCH(AQ$3,Команды!$A$2:$A$7500,0),$E34+2)=Команды!$AJ$10,TRUE,FALSE),IF(INDEX(Команды!$A$2:$AN$7500,MATCH(AQ$3,Команды!$A$2:$A$7500,0),$E34+2)=Команды!$AJ$11,TRUE,FALSE),IF(INDEX(Команды!$A$2:$AN$7500,MATCH(AQ$3,Команды!$A$2:$A$7500,0),$E34+2)=Команды!$AJ$12,TRUE,FALSE),IF(INDEX(Команды!$A$2:$AN$7500,MATCH(AQ$3,Команды!$A$2:$A$7500,0),$E34+2)=Команды!$AJ$13,TRUE,FALSE),IF(INDEX(Команды!$A$2:$AN$7500,MATCH(AQ$3,Команды!$A$2:$A$7500,0),$E34+2)=Команды!$AJ$14,TRUE,FALSE),IF(INDEX(Команды!$A$2:$AN$7500,MATCH(AQ$3,Команды!$A$2:$A$7500,0),$E34+2)=Команды!$AJ$15,TRUE,FALSE),IF(INDEX(Команды!$A$2:$AN$7500,MATCH(AQ$3,Команды!$A$2:$A$7500,0),$E34+2)=Команды!$AJ$16,TRUE,FALSE),,IF(INDEX(Команды!$A$2:$AN$7500,MATCH(AQ$3,Команды!$A$2:$A$7500,0),$E34+2)=Команды!$AJ$17,TRUE,FALSE),,IF(INDEX(Команды!$A$2:$AN$7500,MATCH(AQ$3,Команды!$A$2:$A$7500,0),$E34+2)=Команды!$AJ$18,TRUE,FALSE),,IF(INDEX(Команды!$A$2:$AN$7500,MATCH(AQ$3,Команды!$A$2:$A$7500,0),$E34+2)=Команды!$AJ$19,TRUE,FALSE)),INDEX(Команды!$AJ$2:$AK$19,MATCH(INDEX(Команды!$A$2:$AN$7500,MATCH(AQ$3,Команды!$A$2:$A$7500,0),$E34+2),Команды!$AJ$2:$AJ$19,0),2),0)</f>
        <v>0.625</v>
      </c>
      <c r="AR34" s="175">
        <f>IF(OR(IF(INDEX(Команды!$A$2:$AN$7500,MATCH(AQ$3,Команды!$A$2:$A$7500,0),$E34+2)=Команды!$AJ$2,TRUE,FALSE),IF(INDEX(Команды!$A$2:$AN$7500,MATCH(AQ$3,Команды!$A$2:$A$7500,0),$E34+2)=Команды!$AJ$3,TRUE,FALSE),IF(INDEX(Команды!$A$2:$AN$7500,MATCH(AQ$3,Команды!$A$2:$A$7500,0),$E34+2)=Команды!$AJ$4,TRUE,FALSE),IF(INDEX(Команды!$A$2:$AN$7500,MATCH(AQ$3,Команды!$A$2:$A$7500,0),$E34+2)=Команды!$AJ$5,TRUE,FALSE),IF(INDEX(Команды!$A$2:$AN$7500,MATCH(AQ$3,Команды!$A$2:$A$7500,0),$E34+2)=Команды!$AJ$6,TRUE,FALSE),IF(INDEX(Команды!$A$2:$AN$7500,MATCH(AQ$3,Команды!$A$2:$A$7500,0),$E34+2)=Команды!$AJ$7,TRUE,FALSE),IF(INDEX(Команды!$A$2:$AN$7500,MATCH(AQ$3,Команды!$A$2:$A$7500,0),$E34+2)=Команды!$AJ$8,TRUE,FALSE),IF(INDEX(Команды!$A$2:$AN$7500,MATCH(AQ$3,Команды!$A$2:$A$7500,0),$E34+2)=Команды!$AJ$9,TRUE,FALSE),IF(INDEX(Команды!$A$2:$AN$7500,MATCH(AQ$3,Команды!$A$2:$A$7500,0),$E34+2)=Команды!$AJ$10,TRUE,FALSE),IF(INDEX(Команды!$A$2:$AN$7500,MATCH(AQ$3,Команды!$A$2:$A$7500,0),$E34+2)=Команды!$AJ$11,TRUE,FALSE),IF(INDEX(Команды!$A$2:$AN$7500,MATCH(AQ$3,Команды!$A$2:$A$7500,0),$E34+2)=Команды!$AJ$12,TRUE,FALSE),IF(INDEX(Команды!$A$2:$AN$7500,MATCH(AQ$3,Команды!$A$2:$A$7500,0),$E34+2)=Команды!$AJ$13,TRUE,FALSE),IF(INDEX(Команды!$A$2:$AN$7500,MATCH(AQ$3,Команды!$A$2:$A$7500,0),$E34+2)=Команды!$AJ$14,TRUE,FALSE),IF(INDEX(Команды!$A$2:$AN$7500,MATCH(AQ$3,Команды!$A$2:$A$7500,0),$E34+2)=Команды!$AJ$15,TRUE,FALSE),IF(INDEX(Команды!$A$2:$AN$7500,MATCH(AQ$3,Команды!$A$2:$A$7500,0),$E34+2)=Команды!$AJ$16,TRUE,FALSE),IF(INDEX(Команды!$A$2:$AN$7500,MATCH(AQ$3,Команды!$A$2:$A$7500,0),$E34+2)=Команды!$AJ$17,TRUE,FALSE),IF(INDEX(Команды!$A$2:$AN$7500,MATCH(AQ$3,Команды!$A$2:$A$7500,0),$E34+2)=Команды!$AJ$18,TRUE,FALSE),IF(INDEX(Команды!$A$2:$AN$7500,MATCH(AQ$3,Команды!$A$2:$A$7500,0),$E34+2)=Команды!$AJ$19,TRUE,FALSE)),INDEX(Команды!$AJ$2:$AL$19,MATCH(INDEX(Команды!$A$2:$AN$7500,MATCH(AQ$3,Команды!$A$2:$A$7500,0),$E34+2),Команды!$AJ$2:$AJ$19,0),3),0)</f>
        <v>1</v>
      </c>
      <c r="AS34" s="342"/>
      <c r="AT34" s="174">
        <f>IF(OR(IF(INDEX(Команды!$A$2:$AN$7500,MATCH(AT$3,Команды!$A$2:$A$7500,0),$E34+2)=Команды!$AJ$2,TRUE,FALSE),IF(INDEX(Команды!$A$2:$AN$7500,MATCH(AT$3,Команды!$A$2:$A$7500,0),$E34+2)=Команды!$AJ$3,TRUE,FALSE),IF(INDEX(Команды!$A$2:$AN$7500,MATCH(AT$3,Команды!$A$2:$A$7500,0),$E34+2)=Команды!$AJ$4,TRUE,FALSE),IF(INDEX(Команды!$A$2:$AN$7500,MATCH(AT$3,Команды!$A$2:$A$7500,0),$E34+2)=Команды!$AJ$5,TRUE,FALSE),IF(INDEX(Команды!$A$2:$AN$7500,MATCH(AT$3,Команды!$A$2:$A$7500,0),$E34+2)=Команды!$AJ$6,TRUE,FALSE),IF(INDEX(Команды!$A$2:$AN$7500,MATCH(AT$3,Команды!$A$2:$A$7500,0),$E34+2)=Команды!$AJ$7,TRUE,FALSE),IF(INDEX(Команды!$A$2:$AN$7500,MATCH(AT$3,Команды!$A$2:$A$7500,0),$E34+2)=Команды!$AJ$8,TRUE,FALSE),IF(INDEX(Команды!$A$2:$AN$7500,MATCH(AT$3,Команды!$A$2:$A$7500,0),$E34+2)=Команды!$AJ$9,TRUE,FALSE),IF(INDEX(Команды!$A$2:$AN$7500,MATCH(AT$3,Команды!$A$2:$A$7500,0),$E34+2)=Команды!$AJ$10,TRUE,FALSE),IF(INDEX(Команды!$A$2:$AN$7500,MATCH(AT$3,Команды!$A$2:$A$7500,0),$E34+2)=Команды!$AJ$11,TRUE,FALSE),IF(INDEX(Команды!$A$2:$AN$7500,MATCH(AT$3,Команды!$A$2:$A$7500,0),$E34+2)=Команды!$AJ$12,TRUE,FALSE),IF(INDEX(Команды!$A$2:$AN$7500,MATCH(AT$3,Команды!$A$2:$A$7500,0),$E34+2)=Команды!$AJ$13,TRUE,FALSE),IF(INDEX(Команды!$A$2:$AN$7500,MATCH(AT$3,Команды!$A$2:$A$7500,0),$E34+2)=Команды!$AJ$14,TRUE,FALSE),IF(INDEX(Команды!$A$2:$AN$7500,MATCH(AT$3,Команды!$A$2:$A$7500,0),$E34+2)=Команды!$AJ$15,TRUE,FALSE),IF(INDEX(Команды!$A$2:$AN$7500,MATCH(AT$3,Команды!$A$2:$A$7500,0),$E34+2)=Команды!$AJ$16,TRUE,FALSE),,IF(INDEX(Команды!$A$2:$AN$7500,MATCH(AT$3,Команды!$A$2:$A$7500,0),$E34+2)=Команды!$AJ$17,TRUE,FALSE),,IF(INDEX(Команды!$A$2:$AN$7500,MATCH(AT$3,Команды!$A$2:$A$7500,0),$E34+2)=Команды!$AJ$18,TRUE,FALSE),,IF(INDEX(Команды!$A$2:$AN$7500,MATCH(AT$3,Команды!$A$2:$A$7500,0),$E34+2)=Команды!$AJ$19,TRUE,FALSE)),INDEX(Команды!$AJ$2:$AK$19,MATCH(INDEX(Команды!$A$2:$AN$7500,MATCH(AT$3,Команды!$A$2:$A$7500,0),$E34+2),Команды!$AJ$2:$AJ$19,0),2),0)</f>
        <v>0.625</v>
      </c>
      <c r="AU34" s="175">
        <f>IF(OR(IF(INDEX(Команды!$A$2:$AN$7500,MATCH(AT$3,Команды!$A$2:$A$7500,0),$E34+2)=Команды!$AJ$2,TRUE,FALSE),IF(INDEX(Команды!$A$2:$AN$7500,MATCH(AT$3,Команды!$A$2:$A$7500,0),$E34+2)=Команды!$AJ$3,TRUE,FALSE),IF(INDEX(Команды!$A$2:$AN$7500,MATCH(AT$3,Команды!$A$2:$A$7500,0),$E34+2)=Команды!$AJ$4,TRUE,FALSE),IF(INDEX(Команды!$A$2:$AN$7500,MATCH(AT$3,Команды!$A$2:$A$7500,0),$E34+2)=Команды!$AJ$5,TRUE,FALSE),IF(INDEX(Команды!$A$2:$AN$7500,MATCH(AT$3,Команды!$A$2:$A$7500,0),$E34+2)=Команды!$AJ$6,TRUE,FALSE),IF(INDEX(Команды!$A$2:$AN$7500,MATCH(AT$3,Команды!$A$2:$A$7500,0),$E34+2)=Команды!$AJ$7,TRUE,FALSE),IF(INDEX(Команды!$A$2:$AN$7500,MATCH(AT$3,Команды!$A$2:$A$7500,0),$E34+2)=Команды!$AJ$8,TRUE,FALSE),IF(INDEX(Команды!$A$2:$AN$7500,MATCH(AT$3,Команды!$A$2:$A$7500,0),$E34+2)=Команды!$AJ$9,TRUE,FALSE),IF(INDEX(Команды!$A$2:$AN$7500,MATCH(AT$3,Команды!$A$2:$A$7500,0),$E34+2)=Команды!$AJ$10,TRUE,FALSE),IF(INDEX(Команды!$A$2:$AN$7500,MATCH(AT$3,Команды!$A$2:$A$7500,0),$E34+2)=Команды!$AJ$11,TRUE,FALSE),IF(INDEX(Команды!$A$2:$AN$7500,MATCH(AT$3,Команды!$A$2:$A$7500,0),$E34+2)=Команды!$AJ$12,TRUE,FALSE),IF(INDEX(Команды!$A$2:$AN$7500,MATCH(AT$3,Команды!$A$2:$A$7500,0),$E34+2)=Команды!$AJ$13,TRUE,FALSE),IF(INDEX(Команды!$A$2:$AN$7500,MATCH(AT$3,Команды!$A$2:$A$7500,0),$E34+2)=Команды!$AJ$14,TRUE,FALSE),IF(INDEX(Команды!$A$2:$AN$7500,MATCH(AT$3,Команды!$A$2:$A$7500,0),$E34+2)=Команды!$AJ$15,TRUE,FALSE),IF(INDEX(Команды!$A$2:$AN$7500,MATCH(AT$3,Команды!$A$2:$A$7500,0),$E34+2)=Команды!$AJ$16,TRUE,FALSE),IF(INDEX(Команды!$A$2:$AN$7500,MATCH(AT$3,Команды!$A$2:$A$7500,0),$E34+2)=Команды!$AJ$17,TRUE,FALSE),IF(INDEX(Команды!$A$2:$AN$7500,MATCH(AT$3,Команды!$A$2:$A$7500,0),$E34+2)=Команды!$AJ$18,TRUE,FALSE),IF(INDEX(Команды!$A$2:$AN$7500,MATCH(AT$3,Команды!$A$2:$A$7500,0),$E34+2)=Команды!$AJ$19,TRUE,FALSE)),INDEX(Команды!$AJ$2:$AL$19,MATCH(INDEX(Команды!$A$2:$AN$7500,MATCH(AT$3,Команды!$A$2:$A$7500,0),$E34+2),Команды!$AJ$2:$AJ$19,0),3),0)</f>
        <v>1</v>
      </c>
      <c r="AV34" s="342"/>
      <c r="AW34" s="174" t="str">
        <f>IF(OR(IF(INDEX(Команды!$A$2:$AN$7500,MATCH(AW$3,Команды!$A$2:$A$7500,0),$E34+2)=Команды!$AJ$2,TRUE,FALSE),IF(INDEX(Команды!$A$2:$AN$7500,MATCH(AW$3,Команды!$A$2:$A$7500,0),$E34+2)=Команды!$AJ$3,TRUE,FALSE),IF(INDEX(Команды!$A$2:$AN$7500,MATCH(AW$3,Команды!$A$2:$A$7500,0),$E34+2)=Команды!$AJ$4,TRUE,FALSE),IF(INDEX(Команды!$A$2:$AN$7500,MATCH(AW$3,Команды!$A$2:$A$7500,0),$E34+2)=Команды!$AJ$5,TRUE,FALSE),IF(INDEX(Команды!$A$2:$AN$7500,MATCH(AW$3,Команды!$A$2:$A$7500,0),$E34+2)=Команды!$AJ$6,TRUE,FALSE),IF(INDEX(Команды!$A$2:$AN$7500,MATCH(AW$3,Команды!$A$2:$A$7500,0),$E34+2)=Команды!$AJ$7,TRUE,FALSE),IF(INDEX(Команды!$A$2:$AN$7500,MATCH(AW$3,Команды!$A$2:$A$7500,0),$E34+2)=Команды!$AJ$8,TRUE,FALSE),IF(INDEX(Команды!$A$2:$AN$7500,MATCH(AW$3,Команды!$A$2:$A$7500,0),$E34+2)=Команды!$AJ$9,TRUE,FALSE),IF(INDEX(Команды!$A$2:$AN$7500,MATCH(AW$3,Команды!$A$2:$A$7500,0),$E34+2)=Команды!$AJ$10,TRUE,FALSE),IF(INDEX(Команды!$A$2:$AN$7500,MATCH(AW$3,Команды!$A$2:$A$7500,0),$E34+2)=Команды!$AJ$11,TRUE,FALSE),IF(INDEX(Команды!$A$2:$AN$7500,MATCH(AW$3,Команды!$A$2:$A$7500,0),$E34+2)=Команды!$AJ$12,TRUE,FALSE),IF(INDEX(Команды!$A$2:$AN$7500,MATCH(AW$3,Команды!$A$2:$A$7500,0),$E34+2)=Команды!$AJ$13,TRUE,FALSE),IF(INDEX(Команды!$A$2:$AN$7500,MATCH(AW$3,Команды!$A$2:$A$7500,0),$E34+2)=Команды!$AJ$14,TRUE,FALSE),IF(INDEX(Команды!$A$2:$AN$7500,MATCH(AW$3,Команды!$A$2:$A$7500,0),$E34+2)=Команды!$AJ$15,TRUE,FALSE),IF(INDEX(Команды!$A$2:$AN$7500,MATCH(AW$3,Команды!$A$2:$A$7500,0),$E34+2)=Команды!$AJ$16,TRUE,FALSE),,IF(INDEX(Команды!$A$2:$AN$7500,MATCH(AW$3,Команды!$A$2:$A$7500,0),$E34+2)=Команды!$AJ$17,TRUE,FALSE),,IF(INDEX(Команды!$A$2:$AN$7500,MATCH(AW$3,Команды!$A$2:$A$7500,0),$E34+2)=Команды!$AJ$18,TRUE,FALSE),,IF(INDEX(Команды!$A$2:$AN$7500,MATCH(AW$3,Команды!$A$2:$A$7500,0),$E34+2)=Команды!$AJ$19,TRUE,FALSE)),INDEX(Команды!$AJ$2:$AK$19,MATCH(INDEX(Команды!$A$2:$AN$7500,MATCH(AW$3,Команды!$A$2:$A$7500,0),$E34+2),Команды!$AJ$2:$AJ$19,0),2),0)</f>
        <v>В</v>
      </c>
      <c r="AX34" s="175" t="str">
        <f>IF(OR(IF(INDEX(Команды!$A$2:$AN$7500,MATCH(AW$3,Команды!$A$2:$A$7500,0),$E34+2)=Команды!$AJ$2,TRUE,FALSE),IF(INDEX(Команды!$A$2:$AN$7500,MATCH(AW$3,Команды!$A$2:$A$7500,0),$E34+2)=Команды!$AJ$3,TRUE,FALSE),IF(INDEX(Команды!$A$2:$AN$7500,MATCH(AW$3,Команды!$A$2:$A$7500,0),$E34+2)=Команды!$AJ$4,TRUE,FALSE),IF(INDEX(Команды!$A$2:$AN$7500,MATCH(AW$3,Команды!$A$2:$A$7500,0),$E34+2)=Команды!$AJ$5,TRUE,FALSE),IF(INDEX(Команды!$A$2:$AN$7500,MATCH(AW$3,Команды!$A$2:$A$7500,0),$E34+2)=Команды!$AJ$6,TRUE,FALSE),IF(INDEX(Команды!$A$2:$AN$7500,MATCH(AW$3,Команды!$A$2:$A$7500,0),$E34+2)=Команды!$AJ$7,TRUE,FALSE),IF(INDEX(Команды!$A$2:$AN$7500,MATCH(AW$3,Команды!$A$2:$A$7500,0),$E34+2)=Команды!$AJ$8,TRUE,FALSE),IF(INDEX(Команды!$A$2:$AN$7500,MATCH(AW$3,Команды!$A$2:$A$7500,0),$E34+2)=Команды!$AJ$9,TRUE,FALSE),IF(INDEX(Команды!$A$2:$AN$7500,MATCH(AW$3,Команды!$A$2:$A$7500,0),$E34+2)=Команды!$AJ$10,TRUE,FALSE),IF(INDEX(Команды!$A$2:$AN$7500,MATCH(AW$3,Команды!$A$2:$A$7500,0),$E34+2)=Команды!$AJ$11,TRUE,FALSE),IF(INDEX(Команды!$A$2:$AN$7500,MATCH(AW$3,Команды!$A$2:$A$7500,0),$E34+2)=Команды!$AJ$12,TRUE,FALSE),IF(INDEX(Команды!$A$2:$AN$7500,MATCH(AW$3,Команды!$A$2:$A$7500,0),$E34+2)=Команды!$AJ$13,TRUE,FALSE),IF(INDEX(Команды!$A$2:$AN$7500,MATCH(AW$3,Команды!$A$2:$A$7500,0),$E34+2)=Команды!$AJ$14,TRUE,FALSE),IF(INDEX(Команды!$A$2:$AN$7500,MATCH(AW$3,Команды!$A$2:$A$7500,0),$E34+2)=Команды!$AJ$15,TRUE,FALSE),IF(INDEX(Команды!$A$2:$AN$7500,MATCH(AW$3,Команды!$A$2:$A$7500,0),$E34+2)=Команды!$AJ$16,TRUE,FALSE),IF(INDEX(Команды!$A$2:$AN$7500,MATCH(AW$3,Команды!$A$2:$A$7500,0),$E34+2)=Команды!$AJ$17,TRUE,FALSE),IF(INDEX(Команды!$A$2:$AN$7500,MATCH(AW$3,Команды!$A$2:$A$7500,0),$E34+2)=Команды!$AJ$18,TRUE,FALSE),IF(INDEX(Команды!$A$2:$AN$7500,MATCH(AW$3,Команды!$A$2:$A$7500,0),$E34+2)=Команды!$AJ$19,TRUE,FALSE)),INDEX(Команды!$AJ$2:$AL$19,MATCH(INDEX(Команды!$A$2:$AN$7500,MATCH(AW$3,Команды!$A$2:$A$7500,0),$E34+2),Команды!$AJ$2:$AJ$19,0),3),0)</f>
        <v>В</v>
      </c>
      <c r="AY34" s="342"/>
      <c r="AZ34" s="174" t="str">
        <f>IF(OR(IF(INDEX(Команды!$A$2:$AN$7500,MATCH(AZ$3,Команды!$A$2:$A$7500,0),$E34+2)=Команды!$AJ$2,TRUE,FALSE),IF(INDEX(Команды!$A$2:$AN$7500,MATCH(AZ$3,Команды!$A$2:$A$7500,0),$E34+2)=Команды!$AJ$3,TRUE,FALSE),IF(INDEX(Команды!$A$2:$AN$7500,MATCH(AZ$3,Команды!$A$2:$A$7500,0),$E34+2)=Команды!$AJ$4,TRUE,FALSE),IF(INDEX(Команды!$A$2:$AN$7500,MATCH(AZ$3,Команды!$A$2:$A$7500,0),$E34+2)=Команды!$AJ$5,TRUE,FALSE),IF(INDEX(Команды!$A$2:$AN$7500,MATCH(AZ$3,Команды!$A$2:$A$7500,0),$E34+2)=Команды!$AJ$6,TRUE,FALSE),IF(INDEX(Команды!$A$2:$AN$7500,MATCH(AZ$3,Команды!$A$2:$A$7500,0),$E34+2)=Команды!$AJ$7,TRUE,FALSE),IF(INDEX(Команды!$A$2:$AN$7500,MATCH(AZ$3,Команды!$A$2:$A$7500,0),$E34+2)=Команды!$AJ$8,TRUE,FALSE),IF(INDEX(Команды!$A$2:$AN$7500,MATCH(AZ$3,Команды!$A$2:$A$7500,0),$E34+2)=Команды!$AJ$9,TRUE,FALSE),IF(INDEX(Команды!$A$2:$AN$7500,MATCH(AZ$3,Команды!$A$2:$A$7500,0),$E34+2)=Команды!$AJ$10,TRUE,FALSE),IF(INDEX(Команды!$A$2:$AN$7500,MATCH(AZ$3,Команды!$A$2:$A$7500,0),$E34+2)=Команды!$AJ$11,TRUE,FALSE),IF(INDEX(Команды!$A$2:$AN$7500,MATCH(AZ$3,Команды!$A$2:$A$7500,0),$E34+2)=Команды!$AJ$12,TRUE,FALSE),IF(INDEX(Команды!$A$2:$AN$7500,MATCH(AZ$3,Команды!$A$2:$A$7500,0),$E34+2)=Команды!$AJ$13,TRUE,FALSE),IF(INDEX(Команды!$A$2:$AN$7500,MATCH(AZ$3,Команды!$A$2:$A$7500,0),$E34+2)=Команды!$AJ$14,TRUE,FALSE),IF(INDEX(Команды!$A$2:$AN$7500,MATCH(AZ$3,Команды!$A$2:$A$7500,0),$E34+2)=Команды!$AJ$15,TRUE,FALSE),IF(INDEX(Команды!$A$2:$AN$7500,MATCH(AZ$3,Команды!$A$2:$A$7500,0),$E34+2)=Команды!$AJ$16,TRUE,FALSE),,IF(INDEX(Команды!$A$2:$AN$7500,MATCH(AZ$3,Команды!$A$2:$A$7500,0),$E34+2)=Команды!$AJ$17,TRUE,FALSE),,IF(INDEX(Команды!$A$2:$AN$7500,MATCH(AZ$3,Команды!$A$2:$A$7500,0),$E34+2)=Команды!$AJ$18,TRUE,FALSE),,IF(INDEX(Команды!$A$2:$AN$7500,MATCH(AZ$3,Команды!$A$2:$A$7500,0),$E34+2)=Команды!$AJ$19,TRUE,FALSE)),INDEX(Команды!$AJ$2:$AK$19,MATCH(INDEX(Команды!$A$2:$AN$7500,MATCH(AZ$3,Команды!$A$2:$A$7500,0),$E34+2),Команды!$AJ$2:$AJ$19,0),2),0)</f>
        <v>В</v>
      </c>
      <c r="BA34" s="175" t="str">
        <f>IF(OR(IF(INDEX(Команды!$A$2:$AN$7500,MATCH(AZ$3,Команды!$A$2:$A$7500,0),$E34+2)=Команды!$AJ$2,TRUE,FALSE),IF(INDEX(Команды!$A$2:$AN$7500,MATCH(AZ$3,Команды!$A$2:$A$7500,0),$E34+2)=Команды!$AJ$3,TRUE,FALSE),IF(INDEX(Команды!$A$2:$AN$7500,MATCH(AZ$3,Команды!$A$2:$A$7500,0),$E34+2)=Команды!$AJ$4,TRUE,FALSE),IF(INDEX(Команды!$A$2:$AN$7500,MATCH(AZ$3,Команды!$A$2:$A$7500,0),$E34+2)=Команды!$AJ$5,TRUE,FALSE),IF(INDEX(Команды!$A$2:$AN$7500,MATCH(AZ$3,Команды!$A$2:$A$7500,0),$E34+2)=Команды!$AJ$6,TRUE,FALSE),IF(INDEX(Команды!$A$2:$AN$7500,MATCH(AZ$3,Команды!$A$2:$A$7500,0),$E34+2)=Команды!$AJ$7,TRUE,FALSE),IF(INDEX(Команды!$A$2:$AN$7500,MATCH(AZ$3,Команды!$A$2:$A$7500,0),$E34+2)=Команды!$AJ$8,TRUE,FALSE),IF(INDEX(Команды!$A$2:$AN$7500,MATCH(AZ$3,Команды!$A$2:$A$7500,0),$E34+2)=Команды!$AJ$9,TRUE,FALSE),IF(INDEX(Команды!$A$2:$AN$7500,MATCH(AZ$3,Команды!$A$2:$A$7500,0),$E34+2)=Команды!$AJ$10,TRUE,FALSE),IF(INDEX(Команды!$A$2:$AN$7500,MATCH(AZ$3,Команды!$A$2:$A$7500,0),$E34+2)=Команды!$AJ$11,TRUE,FALSE),IF(INDEX(Команды!$A$2:$AN$7500,MATCH(AZ$3,Команды!$A$2:$A$7500,0),$E34+2)=Команды!$AJ$12,TRUE,FALSE),IF(INDEX(Команды!$A$2:$AN$7500,MATCH(AZ$3,Команды!$A$2:$A$7500,0),$E34+2)=Команды!$AJ$13,TRUE,FALSE),IF(INDEX(Команды!$A$2:$AN$7500,MATCH(AZ$3,Команды!$A$2:$A$7500,0),$E34+2)=Команды!$AJ$14,TRUE,FALSE),IF(INDEX(Команды!$A$2:$AN$7500,MATCH(AZ$3,Команды!$A$2:$A$7500,0),$E34+2)=Команды!$AJ$15,TRUE,FALSE),IF(INDEX(Команды!$A$2:$AN$7500,MATCH(AZ$3,Команды!$A$2:$A$7500,0),$E34+2)=Команды!$AJ$16,TRUE,FALSE),IF(INDEX(Команды!$A$2:$AN$7500,MATCH(AZ$3,Команды!$A$2:$A$7500,0),$E34+2)=Команды!$AJ$17,TRUE,FALSE),IF(INDEX(Команды!$A$2:$AN$7500,MATCH(AZ$3,Команды!$A$2:$A$7500,0),$E34+2)=Команды!$AJ$18,TRUE,FALSE),IF(INDEX(Команды!$A$2:$AN$7500,MATCH(AZ$3,Команды!$A$2:$A$7500,0),$E34+2)=Команды!$AJ$19,TRUE,FALSE)),INDEX(Команды!$AJ$2:$AL$19,MATCH(INDEX(Команды!$A$2:$AN$7500,MATCH(AZ$3,Команды!$A$2:$A$7500,0),$E34+2),Команды!$AJ$2:$AJ$19,0),3),0)</f>
        <v>В</v>
      </c>
      <c r="BB34" s="342"/>
      <c r="BC34" s="174">
        <f>IF(OR(IF(INDEX(Команды!$A$2:$AN$7500,MATCH(BC$3,Команды!$A$2:$A$7500,0),$E34+2)=Команды!$AJ$2,TRUE,FALSE),IF(INDEX(Команды!$A$2:$AN$7500,MATCH(BC$3,Команды!$A$2:$A$7500,0),$E34+2)=Команды!$AJ$3,TRUE,FALSE),IF(INDEX(Команды!$A$2:$AN$7500,MATCH(BC$3,Команды!$A$2:$A$7500,0),$E34+2)=Команды!$AJ$4,TRUE,FALSE),IF(INDEX(Команды!$A$2:$AN$7500,MATCH(BC$3,Команды!$A$2:$A$7500,0),$E34+2)=Команды!$AJ$5,TRUE,FALSE),IF(INDEX(Команды!$A$2:$AN$7500,MATCH(BC$3,Команды!$A$2:$A$7500,0),$E34+2)=Команды!$AJ$6,TRUE,FALSE),IF(INDEX(Команды!$A$2:$AN$7500,MATCH(BC$3,Команды!$A$2:$A$7500,0),$E34+2)=Команды!$AJ$7,TRUE,FALSE),IF(INDEX(Команды!$A$2:$AN$7500,MATCH(BC$3,Команды!$A$2:$A$7500,0),$E34+2)=Команды!$AJ$8,TRUE,FALSE),IF(INDEX(Команды!$A$2:$AN$7500,MATCH(BC$3,Команды!$A$2:$A$7500,0),$E34+2)=Команды!$AJ$9,TRUE,FALSE),IF(INDEX(Команды!$A$2:$AN$7500,MATCH(BC$3,Команды!$A$2:$A$7500,0),$E34+2)=Команды!$AJ$10,TRUE,FALSE),IF(INDEX(Команды!$A$2:$AN$7500,MATCH(BC$3,Команды!$A$2:$A$7500,0),$E34+2)=Команды!$AJ$11,TRUE,FALSE),IF(INDEX(Команды!$A$2:$AN$7500,MATCH(BC$3,Команды!$A$2:$A$7500,0),$E34+2)=Команды!$AJ$12,TRUE,FALSE),IF(INDEX(Команды!$A$2:$AN$7500,MATCH(BC$3,Команды!$A$2:$A$7500,0),$E34+2)=Команды!$AJ$13,TRUE,FALSE),IF(INDEX(Команды!$A$2:$AN$7500,MATCH(BC$3,Команды!$A$2:$A$7500,0),$E34+2)=Команды!$AJ$14,TRUE,FALSE),IF(INDEX(Команды!$A$2:$AN$7500,MATCH(BC$3,Команды!$A$2:$A$7500,0),$E34+2)=Команды!$AJ$15,TRUE,FALSE),IF(INDEX(Команды!$A$2:$AN$7500,MATCH(BC$3,Команды!$A$2:$A$7500,0),$E34+2)=Команды!$AJ$16,TRUE,FALSE),,IF(INDEX(Команды!$A$2:$AN$7500,MATCH(BC$3,Команды!$A$2:$A$7500,0),$E34+2)=Команды!$AJ$17,TRUE,FALSE),,IF(INDEX(Команды!$A$2:$AN$7500,MATCH(BC$3,Команды!$A$2:$A$7500,0),$E34+2)=Команды!$AJ$18,TRUE,FALSE),,IF(INDEX(Команды!$A$2:$AN$7500,MATCH(BC$3,Команды!$A$2:$A$7500,0),$E34+2)=Команды!$AJ$19,TRUE,FALSE)),INDEX(Команды!$AJ$2:$AK$19,MATCH(INDEX(Команды!$A$2:$AN$7500,MATCH(BC$3,Команды!$A$2:$A$7500,0),$E34+2),Команды!$AJ$2:$AJ$19,0),2),0)</f>
        <v>0.625</v>
      </c>
      <c r="BD34" s="175">
        <f>IF(OR(IF(INDEX(Команды!$A$2:$AN$7500,MATCH(BC$3,Команды!$A$2:$A$7500,0),$E34+2)=Команды!$AJ$2,TRUE,FALSE),IF(INDEX(Команды!$A$2:$AN$7500,MATCH(BC$3,Команды!$A$2:$A$7500,0),$E34+2)=Команды!$AJ$3,TRUE,FALSE),IF(INDEX(Команды!$A$2:$AN$7500,MATCH(BC$3,Команды!$A$2:$A$7500,0),$E34+2)=Команды!$AJ$4,TRUE,FALSE),IF(INDEX(Команды!$A$2:$AN$7500,MATCH(BC$3,Команды!$A$2:$A$7500,0),$E34+2)=Команды!$AJ$5,TRUE,FALSE),IF(INDEX(Команды!$A$2:$AN$7500,MATCH(BC$3,Команды!$A$2:$A$7500,0),$E34+2)=Команды!$AJ$6,TRUE,FALSE),IF(INDEX(Команды!$A$2:$AN$7500,MATCH(BC$3,Команды!$A$2:$A$7500,0),$E34+2)=Команды!$AJ$7,TRUE,FALSE),IF(INDEX(Команды!$A$2:$AN$7500,MATCH(BC$3,Команды!$A$2:$A$7500,0),$E34+2)=Команды!$AJ$8,TRUE,FALSE),IF(INDEX(Команды!$A$2:$AN$7500,MATCH(BC$3,Команды!$A$2:$A$7500,0),$E34+2)=Команды!$AJ$9,TRUE,FALSE),IF(INDEX(Команды!$A$2:$AN$7500,MATCH(BC$3,Команды!$A$2:$A$7500,0),$E34+2)=Команды!$AJ$10,TRUE,FALSE),IF(INDEX(Команды!$A$2:$AN$7500,MATCH(BC$3,Команды!$A$2:$A$7500,0),$E34+2)=Команды!$AJ$11,TRUE,FALSE),IF(INDEX(Команды!$A$2:$AN$7500,MATCH(BC$3,Команды!$A$2:$A$7500,0),$E34+2)=Команды!$AJ$12,TRUE,FALSE),IF(INDEX(Команды!$A$2:$AN$7500,MATCH(BC$3,Команды!$A$2:$A$7500,0),$E34+2)=Команды!$AJ$13,TRUE,FALSE),IF(INDEX(Команды!$A$2:$AN$7500,MATCH(BC$3,Команды!$A$2:$A$7500,0),$E34+2)=Команды!$AJ$14,TRUE,FALSE),IF(INDEX(Команды!$A$2:$AN$7500,MATCH(BC$3,Команды!$A$2:$A$7500,0),$E34+2)=Команды!$AJ$15,TRUE,FALSE),IF(INDEX(Команды!$A$2:$AN$7500,MATCH(BC$3,Команды!$A$2:$A$7500,0),$E34+2)=Команды!$AJ$16,TRUE,FALSE),IF(INDEX(Команды!$A$2:$AN$7500,MATCH(BC$3,Команды!$A$2:$A$7500,0),$E34+2)=Команды!$AJ$17,TRUE,FALSE),IF(INDEX(Команды!$A$2:$AN$7500,MATCH(BC$3,Команды!$A$2:$A$7500,0),$E34+2)=Команды!$AJ$18,TRUE,FALSE),IF(INDEX(Команды!$A$2:$AN$7500,MATCH(BC$3,Команды!$A$2:$A$7500,0),$E34+2)=Команды!$AJ$19,TRUE,FALSE)),INDEX(Команды!$AJ$2:$AL$19,MATCH(INDEX(Команды!$A$2:$AN$7500,MATCH(BC$3,Команды!$A$2:$A$7500,0),$E34+2),Команды!$AJ$2:$AJ$19,0),3),0)</f>
        <v>1</v>
      </c>
      <c r="BE34" s="342"/>
      <c r="BF34" s="174">
        <f>IF(OR(IF(INDEX(Команды!$A$2:$AN$7500,MATCH(BF$3,Команды!$A$2:$A$7500,0),$E34+2)=Команды!$AJ$2,TRUE,FALSE),IF(INDEX(Команды!$A$2:$AN$7500,MATCH(BF$3,Команды!$A$2:$A$7500,0),$E34+2)=Команды!$AJ$3,TRUE,FALSE),IF(INDEX(Команды!$A$2:$AN$7500,MATCH(BF$3,Команды!$A$2:$A$7500,0),$E34+2)=Команды!$AJ$4,TRUE,FALSE),IF(INDEX(Команды!$A$2:$AN$7500,MATCH(BF$3,Команды!$A$2:$A$7500,0),$E34+2)=Команды!$AJ$5,TRUE,FALSE),IF(INDEX(Команды!$A$2:$AN$7500,MATCH(BF$3,Команды!$A$2:$A$7500,0),$E34+2)=Команды!$AJ$6,TRUE,FALSE),IF(INDEX(Команды!$A$2:$AN$7500,MATCH(BF$3,Команды!$A$2:$A$7500,0),$E34+2)=Команды!$AJ$7,TRUE,FALSE),IF(INDEX(Команды!$A$2:$AN$7500,MATCH(BF$3,Команды!$A$2:$A$7500,0),$E34+2)=Команды!$AJ$8,TRUE,FALSE),IF(INDEX(Команды!$A$2:$AN$7500,MATCH(BF$3,Команды!$A$2:$A$7500,0),$E34+2)=Команды!$AJ$9,TRUE,FALSE),IF(INDEX(Команды!$A$2:$AN$7500,MATCH(BF$3,Команды!$A$2:$A$7500,0),$E34+2)=Команды!$AJ$10,TRUE,FALSE),IF(INDEX(Команды!$A$2:$AN$7500,MATCH(BF$3,Команды!$A$2:$A$7500,0),$E34+2)=Команды!$AJ$11,TRUE,FALSE),IF(INDEX(Команды!$A$2:$AN$7500,MATCH(BF$3,Команды!$A$2:$A$7500,0),$E34+2)=Команды!$AJ$12,TRUE,FALSE),IF(INDEX(Команды!$A$2:$AN$7500,MATCH(BF$3,Команды!$A$2:$A$7500,0),$E34+2)=Команды!$AJ$13,TRUE,FALSE),IF(INDEX(Команды!$A$2:$AN$7500,MATCH(BF$3,Команды!$A$2:$A$7500,0),$E34+2)=Команды!$AJ$14,TRUE,FALSE),IF(INDEX(Команды!$A$2:$AN$7500,MATCH(BF$3,Команды!$A$2:$A$7500,0),$E34+2)=Команды!$AJ$15,TRUE,FALSE),IF(INDEX(Команды!$A$2:$AN$7500,MATCH(BF$3,Команды!$A$2:$A$7500,0),$E34+2)=Команды!$AJ$16,TRUE,FALSE),,IF(INDEX(Команды!$A$2:$AN$7500,MATCH(BF$3,Команды!$A$2:$A$7500,0),$E34+2)=Команды!$AJ$17,TRUE,FALSE),,IF(INDEX(Команды!$A$2:$AN$7500,MATCH(BF$3,Команды!$A$2:$A$7500,0),$E34+2)=Команды!$AJ$18,TRUE,FALSE),,IF(INDEX(Команды!$A$2:$AN$7500,MATCH(BF$3,Команды!$A$2:$A$7500,0),$E34+2)=Команды!$AJ$19,TRUE,FALSE)),INDEX(Команды!$AJ$2:$AK$19,MATCH(INDEX(Команды!$A$2:$AN$7500,MATCH(BF$3,Команды!$A$2:$A$7500,0),$E34+2),Команды!$AJ$2:$AJ$19,0),2),0)</f>
        <v>0.625</v>
      </c>
      <c r="BG34" s="175">
        <f>IF(OR(IF(INDEX(Команды!$A$2:$AN$7500,MATCH(BF$3,Команды!$A$2:$A$7500,0),$E34+2)=Команды!$AJ$2,TRUE,FALSE),IF(INDEX(Команды!$A$2:$AN$7500,MATCH(BF$3,Команды!$A$2:$A$7500,0),$E34+2)=Команды!$AJ$3,TRUE,FALSE),IF(INDEX(Команды!$A$2:$AN$7500,MATCH(BF$3,Команды!$A$2:$A$7500,0),$E34+2)=Команды!$AJ$4,TRUE,FALSE),IF(INDEX(Команды!$A$2:$AN$7500,MATCH(BF$3,Команды!$A$2:$A$7500,0),$E34+2)=Команды!$AJ$5,TRUE,FALSE),IF(INDEX(Команды!$A$2:$AN$7500,MATCH(BF$3,Команды!$A$2:$A$7500,0),$E34+2)=Команды!$AJ$6,TRUE,FALSE),IF(INDEX(Команды!$A$2:$AN$7500,MATCH(BF$3,Команды!$A$2:$A$7500,0),$E34+2)=Команды!$AJ$7,TRUE,FALSE),IF(INDEX(Команды!$A$2:$AN$7500,MATCH(BF$3,Команды!$A$2:$A$7500,0),$E34+2)=Команды!$AJ$8,TRUE,FALSE),IF(INDEX(Команды!$A$2:$AN$7500,MATCH(BF$3,Команды!$A$2:$A$7500,0),$E34+2)=Команды!$AJ$9,TRUE,FALSE),IF(INDEX(Команды!$A$2:$AN$7500,MATCH(BF$3,Команды!$A$2:$A$7500,0),$E34+2)=Команды!$AJ$10,TRUE,FALSE),IF(INDEX(Команды!$A$2:$AN$7500,MATCH(BF$3,Команды!$A$2:$A$7500,0),$E34+2)=Команды!$AJ$11,TRUE,FALSE),IF(INDEX(Команды!$A$2:$AN$7500,MATCH(BF$3,Команды!$A$2:$A$7500,0),$E34+2)=Команды!$AJ$12,TRUE,FALSE),IF(INDEX(Команды!$A$2:$AN$7500,MATCH(BF$3,Команды!$A$2:$A$7500,0),$E34+2)=Команды!$AJ$13,TRUE,FALSE),IF(INDEX(Команды!$A$2:$AN$7500,MATCH(BF$3,Команды!$A$2:$A$7500,0),$E34+2)=Команды!$AJ$14,TRUE,FALSE),IF(INDEX(Команды!$A$2:$AN$7500,MATCH(BF$3,Команды!$A$2:$A$7500,0),$E34+2)=Команды!$AJ$15,TRUE,FALSE),IF(INDEX(Команды!$A$2:$AN$7500,MATCH(BF$3,Команды!$A$2:$A$7500,0),$E34+2)=Команды!$AJ$16,TRUE,FALSE),IF(INDEX(Команды!$A$2:$AN$7500,MATCH(BF$3,Команды!$A$2:$A$7500,0),$E34+2)=Команды!$AJ$17,TRUE,FALSE),IF(INDEX(Команды!$A$2:$AN$7500,MATCH(BF$3,Команды!$A$2:$A$7500,0),$E34+2)=Команды!$AJ$18,TRUE,FALSE),IF(INDEX(Команды!$A$2:$AN$7500,MATCH(BF$3,Команды!$A$2:$A$7500,0),$E34+2)=Команды!$AJ$19,TRUE,FALSE)),INDEX(Команды!$AJ$2:$AL$19,MATCH(INDEX(Команды!$A$2:$AN$7500,MATCH(BF$3,Команды!$A$2:$A$7500,0),$E34+2),Команды!$AJ$2:$AJ$19,0),3),0)</f>
        <v>1</v>
      </c>
      <c r="BH34" s="342"/>
      <c r="BI34" s="174">
        <f>IF(OR(IF(INDEX(Команды!$A$2:$AN$7500,MATCH(BI$3,Команды!$A$2:$A$7500,0),$E34+2)=Команды!$AJ$2,TRUE,FALSE),IF(INDEX(Команды!$A$2:$AN$7500,MATCH(BI$3,Команды!$A$2:$A$7500,0),$E34+2)=Команды!$AJ$3,TRUE,FALSE),IF(INDEX(Команды!$A$2:$AN$7500,MATCH(BI$3,Команды!$A$2:$A$7500,0),$E34+2)=Команды!$AJ$4,TRUE,FALSE),IF(INDEX(Команды!$A$2:$AN$7500,MATCH(BI$3,Команды!$A$2:$A$7500,0),$E34+2)=Команды!$AJ$5,TRUE,FALSE),IF(INDEX(Команды!$A$2:$AN$7500,MATCH(BI$3,Команды!$A$2:$A$7500,0),$E34+2)=Команды!$AJ$6,TRUE,FALSE),IF(INDEX(Команды!$A$2:$AN$7500,MATCH(BI$3,Команды!$A$2:$A$7500,0),$E34+2)=Команды!$AJ$7,TRUE,FALSE),IF(INDEX(Команды!$A$2:$AN$7500,MATCH(BI$3,Команды!$A$2:$A$7500,0),$E34+2)=Команды!$AJ$8,TRUE,FALSE),IF(INDEX(Команды!$A$2:$AN$7500,MATCH(BI$3,Команды!$A$2:$A$7500,0),$E34+2)=Команды!$AJ$9,TRUE,FALSE),IF(INDEX(Команды!$A$2:$AN$7500,MATCH(BI$3,Команды!$A$2:$A$7500,0),$E34+2)=Команды!$AJ$10,TRUE,FALSE),IF(INDEX(Команды!$A$2:$AN$7500,MATCH(BI$3,Команды!$A$2:$A$7500,0),$E34+2)=Команды!$AJ$11,TRUE,FALSE),IF(INDEX(Команды!$A$2:$AN$7500,MATCH(BI$3,Команды!$A$2:$A$7500,0),$E34+2)=Команды!$AJ$12,TRUE,FALSE),IF(INDEX(Команды!$A$2:$AN$7500,MATCH(BI$3,Команды!$A$2:$A$7500,0),$E34+2)=Команды!$AJ$13,TRUE,FALSE),IF(INDEX(Команды!$A$2:$AN$7500,MATCH(BI$3,Команды!$A$2:$A$7500,0),$E34+2)=Команды!$AJ$14,TRUE,FALSE),IF(INDEX(Команды!$A$2:$AN$7500,MATCH(BI$3,Команды!$A$2:$A$7500,0),$E34+2)=Команды!$AJ$15,TRUE,FALSE),IF(INDEX(Команды!$A$2:$AN$7500,MATCH(BI$3,Команды!$A$2:$A$7500,0),$E34+2)=Команды!$AJ$16,TRUE,FALSE),,IF(INDEX(Команды!$A$2:$AN$7500,MATCH(BI$3,Команды!$A$2:$A$7500,0),$E34+2)=Команды!$AJ$17,TRUE,FALSE),,IF(INDEX(Команды!$A$2:$AN$7500,MATCH(BI$3,Команды!$A$2:$A$7500,0),$E34+2)=Команды!$AJ$18,TRUE,FALSE),,IF(INDEX(Команды!$A$2:$AN$7500,MATCH(BI$3,Команды!$A$2:$A$7500,0),$E34+2)=Команды!$AJ$19,TRUE,FALSE)),INDEX(Команды!$AJ$2:$AK$19,MATCH(INDEX(Команды!$A$2:$AN$7500,MATCH(BI$3,Команды!$A$2:$A$7500,0),$E34+2),Команды!$AJ$2:$AJ$19,0),2),0)</f>
        <v>0.64583333333333337</v>
      </c>
      <c r="BJ34" s="175">
        <f>IF(OR(IF(INDEX(Команды!$A$2:$AN$7500,MATCH(BI$3,Команды!$A$2:$A$7500,0),$E34+2)=Команды!$AJ$2,TRUE,FALSE),IF(INDEX(Команды!$A$2:$AN$7500,MATCH(BI$3,Команды!$A$2:$A$7500,0),$E34+2)=Команды!$AJ$3,TRUE,FALSE),IF(INDEX(Команды!$A$2:$AN$7500,MATCH(BI$3,Команды!$A$2:$A$7500,0),$E34+2)=Команды!$AJ$4,TRUE,FALSE),IF(INDEX(Команды!$A$2:$AN$7500,MATCH(BI$3,Команды!$A$2:$A$7500,0),$E34+2)=Команды!$AJ$5,TRUE,FALSE),IF(INDEX(Команды!$A$2:$AN$7500,MATCH(BI$3,Команды!$A$2:$A$7500,0),$E34+2)=Команды!$AJ$6,TRUE,FALSE),IF(INDEX(Команды!$A$2:$AN$7500,MATCH(BI$3,Команды!$A$2:$A$7500,0),$E34+2)=Команды!$AJ$7,TRUE,FALSE),IF(INDEX(Команды!$A$2:$AN$7500,MATCH(BI$3,Команды!$A$2:$A$7500,0),$E34+2)=Команды!$AJ$8,TRUE,FALSE),IF(INDEX(Команды!$A$2:$AN$7500,MATCH(BI$3,Команды!$A$2:$A$7500,0),$E34+2)=Команды!$AJ$9,TRUE,FALSE),IF(INDEX(Команды!$A$2:$AN$7500,MATCH(BI$3,Команды!$A$2:$A$7500,0),$E34+2)=Команды!$AJ$10,TRUE,FALSE),IF(INDEX(Команды!$A$2:$AN$7500,MATCH(BI$3,Команды!$A$2:$A$7500,0),$E34+2)=Команды!$AJ$11,TRUE,FALSE),IF(INDEX(Команды!$A$2:$AN$7500,MATCH(BI$3,Команды!$A$2:$A$7500,0),$E34+2)=Команды!$AJ$12,TRUE,FALSE),IF(INDEX(Команды!$A$2:$AN$7500,MATCH(BI$3,Команды!$A$2:$A$7500,0),$E34+2)=Команды!$AJ$13,TRUE,FALSE),IF(INDEX(Команды!$A$2:$AN$7500,MATCH(BI$3,Команды!$A$2:$A$7500,0),$E34+2)=Команды!$AJ$14,TRUE,FALSE),IF(INDEX(Команды!$A$2:$AN$7500,MATCH(BI$3,Команды!$A$2:$A$7500,0),$E34+2)=Команды!$AJ$15,TRUE,FALSE),IF(INDEX(Команды!$A$2:$AN$7500,MATCH(BI$3,Команды!$A$2:$A$7500,0),$E34+2)=Команды!$AJ$16,TRUE,FALSE),IF(INDEX(Команды!$A$2:$AN$7500,MATCH(BI$3,Команды!$A$2:$A$7500,0),$E34+2)=Команды!$AJ$17,TRUE,FALSE),IF(INDEX(Команды!$A$2:$AN$7500,MATCH(BI$3,Команды!$A$2:$A$7500,0),$E34+2)=Команды!$AJ$18,TRUE,FALSE),IF(INDEX(Команды!$A$2:$AN$7500,MATCH(BI$3,Команды!$A$2:$A$7500,0),$E34+2)=Команды!$AJ$19,TRUE,FALSE)),INDEX(Команды!$AJ$2:$AL$19,MATCH(INDEX(Команды!$A$2:$AN$7500,MATCH(BI$3,Команды!$A$2:$A$7500,0),$E34+2),Команды!$AJ$2:$AJ$19,0),3),0)</f>
        <v>1.0208333333333333</v>
      </c>
      <c r="BK34" s="342"/>
      <c r="BL34" s="174">
        <f>IF(OR(IF(INDEX(Команды!$A$2:$AN$7500,MATCH(BL$3,Команды!$A$2:$A$7500,0),$E34+2)=Команды!$AJ$2,TRUE,FALSE),IF(INDEX(Команды!$A$2:$AN$7500,MATCH(BL$3,Команды!$A$2:$A$7500,0),$E34+2)=Команды!$AJ$3,TRUE,FALSE),IF(INDEX(Команды!$A$2:$AN$7500,MATCH(BL$3,Команды!$A$2:$A$7500,0),$E34+2)=Команды!$AJ$4,TRUE,FALSE),IF(INDEX(Команды!$A$2:$AN$7500,MATCH(BL$3,Команды!$A$2:$A$7500,0),$E34+2)=Команды!$AJ$5,TRUE,FALSE),IF(INDEX(Команды!$A$2:$AN$7500,MATCH(BL$3,Команды!$A$2:$A$7500,0),$E34+2)=Команды!$AJ$6,TRUE,FALSE),IF(INDEX(Команды!$A$2:$AN$7500,MATCH(BL$3,Команды!$A$2:$A$7500,0),$E34+2)=Команды!$AJ$7,TRUE,FALSE),IF(INDEX(Команды!$A$2:$AN$7500,MATCH(BL$3,Команды!$A$2:$A$7500,0),$E34+2)=Команды!$AJ$8,TRUE,FALSE),IF(INDEX(Команды!$A$2:$AN$7500,MATCH(BL$3,Команды!$A$2:$A$7500,0),$E34+2)=Команды!$AJ$9,TRUE,FALSE),IF(INDEX(Команды!$A$2:$AN$7500,MATCH(BL$3,Команды!$A$2:$A$7500,0),$E34+2)=Команды!$AJ$10,TRUE,FALSE),IF(INDEX(Команды!$A$2:$AN$7500,MATCH(BL$3,Команды!$A$2:$A$7500,0),$E34+2)=Команды!$AJ$11,TRUE,FALSE),IF(INDEX(Команды!$A$2:$AN$7500,MATCH(BL$3,Команды!$A$2:$A$7500,0),$E34+2)=Команды!$AJ$12,TRUE,FALSE),IF(INDEX(Команды!$A$2:$AN$7500,MATCH(BL$3,Команды!$A$2:$A$7500,0),$E34+2)=Команды!$AJ$13,TRUE,FALSE),IF(INDEX(Команды!$A$2:$AN$7500,MATCH(BL$3,Команды!$A$2:$A$7500,0),$E34+2)=Команды!$AJ$14,TRUE,FALSE),IF(INDEX(Команды!$A$2:$AN$7500,MATCH(BL$3,Команды!$A$2:$A$7500,0),$E34+2)=Команды!$AJ$15,TRUE,FALSE),IF(INDEX(Команды!$A$2:$AN$7500,MATCH(BL$3,Команды!$A$2:$A$7500,0),$E34+2)=Команды!$AJ$16,TRUE,FALSE),,IF(INDEX(Команды!$A$2:$AN$7500,MATCH(BL$3,Команды!$A$2:$A$7500,0),$E34+2)=Команды!$AJ$17,TRUE,FALSE),,IF(INDEX(Команды!$A$2:$AN$7500,MATCH(BL$3,Команды!$A$2:$A$7500,0),$E34+2)=Команды!$AJ$18,TRUE,FALSE),,IF(INDEX(Команды!$A$2:$AN$7500,MATCH(BL$3,Команды!$A$2:$A$7500,0),$E34+2)=Команды!$AJ$19,TRUE,FALSE)),INDEX(Команды!$AJ$2:$AK$19,MATCH(INDEX(Команды!$A$2:$AN$7500,MATCH(BL$3,Команды!$A$2:$A$7500,0),$E34+2),Команды!$AJ$2:$AJ$19,0),2),0)</f>
        <v>0.64583333333333337</v>
      </c>
      <c r="BM34" s="175">
        <f>IF(OR(IF(INDEX(Команды!$A$2:$AN$7500,MATCH(BL$3,Команды!$A$2:$A$7500,0),$E34+2)=Команды!$AJ$2,TRUE,FALSE),IF(INDEX(Команды!$A$2:$AN$7500,MATCH(BL$3,Команды!$A$2:$A$7500,0),$E34+2)=Команды!$AJ$3,TRUE,FALSE),IF(INDEX(Команды!$A$2:$AN$7500,MATCH(BL$3,Команды!$A$2:$A$7500,0),$E34+2)=Команды!$AJ$4,TRUE,FALSE),IF(INDEX(Команды!$A$2:$AN$7500,MATCH(BL$3,Команды!$A$2:$A$7500,0),$E34+2)=Команды!$AJ$5,TRUE,FALSE),IF(INDEX(Команды!$A$2:$AN$7500,MATCH(BL$3,Команды!$A$2:$A$7500,0),$E34+2)=Команды!$AJ$6,TRUE,FALSE),IF(INDEX(Команды!$A$2:$AN$7500,MATCH(BL$3,Команды!$A$2:$A$7500,0),$E34+2)=Команды!$AJ$7,TRUE,FALSE),IF(INDEX(Команды!$A$2:$AN$7500,MATCH(BL$3,Команды!$A$2:$A$7500,0),$E34+2)=Команды!$AJ$8,TRUE,FALSE),IF(INDEX(Команды!$A$2:$AN$7500,MATCH(BL$3,Команды!$A$2:$A$7500,0),$E34+2)=Команды!$AJ$9,TRUE,FALSE),IF(INDEX(Команды!$A$2:$AN$7500,MATCH(BL$3,Команды!$A$2:$A$7500,0),$E34+2)=Команды!$AJ$10,TRUE,FALSE),IF(INDEX(Команды!$A$2:$AN$7500,MATCH(BL$3,Команды!$A$2:$A$7500,0),$E34+2)=Команды!$AJ$11,TRUE,FALSE),IF(INDEX(Команды!$A$2:$AN$7500,MATCH(BL$3,Команды!$A$2:$A$7500,0),$E34+2)=Команды!$AJ$12,TRUE,FALSE),IF(INDEX(Команды!$A$2:$AN$7500,MATCH(BL$3,Команды!$A$2:$A$7500,0),$E34+2)=Команды!$AJ$13,TRUE,FALSE),IF(INDEX(Команды!$A$2:$AN$7500,MATCH(BL$3,Команды!$A$2:$A$7500,0),$E34+2)=Команды!$AJ$14,TRUE,FALSE),IF(INDEX(Команды!$A$2:$AN$7500,MATCH(BL$3,Команды!$A$2:$A$7500,0),$E34+2)=Команды!$AJ$15,TRUE,FALSE),IF(INDEX(Команды!$A$2:$AN$7500,MATCH(BL$3,Команды!$A$2:$A$7500,0),$E34+2)=Команды!$AJ$16,TRUE,FALSE),IF(INDEX(Команды!$A$2:$AN$7500,MATCH(BL$3,Команды!$A$2:$A$7500,0),$E34+2)=Команды!$AJ$17,TRUE,FALSE),IF(INDEX(Команды!$A$2:$AN$7500,MATCH(BL$3,Команды!$A$2:$A$7500,0),$E34+2)=Команды!$AJ$18,TRUE,FALSE),IF(INDEX(Команды!$A$2:$AN$7500,MATCH(BL$3,Команды!$A$2:$A$7500,0),$E34+2)=Команды!$AJ$19,TRUE,FALSE)),INDEX(Команды!$AJ$2:$AL$19,MATCH(INDEX(Команды!$A$2:$AN$7500,MATCH(BL$3,Команды!$A$2:$A$7500,0),$E34+2),Команды!$AJ$2:$AJ$19,0),3),0)</f>
        <v>1.0208333333333333</v>
      </c>
      <c r="BN34" s="342"/>
      <c r="BO34" s="174" t="str">
        <f>IF(OR(IF(INDEX(Команды!$A$2:$AN$7500,MATCH(BO$3,Команды!$A$2:$A$7500,0),$E34+2)=Команды!$AJ$2,TRUE,FALSE),IF(INDEX(Команды!$A$2:$AN$7500,MATCH(BO$3,Команды!$A$2:$A$7500,0),$E34+2)=Команды!$AJ$3,TRUE,FALSE),IF(INDEX(Команды!$A$2:$AN$7500,MATCH(BO$3,Команды!$A$2:$A$7500,0),$E34+2)=Команды!$AJ$4,TRUE,FALSE),IF(INDEX(Команды!$A$2:$AN$7500,MATCH(BO$3,Команды!$A$2:$A$7500,0),$E34+2)=Команды!$AJ$5,TRUE,FALSE),IF(INDEX(Команды!$A$2:$AN$7500,MATCH(BO$3,Команды!$A$2:$A$7500,0),$E34+2)=Команды!$AJ$6,TRUE,FALSE),IF(INDEX(Команды!$A$2:$AN$7500,MATCH(BO$3,Команды!$A$2:$A$7500,0),$E34+2)=Команды!$AJ$7,TRUE,FALSE),IF(INDEX(Команды!$A$2:$AN$7500,MATCH(BO$3,Команды!$A$2:$A$7500,0),$E34+2)=Команды!$AJ$8,TRUE,FALSE),IF(INDEX(Команды!$A$2:$AN$7500,MATCH(BO$3,Команды!$A$2:$A$7500,0),$E34+2)=Команды!$AJ$9,TRUE,FALSE),IF(INDEX(Команды!$A$2:$AN$7500,MATCH(BO$3,Команды!$A$2:$A$7500,0),$E34+2)=Команды!$AJ$10,TRUE,FALSE),IF(INDEX(Команды!$A$2:$AN$7500,MATCH(BO$3,Команды!$A$2:$A$7500,0),$E34+2)=Команды!$AJ$11,TRUE,FALSE),IF(INDEX(Команды!$A$2:$AN$7500,MATCH(BO$3,Команды!$A$2:$A$7500,0),$E34+2)=Команды!$AJ$12,TRUE,FALSE),IF(INDEX(Команды!$A$2:$AN$7500,MATCH(BO$3,Команды!$A$2:$A$7500,0),$E34+2)=Команды!$AJ$13,TRUE,FALSE),IF(INDEX(Команды!$A$2:$AN$7500,MATCH(BO$3,Команды!$A$2:$A$7500,0),$E34+2)=Команды!$AJ$14,TRUE,FALSE),IF(INDEX(Команды!$A$2:$AN$7500,MATCH(BO$3,Команды!$A$2:$A$7500,0),$E34+2)=Команды!$AJ$15,TRUE,FALSE),IF(INDEX(Команды!$A$2:$AN$7500,MATCH(BO$3,Команды!$A$2:$A$7500,0),$E34+2)=Команды!$AJ$16,TRUE,FALSE),,IF(INDEX(Команды!$A$2:$AN$7500,MATCH(BO$3,Команды!$A$2:$A$7500,0),$E34+2)=Команды!$AJ$17,TRUE,FALSE),,IF(INDEX(Команды!$A$2:$AN$7500,MATCH(BO$3,Команды!$A$2:$A$7500,0),$E34+2)=Команды!$AJ$18,TRUE,FALSE),,IF(INDEX(Команды!$A$2:$AN$7500,MATCH(BO$3,Команды!$A$2:$A$7500,0),$E34+2)=Команды!$AJ$19,TRUE,FALSE)),INDEX(Команды!$AJ$2:$AK$19,MATCH(INDEX(Команды!$A$2:$AN$7500,MATCH(BO$3,Команды!$A$2:$A$7500,0),$E34+2),Команды!$AJ$2:$AJ$19,0),2),0)</f>
        <v>В</v>
      </c>
      <c r="BP34" s="175" t="str">
        <f>IF(OR(IF(INDEX(Команды!$A$2:$AN$7500,MATCH(BO$3,Команды!$A$2:$A$7500,0),$E34+2)=Команды!$AJ$2,TRUE,FALSE),IF(INDEX(Команды!$A$2:$AN$7500,MATCH(BO$3,Команды!$A$2:$A$7500,0),$E34+2)=Команды!$AJ$3,TRUE,FALSE),IF(INDEX(Команды!$A$2:$AN$7500,MATCH(BO$3,Команды!$A$2:$A$7500,0),$E34+2)=Команды!$AJ$4,TRUE,FALSE),IF(INDEX(Команды!$A$2:$AN$7500,MATCH(BO$3,Команды!$A$2:$A$7500,0),$E34+2)=Команды!$AJ$5,TRUE,FALSE),IF(INDEX(Команды!$A$2:$AN$7500,MATCH(BO$3,Команды!$A$2:$A$7500,0),$E34+2)=Команды!$AJ$6,TRUE,FALSE),IF(INDEX(Команды!$A$2:$AN$7500,MATCH(BO$3,Команды!$A$2:$A$7500,0),$E34+2)=Команды!$AJ$7,TRUE,FALSE),IF(INDEX(Команды!$A$2:$AN$7500,MATCH(BO$3,Команды!$A$2:$A$7500,0),$E34+2)=Команды!$AJ$8,TRUE,FALSE),IF(INDEX(Команды!$A$2:$AN$7500,MATCH(BO$3,Команды!$A$2:$A$7500,0),$E34+2)=Команды!$AJ$9,TRUE,FALSE),IF(INDEX(Команды!$A$2:$AN$7500,MATCH(BO$3,Команды!$A$2:$A$7500,0),$E34+2)=Команды!$AJ$10,TRUE,FALSE),IF(INDEX(Команды!$A$2:$AN$7500,MATCH(BO$3,Команды!$A$2:$A$7500,0),$E34+2)=Команды!$AJ$11,TRUE,FALSE),IF(INDEX(Команды!$A$2:$AN$7500,MATCH(BO$3,Команды!$A$2:$A$7500,0),$E34+2)=Команды!$AJ$12,TRUE,FALSE),IF(INDEX(Команды!$A$2:$AN$7500,MATCH(BO$3,Команды!$A$2:$A$7500,0),$E34+2)=Команды!$AJ$13,TRUE,FALSE),IF(INDEX(Команды!$A$2:$AN$7500,MATCH(BO$3,Команды!$A$2:$A$7500,0),$E34+2)=Команды!$AJ$14,TRUE,FALSE),IF(INDEX(Команды!$A$2:$AN$7500,MATCH(BO$3,Команды!$A$2:$A$7500,0),$E34+2)=Команды!$AJ$15,TRUE,FALSE),IF(INDEX(Команды!$A$2:$AN$7500,MATCH(BO$3,Команды!$A$2:$A$7500,0),$E34+2)=Команды!$AJ$16,TRUE,FALSE),IF(INDEX(Команды!$A$2:$AN$7500,MATCH(BO$3,Команды!$A$2:$A$7500,0),$E34+2)=Команды!$AJ$17,TRUE,FALSE),IF(INDEX(Команды!$A$2:$AN$7500,MATCH(BO$3,Команды!$A$2:$A$7500,0),$E34+2)=Команды!$AJ$18,TRUE,FALSE),IF(INDEX(Команды!$A$2:$AN$7500,MATCH(BO$3,Команды!$A$2:$A$7500,0),$E34+2)=Команды!$AJ$19,TRUE,FALSE)),INDEX(Команды!$AJ$2:$AL$19,MATCH(INDEX(Команды!$A$2:$AN$7500,MATCH(BO$3,Команды!$A$2:$A$7500,0),$E34+2),Команды!$AJ$2:$AJ$19,0),3),0)</f>
        <v>В</v>
      </c>
      <c r="BQ34" s="342"/>
      <c r="BR34" s="174" t="str">
        <f>IF(OR(IF(INDEX(Команды!$A$2:$AN$7500,MATCH(BR$3,Команды!$A$2:$A$7500,0),$E34+2)=Команды!$AJ$2,TRUE,FALSE),IF(INDEX(Команды!$A$2:$AN$7500,MATCH(BR$3,Команды!$A$2:$A$7500,0),$E34+2)=Команды!$AJ$3,TRUE,FALSE),IF(INDEX(Команды!$A$2:$AN$7500,MATCH(BR$3,Команды!$A$2:$A$7500,0),$E34+2)=Команды!$AJ$4,TRUE,FALSE),IF(INDEX(Команды!$A$2:$AN$7500,MATCH(BR$3,Команды!$A$2:$A$7500,0),$E34+2)=Команды!$AJ$5,TRUE,FALSE),IF(INDEX(Команды!$A$2:$AN$7500,MATCH(BR$3,Команды!$A$2:$A$7500,0),$E34+2)=Команды!$AJ$6,TRUE,FALSE),IF(INDEX(Команды!$A$2:$AN$7500,MATCH(BR$3,Команды!$A$2:$A$7500,0),$E34+2)=Команды!$AJ$7,TRUE,FALSE),IF(INDEX(Команды!$A$2:$AN$7500,MATCH(BR$3,Команды!$A$2:$A$7500,0),$E34+2)=Команды!$AJ$8,TRUE,FALSE),IF(INDEX(Команды!$A$2:$AN$7500,MATCH(BR$3,Команды!$A$2:$A$7500,0),$E34+2)=Команды!$AJ$9,TRUE,FALSE),IF(INDEX(Команды!$A$2:$AN$7500,MATCH(BR$3,Команды!$A$2:$A$7500,0),$E34+2)=Команды!$AJ$10,TRUE,FALSE),IF(INDEX(Команды!$A$2:$AN$7500,MATCH(BR$3,Команды!$A$2:$A$7500,0),$E34+2)=Команды!$AJ$11,TRUE,FALSE),IF(INDEX(Команды!$A$2:$AN$7500,MATCH(BR$3,Команды!$A$2:$A$7500,0),$E34+2)=Команды!$AJ$12,TRUE,FALSE),IF(INDEX(Команды!$A$2:$AN$7500,MATCH(BR$3,Команды!$A$2:$A$7500,0),$E34+2)=Команды!$AJ$13,TRUE,FALSE),IF(INDEX(Команды!$A$2:$AN$7500,MATCH(BR$3,Команды!$A$2:$A$7500,0),$E34+2)=Команды!$AJ$14,TRUE,FALSE),IF(INDEX(Команды!$A$2:$AN$7500,MATCH(BR$3,Команды!$A$2:$A$7500,0),$E34+2)=Команды!$AJ$15,TRUE,FALSE),IF(INDEX(Команды!$A$2:$AN$7500,MATCH(BR$3,Команды!$A$2:$A$7500,0),$E34+2)=Команды!$AJ$16,TRUE,FALSE),,IF(INDEX(Команды!$A$2:$AN$7500,MATCH(BR$3,Команды!$A$2:$A$7500,0),$E34+2)=Команды!$AJ$17,TRUE,FALSE),,IF(INDEX(Команды!$A$2:$AN$7500,MATCH(BR$3,Команды!$A$2:$A$7500,0),$E34+2)=Команды!$AJ$18,TRUE,FALSE),,IF(INDEX(Команды!$A$2:$AN$7500,MATCH(BR$3,Команды!$A$2:$A$7500,0),$E34+2)=Команды!$AJ$19,TRUE,FALSE)),INDEX(Команды!$AJ$2:$AK$19,MATCH(INDEX(Команды!$A$2:$AN$7500,MATCH(BR$3,Команды!$A$2:$A$7500,0),$E34+2),Команды!$AJ$2:$AJ$19,0),2),0)</f>
        <v>В</v>
      </c>
      <c r="BS34" s="175" t="str">
        <f>IF(OR(IF(INDEX(Команды!$A$2:$AN$7500,MATCH(BR$3,Команды!$A$2:$A$7500,0),$E34+2)=Команды!$AJ$2,TRUE,FALSE),IF(INDEX(Команды!$A$2:$AN$7500,MATCH(BR$3,Команды!$A$2:$A$7500,0),$E34+2)=Команды!$AJ$3,TRUE,FALSE),IF(INDEX(Команды!$A$2:$AN$7500,MATCH(BR$3,Команды!$A$2:$A$7500,0),$E34+2)=Команды!$AJ$4,TRUE,FALSE),IF(INDEX(Команды!$A$2:$AN$7500,MATCH(BR$3,Команды!$A$2:$A$7500,0),$E34+2)=Команды!$AJ$5,TRUE,FALSE),IF(INDEX(Команды!$A$2:$AN$7500,MATCH(BR$3,Команды!$A$2:$A$7500,0),$E34+2)=Команды!$AJ$6,TRUE,FALSE),IF(INDEX(Команды!$A$2:$AN$7500,MATCH(BR$3,Команды!$A$2:$A$7500,0),$E34+2)=Команды!$AJ$7,TRUE,FALSE),IF(INDEX(Команды!$A$2:$AN$7500,MATCH(BR$3,Команды!$A$2:$A$7500,0),$E34+2)=Команды!$AJ$8,TRUE,FALSE),IF(INDEX(Команды!$A$2:$AN$7500,MATCH(BR$3,Команды!$A$2:$A$7500,0),$E34+2)=Команды!$AJ$9,TRUE,FALSE),IF(INDEX(Команды!$A$2:$AN$7500,MATCH(BR$3,Команды!$A$2:$A$7500,0),$E34+2)=Команды!$AJ$10,TRUE,FALSE),IF(INDEX(Команды!$A$2:$AN$7500,MATCH(BR$3,Команды!$A$2:$A$7500,0),$E34+2)=Команды!$AJ$11,TRUE,FALSE),IF(INDEX(Команды!$A$2:$AN$7500,MATCH(BR$3,Команды!$A$2:$A$7500,0),$E34+2)=Команды!$AJ$12,TRUE,FALSE),IF(INDEX(Команды!$A$2:$AN$7500,MATCH(BR$3,Команды!$A$2:$A$7500,0),$E34+2)=Команды!$AJ$13,TRUE,FALSE),IF(INDEX(Команды!$A$2:$AN$7500,MATCH(BR$3,Команды!$A$2:$A$7500,0),$E34+2)=Команды!$AJ$14,TRUE,FALSE),IF(INDEX(Команды!$A$2:$AN$7500,MATCH(BR$3,Команды!$A$2:$A$7500,0),$E34+2)=Команды!$AJ$15,TRUE,FALSE),IF(INDEX(Команды!$A$2:$AN$7500,MATCH(BR$3,Команды!$A$2:$A$7500,0),$E34+2)=Команды!$AJ$16,TRUE,FALSE),IF(INDEX(Команды!$A$2:$AN$7500,MATCH(BR$3,Команды!$A$2:$A$7500,0),$E34+2)=Команды!$AJ$17,TRUE,FALSE),IF(INDEX(Команды!$A$2:$AN$7500,MATCH(BR$3,Команды!$A$2:$A$7500,0),$E34+2)=Команды!$AJ$18,TRUE,FALSE),IF(INDEX(Команды!$A$2:$AN$7500,MATCH(BR$3,Команды!$A$2:$A$7500,0),$E34+2)=Команды!$AJ$19,TRUE,FALSE)),INDEX(Команды!$AJ$2:$AL$19,MATCH(INDEX(Команды!$A$2:$AN$7500,MATCH(BR$3,Команды!$A$2:$A$7500,0),$E34+2),Команды!$AJ$2:$AJ$19,0),3),0)</f>
        <v>В</v>
      </c>
      <c r="BT34" s="342"/>
      <c r="BU34" s="174">
        <f>IF(OR(IF(INDEX(Команды!$A$2:$AN$7500,MATCH(BU$3,Команды!$A$2:$A$7500,0),$E34+2)=Команды!$AJ$2,TRUE,FALSE),IF(INDEX(Команды!$A$2:$AN$7500,MATCH(BU$3,Команды!$A$2:$A$7500,0),$E34+2)=Команды!$AJ$3,TRUE,FALSE),IF(INDEX(Команды!$A$2:$AN$7500,MATCH(BU$3,Команды!$A$2:$A$7500,0),$E34+2)=Команды!$AJ$4,TRUE,FALSE),IF(INDEX(Команды!$A$2:$AN$7500,MATCH(BU$3,Команды!$A$2:$A$7500,0),$E34+2)=Команды!$AJ$5,TRUE,FALSE),IF(INDEX(Команды!$A$2:$AN$7500,MATCH(BU$3,Команды!$A$2:$A$7500,0),$E34+2)=Команды!$AJ$6,TRUE,FALSE),IF(INDEX(Команды!$A$2:$AN$7500,MATCH(BU$3,Команды!$A$2:$A$7500,0),$E34+2)=Команды!$AJ$7,TRUE,FALSE),IF(INDEX(Команды!$A$2:$AN$7500,MATCH(BU$3,Команды!$A$2:$A$7500,0),$E34+2)=Команды!$AJ$8,TRUE,FALSE),IF(INDEX(Команды!$A$2:$AN$7500,MATCH(BU$3,Команды!$A$2:$A$7500,0),$E34+2)=Команды!$AJ$9,TRUE,FALSE),IF(INDEX(Команды!$A$2:$AN$7500,MATCH(BU$3,Команды!$A$2:$A$7500,0),$E34+2)=Команды!$AJ$10,TRUE,FALSE),IF(INDEX(Команды!$A$2:$AN$7500,MATCH(BU$3,Команды!$A$2:$A$7500,0),$E34+2)=Команды!$AJ$11,TRUE,FALSE),IF(INDEX(Команды!$A$2:$AN$7500,MATCH(BU$3,Команды!$A$2:$A$7500,0),$E34+2)=Команды!$AJ$12,TRUE,FALSE),IF(INDEX(Команды!$A$2:$AN$7500,MATCH(BU$3,Команды!$A$2:$A$7500,0),$E34+2)=Команды!$AJ$13,TRUE,FALSE),IF(INDEX(Команды!$A$2:$AN$7500,MATCH(BU$3,Команды!$A$2:$A$7500,0),$E34+2)=Команды!$AJ$14,TRUE,FALSE),IF(INDEX(Команды!$A$2:$AN$7500,MATCH(BU$3,Команды!$A$2:$A$7500,0),$E34+2)=Команды!$AJ$15,TRUE,FALSE),IF(INDEX(Команды!$A$2:$AN$7500,MATCH(BU$3,Команды!$A$2:$A$7500,0),$E34+2)=Команды!$AJ$16,TRUE,FALSE),,IF(INDEX(Команды!$A$2:$AN$7500,MATCH(BU$3,Команды!$A$2:$A$7500,0),$E34+2)=Команды!$AJ$17,TRUE,FALSE),,IF(INDEX(Команды!$A$2:$AN$7500,MATCH(BU$3,Команды!$A$2:$A$7500,0),$E34+2)=Команды!$AJ$18,TRUE,FALSE),,IF(INDEX(Команды!$A$2:$AN$7500,MATCH(BU$3,Команды!$A$2:$A$7500,0),$E34+2)=Команды!$AJ$19,TRUE,FALSE)),INDEX(Команды!$AJ$2:$AK$19,MATCH(INDEX(Команды!$A$2:$AN$7500,MATCH(BU$3,Команды!$A$2:$A$7500,0),$E34+2),Команды!$AJ$2:$AJ$19,0),2),0)</f>
        <v>0.5</v>
      </c>
      <c r="BV34" s="175">
        <f>IF(OR(IF(INDEX(Команды!$A$2:$AN$7500,MATCH(BU$3,Команды!$A$2:$A$7500,0),$E34+2)=Команды!$AJ$2,TRUE,FALSE),IF(INDEX(Команды!$A$2:$AN$7500,MATCH(BU$3,Команды!$A$2:$A$7500,0),$E34+2)=Команды!$AJ$3,TRUE,FALSE),IF(INDEX(Команды!$A$2:$AN$7500,MATCH(BU$3,Команды!$A$2:$A$7500,0),$E34+2)=Команды!$AJ$4,TRUE,FALSE),IF(INDEX(Команды!$A$2:$AN$7500,MATCH(BU$3,Команды!$A$2:$A$7500,0),$E34+2)=Команды!$AJ$5,TRUE,FALSE),IF(INDEX(Команды!$A$2:$AN$7500,MATCH(BU$3,Команды!$A$2:$A$7500,0),$E34+2)=Команды!$AJ$6,TRUE,FALSE),IF(INDEX(Команды!$A$2:$AN$7500,MATCH(BU$3,Команды!$A$2:$A$7500,0),$E34+2)=Команды!$AJ$7,TRUE,FALSE),IF(INDEX(Команды!$A$2:$AN$7500,MATCH(BU$3,Команды!$A$2:$A$7500,0),$E34+2)=Команды!$AJ$8,TRUE,FALSE),IF(INDEX(Команды!$A$2:$AN$7500,MATCH(BU$3,Команды!$A$2:$A$7500,0),$E34+2)=Команды!$AJ$9,TRUE,FALSE),IF(INDEX(Команды!$A$2:$AN$7500,MATCH(BU$3,Команды!$A$2:$A$7500,0),$E34+2)=Команды!$AJ$10,TRUE,FALSE),IF(INDEX(Команды!$A$2:$AN$7500,MATCH(BU$3,Команды!$A$2:$A$7500,0),$E34+2)=Команды!$AJ$11,TRUE,FALSE),IF(INDEX(Команды!$A$2:$AN$7500,MATCH(BU$3,Команды!$A$2:$A$7500,0),$E34+2)=Команды!$AJ$12,TRUE,FALSE),IF(INDEX(Команды!$A$2:$AN$7500,MATCH(BU$3,Команды!$A$2:$A$7500,0),$E34+2)=Команды!$AJ$13,TRUE,FALSE),IF(INDEX(Команды!$A$2:$AN$7500,MATCH(BU$3,Команды!$A$2:$A$7500,0),$E34+2)=Команды!$AJ$14,TRUE,FALSE),IF(INDEX(Команды!$A$2:$AN$7500,MATCH(BU$3,Команды!$A$2:$A$7500,0),$E34+2)=Команды!$AJ$15,TRUE,FALSE),IF(INDEX(Команды!$A$2:$AN$7500,MATCH(BU$3,Команды!$A$2:$A$7500,0),$E34+2)=Команды!$AJ$16,TRUE,FALSE),IF(INDEX(Команды!$A$2:$AN$7500,MATCH(BU$3,Команды!$A$2:$A$7500,0),$E34+2)=Команды!$AJ$17,TRUE,FALSE),IF(INDEX(Команды!$A$2:$AN$7500,MATCH(BU$3,Команды!$A$2:$A$7500,0),$E34+2)=Команды!$AJ$18,TRUE,FALSE),IF(INDEX(Команды!$A$2:$AN$7500,MATCH(BU$3,Команды!$A$2:$A$7500,0),$E34+2)=Команды!$AJ$19,TRUE,FALSE)),INDEX(Команды!$AJ$2:$AL$19,MATCH(INDEX(Команды!$A$2:$AN$7500,MATCH(BU$3,Команды!$A$2:$A$7500,0),$E34+2),Команды!$AJ$2:$AJ$19,0),3),0)</f>
        <v>0.875</v>
      </c>
      <c r="BW34" s="342"/>
      <c r="BX34" s="174">
        <f>IF(OR(IF(INDEX(Команды!$A$2:$AN$7500,MATCH(BX$3,Команды!$A$2:$A$7500,0),$E34+2)=Команды!$AJ$2,TRUE,FALSE),IF(INDEX(Команды!$A$2:$AN$7500,MATCH(BX$3,Команды!$A$2:$A$7500,0),$E34+2)=Команды!$AJ$3,TRUE,FALSE),IF(INDEX(Команды!$A$2:$AN$7500,MATCH(BX$3,Команды!$A$2:$A$7500,0),$E34+2)=Команды!$AJ$4,TRUE,FALSE),IF(INDEX(Команды!$A$2:$AN$7500,MATCH(BX$3,Команды!$A$2:$A$7500,0),$E34+2)=Команды!$AJ$5,TRUE,FALSE),IF(INDEX(Команды!$A$2:$AN$7500,MATCH(BX$3,Команды!$A$2:$A$7500,0),$E34+2)=Команды!$AJ$6,TRUE,FALSE),IF(INDEX(Команды!$A$2:$AN$7500,MATCH(BX$3,Команды!$A$2:$A$7500,0),$E34+2)=Команды!$AJ$7,TRUE,FALSE),IF(INDEX(Команды!$A$2:$AN$7500,MATCH(BX$3,Команды!$A$2:$A$7500,0),$E34+2)=Команды!$AJ$8,TRUE,FALSE),IF(INDEX(Команды!$A$2:$AN$7500,MATCH(BX$3,Команды!$A$2:$A$7500,0),$E34+2)=Команды!$AJ$9,TRUE,FALSE),IF(INDEX(Команды!$A$2:$AN$7500,MATCH(BX$3,Команды!$A$2:$A$7500,0),$E34+2)=Команды!$AJ$10,TRUE,FALSE),IF(INDEX(Команды!$A$2:$AN$7500,MATCH(BX$3,Команды!$A$2:$A$7500,0),$E34+2)=Команды!$AJ$11,TRUE,FALSE),IF(INDEX(Команды!$A$2:$AN$7500,MATCH(BX$3,Команды!$A$2:$A$7500,0),$E34+2)=Команды!$AJ$12,TRUE,FALSE),IF(INDEX(Команды!$A$2:$AN$7500,MATCH(BX$3,Команды!$A$2:$A$7500,0),$E34+2)=Команды!$AJ$13,TRUE,FALSE),IF(INDEX(Команды!$A$2:$AN$7500,MATCH(BX$3,Команды!$A$2:$A$7500,0),$E34+2)=Команды!$AJ$14,TRUE,FALSE),IF(INDEX(Команды!$A$2:$AN$7500,MATCH(BX$3,Команды!$A$2:$A$7500,0),$E34+2)=Команды!$AJ$15,TRUE,FALSE),IF(INDEX(Команды!$A$2:$AN$7500,MATCH(BX$3,Команды!$A$2:$A$7500,0),$E34+2)=Команды!$AJ$16,TRUE,FALSE),,IF(INDEX(Команды!$A$2:$AN$7500,MATCH(BX$3,Команды!$A$2:$A$7500,0),$E34+2)=Команды!$AJ$17,TRUE,FALSE),,IF(INDEX(Команды!$A$2:$AN$7500,MATCH(BX$3,Команды!$A$2:$A$7500,0),$E34+2)=Команды!$AJ$18,TRUE,FALSE),,IF(INDEX(Команды!$A$2:$AN$7500,MATCH(BX$3,Команды!$A$2:$A$7500,0),$E34+2)=Команды!$AJ$19,TRUE,FALSE)),INDEX(Команды!$AJ$2:$AK$19,MATCH(INDEX(Команды!$A$2:$AN$7500,MATCH(BX$3,Команды!$A$2:$A$7500,0),$E34+2),Команды!$AJ$2:$AJ$19,0),2),0)</f>
        <v>0.5</v>
      </c>
      <c r="BY34" s="175">
        <f>IF(OR(IF(INDEX(Команды!$A$2:$AN$7500,MATCH(BX$3,Команды!$A$2:$A$7500,0),$E34+2)=Команды!$AJ$2,TRUE,FALSE),IF(INDEX(Команды!$A$2:$AN$7500,MATCH(BX$3,Команды!$A$2:$A$7500,0),$E34+2)=Команды!$AJ$3,TRUE,FALSE),IF(INDEX(Команды!$A$2:$AN$7500,MATCH(BX$3,Команды!$A$2:$A$7500,0),$E34+2)=Команды!$AJ$4,TRUE,FALSE),IF(INDEX(Команды!$A$2:$AN$7500,MATCH(BX$3,Команды!$A$2:$A$7500,0),$E34+2)=Команды!$AJ$5,TRUE,FALSE),IF(INDEX(Команды!$A$2:$AN$7500,MATCH(BX$3,Команды!$A$2:$A$7500,0),$E34+2)=Команды!$AJ$6,TRUE,FALSE),IF(INDEX(Команды!$A$2:$AN$7500,MATCH(BX$3,Команды!$A$2:$A$7500,0),$E34+2)=Команды!$AJ$7,TRUE,FALSE),IF(INDEX(Команды!$A$2:$AN$7500,MATCH(BX$3,Команды!$A$2:$A$7500,0),$E34+2)=Команды!$AJ$8,TRUE,FALSE),IF(INDEX(Команды!$A$2:$AN$7500,MATCH(BX$3,Команды!$A$2:$A$7500,0),$E34+2)=Команды!$AJ$9,TRUE,FALSE),IF(INDEX(Команды!$A$2:$AN$7500,MATCH(BX$3,Команды!$A$2:$A$7500,0),$E34+2)=Команды!$AJ$10,TRUE,FALSE),IF(INDEX(Команды!$A$2:$AN$7500,MATCH(BX$3,Команды!$A$2:$A$7500,0),$E34+2)=Команды!$AJ$11,TRUE,FALSE),IF(INDEX(Команды!$A$2:$AN$7500,MATCH(BX$3,Команды!$A$2:$A$7500,0),$E34+2)=Команды!$AJ$12,TRUE,FALSE),IF(INDEX(Команды!$A$2:$AN$7500,MATCH(BX$3,Команды!$A$2:$A$7500,0),$E34+2)=Команды!$AJ$13,TRUE,FALSE),IF(INDEX(Команды!$A$2:$AN$7500,MATCH(BX$3,Команды!$A$2:$A$7500,0),$E34+2)=Команды!$AJ$14,TRUE,FALSE),IF(INDEX(Команды!$A$2:$AN$7500,MATCH(BX$3,Команды!$A$2:$A$7500,0),$E34+2)=Команды!$AJ$15,TRUE,FALSE),IF(INDEX(Команды!$A$2:$AN$7500,MATCH(BX$3,Команды!$A$2:$A$7500,0),$E34+2)=Команды!$AJ$16,TRUE,FALSE),IF(INDEX(Команды!$A$2:$AN$7500,MATCH(BX$3,Команды!$A$2:$A$7500,0),$E34+2)=Команды!$AJ$17,TRUE,FALSE),IF(INDEX(Команды!$A$2:$AN$7500,MATCH(BX$3,Команды!$A$2:$A$7500,0),$E34+2)=Команды!$AJ$18,TRUE,FALSE),IF(INDEX(Команды!$A$2:$AN$7500,MATCH(BX$3,Команды!$A$2:$A$7500,0),$E34+2)=Команды!$AJ$19,TRUE,FALSE)),INDEX(Команды!$AJ$2:$AL$19,MATCH(INDEX(Команды!$A$2:$AN$7500,MATCH(BX$3,Команды!$A$2:$A$7500,0),$E34+2),Команды!$AJ$2:$AJ$19,0),3),0)</f>
        <v>0.875</v>
      </c>
      <c r="BZ34" s="342"/>
      <c r="CA34" s="174">
        <f>IF(OR(IF(INDEX(Команды!$A$2:$AN$7500,MATCH(CA$3,Команды!$A$2:$A$7500,0),$E34+2)=Команды!$AJ$2,TRUE,FALSE),IF(INDEX(Команды!$A$2:$AN$7500,MATCH(CA$3,Команды!$A$2:$A$7500,0),$E34+2)=Команды!$AJ$3,TRUE,FALSE),IF(INDEX(Команды!$A$2:$AN$7500,MATCH(CA$3,Команды!$A$2:$A$7500,0),$E34+2)=Команды!$AJ$4,TRUE,FALSE),IF(INDEX(Команды!$A$2:$AN$7500,MATCH(CA$3,Команды!$A$2:$A$7500,0),$E34+2)=Команды!$AJ$5,TRUE,FALSE),IF(INDEX(Команды!$A$2:$AN$7500,MATCH(CA$3,Команды!$A$2:$A$7500,0),$E34+2)=Команды!$AJ$6,TRUE,FALSE),IF(INDEX(Команды!$A$2:$AN$7500,MATCH(CA$3,Команды!$A$2:$A$7500,0),$E34+2)=Команды!$AJ$7,TRUE,FALSE),IF(INDEX(Команды!$A$2:$AN$7500,MATCH(CA$3,Команды!$A$2:$A$7500,0),$E34+2)=Команды!$AJ$8,TRUE,FALSE),IF(INDEX(Команды!$A$2:$AN$7500,MATCH(CA$3,Команды!$A$2:$A$7500,0),$E34+2)=Команды!$AJ$9,TRUE,FALSE),IF(INDEX(Команды!$A$2:$AN$7500,MATCH(CA$3,Команды!$A$2:$A$7500,0),$E34+2)=Команды!$AJ$10,TRUE,FALSE),IF(INDEX(Команды!$A$2:$AN$7500,MATCH(CA$3,Команды!$A$2:$A$7500,0),$E34+2)=Команды!$AJ$11,TRUE,FALSE),IF(INDEX(Команды!$A$2:$AN$7500,MATCH(CA$3,Команды!$A$2:$A$7500,0),$E34+2)=Команды!$AJ$12,TRUE,FALSE),IF(INDEX(Команды!$A$2:$AN$7500,MATCH(CA$3,Команды!$A$2:$A$7500,0),$E34+2)=Команды!$AJ$13,TRUE,FALSE),IF(INDEX(Команды!$A$2:$AN$7500,MATCH(CA$3,Команды!$A$2:$A$7500,0),$E34+2)=Команды!$AJ$14,TRUE,FALSE),IF(INDEX(Команды!$A$2:$AN$7500,MATCH(CA$3,Команды!$A$2:$A$7500,0),$E34+2)=Команды!$AJ$15,TRUE,FALSE),IF(INDEX(Команды!$A$2:$AN$7500,MATCH(CA$3,Команды!$A$2:$A$7500,0),$E34+2)=Команды!$AJ$16,TRUE,FALSE),,IF(INDEX(Команды!$A$2:$AN$7500,MATCH(CA$3,Команды!$A$2:$A$7500,0),$E34+2)=Команды!$AJ$17,TRUE,FALSE),,IF(INDEX(Команды!$A$2:$AN$7500,MATCH(CA$3,Команды!$A$2:$A$7500,0),$E34+2)=Команды!$AJ$18,TRUE,FALSE),,IF(INDEX(Команды!$A$2:$AN$7500,MATCH(CA$3,Команды!$A$2:$A$7500,0),$E34+2)=Команды!$AJ$19,TRUE,FALSE)),INDEX(Команды!$AJ$2:$AK$19,MATCH(INDEX(Команды!$A$2:$AN$7500,MATCH(CA$3,Команды!$A$2:$A$7500,0),$E34+2),Команды!$AJ$2:$AJ$19,0),2),0)</f>
        <v>0.5</v>
      </c>
      <c r="CB34" s="175">
        <f>IF(OR(IF(INDEX(Команды!$A$2:$AN$7500,MATCH(CA$3,Команды!$A$2:$A$7500,0),$E34+2)=Команды!$AJ$2,TRUE,FALSE),IF(INDEX(Команды!$A$2:$AN$7500,MATCH(CA$3,Команды!$A$2:$A$7500,0),$E34+2)=Команды!$AJ$3,TRUE,FALSE),IF(INDEX(Команды!$A$2:$AN$7500,MATCH(CA$3,Команды!$A$2:$A$7500,0),$E34+2)=Команды!$AJ$4,TRUE,FALSE),IF(INDEX(Команды!$A$2:$AN$7500,MATCH(CA$3,Команды!$A$2:$A$7500,0),$E34+2)=Команды!$AJ$5,TRUE,FALSE),IF(INDEX(Команды!$A$2:$AN$7500,MATCH(CA$3,Команды!$A$2:$A$7500,0),$E34+2)=Команды!$AJ$6,TRUE,FALSE),IF(INDEX(Команды!$A$2:$AN$7500,MATCH(CA$3,Команды!$A$2:$A$7500,0),$E34+2)=Команды!$AJ$7,TRUE,FALSE),IF(INDEX(Команды!$A$2:$AN$7500,MATCH(CA$3,Команды!$A$2:$A$7500,0),$E34+2)=Команды!$AJ$8,TRUE,FALSE),IF(INDEX(Команды!$A$2:$AN$7500,MATCH(CA$3,Команды!$A$2:$A$7500,0),$E34+2)=Команды!$AJ$9,TRUE,FALSE),IF(INDEX(Команды!$A$2:$AN$7500,MATCH(CA$3,Команды!$A$2:$A$7500,0),$E34+2)=Команды!$AJ$10,TRUE,FALSE),IF(INDEX(Команды!$A$2:$AN$7500,MATCH(CA$3,Команды!$A$2:$A$7500,0),$E34+2)=Команды!$AJ$11,TRUE,FALSE),IF(INDEX(Команды!$A$2:$AN$7500,MATCH(CA$3,Команды!$A$2:$A$7500,0),$E34+2)=Команды!$AJ$12,TRUE,FALSE),IF(INDEX(Команды!$A$2:$AN$7500,MATCH(CA$3,Команды!$A$2:$A$7500,0),$E34+2)=Команды!$AJ$13,TRUE,FALSE),IF(INDEX(Команды!$A$2:$AN$7500,MATCH(CA$3,Команды!$A$2:$A$7500,0),$E34+2)=Команды!$AJ$14,TRUE,FALSE),IF(INDEX(Команды!$A$2:$AN$7500,MATCH(CA$3,Команды!$A$2:$A$7500,0),$E34+2)=Команды!$AJ$15,TRUE,FALSE),IF(INDEX(Команды!$A$2:$AN$7500,MATCH(CA$3,Команды!$A$2:$A$7500,0),$E34+2)=Команды!$AJ$16,TRUE,FALSE),IF(INDEX(Команды!$A$2:$AN$7500,MATCH(CA$3,Команды!$A$2:$A$7500,0),$E34+2)=Команды!$AJ$17,TRUE,FALSE),IF(INDEX(Команды!$A$2:$AN$7500,MATCH(CA$3,Команды!$A$2:$A$7500,0),$E34+2)=Команды!$AJ$18,TRUE,FALSE),IF(INDEX(Команды!$A$2:$AN$7500,MATCH(CA$3,Команды!$A$2:$A$7500,0),$E34+2)=Команды!$AJ$19,TRUE,FALSE)),INDEX(Команды!$AJ$2:$AL$19,MATCH(INDEX(Команды!$A$2:$AN$7500,MATCH(CA$3,Команды!$A$2:$A$7500,0),$E34+2),Команды!$AJ$2:$AJ$19,0),3),0)</f>
        <v>0.875</v>
      </c>
      <c r="CC34" s="342"/>
      <c r="CD34" s="174">
        <f>IF(OR(IF(INDEX(Команды!$A$2:$AN$7500,MATCH(CD$3,Команды!$A$2:$A$7500,0),$E34+2)=Команды!$AJ$2,TRUE,FALSE),IF(INDEX(Команды!$A$2:$AN$7500,MATCH(CD$3,Команды!$A$2:$A$7500,0),$E34+2)=Команды!$AJ$3,TRUE,FALSE),IF(INDEX(Команды!$A$2:$AN$7500,MATCH(CD$3,Команды!$A$2:$A$7500,0),$E34+2)=Команды!$AJ$4,TRUE,FALSE),IF(INDEX(Команды!$A$2:$AN$7500,MATCH(CD$3,Команды!$A$2:$A$7500,0),$E34+2)=Команды!$AJ$5,TRUE,FALSE),IF(INDEX(Команды!$A$2:$AN$7500,MATCH(CD$3,Команды!$A$2:$A$7500,0),$E34+2)=Команды!$AJ$6,TRUE,FALSE),IF(INDEX(Команды!$A$2:$AN$7500,MATCH(CD$3,Команды!$A$2:$A$7500,0),$E34+2)=Команды!$AJ$7,TRUE,FALSE),IF(INDEX(Команды!$A$2:$AN$7500,MATCH(CD$3,Команды!$A$2:$A$7500,0),$E34+2)=Команды!$AJ$8,TRUE,FALSE),IF(INDEX(Команды!$A$2:$AN$7500,MATCH(CD$3,Команды!$A$2:$A$7500,0),$E34+2)=Команды!$AJ$9,TRUE,FALSE),IF(INDEX(Команды!$A$2:$AN$7500,MATCH(CD$3,Команды!$A$2:$A$7500,0),$E34+2)=Команды!$AJ$10,TRUE,FALSE),IF(INDEX(Команды!$A$2:$AN$7500,MATCH(CD$3,Команды!$A$2:$A$7500,0),$E34+2)=Команды!$AJ$11,TRUE,FALSE),IF(INDEX(Команды!$A$2:$AN$7500,MATCH(CD$3,Команды!$A$2:$A$7500,0),$E34+2)=Команды!$AJ$12,TRUE,FALSE),IF(INDEX(Команды!$A$2:$AN$7500,MATCH(CD$3,Команды!$A$2:$A$7500,0),$E34+2)=Команды!$AJ$13,TRUE,FALSE),IF(INDEX(Команды!$A$2:$AN$7500,MATCH(CD$3,Команды!$A$2:$A$7500,0),$E34+2)=Команды!$AJ$14,TRUE,FALSE),IF(INDEX(Команды!$A$2:$AN$7500,MATCH(CD$3,Команды!$A$2:$A$7500,0),$E34+2)=Команды!$AJ$15,TRUE,FALSE),IF(INDEX(Команды!$A$2:$AN$7500,MATCH(CD$3,Команды!$A$2:$A$7500,0),$E34+2)=Команды!$AJ$16,TRUE,FALSE),,IF(INDEX(Команды!$A$2:$AN$7500,MATCH(CD$3,Команды!$A$2:$A$7500,0),$E34+2)=Команды!$AJ$17,TRUE,FALSE),,IF(INDEX(Команды!$A$2:$AN$7500,MATCH(CD$3,Команды!$A$2:$A$7500,0),$E34+2)=Команды!$AJ$18,TRUE,FALSE),,IF(INDEX(Команды!$A$2:$AN$7500,MATCH(CD$3,Команды!$A$2:$A$7500,0),$E34+2)=Команды!$AJ$19,TRUE,FALSE)),INDEX(Команды!$AJ$2:$AK$19,MATCH(INDEX(Команды!$A$2:$AN$7500,MATCH(CD$3,Команды!$A$2:$A$7500,0),$E34+2),Команды!$AJ$2:$AJ$19,0),2),0)</f>
        <v>0.5</v>
      </c>
      <c r="CE34" s="175">
        <f>IF(OR(IF(INDEX(Команды!$A$2:$AN$7500,MATCH(CD$3,Команды!$A$2:$A$7500,0),$E34+2)=Команды!$AJ$2,TRUE,FALSE),IF(INDEX(Команды!$A$2:$AN$7500,MATCH(CD$3,Команды!$A$2:$A$7500,0),$E34+2)=Команды!$AJ$3,TRUE,FALSE),IF(INDEX(Команды!$A$2:$AN$7500,MATCH(CD$3,Команды!$A$2:$A$7500,0),$E34+2)=Команды!$AJ$4,TRUE,FALSE),IF(INDEX(Команды!$A$2:$AN$7500,MATCH(CD$3,Команды!$A$2:$A$7500,0),$E34+2)=Команды!$AJ$5,TRUE,FALSE),IF(INDEX(Команды!$A$2:$AN$7500,MATCH(CD$3,Команды!$A$2:$A$7500,0),$E34+2)=Команды!$AJ$6,TRUE,FALSE),IF(INDEX(Команды!$A$2:$AN$7500,MATCH(CD$3,Команды!$A$2:$A$7500,0),$E34+2)=Команды!$AJ$7,TRUE,FALSE),IF(INDEX(Команды!$A$2:$AN$7500,MATCH(CD$3,Команды!$A$2:$A$7500,0),$E34+2)=Команды!$AJ$8,TRUE,FALSE),IF(INDEX(Команды!$A$2:$AN$7500,MATCH(CD$3,Команды!$A$2:$A$7500,0),$E34+2)=Команды!$AJ$9,TRUE,FALSE),IF(INDEX(Команды!$A$2:$AN$7500,MATCH(CD$3,Команды!$A$2:$A$7500,0),$E34+2)=Команды!$AJ$10,TRUE,FALSE),IF(INDEX(Команды!$A$2:$AN$7500,MATCH(CD$3,Команды!$A$2:$A$7500,0),$E34+2)=Команды!$AJ$11,TRUE,FALSE),IF(INDEX(Команды!$A$2:$AN$7500,MATCH(CD$3,Команды!$A$2:$A$7500,0),$E34+2)=Команды!$AJ$12,TRUE,FALSE),IF(INDEX(Команды!$A$2:$AN$7500,MATCH(CD$3,Команды!$A$2:$A$7500,0),$E34+2)=Команды!$AJ$13,TRUE,FALSE),IF(INDEX(Команды!$A$2:$AN$7500,MATCH(CD$3,Команды!$A$2:$A$7500,0),$E34+2)=Команды!$AJ$14,TRUE,FALSE),IF(INDEX(Команды!$A$2:$AN$7500,MATCH(CD$3,Команды!$A$2:$A$7500,0),$E34+2)=Команды!$AJ$15,TRUE,FALSE),IF(INDEX(Команды!$A$2:$AN$7500,MATCH(CD$3,Команды!$A$2:$A$7500,0),$E34+2)=Команды!$AJ$16,TRUE,FALSE),IF(INDEX(Команды!$A$2:$AN$7500,MATCH(CD$3,Команды!$A$2:$A$7500,0),$E34+2)=Команды!$AJ$17,TRUE,FALSE),IF(INDEX(Команды!$A$2:$AN$7500,MATCH(CD$3,Команды!$A$2:$A$7500,0),$E34+2)=Команды!$AJ$18,TRUE,FALSE),IF(INDEX(Команды!$A$2:$AN$7500,MATCH(CD$3,Команды!$A$2:$A$7500,0),$E34+2)=Команды!$AJ$19,TRUE,FALSE)),INDEX(Команды!$AJ$2:$AL$19,MATCH(INDEX(Команды!$A$2:$AN$7500,MATCH(CD$3,Команды!$A$2:$A$7500,0),$E34+2),Команды!$AJ$2:$AJ$19,0),3),0)</f>
        <v>0.875</v>
      </c>
      <c r="CF34" s="342"/>
      <c r="CG34" s="174" t="str">
        <f>IF(OR(IF(INDEX(Команды!$A$2:$AN$7500,MATCH(CG$3,Команды!$A$2:$A$7500,0),$E34+2)=Команды!$AJ$2,TRUE,FALSE),IF(INDEX(Команды!$A$2:$AN$7500,MATCH(CG$3,Команды!$A$2:$A$7500,0),$E34+2)=Команды!$AJ$3,TRUE,FALSE),IF(INDEX(Команды!$A$2:$AN$7500,MATCH(CG$3,Команды!$A$2:$A$7500,0),$E34+2)=Команды!$AJ$4,TRUE,FALSE),IF(INDEX(Команды!$A$2:$AN$7500,MATCH(CG$3,Команды!$A$2:$A$7500,0),$E34+2)=Команды!$AJ$5,TRUE,FALSE),IF(INDEX(Команды!$A$2:$AN$7500,MATCH(CG$3,Команды!$A$2:$A$7500,0),$E34+2)=Команды!$AJ$6,TRUE,FALSE),IF(INDEX(Команды!$A$2:$AN$7500,MATCH(CG$3,Команды!$A$2:$A$7500,0),$E34+2)=Команды!$AJ$7,TRUE,FALSE),IF(INDEX(Команды!$A$2:$AN$7500,MATCH(CG$3,Команды!$A$2:$A$7500,0),$E34+2)=Команды!$AJ$8,TRUE,FALSE),IF(INDEX(Команды!$A$2:$AN$7500,MATCH(CG$3,Команды!$A$2:$A$7500,0),$E34+2)=Команды!$AJ$9,TRUE,FALSE),IF(INDEX(Команды!$A$2:$AN$7500,MATCH(CG$3,Команды!$A$2:$A$7500,0),$E34+2)=Команды!$AJ$10,TRUE,FALSE),IF(INDEX(Команды!$A$2:$AN$7500,MATCH(CG$3,Команды!$A$2:$A$7500,0),$E34+2)=Команды!$AJ$11,TRUE,FALSE),IF(INDEX(Команды!$A$2:$AN$7500,MATCH(CG$3,Команды!$A$2:$A$7500,0),$E34+2)=Команды!$AJ$12,TRUE,FALSE),IF(INDEX(Команды!$A$2:$AN$7500,MATCH(CG$3,Команды!$A$2:$A$7500,0),$E34+2)=Команды!$AJ$13,TRUE,FALSE),IF(INDEX(Команды!$A$2:$AN$7500,MATCH(CG$3,Команды!$A$2:$A$7500,0),$E34+2)=Команды!$AJ$14,TRUE,FALSE),IF(INDEX(Команды!$A$2:$AN$7500,MATCH(CG$3,Команды!$A$2:$A$7500,0),$E34+2)=Команды!$AJ$15,TRUE,FALSE),IF(INDEX(Команды!$A$2:$AN$7500,MATCH(CG$3,Команды!$A$2:$A$7500,0),$E34+2)=Команды!$AJ$16,TRUE,FALSE),,IF(INDEX(Команды!$A$2:$AN$7500,MATCH(CG$3,Команды!$A$2:$A$7500,0),$E34+2)=Команды!$AJ$17,TRUE,FALSE),,IF(INDEX(Команды!$A$2:$AN$7500,MATCH(CG$3,Команды!$A$2:$A$7500,0),$E34+2)=Команды!$AJ$18,TRUE,FALSE),,IF(INDEX(Команды!$A$2:$AN$7500,MATCH(CG$3,Команды!$A$2:$A$7500,0),$E34+2)=Команды!$AJ$19,TRUE,FALSE)),INDEX(Команды!$AJ$2:$AK$19,MATCH(INDEX(Команды!$A$2:$AN$7500,MATCH(CG$3,Команды!$A$2:$A$7500,0),$E34+2),Команды!$AJ$2:$AJ$19,0),2),0)</f>
        <v>В</v>
      </c>
      <c r="CH34" s="175" t="str">
        <f>IF(OR(IF(INDEX(Команды!$A$2:$AN$7500,MATCH(CG$3,Команды!$A$2:$A$7500,0),$E34+2)=Команды!$AJ$2,TRUE,FALSE),IF(INDEX(Команды!$A$2:$AN$7500,MATCH(CG$3,Команды!$A$2:$A$7500,0),$E34+2)=Команды!$AJ$3,TRUE,FALSE),IF(INDEX(Команды!$A$2:$AN$7500,MATCH(CG$3,Команды!$A$2:$A$7500,0),$E34+2)=Команды!$AJ$4,TRUE,FALSE),IF(INDEX(Команды!$A$2:$AN$7500,MATCH(CG$3,Команды!$A$2:$A$7500,0),$E34+2)=Команды!$AJ$5,TRUE,FALSE),IF(INDEX(Команды!$A$2:$AN$7500,MATCH(CG$3,Команды!$A$2:$A$7500,0),$E34+2)=Команды!$AJ$6,TRUE,FALSE),IF(INDEX(Команды!$A$2:$AN$7500,MATCH(CG$3,Команды!$A$2:$A$7500,0),$E34+2)=Команды!$AJ$7,TRUE,FALSE),IF(INDEX(Команды!$A$2:$AN$7500,MATCH(CG$3,Команды!$A$2:$A$7500,0),$E34+2)=Команды!$AJ$8,TRUE,FALSE),IF(INDEX(Команды!$A$2:$AN$7500,MATCH(CG$3,Команды!$A$2:$A$7500,0),$E34+2)=Команды!$AJ$9,TRUE,FALSE),IF(INDEX(Команды!$A$2:$AN$7500,MATCH(CG$3,Команды!$A$2:$A$7500,0),$E34+2)=Команды!$AJ$10,TRUE,FALSE),IF(INDEX(Команды!$A$2:$AN$7500,MATCH(CG$3,Команды!$A$2:$A$7500,0),$E34+2)=Команды!$AJ$11,TRUE,FALSE),IF(INDEX(Команды!$A$2:$AN$7500,MATCH(CG$3,Команды!$A$2:$A$7500,0),$E34+2)=Команды!$AJ$12,TRUE,FALSE),IF(INDEX(Команды!$A$2:$AN$7500,MATCH(CG$3,Команды!$A$2:$A$7500,0),$E34+2)=Команды!$AJ$13,TRUE,FALSE),IF(INDEX(Команды!$A$2:$AN$7500,MATCH(CG$3,Команды!$A$2:$A$7500,0),$E34+2)=Команды!$AJ$14,TRUE,FALSE),IF(INDEX(Команды!$A$2:$AN$7500,MATCH(CG$3,Команды!$A$2:$A$7500,0),$E34+2)=Команды!$AJ$15,TRUE,FALSE),IF(INDEX(Команды!$A$2:$AN$7500,MATCH(CG$3,Команды!$A$2:$A$7500,0),$E34+2)=Команды!$AJ$16,TRUE,FALSE),IF(INDEX(Команды!$A$2:$AN$7500,MATCH(CG$3,Команды!$A$2:$A$7500,0),$E34+2)=Команды!$AJ$17,TRUE,FALSE),IF(INDEX(Команды!$A$2:$AN$7500,MATCH(CG$3,Команды!$A$2:$A$7500,0),$E34+2)=Команды!$AJ$18,TRUE,FALSE),IF(INDEX(Команды!$A$2:$AN$7500,MATCH(CG$3,Команды!$A$2:$A$7500,0),$E34+2)=Команды!$AJ$19,TRUE,FALSE)),INDEX(Команды!$AJ$2:$AL$19,MATCH(INDEX(Команды!$A$2:$AN$7500,MATCH(CG$3,Команды!$A$2:$A$7500,0),$E34+2),Команды!$AJ$2:$AJ$19,0),3),0)</f>
        <v>В</v>
      </c>
      <c r="CI34" s="342"/>
      <c r="CJ34" s="174">
        <f>IF(OR(IF(INDEX(Команды!$A$2:$AN$7500,MATCH(CJ$3,Команды!$A$2:$A$7500,0),$E34+2)=Команды!$AJ$2,TRUE,FALSE),IF(INDEX(Команды!$A$2:$AN$7500,MATCH(CJ$3,Команды!$A$2:$A$7500,0),$E34+2)=Команды!$AJ$3,TRUE,FALSE),IF(INDEX(Команды!$A$2:$AN$7500,MATCH(CJ$3,Команды!$A$2:$A$7500,0),$E34+2)=Команды!$AJ$4,TRUE,FALSE),IF(INDEX(Команды!$A$2:$AN$7500,MATCH(CJ$3,Команды!$A$2:$A$7500,0),$E34+2)=Команды!$AJ$5,TRUE,FALSE),IF(INDEX(Команды!$A$2:$AN$7500,MATCH(CJ$3,Команды!$A$2:$A$7500,0),$E34+2)=Команды!$AJ$6,TRUE,FALSE),IF(INDEX(Команды!$A$2:$AN$7500,MATCH(CJ$3,Команды!$A$2:$A$7500,0),$E34+2)=Команды!$AJ$7,TRUE,FALSE),IF(INDEX(Команды!$A$2:$AN$7500,MATCH(CJ$3,Команды!$A$2:$A$7500,0),$E34+2)=Команды!$AJ$8,TRUE,FALSE),IF(INDEX(Команды!$A$2:$AN$7500,MATCH(CJ$3,Команды!$A$2:$A$7500,0),$E34+2)=Команды!$AJ$9,TRUE,FALSE),IF(INDEX(Команды!$A$2:$AN$7500,MATCH(CJ$3,Команды!$A$2:$A$7500,0),$E34+2)=Команды!$AJ$10,TRUE,FALSE),IF(INDEX(Команды!$A$2:$AN$7500,MATCH(CJ$3,Команды!$A$2:$A$7500,0),$E34+2)=Команды!$AJ$11,TRUE,FALSE),IF(INDEX(Команды!$A$2:$AN$7500,MATCH(CJ$3,Команды!$A$2:$A$7500,0),$E34+2)=Команды!$AJ$12,TRUE,FALSE),IF(INDEX(Команды!$A$2:$AN$7500,MATCH(CJ$3,Команды!$A$2:$A$7500,0),$E34+2)=Команды!$AJ$13,TRUE,FALSE),IF(INDEX(Команды!$A$2:$AN$7500,MATCH(CJ$3,Команды!$A$2:$A$7500,0),$E34+2)=Команды!$AJ$14,TRUE,FALSE),IF(INDEX(Команды!$A$2:$AN$7500,MATCH(CJ$3,Команды!$A$2:$A$7500,0),$E34+2)=Команды!$AJ$15,TRUE,FALSE),IF(INDEX(Команды!$A$2:$AN$7500,MATCH(CJ$3,Команды!$A$2:$A$7500,0),$E34+2)=Команды!$AJ$16,TRUE,FALSE),,IF(INDEX(Команды!$A$2:$AN$7500,MATCH(CJ$3,Команды!$A$2:$A$7500,0),$E34+2)=Команды!$AJ$17,TRUE,FALSE),,IF(INDEX(Команды!$A$2:$AN$7500,MATCH(CJ$3,Команды!$A$2:$A$7500,0),$E34+2)=Команды!$AJ$18,TRUE,FALSE),,IF(INDEX(Команды!$A$2:$AN$7500,MATCH(CJ$3,Команды!$A$2:$A$7500,0),$E34+2)=Команды!$AJ$19,TRUE,FALSE)),INDEX(Команды!$AJ$2:$AK$19,MATCH(INDEX(Команды!$A$2:$AN$7500,MATCH(CJ$3,Команды!$A$2:$A$7500,0),$E34+2),Команды!$AJ$2:$AJ$19,0),2),0)</f>
        <v>0.625</v>
      </c>
      <c r="CK34" s="175">
        <f>IF(OR(IF(INDEX(Команды!$A$2:$AN$7500,MATCH(CJ$3,Команды!$A$2:$A$7500,0),$E34+2)=Команды!$AJ$2,TRUE,FALSE),IF(INDEX(Команды!$A$2:$AN$7500,MATCH(CJ$3,Команды!$A$2:$A$7500,0),$E34+2)=Команды!$AJ$3,TRUE,FALSE),IF(INDEX(Команды!$A$2:$AN$7500,MATCH(CJ$3,Команды!$A$2:$A$7500,0),$E34+2)=Команды!$AJ$4,TRUE,FALSE),IF(INDEX(Команды!$A$2:$AN$7500,MATCH(CJ$3,Команды!$A$2:$A$7500,0),$E34+2)=Команды!$AJ$5,TRUE,FALSE),IF(INDEX(Команды!$A$2:$AN$7500,MATCH(CJ$3,Команды!$A$2:$A$7500,0),$E34+2)=Команды!$AJ$6,TRUE,FALSE),IF(INDEX(Команды!$A$2:$AN$7500,MATCH(CJ$3,Команды!$A$2:$A$7500,0),$E34+2)=Команды!$AJ$7,TRUE,FALSE),IF(INDEX(Команды!$A$2:$AN$7500,MATCH(CJ$3,Команды!$A$2:$A$7500,0),$E34+2)=Команды!$AJ$8,TRUE,FALSE),IF(INDEX(Команды!$A$2:$AN$7500,MATCH(CJ$3,Команды!$A$2:$A$7500,0),$E34+2)=Команды!$AJ$9,TRUE,FALSE),IF(INDEX(Команды!$A$2:$AN$7500,MATCH(CJ$3,Команды!$A$2:$A$7500,0),$E34+2)=Команды!$AJ$10,TRUE,FALSE),IF(INDEX(Команды!$A$2:$AN$7500,MATCH(CJ$3,Команды!$A$2:$A$7500,0),$E34+2)=Команды!$AJ$11,TRUE,FALSE),IF(INDEX(Команды!$A$2:$AN$7500,MATCH(CJ$3,Команды!$A$2:$A$7500,0),$E34+2)=Команды!$AJ$12,TRUE,FALSE),IF(INDEX(Команды!$A$2:$AN$7500,MATCH(CJ$3,Команды!$A$2:$A$7500,0),$E34+2)=Команды!$AJ$13,TRUE,FALSE),IF(INDEX(Команды!$A$2:$AN$7500,MATCH(CJ$3,Команды!$A$2:$A$7500,0),$E34+2)=Команды!$AJ$14,TRUE,FALSE),IF(INDEX(Команды!$A$2:$AN$7500,MATCH(CJ$3,Команды!$A$2:$A$7500,0),$E34+2)=Команды!$AJ$15,TRUE,FALSE),IF(INDEX(Команды!$A$2:$AN$7500,MATCH(CJ$3,Команды!$A$2:$A$7500,0),$E34+2)=Команды!$AJ$16,TRUE,FALSE),IF(INDEX(Команды!$A$2:$AN$7500,MATCH(CJ$3,Команды!$A$2:$A$7500,0),$E34+2)=Команды!$AJ$17,TRUE,FALSE),IF(INDEX(Команды!$A$2:$AN$7500,MATCH(CJ$3,Команды!$A$2:$A$7500,0),$E34+2)=Команды!$AJ$18,TRUE,FALSE),IF(INDEX(Команды!$A$2:$AN$7500,MATCH(CJ$3,Команды!$A$2:$A$7500,0),$E34+2)=Команды!$AJ$19,TRUE,FALSE)),INDEX(Команды!$AJ$2:$AL$19,MATCH(INDEX(Команды!$A$2:$AN$7500,MATCH(CJ$3,Команды!$A$2:$A$7500,0),$E34+2),Команды!$AJ$2:$AJ$19,0),3),0)</f>
        <v>1</v>
      </c>
      <c r="CL34" s="342"/>
      <c r="CM34" s="174">
        <f>IF(OR(IF(INDEX(Команды!$A$2:$AN$7500,MATCH(CM$3,Команды!$A$2:$A$7500,0),$E34+2)=Команды!$AJ$2,TRUE,FALSE),IF(INDEX(Команды!$A$2:$AN$7500,MATCH(CM$3,Команды!$A$2:$A$7500,0),$E34+2)=Команды!$AJ$3,TRUE,FALSE),IF(INDEX(Команды!$A$2:$AN$7500,MATCH(CM$3,Команды!$A$2:$A$7500,0),$E34+2)=Команды!$AJ$4,TRUE,FALSE),IF(INDEX(Команды!$A$2:$AN$7500,MATCH(CM$3,Команды!$A$2:$A$7500,0),$E34+2)=Команды!$AJ$5,TRUE,FALSE),IF(INDEX(Команды!$A$2:$AN$7500,MATCH(CM$3,Команды!$A$2:$A$7500,0),$E34+2)=Команды!$AJ$6,TRUE,FALSE),IF(INDEX(Команды!$A$2:$AN$7500,MATCH(CM$3,Команды!$A$2:$A$7500,0),$E34+2)=Команды!$AJ$7,TRUE,FALSE),IF(INDEX(Команды!$A$2:$AN$7500,MATCH(CM$3,Команды!$A$2:$A$7500,0),$E34+2)=Команды!$AJ$8,TRUE,FALSE),IF(INDEX(Команды!$A$2:$AN$7500,MATCH(CM$3,Команды!$A$2:$A$7500,0),$E34+2)=Команды!$AJ$9,TRUE,FALSE),IF(INDEX(Команды!$A$2:$AN$7500,MATCH(CM$3,Команды!$A$2:$A$7500,0),$E34+2)=Команды!$AJ$10,TRUE,FALSE),IF(INDEX(Команды!$A$2:$AN$7500,MATCH(CM$3,Команды!$A$2:$A$7500,0),$E34+2)=Команды!$AJ$11,TRUE,FALSE),IF(INDEX(Команды!$A$2:$AN$7500,MATCH(CM$3,Команды!$A$2:$A$7500,0),$E34+2)=Команды!$AJ$12,TRUE,FALSE),IF(INDEX(Команды!$A$2:$AN$7500,MATCH(CM$3,Команды!$A$2:$A$7500,0),$E34+2)=Команды!$AJ$13,TRUE,FALSE),IF(INDEX(Команды!$A$2:$AN$7500,MATCH(CM$3,Команды!$A$2:$A$7500,0),$E34+2)=Команды!$AJ$14,TRUE,FALSE),IF(INDEX(Команды!$A$2:$AN$7500,MATCH(CM$3,Команды!$A$2:$A$7500,0),$E34+2)=Команды!$AJ$15,TRUE,FALSE),IF(INDEX(Команды!$A$2:$AN$7500,MATCH(CM$3,Команды!$A$2:$A$7500,0),$E34+2)=Команды!$AJ$16,TRUE,FALSE),,IF(INDEX(Команды!$A$2:$AN$7500,MATCH(CM$3,Команды!$A$2:$A$7500,0),$E34+2)=Команды!$AJ$17,TRUE,FALSE),,IF(INDEX(Команды!$A$2:$AN$7500,MATCH(CM$3,Команды!$A$2:$A$7500,0),$E34+2)=Команды!$AJ$18,TRUE,FALSE),,IF(INDEX(Команды!$A$2:$AN$7500,MATCH(CM$3,Команды!$A$2:$A$7500,0),$E34+2)=Команды!$AJ$19,TRUE,FALSE)),INDEX(Команды!$AJ$2:$AK$19,MATCH(INDEX(Команды!$A$2:$AN$7500,MATCH(CM$3,Команды!$A$2:$A$7500,0),$E34+2),Команды!$AJ$2:$AJ$19,0),2),0)</f>
        <v>0.625</v>
      </c>
      <c r="CN34" s="175">
        <f>IF(OR(IF(INDEX(Команды!$A$2:$AN$7500,MATCH(CM$3,Команды!$A$2:$A$7500,0),$E34+2)=Команды!$AJ$2,TRUE,FALSE),IF(INDEX(Команды!$A$2:$AN$7500,MATCH(CM$3,Команды!$A$2:$A$7500,0),$E34+2)=Команды!$AJ$3,TRUE,FALSE),IF(INDEX(Команды!$A$2:$AN$7500,MATCH(CM$3,Команды!$A$2:$A$7500,0),$E34+2)=Команды!$AJ$4,TRUE,FALSE),IF(INDEX(Команды!$A$2:$AN$7500,MATCH(CM$3,Команды!$A$2:$A$7500,0),$E34+2)=Команды!$AJ$5,TRUE,FALSE),IF(INDEX(Команды!$A$2:$AN$7500,MATCH(CM$3,Команды!$A$2:$A$7500,0),$E34+2)=Команды!$AJ$6,TRUE,FALSE),IF(INDEX(Команды!$A$2:$AN$7500,MATCH(CM$3,Команды!$A$2:$A$7500,0),$E34+2)=Команды!$AJ$7,TRUE,FALSE),IF(INDEX(Команды!$A$2:$AN$7500,MATCH(CM$3,Команды!$A$2:$A$7500,0),$E34+2)=Команды!$AJ$8,TRUE,FALSE),IF(INDEX(Команды!$A$2:$AN$7500,MATCH(CM$3,Команды!$A$2:$A$7500,0),$E34+2)=Команды!$AJ$9,TRUE,FALSE),IF(INDEX(Команды!$A$2:$AN$7500,MATCH(CM$3,Команды!$A$2:$A$7500,0),$E34+2)=Команды!$AJ$10,TRUE,FALSE),IF(INDEX(Команды!$A$2:$AN$7500,MATCH(CM$3,Команды!$A$2:$A$7500,0),$E34+2)=Команды!$AJ$11,TRUE,FALSE),IF(INDEX(Команды!$A$2:$AN$7500,MATCH(CM$3,Команды!$A$2:$A$7500,0),$E34+2)=Команды!$AJ$12,TRUE,FALSE),IF(INDEX(Команды!$A$2:$AN$7500,MATCH(CM$3,Команды!$A$2:$A$7500,0),$E34+2)=Команды!$AJ$13,TRUE,FALSE),IF(INDEX(Команды!$A$2:$AN$7500,MATCH(CM$3,Команды!$A$2:$A$7500,0),$E34+2)=Команды!$AJ$14,TRUE,FALSE),IF(INDEX(Команды!$A$2:$AN$7500,MATCH(CM$3,Команды!$A$2:$A$7500,0),$E34+2)=Команды!$AJ$15,TRUE,FALSE),IF(INDEX(Команды!$A$2:$AN$7500,MATCH(CM$3,Команды!$A$2:$A$7500,0),$E34+2)=Команды!$AJ$16,TRUE,FALSE),IF(INDEX(Команды!$A$2:$AN$7500,MATCH(CM$3,Команды!$A$2:$A$7500,0),$E34+2)=Команды!$AJ$17,TRUE,FALSE),IF(INDEX(Команды!$A$2:$AN$7500,MATCH(CM$3,Команды!$A$2:$A$7500,0),$E34+2)=Команды!$AJ$18,TRUE,FALSE),IF(INDEX(Команды!$A$2:$AN$7500,MATCH(CM$3,Команды!$A$2:$A$7500,0),$E34+2)=Команды!$AJ$19,TRUE,FALSE)),INDEX(Команды!$AJ$2:$AL$19,MATCH(INDEX(Команды!$A$2:$AN$7500,MATCH(CM$3,Команды!$A$2:$A$7500,0),$E34+2),Команды!$AJ$2:$AJ$19,0),3),0)</f>
        <v>1</v>
      </c>
      <c r="CO34" s="342"/>
      <c r="CP34" s="174">
        <f>IF(OR(IF(INDEX(Команды!$A$2:$AN$7500,MATCH(CP$3,Команды!$A$2:$A$7500,0),$E34+2)=Команды!$AJ$2,TRUE,FALSE),IF(INDEX(Команды!$A$2:$AN$7500,MATCH(CP$3,Команды!$A$2:$A$7500,0),$E34+2)=Команды!$AJ$3,TRUE,FALSE),IF(INDEX(Команды!$A$2:$AN$7500,MATCH(CP$3,Команды!$A$2:$A$7500,0),$E34+2)=Команды!$AJ$4,TRUE,FALSE),IF(INDEX(Команды!$A$2:$AN$7500,MATCH(CP$3,Команды!$A$2:$A$7500,0),$E34+2)=Команды!$AJ$5,TRUE,FALSE),IF(INDEX(Команды!$A$2:$AN$7500,MATCH(CP$3,Команды!$A$2:$A$7500,0),$E34+2)=Команды!$AJ$6,TRUE,FALSE),IF(INDEX(Команды!$A$2:$AN$7500,MATCH(CP$3,Команды!$A$2:$A$7500,0),$E34+2)=Команды!$AJ$7,TRUE,FALSE),IF(INDEX(Команды!$A$2:$AN$7500,MATCH(CP$3,Команды!$A$2:$A$7500,0),$E34+2)=Команды!$AJ$8,TRUE,FALSE),IF(INDEX(Команды!$A$2:$AN$7500,MATCH(CP$3,Команды!$A$2:$A$7500,0),$E34+2)=Команды!$AJ$9,TRUE,FALSE),IF(INDEX(Команды!$A$2:$AN$7500,MATCH(CP$3,Команды!$A$2:$A$7500,0),$E34+2)=Команды!$AJ$10,TRUE,FALSE),IF(INDEX(Команды!$A$2:$AN$7500,MATCH(CP$3,Команды!$A$2:$A$7500,0),$E34+2)=Команды!$AJ$11,TRUE,FALSE),IF(INDEX(Команды!$A$2:$AN$7500,MATCH(CP$3,Команды!$A$2:$A$7500,0),$E34+2)=Команды!$AJ$12,TRUE,FALSE),IF(INDEX(Команды!$A$2:$AN$7500,MATCH(CP$3,Команды!$A$2:$A$7500,0),$E34+2)=Команды!$AJ$13,TRUE,FALSE),IF(INDEX(Команды!$A$2:$AN$7500,MATCH(CP$3,Команды!$A$2:$A$7500,0),$E34+2)=Команды!$AJ$14,TRUE,FALSE),IF(INDEX(Команды!$A$2:$AN$7500,MATCH(CP$3,Команды!$A$2:$A$7500,0),$E34+2)=Команды!$AJ$15,TRUE,FALSE),IF(INDEX(Команды!$A$2:$AN$7500,MATCH(CP$3,Команды!$A$2:$A$7500,0),$E34+2)=Команды!$AJ$16,TRUE,FALSE),,IF(INDEX(Команды!$A$2:$AN$7500,MATCH(CP$3,Команды!$A$2:$A$7500,0),$E34+2)=Команды!$AJ$17,TRUE,FALSE),,IF(INDEX(Команды!$A$2:$AN$7500,MATCH(CP$3,Команды!$A$2:$A$7500,0),$E34+2)=Команды!$AJ$18,TRUE,FALSE),,IF(INDEX(Команды!$A$2:$AN$7500,MATCH(CP$3,Команды!$A$2:$A$7500,0),$E34+2)=Команды!$AJ$19,TRUE,FALSE)),INDEX(Команды!$AJ$2:$AK$19,MATCH(INDEX(Команды!$A$2:$AN$7500,MATCH(CP$3,Команды!$A$2:$A$7500,0),$E34+2),Команды!$AJ$2:$AJ$19,0),2),0)</f>
        <v>0.625</v>
      </c>
      <c r="CQ34" s="175">
        <f>IF(OR(IF(INDEX(Команды!$A$2:$AN$7500,MATCH(CP$3,Команды!$A$2:$A$7500,0),$E34+2)=Команды!$AJ$2,TRUE,FALSE),IF(INDEX(Команды!$A$2:$AN$7500,MATCH(CP$3,Команды!$A$2:$A$7500,0),$E34+2)=Команды!$AJ$3,TRUE,FALSE),IF(INDEX(Команды!$A$2:$AN$7500,MATCH(CP$3,Команды!$A$2:$A$7500,0),$E34+2)=Команды!$AJ$4,TRUE,FALSE),IF(INDEX(Команды!$A$2:$AN$7500,MATCH(CP$3,Команды!$A$2:$A$7500,0),$E34+2)=Команды!$AJ$5,TRUE,FALSE),IF(INDEX(Команды!$A$2:$AN$7500,MATCH(CP$3,Команды!$A$2:$A$7500,0),$E34+2)=Команды!$AJ$6,TRUE,FALSE),IF(INDEX(Команды!$A$2:$AN$7500,MATCH(CP$3,Команды!$A$2:$A$7500,0),$E34+2)=Команды!$AJ$7,TRUE,FALSE),IF(INDEX(Команды!$A$2:$AN$7500,MATCH(CP$3,Команды!$A$2:$A$7500,0),$E34+2)=Команды!$AJ$8,TRUE,FALSE),IF(INDEX(Команды!$A$2:$AN$7500,MATCH(CP$3,Команды!$A$2:$A$7500,0),$E34+2)=Команды!$AJ$9,TRUE,FALSE),IF(INDEX(Команды!$A$2:$AN$7500,MATCH(CP$3,Команды!$A$2:$A$7500,0),$E34+2)=Команды!$AJ$10,TRUE,FALSE),IF(INDEX(Команды!$A$2:$AN$7500,MATCH(CP$3,Команды!$A$2:$A$7500,0),$E34+2)=Команды!$AJ$11,TRUE,FALSE),IF(INDEX(Команды!$A$2:$AN$7500,MATCH(CP$3,Команды!$A$2:$A$7500,0),$E34+2)=Команды!$AJ$12,TRUE,FALSE),IF(INDEX(Команды!$A$2:$AN$7500,MATCH(CP$3,Команды!$A$2:$A$7500,0),$E34+2)=Команды!$AJ$13,TRUE,FALSE),IF(INDEX(Команды!$A$2:$AN$7500,MATCH(CP$3,Команды!$A$2:$A$7500,0),$E34+2)=Команды!$AJ$14,TRUE,FALSE),IF(INDEX(Команды!$A$2:$AN$7500,MATCH(CP$3,Команды!$A$2:$A$7500,0),$E34+2)=Команды!$AJ$15,TRUE,FALSE),IF(INDEX(Команды!$A$2:$AN$7500,MATCH(CP$3,Команды!$A$2:$A$7500,0),$E34+2)=Команды!$AJ$16,TRUE,FALSE),IF(INDEX(Команды!$A$2:$AN$7500,MATCH(CP$3,Команды!$A$2:$A$7500,0),$E34+2)=Команды!$AJ$17,TRUE,FALSE),IF(INDEX(Команды!$A$2:$AN$7500,MATCH(CP$3,Команды!$A$2:$A$7500,0),$E34+2)=Команды!$AJ$18,TRUE,FALSE),IF(INDEX(Команды!$A$2:$AN$7500,MATCH(CP$3,Команды!$A$2:$A$7500,0),$E34+2)=Команды!$AJ$19,TRUE,FALSE)),INDEX(Команды!$AJ$2:$AL$19,MATCH(INDEX(Команды!$A$2:$AN$7500,MATCH(CP$3,Команды!$A$2:$A$7500,0),$E34+2),Команды!$AJ$2:$AJ$19,0),3),0)</f>
        <v>1</v>
      </c>
      <c r="CR34" s="342"/>
      <c r="CS34" s="174">
        <f>IF(OR(IF(INDEX(Команды!$A$2:$AN$7500,MATCH(CS$3,Команды!$A$2:$A$7500,0),$E34+2)=Команды!$AJ$2,TRUE,FALSE),IF(INDEX(Команды!$A$2:$AN$7500,MATCH(CS$3,Команды!$A$2:$A$7500,0),$E34+2)=Команды!$AJ$3,TRUE,FALSE),IF(INDEX(Команды!$A$2:$AN$7500,MATCH(CS$3,Команды!$A$2:$A$7500,0),$E34+2)=Команды!$AJ$4,TRUE,FALSE),IF(INDEX(Команды!$A$2:$AN$7500,MATCH(CS$3,Команды!$A$2:$A$7500,0),$E34+2)=Команды!$AJ$5,TRUE,FALSE),IF(INDEX(Команды!$A$2:$AN$7500,MATCH(CS$3,Команды!$A$2:$A$7500,0),$E34+2)=Команды!$AJ$6,TRUE,FALSE),IF(INDEX(Команды!$A$2:$AN$7500,MATCH(CS$3,Команды!$A$2:$A$7500,0),$E34+2)=Команды!$AJ$7,TRUE,FALSE),IF(INDEX(Команды!$A$2:$AN$7500,MATCH(CS$3,Команды!$A$2:$A$7500,0),$E34+2)=Команды!$AJ$8,TRUE,FALSE),IF(INDEX(Команды!$A$2:$AN$7500,MATCH(CS$3,Команды!$A$2:$A$7500,0),$E34+2)=Команды!$AJ$9,TRUE,FALSE),IF(INDEX(Команды!$A$2:$AN$7500,MATCH(CS$3,Команды!$A$2:$A$7500,0),$E34+2)=Команды!$AJ$10,TRUE,FALSE),IF(INDEX(Команды!$A$2:$AN$7500,MATCH(CS$3,Команды!$A$2:$A$7500,0),$E34+2)=Команды!$AJ$11,TRUE,FALSE),IF(INDEX(Команды!$A$2:$AN$7500,MATCH(CS$3,Команды!$A$2:$A$7500,0),$E34+2)=Команды!$AJ$12,TRUE,FALSE),IF(INDEX(Команды!$A$2:$AN$7500,MATCH(CS$3,Команды!$A$2:$A$7500,0),$E34+2)=Команды!$AJ$13,TRUE,FALSE),IF(INDEX(Команды!$A$2:$AN$7500,MATCH(CS$3,Команды!$A$2:$A$7500,0),$E34+2)=Команды!$AJ$14,TRUE,FALSE),IF(INDEX(Команды!$A$2:$AN$7500,MATCH(CS$3,Команды!$A$2:$A$7500,0),$E34+2)=Команды!$AJ$15,TRUE,FALSE),IF(INDEX(Команды!$A$2:$AN$7500,MATCH(CS$3,Команды!$A$2:$A$7500,0),$E34+2)=Команды!$AJ$16,TRUE,FALSE),,IF(INDEX(Команды!$A$2:$AN$7500,MATCH(CS$3,Команды!$A$2:$A$7500,0),$E34+2)=Команды!$AJ$17,TRUE,FALSE),,IF(INDEX(Команды!$A$2:$AN$7500,MATCH(CS$3,Команды!$A$2:$A$7500,0),$E34+2)=Команды!$AJ$18,TRUE,FALSE),,IF(INDEX(Команды!$A$2:$AN$7500,MATCH(CS$3,Команды!$A$2:$A$7500,0),$E34+2)=Команды!$AJ$19,TRUE,FALSE)),INDEX(Команды!$AJ$2:$AK$19,MATCH(INDEX(Команды!$A$2:$AN$7500,MATCH(CS$3,Команды!$A$2:$A$7500,0),$E34+2),Команды!$AJ$2:$AJ$19,0),2),0)</f>
        <v>0.64583333333333337</v>
      </c>
      <c r="CT34" s="175">
        <f>IF(OR(IF(INDEX(Команды!$A$2:$AN$7500,MATCH(CS$3,Команды!$A$2:$A$7500,0),$E34+2)=Команды!$AJ$2,TRUE,FALSE),IF(INDEX(Команды!$A$2:$AN$7500,MATCH(CS$3,Команды!$A$2:$A$7500,0),$E34+2)=Команды!$AJ$3,TRUE,FALSE),IF(INDEX(Команды!$A$2:$AN$7500,MATCH(CS$3,Команды!$A$2:$A$7500,0),$E34+2)=Команды!$AJ$4,TRUE,FALSE),IF(INDEX(Команды!$A$2:$AN$7500,MATCH(CS$3,Команды!$A$2:$A$7500,0),$E34+2)=Команды!$AJ$5,TRUE,FALSE),IF(INDEX(Команды!$A$2:$AN$7500,MATCH(CS$3,Команды!$A$2:$A$7500,0),$E34+2)=Команды!$AJ$6,TRUE,FALSE),IF(INDEX(Команды!$A$2:$AN$7500,MATCH(CS$3,Команды!$A$2:$A$7500,0),$E34+2)=Команды!$AJ$7,TRUE,FALSE),IF(INDEX(Команды!$A$2:$AN$7500,MATCH(CS$3,Команды!$A$2:$A$7500,0),$E34+2)=Команды!$AJ$8,TRUE,FALSE),IF(INDEX(Команды!$A$2:$AN$7500,MATCH(CS$3,Команды!$A$2:$A$7500,0),$E34+2)=Команды!$AJ$9,TRUE,FALSE),IF(INDEX(Команды!$A$2:$AN$7500,MATCH(CS$3,Команды!$A$2:$A$7500,0),$E34+2)=Команды!$AJ$10,TRUE,FALSE),IF(INDEX(Команды!$A$2:$AN$7500,MATCH(CS$3,Команды!$A$2:$A$7500,0),$E34+2)=Команды!$AJ$11,TRUE,FALSE),IF(INDEX(Команды!$A$2:$AN$7500,MATCH(CS$3,Команды!$A$2:$A$7500,0),$E34+2)=Команды!$AJ$12,TRUE,FALSE),IF(INDEX(Команды!$A$2:$AN$7500,MATCH(CS$3,Команды!$A$2:$A$7500,0),$E34+2)=Команды!$AJ$13,TRUE,FALSE),IF(INDEX(Команды!$A$2:$AN$7500,MATCH(CS$3,Команды!$A$2:$A$7500,0),$E34+2)=Команды!$AJ$14,TRUE,FALSE),IF(INDEX(Команды!$A$2:$AN$7500,MATCH(CS$3,Команды!$A$2:$A$7500,0),$E34+2)=Команды!$AJ$15,TRUE,FALSE),IF(INDEX(Команды!$A$2:$AN$7500,MATCH(CS$3,Команды!$A$2:$A$7500,0),$E34+2)=Команды!$AJ$16,TRUE,FALSE),IF(INDEX(Команды!$A$2:$AN$7500,MATCH(CS$3,Команды!$A$2:$A$7500,0),$E34+2)=Команды!$AJ$17,TRUE,FALSE),IF(INDEX(Команды!$A$2:$AN$7500,MATCH(CS$3,Команды!$A$2:$A$7500,0),$E34+2)=Команды!$AJ$18,TRUE,FALSE),IF(INDEX(Команды!$A$2:$AN$7500,MATCH(CS$3,Команды!$A$2:$A$7500,0),$E34+2)=Команды!$AJ$19,TRUE,FALSE)),INDEX(Команды!$AJ$2:$AL$19,MATCH(INDEX(Команды!$A$2:$AN$7500,MATCH(CS$3,Команды!$A$2:$A$7500,0),$E34+2),Команды!$AJ$2:$AJ$19,0),3),0)</f>
        <v>1.0208333333333333</v>
      </c>
      <c r="CU34" s="342"/>
    </row>
    <row r="35" spans="1:99" s="2" customFormat="1" ht="21.95" customHeight="1" x14ac:dyDescent="0.3">
      <c r="A35" s="251">
        <v>30</v>
      </c>
      <c r="B35" s="2">
        <f>VLOOKUP(A35,'Список КК'!A:F,6,TRUE)</f>
        <v>5474</v>
      </c>
      <c r="C35" s="636" t="str">
        <f>VLOOKUP(A35,'Список КК'!A:B,2,TRUE)</f>
        <v>Трофимова Ирина Викторовна</v>
      </c>
      <c r="D35" s="203">
        <f>VLOOKUP(A35,'Список КК'!A:D,4,TRUE)</f>
        <v>0</v>
      </c>
      <c r="E35" s="4">
        <f>VLOOKUP(A35,'Список КК'!A:C,3,TRUE)</f>
        <v>19</v>
      </c>
      <c r="F35" s="220" t="str">
        <f>VLOOKUP(A35,'Список КК'!A:E,5,TRUE)</f>
        <v>два на два, любые смены по 11ч</v>
      </c>
      <c r="G35" s="174">
        <f>IF(OR(IF(INDEX(Команды!$A$2:$AN$7500,MATCH(G$3,Команды!$A$2:$A$7500,0),$E35+2)=Команды!$AJ$2,TRUE,FALSE),IF(INDEX(Команды!$A$2:$AN$7500,MATCH(G$3,Команды!$A$2:$A$7500,0),$E35+2)=Команды!$AJ$3,TRUE,FALSE),IF(INDEX(Команды!$A$2:$AN$7500,MATCH(G$3,Команды!$A$2:$A$7500,0),$E35+2)=Команды!$AJ$4,TRUE,FALSE),IF(INDEX(Команды!$A$2:$AN$7500,MATCH(G$3,Команды!$A$2:$A$7500,0),$E35+2)=Команды!$AJ$5,TRUE,FALSE),IF(INDEX(Команды!$A$2:$AN$7500,MATCH(G$3,Команды!$A$2:$A$7500,0),$E35+2)=Команды!$AJ$6,TRUE,FALSE),IF(INDEX(Команды!$A$2:$AN$7500,MATCH(G$3,Команды!$A$2:$A$7500,0),$E35+2)=Команды!$AJ$7,TRUE,FALSE),IF(INDEX(Команды!$A$2:$AN$7500,MATCH(G$3,Команды!$A$2:$A$7500,0),$E35+2)=Команды!$AJ$8,TRUE,FALSE),IF(INDEX(Команды!$A$2:$AN$7500,MATCH(G$3,Команды!$A$2:$A$7500,0),$E35+2)=Команды!$AJ$9,TRUE,FALSE),IF(INDEX(Команды!$A$2:$AN$7500,MATCH(G$3,Команды!$A$2:$A$7500,0),$E35+2)=Команды!$AJ$10,TRUE,FALSE),IF(INDEX(Команды!$A$2:$AN$7500,MATCH(G$3,Команды!$A$2:$A$7500,0),$E35+2)=Команды!$AJ$11,TRUE,FALSE),IF(INDEX(Команды!$A$2:$AN$7500,MATCH(G$3,Команды!$A$2:$A$7500,0),$E35+2)=Команды!$AJ$12,TRUE,FALSE),IF(INDEX(Команды!$A$2:$AN$7500,MATCH(G$3,Команды!$A$2:$A$7500,0),$E35+2)=Команды!$AJ$13,TRUE,FALSE),IF(INDEX(Команды!$A$2:$AN$7500,MATCH(G$3,Команды!$A$2:$A$7500,0),$E35+2)=Команды!$AJ$14,TRUE,FALSE),IF(INDEX(Команды!$A$2:$AN$7500,MATCH(G$3,Команды!$A$2:$A$7500,0),$E35+2)=Команды!$AJ$15,TRUE,FALSE),IF(INDEX(Команды!$A$2:$AN$7500,MATCH(G$3,Команды!$A$2:$A$7500,0),$E35+2)=Команды!$AJ$16,TRUE,FALSE),,IF(INDEX(Команды!$A$2:$AN$7500,MATCH(G$3,Команды!$A$2:$A$7500,0),$E35+2)=Команды!$AJ$17,TRUE,FALSE),,IF(INDEX(Команды!$A$2:$AN$7500,MATCH(G$3,Команды!$A$2:$A$7500,0),$E35+2)=Команды!$AJ$18,TRUE,FALSE),,IF(INDEX(Команды!$A$2:$AN$7500,MATCH(G$3,Команды!$A$2:$A$7500,0),$E35+2)=Команды!$AJ$19,TRUE,FALSE)),INDEX(Команды!$AJ$2:$AK$19,MATCH(INDEX(Команды!$A$2:$AN$7500,MATCH(G$3,Команды!$A$2:$A$7500,0),$E35+2),Команды!$AJ$2:$AJ$19,0),2),0)</f>
        <v>0.29166666666666669</v>
      </c>
      <c r="H35" s="175">
        <f>IF(OR(IF(INDEX(Команды!$A$2:$AN$7500,MATCH(G$3,Команды!$A$2:$A$7500,0),$E35+2)=Команды!$AJ$2,TRUE,FALSE),IF(INDEX(Команды!$A$2:$AN$7500,MATCH(G$3,Команды!$A$2:$A$7500,0),$E35+2)=Команды!$AJ$3,TRUE,FALSE),IF(INDEX(Команды!$A$2:$AN$7500,MATCH(G$3,Команды!$A$2:$A$7500,0),$E35+2)=Команды!$AJ$4,TRUE,FALSE),IF(INDEX(Команды!$A$2:$AN$7500,MATCH(G$3,Команды!$A$2:$A$7500,0),$E35+2)=Команды!$AJ$5,TRUE,FALSE),IF(INDEX(Команды!$A$2:$AN$7500,MATCH(G$3,Команды!$A$2:$A$7500,0),$E35+2)=Команды!$AJ$6,TRUE,FALSE),IF(INDEX(Команды!$A$2:$AN$7500,MATCH(G$3,Команды!$A$2:$A$7500,0),$E35+2)=Команды!$AJ$7,TRUE,FALSE),IF(INDEX(Команды!$A$2:$AN$7500,MATCH(G$3,Команды!$A$2:$A$7500,0),$E35+2)=Команды!$AJ$8,TRUE,FALSE),IF(INDEX(Команды!$A$2:$AN$7500,MATCH(G$3,Команды!$A$2:$A$7500,0),$E35+2)=Команды!$AJ$9,TRUE,FALSE),IF(INDEX(Команды!$A$2:$AN$7500,MATCH(G$3,Команды!$A$2:$A$7500,0),$E35+2)=Команды!$AJ$10,TRUE,FALSE),IF(INDEX(Команды!$A$2:$AN$7500,MATCH(G$3,Команды!$A$2:$A$7500,0),$E35+2)=Команды!$AJ$11,TRUE,FALSE),IF(INDEX(Команды!$A$2:$AN$7500,MATCH(G$3,Команды!$A$2:$A$7500,0),$E35+2)=Команды!$AJ$12,TRUE,FALSE),IF(INDEX(Команды!$A$2:$AN$7500,MATCH(G$3,Команды!$A$2:$A$7500,0),$E35+2)=Команды!$AJ$13,TRUE,FALSE),IF(INDEX(Команды!$A$2:$AN$7500,MATCH(G$3,Команды!$A$2:$A$7500,0),$E35+2)=Команды!$AJ$14,TRUE,FALSE),IF(INDEX(Команды!$A$2:$AN$7500,MATCH(G$3,Команды!$A$2:$A$7500,0),$E35+2)=Команды!$AJ$15,TRUE,FALSE),IF(INDEX(Команды!$A$2:$AN$7500,MATCH(G$3,Команды!$A$2:$A$7500,0),$E35+2)=Команды!$AJ$16,TRUE,FALSE),IF(INDEX(Команды!$A$2:$AN$7500,MATCH(G$3,Команды!$A$2:$A$7500,0),$E35+2)=Команды!$AJ$17,TRUE,FALSE),IF(INDEX(Команды!$A$2:$AN$7500,MATCH(G$3,Команды!$A$2:$A$7500,0),$E35+2)=Команды!$AJ$18,TRUE,FALSE),IF(INDEX(Команды!$A$2:$AN$7500,MATCH(G$3,Команды!$A$2:$A$7500,0),$E35+2)=Команды!$AJ$19,TRUE,FALSE)),INDEX(Команды!$AJ$2:$AL$19,MATCH(INDEX(Команды!$A$2:$AN$7500,MATCH(G$3,Команды!$A$2:$A$7500,0),$E35+2),Команды!$AJ$2:$AJ$19,0),3),0)</f>
        <v>0.79166666666666663</v>
      </c>
      <c r="I35" s="342"/>
      <c r="J35" s="174" t="str">
        <f>IF(OR(IF(INDEX(Команды!$A$2:$AN$7500,MATCH(J$3,Команды!$A$2:$A$7500,0),$E35+2)=Команды!$AJ$2,TRUE,FALSE),IF(INDEX(Команды!$A$2:$AN$7500,MATCH(J$3,Команды!$A$2:$A$7500,0),$E35+2)=Команды!$AJ$3,TRUE,FALSE),IF(INDEX(Команды!$A$2:$AN$7500,MATCH(J$3,Команды!$A$2:$A$7500,0),$E35+2)=Команды!$AJ$4,TRUE,FALSE),IF(INDEX(Команды!$A$2:$AN$7500,MATCH(J$3,Команды!$A$2:$A$7500,0),$E35+2)=Команды!$AJ$5,TRUE,FALSE),IF(INDEX(Команды!$A$2:$AN$7500,MATCH(J$3,Команды!$A$2:$A$7500,0),$E35+2)=Команды!$AJ$6,TRUE,FALSE),IF(INDEX(Команды!$A$2:$AN$7500,MATCH(J$3,Команды!$A$2:$A$7500,0),$E35+2)=Команды!$AJ$7,TRUE,FALSE),IF(INDEX(Команды!$A$2:$AN$7500,MATCH(J$3,Команды!$A$2:$A$7500,0),$E35+2)=Команды!$AJ$8,TRUE,FALSE),IF(INDEX(Команды!$A$2:$AN$7500,MATCH(J$3,Команды!$A$2:$A$7500,0),$E35+2)=Команды!$AJ$9,TRUE,FALSE),IF(INDEX(Команды!$A$2:$AN$7500,MATCH(J$3,Команды!$A$2:$A$7500,0),$E35+2)=Команды!$AJ$10,TRUE,FALSE),IF(INDEX(Команды!$A$2:$AN$7500,MATCH(J$3,Команды!$A$2:$A$7500,0),$E35+2)=Команды!$AJ$11,TRUE,FALSE),IF(INDEX(Команды!$A$2:$AN$7500,MATCH(J$3,Команды!$A$2:$A$7500,0),$E35+2)=Команды!$AJ$12,TRUE,FALSE),IF(INDEX(Команды!$A$2:$AN$7500,MATCH(J$3,Команды!$A$2:$A$7500,0),$E35+2)=Команды!$AJ$13,TRUE,FALSE),IF(INDEX(Команды!$A$2:$AN$7500,MATCH(J$3,Команды!$A$2:$A$7500,0),$E35+2)=Команды!$AJ$14,TRUE,FALSE),IF(INDEX(Команды!$A$2:$AN$7500,MATCH(J$3,Команды!$A$2:$A$7500,0),$E35+2)=Команды!$AJ$15,TRUE,FALSE),IF(INDEX(Команды!$A$2:$AN$7500,MATCH(J$3,Команды!$A$2:$A$7500,0),$E35+2)=Команды!$AJ$16,TRUE,FALSE),,IF(INDEX(Команды!$A$2:$AN$7500,MATCH(J$3,Команды!$A$2:$A$7500,0),$E35+2)=Команды!$AJ$17,TRUE,FALSE),,IF(INDEX(Команды!$A$2:$AN$7500,MATCH(J$3,Команды!$A$2:$A$7500,0),$E35+2)=Команды!$AJ$18,TRUE,FALSE),,IF(INDEX(Команды!$A$2:$AN$7500,MATCH(J$3,Команды!$A$2:$A$7500,0),$E35+2)=Команды!$AJ$19,TRUE,FALSE)),INDEX(Команды!$AJ$2:$AK$19,MATCH(INDEX(Команды!$A$2:$AN$7500,MATCH(J$3,Команды!$A$2:$A$7500,0),$E35+2),Команды!$AJ$2:$AJ$19,0),2),0)</f>
        <v>В</v>
      </c>
      <c r="K35" s="175" t="str">
        <f>IF(OR(IF(INDEX(Команды!$A$2:$AN$7500,MATCH(J$3,Команды!$A$2:$A$7500,0),$E35+2)=Команды!$AJ$2,TRUE,FALSE),IF(INDEX(Команды!$A$2:$AN$7500,MATCH(J$3,Команды!$A$2:$A$7500,0),$E35+2)=Команды!$AJ$3,TRUE,FALSE),IF(INDEX(Команды!$A$2:$AN$7500,MATCH(J$3,Команды!$A$2:$A$7500,0),$E35+2)=Команды!$AJ$4,TRUE,FALSE),IF(INDEX(Команды!$A$2:$AN$7500,MATCH(J$3,Команды!$A$2:$A$7500,0),$E35+2)=Команды!$AJ$5,TRUE,FALSE),IF(INDEX(Команды!$A$2:$AN$7500,MATCH(J$3,Команды!$A$2:$A$7500,0),$E35+2)=Команды!$AJ$6,TRUE,FALSE),IF(INDEX(Команды!$A$2:$AN$7500,MATCH(J$3,Команды!$A$2:$A$7500,0),$E35+2)=Команды!$AJ$7,TRUE,FALSE),IF(INDEX(Команды!$A$2:$AN$7500,MATCH(J$3,Команды!$A$2:$A$7500,0),$E35+2)=Команды!$AJ$8,TRUE,FALSE),IF(INDEX(Команды!$A$2:$AN$7500,MATCH(J$3,Команды!$A$2:$A$7500,0),$E35+2)=Команды!$AJ$9,TRUE,FALSE),IF(INDEX(Команды!$A$2:$AN$7500,MATCH(J$3,Команды!$A$2:$A$7500,0),$E35+2)=Команды!$AJ$10,TRUE,FALSE),IF(INDEX(Команды!$A$2:$AN$7500,MATCH(J$3,Команды!$A$2:$A$7500,0),$E35+2)=Команды!$AJ$11,TRUE,FALSE),IF(INDEX(Команды!$A$2:$AN$7500,MATCH(J$3,Команды!$A$2:$A$7500,0),$E35+2)=Команды!$AJ$12,TRUE,FALSE),IF(INDEX(Команды!$A$2:$AN$7500,MATCH(J$3,Команды!$A$2:$A$7500,0),$E35+2)=Команды!$AJ$13,TRUE,FALSE),IF(INDEX(Команды!$A$2:$AN$7500,MATCH(J$3,Команды!$A$2:$A$7500,0),$E35+2)=Команды!$AJ$14,TRUE,FALSE),IF(INDEX(Команды!$A$2:$AN$7500,MATCH(J$3,Команды!$A$2:$A$7500,0),$E35+2)=Команды!$AJ$15,TRUE,FALSE),IF(INDEX(Команды!$A$2:$AN$7500,MATCH(J$3,Команды!$A$2:$A$7500,0),$E35+2)=Команды!$AJ$16,TRUE,FALSE),IF(INDEX(Команды!$A$2:$AN$7500,MATCH(J$3,Команды!$A$2:$A$7500,0),$E35+2)=Команды!$AJ$17,TRUE,FALSE),IF(INDEX(Команды!$A$2:$AN$7500,MATCH(J$3,Команды!$A$2:$A$7500,0),$E35+2)=Команды!$AJ$18,TRUE,FALSE),IF(INDEX(Команды!$A$2:$AN$7500,MATCH(J$3,Команды!$A$2:$A$7500,0),$E35+2)=Команды!$AJ$19,TRUE,FALSE)),INDEX(Команды!$AJ$2:$AL$19,MATCH(INDEX(Команды!$A$2:$AN$7500,MATCH(J$3,Команды!$A$2:$A$7500,0),$E35+2),Команды!$AJ$2:$AJ$19,0),3),0)</f>
        <v>В</v>
      </c>
      <c r="L35" s="342"/>
      <c r="M35" s="174" t="str">
        <f>IF(OR(IF(INDEX(Команды!$A$2:$AN$7500,MATCH(M$3,Команды!$A$2:$A$7500,0),$E35+2)=Команды!$AJ$2,TRUE,FALSE),IF(INDEX(Команды!$A$2:$AN$7500,MATCH(M$3,Команды!$A$2:$A$7500,0),$E35+2)=Команды!$AJ$3,TRUE,FALSE),IF(INDEX(Команды!$A$2:$AN$7500,MATCH(M$3,Команды!$A$2:$A$7500,0),$E35+2)=Команды!$AJ$4,TRUE,FALSE),IF(INDEX(Команды!$A$2:$AN$7500,MATCH(M$3,Команды!$A$2:$A$7500,0),$E35+2)=Команды!$AJ$5,TRUE,FALSE),IF(INDEX(Команды!$A$2:$AN$7500,MATCH(M$3,Команды!$A$2:$A$7500,0),$E35+2)=Команды!$AJ$6,TRUE,FALSE),IF(INDEX(Команды!$A$2:$AN$7500,MATCH(M$3,Команды!$A$2:$A$7500,0),$E35+2)=Команды!$AJ$7,TRUE,FALSE),IF(INDEX(Команды!$A$2:$AN$7500,MATCH(M$3,Команды!$A$2:$A$7500,0),$E35+2)=Команды!$AJ$8,TRUE,FALSE),IF(INDEX(Команды!$A$2:$AN$7500,MATCH(M$3,Команды!$A$2:$A$7500,0),$E35+2)=Команды!$AJ$9,TRUE,FALSE),IF(INDEX(Команды!$A$2:$AN$7500,MATCH(M$3,Команды!$A$2:$A$7500,0),$E35+2)=Команды!$AJ$10,TRUE,FALSE),IF(INDEX(Команды!$A$2:$AN$7500,MATCH(M$3,Команды!$A$2:$A$7500,0),$E35+2)=Команды!$AJ$11,TRUE,FALSE),IF(INDEX(Команды!$A$2:$AN$7500,MATCH(M$3,Команды!$A$2:$A$7500,0),$E35+2)=Команды!$AJ$12,TRUE,FALSE),IF(INDEX(Команды!$A$2:$AN$7500,MATCH(M$3,Команды!$A$2:$A$7500,0),$E35+2)=Команды!$AJ$13,TRUE,FALSE),IF(INDEX(Команды!$A$2:$AN$7500,MATCH(M$3,Команды!$A$2:$A$7500,0),$E35+2)=Команды!$AJ$14,TRUE,FALSE),IF(INDEX(Команды!$A$2:$AN$7500,MATCH(M$3,Команды!$A$2:$A$7500,0),$E35+2)=Команды!$AJ$15,TRUE,FALSE),IF(INDEX(Команды!$A$2:$AN$7500,MATCH(M$3,Команды!$A$2:$A$7500,0),$E35+2)=Команды!$AJ$16,TRUE,FALSE),,IF(INDEX(Команды!$A$2:$AN$7500,MATCH(M$3,Команды!$A$2:$A$7500,0),$E35+2)=Команды!$AJ$17,TRUE,FALSE),,IF(INDEX(Команды!$A$2:$AN$7500,MATCH(M$3,Команды!$A$2:$A$7500,0),$E35+2)=Команды!$AJ$18,TRUE,FALSE),,IF(INDEX(Команды!$A$2:$AN$7500,MATCH(M$3,Команды!$A$2:$A$7500,0),$E35+2)=Команды!$AJ$19,TRUE,FALSE)),INDEX(Команды!$AJ$2:$AK$19,MATCH(INDEX(Команды!$A$2:$AN$7500,MATCH(M$3,Команды!$A$2:$A$7500,0),$E35+2),Команды!$AJ$2:$AJ$19,0),2),0)</f>
        <v>В</v>
      </c>
      <c r="N35" s="175" t="str">
        <f>IF(OR(IF(INDEX(Команды!$A$2:$AN$7500,MATCH(M$3,Команды!$A$2:$A$7500,0),$E35+2)=Команды!$AJ$2,TRUE,FALSE),IF(INDEX(Команды!$A$2:$AN$7500,MATCH(M$3,Команды!$A$2:$A$7500,0),$E35+2)=Команды!$AJ$3,TRUE,FALSE),IF(INDEX(Команды!$A$2:$AN$7500,MATCH(M$3,Команды!$A$2:$A$7500,0),$E35+2)=Команды!$AJ$4,TRUE,FALSE),IF(INDEX(Команды!$A$2:$AN$7500,MATCH(M$3,Команды!$A$2:$A$7500,0),$E35+2)=Команды!$AJ$5,TRUE,FALSE),IF(INDEX(Команды!$A$2:$AN$7500,MATCH(M$3,Команды!$A$2:$A$7500,0),$E35+2)=Команды!$AJ$6,TRUE,FALSE),IF(INDEX(Команды!$A$2:$AN$7500,MATCH(M$3,Команды!$A$2:$A$7500,0),$E35+2)=Команды!$AJ$7,TRUE,FALSE),IF(INDEX(Команды!$A$2:$AN$7500,MATCH(M$3,Команды!$A$2:$A$7500,0),$E35+2)=Команды!$AJ$8,TRUE,FALSE),IF(INDEX(Команды!$A$2:$AN$7500,MATCH(M$3,Команды!$A$2:$A$7500,0),$E35+2)=Команды!$AJ$9,TRUE,FALSE),IF(INDEX(Команды!$A$2:$AN$7500,MATCH(M$3,Команды!$A$2:$A$7500,0),$E35+2)=Команды!$AJ$10,TRUE,FALSE),IF(INDEX(Команды!$A$2:$AN$7500,MATCH(M$3,Команды!$A$2:$A$7500,0),$E35+2)=Команды!$AJ$11,TRUE,FALSE),IF(INDEX(Команды!$A$2:$AN$7500,MATCH(M$3,Команды!$A$2:$A$7500,0),$E35+2)=Команды!$AJ$12,TRUE,FALSE),IF(INDEX(Команды!$A$2:$AN$7500,MATCH(M$3,Команды!$A$2:$A$7500,0),$E35+2)=Команды!$AJ$13,TRUE,FALSE),IF(INDEX(Команды!$A$2:$AN$7500,MATCH(M$3,Команды!$A$2:$A$7500,0),$E35+2)=Команды!$AJ$14,TRUE,FALSE),IF(INDEX(Команды!$A$2:$AN$7500,MATCH(M$3,Команды!$A$2:$A$7500,0),$E35+2)=Команды!$AJ$15,TRUE,FALSE),IF(INDEX(Команды!$A$2:$AN$7500,MATCH(M$3,Команды!$A$2:$A$7500,0),$E35+2)=Команды!$AJ$16,TRUE,FALSE),IF(INDEX(Команды!$A$2:$AN$7500,MATCH(M$3,Команды!$A$2:$A$7500,0),$E35+2)=Команды!$AJ$17,TRUE,FALSE),IF(INDEX(Команды!$A$2:$AN$7500,MATCH(M$3,Команды!$A$2:$A$7500,0),$E35+2)=Команды!$AJ$18,TRUE,FALSE),IF(INDEX(Команды!$A$2:$AN$7500,MATCH(M$3,Команды!$A$2:$A$7500,0),$E35+2)=Команды!$AJ$19,TRUE,FALSE)),INDEX(Команды!$AJ$2:$AL$19,MATCH(INDEX(Команды!$A$2:$AN$7500,MATCH(M$3,Команды!$A$2:$A$7500,0),$E35+2),Команды!$AJ$2:$AJ$19,0),3),0)</f>
        <v>В</v>
      </c>
      <c r="O35" s="342"/>
      <c r="P35" s="174">
        <f>IF(OR(IF(INDEX(Команды!$A$2:$AN$7500,MATCH(P$3,Команды!$A$2:$A$7500,0),$E35+2)=Команды!$AJ$2,TRUE,FALSE),IF(INDEX(Команды!$A$2:$AN$7500,MATCH(P$3,Команды!$A$2:$A$7500,0),$E35+2)=Команды!$AJ$3,TRUE,FALSE),IF(INDEX(Команды!$A$2:$AN$7500,MATCH(P$3,Команды!$A$2:$A$7500,0),$E35+2)=Команды!$AJ$4,TRUE,FALSE),IF(INDEX(Команды!$A$2:$AN$7500,MATCH(P$3,Команды!$A$2:$A$7500,0),$E35+2)=Команды!$AJ$5,TRUE,FALSE),IF(INDEX(Команды!$A$2:$AN$7500,MATCH(P$3,Команды!$A$2:$A$7500,0),$E35+2)=Команды!$AJ$6,TRUE,FALSE),IF(INDEX(Команды!$A$2:$AN$7500,MATCH(P$3,Команды!$A$2:$A$7500,0),$E35+2)=Команды!$AJ$7,TRUE,FALSE),IF(INDEX(Команды!$A$2:$AN$7500,MATCH(P$3,Команды!$A$2:$A$7500,0),$E35+2)=Команды!$AJ$8,TRUE,FALSE),IF(INDEX(Команды!$A$2:$AN$7500,MATCH(P$3,Команды!$A$2:$A$7500,0),$E35+2)=Команды!$AJ$9,TRUE,FALSE),IF(INDEX(Команды!$A$2:$AN$7500,MATCH(P$3,Команды!$A$2:$A$7500,0),$E35+2)=Команды!$AJ$10,TRUE,FALSE),IF(INDEX(Команды!$A$2:$AN$7500,MATCH(P$3,Команды!$A$2:$A$7500,0),$E35+2)=Команды!$AJ$11,TRUE,FALSE),IF(INDEX(Команды!$A$2:$AN$7500,MATCH(P$3,Команды!$A$2:$A$7500,0),$E35+2)=Команды!$AJ$12,TRUE,FALSE),IF(INDEX(Команды!$A$2:$AN$7500,MATCH(P$3,Команды!$A$2:$A$7500,0),$E35+2)=Команды!$AJ$13,TRUE,FALSE),IF(INDEX(Команды!$A$2:$AN$7500,MATCH(P$3,Команды!$A$2:$A$7500,0),$E35+2)=Команды!$AJ$14,TRUE,FALSE),IF(INDEX(Команды!$A$2:$AN$7500,MATCH(P$3,Команды!$A$2:$A$7500,0),$E35+2)=Команды!$AJ$15,TRUE,FALSE),IF(INDEX(Команды!$A$2:$AN$7500,MATCH(P$3,Команды!$A$2:$A$7500,0),$E35+2)=Команды!$AJ$16,TRUE,FALSE),,IF(INDEX(Команды!$A$2:$AN$7500,MATCH(P$3,Команды!$A$2:$A$7500,0),$E35+2)=Команды!$AJ$17,TRUE,FALSE),,IF(INDEX(Команды!$A$2:$AN$7500,MATCH(P$3,Команды!$A$2:$A$7500,0),$E35+2)=Команды!$AJ$18,TRUE,FALSE),,IF(INDEX(Команды!$A$2:$AN$7500,MATCH(P$3,Команды!$A$2:$A$7500,0),$E35+2)=Команды!$AJ$19,TRUE,FALSE)),INDEX(Команды!$AJ$2:$AK$19,MATCH(INDEX(Команды!$A$2:$AN$7500,MATCH(P$3,Команды!$A$2:$A$7500,0),$E35+2),Команды!$AJ$2:$AJ$19,0),2),0)</f>
        <v>0.29166666666666669</v>
      </c>
      <c r="Q35" s="175">
        <f>IF(OR(IF(INDEX(Команды!$A$2:$AN$7500,MATCH(P$3,Команды!$A$2:$A$7500,0),$E35+2)=Команды!$AJ$2,TRUE,FALSE),IF(INDEX(Команды!$A$2:$AN$7500,MATCH(P$3,Команды!$A$2:$A$7500,0),$E35+2)=Команды!$AJ$3,TRUE,FALSE),IF(INDEX(Команды!$A$2:$AN$7500,MATCH(P$3,Команды!$A$2:$A$7500,0),$E35+2)=Команды!$AJ$4,TRUE,FALSE),IF(INDEX(Команды!$A$2:$AN$7500,MATCH(P$3,Команды!$A$2:$A$7500,0),$E35+2)=Команды!$AJ$5,TRUE,FALSE),IF(INDEX(Команды!$A$2:$AN$7500,MATCH(P$3,Команды!$A$2:$A$7500,0),$E35+2)=Команды!$AJ$6,TRUE,FALSE),IF(INDEX(Команды!$A$2:$AN$7500,MATCH(P$3,Команды!$A$2:$A$7500,0),$E35+2)=Команды!$AJ$7,TRUE,FALSE),IF(INDEX(Команды!$A$2:$AN$7500,MATCH(P$3,Команды!$A$2:$A$7500,0),$E35+2)=Команды!$AJ$8,TRUE,FALSE),IF(INDEX(Команды!$A$2:$AN$7500,MATCH(P$3,Команды!$A$2:$A$7500,0),$E35+2)=Команды!$AJ$9,TRUE,FALSE),IF(INDEX(Команды!$A$2:$AN$7500,MATCH(P$3,Команды!$A$2:$A$7500,0),$E35+2)=Команды!$AJ$10,TRUE,FALSE),IF(INDEX(Команды!$A$2:$AN$7500,MATCH(P$3,Команды!$A$2:$A$7500,0),$E35+2)=Команды!$AJ$11,TRUE,FALSE),IF(INDEX(Команды!$A$2:$AN$7500,MATCH(P$3,Команды!$A$2:$A$7500,0),$E35+2)=Команды!$AJ$12,TRUE,FALSE),IF(INDEX(Команды!$A$2:$AN$7500,MATCH(P$3,Команды!$A$2:$A$7500,0),$E35+2)=Команды!$AJ$13,TRUE,FALSE),IF(INDEX(Команды!$A$2:$AN$7500,MATCH(P$3,Команды!$A$2:$A$7500,0),$E35+2)=Команды!$AJ$14,TRUE,FALSE),IF(INDEX(Команды!$A$2:$AN$7500,MATCH(P$3,Команды!$A$2:$A$7500,0),$E35+2)=Команды!$AJ$15,TRUE,FALSE),IF(INDEX(Команды!$A$2:$AN$7500,MATCH(P$3,Команды!$A$2:$A$7500,0),$E35+2)=Команды!$AJ$16,TRUE,FALSE),IF(INDEX(Команды!$A$2:$AN$7500,MATCH(P$3,Команды!$A$2:$A$7500,0),$E35+2)=Команды!$AJ$17,TRUE,FALSE),IF(INDEX(Команды!$A$2:$AN$7500,MATCH(P$3,Команды!$A$2:$A$7500,0),$E35+2)=Команды!$AJ$18,TRUE,FALSE),IF(INDEX(Команды!$A$2:$AN$7500,MATCH(P$3,Команды!$A$2:$A$7500,0),$E35+2)=Команды!$AJ$19,TRUE,FALSE)),INDEX(Команды!$AJ$2:$AL$19,MATCH(INDEX(Команды!$A$2:$AN$7500,MATCH(P$3,Команды!$A$2:$A$7500,0),$E35+2),Команды!$AJ$2:$AJ$19,0),3),0)</f>
        <v>0.79166666666666663</v>
      </c>
      <c r="R35" s="342"/>
      <c r="S35" s="174">
        <f>IF(OR(IF(INDEX(Команды!$A$2:$AN$7500,MATCH(S$3,Команды!$A$2:$A$7500,0),$E35+2)=Команды!$AJ$2,TRUE,FALSE),IF(INDEX(Команды!$A$2:$AN$7500,MATCH(S$3,Команды!$A$2:$A$7500,0),$E35+2)=Команды!$AJ$3,TRUE,FALSE),IF(INDEX(Команды!$A$2:$AN$7500,MATCH(S$3,Команды!$A$2:$A$7500,0),$E35+2)=Команды!$AJ$4,TRUE,FALSE),IF(INDEX(Команды!$A$2:$AN$7500,MATCH(S$3,Команды!$A$2:$A$7500,0),$E35+2)=Команды!$AJ$5,TRUE,FALSE),IF(INDEX(Команды!$A$2:$AN$7500,MATCH(S$3,Команды!$A$2:$A$7500,0),$E35+2)=Команды!$AJ$6,TRUE,FALSE),IF(INDEX(Команды!$A$2:$AN$7500,MATCH(S$3,Команды!$A$2:$A$7500,0),$E35+2)=Команды!$AJ$7,TRUE,FALSE),IF(INDEX(Команды!$A$2:$AN$7500,MATCH(S$3,Команды!$A$2:$A$7500,0),$E35+2)=Команды!$AJ$8,TRUE,FALSE),IF(INDEX(Команды!$A$2:$AN$7500,MATCH(S$3,Команды!$A$2:$A$7500,0),$E35+2)=Команды!$AJ$9,TRUE,FALSE),IF(INDEX(Команды!$A$2:$AN$7500,MATCH(S$3,Команды!$A$2:$A$7500,0),$E35+2)=Команды!$AJ$10,TRUE,FALSE),IF(INDEX(Команды!$A$2:$AN$7500,MATCH(S$3,Команды!$A$2:$A$7500,0),$E35+2)=Команды!$AJ$11,TRUE,FALSE),IF(INDEX(Команды!$A$2:$AN$7500,MATCH(S$3,Команды!$A$2:$A$7500,0),$E35+2)=Команды!$AJ$12,TRUE,FALSE),IF(INDEX(Команды!$A$2:$AN$7500,MATCH(S$3,Команды!$A$2:$A$7500,0),$E35+2)=Команды!$AJ$13,TRUE,FALSE),IF(INDEX(Команды!$A$2:$AN$7500,MATCH(S$3,Команды!$A$2:$A$7500,0),$E35+2)=Команды!$AJ$14,TRUE,FALSE),IF(INDEX(Команды!$A$2:$AN$7500,MATCH(S$3,Команды!$A$2:$A$7500,0),$E35+2)=Команды!$AJ$15,TRUE,FALSE),IF(INDEX(Команды!$A$2:$AN$7500,MATCH(S$3,Команды!$A$2:$A$7500,0),$E35+2)=Команды!$AJ$16,TRUE,FALSE),,IF(INDEX(Команды!$A$2:$AN$7500,MATCH(S$3,Команды!$A$2:$A$7500,0),$E35+2)=Команды!$AJ$17,TRUE,FALSE),,IF(INDEX(Команды!$A$2:$AN$7500,MATCH(S$3,Команды!$A$2:$A$7500,0),$E35+2)=Команды!$AJ$18,TRUE,FALSE),,IF(INDEX(Команды!$A$2:$AN$7500,MATCH(S$3,Команды!$A$2:$A$7500,0),$E35+2)=Команды!$AJ$19,TRUE,FALSE)),INDEX(Команды!$AJ$2:$AK$19,MATCH(INDEX(Команды!$A$2:$AN$7500,MATCH(S$3,Команды!$A$2:$A$7500,0),$E35+2),Команды!$AJ$2:$AJ$19,0),2),0)</f>
        <v>0.29166666666666669</v>
      </c>
      <c r="T35" s="175">
        <f>IF(OR(IF(INDEX(Команды!$A$2:$AN$7500,MATCH(S$3,Команды!$A$2:$A$7500,0),$E35+2)=Команды!$AJ$2,TRUE,FALSE),IF(INDEX(Команды!$A$2:$AN$7500,MATCH(S$3,Команды!$A$2:$A$7500,0),$E35+2)=Команды!$AJ$3,TRUE,FALSE),IF(INDEX(Команды!$A$2:$AN$7500,MATCH(S$3,Команды!$A$2:$A$7500,0),$E35+2)=Команды!$AJ$4,TRUE,FALSE),IF(INDEX(Команды!$A$2:$AN$7500,MATCH(S$3,Команды!$A$2:$A$7500,0),$E35+2)=Команды!$AJ$5,TRUE,FALSE),IF(INDEX(Команды!$A$2:$AN$7500,MATCH(S$3,Команды!$A$2:$A$7500,0),$E35+2)=Команды!$AJ$6,TRUE,FALSE),IF(INDEX(Команды!$A$2:$AN$7500,MATCH(S$3,Команды!$A$2:$A$7500,0),$E35+2)=Команды!$AJ$7,TRUE,FALSE),IF(INDEX(Команды!$A$2:$AN$7500,MATCH(S$3,Команды!$A$2:$A$7500,0),$E35+2)=Команды!$AJ$8,TRUE,FALSE),IF(INDEX(Команды!$A$2:$AN$7500,MATCH(S$3,Команды!$A$2:$A$7500,0),$E35+2)=Команды!$AJ$9,TRUE,FALSE),IF(INDEX(Команды!$A$2:$AN$7500,MATCH(S$3,Команды!$A$2:$A$7500,0),$E35+2)=Команды!$AJ$10,TRUE,FALSE),IF(INDEX(Команды!$A$2:$AN$7500,MATCH(S$3,Команды!$A$2:$A$7500,0),$E35+2)=Команды!$AJ$11,TRUE,FALSE),IF(INDEX(Команды!$A$2:$AN$7500,MATCH(S$3,Команды!$A$2:$A$7500,0),$E35+2)=Команды!$AJ$12,TRUE,FALSE),IF(INDEX(Команды!$A$2:$AN$7500,MATCH(S$3,Команды!$A$2:$A$7500,0),$E35+2)=Команды!$AJ$13,TRUE,FALSE),IF(INDEX(Команды!$A$2:$AN$7500,MATCH(S$3,Команды!$A$2:$A$7500,0),$E35+2)=Команды!$AJ$14,TRUE,FALSE),IF(INDEX(Команды!$A$2:$AN$7500,MATCH(S$3,Команды!$A$2:$A$7500,0),$E35+2)=Команды!$AJ$15,TRUE,FALSE),IF(INDEX(Команды!$A$2:$AN$7500,MATCH(S$3,Команды!$A$2:$A$7500,0),$E35+2)=Команды!$AJ$16,TRUE,FALSE),IF(INDEX(Команды!$A$2:$AN$7500,MATCH(S$3,Команды!$A$2:$A$7500,0),$E35+2)=Команды!$AJ$17,TRUE,FALSE),IF(INDEX(Команды!$A$2:$AN$7500,MATCH(S$3,Команды!$A$2:$A$7500,0),$E35+2)=Команды!$AJ$18,TRUE,FALSE),IF(INDEX(Команды!$A$2:$AN$7500,MATCH(S$3,Команды!$A$2:$A$7500,0),$E35+2)=Команды!$AJ$19,TRUE,FALSE)),INDEX(Команды!$AJ$2:$AL$19,MATCH(INDEX(Команды!$A$2:$AN$7500,MATCH(S$3,Команды!$A$2:$A$7500,0),$E35+2),Команды!$AJ$2:$AJ$19,0),3),0)</f>
        <v>0.79166666666666663</v>
      </c>
      <c r="U35" s="342"/>
      <c r="V35" s="174" t="str">
        <f>IF(OR(IF(INDEX(Команды!$A$2:$AN$7500,MATCH(V$3,Команды!$A$2:$A$7500,0),$E35+2)=Команды!$AJ$2,TRUE,FALSE),IF(INDEX(Команды!$A$2:$AN$7500,MATCH(V$3,Команды!$A$2:$A$7500,0),$E35+2)=Команды!$AJ$3,TRUE,FALSE),IF(INDEX(Команды!$A$2:$AN$7500,MATCH(V$3,Команды!$A$2:$A$7500,0),$E35+2)=Команды!$AJ$4,TRUE,FALSE),IF(INDEX(Команды!$A$2:$AN$7500,MATCH(V$3,Команды!$A$2:$A$7500,0),$E35+2)=Команды!$AJ$5,TRUE,FALSE),IF(INDEX(Команды!$A$2:$AN$7500,MATCH(V$3,Команды!$A$2:$A$7500,0),$E35+2)=Команды!$AJ$6,TRUE,FALSE),IF(INDEX(Команды!$A$2:$AN$7500,MATCH(V$3,Команды!$A$2:$A$7500,0),$E35+2)=Команды!$AJ$7,TRUE,FALSE),IF(INDEX(Команды!$A$2:$AN$7500,MATCH(V$3,Команды!$A$2:$A$7500,0),$E35+2)=Команды!$AJ$8,TRUE,FALSE),IF(INDEX(Команды!$A$2:$AN$7500,MATCH(V$3,Команды!$A$2:$A$7500,0),$E35+2)=Команды!$AJ$9,TRUE,FALSE),IF(INDEX(Команды!$A$2:$AN$7500,MATCH(V$3,Команды!$A$2:$A$7500,0),$E35+2)=Команды!$AJ$10,TRUE,FALSE),IF(INDEX(Команды!$A$2:$AN$7500,MATCH(V$3,Команды!$A$2:$A$7500,0),$E35+2)=Команды!$AJ$11,TRUE,FALSE),IF(INDEX(Команды!$A$2:$AN$7500,MATCH(V$3,Команды!$A$2:$A$7500,0),$E35+2)=Команды!$AJ$12,TRUE,FALSE),IF(INDEX(Команды!$A$2:$AN$7500,MATCH(V$3,Команды!$A$2:$A$7500,0),$E35+2)=Команды!$AJ$13,TRUE,FALSE),IF(INDEX(Команды!$A$2:$AN$7500,MATCH(V$3,Команды!$A$2:$A$7500,0),$E35+2)=Команды!$AJ$14,TRUE,FALSE),IF(INDEX(Команды!$A$2:$AN$7500,MATCH(V$3,Команды!$A$2:$A$7500,0),$E35+2)=Команды!$AJ$15,TRUE,FALSE),IF(INDEX(Команды!$A$2:$AN$7500,MATCH(V$3,Команды!$A$2:$A$7500,0),$E35+2)=Команды!$AJ$16,TRUE,FALSE),,IF(INDEX(Команды!$A$2:$AN$7500,MATCH(V$3,Команды!$A$2:$A$7500,0),$E35+2)=Команды!$AJ$17,TRUE,FALSE),,IF(INDEX(Команды!$A$2:$AN$7500,MATCH(V$3,Команды!$A$2:$A$7500,0),$E35+2)=Команды!$AJ$18,TRUE,FALSE),,IF(INDEX(Команды!$A$2:$AN$7500,MATCH(V$3,Команды!$A$2:$A$7500,0),$E35+2)=Команды!$AJ$19,TRUE,FALSE)),INDEX(Команды!$AJ$2:$AK$19,MATCH(INDEX(Команды!$A$2:$AN$7500,MATCH(V$3,Команды!$A$2:$A$7500,0),$E35+2),Команды!$AJ$2:$AJ$19,0),2),0)</f>
        <v>В</v>
      </c>
      <c r="W35" s="175" t="str">
        <f>IF(OR(IF(INDEX(Команды!$A$2:$AN$7500,MATCH(V$3,Команды!$A$2:$A$7500,0),$E35+2)=Команды!$AJ$2,TRUE,FALSE),IF(INDEX(Команды!$A$2:$AN$7500,MATCH(V$3,Команды!$A$2:$A$7500,0),$E35+2)=Команды!$AJ$3,TRUE,FALSE),IF(INDEX(Команды!$A$2:$AN$7500,MATCH(V$3,Команды!$A$2:$A$7500,0),$E35+2)=Команды!$AJ$4,TRUE,FALSE),IF(INDEX(Команды!$A$2:$AN$7500,MATCH(V$3,Команды!$A$2:$A$7500,0),$E35+2)=Команды!$AJ$5,TRUE,FALSE),IF(INDEX(Команды!$A$2:$AN$7500,MATCH(V$3,Команды!$A$2:$A$7500,0),$E35+2)=Команды!$AJ$6,TRUE,FALSE),IF(INDEX(Команды!$A$2:$AN$7500,MATCH(V$3,Команды!$A$2:$A$7500,0),$E35+2)=Команды!$AJ$7,TRUE,FALSE),IF(INDEX(Команды!$A$2:$AN$7500,MATCH(V$3,Команды!$A$2:$A$7500,0),$E35+2)=Команды!$AJ$8,TRUE,FALSE),IF(INDEX(Команды!$A$2:$AN$7500,MATCH(V$3,Команды!$A$2:$A$7500,0),$E35+2)=Команды!$AJ$9,TRUE,FALSE),IF(INDEX(Команды!$A$2:$AN$7500,MATCH(V$3,Команды!$A$2:$A$7500,0),$E35+2)=Команды!$AJ$10,TRUE,FALSE),IF(INDEX(Команды!$A$2:$AN$7500,MATCH(V$3,Команды!$A$2:$A$7500,0),$E35+2)=Команды!$AJ$11,TRUE,FALSE),IF(INDEX(Команды!$A$2:$AN$7500,MATCH(V$3,Команды!$A$2:$A$7500,0),$E35+2)=Команды!$AJ$12,TRUE,FALSE),IF(INDEX(Команды!$A$2:$AN$7500,MATCH(V$3,Команды!$A$2:$A$7500,0),$E35+2)=Команды!$AJ$13,TRUE,FALSE),IF(INDEX(Команды!$A$2:$AN$7500,MATCH(V$3,Команды!$A$2:$A$7500,0),$E35+2)=Команды!$AJ$14,TRUE,FALSE),IF(INDEX(Команды!$A$2:$AN$7500,MATCH(V$3,Команды!$A$2:$A$7500,0),$E35+2)=Команды!$AJ$15,TRUE,FALSE),IF(INDEX(Команды!$A$2:$AN$7500,MATCH(V$3,Команды!$A$2:$A$7500,0),$E35+2)=Команды!$AJ$16,TRUE,FALSE),IF(INDEX(Команды!$A$2:$AN$7500,MATCH(V$3,Команды!$A$2:$A$7500,0),$E35+2)=Команды!$AJ$17,TRUE,FALSE),IF(INDEX(Команды!$A$2:$AN$7500,MATCH(V$3,Команды!$A$2:$A$7500,0),$E35+2)=Команды!$AJ$18,TRUE,FALSE),IF(INDEX(Команды!$A$2:$AN$7500,MATCH(V$3,Команды!$A$2:$A$7500,0),$E35+2)=Команды!$AJ$19,TRUE,FALSE)),INDEX(Команды!$AJ$2:$AL$19,MATCH(INDEX(Команды!$A$2:$AN$7500,MATCH(V$3,Команды!$A$2:$A$7500,0),$E35+2),Команды!$AJ$2:$AJ$19,0),3),0)</f>
        <v>В</v>
      </c>
      <c r="X35" s="342"/>
      <c r="Y35" s="174" t="str">
        <f>IF(OR(IF(INDEX(Команды!$A$2:$AN$7500,MATCH(Y$3,Команды!$A$2:$A$7500,0),$E35+2)=Команды!$AJ$2,TRUE,FALSE),IF(INDEX(Команды!$A$2:$AN$7500,MATCH(Y$3,Команды!$A$2:$A$7500,0),$E35+2)=Команды!$AJ$3,TRUE,FALSE),IF(INDEX(Команды!$A$2:$AN$7500,MATCH(Y$3,Команды!$A$2:$A$7500,0),$E35+2)=Команды!$AJ$4,TRUE,FALSE),IF(INDEX(Команды!$A$2:$AN$7500,MATCH(Y$3,Команды!$A$2:$A$7500,0),$E35+2)=Команды!$AJ$5,TRUE,FALSE),IF(INDEX(Команды!$A$2:$AN$7500,MATCH(Y$3,Команды!$A$2:$A$7500,0),$E35+2)=Команды!$AJ$6,TRUE,FALSE),IF(INDEX(Команды!$A$2:$AN$7500,MATCH(Y$3,Команды!$A$2:$A$7500,0),$E35+2)=Команды!$AJ$7,TRUE,FALSE),IF(INDEX(Команды!$A$2:$AN$7500,MATCH(Y$3,Команды!$A$2:$A$7500,0),$E35+2)=Команды!$AJ$8,TRUE,FALSE),IF(INDEX(Команды!$A$2:$AN$7500,MATCH(Y$3,Команды!$A$2:$A$7500,0),$E35+2)=Команды!$AJ$9,TRUE,FALSE),IF(INDEX(Команды!$A$2:$AN$7500,MATCH(Y$3,Команды!$A$2:$A$7500,0),$E35+2)=Команды!$AJ$10,TRUE,FALSE),IF(INDEX(Команды!$A$2:$AN$7500,MATCH(Y$3,Команды!$A$2:$A$7500,0),$E35+2)=Команды!$AJ$11,TRUE,FALSE),IF(INDEX(Команды!$A$2:$AN$7500,MATCH(Y$3,Команды!$A$2:$A$7500,0),$E35+2)=Команды!$AJ$12,TRUE,FALSE),IF(INDEX(Команды!$A$2:$AN$7500,MATCH(Y$3,Команды!$A$2:$A$7500,0),$E35+2)=Команды!$AJ$13,TRUE,FALSE),IF(INDEX(Команды!$A$2:$AN$7500,MATCH(Y$3,Команды!$A$2:$A$7500,0),$E35+2)=Команды!$AJ$14,TRUE,FALSE),IF(INDEX(Команды!$A$2:$AN$7500,MATCH(Y$3,Команды!$A$2:$A$7500,0),$E35+2)=Команды!$AJ$15,TRUE,FALSE),IF(INDEX(Команды!$A$2:$AN$7500,MATCH(Y$3,Команды!$A$2:$A$7500,0),$E35+2)=Команды!$AJ$16,TRUE,FALSE),,IF(INDEX(Команды!$A$2:$AN$7500,MATCH(Y$3,Команды!$A$2:$A$7500,0),$E35+2)=Команды!$AJ$17,TRUE,FALSE),,IF(INDEX(Команды!$A$2:$AN$7500,MATCH(Y$3,Команды!$A$2:$A$7500,0),$E35+2)=Команды!$AJ$18,TRUE,FALSE),,IF(INDEX(Команды!$A$2:$AN$7500,MATCH(Y$3,Команды!$A$2:$A$7500,0),$E35+2)=Команды!$AJ$19,TRUE,FALSE)),INDEX(Команды!$AJ$2:$AK$19,MATCH(INDEX(Команды!$A$2:$AN$7500,MATCH(Y$3,Команды!$A$2:$A$7500,0),$E35+2),Команды!$AJ$2:$AJ$19,0),2),0)</f>
        <v>В</v>
      </c>
      <c r="Z35" s="175" t="str">
        <f>IF(OR(IF(INDEX(Команды!$A$2:$AN$7500,MATCH(Y$3,Команды!$A$2:$A$7500,0),$E35+2)=Команды!$AJ$2,TRUE,FALSE),IF(INDEX(Команды!$A$2:$AN$7500,MATCH(Y$3,Команды!$A$2:$A$7500,0),$E35+2)=Команды!$AJ$3,TRUE,FALSE),IF(INDEX(Команды!$A$2:$AN$7500,MATCH(Y$3,Команды!$A$2:$A$7500,0),$E35+2)=Команды!$AJ$4,TRUE,FALSE),IF(INDEX(Команды!$A$2:$AN$7500,MATCH(Y$3,Команды!$A$2:$A$7500,0),$E35+2)=Команды!$AJ$5,TRUE,FALSE),IF(INDEX(Команды!$A$2:$AN$7500,MATCH(Y$3,Команды!$A$2:$A$7500,0),$E35+2)=Команды!$AJ$6,TRUE,FALSE),IF(INDEX(Команды!$A$2:$AN$7500,MATCH(Y$3,Команды!$A$2:$A$7500,0),$E35+2)=Команды!$AJ$7,TRUE,FALSE),IF(INDEX(Команды!$A$2:$AN$7500,MATCH(Y$3,Команды!$A$2:$A$7500,0),$E35+2)=Команды!$AJ$8,TRUE,FALSE),IF(INDEX(Команды!$A$2:$AN$7500,MATCH(Y$3,Команды!$A$2:$A$7500,0),$E35+2)=Команды!$AJ$9,TRUE,FALSE),IF(INDEX(Команды!$A$2:$AN$7500,MATCH(Y$3,Команды!$A$2:$A$7500,0),$E35+2)=Команды!$AJ$10,TRUE,FALSE),IF(INDEX(Команды!$A$2:$AN$7500,MATCH(Y$3,Команды!$A$2:$A$7500,0),$E35+2)=Команды!$AJ$11,TRUE,FALSE),IF(INDEX(Команды!$A$2:$AN$7500,MATCH(Y$3,Команды!$A$2:$A$7500,0),$E35+2)=Команды!$AJ$12,TRUE,FALSE),IF(INDEX(Команды!$A$2:$AN$7500,MATCH(Y$3,Команды!$A$2:$A$7500,0),$E35+2)=Команды!$AJ$13,TRUE,FALSE),IF(INDEX(Команды!$A$2:$AN$7500,MATCH(Y$3,Команды!$A$2:$A$7500,0),$E35+2)=Команды!$AJ$14,TRUE,FALSE),IF(INDEX(Команды!$A$2:$AN$7500,MATCH(Y$3,Команды!$A$2:$A$7500,0),$E35+2)=Команды!$AJ$15,TRUE,FALSE),IF(INDEX(Команды!$A$2:$AN$7500,MATCH(Y$3,Команды!$A$2:$A$7500,0),$E35+2)=Команды!$AJ$16,TRUE,FALSE),IF(INDEX(Команды!$A$2:$AN$7500,MATCH(Y$3,Команды!$A$2:$A$7500,0),$E35+2)=Команды!$AJ$17,TRUE,FALSE),IF(INDEX(Команды!$A$2:$AN$7500,MATCH(Y$3,Команды!$A$2:$A$7500,0),$E35+2)=Команды!$AJ$18,TRUE,FALSE),IF(INDEX(Команды!$A$2:$AN$7500,MATCH(Y$3,Команды!$A$2:$A$7500,0),$E35+2)=Команды!$AJ$19,TRUE,FALSE)),INDEX(Команды!$AJ$2:$AL$19,MATCH(INDEX(Команды!$A$2:$AN$7500,MATCH(Y$3,Команды!$A$2:$A$7500,0),$E35+2),Команды!$AJ$2:$AJ$19,0),3),0)</f>
        <v>В</v>
      </c>
      <c r="AA35" s="342"/>
      <c r="AB35" s="174">
        <f>IF(OR(IF(INDEX(Команды!$A$2:$AN$7500,MATCH(AB$3,Команды!$A$2:$A$7500,0),$E35+2)=Команды!$AJ$2,TRUE,FALSE),IF(INDEX(Команды!$A$2:$AN$7500,MATCH(AB$3,Команды!$A$2:$A$7500,0),$E35+2)=Команды!$AJ$3,TRUE,FALSE),IF(INDEX(Команды!$A$2:$AN$7500,MATCH(AB$3,Команды!$A$2:$A$7500,0),$E35+2)=Команды!$AJ$4,TRUE,FALSE),IF(INDEX(Команды!$A$2:$AN$7500,MATCH(AB$3,Команды!$A$2:$A$7500,0),$E35+2)=Команды!$AJ$5,TRUE,FALSE),IF(INDEX(Команды!$A$2:$AN$7500,MATCH(AB$3,Команды!$A$2:$A$7500,0),$E35+2)=Команды!$AJ$6,TRUE,FALSE),IF(INDEX(Команды!$A$2:$AN$7500,MATCH(AB$3,Команды!$A$2:$A$7500,0),$E35+2)=Команды!$AJ$7,TRUE,FALSE),IF(INDEX(Команды!$A$2:$AN$7500,MATCH(AB$3,Команды!$A$2:$A$7500,0),$E35+2)=Команды!$AJ$8,TRUE,FALSE),IF(INDEX(Команды!$A$2:$AN$7500,MATCH(AB$3,Команды!$A$2:$A$7500,0),$E35+2)=Команды!$AJ$9,TRUE,FALSE),IF(INDEX(Команды!$A$2:$AN$7500,MATCH(AB$3,Команды!$A$2:$A$7500,0),$E35+2)=Команды!$AJ$10,TRUE,FALSE),IF(INDEX(Команды!$A$2:$AN$7500,MATCH(AB$3,Команды!$A$2:$A$7500,0),$E35+2)=Команды!$AJ$11,TRUE,FALSE),IF(INDEX(Команды!$A$2:$AN$7500,MATCH(AB$3,Команды!$A$2:$A$7500,0),$E35+2)=Команды!$AJ$12,TRUE,FALSE),IF(INDEX(Команды!$A$2:$AN$7500,MATCH(AB$3,Команды!$A$2:$A$7500,0),$E35+2)=Команды!$AJ$13,TRUE,FALSE),IF(INDEX(Команды!$A$2:$AN$7500,MATCH(AB$3,Команды!$A$2:$A$7500,0),$E35+2)=Команды!$AJ$14,TRUE,FALSE),IF(INDEX(Команды!$A$2:$AN$7500,MATCH(AB$3,Команды!$A$2:$A$7500,0),$E35+2)=Команды!$AJ$15,TRUE,FALSE),IF(INDEX(Команды!$A$2:$AN$7500,MATCH(AB$3,Команды!$A$2:$A$7500,0),$E35+2)=Команды!$AJ$16,TRUE,FALSE),,IF(INDEX(Команды!$A$2:$AN$7500,MATCH(AB$3,Команды!$A$2:$A$7500,0),$E35+2)=Команды!$AJ$17,TRUE,FALSE),,IF(INDEX(Команды!$A$2:$AN$7500,MATCH(AB$3,Команды!$A$2:$A$7500,0),$E35+2)=Команды!$AJ$18,TRUE,FALSE),,IF(INDEX(Команды!$A$2:$AN$7500,MATCH(AB$3,Команды!$A$2:$A$7500,0),$E35+2)=Команды!$AJ$19,TRUE,FALSE)),INDEX(Команды!$AJ$2:$AK$19,MATCH(INDEX(Команды!$A$2:$AN$7500,MATCH(AB$3,Команды!$A$2:$A$7500,0),$E35+2),Команды!$AJ$2:$AJ$19,0),2),0)</f>
        <v>0.29166666666666669</v>
      </c>
      <c r="AC35" s="175">
        <f>IF(OR(IF(INDEX(Команды!$A$2:$AN$7500,MATCH(AB$3,Команды!$A$2:$A$7500,0),$E35+2)=Команды!$AJ$2,TRUE,FALSE),IF(INDEX(Команды!$A$2:$AN$7500,MATCH(AB$3,Команды!$A$2:$A$7500,0),$E35+2)=Команды!$AJ$3,TRUE,FALSE),IF(INDEX(Команды!$A$2:$AN$7500,MATCH(AB$3,Команды!$A$2:$A$7500,0),$E35+2)=Команды!$AJ$4,TRUE,FALSE),IF(INDEX(Команды!$A$2:$AN$7500,MATCH(AB$3,Команды!$A$2:$A$7500,0),$E35+2)=Команды!$AJ$5,TRUE,FALSE),IF(INDEX(Команды!$A$2:$AN$7500,MATCH(AB$3,Команды!$A$2:$A$7500,0),$E35+2)=Команды!$AJ$6,TRUE,FALSE),IF(INDEX(Команды!$A$2:$AN$7500,MATCH(AB$3,Команды!$A$2:$A$7500,0),$E35+2)=Команды!$AJ$7,TRUE,FALSE),IF(INDEX(Команды!$A$2:$AN$7500,MATCH(AB$3,Команды!$A$2:$A$7500,0),$E35+2)=Команды!$AJ$8,TRUE,FALSE),IF(INDEX(Команды!$A$2:$AN$7500,MATCH(AB$3,Команды!$A$2:$A$7500,0),$E35+2)=Команды!$AJ$9,TRUE,FALSE),IF(INDEX(Команды!$A$2:$AN$7500,MATCH(AB$3,Команды!$A$2:$A$7500,0),$E35+2)=Команды!$AJ$10,TRUE,FALSE),IF(INDEX(Команды!$A$2:$AN$7500,MATCH(AB$3,Команды!$A$2:$A$7500,0),$E35+2)=Команды!$AJ$11,TRUE,FALSE),IF(INDEX(Команды!$A$2:$AN$7500,MATCH(AB$3,Команды!$A$2:$A$7500,0),$E35+2)=Команды!$AJ$12,TRUE,FALSE),IF(INDEX(Команды!$A$2:$AN$7500,MATCH(AB$3,Команды!$A$2:$A$7500,0),$E35+2)=Команды!$AJ$13,TRUE,FALSE),IF(INDEX(Команды!$A$2:$AN$7500,MATCH(AB$3,Команды!$A$2:$A$7500,0),$E35+2)=Команды!$AJ$14,TRUE,FALSE),IF(INDEX(Команды!$A$2:$AN$7500,MATCH(AB$3,Команды!$A$2:$A$7500,0),$E35+2)=Команды!$AJ$15,TRUE,FALSE),IF(INDEX(Команды!$A$2:$AN$7500,MATCH(AB$3,Команды!$A$2:$A$7500,0),$E35+2)=Команды!$AJ$16,TRUE,FALSE),IF(INDEX(Команды!$A$2:$AN$7500,MATCH(AB$3,Команды!$A$2:$A$7500,0),$E35+2)=Команды!$AJ$17,TRUE,FALSE),IF(INDEX(Команды!$A$2:$AN$7500,MATCH(AB$3,Команды!$A$2:$A$7500,0),$E35+2)=Команды!$AJ$18,TRUE,FALSE),IF(INDEX(Команды!$A$2:$AN$7500,MATCH(AB$3,Команды!$A$2:$A$7500,0),$E35+2)=Команды!$AJ$19,TRUE,FALSE)),INDEX(Команды!$AJ$2:$AL$19,MATCH(INDEX(Команды!$A$2:$AN$7500,MATCH(AB$3,Команды!$A$2:$A$7500,0),$E35+2),Команды!$AJ$2:$AJ$19,0),3),0)</f>
        <v>0.79166666666666663</v>
      </c>
      <c r="AD35" s="342"/>
      <c r="AE35" s="174">
        <f>IF(OR(IF(INDEX(Команды!$A$2:$AN$7500,MATCH(AE$3,Команды!$A$2:$A$7500,0),$E35+2)=Команды!$AJ$2,TRUE,FALSE),IF(INDEX(Команды!$A$2:$AN$7500,MATCH(AE$3,Команды!$A$2:$A$7500,0),$E35+2)=Команды!$AJ$3,TRUE,FALSE),IF(INDEX(Команды!$A$2:$AN$7500,MATCH(AE$3,Команды!$A$2:$A$7500,0),$E35+2)=Команды!$AJ$4,TRUE,FALSE),IF(INDEX(Команды!$A$2:$AN$7500,MATCH(AE$3,Команды!$A$2:$A$7500,0),$E35+2)=Команды!$AJ$5,TRUE,FALSE),IF(INDEX(Команды!$A$2:$AN$7500,MATCH(AE$3,Команды!$A$2:$A$7500,0),$E35+2)=Команды!$AJ$6,TRUE,FALSE),IF(INDEX(Команды!$A$2:$AN$7500,MATCH(AE$3,Команды!$A$2:$A$7500,0),$E35+2)=Команды!$AJ$7,TRUE,FALSE),IF(INDEX(Команды!$A$2:$AN$7500,MATCH(AE$3,Команды!$A$2:$A$7500,0),$E35+2)=Команды!$AJ$8,TRUE,FALSE),IF(INDEX(Команды!$A$2:$AN$7500,MATCH(AE$3,Команды!$A$2:$A$7500,0),$E35+2)=Команды!$AJ$9,TRUE,FALSE),IF(INDEX(Команды!$A$2:$AN$7500,MATCH(AE$3,Команды!$A$2:$A$7500,0),$E35+2)=Команды!$AJ$10,TRUE,FALSE),IF(INDEX(Команды!$A$2:$AN$7500,MATCH(AE$3,Команды!$A$2:$A$7500,0),$E35+2)=Команды!$AJ$11,TRUE,FALSE),IF(INDEX(Команды!$A$2:$AN$7500,MATCH(AE$3,Команды!$A$2:$A$7500,0),$E35+2)=Команды!$AJ$12,TRUE,FALSE),IF(INDEX(Команды!$A$2:$AN$7500,MATCH(AE$3,Команды!$A$2:$A$7500,0),$E35+2)=Команды!$AJ$13,TRUE,FALSE),IF(INDEX(Команды!$A$2:$AN$7500,MATCH(AE$3,Команды!$A$2:$A$7500,0),$E35+2)=Команды!$AJ$14,TRUE,FALSE),IF(INDEX(Команды!$A$2:$AN$7500,MATCH(AE$3,Команды!$A$2:$A$7500,0),$E35+2)=Команды!$AJ$15,TRUE,FALSE),IF(INDEX(Команды!$A$2:$AN$7500,MATCH(AE$3,Команды!$A$2:$A$7500,0),$E35+2)=Команды!$AJ$16,TRUE,FALSE),,IF(INDEX(Команды!$A$2:$AN$7500,MATCH(AE$3,Команды!$A$2:$A$7500,0),$E35+2)=Команды!$AJ$17,TRUE,FALSE),,IF(INDEX(Команды!$A$2:$AN$7500,MATCH(AE$3,Команды!$A$2:$A$7500,0),$E35+2)=Команды!$AJ$18,TRUE,FALSE),,IF(INDEX(Команды!$A$2:$AN$7500,MATCH(AE$3,Команды!$A$2:$A$7500,0),$E35+2)=Команды!$AJ$19,TRUE,FALSE)),INDEX(Команды!$AJ$2:$AK$19,MATCH(INDEX(Команды!$A$2:$AN$7500,MATCH(AE$3,Команды!$A$2:$A$7500,0),$E35+2),Команды!$AJ$2:$AJ$19,0),2),0)</f>
        <v>0.29166666666666669</v>
      </c>
      <c r="AF35" s="175">
        <f>IF(OR(IF(INDEX(Команды!$A$2:$AN$7500,MATCH(AE$3,Команды!$A$2:$A$7500,0),$E35+2)=Команды!$AJ$2,TRUE,FALSE),IF(INDEX(Команды!$A$2:$AN$7500,MATCH(AE$3,Команды!$A$2:$A$7500,0),$E35+2)=Команды!$AJ$3,TRUE,FALSE),IF(INDEX(Команды!$A$2:$AN$7500,MATCH(AE$3,Команды!$A$2:$A$7500,0),$E35+2)=Команды!$AJ$4,TRUE,FALSE),IF(INDEX(Команды!$A$2:$AN$7500,MATCH(AE$3,Команды!$A$2:$A$7500,0),$E35+2)=Команды!$AJ$5,TRUE,FALSE),IF(INDEX(Команды!$A$2:$AN$7500,MATCH(AE$3,Команды!$A$2:$A$7500,0),$E35+2)=Команды!$AJ$6,TRUE,FALSE),IF(INDEX(Команды!$A$2:$AN$7500,MATCH(AE$3,Команды!$A$2:$A$7500,0),$E35+2)=Команды!$AJ$7,TRUE,FALSE),IF(INDEX(Команды!$A$2:$AN$7500,MATCH(AE$3,Команды!$A$2:$A$7500,0),$E35+2)=Команды!$AJ$8,TRUE,FALSE),IF(INDEX(Команды!$A$2:$AN$7500,MATCH(AE$3,Команды!$A$2:$A$7500,0),$E35+2)=Команды!$AJ$9,TRUE,FALSE),IF(INDEX(Команды!$A$2:$AN$7500,MATCH(AE$3,Команды!$A$2:$A$7500,0),$E35+2)=Команды!$AJ$10,TRUE,FALSE),IF(INDEX(Команды!$A$2:$AN$7500,MATCH(AE$3,Команды!$A$2:$A$7500,0),$E35+2)=Команды!$AJ$11,TRUE,FALSE),IF(INDEX(Команды!$A$2:$AN$7500,MATCH(AE$3,Команды!$A$2:$A$7500,0),$E35+2)=Команды!$AJ$12,TRUE,FALSE),IF(INDEX(Команды!$A$2:$AN$7500,MATCH(AE$3,Команды!$A$2:$A$7500,0),$E35+2)=Команды!$AJ$13,TRUE,FALSE),IF(INDEX(Команды!$A$2:$AN$7500,MATCH(AE$3,Команды!$A$2:$A$7500,0),$E35+2)=Команды!$AJ$14,TRUE,FALSE),IF(INDEX(Команды!$A$2:$AN$7500,MATCH(AE$3,Команды!$A$2:$A$7500,0),$E35+2)=Команды!$AJ$15,TRUE,FALSE),IF(INDEX(Команды!$A$2:$AN$7500,MATCH(AE$3,Команды!$A$2:$A$7500,0),$E35+2)=Команды!$AJ$16,TRUE,FALSE),IF(INDEX(Команды!$A$2:$AN$7500,MATCH(AE$3,Команды!$A$2:$A$7500,0),$E35+2)=Команды!$AJ$17,TRUE,FALSE),IF(INDEX(Команды!$A$2:$AN$7500,MATCH(AE$3,Команды!$A$2:$A$7500,0),$E35+2)=Команды!$AJ$18,TRUE,FALSE),IF(INDEX(Команды!$A$2:$AN$7500,MATCH(AE$3,Команды!$A$2:$A$7500,0),$E35+2)=Команды!$AJ$19,TRUE,FALSE)),INDEX(Команды!$AJ$2:$AL$19,MATCH(INDEX(Команды!$A$2:$AN$7500,MATCH(AE$3,Команды!$A$2:$A$7500,0),$E35+2),Команды!$AJ$2:$AJ$19,0),3),0)</f>
        <v>0.79166666666666663</v>
      </c>
      <c r="AG35" s="342"/>
      <c r="AH35" s="174" t="str">
        <f>IF(OR(IF(INDEX(Команды!$A$2:$AN$7500,MATCH(AH$3,Команды!$A$2:$A$7500,0),$E35+2)=Команды!$AJ$2,TRUE,FALSE),IF(INDEX(Команды!$A$2:$AN$7500,MATCH(AH$3,Команды!$A$2:$A$7500,0),$E35+2)=Команды!$AJ$3,TRUE,FALSE),IF(INDEX(Команды!$A$2:$AN$7500,MATCH(AH$3,Команды!$A$2:$A$7500,0),$E35+2)=Команды!$AJ$4,TRUE,FALSE),IF(INDEX(Команды!$A$2:$AN$7500,MATCH(AH$3,Команды!$A$2:$A$7500,0),$E35+2)=Команды!$AJ$5,TRUE,FALSE),IF(INDEX(Команды!$A$2:$AN$7500,MATCH(AH$3,Команды!$A$2:$A$7500,0),$E35+2)=Команды!$AJ$6,TRUE,FALSE),IF(INDEX(Команды!$A$2:$AN$7500,MATCH(AH$3,Команды!$A$2:$A$7500,0),$E35+2)=Команды!$AJ$7,TRUE,FALSE),IF(INDEX(Команды!$A$2:$AN$7500,MATCH(AH$3,Команды!$A$2:$A$7500,0),$E35+2)=Команды!$AJ$8,TRUE,FALSE),IF(INDEX(Команды!$A$2:$AN$7500,MATCH(AH$3,Команды!$A$2:$A$7500,0),$E35+2)=Команды!$AJ$9,TRUE,FALSE),IF(INDEX(Команды!$A$2:$AN$7500,MATCH(AH$3,Команды!$A$2:$A$7500,0),$E35+2)=Команды!$AJ$10,TRUE,FALSE),IF(INDEX(Команды!$A$2:$AN$7500,MATCH(AH$3,Команды!$A$2:$A$7500,0),$E35+2)=Команды!$AJ$11,TRUE,FALSE),IF(INDEX(Команды!$A$2:$AN$7500,MATCH(AH$3,Команды!$A$2:$A$7500,0),$E35+2)=Команды!$AJ$12,TRUE,FALSE),IF(INDEX(Команды!$A$2:$AN$7500,MATCH(AH$3,Команды!$A$2:$A$7500,0),$E35+2)=Команды!$AJ$13,TRUE,FALSE),IF(INDEX(Команды!$A$2:$AN$7500,MATCH(AH$3,Команды!$A$2:$A$7500,0),$E35+2)=Команды!$AJ$14,TRUE,FALSE),IF(INDEX(Команды!$A$2:$AN$7500,MATCH(AH$3,Команды!$A$2:$A$7500,0),$E35+2)=Команды!$AJ$15,TRUE,FALSE),IF(INDEX(Команды!$A$2:$AN$7500,MATCH(AH$3,Команды!$A$2:$A$7500,0),$E35+2)=Команды!$AJ$16,TRUE,FALSE),,IF(INDEX(Команды!$A$2:$AN$7500,MATCH(AH$3,Команды!$A$2:$A$7500,0),$E35+2)=Команды!$AJ$17,TRUE,FALSE),,IF(INDEX(Команды!$A$2:$AN$7500,MATCH(AH$3,Команды!$A$2:$A$7500,0),$E35+2)=Команды!$AJ$18,TRUE,FALSE),,IF(INDEX(Команды!$A$2:$AN$7500,MATCH(AH$3,Команды!$A$2:$A$7500,0),$E35+2)=Команды!$AJ$19,TRUE,FALSE)),INDEX(Команды!$AJ$2:$AK$19,MATCH(INDEX(Команды!$A$2:$AN$7500,MATCH(AH$3,Команды!$A$2:$A$7500,0),$E35+2),Команды!$AJ$2:$AJ$19,0),2),0)</f>
        <v>В</v>
      </c>
      <c r="AI35" s="175" t="str">
        <f>IF(OR(IF(INDEX(Команды!$A$2:$AN$7500,MATCH(AH$3,Команды!$A$2:$A$7500,0),$E35+2)=Команды!$AJ$2,TRUE,FALSE),IF(INDEX(Команды!$A$2:$AN$7500,MATCH(AH$3,Команды!$A$2:$A$7500,0),$E35+2)=Команды!$AJ$3,TRUE,FALSE),IF(INDEX(Команды!$A$2:$AN$7500,MATCH(AH$3,Команды!$A$2:$A$7500,0),$E35+2)=Команды!$AJ$4,TRUE,FALSE),IF(INDEX(Команды!$A$2:$AN$7500,MATCH(AH$3,Команды!$A$2:$A$7500,0),$E35+2)=Команды!$AJ$5,TRUE,FALSE),IF(INDEX(Команды!$A$2:$AN$7500,MATCH(AH$3,Команды!$A$2:$A$7500,0),$E35+2)=Команды!$AJ$6,TRUE,FALSE),IF(INDEX(Команды!$A$2:$AN$7500,MATCH(AH$3,Команды!$A$2:$A$7500,0),$E35+2)=Команды!$AJ$7,TRUE,FALSE),IF(INDEX(Команды!$A$2:$AN$7500,MATCH(AH$3,Команды!$A$2:$A$7500,0),$E35+2)=Команды!$AJ$8,TRUE,FALSE),IF(INDEX(Команды!$A$2:$AN$7500,MATCH(AH$3,Команды!$A$2:$A$7500,0),$E35+2)=Команды!$AJ$9,TRUE,FALSE),IF(INDEX(Команды!$A$2:$AN$7500,MATCH(AH$3,Команды!$A$2:$A$7500,0),$E35+2)=Команды!$AJ$10,TRUE,FALSE),IF(INDEX(Команды!$A$2:$AN$7500,MATCH(AH$3,Команды!$A$2:$A$7500,0),$E35+2)=Команды!$AJ$11,TRUE,FALSE),IF(INDEX(Команды!$A$2:$AN$7500,MATCH(AH$3,Команды!$A$2:$A$7500,0),$E35+2)=Команды!$AJ$12,TRUE,FALSE),IF(INDEX(Команды!$A$2:$AN$7500,MATCH(AH$3,Команды!$A$2:$A$7500,0),$E35+2)=Команды!$AJ$13,TRUE,FALSE),IF(INDEX(Команды!$A$2:$AN$7500,MATCH(AH$3,Команды!$A$2:$A$7500,0),$E35+2)=Команды!$AJ$14,TRUE,FALSE),IF(INDEX(Команды!$A$2:$AN$7500,MATCH(AH$3,Команды!$A$2:$A$7500,0),$E35+2)=Команды!$AJ$15,TRUE,FALSE),IF(INDEX(Команды!$A$2:$AN$7500,MATCH(AH$3,Команды!$A$2:$A$7500,0),$E35+2)=Команды!$AJ$16,TRUE,FALSE),IF(INDEX(Команды!$A$2:$AN$7500,MATCH(AH$3,Команды!$A$2:$A$7500,0),$E35+2)=Команды!$AJ$17,TRUE,FALSE),IF(INDEX(Команды!$A$2:$AN$7500,MATCH(AH$3,Команды!$A$2:$A$7500,0),$E35+2)=Команды!$AJ$18,TRUE,FALSE),IF(INDEX(Команды!$A$2:$AN$7500,MATCH(AH$3,Команды!$A$2:$A$7500,0),$E35+2)=Команды!$AJ$19,TRUE,FALSE)),INDEX(Команды!$AJ$2:$AL$19,MATCH(INDEX(Команды!$A$2:$AN$7500,MATCH(AH$3,Команды!$A$2:$A$7500,0),$E35+2),Команды!$AJ$2:$AJ$19,0),3),0)</f>
        <v>В</v>
      </c>
      <c r="AJ35" s="342"/>
      <c r="AK35" s="174" t="str">
        <f>IF(OR(IF(INDEX(Команды!$A$2:$AN$7500,MATCH(AK$3,Команды!$A$2:$A$7500,0),$E35+2)=Команды!$AJ$2,TRUE,FALSE),IF(INDEX(Команды!$A$2:$AN$7500,MATCH(AK$3,Команды!$A$2:$A$7500,0),$E35+2)=Команды!$AJ$3,TRUE,FALSE),IF(INDEX(Команды!$A$2:$AN$7500,MATCH(AK$3,Команды!$A$2:$A$7500,0),$E35+2)=Команды!$AJ$4,TRUE,FALSE),IF(INDEX(Команды!$A$2:$AN$7500,MATCH(AK$3,Команды!$A$2:$A$7500,0),$E35+2)=Команды!$AJ$5,TRUE,FALSE),IF(INDEX(Команды!$A$2:$AN$7500,MATCH(AK$3,Команды!$A$2:$A$7500,0),$E35+2)=Команды!$AJ$6,TRUE,FALSE),IF(INDEX(Команды!$A$2:$AN$7500,MATCH(AK$3,Команды!$A$2:$A$7500,0),$E35+2)=Команды!$AJ$7,TRUE,FALSE),IF(INDEX(Команды!$A$2:$AN$7500,MATCH(AK$3,Команды!$A$2:$A$7500,0),$E35+2)=Команды!$AJ$8,TRUE,FALSE),IF(INDEX(Команды!$A$2:$AN$7500,MATCH(AK$3,Команды!$A$2:$A$7500,0),$E35+2)=Команды!$AJ$9,TRUE,FALSE),IF(INDEX(Команды!$A$2:$AN$7500,MATCH(AK$3,Команды!$A$2:$A$7500,0),$E35+2)=Команды!$AJ$10,TRUE,FALSE),IF(INDEX(Команды!$A$2:$AN$7500,MATCH(AK$3,Команды!$A$2:$A$7500,0),$E35+2)=Команды!$AJ$11,TRUE,FALSE),IF(INDEX(Команды!$A$2:$AN$7500,MATCH(AK$3,Команды!$A$2:$A$7500,0),$E35+2)=Команды!$AJ$12,TRUE,FALSE),IF(INDEX(Команды!$A$2:$AN$7500,MATCH(AK$3,Команды!$A$2:$A$7500,0),$E35+2)=Команды!$AJ$13,TRUE,FALSE),IF(INDEX(Команды!$A$2:$AN$7500,MATCH(AK$3,Команды!$A$2:$A$7500,0),$E35+2)=Команды!$AJ$14,TRUE,FALSE),IF(INDEX(Команды!$A$2:$AN$7500,MATCH(AK$3,Команды!$A$2:$A$7500,0),$E35+2)=Команды!$AJ$15,TRUE,FALSE),IF(INDEX(Команды!$A$2:$AN$7500,MATCH(AK$3,Команды!$A$2:$A$7500,0),$E35+2)=Команды!$AJ$16,TRUE,FALSE),,IF(INDEX(Команды!$A$2:$AN$7500,MATCH(AK$3,Команды!$A$2:$A$7500,0),$E35+2)=Команды!$AJ$17,TRUE,FALSE),,IF(INDEX(Команды!$A$2:$AN$7500,MATCH(AK$3,Команды!$A$2:$A$7500,0),$E35+2)=Команды!$AJ$18,TRUE,FALSE),,IF(INDEX(Команды!$A$2:$AN$7500,MATCH(AK$3,Команды!$A$2:$A$7500,0),$E35+2)=Команды!$AJ$19,TRUE,FALSE)),INDEX(Команды!$AJ$2:$AK$19,MATCH(INDEX(Команды!$A$2:$AN$7500,MATCH(AK$3,Команды!$A$2:$A$7500,0),$E35+2),Команды!$AJ$2:$AJ$19,0),2),0)</f>
        <v>В</v>
      </c>
      <c r="AL35" s="175" t="str">
        <f>IF(OR(IF(INDEX(Команды!$A$2:$AN$7500,MATCH(AK$3,Команды!$A$2:$A$7500,0),$E35+2)=Команды!$AJ$2,TRUE,FALSE),IF(INDEX(Команды!$A$2:$AN$7500,MATCH(AK$3,Команды!$A$2:$A$7500,0),$E35+2)=Команды!$AJ$3,TRUE,FALSE),IF(INDEX(Команды!$A$2:$AN$7500,MATCH(AK$3,Команды!$A$2:$A$7500,0),$E35+2)=Команды!$AJ$4,TRUE,FALSE),IF(INDEX(Команды!$A$2:$AN$7500,MATCH(AK$3,Команды!$A$2:$A$7500,0),$E35+2)=Команды!$AJ$5,TRUE,FALSE),IF(INDEX(Команды!$A$2:$AN$7500,MATCH(AK$3,Команды!$A$2:$A$7500,0),$E35+2)=Команды!$AJ$6,TRUE,FALSE),IF(INDEX(Команды!$A$2:$AN$7500,MATCH(AK$3,Команды!$A$2:$A$7500,0),$E35+2)=Команды!$AJ$7,TRUE,FALSE),IF(INDEX(Команды!$A$2:$AN$7500,MATCH(AK$3,Команды!$A$2:$A$7500,0),$E35+2)=Команды!$AJ$8,TRUE,FALSE),IF(INDEX(Команды!$A$2:$AN$7500,MATCH(AK$3,Команды!$A$2:$A$7500,0),$E35+2)=Команды!$AJ$9,TRUE,FALSE),IF(INDEX(Команды!$A$2:$AN$7500,MATCH(AK$3,Команды!$A$2:$A$7500,0),$E35+2)=Команды!$AJ$10,TRUE,FALSE),IF(INDEX(Команды!$A$2:$AN$7500,MATCH(AK$3,Команды!$A$2:$A$7500,0),$E35+2)=Команды!$AJ$11,TRUE,FALSE),IF(INDEX(Команды!$A$2:$AN$7500,MATCH(AK$3,Команды!$A$2:$A$7500,0),$E35+2)=Команды!$AJ$12,TRUE,FALSE),IF(INDEX(Команды!$A$2:$AN$7500,MATCH(AK$3,Команды!$A$2:$A$7500,0),$E35+2)=Команды!$AJ$13,TRUE,FALSE),IF(INDEX(Команды!$A$2:$AN$7500,MATCH(AK$3,Команды!$A$2:$A$7500,0),$E35+2)=Команды!$AJ$14,TRUE,FALSE),IF(INDEX(Команды!$A$2:$AN$7500,MATCH(AK$3,Команды!$A$2:$A$7500,0),$E35+2)=Команды!$AJ$15,TRUE,FALSE),IF(INDEX(Команды!$A$2:$AN$7500,MATCH(AK$3,Команды!$A$2:$A$7500,0),$E35+2)=Команды!$AJ$16,TRUE,FALSE),IF(INDEX(Команды!$A$2:$AN$7500,MATCH(AK$3,Команды!$A$2:$A$7500,0),$E35+2)=Команды!$AJ$17,TRUE,FALSE),IF(INDEX(Команды!$A$2:$AN$7500,MATCH(AK$3,Команды!$A$2:$A$7500,0),$E35+2)=Команды!$AJ$18,TRUE,FALSE),IF(INDEX(Команды!$A$2:$AN$7500,MATCH(AK$3,Команды!$A$2:$A$7500,0),$E35+2)=Команды!$AJ$19,TRUE,FALSE)),INDEX(Команды!$AJ$2:$AL$19,MATCH(INDEX(Команды!$A$2:$AN$7500,MATCH(AK$3,Команды!$A$2:$A$7500,0),$E35+2),Команды!$AJ$2:$AJ$19,0),3),0)</f>
        <v>В</v>
      </c>
      <c r="AM35" s="342"/>
      <c r="AN35" s="174">
        <f>IF(OR(IF(INDEX(Команды!$A$2:$AN$7500,MATCH(AN$3,Команды!$A$2:$A$7500,0),$E35+2)=Команды!$AJ$2,TRUE,FALSE),IF(INDEX(Команды!$A$2:$AN$7500,MATCH(AN$3,Команды!$A$2:$A$7500,0),$E35+2)=Команды!$AJ$3,TRUE,FALSE),IF(INDEX(Команды!$A$2:$AN$7500,MATCH(AN$3,Команды!$A$2:$A$7500,0),$E35+2)=Команды!$AJ$4,TRUE,FALSE),IF(INDEX(Команды!$A$2:$AN$7500,MATCH(AN$3,Команды!$A$2:$A$7500,0),$E35+2)=Команды!$AJ$5,TRUE,FALSE),IF(INDEX(Команды!$A$2:$AN$7500,MATCH(AN$3,Команды!$A$2:$A$7500,0),$E35+2)=Команды!$AJ$6,TRUE,FALSE),IF(INDEX(Команды!$A$2:$AN$7500,MATCH(AN$3,Команды!$A$2:$A$7500,0),$E35+2)=Команды!$AJ$7,TRUE,FALSE),IF(INDEX(Команды!$A$2:$AN$7500,MATCH(AN$3,Команды!$A$2:$A$7500,0),$E35+2)=Команды!$AJ$8,TRUE,FALSE),IF(INDEX(Команды!$A$2:$AN$7500,MATCH(AN$3,Команды!$A$2:$A$7500,0),$E35+2)=Команды!$AJ$9,TRUE,FALSE),IF(INDEX(Команды!$A$2:$AN$7500,MATCH(AN$3,Команды!$A$2:$A$7500,0),$E35+2)=Команды!$AJ$10,TRUE,FALSE),IF(INDEX(Команды!$A$2:$AN$7500,MATCH(AN$3,Команды!$A$2:$A$7500,0),$E35+2)=Команды!$AJ$11,TRUE,FALSE),IF(INDEX(Команды!$A$2:$AN$7500,MATCH(AN$3,Команды!$A$2:$A$7500,0),$E35+2)=Команды!$AJ$12,TRUE,FALSE),IF(INDEX(Команды!$A$2:$AN$7500,MATCH(AN$3,Команды!$A$2:$A$7500,0),$E35+2)=Команды!$AJ$13,TRUE,FALSE),IF(INDEX(Команды!$A$2:$AN$7500,MATCH(AN$3,Команды!$A$2:$A$7500,0),$E35+2)=Команды!$AJ$14,TRUE,FALSE),IF(INDEX(Команды!$A$2:$AN$7500,MATCH(AN$3,Команды!$A$2:$A$7500,0),$E35+2)=Команды!$AJ$15,TRUE,FALSE),IF(INDEX(Команды!$A$2:$AN$7500,MATCH(AN$3,Команды!$A$2:$A$7500,0),$E35+2)=Команды!$AJ$16,TRUE,FALSE),,IF(INDEX(Команды!$A$2:$AN$7500,MATCH(AN$3,Команды!$A$2:$A$7500,0),$E35+2)=Команды!$AJ$17,TRUE,FALSE),,IF(INDEX(Команды!$A$2:$AN$7500,MATCH(AN$3,Команды!$A$2:$A$7500,0),$E35+2)=Команды!$AJ$18,TRUE,FALSE),,IF(INDEX(Команды!$A$2:$AN$7500,MATCH(AN$3,Команды!$A$2:$A$7500,0),$E35+2)=Команды!$AJ$19,TRUE,FALSE)),INDEX(Команды!$AJ$2:$AK$19,MATCH(INDEX(Команды!$A$2:$AN$7500,MATCH(AN$3,Команды!$A$2:$A$7500,0),$E35+2),Команды!$AJ$2:$AJ$19,0),2),0)</f>
        <v>0.29166666666666669</v>
      </c>
      <c r="AO35" s="175">
        <f>IF(OR(IF(INDEX(Команды!$A$2:$AN$7500,MATCH(AN$3,Команды!$A$2:$A$7500,0),$E35+2)=Команды!$AJ$2,TRUE,FALSE),IF(INDEX(Команды!$A$2:$AN$7500,MATCH(AN$3,Команды!$A$2:$A$7500,0),$E35+2)=Команды!$AJ$3,TRUE,FALSE),IF(INDEX(Команды!$A$2:$AN$7500,MATCH(AN$3,Команды!$A$2:$A$7500,0),$E35+2)=Команды!$AJ$4,TRUE,FALSE),IF(INDEX(Команды!$A$2:$AN$7500,MATCH(AN$3,Команды!$A$2:$A$7500,0),$E35+2)=Команды!$AJ$5,TRUE,FALSE),IF(INDEX(Команды!$A$2:$AN$7500,MATCH(AN$3,Команды!$A$2:$A$7500,0),$E35+2)=Команды!$AJ$6,TRUE,FALSE),IF(INDEX(Команды!$A$2:$AN$7500,MATCH(AN$3,Команды!$A$2:$A$7500,0),$E35+2)=Команды!$AJ$7,TRUE,FALSE),IF(INDEX(Команды!$A$2:$AN$7500,MATCH(AN$3,Команды!$A$2:$A$7500,0),$E35+2)=Команды!$AJ$8,TRUE,FALSE),IF(INDEX(Команды!$A$2:$AN$7500,MATCH(AN$3,Команды!$A$2:$A$7500,0),$E35+2)=Команды!$AJ$9,TRUE,FALSE),IF(INDEX(Команды!$A$2:$AN$7500,MATCH(AN$3,Команды!$A$2:$A$7500,0),$E35+2)=Команды!$AJ$10,TRUE,FALSE),IF(INDEX(Команды!$A$2:$AN$7500,MATCH(AN$3,Команды!$A$2:$A$7500,0),$E35+2)=Команды!$AJ$11,TRUE,FALSE),IF(INDEX(Команды!$A$2:$AN$7500,MATCH(AN$3,Команды!$A$2:$A$7500,0),$E35+2)=Команды!$AJ$12,TRUE,FALSE),IF(INDEX(Команды!$A$2:$AN$7500,MATCH(AN$3,Команды!$A$2:$A$7500,0),$E35+2)=Команды!$AJ$13,TRUE,FALSE),IF(INDEX(Команды!$A$2:$AN$7500,MATCH(AN$3,Команды!$A$2:$A$7500,0),$E35+2)=Команды!$AJ$14,TRUE,FALSE),IF(INDEX(Команды!$A$2:$AN$7500,MATCH(AN$3,Команды!$A$2:$A$7500,0),$E35+2)=Команды!$AJ$15,TRUE,FALSE),IF(INDEX(Команды!$A$2:$AN$7500,MATCH(AN$3,Команды!$A$2:$A$7500,0),$E35+2)=Команды!$AJ$16,TRUE,FALSE),IF(INDEX(Команды!$A$2:$AN$7500,MATCH(AN$3,Команды!$A$2:$A$7500,0),$E35+2)=Команды!$AJ$17,TRUE,FALSE),IF(INDEX(Команды!$A$2:$AN$7500,MATCH(AN$3,Команды!$A$2:$A$7500,0),$E35+2)=Команды!$AJ$18,TRUE,FALSE),IF(INDEX(Команды!$A$2:$AN$7500,MATCH(AN$3,Команды!$A$2:$A$7500,0),$E35+2)=Команды!$AJ$19,TRUE,FALSE)),INDEX(Команды!$AJ$2:$AL$19,MATCH(INDEX(Команды!$A$2:$AN$7500,MATCH(AN$3,Команды!$A$2:$A$7500,0),$E35+2),Команды!$AJ$2:$AJ$19,0),3),0)</f>
        <v>0.79166666666666663</v>
      </c>
      <c r="AP35" s="342"/>
      <c r="AQ35" s="174">
        <f>IF(OR(IF(INDEX(Команды!$A$2:$AN$7500,MATCH(AQ$3,Команды!$A$2:$A$7500,0),$E35+2)=Команды!$AJ$2,TRUE,FALSE),IF(INDEX(Команды!$A$2:$AN$7500,MATCH(AQ$3,Команды!$A$2:$A$7500,0),$E35+2)=Команды!$AJ$3,TRUE,FALSE),IF(INDEX(Команды!$A$2:$AN$7500,MATCH(AQ$3,Команды!$A$2:$A$7500,0),$E35+2)=Команды!$AJ$4,TRUE,FALSE),IF(INDEX(Команды!$A$2:$AN$7500,MATCH(AQ$3,Команды!$A$2:$A$7500,0),$E35+2)=Команды!$AJ$5,TRUE,FALSE),IF(INDEX(Команды!$A$2:$AN$7500,MATCH(AQ$3,Команды!$A$2:$A$7500,0),$E35+2)=Команды!$AJ$6,TRUE,FALSE),IF(INDEX(Команды!$A$2:$AN$7500,MATCH(AQ$3,Команды!$A$2:$A$7500,0),$E35+2)=Команды!$AJ$7,TRUE,FALSE),IF(INDEX(Команды!$A$2:$AN$7500,MATCH(AQ$3,Команды!$A$2:$A$7500,0),$E35+2)=Команды!$AJ$8,TRUE,FALSE),IF(INDEX(Команды!$A$2:$AN$7500,MATCH(AQ$3,Команды!$A$2:$A$7500,0),$E35+2)=Команды!$AJ$9,TRUE,FALSE),IF(INDEX(Команды!$A$2:$AN$7500,MATCH(AQ$3,Команды!$A$2:$A$7500,0),$E35+2)=Команды!$AJ$10,TRUE,FALSE),IF(INDEX(Команды!$A$2:$AN$7500,MATCH(AQ$3,Команды!$A$2:$A$7500,0),$E35+2)=Команды!$AJ$11,TRUE,FALSE),IF(INDEX(Команды!$A$2:$AN$7500,MATCH(AQ$3,Команды!$A$2:$A$7500,0),$E35+2)=Команды!$AJ$12,TRUE,FALSE),IF(INDEX(Команды!$A$2:$AN$7500,MATCH(AQ$3,Команды!$A$2:$A$7500,0),$E35+2)=Команды!$AJ$13,TRUE,FALSE),IF(INDEX(Команды!$A$2:$AN$7500,MATCH(AQ$3,Команды!$A$2:$A$7500,0),$E35+2)=Команды!$AJ$14,TRUE,FALSE),IF(INDEX(Команды!$A$2:$AN$7500,MATCH(AQ$3,Команды!$A$2:$A$7500,0),$E35+2)=Команды!$AJ$15,TRUE,FALSE),IF(INDEX(Команды!$A$2:$AN$7500,MATCH(AQ$3,Команды!$A$2:$A$7500,0),$E35+2)=Команды!$AJ$16,TRUE,FALSE),,IF(INDEX(Команды!$A$2:$AN$7500,MATCH(AQ$3,Команды!$A$2:$A$7500,0),$E35+2)=Команды!$AJ$17,TRUE,FALSE),,IF(INDEX(Команды!$A$2:$AN$7500,MATCH(AQ$3,Команды!$A$2:$A$7500,0),$E35+2)=Команды!$AJ$18,TRUE,FALSE),,IF(INDEX(Команды!$A$2:$AN$7500,MATCH(AQ$3,Команды!$A$2:$A$7500,0),$E35+2)=Команды!$AJ$19,TRUE,FALSE)),INDEX(Команды!$AJ$2:$AK$19,MATCH(INDEX(Команды!$A$2:$AN$7500,MATCH(AQ$3,Команды!$A$2:$A$7500,0),$E35+2),Команды!$AJ$2:$AJ$19,0),2),0)</f>
        <v>0.29166666666666669</v>
      </c>
      <c r="AR35" s="175">
        <f>IF(OR(IF(INDEX(Команды!$A$2:$AN$7500,MATCH(AQ$3,Команды!$A$2:$A$7500,0),$E35+2)=Команды!$AJ$2,TRUE,FALSE),IF(INDEX(Команды!$A$2:$AN$7500,MATCH(AQ$3,Команды!$A$2:$A$7500,0),$E35+2)=Команды!$AJ$3,TRUE,FALSE),IF(INDEX(Команды!$A$2:$AN$7500,MATCH(AQ$3,Команды!$A$2:$A$7500,0),$E35+2)=Команды!$AJ$4,TRUE,FALSE),IF(INDEX(Команды!$A$2:$AN$7500,MATCH(AQ$3,Команды!$A$2:$A$7500,0),$E35+2)=Команды!$AJ$5,TRUE,FALSE),IF(INDEX(Команды!$A$2:$AN$7500,MATCH(AQ$3,Команды!$A$2:$A$7500,0),$E35+2)=Команды!$AJ$6,TRUE,FALSE),IF(INDEX(Команды!$A$2:$AN$7500,MATCH(AQ$3,Команды!$A$2:$A$7500,0),$E35+2)=Команды!$AJ$7,TRUE,FALSE),IF(INDEX(Команды!$A$2:$AN$7500,MATCH(AQ$3,Команды!$A$2:$A$7500,0),$E35+2)=Команды!$AJ$8,TRUE,FALSE),IF(INDEX(Команды!$A$2:$AN$7500,MATCH(AQ$3,Команды!$A$2:$A$7500,0),$E35+2)=Команды!$AJ$9,TRUE,FALSE),IF(INDEX(Команды!$A$2:$AN$7500,MATCH(AQ$3,Команды!$A$2:$A$7500,0),$E35+2)=Команды!$AJ$10,TRUE,FALSE),IF(INDEX(Команды!$A$2:$AN$7500,MATCH(AQ$3,Команды!$A$2:$A$7500,0),$E35+2)=Команды!$AJ$11,TRUE,FALSE),IF(INDEX(Команды!$A$2:$AN$7500,MATCH(AQ$3,Команды!$A$2:$A$7500,0),$E35+2)=Команды!$AJ$12,TRUE,FALSE),IF(INDEX(Команды!$A$2:$AN$7500,MATCH(AQ$3,Команды!$A$2:$A$7500,0),$E35+2)=Команды!$AJ$13,TRUE,FALSE),IF(INDEX(Команды!$A$2:$AN$7500,MATCH(AQ$3,Команды!$A$2:$A$7500,0),$E35+2)=Команды!$AJ$14,TRUE,FALSE),IF(INDEX(Команды!$A$2:$AN$7500,MATCH(AQ$3,Команды!$A$2:$A$7500,0),$E35+2)=Команды!$AJ$15,TRUE,FALSE),IF(INDEX(Команды!$A$2:$AN$7500,MATCH(AQ$3,Команды!$A$2:$A$7500,0),$E35+2)=Команды!$AJ$16,TRUE,FALSE),IF(INDEX(Команды!$A$2:$AN$7500,MATCH(AQ$3,Команды!$A$2:$A$7500,0),$E35+2)=Команды!$AJ$17,TRUE,FALSE),IF(INDEX(Команды!$A$2:$AN$7500,MATCH(AQ$3,Команды!$A$2:$A$7500,0),$E35+2)=Команды!$AJ$18,TRUE,FALSE),IF(INDEX(Команды!$A$2:$AN$7500,MATCH(AQ$3,Команды!$A$2:$A$7500,0),$E35+2)=Команды!$AJ$19,TRUE,FALSE)),INDEX(Команды!$AJ$2:$AL$19,MATCH(INDEX(Команды!$A$2:$AN$7500,MATCH(AQ$3,Команды!$A$2:$A$7500,0),$E35+2),Команды!$AJ$2:$AJ$19,0),3),0)</f>
        <v>0.79166666666666663</v>
      </c>
      <c r="AS35" s="342"/>
      <c r="AT35" s="174" t="str">
        <f>IF(OR(IF(INDEX(Команды!$A$2:$AN$7500,MATCH(AT$3,Команды!$A$2:$A$7500,0),$E35+2)=Команды!$AJ$2,TRUE,FALSE),IF(INDEX(Команды!$A$2:$AN$7500,MATCH(AT$3,Команды!$A$2:$A$7500,0),$E35+2)=Команды!$AJ$3,TRUE,FALSE),IF(INDEX(Команды!$A$2:$AN$7500,MATCH(AT$3,Команды!$A$2:$A$7500,0),$E35+2)=Команды!$AJ$4,TRUE,FALSE),IF(INDEX(Команды!$A$2:$AN$7500,MATCH(AT$3,Команды!$A$2:$A$7500,0),$E35+2)=Команды!$AJ$5,TRUE,FALSE),IF(INDEX(Команды!$A$2:$AN$7500,MATCH(AT$3,Команды!$A$2:$A$7500,0),$E35+2)=Команды!$AJ$6,TRUE,FALSE),IF(INDEX(Команды!$A$2:$AN$7500,MATCH(AT$3,Команды!$A$2:$A$7500,0),$E35+2)=Команды!$AJ$7,TRUE,FALSE),IF(INDEX(Команды!$A$2:$AN$7500,MATCH(AT$3,Команды!$A$2:$A$7500,0),$E35+2)=Команды!$AJ$8,TRUE,FALSE),IF(INDEX(Команды!$A$2:$AN$7500,MATCH(AT$3,Команды!$A$2:$A$7500,0),$E35+2)=Команды!$AJ$9,TRUE,FALSE),IF(INDEX(Команды!$A$2:$AN$7500,MATCH(AT$3,Команды!$A$2:$A$7500,0),$E35+2)=Команды!$AJ$10,TRUE,FALSE),IF(INDEX(Команды!$A$2:$AN$7500,MATCH(AT$3,Команды!$A$2:$A$7500,0),$E35+2)=Команды!$AJ$11,TRUE,FALSE),IF(INDEX(Команды!$A$2:$AN$7500,MATCH(AT$3,Команды!$A$2:$A$7500,0),$E35+2)=Команды!$AJ$12,TRUE,FALSE),IF(INDEX(Команды!$A$2:$AN$7500,MATCH(AT$3,Команды!$A$2:$A$7500,0),$E35+2)=Команды!$AJ$13,TRUE,FALSE),IF(INDEX(Команды!$A$2:$AN$7500,MATCH(AT$3,Команды!$A$2:$A$7500,0),$E35+2)=Команды!$AJ$14,TRUE,FALSE),IF(INDEX(Команды!$A$2:$AN$7500,MATCH(AT$3,Команды!$A$2:$A$7500,0),$E35+2)=Команды!$AJ$15,TRUE,FALSE),IF(INDEX(Команды!$A$2:$AN$7500,MATCH(AT$3,Команды!$A$2:$A$7500,0),$E35+2)=Команды!$AJ$16,TRUE,FALSE),,IF(INDEX(Команды!$A$2:$AN$7500,MATCH(AT$3,Команды!$A$2:$A$7500,0),$E35+2)=Команды!$AJ$17,TRUE,FALSE),,IF(INDEX(Команды!$A$2:$AN$7500,MATCH(AT$3,Команды!$A$2:$A$7500,0),$E35+2)=Команды!$AJ$18,TRUE,FALSE),,IF(INDEX(Команды!$A$2:$AN$7500,MATCH(AT$3,Команды!$A$2:$A$7500,0),$E35+2)=Команды!$AJ$19,TRUE,FALSE)),INDEX(Команды!$AJ$2:$AK$19,MATCH(INDEX(Команды!$A$2:$AN$7500,MATCH(AT$3,Команды!$A$2:$A$7500,0),$E35+2),Команды!$AJ$2:$AJ$19,0),2),0)</f>
        <v>В</v>
      </c>
      <c r="AU35" s="175" t="str">
        <f>IF(OR(IF(INDEX(Команды!$A$2:$AN$7500,MATCH(AT$3,Команды!$A$2:$A$7500,0),$E35+2)=Команды!$AJ$2,TRUE,FALSE),IF(INDEX(Команды!$A$2:$AN$7500,MATCH(AT$3,Команды!$A$2:$A$7500,0),$E35+2)=Команды!$AJ$3,TRUE,FALSE),IF(INDEX(Команды!$A$2:$AN$7500,MATCH(AT$3,Команды!$A$2:$A$7500,0),$E35+2)=Команды!$AJ$4,TRUE,FALSE),IF(INDEX(Команды!$A$2:$AN$7500,MATCH(AT$3,Команды!$A$2:$A$7500,0),$E35+2)=Команды!$AJ$5,TRUE,FALSE),IF(INDEX(Команды!$A$2:$AN$7500,MATCH(AT$3,Команды!$A$2:$A$7500,0),$E35+2)=Команды!$AJ$6,TRUE,FALSE),IF(INDEX(Команды!$A$2:$AN$7500,MATCH(AT$3,Команды!$A$2:$A$7500,0),$E35+2)=Команды!$AJ$7,TRUE,FALSE),IF(INDEX(Команды!$A$2:$AN$7500,MATCH(AT$3,Команды!$A$2:$A$7500,0),$E35+2)=Команды!$AJ$8,TRUE,FALSE),IF(INDEX(Команды!$A$2:$AN$7500,MATCH(AT$3,Команды!$A$2:$A$7500,0),$E35+2)=Команды!$AJ$9,TRUE,FALSE),IF(INDEX(Команды!$A$2:$AN$7500,MATCH(AT$3,Команды!$A$2:$A$7500,0),$E35+2)=Команды!$AJ$10,TRUE,FALSE),IF(INDEX(Команды!$A$2:$AN$7500,MATCH(AT$3,Команды!$A$2:$A$7500,0),$E35+2)=Команды!$AJ$11,TRUE,FALSE),IF(INDEX(Команды!$A$2:$AN$7500,MATCH(AT$3,Команды!$A$2:$A$7500,0),$E35+2)=Команды!$AJ$12,TRUE,FALSE),IF(INDEX(Команды!$A$2:$AN$7500,MATCH(AT$3,Команды!$A$2:$A$7500,0),$E35+2)=Команды!$AJ$13,TRUE,FALSE),IF(INDEX(Команды!$A$2:$AN$7500,MATCH(AT$3,Команды!$A$2:$A$7500,0),$E35+2)=Команды!$AJ$14,TRUE,FALSE),IF(INDEX(Команды!$A$2:$AN$7500,MATCH(AT$3,Команды!$A$2:$A$7500,0),$E35+2)=Команды!$AJ$15,TRUE,FALSE),IF(INDEX(Команды!$A$2:$AN$7500,MATCH(AT$3,Команды!$A$2:$A$7500,0),$E35+2)=Команды!$AJ$16,TRUE,FALSE),IF(INDEX(Команды!$A$2:$AN$7500,MATCH(AT$3,Команды!$A$2:$A$7500,0),$E35+2)=Команды!$AJ$17,TRUE,FALSE),IF(INDEX(Команды!$A$2:$AN$7500,MATCH(AT$3,Команды!$A$2:$A$7500,0),$E35+2)=Команды!$AJ$18,TRUE,FALSE),IF(INDEX(Команды!$A$2:$AN$7500,MATCH(AT$3,Команды!$A$2:$A$7500,0),$E35+2)=Команды!$AJ$19,TRUE,FALSE)),INDEX(Команды!$AJ$2:$AL$19,MATCH(INDEX(Команды!$A$2:$AN$7500,MATCH(AT$3,Команды!$A$2:$A$7500,0),$E35+2),Команды!$AJ$2:$AJ$19,0),3),0)</f>
        <v>В</v>
      </c>
      <c r="AV35" s="342"/>
      <c r="AW35" s="174" t="str">
        <f>IF(OR(IF(INDEX(Команды!$A$2:$AN$7500,MATCH(AW$3,Команды!$A$2:$A$7500,0),$E35+2)=Команды!$AJ$2,TRUE,FALSE),IF(INDEX(Команды!$A$2:$AN$7500,MATCH(AW$3,Команды!$A$2:$A$7500,0),$E35+2)=Команды!$AJ$3,TRUE,FALSE),IF(INDEX(Команды!$A$2:$AN$7500,MATCH(AW$3,Команды!$A$2:$A$7500,0),$E35+2)=Команды!$AJ$4,TRUE,FALSE),IF(INDEX(Команды!$A$2:$AN$7500,MATCH(AW$3,Команды!$A$2:$A$7500,0),$E35+2)=Команды!$AJ$5,TRUE,FALSE),IF(INDEX(Команды!$A$2:$AN$7500,MATCH(AW$3,Команды!$A$2:$A$7500,0),$E35+2)=Команды!$AJ$6,TRUE,FALSE),IF(INDEX(Команды!$A$2:$AN$7500,MATCH(AW$3,Команды!$A$2:$A$7500,0),$E35+2)=Команды!$AJ$7,TRUE,FALSE),IF(INDEX(Команды!$A$2:$AN$7500,MATCH(AW$3,Команды!$A$2:$A$7500,0),$E35+2)=Команды!$AJ$8,TRUE,FALSE),IF(INDEX(Команды!$A$2:$AN$7500,MATCH(AW$3,Команды!$A$2:$A$7500,0),$E35+2)=Команды!$AJ$9,TRUE,FALSE),IF(INDEX(Команды!$A$2:$AN$7500,MATCH(AW$3,Команды!$A$2:$A$7500,0),$E35+2)=Команды!$AJ$10,TRUE,FALSE),IF(INDEX(Команды!$A$2:$AN$7500,MATCH(AW$3,Команды!$A$2:$A$7500,0),$E35+2)=Команды!$AJ$11,TRUE,FALSE),IF(INDEX(Команды!$A$2:$AN$7500,MATCH(AW$3,Команды!$A$2:$A$7500,0),$E35+2)=Команды!$AJ$12,TRUE,FALSE),IF(INDEX(Команды!$A$2:$AN$7500,MATCH(AW$3,Команды!$A$2:$A$7500,0),$E35+2)=Команды!$AJ$13,TRUE,FALSE),IF(INDEX(Команды!$A$2:$AN$7500,MATCH(AW$3,Команды!$A$2:$A$7500,0),$E35+2)=Команды!$AJ$14,TRUE,FALSE),IF(INDEX(Команды!$A$2:$AN$7500,MATCH(AW$3,Команды!$A$2:$A$7500,0),$E35+2)=Команды!$AJ$15,TRUE,FALSE),IF(INDEX(Команды!$A$2:$AN$7500,MATCH(AW$3,Команды!$A$2:$A$7500,0),$E35+2)=Команды!$AJ$16,TRUE,FALSE),,IF(INDEX(Команды!$A$2:$AN$7500,MATCH(AW$3,Команды!$A$2:$A$7500,0),$E35+2)=Команды!$AJ$17,TRUE,FALSE),,IF(INDEX(Команды!$A$2:$AN$7500,MATCH(AW$3,Команды!$A$2:$A$7500,0),$E35+2)=Команды!$AJ$18,TRUE,FALSE),,IF(INDEX(Команды!$A$2:$AN$7500,MATCH(AW$3,Команды!$A$2:$A$7500,0),$E35+2)=Команды!$AJ$19,TRUE,FALSE)),INDEX(Команды!$AJ$2:$AK$19,MATCH(INDEX(Команды!$A$2:$AN$7500,MATCH(AW$3,Команды!$A$2:$A$7500,0),$E35+2),Команды!$AJ$2:$AJ$19,0),2),0)</f>
        <v>В</v>
      </c>
      <c r="AX35" s="175" t="str">
        <f>IF(OR(IF(INDEX(Команды!$A$2:$AN$7500,MATCH(AW$3,Команды!$A$2:$A$7500,0),$E35+2)=Команды!$AJ$2,TRUE,FALSE),IF(INDEX(Команды!$A$2:$AN$7500,MATCH(AW$3,Команды!$A$2:$A$7500,0),$E35+2)=Команды!$AJ$3,TRUE,FALSE),IF(INDEX(Команды!$A$2:$AN$7500,MATCH(AW$3,Команды!$A$2:$A$7500,0),$E35+2)=Команды!$AJ$4,TRUE,FALSE),IF(INDEX(Команды!$A$2:$AN$7500,MATCH(AW$3,Команды!$A$2:$A$7500,0),$E35+2)=Команды!$AJ$5,TRUE,FALSE),IF(INDEX(Команды!$A$2:$AN$7500,MATCH(AW$3,Команды!$A$2:$A$7500,0),$E35+2)=Команды!$AJ$6,TRUE,FALSE),IF(INDEX(Команды!$A$2:$AN$7500,MATCH(AW$3,Команды!$A$2:$A$7500,0),$E35+2)=Команды!$AJ$7,TRUE,FALSE),IF(INDEX(Команды!$A$2:$AN$7500,MATCH(AW$3,Команды!$A$2:$A$7500,0),$E35+2)=Команды!$AJ$8,TRUE,FALSE),IF(INDEX(Команды!$A$2:$AN$7500,MATCH(AW$3,Команды!$A$2:$A$7500,0),$E35+2)=Команды!$AJ$9,TRUE,FALSE),IF(INDEX(Команды!$A$2:$AN$7500,MATCH(AW$3,Команды!$A$2:$A$7500,0),$E35+2)=Команды!$AJ$10,TRUE,FALSE),IF(INDEX(Команды!$A$2:$AN$7500,MATCH(AW$3,Команды!$A$2:$A$7500,0),$E35+2)=Команды!$AJ$11,TRUE,FALSE),IF(INDEX(Команды!$A$2:$AN$7500,MATCH(AW$3,Команды!$A$2:$A$7500,0),$E35+2)=Команды!$AJ$12,TRUE,FALSE),IF(INDEX(Команды!$A$2:$AN$7500,MATCH(AW$3,Команды!$A$2:$A$7500,0),$E35+2)=Команды!$AJ$13,TRUE,FALSE),IF(INDEX(Команды!$A$2:$AN$7500,MATCH(AW$3,Команды!$A$2:$A$7500,0),$E35+2)=Команды!$AJ$14,TRUE,FALSE),IF(INDEX(Команды!$A$2:$AN$7500,MATCH(AW$3,Команды!$A$2:$A$7500,0),$E35+2)=Команды!$AJ$15,TRUE,FALSE),IF(INDEX(Команды!$A$2:$AN$7500,MATCH(AW$3,Команды!$A$2:$A$7500,0),$E35+2)=Команды!$AJ$16,TRUE,FALSE),IF(INDEX(Команды!$A$2:$AN$7500,MATCH(AW$3,Команды!$A$2:$A$7500,0),$E35+2)=Команды!$AJ$17,TRUE,FALSE),IF(INDEX(Команды!$A$2:$AN$7500,MATCH(AW$3,Команды!$A$2:$A$7500,0),$E35+2)=Команды!$AJ$18,TRUE,FALSE),IF(INDEX(Команды!$A$2:$AN$7500,MATCH(AW$3,Команды!$A$2:$A$7500,0),$E35+2)=Команды!$AJ$19,TRUE,FALSE)),INDEX(Команды!$AJ$2:$AL$19,MATCH(INDEX(Команды!$A$2:$AN$7500,MATCH(AW$3,Команды!$A$2:$A$7500,0),$E35+2),Команды!$AJ$2:$AJ$19,0),3),0)</f>
        <v>В</v>
      </c>
      <c r="AY35" s="342"/>
      <c r="AZ35" s="174">
        <f>IF(OR(IF(INDEX(Команды!$A$2:$AN$7500,MATCH(AZ$3,Команды!$A$2:$A$7500,0),$E35+2)=Команды!$AJ$2,TRUE,FALSE),IF(INDEX(Команды!$A$2:$AN$7500,MATCH(AZ$3,Команды!$A$2:$A$7500,0),$E35+2)=Команды!$AJ$3,TRUE,FALSE),IF(INDEX(Команды!$A$2:$AN$7500,MATCH(AZ$3,Команды!$A$2:$A$7500,0),$E35+2)=Команды!$AJ$4,TRUE,FALSE),IF(INDEX(Команды!$A$2:$AN$7500,MATCH(AZ$3,Команды!$A$2:$A$7500,0),$E35+2)=Команды!$AJ$5,TRUE,FALSE),IF(INDEX(Команды!$A$2:$AN$7500,MATCH(AZ$3,Команды!$A$2:$A$7500,0),$E35+2)=Команды!$AJ$6,TRUE,FALSE),IF(INDEX(Команды!$A$2:$AN$7500,MATCH(AZ$3,Команды!$A$2:$A$7500,0),$E35+2)=Команды!$AJ$7,TRUE,FALSE),IF(INDEX(Команды!$A$2:$AN$7500,MATCH(AZ$3,Команды!$A$2:$A$7500,0),$E35+2)=Команды!$AJ$8,TRUE,FALSE),IF(INDEX(Команды!$A$2:$AN$7500,MATCH(AZ$3,Команды!$A$2:$A$7500,0),$E35+2)=Команды!$AJ$9,TRUE,FALSE),IF(INDEX(Команды!$A$2:$AN$7500,MATCH(AZ$3,Команды!$A$2:$A$7500,0),$E35+2)=Команды!$AJ$10,TRUE,FALSE),IF(INDEX(Команды!$A$2:$AN$7500,MATCH(AZ$3,Команды!$A$2:$A$7500,0),$E35+2)=Команды!$AJ$11,TRUE,FALSE),IF(INDEX(Команды!$A$2:$AN$7500,MATCH(AZ$3,Команды!$A$2:$A$7500,0),$E35+2)=Команды!$AJ$12,TRUE,FALSE),IF(INDEX(Команды!$A$2:$AN$7500,MATCH(AZ$3,Команды!$A$2:$A$7500,0),$E35+2)=Команды!$AJ$13,TRUE,FALSE),IF(INDEX(Команды!$A$2:$AN$7500,MATCH(AZ$3,Команды!$A$2:$A$7500,0),$E35+2)=Команды!$AJ$14,TRUE,FALSE),IF(INDEX(Команды!$A$2:$AN$7500,MATCH(AZ$3,Команды!$A$2:$A$7500,0),$E35+2)=Команды!$AJ$15,TRUE,FALSE),IF(INDEX(Команды!$A$2:$AN$7500,MATCH(AZ$3,Команды!$A$2:$A$7500,0),$E35+2)=Команды!$AJ$16,TRUE,FALSE),,IF(INDEX(Команды!$A$2:$AN$7500,MATCH(AZ$3,Команды!$A$2:$A$7500,0),$E35+2)=Команды!$AJ$17,TRUE,FALSE),,IF(INDEX(Команды!$A$2:$AN$7500,MATCH(AZ$3,Команды!$A$2:$A$7500,0),$E35+2)=Команды!$AJ$18,TRUE,FALSE),,IF(INDEX(Команды!$A$2:$AN$7500,MATCH(AZ$3,Команды!$A$2:$A$7500,0),$E35+2)=Команды!$AJ$19,TRUE,FALSE)),INDEX(Команды!$AJ$2:$AK$19,MATCH(INDEX(Команды!$A$2:$AN$7500,MATCH(AZ$3,Команды!$A$2:$A$7500,0),$E35+2),Команды!$AJ$2:$AJ$19,0),2),0)</f>
        <v>0.29166666666666669</v>
      </c>
      <c r="BA35" s="175">
        <f>IF(OR(IF(INDEX(Команды!$A$2:$AN$7500,MATCH(AZ$3,Команды!$A$2:$A$7500,0),$E35+2)=Команды!$AJ$2,TRUE,FALSE),IF(INDEX(Команды!$A$2:$AN$7500,MATCH(AZ$3,Команды!$A$2:$A$7500,0),$E35+2)=Команды!$AJ$3,TRUE,FALSE),IF(INDEX(Команды!$A$2:$AN$7500,MATCH(AZ$3,Команды!$A$2:$A$7500,0),$E35+2)=Команды!$AJ$4,TRUE,FALSE),IF(INDEX(Команды!$A$2:$AN$7500,MATCH(AZ$3,Команды!$A$2:$A$7500,0),$E35+2)=Команды!$AJ$5,TRUE,FALSE),IF(INDEX(Команды!$A$2:$AN$7500,MATCH(AZ$3,Команды!$A$2:$A$7500,0),$E35+2)=Команды!$AJ$6,TRUE,FALSE),IF(INDEX(Команды!$A$2:$AN$7500,MATCH(AZ$3,Команды!$A$2:$A$7500,0),$E35+2)=Команды!$AJ$7,TRUE,FALSE),IF(INDEX(Команды!$A$2:$AN$7500,MATCH(AZ$3,Команды!$A$2:$A$7500,0),$E35+2)=Команды!$AJ$8,TRUE,FALSE),IF(INDEX(Команды!$A$2:$AN$7500,MATCH(AZ$3,Команды!$A$2:$A$7500,0),$E35+2)=Команды!$AJ$9,TRUE,FALSE),IF(INDEX(Команды!$A$2:$AN$7500,MATCH(AZ$3,Команды!$A$2:$A$7500,0),$E35+2)=Команды!$AJ$10,TRUE,FALSE),IF(INDEX(Команды!$A$2:$AN$7500,MATCH(AZ$3,Команды!$A$2:$A$7500,0),$E35+2)=Команды!$AJ$11,TRUE,FALSE),IF(INDEX(Команды!$A$2:$AN$7500,MATCH(AZ$3,Команды!$A$2:$A$7500,0),$E35+2)=Команды!$AJ$12,TRUE,FALSE),IF(INDEX(Команды!$A$2:$AN$7500,MATCH(AZ$3,Команды!$A$2:$A$7500,0),$E35+2)=Команды!$AJ$13,TRUE,FALSE),IF(INDEX(Команды!$A$2:$AN$7500,MATCH(AZ$3,Команды!$A$2:$A$7500,0),$E35+2)=Команды!$AJ$14,TRUE,FALSE),IF(INDEX(Команды!$A$2:$AN$7500,MATCH(AZ$3,Команды!$A$2:$A$7500,0),$E35+2)=Команды!$AJ$15,TRUE,FALSE),IF(INDEX(Команды!$A$2:$AN$7500,MATCH(AZ$3,Команды!$A$2:$A$7500,0),$E35+2)=Команды!$AJ$16,TRUE,FALSE),IF(INDEX(Команды!$A$2:$AN$7500,MATCH(AZ$3,Команды!$A$2:$A$7500,0),$E35+2)=Команды!$AJ$17,TRUE,FALSE),IF(INDEX(Команды!$A$2:$AN$7500,MATCH(AZ$3,Команды!$A$2:$A$7500,0),$E35+2)=Команды!$AJ$18,TRUE,FALSE),IF(INDEX(Команды!$A$2:$AN$7500,MATCH(AZ$3,Команды!$A$2:$A$7500,0),$E35+2)=Команды!$AJ$19,TRUE,FALSE)),INDEX(Команды!$AJ$2:$AL$19,MATCH(INDEX(Команды!$A$2:$AN$7500,MATCH(AZ$3,Команды!$A$2:$A$7500,0),$E35+2),Команды!$AJ$2:$AJ$19,0),3),0)</f>
        <v>0.79166666666666663</v>
      </c>
      <c r="BB35" s="342"/>
      <c r="BC35" s="174">
        <f>IF(OR(IF(INDEX(Команды!$A$2:$AN$7500,MATCH(BC$3,Команды!$A$2:$A$7500,0),$E35+2)=Команды!$AJ$2,TRUE,FALSE),IF(INDEX(Команды!$A$2:$AN$7500,MATCH(BC$3,Команды!$A$2:$A$7500,0),$E35+2)=Команды!$AJ$3,TRUE,FALSE),IF(INDEX(Команды!$A$2:$AN$7500,MATCH(BC$3,Команды!$A$2:$A$7500,0),$E35+2)=Команды!$AJ$4,TRUE,FALSE),IF(INDEX(Команды!$A$2:$AN$7500,MATCH(BC$3,Команды!$A$2:$A$7500,0),$E35+2)=Команды!$AJ$5,TRUE,FALSE),IF(INDEX(Команды!$A$2:$AN$7500,MATCH(BC$3,Команды!$A$2:$A$7500,0),$E35+2)=Команды!$AJ$6,TRUE,FALSE),IF(INDEX(Команды!$A$2:$AN$7500,MATCH(BC$3,Команды!$A$2:$A$7500,0),$E35+2)=Команды!$AJ$7,TRUE,FALSE),IF(INDEX(Команды!$A$2:$AN$7500,MATCH(BC$3,Команды!$A$2:$A$7500,0),$E35+2)=Команды!$AJ$8,TRUE,FALSE),IF(INDEX(Команды!$A$2:$AN$7500,MATCH(BC$3,Команды!$A$2:$A$7500,0),$E35+2)=Команды!$AJ$9,TRUE,FALSE),IF(INDEX(Команды!$A$2:$AN$7500,MATCH(BC$3,Команды!$A$2:$A$7500,0),$E35+2)=Команды!$AJ$10,TRUE,FALSE),IF(INDEX(Команды!$A$2:$AN$7500,MATCH(BC$3,Команды!$A$2:$A$7500,0),$E35+2)=Команды!$AJ$11,TRUE,FALSE),IF(INDEX(Команды!$A$2:$AN$7500,MATCH(BC$3,Команды!$A$2:$A$7500,0),$E35+2)=Команды!$AJ$12,TRUE,FALSE),IF(INDEX(Команды!$A$2:$AN$7500,MATCH(BC$3,Команды!$A$2:$A$7500,0),$E35+2)=Команды!$AJ$13,TRUE,FALSE),IF(INDEX(Команды!$A$2:$AN$7500,MATCH(BC$3,Команды!$A$2:$A$7500,0),$E35+2)=Команды!$AJ$14,TRUE,FALSE),IF(INDEX(Команды!$A$2:$AN$7500,MATCH(BC$3,Команды!$A$2:$A$7500,0),$E35+2)=Команды!$AJ$15,TRUE,FALSE),IF(INDEX(Команды!$A$2:$AN$7500,MATCH(BC$3,Команды!$A$2:$A$7500,0),$E35+2)=Команды!$AJ$16,TRUE,FALSE),,IF(INDEX(Команды!$A$2:$AN$7500,MATCH(BC$3,Команды!$A$2:$A$7500,0),$E35+2)=Команды!$AJ$17,TRUE,FALSE),,IF(INDEX(Команды!$A$2:$AN$7500,MATCH(BC$3,Команды!$A$2:$A$7500,0),$E35+2)=Команды!$AJ$18,TRUE,FALSE),,IF(INDEX(Команды!$A$2:$AN$7500,MATCH(BC$3,Команды!$A$2:$A$7500,0),$E35+2)=Команды!$AJ$19,TRUE,FALSE)),INDEX(Команды!$AJ$2:$AK$19,MATCH(INDEX(Команды!$A$2:$AN$7500,MATCH(BC$3,Команды!$A$2:$A$7500,0),$E35+2),Команды!$AJ$2:$AJ$19,0),2),0)</f>
        <v>0.29166666666666669</v>
      </c>
      <c r="BD35" s="175">
        <f>IF(OR(IF(INDEX(Команды!$A$2:$AN$7500,MATCH(BC$3,Команды!$A$2:$A$7500,0),$E35+2)=Команды!$AJ$2,TRUE,FALSE),IF(INDEX(Команды!$A$2:$AN$7500,MATCH(BC$3,Команды!$A$2:$A$7500,0),$E35+2)=Команды!$AJ$3,TRUE,FALSE),IF(INDEX(Команды!$A$2:$AN$7500,MATCH(BC$3,Команды!$A$2:$A$7500,0),$E35+2)=Команды!$AJ$4,TRUE,FALSE),IF(INDEX(Команды!$A$2:$AN$7500,MATCH(BC$3,Команды!$A$2:$A$7500,0),$E35+2)=Команды!$AJ$5,TRUE,FALSE),IF(INDEX(Команды!$A$2:$AN$7500,MATCH(BC$3,Команды!$A$2:$A$7500,0),$E35+2)=Команды!$AJ$6,TRUE,FALSE),IF(INDEX(Команды!$A$2:$AN$7500,MATCH(BC$3,Команды!$A$2:$A$7500,0),$E35+2)=Команды!$AJ$7,TRUE,FALSE),IF(INDEX(Команды!$A$2:$AN$7500,MATCH(BC$3,Команды!$A$2:$A$7500,0),$E35+2)=Команды!$AJ$8,TRUE,FALSE),IF(INDEX(Команды!$A$2:$AN$7500,MATCH(BC$3,Команды!$A$2:$A$7500,0),$E35+2)=Команды!$AJ$9,TRUE,FALSE),IF(INDEX(Команды!$A$2:$AN$7500,MATCH(BC$3,Команды!$A$2:$A$7500,0),$E35+2)=Команды!$AJ$10,TRUE,FALSE),IF(INDEX(Команды!$A$2:$AN$7500,MATCH(BC$3,Команды!$A$2:$A$7500,0),$E35+2)=Команды!$AJ$11,TRUE,FALSE),IF(INDEX(Команды!$A$2:$AN$7500,MATCH(BC$3,Команды!$A$2:$A$7500,0),$E35+2)=Команды!$AJ$12,TRUE,FALSE),IF(INDEX(Команды!$A$2:$AN$7500,MATCH(BC$3,Команды!$A$2:$A$7500,0),$E35+2)=Команды!$AJ$13,TRUE,FALSE),IF(INDEX(Команды!$A$2:$AN$7500,MATCH(BC$3,Команды!$A$2:$A$7500,0),$E35+2)=Команды!$AJ$14,TRUE,FALSE),IF(INDEX(Команды!$A$2:$AN$7500,MATCH(BC$3,Команды!$A$2:$A$7500,0),$E35+2)=Команды!$AJ$15,TRUE,FALSE),IF(INDEX(Команды!$A$2:$AN$7500,MATCH(BC$3,Команды!$A$2:$A$7500,0),$E35+2)=Команды!$AJ$16,TRUE,FALSE),IF(INDEX(Команды!$A$2:$AN$7500,MATCH(BC$3,Команды!$A$2:$A$7500,0),$E35+2)=Команды!$AJ$17,TRUE,FALSE),IF(INDEX(Команды!$A$2:$AN$7500,MATCH(BC$3,Команды!$A$2:$A$7500,0),$E35+2)=Команды!$AJ$18,TRUE,FALSE),IF(INDEX(Команды!$A$2:$AN$7500,MATCH(BC$3,Команды!$A$2:$A$7500,0),$E35+2)=Команды!$AJ$19,TRUE,FALSE)),INDEX(Команды!$AJ$2:$AL$19,MATCH(INDEX(Команды!$A$2:$AN$7500,MATCH(BC$3,Команды!$A$2:$A$7500,0),$E35+2),Команды!$AJ$2:$AJ$19,0),3),0)</f>
        <v>0.79166666666666663</v>
      </c>
      <c r="BE35" s="342"/>
      <c r="BF35" s="174" t="str">
        <f>IF(OR(IF(INDEX(Команды!$A$2:$AN$7500,MATCH(BF$3,Команды!$A$2:$A$7500,0),$E35+2)=Команды!$AJ$2,TRUE,FALSE),IF(INDEX(Команды!$A$2:$AN$7500,MATCH(BF$3,Команды!$A$2:$A$7500,0),$E35+2)=Команды!$AJ$3,TRUE,FALSE),IF(INDEX(Команды!$A$2:$AN$7500,MATCH(BF$3,Команды!$A$2:$A$7500,0),$E35+2)=Команды!$AJ$4,TRUE,FALSE),IF(INDEX(Команды!$A$2:$AN$7500,MATCH(BF$3,Команды!$A$2:$A$7500,0),$E35+2)=Команды!$AJ$5,TRUE,FALSE),IF(INDEX(Команды!$A$2:$AN$7500,MATCH(BF$3,Команды!$A$2:$A$7500,0),$E35+2)=Команды!$AJ$6,TRUE,FALSE),IF(INDEX(Команды!$A$2:$AN$7500,MATCH(BF$3,Команды!$A$2:$A$7500,0),$E35+2)=Команды!$AJ$7,TRUE,FALSE),IF(INDEX(Команды!$A$2:$AN$7500,MATCH(BF$3,Команды!$A$2:$A$7500,0),$E35+2)=Команды!$AJ$8,TRUE,FALSE),IF(INDEX(Команды!$A$2:$AN$7500,MATCH(BF$3,Команды!$A$2:$A$7500,0),$E35+2)=Команды!$AJ$9,TRUE,FALSE),IF(INDEX(Команды!$A$2:$AN$7500,MATCH(BF$3,Команды!$A$2:$A$7500,0),$E35+2)=Команды!$AJ$10,TRUE,FALSE),IF(INDEX(Команды!$A$2:$AN$7500,MATCH(BF$3,Команды!$A$2:$A$7500,0),$E35+2)=Команды!$AJ$11,TRUE,FALSE),IF(INDEX(Команды!$A$2:$AN$7500,MATCH(BF$3,Команды!$A$2:$A$7500,0),$E35+2)=Команды!$AJ$12,TRUE,FALSE),IF(INDEX(Команды!$A$2:$AN$7500,MATCH(BF$3,Команды!$A$2:$A$7500,0),$E35+2)=Команды!$AJ$13,TRUE,FALSE),IF(INDEX(Команды!$A$2:$AN$7500,MATCH(BF$3,Команды!$A$2:$A$7500,0),$E35+2)=Команды!$AJ$14,TRUE,FALSE),IF(INDEX(Команды!$A$2:$AN$7500,MATCH(BF$3,Команды!$A$2:$A$7500,0),$E35+2)=Команды!$AJ$15,TRUE,FALSE),IF(INDEX(Команды!$A$2:$AN$7500,MATCH(BF$3,Команды!$A$2:$A$7500,0),$E35+2)=Команды!$AJ$16,TRUE,FALSE),,IF(INDEX(Команды!$A$2:$AN$7500,MATCH(BF$3,Команды!$A$2:$A$7500,0),$E35+2)=Команды!$AJ$17,TRUE,FALSE),,IF(INDEX(Команды!$A$2:$AN$7500,MATCH(BF$3,Команды!$A$2:$A$7500,0),$E35+2)=Команды!$AJ$18,TRUE,FALSE),,IF(INDEX(Команды!$A$2:$AN$7500,MATCH(BF$3,Команды!$A$2:$A$7500,0),$E35+2)=Команды!$AJ$19,TRUE,FALSE)),INDEX(Команды!$AJ$2:$AK$19,MATCH(INDEX(Команды!$A$2:$AN$7500,MATCH(BF$3,Команды!$A$2:$A$7500,0),$E35+2),Команды!$AJ$2:$AJ$19,0),2),0)</f>
        <v>В</v>
      </c>
      <c r="BG35" s="175" t="str">
        <f>IF(OR(IF(INDEX(Команды!$A$2:$AN$7500,MATCH(BF$3,Команды!$A$2:$A$7500,0),$E35+2)=Команды!$AJ$2,TRUE,FALSE),IF(INDEX(Команды!$A$2:$AN$7500,MATCH(BF$3,Команды!$A$2:$A$7500,0),$E35+2)=Команды!$AJ$3,TRUE,FALSE),IF(INDEX(Команды!$A$2:$AN$7500,MATCH(BF$3,Команды!$A$2:$A$7500,0),$E35+2)=Команды!$AJ$4,TRUE,FALSE),IF(INDEX(Команды!$A$2:$AN$7500,MATCH(BF$3,Команды!$A$2:$A$7500,0),$E35+2)=Команды!$AJ$5,TRUE,FALSE),IF(INDEX(Команды!$A$2:$AN$7500,MATCH(BF$3,Команды!$A$2:$A$7500,0),$E35+2)=Команды!$AJ$6,TRUE,FALSE),IF(INDEX(Команды!$A$2:$AN$7500,MATCH(BF$3,Команды!$A$2:$A$7500,0),$E35+2)=Команды!$AJ$7,TRUE,FALSE),IF(INDEX(Команды!$A$2:$AN$7500,MATCH(BF$3,Команды!$A$2:$A$7500,0),$E35+2)=Команды!$AJ$8,TRUE,FALSE),IF(INDEX(Команды!$A$2:$AN$7500,MATCH(BF$3,Команды!$A$2:$A$7500,0),$E35+2)=Команды!$AJ$9,TRUE,FALSE),IF(INDEX(Команды!$A$2:$AN$7500,MATCH(BF$3,Команды!$A$2:$A$7500,0),$E35+2)=Команды!$AJ$10,TRUE,FALSE),IF(INDEX(Команды!$A$2:$AN$7500,MATCH(BF$3,Команды!$A$2:$A$7500,0),$E35+2)=Команды!$AJ$11,TRUE,FALSE),IF(INDEX(Команды!$A$2:$AN$7500,MATCH(BF$3,Команды!$A$2:$A$7500,0),$E35+2)=Команды!$AJ$12,TRUE,FALSE),IF(INDEX(Команды!$A$2:$AN$7500,MATCH(BF$3,Команды!$A$2:$A$7500,0),$E35+2)=Команды!$AJ$13,TRUE,FALSE),IF(INDEX(Команды!$A$2:$AN$7500,MATCH(BF$3,Команды!$A$2:$A$7500,0),$E35+2)=Команды!$AJ$14,TRUE,FALSE),IF(INDEX(Команды!$A$2:$AN$7500,MATCH(BF$3,Команды!$A$2:$A$7500,0),$E35+2)=Команды!$AJ$15,TRUE,FALSE),IF(INDEX(Команды!$A$2:$AN$7500,MATCH(BF$3,Команды!$A$2:$A$7500,0),$E35+2)=Команды!$AJ$16,TRUE,FALSE),IF(INDEX(Команды!$A$2:$AN$7500,MATCH(BF$3,Команды!$A$2:$A$7500,0),$E35+2)=Команды!$AJ$17,TRUE,FALSE),IF(INDEX(Команды!$A$2:$AN$7500,MATCH(BF$3,Команды!$A$2:$A$7500,0),$E35+2)=Команды!$AJ$18,TRUE,FALSE),IF(INDEX(Команды!$A$2:$AN$7500,MATCH(BF$3,Команды!$A$2:$A$7500,0),$E35+2)=Команды!$AJ$19,TRUE,FALSE)),INDEX(Команды!$AJ$2:$AL$19,MATCH(INDEX(Команды!$A$2:$AN$7500,MATCH(BF$3,Команды!$A$2:$A$7500,0),$E35+2),Команды!$AJ$2:$AJ$19,0),3),0)</f>
        <v>В</v>
      </c>
      <c r="BH35" s="342"/>
      <c r="BI35" s="174" t="str">
        <f>IF(OR(IF(INDEX(Команды!$A$2:$AN$7500,MATCH(BI$3,Команды!$A$2:$A$7500,0),$E35+2)=Команды!$AJ$2,TRUE,FALSE),IF(INDEX(Команды!$A$2:$AN$7500,MATCH(BI$3,Команды!$A$2:$A$7500,0),$E35+2)=Команды!$AJ$3,TRUE,FALSE),IF(INDEX(Команды!$A$2:$AN$7500,MATCH(BI$3,Команды!$A$2:$A$7500,0),$E35+2)=Команды!$AJ$4,TRUE,FALSE),IF(INDEX(Команды!$A$2:$AN$7500,MATCH(BI$3,Команды!$A$2:$A$7500,0),$E35+2)=Команды!$AJ$5,TRUE,FALSE),IF(INDEX(Команды!$A$2:$AN$7500,MATCH(BI$3,Команды!$A$2:$A$7500,0),$E35+2)=Команды!$AJ$6,TRUE,FALSE),IF(INDEX(Команды!$A$2:$AN$7500,MATCH(BI$3,Команды!$A$2:$A$7500,0),$E35+2)=Команды!$AJ$7,TRUE,FALSE),IF(INDEX(Команды!$A$2:$AN$7500,MATCH(BI$3,Команды!$A$2:$A$7500,0),$E35+2)=Команды!$AJ$8,TRUE,FALSE),IF(INDEX(Команды!$A$2:$AN$7500,MATCH(BI$3,Команды!$A$2:$A$7500,0),$E35+2)=Команды!$AJ$9,TRUE,FALSE),IF(INDEX(Команды!$A$2:$AN$7500,MATCH(BI$3,Команды!$A$2:$A$7500,0),$E35+2)=Команды!$AJ$10,TRUE,FALSE),IF(INDEX(Команды!$A$2:$AN$7500,MATCH(BI$3,Команды!$A$2:$A$7500,0),$E35+2)=Команды!$AJ$11,TRUE,FALSE),IF(INDEX(Команды!$A$2:$AN$7500,MATCH(BI$3,Команды!$A$2:$A$7500,0),$E35+2)=Команды!$AJ$12,TRUE,FALSE),IF(INDEX(Команды!$A$2:$AN$7500,MATCH(BI$3,Команды!$A$2:$A$7500,0),$E35+2)=Команды!$AJ$13,TRUE,FALSE),IF(INDEX(Команды!$A$2:$AN$7500,MATCH(BI$3,Команды!$A$2:$A$7500,0),$E35+2)=Команды!$AJ$14,TRUE,FALSE),IF(INDEX(Команды!$A$2:$AN$7500,MATCH(BI$3,Команды!$A$2:$A$7500,0),$E35+2)=Команды!$AJ$15,TRUE,FALSE),IF(INDEX(Команды!$A$2:$AN$7500,MATCH(BI$3,Команды!$A$2:$A$7500,0),$E35+2)=Команды!$AJ$16,TRUE,FALSE),,IF(INDEX(Команды!$A$2:$AN$7500,MATCH(BI$3,Команды!$A$2:$A$7500,0),$E35+2)=Команды!$AJ$17,TRUE,FALSE),,IF(INDEX(Команды!$A$2:$AN$7500,MATCH(BI$3,Команды!$A$2:$A$7500,0),$E35+2)=Команды!$AJ$18,TRUE,FALSE),,IF(INDEX(Команды!$A$2:$AN$7500,MATCH(BI$3,Команды!$A$2:$A$7500,0),$E35+2)=Команды!$AJ$19,TRUE,FALSE)),INDEX(Команды!$AJ$2:$AK$19,MATCH(INDEX(Команды!$A$2:$AN$7500,MATCH(BI$3,Команды!$A$2:$A$7500,0),$E35+2),Команды!$AJ$2:$AJ$19,0),2),0)</f>
        <v>В</v>
      </c>
      <c r="BJ35" s="175" t="str">
        <f>IF(OR(IF(INDEX(Команды!$A$2:$AN$7500,MATCH(BI$3,Команды!$A$2:$A$7500,0),$E35+2)=Команды!$AJ$2,TRUE,FALSE),IF(INDEX(Команды!$A$2:$AN$7500,MATCH(BI$3,Команды!$A$2:$A$7500,0),$E35+2)=Команды!$AJ$3,TRUE,FALSE),IF(INDEX(Команды!$A$2:$AN$7500,MATCH(BI$3,Команды!$A$2:$A$7500,0),$E35+2)=Команды!$AJ$4,TRUE,FALSE),IF(INDEX(Команды!$A$2:$AN$7500,MATCH(BI$3,Команды!$A$2:$A$7500,0),$E35+2)=Команды!$AJ$5,TRUE,FALSE),IF(INDEX(Команды!$A$2:$AN$7500,MATCH(BI$3,Команды!$A$2:$A$7500,0),$E35+2)=Команды!$AJ$6,TRUE,FALSE),IF(INDEX(Команды!$A$2:$AN$7500,MATCH(BI$3,Команды!$A$2:$A$7500,0),$E35+2)=Команды!$AJ$7,TRUE,FALSE),IF(INDEX(Команды!$A$2:$AN$7500,MATCH(BI$3,Команды!$A$2:$A$7500,0),$E35+2)=Команды!$AJ$8,TRUE,FALSE),IF(INDEX(Команды!$A$2:$AN$7500,MATCH(BI$3,Команды!$A$2:$A$7500,0),$E35+2)=Команды!$AJ$9,TRUE,FALSE),IF(INDEX(Команды!$A$2:$AN$7500,MATCH(BI$3,Команды!$A$2:$A$7500,0),$E35+2)=Команды!$AJ$10,TRUE,FALSE),IF(INDEX(Команды!$A$2:$AN$7500,MATCH(BI$3,Команды!$A$2:$A$7500,0),$E35+2)=Команды!$AJ$11,TRUE,FALSE),IF(INDEX(Команды!$A$2:$AN$7500,MATCH(BI$3,Команды!$A$2:$A$7500,0),$E35+2)=Команды!$AJ$12,TRUE,FALSE),IF(INDEX(Команды!$A$2:$AN$7500,MATCH(BI$3,Команды!$A$2:$A$7500,0),$E35+2)=Команды!$AJ$13,TRUE,FALSE),IF(INDEX(Команды!$A$2:$AN$7500,MATCH(BI$3,Команды!$A$2:$A$7500,0),$E35+2)=Команды!$AJ$14,TRUE,FALSE),IF(INDEX(Команды!$A$2:$AN$7500,MATCH(BI$3,Команды!$A$2:$A$7500,0),$E35+2)=Команды!$AJ$15,TRUE,FALSE),IF(INDEX(Команды!$A$2:$AN$7500,MATCH(BI$3,Команды!$A$2:$A$7500,0),$E35+2)=Команды!$AJ$16,TRUE,FALSE),IF(INDEX(Команды!$A$2:$AN$7500,MATCH(BI$3,Команды!$A$2:$A$7500,0),$E35+2)=Команды!$AJ$17,TRUE,FALSE),IF(INDEX(Команды!$A$2:$AN$7500,MATCH(BI$3,Команды!$A$2:$A$7500,0),$E35+2)=Команды!$AJ$18,TRUE,FALSE),IF(INDEX(Команды!$A$2:$AN$7500,MATCH(BI$3,Команды!$A$2:$A$7500,0),$E35+2)=Команды!$AJ$19,TRUE,FALSE)),INDEX(Команды!$AJ$2:$AL$19,MATCH(INDEX(Команды!$A$2:$AN$7500,MATCH(BI$3,Команды!$A$2:$A$7500,0),$E35+2),Команды!$AJ$2:$AJ$19,0),3),0)</f>
        <v>В</v>
      </c>
      <c r="BK35" s="342"/>
      <c r="BL35" s="174">
        <f>IF(OR(IF(INDEX(Команды!$A$2:$AN$7500,MATCH(BL$3,Команды!$A$2:$A$7500,0),$E35+2)=Команды!$AJ$2,TRUE,FALSE),IF(INDEX(Команды!$A$2:$AN$7500,MATCH(BL$3,Команды!$A$2:$A$7500,0),$E35+2)=Команды!$AJ$3,TRUE,FALSE),IF(INDEX(Команды!$A$2:$AN$7500,MATCH(BL$3,Команды!$A$2:$A$7500,0),$E35+2)=Команды!$AJ$4,TRUE,FALSE),IF(INDEX(Команды!$A$2:$AN$7500,MATCH(BL$3,Команды!$A$2:$A$7500,0),$E35+2)=Команды!$AJ$5,TRUE,FALSE),IF(INDEX(Команды!$A$2:$AN$7500,MATCH(BL$3,Команды!$A$2:$A$7500,0),$E35+2)=Команды!$AJ$6,TRUE,FALSE),IF(INDEX(Команды!$A$2:$AN$7500,MATCH(BL$3,Команды!$A$2:$A$7500,0),$E35+2)=Команды!$AJ$7,TRUE,FALSE),IF(INDEX(Команды!$A$2:$AN$7500,MATCH(BL$3,Команды!$A$2:$A$7500,0),$E35+2)=Команды!$AJ$8,TRUE,FALSE),IF(INDEX(Команды!$A$2:$AN$7500,MATCH(BL$3,Команды!$A$2:$A$7500,0),$E35+2)=Команды!$AJ$9,TRUE,FALSE),IF(INDEX(Команды!$A$2:$AN$7500,MATCH(BL$3,Команды!$A$2:$A$7500,0),$E35+2)=Команды!$AJ$10,TRUE,FALSE),IF(INDEX(Команды!$A$2:$AN$7500,MATCH(BL$3,Команды!$A$2:$A$7500,0),$E35+2)=Команды!$AJ$11,TRUE,FALSE),IF(INDEX(Команды!$A$2:$AN$7500,MATCH(BL$3,Команды!$A$2:$A$7500,0),$E35+2)=Команды!$AJ$12,TRUE,FALSE),IF(INDEX(Команды!$A$2:$AN$7500,MATCH(BL$3,Команды!$A$2:$A$7500,0),$E35+2)=Команды!$AJ$13,TRUE,FALSE),IF(INDEX(Команды!$A$2:$AN$7500,MATCH(BL$3,Команды!$A$2:$A$7500,0),$E35+2)=Команды!$AJ$14,TRUE,FALSE),IF(INDEX(Команды!$A$2:$AN$7500,MATCH(BL$3,Команды!$A$2:$A$7500,0),$E35+2)=Команды!$AJ$15,TRUE,FALSE),IF(INDEX(Команды!$A$2:$AN$7500,MATCH(BL$3,Команды!$A$2:$A$7500,0),$E35+2)=Команды!$AJ$16,TRUE,FALSE),,IF(INDEX(Команды!$A$2:$AN$7500,MATCH(BL$3,Команды!$A$2:$A$7500,0),$E35+2)=Команды!$AJ$17,TRUE,FALSE),,IF(INDEX(Команды!$A$2:$AN$7500,MATCH(BL$3,Команды!$A$2:$A$7500,0),$E35+2)=Команды!$AJ$18,TRUE,FALSE),,IF(INDEX(Команды!$A$2:$AN$7500,MATCH(BL$3,Команды!$A$2:$A$7500,0),$E35+2)=Команды!$AJ$19,TRUE,FALSE)),INDEX(Команды!$AJ$2:$AK$19,MATCH(INDEX(Команды!$A$2:$AN$7500,MATCH(BL$3,Команды!$A$2:$A$7500,0),$E35+2),Команды!$AJ$2:$AJ$19,0),2),0)</f>
        <v>0.29166666666666669</v>
      </c>
      <c r="BM35" s="175">
        <f>IF(OR(IF(INDEX(Команды!$A$2:$AN$7500,MATCH(BL$3,Команды!$A$2:$A$7500,0),$E35+2)=Команды!$AJ$2,TRUE,FALSE),IF(INDEX(Команды!$A$2:$AN$7500,MATCH(BL$3,Команды!$A$2:$A$7500,0),$E35+2)=Команды!$AJ$3,TRUE,FALSE),IF(INDEX(Команды!$A$2:$AN$7500,MATCH(BL$3,Команды!$A$2:$A$7500,0),$E35+2)=Команды!$AJ$4,TRUE,FALSE),IF(INDEX(Команды!$A$2:$AN$7500,MATCH(BL$3,Команды!$A$2:$A$7500,0),$E35+2)=Команды!$AJ$5,TRUE,FALSE),IF(INDEX(Команды!$A$2:$AN$7500,MATCH(BL$3,Команды!$A$2:$A$7500,0),$E35+2)=Команды!$AJ$6,TRUE,FALSE),IF(INDEX(Команды!$A$2:$AN$7500,MATCH(BL$3,Команды!$A$2:$A$7500,0),$E35+2)=Команды!$AJ$7,TRUE,FALSE),IF(INDEX(Команды!$A$2:$AN$7500,MATCH(BL$3,Команды!$A$2:$A$7500,0),$E35+2)=Команды!$AJ$8,TRUE,FALSE),IF(INDEX(Команды!$A$2:$AN$7500,MATCH(BL$3,Команды!$A$2:$A$7500,0),$E35+2)=Команды!$AJ$9,TRUE,FALSE),IF(INDEX(Команды!$A$2:$AN$7500,MATCH(BL$3,Команды!$A$2:$A$7500,0),$E35+2)=Команды!$AJ$10,TRUE,FALSE),IF(INDEX(Команды!$A$2:$AN$7500,MATCH(BL$3,Команды!$A$2:$A$7500,0),$E35+2)=Команды!$AJ$11,TRUE,FALSE),IF(INDEX(Команды!$A$2:$AN$7500,MATCH(BL$3,Команды!$A$2:$A$7500,0),$E35+2)=Команды!$AJ$12,TRUE,FALSE),IF(INDEX(Команды!$A$2:$AN$7500,MATCH(BL$3,Команды!$A$2:$A$7500,0),$E35+2)=Команды!$AJ$13,TRUE,FALSE),IF(INDEX(Команды!$A$2:$AN$7500,MATCH(BL$3,Команды!$A$2:$A$7500,0),$E35+2)=Команды!$AJ$14,TRUE,FALSE),IF(INDEX(Команды!$A$2:$AN$7500,MATCH(BL$3,Команды!$A$2:$A$7500,0),$E35+2)=Команды!$AJ$15,TRUE,FALSE),IF(INDEX(Команды!$A$2:$AN$7500,MATCH(BL$3,Команды!$A$2:$A$7500,0),$E35+2)=Команды!$AJ$16,TRUE,FALSE),IF(INDEX(Команды!$A$2:$AN$7500,MATCH(BL$3,Команды!$A$2:$A$7500,0),$E35+2)=Команды!$AJ$17,TRUE,FALSE),IF(INDEX(Команды!$A$2:$AN$7500,MATCH(BL$3,Команды!$A$2:$A$7500,0),$E35+2)=Команды!$AJ$18,TRUE,FALSE),IF(INDEX(Команды!$A$2:$AN$7500,MATCH(BL$3,Команды!$A$2:$A$7500,0),$E35+2)=Команды!$AJ$19,TRUE,FALSE)),INDEX(Команды!$AJ$2:$AL$19,MATCH(INDEX(Команды!$A$2:$AN$7500,MATCH(BL$3,Команды!$A$2:$A$7500,0),$E35+2),Команды!$AJ$2:$AJ$19,0),3),0)</f>
        <v>0.79166666666666663</v>
      </c>
      <c r="BN35" s="342"/>
      <c r="BO35" s="174">
        <f>IF(OR(IF(INDEX(Команды!$A$2:$AN$7500,MATCH(BO$3,Команды!$A$2:$A$7500,0),$E35+2)=Команды!$AJ$2,TRUE,FALSE),IF(INDEX(Команды!$A$2:$AN$7500,MATCH(BO$3,Команды!$A$2:$A$7500,0),$E35+2)=Команды!$AJ$3,TRUE,FALSE),IF(INDEX(Команды!$A$2:$AN$7500,MATCH(BO$3,Команды!$A$2:$A$7500,0),$E35+2)=Команды!$AJ$4,TRUE,FALSE),IF(INDEX(Команды!$A$2:$AN$7500,MATCH(BO$3,Команды!$A$2:$A$7500,0),$E35+2)=Команды!$AJ$5,TRUE,FALSE),IF(INDEX(Команды!$A$2:$AN$7500,MATCH(BO$3,Команды!$A$2:$A$7500,0),$E35+2)=Команды!$AJ$6,TRUE,FALSE),IF(INDEX(Команды!$A$2:$AN$7500,MATCH(BO$3,Команды!$A$2:$A$7500,0),$E35+2)=Команды!$AJ$7,TRUE,FALSE),IF(INDEX(Команды!$A$2:$AN$7500,MATCH(BO$3,Команды!$A$2:$A$7500,0),$E35+2)=Команды!$AJ$8,TRUE,FALSE),IF(INDEX(Команды!$A$2:$AN$7500,MATCH(BO$3,Команды!$A$2:$A$7500,0),$E35+2)=Команды!$AJ$9,TRUE,FALSE),IF(INDEX(Команды!$A$2:$AN$7500,MATCH(BO$3,Команды!$A$2:$A$7500,0),$E35+2)=Команды!$AJ$10,TRUE,FALSE),IF(INDEX(Команды!$A$2:$AN$7500,MATCH(BO$3,Команды!$A$2:$A$7500,0),$E35+2)=Команды!$AJ$11,TRUE,FALSE),IF(INDEX(Команды!$A$2:$AN$7500,MATCH(BO$3,Команды!$A$2:$A$7500,0),$E35+2)=Команды!$AJ$12,TRUE,FALSE),IF(INDEX(Команды!$A$2:$AN$7500,MATCH(BO$3,Команды!$A$2:$A$7500,0),$E35+2)=Команды!$AJ$13,TRUE,FALSE),IF(INDEX(Команды!$A$2:$AN$7500,MATCH(BO$3,Команды!$A$2:$A$7500,0),$E35+2)=Команды!$AJ$14,TRUE,FALSE),IF(INDEX(Команды!$A$2:$AN$7500,MATCH(BO$3,Команды!$A$2:$A$7500,0),$E35+2)=Команды!$AJ$15,TRUE,FALSE),IF(INDEX(Команды!$A$2:$AN$7500,MATCH(BO$3,Команды!$A$2:$A$7500,0),$E35+2)=Команды!$AJ$16,TRUE,FALSE),,IF(INDEX(Команды!$A$2:$AN$7500,MATCH(BO$3,Команды!$A$2:$A$7500,0),$E35+2)=Команды!$AJ$17,TRUE,FALSE),,IF(INDEX(Команды!$A$2:$AN$7500,MATCH(BO$3,Команды!$A$2:$A$7500,0),$E35+2)=Команды!$AJ$18,TRUE,FALSE),,IF(INDEX(Команды!$A$2:$AN$7500,MATCH(BO$3,Команды!$A$2:$A$7500,0),$E35+2)=Команды!$AJ$19,TRUE,FALSE)),INDEX(Команды!$AJ$2:$AK$19,MATCH(INDEX(Команды!$A$2:$AN$7500,MATCH(BO$3,Команды!$A$2:$A$7500,0),$E35+2),Команды!$AJ$2:$AJ$19,0),2),0)</f>
        <v>0.29166666666666669</v>
      </c>
      <c r="BP35" s="175">
        <f>IF(OR(IF(INDEX(Команды!$A$2:$AN$7500,MATCH(BO$3,Команды!$A$2:$A$7500,0),$E35+2)=Команды!$AJ$2,TRUE,FALSE),IF(INDEX(Команды!$A$2:$AN$7500,MATCH(BO$3,Команды!$A$2:$A$7500,0),$E35+2)=Команды!$AJ$3,TRUE,FALSE),IF(INDEX(Команды!$A$2:$AN$7500,MATCH(BO$3,Команды!$A$2:$A$7500,0),$E35+2)=Команды!$AJ$4,TRUE,FALSE),IF(INDEX(Команды!$A$2:$AN$7500,MATCH(BO$3,Команды!$A$2:$A$7500,0),$E35+2)=Команды!$AJ$5,TRUE,FALSE),IF(INDEX(Команды!$A$2:$AN$7500,MATCH(BO$3,Команды!$A$2:$A$7500,0),$E35+2)=Команды!$AJ$6,TRUE,FALSE),IF(INDEX(Команды!$A$2:$AN$7500,MATCH(BO$3,Команды!$A$2:$A$7500,0),$E35+2)=Команды!$AJ$7,TRUE,FALSE),IF(INDEX(Команды!$A$2:$AN$7500,MATCH(BO$3,Команды!$A$2:$A$7500,0),$E35+2)=Команды!$AJ$8,TRUE,FALSE),IF(INDEX(Команды!$A$2:$AN$7500,MATCH(BO$3,Команды!$A$2:$A$7500,0),$E35+2)=Команды!$AJ$9,TRUE,FALSE),IF(INDEX(Команды!$A$2:$AN$7500,MATCH(BO$3,Команды!$A$2:$A$7500,0),$E35+2)=Команды!$AJ$10,TRUE,FALSE),IF(INDEX(Команды!$A$2:$AN$7500,MATCH(BO$3,Команды!$A$2:$A$7500,0),$E35+2)=Команды!$AJ$11,TRUE,FALSE),IF(INDEX(Команды!$A$2:$AN$7500,MATCH(BO$3,Команды!$A$2:$A$7500,0),$E35+2)=Команды!$AJ$12,TRUE,FALSE),IF(INDEX(Команды!$A$2:$AN$7500,MATCH(BO$3,Команды!$A$2:$A$7500,0),$E35+2)=Команды!$AJ$13,TRUE,FALSE),IF(INDEX(Команды!$A$2:$AN$7500,MATCH(BO$3,Команды!$A$2:$A$7500,0),$E35+2)=Команды!$AJ$14,TRUE,FALSE),IF(INDEX(Команды!$A$2:$AN$7500,MATCH(BO$3,Команды!$A$2:$A$7500,0),$E35+2)=Команды!$AJ$15,TRUE,FALSE),IF(INDEX(Команды!$A$2:$AN$7500,MATCH(BO$3,Команды!$A$2:$A$7500,0),$E35+2)=Команды!$AJ$16,TRUE,FALSE),IF(INDEX(Команды!$A$2:$AN$7500,MATCH(BO$3,Команды!$A$2:$A$7500,0),$E35+2)=Команды!$AJ$17,TRUE,FALSE),IF(INDEX(Команды!$A$2:$AN$7500,MATCH(BO$3,Команды!$A$2:$A$7500,0),$E35+2)=Команды!$AJ$18,TRUE,FALSE),IF(INDEX(Команды!$A$2:$AN$7500,MATCH(BO$3,Команды!$A$2:$A$7500,0),$E35+2)=Команды!$AJ$19,TRUE,FALSE)),INDEX(Команды!$AJ$2:$AL$19,MATCH(INDEX(Команды!$A$2:$AN$7500,MATCH(BO$3,Команды!$A$2:$A$7500,0),$E35+2),Команды!$AJ$2:$AJ$19,0),3),0)</f>
        <v>0.79166666666666663</v>
      </c>
      <c r="BQ35" s="342"/>
      <c r="BR35" s="174" t="str">
        <f>IF(OR(IF(INDEX(Команды!$A$2:$AN$7500,MATCH(BR$3,Команды!$A$2:$A$7500,0),$E35+2)=Команды!$AJ$2,TRUE,FALSE),IF(INDEX(Команды!$A$2:$AN$7500,MATCH(BR$3,Команды!$A$2:$A$7500,0),$E35+2)=Команды!$AJ$3,TRUE,FALSE),IF(INDEX(Команды!$A$2:$AN$7500,MATCH(BR$3,Команды!$A$2:$A$7500,0),$E35+2)=Команды!$AJ$4,TRUE,FALSE),IF(INDEX(Команды!$A$2:$AN$7500,MATCH(BR$3,Команды!$A$2:$A$7500,0),$E35+2)=Команды!$AJ$5,TRUE,FALSE),IF(INDEX(Команды!$A$2:$AN$7500,MATCH(BR$3,Команды!$A$2:$A$7500,0),$E35+2)=Команды!$AJ$6,TRUE,FALSE),IF(INDEX(Команды!$A$2:$AN$7500,MATCH(BR$3,Команды!$A$2:$A$7500,0),$E35+2)=Команды!$AJ$7,TRUE,FALSE),IF(INDEX(Команды!$A$2:$AN$7500,MATCH(BR$3,Команды!$A$2:$A$7500,0),$E35+2)=Команды!$AJ$8,TRUE,FALSE),IF(INDEX(Команды!$A$2:$AN$7500,MATCH(BR$3,Команды!$A$2:$A$7500,0),$E35+2)=Команды!$AJ$9,TRUE,FALSE),IF(INDEX(Команды!$A$2:$AN$7500,MATCH(BR$3,Команды!$A$2:$A$7500,0),$E35+2)=Команды!$AJ$10,TRUE,FALSE),IF(INDEX(Команды!$A$2:$AN$7500,MATCH(BR$3,Команды!$A$2:$A$7500,0),$E35+2)=Команды!$AJ$11,TRUE,FALSE),IF(INDEX(Команды!$A$2:$AN$7500,MATCH(BR$3,Команды!$A$2:$A$7500,0),$E35+2)=Команды!$AJ$12,TRUE,FALSE),IF(INDEX(Команды!$A$2:$AN$7500,MATCH(BR$3,Команды!$A$2:$A$7500,0),$E35+2)=Команды!$AJ$13,TRUE,FALSE),IF(INDEX(Команды!$A$2:$AN$7500,MATCH(BR$3,Команды!$A$2:$A$7500,0),$E35+2)=Команды!$AJ$14,TRUE,FALSE),IF(INDEX(Команды!$A$2:$AN$7500,MATCH(BR$3,Команды!$A$2:$A$7500,0),$E35+2)=Команды!$AJ$15,TRUE,FALSE),IF(INDEX(Команды!$A$2:$AN$7500,MATCH(BR$3,Команды!$A$2:$A$7500,0),$E35+2)=Команды!$AJ$16,TRUE,FALSE),,IF(INDEX(Команды!$A$2:$AN$7500,MATCH(BR$3,Команды!$A$2:$A$7500,0),$E35+2)=Команды!$AJ$17,TRUE,FALSE),,IF(INDEX(Команды!$A$2:$AN$7500,MATCH(BR$3,Команды!$A$2:$A$7500,0),$E35+2)=Команды!$AJ$18,TRUE,FALSE),,IF(INDEX(Команды!$A$2:$AN$7500,MATCH(BR$3,Команды!$A$2:$A$7500,0),$E35+2)=Команды!$AJ$19,TRUE,FALSE)),INDEX(Команды!$AJ$2:$AK$19,MATCH(INDEX(Команды!$A$2:$AN$7500,MATCH(BR$3,Команды!$A$2:$A$7500,0),$E35+2),Команды!$AJ$2:$AJ$19,0),2),0)</f>
        <v>В</v>
      </c>
      <c r="BS35" s="175" t="str">
        <f>IF(OR(IF(INDEX(Команды!$A$2:$AN$7500,MATCH(BR$3,Команды!$A$2:$A$7500,0),$E35+2)=Команды!$AJ$2,TRUE,FALSE),IF(INDEX(Команды!$A$2:$AN$7500,MATCH(BR$3,Команды!$A$2:$A$7500,0),$E35+2)=Команды!$AJ$3,TRUE,FALSE),IF(INDEX(Команды!$A$2:$AN$7500,MATCH(BR$3,Команды!$A$2:$A$7500,0),$E35+2)=Команды!$AJ$4,TRUE,FALSE),IF(INDEX(Команды!$A$2:$AN$7500,MATCH(BR$3,Команды!$A$2:$A$7500,0),$E35+2)=Команды!$AJ$5,TRUE,FALSE),IF(INDEX(Команды!$A$2:$AN$7500,MATCH(BR$3,Команды!$A$2:$A$7500,0),$E35+2)=Команды!$AJ$6,TRUE,FALSE),IF(INDEX(Команды!$A$2:$AN$7500,MATCH(BR$3,Команды!$A$2:$A$7500,0),$E35+2)=Команды!$AJ$7,TRUE,FALSE),IF(INDEX(Команды!$A$2:$AN$7500,MATCH(BR$3,Команды!$A$2:$A$7500,0),$E35+2)=Команды!$AJ$8,TRUE,FALSE),IF(INDEX(Команды!$A$2:$AN$7500,MATCH(BR$3,Команды!$A$2:$A$7500,0),$E35+2)=Команды!$AJ$9,TRUE,FALSE),IF(INDEX(Команды!$A$2:$AN$7500,MATCH(BR$3,Команды!$A$2:$A$7500,0),$E35+2)=Команды!$AJ$10,TRUE,FALSE),IF(INDEX(Команды!$A$2:$AN$7500,MATCH(BR$3,Команды!$A$2:$A$7500,0),$E35+2)=Команды!$AJ$11,TRUE,FALSE),IF(INDEX(Команды!$A$2:$AN$7500,MATCH(BR$3,Команды!$A$2:$A$7500,0),$E35+2)=Команды!$AJ$12,TRUE,FALSE),IF(INDEX(Команды!$A$2:$AN$7500,MATCH(BR$3,Команды!$A$2:$A$7500,0),$E35+2)=Команды!$AJ$13,TRUE,FALSE),IF(INDEX(Команды!$A$2:$AN$7500,MATCH(BR$3,Команды!$A$2:$A$7500,0),$E35+2)=Команды!$AJ$14,TRUE,FALSE),IF(INDEX(Команды!$A$2:$AN$7500,MATCH(BR$3,Команды!$A$2:$A$7500,0),$E35+2)=Команды!$AJ$15,TRUE,FALSE),IF(INDEX(Команды!$A$2:$AN$7500,MATCH(BR$3,Команды!$A$2:$A$7500,0),$E35+2)=Команды!$AJ$16,TRUE,FALSE),IF(INDEX(Команды!$A$2:$AN$7500,MATCH(BR$3,Команды!$A$2:$A$7500,0),$E35+2)=Команды!$AJ$17,TRUE,FALSE),IF(INDEX(Команды!$A$2:$AN$7500,MATCH(BR$3,Команды!$A$2:$A$7500,0),$E35+2)=Команды!$AJ$18,TRUE,FALSE),IF(INDEX(Команды!$A$2:$AN$7500,MATCH(BR$3,Команды!$A$2:$A$7500,0),$E35+2)=Команды!$AJ$19,TRUE,FALSE)),INDEX(Команды!$AJ$2:$AL$19,MATCH(INDEX(Команды!$A$2:$AN$7500,MATCH(BR$3,Команды!$A$2:$A$7500,0),$E35+2),Команды!$AJ$2:$AJ$19,0),3),0)</f>
        <v>В</v>
      </c>
      <c r="BT35" s="342"/>
      <c r="BU35" s="174" t="str">
        <f>IF(OR(IF(INDEX(Команды!$A$2:$AN$7500,MATCH(BU$3,Команды!$A$2:$A$7500,0),$E35+2)=Команды!$AJ$2,TRUE,FALSE),IF(INDEX(Команды!$A$2:$AN$7500,MATCH(BU$3,Команды!$A$2:$A$7500,0),$E35+2)=Команды!$AJ$3,TRUE,FALSE),IF(INDEX(Команды!$A$2:$AN$7500,MATCH(BU$3,Команды!$A$2:$A$7500,0),$E35+2)=Команды!$AJ$4,TRUE,FALSE),IF(INDEX(Команды!$A$2:$AN$7500,MATCH(BU$3,Команды!$A$2:$A$7500,0),$E35+2)=Команды!$AJ$5,TRUE,FALSE),IF(INDEX(Команды!$A$2:$AN$7500,MATCH(BU$3,Команды!$A$2:$A$7500,0),$E35+2)=Команды!$AJ$6,TRUE,FALSE),IF(INDEX(Команды!$A$2:$AN$7500,MATCH(BU$3,Команды!$A$2:$A$7500,0),$E35+2)=Команды!$AJ$7,TRUE,FALSE),IF(INDEX(Команды!$A$2:$AN$7500,MATCH(BU$3,Команды!$A$2:$A$7500,0),$E35+2)=Команды!$AJ$8,TRUE,FALSE),IF(INDEX(Команды!$A$2:$AN$7500,MATCH(BU$3,Команды!$A$2:$A$7500,0),$E35+2)=Команды!$AJ$9,TRUE,FALSE),IF(INDEX(Команды!$A$2:$AN$7500,MATCH(BU$3,Команды!$A$2:$A$7500,0),$E35+2)=Команды!$AJ$10,TRUE,FALSE),IF(INDEX(Команды!$A$2:$AN$7500,MATCH(BU$3,Команды!$A$2:$A$7500,0),$E35+2)=Команды!$AJ$11,TRUE,FALSE),IF(INDEX(Команды!$A$2:$AN$7500,MATCH(BU$3,Команды!$A$2:$A$7500,0),$E35+2)=Команды!$AJ$12,TRUE,FALSE),IF(INDEX(Команды!$A$2:$AN$7500,MATCH(BU$3,Команды!$A$2:$A$7500,0),$E35+2)=Команды!$AJ$13,TRUE,FALSE),IF(INDEX(Команды!$A$2:$AN$7500,MATCH(BU$3,Команды!$A$2:$A$7500,0),$E35+2)=Команды!$AJ$14,TRUE,FALSE),IF(INDEX(Команды!$A$2:$AN$7500,MATCH(BU$3,Команды!$A$2:$A$7500,0),$E35+2)=Команды!$AJ$15,TRUE,FALSE),IF(INDEX(Команды!$A$2:$AN$7500,MATCH(BU$3,Команды!$A$2:$A$7500,0),$E35+2)=Команды!$AJ$16,TRUE,FALSE),,IF(INDEX(Команды!$A$2:$AN$7500,MATCH(BU$3,Команды!$A$2:$A$7500,0),$E35+2)=Команды!$AJ$17,TRUE,FALSE),,IF(INDEX(Команды!$A$2:$AN$7500,MATCH(BU$3,Команды!$A$2:$A$7500,0),$E35+2)=Команды!$AJ$18,TRUE,FALSE),,IF(INDEX(Команды!$A$2:$AN$7500,MATCH(BU$3,Команды!$A$2:$A$7500,0),$E35+2)=Команды!$AJ$19,TRUE,FALSE)),INDEX(Команды!$AJ$2:$AK$19,MATCH(INDEX(Команды!$A$2:$AN$7500,MATCH(BU$3,Команды!$A$2:$A$7500,0),$E35+2),Команды!$AJ$2:$AJ$19,0),2),0)</f>
        <v>В</v>
      </c>
      <c r="BV35" s="175" t="str">
        <f>IF(OR(IF(INDEX(Команды!$A$2:$AN$7500,MATCH(BU$3,Команды!$A$2:$A$7500,0),$E35+2)=Команды!$AJ$2,TRUE,FALSE),IF(INDEX(Команды!$A$2:$AN$7500,MATCH(BU$3,Команды!$A$2:$A$7500,0),$E35+2)=Команды!$AJ$3,TRUE,FALSE),IF(INDEX(Команды!$A$2:$AN$7500,MATCH(BU$3,Команды!$A$2:$A$7500,0),$E35+2)=Команды!$AJ$4,TRUE,FALSE),IF(INDEX(Команды!$A$2:$AN$7500,MATCH(BU$3,Команды!$A$2:$A$7500,0),$E35+2)=Команды!$AJ$5,TRUE,FALSE),IF(INDEX(Команды!$A$2:$AN$7500,MATCH(BU$3,Команды!$A$2:$A$7500,0),$E35+2)=Команды!$AJ$6,TRUE,FALSE),IF(INDEX(Команды!$A$2:$AN$7500,MATCH(BU$3,Команды!$A$2:$A$7500,0),$E35+2)=Команды!$AJ$7,TRUE,FALSE),IF(INDEX(Команды!$A$2:$AN$7500,MATCH(BU$3,Команды!$A$2:$A$7500,0),$E35+2)=Команды!$AJ$8,TRUE,FALSE),IF(INDEX(Команды!$A$2:$AN$7500,MATCH(BU$3,Команды!$A$2:$A$7500,0),$E35+2)=Команды!$AJ$9,TRUE,FALSE),IF(INDEX(Команды!$A$2:$AN$7500,MATCH(BU$3,Команды!$A$2:$A$7500,0),$E35+2)=Команды!$AJ$10,TRUE,FALSE),IF(INDEX(Команды!$A$2:$AN$7500,MATCH(BU$3,Команды!$A$2:$A$7500,0),$E35+2)=Команды!$AJ$11,TRUE,FALSE),IF(INDEX(Команды!$A$2:$AN$7500,MATCH(BU$3,Команды!$A$2:$A$7500,0),$E35+2)=Команды!$AJ$12,TRUE,FALSE),IF(INDEX(Команды!$A$2:$AN$7500,MATCH(BU$3,Команды!$A$2:$A$7500,0),$E35+2)=Команды!$AJ$13,TRUE,FALSE),IF(INDEX(Команды!$A$2:$AN$7500,MATCH(BU$3,Команды!$A$2:$A$7500,0),$E35+2)=Команды!$AJ$14,TRUE,FALSE),IF(INDEX(Команды!$A$2:$AN$7500,MATCH(BU$3,Команды!$A$2:$A$7500,0),$E35+2)=Команды!$AJ$15,TRUE,FALSE),IF(INDEX(Команды!$A$2:$AN$7500,MATCH(BU$3,Команды!$A$2:$A$7500,0),$E35+2)=Команды!$AJ$16,TRUE,FALSE),IF(INDEX(Команды!$A$2:$AN$7500,MATCH(BU$3,Команды!$A$2:$A$7500,0),$E35+2)=Команды!$AJ$17,TRUE,FALSE),IF(INDEX(Команды!$A$2:$AN$7500,MATCH(BU$3,Команды!$A$2:$A$7500,0),$E35+2)=Команды!$AJ$18,TRUE,FALSE),IF(INDEX(Команды!$A$2:$AN$7500,MATCH(BU$3,Команды!$A$2:$A$7500,0),$E35+2)=Команды!$AJ$19,TRUE,FALSE)),INDEX(Команды!$AJ$2:$AL$19,MATCH(INDEX(Команды!$A$2:$AN$7500,MATCH(BU$3,Команды!$A$2:$A$7500,0),$E35+2),Команды!$AJ$2:$AJ$19,0),3),0)</f>
        <v>В</v>
      </c>
      <c r="BW35" s="342"/>
      <c r="BX35" s="174">
        <f>IF(OR(IF(INDEX(Команды!$A$2:$AN$7500,MATCH(BX$3,Команды!$A$2:$A$7500,0),$E35+2)=Команды!$AJ$2,TRUE,FALSE),IF(INDEX(Команды!$A$2:$AN$7500,MATCH(BX$3,Команды!$A$2:$A$7500,0),$E35+2)=Команды!$AJ$3,TRUE,FALSE),IF(INDEX(Команды!$A$2:$AN$7500,MATCH(BX$3,Команды!$A$2:$A$7500,0),$E35+2)=Команды!$AJ$4,TRUE,FALSE),IF(INDEX(Команды!$A$2:$AN$7500,MATCH(BX$3,Команды!$A$2:$A$7500,0),$E35+2)=Команды!$AJ$5,TRUE,FALSE),IF(INDEX(Команды!$A$2:$AN$7500,MATCH(BX$3,Команды!$A$2:$A$7500,0),$E35+2)=Команды!$AJ$6,TRUE,FALSE),IF(INDEX(Команды!$A$2:$AN$7500,MATCH(BX$3,Команды!$A$2:$A$7500,0),$E35+2)=Команды!$AJ$7,TRUE,FALSE),IF(INDEX(Команды!$A$2:$AN$7500,MATCH(BX$3,Команды!$A$2:$A$7500,0),$E35+2)=Команды!$AJ$8,TRUE,FALSE),IF(INDEX(Команды!$A$2:$AN$7500,MATCH(BX$3,Команды!$A$2:$A$7500,0),$E35+2)=Команды!$AJ$9,TRUE,FALSE),IF(INDEX(Команды!$A$2:$AN$7500,MATCH(BX$3,Команды!$A$2:$A$7500,0),$E35+2)=Команды!$AJ$10,TRUE,FALSE),IF(INDEX(Команды!$A$2:$AN$7500,MATCH(BX$3,Команды!$A$2:$A$7500,0),$E35+2)=Команды!$AJ$11,TRUE,FALSE),IF(INDEX(Команды!$A$2:$AN$7500,MATCH(BX$3,Команды!$A$2:$A$7500,0),$E35+2)=Команды!$AJ$12,TRUE,FALSE),IF(INDEX(Команды!$A$2:$AN$7500,MATCH(BX$3,Команды!$A$2:$A$7500,0),$E35+2)=Команды!$AJ$13,TRUE,FALSE),IF(INDEX(Команды!$A$2:$AN$7500,MATCH(BX$3,Команды!$A$2:$A$7500,0),$E35+2)=Команды!$AJ$14,TRUE,FALSE),IF(INDEX(Команды!$A$2:$AN$7500,MATCH(BX$3,Команды!$A$2:$A$7500,0),$E35+2)=Команды!$AJ$15,TRUE,FALSE),IF(INDEX(Команды!$A$2:$AN$7500,MATCH(BX$3,Команды!$A$2:$A$7500,0),$E35+2)=Команды!$AJ$16,TRUE,FALSE),,IF(INDEX(Команды!$A$2:$AN$7500,MATCH(BX$3,Команды!$A$2:$A$7500,0),$E35+2)=Команды!$AJ$17,TRUE,FALSE),,IF(INDEX(Команды!$A$2:$AN$7500,MATCH(BX$3,Команды!$A$2:$A$7500,0),$E35+2)=Команды!$AJ$18,TRUE,FALSE),,IF(INDEX(Команды!$A$2:$AN$7500,MATCH(BX$3,Команды!$A$2:$A$7500,0),$E35+2)=Команды!$AJ$19,TRUE,FALSE)),INDEX(Команды!$AJ$2:$AK$19,MATCH(INDEX(Команды!$A$2:$AN$7500,MATCH(BX$3,Команды!$A$2:$A$7500,0),$E35+2),Команды!$AJ$2:$AJ$19,0),2),0)</f>
        <v>0.29166666666666669</v>
      </c>
      <c r="BY35" s="175">
        <f>IF(OR(IF(INDEX(Команды!$A$2:$AN$7500,MATCH(BX$3,Команды!$A$2:$A$7500,0),$E35+2)=Команды!$AJ$2,TRUE,FALSE),IF(INDEX(Команды!$A$2:$AN$7500,MATCH(BX$3,Команды!$A$2:$A$7500,0),$E35+2)=Команды!$AJ$3,TRUE,FALSE),IF(INDEX(Команды!$A$2:$AN$7500,MATCH(BX$3,Команды!$A$2:$A$7500,0),$E35+2)=Команды!$AJ$4,TRUE,FALSE),IF(INDEX(Команды!$A$2:$AN$7500,MATCH(BX$3,Команды!$A$2:$A$7500,0),$E35+2)=Команды!$AJ$5,TRUE,FALSE),IF(INDEX(Команды!$A$2:$AN$7500,MATCH(BX$3,Команды!$A$2:$A$7500,0),$E35+2)=Команды!$AJ$6,TRUE,FALSE),IF(INDEX(Команды!$A$2:$AN$7500,MATCH(BX$3,Команды!$A$2:$A$7500,0),$E35+2)=Команды!$AJ$7,TRUE,FALSE),IF(INDEX(Команды!$A$2:$AN$7500,MATCH(BX$3,Команды!$A$2:$A$7500,0),$E35+2)=Команды!$AJ$8,TRUE,FALSE),IF(INDEX(Команды!$A$2:$AN$7500,MATCH(BX$3,Команды!$A$2:$A$7500,0),$E35+2)=Команды!$AJ$9,TRUE,FALSE),IF(INDEX(Команды!$A$2:$AN$7500,MATCH(BX$3,Команды!$A$2:$A$7500,0),$E35+2)=Команды!$AJ$10,TRUE,FALSE),IF(INDEX(Команды!$A$2:$AN$7500,MATCH(BX$3,Команды!$A$2:$A$7500,0),$E35+2)=Команды!$AJ$11,TRUE,FALSE),IF(INDEX(Команды!$A$2:$AN$7500,MATCH(BX$3,Команды!$A$2:$A$7500,0),$E35+2)=Команды!$AJ$12,TRUE,FALSE),IF(INDEX(Команды!$A$2:$AN$7500,MATCH(BX$3,Команды!$A$2:$A$7500,0),$E35+2)=Команды!$AJ$13,TRUE,FALSE),IF(INDEX(Команды!$A$2:$AN$7500,MATCH(BX$3,Команды!$A$2:$A$7500,0),$E35+2)=Команды!$AJ$14,TRUE,FALSE),IF(INDEX(Команды!$A$2:$AN$7500,MATCH(BX$3,Команды!$A$2:$A$7500,0),$E35+2)=Команды!$AJ$15,TRUE,FALSE),IF(INDEX(Команды!$A$2:$AN$7500,MATCH(BX$3,Команды!$A$2:$A$7500,0),$E35+2)=Команды!$AJ$16,TRUE,FALSE),IF(INDEX(Команды!$A$2:$AN$7500,MATCH(BX$3,Команды!$A$2:$A$7500,0),$E35+2)=Команды!$AJ$17,TRUE,FALSE),IF(INDEX(Команды!$A$2:$AN$7500,MATCH(BX$3,Команды!$A$2:$A$7500,0),$E35+2)=Команды!$AJ$18,TRUE,FALSE),IF(INDEX(Команды!$A$2:$AN$7500,MATCH(BX$3,Команды!$A$2:$A$7500,0),$E35+2)=Команды!$AJ$19,TRUE,FALSE)),INDEX(Команды!$AJ$2:$AL$19,MATCH(INDEX(Команды!$A$2:$AN$7500,MATCH(BX$3,Команды!$A$2:$A$7500,0),$E35+2),Команды!$AJ$2:$AJ$19,0),3),0)</f>
        <v>0.79166666666666663</v>
      </c>
      <c r="BZ35" s="342"/>
      <c r="CA35" s="174">
        <f>IF(OR(IF(INDEX(Команды!$A$2:$AN$7500,MATCH(CA$3,Команды!$A$2:$A$7500,0),$E35+2)=Команды!$AJ$2,TRUE,FALSE),IF(INDEX(Команды!$A$2:$AN$7500,MATCH(CA$3,Команды!$A$2:$A$7500,0),$E35+2)=Команды!$AJ$3,TRUE,FALSE),IF(INDEX(Команды!$A$2:$AN$7500,MATCH(CA$3,Команды!$A$2:$A$7500,0),$E35+2)=Команды!$AJ$4,TRUE,FALSE),IF(INDEX(Команды!$A$2:$AN$7500,MATCH(CA$3,Команды!$A$2:$A$7500,0),$E35+2)=Команды!$AJ$5,TRUE,FALSE),IF(INDEX(Команды!$A$2:$AN$7500,MATCH(CA$3,Команды!$A$2:$A$7500,0),$E35+2)=Команды!$AJ$6,TRUE,FALSE),IF(INDEX(Команды!$A$2:$AN$7500,MATCH(CA$3,Команды!$A$2:$A$7500,0),$E35+2)=Команды!$AJ$7,TRUE,FALSE),IF(INDEX(Команды!$A$2:$AN$7500,MATCH(CA$3,Команды!$A$2:$A$7500,0),$E35+2)=Команды!$AJ$8,TRUE,FALSE),IF(INDEX(Команды!$A$2:$AN$7500,MATCH(CA$3,Команды!$A$2:$A$7500,0),$E35+2)=Команды!$AJ$9,TRUE,FALSE),IF(INDEX(Команды!$A$2:$AN$7500,MATCH(CA$3,Команды!$A$2:$A$7500,0),$E35+2)=Команды!$AJ$10,TRUE,FALSE),IF(INDEX(Команды!$A$2:$AN$7500,MATCH(CA$3,Команды!$A$2:$A$7500,0),$E35+2)=Команды!$AJ$11,TRUE,FALSE),IF(INDEX(Команды!$A$2:$AN$7500,MATCH(CA$3,Команды!$A$2:$A$7500,0),$E35+2)=Команды!$AJ$12,TRUE,FALSE),IF(INDEX(Команды!$A$2:$AN$7500,MATCH(CA$3,Команды!$A$2:$A$7500,0),$E35+2)=Команды!$AJ$13,TRUE,FALSE),IF(INDEX(Команды!$A$2:$AN$7500,MATCH(CA$3,Команды!$A$2:$A$7500,0),$E35+2)=Команды!$AJ$14,TRUE,FALSE),IF(INDEX(Команды!$A$2:$AN$7500,MATCH(CA$3,Команды!$A$2:$A$7500,0),$E35+2)=Команды!$AJ$15,TRUE,FALSE),IF(INDEX(Команды!$A$2:$AN$7500,MATCH(CA$3,Команды!$A$2:$A$7500,0),$E35+2)=Команды!$AJ$16,TRUE,FALSE),,IF(INDEX(Команды!$A$2:$AN$7500,MATCH(CA$3,Команды!$A$2:$A$7500,0),$E35+2)=Команды!$AJ$17,TRUE,FALSE),,IF(INDEX(Команды!$A$2:$AN$7500,MATCH(CA$3,Команды!$A$2:$A$7500,0),$E35+2)=Команды!$AJ$18,TRUE,FALSE),,IF(INDEX(Команды!$A$2:$AN$7500,MATCH(CA$3,Команды!$A$2:$A$7500,0),$E35+2)=Команды!$AJ$19,TRUE,FALSE)),INDEX(Команды!$AJ$2:$AK$19,MATCH(INDEX(Команды!$A$2:$AN$7500,MATCH(CA$3,Команды!$A$2:$A$7500,0),$E35+2),Команды!$AJ$2:$AJ$19,0),2),0)</f>
        <v>0.29166666666666669</v>
      </c>
      <c r="CB35" s="175">
        <f>IF(OR(IF(INDEX(Команды!$A$2:$AN$7500,MATCH(CA$3,Команды!$A$2:$A$7500,0),$E35+2)=Команды!$AJ$2,TRUE,FALSE),IF(INDEX(Команды!$A$2:$AN$7500,MATCH(CA$3,Команды!$A$2:$A$7500,0),$E35+2)=Команды!$AJ$3,TRUE,FALSE),IF(INDEX(Команды!$A$2:$AN$7500,MATCH(CA$3,Команды!$A$2:$A$7500,0),$E35+2)=Команды!$AJ$4,TRUE,FALSE),IF(INDEX(Команды!$A$2:$AN$7500,MATCH(CA$3,Команды!$A$2:$A$7500,0),$E35+2)=Команды!$AJ$5,TRUE,FALSE),IF(INDEX(Команды!$A$2:$AN$7500,MATCH(CA$3,Команды!$A$2:$A$7500,0),$E35+2)=Команды!$AJ$6,TRUE,FALSE),IF(INDEX(Команды!$A$2:$AN$7500,MATCH(CA$3,Команды!$A$2:$A$7500,0),$E35+2)=Команды!$AJ$7,TRUE,FALSE),IF(INDEX(Команды!$A$2:$AN$7500,MATCH(CA$3,Команды!$A$2:$A$7500,0),$E35+2)=Команды!$AJ$8,TRUE,FALSE),IF(INDEX(Команды!$A$2:$AN$7500,MATCH(CA$3,Команды!$A$2:$A$7500,0),$E35+2)=Команды!$AJ$9,TRUE,FALSE),IF(INDEX(Команды!$A$2:$AN$7500,MATCH(CA$3,Команды!$A$2:$A$7500,0),$E35+2)=Команды!$AJ$10,TRUE,FALSE),IF(INDEX(Команды!$A$2:$AN$7500,MATCH(CA$3,Команды!$A$2:$A$7500,0),$E35+2)=Команды!$AJ$11,TRUE,FALSE),IF(INDEX(Команды!$A$2:$AN$7500,MATCH(CA$3,Команды!$A$2:$A$7500,0),$E35+2)=Команды!$AJ$12,TRUE,FALSE),IF(INDEX(Команды!$A$2:$AN$7500,MATCH(CA$3,Команды!$A$2:$A$7500,0),$E35+2)=Команды!$AJ$13,TRUE,FALSE),IF(INDEX(Команды!$A$2:$AN$7500,MATCH(CA$3,Команды!$A$2:$A$7500,0),$E35+2)=Команды!$AJ$14,TRUE,FALSE),IF(INDEX(Команды!$A$2:$AN$7500,MATCH(CA$3,Команды!$A$2:$A$7500,0),$E35+2)=Команды!$AJ$15,TRUE,FALSE),IF(INDEX(Команды!$A$2:$AN$7500,MATCH(CA$3,Команды!$A$2:$A$7500,0),$E35+2)=Команды!$AJ$16,TRUE,FALSE),IF(INDEX(Команды!$A$2:$AN$7500,MATCH(CA$3,Команды!$A$2:$A$7500,0),$E35+2)=Команды!$AJ$17,TRUE,FALSE),IF(INDEX(Команды!$A$2:$AN$7500,MATCH(CA$3,Команды!$A$2:$A$7500,0),$E35+2)=Команды!$AJ$18,TRUE,FALSE),IF(INDEX(Команды!$A$2:$AN$7500,MATCH(CA$3,Команды!$A$2:$A$7500,0),$E35+2)=Команды!$AJ$19,TRUE,FALSE)),INDEX(Команды!$AJ$2:$AL$19,MATCH(INDEX(Команды!$A$2:$AN$7500,MATCH(CA$3,Команды!$A$2:$A$7500,0),$E35+2),Команды!$AJ$2:$AJ$19,0),3),0)</f>
        <v>0.79166666666666663</v>
      </c>
      <c r="CC35" s="342"/>
      <c r="CD35" s="174" t="str">
        <f>IF(OR(IF(INDEX(Команды!$A$2:$AN$7500,MATCH(CD$3,Команды!$A$2:$A$7500,0),$E35+2)=Команды!$AJ$2,TRUE,FALSE),IF(INDEX(Команды!$A$2:$AN$7500,MATCH(CD$3,Команды!$A$2:$A$7500,0),$E35+2)=Команды!$AJ$3,TRUE,FALSE),IF(INDEX(Команды!$A$2:$AN$7500,MATCH(CD$3,Команды!$A$2:$A$7500,0),$E35+2)=Команды!$AJ$4,TRUE,FALSE),IF(INDEX(Команды!$A$2:$AN$7500,MATCH(CD$3,Команды!$A$2:$A$7500,0),$E35+2)=Команды!$AJ$5,TRUE,FALSE),IF(INDEX(Команды!$A$2:$AN$7500,MATCH(CD$3,Команды!$A$2:$A$7500,0),$E35+2)=Команды!$AJ$6,TRUE,FALSE),IF(INDEX(Команды!$A$2:$AN$7500,MATCH(CD$3,Команды!$A$2:$A$7500,0),$E35+2)=Команды!$AJ$7,TRUE,FALSE),IF(INDEX(Команды!$A$2:$AN$7500,MATCH(CD$3,Команды!$A$2:$A$7500,0),$E35+2)=Команды!$AJ$8,TRUE,FALSE),IF(INDEX(Команды!$A$2:$AN$7500,MATCH(CD$3,Команды!$A$2:$A$7500,0),$E35+2)=Команды!$AJ$9,TRUE,FALSE),IF(INDEX(Команды!$A$2:$AN$7500,MATCH(CD$3,Команды!$A$2:$A$7500,0),$E35+2)=Команды!$AJ$10,TRUE,FALSE),IF(INDEX(Команды!$A$2:$AN$7500,MATCH(CD$3,Команды!$A$2:$A$7500,0),$E35+2)=Команды!$AJ$11,TRUE,FALSE),IF(INDEX(Команды!$A$2:$AN$7500,MATCH(CD$3,Команды!$A$2:$A$7500,0),$E35+2)=Команды!$AJ$12,TRUE,FALSE),IF(INDEX(Команды!$A$2:$AN$7500,MATCH(CD$3,Команды!$A$2:$A$7500,0),$E35+2)=Команды!$AJ$13,TRUE,FALSE),IF(INDEX(Команды!$A$2:$AN$7500,MATCH(CD$3,Команды!$A$2:$A$7500,0),$E35+2)=Команды!$AJ$14,TRUE,FALSE),IF(INDEX(Команды!$A$2:$AN$7500,MATCH(CD$3,Команды!$A$2:$A$7500,0),$E35+2)=Команды!$AJ$15,TRUE,FALSE),IF(INDEX(Команды!$A$2:$AN$7500,MATCH(CD$3,Команды!$A$2:$A$7500,0),$E35+2)=Команды!$AJ$16,TRUE,FALSE),,IF(INDEX(Команды!$A$2:$AN$7500,MATCH(CD$3,Команды!$A$2:$A$7500,0),$E35+2)=Команды!$AJ$17,TRUE,FALSE),,IF(INDEX(Команды!$A$2:$AN$7500,MATCH(CD$3,Команды!$A$2:$A$7500,0),$E35+2)=Команды!$AJ$18,TRUE,FALSE),,IF(INDEX(Команды!$A$2:$AN$7500,MATCH(CD$3,Команды!$A$2:$A$7500,0),$E35+2)=Команды!$AJ$19,TRUE,FALSE)),INDEX(Команды!$AJ$2:$AK$19,MATCH(INDEX(Команды!$A$2:$AN$7500,MATCH(CD$3,Команды!$A$2:$A$7500,0),$E35+2),Команды!$AJ$2:$AJ$19,0),2),0)</f>
        <v>В</v>
      </c>
      <c r="CE35" s="175" t="str">
        <f>IF(OR(IF(INDEX(Команды!$A$2:$AN$7500,MATCH(CD$3,Команды!$A$2:$A$7500,0),$E35+2)=Команды!$AJ$2,TRUE,FALSE),IF(INDEX(Команды!$A$2:$AN$7500,MATCH(CD$3,Команды!$A$2:$A$7500,0),$E35+2)=Команды!$AJ$3,TRUE,FALSE),IF(INDEX(Команды!$A$2:$AN$7500,MATCH(CD$3,Команды!$A$2:$A$7500,0),$E35+2)=Команды!$AJ$4,TRUE,FALSE),IF(INDEX(Команды!$A$2:$AN$7500,MATCH(CD$3,Команды!$A$2:$A$7500,0),$E35+2)=Команды!$AJ$5,TRUE,FALSE),IF(INDEX(Команды!$A$2:$AN$7500,MATCH(CD$3,Команды!$A$2:$A$7500,0),$E35+2)=Команды!$AJ$6,TRUE,FALSE),IF(INDEX(Команды!$A$2:$AN$7500,MATCH(CD$3,Команды!$A$2:$A$7500,0),$E35+2)=Команды!$AJ$7,TRUE,FALSE),IF(INDEX(Команды!$A$2:$AN$7500,MATCH(CD$3,Команды!$A$2:$A$7500,0),$E35+2)=Команды!$AJ$8,TRUE,FALSE),IF(INDEX(Команды!$A$2:$AN$7500,MATCH(CD$3,Команды!$A$2:$A$7500,0),$E35+2)=Команды!$AJ$9,TRUE,FALSE),IF(INDEX(Команды!$A$2:$AN$7500,MATCH(CD$3,Команды!$A$2:$A$7500,0),$E35+2)=Команды!$AJ$10,TRUE,FALSE),IF(INDEX(Команды!$A$2:$AN$7500,MATCH(CD$3,Команды!$A$2:$A$7500,0),$E35+2)=Команды!$AJ$11,TRUE,FALSE),IF(INDEX(Команды!$A$2:$AN$7500,MATCH(CD$3,Команды!$A$2:$A$7500,0),$E35+2)=Команды!$AJ$12,TRUE,FALSE),IF(INDEX(Команды!$A$2:$AN$7500,MATCH(CD$3,Команды!$A$2:$A$7500,0),$E35+2)=Команды!$AJ$13,TRUE,FALSE),IF(INDEX(Команды!$A$2:$AN$7500,MATCH(CD$3,Команды!$A$2:$A$7500,0),$E35+2)=Команды!$AJ$14,TRUE,FALSE),IF(INDEX(Команды!$A$2:$AN$7500,MATCH(CD$3,Команды!$A$2:$A$7500,0),$E35+2)=Команды!$AJ$15,TRUE,FALSE),IF(INDEX(Команды!$A$2:$AN$7500,MATCH(CD$3,Команды!$A$2:$A$7500,0),$E35+2)=Команды!$AJ$16,TRUE,FALSE),IF(INDEX(Команды!$A$2:$AN$7500,MATCH(CD$3,Команды!$A$2:$A$7500,0),$E35+2)=Команды!$AJ$17,TRUE,FALSE),IF(INDEX(Команды!$A$2:$AN$7500,MATCH(CD$3,Команды!$A$2:$A$7500,0),$E35+2)=Команды!$AJ$18,TRUE,FALSE),IF(INDEX(Команды!$A$2:$AN$7500,MATCH(CD$3,Команды!$A$2:$A$7500,0),$E35+2)=Команды!$AJ$19,TRUE,FALSE)),INDEX(Команды!$AJ$2:$AL$19,MATCH(INDEX(Команды!$A$2:$AN$7500,MATCH(CD$3,Команды!$A$2:$A$7500,0),$E35+2),Команды!$AJ$2:$AJ$19,0),3),0)</f>
        <v>В</v>
      </c>
      <c r="CF35" s="342"/>
      <c r="CG35" s="174" t="str">
        <f>IF(OR(IF(INDEX(Команды!$A$2:$AN$7500,MATCH(CG$3,Команды!$A$2:$A$7500,0),$E35+2)=Команды!$AJ$2,TRUE,FALSE),IF(INDEX(Команды!$A$2:$AN$7500,MATCH(CG$3,Команды!$A$2:$A$7500,0),$E35+2)=Команды!$AJ$3,TRUE,FALSE),IF(INDEX(Команды!$A$2:$AN$7500,MATCH(CG$3,Команды!$A$2:$A$7500,0),$E35+2)=Команды!$AJ$4,TRUE,FALSE),IF(INDEX(Команды!$A$2:$AN$7500,MATCH(CG$3,Команды!$A$2:$A$7500,0),$E35+2)=Команды!$AJ$5,TRUE,FALSE),IF(INDEX(Команды!$A$2:$AN$7500,MATCH(CG$3,Команды!$A$2:$A$7500,0),$E35+2)=Команды!$AJ$6,TRUE,FALSE),IF(INDEX(Команды!$A$2:$AN$7500,MATCH(CG$3,Команды!$A$2:$A$7500,0),$E35+2)=Команды!$AJ$7,TRUE,FALSE),IF(INDEX(Команды!$A$2:$AN$7500,MATCH(CG$3,Команды!$A$2:$A$7500,0),$E35+2)=Команды!$AJ$8,TRUE,FALSE),IF(INDEX(Команды!$A$2:$AN$7500,MATCH(CG$3,Команды!$A$2:$A$7500,0),$E35+2)=Команды!$AJ$9,TRUE,FALSE),IF(INDEX(Команды!$A$2:$AN$7500,MATCH(CG$3,Команды!$A$2:$A$7500,0),$E35+2)=Команды!$AJ$10,TRUE,FALSE),IF(INDEX(Команды!$A$2:$AN$7500,MATCH(CG$3,Команды!$A$2:$A$7500,0),$E35+2)=Команды!$AJ$11,TRUE,FALSE),IF(INDEX(Команды!$A$2:$AN$7500,MATCH(CG$3,Команды!$A$2:$A$7500,0),$E35+2)=Команды!$AJ$12,TRUE,FALSE),IF(INDEX(Команды!$A$2:$AN$7500,MATCH(CG$3,Команды!$A$2:$A$7500,0),$E35+2)=Команды!$AJ$13,TRUE,FALSE),IF(INDEX(Команды!$A$2:$AN$7500,MATCH(CG$3,Команды!$A$2:$A$7500,0),$E35+2)=Команды!$AJ$14,TRUE,FALSE),IF(INDEX(Команды!$A$2:$AN$7500,MATCH(CG$3,Команды!$A$2:$A$7500,0),$E35+2)=Команды!$AJ$15,TRUE,FALSE),IF(INDEX(Команды!$A$2:$AN$7500,MATCH(CG$3,Команды!$A$2:$A$7500,0),$E35+2)=Команды!$AJ$16,TRUE,FALSE),,IF(INDEX(Команды!$A$2:$AN$7500,MATCH(CG$3,Команды!$A$2:$A$7500,0),$E35+2)=Команды!$AJ$17,TRUE,FALSE),,IF(INDEX(Команды!$A$2:$AN$7500,MATCH(CG$3,Команды!$A$2:$A$7500,0),$E35+2)=Команды!$AJ$18,TRUE,FALSE),,IF(INDEX(Команды!$A$2:$AN$7500,MATCH(CG$3,Команды!$A$2:$A$7500,0),$E35+2)=Команды!$AJ$19,TRUE,FALSE)),INDEX(Команды!$AJ$2:$AK$19,MATCH(INDEX(Команды!$A$2:$AN$7500,MATCH(CG$3,Команды!$A$2:$A$7500,0),$E35+2),Команды!$AJ$2:$AJ$19,0),2),0)</f>
        <v>В</v>
      </c>
      <c r="CH35" s="175" t="str">
        <f>IF(OR(IF(INDEX(Команды!$A$2:$AN$7500,MATCH(CG$3,Команды!$A$2:$A$7500,0),$E35+2)=Команды!$AJ$2,TRUE,FALSE),IF(INDEX(Команды!$A$2:$AN$7500,MATCH(CG$3,Команды!$A$2:$A$7500,0),$E35+2)=Команды!$AJ$3,TRUE,FALSE),IF(INDEX(Команды!$A$2:$AN$7500,MATCH(CG$3,Команды!$A$2:$A$7500,0),$E35+2)=Команды!$AJ$4,TRUE,FALSE),IF(INDEX(Команды!$A$2:$AN$7500,MATCH(CG$3,Команды!$A$2:$A$7500,0),$E35+2)=Команды!$AJ$5,TRUE,FALSE),IF(INDEX(Команды!$A$2:$AN$7500,MATCH(CG$3,Команды!$A$2:$A$7500,0),$E35+2)=Команды!$AJ$6,TRUE,FALSE),IF(INDEX(Команды!$A$2:$AN$7500,MATCH(CG$3,Команды!$A$2:$A$7500,0),$E35+2)=Команды!$AJ$7,TRUE,FALSE),IF(INDEX(Команды!$A$2:$AN$7500,MATCH(CG$3,Команды!$A$2:$A$7500,0),$E35+2)=Команды!$AJ$8,TRUE,FALSE),IF(INDEX(Команды!$A$2:$AN$7500,MATCH(CG$3,Команды!$A$2:$A$7500,0),$E35+2)=Команды!$AJ$9,TRUE,FALSE),IF(INDEX(Команды!$A$2:$AN$7500,MATCH(CG$3,Команды!$A$2:$A$7500,0),$E35+2)=Команды!$AJ$10,TRUE,FALSE),IF(INDEX(Команды!$A$2:$AN$7500,MATCH(CG$3,Команды!$A$2:$A$7500,0),$E35+2)=Команды!$AJ$11,TRUE,FALSE),IF(INDEX(Команды!$A$2:$AN$7500,MATCH(CG$3,Команды!$A$2:$A$7500,0),$E35+2)=Команды!$AJ$12,TRUE,FALSE),IF(INDEX(Команды!$A$2:$AN$7500,MATCH(CG$3,Команды!$A$2:$A$7500,0),$E35+2)=Команды!$AJ$13,TRUE,FALSE),IF(INDEX(Команды!$A$2:$AN$7500,MATCH(CG$3,Команды!$A$2:$A$7500,0),$E35+2)=Команды!$AJ$14,TRUE,FALSE),IF(INDEX(Команды!$A$2:$AN$7500,MATCH(CG$3,Команды!$A$2:$A$7500,0),$E35+2)=Команды!$AJ$15,TRUE,FALSE),IF(INDEX(Команды!$A$2:$AN$7500,MATCH(CG$3,Команды!$A$2:$A$7500,0),$E35+2)=Команды!$AJ$16,TRUE,FALSE),IF(INDEX(Команды!$A$2:$AN$7500,MATCH(CG$3,Команды!$A$2:$A$7500,0),$E35+2)=Команды!$AJ$17,TRUE,FALSE),IF(INDEX(Команды!$A$2:$AN$7500,MATCH(CG$3,Команды!$A$2:$A$7500,0),$E35+2)=Команды!$AJ$18,TRUE,FALSE),IF(INDEX(Команды!$A$2:$AN$7500,MATCH(CG$3,Команды!$A$2:$A$7500,0),$E35+2)=Команды!$AJ$19,TRUE,FALSE)),INDEX(Команды!$AJ$2:$AL$19,MATCH(INDEX(Команды!$A$2:$AN$7500,MATCH(CG$3,Команды!$A$2:$A$7500,0),$E35+2),Команды!$AJ$2:$AJ$19,0),3),0)</f>
        <v>В</v>
      </c>
      <c r="CI35" s="342"/>
      <c r="CJ35" s="174">
        <f>IF(OR(IF(INDEX(Команды!$A$2:$AN$7500,MATCH(CJ$3,Команды!$A$2:$A$7500,0),$E35+2)=Команды!$AJ$2,TRUE,FALSE),IF(INDEX(Команды!$A$2:$AN$7500,MATCH(CJ$3,Команды!$A$2:$A$7500,0),$E35+2)=Команды!$AJ$3,TRUE,FALSE),IF(INDEX(Команды!$A$2:$AN$7500,MATCH(CJ$3,Команды!$A$2:$A$7500,0),$E35+2)=Команды!$AJ$4,TRUE,FALSE),IF(INDEX(Команды!$A$2:$AN$7500,MATCH(CJ$3,Команды!$A$2:$A$7500,0),$E35+2)=Команды!$AJ$5,TRUE,FALSE),IF(INDEX(Команды!$A$2:$AN$7500,MATCH(CJ$3,Команды!$A$2:$A$7500,0),$E35+2)=Команды!$AJ$6,TRUE,FALSE),IF(INDEX(Команды!$A$2:$AN$7500,MATCH(CJ$3,Команды!$A$2:$A$7500,0),$E35+2)=Команды!$AJ$7,TRUE,FALSE),IF(INDEX(Команды!$A$2:$AN$7500,MATCH(CJ$3,Команды!$A$2:$A$7500,0),$E35+2)=Команды!$AJ$8,TRUE,FALSE),IF(INDEX(Команды!$A$2:$AN$7500,MATCH(CJ$3,Команды!$A$2:$A$7500,0),$E35+2)=Команды!$AJ$9,TRUE,FALSE),IF(INDEX(Команды!$A$2:$AN$7500,MATCH(CJ$3,Команды!$A$2:$A$7500,0),$E35+2)=Команды!$AJ$10,TRUE,FALSE),IF(INDEX(Команды!$A$2:$AN$7500,MATCH(CJ$3,Команды!$A$2:$A$7500,0),$E35+2)=Команды!$AJ$11,TRUE,FALSE),IF(INDEX(Команды!$A$2:$AN$7500,MATCH(CJ$3,Команды!$A$2:$A$7500,0),$E35+2)=Команды!$AJ$12,TRUE,FALSE),IF(INDEX(Команды!$A$2:$AN$7500,MATCH(CJ$3,Команды!$A$2:$A$7500,0),$E35+2)=Команды!$AJ$13,TRUE,FALSE),IF(INDEX(Команды!$A$2:$AN$7500,MATCH(CJ$3,Команды!$A$2:$A$7500,0),$E35+2)=Команды!$AJ$14,TRUE,FALSE),IF(INDEX(Команды!$A$2:$AN$7500,MATCH(CJ$3,Команды!$A$2:$A$7500,0),$E35+2)=Команды!$AJ$15,TRUE,FALSE),IF(INDEX(Команды!$A$2:$AN$7500,MATCH(CJ$3,Команды!$A$2:$A$7500,0),$E35+2)=Команды!$AJ$16,TRUE,FALSE),,IF(INDEX(Команды!$A$2:$AN$7500,MATCH(CJ$3,Команды!$A$2:$A$7500,0),$E35+2)=Команды!$AJ$17,TRUE,FALSE),,IF(INDEX(Команды!$A$2:$AN$7500,MATCH(CJ$3,Команды!$A$2:$A$7500,0),$E35+2)=Команды!$AJ$18,TRUE,FALSE),,IF(INDEX(Команды!$A$2:$AN$7500,MATCH(CJ$3,Команды!$A$2:$A$7500,0),$E35+2)=Команды!$AJ$19,TRUE,FALSE)),INDEX(Команды!$AJ$2:$AK$19,MATCH(INDEX(Команды!$A$2:$AN$7500,MATCH(CJ$3,Команды!$A$2:$A$7500,0),$E35+2),Команды!$AJ$2:$AJ$19,0),2),0)</f>
        <v>0.29166666666666669</v>
      </c>
      <c r="CK35" s="175">
        <f>IF(OR(IF(INDEX(Команды!$A$2:$AN$7500,MATCH(CJ$3,Команды!$A$2:$A$7500,0),$E35+2)=Команды!$AJ$2,TRUE,FALSE),IF(INDEX(Команды!$A$2:$AN$7500,MATCH(CJ$3,Команды!$A$2:$A$7500,0),$E35+2)=Команды!$AJ$3,TRUE,FALSE),IF(INDEX(Команды!$A$2:$AN$7500,MATCH(CJ$3,Команды!$A$2:$A$7500,0),$E35+2)=Команды!$AJ$4,TRUE,FALSE),IF(INDEX(Команды!$A$2:$AN$7500,MATCH(CJ$3,Команды!$A$2:$A$7500,0),$E35+2)=Команды!$AJ$5,TRUE,FALSE),IF(INDEX(Команды!$A$2:$AN$7500,MATCH(CJ$3,Команды!$A$2:$A$7500,0),$E35+2)=Команды!$AJ$6,TRUE,FALSE),IF(INDEX(Команды!$A$2:$AN$7500,MATCH(CJ$3,Команды!$A$2:$A$7500,0),$E35+2)=Команды!$AJ$7,TRUE,FALSE),IF(INDEX(Команды!$A$2:$AN$7500,MATCH(CJ$3,Команды!$A$2:$A$7500,0),$E35+2)=Команды!$AJ$8,TRUE,FALSE),IF(INDEX(Команды!$A$2:$AN$7500,MATCH(CJ$3,Команды!$A$2:$A$7500,0),$E35+2)=Команды!$AJ$9,TRUE,FALSE),IF(INDEX(Команды!$A$2:$AN$7500,MATCH(CJ$3,Команды!$A$2:$A$7500,0),$E35+2)=Команды!$AJ$10,TRUE,FALSE),IF(INDEX(Команды!$A$2:$AN$7500,MATCH(CJ$3,Команды!$A$2:$A$7500,0),$E35+2)=Команды!$AJ$11,TRUE,FALSE),IF(INDEX(Команды!$A$2:$AN$7500,MATCH(CJ$3,Команды!$A$2:$A$7500,0),$E35+2)=Команды!$AJ$12,TRUE,FALSE),IF(INDEX(Команды!$A$2:$AN$7500,MATCH(CJ$3,Команды!$A$2:$A$7500,0),$E35+2)=Команды!$AJ$13,TRUE,FALSE),IF(INDEX(Команды!$A$2:$AN$7500,MATCH(CJ$3,Команды!$A$2:$A$7500,0),$E35+2)=Команды!$AJ$14,TRUE,FALSE),IF(INDEX(Команды!$A$2:$AN$7500,MATCH(CJ$3,Команды!$A$2:$A$7500,0),$E35+2)=Команды!$AJ$15,TRUE,FALSE),IF(INDEX(Команды!$A$2:$AN$7500,MATCH(CJ$3,Команды!$A$2:$A$7500,0),$E35+2)=Команды!$AJ$16,TRUE,FALSE),IF(INDEX(Команды!$A$2:$AN$7500,MATCH(CJ$3,Команды!$A$2:$A$7500,0),$E35+2)=Команды!$AJ$17,TRUE,FALSE),IF(INDEX(Команды!$A$2:$AN$7500,MATCH(CJ$3,Команды!$A$2:$A$7500,0),$E35+2)=Команды!$AJ$18,TRUE,FALSE),IF(INDEX(Команды!$A$2:$AN$7500,MATCH(CJ$3,Команды!$A$2:$A$7500,0),$E35+2)=Команды!$AJ$19,TRUE,FALSE)),INDEX(Команды!$AJ$2:$AL$19,MATCH(INDEX(Команды!$A$2:$AN$7500,MATCH(CJ$3,Команды!$A$2:$A$7500,0),$E35+2),Команды!$AJ$2:$AJ$19,0),3),0)</f>
        <v>0.79166666666666663</v>
      </c>
      <c r="CL35" s="342"/>
      <c r="CM35" s="174">
        <f>IF(OR(IF(INDEX(Команды!$A$2:$AN$7500,MATCH(CM$3,Команды!$A$2:$A$7500,0),$E35+2)=Команды!$AJ$2,TRUE,FALSE),IF(INDEX(Команды!$A$2:$AN$7500,MATCH(CM$3,Команды!$A$2:$A$7500,0),$E35+2)=Команды!$AJ$3,TRUE,FALSE),IF(INDEX(Команды!$A$2:$AN$7500,MATCH(CM$3,Команды!$A$2:$A$7500,0),$E35+2)=Команды!$AJ$4,TRUE,FALSE),IF(INDEX(Команды!$A$2:$AN$7500,MATCH(CM$3,Команды!$A$2:$A$7500,0),$E35+2)=Команды!$AJ$5,TRUE,FALSE),IF(INDEX(Команды!$A$2:$AN$7500,MATCH(CM$3,Команды!$A$2:$A$7500,0),$E35+2)=Команды!$AJ$6,TRUE,FALSE),IF(INDEX(Команды!$A$2:$AN$7500,MATCH(CM$3,Команды!$A$2:$A$7500,0),$E35+2)=Команды!$AJ$7,TRUE,FALSE),IF(INDEX(Команды!$A$2:$AN$7500,MATCH(CM$3,Команды!$A$2:$A$7500,0),$E35+2)=Команды!$AJ$8,TRUE,FALSE),IF(INDEX(Команды!$A$2:$AN$7500,MATCH(CM$3,Команды!$A$2:$A$7500,0),$E35+2)=Команды!$AJ$9,TRUE,FALSE),IF(INDEX(Команды!$A$2:$AN$7500,MATCH(CM$3,Команды!$A$2:$A$7500,0),$E35+2)=Команды!$AJ$10,TRUE,FALSE),IF(INDEX(Команды!$A$2:$AN$7500,MATCH(CM$3,Команды!$A$2:$A$7500,0),$E35+2)=Команды!$AJ$11,TRUE,FALSE),IF(INDEX(Команды!$A$2:$AN$7500,MATCH(CM$3,Команды!$A$2:$A$7500,0),$E35+2)=Команды!$AJ$12,TRUE,FALSE),IF(INDEX(Команды!$A$2:$AN$7500,MATCH(CM$3,Команды!$A$2:$A$7500,0),$E35+2)=Команды!$AJ$13,TRUE,FALSE),IF(INDEX(Команды!$A$2:$AN$7500,MATCH(CM$3,Команды!$A$2:$A$7500,0),$E35+2)=Команды!$AJ$14,TRUE,FALSE),IF(INDEX(Команды!$A$2:$AN$7500,MATCH(CM$3,Команды!$A$2:$A$7500,0),$E35+2)=Команды!$AJ$15,TRUE,FALSE),IF(INDEX(Команды!$A$2:$AN$7500,MATCH(CM$3,Команды!$A$2:$A$7500,0),$E35+2)=Команды!$AJ$16,TRUE,FALSE),,IF(INDEX(Команды!$A$2:$AN$7500,MATCH(CM$3,Команды!$A$2:$A$7500,0),$E35+2)=Команды!$AJ$17,TRUE,FALSE),,IF(INDEX(Команды!$A$2:$AN$7500,MATCH(CM$3,Команды!$A$2:$A$7500,0),$E35+2)=Команды!$AJ$18,TRUE,FALSE),,IF(INDEX(Команды!$A$2:$AN$7500,MATCH(CM$3,Команды!$A$2:$A$7500,0),$E35+2)=Команды!$AJ$19,TRUE,FALSE)),INDEX(Команды!$AJ$2:$AK$19,MATCH(INDEX(Команды!$A$2:$AN$7500,MATCH(CM$3,Команды!$A$2:$A$7500,0),$E35+2),Команды!$AJ$2:$AJ$19,0),2),0)</f>
        <v>0.29166666666666669</v>
      </c>
      <c r="CN35" s="175">
        <f>IF(OR(IF(INDEX(Команды!$A$2:$AN$7500,MATCH(CM$3,Команды!$A$2:$A$7500,0),$E35+2)=Команды!$AJ$2,TRUE,FALSE),IF(INDEX(Команды!$A$2:$AN$7500,MATCH(CM$3,Команды!$A$2:$A$7500,0),$E35+2)=Команды!$AJ$3,TRUE,FALSE),IF(INDEX(Команды!$A$2:$AN$7500,MATCH(CM$3,Команды!$A$2:$A$7500,0),$E35+2)=Команды!$AJ$4,TRUE,FALSE),IF(INDEX(Команды!$A$2:$AN$7500,MATCH(CM$3,Команды!$A$2:$A$7500,0),$E35+2)=Команды!$AJ$5,TRUE,FALSE),IF(INDEX(Команды!$A$2:$AN$7500,MATCH(CM$3,Команды!$A$2:$A$7500,0),$E35+2)=Команды!$AJ$6,TRUE,FALSE),IF(INDEX(Команды!$A$2:$AN$7500,MATCH(CM$3,Команды!$A$2:$A$7500,0),$E35+2)=Команды!$AJ$7,TRUE,FALSE),IF(INDEX(Команды!$A$2:$AN$7500,MATCH(CM$3,Команды!$A$2:$A$7500,0),$E35+2)=Команды!$AJ$8,TRUE,FALSE),IF(INDEX(Команды!$A$2:$AN$7500,MATCH(CM$3,Команды!$A$2:$A$7500,0),$E35+2)=Команды!$AJ$9,TRUE,FALSE),IF(INDEX(Команды!$A$2:$AN$7500,MATCH(CM$3,Команды!$A$2:$A$7500,0),$E35+2)=Команды!$AJ$10,TRUE,FALSE),IF(INDEX(Команды!$A$2:$AN$7500,MATCH(CM$3,Команды!$A$2:$A$7500,0),$E35+2)=Команды!$AJ$11,TRUE,FALSE),IF(INDEX(Команды!$A$2:$AN$7500,MATCH(CM$3,Команды!$A$2:$A$7500,0),$E35+2)=Команды!$AJ$12,TRUE,FALSE),IF(INDEX(Команды!$A$2:$AN$7500,MATCH(CM$3,Команды!$A$2:$A$7500,0),$E35+2)=Команды!$AJ$13,TRUE,FALSE),IF(INDEX(Команды!$A$2:$AN$7500,MATCH(CM$3,Команды!$A$2:$A$7500,0),$E35+2)=Команды!$AJ$14,TRUE,FALSE),IF(INDEX(Команды!$A$2:$AN$7500,MATCH(CM$3,Команды!$A$2:$A$7500,0),$E35+2)=Команды!$AJ$15,TRUE,FALSE),IF(INDEX(Команды!$A$2:$AN$7500,MATCH(CM$3,Команды!$A$2:$A$7500,0),$E35+2)=Команды!$AJ$16,TRUE,FALSE),IF(INDEX(Команды!$A$2:$AN$7500,MATCH(CM$3,Команды!$A$2:$A$7500,0),$E35+2)=Команды!$AJ$17,TRUE,FALSE),IF(INDEX(Команды!$A$2:$AN$7500,MATCH(CM$3,Команды!$A$2:$A$7500,0),$E35+2)=Команды!$AJ$18,TRUE,FALSE),IF(INDEX(Команды!$A$2:$AN$7500,MATCH(CM$3,Команды!$A$2:$A$7500,0),$E35+2)=Команды!$AJ$19,TRUE,FALSE)),INDEX(Команды!$AJ$2:$AL$19,MATCH(INDEX(Команды!$A$2:$AN$7500,MATCH(CM$3,Команды!$A$2:$A$7500,0),$E35+2),Команды!$AJ$2:$AJ$19,0),3),0)</f>
        <v>0.79166666666666663</v>
      </c>
      <c r="CO35" s="342"/>
      <c r="CP35" s="174" t="str">
        <f>IF(OR(IF(INDEX(Команды!$A$2:$AN$7500,MATCH(CP$3,Команды!$A$2:$A$7500,0),$E35+2)=Команды!$AJ$2,TRUE,FALSE),IF(INDEX(Команды!$A$2:$AN$7500,MATCH(CP$3,Команды!$A$2:$A$7500,0),$E35+2)=Команды!$AJ$3,TRUE,FALSE),IF(INDEX(Команды!$A$2:$AN$7500,MATCH(CP$3,Команды!$A$2:$A$7500,0),$E35+2)=Команды!$AJ$4,TRUE,FALSE),IF(INDEX(Команды!$A$2:$AN$7500,MATCH(CP$3,Команды!$A$2:$A$7500,0),$E35+2)=Команды!$AJ$5,TRUE,FALSE),IF(INDEX(Команды!$A$2:$AN$7500,MATCH(CP$3,Команды!$A$2:$A$7500,0),$E35+2)=Команды!$AJ$6,TRUE,FALSE),IF(INDEX(Команды!$A$2:$AN$7500,MATCH(CP$3,Команды!$A$2:$A$7500,0),$E35+2)=Команды!$AJ$7,TRUE,FALSE),IF(INDEX(Команды!$A$2:$AN$7500,MATCH(CP$3,Команды!$A$2:$A$7500,0),$E35+2)=Команды!$AJ$8,TRUE,FALSE),IF(INDEX(Команды!$A$2:$AN$7500,MATCH(CP$3,Команды!$A$2:$A$7500,0),$E35+2)=Команды!$AJ$9,TRUE,FALSE),IF(INDEX(Команды!$A$2:$AN$7500,MATCH(CP$3,Команды!$A$2:$A$7500,0),$E35+2)=Команды!$AJ$10,TRUE,FALSE),IF(INDEX(Команды!$A$2:$AN$7500,MATCH(CP$3,Команды!$A$2:$A$7500,0),$E35+2)=Команды!$AJ$11,TRUE,FALSE),IF(INDEX(Команды!$A$2:$AN$7500,MATCH(CP$3,Команды!$A$2:$A$7500,0),$E35+2)=Команды!$AJ$12,TRUE,FALSE),IF(INDEX(Команды!$A$2:$AN$7500,MATCH(CP$3,Команды!$A$2:$A$7500,0),$E35+2)=Команды!$AJ$13,TRUE,FALSE),IF(INDEX(Команды!$A$2:$AN$7500,MATCH(CP$3,Команды!$A$2:$A$7500,0),$E35+2)=Команды!$AJ$14,TRUE,FALSE),IF(INDEX(Команды!$A$2:$AN$7500,MATCH(CP$3,Команды!$A$2:$A$7500,0),$E35+2)=Команды!$AJ$15,TRUE,FALSE),IF(INDEX(Команды!$A$2:$AN$7500,MATCH(CP$3,Команды!$A$2:$A$7500,0),$E35+2)=Команды!$AJ$16,TRUE,FALSE),,IF(INDEX(Команды!$A$2:$AN$7500,MATCH(CP$3,Команды!$A$2:$A$7500,0),$E35+2)=Команды!$AJ$17,TRUE,FALSE),,IF(INDEX(Команды!$A$2:$AN$7500,MATCH(CP$3,Команды!$A$2:$A$7500,0),$E35+2)=Команды!$AJ$18,TRUE,FALSE),,IF(INDEX(Команды!$A$2:$AN$7500,MATCH(CP$3,Команды!$A$2:$A$7500,0),$E35+2)=Команды!$AJ$19,TRUE,FALSE)),INDEX(Команды!$AJ$2:$AK$19,MATCH(INDEX(Команды!$A$2:$AN$7500,MATCH(CP$3,Команды!$A$2:$A$7500,0),$E35+2),Команды!$AJ$2:$AJ$19,0),2),0)</f>
        <v>В</v>
      </c>
      <c r="CQ35" s="175" t="str">
        <f>IF(OR(IF(INDEX(Команды!$A$2:$AN$7500,MATCH(CP$3,Команды!$A$2:$A$7500,0),$E35+2)=Команды!$AJ$2,TRUE,FALSE),IF(INDEX(Команды!$A$2:$AN$7500,MATCH(CP$3,Команды!$A$2:$A$7500,0),$E35+2)=Команды!$AJ$3,TRUE,FALSE),IF(INDEX(Команды!$A$2:$AN$7500,MATCH(CP$3,Команды!$A$2:$A$7500,0),$E35+2)=Команды!$AJ$4,TRUE,FALSE),IF(INDEX(Команды!$A$2:$AN$7500,MATCH(CP$3,Команды!$A$2:$A$7500,0),$E35+2)=Команды!$AJ$5,TRUE,FALSE),IF(INDEX(Команды!$A$2:$AN$7500,MATCH(CP$3,Команды!$A$2:$A$7500,0),$E35+2)=Команды!$AJ$6,TRUE,FALSE),IF(INDEX(Команды!$A$2:$AN$7500,MATCH(CP$3,Команды!$A$2:$A$7500,0),$E35+2)=Команды!$AJ$7,TRUE,FALSE),IF(INDEX(Команды!$A$2:$AN$7500,MATCH(CP$3,Команды!$A$2:$A$7500,0),$E35+2)=Команды!$AJ$8,TRUE,FALSE),IF(INDEX(Команды!$A$2:$AN$7500,MATCH(CP$3,Команды!$A$2:$A$7500,0),$E35+2)=Команды!$AJ$9,TRUE,FALSE),IF(INDEX(Команды!$A$2:$AN$7500,MATCH(CP$3,Команды!$A$2:$A$7500,0),$E35+2)=Команды!$AJ$10,TRUE,FALSE),IF(INDEX(Команды!$A$2:$AN$7500,MATCH(CP$3,Команды!$A$2:$A$7500,0),$E35+2)=Команды!$AJ$11,TRUE,FALSE),IF(INDEX(Команды!$A$2:$AN$7500,MATCH(CP$3,Команды!$A$2:$A$7500,0),$E35+2)=Команды!$AJ$12,TRUE,FALSE),IF(INDEX(Команды!$A$2:$AN$7500,MATCH(CP$3,Команды!$A$2:$A$7500,0),$E35+2)=Команды!$AJ$13,TRUE,FALSE),IF(INDEX(Команды!$A$2:$AN$7500,MATCH(CP$3,Команды!$A$2:$A$7500,0),$E35+2)=Команды!$AJ$14,TRUE,FALSE),IF(INDEX(Команды!$A$2:$AN$7500,MATCH(CP$3,Команды!$A$2:$A$7500,0),$E35+2)=Команды!$AJ$15,TRUE,FALSE),IF(INDEX(Команды!$A$2:$AN$7500,MATCH(CP$3,Команды!$A$2:$A$7500,0),$E35+2)=Команды!$AJ$16,TRUE,FALSE),IF(INDEX(Команды!$A$2:$AN$7500,MATCH(CP$3,Команды!$A$2:$A$7500,0),$E35+2)=Команды!$AJ$17,TRUE,FALSE),IF(INDEX(Команды!$A$2:$AN$7500,MATCH(CP$3,Команды!$A$2:$A$7500,0),$E35+2)=Команды!$AJ$18,TRUE,FALSE),IF(INDEX(Команды!$A$2:$AN$7500,MATCH(CP$3,Команды!$A$2:$A$7500,0),$E35+2)=Команды!$AJ$19,TRUE,FALSE)),INDEX(Команды!$AJ$2:$AL$19,MATCH(INDEX(Команды!$A$2:$AN$7500,MATCH(CP$3,Команды!$A$2:$A$7500,0),$E35+2),Команды!$AJ$2:$AJ$19,0),3),0)</f>
        <v>В</v>
      </c>
      <c r="CR35" s="342"/>
      <c r="CS35" s="174" t="str">
        <f>IF(OR(IF(INDEX(Команды!$A$2:$AN$7500,MATCH(CS$3,Команды!$A$2:$A$7500,0),$E35+2)=Команды!$AJ$2,TRUE,FALSE),IF(INDEX(Команды!$A$2:$AN$7500,MATCH(CS$3,Команды!$A$2:$A$7500,0),$E35+2)=Команды!$AJ$3,TRUE,FALSE),IF(INDEX(Команды!$A$2:$AN$7500,MATCH(CS$3,Команды!$A$2:$A$7500,0),$E35+2)=Команды!$AJ$4,TRUE,FALSE),IF(INDEX(Команды!$A$2:$AN$7500,MATCH(CS$3,Команды!$A$2:$A$7500,0),$E35+2)=Команды!$AJ$5,TRUE,FALSE),IF(INDEX(Команды!$A$2:$AN$7500,MATCH(CS$3,Команды!$A$2:$A$7500,0),$E35+2)=Команды!$AJ$6,TRUE,FALSE),IF(INDEX(Команды!$A$2:$AN$7500,MATCH(CS$3,Команды!$A$2:$A$7500,0),$E35+2)=Команды!$AJ$7,TRUE,FALSE),IF(INDEX(Команды!$A$2:$AN$7500,MATCH(CS$3,Команды!$A$2:$A$7500,0),$E35+2)=Команды!$AJ$8,TRUE,FALSE),IF(INDEX(Команды!$A$2:$AN$7500,MATCH(CS$3,Команды!$A$2:$A$7500,0),$E35+2)=Команды!$AJ$9,TRUE,FALSE),IF(INDEX(Команды!$A$2:$AN$7500,MATCH(CS$3,Команды!$A$2:$A$7500,0),$E35+2)=Команды!$AJ$10,TRUE,FALSE),IF(INDEX(Команды!$A$2:$AN$7500,MATCH(CS$3,Команды!$A$2:$A$7500,0),$E35+2)=Команды!$AJ$11,TRUE,FALSE),IF(INDEX(Команды!$A$2:$AN$7500,MATCH(CS$3,Команды!$A$2:$A$7500,0),$E35+2)=Команды!$AJ$12,TRUE,FALSE),IF(INDEX(Команды!$A$2:$AN$7500,MATCH(CS$3,Команды!$A$2:$A$7500,0),$E35+2)=Команды!$AJ$13,TRUE,FALSE),IF(INDEX(Команды!$A$2:$AN$7500,MATCH(CS$3,Команды!$A$2:$A$7500,0),$E35+2)=Команды!$AJ$14,TRUE,FALSE),IF(INDEX(Команды!$A$2:$AN$7500,MATCH(CS$3,Команды!$A$2:$A$7500,0),$E35+2)=Команды!$AJ$15,TRUE,FALSE),IF(INDEX(Команды!$A$2:$AN$7500,MATCH(CS$3,Команды!$A$2:$A$7500,0),$E35+2)=Команды!$AJ$16,TRUE,FALSE),,IF(INDEX(Команды!$A$2:$AN$7500,MATCH(CS$3,Команды!$A$2:$A$7500,0),$E35+2)=Команды!$AJ$17,TRUE,FALSE),,IF(INDEX(Команды!$A$2:$AN$7500,MATCH(CS$3,Команды!$A$2:$A$7500,0),$E35+2)=Команды!$AJ$18,TRUE,FALSE),,IF(INDEX(Команды!$A$2:$AN$7500,MATCH(CS$3,Команды!$A$2:$A$7500,0),$E35+2)=Команды!$AJ$19,TRUE,FALSE)),INDEX(Команды!$AJ$2:$AK$19,MATCH(INDEX(Команды!$A$2:$AN$7500,MATCH(CS$3,Команды!$A$2:$A$7500,0),$E35+2),Команды!$AJ$2:$AJ$19,0),2),0)</f>
        <v>В</v>
      </c>
      <c r="CT35" s="175" t="str">
        <f>IF(OR(IF(INDEX(Команды!$A$2:$AN$7500,MATCH(CS$3,Команды!$A$2:$A$7500,0),$E35+2)=Команды!$AJ$2,TRUE,FALSE),IF(INDEX(Команды!$A$2:$AN$7500,MATCH(CS$3,Команды!$A$2:$A$7500,0),$E35+2)=Команды!$AJ$3,TRUE,FALSE),IF(INDEX(Команды!$A$2:$AN$7500,MATCH(CS$3,Команды!$A$2:$A$7500,0),$E35+2)=Команды!$AJ$4,TRUE,FALSE),IF(INDEX(Команды!$A$2:$AN$7500,MATCH(CS$3,Команды!$A$2:$A$7500,0),$E35+2)=Команды!$AJ$5,TRUE,FALSE),IF(INDEX(Команды!$A$2:$AN$7500,MATCH(CS$3,Команды!$A$2:$A$7500,0),$E35+2)=Команды!$AJ$6,TRUE,FALSE),IF(INDEX(Команды!$A$2:$AN$7500,MATCH(CS$3,Команды!$A$2:$A$7500,0),$E35+2)=Команды!$AJ$7,TRUE,FALSE),IF(INDEX(Команды!$A$2:$AN$7500,MATCH(CS$3,Команды!$A$2:$A$7500,0),$E35+2)=Команды!$AJ$8,TRUE,FALSE),IF(INDEX(Команды!$A$2:$AN$7500,MATCH(CS$3,Команды!$A$2:$A$7500,0),$E35+2)=Команды!$AJ$9,TRUE,FALSE),IF(INDEX(Команды!$A$2:$AN$7500,MATCH(CS$3,Команды!$A$2:$A$7500,0),$E35+2)=Команды!$AJ$10,TRUE,FALSE),IF(INDEX(Команды!$A$2:$AN$7500,MATCH(CS$3,Команды!$A$2:$A$7500,0),$E35+2)=Команды!$AJ$11,TRUE,FALSE),IF(INDEX(Команды!$A$2:$AN$7500,MATCH(CS$3,Команды!$A$2:$A$7500,0),$E35+2)=Команды!$AJ$12,TRUE,FALSE),IF(INDEX(Команды!$A$2:$AN$7500,MATCH(CS$3,Команды!$A$2:$A$7500,0),$E35+2)=Команды!$AJ$13,TRUE,FALSE),IF(INDEX(Команды!$A$2:$AN$7500,MATCH(CS$3,Команды!$A$2:$A$7500,0),$E35+2)=Команды!$AJ$14,TRUE,FALSE),IF(INDEX(Команды!$A$2:$AN$7500,MATCH(CS$3,Команды!$A$2:$A$7500,0),$E35+2)=Команды!$AJ$15,TRUE,FALSE),IF(INDEX(Команды!$A$2:$AN$7500,MATCH(CS$3,Команды!$A$2:$A$7500,0),$E35+2)=Команды!$AJ$16,TRUE,FALSE),IF(INDEX(Команды!$A$2:$AN$7500,MATCH(CS$3,Команды!$A$2:$A$7500,0),$E35+2)=Команды!$AJ$17,TRUE,FALSE),IF(INDEX(Команды!$A$2:$AN$7500,MATCH(CS$3,Команды!$A$2:$A$7500,0),$E35+2)=Команды!$AJ$18,TRUE,FALSE),IF(INDEX(Команды!$A$2:$AN$7500,MATCH(CS$3,Команды!$A$2:$A$7500,0),$E35+2)=Команды!$AJ$19,TRUE,FALSE)),INDEX(Команды!$AJ$2:$AL$19,MATCH(INDEX(Команды!$A$2:$AN$7500,MATCH(CS$3,Команды!$A$2:$A$7500,0),$E35+2),Команды!$AJ$2:$AJ$19,0),3),0)</f>
        <v>В</v>
      </c>
      <c r="CU35" s="342"/>
    </row>
    <row r="36" spans="1:99" s="2" customFormat="1" ht="21.95" customHeight="1" x14ac:dyDescent="0.3">
      <c r="A36" s="251">
        <v>31</v>
      </c>
      <c r="B36" s="2">
        <f>VLOOKUP(A36,'Список КК'!A:F,6,TRUE)</f>
        <v>29532</v>
      </c>
      <c r="C36" s="636" t="str">
        <f>VLOOKUP(A36,'Список КК'!A:B,2,TRUE)</f>
        <v>Туева Любовь Николаевна</v>
      </c>
      <c r="D36" s="203">
        <f>VLOOKUP(A36,'Список КК'!A:D,4,TRUE)</f>
        <v>0</v>
      </c>
      <c r="E36" s="4">
        <f>VLOOKUP(A36,'Список КК'!A:C,3,TRUE)</f>
        <v>15</v>
      </c>
      <c r="F36" s="220" t="str">
        <f>VLOOKUP(A36,'Список КК'!A:E,5,TRUE)</f>
        <v xml:space="preserve">Не ранее 12:00, по возможности вечерние смены </v>
      </c>
      <c r="G36" s="174">
        <f>IF(OR(IF(INDEX(Команды!$A$2:$AN$7500,MATCH(G$3,Команды!$A$2:$A$7500,0),$E36+2)=Команды!$AJ$2,TRUE,FALSE),IF(INDEX(Команды!$A$2:$AN$7500,MATCH(G$3,Команды!$A$2:$A$7500,0),$E36+2)=Команды!$AJ$3,TRUE,FALSE),IF(INDEX(Команды!$A$2:$AN$7500,MATCH(G$3,Команды!$A$2:$A$7500,0),$E36+2)=Команды!$AJ$4,TRUE,FALSE),IF(INDEX(Команды!$A$2:$AN$7500,MATCH(G$3,Команды!$A$2:$A$7500,0),$E36+2)=Команды!$AJ$5,TRUE,FALSE),IF(INDEX(Команды!$A$2:$AN$7500,MATCH(G$3,Команды!$A$2:$A$7500,0),$E36+2)=Команды!$AJ$6,TRUE,FALSE),IF(INDEX(Команды!$A$2:$AN$7500,MATCH(G$3,Команды!$A$2:$A$7500,0),$E36+2)=Команды!$AJ$7,TRUE,FALSE),IF(INDEX(Команды!$A$2:$AN$7500,MATCH(G$3,Команды!$A$2:$A$7500,0),$E36+2)=Команды!$AJ$8,TRUE,FALSE),IF(INDEX(Команды!$A$2:$AN$7500,MATCH(G$3,Команды!$A$2:$A$7500,0),$E36+2)=Команды!$AJ$9,TRUE,FALSE),IF(INDEX(Команды!$A$2:$AN$7500,MATCH(G$3,Команды!$A$2:$A$7500,0),$E36+2)=Команды!$AJ$10,TRUE,FALSE),IF(INDEX(Команды!$A$2:$AN$7500,MATCH(G$3,Команды!$A$2:$A$7500,0),$E36+2)=Команды!$AJ$11,TRUE,FALSE),IF(INDEX(Команды!$A$2:$AN$7500,MATCH(G$3,Команды!$A$2:$A$7500,0),$E36+2)=Команды!$AJ$12,TRUE,FALSE),IF(INDEX(Команды!$A$2:$AN$7500,MATCH(G$3,Команды!$A$2:$A$7500,0),$E36+2)=Команды!$AJ$13,TRUE,FALSE),IF(INDEX(Команды!$A$2:$AN$7500,MATCH(G$3,Команды!$A$2:$A$7500,0),$E36+2)=Команды!$AJ$14,TRUE,FALSE),IF(INDEX(Команды!$A$2:$AN$7500,MATCH(G$3,Команды!$A$2:$A$7500,0),$E36+2)=Команды!$AJ$15,TRUE,FALSE),IF(INDEX(Команды!$A$2:$AN$7500,MATCH(G$3,Команды!$A$2:$A$7500,0),$E36+2)=Команды!$AJ$16,TRUE,FALSE),,IF(INDEX(Команды!$A$2:$AN$7500,MATCH(G$3,Команды!$A$2:$A$7500,0),$E36+2)=Команды!$AJ$17,TRUE,FALSE),,IF(INDEX(Команды!$A$2:$AN$7500,MATCH(G$3,Команды!$A$2:$A$7500,0),$E36+2)=Команды!$AJ$18,TRUE,FALSE),,IF(INDEX(Команды!$A$2:$AN$7500,MATCH(G$3,Команды!$A$2:$A$7500,0),$E36+2)=Команды!$AJ$19,TRUE,FALSE)),INDEX(Команды!$AJ$2:$AK$19,MATCH(INDEX(Команды!$A$2:$AN$7500,MATCH(G$3,Команды!$A$2:$A$7500,0),$E36+2),Команды!$AJ$2:$AJ$19,0),2),0)</f>
        <v>0.625</v>
      </c>
      <c r="H36" s="175">
        <f>IF(OR(IF(INDEX(Команды!$A$2:$AN$7500,MATCH(G$3,Команды!$A$2:$A$7500,0),$E36+2)=Команды!$AJ$2,TRUE,FALSE),IF(INDEX(Команды!$A$2:$AN$7500,MATCH(G$3,Команды!$A$2:$A$7500,0),$E36+2)=Команды!$AJ$3,TRUE,FALSE),IF(INDEX(Команды!$A$2:$AN$7500,MATCH(G$3,Команды!$A$2:$A$7500,0),$E36+2)=Команды!$AJ$4,TRUE,FALSE),IF(INDEX(Команды!$A$2:$AN$7500,MATCH(G$3,Команды!$A$2:$A$7500,0),$E36+2)=Команды!$AJ$5,TRUE,FALSE),IF(INDEX(Команды!$A$2:$AN$7500,MATCH(G$3,Команды!$A$2:$A$7500,0),$E36+2)=Команды!$AJ$6,TRUE,FALSE),IF(INDEX(Команды!$A$2:$AN$7500,MATCH(G$3,Команды!$A$2:$A$7500,0),$E36+2)=Команды!$AJ$7,TRUE,FALSE),IF(INDEX(Команды!$A$2:$AN$7500,MATCH(G$3,Команды!$A$2:$A$7500,0),$E36+2)=Команды!$AJ$8,TRUE,FALSE),IF(INDEX(Команды!$A$2:$AN$7500,MATCH(G$3,Команды!$A$2:$A$7500,0),$E36+2)=Команды!$AJ$9,TRUE,FALSE),IF(INDEX(Команды!$A$2:$AN$7500,MATCH(G$3,Команды!$A$2:$A$7500,0),$E36+2)=Команды!$AJ$10,TRUE,FALSE),IF(INDEX(Команды!$A$2:$AN$7500,MATCH(G$3,Команды!$A$2:$A$7500,0),$E36+2)=Команды!$AJ$11,TRUE,FALSE),IF(INDEX(Команды!$A$2:$AN$7500,MATCH(G$3,Команды!$A$2:$A$7500,0),$E36+2)=Команды!$AJ$12,TRUE,FALSE),IF(INDEX(Команды!$A$2:$AN$7500,MATCH(G$3,Команды!$A$2:$A$7500,0),$E36+2)=Команды!$AJ$13,TRUE,FALSE),IF(INDEX(Команды!$A$2:$AN$7500,MATCH(G$3,Команды!$A$2:$A$7500,0),$E36+2)=Команды!$AJ$14,TRUE,FALSE),IF(INDEX(Команды!$A$2:$AN$7500,MATCH(G$3,Команды!$A$2:$A$7500,0),$E36+2)=Команды!$AJ$15,TRUE,FALSE),IF(INDEX(Команды!$A$2:$AN$7500,MATCH(G$3,Команды!$A$2:$A$7500,0),$E36+2)=Команды!$AJ$16,TRUE,FALSE),IF(INDEX(Команды!$A$2:$AN$7500,MATCH(G$3,Команды!$A$2:$A$7500,0),$E36+2)=Команды!$AJ$17,TRUE,FALSE),IF(INDEX(Команды!$A$2:$AN$7500,MATCH(G$3,Команды!$A$2:$A$7500,0),$E36+2)=Команды!$AJ$18,TRUE,FALSE),IF(INDEX(Команды!$A$2:$AN$7500,MATCH(G$3,Команды!$A$2:$A$7500,0),$E36+2)=Команды!$AJ$19,TRUE,FALSE)),INDEX(Команды!$AJ$2:$AL$19,MATCH(INDEX(Команды!$A$2:$AN$7500,MATCH(G$3,Команды!$A$2:$A$7500,0),$E36+2),Команды!$AJ$2:$AJ$19,0),3),0)</f>
        <v>1</v>
      </c>
      <c r="I36" s="342"/>
      <c r="J36" s="174">
        <f>IF(OR(IF(INDEX(Команды!$A$2:$AN$7500,MATCH(J$3,Команды!$A$2:$A$7500,0),$E36+2)=Команды!$AJ$2,TRUE,FALSE),IF(INDEX(Команды!$A$2:$AN$7500,MATCH(J$3,Команды!$A$2:$A$7500,0),$E36+2)=Команды!$AJ$3,TRUE,FALSE),IF(INDEX(Команды!$A$2:$AN$7500,MATCH(J$3,Команды!$A$2:$A$7500,0),$E36+2)=Команды!$AJ$4,TRUE,FALSE),IF(INDEX(Команды!$A$2:$AN$7500,MATCH(J$3,Команды!$A$2:$A$7500,0),$E36+2)=Команды!$AJ$5,TRUE,FALSE),IF(INDEX(Команды!$A$2:$AN$7500,MATCH(J$3,Команды!$A$2:$A$7500,0),$E36+2)=Команды!$AJ$6,TRUE,FALSE),IF(INDEX(Команды!$A$2:$AN$7500,MATCH(J$3,Команды!$A$2:$A$7500,0),$E36+2)=Команды!$AJ$7,TRUE,FALSE),IF(INDEX(Команды!$A$2:$AN$7500,MATCH(J$3,Команды!$A$2:$A$7500,0),$E36+2)=Команды!$AJ$8,TRUE,FALSE),IF(INDEX(Команды!$A$2:$AN$7500,MATCH(J$3,Команды!$A$2:$A$7500,0),$E36+2)=Команды!$AJ$9,TRUE,FALSE),IF(INDEX(Команды!$A$2:$AN$7500,MATCH(J$3,Команды!$A$2:$A$7500,0),$E36+2)=Команды!$AJ$10,TRUE,FALSE),IF(INDEX(Команды!$A$2:$AN$7500,MATCH(J$3,Команды!$A$2:$A$7500,0),$E36+2)=Команды!$AJ$11,TRUE,FALSE),IF(INDEX(Команды!$A$2:$AN$7500,MATCH(J$3,Команды!$A$2:$A$7500,0),$E36+2)=Команды!$AJ$12,TRUE,FALSE),IF(INDEX(Команды!$A$2:$AN$7500,MATCH(J$3,Команды!$A$2:$A$7500,0),$E36+2)=Команды!$AJ$13,TRUE,FALSE),IF(INDEX(Команды!$A$2:$AN$7500,MATCH(J$3,Команды!$A$2:$A$7500,0),$E36+2)=Команды!$AJ$14,TRUE,FALSE),IF(INDEX(Команды!$A$2:$AN$7500,MATCH(J$3,Команды!$A$2:$A$7500,0),$E36+2)=Команды!$AJ$15,TRUE,FALSE),IF(INDEX(Команды!$A$2:$AN$7500,MATCH(J$3,Команды!$A$2:$A$7500,0),$E36+2)=Команды!$AJ$16,TRUE,FALSE),,IF(INDEX(Команды!$A$2:$AN$7500,MATCH(J$3,Команды!$A$2:$A$7500,0),$E36+2)=Команды!$AJ$17,TRUE,FALSE),,IF(INDEX(Команды!$A$2:$AN$7500,MATCH(J$3,Команды!$A$2:$A$7500,0),$E36+2)=Команды!$AJ$18,TRUE,FALSE),,IF(INDEX(Команды!$A$2:$AN$7500,MATCH(J$3,Команды!$A$2:$A$7500,0),$E36+2)=Команды!$AJ$19,TRUE,FALSE)),INDEX(Команды!$AJ$2:$AK$19,MATCH(INDEX(Команды!$A$2:$AN$7500,MATCH(J$3,Команды!$A$2:$A$7500,0),$E36+2),Команды!$AJ$2:$AJ$19,0),2),0)</f>
        <v>0.625</v>
      </c>
      <c r="K36" s="175">
        <f>IF(OR(IF(INDEX(Команды!$A$2:$AN$7500,MATCH(J$3,Команды!$A$2:$A$7500,0),$E36+2)=Команды!$AJ$2,TRUE,FALSE),IF(INDEX(Команды!$A$2:$AN$7500,MATCH(J$3,Команды!$A$2:$A$7500,0),$E36+2)=Команды!$AJ$3,TRUE,FALSE),IF(INDEX(Команды!$A$2:$AN$7500,MATCH(J$3,Команды!$A$2:$A$7500,0),$E36+2)=Команды!$AJ$4,TRUE,FALSE),IF(INDEX(Команды!$A$2:$AN$7500,MATCH(J$3,Команды!$A$2:$A$7500,0),$E36+2)=Команды!$AJ$5,TRUE,FALSE),IF(INDEX(Команды!$A$2:$AN$7500,MATCH(J$3,Команды!$A$2:$A$7500,0),$E36+2)=Команды!$AJ$6,TRUE,FALSE),IF(INDEX(Команды!$A$2:$AN$7500,MATCH(J$3,Команды!$A$2:$A$7500,0),$E36+2)=Команды!$AJ$7,TRUE,FALSE),IF(INDEX(Команды!$A$2:$AN$7500,MATCH(J$3,Команды!$A$2:$A$7500,0),$E36+2)=Команды!$AJ$8,TRUE,FALSE),IF(INDEX(Команды!$A$2:$AN$7500,MATCH(J$3,Команды!$A$2:$A$7500,0),$E36+2)=Команды!$AJ$9,TRUE,FALSE),IF(INDEX(Команды!$A$2:$AN$7500,MATCH(J$3,Команды!$A$2:$A$7500,0),$E36+2)=Команды!$AJ$10,TRUE,FALSE),IF(INDEX(Команды!$A$2:$AN$7500,MATCH(J$3,Команды!$A$2:$A$7500,0),$E36+2)=Команды!$AJ$11,TRUE,FALSE),IF(INDEX(Команды!$A$2:$AN$7500,MATCH(J$3,Команды!$A$2:$A$7500,0),$E36+2)=Команды!$AJ$12,TRUE,FALSE),IF(INDEX(Команды!$A$2:$AN$7500,MATCH(J$3,Команды!$A$2:$A$7500,0),$E36+2)=Команды!$AJ$13,TRUE,FALSE),IF(INDEX(Команды!$A$2:$AN$7500,MATCH(J$3,Команды!$A$2:$A$7500,0),$E36+2)=Команды!$AJ$14,TRUE,FALSE),IF(INDEX(Команды!$A$2:$AN$7500,MATCH(J$3,Команды!$A$2:$A$7500,0),$E36+2)=Команды!$AJ$15,TRUE,FALSE),IF(INDEX(Команды!$A$2:$AN$7500,MATCH(J$3,Команды!$A$2:$A$7500,0),$E36+2)=Команды!$AJ$16,TRUE,FALSE),IF(INDEX(Команды!$A$2:$AN$7500,MATCH(J$3,Команды!$A$2:$A$7500,0),$E36+2)=Команды!$AJ$17,TRUE,FALSE),IF(INDEX(Команды!$A$2:$AN$7500,MATCH(J$3,Команды!$A$2:$A$7500,0),$E36+2)=Команды!$AJ$18,TRUE,FALSE),IF(INDEX(Команды!$A$2:$AN$7500,MATCH(J$3,Команды!$A$2:$A$7500,0),$E36+2)=Команды!$AJ$19,TRUE,FALSE)),INDEX(Команды!$AJ$2:$AL$19,MATCH(INDEX(Команды!$A$2:$AN$7500,MATCH(J$3,Команды!$A$2:$A$7500,0),$E36+2),Команды!$AJ$2:$AJ$19,0),3),0)</f>
        <v>1</v>
      </c>
      <c r="L36" s="342"/>
      <c r="M36" s="174" t="str">
        <f>IF(OR(IF(INDEX(Команды!$A$2:$AN$7500,MATCH(M$3,Команды!$A$2:$A$7500,0),$E36+2)=Команды!$AJ$2,TRUE,FALSE),IF(INDEX(Команды!$A$2:$AN$7500,MATCH(M$3,Команды!$A$2:$A$7500,0),$E36+2)=Команды!$AJ$3,TRUE,FALSE),IF(INDEX(Команды!$A$2:$AN$7500,MATCH(M$3,Команды!$A$2:$A$7500,0),$E36+2)=Команды!$AJ$4,TRUE,FALSE),IF(INDEX(Команды!$A$2:$AN$7500,MATCH(M$3,Команды!$A$2:$A$7500,0),$E36+2)=Команды!$AJ$5,TRUE,FALSE),IF(INDEX(Команды!$A$2:$AN$7500,MATCH(M$3,Команды!$A$2:$A$7500,0),$E36+2)=Команды!$AJ$6,TRUE,FALSE),IF(INDEX(Команды!$A$2:$AN$7500,MATCH(M$3,Команды!$A$2:$A$7500,0),$E36+2)=Команды!$AJ$7,TRUE,FALSE),IF(INDEX(Команды!$A$2:$AN$7500,MATCH(M$3,Команды!$A$2:$A$7500,0),$E36+2)=Команды!$AJ$8,TRUE,FALSE),IF(INDEX(Команды!$A$2:$AN$7500,MATCH(M$3,Команды!$A$2:$A$7500,0),$E36+2)=Команды!$AJ$9,TRUE,FALSE),IF(INDEX(Команды!$A$2:$AN$7500,MATCH(M$3,Команды!$A$2:$A$7500,0),$E36+2)=Команды!$AJ$10,TRUE,FALSE),IF(INDEX(Команды!$A$2:$AN$7500,MATCH(M$3,Команды!$A$2:$A$7500,0),$E36+2)=Команды!$AJ$11,TRUE,FALSE),IF(INDEX(Команды!$A$2:$AN$7500,MATCH(M$3,Команды!$A$2:$A$7500,0),$E36+2)=Команды!$AJ$12,TRUE,FALSE),IF(INDEX(Команды!$A$2:$AN$7500,MATCH(M$3,Команды!$A$2:$A$7500,0),$E36+2)=Команды!$AJ$13,TRUE,FALSE),IF(INDEX(Команды!$A$2:$AN$7500,MATCH(M$3,Команды!$A$2:$A$7500,0),$E36+2)=Команды!$AJ$14,TRUE,FALSE),IF(INDEX(Команды!$A$2:$AN$7500,MATCH(M$3,Команды!$A$2:$A$7500,0),$E36+2)=Команды!$AJ$15,TRUE,FALSE),IF(INDEX(Команды!$A$2:$AN$7500,MATCH(M$3,Команды!$A$2:$A$7500,0),$E36+2)=Команды!$AJ$16,TRUE,FALSE),,IF(INDEX(Команды!$A$2:$AN$7500,MATCH(M$3,Команды!$A$2:$A$7500,0),$E36+2)=Команды!$AJ$17,TRUE,FALSE),,IF(INDEX(Команды!$A$2:$AN$7500,MATCH(M$3,Команды!$A$2:$A$7500,0),$E36+2)=Команды!$AJ$18,TRUE,FALSE),,IF(INDEX(Команды!$A$2:$AN$7500,MATCH(M$3,Команды!$A$2:$A$7500,0),$E36+2)=Команды!$AJ$19,TRUE,FALSE)),INDEX(Команды!$AJ$2:$AK$19,MATCH(INDEX(Команды!$A$2:$AN$7500,MATCH(M$3,Команды!$A$2:$A$7500,0),$E36+2),Команды!$AJ$2:$AJ$19,0),2),0)</f>
        <v>В</v>
      </c>
      <c r="N36" s="175" t="str">
        <f>IF(OR(IF(INDEX(Команды!$A$2:$AN$7500,MATCH(M$3,Команды!$A$2:$A$7500,0),$E36+2)=Команды!$AJ$2,TRUE,FALSE),IF(INDEX(Команды!$A$2:$AN$7500,MATCH(M$3,Команды!$A$2:$A$7500,0),$E36+2)=Команды!$AJ$3,TRUE,FALSE),IF(INDEX(Команды!$A$2:$AN$7500,MATCH(M$3,Команды!$A$2:$A$7500,0),$E36+2)=Команды!$AJ$4,TRUE,FALSE),IF(INDEX(Команды!$A$2:$AN$7500,MATCH(M$3,Команды!$A$2:$A$7500,0),$E36+2)=Команды!$AJ$5,TRUE,FALSE),IF(INDEX(Команды!$A$2:$AN$7500,MATCH(M$3,Команды!$A$2:$A$7500,0),$E36+2)=Команды!$AJ$6,TRUE,FALSE),IF(INDEX(Команды!$A$2:$AN$7500,MATCH(M$3,Команды!$A$2:$A$7500,0),$E36+2)=Команды!$AJ$7,TRUE,FALSE),IF(INDEX(Команды!$A$2:$AN$7500,MATCH(M$3,Команды!$A$2:$A$7500,0),$E36+2)=Команды!$AJ$8,TRUE,FALSE),IF(INDEX(Команды!$A$2:$AN$7500,MATCH(M$3,Команды!$A$2:$A$7500,0),$E36+2)=Команды!$AJ$9,TRUE,FALSE),IF(INDEX(Команды!$A$2:$AN$7500,MATCH(M$3,Команды!$A$2:$A$7500,0),$E36+2)=Команды!$AJ$10,TRUE,FALSE),IF(INDEX(Команды!$A$2:$AN$7500,MATCH(M$3,Команды!$A$2:$A$7500,0),$E36+2)=Команды!$AJ$11,TRUE,FALSE),IF(INDEX(Команды!$A$2:$AN$7500,MATCH(M$3,Команды!$A$2:$A$7500,0),$E36+2)=Команды!$AJ$12,TRUE,FALSE),IF(INDEX(Команды!$A$2:$AN$7500,MATCH(M$3,Команды!$A$2:$A$7500,0),$E36+2)=Команды!$AJ$13,TRUE,FALSE),IF(INDEX(Команды!$A$2:$AN$7500,MATCH(M$3,Команды!$A$2:$A$7500,0),$E36+2)=Команды!$AJ$14,TRUE,FALSE),IF(INDEX(Команды!$A$2:$AN$7500,MATCH(M$3,Команды!$A$2:$A$7500,0),$E36+2)=Команды!$AJ$15,TRUE,FALSE),IF(INDEX(Команды!$A$2:$AN$7500,MATCH(M$3,Команды!$A$2:$A$7500,0),$E36+2)=Команды!$AJ$16,TRUE,FALSE),IF(INDEX(Команды!$A$2:$AN$7500,MATCH(M$3,Команды!$A$2:$A$7500,0),$E36+2)=Команды!$AJ$17,TRUE,FALSE),IF(INDEX(Команды!$A$2:$AN$7500,MATCH(M$3,Команды!$A$2:$A$7500,0),$E36+2)=Команды!$AJ$18,TRUE,FALSE),IF(INDEX(Команды!$A$2:$AN$7500,MATCH(M$3,Команды!$A$2:$A$7500,0),$E36+2)=Команды!$AJ$19,TRUE,FALSE)),INDEX(Команды!$AJ$2:$AL$19,MATCH(INDEX(Команды!$A$2:$AN$7500,MATCH(M$3,Команды!$A$2:$A$7500,0),$E36+2),Команды!$AJ$2:$AJ$19,0),3),0)</f>
        <v>В</v>
      </c>
      <c r="O36" s="342"/>
      <c r="P36" s="174" t="str">
        <f>IF(OR(IF(INDEX(Команды!$A$2:$AN$7500,MATCH(P$3,Команды!$A$2:$A$7500,0),$E36+2)=Команды!$AJ$2,TRUE,FALSE),IF(INDEX(Команды!$A$2:$AN$7500,MATCH(P$3,Команды!$A$2:$A$7500,0),$E36+2)=Команды!$AJ$3,TRUE,FALSE),IF(INDEX(Команды!$A$2:$AN$7500,MATCH(P$3,Команды!$A$2:$A$7500,0),$E36+2)=Команды!$AJ$4,TRUE,FALSE),IF(INDEX(Команды!$A$2:$AN$7500,MATCH(P$3,Команды!$A$2:$A$7500,0),$E36+2)=Команды!$AJ$5,TRUE,FALSE),IF(INDEX(Команды!$A$2:$AN$7500,MATCH(P$3,Команды!$A$2:$A$7500,0),$E36+2)=Команды!$AJ$6,TRUE,FALSE),IF(INDEX(Команды!$A$2:$AN$7500,MATCH(P$3,Команды!$A$2:$A$7500,0),$E36+2)=Команды!$AJ$7,TRUE,FALSE),IF(INDEX(Команды!$A$2:$AN$7500,MATCH(P$3,Команды!$A$2:$A$7500,0),$E36+2)=Команды!$AJ$8,TRUE,FALSE),IF(INDEX(Команды!$A$2:$AN$7500,MATCH(P$3,Команды!$A$2:$A$7500,0),$E36+2)=Команды!$AJ$9,TRUE,FALSE),IF(INDEX(Команды!$A$2:$AN$7500,MATCH(P$3,Команды!$A$2:$A$7500,0),$E36+2)=Команды!$AJ$10,TRUE,FALSE),IF(INDEX(Команды!$A$2:$AN$7500,MATCH(P$3,Команды!$A$2:$A$7500,0),$E36+2)=Команды!$AJ$11,TRUE,FALSE),IF(INDEX(Команды!$A$2:$AN$7500,MATCH(P$3,Команды!$A$2:$A$7500,0),$E36+2)=Команды!$AJ$12,TRUE,FALSE),IF(INDEX(Команды!$A$2:$AN$7500,MATCH(P$3,Команды!$A$2:$A$7500,0),$E36+2)=Команды!$AJ$13,TRUE,FALSE),IF(INDEX(Команды!$A$2:$AN$7500,MATCH(P$3,Команды!$A$2:$A$7500,0),$E36+2)=Команды!$AJ$14,TRUE,FALSE),IF(INDEX(Команды!$A$2:$AN$7500,MATCH(P$3,Команды!$A$2:$A$7500,0),$E36+2)=Команды!$AJ$15,TRUE,FALSE),IF(INDEX(Команды!$A$2:$AN$7500,MATCH(P$3,Команды!$A$2:$A$7500,0),$E36+2)=Команды!$AJ$16,TRUE,FALSE),,IF(INDEX(Команды!$A$2:$AN$7500,MATCH(P$3,Команды!$A$2:$A$7500,0),$E36+2)=Команды!$AJ$17,TRUE,FALSE),,IF(INDEX(Команды!$A$2:$AN$7500,MATCH(P$3,Команды!$A$2:$A$7500,0),$E36+2)=Команды!$AJ$18,TRUE,FALSE),,IF(INDEX(Команды!$A$2:$AN$7500,MATCH(P$3,Команды!$A$2:$A$7500,0),$E36+2)=Команды!$AJ$19,TRUE,FALSE)),INDEX(Команды!$AJ$2:$AK$19,MATCH(INDEX(Команды!$A$2:$AN$7500,MATCH(P$3,Команды!$A$2:$A$7500,0),$E36+2),Команды!$AJ$2:$AJ$19,0),2),0)</f>
        <v>В</v>
      </c>
      <c r="Q36" s="175" t="str">
        <f>IF(OR(IF(INDEX(Команды!$A$2:$AN$7500,MATCH(P$3,Команды!$A$2:$A$7500,0),$E36+2)=Команды!$AJ$2,TRUE,FALSE),IF(INDEX(Команды!$A$2:$AN$7500,MATCH(P$3,Команды!$A$2:$A$7500,0),$E36+2)=Команды!$AJ$3,TRUE,FALSE),IF(INDEX(Команды!$A$2:$AN$7500,MATCH(P$3,Команды!$A$2:$A$7500,0),$E36+2)=Команды!$AJ$4,TRUE,FALSE),IF(INDEX(Команды!$A$2:$AN$7500,MATCH(P$3,Команды!$A$2:$A$7500,0),$E36+2)=Команды!$AJ$5,TRUE,FALSE),IF(INDEX(Команды!$A$2:$AN$7500,MATCH(P$3,Команды!$A$2:$A$7500,0),$E36+2)=Команды!$AJ$6,TRUE,FALSE),IF(INDEX(Команды!$A$2:$AN$7500,MATCH(P$3,Команды!$A$2:$A$7500,0),$E36+2)=Команды!$AJ$7,TRUE,FALSE),IF(INDEX(Команды!$A$2:$AN$7500,MATCH(P$3,Команды!$A$2:$A$7500,0),$E36+2)=Команды!$AJ$8,TRUE,FALSE),IF(INDEX(Команды!$A$2:$AN$7500,MATCH(P$3,Команды!$A$2:$A$7500,0),$E36+2)=Команды!$AJ$9,TRUE,FALSE),IF(INDEX(Команды!$A$2:$AN$7500,MATCH(P$3,Команды!$A$2:$A$7500,0),$E36+2)=Команды!$AJ$10,TRUE,FALSE),IF(INDEX(Команды!$A$2:$AN$7500,MATCH(P$3,Команды!$A$2:$A$7500,0),$E36+2)=Команды!$AJ$11,TRUE,FALSE),IF(INDEX(Команды!$A$2:$AN$7500,MATCH(P$3,Команды!$A$2:$A$7500,0),$E36+2)=Команды!$AJ$12,TRUE,FALSE),IF(INDEX(Команды!$A$2:$AN$7500,MATCH(P$3,Команды!$A$2:$A$7500,0),$E36+2)=Команды!$AJ$13,TRUE,FALSE),IF(INDEX(Команды!$A$2:$AN$7500,MATCH(P$3,Команды!$A$2:$A$7500,0),$E36+2)=Команды!$AJ$14,TRUE,FALSE),IF(INDEX(Команды!$A$2:$AN$7500,MATCH(P$3,Команды!$A$2:$A$7500,0),$E36+2)=Команды!$AJ$15,TRUE,FALSE),IF(INDEX(Команды!$A$2:$AN$7500,MATCH(P$3,Команды!$A$2:$A$7500,0),$E36+2)=Команды!$AJ$16,TRUE,FALSE),IF(INDEX(Команды!$A$2:$AN$7500,MATCH(P$3,Команды!$A$2:$A$7500,0),$E36+2)=Команды!$AJ$17,TRUE,FALSE),IF(INDEX(Команды!$A$2:$AN$7500,MATCH(P$3,Команды!$A$2:$A$7500,0),$E36+2)=Команды!$AJ$18,TRUE,FALSE),IF(INDEX(Команды!$A$2:$AN$7500,MATCH(P$3,Команды!$A$2:$A$7500,0),$E36+2)=Команды!$AJ$19,TRUE,FALSE)),INDEX(Команды!$AJ$2:$AL$19,MATCH(INDEX(Команды!$A$2:$AN$7500,MATCH(P$3,Команды!$A$2:$A$7500,0),$E36+2),Команды!$AJ$2:$AJ$19,0),3),0)</f>
        <v>В</v>
      </c>
      <c r="R36" s="342"/>
      <c r="S36" s="174">
        <f>IF(OR(IF(INDEX(Команды!$A$2:$AN$7500,MATCH(S$3,Команды!$A$2:$A$7500,0),$E36+2)=Команды!$AJ$2,TRUE,FALSE),IF(INDEX(Команды!$A$2:$AN$7500,MATCH(S$3,Команды!$A$2:$A$7500,0),$E36+2)=Команды!$AJ$3,TRUE,FALSE),IF(INDEX(Команды!$A$2:$AN$7500,MATCH(S$3,Команды!$A$2:$A$7500,0),$E36+2)=Команды!$AJ$4,TRUE,FALSE),IF(INDEX(Команды!$A$2:$AN$7500,MATCH(S$3,Команды!$A$2:$A$7500,0),$E36+2)=Команды!$AJ$5,TRUE,FALSE),IF(INDEX(Команды!$A$2:$AN$7500,MATCH(S$3,Команды!$A$2:$A$7500,0),$E36+2)=Команды!$AJ$6,TRUE,FALSE),IF(INDEX(Команды!$A$2:$AN$7500,MATCH(S$3,Команды!$A$2:$A$7500,0),$E36+2)=Команды!$AJ$7,TRUE,FALSE),IF(INDEX(Команды!$A$2:$AN$7500,MATCH(S$3,Команды!$A$2:$A$7500,0),$E36+2)=Команды!$AJ$8,TRUE,FALSE),IF(INDEX(Команды!$A$2:$AN$7500,MATCH(S$3,Команды!$A$2:$A$7500,0),$E36+2)=Команды!$AJ$9,TRUE,FALSE),IF(INDEX(Команды!$A$2:$AN$7500,MATCH(S$3,Команды!$A$2:$A$7500,0),$E36+2)=Команды!$AJ$10,TRUE,FALSE),IF(INDEX(Команды!$A$2:$AN$7500,MATCH(S$3,Команды!$A$2:$A$7500,0),$E36+2)=Команды!$AJ$11,TRUE,FALSE),IF(INDEX(Команды!$A$2:$AN$7500,MATCH(S$3,Команды!$A$2:$A$7500,0),$E36+2)=Команды!$AJ$12,TRUE,FALSE),IF(INDEX(Команды!$A$2:$AN$7500,MATCH(S$3,Команды!$A$2:$A$7500,0),$E36+2)=Команды!$AJ$13,TRUE,FALSE),IF(INDEX(Команды!$A$2:$AN$7500,MATCH(S$3,Команды!$A$2:$A$7500,0),$E36+2)=Команды!$AJ$14,TRUE,FALSE),IF(INDEX(Команды!$A$2:$AN$7500,MATCH(S$3,Команды!$A$2:$A$7500,0),$E36+2)=Команды!$AJ$15,TRUE,FALSE),IF(INDEX(Команды!$A$2:$AN$7500,MATCH(S$3,Команды!$A$2:$A$7500,0),$E36+2)=Команды!$AJ$16,TRUE,FALSE),,IF(INDEX(Команды!$A$2:$AN$7500,MATCH(S$3,Команды!$A$2:$A$7500,0),$E36+2)=Команды!$AJ$17,TRUE,FALSE),,IF(INDEX(Команды!$A$2:$AN$7500,MATCH(S$3,Команды!$A$2:$A$7500,0),$E36+2)=Команды!$AJ$18,TRUE,FALSE),,IF(INDEX(Команды!$A$2:$AN$7500,MATCH(S$3,Команды!$A$2:$A$7500,0),$E36+2)=Команды!$AJ$19,TRUE,FALSE)),INDEX(Команды!$AJ$2:$AK$19,MATCH(INDEX(Команды!$A$2:$AN$7500,MATCH(S$3,Команды!$A$2:$A$7500,0),$E36+2),Команды!$AJ$2:$AJ$19,0),2),0)</f>
        <v>0.5</v>
      </c>
      <c r="T36" s="175">
        <f>IF(OR(IF(INDEX(Команды!$A$2:$AN$7500,MATCH(S$3,Команды!$A$2:$A$7500,0),$E36+2)=Команды!$AJ$2,TRUE,FALSE),IF(INDEX(Команды!$A$2:$AN$7500,MATCH(S$3,Команды!$A$2:$A$7500,0),$E36+2)=Команды!$AJ$3,TRUE,FALSE),IF(INDEX(Команды!$A$2:$AN$7500,MATCH(S$3,Команды!$A$2:$A$7500,0),$E36+2)=Команды!$AJ$4,TRUE,FALSE),IF(INDEX(Команды!$A$2:$AN$7500,MATCH(S$3,Команды!$A$2:$A$7500,0),$E36+2)=Команды!$AJ$5,TRUE,FALSE),IF(INDEX(Команды!$A$2:$AN$7500,MATCH(S$3,Команды!$A$2:$A$7500,0),$E36+2)=Команды!$AJ$6,TRUE,FALSE),IF(INDEX(Команды!$A$2:$AN$7500,MATCH(S$3,Команды!$A$2:$A$7500,0),$E36+2)=Команды!$AJ$7,TRUE,FALSE),IF(INDEX(Команды!$A$2:$AN$7500,MATCH(S$3,Команды!$A$2:$A$7500,0),$E36+2)=Команды!$AJ$8,TRUE,FALSE),IF(INDEX(Команды!$A$2:$AN$7500,MATCH(S$3,Команды!$A$2:$A$7500,0),$E36+2)=Команды!$AJ$9,TRUE,FALSE),IF(INDEX(Команды!$A$2:$AN$7500,MATCH(S$3,Команды!$A$2:$A$7500,0),$E36+2)=Команды!$AJ$10,TRUE,FALSE),IF(INDEX(Команды!$A$2:$AN$7500,MATCH(S$3,Команды!$A$2:$A$7500,0),$E36+2)=Команды!$AJ$11,TRUE,FALSE),IF(INDEX(Команды!$A$2:$AN$7500,MATCH(S$3,Команды!$A$2:$A$7500,0),$E36+2)=Команды!$AJ$12,TRUE,FALSE),IF(INDEX(Команды!$A$2:$AN$7500,MATCH(S$3,Команды!$A$2:$A$7500,0),$E36+2)=Команды!$AJ$13,TRUE,FALSE),IF(INDEX(Команды!$A$2:$AN$7500,MATCH(S$3,Команды!$A$2:$A$7500,0),$E36+2)=Команды!$AJ$14,TRUE,FALSE),IF(INDEX(Команды!$A$2:$AN$7500,MATCH(S$3,Команды!$A$2:$A$7500,0),$E36+2)=Команды!$AJ$15,TRUE,FALSE),IF(INDEX(Команды!$A$2:$AN$7500,MATCH(S$3,Команды!$A$2:$A$7500,0),$E36+2)=Команды!$AJ$16,TRUE,FALSE),IF(INDEX(Команды!$A$2:$AN$7500,MATCH(S$3,Команды!$A$2:$A$7500,0),$E36+2)=Команды!$AJ$17,TRUE,FALSE),IF(INDEX(Команды!$A$2:$AN$7500,MATCH(S$3,Команды!$A$2:$A$7500,0),$E36+2)=Команды!$AJ$18,TRUE,FALSE),IF(INDEX(Команды!$A$2:$AN$7500,MATCH(S$3,Команды!$A$2:$A$7500,0),$E36+2)=Команды!$AJ$19,TRUE,FALSE)),INDEX(Команды!$AJ$2:$AL$19,MATCH(INDEX(Команды!$A$2:$AN$7500,MATCH(S$3,Команды!$A$2:$A$7500,0),$E36+2),Команды!$AJ$2:$AJ$19,0),3),0)</f>
        <v>0.875</v>
      </c>
      <c r="U36" s="342"/>
      <c r="V36" s="174">
        <f>IF(OR(IF(INDEX(Команды!$A$2:$AN$7500,MATCH(V$3,Команды!$A$2:$A$7500,0),$E36+2)=Команды!$AJ$2,TRUE,FALSE),IF(INDEX(Команды!$A$2:$AN$7500,MATCH(V$3,Команды!$A$2:$A$7500,0),$E36+2)=Команды!$AJ$3,TRUE,FALSE),IF(INDEX(Команды!$A$2:$AN$7500,MATCH(V$3,Команды!$A$2:$A$7500,0),$E36+2)=Команды!$AJ$4,TRUE,FALSE),IF(INDEX(Команды!$A$2:$AN$7500,MATCH(V$3,Команды!$A$2:$A$7500,0),$E36+2)=Команды!$AJ$5,TRUE,FALSE),IF(INDEX(Команды!$A$2:$AN$7500,MATCH(V$3,Команды!$A$2:$A$7500,0),$E36+2)=Команды!$AJ$6,TRUE,FALSE),IF(INDEX(Команды!$A$2:$AN$7500,MATCH(V$3,Команды!$A$2:$A$7500,0),$E36+2)=Команды!$AJ$7,TRUE,FALSE),IF(INDEX(Команды!$A$2:$AN$7500,MATCH(V$3,Команды!$A$2:$A$7500,0),$E36+2)=Команды!$AJ$8,TRUE,FALSE),IF(INDEX(Команды!$A$2:$AN$7500,MATCH(V$3,Команды!$A$2:$A$7500,0),$E36+2)=Команды!$AJ$9,TRUE,FALSE),IF(INDEX(Команды!$A$2:$AN$7500,MATCH(V$3,Команды!$A$2:$A$7500,0),$E36+2)=Команды!$AJ$10,TRUE,FALSE),IF(INDEX(Команды!$A$2:$AN$7500,MATCH(V$3,Команды!$A$2:$A$7500,0),$E36+2)=Команды!$AJ$11,TRUE,FALSE),IF(INDEX(Команды!$A$2:$AN$7500,MATCH(V$3,Команды!$A$2:$A$7500,0),$E36+2)=Команды!$AJ$12,TRUE,FALSE),IF(INDEX(Команды!$A$2:$AN$7500,MATCH(V$3,Команды!$A$2:$A$7500,0),$E36+2)=Команды!$AJ$13,TRUE,FALSE),IF(INDEX(Команды!$A$2:$AN$7500,MATCH(V$3,Команды!$A$2:$A$7500,0),$E36+2)=Команды!$AJ$14,TRUE,FALSE),IF(INDEX(Команды!$A$2:$AN$7500,MATCH(V$3,Команды!$A$2:$A$7500,0),$E36+2)=Команды!$AJ$15,TRUE,FALSE),IF(INDEX(Команды!$A$2:$AN$7500,MATCH(V$3,Команды!$A$2:$A$7500,0),$E36+2)=Команды!$AJ$16,TRUE,FALSE),,IF(INDEX(Команды!$A$2:$AN$7500,MATCH(V$3,Команды!$A$2:$A$7500,0),$E36+2)=Команды!$AJ$17,TRUE,FALSE),,IF(INDEX(Команды!$A$2:$AN$7500,MATCH(V$3,Команды!$A$2:$A$7500,0),$E36+2)=Команды!$AJ$18,TRUE,FALSE),,IF(INDEX(Команды!$A$2:$AN$7500,MATCH(V$3,Команды!$A$2:$A$7500,0),$E36+2)=Команды!$AJ$19,TRUE,FALSE)),INDEX(Команды!$AJ$2:$AK$19,MATCH(INDEX(Команды!$A$2:$AN$7500,MATCH(V$3,Команды!$A$2:$A$7500,0),$E36+2),Команды!$AJ$2:$AJ$19,0),2),0)</f>
        <v>0.5</v>
      </c>
      <c r="W36" s="175">
        <f>IF(OR(IF(INDEX(Команды!$A$2:$AN$7500,MATCH(V$3,Команды!$A$2:$A$7500,0),$E36+2)=Команды!$AJ$2,TRUE,FALSE),IF(INDEX(Команды!$A$2:$AN$7500,MATCH(V$3,Команды!$A$2:$A$7500,0),$E36+2)=Команды!$AJ$3,TRUE,FALSE),IF(INDEX(Команды!$A$2:$AN$7500,MATCH(V$3,Команды!$A$2:$A$7500,0),$E36+2)=Команды!$AJ$4,TRUE,FALSE),IF(INDEX(Команды!$A$2:$AN$7500,MATCH(V$3,Команды!$A$2:$A$7500,0),$E36+2)=Команды!$AJ$5,TRUE,FALSE),IF(INDEX(Команды!$A$2:$AN$7500,MATCH(V$3,Команды!$A$2:$A$7500,0),$E36+2)=Команды!$AJ$6,TRUE,FALSE),IF(INDEX(Команды!$A$2:$AN$7500,MATCH(V$3,Команды!$A$2:$A$7500,0),$E36+2)=Команды!$AJ$7,TRUE,FALSE),IF(INDEX(Команды!$A$2:$AN$7500,MATCH(V$3,Команды!$A$2:$A$7500,0),$E36+2)=Команды!$AJ$8,TRUE,FALSE),IF(INDEX(Команды!$A$2:$AN$7500,MATCH(V$3,Команды!$A$2:$A$7500,0),$E36+2)=Команды!$AJ$9,TRUE,FALSE),IF(INDEX(Команды!$A$2:$AN$7500,MATCH(V$3,Команды!$A$2:$A$7500,0),$E36+2)=Команды!$AJ$10,TRUE,FALSE),IF(INDEX(Команды!$A$2:$AN$7500,MATCH(V$3,Команды!$A$2:$A$7500,0),$E36+2)=Команды!$AJ$11,TRUE,FALSE),IF(INDEX(Команды!$A$2:$AN$7500,MATCH(V$3,Команды!$A$2:$A$7500,0),$E36+2)=Команды!$AJ$12,TRUE,FALSE),IF(INDEX(Команды!$A$2:$AN$7500,MATCH(V$3,Команды!$A$2:$A$7500,0),$E36+2)=Команды!$AJ$13,TRUE,FALSE),IF(INDEX(Команды!$A$2:$AN$7500,MATCH(V$3,Команды!$A$2:$A$7500,0),$E36+2)=Команды!$AJ$14,TRUE,FALSE),IF(INDEX(Команды!$A$2:$AN$7500,MATCH(V$3,Команды!$A$2:$A$7500,0),$E36+2)=Команды!$AJ$15,TRUE,FALSE),IF(INDEX(Команды!$A$2:$AN$7500,MATCH(V$3,Команды!$A$2:$A$7500,0),$E36+2)=Команды!$AJ$16,TRUE,FALSE),IF(INDEX(Команды!$A$2:$AN$7500,MATCH(V$3,Команды!$A$2:$A$7500,0),$E36+2)=Команды!$AJ$17,TRUE,FALSE),IF(INDEX(Команды!$A$2:$AN$7500,MATCH(V$3,Команды!$A$2:$A$7500,0),$E36+2)=Команды!$AJ$18,TRUE,FALSE),IF(INDEX(Команды!$A$2:$AN$7500,MATCH(V$3,Команды!$A$2:$A$7500,0),$E36+2)=Команды!$AJ$19,TRUE,FALSE)),INDEX(Команды!$AJ$2:$AL$19,MATCH(INDEX(Команды!$A$2:$AN$7500,MATCH(V$3,Команды!$A$2:$A$7500,0),$E36+2),Команды!$AJ$2:$AJ$19,0),3),0)</f>
        <v>0.875</v>
      </c>
      <c r="X36" s="342"/>
      <c r="Y36" s="174">
        <f>IF(OR(IF(INDEX(Команды!$A$2:$AN$7500,MATCH(Y$3,Команды!$A$2:$A$7500,0),$E36+2)=Команды!$AJ$2,TRUE,FALSE),IF(INDEX(Команды!$A$2:$AN$7500,MATCH(Y$3,Команды!$A$2:$A$7500,0),$E36+2)=Команды!$AJ$3,TRUE,FALSE),IF(INDEX(Команды!$A$2:$AN$7500,MATCH(Y$3,Команды!$A$2:$A$7500,0),$E36+2)=Команды!$AJ$4,TRUE,FALSE),IF(INDEX(Команды!$A$2:$AN$7500,MATCH(Y$3,Команды!$A$2:$A$7500,0),$E36+2)=Команды!$AJ$5,TRUE,FALSE),IF(INDEX(Команды!$A$2:$AN$7500,MATCH(Y$3,Команды!$A$2:$A$7500,0),$E36+2)=Команды!$AJ$6,TRUE,FALSE),IF(INDEX(Команды!$A$2:$AN$7500,MATCH(Y$3,Команды!$A$2:$A$7500,0),$E36+2)=Команды!$AJ$7,TRUE,FALSE),IF(INDEX(Команды!$A$2:$AN$7500,MATCH(Y$3,Команды!$A$2:$A$7500,0),$E36+2)=Команды!$AJ$8,TRUE,FALSE),IF(INDEX(Команды!$A$2:$AN$7500,MATCH(Y$3,Команды!$A$2:$A$7500,0),$E36+2)=Команды!$AJ$9,TRUE,FALSE),IF(INDEX(Команды!$A$2:$AN$7500,MATCH(Y$3,Команды!$A$2:$A$7500,0),$E36+2)=Команды!$AJ$10,TRUE,FALSE),IF(INDEX(Команды!$A$2:$AN$7500,MATCH(Y$3,Команды!$A$2:$A$7500,0),$E36+2)=Команды!$AJ$11,TRUE,FALSE),IF(INDEX(Команды!$A$2:$AN$7500,MATCH(Y$3,Команды!$A$2:$A$7500,0),$E36+2)=Команды!$AJ$12,TRUE,FALSE),IF(INDEX(Команды!$A$2:$AN$7500,MATCH(Y$3,Команды!$A$2:$A$7500,0),$E36+2)=Команды!$AJ$13,TRUE,FALSE),IF(INDEX(Команды!$A$2:$AN$7500,MATCH(Y$3,Команды!$A$2:$A$7500,0),$E36+2)=Команды!$AJ$14,TRUE,FALSE),IF(INDEX(Команды!$A$2:$AN$7500,MATCH(Y$3,Команды!$A$2:$A$7500,0),$E36+2)=Команды!$AJ$15,TRUE,FALSE),IF(INDEX(Команды!$A$2:$AN$7500,MATCH(Y$3,Команды!$A$2:$A$7500,0),$E36+2)=Команды!$AJ$16,TRUE,FALSE),,IF(INDEX(Команды!$A$2:$AN$7500,MATCH(Y$3,Команды!$A$2:$A$7500,0),$E36+2)=Команды!$AJ$17,TRUE,FALSE),,IF(INDEX(Команды!$A$2:$AN$7500,MATCH(Y$3,Команды!$A$2:$A$7500,0),$E36+2)=Команды!$AJ$18,TRUE,FALSE),,IF(INDEX(Команды!$A$2:$AN$7500,MATCH(Y$3,Команды!$A$2:$A$7500,0),$E36+2)=Команды!$AJ$19,TRUE,FALSE)),INDEX(Команды!$AJ$2:$AK$19,MATCH(INDEX(Команды!$A$2:$AN$7500,MATCH(Y$3,Команды!$A$2:$A$7500,0),$E36+2),Команды!$AJ$2:$AJ$19,0),2),0)</f>
        <v>0.64583333333333337</v>
      </c>
      <c r="Z36" s="175">
        <f>IF(OR(IF(INDEX(Команды!$A$2:$AN$7500,MATCH(Y$3,Команды!$A$2:$A$7500,0),$E36+2)=Команды!$AJ$2,TRUE,FALSE),IF(INDEX(Команды!$A$2:$AN$7500,MATCH(Y$3,Команды!$A$2:$A$7500,0),$E36+2)=Команды!$AJ$3,TRUE,FALSE),IF(INDEX(Команды!$A$2:$AN$7500,MATCH(Y$3,Команды!$A$2:$A$7500,0),$E36+2)=Команды!$AJ$4,TRUE,FALSE),IF(INDEX(Команды!$A$2:$AN$7500,MATCH(Y$3,Команды!$A$2:$A$7500,0),$E36+2)=Команды!$AJ$5,TRUE,FALSE),IF(INDEX(Команды!$A$2:$AN$7500,MATCH(Y$3,Команды!$A$2:$A$7500,0),$E36+2)=Команды!$AJ$6,TRUE,FALSE),IF(INDEX(Команды!$A$2:$AN$7500,MATCH(Y$3,Команды!$A$2:$A$7500,0),$E36+2)=Команды!$AJ$7,TRUE,FALSE),IF(INDEX(Команды!$A$2:$AN$7500,MATCH(Y$3,Команды!$A$2:$A$7500,0),$E36+2)=Команды!$AJ$8,TRUE,FALSE),IF(INDEX(Команды!$A$2:$AN$7500,MATCH(Y$3,Команды!$A$2:$A$7500,0),$E36+2)=Команды!$AJ$9,TRUE,FALSE),IF(INDEX(Команды!$A$2:$AN$7500,MATCH(Y$3,Команды!$A$2:$A$7500,0),$E36+2)=Команды!$AJ$10,TRUE,FALSE),IF(INDEX(Команды!$A$2:$AN$7500,MATCH(Y$3,Команды!$A$2:$A$7500,0),$E36+2)=Команды!$AJ$11,TRUE,FALSE),IF(INDEX(Команды!$A$2:$AN$7500,MATCH(Y$3,Команды!$A$2:$A$7500,0),$E36+2)=Команды!$AJ$12,TRUE,FALSE),IF(INDEX(Команды!$A$2:$AN$7500,MATCH(Y$3,Команды!$A$2:$A$7500,0),$E36+2)=Команды!$AJ$13,TRUE,FALSE),IF(INDEX(Команды!$A$2:$AN$7500,MATCH(Y$3,Команды!$A$2:$A$7500,0),$E36+2)=Команды!$AJ$14,TRUE,FALSE),IF(INDEX(Команды!$A$2:$AN$7500,MATCH(Y$3,Команды!$A$2:$A$7500,0),$E36+2)=Команды!$AJ$15,TRUE,FALSE),IF(INDEX(Команды!$A$2:$AN$7500,MATCH(Y$3,Команды!$A$2:$A$7500,0),$E36+2)=Команды!$AJ$16,TRUE,FALSE),IF(INDEX(Команды!$A$2:$AN$7500,MATCH(Y$3,Команды!$A$2:$A$7500,0),$E36+2)=Команды!$AJ$17,TRUE,FALSE),IF(INDEX(Команды!$A$2:$AN$7500,MATCH(Y$3,Команды!$A$2:$A$7500,0),$E36+2)=Команды!$AJ$18,TRUE,FALSE),IF(INDEX(Команды!$A$2:$AN$7500,MATCH(Y$3,Команды!$A$2:$A$7500,0),$E36+2)=Команды!$AJ$19,TRUE,FALSE)),INDEX(Команды!$AJ$2:$AL$19,MATCH(INDEX(Команды!$A$2:$AN$7500,MATCH(Y$3,Команды!$A$2:$A$7500,0),$E36+2),Команды!$AJ$2:$AJ$19,0),3),0)</f>
        <v>1.0208333333333333</v>
      </c>
      <c r="AA36" s="342"/>
      <c r="AB36" s="174">
        <f>IF(OR(IF(INDEX(Команды!$A$2:$AN$7500,MATCH(AB$3,Команды!$A$2:$A$7500,0),$E36+2)=Команды!$AJ$2,TRUE,FALSE),IF(INDEX(Команды!$A$2:$AN$7500,MATCH(AB$3,Команды!$A$2:$A$7500,0),$E36+2)=Команды!$AJ$3,TRUE,FALSE),IF(INDEX(Команды!$A$2:$AN$7500,MATCH(AB$3,Команды!$A$2:$A$7500,0),$E36+2)=Команды!$AJ$4,TRUE,FALSE),IF(INDEX(Команды!$A$2:$AN$7500,MATCH(AB$3,Команды!$A$2:$A$7500,0),$E36+2)=Команды!$AJ$5,TRUE,FALSE),IF(INDEX(Команды!$A$2:$AN$7500,MATCH(AB$3,Команды!$A$2:$A$7500,0),$E36+2)=Команды!$AJ$6,TRUE,FALSE),IF(INDEX(Команды!$A$2:$AN$7500,MATCH(AB$3,Команды!$A$2:$A$7500,0),$E36+2)=Команды!$AJ$7,TRUE,FALSE),IF(INDEX(Команды!$A$2:$AN$7500,MATCH(AB$3,Команды!$A$2:$A$7500,0),$E36+2)=Команды!$AJ$8,TRUE,FALSE),IF(INDEX(Команды!$A$2:$AN$7500,MATCH(AB$3,Команды!$A$2:$A$7500,0),$E36+2)=Команды!$AJ$9,TRUE,FALSE),IF(INDEX(Команды!$A$2:$AN$7500,MATCH(AB$3,Команды!$A$2:$A$7500,0),$E36+2)=Команды!$AJ$10,TRUE,FALSE),IF(INDEX(Команды!$A$2:$AN$7500,MATCH(AB$3,Команды!$A$2:$A$7500,0),$E36+2)=Команды!$AJ$11,TRUE,FALSE),IF(INDEX(Команды!$A$2:$AN$7500,MATCH(AB$3,Команды!$A$2:$A$7500,0),$E36+2)=Команды!$AJ$12,TRUE,FALSE),IF(INDEX(Команды!$A$2:$AN$7500,MATCH(AB$3,Команды!$A$2:$A$7500,0),$E36+2)=Команды!$AJ$13,TRUE,FALSE),IF(INDEX(Команды!$A$2:$AN$7500,MATCH(AB$3,Команды!$A$2:$A$7500,0),$E36+2)=Команды!$AJ$14,TRUE,FALSE),IF(INDEX(Команды!$A$2:$AN$7500,MATCH(AB$3,Команды!$A$2:$A$7500,0),$E36+2)=Команды!$AJ$15,TRUE,FALSE),IF(INDEX(Команды!$A$2:$AN$7500,MATCH(AB$3,Команды!$A$2:$A$7500,0),$E36+2)=Команды!$AJ$16,TRUE,FALSE),,IF(INDEX(Команды!$A$2:$AN$7500,MATCH(AB$3,Команды!$A$2:$A$7500,0),$E36+2)=Команды!$AJ$17,TRUE,FALSE),,IF(INDEX(Команды!$A$2:$AN$7500,MATCH(AB$3,Команды!$A$2:$A$7500,0),$E36+2)=Команды!$AJ$18,TRUE,FALSE),,IF(INDEX(Команды!$A$2:$AN$7500,MATCH(AB$3,Команды!$A$2:$A$7500,0),$E36+2)=Команды!$AJ$19,TRUE,FALSE)),INDEX(Команды!$AJ$2:$AK$19,MATCH(INDEX(Команды!$A$2:$AN$7500,MATCH(AB$3,Команды!$A$2:$A$7500,0),$E36+2),Команды!$AJ$2:$AJ$19,0),2),0)</f>
        <v>0.64583333333333337</v>
      </c>
      <c r="AC36" s="175">
        <f>IF(OR(IF(INDEX(Команды!$A$2:$AN$7500,MATCH(AB$3,Команды!$A$2:$A$7500,0),$E36+2)=Команды!$AJ$2,TRUE,FALSE),IF(INDEX(Команды!$A$2:$AN$7500,MATCH(AB$3,Команды!$A$2:$A$7500,0),$E36+2)=Команды!$AJ$3,TRUE,FALSE),IF(INDEX(Команды!$A$2:$AN$7500,MATCH(AB$3,Команды!$A$2:$A$7500,0),$E36+2)=Команды!$AJ$4,TRUE,FALSE),IF(INDEX(Команды!$A$2:$AN$7500,MATCH(AB$3,Команды!$A$2:$A$7500,0),$E36+2)=Команды!$AJ$5,TRUE,FALSE),IF(INDEX(Команды!$A$2:$AN$7500,MATCH(AB$3,Команды!$A$2:$A$7500,0),$E36+2)=Команды!$AJ$6,TRUE,FALSE),IF(INDEX(Команды!$A$2:$AN$7500,MATCH(AB$3,Команды!$A$2:$A$7500,0),$E36+2)=Команды!$AJ$7,TRUE,FALSE),IF(INDEX(Команды!$A$2:$AN$7500,MATCH(AB$3,Команды!$A$2:$A$7500,0),$E36+2)=Команды!$AJ$8,TRUE,FALSE),IF(INDEX(Команды!$A$2:$AN$7500,MATCH(AB$3,Команды!$A$2:$A$7500,0),$E36+2)=Команды!$AJ$9,TRUE,FALSE),IF(INDEX(Команды!$A$2:$AN$7500,MATCH(AB$3,Команды!$A$2:$A$7500,0),$E36+2)=Команды!$AJ$10,TRUE,FALSE),IF(INDEX(Команды!$A$2:$AN$7500,MATCH(AB$3,Команды!$A$2:$A$7500,0),$E36+2)=Команды!$AJ$11,TRUE,FALSE),IF(INDEX(Команды!$A$2:$AN$7500,MATCH(AB$3,Команды!$A$2:$A$7500,0),$E36+2)=Команды!$AJ$12,TRUE,FALSE),IF(INDEX(Команды!$A$2:$AN$7500,MATCH(AB$3,Команды!$A$2:$A$7500,0),$E36+2)=Команды!$AJ$13,TRUE,FALSE),IF(INDEX(Команды!$A$2:$AN$7500,MATCH(AB$3,Команды!$A$2:$A$7500,0),$E36+2)=Команды!$AJ$14,TRUE,FALSE),IF(INDEX(Команды!$A$2:$AN$7500,MATCH(AB$3,Команды!$A$2:$A$7500,0),$E36+2)=Команды!$AJ$15,TRUE,FALSE),IF(INDEX(Команды!$A$2:$AN$7500,MATCH(AB$3,Команды!$A$2:$A$7500,0),$E36+2)=Команды!$AJ$16,TRUE,FALSE),IF(INDEX(Команды!$A$2:$AN$7500,MATCH(AB$3,Команды!$A$2:$A$7500,0),$E36+2)=Команды!$AJ$17,TRUE,FALSE),IF(INDEX(Команды!$A$2:$AN$7500,MATCH(AB$3,Команды!$A$2:$A$7500,0),$E36+2)=Команды!$AJ$18,TRUE,FALSE),IF(INDEX(Команды!$A$2:$AN$7500,MATCH(AB$3,Команды!$A$2:$A$7500,0),$E36+2)=Команды!$AJ$19,TRUE,FALSE)),INDEX(Команды!$AJ$2:$AL$19,MATCH(INDEX(Команды!$A$2:$AN$7500,MATCH(AB$3,Команды!$A$2:$A$7500,0),$E36+2),Команды!$AJ$2:$AJ$19,0),3),0)</f>
        <v>1.0208333333333333</v>
      </c>
      <c r="AD36" s="342"/>
      <c r="AE36" s="174" t="str">
        <f>IF(OR(IF(INDEX(Команды!$A$2:$AN$7500,MATCH(AE$3,Команды!$A$2:$A$7500,0),$E36+2)=Команды!$AJ$2,TRUE,FALSE),IF(INDEX(Команды!$A$2:$AN$7500,MATCH(AE$3,Команды!$A$2:$A$7500,0),$E36+2)=Команды!$AJ$3,TRUE,FALSE),IF(INDEX(Команды!$A$2:$AN$7500,MATCH(AE$3,Команды!$A$2:$A$7500,0),$E36+2)=Команды!$AJ$4,TRUE,FALSE),IF(INDEX(Команды!$A$2:$AN$7500,MATCH(AE$3,Команды!$A$2:$A$7500,0),$E36+2)=Команды!$AJ$5,TRUE,FALSE),IF(INDEX(Команды!$A$2:$AN$7500,MATCH(AE$3,Команды!$A$2:$A$7500,0),$E36+2)=Команды!$AJ$6,TRUE,FALSE),IF(INDEX(Команды!$A$2:$AN$7500,MATCH(AE$3,Команды!$A$2:$A$7500,0),$E36+2)=Команды!$AJ$7,TRUE,FALSE),IF(INDEX(Команды!$A$2:$AN$7500,MATCH(AE$3,Команды!$A$2:$A$7500,0),$E36+2)=Команды!$AJ$8,TRUE,FALSE),IF(INDEX(Команды!$A$2:$AN$7500,MATCH(AE$3,Команды!$A$2:$A$7500,0),$E36+2)=Команды!$AJ$9,TRUE,FALSE),IF(INDEX(Команды!$A$2:$AN$7500,MATCH(AE$3,Команды!$A$2:$A$7500,0),$E36+2)=Команды!$AJ$10,TRUE,FALSE),IF(INDEX(Команды!$A$2:$AN$7500,MATCH(AE$3,Команды!$A$2:$A$7500,0),$E36+2)=Команды!$AJ$11,TRUE,FALSE),IF(INDEX(Команды!$A$2:$AN$7500,MATCH(AE$3,Команды!$A$2:$A$7500,0),$E36+2)=Команды!$AJ$12,TRUE,FALSE),IF(INDEX(Команды!$A$2:$AN$7500,MATCH(AE$3,Команды!$A$2:$A$7500,0),$E36+2)=Команды!$AJ$13,TRUE,FALSE),IF(INDEX(Команды!$A$2:$AN$7500,MATCH(AE$3,Команды!$A$2:$A$7500,0),$E36+2)=Команды!$AJ$14,TRUE,FALSE),IF(INDEX(Команды!$A$2:$AN$7500,MATCH(AE$3,Команды!$A$2:$A$7500,0),$E36+2)=Команды!$AJ$15,TRUE,FALSE),IF(INDEX(Команды!$A$2:$AN$7500,MATCH(AE$3,Команды!$A$2:$A$7500,0),$E36+2)=Команды!$AJ$16,TRUE,FALSE),,IF(INDEX(Команды!$A$2:$AN$7500,MATCH(AE$3,Команды!$A$2:$A$7500,0),$E36+2)=Команды!$AJ$17,TRUE,FALSE),,IF(INDEX(Команды!$A$2:$AN$7500,MATCH(AE$3,Команды!$A$2:$A$7500,0),$E36+2)=Команды!$AJ$18,TRUE,FALSE),,IF(INDEX(Команды!$A$2:$AN$7500,MATCH(AE$3,Команды!$A$2:$A$7500,0),$E36+2)=Команды!$AJ$19,TRUE,FALSE)),INDEX(Команды!$AJ$2:$AK$19,MATCH(INDEX(Команды!$A$2:$AN$7500,MATCH(AE$3,Команды!$A$2:$A$7500,0),$E36+2),Команды!$AJ$2:$AJ$19,0),2),0)</f>
        <v>В</v>
      </c>
      <c r="AF36" s="175" t="str">
        <f>IF(OR(IF(INDEX(Команды!$A$2:$AN$7500,MATCH(AE$3,Команды!$A$2:$A$7500,0),$E36+2)=Команды!$AJ$2,TRUE,FALSE),IF(INDEX(Команды!$A$2:$AN$7500,MATCH(AE$3,Команды!$A$2:$A$7500,0),$E36+2)=Команды!$AJ$3,TRUE,FALSE),IF(INDEX(Команды!$A$2:$AN$7500,MATCH(AE$3,Команды!$A$2:$A$7500,0),$E36+2)=Команды!$AJ$4,TRUE,FALSE),IF(INDEX(Команды!$A$2:$AN$7500,MATCH(AE$3,Команды!$A$2:$A$7500,0),$E36+2)=Команды!$AJ$5,TRUE,FALSE),IF(INDEX(Команды!$A$2:$AN$7500,MATCH(AE$3,Команды!$A$2:$A$7500,0),$E36+2)=Команды!$AJ$6,TRUE,FALSE),IF(INDEX(Команды!$A$2:$AN$7500,MATCH(AE$3,Команды!$A$2:$A$7500,0),$E36+2)=Команды!$AJ$7,TRUE,FALSE),IF(INDEX(Команды!$A$2:$AN$7500,MATCH(AE$3,Команды!$A$2:$A$7500,0),$E36+2)=Команды!$AJ$8,TRUE,FALSE),IF(INDEX(Команды!$A$2:$AN$7500,MATCH(AE$3,Команды!$A$2:$A$7500,0),$E36+2)=Команды!$AJ$9,TRUE,FALSE),IF(INDEX(Команды!$A$2:$AN$7500,MATCH(AE$3,Команды!$A$2:$A$7500,0),$E36+2)=Команды!$AJ$10,TRUE,FALSE),IF(INDEX(Команды!$A$2:$AN$7500,MATCH(AE$3,Команды!$A$2:$A$7500,0),$E36+2)=Команды!$AJ$11,TRUE,FALSE),IF(INDEX(Команды!$A$2:$AN$7500,MATCH(AE$3,Команды!$A$2:$A$7500,0),$E36+2)=Команды!$AJ$12,TRUE,FALSE),IF(INDEX(Команды!$A$2:$AN$7500,MATCH(AE$3,Команды!$A$2:$A$7500,0),$E36+2)=Команды!$AJ$13,TRUE,FALSE),IF(INDEX(Команды!$A$2:$AN$7500,MATCH(AE$3,Команды!$A$2:$A$7500,0),$E36+2)=Команды!$AJ$14,TRUE,FALSE),IF(INDEX(Команды!$A$2:$AN$7500,MATCH(AE$3,Команды!$A$2:$A$7500,0),$E36+2)=Команды!$AJ$15,TRUE,FALSE),IF(INDEX(Команды!$A$2:$AN$7500,MATCH(AE$3,Команды!$A$2:$A$7500,0),$E36+2)=Команды!$AJ$16,TRUE,FALSE),IF(INDEX(Команды!$A$2:$AN$7500,MATCH(AE$3,Команды!$A$2:$A$7500,0),$E36+2)=Команды!$AJ$17,TRUE,FALSE),IF(INDEX(Команды!$A$2:$AN$7500,MATCH(AE$3,Команды!$A$2:$A$7500,0),$E36+2)=Команды!$AJ$18,TRUE,FALSE),IF(INDEX(Команды!$A$2:$AN$7500,MATCH(AE$3,Команды!$A$2:$A$7500,0),$E36+2)=Команды!$AJ$19,TRUE,FALSE)),INDEX(Команды!$AJ$2:$AL$19,MATCH(INDEX(Команды!$A$2:$AN$7500,MATCH(AE$3,Команды!$A$2:$A$7500,0),$E36+2),Команды!$AJ$2:$AJ$19,0),3),0)</f>
        <v>В</v>
      </c>
      <c r="AG36" s="342"/>
      <c r="AH36" s="174" t="str">
        <f>IF(OR(IF(INDEX(Команды!$A$2:$AN$7500,MATCH(AH$3,Команды!$A$2:$A$7500,0),$E36+2)=Команды!$AJ$2,TRUE,FALSE),IF(INDEX(Команды!$A$2:$AN$7500,MATCH(AH$3,Команды!$A$2:$A$7500,0),$E36+2)=Команды!$AJ$3,TRUE,FALSE),IF(INDEX(Команды!$A$2:$AN$7500,MATCH(AH$3,Команды!$A$2:$A$7500,0),$E36+2)=Команды!$AJ$4,TRUE,FALSE),IF(INDEX(Команды!$A$2:$AN$7500,MATCH(AH$3,Команды!$A$2:$A$7500,0),$E36+2)=Команды!$AJ$5,TRUE,FALSE),IF(INDEX(Команды!$A$2:$AN$7500,MATCH(AH$3,Команды!$A$2:$A$7500,0),$E36+2)=Команды!$AJ$6,TRUE,FALSE),IF(INDEX(Команды!$A$2:$AN$7500,MATCH(AH$3,Команды!$A$2:$A$7500,0),$E36+2)=Команды!$AJ$7,TRUE,FALSE),IF(INDEX(Команды!$A$2:$AN$7500,MATCH(AH$3,Команды!$A$2:$A$7500,0),$E36+2)=Команды!$AJ$8,TRUE,FALSE),IF(INDEX(Команды!$A$2:$AN$7500,MATCH(AH$3,Команды!$A$2:$A$7500,0),$E36+2)=Команды!$AJ$9,TRUE,FALSE),IF(INDEX(Команды!$A$2:$AN$7500,MATCH(AH$3,Команды!$A$2:$A$7500,0),$E36+2)=Команды!$AJ$10,TRUE,FALSE),IF(INDEX(Команды!$A$2:$AN$7500,MATCH(AH$3,Команды!$A$2:$A$7500,0),$E36+2)=Команды!$AJ$11,TRUE,FALSE),IF(INDEX(Команды!$A$2:$AN$7500,MATCH(AH$3,Команды!$A$2:$A$7500,0),$E36+2)=Команды!$AJ$12,TRUE,FALSE),IF(INDEX(Команды!$A$2:$AN$7500,MATCH(AH$3,Команды!$A$2:$A$7500,0),$E36+2)=Команды!$AJ$13,TRUE,FALSE),IF(INDEX(Команды!$A$2:$AN$7500,MATCH(AH$3,Команды!$A$2:$A$7500,0),$E36+2)=Команды!$AJ$14,TRUE,FALSE),IF(INDEX(Команды!$A$2:$AN$7500,MATCH(AH$3,Команды!$A$2:$A$7500,0),$E36+2)=Команды!$AJ$15,TRUE,FALSE),IF(INDEX(Команды!$A$2:$AN$7500,MATCH(AH$3,Команды!$A$2:$A$7500,0),$E36+2)=Команды!$AJ$16,TRUE,FALSE),,IF(INDEX(Команды!$A$2:$AN$7500,MATCH(AH$3,Команды!$A$2:$A$7500,0),$E36+2)=Команды!$AJ$17,TRUE,FALSE),,IF(INDEX(Команды!$A$2:$AN$7500,MATCH(AH$3,Команды!$A$2:$A$7500,0),$E36+2)=Команды!$AJ$18,TRUE,FALSE),,IF(INDEX(Команды!$A$2:$AN$7500,MATCH(AH$3,Команды!$A$2:$A$7500,0),$E36+2)=Команды!$AJ$19,TRUE,FALSE)),INDEX(Команды!$AJ$2:$AK$19,MATCH(INDEX(Команды!$A$2:$AN$7500,MATCH(AH$3,Команды!$A$2:$A$7500,0),$E36+2),Команды!$AJ$2:$AJ$19,0),2),0)</f>
        <v>В</v>
      </c>
      <c r="AI36" s="175" t="str">
        <f>IF(OR(IF(INDEX(Команды!$A$2:$AN$7500,MATCH(AH$3,Команды!$A$2:$A$7500,0),$E36+2)=Команды!$AJ$2,TRUE,FALSE),IF(INDEX(Команды!$A$2:$AN$7500,MATCH(AH$3,Команды!$A$2:$A$7500,0),$E36+2)=Команды!$AJ$3,TRUE,FALSE),IF(INDEX(Команды!$A$2:$AN$7500,MATCH(AH$3,Команды!$A$2:$A$7500,0),$E36+2)=Команды!$AJ$4,TRUE,FALSE),IF(INDEX(Команды!$A$2:$AN$7500,MATCH(AH$3,Команды!$A$2:$A$7500,0),$E36+2)=Команды!$AJ$5,TRUE,FALSE),IF(INDEX(Команды!$A$2:$AN$7500,MATCH(AH$3,Команды!$A$2:$A$7500,0),$E36+2)=Команды!$AJ$6,TRUE,FALSE),IF(INDEX(Команды!$A$2:$AN$7500,MATCH(AH$3,Команды!$A$2:$A$7500,0),$E36+2)=Команды!$AJ$7,TRUE,FALSE),IF(INDEX(Команды!$A$2:$AN$7500,MATCH(AH$3,Команды!$A$2:$A$7500,0),$E36+2)=Команды!$AJ$8,TRUE,FALSE),IF(INDEX(Команды!$A$2:$AN$7500,MATCH(AH$3,Команды!$A$2:$A$7500,0),$E36+2)=Команды!$AJ$9,TRUE,FALSE),IF(INDEX(Команды!$A$2:$AN$7500,MATCH(AH$3,Команды!$A$2:$A$7500,0),$E36+2)=Команды!$AJ$10,TRUE,FALSE),IF(INDEX(Команды!$A$2:$AN$7500,MATCH(AH$3,Команды!$A$2:$A$7500,0),$E36+2)=Команды!$AJ$11,TRUE,FALSE),IF(INDEX(Команды!$A$2:$AN$7500,MATCH(AH$3,Команды!$A$2:$A$7500,0),$E36+2)=Команды!$AJ$12,TRUE,FALSE),IF(INDEX(Команды!$A$2:$AN$7500,MATCH(AH$3,Команды!$A$2:$A$7500,0),$E36+2)=Команды!$AJ$13,TRUE,FALSE),IF(INDEX(Команды!$A$2:$AN$7500,MATCH(AH$3,Команды!$A$2:$A$7500,0),$E36+2)=Команды!$AJ$14,TRUE,FALSE),IF(INDEX(Команды!$A$2:$AN$7500,MATCH(AH$3,Команды!$A$2:$A$7500,0),$E36+2)=Команды!$AJ$15,TRUE,FALSE),IF(INDEX(Команды!$A$2:$AN$7500,MATCH(AH$3,Команды!$A$2:$A$7500,0),$E36+2)=Команды!$AJ$16,TRUE,FALSE),IF(INDEX(Команды!$A$2:$AN$7500,MATCH(AH$3,Команды!$A$2:$A$7500,0),$E36+2)=Команды!$AJ$17,TRUE,FALSE),IF(INDEX(Команды!$A$2:$AN$7500,MATCH(AH$3,Команды!$A$2:$A$7500,0),$E36+2)=Команды!$AJ$18,TRUE,FALSE),IF(INDEX(Команды!$A$2:$AN$7500,MATCH(AH$3,Команды!$A$2:$A$7500,0),$E36+2)=Команды!$AJ$19,TRUE,FALSE)),INDEX(Команды!$AJ$2:$AL$19,MATCH(INDEX(Команды!$A$2:$AN$7500,MATCH(AH$3,Команды!$A$2:$A$7500,0),$E36+2),Команды!$AJ$2:$AJ$19,0),3),0)</f>
        <v>В</v>
      </c>
      <c r="AJ36" s="342"/>
      <c r="AK36" s="174">
        <f>IF(OR(IF(INDEX(Команды!$A$2:$AN$7500,MATCH(AK$3,Команды!$A$2:$A$7500,0),$E36+2)=Команды!$AJ$2,TRUE,FALSE),IF(INDEX(Команды!$A$2:$AN$7500,MATCH(AK$3,Команды!$A$2:$A$7500,0),$E36+2)=Команды!$AJ$3,TRUE,FALSE),IF(INDEX(Команды!$A$2:$AN$7500,MATCH(AK$3,Команды!$A$2:$A$7500,0),$E36+2)=Команды!$AJ$4,TRUE,FALSE),IF(INDEX(Команды!$A$2:$AN$7500,MATCH(AK$3,Команды!$A$2:$A$7500,0),$E36+2)=Команды!$AJ$5,TRUE,FALSE),IF(INDEX(Команды!$A$2:$AN$7500,MATCH(AK$3,Команды!$A$2:$A$7500,0),$E36+2)=Команды!$AJ$6,TRUE,FALSE),IF(INDEX(Команды!$A$2:$AN$7500,MATCH(AK$3,Команды!$A$2:$A$7500,0),$E36+2)=Команды!$AJ$7,TRUE,FALSE),IF(INDEX(Команды!$A$2:$AN$7500,MATCH(AK$3,Команды!$A$2:$A$7500,0),$E36+2)=Команды!$AJ$8,TRUE,FALSE),IF(INDEX(Команды!$A$2:$AN$7500,MATCH(AK$3,Команды!$A$2:$A$7500,0),$E36+2)=Команды!$AJ$9,TRUE,FALSE),IF(INDEX(Команды!$A$2:$AN$7500,MATCH(AK$3,Команды!$A$2:$A$7500,0),$E36+2)=Команды!$AJ$10,TRUE,FALSE),IF(INDEX(Команды!$A$2:$AN$7500,MATCH(AK$3,Команды!$A$2:$A$7500,0),$E36+2)=Команды!$AJ$11,TRUE,FALSE),IF(INDEX(Команды!$A$2:$AN$7500,MATCH(AK$3,Команды!$A$2:$A$7500,0),$E36+2)=Команды!$AJ$12,TRUE,FALSE),IF(INDEX(Команды!$A$2:$AN$7500,MATCH(AK$3,Команды!$A$2:$A$7500,0),$E36+2)=Команды!$AJ$13,TRUE,FALSE),IF(INDEX(Команды!$A$2:$AN$7500,MATCH(AK$3,Команды!$A$2:$A$7500,0),$E36+2)=Команды!$AJ$14,TRUE,FALSE),IF(INDEX(Команды!$A$2:$AN$7500,MATCH(AK$3,Команды!$A$2:$A$7500,0),$E36+2)=Команды!$AJ$15,TRUE,FALSE),IF(INDEX(Команды!$A$2:$AN$7500,MATCH(AK$3,Команды!$A$2:$A$7500,0),$E36+2)=Команды!$AJ$16,TRUE,FALSE),,IF(INDEX(Команды!$A$2:$AN$7500,MATCH(AK$3,Команды!$A$2:$A$7500,0),$E36+2)=Команды!$AJ$17,TRUE,FALSE),,IF(INDEX(Команды!$A$2:$AN$7500,MATCH(AK$3,Команды!$A$2:$A$7500,0),$E36+2)=Команды!$AJ$18,TRUE,FALSE),,IF(INDEX(Команды!$A$2:$AN$7500,MATCH(AK$3,Команды!$A$2:$A$7500,0),$E36+2)=Команды!$AJ$19,TRUE,FALSE)),INDEX(Команды!$AJ$2:$AK$19,MATCH(INDEX(Команды!$A$2:$AN$7500,MATCH(AK$3,Команды!$A$2:$A$7500,0),$E36+2),Команды!$AJ$2:$AJ$19,0),2),0)</f>
        <v>0.5</v>
      </c>
      <c r="AL36" s="175">
        <f>IF(OR(IF(INDEX(Команды!$A$2:$AN$7500,MATCH(AK$3,Команды!$A$2:$A$7500,0),$E36+2)=Команды!$AJ$2,TRUE,FALSE),IF(INDEX(Команды!$A$2:$AN$7500,MATCH(AK$3,Команды!$A$2:$A$7500,0),$E36+2)=Команды!$AJ$3,TRUE,FALSE),IF(INDEX(Команды!$A$2:$AN$7500,MATCH(AK$3,Команды!$A$2:$A$7500,0),$E36+2)=Команды!$AJ$4,TRUE,FALSE),IF(INDEX(Команды!$A$2:$AN$7500,MATCH(AK$3,Команды!$A$2:$A$7500,0),$E36+2)=Команды!$AJ$5,TRUE,FALSE),IF(INDEX(Команды!$A$2:$AN$7500,MATCH(AK$3,Команды!$A$2:$A$7500,0),$E36+2)=Команды!$AJ$6,TRUE,FALSE),IF(INDEX(Команды!$A$2:$AN$7500,MATCH(AK$3,Команды!$A$2:$A$7500,0),$E36+2)=Команды!$AJ$7,TRUE,FALSE),IF(INDEX(Команды!$A$2:$AN$7500,MATCH(AK$3,Команды!$A$2:$A$7500,0),$E36+2)=Команды!$AJ$8,TRUE,FALSE),IF(INDEX(Команды!$A$2:$AN$7500,MATCH(AK$3,Команды!$A$2:$A$7500,0),$E36+2)=Команды!$AJ$9,TRUE,FALSE),IF(INDEX(Команды!$A$2:$AN$7500,MATCH(AK$3,Команды!$A$2:$A$7500,0),$E36+2)=Команды!$AJ$10,TRUE,FALSE),IF(INDEX(Команды!$A$2:$AN$7500,MATCH(AK$3,Команды!$A$2:$A$7500,0),$E36+2)=Команды!$AJ$11,TRUE,FALSE),IF(INDEX(Команды!$A$2:$AN$7500,MATCH(AK$3,Команды!$A$2:$A$7500,0),$E36+2)=Команды!$AJ$12,TRUE,FALSE),IF(INDEX(Команды!$A$2:$AN$7500,MATCH(AK$3,Команды!$A$2:$A$7500,0),$E36+2)=Команды!$AJ$13,TRUE,FALSE),IF(INDEX(Команды!$A$2:$AN$7500,MATCH(AK$3,Команды!$A$2:$A$7500,0),$E36+2)=Команды!$AJ$14,TRUE,FALSE),IF(INDEX(Команды!$A$2:$AN$7500,MATCH(AK$3,Команды!$A$2:$A$7500,0),$E36+2)=Команды!$AJ$15,TRUE,FALSE),IF(INDEX(Команды!$A$2:$AN$7500,MATCH(AK$3,Команды!$A$2:$A$7500,0),$E36+2)=Команды!$AJ$16,TRUE,FALSE),IF(INDEX(Команды!$A$2:$AN$7500,MATCH(AK$3,Команды!$A$2:$A$7500,0),$E36+2)=Команды!$AJ$17,TRUE,FALSE),IF(INDEX(Команды!$A$2:$AN$7500,MATCH(AK$3,Команды!$A$2:$A$7500,0),$E36+2)=Команды!$AJ$18,TRUE,FALSE),IF(INDEX(Команды!$A$2:$AN$7500,MATCH(AK$3,Команды!$A$2:$A$7500,0),$E36+2)=Команды!$AJ$19,TRUE,FALSE)),INDEX(Команды!$AJ$2:$AL$19,MATCH(INDEX(Команды!$A$2:$AN$7500,MATCH(AK$3,Команды!$A$2:$A$7500,0),$E36+2),Команды!$AJ$2:$AJ$19,0),3),0)</f>
        <v>0.875</v>
      </c>
      <c r="AM36" s="342"/>
      <c r="AN36" s="174">
        <f>IF(OR(IF(INDEX(Команды!$A$2:$AN$7500,MATCH(AN$3,Команды!$A$2:$A$7500,0),$E36+2)=Команды!$AJ$2,TRUE,FALSE),IF(INDEX(Команды!$A$2:$AN$7500,MATCH(AN$3,Команды!$A$2:$A$7500,0),$E36+2)=Команды!$AJ$3,TRUE,FALSE),IF(INDEX(Команды!$A$2:$AN$7500,MATCH(AN$3,Команды!$A$2:$A$7500,0),$E36+2)=Команды!$AJ$4,TRUE,FALSE),IF(INDEX(Команды!$A$2:$AN$7500,MATCH(AN$3,Команды!$A$2:$A$7500,0),$E36+2)=Команды!$AJ$5,TRUE,FALSE),IF(INDEX(Команды!$A$2:$AN$7500,MATCH(AN$3,Команды!$A$2:$A$7500,0),$E36+2)=Команды!$AJ$6,TRUE,FALSE),IF(INDEX(Команды!$A$2:$AN$7500,MATCH(AN$3,Команды!$A$2:$A$7500,0),$E36+2)=Команды!$AJ$7,TRUE,FALSE),IF(INDEX(Команды!$A$2:$AN$7500,MATCH(AN$3,Команды!$A$2:$A$7500,0),$E36+2)=Команды!$AJ$8,TRUE,FALSE),IF(INDEX(Команды!$A$2:$AN$7500,MATCH(AN$3,Команды!$A$2:$A$7500,0),$E36+2)=Команды!$AJ$9,TRUE,FALSE),IF(INDEX(Команды!$A$2:$AN$7500,MATCH(AN$3,Команды!$A$2:$A$7500,0),$E36+2)=Команды!$AJ$10,TRUE,FALSE),IF(INDEX(Команды!$A$2:$AN$7500,MATCH(AN$3,Команды!$A$2:$A$7500,0),$E36+2)=Команды!$AJ$11,TRUE,FALSE),IF(INDEX(Команды!$A$2:$AN$7500,MATCH(AN$3,Команды!$A$2:$A$7500,0),$E36+2)=Команды!$AJ$12,TRUE,FALSE),IF(INDEX(Команды!$A$2:$AN$7500,MATCH(AN$3,Команды!$A$2:$A$7500,0),$E36+2)=Команды!$AJ$13,TRUE,FALSE),IF(INDEX(Команды!$A$2:$AN$7500,MATCH(AN$3,Команды!$A$2:$A$7500,0),$E36+2)=Команды!$AJ$14,TRUE,FALSE),IF(INDEX(Команды!$A$2:$AN$7500,MATCH(AN$3,Команды!$A$2:$A$7500,0),$E36+2)=Команды!$AJ$15,TRUE,FALSE),IF(INDEX(Команды!$A$2:$AN$7500,MATCH(AN$3,Команды!$A$2:$A$7500,0),$E36+2)=Команды!$AJ$16,TRUE,FALSE),,IF(INDEX(Команды!$A$2:$AN$7500,MATCH(AN$3,Команды!$A$2:$A$7500,0),$E36+2)=Команды!$AJ$17,TRUE,FALSE),,IF(INDEX(Команды!$A$2:$AN$7500,MATCH(AN$3,Команды!$A$2:$A$7500,0),$E36+2)=Команды!$AJ$18,TRUE,FALSE),,IF(INDEX(Команды!$A$2:$AN$7500,MATCH(AN$3,Команды!$A$2:$A$7500,0),$E36+2)=Команды!$AJ$19,TRUE,FALSE)),INDEX(Команды!$AJ$2:$AK$19,MATCH(INDEX(Команды!$A$2:$AN$7500,MATCH(AN$3,Команды!$A$2:$A$7500,0),$E36+2),Команды!$AJ$2:$AJ$19,0),2),0)</f>
        <v>0.625</v>
      </c>
      <c r="AO36" s="175">
        <f>IF(OR(IF(INDEX(Команды!$A$2:$AN$7500,MATCH(AN$3,Команды!$A$2:$A$7500,0),$E36+2)=Команды!$AJ$2,TRUE,FALSE),IF(INDEX(Команды!$A$2:$AN$7500,MATCH(AN$3,Команды!$A$2:$A$7500,0),$E36+2)=Команды!$AJ$3,TRUE,FALSE),IF(INDEX(Команды!$A$2:$AN$7500,MATCH(AN$3,Команды!$A$2:$A$7500,0),$E36+2)=Команды!$AJ$4,TRUE,FALSE),IF(INDEX(Команды!$A$2:$AN$7500,MATCH(AN$3,Команды!$A$2:$A$7500,0),$E36+2)=Команды!$AJ$5,TRUE,FALSE),IF(INDEX(Команды!$A$2:$AN$7500,MATCH(AN$3,Команды!$A$2:$A$7500,0),$E36+2)=Команды!$AJ$6,TRUE,FALSE),IF(INDEX(Команды!$A$2:$AN$7500,MATCH(AN$3,Команды!$A$2:$A$7500,0),$E36+2)=Команды!$AJ$7,TRUE,FALSE),IF(INDEX(Команды!$A$2:$AN$7500,MATCH(AN$3,Команды!$A$2:$A$7500,0),$E36+2)=Команды!$AJ$8,TRUE,FALSE),IF(INDEX(Команды!$A$2:$AN$7500,MATCH(AN$3,Команды!$A$2:$A$7500,0),$E36+2)=Команды!$AJ$9,TRUE,FALSE),IF(INDEX(Команды!$A$2:$AN$7500,MATCH(AN$3,Команды!$A$2:$A$7500,0),$E36+2)=Команды!$AJ$10,TRUE,FALSE),IF(INDEX(Команды!$A$2:$AN$7500,MATCH(AN$3,Команды!$A$2:$A$7500,0),$E36+2)=Команды!$AJ$11,TRUE,FALSE),IF(INDEX(Команды!$A$2:$AN$7500,MATCH(AN$3,Команды!$A$2:$A$7500,0),$E36+2)=Команды!$AJ$12,TRUE,FALSE),IF(INDEX(Команды!$A$2:$AN$7500,MATCH(AN$3,Команды!$A$2:$A$7500,0),$E36+2)=Команды!$AJ$13,TRUE,FALSE),IF(INDEX(Команды!$A$2:$AN$7500,MATCH(AN$3,Команды!$A$2:$A$7500,0),$E36+2)=Команды!$AJ$14,TRUE,FALSE),IF(INDEX(Команды!$A$2:$AN$7500,MATCH(AN$3,Команды!$A$2:$A$7500,0),$E36+2)=Команды!$AJ$15,TRUE,FALSE),IF(INDEX(Команды!$A$2:$AN$7500,MATCH(AN$3,Команды!$A$2:$A$7500,0),$E36+2)=Команды!$AJ$16,TRUE,FALSE),IF(INDEX(Команды!$A$2:$AN$7500,MATCH(AN$3,Команды!$A$2:$A$7500,0),$E36+2)=Команды!$AJ$17,TRUE,FALSE),IF(INDEX(Команды!$A$2:$AN$7500,MATCH(AN$3,Команды!$A$2:$A$7500,0),$E36+2)=Команды!$AJ$18,TRUE,FALSE),IF(INDEX(Команды!$A$2:$AN$7500,MATCH(AN$3,Команды!$A$2:$A$7500,0),$E36+2)=Команды!$AJ$19,TRUE,FALSE)),INDEX(Команды!$AJ$2:$AL$19,MATCH(INDEX(Команды!$A$2:$AN$7500,MATCH(AN$3,Команды!$A$2:$A$7500,0),$E36+2),Команды!$AJ$2:$AJ$19,0),3),0)</f>
        <v>1</v>
      </c>
      <c r="AP36" s="342"/>
      <c r="AQ36" s="174">
        <f>IF(OR(IF(INDEX(Команды!$A$2:$AN$7500,MATCH(AQ$3,Команды!$A$2:$A$7500,0),$E36+2)=Команды!$AJ$2,TRUE,FALSE),IF(INDEX(Команды!$A$2:$AN$7500,MATCH(AQ$3,Команды!$A$2:$A$7500,0),$E36+2)=Команды!$AJ$3,TRUE,FALSE),IF(INDEX(Команды!$A$2:$AN$7500,MATCH(AQ$3,Команды!$A$2:$A$7500,0),$E36+2)=Команды!$AJ$4,TRUE,FALSE),IF(INDEX(Команды!$A$2:$AN$7500,MATCH(AQ$3,Команды!$A$2:$A$7500,0),$E36+2)=Команды!$AJ$5,TRUE,FALSE),IF(INDEX(Команды!$A$2:$AN$7500,MATCH(AQ$3,Команды!$A$2:$A$7500,0),$E36+2)=Команды!$AJ$6,TRUE,FALSE),IF(INDEX(Команды!$A$2:$AN$7500,MATCH(AQ$3,Команды!$A$2:$A$7500,0),$E36+2)=Команды!$AJ$7,TRUE,FALSE),IF(INDEX(Команды!$A$2:$AN$7500,MATCH(AQ$3,Команды!$A$2:$A$7500,0),$E36+2)=Команды!$AJ$8,TRUE,FALSE),IF(INDEX(Команды!$A$2:$AN$7500,MATCH(AQ$3,Команды!$A$2:$A$7500,0),$E36+2)=Команды!$AJ$9,TRUE,FALSE),IF(INDEX(Команды!$A$2:$AN$7500,MATCH(AQ$3,Команды!$A$2:$A$7500,0),$E36+2)=Команды!$AJ$10,TRUE,FALSE),IF(INDEX(Команды!$A$2:$AN$7500,MATCH(AQ$3,Команды!$A$2:$A$7500,0),$E36+2)=Команды!$AJ$11,TRUE,FALSE),IF(INDEX(Команды!$A$2:$AN$7500,MATCH(AQ$3,Команды!$A$2:$A$7500,0),$E36+2)=Команды!$AJ$12,TRUE,FALSE),IF(INDEX(Команды!$A$2:$AN$7500,MATCH(AQ$3,Команды!$A$2:$A$7500,0),$E36+2)=Команды!$AJ$13,TRUE,FALSE),IF(INDEX(Команды!$A$2:$AN$7500,MATCH(AQ$3,Команды!$A$2:$A$7500,0),$E36+2)=Команды!$AJ$14,TRUE,FALSE),IF(INDEX(Команды!$A$2:$AN$7500,MATCH(AQ$3,Команды!$A$2:$A$7500,0),$E36+2)=Команды!$AJ$15,TRUE,FALSE),IF(INDEX(Команды!$A$2:$AN$7500,MATCH(AQ$3,Команды!$A$2:$A$7500,0),$E36+2)=Команды!$AJ$16,TRUE,FALSE),,IF(INDEX(Команды!$A$2:$AN$7500,MATCH(AQ$3,Команды!$A$2:$A$7500,0),$E36+2)=Команды!$AJ$17,TRUE,FALSE),,IF(INDEX(Команды!$A$2:$AN$7500,MATCH(AQ$3,Команды!$A$2:$A$7500,0),$E36+2)=Команды!$AJ$18,TRUE,FALSE),,IF(INDEX(Команды!$A$2:$AN$7500,MATCH(AQ$3,Команды!$A$2:$A$7500,0),$E36+2)=Команды!$AJ$19,TRUE,FALSE)),INDEX(Команды!$AJ$2:$AK$19,MATCH(INDEX(Команды!$A$2:$AN$7500,MATCH(AQ$3,Команды!$A$2:$A$7500,0),$E36+2),Команды!$AJ$2:$AJ$19,0),2),0)</f>
        <v>0.625</v>
      </c>
      <c r="AR36" s="175">
        <f>IF(OR(IF(INDEX(Команды!$A$2:$AN$7500,MATCH(AQ$3,Команды!$A$2:$A$7500,0),$E36+2)=Команды!$AJ$2,TRUE,FALSE),IF(INDEX(Команды!$A$2:$AN$7500,MATCH(AQ$3,Команды!$A$2:$A$7500,0),$E36+2)=Команды!$AJ$3,TRUE,FALSE),IF(INDEX(Команды!$A$2:$AN$7500,MATCH(AQ$3,Команды!$A$2:$A$7500,0),$E36+2)=Команды!$AJ$4,TRUE,FALSE),IF(INDEX(Команды!$A$2:$AN$7500,MATCH(AQ$3,Команды!$A$2:$A$7500,0),$E36+2)=Команды!$AJ$5,TRUE,FALSE),IF(INDEX(Команды!$A$2:$AN$7500,MATCH(AQ$3,Команды!$A$2:$A$7500,0),$E36+2)=Команды!$AJ$6,TRUE,FALSE),IF(INDEX(Команды!$A$2:$AN$7500,MATCH(AQ$3,Команды!$A$2:$A$7500,0),$E36+2)=Команды!$AJ$7,TRUE,FALSE),IF(INDEX(Команды!$A$2:$AN$7500,MATCH(AQ$3,Команды!$A$2:$A$7500,0),$E36+2)=Команды!$AJ$8,TRUE,FALSE),IF(INDEX(Команды!$A$2:$AN$7500,MATCH(AQ$3,Команды!$A$2:$A$7500,0),$E36+2)=Команды!$AJ$9,TRUE,FALSE),IF(INDEX(Команды!$A$2:$AN$7500,MATCH(AQ$3,Команды!$A$2:$A$7500,0),$E36+2)=Команды!$AJ$10,TRUE,FALSE),IF(INDEX(Команды!$A$2:$AN$7500,MATCH(AQ$3,Команды!$A$2:$A$7500,0),$E36+2)=Команды!$AJ$11,TRUE,FALSE),IF(INDEX(Команды!$A$2:$AN$7500,MATCH(AQ$3,Команды!$A$2:$A$7500,0),$E36+2)=Команды!$AJ$12,TRUE,FALSE),IF(INDEX(Команды!$A$2:$AN$7500,MATCH(AQ$3,Команды!$A$2:$A$7500,0),$E36+2)=Команды!$AJ$13,TRUE,FALSE),IF(INDEX(Команды!$A$2:$AN$7500,MATCH(AQ$3,Команды!$A$2:$A$7500,0),$E36+2)=Команды!$AJ$14,TRUE,FALSE),IF(INDEX(Команды!$A$2:$AN$7500,MATCH(AQ$3,Команды!$A$2:$A$7500,0),$E36+2)=Команды!$AJ$15,TRUE,FALSE),IF(INDEX(Команды!$A$2:$AN$7500,MATCH(AQ$3,Команды!$A$2:$A$7500,0),$E36+2)=Команды!$AJ$16,TRUE,FALSE),IF(INDEX(Команды!$A$2:$AN$7500,MATCH(AQ$3,Команды!$A$2:$A$7500,0),$E36+2)=Команды!$AJ$17,TRUE,FALSE),IF(INDEX(Команды!$A$2:$AN$7500,MATCH(AQ$3,Команды!$A$2:$A$7500,0),$E36+2)=Команды!$AJ$18,TRUE,FALSE),IF(INDEX(Команды!$A$2:$AN$7500,MATCH(AQ$3,Команды!$A$2:$A$7500,0),$E36+2)=Команды!$AJ$19,TRUE,FALSE)),INDEX(Команды!$AJ$2:$AL$19,MATCH(INDEX(Команды!$A$2:$AN$7500,MATCH(AQ$3,Команды!$A$2:$A$7500,0),$E36+2),Команды!$AJ$2:$AJ$19,0),3),0)</f>
        <v>1</v>
      </c>
      <c r="AS36" s="342"/>
      <c r="AT36" s="174">
        <f>IF(OR(IF(INDEX(Команды!$A$2:$AN$7500,MATCH(AT$3,Команды!$A$2:$A$7500,0),$E36+2)=Команды!$AJ$2,TRUE,FALSE),IF(INDEX(Команды!$A$2:$AN$7500,MATCH(AT$3,Команды!$A$2:$A$7500,0),$E36+2)=Команды!$AJ$3,TRUE,FALSE),IF(INDEX(Команды!$A$2:$AN$7500,MATCH(AT$3,Команды!$A$2:$A$7500,0),$E36+2)=Команды!$AJ$4,TRUE,FALSE),IF(INDEX(Команды!$A$2:$AN$7500,MATCH(AT$3,Команды!$A$2:$A$7500,0),$E36+2)=Команды!$AJ$5,TRUE,FALSE),IF(INDEX(Команды!$A$2:$AN$7500,MATCH(AT$3,Команды!$A$2:$A$7500,0),$E36+2)=Команды!$AJ$6,TRUE,FALSE),IF(INDEX(Команды!$A$2:$AN$7500,MATCH(AT$3,Команды!$A$2:$A$7500,0),$E36+2)=Команды!$AJ$7,TRUE,FALSE),IF(INDEX(Команды!$A$2:$AN$7500,MATCH(AT$3,Команды!$A$2:$A$7500,0),$E36+2)=Команды!$AJ$8,TRUE,FALSE),IF(INDEX(Команды!$A$2:$AN$7500,MATCH(AT$3,Команды!$A$2:$A$7500,0),$E36+2)=Команды!$AJ$9,TRUE,FALSE),IF(INDEX(Команды!$A$2:$AN$7500,MATCH(AT$3,Команды!$A$2:$A$7500,0),$E36+2)=Команды!$AJ$10,TRUE,FALSE),IF(INDEX(Команды!$A$2:$AN$7500,MATCH(AT$3,Команды!$A$2:$A$7500,0),$E36+2)=Команды!$AJ$11,TRUE,FALSE),IF(INDEX(Команды!$A$2:$AN$7500,MATCH(AT$3,Команды!$A$2:$A$7500,0),$E36+2)=Команды!$AJ$12,TRUE,FALSE),IF(INDEX(Команды!$A$2:$AN$7500,MATCH(AT$3,Команды!$A$2:$A$7500,0),$E36+2)=Команды!$AJ$13,TRUE,FALSE),IF(INDEX(Команды!$A$2:$AN$7500,MATCH(AT$3,Команды!$A$2:$A$7500,0),$E36+2)=Команды!$AJ$14,TRUE,FALSE),IF(INDEX(Команды!$A$2:$AN$7500,MATCH(AT$3,Команды!$A$2:$A$7500,0),$E36+2)=Команды!$AJ$15,TRUE,FALSE),IF(INDEX(Команды!$A$2:$AN$7500,MATCH(AT$3,Команды!$A$2:$A$7500,0),$E36+2)=Команды!$AJ$16,TRUE,FALSE),,IF(INDEX(Команды!$A$2:$AN$7500,MATCH(AT$3,Команды!$A$2:$A$7500,0),$E36+2)=Команды!$AJ$17,TRUE,FALSE),,IF(INDEX(Команды!$A$2:$AN$7500,MATCH(AT$3,Команды!$A$2:$A$7500,0),$E36+2)=Команды!$AJ$18,TRUE,FALSE),,IF(INDEX(Команды!$A$2:$AN$7500,MATCH(AT$3,Команды!$A$2:$A$7500,0),$E36+2)=Команды!$AJ$19,TRUE,FALSE)),INDEX(Команды!$AJ$2:$AK$19,MATCH(INDEX(Команды!$A$2:$AN$7500,MATCH(AT$3,Команды!$A$2:$A$7500,0),$E36+2),Команды!$AJ$2:$AJ$19,0),2),0)</f>
        <v>0.625</v>
      </c>
      <c r="AU36" s="175">
        <f>IF(OR(IF(INDEX(Команды!$A$2:$AN$7500,MATCH(AT$3,Команды!$A$2:$A$7500,0),$E36+2)=Команды!$AJ$2,TRUE,FALSE),IF(INDEX(Команды!$A$2:$AN$7500,MATCH(AT$3,Команды!$A$2:$A$7500,0),$E36+2)=Команды!$AJ$3,TRUE,FALSE),IF(INDEX(Команды!$A$2:$AN$7500,MATCH(AT$3,Команды!$A$2:$A$7500,0),$E36+2)=Команды!$AJ$4,TRUE,FALSE),IF(INDEX(Команды!$A$2:$AN$7500,MATCH(AT$3,Команды!$A$2:$A$7500,0),$E36+2)=Команды!$AJ$5,TRUE,FALSE),IF(INDEX(Команды!$A$2:$AN$7500,MATCH(AT$3,Команды!$A$2:$A$7500,0),$E36+2)=Команды!$AJ$6,TRUE,FALSE),IF(INDEX(Команды!$A$2:$AN$7500,MATCH(AT$3,Команды!$A$2:$A$7500,0),$E36+2)=Команды!$AJ$7,TRUE,FALSE),IF(INDEX(Команды!$A$2:$AN$7500,MATCH(AT$3,Команды!$A$2:$A$7500,0),$E36+2)=Команды!$AJ$8,TRUE,FALSE),IF(INDEX(Команды!$A$2:$AN$7500,MATCH(AT$3,Команды!$A$2:$A$7500,0),$E36+2)=Команды!$AJ$9,TRUE,FALSE),IF(INDEX(Команды!$A$2:$AN$7500,MATCH(AT$3,Команды!$A$2:$A$7500,0),$E36+2)=Команды!$AJ$10,TRUE,FALSE),IF(INDEX(Команды!$A$2:$AN$7500,MATCH(AT$3,Команды!$A$2:$A$7500,0),$E36+2)=Команды!$AJ$11,TRUE,FALSE),IF(INDEX(Команды!$A$2:$AN$7500,MATCH(AT$3,Команды!$A$2:$A$7500,0),$E36+2)=Команды!$AJ$12,TRUE,FALSE),IF(INDEX(Команды!$A$2:$AN$7500,MATCH(AT$3,Команды!$A$2:$A$7500,0),$E36+2)=Команды!$AJ$13,TRUE,FALSE),IF(INDEX(Команды!$A$2:$AN$7500,MATCH(AT$3,Команды!$A$2:$A$7500,0),$E36+2)=Команды!$AJ$14,TRUE,FALSE),IF(INDEX(Команды!$A$2:$AN$7500,MATCH(AT$3,Команды!$A$2:$A$7500,0),$E36+2)=Команды!$AJ$15,TRUE,FALSE),IF(INDEX(Команды!$A$2:$AN$7500,MATCH(AT$3,Команды!$A$2:$A$7500,0),$E36+2)=Команды!$AJ$16,TRUE,FALSE),IF(INDEX(Команды!$A$2:$AN$7500,MATCH(AT$3,Команды!$A$2:$A$7500,0),$E36+2)=Команды!$AJ$17,TRUE,FALSE),IF(INDEX(Команды!$A$2:$AN$7500,MATCH(AT$3,Команды!$A$2:$A$7500,0),$E36+2)=Команды!$AJ$18,TRUE,FALSE),IF(INDEX(Команды!$A$2:$AN$7500,MATCH(AT$3,Команды!$A$2:$A$7500,0),$E36+2)=Команды!$AJ$19,TRUE,FALSE)),INDEX(Команды!$AJ$2:$AL$19,MATCH(INDEX(Команды!$A$2:$AN$7500,MATCH(AT$3,Команды!$A$2:$A$7500,0),$E36+2),Команды!$AJ$2:$AJ$19,0),3),0)</f>
        <v>1</v>
      </c>
      <c r="AV36" s="342"/>
      <c r="AW36" s="174" t="str">
        <f>IF(OR(IF(INDEX(Команды!$A$2:$AN$7500,MATCH(AW$3,Команды!$A$2:$A$7500,0),$E36+2)=Команды!$AJ$2,TRUE,FALSE),IF(INDEX(Команды!$A$2:$AN$7500,MATCH(AW$3,Команды!$A$2:$A$7500,0),$E36+2)=Команды!$AJ$3,TRUE,FALSE),IF(INDEX(Команды!$A$2:$AN$7500,MATCH(AW$3,Команды!$A$2:$A$7500,0),$E36+2)=Команды!$AJ$4,TRUE,FALSE),IF(INDEX(Команды!$A$2:$AN$7500,MATCH(AW$3,Команды!$A$2:$A$7500,0),$E36+2)=Команды!$AJ$5,TRUE,FALSE),IF(INDEX(Команды!$A$2:$AN$7500,MATCH(AW$3,Команды!$A$2:$A$7500,0),$E36+2)=Команды!$AJ$6,TRUE,FALSE),IF(INDEX(Команды!$A$2:$AN$7500,MATCH(AW$3,Команды!$A$2:$A$7500,0),$E36+2)=Команды!$AJ$7,TRUE,FALSE),IF(INDEX(Команды!$A$2:$AN$7500,MATCH(AW$3,Команды!$A$2:$A$7500,0),$E36+2)=Команды!$AJ$8,TRUE,FALSE),IF(INDEX(Команды!$A$2:$AN$7500,MATCH(AW$3,Команды!$A$2:$A$7500,0),$E36+2)=Команды!$AJ$9,TRUE,FALSE),IF(INDEX(Команды!$A$2:$AN$7500,MATCH(AW$3,Команды!$A$2:$A$7500,0),$E36+2)=Команды!$AJ$10,TRUE,FALSE),IF(INDEX(Команды!$A$2:$AN$7500,MATCH(AW$3,Команды!$A$2:$A$7500,0),$E36+2)=Команды!$AJ$11,TRUE,FALSE),IF(INDEX(Команды!$A$2:$AN$7500,MATCH(AW$3,Команды!$A$2:$A$7500,0),$E36+2)=Команды!$AJ$12,TRUE,FALSE),IF(INDEX(Команды!$A$2:$AN$7500,MATCH(AW$3,Команды!$A$2:$A$7500,0),$E36+2)=Команды!$AJ$13,TRUE,FALSE),IF(INDEX(Команды!$A$2:$AN$7500,MATCH(AW$3,Команды!$A$2:$A$7500,0),$E36+2)=Команды!$AJ$14,TRUE,FALSE),IF(INDEX(Команды!$A$2:$AN$7500,MATCH(AW$3,Команды!$A$2:$A$7500,0),$E36+2)=Команды!$AJ$15,TRUE,FALSE),IF(INDEX(Команды!$A$2:$AN$7500,MATCH(AW$3,Команды!$A$2:$A$7500,0),$E36+2)=Команды!$AJ$16,TRUE,FALSE),,IF(INDEX(Команды!$A$2:$AN$7500,MATCH(AW$3,Команды!$A$2:$A$7500,0),$E36+2)=Команды!$AJ$17,TRUE,FALSE),,IF(INDEX(Команды!$A$2:$AN$7500,MATCH(AW$3,Команды!$A$2:$A$7500,0),$E36+2)=Команды!$AJ$18,TRUE,FALSE),,IF(INDEX(Команды!$A$2:$AN$7500,MATCH(AW$3,Команды!$A$2:$A$7500,0),$E36+2)=Команды!$AJ$19,TRUE,FALSE)),INDEX(Команды!$AJ$2:$AK$19,MATCH(INDEX(Команды!$A$2:$AN$7500,MATCH(AW$3,Команды!$A$2:$A$7500,0),$E36+2),Команды!$AJ$2:$AJ$19,0),2),0)</f>
        <v>В</v>
      </c>
      <c r="AX36" s="175" t="str">
        <f>IF(OR(IF(INDEX(Команды!$A$2:$AN$7500,MATCH(AW$3,Команды!$A$2:$A$7500,0),$E36+2)=Команды!$AJ$2,TRUE,FALSE),IF(INDEX(Команды!$A$2:$AN$7500,MATCH(AW$3,Команды!$A$2:$A$7500,0),$E36+2)=Команды!$AJ$3,TRUE,FALSE),IF(INDEX(Команды!$A$2:$AN$7500,MATCH(AW$3,Команды!$A$2:$A$7500,0),$E36+2)=Команды!$AJ$4,TRUE,FALSE),IF(INDEX(Команды!$A$2:$AN$7500,MATCH(AW$3,Команды!$A$2:$A$7500,0),$E36+2)=Команды!$AJ$5,TRUE,FALSE),IF(INDEX(Команды!$A$2:$AN$7500,MATCH(AW$3,Команды!$A$2:$A$7500,0),$E36+2)=Команды!$AJ$6,TRUE,FALSE),IF(INDEX(Команды!$A$2:$AN$7500,MATCH(AW$3,Команды!$A$2:$A$7500,0),$E36+2)=Команды!$AJ$7,TRUE,FALSE),IF(INDEX(Команды!$A$2:$AN$7500,MATCH(AW$3,Команды!$A$2:$A$7500,0),$E36+2)=Команды!$AJ$8,TRUE,FALSE),IF(INDEX(Команды!$A$2:$AN$7500,MATCH(AW$3,Команды!$A$2:$A$7500,0),$E36+2)=Команды!$AJ$9,TRUE,FALSE),IF(INDEX(Команды!$A$2:$AN$7500,MATCH(AW$3,Команды!$A$2:$A$7500,0),$E36+2)=Команды!$AJ$10,TRUE,FALSE),IF(INDEX(Команды!$A$2:$AN$7500,MATCH(AW$3,Команды!$A$2:$A$7500,0),$E36+2)=Команды!$AJ$11,TRUE,FALSE),IF(INDEX(Команды!$A$2:$AN$7500,MATCH(AW$3,Команды!$A$2:$A$7500,0),$E36+2)=Команды!$AJ$12,TRUE,FALSE),IF(INDEX(Команды!$A$2:$AN$7500,MATCH(AW$3,Команды!$A$2:$A$7500,0),$E36+2)=Команды!$AJ$13,TRUE,FALSE),IF(INDEX(Команды!$A$2:$AN$7500,MATCH(AW$3,Команды!$A$2:$A$7500,0),$E36+2)=Команды!$AJ$14,TRUE,FALSE),IF(INDEX(Команды!$A$2:$AN$7500,MATCH(AW$3,Команды!$A$2:$A$7500,0),$E36+2)=Команды!$AJ$15,TRUE,FALSE),IF(INDEX(Команды!$A$2:$AN$7500,MATCH(AW$3,Команды!$A$2:$A$7500,0),$E36+2)=Команды!$AJ$16,TRUE,FALSE),IF(INDEX(Команды!$A$2:$AN$7500,MATCH(AW$3,Команды!$A$2:$A$7500,0),$E36+2)=Команды!$AJ$17,TRUE,FALSE),IF(INDEX(Команды!$A$2:$AN$7500,MATCH(AW$3,Команды!$A$2:$A$7500,0),$E36+2)=Команды!$AJ$18,TRUE,FALSE),IF(INDEX(Команды!$A$2:$AN$7500,MATCH(AW$3,Команды!$A$2:$A$7500,0),$E36+2)=Команды!$AJ$19,TRUE,FALSE)),INDEX(Команды!$AJ$2:$AL$19,MATCH(INDEX(Команды!$A$2:$AN$7500,MATCH(AW$3,Команды!$A$2:$A$7500,0),$E36+2),Команды!$AJ$2:$AJ$19,0),3),0)</f>
        <v>В</v>
      </c>
      <c r="AY36" s="342"/>
      <c r="AZ36" s="174" t="str">
        <f>IF(OR(IF(INDEX(Команды!$A$2:$AN$7500,MATCH(AZ$3,Команды!$A$2:$A$7500,0),$E36+2)=Команды!$AJ$2,TRUE,FALSE),IF(INDEX(Команды!$A$2:$AN$7500,MATCH(AZ$3,Команды!$A$2:$A$7500,0),$E36+2)=Команды!$AJ$3,TRUE,FALSE),IF(INDEX(Команды!$A$2:$AN$7500,MATCH(AZ$3,Команды!$A$2:$A$7500,0),$E36+2)=Команды!$AJ$4,TRUE,FALSE),IF(INDEX(Команды!$A$2:$AN$7500,MATCH(AZ$3,Команды!$A$2:$A$7500,0),$E36+2)=Команды!$AJ$5,TRUE,FALSE),IF(INDEX(Команды!$A$2:$AN$7500,MATCH(AZ$3,Команды!$A$2:$A$7500,0),$E36+2)=Команды!$AJ$6,TRUE,FALSE),IF(INDEX(Команды!$A$2:$AN$7500,MATCH(AZ$3,Команды!$A$2:$A$7500,0),$E36+2)=Команды!$AJ$7,TRUE,FALSE),IF(INDEX(Команды!$A$2:$AN$7500,MATCH(AZ$3,Команды!$A$2:$A$7500,0),$E36+2)=Команды!$AJ$8,TRUE,FALSE),IF(INDEX(Команды!$A$2:$AN$7500,MATCH(AZ$3,Команды!$A$2:$A$7500,0),$E36+2)=Команды!$AJ$9,TRUE,FALSE),IF(INDEX(Команды!$A$2:$AN$7500,MATCH(AZ$3,Команды!$A$2:$A$7500,0),$E36+2)=Команды!$AJ$10,TRUE,FALSE),IF(INDEX(Команды!$A$2:$AN$7500,MATCH(AZ$3,Команды!$A$2:$A$7500,0),$E36+2)=Команды!$AJ$11,TRUE,FALSE),IF(INDEX(Команды!$A$2:$AN$7500,MATCH(AZ$3,Команды!$A$2:$A$7500,0),$E36+2)=Команды!$AJ$12,TRUE,FALSE),IF(INDEX(Команды!$A$2:$AN$7500,MATCH(AZ$3,Команды!$A$2:$A$7500,0),$E36+2)=Команды!$AJ$13,TRUE,FALSE),IF(INDEX(Команды!$A$2:$AN$7500,MATCH(AZ$3,Команды!$A$2:$A$7500,0),$E36+2)=Команды!$AJ$14,TRUE,FALSE),IF(INDEX(Команды!$A$2:$AN$7500,MATCH(AZ$3,Команды!$A$2:$A$7500,0),$E36+2)=Команды!$AJ$15,TRUE,FALSE),IF(INDEX(Команды!$A$2:$AN$7500,MATCH(AZ$3,Команды!$A$2:$A$7500,0),$E36+2)=Команды!$AJ$16,TRUE,FALSE),,IF(INDEX(Команды!$A$2:$AN$7500,MATCH(AZ$3,Команды!$A$2:$A$7500,0),$E36+2)=Команды!$AJ$17,TRUE,FALSE),,IF(INDEX(Команды!$A$2:$AN$7500,MATCH(AZ$3,Команды!$A$2:$A$7500,0),$E36+2)=Команды!$AJ$18,TRUE,FALSE),,IF(INDEX(Команды!$A$2:$AN$7500,MATCH(AZ$3,Команды!$A$2:$A$7500,0),$E36+2)=Команды!$AJ$19,TRUE,FALSE)),INDEX(Команды!$AJ$2:$AK$19,MATCH(INDEX(Команды!$A$2:$AN$7500,MATCH(AZ$3,Команды!$A$2:$A$7500,0),$E36+2),Команды!$AJ$2:$AJ$19,0),2),0)</f>
        <v>В</v>
      </c>
      <c r="BA36" s="175" t="str">
        <f>IF(OR(IF(INDEX(Команды!$A$2:$AN$7500,MATCH(AZ$3,Команды!$A$2:$A$7500,0),$E36+2)=Команды!$AJ$2,TRUE,FALSE),IF(INDEX(Команды!$A$2:$AN$7500,MATCH(AZ$3,Команды!$A$2:$A$7500,0),$E36+2)=Команды!$AJ$3,TRUE,FALSE),IF(INDEX(Команды!$A$2:$AN$7500,MATCH(AZ$3,Команды!$A$2:$A$7500,0),$E36+2)=Команды!$AJ$4,TRUE,FALSE),IF(INDEX(Команды!$A$2:$AN$7500,MATCH(AZ$3,Команды!$A$2:$A$7500,0),$E36+2)=Команды!$AJ$5,TRUE,FALSE),IF(INDEX(Команды!$A$2:$AN$7500,MATCH(AZ$3,Команды!$A$2:$A$7500,0),$E36+2)=Команды!$AJ$6,TRUE,FALSE),IF(INDEX(Команды!$A$2:$AN$7500,MATCH(AZ$3,Команды!$A$2:$A$7500,0),$E36+2)=Команды!$AJ$7,TRUE,FALSE),IF(INDEX(Команды!$A$2:$AN$7500,MATCH(AZ$3,Команды!$A$2:$A$7500,0),$E36+2)=Команды!$AJ$8,TRUE,FALSE),IF(INDEX(Команды!$A$2:$AN$7500,MATCH(AZ$3,Команды!$A$2:$A$7500,0),$E36+2)=Команды!$AJ$9,TRUE,FALSE),IF(INDEX(Команды!$A$2:$AN$7500,MATCH(AZ$3,Команды!$A$2:$A$7500,0),$E36+2)=Команды!$AJ$10,TRUE,FALSE),IF(INDEX(Команды!$A$2:$AN$7500,MATCH(AZ$3,Команды!$A$2:$A$7500,0),$E36+2)=Команды!$AJ$11,TRUE,FALSE),IF(INDEX(Команды!$A$2:$AN$7500,MATCH(AZ$3,Команды!$A$2:$A$7500,0),$E36+2)=Команды!$AJ$12,TRUE,FALSE),IF(INDEX(Команды!$A$2:$AN$7500,MATCH(AZ$3,Команды!$A$2:$A$7500,0),$E36+2)=Команды!$AJ$13,TRUE,FALSE),IF(INDEX(Команды!$A$2:$AN$7500,MATCH(AZ$3,Команды!$A$2:$A$7500,0),$E36+2)=Команды!$AJ$14,TRUE,FALSE),IF(INDEX(Команды!$A$2:$AN$7500,MATCH(AZ$3,Команды!$A$2:$A$7500,0),$E36+2)=Команды!$AJ$15,TRUE,FALSE),IF(INDEX(Команды!$A$2:$AN$7500,MATCH(AZ$3,Команды!$A$2:$A$7500,0),$E36+2)=Команды!$AJ$16,TRUE,FALSE),IF(INDEX(Команды!$A$2:$AN$7500,MATCH(AZ$3,Команды!$A$2:$A$7500,0),$E36+2)=Команды!$AJ$17,TRUE,FALSE),IF(INDEX(Команды!$A$2:$AN$7500,MATCH(AZ$3,Команды!$A$2:$A$7500,0),$E36+2)=Команды!$AJ$18,TRUE,FALSE),IF(INDEX(Команды!$A$2:$AN$7500,MATCH(AZ$3,Команды!$A$2:$A$7500,0),$E36+2)=Команды!$AJ$19,TRUE,FALSE)),INDEX(Команды!$AJ$2:$AL$19,MATCH(INDEX(Команды!$A$2:$AN$7500,MATCH(AZ$3,Команды!$A$2:$A$7500,0),$E36+2),Команды!$AJ$2:$AJ$19,0),3),0)</f>
        <v>В</v>
      </c>
      <c r="BB36" s="342"/>
      <c r="BC36" s="174">
        <f>IF(OR(IF(INDEX(Команды!$A$2:$AN$7500,MATCH(BC$3,Команды!$A$2:$A$7500,0),$E36+2)=Команды!$AJ$2,TRUE,FALSE),IF(INDEX(Команды!$A$2:$AN$7500,MATCH(BC$3,Команды!$A$2:$A$7500,0),$E36+2)=Команды!$AJ$3,TRUE,FALSE),IF(INDEX(Команды!$A$2:$AN$7500,MATCH(BC$3,Команды!$A$2:$A$7500,0),$E36+2)=Команды!$AJ$4,TRUE,FALSE),IF(INDEX(Команды!$A$2:$AN$7500,MATCH(BC$3,Команды!$A$2:$A$7500,0),$E36+2)=Команды!$AJ$5,TRUE,FALSE),IF(INDEX(Команды!$A$2:$AN$7500,MATCH(BC$3,Команды!$A$2:$A$7500,0),$E36+2)=Команды!$AJ$6,TRUE,FALSE),IF(INDEX(Команды!$A$2:$AN$7500,MATCH(BC$3,Команды!$A$2:$A$7500,0),$E36+2)=Команды!$AJ$7,TRUE,FALSE),IF(INDEX(Команды!$A$2:$AN$7500,MATCH(BC$3,Команды!$A$2:$A$7500,0),$E36+2)=Команды!$AJ$8,TRUE,FALSE),IF(INDEX(Команды!$A$2:$AN$7500,MATCH(BC$3,Команды!$A$2:$A$7500,0),$E36+2)=Команды!$AJ$9,TRUE,FALSE),IF(INDEX(Команды!$A$2:$AN$7500,MATCH(BC$3,Команды!$A$2:$A$7500,0),$E36+2)=Команды!$AJ$10,TRUE,FALSE),IF(INDEX(Команды!$A$2:$AN$7500,MATCH(BC$3,Команды!$A$2:$A$7500,0),$E36+2)=Команды!$AJ$11,TRUE,FALSE),IF(INDEX(Команды!$A$2:$AN$7500,MATCH(BC$3,Команды!$A$2:$A$7500,0),$E36+2)=Команды!$AJ$12,TRUE,FALSE),IF(INDEX(Команды!$A$2:$AN$7500,MATCH(BC$3,Команды!$A$2:$A$7500,0),$E36+2)=Команды!$AJ$13,TRUE,FALSE),IF(INDEX(Команды!$A$2:$AN$7500,MATCH(BC$3,Команды!$A$2:$A$7500,0),$E36+2)=Команды!$AJ$14,TRUE,FALSE),IF(INDEX(Команды!$A$2:$AN$7500,MATCH(BC$3,Команды!$A$2:$A$7500,0),$E36+2)=Команды!$AJ$15,TRUE,FALSE),IF(INDEX(Команды!$A$2:$AN$7500,MATCH(BC$3,Команды!$A$2:$A$7500,0),$E36+2)=Команды!$AJ$16,TRUE,FALSE),,IF(INDEX(Команды!$A$2:$AN$7500,MATCH(BC$3,Команды!$A$2:$A$7500,0),$E36+2)=Команды!$AJ$17,TRUE,FALSE),,IF(INDEX(Команды!$A$2:$AN$7500,MATCH(BC$3,Команды!$A$2:$A$7500,0),$E36+2)=Команды!$AJ$18,TRUE,FALSE),,IF(INDEX(Команды!$A$2:$AN$7500,MATCH(BC$3,Команды!$A$2:$A$7500,0),$E36+2)=Команды!$AJ$19,TRUE,FALSE)),INDEX(Команды!$AJ$2:$AK$19,MATCH(INDEX(Команды!$A$2:$AN$7500,MATCH(BC$3,Команды!$A$2:$A$7500,0),$E36+2),Команды!$AJ$2:$AJ$19,0),2),0)</f>
        <v>0.625</v>
      </c>
      <c r="BD36" s="175">
        <f>IF(OR(IF(INDEX(Команды!$A$2:$AN$7500,MATCH(BC$3,Команды!$A$2:$A$7500,0),$E36+2)=Команды!$AJ$2,TRUE,FALSE),IF(INDEX(Команды!$A$2:$AN$7500,MATCH(BC$3,Команды!$A$2:$A$7500,0),$E36+2)=Команды!$AJ$3,TRUE,FALSE),IF(INDEX(Команды!$A$2:$AN$7500,MATCH(BC$3,Команды!$A$2:$A$7500,0),$E36+2)=Команды!$AJ$4,TRUE,FALSE),IF(INDEX(Команды!$A$2:$AN$7500,MATCH(BC$3,Команды!$A$2:$A$7500,0),$E36+2)=Команды!$AJ$5,TRUE,FALSE),IF(INDEX(Команды!$A$2:$AN$7500,MATCH(BC$3,Команды!$A$2:$A$7500,0),$E36+2)=Команды!$AJ$6,TRUE,FALSE),IF(INDEX(Команды!$A$2:$AN$7500,MATCH(BC$3,Команды!$A$2:$A$7500,0),$E36+2)=Команды!$AJ$7,TRUE,FALSE),IF(INDEX(Команды!$A$2:$AN$7500,MATCH(BC$3,Команды!$A$2:$A$7500,0),$E36+2)=Команды!$AJ$8,TRUE,FALSE),IF(INDEX(Команды!$A$2:$AN$7500,MATCH(BC$3,Команды!$A$2:$A$7500,0),$E36+2)=Команды!$AJ$9,TRUE,FALSE),IF(INDEX(Команды!$A$2:$AN$7500,MATCH(BC$3,Команды!$A$2:$A$7500,0),$E36+2)=Команды!$AJ$10,TRUE,FALSE),IF(INDEX(Команды!$A$2:$AN$7500,MATCH(BC$3,Команды!$A$2:$A$7500,0),$E36+2)=Команды!$AJ$11,TRUE,FALSE),IF(INDEX(Команды!$A$2:$AN$7500,MATCH(BC$3,Команды!$A$2:$A$7500,0),$E36+2)=Команды!$AJ$12,TRUE,FALSE),IF(INDEX(Команды!$A$2:$AN$7500,MATCH(BC$3,Команды!$A$2:$A$7500,0),$E36+2)=Команды!$AJ$13,TRUE,FALSE),IF(INDEX(Команды!$A$2:$AN$7500,MATCH(BC$3,Команды!$A$2:$A$7500,0),$E36+2)=Команды!$AJ$14,TRUE,FALSE),IF(INDEX(Команды!$A$2:$AN$7500,MATCH(BC$3,Команды!$A$2:$A$7500,0),$E36+2)=Команды!$AJ$15,TRUE,FALSE),IF(INDEX(Команды!$A$2:$AN$7500,MATCH(BC$3,Команды!$A$2:$A$7500,0),$E36+2)=Команды!$AJ$16,TRUE,FALSE),IF(INDEX(Команды!$A$2:$AN$7500,MATCH(BC$3,Команды!$A$2:$A$7500,0),$E36+2)=Команды!$AJ$17,TRUE,FALSE),IF(INDEX(Команды!$A$2:$AN$7500,MATCH(BC$3,Команды!$A$2:$A$7500,0),$E36+2)=Команды!$AJ$18,TRUE,FALSE),IF(INDEX(Команды!$A$2:$AN$7500,MATCH(BC$3,Команды!$A$2:$A$7500,0),$E36+2)=Команды!$AJ$19,TRUE,FALSE)),INDEX(Команды!$AJ$2:$AL$19,MATCH(INDEX(Команды!$A$2:$AN$7500,MATCH(BC$3,Команды!$A$2:$A$7500,0),$E36+2),Команды!$AJ$2:$AJ$19,0),3),0)</f>
        <v>1</v>
      </c>
      <c r="BE36" s="342"/>
      <c r="BF36" s="174">
        <f>IF(OR(IF(INDEX(Команды!$A$2:$AN$7500,MATCH(BF$3,Команды!$A$2:$A$7500,0),$E36+2)=Команды!$AJ$2,TRUE,FALSE),IF(INDEX(Команды!$A$2:$AN$7500,MATCH(BF$3,Команды!$A$2:$A$7500,0),$E36+2)=Команды!$AJ$3,TRUE,FALSE),IF(INDEX(Команды!$A$2:$AN$7500,MATCH(BF$3,Команды!$A$2:$A$7500,0),$E36+2)=Команды!$AJ$4,TRUE,FALSE),IF(INDEX(Команды!$A$2:$AN$7500,MATCH(BF$3,Команды!$A$2:$A$7500,0),$E36+2)=Команды!$AJ$5,TRUE,FALSE),IF(INDEX(Команды!$A$2:$AN$7500,MATCH(BF$3,Команды!$A$2:$A$7500,0),$E36+2)=Команды!$AJ$6,TRUE,FALSE),IF(INDEX(Команды!$A$2:$AN$7500,MATCH(BF$3,Команды!$A$2:$A$7500,0),$E36+2)=Команды!$AJ$7,TRUE,FALSE),IF(INDEX(Команды!$A$2:$AN$7500,MATCH(BF$3,Команды!$A$2:$A$7500,0),$E36+2)=Команды!$AJ$8,TRUE,FALSE),IF(INDEX(Команды!$A$2:$AN$7500,MATCH(BF$3,Команды!$A$2:$A$7500,0),$E36+2)=Команды!$AJ$9,TRUE,FALSE),IF(INDEX(Команды!$A$2:$AN$7500,MATCH(BF$3,Команды!$A$2:$A$7500,0),$E36+2)=Команды!$AJ$10,TRUE,FALSE),IF(INDEX(Команды!$A$2:$AN$7500,MATCH(BF$3,Команды!$A$2:$A$7500,0),$E36+2)=Команды!$AJ$11,TRUE,FALSE),IF(INDEX(Команды!$A$2:$AN$7500,MATCH(BF$3,Команды!$A$2:$A$7500,0),$E36+2)=Команды!$AJ$12,TRUE,FALSE),IF(INDEX(Команды!$A$2:$AN$7500,MATCH(BF$3,Команды!$A$2:$A$7500,0),$E36+2)=Команды!$AJ$13,TRUE,FALSE),IF(INDEX(Команды!$A$2:$AN$7500,MATCH(BF$3,Команды!$A$2:$A$7500,0),$E36+2)=Команды!$AJ$14,TRUE,FALSE),IF(INDEX(Команды!$A$2:$AN$7500,MATCH(BF$3,Команды!$A$2:$A$7500,0),$E36+2)=Команды!$AJ$15,TRUE,FALSE),IF(INDEX(Команды!$A$2:$AN$7500,MATCH(BF$3,Команды!$A$2:$A$7500,0),$E36+2)=Команды!$AJ$16,TRUE,FALSE),,IF(INDEX(Команды!$A$2:$AN$7500,MATCH(BF$3,Команды!$A$2:$A$7500,0),$E36+2)=Команды!$AJ$17,TRUE,FALSE),,IF(INDEX(Команды!$A$2:$AN$7500,MATCH(BF$3,Команды!$A$2:$A$7500,0),$E36+2)=Команды!$AJ$18,TRUE,FALSE),,IF(INDEX(Команды!$A$2:$AN$7500,MATCH(BF$3,Команды!$A$2:$A$7500,0),$E36+2)=Команды!$AJ$19,TRUE,FALSE)),INDEX(Команды!$AJ$2:$AK$19,MATCH(INDEX(Команды!$A$2:$AN$7500,MATCH(BF$3,Команды!$A$2:$A$7500,0),$E36+2),Команды!$AJ$2:$AJ$19,0),2),0)</f>
        <v>0.625</v>
      </c>
      <c r="BG36" s="175">
        <f>IF(OR(IF(INDEX(Команды!$A$2:$AN$7500,MATCH(BF$3,Команды!$A$2:$A$7500,0),$E36+2)=Команды!$AJ$2,TRUE,FALSE),IF(INDEX(Команды!$A$2:$AN$7500,MATCH(BF$3,Команды!$A$2:$A$7500,0),$E36+2)=Команды!$AJ$3,TRUE,FALSE),IF(INDEX(Команды!$A$2:$AN$7500,MATCH(BF$3,Команды!$A$2:$A$7500,0),$E36+2)=Команды!$AJ$4,TRUE,FALSE),IF(INDEX(Команды!$A$2:$AN$7500,MATCH(BF$3,Команды!$A$2:$A$7500,0),$E36+2)=Команды!$AJ$5,TRUE,FALSE),IF(INDEX(Команды!$A$2:$AN$7500,MATCH(BF$3,Команды!$A$2:$A$7500,0),$E36+2)=Команды!$AJ$6,TRUE,FALSE),IF(INDEX(Команды!$A$2:$AN$7500,MATCH(BF$3,Команды!$A$2:$A$7500,0),$E36+2)=Команды!$AJ$7,TRUE,FALSE),IF(INDEX(Команды!$A$2:$AN$7500,MATCH(BF$3,Команды!$A$2:$A$7500,0),$E36+2)=Команды!$AJ$8,TRUE,FALSE),IF(INDEX(Команды!$A$2:$AN$7500,MATCH(BF$3,Команды!$A$2:$A$7500,0),$E36+2)=Команды!$AJ$9,TRUE,FALSE),IF(INDEX(Команды!$A$2:$AN$7500,MATCH(BF$3,Команды!$A$2:$A$7500,0),$E36+2)=Команды!$AJ$10,TRUE,FALSE),IF(INDEX(Команды!$A$2:$AN$7500,MATCH(BF$3,Команды!$A$2:$A$7500,0),$E36+2)=Команды!$AJ$11,TRUE,FALSE),IF(INDEX(Команды!$A$2:$AN$7500,MATCH(BF$3,Команды!$A$2:$A$7500,0),$E36+2)=Команды!$AJ$12,TRUE,FALSE),IF(INDEX(Команды!$A$2:$AN$7500,MATCH(BF$3,Команды!$A$2:$A$7500,0),$E36+2)=Команды!$AJ$13,TRUE,FALSE),IF(INDEX(Команды!$A$2:$AN$7500,MATCH(BF$3,Команды!$A$2:$A$7500,0),$E36+2)=Команды!$AJ$14,TRUE,FALSE),IF(INDEX(Команды!$A$2:$AN$7500,MATCH(BF$3,Команды!$A$2:$A$7500,0),$E36+2)=Команды!$AJ$15,TRUE,FALSE),IF(INDEX(Команды!$A$2:$AN$7500,MATCH(BF$3,Команды!$A$2:$A$7500,0),$E36+2)=Команды!$AJ$16,TRUE,FALSE),IF(INDEX(Команды!$A$2:$AN$7500,MATCH(BF$3,Команды!$A$2:$A$7500,0),$E36+2)=Команды!$AJ$17,TRUE,FALSE),IF(INDEX(Команды!$A$2:$AN$7500,MATCH(BF$3,Команды!$A$2:$A$7500,0),$E36+2)=Команды!$AJ$18,TRUE,FALSE),IF(INDEX(Команды!$A$2:$AN$7500,MATCH(BF$3,Команды!$A$2:$A$7500,0),$E36+2)=Команды!$AJ$19,TRUE,FALSE)),INDEX(Команды!$AJ$2:$AL$19,MATCH(INDEX(Команды!$A$2:$AN$7500,MATCH(BF$3,Команды!$A$2:$A$7500,0),$E36+2),Команды!$AJ$2:$AJ$19,0),3),0)</f>
        <v>1</v>
      </c>
      <c r="BH36" s="342"/>
      <c r="BI36" s="174">
        <f>IF(OR(IF(INDEX(Команды!$A$2:$AN$7500,MATCH(BI$3,Команды!$A$2:$A$7500,0),$E36+2)=Команды!$AJ$2,TRUE,FALSE),IF(INDEX(Команды!$A$2:$AN$7500,MATCH(BI$3,Команды!$A$2:$A$7500,0),$E36+2)=Команды!$AJ$3,TRUE,FALSE),IF(INDEX(Команды!$A$2:$AN$7500,MATCH(BI$3,Команды!$A$2:$A$7500,0),$E36+2)=Команды!$AJ$4,TRUE,FALSE),IF(INDEX(Команды!$A$2:$AN$7500,MATCH(BI$3,Команды!$A$2:$A$7500,0),$E36+2)=Команды!$AJ$5,TRUE,FALSE),IF(INDEX(Команды!$A$2:$AN$7500,MATCH(BI$3,Команды!$A$2:$A$7500,0),$E36+2)=Команды!$AJ$6,TRUE,FALSE),IF(INDEX(Команды!$A$2:$AN$7500,MATCH(BI$3,Команды!$A$2:$A$7500,0),$E36+2)=Команды!$AJ$7,TRUE,FALSE),IF(INDEX(Команды!$A$2:$AN$7500,MATCH(BI$3,Команды!$A$2:$A$7500,0),$E36+2)=Команды!$AJ$8,TRUE,FALSE),IF(INDEX(Команды!$A$2:$AN$7500,MATCH(BI$3,Команды!$A$2:$A$7500,0),$E36+2)=Команды!$AJ$9,TRUE,FALSE),IF(INDEX(Команды!$A$2:$AN$7500,MATCH(BI$3,Команды!$A$2:$A$7500,0),$E36+2)=Команды!$AJ$10,TRUE,FALSE),IF(INDEX(Команды!$A$2:$AN$7500,MATCH(BI$3,Команды!$A$2:$A$7500,0),$E36+2)=Команды!$AJ$11,TRUE,FALSE),IF(INDEX(Команды!$A$2:$AN$7500,MATCH(BI$3,Команды!$A$2:$A$7500,0),$E36+2)=Команды!$AJ$12,TRUE,FALSE),IF(INDEX(Команды!$A$2:$AN$7500,MATCH(BI$3,Команды!$A$2:$A$7500,0),$E36+2)=Команды!$AJ$13,TRUE,FALSE),IF(INDEX(Команды!$A$2:$AN$7500,MATCH(BI$3,Команды!$A$2:$A$7500,0),$E36+2)=Команды!$AJ$14,TRUE,FALSE),IF(INDEX(Команды!$A$2:$AN$7500,MATCH(BI$3,Команды!$A$2:$A$7500,0),$E36+2)=Команды!$AJ$15,TRUE,FALSE),IF(INDEX(Команды!$A$2:$AN$7500,MATCH(BI$3,Команды!$A$2:$A$7500,0),$E36+2)=Команды!$AJ$16,TRUE,FALSE),,IF(INDEX(Команды!$A$2:$AN$7500,MATCH(BI$3,Команды!$A$2:$A$7500,0),$E36+2)=Команды!$AJ$17,TRUE,FALSE),,IF(INDEX(Команды!$A$2:$AN$7500,MATCH(BI$3,Команды!$A$2:$A$7500,0),$E36+2)=Команды!$AJ$18,TRUE,FALSE),,IF(INDEX(Команды!$A$2:$AN$7500,MATCH(BI$3,Команды!$A$2:$A$7500,0),$E36+2)=Команды!$AJ$19,TRUE,FALSE)),INDEX(Команды!$AJ$2:$AK$19,MATCH(INDEX(Команды!$A$2:$AN$7500,MATCH(BI$3,Команды!$A$2:$A$7500,0),$E36+2),Команды!$AJ$2:$AJ$19,0),2),0)</f>
        <v>0.64583333333333337</v>
      </c>
      <c r="BJ36" s="175">
        <f>IF(OR(IF(INDEX(Команды!$A$2:$AN$7500,MATCH(BI$3,Команды!$A$2:$A$7500,0),$E36+2)=Команды!$AJ$2,TRUE,FALSE),IF(INDEX(Команды!$A$2:$AN$7500,MATCH(BI$3,Команды!$A$2:$A$7500,0),$E36+2)=Команды!$AJ$3,TRUE,FALSE),IF(INDEX(Команды!$A$2:$AN$7500,MATCH(BI$3,Команды!$A$2:$A$7500,0),$E36+2)=Команды!$AJ$4,TRUE,FALSE),IF(INDEX(Команды!$A$2:$AN$7500,MATCH(BI$3,Команды!$A$2:$A$7500,0),$E36+2)=Команды!$AJ$5,TRUE,FALSE),IF(INDEX(Команды!$A$2:$AN$7500,MATCH(BI$3,Команды!$A$2:$A$7500,0),$E36+2)=Команды!$AJ$6,TRUE,FALSE),IF(INDEX(Команды!$A$2:$AN$7500,MATCH(BI$3,Команды!$A$2:$A$7500,0),$E36+2)=Команды!$AJ$7,TRUE,FALSE),IF(INDEX(Команды!$A$2:$AN$7500,MATCH(BI$3,Команды!$A$2:$A$7500,0),$E36+2)=Команды!$AJ$8,TRUE,FALSE),IF(INDEX(Команды!$A$2:$AN$7500,MATCH(BI$3,Команды!$A$2:$A$7500,0),$E36+2)=Команды!$AJ$9,TRUE,FALSE),IF(INDEX(Команды!$A$2:$AN$7500,MATCH(BI$3,Команды!$A$2:$A$7500,0),$E36+2)=Команды!$AJ$10,TRUE,FALSE),IF(INDEX(Команды!$A$2:$AN$7500,MATCH(BI$3,Команды!$A$2:$A$7500,0),$E36+2)=Команды!$AJ$11,TRUE,FALSE),IF(INDEX(Команды!$A$2:$AN$7500,MATCH(BI$3,Команды!$A$2:$A$7500,0),$E36+2)=Команды!$AJ$12,TRUE,FALSE),IF(INDEX(Команды!$A$2:$AN$7500,MATCH(BI$3,Команды!$A$2:$A$7500,0),$E36+2)=Команды!$AJ$13,TRUE,FALSE),IF(INDEX(Команды!$A$2:$AN$7500,MATCH(BI$3,Команды!$A$2:$A$7500,0),$E36+2)=Команды!$AJ$14,TRUE,FALSE),IF(INDEX(Команды!$A$2:$AN$7500,MATCH(BI$3,Команды!$A$2:$A$7500,0),$E36+2)=Команды!$AJ$15,TRUE,FALSE),IF(INDEX(Команды!$A$2:$AN$7500,MATCH(BI$3,Команды!$A$2:$A$7500,0),$E36+2)=Команды!$AJ$16,TRUE,FALSE),IF(INDEX(Команды!$A$2:$AN$7500,MATCH(BI$3,Команды!$A$2:$A$7500,0),$E36+2)=Команды!$AJ$17,TRUE,FALSE),IF(INDEX(Команды!$A$2:$AN$7500,MATCH(BI$3,Команды!$A$2:$A$7500,0),$E36+2)=Команды!$AJ$18,TRUE,FALSE),IF(INDEX(Команды!$A$2:$AN$7500,MATCH(BI$3,Команды!$A$2:$A$7500,0),$E36+2)=Команды!$AJ$19,TRUE,FALSE)),INDEX(Команды!$AJ$2:$AL$19,MATCH(INDEX(Команды!$A$2:$AN$7500,MATCH(BI$3,Команды!$A$2:$A$7500,0),$E36+2),Команды!$AJ$2:$AJ$19,0),3),0)</f>
        <v>1.0208333333333333</v>
      </c>
      <c r="BK36" s="342"/>
      <c r="BL36" s="174">
        <f>IF(OR(IF(INDEX(Команды!$A$2:$AN$7500,MATCH(BL$3,Команды!$A$2:$A$7500,0),$E36+2)=Команды!$AJ$2,TRUE,FALSE),IF(INDEX(Команды!$A$2:$AN$7500,MATCH(BL$3,Команды!$A$2:$A$7500,0),$E36+2)=Команды!$AJ$3,TRUE,FALSE),IF(INDEX(Команды!$A$2:$AN$7500,MATCH(BL$3,Команды!$A$2:$A$7500,0),$E36+2)=Команды!$AJ$4,TRUE,FALSE),IF(INDEX(Команды!$A$2:$AN$7500,MATCH(BL$3,Команды!$A$2:$A$7500,0),$E36+2)=Команды!$AJ$5,TRUE,FALSE),IF(INDEX(Команды!$A$2:$AN$7500,MATCH(BL$3,Команды!$A$2:$A$7500,0),$E36+2)=Команды!$AJ$6,TRUE,FALSE),IF(INDEX(Команды!$A$2:$AN$7500,MATCH(BL$3,Команды!$A$2:$A$7500,0),$E36+2)=Команды!$AJ$7,TRUE,FALSE),IF(INDEX(Команды!$A$2:$AN$7500,MATCH(BL$3,Команды!$A$2:$A$7500,0),$E36+2)=Команды!$AJ$8,TRUE,FALSE),IF(INDEX(Команды!$A$2:$AN$7500,MATCH(BL$3,Команды!$A$2:$A$7500,0),$E36+2)=Команды!$AJ$9,TRUE,FALSE),IF(INDEX(Команды!$A$2:$AN$7500,MATCH(BL$3,Команды!$A$2:$A$7500,0),$E36+2)=Команды!$AJ$10,TRUE,FALSE),IF(INDEX(Команды!$A$2:$AN$7500,MATCH(BL$3,Команды!$A$2:$A$7500,0),$E36+2)=Команды!$AJ$11,TRUE,FALSE),IF(INDEX(Команды!$A$2:$AN$7500,MATCH(BL$3,Команды!$A$2:$A$7500,0),$E36+2)=Команды!$AJ$12,TRUE,FALSE),IF(INDEX(Команды!$A$2:$AN$7500,MATCH(BL$3,Команды!$A$2:$A$7500,0),$E36+2)=Команды!$AJ$13,TRUE,FALSE),IF(INDEX(Команды!$A$2:$AN$7500,MATCH(BL$3,Команды!$A$2:$A$7500,0),$E36+2)=Команды!$AJ$14,TRUE,FALSE),IF(INDEX(Команды!$A$2:$AN$7500,MATCH(BL$3,Команды!$A$2:$A$7500,0),$E36+2)=Команды!$AJ$15,TRUE,FALSE),IF(INDEX(Команды!$A$2:$AN$7500,MATCH(BL$3,Команды!$A$2:$A$7500,0),$E36+2)=Команды!$AJ$16,TRUE,FALSE),,IF(INDEX(Команды!$A$2:$AN$7500,MATCH(BL$3,Команды!$A$2:$A$7500,0),$E36+2)=Команды!$AJ$17,TRUE,FALSE),,IF(INDEX(Команды!$A$2:$AN$7500,MATCH(BL$3,Команды!$A$2:$A$7500,0),$E36+2)=Команды!$AJ$18,TRUE,FALSE),,IF(INDEX(Команды!$A$2:$AN$7500,MATCH(BL$3,Команды!$A$2:$A$7500,0),$E36+2)=Команды!$AJ$19,TRUE,FALSE)),INDEX(Команды!$AJ$2:$AK$19,MATCH(INDEX(Команды!$A$2:$AN$7500,MATCH(BL$3,Команды!$A$2:$A$7500,0),$E36+2),Команды!$AJ$2:$AJ$19,0),2),0)</f>
        <v>0.64583333333333337</v>
      </c>
      <c r="BM36" s="175">
        <f>IF(OR(IF(INDEX(Команды!$A$2:$AN$7500,MATCH(BL$3,Команды!$A$2:$A$7500,0),$E36+2)=Команды!$AJ$2,TRUE,FALSE),IF(INDEX(Команды!$A$2:$AN$7500,MATCH(BL$3,Команды!$A$2:$A$7500,0),$E36+2)=Команды!$AJ$3,TRUE,FALSE),IF(INDEX(Команды!$A$2:$AN$7500,MATCH(BL$3,Команды!$A$2:$A$7500,0),$E36+2)=Команды!$AJ$4,TRUE,FALSE),IF(INDEX(Команды!$A$2:$AN$7500,MATCH(BL$3,Команды!$A$2:$A$7500,0),$E36+2)=Команды!$AJ$5,TRUE,FALSE),IF(INDEX(Команды!$A$2:$AN$7500,MATCH(BL$3,Команды!$A$2:$A$7500,0),$E36+2)=Команды!$AJ$6,TRUE,FALSE),IF(INDEX(Команды!$A$2:$AN$7500,MATCH(BL$3,Команды!$A$2:$A$7500,0),$E36+2)=Команды!$AJ$7,TRUE,FALSE),IF(INDEX(Команды!$A$2:$AN$7500,MATCH(BL$3,Команды!$A$2:$A$7500,0),$E36+2)=Команды!$AJ$8,TRUE,FALSE),IF(INDEX(Команды!$A$2:$AN$7500,MATCH(BL$3,Команды!$A$2:$A$7500,0),$E36+2)=Команды!$AJ$9,TRUE,FALSE),IF(INDEX(Команды!$A$2:$AN$7500,MATCH(BL$3,Команды!$A$2:$A$7500,0),$E36+2)=Команды!$AJ$10,TRUE,FALSE),IF(INDEX(Команды!$A$2:$AN$7500,MATCH(BL$3,Команды!$A$2:$A$7500,0),$E36+2)=Команды!$AJ$11,TRUE,FALSE),IF(INDEX(Команды!$A$2:$AN$7500,MATCH(BL$3,Команды!$A$2:$A$7500,0),$E36+2)=Команды!$AJ$12,TRUE,FALSE),IF(INDEX(Команды!$A$2:$AN$7500,MATCH(BL$3,Команды!$A$2:$A$7500,0),$E36+2)=Команды!$AJ$13,TRUE,FALSE),IF(INDEX(Команды!$A$2:$AN$7500,MATCH(BL$3,Команды!$A$2:$A$7500,0),$E36+2)=Команды!$AJ$14,TRUE,FALSE),IF(INDEX(Команды!$A$2:$AN$7500,MATCH(BL$3,Команды!$A$2:$A$7500,0),$E36+2)=Команды!$AJ$15,TRUE,FALSE),IF(INDEX(Команды!$A$2:$AN$7500,MATCH(BL$3,Команды!$A$2:$A$7500,0),$E36+2)=Команды!$AJ$16,TRUE,FALSE),IF(INDEX(Команды!$A$2:$AN$7500,MATCH(BL$3,Команды!$A$2:$A$7500,0),$E36+2)=Команды!$AJ$17,TRUE,FALSE),IF(INDEX(Команды!$A$2:$AN$7500,MATCH(BL$3,Команды!$A$2:$A$7500,0),$E36+2)=Команды!$AJ$18,TRUE,FALSE),IF(INDEX(Команды!$A$2:$AN$7500,MATCH(BL$3,Команды!$A$2:$A$7500,0),$E36+2)=Команды!$AJ$19,TRUE,FALSE)),INDEX(Команды!$AJ$2:$AL$19,MATCH(INDEX(Команды!$A$2:$AN$7500,MATCH(BL$3,Команды!$A$2:$A$7500,0),$E36+2),Команды!$AJ$2:$AJ$19,0),3),0)</f>
        <v>1.0208333333333333</v>
      </c>
      <c r="BN36" s="342"/>
      <c r="BO36" s="174" t="str">
        <f>IF(OR(IF(INDEX(Команды!$A$2:$AN$7500,MATCH(BO$3,Команды!$A$2:$A$7500,0),$E36+2)=Команды!$AJ$2,TRUE,FALSE),IF(INDEX(Команды!$A$2:$AN$7500,MATCH(BO$3,Команды!$A$2:$A$7500,0),$E36+2)=Команды!$AJ$3,TRUE,FALSE),IF(INDEX(Команды!$A$2:$AN$7500,MATCH(BO$3,Команды!$A$2:$A$7500,0),$E36+2)=Команды!$AJ$4,TRUE,FALSE),IF(INDEX(Команды!$A$2:$AN$7500,MATCH(BO$3,Команды!$A$2:$A$7500,0),$E36+2)=Команды!$AJ$5,TRUE,FALSE),IF(INDEX(Команды!$A$2:$AN$7500,MATCH(BO$3,Команды!$A$2:$A$7500,0),$E36+2)=Команды!$AJ$6,TRUE,FALSE),IF(INDEX(Команды!$A$2:$AN$7500,MATCH(BO$3,Команды!$A$2:$A$7500,0),$E36+2)=Команды!$AJ$7,TRUE,FALSE),IF(INDEX(Команды!$A$2:$AN$7500,MATCH(BO$3,Команды!$A$2:$A$7500,0),$E36+2)=Команды!$AJ$8,TRUE,FALSE),IF(INDEX(Команды!$A$2:$AN$7500,MATCH(BO$3,Команды!$A$2:$A$7500,0),$E36+2)=Команды!$AJ$9,TRUE,FALSE),IF(INDEX(Команды!$A$2:$AN$7500,MATCH(BO$3,Команды!$A$2:$A$7500,0),$E36+2)=Команды!$AJ$10,TRUE,FALSE),IF(INDEX(Команды!$A$2:$AN$7500,MATCH(BO$3,Команды!$A$2:$A$7500,0),$E36+2)=Команды!$AJ$11,TRUE,FALSE),IF(INDEX(Команды!$A$2:$AN$7500,MATCH(BO$3,Команды!$A$2:$A$7500,0),$E36+2)=Команды!$AJ$12,TRUE,FALSE),IF(INDEX(Команды!$A$2:$AN$7500,MATCH(BO$3,Команды!$A$2:$A$7500,0),$E36+2)=Команды!$AJ$13,TRUE,FALSE),IF(INDEX(Команды!$A$2:$AN$7500,MATCH(BO$3,Команды!$A$2:$A$7500,0),$E36+2)=Команды!$AJ$14,TRUE,FALSE),IF(INDEX(Команды!$A$2:$AN$7500,MATCH(BO$3,Команды!$A$2:$A$7500,0),$E36+2)=Команды!$AJ$15,TRUE,FALSE),IF(INDEX(Команды!$A$2:$AN$7500,MATCH(BO$3,Команды!$A$2:$A$7500,0),$E36+2)=Команды!$AJ$16,TRUE,FALSE),,IF(INDEX(Команды!$A$2:$AN$7500,MATCH(BO$3,Команды!$A$2:$A$7500,0),$E36+2)=Команды!$AJ$17,TRUE,FALSE),,IF(INDEX(Команды!$A$2:$AN$7500,MATCH(BO$3,Команды!$A$2:$A$7500,0),$E36+2)=Команды!$AJ$18,TRUE,FALSE),,IF(INDEX(Команды!$A$2:$AN$7500,MATCH(BO$3,Команды!$A$2:$A$7500,0),$E36+2)=Команды!$AJ$19,TRUE,FALSE)),INDEX(Команды!$AJ$2:$AK$19,MATCH(INDEX(Команды!$A$2:$AN$7500,MATCH(BO$3,Команды!$A$2:$A$7500,0),$E36+2),Команды!$AJ$2:$AJ$19,0),2),0)</f>
        <v>В</v>
      </c>
      <c r="BP36" s="175" t="str">
        <f>IF(OR(IF(INDEX(Команды!$A$2:$AN$7500,MATCH(BO$3,Команды!$A$2:$A$7500,0),$E36+2)=Команды!$AJ$2,TRUE,FALSE),IF(INDEX(Команды!$A$2:$AN$7500,MATCH(BO$3,Команды!$A$2:$A$7500,0),$E36+2)=Команды!$AJ$3,TRUE,FALSE),IF(INDEX(Команды!$A$2:$AN$7500,MATCH(BO$3,Команды!$A$2:$A$7500,0),$E36+2)=Команды!$AJ$4,TRUE,FALSE),IF(INDEX(Команды!$A$2:$AN$7500,MATCH(BO$3,Команды!$A$2:$A$7500,0),$E36+2)=Команды!$AJ$5,TRUE,FALSE),IF(INDEX(Команды!$A$2:$AN$7500,MATCH(BO$3,Команды!$A$2:$A$7500,0),$E36+2)=Команды!$AJ$6,TRUE,FALSE),IF(INDEX(Команды!$A$2:$AN$7500,MATCH(BO$3,Команды!$A$2:$A$7500,0),$E36+2)=Команды!$AJ$7,TRUE,FALSE),IF(INDEX(Команды!$A$2:$AN$7500,MATCH(BO$3,Команды!$A$2:$A$7500,0),$E36+2)=Команды!$AJ$8,TRUE,FALSE),IF(INDEX(Команды!$A$2:$AN$7500,MATCH(BO$3,Команды!$A$2:$A$7500,0),$E36+2)=Команды!$AJ$9,TRUE,FALSE),IF(INDEX(Команды!$A$2:$AN$7500,MATCH(BO$3,Команды!$A$2:$A$7500,0),$E36+2)=Команды!$AJ$10,TRUE,FALSE),IF(INDEX(Команды!$A$2:$AN$7500,MATCH(BO$3,Команды!$A$2:$A$7500,0),$E36+2)=Команды!$AJ$11,TRUE,FALSE),IF(INDEX(Команды!$A$2:$AN$7500,MATCH(BO$3,Команды!$A$2:$A$7500,0),$E36+2)=Команды!$AJ$12,TRUE,FALSE),IF(INDEX(Команды!$A$2:$AN$7500,MATCH(BO$3,Команды!$A$2:$A$7500,0),$E36+2)=Команды!$AJ$13,TRUE,FALSE),IF(INDEX(Команды!$A$2:$AN$7500,MATCH(BO$3,Команды!$A$2:$A$7500,0),$E36+2)=Команды!$AJ$14,TRUE,FALSE),IF(INDEX(Команды!$A$2:$AN$7500,MATCH(BO$3,Команды!$A$2:$A$7500,0),$E36+2)=Команды!$AJ$15,TRUE,FALSE),IF(INDEX(Команды!$A$2:$AN$7500,MATCH(BO$3,Команды!$A$2:$A$7500,0),$E36+2)=Команды!$AJ$16,TRUE,FALSE),IF(INDEX(Команды!$A$2:$AN$7500,MATCH(BO$3,Команды!$A$2:$A$7500,0),$E36+2)=Команды!$AJ$17,TRUE,FALSE),IF(INDEX(Команды!$A$2:$AN$7500,MATCH(BO$3,Команды!$A$2:$A$7500,0),$E36+2)=Команды!$AJ$18,TRUE,FALSE),IF(INDEX(Команды!$A$2:$AN$7500,MATCH(BO$3,Команды!$A$2:$A$7500,0),$E36+2)=Команды!$AJ$19,TRUE,FALSE)),INDEX(Команды!$AJ$2:$AL$19,MATCH(INDEX(Команды!$A$2:$AN$7500,MATCH(BO$3,Команды!$A$2:$A$7500,0),$E36+2),Команды!$AJ$2:$AJ$19,0),3),0)</f>
        <v>В</v>
      </c>
      <c r="BQ36" s="342"/>
      <c r="BR36" s="174" t="str">
        <f>IF(OR(IF(INDEX(Команды!$A$2:$AN$7500,MATCH(BR$3,Команды!$A$2:$A$7500,0),$E36+2)=Команды!$AJ$2,TRUE,FALSE),IF(INDEX(Команды!$A$2:$AN$7500,MATCH(BR$3,Команды!$A$2:$A$7500,0),$E36+2)=Команды!$AJ$3,TRUE,FALSE),IF(INDEX(Команды!$A$2:$AN$7500,MATCH(BR$3,Команды!$A$2:$A$7500,0),$E36+2)=Команды!$AJ$4,TRUE,FALSE),IF(INDEX(Команды!$A$2:$AN$7500,MATCH(BR$3,Команды!$A$2:$A$7500,0),$E36+2)=Команды!$AJ$5,TRUE,FALSE),IF(INDEX(Команды!$A$2:$AN$7500,MATCH(BR$3,Команды!$A$2:$A$7500,0),$E36+2)=Команды!$AJ$6,TRUE,FALSE),IF(INDEX(Команды!$A$2:$AN$7500,MATCH(BR$3,Команды!$A$2:$A$7500,0),$E36+2)=Команды!$AJ$7,TRUE,FALSE),IF(INDEX(Команды!$A$2:$AN$7500,MATCH(BR$3,Команды!$A$2:$A$7500,0),$E36+2)=Команды!$AJ$8,TRUE,FALSE),IF(INDEX(Команды!$A$2:$AN$7500,MATCH(BR$3,Команды!$A$2:$A$7500,0),$E36+2)=Команды!$AJ$9,TRUE,FALSE),IF(INDEX(Команды!$A$2:$AN$7500,MATCH(BR$3,Команды!$A$2:$A$7500,0),$E36+2)=Команды!$AJ$10,TRUE,FALSE),IF(INDEX(Команды!$A$2:$AN$7500,MATCH(BR$3,Команды!$A$2:$A$7500,0),$E36+2)=Команды!$AJ$11,TRUE,FALSE),IF(INDEX(Команды!$A$2:$AN$7500,MATCH(BR$3,Команды!$A$2:$A$7500,0),$E36+2)=Команды!$AJ$12,TRUE,FALSE),IF(INDEX(Команды!$A$2:$AN$7500,MATCH(BR$3,Команды!$A$2:$A$7500,0),$E36+2)=Команды!$AJ$13,TRUE,FALSE),IF(INDEX(Команды!$A$2:$AN$7500,MATCH(BR$3,Команды!$A$2:$A$7500,0),$E36+2)=Команды!$AJ$14,TRUE,FALSE),IF(INDEX(Команды!$A$2:$AN$7500,MATCH(BR$3,Команды!$A$2:$A$7500,0),$E36+2)=Команды!$AJ$15,TRUE,FALSE),IF(INDEX(Команды!$A$2:$AN$7500,MATCH(BR$3,Команды!$A$2:$A$7500,0),$E36+2)=Команды!$AJ$16,TRUE,FALSE),,IF(INDEX(Команды!$A$2:$AN$7500,MATCH(BR$3,Команды!$A$2:$A$7500,0),$E36+2)=Команды!$AJ$17,TRUE,FALSE),,IF(INDEX(Команды!$A$2:$AN$7500,MATCH(BR$3,Команды!$A$2:$A$7500,0),$E36+2)=Команды!$AJ$18,TRUE,FALSE),,IF(INDEX(Команды!$A$2:$AN$7500,MATCH(BR$3,Команды!$A$2:$A$7500,0),$E36+2)=Команды!$AJ$19,TRUE,FALSE)),INDEX(Команды!$AJ$2:$AK$19,MATCH(INDEX(Команды!$A$2:$AN$7500,MATCH(BR$3,Команды!$A$2:$A$7500,0),$E36+2),Команды!$AJ$2:$AJ$19,0),2),0)</f>
        <v>В</v>
      </c>
      <c r="BS36" s="175" t="str">
        <f>IF(OR(IF(INDEX(Команды!$A$2:$AN$7500,MATCH(BR$3,Команды!$A$2:$A$7500,0),$E36+2)=Команды!$AJ$2,TRUE,FALSE),IF(INDEX(Команды!$A$2:$AN$7500,MATCH(BR$3,Команды!$A$2:$A$7500,0),$E36+2)=Команды!$AJ$3,TRUE,FALSE),IF(INDEX(Команды!$A$2:$AN$7500,MATCH(BR$3,Команды!$A$2:$A$7500,0),$E36+2)=Команды!$AJ$4,TRUE,FALSE),IF(INDEX(Команды!$A$2:$AN$7500,MATCH(BR$3,Команды!$A$2:$A$7500,0),$E36+2)=Команды!$AJ$5,TRUE,FALSE),IF(INDEX(Команды!$A$2:$AN$7500,MATCH(BR$3,Команды!$A$2:$A$7500,0),$E36+2)=Команды!$AJ$6,TRUE,FALSE),IF(INDEX(Команды!$A$2:$AN$7500,MATCH(BR$3,Команды!$A$2:$A$7500,0),$E36+2)=Команды!$AJ$7,TRUE,FALSE),IF(INDEX(Команды!$A$2:$AN$7500,MATCH(BR$3,Команды!$A$2:$A$7500,0),$E36+2)=Команды!$AJ$8,TRUE,FALSE),IF(INDEX(Команды!$A$2:$AN$7500,MATCH(BR$3,Команды!$A$2:$A$7500,0),$E36+2)=Команды!$AJ$9,TRUE,FALSE),IF(INDEX(Команды!$A$2:$AN$7500,MATCH(BR$3,Команды!$A$2:$A$7500,0),$E36+2)=Команды!$AJ$10,TRUE,FALSE),IF(INDEX(Команды!$A$2:$AN$7500,MATCH(BR$3,Команды!$A$2:$A$7500,0),$E36+2)=Команды!$AJ$11,TRUE,FALSE),IF(INDEX(Команды!$A$2:$AN$7500,MATCH(BR$3,Команды!$A$2:$A$7500,0),$E36+2)=Команды!$AJ$12,TRUE,FALSE),IF(INDEX(Команды!$A$2:$AN$7500,MATCH(BR$3,Команды!$A$2:$A$7500,0),$E36+2)=Команды!$AJ$13,TRUE,FALSE),IF(INDEX(Команды!$A$2:$AN$7500,MATCH(BR$3,Команды!$A$2:$A$7500,0),$E36+2)=Команды!$AJ$14,TRUE,FALSE),IF(INDEX(Команды!$A$2:$AN$7500,MATCH(BR$3,Команды!$A$2:$A$7500,0),$E36+2)=Команды!$AJ$15,TRUE,FALSE),IF(INDEX(Команды!$A$2:$AN$7500,MATCH(BR$3,Команды!$A$2:$A$7500,0),$E36+2)=Команды!$AJ$16,TRUE,FALSE),IF(INDEX(Команды!$A$2:$AN$7500,MATCH(BR$3,Команды!$A$2:$A$7500,0),$E36+2)=Команды!$AJ$17,TRUE,FALSE),IF(INDEX(Команды!$A$2:$AN$7500,MATCH(BR$3,Команды!$A$2:$A$7500,0),$E36+2)=Команды!$AJ$18,TRUE,FALSE),IF(INDEX(Команды!$A$2:$AN$7500,MATCH(BR$3,Команды!$A$2:$A$7500,0),$E36+2)=Команды!$AJ$19,TRUE,FALSE)),INDEX(Команды!$AJ$2:$AL$19,MATCH(INDEX(Команды!$A$2:$AN$7500,MATCH(BR$3,Команды!$A$2:$A$7500,0),$E36+2),Команды!$AJ$2:$AJ$19,0),3),0)</f>
        <v>В</v>
      </c>
      <c r="BT36" s="342"/>
      <c r="BU36" s="174">
        <f>IF(OR(IF(INDEX(Команды!$A$2:$AN$7500,MATCH(BU$3,Команды!$A$2:$A$7500,0),$E36+2)=Команды!$AJ$2,TRUE,FALSE),IF(INDEX(Команды!$A$2:$AN$7500,MATCH(BU$3,Команды!$A$2:$A$7500,0),$E36+2)=Команды!$AJ$3,TRUE,FALSE),IF(INDEX(Команды!$A$2:$AN$7500,MATCH(BU$3,Команды!$A$2:$A$7500,0),$E36+2)=Команды!$AJ$4,TRUE,FALSE),IF(INDEX(Команды!$A$2:$AN$7500,MATCH(BU$3,Команды!$A$2:$A$7500,0),$E36+2)=Команды!$AJ$5,TRUE,FALSE),IF(INDEX(Команды!$A$2:$AN$7500,MATCH(BU$3,Команды!$A$2:$A$7500,0),$E36+2)=Команды!$AJ$6,TRUE,FALSE),IF(INDEX(Команды!$A$2:$AN$7500,MATCH(BU$3,Команды!$A$2:$A$7500,0),$E36+2)=Команды!$AJ$7,TRUE,FALSE),IF(INDEX(Команды!$A$2:$AN$7500,MATCH(BU$3,Команды!$A$2:$A$7500,0),$E36+2)=Команды!$AJ$8,TRUE,FALSE),IF(INDEX(Команды!$A$2:$AN$7500,MATCH(BU$3,Команды!$A$2:$A$7500,0),$E36+2)=Команды!$AJ$9,TRUE,FALSE),IF(INDEX(Команды!$A$2:$AN$7500,MATCH(BU$3,Команды!$A$2:$A$7500,0),$E36+2)=Команды!$AJ$10,TRUE,FALSE),IF(INDEX(Команды!$A$2:$AN$7500,MATCH(BU$3,Команды!$A$2:$A$7500,0),$E36+2)=Команды!$AJ$11,TRUE,FALSE),IF(INDEX(Команды!$A$2:$AN$7500,MATCH(BU$3,Команды!$A$2:$A$7500,0),$E36+2)=Команды!$AJ$12,TRUE,FALSE),IF(INDEX(Команды!$A$2:$AN$7500,MATCH(BU$3,Команды!$A$2:$A$7500,0),$E36+2)=Команды!$AJ$13,TRUE,FALSE),IF(INDEX(Команды!$A$2:$AN$7500,MATCH(BU$3,Команды!$A$2:$A$7500,0),$E36+2)=Команды!$AJ$14,TRUE,FALSE),IF(INDEX(Команды!$A$2:$AN$7500,MATCH(BU$3,Команды!$A$2:$A$7500,0),$E36+2)=Команды!$AJ$15,TRUE,FALSE),IF(INDEX(Команды!$A$2:$AN$7500,MATCH(BU$3,Команды!$A$2:$A$7500,0),$E36+2)=Команды!$AJ$16,TRUE,FALSE),,IF(INDEX(Команды!$A$2:$AN$7500,MATCH(BU$3,Команды!$A$2:$A$7500,0),$E36+2)=Команды!$AJ$17,TRUE,FALSE),,IF(INDEX(Команды!$A$2:$AN$7500,MATCH(BU$3,Команды!$A$2:$A$7500,0),$E36+2)=Команды!$AJ$18,TRUE,FALSE),,IF(INDEX(Команды!$A$2:$AN$7500,MATCH(BU$3,Команды!$A$2:$A$7500,0),$E36+2)=Команды!$AJ$19,TRUE,FALSE)),INDEX(Команды!$AJ$2:$AK$19,MATCH(INDEX(Команды!$A$2:$AN$7500,MATCH(BU$3,Команды!$A$2:$A$7500,0),$E36+2),Команды!$AJ$2:$AJ$19,0),2),0)</f>
        <v>0.5</v>
      </c>
      <c r="BV36" s="175">
        <f>IF(OR(IF(INDEX(Команды!$A$2:$AN$7500,MATCH(BU$3,Команды!$A$2:$A$7500,0),$E36+2)=Команды!$AJ$2,TRUE,FALSE),IF(INDEX(Команды!$A$2:$AN$7500,MATCH(BU$3,Команды!$A$2:$A$7500,0),$E36+2)=Команды!$AJ$3,TRUE,FALSE),IF(INDEX(Команды!$A$2:$AN$7500,MATCH(BU$3,Команды!$A$2:$A$7500,0),$E36+2)=Команды!$AJ$4,TRUE,FALSE),IF(INDEX(Команды!$A$2:$AN$7500,MATCH(BU$3,Команды!$A$2:$A$7500,0),$E36+2)=Команды!$AJ$5,TRUE,FALSE),IF(INDEX(Команды!$A$2:$AN$7500,MATCH(BU$3,Команды!$A$2:$A$7500,0),$E36+2)=Команды!$AJ$6,TRUE,FALSE),IF(INDEX(Команды!$A$2:$AN$7500,MATCH(BU$3,Команды!$A$2:$A$7500,0),$E36+2)=Команды!$AJ$7,TRUE,FALSE),IF(INDEX(Команды!$A$2:$AN$7500,MATCH(BU$3,Команды!$A$2:$A$7500,0),$E36+2)=Команды!$AJ$8,TRUE,FALSE),IF(INDEX(Команды!$A$2:$AN$7500,MATCH(BU$3,Команды!$A$2:$A$7500,0),$E36+2)=Команды!$AJ$9,TRUE,FALSE),IF(INDEX(Команды!$A$2:$AN$7500,MATCH(BU$3,Команды!$A$2:$A$7500,0),$E36+2)=Команды!$AJ$10,TRUE,FALSE),IF(INDEX(Команды!$A$2:$AN$7500,MATCH(BU$3,Команды!$A$2:$A$7500,0),$E36+2)=Команды!$AJ$11,TRUE,FALSE),IF(INDEX(Команды!$A$2:$AN$7500,MATCH(BU$3,Команды!$A$2:$A$7500,0),$E36+2)=Команды!$AJ$12,TRUE,FALSE),IF(INDEX(Команды!$A$2:$AN$7500,MATCH(BU$3,Команды!$A$2:$A$7500,0),$E36+2)=Команды!$AJ$13,TRUE,FALSE),IF(INDEX(Команды!$A$2:$AN$7500,MATCH(BU$3,Команды!$A$2:$A$7500,0),$E36+2)=Команды!$AJ$14,TRUE,FALSE),IF(INDEX(Команды!$A$2:$AN$7500,MATCH(BU$3,Команды!$A$2:$A$7500,0),$E36+2)=Команды!$AJ$15,TRUE,FALSE),IF(INDEX(Команды!$A$2:$AN$7500,MATCH(BU$3,Команды!$A$2:$A$7500,0),$E36+2)=Команды!$AJ$16,TRUE,FALSE),IF(INDEX(Команды!$A$2:$AN$7500,MATCH(BU$3,Команды!$A$2:$A$7500,0),$E36+2)=Команды!$AJ$17,TRUE,FALSE),IF(INDEX(Команды!$A$2:$AN$7500,MATCH(BU$3,Команды!$A$2:$A$7500,0),$E36+2)=Команды!$AJ$18,TRUE,FALSE),IF(INDEX(Команды!$A$2:$AN$7500,MATCH(BU$3,Команды!$A$2:$A$7500,0),$E36+2)=Команды!$AJ$19,TRUE,FALSE)),INDEX(Команды!$AJ$2:$AL$19,MATCH(INDEX(Команды!$A$2:$AN$7500,MATCH(BU$3,Команды!$A$2:$A$7500,0),$E36+2),Команды!$AJ$2:$AJ$19,0),3),0)</f>
        <v>0.875</v>
      </c>
      <c r="BW36" s="342"/>
      <c r="BX36" s="174">
        <f>IF(OR(IF(INDEX(Команды!$A$2:$AN$7500,MATCH(BX$3,Команды!$A$2:$A$7500,0),$E36+2)=Команды!$AJ$2,TRUE,FALSE),IF(INDEX(Команды!$A$2:$AN$7500,MATCH(BX$3,Команды!$A$2:$A$7500,0),$E36+2)=Команды!$AJ$3,TRUE,FALSE),IF(INDEX(Команды!$A$2:$AN$7500,MATCH(BX$3,Команды!$A$2:$A$7500,0),$E36+2)=Команды!$AJ$4,TRUE,FALSE),IF(INDEX(Команды!$A$2:$AN$7500,MATCH(BX$3,Команды!$A$2:$A$7500,0),$E36+2)=Команды!$AJ$5,TRUE,FALSE),IF(INDEX(Команды!$A$2:$AN$7500,MATCH(BX$3,Команды!$A$2:$A$7500,0),$E36+2)=Команды!$AJ$6,TRUE,FALSE),IF(INDEX(Команды!$A$2:$AN$7500,MATCH(BX$3,Команды!$A$2:$A$7500,0),$E36+2)=Команды!$AJ$7,TRUE,FALSE),IF(INDEX(Команды!$A$2:$AN$7500,MATCH(BX$3,Команды!$A$2:$A$7500,0),$E36+2)=Команды!$AJ$8,TRUE,FALSE),IF(INDEX(Команды!$A$2:$AN$7500,MATCH(BX$3,Команды!$A$2:$A$7500,0),$E36+2)=Команды!$AJ$9,TRUE,FALSE),IF(INDEX(Команды!$A$2:$AN$7500,MATCH(BX$3,Команды!$A$2:$A$7500,0),$E36+2)=Команды!$AJ$10,TRUE,FALSE),IF(INDEX(Команды!$A$2:$AN$7500,MATCH(BX$3,Команды!$A$2:$A$7500,0),$E36+2)=Команды!$AJ$11,TRUE,FALSE),IF(INDEX(Команды!$A$2:$AN$7500,MATCH(BX$3,Команды!$A$2:$A$7500,0),$E36+2)=Команды!$AJ$12,TRUE,FALSE),IF(INDEX(Команды!$A$2:$AN$7500,MATCH(BX$3,Команды!$A$2:$A$7500,0),$E36+2)=Команды!$AJ$13,TRUE,FALSE),IF(INDEX(Команды!$A$2:$AN$7500,MATCH(BX$3,Команды!$A$2:$A$7500,0),$E36+2)=Команды!$AJ$14,TRUE,FALSE),IF(INDEX(Команды!$A$2:$AN$7500,MATCH(BX$3,Команды!$A$2:$A$7500,0),$E36+2)=Команды!$AJ$15,TRUE,FALSE),IF(INDEX(Команды!$A$2:$AN$7500,MATCH(BX$3,Команды!$A$2:$A$7500,0),$E36+2)=Команды!$AJ$16,TRUE,FALSE),,IF(INDEX(Команды!$A$2:$AN$7500,MATCH(BX$3,Команды!$A$2:$A$7500,0),$E36+2)=Команды!$AJ$17,TRUE,FALSE),,IF(INDEX(Команды!$A$2:$AN$7500,MATCH(BX$3,Команды!$A$2:$A$7500,0),$E36+2)=Команды!$AJ$18,TRUE,FALSE),,IF(INDEX(Команды!$A$2:$AN$7500,MATCH(BX$3,Команды!$A$2:$A$7500,0),$E36+2)=Команды!$AJ$19,TRUE,FALSE)),INDEX(Команды!$AJ$2:$AK$19,MATCH(INDEX(Команды!$A$2:$AN$7500,MATCH(BX$3,Команды!$A$2:$A$7500,0),$E36+2),Команды!$AJ$2:$AJ$19,0),2),0)</f>
        <v>0.5</v>
      </c>
      <c r="BY36" s="175">
        <f>IF(OR(IF(INDEX(Команды!$A$2:$AN$7500,MATCH(BX$3,Команды!$A$2:$A$7500,0),$E36+2)=Команды!$AJ$2,TRUE,FALSE),IF(INDEX(Команды!$A$2:$AN$7500,MATCH(BX$3,Команды!$A$2:$A$7500,0),$E36+2)=Команды!$AJ$3,TRUE,FALSE),IF(INDEX(Команды!$A$2:$AN$7500,MATCH(BX$3,Команды!$A$2:$A$7500,0),$E36+2)=Команды!$AJ$4,TRUE,FALSE),IF(INDEX(Команды!$A$2:$AN$7500,MATCH(BX$3,Команды!$A$2:$A$7500,0),$E36+2)=Команды!$AJ$5,TRUE,FALSE),IF(INDEX(Команды!$A$2:$AN$7500,MATCH(BX$3,Команды!$A$2:$A$7500,0),$E36+2)=Команды!$AJ$6,TRUE,FALSE),IF(INDEX(Команды!$A$2:$AN$7500,MATCH(BX$3,Команды!$A$2:$A$7500,0),$E36+2)=Команды!$AJ$7,TRUE,FALSE),IF(INDEX(Команды!$A$2:$AN$7500,MATCH(BX$3,Команды!$A$2:$A$7500,0),$E36+2)=Команды!$AJ$8,TRUE,FALSE),IF(INDEX(Команды!$A$2:$AN$7500,MATCH(BX$3,Команды!$A$2:$A$7500,0),$E36+2)=Команды!$AJ$9,TRUE,FALSE),IF(INDEX(Команды!$A$2:$AN$7500,MATCH(BX$3,Команды!$A$2:$A$7500,0),$E36+2)=Команды!$AJ$10,TRUE,FALSE),IF(INDEX(Команды!$A$2:$AN$7500,MATCH(BX$3,Команды!$A$2:$A$7500,0),$E36+2)=Команды!$AJ$11,TRUE,FALSE),IF(INDEX(Команды!$A$2:$AN$7500,MATCH(BX$3,Команды!$A$2:$A$7500,0),$E36+2)=Команды!$AJ$12,TRUE,FALSE),IF(INDEX(Команды!$A$2:$AN$7500,MATCH(BX$3,Команды!$A$2:$A$7500,0),$E36+2)=Команды!$AJ$13,TRUE,FALSE),IF(INDEX(Команды!$A$2:$AN$7500,MATCH(BX$3,Команды!$A$2:$A$7500,0),$E36+2)=Команды!$AJ$14,TRUE,FALSE),IF(INDEX(Команды!$A$2:$AN$7500,MATCH(BX$3,Команды!$A$2:$A$7500,0),$E36+2)=Команды!$AJ$15,TRUE,FALSE),IF(INDEX(Команды!$A$2:$AN$7500,MATCH(BX$3,Команды!$A$2:$A$7500,0),$E36+2)=Команды!$AJ$16,TRUE,FALSE),IF(INDEX(Команды!$A$2:$AN$7500,MATCH(BX$3,Команды!$A$2:$A$7500,0),$E36+2)=Команды!$AJ$17,TRUE,FALSE),IF(INDEX(Команды!$A$2:$AN$7500,MATCH(BX$3,Команды!$A$2:$A$7500,0),$E36+2)=Команды!$AJ$18,TRUE,FALSE),IF(INDEX(Команды!$A$2:$AN$7500,MATCH(BX$3,Команды!$A$2:$A$7500,0),$E36+2)=Команды!$AJ$19,TRUE,FALSE)),INDEX(Команды!$AJ$2:$AL$19,MATCH(INDEX(Команды!$A$2:$AN$7500,MATCH(BX$3,Команды!$A$2:$A$7500,0),$E36+2),Команды!$AJ$2:$AJ$19,0),3),0)</f>
        <v>0.875</v>
      </c>
      <c r="BZ36" s="342"/>
      <c r="CA36" s="174">
        <f>IF(OR(IF(INDEX(Команды!$A$2:$AN$7500,MATCH(CA$3,Команды!$A$2:$A$7500,0),$E36+2)=Команды!$AJ$2,TRUE,FALSE),IF(INDEX(Команды!$A$2:$AN$7500,MATCH(CA$3,Команды!$A$2:$A$7500,0),$E36+2)=Команды!$AJ$3,TRUE,FALSE),IF(INDEX(Команды!$A$2:$AN$7500,MATCH(CA$3,Команды!$A$2:$A$7500,0),$E36+2)=Команды!$AJ$4,TRUE,FALSE),IF(INDEX(Команды!$A$2:$AN$7500,MATCH(CA$3,Команды!$A$2:$A$7500,0),$E36+2)=Команды!$AJ$5,TRUE,FALSE),IF(INDEX(Команды!$A$2:$AN$7500,MATCH(CA$3,Команды!$A$2:$A$7500,0),$E36+2)=Команды!$AJ$6,TRUE,FALSE),IF(INDEX(Команды!$A$2:$AN$7500,MATCH(CA$3,Команды!$A$2:$A$7500,0),$E36+2)=Команды!$AJ$7,TRUE,FALSE),IF(INDEX(Команды!$A$2:$AN$7500,MATCH(CA$3,Команды!$A$2:$A$7500,0),$E36+2)=Команды!$AJ$8,TRUE,FALSE),IF(INDEX(Команды!$A$2:$AN$7500,MATCH(CA$3,Команды!$A$2:$A$7500,0),$E36+2)=Команды!$AJ$9,TRUE,FALSE),IF(INDEX(Команды!$A$2:$AN$7500,MATCH(CA$3,Команды!$A$2:$A$7500,0),$E36+2)=Команды!$AJ$10,TRUE,FALSE),IF(INDEX(Команды!$A$2:$AN$7500,MATCH(CA$3,Команды!$A$2:$A$7500,0),$E36+2)=Команды!$AJ$11,TRUE,FALSE),IF(INDEX(Команды!$A$2:$AN$7500,MATCH(CA$3,Команды!$A$2:$A$7500,0),$E36+2)=Команды!$AJ$12,TRUE,FALSE),IF(INDEX(Команды!$A$2:$AN$7500,MATCH(CA$3,Команды!$A$2:$A$7500,0),$E36+2)=Команды!$AJ$13,TRUE,FALSE),IF(INDEX(Команды!$A$2:$AN$7500,MATCH(CA$3,Команды!$A$2:$A$7500,0),$E36+2)=Команды!$AJ$14,TRUE,FALSE),IF(INDEX(Команды!$A$2:$AN$7500,MATCH(CA$3,Команды!$A$2:$A$7500,0),$E36+2)=Команды!$AJ$15,TRUE,FALSE),IF(INDEX(Команды!$A$2:$AN$7500,MATCH(CA$3,Команды!$A$2:$A$7500,0),$E36+2)=Команды!$AJ$16,TRUE,FALSE),,IF(INDEX(Команды!$A$2:$AN$7500,MATCH(CA$3,Команды!$A$2:$A$7500,0),$E36+2)=Команды!$AJ$17,TRUE,FALSE),,IF(INDEX(Команды!$A$2:$AN$7500,MATCH(CA$3,Команды!$A$2:$A$7500,0),$E36+2)=Команды!$AJ$18,TRUE,FALSE),,IF(INDEX(Команды!$A$2:$AN$7500,MATCH(CA$3,Команды!$A$2:$A$7500,0),$E36+2)=Команды!$AJ$19,TRUE,FALSE)),INDEX(Команды!$AJ$2:$AK$19,MATCH(INDEX(Команды!$A$2:$AN$7500,MATCH(CA$3,Команды!$A$2:$A$7500,0),$E36+2),Команды!$AJ$2:$AJ$19,0),2),0)</f>
        <v>0.5</v>
      </c>
      <c r="CB36" s="175">
        <f>IF(OR(IF(INDEX(Команды!$A$2:$AN$7500,MATCH(CA$3,Команды!$A$2:$A$7500,0),$E36+2)=Команды!$AJ$2,TRUE,FALSE),IF(INDEX(Команды!$A$2:$AN$7500,MATCH(CA$3,Команды!$A$2:$A$7500,0),$E36+2)=Команды!$AJ$3,TRUE,FALSE),IF(INDEX(Команды!$A$2:$AN$7500,MATCH(CA$3,Команды!$A$2:$A$7500,0),$E36+2)=Команды!$AJ$4,TRUE,FALSE),IF(INDEX(Команды!$A$2:$AN$7500,MATCH(CA$3,Команды!$A$2:$A$7500,0),$E36+2)=Команды!$AJ$5,TRUE,FALSE),IF(INDEX(Команды!$A$2:$AN$7500,MATCH(CA$3,Команды!$A$2:$A$7500,0),$E36+2)=Команды!$AJ$6,TRUE,FALSE),IF(INDEX(Команды!$A$2:$AN$7500,MATCH(CA$3,Команды!$A$2:$A$7500,0),$E36+2)=Команды!$AJ$7,TRUE,FALSE),IF(INDEX(Команды!$A$2:$AN$7500,MATCH(CA$3,Команды!$A$2:$A$7500,0),$E36+2)=Команды!$AJ$8,TRUE,FALSE),IF(INDEX(Команды!$A$2:$AN$7500,MATCH(CA$3,Команды!$A$2:$A$7500,0),$E36+2)=Команды!$AJ$9,TRUE,FALSE),IF(INDEX(Команды!$A$2:$AN$7500,MATCH(CA$3,Команды!$A$2:$A$7500,0),$E36+2)=Команды!$AJ$10,TRUE,FALSE),IF(INDEX(Команды!$A$2:$AN$7500,MATCH(CA$3,Команды!$A$2:$A$7500,0),$E36+2)=Команды!$AJ$11,TRUE,FALSE),IF(INDEX(Команды!$A$2:$AN$7500,MATCH(CA$3,Команды!$A$2:$A$7500,0),$E36+2)=Команды!$AJ$12,TRUE,FALSE),IF(INDEX(Команды!$A$2:$AN$7500,MATCH(CA$3,Команды!$A$2:$A$7500,0),$E36+2)=Команды!$AJ$13,TRUE,FALSE),IF(INDEX(Команды!$A$2:$AN$7500,MATCH(CA$3,Команды!$A$2:$A$7500,0),$E36+2)=Команды!$AJ$14,TRUE,FALSE),IF(INDEX(Команды!$A$2:$AN$7500,MATCH(CA$3,Команды!$A$2:$A$7500,0),$E36+2)=Команды!$AJ$15,TRUE,FALSE),IF(INDEX(Команды!$A$2:$AN$7500,MATCH(CA$3,Команды!$A$2:$A$7500,0),$E36+2)=Команды!$AJ$16,TRUE,FALSE),IF(INDEX(Команды!$A$2:$AN$7500,MATCH(CA$3,Команды!$A$2:$A$7500,0),$E36+2)=Команды!$AJ$17,TRUE,FALSE),IF(INDEX(Команды!$A$2:$AN$7500,MATCH(CA$3,Команды!$A$2:$A$7500,0),$E36+2)=Команды!$AJ$18,TRUE,FALSE),IF(INDEX(Команды!$A$2:$AN$7500,MATCH(CA$3,Команды!$A$2:$A$7500,0),$E36+2)=Команды!$AJ$19,TRUE,FALSE)),INDEX(Команды!$AJ$2:$AL$19,MATCH(INDEX(Команды!$A$2:$AN$7500,MATCH(CA$3,Команды!$A$2:$A$7500,0),$E36+2),Команды!$AJ$2:$AJ$19,0),3),0)</f>
        <v>0.875</v>
      </c>
      <c r="CC36" s="342"/>
      <c r="CD36" s="174">
        <f>IF(OR(IF(INDEX(Команды!$A$2:$AN$7500,MATCH(CD$3,Команды!$A$2:$A$7500,0),$E36+2)=Команды!$AJ$2,TRUE,FALSE),IF(INDEX(Команды!$A$2:$AN$7500,MATCH(CD$3,Команды!$A$2:$A$7500,0),$E36+2)=Команды!$AJ$3,TRUE,FALSE),IF(INDEX(Команды!$A$2:$AN$7500,MATCH(CD$3,Команды!$A$2:$A$7500,0),$E36+2)=Команды!$AJ$4,TRUE,FALSE),IF(INDEX(Команды!$A$2:$AN$7500,MATCH(CD$3,Команды!$A$2:$A$7500,0),$E36+2)=Команды!$AJ$5,TRUE,FALSE),IF(INDEX(Команды!$A$2:$AN$7500,MATCH(CD$3,Команды!$A$2:$A$7500,0),$E36+2)=Команды!$AJ$6,TRUE,FALSE),IF(INDEX(Команды!$A$2:$AN$7500,MATCH(CD$3,Команды!$A$2:$A$7500,0),$E36+2)=Команды!$AJ$7,TRUE,FALSE),IF(INDEX(Команды!$A$2:$AN$7500,MATCH(CD$3,Команды!$A$2:$A$7500,0),$E36+2)=Команды!$AJ$8,TRUE,FALSE),IF(INDEX(Команды!$A$2:$AN$7500,MATCH(CD$3,Команды!$A$2:$A$7500,0),$E36+2)=Команды!$AJ$9,TRUE,FALSE),IF(INDEX(Команды!$A$2:$AN$7500,MATCH(CD$3,Команды!$A$2:$A$7500,0),$E36+2)=Команды!$AJ$10,TRUE,FALSE),IF(INDEX(Команды!$A$2:$AN$7500,MATCH(CD$3,Команды!$A$2:$A$7500,0),$E36+2)=Команды!$AJ$11,TRUE,FALSE),IF(INDEX(Команды!$A$2:$AN$7500,MATCH(CD$3,Команды!$A$2:$A$7500,0),$E36+2)=Команды!$AJ$12,TRUE,FALSE),IF(INDEX(Команды!$A$2:$AN$7500,MATCH(CD$3,Команды!$A$2:$A$7500,0),$E36+2)=Команды!$AJ$13,TRUE,FALSE),IF(INDEX(Команды!$A$2:$AN$7500,MATCH(CD$3,Команды!$A$2:$A$7500,0),$E36+2)=Команды!$AJ$14,TRUE,FALSE),IF(INDEX(Команды!$A$2:$AN$7500,MATCH(CD$3,Команды!$A$2:$A$7500,0),$E36+2)=Команды!$AJ$15,TRUE,FALSE),IF(INDEX(Команды!$A$2:$AN$7500,MATCH(CD$3,Команды!$A$2:$A$7500,0),$E36+2)=Команды!$AJ$16,TRUE,FALSE),,IF(INDEX(Команды!$A$2:$AN$7500,MATCH(CD$3,Команды!$A$2:$A$7500,0),$E36+2)=Команды!$AJ$17,TRUE,FALSE),,IF(INDEX(Команды!$A$2:$AN$7500,MATCH(CD$3,Команды!$A$2:$A$7500,0),$E36+2)=Команды!$AJ$18,TRUE,FALSE),,IF(INDEX(Команды!$A$2:$AN$7500,MATCH(CD$3,Команды!$A$2:$A$7500,0),$E36+2)=Команды!$AJ$19,TRUE,FALSE)),INDEX(Команды!$AJ$2:$AK$19,MATCH(INDEX(Команды!$A$2:$AN$7500,MATCH(CD$3,Команды!$A$2:$A$7500,0),$E36+2),Команды!$AJ$2:$AJ$19,0),2),0)</f>
        <v>0.5</v>
      </c>
      <c r="CE36" s="175">
        <f>IF(OR(IF(INDEX(Команды!$A$2:$AN$7500,MATCH(CD$3,Команды!$A$2:$A$7500,0),$E36+2)=Команды!$AJ$2,TRUE,FALSE),IF(INDEX(Команды!$A$2:$AN$7500,MATCH(CD$3,Команды!$A$2:$A$7500,0),$E36+2)=Команды!$AJ$3,TRUE,FALSE),IF(INDEX(Команды!$A$2:$AN$7500,MATCH(CD$3,Команды!$A$2:$A$7500,0),$E36+2)=Команды!$AJ$4,TRUE,FALSE),IF(INDEX(Команды!$A$2:$AN$7500,MATCH(CD$3,Команды!$A$2:$A$7500,0),$E36+2)=Команды!$AJ$5,TRUE,FALSE),IF(INDEX(Команды!$A$2:$AN$7500,MATCH(CD$3,Команды!$A$2:$A$7500,0),$E36+2)=Команды!$AJ$6,TRUE,FALSE),IF(INDEX(Команды!$A$2:$AN$7500,MATCH(CD$3,Команды!$A$2:$A$7500,0),$E36+2)=Команды!$AJ$7,TRUE,FALSE),IF(INDEX(Команды!$A$2:$AN$7500,MATCH(CD$3,Команды!$A$2:$A$7500,0),$E36+2)=Команды!$AJ$8,TRUE,FALSE),IF(INDEX(Команды!$A$2:$AN$7500,MATCH(CD$3,Команды!$A$2:$A$7500,0),$E36+2)=Команды!$AJ$9,TRUE,FALSE),IF(INDEX(Команды!$A$2:$AN$7500,MATCH(CD$3,Команды!$A$2:$A$7500,0),$E36+2)=Команды!$AJ$10,TRUE,FALSE),IF(INDEX(Команды!$A$2:$AN$7500,MATCH(CD$3,Команды!$A$2:$A$7500,0),$E36+2)=Команды!$AJ$11,TRUE,FALSE),IF(INDEX(Команды!$A$2:$AN$7500,MATCH(CD$3,Команды!$A$2:$A$7500,0),$E36+2)=Команды!$AJ$12,TRUE,FALSE),IF(INDEX(Команды!$A$2:$AN$7500,MATCH(CD$3,Команды!$A$2:$A$7500,0),$E36+2)=Команды!$AJ$13,TRUE,FALSE),IF(INDEX(Команды!$A$2:$AN$7500,MATCH(CD$3,Команды!$A$2:$A$7500,0),$E36+2)=Команды!$AJ$14,TRUE,FALSE),IF(INDEX(Команды!$A$2:$AN$7500,MATCH(CD$3,Команды!$A$2:$A$7500,0),$E36+2)=Команды!$AJ$15,TRUE,FALSE),IF(INDEX(Команды!$A$2:$AN$7500,MATCH(CD$3,Команды!$A$2:$A$7500,0),$E36+2)=Команды!$AJ$16,TRUE,FALSE),IF(INDEX(Команды!$A$2:$AN$7500,MATCH(CD$3,Команды!$A$2:$A$7500,0),$E36+2)=Команды!$AJ$17,TRUE,FALSE),IF(INDEX(Команды!$A$2:$AN$7500,MATCH(CD$3,Команды!$A$2:$A$7500,0),$E36+2)=Команды!$AJ$18,TRUE,FALSE),IF(INDEX(Команды!$A$2:$AN$7500,MATCH(CD$3,Команды!$A$2:$A$7500,0),$E36+2)=Команды!$AJ$19,TRUE,FALSE)),INDEX(Команды!$AJ$2:$AL$19,MATCH(INDEX(Команды!$A$2:$AN$7500,MATCH(CD$3,Команды!$A$2:$A$7500,0),$E36+2),Команды!$AJ$2:$AJ$19,0),3),0)</f>
        <v>0.875</v>
      </c>
      <c r="CF36" s="342"/>
      <c r="CG36" s="174" t="str">
        <f>IF(OR(IF(INDEX(Команды!$A$2:$AN$7500,MATCH(CG$3,Команды!$A$2:$A$7500,0),$E36+2)=Команды!$AJ$2,TRUE,FALSE),IF(INDEX(Команды!$A$2:$AN$7500,MATCH(CG$3,Команды!$A$2:$A$7500,0),$E36+2)=Команды!$AJ$3,TRUE,FALSE),IF(INDEX(Команды!$A$2:$AN$7500,MATCH(CG$3,Команды!$A$2:$A$7500,0),$E36+2)=Команды!$AJ$4,TRUE,FALSE),IF(INDEX(Команды!$A$2:$AN$7500,MATCH(CG$3,Команды!$A$2:$A$7500,0),$E36+2)=Команды!$AJ$5,TRUE,FALSE),IF(INDEX(Команды!$A$2:$AN$7500,MATCH(CG$3,Команды!$A$2:$A$7500,0),$E36+2)=Команды!$AJ$6,TRUE,FALSE),IF(INDEX(Команды!$A$2:$AN$7500,MATCH(CG$3,Команды!$A$2:$A$7500,0),$E36+2)=Команды!$AJ$7,TRUE,FALSE),IF(INDEX(Команды!$A$2:$AN$7500,MATCH(CG$3,Команды!$A$2:$A$7500,0),$E36+2)=Команды!$AJ$8,TRUE,FALSE),IF(INDEX(Команды!$A$2:$AN$7500,MATCH(CG$3,Команды!$A$2:$A$7500,0),$E36+2)=Команды!$AJ$9,TRUE,FALSE),IF(INDEX(Команды!$A$2:$AN$7500,MATCH(CG$3,Команды!$A$2:$A$7500,0),$E36+2)=Команды!$AJ$10,TRUE,FALSE),IF(INDEX(Команды!$A$2:$AN$7500,MATCH(CG$3,Команды!$A$2:$A$7500,0),$E36+2)=Команды!$AJ$11,TRUE,FALSE),IF(INDEX(Команды!$A$2:$AN$7500,MATCH(CG$3,Команды!$A$2:$A$7500,0),$E36+2)=Команды!$AJ$12,TRUE,FALSE),IF(INDEX(Команды!$A$2:$AN$7500,MATCH(CG$3,Команды!$A$2:$A$7500,0),$E36+2)=Команды!$AJ$13,TRUE,FALSE),IF(INDEX(Команды!$A$2:$AN$7500,MATCH(CG$3,Команды!$A$2:$A$7500,0),$E36+2)=Команды!$AJ$14,TRUE,FALSE),IF(INDEX(Команды!$A$2:$AN$7500,MATCH(CG$3,Команды!$A$2:$A$7500,0),$E36+2)=Команды!$AJ$15,TRUE,FALSE),IF(INDEX(Команды!$A$2:$AN$7500,MATCH(CG$3,Команды!$A$2:$A$7500,0),$E36+2)=Команды!$AJ$16,TRUE,FALSE),,IF(INDEX(Команды!$A$2:$AN$7500,MATCH(CG$3,Команды!$A$2:$A$7500,0),$E36+2)=Команды!$AJ$17,TRUE,FALSE),,IF(INDEX(Команды!$A$2:$AN$7500,MATCH(CG$3,Команды!$A$2:$A$7500,0),$E36+2)=Команды!$AJ$18,TRUE,FALSE),,IF(INDEX(Команды!$A$2:$AN$7500,MATCH(CG$3,Команды!$A$2:$A$7500,0),$E36+2)=Команды!$AJ$19,TRUE,FALSE)),INDEX(Команды!$AJ$2:$AK$19,MATCH(INDEX(Команды!$A$2:$AN$7500,MATCH(CG$3,Команды!$A$2:$A$7500,0),$E36+2),Команды!$AJ$2:$AJ$19,0),2),0)</f>
        <v>В</v>
      </c>
      <c r="CH36" s="175" t="str">
        <f>IF(OR(IF(INDEX(Команды!$A$2:$AN$7500,MATCH(CG$3,Команды!$A$2:$A$7500,0),$E36+2)=Команды!$AJ$2,TRUE,FALSE),IF(INDEX(Команды!$A$2:$AN$7500,MATCH(CG$3,Команды!$A$2:$A$7500,0),$E36+2)=Команды!$AJ$3,TRUE,FALSE),IF(INDEX(Команды!$A$2:$AN$7500,MATCH(CG$3,Команды!$A$2:$A$7500,0),$E36+2)=Команды!$AJ$4,TRUE,FALSE),IF(INDEX(Команды!$A$2:$AN$7500,MATCH(CG$3,Команды!$A$2:$A$7500,0),$E36+2)=Команды!$AJ$5,TRUE,FALSE),IF(INDEX(Команды!$A$2:$AN$7500,MATCH(CG$3,Команды!$A$2:$A$7500,0),$E36+2)=Команды!$AJ$6,TRUE,FALSE),IF(INDEX(Команды!$A$2:$AN$7500,MATCH(CG$3,Команды!$A$2:$A$7500,0),$E36+2)=Команды!$AJ$7,TRUE,FALSE),IF(INDEX(Команды!$A$2:$AN$7500,MATCH(CG$3,Команды!$A$2:$A$7500,0),$E36+2)=Команды!$AJ$8,TRUE,FALSE),IF(INDEX(Команды!$A$2:$AN$7500,MATCH(CG$3,Команды!$A$2:$A$7500,0),$E36+2)=Команды!$AJ$9,TRUE,FALSE),IF(INDEX(Команды!$A$2:$AN$7500,MATCH(CG$3,Команды!$A$2:$A$7500,0),$E36+2)=Команды!$AJ$10,TRUE,FALSE),IF(INDEX(Команды!$A$2:$AN$7500,MATCH(CG$3,Команды!$A$2:$A$7500,0),$E36+2)=Команды!$AJ$11,TRUE,FALSE),IF(INDEX(Команды!$A$2:$AN$7500,MATCH(CG$3,Команды!$A$2:$A$7500,0),$E36+2)=Команды!$AJ$12,TRUE,FALSE),IF(INDEX(Команды!$A$2:$AN$7500,MATCH(CG$3,Команды!$A$2:$A$7500,0),$E36+2)=Команды!$AJ$13,TRUE,FALSE),IF(INDEX(Команды!$A$2:$AN$7500,MATCH(CG$3,Команды!$A$2:$A$7500,0),$E36+2)=Команды!$AJ$14,TRUE,FALSE),IF(INDEX(Команды!$A$2:$AN$7500,MATCH(CG$3,Команды!$A$2:$A$7500,0),$E36+2)=Команды!$AJ$15,TRUE,FALSE),IF(INDEX(Команды!$A$2:$AN$7500,MATCH(CG$3,Команды!$A$2:$A$7500,0),$E36+2)=Команды!$AJ$16,TRUE,FALSE),IF(INDEX(Команды!$A$2:$AN$7500,MATCH(CG$3,Команды!$A$2:$A$7500,0),$E36+2)=Команды!$AJ$17,TRUE,FALSE),IF(INDEX(Команды!$A$2:$AN$7500,MATCH(CG$3,Команды!$A$2:$A$7500,0),$E36+2)=Команды!$AJ$18,TRUE,FALSE),IF(INDEX(Команды!$A$2:$AN$7500,MATCH(CG$3,Команды!$A$2:$A$7500,0),$E36+2)=Команды!$AJ$19,TRUE,FALSE)),INDEX(Команды!$AJ$2:$AL$19,MATCH(INDEX(Команды!$A$2:$AN$7500,MATCH(CG$3,Команды!$A$2:$A$7500,0),$E36+2),Команды!$AJ$2:$AJ$19,0),3),0)</f>
        <v>В</v>
      </c>
      <c r="CI36" s="342"/>
      <c r="CJ36" s="174">
        <f>IF(OR(IF(INDEX(Команды!$A$2:$AN$7500,MATCH(CJ$3,Команды!$A$2:$A$7500,0),$E36+2)=Команды!$AJ$2,TRUE,FALSE),IF(INDEX(Команды!$A$2:$AN$7500,MATCH(CJ$3,Команды!$A$2:$A$7500,0),$E36+2)=Команды!$AJ$3,TRUE,FALSE),IF(INDEX(Команды!$A$2:$AN$7500,MATCH(CJ$3,Команды!$A$2:$A$7500,0),$E36+2)=Команды!$AJ$4,TRUE,FALSE),IF(INDEX(Команды!$A$2:$AN$7500,MATCH(CJ$3,Команды!$A$2:$A$7500,0),$E36+2)=Команды!$AJ$5,TRUE,FALSE),IF(INDEX(Команды!$A$2:$AN$7500,MATCH(CJ$3,Команды!$A$2:$A$7500,0),$E36+2)=Команды!$AJ$6,TRUE,FALSE),IF(INDEX(Команды!$A$2:$AN$7500,MATCH(CJ$3,Команды!$A$2:$A$7500,0),$E36+2)=Команды!$AJ$7,TRUE,FALSE),IF(INDEX(Команды!$A$2:$AN$7500,MATCH(CJ$3,Команды!$A$2:$A$7500,0),$E36+2)=Команды!$AJ$8,TRUE,FALSE),IF(INDEX(Команды!$A$2:$AN$7500,MATCH(CJ$3,Команды!$A$2:$A$7500,0),$E36+2)=Команды!$AJ$9,TRUE,FALSE),IF(INDEX(Команды!$A$2:$AN$7500,MATCH(CJ$3,Команды!$A$2:$A$7500,0),$E36+2)=Команды!$AJ$10,TRUE,FALSE),IF(INDEX(Команды!$A$2:$AN$7500,MATCH(CJ$3,Команды!$A$2:$A$7500,0),$E36+2)=Команды!$AJ$11,TRUE,FALSE),IF(INDEX(Команды!$A$2:$AN$7500,MATCH(CJ$3,Команды!$A$2:$A$7500,0),$E36+2)=Команды!$AJ$12,TRUE,FALSE),IF(INDEX(Команды!$A$2:$AN$7500,MATCH(CJ$3,Команды!$A$2:$A$7500,0),$E36+2)=Команды!$AJ$13,TRUE,FALSE),IF(INDEX(Команды!$A$2:$AN$7500,MATCH(CJ$3,Команды!$A$2:$A$7500,0),$E36+2)=Команды!$AJ$14,TRUE,FALSE),IF(INDEX(Команды!$A$2:$AN$7500,MATCH(CJ$3,Команды!$A$2:$A$7500,0),$E36+2)=Команды!$AJ$15,TRUE,FALSE),IF(INDEX(Команды!$A$2:$AN$7500,MATCH(CJ$3,Команды!$A$2:$A$7500,0),$E36+2)=Команды!$AJ$16,TRUE,FALSE),,IF(INDEX(Команды!$A$2:$AN$7500,MATCH(CJ$3,Команды!$A$2:$A$7500,0),$E36+2)=Команды!$AJ$17,TRUE,FALSE),,IF(INDEX(Команды!$A$2:$AN$7500,MATCH(CJ$3,Команды!$A$2:$A$7500,0),$E36+2)=Команды!$AJ$18,TRUE,FALSE),,IF(INDEX(Команды!$A$2:$AN$7500,MATCH(CJ$3,Команды!$A$2:$A$7500,0),$E36+2)=Команды!$AJ$19,TRUE,FALSE)),INDEX(Команды!$AJ$2:$AK$19,MATCH(INDEX(Команды!$A$2:$AN$7500,MATCH(CJ$3,Команды!$A$2:$A$7500,0),$E36+2),Команды!$AJ$2:$AJ$19,0),2),0)</f>
        <v>0.625</v>
      </c>
      <c r="CK36" s="175">
        <f>IF(OR(IF(INDEX(Команды!$A$2:$AN$7500,MATCH(CJ$3,Команды!$A$2:$A$7500,0),$E36+2)=Команды!$AJ$2,TRUE,FALSE),IF(INDEX(Команды!$A$2:$AN$7500,MATCH(CJ$3,Команды!$A$2:$A$7500,0),$E36+2)=Команды!$AJ$3,TRUE,FALSE),IF(INDEX(Команды!$A$2:$AN$7500,MATCH(CJ$3,Команды!$A$2:$A$7500,0),$E36+2)=Команды!$AJ$4,TRUE,FALSE),IF(INDEX(Команды!$A$2:$AN$7500,MATCH(CJ$3,Команды!$A$2:$A$7500,0),$E36+2)=Команды!$AJ$5,TRUE,FALSE),IF(INDEX(Команды!$A$2:$AN$7500,MATCH(CJ$3,Команды!$A$2:$A$7500,0),$E36+2)=Команды!$AJ$6,TRUE,FALSE),IF(INDEX(Команды!$A$2:$AN$7500,MATCH(CJ$3,Команды!$A$2:$A$7500,0),$E36+2)=Команды!$AJ$7,TRUE,FALSE),IF(INDEX(Команды!$A$2:$AN$7500,MATCH(CJ$3,Команды!$A$2:$A$7500,0),$E36+2)=Команды!$AJ$8,TRUE,FALSE),IF(INDEX(Команды!$A$2:$AN$7500,MATCH(CJ$3,Команды!$A$2:$A$7500,0),$E36+2)=Команды!$AJ$9,TRUE,FALSE),IF(INDEX(Команды!$A$2:$AN$7500,MATCH(CJ$3,Команды!$A$2:$A$7500,0),$E36+2)=Команды!$AJ$10,TRUE,FALSE),IF(INDEX(Команды!$A$2:$AN$7500,MATCH(CJ$3,Команды!$A$2:$A$7500,0),$E36+2)=Команды!$AJ$11,TRUE,FALSE),IF(INDEX(Команды!$A$2:$AN$7500,MATCH(CJ$3,Команды!$A$2:$A$7500,0),$E36+2)=Команды!$AJ$12,TRUE,FALSE),IF(INDEX(Команды!$A$2:$AN$7500,MATCH(CJ$3,Команды!$A$2:$A$7500,0),$E36+2)=Команды!$AJ$13,TRUE,FALSE),IF(INDEX(Команды!$A$2:$AN$7500,MATCH(CJ$3,Команды!$A$2:$A$7500,0),$E36+2)=Команды!$AJ$14,TRUE,FALSE),IF(INDEX(Команды!$A$2:$AN$7500,MATCH(CJ$3,Команды!$A$2:$A$7500,0),$E36+2)=Команды!$AJ$15,TRUE,FALSE),IF(INDEX(Команды!$A$2:$AN$7500,MATCH(CJ$3,Команды!$A$2:$A$7500,0),$E36+2)=Команды!$AJ$16,TRUE,FALSE),IF(INDEX(Команды!$A$2:$AN$7500,MATCH(CJ$3,Команды!$A$2:$A$7500,0),$E36+2)=Команды!$AJ$17,TRUE,FALSE),IF(INDEX(Команды!$A$2:$AN$7500,MATCH(CJ$3,Команды!$A$2:$A$7500,0),$E36+2)=Команды!$AJ$18,TRUE,FALSE),IF(INDEX(Команды!$A$2:$AN$7500,MATCH(CJ$3,Команды!$A$2:$A$7500,0),$E36+2)=Команды!$AJ$19,TRUE,FALSE)),INDEX(Команды!$AJ$2:$AL$19,MATCH(INDEX(Команды!$A$2:$AN$7500,MATCH(CJ$3,Команды!$A$2:$A$7500,0),$E36+2),Команды!$AJ$2:$AJ$19,0),3),0)</f>
        <v>1</v>
      </c>
      <c r="CL36" s="342"/>
      <c r="CM36" s="174">
        <f>IF(OR(IF(INDEX(Команды!$A$2:$AN$7500,MATCH(CM$3,Команды!$A$2:$A$7500,0),$E36+2)=Команды!$AJ$2,TRUE,FALSE),IF(INDEX(Команды!$A$2:$AN$7500,MATCH(CM$3,Команды!$A$2:$A$7500,0),$E36+2)=Команды!$AJ$3,TRUE,FALSE),IF(INDEX(Команды!$A$2:$AN$7500,MATCH(CM$3,Команды!$A$2:$A$7500,0),$E36+2)=Команды!$AJ$4,TRUE,FALSE),IF(INDEX(Команды!$A$2:$AN$7500,MATCH(CM$3,Команды!$A$2:$A$7500,0),$E36+2)=Команды!$AJ$5,TRUE,FALSE),IF(INDEX(Команды!$A$2:$AN$7500,MATCH(CM$3,Команды!$A$2:$A$7500,0),$E36+2)=Команды!$AJ$6,TRUE,FALSE),IF(INDEX(Команды!$A$2:$AN$7500,MATCH(CM$3,Команды!$A$2:$A$7500,0),$E36+2)=Команды!$AJ$7,TRUE,FALSE),IF(INDEX(Команды!$A$2:$AN$7500,MATCH(CM$3,Команды!$A$2:$A$7500,0),$E36+2)=Команды!$AJ$8,TRUE,FALSE),IF(INDEX(Команды!$A$2:$AN$7500,MATCH(CM$3,Команды!$A$2:$A$7500,0),$E36+2)=Команды!$AJ$9,TRUE,FALSE),IF(INDEX(Команды!$A$2:$AN$7500,MATCH(CM$3,Команды!$A$2:$A$7500,0),$E36+2)=Команды!$AJ$10,TRUE,FALSE),IF(INDEX(Команды!$A$2:$AN$7500,MATCH(CM$3,Команды!$A$2:$A$7500,0),$E36+2)=Команды!$AJ$11,TRUE,FALSE),IF(INDEX(Команды!$A$2:$AN$7500,MATCH(CM$3,Команды!$A$2:$A$7500,0),$E36+2)=Команды!$AJ$12,TRUE,FALSE),IF(INDEX(Команды!$A$2:$AN$7500,MATCH(CM$3,Команды!$A$2:$A$7500,0),$E36+2)=Команды!$AJ$13,TRUE,FALSE),IF(INDEX(Команды!$A$2:$AN$7500,MATCH(CM$3,Команды!$A$2:$A$7500,0),$E36+2)=Команды!$AJ$14,TRUE,FALSE),IF(INDEX(Команды!$A$2:$AN$7500,MATCH(CM$3,Команды!$A$2:$A$7500,0),$E36+2)=Команды!$AJ$15,TRUE,FALSE),IF(INDEX(Команды!$A$2:$AN$7500,MATCH(CM$3,Команды!$A$2:$A$7500,0),$E36+2)=Команды!$AJ$16,TRUE,FALSE),,IF(INDEX(Команды!$A$2:$AN$7500,MATCH(CM$3,Команды!$A$2:$A$7500,0),$E36+2)=Команды!$AJ$17,TRUE,FALSE),,IF(INDEX(Команды!$A$2:$AN$7500,MATCH(CM$3,Команды!$A$2:$A$7500,0),$E36+2)=Команды!$AJ$18,TRUE,FALSE),,IF(INDEX(Команды!$A$2:$AN$7500,MATCH(CM$3,Команды!$A$2:$A$7500,0),$E36+2)=Команды!$AJ$19,TRUE,FALSE)),INDEX(Команды!$AJ$2:$AK$19,MATCH(INDEX(Команды!$A$2:$AN$7500,MATCH(CM$3,Команды!$A$2:$A$7500,0),$E36+2),Команды!$AJ$2:$AJ$19,0),2),0)</f>
        <v>0.625</v>
      </c>
      <c r="CN36" s="175">
        <f>IF(OR(IF(INDEX(Команды!$A$2:$AN$7500,MATCH(CM$3,Команды!$A$2:$A$7500,0),$E36+2)=Команды!$AJ$2,TRUE,FALSE),IF(INDEX(Команды!$A$2:$AN$7500,MATCH(CM$3,Команды!$A$2:$A$7500,0),$E36+2)=Команды!$AJ$3,TRUE,FALSE),IF(INDEX(Команды!$A$2:$AN$7500,MATCH(CM$3,Команды!$A$2:$A$7500,0),$E36+2)=Команды!$AJ$4,TRUE,FALSE),IF(INDEX(Команды!$A$2:$AN$7500,MATCH(CM$3,Команды!$A$2:$A$7500,0),$E36+2)=Команды!$AJ$5,TRUE,FALSE),IF(INDEX(Команды!$A$2:$AN$7500,MATCH(CM$3,Команды!$A$2:$A$7500,0),$E36+2)=Команды!$AJ$6,TRUE,FALSE),IF(INDEX(Команды!$A$2:$AN$7500,MATCH(CM$3,Команды!$A$2:$A$7500,0),$E36+2)=Команды!$AJ$7,TRUE,FALSE),IF(INDEX(Команды!$A$2:$AN$7500,MATCH(CM$3,Команды!$A$2:$A$7500,0),$E36+2)=Команды!$AJ$8,TRUE,FALSE),IF(INDEX(Команды!$A$2:$AN$7500,MATCH(CM$3,Команды!$A$2:$A$7500,0),$E36+2)=Команды!$AJ$9,TRUE,FALSE),IF(INDEX(Команды!$A$2:$AN$7500,MATCH(CM$3,Команды!$A$2:$A$7500,0),$E36+2)=Команды!$AJ$10,TRUE,FALSE),IF(INDEX(Команды!$A$2:$AN$7500,MATCH(CM$3,Команды!$A$2:$A$7500,0),$E36+2)=Команды!$AJ$11,TRUE,FALSE),IF(INDEX(Команды!$A$2:$AN$7500,MATCH(CM$3,Команды!$A$2:$A$7500,0),$E36+2)=Команды!$AJ$12,TRUE,FALSE),IF(INDEX(Команды!$A$2:$AN$7500,MATCH(CM$3,Команды!$A$2:$A$7500,0),$E36+2)=Команды!$AJ$13,TRUE,FALSE),IF(INDEX(Команды!$A$2:$AN$7500,MATCH(CM$3,Команды!$A$2:$A$7500,0),$E36+2)=Команды!$AJ$14,TRUE,FALSE),IF(INDEX(Команды!$A$2:$AN$7500,MATCH(CM$3,Команды!$A$2:$A$7500,0),$E36+2)=Команды!$AJ$15,TRUE,FALSE),IF(INDEX(Команды!$A$2:$AN$7500,MATCH(CM$3,Команды!$A$2:$A$7500,0),$E36+2)=Команды!$AJ$16,TRUE,FALSE),IF(INDEX(Команды!$A$2:$AN$7500,MATCH(CM$3,Команды!$A$2:$A$7500,0),$E36+2)=Команды!$AJ$17,TRUE,FALSE),IF(INDEX(Команды!$A$2:$AN$7500,MATCH(CM$3,Команды!$A$2:$A$7500,0),$E36+2)=Команды!$AJ$18,TRUE,FALSE),IF(INDEX(Команды!$A$2:$AN$7500,MATCH(CM$3,Команды!$A$2:$A$7500,0),$E36+2)=Команды!$AJ$19,TRUE,FALSE)),INDEX(Команды!$AJ$2:$AL$19,MATCH(INDEX(Команды!$A$2:$AN$7500,MATCH(CM$3,Команды!$A$2:$A$7500,0),$E36+2),Команды!$AJ$2:$AJ$19,0),3),0)</f>
        <v>1</v>
      </c>
      <c r="CO36" s="342"/>
      <c r="CP36" s="174">
        <f>IF(OR(IF(INDEX(Команды!$A$2:$AN$7500,MATCH(CP$3,Команды!$A$2:$A$7500,0),$E36+2)=Команды!$AJ$2,TRUE,FALSE),IF(INDEX(Команды!$A$2:$AN$7500,MATCH(CP$3,Команды!$A$2:$A$7500,0),$E36+2)=Команды!$AJ$3,TRUE,FALSE),IF(INDEX(Команды!$A$2:$AN$7500,MATCH(CP$3,Команды!$A$2:$A$7500,0),$E36+2)=Команды!$AJ$4,TRUE,FALSE),IF(INDEX(Команды!$A$2:$AN$7500,MATCH(CP$3,Команды!$A$2:$A$7500,0),$E36+2)=Команды!$AJ$5,TRUE,FALSE),IF(INDEX(Команды!$A$2:$AN$7500,MATCH(CP$3,Команды!$A$2:$A$7500,0),$E36+2)=Команды!$AJ$6,TRUE,FALSE),IF(INDEX(Команды!$A$2:$AN$7500,MATCH(CP$3,Команды!$A$2:$A$7500,0),$E36+2)=Команды!$AJ$7,TRUE,FALSE),IF(INDEX(Команды!$A$2:$AN$7500,MATCH(CP$3,Команды!$A$2:$A$7500,0),$E36+2)=Команды!$AJ$8,TRUE,FALSE),IF(INDEX(Команды!$A$2:$AN$7500,MATCH(CP$3,Команды!$A$2:$A$7500,0),$E36+2)=Команды!$AJ$9,TRUE,FALSE),IF(INDEX(Команды!$A$2:$AN$7500,MATCH(CP$3,Команды!$A$2:$A$7500,0),$E36+2)=Команды!$AJ$10,TRUE,FALSE),IF(INDEX(Команды!$A$2:$AN$7500,MATCH(CP$3,Команды!$A$2:$A$7500,0),$E36+2)=Команды!$AJ$11,TRUE,FALSE),IF(INDEX(Команды!$A$2:$AN$7500,MATCH(CP$3,Команды!$A$2:$A$7500,0),$E36+2)=Команды!$AJ$12,TRUE,FALSE),IF(INDEX(Команды!$A$2:$AN$7500,MATCH(CP$3,Команды!$A$2:$A$7500,0),$E36+2)=Команды!$AJ$13,TRUE,FALSE),IF(INDEX(Команды!$A$2:$AN$7500,MATCH(CP$3,Команды!$A$2:$A$7500,0),$E36+2)=Команды!$AJ$14,TRUE,FALSE),IF(INDEX(Команды!$A$2:$AN$7500,MATCH(CP$3,Команды!$A$2:$A$7500,0),$E36+2)=Команды!$AJ$15,TRUE,FALSE),IF(INDEX(Команды!$A$2:$AN$7500,MATCH(CP$3,Команды!$A$2:$A$7500,0),$E36+2)=Команды!$AJ$16,TRUE,FALSE),,IF(INDEX(Команды!$A$2:$AN$7500,MATCH(CP$3,Команды!$A$2:$A$7500,0),$E36+2)=Команды!$AJ$17,TRUE,FALSE),,IF(INDEX(Команды!$A$2:$AN$7500,MATCH(CP$3,Команды!$A$2:$A$7500,0),$E36+2)=Команды!$AJ$18,TRUE,FALSE),,IF(INDEX(Команды!$A$2:$AN$7500,MATCH(CP$3,Команды!$A$2:$A$7500,0),$E36+2)=Команды!$AJ$19,TRUE,FALSE)),INDEX(Команды!$AJ$2:$AK$19,MATCH(INDEX(Команды!$A$2:$AN$7500,MATCH(CP$3,Команды!$A$2:$A$7500,0),$E36+2),Команды!$AJ$2:$AJ$19,0),2),0)</f>
        <v>0.625</v>
      </c>
      <c r="CQ36" s="175">
        <f>IF(OR(IF(INDEX(Команды!$A$2:$AN$7500,MATCH(CP$3,Команды!$A$2:$A$7500,0),$E36+2)=Команды!$AJ$2,TRUE,FALSE),IF(INDEX(Команды!$A$2:$AN$7500,MATCH(CP$3,Команды!$A$2:$A$7500,0),$E36+2)=Команды!$AJ$3,TRUE,FALSE),IF(INDEX(Команды!$A$2:$AN$7500,MATCH(CP$3,Команды!$A$2:$A$7500,0),$E36+2)=Команды!$AJ$4,TRUE,FALSE),IF(INDEX(Команды!$A$2:$AN$7500,MATCH(CP$3,Команды!$A$2:$A$7500,0),$E36+2)=Команды!$AJ$5,TRUE,FALSE),IF(INDEX(Команды!$A$2:$AN$7500,MATCH(CP$3,Команды!$A$2:$A$7500,0),$E36+2)=Команды!$AJ$6,TRUE,FALSE),IF(INDEX(Команды!$A$2:$AN$7500,MATCH(CP$3,Команды!$A$2:$A$7500,0),$E36+2)=Команды!$AJ$7,TRUE,FALSE),IF(INDEX(Команды!$A$2:$AN$7500,MATCH(CP$3,Команды!$A$2:$A$7500,0),$E36+2)=Команды!$AJ$8,TRUE,FALSE),IF(INDEX(Команды!$A$2:$AN$7500,MATCH(CP$3,Команды!$A$2:$A$7500,0),$E36+2)=Команды!$AJ$9,TRUE,FALSE),IF(INDEX(Команды!$A$2:$AN$7500,MATCH(CP$3,Команды!$A$2:$A$7500,0),$E36+2)=Команды!$AJ$10,TRUE,FALSE),IF(INDEX(Команды!$A$2:$AN$7500,MATCH(CP$3,Команды!$A$2:$A$7500,0),$E36+2)=Команды!$AJ$11,TRUE,FALSE),IF(INDEX(Команды!$A$2:$AN$7500,MATCH(CP$3,Команды!$A$2:$A$7500,0),$E36+2)=Команды!$AJ$12,TRUE,FALSE),IF(INDEX(Команды!$A$2:$AN$7500,MATCH(CP$3,Команды!$A$2:$A$7500,0),$E36+2)=Команды!$AJ$13,TRUE,FALSE),IF(INDEX(Команды!$A$2:$AN$7500,MATCH(CP$3,Команды!$A$2:$A$7500,0),$E36+2)=Команды!$AJ$14,TRUE,FALSE),IF(INDEX(Команды!$A$2:$AN$7500,MATCH(CP$3,Команды!$A$2:$A$7500,0),$E36+2)=Команды!$AJ$15,TRUE,FALSE),IF(INDEX(Команды!$A$2:$AN$7500,MATCH(CP$3,Команды!$A$2:$A$7500,0),$E36+2)=Команды!$AJ$16,TRUE,FALSE),IF(INDEX(Команды!$A$2:$AN$7500,MATCH(CP$3,Команды!$A$2:$A$7500,0),$E36+2)=Команды!$AJ$17,TRUE,FALSE),IF(INDEX(Команды!$A$2:$AN$7500,MATCH(CP$3,Команды!$A$2:$A$7500,0),$E36+2)=Команды!$AJ$18,TRUE,FALSE),IF(INDEX(Команды!$A$2:$AN$7500,MATCH(CP$3,Команды!$A$2:$A$7500,0),$E36+2)=Команды!$AJ$19,TRUE,FALSE)),INDEX(Команды!$AJ$2:$AL$19,MATCH(INDEX(Команды!$A$2:$AN$7500,MATCH(CP$3,Команды!$A$2:$A$7500,0),$E36+2),Команды!$AJ$2:$AJ$19,0),3),0)</f>
        <v>1</v>
      </c>
      <c r="CR36" s="342"/>
      <c r="CS36" s="174">
        <f>IF(OR(IF(INDEX(Команды!$A$2:$AN$7500,MATCH(CS$3,Команды!$A$2:$A$7500,0),$E36+2)=Команды!$AJ$2,TRUE,FALSE),IF(INDEX(Команды!$A$2:$AN$7500,MATCH(CS$3,Команды!$A$2:$A$7500,0),$E36+2)=Команды!$AJ$3,TRUE,FALSE),IF(INDEX(Команды!$A$2:$AN$7500,MATCH(CS$3,Команды!$A$2:$A$7500,0),$E36+2)=Команды!$AJ$4,TRUE,FALSE),IF(INDEX(Команды!$A$2:$AN$7500,MATCH(CS$3,Команды!$A$2:$A$7500,0),$E36+2)=Команды!$AJ$5,TRUE,FALSE),IF(INDEX(Команды!$A$2:$AN$7500,MATCH(CS$3,Команды!$A$2:$A$7500,0),$E36+2)=Команды!$AJ$6,TRUE,FALSE),IF(INDEX(Команды!$A$2:$AN$7500,MATCH(CS$3,Команды!$A$2:$A$7500,0),$E36+2)=Команды!$AJ$7,TRUE,FALSE),IF(INDEX(Команды!$A$2:$AN$7500,MATCH(CS$3,Команды!$A$2:$A$7500,0),$E36+2)=Команды!$AJ$8,TRUE,FALSE),IF(INDEX(Команды!$A$2:$AN$7500,MATCH(CS$3,Команды!$A$2:$A$7500,0),$E36+2)=Команды!$AJ$9,TRUE,FALSE),IF(INDEX(Команды!$A$2:$AN$7500,MATCH(CS$3,Команды!$A$2:$A$7500,0),$E36+2)=Команды!$AJ$10,TRUE,FALSE),IF(INDEX(Команды!$A$2:$AN$7500,MATCH(CS$3,Команды!$A$2:$A$7500,0),$E36+2)=Команды!$AJ$11,TRUE,FALSE),IF(INDEX(Команды!$A$2:$AN$7500,MATCH(CS$3,Команды!$A$2:$A$7500,0),$E36+2)=Команды!$AJ$12,TRUE,FALSE),IF(INDEX(Команды!$A$2:$AN$7500,MATCH(CS$3,Команды!$A$2:$A$7500,0),$E36+2)=Команды!$AJ$13,TRUE,FALSE),IF(INDEX(Команды!$A$2:$AN$7500,MATCH(CS$3,Команды!$A$2:$A$7500,0),$E36+2)=Команды!$AJ$14,TRUE,FALSE),IF(INDEX(Команды!$A$2:$AN$7500,MATCH(CS$3,Команды!$A$2:$A$7500,0),$E36+2)=Команды!$AJ$15,TRUE,FALSE),IF(INDEX(Команды!$A$2:$AN$7500,MATCH(CS$3,Команды!$A$2:$A$7500,0),$E36+2)=Команды!$AJ$16,TRUE,FALSE),,IF(INDEX(Команды!$A$2:$AN$7500,MATCH(CS$3,Команды!$A$2:$A$7500,0),$E36+2)=Команды!$AJ$17,TRUE,FALSE),,IF(INDEX(Команды!$A$2:$AN$7500,MATCH(CS$3,Команды!$A$2:$A$7500,0),$E36+2)=Команды!$AJ$18,TRUE,FALSE),,IF(INDEX(Команды!$A$2:$AN$7500,MATCH(CS$3,Команды!$A$2:$A$7500,0),$E36+2)=Команды!$AJ$19,TRUE,FALSE)),INDEX(Команды!$AJ$2:$AK$19,MATCH(INDEX(Команды!$A$2:$AN$7500,MATCH(CS$3,Команды!$A$2:$A$7500,0),$E36+2),Команды!$AJ$2:$AJ$19,0),2),0)</f>
        <v>0.64583333333333337</v>
      </c>
      <c r="CT36" s="175">
        <f>IF(OR(IF(INDEX(Команды!$A$2:$AN$7500,MATCH(CS$3,Команды!$A$2:$A$7500,0),$E36+2)=Команды!$AJ$2,TRUE,FALSE),IF(INDEX(Команды!$A$2:$AN$7500,MATCH(CS$3,Команды!$A$2:$A$7500,0),$E36+2)=Команды!$AJ$3,TRUE,FALSE),IF(INDEX(Команды!$A$2:$AN$7500,MATCH(CS$3,Команды!$A$2:$A$7500,0),$E36+2)=Команды!$AJ$4,TRUE,FALSE),IF(INDEX(Команды!$A$2:$AN$7500,MATCH(CS$3,Команды!$A$2:$A$7500,0),$E36+2)=Команды!$AJ$5,TRUE,FALSE),IF(INDEX(Команды!$A$2:$AN$7500,MATCH(CS$3,Команды!$A$2:$A$7500,0),$E36+2)=Команды!$AJ$6,TRUE,FALSE),IF(INDEX(Команды!$A$2:$AN$7500,MATCH(CS$3,Команды!$A$2:$A$7500,0),$E36+2)=Команды!$AJ$7,TRUE,FALSE),IF(INDEX(Команды!$A$2:$AN$7500,MATCH(CS$3,Команды!$A$2:$A$7500,0),$E36+2)=Команды!$AJ$8,TRUE,FALSE),IF(INDEX(Команды!$A$2:$AN$7500,MATCH(CS$3,Команды!$A$2:$A$7500,0),$E36+2)=Команды!$AJ$9,TRUE,FALSE),IF(INDEX(Команды!$A$2:$AN$7500,MATCH(CS$3,Команды!$A$2:$A$7500,0),$E36+2)=Команды!$AJ$10,TRUE,FALSE),IF(INDEX(Команды!$A$2:$AN$7500,MATCH(CS$3,Команды!$A$2:$A$7500,0),$E36+2)=Команды!$AJ$11,TRUE,FALSE),IF(INDEX(Команды!$A$2:$AN$7500,MATCH(CS$3,Команды!$A$2:$A$7500,0),$E36+2)=Команды!$AJ$12,TRUE,FALSE),IF(INDEX(Команды!$A$2:$AN$7500,MATCH(CS$3,Команды!$A$2:$A$7500,0),$E36+2)=Команды!$AJ$13,TRUE,FALSE),IF(INDEX(Команды!$A$2:$AN$7500,MATCH(CS$3,Команды!$A$2:$A$7500,0),$E36+2)=Команды!$AJ$14,TRUE,FALSE),IF(INDEX(Команды!$A$2:$AN$7500,MATCH(CS$3,Команды!$A$2:$A$7500,0),$E36+2)=Команды!$AJ$15,TRUE,FALSE),IF(INDEX(Команды!$A$2:$AN$7500,MATCH(CS$3,Команды!$A$2:$A$7500,0),$E36+2)=Команды!$AJ$16,TRUE,FALSE),IF(INDEX(Команды!$A$2:$AN$7500,MATCH(CS$3,Команды!$A$2:$A$7500,0),$E36+2)=Команды!$AJ$17,TRUE,FALSE),IF(INDEX(Команды!$A$2:$AN$7500,MATCH(CS$3,Команды!$A$2:$A$7500,0),$E36+2)=Команды!$AJ$18,TRUE,FALSE),IF(INDEX(Команды!$A$2:$AN$7500,MATCH(CS$3,Команды!$A$2:$A$7500,0),$E36+2)=Команды!$AJ$19,TRUE,FALSE)),INDEX(Команды!$AJ$2:$AL$19,MATCH(INDEX(Команды!$A$2:$AN$7500,MATCH(CS$3,Команды!$A$2:$A$7500,0),$E36+2),Команды!$AJ$2:$AJ$19,0),3),0)</f>
        <v>1.0208333333333333</v>
      </c>
      <c r="CU36" s="342"/>
    </row>
    <row r="37" spans="1:99" s="2" customFormat="1" ht="21.95" customHeight="1" x14ac:dyDescent="0.3">
      <c r="A37" s="251">
        <v>32</v>
      </c>
      <c r="B37" s="2">
        <f>VLOOKUP(A37,'Список КК'!A:F,6,TRUE)</f>
        <v>8530</v>
      </c>
      <c r="C37" s="636" t="str">
        <f>VLOOKUP(A37,'Список КК'!A:B,2,TRUE)</f>
        <v>Урусова Людмила Муаедовна</v>
      </c>
      <c r="D37" s="203">
        <f>VLOOKUP(A37,'Список КК'!A:D,4,TRUE)</f>
        <v>0</v>
      </c>
      <c r="E37" s="4">
        <f>VLOOKUP(A37,'Список КК'!A:C,3,TRUE)</f>
        <v>17</v>
      </c>
      <c r="F37" s="220" t="str">
        <f>VLOOKUP(A37,'Список КК'!A:E,5,TRUE)</f>
        <v>смены не позднее 18:00- нет сил работать позже (астма в тяжелй форме)</v>
      </c>
      <c r="G37" s="174">
        <f>IF(OR(IF(INDEX(Команды!$A$2:$AN$7500,MATCH(G$3,Команды!$A$2:$A$7500,0),$E37+2)=Команды!$AJ$2,TRUE,FALSE),IF(INDEX(Команды!$A$2:$AN$7500,MATCH(G$3,Команды!$A$2:$A$7500,0),$E37+2)=Команды!$AJ$3,TRUE,FALSE),IF(INDEX(Команды!$A$2:$AN$7500,MATCH(G$3,Команды!$A$2:$A$7500,0),$E37+2)=Команды!$AJ$4,TRUE,FALSE),IF(INDEX(Команды!$A$2:$AN$7500,MATCH(G$3,Команды!$A$2:$A$7500,0),$E37+2)=Команды!$AJ$5,TRUE,FALSE),IF(INDEX(Команды!$A$2:$AN$7500,MATCH(G$3,Команды!$A$2:$A$7500,0),$E37+2)=Команды!$AJ$6,TRUE,FALSE),IF(INDEX(Команды!$A$2:$AN$7500,MATCH(G$3,Команды!$A$2:$A$7500,0),$E37+2)=Команды!$AJ$7,TRUE,FALSE),IF(INDEX(Команды!$A$2:$AN$7500,MATCH(G$3,Команды!$A$2:$A$7500,0),$E37+2)=Команды!$AJ$8,TRUE,FALSE),IF(INDEX(Команды!$A$2:$AN$7500,MATCH(G$3,Команды!$A$2:$A$7500,0),$E37+2)=Команды!$AJ$9,TRUE,FALSE),IF(INDEX(Команды!$A$2:$AN$7500,MATCH(G$3,Команды!$A$2:$A$7500,0),$E37+2)=Команды!$AJ$10,TRUE,FALSE),IF(INDEX(Команды!$A$2:$AN$7500,MATCH(G$3,Команды!$A$2:$A$7500,0),$E37+2)=Команды!$AJ$11,TRUE,FALSE),IF(INDEX(Команды!$A$2:$AN$7500,MATCH(G$3,Команды!$A$2:$A$7500,0),$E37+2)=Команды!$AJ$12,TRUE,FALSE),IF(INDEX(Команды!$A$2:$AN$7500,MATCH(G$3,Команды!$A$2:$A$7500,0),$E37+2)=Команды!$AJ$13,TRUE,FALSE),IF(INDEX(Команды!$A$2:$AN$7500,MATCH(G$3,Команды!$A$2:$A$7500,0),$E37+2)=Команды!$AJ$14,TRUE,FALSE),IF(INDEX(Команды!$A$2:$AN$7500,MATCH(G$3,Команды!$A$2:$A$7500,0),$E37+2)=Команды!$AJ$15,TRUE,FALSE),IF(INDEX(Команды!$A$2:$AN$7500,MATCH(G$3,Команды!$A$2:$A$7500,0),$E37+2)=Команды!$AJ$16,TRUE,FALSE),,IF(INDEX(Команды!$A$2:$AN$7500,MATCH(G$3,Команды!$A$2:$A$7500,0),$E37+2)=Команды!$AJ$17,TRUE,FALSE),,IF(INDEX(Команды!$A$2:$AN$7500,MATCH(G$3,Команды!$A$2:$A$7500,0),$E37+2)=Команды!$AJ$18,TRUE,FALSE),,IF(INDEX(Команды!$A$2:$AN$7500,MATCH(G$3,Команды!$A$2:$A$7500,0),$E37+2)=Команды!$AJ$19,TRUE,FALSE)),INDEX(Команды!$AJ$2:$AK$19,MATCH(INDEX(Команды!$A$2:$AN$7500,MATCH(G$3,Команды!$A$2:$A$7500,0),$E37+2),Команды!$AJ$2:$AJ$19,0),2),0)</f>
        <v>0.28125</v>
      </c>
      <c r="H37" s="175">
        <f>IF(OR(IF(INDEX(Команды!$A$2:$AN$7500,MATCH(G$3,Команды!$A$2:$A$7500,0),$E37+2)=Команды!$AJ$2,TRUE,FALSE),IF(INDEX(Команды!$A$2:$AN$7500,MATCH(G$3,Команды!$A$2:$A$7500,0),$E37+2)=Команды!$AJ$3,TRUE,FALSE),IF(INDEX(Команды!$A$2:$AN$7500,MATCH(G$3,Команды!$A$2:$A$7500,0),$E37+2)=Команды!$AJ$4,TRUE,FALSE),IF(INDEX(Команды!$A$2:$AN$7500,MATCH(G$3,Команды!$A$2:$A$7500,0),$E37+2)=Команды!$AJ$5,TRUE,FALSE),IF(INDEX(Команды!$A$2:$AN$7500,MATCH(G$3,Команды!$A$2:$A$7500,0),$E37+2)=Команды!$AJ$6,TRUE,FALSE),IF(INDEX(Команды!$A$2:$AN$7500,MATCH(G$3,Команды!$A$2:$A$7500,0),$E37+2)=Команды!$AJ$7,TRUE,FALSE),IF(INDEX(Команды!$A$2:$AN$7500,MATCH(G$3,Команды!$A$2:$A$7500,0),$E37+2)=Команды!$AJ$8,TRUE,FALSE),IF(INDEX(Команды!$A$2:$AN$7500,MATCH(G$3,Команды!$A$2:$A$7500,0),$E37+2)=Команды!$AJ$9,TRUE,FALSE),IF(INDEX(Команды!$A$2:$AN$7500,MATCH(G$3,Команды!$A$2:$A$7500,0),$E37+2)=Команды!$AJ$10,TRUE,FALSE),IF(INDEX(Команды!$A$2:$AN$7500,MATCH(G$3,Команды!$A$2:$A$7500,0),$E37+2)=Команды!$AJ$11,TRUE,FALSE),IF(INDEX(Команды!$A$2:$AN$7500,MATCH(G$3,Команды!$A$2:$A$7500,0),$E37+2)=Команды!$AJ$12,TRUE,FALSE),IF(INDEX(Команды!$A$2:$AN$7500,MATCH(G$3,Команды!$A$2:$A$7500,0),$E37+2)=Команды!$AJ$13,TRUE,FALSE),IF(INDEX(Команды!$A$2:$AN$7500,MATCH(G$3,Команды!$A$2:$A$7500,0),$E37+2)=Команды!$AJ$14,TRUE,FALSE),IF(INDEX(Команды!$A$2:$AN$7500,MATCH(G$3,Команды!$A$2:$A$7500,0),$E37+2)=Команды!$AJ$15,TRUE,FALSE),IF(INDEX(Команды!$A$2:$AN$7500,MATCH(G$3,Команды!$A$2:$A$7500,0),$E37+2)=Команды!$AJ$16,TRUE,FALSE),IF(INDEX(Команды!$A$2:$AN$7500,MATCH(G$3,Команды!$A$2:$A$7500,0),$E37+2)=Команды!$AJ$17,TRUE,FALSE),IF(INDEX(Команды!$A$2:$AN$7500,MATCH(G$3,Команды!$A$2:$A$7500,0),$E37+2)=Команды!$AJ$18,TRUE,FALSE),IF(INDEX(Команды!$A$2:$AN$7500,MATCH(G$3,Команды!$A$2:$A$7500,0),$E37+2)=Команды!$AJ$19,TRUE,FALSE)),INDEX(Команды!$AJ$2:$AL$19,MATCH(INDEX(Команды!$A$2:$AN$7500,MATCH(G$3,Команды!$A$2:$A$7500,0),$E37+2),Команды!$AJ$2:$AJ$19,0),3),0)</f>
        <v>0.65625</v>
      </c>
      <c r="I37" s="342"/>
      <c r="J37" s="174">
        <f>IF(OR(IF(INDEX(Команды!$A$2:$AN$7500,MATCH(J$3,Команды!$A$2:$A$7500,0),$E37+2)=Команды!$AJ$2,TRUE,FALSE),IF(INDEX(Команды!$A$2:$AN$7500,MATCH(J$3,Команды!$A$2:$A$7500,0),$E37+2)=Команды!$AJ$3,TRUE,FALSE),IF(INDEX(Команды!$A$2:$AN$7500,MATCH(J$3,Команды!$A$2:$A$7500,0),$E37+2)=Команды!$AJ$4,TRUE,FALSE),IF(INDEX(Команды!$A$2:$AN$7500,MATCH(J$3,Команды!$A$2:$A$7500,0),$E37+2)=Команды!$AJ$5,TRUE,FALSE),IF(INDEX(Команды!$A$2:$AN$7500,MATCH(J$3,Команды!$A$2:$A$7500,0),$E37+2)=Команды!$AJ$6,TRUE,FALSE),IF(INDEX(Команды!$A$2:$AN$7500,MATCH(J$3,Команды!$A$2:$A$7500,0),$E37+2)=Команды!$AJ$7,TRUE,FALSE),IF(INDEX(Команды!$A$2:$AN$7500,MATCH(J$3,Команды!$A$2:$A$7500,0),$E37+2)=Команды!$AJ$8,TRUE,FALSE),IF(INDEX(Команды!$A$2:$AN$7500,MATCH(J$3,Команды!$A$2:$A$7500,0),$E37+2)=Команды!$AJ$9,TRUE,FALSE),IF(INDEX(Команды!$A$2:$AN$7500,MATCH(J$3,Команды!$A$2:$A$7500,0),$E37+2)=Команды!$AJ$10,TRUE,FALSE),IF(INDEX(Команды!$A$2:$AN$7500,MATCH(J$3,Команды!$A$2:$A$7500,0),$E37+2)=Команды!$AJ$11,TRUE,FALSE),IF(INDEX(Команды!$A$2:$AN$7500,MATCH(J$3,Команды!$A$2:$A$7500,0),$E37+2)=Команды!$AJ$12,TRUE,FALSE),IF(INDEX(Команды!$A$2:$AN$7500,MATCH(J$3,Команды!$A$2:$A$7500,0),$E37+2)=Команды!$AJ$13,TRUE,FALSE),IF(INDEX(Команды!$A$2:$AN$7500,MATCH(J$3,Команды!$A$2:$A$7500,0),$E37+2)=Команды!$AJ$14,TRUE,FALSE),IF(INDEX(Команды!$A$2:$AN$7500,MATCH(J$3,Команды!$A$2:$A$7500,0),$E37+2)=Команды!$AJ$15,TRUE,FALSE),IF(INDEX(Команды!$A$2:$AN$7500,MATCH(J$3,Команды!$A$2:$A$7500,0),$E37+2)=Команды!$AJ$16,TRUE,FALSE),,IF(INDEX(Команды!$A$2:$AN$7500,MATCH(J$3,Команды!$A$2:$A$7500,0),$E37+2)=Команды!$AJ$17,TRUE,FALSE),,IF(INDEX(Команды!$A$2:$AN$7500,MATCH(J$3,Команды!$A$2:$A$7500,0),$E37+2)=Команды!$AJ$18,TRUE,FALSE),,IF(INDEX(Команды!$A$2:$AN$7500,MATCH(J$3,Команды!$A$2:$A$7500,0),$E37+2)=Команды!$AJ$19,TRUE,FALSE)),INDEX(Команды!$AJ$2:$AK$19,MATCH(INDEX(Команды!$A$2:$AN$7500,MATCH(J$3,Команды!$A$2:$A$7500,0),$E37+2),Команды!$AJ$2:$AJ$19,0),2),0)</f>
        <v>0.28125</v>
      </c>
      <c r="K37" s="175">
        <f>IF(OR(IF(INDEX(Команды!$A$2:$AN$7500,MATCH(J$3,Команды!$A$2:$A$7500,0),$E37+2)=Команды!$AJ$2,TRUE,FALSE),IF(INDEX(Команды!$A$2:$AN$7500,MATCH(J$3,Команды!$A$2:$A$7500,0),$E37+2)=Команды!$AJ$3,TRUE,FALSE),IF(INDEX(Команды!$A$2:$AN$7500,MATCH(J$3,Команды!$A$2:$A$7500,0),$E37+2)=Команды!$AJ$4,TRUE,FALSE),IF(INDEX(Команды!$A$2:$AN$7500,MATCH(J$3,Команды!$A$2:$A$7500,0),$E37+2)=Команды!$AJ$5,TRUE,FALSE),IF(INDEX(Команды!$A$2:$AN$7500,MATCH(J$3,Команды!$A$2:$A$7500,0),$E37+2)=Команды!$AJ$6,TRUE,FALSE),IF(INDEX(Команды!$A$2:$AN$7500,MATCH(J$3,Команды!$A$2:$A$7500,0),$E37+2)=Команды!$AJ$7,TRUE,FALSE),IF(INDEX(Команды!$A$2:$AN$7500,MATCH(J$3,Команды!$A$2:$A$7500,0),$E37+2)=Команды!$AJ$8,TRUE,FALSE),IF(INDEX(Команды!$A$2:$AN$7500,MATCH(J$3,Команды!$A$2:$A$7500,0),$E37+2)=Команды!$AJ$9,TRUE,FALSE),IF(INDEX(Команды!$A$2:$AN$7500,MATCH(J$3,Команды!$A$2:$A$7500,0),$E37+2)=Команды!$AJ$10,TRUE,FALSE),IF(INDEX(Команды!$A$2:$AN$7500,MATCH(J$3,Команды!$A$2:$A$7500,0),$E37+2)=Команды!$AJ$11,TRUE,FALSE),IF(INDEX(Команды!$A$2:$AN$7500,MATCH(J$3,Команды!$A$2:$A$7500,0),$E37+2)=Команды!$AJ$12,TRUE,FALSE),IF(INDEX(Команды!$A$2:$AN$7500,MATCH(J$3,Команды!$A$2:$A$7500,0),$E37+2)=Команды!$AJ$13,TRUE,FALSE),IF(INDEX(Команды!$A$2:$AN$7500,MATCH(J$3,Команды!$A$2:$A$7500,0),$E37+2)=Команды!$AJ$14,TRUE,FALSE),IF(INDEX(Команды!$A$2:$AN$7500,MATCH(J$3,Команды!$A$2:$A$7500,0),$E37+2)=Команды!$AJ$15,TRUE,FALSE),IF(INDEX(Команды!$A$2:$AN$7500,MATCH(J$3,Команды!$A$2:$A$7500,0),$E37+2)=Команды!$AJ$16,TRUE,FALSE),IF(INDEX(Команды!$A$2:$AN$7500,MATCH(J$3,Команды!$A$2:$A$7500,0),$E37+2)=Команды!$AJ$17,TRUE,FALSE),IF(INDEX(Команды!$A$2:$AN$7500,MATCH(J$3,Команды!$A$2:$A$7500,0),$E37+2)=Команды!$AJ$18,TRUE,FALSE),IF(INDEX(Команды!$A$2:$AN$7500,MATCH(J$3,Команды!$A$2:$A$7500,0),$E37+2)=Команды!$AJ$19,TRUE,FALSE)),INDEX(Команды!$AJ$2:$AL$19,MATCH(INDEX(Команды!$A$2:$AN$7500,MATCH(J$3,Команды!$A$2:$A$7500,0),$E37+2),Команды!$AJ$2:$AJ$19,0),3),0)</f>
        <v>0.65625</v>
      </c>
      <c r="L37" s="342"/>
      <c r="M37" s="174">
        <f>IF(OR(IF(INDEX(Команды!$A$2:$AN$7500,MATCH(M$3,Команды!$A$2:$A$7500,0),$E37+2)=Команды!$AJ$2,TRUE,FALSE),IF(INDEX(Команды!$A$2:$AN$7500,MATCH(M$3,Команды!$A$2:$A$7500,0),$E37+2)=Команды!$AJ$3,TRUE,FALSE),IF(INDEX(Команды!$A$2:$AN$7500,MATCH(M$3,Команды!$A$2:$A$7500,0),$E37+2)=Команды!$AJ$4,TRUE,FALSE),IF(INDEX(Команды!$A$2:$AN$7500,MATCH(M$3,Команды!$A$2:$A$7500,0),$E37+2)=Команды!$AJ$5,TRUE,FALSE),IF(INDEX(Команды!$A$2:$AN$7500,MATCH(M$3,Команды!$A$2:$A$7500,0),$E37+2)=Команды!$AJ$6,TRUE,FALSE),IF(INDEX(Команды!$A$2:$AN$7500,MATCH(M$3,Команды!$A$2:$A$7500,0),$E37+2)=Команды!$AJ$7,TRUE,FALSE),IF(INDEX(Команды!$A$2:$AN$7500,MATCH(M$3,Команды!$A$2:$A$7500,0),$E37+2)=Команды!$AJ$8,TRUE,FALSE),IF(INDEX(Команды!$A$2:$AN$7500,MATCH(M$3,Команды!$A$2:$A$7500,0),$E37+2)=Команды!$AJ$9,TRUE,FALSE),IF(INDEX(Команды!$A$2:$AN$7500,MATCH(M$3,Команды!$A$2:$A$7500,0),$E37+2)=Команды!$AJ$10,TRUE,FALSE),IF(INDEX(Команды!$A$2:$AN$7500,MATCH(M$3,Команды!$A$2:$A$7500,0),$E37+2)=Команды!$AJ$11,TRUE,FALSE),IF(INDEX(Команды!$A$2:$AN$7500,MATCH(M$3,Команды!$A$2:$A$7500,0),$E37+2)=Команды!$AJ$12,TRUE,FALSE),IF(INDEX(Команды!$A$2:$AN$7500,MATCH(M$3,Команды!$A$2:$A$7500,0),$E37+2)=Команды!$AJ$13,TRUE,FALSE),IF(INDEX(Команды!$A$2:$AN$7500,MATCH(M$3,Команды!$A$2:$A$7500,0),$E37+2)=Команды!$AJ$14,TRUE,FALSE),IF(INDEX(Команды!$A$2:$AN$7500,MATCH(M$3,Команды!$A$2:$A$7500,0),$E37+2)=Команды!$AJ$15,TRUE,FALSE),IF(INDEX(Команды!$A$2:$AN$7500,MATCH(M$3,Команды!$A$2:$A$7500,0),$E37+2)=Команды!$AJ$16,TRUE,FALSE),,IF(INDEX(Команды!$A$2:$AN$7500,MATCH(M$3,Команды!$A$2:$A$7500,0),$E37+2)=Команды!$AJ$17,TRUE,FALSE),,IF(INDEX(Команды!$A$2:$AN$7500,MATCH(M$3,Команды!$A$2:$A$7500,0),$E37+2)=Команды!$AJ$18,TRUE,FALSE),,IF(INDEX(Команды!$A$2:$AN$7500,MATCH(M$3,Команды!$A$2:$A$7500,0),$E37+2)=Команды!$AJ$19,TRUE,FALSE)),INDEX(Команды!$AJ$2:$AK$19,MATCH(INDEX(Команды!$A$2:$AN$7500,MATCH(M$3,Команды!$A$2:$A$7500,0),$E37+2),Команды!$AJ$2:$AJ$19,0),2),0)</f>
        <v>0.3125</v>
      </c>
      <c r="N37" s="175">
        <f>IF(OR(IF(INDEX(Команды!$A$2:$AN$7500,MATCH(M$3,Команды!$A$2:$A$7500,0),$E37+2)=Команды!$AJ$2,TRUE,FALSE),IF(INDEX(Команды!$A$2:$AN$7500,MATCH(M$3,Команды!$A$2:$A$7500,0),$E37+2)=Команды!$AJ$3,TRUE,FALSE),IF(INDEX(Команды!$A$2:$AN$7500,MATCH(M$3,Команды!$A$2:$A$7500,0),$E37+2)=Команды!$AJ$4,TRUE,FALSE),IF(INDEX(Команды!$A$2:$AN$7500,MATCH(M$3,Команды!$A$2:$A$7500,0),$E37+2)=Команды!$AJ$5,TRUE,FALSE),IF(INDEX(Команды!$A$2:$AN$7500,MATCH(M$3,Команды!$A$2:$A$7500,0),$E37+2)=Команды!$AJ$6,TRUE,FALSE),IF(INDEX(Команды!$A$2:$AN$7500,MATCH(M$3,Команды!$A$2:$A$7500,0),$E37+2)=Команды!$AJ$7,TRUE,FALSE),IF(INDEX(Команды!$A$2:$AN$7500,MATCH(M$3,Команды!$A$2:$A$7500,0),$E37+2)=Команды!$AJ$8,TRUE,FALSE),IF(INDEX(Команды!$A$2:$AN$7500,MATCH(M$3,Команды!$A$2:$A$7500,0),$E37+2)=Команды!$AJ$9,TRUE,FALSE),IF(INDEX(Команды!$A$2:$AN$7500,MATCH(M$3,Команды!$A$2:$A$7500,0),$E37+2)=Команды!$AJ$10,TRUE,FALSE),IF(INDEX(Команды!$A$2:$AN$7500,MATCH(M$3,Команды!$A$2:$A$7500,0),$E37+2)=Команды!$AJ$11,TRUE,FALSE),IF(INDEX(Команды!$A$2:$AN$7500,MATCH(M$3,Команды!$A$2:$A$7500,0),$E37+2)=Команды!$AJ$12,TRUE,FALSE),IF(INDEX(Команды!$A$2:$AN$7500,MATCH(M$3,Команды!$A$2:$A$7500,0),$E37+2)=Команды!$AJ$13,TRUE,FALSE),IF(INDEX(Команды!$A$2:$AN$7500,MATCH(M$3,Команды!$A$2:$A$7500,0),$E37+2)=Команды!$AJ$14,TRUE,FALSE),IF(INDEX(Команды!$A$2:$AN$7500,MATCH(M$3,Команды!$A$2:$A$7500,0),$E37+2)=Команды!$AJ$15,TRUE,FALSE),IF(INDEX(Команды!$A$2:$AN$7500,MATCH(M$3,Команды!$A$2:$A$7500,0),$E37+2)=Команды!$AJ$16,TRUE,FALSE),IF(INDEX(Команды!$A$2:$AN$7500,MATCH(M$3,Команды!$A$2:$A$7500,0),$E37+2)=Команды!$AJ$17,TRUE,FALSE),IF(INDEX(Команды!$A$2:$AN$7500,MATCH(M$3,Команды!$A$2:$A$7500,0),$E37+2)=Команды!$AJ$18,TRUE,FALSE),IF(INDEX(Команды!$A$2:$AN$7500,MATCH(M$3,Команды!$A$2:$A$7500,0),$E37+2)=Команды!$AJ$19,TRUE,FALSE)),INDEX(Команды!$AJ$2:$AL$19,MATCH(INDEX(Команды!$A$2:$AN$7500,MATCH(M$3,Команды!$A$2:$A$7500,0),$E37+2),Команды!$AJ$2:$AJ$19,0),3),0)</f>
        <v>0.6875</v>
      </c>
      <c r="O37" s="342"/>
      <c r="P37" s="174">
        <f>IF(OR(IF(INDEX(Команды!$A$2:$AN$7500,MATCH(P$3,Команды!$A$2:$A$7500,0),$E37+2)=Команды!$AJ$2,TRUE,FALSE),IF(INDEX(Команды!$A$2:$AN$7500,MATCH(P$3,Команды!$A$2:$A$7500,0),$E37+2)=Команды!$AJ$3,TRUE,FALSE),IF(INDEX(Команды!$A$2:$AN$7500,MATCH(P$3,Команды!$A$2:$A$7500,0),$E37+2)=Команды!$AJ$4,TRUE,FALSE),IF(INDEX(Команды!$A$2:$AN$7500,MATCH(P$3,Команды!$A$2:$A$7500,0),$E37+2)=Команды!$AJ$5,TRUE,FALSE),IF(INDEX(Команды!$A$2:$AN$7500,MATCH(P$3,Команды!$A$2:$A$7500,0),$E37+2)=Команды!$AJ$6,TRUE,FALSE),IF(INDEX(Команды!$A$2:$AN$7500,MATCH(P$3,Команды!$A$2:$A$7500,0),$E37+2)=Команды!$AJ$7,TRUE,FALSE),IF(INDEX(Команды!$A$2:$AN$7500,MATCH(P$3,Команды!$A$2:$A$7500,0),$E37+2)=Команды!$AJ$8,TRUE,FALSE),IF(INDEX(Команды!$A$2:$AN$7500,MATCH(P$3,Команды!$A$2:$A$7500,0),$E37+2)=Команды!$AJ$9,TRUE,FALSE),IF(INDEX(Команды!$A$2:$AN$7500,MATCH(P$3,Команды!$A$2:$A$7500,0),$E37+2)=Команды!$AJ$10,TRUE,FALSE),IF(INDEX(Команды!$A$2:$AN$7500,MATCH(P$3,Команды!$A$2:$A$7500,0),$E37+2)=Команды!$AJ$11,TRUE,FALSE),IF(INDEX(Команды!$A$2:$AN$7500,MATCH(P$3,Команды!$A$2:$A$7500,0),$E37+2)=Команды!$AJ$12,TRUE,FALSE),IF(INDEX(Команды!$A$2:$AN$7500,MATCH(P$3,Команды!$A$2:$A$7500,0),$E37+2)=Команды!$AJ$13,TRUE,FALSE),IF(INDEX(Команды!$A$2:$AN$7500,MATCH(P$3,Команды!$A$2:$A$7500,0),$E37+2)=Команды!$AJ$14,TRUE,FALSE),IF(INDEX(Команды!$A$2:$AN$7500,MATCH(P$3,Команды!$A$2:$A$7500,0),$E37+2)=Команды!$AJ$15,TRUE,FALSE),IF(INDEX(Команды!$A$2:$AN$7500,MATCH(P$3,Команды!$A$2:$A$7500,0),$E37+2)=Команды!$AJ$16,TRUE,FALSE),,IF(INDEX(Команды!$A$2:$AN$7500,MATCH(P$3,Команды!$A$2:$A$7500,0),$E37+2)=Команды!$AJ$17,TRUE,FALSE),,IF(INDEX(Команды!$A$2:$AN$7500,MATCH(P$3,Команды!$A$2:$A$7500,0),$E37+2)=Команды!$AJ$18,TRUE,FALSE),,IF(INDEX(Команды!$A$2:$AN$7500,MATCH(P$3,Команды!$A$2:$A$7500,0),$E37+2)=Команды!$AJ$19,TRUE,FALSE)),INDEX(Команды!$AJ$2:$AK$19,MATCH(INDEX(Команды!$A$2:$AN$7500,MATCH(P$3,Команды!$A$2:$A$7500,0),$E37+2),Команды!$AJ$2:$AJ$19,0),2),0)</f>
        <v>0.33333333333333331</v>
      </c>
      <c r="Q37" s="175">
        <f>IF(OR(IF(INDEX(Команды!$A$2:$AN$7500,MATCH(P$3,Команды!$A$2:$A$7500,0),$E37+2)=Команды!$AJ$2,TRUE,FALSE),IF(INDEX(Команды!$A$2:$AN$7500,MATCH(P$3,Команды!$A$2:$A$7500,0),$E37+2)=Команды!$AJ$3,TRUE,FALSE),IF(INDEX(Команды!$A$2:$AN$7500,MATCH(P$3,Команды!$A$2:$A$7500,0),$E37+2)=Команды!$AJ$4,TRUE,FALSE),IF(INDEX(Команды!$A$2:$AN$7500,MATCH(P$3,Команды!$A$2:$A$7500,0),$E37+2)=Команды!$AJ$5,TRUE,FALSE),IF(INDEX(Команды!$A$2:$AN$7500,MATCH(P$3,Команды!$A$2:$A$7500,0),$E37+2)=Команды!$AJ$6,TRUE,FALSE),IF(INDEX(Команды!$A$2:$AN$7500,MATCH(P$3,Команды!$A$2:$A$7500,0),$E37+2)=Команды!$AJ$7,TRUE,FALSE),IF(INDEX(Команды!$A$2:$AN$7500,MATCH(P$3,Команды!$A$2:$A$7500,0),$E37+2)=Команды!$AJ$8,TRUE,FALSE),IF(INDEX(Команды!$A$2:$AN$7500,MATCH(P$3,Команды!$A$2:$A$7500,0),$E37+2)=Команды!$AJ$9,TRUE,FALSE),IF(INDEX(Команды!$A$2:$AN$7500,MATCH(P$3,Команды!$A$2:$A$7500,0),$E37+2)=Команды!$AJ$10,TRUE,FALSE),IF(INDEX(Команды!$A$2:$AN$7500,MATCH(P$3,Команды!$A$2:$A$7500,0),$E37+2)=Команды!$AJ$11,TRUE,FALSE),IF(INDEX(Команды!$A$2:$AN$7500,MATCH(P$3,Команды!$A$2:$A$7500,0),$E37+2)=Команды!$AJ$12,TRUE,FALSE),IF(INDEX(Команды!$A$2:$AN$7500,MATCH(P$3,Команды!$A$2:$A$7500,0),$E37+2)=Команды!$AJ$13,TRUE,FALSE),IF(INDEX(Команды!$A$2:$AN$7500,MATCH(P$3,Команды!$A$2:$A$7500,0),$E37+2)=Команды!$AJ$14,TRUE,FALSE),IF(INDEX(Команды!$A$2:$AN$7500,MATCH(P$3,Команды!$A$2:$A$7500,0),$E37+2)=Команды!$AJ$15,TRUE,FALSE),IF(INDEX(Команды!$A$2:$AN$7500,MATCH(P$3,Команды!$A$2:$A$7500,0),$E37+2)=Команды!$AJ$16,TRUE,FALSE),IF(INDEX(Команды!$A$2:$AN$7500,MATCH(P$3,Команды!$A$2:$A$7500,0),$E37+2)=Команды!$AJ$17,TRUE,FALSE),IF(INDEX(Команды!$A$2:$AN$7500,MATCH(P$3,Команды!$A$2:$A$7500,0),$E37+2)=Команды!$AJ$18,TRUE,FALSE),IF(INDEX(Команды!$A$2:$AN$7500,MATCH(P$3,Команды!$A$2:$A$7500,0),$E37+2)=Команды!$AJ$19,TRUE,FALSE)),INDEX(Команды!$AJ$2:$AL$19,MATCH(INDEX(Команды!$A$2:$AN$7500,MATCH(P$3,Команды!$A$2:$A$7500,0),$E37+2),Команды!$AJ$2:$AJ$19,0),3),0)</f>
        <v>0.70833333333333337</v>
      </c>
      <c r="R37" s="342"/>
      <c r="S37" s="174">
        <f>IF(OR(IF(INDEX(Команды!$A$2:$AN$7500,MATCH(S$3,Команды!$A$2:$A$7500,0),$E37+2)=Команды!$AJ$2,TRUE,FALSE),IF(INDEX(Команды!$A$2:$AN$7500,MATCH(S$3,Команды!$A$2:$A$7500,0),$E37+2)=Команды!$AJ$3,TRUE,FALSE),IF(INDEX(Команды!$A$2:$AN$7500,MATCH(S$3,Команды!$A$2:$A$7500,0),$E37+2)=Команды!$AJ$4,TRUE,FALSE),IF(INDEX(Команды!$A$2:$AN$7500,MATCH(S$3,Команды!$A$2:$A$7500,0),$E37+2)=Команды!$AJ$5,TRUE,FALSE),IF(INDEX(Команды!$A$2:$AN$7500,MATCH(S$3,Команды!$A$2:$A$7500,0),$E37+2)=Команды!$AJ$6,TRUE,FALSE),IF(INDEX(Команды!$A$2:$AN$7500,MATCH(S$3,Команды!$A$2:$A$7500,0),$E37+2)=Команды!$AJ$7,TRUE,FALSE),IF(INDEX(Команды!$A$2:$AN$7500,MATCH(S$3,Команды!$A$2:$A$7500,0),$E37+2)=Команды!$AJ$8,TRUE,FALSE),IF(INDEX(Команды!$A$2:$AN$7500,MATCH(S$3,Команды!$A$2:$A$7500,0),$E37+2)=Команды!$AJ$9,TRUE,FALSE),IF(INDEX(Команды!$A$2:$AN$7500,MATCH(S$3,Команды!$A$2:$A$7500,0),$E37+2)=Команды!$AJ$10,TRUE,FALSE),IF(INDEX(Команды!$A$2:$AN$7500,MATCH(S$3,Команды!$A$2:$A$7500,0),$E37+2)=Команды!$AJ$11,TRUE,FALSE),IF(INDEX(Команды!$A$2:$AN$7500,MATCH(S$3,Команды!$A$2:$A$7500,0),$E37+2)=Команды!$AJ$12,TRUE,FALSE),IF(INDEX(Команды!$A$2:$AN$7500,MATCH(S$3,Команды!$A$2:$A$7500,0),$E37+2)=Команды!$AJ$13,TRUE,FALSE),IF(INDEX(Команды!$A$2:$AN$7500,MATCH(S$3,Команды!$A$2:$A$7500,0),$E37+2)=Команды!$AJ$14,TRUE,FALSE),IF(INDEX(Команды!$A$2:$AN$7500,MATCH(S$3,Команды!$A$2:$A$7500,0),$E37+2)=Команды!$AJ$15,TRUE,FALSE),IF(INDEX(Команды!$A$2:$AN$7500,MATCH(S$3,Команды!$A$2:$A$7500,0),$E37+2)=Команды!$AJ$16,TRUE,FALSE),,IF(INDEX(Команды!$A$2:$AN$7500,MATCH(S$3,Команды!$A$2:$A$7500,0),$E37+2)=Команды!$AJ$17,TRUE,FALSE),,IF(INDEX(Команды!$A$2:$AN$7500,MATCH(S$3,Команды!$A$2:$A$7500,0),$E37+2)=Команды!$AJ$18,TRUE,FALSE),,IF(INDEX(Команды!$A$2:$AN$7500,MATCH(S$3,Команды!$A$2:$A$7500,0),$E37+2)=Команды!$AJ$19,TRUE,FALSE)),INDEX(Команды!$AJ$2:$AK$19,MATCH(INDEX(Команды!$A$2:$AN$7500,MATCH(S$3,Команды!$A$2:$A$7500,0),$E37+2),Команды!$AJ$2:$AJ$19,0),2),0)</f>
        <v>0.33333333333333331</v>
      </c>
      <c r="T37" s="175">
        <f>IF(OR(IF(INDEX(Команды!$A$2:$AN$7500,MATCH(S$3,Команды!$A$2:$A$7500,0),$E37+2)=Команды!$AJ$2,TRUE,FALSE),IF(INDEX(Команды!$A$2:$AN$7500,MATCH(S$3,Команды!$A$2:$A$7500,0),$E37+2)=Команды!$AJ$3,TRUE,FALSE),IF(INDEX(Команды!$A$2:$AN$7500,MATCH(S$3,Команды!$A$2:$A$7500,0),$E37+2)=Команды!$AJ$4,TRUE,FALSE),IF(INDEX(Команды!$A$2:$AN$7500,MATCH(S$3,Команды!$A$2:$A$7500,0),$E37+2)=Команды!$AJ$5,TRUE,FALSE),IF(INDEX(Команды!$A$2:$AN$7500,MATCH(S$3,Команды!$A$2:$A$7500,0),$E37+2)=Команды!$AJ$6,TRUE,FALSE),IF(INDEX(Команды!$A$2:$AN$7500,MATCH(S$3,Команды!$A$2:$A$7500,0),$E37+2)=Команды!$AJ$7,TRUE,FALSE),IF(INDEX(Команды!$A$2:$AN$7500,MATCH(S$3,Команды!$A$2:$A$7500,0),$E37+2)=Команды!$AJ$8,TRUE,FALSE),IF(INDEX(Команды!$A$2:$AN$7500,MATCH(S$3,Команды!$A$2:$A$7500,0),$E37+2)=Команды!$AJ$9,TRUE,FALSE),IF(INDEX(Команды!$A$2:$AN$7500,MATCH(S$3,Команды!$A$2:$A$7500,0),$E37+2)=Команды!$AJ$10,TRUE,FALSE),IF(INDEX(Команды!$A$2:$AN$7500,MATCH(S$3,Команды!$A$2:$A$7500,0),$E37+2)=Команды!$AJ$11,TRUE,FALSE),IF(INDEX(Команды!$A$2:$AN$7500,MATCH(S$3,Команды!$A$2:$A$7500,0),$E37+2)=Команды!$AJ$12,TRUE,FALSE),IF(INDEX(Команды!$A$2:$AN$7500,MATCH(S$3,Команды!$A$2:$A$7500,0),$E37+2)=Команды!$AJ$13,TRUE,FALSE),IF(INDEX(Команды!$A$2:$AN$7500,MATCH(S$3,Команды!$A$2:$A$7500,0),$E37+2)=Команды!$AJ$14,TRUE,FALSE),IF(INDEX(Команды!$A$2:$AN$7500,MATCH(S$3,Команды!$A$2:$A$7500,0),$E37+2)=Команды!$AJ$15,TRUE,FALSE),IF(INDEX(Команды!$A$2:$AN$7500,MATCH(S$3,Команды!$A$2:$A$7500,0),$E37+2)=Команды!$AJ$16,TRUE,FALSE),IF(INDEX(Команды!$A$2:$AN$7500,MATCH(S$3,Команды!$A$2:$A$7500,0),$E37+2)=Команды!$AJ$17,TRUE,FALSE),IF(INDEX(Команды!$A$2:$AN$7500,MATCH(S$3,Команды!$A$2:$A$7500,0),$E37+2)=Команды!$AJ$18,TRUE,FALSE),IF(INDEX(Команды!$A$2:$AN$7500,MATCH(S$3,Команды!$A$2:$A$7500,0),$E37+2)=Команды!$AJ$19,TRUE,FALSE)),INDEX(Команды!$AJ$2:$AL$19,MATCH(INDEX(Команды!$A$2:$AN$7500,MATCH(S$3,Команды!$A$2:$A$7500,0),$E37+2),Команды!$AJ$2:$AJ$19,0),3),0)</f>
        <v>0.70833333333333337</v>
      </c>
      <c r="U37" s="342"/>
      <c r="V37" s="174" t="str">
        <f>IF(OR(IF(INDEX(Команды!$A$2:$AN$7500,MATCH(V$3,Команды!$A$2:$A$7500,0),$E37+2)=Команды!$AJ$2,TRUE,FALSE),IF(INDEX(Команды!$A$2:$AN$7500,MATCH(V$3,Команды!$A$2:$A$7500,0),$E37+2)=Команды!$AJ$3,TRUE,FALSE),IF(INDEX(Команды!$A$2:$AN$7500,MATCH(V$3,Команды!$A$2:$A$7500,0),$E37+2)=Команды!$AJ$4,TRUE,FALSE),IF(INDEX(Команды!$A$2:$AN$7500,MATCH(V$3,Команды!$A$2:$A$7500,0),$E37+2)=Команды!$AJ$5,TRUE,FALSE),IF(INDEX(Команды!$A$2:$AN$7500,MATCH(V$3,Команды!$A$2:$A$7500,0),$E37+2)=Команды!$AJ$6,TRUE,FALSE),IF(INDEX(Команды!$A$2:$AN$7500,MATCH(V$3,Команды!$A$2:$A$7500,0),$E37+2)=Команды!$AJ$7,TRUE,FALSE),IF(INDEX(Команды!$A$2:$AN$7500,MATCH(V$3,Команды!$A$2:$A$7500,0),$E37+2)=Команды!$AJ$8,TRUE,FALSE),IF(INDEX(Команды!$A$2:$AN$7500,MATCH(V$3,Команды!$A$2:$A$7500,0),$E37+2)=Команды!$AJ$9,TRUE,FALSE),IF(INDEX(Команды!$A$2:$AN$7500,MATCH(V$3,Команды!$A$2:$A$7500,0),$E37+2)=Команды!$AJ$10,TRUE,FALSE),IF(INDEX(Команды!$A$2:$AN$7500,MATCH(V$3,Команды!$A$2:$A$7500,0),$E37+2)=Команды!$AJ$11,TRUE,FALSE),IF(INDEX(Команды!$A$2:$AN$7500,MATCH(V$3,Команды!$A$2:$A$7500,0),$E37+2)=Команды!$AJ$12,TRUE,FALSE),IF(INDEX(Команды!$A$2:$AN$7500,MATCH(V$3,Команды!$A$2:$A$7500,0),$E37+2)=Команды!$AJ$13,TRUE,FALSE),IF(INDEX(Команды!$A$2:$AN$7500,MATCH(V$3,Команды!$A$2:$A$7500,0),$E37+2)=Команды!$AJ$14,TRUE,FALSE),IF(INDEX(Команды!$A$2:$AN$7500,MATCH(V$3,Команды!$A$2:$A$7500,0),$E37+2)=Команды!$AJ$15,TRUE,FALSE),IF(INDEX(Команды!$A$2:$AN$7500,MATCH(V$3,Команды!$A$2:$A$7500,0),$E37+2)=Команды!$AJ$16,TRUE,FALSE),,IF(INDEX(Команды!$A$2:$AN$7500,MATCH(V$3,Команды!$A$2:$A$7500,0),$E37+2)=Команды!$AJ$17,TRUE,FALSE),,IF(INDEX(Команды!$A$2:$AN$7500,MATCH(V$3,Команды!$A$2:$A$7500,0),$E37+2)=Команды!$AJ$18,TRUE,FALSE),,IF(INDEX(Команды!$A$2:$AN$7500,MATCH(V$3,Команды!$A$2:$A$7500,0),$E37+2)=Команды!$AJ$19,TRUE,FALSE)),INDEX(Команды!$AJ$2:$AK$19,MATCH(INDEX(Команды!$A$2:$AN$7500,MATCH(V$3,Команды!$A$2:$A$7500,0),$E37+2),Команды!$AJ$2:$AJ$19,0),2),0)</f>
        <v>В</v>
      </c>
      <c r="W37" s="175" t="str">
        <f>IF(OR(IF(INDEX(Команды!$A$2:$AN$7500,MATCH(V$3,Команды!$A$2:$A$7500,0),$E37+2)=Команды!$AJ$2,TRUE,FALSE),IF(INDEX(Команды!$A$2:$AN$7500,MATCH(V$3,Команды!$A$2:$A$7500,0),$E37+2)=Команды!$AJ$3,TRUE,FALSE),IF(INDEX(Команды!$A$2:$AN$7500,MATCH(V$3,Команды!$A$2:$A$7500,0),$E37+2)=Команды!$AJ$4,TRUE,FALSE),IF(INDEX(Команды!$A$2:$AN$7500,MATCH(V$3,Команды!$A$2:$A$7500,0),$E37+2)=Команды!$AJ$5,TRUE,FALSE),IF(INDEX(Команды!$A$2:$AN$7500,MATCH(V$3,Команды!$A$2:$A$7500,0),$E37+2)=Команды!$AJ$6,TRUE,FALSE),IF(INDEX(Команды!$A$2:$AN$7500,MATCH(V$3,Команды!$A$2:$A$7500,0),$E37+2)=Команды!$AJ$7,TRUE,FALSE),IF(INDEX(Команды!$A$2:$AN$7500,MATCH(V$3,Команды!$A$2:$A$7500,0),$E37+2)=Команды!$AJ$8,TRUE,FALSE),IF(INDEX(Команды!$A$2:$AN$7500,MATCH(V$3,Команды!$A$2:$A$7500,0),$E37+2)=Команды!$AJ$9,TRUE,FALSE),IF(INDEX(Команды!$A$2:$AN$7500,MATCH(V$3,Команды!$A$2:$A$7500,0),$E37+2)=Команды!$AJ$10,TRUE,FALSE),IF(INDEX(Команды!$A$2:$AN$7500,MATCH(V$3,Команды!$A$2:$A$7500,0),$E37+2)=Команды!$AJ$11,TRUE,FALSE),IF(INDEX(Команды!$A$2:$AN$7500,MATCH(V$3,Команды!$A$2:$A$7500,0),$E37+2)=Команды!$AJ$12,TRUE,FALSE),IF(INDEX(Команды!$A$2:$AN$7500,MATCH(V$3,Команды!$A$2:$A$7500,0),$E37+2)=Команды!$AJ$13,TRUE,FALSE),IF(INDEX(Команды!$A$2:$AN$7500,MATCH(V$3,Команды!$A$2:$A$7500,0),$E37+2)=Команды!$AJ$14,TRUE,FALSE),IF(INDEX(Команды!$A$2:$AN$7500,MATCH(V$3,Команды!$A$2:$A$7500,0),$E37+2)=Команды!$AJ$15,TRUE,FALSE),IF(INDEX(Команды!$A$2:$AN$7500,MATCH(V$3,Команды!$A$2:$A$7500,0),$E37+2)=Команды!$AJ$16,TRUE,FALSE),IF(INDEX(Команды!$A$2:$AN$7500,MATCH(V$3,Команды!$A$2:$A$7500,0),$E37+2)=Команды!$AJ$17,TRUE,FALSE),IF(INDEX(Команды!$A$2:$AN$7500,MATCH(V$3,Команды!$A$2:$A$7500,0),$E37+2)=Команды!$AJ$18,TRUE,FALSE),IF(INDEX(Команды!$A$2:$AN$7500,MATCH(V$3,Команды!$A$2:$A$7500,0),$E37+2)=Команды!$AJ$19,TRUE,FALSE)),INDEX(Команды!$AJ$2:$AL$19,MATCH(INDEX(Команды!$A$2:$AN$7500,MATCH(V$3,Команды!$A$2:$A$7500,0),$E37+2),Команды!$AJ$2:$AJ$19,0),3),0)</f>
        <v>В</v>
      </c>
      <c r="X37" s="342"/>
      <c r="Y37" s="174" t="str">
        <f>IF(OR(IF(INDEX(Команды!$A$2:$AN$7500,MATCH(Y$3,Команды!$A$2:$A$7500,0),$E37+2)=Команды!$AJ$2,TRUE,FALSE),IF(INDEX(Команды!$A$2:$AN$7500,MATCH(Y$3,Команды!$A$2:$A$7500,0),$E37+2)=Команды!$AJ$3,TRUE,FALSE),IF(INDEX(Команды!$A$2:$AN$7500,MATCH(Y$3,Команды!$A$2:$A$7500,0),$E37+2)=Команды!$AJ$4,TRUE,FALSE),IF(INDEX(Команды!$A$2:$AN$7500,MATCH(Y$3,Команды!$A$2:$A$7500,0),$E37+2)=Команды!$AJ$5,TRUE,FALSE),IF(INDEX(Команды!$A$2:$AN$7500,MATCH(Y$3,Команды!$A$2:$A$7500,0),$E37+2)=Команды!$AJ$6,TRUE,FALSE),IF(INDEX(Команды!$A$2:$AN$7500,MATCH(Y$3,Команды!$A$2:$A$7500,0),$E37+2)=Команды!$AJ$7,TRUE,FALSE),IF(INDEX(Команды!$A$2:$AN$7500,MATCH(Y$3,Команды!$A$2:$A$7500,0),$E37+2)=Команды!$AJ$8,TRUE,FALSE),IF(INDEX(Команды!$A$2:$AN$7500,MATCH(Y$3,Команды!$A$2:$A$7500,0),$E37+2)=Команды!$AJ$9,TRUE,FALSE),IF(INDEX(Команды!$A$2:$AN$7500,MATCH(Y$3,Команды!$A$2:$A$7500,0),$E37+2)=Команды!$AJ$10,TRUE,FALSE),IF(INDEX(Команды!$A$2:$AN$7500,MATCH(Y$3,Команды!$A$2:$A$7500,0),$E37+2)=Команды!$AJ$11,TRUE,FALSE),IF(INDEX(Команды!$A$2:$AN$7500,MATCH(Y$3,Команды!$A$2:$A$7500,0),$E37+2)=Команды!$AJ$12,TRUE,FALSE),IF(INDEX(Команды!$A$2:$AN$7500,MATCH(Y$3,Команды!$A$2:$A$7500,0),$E37+2)=Команды!$AJ$13,TRUE,FALSE),IF(INDEX(Команды!$A$2:$AN$7500,MATCH(Y$3,Команды!$A$2:$A$7500,0),$E37+2)=Команды!$AJ$14,TRUE,FALSE),IF(INDEX(Команды!$A$2:$AN$7500,MATCH(Y$3,Команды!$A$2:$A$7500,0),$E37+2)=Команды!$AJ$15,TRUE,FALSE),IF(INDEX(Команды!$A$2:$AN$7500,MATCH(Y$3,Команды!$A$2:$A$7500,0),$E37+2)=Команды!$AJ$16,TRUE,FALSE),,IF(INDEX(Команды!$A$2:$AN$7500,MATCH(Y$3,Команды!$A$2:$A$7500,0),$E37+2)=Команды!$AJ$17,TRUE,FALSE),,IF(INDEX(Команды!$A$2:$AN$7500,MATCH(Y$3,Команды!$A$2:$A$7500,0),$E37+2)=Команды!$AJ$18,TRUE,FALSE),,IF(INDEX(Команды!$A$2:$AN$7500,MATCH(Y$3,Команды!$A$2:$A$7500,0),$E37+2)=Команды!$AJ$19,TRUE,FALSE)),INDEX(Команды!$AJ$2:$AK$19,MATCH(INDEX(Команды!$A$2:$AN$7500,MATCH(Y$3,Команды!$A$2:$A$7500,0),$E37+2),Команды!$AJ$2:$AJ$19,0),2),0)</f>
        <v>В</v>
      </c>
      <c r="Z37" s="175" t="str">
        <f>IF(OR(IF(INDEX(Команды!$A$2:$AN$7500,MATCH(Y$3,Команды!$A$2:$A$7500,0),$E37+2)=Команды!$AJ$2,TRUE,FALSE),IF(INDEX(Команды!$A$2:$AN$7500,MATCH(Y$3,Команды!$A$2:$A$7500,0),$E37+2)=Команды!$AJ$3,TRUE,FALSE),IF(INDEX(Команды!$A$2:$AN$7500,MATCH(Y$3,Команды!$A$2:$A$7500,0),$E37+2)=Команды!$AJ$4,TRUE,FALSE),IF(INDEX(Команды!$A$2:$AN$7500,MATCH(Y$3,Команды!$A$2:$A$7500,0),$E37+2)=Команды!$AJ$5,TRUE,FALSE),IF(INDEX(Команды!$A$2:$AN$7500,MATCH(Y$3,Команды!$A$2:$A$7500,0),$E37+2)=Команды!$AJ$6,TRUE,FALSE),IF(INDEX(Команды!$A$2:$AN$7500,MATCH(Y$3,Команды!$A$2:$A$7500,0),$E37+2)=Команды!$AJ$7,TRUE,FALSE),IF(INDEX(Команды!$A$2:$AN$7500,MATCH(Y$3,Команды!$A$2:$A$7500,0),$E37+2)=Команды!$AJ$8,TRUE,FALSE),IF(INDEX(Команды!$A$2:$AN$7500,MATCH(Y$3,Команды!$A$2:$A$7500,0),$E37+2)=Команды!$AJ$9,TRUE,FALSE),IF(INDEX(Команды!$A$2:$AN$7500,MATCH(Y$3,Команды!$A$2:$A$7500,0),$E37+2)=Команды!$AJ$10,TRUE,FALSE),IF(INDEX(Команды!$A$2:$AN$7500,MATCH(Y$3,Команды!$A$2:$A$7500,0),$E37+2)=Команды!$AJ$11,TRUE,FALSE),IF(INDEX(Команды!$A$2:$AN$7500,MATCH(Y$3,Команды!$A$2:$A$7500,0),$E37+2)=Команды!$AJ$12,TRUE,FALSE),IF(INDEX(Команды!$A$2:$AN$7500,MATCH(Y$3,Команды!$A$2:$A$7500,0),$E37+2)=Команды!$AJ$13,TRUE,FALSE),IF(INDEX(Команды!$A$2:$AN$7500,MATCH(Y$3,Команды!$A$2:$A$7500,0),$E37+2)=Команды!$AJ$14,TRUE,FALSE),IF(INDEX(Команды!$A$2:$AN$7500,MATCH(Y$3,Команды!$A$2:$A$7500,0),$E37+2)=Команды!$AJ$15,TRUE,FALSE),IF(INDEX(Команды!$A$2:$AN$7500,MATCH(Y$3,Команды!$A$2:$A$7500,0),$E37+2)=Команды!$AJ$16,TRUE,FALSE),IF(INDEX(Команды!$A$2:$AN$7500,MATCH(Y$3,Команды!$A$2:$A$7500,0),$E37+2)=Команды!$AJ$17,TRUE,FALSE),IF(INDEX(Команды!$A$2:$AN$7500,MATCH(Y$3,Команды!$A$2:$A$7500,0),$E37+2)=Команды!$AJ$18,TRUE,FALSE),IF(INDEX(Команды!$A$2:$AN$7500,MATCH(Y$3,Команды!$A$2:$A$7500,0),$E37+2)=Команды!$AJ$19,TRUE,FALSE)),INDEX(Команды!$AJ$2:$AL$19,MATCH(INDEX(Команды!$A$2:$AN$7500,MATCH(Y$3,Команды!$A$2:$A$7500,0),$E37+2),Команды!$AJ$2:$AJ$19,0),3),0)</f>
        <v>В</v>
      </c>
      <c r="AA37" s="342"/>
      <c r="AB37" s="174">
        <f>IF(OR(IF(INDEX(Команды!$A$2:$AN$7500,MATCH(AB$3,Команды!$A$2:$A$7500,0),$E37+2)=Команды!$AJ$2,TRUE,FALSE),IF(INDEX(Команды!$A$2:$AN$7500,MATCH(AB$3,Команды!$A$2:$A$7500,0),$E37+2)=Команды!$AJ$3,TRUE,FALSE),IF(INDEX(Команды!$A$2:$AN$7500,MATCH(AB$3,Команды!$A$2:$A$7500,0),$E37+2)=Команды!$AJ$4,TRUE,FALSE),IF(INDEX(Команды!$A$2:$AN$7500,MATCH(AB$3,Команды!$A$2:$A$7500,0),$E37+2)=Команды!$AJ$5,TRUE,FALSE),IF(INDEX(Команды!$A$2:$AN$7500,MATCH(AB$3,Команды!$A$2:$A$7500,0),$E37+2)=Команды!$AJ$6,TRUE,FALSE),IF(INDEX(Команды!$A$2:$AN$7500,MATCH(AB$3,Команды!$A$2:$A$7500,0),$E37+2)=Команды!$AJ$7,TRUE,FALSE),IF(INDEX(Команды!$A$2:$AN$7500,MATCH(AB$3,Команды!$A$2:$A$7500,0),$E37+2)=Команды!$AJ$8,TRUE,FALSE),IF(INDEX(Команды!$A$2:$AN$7500,MATCH(AB$3,Команды!$A$2:$A$7500,0),$E37+2)=Команды!$AJ$9,TRUE,FALSE),IF(INDEX(Команды!$A$2:$AN$7500,MATCH(AB$3,Команды!$A$2:$A$7500,0),$E37+2)=Команды!$AJ$10,TRUE,FALSE),IF(INDEX(Команды!$A$2:$AN$7500,MATCH(AB$3,Команды!$A$2:$A$7500,0),$E37+2)=Команды!$AJ$11,TRUE,FALSE),IF(INDEX(Команды!$A$2:$AN$7500,MATCH(AB$3,Команды!$A$2:$A$7500,0),$E37+2)=Команды!$AJ$12,TRUE,FALSE),IF(INDEX(Команды!$A$2:$AN$7500,MATCH(AB$3,Команды!$A$2:$A$7500,0),$E37+2)=Команды!$AJ$13,TRUE,FALSE),IF(INDEX(Команды!$A$2:$AN$7500,MATCH(AB$3,Команды!$A$2:$A$7500,0),$E37+2)=Команды!$AJ$14,TRUE,FALSE),IF(INDEX(Команды!$A$2:$AN$7500,MATCH(AB$3,Команды!$A$2:$A$7500,0),$E37+2)=Команды!$AJ$15,TRUE,FALSE),IF(INDEX(Команды!$A$2:$AN$7500,MATCH(AB$3,Команды!$A$2:$A$7500,0),$E37+2)=Команды!$AJ$16,TRUE,FALSE),,IF(INDEX(Команды!$A$2:$AN$7500,MATCH(AB$3,Команды!$A$2:$A$7500,0),$E37+2)=Команды!$AJ$17,TRUE,FALSE),,IF(INDEX(Команды!$A$2:$AN$7500,MATCH(AB$3,Команды!$A$2:$A$7500,0),$E37+2)=Команды!$AJ$18,TRUE,FALSE),,IF(INDEX(Команды!$A$2:$AN$7500,MATCH(AB$3,Команды!$A$2:$A$7500,0),$E37+2)=Команды!$AJ$19,TRUE,FALSE)),INDEX(Команды!$AJ$2:$AK$19,MATCH(INDEX(Команды!$A$2:$AN$7500,MATCH(AB$3,Команды!$A$2:$A$7500,0),$E37+2),Команды!$AJ$2:$AJ$19,0),2),0)</f>
        <v>0.28125</v>
      </c>
      <c r="AC37" s="175">
        <f>IF(OR(IF(INDEX(Команды!$A$2:$AN$7500,MATCH(AB$3,Команды!$A$2:$A$7500,0),$E37+2)=Команды!$AJ$2,TRUE,FALSE),IF(INDEX(Команды!$A$2:$AN$7500,MATCH(AB$3,Команды!$A$2:$A$7500,0),$E37+2)=Команды!$AJ$3,TRUE,FALSE),IF(INDEX(Команды!$A$2:$AN$7500,MATCH(AB$3,Команды!$A$2:$A$7500,0),$E37+2)=Команды!$AJ$4,TRUE,FALSE),IF(INDEX(Команды!$A$2:$AN$7500,MATCH(AB$3,Команды!$A$2:$A$7500,0),$E37+2)=Команды!$AJ$5,TRUE,FALSE),IF(INDEX(Команды!$A$2:$AN$7500,MATCH(AB$3,Команды!$A$2:$A$7500,0),$E37+2)=Команды!$AJ$6,TRUE,FALSE),IF(INDEX(Команды!$A$2:$AN$7500,MATCH(AB$3,Команды!$A$2:$A$7500,0),$E37+2)=Команды!$AJ$7,TRUE,FALSE),IF(INDEX(Команды!$A$2:$AN$7500,MATCH(AB$3,Команды!$A$2:$A$7500,0),$E37+2)=Команды!$AJ$8,TRUE,FALSE),IF(INDEX(Команды!$A$2:$AN$7500,MATCH(AB$3,Команды!$A$2:$A$7500,0),$E37+2)=Команды!$AJ$9,TRUE,FALSE),IF(INDEX(Команды!$A$2:$AN$7500,MATCH(AB$3,Команды!$A$2:$A$7500,0),$E37+2)=Команды!$AJ$10,TRUE,FALSE),IF(INDEX(Команды!$A$2:$AN$7500,MATCH(AB$3,Команды!$A$2:$A$7500,0),$E37+2)=Команды!$AJ$11,TRUE,FALSE),IF(INDEX(Команды!$A$2:$AN$7500,MATCH(AB$3,Команды!$A$2:$A$7500,0),$E37+2)=Команды!$AJ$12,TRUE,FALSE),IF(INDEX(Команды!$A$2:$AN$7500,MATCH(AB$3,Команды!$A$2:$A$7500,0),$E37+2)=Команды!$AJ$13,TRUE,FALSE),IF(INDEX(Команды!$A$2:$AN$7500,MATCH(AB$3,Команды!$A$2:$A$7500,0),$E37+2)=Команды!$AJ$14,TRUE,FALSE),IF(INDEX(Команды!$A$2:$AN$7500,MATCH(AB$3,Команды!$A$2:$A$7500,0),$E37+2)=Команды!$AJ$15,TRUE,FALSE),IF(INDEX(Команды!$A$2:$AN$7500,MATCH(AB$3,Команды!$A$2:$A$7500,0),$E37+2)=Команды!$AJ$16,TRUE,FALSE),IF(INDEX(Команды!$A$2:$AN$7500,MATCH(AB$3,Команды!$A$2:$A$7500,0),$E37+2)=Команды!$AJ$17,TRUE,FALSE),IF(INDEX(Команды!$A$2:$AN$7500,MATCH(AB$3,Команды!$A$2:$A$7500,0),$E37+2)=Команды!$AJ$18,TRUE,FALSE),IF(INDEX(Команды!$A$2:$AN$7500,MATCH(AB$3,Команды!$A$2:$A$7500,0),$E37+2)=Команды!$AJ$19,TRUE,FALSE)),INDEX(Команды!$AJ$2:$AL$19,MATCH(INDEX(Команды!$A$2:$AN$7500,MATCH(AB$3,Команды!$A$2:$A$7500,0),$E37+2),Команды!$AJ$2:$AJ$19,0),3),0)</f>
        <v>0.65625</v>
      </c>
      <c r="AD37" s="342"/>
      <c r="AE37" s="174">
        <f>IF(OR(IF(INDEX(Команды!$A$2:$AN$7500,MATCH(AE$3,Команды!$A$2:$A$7500,0),$E37+2)=Команды!$AJ$2,TRUE,FALSE),IF(INDEX(Команды!$A$2:$AN$7500,MATCH(AE$3,Команды!$A$2:$A$7500,0),$E37+2)=Команды!$AJ$3,TRUE,FALSE),IF(INDEX(Команды!$A$2:$AN$7500,MATCH(AE$3,Команды!$A$2:$A$7500,0),$E37+2)=Команды!$AJ$4,TRUE,FALSE),IF(INDEX(Команды!$A$2:$AN$7500,MATCH(AE$3,Команды!$A$2:$A$7500,0),$E37+2)=Команды!$AJ$5,TRUE,FALSE),IF(INDEX(Команды!$A$2:$AN$7500,MATCH(AE$3,Команды!$A$2:$A$7500,0),$E37+2)=Команды!$AJ$6,TRUE,FALSE),IF(INDEX(Команды!$A$2:$AN$7500,MATCH(AE$3,Команды!$A$2:$A$7500,0),$E37+2)=Команды!$AJ$7,TRUE,FALSE),IF(INDEX(Команды!$A$2:$AN$7500,MATCH(AE$3,Команды!$A$2:$A$7500,0),$E37+2)=Команды!$AJ$8,TRUE,FALSE),IF(INDEX(Команды!$A$2:$AN$7500,MATCH(AE$3,Команды!$A$2:$A$7500,0),$E37+2)=Команды!$AJ$9,TRUE,FALSE),IF(INDEX(Команды!$A$2:$AN$7500,MATCH(AE$3,Команды!$A$2:$A$7500,0),$E37+2)=Команды!$AJ$10,TRUE,FALSE),IF(INDEX(Команды!$A$2:$AN$7500,MATCH(AE$3,Команды!$A$2:$A$7500,0),$E37+2)=Команды!$AJ$11,TRUE,FALSE),IF(INDEX(Команды!$A$2:$AN$7500,MATCH(AE$3,Команды!$A$2:$A$7500,0),$E37+2)=Команды!$AJ$12,TRUE,FALSE),IF(INDEX(Команды!$A$2:$AN$7500,MATCH(AE$3,Команды!$A$2:$A$7500,0),$E37+2)=Команды!$AJ$13,TRUE,FALSE),IF(INDEX(Команды!$A$2:$AN$7500,MATCH(AE$3,Команды!$A$2:$A$7500,0),$E37+2)=Команды!$AJ$14,TRUE,FALSE),IF(INDEX(Команды!$A$2:$AN$7500,MATCH(AE$3,Команды!$A$2:$A$7500,0),$E37+2)=Команды!$AJ$15,TRUE,FALSE),IF(INDEX(Команды!$A$2:$AN$7500,MATCH(AE$3,Команды!$A$2:$A$7500,0),$E37+2)=Команды!$AJ$16,TRUE,FALSE),,IF(INDEX(Команды!$A$2:$AN$7500,MATCH(AE$3,Команды!$A$2:$A$7500,0),$E37+2)=Команды!$AJ$17,TRUE,FALSE),,IF(INDEX(Команды!$A$2:$AN$7500,MATCH(AE$3,Команды!$A$2:$A$7500,0),$E37+2)=Команды!$AJ$18,TRUE,FALSE),,IF(INDEX(Команды!$A$2:$AN$7500,MATCH(AE$3,Команды!$A$2:$A$7500,0),$E37+2)=Команды!$AJ$19,TRUE,FALSE)),INDEX(Команды!$AJ$2:$AK$19,MATCH(INDEX(Команды!$A$2:$AN$7500,MATCH(AE$3,Команды!$A$2:$A$7500,0),$E37+2),Команды!$AJ$2:$AJ$19,0),2),0)</f>
        <v>0.28125</v>
      </c>
      <c r="AF37" s="175">
        <f>IF(OR(IF(INDEX(Команды!$A$2:$AN$7500,MATCH(AE$3,Команды!$A$2:$A$7500,0),$E37+2)=Команды!$AJ$2,TRUE,FALSE),IF(INDEX(Команды!$A$2:$AN$7500,MATCH(AE$3,Команды!$A$2:$A$7500,0),$E37+2)=Команды!$AJ$3,TRUE,FALSE),IF(INDEX(Команды!$A$2:$AN$7500,MATCH(AE$3,Команды!$A$2:$A$7500,0),$E37+2)=Команды!$AJ$4,TRUE,FALSE),IF(INDEX(Команды!$A$2:$AN$7500,MATCH(AE$3,Команды!$A$2:$A$7500,0),$E37+2)=Команды!$AJ$5,TRUE,FALSE),IF(INDEX(Команды!$A$2:$AN$7500,MATCH(AE$3,Команды!$A$2:$A$7500,0),$E37+2)=Команды!$AJ$6,TRUE,FALSE),IF(INDEX(Команды!$A$2:$AN$7500,MATCH(AE$3,Команды!$A$2:$A$7500,0),$E37+2)=Команды!$AJ$7,TRUE,FALSE),IF(INDEX(Команды!$A$2:$AN$7500,MATCH(AE$3,Команды!$A$2:$A$7500,0),$E37+2)=Команды!$AJ$8,TRUE,FALSE),IF(INDEX(Команды!$A$2:$AN$7500,MATCH(AE$3,Команды!$A$2:$A$7500,0),$E37+2)=Команды!$AJ$9,TRUE,FALSE),IF(INDEX(Команды!$A$2:$AN$7500,MATCH(AE$3,Команды!$A$2:$A$7500,0),$E37+2)=Команды!$AJ$10,TRUE,FALSE),IF(INDEX(Команды!$A$2:$AN$7500,MATCH(AE$3,Команды!$A$2:$A$7500,0),$E37+2)=Команды!$AJ$11,TRUE,FALSE),IF(INDEX(Команды!$A$2:$AN$7500,MATCH(AE$3,Команды!$A$2:$A$7500,0),$E37+2)=Команды!$AJ$12,TRUE,FALSE),IF(INDEX(Команды!$A$2:$AN$7500,MATCH(AE$3,Команды!$A$2:$A$7500,0),$E37+2)=Команды!$AJ$13,TRUE,FALSE),IF(INDEX(Команды!$A$2:$AN$7500,MATCH(AE$3,Команды!$A$2:$A$7500,0),$E37+2)=Команды!$AJ$14,TRUE,FALSE),IF(INDEX(Команды!$A$2:$AN$7500,MATCH(AE$3,Команды!$A$2:$A$7500,0),$E37+2)=Команды!$AJ$15,TRUE,FALSE),IF(INDEX(Команды!$A$2:$AN$7500,MATCH(AE$3,Команды!$A$2:$A$7500,0),$E37+2)=Команды!$AJ$16,TRUE,FALSE),IF(INDEX(Команды!$A$2:$AN$7500,MATCH(AE$3,Команды!$A$2:$A$7500,0),$E37+2)=Команды!$AJ$17,TRUE,FALSE),IF(INDEX(Команды!$A$2:$AN$7500,MATCH(AE$3,Команды!$A$2:$A$7500,0),$E37+2)=Команды!$AJ$18,TRUE,FALSE),IF(INDEX(Команды!$A$2:$AN$7500,MATCH(AE$3,Команды!$A$2:$A$7500,0),$E37+2)=Команды!$AJ$19,TRUE,FALSE)),INDEX(Команды!$AJ$2:$AL$19,MATCH(INDEX(Команды!$A$2:$AN$7500,MATCH(AE$3,Команды!$A$2:$A$7500,0),$E37+2),Команды!$AJ$2:$AJ$19,0),3),0)</f>
        <v>0.65625</v>
      </c>
      <c r="AG37" s="342"/>
      <c r="AH37" s="174">
        <f>IF(OR(IF(INDEX(Команды!$A$2:$AN$7500,MATCH(AH$3,Команды!$A$2:$A$7500,0),$E37+2)=Команды!$AJ$2,TRUE,FALSE),IF(INDEX(Команды!$A$2:$AN$7500,MATCH(AH$3,Команды!$A$2:$A$7500,0),$E37+2)=Команды!$AJ$3,TRUE,FALSE),IF(INDEX(Команды!$A$2:$AN$7500,MATCH(AH$3,Команды!$A$2:$A$7500,0),$E37+2)=Команды!$AJ$4,TRUE,FALSE),IF(INDEX(Команды!$A$2:$AN$7500,MATCH(AH$3,Команды!$A$2:$A$7500,0),$E37+2)=Команды!$AJ$5,TRUE,FALSE),IF(INDEX(Команды!$A$2:$AN$7500,MATCH(AH$3,Команды!$A$2:$A$7500,0),$E37+2)=Команды!$AJ$6,TRUE,FALSE),IF(INDEX(Команды!$A$2:$AN$7500,MATCH(AH$3,Команды!$A$2:$A$7500,0),$E37+2)=Команды!$AJ$7,TRUE,FALSE),IF(INDEX(Команды!$A$2:$AN$7500,MATCH(AH$3,Команды!$A$2:$A$7500,0),$E37+2)=Команды!$AJ$8,TRUE,FALSE),IF(INDEX(Команды!$A$2:$AN$7500,MATCH(AH$3,Команды!$A$2:$A$7500,0),$E37+2)=Команды!$AJ$9,TRUE,FALSE),IF(INDEX(Команды!$A$2:$AN$7500,MATCH(AH$3,Команды!$A$2:$A$7500,0),$E37+2)=Команды!$AJ$10,TRUE,FALSE),IF(INDEX(Команды!$A$2:$AN$7500,MATCH(AH$3,Команды!$A$2:$A$7500,0),$E37+2)=Команды!$AJ$11,TRUE,FALSE),IF(INDEX(Команды!$A$2:$AN$7500,MATCH(AH$3,Команды!$A$2:$A$7500,0),$E37+2)=Команды!$AJ$12,TRUE,FALSE),IF(INDEX(Команды!$A$2:$AN$7500,MATCH(AH$3,Команды!$A$2:$A$7500,0),$E37+2)=Команды!$AJ$13,TRUE,FALSE),IF(INDEX(Команды!$A$2:$AN$7500,MATCH(AH$3,Команды!$A$2:$A$7500,0),$E37+2)=Команды!$AJ$14,TRUE,FALSE),IF(INDEX(Команды!$A$2:$AN$7500,MATCH(AH$3,Команды!$A$2:$A$7500,0),$E37+2)=Команды!$AJ$15,TRUE,FALSE),IF(INDEX(Команды!$A$2:$AN$7500,MATCH(AH$3,Команды!$A$2:$A$7500,0),$E37+2)=Команды!$AJ$16,TRUE,FALSE),,IF(INDEX(Команды!$A$2:$AN$7500,MATCH(AH$3,Команды!$A$2:$A$7500,0),$E37+2)=Команды!$AJ$17,TRUE,FALSE),,IF(INDEX(Команды!$A$2:$AN$7500,MATCH(AH$3,Команды!$A$2:$A$7500,0),$E37+2)=Команды!$AJ$18,TRUE,FALSE),,IF(INDEX(Команды!$A$2:$AN$7500,MATCH(AH$3,Команды!$A$2:$A$7500,0),$E37+2)=Команды!$AJ$19,TRUE,FALSE)),INDEX(Команды!$AJ$2:$AK$19,MATCH(INDEX(Команды!$A$2:$AN$7500,MATCH(AH$3,Команды!$A$2:$A$7500,0),$E37+2),Команды!$AJ$2:$AJ$19,0),2),0)</f>
        <v>0.3125</v>
      </c>
      <c r="AI37" s="175">
        <f>IF(OR(IF(INDEX(Команды!$A$2:$AN$7500,MATCH(AH$3,Команды!$A$2:$A$7500,0),$E37+2)=Команды!$AJ$2,TRUE,FALSE),IF(INDEX(Команды!$A$2:$AN$7500,MATCH(AH$3,Команды!$A$2:$A$7500,0),$E37+2)=Команды!$AJ$3,TRUE,FALSE),IF(INDEX(Команды!$A$2:$AN$7500,MATCH(AH$3,Команды!$A$2:$A$7500,0),$E37+2)=Команды!$AJ$4,TRUE,FALSE),IF(INDEX(Команды!$A$2:$AN$7500,MATCH(AH$3,Команды!$A$2:$A$7500,0),$E37+2)=Команды!$AJ$5,TRUE,FALSE),IF(INDEX(Команды!$A$2:$AN$7500,MATCH(AH$3,Команды!$A$2:$A$7500,0),$E37+2)=Команды!$AJ$6,TRUE,FALSE),IF(INDEX(Команды!$A$2:$AN$7500,MATCH(AH$3,Команды!$A$2:$A$7500,0),$E37+2)=Команды!$AJ$7,TRUE,FALSE),IF(INDEX(Команды!$A$2:$AN$7500,MATCH(AH$3,Команды!$A$2:$A$7500,0),$E37+2)=Команды!$AJ$8,TRUE,FALSE),IF(INDEX(Команды!$A$2:$AN$7500,MATCH(AH$3,Команды!$A$2:$A$7500,0),$E37+2)=Команды!$AJ$9,TRUE,FALSE),IF(INDEX(Команды!$A$2:$AN$7500,MATCH(AH$3,Команды!$A$2:$A$7500,0),$E37+2)=Команды!$AJ$10,TRUE,FALSE),IF(INDEX(Команды!$A$2:$AN$7500,MATCH(AH$3,Команды!$A$2:$A$7500,0),$E37+2)=Команды!$AJ$11,TRUE,FALSE),IF(INDEX(Команды!$A$2:$AN$7500,MATCH(AH$3,Команды!$A$2:$A$7500,0),$E37+2)=Команды!$AJ$12,TRUE,FALSE),IF(INDEX(Команды!$A$2:$AN$7500,MATCH(AH$3,Команды!$A$2:$A$7500,0),$E37+2)=Команды!$AJ$13,TRUE,FALSE),IF(INDEX(Команды!$A$2:$AN$7500,MATCH(AH$3,Команды!$A$2:$A$7500,0),$E37+2)=Команды!$AJ$14,TRUE,FALSE),IF(INDEX(Команды!$A$2:$AN$7500,MATCH(AH$3,Команды!$A$2:$A$7500,0),$E37+2)=Команды!$AJ$15,TRUE,FALSE),IF(INDEX(Команды!$A$2:$AN$7500,MATCH(AH$3,Команды!$A$2:$A$7500,0),$E37+2)=Команды!$AJ$16,TRUE,FALSE),IF(INDEX(Команды!$A$2:$AN$7500,MATCH(AH$3,Команды!$A$2:$A$7500,0),$E37+2)=Команды!$AJ$17,TRUE,FALSE),IF(INDEX(Команды!$A$2:$AN$7500,MATCH(AH$3,Команды!$A$2:$A$7500,0),$E37+2)=Команды!$AJ$18,TRUE,FALSE),IF(INDEX(Команды!$A$2:$AN$7500,MATCH(AH$3,Команды!$A$2:$A$7500,0),$E37+2)=Команды!$AJ$19,TRUE,FALSE)),INDEX(Команды!$AJ$2:$AL$19,MATCH(INDEX(Команды!$A$2:$AN$7500,MATCH(AH$3,Команды!$A$2:$A$7500,0),$E37+2),Команды!$AJ$2:$AJ$19,0),3),0)</f>
        <v>0.6875</v>
      </c>
      <c r="AJ37" s="342"/>
      <c r="AK37" s="174">
        <f>IF(OR(IF(INDEX(Команды!$A$2:$AN$7500,MATCH(AK$3,Команды!$A$2:$A$7500,0),$E37+2)=Команды!$AJ$2,TRUE,FALSE),IF(INDEX(Команды!$A$2:$AN$7500,MATCH(AK$3,Команды!$A$2:$A$7500,0),$E37+2)=Команды!$AJ$3,TRUE,FALSE),IF(INDEX(Команды!$A$2:$AN$7500,MATCH(AK$3,Команды!$A$2:$A$7500,0),$E37+2)=Команды!$AJ$4,TRUE,FALSE),IF(INDEX(Команды!$A$2:$AN$7500,MATCH(AK$3,Команды!$A$2:$A$7500,0),$E37+2)=Команды!$AJ$5,TRUE,FALSE),IF(INDEX(Команды!$A$2:$AN$7500,MATCH(AK$3,Команды!$A$2:$A$7500,0),$E37+2)=Команды!$AJ$6,TRUE,FALSE),IF(INDEX(Команды!$A$2:$AN$7500,MATCH(AK$3,Команды!$A$2:$A$7500,0),$E37+2)=Команды!$AJ$7,TRUE,FALSE),IF(INDEX(Команды!$A$2:$AN$7500,MATCH(AK$3,Команды!$A$2:$A$7500,0),$E37+2)=Команды!$AJ$8,TRUE,FALSE),IF(INDEX(Команды!$A$2:$AN$7500,MATCH(AK$3,Команды!$A$2:$A$7500,0),$E37+2)=Команды!$AJ$9,TRUE,FALSE),IF(INDEX(Команды!$A$2:$AN$7500,MATCH(AK$3,Команды!$A$2:$A$7500,0),$E37+2)=Команды!$AJ$10,TRUE,FALSE),IF(INDEX(Команды!$A$2:$AN$7500,MATCH(AK$3,Команды!$A$2:$A$7500,0),$E37+2)=Команды!$AJ$11,TRUE,FALSE),IF(INDEX(Команды!$A$2:$AN$7500,MATCH(AK$3,Команды!$A$2:$A$7500,0),$E37+2)=Команды!$AJ$12,TRUE,FALSE),IF(INDEX(Команды!$A$2:$AN$7500,MATCH(AK$3,Команды!$A$2:$A$7500,0),$E37+2)=Команды!$AJ$13,TRUE,FALSE),IF(INDEX(Команды!$A$2:$AN$7500,MATCH(AK$3,Команды!$A$2:$A$7500,0),$E37+2)=Команды!$AJ$14,TRUE,FALSE),IF(INDEX(Команды!$A$2:$AN$7500,MATCH(AK$3,Команды!$A$2:$A$7500,0),$E37+2)=Команды!$AJ$15,TRUE,FALSE),IF(INDEX(Команды!$A$2:$AN$7500,MATCH(AK$3,Команды!$A$2:$A$7500,0),$E37+2)=Команды!$AJ$16,TRUE,FALSE),,IF(INDEX(Команды!$A$2:$AN$7500,MATCH(AK$3,Команды!$A$2:$A$7500,0),$E37+2)=Команды!$AJ$17,TRUE,FALSE),,IF(INDEX(Команды!$A$2:$AN$7500,MATCH(AK$3,Команды!$A$2:$A$7500,0),$E37+2)=Команды!$AJ$18,TRUE,FALSE),,IF(INDEX(Команды!$A$2:$AN$7500,MATCH(AK$3,Команды!$A$2:$A$7500,0),$E37+2)=Команды!$AJ$19,TRUE,FALSE)),INDEX(Команды!$AJ$2:$AK$19,MATCH(INDEX(Команды!$A$2:$AN$7500,MATCH(AK$3,Команды!$A$2:$A$7500,0),$E37+2),Команды!$AJ$2:$AJ$19,0),2),0)</f>
        <v>0.33333333333333331</v>
      </c>
      <c r="AL37" s="175">
        <f>IF(OR(IF(INDEX(Команды!$A$2:$AN$7500,MATCH(AK$3,Команды!$A$2:$A$7500,0),$E37+2)=Команды!$AJ$2,TRUE,FALSE),IF(INDEX(Команды!$A$2:$AN$7500,MATCH(AK$3,Команды!$A$2:$A$7500,0),$E37+2)=Команды!$AJ$3,TRUE,FALSE),IF(INDEX(Команды!$A$2:$AN$7500,MATCH(AK$3,Команды!$A$2:$A$7500,0),$E37+2)=Команды!$AJ$4,TRUE,FALSE),IF(INDEX(Команды!$A$2:$AN$7500,MATCH(AK$3,Команды!$A$2:$A$7500,0),$E37+2)=Команды!$AJ$5,TRUE,FALSE),IF(INDEX(Команды!$A$2:$AN$7500,MATCH(AK$3,Команды!$A$2:$A$7500,0),$E37+2)=Команды!$AJ$6,TRUE,FALSE),IF(INDEX(Команды!$A$2:$AN$7500,MATCH(AK$3,Команды!$A$2:$A$7500,0),$E37+2)=Команды!$AJ$7,TRUE,FALSE),IF(INDEX(Команды!$A$2:$AN$7500,MATCH(AK$3,Команды!$A$2:$A$7500,0),$E37+2)=Команды!$AJ$8,TRUE,FALSE),IF(INDEX(Команды!$A$2:$AN$7500,MATCH(AK$3,Команды!$A$2:$A$7500,0),$E37+2)=Команды!$AJ$9,TRUE,FALSE),IF(INDEX(Команды!$A$2:$AN$7500,MATCH(AK$3,Команды!$A$2:$A$7500,0),$E37+2)=Команды!$AJ$10,TRUE,FALSE),IF(INDEX(Команды!$A$2:$AN$7500,MATCH(AK$3,Команды!$A$2:$A$7500,0),$E37+2)=Команды!$AJ$11,TRUE,FALSE),IF(INDEX(Команды!$A$2:$AN$7500,MATCH(AK$3,Команды!$A$2:$A$7500,0),$E37+2)=Команды!$AJ$12,TRUE,FALSE),IF(INDEX(Команды!$A$2:$AN$7500,MATCH(AK$3,Команды!$A$2:$A$7500,0),$E37+2)=Команды!$AJ$13,TRUE,FALSE),IF(INDEX(Команды!$A$2:$AN$7500,MATCH(AK$3,Команды!$A$2:$A$7500,0),$E37+2)=Команды!$AJ$14,TRUE,FALSE),IF(INDEX(Команды!$A$2:$AN$7500,MATCH(AK$3,Команды!$A$2:$A$7500,0),$E37+2)=Команды!$AJ$15,TRUE,FALSE),IF(INDEX(Команды!$A$2:$AN$7500,MATCH(AK$3,Команды!$A$2:$A$7500,0),$E37+2)=Команды!$AJ$16,TRUE,FALSE),IF(INDEX(Команды!$A$2:$AN$7500,MATCH(AK$3,Команды!$A$2:$A$7500,0),$E37+2)=Команды!$AJ$17,TRUE,FALSE),IF(INDEX(Команды!$A$2:$AN$7500,MATCH(AK$3,Команды!$A$2:$A$7500,0),$E37+2)=Команды!$AJ$18,TRUE,FALSE),IF(INDEX(Команды!$A$2:$AN$7500,MATCH(AK$3,Команды!$A$2:$A$7500,0),$E37+2)=Команды!$AJ$19,TRUE,FALSE)),INDEX(Команды!$AJ$2:$AL$19,MATCH(INDEX(Команды!$A$2:$AN$7500,MATCH(AK$3,Команды!$A$2:$A$7500,0),$E37+2),Команды!$AJ$2:$AJ$19,0),3),0)</f>
        <v>0.70833333333333337</v>
      </c>
      <c r="AM37" s="342"/>
      <c r="AN37" s="174">
        <f>IF(OR(IF(INDEX(Команды!$A$2:$AN$7500,MATCH(AN$3,Команды!$A$2:$A$7500,0),$E37+2)=Команды!$AJ$2,TRUE,FALSE),IF(INDEX(Команды!$A$2:$AN$7500,MATCH(AN$3,Команды!$A$2:$A$7500,0),$E37+2)=Команды!$AJ$3,TRUE,FALSE),IF(INDEX(Команды!$A$2:$AN$7500,MATCH(AN$3,Команды!$A$2:$A$7500,0),$E37+2)=Команды!$AJ$4,TRUE,FALSE),IF(INDEX(Команды!$A$2:$AN$7500,MATCH(AN$3,Команды!$A$2:$A$7500,0),$E37+2)=Команды!$AJ$5,TRUE,FALSE),IF(INDEX(Команды!$A$2:$AN$7500,MATCH(AN$3,Команды!$A$2:$A$7500,0),$E37+2)=Команды!$AJ$6,TRUE,FALSE),IF(INDEX(Команды!$A$2:$AN$7500,MATCH(AN$3,Команды!$A$2:$A$7500,0),$E37+2)=Команды!$AJ$7,TRUE,FALSE),IF(INDEX(Команды!$A$2:$AN$7500,MATCH(AN$3,Команды!$A$2:$A$7500,0),$E37+2)=Команды!$AJ$8,TRUE,FALSE),IF(INDEX(Команды!$A$2:$AN$7500,MATCH(AN$3,Команды!$A$2:$A$7500,0),$E37+2)=Команды!$AJ$9,TRUE,FALSE),IF(INDEX(Команды!$A$2:$AN$7500,MATCH(AN$3,Команды!$A$2:$A$7500,0),$E37+2)=Команды!$AJ$10,TRUE,FALSE),IF(INDEX(Команды!$A$2:$AN$7500,MATCH(AN$3,Команды!$A$2:$A$7500,0),$E37+2)=Команды!$AJ$11,TRUE,FALSE),IF(INDEX(Команды!$A$2:$AN$7500,MATCH(AN$3,Команды!$A$2:$A$7500,0),$E37+2)=Команды!$AJ$12,TRUE,FALSE),IF(INDEX(Команды!$A$2:$AN$7500,MATCH(AN$3,Команды!$A$2:$A$7500,0),$E37+2)=Команды!$AJ$13,TRUE,FALSE),IF(INDEX(Команды!$A$2:$AN$7500,MATCH(AN$3,Команды!$A$2:$A$7500,0),$E37+2)=Команды!$AJ$14,TRUE,FALSE),IF(INDEX(Команды!$A$2:$AN$7500,MATCH(AN$3,Команды!$A$2:$A$7500,0),$E37+2)=Команды!$AJ$15,TRUE,FALSE),IF(INDEX(Команды!$A$2:$AN$7500,MATCH(AN$3,Команды!$A$2:$A$7500,0),$E37+2)=Команды!$AJ$16,TRUE,FALSE),,IF(INDEX(Команды!$A$2:$AN$7500,MATCH(AN$3,Команды!$A$2:$A$7500,0),$E37+2)=Команды!$AJ$17,TRUE,FALSE),,IF(INDEX(Команды!$A$2:$AN$7500,MATCH(AN$3,Команды!$A$2:$A$7500,0),$E37+2)=Команды!$AJ$18,TRUE,FALSE),,IF(INDEX(Команды!$A$2:$AN$7500,MATCH(AN$3,Команды!$A$2:$A$7500,0),$E37+2)=Команды!$AJ$19,TRUE,FALSE)),INDEX(Команды!$AJ$2:$AK$19,MATCH(INDEX(Команды!$A$2:$AN$7500,MATCH(AN$3,Команды!$A$2:$A$7500,0),$E37+2),Команды!$AJ$2:$AJ$19,0),2),0)</f>
        <v>0.33333333333333331</v>
      </c>
      <c r="AO37" s="175">
        <f>IF(OR(IF(INDEX(Команды!$A$2:$AN$7500,MATCH(AN$3,Команды!$A$2:$A$7500,0),$E37+2)=Команды!$AJ$2,TRUE,FALSE),IF(INDEX(Команды!$A$2:$AN$7500,MATCH(AN$3,Команды!$A$2:$A$7500,0),$E37+2)=Команды!$AJ$3,TRUE,FALSE),IF(INDEX(Команды!$A$2:$AN$7500,MATCH(AN$3,Команды!$A$2:$A$7500,0),$E37+2)=Команды!$AJ$4,TRUE,FALSE),IF(INDEX(Команды!$A$2:$AN$7500,MATCH(AN$3,Команды!$A$2:$A$7500,0),$E37+2)=Команды!$AJ$5,TRUE,FALSE),IF(INDEX(Команды!$A$2:$AN$7500,MATCH(AN$3,Команды!$A$2:$A$7500,0),$E37+2)=Команды!$AJ$6,TRUE,FALSE),IF(INDEX(Команды!$A$2:$AN$7500,MATCH(AN$3,Команды!$A$2:$A$7500,0),$E37+2)=Команды!$AJ$7,TRUE,FALSE),IF(INDEX(Команды!$A$2:$AN$7500,MATCH(AN$3,Команды!$A$2:$A$7500,0),$E37+2)=Команды!$AJ$8,TRUE,FALSE),IF(INDEX(Команды!$A$2:$AN$7500,MATCH(AN$3,Команды!$A$2:$A$7500,0),$E37+2)=Команды!$AJ$9,TRUE,FALSE),IF(INDEX(Команды!$A$2:$AN$7500,MATCH(AN$3,Команды!$A$2:$A$7500,0),$E37+2)=Команды!$AJ$10,TRUE,FALSE),IF(INDEX(Команды!$A$2:$AN$7500,MATCH(AN$3,Команды!$A$2:$A$7500,0),$E37+2)=Команды!$AJ$11,TRUE,FALSE),IF(INDEX(Команды!$A$2:$AN$7500,MATCH(AN$3,Команды!$A$2:$A$7500,0),$E37+2)=Команды!$AJ$12,TRUE,FALSE),IF(INDEX(Команды!$A$2:$AN$7500,MATCH(AN$3,Команды!$A$2:$A$7500,0),$E37+2)=Команды!$AJ$13,TRUE,FALSE),IF(INDEX(Команды!$A$2:$AN$7500,MATCH(AN$3,Команды!$A$2:$A$7500,0),$E37+2)=Команды!$AJ$14,TRUE,FALSE),IF(INDEX(Команды!$A$2:$AN$7500,MATCH(AN$3,Команды!$A$2:$A$7500,0),$E37+2)=Команды!$AJ$15,TRUE,FALSE),IF(INDEX(Команды!$A$2:$AN$7500,MATCH(AN$3,Команды!$A$2:$A$7500,0),$E37+2)=Команды!$AJ$16,TRUE,FALSE),IF(INDEX(Команды!$A$2:$AN$7500,MATCH(AN$3,Команды!$A$2:$A$7500,0),$E37+2)=Команды!$AJ$17,TRUE,FALSE),IF(INDEX(Команды!$A$2:$AN$7500,MATCH(AN$3,Команды!$A$2:$A$7500,0),$E37+2)=Команды!$AJ$18,TRUE,FALSE),IF(INDEX(Команды!$A$2:$AN$7500,MATCH(AN$3,Команды!$A$2:$A$7500,0),$E37+2)=Команды!$AJ$19,TRUE,FALSE)),INDEX(Команды!$AJ$2:$AL$19,MATCH(INDEX(Команды!$A$2:$AN$7500,MATCH(AN$3,Команды!$A$2:$A$7500,0),$E37+2),Команды!$AJ$2:$AJ$19,0),3),0)</f>
        <v>0.70833333333333337</v>
      </c>
      <c r="AP37" s="342"/>
      <c r="AQ37" s="174" t="str">
        <f>IF(OR(IF(INDEX(Команды!$A$2:$AN$7500,MATCH(AQ$3,Команды!$A$2:$A$7500,0),$E37+2)=Команды!$AJ$2,TRUE,FALSE),IF(INDEX(Команды!$A$2:$AN$7500,MATCH(AQ$3,Команды!$A$2:$A$7500,0),$E37+2)=Команды!$AJ$3,TRUE,FALSE),IF(INDEX(Команды!$A$2:$AN$7500,MATCH(AQ$3,Команды!$A$2:$A$7500,0),$E37+2)=Команды!$AJ$4,TRUE,FALSE),IF(INDEX(Команды!$A$2:$AN$7500,MATCH(AQ$3,Команды!$A$2:$A$7500,0),$E37+2)=Команды!$AJ$5,TRUE,FALSE),IF(INDEX(Команды!$A$2:$AN$7500,MATCH(AQ$3,Команды!$A$2:$A$7500,0),$E37+2)=Команды!$AJ$6,TRUE,FALSE),IF(INDEX(Команды!$A$2:$AN$7500,MATCH(AQ$3,Команды!$A$2:$A$7500,0),$E37+2)=Команды!$AJ$7,TRUE,FALSE),IF(INDEX(Команды!$A$2:$AN$7500,MATCH(AQ$3,Команды!$A$2:$A$7500,0),$E37+2)=Команды!$AJ$8,TRUE,FALSE),IF(INDEX(Команды!$A$2:$AN$7500,MATCH(AQ$3,Команды!$A$2:$A$7500,0),$E37+2)=Команды!$AJ$9,TRUE,FALSE),IF(INDEX(Команды!$A$2:$AN$7500,MATCH(AQ$3,Команды!$A$2:$A$7500,0),$E37+2)=Команды!$AJ$10,TRUE,FALSE),IF(INDEX(Команды!$A$2:$AN$7500,MATCH(AQ$3,Команды!$A$2:$A$7500,0),$E37+2)=Команды!$AJ$11,TRUE,FALSE),IF(INDEX(Команды!$A$2:$AN$7500,MATCH(AQ$3,Команды!$A$2:$A$7500,0),$E37+2)=Команды!$AJ$12,TRUE,FALSE),IF(INDEX(Команды!$A$2:$AN$7500,MATCH(AQ$3,Команды!$A$2:$A$7500,0),$E37+2)=Команды!$AJ$13,TRUE,FALSE),IF(INDEX(Команды!$A$2:$AN$7500,MATCH(AQ$3,Команды!$A$2:$A$7500,0),$E37+2)=Команды!$AJ$14,TRUE,FALSE),IF(INDEX(Команды!$A$2:$AN$7500,MATCH(AQ$3,Команды!$A$2:$A$7500,0),$E37+2)=Команды!$AJ$15,TRUE,FALSE),IF(INDEX(Команды!$A$2:$AN$7500,MATCH(AQ$3,Команды!$A$2:$A$7500,0),$E37+2)=Команды!$AJ$16,TRUE,FALSE),,IF(INDEX(Команды!$A$2:$AN$7500,MATCH(AQ$3,Команды!$A$2:$A$7500,0),$E37+2)=Команды!$AJ$17,TRUE,FALSE),,IF(INDEX(Команды!$A$2:$AN$7500,MATCH(AQ$3,Команды!$A$2:$A$7500,0),$E37+2)=Команды!$AJ$18,TRUE,FALSE),,IF(INDEX(Команды!$A$2:$AN$7500,MATCH(AQ$3,Команды!$A$2:$A$7500,0),$E37+2)=Команды!$AJ$19,TRUE,FALSE)),INDEX(Команды!$AJ$2:$AK$19,MATCH(INDEX(Команды!$A$2:$AN$7500,MATCH(AQ$3,Команды!$A$2:$A$7500,0),$E37+2),Команды!$AJ$2:$AJ$19,0),2),0)</f>
        <v>В</v>
      </c>
      <c r="AR37" s="175" t="str">
        <f>IF(OR(IF(INDEX(Команды!$A$2:$AN$7500,MATCH(AQ$3,Команды!$A$2:$A$7500,0),$E37+2)=Команды!$AJ$2,TRUE,FALSE),IF(INDEX(Команды!$A$2:$AN$7500,MATCH(AQ$3,Команды!$A$2:$A$7500,0),$E37+2)=Команды!$AJ$3,TRUE,FALSE),IF(INDEX(Команды!$A$2:$AN$7500,MATCH(AQ$3,Команды!$A$2:$A$7500,0),$E37+2)=Команды!$AJ$4,TRUE,FALSE),IF(INDEX(Команды!$A$2:$AN$7500,MATCH(AQ$3,Команды!$A$2:$A$7500,0),$E37+2)=Команды!$AJ$5,TRUE,FALSE),IF(INDEX(Команды!$A$2:$AN$7500,MATCH(AQ$3,Команды!$A$2:$A$7500,0),$E37+2)=Команды!$AJ$6,TRUE,FALSE),IF(INDEX(Команды!$A$2:$AN$7500,MATCH(AQ$3,Команды!$A$2:$A$7500,0),$E37+2)=Команды!$AJ$7,TRUE,FALSE),IF(INDEX(Команды!$A$2:$AN$7500,MATCH(AQ$3,Команды!$A$2:$A$7500,0),$E37+2)=Команды!$AJ$8,TRUE,FALSE),IF(INDEX(Команды!$A$2:$AN$7500,MATCH(AQ$3,Команды!$A$2:$A$7500,0),$E37+2)=Команды!$AJ$9,TRUE,FALSE),IF(INDEX(Команды!$A$2:$AN$7500,MATCH(AQ$3,Команды!$A$2:$A$7500,0),$E37+2)=Команды!$AJ$10,TRUE,FALSE),IF(INDEX(Команды!$A$2:$AN$7500,MATCH(AQ$3,Команды!$A$2:$A$7500,0),$E37+2)=Команды!$AJ$11,TRUE,FALSE),IF(INDEX(Команды!$A$2:$AN$7500,MATCH(AQ$3,Команды!$A$2:$A$7500,0),$E37+2)=Команды!$AJ$12,TRUE,FALSE),IF(INDEX(Команды!$A$2:$AN$7500,MATCH(AQ$3,Команды!$A$2:$A$7500,0),$E37+2)=Команды!$AJ$13,TRUE,FALSE),IF(INDEX(Команды!$A$2:$AN$7500,MATCH(AQ$3,Команды!$A$2:$A$7500,0),$E37+2)=Команды!$AJ$14,TRUE,FALSE),IF(INDEX(Команды!$A$2:$AN$7500,MATCH(AQ$3,Команды!$A$2:$A$7500,0),$E37+2)=Команды!$AJ$15,TRUE,FALSE),IF(INDEX(Команды!$A$2:$AN$7500,MATCH(AQ$3,Команды!$A$2:$A$7500,0),$E37+2)=Команды!$AJ$16,TRUE,FALSE),IF(INDEX(Команды!$A$2:$AN$7500,MATCH(AQ$3,Команды!$A$2:$A$7500,0),$E37+2)=Команды!$AJ$17,TRUE,FALSE),IF(INDEX(Команды!$A$2:$AN$7500,MATCH(AQ$3,Команды!$A$2:$A$7500,0),$E37+2)=Команды!$AJ$18,TRUE,FALSE),IF(INDEX(Команды!$A$2:$AN$7500,MATCH(AQ$3,Команды!$A$2:$A$7500,0),$E37+2)=Команды!$AJ$19,TRUE,FALSE)),INDEX(Команды!$AJ$2:$AL$19,MATCH(INDEX(Команды!$A$2:$AN$7500,MATCH(AQ$3,Команды!$A$2:$A$7500,0),$E37+2),Команды!$AJ$2:$AJ$19,0),3),0)</f>
        <v>В</v>
      </c>
      <c r="AS37" s="342"/>
      <c r="AT37" s="174" t="str">
        <f>IF(OR(IF(INDEX(Команды!$A$2:$AN$7500,MATCH(AT$3,Команды!$A$2:$A$7500,0),$E37+2)=Команды!$AJ$2,TRUE,FALSE),IF(INDEX(Команды!$A$2:$AN$7500,MATCH(AT$3,Команды!$A$2:$A$7500,0),$E37+2)=Команды!$AJ$3,TRUE,FALSE),IF(INDEX(Команды!$A$2:$AN$7500,MATCH(AT$3,Команды!$A$2:$A$7500,0),$E37+2)=Команды!$AJ$4,TRUE,FALSE),IF(INDEX(Команды!$A$2:$AN$7500,MATCH(AT$3,Команды!$A$2:$A$7500,0),$E37+2)=Команды!$AJ$5,TRUE,FALSE),IF(INDEX(Команды!$A$2:$AN$7500,MATCH(AT$3,Команды!$A$2:$A$7500,0),$E37+2)=Команды!$AJ$6,TRUE,FALSE),IF(INDEX(Команды!$A$2:$AN$7500,MATCH(AT$3,Команды!$A$2:$A$7500,0),$E37+2)=Команды!$AJ$7,TRUE,FALSE),IF(INDEX(Команды!$A$2:$AN$7500,MATCH(AT$3,Команды!$A$2:$A$7500,0),$E37+2)=Команды!$AJ$8,TRUE,FALSE),IF(INDEX(Команды!$A$2:$AN$7500,MATCH(AT$3,Команды!$A$2:$A$7500,0),$E37+2)=Команды!$AJ$9,TRUE,FALSE),IF(INDEX(Команды!$A$2:$AN$7500,MATCH(AT$3,Команды!$A$2:$A$7500,0),$E37+2)=Команды!$AJ$10,TRUE,FALSE),IF(INDEX(Команды!$A$2:$AN$7500,MATCH(AT$3,Команды!$A$2:$A$7500,0),$E37+2)=Команды!$AJ$11,TRUE,FALSE),IF(INDEX(Команды!$A$2:$AN$7500,MATCH(AT$3,Команды!$A$2:$A$7500,0),$E37+2)=Команды!$AJ$12,TRUE,FALSE),IF(INDEX(Команды!$A$2:$AN$7500,MATCH(AT$3,Команды!$A$2:$A$7500,0),$E37+2)=Команды!$AJ$13,TRUE,FALSE),IF(INDEX(Команды!$A$2:$AN$7500,MATCH(AT$3,Команды!$A$2:$A$7500,0),$E37+2)=Команды!$AJ$14,TRUE,FALSE),IF(INDEX(Команды!$A$2:$AN$7500,MATCH(AT$3,Команды!$A$2:$A$7500,0),$E37+2)=Команды!$AJ$15,TRUE,FALSE),IF(INDEX(Команды!$A$2:$AN$7500,MATCH(AT$3,Команды!$A$2:$A$7500,0),$E37+2)=Команды!$AJ$16,TRUE,FALSE),,IF(INDEX(Команды!$A$2:$AN$7500,MATCH(AT$3,Команды!$A$2:$A$7500,0),$E37+2)=Команды!$AJ$17,TRUE,FALSE),,IF(INDEX(Команды!$A$2:$AN$7500,MATCH(AT$3,Команды!$A$2:$A$7500,0),$E37+2)=Команды!$AJ$18,TRUE,FALSE),,IF(INDEX(Команды!$A$2:$AN$7500,MATCH(AT$3,Команды!$A$2:$A$7500,0),$E37+2)=Команды!$AJ$19,TRUE,FALSE)),INDEX(Команды!$AJ$2:$AK$19,MATCH(INDEX(Команды!$A$2:$AN$7500,MATCH(AT$3,Команды!$A$2:$A$7500,0),$E37+2),Команды!$AJ$2:$AJ$19,0),2),0)</f>
        <v>В</v>
      </c>
      <c r="AU37" s="175" t="str">
        <f>IF(OR(IF(INDEX(Команды!$A$2:$AN$7500,MATCH(AT$3,Команды!$A$2:$A$7500,0),$E37+2)=Команды!$AJ$2,TRUE,FALSE),IF(INDEX(Команды!$A$2:$AN$7500,MATCH(AT$3,Команды!$A$2:$A$7500,0),$E37+2)=Команды!$AJ$3,TRUE,FALSE),IF(INDEX(Команды!$A$2:$AN$7500,MATCH(AT$3,Команды!$A$2:$A$7500,0),$E37+2)=Команды!$AJ$4,TRUE,FALSE),IF(INDEX(Команды!$A$2:$AN$7500,MATCH(AT$3,Команды!$A$2:$A$7500,0),$E37+2)=Команды!$AJ$5,TRUE,FALSE),IF(INDEX(Команды!$A$2:$AN$7500,MATCH(AT$3,Команды!$A$2:$A$7500,0),$E37+2)=Команды!$AJ$6,TRUE,FALSE),IF(INDEX(Команды!$A$2:$AN$7500,MATCH(AT$3,Команды!$A$2:$A$7500,0),$E37+2)=Команды!$AJ$7,TRUE,FALSE),IF(INDEX(Команды!$A$2:$AN$7500,MATCH(AT$3,Команды!$A$2:$A$7500,0),$E37+2)=Команды!$AJ$8,TRUE,FALSE),IF(INDEX(Команды!$A$2:$AN$7500,MATCH(AT$3,Команды!$A$2:$A$7500,0),$E37+2)=Команды!$AJ$9,TRUE,FALSE),IF(INDEX(Команды!$A$2:$AN$7500,MATCH(AT$3,Команды!$A$2:$A$7500,0),$E37+2)=Команды!$AJ$10,TRUE,FALSE),IF(INDEX(Команды!$A$2:$AN$7500,MATCH(AT$3,Команды!$A$2:$A$7500,0),$E37+2)=Команды!$AJ$11,TRUE,FALSE),IF(INDEX(Команды!$A$2:$AN$7500,MATCH(AT$3,Команды!$A$2:$A$7500,0),$E37+2)=Команды!$AJ$12,TRUE,FALSE),IF(INDEX(Команды!$A$2:$AN$7500,MATCH(AT$3,Команды!$A$2:$A$7500,0),$E37+2)=Команды!$AJ$13,TRUE,FALSE),IF(INDEX(Команды!$A$2:$AN$7500,MATCH(AT$3,Команды!$A$2:$A$7500,0),$E37+2)=Команды!$AJ$14,TRUE,FALSE),IF(INDEX(Команды!$A$2:$AN$7500,MATCH(AT$3,Команды!$A$2:$A$7500,0),$E37+2)=Команды!$AJ$15,TRUE,FALSE),IF(INDEX(Команды!$A$2:$AN$7500,MATCH(AT$3,Команды!$A$2:$A$7500,0),$E37+2)=Команды!$AJ$16,TRUE,FALSE),IF(INDEX(Команды!$A$2:$AN$7500,MATCH(AT$3,Команды!$A$2:$A$7500,0),$E37+2)=Команды!$AJ$17,TRUE,FALSE),IF(INDEX(Команды!$A$2:$AN$7500,MATCH(AT$3,Команды!$A$2:$A$7500,0),$E37+2)=Команды!$AJ$18,TRUE,FALSE),IF(INDEX(Команды!$A$2:$AN$7500,MATCH(AT$3,Команды!$A$2:$A$7500,0),$E37+2)=Команды!$AJ$19,TRUE,FALSE)),INDEX(Команды!$AJ$2:$AL$19,MATCH(INDEX(Команды!$A$2:$AN$7500,MATCH(AT$3,Команды!$A$2:$A$7500,0),$E37+2),Команды!$AJ$2:$AJ$19,0),3),0)</f>
        <v>В</v>
      </c>
      <c r="AV37" s="342"/>
      <c r="AW37" s="174">
        <f>IF(OR(IF(INDEX(Команды!$A$2:$AN$7500,MATCH(AW$3,Команды!$A$2:$A$7500,0),$E37+2)=Команды!$AJ$2,TRUE,FALSE),IF(INDEX(Команды!$A$2:$AN$7500,MATCH(AW$3,Команды!$A$2:$A$7500,0),$E37+2)=Команды!$AJ$3,TRUE,FALSE),IF(INDEX(Команды!$A$2:$AN$7500,MATCH(AW$3,Команды!$A$2:$A$7500,0),$E37+2)=Команды!$AJ$4,TRUE,FALSE),IF(INDEX(Команды!$A$2:$AN$7500,MATCH(AW$3,Команды!$A$2:$A$7500,0),$E37+2)=Команды!$AJ$5,TRUE,FALSE),IF(INDEX(Команды!$A$2:$AN$7500,MATCH(AW$3,Команды!$A$2:$A$7500,0),$E37+2)=Команды!$AJ$6,TRUE,FALSE),IF(INDEX(Команды!$A$2:$AN$7500,MATCH(AW$3,Команды!$A$2:$A$7500,0),$E37+2)=Команды!$AJ$7,TRUE,FALSE),IF(INDEX(Команды!$A$2:$AN$7500,MATCH(AW$3,Команды!$A$2:$A$7500,0),$E37+2)=Команды!$AJ$8,TRUE,FALSE),IF(INDEX(Команды!$A$2:$AN$7500,MATCH(AW$3,Команды!$A$2:$A$7500,0),$E37+2)=Команды!$AJ$9,TRUE,FALSE),IF(INDEX(Команды!$A$2:$AN$7500,MATCH(AW$3,Команды!$A$2:$A$7500,0),$E37+2)=Команды!$AJ$10,TRUE,FALSE),IF(INDEX(Команды!$A$2:$AN$7500,MATCH(AW$3,Команды!$A$2:$A$7500,0),$E37+2)=Команды!$AJ$11,TRUE,FALSE),IF(INDEX(Команды!$A$2:$AN$7500,MATCH(AW$3,Команды!$A$2:$A$7500,0),$E37+2)=Команды!$AJ$12,TRUE,FALSE),IF(INDEX(Команды!$A$2:$AN$7500,MATCH(AW$3,Команды!$A$2:$A$7500,0),$E37+2)=Команды!$AJ$13,TRUE,FALSE),IF(INDEX(Команды!$A$2:$AN$7500,MATCH(AW$3,Команды!$A$2:$A$7500,0),$E37+2)=Команды!$AJ$14,TRUE,FALSE),IF(INDEX(Команды!$A$2:$AN$7500,MATCH(AW$3,Команды!$A$2:$A$7500,0),$E37+2)=Команды!$AJ$15,TRUE,FALSE),IF(INDEX(Команды!$A$2:$AN$7500,MATCH(AW$3,Команды!$A$2:$A$7500,0),$E37+2)=Команды!$AJ$16,TRUE,FALSE),,IF(INDEX(Команды!$A$2:$AN$7500,MATCH(AW$3,Команды!$A$2:$A$7500,0),$E37+2)=Команды!$AJ$17,TRUE,FALSE),,IF(INDEX(Команды!$A$2:$AN$7500,MATCH(AW$3,Команды!$A$2:$A$7500,0),$E37+2)=Команды!$AJ$18,TRUE,FALSE),,IF(INDEX(Команды!$A$2:$AN$7500,MATCH(AW$3,Команды!$A$2:$A$7500,0),$E37+2)=Команды!$AJ$19,TRUE,FALSE)),INDEX(Команды!$AJ$2:$AK$19,MATCH(INDEX(Команды!$A$2:$AN$7500,MATCH(AW$3,Команды!$A$2:$A$7500,0),$E37+2),Команды!$AJ$2:$AJ$19,0),2),0)</f>
        <v>0.28125</v>
      </c>
      <c r="AX37" s="175">
        <f>IF(OR(IF(INDEX(Команды!$A$2:$AN$7500,MATCH(AW$3,Команды!$A$2:$A$7500,0),$E37+2)=Команды!$AJ$2,TRUE,FALSE),IF(INDEX(Команды!$A$2:$AN$7500,MATCH(AW$3,Команды!$A$2:$A$7500,0),$E37+2)=Команды!$AJ$3,TRUE,FALSE),IF(INDEX(Команды!$A$2:$AN$7500,MATCH(AW$3,Команды!$A$2:$A$7500,0),$E37+2)=Команды!$AJ$4,TRUE,FALSE),IF(INDEX(Команды!$A$2:$AN$7500,MATCH(AW$3,Команды!$A$2:$A$7500,0),$E37+2)=Команды!$AJ$5,TRUE,FALSE),IF(INDEX(Команды!$A$2:$AN$7500,MATCH(AW$3,Команды!$A$2:$A$7500,0),$E37+2)=Команды!$AJ$6,TRUE,FALSE),IF(INDEX(Команды!$A$2:$AN$7500,MATCH(AW$3,Команды!$A$2:$A$7500,0),$E37+2)=Команды!$AJ$7,TRUE,FALSE),IF(INDEX(Команды!$A$2:$AN$7500,MATCH(AW$3,Команды!$A$2:$A$7500,0),$E37+2)=Команды!$AJ$8,TRUE,FALSE),IF(INDEX(Команды!$A$2:$AN$7500,MATCH(AW$3,Команды!$A$2:$A$7500,0),$E37+2)=Команды!$AJ$9,TRUE,FALSE),IF(INDEX(Команды!$A$2:$AN$7500,MATCH(AW$3,Команды!$A$2:$A$7500,0),$E37+2)=Команды!$AJ$10,TRUE,FALSE),IF(INDEX(Команды!$A$2:$AN$7500,MATCH(AW$3,Команды!$A$2:$A$7500,0),$E37+2)=Команды!$AJ$11,TRUE,FALSE),IF(INDEX(Команды!$A$2:$AN$7500,MATCH(AW$3,Команды!$A$2:$A$7500,0),$E37+2)=Команды!$AJ$12,TRUE,FALSE),IF(INDEX(Команды!$A$2:$AN$7500,MATCH(AW$3,Команды!$A$2:$A$7500,0),$E37+2)=Команды!$AJ$13,TRUE,FALSE),IF(INDEX(Команды!$A$2:$AN$7500,MATCH(AW$3,Команды!$A$2:$A$7500,0),$E37+2)=Команды!$AJ$14,TRUE,FALSE),IF(INDEX(Команды!$A$2:$AN$7500,MATCH(AW$3,Команды!$A$2:$A$7500,0),$E37+2)=Команды!$AJ$15,TRUE,FALSE),IF(INDEX(Команды!$A$2:$AN$7500,MATCH(AW$3,Команды!$A$2:$A$7500,0),$E37+2)=Команды!$AJ$16,TRUE,FALSE),IF(INDEX(Команды!$A$2:$AN$7500,MATCH(AW$3,Команды!$A$2:$A$7500,0),$E37+2)=Команды!$AJ$17,TRUE,FALSE),IF(INDEX(Команды!$A$2:$AN$7500,MATCH(AW$3,Команды!$A$2:$A$7500,0),$E37+2)=Команды!$AJ$18,TRUE,FALSE),IF(INDEX(Команды!$A$2:$AN$7500,MATCH(AW$3,Команды!$A$2:$A$7500,0),$E37+2)=Команды!$AJ$19,TRUE,FALSE)),INDEX(Команды!$AJ$2:$AL$19,MATCH(INDEX(Команды!$A$2:$AN$7500,MATCH(AW$3,Команды!$A$2:$A$7500,0),$E37+2),Команды!$AJ$2:$AJ$19,0),3),0)</f>
        <v>0.65625</v>
      </c>
      <c r="AY37" s="342"/>
      <c r="AZ37" s="174">
        <f>IF(OR(IF(INDEX(Команды!$A$2:$AN$7500,MATCH(AZ$3,Команды!$A$2:$A$7500,0),$E37+2)=Команды!$AJ$2,TRUE,FALSE),IF(INDEX(Команды!$A$2:$AN$7500,MATCH(AZ$3,Команды!$A$2:$A$7500,0),$E37+2)=Команды!$AJ$3,TRUE,FALSE),IF(INDEX(Команды!$A$2:$AN$7500,MATCH(AZ$3,Команды!$A$2:$A$7500,0),$E37+2)=Команды!$AJ$4,TRUE,FALSE),IF(INDEX(Команды!$A$2:$AN$7500,MATCH(AZ$3,Команды!$A$2:$A$7500,0),$E37+2)=Команды!$AJ$5,TRUE,FALSE),IF(INDEX(Команды!$A$2:$AN$7500,MATCH(AZ$3,Команды!$A$2:$A$7500,0),$E37+2)=Команды!$AJ$6,TRUE,FALSE),IF(INDEX(Команды!$A$2:$AN$7500,MATCH(AZ$3,Команды!$A$2:$A$7500,0),$E37+2)=Команды!$AJ$7,TRUE,FALSE),IF(INDEX(Команды!$A$2:$AN$7500,MATCH(AZ$3,Команды!$A$2:$A$7500,0),$E37+2)=Команды!$AJ$8,TRUE,FALSE),IF(INDEX(Команды!$A$2:$AN$7500,MATCH(AZ$3,Команды!$A$2:$A$7500,0),$E37+2)=Команды!$AJ$9,TRUE,FALSE),IF(INDEX(Команды!$A$2:$AN$7500,MATCH(AZ$3,Команды!$A$2:$A$7500,0),$E37+2)=Команды!$AJ$10,TRUE,FALSE),IF(INDEX(Команды!$A$2:$AN$7500,MATCH(AZ$3,Команды!$A$2:$A$7500,0),$E37+2)=Команды!$AJ$11,TRUE,FALSE),IF(INDEX(Команды!$A$2:$AN$7500,MATCH(AZ$3,Команды!$A$2:$A$7500,0),$E37+2)=Команды!$AJ$12,TRUE,FALSE),IF(INDEX(Команды!$A$2:$AN$7500,MATCH(AZ$3,Команды!$A$2:$A$7500,0),$E37+2)=Команды!$AJ$13,TRUE,FALSE),IF(INDEX(Команды!$A$2:$AN$7500,MATCH(AZ$3,Команды!$A$2:$A$7500,0),$E37+2)=Команды!$AJ$14,TRUE,FALSE),IF(INDEX(Команды!$A$2:$AN$7500,MATCH(AZ$3,Команды!$A$2:$A$7500,0),$E37+2)=Команды!$AJ$15,TRUE,FALSE),IF(INDEX(Команды!$A$2:$AN$7500,MATCH(AZ$3,Команды!$A$2:$A$7500,0),$E37+2)=Команды!$AJ$16,TRUE,FALSE),,IF(INDEX(Команды!$A$2:$AN$7500,MATCH(AZ$3,Команды!$A$2:$A$7500,0),$E37+2)=Команды!$AJ$17,TRUE,FALSE),,IF(INDEX(Команды!$A$2:$AN$7500,MATCH(AZ$3,Команды!$A$2:$A$7500,0),$E37+2)=Команды!$AJ$18,TRUE,FALSE),,IF(INDEX(Команды!$A$2:$AN$7500,MATCH(AZ$3,Команды!$A$2:$A$7500,0),$E37+2)=Команды!$AJ$19,TRUE,FALSE)),INDEX(Команды!$AJ$2:$AK$19,MATCH(INDEX(Команды!$A$2:$AN$7500,MATCH(AZ$3,Команды!$A$2:$A$7500,0),$E37+2),Команды!$AJ$2:$AJ$19,0),2),0)</f>
        <v>0.28125</v>
      </c>
      <c r="BA37" s="175">
        <f>IF(OR(IF(INDEX(Команды!$A$2:$AN$7500,MATCH(AZ$3,Команды!$A$2:$A$7500,0),$E37+2)=Команды!$AJ$2,TRUE,FALSE),IF(INDEX(Команды!$A$2:$AN$7500,MATCH(AZ$3,Команды!$A$2:$A$7500,0),$E37+2)=Команды!$AJ$3,TRUE,FALSE),IF(INDEX(Команды!$A$2:$AN$7500,MATCH(AZ$3,Команды!$A$2:$A$7500,0),$E37+2)=Команды!$AJ$4,TRUE,FALSE),IF(INDEX(Команды!$A$2:$AN$7500,MATCH(AZ$3,Команды!$A$2:$A$7500,0),$E37+2)=Команды!$AJ$5,TRUE,FALSE),IF(INDEX(Команды!$A$2:$AN$7500,MATCH(AZ$3,Команды!$A$2:$A$7500,0),$E37+2)=Команды!$AJ$6,TRUE,FALSE),IF(INDEX(Команды!$A$2:$AN$7500,MATCH(AZ$3,Команды!$A$2:$A$7500,0),$E37+2)=Команды!$AJ$7,TRUE,FALSE),IF(INDEX(Команды!$A$2:$AN$7500,MATCH(AZ$3,Команды!$A$2:$A$7500,0),$E37+2)=Команды!$AJ$8,TRUE,FALSE),IF(INDEX(Команды!$A$2:$AN$7500,MATCH(AZ$3,Команды!$A$2:$A$7500,0),$E37+2)=Команды!$AJ$9,TRUE,FALSE),IF(INDEX(Команды!$A$2:$AN$7500,MATCH(AZ$3,Команды!$A$2:$A$7500,0),$E37+2)=Команды!$AJ$10,TRUE,FALSE),IF(INDEX(Команды!$A$2:$AN$7500,MATCH(AZ$3,Команды!$A$2:$A$7500,0),$E37+2)=Команды!$AJ$11,TRUE,FALSE),IF(INDEX(Команды!$A$2:$AN$7500,MATCH(AZ$3,Команды!$A$2:$A$7500,0),$E37+2)=Команды!$AJ$12,TRUE,FALSE),IF(INDEX(Команды!$A$2:$AN$7500,MATCH(AZ$3,Команды!$A$2:$A$7500,0),$E37+2)=Команды!$AJ$13,TRUE,FALSE),IF(INDEX(Команды!$A$2:$AN$7500,MATCH(AZ$3,Команды!$A$2:$A$7500,0),$E37+2)=Команды!$AJ$14,TRUE,FALSE),IF(INDEX(Команды!$A$2:$AN$7500,MATCH(AZ$3,Команды!$A$2:$A$7500,0),$E37+2)=Команды!$AJ$15,TRUE,FALSE),IF(INDEX(Команды!$A$2:$AN$7500,MATCH(AZ$3,Команды!$A$2:$A$7500,0),$E37+2)=Команды!$AJ$16,TRUE,FALSE),IF(INDEX(Команды!$A$2:$AN$7500,MATCH(AZ$3,Команды!$A$2:$A$7500,0),$E37+2)=Команды!$AJ$17,TRUE,FALSE),IF(INDEX(Команды!$A$2:$AN$7500,MATCH(AZ$3,Команды!$A$2:$A$7500,0),$E37+2)=Команды!$AJ$18,TRUE,FALSE),IF(INDEX(Команды!$A$2:$AN$7500,MATCH(AZ$3,Команды!$A$2:$A$7500,0),$E37+2)=Команды!$AJ$19,TRUE,FALSE)),INDEX(Команды!$AJ$2:$AL$19,MATCH(INDEX(Команды!$A$2:$AN$7500,MATCH(AZ$3,Команды!$A$2:$A$7500,0),$E37+2),Команды!$AJ$2:$AJ$19,0),3),0)</f>
        <v>0.65625</v>
      </c>
      <c r="BB37" s="342"/>
      <c r="BC37" s="174">
        <f>IF(OR(IF(INDEX(Команды!$A$2:$AN$7500,MATCH(BC$3,Команды!$A$2:$A$7500,0),$E37+2)=Команды!$AJ$2,TRUE,FALSE),IF(INDEX(Команды!$A$2:$AN$7500,MATCH(BC$3,Команды!$A$2:$A$7500,0),$E37+2)=Команды!$AJ$3,TRUE,FALSE),IF(INDEX(Команды!$A$2:$AN$7500,MATCH(BC$3,Команды!$A$2:$A$7500,0),$E37+2)=Команды!$AJ$4,TRUE,FALSE),IF(INDEX(Команды!$A$2:$AN$7500,MATCH(BC$3,Команды!$A$2:$A$7500,0),$E37+2)=Команды!$AJ$5,TRUE,FALSE),IF(INDEX(Команды!$A$2:$AN$7500,MATCH(BC$3,Команды!$A$2:$A$7500,0),$E37+2)=Команды!$AJ$6,TRUE,FALSE),IF(INDEX(Команды!$A$2:$AN$7500,MATCH(BC$3,Команды!$A$2:$A$7500,0),$E37+2)=Команды!$AJ$7,TRUE,FALSE),IF(INDEX(Команды!$A$2:$AN$7500,MATCH(BC$3,Команды!$A$2:$A$7500,0),$E37+2)=Команды!$AJ$8,TRUE,FALSE),IF(INDEX(Команды!$A$2:$AN$7500,MATCH(BC$3,Команды!$A$2:$A$7500,0),$E37+2)=Команды!$AJ$9,TRUE,FALSE),IF(INDEX(Команды!$A$2:$AN$7500,MATCH(BC$3,Команды!$A$2:$A$7500,0),$E37+2)=Команды!$AJ$10,TRUE,FALSE),IF(INDEX(Команды!$A$2:$AN$7500,MATCH(BC$3,Команды!$A$2:$A$7500,0),$E37+2)=Команды!$AJ$11,TRUE,FALSE),IF(INDEX(Команды!$A$2:$AN$7500,MATCH(BC$3,Команды!$A$2:$A$7500,0),$E37+2)=Команды!$AJ$12,TRUE,FALSE),IF(INDEX(Команды!$A$2:$AN$7500,MATCH(BC$3,Команды!$A$2:$A$7500,0),$E37+2)=Команды!$AJ$13,TRUE,FALSE),IF(INDEX(Команды!$A$2:$AN$7500,MATCH(BC$3,Команды!$A$2:$A$7500,0),$E37+2)=Команды!$AJ$14,TRUE,FALSE),IF(INDEX(Команды!$A$2:$AN$7500,MATCH(BC$3,Команды!$A$2:$A$7500,0),$E37+2)=Команды!$AJ$15,TRUE,FALSE),IF(INDEX(Команды!$A$2:$AN$7500,MATCH(BC$3,Команды!$A$2:$A$7500,0),$E37+2)=Команды!$AJ$16,TRUE,FALSE),,IF(INDEX(Команды!$A$2:$AN$7500,MATCH(BC$3,Команды!$A$2:$A$7500,0),$E37+2)=Команды!$AJ$17,TRUE,FALSE),,IF(INDEX(Команды!$A$2:$AN$7500,MATCH(BC$3,Команды!$A$2:$A$7500,0),$E37+2)=Команды!$AJ$18,TRUE,FALSE),,IF(INDEX(Команды!$A$2:$AN$7500,MATCH(BC$3,Команды!$A$2:$A$7500,0),$E37+2)=Команды!$AJ$19,TRUE,FALSE)),INDEX(Команды!$AJ$2:$AK$19,MATCH(INDEX(Команды!$A$2:$AN$7500,MATCH(BC$3,Команды!$A$2:$A$7500,0),$E37+2),Команды!$AJ$2:$AJ$19,0),2),0)</f>
        <v>0.3125</v>
      </c>
      <c r="BD37" s="175">
        <f>IF(OR(IF(INDEX(Команды!$A$2:$AN$7500,MATCH(BC$3,Команды!$A$2:$A$7500,0),$E37+2)=Команды!$AJ$2,TRUE,FALSE),IF(INDEX(Команды!$A$2:$AN$7500,MATCH(BC$3,Команды!$A$2:$A$7500,0),$E37+2)=Команды!$AJ$3,TRUE,FALSE),IF(INDEX(Команды!$A$2:$AN$7500,MATCH(BC$3,Команды!$A$2:$A$7500,0),$E37+2)=Команды!$AJ$4,TRUE,FALSE),IF(INDEX(Команды!$A$2:$AN$7500,MATCH(BC$3,Команды!$A$2:$A$7500,0),$E37+2)=Команды!$AJ$5,TRUE,FALSE),IF(INDEX(Команды!$A$2:$AN$7500,MATCH(BC$3,Команды!$A$2:$A$7500,0),$E37+2)=Команды!$AJ$6,TRUE,FALSE),IF(INDEX(Команды!$A$2:$AN$7500,MATCH(BC$3,Команды!$A$2:$A$7500,0),$E37+2)=Команды!$AJ$7,TRUE,FALSE),IF(INDEX(Команды!$A$2:$AN$7500,MATCH(BC$3,Команды!$A$2:$A$7500,0),$E37+2)=Команды!$AJ$8,TRUE,FALSE),IF(INDEX(Команды!$A$2:$AN$7500,MATCH(BC$3,Команды!$A$2:$A$7500,0),$E37+2)=Команды!$AJ$9,TRUE,FALSE),IF(INDEX(Команды!$A$2:$AN$7500,MATCH(BC$3,Команды!$A$2:$A$7500,0),$E37+2)=Команды!$AJ$10,TRUE,FALSE),IF(INDEX(Команды!$A$2:$AN$7500,MATCH(BC$3,Команды!$A$2:$A$7500,0),$E37+2)=Команды!$AJ$11,TRUE,FALSE),IF(INDEX(Команды!$A$2:$AN$7500,MATCH(BC$3,Команды!$A$2:$A$7500,0),$E37+2)=Команды!$AJ$12,TRUE,FALSE),IF(INDEX(Команды!$A$2:$AN$7500,MATCH(BC$3,Команды!$A$2:$A$7500,0),$E37+2)=Команды!$AJ$13,TRUE,FALSE),IF(INDEX(Команды!$A$2:$AN$7500,MATCH(BC$3,Команды!$A$2:$A$7500,0),$E37+2)=Команды!$AJ$14,TRUE,FALSE),IF(INDEX(Команды!$A$2:$AN$7500,MATCH(BC$3,Команды!$A$2:$A$7500,0),$E37+2)=Команды!$AJ$15,TRUE,FALSE),IF(INDEX(Команды!$A$2:$AN$7500,MATCH(BC$3,Команды!$A$2:$A$7500,0),$E37+2)=Команды!$AJ$16,TRUE,FALSE),IF(INDEX(Команды!$A$2:$AN$7500,MATCH(BC$3,Команды!$A$2:$A$7500,0),$E37+2)=Команды!$AJ$17,TRUE,FALSE),IF(INDEX(Команды!$A$2:$AN$7500,MATCH(BC$3,Команды!$A$2:$A$7500,0),$E37+2)=Команды!$AJ$18,TRUE,FALSE),IF(INDEX(Команды!$A$2:$AN$7500,MATCH(BC$3,Команды!$A$2:$A$7500,0),$E37+2)=Команды!$AJ$19,TRUE,FALSE)),INDEX(Команды!$AJ$2:$AL$19,MATCH(INDEX(Команды!$A$2:$AN$7500,MATCH(BC$3,Команды!$A$2:$A$7500,0),$E37+2),Команды!$AJ$2:$AJ$19,0),3),0)</f>
        <v>0.6875</v>
      </c>
      <c r="BE37" s="342"/>
      <c r="BF37" s="174">
        <f>IF(OR(IF(INDEX(Команды!$A$2:$AN$7500,MATCH(BF$3,Команды!$A$2:$A$7500,0),$E37+2)=Команды!$AJ$2,TRUE,FALSE),IF(INDEX(Команды!$A$2:$AN$7500,MATCH(BF$3,Команды!$A$2:$A$7500,0),$E37+2)=Команды!$AJ$3,TRUE,FALSE),IF(INDEX(Команды!$A$2:$AN$7500,MATCH(BF$3,Команды!$A$2:$A$7500,0),$E37+2)=Команды!$AJ$4,TRUE,FALSE),IF(INDEX(Команды!$A$2:$AN$7500,MATCH(BF$3,Команды!$A$2:$A$7500,0),$E37+2)=Команды!$AJ$5,TRUE,FALSE),IF(INDEX(Команды!$A$2:$AN$7500,MATCH(BF$3,Команды!$A$2:$A$7500,0),$E37+2)=Команды!$AJ$6,TRUE,FALSE),IF(INDEX(Команды!$A$2:$AN$7500,MATCH(BF$3,Команды!$A$2:$A$7500,0),$E37+2)=Команды!$AJ$7,TRUE,FALSE),IF(INDEX(Команды!$A$2:$AN$7500,MATCH(BF$3,Команды!$A$2:$A$7500,0),$E37+2)=Команды!$AJ$8,TRUE,FALSE),IF(INDEX(Команды!$A$2:$AN$7500,MATCH(BF$3,Команды!$A$2:$A$7500,0),$E37+2)=Команды!$AJ$9,TRUE,FALSE),IF(INDEX(Команды!$A$2:$AN$7500,MATCH(BF$3,Команды!$A$2:$A$7500,0),$E37+2)=Команды!$AJ$10,TRUE,FALSE),IF(INDEX(Команды!$A$2:$AN$7500,MATCH(BF$3,Команды!$A$2:$A$7500,0),$E37+2)=Команды!$AJ$11,TRUE,FALSE),IF(INDEX(Команды!$A$2:$AN$7500,MATCH(BF$3,Команды!$A$2:$A$7500,0),$E37+2)=Команды!$AJ$12,TRUE,FALSE),IF(INDEX(Команды!$A$2:$AN$7500,MATCH(BF$3,Команды!$A$2:$A$7500,0),$E37+2)=Команды!$AJ$13,TRUE,FALSE),IF(INDEX(Команды!$A$2:$AN$7500,MATCH(BF$3,Команды!$A$2:$A$7500,0),$E37+2)=Команды!$AJ$14,TRUE,FALSE),IF(INDEX(Команды!$A$2:$AN$7500,MATCH(BF$3,Команды!$A$2:$A$7500,0),$E37+2)=Команды!$AJ$15,TRUE,FALSE),IF(INDEX(Команды!$A$2:$AN$7500,MATCH(BF$3,Команды!$A$2:$A$7500,0),$E37+2)=Команды!$AJ$16,TRUE,FALSE),,IF(INDEX(Команды!$A$2:$AN$7500,MATCH(BF$3,Команды!$A$2:$A$7500,0),$E37+2)=Команды!$AJ$17,TRUE,FALSE),,IF(INDEX(Команды!$A$2:$AN$7500,MATCH(BF$3,Команды!$A$2:$A$7500,0),$E37+2)=Команды!$AJ$18,TRUE,FALSE),,IF(INDEX(Команды!$A$2:$AN$7500,MATCH(BF$3,Команды!$A$2:$A$7500,0),$E37+2)=Команды!$AJ$19,TRUE,FALSE)),INDEX(Команды!$AJ$2:$AK$19,MATCH(INDEX(Команды!$A$2:$AN$7500,MATCH(BF$3,Команды!$A$2:$A$7500,0),$E37+2),Команды!$AJ$2:$AJ$19,0),2),0)</f>
        <v>0.33333333333333331</v>
      </c>
      <c r="BG37" s="175">
        <f>IF(OR(IF(INDEX(Команды!$A$2:$AN$7500,MATCH(BF$3,Команды!$A$2:$A$7500,0),$E37+2)=Команды!$AJ$2,TRUE,FALSE),IF(INDEX(Команды!$A$2:$AN$7500,MATCH(BF$3,Команды!$A$2:$A$7500,0),$E37+2)=Команды!$AJ$3,TRUE,FALSE),IF(INDEX(Команды!$A$2:$AN$7500,MATCH(BF$3,Команды!$A$2:$A$7500,0),$E37+2)=Команды!$AJ$4,TRUE,FALSE),IF(INDEX(Команды!$A$2:$AN$7500,MATCH(BF$3,Команды!$A$2:$A$7500,0),$E37+2)=Команды!$AJ$5,TRUE,FALSE),IF(INDEX(Команды!$A$2:$AN$7500,MATCH(BF$3,Команды!$A$2:$A$7500,0),$E37+2)=Команды!$AJ$6,TRUE,FALSE),IF(INDEX(Команды!$A$2:$AN$7500,MATCH(BF$3,Команды!$A$2:$A$7500,0),$E37+2)=Команды!$AJ$7,TRUE,FALSE),IF(INDEX(Команды!$A$2:$AN$7500,MATCH(BF$3,Команды!$A$2:$A$7500,0),$E37+2)=Команды!$AJ$8,TRUE,FALSE),IF(INDEX(Команды!$A$2:$AN$7500,MATCH(BF$3,Команды!$A$2:$A$7500,0),$E37+2)=Команды!$AJ$9,TRUE,FALSE),IF(INDEX(Команды!$A$2:$AN$7500,MATCH(BF$3,Команды!$A$2:$A$7500,0),$E37+2)=Команды!$AJ$10,TRUE,FALSE),IF(INDEX(Команды!$A$2:$AN$7500,MATCH(BF$3,Команды!$A$2:$A$7500,0),$E37+2)=Команды!$AJ$11,TRUE,FALSE),IF(INDEX(Команды!$A$2:$AN$7500,MATCH(BF$3,Команды!$A$2:$A$7500,0),$E37+2)=Команды!$AJ$12,TRUE,FALSE),IF(INDEX(Команды!$A$2:$AN$7500,MATCH(BF$3,Команды!$A$2:$A$7500,0),$E37+2)=Команды!$AJ$13,TRUE,FALSE),IF(INDEX(Команды!$A$2:$AN$7500,MATCH(BF$3,Команды!$A$2:$A$7500,0),$E37+2)=Команды!$AJ$14,TRUE,FALSE),IF(INDEX(Команды!$A$2:$AN$7500,MATCH(BF$3,Команды!$A$2:$A$7500,0),$E37+2)=Команды!$AJ$15,TRUE,FALSE),IF(INDEX(Команды!$A$2:$AN$7500,MATCH(BF$3,Команды!$A$2:$A$7500,0),$E37+2)=Команды!$AJ$16,TRUE,FALSE),IF(INDEX(Команды!$A$2:$AN$7500,MATCH(BF$3,Команды!$A$2:$A$7500,0),$E37+2)=Команды!$AJ$17,TRUE,FALSE),IF(INDEX(Команды!$A$2:$AN$7500,MATCH(BF$3,Команды!$A$2:$A$7500,0),$E37+2)=Команды!$AJ$18,TRUE,FALSE),IF(INDEX(Команды!$A$2:$AN$7500,MATCH(BF$3,Команды!$A$2:$A$7500,0),$E37+2)=Команды!$AJ$19,TRUE,FALSE)),INDEX(Команды!$AJ$2:$AL$19,MATCH(INDEX(Команды!$A$2:$AN$7500,MATCH(BF$3,Команды!$A$2:$A$7500,0),$E37+2),Команды!$AJ$2:$AJ$19,0),3),0)</f>
        <v>0.70833333333333337</v>
      </c>
      <c r="BH37" s="342"/>
      <c r="BI37" s="174">
        <f>IF(OR(IF(INDEX(Команды!$A$2:$AN$7500,MATCH(BI$3,Команды!$A$2:$A$7500,0),$E37+2)=Команды!$AJ$2,TRUE,FALSE),IF(INDEX(Команды!$A$2:$AN$7500,MATCH(BI$3,Команды!$A$2:$A$7500,0),$E37+2)=Команды!$AJ$3,TRUE,FALSE),IF(INDEX(Команды!$A$2:$AN$7500,MATCH(BI$3,Команды!$A$2:$A$7500,0),$E37+2)=Команды!$AJ$4,TRUE,FALSE),IF(INDEX(Команды!$A$2:$AN$7500,MATCH(BI$3,Команды!$A$2:$A$7500,0),$E37+2)=Команды!$AJ$5,TRUE,FALSE),IF(INDEX(Команды!$A$2:$AN$7500,MATCH(BI$3,Команды!$A$2:$A$7500,0),$E37+2)=Команды!$AJ$6,TRUE,FALSE),IF(INDEX(Команды!$A$2:$AN$7500,MATCH(BI$3,Команды!$A$2:$A$7500,0),$E37+2)=Команды!$AJ$7,TRUE,FALSE),IF(INDEX(Команды!$A$2:$AN$7500,MATCH(BI$3,Команды!$A$2:$A$7500,0),$E37+2)=Команды!$AJ$8,TRUE,FALSE),IF(INDEX(Команды!$A$2:$AN$7500,MATCH(BI$3,Команды!$A$2:$A$7500,0),$E37+2)=Команды!$AJ$9,TRUE,FALSE),IF(INDEX(Команды!$A$2:$AN$7500,MATCH(BI$3,Команды!$A$2:$A$7500,0),$E37+2)=Команды!$AJ$10,TRUE,FALSE),IF(INDEX(Команды!$A$2:$AN$7500,MATCH(BI$3,Команды!$A$2:$A$7500,0),$E37+2)=Команды!$AJ$11,TRUE,FALSE),IF(INDEX(Команды!$A$2:$AN$7500,MATCH(BI$3,Команды!$A$2:$A$7500,0),$E37+2)=Команды!$AJ$12,TRUE,FALSE),IF(INDEX(Команды!$A$2:$AN$7500,MATCH(BI$3,Команды!$A$2:$A$7500,0),$E37+2)=Команды!$AJ$13,TRUE,FALSE),IF(INDEX(Команды!$A$2:$AN$7500,MATCH(BI$3,Команды!$A$2:$A$7500,0),$E37+2)=Команды!$AJ$14,TRUE,FALSE),IF(INDEX(Команды!$A$2:$AN$7500,MATCH(BI$3,Команды!$A$2:$A$7500,0),$E37+2)=Команды!$AJ$15,TRUE,FALSE),IF(INDEX(Команды!$A$2:$AN$7500,MATCH(BI$3,Команды!$A$2:$A$7500,0),$E37+2)=Команды!$AJ$16,TRUE,FALSE),,IF(INDEX(Команды!$A$2:$AN$7500,MATCH(BI$3,Команды!$A$2:$A$7500,0),$E37+2)=Команды!$AJ$17,TRUE,FALSE),,IF(INDEX(Команды!$A$2:$AN$7500,MATCH(BI$3,Команды!$A$2:$A$7500,0),$E37+2)=Команды!$AJ$18,TRUE,FALSE),,IF(INDEX(Команды!$A$2:$AN$7500,MATCH(BI$3,Команды!$A$2:$A$7500,0),$E37+2)=Команды!$AJ$19,TRUE,FALSE)),INDEX(Команды!$AJ$2:$AK$19,MATCH(INDEX(Команды!$A$2:$AN$7500,MATCH(BI$3,Команды!$A$2:$A$7500,0),$E37+2),Команды!$AJ$2:$AJ$19,0),2),0)</f>
        <v>0.33333333333333331</v>
      </c>
      <c r="BJ37" s="175">
        <f>IF(OR(IF(INDEX(Команды!$A$2:$AN$7500,MATCH(BI$3,Команды!$A$2:$A$7500,0),$E37+2)=Команды!$AJ$2,TRUE,FALSE),IF(INDEX(Команды!$A$2:$AN$7500,MATCH(BI$3,Команды!$A$2:$A$7500,0),$E37+2)=Команды!$AJ$3,TRUE,FALSE),IF(INDEX(Команды!$A$2:$AN$7500,MATCH(BI$3,Команды!$A$2:$A$7500,0),$E37+2)=Команды!$AJ$4,TRUE,FALSE),IF(INDEX(Команды!$A$2:$AN$7500,MATCH(BI$3,Команды!$A$2:$A$7500,0),$E37+2)=Команды!$AJ$5,TRUE,FALSE),IF(INDEX(Команды!$A$2:$AN$7500,MATCH(BI$3,Команды!$A$2:$A$7500,0),$E37+2)=Команды!$AJ$6,TRUE,FALSE),IF(INDEX(Команды!$A$2:$AN$7500,MATCH(BI$3,Команды!$A$2:$A$7500,0),$E37+2)=Команды!$AJ$7,TRUE,FALSE),IF(INDEX(Команды!$A$2:$AN$7500,MATCH(BI$3,Команды!$A$2:$A$7500,0),$E37+2)=Команды!$AJ$8,TRUE,FALSE),IF(INDEX(Команды!$A$2:$AN$7500,MATCH(BI$3,Команды!$A$2:$A$7500,0),$E37+2)=Команды!$AJ$9,TRUE,FALSE),IF(INDEX(Команды!$A$2:$AN$7500,MATCH(BI$3,Команды!$A$2:$A$7500,0),$E37+2)=Команды!$AJ$10,TRUE,FALSE),IF(INDEX(Команды!$A$2:$AN$7500,MATCH(BI$3,Команды!$A$2:$A$7500,0),$E37+2)=Команды!$AJ$11,TRUE,FALSE),IF(INDEX(Команды!$A$2:$AN$7500,MATCH(BI$3,Команды!$A$2:$A$7500,0),$E37+2)=Команды!$AJ$12,TRUE,FALSE),IF(INDEX(Команды!$A$2:$AN$7500,MATCH(BI$3,Команды!$A$2:$A$7500,0),$E37+2)=Команды!$AJ$13,TRUE,FALSE),IF(INDEX(Команды!$A$2:$AN$7500,MATCH(BI$3,Команды!$A$2:$A$7500,0),$E37+2)=Команды!$AJ$14,TRUE,FALSE),IF(INDEX(Команды!$A$2:$AN$7500,MATCH(BI$3,Команды!$A$2:$A$7500,0),$E37+2)=Команды!$AJ$15,TRUE,FALSE),IF(INDEX(Команды!$A$2:$AN$7500,MATCH(BI$3,Команды!$A$2:$A$7500,0),$E37+2)=Команды!$AJ$16,TRUE,FALSE),IF(INDEX(Команды!$A$2:$AN$7500,MATCH(BI$3,Команды!$A$2:$A$7500,0),$E37+2)=Команды!$AJ$17,TRUE,FALSE),IF(INDEX(Команды!$A$2:$AN$7500,MATCH(BI$3,Команды!$A$2:$A$7500,0),$E37+2)=Команды!$AJ$18,TRUE,FALSE),IF(INDEX(Команды!$A$2:$AN$7500,MATCH(BI$3,Команды!$A$2:$A$7500,0),$E37+2)=Команды!$AJ$19,TRUE,FALSE)),INDEX(Команды!$AJ$2:$AL$19,MATCH(INDEX(Команды!$A$2:$AN$7500,MATCH(BI$3,Команды!$A$2:$A$7500,0),$E37+2),Команды!$AJ$2:$AJ$19,0),3),0)</f>
        <v>0.70833333333333337</v>
      </c>
      <c r="BK37" s="342"/>
      <c r="BL37" s="174" t="str">
        <f>IF(OR(IF(INDEX(Команды!$A$2:$AN$7500,MATCH(BL$3,Команды!$A$2:$A$7500,0),$E37+2)=Команды!$AJ$2,TRUE,FALSE),IF(INDEX(Команды!$A$2:$AN$7500,MATCH(BL$3,Команды!$A$2:$A$7500,0),$E37+2)=Команды!$AJ$3,TRUE,FALSE),IF(INDEX(Команды!$A$2:$AN$7500,MATCH(BL$3,Команды!$A$2:$A$7500,0),$E37+2)=Команды!$AJ$4,TRUE,FALSE),IF(INDEX(Команды!$A$2:$AN$7500,MATCH(BL$3,Команды!$A$2:$A$7500,0),$E37+2)=Команды!$AJ$5,TRUE,FALSE),IF(INDEX(Команды!$A$2:$AN$7500,MATCH(BL$3,Команды!$A$2:$A$7500,0),$E37+2)=Команды!$AJ$6,TRUE,FALSE),IF(INDEX(Команды!$A$2:$AN$7500,MATCH(BL$3,Команды!$A$2:$A$7500,0),$E37+2)=Команды!$AJ$7,TRUE,FALSE),IF(INDEX(Команды!$A$2:$AN$7500,MATCH(BL$3,Команды!$A$2:$A$7500,0),$E37+2)=Команды!$AJ$8,TRUE,FALSE),IF(INDEX(Команды!$A$2:$AN$7500,MATCH(BL$3,Команды!$A$2:$A$7500,0),$E37+2)=Команды!$AJ$9,TRUE,FALSE),IF(INDEX(Команды!$A$2:$AN$7500,MATCH(BL$3,Команды!$A$2:$A$7500,0),$E37+2)=Команды!$AJ$10,TRUE,FALSE),IF(INDEX(Команды!$A$2:$AN$7500,MATCH(BL$3,Команды!$A$2:$A$7500,0),$E37+2)=Команды!$AJ$11,TRUE,FALSE),IF(INDEX(Команды!$A$2:$AN$7500,MATCH(BL$3,Команды!$A$2:$A$7500,0),$E37+2)=Команды!$AJ$12,TRUE,FALSE),IF(INDEX(Команды!$A$2:$AN$7500,MATCH(BL$3,Команды!$A$2:$A$7500,0),$E37+2)=Команды!$AJ$13,TRUE,FALSE),IF(INDEX(Команды!$A$2:$AN$7500,MATCH(BL$3,Команды!$A$2:$A$7500,0),$E37+2)=Команды!$AJ$14,TRUE,FALSE),IF(INDEX(Команды!$A$2:$AN$7500,MATCH(BL$3,Команды!$A$2:$A$7500,0),$E37+2)=Команды!$AJ$15,TRUE,FALSE),IF(INDEX(Команды!$A$2:$AN$7500,MATCH(BL$3,Команды!$A$2:$A$7500,0),$E37+2)=Команды!$AJ$16,TRUE,FALSE),,IF(INDEX(Команды!$A$2:$AN$7500,MATCH(BL$3,Команды!$A$2:$A$7500,0),$E37+2)=Команды!$AJ$17,TRUE,FALSE),,IF(INDEX(Команды!$A$2:$AN$7500,MATCH(BL$3,Команды!$A$2:$A$7500,0),$E37+2)=Команды!$AJ$18,TRUE,FALSE),,IF(INDEX(Команды!$A$2:$AN$7500,MATCH(BL$3,Команды!$A$2:$A$7500,0),$E37+2)=Команды!$AJ$19,TRUE,FALSE)),INDEX(Команды!$AJ$2:$AK$19,MATCH(INDEX(Команды!$A$2:$AN$7500,MATCH(BL$3,Команды!$A$2:$A$7500,0),$E37+2),Команды!$AJ$2:$AJ$19,0),2),0)</f>
        <v>В</v>
      </c>
      <c r="BM37" s="175" t="str">
        <f>IF(OR(IF(INDEX(Команды!$A$2:$AN$7500,MATCH(BL$3,Команды!$A$2:$A$7500,0),$E37+2)=Команды!$AJ$2,TRUE,FALSE),IF(INDEX(Команды!$A$2:$AN$7500,MATCH(BL$3,Команды!$A$2:$A$7500,0),$E37+2)=Команды!$AJ$3,TRUE,FALSE),IF(INDEX(Команды!$A$2:$AN$7500,MATCH(BL$3,Команды!$A$2:$A$7500,0),$E37+2)=Команды!$AJ$4,TRUE,FALSE),IF(INDEX(Команды!$A$2:$AN$7500,MATCH(BL$3,Команды!$A$2:$A$7500,0),$E37+2)=Команды!$AJ$5,TRUE,FALSE),IF(INDEX(Команды!$A$2:$AN$7500,MATCH(BL$3,Команды!$A$2:$A$7500,0),$E37+2)=Команды!$AJ$6,TRUE,FALSE),IF(INDEX(Команды!$A$2:$AN$7500,MATCH(BL$3,Команды!$A$2:$A$7500,0),$E37+2)=Команды!$AJ$7,TRUE,FALSE),IF(INDEX(Команды!$A$2:$AN$7500,MATCH(BL$3,Команды!$A$2:$A$7500,0),$E37+2)=Команды!$AJ$8,TRUE,FALSE),IF(INDEX(Команды!$A$2:$AN$7500,MATCH(BL$3,Команды!$A$2:$A$7500,0),$E37+2)=Команды!$AJ$9,TRUE,FALSE),IF(INDEX(Команды!$A$2:$AN$7500,MATCH(BL$3,Команды!$A$2:$A$7500,0),$E37+2)=Команды!$AJ$10,TRUE,FALSE),IF(INDEX(Команды!$A$2:$AN$7500,MATCH(BL$3,Команды!$A$2:$A$7500,0),$E37+2)=Команды!$AJ$11,TRUE,FALSE),IF(INDEX(Команды!$A$2:$AN$7500,MATCH(BL$3,Команды!$A$2:$A$7500,0),$E37+2)=Команды!$AJ$12,TRUE,FALSE),IF(INDEX(Команды!$A$2:$AN$7500,MATCH(BL$3,Команды!$A$2:$A$7500,0),$E37+2)=Команды!$AJ$13,TRUE,FALSE),IF(INDEX(Команды!$A$2:$AN$7500,MATCH(BL$3,Команды!$A$2:$A$7500,0),$E37+2)=Команды!$AJ$14,TRUE,FALSE),IF(INDEX(Команды!$A$2:$AN$7500,MATCH(BL$3,Команды!$A$2:$A$7500,0),$E37+2)=Команды!$AJ$15,TRUE,FALSE),IF(INDEX(Команды!$A$2:$AN$7500,MATCH(BL$3,Команды!$A$2:$A$7500,0),$E37+2)=Команды!$AJ$16,TRUE,FALSE),IF(INDEX(Команды!$A$2:$AN$7500,MATCH(BL$3,Команды!$A$2:$A$7500,0),$E37+2)=Команды!$AJ$17,TRUE,FALSE),IF(INDEX(Команды!$A$2:$AN$7500,MATCH(BL$3,Команды!$A$2:$A$7500,0),$E37+2)=Команды!$AJ$18,TRUE,FALSE),IF(INDEX(Команды!$A$2:$AN$7500,MATCH(BL$3,Команды!$A$2:$A$7500,0),$E37+2)=Команды!$AJ$19,TRUE,FALSE)),INDEX(Команды!$AJ$2:$AL$19,MATCH(INDEX(Команды!$A$2:$AN$7500,MATCH(BL$3,Команды!$A$2:$A$7500,0),$E37+2),Команды!$AJ$2:$AJ$19,0),3),0)</f>
        <v>В</v>
      </c>
      <c r="BN37" s="342"/>
      <c r="BO37" s="174" t="str">
        <f>IF(OR(IF(INDEX(Команды!$A$2:$AN$7500,MATCH(BO$3,Команды!$A$2:$A$7500,0),$E37+2)=Команды!$AJ$2,TRUE,FALSE),IF(INDEX(Команды!$A$2:$AN$7500,MATCH(BO$3,Команды!$A$2:$A$7500,0),$E37+2)=Команды!$AJ$3,TRUE,FALSE),IF(INDEX(Команды!$A$2:$AN$7500,MATCH(BO$3,Команды!$A$2:$A$7500,0),$E37+2)=Команды!$AJ$4,TRUE,FALSE),IF(INDEX(Команды!$A$2:$AN$7500,MATCH(BO$3,Команды!$A$2:$A$7500,0),$E37+2)=Команды!$AJ$5,TRUE,FALSE),IF(INDEX(Команды!$A$2:$AN$7500,MATCH(BO$3,Команды!$A$2:$A$7500,0),$E37+2)=Команды!$AJ$6,TRUE,FALSE),IF(INDEX(Команды!$A$2:$AN$7500,MATCH(BO$3,Команды!$A$2:$A$7500,0),$E37+2)=Команды!$AJ$7,TRUE,FALSE),IF(INDEX(Команды!$A$2:$AN$7500,MATCH(BO$3,Команды!$A$2:$A$7500,0),$E37+2)=Команды!$AJ$8,TRUE,FALSE),IF(INDEX(Команды!$A$2:$AN$7500,MATCH(BO$3,Команды!$A$2:$A$7500,0),$E37+2)=Команды!$AJ$9,TRUE,FALSE),IF(INDEX(Команды!$A$2:$AN$7500,MATCH(BO$3,Команды!$A$2:$A$7500,0),$E37+2)=Команды!$AJ$10,TRUE,FALSE),IF(INDEX(Команды!$A$2:$AN$7500,MATCH(BO$3,Команды!$A$2:$A$7500,0),$E37+2)=Команды!$AJ$11,TRUE,FALSE),IF(INDEX(Команды!$A$2:$AN$7500,MATCH(BO$3,Команды!$A$2:$A$7500,0),$E37+2)=Команды!$AJ$12,TRUE,FALSE),IF(INDEX(Команды!$A$2:$AN$7500,MATCH(BO$3,Команды!$A$2:$A$7500,0),$E37+2)=Команды!$AJ$13,TRUE,FALSE),IF(INDEX(Команды!$A$2:$AN$7500,MATCH(BO$3,Команды!$A$2:$A$7500,0),$E37+2)=Команды!$AJ$14,TRUE,FALSE),IF(INDEX(Команды!$A$2:$AN$7500,MATCH(BO$3,Команды!$A$2:$A$7500,0),$E37+2)=Команды!$AJ$15,TRUE,FALSE),IF(INDEX(Команды!$A$2:$AN$7500,MATCH(BO$3,Команды!$A$2:$A$7500,0),$E37+2)=Команды!$AJ$16,TRUE,FALSE),,IF(INDEX(Команды!$A$2:$AN$7500,MATCH(BO$3,Команды!$A$2:$A$7500,0),$E37+2)=Команды!$AJ$17,TRUE,FALSE),,IF(INDEX(Команды!$A$2:$AN$7500,MATCH(BO$3,Команды!$A$2:$A$7500,0),$E37+2)=Команды!$AJ$18,TRUE,FALSE),,IF(INDEX(Команды!$A$2:$AN$7500,MATCH(BO$3,Команды!$A$2:$A$7500,0),$E37+2)=Команды!$AJ$19,TRUE,FALSE)),INDEX(Команды!$AJ$2:$AK$19,MATCH(INDEX(Команды!$A$2:$AN$7500,MATCH(BO$3,Команды!$A$2:$A$7500,0),$E37+2),Команды!$AJ$2:$AJ$19,0),2),0)</f>
        <v>В</v>
      </c>
      <c r="BP37" s="175" t="str">
        <f>IF(OR(IF(INDEX(Команды!$A$2:$AN$7500,MATCH(BO$3,Команды!$A$2:$A$7500,0),$E37+2)=Команды!$AJ$2,TRUE,FALSE),IF(INDEX(Команды!$A$2:$AN$7500,MATCH(BO$3,Команды!$A$2:$A$7500,0),$E37+2)=Команды!$AJ$3,TRUE,FALSE),IF(INDEX(Команды!$A$2:$AN$7500,MATCH(BO$3,Команды!$A$2:$A$7500,0),$E37+2)=Команды!$AJ$4,TRUE,FALSE),IF(INDEX(Команды!$A$2:$AN$7500,MATCH(BO$3,Команды!$A$2:$A$7500,0),$E37+2)=Команды!$AJ$5,TRUE,FALSE),IF(INDEX(Команды!$A$2:$AN$7500,MATCH(BO$3,Команды!$A$2:$A$7500,0),$E37+2)=Команды!$AJ$6,TRUE,FALSE),IF(INDEX(Команды!$A$2:$AN$7500,MATCH(BO$3,Команды!$A$2:$A$7500,0),$E37+2)=Команды!$AJ$7,TRUE,FALSE),IF(INDEX(Команды!$A$2:$AN$7500,MATCH(BO$3,Команды!$A$2:$A$7500,0),$E37+2)=Команды!$AJ$8,TRUE,FALSE),IF(INDEX(Команды!$A$2:$AN$7500,MATCH(BO$3,Команды!$A$2:$A$7500,0),$E37+2)=Команды!$AJ$9,TRUE,FALSE),IF(INDEX(Команды!$A$2:$AN$7500,MATCH(BO$3,Команды!$A$2:$A$7500,0),$E37+2)=Команды!$AJ$10,TRUE,FALSE),IF(INDEX(Команды!$A$2:$AN$7500,MATCH(BO$3,Команды!$A$2:$A$7500,0),$E37+2)=Команды!$AJ$11,TRUE,FALSE),IF(INDEX(Команды!$A$2:$AN$7500,MATCH(BO$3,Команды!$A$2:$A$7500,0),$E37+2)=Команды!$AJ$12,TRUE,FALSE),IF(INDEX(Команды!$A$2:$AN$7500,MATCH(BO$3,Команды!$A$2:$A$7500,0),$E37+2)=Команды!$AJ$13,TRUE,FALSE),IF(INDEX(Команды!$A$2:$AN$7500,MATCH(BO$3,Команды!$A$2:$A$7500,0),$E37+2)=Команды!$AJ$14,TRUE,FALSE),IF(INDEX(Команды!$A$2:$AN$7500,MATCH(BO$3,Команды!$A$2:$A$7500,0),$E37+2)=Команды!$AJ$15,TRUE,FALSE),IF(INDEX(Команды!$A$2:$AN$7500,MATCH(BO$3,Команды!$A$2:$A$7500,0),$E37+2)=Команды!$AJ$16,TRUE,FALSE),IF(INDEX(Команды!$A$2:$AN$7500,MATCH(BO$3,Команды!$A$2:$A$7500,0),$E37+2)=Команды!$AJ$17,TRUE,FALSE),IF(INDEX(Команды!$A$2:$AN$7500,MATCH(BO$3,Команды!$A$2:$A$7500,0),$E37+2)=Команды!$AJ$18,TRUE,FALSE),IF(INDEX(Команды!$A$2:$AN$7500,MATCH(BO$3,Команды!$A$2:$A$7500,0),$E37+2)=Команды!$AJ$19,TRUE,FALSE)),INDEX(Команды!$AJ$2:$AL$19,MATCH(INDEX(Команды!$A$2:$AN$7500,MATCH(BO$3,Команды!$A$2:$A$7500,0),$E37+2),Команды!$AJ$2:$AJ$19,0),3),0)</f>
        <v>В</v>
      </c>
      <c r="BQ37" s="342"/>
      <c r="BR37" s="174">
        <f>IF(OR(IF(INDEX(Команды!$A$2:$AN$7500,MATCH(BR$3,Команды!$A$2:$A$7500,0),$E37+2)=Команды!$AJ$2,TRUE,FALSE),IF(INDEX(Команды!$A$2:$AN$7500,MATCH(BR$3,Команды!$A$2:$A$7500,0),$E37+2)=Команды!$AJ$3,TRUE,FALSE),IF(INDEX(Команды!$A$2:$AN$7500,MATCH(BR$3,Команды!$A$2:$A$7500,0),$E37+2)=Команды!$AJ$4,TRUE,FALSE),IF(INDEX(Команды!$A$2:$AN$7500,MATCH(BR$3,Команды!$A$2:$A$7500,0),$E37+2)=Команды!$AJ$5,TRUE,FALSE),IF(INDEX(Команды!$A$2:$AN$7500,MATCH(BR$3,Команды!$A$2:$A$7500,0),$E37+2)=Команды!$AJ$6,TRUE,FALSE),IF(INDEX(Команды!$A$2:$AN$7500,MATCH(BR$3,Команды!$A$2:$A$7500,0),$E37+2)=Команды!$AJ$7,TRUE,FALSE),IF(INDEX(Команды!$A$2:$AN$7500,MATCH(BR$3,Команды!$A$2:$A$7500,0),$E37+2)=Команды!$AJ$8,TRUE,FALSE),IF(INDEX(Команды!$A$2:$AN$7500,MATCH(BR$3,Команды!$A$2:$A$7500,0),$E37+2)=Команды!$AJ$9,TRUE,FALSE),IF(INDEX(Команды!$A$2:$AN$7500,MATCH(BR$3,Команды!$A$2:$A$7500,0),$E37+2)=Команды!$AJ$10,TRUE,FALSE),IF(INDEX(Команды!$A$2:$AN$7500,MATCH(BR$3,Команды!$A$2:$A$7500,0),$E37+2)=Команды!$AJ$11,TRUE,FALSE),IF(INDEX(Команды!$A$2:$AN$7500,MATCH(BR$3,Команды!$A$2:$A$7500,0),$E37+2)=Команды!$AJ$12,TRUE,FALSE),IF(INDEX(Команды!$A$2:$AN$7500,MATCH(BR$3,Команды!$A$2:$A$7500,0),$E37+2)=Команды!$AJ$13,TRUE,FALSE),IF(INDEX(Команды!$A$2:$AN$7500,MATCH(BR$3,Команды!$A$2:$A$7500,0),$E37+2)=Команды!$AJ$14,TRUE,FALSE),IF(INDEX(Команды!$A$2:$AN$7500,MATCH(BR$3,Команды!$A$2:$A$7500,0),$E37+2)=Команды!$AJ$15,TRUE,FALSE),IF(INDEX(Команды!$A$2:$AN$7500,MATCH(BR$3,Команды!$A$2:$A$7500,0),$E37+2)=Команды!$AJ$16,TRUE,FALSE),,IF(INDEX(Команды!$A$2:$AN$7500,MATCH(BR$3,Команды!$A$2:$A$7500,0),$E37+2)=Команды!$AJ$17,TRUE,FALSE),,IF(INDEX(Команды!$A$2:$AN$7500,MATCH(BR$3,Команды!$A$2:$A$7500,0),$E37+2)=Команды!$AJ$18,TRUE,FALSE),,IF(INDEX(Команды!$A$2:$AN$7500,MATCH(BR$3,Команды!$A$2:$A$7500,0),$E37+2)=Команды!$AJ$19,TRUE,FALSE)),INDEX(Команды!$AJ$2:$AK$19,MATCH(INDEX(Команды!$A$2:$AN$7500,MATCH(BR$3,Команды!$A$2:$A$7500,0),$E37+2),Команды!$AJ$2:$AJ$19,0),2),0)</f>
        <v>0.28125</v>
      </c>
      <c r="BS37" s="175">
        <f>IF(OR(IF(INDEX(Команды!$A$2:$AN$7500,MATCH(BR$3,Команды!$A$2:$A$7500,0),$E37+2)=Команды!$AJ$2,TRUE,FALSE),IF(INDEX(Команды!$A$2:$AN$7500,MATCH(BR$3,Команды!$A$2:$A$7500,0),$E37+2)=Команды!$AJ$3,TRUE,FALSE),IF(INDEX(Команды!$A$2:$AN$7500,MATCH(BR$3,Команды!$A$2:$A$7500,0),$E37+2)=Команды!$AJ$4,TRUE,FALSE),IF(INDEX(Команды!$A$2:$AN$7500,MATCH(BR$3,Команды!$A$2:$A$7500,0),$E37+2)=Команды!$AJ$5,TRUE,FALSE),IF(INDEX(Команды!$A$2:$AN$7500,MATCH(BR$3,Команды!$A$2:$A$7500,0),$E37+2)=Команды!$AJ$6,TRUE,FALSE),IF(INDEX(Команды!$A$2:$AN$7500,MATCH(BR$3,Команды!$A$2:$A$7500,0),$E37+2)=Команды!$AJ$7,TRUE,FALSE),IF(INDEX(Команды!$A$2:$AN$7500,MATCH(BR$3,Команды!$A$2:$A$7500,0),$E37+2)=Команды!$AJ$8,TRUE,FALSE),IF(INDEX(Команды!$A$2:$AN$7500,MATCH(BR$3,Команды!$A$2:$A$7500,0),$E37+2)=Команды!$AJ$9,TRUE,FALSE),IF(INDEX(Команды!$A$2:$AN$7500,MATCH(BR$3,Команды!$A$2:$A$7500,0),$E37+2)=Команды!$AJ$10,TRUE,FALSE),IF(INDEX(Команды!$A$2:$AN$7500,MATCH(BR$3,Команды!$A$2:$A$7500,0),$E37+2)=Команды!$AJ$11,TRUE,FALSE),IF(INDEX(Команды!$A$2:$AN$7500,MATCH(BR$3,Команды!$A$2:$A$7500,0),$E37+2)=Команды!$AJ$12,TRUE,FALSE),IF(INDEX(Команды!$A$2:$AN$7500,MATCH(BR$3,Команды!$A$2:$A$7500,0),$E37+2)=Команды!$AJ$13,TRUE,FALSE),IF(INDEX(Команды!$A$2:$AN$7500,MATCH(BR$3,Команды!$A$2:$A$7500,0),$E37+2)=Команды!$AJ$14,TRUE,FALSE),IF(INDEX(Команды!$A$2:$AN$7500,MATCH(BR$3,Команды!$A$2:$A$7500,0),$E37+2)=Команды!$AJ$15,TRUE,FALSE),IF(INDEX(Команды!$A$2:$AN$7500,MATCH(BR$3,Команды!$A$2:$A$7500,0),$E37+2)=Команды!$AJ$16,TRUE,FALSE),IF(INDEX(Команды!$A$2:$AN$7500,MATCH(BR$3,Команды!$A$2:$A$7500,0),$E37+2)=Команды!$AJ$17,TRUE,FALSE),IF(INDEX(Команды!$A$2:$AN$7500,MATCH(BR$3,Команды!$A$2:$A$7500,0),$E37+2)=Команды!$AJ$18,TRUE,FALSE),IF(INDEX(Команды!$A$2:$AN$7500,MATCH(BR$3,Команды!$A$2:$A$7500,0),$E37+2)=Команды!$AJ$19,TRUE,FALSE)),INDEX(Команды!$AJ$2:$AL$19,MATCH(INDEX(Команды!$A$2:$AN$7500,MATCH(BR$3,Команды!$A$2:$A$7500,0),$E37+2),Команды!$AJ$2:$AJ$19,0),3),0)</f>
        <v>0.65625</v>
      </c>
      <c r="BT37" s="342"/>
      <c r="BU37" s="174">
        <f>IF(OR(IF(INDEX(Команды!$A$2:$AN$7500,MATCH(BU$3,Команды!$A$2:$A$7500,0),$E37+2)=Команды!$AJ$2,TRUE,FALSE),IF(INDEX(Команды!$A$2:$AN$7500,MATCH(BU$3,Команды!$A$2:$A$7500,0),$E37+2)=Команды!$AJ$3,TRUE,FALSE),IF(INDEX(Команды!$A$2:$AN$7500,MATCH(BU$3,Команды!$A$2:$A$7500,0),$E37+2)=Команды!$AJ$4,TRUE,FALSE),IF(INDEX(Команды!$A$2:$AN$7500,MATCH(BU$3,Команды!$A$2:$A$7500,0),$E37+2)=Команды!$AJ$5,TRUE,FALSE),IF(INDEX(Команды!$A$2:$AN$7500,MATCH(BU$3,Команды!$A$2:$A$7500,0),$E37+2)=Команды!$AJ$6,TRUE,FALSE),IF(INDEX(Команды!$A$2:$AN$7500,MATCH(BU$3,Команды!$A$2:$A$7500,0),$E37+2)=Команды!$AJ$7,TRUE,FALSE),IF(INDEX(Команды!$A$2:$AN$7500,MATCH(BU$3,Команды!$A$2:$A$7500,0),$E37+2)=Команды!$AJ$8,TRUE,FALSE),IF(INDEX(Команды!$A$2:$AN$7500,MATCH(BU$3,Команды!$A$2:$A$7500,0),$E37+2)=Команды!$AJ$9,TRUE,FALSE),IF(INDEX(Команды!$A$2:$AN$7500,MATCH(BU$3,Команды!$A$2:$A$7500,0),$E37+2)=Команды!$AJ$10,TRUE,FALSE),IF(INDEX(Команды!$A$2:$AN$7500,MATCH(BU$3,Команды!$A$2:$A$7500,0),$E37+2)=Команды!$AJ$11,TRUE,FALSE),IF(INDEX(Команды!$A$2:$AN$7500,MATCH(BU$3,Команды!$A$2:$A$7500,0),$E37+2)=Команды!$AJ$12,TRUE,FALSE),IF(INDEX(Команды!$A$2:$AN$7500,MATCH(BU$3,Команды!$A$2:$A$7500,0),$E37+2)=Команды!$AJ$13,TRUE,FALSE),IF(INDEX(Команды!$A$2:$AN$7500,MATCH(BU$3,Команды!$A$2:$A$7500,0),$E37+2)=Команды!$AJ$14,TRUE,FALSE),IF(INDEX(Команды!$A$2:$AN$7500,MATCH(BU$3,Команды!$A$2:$A$7500,0),$E37+2)=Команды!$AJ$15,TRUE,FALSE),IF(INDEX(Команды!$A$2:$AN$7500,MATCH(BU$3,Команды!$A$2:$A$7500,0),$E37+2)=Команды!$AJ$16,TRUE,FALSE),,IF(INDEX(Команды!$A$2:$AN$7500,MATCH(BU$3,Команды!$A$2:$A$7500,0),$E37+2)=Команды!$AJ$17,TRUE,FALSE),,IF(INDEX(Команды!$A$2:$AN$7500,MATCH(BU$3,Команды!$A$2:$A$7500,0),$E37+2)=Команды!$AJ$18,TRUE,FALSE),,IF(INDEX(Команды!$A$2:$AN$7500,MATCH(BU$3,Команды!$A$2:$A$7500,0),$E37+2)=Команды!$AJ$19,TRUE,FALSE)),INDEX(Команды!$AJ$2:$AK$19,MATCH(INDEX(Команды!$A$2:$AN$7500,MATCH(BU$3,Команды!$A$2:$A$7500,0),$E37+2),Команды!$AJ$2:$AJ$19,0),2),0)</f>
        <v>0.28125</v>
      </c>
      <c r="BV37" s="175">
        <f>IF(OR(IF(INDEX(Команды!$A$2:$AN$7500,MATCH(BU$3,Команды!$A$2:$A$7500,0),$E37+2)=Команды!$AJ$2,TRUE,FALSE),IF(INDEX(Команды!$A$2:$AN$7500,MATCH(BU$3,Команды!$A$2:$A$7500,0),$E37+2)=Команды!$AJ$3,TRUE,FALSE),IF(INDEX(Команды!$A$2:$AN$7500,MATCH(BU$3,Команды!$A$2:$A$7500,0),$E37+2)=Команды!$AJ$4,TRUE,FALSE),IF(INDEX(Команды!$A$2:$AN$7500,MATCH(BU$3,Команды!$A$2:$A$7500,0),$E37+2)=Команды!$AJ$5,TRUE,FALSE),IF(INDEX(Команды!$A$2:$AN$7500,MATCH(BU$3,Команды!$A$2:$A$7500,0),$E37+2)=Команды!$AJ$6,TRUE,FALSE),IF(INDEX(Команды!$A$2:$AN$7500,MATCH(BU$3,Команды!$A$2:$A$7500,0),$E37+2)=Команды!$AJ$7,TRUE,FALSE),IF(INDEX(Команды!$A$2:$AN$7500,MATCH(BU$3,Команды!$A$2:$A$7500,0),$E37+2)=Команды!$AJ$8,TRUE,FALSE),IF(INDEX(Команды!$A$2:$AN$7500,MATCH(BU$3,Команды!$A$2:$A$7500,0),$E37+2)=Команды!$AJ$9,TRUE,FALSE),IF(INDEX(Команды!$A$2:$AN$7500,MATCH(BU$3,Команды!$A$2:$A$7500,0),$E37+2)=Команды!$AJ$10,TRUE,FALSE),IF(INDEX(Команды!$A$2:$AN$7500,MATCH(BU$3,Команды!$A$2:$A$7500,0),$E37+2)=Команды!$AJ$11,TRUE,FALSE),IF(INDEX(Команды!$A$2:$AN$7500,MATCH(BU$3,Команды!$A$2:$A$7500,0),$E37+2)=Команды!$AJ$12,TRUE,FALSE),IF(INDEX(Команды!$A$2:$AN$7500,MATCH(BU$3,Команды!$A$2:$A$7500,0),$E37+2)=Команды!$AJ$13,TRUE,FALSE),IF(INDEX(Команды!$A$2:$AN$7500,MATCH(BU$3,Команды!$A$2:$A$7500,0),$E37+2)=Команды!$AJ$14,TRUE,FALSE),IF(INDEX(Команды!$A$2:$AN$7500,MATCH(BU$3,Команды!$A$2:$A$7500,0),$E37+2)=Команды!$AJ$15,TRUE,FALSE),IF(INDEX(Команды!$A$2:$AN$7500,MATCH(BU$3,Команды!$A$2:$A$7500,0),$E37+2)=Команды!$AJ$16,TRUE,FALSE),IF(INDEX(Команды!$A$2:$AN$7500,MATCH(BU$3,Команды!$A$2:$A$7500,0),$E37+2)=Команды!$AJ$17,TRUE,FALSE),IF(INDEX(Команды!$A$2:$AN$7500,MATCH(BU$3,Команды!$A$2:$A$7500,0),$E37+2)=Команды!$AJ$18,TRUE,FALSE),IF(INDEX(Команды!$A$2:$AN$7500,MATCH(BU$3,Команды!$A$2:$A$7500,0),$E37+2)=Команды!$AJ$19,TRUE,FALSE)),INDEX(Команды!$AJ$2:$AL$19,MATCH(INDEX(Команды!$A$2:$AN$7500,MATCH(BU$3,Команды!$A$2:$A$7500,0),$E37+2),Команды!$AJ$2:$AJ$19,0),3),0)</f>
        <v>0.65625</v>
      </c>
      <c r="BW37" s="342"/>
      <c r="BX37" s="174">
        <f>IF(OR(IF(INDEX(Команды!$A$2:$AN$7500,MATCH(BX$3,Команды!$A$2:$A$7500,0),$E37+2)=Команды!$AJ$2,TRUE,FALSE),IF(INDEX(Команды!$A$2:$AN$7500,MATCH(BX$3,Команды!$A$2:$A$7500,0),$E37+2)=Команды!$AJ$3,TRUE,FALSE),IF(INDEX(Команды!$A$2:$AN$7500,MATCH(BX$3,Команды!$A$2:$A$7500,0),$E37+2)=Команды!$AJ$4,TRUE,FALSE),IF(INDEX(Команды!$A$2:$AN$7500,MATCH(BX$3,Команды!$A$2:$A$7500,0),$E37+2)=Команды!$AJ$5,TRUE,FALSE),IF(INDEX(Команды!$A$2:$AN$7500,MATCH(BX$3,Команды!$A$2:$A$7500,0),$E37+2)=Команды!$AJ$6,TRUE,FALSE),IF(INDEX(Команды!$A$2:$AN$7500,MATCH(BX$3,Команды!$A$2:$A$7500,0),$E37+2)=Команды!$AJ$7,TRUE,FALSE),IF(INDEX(Команды!$A$2:$AN$7500,MATCH(BX$3,Команды!$A$2:$A$7500,0),$E37+2)=Команды!$AJ$8,TRUE,FALSE),IF(INDEX(Команды!$A$2:$AN$7500,MATCH(BX$3,Команды!$A$2:$A$7500,0),$E37+2)=Команды!$AJ$9,TRUE,FALSE),IF(INDEX(Команды!$A$2:$AN$7500,MATCH(BX$3,Команды!$A$2:$A$7500,0),$E37+2)=Команды!$AJ$10,TRUE,FALSE),IF(INDEX(Команды!$A$2:$AN$7500,MATCH(BX$3,Команды!$A$2:$A$7500,0),$E37+2)=Команды!$AJ$11,TRUE,FALSE),IF(INDEX(Команды!$A$2:$AN$7500,MATCH(BX$3,Команды!$A$2:$A$7500,0),$E37+2)=Команды!$AJ$12,TRUE,FALSE),IF(INDEX(Команды!$A$2:$AN$7500,MATCH(BX$3,Команды!$A$2:$A$7500,0),$E37+2)=Команды!$AJ$13,TRUE,FALSE),IF(INDEX(Команды!$A$2:$AN$7500,MATCH(BX$3,Команды!$A$2:$A$7500,0),$E37+2)=Команды!$AJ$14,TRUE,FALSE),IF(INDEX(Команды!$A$2:$AN$7500,MATCH(BX$3,Команды!$A$2:$A$7500,0),$E37+2)=Команды!$AJ$15,TRUE,FALSE),IF(INDEX(Команды!$A$2:$AN$7500,MATCH(BX$3,Команды!$A$2:$A$7500,0),$E37+2)=Команды!$AJ$16,TRUE,FALSE),,IF(INDEX(Команды!$A$2:$AN$7500,MATCH(BX$3,Команды!$A$2:$A$7500,0),$E37+2)=Команды!$AJ$17,TRUE,FALSE),,IF(INDEX(Команды!$A$2:$AN$7500,MATCH(BX$3,Команды!$A$2:$A$7500,0),$E37+2)=Команды!$AJ$18,TRUE,FALSE),,IF(INDEX(Команды!$A$2:$AN$7500,MATCH(BX$3,Команды!$A$2:$A$7500,0),$E37+2)=Команды!$AJ$19,TRUE,FALSE)),INDEX(Команды!$AJ$2:$AK$19,MATCH(INDEX(Команды!$A$2:$AN$7500,MATCH(BX$3,Команды!$A$2:$A$7500,0),$E37+2),Команды!$AJ$2:$AJ$19,0),2),0)</f>
        <v>0.3125</v>
      </c>
      <c r="BY37" s="175">
        <f>IF(OR(IF(INDEX(Команды!$A$2:$AN$7500,MATCH(BX$3,Команды!$A$2:$A$7500,0),$E37+2)=Команды!$AJ$2,TRUE,FALSE),IF(INDEX(Команды!$A$2:$AN$7500,MATCH(BX$3,Команды!$A$2:$A$7500,0),$E37+2)=Команды!$AJ$3,TRUE,FALSE),IF(INDEX(Команды!$A$2:$AN$7500,MATCH(BX$3,Команды!$A$2:$A$7500,0),$E37+2)=Команды!$AJ$4,TRUE,FALSE),IF(INDEX(Команды!$A$2:$AN$7500,MATCH(BX$3,Команды!$A$2:$A$7500,0),$E37+2)=Команды!$AJ$5,TRUE,FALSE),IF(INDEX(Команды!$A$2:$AN$7500,MATCH(BX$3,Команды!$A$2:$A$7500,0),$E37+2)=Команды!$AJ$6,TRUE,FALSE),IF(INDEX(Команды!$A$2:$AN$7500,MATCH(BX$3,Команды!$A$2:$A$7500,0),$E37+2)=Команды!$AJ$7,TRUE,FALSE),IF(INDEX(Команды!$A$2:$AN$7500,MATCH(BX$3,Команды!$A$2:$A$7500,0),$E37+2)=Команды!$AJ$8,TRUE,FALSE),IF(INDEX(Команды!$A$2:$AN$7500,MATCH(BX$3,Команды!$A$2:$A$7500,0),$E37+2)=Команды!$AJ$9,TRUE,FALSE),IF(INDEX(Команды!$A$2:$AN$7500,MATCH(BX$3,Команды!$A$2:$A$7500,0),$E37+2)=Команды!$AJ$10,TRUE,FALSE),IF(INDEX(Команды!$A$2:$AN$7500,MATCH(BX$3,Команды!$A$2:$A$7500,0),$E37+2)=Команды!$AJ$11,TRUE,FALSE),IF(INDEX(Команды!$A$2:$AN$7500,MATCH(BX$3,Команды!$A$2:$A$7500,0),$E37+2)=Команды!$AJ$12,TRUE,FALSE),IF(INDEX(Команды!$A$2:$AN$7500,MATCH(BX$3,Команды!$A$2:$A$7500,0),$E37+2)=Команды!$AJ$13,TRUE,FALSE),IF(INDEX(Команды!$A$2:$AN$7500,MATCH(BX$3,Команды!$A$2:$A$7500,0),$E37+2)=Команды!$AJ$14,TRUE,FALSE),IF(INDEX(Команды!$A$2:$AN$7500,MATCH(BX$3,Команды!$A$2:$A$7500,0),$E37+2)=Команды!$AJ$15,TRUE,FALSE),IF(INDEX(Команды!$A$2:$AN$7500,MATCH(BX$3,Команды!$A$2:$A$7500,0),$E37+2)=Команды!$AJ$16,TRUE,FALSE),IF(INDEX(Команды!$A$2:$AN$7500,MATCH(BX$3,Команды!$A$2:$A$7500,0),$E37+2)=Команды!$AJ$17,TRUE,FALSE),IF(INDEX(Команды!$A$2:$AN$7500,MATCH(BX$3,Команды!$A$2:$A$7500,0),$E37+2)=Команды!$AJ$18,TRUE,FALSE),IF(INDEX(Команды!$A$2:$AN$7500,MATCH(BX$3,Команды!$A$2:$A$7500,0),$E37+2)=Команды!$AJ$19,TRUE,FALSE)),INDEX(Команды!$AJ$2:$AL$19,MATCH(INDEX(Команды!$A$2:$AN$7500,MATCH(BX$3,Команды!$A$2:$A$7500,0),$E37+2),Команды!$AJ$2:$AJ$19,0),3),0)</f>
        <v>0.6875</v>
      </c>
      <c r="BZ37" s="342"/>
      <c r="CA37" s="174">
        <f>IF(OR(IF(INDEX(Команды!$A$2:$AN$7500,MATCH(CA$3,Команды!$A$2:$A$7500,0),$E37+2)=Команды!$AJ$2,TRUE,FALSE),IF(INDEX(Команды!$A$2:$AN$7500,MATCH(CA$3,Команды!$A$2:$A$7500,0),$E37+2)=Команды!$AJ$3,TRUE,FALSE),IF(INDEX(Команды!$A$2:$AN$7500,MATCH(CA$3,Команды!$A$2:$A$7500,0),$E37+2)=Команды!$AJ$4,TRUE,FALSE),IF(INDEX(Команды!$A$2:$AN$7500,MATCH(CA$3,Команды!$A$2:$A$7500,0),$E37+2)=Команды!$AJ$5,TRUE,FALSE),IF(INDEX(Команды!$A$2:$AN$7500,MATCH(CA$3,Команды!$A$2:$A$7500,0),$E37+2)=Команды!$AJ$6,TRUE,FALSE),IF(INDEX(Команды!$A$2:$AN$7500,MATCH(CA$3,Команды!$A$2:$A$7500,0),$E37+2)=Команды!$AJ$7,TRUE,FALSE),IF(INDEX(Команды!$A$2:$AN$7500,MATCH(CA$3,Команды!$A$2:$A$7500,0),$E37+2)=Команды!$AJ$8,TRUE,FALSE),IF(INDEX(Команды!$A$2:$AN$7500,MATCH(CA$3,Команды!$A$2:$A$7500,0),$E37+2)=Команды!$AJ$9,TRUE,FALSE),IF(INDEX(Команды!$A$2:$AN$7500,MATCH(CA$3,Команды!$A$2:$A$7500,0),$E37+2)=Команды!$AJ$10,TRUE,FALSE),IF(INDEX(Команды!$A$2:$AN$7500,MATCH(CA$3,Команды!$A$2:$A$7500,0),$E37+2)=Команды!$AJ$11,TRUE,FALSE),IF(INDEX(Команды!$A$2:$AN$7500,MATCH(CA$3,Команды!$A$2:$A$7500,0),$E37+2)=Команды!$AJ$12,TRUE,FALSE),IF(INDEX(Команды!$A$2:$AN$7500,MATCH(CA$3,Команды!$A$2:$A$7500,0),$E37+2)=Команды!$AJ$13,TRUE,FALSE),IF(INDEX(Команды!$A$2:$AN$7500,MATCH(CA$3,Команды!$A$2:$A$7500,0),$E37+2)=Команды!$AJ$14,TRUE,FALSE),IF(INDEX(Команды!$A$2:$AN$7500,MATCH(CA$3,Команды!$A$2:$A$7500,0),$E37+2)=Команды!$AJ$15,TRUE,FALSE),IF(INDEX(Команды!$A$2:$AN$7500,MATCH(CA$3,Команды!$A$2:$A$7500,0),$E37+2)=Команды!$AJ$16,TRUE,FALSE),,IF(INDEX(Команды!$A$2:$AN$7500,MATCH(CA$3,Команды!$A$2:$A$7500,0),$E37+2)=Команды!$AJ$17,TRUE,FALSE),,IF(INDEX(Команды!$A$2:$AN$7500,MATCH(CA$3,Команды!$A$2:$A$7500,0),$E37+2)=Команды!$AJ$18,TRUE,FALSE),,IF(INDEX(Команды!$A$2:$AN$7500,MATCH(CA$3,Команды!$A$2:$A$7500,0),$E37+2)=Команды!$AJ$19,TRUE,FALSE)),INDEX(Команды!$AJ$2:$AK$19,MATCH(INDEX(Команды!$A$2:$AN$7500,MATCH(CA$3,Команды!$A$2:$A$7500,0),$E37+2),Команды!$AJ$2:$AJ$19,0),2),0)</f>
        <v>0.33333333333333331</v>
      </c>
      <c r="CB37" s="175">
        <f>IF(OR(IF(INDEX(Команды!$A$2:$AN$7500,MATCH(CA$3,Команды!$A$2:$A$7500,0),$E37+2)=Команды!$AJ$2,TRUE,FALSE),IF(INDEX(Команды!$A$2:$AN$7500,MATCH(CA$3,Команды!$A$2:$A$7500,0),$E37+2)=Команды!$AJ$3,TRUE,FALSE),IF(INDEX(Команды!$A$2:$AN$7500,MATCH(CA$3,Команды!$A$2:$A$7500,0),$E37+2)=Команды!$AJ$4,TRUE,FALSE),IF(INDEX(Команды!$A$2:$AN$7500,MATCH(CA$3,Команды!$A$2:$A$7500,0),$E37+2)=Команды!$AJ$5,TRUE,FALSE),IF(INDEX(Команды!$A$2:$AN$7500,MATCH(CA$3,Команды!$A$2:$A$7500,0),$E37+2)=Команды!$AJ$6,TRUE,FALSE),IF(INDEX(Команды!$A$2:$AN$7500,MATCH(CA$3,Команды!$A$2:$A$7500,0),$E37+2)=Команды!$AJ$7,TRUE,FALSE),IF(INDEX(Команды!$A$2:$AN$7500,MATCH(CA$3,Команды!$A$2:$A$7500,0),$E37+2)=Команды!$AJ$8,TRUE,FALSE),IF(INDEX(Команды!$A$2:$AN$7500,MATCH(CA$3,Команды!$A$2:$A$7500,0),$E37+2)=Команды!$AJ$9,TRUE,FALSE),IF(INDEX(Команды!$A$2:$AN$7500,MATCH(CA$3,Команды!$A$2:$A$7500,0),$E37+2)=Команды!$AJ$10,TRUE,FALSE),IF(INDEX(Команды!$A$2:$AN$7500,MATCH(CA$3,Команды!$A$2:$A$7500,0),$E37+2)=Команды!$AJ$11,TRUE,FALSE),IF(INDEX(Команды!$A$2:$AN$7500,MATCH(CA$3,Команды!$A$2:$A$7500,0),$E37+2)=Команды!$AJ$12,TRUE,FALSE),IF(INDEX(Команды!$A$2:$AN$7500,MATCH(CA$3,Команды!$A$2:$A$7500,0),$E37+2)=Команды!$AJ$13,TRUE,FALSE),IF(INDEX(Команды!$A$2:$AN$7500,MATCH(CA$3,Команды!$A$2:$A$7500,0),$E37+2)=Команды!$AJ$14,TRUE,FALSE),IF(INDEX(Команды!$A$2:$AN$7500,MATCH(CA$3,Команды!$A$2:$A$7500,0),$E37+2)=Команды!$AJ$15,TRUE,FALSE),IF(INDEX(Команды!$A$2:$AN$7500,MATCH(CA$3,Команды!$A$2:$A$7500,0),$E37+2)=Команды!$AJ$16,TRUE,FALSE),IF(INDEX(Команды!$A$2:$AN$7500,MATCH(CA$3,Команды!$A$2:$A$7500,0),$E37+2)=Команды!$AJ$17,TRUE,FALSE),IF(INDEX(Команды!$A$2:$AN$7500,MATCH(CA$3,Команды!$A$2:$A$7500,0),$E37+2)=Команды!$AJ$18,TRUE,FALSE),IF(INDEX(Команды!$A$2:$AN$7500,MATCH(CA$3,Команды!$A$2:$A$7500,0),$E37+2)=Команды!$AJ$19,TRUE,FALSE)),INDEX(Команды!$AJ$2:$AL$19,MATCH(INDEX(Команды!$A$2:$AN$7500,MATCH(CA$3,Команды!$A$2:$A$7500,0),$E37+2),Команды!$AJ$2:$AJ$19,0),3),0)</f>
        <v>0.70833333333333337</v>
      </c>
      <c r="CC37" s="342"/>
      <c r="CD37" s="174">
        <f>IF(OR(IF(INDEX(Команды!$A$2:$AN$7500,MATCH(CD$3,Команды!$A$2:$A$7500,0),$E37+2)=Команды!$AJ$2,TRUE,FALSE),IF(INDEX(Команды!$A$2:$AN$7500,MATCH(CD$3,Команды!$A$2:$A$7500,0),$E37+2)=Команды!$AJ$3,TRUE,FALSE),IF(INDEX(Команды!$A$2:$AN$7500,MATCH(CD$3,Команды!$A$2:$A$7500,0),$E37+2)=Команды!$AJ$4,TRUE,FALSE),IF(INDEX(Команды!$A$2:$AN$7500,MATCH(CD$3,Команды!$A$2:$A$7500,0),$E37+2)=Команды!$AJ$5,TRUE,FALSE),IF(INDEX(Команды!$A$2:$AN$7500,MATCH(CD$3,Команды!$A$2:$A$7500,0),$E37+2)=Команды!$AJ$6,TRUE,FALSE),IF(INDEX(Команды!$A$2:$AN$7500,MATCH(CD$3,Команды!$A$2:$A$7500,0),$E37+2)=Команды!$AJ$7,TRUE,FALSE),IF(INDEX(Команды!$A$2:$AN$7500,MATCH(CD$3,Команды!$A$2:$A$7500,0),$E37+2)=Команды!$AJ$8,TRUE,FALSE),IF(INDEX(Команды!$A$2:$AN$7500,MATCH(CD$3,Команды!$A$2:$A$7500,0),$E37+2)=Команды!$AJ$9,TRUE,FALSE),IF(INDEX(Команды!$A$2:$AN$7500,MATCH(CD$3,Команды!$A$2:$A$7500,0),$E37+2)=Команды!$AJ$10,TRUE,FALSE),IF(INDEX(Команды!$A$2:$AN$7500,MATCH(CD$3,Команды!$A$2:$A$7500,0),$E37+2)=Команды!$AJ$11,TRUE,FALSE),IF(INDEX(Команды!$A$2:$AN$7500,MATCH(CD$3,Команды!$A$2:$A$7500,0),$E37+2)=Команды!$AJ$12,TRUE,FALSE),IF(INDEX(Команды!$A$2:$AN$7500,MATCH(CD$3,Команды!$A$2:$A$7500,0),$E37+2)=Команды!$AJ$13,TRUE,FALSE),IF(INDEX(Команды!$A$2:$AN$7500,MATCH(CD$3,Команды!$A$2:$A$7500,0),$E37+2)=Команды!$AJ$14,TRUE,FALSE),IF(INDEX(Команды!$A$2:$AN$7500,MATCH(CD$3,Команды!$A$2:$A$7500,0),$E37+2)=Команды!$AJ$15,TRUE,FALSE),IF(INDEX(Команды!$A$2:$AN$7500,MATCH(CD$3,Команды!$A$2:$A$7500,0),$E37+2)=Команды!$AJ$16,TRUE,FALSE),,IF(INDEX(Команды!$A$2:$AN$7500,MATCH(CD$3,Команды!$A$2:$A$7500,0),$E37+2)=Команды!$AJ$17,TRUE,FALSE),,IF(INDEX(Команды!$A$2:$AN$7500,MATCH(CD$3,Команды!$A$2:$A$7500,0),$E37+2)=Команды!$AJ$18,TRUE,FALSE),,IF(INDEX(Команды!$A$2:$AN$7500,MATCH(CD$3,Команды!$A$2:$A$7500,0),$E37+2)=Команды!$AJ$19,TRUE,FALSE)),INDEX(Команды!$AJ$2:$AK$19,MATCH(INDEX(Команды!$A$2:$AN$7500,MATCH(CD$3,Команды!$A$2:$A$7500,0),$E37+2),Команды!$AJ$2:$AJ$19,0),2),0)</f>
        <v>0.33333333333333331</v>
      </c>
      <c r="CE37" s="175">
        <f>IF(OR(IF(INDEX(Команды!$A$2:$AN$7500,MATCH(CD$3,Команды!$A$2:$A$7500,0),$E37+2)=Команды!$AJ$2,TRUE,FALSE),IF(INDEX(Команды!$A$2:$AN$7500,MATCH(CD$3,Команды!$A$2:$A$7500,0),$E37+2)=Команды!$AJ$3,TRUE,FALSE),IF(INDEX(Команды!$A$2:$AN$7500,MATCH(CD$3,Команды!$A$2:$A$7500,0),$E37+2)=Команды!$AJ$4,TRUE,FALSE),IF(INDEX(Команды!$A$2:$AN$7500,MATCH(CD$3,Команды!$A$2:$A$7500,0),$E37+2)=Команды!$AJ$5,TRUE,FALSE),IF(INDEX(Команды!$A$2:$AN$7500,MATCH(CD$3,Команды!$A$2:$A$7500,0),$E37+2)=Команды!$AJ$6,TRUE,FALSE),IF(INDEX(Команды!$A$2:$AN$7500,MATCH(CD$3,Команды!$A$2:$A$7500,0),$E37+2)=Команды!$AJ$7,TRUE,FALSE),IF(INDEX(Команды!$A$2:$AN$7500,MATCH(CD$3,Команды!$A$2:$A$7500,0),$E37+2)=Команды!$AJ$8,TRUE,FALSE),IF(INDEX(Команды!$A$2:$AN$7500,MATCH(CD$3,Команды!$A$2:$A$7500,0),$E37+2)=Команды!$AJ$9,TRUE,FALSE),IF(INDEX(Команды!$A$2:$AN$7500,MATCH(CD$3,Команды!$A$2:$A$7500,0),$E37+2)=Команды!$AJ$10,TRUE,FALSE),IF(INDEX(Команды!$A$2:$AN$7500,MATCH(CD$3,Команды!$A$2:$A$7500,0),$E37+2)=Команды!$AJ$11,TRUE,FALSE),IF(INDEX(Команды!$A$2:$AN$7500,MATCH(CD$3,Команды!$A$2:$A$7500,0),$E37+2)=Команды!$AJ$12,TRUE,FALSE),IF(INDEX(Команды!$A$2:$AN$7500,MATCH(CD$3,Команды!$A$2:$A$7500,0),$E37+2)=Команды!$AJ$13,TRUE,FALSE),IF(INDEX(Команды!$A$2:$AN$7500,MATCH(CD$3,Команды!$A$2:$A$7500,0),$E37+2)=Команды!$AJ$14,TRUE,FALSE),IF(INDEX(Команды!$A$2:$AN$7500,MATCH(CD$3,Команды!$A$2:$A$7500,0),$E37+2)=Команды!$AJ$15,TRUE,FALSE),IF(INDEX(Команды!$A$2:$AN$7500,MATCH(CD$3,Команды!$A$2:$A$7500,0),$E37+2)=Команды!$AJ$16,TRUE,FALSE),IF(INDEX(Команды!$A$2:$AN$7500,MATCH(CD$3,Команды!$A$2:$A$7500,0),$E37+2)=Команды!$AJ$17,TRUE,FALSE),IF(INDEX(Команды!$A$2:$AN$7500,MATCH(CD$3,Команды!$A$2:$A$7500,0),$E37+2)=Команды!$AJ$18,TRUE,FALSE),IF(INDEX(Команды!$A$2:$AN$7500,MATCH(CD$3,Команды!$A$2:$A$7500,0),$E37+2)=Команды!$AJ$19,TRUE,FALSE)),INDEX(Команды!$AJ$2:$AL$19,MATCH(INDEX(Команды!$A$2:$AN$7500,MATCH(CD$3,Команды!$A$2:$A$7500,0),$E37+2),Команды!$AJ$2:$AJ$19,0),3),0)</f>
        <v>0.70833333333333337</v>
      </c>
      <c r="CF37" s="342"/>
      <c r="CG37" s="174" t="str">
        <f>IF(OR(IF(INDEX(Команды!$A$2:$AN$7500,MATCH(CG$3,Команды!$A$2:$A$7500,0),$E37+2)=Команды!$AJ$2,TRUE,FALSE),IF(INDEX(Команды!$A$2:$AN$7500,MATCH(CG$3,Команды!$A$2:$A$7500,0),$E37+2)=Команды!$AJ$3,TRUE,FALSE),IF(INDEX(Команды!$A$2:$AN$7500,MATCH(CG$3,Команды!$A$2:$A$7500,0),$E37+2)=Команды!$AJ$4,TRUE,FALSE),IF(INDEX(Команды!$A$2:$AN$7500,MATCH(CG$3,Команды!$A$2:$A$7500,0),$E37+2)=Команды!$AJ$5,TRUE,FALSE),IF(INDEX(Команды!$A$2:$AN$7500,MATCH(CG$3,Команды!$A$2:$A$7500,0),$E37+2)=Команды!$AJ$6,TRUE,FALSE),IF(INDEX(Команды!$A$2:$AN$7500,MATCH(CG$3,Команды!$A$2:$A$7500,0),$E37+2)=Команды!$AJ$7,TRUE,FALSE),IF(INDEX(Команды!$A$2:$AN$7500,MATCH(CG$3,Команды!$A$2:$A$7500,0),$E37+2)=Команды!$AJ$8,TRUE,FALSE),IF(INDEX(Команды!$A$2:$AN$7500,MATCH(CG$3,Команды!$A$2:$A$7500,0),$E37+2)=Команды!$AJ$9,TRUE,FALSE),IF(INDEX(Команды!$A$2:$AN$7500,MATCH(CG$3,Команды!$A$2:$A$7500,0),$E37+2)=Команды!$AJ$10,TRUE,FALSE),IF(INDEX(Команды!$A$2:$AN$7500,MATCH(CG$3,Команды!$A$2:$A$7500,0),$E37+2)=Команды!$AJ$11,TRUE,FALSE),IF(INDEX(Команды!$A$2:$AN$7500,MATCH(CG$3,Команды!$A$2:$A$7500,0),$E37+2)=Команды!$AJ$12,TRUE,FALSE),IF(INDEX(Команды!$A$2:$AN$7500,MATCH(CG$3,Команды!$A$2:$A$7500,0),$E37+2)=Команды!$AJ$13,TRUE,FALSE),IF(INDEX(Команды!$A$2:$AN$7500,MATCH(CG$3,Команды!$A$2:$A$7500,0),$E37+2)=Команды!$AJ$14,TRUE,FALSE),IF(INDEX(Команды!$A$2:$AN$7500,MATCH(CG$3,Команды!$A$2:$A$7500,0),$E37+2)=Команды!$AJ$15,TRUE,FALSE),IF(INDEX(Команды!$A$2:$AN$7500,MATCH(CG$3,Команды!$A$2:$A$7500,0),$E37+2)=Команды!$AJ$16,TRUE,FALSE),,IF(INDEX(Команды!$A$2:$AN$7500,MATCH(CG$3,Команды!$A$2:$A$7500,0),$E37+2)=Команды!$AJ$17,TRUE,FALSE),,IF(INDEX(Команды!$A$2:$AN$7500,MATCH(CG$3,Команды!$A$2:$A$7500,0),$E37+2)=Команды!$AJ$18,TRUE,FALSE),,IF(INDEX(Команды!$A$2:$AN$7500,MATCH(CG$3,Команды!$A$2:$A$7500,0),$E37+2)=Команды!$AJ$19,TRUE,FALSE)),INDEX(Команды!$AJ$2:$AK$19,MATCH(INDEX(Команды!$A$2:$AN$7500,MATCH(CG$3,Команды!$A$2:$A$7500,0),$E37+2),Команды!$AJ$2:$AJ$19,0),2),0)</f>
        <v>В</v>
      </c>
      <c r="CH37" s="175" t="str">
        <f>IF(OR(IF(INDEX(Команды!$A$2:$AN$7500,MATCH(CG$3,Команды!$A$2:$A$7500,0),$E37+2)=Команды!$AJ$2,TRUE,FALSE),IF(INDEX(Команды!$A$2:$AN$7500,MATCH(CG$3,Команды!$A$2:$A$7500,0),$E37+2)=Команды!$AJ$3,TRUE,FALSE),IF(INDEX(Команды!$A$2:$AN$7500,MATCH(CG$3,Команды!$A$2:$A$7500,0),$E37+2)=Команды!$AJ$4,TRUE,FALSE),IF(INDEX(Команды!$A$2:$AN$7500,MATCH(CG$3,Команды!$A$2:$A$7500,0),$E37+2)=Команды!$AJ$5,TRUE,FALSE),IF(INDEX(Команды!$A$2:$AN$7500,MATCH(CG$3,Команды!$A$2:$A$7500,0),$E37+2)=Команды!$AJ$6,TRUE,FALSE),IF(INDEX(Команды!$A$2:$AN$7500,MATCH(CG$3,Команды!$A$2:$A$7500,0),$E37+2)=Команды!$AJ$7,TRUE,FALSE),IF(INDEX(Команды!$A$2:$AN$7500,MATCH(CG$3,Команды!$A$2:$A$7500,0),$E37+2)=Команды!$AJ$8,TRUE,FALSE),IF(INDEX(Команды!$A$2:$AN$7500,MATCH(CG$3,Команды!$A$2:$A$7500,0),$E37+2)=Команды!$AJ$9,TRUE,FALSE),IF(INDEX(Команды!$A$2:$AN$7500,MATCH(CG$3,Команды!$A$2:$A$7500,0),$E37+2)=Команды!$AJ$10,TRUE,FALSE),IF(INDEX(Команды!$A$2:$AN$7500,MATCH(CG$3,Команды!$A$2:$A$7500,0),$E37+2)=Команды!$AJ$11,TRUE,FALSE),IF(INDEX(Команды!$A$2:$AN$7500,MATCH(CG$3,Команды!$A$2:$A$7500,0),$E37+2)=Команды!$AJ$12,TRUE,FALSE),IF(INDEX(Команды!$A$2:$AN$7500,MATCH(CG$3,Команды!$A$2:$A$7500,0),$E37+2)=Команды!$AJ$13,TRUE,FALSE),IF(INDEX(Команды!$A$2:$AN$7500,MATCH(CG$3,Команды!$A$2:$A$7500,0),$E37+2)=Команды!$AJ$14,TRUE,FALSE),IF(INDEX(Команды!$A$2:$AN$7500,MATCH(CG$3,Команды!$A$2:$A$7500,0),$E37+2)=Команды!$AJ$15,TRUE,FALSE),IF(INDEX(Команды!$A$2:$AN$7500,MATCH(CG$3,Команды!$A$2:$A$7500,0),$E37+2)=Команды!$AJ$16,TRUE,FALSE),IF(INDEX(Команды!$A$2:$AN$7500,MATCH(CG$3,Команды!$A$2:$A$7500,0),$E37+2)=Команды!$AJ$17,TRUE,FALSE),IF(INDEX(Команды!$A$2:$AN$7500,MATCH(CG$3,Команды!$A$2:$A$7500,0),$E37+2)=Команды!$AJ$18,TRUE,FALSE),IF(INDEX(Команды!$A$2:$AN$7500,MATCH(CG$3,Команды!$A$2:$A$7500,0),$E37+2)=Команды!$AJ$19,TRUE,FALSE)),INDEX(Команды!$AJ$2:$AL$19,MATCH(INDEX(Команды!$A$2:$AN$7500,MATCH(CG$3,Команды!$A$2:$A$7500,0),$E37+2),Команды!$AJ$2:$AJ$19,0),3),0)</f>
        <v>В</v>
      </c>
      <c r="CI37" s="342"/>
      <c r="CJ37" s="174" t="str">
        <f>IF(OR(IF(INDEX(Команды!$A$2:$AN$7500,MATCH(CJ$3,Команды!$A$2:$A$7500,0),$E37+2)=Команды!$AJ$2,TRUE,FALSE),IF(INDEX(Команды!$A$2:$AN$7500,MATCH(CJ$3,Команды!$A$2:$A$7500,0),$E37+2)=Команды!$AJ$3,TRUE,FALSE),IF(INDEX(Команды!$A$2:$AN$7500,MATCH(CJ$3,Команды!$A$2:$A$7500,0),$E37+2)=Команды!$AJ$4,TRUE,FALSE),IF(INDEX(Команды!$A$2:$AN$7500,MATCH(CJ$3,Команды!$A$2:$A$7500,0),$E37+2)=Команды!$AJ$5,TRUE,FALSE),IF(INDEX(Команды!$A$2:$AN$7500,MATCH(CJ$3,Команды!$A$2:$A$7500,0),$E37+2)=Команды!$AJ$6,TRUE,FALSE),IF(INDEX(Команды!$A$2:$AN$7500,MATCH(CJ$3,Команды!$A$2:$A$7500,0),$E37+2)=Команды!$AJ$7,TRUE,FALSE),IF(INDEX(Команды!$A$2:$AN$7500,MATCH(CJ$3,Команды!$A$2:$A$7500,0),$E37+2)=Команды!$AJ$8,TRUE,FALSE),IF(INDEX(Команды!$A$2:$AN$7500,MATCH(CJ$3,Команды!$A$2:$A$7500,0),$E37+2)=Команды!$AJ$9,TRUE,FALSE),IF(INDEX(Команды!$A$2:$AN$7500,MATCH(CJ$3,Команды!$A$2:$A$7500,0),$E37+2)=Команды!$AJ$10,TRUE,FALSE),IF(INDEX(Команды!$A$2:$AN$7500,MATCH(CJ$3,Команды!$A$2:$A$7500,0),$E37+2)=Команды!$AJ$11,TRUE,FALSE),IF(INDEX(Команды!$A$2:$AN$7500,MATCH(CJ$3,Команды!$A$2:$A$7500,0),$E37+2)=Команды!$AJ$12,TRUE,FALSE),IF(INDEX(Команды!$A$2:$AN$7500,MATCH(CJ$3,Команды!$A$2:$A$7500,0),$E37+2)=Команды!$AJ$13,TRUE,FALSE),IF(INDEX(Команды!$A$2:$AN$7500,MATCH(CJ$3,Команды!$A$2:$A$7500,0),$E37+2)=Команды!$AJ$14,TRUE,FALSE),IF(INDEX(Команды!$A$2:$AN$7500,MATCH(CJ$3,Команды!$A$2:$A$7500,0),$E37+2)=Команды!$AJ$15,TRUE,FALSE),IF(INDEX(Команды!$A$2:$AN$7500,MATCH(CJ$3,Команды!$A$2:$A$7500,0),$E37+2)=Команды!$AJ$16,TRUE,FALSE),,IF(INDEX(Команды!$A$2:$AN$7500,MATCH(CJ$3,Команды!$A$2:$A$7500,0),$E37+2)=Команды!$AJ$17,TRUE,FALSE),,IF(INDEX(Команды!$A$2:$AN$7500,MATCH(CJ$3,Команды!$A$2:$A$7500,0),$E37+2)=Команды!$AJ$18,TRUE,FALSE),,IF(INDEX(Команды!$A$2:$AN$7500,MATCH(CJ$3,Команды!$A$2:$A$7500,0),$E37+2)=Команды!$AJ$19,TRUE,FALSE)),INDEX(Команды!$AJ$2:$AK$19,MATCH(INDEX(Команды!$A$2:$AN$7500,MATCH(CJ$3,Команды!$A$2:$A$7500,0),$E37+2),Команды!$AJ$2:$AJ$19,0),2),0)</f>
        <v>В</v>
      </c>
      <c r="CK37" s="175" t="str">
        <f>IF(OR(IF(INDEX(Команды!$A$2:$AN$7500,MATCH(CJ$3,Команды!$A$2:$A$7500,0),$E37+2)=Команды!$AJ$2,TRUE,FALSE),IF(INDEX(Команды!$A$2:$AN$7500,MATCH(CJ$3,Команды!$A$2:$A$7500,0),$E37+2)=Команды!$AJ$3,TRUE,FALSE),IF(INDEX(Команды!$A$2:$AN$7500,MATCH(CJ$3,Команды!$A$2:$A$7500,0),$E37+2)=Команды!$AJ$4,TRUE,FALSE),IF(INDEX(Команды!$A$2:$AN$7500,MATCH(CJ$3,Команды!$A$2:$A$7500,0),$E37+2)=Команды!$AJ$5,TRUE,FALSE),IF(INDEX(Команды!$A$2:$AN$7500,MATCH(CJ$3,Команды!$A$2:$A$7500,0),$E37+2)=Команды!$AJ$6,TRUE,FALSE),IF(INDEX(Команды!$A$2:$AN$7500,MATCH(CJ$3,Команды!$A$2:$A$7500,0),$E37+2)=Команды!$AJ$7,TRUE,FALSE),IF(INDEX(Команды!$A$2:$AN$7500,MATCH(CJ$3,Команды!$A$2:$A$7500,0),$E37+2)=Команды!$AJ$8,TRUE,FALSE),IF(INDEX(Команды!$A$2:$AN$7500,MATCH(CJ$3,Команды!$A$2:$A$7500,0),$E37+2)=Команды!$AJ$9,TRUE,FALSE),IF(INDEX(Команды!$A$2:$AN$7500,MATCH(CJ$3,Команды!$A$2:$A$7500,0),$E37+2)=Команды!$AJ$10,TRUE,FALSE),IF(INDEX(Команды!$A$2:$AN$7500,MATCH(CJ$3,Команды!$A$2:$A$7500,0),$E37+2)=Команды!$AJ$11,TRUE,FALSE),IF(INDEX(Команды!$A$2:$AN$7500,MATCH(CJ$3,Команды!$A$2:$A$7500,0),$E37+2)=Команды!$AJ$12,TRUE,FALSE),IF(INDEX(Команды!$A$2:$AN$7500,MATCH(CJ$3,Команды!$A$2:$A$7500,0),$E37+2)=Команды!$AJ$13,TRUE,FALSE),IF(INDEX(Команды!$A$2:$AN$7500,MATCH(CJ$3,Команды!$A$2:$A$7500,0),$E37+2)=Команды!$AJ$14,TRUE,FALSE),IF(INDEX(Команды!$A$2:$AN$7500,MATCH(CJ$3,Команды!$A$2:$A$7500,0),$E37+2)=Команды!$AJ$15,TRUE,FALSE),IF(INDEX(Команды!$A$2:$AN$7500,MATCH(CJ$3,Команды!$A$2:$A$7500,0),$E37+2)=Команды!$AJ$16,TRUE,FALSE),IF(INDEX(Команды!$A$2:$AN$7500,MATCH(CJ$3,Команды!$A$2:$A$7500,0),$E37+2)=Команды!$AJ$17,TRUE,FALSE),IF(INDEX(Команды!$A$2:$AN$7500,MATCH(CJ$3,Команды!$A$2:$A$7500,0),$E37+2)=Команды!$AJ$18,TRUE,FALSE),IF(INDEX(Команды!$A$2:$AN$7500,MATCH(CJ$3,Команды!$A$2:$A$7500,0),$E37+2)=Команды!$AJ$19,TRUE,FALSE)),INDEX(Команды!$AJ$2:$AL$19,MATCH(INDEX(Команды!$A$2:$AN$7500,MATCH(CJ$3,Команды!$A$2:$A$7500,0),$E37+2),Команды!$AJ$2:$AJ$19,0),3),0)</f>
        <v>В</v>
      </c>
      <c r="CL37" s="342"/>
      <c r="CM37" s="174">
        <f>IF(OR(IF(INDEX(Команды!$A$2:$AN$7500,MATCH(CM$3,Команды!$A$2:$A$7500,0),$E37+2)=Команды!$AJ$2,TRUE,FALSE),IF(INDEX(Команды!$A$2:$AN$7500,MATCH(CM$3,Команды!$A$2:$A$7500,0),$E37+2)=Команды!$AJ$3,TRUE,FALSE),IF(INDEX(Команды!$A$2:$AN$7500,MATCH(CM$3,Команды!$A$2:$A$7500,0),$E37+2)=Команды!$AJ$4,TRUE,FALSE),IF(INDEX(Команды!$A$2:$AN$7500,MATCH(CM$3,Команды!$A$2:$A$7500,0),$E37+2)=Команды!$AJ$5,TRUE,FALSE),IF(INDEX(Команды!$A$2:$AN$7500,MATCH(CM$3,Команды!$A$2:$A$7500,0),$E37+2)=Команды!$AJ$6,TRUE,FALSE),IF(INDEX(Команды!$A$2:$AN$7500,MATCH(CM$3,Команды!$A$2:$A$7500,0),$E37+2)=Команды!$AJ$7,TRUE,FALSE),IF(INDEX(Команды!$A$2:$AN$7500,MATCH(CM$3,Команды!$A$2:$A$7500,0),$E37+2)=Команды!$AJ$8,TRUE,FALSE),IF(INDEX(Команды!$A$2:$AN$7500,MATCH(CM$3,Команды!$A$2:$A$7500,0),$E37+2)=Команды!$AJ$9,TRUE,FALSE),IF(INDEX(Команды!$A$2:$AN$7500,MATCH(CM$3,Команды!$A$2:$A$7500,0),$E37+2)=Команды!$AJ$10,TRUE,FALSE),IF(INDEX(Команды!$A$2:$AN$7500,MATCH(CM$3,Команды!$A$2:$A$7500,0),$E37+2)=Команды!$AJ$11,TRUE,FALSE),IF(INDEX(Команды!$A$2:$AN$7500,MATCH(CM$3,Команды!$A$2:$A$7500,0),$E37+2)=Команды!$AJ$12,TRUE,FALSE),IF(INDEX(Команды!$A$2:$AN$7500,MATCH(CM$3,Команды!$A$2:$A$7500,0),$E37+2)=Команды!$AJ$13,TRUE,FALSE),IF(INDEX(Команды!$A$2:$AN$7500,MATCH(CM$3,Команды!$A$2:$A$7500,0),$E37+2)=Команды!$AJ$14,TRUE,FALSE),IF(INDEX(Команды!$A$2:$AN$7500,MATCH(CM$3,Команды!$A$2:$A$7500,0),$E37+2)=Команды!$AJ$15,TRUE,FALSE),IF(INDEX(Команды!$A$2:$AN$7500,MATCH(CM$3,Команды!$A$2:$A$7500,0),$E37+2)=Команды!$AJ$16,TRUE,FALSE),,IF(INDEX(Команды!$A$2:$AN$7500,MATCH(CM$3,Команды!$A$2:$A$7500,0),$E37+2)=Команды!$AJ$17,TRUE,FALSE),,IF(INDEX(Команды!$A$2:$AN$7500,MATCH(CM$3,Команды!$A$2:$A$7500,0),$E37+2)=Команды!$AJ$18,TRUE,FALSE),,IF(INDEX(Команды!$A$2:$AN$7500,MATCH(CM$3,Команды!$A$2:$A$7500,0),$E37+2)=Команды!$AJ$19,TRUE,FALSE)),INDEX(Команды!$AJ$2:$AK$19,MATCH(INDEX(Команды!$A$2:$AN$7500,MATCH(CM$3,Команды!$A$2:$A$7500,0),$E37+2),Команды!$AJ$2:$AJ$19,0),2),0)</f>
        <v>0.28125</v>
      </c>
      <c r="CN37" s="175">
        <f>IF(OR(IF(INDEX(Команды!$A$2:$AN$7500,MATCH(CM$3,Команды!$A$2:$A$7500,0),$E37+2)=Команды!$AJ$2,TRUE,FALSE),IF(INDEX(Команды!$A$2:$AN$7500,MATCH(CM$3,Команды!$A$2:$A$7500,0),$E37+2)=Команды!$AJ$3,TRUE,FALSE),IF(INDEX(Команды!$A$2:$AN$7500,MATCH(CM$3,Команды!$A$2:$A$7500,0),$E37+2)=Команды!$AJ$4,TRUE,FALSE),IF(INDEX(Команды!$A$2:$AN$7500,MATCH(CM$3,Команды!$A$2:$A$7500,0),$E37+2)=Команды!$AJ$5,TRUE,FALSE),IF(INDEX(Команды!$A$2:$AN$7500,MATCH(CM$3,Команды!$A$2:$A$7500,0),$E37+2)=Команды!$AJ$6,TRUE,FALSE),IF(INDEX(Команды!$A$2:$AN$7500,MATCH(CM$3,Команды!$A$2:$A$7500,0),$E37+2)=Команды!$AJ$7,TRUE,FALSE),IF(INDEX(Команды!$A$2:$AN$7500,MATCH(CM$3,Команды!$A$2:$A$7500,0),$E37+2)=Команды!$AJ$8,TRUE,FALSE),IF(INDEX(Команды!$A$2:$AN$7500,MATCH(CM$3,Команды!$A$2:$A$7500,0),$E37+2)=Команды!$AJ$9,TRUE,FALSE),IF(INDEX(Команды!$A$2:$AN$7500,MATCH(CM$3,Команды!$A$2:$A$7500,0),$E37+2)=Команды!$AJ$10,TRUE,FALSE),IF(INDEX(Команды!$A$2:$AN$7500,MATCH(CM$3,Команды!$A$2:$A$7500,0),$E37+2)=Команды!$AJ$11,TRUE,FALSE),IF(INDEX(Команды!$A$2:$AN$7500,MATCH(CM$3,Команды!$A$2:$A$7500,0),$E37+2)=Команды!$AJ$12,TRUE,FALSE),IF(INDEX(Команды!$A$2:$AN$7500,MATCH(CM$3,Команды!$A$2:$A$7500,0),$E37+2)=Команды!$AJ$13,TRUE,FALSE),IF(INDEX(Команды!$A$2:$AN$7500,MATCH(CM$3,Команды!$A$2:$A$7500,0),$E37+2)=Команды!$AJ$14,TRUE,FALSE),IF(INDEX(Команды!$A$2:$AN$7500,MATCH(CM$3,Команды!$A$2:$A$7500,0),$E37+2)=Команды!$AJ$15,TRUE,FALSE),IF(INDEX(Команды!$A$2:$AN$7500,MATCH(CM$3,Команды!$A$2:$A$7500,0),$E37+2)=Команды!$AJ$16,TRUE,FALSE),IF(INDEX(Команды!$A$2:$AN$7500,MATCH(CM$3,Команды!$A$2:$A$7500,0),$E37+2)=Команды!$AJ$17,TRUE,FALSE),IF(INDEX(Команды!$A$2:$AN$7500,MATCH(CM$3,Команды!$A$2:$A$7500,0),$E37+2)=Команды!$AJ$18,TRUE,FALSE),IF(INDEX(Команды!$A$2:$AN$7500,MATCH(CM$3,Команды!$A$2:$A$7500,0),$E37+2)=Команды!$AJ$19,TRUE,FALSE)),INDEX(Команды!$AJ$2:$AL$19,MATCH(INDEX(Команды!$A$2:$AN$7500,MATCH(CM$3,Команды!$A$2:$A$7500,0),$E37+2),Команды!$AJ$2:$AJ$19,0),3),0)</f>
        <v>0.65625</v>
      </c>
      <c r="CO37" s="342"/>
      <c r="CP37" s="174">
        <f>IF(OR(IF(INDEX(Команды!$A$2:$AN$7500,MATCH(CP$3,Команды!$A$2:$A$7500,0),$E37+2)=Команды!$AJ$2,TRUE,FALSE),IF(INDEX(Команды!$A$2:$AN$7500,MATCH(CP$3,Команды!$A$2:$A$7500,0),$E37+2)=Команды!$AJ$3,TRUE,FALSE),IF(INDEX(Команды!$A$2:$AN$7500,MATCH(CP$3,Команды!$A$2:$A$7500,0),$E37+2)=Команды!$AJ$4,TRUE,FALSE),IF(INDEX(Команды!$A$2:$AN$7500,MATCH(CP$3,Команды!$A$2:$A$7500,0),$E37+2)=Команды!$AJ$5,TRUE,FALSE),IF(INDEX(Команды!$A$2:$AN$7500,MATCH(CP$3,Команды!$A$2:$A$7500,0),$E37+2)=Команды!$AJ$6,TRUE,FALSE),IF(INDEX(Команды!$A$2:$AN$7500,MATCH(CP$3,Команды!$A$2:$A$7500,0),$E37+2)=Команды!$AJ$7,TRUE,FALSE),IF(INDEX(Команды!$A$2:$AN$7500,MATCH(CP$3,Команды!$A$2:$A$7500,0),$E37+2)=Команды!$AJ$8,TRUE,FALSE),IF(INDEX(Команды!$A$2:$AN$7500,MATCH(CP$3,Команды!$A$2:$A$7500,0),$E37+2)=Команды!$AJ$9,TRUE,FALSE),IF(INDEX(Команды!$A$2:$AN$7500,MATCH(CP$3,Команды!$A$2:$A$7500,0),$E37+2)=Команды!$AJ$10,TRUE,FALSE),IF(INDEX(Команды!$A$2:$AN$7500,MATCH(CP$3,Команды!$A$2:$A$7500,0),$E37+2)=Команды!$AJ$11,TRUE,FALSE),IF(INDEX(Команды!$A$2:$AN$7500,MATCH(CP$3,Команды!$A$2:$A$7500,0),$E37+2)=Команды!$AJ$12,TRUE,FALSE),IF(INDEX(Команды!$A$2:$AN$7500,MATCH(CP$3,Команды!$A$2:$A$7500,0),$E37+2)=Команды!$AJ$13,TRUE,FALSE),IF(INDEX(Команды!$A$2:$AN$7500,MATCH(CP$3,Команды!$A$2:$A$7500,0),$E37+2)=Команды!$AJ$14,TRUE,FALSE),IF(INDEX(Команды!$A$2:$AN$7500,MATCH(CP$3,Команды!$A$2:$A$7500,0),$E37+2)=Команды!$AJ$15,TRUE,FALSE),IF(INDEX(Команды!$A$2:$AN$7500,MATCH(CP$3,Команды!$A$2:$A$7500,0),$E37+2)=Команды!$AJ$16,TRUE,FALSE),,IF(INDEX(Команды!$A$2:$AN$7500,MATCH(CP$3,Команды!$A$2:$A$7500,0),$E37+2)=Команды!$AJ$17,TRUE,FALSE),,IF(INDEX(Команды!$A$2:$AN$7500,MATCH(CP$3,Команды!$A$2:$A$7500,0),$E37+2)=Команды!$AJ$18,TRUE,FALSE),,IF(INDEX(Команды!$A$2:$AN$7500,MATCH(CP$3,Команды!$A$2:$A$7500,0),$E37+2)=Команды!$AJ$19,TRUE,FALSE)),INDEX(Команды!$AJ$2:$AK$19,MATCH(INDEX(Команды!$A$2:$AN$7500,MATCH(CP$3,Команды!$A$2:$A$7500,0),$E37+2),Команды!$AJ$2:$AJ$19,0),2),0)</f>
        <v>0.28125</v>
      </c>
      <c r="CQ37" s="175">
        <f>IF(OR(IF(INDEX(Команды!$A$2:$AN$7500,MATCH(CP$3,Команды!$A$2:$A$7500,0),$E37+2)=Команды!$AJ$2,TRUE,FALSE),IF(INDEX(Команды!$A$2:$AN$7500,MATCH(CP$3,Команды!$A$2:$A$7500,0),$E37+2)=Команды!$AJ$3,TRUE,FALSE),IF(INDEX(Команды!$A$2:$AN$7500,MATCH(CP$3,Команды!$A$2:$A$7500,0),$E37+2)=Команды!$AJ$4,TRUE,FALSE),IF(INDEX(Команды!$A$2:$AN$7500,MATCH(CP$3,Команды!$A$2:$A$7500,0),$E37+2)=Команды!$AJ$5,TRUE,FALSE),IF(INDEX(Команды!$A$2:$AN$7500,MATCH(CP$3,Команды!$A$2:$A$7500,0),$E37+2)=Команды!$AJ$6,TRUE,FALSE),IF(INDEX(Команды!$A$2:$AN$7500,MATCH(CP$3,Команды!$A$2:$A$7500,0),$E37+2)=Команды!$AJ$7,TRUE,FALSE),IF(INDEX(Команды!$A$2:$AN$7500,MATCH(CP$3,Команды!$A$2:$A$7500,0),$E37+2)=Команды!$AJ$8,TRUE,FALSE),IF(INDEX(Команды!$A$2:$AN$7500,MATCH(CP$3,Команды!$A$2:$A$7500,0),$E37+2)=Команды!$AJ$9,TRUE,FALSE),IF(INDEX(Команды!$A$2:$AN$7500,MATCH(CP$3,Команды!$A$2:$A$7500,0),$E37+2)=Команды!$AJ$10,TRUE,FALSE),IF(INDEX(Команды!$A$2:$AN$7500,MATCH(CP$3,Команды!$A$2:$A$7500,0),$E37+2)=Команды!$AJ$11,TRUE,FALSE),IF(INDEX(Команды!$A$2:$AN$7500,MATCH(CP$3,Команды!$A$2:$A$7500,0),$E37+2)=Команды!$AJ$12,TRUE,FALSE),IF(INDEX(Команды!$A$2:$AN$7500,MATCH(CP$3,Команды!$A$2:$A$7500,0),$E37+2)=Команды!$AJ$13,TRUE,FALSE),IF(INDEX(Команды!$A$2:$AN$7500,MATCH(CP$3,Команды!$A$2:$A$7500,0),$E37+2)=Команды!$AJ$14,TRUE,FALSE),IF(INDEX(Команды!$A$2:$AN$7500,MATCH(CP$3,Команды!$A$2:$A$7500,0),$E37+2)=Команды!$AJ$15,TRUE,FALSE),IF(INDEX(Команды!$A$2:$AN$7500,MATCH(CP$3,Команды!$A$2:$A$7500,0),$E37+2)=Команды!$AJ$16,TRUE,FALSE),IF(INDEX(Команды!$A$2:$AN$7500,MATCH(CP$3,Команды!$A$2:$A$7500,0),$E37+2)=Команды!$AJ$17,TRUE,FALSE),IF(INDEX(Команды!$A$2:$AN$7500,MATCH(CP$3,Команды!$A$2:$A$7500,0),$E37+2)=Команды!$AJ$18,TRUE,FALSE),IF(INDEX(Команды!$A$2:$AN$7500,MATCH(CP$3,Команды!$A$2:$A$7500,0),$E37+2)=Команды!$AJ$19,TRUE,FALSE)),INDEX(Команды!$AJ$2:$AL$19,MATCH(INDEX(Команды!$A$2:$AN$7500,MATCH(CP$3,Команды!$A$2:$A$7500,0),$E37+2),Команды!$AJ$2:$AJ$19,0),3),0)</f>
        <v>0.65625</v>
      </c>
      <c r="CR37" s="342"/>
      <c r="CS37" s="174">
        <f>IF(OR(IF(INDEX(Команды!$A$2:$AN$7500,MATCH(CS$3,Команды!$A$2:$A$7500,0),$E37+2)=Команды!$AJ$2,TRUE,FALSE),IF(INDEX(Команды!$A$2:$AN$7500,MATCH(CS$3,Команды!$A$2:$A$7500,0),$E37+2)=Команды!$AJ$3,TRUE,FALSE),IF(INDEX(Команды!$A$2:$AN$7500,MATCH(CS$3,Команды!$A$2:$A$7500,0),$E37+2)=Команды!$AJ$4,TRUE,FALSE),IF(INDEX(Команды!$A$2:$AN$7500,MATCH(CS$3,Команды!$A$2:$A$7500,0),$E37+2)=Команды!$AJ$5,TRUE,FALSE),IF(INDEX(Команды!$A$2:$AN$7500,MATCH(CS$3,Команды!$A$2:$A$7500,0),$E37+2)=Команды!$AJ$6,TRUE,FALSE),IF(INDEX(Команды!$A$2:$AN$7500,MATCH(CS$3,Команды!$A$2:$A$7500,0),$E37+2)=Команды!$AJ$7,TRUE,FALSE),IF(INDEX(Команды!$A$2:$AN$7500,MATCH(CS$3,Команды!$A$2:$A$7500,0),$E37+2)=Команды!$AJ$8,TRUE,FALSE),IF(INDEX(Команды!$A$2:$AN$7500,MATCH(CS$3,Команды!$A$2:$A$7500,0),$E37+2)=Команды!$AJ$9,TRUE,FALSE),IF(INDEX(Команды!$A$2:$AN$7500,MATCH(CS$3,Команды!$A$2:$A$7500,0),$E37+2)=Команды!$AJ$10,TRUE,FALSE),IF(INDEX(Команды!$A$2:$AN$7500,MATCH(CS$3,Команды!$A$2:$A$7500,0),$E37+2)=Команды!$AJ$11,TRUE,FALSE),IF(INDEX(Команды!$A$2:$AN$7500,MATCH(CS$3,Команды!$A$2:$A$7500,0),$E37+2)=Команды!$AJ$12,TRUE,FALSE),IF(INDEX(Команды!$A$2:$AN$7500,MATCH(CS$3,Команды!$A$2:$A$7500,0),$E37+2)=Команды!$AJ$13,TRUE,FALSE),IF(INDEX(Команды!$A$2:$AN$7500,MATCH(CS$3,Команды!$A$2:$A$7500,0),$E37+2)=Команды!$AJ$14,TRUE,FALSE),IF(INDEX(Команды!$A$2:$AN$7500,MATCH(CS$3,Команды!$A$2:$A$7500,0),$E37+2)=Команды!$AJ$15,TRUE,FALSE),IF(INDEX(Команды!$A$2:$AN$7500,MATCH(CS$3,Команды!$A$2:$A$7500,0),$E37+2)=Команды!$AJ$16,TRUE,FALSE),,IF(INDEX(Команды!$A$2:$AN$7500,MATCH(CS$3,Команды!$A$2:$A$7500,0),$E37+2)=Команды!$AJ$17,TRUE,FALSE),,IF(INDEX(Команды!$A$2:$AN$7500,MATCH(CS$3,Команды!$A$2:$A$7500,0),$E37+2)=Команды!$AJ$18,TRUE,FALSE),,IF(INDEX(Команды!$A$2:$AN$7500,MATCH(CS$3,Команды!$A$2:$A$7500,0),$E37+2)=Команды!$AJ$19,TRUE,FALSE)),INDEX(Команды!$AJ$2:$AK$19,MATCH(INDEX(Команды!$A$2:$AN$7500,MATCH(CS$3,Команды!$A$2:$A$7500,0),$E37+2),Команды!$AJ$2:$AJ$19,0),2),0)</f>
        <v>0.3125</v>
      </c>
      <c r="CT37" s="175">
        <f>IF(OR(IF(INDEX(Команды!$A$2:$AN$7500,MATCH(CS$3,Команды!$A$2:$A$7500,0),$E37+2)=Команды!$AJ$2,TRUE,FALSE),IF(INDEX(Команды!$A$2:$AN$7500,MATCH(CS$3,Команды!$A$2:$A$7500,0),$E37+2)=Команды!$AJ$3,TRUE,FALSE),IF(INDEX(Команды!$A$2:$AN$7500,MATCH(CS$3,Команды!$A$2:$A$7500,0),$E37+2)=Команды!$AJ$4,TRUE,FALSE),IF(INDEX(Команды!$A$2:$AN$7500,MATCH(CS$3,Команды!$A$2:$A$7500,0),$E37+2)=Команды!$AJ$5,TRUE,FALSE),IF(INDEX(Команды!$A$2:$AN$7500,MATCH(CS$3,Команды!$A$2:$A$7500,0),$E37+2)=Команды!$AJ$6,TRUE,FALSE),IF(INDEX(Команды!$A$2:$AN$7500,MATCH(CS$3,Команды!$A$2:$A$7500,0),$E37+2)=Команды!$AJ$7,TRUE,FALSE),IF(INDEX(Команды!$A$2:$AN$7500,MATCH(CS$3,Команды!$A$2:$A$7500,0),$E37+2)=Команды!$AJ$8,TRUE,FALSE),IF(INDEX(Команды!$A$2:$AN$7500,MATCH(CS$3,Команды!$A$2:$A$7500,0),$E37+2)=Команды!$AJ$9,TRUE,FALSE),IF(INDEX(Команды!$A$2:$AN$7500,MATCH(CS$3,Команды!$A$2:$A$7500,0),$E37+2)=Команды!$AJ$10,TRUE,FALSE),IF(INDEX(Команды!$A$2:$AN$7500,MATCH(CS$3,Команды!$A$2:$A$7500,0),$E37+2)=Команды!$AJ$11,TRUE,FALSE),IF(INDEX(Команды!$A$2:$AN$7500,MATCH(CS$3,Команды!$A$2:$A$7500,0),$E37+2)=Команды!$AJ$12,TRUE,FALSE),IF(INDEX(Команды!$A$2:$AN$7500,MATCH(CS$3,Команды!$A$2:$A$7500,0),$E37+2)=Команды!$AJ$13,TRUE,FALSE),IF(INDEX(Команды!$A$2:$AN$7500,MATCH(CS$3,Команды!$A$2:$A$7500,0),$E37+2)=Команды!$AJ$14,TRUE,FALSE),IF(INDEX(Команды!$A$2:$AN$7500,MATCH(CS$3,Команды!$A$2:$A$7500,0),$E37+2)=Команды!$AJ$15,TRUE,FALSE),IF(INDEX(Команды!$A$2:$AN$7500,MATCH(CS$3,Команды!$A$2:$A$7500,0),$E37+2)=Команды!$AJ$16,TRUE,FALSE),IF(INDEX(Команды!$A$2:$AN$7500,MATCH(CS$3,Команды!$A$2:$A$7500,0),$E37+2)=Команды!$AJ$17,TRUE,FALSE),IF(INDEX(Команды!$A$2:$AN$7500,MATCH(CS$3,Команды!$A$2:$A$7500,0),$E37+2)=Команды!$AJ$18,TRUE,FALSE),IF(INDEX(Команды!$A$2:$AN$7500,MATCH(CS$3,Команды!$A$2:$A$7500,0),$E37+2)=Команды!$AJ$19,TRUE,FALSE)),INDEX(Команды!$AJ$2:$AL$19,MATCH(INDEX(Команды!$A$2:$AN$7500,MATCH(CS$3,Команды!$A$2:$A$7500,0),$E37+2),Команды!$AJ$2:$AJ$19,0),3),0)</f>
        <v>0.6875</v>
      </c>
      <c r="CU37" s="342"/>
    </row>
    <row r="38" spans="1:99" s="2" customFormat="1" ht="21.95" customHeight="1" x14ac:dyDescent="0.3">
      <c r="A38" s="251">
        <v>33</v>
      </c>
      <c r="B38" s="2">
        <f>VLOOKUP(A38,'Список КК'!A:F,6,TRUE)</f>
        <v>5085</v>
      </c>
      <c r="C38" s="636" t="str">
        <f>VLOOKUP(A38,'Список КК'!A:B,2,TRUE)</f>
        <v>Федорчак Надежда Владимировна</v>
      </c>
      <c r="D38" s="203">
        <f>VLOOKUP(A38,'Список КК'!A:D,4,TRUE)</f>
        <v>0</v>
      </c>
      <c r="E38" s="4">
        <f>VLOOKUP(A38,'Список КК'!A:C,3,TRUE)</f>
        <v>3</v>
      </c>
      <c r="F38" s="220">
        <f>VLOOKUP(A38,'Список КК'!A:E,5,TRUE)</f>
        <v>0</v>
      </c>
      <c r="G38" s="174" t="str">
        <f>IF(OR(IF(INDEX(Команды!$A$2:$AN$7500,MATCH(G$3,Команды!$A$2:$A$7500,0),$E38+2)=Команды!$AJ$2,TRUE,FALSE),IF(INDEX(Команды!$A$2:$AN$7500,MATCH(G$3,Команды!$A$2:$A$7500,0),$E38+2)=Команды!$AJ$3,TRUE,FALSE),IF(INDEX(Команды!$A$2:$AN$7500,MATCH(G$3,Команды!$A$2:$A$7500,0),$E38+2)=Команды!$AJ$4,TRUE,FALSE),IF(INDEX(Команды!$A$2:$AN$7500,MATCH(G$3,Команды!$A$2:$A$7500,0),$E38+2)=Команды!$AJ$5,TRUE,FALSE),IF(INDEX(Команды!$A$2:$AN$7500,MATCH(G$3,Команды!$A$2:$A$7500,0),$E38+2)=Команды!$AJ$6,TRUE,FALSE),IF(INDEX(Команды!$A$2:$AN$7500,MATCH(G$3,Команды!$A$2:$A$7500,0),$E38+2)=Команды!$AJ$7,TRUE,FALSE),IF(INDEX(Команды!$A$2:$AN$7500,MATCH(G$3,Команды!$A$2:$A$7500,0),$E38+2)=Команды!$AJ$8,TRUE,FALSE),IF(INDEX(Команды!$A$2:$AN$7500,MATCH(G$3,Команды!$A$2:$A$7500,0),$E38+2)=Команды!$AJ$9,TRUE,FALSE),IF(INDEX(Команды!$A$2:$AN$7500,MATCH(G$3,Команды!$A$2:$A$7500,0),$E38+2)=Команды!$AJ$10,TRUE,FALSE),IF(INDEX(Команды!$A$2:$AN$7500,MATCH(G$3,Команды!$A$2:$A$7500,0),$E38+2)=Команды!$AJ$11,TRUE,FALSE),IF(INDEX(Команды!$A$2:$AN$7500,MATCH(G$3,Команды!$A$2:$A$7500,0),$E38+2)=Команды!$AJ$12,TRUE,FALSE),IF(INDEX(Команды!$A$2:$AN$7500,MATCH(G$3,Команды!$A$2:$A$7500,0),$E38+2)=Команды!$AJ$13,TRUE,FALSE),IF(INDEX(Команды!$A$2:$AN$7500,MATCH(G$3,Команды!$A$2:$A$7500,0),$E38+2)=Команды!$AJ$14,TRUE,FALSE),IF(INDEX(Команды!$A$2:$AN$7500,MATCH(G$3,Команды!$A$2:$A$7500,0),$E38+2)=Команды!$AJ$15,TRUE,FALSE),IF(INDEX(Команды!$A$2:$AN$7500,MATCH(G$3,Команды!$A$2:$A$7500,0),$E38+2)=Команды!$AJ$16,TRUE,FALSE),,IF(INDEX(Команды!$A$2:$AN$7500,MATCH(G$3,Команды!$A$2:$A$7500,0),$E38+2)=Команды!$AJ$17,TRUE,FALSE),,IF(INDEX(Команды!$A$2:$AN$7500,MATCH(G$3,Команды!$A$2:$A$7500,0),$E38+2)=Команды!$AJ$18,TRUE,FALSE),,IF(INDEX(Команды!$A$2:$AN$7500,MATCH(G$3,Команды!$A$2:$A$7500,0),$E38+2)=Команды!$AJ$19,TRUE,FALSE)),INDEX(Команды!$AJ$2:$AK$19,MATCH(INDEX(Команды!$A$2:$AN$7500,MATCH(G$3,Команды!$A$2:$A$7500,0),$E38+2),Команды!$AJ$2:$AJ$19,0),2),0)</f>
        <v>В</v>
      </c>
      <c r="H38" s="175" t="str">
        <f>IF(OR(IF(INDEX(Команды!$A$2:$AN$7500,MATCH(G$3,Команды!$A$2:$A$7500,0),$E38+2)=Команды!$AJ$2,TRUE,FALSE),IF(INDEX(Команды!$A$2:$AN$7500,MATCH(G$3,Команды!$A$2:$A$7500,0),$E38+2)=Команды!$AJ$3,TRUE,FALSE),IF(INDEX(Команды!$A$2:$AN$7500,MATCH(G$3,Команды!$A$2:$A$7500,0),$E38+2)=Команды!$AJ$4,TRUE,FALSE),IF(INDEX(Команды!$A$2:$AN$7500,MATCH(G$3,Команды!$A$2:$A$7500,0),$E38+2)=Команды!$AJ$5,TRUE,FALSE),IF(INDEX(Команды!$A$2:$AN$7500,MATCH(G$3,Команды!$A$2:$A$7500,0),$E38+2)=Команды!$AJ$6,TRUE,FALSE),IF(INDEX(Команды!$A$2:$AN$7500,MATCH(G$3,Команды!$A$2:$A$7500,0),$E38+2)=Команды!$AJ$7,TRUE,FALSE),IF(INDEX(Команды!$A$2:$AN$7500,MATCH(G$3,Команды!$A$2:$A$7500,0),$E38+2)=Команды!$AJ$8,TRUE,FALSE),IF(INDEX(Команды!$A$2:$AN$7500,MATCH(G$3,Команды!$A$2:$A$7500,0),$E38+2)=Команды!$AJ$9,TRUE,FALSE),IF(INDEX(Команды!$A$2:$AN$7500,MATCH(G$3,Команды!$A$2:$A$7500,0),$E38+2)=Команды!$AJ$10,TRUE,FALSE),IF(INDEX(Команды!$A$2:$AN$7500,MATCH(G$3,Команды!$A$2:$A$7500,0),$E38+2)=Команды!$AJ$11,TRUE,FALSE),IF(INDEX(Команды!$A$2:$AN$7500,MATCH(G$3,Команды!$A$2:$A$7500,0),$E38+2)=Команды!$AJ$12,TRUE,FALSE),IF(INDEX(Команды!$A$2:$AN$7500,MATCH(G$3,Команды!$A$2:$A$7500,0),$E38+2)=Команды!$AJ$13,TRUE,FALSE),IF(INDEX(Команды!$A$2:$AN$7500,MATCH(G$3,Команды!$A$2:$A$7500,0),$E38+2)=Команды!$AJ$14,TRUE,FALSE),IF(INDEX(Команды!$A$2:$AN$7500,MATCH(G$3,Команды!$A$2:$A$7500,0),$E38+2)=Команды!$AJ$15,TRUE,FALSE),IF(INDEX(Команды!$A$2:$AN$7500,MATCH(G$3,Команды!$A$2:$A$7500,0),$E38+2)=Команды!$AJ$16,TRUE,FALSE),IF(INDEX(Команды!$A$2:$AN$7500,MATCH(G$3,Команды!$A$2:$A$7500,0),$E38+2)=Команды!$AJ$17,TRUE,FALSE),IF(INDEX(Команды!$A$2:$AN$7500,MATCH(G$3,Команды!$A$2:$A$7500,0),$E38+2)=Команды!$AJ$18,TRUE,FALSE),IF(INDEX(Команды!$A$2:$AN$7500,MATCH(G$3,Команды!$A$2:$A$7500,0),$E38+2)=Команды!$AJ$19,TRUE,FALSE)),INDEX(Команды!$AJ$2:$AL$19,MATCH(INDEX(Команды!$A$2:$AN$7500,MATCH(G$3,Команды!$A$2:$A$7500,0),$E38+2),Команды!$AJ$2:$AJ$19,0),3),0)</f>
        <v>В</v>
      </c>
      <c r="I38" s="342"/>
      <c r="J38" s="174">
        <f>IF(OR(IF(INDEX(Команды!$A$2:$AN$7500,MATCH(J$3,Команды!$A$2:$A$7500,0),$E38+2)=Команды!$AJ$2,TRUE,FALSE),IF(INDEX(Команды!$A$2:$AN$7500,MATCH(J$3,Команды!$A$2:$A$7500,0),$E38+2)=Команды!$AJ$3,TRUE,FALSE),IF(INDEX(Команды!$A$2:$AN$7500,MATCH(J$3,Команды!$A$2:$A$7500,0),$E38+2)=Команды!$AJ$4,TRUE,FALSE),IF(INDEX(Команды!$A$2:$AN$7500,MATCH(J$3,Команды!$A$2:$A$7500,0),$E38+2)=Команды!$AJ$5,TRUE,FALSE),IF(INDEX(Команды!$A$2:$AN$7500,MATCH(J$3,Команды!$A$2:$A$7500,0),$E38+2)=Команды!$AJ$6,TRUE,FALSE),IF(INDEX(Команды!$A$2:$AN$7500,MATCH(J$3,Команды!$A$2:$A$7500,0),$E38+2)=Команды!$AJ$7,TRUE,FALSE),IF(INDEX(Команды!$A$2:$AN$7500,MATCH(J$3,Команды!$A$2:$A$7500,0),$E38+2)=Команды!$AJ$8,TRUE,FALSE),IF(INDEX(Команды!$A$2:$AN$7500,MATCH(J$3,Команды!$A$2:$A$7500,0),$E38+2)=Команды!$AJ$9,TRUE,FALSE),IF(INDEX(Команды!$A$2:$AN$7500,MATCH(J$3,Команды!$A$2:$A$7500,0),$E38+2)=Команды!$AJ$10,TRUE,FALSE),IF(INDEX(Команды!$A$2:$AN$7500,MATCH(J$3,Команды!$A$2:$A$7500,0),$E38+2)=Команды!$AJ$11,TRUE,FALSE),IF(INDEX(Команды!$A$2:$AN$7500,MATCH(J$3,Команды!$A$2:$A$7500,0),$E38+2)=Команды!$AJ$12,TRUE,FALSE),IF(INDEX(Команды!$A$2:$AN$7500,MATCH(J$3,Команды!$A$2:$A$7500,0),$E38+2)=Команды!$AJ$13,TRUE,FALSE),IF(INDEX(Команды!$A$2:$AN$7500,MATCH(J$3,Команды!$A$2:$A$7500,0),$E38+2)=Команды!$AJ$14,TRUE,FALSE),IF(INDEX(Команды!$A$2:$AN$7500,MATCH(J$3,Команды!$A$2:$A$7500,0),$E38+2)=Команды!$AJ$15,TRUE,FALSE),IF(INDEX(Команды!$A$2:$AN$7500,MATCH(J$3,Команды!$A$2:$A$7500,0),$E38+2)=Команды!$AJ$16,TRUE,FALSE),,IF(INDEX(Команды!$A$2:$AN$7500,MATCH(J$3,Команды!$A$2:$A$7500,0),$E38+2)=Команды!$AJ$17,TRUE,FALSE),,IF(INDEX(Команды!$A$2:$AN$7500,MATCH(J$3,Команды!$A$2:$A$7500,0),$E38+2)=Команды!$AJ$18,TRUE,FALSE),,IF(INDEX(Команды!$A$2:$AN$7500,MATCH(J$3,Команды!$A$2:$A$7500,0),$E38+2)=Команды!$AJ$19,TRUE,FALSE)),INDEX(Команды!$AJ$2:$AK$19,MATCH(INDEX(Команды!$A$2:$AN$7500,MATCH(J$3,Команды!$A$2:$A$7500,0),$E38+2),Команды!$AJ$2:$AJ$19,0),2),0)</f>
        <v>0.28125</v>
      </c>
      <c r="K38" s="175">
        <f>IF(OR(IF(INDEX(Команды!$A$2:$AN$7500,MATCH(J$3,Команды!$A$2:$A$7500,0),$E38+2)=Команды!$AJ$2,TRUE,FALSE),IF(INDEX(Команды!$A$2:$AN$7500,MATCH(J$3,Команды!$A$2:$A$7500,0),$E38+2)=Команды!$AJ$3,TRUE,FALSE),IF(INDEX(Команды!$A$2:$AN$7500,MATCH(J$3,Команды!$A$2:$A$7500,0),$E38+2)=Команды!$AJ$4,TRUE,FALSE),IF(INDEX(Команды!$A$2:$AN$7500,MATCH(J$3,Команды!$A$2:$A$7500,0),$E38+2)=Команды!$AJ$5,TRUE,FALSE),IF(INDEX(Команды!$A$2:$AN$7500,MATCH(J$3,Команды!$A$2:$A$7500,0),$E38+2)=Команды!$AJ$6,TRUE,FALSE),IF(INDEX(Команды!$A$2:$AN$7500,MATCH(J$3,Команды!$A$2:$A$7500,0),$E38+2)=Команды!$AJ$7,TRUE,FALSE),IF(INDEX(Команды!$A$2:$AN$7500,MATCH(J$3,Команды!$A$2:$A$7500,0),$E38+2)=Команды!$AJ$8,TRUE,FALSE),IF(INDEX(Команды!$A$2:$AN$7500,MATCH(J$3,Команды!$A$2:$A$7500,0),$E38+2)=Команды!$AJ$9,TRUE,FALSE),IF(INDEX(Команды!$A$2:$AN$7500,MATCH(J$3,Команды!$A$2:$A$7500,0),$E38+2)=Команды!$AJ$10,TRUE,FALSE),IF(INDEX(Команды!$A$2:$AN$7500,MATCH(J$3,Команды!$A$2:$A$7500,0),$E38+2)=Команды!$AJ$11,TRUE,FALSE),IF(INDEX(Команды!$A$2:$AN$7500,MATCH(J$3,Команды!$A$2:$A$7500,0),$E38+2)=Команды!$AJ$12,TRUE,FALSE),IF(INDEX(Команды!$A$2:$AN$7500,MATCH(J$3,Команды!$A$2:$A$7500,0),$E38+2)=Команды!$AJ$13,TRUE,FALSE),IF(INDEX(Команды!$A$2:$AN$7500,MATCH(J$3,Команды!$A$2:$A$7500,0),$E38+2)=Команды!$AJ$14,TRUE,FALSE),IF(INDEX(Команды!$A$2:$AN$7500,MATCH(J$3,Команды!$A$2:$A$7500,0),$E38+2)=Команды!$AJ$15,TRUE,FALSE),IF(INDEX(Команды!$A$2:$AN$7500,MATCH(J$3,Команды!$A$2:$A$7500,0),$E38+2)=Команды!$AJ$16,TRUE,FALSE),IF(INDEX(Команды!$A$2:$AN$7500,MATCH(J$3,Команды!$A$2:$A$7500,0),$E38+2)=Команды!$AJ$17,TRUE,FALSE),IF(INDEX(Команды!$A$2:$AN$7500,MATCH(J$3,Команды!$A$2:$A$7500,0),$E38+2)=Команды!$AJ$18,TRUE,FALSE),IF(INDEX(Команды!$A$2:$AN$7500,MATCH(J$3,Команды!$A$2:$A$7500,0),$E38+2)=Команды!$AJ$19,TRUE,FALSE)),INDEX(Команды!$AJ$2:$AL$19,MATCH(INDEX(Команды!$A$2:$AN$7500,MATCH(J$3,Команды!$A$2:$A$7500,0),$E38+2),Команды!$AJ$2:$AJ$19,0),3),0)</f>
        <v>0.65625</v>
      </c>
      <c r="L38" s="342"/>
      <c r="M38" s="174">
        <f>IF(OR(IF(INDEX(Команды!$A$2:$AN$7500,MATCH(M$3,Команды!$A$2:$A$7500,0),$E38+2)=Команды!$AJ$2,TRUE,FALSE),IF(INDEX(Команды!$A$2:$AN$7500,MATCH(M$3,Команды!$A$2:$A$7500,0),$E38+2)=Команды!$AJ$3,TRUE,FALSE),IF(INDEX(Команды!$A$2:$AN$7500,MATCH(M$3,Команды!$A$2:$A$7500,0),$E38+2)=Команды!$AJ$4,TRUE,FALSE),IF(INDEX(Команды!$A$2:$AN$7500,MATCH(M$3,Команды!$A$2:$A$7500,0),$E38+2)=Команды!$AJ$5,TRUE,FALSE),IF(INDEX(Команды!$A$2:$AN$7500,MATCH(M$3,Команды!$A$2:$A$7500,0),$E38+2)=Команды!$AJ$6,TRUE,FALSE),IF(INDEX(Команды!$A$2:$AN$7500,MATCH(M$3,Команды!$A$2:$A$7500,0),$E38+2)=Команды!$AJ$7,TRUE,FALSE),IF(INDEX(Команды!$A$2:$AN$7500,MATCH(M$3,Команды!$A$2:$A$7500,0),$E38+2)=Команды!$AJ$8,TRUE,FALSE),IF(INDEX(Команды!$A$2:$AN$7500,MATCH(M$3,Команды!$A$2:$A$7500,0),$E38+2)=Команды!$AJ$9,TRUE,FALSE),IF(INDEX(Команды!$A$2:$AN$7500,MATCH(M$3,Команды!$A$2:$A$7500,0),$E38+2)=Команды!$AJ$10,TRUE,FALSE),IF(INDEX(Команды!$A$2:$AN$7500,MATCH(M$3,Команды!$A$2:$A$7500,0),$E38+2)=Команды!$AJ$11,TRUE,FALSE),IF(INDEX(Команды!$A$2:$AN$7500,MATCH(M$3,Команды!$A$2:$A$7500,0),$E38+2)=Команды!$AJ$12,TRUE,FALSE),IF(INDEX(Команды!$A$2:$AN$7500,MATCH(M$3,Команды!$A$2:$A$7500,0),$E38+2)=Команды!$AJ$13,TRUE,FALSE),IF(INDEX(Команды!$A$2:$AN$7500,MATCH(M$3,Команды!$A$2:$A$7500,0),$E38+2)=Команды!$AJ$14,TRUE,FALSE),IF(INDEX(Команды!$A$2:$AN$7500,MATCH(M$3,Команды!$A$2:$A$7500,0),$E38+2)=Команды!$AJ$15,TRUE,FALSE),IF(INDEX(Команды!$A$2:$AN$7500,MATCH(M$3,Команды!$A$2:$A$7500,0),$E38+2)=Команды!$AJ$16,TRUE,FALSE),,IF(INDEX(Команды!$A$2:$AN$7500,MATCH(M$3,Команды!$A$2:$A$7500,0),$E38+2)=Команды!$AJ$17,TRUE,FALSE),,IF(INDEX(Команды!$A$2:$AN$7500,MATCH(M$3,Команды!$A$2:$A$7500,0),$E38+2)=Команды!$AJ$18,TRUE,FALSE),,IF(INDEX(Команды!$A$2:$AN$7500,MATCH(M$3,Команды!$A$2:$A$7500,0),$E38+2)=Команды!$AJ$19,TRUE,FALSE)),INDEX(Команды!$AJ$2:$AK$19,MATCH(INDEX(Команды!$A$2:$AN$7500,MATCH(M$3,Команды!$A$2:$A$7500,0),$E38+2),Команды!$AJ$2:$AJ$19,0),2),0)</f>
        <v>0.3125</v>
      </c>
      <c r="N38" s="175">
        <f>IF(OR(IF(INDEX(Команды!$A$2:$AN$7500,MATCH(M$3,Команды!$A$2:$A$7500,0),$E38+2)=Команды!$AJ$2,TRUE,FALSE),IF(INDEX(Команды!$A$2:$AN$7500,MATCH(M$3,Команды!$A$2:$A$7500,0),$E38+2)=Команды!$AJ$3,TRUE,FALSE),IF(INDEX(Команды!$A$2:$AN$7500,MATCH(M$3,Команды!$A$2:$A$7500,0),$E38+2)=Команды!$AJ$4,TRUE,FALSE),IF(INDEX(Команды!$A$2:$AN$7500,MATCH(M$3,Команды!$A$2:$A$7500,0),$E38+2)=Команды!$AJ$5,TRUE,FALSE),IF(INDEX(Команды!$A$2:$AN$7500,MATCH(M$3,Команды!$A$2:$A$7500,0),$E38+2)=Команды!$AJ$6,TRUE,FALSE),IF(INDEX(Команды!$A$2:$AN$7500,MATCH(M$3,Команды!$A$2:$A$7500,0),$E38+2)=Команды!$AJ$7,TRUE,FALSE),IF(INDEX(Команды!$A$2:$AN$7500,MATCH(M$3,Команды!$A$2:$A$7500,0),$E38+2)=Команды!$AJ$8,TRUE,FALSE),IF(INDEX(Команды!$A$2:$AN$7500,MATCH(M$3,Команды!$A$2:$A$7500,0),$E38+2)=Команды!$AJ$9,TRUE,FALSE),IF(INDEX(Команды!$A$2:$AN$7500,MATCH(M$3,Команды!$A$2:$A$7500,0),$E38+2)=Команды!$AJ$10,TRUE,FALSE),IF(INDEX(Команды!$A$2:$AN$7500,MATCH(M$3,Команды!$A$2:$A$7500,0),$E38+2)=Команды!$AJ$11,TRUE,FALSE),IF(INDEX(Команды!$A$2:$AN$7500,MATCH(M$3,Команды!$A$2:$A$7500,0),$E38+2)=Команды!$AJ$12,TRUE,FALSE),IF(INDEX(Команды!$A$2:$AN$7500,MATCH(M$3,Команды!$A$2:$A$7500,0),$E38+2)=Команды!$AJ$13,TRUE,FALSE),IF(INDEX(Команды!$A$2:$AN$7500,MATCH(M$3,Команды!$A$2:$A$7500,0),$E38+2)=Команды!$AJ$14,TRUE,FALSE),IF(INDEX(Команды!$A$2:$AN$7500,MATCH(M$3,Команды!$A$2:$A$7500,0),$E38+2)=Команды!$AJ$15,TRUE,FALSE),IF(INDEX(Команды!$A$2:$AN$7500,MATCH(M$3,Команды!$A$2:$A$7500,0),$E38+2)=Команды!$AJ$16,TRUE,FALSE),IF(INDEX(Команды!$A$2:$AN$7500,MATCH(M$3,Команды!$A$2:$A$7500,0),$E38+2)=Команды!$AJ$17,TRUE,FALSE),IF(INDEX(Команды!$A$2:$AN$7500,MATCH(M$3,Команды!$A$2:$A$7500,0),$E38+2)=Команды!$AJ$18,TRUE,FALSE),IF(INDEX(Команды!$A$2:$AN$7500,MATCH(M$3,Команды!$A$2:$A$7500,0),$E38+2)=Команды!$AJ$19,TRUE,FALSE)),INDEX(Команды!$AJ$2:$AL$19,MATCH(INDEX(Команды!$A$2:$AN$7500,MATCH(M$3,Команды!$A$2:$A$7500,0),$E38+2),Команды!$AJ$2:$AJ$19,0),3),0)</f>
        <v>0.6875</v>
      </c>
      <c r="O38" s="342"/>
      <c r="P38" s="174">
        <f>IF(OR(IF(INDEX(Команды!$A$2:$AN$7500,MATCH(P$3,Команды!$A$2:$A$7500,0),$E38+2)=Команды!$AJ$2,TRUE,FALSE),IF(INDEX(Команды!$A$2:$AN$7500,MATCH(P$3,Команды!$A$2:$A$7500,0),$E38+2)=Команды!$AJ$3,TRUE,FALSE),IF(INDEX(Команды!$A$2:$AN$7500,MATCH(P$3,Команды!$A$2:$A$7500,0),$E38+2)=Команды!$AJ$4,TRUE,FALSE),IF(INDEX(Команды!$A$2:$AN$7500,MATCH(P$3,Команды!$A$2:$A$7500,0),$E38+2)=Команды!$AJ$5,TRUE,FALSE),IF(INDEX(Команды!$A$2:$AN$7500,MATCH(P$3,Команды!$A$2:$A$7500,0),$E38+2)=Команды!$AJ$6,TRUE,FALSE),IF(INDEX(Команды!$A$2:$AN$7500,MATCH(P$3,Команды!$A$2:$A$7500,0),$E38+2)=Команды!$AJ$7,TRUE,FALSE),IF(INDEX(Команды!$A$2:$AN$7500,MATCH(P$3,Команды!$A$2:$A$7500,0),$E38+2)=Команды!$AJ$8,TRUE,FALSE),IF(INDEX(Команды!$A$2:$AN$7500,MATCH(P$3,Команды!$A$2:$A$7500,0),$E38+2)=Команды!$AJ$9,TRUE,FALSE),IF(INDEX(Команды!$A$2:$AN$7500,MATCH(P$3,Команды!$A$2:$A$7500,0),$E38+2)=Команды!$AJ$10,TRUE,FALSE),IF(INDEX(Команды!$A$2:$AN$7500,MATCH(P$3,Команды!$A$2:$A$7500,0),$E38+2)=Команды!$AJ$11,TRUE,FALSE),IF(INDEX(Команды!$A$2:$AN$7500,MATCH(P$3,Команды!$A$2:$A$7500,0),$E38+2)=Команды!$AJ$12,TRUE,FALSE),IF(INDEX(Команды!$A$2:$AN$7500,MATCH(P$3,Команды!$A$2:$A$7500,0),$E38+2)=Команды!$AJ$13,TRUE,FALSE),IF(INDEX(Команды!$A$2:$AN$7500,MATCH(P$3,Команды!$A$2:$A$7500,0),$E38+2)=Команды!$AJ$14,TRUE,FALSE),IF(INDEX(Команды!$A$2:$AN$7500,MATCH(P$3,Команды!$A$2:$A$7500,0),$E38+2)=Команды!$AJ$15,TRUE,FALSE),IF(INDEX(Команды!$A$2:$AN$7500,MATCH(P$3,Команды!$A$2:$A$7500,0),$E38+2)=Команды!$AJ$16,TRUE,FALSE),,IF(INDEX(Команды!$A$2:$AN$7500,MATCH(P$3,Команды!$A$2:$A$7500,0),$E38+2)=Команды!$AJ$17,TRUE,FALSE),,IF(INDEX(Команды!$A$2:$AN$7500,MATCH(P$3,Команды!$A$2:$A$7500,0),$E38+2)=Команды!$AJ$18,TRUE,FALSE),,IF(INDEX(Команды!$A$2:$AN$7500,MATCH(P$3,Команды!$A$2:$A$7500,0),$E38+2)=Команды!$AJ$19,TRUE,FALSE)),INDEX(Команды!$AJ$2:$AK$19,MATCH(INDEX(Команды!$A$2:$AN$7500,MATCH(P$3,Команды!$A$2:$A$7500,0),$E38+2),Команды!$AJ$2:$AJ$19,0),2),0)</f>
        <v>0.33333333333333331</v>
      </c>
      <c r="Q38" s="175">
        <f>IF(OR(IF(INDEX(Команды!$A$2:$AN$7500,MATCH(P$3,Команды!$A$2:$A$7500,0),$E38+2)=Команды!$AJ$2,TRUE,FALSE),IF(INDEX(Команды!$A$2:$AN$7500,MATCH(P$3,Команды!$A$2:$A$7500,0),$E38+2)=Команды!$AJ$3,TRUE,FALSE),IF(INDEX(Команды!$A$2:$AN$7500,MATCH(P$3,Команды!$A$2:$A$7500,0),$E38+2)=Команды!$AJ$4,TRUE,FALSE),IF(INDEX(Команды!$A$2:$AN$7500,MATCH(P$3,Команды!$A$2:$A$7500,0),$E38+2)=Команды!$AJ$5,TRUE,FALSE),IF(INDEX(Команды!$A$2:$AN$7500,MATCH(P$3,Команды!$A$2:$A$7500,0),$E38+2)=Команды!$AJ$6,TRUE,FALSE),IF(INDEX(Команды!$A$2:$AN$7500,MATCH(P$3,Команды!$A$2:$A$7500,0),$E38+2)=Команды!$AJ$7,TRUE,FALSE),IF(INDEX(Команды!$A$2:$AN$7500,MATCH(P$3,Команды!$A$2:$A$7500,0),$E38+2)=Команды!$AJ$8,TRUE,FALSE),IF(INDEX(Команды!$A$2:$AN$7500,MATCH(P$3,Команды!$A$2:$A$7500,0),$E38+2)=Команды!$AJ$9,TRUE,FALSE),IF(INDEX(Команды!$A$2:$AN$7500,MATCH(P$3,Команды!$A$2:$A$7500,0),$E38+2)=Команды!$AJ$10,TRUE,FALSE),IF(INDEX(Команды!$A$2:$AN$7500,MATCH(P$3,Команды!$A$2:$A$7500,0),$E38+2)=Команды!$AJ$11,TRUE,FALSE),IF(INDEX(Команды!$A$2:$AN$7500,MATCH(P$3,Команды!$A$2:$A$7500,0),$E38+2)=Команды!$AJ$12,TRUE,FALSE),IF(INDEX(Команды!$A$2:$AN$7500,MATCH(P$3,Команды!$A$2:$A$7500,0),$E38+2)=Команды!$AJ$13,TRUE,FALSE),IF(INDEX(Команды!$A$2:$AN$7500,MATCH(P$3,Команды!$A$2:$A$7500,0),$E38+2)=Команды!$AJ$14,TRUE,FALSE),IF(INDEX(Команды!$A$2:$AN$7500,MATCH(P$3,Команды!$A$2:$A$7500,0),$E38+2)=Команды!$AJ$15,TRUE,FALSE),IF(INDEX(Команды!$A$2:$AN$7500,MATCH(P$3,Команды!$A$2:$A$7500,0),$E38+2)=Команды!$AJ$16,TRUE,FALSE),IF(INDEX(Команды!$A$2:$AN$7500,MATCH(P$3,Команды!$A$2:$A$7500,0),$E38+2)=Команды!$AJ$17,TRUE,FALSE),IF(INDEX(Команды!$A$2:$AN$7500,MATCH(P$3,Команды!$A$2:$A$7500,0),$E38+2)=Команды!$AJ$18,TRUE,FALSE),IF(INDEX(Команды!$A$2:$AN$7500,MATCH(P$3,Команды!$A$2:$A$7500,0),$E38+2)=Команды!$AJ$19,TRUE,FALSE)),INDEX(Команды!$AJ$2:$AL$19,MATCH(INDEX(Команды!$A$2:$AN$7500,MATCH(P$3,Команды!$A$2:$A$7500,0),$E38+2),Команды!$AJ$2:$AJ$19,0),3),0)</f>
        <v>0.70833333333333337</v>
      </c>
      <c r="R38" s="342"/>
      <c r="S38" s="174">
        <f>IF(OR(IF(INDEX(Команды!$A$2:$AN$7500,MATCH(S$3,Команды!$A$2:$A$7500,0),$E38+2)=Команды!$AJ$2,TRUE,FALSE),IF(INDEX(Команды!$A$2:$AN$7500,MATCH(S$3,Команды!$A$2:$A$7500,0),$E38+2)=Команды!$AJ$3,TRUE,FALSE),IF(INDEX(Команды!$A$2:$AN$7500,MATCH(S$3,Команды!$A$2:$A$7500,0),$E38+2)=Команды!$AJ$4,TRUE,FALSE),IF(INDEX(Команды!$A$2:$AN$7500,MATCH(S$3,Команды!$A$2:$A$7500,0),$E38+2)=Команды!$AJ$5,TRUE,FALSE),IF(INDEX(Команды!$A$2:$AN$7500,MATCH(S$3,Команды!$A$2:$A$7500,0),$E38+2)=Команды!$AJ$6,TRUE,FALSE),IF(INDEX(Команды!$A$2:$AN$7500,MATCH(S$3,Команды!$A$2:$A$7500,0),$E38+2)=Команды!$AJ$7,TRUE,FALSE),IF(INDEX(Команды!$A$2:$AN$7500,MATCH(S$3,Команды!$A$2:$A$7500,0),$E38+2)=Команды!$AJ$8,TRUE,FALSE),IF(INDEX(Команды!$A$2:$AN$7500,MATCH(S$3,Команды!$A$2:$A$7500,0),$E38+2)=Команды!$AJ$9,TRUE,FALSE),IF(INDEX(Команды!$A$2:$AN$7500,MATCH(S$3,Команды!$A$2:$A$7500,0),$E38+2)=Команды!$AJ$10,TRUE,FALSE),IF(INDEX(Команды!$A$2:$AN$7500,MATCH(S$3,Команды!$A$2:$A$7500,0),$E38+2)=Команды!$AJ$11,TRUE,FALSE),IF(INDEX(Команды!$A$2:$AN$7500,MATCH(S$3,Команды!$A$2:$A$7500,0),$E38+2)=Команды!$AJ$12,TRUE,FALSE),IF(INDEX(Команды!$A$2:$AN$7500,MATCH(S$3,Команды!$A$2:$A$7500,0),$E38+2)=Команды!$AJ$13,TRUE,FALSE),IF(INDEX(Команды!$A$2:$AN$7500,MATCH(S$3,Команды!$A$2:$A$7500,0),$E38+2)=Команды!$AJ$14,TRUE,FALSE),IF(INDEX(Команды!$A$2:$AN$7500,MATCH(S$3,Команды!$A$2:$A$7500,0),$E38+2)=Команды!$AJ$15,TRUE,FALSE),IF(INDEX(Команды!$A$2:$AN$7500,MATCH(S$3,Команды!$A$2:$A$7500,0),$E38+2)=Команды!$AJ$16,TRUE,FALSE),,IF(INDEX(Команды!$A$2:$AN$7500,MATCH(S$3,Команды!$A$2:$A$7500,0),$E38+2)=Команды!$AJ$17,TRUE,FALSE),,IF(INDEX(Команды!$A$2:$AN$7500,MATCH(S$3,Команды!$A$2:$A$7500,0),$E38+2)=Команды!$AJ$18,TRUE,FALSE),,IF(INDEX(Команды!$A$2:$AN$7500,MATCH(S$3,Команды!$A$2:$A$7500,0),$E38+2)=Команды!$AJ$19,TRUE,FALSE)),INDEX(Команды!$AJ$2:$AK$19,MATCH(INDEX(Команды!$A$2:$AN$7500,MATCH(S$3,Команды!$A$2:$A$7500,0),$E38+2),Команды!$AJ$2:$AJ$19,0),2),0)</f>
        <v>0.33333333333333331</v>
      </c>
      <c r="T38" s="175">
        <f>IF(OR(IF(INDEX(Команды!$A$2:$AN$7500,MATCH(S$3,Команды!$A$2:$A$7500,0),$E38+2)=Команды!$AJ$2,TRUE,FALSE),IF(INDEX(Команды!$A$2:$AN$7500,MATCH(S$3,Команды!$A$2:$A$7500,0),$E38+2)=Команды!$AJ$3,TRUE,FALSE),IF(INDEX(Команды!$A$2:$AN$7500,MATCH(S$3,Команды!$A$2:$A$7500,0),$E38+2)=Команды!$AJ$4,TRUE,FALSE),IF(INDEX(Команды!$A$2:$AN$7500,MATCH(S$3,Команды!$A$2:$A$7500,0),$E38+2)=Команды!$AJ$5,TRUE,FALSE),IF(INDEX(Команды!$A$2:$AN$7500,MATCH(S$3,Команды!$A$2:$A$7500,0),$E38+2)=Команды!$AJ$6,TRUE,FALSE),IF(INDEX(Команды!$A$2:$AN$7500,MATCH(S$3,Команды!$A$2:$A$7500,0),$E38+2)=Команды!$AJ$7,TRUE,FALSE),IF(INDEX(Команды!$A$2:$AN$7500,MATCH(S$3,Команды!$A$2:$A$7500,0),$E38+2)=Команды!$AJ$8,TRUE,FALSE),IF(INDEX(Команды!$A$2:$AN$7500,MATCH(S$3,Команды!$A$2:$A$7500,0),$E38+2)=Команды!$AJ$9,TRUE,FALSE),IF(INDEX(Команды!$A$2:$AN$7500,MATCH(S$3,Команды!$A$2:$A$7500,0),$E38+2)=Команды!$AJ$10,TRUE,FALSE),IF(INDEX(Команды!$A$2:$AN$7500,MATCH(S$3,Команды!$A$2:$A$7500,0),$E38+2)=Команды!$AJ$11,TRUE,FALSE),IF(INDEX(Команды!$A$2:$AN$7500,MATCH(S$3,Команды!$A$2:$A$7500,0),$E38+2)=Команды!$AJ$12,TRUE,FALSE),IF(INDEX(Команды!$A$2:$AN$7500,MATCH(S$3,Команды!$A$2:$A$7500,0),$E38+2)=Команды!$AJ$13,TRUE,FALSE),IF(INDEX(Команды!$A$2:$AN$7500,MATCH(S$3,Команды!$A$2:$A$7500,0),$E38+2)=Команды!$AJ$14,TRUE,FALSE),IF(INDEX(Команды!$A$2:$AN$7500,MATCH(S$3,Команды!$A$2:$A$7500,0),$E38+2)=Команды!$AJ$15,TRUE,FALSE),IF(INDEX(Команды!$A$2:$AN$7500,MATCH(S$3,Команды!$A$2:$A$7500,0),$E38+2)=Команды!$AJ$16,TRUE,FALSE),IF(INDEX(Команды!$A$2:$AN$7500,MATCH(S$3,Команды!$A$2:$A$7500,0),$E38+2)=Команды!$AJ$17,TRUE,FALSE),IF(INDEX(Команды!$A$2:$AN$7500,MATCH(S$3,Команды!$A$2:$A$7500,0),$E38+2)=Команды!$AJ$18,TRUE,FALSE),IF(INDEX(Команды!$A$2:$AN$7500,MATCH(S$3,Команды!$A$2:$A$7500,0),$E38+2)=Команды!$AJ$19,TRUE,FALSE)),INDEX(Команды!$AJ$2:$AL$19,MATCH(INDEX(Команды!$A$2:$AN$7500,MATCH(S$3,Команды!$A$2:$A$7500,0),$E38+2),Команды!$AJ$2:$AJ$19,0),3),0)</f>
        <v>0.70833333333333337</v>
      </c>
      <c r="U38" s="342"/>
      <c r="V38" s="174" t="str">
        <f>IF(OR(IF(INDEX(Команды!$A$2:$AN$7500,MATCH(V$3,Команды!$A$2:$A$7500,0),$E38+2)=Команды!$AJ$2,TRUE,FALSE),IF(INDEX(Команды!$A$2:$AN$7500,MATCH(V$3,Команды!$A$2:$A$7500,0),$E38+2)=Команды!$AJ$3,TRUE,FALSE),IF(INDEX(Команды!$A$2:$AN$7500,MATCH(V$3,Команды!$A$2:$A$7500,0),$E38+2)=Команды!$AJ$4,TRUE,FALSE),IF(INDEX(Команды!$A$2:$AN$7500,MATCH(V$3,Команды!$A$2:$A$7500,0),$E38+2)=Команды!$AJ$5,TRUE,FALSE),IF(INDEX(Команды!$A$2:$AN$7500,MATCH(V$3,Команды!$A$2:$A$7500,0),$E38+2)=Команды!$AJ$6,TRUE,FALSE),IF(INDEX(Команды!$A$2:$AN$7500,MATCH(V$3,Команды!$A$2:$A$7500,0),$E38+2)=Команды!$AJ$7,TRUE,FALSE),IF(INDEX(Команды!$A$2:$AN$7500,MATCH(V$3,Команды!$A$2:$A$7500,0),$E38+2)=Команды!$AJ$8,TRUE,FALSE),IF(INDEX(Команды!$A$2:$AN$7500,MATCH(V$3,Команды!$A$2:$A$7500,0),$E38+2)=Команды!$AJ$9,TRUE,FALSE),IF(INDEX(Команды!$A$2:$AN$7500,MATCH(V$3,Команды!$A$2:$A$7500,0),$E38+2)=Команды!$AJ$10,TRUE,FALSE),IF(INDEX(Команды!$A$2:$AN$7500,MATCH(V$3,Команды!$A$2:$A$7500,0),$E38+2)=Команды!$AJ$11,TRUE,FALSE),IF(INDEX(Команды!$A$2:$AN$7500,MATCH(V$3,Команды!$A$2:$A$7500,0),$E38+2)=Команды!$AJ$12,TRUE,FALSE),IF(INDEX(Команды!$A$2:$AN$7500,MATCH(V$3,Команды!$A$2:$A$7500,0),$E38+2)=Команды!$AJ$13,TRUE,FALSE),IF(INDEX(Команды!$A$2:$AN$7500,MATCH(V$3,Команды!$A$2:$A$7500,0),$E38+2)=Команды!$AJ$14,TRUE,FALSE),IF(INDEX(Команды!$A$2:$AN$7500,MATCH(V$3,Команды!$A$2:$A$7500,0),$E38+2)=Команды!$AJ$15,TRUE,FALSE),IF(INDEX(Команды!$A$2:$AN$7500,MATCH(V$3,Команды!$A$2:$A$7500,0),$E38+2)=Команды!$AJ$16,TRUE,FALSE),,IF(INDEX(Команды!$A$2:$AN$7500,MATCH(V$3,Команды!$A$2:$A$7500,0),$E38+2)=Команды!$AJ$17,TRUE,FALSE),,IF(INDEX(Команды!$A$2:$AN$7500,MATCH(V$3,Команды!$A$2:$A$7500,0),$E38+2)=Команды!$AJ$18,TRUE,FALSE),,IF(INDEX(Команды!$A$2:$AN$7500,MATCH(V$3,Команды!$A$2:$A$7500,0),$E38+2)=Команды!$AJ$19,TRUE,FALSE)),INDEX(Команды!$AJ$2:$AK$19,MATCH(INDEX(Команды!$A$2:$AN$7500,MATCH(V$3,Команды!$A$2:$A$7500,0),$E38+2),Команды!$AJ$2:$AJ$19,0),2),0)</f>
        <v>В</v>
      </c>
      <c r="W38" s="175" t="str">
        <f>IF(OR(IF(INDEX(Команды!$A$2:$AN$7500,MATCH(V$3,Команды!$A$2:$A$7500,0),$E38+2)=Команды!$AJ$2,TRUE,FALSE),IF(INDEX(Команды!$A$2:$AN$7500,MATCH(V$3,Команды!$A$2:$A$7500,0),$E38+2)=Команды!$AJ$3,TRUE,FALSE),IF(INDEX(Команды!$A$2:$AN$7500,MATCH(V$3,Команды!$A$2:$A$7500,0),$E38+2)=Команды!$AJ$4,TRUE,FALSE),IF(INDEX(Команды!$A$2:$AN$7500,MATCH(V$3,Команды!$A$2:$A$7500,0),$E38+2)=Команды!$AJ$5,TRUE,FALSE),IF(INDEX(Команды!$A$2:$AN$7500,MATCH(V$3,Команды!$A$2:$A$7500,0),$E38+2)=Команды!$AJ$6,TRUE,FALSE),IF(INDEX(Команды!$A$2:$AN$7500,MATCH(V$3,Команды!$A$2:$A$7500,0),$E38+2)=Команды!$AJ$7,TRUE,FALSE),IF(INDEX(Команды!$A$2:$AN$7500,MATCH(V$3,Команды!$A$2:$A$7500,0),$E38+2)=Команды!$AJ$8,TRUE,FALSE),IF(INDEX(Команды!$A$2:$AN$7500,MATCH(V$3,Команды!$A$2:$A$7500,0),$E38+2)=Команды!$AJ$9,TRUE,FALSE),IF(INDEX(Команды!$A$2:$AN$7500,MATCH(V$3,Команды!$A$2:$A$7500,0),$E38+2)=Команды!$AJ$10,TRUE,FALSE),IF(INDEX(Команды!$A$2:$AN$7500,MATCH(V$3,Команды!$A$2:$A$7500,0),$E38+2)=Команды!$AJ$11,TRUE,FALSE),IF(INDEX(Команды!$A$2:$AN$7500,MATCH(V$3,Команды!$A$2:$A$7500,0),$E38+2)=Команды!$AJ$12,TRUE,FALSE),IF(INDEX(Команды!$A$2:$AN$7500,MATCH(V$3,Команды!$A$2:$A$7500,0),$E38+2)=Команды!$AJ$13,TRUE,FALSE),IF(INDEX(Команды!$A$2:$AN$7500,MATCH(V$3,Команды!$A$2:$A$7500,0),$E38+2)=Команды!$AJ$14,TRUE,FALSE),IF(INDEX(Команды!$A$2:$AN$7500,MATCH(V$3,Команды!$A$2:$A$7500,0),$E38+2)=Команды!$AJ$15,TRUE,FALSE),IF(INDEX(Команды!$A$2:$AN$7500,MATCH(V$3,Команды!$A$2:$A$7500,0),$E38+2)=Команды!$AJ$16,TRUE,FALSE),IF(INDEX(Команды!$A$2:$AN$7500,MATCH(V$3,Команды!$A$2:$A$7500,0),$E38+2)=Команды!$AJ$17,TRUE,FALSE),IF(INDEX(Команды!$A$2:$AN$7500,MATCH(V$3,Команды!$A$2:$A$7500,0),$E38+2)=Команды!$AJ$18,TRUE,FALSE),IF(INDEX(Команды!$A$2:$AN$7500,MATCH(V$3,Команды!$A$2:$A$7500,0),$E38+2)=Команды!$AJ$19,TRUE,FALSE)),INDEX(Команды!$AJ$2:$AL$19,MATCH(INDEX(Команды!$A$2:$AN$7500,MATCH(V$3,Команды!$A$2:$A$7500,0),$E38+2),Команды!$AJ$2:$AJ$19,0),3),0)</f>
        <v>В</v>
      </c>
      <c r="X38" s="342"/>
      <c r="Y38" s="174">
        <f>IF(OR(IF(INDEX(Команды!$A$2:$AN$7500,MATCH(Y$3,Команды!$A$2:$A$7500,0),$E38+2)=Команды!$AJ$2,TRUE,FALSE),IF(INDEX(Команды!$A$2:$AN$7500,MATCH(Y$3,Команды!$A$2:$A$7500,0),$E38+2)=Команды!$AJ$3,TRUE,FALSE),IF(INDEX(Команды!$A$2:$AN$7500,MATCH(Y$3,Команды!$A$2:$A$7500,0),$E38+2)=Команды!$AJ$4,TRUE,FALSE),IF(INDEX(Команды!$A$2:$AN$7500,MATCH(Y$3,Команды!$A$2:$A$7500,0),$E38+2)=Команды!$AJ$5,TRUE,FALSE),IF(INDEX(Команды!$A$2:$AN$7500,MATCH(Y$3,Команды!$A$2:$A$7500,0),$E38+2)=Команды!$AJ$6,TRUE,FALSE),IF(INDEX(Команды!$A$2:$AN$7500,MATCH(Y$3,Команды!$A$2:$A$7500,0),$E38+2)=Команды!$AJ$7,TRUE,FALSE),IF(INDEX(Команды!$A$2:$AN$7500,MATCH(Y$3,Команды!$A$2:$A$7500,0),$E38+2)=Команды!$AJ$8,TRUE,FALSE),IF(INDEX(Команды!$A$2:$AN$7500,MATCH(Y$3,Команды!$A$2:$A$7500,0),$E38+2)=Команды!$AJ$9,TRUE,FALSE),IF(INDEX(Команды!$A$2:$AN$7500,MATCH(Y$3,Команды!$A$2:$A$7500,0),$E38+2)=Команды!$AJ$10,TRUE,FALSE),IF(INDEX(Команды!$A$2:$AN$7500,MATCH(Y$3,Команды!$A$2:$A$7500,0),$E38+2)=Команды!$AJ$11,TRUE,FALSE),IF(INDEX(Команды!$A$2:$AN$7500,MATCH(Y$3,Команды!$A$2:$A$7500,0),$E38+2)=Команды!$AJ$12,TRUE,FALSE),IF(INDEX(Команды!$A$2:$AN$7500,MATCH(Y$3,Команды!$A$2:$A$7500,0),$E38+2)=Команды!$AJ$13,TRUE,FALSE),IF(INDEX(Команды!$A$2:$AN$7500,MATCH(Y$3,Команды!$A$2:$A$7500,0),$E38+2)=Команды!$AJ$14,TRUE,FALSE),IF(INDEX(Команды!$A$2:$AN$7500,MATCH(Y$3,Команды!$A$2:$A$7500,0),$E38+2)=Команды!$AJ$15,TRUE,FALSE),IF(INDEX(Команды!$A$2:$AN$7500,MATCH(Y$3,Команды!$A$2:$A$7500,0),$E38+2)=Команды!$AJ$16,TRUE,FALSE),,IF(INDEX(Команды!$A$2:$AN$7500,MATCH(Y$3,Команды!$A$2:$A$7500,0),$E38+2)=Команды!$AJ$17,TRUE,FALSE),,IF(INDEX(Команды!$A$2:$AN$7500,MATCH(Y$3,Команды!$A$2:$A$7500,0),$E38+2)=Команды!$AJ$18,TRUE,FALSE),,IF(INDEX(Команды!$A$2:$AN$7500,MATCH(Y$3,Команды!$A$2:$A$7500,0),$E38+2)=Команды!$AJ$19,TRUE,FALSE)),INDEX(Команды!$AJ$2:$AK$19,MATCH(INDEX(Команды!$A$2:$AN$7500,MATCH(Y$3,Команды!$A$2:$A$7500,0),$E38+2),Команды!$AJ$2:$AJ$19,0),2),0)</f>
        <v>0.45833333333333331</v>
      </c>
      <c r="Z38" s="175">
        <f>IF(OR(IF(INDEX(Команды!$A$2:$AN$7500,MATCH(Y$3,Команды!$A$2:$A$7500,0),$E38+2)=Команды!$AJ$2,TRUE,FALSE),IF(INDEX(Команды!$A$2:$AN$7500,MATCH(Y$3,Команды!$A$2:$A$7500,0),$E38+2)=Команды!$AJ$3,TRUE,FALSE),IF(INDEX(Команды!$A$2:$AN$7500,MATCH(Y$3,Команды!$A$2:$A$7500,0),$E38+2)=Команды!$AJ$4,TRUE,FALSE),IF(INDEX(Команды!$A$2:$AN$7500,MATCH(Y$3,Команды!$A$2:$A$7500,0),$E38+2)=Команды!$AJ$5,TRUE,FALSE),IF(INDEX(Команды!$A$2:$AN$7500,MATCH(Y$3,Команды!$A$2:$A$7500,0),$E38+2)=Команды!$AJ$6,TRUE,FALSE),IF(INDEX(Команды!$A$2:$AN$7500,MATCH(Y$3,Команды!$A$2:$A$7500,0),$E38+2)=Команды!$AJ$7,TRUE,FALSE),IF(INDEX(Команды!$A$2:$AN$7500,MATCH(Y$3,Команды!$A$2:$A$7500,0),$E38+2)=Команды!$AJ$8,TRUE,FALSE),IF(INDEX(Команды!$A$2:$AN$7500,MATCH(Y$3,Команды!$A$2:$A$7500,0),$E38+2)=Команды!$AJ$9,TRUE,FALSE),IF(INDEX(Команды!$A$2:$AN$7500,MATCH(Y$3,Команды!$A$2:$A$7500,0),$E38+2)=Команды!$AJ$10,TRUE,FALSE),IF(INDEX(Команды!$A$2:$AN$7500,MATCH(Y$3,Команды!$A$2:$A$7500,0),$E38+2)=Команды!$AJ$11,TRUE,FALSE),IF(INDEX(Команды!$A$2:$AN$7500,MATCH(Y$3,Команды!$A$2:$A$7500,0),$E38+2)=Команды!$AJ$12,TRUE,FALSE),IF(INDEX(Команды!$A$2:$AN$7500,MATCH(Y$3,Команды!$A$2:$A$7500,0),$E38+2)=Команды!$AJ$13,TRUE,FALSE),IF(INDEX(Команды!$A$2:$AN$7500,MATCH(Y$3,Команды!$A$2:$A$7500,0),$E38+2)=Команды!$AJ$14,TRUE,FALSE),IF(INDEX(Команды!$A$2:$AN$7500,MATCH(Y$3,Команды!$A$2:$A$7500,0),$E38+2)=Команды!$AJ$15,TRUE,FALSE),IF(INDEX(Команды!$A$2:$AN$7500,MATCH(Y$3,Команды!$A$2:$A$7500,0),$E38+2)=Команды!$AJ$16,TRUE,FALSE),IF(INDEX(Команды!$A$2:$AN$7500,MATCH(Y$3,Команды!$A$2:$A$7500,0),$E38+2)=Команды!$AJ$17,TRUE,FALSE),IF(INDEX(Команды!$A$2:$AN$7500,MATCH(Y$3,Команды!$A$2:$A$7500,0),$E38+2)=Команды!$AJ$18,TRUE,FALSE),IF(INDEX(Команды!$A$2:$AN$7500,MATCH(Y$3,Команды!$A$2:$A$7500,0),$E38+2)=Команды!$AJ$19,TRUE,FALSE)),INDEX(Команды!$AJ$2:$AL$19,MATCH(INDEX(Команды!$A$2:$AN$7500,MATCH(Y$3,Команды!$A$2:$A$7500,0),$E38+2),Команды!$AJ$2:$AJ$19,0),3),0)</f>
        <v>0.83333333333333337</v>
      </c>
      <c r="AA38" s="342"/>
      <c r="AB38" s="174">
        <f>IF(OR(IF(INDEX(Команды!$A$2:$AN$7500,MATCH(AB$3,Команды!$A$2:$A$7500,0),$E38+2)=Команды!$AJ$2,TRUE,FALSE),IF(INDEX(Команды!$A$2:$AN$7500,MATCH(AB$3,Команды!$A$2:$A$7500,0),$E38+2)=Команды!$AJ$3,TRUE,FALSE),IF(INDEX(Команды!$A$2:$AN$7500,MATCH(AB$3,Команды!$A$2:$A$7500,0),$E38+2)=Команды!$AJ$4,TRUE,FALSE),IF(INDEX(Команды!$A$2:$AN$7500,MATCH(AB$3,Команды!$A$2:$A$7500,0),$E38+2)=Команды!$AJ$5,TRUE,FALSE),IF(INDEX(Команды!$A$2:$AN$7500,MATCH(AB$3,Команды!$A$2:$A$7500,0),$E38+2)=Команды!$AJ$6,TRUE,FALSE),IF(INDEX(Команды!$A$2:$AN$7500,MATCH(AB$3,Команды!$A$2:$A$7500,0),$E38+2)=Команды!$AJ$7,TRUE,FALSE),IF(INDEX(Команды!$A$2:$AN$7500,MATCH(AB$3,Команды!$A$2:$A$7500,0),$E38+2)=Команды!$AJ$8,TRUE,FALSE),IF(INDEX(Команды!$A$2:$AN$7500,MATCH(AB$3,Команды!$A$2:$A$7500,0),$E38+2)=Команды!$AJ$9,TRUE,FALSE),IF(INDEX(Команды!$A$2:$AN$7500,MATCH(AB$3,Команды!$A$2:$A$7500,0),$E38+2)=Команды!$AJ$10,TRUE,FALSE),IF(INDEX(Команды!$A$2:$AN$7500,MATCH(AB$3,Команды!$A$2:$A$7500,0),$E38+2)=Команды!$AJ$11,TRUE,FALSE),IF(INDEX(Команды!$A$2:$AN$7500,MATCH(AB$3,Команды!$A$2:$A$7500,0),$E38+2)=Команды!$AJ$12,TRUE,FALSE),IF(INDEX(Команды!$A$2:$AN$7500,MATCH(AB$3,Команды!$A$2:$A$7500,0),$E38+2)=Команды!$AJ$13,TRUE,FALSE),IF(INDEX(Команды!$A$2:$AN$7500,MATCH(AB$3,Команды!$A$2:$A$7500,0),$E38+2)=Команды!$AJ$14,TRUE,FALSE),IF(INDEX(Команды!$A$2:$AN$7500,MATCH(AB$3,Команды!$A$2:$A$7500,0),$E38+2)=Команды!$AJ$15,TRUE,FALSE),IF(INDEX(Команды!$A$2:$AN$7500,MATCH(AB$3,Команды!$A$2:$A$7500,0),$E38+2)=Команды!$AJ$16,TRUE,FALSE),,IF(INDEX(Команды!$A$2:$AN$7500,MATCH(AB$3,Команды!$A$2:$A$7500,0),$E38+2)=Команды!$AJ$17,TRUE,FALSE),,IF(INDEX(Команды!$A$2:$AN$7500,MATCH(AB$3,Команды!$A$2:$A$7500,0),$E38+2)=Команды!$AJ$18,TRUE,FALSE),,IF(INDEX(Команды!$A$2:$AN$7500,MATCH(AB$3,Команды!$A$2:$A$7500,0),$E38+2)=Команды!$AJ$19,TRUE,FALSE)),INDEX(Команды!$AJ$2:$AK$19,MATCH(INDEX(Команды!$A$2:$AN$7500,MATCH(AB$3,Команды!$A$2:$A$7500,0),$E38+2),Команды!$AJ$2:$AJ$19,0),2),0)</f>
        <v>0.45833333333333331</v>
      </c>
      <c r="AC38" s="175">
        <f>IF(OR(IF(INDEX(Команды!$A$2:$AN$7500,MATCH(AB$3,Команды!$A$2:$A$7500,0),$E38+2)=Команды!$AJ$2,TRUE,FALSE),IF(INDEX(Команды!$A$2:$AN$7500,MATCH(AB$3,Команды!$A$2:$A$7500,0),$E38+2)=Команды!$AJ$3,TRUE,FALSE),IF(INDEX(Команды!$A$2:$AN$7500,MATCH(AB$3,Команды!$A$2:$A$7500,0),$E38+2)=Команды!$AJ$4,TRUE,FALSE),IF(INDEX(Команды!$A$2:$AN$7500,MATCH(AB$3,Команды!$A$2:$A$7500,0),$E38+2)=Команды!$AJ$5,TRUE,FALSE),IF(INDEX(Команды!$A$2:$AN$7500,MATCH(AB$3,Команды!$A$2:$A$7500,0),$E38+2)=Команды!$AJ$6,TRUE,FALSE),IF(INDEX(Команды!$A$2:$AN$7500,MATCH(AB$3,Команды!$A$2:$A$7500,0),$E38+2)=Команды!$AJ$7,TRUE,FALSE),IF(INDEX(Команды!$A$2:$AN$7500,MATCH(AB$3,Команды!$A$2:$A$7500,0),$E38+2)=Команды!$AJ$8,TRUE,FALSE),IF(INDEX(Команды!$A$2:$AN$7500,MATCH(AB$3,Команды!$A$2:$A$7500,0),$E38+2)=Команды!$AJ$9,TRUE,FALSE),IF(INDEX(Команды!$A$2:$AN$7500,MATCH(AB$3,Команды!$A$2:$A$7500,0),$E38+2)=Команды!$AJ$10,TRUE,FALSE),IF(INDEX(Команды!$A$2:$AN$7500,MATCH(AB$3,Команды!$A$2:$A$7500,0),$E38+2)=Команды!$AJ$11,TRUE,FALSE),IF(INDEX(Команды!$A$2:$AN$7500,MATCH(AB$3,Команды!$A$2:$A$7500,0),$E38+2)=Команды!$AJ$12,TRUE,FALSE),IF(INDEX(Команды!$A$2:$AN$7500,MATCH(AB$3,Команды!$A$2:$A$7500,0),$E38+2)=Команды!$AJ$13,TRUE,FALSE),IF(INDEX(Команды!$A$2:$AN$7500,MATCH(AB$3,Команды!$A$2:$A$7500,0),$E38+2)=Команды!$AJ$14,TRUE,FALSE),IF(INDEX(Команды!$A$2:$AN$7500,MATCH(AB$3,Команды!$A$2:$A$7500,0),$E38+2)=Команды!$AJ$15,TRUE,FALSE),IF(INDEX(Команды!$A$2:$AN$7500,MATCH(AB$3,Команды!$A$2:$A$7500,0),$E38+2)=Команды!$AJ$16,TRUE,FALSE),IF(INDEX(Команды!$A$2:$AN$7500,MATCH(AB$3,Команды!$A$2:$A$7500,0),$E38+2)=Команды!$AJ$17,TRUE,FALSE),IF(INDEX(Команды!$A$2:$AN$7500,MATCH(AB$3,Команды!$A$2:$A$7500,0),$E38+2)=Команды!$AJ$18,TRUE,FALSE),IF(INDEX(Команды!$A$2:$AN$7500,MATCH(AB$3,Команды!$A$2:$A$7500,0),$E38+2)=Команды!$AJ$19,TRUE,FALSE)),INDEX(Команды!$AJ$2:$AL$19,MATCH(INDEX(Команды!$A$2:$AN$7500,MATCH(AB$3,Команды!$A$2:$A$7500,0),$E38+2),Команды!$AJ$2:$AJ$19,0),3),0)</f>
        <v>0.83333333333333337</v>
      </c>
      <c r="AD38" s="342"/>
      <c r="AE38" s="174">
        <f>IF(OR(IF(INDEX(Команды!$A$2:$AN$7500,MATCH(AE$3,Команды!$A$2:$A$7500,0),$E38+2)=Команды!$AJ$2,TRUE,FALSE),IF(INDEX(Команды!$A$2:$AN$7500,MATCH(AE$3,Команды!$A$2:$A$7500,0),$E38+2)=Команды!$AJ$3,TRUE,FALSE),IF(INDEX(Команды!$A$2:$AN$7500,MATCH(AE$3,Команды!$A$2:$A$7500,0),$E38+2)=Команды!$AJ$4,TRUE,FALSE),IF(INDEX(Команды!$A$2:$AN$7500,MATCH(AE$3,Команды!$A$2:$A$7500,0),$E38+2)=Команды!$AJ$5,TRUE,FALSE),IF(INDEX(Команды!$A$2:$AN$7500,MATCH(AE$3,Команды!$A$2:$A$7500,0),$E38+2)=Команды!$AJ$6,TRUE,FALSE),IF(INDEX(Команды!$A$2:$AN$7500,MATCH(AE$3,Команды!$A$2:$A$7500,0),$E38+2)=Команды!$AJ$7,TRUE,FALSE),IF(INDEX(Команды!$A$2:$AN$7500,MATCH(AE$3,Команды!$A$2:$A$7500,0),$E38+2)=Команды!$AJ$8,TRUE,FALSE),IF(INDEX(Команды!$A$2:$AN$7500,MATCH(AE$3,Команды!$A$2:$A$7500,0),$E38+2)=Команды!$AJ$9,TRUE,FALSE),IF(INDEX(Команды!$A$2:$AN$7500,MATCH(AE$3,Команды!$A$2:$A$7500,0),$E38+2)=Команды!$AJ$10,TRUE,FALSE),IF(INDEX(Команды!$A$2:$AN$7500,MATCH(AE$3,Команды!$A$2:$A$7500,0),$E38+2)=Команды!$AJ$11,TRUE,FALSE),IF(INDEX(Команды!$A$2:$AN$7500,MATCH(AE$3,Команды!$A$2:$A$7500,0),$E38+2)=Команды!$AJ$12,TRUE,FALSE),IF(INDEX(Команды!$A$2:$AN$7500,MATCH(AE$3,Команды!$A$2:$A$7500,0),$E38+2)=Команды!$AJ$13,TRUE,FALSE),IF(INDEX(Команды!$A$2:$AN$7500,MATCH(AE$3,Команды!$A$2:$A$7500,0),$E38+2)=Команды!$AJ$14,TRUE,FALSE),IF(INDEX(Команды!$A$2:$AN$7500,MATCH(AE$3,Команды!$A$2:$A$7500,0),$E38+2)=Команды!$AJ$15,TRUE,FALSE),IF(INDEX(Команды!$A$2:$AN$7500,MATCH(AE$3,Команды!$A$2:$A$7500,0),$E38+2)=Команды!$AJ$16,TRUE,FALSE),,IF(INDEX(Команды!$A$2:$AN$7500,MATCH(AE$3,Команды!$A$2:$A$7500,0),$E38+2)=Команды!$AJ$17,TRUE,FALSE),,IF(INDEX(Команды!$A$2:$AN$7500,MATCH(AE$3,Команды!$A$2:$A$7500,0),$E38+2)=Команды!$AJ$18,TRUE,FALSE),,IF(INDEX(Команды!$A$2:$AN$7500,MATCH(AE$3,Команды!$A$2:$A$7500,0),$E38+2)=Команды!$AJ$19,TRUE,FALSE)),INDEX(Команды!$AJ$2:$AK$19,MATCH(INDEX(Команды!$A$2:$AN$7500,MATCH(AE$3,Команды!$A$2:$A$7500,0),$E38+2),Команды!$AJ$2:$AJ$19,0),2),0)</f>
        <v>0.625</v>
      </c>
      <c r="AF38" s="175">
        <f>IF(OR(IF(INDEX(Команды!$A$2:$AN$7500,MATCH(AE$3,Команды!$A$2:$A$7500,0),$E38+2)=Команды!$AJ$2,TRUE,FALSE),IF(INDEX(Команды!$A$2:$AN$7500,MATCH(AE$3,Команды!$A$2:$A$7500,0),$E38+2)=Команды!$AJ$3,TRUE,FALSE),IF(INDEX(Команды!$A$2:$AN$7500,MATCH(AE$3,Команды!$A$2:$A$7500,0),$E38+2)=Команды!$AJ$4,TRUE,FALSE),IF(INDEX(Команды!$A$2:$AN$7500,MATCH(AE$3,Команды!$A$2:$A$7500,0),$E38+2)=Команды!$AJ$5,TRUE,FALSE),IF(INDEX(Команды!$A$2:$AN$7500,MATCH(AE$3,Команды!$A$2:$A$7500,0),$E38+2)=Команды!$AJ$6,TRUE,FALSE),IF(INDEX(Команды!$A$2:$AN$7500,MATCH(AE$3,Команды!$A$2:$A$7500,0),$E38+2)=Команды!$AJ$7,TRUE,FALSE),IF(INDEX(Команды!$A$2:$AN$7500,MATCH(AE$3,Команды!$A$2:$A$7500,0),$E38+2)=Команды!$AJ$8,TRUE,FALSE),IF(INDEX(Команды!$A$2:$AN$7500,MATCH(AE$3,Команды!$A$2:$A$7500,0),$E38+2)=Команды!$AJ$9,TRUE,FALSE),IF(INDEX(Команды!$A$2:$AN$7500,MATCH(AE$3,Команды!$A$2:$A$7500,0),$E38+2)=Команды!$AJ$10,TRUE,FALSE),IF(INDEX(Команды!$A$2:$AN$7500,MATCH(AE$3,Команды!$A$2:$A$7500,0),$E38+2)=Команды!$AJ$11,TRUE,FALSE),IF(INDEX(Команды!$A$2:$AN$7500,MATCH(AE$3,Команды!$A$2:$A$7500,0),$E38+2)=Команды!$AJ$12,TRUE,FALSE),IF(INDEX(Команды!$A$2:$AN$7500,MATCH(AE$3,Команды!$A$2:$A$7500,0),$E38+2)=Команды!$AJ$13,TRUE,FALSE),IF(INDEX(Команды!$A$2:$AN$7500,MATCH(AE$3,Команды!$A$2:$A$7500,0),$E38+2)=Команды!$AJ$14,TRUE,FALSE),IF(INDEX(Команды!$A$2:$AN$7500,MATCH(AE$3,Команды!$A$2:$A$7500,0),$E38+2)=Команды!$AJ$15,TRUE,FALSE),IF(INDEX(Команды!$A$2:$AN$7500,MATCH(AE$3,Команды!$A$2:$A$7500,0),$E38+2)=Команды!$AJ$16,TRUE,FALSE),IF(INDEX(Команды!$A$2:$AN$7500,MATCH(AE$3,Команды!$A$2:$A$7500,0),$E38+2)=Команды!$AJ$17,TRUE,FALSE),IF(INDEX(Команды!$A$2:$AN$7500,MATCH(AE$3,Команды!$A$2:$A$7500,0),$E38+2)=Команды!$AJ$18,TRUE,FALSE),IF(INDEX(Команды!$A$2:$AN$7500,MATCH(AE$3,Команды!$A$2:$A$7500,0),$E38+2)=Команды!$AJ$19,TRUE,FALSE)),INDEX(Команды!$AJ$2:$AL$19,MATCH(INDEX(Команды!$A$2:$AN$7500,MATCH(AE$3,Команды!$A$2:$A$7500,0),$E38+2),Команды!$AJ$2:$AJ$19,0),3),0)</f>
        <v>1</v>
      </c>
      <c r="AG38" s="342"/>
      <c r="AH38" s="174">
        <f>IF(OR(IF(INDEX(Команды!$A$2:$AN$7500,MATCH(AH$3,Команды!$A$2:$A$7500,0),$E38+2)=Команды!$AJ$2,TRUE,FALSE),IF(INDEX(Команды!$A$2:$AN$7500,MATCH(AH$3,Команды!$A$2:$A$7500,0),$E38+2)=Команды!$AJ$3,TRUE,FALSE),IF(INDEX(Команды!$A$2:$AN$7500,MATCH(AH$3,Команды!$A$2:$A$7500,0),$E38+2)=Команды!$AJ$4,TRUE,FALSE),IF(INDEX(Команды!$A$2:$AN$7500,MATCH(AH$3,Команды!$A$2:$A$7500,0),$E38+2)=Команды!$AJ$5,TRUE,FALSE),IF(INDEX(Команды!$A$2:$AN$7500,MATCH(AH$3,Команды!$A$2:$A$7500,0),$E38+2)=Команды!$AJ$6,TRUE,FALSE),IF(INDEX(Команды!$A$2:$AN$7500,MATCH(AH$3,Команды!$A$2:$A$7500,0),$E38+2)=Команды!$AJ$7,TRUE,FALSE),IF(INDEX(Команды!$A$2:$AN$7500,MATCH(AH$3,Команды!$A$2:$A$7500,0),$E38+2)=Команды!$AJ$8,TRUE,FALSE),IF(INDEX(Команды!$A$2:$AN$7500,MATCH(AH$3,Команды!$A$2:$A$7500,0),$E38+2)=Команды!$AJ$9,TRUE,FALSE),IF(INDEX(Команды!$A$2:$AN$7500,MATCH(AH$3,Команды!$A$2:$A$7500,0),$E38+2)=Команды!$AJ$10,TRUE,FALSE),IF(INDEX(Команды!$A$2:$AN$7500,MATCH(AH$3,Команды!$A$2:$A$7500,0),$E38+2)=Команды!$AJ$11,TRUE,FALSE),IF(INDEX(Команды!$A$2:$AN$7500,MATCH(AH$3,Команды!$A$2:$A$7500,0),$E38+2)=Команды!$AJ$12,TRUE,FALSE),IF(INDEX(Команды!$A$2:$AN$7500,MATCH(AH$3,Команды!$A$2:$A$7500,0),$E38+2)=Команды!$AJ$13,TRUE,FALSE),IF(INDEX(Команды!$A$2:$AN$7500,MATCH(AH$3,Команды!$A$2:$A$7500,0),$E38+2)=Команды!$AJ$14,TRUE,FALSE),IF(INDEX(Команды!$A$2:$AN$7500,MATCH(AH$3,Команды!$A$2:$A$7500,0),$E38+2)=Команды!$AJ$15,TRUE,FALSE),IF(INDEX(Команды!$A$2:$AN$7500,MATCH(AH$3,Команды!$A$2:$A$7500,0),$E38+2)=Команды!$AJ$16,TRUE,FALSE),,IF(INDEX(Команды!$A$2:$AN$7500,MATCH(AH$3,Команды!$A$2:$A$7500,0),$E38+2)=Команды!$AJ$17,TRUE,FALSE),,IF(INDEX(Команды!$A$2:$AN$7500,MATCH(AH$3,Команды!$A$2:$A$7500,0),$E38+2)=Команды!$AJ$18,TRUE,FALSE),,IF(INDEX(Команды!$A$2:$AN$7500,MATCH(AH$3,Команды!$A$2:$A$7500,0),$E38+2)=Команды!$AJ$19,TRUE,FALSE)),INDEX(Команды!$AJ$2:$AK$19,MATCH(INDEX(Команды!$A$2:$AN$7500,MATCH(AH$3,Команды!$A$2:$A$7500,0),$E38+2),Команды!$AJ$2:$AJ$19,0),2),0)</f>
        <v>0.64583333333333337</v>
      </c>
      <c r="AI38" s="175">
        <f>IF(OR(IF(INDEX(Команды!$A$2:$AN$7500,MATCH(AH$3,Команды!$A$2:$A$7500,0),$E38+2)=Команды!$AJ$2,TRUE,FALSE),IF(INDEX(Команды!$A$2:$AN$7500,MATCH(AH$3,Команды!$A$2:$A$7500,0),$E38+2)=Команды!$AJ$3,TRUE,FALSE),IF(INDEX(Команды!$A$2:$AN$7500,MATCH(AH$3,Команды!$A$2:$A$7500,0),$E38+2)=Команды!$AJ$4,TRUE,FALSE),IF(INDEX(Команды!$A$2:$AN$7500,MATCH(AH$3,Команды!$A$2:$A$7500,0),$E38+2)=Команды!$AJ$5,TRUE,FALSE),IF(INDEX(Команды!$A$2:$AN$7500,MATCH(AH$3,Команды!$A$2:$A$7500,0),$E38+2)=Команды!$AJ$6,TRUE,FALSE),IF(INDEX(Команды!$A$2:$AN$7500,MATCH(AH$3,Команды!$A$2:$A$7500,0),$E38+2)=Команды!$AJ$7,TRUE,FALSE),IF(INDEX(Команды!$A$2:$AN$7500,MATCH(AH$3,Команды!$A$2:$A$7500,0),$E38+2)=Команды!$AJ$8,TRUE,FALSE),IF(INDEX(Команды!$A$2:$AN$7500,MATCH(AH$3,Команды!$A$2:$A$7500,0),$E38+2)=Команды!$AJ$9,TRUE,FALSE),IF(INDEX(Команды!$A$2:$AN$7500,MATCH(AH$3,Команды!$A$2:$A$7500,0),$E38+2)=Команды!$AJ$10,TRUE,FALSE),IF(INDEX(Команды!$A$2:$AN$7500,MATCH(AH$3,Команды!$A$2:$A$7500,0),$E38+2)=Команды!$AJ$11,TRUE,FALSE),IF(INDEX(Команды!$A$2:$AN$7500,MATCH(AH$3,Команды!$A$2:$A$7500,0),$E38+2)=Команды!$AJ$12,TRUE,FALSE),IF(INDEX(Команды!$A$2:$AN$7500,MATCH(AH$3,Команды!$A$2:$A$7500,0),$E38+2)=Команды!$AJ$13,TRUE,FALSE),IF(INDEX(Команды!$A$2:$AN$7500,MATCH(AH$3,Команды!$A$2:$A$7500,0),$E38+2)=Команды!$AJ$14,TRUE,FALSE),IF(INDEX(Команды!$A$2:$AN$7500,MATCH(AH$3,Команды!$A$2:$A$7500,0),$E38+2)=Команды!$AJ$15,TRUE,FALSE),IF(INDEX(Команды!$A$2:$AN$7500,MATCH(AH$3,Команды!$A$2:$A$7500,0),$E38+2)=Команды!$AJ$16,TRUE,FALSE),IF(INDEX(Команды!$A$2:$AN$7500,MATCH(AH$3,Команды!$A$2:$A$7500,0),$E38+2)=Команды!$AJ$17,TRUE,FALSE),IF(INDEX(Команды!$A$2:$AN$7500,MATCH(AH$3,Команды!$A$2:$A$7500,0),$E38+2)=Команды!$AJ$18,TRUE,FALSE),IF(INDEX(Команды!$A$2:$AN$7500,MATCH(AH$3,Команды!$A$2:$A$7500,0),$E38+2)=Команды!$AJ$19,TRUE,FALSE)),INDEX(Команды!$AJ$2:$AL$19,MATCH(INDEX(Команды!$A$2:$AN$7500,MATCH(AH$3,Команды!$A$2:$A$7500,0),$E38+2),Команды!$AJ$2:$AJ$19,0),3),0)</f>
        <v>1.0208333333333333</v>
      </c>
      <c r="AJ38" s="342"/>
      <c r="AK38" s="174">
        <f>IF(OR(IF(INDEX(Команды!$A$2:$AN$7500,MATCH(AK$3,Команды!$A$2:$A$7500,0),$E38+2)=Команды!$AJ$2,TRUE,FALSE),IF(INDEX(Команды!$A$2:$AN$7500,MATCH(AK$3,Команды!$A$2:$A$7500,0),$E38+2)=Команды!$AJ$3,TRUE,FALSE),IF(INDEX(Команды!$A$2:$AN$7500,MATCH(AK$3,Команды!$A$2:$A$7500,0),$E38+2)=Команды!$AJ$4,TRUE,FALSE),IF(INDEX(Команды!$A$2:$AN$7500,MATCH(AK$3,Команды!$A$2:$A$7500,0),$E38+2)=Команды!$AJ$5,TRUE,FALSE),IF(INDEX(Команды!$A$2:$AN$7500,MATCH(AK$3,Команды!$A$2:$A$7500,0),$E38+2)=Команды!$AJ$6,TRUE,FALSE),IF(INDEX(Команды!$A$2:$AN$7500,MATCH(AK$3,Команды!$A$2:$A$7500,0),$E38+2)=Команды!$AJ$7,TRUE,FALSE),IF(INDEX(Команды!$A$2:$AN$7500,MATCH(AK$3,Команды!$A$2:$A$7500,0),$E38+2)=Команды!$AJ$8,TRUE,FALSE),IF(INDEX(Команды!$A$2:$AN$7500,MATCH(AK$3,Команды!$A$2:$A$7500,0),$E38+2)=Команды!$AJ$9,TRUE,FALSE),IF(INDEX(Команды!$A$2:$AN$7500,MATCH(AK$3,Команды!$A$2:$A$7500,0),$E38+2)=Команды!$AJ$10,TRUE,FALSE),IF(INDEX(Команды!$A$2:$AN$7500,MATCH(AK$3,Команды!$A$2:$A$7500,0),$E38+2)=Команды!$AJ$11,TRUE,FALSE),IF(INDEX(Команды!$A$2:$AN$7500,MATCH(AK$3,Команды!$A$2:$A$7500,0),$E38+2)=Команды!$AJ$12,TRUE,FALSE),IF(INDEX(Команды!$A$2:$AN$7500,MATCH(AK$3,Команды!$A$2:$A$7500,0),$E38+2)=Команды!$AJ$13,TRUE,FALSE),IF(INDEX(Команды!$A$2:$AN$7500,MATCH(AK$3,Команды!$A$2:$A$7500,0),$E38+2)=Команды!$AJ$14,TRUE,FALSE),IF(INDEX(Команды!$A$2:$AN$7500,MATCH(AK$3,Команды!$A$2:$A$7500,0),$E38+2)=Команды!$AJ$15,TRUE,FALSE),IF(INDEX(Команды!$A$2:$AN$7500,MATCH(AK$3,Команды!$A$2:$A$7500,0),$E38+2)=Команды!$AJ$16,TRUE,FALSE),,IF(INDEX(Команды!$A$2:$AN$7500,MATCH(AK$3,Команды!$A$2:$A$7500,0),$E38+2)=Команды!$AJ$17,TRUE,FALSE),,IF(INDEX(Команды!$A$2:$AN$7500,MATCH(AK$3,Команды!$A$2:$A$7500,0),$E38+2)=Команды!$AJ$18,TRUE,FALSE),,IF(INDEX(Команды!$A$2:$AN$7500,MATCH(AK$3,Команды!$A$2:$A$7500,0),$E38+2)=Команды!$AJ$19,TRUE,FALSE)),INDEX(Команды!$AJ$2:$AK$19,MATCH(INDEX(Команды!$A$2:$AN$7500,MATCH(AK$3,Команды!$A$2:$A$7500,0),$E38+2),Команды!$AJ$2:$AJ$19,0),2),0)</f>
        <v>0.64583333333333337</v>
      </c>
      <c r="AL38" s="175">
        <f>IF(OR(IF(INDEX(Команды!$A$2:$AN$7500,MATCH(AK$3,Команды!$A$2:$A$7500,0),$E38+2)=Команды!$AJ$2,TRUE,FALSE),IF(INDEX(Команды!$A$2:$AN$7500,MATCH(AK$3,Команды!$A$2:$A$7500,0),$E38+2)=Команды!$AJ$3,TRUE,FALSE),IF(INDEX(Команды!$A$2:$AN$7500,MATCH(AK$3,Команды!$A$2:$A$7500,0),$E38+2)=Команды!$AJ$4,TRUE,FALSE),IF(INDEX(Команды!$A$2:$AN$7500,MATCH(AK$3,Команды!$A$2:$A$7500,0),$E38+2)=Команды!$AJ$5,TRUE,FALSE),IF(INDEX(Команды!$A$2:$AN$7500,MATCH(AK$3,Команды!$A$2:$A$7500,0),$E38+2)=Команды!$AJ$6,TRUE,FALSE),IF(INDEX(Команды!$A$2:$AN$7500,MATCH(AK$3,Команды!$A$2:$A$7500,0),$E38+2)=Команды!$AJ$7,TRUE,FALSE),IF(INDEX(Команды!$A$2:$AN$7500,MATCH(AK$3,Команды!$A$2:$A$7500,0),$E38+2)=Команды!$AJ$8,TRUE,FALSE),IF(INDEX(Команды!$A$2:$AN$7500,MATCH(AK$3,Команды!$A$2:$A$7500,0),$E38+2)=Команды!$AJ$9,TRUE,FALSE),IF(INDEX(Команды!$A$2:$AN$7500,MATCH(AK$3,Команды!$A$2:$A$7500,0),$E38+2)=Команды!$AJ$10,TRUE,FALSE),IF(INDEX(Команды!$A$2:$AN$7500,MATCH(AK$3,Команды!$A$2:$A$7500,0),$E38+2)=Команды!$AJ$11,TRUE,FALSE),IF(INDEX(Команды!$A$2:$AN$7500,MATCH(AK$3,Команды!$A$2:$A$7500,0),$E38+2)=Команды!$AJ$12,TRUE,FALSE),IF(INDEX(Команды!$A$2:$AN$7500,MATCH(AK$3,Команды!$A$2:$A$7500,0),$E38+2)=Команды!$AJ$13,TRUE,FALSE),IF(INDEX(Команды!$A$2:$AN$7500,MATCH(AK$3,Команды!$A$2:$A$7500,0),$E38+2)=Команды!$AJ$14,TRUE,FALSE),IF(INDEX(Команды!$A$2:$AN$7500,MATCH(AK$3,Команды!$A$2:$A$7500,0),$E38+2)=Команды!$AJ$15,TRUE,FALSE),IF(INDEX(Команды!$A$2:$AN$7500,MATCH(AK$3,Команды!$A$2:$A$7500,0),$E38+2)=Команды!$AJ$16,TRUE,FALSE),IF(INDEX(Команды!$A$2:$AN$7500,MATCH(AK$3,Команды!$A$2:$A$7500,0),$E38+2)=Команды!$AJ$17,TRUE,FALSE),IF(INDEX(Команды!$A$2:$AN$7500,MATCH(AK$3,Команды!$A$2:$A$7500,0),$E38+2)=Команды!$AJ$18,TRUE,FALSE),IF(INDEX(Команды!$A$2:$AN$7500,MATCH(AK$3,Команды!$A$2:$A$7500,0),$E38+2)=Команды!$AJ$19,TRUE,FALSE)),INDEX(Команды!$AJ$2:$AL$19,MATCH(INDEX(Команды!$A$2:$AN$7500,MATCH(AK$3,Команды!$A$2:$A$7500,0),$E38+2),Команды!$AJ$2:$AJ$19,0),3),0)</f>
        <v>1.0208333333333333</v>
      </c>
      <c r="AM38" s="342"/>
      <c r="AN38" s="174" t="str">
        <f>IF(OR(IF(INDEX(Команды!$A$2:$AN$7500,MATCH(AN$3,Команды!$A$2:$A$7500,0),$E38+2)=Команды!$AJ$2,TRUE,FALSE),IF(INDEX(Команды!$A$2:$AN$7500,MATCH(AN$3,Команды!$A$2:$A$7500,0),$E38+2)=Команды!$AJ$3,TRUE,FALSE),IF(INDEX(Команды!$A$2:$AN$7500,MATCH(AN$3,Команды!$A$2:$A$7500,0),$E38+2)=Команды!$AJ$4,TRUE,FALSE),IF(INDEX(Команды!$A$2:$AN$7500,MATCH(AN$3,Команды!$A$2:$A$7500,0),$E38+2)=Команды!$AJ$5,TRUE,FALSE),IF(INDEX(Команды!$A$2:$AN$7500,MATCH(AN$3,Команды!$A$2:$A$7500,0),$E38+2)=Команды!$AJ$6,TRUE,FALSE),IF(INDEX(Команды!$A$2:$AN$7500,MATCH(AN$3,Команды!$A$2:$A$7500,0),$E38+2)=Команды!$AJ$7,TRUE,FALSE),IF(INDEX(Команды!$A$2:$AN$7500,MATCH(AN$3,Команды!$A$2:$A$7500,0),$E38+2)=Команды!$AJ$8,TRUE,FALSE),IF(INDEX(Команды!$A$2:$AN$7500,MATCH(AN$3,Команды!$A$2:$A$7500,0),$E38+2)=Команды!$AJ$9,TRUE,FALSE),IF(INDEX(Команды!$A$2:$AN$7500,MATCH(AN$3,Команды!$A$2:$A$7500,0),$E38+2)=Команды!$AJ$10,TRUE,FALSE),IF(INDEX(Команды!$A$2:$AN$7500,MATCH(AN$3,Команды!$A$2:$A$7500,0),$E38+2)=Команды!$AJ$11,TRUE,FALSE),IF(INDEX(Команды!$A$2:$AN$7500,MATCH(AN$3,Команды!$A$2:$A$7500,0),$E38+2)=Команды!$AJ$12,TRUE,FALSE),IF(INDEX(Команды!$A$2:$AN$7500,MATCH(AN$3,Команды!$A$2:$A$7500,0),$E38+2)=Команды!$AJ$13,TRUE,FALSE),IF(INDEX(Команды!$A$2:$AN$7500,MATCH(AN$3,Команды!$A$2:$A$7500,0),$E38+2)=Команды!$AJ$14,TRUE,FALSE),IF(INDEX(Команды!$A$2:$AN$7500,MATCH(AN$3,Команды!$A$2:$A$7500,0),$E38+2)=Команды!$AJ$15,TRUE,FALSE),IF(INDEX(Команды!$A$2:$AN$7500,MATCH(AN$3,Команды!$A$2:$A$7500,0),$E38+2)=Команды!$AJ$16,TRUE,FALSE),,IF(INDEX(Команды!$A$2:$AN$7500,MATCH(AN$3,Команды!$A$2:$A$7500,0),$E38+2)=Команды!$AJ$17,TRUE,FALSE),,IF(INDEX(Команды!$A$2:$AN$7500,MATCH(AN$3,Команды!$A$2:$A$7500,0),$E38+2)=Команды!$AJ$18,TRUE,FALSE),,IF(INDEX(Команды!$A$2:$AN$7500,MATCH(AN$3,Команды!$A$2:$A$7500,0),$E38+2)=Команды!$AJ$19,TRUE,FALSE)),INDEX(Команды!$AJ$2:$AK$19,MATCH(INDEX(Команды!$A$2:$AN$7500,MATCH(AN$3,Команды!$A$2:$A$7500,0),$E38+2),Команды!$AJ$2:$AJ$19,0),2),0)</f>
        <v>В</v>
      </c>
      <c r="AO38" s="175" t="str">
        <f>IF(OR(IF(INDEX(Команды!$A$2:$AN$7500,MATCH(AN$3,Команды!$A$2:$A$7500,0),$E38+2)=Команды!$AJ$2,TRUE,FALSE),IF(INDEX(Команды!$A$2:$AN$7500,MATCH(AN$3,Команды!$A$2:$A$7500,0),$E38+2)=Команды!$AJ$3,TRUE,FALSE),IF(INDEX(Команды!$A$2:$AN$7500,MATCH(AN$3,Команды!$A$2:$A$7500,0),$E38+2)=Команды!$AJ$4,TRUE,FALSE),IF(INDEX(Команды!$A$2:$AN$7500,MATCH(AN$3,Команды!$A$2:$A$7500,0),$E38+2)=Команды!$AJ$5,TRUE,FALSE),IF(INDEX(Команды!$A$2:$AN$7500,MATCH(AN$3,Команды!$A$2:$A$7500,0),$E38+2)=Команды!$AJ$6,TRUE,FALSE),IF(INDEX(Команды!$A$2:$AN$7500,MATCH(AN$3,Команды!$A$2:$A$7500,0),$E38+2)=Команды!$AJ$7,TRUE,FALSE),IF(INDEX(Команды!$A$2:$AN$7500,MATCH(AN$3,Команды!$A$2:$A$7500,0),$E38+2)=Команды!$AJ$8,TRUE,FALSE),IF(INDEX(Команды!$A$2:$AN$7500,MATCH(AN$3,Команды!$A$2:$A$7500,0),$E38+2)=Команды!$AJ$9,TRUE,FALSE),IF(INDEX(Команды!$A$2:$AN$7500,MATCH(AN$3,Команды!$A$2:$A$7500,0),$E38+2)=Команды!$AJ$10,TRUE,FALSE),IF(INDEX(Команды!$A$2:$AN$7500,MATCH(AN$3,Команды!$A$2:$A$7500,0),$E38+2)=Команды!$AJ$11,TRUE,FALSE),IF(INDEX(Команды!$A$2:$AN$7500,MATCH(AN$3,Команды!$A$2:$A$7500,0),$E38+2)=Команды!$AJ$12,TRUE,FALSE),IF(INDEX(Команды!$A$2:$AN$7500,MATCH(AN$3,Команды!$A$2:$A$7500,0),$E38+2)=Команды!$AJ$13,TRUE,FALSE),IF(INDEX(Команды!$A$2:$AN$7500,MATCH(AN$3,Команды!$A$2:$A$7500,0),$E38+2)=Команды!$AJ$14,TRUE,FALSE),IF(INDEX(Команды!$A$2:$AN$7500,MATCH(AN$3,Команды!$A$2:$A$7500,0),$E38+2)=Команды!$AJ$15,TRUE,FALSE),IF(INDEX(Команды!$A$2:$AN$7500,MATCH(AN$3,Команды!$A$2:$A$7500,0),$E38+2)=Команды!$AJ$16,TRUE,FALSE),IF(INDEX(Команды!$A$2:$AN$7500,MATCH(AN$3,Команды!$A$2:$A$7500,0),$E38+2)=Команды!$AJ$17,TRUE,FALSE),IF(INDEX(Команды!$A$2:$AN$7500,MATCH(AN$3,Команды!$A$2:$A$7500,0),$E38+2)=Команды!$AJ$18,TRUE,FALSE),IF(INDEX(Команды!$A$2:$AN$7500,MATCH(AN$3,Команды!$A$2:$A$7500,0),$E38+2)=Команды!$AJ$19,TRUE,FALSE)),INDEX(Команды!$AJ$2:$AL$19,MATCH(INDEX(Команды!$A$2:$AN$7500,MATCH(AN$3,Команды!$A$2:$A$7500,0),$E38+2),Команды!$AJ$2:$AJ$19,0),3),0)</f>
        <v>В</v>
      </c>
      <c r="AP38" s="342"/>
      <c r="AQ38" s="174" t="str">
        <f>IF(OR(IF(INDEX(Команды!$A$2:$AN$7500,MATCH(AQ$3,Команды!$A$2:$A$7500,0),$E38+2)=Команды!$AJ$2,TRUE,FALSE),IF(INDEX(Команды!$A$2:$AN$7500,MATCH(AQ$3,Команды!$A$2:$A$7500,0),$E38+2)=Команды!$AJ$3,TRUE,FALSE),IF(INDEX(Команды!$A$2:$AN$7500,MATCH(AQ$3,Команды!$A$2:$A$7500,0),$E38+2)=Команды!$AJ$4,TRUE,FALSE),IF(INDEX(Команды!$A$2:$AN$7500,MATCH(AQ$3,Команды!$A$2:$A$7500,0),$E38+2)=Команды!$AJ$5,TRUE,FALSE),IF(INDEX(Команды!$A$2:$AN$7500,MATCH(AQ$3,Команды!$A$2:$A$7500,0),$E38+2)=Команды!$AJ$6,TRUE,FALSE),IF(INDEX(Команды!$A$2:$AN$7500,MATCH(AQ$3,Команды!$A$2:$A$7500,0),$E38+2)=Команды!$AJ$7,TRUE,FALSE),IF(INDEX(Команды!$A$2:$AN$7500,MATCH(AQ$3,Команды!$A$2:$A$7500,0),$E38+2)=Команды!$AJ$8,TRUE,FALSE),IF(INDEX(Команды!$A$2:$AN$7500,MATCH(AQ$3,Команды!$A$2:$A$7500,0),$E38+2)=Команды!$AJ$9,TRUE,FALSE),IF(INDEX(Команды!$A$2:$AN$7500,MATCH(AQ$3,Команды!$A$2:$A$7500,0),$E38+2)=Команды!$AJ$10,TRUE,FALSE),IF(INDEX(Команды!$A$2:$AN$7500,MATCH(AQ$3,Команды!$A$2:$A$7500,0),$E38+2)=Команды!$AJ$11,TRUE,FALSE),IF(INDEX(Команды!$A$2:$AN$7500,MATCH(AQ$3,Команды!$A$2:$A$7500,0),$E38+2)=Команды!$AJ$12,TRUE,FALSE),IF(INDEX(Команды!$A$2:$AN$7500,MATCH(AQ$3,Команды!$A$2:$A$7500,0),$E38+2)=Команды!$AJ$13,TRUE,FALSE),IF(INDEX(Команды!$A$2:$AN$7500,MATCH(AQ$3,Команды!$A$2:$A$7500,0),$E38+2)=Команды!$AJ$14,TRUE,FALSE),IF(INDEX(Команды!$A$2:$AN$7500,MATCH(AQ$3,Команды!$A$2:$A$7500,0),$E38+2)=Команды!$AJ$15,TRUE,FALSE),IF(INDEX(Команды!$A$2:$AN$7500,MATCH(AQ$3,Команды!$A$2:$A$7500,0),$E38+2)=Команды!$AJ$16,TRUE,FALSE),,IF(INDEX(Команды!$A$2:$AN$7500,MATCH(AQ$3,Команды!$A$2:$A$7500,0),$E38+2)=Команды!$AJ$17,TRUE,FALSE),,IF(INDEX(Команды!$A$2:$AN$7500,MATCH(AQ$3,Команды!$A$2:$A$7500,0),$E38+2)=Команды!$AJ$18,TRUE,FALSE),,IF(INDEX(Команды!$A$2:$AN$7500,MATCH(AQ$3,Команды!$A$2:$A$7500,0),$E38+2)=Команды!$AJ$19,TRUE,FALSE)),INDEX(Команды!$AJ$2:$AK$19,MATCH(INDEX(Команды!$A$2:$AN$7500,MATCH(AQ$3,Команды!$A$2:$A$7500,0),$E38+2),Команды!$AJ$2:$AJ$19,0),2),0)</f>
        <v>В</v>
      </c>
      <c r="AR38" s="175" t="str">
        <f>IF(OR(IF(INDEX(Команды!$A$2:$AN$7500,MATCH(AQ$3,Команды!$A$2:$A$7500,0),$E38+2)=Команды!$AJ$2,TRUE,FALSE),IF(INDEX(Команды!$A$2:$AN$7500,MATCH(AQ$3,Команды!$A$2:$A$7500,0),$E38+2)=Команды!$AJ$3,TRUE,FALSE),IF(INDEX(Команды!$A$2:$AN$7500,MATCH(AQ$3,Команды!$A$2:$A$7500,0),$E38+2)=Команды!$AJ$4,TRUE,FALSE),IF(INDEX(Команды!$A$2:$AN$7500,MATCH(AQ$3,Команды!$A$2:$A$7500,0),$E38+2)=Команды!$AJ$5,TRUE,FALSE),IF(INDEX(Команды!$A$2:$AN$7500,MATCH(AQ$3,Команды!$A$2:$A$7500,0),$E38+2)=Команды!$AJ$6,TRUE,FALSE),IF(INDEX(Команды!$A$2:$AN$7500,MATCH(AQ$3,Команды!$A$2:$A$7500,0),$E38+2)=Команды!$AJ$7,TRUE,FALSE),IF(INDEX(Команды!$A$2:$AN$7500,MATCH(AQ$3,Команды!$A$2:$A$7500,0),$E38+2)=Команды!$AJ$8,TRUE,FALSE),IF(INDEX(Команды!$A$2:$AN$7500,MATCH(AQ$3,Команды!$A$2:$A$7500,0),$E38+2)=Команды!$AJ$9,TRUE,FALSE),IF(INDEX(Команды!$A$2:$AN$7500,MATCH(AQ$3,Команды!$A$2:$A$7500,0),$E38+2)=Команды!$AJ$10,TRUE,FALSE),IF(INDEX(Команды!$A$2:$AN$7500,MATCH(AQ$3,Команды!$A$2:$A$7500,0),$E38+2)=Команды!$AJ$11,TRUE,FALSE),IF(INDEX(Команды!$A$2:$AN$7500,MATCH(AQ$3,Команды!$A$2:$A$7500,0),$E38+2)=Команды!$AJ$12,TRUE,FALSE),IF(INDEX(Команды!$A$2:$AN$7500,MATCH(AQ$3,Команды!$A$2:$A$7500,0),$E38+2)=Команды!$AJ$13,TRUE,FALSE),IF(INDEX(Команды!$A$2:$AN$7500,MATCH(AQ$3,Команды!$A$2:$A$7500,0),$E38+2)=Команды!$AJ$14,TRUE,FALSE),IF(INDEX(Команды!$A$2:$AN$7500,MATCH(AQ$3,Команды!$A$2:$A$7500,0),$E38+2)=Команды!$AJ$15,TRUE,FALSE),IF(INDEX(Команды!$A$2:$AN$7500,MATCH(AQ$3,Команды!$A$2:$A$7500,0),$E38+2)=Команды!$AJ$16,TRUE,FALSE),IF(INDEX(Команды!$A$2:$AN$7500,MATCH(AQ$3,Команды!$A$2:$A$7500,0),$E38+2)=Команды!$AJ$17,TRUE,FALSE),IF(INDEX(Команды!$A$2:$AN$7500,MATCH(AQ$3,Команды!$A$2:$A$7500,0),$E38+2)=Команды!$AJ$18,TRUE,FALSE),IF(INDEX(Команды!$A$2:$AN$7500,MATCH(AQ$3,Команды!$A$2:$A$7500,0),$E38+2)=Команды!$AJ$19,TRUE,FALSE)),INDEX(Команды!$AJ$2:$AL$19,MATCH(INDEX(Команды!$A$2:$AN$7500,MATCH(AQ$3,Команды!$A$2:$A$7500,0),$E38+2),Команды!$AJ$2:$AJ$19,0),3),0)</f>
        <v>В</v>
      </c>
      <c r="AS38" s="342"/>
      <c r="AT38" s="174">
        <f>IF(OR(IF(INDEX(Команды!$A$2:$AN$7500,MATCH(AT$3,Команды!$A$2:$A$7500,0),$E38+2)=Команды!$AJ$2,TRUE,FALSE),IF(INDEX(Команды!$A$2:$AN$7500,MATCH(AT$3,Команды!$A$2:$A$7500,0),$E38+2)=Команды!$AJ$3,TRUE,FALSE),IF(INDEX(Команды!$A$2:$AN$7500,MATCH(AT$3,Команды!$A$2:$A$7500,0),$E38+2)=Команды!$AJ$4,TRUE,FALSE),IF(INDEX(Команды!$A$2:$AN$7500,MATCH(AT$3,Команды!$A$2:$A$7500,0),$E38+2)=Команды!$AJ$5,TRUE,FALSE),IF(INDEX(Команды!$A$2:$AN$7500,MATCH(AT$3,Команды!$A$2:$A$7500,0),$E38+2)=Команды!$AJ$6,TRUE,FALSE),IF(INDEX(Команды!$A$2:$AN$7500,MATCH(AT$3,Команды!$A$2:$A$7500,0),$E38+2)=Команды!$AJ$7,TRUE,FALSE),IF(INDEX(Команды!$A$2:$AN$7500,MATCH(AT$3,Команды!$A$2:$A$7500,0),$E38+2)=Команды!$AJ$8,TRUE,FALSE),IF(INDEX(Команды!$A$2:$AN$7500,MATCH(AT$3,Команды!$A$2:$A$7500,0),$E38+2)=Команды!$AJ$9,TRUE,FALSE),IF(INDEX(Команды!$A$2:$AN$7500,MATCH(AT$3,Команды!$A$2:$A$7500,0),$E38+2)=Команды!$AJ$10,TRUE,FALSE),IF(INDEX(Команды!$A$2:$AN$7500,MATCH(AT$3,Команды!$A$2:$A$7500,0),$E38+2)=Команды!$AJ$11,TRUE,FALSE),IF(INDEX(Команды!$A$2:$AN$7500,MATCH(AT$3,Команды!$A$2:$A$7500,0),$E38+2)=Команды!$AJ$12,TRUE,FALSE),IF(INDEX(Команды!$A$2:$AN$7500,MATCH(AT$3,Команды!$A$2:$A$7500,0),$E38+2)=Команды!$AJ$13,TRUE,FALSE),IF(INDEX(Команды!$A$2:$AN$7500,MATCH(AT$3,Команды!$A$2:$A$7500,0),$E38+2)=Команды!$AJ$14,TRUE,FALSE),IF(INDEX(Команды!$A$2:$AN$7500,MATCH(AT$3,Команды!$A$2:$A$7500,0),$E38+2)=Команды!$AJ$15,TRUE,FALSE),IF(INDEX(Команды!$A$2:$AN$7500,MATCH(AT$3,Команды!$A$2:$A$7500,0),$E38+2)=Команды!$AJ$16,TRUE,FALSE),,IF(INDEX(Команды!$A$2:$AN$7500,MATCH(AT$3,Команды!$A$2:$A$7500,0),$E38+2)=Команды!$AJ$17,TRUE,FALSE),,IF(INDEX(Команды!$A$2:$AN$7500,MATCH(AT$3,Команды!$A$2:$A$7500,0),$E38+2)=Команды!$AJ$18,TRUE,FALSE),,IF(INDEX(Команды!$A$2:$AN$7500,MATCH(AT$3,Команды!$A$2:$A$7500,0),$E38+2)=Команды!$AJ$19,TRUE,FALSE)),INDEX(Команды!$AJ$2:$AK$19,MATCH(INDEX(Команды!$A$2:$AN$7500,MATCH(AT$3,Команды!$A$2:$A$7500,0),$E38+2),Команды!$AJ$2:$AJ$19,0),2),0)</f>
        <v>0.28125</v>
      </c>
      <c r="AU38" s="175">
        <f>IF(OR(IF(INDEX(Команды!$A$2:$AN$7500,MATCH(AT$3,Команды!$A$2:$A$7500,0),$E38+2)=Команды!$AJ$2,TRUE,FALSE),IF(INDEX(Команды!$A$2:$AN$7500,MATCH(AT$3,Команды!$A$2:$A$7500,0),$E38+2)=Команды!$AJ$3,TRUE,FALSE),IF(INDEX(Команды!$A$2:$AN$7500,MATCH(AT$3,Команды!$A$2:$A$7500,0),$E38+2)=Команды!$AJ$4,TRUE,FALSE),IF(INDEX(Команды!$A$2:$AN$7500,MATCH(AT$3,Команды!$A$2:$A$7500,0),$E38+2)=Команды!$AJ$5,TRUE,FALSE),IF(INDEX(Команды!$A$2:$AN$7500,MATCH(AT$3,Команды!$A$2:$A$7500,0),$E38+2)=Команды!$AJ$6,TRUE,FALSE),IF(INDEX(Команды!$A$2:$AN$7500,MATCH(AT$3,Команды!$A$2:$A$7500,0),$E38+2)=Команды!$AJ$7,TRUE,FALSE),IF(INDEX(Команды!$A$2:$AN$7500,MATCH(AT$3,Команды!$A$2:$A$7500,0),$E38+2)=Команды!$AJ$8,TRUE,FALSE),IF(INDEX(Команды!$A$2:$AN$7500,MATCH(AT$3,Команды!$A$2:$A$7500,0),$E38+2)=Команды!$AJ$9,TRUE,FALSE),IF(INDEX(Команды!$A$2:$AN$7500,MATCH(AT$3,Команды!$A$2:$A$7500,0),$E38+2)=Команды!$AJ$10,TRUE,FALSE),IF(INDEX(Команды!$A$2:$AN$7500,MATCH(AT$3,Команды!$A$2:$A$7500,0),$E38+2)=Команды!$AJ$11,TRUE,FALSE),IF(INDEX(Команды!$A$2:$AN$7500,MATCH(AT$3,Команды!$A$2:$A$7500,0),$E38+2)=Команды!$AJ$12,TRUE,FALSE),IF(INDEX(Команды!$A$2:$AN$7500,MATCH(AT$3,Команды!$A$2:$A$7500,0),$E38+2)=Команды!$AJ$13,TRUE,FALSE),IF(INDEX(Команды!$A$2:$AN$7500,MATCH(AT$3,Команды!$A$2:$A$7500,0),$E38+2)=Команды!$AJ$14,TRUE,FALSE),IF(INDEX(Команды!$A$2:$AN$7500,MATCH(AT$3,Команды!$A$2:$A$7500,0),$E38+2)=Команды!$AJ$15,TRUE,FALSE),IF(INDEX(Команды!$A$2:$AN$7500,MATCH(AT$3,Команды!$A$2:$A$7500,0),$E38+2)=Команды!$AJ$16,TRUE,FALSE),IF(INDEX(Команды!$A$2:$AN$7500,MATCH(AT$3,Команды!$A$2:$A$7500,0),$E38+2)=Команды!$AJ$17,TRUE,FALSE),IF(INDEX(Команды!$A$2:$AN$7500,MATCH(AT$3,Команды!$A$2:$A$7500,0),$E38+2)=Команды!$AJ$18,TRUE,FALSE),IF(INDEX(Команды!$A$2:$AN$7500,MATCH(AT$3,Команды!$A$2:$A$7500,0),$E38+2)=Команды!$AJ$19,TRUE,FALSE)),INDEX(Команды!$AJ$2:$AL$19,MATCH(INDEX(Команды!$A$2:$AN$7500,MATCH(AT$3,Команды!$A$2:$A$7500,0),$E38+2),Команды!$AJ$2:$AJ$19,0),3),0)</f>
        <v>0.65625</v>
      </c>
      <c r="AV38" s="342"/>
      <c r="AW38" s="174">
        <f>IF(OR(IF(INDEX(Команды!$A$2:$AN$7500,MATCH(AW$3,Команды!$A$2:$A$7500,0),$E38+2)=Команды!$AJ$2,TRUE,FALSE),IF(INDEX(Команды!$A$2:$AN$7500,MATCH(AW$3,Команды!$A$2:$A$7500,0),$E38+2)=Команды!$AJ$3,TRUE,FALSE),IF(INDEX(Команды!$A$2:$AN$7500,MATCH(AW$3,Команды!$A$2:$A$7500,0),$E38+2)=Команды!$AJ$4,TRUE,FALSE),IF(INDEX(Команды!$A$2:$AN$7500,MATCH(AW$3,Команды!$A$2:$A$7500,0),$E38+2)=Команды!$AJ$5,TRUE,FALSE),IF(INDEX(Команды!$A$2:$AN$7500,MATCH(AW$3,Команды!$A$2:$A$7500,0),$E38+2)=Команды!$AJ$6,TRUE,FALSE),IF(INDEX(Команды!$A$2:$AN$7500,MATCH(AW$3,Команды!$A$2:$A$7500,0),$E38+2)=Команды!$AJ$7,TRUE,FALSE),IF(INDEX(Команды!$A$2:$AN$7500,MATCH(AW$3,Команды!$A$2:$A$7500,0),$E38+2)=Команды!$AJ$8,TRUE,FALSE),IF(INDEX(Команды!$A$2:$AN$7500,MATCH(AW$3,Команды!$A$2:$A$7500,0),$E38+2)=Команды!$AJ$9,TRUE,FALSE),IF(INDEX(Команды!$A$2:$AN$7500,MATCH(AW$3,Команды!$A$2:$A$7500,0),$E38+2)=Команды!$AJ$10,TRUE,FALSE),IF(INDEX(Команды!$A$2:$AN$7500,MATCH(AW$3,Команды!$A$2:$A$7500,0),$E38+2)=Команды!$AJ$11,TRUE,FALSE),IF(INDEX(Команды!$A$2:$AN$7500,MATCH(AW$3,Команды!$A$2:$A$7500,0),$E38+2)=Команды!$AJ$12,TRUE,FALSE),IF(INDEX(Команды!$A$2:$AN$7500,MATCH(AW$3,Команды!$A$2:$A$7500,0),$E38+2)=Команды!$AJ$13,TRUE,FALSE),IF(INDEX(Команды!$A$2:$AN$7500,MATCH(AW$3,Команды!$A$2:$A$7500,0),$E38+2)=Команды!$AJ$14,TRUE,FALSE),IF(INDEX(Команды!$A$2:$AN$7500,MATCH(AW$3,Команды!$A$2:$A$7500,0),$E38+2)=Команды!$AJ$15,TRUE,FALSE),IF(INDEX(Команды!$A$2:$AN$7500,MATCH(AW$3,Команды!$A$2:$A$7500,0),$E38+2)=Команды!$AJ$16,TRUE,FALSE),,IF(INDEX(Команды!$A$2:$AN$7500,MATCH(AW$3,Команды!$A$2:$A$7500,0),$E38+2)=Команды!$AJ$17,TRUE,FALSE),,IF(INDEX(Команды!$A$2:$AN$7500,MATCH(AW$3,Команды!$A$2:$A$7500,0),$E38+2)=Команды!$AJ$18,TRUE,FALSE),,IF(INDEX(Команды!$A$2:$AN$7500,MATCH(AW$3,Команды!$A$2:$A$7500,0),$E38+2)=Команды!$AJ$19,TRUE,FALSE)),INDEX(Команды!$AJ$2:$AK$19,MATCH(INDEX(Команды!$A$2:$AN$7500,MATCH(AW$3,Команды!$A$2:$A$7500,0),$E38+2),Команды!$AJ$2:$AJ$19,0),2),0)</f>
        <v>0.28125</v>
      </c>
      <c r="AX38" s="175">
        <f>IF(OR(IF(INDEX(Команды!$A$2:$AN$7500,MATCH(AW$3,Команды!$A$2:$A$7500,0),$E38+2)=Команды!$AJ$2,TRUE,FALSE),IF(INDEX(Команды!$A$2:$AN$7500,MATCH(AW$3,Команды!$A$2:$A$7500,0),$E38+2)=Команды!$AJ$3,TRUE,FALSE),IF(INDEX(Команды!$A$2:$AN$7500,MATCH(AW$3,Команды!$A$2:$A$7500,0),$E38+2)=Команды!$AJ$4,TRUE,FALSE),IF(INDEX(Команды!$A$2:$AN$7500,MATCH(AW$3,Команды!$A$2:$A$7500,0),$E38+2)=Команды!$AJ$5,TRUE,FALSE),IF(INDEX(Команды!$A$2:$AN$7500,MATCH(AW$3,Команды!$A$2:$A$7500,0),$E38+2)=Команды!$AJ$6,TRUE,FALSE),IF(INDEX(Команды!$A$2:$AN$7500,MATCH(AW$3,Команды!$A$2:$A$7500,0),$E38+2)=Команды!$AJ$7,TRUE,FALSE),IF(INDEX(Команды!$A$2:$AN$7500,MATCH(AW$3,Команды!$A$2:$A$7500,0),$E38+2)=Команды!$AJ$8,TRUE,FALSE),IF(INDEX(Команды!$A$2:$AN$7500,MATCH(AW$3,Команды!$A$2:$A$7500,0),$E38+2)=Команды!$AJ$9,TRUE,FALSE),IF(INDEX(Команды!$A$2:$AN$7500,MATCH(AW$3,Команды!$A$2:$A$7500,0),$E38+2)=Команды!$AJ$10,TRUE,FALSE),IF(INDEX(Команды!$A$2:$AN$7500,MATCH(AW$3,Команды!$A$2:$A$7500,0),$E38+2)=Команды!$AJ$11,TRUE,FALSE),IF(INDEX(Команды!$A$2:$AN$7500,MATCH(AW$3,Команды!$A$2:$A$7500,0),$E38+2)=Команды!$AJ$12,TRUE,FALSE),IF(INDEX(Команды!$A$2:$AN$7500,MATCH(AW$3,Команды!$A$2:$A$7500,0),$E38+2)=Команды!$AJ$13,TRUE,FALSE),IF(INDEX(Команды!$A$2:$AN$7500,MATCH(AW$3,Команды!$A$2:$A$7500,0),$E38+2)=Команды!$AJ$14,TRUE,FALSE),IF(INDEX(Команды!$A$2:$AN$7500,MATCH(AW$3,Команды!$A$2:$A$7500,0),$E38+2)=Команды!$AJ$15,TRUE,FALSE),IF(INDEX(Команды!$A$2:$AN$7500,MATCH(AW$3,Команды!$A$2:$A$7500,0),$E38+2)=Команды!$AJ$16,TRUE,FALSE),IF(INDEX(Команды!$A$2:$AN$7500,MATCH(AW$3,Команды!$A$2:$A$7500,0),$E38+2)=Команды!$AJ$17,TRUE,FALSE),IF(INDEX(Команды!$A$2:$AN$7500,MATCH(AW$3,Команды!$A$2:$A$7500,0),$E38+2)=Команды!$AJ$18,TRUE,FALSE),IF(INDEX(Команды!$A$2:$AN$7500,MATCH(AW$3,Команды!$A$2:$A$7500,0),$E38+2)=Команды!$AJ$19,TRUE,FALSE)),INDEX(Команды!$AJ$2:$AL$19,MATCH(INDEX(Команды!$A$2:$AN$7500,MATCH(AW$3,Команды!$A$2:$A$7500,0),$E38+2),Команды!$AJ$2:$AJ$19,0),3),0)</f>
        <v>0.65625</v>
      </c>
      <c r="AY38" s="342"/>
      <c r="AZ38" s="174">
        <f>IF(OR(IF(INDEX(Команды!$A$2:$AN$7500,MATCH(AZ$3,Команды!$A$2:$A$7500,0),$E38+2)=Команды!$AJ$2,TRUE,FALSE),IF(INDEX(Команды!$A$2:$AN$7500,MATCH(AZ$3,Команды!$A$2:$A$7500,0),$E38+2)=Команды!$AJ$3,TRUE,FALSE),IF(INDEX(Команды!$A$2:$AN$7500,MATCH(AZ$3,Команды!$A$2:$A$7500,0),$E38+2)=Команды!$AJ$4,TRUE,FALSE),IF(INDEX(Команды!$A$2:$AN$7500,MATCH(AZ$3,Команды!$A$2:$A$7500,0),$E38+2)=Команды!$AJ$5,TRUE,FALSE),IF(INDEX(Команды!$A$2:$AN$7500,MATCH(AZ$3,Команды!$A$2:$A$7500,0),$E38+2)=Команды!$AJ$6,TRUE,FALSE),IF(INDEX(Команды!$A$2:$AN$7500,MATCH(AZ$3,Команды!$A$2:$A$7500,0),$E38+2)=Команды!$AJ$7,TRUE,FALSE),IF(INDEX(Команды!$A$2:$AN$7500,MATCH(AZ$3,Команды!$A$2:$A$7500,0),$E38+2)=Команды!$AJ$8,TRUE,FALSE),IF(INDEX(Команды!$A$2:$AN$7500,MATCH(AZ$3,Команды!$A$2:$A$7500,0),$E38+2)=Команды!$AJ$9,TRUE,FALSE),IF(INDEX(Команды!$A$2:$AN$7500,MATCH(AZ$3,Команды!$A$2:$A$7500,0),$E38+2)=Команды!$AJ$10,TRUE,FALSE),IF(INDEX(Команды!$A$2:$AN$7500,MATCH(AZ$3,Команды!$A$2:$A$7500,0),$E38+2)=Команды!$AJ$11,TRUE,FALSE),IF(INDEX(Команды!$A$2:$AN$7500,MATCH(AZ$3,Команды!$A$2:$A$7500,0),$E38+2)=Команды!$AJ$12,TRUE,FALSE),IF(INDEX(Команды!$A$2:$AN$7500,MATCH(AZ$3,Команды!$A$2:$A$7500,0),$E38+2)=Команды!$AJ$13,TRUE,FALSE),IF(INDEX(Команды!$A$2:$AN$7500,MATCH(AZ$3,Команды!$A$2:$A$7500,0),$E38+2)=Команды!$AJ$14,TRUE,FALSE),IF(INDEX(Команды!$A$2:$AN$7500,MATCH(AZ$3,Команды!$A$2:$A$7500,0),$E38+2)=Команды!$AJ$15,TRUE,FALSE),IF(INDEX(Команды!$A$2:$AN$7500,MATCH(AZ$3,Команды!$A$2:$A$7500,0),$E38+2)=Команды!$AJ$16,TRUE,FALSE),,IF(INDEX(Команды!$A$2:$AN$7500,MATCH(AZ$3,Команды!$A$2:$A$7500,0),$E38+2)=Команды!$AJ$17,TRUE,FALSE),,IF(INDEX(Команды!$A$2:$AN$7500,MATCH(AZ$3,Команды!$A$2:$A$7500,0),$E38+2)=Команды!$AJ$18,TRUE,FALSE),,IF(INDEX(Команды!$A$2:$AN$7500,MATCH(AZ$3,Команды!$A$2:$A$7500,0),$E38+2)=Команды!$AJ$19,TRUE,FALSE)),INDEX(Команды!$AJ$2:$AK$19,MATCH(INDEX(Команды!$A$2:$AN$7500,MATCH(AZ$3,Команды!$A$2:$A$7500,0),$E38+2),Команды!$AJ$2:$AJ$19,0),2),0)</f>
        <v>0.33333333333333331</v>
      </c>
      <c r="BA38" s="175">
        <f>IF(OR(IF(INDEX(Команды!$A$2:$AN$7500,MATCH(AZ$3,Команды!$A$2:$A$7500,0),$E38+2)=Команды!$AJ$2,TRUE,FALSE),IF(INDEX(Команды!$A$2:$AN$7500,MATCH(AZ$3,Команды!$A$2:$A$7500,0),$E38+2)=Команды!$AJ$3,TRUE,FALSE),IF(INDEX(Команды!$A$2:$AN$7500,MATCH(AZ$3,Команды!$A$2:$A$7500,0),$E38+2)=Команды!$AJ$4,TRUE,FALSE),IF(INDEX(Команды!$A$2:$AN$7500,MATCH(AZ$3,Команды!$A$2:$A$7500,0),$E38+2)=Команды!$AJ$5,TRUE,FALSE),IF(INDEX(Команды!$A$2:$AN$7500,MATCH(AZ$3,Команды!$A$2:$A$7500,0),$E38+2)=Команды!$AJ$6,TRUE,FALSE),IF(INDEX(Команды!$A$2:$AN$7500,MATCH(AZ$3,Команды!$A$2:$A$7500,0),$E38+2)=Команды!$AJ$7,TRUE,FALSE),IF(INDEX(Команды!$A$2:$AN$7500,MATCH(AZ$3,Команды!$A$2:$A$7500,0),$E38+2)=Команды!$AJ$8,TRUE,FALSE),IF(INDEX(Команды!$A$2:$AN$7500,MATCH(AZ$3,Команды!$A$2:$A$7500,0),$E38+2)=Команды!$AJ$9,TRUE,FALSE),IF(INDEX(Команды!$A$2:$AN$7500,MATCH(AZ$3,Команды!$A$2:$A$7500,0),$E38+2)=Команды!$AJ$10,TRUE,FALSE),IF(INDEX(Команды!$A$2:$AN$7500,MATCH(AZ$3,Команды!$A$2:$A$7500,0),$E38+2)=Команды!$AJ$11,TRUE,FALSE),IF(INDEX(Команды!$A$2:$AN$7500,MATCH(AZ$3,Команды!$A$2:$A$7500,0),$E38+2)=Команды!$AJ$12,TRUE,FALSE),IF(INDEX(Команды!$A$2:$AN$7500,MATCH(AZ$3,Команды!$A$2:$A$7500,0),$E38+2)=Команды!$AJ$13,TRUE,FALSE),IF(INDEX(Команды!$A$2:$AN$7500,MATCH(AZ$3,Команды!$A$2:$A$7500,0),$E38+2)=Команды!$AJ$14,TRUE,FALSE),IF(INDEX(Команды!$A$2:$AN$7500,MATCH(AZ$3,Команды!$A$2:$A$7500,0),$E38+2)=Команды!$AJ$15,TRUE,FALSE),IF(INDEX(Команды!$A$2:$AN$7500,MATCH(AZ$3,Команды!$A$2:$A$7500,0),$E38+2)=Команды!$AJ$16,TRUE,FALSE),IF(INDEX(Команды!$A$2:$AN$7500,MATCH(AZ$3,Команды!$A$2:$A$7500,0),$E38+2)=Команды!$AJ$17,TRUE,FALSE),IF(INDEX(Команды!$A$2:$AN$7500,MATCH(AZ$3,Команды!$A$2:$A$7500,0),$E38+2)=Команды!$AJ$18,TRUE,FALSE),IF(INDEX(Команды!$A$2:$AN$7500,MATCH(AZ$3,Команды!$A$2:$A$7500,0),$E38+2)=Команды!$AJ$19,TRUE,FALSE)),INDEX(Команды!$AJ$2:$AL$19,MATCH(INDEX(Команды!$A$2:$AN$7500,MATCH(AZ$3,Команды!$A$2:$A$7500,0),$E38+2),Команды!$AJ$2:$AJ$19,0),3),0)</f>
        <v>0.70833333333333337</v>
      </c>
      <c r="BB38" s="342"/>
      <c r="BC38" s="174">
        <f>IF(OR(IF(INDEX(Команды!$A$2:$AN$7500,MATCH(BC$3,Команды!$A$2:$A$7500,0),$E38+2)=Команды!$AJ$2,TRUE,FALSE),IF(INDEX(Команды!$A$2:$AN$7500,MATCH(BC$3,Команды!$A$2:$A$7500,0),$E38+2)=Команды!$AJ$3,TRUE,FALSE),IF(INDEX(Команды!$A$2:$AN$7500,MATCH(BC$3,Команды!$A$2:$A$7500,0),$E38+2)=Команды!$AJ$4,TRUE,FALSE),IF(INDEX(Команды!$A$2:$AN$7500,MATCH(BC$3,Команды!$A$2:$A$7500,0),$E38+2)=Команды!$AJ$5,TRUE,FALSE),IF(INDEX(Команды!$A$2:$AN$7500,MATCH(BC$3,Команды!$A$2:$A$7500,0),$E38+2)=Команды!$AJ$6,TRUE,FALSE),IF(INDEX(Команды!$A$2:$AN$7500,MATCH(BC$3,Команды!$A$2:$A$7500,0),$E38+2)=Команды!$AJ$7,TRUE,FALSE),IF(INDEX(Команды!$A$2:$AN$7500,MATCH(BC$3,Команды!$A$2:$A$7500,0),$E38+2)=Команды!$AJ$8,TRUE,FALSE),IF(INDEX(Команды!$A$2:$AN$7500,MATCH(BC$3,Команды!$A$2:$A$7500,0),$E38+2)=Команды!$AJ$9,TRUE,FALSE),IF(INDEX(Команды!$A$2:$AN$7500,MATCH(BC$3,Команды!$A$2:$A$7500,0),$E38+2)=Команды!$AJ$10,TRUE,FALSE),IF(INDEX(Команды!$A$2:$AN$7500,MATCH(BC$3,Команды!$A$2:$A$7500,0),$E38+2)=Команды!$AJ$11,TRUE,FALSE),IF(INDEX(Команды!$A$2:$AN$7500,MATCH(BC$3,Команды!$A$2:$A$7500,0),$E38+2)=Команды!$AJ$12,TRUE,FALSE),IF(INDEX(Команды!$A$2:$AN$7500,MATCH(BC$3,Команды!$A$2:$A$7500,0),$E38+2)=Команды!$AJ$13,TRUE,FALSE),IF(INDEX(Команды!$A$2:$AN$7500,MATCH(BC$3,Команды!$A$2:$A$7500,0),$E38+2)=Команды!$AJ$14,TRUE,FALSE),IF(INDEX(Команды!$A$2:$AN$7500,MATCH(BC$3,Команды!$A$2:$A$7500,0),$E38+2)=Команды!$AJ$15,TRUE,FALSE),IF(INDEX(Команды!$A$2:$AN$7500,MATCH(BC$3,Команды!$A$2:$A$7500,0),$E38+2)=Команды!$AJ$16,TRUE,FALSE),,IF(INDEX(Команды!$A$2:$AN$7500,MATCH(BC$3,Команды!$A$2:$A$7500,0),$E38+2)=Команды!$AJ$17,TRUE,FALSE),,IF(INDEX(Команды!$A$2:$AN$7500,MATCH(BC$3,Команды!$A$2:$A$7500,0),$E38+2)=Команды!$AJ$18,TRUE,FALSE),,IF(INDEX(Команды!$A$2:$AN$7500,MATCH(BC$3,Команды!$A$2:$A$7500,0),$E38+2)=Команды!$AJ$19,TRUE,FALSE)),INDEX(Команды!$AJ$2:$AK$19,MATCH(INDEX(Команды!$A$2:$AN$7500,MATCH(BC$3,Команды!$A$2:$A$7500,0),$E38+2),Команды!$AJ$2:$AJ$19,0),2),0)</f>
        <v>0.375</v>
      </c>
      <c r="BD38" s="175">
        <f>IF(OR(IF(INDEX(Команды!$A$2:$AN$7500,MATCH(BC$3,Команды!$A$2:$A$7500,0),$E38+2)=Команды!$AJ$2,TRUE,FALSE),IF(INDEX(Команды!$A$2:$AN$7500,MATCH(BC$3,Команды!$A$2:$A$7500,0),$E38+2)=Команды!$AJ$3,TRUE,FALSE),IF(INDEX(Команды!$A$2:$AN$7500,MATCH(BC$3,Команды!$A$2:$A$7500,0),$E38+2)=Команды!$AJ$4,TRUE,FALSE),IF(INDEX(Команды!$A$2:$AN$7500,MATCH(BC$3,Команды!$A$2:$A$7500,0),$E38+2)=Команды!$AJ$5,TRUE,FALSE),IF(INDEX(Команды!$A$2:$AN$7500,MATCH(BC$3,Команды!$A$2:$A$7500,0),$E38+2)=Команды!$AJ$6,TRUE,FALSE),IF(INDEX(Команды!$A$2:$AN$7500,MATCH(BC$3,Команды!$A$2:$A$7500,0),$E38+2)=Команды!$AJ$7,TRUE,FALSE),IF(INDEX(Команды!$A$2:$AN$7500,MATCH(BC$3,Команды!$A$2:$A$7500,0),$E38+2)=Команды!$AJ$8,TRUE,FALSE),IF(INDEX(Команды!$A$2:$AN$7500,MATCH(BC$3,Команды!$A$2:$A$7500,0),$E38+2)=Команды!$AJ$9,TRUE,FALSE),IF(INDEX(Команды!$A$2:$AN$7500,MATCH(BC$3,Команды!$A$2:$A$7500,0),$E38+2)=Команды!$AJ$10,TRUE,FALSE),IF(INDEX(Команды!$A$2:$AN$7500,MATCH(BC$3,Команды!$A$2:$A$7500,0),$E38+2)=Команды!$AJ$11,TRUE,FALSE),IF(INDEX(Команды!$A$2:$AN$7500,MATCH(BC$3,Команды!$A$2:$A$7500,0),$E38+2)=Команды!$AJ$12,TRUE,FALSE),IF(INDEX(Команды!$A$2:$AN$7500,MATCH(BC$3,Команды!$A$2:$A$7500,0),$E38+2)=Команды!$AJ$13,TRUE,FALSE),IF(INDEX(Команды!$A$2:$AN$7500,MATCH(BC$3,Команды!$A$2:$A$7500,0),$E38+2)=Команды!$AJ$14,TRUE,FALSE),IF(INDEX(Команды!$A$2:$AN$7500,MATCH(BC$3,Команды!$A$2:$A$7500,0),$E38+2)=Команды!$AJ$15,TRUE,FALSE),IF(INDEX(Команды!$A$2:$AN$7500,MATCH(BC$3,Команды!$A$2:$A$7500,0),$E38+2)=Команды!$AJ$16,TRUE,FALSE),IF(INDEX(Команды!$A$2:$AN$7500,MATCH(BC$3,Команды!$A$2:$A$7500,0),$E38+2)=Команды!$AJ$17,TRUE,FALSE),IF(INDEX(Команды!$A$2:$AN$7500,MATCH(BC$3,Команды!$A$2:$A$7500,0),$E38+2)=Команды!$AJ$18,TRUE,FALSE),IF(INDEX(Команды!$A$2:$AN$7500,MATCH(BC$3,Команды!$A$2:$A$7500,0),$E38+2)=Команды!$AJ$19,TRUE,FALSE)),INDEX(Команды!$AJ$2:$AL$19,MATCH(INDEX(Команды!$A$2:$AN$7500,MATCH(BC$3,Команды!$A$2:$A$7500,0),$E38+2),Команды!$AJ$2:$AJ$19,0),3),0)</f>
        <v>0.75</v>
      </c>
      <c r="BE38" s="342"/>
      <c r="BF38" s="174" t="str">
        <f>IF(OR(IF(INDEX(Команды!$A$2:$AN$7500,MATCH(BF$3,Команды!$A$2:$A$7500,0),$E38+2)=Команды!$AJ$2,TRUE,FALSE),IF(INDEX(Команды!$A$2:$AN$7500,MATCH(BF$3,Команды!$A$2:$A$7500,0),$E38+2)=Команды!$AJ$3,TRUE,FALSE),IF(INDEX(Команды!$A$2:$AN$7500,MATCH(BF$3,Команды!$A$2:$A$7500,0),$E38+2)=Команды!$AJ$4,TRUE,FALSE),IF(INDEX(Команды!$A$2:$AN$7500,MATCH(BF$3,Команды!$A$2:$A$7500,0),$E38+2)=Команды!$AJ$5,TRUE,FALSE),IF(INDEX(Команды!$A$2:$AN$7500,MATCH(BF$3,Команды!$A$2:$A$7500,0),$E38+2)=Команды!$AJ$6,TRUE,FALSE),IF(INDEX(Команды!$A$2:$AN$7500,MATCH(BF$3,Команды!$A$2:$A$7500,0),$E38+2)=Команды!$AJ$7,TRUE,FALSE),IF(INDEX(Команды!$A$2:$AN$7500,MATCH(BF$3,Команды!$A$2:$A$7500,0),$E38+2)=Команды!$AJ$8,TRUE,FALSE),IF(INDEX(Команды!$A$2:$AN$7500,MATCH(BF$3,Команды!$A$2:$A$7500,0),$E38+2)=Команды!$AJ$9,TRUE,FALSE),IF(INDEX(Команды!$A$2:$AN$7500,MATCH(BF$3,Команды!$A$2:$A$7500,0),$E38+2)=Команды!$AJ$10,TRUE,FALSE),IF(INDEX(Команды!$A$2:$AN$7500,MATCH(BF$3,Команды!$A$2:$A$7500,0),$E38+2)=Команды!$AJ$11,TRUE,FALSE),IF(INDEX(Команды!$A$2:$AN$7500,MATCH(BF$3,Команды!$A$2:$A$7500,0),$E38+2)=Команды!$AJ$12,TRUE,FALSE),IF(INDEX(Команды!$A$2:$AN$7500,MATCH(BF$3,Команды!$A$2:$A$7500,0),$E38+2)=Команды!$AJ$13,TRUE,FALSE),IF(INDEX(Команды!$A$2:$AN$7500,MATCH(BF$3,Команды!$A$2:$A$7500,0),$E38+2)=Команды!$AJ$14,TRUE,FALSE),IF(INDEX(Команды!$A$2:$AN$7500,MATCH(BF$3,Команды!$A$2:$A$7500,0),$E38+2)=Команды!$AJ$15,TRUE,FALSE),IF(INDEX(Команды!$A$2:$AN$7500,MATCH(BF$3,Команды!$A$2:$A$7500,0),$E38+2)=Команды!$AJ$16,TRUE,FALSE),,IF(INDEX(Команды!$A$2:$AN$7500,MATCH(BF$3,Команды!$A$2:$A$7500,0),$E38+2)=Команды!$AJ$17,TRUE,FALSE),,IF(INDEX(Команды!$A$2:$AN$7500,MATCH(BF$3,Команды!$A$2:$A$7500,0),$E38+2)=Команды!$AJ$18,TRUE,FALSE),,IF(INDEX(Команды!$A$2:$AN$7500,MATCH(BF$3,Команды!$A$2:$A$7500,0),$E38+2)=Команды!$AJ$19,TRUE,FALSE)),INDEX(Команды!$AJ$2:$AK$19,MATCH(INDEX(Команды!$A$2:$AN$7500,MATCH(BF$3,Команды!$A$2:$A$7500,0),$E38+2),Команды!$AJ$2:$AJ$19,0),2),0)</f>
        <v>В</v>
      </c>
      <c r="BG38" s="175" t="str">
        <f>IF(OR(IF(INDEX(Команды!$A$2:$AN$7500,MATCH(BF$3,Команды!$A$2:$A$7500,0),$E38+2)=Команды!$AJ$2,TRUE,FALSE),IF(INDEX(Команды!$A$2:$AN$7500,MATCH(BF$3,Команды!$A$2:$A$7500,0),$E38+2)=Команды!$AJ$3,TRUE,FALSE),IF(INDEX(Команды!$A$2:$AN$7500,MATCH(BF$3,Команды!$A$2:$A$7500,0),$E38+2)=Команды!$AJ$4,TRUE,FALSE),IF(INDEX(Команды!$A$2:$AN$7500,MATCH(BF$3,Команды!$A$2:$A$7500,0),$E38+2)=Команды!$AJ$5,TRUE,FALSE),IF(INDEX(Команды!$A$2:$AN$7500,MATCH(BF$3,Команды!$A$2:$A$7500,0),$E38+2)=Команды!$AJ$6,TRUE,FALSE),IF(INDEX(Команды!$A$2:$AN$7500,MATCH(BF$3,Команды!$A$2:$A$7500,0),$E38+2)=Команды!$AJ$7,TRUE,FALSE),IF(INDEX(Команды!$A$2:$AN$7500,MATCH(BF$3,Команды!$A$2:$A$7500,0),$E38+2)=Команды!$AJ$8,TRUE,FALSE),IF(INDEX(Команды!$A$2:$AN$7500,MATCH(BF$3,Команды!$A$2:$A$7500,0),$E38+2)=Команды!$AJ$9,TRUE,FALSE),IF(INDEX(Команды!$A$2:$AN$7500,MATCH(BF$3,Команды!$A$2:$A$7500,0),$E38+2)=Команды!$AJ$10,TRUE,FALSE),IF(INDEX(Команды!$A$2:$AN$7500,MATCH(BF$3,Команды!$A$2:$A$7500,0),$E38+2)=Команды!$AJ$11,TRUE,FALSE),IF(INDEX(Команды!$A$2:$AN$7500,MATCH(BF$3,Команды!$A$2:$A$7500,0),$E38+2)=Команды!$AJ$12,TRUE,FALSE),IF(INDEX(Команды!$A$2:$AN$7500,MATCH(BF$3,Команды!$A$2:$A$7500,0),$E38+2)=Команды!$AJ$13,TRUE,FALSE),IF(INDEX(Команды!$A$2:$AN$7500,MATCH(BF$3,Команды!$A$2:$A$7500,0),$E38+2)=Команды!$AJ$14,TRUE,FALSE),IF(INDEX(Команды!$A$2:$AN$7500,MATCH(BF$3,Команды!$A$2:$A$7500,0),$E38+2)=Команды!$AJ$15,TRUE,FALSE),IF(INDEX(Команды!$A$2:$AN$7500,MATCH(BF$3,Команды!$A$2:$A$7500,0),$E38+2)=Команды!$AJ$16,TRUE,FALSE),IF(INDEX(Команды!$A$2:$AN$7500,MATCH(BF$3,Команды!$A$2:$A$7500,0),$E38+2)=Команды!$AJ$17,TRUE,FALSE),IF(INDEX(Команды!$A$2:$AN$7500,MATCH(BF$3,Команды!$A$2:$A$7500,0),$E38+2)=Команды!$AJ$18,TRUE,FALSE),IF(INDEX(Команды!$A$2:$AN$7500,MATCH(BF$3,Команды!$A$2:$A$7500,0),$E38+2)=Команды!$AJ$19,TRUE,FALSE)),INDEX(Команды!$AJ$2:$AL$19,MATCH(INDEX(Команды!$A$2:$AN$7500,MATCH(BF$3,Команды!$A$2:$A$7500,0),$E38+2),Команды!$AJ$2:$AJ$19,0),3),0)</f>
        <v>В</v>
      </c>
      <c r="BH38" s="342"/>
      <c r="BI38" s="174" t="str">
        <f>IF(OR(IF(INDEX(Команды!$A$2:$AN$7500,MATCH(BI$3,Команды!$A$2:$A$7500,0),$E38+2)=Команды!$AJ$2,TRUE,FALSE),IF(INDEX(Команды!$A$2:$AN$7500,MATCH(BI$3,Команды!$A$2:$A$7500,0),$E38+2)=Команды!$AJ$3,TRUE,FALSE),IF(INDEX(Команды!$A$2:$AN$7500,MATCH(BI$3,Команды!$A$2:$A$7500,0),$E38+2)=Команды!$AJ$4,TRUE,FALSE),IF(INDEX(Команды!$A$2:$AN$7500,MATCH(BI$3,Команды!$A$2:$A$7500,0),$E38+2)=Команды!$AJ$5,TRUE,FALSE),IF(INDEX(Команды!$A$2:$AN$7500,MATCH(BI$3,Команды!$A$2:$A$7500,0),$E38+2)=Команды!$AJ$6,TRUE,FALSE),IF(INDEX(Команды!$A$2:$AN$7500,MATCH(BI$3,Команды!$A$2:$A$7500,0),$E38+2)=Команды!$AJ$7,TRUE,FALSE),IF(INDEX(Команды!$A$2:$AN$7500,MATCH(BI$3,Команды!$A$2:$A$7500,0),$E38+2)=Команды!$AJ$8,TRUE,FALSE),IF(INDEX(Команды!$A$2:$AN$7500,MATCH(BI$3,Команды!$A$2:$A$7500,0),$E38+2)=Команды!$AJ$9,TRUE,FALSE),IF(INDEX(Команды!$A$2:$AN$7500,MATCH(BI$3,Команды!$A$2:$A$7500,0),$E38+2)=Команды!$AJ$10,TRUE,FALSE),IF(INDEX(Команды!$A$2:$AN$7500,MATCH(BI$3,Команды!$A$2:$A$7500,0),$E38+2)=Команды!$AJ$11,TRUE,FALSE),IF(INDEX(Команды!$A$2:$AN$7500,MATCH(BI$3,Команды!$A$2:$A$7500,0),$E38+2)=Команды!$AJ$12,TRUE,FALSE),IF(INDEX(Команды!$A$2:$AN$7500,MATCH(BI$3,Команды!$A$2:$A$7500,0),$E38+2)=Команды!$AJ$13,TRUE,FALSE),IF(INDEX(Команды!$A$2:$AN$7500,MATCH(BI$3,Команды!$A$2:$A$7500,0),$E38+2)=Команды!$AJ$14,TRUE,FALSE),IF(INDEX(Команды!$A$2:$AN$7500,MATCH(BI$3,Команды!$A$2:$A$7500,0),$E38+2)=Команды!$AJ$15,TRUE,FALSE),IF(INDEX(Команды!$A$2:$AN$7500,MATCH(BI$3,Команды!$A$2:$A$7500,0),$E38+2)=Команды!$AJ$16,TRUE,FALSE),,IF(INDEX(Команды!$A$2:$AN$7500,MATCH(BI$3,Команды!$A$2:$A$7500,0),$E38+2)=Команды!$AJ$17,TRUE,FALSE),,IF(INDEX(Команды!$A$2:$AN$7500,MATCH(BI$3,Команды!$A$2:$A$7500,0),$E38+2)=Команды!$AJ$18,TRUE,FALSE),,IF(INDEX(Команды!$A$2:$AN$7500,MATCH(BI$3,Команды!$A$2:$A$7500,0),$E38+2)=Команды!$AJ$19,TRUE,FALSE)),INDEX(Команды!$AJ$2:$AK$19,MATCH(INDEX(Команды!$A$2:$AN$7500,MATCH(BI$3,Команды!$A$2:$A$7500,0),$E38+2),Команды!$AJ$2:$AJ$19,0),2),0)</f>
        <v>В</v>
      </c>
      <c r="BJ38" s="175" t="str">
        <f>IF(OR(IF(INDEX(Команды!$A$2:$AN$7500,MATCH(BI$3,Команды!$A$2:$A$7500,0),$E38+2)=Команды!$AJ$2,TRUE,FALSE),IF(INDEX(Команды!$A$2:$AN$7500,MATCH(BI$3,Команды!$A$2:$A$7500,0),$E38+2)=Команды!$AJ$3,TRUE,FALSE),IF(INDEX(Команды!$A$2:$AN$7500,MATCH(BI$3,Команды!$A$2:$A$7500,0),$E38+2)=Команды!$AJ$4,TRUE,FALSE),IF(INDEX(Команды!$A$2:$AN$7500,MATCH(BI$3,Команды!$A$2:$A$7500,0),$E38+2)=Команды!$AJ$5,TRUE,FALSE),IF(INDEX(Команды!$A$2:$AN$7500,MATCH(BI$3,Команды!$A$2:$A$7500,0),$E38+2)=Команды!$AJ$6,TRUE,FALSE),IF(INDEX(Команды!$A$2:$AN$7500,MATCH(BI$3,Команды!$A$2:$A$7500,0),$E38+2)=Команды!$AJ$7,TRUE,FALSE),IF(INDEX(Команды!$A$2:$AN$7500,MATCH(BI$3,Команды!$A$2:$A$7500,0),$E38+2)=Команды!$AJ$8,TRUE,FALSE),IF(INDEX(Команды!$A$2:$AN$7500,MATCH(BI$3,Команды!$A$2:$A$7500,0),$E38+2)=Команды!$AJ$9,TRUE,FALSE),IF(INDEX(Команды!$A$2:$AN$7500,MATCH(BI$3,Команды!$A$2:$A$7500,0),$E38+2)=Команды!$AJ$10,TRUE,FALSE),IF(INDEX(Команды!$A$2:$AN$7500,MATCH(BI$3,Команды!$A$2:$A$7500,0),$E38+2)=Команды!$AJ$11,TRUE,FALSE),IF(INDEX(Команды!$A$2:$AN$7500,MATCH(BI$3,Команды!$A$2:$A$7500,0),$E38+2)=Команды!$AJ$12,TRUE,FALSE),IF(INDEX(Команды!$A$2:$AN$7500,MATCH(BI$3,Команды!$A$2:$A$7500,0),$E38+2)=Команды!$AJ$13,TRUE,FALSE),IF(INDEX(Команды!$A$2:$AN$7500,MATCH(BI$3,Команды!$A$2:$A$7500,0),$E38+2)=Команды!$AJ$14,TRUE,FALSE),IF(INDEX(Команды!$A$2:$AN$7500,MATCH(BI$3,Команды!$A$2:$A$7500,0),$E38+2)=Команды!$AJ$15,TRUE,FALSE),IF(INDEX(Команды!$A$2:$AN$7500,MATCH(BI$3,Команды!$A$2:$A$7500,0),$E38+2)=Команды!$AJ$16,TRUE,FALSE),IF(INDEX(Команды!$A$2:$AN$7500,MATCH(BI$3,Команды!$A$2:$A$7500,0),$E38+2)=Команды!$AJ$17,TRUE,FALSE),IF(INDEX(Команды!$A$2:$AN$7500,MATCH(BI$3,Команды!$A$2:$A$7500,0),$E38+2)=Команды!$AJ$18,TRUE,FALSE),IF(INDEX(Команды!$A$2:$AN$7500,MATCH(BI$3,Команды!$A$2:$A$7500,0),$E38+2)=Команды!$AJ$19,TRUE,FALSE)),INDEX(Команды!$AJ$2:$AL$19,MATCH(INDEX(Команды!$A$2:$AN$7500,MATCH(BI$3,Команды!$A$2:$A$7500,0),$E38+2),Команды!$AJ$2:$AJ$19,0),3),0)</f>
        <v>В</v>
      </c>
      <c r="BK38" s="342"/>
      <c r="BL38" s="174">
        <f>IF(OR(IF(INDEX(Команды!$A$2:$AN$7500,MATCH(BL$3,Команды!$A$2:$A$7500,0),$E38+2)=Команды!$AJ$2,TRUE,FALSE),IF(INDEX(Команды!$A$2:$AN$7500,MATCH(BL$3,Команды!$A$2:$A$7500,0),$E38+2)=Команды!$AJ$3,TRUE,FALSE),IF(INDEX(Команды!$A$2:$AN$7500,MATCH(BL$3,Команды!$A$2:$A$7500,0),$E38+2)=Команды!$AJ$4,TRUE,FALSE),IF(INDEX(Команды!$A$2:$AN$7500,MATCH(BL$3,Команды!$A$2:$A$7500,0),$E38+2)=Команды!$AJ$5,TRUE,FALSE),IF(INDEX(Команды!$A$2:$AN$7500,MATCH(BL$3,Команды!$A$2:$A$7500,0),$E38+2)=Команды!$AJ$6,TRUE,FALSE),IF(INDEX(Команды!$A$2:$AN$7500,MATCH(BL$3,Команды!$A$2:$A$7500,0),$E38+2)=Команды!$AJ$7,TRUE,FALSE),IF(INDEX(Команды!$A$2:$AN$7500,MATCH(BL$3,Команды!$A$2:$A$7500,0),$E38+2)=Команды!$AJ$8,TRUE,FALSE),IF(INDEX(Команды!$A$2:$AN$7500,MATCH(BL$3,Команды!$A$2:$A$7500,0),$E38+2)=Команды!$AJ$9,TRUE,FALSE),IF(INDEX(Команды!$A$2:$AN$7500,MATCH(BL$3,Команды!$A$2:$A$7500,0),$E38+2)=Команды!$AJ$10,TRUE,FALSE),IF(INDEX(Команды!$A$2:$AN$7500,MATCH(BL$3,Команды!$A$2:$A$7500,0),$E38+2)=Команды!$AJ$11,TRUE,FALSE),IF(INDEX(Команды!$A$2:$AN$7500,MATCH(BL$3,Команды!$A$2:$A$7500,0),$E38+2)=Команды!$AJ$12,TRUE,FALSE),IF(INDEX(Команды!$A$2:$AN$7500,MATCH(BL$3,Команды!$A$2:$A$7500,0),$E38+2)=Команды!$AJ$13,TRUE,FALSE),IF(INDEX(Команды!$A$2:$AN$7500,MATCH(BL$3,Команды!$A$2:$A$7500,0),$E38+2)=Команды!$AJ$14,TRUE,FALSE),IF(INDEX(Команды!$A$2:$AN$7500,MATCH(BL$3,Команды!$A$2:$A$7500,0),$E38+2)=Команды!$AJ$15,TRUE,FALSE),IF(INDEX(Команды!$A$2:$AN$7500,MATCH(BL$3,Команды!$A$2:$A$7500,0),$E38+2)=Команды!$AJ$16,TRUE,FALSE),,IF(INDEX(Команды!$A$2:$AN$7500,MATCH(BL$3,Команды!$A$2:$A$7500,0),$E38+2)=Команды!$AJ$17,TRUE,FALSE),,IF(INDEX(Команды!$A$2:$AN$7500,MATCH(BL$3,Команды!$A$2:$A$7500,0),$E38+2)=Команды!$AJ$18,TRUE,FALSE),,IF(INDEX(Команды!$A$2:$AN$7500,MATCH(BL$3,Команды!$A$2:$A$7500,0),$E38+2)=Команды!$AJ$19,TRUE,FALSE)),INDEX(Команды!$AJ$2:$AK$19,MATCH(INDEX(Команды!$A$2:$AN$7500,MATCH(BL$3,Команды!$A$2:$A$7500,0),$E38+2),Команды!$AJ$2:$AJ$19,0),2),0)</f>
        <v>0.375</v>
      </c>
      <c r="BM38" s="175">
        <f>IF(OR(IF(INDEX(Команды!$A$2:$AN$7500,MATCH(BL$3,Команды!$A$2:$A$7500,0),$E38+2)=Команды!$AJ$2,TRUE,FALSE),IF(INDEX(Команды!$A$2:$AN$7500,MATCH(BL$3,Команды!$A$2:$A$7500,0),$E38+2)=Команды!$AJ$3,TRUE,FALSE),IF(INDEX(Команды!$A$2:$AN$7500,MATCH(BL$3,Команды!$A$2:$A$7500,0),$E38+2)=Команды!$AJ$4,TRUE,FALSE),IF(INDEX(Команды!$A$2:$AN$7500,MATCH(BL$3,Команды!$A$2:$A$7500,0),$E38+2)=Команды!$AJ$5,TRUE,FALSE),IF(INDEX(Команды!$A$2:$AN$7500,MATCH(BL$3,Команды!$A$2:$A$7500,0),$E38+2)=Команды!$AJ$6,TRUE,FALSE),IF(INDEX(Команды!$A$2:$AN$7500,MATCH(BL$3,Команды!$A$2:$A$7500,0),$E38+2)=Команды!$AJ$7,TRUE,FALSE),IF(INDEX(Команды!$A$2:$AN$7500,MATCH(BL$3,Команды!$A$2:$A$7500,0),$E38+2)=Команды!$AJ$8,TRUE,FALSE),IF(INDEX(Команды!$A$2:$AN$7500,MATCH(BL$3,Команды!$A$2:$A$7500,0),$E38+2)=Команды!$AJ$9,TRUE,FALSE),IF(INDEX(Команды!$A$2:$AN$7500,MATCH(BL$3,Команды!$A$2:$A$7500,0),$E38+2)=Команды!$AJ$10,TRUE,FALSE),IF(INDEX(Команды!$A$2:$AN$7500,MATCH(BL$3,Команды!$A$2:$A$7500,0),$E38+2)=Команды!$AJ$11,TRUE,FALSE),IF(INDEX(Команды!$A$2:$AN$7500,MATCH(BL$3,Команды!$A$2:$A$7500,0),$E38+2)=Команды!$AJ$12,TRUE,FALSE),IF(INDEX(Команды!$A$2:$AN$7500,MATCH(BL$3,Команды!$A$2:$A$7500,0),$E38+2)=Команды!$AJ$13,TRUE,FALSE),IF(INDEX(Команды!$A$2:$AN$7500,MATCH(BL$3,Команды!$A$2:$A$7500,0),$E38+2)=Команды!$AJ$14,TRUE,FALSE),IF(INDEX(Команды!$A$2:$AN$7500,MATCH(BL$3,Команды!$A$2:$A$7500,0),$E38+2)=Команды!$AJ$15,TRUE,FALSE),IF(INDEX(Команды!$A$2:$AN$7500,MATCH(BL$3,Команды!$A$2:$A$7500,0),$E38+2)=Команды!$AJ$16,TRUE,FALSE),IF(INDEX(Команды!$A$2:$AN$7500,MATCH(BL$3,Команды!$A$2:$A$7500,0),$E38+2)=Команды!$AJ$17,TRUE,FALSE),IF(INDEX(Команды!$A$2:$AN$7500,MATCH(BL$3,Команды!$A$2:$A$7500,0),$E38+2)=Команды!$AJ$18,TRUE,FALSE),IF(INDEX(Команды!$A$2:$AN$7500,MATCH(BL$3,Команды!$A$2:$A$7500,0),$E38+2)=Команды!$AJ$19,TRUE,FALSE)),INDEX(Команды!$AJ$2:$AL$19,MATCH(INDEX(Команды!$A$2:$AN$7500,MATCH(BL$3,Команды!$A$2:$A$7500,0),$E38+2),Команды!$AJ$2:$AJ$19,0),3),0)</f>
        <v>0.75</v>
      </c>
      <c r="BN38" s="342"/>
      <c r="BO38" s="174">
        <f>IF(OR(IF(INDEX(Команды!$A$2:$AN$7500,MATCH(BO$3,Команды!$A$2:$A$7500,0),$E38+2)=Команды!$AJ$2,TRUE,FALSE),IF(INDEX(Команды!$A$2:$AN$7500,MATCH(BO$3,Команды!$A$2:$A$7500,0),$E38+2)=Команды!$AJ$3,TRUE,FALSE),IF(INDEX(Команды!$A$2:$AN$7500,MATCH(BO$3,Команды!$A$2:$A$7500,0),$E38+2)=Команды!$AJ$4,TRUE,FALSE),IF(INDEX(Команды!$A$2:$AN$7500,MATCH(BO$3,Команды!$A$2:$A$7500,0),$E38+2)=Команды!$AJ$5,TRUE,FALSE),IF(INDEX(Команды!$A$2:$AN$7500,MATCH(BO$3,Команды!$A$2:$A$7500,0),$E38+2)=Команды!$AJ$6,TRUE,FALSE),IF(INDEX(Команды!$A$2:$AN$7500,MATCH(BO$3,Команды!$A$2:$A$7500,0),$E38+2)=Команды!$AJ$7,TRUE,FALSE),IF(INDEX(Команды!$A$2:$AN$7500,MATCH(BO$3,Команды!$A$2:$A$7500,0),$E38+2)=Команды!$AJ$8,TRUE,FALSE),IF(INDEX(Команды!$A$2:$AN$7500,MATCH(BO$3,Команды!$A$2:$A$7500,0),$E38+2)=Команды!$AJ$9,TRUE,FALSE),IF(INDEX(Команды!$A$2:$AN$7500,MATCH(BO$3,Команды!$A$2:$A$7500,0),$E38+2)=Команды!$AJ$10,TRUE,FALSE),IF(INDEX(Команды!$A$2:$AN$7500,MATCH(BO$3,Команды!$A$2:$A$7500,0),$E38+2)=Команды!$AJ$11,TRUE,FALSE),IF(INDEX(Команды!$A$2:$AN$7500,MATCH(BO$3,Команды!$A$2:$A$7500,0),$E38+2)=Команды!$AJ$12,TRUE,FALSE),IF(INDEX(Команды!$A$2:$AN$7500,MATCH(BO$3,Команды!$A$2:$A$7500,0),$E38+2)=Команды!$AJ$13,TRUE,FALSE),IF(INDEX(Команды!$A$2:$AN$7500,MATCH(BO$3,Команды!$A$2:$A$7500,0),$E38+2)=Команды!$AJ$14,TRUE,FALSE),IF(INDEX(Команды!$A$2:$AN$7500,MATCH(BO$3,Команды!$A$2:$A$7500,0),$E38+2)=Команды!$AJ$15,TRUE,FALSE),IF(INDEX(Команды!$A$2:$AN$7500,MATCH(BO$3,Команды!$A$2:$A$7500,0),$E38+2)=Команды!$AJ$16,TRUE,FALSE),,IF(INDEX(Команды!$A$2:$AN$7500,MATCH(BO$3,Команды!$A$2:$A$7500,0),$E38+2)=Команды!$AJ$17,TRUE,FALSE),,IF(INDEX(Команды!$A$2:$AN$7500,MATCH(BO$3,Команды!$A$2:$A$7500,0),$E38+2)=Команды!$AJ$18,TRUE,FALSE),,IF(INDEX(Команды!$A$2:$AN$7500,MATCH(BO$3,Команды!$A$2:$A$7500,0),$E38+2)=Команды!$AJ$19,TRUE,FALSE)),INDEX(Команды!$AJ$2:$AK$19,MATCH(INDEX(Команды!$A$2:$AN$7500,MATCH(BO$3,Команды!$A$2:$A$7500,0),$E38+2),Команды!$AJ$2:$AJ$19,0),2),0)</f>
        <v>0.375</v>
      </c>
      <c r="BP38" s="175">
        <f>IF(OR(IF(INDEX(Команды!$A$2:$AN$7500,MATCH(BO$3,Команды!$A$2:$A$7500,0),$E38+2)=Команды!$AJ$2,TRUE,FALSE),IF(INDEX(Команды!$A$2:$AN$7500,MATCH(BO$3,Команды!$A$2:$A$7500,0),$E38+2)=Команды!$AJ$3,TRUE,FALSE),IF(INDEX(Команды!$A$2:$AN$7500,MATCH(BO$3,Команды!$A$2:$A$7500,0),$E38+2)=Команды!$AJ$4,TRUE,FALSE),IF(INDEX(Команды!$A$2:$AN$7500,MATCH(BO$3,Команды!$A$2:$A$7500,0),$E38+2)=Команды!$AJ$5,TRUE,FALSE),IF(INDEX(Команды!$A$2:$AN$7500,MATCH(BO$3,Команды!$A$2:$A$7500,0),$E38+2)=Команды!$AJ$6,TRUE,FALSE),IF(INDEX(Команды!$A$2:$AN$7500,MATCH(BO$3,Команды!$A$2:$A$7500,0),$E38+2)=Команды!$AJ$7,TRUE,FALSE),IF(INDEX(Команды!$A$2:$AN$7500,MATCH(BO$3,Команды!$A$2:$A$7500,0),$E38+2)=Команды!$AJ$8,TRUE,FALSE),IF(INDEX(Команды!$A$2:$AN$7500,MATCH(BO$3,Команды!$A$2:$A$7500,0),$E38+2)=Команды!$AJ$9,TRUE,FALSE),IF(INDEX(Команды!$A$2:$AN$7500,MATCH(BO$3,Команды!$A$2:$A$7500,0),$E38+2)=Команды!$AJ$10,TRUE,FALSE),IF(INDEX(Команды!$A$2:$AN$7500,MATCH(BO$3,Команды!$A$2:$A$7500,0),$E38+2)=Команды!$AJ$11,TRUE,FALSE),IF(INDEX(Команды!$A$2:$AN$7500,MATCH(BO$3,Команды!$A$2:$A$7500,0),$E38+2)=Команды!$AJ$12,TRUE,FALSE),IF(INDEX(Команды!$A$2:$AN$7500,MATCH(BO$3,Команды!$A$2:$A$7500,0),$E38+2)=Команды!$AJ$13,TRUE,FALSE),IF(INDEX(Команды!$A$2:$AN$7500,MATCH(BO$3,Команды!$A$2:$A$7500,0),$E38+2)=Команды!$AJ$14,TRUE,FALSE),IF(INDEX(Команды!$A$2:$AN$7500,MATCH(BO$3,Команды!$A$2:$A$7500,0),$E38+2)=Команды!$AJ$15,TRUE,FALSE),IF(INDEX(Команды!$A$2:$AN$7500,MATCH(BO$3,Команды!$A$2:$A$7500,0),$E38+2)=Команды!$AJ$16,TRUE,FALSE),IF(INDEX(Команды!$A$2:$AN$7500,MATCH(BO$3,Команды!$A$2:$A$7500,0),$E38+2)=Команды!$AJ$17,TRUE,FALSE),IF(INDEX(Команды!$A$2:$AN$7500,MATCH(BO$3,Команды!$A$2:$A$7500,0),$E38+2)=Команды!$AJ$18,TRUE,FALSE),IF(INDEX(Команды!$A$2:$AN$7500,MATCH(BO$3,Команды!$A$2:$A$7500,0),$E38+2)=Команды!$AJ$19,TRUE,FALSE)),INDEX(Команды!$AJ$2:$AL$19,MATCH(INDEX(Команды!$A$2:$AN$7500,MATCH(BO$3,Команды!$A$2:$A$7500,0),$E38+2),Команды!$AJ$2:$AJ$19,0),3),0)</f>
        <v>0.75</v>
      </c>
      <c r="BQ38" s="342"/>
      <c r="BR38" s="174">
        <f>IF(OR(IF(INDEX(Команды!$A$2:$AN$7500,MATCH(BR$3,Команды!$A$2:$A$7500,0),$E38+2)=Команды!$AJ$2,TRUE,FALSE),IF(INDEX(Команды!$A$2:$AN$7500,MATCH(BR$3,Команды!$A$2:$A$7500,0),$E38+2)=Команды!$AJ$3,TRUE,FALSE),IF(INDEX(Команды!$A$2:$AN$7500,MATCH(BR$3,Команды!$A$2:$A$7500,0),$E38+2)=Команды!$AJ$4,TRUE,FALSE),IF(INDEX(Команды!$A$2:$AN$7500,MATCH(BR$3,Команды!$A$2:$A$7500,0),$E38+2)=Команды!$AJ$5,TRUE,FALSE),IF(INDEX(Команды!$A$2:$AN$7500,MATCH(BR$3,Команды!$A$2:$A$7500,0),$E38+2)=Команды!$AJ$6,TRUE,FALSE),IF(INDEX(Команды!$A$2:$AN$7500,MATCH(BR$3,Команды!$A$2:$A$7500,0),$E38+2)=Команды!$AJ$7,TRUE,FALSE),IF(INDEX(Команды!$A$2:$AN$7500,MATCH(BR$3,Команды!$A$2:$A$7500,0),$E38+2)=Команды!$AJ$8,TRUE,FALSE),IF(INDEX(Команды!$A$2:$AN$7500,MATCH(BR$3,Команды!$A$2:$A$7500,0),$E38+2)=Команды!$AJ$9,TRUE,FALSE),IF(INDEX(Команды!$A$2:$AN$7500,MATCH(BR$3,Команды!$A$2:$A$7500,0),$E38+2)=Команды!$AJ$10,TRUE,FALSE),IF(INDEX(Команды!$A$2:$AN$7500,MATCH(BR$3,Команды!$A$2:$A$7500,0),$E38+2)=Команды!$AJ$11,TRUE,FALSE),IF(INDEX(Команды!$A$2:$AN$7500,MATCH(BR$3,Команды!$A$2:$A$7500,0),$E38+2)=Команды!$AJ$12,TRUE,FALSE),IF(INDEX(Команды!$A$2:$AN$7500,MATCH(BR$3,Команды!$A$2:$A$7500,0),$E38+2)=Команды!$AJ$13,TRUE,FALSE),IF(INDEX(Команды!$A$2:$AN$7500,MATCH(BR$3,Команды!$A$2:$A$7500,0),$E38+2)=Команды!$AJ$14,TRUE,FALSE),IF(INDEX(Команды!$A$2:$AN$7500,MATCH(BR$3,Команды!$A$2:$A$7500,0),$E38+2)=Команды!$AJ$15,TRUE,FALSE),IF(INDEX(Команды!$A$2:$AN$7500,MATCH(BR$3,Команды!$A$2:$A$7500,0),$E38+2)=Команды!$AJ$16,TRUE,FALSE),,IF(INDEX(Команды!$A$2:$AN$7500,MATCH(BR$3,Команды!$A$2:$A$7500,0),$E38+2)=Команды!$AJ$17,TRUE,FALSE),,IF(INDEX(Команды!$A$2:$AN$7500,MATCH(BR$3,Команды!$A$2:$A$7500,0),$E38+2)=Команды!$AJ$18,TRUE,FALSE),,IF(INDEX(Команды!$A$2:$AN$7500,MATCH(BR$3,Команды!$A$2:$A$7500,0),$E38+2)=Команды!$AJ$19,TRUE,FALSE)),INDEX(Команды!$AJ$2:$AK$19,MATCH(INDEX(Команды!$A$2:$AN$7500,MATCH(BR$3,Команды!$A$2:$A$7500,0),$E38+2),Команды!$AJ$2:$AJ$19,0),2),0)</f>
        <v>0.41666666666666669</v>
      </c>
      <c r="BS38" s="175">
        <f>IF(OR(IF(INDEX(Команды!$A$2:$AN$7500,MATCH(BR$3,Команды!$A$2:$A$7500,0),$E38+2)=Команды!$AJ$2,TRUE,FALSE),IF(INDEX(Команды!$A$2:$AN$7500,MATCH(BR$3,Команды!$A$2:$A$7500,0),$E38+2)=Команды!$AJ$3,TRUE,FALSE),IF(INDEX(Команды!$A$2:$AN$7500,MATCH(BR$3,Команды!$A$2:$A$7500,0),$E38+2)=Команды!$AJ$4,TRUE,FALSE),IF(INDEX(Команды!$A$2:$AN$7500,MATCH(BR$3,Команды!$A$2:$A$7500,0),$E38+2)=Команды!$AJ$5,TRUE,FALSE),IF(INDEX(Команды!$A$2:$AN$7500,MATCH(BR$3,Команды!$A$2:$A$7500,0),$E38+2)=Команды!$AJ$6,TRUE,FALSE),IF(INDEX(Команды!$A$2:$AN$7500,MATCH(BR$3,Команды!$A$2:$A$7500,0),$E38+2)=Команды!$AJ$7,TRUE,FALSE),IF(INDEX(Команды!$A$2:$AN$7500,MATCH(BR$3,Команды!$A$2:$A$7500,0),$E38+2)=Команды!$AJ$8,TRUE,FALSE),IF(INDEX(Команды!$A$2:$AN$7500,MATCH(BR$3,Команды!$A$2:$A$7500,0),$E38+2)=Команды!$AJ$9,TRUE,FALSE),IF(INDEX(Команды!$A$2:$AN$7500,MATCH(BR$3,Команды!$A$2:$A$7500,0),$E38+2)=Команды!$AJ$10,TRUE,FALSE),IF(INDEX(Команды!$A$2:$AN$7500,MATCH(BR$3,Команды!$A$2:$A$7500,0),$E38+2)=Команды!$AJ$11,TRUE,FALSE),IF(INDEX(Команды!$A$2:$AN$7500,MATCH(BR$3,Команды!$A$2:$A$7500,0),$E38+2)=Команды!$AJ$12,TRUE,FALSE),IF(INDEX(Команды!$A$2:$AN$7500,MATCH(BR$3,Команды!$A$2:$A$7500,0),$E38+2)=Команды!$AJ$13,TRUE,FALSE),IF(INDEX(Команды!$A$2:$AN$7500,MATCH(BR$3,Команды!$A$2:$A$7500,0),$E38+2)=Команды!$AJ$14,TRUE,FALSE),IF(INDEX(Команды!$A$2:$AN$7500,MATCH(BR$3,Команды!$A$2:$A$7500,0),$E38+2)=Команды!$AJ$15,TRUE,FALSE),IF(INDEX(Команды!$A$2:$AN$7500,MATCH(BR$3,Команды!$A$2:$A$7500,0),$E38+2)=Команды!$AJ$16,TRUE,FALSE),IF(INDEX(Команды!$A$2:$AN$7500,MATCH(BR$3,Команды!$A$2:$A$7500,0),$E38+2)=Команды!$AJ$17,TRUE,FALSE),IF(INDEX(Команды!$A$2:$AN$7500,MATCH(BR$3,Команды!$A$2:$A$7500,0),$E38+2)=Команды!$AJ$18,TRUE,FALSE),IF(INDEX(Команды!$A$2:$AN$7500,MATCH(BR$3,Команды!$A$2:$A$7500,0),$E38+2)=Команды!$AJ$19,TRUE,FALSE)),INDEX(Команды!$AJ$2:$AL$19,MATCH(INDEX(Команды!$A$2:$AN$7500,MATCH(BR$3,Команды!$A$2:$A$7500,0),$E38+2),Команды!$AJ$2:$AJ$19,0),3),0)</f>
        <v>0.79166666666666663</v>
      </c>
      <c r="BT38" s="342"/>
      <c r="BU38" s="174">
        <f>IF(OR(IF(INDEX(Команды!$A$2:$AN$7500,MATCH(BU$3,Команды!$A$2:$A$7500,0),$E38+2)=Команды!$AJ$2,TRUE,FALSE),IF(INDEX(Команды!$A$2:$AN$7500,MATCH(BU$3,Команды!$A$2:$A$7500,0),$E38+2)=Команды!$AJ$3,TRUE,FALSE),IF(INDEX(Команды!$A$2:$AN$7500,MATCH(BU$3,Команды!$A$2:$A$7500,0),$E38+2)=Команды!$AJ$4,TRUE,FALSE),IF(INDEX(Команды!$A$2:$AN$7500,MATCH(BU$3,Команды!$A$2:$A$7500,0),$E38+2)=Команды!$AJ$5,TRUE,FALSE),IF(INDEX(Команды!$A$2:$AN$7500,MATCH(BU$3,Команды!$A$2:$A$7500,0),$E38+2)=Команды!$AJ$6,TRUE,FALSE),IF(INDEX(Команды!$A$2:$AN$7500,MATCH(BU$3,Команды!$A$2:$A$7500,0),$E38+2)=Команды!$AJ$7,TRUE,FALSE),IF(INDEX(Команды!$A$2:$AN$7500,MATCH(BU$3,Команды!$A$2:$A$7500,0),$E38+2)=Команды!$AJ$8,TRUE,FALSE),IF(INDEX(Команды!$A$2:$AN$7500,MATCH(BU$3,Команды!$A$2:$A$7500,0),$E38+2)=Команды!$AJ$9,TRUE,FALSE),IF(INDEX(Команды!$A$2:$AN$7500,MATCH(BU$3,Команды!$A$2:$A$7500,0),$E38+2)=Команды!$AJ$10,TRUE,FALSE),IF(INDEX(Команды!$A$2:$AN$7500,MATCH(BU$3,Команды!$A$2:$A$7500,0),$E38+2)=Команды!$AJ$11,TRUE,FALSE),IF(INDEX(Команды!$A$2:$AN$7500,MATCH(BU$3,Команды!$A$2:$A$7500,0),$E38+2)=Команды!$AJ$12,TRUE,FALSE),IF(INDEX(Команды!$A$2:$AN$7500,MATCH(BU$3,Команды!$A$2:$A$7500,0),$E38+2)=Команды!$AJ$13,TRUE,FALSE),IF(INDEX(Команды!$A$2:$AN$7500,MATCH(BU$3,Команды!$A$2:$A$7500,0),$E38+2)=Команды!$AJ$14,TRUE,FALSE),IF(INDEX(Команды!$A$2:$AN$7500,MATCH(BU$3,Команды!$A$2:$A$7500,0),$E38+2)=Команды!$AJ$15,TRUE,FALSE),IF(INDEX(Команды!$A$2:$AN$7500,MATCH(BU$3,Команды!$A$2:$A$7500,0),$E38+2)=Команды!$AJ$16,TRUE,FALSE),,IF(INDEX(Команды!$A$2:$AN$7500,MATCH(BU$3,Команды!$A$2:$A$7500,0),$E38+2)=Команды!$AJ$17,TRUE,FALSE),,IF(INDEX(Команды!$A$2:$AN$7500,MATCH(BU$3,Команды!$A$2:$A$7500,0),$E38+2)=Команды!$AJ$18,TRUE,FALSE),,IF(INDEX(Команды!$A$2:$AN$7500,MATCH(BU$3,Команды!$A$2:$A$7500,0),$E38+2)=Команды!$AJ$19,TRUE,FALSE)),INDEX(Команды!$AJ$2:$AK$19,MATCH(INDEX(Команды!$A$2:$AN$7500,MATCH(BU$3,Команды!$A$2:$A$7500,0),$E38+2),Команды!$AJ$2:$AJ$19,0),2),0)</f>
        <v>0.58333333333333337</v>
      </c>
      <c r="BV38" s="175">
        <f>IF(OR(IF(INDEX(Команды!$A$2:$AN$7500,MATCH(BU$3,Команды!$A$2:$A$7500,0),$E38+2)=Команды!$AJ$2,TRUE,FALSE),IF(INDEX(Команды!$A$2:$AN$7500,MATCH(BU$3,Команды!$A$2:$A$7500,0),$E38+2)=Команды!$AJ$3,TRUE,FALSE),IF(INDEX(Команды!$A$2:$AN$7500,MATCH(BU$3,Команды!$A$2:$A$7500,0),$E38+2)=Команды!$AJ$4,TRUE,FALSE),IF(INDEX(Команды!$A$2:$AN$7500,MATCH(BU$3,Команды!$A$2:$A$7500,0),$E38+2)=Команды!$AJ$5,TRUE,FALSE),IF(INDEX(Команды!$A$2:$AN$7500,MATCH(BU$3,Команды!$A$2:$A$7500,0),$E38+2)=Команды!$AJ$6,TRUE,FALSE),IF(INDEX(Команды!$A$2:$AN$7500,MATCH(BU$3,Команды!$A$2:$A$7500,0),$E38+2)=Команды!$AJ$7,TRUE,FALSE),IF(INDEX(Команды!$A$2:$AN$7500,MATCH(BU$3,Команды!$A$2:$A$7500,0),$E38+2)=Команды!$AJ$8,TRUE,FALSE),IF(INDEX(Команды!$A$2:$AN$7500,MATCH(BU$3,Команды!$A$2:$A$7500,0),$E38+2)=Команды!$AJ$9,TRUE,FALSE),IF(INDEX(Команды!$A$2:$AN$7500,MATCH(BU$3,Команды!$A$2:$A$7500,0),$E38+2)=Команды!$AJ$10,TRUE,FALSE),IF(INDEX(Команды!$A$2:$AN$7500,MATCH(BU$3,Команды!$A$2:$A$7500,0),$E38+2)=Команды!$AJ$11,TRUE,FALSE),IF(INDEX(Команды!$A$2:$AN$7500,MATCH(BU$3,Команды!$A$2:$A$7500,0),$E38+2)=Команды!$AJ$12,TRUE,FALSE),IF(INDEX(Команды!$A$2:$AN$7500,MATCH(BU$3,Команды!$A$2:$A$7500,0),$E38+2)=Команды!$AJ$13,TRUE,FALSE),IF(INDEX(Команды!$A$2:$AN$7500,MATCH(BU$3,Команды!$A$2:$A$7500,0),$E38+2)=Команды!$AJ$14,TRUE,FALSE),IF(INDEX(Команды!$A$2:$AN$7500,MATCH(BU$3,Команды!$A$2:$A$7500,0),$E38+2)=Команды!$AJ$15,TRUE,FALSE),IF(INDEX(Команды!$A$2:$AN$7500,MATCH(BU$3,Команды!$A$2:$A$7500,0),$E38+2)=Команды!$AJ$16,TRUE,FALSE),IF(INDEX(Команды!$A$2:$AN$7500,MATCH(BU$3,Команды!$A$2:$A$7500,0),$E38+2)=Команды!$AJ$17,TRUE,FALSE),IF(INDEX(Команды!$A$2:$AN$7500,MATCH(BU$3,Команды!$A$2:$A$7500,0),$E38+2)=Команды!$AJ$18,TRUE,FALSE),IF(INDEX(Команды!$A$2:$AN$7500,MATCH(BU$3,Команды!$A$2:$A$7500,0),$E38+2)=Команды!$AJ$19,TRUE,FALSE)),INDEX(Команды!$AJ$2:$AL$19,MATCH(INDEX(Команды!$A$2:$AN$7500,MATCH(BU$3,Команды!$A$2:$A$7500,0),$E38+2),Команды!$AJ$2:$AJ$19,0),3),0)</f>
        <v>0.95833333333333337</v>
      </c>
      <c r="BW38" s="342"/>
      <c r="BX38" s="174" t="str">
        <f>IF(OR(IF(INDEX(Команды!$A$2:$AN$7500,MATCH(BX$3,Команды!$A$2:$A$7500,0),$E38+2)=Команды!$AJ$2,TRUE,FALSE),IF(INDEX(Команды!$A$2:$AN$7500,MATCH(BX$3,Команды!$A$2:$A$7500,0),$E38+2)=Команды!$AJ$3,TRUE,FALSE),IF(INDEX(Команды!$A$2:$AN$7500,MATCH(BX$3,Команды!$A$2:$A$7500,0),$E38+2)=Команды!$AJ$4,TRUE,FALSE),IF(INDEX(Команды!$A$2:$AN$7500,MATCH(BX$3,Команды!$A$2:$A$7500,0),$E38+2)=Команды!$AJ$5,TRUE,FALSE),IF(INDEX(Команды!$A$2:$AN$7500,MATCH(BX$3,Команды!$A$2:$A$7500,0),$E38+2)=Команды!$AJ$6,TRUE,FALSE),IF(INDEX(Команды!$A$2:$AN$7500,MATCH(BX$3,Команды!$A$2:$A$7500,0),$E38+2)=Команды!$AJ$7,TRUE,FALSE),IF(INDEX(Команды!$A$2:$AN$7500,MATCH(BX$3,Команды!$A$2:$A$7500,0),$E38+2)=Команды!$AJ$8,TRUE,FALSE),IF(INDEX(Команды!$A$2:$AN$7500,MATCH(BX$3,Команды!$A$2:$A$7500,0),$E38+2)=Команды!$AJ$9,TRUE,FALSE),IF(INDEX(Команды!$A$2:$AN$7500,MATCH(BX$3,Команды!$A$2:$A$7500,0),$E38+2)=Команды!$AJ$10,TRUE,FALSE),IF(INDEX(Команды!$A$2:$AN$7500,MATCH(BX$3,Команды!$A$2:$A$7500,0),$E38+2)=Команды!$AJ$11,TRUE,FALSE),IF(INDEX(Команды!$A$2:$AN$7500,MATCH(BX$3,Команды!$A$2:$A$7500,0),$E38+2)=Команды!$AJ$12,TRUE,FALSE),IF(INDEX(Команды!$A$2:$AN$7500,MATCH(BX$3,Команды!$A$2:$A$7500,0),$E38+2)=Команды!$AJ$13,TRUE,FALSE),IF(INDEX(Команды!$A$2:$AN$7500,MATCH(BX$3,Команды!$A$2:$A$7500,0),$E38+2)=Команды!$AJ$14,TRUE,FALSE),IF(INDEX(Команды!$A$2:$AN$7500,MATCH(BX$3,Команды!$A$2:$A$7500,0),$E38+2)=Команды!$AJ$15,TRUE,FALSE),IF(INDEX(Команды!$A$2:$AN$7500,MATCH(BX$3,Команды!$A$2:$A$7500,0),$E38+2)=Команды!$AJ$16,TRUE,FALSE),,IF(INDEX(Команды!$A$2:$AN$7500,MATCH(BX$3,Команды!$A$2:$A$7500,0),$E38+2)=Команды!$AJ$17,TRUE,FALSE),,IF(INDEX(Команды!$A$2:$AN$7500,MATCH(BX$3,Команды!$A$2:$A$7500,0),$E38+2)=Команды!$AJ$18,TRUE,FALSE),,IF(INDEX(Команды!$A$2:$AN$7500,MATCH(BX$3,Команды!$A$2:$A$7500,0),$E38+2)=Команды!$AJ$19,TRUE,FALSE)),INDEX(Команды!$AJ$2:$AK$19,MATCH(INDEX(Команды!$A$2:$AN$7500,MATCH(BX$3,Команды!$A$2:$A$7500,0),$E38+2),Команды!$AJ$2:$AJ$19,0),2),0)</f>
        <v>В</v>
      </c>
      <c r="BY38" s="175" t="str">
        <f>IF(OR(IF(INDEX(Команды!$A$2:$AN$7500,MATCH(BX$3,Команды!$A$2:$A$7500,0),$E38+2)=Команды!$AJ$2,TRUE,FALSE),IF(INDEX(Команды!$A$2:$AN$7500,MATCH(BX$3,Команды!$A$2:$A$7500,0),$E38+2)=Команды!$AJ$3,TRUE,FALSE),IF(INDEX(Команды!$A$2:$AN$7500,MATCH(BX$3,Команды!$A$2:$A$7500,0),$E38+2)=Команды!$AJ$4,TRUE,FALSE),IF(INDEX(Команды!$A$2:$AN$7500,MATCH(BX$3,Команды!$A$2:$A$7500,0),$E38+2)=Команды!$AJ$5,TRUE,FALSE),IF(INDEX(Команды!$A$2:$AN$7500,MATCH(BX$3,Команды!$A$2:$A$7500,0),$E38+2)=Команды!$AJ$6,TRUE,FALSE),IF(INDEX(Команды!$A$2:$AN$7500,MATCH(BX$3,Команды!$A$2:$A$7500,0),$E38+2)=Команды!$AJ$7,TRUE,FALSE),IF(INDEX(Команды!$A$2:$AN$7500,MATCH(BX$3,Команды!$A$2:$A$7500,0),$E38+2)=Команды!$AJ$8,TRUE,FALSE),IF(INDEX(Команды!$A$2:$AN$7500,MATCH(BX$3,Команды!$A$2:$A$7500,0),$E38+2)=Команды!$AJ$9,TRUE,FALSE),IF(INDEX(Команды!$A$2:$AN$7500,MATCH(BX$3,Команды!$A$2:$A$7500,0),$E38+2)=Команды!$AJ$10,TRUE,FALSE),IF(INDEX(Команды!$A$2:$AN$7500,MATCH(BX$3,Команды!$A$2:$A$7500,0),$E38+2)=Команды!$AJ$11,TRUE,FALSE),IF(INDEX(Команды!$A$2:$AN$7500,MATCH(BX$3,Команды!$A$2:$A$7500,0),$E38+2)=Команды!$AJ$12,TRUE,FALSE),IF(INDEX(Команды!$A$2:$AN$7500,MATCH(BX$3,Команды!$A$2:$A$7500,0),$E38+2)=Команды!$AJ$13,TRUE,FALSE),IF(INDEX(Команды!$A$2:$AN$7500,MATCH(BX$3,Команды!$A$2:$A$7500,0),$E38+2)=Команды!$AJ$14,TRUE,FALSE),IF(INDEX(Команды!$A$2:$AN$7500,MATCH(BX$3,Команды!$A$2:$A$7500,0),$E38+2)=Команды!$AJ$15,TRUE,FALSE),IF(INDEX(Команды!$A$2:$AN$7500,MATCH(BX$3,Команды!$A$2:$A$7500,0),$E38+2)=Команды!$AJ$16,TRUE,FALSE),IF(INDEX(Команды!$A$2:$AN$7500,MATCH(BX$3,Команды!$A$2:$A$7500,0),$E38+2)=Команды!$AJ$17,TRUE,FALSE),IF(INDEX(Команды!$A$2:$AN$7500,MATCH(BX$3,Команды!$A$2:$A$7500,0),$E38+2)=Команды!$AJ$18,TRUE,FALSE),IF(INDEX(Команды!$A$2:$AN$7500,MATCH(BX$3,Команды!$A$2:$A$7500,0),$E38+2)=Команды!$AJ$19,TRUE,FALSE)),INDEX(Команды!$AJ$2:$AL$19,MATCH(INDEX(Команды!$A$2:$AN$7500,MATCH(BX$3,Команды!$A$2:$A$7500,0),$E38+2),Команды!$AJ$2:$AJ$19,0),3),0)</f>
        <v>В</v>
      </c>
      <c r="BZ38" s="342"/>
      <c r="CA38" s="174" t="str">
        <f>IF(OR(IF(INDEX(Команды!$A$2:$AN$7500,MATCH(CA$3,Команды!$A$2:$A$7500,0),$E38+2)=Команды!$AJ$2,TRUE,FALSE),IF(INDEX(Команды!$A$2:$AN$7500,MATCH(CA$3,Команды!$A$2:$A$7500,0),$E38+2)=Команды!$AJ$3,TRUE,FALSE),IF(INDEX(Команды!$A$2:$AN$7500,MATCH(CA$3,Команды!$A$2:$A$7500,0),$E38+2)=Команды!$AJ$4,TRUE,FALSE),IF(INDEX(Команды!$A$2:$AN$7500,MATCH(CA$3,Команды!$A$2:$A$7500,0),$E38+2)=Команды!$AJ$5,TRUE,FALSE),IF(INDEX(Команды!$A$2:$AN$7500,MATCH(CA$3,Команды!$A$2:$A$7500,0),$E38+2)=Команды!$AJ$6,TRUE,FALSE),IF(INDEX(Команды!$A$2:$AN$7500,MATCH(CA$3,Команды!$A$2:$A$7500,0),$E38+2)=Команды!$AJ$7,TRUE,FALSE),IF(INDEX(Команды!$A$2:$AN$7500,MATCH(CA$3,Команды!$A$2:$A$7500,0),$E38+2)=Команды!$AJ$8,TRUE,FALSE),IF(INDEX(Команды!$A$2:$AN$7500,MATCH(CA$3,Команды!$A$2:$A$7500,0),$E38+2)=Команды!$AJ$9,TRUE,FALSE),IF(INDEX(Команды!$A$2:$AN$7500,MATCH(CA$3,Команды!$A$2:$A$7500,0),$E38+2)=Команды!$AJ$10,TRUE,FALSE),IF(INDEX(Команды!$A$2:$AN$7500,MATCH(CA$3,Команды!$A$2:$A$7500,0),$E38+2)=Команды!$AJ$11,TRUE,FALSE),IF(INDEX(Команды!$A$2:$AN$7500,MATCH(CA$3,Команды!$A$2:$A$7500,0),$E38+2)=Команды!$AJ$12,TRUE,FALSE),IF(INDEX(Команды!$A$2:$AN$7500,MATCH(CA$3,Команды!$A$2:$A$7500,0),$E38+2)=Команды!$AJ$13,TRUE,FALSE),IF(INDEX(Команды!$A$2:$AN$7500,MATCH(CA$3,Команды!$A$2:$A$7500,0),$E38+2)=Команды!$AJ$14,TRUE,FALSE),IF(INDEX(Команды!$A$2:$AN$7500,MATCH(CA$3,Команды!$A$2:$A$7500,0),$E38+2)=Команды!$AJ$15,TRUE,FALSE),IF(INDEX(Команды!$A$2:$AN$7500,MATCH(CA$3,Команды!$A$2:$A$7500,0),$E38+2)=Команды!$AJ$16,TRUE,FALSE),,IF(INDEX(Команды!$A$2:$AN$7500,MATCH(CA$3,Команды!$A$2:$A$7500,0),$E38+2)=Команды!$AJ$17,TRUE,FALSE),,IF(INDEX(Команды!$A$2:$AN$7500,MATCH(CA$3,Команды!$A$2:$A$7500,0),$E38+2)=Команды!$AJ$18,TRUE,FALSE),,IF(INDEX(Команды!$A$2:$AN$7500,MATCH(CA$3,Команды!$A$2:$A$7500,0),$E38+2)=Команды!$AJ$19,TRUE,FALSE)),INDEX(Команды!$AJ$2:$AK$19,MATCH(INDEX(Команды!$A$2:$AN$7500,MATCH(CA$3,Команды!$A$2:$A$7500,0),$E38+2),Команды!$AJ$2:$AJ$19,0),2),0)</f>
        <v>В</v>
      </c>
      <c r="CB38" s="175" t="str">
        <f>IF(OR(IF(INDEX(Команды!$A$2:$AN$7500,MATCH(CA$3,Команды!$A$2:$A$7500,0),$E38+2)=Команды!$AJ$2,TRUE,FALSE),IF(INDEX(Команды!$A$2:$AN$7500,MATCH(CA$3,Команды!$A$2:$A$7500,0),$E38+2)=Команды!$AJ$3,TRUE,FALSE),IF(INDEX(Команды!$A$2:$AN$7500,MATCH(CA$3,Команды!$A$2:$A$7500,0),$E38+2)=Команды!$AJ$4,TRUE,FALSE),IF(INDEX(Команды!$A$2:$AN$7500,MATCH(CA$3,Команды!$A$2:$A$7500,0),$E38+2)=Команды!$AJ$5,TRUE,FALSE),IF(INDEX(Команды!$A$2:$AN$7500,MATCH(CA$3,Команды!$A$2:$A$7500,0),$E38+2)=Команды!$AJ$6,TRUE,FALSE),IF(INDEX(Команды!$A$2:$AN$7500,MATCH(CA$3,Команды!$A$2:$A$7500,0),$E38+2)=Команды!$AJ$7,TRUE,FALSE),IF(INDEX(Команды!$A$2:$AN$7500,MATCH(CA$3,Команды!$A$2:$A$7500,0),$E38+2)=Команды!$AJ$8,TRUE,FALSE),IF(INDEX(Команды!$A$2:$AN$7500,MATCH(CA$3,Команды!$A$2:$A$7500,0),$E38+2)=Команды!$AJ$9,TRUE,FALSE),IF(INDEX(Команды!$A$2:$AN$7500,MATCH(CA$3,Команды!$A$2:$A$7500,0),$E38+2)=Команды!$AJ$10,TRUE,FALSE),IF(INDEX(Команды!$A$2:$AN$7500,MATCH(CA$3,Команды!$A$2:$A$7500,0),$E38+2)=Команды!$AJ$11,TRUE,FALSE),IF(INDEX(Команды!$A$2:$AN$7500,MATCH(CA$3,Команды!$A$2:$A$7500,0),$E38+2)=Команды!$AJ$12,TRUE,FALSE),IF(INDEX(Команды!$A$2:$AN$7500,MATCH(CA$3,Команды!$A$2:$A$7500,0),$E38+2)=Команды!$AJ$13,TRUE,FALSE),IF(INDEX(Команды!$A$2:$AN$7500,MATCH(CA$3,Команды!$A$2:$A$7500,0),$E38+2)=Команды!$AJ$14,TRUE,FALSE),IF(INDEX(Команды!$A$2:$AN$7500,MATCH(CA$3,Команды!$A$2:$A$7500,0),$E38+2)=Команды!$AJ$15,TRUE,FALSE),IF(INDEX(Команды!$A$2:$AN$7500,MATCH(CA$3,Команды!$A$2:$A$7500,0),$E38+2)=Команды!$AJ$16,TRUE,FALSE),IF(INDEX(Команды!$A$2:$AN$7500,MATCH(CA$3,Команды!$A$2:$A$7500,0),$E38+2)=Команды!$AJ$17,TRUE,FALSE),IF(INDEX(Команды!$A$2:$AN$7500,MATCH(CA$3,Команды!$A$2:$A$7500,0),$E38+2)=Команды!$AJ$18,TRUE,FALSE),IF(INDEX(Команды!$A$2:$AN$7500,MATCH(CA$3,Команды!$A$2:$A$7500,0),$E38+2)=Команды!$AJ$19,TRUE,FALSE)),INDEX(Команды!$AJ$2:$AL$19,MATCH(INDEX(Команды!$A$2:$AN$7500,MATCH(CA$3,Команды!$A$2:$A$7500,0),$E38+2),Команды!$AJ$2:$AJ$19,0),3),0)</f>
        <v>В</v>
      </c>
      <c r="CC38" s="342"/>
      <c r="CD38" s="174">
        <f>IF(OR(IF(INDEX(Команды!$A$2:$AN$7500,MATCH(CD$3,Команды!$A$2:$A$7500,0),$E38+2)=Команды!$AJ$2,TRUE,FALSE),IF(INDEX(Команды!$A$2:$AN$7500,MATCH(CD$3,Команды!$A$2:$A$7500,0),$E38+2)=Команды!$AJ$3,TRUE,FALSE),IF(INDEX(Команды!$A$2:$AN$7500,MATCH(CD$3,Команды!$A$2:$A$7500,0),$E38+2)=Команды!$AJ$4,TRUE,FALSE),IF(INDEX(Команды!$A$2:$AN$7500,MATCH(CD$3,Команды!$A$2:$A$7500,0),$E38+2)=Команды!$AJ$5,TRUE,FALSE),IF(INDEX(Команды!$A$2:$AN$7500,MATCH(CD$3,Команды!$A$2:$A$7500,0),$E38+2)=Команды!$AJ$6,TRUE,FALSE),IF(INDEX(Команды!$A$2:$AN$7500,MATCH(CD$3,Команды!$A$2:$A$7500,0),$E38+2)=Команды!$AJ$7,TRUE,FALSE),IF(INDEX(Команды!$A$2:$AN$7500,MATCH(CD$3,Команды!$A$2:$A$7500,0),$E38+2)=Команды!$AJ$8,TRUE,FALSE),IF(INDEX(Команды!$A$2:$AN$7500,MATCH(CD$3,Команды!$A$2:$A$7500,0),$E38+2)=Команды!$AJ$9,TRUE,FALSE),IF(INDEX(Команды!$A$2:$AN$7500,MATCH(CD$3,Команды!$A$2:$A$7500,0),$E38+2)=Команды!$AJ$10,TRUE,FALSE),IF(INDEX(Команды!$A$2:$AN$7500,MATCH(CD$3,Команды!$A$2:$A$7500,0),$E38+2)=Команды!$AJ$11,TRUE,FALSE),IF(INDEX(Команды!$A$2:$AN$7500,MATCH(CD$3,Команды!$A$2:$A$7500,0),$E38+2)=Команды!$AJ$12,TRUE,FALSE),IF(INDEX(Команды!$A$2:$AN$7500,MATCH(CD$3,Команды!$A$2:$A$7500,0),$E38+2)=Команды!$AJ$13,TRUE,FALSE),IF(INDEX(Команды!$A$2:$AN$7500,MATCH(CD$3,Команды!$A$2:$A$7500,0),$E38+2)=Команды!$AJ$14,TRUE,FALSE),IF(INDEX(Команды!$A$2:$AN$7500,MATCH(CD$3,Команды!$A$2:$A$7500,0),$E38+2)=Команды!$AJ$15,TRUE,FALSE),IF(INDEX(Команды!$A$2:$AN$7500,MATCH(CD$3,Команды!$A$2:$A$7500,0),$E38+2)=Команды!$AJ$16,TRUE,FALSE),,IF(INDEX(Команды!$A$2:$AN$7500,MATCH(CD$3,Команды!$A$2:$A$7500,0),$E38+2)=Команды!$AJ$17,TRUE,FALSE),,IF(INDEX(Команды!$A$2:$AN$7500,MATCH(CD$3,Команды!$A$2:$A$7500,0),$E38+2)=Команды!$AJ$18,TRUE,FALSE),,IF(INDEX(Команды!$A$2:$AN$7500,MATCH(CD$3,Команды!$A$2:$A$7500,0),$E38+2)=Команды!$AJ$19,TRUE,FALSE)),INDEX(Команды!$AJ$2:$AK$19,MATCH(INDEX(Команды!$A$2:$AN$7500,MATCH(CD$3,Команды!$A$2:$A$7500,0),$E38+2),Команды!$AJ$2:$AJ$19,0),2),0)</f>
        <v>0.5</v>
      </c>
      <c r="CE38" s="175">
        <f>IF(OR(IF(INDEX(Команды!$A$2:$AN$7500,MATCH(CD$3,Команды!$A$2:$A$7500,0),$E38+2)=Команды!$AJ$2,TRUE,FALSE),IF(INDEX(Команды!$A$2:$AN$7500,MATCH(CD$3,Команды!$A$2:$A$7500,0),$E38+2)=Команды!$AJ$3,TRUE,FALSE),IF(INDEX(Команды!$A$2:$AN$7500,MATCH(CD$3,Команды!$A$2:$A$7500,0),$E38+2)=Команды!$AJ$4,TRUE,FALSE),IF(INDEX(Команды!$A$2:$AN$7500,MATCH(CD$3,Команды!$A$2:$A$7500,0),$E38+2)=Команды!$AJ$5,TRUE,FALSE),IF(INDEX(Команды!$A$2:$AN$7500,MATCH(CD$3,Команды!$A$2:$A$7500,0),$E38+2)=Команды!$AJ$6,TRUE,FALSE),IF(INDEX(Команды!$A$2:$AN$7500,MATCH(CD$3,Команды!$A$2:$A$7500,0),$E38+2)=Команды!$AJ$7,TRUE,FALSE),IF(INDEX(Команды!$A$2:$AN$7500,MATCH(CD$3,Команды!$A$2:$A$7500,0),$E38+2)=Команды!$AJ$8,TRUE,FALSE),IF(INDEX(Команды!$A$2:$AN$7500,MATCH(CD$3,Команды!$A$2:$A$7500,0),$E38+2)=Команды!$AJ$9,TRUE,FALSE),IF(INDEX(Команды!$A$2:$AN$7500,MATCH(CD$3,Команды!$A$2:$A$7500,0),$E38+2)=Команды!$AJ$10,TRUE,FALSE),IF(INDEX(Команды!$A$2:$AN$7500,MATCH(CD$3,Команды!$A$2:$A$7500,0),$E38+2)=Команды!$AJ$11,TRUE,FALSE),IF(INDEX(Команды!$A$2:$AN$7500,MATCH(CD$3,Команды!$A$2:$A$7500,0),$E38+2)=Команды!$AJ$12,TRUE,FALSE),IF(INDEX(Команды!$A$2:$AN$7500,MATCH(CD$3,Команды!$A$2:$A$7500,0),$E38+2)=Команды!$AJ$13,TRUE,FALSE),IF(INDEX(Команды!$A$2:$AN$7500,MATCH(CD$3,Команды!$A$2:$A$7500,0),$E38+2)=Команды!$AJ$14,TRUE,FALSE),IF(INDEX(Команды!$A$2:$AN$7500,MATCH(CD$3,Команды!$A$2:$A$7500,0),$E38+2)=Команды!$AJ$15,TRUE,FALSE),IF(INDEX(Команды!$A$2:$AN$7500,MATCH(CD$3,Команды!$A$2:$A$7500,0),$E38+2)=Команды!$AJ$16,TRUE,FALSE),IF(INDEX(Команды!$A$2:$AN$7500,MATCH(CD$3,Команды!$A$2:$A$7500,0),$E38+2)=Команды!$AJ$17,TRUE,FALSE),IF(INDEX(Команды!$A$2:$AN$7500,MATCH(CD$3,Команды!$A$2:$A$7500,0),$E38+2)=Команды!$AJ$18,TRUE,FALSE),IF(INDEX(Команды!$A$2:$AN$7500,MATCH(CD$3,Команды!$A$2:$A$7500,0),$E38+2)=Команды!$AJ$19,TRUE,FALSE)),INDEX(Команды!$AJ$2:$AL$19,MATCH(INDEX(Команды!$A$2:$AN$7500,MATCH(CD$3,Команды!$A$2:$A$7500,0),$E38+2),Команды!$AJ$2:$AJ$19,0),3),0)</f>
        <v>0.875</v>
      </c>
      <c r="CF38" s="342"/>
      <c r="CG38" s="174">
        <f>IF(OR(IF(INDEX(Команды!$A$2:$AN$7500,MATCH(CG$3,Команды!$A$2:$A$7500,0),$E38+2)=Команды!$AJ$2,TRUE,FALSE),IF(INDEX(Команды!$A$2:$AN$7500,MATCH(CG$3,Команды!$A$2:$A$7500,0),$E38+2)=Команды!$AJ$3,TRUE,FALSE),IF(INDEX(Команды!$A$2:$AN$7500,MATCH(CG$3,Команды!$A$2:$A$7500,0),$E38+2)=Команды!$AJ$4,TRUE,FALSE),IF(INDEX(Команды!$A$2:$AN$7500,MATCH(CG$3,Команды!$A$2:$A$7500,0),$E38+2)=Команды!$AJ$5,TRUE,FALSE),IF(INDEX(Команды!$A$2:$AN$7500,MATCH(CG$3,Команды!$A$2:$A$7500,0),$E38+2)=Команды!$AJ$6,TRUE,FALSE),IF(INDEX(Команды!$A$2:$AN$7500,MATCH(CG$3,Команды!$A$2:$A$7500,0),$E38+2)=Команды!$AJ$7,TRUE,FALSE),IF(INDEX(Команды!$A$2:$AN$7500,MATCH(CG$3,Команды!$A$2:$A$7500,0),$E38+2)=Команды!$AJ$8,TRUE,FALSE),IF(INDEX(Команды!$A$2:$AN$7500,MATCH(CG$3,Команды!$A$2:$A$7500,0),$E38+2)=Команды!$AJ$9,TRUE,FALSE),IF(INDEX(Команды!$A$2:$AN$7500,MATCH(CG$3,Команды!$A$2:$A$7500,0),$E38+2)=Команды!$AJ$10,TRUE,FALSE),IF(INDEX(Команды!$A$2:$AN$7500,MATCH(CG$3,Команды!$A$2:$A$7500,0),$E38+2)=Команды!$AJ$11,TRUE,FALSE),IF(INDEX(Команды!$A$2:$AN$7500,MATCH(CG$3,Команды!$A$2:$A$7500,0),$E38+2)=Команды!$AJ$12,TRUE,FALSE),IF(INDEX(Команды!$A$2:$AN$7500,MATCH(CG$3,Команды!$A$2:$A$7500,0),$E38+2)=Команды!$AJ$13,TRUE,FALSE),IF(INDEX(Команды!$A$2:$AN$7500,MATCH(CG$3,Команды!$A$2:$A$7500,0),$E38+2)=Команды!$AJ$14,TRUE,FALSE),IF(INDEX(Команды!$A$2:$AN$7500,MATCH(CG$3,Команды!$A$2:$A$7500,0),$E38+2)=Команды!$AJ$15,TRUE,FALSE),IF(INDEX(Команды!$A$2:$AN$7500,MATCH(CG$3,Команды!$A$2:$A$7500,0),$E38+2)=Команды!$AJ$16,TRUE,FALSE),,IF(INDEX(Команды!$A$2:$AN$7500,MATCH(CG$3,Команды!$A$2:$A$7500,0),$E38+2)=Команды!$AJ$17,TRUE,FALSE),,IF(INDEX(Команды!$A$2:$AN$7500,MATCH(CG$3,Команды!$A$2:$A$7500,0),$E38+2)=Команды!$AJ$18,TRUE,FALSE),,IF(INDEX(Команды!$A$2:$AN$7500,MATCH(CG$3,Команды!$A$2:$A$7500,0),$E38+2)=Команды!$AJ$19,TRUE,FALSE)),INDEX(Команды!$AJ$2:$AK$19,MATCH(INDEX(Команды!$A$2:$AN$7500,MATCH(CG$3,Команды!$A$2:$A$7500,0),$E38+2),Команды!$AJ$2:$AJ$19,0),2),0)</f>
        <v>0.58333333333333337</v>
      </c>
      <c r="CH38" s="175">
        <f>IF(OR(IF(INDEX(Команды!$A$2:$AN$7500,MATCH(CG$3,Команды!$A$2:$A$7500,0),$E38+2)=Команды!$AJ$2,TRUE,FALSE),IF(INDEX(Команды!$A$2:$AN$7500,MATCH(CG$3,Команды!$A$2:$A$7500,0),$E38+2)=Команды!$AJ$3,TRUE,FALSE),IF(INDEX(Команды!$A$2:$AN$7500,MATCH(CG$3,Команды!$A$2:$A$7500,0),$E38+2)=Команды!$AJ$4,TRUE,FALSE),IF(INDEX(Команды!$A$2:$AN$7500,MATCH(CG$3,Команды!$A$2:$A$7500,0),$E38+2)=Команды!$AJ$5,TRUE,FALSE),IF(INDEX(Команды!$A$2:$AN$7500,MATCH(CG$3,Команды!$A$2:$A$7500,0),$E38+2)=Команды!$AJ$6,TRUE,FALSE),IF(INDEX(Команды!$A$2:$AN$7500,MATCH(CG$3,Команды!$A$2:$A$7500,0),$E38+2)=Команды!$AJ$7,TRUE,FALSE),IF(INDEX(Команды!$A$2:$AN$7500,MATCH(CG$3,Команды!$A$2:$A$7500,0),$E38+2)=Команды!$AJ$8,TRUE,FALSE),IF(INDEX(Команды!$A$2:$AN$7500,MATCH(CG$3,Команды!$A$2:$A$7500,0),$E38+2)=Команды!$AJ$9,TRUE,FALSE),IF(INDEX(Команды!$A$2:$AN$7500,MATCH(CG$3,Команды!$A$2:$A$7500,0),$E38+2)=Команды!$AJ$10,TRUE,FALSE),IF(INDEX(Команды!$A$2:$AN$7500,MATCH(CG$3,Команды!$A$2:$A$7500,0),$E38+2)=Команды!$AJ$11,TRUE,FALSE),IF(INDEX(Команды!$A$2:$AN$7500,MATCH(CG$3,Команды!$A$2:$A$7500,0),$E38+2)=Команды!$AJ$12,TRUE,FALSE),IF(INDEX(Команды!$A$2:$AN$7500,MATCH(CG$3,Команды!$A$2:$A$7500,0),$E38+2)=Команды!$AJ$13,TRUE,FALSE),IF(INDEX(Команды!$A$2:$AN$7500,MATCH(CG$3,Команды!$A$2:$A$7500,0),$E38+2)=Команды!$AJ$14,TRUE,FALSE),IF(INDEX(Команды!$A$2:$AN$7500,MATCH(CG$3,Команды!$A$2:$A$7500,0),$E38+2)=Команды!$AJ$15,TRUE,FALSE),IF(INDEX(Команды!$A$2:$AN$7500,MATCH(CG$3,Команды!$A$2:$A$7500,0),$E38+2)=Команды!$AJ$16,TRUE,FALSE),IF(INDEX(Команды!$A$2:$AN$7500,MATCH(CG$3,Команды!$A$2:$A$7500,0),$E38+2)=Команды!$AJ$17,TRUE,FALSE),IF(INDEX(Команды!$A$2:$AN$7500,MATCH(CG$3,Команды!$A$2:$A$7500,0),$E38+2)=Команды!$AJ$18,TRUE,FALSE),IF(INDEX(Команды!$A$2:$AN$7500,MATCH(CG$3,Команды!$A$2:$A$7500,0),$E38+2)=Команды!$AJ$19,TRUE,FALSE)),INDEX(Команды!$AJ$2:$AL$19,MATCH(INDEX(Команды!$A$2:$AN$7500,MATCH(CG$3,Команды!$A$2:$A$7500,0),$E38+2),Команды!$AJ$2:$AJ$19,0),3),0)</f>
        <v>0.95833333333333337</v>
      </c>
      <c r="CI38" s="342"/>
      <c r="CJ38" s="174">
        <f>IF(OR(IF(INDEX(Команды!$A$2:$AN$7500,MATCH(CJ$3,Команды!$A$2:$A$7500,0),$E38+2)=Команды!$AJ$2,TRUE,FALSE),IF(INDEX(Команды!$A$2:$AN$7500,MATCH(CJ$3,Команды!$A$2:$A$7500,0),$E38+2)=Команды!$AJ$3,TRUE,FALSE),IF(INDEX(Команды!$A$2:$AN$7500,MATCH(CJ$3,Команды!$A$2:$A$7500,0),$E38+2)=Команды!$AJ$4,TRUE,FALSE),IF(INDEX(Команды!$A$2:$AN$7500,MATCH(CJ$3,Команды!$A$2:$A$7500,0),$E38+2)=Команды!$AJ$5,TRUE,FALSE),IF(INDEX(Команды!$A$2:$AN$7500,MATCH(CJ$3,Команды!$A$2:$A$7500,0),$E38+2)=Команды!$AJ$6,TRUE,FALSE),IF(INDEX(Команды!$A$2:$AN$7500,MATCH(CJ$3,Команды!$A$2:$A$7500,0),$E38+2)=Команды!$AJ$7,TRUE,FALSE),IF(INDEX(Команды!$A$2:$AN$7500,MATCH(CJ$3,Команды!$A$2:$A$7500,0),$E38+2)=Команды!$AJ$8,TRUE,FALSE),IF(INDEX(Команды!$A$2:$AN$7500,MATCH(CJ$3,Команды!$A$2:$A$7500,0),$E38+2)=Команды!$AJ$9,TRUE,FALSE),IF(INDEX(Команды!$A$2:$AN$7500,MATCH(CJ$3,Команды!$A$2:$A$7500,0),$E38+2)=Команды!$AJ$10,TRUE,FALSE),IF(INDEX(Команды!$A$2:$AN$7500,MATCH(CJ$3,Команды!$A$2:$A$7500,0),$E38+2)=Команды!$AJ$11,TRUE,FALSE),IF(INDEX(Команды!$A$2:$AN$7500,MATCH(CJ$3,Команды!$A$2:$A$7500,0),$E38+2)=Команды!$AJ$12,TRUE,FALSE),IF(INDEX(Команды!$A$2:$AN$7500,MATCH(CJ$3,Команды!$A$2:$A$7500,0),$E38+2)=Команды!$AJ$13,TRUE,FALSE),IF(INDEX(Команды!$A$2:$AN$7500,MATCH(CJ$3,Команды!$A$2:$A$7500,0),$E38+2)=Команды!$AJ$14,TRUE,FALSE),IF(INDEX(Команды!$A$2:$AN$7500,MATCH(CJ$3,Команды!$A$2:$A$7500,0),$E38+2)=Команды!$AJ$15,TRUE,FALSE),IF(INDEX(Команды!$A$2:$AN$7500,MATCH(CJ$3,Команды!$A$2:$A$7500,0),$E38+2)=Команды!$AJ$16,TRUE,FALSE),,IF(INDEX(Команды!$A$2:$AN$7500,MATCH(CJ$3,Команды!$A$2:$A$7500,0),$E38+2)=Команды!$AJ$17,TRUE,FALSE),,IF(INDEX(Команды!$A$2:$AN$7500,MATCH(CJ$3,Команды!$A$2:$A$7500,0),$E38+2)=Команды!$AJ$18,TRUE,FALSE),,IF(INDEX(Команды!$A$2:$AN$7500,MATCH(CJ$3,Команды!$A$2:$A$7500,0),$E38+2)=Команды!$AJ$19,TRUE,FALSE)),INDEX(Команды!$AJ$2:$AK$19,MATCH(INDEX(Команды!$A$2:$AN$7500,MATCH(CJ$3,Команды!$A$2:$A$7500,0),$E38+2),Команды!$AJ$2:$AJ$19,0),2),0)</f>
        <v>0.64583333333333337</v>
      </c>
      <c r="CK38" s="175">
        <f>IF(OR(IF(INDEX(Команды!$A$2:$AN$7500,MATCH(CJ$3,Команды!$A$2:$A$7500,0),$E38+2)=Команды!$AJ$2,TRUE,FALSE),IF(INDEX(Команды!$A$2:$AN$7500,MATCH(CJ$3,Команды!$A$2:$A$7500,0),$E38+2)=Команды!$AJ$3,TRUE,FALSE),IF(INDEX(Команды!$A$2:$AN$7500,MATCH(CJ$3,Команды!$A$2:$A$7500,0),$E38+2)=Команды!$AJ$4,TRUE,FALSE),IF(INDEX(Команды!$A$2:$AN$7500,MATCH(CJ$3,Команды!$A$2:$A$7500,0),$E38+2)=Команды!$AJ$5,TRUE,FALSE),IF(INDEX(Команды!$A$2:$AN$7500,MATCH(CJ$3,Команды!$A$2:$A$7500,0),$E38+2)=Команды!$AJ$6,TRUE,FALSE),IF(INDEX(Команды!$A$2:$AN$7500,MATCH(CJ$3,Команды!$A$2:$A$7500,0),$E38+2)=Команды!$AJ$7,TRUE,FALSE),IF(INDEX(Команды!$A$2:$AN$7500,MATCH(CJ$3,Команды!$A$2:$A$7500,0),$E38+2)=Команды!$AJ$8,TRUE,FALSE),IF(INDEX(Команды!$A$2:$AN$7500,MATCH(CJ$3,Команды!$A$2:$A$7500,0),$E38+2)=Команды!$AJ$9,TRUE,FALSE),IF(INDEX(Команды!$A$2:$AN$7500,MATCH(CJ$3,Команды!$A$2:$A$7500,0),$E38+2)=Команды!$AJ$10,TRUE,FALSE),IF(INDEX(Команды!$A$2:$AN$7500,MATCH(CJ$3,Команды!$A$2:$A$7500,0),$E38+2)=Команды!$AJ$11,TRUE,FALSE),IF(INDEX(Команды!$A$2:$AN$7500,MATCH(CJ$3,Команды!$A$2:$A$7500,0),$E38+2)=Команды!$AJ$12,TRUE,FALSE),IF(INDEX(Команды!$A$2:$AN$7500,MATCH(CJ$3,Команды!$A$2:$A$7500,0),$E38+2)=Команды!$AJ$13,TRUE,FALSE),IF(INDEX(Команды!$A$2:$AN$7500,MATCH(CJ$3,Команды!$A$2:$A$7500,0),$E38+2)=Команды!$AJ$14,TRUE,FALSE),IF(INDEX(Команды!$A$2:$AN$7500,MATCH(CJ$3,Команды!$A$2:$A$7500,0),$E38+2)=Команды!$AJ$15,TRUE,FALSE),IF(INDEX(Команды!$A$2:$AN$7500,MATCH(CJ$3,Команды!$A$2:$A$7500,0),$E38+2)=Команды!$AJ$16,TRUE,FALSE),IF(INDEX(Команды!$A$2:$AN$7500,MATCH(CJ$3,Команды!$A$2:$A$7500,0),$E38+2)=Команды!$AJ$17,TRUE,FALSE),IF(INDEX(Команды!$A$2:$AN$7500,MATCH(CJ$3,Команды!$A$2:$A$7500,0),$E38+2)=Команды!$AJ$18,TRUE,FALSE),IF(INDEX(Команды!$A$2:$AN$7500,MATCH(CJ$3,Команды!$A$2:$A$7500,0),$E38+2)=Команды!$AJ$19,TRUE,FALSE)),INDEX(Команды!$AJ$2:$AL$19,MATCH(INDEX(Команды!$A$2:$AN$7500,MATCH(CJ$3,Команды!$A$2:$A$7500,0),$E38+2),Команды!$AJ$2:$AJ$19,0),3),0)</f>
        <v>1.0208333333333333</v>
      </c>
      <c r="CL38" s="342"/>
      <c r="CM38" s="174">
        <f>IF(OR(IF(INDEX(Команды!$A$2:$AN$7500,MATCH(CM$3,Команды!$A$2:$A$7500,0),$E38+2)=Команды!$AJ$2,TRUE,FALSE),IF(INDEX(Команды!$A$2:$AN$7500,MATCH(CM$3,Команды!$A$2:$A$7500,0),$E38+2)=Команды!$AJ$3,TRUE,FALSE),IF(INDEX(Команды!$A$2:$AN$7500,MATCH(CM$3,Команды!$A$2:$A$7500,0),$E38+2)=Команды!$AJ$4,TRUE,FALSE),IF(INDEX(Команды!$A$2:$AN$7500,MATCH(CM$3,Команды!$A$2:$A$7500,0),$E38+2)=Команды!$AJ$5,TRUE,FALSE),IF(INDEX(Команды!$A$2:$AN$7500,MATCH(CM$3,Команды!$A$2:$A$7500,0),$E38+2)=Команды!$AJ$6,TRUE,FALSE),IF(INDEX(Команды!$A$2:$AN$7500,MATCH(CM$3,Команды!$A$2:$A$7500,0),$E38+2)=Команды!$AJ$7,TRUE,FALSE),IF(INDEX(Команды!$A$2:$AN$7500,MATCH(CM$3,Команды!$A$2:$A$7500,0),$E38+2)=Команды!$AJ$8,TRUE,FALSE),IF(INDEX(Команды!$A$2:$AN$7500,MATCH(CM$3,Команды!$A$2:$A$7500,0),$E38+2)=Команды!$AJ$9,TRUE,FALSE),IF(INDEX(Команды!$A$2:$AN$7500,MATCH(CM$3,Команды!$A$2:$A$7500,0),$E38+2)=Команды!$AJ$10,TRUE,FALSE),IF(INDEX(Команды!$A$2:$AN$7500,MATCH(CM$3,Команды!$A$2:$A$7500,0),$E38+2)=Команды!$AJ$11,TRUE,FALSE),IF(INDEX(Команды!$A$2:$AN$7500,MATCH(CM$3,Команды!$A$2:$A$7500,0),$E38+2)=Команды!$AJ$12,TRUE,FALSE),IF(INDEX(Команды!$A$2:$AN$7500,MATCH(CM$3,Команды!$A$2:$A$7500,0),$E38+2)=Команды!$AJ$13,TRUE,FALSE),IF(INDEX(Команды!$A$2:$AN$7500,MATCH(CM$3,Команды!$A$2:$A$7500,0),$E38+2)=Команды!$AJ$14,TRUE,FALSE),IF(INDEX(Команды!$A$2:$AN$7500,MATCH(CM$3,Команды!$A$2:$A$7500,0),$E38+2)=Команды!$AJ$15,TRUE,FALSE),IF(INDEX(Команды!$A$2:$AN$7500,MATCH(CM$3,Команды!$A$2:$A$7500,0),$E38+2)=Команды!$AJ$16,TRUE,FALSE),,IF(INDEX(Команды!$A$2:$AN$7500,MATCH(CM$3,Команды!$A$2:$A$7500,0),$E38+2)=Команды!$AJ$17,TRUE,FALSE),,IF(INDEX(Команды!$A$2:$AN$7500,MATCH(CM$3,Команды!$A$2:$A$7500,0),$E38+2)=Команды!$AJ$18,TRUE,FALSE),,IF(INDEX(Команды!$A$2:$AN$7500,MATCH(CM$3,Команды!$A$2:$A$7500,0),$E38+2)=Команды!$AJ$19,TRUE,FALSE)),INDEX(Команды!$AJ$2:$AK$19,MATCH(INDEX(Команды!$A$2:$AN$7500,MATCH(CM$3,Команды!$A$2:$A$7500,0),$E38+2),Команды!$AJ$2:$AJ$19,0),2),0)</f>
        <v>0.64583333333333337</v>
      </c>
      <c r="CN38" s="175">
        <f>IF(OR(IF(INDEX(Команды!$A$2:$AN$7500,MATCH(CM$3,Команды!$A$2:$A$7500,0),$E38+2)=Команды!$AJ$2,TRUE,FALSE),IF(INDEX(Команды!$A$2:$AN$7500,MATCH(CM$3,Команды!$A$2:$A$7500,0),$E38+2)=Команды!$AJ$3,TRUE,FALSE),IF(INDEX(Команды!$A$2:$AN$7500,MATCH(CM$3,Команды!$A$2:$A$7500,0),$E38+2)=Команды!$AJ$4,TRUE,FALSE),IF(INDEX(Команды!$A$2:$AN$7500,MATCH(CM$3,Команды!$A$2:$A$7500,0),$E38+2)=Команды!$AJ$5,TRUE,FALSE),IF(INDEX(Команды!$A$2:$AN$7500,MATCH(CM$3,Команды!$A$2:$A$7500,0),$E38+2)=Команды!$AJ$6,TRUE,FALSE),IF(INDEX(Команды!$A$2:$AN$7500,MATCH(CM$3,Команды!$A$2:$A$7500,0),$E38+2)=Команды!$AJ$7,TRUE,FALSE),IF(INDEX(Команды!$A$2:$AN$7500,MATCH(CM$3,Команды!$A$2:$A$7500,0),$E38+2)=Команды!$AJ$8,TRUE,FALSE),IF(INDEX(Команды!$A$2:$AN$7500,MATCH(CM$3,Команды!$A$2:$A$7500,0),$E38+2)=Команды!$AJ$9,TRUE,FALSE),IF(INDEX(Команды!$A$2:$AN$7500,MATCH(CM$3,Команды!$A$2:$A$7500,0),$E38+2)=Команды!$AJ$10,TRUE,FALSE),IF(INDEX(Команды!$A$2:$AN$7500,MATCH(CM$3,Команды!$A$2:$A$7500,0),$E38+2)=Команды!$AJ$11,TRUE,FALSE),IF(INDEX(Команды!$A$2:$AN$7500,MATCH(CM$3,Команды!$A$2:$A$7500,0),$E38+2)=Команды!$AJ$12,TRUE,FALSE),IF(INDEX(Команды!$A$2:$AN$7500,MATCH(CM$3,Команды!$A$2:$A$7500,0),$E38+2)=Команды!$AJ$13,TRUE,FALSE),IF(INDEX(Команды!$A$2:$AN$7500,MATCH(CM$3,Команды!$A$2:$A$7500,0),$E38+2)=Команды!$AJ$14,TRUE,FALSE),IF(INDEX(Команды!$A$2:$AN$7500,MATCH(CM$3,Команды!$A$2:$A$7500,0),$E38+2)=Команды!$AJ$15,TRUE,FALSE),IF(INDEX(Команды!$A$2:$AN$7500,MATCH(CM$3,Команды!$A$2:$A$7500,0),$E38+2)=Команды!$AJ$16,TRUE,FALSE),IF(INDEX(Команды!$A$2:$AN$7500,MATCH(CM$3,Команды!$A$2:$A$7500,0),$E38+2)=Команды!$AJ$17,TRUE,FALSE),IF(INDEX(Команды!$A$2:$AN$7500,MATCH(CM$3,Команды!$A$2:$A$7500,0),$E38+2)=Команды!$AJ$18,TRUE,FALSE),IF(INDEX(Команды!$A$2:$AN$7500,MATCH(CM$3,Команды!$A$2:$A$7500,0),$E38+2)=Команды!$AJ$19,TRUE,FALSE)),INDEX(Команды!$AJ$2:$AL$19,MATCH(INDEX(Команды!$A$2:$AN$7500,MATCH(CM$3,Команды!$A$2:$A$7500,0),$E38+2),Команды!$AJ$2:$AJ$19,0),3),0)</f>
        <v>1.0208333333333333</v>
      </c>
      <c r="CO38" s="342"/>
      <c r="CP38" s="174" t="str">
        <f>IF(OR(IF(INDEX(Команды!$A$2:$AN$7500,MATCH(CP$3,Команды!$A$2:$A$7500,0),$E38+2)=Команды!$AJ$2,TRUE,FALSE),IF(INDEX(Команды!$A$2:$AN$7500,MATCH(CP$3,Команды!$A$2:$A$7500,0),$E38+2)=Команды!$AJ$3,TRUE,FALSE),IF(INDEX(Команды!$A$2:$AN$7500,MATCH(CP$3,Команды!$A$2:$A$7500,0),$E38+2)=Команды!$AJ$4,TRUE,FALSE),IF(INDEX(Команды!$A$2:$AN$7500,MATCH(CP$3,Команды!$A$2:$A$7500,0),$E38+2)=Команды!$AJ$5,TRUE,FALSE),IF(INDEX(Команды!$A$2:$AN$7500,MATCH(CP$3,Команды!$A$2:$A$7500,0),$E38+2)=Команды!$AJ$6,TRUE,FALSE),IF(INDEX(Команды!$A$2:$AN$7500,MATCH(CP$3,Команды!$A$2:$A$7500,0),$E38+2)=Команды!$AJ$7,TRUE,FALSE),IF(INDEX(Команды!$A$2:$AN$7500,MATCH(CP$3,Команды!$A$2:$A$7500,0),$E38+2)=Команды!$AJ$8,TRUE,FALSE),IF(INDEX(Команды!$A$2:$AN$7500,MATCH(CP$3,Команды!$A$2:$A$7500,0),$E38+2)=Команды!$AJ$9,TRUE,FALSE),IF(INDEX(Команды!$A$2:$AN$7500,MATCH(CP$3,Команды!$A$2:$A$7500,0),$E38+2)=Команды!$AJ$10,TRUE,FALSE),IF(INDEX(Команды!$A$2:$AN$7500,MATCH(CP$3,Команды!$A$2:$A$7500,0),$E38+2)=Команды!$AJ$11,TRUE,FALSE),IF(INDEX(Команды!$A$2:$AN$7500,MATCH(CP$3,Команды!$A$2:$A$7500,0),$E38+2)=Команды!$AJ$12,TRUE,FALSE),IF(INDEX(Команды!$A$2:$AN$7500,MATCH(CP$3,Команды!$A$2:$A$7500,0),$E38+2)=Команды!$AJ$13,TRUE,FALSE),IF(INDEX(Команды!$A$2:$AN$7500,MATCH(CP$3,Команды!$A$2:$A$7500,0),$E38+2)=Команды!$AJ$14,TRUE,FALSE),IF(INDEX(Команды!$A$2:$AN$7500,MATCH(CP$3,Команды!$A$2:$A$7500,0),$E38+2)=Команды!$AJ$15,TRUE,FALSE),IF(INDEX(Команды!$A$2:$AN$7500,MATCH(CP$3,Команды!$A$2:$A$7500,0),$E38+2)=Команды!$AJ$16,TRUE,FALSE),,IF(INDEX(Команды!$A$2:$AN$7500,MATCH(CP$3,Команды!$A$2:$A$7500,0),$E38+2)=Команды!$AJ$17,TRUE,FALSE),,IF(INDEX(Команды!$A$2:$AN$7500,MATCH(CP$3,Команды!$A$2:$A$7500,0),$E38+2)=Команды!$AJ$18,TRUE,FALSE),,IF(INDEX(Команды!$A$2:$AN$7500,MATCH(CP$3,Команды!$A$2:$A$7500,0),$E38+2)=Команды!$AJ$19,TRUE,FALSE)),INDEX(Команды!$AJ$2:$AK$19,MATCH(INDEX(Команды!$A$2:$AN$7500,MATCH(CP$3,Команды!$A$2:$A$7500,0),$E38+2),Команды!$AJ$2:$AJ$19,0),2),0)</f>
        <v>В</v>
      </c>
      <c r="CQ38" s="175" t="str">
        <f>IF(OR(IF(INDEX(Команды!$A$2:$AN$7500,MATCH(CP$3,Команды!$A$2:$A$7500,0),$E38+2)=Команды!$AJ$2,TRUE,FALSE),IF(INDEX(Команды!$A$2:$AN$7500,MATCH(CP$3,Команды!$A$2:$A$7500,0),$E38+2)=Команды!$AJ$3,TRUE,FALSE),IF(INDEX(Команды!$A$2:$AN$7500,MATCH(CP$3,Команды!$A$2:$A$7500,0),$E38+2)=Команды!$AJ$4,TRUE,FALSE),IF(INDEX(Команды!$A$2:$AN$7500,MATCH(CP$3,Команды!$A$2:$A$7500,0),$E38+2)=Команды!$AJ$5,TRUE,FALSE),IF(INDEX(Команды!$A$2:$AN$7500,MATCH(CP$3,Команды!$A$2:$A$7500,0),$E38+2)=Команды!$AJ$6,TRUE,FALSE),IF(INDEX(Команды!$A$2:$AN$7500,MATCH(CP$3,Команды!$A$2:$A$7500,0),$E38+2)=Команды!$AJ$7,TRUE,FALSE),IF(INDEX(Команды!$A$2:$AN$7500,MATCH(CP$3,Команды!$A$2:$A$7500,0),$E38+2)=Команды!$AJ$8,TRUE,FALSE),IF(INDEX(Команды!$A$2:$AN$7500,MATCH(CP$3,Команды!$A$2:$A$7500,0),$E38+2)=Команды!$AJ$9,TRUE,FALSE),IF(INDEX(Команды!$A$2:$AN$7500,MATCH(CP$3,Команды!$A$2:$A$7500,0),$E38+2)=Команды!$AJ$10,TRUE,FALSE),IF(INDEX(Команды!$A$2:$AN$7500,MATCH(CP$3,Команды!$A$2:$A$7500,0),$E38+2)=Команды!$AJ$11,TRUE,FALSE),IF(INDEX(Команды!$A$2:$AN$7500,MATCH(CP$3,Команды!$A$2:$A$7500,0),$E38+2)=Команды!$AJ$12,TRUE,FALSE),IF(INDEX(Команды!$A$2:$AN$7500,MATCH(CP$3,Команды!$A$2:$A$7500,0),$E38+2)=Команды!$AJ$13,TRUE,FALSE),IF(INDEX(Команды!$A$2:$AN$7500,MATCH(CP$3,Команды!$A$2:$A$7500,0),$E38+2)=Команды!$AJ$14,TRUE,FALSE),IF(INDEX(Команды!$A$2:$AN$7500,MATCH(CP$3,Команды!$A$2:$A$7500,0),$E38+2)=Команды!$AJ$15,TRUE,FALSE),IF(INDEX(Команды!$A$2:$AN$7500,MATCH(CP$3,Команды!$A$2:$A$7500,0),$E38+2)=Команды!$AJ$16,TRUE,FALSE),IF(INDEX(Команды!$A$2:$AN$7500,MATCH(CP$3,Команды!$A$2:$A$7500,0),$E38+2)=Команды!$AJ$17,TRUE,FALSE),IF(INDEX(Команды!$A$2:$AN$7500,MATCH(CP$3,Команды!$A$2:$A$7500,0),$E38+2)=Команды!$AJ$18,TRUE,FALSE),IF(INDEX(Команды!$A$2:$AN$7500,MATCH(CP$3,Команды!$A$2:$A$7500,0),$E38+2)=Команды!$AJ$19,TRUE,FALSE)),INDEX(Команды!$AJ$2:$AL$19,MATCH(INDEX(Команды!$A$2:$AN$7500,MATCH(CP$3,Команды!$A$2:$A$7500,0),$E38+2),Команды!$AJ$2:$AJ$19,0),3),0)</f>
        <v>В</v>
      </c>
      <c r="CR38" s="342"/>
      <c r="CS38" s="174" t="str">
        <f>IF(OR(IF(INDEX(Команды!$A$2:$AN$7500,MATCH(CS$3,Команды!$A$2:$A$7500,0),$E38+2)=Команды!$AJ$2,TRUE,FALSE),IF(INDEX(Команды!$A$2:$AN$7500,MATCH(CS$3,Команды!$A$2:$A$7500,0),$E38+2)=Команды!$AJ$3,TRUE,FALSE),IF(INDEX(Команды!$A$2:$AN$7500,MATCH(CS$3,Команды!$A$2:$A$7500,0),$E38+2)=Команды!$AJ$4,TRUE,FALSE),IF(INDEX(Команды!$A$2:$AN$7500,MATCH(CS$3,Команды!$A$2:$A$7500,0),$E38+2)=Команды!$AJ$5,TRUE,FALSE),IF(INDEX(Команды!$A$2:$AN$7500,MATCH(CS$3,Команды!$A$2:$A$7500,0),$E38+2)=Команды!$AJ$6,TRUE,FALSE),IF(INDEX(Команды!$A$2:$AN$7500,MATCH(CS$3,Команды!$A$2:$A$7500,0),$E38+2)=Команды!$AJ$7,TRUE,FALSE),IF(INDEX(Команды!$A$2:$AN$7500,MATCH(CS$3,Команды!$A$2:$A$7500,0),$E38+2)=Команды!$AJ$8,TRUE,FALSE),IF(INDEX(Команды!$A$2:$AN$7500,MATCH(CS$3,Команды!$A$2:$A$7500,0),$E38+2)=Команды!$AJ$9,TRUE,FALSE),IF(INDEX(Команды!$A$2:$AN$7500,MATCH(CS$3,Команды!$A$2:$A$7500,0),$E38+2)=Команды!$AJ$10,TRUE,FALSE),IF(INDEX(Команды!$A$2:$AN$7500,MATCH(CS$3,Команды!$A$2:$A$7500,0),$E38+2)=Команды!$AJ$11,TRUE,FALSE),IF(INDEX(Команды!$A$2:$AN$7500,MATCH(CS$3,Команды!$A$2:$A$7500,0),$E38+2)=Команды!$AJ$12,TRUE,FALSE),IF(INDEX(Команды!$A$2:$AN$7500,MATCH(CS$3,Команды!$A$2:$A$7500,0),$E38+2)=Команды!$AJ$13,TRUE,FALSE),IF(INDEX(Команды!$A$2:$AN$7500,MATCH(CS$3,Команды!$A$2:$A$7500,0),$E38+2)=Команды!$AJ$14,TRUE,FALSE),IF(INDEX(Команды!$A$2:$AN$7500,MATCH(CS$3,Команды!$A$2:$A$7500,0),$E38+2)=Команды!$AJ$15,TRUE,FALSE),IF(INDEX(Команды!$A$2:$AN$7500,MATCH(CS$3,Команды!$A$2:$A$7500,0),$E38+2)=Команды!$AJ$16,TRUE,FALSE),,IF(INDEX(Команды!$A$2:$AN$7500,MATCH(CS$3,Команды!$A$2:$A$7500,0),$E38+2)=Команды!$AJ$17,TRUE,FALSE),,IF(INDEX(Команды!$A$2:$AN$7500,MATCH(CS$3,Команды!$A$2:$A$7500,0),$E38+2)=Команды!$AJ$18,TRUE,FALSE),,IF(INDEX(Команды!$A$2:$AN$7500,MATCH(CS$3,Команды!$A$2:$A$7500,0),$E38+2)=Команды!$AJ$19,TRUE,FALSE)),INDEX(Команды!$AJ$2:$AK$19,MATCH(INDEX(Команды!$A$2:$AN$7500,MATCH(CS$3,Команды!$A$2:$A$7500,0),$E38+2),Команды!$AJ$2:$AJ$19,0),2),0)</f>
        <v>В</v>
      </c>
      <c r="CT38" s="175" t="str">
        <f>IF(OR(IF(INDEX(Команды!$A$2:$AN$7500,MATCH(CS$3,Команды!$A$2:$A$7500,0),$E38+2)=Команды!$AJ$2,TRUE,FALSE),IF(INDEX(Команды!$A$2:$AN$7500,MATCH(CS$3,Команды!$A$2:$A$7500,0),$E38+2)=Команды!$AJ$3,TRUE,FALSE),IF(INDEX(Команды!$A$2:$AN$7500,MATCH(CS$3,Команды!$A$2:$A$7500,0),$E38+2)=Команды!$AJ$4,TRUE,FALSE),IF(INDEX(Команды!$A$2:$AN$7500,MATCH(CS$3,Команды!$A$2:$A$7500,0),$E38+2)=Команды!$AJ$5,TRUE,FALSE),IF(INDEX(Команды!$A$2:$AN$7500,MATCH(CS$3,Команды!$A$2:$A$7500,0),$E38+2)=Команды!$AJ$6,TRUE,FALSE),IF(INDEX(Команды!$A$2:$AN$7500,MATCH(CS$3,Команды!$A$2:$A$7500,0),$E38+2)=Команды!$AJ$7,TRUE,FALSE),IF(INDEX(Команды!$A$2:$AN$7500,MATCH(CS$3,Команды!$A$2:$A$7500,0),$E38+2)=Команды!$AJ$8,TRUE,FALSE),IF(INDEX(Команды!$A$2:$AN$7500,MATCH(CS$3,Команды!$A$2:$A$7500,0),$E38+2)=Команды!$AJ$9,TRUE,FALSE),IF(INDEX(Команды!$A$2:$AN$7500,MATCH(CS$3,Команды!$A$2:$A$7500,0),$E38+2)=Команды!$AJ$10,TRUE,FALSE),IF(INDEX(Команды!$A$2:$AN$7500,MATCH(CS$3,Команды!$A$2:$A$7500,0),$E38+2)=Команды!$AJ$11,TRUE,FALSE),IF(INDEX(Команды!$A$2:$AN$7500,MATCH(CS$3,Команды!$A$2:$A$7500,0),$E38+2)=Команды!$AJ$12,TRUE,FALSE),IF(INDEX(Команды!$A$2:$AN$7500,MATCH(CS$3,Команды!$A$2:$A$7500,0),$E38+2)=Команды!$AJ$13,TRUE,FALSE),IF(INDEX(Команды!$A$2:$AN$7500,MATCH(CS$3,Команды!$A$2:$A$7500,0),$E38+2)=Команды!$AJ$14,TRUE,FALSE),IF(INDEX(Команды!$A$2:$AN$7500,MATCH(CS$3,Команды!$A$2:$A$7500,0),$E38+2)=Команды!$AJ$15,TRUE,FALSE),IF(INDEX(Команды!$A$2:$AN$7500,MATCH(CS$3,Команды!$A$2:$A$7500,0),$E38+2)=Команды!$AJ$16,TRUE,FALSE),IF(INDEX(Команды!$A$2:$AN$7500,MATCH(CS$3,Команды!$A$2:$A$7500,0),$E38+2)=Команды!$AJ$17,TRUE,FALSE),IF(INDEX(Команды!$A$2:$AN$7500,MATCH(CS$3,Команды!$A$2:$A$7500,0),$E38+2)=Команды!$AJ$18,TRUE,FALSE),IF(INDEX(Команды!$A$2:$AN$7500,MATCH(CS$3,Команды!$A$2:$A$7500,0),$E38+2)=Команды!$AJ$19,TRUE,FALSE)),INDEX(Команды!$AJ$2:$AL$19,MATCH(INDEX(Команды!$A$2:$AN$7500,MATCH(CS$3,Команды!$A$2:$A$7500,0),$E38+2),Команды!$AJ$2:$AJ$19,0),3),0)</f>
        <v>В</v>
      </c>
      <c r="CU38" s="342"/>
    </row>
    <row r="39" spans="1:99" s="2" customFormat="1" ht="21.95" customHeight="1" x14ac:dyDescent="0.3">
      <c r="A39" s="251">
        <v>34</v>
      </c>
      <c r="B39" s="2">
        <f>VLOOKUP(A39,'Список КК'!A:F,6,TRUE)</f>
        <v>2698</v>
      </c>
      <c r="C39" s="636" t="str">
        <f>VLOOKUP(A39,'Список КК'!A:B,2,TRUE)</f>
        <v>Фокина Юлия Анатольевна</v>
      </c>
      <c r="D39" s="203" t="str">
        <f>VLOOKUP(A39,'Список КК'!A:D,4,TRUE)</f>
        <v>Возв, СЦ</v>
      </c>
      <c r="E39" s="4">
        <f>VLOOKUP(A39,'Список КК'!A:C,3,TRUE)</f>
        <v>12</v>
      </c>
      <c r="F39" s="220">
        <f>VLOOKUP(A39,'Список КК'!A:E,5,TRUE)</f>
        <v>0</v>
      </c>
      <c r="G39" s="174">
        <f>IF(OR(IF(INDEX(Команды!$A$2:$AN$7500,MATCH(G$3,Команды!$A$2:$A$7500,0),$E39+2)=Команды!$AJ$2,TRUE,FALSE),IF(INDEX(Команды!$A$2:$AN$7500,MATCH(G$3,Команды!$A$2:$A$7500,0),$E39+2)=Команды!$AJ$3,TRUE,FALSE),IF(INDEX(Команды!$A$2:$AN$7500,MATCH(G$3,Команды!$A$2:$A$7500,0),$E39+2)=Команды!$AJ$4,TRUE,FALSE),IF(INDEX(Команды!$A$2:$AN$7500,MATCH(G$3,Команды!$A$2:$A$7500,0),$E39+2)=Команды!$AJ$5,TRUE,FALSE),IF(INDEX(Команды!$A$2:$AN$7500,MATCH(G$3,Команды!$A$2:$A$7500,0),$E39+2)=Команды!$AJ$6,TRUE,FALSE),IF(INDEX(Команды!$A$2:$AN$7500,MATCH(G$3,Команды!$A$2:$A$7500,0),$E39+2)=Команды!$AJ$7,TRUE,FALSE),IF(INDEX(Команды!$A$2:$AN$7500,MATCH(G$3,Команды!$A$2:$A$7500,0),$E39+2)=Команды!$AJ$8,TRUE,FALSE),IF(INDEX(Команды!$A$2:$AN$7500,MATCH(G$3,Команды!$A$2:$A$7500,0),$E39+2)=Команды!$AJ$9,TRUE,FALSE),IF(INDEX(Команды!$A$2:$AN$7500,MATCH(G$3,Команды!$A$2:$A$7500,0),$E39+2)=Команды!$AJ$10,TRUE,FALSE),IF(INDEX(Команды!$A$2:$AN$7500,MATCH(G$3,Команды!$A$2:$A$7500,0),$E39+2)=Команды!$AJ$11,TRUE,FALSE),IF(INDEX(Команды!$A$2:$AN$7500,MATCH(G$3,Команды!$A$2:$A$7500,0),$E39+2)=Команды!$AJ$12,TRUE,FALSE),IF(INDEX(Команды!$A$2:$AN$7500,MATCH(G$3,Команды!$A$2:$A$7500,0),$E39+2)=Команды!$AJ$13,TRUE,FALSE),IF(INDEX(Команды!$A$2:$AN$7500,MATCH(G$3,Команды!$A$2:$A$7500,0),$E39+2)=Команды!$AJ$14,TRUE,FALSE),IF(INDEX(Команды!$A$2:$AN$7500,MATCH(G$3,Команды!$A$2:$A$7500,0),$E39+2)=Команды!$AJ$15,TRUE,FALSE),IF(INDEX(Команды!$A$2:$AN$7500,MATCH(G$3,Команды!$A$2:$A$7500,0),$E39+2)=Команды!$AJ$16,TRUE,FALSE),,IF(INDEX(Команды!$A$2:$AN$7500,MATCH(G$3,Команды!$A$2:$A$7500,0),$E39+2)=Команды!$AJ$17,TRUE,FALSE),,IF(INDEX(Команды!$A$2:$AN$7500,MATCH(G$3,Команды!$A$2:$A$7500,0),$E39+2)=Команды!$AJ$18,TRUE,FALSE),,IF(INDEX(Команды!$A$2:$AN$7500,MATCH(G$3,Команды!$A$2:$A$7500,0),$E39+2)=Команды!$AJ$19,TRUE,FALSE)),INDEX(Команды!$AJ$2:$AK$19,MATCH(INDEX(Команды!$A$2:$AN$7500,MATCH(G$3,Команды!$A$2:$A$7500,0),$E39+2),Команды!$AJ$2:$AJ$19,0),2),0)</f>
        <v>0.41666666666666669</v>
      </c>
      <c r="H39" s="175">
        <f>IF(OR(IF(INDEX(Команды!$A$2:$AN$7500,MATCH(G$3,Команды!$A$2:$A$7500,0),$E39+2)=Команды!$AJ$2,TRUE,FALSE),IF(INDEX(Команды!$A$2:$AN$7500,MATCH(G$3,Команды!$A$2:$A$7500,0),$E39+2)=Команды!$AJ$3,TRUE,FALSE),IF(INDEX(Команды!$A$2:$AN$7500,MATCH(G$3,Команды!$A$2:$A$7500,0),$E39+2)=Команды!$AJ$4,TRUE,FALSE),IF(INDEX(Команды!$A$2:$AN$7500,MATCH(G$3,Команды!$A$2:$A$7500,0),$E39+2)=Команды!$AJ$5,TRUE,FALSE),IF(INDEX(Команды!$A$2:$AN$7500,MATCH(G$3,Команды!$A$2:$A$7500,0),$E39+2)=Команды!$AJ$6,TRUE,FALSE),IF(INDEX(Команды!$A$2:$AN$7500,MATCH(G$3,Команды!$A$2:$A$7500,0),$E39+2)=Команды!$AJ$7,TRUE,FALSE),IF(INDEX(Команды!$A$2:$AN$7500,MATCH(G$3,Команды!$A$2:$A$7500,0),$E39+2)=Команды!$AJ$8,TRUE,FALSE),IF(INDEX(Команды!$A$2:$AN$7500,MATCH(G$3,Команды!$A$2:$A$7500,0),$E39+2)=Команды!$AJ$9,TRUE,FALSE),IF(INDEX(Команды!$A$2:$AN$7500,MATCH(G$3,Команды!$A$2:$A$7500,0),$E39+2)=Команды!$AJ$10,TRUE,FALSE),IF(INDEX(Команды!$A$2:$AN$7500,MATCH(G$3,Команды!$A$2:$A$7500,0),$E39+2)=Команды!$AJ$11,TRUE,FALSE),IF(INDEX(Команды!$A$2:$AN$7500,MATCH(G$3,Команды!$A$2:$A$7500,0),$E39+2)=Команды!$AJ$12,TRUE,FALSE),IF(INDEX(Команды!$A$2:$AN$7500,MATCH(G$3,Команды!$A$2:$A$7500,0),$E39+2)=Команды!$AJ$13,TRUE,FALSE),IF(INDEX(Команды!$A$2:$AN$7500,MATCH(G$3,Команды!$A$2:$A$7500,0),$E39+2)=Команды!$AJ$14,TRUE,FALSE),IF(INDEX(Команды!$A$2:$AN$7500,MATCH(G$3,Команды!$A$2:$A$7500,0),$E39+2)=Команды!$AJ$15,TRUE,FALSE),IF(INDEX(Команды!$A$2:$AN$7500,MATCH(G$3,Команды!$A$2:$A$7500,0),$E39+2)=Команды!$AJ$16,TRUE,FALSE),IF(INDEX(Команды!$A$2:$AN$7500,MATCH(G$3,Команды!$A$2:$A$7500,0),$E39+2)=Команды!$AJ$17,TRUE,FALSE),IF(INDEX(Команды!$A$2:$AN$7500,MATCH(G$3,Команды!$A$2:$A$7500,0),$E39+2)=Команды!$AJ$18,TRUE,FALSE),IF(INDEX(Команды!$A$2:$AN$7500,MATCH(G$3,Команды!$A$2:$A$7500,0),$E39+2)=Команды!$AJ$19,TRUE,FALSE)),INDEX(Команды!$AJ$2:$AL$19,MATCH(INDEX(Команды!$A$2:$AN$7500,MATCH(G$3,Команды!$A$2:$A$7500,0),$E39+2),Команды!$AJ$2:$AJ$19,0),3),0)</f>
        <v>0.79166666666666663</v>
      </c>
      <c r="I39" s="342"/>
      <c r="J39" s="174">
        <f>IF(OR(IF(INDEX(Команды!$A$2:$AN$7500,MATCH(J$3,Команды!$A$2:$A$7500,0),$E39+2)=Команды!$AJ$2,TRUE,FALSE),IF(INDEX(Команды!$A$2:$AN$7500,MATCH(J$3,Команды!$A$2:$A$7500,0),$E39+2)=Команды!$AJ$3,TRUE,FALSE),IF(INDEX(Команды!$A$2:$AN$7500,MATCH(J$3,Команды!$A$2:$A$7500,0),$E39+2)=Команды!$AJ$4,TRUE,FALSE),IF(INDEX(Команды!$A$2:$AN$7500,MATCH(J$3,Команды!$A$2:$A$7500,0),$E39+2)=Команды!$AJ$5,TRUE,FALSE),IF(INDEX(Команды!$A$2:$AN$7500,MATCH(J$3,Команды!$A$2:$A$7500,0),$E39+2)=Команды!$AJ$6,TRUE,FALSE),IF(INDEX(Команды!$A$2:$AN$7500,MATCH(J$3,Команды!$A$2:$A$7500,0),$E39+2)=Команды!$AJ$7,TRUE,FALSE),IF(INDEX(Команды!$A$2:$AN$7500,MATCH(J$3,Команды!$A$2:$A$7500,0),$E39+2)=Команды!$AJ$8,TRUE,FALSE),IF(INDEX(Команды!$A$2:$AN$7500,MATCH(J$3,Команды!$A$2:$A$7500,0),$E39+2)=Команды!$AJ$9,TRUE,FALSE),IF(INDEX(Команды!$A$2:$AN$7500,MATCH(J$3,Команды!$A$2:$A$7500,0),$E39+2)=Команды!$AJ$10,TRUE,FALSE),IF(INDEX(Команды!$A$2:$AN$7500,MATCH(J$3,Команды!$A$2:$A$7500,0),$E39+2)=Команды!$AJ$11,TRUE,FALSE),IF(INDEX(Команды!$A$2:$AN$7500,MATCH(J$3,Команды!$A$2:$A$7500,0),$E39+2)=Команды!$AJ$12,TRUE,FALSE),IF(INDEX(Команды!$A$2:$AN$7500,MATCH(J$3,Команды!$A$2:$A$7500,0),$E39+2)=Команды!$AJ$13,TRUE,FALSE),IF(INDEX(Команды!$A$2:$AN$7500,MATCH(J$3,Команды!$A$2:$A$7500,0),$E39+2)=Команды!$AJ$14,TRUE,FALSE),IF(INDEX(Команды!$A$2:$AN$7500,MATCH(J$3,Команды!$A$2:$A$7500,0),$E39+2)=Команды!$AJ$15,TRUE,FALSE),IF(INDEX(Команды!$A$2:$AN$7500,MATCH(J$3,Команды!$A$2:$A$7500,0),$E39+2)=Команды!$AJ$16,TRUE,FALSE),,IF(INDEX(Команды!$A$2:$AN$7500,MATCH(J$3,Команды!$A$2:$A$7500,0),$E39+2)=Команды!$AJ$17,TRUE,FALSE),,IF(INDEX(Команды!$A$2:$AN$7500,MATCH(J$3,Команды!$A$2:$A$7500,0),$E39+2)=Команды!$AJ$18,TRUE,FALSE),,IF(INDEX(Команды!$A$2:$AN$7500,MATCH(J$3,Команды!$A$2:$A$7500,0),$E39+2)=Команды!$AJ$19,TRUE,FALSE)),INDEX(Команды!$AJ$2:$AK$19,MATCH(INDEX(Команды!$A$2:$AN$7500,MATCH(J$3,Команды!$A$2:$A$7500,0),$E39+2),Команды!$AJ$2:$AJ$19,0),2),0)</f>
        <v>0.64583333333333337</v>
      </c>
      <c r="K39" s="175">
        <f>IF(OR(IF(INDEX(Команды!$A$2:$AN$7500,MATCH(J$3,Команды!$A$2:$A$7500,0),$E39+2)=Команды!$AJ$2,TRUE,FALSE),IF(INDEX(Команды!$A$2:$AN$7500,MATCH(J$3,Команды!$A$2:$A$7500,0),$E39+2)=Команды!$AJ$3,TRUE,FALSE),IF(INDEX(Команды!$A$2:$AN$7500,MATCH(J$3,Команды!$A$2:$A$7500,0),$E39+2)=Команды!$AJ$4,TRUE,FALSE),IF(INDEX(Команды!$A$2:$AN$7500,MATCH(J$3,Команды!$A$2:$A$7500,0),$E39+2)=Команды!$AJ$5,TRUE,FALSE),IF(INDEX(Команды!$A$2:$AN$7500,MATCH(J$3,Команды!$A$2:$A$7500,0),$E39+2)=Команды!$AJ$6,TRUE,FALSE),IF(INDEX(Команды!$A$2:$AN$7500,MATCH(J$3,Команды!$A$2:$A$7500,0),$E39+2)=Команды!$AJ$7,TRUE,FALSE),IF(INDEX(Команды!$A$2:$AN$7500,MATCH(J$3,Команды!$A$2:$A$7500,0),$E39+2)=Команды!$AJ$8,TRUE,FALSE),IF(INDEX(Команды!$A$2:$AN$7500,MATCH(J$3,Команды!$A$2:$A$7500,0),$E39+2)=Команды!$AJ$9,TRUE,FALSE),IF(INDEX(Команды!$A$2:$AN$7500,MATCH(J$3,Команды!$A$2:$A$7500,0),$E39+2)=Команды!$AJ$10,TRUE,FALSE),IF(INDEX(Команды!$A$2:$AN$7500,MATCH(J$3,Команды!$A$2:$A$7500,0),$E39+2)=Команды!$AJ$11,TRUE,FALSE),IF(INDEX(Команды!$A$2:$AN$7500,MATCH(J$3,Команды!$A$2:$A$7500,0),$E39+2)=Команды!$AJ$12,TRUE,FALSE),IF(INDEX(Команды!$A$2:$AN$7500,MATCH(J$3,Команды!$A$2:$A$7500,0),$E39+2)=Команды!$AJ$13,TRUE,FALSE),IF(INDEX(Команды!$A$2:$AN$7500,MATCH(J$3,Команды!$A$2:$A$7500,0),$E39+2)=Команды!$AJ$14,TRUE,FALSE),IF(INDEX(Команды!$A$2:$AN$7500,MATCH(J$3,Команды!$A$2:$A$7500,0),$E39+2)=Команды!$AJ$15,TRUE,FALSE),IF(INDEX(Команды!$A$2:$AN$7500,MATCH(J$3,Команды!$A$2:$A$7500,0),$E39+2)=Команды!$AJ$16,TRUE,FALSE),IF(INDEX(Команды!$A$2:$AN$7500,MATCH(J$3,Команды!$A$2:$A$7500,0),$E39+2)=Команды!$AJ$17,TRUE,FALSE),IF(INDEX(Команды!$A$2:$AN$7500,MATCH(J$3,Команды!$A$2:$A$7500,0),$E39+2)=Команды!$AJ$18,TRUE,FALSE),IF(INDEX(Команды!$A$2:$AN$7500,MATCH(J$3,Команды!$A$2:$A$7500,0),$E39+2)=Команды!$AJ$19,TRUE,FALSE)),INDEX(Команды!$AJ$2:$AL$19,MATCH(INDEX(Команды!$A$2:$AN$7500,MATCH(J$3,Команды!$A$2:$A$7500,0),$E39+2),Команды!$AJ$2:$AJ$19,0),3),0)</f>
        <v>1.0208333333333333</v>
      </c>
      <c r="L39" s="342"/>
      <c r="M39" s="174" t="str">
        <f>IF(OR(IF(INDEX(Команды!$A$2:$AN$7500,MATCH(M$3,Команды!$A$2:$A$7500,0),$E39+2)=Команды!$AJ$2,TRUE,FALSE),IF(INDEX(Команды!$A$2:$AN$7500,MATCH(M$3,Команды!$A$2:$A$7500,0),$E39+2)=Команды!$AJ$3,TRUE,FALSE),IF(INDEX(Команды!$A$2:$AN$7500,MATCH(M$3,Команды!$A$2:$A$7500,0),$E39+2)=Команды!$AJ$4,TRUE,FALSE),IF(INDEX(Команды!$A$2:$AN$7500,MATCH(M$3,Команды!$A$2:$A$7500,0),$E39+2)=Команды!$AJ$5,TRUE,FALSE),IF(INDEX(Команды!$A$2:$AN$7500,MATCH(M$3,Команды!$A$2:$A$7500,0),$E39+2)=Команды!$AJ$6,TRUE,FALSE),IF(INDEX(Команды!$A$2:$AN$7500,MATCH(M$3,Команды!$A$2:$A$7500,0),$E39+2)=Команды!$AJ$7,TRUE,FALSE),IF(INDEX(Команды!$A$2:$AN$7500,MATCH(M$3,Команды!$A$2:$A$7500,0),$E39+2)=Команды!$AJ$8,TRUE,FALSE),IF(INDEX(Команды!$A$2:$AN$7500,MATCH(M$3,Команды!$A$2:$A$7500,0),$E39+2)=Команды!$AJ$9,TRUE,FALSE),IF(INDEX(Команды!$A$2:$AN$7500,MATCH(M$3,Команды!$A$2:$A$7500,0),$E39+2)=Команды!$AJ$10,TRUE,FALSE),IF(INDEX(Команды!$A$2:$AN$7500,MATCH(M$3,Команды!$A$2:$A$7500,0),$E39+2)=Команды!$AJ$11,TRUE,FALSE),IF(INDEX(Команды!$A$2:$AN$7500,MATCH(M$3,Команды!$A$2:$A$7500,0),$E39+2)=Команды!$AJ$12,TRUE,FALSE),IF(INDEX(Команды!$A$2:$AN$7500,MATCH(M$3,Команды!$A$2:$A$7500,0),$E39+2)=Команды!$AJ$13,TRUE,FALSE),IF(INDEX(Команды!$A$2:$AN$7500,MATCH(M$3,Команды!$A$2:$A$7500,0),$E39+2)=Команды!$AJ$14,TRUE,FALSE),IF(INDEX(Команды!$A$2:$AN$7500,MATCH(M$3,Команды!$A$2:$A$7500,0),$E39+2)=Команды!$AJ$15,TRUE,FALSE),IF(INDEX(Команды!$A$2:$AN$7500,MATCH(M$3,Команды!$A$2:$A$7500,0),$E39+2)=Команды!$AJ$16,TRUE,FALSE),,IF(INDEX(Команды!$A$2:$AN$7500,MATCH(M$3,Команды!$A$2:$A$7500,0),$E39+2)=Команды!$AJ$17,TRUE,FALSE),,IF(INDEX(Команды!$A$2:$AN$7500,MATCH(M$3,Команды!$A$2:$A$7500,0),$E39+2)=Команды!$AJ$18,TRUE,FALSE),,IF(INDEX(Команды!$A$2:$AN$7500,MATCH(M$3,Команды!$A$2:$A$7500,0),$E39+2)=Команды!$AJ$19,TRUE,FALSE)),INDEX(Команды!$AJ$2:$AK$19,MATCH(INDEX(Команды!$A$2:$AN$7500,MATCH(M$3,Команды!$A$2:$A$7500,0),$E39+2),Команды!$AJ$2:$AJ$19,0),2),0)</f>
        <v>В</v>
      </c>
      <c r="N39" s="175" t="str">
        <f>IF(OR(IF(INDEX(Команды!$A$2:$AN$7500,MATCH(M$3,Команды!$A$2:$A$7500,0),$E39+2)=Команды!$AJ$2,TRUE,FALSE),IF(INDEX(Команды!$A$2:$AN$7500,MATCH(M$3,Команды!$A$2:$A$7500,0),$E39+2)=Команды!$AJ$3,TRUE,FALSE),IF(INDEX(Команды!$A$2:$AN$7500,MATCH(M$3,Команды!$A$2:$A$7500,0),$E39+2)=Команды!$AJ$4,TRUE,FALSE),IF(INDEX(Команды!$A$2:$AN$7500,MATCH(M$3,Команды!$A$2:$A$7500,0),$E39+2)=Команды!$AJ$5,TRUE,FALSE),IF(INDEX(Команды!$A$2:$AN$7500,MATCH(M$3,Команды!$A$2:$A$7500,0),$E39+2)=Команды!$AJ$6,TRUE,FALSE),IF(INDEX(Команды!$A$2:$AN$7500,MATCH(M$3,Команды!$A$2:$A$7500,0),$E39+2)=Команды!$AJ$7,TRUE,FALSE),IF(INDEX(Команды!$A$2:$AN$7500,MATCH(M$3,Команды!$A$2:$A$7500,0),$E39+2)=Команды!$AJ$8,TRUE,FALSE),IF(INDEX(Команды!$A$2:$AN$7500,MATCH(M$3,Команды!$A$2:$A$7500,0),$E39+2)=Команды!$AJ$9,TRUE,FALSE),IF(INDEX(Команды!$A$2:$AN$7500,MATCH(M$3,Команды!$A$2:$A$7500,0),$E39+2)=Команды!$AJ$10,TRUE,FALSE),IF(INDEX(Команды!$A$2:$AN$7500,MATCH(M$3,Команды!$A$2:$A$7500,0),$E39+2)=Команды!$AJ$11,TRUE,FALSE),IF(INDEX(Команды!$A$2:$AN$7500,MATCH(M$3,Команды!$A$2:$A$7500,0),$E39+2)=Команды!$AJ$12,TRUE,FALSE),IF(INDEX(Команды!$A$2:$AN$7500,MATCH(M$3,Команды!$A$2:$A$7500,0),$E39+2)=Команды!$AJ$13,TRUE,FALSE),IF(INDEX(Команды!$A$2:$AN$7500,MATCH(M$3,Команды!$A$2:$A$7500,0),$E39+2)=Команды!$AJ$14,TRUE,FALSE),IF(INDEX(Команды!$A$2:$AN$7500,MATCH(M$3,Команды!$A$2:$A$7500,0),$E39+2)=Команды!$AJ$15,TRUE,FALSE),IF(INDEX(Команды!$A$2:$AN$7500,MATCH(M$3,Команды!$A$2:$A$7500,0),$E39+2)=Команды!$AJ$16,TRUE,FALSE),IF(INDEX(Команды!$A$2:$AN$7500,MATCH(M$3,Команды!$A$2:$A$7500,0),$E39+2)=Команды!$AJ$17,TRUE,FALSE),IF(INDEX(Команды!$A$2:$AN$7500,MATCH(M$3,Команды!$A$2:$A$7500,0),$E39+2)=Команды!$AJ$18,TRUE,FALSE),IF(INDEX(Команды!$A$2:$AN$7500,MATCH(M$3,Команды!$A$2:$A$7500,0),$E39+2)=Команды!$AJ$19,TRUE,FALSE)),INDEX(Команды!$AJ$2:$AL$19,MATCH(INDEX(Команды!$A$2:$AN$7500,MATCH(M$3,Команды!$A$2:$A$7500,0),$E39+2),Команды!$AJ$2:$AJ$19,0),3),0)</f>
        <v>В</v>
      </c>
      <c r="O39" s="342"/>
      <c r="P39" s="174" t="str">
        <f>IF(OR(IF(INDEX(Команды!$A$2:$AN$7500,MATCH(P$3,Команды!$A$2:$A$7500,0),$E39+2)=Команды!$AJ$2,TRUE,FALSE),IF(INDEX(Команды!$A$2:$AN$7500,MATCH(P$3,Команды!$A$2:$A$7500,0),$E39+2)=Команды!$AJ$3,TRUE,FALSE),IF(INDEX(Команды!$A$2:$AN$7500,MATCH(P$3,Команды!$A$2:$A$7500,0),$E39+2)=Команды!$AJ$4,TRUE,FALSE),IF(INDEX(Команды!$A$2:$AN$7500,MATCH(P$3,Команды!$A$2:$A$7500,0),$E39+2)=Команды!$AJ$5,TRUE,FALSE),IF(INDEX(Команды!$A$2:$AN$7500,MATCH(P$3,Команды!$A$2:$A$7500,0),$E39+2)=Команды!$AJ$6,TRUE,FALSE),IF(INDEX(Команды!$A$2:$AN$7500,MATCH(P$3,Команды!$A$2:$A$7500,0),$E39+2)=Команды!$AJ$7,TRUE,FALSE),IF(INDEX(Команды!$A$2:$AN$7500,MATCH(P$3,Команды!$A$2:$A$7500,0),$E39+2)=Команды!$AJ$8,TRUE,FALSE),IF(INDEX(Команды!$A$2:$AN$7500,MATCH(P$3,Команды!$A$2:$A$7500,0),$E39+2)=Команды!$AJ$9,TRUE,FALSE),IF(INDEX(Команды!$A$2:$AN$7500,MATCH(P$3,Команды!$A$2:$A$7500,0),$E39+2)=Команды!$AJ$10,TRUE,FALSE),IF(INDEX(Команды!$A$2:$AN$7500,MATCH(P$3,Команды!$A$2:$A$7500,0),$E39+2)=Команды!$AJ$11,TRUE,FALSE),IF(INDEX(Команды!$A$2:$AN$7500,MATCH(P$3,Команды!$A$2:$A$7500,0),$E39+2)=Команды!$AJ$12,TRUE,FALSE),IF(INDEX(Команды!$A$2:$AN$7500,MATCH(P$3,Команды!$A$2:$A$7500,0),$E39+2)=Команды!$AJ$13,TRUE,FALSE),IF(INDEX(Команды!$A$2:$AN$7500,MATCH(P$3,Команды!$A$2:$A$7500,0),$E39+2)=Команды!$AJ$14,TRUE,FALSE),IF(INDEX(Команды!$A$2:$AN$7500,MATCH(P$3,Команды!$A$2:$A$7500,0),$E39+2)=Команды!$AJ$15,TRUE,FALSE),IF(INDEX(Команды!$A$2:$AN$7500,MATCH(P$3,Команды!$A$2:$A$7500,0),$E39+2)=Команды!$AJ$16,TRUE,FALSE),,IF(INDEX(Команды!$A$2:$AN$7500,MATCH(P$3,Команды!$A$2:$A$7500,0),$E39+2)=Команды!$AJ$17,TRUE,FALSE),,IF(INDEX(Команды!$A$2:$AN$7500,MATCH(P$3,Команды!$A$2:$A$7500,0),$E39+2)=Команды!$AJ$18,TRUE,FALSE),,IF(INDEX(Команды!$A$2:$AN$7500,MATCH(P$3,Команды!$A$2:$A$7500,0),$E39+2)=Команды!$AJ$19,TRUE,FALSE)),INDEX(Команды!$AJ$2:$AK$19,MATCH(INDEX(Команды!$A$2:$AN$7500,MATCH(P$3,Команды!$A$2:$A$7500,0),$E39+2),Команды!$AJ$2:$AJ$19,0),2),0)</f>
        <v>В</v>
      </c>
      <c r="Q39" s="175" t="str">
        <f>IF(OR(IF(INDEX(Команды!$A$2:$AN$7500,MATCH(P$3,Команды!$A$2:$A$7500,0),$E39+2)=Команды!$AJ$2,TRUE,FALSE),IF(INDEX(Команды!$A$2:$AN$7500,MATCH(P$3,Команды!$A$2:$A$7500,0),$E39+2)=Команды!$AJ$3,TRUE,FALSE),IF(INDEX(Команды!$A$2:$AN$7500,MATCH(P$3,Команды!$A$2:$A$7500,0),$E39+2)=Команды!$AJ$4,TRUE,FALSE),IF(INDEX(Команды!$A$2:$AN$7500,MATCH(P$3,Команды!$A$2:$A$7500,0),$E39+2)=Команды!$AJ$5,TRUE,FALSE),IF(INDEX(Команды!$A$2:$AN$7500,MATCH(P$3,Команды!$A$2:$A$7500,0),$E39+2)=Команды!$AJ$6,TRUE,FALSE),IF(INDEX(Команды!$A$2:$AN$7500,MATCH(P$3,Команды!$A$2:$A$7500,0),$E39+2)=Команды!$AJ$7,TRUE,FALSE),IF(INDEX(Команды!$A$2:$AN$7500,MATCH(P$3,Команды!$A$2:$A$7500,0),$E39+2)=Команды!$AJ$8,TRUE,FALSE),IF(INDEX(Команды!$A$2:$AN$7500,MATCH(P$3,Команды!$A$2:$A$7500,0),$E39+2)=Команды!$AJ$9,TRUE,FALSE),IF(INDEX(Команды!$A$2:$AN$7500,MATCH(P$3,Команды!$A$2:$A$7500,0),$E39+2)=Команды!$AJ$10,TRUE,FALSE),IF(INDEX(Команды!$A$2:$AN$7500,MATCH(P$3,Команды!$A$2:$A$7500,0),$E39+2)=Команды!$AJ$11,TRUE,FALSE),IF(INDEX(Команды!$A$2:$AN$7500,MATCH(P$3,Команды!$A$2:$A$7500,0),$E39+2)=Команды!$AJ$12,TRUE,FALSE),IF(INDEX(Команды!$A$2:$AN$7500,MATCH(P$3,Команды!$A$2:$A$7500,0),$E39+2)=Команды!$AJ$13,TRUE,FALSE),IF(INDEX(Команды!$A$2:$AN$7500,MATCH(P$3,Команды!$A$2:$A$7500,0),$E39+2)=Команды!$AJ$14,TRUE,FALSE),IF(INDEX(Команды!$A$2:$AN$7500,MATCH(P$3,Команды!$A$2:$A$7500,0),$E39+2)=Команды!$AJ$15,TRUE,FALSE),IF(INDEX(Команды!$A$2:$AN$7500,MATCH(P$3,Команды!$A$2:$A$7500,0),$E39+2)=Команды!$AJ$16,TRUE,FALSE),IF(INDEX(Команды!$A$2:$AN$7500,MATCH(P$3,Команды!$A$2:$A$7500,0),$E39+2)=Команды!$AJ$17,TRUE,FALSE),IF(INDEX(Команды!$A$2:$AN$7500,MATCH(P$3,Команды!$A$2:$A$7500,0),$E39+2)=Команды!$AJ$18,TRUE,FALSE),IF(INDEX(Команды!$A$2:$AN$7500,MATCH(P$3,Команды!$A$2:$A$7500,0),$E39+2)=Команды!$AJ$19,TRUE,FALSE)),INDEX(Команды!$AJ$2:$AL$19,MATCH(INDEX(Команды!$A$2:$AN$7500,MATCH(P$3,Команды!$A$2:$A$7500,0),$E39+2),Команды!$AJ$2:$AJ$19,0),3),0)</f>
        <v>В</v>
      </c>
      <c r="R39" s="342"/>
      <c r="S39" s="174">
        <f>IF(OR(IF(INDEX(Команды!$A$2:$AN$7500,MATCH(S$3,Команды!$A$2:$A$7500,0),$E39+2)=Команды!$AJ$2,TRUE,FALSE),IF(INDEX(Команды!$A$2:$AN$7500,MATCH(S$3,Команды!$A$2:$A$7500,0),$E39+2)=Команды!$AJ$3,TRUE,FALSE),IF(INDEX(Команды!$A$2:$AN$7500,MATCH(S$3,Команды!$A$2:$A$7500,0),$E39+2)=Команды!$AJ$4,TRUE,FALSE),IF(INDEX(Команды!$A$2:$AN$7500,MATCH(S$3,Команды!$A$2:$A$7500,0),$E39+2)=Команды!$AJ$5,TRUE,FALSE),IF(INDEX(Команды!$A$2:$AN$7500,MATCH(S$3,Команды!$A$2:$A$7500,0),$E39+2)=Команды!$AJ$6,TRUE,FALSE),IF(INDEX(Команды!$A$2:$AN$7500,MATCH(S$3,Команды!$A$2:$A$7500,0),$E39+2)=Команды!$AJ$7,TRUE,FALSE),IF(INDEX(Команды!$A$2:$AN$7500,MATCH(S$3,Команды!$A$2:$A$7500,0),$E39+2)=Команды!$AJ$8,TRUE,FALSE),IF(INDEX(Команды!$A$2:$AN$7500,MATCH(S$3,Команды!$A$2:$A$7500,0),$E39+2)=Команды!$AJ$9,TRUE,FALSE),IF(INDEX(Команды!$A$2:$AN$7500,MATCH(S$3,Команды!$A$2:$A$7500,0),$E39+2)=Команды!$AJ$10,TRUE,FALSE),IF(INDEX(Команды!$A$2:$AN$7500,MATCH(S$3,Команды!$A$2:$A$7500,0),$E39+2)=Команды!$AJ$11,TRUE,FALSE),IF(INDEX(Команды!$A$2:$AN$7500,MATCH(S$3,Команды!$A$2:$A$7500,0),$E39+2)=Команды!$AJ$12,TRUE,FALSE),IF(INDEX(Команды!$A$2:$AN$7500,MATCH(S$3,Команды!$A$2:$A$7500,0),$E39+2)=Команды!$AJ$13,TRUE,FALSE),IF(INDEX(Команды!$A$2:$AN$7500,MATCH(S$3,Команды!$A$2:$A$7500,0),$E39+2)=Команды!$AJ$14,TRUE,FALSE),IF(INDEX(Команды!$A$2:$AN$7500,MATCH(S$3,Команды!$A$2:$A$7500,0),$E39+2)=Команды!$AJ$15,TRUE,FALSE),IF(INDEX(Команды!$A$2:$AN$7500,MATCH(S$3,Команды!$A$2:$A$7500,0),$E39+2)=Команды!$AJ$16,TRUE,FALSE),,IF(INDEX(Команды!$A$2:$AN$7500,MATCH(S$3,Команды!$A$2:$A$7500,0),$E39+2)=Команды!$AJ$17,TRUE,FALSE),,IF(INDEX(Команды!$A$2:$AN$7500,MATCH(S$3,Команды!$A$2:$A$7500,0),$E39+2)=Команды!$AJ$18,TRUE,FALSE),,IF(INDEX(Команды!$A$2:$AN$7500,MATCH(S$3,Команды!$A$2:$A$7500,0),$E39+2)=Команды!$AJ$19,TRUE,FALSE)),INDEX(Команды!$AJ$2:$AK$19,MATCH(INDEX(Команды!$A$2:$AN$7500,MATCH(S$3,Команды!$A$2:$A$7500,0),$E39+2),Команды!$AJ$2:$AJ$19,0),2),0)</f>
        <v>0.45833333333333331</v>
      </c>
      <c r="T39" s="175">
        <f>IF(OR(IF(INDEX(Команды!$A$2:$AN$7500,MATCH(S$3,Команды!$A$2:$A$7500,0),$E39+2)=Команды!$AJ$2,TRUE,FALSE),IF(INDEX(Команды!$A$2:$AN$7500,MATCH(S$3,Команды!$A$2:$A$7500,0),$E39+2)=Команды!$AJ$3,TRUE,FALSE),IF(INDEX(Команды!$A$2:$AN$7500,MATCH(S$3,Команды!$A$2:$A$7500,0),$E39+2)=Команды!$AJ$4,TRUE,FALSE),IF(INDEX(Команды!$A$2:$AN$7500,MATCH(S$3,Команды!$A$2:$A$7500,0),$E39+2)=Команды!$AJ$5,TRUE,FALSE),IF(INDEX(Команды!$A$2:$AN$7500,MATCH(S$3,Команды!$A$2:$A$7500,0),$E39+2)=Команды!$AJ$6,TRUE,FALSE),IF(INDEX(Команды!$A$2:$AN$7500,MATCH(S$3,Команды!$A$2:$A$7500,0),$E39+2)=Команды!$AJ$7,TRUE,FALSE),IF(INDEX(Команды!$A$2:$AN$7500,MATCH(S$3,Команды!$A$2:$A$7500,0),$E39+2)=Команды!$AJ$8,TRUE,FALSE),IF(INDEX(Команды!$A$2:$AN$7500,MATCH(S$3,Команды!$A$2:$A$7500,0),$E39+2)=Команды!$AJ$9,TRUE,FALSE),IF(INDEX(Команды!$A$2:$AN$7500,MATCH(S$3,Команды!$A$2:$A$7500,0),$E39+2)=Команды!$AJ$10,TRUE,FALSE),IF(INDEX(Команды!$A$2:$AN$7500,MATCH(S$3,Команды!$A$2:$A$7500,0),$E39+2)=Команды!$AJ$11,TRUE,FALSE),IF(INDEX(Команды!$A$2:$AN$7500,MATCH(S$3,Команды!$A$2:$A$7500,0),$E39+2)=Команды!$AJ$12,TRUE,FALSE),IF(INDEX(Команды!$A$2:$AN$7500,MATCH(S$3,Команды!$A$2:$A$7500,0),$E39+2)=Команды!$AJ$13,TRUE,FALSE),IF(INDEX(Команды!$A$2:$AN$7500,MATCH(S$3,Команды!$A$2:$A$7500,0),$E39+2)=Команды!$AJ$14,TRUE,FALSE),IF(INDEX(Команды!$A$2:$AN$7500,MATCH(S$3,Команды!$A$2:$A$7500,0),$E39+2)=Команды!$AJ$15,TRUE,FALSE),IF(INDEX(Команды!$A$2:$AN$7500,MATCH(S$3,Команды!$A$2:$A$7500,0),$E39+2)=Команды!$AJ$16,TRUE,FALSE),IF(INDEX(Команды!$A$2:$AN$7500,MATCH(S$3,Команды!$A$2:$A$7500,0),$E39+2)=Команды!$AJ$17,TRUE,FALSE),IF(INDEX(Команды!$A$2:$AN$7500,MATCH(S$3,Команды!$A$2:$A$7500,0),$E39+2)=Команды!$AJ$18,TRUE,FALSE),IF(INDEX(Команды!$A$2:$AN$7500,MATCH(S$3,Команды!$A$2:$A$7500,0),$E39+2)=Команды!$AJ$19,TRUE,FALSE)),INDEX(Команды!$AJ$2:$AL$19,MATCH(INDEX(Команды!$A$2:$AN$7500,MATCH(S$3,Команды!$A$2:$A$7500,0),$E39+2),Команды!$AJ$2:$AJ$19,0),3),0)</f>
        <v>0.83333333333333337</v>
      </c>
      <c r="U39" s="342"/>
      <c r="V39" s="174">
        <f>IF(OR(IF(INDEX(Команды!$A$2:$AN$7500,MATCH(V$3,Команды!$A$2:$A$7500,0),$E39+2)=Команды!$AJ$2,TRUE,FALSE),IF(INDEX(Команды!$A$2:$AN$7500,MATCH(V$3,Команды!$A$2:$A$7500,0),$E39+2)=Команды!$AJ$3,TRUE,FALSE),IF(INDEX(Команды!$A$2:$AN$7500,MATCH(V$3,Команды!$A$2:$A$7500,0),$E39+2)=Команды!$AJ$4,TRUE,FALSE),IF(INDEX(Команды!$A$2:$AN$7500,MATCH(V$3,Команды!$A$2:$A$7500,0),$E39+2)=Команды!$AJ$5,TRUE,FALSE),IF(INDEX(Команды!$A$2:$AN$7500,MATCH(V$3,Команды!$A$2:$A$7500,0),$E39+2)=Команды!$AJ$6,TRUE,FALSE),IF(INDEX(Команды!$A$2:$AN$7500,MATCH(V$3,Команды!$A$2:$A$7500,0),$E39+2)=Команды!$AJ$7,TRUE,FALSE),IF(INDEX(Команды!$A$2:$AN$7500,MATCH(V$3,Команды!$A$2:$A$7500,0),$E39+2)=Команды!$AJ$8,TRUE,FALSE),IF(INDEX(Команды!$A$2:$AN$7500,MATCH(V$3,Команды!$A$2:$A$7500,0),$E39+2)=Команды!$AJ$9,TRUE,FALSE),IF(INDEX(Команды!$A$2:$AN$7500,MATCH(V$3,Команды!$A$2:$A$7500,0),$E39+2)=Команды!$AJ$10,TRUE,FALSE),IF(INDEX(Команды!$A$2:$AN$7500,MATCH(V$3,Команды!$A$2:$A$7500,0),$E39+2)=Команды!$AJ$11,TRUE,FALSE),IF(INDEX(Команды!$A$2:$AN$7500,MATCH(V$3,Команды!$A$2:$A$7500,0),$E39+2)=Команды!$AJ$12,TRUE,FALSE),IF(INDEX(Команды!$A$2:$AN$7500,MATCH(V$3,Команды!$A$2:$A$7500,0),$E39+2)=Команды!$AJ$13,TRUE,FALSE),IF(INDEX(Команды!$A$2:$AN$7500,MATCH(V$3,Команды!$A$2:$A$7500,0),$E39+2)=Команды!$AJ$14,TRUE,FALSE),IF(INDEX(Команды!$A$2:$AN$7500,MATCH(V$3,Команды!$A$2:$A$7500,0),$E39+2)=Команды!$AJ$15,TRUE,FALSE),IF(INDEX(Команды!$A$2:$AN$7500,MATCH(V$3,Команды!$A$2:$A$7500,0),$E39+2)=Команды!$AJ$16,TRUE,FALSE),,IF(INDEX(Команды!$A$2:$AN$7500,MATCH(V$3,Команды!$A$2:$A$7500,0),$E39+2)=Команды!$AJ$17,TRUE,FALSE),,IF(INDEX(Команды!$A$2:$AN$7500,MATCH(V$3,Команды!$A$2:$A$7500,0),$E39+2)=Команды!$AJ$18,TRUE,FALSE),,IF(INDEX(Команды!$A$2:$AN$7500,MATCH(V$3,Команды!$A$2:$A$7500,0),$E39+2)=Команды!$AJ$19,TRUE,FALSE)),INDEX(Команды!$AJ$2:$AK$19,MATCH(INDEX(Команды!$A$2:$AN$7500,MATCH(V$3,Команды!$A$2:$A$7500,0),$E39+2),Команды!$AJ$2:$AJ$19,0),2),0)</f>
        <v>0.45833333333333331</v>
      </c>
      <c r="W39" s="175">
        <f>IF(OR(IF(INDEX(Команды!$A$2:$AN$7500,MATCH(V$3,Команды!$A$2:$A$7500,0),$E39+2)=Команды!$AJ$2,TRUE,FALSE),IF(INDEX(Команды!$A$2:$AN$7500,MATCH(V$3,Команды!$A$2:$A$7500,0),$E39+2)=Команды!$AJ$3,TRUE,FALSE),IF(INDEX(Команды!$A$2:$AN$7500,MATCH(V$3,Команды!$A$2:$A$7500,0),$E39+2)=Команды!$AJ$4,TRUE,FALSE),IF(INDEX(Команды!$A$2:$AN$7500,MATCH(V$3,Команды!$A$2:$A$7500,0),$E39+2)=Команды!$AJ$5,TRUE,FALSE),IF(INDEX(Команды!$A$2:$AN$7500,MATCH(V$3,Команды!$A$2:$A$7500,0),$E39+2)=Команды!$AJ$6,TRUE,FALSE),IF(INDEX(Команды!$A$2:$AN$7500,MATCH(V$3,Команды!$A$2:$A$7500,0),$E39+2)=Команды!$AJ$7,TRUE,FALSE),IF(INDEX(Команды!$A$2:$AN$7500,MATCH(V$3,Команды!$A$2:$A$7500,0),$E39+2)=Команды!$AJ$8,TRUE,FALSE),IF(INDEX(Команды!$A$2:$AN$7500,MATCH(V$3,Команды!$A$2:$A$7500,0),$E39+2)=Команды!$AJ$9,TRUE,FALSE),IF(INDEX(Команды!$A$2:$AN$7500,MATCH(V$3,Команды!$A$2:$A$7500,0),$E39+2)=Команды!$AJ$10,TRUE,FALSE),IF(INDEX(Команды!$A$2:$AN$7500,MATCH(V$3,Команды!$A$2:$A$7500,0),$E39+2)=Команды!$AJ$11,TRUE,FALSE),IF(INDEX(Команды!$A$2:$AN$7500,MATCH(V$3,Команды!$A$2:$A$7500,0),$E39+2)=Команды!$AJ$12,TRUE,FALSE),IF(INDEX(Команды!$A$2:$AN$7500,MATCH(V$3,Команды!$A$2:$A$7500,0),$E39+2)=Команды!$AJ$13,TRUE,FALSE),IF(INDEX(Команды!$A$2:$AN$7500,MATCH(V$3,Команды!$A$2:$A$7500,0),$E39+2)=Команды!$AJ$14,TRUE,FALSE),IF(INDEX(Команды!$A$2:$AN$7500,MATCH(V$3,Команды!$A$2:$A$7500,0),$E39+2)=Команды!$AJ$15,TRUE,FALSE),IF(INDEX(Команды!$A$2:$AN$7500,MATCH(V$3,Команды!$A$2:$A$7500,0),$E39+2)=Команды!$AJ$16,TRUE,FALSE),IF(INDEX(Команды!$A$2:$AN$7500,MATCH(V$3,Команды!$A$2:$A$7500,0),$E39+2)=Команды!$AJ$17,TRUE,FALSE),IF(INDEX(Команды!$A$2:$AN$7500,MATCH(V$3,Команды!$A$2:$A$7500,0),$E39+2)=Команды!$AJ$18,TRUE,FALSE),IF(INDEX(Команды!$A$2:$AN$7500,MATCH(V$3,Команды!$A$2:$A$7500,0),$E39+2)=Команды!$AJ$19,TRUE,FALSE)),INDEX(Команды!$AJ$2:$AL$19,MATCH(INDEX(Команды!$A$2:$AN$7500,MATCH(V$3,Команды!$A$2:$A$7500,0),$E39+2),Команды!$AJ$2:$AJ$19,0),3),0)</f>
        <v>0.83333333333333337</v>
      </c>
      <c r="X39" s="342"/>
      <c r="Y39" s="174">
        <f>IF(OR(IF(INDEX(Команды!$A$2:$AN$7500,MATCH(Y$3,Команды!$A$2:$A$7500,0),$E39+2)=Команды!$AJ$2,TRUE,FALSE),IF(INDEX(Команды!$A$2:$AN$7500,MATCH(Y$3,Команды!$A$2:$A$7500,0),$E39+2)=Команды!$AJ$3,TRUE,FALSE),IF(INDEX(Команды!$A$2:$AN$7500,MATCH(Y$3,Команды!$A$2:$A$7500,0),$E39+2)=Команды!$AJ$4,TRUE,FALSE),IF(INDEX(Команды!$A$2:$AN$7500,MATCH(Y$3,Команды!$A$2:$A$7500,0),$E39+2)=Команды!$AJ$5,TRUE,FALSE),IF(INDEX(Команды!$A$2:$AN$7500,MATCH(Y$3,Команды!$A$2:$A$7500,0),$E39+2)=Команды!$AJ$6,TRUE,FALSE),IF(INDEX(Команды!$A$2:$AN$7500,MATCH(Y$3,Команды!$A$2:$A$7500,0),$E39+2)=Команды!$AJ$7,TRUE,FALSE),IF(INDEX(Команды!$A$2:$AN$7500,MATCH(Y$3,Команды!$A$2:$A$7500,0),$E39+2)=Команды!$AJ$8,TRUE,FALSE),IF(INDEX(Команды!$A$2:$AN$7500,MATCH(Y$3,Команды!$A$2:$A$7500,0),$E39+2)=Команды!$AJ$9,TRUE,FALSE),IF(INDEX(Команды!$A$2:$AN$7500,MATCH(Y$3,Команды!$A$2:$A$7500,0),$E39+2)=Команды!$AJ$10,TRUE,FALSE),IF(INDEX(Команды!$A$2:$AN$7500,MATCH(Y$3,Команды!$A$2:$A$7500,0),$E39+2)=Команды!$AJ$11,TRUE,FALSE),IF(INDEX(Команды!$A$2:$AN$7500,MATCH(Y$3,Команды!$A$2:$A$7500,0),$E39+2)=Команды!$AJ$12,TRUE,FALSE),IF(INDEX(Команды!$A$2:$AN$7500,MATCH(Y$3,Команды!$A$2:$A$7500,0),$E39+2)=Команды!$AJ$13,TRUE,FALSE),IF(INDEX(Команды!$A$2:$AN$7500,MATCH(Y$3,Команды!$A$2:$A$7500,0),$E39+2)=Команды!$AJ$14,TRUE,FALSE),IF(INDEX(Команды!$A$2:$AN$7500,MATCH(Y$3,Команды!$A$2:$A$7500,0),$E39+2)=Команды!$AJ$15,TRUE,FALSE),IF(INDEX(Команды!$A$2:$AN$7500,MATCH(Y$3,Команды!$A$2:$A$7500,0),$E39+2)=Команды!$AJ$16,TRUE,FALSE),,IF(INDEX(Команды!$A$2:$AN$7500,MATCH(Y$3,Команды!$A$2:$A$7500,0),$E39+2)=Команды!$AJ$17,TRUE,FALSE),,IF(INDEX(Команды!$A$2:$AN$7500,MATCH(Y$3,Команды!$A$2:$A$7500,0),$E39+2)=Команды!$AJ$18,TRUE,FALSE),,IF(INDEX(Команды!$A$2:$AN$7500,MATCH(Y$3,Команды!$A$2:$A$7500,0),$E39+2)=Команды!$AJ$19,TRUE,FALSE)),INDEX(Команды!$AJ$2:$AK$19,MATCH(INDEX(Команды!$A$2:$AN$7500,MATCH(Y$3,Команды!$A$2:$A$7500,0),$E39+2),Команды!$AJ$2:$AJ$19,0),2),0)</f>
        <v>0.5</v>
      </c>
      <c r="Z39" s="175">
        <f>IF(OR(IF(INDEX(Команды!$A$2:$AN$7500,MATCH(Y$3,Команды!$A$2:$A$7500,0),$E39+2)=Команды!$AJ$2,TRUE,FALSE),IF(INDEX(Команды!$A$2:$AN$7500,MATCH(Y$3,Команды!$A$2:$A$7500,0),$E39+2)=Команды!$AJ$3,TRUE,FALSE),IF(INDEX(Команды!$A$2:$AN$7500,MATCH(Y$3,Команды!$A$2:$A$7500,0),$E39+2)=Команды!$AJ$4,TRUE,FALSE),IF(INDEX(Команды!$A$2:$AN$7500,MATCH(Y$3,Команды!$A$2:$A$7500,0),$E39+2)=Команды!$AJ$5,TRUE,FALSE),IF(INDEX(Команды!$A$2:$AN$7500,MATCH(Y$3,Команды!$A$2:$A$7500,0),$E39+2)=Команды!$AJ$6,TRUE,FALSE),IF(INDEX(Команды!$A$2:$AN$7500,MATCH(Y$3,Команды!$A$2:$A$7500,0),$E39+2)=Команды!$AJ$7,TRUE,FALSE),IF(INDEX(Команды!$A$2:$AN$7500,MATCH(Y$3,Команды!$A$2:$A$7500,0),$E39+2)=Команды!$AJ$8,TRUE,FALSE),IF(INDEX(Команды!$A$2:$AN$7500,MATCH(Y$3,Команды!$A$2:$A$7500,0),$E39+2)=Команды!$AJ$9,TRUE,FALSE),IF(INDEX(Команды!$A$2:$AN$7500,MATCH(Y$3,Команды!$A$2:$A$7500,0),$E39+2)=Команды!$AJ$10,TRUE,FALSE),IF(INDEX(Команды!$A$2:$AN$7500,MATCH(Y$3,Команды!$A$2:$A$7500,0),$E39+2)=Команды!$AJ$11,TRUE,FALSE),IF(INDEX(Команды!$A$2:$AN$7500,MATCH(Y$3,Команды!$A$2:$A$7500,0),$E39+2)=Команды!$AJ$12,TRUE,FALSE),IF(INDEX(Команды!$A$2:$AN$7500,MATCH(Y$3,Команды!$A$2:$A$7500,0),$E39+2)=Команды!$AJ$13,TRUE,FALSE),IF(INDEX(Команды!$A$2:$AN$7500,MATCH(Y$3,Команды!$A$2:$A$7500,0),$E39+2)=Команды!$AJ$14,TRUE,FALSE),IF(INDEX(Команды!$A$2:$AN$7500,MATCH(Y$3,Команды!$A$2:$A$7500,0),$E39+2)=Команды!$AJ$15,TRUE,FALSE),IF(INDEX(Команды!$A$2:$AN$7500,MATCH(Y$3,Команды!$A$2:$A$7500,0),$E39+2)=Команды!$AJ$16,TRUE,FALSE),IF(INDEX(Команды!$A$2:$AN$7500,MATCH(Y$3,Команды!$A$2:$A$7500,0),$E39+2)=Команды!$AJ$17,TRUE,FALSE),IF(INDEX(Команды!$A$2:$AN$7500,MATCH(Y$3,Команды!$A$2:$A$7500,0),$E39+2)=Команды!$AJ$18,TRUE,FALSE),IF(INDEX(Команды!$A$2:$AN$7500,MATCH(Y$3,Команды!$A$2:$A$7500,0),$E39+2)=Команды!$AJ$19,TRUE,FALSE)),INDEX(Команды!$AJ$2:$AL$19,MATCH(INDEX(Команды!$A$2:$AN$7500,MATCH(Y$3,Команды!$A$2:$A$7500,0),$E39+2),Команды!$AJ$2:$AJ$19,0),3),0)</f>
        <v>0.875</v>
      </c>
      <c r="AA39" s="342"/>
      <c r="AB39" s="174">
        <f>IF(OR(IF(INDEX(Команды!$A$2:$AN$7500,MATCH(AB$3,Команды!$A$2:$A$7500,0),$E39+2)=Команды!$AJ$2,TRUE,FALSE),IF(INDEX(Команды!$A$2:$AN$7500,MATCH(AB$3,Команды!$A$2:$A$7500,0),$E39+2)=Команды!$AJ$3,TRUE,FALSE),IF(INDEX(Команды!$A$2:$AN$7500,MATCH(AB$3,Команды!$A$2:$A$7500,0),$E39+2)=Команды!$AJ$4,TRUE,FALSE),IF(INDEX(Команды!$A$2:$AN$7500,MATCH(AB$3,Команды!$A$2:$A$7500,0),$E39+2)=Команды!$AJ$5,TRUE,FALSE),IF(INDEX(Команды!$A$2:$AN$7500,MATCH(AB$3,Команды!$A$2:$A$7500,0),$E39+2)=Команды!$AJ$6,TRUE,FALSE),IF(INDEX(Команды!$A$2:$AN$7500,MATCH(AB$3,Команды!$A$2:$A$7500,0),$E39+2)=Команды!$AJ$7,TRUE,FALSE),IF(INDEX(Команды!$A$2:$AN$7500,MATCH(AB$3,Команды!$A$2:$A$7500,0),$E39+2)=Команды!$AJ$8,TRUE,FALSE),IF(INDEX(Команды!$A$2:$AN$7500,MATCH(AB$3,Команды!$A$2:$A$7500,0),$E39+2)=Команды!$AJ$9,TRUE,FALSE),IF(INDEX(Команды!$A$2:$AN$7500,MATCH(AB$3,Команды!$A$2:$A$7500,0),$E39+2)=Команды!$AJ$10,TRUE,FALSE),IF(INDEX(Команды!$A$2:$AN$7500,MATCH(AB$3,Команды!$A$2:$A$7500,0),$E39+2)=Команды!$AJ$11,TRUE,FALSE),IF(INDEX(Команды!$A$2:$AN$7500,MATCH(AB$3,Команды!$A$2:$A$7500,0),$E39+2)=Команды!$AJ$12,TRUE,FALSE),IF(INDEX(Команды!$A$2:$AN$7500,MATCH(AB$3,Команды!$A$2:$A$7500,0),$E39+2)=Команды!$AJ$13,TRUE,FALSE),IF(INDEX(Команды!$A$2:$AN$7500,MATCH(AB$3,Команды!$A$2:$A$7500,0),$E39+2)=Команды!$AJ$14,TRUE,FALSE),IF(INDEX(Команды!$A$2:$AN$7500,MATCH(AB$3,Команды!$A$2:$A$7500,0),$E39+2)=Команды!$AJ$15,TRUE,FALSE),IF(INDEX(Команды!$A$2:$AN$7500,MATCH(AB$3,Команды!$A$2:$A$7500,0),$E39+2)=Команды!$AJ$16,TRUE,FALSE),,IF(INDEX(Команды!$A$2:$AN$7500,MATCH(AB$3,Команды!$A$2:$A$7500,0),$E39+2)=Команды!$AJ$17,TRUE,FALSE),,IF(INDEX(Команды!$A$2:$AN$7500,MATCH(AB$3,Команды!$A$2:$A$7500,0),$E39+2)=Команды!$AJ$18,TRUE,FALSE),,IF(INDEX(Команды!$A$2:$AN$7500,MATCH(AB$3,Команды!$A$2:$A$7500,0),$E39+2)=Команды!$AJ$19,TRUE,FALSE)),INDEX(Команды!$AJ$2:$AK$19,MATCH(INDEX(Команды!$A$2:$AN$7500,MATCH(AB$3,Команды!$A$2:$A$7500,0),$E39+2),Команды!$AJ$2:$AJ$19,0),2),0)</f>
        <v>0.5</v>
      </c>
      <c r="AC39" s="175">
        <f>IF(OR(IF(INDEX(Команды!$A$2:$AN$7500,MATCH(AB$3,Команды!$A$2:$A$7500,0),$E39+2)=Команды!$AJ$2,TRUE,FALSE),IF(INDEX(Команды!$A$2:$AN$7500,MATCH(AB$3,Команды!$A$2:$A$7500,0),$E39+2)=Команды!$AJ$3,TRUE,FALSE),IF(INDEX(Команды!$A$2:$AN$7500,MATCH(AB$3,Команды!$A$2:$A$7500,0),$E39+2)=Команды!$AJ$4,TRUE,FALSE),IF(INDEX(Команды!$A$2:$AN$7500,MATCH(AB$3,Команды!$A$2:$A$7500,0),$E39+2)=Команды!$AJ$5,TRUE,FALSE),IF(INDEX(Команды!$A$2:$AN$7500,MATCH(AB$3,Команды!$A$2:$A$7500,0),$E39+2)=Команды!$AJ$6,TRUE,FALSE),IF(INDEX(Команды!$A$2:$AN$7500,MATCH(AB$3,Команды!$A$2:$A$7500,0),$E39+2)=Команды!$AJ$7,TRUE,FALSE),IF(INDEX(Команды!$A$2:$AN$7500,MATCH(AB$3,Команды!$A$2:$A$7500,0),$E39+2)=Команды!$AJ$8,TRUE,FALSE),IF(INDEX(Команды!$A$2:$AN$7500,MATCH(AB$3,Команды!$A$2:$A$7500,0),$E39+2)=Команды!$AJ$9,TRUE,FALSE),IF(INDEX(Команды!$A$2:$AN$7500,MATCH(AB$3,Команды!$A$2:$A$7500,0),$E39+2)=Команды!$AJ$10,TRUE,FALSE),IF(INDEX(Команды!$A$2:$AN$7500,MATCH(AB$3,Команды!$A$2:$A$7500,0),$E39+2)=Команды!$AJ$11,TRUE,FALSE),IF(INDEX(Команды!$A$2:$AN$7500,MATCH(AB$3,Команды!$A$2:$A$7500,0),$E39+2)=Команды!$AJ$12,TRUE,FALSE),IF(INDEX(Команды!$A$2:$AN$7500,MATCH(AB$3,Команды!$A$2:$A$7500,0),$E39+2)=Команды!$AJ$13,TRUE,FALSE),IF(INDEX(Команды!$A$2:$AN$7500,MATCH(AB$3,Команды!$A$2:$A$7500,0),$E39+2)=Команды!$AJ$14,TRUE,FALSE),IF(INDEX(Команды!$A$2:$AN$7500,MATCH(AB$3,Команды!$A$2:$A$7500,0),$E39+2)=Команды!$AJ$15,TRUE,FALSE),IF(INDEX(Команды!$A$2:$AN$7500,MATCH(AB$3,Команды!$A$2:$A$7500,0),$E39+2)=Команды!$AJ$16,TRUE,FALSE),IF(INDEX(Команды!$A$2:$AN$7500,MATCH(AB$3,Команды!$A$2:$A$7500,0),$E39+2)=Команды!$AJ$17,TRUE,FALSE),IF(INDEX(Команды!$A$2:$AN$7500,MATCH(AB$3,Команды!$A$2:$A$7500,0),$E39+2)=Команды!$AJ$18,TRUE,FALSE),IF(INDEX(Команды!$A$2:$AN$7500,MATCH(AB$3,Команды!$A$2:$A$7500,0),$E39+2)=Команды!$AJ$19,TRUE,FALSE)),INDEX(Команды!$AJ$2:$AL$19,MATCH(INDEX(Команды!$A$2:$AN$7500,MATCH(AB$3,Команды!$A$2:$A$7500,0),$E39+2),Команды!$AJ$2:$AJ$19,0),3),0)</f>
        <v>0.875</v>
      </c>
      <c r="AD39" s="342"/>
      <c r="AE39" s="174" t="str">
        <f>IF(OR(IF(INDEX(Команды!$A$2:$AN$7500,MATCH(AE$3,Команды!$A$2:$A$7500,0),$E39+2)=Команды!$AJ$2,TRUE,FALSE),IF(INDEX(Команды!$A$2:$AN$7500,MATCH(AE$3,Команды!$A$2:$A$7500,0),$E39+2)=Команды!$AJ$3,TRUE,FALSE),IF(INDEX(Команды!$A$2:$AN$7500,MATCH(AE$3,Команды!$A$2:$A$7500,0),$E39+2)=Команды!$AJ$4,TRUE,FALSE),IF(INDEX(Команды!$A$2:$AN$7500,MATCH(AE$3,Команды!$A$2:$A$7500,0),$E39+2)=Команды!$AJ$5,TRUE,FALSE),IF(INDEX(Команды!$A$2:$AN$7500,MATCH(AE$3,Команды!$A$2:$A$7500,0),$E39+2)=Команды!$AJ$6,TRUE,FALSE),IF(INDEX(Команды!$A$2:$AN$7500,MATCH(AE$3,Команды!$A$2:$A$7500,0),$E39+2)=Команды!$AJ$7,TRUE,FALSE),IF(INDEX(Команды!$A$2:$AN$7500,MATCH(AE$3,Команды!$A$2:$A$7500,0),$E39+2)=Команды!$AJ$8,TRUE,FALSE),IF(INDEX(Команды!$A$2:$AN$7500,MATCH(AE$3,Команды!$A$2:$A$7500,0),$E39+2)=Команды!$AJ$9,TRUE,FALSE),IF(INDEX(Команды!$A$2:$AN$7500,MATCH(AE$3,Команды!$A$2:$A$7500,0),$E39+2)=Команды!$AJ$10,TRUE,FALSE),IF(INDEX(Команды!$A$2:$AN$7500,MATCH(AE$3,Команды!$A$2:$A$7500,0),$E39+2)=Команды!$AJ$11,TRUE,FALSE),IF(INDEX(Команды!$A$2:$AN$7500,MATCH(AE$3,Команды!$A$2:$A$7500,0),$E39+2)=Команды!$AJ$12,TRUE,FALSE),IF(INDEX(Команды!$A$2:$AN$7500,MATCH(AE$3,Команды!$A$2:$A$7500,0),$E39+2)=Команды!$AJ$13,TRUE,FALSE),IF(INDEX(Команды!$A$2:$AN$7500,MATCH(AE$3,Команды!$A$2:$A$7500,0),$E39+2)=Команды!$AJ$14,TRUE,FALSE),IF(INDEX(Команды!$A$2:$AN$7500,MATCH(AE$3,Команды!$A$2:$A$7500,0),$E39+2)=Команды!$AJ$15,TRUE,FALSE),IF(INDEX(Команды!$A$2:$AN$7500,MATCH(AE$3,Команды!$A$2:$A$7500,0),$E39+2)=Команды!$AJ$16,TRUE,FALSE),,IF(INDEX(Команды!$A$2:$AN$7500,MATCH(AE$3,Команды!$A$2:$A$7500,0),$E39+2)=Команды!$AJ$17,TRUE,FALSE),,IF(INDEX(Команды!$A$2:$AN$7500,MATCH(AE$3,Команды!$A$2:$A$7500,0),$E39+2)=Команды!$AJ$18,TRUE,FALSE),,IF(INDEX(Команды!$A$2:$AN$7500,MATCH(AE$3,Команды!$A$2:$A$7500,0),$E39+2)=Команды!$AJ$19,TRUE,FALSE)),INDEX(Команды!$AJ$2:$AK$19,MATCH(INDEX(Команды!$A$2:$AN$7500,MATCH(AE$3,Команды!$A$2:$A$7500,0),$E39+2),Команды!$AJ$2:$AJ$19,0),2),0)</f>
        <v>В</v>
      </c>
      <c r="AF39" s="175" t="str">
        <f>IF(OR(IF(INDEX(Команды!$A$2:$AN$7500,MATCH(AE$3,Команды!$A$2:$A$7500,0),$E39+2)=Команды!$AJ$2,TRUE,FALSE),IF(INDEX(Команды!$A$2:$AN$7500,MATCH(AE$3,Команды!$A$2:$A$7500,0),$E39+2)=Команды!$AJ$3,TRUE,FALSE),IF(INDEX(Команды!$A$2:$AN$7500,MATCH(AE$3,Команды!$A$2:$A$7500,0),$E39+2)=Команды!$AJ$4,TRUE,FALSE),IF(INDEX(Команды!$A$2:$AN$7500,MATCH(AE$3,Команды!$A$2:$A$7500,0),$E39+2)=Команды!$AJ$5,TRUE,FALSE),IF(INDEX(Команды!$A$2:$AN$7500,MATCH(AE$3,Команды!$A$2:$A$7500,0),$E39+2)=Команды!$AJ$6,TRUE,FALSE),IF(INDEX(Команды!$A$2:$AN$7500,MATCH(AE$3,Команды!$A$2:$A$7500,0),$E39+2)=Команды!$AJ$7,TRUE,FALSE),IF(INDEX(Команды!$A$2:$AN$7500,MATCH(AE$3,Команды!$A$2:$A$7500,0),$E39+2)=Команды!$AJ$8,TRUE,FALSE),IF(INDEX(Команды!$A$2:$AN$7500,MATCH(AE$3,Команды!$A$2:$A$7500,0),$E39+2)=Команды!$AJ$9,TRUE,FALSE),IF(INDEX(Команды!$A$2:$AN$7500,MATCH(AE$3,Команды!$A$2:$A$7500,0),$E39+2)=Команды!$AJ$10,TRUE,FALSE),IF(INDEX(Команды!$A$2:$AN$7500,MATCH(AE$3,Команды!$A$2:$A$7500,0),$E39+2)=Команды!$AJ$11,TRUE,FALSE),IF(INDEX(Команды!$A$2:$AN$7500,MATCH(AE$3,Команды!$A$2:$A$7500,0),$E39+2)=Команды!$AJ$12,TRUE,FALSE),IF(INDEX(Команды!$A$2:$AN$7500,MATCH(AE$3,Команды!$A$2:$A$7500,0),$E39+2)=Команды!$AJ$13,TRUE,FALSE),IF(INDEX(Команды!$A$2:$AN$7500,MATCH(AE$3,Команды!$A$2:$A$7500,0),$E39+2)=Команды!$AJ$14,TRUE,FALSE),IF(INDEX(Команды!$A$2:$AN$7500,MATCH(AE$3,Команды!$A$2:$A$7500,0),$E39+2)=Команды!$AJ$15,TRUE,FALSE),IF(INDEX(Команды!$A$2:$AN$7500,MATCH(AE$3,Команды!$A$2:$A$7500,0),$E39+2)=Команды!$AJ$16,TRUE,FALSE),IF(INDEX(Команды!$A$2:$AN$7500,MATCH(AE$3,Команды!$A$2:$A$7500,0),$E39+2)=Команды!$AJ$17,TRUE,FALSE),IF(INDEX(Команды!$A$2:$AN$7500,MATCH(AE$3,Команды!$A$2:$A$7500,0),$E39+2)=Команды!$AJ$18,TRUE,FALSE),IF(INDEX(Команды!$A$2:$AN$7500,MATCH(AE$3,Команды!$A$2:$A$7500,0),$E39+2)=Команды!$AJ$19,TRUE,FALSE)),INDEX(Команды!$AJ$2:$AL$19,MATCH(INDEX(Команды!$A$2:$AN$7500,MATCH(AE$3,Команды!$A$2:$A$7500,0),$E39+2),Команды!$AJ$2:$AJ$19,0),3),0)</f>
        <v>В</v>
      </c>
      <c r="AG39" s="342"/>
      <c r="AH39" s="174" t="str">
        <f>IF(OR(IF(INDEX(Команды!$A$2:$AN$7500,MATCH(AH$3,Команды!$A$2:$A$7500,0),$E39+2)=Команды!$AJ$2,TRUE,FALSE),IF(INDEX(Команды!$A$2:$AN$7500,MATCH(AH$3,Команды!$A$2:$A$7500,0),$E39+2)=Команды!$AJ$3,TRUE,FALSE),IF(INDEX(Команды!$A$2:$AN$7500,MATCH(AH$3,Команды!$A$2:$A$7500,0),$E39+2)=Команды!$AJ$4,TRUE,FALSE),IF(INDEX(Команды!$A$2:$AN$7500,MATCH(AH$3,Команды!$A$2:$A$7500,0),$E39+2)=Команды!$AJ$5,TRUE,FALSE),IF(INDEX(Команды!$A$2:$AN$7500,MATCH(AH$3,Команды!$A$2:$A$7500,0),$E39+2)=Команды!$AJ$6,TRUE,FALSE),IF(INDEX(Команды!$A$2:$AN$7500,MATCH(AH$3,Команды!$A$2:$A$7500,0),$E39+2)=Команды!$AJ$7,TRUE,FALSE),IF(INDEX(Команды!$A$2:$AN$7500,MATCH(AH$3,Команды!$A$2:$A$7500,0),$E39+2)=Команды!$AJ$8,TRUE,FALSE),IF(INDEX(Команды!$A$2:$AN$7500,MATCH(AH$3,Команды!$A$2:$A$7500,0),$E39+2)=Команды!$AJ$9,TRUE,FALSE),IF(INDEX(Команды!$A$2:$AN$7500,MATCH(AH$3,Команды!$A$2:$A$7500,0),$E39+2)=Команды!$AJ$10,TRUE,FALSE),IF(INDEX(Команды!$A$2:$AN$7500,MATCH(AH$3,Команды!$A$2:$A$7500,0),$E39+2)=Команды!$AJ$11,TRUE,FALSE),IF(INDEX(Команды!$A$2:$AN$7500,MATCH(AH$3,Команды!$A$2:$A$7500,0),$E39+2)=Команды!$AJ$12,TRUE,FALSE),IF(INDEX(Команды!$A$2:$AN$7500,MATCH(AH$3,Команды!$A$2:$A$7500,0),$E39+2)=Команды!$AJ$13,TRUE,FALSE),IF(INDEX(Команды!$A$2:$AN$7500,MATCH(AH$3,Команды!$A$2:$A$7500,0),$E39+2)=Команды!$AJ$14,TRUE,FALSE),IF(INDEX(Команды!$A$2:$AN$7500,MATCH(AH$3,Команды!$A$2:$A$7500,0),$E39+2)=Команды!$AJ$15,TRUE,FALSE),IF(INDEX(Команды!$A$2:$AN$7500,MATCH(AH$3,Команды!$A$2:$A$7500,0),$E39+2)=Команды!$AJ$16,TRUE,FALSE),,IF(INDEX(Команды!$A$2:$AN$7500,MATCH(AH$3,Команды!$A$2:$A$7500,0),$E39+2)=Команды!$AJ$17,TRUE,FALSE),,IF(INDEX(Команды!$A$2:$AN$7500,MATCH(AH$3,Команды!$A$2:$A$7500,0),$E39+2)=Команды!$AJ$18,TRUE,FALSE),,IF(INDEX(Команды!$A$2:$AN$7500,MATCH(AH$3,Команды!$A$2:$A$7500,0),$E39+2)=Команды!$AJ$19,TRUE,FALSE)),INDEX(Команды!$AJ$2:$AK$19,MATCH(INDEX(Команды!$A$2:$AN$7500,MATCH(AH$3,Команды!$A$2:$A$7500,0),$E39+2),Команды!$AJ$2:$AJ$19,0),2),0)</f>
        <v>В</v>
      </c>
      <c r="AI39" s="175" t="str">
        <f>IF(OR(IF(INDEX(Команды!$A$2:$AN$7500,MATCH(AH$3,Команды!$A$2:$A$7500,0),$E39+2)=Команды!$AJ$2,TRUE,FALSE),IF(INDEX(Команды!$A$2:$AN$7500,MATCH(AH$3,Команды!$A$2:$A$7500,0),$E39+2)=Команды!$AJ$3,TRUE,FALSE),IF(INDEX(Команды!$A$2:$AN$7500,MATCH(AH$3,Команды!$A$2:$A$7500,0),$E39+2)=Команды!$AJ$4,TRUE,FALSE),IF(INDEX(Команды!$A$2:$AN$7500,MATCH(AH$3,Команды!$A$2:$A$7500,0),$E39+2)=Команды!$AJ$5,TRUE,FALSE),IF(INDEX(Команды!$A$2:$AN$7500,MATCH(AH$3,Команды!$A$2:$A$7500,0),$E39+2)=Команды!$AJ$6,TRUE,FALSE),IF(INDEX(Команды!$A$2:$AN$7500,MATCH(AH$3,Команды!$A$2:$A$7500,0),$E39+2)=Команды!$AJ$7,TRUE,FALSE),IF(INDEX(Команды!$A$2:$AN$7500,MATCH(AH$3,Команды!$A$2:$A$7500,0),$E39+2)=Команды!$AJ$8,TRUE,FALSE),IF(INDEX(Команды!$A$2:$AN$7500,MATCH(AH$3,Команды!$A$2:$A$7500,0),$E39+2)=Команды!$AJ$9,TRUE,FALSE),IF(INDEX(Команды!$A$2:$AN$7500,MATCH(AH$3,Команды!$A$2:$A$7500,0),$E39+2)=Команды!$AJ$10,TRUE,FALSE),IF(INDEX(Команды!$A$2:$AN$7500,MATCH(AH$3,Команды!$A$2:$A$7500,0),$E39+2)=Команды!$AJ$11,TRUE,FALSE),IF(INDEX(Команды!$A$2:$AN$7500,MATCH(AH$3,Команды!$A$2:$A$7500,0),$E39+2)=Команды!$AJ$12,TRUE,FALSE),IF(INDEX(Команды!$A$2:$AN$7500,MATCH(AH$3,Команды!$A$2:$A$7500,0),$E39+2)=Команды!$AJ$13,TRUE,FALSE),IF(INDEX(Команды!$A$2:$AN$7500,MATCH(AH$3,Команды!$A$2:$A$7500,0),$E39+2)=Команды!$AJ$14,TRUE,FALSE),IF(INDEX(Команды!$A$2:$AN$7500,MATCH(AH$3,Команды!$A$2:$A$7500,0),$E39+2)=Команды!$AJ$15,TRUE,FALSE),IF(INDEX(Команды!$A$2:$AN$7500,MATCH(AH$3,Команды!$A$2:$A$7500,0),$E39+2)=Команды!$AJ$16,TRUE,FALSE),IF(INDEX(Команды!$A$2:$AN$7500,MATCH(AH$3,Команды!$A$2:$A$7500,0),$E39+2)=Команды!$AJ$17,TRUE,FALSE),IF(INDEX(Команды!$A$2:$AN$7500,MATCH(AH$3,Команды!$A$2:$A$7500,0),$E39+2)=Команды!$AJ$18,TRUE,FALSE),IF(INDEX(Команды!$A$2:$AN$7500,MATCH(AH$3,Команды!$A$2:$A$7500,0),$E39+2)=Команды!$AJ$19,TRUE,FALSE)),INDEX(Команды!$AJ$2:$AL$19,MATCH(INDEX(Команды!$A$2:$AN$7500,MATCH(AH$3,Команды!$A$2:$A$7500,0),$E39+2),Команды!$AJ$2:$AJ$19,0),3),0)</f>
        <v>В</v>
      </c>
      <c r="AJ39" s="342"/>
      <c r="AK39" s="174">
        <f>IF(OR(IF(INDEX(Команды!$A$2:$AN$7500,MATCH(AK$3,Команды!$A$2:$A$7500,0),$E39+2)=Команды!$AJ$2,TRUE,FALSE),IF(INDEX(Команды!$A$2:$AN$7500,MATCH(AK$3,Команды!$A$2:$A$7500,0),$E39+2)=Команды!$AJ$3,TRUE,FALSE),IF(INDEX(Команды!$A$2:$AN$7500,MATCH(AK$3,Команды!$A$2:$A$7500,0),$E39+2)=Команды!$AJ$4,TRUE,FALSE),IF(INDEX(Команды!$A$2:$AN$7500,MATCH(AK$3,Команды!$A$2:$A$7500,0),$E39+2)=Команды!$AJ$5,TRUE,FALSE),IF(INDEX(Команды!$A$2:$AN$7500,MATCH(AK$3,Команды!$A$2:$A$7500,0),$E39+2)=Команды!$AJ$6,TRUE,FALSE),IF(INDEX(Команды!$A$2:$AN$7500,MATCH(AK$3,Команды!$A$2:$A$7500,0),$E39+2)=Команды!$AJ$7,TRUE,FALSE),IF(INDEX(Команды!$A$2:$AN$7500,MATCH(AK$3,Команды!$A$2:$A$7500,0),$E39+2)=Команды!$AJ$8,TRUE,FALSE),IF(INDEX(Команды!$A$2:$AN$7500,MATCH(AK$3,Команды!$A$2:$A$7500,0),$E39+2)=Команды!$AJ$9,TRUE,FALSE),IF(INDEX(Команды!$A$2:$AN$7500,MATCH(AK$3,Команды!$A$2:$A$7500,0),$E39+2)=Команды!$AJ$10,TRUE,FALSE),IF(INDEX(Команды!$A$2:$AN$7500,MATCH(AK$3,Команды!$A$2:$A$7500,0),$E39+2)=Команды!$AJ$11,TRUE,FALSE),IF(INDEX(Команды!$A$2:$AN$7500,MATCH(AK$3,Команды!$A$2:$A$7500,0),$E39+2)=Команды!$AJ$12,TRUE,FALSE),IF(INDEX(Команды!$A$2:$AN$7500,MATCH(AK$3,Команды!$A$2:$A$7500,0),$E39+2)=Команды!$AJ$13,TRUE,FALSE),IF(INDEX(Команды!$A$2:$AN$7500,MATCH(AK$3,Команды!$A$2:$A$7500,0),$E39+2)=Команды!$AJ$14,TRUE,FALSE),IF(INDEX(Команды!$A$2:$AN$7500,MATCH(AK$3,Команды!$A$2:$A$7500,0),$E39+2)=Команды!$AJ$15,TRUE,FALSE),IF(INDEX(Команды!$A$2:$AN$7500,MATCH(AK$3,Команды!$A$2:$A$7500,0),$E39+2)=Команды!$AJ$16,TRUE,FALSE),,IF(INDEX(Команды!$A$2:$AN$7500,MATCH(AK$3,Команды!$A$2:$A$7500,0),$E39+2)=Команды!$AJ$17,TRUE,FALSE),,IF(INDEX(Команды!$A$2:$AN$7500,MATCH(AK$3,Команды!$A$2:$A$7500,0),$E39+2)=Команды!$AJ$18,TRUE,FALSE),,IF(INDEX(Команды!$A$2:$AN$7500,MATCH(AK$3,Команды!$A$2:$A$7500,0),$E39+2)=Команды!$AJ$19,TRUE,FALSE)),INDEX(Команды!$AJ$2:$AK$19,MATCH(INDEX(Команды!$A$2:$AN$7500,MATCH(AK$3,Команды!$A$2:$A$7500,0),$E39+2),Команды!$AJ$2:$AJ$19,0),2),0)</f>
        <v>0.28125</v>
      </c>
      <c r="AL39" s="175">
        <f>IF(OR(IF(INDEX(Команды!$A$2:$AN$7500,MATCH(AK$3,Команды!$A$2:$A$7500,0),$E39+2)=Команды!$AJ$2,TRUE,FALSE),IF(INDEX(Команды!$A$2:$AN$7500,MATCH(AK$3,Команды!$A$2:$A$7500,0),$E39+2)=Команды!$AJ$3,TRUE,FALSE),IF(INDEX(Команды!$A$2:$AN$7500,MATCH(AK$3,Команды!$A$2:$A$7500,0),$E39+2)=Команды!$AJ$4,TRUE,FALSE),IF(INDEX(Команды!$A$2:$AN$7500,MATCH(AK$3,Команды!$A$2:$A$7500,0),$E39+2)=Команды!$AJ$5,TRUE,FALSE),IF(INDEX(Команды!$A$2:$AN$7500,MATCH(AK$3,Команды!$A$2:$A$7500,0),$E39+2)=Команды!$AJ$6,TRUE,FALSE),IF(INDEX(Команды!$A$2:$AN$7500,MATCH(AK$3,Команды!$A$2:$A$7500,0),$E39+2)=Команды!$AJ$7,TRUE,FALSE),IF(INDEX(Команды!$A$2:$AN$7500,MATCH(AK$3,Команды!$A$2:$A$7500,0),$E39+2)=Команды!$AJ$8,TRUE,FALSE),IF(INDEX(Команды!$A$2:$AN$7500,MATCH(AK$3,Команды!$A$2:$A$7500,0),$E39+2)=Команды!$AJ$9,TRUE,FALSE),IF(INDEX(Команды!$A$2:$AN$7500,MATCH(AK$3,Команды!$A$2:$A$7500,0),$E39+2)=Команды!$AJ$10,TRUE,FALSE),IF(INDEX(Команды!$A$2:$AN$7500,MATCH(AK$3,Команды!$A$2:$A$7500,0),$E39+2)=Команды!$AJ$11,TRUE,FALSE),IF(INDEX(Команды!$A$2:$AN$7500,MATCH(AK$3,Команды!$A$2:$A$7500,0),$E39+2)=Команды!$AJ$12,TRUE,FALSE),IF(INDEX(Команды!$A$2:$AN$7500,MATCH(AK$3,Команды!$A$2:$A$7500,0),$E39+2)=Команды!$AJ$13,TRUE,FALSE),IF(INDEX(Команды!$A$2:$AN$7500,MATCH(AK$3,Команды!$A$2:$A$7500,0),$E39+2)=Команды!$AJ$14,TRUE,FALSE),IF(INDEX(Команды!$A$2:$AN$7500,MATCH(AK$3,Команды!$A$2:$A$7500,0),$E39+2)=Команды!$AJ$15,TRUE,FALSE),IF(INDEX(Команды!$A$2:$AN$7500,MATCH(AK$3,Команды!$A$2:$A$7500,0),$E39+2)=Команды!$AJ$16,TRUE,FALSE),IF(INDEX(Команды!$A$2:$AN$7500,MATCH(AK$3,Команды!$A$2:$A$7500,0),$E39+2)=Команды!$AJ$17,TRUE,FALSE),IF(INDEX(Команды!$A$2:$AN$7500,MATCH(AK$3,Команды!$A$2:$A$7500,0),$E39+2)=Команды!$AJ$18,TRUE,FALSE),IF(INDEX(Команды!$A$2:$AN$7500,MATCH(AK$3,Команды!$A$2:$A$7500,0),$E39+2)=Команды!$AJ$19,TRUE,FALSE)),INDEX(Команды!$AJ$2:$AL$19,MATCH(INDEX(Команды!$A$2:$AN$7500,MATCH(AK$3,Команды!$A$2:$A$7500,0),$E39+2),Команды!$AJ$2:$AJ$19,0),3),0)</f>
        <v>0.65625</v>
      </c>
      <c r="AM39" s="342"/>
      <c r="AN39" s="174">
        <f>IF(OR(IF(INDEX(Команды!$A$2:$AN$7500,MATCH(AN$3,Команды!$A$2:$A$7500,0),$E39+2)=Команды!$AJ$2,TRUE,FALSE),IF(INDEX(Команды!$A$2:$AN$7500,MATCH(AN$3,Команды!$A$2:$A$7500,0),$E39+2)=Команды!$AJ$3,TRUE,FALSE),IF(INDEX(Команды!$A$2:$AN$7500,MATCH(AN$3,Команды!$A$2:$A$7500,0),$E39+2)=Команды!$AJ$4,TRUE,FALSE),IF(INDEX(Команды!$A$2:$AN$7500,MATCH(AN$3,Команды!$A$2:$A$7500,0),$E39+2)=Команды!$AJ$5,TRUE,FALSE),IF(INDEX(Команды!$A$2:$AN$7500,MATCH(AN$3,Команды!$A$2:$A$7500,0),$E39+2)=Команды!$AJ$6,TRUE,FALSE),IF(INDEX(Команды!$A$2:$AN$7500,MATCH(AN$3,Команды!$A$2:$A$7500,0),$E39+2)=Команды!$AJ$7,TRUE,FALSE),IF(INDEX(Команды!$A$2:$AN$7500,MATCH(AN$3,Команды!$A$2:$A$7500,0),$E39+2)=Команды!$AJ$8,TRUE,FALSE),IF(INDEX(Команды!$A$2:$AN$7500,MATCH(AN$3,Команды!$A$2:$A$7500,0),$E39+2)=Команды!$AJ$9,TRUE,FALSE),IF(INDEX(Команды!$A$2:$AN$7500,MATCH(AN$3,Команды!$A$2:$A$7500,0),$E39+2)=Команды!$AJ$10,TRUE,FALSE),IF(INDEX(Команды!$A$2:$AN$7500,MATCH(AN$3,Команды!$A$2:$A$7500,0),$E39+2)=Команды!$AJ$11,TRUE,FALSE),IF(INDEX(Команды!$A$2:$AN$7500,MATCH(AN$3,Команды!$A$2:$A$7500,0),$E39+2)=Команды!$AJ$12,TRUE,FALSE),IF(INDEX(Команды!$A$2:$AN$7500,MATCH(AN$3,Команды!$A$2:$A$7500,0),$E39+2)=Команды!$AJ$13,TRUE,FALSE),IF(INDEX(Команды!$A$2:$AN$7500,MATCH(AN$3,Команды!$A$2:$A$7500,0),$E39+2)=Команды!$AJ$14,TRUE,FALSE),IF(INDEX(Команды!$A$2:$AN$7500,MATCH(AN$3,Команды!$A$2:$A$7500,0),$E39+2)=Команды!$AJ$15,TRUE,FALSE),IF(INDEX(Команды!$A$2:$AN$7500,MATCH(AN$3,Команды!$A$2:$A$7500,0),$E39+2)=Команды!$AJ$16,TRUE,FALSE),,IF(INDEX(Команды!$A$2:$AN$7500,MATCH(AN$3,Команды!$A$2:$A$7500,0),$E39+2)=Команды!$AJ$17,TRUE,FALSE),,IF(INDEX(Команды!$A$2:$AN$7500,MATCH(AN$3,Команды!$A$2:$A$7500,0),$E39+2)=Команды!$AJ$18,TRUE,FALSE),,IF(INDEX(Команды!$A$2:$AN$7500,MATCH(AN$3,Команды!$A$2:$A$7500,0),$E39+2)=Команды!$AJ$19,TRUE,FALSE)),INDEX(Команды!$AJ$2:$AK$19,MATCH(INDEX(Команды!$A$2:$AN$7500,MATCH(AN$3,Команды!$A$2:$A$7500,0),$E39+2),Команды!$AJ$2:$AJ$19,0),2),0)</f>
        <v>0.28125</v>
      </c>
      <c r="AO39" s="175">
        <f>IF(OR(IF(INDEX(Команды!$A$2:$AN$7500,MATCH(AN$3,Команды!$A$2:$A$7500,0),$E39+2)=Команды!$AJ$2,TRUE,FALSE),IF(INDEX(Команды!$A$2:$AN$7500,MATCH(AN$3,Команды!$A$2:$A$7500,0),$E39+2)=Команды!$AJ$3,TRUE,FALSE),IF(INDEX(Команды!$A$2:$AN$7500,MATCH(AN$3,Команды!$A$2:$A$7500,0),$E39+2)=Команды!$AJ$4,TRUE,FALSE),IF(INDEX(Команды!$A$2:$AN$7500,MATCH(AN$3,Команды!$A$2:$A$7500,0),$E39+2)=Команды!$AJ$5,TRUE,FALSE),IF(INDEX(Команды!$A$2:$AN$7500,MATCH(AN$3,Команды!$A$2:$A$7500,0),$E39+2)=Команды!$AJ$6,TRUE,FALSE),IF(INDEX(Команды!$A$2:$AN$7500,MATCH(AN$3,Команды!$A$2:$A$7500,0),$E39+2)=Команды!$AJ$7,TRUE,FALSE),IF(INDEX(Команды!$A$2:$AN$7500,MATCH(AN$3,Команды!$A$2:$A$7500,0),$E39+2)=Команды!$AJ$8,TRUE,FALSE),IF(INDEX(Команды!$A$2:$AN$7500,MATCH(AN$3,Команды!$A$2:$A$7500,0),$E39+2)=Команды!$AJ$9,TRUE,FALSE),IF(INDEX(Команды!$A$2:$AN$7500,MATCH(AN$3,Команды!$A$2:$A$7500,0),$E39+2)=Команды!$AJ$10,TRUE,FALSE),IF(INDEX(Команды!$A$2:$AN$7500,MATCH(AN$3,Команды!$A$2:$A$7500,0),$E39+2)=Команды!$AJ$11,TRUE,FALSE),IF(INDEX(Команды!$A$2:$AN$7500,MATCH(AN$3,Команды!$A$2:$A$7500,0),$E39+2)=Команды!$AJ$12,TRUE,FALSE),IF(INDEX(Команды!$A$2:$AN$7500,MATCH(AN$3,Команды!$A$2:$A$7500,0),$E39+2)=Команды!$AJ$13,TRUE,FALSE),IF(INDEX(Команды!$A$2:$AN$7500,MATCH(AN$3,Команды!$A$2:$A$7500,0),$E39+2)=Команды!$AJ$14,TRUE,FALSE),IF(INDEX(Команды!$A$2:$AN$7500,MATCH(AN$3,Команды!$A$2:$A$7500,0),$E39+2)=Команды!$AJ$15,TRUE,FALSE),IF(INDEX(Команды!$A$2:$AN$7500,MATCH(AN$3,Команды!$A$2:$A$7500,0),$E39+2)=Команды!$AJ$16,TRUE,FALSE),IF(INDEX(Команды!$A$2:$AN$7500,MATCH(AN$3,Команды!$A$2:$A$7500,0),$E39+2)=Команды!$AJ$17,TRUE,FALSE),IF(INDEX(Команды!$A$2:$AN$7500,MATCH(AN$3,Команды!$A$2:$A$7500,0),$E39+2)=Команды!$AJ$18,TRUE,FALSE),IF(INDEX(Команды!$A$2:$AN$7500,MATCH(AN$3,Команды!$A$2:$A$7500,0),$E39+2)=Команды!$AJ$19,TRUE,FALSE)),INDEX(Команды!$AJ$2:$AL$19,MATCH(INDEX(Команды!$A$2:$AN$7500,MATCH(AN$3,Команды!$A$2:$A$7500,0),$E39+2),Команды!$AJ$2:$AJ$19,0),3),0)</f>
        <v>0.65625</v>
      </c>
      <c r="AP39" s="342"/>
      <c r="AQ39" s="174">
        <f>IF(OR(IF(INDEX(Команды!$A$2:$AN$7500,MATCH(AQ$3,Команды!$A$2:$A$7500,0),$E39+2)=Команды!$AJ$2,TRUE,FALSE),IF(INDEX(Команды!$A$2:$AN$7500,MATCH(AQ$3,Команды!$A$2:$A$7500,0),$E39+2)=Команды!$AJ$3,TRUE,FALSE),IF(INDEX(Команды!$A$2:$AN$7500,MATCH(AQ$3,Команды!$A$2:$A$7500,0),$E39+2)=Команды!$AJ$4,TRUE,FALSE),IF(INDEX(Команды!$A$2:$AN$7500,MATCH(AQ$3,Команды!$A$2:$A$7500,0),$E39+2)=Команды!$AJ$5,TRUE,FALSE),IF(INDEX(Команды!$A$2:$AN$7500,MATCH(AQ$3,Команды!$A$2:$A$7500,0),$E39+2)=Команды!$AJ$6,TRUE,FALSE),IF(INDEX(Команды!$A$2:$AN$7500,MATCH(AQ$3,Команды!$A$2:$A$7500,0),$E39+2)=Команды!$AJ$7,TRUE,FALSE),IF(INDEX(Команды!$A$2:$AN$7500,MATCH(AQ$3,Команды!$A$2:$A$7500,0),$E39+2)=Команды!$AJ$8,TRUE,FALSE),IF(INDEX(Команды!$A$2:$AN$7500,MATCH(AQ$3,Команды!$A$2:$A$7500,0),$E39+2)=Команды!$AJ$9,TRUE,FALSE),IF(INDEX(Команды!$A$2:$AN$7500,MATCH(AQ$3,Команды!$A$2:$A$7500,0),$E39+2)=Команды!$AJ$10,TRUE,FALSE),IF(INDEX(Команды!$A$2:$AN$7500,MATCH(AQ$3,Команды!$A$2:$A$7500,0),$E39+2)=Команды!$AJ$11,TRUE,FALSE),IF(INDEX(Команды!$A$2:$AN$7500,MATCH(AQ$3,Команды!$A$2:$A$7500,0),$E39+2)=Команды!$AJ$12,TRUE,FALSE),IF(INDEX(Команды!$A$2:$AN$7500,MATCH(AQ$3,Команды!$A$2:$A$7500,0),$E39+2)=Команды!$AJ$13,TRUE,FALSE),IF(INDEX(Команды!$A$2:$AN$7500,MATCH(AQ$3,Команды!$A$2:$A$7500,0),$E39+2)=Команды!$AJ$14,TRUE,FALSE),IF(INDEX(Команды!$A$2:$AN$7500,MATCH(AQ$3,Команды!$A$2:$A$7500,0),$E39+2)=Команды!$AJ$15,TRUE,FALSE),IF(INDEX(Команды!$A$2:$AN$7500,MATCH(AQ$3,Команды!$A$2:$A$7500,0),$E39+2)=Команды!$AJ$16,TRUE,FALSE),,IF(INDEX(Команды!$A$2:$AN$7500,MATCH(AQ$3,Команды!$A$2:$A$7500,0),$E39+2)=Команды!$AJ$17,TRUE,FALSE),,IF(INDEX(Команды!$A$2:$AN$7500,MATCH(AQ$3,Команды!$A$2:$A$7500,0),$E39+2)=Команды!$AJ$18,TRUE,FALSE),,IF(INDEX(Команды!$A$2:$AN$7500,MATCH(AQ$3,Команды!$A$2:$A$7500,0),$E39+2)=Команды!$AJ$19,TRUE,FALSE)),INDEX(Команды!$AJ$2:$AK$19,MATCH(INDEX(Команды!$A$2:$AN$7500,MATCH(AQ$3,Команды!$A$2:$A$7500,0),$E39+2),Команды!$AJ$2:$AJ$19,0),2),0)</f>
        <v>0.3125</v>
      </c>
      <c r="AR39" s="175">
        <f>IF(OR(IF(INDEX(Команды!$A$2:$AN$7500,MATCH(AQ$3,Команды!$A$2:$A$7500,0),$E39+2)=Команды!$AJ$2,TRUE,FALSE),IF(INDEX(Команды!$A$2:$AN$7500,MATCH(AQ$3,Команды!$A$2:$A$7500,0),$E39+2)=Команды!$AJ$3,TRUE,FALSE),IF(INDEX(Команды!$A$2:$AN$7500,MATCH(AQ$3,Команды!$A$2:$A$7500,0),$E39+2)=Команды!$AJ$4,TRUE,FALSE),IF(INDEX(Команды!$A$2:$AN$7500,MATCH(AQ$3,Команды!$A$2:$A$7500,0),$E39+2)=Команды!$AJ$5,TRUE,FALSE),IF(INDEX(Команды!$A$2:$AN$7500,MATCH(AQ$3,Команды!$A$2:$A$7500,0),$E39+2)=Команды!$AJ$6,TRUE,FALSE),IF(INDEX(Команды!$A$2:$AN$7500,MATCH(AQ$3,Команды!$A$2:$A$7500,0),$E39+2)=Команды!$AJ$7,TRUE,FALSE),IF(INDEX(Команды!$A$2:$AN$7500,MATCH(AQ$3,Команды!$A$2:$A$7500,0),$E39+2)=Команды!$AJ$8,TRUE,FALSE),IF(INDEX(Команды!$A$2:$AN$7500,MATCH(AQ$3,Команды!$A$2:$A$7500,0),$E39+2)=Команды!$AJ$9,TRUE,FALSE),IF(INDEX(Команды!$A$2:$AN$7500,MATCH(AQ$3,Команды!$A$2:$A$7500,0),$E39+2)=Команды!$AJ$10,TRUE,FALSE),IF(INDEX(Команды!$A$2:$AN$7500,MATCH(AQ$3,Команды!$A$2:$A$7500,0),$E39+2)=Команды!$AJ$11,TRUE,FALSE),IF(INDEX(Команды!$A$2:$AN$7500,MATCH(AQ$3,Команды!$A$2:$A$7500,0),$E39+2)=Команды!$AJ$12,TRUE,FALSE),IF(INDEX(Команды!$A$2:$AN$7500,MATCH(AQ$3,Команды!$A$2:$A$7500,0),$E39+2)=Команды!$AJ$13,TRUE,FALSE),IF(INDEX(Команды!$A$2:$AN$7500,MATCH(AQ$3,Команды!$A$2:$A$7500,0),$E39+2)=Команды!$AJ$14,TRUE,FALSE),IF(INDEX(Команды!$A$2:$AN$7500,MATCH(AQ$3,Команды!$A$2:$A$7500,0),$E39+2)=Команды!$AJ$15,TRUE,FALSE),IF(INDEX(Команды!$A$2:$AN$7500,MATCH(AQ$3,Команды!$A$2:$A$7500,0),$E39+2)=Команды!$AJ$16,TRUE,FALSE),IF(INDEX(Команды!$A$2:$AN$7500,MATCH(AQ$3,Команды!$A$2:$A$7500,0),$E39+2)=Команды!$AJ$17,TRUE,FALSE),IF(INDEX(Команды!$A$2:$AN$7500,MATCH(AQ$3,Команды!$A$2:$A$7500,0),$E39+2)=Команды!$AJ$18,TRUE,FALSE),IF(INDEX(Команды!$A$2:$AN$7500,MATCH(AQ$3,Команды!$A$2:$A$7500,0),$E39+2)=Команды!$AJ$19,TRUE,FALSE)),INDEX(Команды!$AJ$2:$AL$19,MATCH(INDEX(Команды!$A$2:$AN$7500,MATCH(AQ$3,Команды!$A$2:$A$7500,0),$E39+2),Команды!$AJ$2:$AJ$19,0),3),0)</f>
        <v>0.6875</v>
      </c>
      <c r="AS39" s="342"/>
      <c r="AT39" s="174">
        <f>IF(OR(IF(INDEX(Команды!$A$2:$AN$7500,MATCH(AT$3,Команды!$A$2:$A$7500,0),$E39+2)=Команды!$AJ$2,TRUE,FALSE),IF(INDEX(Команды!$A$2:$AN$7500,MATCH(AT$3,Команды!$A$2:$A$7500,0),$E39+2)=Команды!$AJ$3,TRUE,FALSE),IF(INDEX(Команды!$A$2:$AN$7500,MATCH(AT$3,Команды!$A$2:$A$7500,0),$E39+2)=Команды!$AJ$4,TRUE,FALSE),IF(INDEX(Команды!$A$2:$AN$7500,MATCH(AT$3,Команды!$A$2:$A$7500,0),$E39+2)=Команды!$AJ$5,TRUE,FALSE),IF(INDEX(Команды!$A$2:$AN$7500,MATCH(AT$3,Команды!$A$2:$A$7500,0),$E39+2)=Команды!$AJ$6,TRUE,FALSE),IF(INDEX(Команды!$A$2:$AN$7500,MATCH(AT$3,Команды!$A$2:$A$7500,0),$E39+2)=Команды!$AJ$7,TRUE,FALSE),IF(INDEX(Команды!$A$2:$AN$7500,MATCH(AT$3,Команды!$A$2:$A$7500,0),$E39+2)=Команды!$AJ$8,TRUE,FALSE),IF(INDEX(Команды!$A$2:$AN$7500,MATCH(AT$3,Команды!$A$2:$A$7500,0),$E39+2)=Команды!$AJ$9,TRUE,FALSE),IF(INDEX(Команды!$A$2:$AN$7500,MATCH(AT$3,Команды!$A$2:$A$7500,0),$E39+2)=Команды!$AJ$10,TRUE,FALSE),IF(INDEX(Команды!$A$2:$AN$7500,MATCH(AT$3,Команды!$A$2:$A$7500,0),$E39+2)=Команды!$AJ$11,TRUE,FALSE),IF(INDEX(Команды!$A$2:$AN$7500,MATCH(AT$3,Команды!$A$2:$A$7500,0),$E39+2)=Команды!$AJ$12,TRUE,FALSE),IF(INDEX(Команды!$A$2:$AN$7500,MATCH(AT$3,Команды!$A$2:$A$7500,0),$E39+2)=Команды!$AJ$13,TRUE,FALSE),IF(INDEX(Команды!$A$2:$AN$7500,MATCH(AT$3,Команды!$A$2:$A$7500,0),$E39+2)=Команды!$AJ$14,TRUE,FALSE),IF(INDEX(Команды!$A$2:$AN$7500,MATCH(AT$3,Команды!$A$2:$A$7500,0),$E39+2)=Команды!$AJ$15,TRUE,FALSE),IF(INDEX(Команды!$A$2:$AN$7500,MATCH(AT$3,Команды!$A$2:$A$7500,0),$E39+2)=Команды!$AJ$16,TRUE,FALSE),,IF(INDEX(Команды!$A$2:$AN$7500,MATCH(AT$3,Команды!$A$2:$A$7500,0),$E39+2)=Команды!$AJ$17,TRUE,FALSE),,IF(INDEX(Команды!$A$2:$AN$7500,MATCH(AT$3,Команды!$A$2:$A$7500,0),$E39+2)=Команды!$AJ$18,TRUE,FALSE),,IF(INDEX(Команды!$A$2:$AN$7500,MATCH(AT$3,Команды!$A$2:$A$7500,0),$E39+2)=Команды!$AJ$19,TRUE,FALSE)),INDEX(Команды!$AJ$2:$AK$19,MATCH(INDEX(Команды!$A$2:$AN$7500,MATCH(AT$3,Команды!$A$2:$A$7500,0),$E39+2),Команды!$AJ$2:$AJ$19,0),2),0)</f>
        <v>0.33333333333333331</v>
      </c>
      <c r="AU39" s="175">
        <f>IF(OR(IF(INDEX(Команды!$A$2:$AN$7500,MATCH(AT$3,Команды!$A$2:$A$7500,0),$E39+2)=Команды!$AJ$2,TRUE,FALSE),IF(INDEX(Команды!$A$2:$AN$7500,MATCH(AT$3,Команды!$A$2:$A$7500,0),$E39+2)=Команды!$AJ$3,TRUE,FALSE),IF(INDEX(Команды!$A$2:$AN$7500,MATCH(AT$3,Команды!$A$2:$A$7500,0),$E39+2)=Команды!$AJ$4,TRUE,FALSE),IF(INDEX(Команды!$A$2:$AN$7500,MATCH(AT$3,Команды!$A$2:$A$7500,0),$E39+2)=Команды!$AJ$5,TRUE,FALSE),IF(INDEX(Команды!$A$2:$AN$7500,MATCH(AT$3,Команды!$A$2:$A$7500,0),$E39+2)=Команды!$AJ$6,TRUE,FALSE),IF(INDEX(Команды!$A$2:$AN$7500,MATCH(AT$3,Команды!$A$2:$A$7500,0),$E39+2)=Команды!$AJ$7,TRUE,FALSE),IF(INDEX(Команды!$A$2:$AN$7500,MATCH(AT$3,Команды!$A$2:$A$7500,0),$E39+2)=Команды!$AJ$8,TRUE,FALSE),IF(INDEX(Команды!$A$2:$AN$7500,MATCH(AT$3,Команды!$A$2:$A$7500,0),$E39+2)=Команды!$AJ$9,TRUE,FALSE),IF(INDEX(Команды!$A$2:$AN$7500,MATCH(AT$3,Команды!$A$2:$A$7500,0),$E39+2)=Команды!$AJ$10,TRUE,FALSE),IF(INDEX(Команды!$A$2:$AN$7500,MATCH(AT$3,Команды!$A$2:$A$7500,0),$E39+2)=Команды!$AJ$11,TRUE,FALSE),IF(INDEX(Команды!$A$2:$AN$7500,MATCH(AT$3,Команды!$A$2:$A$7500,0),$E39+2)=Команды!$AJ$12,TRUE,FALSE),IF(INDEX(Команды!$A$2:$AN$7500,MATCH(AT$3,Команды!$A$2:$A$7500,0),$E39+2)=Команды!$AJ$13,TRUE,FALSE),IF(INDEX(Команды!$A$2:$AN$7500,MATCH(AT$3,Команды!$A$2:$A$7500,0),$E39+2)=Команды!$AJ$14,TRUE,FALSE),IF(INDEX(Команды!$A$2:$AN$7500,MATCH(AT$3,Команды!$A$2:$A$7500,0),$E39+2)=Команды!$AJ$15,TRUE,FALSE),IF(INDEX(Команды!$A$2:$AN$7500,MATCH(AT$3,Команды!$A$2:$A$7500,0),$E39+2)=Команды!$AJ$16,TRUE,FALSE),IF(INDEX(Команды!$A$2:$AN$7500,MATCH(AT$3,Команды!$A$2:$A$7500,0),$E39+2)=Команды!$AJ$17,TRUE,FALSE),IF(INDEX(Команды!$A$2:$AN$7500,MATCH(AT$3,Команды!$A$2:$A$7500,0),$E39+2)=Команды!$AJ$18,TRUE,FALSE),IF(INDEX(Команды!$A$2:$AN$7500,MATCH(AT$3,Команды!$A$2:$A$7500,0),$E39+2)=Команды!$AJ$19,TRUE,FALSE)),INDEX(Команды!$AJ$2:$AL$19,MATCH(INDEX(Команды!$A$2:$AN$7500,MATCH(AT$3,Команды!$A$2:$A$7500,0),$E39+2),Команды!$AJ$2:$AJ$19,0),3),0)</f>
        <v>0.70833333333333337</v>
      </c>
      <c r="AV39" s="342"/>
      <c r="AW39" s="174">
        <f>IF(OR(IF(INDEX(Команды!$A$2:$AN$7500,MATCH(AW$3,Команды!$A$2:$A$7500,0),$E39+2)=Команды!$AJ$2,TRUE,FALSE),IF(INDEX(Команды!$A$2:$AN$7500,MATCH(AW$3,Команды!$A$2:$A$7500,0),$E39+2)=Команды!$AJ$3,TRUE,FALSE),IF(INDEX(Команды!$A$2:$AN$7500,MATCH(AW$3,Команды!$A$2:$A$7500,0),$E39+2)=Команды!$AJ$4,TRUE,FALSE),IF(INDEX(Команды!$A$2:$AN$7500,MATCH(AW$3,Команды!$A$2:$A$7500,0),$E39+2)=Команды!$AJ$5,TRUE,FALSE),IF(INDEX(Команды!$A$2:$AN$7500,MATCH(AW$3,Команды!$A$2:$A$7500,0),$E39+2)=Команды!$AJ$6,TRUE,FALSE),IF(INDEX(Команды!$A$2:$AN$7500,MATCH(AW$3,Команды!$A$2:$A$7500,0),$E39+2)=Команды!$AJ$7,TRUE,FALSE),IF(INDEX(Команды!$A$2:$AN$7500,MATCH(AW$3,Команды!$A$2:$A$7500,0),$E39+2)=Команды!$AJ$8,TRUE,FALSE),IF(INDEX(Команды!$A$2:$AN$7500,MATCH(AW$3,Команды!$A$2:$A$7500,0),$E39+2)=Команды!$AJ$9,TRUE,FALSE),IF(INDEX(Команды!$A$2:$AN$7500,MATCH(AW$3,Команды!$A$2:$A$7500,0),$E39+2)=Команды!$AJ$10,TRUE,FALSE),IF(INDEX(Команды!$A$2:$AN$7500,MATCH(AW$3,Команды!$A$2:$A$7500,0),$E39+2)=Команды!$AJ$11,TRUE,FALSE),IF(INDEX(Команды!$A$2:$AN$7500,MATCH(AW$3,Команды!$A$2:$A$7500,0),$E39+2)=Команды!$AJ$12,TRUE,FALSE),IF(INDEX(Команды!$A$2:$AN$7500,MATCH(AW$3,Команды!$A$2:$A$7500,0),$E39+2)=Команды!$AJ$13,TRUE,FALSE),IF(INDEX(Команды!$A$2:$AN$7500,MATCH(AW$3,Команды!$A$2:$A$7500,0),$E39+2)=Команды!$AJ$14,TRUE,FALSE),IF(INDEX(Команды!$A$2:$AN$7500,MATCH(AW$3,Команды!$A$2:$A$7500,0),$E39+2)=Команды!$AJ$15,TRUE,FALSE),IF(INDEX(Команды!$A$2:$AN$7500,MATCH(AW$3,Команды!$A$2:$A$7500,0),$E39+2)=Команды!$AJ$16,TRUE,FALSE),,IF(INDEX(Команды!$A$2:$AN$7500,MATCH(AW$3,Команды!$A$2:$A$7500,0),$E39+2)=Команды!$AJ$17,TRUE,FALSE),,IF(INDEX(Команды!$A$2:$AN$7500,MATCH(AW$3,Команды!$A$2:$A$7500,0),$E39+2)=Команды!$AJ$18,TRUE,FALSE),,IF(INDEX(Команды!$A$2:$AN$7500,MATCH(AW$3,Команды!$A$2:$A$7500,0),$E39+2)=Команды!$AJ$19,TRUE,FALSE)),INDEX(Команды!$AJ$2:$AK$19,MATCH(INDEX(Команды!$A$2:$AN$7500,MATCH(AW$3,Команды!$A$2:$A$7500,0),$E39+2),Команды!$AJ$2:$AJ$19,0),2),0)</f>
        <v>0.33333333333333331</v>
      </c>
      <c r="AX39" s="175">
        <f>IF(OR(IF(INDEX(Команды!$A$2:$AN$7500,MATCH(AW$3,Команды!$A$2:$A$7500,0),$E39+2)=Команды!$AJ$2,TRUE,FALSE),IF(INDEX(Команды!$A$2:$AN$7500,MATCH(AW$3,Команды!$A$2:$A$7500,0),$E39+2)=Команды!$AJ$3,TRUE,FALSE),IF(INDEX(Команды!$A$2:$AN$7500,MATCH(AW$3,Команды!$A$2:$A$7500,0),$E39+2)=Команды!$AJ$4,TRUE,FALSE),IF(INDEX(Команды!$A$2:$AN$7500,MATCH(AW$3,Команды!$A$2:$A$7500,0),$E39+2)=Команды!$AJ$5,TRUE,FALSE),IF(INDEX(Команды!$A$2:$AN$7500,MATCH(AW$3,Команды!$A$2:$A$7500,0),$E39+2)=Команды!$AJ$6,TRUE,FALSE),IF(INDEX(Команды!$A$2:$AN$7500,MATCH(AW$3,Команды!$A$2:$A$7500,0),$E39+2)=Команды!$AJ$7,TRUE,FALSE),IF(INDEX(Команды!$A$2:$AN$7500,MATCH(AW$3,Команды!$A$2:$A$7500,0),$E39+2)=Команды!$AJ$8,TRUE,FALSE),IF(INDEX(Команды!$A$2:$AN$7500,MATCH(AW$3,Команды!$A$2:$A$7500,0),$E39+2)=Команды!$AJ$9,TRUE,FALSE),IF(INDEX(Команды!$A$2:$AN$7500,MATCH(AW$3,Команды!$A$2:$A$7500,0),$E39+2)=Команды!$AJ$10,TRUE,FALSE),IF(INDEX(Команды!$A$2:$AN$7500,MATCH(AW$3,Команды!$A$2:$A$7500,0),$E39+2)=Команды!$AJ$11,TRUE,FALSE),IF(INDEX(Команды!$A$2:$AN$7500,MATCH(AW$3,Команды!$A$2:$A$7500,0),$E39+2)=Команды!$AJ$12,TRUE,FALSE),IF(INDEX(Команды!$A$2:$AN$7500,MATCH(AW$3,Команды!$A$2:$A$7500,0),$E39+2)=Команды!$AJ$13,TRUE,FALSE),IF(INDEX(Команды!$A$2:$AN$7500,MATCH(AW$3,Команды!$A$2:$A$7500,0),$E39+2)=Команды!$AJ$14,TRUE,FALSE),IF(INDEX(Команды!$A$2:$AN$7500,MATCH(AW$3,Команды!$A$2:$A$7500,0),$E39+2)=Команды!$AJ$15,TRUE,FALSE),IF(INDEX(Команды!$A$2:$AN$7500,MATCH(AW$3,Команды!$A$2:$A$7500,0),$E39+2)=Команды!$AJ$16,TRUE,FALSE),IF(INDEX(Команды!$A$2:$AN$7500,MATCH(AW$3,Команды!$A$2:$A$7500,0),$E39+2)=Команды!$AJ$17,TRUE,FALSE),IF(INDEX(Команды!$A$2:$AN$7500,MATCH(AW$3,Команды!$A$2:$A$7500,0),$E39+2)=Команды!$AJ$18,TRUE,FALSE),IF(INDEX(Команды!$A$2:$AN$7500,MATCH(AW$3,Команды!$A$2:$A$7500,0),$E39+2)=Команды!$AJ$19,TRUE,FALSE)),INDEX(Команды!$AJ$2:$AL$19,MATCH(INDEX(Команды!$A$2:$AN$7500,MATCH(AW$3,Команды!$A$2:$A$7500,0),$E39+2),Команды!$AJ$2:$AJ$19,0),3),0)</f>
        <v>0.70833333333333337</v>
      </c>
      <c r="AY39" s="342"/>
      <c r="AZ39" s="174" t="str">
        <f>IF(OR(IF(INDEX(Команды!$A$2:$AN$7500,MATCH(AZ$3,Команды!$A$2:$A$7500,0),$E39+2)=Команды!$AJ$2,TRUE,FALSE),IF(INDEX(Команды!$A$2:$AN$7500,MATCH(AZ$3,Команды!$A$2:$A$7500,0),$E39+2)=Команды!$AJ$3,TRUE,FALSE),IF(INDEX(Команды!$A$2:$AN$7500,MATCH(AZ$3,Команды!$A$2:$A$7500,0),$E39+2)=Команды!$AJ$4,TRUE,FALSE),IF(INDEX(Команды!$A$2:$AN$7500,MATCH(AZ$3,Команды!$A$2:$A$7500,0),$E39+2)=Команды!$AJ$5,TRUE,FALSE),IF(INDEX(Команды!$A$2:$AN$7500,MATCH(AZ$3,Команды!$A$2:$A$7500,0),$E39+2)=Команды!$AJ$6,TRUE,FALSE),IF(INDEX(Команды!$A$2:$AN$7500,MATCH(AZ$3,Команды!$A$2:$A$7500,0),$E39+2)=Команды!$AJ$7,TRUE,FALSE),IF(INDEX(Команды!$A$2:$AN$7500,MATCH(AZ$3,Команды!$A$2:$A$7500,0),$E39+2)=Команды!$AJ$8,TRUE,FALSE),IF(INDEX(Команды!$A$2:$AN$7500,MATCH(AZ$3,Команды!$A$2:$A$7500,0),$E39+2)=Команды!$AJ$9,TRUE,FALSE),IF(INDEX(Команды!$A$2:$AN$7500,MATCH(AZ$3,Команды!$A$2:$A$7500,0),$E39+2)=Команды!$AJ$10,TRUE,FALSE),IF(INDEX(Команды!$A$2:$AN$7500,MATCH(AZ$3,Команды!$A$2:$A$7500,0),$E39+2)=Команды!$AJ$11,TRUE,FALSE),IF(INDEX(Команды!$A$2:$AN$7500,MATCH(AZ$3,Команды!$A$2:$A$7500,0),$E39+2)=Команды!$AJ$12,TRUE,FALSE),IF(INDEX(Команды!$A$2:$AN$7500,MATCH(AZ$3,Команды!$A$2:$A$7500,0),$E39+2)=Команды!$AJ$13,TRUE,FALSE),IF(INDEX(Команды!$A$2:$AN$7500,MATCH(AZ$3,Команды!$A$2:$A$7500,0),$E39+2)=Команды!$AJ$14,TRUE,FALSE),IF(INDEX(Команды!$A$2:$AN$7500,MATCH(AZ$3,Команды!$A$2:$A$7500,0),$E39+2)=Команды!$AJ$15,TRUE,FALSE),IF(INDEX(Команды!$A$2:$AN$7500,MATCH(AZ$3,Команды!$A$2:$A$7500,0),$E39+2)=Команды!$AJ$16,TRUE,FALSE),,IF(INDEX(Команды!$A$2:$AN$7500,MATCH(AZ$3,Команды!$A$2:$A$7500,0),$E39+2)=Команды!$AJ$17,TRUE,FALSE),,IF(INDEX(Команды!$A$2:$AN$7500,MATCH(AZ$3,Команды!$A$2:$A$7500,0),$E39+2)=Команды!$AJ$18,TRUE,FALSE),,IF(INDEX(Команды!$A$2:$AN$7500,MATCH(AZ$3,Команды!$A$2:$A$7500,0),$E39+2)=Команды!$AJ$19,TRUE,FALSE)),INDEX(Команды!$AJ$2:$AK$19,MATCH(INDEX(Команды!$A$2:$AN$7500,MATCH(AZ$3,Команды!$A$2:$A$7500,0),$E39+2),Команды!$AJ$2:$AJ$19,0),2),0)</f>
        <v>В</v>
      </c>
      <c r="BA39" s="175" t="str">
        <f>IF(OR(IF(INDEX(Команды!$A$2:$AN$7500,MATCH(AZ$3,Команды!$A$2:$A$7500,0),$E39+2)=Команды!$AJ$2,TRUE,FALSE),IF(INDEX(Команды!$A$2:$AN$7500,MATCH(AZ$3,Команды!$A$2:$A$7500,0),$E39+2)=Команды!$AJ$3,TRUE,FALSE),IF(INDEX(Команды!$A$2:$AN$7500,MATCH(AZ$3,Команды!$A$2:$A$7500,0),$E39+2)=Команды!$AJ$4,TRUE,FALSE),IF(INDEX(Команды!$A$2:$AN$7500,MATCH(AZ$3,Команды!$A$2:$A$7500,0),$E39+2)=Команды!$AJ$5,TRUE,FALSE),IF(INDEX(Команды!$A$2:$AN$7500,MATCH(AZ$3,Команды!$A$2:$A$7500,0),$E39+2)=Команды!$AJ$6,TRUE,FALSE),IF(INDEX(Команды!$A$2:$AN$7500,MATCH(AZ$3,Команды!$A$2:$A$7500,0),$E39+2)=Команды!$AJ$7,TRUE,FALSE),IF(INDEX(Команды!$A$2:$AN$7500,MATCH(AZ$3,Команды!$A$2:$A$7500,0),$E39+2)=Команды!$AJ$8,TRUE,FALSE),IF(INDEX(Команды!$A$2:$AN$7500,MATCH(AZ$3,Команды!$A$2:$A$7500,0),$E39+2)=Команды!$AJ$9,TRUE,FALSE),IF(INDEX(Команды!$A$2:$AN$7500,MATCH(AZ$3,Команды!$A$2:$A$7500,0),$E39+2)=Команды!$AJ$10,TRUE,FALSE),IF(INDEX(Команды!$A$2:$AN$7500,MATCH(AZ$3,Команды!$A$2:$A$7500,0),$E39+2)=Команды!$AJ$11,TRUE,FALSE),IF(INDEX(Команды!$A$2:$AN$7500,MATCH(AZ$3,Команды!$A$2:$A$7500,0),$E39+2)=Команды!$AJ$12,TRUE,FALSE),IF(INDEX(Команды!$A$2:$AN$7500,MATCH(AZ$3,Команды!$A$2:$A$7500,0),$E39+2)=Команды!$AJ$13,TRUE,FALSE),IF(INDEX(Команды!$A$2:$AN$7500,MATCH(AZ$3,Команды!$A$2:$A$7500,0),$E39+2)=Команды!$AJ$14,TRUE,FALSE),IF(INDEX(Команды!$A$2:$AN$7500,MATCH(AZ$3,Команды!$A$2:$A$7500,0),$E39+2)=Команды!$AJ$15,TRUE,FALSE),IF(INDEX(Команды!$A$2:$AN$7500,MATCH(AZ$3,Команды!$A$2:$A$7500,0),$E39+2)=Команды!$AJ$16,TRUE,FALSE),IF(INDEX(Команды!$A$2:$AN$7500,MATCH(AZ$3,Команды!$A$2:$A$7500,0),$E39+2)=Команды!$AJ$17,TRUE,FALSE),IF(INDEX(Команды!$A$2:$AN$7500,MATCH(AZ$3,Команды!$A$2:$A$7500,0),$E39+2)=Команды!$AJ$18,TRUE,FALSE),IF(INDEX(Команды!$A$2:$AN$7500,MATCH(AZ$3,Команды!$A$2:$A$7500,0),$E39+2)=Команды!$AJ$19,TRUE,FALSE)),INDEX(Команды!$AJ$2:$AL$19,MATCH(INDEX(Команды!$A$2:$AN$7500,MATCH(AZ$3,Команды!$A$2:$A$7500,0),$E39+2),Команды!$AJ$2:$AJ$19,0),3),0)</f>
        <v>В</v>
      </c>
      <c r="BB39" s="342"/>
      <c r="BC39" s="174">
        <f>IF(OR(IF(INDEX(Команды!$A$2:$AN$7500,MATCH(BC$3,Команды!$A$2:$A$7500,0),$E39+2)=Команды!$AJ$2,TRUE,FALSE),IF(INDEX(Команды!$A$2:$AN$7500,MATCH(BC$3,Команды!$A$2:$A$7500,0),$E39+2)=Команды!$AJ$3,TRUE,FALSE),IF(INDEX(Команды!$A$2:$AN$7500,MATCH(BC$3,Команды!$A$2:$A$7500,0),$E39+2)=Команды!$AJ$4,TRUE,FALSE),IF(INDEX(Команды!$A$2:$AN$7500,MATCH(BC$3,Команды!$A$2:$A$7500,0),$E39+2)=Команды!$AJ$5,TRUE,FALSE),IF(INDEX(Команды!$A$2:$AN$7500,MATCH(BC$3,Команды!$A$2:$A$7500,0),$E39+2)=Команды!$AJ$6,TRUE,FALSE),IF(INDEX(Команды!$A$2:$AN$7500,MATCH(BC$3,Команды!$A$2:$A$7500,0),$E39+2)=Команды!$AJ$7,TRUE,FALSE),IF(INDEX(Команды!$A$2:$AN$7500,MATCH(BC$3,Команды!$A$2:$A$7500,0),$E39+2)=Команды!$AJ$8,TRUE,FALSE),IF(INDEX(Команды!$A$2:$AN$7500,MATCH(BC$3,Команды!$A$2:$A$7500,0),$E39+2)=Команды!$AJ$9,TRUE,FALSE),IF(INDEX(Команды!$A$2:$AN$7500,MATCH(BC$3,Команды!$A$2:$A$7500,0),$E39+2)=Команды!$AJ$10,TRUE,FALSE),IF(INDEX(Команды!$A$2:$AN$7500,MATCH(BC$3,Команды!$A$2:$A$7500,0),$E39+2)=Команды!$AJ$11,TRUE,FALSE),IF(INDEX(Команды!$A$2:$AN$7500,MATCH(BC$3,Команды!$A$2:$A$7500,0),$E39+2)=Команды!$AJ$12,TRUE,FALSE),IF(INDEX(Команды!$A$2:$AN$7500,MATCH(BC$3,Команды!$A$2:$A$7500,0),$E39+2)=Команды!$AJ$13,TRUE,FALSE),IF(INDEX(Команды!$A$2:$AN$7500,MATCH(BC$3,Команды!$A$2:$A$7500,0),$E39+2)=Команды!$AJ$14,TRUE,FALSE),IF(INDEX(Команды!$A$2:$AN$7500,MATCH(BC$3,Команды!$A$2:$A$7500,0),$E39+2)=Команды!$AJ$15,TRUE,FALSE),IF(INDEX(Команды!$A$2:$AN$7500,MATCH(BC$3,Команды!$A$2:$A$7500,0),$E39+2)=Команды!$AJ$16,TRUE,FALSE),,IF(INDEX(Команды!$A$2:$AN$7500,MATCH(BC$3,Команды!$A$2:$A$7500,0),$E39+2)=Команды!$AJ$17,TRUE,FALSE),,IF(INDEX(Команды!$A$2:$AN$7500,MATCH(BC$3,Команды!$A$2:$A$7500,0),$E39+2)=Команды!$AJ$18,TRUE,FALSE),,IF(INDEX(Команды!$A$2:$AN$7500,MATCH(BC$3,Команды!$A$2:$A$7500,0),$E39+2)=Команды!$AJ$19,TRUE,FALSE)),INDEX(Команды!$AJ$2:$AK$19,MATCH(INDEX(Команды!$A$2:$AN$7500,MATCH(BC$3,Команды!$A$2:$A$7500,0),$E39+2),Команды!$AJ$2:$AJ$19,0),2),0)</f>
        <v>0.625</v>
      </c>
      <c r="BD39" s="175">
        <f>IF(OR(IF(INDEX(Команды!$A$2:$AN$7500,MATCH(BC$3,Команды!$A$2:$A$7500,0),$E39+2)=Команды!$AJ$2,TRUE,FALSE),IF(INDEX(Команды!$A$2:$AN$7500,MATCH(BC$3,Команды!$A$2:$A$7500,0),$E39+2)=Команды!$AJ$3,TRUE,FALSE),IF(INDEX(Команды!$A$2:$AN$7500,MATCH(BC$3,Команды!$A$2:$A$7500,0),$E39+2)=Команды!$AJ$4,TRUE,FALSE),IF(INDEX(Команды!$A$2:$AN$7500,MATCH(BC$3,Команды!$A$2:$A$7500,0),$E39+2)=Команды!$AJ$5,TRUE,FALSE),IF(INDEX(Команды!$A$2:$AN$7500,MATCH(BC$3,Команды!$A$2:$A$7500,0),$E39+2)=Команды!$AJ$6,TRUE,FALSE),IF(INDEX(Команды!$A$2:$AN$7500,MATCH(BC$3,Команды!$A$2:$A$7500,0),$E39+2)=Команды!$AJ$7,TRUE,FALSE),IF(INDEX(Команды!$A$2:$AN$7500,MATCH(BC$3,Команды!$A$2:$A$7500,0),$E39+2)=Команды!$AJ$8,TRUE,FALSE),IF(INDEX(Команды!$A$2:$AN$7500,MATCH(BC$3,Команды!$A$2:$A$7500,0),$E39+2)=Команды!$AJ$9,TRUE,FALSE),IF(INDEX(Команды!$A$2:$AN$7500,MATCH(BC$3,Команды!$A$2:$A$7500,0),$E39+2)=Команды!$AJ$10,TRUE,FALSE),IF(INDEX(Команды!$A$2:$AN$7500,MATCH(BC$3,Команды!$A$2:$A$7500,0),$E39+2)=Команды!$AJ$11,TRUE,FALSE),IF(INDEX(Команды!$A$2:$AN$7500,MATCH(BC$3,Команды!$A$2:$A$7500,0),$E39+2)=Команды!$AJ$12,TRUE,FALSE),IF(INDEX(Команды!$A$2:$AN$7500,MATCH(BC$3,Команды!$A$2:$A$7500,0),$E39+2)=Команды!$AJ$13,TRUE,FALSE),IF(INDEX(Команды!$A$2:$AN$7500,MATCH(BC$3,Команды!$A$2:$A$7500,0),$E39+2)=Команды!$AJ$14,TRUE,FALSE),IF(INDEX(Команды!$A$2:$AN$7500,MATCH(BC$3,Команды!$A$2:$A$7500,0),$E39+2)=Команды!$AJ$15,TRUE,FALSE),IF(INDEX(Команды!$A$2:$AN$7500,MATCH(BC$3,Команды!$A$2:$A$7500,0),$E39+2)=Команды!$AJ$16,TRUE,FALSE),IF(INDEX(Команды!$A$2:$AN$7500,MATCH(BC$3,Команды!$A$2:$A$7500,0),$E39+2)=Команды!$AJ$17,TRUE,FALSE),IF(INDEX(Команды!$A$2:$AN$7500,MATCH(BC$3,Команды!$A$2:$A$7500,0),$E39+2)=Команды!$AJ$18,TRUE,FALSE),IF(INDEX(Команды!$A$2:$AN$7500,MATCH(BC$3,Команды!$A$2:$A$7500,0),$E39+2)=Команды!$AJ$19,TRUE,FALSE)),INDEX(Команды!$AJ$2:$AL$19,MATCH(INDEX(Команды!$A$2:$AN$7500,MATCH(BC$3,Команды!$A$2:$A$7500,0),$E39+2),Команды!$AJ$2:$AJ$19,0),3),0)</f>
        <v>1</v>
      </c>
      <c r="BE39" s="342"/>
      <c r="BF39" s="174">
        <f>IF(OR(IF(INDEX(Команды!$A$2:$AN$7500,MATCH(BF$3,Команды!$A$2:$A$7500,0),$E39+2)=Команды!$AJ$2,TRUE,FALSE),IF(INDEX(Команды!$A$2:$AN$7500,MATCH(BF$3,Команды!$A$2:$A$7500,0),$E39+2)=Команды!$AJ$3,TRUE,FALSE),IF(INDEX(Команды!$A$2:$AN$7500,MATCH(BF$3,Команды!$A$2:$A$7500,0),$E39+2)=Команды!$AJ$4,TRUE,FALSE),IF(INDEX(Команды!$A$2:$AN$7500,MATCH(BF$3,Команды!$A$2:$A$7500,0),$E39+2)=Команды!$AJ$5,TRUE,FALSE),IF(INDEX(Команды!$A$2:$AN$7500,MATCH(BF$3,Команды!$A$2:$A$7500,0),$E39+2)=Команды!$AJ$6,TRUE,FALSE),IF(INDEX(Команды!$A$2:$AN$7500,MATCH(BF$3,Команды!$A$2:$A$7500,0),$E39+2)=Команды!$AJ$7,TRUE,FALSE),IF(INDEX(Команды!$A$2:$AN$7500,MATCH(BF$3,Команды!$A$2:$A$7500,0),$E39+2)=Команды!$AJ$8,TRUE,FALSE),IF(INDEX(Команды!$A$2:$AN$7500,MATCH(BF$3,Команды!$A$2:$A$7500,0),$E39+2)=Команды!$AJ$9,TRUE,FALSE),IF(INDEX(Команды!$A$2:$AN$7500,MATCH(BF$3,Команды!$A$2:$A$7500,0),$E39+2)=Команды!$AJ$10,TRUE,FALSE),IF(INDEX(Команды!$A$2:$AN$7500,MATCH(BF$3,Команды!$A$2:$A$7500,0),$E39+2)=Команды!$AJ$11,TRUE,FALSE),IF(INDEX(Команды!$A$2:$AN$7500,MATCH(BF$3,Команды!$A$2:$A$7500,0),$E39+2)=Команды!$AJ$12,TRUE,FALSE),IF(INDEX(Команды!$A$2:$AN$7500,MATCH(BF$3,Команды!$A$2:$A$7500,0),$E39+2)=Команды!$AJ$13,TRUE,FALSE),IF(INDEX(Команды!$A$2:$AN$7500,MATCH(BF$3,Команды!$A$2:$A$7500,0),$E39+2)=Команды!$AJ$14,TRUE,FALSE),IF(INDEX(Команды!$A$2:$AN$7500,MATCH(BF$3,Команды!$A$2:$A$7500,0),$E39+2)=Команды!$AJ$15,TRUE,FALSE),IF(INDEX(Команды!$A$2:$AN$7500,MATCH(BF$3,Команды!$A$2:$A$7500,0),$E39+2)=Команды!$AJ$16,TRUE,FALSE),,IF(INDEX(Команды!$A$2:$AN$7500,MATCH(BF$3,Команды!$A$2:$A$7500,0),$E39+2)=Команды!$AJ$17,TRUE,FALSE),,IF(INDEX(Команды!$A$2:$AN$7500,MATCH(BF$3,Команды!$A$2:$A$7500,0),$E39+2)=Команды!$AJ$18,TRUE,FALSE),,IF(INDEX(Команды!$A$2:$AN$7500,MATCH(BF$3,Команды!$A$2:$A$7500,0),$E39+2)=Команды!$AJ$19,TRUE,FALSE)),INDEX(Команды!$AJ$2:$AK$19,MATCH(INDEX(Команды!$A$2:$AN$7500,MATCH(BF$3,Команды!$A$2:$A$7500,0),$E39+2),Команды!$AJ$2:$AJ$19,0),2),0)</f>
        <v>0.64583333333333337</v>
      </c>
      <c r="BG39" s="175">
        <f>IF(OR(IF(INDEX(Команды!$A$2:$AN$7500,MATCH(BF$3,Команды!$A$2:$A$7500,0),$E39+2)=Команды!$AJ$2,TRUE,FALSE),IF(INDEX(Команды!$A$2:$AN$7500,MATCH(BF$3,Команды!$A$2:$A$7500,0),$E39+2)=Команды!$AJ$3,TRUE,FALSE),IF(INDEX(Команды!$A$2:$AN$7500,MATCH(BF$3,Команды!$A$2:$A$7500,0),$E39+2)=Команды!$AJ$4,TRUE,FALSE),IF(INDEX(Команды!$A$2:$AN$7500,MATCH(BF$3,Команды!$A$2:$A$7500,0),$E39+2)=Команды!$AJ$5,TRUE,FALSE),IF(INDEX(Команды!$A$2:$AN$7500,MATCH(BF$3,Команды!$A$2:$A$7500,0),$E39+2)=Команды!$AJ$6,TRUE,FALSE),IF(INDEX(Команды!$A$2:$AN$7500,MATCH(BF$3,Команды!$A$2:$A$7500,0),$E39+2)=Команды!$AJ$7,TRUE,FALSE),IF(INDEX(Команды!$A$2:$AN$7500,MATCH(BF$3,Команды!$A$2:$A$7500,0),$E39+2)=Команды!$AJ$8,TRUE,FALSE),IF(INDEX(Команды!$A$2:$AN$7500,MATCH(BF$3,Команды!$A$2:$A$7500,0),$E39+2)=Команды!$AJ$9,TRUE,FALSE),IF(INDEX(Команды!$A$2:$AN$7500,MATCH(BF$3,Команды!$A$2:$A$7500,0),$E39+2)=Команды!$AJ$10,TRUE,FALSE),IF(INDEX(Команды!$A$2:$AN$7500,MATCH(BF$3,Команды!$A$2:$A$7500,0),$E39+2)=Команды!$AJ$11,TRUE,FALSE),IF(INDEX(Команды!$A$2:$AN$7500,MATCH(BF$3,Команды!$A$2:$A$7500,0),$E39+2)=Команды!$AJ$12,TRUE,FALSE),IF(INDEX(Команды!$A$2:$AN$7500,MATCH(BF$3,Команды!$A$2:$A$7500,0),$E39+2)=Команды!$AJ$13,TRUE,FALSE),IF(INDEX(Команды!$A$2:$AN$7500,MATCH(BF$3,Команды!$A$2:$A$7500,0),$E39+2)=Команды!$AJ$14,TRUE,FALSE),IF(INDEX(Команды!$A$2:$AN$7500,MATCH(BF$3,Команды!$A$2:$A$7500,0),$E39+2)=Команды!$AJ$15,TRUE,FALSE),IF(INDEX(Команды!$A$2:$AN$7500,MATCH(BF$3,Команды!$A$2:$A$7500,0),$E39+2)=Команды!$AJ$16,TRUE,FALSE),IF(INDEX(Команды!$A$2:$AN$7500,MATCH(BF$3,Команды!$A$2:$A$7500,0),$E39+2)=Команды!$AJ$17,TRUE,FALSE),IF(INDEX(Команды!$A$2:$AN$7500,MATCH(BF$3,Команды!$A$2:$A$7500,0),$E39+2)=Команды!$AJ$18,TRUE,FALSE),IF(INDEX(Команды!$A$2:$AN$7500,MATCH(BF$3,Команды!$A$2:$A$7500,0),$E39+2)=Команды!$AJ$19,TRUE,FALSE)),INDEX(Команды!$AJ$2:$AL$19,MATCH(INDEX(Команды!$A$2:$AN$7500,MATCH(BF$3,Команды!$A$2:$A$7500,0),$E39+2),Команды!$AJ$2:$AJ$19,0),3),0)</f>
        <v>1.0208333333333333</v>
      </c>
      <c r="BH39" s="342"/>
      <c r="BI39" s="174">
        <f>IF(OR(IF(INDEX(Команды!$A$2:$AN$7500,MATCH(BI$3,Команды!$A$2:$A$7500,0),$E39+2)=Команды!$AJ$2,TRUE,FALSE),IF(INDEX(Команды!$A$2:$AN$7500,MATCH(BI$3,Команды!$A$2:$A$7500,0),$E39+2)=Команды!$AJ$3,TRUE,FALSE),IF(INDEX(Команды!$A$2:$AN$7500,MATCH(BI$3,Команды!$A$2:$A$7500,0),$E39+2)=Команды!$AJ$4,TRUE,FALSE),IF(INDEX(Команды!$A$2:$AN$7500,MATCH(BI$3,Команды!$A$2:$A$7500,0),$E39+2)=Команды!$AJ$5,TRUE,FALSE),IF(INDEX(Команды!$A$2:$AN$7500,MATCH(BI$3,Команды!$A$2:$A$7500,0),$E39+2)=Команды!$AJ$6,TRUE,FALSE),IF(INDEX(Команды!$A$2:$AN$7500,MATCH(BI$3,Команды!$A$2:$A$7500,0),$E39+2)=Команды!$AJ$7,TRUE,FALSE),IF(INDEX(Команды!$A$2:$AN$7500,MATCH(BI$3,Команды!$A$2:$A$7500,0),$E39+2)=Команды!$AJ$8,TRUE,FALSE),IF(INDEX(Команды!$A$2:$AN$7500,MATCH(BI$3,Команды!$A$2:$A$7500,0),$E39+2)=Команды!$AJ$9,TRUE,FALSE),IF(INDEX(Команды!$A$2:$AN$7500,MATCH(BI$3,Команды!$A$2:$A$7500,0),$E39+2)=Команды!$AJ$10,TRUE,FALSE),IF(INDEX(Команды!$A$2:$AN$7500,MATCH(BI$3,Команды!$A$2:$A$7500,0),$E39+2)=Команды!$AJ$11,TRUE,FALSE),IF(INDEX(Команды!$A$2:$AN$7500,MATCH(BI$3,Команды!$A$2:$A$7500,0),$E39+2)=Команды!$AJ$12,TRUE,FALSE),IF(INDEX(Команды!$A$2:$AN$7500,MATCH(BI$3,Команды!$A$2:$A$7500,0),$E39+2)=Команды!$AJ$13,TRUE,FALSE),IF(INDEX(Команды!$A$2:$AN$7500,MATCH(BI$3,Команды!$A$2:$A$7500,0),$E39+2)=Команды!$AJ$14,TRUE,FALSE),IF(INDEX(Команды!$A$2:$AN$7500,MATCH(BI$3,Команды!$A$2:$A$7500,0),$E39+2)=Команды!$AJ$15,TRUE,FALSE),IF(INDEX(Команды!$A$2:$AN$7500,MATCH(BI$3,Команды!$A$2:$A$7500,0),$E39+2)=Команды!$AJ$16,TRUE,FALSE),,IF(INDEX(Команды!$A$2:$AN$7500,MATCH(BI$3,Команды!$A$2:$A$7500,0),$E39+2)=Команды!$AJ$17,TRUE,FALSE),,IF(INDEX(Команды!$A$2:$AN$7500,MATCH(BI$3,Команды!$A$2:$A$7500,0),$E39+2)=Команды!$AJ$18,TRUE,FALSE),,IF(INDEX(Команды!$A$2:$AN$7500,MATCH(BI$3,Команды!$A$2:$A$7500,0),$E39+2)=Команды!$AJ$19,TRUE,FALSE)),INDEX(Команды!$AJ$2:$AK$19,MATCH(INDEX(Команды!$A$2:$AN$7500,MATCH(BI$3,Команды!$A$2:$A$7500,0),$E39+2),Команды!$AJ$2:$AJ$19,0),2),0)</f>
        <v>0.64583333333333337</v>
      </c>
      <c r="BJ39" s="175">
        <f>IF(OR(IF(INDEX(Команды!$A$2:$AN$7500,MATCH(BI$3,Команды!$A$2:$A$7500,0),$E39+2)=Команды!$AJ$2,TRUE,FALSE),IF(INDEX(Команды!$A$2:$AN$7500,MATCH(BI$3,Команды!$A$2:$A$7500,0),$E39+2)=Команды!$AJ$3,TRUE,FALSE),IF(INDEX(Команды!$A$2:$AN$7500,MATCH(BI$3,Команды!$A$2:$A$7500,0),$E39+2)=Команды!$AJ$4,TRUE,FALSE),IF(INDEX(Команды!$A$2:$AN$7500,MATCH(BI$3,Команды!$A$2:$A$7500,0),$E39+2)=Команды!$AJ$5,TRUE,FALSE),IF(INDEX(Команды!$A$2:$AN$7500,MATCH(BI$3,Команды!$A$2:$A$7500,0),$E39+2)=Команды!$AJ$6,TRUE,FALSE),IF(INDEX(Команды!$A$2:$AN$7500,MATCH(BI$3,Команды!$A$2:$A$7500,0),$E39+2)=Команды!$AJ$7,TRUE,FALSE),IF(INDEX(Команды!$A$2:$AN$7500,MATCH(BI$3,Команды!$A$2:$A$7500,0),$E39+2)=Команды!$AJ$8,TRUE,FALSE),IF(INDEX(Команды!$A$2:$AN$7500,MATCH(BI$3,Команды!$A$2:$A$7500,0),$E39+2)=Команды!$AJ$9,TRUE,FALSE),IF(INDEX(Команды!$A$2:$AN$7500,MATCH(BI$3,Команды!$A$2:$A$7500,0),$E39+2)=Команды!$AJ$10,TRUE,FALSE),IF(INDEX(Команды!$A$2:$AN$7500,MATCH(BI$3,Команды!$A$2:$A$7500,0),$E39+2)=Команды!$AJ$11,TRUE,FALSE),IF(INDEX(Команды!$A$2:$AN$7500,MATCH(BI$3,Команды!$A$2:$A$7500,0),$E39+2)=Команды!$AJ$12,TRUE,FALSE),IF(INDEX(Команды!$A$2:$AN$7500,MATCH(BI$3,Команды!$A$2:$A$7500,0),$E39+2)=Команды!$AJ$13,TRUE,FALSE),IF(INDEX(Команды!$A$2:$AN$7500,MATCH(BI$3,Команды!$A$2:$A$7500,0),$E39+2)=Команды!$AJ$14,TRUE,FALSE),IF(INDEX(Команды!$A$2:$AN$7500,MATCH(BI$3,Команды!$A$2:$A$7500,0),$E39+2)=Команды!$AJ$15,TRUE,FALSE),IF(INDEX(Команды!$A$2:$AN$7500,MATCH(BI$3,Команды!$A$2:$A$7500,0),$E39+2)=Команды!$AJ$16,TRUE,FALSE),IF(INDEX(Команды!$A$2:$AN$7500,MATCH(BI$3,Команды!$A$2:$A$7500,0),$E39+2)=Команды!$AJ$17,TRUE,FALSE),IF(INDEX(Команды!$A$2:$AN$7500,MATCH(BI$3,Команды!$A$2:$A$7500,0),$E39+2)=Команды!$AJ$18,TRUE,FALSE),IF(INDEX(Команды!$A$2:$AN$7500,MATCH(BI$3,Команды!$A$2:$A$7500,0),$E39+2)=Команды!$AJ$19,TRUE,FALSE)),INDEX(Команды!$AJ$2:$AL$19,MATCH(INDEX(Команды!$A$2:$AN$7500,MATCH(BI$3,Команды!$A$2:$A$7500,0),$E39+2),Команды!$AJ$2:$AJ$19,0),3),0)</f>
        <v>1.0208333333333333</v>
      </c>
      <c r="BK39" s="342"/>
      <c r="BL39" s="174">
        <f>IF(OR(IF(INDEX(Команды!$A$2:$AN$7500,MATCH(BL$3,Команды!$A$2:$A$7500,0),$E39+2)=Команды!$AJ$2,TRUE,FALSE),IF(INDEX(Команды!$A$2:$AN$7500,MATCH(BL$3,Команды!$A$2:$A$7500,0),$E39+2)=Команды!$AJ$3,TRUE,FALSE),IF(INDEX(Команды!$A$2:$AN$7500,MATCH(BL$3,Команды!$A$2:$A$7500,0),$E39+2)=Команды!$AJ$4,TRUE,FALSE),IF(INDEX(Команды!$A$2:$AN$7500,MATCH(BL$3,Команды!$A$2:$A$7500,0),$E39+2)=Команды!$AJ$5,TRUE,FALSE),IF(INDEX(Команды!$A$2:$AN$7500,MATCH(BL$3,Команды!$A$2:$A$7500,0),$E39+2)=Команды!$AJ$6,TRUE,FALSE),IF(INDEX(Команды!$A$2:$AN$7500,MATCH(BL$3,Команды!$A$2:$A$7500,0),$E39+2)=Команды!$AJ$7,TRUE,FALSE),IF(INDEX(Команды!$A$2:$AN$7500,MATCH(BL$3,Команды!$A$2:$A$7500,0),$E39+2)=Команды!$AJ$8,TRUE,FALSE),IF(INDEX(Команды!$A$2:$AN$7500,MATCH(BL$3,Команды!$A$2:$A$7500,0),$E39+2)=Команды!$AJ$9,TRUE,FALSE),IF(INDEX(Команды!$A$2:$AN$7500,MATCH(BL$3,Команды!$A$2:$A$7500,0),$E39+2)=Команды!$AJ$10,TRUE,FALSE),IF(INDEX(Команды!$A$2:$AN$7500,MATCH(BL$3,Команды!$A$2:$A$7500,0),$E39+2)=Команды!$AJ$11,TRUE,FALSE),IF(INDEX(Команды!$A$2:$AN$7500,MATCH(BL$3,Команды!$A$2:$A$7500,0),$E39+2)=Команды!$AJ$12,TRUE,FALSE),IF(INDEX(Команды!$A$2:$AN$7500,MATCH(BL$3,Команды!$A$2:$A$7500,0),$E39+2)=Команды!$AJ$13,TRUE,FALSE),IF(INDEX(Команды!$A$2:$AN$7500,MATCH(BL$3,Команды!$A$2:$A$7500,0),$E39+2)=Команды!$AJ$14,TRUE,FALSE),IF(INDEX(Команды!$A$2:$AN$7500,MATCH(BL$3,Команды!$A$2:$A$7500,0),$E39+2)=Команды!$AJ$15,TRUE,FALSE),IF(INDEX(Команды!$A$2:$AN$7500,MATCH(BL$3,Команды!$A$2:$A$7500,0),$E39+2)=Команды!$AJ$16,TRUE,FALSE),,IF(INDEX(Команды!$A$2:$AN$7500,MATCH(BL$3,Команды!$A$2:$A$7500,0),$E39+2)=Команды!$AJ$17,TRUE,FALSE),,IF(INDEX(Команды!$A$2:$AN$7500,MATCH(BL$3,Команды!$A$2:$A$7500,0),$E39+2)=Команды!$AJ$18,TRUE,FALSE),,IF(INDEX(Команды!$A$2:$AN$7500,MATCH(BL$3,Команды!$A$2:$A$7500,0),$E39+2)=Команды!$AJ$19,TRUE,FALSE)),INDEX(Команды!$AJ$2:$AK$19,MATCH(INDEX(Команды!$A$2:$AN$7500,MATCH(BL$3,Команды!$A$2:$A$7500,0),$E39+2),Команды!$AJ$2:$AJ$19,0),2),0)</f>
        <v>0.64583333333333337</v>
      </c>
      <c r="BM39" s="175">
        <f>IF(OR(IF(INDEX(Команды!$A$2:$AN$7500,MATCH(BL$3,Команды!$A$2:$A$7500,0),$E39+2)=Команды!$AJ$2,TRUE,FALSE),IF(INDEX(Команды!$A$2:$AN$7500,MATCH(BL$3,Команды!$A$2:$A$7500,0),$E39+2)=Команды!$AJ$3,TRUE,FALSE),IF(INDEX(Команды!$A$2:$AN$7500,MATCH(BL$3,Команды!$A$2:$A$7500,0),$E39+2)=Команды!$AJ$4,TRUE,FALSE),IF(INDEX(Команды!$A$2:$AN$7500,MATCH(BL$3,Команды!$A$2:$A$7500,0),$E39+2)=Команды!$AJ$5,TRUE,FALSE),IF(INDEX(Команды!$A$2:$AN$7500,MATCH(BL$3,Команды!$A$2:$A$7500,0),$E39+2)=Команды!$AJ$6,TRUE,FALSE),IF(INDEX(Команды!$A$2:$AN$7500,MATCH(BL$3,Команды!$A$2:$A$7500,0),$E39+2)=Команды!$AJ$7,TRUE,FALSE),IF(INDEX(Команды!$A$2:$AN$7500,MATCH(BL$3,Команды!$A$2:$A$7500,0),$E39+2)=Команды!$AJ$8,TRUE,FALSE),IF(INDEX(Команды!$A$2:$AN$7500,MATCH(BL$3,Команды!$A$2:$A$7500,0),$E39+2)=Команды!$AJ$9,TRUE,FALSE),IF(INDEX(Команды!$A$2:$AN$7500,MATCH(BL$3,Команды!$A$2:$A$7500,0),$E39+2)=Команды!$AJ$10,TRUE,FALSE),IF(INDEX(Команды!$A$2:$AN$7500,MATCH(BL$3,Команды!$A$2:$A$7500,0),$E39+2)=Команды!$AJ$11,TRUE,FALSE),IF(INDEX(Команды!$A$2:$AN$7500,MATCH(BL$3,Команды!$A$2:$A$7500,0),$E39+2)=Команды!$AJ$12,TRUE,FALSE),IF(INDEX(Команды!$A$2:$AN$7500,MATCH(BL$3,Команды!$A$2:$A$7500,0),$E39+2)=Команды!$AJ$13,TRUE,FALSE),IF(INDEX(Команды!$A$2:$AN$7500,MATCH(BL$3,Команды!$A$2:$A$7500,0),$E39+2)=Команды!$AJ$14,TRUE,FALSE),IF(INDEX(Команды!$A$2:$AN$7500,MATCH(BL$3,Команды!$A$2:$A$7500,0),$E39+2)=Команды!$AJ$15,TRUE,FALSE),IF(INDEX(Команды!$A$2:$AN$7500,MATCH(BL$3,Команды!$A$2:$A$7500,0),$E39+2)=Команды!$AJ$16,TRUE,FALSE),IF(INDEX(Команды!$A$2:$AN$7500,MATCH(BL$3,Команды!$A$2:$A$7500,0),$E39+2)=Команды!$AJ$17,TRUE,FALSE),IF(INDEX(Команды!$A$2:$AN$7500,MATCH(BL$3,Команды!$A$2:$A$7500,0),$E39+2)=Команды!$AJ$18,TRUE,FALSE),IF(INDEX(Команды!$A$2:$AN$7500,MATCH(BL$3,Команды!$A$2:$A$7500,0),$E39+2)=Команды!$AJ$19,TRUE,FALSE)),INDEX(Команды!$AJ$2:$AL$19,MATCH(INDEX(Команды!$A$2:$AN$7500,MATCH(BL$3,Команды!$A$2:$A$7500,0),$E39+2),Команды!$AJ$2:$AJ$19,0),3),0)</f>
        <v>1.0208333333333333</v>
      </c>
      <c r="BN39" s="342"/>
      <c r="BO39" s="174" t="str">
        <f>IF(OR(IF(INDEX(Команды!$A$2:$AN$7500,MATCH(BO$3,Команды!$A$2:$A$7500,0),$E39+2)=Команды!$AJ$2,TRUE,FALSE),IF(INDEX(Команды!$A$2:$AN$7500,MATCH(BO$3,Команды!$A$2:$A$7500,0),$E39+2)=Команды!$AJ$3,TRUE,FALSE),IF(INDEX(Команды!$A$2:$AN$7500,MATCH(BO$3,Команды!$A$2:$A$7500,0),$E39+2)=Команды!$AJ$4,TRUE,FALSE),IF(INDEX(Команды!$A$2:$AN$7500,MATCH(BO$3,Команды!$A$2:$A$7500,0),$E39+2)=Команды!$AJ$5,TRUE,FALSE),IF(INDEX(Команды!$A$2:$AN$7500,MATCH(BO$3,Команды!$A$2:$A$7500,0),$E39+2)=Команды!$AJ$6,TRUE,FALSE),IF(INDEX(Команды!$A$2:$AN$7500,MATCH(BO$3,Команды!$A$2:$A$7500,0),$E39+2)=Команды!$AJ$7,TRUE,FALSE),IF(INDEX(Команды!$A$2:$AN$7500,MATCH(BO$3,Команды!$A$2:$A$7500,0),$E39+2)=Команды!$AJ$8,TRUE,FALSE),IF(INDEX(Команды!$A$2:$AN$7500,MATCH(BO$3,Команды!$A$2:$A$7500,0),$E39+2)=Команды!$AJ$9,TRUE,FALSE),IF(INDEX(Команды!$A$2:$AN$7500,MATCH(BO$3,Команды!$A$2:$A$7500,0),$E39+2)=Команды!$AJ$10,TRUE,FALSE),IF(INDEX(Команды!$A$2:$AN$7500,MATCH(BO$3,Команды!$A$2:$A$7500,0),$E39+2)=Команды!$AJ$11,TRUE,FALSE),IF(INDEX(Команды!$A$2:$AN$7500,MATCH(BO$3,Команды!$A$2:$A$7500,0),$E39+2)=Команды!$AJ$12,TRUE,FALSE),IF(INDEX(Команды!$A$2:$AN$7500,MATCH(BO$3,Команды!$A$2:$A$7500,0),$E39+2)=Команды!$AJ$13,TRUE,FALSE),IF(INDEX(Команды!$A$2:$AN$7500,MATCH(BO$3,Команды!$A$2:$A$7500,0),$E39+2)=Команды!$AJ$14,TRUE,FALSE),IF(INDEX(Команды!$A$2:$AN$7500,MATCH(BO$3,Команды!$A$2:$A$7500,0),$E39+2)=Команды!$AJ$15,TRUE,FALSE),IF(INDEX(Команды!$A$2:$AN$7500,MATCH(BO$3,Команды!$A$2:$A$7500,0),$E39+2)=Команды!$AJ$16,TRUE,FALSE),,IF(INDEX(Команды!$A$2:$AN$7500,MATCH(BO$3,Команды!$A$2:$A$7500,0),$E39+2)=Команды!$AJ$17,TRUE,FALSE),,IF(INDEX(Команды!$A$2:$AN$7500,MATCH(BO$3,Команды!$A$2:$A$7500,0),$E39+2)=Команды!$AJ$18,TRUE,FALSE),,IF(INDEX(Команды!$A$2:$AN$7500,MATCH(BO$3,Команды!$A$2:$A$7500,0),$E39+2)=Команды!$AJ$19,TRUE,FALSE)),INDEX(Команды!$AJ$2:$AK$19,MATCH(INDEX(Команды!$A$2:$AN$7500,MATCH(BO$3,Команды!$A$2:$A$7500,0),$E39+2),Команды!$AJ$2:$AJ$19,0),2),0)</f>
        <v>В</v>
      </c>
      <c r="BP39" s="175" t="str">
        <f>IF(OR(IF(INDEX(Команды!$A$2:$AN$7500,MATCH(BO$3,Команды!$A$2:$A$7500,0),$E39+2)=Команды!$AJ$2,TRUE,FALSE),IF(INDEX(Команды!$A$2:$AN$7500,MATCH(BO$3,Команды!$A$2:$A$7500,0),$E39+2)=Команды!$AJ$3,TRUE,FALSE),IF(INDEX(Команды!$A$2:$AN$7500,MATCH(BO$3,Команды!$A$2:$A$7500,0),$E39+2)=Команды!$AJ$4,TRUE,FALSE),IF(INDEX(Команды!$A$2:$AN$7500,MATCH(BO$3,Команды!$A$2:$A$7500,0),$E39+2)=Команды!$AJ$5,TRUE,FALSE),IF(INDEX(Команды!$A$2:$AN$7500,MATCH(BO$3,Команды!$A$2:$A$7500,0),$E39+2)=Команды!$AJ$6,TRUE,FALSE),IF(INDEX(Команды!$A$2:$AN$7500,MATCH(BO$3,Команды!$A$2:$A$7500,0),$E39+2)=Команды!$AJ$7,TRUE,FALSE),IF(INDEX(Команды!$A$2:$AN$7500,MATCH(BO$3,Команды!$A$2:$A$7500,0),$E39+2)=Команды!$AJ$8,TRUE,FALSE),IF(INDEX(Команды!$A$2:$AN$7500,MATCH(BO$3,Команды!$A$2:$A$7500,0),$E39+2)=Команды!$AJ$9,TRUE,FALSE),IF(INDEX(Команды!$A$2:$AN$7500,MATCH(BO$3,Команды!$A$2:$A$7500,0),$E39+2)=Команды!$AJ$10,TRUE,FALSE),IF(INDEX(Команды!$A$2:$AN$7500,MATCH(BO$3,Команды!$A$2:$A$7500,0),$E39+2)=Команды!$AJ$11,TRUE,FALSE),IF(INDEX(Команды!$A$2:$AN$7500,MATCH(BO$3,Команды!$A$2:$A$7500,0),$E39+2)=Команды!$AJ$12,TRUE,FALSE),IF(INDEX(Команды!$A$2:$AN$7500,MATCH(BO$3,Команды!$A$2:$A$7500,0),$E39+2)=Команды!$AJ$13,TRUE,FALSE),IF(INDEX(Команды!$A$2:$AN$7500,MATCH(BO$3,Команды!$A$2:$A$7500,0),$E39+2)=Команды!$AJ$14,TRUE,FALSE),IF(INDEX(Команды!$A$2:$AN$7500,MATCH(BO$3,Команды!$A$2:$A$7500,0),$E39+2)=Команды!$AJ$15,TRUE,FALSE),IF(INDEX(Команды!$A$2:$AN$7500,MATCH(BO$3,Команды!$A$2:$A$7500,0),$E39+2)=Команды!$AJ$16,TRUE,FALSE),IF(INDEX(Команды!$A$2:$AN$7500,MATCH(BO$3,Команды!$A$2:$A$7500,0),$E39+2)=Команды!$AJ$17,TRUE,FALSE),IF(INDEX(Команды!$A$2:$AN$7500,MATCH(BO$3,Команды!$A$2:$A$7500,0),$E39+2)=Команды!$AJ$18,TRUE,FALSE),IF(INDEX(Команды!$A$2:$AN$7500,MATCH(BO$3,Команды!$A$2:$A$7500,0),$E39+2)=Команды!$AJ$19,TRUE,FALSE)),INDEX(Команды!$AJ$2:$AL$19,MATCH(INDEX(Команды!$A$2:$AN$7500,MATCH(BO$3,Команды!$A$2:$A$7500,0),$E39+2),Команды!$AJ$2:$AJ$19,0),3),0)</f>
        <v>В</v>
      </c>
      <c r="BQ39" s="342"/>
      <c r="BR39" s="174" t="str">
        <f>IF(OR(IF(INDEX(Команды!$A$2:$AN$7500,MATCH(BR$3,Команды!$A$2:$A$7500,0),$E39+2)=Команды!$AJ$2,TRUE,FALSE),IF(INDEX(Команды!$A$2:$AN$7500,MATCH(BR$3,Команды!$A$2:$A$7500,0),$E39+2)=Команды!$AJ$3,TRUE,FALSE),IF(INDEX(Команды!$A$2:$AN$7500,MATCH(BR$3,Команды!$A$2:$A$7500,0),$E39+2)=Команды!$AJ$4,TRUE,FALSE),IF(INDEX(Команды!$A$2:$AN$7500,MATCH(BR$3,Команды!$A$2:$A$7500,0),$E39+2)=Команды!$AJ$5,TRUE,FALSE),IF(INDEX(Команды!$A$2:$AN$7500,MATCH(BR$3,Команды!$A$2:$A$7500,0),$E39+2)=Команды!$AJ$6,TRUE,FALSE),IF(INDEX(Команды!$A$2:$AN$7500,MATCH(BR$3,Команды!$A$2:$A$7500,0),$E39+2)=Команды!$AJ$7,TRUE,FALSE),IF(INDEX(Команды!$A$2:$AN$7500,MATCH(BR$3,Команды!$A$2:$A$7500,0),$E39+2)=Команды!$AJ$8,TRUE,FALSE),IF(INDEX(Команды!$A$2:$AN$7500,MATCH(BR$3,Команды!$A$2:$A$7500,0),$E39+2)=Команды!$AJ$9,TRUE,FALSE),IF(INDEX(Команды!$A$2:$AN$7500,MATCH(BR$3,Команды!$A$2:$A$7500,0),$E39+2)=Команды!$AJ$10,TRUE,FALSE),IF(INDEX(Команды!$A$2:$AN$7500,MATCH(BR$3,Команды!$A$2:$A$7500,0),$E39+2)=Команды!$AJ$11,TRUE,FALSE),IF(INDEX(Команды!$A$2:$AN$7500,MATCH(BR$3,Команды!$A$2:$A$7500,0),$E39+2)=Команды!$AJ$12,TRUE,FALSE),IF(INDEX(Команды!$A$2:$AN$7500,MATCH(BR$3,Команды!$A$2:$A$7500,0),$E39+2)=Команды!$AJ$13,TRUE,FALSE),IF(INDEX(Команды!$A$2:$AN$7500,MATCH(BR$3,Команды!$A$2:$A$7500,0),$E39+2)=Команды!$AJ$14,TRUE,FALSE),IF(INDEX(Команды!$A$2:$AN$7500,MATCH(BR$3,Команды!$A$2:$A$7500,0),$E39+2)=Команды!$AJ$15,TRUE,FALSE),IF(INDEX(Команды!$A$2:$AN$7500,MATCH(BR$3,Команды!$A$2:$A$7500,0),$E39+2)=Команды!$AJ$16,TRUE,FALSE),,IF(INDEX(Команды!$A$2:$AN$7500,MATCH(BR$3,Команды!$A$2:$A$7500,0),$E39+2)=Команды!$AJ$17,TRUE,FALSE),,IF(INDEX(Команды!$A$2:$AN$7500,MATCH(BR$3,Команды!$A$2:$A$7500,0),$E39+2)=Команды!$AJ$18,TRUE,FALSE),,IF(INDEX(Команды!$A$2:$AN$7500,MATCH(BR$3,Команды!$A$2:$A$7500,0),$E39+2)=Команды!$AJ$19,TRUE,FALSE)),INDEX(Команды!$AJ$2:$AK$19,MATCH(INDEX(Команды!$A$2:$AN$7500,MATCH(BR$3,Команды!$A$2:$A$7500,0),$E39+2),Команды!$AJ$2:$AJ$19,0),2),0)</f>
        <v>В</v>
      </c>
      <c r="BS39" s="175" t="str">
        <f>IF(OR(IF(INDEX(Команды!$A$2:$AN$7500,MATCH(BR$3,Команды!$A$2:$A$7500,0),$E39+2)=Команды!$AJ$2,TRUE,FALSE),IF(INDEX(Команды!$A$2:$AN$7500,MATCH(BR$3,Команды!$A$2:$A$7500,0),$E39+2)=Команды!$AJ$3,TRUE,FALSE),IF(INDEX(Команды!$A$2:$AN$7500,MATCH(BR$3,Команды!$A$2:$A$7500,0),$E39+2)=Команды!$AJ$4,TRUE,FALSE),IF(INDEX(Команды!$A$2:$AN$7500,MATCH(BR$3,Команды!$A$2:$A$7500,0),$E39+2)=Команды!$AJ$5,TRUE,FALSE),IF(INDEX(Команды!$A$2:$AN$7500,MATCH(BR$3,Команды!$A$2:$A$7500,0),$E39+2)=Команды!$AJ$6,TRUE,FALSE),IF(INDEX(Команды!$A$2:$AN$7500,MATCH(BR$3,Команды!$A$2:$A$7500,0),$E39+2)=Команды!$AJ$7,TRUE,FALSE),IF(INDEX(Команды!$A$2:$AN$7500,MATCH(BR$3,Команды!$A$2:$A$7500,0),$E39+2)=Команды!$AJ$8,TRUE,FALSE),IF(INDEX(Команды!$A$2:$AN$7500,MATCH(BR$3,Команды!$A$2:$A$7500,0),$E39+2)=Команды!$AJ$9,TRUE,FALSE),IF(INDEX(Команды!$A$2:$AN$7500,MATCH(BR$3,Команды!$A$2:$A$7500,0),$E39+2)=Команды!$AJ$10,TRUE,FALSE),IF(INDEX(Команды!$A$2:$AN$7500,MATCH(BR$3,Команды!$A$2:$A$7500,0),$E39+2)=Команды!$AJ$11,TRUE,FALSE),IF(INDEX(Команды!$A$2:$AN$7500,MATCH(BR$3,Команды!$A$2:$A$7500,0),$E39+2)=Команды!$AJ$12,TRUE,FALSE),IF(INDEX(Команды!$A$2:$AN$7500,MATCH(BR$3,Команды!$A$2:$A$7500,0),$E39+2)=Команды!$AJ$13,TRUE,FALSE),IF(INDEX(Команды!$A$2:$AN$7500,MATCH(BR$3,Команды!$A$2:$A$7500,0),$E39+2)=Команды!$AJ$14,TRUE,FALSE),IF(INDEX(Команды!$A$2:$AN$7500,MATCH(BR$3,Команды!$A$2:$A$7500,0),$E39+2)=Команды!$AJ$15,TRUE,FALSE),IF(INDEX(Команды!$A$2:$AN$7500,MATCH(BR$3,Команды!$A$2:$A$7500,0),$E39+2)=Команды!$AJ$16,TRUE,FALSE),IF(INDEX(Команды!$A$2:$AN$7500,MATCH(BR$3,Команды!$A$2:$A$7500,0),$E39+2)=Команды!$AJ$17,TRUE,FALSE),IF(INDEX(Команды!$A$2:$AN$7500,MATCH(BR$3,Команды!$A$2:$A$7500,0),$E39+2)=Команды!$AJ$18,TRUE,FALSE),IF(INDEX(Команды!$A$2:$AN$7500,MATCH(BR$3,Команды!$A$2:$A$7500,0),$E39+2)=Команды!$AJ$19,TRUE,FALSE)),INDEX(Команды!$AJ$2:$AL$19,MATCH(INDEX(Команды!$A$2:$AN$7500,MATCH(BR$3,Команды!$A$2:$A$7500,0),$E39+2),Команды!$AJ$2:$AJ$19,0),3),0)</f>
        <v>В</v>
      </c>
      <c r="BT39" s="342"/>
      <c r="BU39" s="174">
        <f>IF(OR(IF(INDEX(Команды!$A$2:$AN$7500,MATCH(BU$3,Команды!$A$2:$A$7500,0),$E39+2)=Команды!$AJ$2,TRUE,FALSE),IF(INDEX(Команды!$A$2:$AN$7500,MATCH(BU$3,Команды!$A$2:$A$7500,0),$E39+2)=Команды!$AJ$3,TRUE,FALSE),IF(INDEX(Команды!$A$2:$AN$7500,MATCH(BU$3,Команды!$A$2:$A$7500,0),$E39+2)=Команды!$AJ$4,TRUE,FALSE),IF(INDEX(Команды!$A$2:$AN$7500,MATCH(BU$3,Команды!$A$2:$A$7500,0),$E39+2)=Команды!$AJ$5,TRUE,FALSE),IF(INDEX(Команды!$A$2:$AN$7500,MATCH(BU$3,Команды!$A$2:$A$7500,0),$E39+2)=Команды!$AJ$6,TRUE,FALSE),IF(INDEX(Команды!$A$2:$AN$7500,MATCH(BU$3,Команды!$A$2:$A$7500,0),$E39+2)=Команды!$AJ$7,TRUE,FALSE),IF(INDEX(Команды!$A$2:$AN$7500,MATCH(BU$3,Команды!$A$2:$A$7500,0),$E39+2)=Команды!$AJ$8,TRUE,FALSE),IF(INDEX(Команды!$A$2:$AN$7500,MATCH(BU$3,Команды!$A$2:$A$7500,0),$E39+2)=Команды!$AJ$9,TRUE,FALSE),IF(INDEX(Команды!$A$2:$AN$7500,MATCH(BU$3,Команды!$A$2:$A$7500,0),$E39+2)=Команды!$AJ$10,TRUE,FALSE),IF(INDEX(Команды!$A$2:$AN$7500,MATCH(BU$3,Команды!$A$2:$A$7500,0),$E39+2)=Команды!$AJ$11,TRUE,FALSE),IF(INDEX(Команды!$A$2:$AN$7500,MATCH(BU$3,Команды!$A$2:$A$7500,0),$E39+2)=Команды!$AJ$12,TRUE,FALSE),IF(INDEX(Команды!$A$2:$AN$7500,MATCH(BU$3,Команды!$A$2:$A$7500,0),$E39+2)=Команды!$AJ$13,TRUE,FALSE),IF(INDEX(Команды!$A$2:$AN$7500,MATCH(BU$3,Команды!$A$2:$A$7500,0),$E39+2)=Команды!$AJ$14,TRUE,FALSE),IF(INDEX(Команды!$A$2:$AN$7500,MATCH(BU$3,Команды!$A$2:$A$7500,0),$E39+2)=Команды!$AJ$15,TRUE,FALSE),IF(INDEX(Команды!$A$2:$AN$7500,MATCH(BU$3,Команды!$A$2:$A$7500,0),$E39+2)=Команды!$AJ$16,TRUE,FALSE),,IF(INDEX(Команды!$A$2:$AN$7500,MATCH(BU$3,Команды!$A$2:$A$7500,0),$E39+2)=Команды!$AJ$17,TRUE,FALSE),,IF(INDEX(Команды!$A$2:$AN$7500,MATCH(BU$3,Команды!$A$2:$A$7500,0),$E39+2)=Команды!$AJ$18,TRUE,FALSE),,IF(INDEX(Команды!$A$2:$AN$7500,MATCH(BU$3,Команды!$A$2:$A$7500,0),$E39+2)=Команды!$AJ$19,TRUE,FALSE)),INDEX(Команды!$AJ$2:$AK$19,MATCH(INDEX(Команды!$A$2:$AN$7500,MATCH(BU$3,Команды!$A$2:$A$7500,0),$E39+2),Команды!$AJ$2:$AJ$19,0),2),0)</f>
        <v>0.3125</v>
      </c>
      <c r="BV39" s="175">
        <f>IF(OR(IF(INDEX(Команды!$A$2:$AN$7500,MATCH(BU$3,Команды!$A$2:$A$7500,0),$E39+2)=Команды!$AJ$2,TRUE,FALSE),IF(INDEX(Команды!$A$2:$AN$7500,MATCH(BU$3,Команды!$A$2:$A$7500,0),$E39+2)=Команды!$AJ$3,TRUE,FALSE),IF(INDEX(Команды!$A$2:$AN$7500,MATCH(BU$3,Команды!$A$2:$A$7500,0),$E39+2)=Команды!$AJ$4,TRUE,FALSE),IF(INDEX(Команды!$A$2:$AN$7500,MATCH(BU$3,Команды!$A$2:$A$7500,0),$E39+2)=Команды!$AJ$5,TRUE,FALSE),IF(INDEX(Команды!$A$2:$AN$7500,MATCH(BU$3,Команды!$A$2:$A$7500,0),$E39+2)=Команды!$AJ$6,TRUE,FALSE),IF(INDEX(Команды!$A$2:$AN$7500,MATCH(BU$3,Команды!$A$2:$A$7500,0),$E39+2)=Команды!$AJ$7,TRUE,FALSE),IF(INDEX(Команды!$A$2:$AN$7500,MATCH(BU$3,Команды!$A$2:$A$7500,0),$E39+2)=Команды!$AJ$8,TRUE,FALSE),IF(INDEX(Команды!$A$2:$AN$7500,MATCH(BU$3,Команды!$A$2:$A$7500,0),$E39+2)=Команды!$AJ$9,TRUE,FALSE),IF(INDEX(Команды!$A$2:$AN$7500,MATCH(BU$3,Команды!$A$2:$A$7500,0),$E39+2)=Команды!$AJ$10,TRUE,FALSE),IF(INDEX(Команды!$A$2:$AN$7500,MATCH(BU$3,Команды!$A$2:$A$7500,0),$E39+2)=Команды!$AJ$11,TRUE,FALSE),IF(INDEX(Команды!$A$2:$AN$7500,MATCH(BU$3,Команды!$A$2:$A$7500,0),$E39+2)=Команды!$AJ$12,TRUE,FALSE),IF(INDEX(Команды!$A$2:$AN$7500,MATCH(BU$3,Команды!$A$2:$A$7500,0),$E39+2)=Команды!$AJ$13,TRUE,FALSE),IF(INDEX(Команды!$A$2:$AN$7500,MATCH(BU$3,Команды!$A$2:$A$7500,0),$E39+2)=Команды!$AJ$14,TRUE,FALSE),IF(INDEX(Команды!$A$2:$AN$7500,MATCH(BU$3,Команды!$A$2:$A$7500,0),$E39+2)=Команды!$AJ$15,TRUE,FALSE),IF(INDEX(Команды!$A$2:$AN$7500,MATCH(BU$3,Команды!$A$2:$A$7500,0),$E39+2)=Команды!$AJ$16,TRUE,FALSE),IF(INDEX(Команды!$A$2:$AN$7500,MATCH(BU$3,Команды!$A$2:$A$7500,0),$E39+2)=Команды!$AJ$17,TRUE,FALSE),IF(INDEX(Команды!$A$2:$AN$7500,MATCH(BU$3,Команды!$A$2:$A$7500,0),$E39+2)=Команды!$AJ$18,TRUE,FALSE),IF(INDEX(Команды!$A$2:$AN$7500,MATCH(BU$3,Команды!$A$2:$A$7500,0),$E39+2)=Команды!$AJ$19,TRUE,FALSE)),INDEX(Команды!$AJ$2:$AL$19,MATCH(INDEX(Команды!$A$2:$AN$7500,MATCH(BU$3,Команды!$A$2:$A$7500,0),$E39+2),Команды!$AJ$2:$AJ$19,0),3),0)</f>
        <v>0.6875</v>
      </c>
      <c r="BW39" s="342"/>
      <c r="BX39" s="174">
        <f>IF(OR(IF(INDEX(Команды!$A$2:$AN$7500,MATCH(BX$3,Команды!$A$2:$A$7500,0),$E39+2)=Команды!$AJ$2,TRUE,FALSE),IF(INDEX(Команды!$A$2:$AN$7500,MATCH(BX$3,Команды!$A$2:$A$7500,0),$E39+2)=Команды!$AJ$3,TRUE,FALSE),IF(INDEX(Команды!$A$2:$AN$7500,MATCH(BX$3,Команды!$A$2:$A$7500,0),$E39+2)=Команды!$AJ$4,TRUE,FALSE),IF(INDEX(Команды!$A$2:$AN$7500,MATCH(BX$3,Команды!$A$2:$A$7500,0),$E39+2)=Команды!$AJ$5,TRUE,FALSE),IF(INDEX(Команды!$A$2:$AN$7500,MATCH(BX$3,Команды!$A$2:$A$7500,0),$E39+2)=Команды!$AJ$6,TRUE,FALSE),IF(INDEX(Команды!$A$2:$AN$7500,MATCH(BX$3,Команды!$A$2:$A$7500,0),$E39+2)=Команды!$AJ$7,TRUE,FALSE),IF(INDEX(Команды!$A$2:$AN$7500,MATCH(BX$3,Команды!$A$2:$A$7500,0),$E39+2)=Команды!$AJ$8,TRUE,FALSE),IF(INDEX(Команды!$A$2:$AN$7500,MATCH(BX$3,Команды!$A$2:$A$7500,0),$E39+2)=Команды!$AJ$9,TRUE,FALSE),IF(INDEX(Команды!$A$2:$AN$7500,MATCH(BX$3,Команды!$A$2:$A$7500,0),$E39+2)=Команды!$AJ$10,TRUE,FALSE),IF(INDEX(Команды!$A$2:$AN$7500,MATCH(BX$3,Команды!$A$2:$A$7500,0),$E39+2)=Команды!$AJ$11,TRUE,FALSE),IF(INDEX(Команды!$A$2:$AN$7500,MATCH(BX$3,Команды!$A$2:$A$7500,0),$E39+2)=Команды!$AJ$12,TRUE,FALSE),IF(INDEX(Команды!$A$2:$AN$7500,MATCH(BX$3,Команды!$A$2:$A$7500,0),$E39+2)=Команды!$AJ$13,TRUE,FALSE),IF(INDEX(Команды!$A$2:$AN$7500,MATCH(BX$3,Команды!$A$2:$A$7500,0),$E39+2)=Команды!$AJ$14,TRUE,FALSE),IF(INDEX(Команды!$A$2:$AN$7500,MATCH(BX$3,Команды!$A$2:$A$7500,0),$E39+2)=Команды!$AJ$15,TRUE,FALSE),IF(INDEX(Команды!$A$2:$AN$7500,MATCH(BX$3,Команды!$A$2:$A$7500,0),$E39+2)=Команды!$AJ$16,TRUE,FALSE),,IF(INDEX(Команды!$A$2:$AN$7500,MATCH(BX$3,Команды!$A$2:$A$7500,0),$E39+2)=Команды!$AJ$17,TRUE,FALSE),,IF(INDEX(Команды!$A$2:$AN$7500,MATCH(BX$3,Команды!$A$2:$A$7500,0),$E39+2)=Команды!$AJ$18,TRUE,FALSE),,IF(INDEX(Команды!$A$2:$AN$7500,MATCH(BX$3,Команды!$A$2:$A$7500,0),$E39+2)=Команды!$AJ$19,TRUE,FALSE)),INDEX(Команды!$AJ$2:$AK$19,MATCH(INDEX(Команды!$A$2:$AN$7500,MATCH(BX$3,Команды!$A$2:$A$7500,0),$E39+2),Команды!$AJ$2:$AJ$19,0),2),0)</f>
        <v>0.33333333333333331</v>
      </c>
      <c r="BY39" s="175">
        <f>IF(OR(IF(INDEX(Команды!$A$2:$AN$7500,MATCH(BX$3,Команды!$A$2:$A$7500,0),$E39+2)=Команды!$AJ$2,TRUE,FALSE),IF(INDEX(Команды!$A$2:$AN$7500,MATCH(BX$3,Команды!$A$2:$A$7500,0),$E39+2)=Команды!$AJ$3,TRUE,FALSE),IF(INDEX(Команды!$A$2:$AN$7500,MATCH(BX$3,Команды!$A$2:$A$7500,0),$E39+2)=Команды!$AJ$4,TRUE,FALSE),IF(INDEX(Команды!$A$2:$AN$7500,MATCH(BX$3,Команды!$A$2:$A$7500,0),$E39+2)=Команды!$AJ$5,TRUE,FALSE),IF(INDEX(Команды!$A$2:$AN$7500,MATCH(BX$3,Команды!$A$2:$A$7500,0),$E39+2)=Команды!$AJ$6,TRUE,FALSE),IF(INDEX(Команды!$A$2:$AN$7500,MATCH(BX$3,Команды!$A$2:$A$7500,0),$E39+2)=Команды!$AJ$7,TRUE,FALSE),IF(INDEX(Команды!$A$2:$AN$7500,MATCH(BX$3,Команды!$A$2:$A$7500,0),$E39+2)=Команды!$AJ$8,TRUE,FALSE),IF(INDEX(Команды!$A$2:$AN$7500,MATCH(BX$3,Команды!$A$2:$A$7500,0),$E39+2)=Команды!$AJ$9,TRUE,FALSE),IF(INDEX(Команды!$A$2:$AN$7500,MATCH(BX$3,Команды!$A$2:$A$7500,0),$E39+2)=Команды!$AJ$10,TRUE,FALSE),IF(INDEX(Команды!$A$2:$AN$7500,MATCH(BX$3,Команды!$A$2:$A$7500,0),$E39+2)=Команды!$AJ$11,TRUE,FALSE),IF(INDEX(Команды!$A$2:$AN$7500,MATCH(BX$3,Команды!$A$2:$A$7500,0),$E39+2)=Команды!$AJ$12,TRUE,FALSE),IF(INDEX(Команды!$A$2:$AN$7500,MATCH(BX$3,Команды!$A$2:$A$7500,0),$E39+2)=Команды!$AJ$13,TRUE,FALSE),IF(INDEX(Команды!$A$2:$AN$7500,MATCH(BX$3,Команды!$A$2:$A$7500,0),$E39+2)=Команды!$AJ$14,TRUE,FALSE),IF(INDEX(Команды!$A$2:$AN$7500,MATCH(BX$3,Команды!$A$2:$A$7500,0),$E39+2)=Команды!$AJ$15,TRUE,FALSE),IF(INDEX(Команды!$A$2:$AN$7500,MATCH(BX$3,Команды!$A$2:$A$7500,0),$E39+2)=Команды!$AJ$16,TRUE,FALSE),IF(INDEX(Команды!$A$2:$AN$7500,MATCH(BX$3,Команды!$A$2:$A$7500,0),$E39+2)=Команды!$AJ$17,TRUE,FALSE),IF(INDEX(Команды!$A$2:$AN$7500,MATCH(BX$3,Команды!$A$2:$A$7500,0),$E39+2)=Команды!$AJ$18,TRUE,FALSE),IF(INDEX(Команды!$A$2:$AN$7500,MATCH(BX$3,Команды!$A$2:$A$7500,0),$E39+2)=Команды!$AJ$19,TRUE,FALSE)),INDEX(Команды!$AJ$2:$AL$19,MATCH(INDEX(Команды!$A$2:$AN$7500,MATCH(BX$3,Команды!$A$2:$A$7500,0),$E39+2),Команды!$AJ$2:$AJ$19,0),3),0)</f>
        <v>0.70833333333333337</v>
      </c>
      <c r="BZ39" s="342"/>
      <c r="CA39" s="174">
        <f>IF(OR(IF(INDEX(Команды!$A$2:$AN$7500,MATCH(CA$3,Команды!$A$2:$A$7500,0),$E39+2)=Команды!$AJ$2,TRUE,FALSE),IF(INDEX(Команды!$A$2:$AN$7500,MATCH(CA$3,Команды!$A$2:$A$7500,0),$E39+2)=Команды!$AJ$3,TRUE,FALSE),IF(INDEX(Команды!$A$2:$AN$7500,MATCH(CA$3,Команды!$A$2:$A$7500,0),$E39+2)=Команды!$AJ$4,TRUE,FALSE),IF(INDEX(Команды!$A$2:$AN$7500,MATCH(CA$3,Команды!$A$2:$A$7500,0),$E39+2)=Команды!$AJ$5,TRUE,FALSE),IF(INDEX(Команды!$A$2:$AN$7500,MATCH(CA$3,Команды!$A$2:$A$7500,0),$E39+2)=Команды!$AJ$6,TRUE,FALSE),IF(INDEX(Команды!$A$2:$AN$7500,MATCH(CA$3,Команды!$A$2:$A$7500,0),$E39+2)=Команды!$AJ$7,TRUE,FALSE),IF(INDEX(Команды!$A$2:$AN$7500,MATCH(CA$3,Команды!$A$2:$A$7500,0),$E39+2)=Команды!$AJ$8,TRUE,FALSE),IF(INDEX(Команды!$A$2:$AN$7500,MATCH(CA$3,Команды!$A$2:$A$7500,0),$E39+2)=Команды!$AJ$9,TRUE,FALSE),IF(INDEX(Команды!$A$2:$AN$7500,MATCH(CA$3,Команды!$A$2:$A$7500,0),$E39+2)=Команды!$AJ$10,TRUE,FALSE),IF(INDEX(Команды!$A$2:$AN$7500,MATCH(CA$3,Команды!$A$2:$A$7500,0),$E39+2)=Команды!$AJ$11,TRUE,FALSE),IF(INDEX(Команды!$A$2:$AN$7500,MATCH(CA$3,Команды!$A$2:$A$7500,0),$E39+2)=Команды!$AJ$12,TRUE,FALSE),IF(INDEX(Команды!$A$2:$AN$7500,MATCH(CA$3,Команды!$A$2:$A$7500,0),$E39+2)=Команды!$AJ$13,TRUE,FALSE),IF(INDEX(Команды!$A$2:$AN$7500,MATCH(CA$3,Команды!$A$2:$A$7500,0),$E39+2)=Команды!$AJ$14,TRUE,FALSE),IF(INDEX(Команды!$A$2:$AN$7500,MATCH(CA$3,Команды!$A$2:$A$7500,0),$E39+2)=Команды!$AJ$15,TRUE,FALSE),IF(INDEX(Команды!$A$2:$AN$7500,MATCH(CA$3,Команды!$A$2:$A$7500,0),$E39+2)=Команды!$AJ$16,TRUE,FALSE),,IF(INDEX(Команды!$A$2:$AN$7500,MATCH(CA$3,Команды!$A$2:$A$7500,0),$E39+2)=Команды!$AJ$17,TRUE,FALSE),,IF(INDEX(Команды!$A$2:$AN$7500,MATCH(CA$3,Команды!$A$2:$A$7500,0),$E39+2)=Команды!$AJ$18,TRUE,FALSE),,IF(INDEX(Команды!$A$2:$AN$7500,MATCH(CA$3,Команды!$A$2:$A$7500,0),$E39+2)=Команды!$AJ$19,TRUE,FALSE)),INDEX(Команды!$AJ$2:$AK$19,MATCH(INDEX(Команды!$A$2:$AN$7500,MATCH(CA$3,Команды!$A$2:$A$7500,0),$E39+2),Команды!$AJ$2:$AJ$19,0),2),0)</f>
        <v>0.625</v>
      </c>
      <c r="CB39" s="175">
        <f>IF(OR(IF(INDEX(Команды!$A$2:$AN$7500,MATCH(CA$3,Команды!$A$2:$A$7500,0),$E39+2)=Команды!$AJ$2,TRUE,FALSE),IF(INDEX(Команды!$A$2:$AN$7500,MATCH(CA$3,Команды!$A$2:$A$7500,0),$E39+2)=Команды!$AJ$3,TRUE,FALSE),IF(INDEX(Команды!$A$2:$AN$7500,MATCH(CA$3,Команды!$A$2:$A$7500,0),$E39+2)=Команды!$AJ$4,TRUE,FALSE),IF(INDEX(Команды!$A$2:$AN$7500,MATCH(CA$3,Команды!$A$2:$A$7500,0),$E39+2)=Команды!$AJ$5,TRUE,FALSE),IF(INDEX(Команды!$A$2:$AN$7500,MATCH(CA$3,Команды!$A$2:$A$7500,0),$E39+2)=Команды!$AJ$6,TRUE,FALSE),IF(INDEX(Команды!$A$2:$AN$7500,MATCH(CA$3,Команды!$A$2:$A$7500,0),$E39+2)=Команды!$AJ$7,TRUE,FALSE),IF(INDEX(Команды!$A$2:$AN$7500,MATCH(CA$3,Команды!$A$2:$A$7500,0),$E39+2)=Команды!$AJ$8,TRUE,FALSE),IF(INDEX(Команды!$A$2:$AN$7500,MATCH(CA$3,Команды!$A$2:$A$7500,0),$E39+2)=Команды!$AJ$9,TRUE,FALSE),IF(INDEX(Команды!$A$2:$AN$7500,MATCH(CA$3,Команды!$A$2:$A$7500,0),$E39+2)=Команды!$AJ$10,TRUE,FALSE),IF(INDEX(Команды!$A$2:$AN$7500,MATCH(CA$3,Команды!$A$2:$A$7500,0),$E39+2)=Команды!$AJ$11,TRUE,FALSE),IF(INDEX(Команды!$A$2:$AN$7500,MATCH(CA$3,Команды!$A$2:$A$7500,0),$E39+2)=Команды!$AJ$12,TRUE,FALSE),IF(INDEX(Команды!$A$2:$AN$7500,MATCH(CA$3,Команды!$A$2:$A$7500,0),$E39+2)=Команды!$AJ$13,TRUE,FALSE),IF(INDEX(Команды!$A$2:$AN$7500,MATCH(CA$3,Команды!$A$2:$A$7500,0),$E39+2)=Команды!$AJ$14,TRUE,FALSE),IF(INDEX(Команды!$A$2:$AN$7500,MATCH(CA$3,Команды!$A$2:$A$7500,0),$E39+2)=Команды!$AJ$15,TRUE,FALSE),IF(INDEX(Команды!$A$2:$AN$7500,MATCH(CA$3,Команды!$A$2:$A$7500,0),$E39+2)=Команды!$AJ$16,TRUE,FALSE),IF(INDEX(Команды!$A$2:$AN$7500,MATCH(CA$3,Команды!$A$2:$A$7500,0),$E39+2)=Команды!$AJ$17,TRUE,FALSE),IF(INDEX(Команды!$A$2:$AN$7500,MATCH(CA$3,Команды!$A$2:$A$7500,0),$E39+2)=Команды!$AJ$18,TRUE,FALSE),IF(INDEX(Команды!$A$2:$AN$7500,MATCH(CA$3,Команды!$A$2:$A$7500,0),$E39+2)=Команды!$AJ$19,TRUE,FALSE)),INDEX(Команды!$AJ$2:$AL$19,MATCH(INDEX(Команды!$A$2:$AN$7500,MATCH(CA$3,Команды!$A$2:$A$7500,0),$E39+2),Команды!$AJ$2:$AJ$19,0),3),0)</f>
        <v>1</v>
      </c>
      <c r="CC39" s="342"/>
      <c r="CD39" s="174">
        <f>IF(OR(IF(INDEX(Команды!$A$2:$AN$7500,MATCH(CD$3,Команды!$A$2:$A$7500,0),$E39+2)=Команды!$AJ$2,TRUE,FALSE),IF(INDEX(Команды!$A$2:$AN$7500,MATCH(CD$3,Команды!$A$2:$A$7500,0),$E39+2)=Команды!$AJ$3,TRUE,FALSE),IF(INDEX(Команды!$A$2:$AN$7500,MATCH(CD$3,Команды!$A$2:$A$7500,0),$E39+2)=Команды!$AJ$4,TRUE,FALSE),IF(INDEX(Команды!$A$2:$AN$7500,MATCH(CD$3,Команды!$A$2:$A$7500,0),$E39+2)=Команды!$AJ$5,TRUE,FALSE),IF(INDEX(Команды!$A$2:$AN$7500,MATCH(CD$3,Команды!$A$2:$A$7500,0),$E39+2)=Команды!$AJ$6,TRUE,FALSE),IF(INDEX(Команды!$A$2:$AN$7500,MATCH(CD$3,Команды!$A$2:$A$7500,0),$E39+2)=Команды!$AJ$7,TRUE,FALSE),IF(INDEX(Команды!$A$2:$AN$7500,MATCH(CD$3,Команды!$A$2:$A$7500,0),$E39+2)=Команды!$AJ$8,TRUE,FALSE),IF(INDEX(Команды!$A$2:$AN$7500,MATCH(CD$3,Команды!$A$2:$A$7500,0),$E39+2)=Команды!$AJ$9,TRUE,FALSE),IF(INDEX(Команды!$A$2:$AN$7500,MATCH(CD$3,Команды!$A$2:$A$7500,0),$E39+2)=Команды!$AJ$10,TRUE,FALSE),IF(INDEX(Команды!$A$2:$AN$7500,MATCH(CD$3,Команды!$A$2:$A$7500,0),$E39+2)=Команды!$AJ$11,TRUE,FALSE),IF(INDEX(Команды!$A$2:$AN$7500,MATCH(CD$3,Команды!$A$2:$A$7500,0),$E39+2)=Команды!$AJ$12,TRUE,FALSE),IF(INDEX(Команды!$A$2:$AN$7500,MATCH(CD$3,Команды!$A$2:$A$7500,0),$E39+2)=Команды!$AJ$13,TRUE,FALSE),IF(INDEX(Команды!$A$2:$AN$7500,MATCH(CD$3,Команды!$A$2:$A$7500,0),$E39+2)=Команды!$AJ$14,TRUE,FALSE),IF(INDEX(Команды!$A$2:$AN$7500,MATCH(CD$3,Команды!$A$2:$A$7500,0),$E39+2)=Команды!$AJ$15,TRUE,FALSE),IF(INDEX(Команды!$A$2:$AN$7500,MATCH(CD$3,Команды!$A$2:$A$7500,0),$E39+2)=Команды!$AJ$16,TRUE,FALSE),,IF(INDEX(Команды!$A$2:$AN$7500,MATCH(CD$3,Команды!$A$2:$A$7500,0),$E39+2)=Команды!$AJ$17,TRUE,FALSE),,IF(INDEX(Команды!$A$2:$AN$7500,MATCH(CD$3,Команды!$A$2:$A$7500,0),$E39+2)=Команды!$AJ$18,TRUE,FALSE),,IF(INDEX(Команды!$A$2:$AN$7500,MATCH(CD$3,Команды!$A$2:$A$7500,0),$E39+2)=Команды!$AJ$19,TRUE,FALSE)),INDEX(Команды!$AJ$2:$AK$19,MATCH(INDEX(Команды!$A$2:$AN$7500,MATCH(CD$3,Команды!$A$2:$A$7500,0),$E39+2),Команды!$AJ$2:$AJ$19,0),2),0)</f>
        <v>0.625</v>
      </c>
      <c r="CE39" s="175">
        <f>IF(OR(IF(INDEX(Команды!$A$2:$AN$7500,MATCH(CD$3,Команды!$A$2:$A$7500,0),$E39+2)=Команды!$AJ$2,TRUE,FALSE),IF(INDEX(Команды!$A$2:$AN$7500,MATCH(CD$3,Команды!$A$2:$A$7500,0),$E39+2)=Команды!$AJ$3,TRUE,FALSE),IF(INDEX(Команды!$A$2:$AN$7500,MATCH(CD$3,Команды!$A$2:$A$7500,0),$E39+2)=Команды!$AJ$4,TRUE,FALSE),IF(INDEX(Команды!$A$2:$AN$7500,MATCH(CD$3,Команды!$A$2:$A$7500,0),$E39+2)=Команды!$AJ$5,TRUE,FALSE),IF(INDEX(Команды!$A$2:$AN$7500,MATCH(CD$3,Команды!$A$2:$A$7500,0),$E39+2)=Команды!$AJ$6,TRUE,FALSE),IF(INDEX(Команды!$A$2:$AN$7500,MATCH(CD$3,Команды!$A$2:$A$7500,0),$E39+2)=Команды!$AJ$7,TRUE,FALSE),IF(INDEX(Команды!$A$2:$AN$7500,MATCH(CD$3,Команды!$A$2:$A$7500,0),$E39+2)=Команды!$AJ$8,TRUE,FALSE),IF(INDEX(Команды!$A$2:$AN$7500,MATCH(CD$3,Команды!$A$2:$A$7500,0),$E39+2)=Команды!$AJ$9,TRUE,FALSE),IF(INDEX(Команды!$A$2:$AN$7500,MATCH(CD$3,Команды!$A$2:$A$7500,0),$E39+2)=Команды!$AJ$10,TRUE,FALSE),IF(INDEX(Команды!$A$2:$AN$7500,MATCH(CD$3,Команды!$A$2:$A$7500,0),$E39+2)=Команды!$AJ$11,TRUE,FALSE),IF(INDEX(Команды!$A$2:$AN$7500,MATCH(CD$3,Команды!$A$2:$A$7500,0),$E39+2)=Команды!$AJ$12,TRUE,FALSE),IF(INDEX(Команды!$A$2:$AN$7500,MATCH(CD$3,Команды!$A$2:$A$7500,0),$E39+2)=Команды!$AJ$13,TRUE,FALSE),IF(INDEX(Команды!$A$2:$AN$7500,MATCH(CD$3,Команды!$A$2:$A$7500,0),$E39+2)=Команды!$AJ$14,TRUE,FALSE),IF(INDEX(Команды!$A$2:$AN$7500,MATCH(CD$3,Команды!$A$2:$A$7500,0),$E39+2)=Команды!$AJ$15,TRUE,FALSE),IF(INDEX(Команды!$A$2:$AN$7500,MATCH(CD$3,Команды!$A$2:$A$7500,0),$E39+2)=Команды!$AJ$16,TRUE,FALSE),IF(INDEX(Команды!$A$2:$AN$7500,MATCH(CD$3,Команды!$A$2:$A$7500,0),$E39+2)=Команды!$AJ$17,TRUE,FALSE),IF(INDEX(Команды!$A$2:$AN$7500,MATCH(CD$3,Команды!$A$2:$A$7500,0),$E39+2)=Команды!$AJ$18,TRUE,FALSE),IF(INDEX(Команды!$A$2:$AN$7500,MATCH(CD$3,Команды!$A$2:$A$7500,0),$E39+2)=Команды!$AJ$19,TRUE,FALSE)),INDEX(Команды!$AJ$2:$AL$19,MATCH(INDEX(Команды!$A$2:$AN$7500,MATCH(CD$3,Команды!$A$2:$A$7500,0),$E39+2),Команды!$AJ$2:$AJ$19,0),3),0)</f>
        <v>1</v>
      </c>
      <c r="CF39" s="342"/>
      <c r="CG39" s="174" t="str">
        <f>IF(OR(IF(INDEX(Команды!$A$2:$AN$7500,MATCH(CG$3,Команды!$A$2:$A$7500,0),$E39+2)=Команды!$AJ$2,TRUE,FALSE),IF(INDEX(Команды!$A$2:$AN$7500,MATCH(CG$3,Команды!$A$2:$A$7500,0),$E39+2)=Команды!$AJ$3,TRUE,FALSE),IF(INDEX(Команды!$A$2:$AN$7500,MATCH(CG$3,Команды!$A$2:$A$7500,0),$E39+2)=Команды!$AJ$4,TRUE,FALSE),IF(INDEX(Команды!$A$2:$AN$7500,MATCH(CG$3,Команды!$A$2:$A$7500,0),$E39+2)=Команды!$AJ$5,TRUE,FALSE),IF(INDEX(Команды!$A$2:$AN$7500,MATCH(CG$3,Команды!$A$2:$A$7500,0),$E39+2)=Команды!$AJ$6,TRUE,FALSE),IF(INDEX(Команды!$A$2:$AN$7500,MATCH(CG$3,Команды!$A$2:$A$7500,0),$E39+2)=Команды!$AJ$7,TRUE,FALSE),IF(INDEX(Команды!$A$2:$AN$7500,MATCH(CG$3,Команды!$A$2:$A$7500,0),$E39+2)=Команды!$AJ$8,TRUE,FALSE),IF(INDEX(Команды!$A$2:$AN$7500,MATCH(CG$3,Команды!$A$2:$A$7500,0),$E39+2)=Команды!$AJ$9,TRUE,FALSE),IF(INDEX(Команды!$A$2:$AN$7500,MATCH(CG$3,Команды!$A$2:$A$7500,0),$E39+2)=Команды!$AJ$10,TRUE,FALSE),IF(INDEX(Команды!$A$2:$AN$7500,MATCH(CG$3,Команды!$A$2:$A$7500,0),$E39+2)=Команды!$AJ$11,TRUE,FALSE),IF(INDEX(Команды!$A$2:$AN$7500,MATCH(CG$3,Команды!$A$2:$A$7500,0),$E39+2)=Команды!$AJ$12,TRUE,FALSE),IF(INDEX(Команды!$A$2:$AN$7500,MATCH(CG$3,Команды!$A$2:$A$7500,0),$E39+2)=Команды!$AJ$13,TRUE,FALSE),IF(INDEX(Команды!$A$2:$AN$7500,MATCH(CG$3,Команды!$A$2:$A$7500,0),$E39+2)=Команды!$AJ$14,TRUE,FALSE),IF(INDEX(Команды!$A$2:$AN$7500,MATCH(CG$3,Команды!$A$2:$A$7500,0),$E39+2)=Команды!$AJ$15,TRUE,FALSE),IF(INDEX(Команды!$A$2:$AN$7500,MATCH(CG$3,Команды!$A$2:$A$7500,0),$E39+2)=Команды!$AJ$16,TRUE,FALSE),,IF(INDEX(Команды!$A$2:$AN$7500,MATCH(CG$3,Команды!$A$2:$A$7500,0),$E39+2)=Команды!$AJ$17,TRUE,FALSE),,IF(INDEX(Команды!$A$2:$AN$7500,MATCH(CG$3,Команды!$A$2:$A$7500,0),$E39+2)=Команды!$AJ$18,TRUE,FALSE),,IF(INDEX(Команды!$A$2:$AN$7500,MATCH(CG$3,Команды!$A$2:$A$7500,0),$E39+2)=Команды!$AJ$19,TRUE,FALSE)),INDEX(Команды!$AJ$2:$AK$19,MATCH(INDEX(Команды!$A$2:$AN$7500,MATCH(CG$3,Команды!$A$2:$A$7500,0),$E39+2),Команды!$AJ$2:$AJ$19,0),2),0)</f>
        <v>В</v>
      </c>
      <c r="CH39" s="175" t="str">
        <f>IF(OR(IF(INDEX(Команды!$A$2:$AN$7500,MATCH(CG$3,Команды!$A$2:$A$7500,0),$E39+2)=Команды!$AJ$2,TRUE,FALSE),IF(INDEX(Команды!$A$2:$AN$7500,MATCH(CG$3,Команды!$A$2:$A$7500,0),$E39+2)=Команды!$AJ$3,TRUE,FALSE),IF(INDEX(Команды!$A$2:$AN$7500,MATCH(CG$3,Команды!$A$2:$A$7500,0),$E39+2)=Команды!$AJ$4,TRUE,FALSE),IF(INDEX(Команды!$A$2:$AN$7500,MATCH(CG$3,Команды!$A$2:$A$7500,0),$E39+2)=Команды!$AJ$5,TRUE,FALSE),IF(INDEX(Команды!$A$2:$AN$7500,MATCH(CG$3,Команды!$A$2:$A$7500,0),$E39+2)=Команды!$AJ$6,TRUE,FALSE),IF(INDEX(Команды!$A$2:$AN$7500,MATCH(CG$3,Команды!$A$2:$A$7500,0),$E39+2)=Команды!$AJ$7,TRUE,FALSE),IF(INDEX(Команды!$A$2:$AN$7500,MATCH(CG$3,Команды!$A$2:$A$7500,0),$E39+2)=Команды!$AJ$8,TRUE,FALSE),IF(INDEX(Команды!$A$2:$AN$7500,MATCH(CG$3,Команды!$A$2:$A$7500,0),$E39+2)=Команды!$AJ$9,TRUE,FALSE),IF(INDEX(Команды!$A$2:$AN$7500,MATCH(CG$3,Команды!$A$2:$A$7500,0),$E39+2)=Команды!$AJ$10,TRUE,FALSE),IF(INDEX(Команды!$A$2:$AN$7500,MATCH(CG$3,Команды!$A$2:$A$7500,0),$E39+2)=Команды!$AJ$11,TRUE,FALSE),IF(INDEX(Команды!$A$2:$AN$7500,MATCH(CG$3,Команды!$A$2:$A$7500,0),$E39+2)=Команды!$AJ$12,TRUE,FALSE),IF(INDEX(Команды!$A$2:$AN$7500,MATCH(CG$3,Команды!$A$2:$A$7500,0),$E39+2)=Команды!$AJ$13,TRUE,FALSE),IF(INDEX(Команды!$A$2:$AN$7500,MATCH(CG$3,Команды!$A$2:$A$7500,0),$E39+2)=Команды!$AJ$14,TRUE,FALSE),IF(INDEX(Команды!$A$2:$AN$7500,MATCH(CG$3,Команды!$A$2:$A$7500,0),$E39+2)=Команды!$AJ$15,TRUE,FALSE),IF(INDEX(Команды!$A$2:$AN$7500,MATCH(CG$3,Команды!$A$2:$A$7500,0),$E39+2)=Команды!$AJ$16,TRUE,FALSE),IF(INDEX(Команды!$A$2:$AN$7500,MATCH(CG$3,Команды!$A$2:$A$7500,0),$E39+2)=Команды!$AJ$17,TRUE,FALSE),IF(INDEX(Команды!$A$2:$AN$7500,MATCH(CG$3,Команды!$A$2:$A$7500,0),$E39+2)=Команды!$AJ$18,TRUE,FALSE),IF(INDEX(Команды!$A$2:$AN$7500,MATCH(CG$3,Команды!$A$2:$A$7500,0),$E39+2)=Команды!$AJ$19,TRUE,FALSE)),INDEX(Команды!$AJ$2:$AL$19,MATCH(INDEX(Команды!$A$2:$AN$7500,MATCH(CG$3,Команды!$A$2:$A$7500,0),$E39+2),Команды!$AJ$2:$AJ$19,0),3),0)</f>
        <v>В</v>
      </c>
      <c r="CI39" s="342"/>
      <c r="CJ39" s="174" t="str">
        <f>IF(OR(IF(INDEX(Команды!$A$2:$AN$7500,MATCH(CJ$3,Команды!$A$2:$A$7500,0),$E39+2)=Команды!$AJ$2,TRUE,FALSE),IF(INDEX(Команды!$A$2:$AN$7500,MATCH(CJ$3,Команды!$A$2:$A$7500,0),$E39+2)=Команды!$AJ$3,TRUE,FALSE),IF(INDEX(Команды!$A$2:$AN$7500,MATCH(CJ$3,Команды!$A$2:$A$7500,0),$E39+2)=Команды!$AJ$4,TRUE,FALSE),IF(INDEX(Команды!$A$2:$AN$7500,MATCH(CJ$3,Команды!$A$2:$A$7500,0),$E39+2)=Команды!$AJ$5,TRUE,FALSE),IF(INDEX(Команды!$A$2:$AN$7500,MATCH(CJ$3,Команды!$A$2:$A$7500,0),$E39+2)=Команды!$AJ$6,TRUE,FALSE),IF(INDEX(Команды!$A$2:$AN$7500,MATCH(CJ$3,Команды!$A$2:$A$7500,0),$E39+2)=Команды!$AJ$7,TRUE,FALSE),IF(INDEX(Команды!$A$2:$AN$7500,MATCH(CJ$3,Команды!$A$2:$A$7500,0),$E39+2)=Команды!$AJ$8,TRUE,FALSE),IF(INDEX(Команды!$A$2:$AN$7500,MATCH(CJ$3,Команды!$A$2:$A$7500,0),$E39+2)=Команды!$AJ$9,TRUE,FALSE),IF(INDEX(Команды!$A$2:$AN$7500,MATCH(CJ$3,Команды!$A$2:$A$7500,0),$E39+2)=Команды!$AJ$10,TRUE,FALSE),IF(INDEX(Команды!$A$2:$AN$7500,MATCH(CJ$3,Команды!$A$2:$A$7500,0),$E39+2)=Команды!$AJ$11,TRUE,FALSE),IF(INDEX(Команды!$A$2:$AN$7500,MATCH(CJ$3,Команды!$A$2:$A$7500,0),$E39+2)=Команды!$AJ$12,TRUE,FALSE),IF(INDEX(Команды!$A$2:$AN$7500,MATCH(CJ$3,Команды!$A$2:$A$7500,0),$E39+2)=Команды!$AJ$13,TRUE,FALSE),IF(INDEX(Команды!$A$2:$AN$7500,MATCH(CJ$3,Команды!$A$2:$A$7500,0),$E39+2)=Команды!$AJ$14,TRUE,FALSE),IF(INDEX(Команды!$A$2:$AN$7500,MATCH(CJ$3,Команды!$A$2:$A$7500,0),$E39+2)=Команды!$AJ$15,TRUE,FALSE),IF(INDEX(Команды!$A$2:$AN$7500,MATCH(CJ$3,Команды!$A$2:$A$7500,0),$E39+2)=Команды!$AJ$16,TRUE,FALSE),,IF(INDEX(Команды!$A$2:$AN$7500,MATCH(CJ$3,Команды!$A$2:$A$7500,0),$E39+2)=Команды!$AJ$17,TRUE,FALSE),,IF(INDEX(Команды!$A$2:$AN$7500,MATCH(CJ$3,Команды!$A$2:$A$7500,0),$E39+2)=Команды!$AJ$18,TRUE,FALSE),,IF(INDEX(Команды!$A$2:$AN$7500,MATCH(CJ$3,Команды!$A$2:$A$7500,0),$E39+2)=Команды!$AJ$19,TRUE,FALSE)),INDEX(Команды!$AJ$2:$AK$19,MATCH(INDEX(Команды!$A$2:$AN$7500,MATCH(CJ$3,Команды!$A$2:$A$7500,0),$E39+2),Команды!$AJ$2:$AJ$19,0),2),0)</f>
        <v>В</v>
      </c>
      <c r="CK39" s="175" t="str">
        <f>IF(OR(IF(INDEX(Команды!$A$2:$AN$7500,MATCH(CJ$3,Команды!$A$2:$A$7500,0),$E39+2)=Команды!$AJ$2,TRUE,FALSE),IF(INDEX(Команды!$A$2:$AN$7500,MATCH(CJ$3,Команды!$A$2:$A$7500,0),$E39+2)=Команды!$AJ$3,TRUE,FALSE),IF(INDEX(Команды!$A$2:$AN$7500,MATCH(CJ$3,Команды!$A$2:$A$7500,0),$E39+2)=Команды!$AJ$4,TRUE,FALSE),IF(INDEX(Команды!$A$2:$AN$7500,MATCH(CJ$3,Команды!$A$2:$A$7500,0),$E39+2)=Команды!$AJ$5,TRUE,FALSE),IF(INDEX(Команды!$A$2:$AN$7500,MATCH(CJ$3,Команды!$A$2:$A$7500,0),$E39+2)=Команды!$AJ$6,TRUE,FALSE),IF(INDEX(Команды!$A$2:$AN$7500,MATCH(CJ$3,Команды!$A$2:$A$7500,0),$E39+2)=Команды!$AJ$7,TRUE,FALSE),IF(INDEX(Команды!$A$2:$AN$7500,MATCH(CJ$3,Команды!$A$2:$A$7500,0),$E39+2)=Команды!$AJ$8,TRUE,FALSE),IF(INDEX(Команды!$A$2:$AN$7500,MATCH(CJ$3,Команды!$A$2:$A$7500,0),$E39+2)=Команды!$AJ$9,TRUE,FALSE),IF(INDEX(Команды!$A$2:$AN$7500,MATCH(CJ$3,Команды!$A$2:$A$7500,0),$E39+2)=Команды!$AJ$10,TRUE,FALSE),IF(INDEX(Команды!$A$2:$AN$7500,MATCH(CJ$3,Команды!$A$2:$A$7500,0),$E39+2)=Команды!$AJ$11,TRUE,FALSE),IF(INDEX(Команды!$A$2:$AN$7500,MATCH(CJ$3,Команды!$A$2:$A$7500,0),$E39+2)=Команды!$AJ$12,TRUE,FALSE),IF(INDEX(Команды!$A$2:$AN$7500,MATCH(CJ$3,Команды!$A$2:$A$7500,0),$E39+2)=Команды!$AJ$13,TRUE,FALSE),IF(INDEX(Команды!$A$2:$AN$7500,MATCH(CJ$3,Команды!$A$2:$A$7500,0),$E39+2)=Команды!$AJ$14,TRUE,FALSE),IF(INDEX(Команды!$A$2:$AN$7500,MATCH(CJ$3,Команды!$A$2:$A$7500,0),$E39+2)=Команды!$AJ$15,TRUE,FALSE),IF(INDEX(Команды!$A$2:$AN$7500,MATCH(CJ$3,Команды!$A$2:$A$7500,0),$E39+2)=Команды!$AJ$16,TRUE,FALSE),IF(INDEX(Команды!$A$2:$AN$7500,MATCH(CJ$3,Команды!$A$2:$A$7500,0),$E39+2)=Команды!$AJ$17,TRUE,FALSE),IF(INDEX(Команды!$A$2:$AN$7500,MATCH(CJ$3,Команды!$A$2:$A$7500,0),$E39+2)=Команды!$AJ$18,TRUE,FALSE),IF(INDEX(Команды!$A$2:$AN$7500,MATCH(CJ$3,Команды!$A$2:$A$7500,0),$E39+2)=Команды!$AJ$19,TRUE,FALSE)),INDEX(Команды!$AJ$2:$AL$19,MATCH(INDEX(Команды!$A$2:$AN$7500,MATCH(CJ$3,Команды!$A$2:$A$7500,0),$E39+2),Команды!$AJ$2:$AJ$19,0),3),0)</f>
        <v>В</v>
      </c>
      <c r="CL39" s="342"/>
      <c r="CM39" s="174">
        <f>IF(OR(IF(INDEX(Команды!$A$2:$AN$7500,MATCH(CM$3,Команды!$A$2:$A$7500,0),$E39+2)=Команды!$AJ$2,TRUE,FALSE),IF(INDEX(Команды!$A$2:$AN$7500,MATCH(CM$3,Команды!$A$2:$A$7500,0),$E39+2)=Команды!$AJ$3,TRUE,FALSE),IF(INDEX(Команды!$A$2:$AN$7500,MATCH(CM$3,Команды!$A$2:$A$7500,0),$E39+2)=Команды!$AJ$4,TRUE,FALSE),IF(INDEX(Команды!$A$2:$AN$7500,MATCH(CM$3,Команды!$A$2:$A$7500,0),$E39+2)=Команды!$AJ$5,TRUE,FALSE),IF(INDEX(Команды!$A$2:$AN$7500,MATCH(CM$3,Команды!$A$2:$A$7500,0),$E39+2)=Команды!$AJ$6,TRUE,FALSE),IF(INDEX(Команды!$A$2:$AN$7500,MATCH(CM$3,Команды!$A$2:$A$7500,0),$E39+2)=Команды!$AJ$7,TRUE,FALSE),IF(INDEX(Команды!$A$2:$AN$7500,MATCH(CM$3,Команды!$A$2:$A$7500,0),$E39+2)=Команды!$AJ$8,TRUE,FALSE),IF(INDEX(Команды!$A$2:$AN$7500,MATCH(CM$3,Команды!$A$2:$A$7500,0),$E39+2)=Команды!$AJ$9,TRUE,FALSE),IF(INDEX(Команды!$A$2:$AN$7500,MATCH(CM$3,Команды!$A$2:$A$7500,0),$E39+2)=Команды!$AJ$10,TRUE,FALSE),IF(INDEX(Команды!$A$2:$AN$7500,MATCH(CM$3,Команды!$A$2:$A$7500,0),$E39+2)=Команды!$AJ$11,TRUE,FALSE),IF(INDEX(Команды!$A$2:$AN$7500,MATCH(CM$3,Команды!$A$2:$A$7500,0),$E39+2)=Команды!$AJ$12,TRUE,FALSE),IF(INDEX(Команды!$A$2:$AN$7500,MATCH(CM$3,Команды!$A$2:$A$7500,0),$E39+2)=Команды!$AJ$13,TRUE,FALSE),IF(INDEX(Команды!$A$2:$AN$7500,MATCH(CM$3,Команды!$A$2:$A$7500,0),$E39+2)=Команды!$AJ$14,TRUE,FALSE),IF(INDEX(Команды!$A$2:$AN$7500,MATCH(CM$3,Команды!$A$2:$A$7500,0),$E39+2)=Команды!$AJ$15,TRUE,FALSE),IF(INDEX(Команды!$A$2:$AN$7500,MATCH(CM$3,Команды!$A$2:$A$7500,0),$E39+2)=Команды!$AJ$16,TRUE,FALSE),,IF(INDEX(Команды!$A$2:$AN$7500,MATCH(CM$3,Команды!$A$2:$A$7500,0),$E39+2)=Команды!$AJ$17,TRUE,FALSE),,IF(INDEX(Команды!$A$2:$AN$7500,MATCH(CM$3,Команды!$A$2:$A$7500,0),$E39+2)=Команды!$AJ$18,TRUE,FALSE),,IF(INDEX(Команды!$A$2:$AN$7500,MATCH(CM$3,Команды!$A$2:$A$7500,0),$E39+2)=Команды!$AJ$19,TRUE,FALSE)),INDEX(Команды!$AJ$2:$AK$19,MATCH(INDEX(Команды!$A$2:$AN$7500,MATCH(CM$3,Команды!$A$2:$A$7500,0),$E39+2),Команды!$AJ$2:$AJ$19,0),2),0)</f>
        <v>0.375</v>
      </c>
      <c r="CN39" s="175">
        <f>IF(OR(IF(INDEX(Команды!$A$2:$AN$7500,MATCH(CM$3,Команды!$A$2:$A$7500,0),$E39+2)=Команды!$AJ$2,TRUE,FALSE),IF(INDEX(Команды!$A$2:$AN$7500,MATCH(CM$3,Команды!$A$2:$A$7500,0),$E39+2)=Команды!$AJ$3,TRUE,FALSE),IF(INDEX(Команды!$A$2:$AN$7500,MATCH(CM$3,Команды!$A$2:$A$7500,0),$E39+2)=Команды!$AJ$4,TRUE,FALSE),IF(INDEX(Команды!$A$2:$AN$7500,MATCH(CM$3,Команды!$A$2:$A$7500,0),$E39+2)=Команды!$AJ$5,TRUE,FALSE),IF(INDEX(Команды!$A$2:$AN$7500,MATCH(CM$3,Команды!$A$2:$A$7500,0),$E39+2)=Команды!$AJ$6,TRUE,FALSE),IF(INDEX(Команды!$A$2:$AN$7500,MATCH(CM$3,Команды!$A$2:$A$7500,0),$E39+2)=Команды!$AJ$7,TRUE,FALSE),IF(INDEX(Команды!$A$2:$AN$7500,MATCH(CM$3,Команды!$A$2:$A$7500,0),$E39+2)=Команды!$AJ$8,TRUE,FALSE),IF(INDEX(Команды!$A$2:$AN$7500,MATCH(CM$3,Команды!$A$2:$A$7500,0),$E39+2)=Команды!$AJ$9,TRUE,FALSE),IF(INDEX(Команды!$A$2:$AN$7500,MATCH(CM$3,Команды!$A$2:$A$7500,0),$E39+2)=Команды!$AJ$10,TRUE,FALSE),IF(INDEX(Команды!$A$2:$AN$7500,MATCH(CM$3,Команды!$A$2:$A$7500,0),$E39+2)=Команды!$AJ$11,TRUE,FALSE),IF(INDEX(Команды!$A$2:$AN$7500,MATCH(CM$3,Команды!$A$2:$A$7500,0),$E39+2)=Команды!$AJ$12,TRUE,FALSE),IF(INDEX(Команды!$A$2:$AN$7500,MATCH(CM$3,Команды!$A$2:$A$7500,0),$E39+2)=Команды!$AJ$13,TRUE,FALSE),IF(INDEX(Команды!$A$2:$AN$7500,MATCH(CM$3,Команды!$A$2:$A$7500,0),$E39+2)=Команды!$AJ$14,TRUE,FALSE),IF(INDEX(Команды!$A$2:$AN$7500,MATCH(CM$3,Команды!$A$2:$A$7500,0),$E39+2)=Команды!$AJ$15,TRUE,FALSE),IF(INDEX(Команды!$A$2:$AN$7500,MATCH(CM$3,Команды!$A$2:$A$7500,0),$E39+2)=Команды!$AJ$16,TRUE,FALSE),IF(INDEX(Команды!$A$2:$AN$7500,MATCH(CM$3,Команды!$A$2:$A$7500,0),$E39+2)=Команды!$AJ$17,TRUE,FALSE),IF(INDEX(Команды!$A$2:$AN$7500,MATCH(CM$3,Команды!$A$2:$A$7500,0),$E39+2)=Команды!$AJ$18,TRUE,FALSE),IF(INDEX(Команды!$A$2:$AN$7500,MATCH(CM$3,Команды!$A$2:$A$7500,0),$E39+2)=Команды!$AJ$19,TRUE,FALSE)),INDEX(Команды!$AJ$2:$AL$19,MATCH(INDEX(Команды!$A$2:$AN$7500,MATCH(CM$3,Команды!$A$2:$A$7500,0),$E39+2),Команды!$AJ$2:$AJ$19,0),3),0)</f>
        <v>0.75</v>
      </c>
      <c r="CO39" s="342"/>
      <c r="CP39" s="174">
        <f>IF(OR(IF(INDEX(Команды!$A$2:$AN$7500,MATCH(CP$3,Команды!$A$2:$A$7500,0),$E39+2)=Команды!$AJ$2,TRUE,FALSE),IF(INDEX(Команды!$A$2:$AN$7500,MATCH(CP$3,Команды!$A$2:$A$7500,0),$E39+2)=Команды!$AJ$3,TRUE,FALSE),IF(INDEX(Команды!$A$2:$AN$7500,MATCH(CP$3,Команды!$A$2:$A$7500,0),$E39+2)=Команды!$AJ$4,TRUE,FALSE),IF(INDEX(Команды!$A$2:$AN$7500,MATCH(CP$3,Команды!$A$2:$A$7500,0),$E39+2)=Команды!$AJ$5,TRUE,FALSE),IF(INDEX(Команды!$A$2:$AN$7500,MATCH(CP$3,Команды!$A$2:$A$7500,0),$E39+2)=Команды!$AJ$6,TRUE,FALSE),IF(INDEX(Команды!$A$2:$AN$7500,MATCH(CP$3,Команды!$A$2:$A$7500,0),$E39+2)=Команды!$AJ$7,TRUE,FALSE),IF(INDEX(Команды!$A$2:$AN$7500,MATCH(CP$3,Команды!$A$2:$A$7500,0),$E39+2)=Команды!$AJ$8,TRUE,FALSE),IF(INDEX(Команды!$A$2:$AN$7500,MATCH(CP$3,Команды!$A$2:$A$7500,0),$E39+2)=Команды!$AJ$9,TRUE,FALSE),IF(INDEX(Команды!$A$2:$AN$7500,MATCH(CP$3,Команды!$A$2:$A$7500,0),$E39+2)=Команды!$AJ$10,TRUE,FALSE),IF(INDEX(Команды!$A$2:$AN$7500,MATCH(CP$3,Команды!$A$2:$A$7500,0),$E39+2)=Команды!$AJ$11,TRUE,FALSE),IF(INDEX(Команды!$A$2:$AN$7500,MATCH(CP$3,Команды!$A$2:$A$7500,0),$E39+2)=Команды!$AJ$12,TRUE,FALSE),IF(INDEX(Команды!$A$2:$AN$7500,MATCH(CP$3,Команды!$A$2:$A$7500,0),$E39+2)=Команды!$AJ$13,TRUE,FALSE),IF(INDEX(Команды!$A$2:$AN$7500,MATCH(CP$3,Команды!$A$2:$A$7500,0),$E39+2)=Команды!$AJ$14,TRUE,FALSE),IF(INDEX(Команды!$A$2:$AN$7500,MATCH(CP$3,Команды!$A$2:$A$7500,0),$E39+2)=Команды!$AJ$15,TRUE,FALSE),IF(INDEX(Команды!$A$2:$AN$7500,MATCH(CP$3,Команды!$A$2:$A$7500,0),$E39+2)=Команды!$AJ$16,TRUE,FALSE),,IF(INDEX(Команды!$A$2:$AN$7500,MATCH(CP$3,Команды!$A$2:$A$7500,0),$E39+2)=Команды!$AJ$17,TRUE,FALSE),,IF(INDEX(Команды!$A$2:$AN$7500,MATCH(CP$3,Команды!$A$2:$A$7500,0),$E39+2)=Команды!$AJ$18,TRUE,FALSE),,IF(INDEX(Команды!$A$2:$AN$7500,MATCH(CP$3,Команды!$A$2:$A$7500,0),$E39+2)=Команды!$AJ$19,TRUE,FALSE)),INDEX(Команды!$AJ$2:$AK$19,MATCH(INDEX(Команды!$A$2:$AN$7500,MATCH(CP$3,Команды!$A$2:$A$7500,0),$E39+2),Команды!$AJ$2:$AJ$19,0),2),0)</f>
        <v>0.41666666666666669</v>
      </c>
      <c r="CQ39" s="175">
        <f>IF(OR(IF(INDEX(Команды!$A$2:$AN$7500,MATCH(CP$3,Команды!$A$2:$A$7500,0),$E39+2)=Команды!$AJ$2,TRUE,FALSE),IF(INDEX(Команды!$A$2:$AN$7500,MATCH(CP$3,Команды!$A$2:$A$7500,0),$E39+2)=Команды!$AJ$3,TRUE,FALSE),IF(INDEX(Команды!$A$2:$AN$7500,MATCH(CP$3,Команды!$A$2:$A$7500,0),$E39+2)=Команды!$AJ$4,TRUE,FALSE),IF(INDEX(Команды!$A$2:$AN$7500,MATCH(CP$3,Команды!$A$2:$A$7500,0),$E39+2)=Команды!$AJ$5,TRUE,FALSE),IF(INDEX(Команды!$A$2:$AN$7500,MATCH(CP$3,Команды!$A$2:$A$7500,0),$E39+2)=Команды!$AJ$6,TRUE,FALSE),IF(INDEX(Команды!$A$2:$AN$7500,MATCH(CP$3,Команды!$A$2:$A$7500,0),$E39+2)=Команды!$AJ$7,TRUE,FALSE),IF(INDEX(Команды!$A$2:$AN$7500,MATCH(CP$3,Команды!$A$2:$A$7500,0),$E39+2)=Команды!$AJ$8,TRUE,FALSE),IF(INDEX(Команды!$A$2:$AN$7500,MATCH(CP$3,Команды!$A$2:$A$7500,0),$E39+2)=Команды!$AJ$9,TRUE,FALSE),IF(INDEX(Команды!$A$2:$AN$7500,MATCH(CP$3,Команды!$A$2:$A$7500,0),$E39+2)=Команды!$AJ$10,TRUE,FALSE),IF(INDEX(Команды!$A$2:$AN$7500,MATCH(CP$3,Команды!$A$2:$A$7500,0),$E39+2)=Команды!$AJ$11,TRUE,FALSE),IF(INDEX(Команды!$A$2:$AN$7500,MATCH(CP$3,Команды!$A$2:$A$7500,0),$E39+2)=Команды!$AJ$12,TRUE,FALSE),IF(INDEX(Команды!$A$2:$AN$7500,MATCH(CP$3,Команды!$A$2:$A$7500,0),$E39+2)=Команды!$AJ$13,TRUE,FALSE),IF(INDEX(Команды!$A$2:$AN$7500,MATCH(CP$3,Команды!$A$2:$A$7500,0),$E39+2)=Команды!$AJ$14,TRUE,FALSE),IF(INDEX(Команды!$A$2:$AN$7500,MATCH(CP$3,Команды!$A$2:$A$7500,0),$E39+2)=Команды!$AJ$15,TRUE,FALSE),IF(INDEX(Команды!$A$2:$AN$7500,MATCH(CP$3,Команды!$A$2:$A$7500,0),$E39+2)=Команды!$AJ$16,TRUE,FALSE),IF(INDEX(Команды!$A$2:$AN$7500,MATCH(CP$3,Команды!$A$2:$A$7500,0),$E39+2)=Команды!$AJ$17,TRUE,FALSE),IF(INDEX(Команды!$A$2:$AN$7500,MATCH(CP$3,Команды!$A$2:$A$7500,0),$E39+2)=Команды!$AJ$18,TRUE,FALSE),IF(INDEX(Команды!$A$2:$AN$7500,MATCH(CP$3,Команды!$A$2:$A$7500,0),$E39+2)=Команды!$AJ$19,TRUE,FALSE)),INDEX(Команды!$AJ$2:$AL$19,MATCH(INDEX(Команды!$A$2:$AN$7500,MATCH(CP$3,Команды!$A$2:$A$7500,0),$E39+2),Команды!$AJ$2:$AJ$19,0),3),0)</f>
        <v>0.79166666666666663</v>
      </c>
      <c r="CR39" s="342"/>
      <c r="CS39" s="174">
        <f>IF(OR(IF(INDEX(Команды!$A$2:$AN$7500,MATCH(CS$3,Команды!$A$2:$A$7500,0),$E39+2)=Команды!$AJ$2,TRUE,FALSE),IF(INDEX(Команды!$A$2:$AN$7500,MATCH(CS$3,Команды!$A$2:$A$7500,0),$E39+2)=Команды!$AJ$3,TRUE,FALSE),IF(INDEX(Команды!$A$2:$AN$7500,MATCH(CS$3,Команды!$A$2:$A$7500,0),$E39+2)=Команды!$AJ$4,TRUE,FALSE),IF(INDEX(Команды!$A$2:$AN$7500,MATCH(CS$3,Команды!$A$2:$A$7500,0),$E39+2)=Команды!$AJ$5,TRUE,FALSE),IF(INDEX(Команды!$A$2:$AN$7500,MATCH(CS$3,Команды!$A$2:$A$7500,0),$E39+2)=Команды!$AJ$6,TRUE,FALSE),IF(INDEX(Команды!$A$2:$AN$7500,MATCH(CS$3,Команды!$A$2:$A$7500,0),$E39+2)=Команды!$AJ$7,TRUE,FALSE),IF(INDEX(Команды!$A$2:$AN$7500,MATCH(CS$3,Команды!$A$2:$A$7500,0),$E39+2)=Команды!$AJ$8,TRUE,FALSE),IF(INDEX(Команды!$A$2:$AN$7500,MATCH(CS$3,Команды!$A$2:$A$7500,0),$E39+2)=Команды!$AJ$9,TRUE,FALSE),IF(INDEX(Команды!$A$2:$AN$7500,MATCH(CS$3,Команды!$A$2:$A$7500,0),$E39+2)=Команды!$AJ$10,TRUE,FALSE),IF(INDEX(Команды!$A$2:$AN$7500,MATCH(CS$3,Команды!$A$2:$A$7500,0),$E39+2)=Команды!$AJ$11,TRUE,FALSE),IF(INDEX(Команды!$A$2:$AN$7500,MATCH(CS$3,Команды!$A$2:$A$7500,0),$E39+2)=Команды!$AJ$12,TRUE,FALSE),IF(INDEX(Команды!$A$2:$AN$7500,MATCH(CS$3,Команды!$A$2:$A$7500,0),$E39+2)=Команды!$AJ$13,TRUE,FALSE),IF(INDEX(Команды!$A$2:$AN$7500,MATCH(CS$3,Команды!$A$2:$A$7500,0),$E39+2)=Команды!$AJ$14,TRUE,FALSE),IF(INDEX(Команды!$A$2:$AN$7500,MATCH(CS$3,Команды!$A$2:$A$7500,0),$E39+2)=Команды!$AJ$15,TRUE,FALSE),IF(INDEX(Команды!$A$2:$AN$7500,MATCH(CS$3,Команды!$A$2:$A$7500,0),$E39+2)=Команды!$AJ$16,TRUE,FALSE),,IF(INDEX(Команды!$A$2:$AN$7500,MATCH(CS$3,Команды!$A$2:$A$7500,0),$E39+2)=Команды!$AJ$17,TRUE,FALSE),,IF(INDEX(Команды!$A$2:$AN$7500,MATCH(CS$3,Команды!$A$2:$A$7500,0),$E39+2)=Команды!$AJ$18,TRUE,FALSE),,IF(INDEX(Команды!$A$2:$AN$7500,MATCH(CS$3,Команды!$A$2:$A$7500,0),$E39+2)=Команды!$AJ$19,TRUE,FALSE)),INDEX(Команды!$AJ$2:$AK$19,MATCH(INDEX(Команды!$A$2:$AN$7500,MATCH(CS$3,Команды!$A$2:$A$7500,0),$E39+2),Команды!$AJ$2:$AJ$19,0),2),0)</f>
        <v>0.58333333333333337</v>
      </c>
      <c r="CT39" s="175">
        <f>IF(OR(IF(INDEX(Команды!$A$2:$AN$7500,MATCH(CS$3,Команды!$A$2:$A$7500,0),$E39+2)=Команды!$AJ$2,TRUE,FALSE),IF(INDEX(Команды!$A$2:$AN$7500,MATCH(CS$3,Команды!$A$2:$A$7500,0),$E39+2)=Команды!$AJ$3,TRUE,FALSE),IF(INDEX(Команды!$A$2:$AN$7500,MATCH(CS$3,Команды!$A$2:$A$7500,0),$E39+2)=Команды!$AJ$4,TRUE,FALSE),IF(INDEX(Команды!$A$2:$AN$7500,MATCH(CS$3,Команды!$A$2:$A$7500,0),$E39+2)=Команды!$AJ$5,TRUE,FALSE),IF(INDEX(Команды!$A$2:$AN$7500,MATCH(CS$3,Команды!$A$2:$A$7500,0),$E39+2)=Команды!$AJ$6,TRUE,FALSE),IF(INDEX(Команды!$A$2:$AN$7500,MATCH(CS$3,Команды!$A$2:$A$7500,0),$E39+2)=Команды!$AJ$7,TRUE,FALSE),IF(INDEX(Команды!$A$2:$AN$7500,MATCH(CS$3,Команды!$A$2:$A$7500,0),$E39+2)=Команды!$AJ$8,TRUE,FALSE),IF(INDEX(Команды!$A$2:$AN$7500,MATCH(CS$3,Команды!$A$2:$A$7500,0),$E39+2)=Команды!$AJ$9,TRUE,FALSE),IF(INDEX(Команды!$A$2:$AN$7500,MATCH(CS$3,Команды!$A$2:$A$7500,0),$E39+2)=Команды!$AJ$10,TRUE,FALSE),IF(INDEX(Команды!$A$2:$AN$7500,MATCH(CS$3,Команды!$A$2:$A$7500,0),$E39+2)=Команды!$AJ$11,TRUE,FALSE),IF(INDEX(Команды!$A$2:$AN$7500,MATCH(CS$3,Команды!$A$2:$A$7500,0),$E39+2)=Команды!$AJ$12,TRUE,FALSE),IF(INDEX(Команды!$A$2:$AN$7500,MATCH(CS$3,Команды!$A$2:$A$7500,0),$E39+2)=Команды!$AJ$13,TRUE,FALSE),IF(INDEX(Команды!$A$2:$AN$7500,MATCH(CS$3,Команды!$A$2:$A$7500,0),$E39+2)=Команды!$AJ$14,TRUE,FALSE),IF(INDEX(Команды!$A$2:$AN$7500,MATCH(CS$3,Команды!$A$2:$A$7500,0),$E39+2)=Команды!$AJ$15,TRUE,FALSE),IF(INDEX(Команды!$A$2:$AN$7500,MATCH(CS$3,Команды!$A$2:$A$7500,0),$E39+2)=Команды!$AJ$16,TRUE,FALSE),IF(INDEX(Команды!$A$2:$AN$7500,MATCH(CS$3,Команды!$A$2:$A$7500,0),$E39+2)=Команды!$AJ$17,TRUE,FALSE),IF(INDEX(Команды!$A$2:$AN$7500,MATCH(CS$3,Команды!$A$2:$A$7500,0),$E39+2)=Команды!$AJ$18,TRUE,FALSE),IF(INDEX(Команды!$A$2:$AN$7500,MATCH(CS$3,Команды!$A$2:$A$7500,0),$E39+2)=Команды!$AJ$19,TRUE,FALSE)),INDEX(Команды!$AJ$2:$AL$19,MATCH(INDEX(Команды!$A$2:$AN$7500,MATCH(CS$3,Команды!$A$2:$A$7500,0),$E39+2),Команды!$AJ$2:$AJ$19,0),3),0)</f>
        <v>0.95833333333333337</v>
      </c>
      <c r="CU39" s="342"/>
    </row>
    <row r="40" spans="1:99" s="2" customFormat="1" ht="21.95" customHeight="1" x14ac:dyDescent="0.3">
      <c r="A40" s="251">
        <v>35</v>
      </c>
      <c r="B40" s="2">
        <f>VLOOKUP(A40,'Список КК'!A:F,6,TRUE)</f>
        <v>22635</v>
      </c>
      <c r="C40" s="640" t="str">
        <f>VLOOKUP(A40,'Список КК'!A:B,2,TRUE)</f>
        <v>Фролов Дмитрий Александрович</v>
      </c>
      <c r="D40" s="203" t="str">
        <f>VLOOKUP(A40,'Список КК'!A:D,4,TRUE)</f>
        <v>Возв, СЦ</v>
      </c>
      <c r="E40" s="4">
        <f>VLOOKUP(A40,'Список КК'!A:C,3,TRUE)</f>
        <v>1</v>
      </c>
      <c r="F40" s="220">
        <f>VLOOKUP(A40,'Список КК'!A:E,5,TRUE)</f>
        <v>0</v>
      </c>
      <c r="G40" s="174">
        <f>IF(OR(IF(INDEX(Команды!$A$2:$AN$7500,MATCH(G$3,Команды!$A$2:$A$7500,0),$E40+2)=Команды!$AJ$2,TRUE,FALSE),IF(INDEX(Команды!$A$2:$AN$7500,MATCH(G$3,Команды!$A$2:$A$7500,0),$E40+2)=Команды!$AJ$3,TRUE,FALSE),IF(INDEX(Команды!$A$2:$AN$7500,MATCH(G$3,Команды!$A$2:$A$7500,0),$E40+2)=Команды!$AJ$4,TRUE,FALSE),IF(INDEX(Команды!$A$2:$AN$7500,MATCH(G$3,Команды!$A$2:$A$7500,0),$E40+2)=Команды!$AJ$5,TRUE,FALSE),IF(INDEX(Команды!$A$2:$AN$7500,MATCH(G$3,Команды!$A$2:$A$7500,0),$E40+2)=Команды!$AJ$6,TRUE,FALSE),IF(INDEX(Команды!$A$2:$AN$7500,MATCH(G$3,Команды!$A$2:$A$7500,0),$E40+2)=Команды!$AJ$7,TRUE,FALSE),IF(INDEX(Команды!$A$2:$AN$7500,MATCH(G$3,Команды!$A$2:$A$7500,0),$E40+2)=Команды!$AJ$8,TRUE,FALSE),IF(INDEX(Команды!$A$2:$AN$7500,MATCH(G$3,Команды!$A$2:$A$7500,0),$E40+2)=Команды!$AJ$9,TRUE,FALSE),IF(INDEX(Команды!$A$2:$AN$7500,MATCH(G$3,Команды!$A$2:$A$7500,0),$E40+2)=Команды!$AJ$10,TRUE,FALSE),IF(INDEX(Команды!$A$2:$AN$7500,MATCH(G$3,Команды!$A$2:$A$7500,0),$E40+2)=Команды!$AJ$11,TRUE,FALSE),IF(INDEX(Команды!$A$2:$AN$7500,MATCH(G$3,Команды!$A$2:$A$7500,0),$E40+2)=Команды!$AJ$12,TRUE,FALSE),IF(INDEX(Команды!$A$2:$AN$7500,MATCH(G$3,Команды!$A$2:$A$7500,0),$E40+2)=Команды!$AJ$13,TRUE,FALSE),IF(INDEX(Команды!$A$2:$AN$7500,MATCH(G$3,Команды!$A$2:$A$7500,0),$E40+2)=Команды!$AJ$14,TRUE,FALSE),IF(INDEX(Команды!$A$2:$AN$7500,MATCH(G$3,Команды!$A$2:$A$7500,0),$E40+2)=Команды!$AJ$15,TRUE,FALSE),IF(INDEX(Команды!$A$2:$AN$7500,MATCH(G$3,Команды!$A$2:$A$7500,0),$E40+2)=Команды!$AJ$16,TRUE,FALSE),,IF(INDEX(Команды!$A$2:$AN$7500,MATCH(G$3,Команды!$A$2:$A$7500,0),$E40+2)=Команды!$AJ$17,TRUE,FALSE),,IF(INDEX(Команды!$A$2:$AN$7500,MATCH(G$3,Команды!$A$2:$A$7500,0),$E40+2)=Команды!$AJ$18,TRUE,FALSE),,IF(INDEX(Команды!$A$2:$AN$7500,MATCH(G$3,Команды!$A$2:$A$7500,0),$E40+2)=Команды!$AJ$19,TRUE,FALSE)),INDEX(Команды!$AJ$2:$AK$19,MATCH(INDEX(Команды!$A$2:$AN$7500,MATCH(G$3,Команды!$A$2:$A$7500,0),$E40+2),Команды!$AJ$2:$AJ$19,0),2),0)</f>
        <v>0.64583333333333337</v>
      </c>
      <c r="H40" s="175">
        <f>IF(OR(IF(INDEX(Команды!$A$2:$AN$7500,MATCH(G$3,Команды!$A$2:$A$7500,0),$E40+2)=Команды!$AJ$2,TRUE,FALSE),IF(INDEX(Команды!$A$2:$AN$7500,MATCH(G$3,Команды!$A$2:$A$7500,0),$E40+2)=Команды!$AJ$3,TRUE,FALSE),IF(INDEX(Команды!$A$2:$AN$7500,MATCH(G$3,Команды!$A$2:$A$7500,0),$E40+2)=Команды!$AJ$4,TRUE,FALSE),IF(INDEX(Команды!$A$2:$AN$7500,MATCH(G$3,Команды!$A$2:$A$7500,0),$E40+2)=Команды!$AJ$5,TRUE,FALSE),IF(INDEX(Команды!$A$2:$AN$7500,MATCH(G$3,Команды!$A$2:$A$7500,0),$E40+2)=Команды!$AJ$6,TRUE,FALSE),IF(INDEX(Команды!$A$2:$AN$7500,MATCH(G$3,Команды!$A$2:$A$7500,0),$E40+2)=Команды!$AJ$7,TRUE,FALSE),IF(INDEX(Команды!$A$2:$AN$7500,MATCH(G$3,Команды!$A$2:$A$7500,0),$E40+2)=Команды!$AJ$8,TRUE,FALSE),IF(INDEX(Команды!$A$2:$AN$7500,MATCH(G$3,Команды!$A$2:$A$7500,0),$E40+2)=Команды!$AJ$9,TRUE,FALSE),IF(INDEX(Команды!$A$2:$AN$7500,MATCH(G$3,Команды!$A$2:$A$7500,0),$E40+2)=Команды!$AJ$10,TRUE,FALSE),IF(INDEX(Команды!$A$2:$AN$7500,MATCH(G$3,Команды!$A$2:$A$7500,0),$E40+2)=Команды!$AJ$11,TRUE,FALSE),IF(INDEX(Команды!$A$2:$AN$7500,MATCH(G$3,Команды!$A$2:$A$7500,0),$E40+2)=Команды!$AJ$12,TRUE,FALSE),IF(INDEX(Команды!$A$2:$AN$7500,MATCH(G$3,Команды!$A$2:$A$7500,0),$E40+2)=Команды!$AJ$13,TRUE,FALSE),IF(INDEX(Команды!$A$2:$AN$7500,MATCH(G$3,Команды!$A$2:$A$7500,0),$E40+2)=Команды!$AJ$14,TRUE,FALSE),IF(INDEX(Команды!$A$2:$AN$7500,MATCH(G$3,Команды!$A$2:$A$7500,0),$E40+2)=Команды!$AJ$15,TRUE,FALSE),IF(INDEX(Команды!$A$2:$AN$7500,MATCH(G$3,Команды!$A$2:$A$7500,0),$E40+2)=Команды!$AJ$16,TRUE,FALSE),IF(INDEX(Команды!$A$2:$AN$7500,MATCH(G$3,Команды!$A$2:$A$7500,0),$E40+2)=Команды!$AJ$17,TRUE,FALSE),IF(INDEX(Команды!$A$2:$AN$7500,MATCH(G$3,Команды!$A$2:$A$7500,0),$E40+2)=Команды!$AJ$18,TRUE,FALSE),IF(INDEX(Команды!$A$2:$AN$7500,MATCH(G$3,Команды!$A$2:$A$7500,0),$E40+2)=Команды!$AJ$19,TRUE,FALSE)),INDEX(Команды!$AJ$2:$AL$19,MATCH(INDEX(Команды!$A$2:$AN$7500,MATCH(G$3,Команды!$A$2:$A$7500,0),$E40+2),Команды!$AJ$2:$AJ$19,0),3),0)</f>
        <v>1.0208333333333333</v>
      </c>
      <c r="I40" s="342"/>
      <c r="J40" s="174" t="str">
        <f>IF(OR(IF(INDEX(Команды!$A$2:$AN$7500,MATCH(J$3,Команды!$A$2:$A$7500,0),$E40+2)=Команды!$AJ$2,TRUE,FALSE),IF(INDEX(Команды!$A$2:$AN$7500,MATCH(J$3,Команды!$A$2:$A$7500,0),$E40+2)=Команды!$AJ$3,TRUE,FALSE),IF(INDEX(Команды!$A$2:$AN$7500,MATCH(J$3,Команды!$A$2:$A$7500,0),$E40+2)=Команды!$AJ$4,TRUE,FALSE),IF(INDEX(Команды!$A$2:$AN$7500,MATCH(J$3,Команды!$A$2:$A$7500,0),$E40+2)=Команды!$AJ$5,TRUE,FALSE),IF(INDEX(Команды!$A$2:$AN$7500,MATCH(J$3,Команды!$A$2:$A$7500,0),$E40+2)=Команды!$AJ$6,TRUE,FALSE),IF(INDEX(Команды!$A$2:$AN$7500,MATCH(J$3,Команды!$A$2:$A$7500,0),$E40+2)=Команды!$AJ$7,TRUE,FALSE),IF(INDEX(Команды!$A$2:$AN$7500,MATCH(J$3,Команды!$A$2:$A$7500,0),$E40+2)=Команды!$AJ$8,TRUE,FALSE),IF(INDEX(Команды!$A$2:$AN$7500,MATCH(J$3,Команды!$A$2:$A$7500,0),$E40+2)=Команды!$AJ$9,TRUE,FALSE),IF(INDEX(Команды!$A$2:$AN$7500,MATCH(J$3,Команды!$A$2:$A$7500,0),$E40+2)=Команды!$AJ$10,TRUE,FALSE),IF(INDEX(Команды!$A$2:$AN$7500,MATCH(J$3,Команды!$A$2:$A$7500,0),$E40+2)=Команды!$AJ$11,TRUE,FALSE),IF(INDEX(Команды!$A$2:$AN$7500,MATCH(J$3,Команды!$A$2:$A$7500,0),$E40+2)=Команды!$AJ$12,TRUE,FALSE),IF(INDEX(Команды!$A$2:$AN$7500,MATCH(J$3,Команды!$A$2:$A$7500,0),$E40+2)=Команды!$AJ$13,TRUE,FALSE),IF(INDEX(Команды!$A$2:$AN$7500,MATCH(J$3,Команды!$A$2:$A$7500,0),$E40+2)=Команды!$AJ$14,TRUE,FALSE),IF(INDEX(Команды!$A$2:$AN$7500,MATCH(J$3,Команды!$A$2:$A$7500,0),$E40+2)=Команды!$AJ$15,TRUE,FALSE),IF(INDEX(Команды!$A$2:$AN$7500,MATCH(J$3,Команды!$A$2:$A$7500,0),$E40+2)=Команды!$AJ$16,TRUE,FALSE),,IF(INDEX(Команды!$A$2:$AN$7500,MATCH(J$3,Команды!$A$2:$A$7500,0),$E40+2)=Команды!$AJ$17,TRUE,FALSE),,IF(INDEX(Команды!$A$2:$AN$7500,MATCH(J$3,Команды!$A$2:$A$7500,0),$E40+2)=Команды!$AJ$18,TRUE,FALSE),,IF(INDEX(Команды!$A$2:$AN$7500,MATCH(J$3,Команды!$A$2:$A$7500,0),$E40+2)=Команды!$AJ$19,TRUE,FALSE)),INDEX(Команды!$AJ$2:$AK$19,MATCH(INDEX(Команды!$A$2:$AN$7500,MATCH(J$3,Команды!$A$2:$A$7500,0),$E40+2),Команды!$AJ$2:$AJ$19,0),2),0)</f>
        <v>В</v>
      </c>
      <c r="K40" s="175" t="str">
        <f>IF(OR(IF(INDEX(Команды!$A$2:$AN$7500,MATCH(J$3,Команды!$A$2:$A$7500,0),$E40+2)=Команды!$AJ$2,TRUE,FALSE),IF(INDEX(Команды!$A$2:$AN$7500,MATCH(J$3,Команды!$A$2:$A$7500,0),$E40+2)=Команды!$AJ$3,TRUE,FALSE),IF(INDEX(Команды!$A$2:$AN$7500,MATCH(J$3,Команды!$A$2:$A$7500,0),$E40+2)=Команды!$AJ$4,TRUE,FALSE),IF(INDEX(Команды!$A$2:$AN$7500,MATCH(J$3,Команды!$A$2:$A$7500,0),$E40+2)=Команды!$AJ$5,TRUE,FALSE),IF(INDEX(Команды!$A$2:$AN$7500,MATCH(J$3,Команды!$A$2:$A$7500,0),$E40+2)=Команды!$AJ$6,TRUE,FALSE),IF(INDEX(Команды!$A$2:$AN$7500,MATCH(J$3,Команды!$A$2:$A$7500,0),$E40+2)=Команды!$AJ$7,TRUE,FALSE),IF(INDEX(Команды!$A$2:$AN$7500,MATCH(J$3,Команды!$A$2:$A$7500,0),$E40+2)=Команды!$AJ$8,TRUE,FALSE),IF(INDEX(Команды!$A$2:$AN$7500,MATCH(J$3,Команды!$A$2:$A$7500,0),$E40+2)=Команды!$AJ$9,TRUE,FALSE),IF(INDEX(Команды!$A$2:$AN$7500,MATCH(J$3,Команды!$A$2:$A$7500,0),$E40+2)=Команды!$AJ$10,TRUE,FALSE),IF(INDEX(Команды!$A$2:$AN$7500,MATCH(J$3,Команды!$A$2:$A$7500,0),$E40+2)=Команды!$AJ$11,TRUE,FALSE),IF(INDEX(Команды!$A$2:$AN$7500,MATCH(J$3,Команды!$A$2:$A$7500,0),$E40+2)=Команды!$AJ$12,TRUE,FALSE),IF(INDEX(Команды!$A$2:$AN$7500,MATCH(J$3,Команды!$A$2:$A$7500,0),$E40+2)=Команды!$AJ$13,TRUE,FALSE),IF(INDEX(Команды!$A$2:$AN$7500,MATCH(J$3,Команды!$A$2:$A$7500,0),$E40+2)=Команды!$AJ$14,TRUE,FALSE),IF(INDEX(Команды!$A$2:$AN$7500,MATCH(J$3,Команды!$A$2:$A$7500,0),$E40+2)=Команды!$AJ$15,TRUE,FALSE),IF(INDEX(Команды!$A$2:$AN$7500,MATCH(J$3,Команды!$A$2:$A$7500,0),$E40+2)=Команды!$AJ$16,TRUE,FALSE),IF(INDEX(Команды!$A$2:$AN$7500,MATCH(J$3,Команды!$A$2:$A$7500,0),$E40+2)=Команды!$AJ$17,TRUE,FALSE),IF(INDEX(Команды!$A$2:$AN$7500,MATCH(J$3,Команды!$A$2:$A$7500,0),$E40+2)=Команды!$AJ$18,TRUE,FALSE),IF(INDEX(Команды!$A$2:$AN$7500,MATCH(J$3,Команды!$A$2:$A$7500,0),$E40+2)=Команды!$AJ$19,TRUE,FALSE)),INDEX(Команды!$AJ$2:$AL$19,MATCH(INDEX(Команды!$A$2:$AN$7500,MATCH(J$3,Команды!$A$2:$A$7500,0),$E40+2),Команды!$AJ$2:$AJ$19,0),3),0)</f>
        <v>В</v>
      </c>
      <c r="L40" s="342"/>
      <c r="M40" s="174" t="str">
        <f>IF(OR(IF(INDEX(Команды!$A$2:$AN$7500,MATCH(M$3,Команды!$A$2:$A$7500,0),$E40+2)=Команды!$AJ$2,TRUE,FALSE),IF(INDEX(Команды!$A$2:$AN$7500,MATCH(M$3,Команды!$A$2:$A$7500,0),$E40+2)=Команды!$AJ$3,TRUE,FALSE),IF(INDEX(Команды!$A$2:$AN$7500,MATCH(M$3,Команды!$A$2:$A$7500,0),$E40+2)=Команды!$AJ$4,TRUE,FALSE),IF(INDEX(Команды!$A$2:$AN$7500,MATCH(M$3,Команды!$A$2:$A$7500,0),$E40+2)=Команды!$AJ$5,TRUE,FALSE),IF(INDEX(Команды!$A$2:$AN$7500,MATCH(M$3,Команды!$A$2:$A$7500,0),$E40+2)=Команды!$AJ$6,TRUE,FALSE),IF(INDEX(Команды!$A$2:$AN$7500,MATCH(M$3,Команды!$A$2:$A$7500,0),$E40+2)=Команды!$AJ$7,TRUE,FALSE),IF(INDEX(Команды!$A$2:$AN$7500,MATCH(M$3,Команды!$A$2:$A$7500,0),$E40+2)=Команды!$AJ$8,TRUE,FALSE),IF(INDEX(Команды!$A$2:$AN$7500,MATCH(M$3,Команды!$A$2:$A$7500,0),$E40+2)=Команды!$AJ$9,TRUE,FALSE),IF(INDEX(Команды!$A$2:$AN$7500,MATCH(M$3,Команды!$A$2:$A$7500,0),$E40+2)=Команды!$AJ$10,TRUE,FALSE),IF(INDEX(Команды!$A$2:$AN$7500,MATCH(M$3,Команды!$A$2:$A$7500,0),$E40+2)=Команды!$AJ$11,TRUE,FALSE),IF(INDEX(Команды!$A$2:$AN$7500,MATCH(M$3,Команды!$A$2:$A$7500,0),$E40+2)=Команды!$AJ$12,TRUE,FALSE),IF(INDEX(Команды!$A$2:$AN$7500,MATCH(M$3,Команды!$A$2:$A$7500,0),$E40+2)=Команды!$AJ$13,TRUE,FALSE),IF(INDEX(Команды!$A$2:$AN$7500,MATCH(M$3,Команды!$A$2:$A$7500,0),$E40+2)=Команды!$AJ$14,TRUE,FALSE),IF(INDEX(Команды!$A$2:$AN$7500,MATCH(M$3,Команды!$A$2:$A$7500,0),$E40+2)=Команды!$AJ$15,TRUE,FALSE),IF(INDEX(Команды!$A$2:$AN$7500,MATCH(M$3,Команды!$A$2:$A$7500,0),$E40+2)=Команды!$AJ$16,TRUE,FALSE),,IF(INDEX(Команды!$A$2:$AN$7500,MATCH(M$3,Команды!$A$2:$A$7500,0),$E40+2)=Команды!$AJ$17,TRUE,FALSE),,IF(INDEX(Команды!$A$2:$AN$7500,MATCH(M$3,Команды!$A$2:$A$7500,0),$E40+2)=Команды!$AJ$18,TRUE,FALSE),,IF(INDEX(Команды!$A$2:$AN$7500,MATCH(M$3,Команды!$A$2:$A$7500,0),$E40+2)=Команды!$AJ$19,TRUE,FALSE)),INDEX(Команды!$AJ$2:$AK$19,MATCH(INDEX(Команды!$A$2:$AN$7500,MATCH(M$3,Команды!$A$2:$A$7500,0),$E40+2),Команды!$AJ$2:$AJ$19,0),2),0)</f>
        <v>В</v>
      </c>
      <c r="N40" s="175" t="str">
        <f>IF(OR(IF(INDEX(Команды!$A$2:$AN$7500,MATCH(M$3,Команды!$A$2:$A$7500,0),$E40+2)=Команды!$AJ$2,TRUE,FALSE),IF(INDEX(Команды!$A$2:$AN$7500,MATCH(M$3,Команды!$A$2:$A$7500,0),$E40+2)=Команды!$AJ$3,TRUE,FALSE),IF(INDEX(Команды!$A$2:$AN$7500,MATCH(M$3,Команды!$A$2:$A$7500,0),$E40+2)=Команды!$AJ$4,TRUE,FALSE),IF(INDEX(Команды!$A$2:$AN$7500,MATCH(M$3,Команды!$A$2:$A$7500,0),$E40+2)=Команды!$AJ$5,TRUE,FALSE),IF(INDEX(Команды!$A$2:$AN$7500,MATCH(M$3,Команды!$A$2:$A$7500,0),$E40+2)=Команды!$AJ$6,TRUE,FALSE),IF(INDEX(Команды!$A$2:$AN$7500,MATCH(M$3,Команды!$A$2:$A$7500,0),$E40+2)=Команды!$AJ$7,TRUE,FALSE),IF(INDEX(Команды!$A$2:$AN$7500,MATCH(M$3,Команды!$A$2:$A$7500,0),$E40+2)=Команды!$AJ$8,TRUE,FALSE),IF(INDEX(Команды!$A$2:$AN$7500,MATCH(M$3,Команды!$A$2:$A$7500,0),$E40+2)=Команды!$AJ$9,TRUE,FALSE),IF(INDEX(Команды!$A$2:$AN$7500,MATCH(M$3,Команды!$A$2:$A$7500,0),$E40+2)=Команды!$AJ$10,TRUE,FALSE),IF(INDEX(Команды!$A$2:$AN$7500,MATCH(M$3,Команды!$A$2:$A$7500,0),$E40+2)=Команды!$AJ$11,TRUE,FALSE),IF(INDEX(Команды!$A$2:$AN$7500,MATCH(M$3,Команды!$A$2:$A$7500,0),$E40+2)=Команды!$AJ$12,TRUE,FALSE),IF(INDEX(Команды!$A$2:$AN$7500,MATCH(M$3,Команды!$A$2:$A$7500,0),$E40+2)=Команды!$AJ$13,TRUE,FALSE),IF(INDEX(Команды!$A$2:$AN$7500,MATCH(M$3,Команды!$A$2:$A$7500,0),$E40+2)=Команды!$AJ$14,TRUE,FALSE),IF(INDEX(Команды!$A$2:$AN$7500,MATCH(M$3,Команды!$A$2:$A$7500,0),$E40+2)=Команды!$AJ$15,TRUE,FALSE),IF(INDEX(Команды!$A$2:$AN$7500,MATCH(M$3,Команды!$A$2:$A$7500,0),$E40+2)=Команды!$AJ$16,TRUE,FALSE),IF(INDEX(Команды!$A$2:$AN$7500,MATCH(M$3,Команды!$A$2:$A$7500,0),$E40+2)=Команды!$AJ$17,TRUE,FALSE),IF(INDEX(Команды!$A$2:$AN$7500,MATCH(M$3,Команды!$A$2:$A$7500,0),$E40+2)=Команды!$AJ$18,TRUE,FALSE),IF(INDEX(Команды!$A$2:$AN$7500,MATCH(M$3,Команды!$A$2:$A$7500,0),$E40+2)=Команды!$AJ$19,TRUE,FALSE)),INDEX(Команды!$AJ$2:$AL$19,MATCH(INDEX(Команды!$A$2:$AN$7500,MATCH(M$3,Команды!$A$2:$A$7500,0),$E40+2),Команды!$AJ$2:$AJ$19,0),3),0)</f>
        <v>В</v>
      </c>
      <c r="O40" s="342"/>
      <c r="P40" s="174">
        <f>IF(OR(IF(INDEX(Команды!$A$2:$AN$7500,MATCH(P$3,Команды!$A$2:$A$7500,0),$E40+2)=Команды!$AJ$2,TRUE,FALSE),IF(INDEX(Команды!$A$2:$AN$7500,MATCH(P$3,Команды!$A$2:$A$7500,0),$E40+2)=Команды!$AJ$3,TRUE,FALSE),IF(INDEX(Команды!$A$2:$AN$7500,MATCH(P$3,Команды!$A$2:$A$7500,0),$E40+2)=Команды!$AJ$4,TRUE,FALSE),IF(INDEX(Команды!$A$2:$AN$7500,MATCH(P$3,Команды!$A$2:$A$7500,0),$E40+2)=Команды!$AJ$5,TRUE,FALSE),IF(INDEX(Команды!$A$2:$AN$7500,MATCH(P$3,Команды!$A$2:$A$7500,0),$E40+2)=Команды!$AJ$6,TRUE,FALSE),IF(INDEX(Команды!$A$2:$AN$7500,MATCH(P$3,Команды!$A$2:$A$7500,0),$E40+2)=Команды!$AJ$7,TRUE,FALSE),IF(INDEX(Команды!$A$2:$AN$7500,MATCH(P$3,Команды!$A$2:$A$7500,0),$E40+2)=Команды!$AJ$8,TRUE,FALSE),IF(INDEX(Команды!$A$2:$AN$7500,MATCH(P$3,Команды!$A$2:$A$7500,0),$E40+2)=Команды!$AJ$9,TRUE,FALSE),IF(INDEX(Команды!$A$2:$AN$7500,MATCH(P$3,Команды!$A$2:$A$7500,0),$E40+2)=Команды!$AJ$10,TRUE,FALSE),IF(INDEX(Команды!$A$2:$AN$7500,MATCH(P$3,Команды!$A$2:$A$7500,0),$E40+2)=Команды!$AJ$11,TRUE,FALSE),IF(INDEX(Команды!$A$2:$AN$7500,MATCH(P$3,Команды!$A$2:$A$7500,0),$E40+2)=Команды!$AJ$12,TRUE,FALSE),IF(INDEX(Команды!$A$2:$AN$7500,MATCH(P$3,Команды!$A$2:$A$7500,0),$E40+2)=Команды!$AJ$13,TRUE,FALSE),IF(INDEX(Команды!$A$2:$AN$7500,MATCH(P$3,Команды!$A$2:$A$7500,0),$E40+2)=Команды!$AJ$14,TRUE,FALSE),IF(INDEX(Команды!$A$2:$AN$7500,MATCH(P$3,Команды!$A$2:$A$7500,0),$E40+2)=Команды!$AJ$15,TRUE,FALSE),IF(INDEX(Команды!$A$2:$AN$7500,MATCH(P$3,Команды!$A$2:$A$7500,0),$E40+2)=Команды!$AJ$16,TRUE,FALSE),,IF(INDEX(Команды!$A$2:$AN$7500,MATCH(P$3,Команды!$A$2:$A$7500,0),$E40+2)=Команды!$AJ$17,TRUE,FALSE),,IF(INDEX(Команды!$A$2:$AN$7500,MATCH(P$3,Команды!$A$2:$A$7500,0),$E40+2)=Команды!$AJ$18,TRUE,FALSE),,IF(INDEX(Команды!$A$2:$AN$7500,MATCH(P$3,Команды!$A$2:$A$7500,0),$E40+2)=Команды!$AJ$19,TRUE,FALSE)),INDEX(Команды!$AJ$2:$AK$19,MATCH(INDEX(Команды!$A$2:$AN$7500,MATCH(P$3,Команды!$A$2:$A$7500,0),$E40+2),Команды!$AJ$2:$AJ$19,0),2),0)</f>
        <v>0.3125</v>
      </c>
      <c r="Q40" s="175">
        <f>IF(OR(IF(INDEX(Команды!$A$2:$AN$7500,MATCH(P$3,Команды!$A$2:$A$7500,0),$E40+2)=Команды!$AJ$2,TRUE,FALSE),IF(INDEX(Команды!$A$2:$AN$7500,MATCH(P$3,Команды!$A$2:$A$7500,0),$E40+2)=Команды!$AJ$3,TRUE,FALSE),IF(INDEX(Команды!$A$2:$AN$7500,MATCH(P$3,Команды!$A$2:$A$7500,0),$E40+2)=Команды!$AJ$4,TRUE,FALSE),IF(INDEX(Команды!$A$2:$AN$7500,MATCH(P$3,Команды!$A$2:$A$7500,0),$E40+2)=Команды!$AJ$5,TRUE,FALSE),IF(INDEX(Команды!$A$2:$AN$7500,MATCH(P$3,Команды!$A$2:$A$7500,0),$E40+2)=Команды!$AJ$6,TRUE,FALSE),IF(INDEX(Команды!$A$2:$AN$7500,MATCH(P$3,Команды!$A$2:$A$7500,0),$E40+2)=Команды!$AJ$7,TRUE,FALSE),IF(INDEX(Команды!$A$2:$AN$7500,MATCH(P$3,Команды!$A$2:$A$7500,0),$E40+2)=Команды!$AJ$8,TRUE,FALSE),IF(INDEX(Команды!$A$2:$AN$7500,MATCH(P$3,Команды!$A$2:$A$7500,0),$E40+2)=Команды!$AJ$9,TRUE,FALSE),IF(INDEX(Команды!$A$2:$AN$7500,MATCH(P$3,Команды!$A$2:$A$7500,0),$E40+2)=Команды!$AJ$10,TRUE,FALSE),IF(INDEX(Команды!$A$2:$AN$7500,MATCH(P$3,Команды!$A$2:$A$7500,0),$E40+2)=Команды!$AJ$11,TRUE,FALSE),IF(INDEX(Команды!$A$2:$AN$7500,MATCH(P$3,Команды!$A$2:$A$7500,0),$E40+2)=Команды!$AJ$12,TRUE,FALSE),IF(INDEX(Команды!$A$2:$AN$7500,MATCH(P$3,Команды!$A$2:$A$7500,0),$E40+2)=Команды!$AJ$13,TRUE,FALSE),IF(INDEX(Команды!$A$2:$AN$7500,MATCH(P$3,Команды!$A$2:$A$7500,0),$E40+2)=Команды!$AJ$14,TRUE,FALSE),IF(INDEX(Команды!$A$2:$AN$7500,MATCH(P$3,Команды!$A$2:$A$7500,0),$E40+2)=Команды!$AJ$15,TRUE,FALSE),IF(INDEX(Команды!$A$2:$AN$7500,MATCH(P$3,Команды!$A$2:$A$7500,0),$E40+2)=Команды!$AJ$16,TRUE,FALSE),IF(INDEX(Команды!$A$2:$AN$7500,MATCH(P$3,Команды!$A$2:$A$7500,0),$E40+2)=Команды!$AJ$17,TRUE,FALSE),IF(INDEX(Команды!$A$2:$AN$7500,MATCH(P$3,Команды!$A$2:$A$7500,0),$E40+2)=Команды!$AJ$18,TRUE,FALSE),IF(INDEX(Команды!$A$2:$AN$7500,MATCH(P$3,Команды!$A$2:$A$7500,0),$E40+2)=Команды!$AJ$19,TRUE,FALSE)),INDEX(Команды!$AJ$2:$AL$19,MATCH(INDEX(Команды!$A$2:$AN$7500,MATCH(P$3,Команды!$A$2:$A$7500,0),$E40+2),Команды!$AJ$2:$AJ$19,0),3),0)</f>
        <v>0.6875</v>
      </c>
      <c r="R40" s="342"/>
      <c r="S40" s="174">
        <f>IF(OR(IF(INDEX(Команды!$A$2:$AN$7500,MATCH(S$3,Команды!$A$2:$A$7500,0),$E40+2)=Команды!$AJ$2,TRUE,FALSE),IF(INDEX(Команды!$A$2:$AN$7500,MATCH(S$3,Команды!$A$2:$A$7500,0),$E40+2)=Команды!$AJ$3,TRUE,FALSE),IF(INDEX(Команды!$A$2:$AN$7500,MATCH(S$3,Команды!$A$2:$A$7500,0),$E40+2)=Команды!$AJ$4,TRUE,FALSE),IF(INDEX(Команды!$A$2:$AN$7500,MATCH(S$3,Команды!$A$2:$A$7500,0),$E40+2)=Команды!$AJ$5,TRUE,FALSE),IF(INDEX(Команды!$A$2:$AN$7500,MATCH(S$3,Команды!$A$2:$A$7500,0),$E40+2)=Команды!$AJ$6,TRUE,FALSE),IF(INDEX(Команды!$A$2:$AN$7500,MATCH(S$3,Команды!$A$2:$A$7500,0),$E40+2)=Команды!$AJ$7,TRUE,FALSE),IF(INDEX(Команды!$A$2:$AN$7500,MATCH(S$3,Команды!$A$2:$A$7500,0),$E40+2)=Команды!$AJ$8,TRUE,FALSE),IF(INDEX(Команды!$A$2:$AN$7500,MATCH(S$3,Команды!$A$2:$A$7500,0),$E40+2)=Команды!$AJ$9,TRUE,FALSE),IF(INDEX(Команды!$A$2:$AN$7500,MATCH(S$3,Команды!$A$2:$A$7500,0),$E40+2)=Команды!$AJ$10,TRUE,FALSE),IF(INDEX(Команды!$A$2:$AN$7500,MATCH(S$3,Команды!$A$2:$A$7500,0),$E40+2)=Команды!$AJ$11,TRUE,FALSE),IF(INDEX(Команды!$A$2:$AN$7500,MATCH(S$3,Команды!$A$2:$A$7500,0),$E40+2)=Команды!$AJ$12,TRUE,FALSE),IF(INDEX(Команды!$A$2:$AN$7500,MATCH(S$3,Команды!$A$2:$A$7500,0),$E40+2)=Команды!$AJ$13,TRUE,FALSE),IF(INDEX(Команды!$A$2:$AN$7500,MATCH(S$3,Команды!$A$2:$A$7500,0),$E40+2)=Команды!$AJ$14,TRUE,FALSE),IF(INDEX(Команды!$A$2:$AN$7500,MATCH(S$3,Команды!$A$2:$A$7500,0),$E40+2)=Команды!$AJ$15,TRUE,FALSE),IF(INDEX(Команды!$A$2:$AN$7500,MATCH(S$3,Команды!$A$2:$A$7500,0),$E40+2)=Команды!$AJ$16,TRUE,FALSE),,IF(INDEX(Команды!$A$2:$AN$7500,MATCH(S$3,Команды!$A$2:$A$7500,0),$E40+2)=Команды!$AJ$17,TRUE,FALSE),,IF(INDEX(Команды!$A$2:$AN$7500,MATCH(S$3,Команды!$A$2:$A$7500,0),$E40+2)=Команды!$AJ$18,TRUE,FALSE),,IF(INDEX(Команды!$A$2:$AN$7500,MATCH(S$3,Команды!$A$2:$A$7500,0),$E40+2)=Команды!$AJ$19,TRUE,FALSE)),INDEX(Команды!$AJ$2:$AK$19,MATCH(INDEX(Команды!$A$2:$AN$7500,MATCH(S$3,Команды!$A$2:$A$7500,0),$E40+2),Команды!$AJ$2:$AJ$19,0),2),0)</f>
        <v>0.3125</v>
      </c>
      <c r="T40" s="175">
        <f>IF(OR(IF(INDEX(Команды!$A$2:$AN$7500,MATCH(S$3,Команды!$A$2:$A$7500,0),$E40+2)=Команды!$AJ$2,TRUE,FALSE),IF(INDEX(Команды!$A$2:$AN$7500,MATCH(S$3,Команды!$A$2:$A$7500,0),$E40+2)=Команды!$AJ$3,TRUE,FALSE),IF(INDEX(Команды!$A$2:$AN$7500,MATCH(S$3,Команды!$A$2:$A$7500,0),$E40+2)=Команды!$AJ$4,TRUE,FALSE),IF(INDEX(Команды!$A$2:$AN$7500,MATCH(S$3,Команды!$A$2:$A$7500,0),$E40+2)=Команды!$AJ$5,TRUE,FALSE),IF(INDEX(Команды!$A$2:$AN$7500,MATCH(S$3,Команды!$A$2:$A$7500,0),$E40+2)=Команды!$AJ$6,TRUE,FALSE),IF(INDEX(Команды!$A$2:$AN$7500,MATCH(S$3,Команды!$A$2:$A$7500,0),$E40+2)=Команды!$AJ$7,TRUE,FALSE),IF(INDEX(Команды!$A$2:$AN$7500,MATCH(S$3,Команды!$A$2:$A$7500,0),$E40+2)=Команды!$AJ$8,TRUE,FALSE),IF(INDEX(Команды!$A$2:$AN$7500,MATCH(S$3,Команды!$A$2:$A$7500,0),$E40+2)=Команды!$AJ$9,TRUE,FALSE),IF(INDEX(Команды!$A$2:$AN$7500,MATCH(S$3,Команды!$A$2:$A$7500,0),$E40+2)=Команды!$AJ$10,TRUE,FALSE),IF(INDEX(Команды!$A$2:$AN$7500,MATCH(S$3,Команды!$A$2:$A$7500,0),$E40+2)=Команды!$AJ$11,TRUE,FALSE),IF(INDEX(Команды!$A$2:$AN$7500,MATCH(S$3,Команды!$A$2:$A$7500,0),$E40+2)=Команды!$AJ$12,TRUE,FALSE),IF(INDEX(Команды!$A$2:$AN$7500,MATCH(S$3,Команды!$A$2:$A$7500,0),$E40+2)=Команды!$AJ$13,TRUE,FALSE),IF(INDEX(Команды!$A$2:$AN$7500,MATCH(S$3,Команды!$A$2:$A$7500,0),$E40+2)=Команды!$AJ$14,TRUE,FALSE),IF(INDEX(Команды!$A$2:$AN$7500,MATCH(S$3,Команды!$A$2:$A$7500,0),$E40+2)=Команды!$AJ$15,TRUE,FALSE),IF(INDEX(Команды!$A$2:$AN$7500,MATCH(S$3,Команды!$A$2:$A$7500,0),$E40+2)=Команды!$AJ$16,TRUE,FALSE),IF(INDEX(Команды!$A$2:$AN$7500,MATCH(S$3,Команды!$A$2:$A$7500,0),$E40+2)=Команды!$AJ$17,TRUE,FALSE),IF(INDEX(Команды!$A$2:$AN$7500,MATCH(S$3,Команды!$A$2:$A$7500,0),$E40+2)=Команды!$AJ$18,TRUE,FALSE),IF(INDEX(Команды!$A$2:$AN$7500,MATCH(S$3,Команды!$A$2:$A$7500,0),$E40+2)=Команды!$AJ$19,TRUE,FALSE)),INDEX(Команды!$AJ$2:$AL$19,MATCH(INDEX(Команды!$A$2:$AN$7500,MATCH(S$3,Команды!$A$2:$A$7500,0),$E40+2),Команды!$AJ$2:$AJ$19,0),3),0)</f>
        <v>0.6875</v>
      </c>
      <c r="U40" s="342"/>
      <c r="V40" s="174">
        <f>IF(OR(IF(INDEX(Команды!$A$2:$AN$7500,MATCH(V$3,Команды!$A$2:$A$7500,0),$E40+2)=Команды!$AJ$2,TRUE,FALSE),IF(INDEX(Команды!$A$2:$AN$7500,MATCH(V$3,Команды!$A$2:$A$7500,0),$E40+2)=Команды!$AJ$3,TRUE,FALSE),IF(INDEX(Команды!$A$2:$AN$7500,MATCH(V$3,Команды!$A$2:$A$7500,0),$E40+2)=Команды!$AJ$4,TRUE,FALSE),IF(INDEX(Команды!$A$2:$AN$7500,MATCH(V$3,Команды!$A$2:$A$7500,0),$E40+2)=Команды!$AJ$5,TRUE,FALSE),IF(INDEX(Команды!$A$2:$AN$7500,MATCH(V$3,Команды!$A$2:$A$7500,0),$E40+2)=Команды!$AJ$6,TRUE,FALSE),IF(INDEX(Команды!$A$2:$AN$7500,MATCH(V$3,Команды!$A$2:$A$7500,0),$E40+2)=Команды!$AJ$7,TRUE,FALSE),IF(INDEX(Команды!$A$2:$AN$7500,MATCH(V$3,Команды!$A$2:$A$7500,0),$E40+2)=Команды!$AJ$8,TRUE,FALSE),IF(INDEX(Команды!$A$2:$AN$7500,MATCH(V$3,Команды!$A$2:$A$7500,0),$E40+2)=Команды!$AJ$9,TRUE,FALSE),IF(INDEX(Команды!$A$2:$AN$7500,MATCH(V$3,Команды!$A$2:$A$7500,0),$E40+2)=Команды!$AJ$10,TRUE,FALSE),IF(INDEX(Команды!$A$2:$AN$7500,MATCH(V$3,Команды!$A$2:$A$7500,0),$E40+2)=Команды!$AJ$11,TRUE,FALSE),IF(INDEX(Команды!$A$2:$AN$7500,MATCH(V$3,Команды!$A$2:$A$7500,0),$E40+2)=Команды!$AJ$12,TRUE,FALSE),IF(INDEX(Команды!$A$2:$AN$7500,MATCH(V$3,Команды!$A$2:$A$7500,0),$E40+2)=Команды!$AJ$13,TRUE,FALSE),IF(INDEX(Команды!$A$2:$AN$7500,MATCH(V$3,Команды!$A$2:$A$7500,0),$E40+2)=Команды!$AJ$14,TRUE,FALSE),IF(INDEX(Команды!$A$2:$AN$7500,MATCH(V$3,Команды!$A$2:$A$7500,0),$E40+2)=Команды!$AJ$15,TRUE,FALSE),IF(INDEX(Команды!$A$2:$AN$7500,MATCH(V$3,Команды!$A$2:$A$7500,0),$E40+2)=Команды!$AJ$16,TRUE,FALSE),,IF(INDEX(Команды!$A$2:$AN$7500,MATCH(V$3,Команды!$A$2:$A$7500,0),$E40+2)=Команды!$AJ$17,TRUE,FALSE),,IF(INDEX(Команды!$A$2:$AN$7500,MATCH(V$3,Команды!$A$2:$A$7500,0),$E40+2)=Команды!$AJ$18,TRUE,FALSE),,IF(INDEX(Команды!$A$2:$AN$7500,MATCH(V$3,Команды!$A$2:$A$7500,0),$E40+2)=Команды!$AJ$19,TRUE,FALSE)),INDEX(Команды!$AJ$2:$AK$19,MATCH(INDEX(Команды!$A$2:$AN$7500,MATCH(V$3,Команды!$A$2:$A$7500,0),$E40+2),Команды!$AJ$2:$AJ$19,0),2),0)</f>
        <v>0.41666666666666669</v>
      </c>
      <c r="W40" s="175">
        <f>IF(OR(IF(INDEX(Команды!$A$2:$AN$7500,MATCH(V$3,Команды!$A$2:$A$7500,0),$E40+2)=Команды!$AJ$2,TRUE,FALSE),IF(INDEX(Команды!$A$2:$AN$7500,MATCH(V$3,Команды!$A$2:$A$7500,0),$E40+2)=Команды!$AJ$3,TRUE,FALSE),IF(INDEX(Команды!$A$2:$AN$7500,MATCH(V$3,Команды!$A$2:$A$7500,0),$E40+2)=Команды!$AJ$4,TRUE,FALSE),IF(INDEX(Команды!$A$2:$AN$7500,MATCH(V$3,Команды!$A$2:$A$7500,0),$E40+2)=Команды!$AJ$5,TRUE,FALSE),IF(INDEX(Команды!$A$2:$AN$7500,MATCH(V$3,Команды!$A$2:$A$7500,0),$E40+2)=Команды!$AJ$6,TRUE,FALSE),IF(INDEX(Команды!$A$2:$AN$7500,MATCH(V$3,Команды!$A$2:$A$7500,0),$E40+2)=Команды!$AJ$7,TRUE,FALSE),IF(INDEX(Команды!$A$2:$AN$7500,MATCH(V$3,Команды!$A$2:$A$7500,0),$E40+2)=Команды!$AJ$8,TRUE,FALSE),IF(INDEX(Команды!$A$2:$AN$7500,MATCH(V$3,Команды!$A$2:$A$7500,0),$E40+2)=Команды!$AJ$9,TRUE,FALSE),IF(INDEX(Команды!$A$2:$AN$7500,MATCH(V$3,Команды!$A$2:$A$7500,0),$E40+2)=Команды!$AJ$10,TRUE,FALSE),IF(INDEX(Команды!$A$2:$AN$7500,MATCH(V$3,Команды!$A$2:$A$7500,0),$E40+2)=Команды!$AJ$11,TRUE,FALSE),IF(INDEX(Команды!$A$2:$AN$7500,MATCH(V$3,Команды!$A$2:$A$7500,0),$E40+2)=Команды!$AJ$12,TRUE,FALSE),IF(INDEX(Команды!$A$2:$AN$7500,MATCH(V$3,Команды!$A$2:$A$7500,0),$E40+2)=Команды!$AJ$13,TRUE,FALSE),IF(INDEX(Команды!$A$2:$AN$7500,MATCH(V$3,Команды!$A$2:$A$7500,0),$E40+2)=Команды!$AJ$14,TRUE,FALSE),IF(INDEX(Команды!$A$2:$AN$7500,MATCH(V$3,Команды!$A$2:$A$7500,0),$E40+2)=Команды!$AJ$15,TRUE,FALSE),IF(INDEX(Команды!$A$2:$AN$7500,MATCH(V$3,Команды!$A$2:$A$7500,0),$E40+2)=Команды!$AJ$16,TRUE,FALSE),IF(INDEX(Команды!$A$2:$AN$7500,MATCH(V$3,Команды!$A$2:$A$7500,0),$E40+2)=Команды!$AJ$17,TRUE,FALSE),IF(INDEX(Команды!$A$2:$AN$7500,MATCH(V$3,Команды!$A$2:$A$7500,0),$E40+2)=Команды!$AJ$18,TRUE,FALSE),IF(INDEX(Команды!$A$2:$AN$7500,MATCH(V$3,Команды!$A$2:$A$7500,0),$E40+2)=Команды!$AJ$19,TRUE,FALSE)),INDEX(Команды!$AJ$2:$AL$19,MATCH(INDEX(Команды!$A$2:$AN$7500,MATCH(V$3,Команды!$A$2:$A$7500,0),$E40+2),Команды!$AJ$2:$AJ$19,0),3),0)</f>
        <v>0.79166666666666663</v>
      </c>
      <c r="X40" s="342"/>
      <c r="Y40" s="174">
        <f>IF(OR(IF(INDEX(Команды!$A$2:$AN$7500,MATCH(Y$3,Команды!$A$2:$A$7500,0),$E40+2)=Команды!$AJ$2,TRUE,FALSE),IF(INDEX(Команды!$A$2:$AN$7500,MATCH(Y$3,Команды!$A$2:$A$7500,0),$E40+2)=Команды!$AJ$3,TRUE,FALSE),IF(INDEX(Команды!$A$2:$AN$7500,MATCH(Y$3,Команды!$A$2:$A$7500,0),$E40+2)=Команды!$AJ$4,TRUE,FALSE),IF(INDEX(Команды!$A$2:$AN$7500,MATCH(Y$3,Команды!$A$2:$A$7500,0),$E40+2)=Команды!$AJ$5,TRUE,FALSE),IF(INDEX(Команды!$A$2:$AN$7500,MATCH(Y$3,Команды!$A$2:$A$7500,0),$E40+2)=Команды!$AJ$6,TRUE,FALSE),IF(INDEX(Команды!$A$2:$AN$7500,MATCH(Y$3,Команды!$A$2:$A$7500,0),$E40+2)=Команды!$AJ$7,TRUE,FALSE),IF(INDEX(Команды!$A$2:$AN$7500,MATCH(Y$3,Команды!$A$2:$A$7500,0),$E40+2)=Команды!$AJ$8,TRUE,FALSE),IF(INDEX(Команды!$A$2:$AN$7500,MATCH(Y$3,Команды!$A$2:$A$7500,0),$E40+2)=Команды!$AJ$9,TRUE,FALSE),IF(INDEX(Команды!$A$2:$AN$7500,MATCH(Y$3,Команды!$A$2:$A$7500,0),$E40+2)=Команды!$AJ$10,TRUE,FALSE),IF(INDEX(Команды!$A$2:$AN$7500,MATCH(Y$3,Команды!$A$2:$A$7500,0),$E40+2)=Команды!$AJ$11,TRUE,FALSE),IF(INDEX(Команды!$A$2:$AN$7500,MATCH(Y$3,Команды!$A$2:$A$7500,0),$E40+2)=Команды!$AJ$12,TRUE,FALSE),IF(INDEX(Команды!$A$2:$AN$7500,MATCH(Y$3,Команды!$A$2:$A$7500,0),$E40+2)=Команды!$AJ$13,TRUE,FALSE),IF(INDEX(Команды!$A$2:$AN$7500,MATCH(Y$3,Команды!$A$2:$A$7500,0),$E40+2)=Команды!$AJ$14,TRUE,FALSE),IF(INDEX(Команды!$A$2:$AN$7500,MATCH(Y$3,Команды!$A$2:$A$7500,0),$E40+2)=Команды!$AJ$15,TRUE,FALSE),IF(INDEX(Команды!$A$2:$AN$7500,MATCH(Y$3,Команды!$A$2:$A$7500,0),$E40+2)=Команды!$AJ$16,TRUE,FALSE),,IF(INDEX(Команды!$A$2:$AN$7500,MATCH(Y$3,Команды!$A$2:$A$7500,0),$E40+2)=Команды!$AJ$17,TRUE,FALSE),,IF(INDEX(Команды!$A$2:$AN$7500,MATCH(Y$3,Команды!$A$2:$A$7500,0),$E40+2)=Команды!$AJ$18,TRUE,FALSE),,IF(INDEX(Команды!$A$2:$AN$7500,MATCH(Y$3,Команды!$A$2:$A$7500,0),$E40+2)=Команды!$AJ$19,TRUE,FALSE)),INDEX(Команды!$AJ$2:$AK$19,MATCH(INDEX(Команды!$A$2:$AN$7500,MATCH(Y$3,Команды!$A$2:$A$7500,0),$E40+2),Команды!$AJ$2:$AJ$19,0),2),0)</f>
        <v>0.625</v>
      </c>
      <c r="Z40" s="175">
        <f>IF(OR(IF(INDEX(Команды!$A$2:$AN$7500,MATCH(Y$3,Команды!$A$2:$A$7500,0),$E40+2)=Команды!$AJ$2,TRUE,FALSE),IF(INDEX(Команды!$A$2:$AN$7500,MATCH(Y$3,Команды!$A$2:$A$7500,0),$E40+2)=Команды!$AJ$3,TRUE,FALSE),IF(INDEX(Команды!$A$2:$AN$7500,MATCH(Y$3,Команды!$A$2:$A$7500,0),$E40+2)=Команды!$AJ$4,TRUE,FALSE),IF(INDEX(Команды!$A$2:$AN$7500,MATCH(Y$3,Команды!$A$2:$A$7500,0),$E40+2)=Команды!$AJ$5,TRUE,FALSE),IF(INDEX(Команды!$A$2:$AN$7500,MATCH(Y$3,Команды!$A$2:$A$7500,0),$E40+2)=Команды!$AJ$6,TRUE,FALSE),IF(INDEX(Команды!$A$2:$AN$7500,MATCH(Y$3,Команды!$A$2:$A$7500,0),$E40+2)=Команды!$AJ$7,TRUE,FALSE),IF(INDEX(Команды!$A$2:$AN$7500,MATCH(Y$3,Команды!$A$2:$A$7500,0),$E40+2)=Команды!$AJ$8,TRUE,FALSE),IF(INDEX(Команды!$A$2:$AN$7500,MATCH(Y$3,Команды!$A$2:$A$7500,0),$E40+2)=Команды!$AJ$9,TRUE,FALSE),IF(INDEX(Команды!$A$2:$AN$7500,MATCH(Y$3,Команды!$A$2:$A$7500,0),$E40+2)=Команды!$AJ$10,TRUE,FALSE),IF(INDEX(Команды!$A$2:$AN$7500,MATCH(Y$3,Команды!$A$2:$A$7500,0),$E40+2)=Команды!$AJ$11,TRUE,FALSE),IF(INDEX(Команды!$A$2:$AN$7500,MATCH(Y$3,Команды!$A$2:$A$7500,0),$E40+2)=Команды!$AJ$12,TRUE,FALSE),IF(INDEX(Команды!$A$2:$AN$7500,MATCH(Y$3,Команды!$A$2:$A$7500,0),$E40+2)=Команды!$AJ$13,TRUE,FALSE),IF(INDEX(Команды!$A$2:$AN$7500,MATCH(Y$3,Команды!$A$2:$A$7500,0),$E40+2)=Команды!$AJ$14,TRUE,FALSE),IF(INDEX(Команды!$A$2:$AN$7500,MATCH(Y$3,Команды!$A$2:$A$7500,0),$E40+2)=Команды!$AJ$15,TRUE,FALSE),IF(INDEX(Команды!$A$2:$AN$7500,MATCH(Y$3,Команды!$A$2:$A$7500,0),$E40+2)=Команды!$AJ$16,TRUE,FALSE),IF(INDEX(Команды!$A$2:$AN$7500,MATCH(Y$3,Команды!$A$2:$A$7500,0),$E40+2)=Команды!$AJ$17,TRUE,FALSE),IF(INDEX(Команды!$A$2:$AN$7500,MATCH(Y$3,Команды!$A$2:$A$7500,0),$E40+2)=Команды!$AJ$18,TRUE,FALSE),IF(INDEX(Команды!$A$2:$AN$7500,MATCH(Y$3,Команды!$A$2:$A$7500,0),$E40+2)=Команды!$AJ$19,TRUE,FALSE)),INDEX(Команды!$AJ$2:$AL$19,MATCH(INDEX(Команды!$A$2:$AN$7500,MATCH(Y$3,Команды!$A$2:$A$7500,0),$E40+2),Команды!$AJ$2:$AJ$19,0),3),0)</f>
        <v>1</v>
      </c>
      <c r="AA40" s="342"/>
      <c r="AB40" s="174" t="str">
        <f>IF(OR(IF(INDEX(Команды!$A$2:$AN$7500,MATCH(AB$3,Команды!$A$2:$A$7500,0),$E40+2)=Команды!$AJ$2,TRUE,FALSE),IF(INDEX(Команды!$A$2:$AN$7500,MATCH(AB$3,Команды!$A$2:$A$7500,0),$E40+2)=Команды!$AJ$3,TRUE,FALSE),IF(INDEX(Команды!$A$2:$AN$7500,MATCH(AB$3,Команды!$A$2:$A$7500,0),$E40+2)=Команды!$AJ$4,TRUE,FALSE),IF(INDEX(Команды!$A$2:$AN$7500,MATCH(AB$3,Команды!$A$2:$A$7500,0),$E40+2)=Команды!$AJ$5,TRUE,FALSE),IF(INDEX(Команды!$A$2:$AN$7500,MATCH(AB$3,Команды!$A$2:$A$7500,0),$E40+2)=Команды!$AJ$6,TRUE,FALSE),IF(INDEX(Команды!$A$2:$AN$7500,MATCH(AB$3,Команды!$A$2:$A$7500,0),$E40+2)=Команды!$AJ$7,TRUE,FALSE),IF(INDEX(Команды!$A$2:$AN$7500,MATCH(AB$3,Команды!$A$2:$A$7500,0),$E40+2)=Команды!$AJ$8,TRUE,FALSE),IF(INDEX(Команды!$A$2:$AN$7500,MATCH(AB$3,Команды!$A$2:$A$7500,0),$E40+2)=Команды!$AJ$9,TRUE,FALSE),IF(INDEX(Команды!$A$2:$AN$7500,MATCH(AB$3,Команды!$A$2:$A$7500,0),$E40+2)=Команды!$AJ$10,TRUE,FALSE),IF(INDEX(Команды!$A$2:$AN$7500,MATCH(AB$3,Команды!$A$2:$A$7500,0),$E40+2)=Команды!$AJ$11,TRUE,FALSE),IF(INDEX(Команды!$A$2:$AN$7500,MATCH(AB$3,Команды!$A$2:$A$7500,0),$E40+2)=Команды!$AJ$12,TRUE,FALSE),IF(INDEX(Команды!$A$2:$AN$7500,MATCH(AB$3,Команды!$A$2:$A$7500,0),$E40+2)=Команды!$AJ$13,TRUE,FALSE),IF(INDEX(Команды!$A$2:$AN$7500,MATCH(AB$3,Команды!$A$2:$A$7500,0),$E40+2)=Команды!$AJ$14,TRUE,FALSE),IF(INDEX(Команды!$A$2:$AN$7500,MATCH(AB$3,Команды!$A$2:$A$7500,0),$E40+2)=Команды!$AJ$15,TRUE,FALSE),IF(INDEX(Команды!$A$2:$AN$7500,MATCH(AB$3,Команды!$A$2:$A$7500,0),$E40+2)=Команды!$AJ$16,TRUE,FALSE),,IF(INDEX(Команды!$A$2:$AN$7500,MATCH(AB$3,Команды!$A$2:$A$7500,0),$E40+2)=Команды!$AJ$17,TRUE,FALSE),,IF(INDEX(Команды!$A$2:$AN$7500,MATCH(AB$3,Команды!$A$2:$A$7500,0),$E40+2)=Команды!$AJ$18,TRUE,FALSE),,IF(INDEX(Команды!$A$2:$AN$7500,MATCH(AB$3,Команды!$A$2:$A$7500,0),$E40+2)=Команды!$AJ$19,TRUE,FALSE)),INDEX(Команды!$AJ$2:$AK$19,MATCH(INDEX(Команды!$A$2:$AN$7500,MATCH(AB$3,Команды!$A$2:$A$7500,0),$E40+2),Команды!$AJ$2:$AJ$19,0),2),0)</f>
        <v>В</v>
      </c>
      <c r="AC40" s="175" t="str">
        <f>IF(OR(IF(INDEX(Команды!$A$2:$AN$7500,MATCH(AB$3,Команды!$A$2:$A$7500,0),$E40+2)=Команды!$AJ$2,TRUE,FALSE),IF(INDEX(Команды!$A$2:$AN$7500,MATCH(AB$3,Команды!$A$2:$A$7500,0),$E40+2)=Команды!$AJ$3,TRUE,FALSE),IF(INDEX(Команды!$A$2:$AN$7500,MATCH(AB$3,Команды!$A$2:$A$7500,0),$E40+2)=Команды!$AJ$4,TRUE,FALSE),IF(INDEX(Команды!$A$2:$AN$7500,MATCH(AB$3,Команды!$A$2:$A$7500,0),$E40+2)=Команды!$AJ$5,TRUE,FALSE),IF(INDEX(Команды!$A$2:$AN$7500,MATCH(AB$3,Команды!$A$2:$A$7500,0),$E40+2)=Команды!$AJ$6,TRUE,FALSE),IF(INDEX(Команды!$A$2:$AN$7500,MATCH(AB$3,Команды!$A$2:$A$7500,0),$E40+2)=Команды!$AJ$7,TRUE,FALSE),IF(INDEX(Команды!$A$2:$AN$7500,MATCH(AB$3,Команды!$A$2:$A$7500,0),$E40+2)=Команды!$AJ$8,TRUE,FALSE),IF(INDEX(Команды!$A$2:$AN$7500,MATCH(AB$3,Команды!$A$2:$A$7500,0),$E40+2)=Команды!$AJ$9,TRUE,FALSE),IF(INDEX(Команды!$A$2:$AN$7500,MATCH(AB$3,Команды!$A$2:$A$7500,0),$E40+2)=Команды!$AJ$10,TRUE,FALSE),IF(INDEX(Команды!$A$2:$AN$7500,MATCH(AB$3,Команды!$A$2:$A$7500,0),$E40+2)=Команды!$AJ$11,TRUE,FALSE),IF(INDEX(Команды!$A$2:$AN$7500,MATCH(AB$3,Команды!$A$2:$A$7500,0),$E40+2)=Команды!$AJ$12,TRUE,FALSE),IF(INDEX(Команды!$A$2:$AN$7500,MATCH(AB$3,Команды!$A$2:$A$7500,0),$E40+2)=Команды!$AJ$13,TRUE,FALSE),IF(INDEX(Команды!$A$2:$AN$7500,MATCH(AB$3,Команды!$A$2:$A$7500,0),$E40+2)=Команды!$AJ$14,TRUE,FALSE),IF(INDEX(Команды!$A$2:$AN$7500,MATCH(AB$3,Команды!$A$2:$A$7500,0),$E40+2)=Команды!$AJ$15,TRUE,FALSE),IF(INDEX(Команды!$A$2:$AN$7500,MATCH(AB$3,Команды!$A$2:$A$7500,0),$E40+2)=Команды!$AJ$16,TRUE,FALSE),IF(INDEX(Команды!$A$2:$AN$7500,MATCH(AB$3,Команды!$A$2:$A$7500,0),$E40+2)=Команды!$AJ$17,TRUE,FALSE),IF(INDEX(Команды!$A$2:$AN$7500,MATCH(AB$3,Команды!$A$2:$A$7500,0),$E40+2)=Команды!$AJ$18,TRUE,FALSE),IF(INDEX(Команды!$A$2:$AN$7500,MATCH(AB$3,Команды!$A$2:$A$7500,0),$E40+2)=Команды!$AJ$19,TRUE,FALSE)),INDEX(Команды!$AJ$2:$AL$19,MATCH(INDEX(Команды!$A$2:$AN$7500,MATCH(AB$3,Команды!$A$2:$A$7500,0),$E40+2),Команды!$AJ$2:$AJ$19,0),3),0)</f>
        <v>В</v>
      </c>
      <c r="AD40" s="342"/>
      <c r="AE40" s="174" t="str">
        <f>IF(OR(IF(INDEX(Команды!$A$2:$AN$7500,MATCH(AE$3,Команды!$A$2:$A$7500,0),$E40+2)=Команды!$AJ$2,TRUE,FALSE),IF(INDEX(Команды!$A$2:$AN$7500,MATCH(AE$3,Команды!$A$2:$A$7500,0),$E40+2)=Команды!$AJ$3,TRUE,FALSE),IF(INDEX(Команды!$A$2:$AN$7500,MATCH(AE$3,Команды!$A$2:$A$7500,0),$E40+2)=Команды!$AJ$4,TRUE,FALSE),IF(INDEX(Команды!$A$2:$AN$7500,MATCH(AE$3,Команды!$A$2:$A$7500,0),$E40+2)=Команды!$AJ$5,TRUE,FALSE),IF(INDEX(Команды!$A$2:$AN$7500,MATCH(AE$3,Команды!$A$2:$A$7500,0),$E40+2)=Команды!$AJ$6,TRUE,FALSE),IF(INDEX(Команды!$A$2:$AN$7500,MATCH(AE$3,Команды!$A$2:$A$7500,0),$E40+2)=Команды!$AJ$7,TRUE,FALSE),IF(INDEX(Команды!$A$2:$AN$7500,MATCH(AE$3,Команды!$A$2:$A$7500,0),$E40+2)=Команды!$AJ$8,TRUE,FALSE),IF(INDEX(Команды!$A$2:$AN$7500,MATCH(AE$3,Команды!$A$2:$A$7500,0),$E40+2)=Команды!$AJ$9,TRUE,FALSE),IF(INDEX(Команды!$A$2:$AN$7500,MATCH(AE$3,Команды!$A$2:$A$7500,0),$E40+2)=Команды!$AJ$10,TRUE,FALSE),IF(INDEX(Команды!$A$2:$AN$7500,MATCH(AE$3,Команды!$A$2:$A$7500,0),$E40+2)=Команды!$AJ$11,TRUE,FALSE),IF(INDEX(Команды!$A$2:$AN$7500,MATCH(AE$3,Команды!$A$2:$A$7500,0),$E40+2)=Команды!$AJ$12,TRUE,FALSE),IF(INDEX(Команды!$A$2:$AN$7500,MATCH(AE$3,Команды!$A$2:$A$7500,0),$E40+2)=Команды!$AJ$13,TRUE,FALSE),IF(INDEX(Команды!$A$2:$AN$7500,MATCH(AE$3,Команды!$A$2:$A$7500,0),$E40+2)=Команды!$AJ$14,TRUE,FALSE),IF(INDEX(Команды!$A$2:$AN$7500,MATCH(AE$3,Команды!$A$2:$A$7500,0),$E40+2)=Команды!$AJ$15,TRUE,FALSE),IF(INDEX(Команды!$A$2:$AN$7500,MATCH(AE$3,Команды!$A$2:$A$7500,0),$E40+2)=Команды!$AJ$16,TRUE,FALSE),,IF(INDEX(Команды!$A$2:$AN$7500,MATCH(AE$3,Команды!$A$2:$A$7500,0),$E40+2)=Команды!$AJ$17,TRUE,FALSE),,IF(INDEX(Команды!$A$2:$AN$7500,MATCH(AE$3,Команды!$A$2:$A$7500,0),$E40+2)=Команды!$AJ$18,TRUE,FALSE),,IF(INDEX(Команды!$A$2:$AN$7500,MATCH(AE$3,Команды!$A$2:$A$7500,0),$E40+2)=Команды!$AJ$19,TRUE,FALSE)),INDEX(Команды!$AJ$2:$AK$19,MATCH(INDEX(Команды!$A$2:$AN$7500,MATCH(AE$3,Команды!$A$2:$A$7500,0),$E40+2),Команды!$AJ$2:$AJ$19,0),2),0)</f>
        <v>В</v>
      </c>
      <c r="AF40" s="175" t="str">
        <f>IF(OR(IF(INDEX(Команды!$A$2:$AN$7500,MATCH(AE$3,Команды!$A$2:$A$7500,0),$E40+2)=Команды!$AJ$2,TRUE,FALSE),IF(INDEX(Команды!$A$2:$AN$7500,MATCH(AE$3,Команды!$A$2:$A$7500,0),$E40+2)=Команды!$AJ$3,TRUE,FALSE),IF(INDEX(Команды!$A$2:$AN$7500,MATCH(AE$3,Команды!$A$2:$A$7500,0),$E40+2)=Команды!$AJ$4,TRUE,FALSE),IF(INDEX(Команды!$A$2:$AN$7500,MATCH(AE$3,Команды!$A$2:$A$7500,0),$E40+2)=Команды!$AJ$5,TRUE,FALSE),IF(INDEX(Команды!$A$2:$AN$7500,MATCH(AE$3,Команды!$A$2:$A$7500,0),$E40+2)=Команды!$AJ$6,TRUE,FALSE),IF(INDEX(Команды!$A$2:$AN$7500,MATCH(AE$3,Команды!$A$2:$A$7500,0),$E40+2)=Команды!$AJ$7,TRUE,FALSE),IF(INDEX(Команды!$A$2:$AN$7500,MATCH(AE$3,Команды!$A$2:$A$7500,0),$E40+2)=Команды!$AJ$8,TRUE,FALSE),IF(INDEX(Команды!$A$2:$AN$7500,MATCH(AE$3,Команды!$A$2:$A$7500,0),$E40+2)=Команды!$AJ$9,TRUE,FALSE),IF(INDEX(Команды!$A$2:$AN$7500,MATCH(AE$3,Команды!$A$2:$A$7500,0),$E40+2)=Команды!$AJ$10,TRUE,FALSE),IF(INDEX(Команды!$A$2:$AN$7500,MATCH(AE$3,Команды!$A$2:$A$7500,0),$E40+2)=Команды!$AJ$11,TRUE,FALSE),IF(INDEX(Команды!$A$2:$AN$7500,MATCH(AE$3,Команды!$A$2:$A$7500,0),$E40+2)=Команды!$AJ$12,TRUE,FALSE),IF(INDEX(Команды!$A$2:$AN$7500,MATCH(AE$3,Команды!$A$2:$A$7500,0),$E40+2)=Команды!$AJ$13,TRUE,FALSE),IF(INDEX(Команды!$A$2:$AN$7500,MATCH(AE$3,Команды!$A$2:$A$7500,0),$E40+2)=Команды!$AJ$14,TRUE,FALSE),IF(INDEX(Команды!$A$2:$AN$7500,MATCH(AE$3,Команды!$A$2:$A$7500,0),$E40+2)=Команды!$AJ$15,TRUE,FALSE),IF(INDEX(Команды!$A$2:$AN$7500,MATCH(AE$3,Команды!$A$2:$A$7500,0),$E40+2)=Команды!$AJ$16,TRUE,FALSE),IF(INDEX(Команды!$A$2:$AN$7500,MATCH(AE$3,Команды!$A$2:$A$7500,0),$E40+2)=Команды!$AJ$17,TRUE,FALSE),IF(INDEX(Команды!$A$2:$AN$7500,MATCH(AE$3,Команды!$A$2:$A$7500,0),$E40+2)=Команды!$AJ$18,TRUE,FALSE),IF(INDEX(Команды!$A$2:$AN$7500,MATCH(AE$3,Команды!$A$2:$A$7500,0),$E40+2)=Команды!$AJ$19,TRUE,FALSE)),INDEX(Команды!$AJ$2:$AL$19,MATCH(INDEX(Команды!$A$2:$AN$7500,MATCH(AE$3,Команды!$A$2:$A$7500,0),$E40+2),Команды!$AJ$2:$AJ$19,0),3),0)</f>
        <v>В</v>
      </c>
      <c r="AG40" s="342"/>
      <c r="AH40" s="174">
        <f>IF(OR(IF(INDEX(Команды!$A$2:$AN$7500,MATCH(AH$3,Команды!$A$2:$A$7500,0),$E40+2)=Команды!$AJ$2,TRUE,FALSE),IF(INDEX(Команды!$A$2:$AN$7500,MATCH(AH$3,Команды!$A$2:$A$7500,0),$E40+2)=Команды!$AJ$3,TRUE,FALSE),IF(INDEX(Команды!$A$2:$AN$7500,MATCH(AH$3,Команды!$A$2:$A$7500,0),$E40+2)=Команды!$AJ$4,TRUE,FALSE),IF(INDEX(Команды!$A$2:$AN$7500,MATCH(AH$3,Команды!$A$2:$A$7500,0),$E40+2)=Команды!$AJ$5,TRUE,FALSE),IF(INDEX(Команды!$A$2:$AN$7500,MATCH(AH$3,Команды!$A$2:$A$7500,0),$E40+2)=Команды!$AJ$6,TRUE,FALSE),IF(INDEX(Команды!$A$2:$AN$7500,MATCH(AH$3,Команды!$A$2:$A$7500,0),$E40+2)=Команды!$AJ$7,TRUE,FALSE),IF(INDEX(Команды!$A$2:$AN$7500,MATCH(AH$3,Команды!$A$2:$A$7500,0),$E40+2)=Команды!$AJ$8,TRUE,FALSE),IF(INDEX(Команды!$A$2:$AN$7500,MATCH(AH$3,Команды!$A$2:$A$7500,0),$E40+2)=Команды!$AJ$9,TRUE,FALSE),IF(INDEX(Команды!$A$2:$AN$7500,MATCH(AH$3,Команды!$A$2:$A$7500,0),$E40+2)=Команды!$AJ$10,TRUE,FALSE),IF(INDEX(Команды!$A$2:$AN$7500,MATCH(AH$3,Команды!$A$2:$A$7500,0),$E40+2)=Команды!$AJ$11,TRUE,FALSE),IF(INDEX(Команды!$A$2:$AN$7500,MATCH(AH$3,Команды!$A$2:$A$7500,0),$E40+2)=Команды!$AJ$12,TRUE,FALSE),IF(INDEX(Команды!$A$2:$AN$7500,MATCH(AH$3,Команды!$A$2:$A$7500,0),$E40+2)=Команды!$AJ$13,TRUE,FALSE),IF(INDEX(Команды!$A$2:$AN$7500,MATCH(AH$3,Команды!$A$2:$A$7500,0),$E40+2)=Команды!$AJ$14,TRUE,FALSE),IF(INDEX(Команды!$A$2:$AN$7500,MATCH(AH$3,Команды!$A$2:$A$7500,0),$E40+2)=Команды!$AJ$15,TRUE,FALSE),IF(INDEX(Команды!$A$2:$AN$7500,MATCH(AH$3,Команды!$A$2:$A$7500,0),$E40+2)=Команды!$AJ$16,TRUE,FALSE),,IF(INDEX(Команды!$A$2:$AN$7500,MATCH(AH$3,Команды!$A$2:$A$7500,0),$E40+2)=Команды!$AJ$17,TRUE,FALSE),,IF(INDEX(Команды!$A$2:$AN$7500,MATCH(AH$3,Команды!$A$2:$A$7500,0),$E40+2)=Команды!$AJ$18,TRUE,FALSE),,IF(INDEX(Команды!$A$2:$AN$7500,MATCH(AH$3,Команды!$A$2:$A$7500,0),$E40+2)=Команды!$AJ$19,TRUE,FALSE)),INDEX(Команды!$AJ$2:$AK$19,MATCH(INDEX(Команды!$A$2:$AN$7500,MATCH(AH$3,Команды!$A$2:$A$7500,0),$E40+2),Команды!$AJ$2:$AJ$19,0),2),0)</f>
        <v>0.28125</v>
      </c>
      <c r="AI40" s="175">
        <f>IF(OR(IF(INDEX(Команды!$A$2:$AN$7500,MATCH(AH$3,Команды!$A$2:$A$7500,0),$E40+2)=Команды!$AJ$2,TRUE,FALSE),IF(INDEX(Команды!$A$2:$AN$7500,MATCH(AH$3,Команды!$A$2:$A$7500,0),$E40+2)=Команды!$AJ$3,TRUE,FALSE),IF(INDEX(Команды!$A$2:$AN$7500,MATCH(AH$3,Команды!$A$2:$A$7500,0),$E40+2)=Команды!$AJ$4,TRUE,FALSE),IF(INDEX(Команды!$A$2:$AN$7500,MATCH(AH$3,Команды!$A$2:$A$7500,0),$E40+2)=Команды!$AJ$5,TRUE,FALSE),IF(INDEX(Команды!$A$2:$AN$7500,MATCH(AH$3,Команды!$A$2:$A$7500,0),$E40+2)=Команды!$AJ$6,TRUE,FALSE),IF(INDEX(Команды!$A$2:$AN$7500,MATCH(AH$3,Команды!$A$2:$A$7500,0),$E40+2)=Команды!$AJ$7,TRUE,FALSE),IF(INDEX(Команды!$A$2:$AN$7500,MATCH(AH$3,Команды!$A$2:$A$7500,0),$E40+2)=Команды!$AJ$8,TRUE,FALSE),IF(INDEX(Команды!$A$2:$AN$7500,MATCH(AH$3,Команды!$A$2:$A$7500,0),$E40+2)=Команды!$AJ$9,TRUE,FALSE),IF(INDEX(Команды!$A$2:$AN$7500,MATCH(AH$3,Команды!$A$2:$A$7500,0),$E40+2)=Команды!$AJ$10,TRUE,FALSE),IF(INDEX(Команды!$A$2:$AN$7500,MATCH(AH$3,Команды!$A$2:$A$7500,0),$E40+2)=Команды!$AJ$11,TRUE,FALSE),IF(INDEX(Команды!$A$2:$AN$7500,MATCH(AH$3,Команды!$A$2:$A$7500,0),$E40+2)=Команды!$AJ$12,TRUE,FALSE),IF(INDEX(Команды!$A$2:$AN$7500,MATCH(AH$3,Команды!$A$2:$A$7500,0),$E40+2)=Команды!$AJ$13,TRUE,FALSE),IF(INDEX(Команды!$A$2:$AN$7500,MATCH(AH$3,Команды!$A$2:$A$7500,0),$E40+2)=Команды!$AJ$14,TRUE,FALSE),IF(INDEX(Команды!$A$2:$AN$7500,MATCH(AH$3,Команды!$A$2:$A$7500,0),$E40+2)=Команды!$AJ$15,TRUE,FALSE),IF(INDEX(Команды!$A$2:$AN$7500,MATCH(AH$3,Команды!$A$2:$A$7500,0),$E40+2)=Команды!$AJ$16,TRUE,FALSE),IF(INDEX(Команды!$A$2:$AN$7500,MATCH(AH$3,Команды!$A$2:$A$7500,0),$E40+2)=Команды!$AJ$17,TRUE,FALSE),IF(INDEX(Команды!$A$2:$AN$7500,MATCH(AH$3,Команды!$A$2:$A$7500,0),$E40+2)=Команды!$AJ$18,TRUE,FALSE),IF(INDEX(Команды!$A$2:$AN$7500,MATCH(AH$3,Команды!$A$2:$A$7500,0),$E40+2)=Команды!$AJ$19,TRUE,FALSE)),INDEX(Команды!$AJ$2:$AL$19,MATCH(INDEX(Команды!$A$2:$AN$7500,MATCH(AH$3,Команды!$A$2:$A$7500,0),$E40+2),Команды!$AJ$2:$AJ$19,0),3),0)</f>
        <v>0.65625</v>
      </c>
      <c r="AJ40" s="342"/>
      <c r="AK40" s="174">
        <f>IF(OR(IF(INDEX(Команды!$A$2:$AN$7500,MATCH(AK$3,Команды!$A$2:$A$7500,0),$E40+2)=Команды!$AJ$2,TRUE,FALSE),IF(INDEX(Команды!$A$2:$AN$7500,MATCH(AK$3,Команды!$A$2:$A$7500,0),$E40+2)=Команды!$AJ$3,TRUE,FALSE),IF(INDEX(Команды!$A$2:$AN$7500,MATCH(AK$3,Команды!$A$2:$A$7500,0),$E40+2)=Команды!$AJ$4,TRUE,FALSE),IF(INDEX(Команды!$A$2:$AN$7500,MATCH(AK$3,Команды!$A$2:$A$7500,0),$E40+2)=Команды!$AJ$5,TRUE,FALSE),IF(INDEX(Команды!$A$2:$AN$7500,MATCH(AK$3,Команды!$A$2:$A$7500,0),$E40+2)=Команды!$AJ$6,TRUE,FALSE),IF(INDEX(Команды!$A$2:$AN$7500,MATCH(AK$3,Команды!$A$2:$A$7500,0),$E40+2)=Команды!$AJ$7,TRUE,FALSE),IF(INDEX(Команды!$A$2:$AN$7500,MATCH(AK$3,Команды!$A$2:$A$7500,0),$E40+2)=Команды!$AJ$8,TRUE,FALSE),IF(INDEX(Команды!$A$2:$AN$7500,MATCH(AK$3,Команды!$A$2:$A$7500,0),$E40+2)=Команды!$AJ$9,TRUE,FALSE),IF(INDEX(Команды!$A$2:$AN$7500,MATCH(AK$3,Команды!$A$2:$A$7500,0),$E40+2)=Команды!$AJ$10,TRUE,FALSE),IF(INDEX(Команды!$A$2:$AN$7500,MATCH(AK$3,Команды!$A$2:$A$7500,0),$E40+2)=Команды!$AJ$11,TRUE,FALSE),IF(INDEX(Команды!$A$2:$AN$7500,MATCH(AK$3,Команды!$A$2:$A$7500,0),$E40+2)=Команды!$AJ$12,TRUE,FALSE),IF(INDEX(Команды!$A$2:$AN$7500,MATCH(AK$3,Команды!$A$2:$A$7500,0),$E40+2)=Команды!$AJ$13,TRUE,FALSE),IF(INDEX(Команды!$A$2:$AN$7500,MATCH(AK$3,Команды!$A$2:$A$7500,0),$E40+2)=Команды!$AJ$14,TRUE,FALSE),IF(INDEX(Команды!$A$2:$AN$7500,MATCH(AK$3,Команды!$A$2:$A$7500,0),$E40+2)=Команды!$AJ$15,TRUE,FALSE),IF(INDEX(Команды!$A$2:$AN$7500,MATCH(AK$3,Команды!$A$2:$A$7500,0),$E40+2)=Команды!$AJ$16,TRUE,FALSE),,IF(INDEX(Команды!$A$2:$AN$7500,MATCH(AK$3,Команды!$A$2:$A$7500,0),$E40+2)=Команды!$AJ$17,TRUE,FALSE),,IF(INDEX(Команды!$A$2:$AN$7500,MATCH(AK$3,Команды!$A$2:$A$7500,0),$E40+2)=Команды!$AJ$18,TRUE,FALSE),,IF(INDEX(Команды!$A$2:$AN$7500,MATCH(AK$3,Команды!$A$2:$A$7500,0),$E40+2)=Команды!$AJ$19,TRUE,FALSE)),INDEX(Команды!$AJ$2:$AK$19,MATCH(INDEX(Команды!$A$2:$AN$7500,MATCH(AK$3,Команды!$A$2:$A$7500,0),$E40+2),Команды!$AJ$2:$AJ$19,0),2),0)</f>
        <v>0.5</v>
      </c>
      <c r="AL40" s="175">
        <f>IF(OR(IF(INDEX(Команды!$A$2:$AN$7500,MATCH(AK$3,Команды!$A$2:$A$7500,0),$E40+2)=Команды!$AJ$2,TRUE,FALSE),IF(INDEX(Команды!$A$2:$AN$7500,MATCH(AK$3,Команды!$A$2:$A$7500,0),$E40+2)=Команды!$AJ$3,TRUE,FALSE),IF(INDEX(Команды!$A$2:$AN$7500,MATCH(AK$3,Команды!$A$2:$A$7500,0),$E40+2)=Команды!$AJ$4,TRUE,FALSE),IF(INDEX(Команды!$A$2:$AN$7500,MATCH(AK$3,Команды!$A$2:$A$7500,0),$E40+2)=Команды!$AJ$5,TRUE,FALSE),IF(INDEX(Команды!$A$2:$AN$7500,MATCH(AK$3,Команды!$A$2:$A$7500,0),$E40+2)=Команды!$AJ$6,TRUE,FALSE),IF(INDEX(Команды!$A$2:$AN$7500,MATCH(AK$3,Команды!$A$2:$A$7500,0),$E40+2)=Команды!$AJ$7,TRUE,FALSE),IF(INDEX(Команды!$A$2:$AN$7500,MATCH(AK$3,Команды!$A$2:$A$7500,0),$E40+2)=Команды!$AJ$8,TRUE,FALSE),IF(INDEX(Команды!$A$2:$AN$7500,MATCH(AK$3,Команды!$A$2:$A$7500,0),$E40+2)=Команды!$AJ$9,TRUE,FALSE),IF(INDEX(Команды!$A$2:$AN$7500,MATCH(AK$3,Команды!$A$2:$A$7500,0),$E40+2)=Команды!$AJ$10,TRUE,FALSE),IF(INDEX(Команды!$A$2:$AN$7500,MATCH(AK$3,Команды!$A$2:$A$7500,0),$E40+2)=Команды!$AJ$11,TRUE,FALSE),IF(INDEX(Команды!$A$2:$AN$7500,MATCH(AK$3,Команды!$A$2:$A$7500,0),$E40+2)=Команды!$AJ$12,TRUE,FALSE),IF(INDEX(Команды!$A$2:$AN$7500,MATCH(AK$3,Команды!$A$2:$A$7500,0),$E40+2)=Команды!$AJ$13,TRUE,FALSE),IF(INDEX(Команды!$A$2:$AN$7500,MATCH(AK$3,Команды!$A$2:$A$7500,0),$E40+2)=Команды!$AJ$14,TRUE,FALSE),IF(INDEX(Команды!$A$2:$AN$7500,MATCH(AK$3,Команды!$A$2:$A$7500,0),$E40+2)=Команды!$AJ$15,TRUE,FALSE),IF(INDEX(Команды!$A$2:$AN$7500,MATCH(AK$3,Команды!$A$2:$A$7500,0),$E40+2)=Команды!$AJ$16,TRUE,FALSE),IF(INDEX(Команды!$A$2:$AN$7500,MATCH(AK$3,Команды!$A$2:$A$7500,0),$E40+2)=Команды!$AJ$17,TRUE,FALSE),IF(INDEX(Команды!$A$2:$AN$7500,MATCH(AK$3,Команды!$A$2:$A$7500,0),$E40+2)=Команды!$AJ$18,TRUE,FALSE),IF(INDEX(Команды!$A$2:$AN$7500,MATCH(AK$3,Команды!$A$2:$A$7500,0),$E40+2)=Команды!$AJ$19,TRUE,FALSE)),INDEX(Команды!$AJ$2:$AL$19,MATCH(INDEX(Команды!$A$2:$AN$7500,MATCH(AK$3,Команды!$A$2:$A$7500,0),$E40+2),Команды!$AJ$2:$AJ$19,0),3),0)</f>
        <v>0.875</v>
      </c>
      <c r="AM40" s="342"/>
      <c r="AN40" s="174">
        <f>IF(OR(IF(INDEX(Команды!$A$2:$AN$7500,MATCH(AN$3,Команды!$A$2:$A$7500,0),$E40+2)=Команды!$AJ$2,TRUE,FALSE),IF(INDEX(Команды!$A$2:$AN$7500,MATCH(AN$3,Команды!$A$2:$A$7500,0),$E40+2)=Команды!$AJ$3,TRUE,FALSE),IF(INDEX(Команды!$A$2:$AN$7500,MATCH(AN$3,Команды!$A$2:$A$7500,0),$E40+2)=Команды!$AJ$4,TRUE,FALSE),IF(INDEX(Команды!$A$2:$AN$7500,MATCH(AN$3,Команды!$A$2:$A$7500,0),$E40+2)=Команды!$AJ$5,TRUE,FALSE),IF(INDEX(Команды!$A$2:$AN$7500,MATCH(AN$3,Команды!$A$2:$A$7500,0),$E40+2)=Команды!$AJ$6,TRUE,FALSE),IF(INDEX(Команды!$A$2:$AN$7500,MATCH(AN$3,Команды!$A$2:$A$7500,0),$E40+2)=Команды!$AJ$7,TRUE,FALSE),IF(INDEX(Команды!$A$2:$AN$7500,MATCH(AN$3,Команды!$A$2:$A$7500,0),$E40+2)=Команды!$AJ$8,TRUE,FALSE),IF(INDEX(Команды!$A$2:$AN$7500,MATCH(AN$3,Команды!$A$2:$A$7500,0),$E40+2)=Команды!$AJ$9,TRUE,FALSE),IF(INDEX(Команды!$A$2:$AN$7500,MATCH(AN$3,Команды!$A$2:$A$7500,0),$E40+2)=Команды!$AJ$10,TRUE,FALSE),IF(INDEX(Команды!$A$2:$AN$7500,MATCH(AN$3,Команды!$A$2:$A$7500,0),$E40+2)=Команды!$AJ$11,TRUE,FALSE),IF(INDEX(Команды!$A$2:$AN$7500,MATCH(AN$3,Команды!$A$2:$A$7500,0),$E40+2)=Команды!$AJ$12,TRUE,FALSE),IF(INDEX(Команды!$A$2:$AN$7500,MATCH(AN$3,Команды!$A$2:$A$7500,0),$E40+2)=Команды!$AJ$13,TRUE,FALSE),IF(INDEX(Команды!$A$2:$AN$7500,MATCH(AN$3,Команды!$A$2:$A$7500,0),$E40+2)=Команды!$AJ$14,TRUE,FALSE),IF(INDEX(Команды!$A$2:$AN$7500,MATCH(AN$3,Команды!$A$2:$A$7500,0),$E40+2)=Команды!$AJ$15,TRUE,FALSE),IF(INDEX(Команды!$A$2:$AN$7500,MATCH(AN$3,Команды!$A$2:$A$7500,0),$E40+2)=Команды!$AJ$16,TRUE,FALSE),,IF(INDEX(Команды!$A$2:$AN$7500,MATCH(AN$3,Команды!$A$2:$A$7500,0),$E40+2)=Команды!$AJ$17,TRUE,FALSE),,IF(INDEX(Команды!$A$2:$AN$7500,MATCH(AN$3,Команды!$A$2:$A$7500,0),$E40+2)=Команды!$AJ$18,TRUE,FALSE),,IF(INDEX(Команды!$A$2:$AN$7500,MATCH(AN$3,Команды!$A$2:$A$7500,0),$E40+2)=Команды!$AJ$19,TRUE,FALSE)),INDEX(Команды!$AJ$2:$AK$19,MATCH(INDEX(Команды!$A$2:$AN$7500,MATCH(AN$3,Команды!$A$2:$A$7500,0),$E40+2),Команды!$AJ$2:$AJ$19,0),2),0)</f>
        <v>0.64583333333333337</v>
      </c>
      <c r="AO40" s="175">
        <f>IF(OR(IF(INDEX(Команды!$A$2:$AN$7500,MATCH(AN$3,Команды!$A$2:$A$7500,0),$E40+2)=Команды!$AJ$2,TRUE,FALSE),IF(INDEX(Команды!$A$2:$AN$7500,MATCH(AN$3,Команды!$A$2:$A$7500,0),$E40+2)=Команды!$AJ$3,TRUE,FALSE),IF(INDEX(Команды!$A$2:$AN$7500,MATCH(AN$3,Команды!$A$2:$A$7500,0),$E40+2)=Команды!$AJ$4,TRUE,FALSE),IF(INDEX(Команды!$A$2:$AN$7500,MATCH(AN$3,Команды!$A$2:$A$7500,0),$E40+2)=Команды!$AJ$5,TRUE,FALSE),IF(INDEX(Команды!$A$2:$AN$7500,MATCH(AN$3,Команды!$A$2:$A$7500,0),$E40+2)=Команды!$AJ$6,TRUE,FALSE),IF(INDEX(Команды!$A$2:$AN$7500,MATCH(AN$3,Команды!$A$2:$A$7500,0),$E40+2)=Команды!$AJ$7,TRUE,FALSE),IF(INDEX(Команды!$A$2:$AN$7500,MATCH(AN$3,Команды!$A$2:$A$7500,0),$E40+2)=Команды!$AJ$8,TRUE,FALSE),IF(INDEX(Команды!$A$2:$AN$7500,MATCH(AN$3,Команды!$A$2:$A$7500,0),$E40+2)=Команды!$AJ$9,TRUE,FALSE),IF(INDEX(Команды!$A$2:$AN$7500,MATCH(AN$3,Команды!$A$2:$A$7500,0),$E40+2)=Команды!$AJ$10,TRUE,FALSE),IF(INDEX(Команды!$A$2:$AN$7500,MATCH(AN$3,Команды!$A$2:$A$7500,0),$E40+2)=Команды!$AJ$11,TRUE,FALSE),IF(INDEX(Команды!$A$2:$AN$7500,MATCH(AN$3,Команды!$A$2:$A$7500,0),$E40+2)=Команды!$AJ$12,TRUE,FALSE),IF(INDEX(Команды!$A$2:$AN$7500,MATCH(AN$3,Команды!$A$2:$A$7500,0),$E40+2)=Команды!$AJ$13,TRUE,FALSE),IF(INDEX(Команды!$A$2:$AN$7500,MATCH(AN$3,Команды!$A$2:$A$7500,0),$E40+2)=Команды!$AJ$14,TRUE,FALSE),IF(INDEX(Команды!$A$2:$AN$7500,MATCH(AN$3,Команды!$A$2:$A$7500,0),$E40+2)=Команды!$AJ$15,TRUE,FALSE),IF(INDEX(Команды!$A$2:$AN$7500,MATCH(AN$3,Команды!$A$2:$A$7500,0),$E40+2)=Команды!$AJ$16,TRUE,FALSE),IF(INDEX(Команды!$A$2:$AN$7500,MATCH(AN$3,Команды!$A$2:$A$7500,0),$E40+2)=Команды!$AJ$17,TRUE,FALSE),IF(INDEX(Команды!$A$2:$AN$7500,MATCH(AN$3,Команды!$A$2:$A$7500,0),$E40+2)=Команды!$AJ$18,TRUE,FALSE),IF(INDEX(Команды!$A$2:$AN$7500,MATCH(AN$3,Команды!$A$2:$A$7500,0),$E40+2)=Команды!$AJ$19,TRUE,FALSE)),INDEX(Команды!$AJ$2:$AL$19,MATCH(INDEX(Команды!$A$2:$AN$7500,MATCH(AN$3,Команды!$A$2:$A$7500,0),$E40+2),Команды!$AJ$2:$AJ$19,0),3),0)</f>
        <v>1.0208333333333333</v>
      </c>
      <c r="AP40" s="342"/>
      <c r="AQ40" s="174">
        <f>IF(OR(IF(INDEX(Команды!$A$2:$AN$7500,MATCH(AQ$3,Команды!$A$2:$A$7500,0),$E40+2)=Команды!$AJ$2,TRUE,FALSE),IF(INDEX(Команды!$A$2:$AN$7500,MATCH(AQ$3,Команды!$A$2:$A$7500,0),$E40+2)=Команды!$AJ$3,TRUE,FALSE),IF(INDEX(Команды!$A$2:$AN$7500,MATCH(AQ$3,Команды!$A$2:$A$7500,0),$E40+2)=Команды!$AJ$4,TRUE,FALSE),IF(INDEX(Команды!$A$2:$AN$7500,MATCH(AQ$3,Команды!$A$2:$A$7500,0),$E40+2)=Команды!$AJ$5,TRUE,FALSE),IF(INDEX(Команды!$A$2:$AN$7500,MATCH(AQ$3,Команды!$A$2:$A$7500,0),$E40+2)=Команды!$AJ$6,TRUE,FALSE),IF(INDEX(Команды!$A$2:$AN$7500,MATCH(AQ$3,Команды!$A$2:$A$7500,0),$E40+2)=Команды!$AJ$7,TRUE,FALSE),IF(INDEX(Команды!$A$2:$AN$7500,MATCH(AQ$3,Команды!$A$2:$A$7500,0),$E40+2)=Команды!$AJ$8,TRUE,FALSE),IF(INDEX(Команды!$A$2:$AN$7500,MATCH(AQ$3,Команды!$A$2:$A$7500,0),$E40+2)=Команды!$AJ$9,TRUE,FALSE),IF(INDEX(Команды!$A$2:$AN$7500,MATCH(AQ$3,Команды!$A$2:$A$7500,0),$E40+2)=Команды!$AJ$10,TRUE,FALSE),IF(INDEX(Команды!$A$2:$AN$7500,MATCH(AQ$3,Команды!$A$2:$A$7500,0),$E40+2)=Команды!$AJ$11,TRUE,FALSE),IF(INDEX(Команды!$A$2:$AN$7500,MATCH(AQ$3,Команды!$A$2:$A$7500,0),$E40+2)=Команды!$AJ$12,TRUE,FALSE),IF(INDEX(Команды!$A$2:$AN$7500,MATCH(AQ$3,Команды!$A$2:$A$7500,0),$E40+2)=Команды!$AJ$13,TRUE,FALSE),IF(INDEX(Команды!$A$2:$AN$7500,MATCH(AQ$3,Команды!$A$2:$A$7500,0),$E40+2)=Команды!$AJ$14,TRUE,FALSE),IF(INDEX(Команды!$A$2:$AN$7500,MATCH(AQ$3,Команды!$A$2:$A$7500,0),$E40+2)=Команды!$AJ$15,TRUE,FALSE),IF(INDEX(Команды!$A$2:$AN$7500,MATCH(AQ$3,Команды!$A$2:$A$7500,0),$E40+2)=Команды!$AJ$16,TRUE,FALSE),,IF(INDEX(Команды!$A$2:$AN$7500,MATCH(AQ$3,Команды!$A$2:$A$7500,0),$E40+2)=Команды!$AJ$17,TRUE,FALSE),,IF(INDEX(Команды!$A$2:$AN$7500,MATCH(AQ$3,Команды!$A$2:$A$7500,0),$E40+2)=Команды!$AJ$18,TRUE,FALSE),,IF(INDEX(Команды!$A$2:$AN$7500,MATCH(AQ$3,Команды!$A$2:$A$7500,0),$E40+2)=Команды!$AJ$19,TRUE,FALSE)),INDEX(Команды!$AJ$2:$AK$19,MATCH(INDEX(Команды!$A$2:$AN$7500,MATCH(AQ$3,Команды!$A$2:$A$7500,0),$E40+2),Команды!$AJ$2:$AJ$19,0),2),0)</f>
        <v>0.64583333333333337</v>
      </c>
      <c r="AR40" s="175">
        <f>IF(OR(IF(INDEX(Команды!$A$2:$AN$7500,MATCH(AQ$3,Команды!$A$2:$A$7500,0),$E40+2)=Команды!$AJ$2,TRUE,FALSE),IF(INDEX(Команды!$A$2:$AN$7500,MATCH(AQ$3,Команды!$A$2:$A$7500,0),$E40+2)=Команды!$AJ$3,TRUE,FALSE),IF(INDEX(Команды!$A$2:$AN$7500,MATCH(AQ$3,Команды!$A$2:$A$7500,0),$E40+2)=Команды!$AJ$4,TRUE,FALSE),IF(INDEX(Команды!$A$2:$AN$7500,MATCH(AQ$3,Команды!$A$2:$A$7500,0),$E40+2)=Команды!$AJ$5,TRUE,FALSE),IF(INDEX(Команды!$A$2:$AN$7500,MATCH(AQ$3,Команды!$A$2:$A$7500,0),$E40+2)=Команды!$AJ$6,TRUE,FALSE),IF(INDEX(Команды!$A$2:$AN$7500,MATCH(AQ$3,Команды!$A$2:$A$7500,0),$E40+2)=Команды!$AJ$7,TRUE,FALSE),IF(INDEX(Команды!$A$2:$AN$7500,MATCH(AQ$3,Команды!$A$2:$A$7500,0),$E40+2)=Команды!$AJ$8,TRUE,FALSE),IF(INDEX(Команды!$A$2:$AN$7500,MATCH(AQ$3,Команды!$A$2:$A$7500,0),$E40+2)=Команды!$AJ$9,TRUE,FALSE),IF(INDEX(Команды!$A$2:$AN$7500,MATCH(AQ$3,Команды!$A$2:$A$7500,0),$E40+2)=Команды!$AJ$10,TRUE,FALSE),IF(INDEX(Команды!$A$2:$AN$7500,MATCH(AQ$3,Команды!$A$2:$A$7500,0),$E40+2)=Команды!$AJ$11,TRUE,FALSE),IF(INDEX(Команды!$A$2:$AN$7500,MATCH(AQ$3,Команды!$A$2:$A$7500,0),$E40+2)=Команды!$AJ$12,TRUE,FALSE),IF(INDEX(Команды!$A$2:$AN$7500,MATCH(AQ$3,Команды!$A$2:$A$7500,0),$E40+2)=Команды!$AJ$13,TRUE,FALSE),IF(INDEX(Команды!$A$2:$AN$7500,MATCH(AQ$3,Команды!$A$2:$A$7500,0),$E40+2)=Команды!$AJ$14,TRUE,FALSE),IF(INDEX(Команды!$A$2:$AN$7500,MATCH(AQ$3,Команды!$A$2:$A$7500,0),$E40+2)=Команды!$AJ$15,TRUE,FALSE),IF(INDEX(Команды!$A$2:$AN$7500,MATCH(AQ$3,Команды!$A$2:$A$7500,0),$E40+2)=Команды!$AJ$16,TRUE,FALSE),IF(INDEX(Команды!$A$2:$AN$7500,MATCH(AQ$3,Команды!$A$2:$A$7500,0),$E40+2)=Команды!$AJ$17,TRUE,FALSE),IF(INDEX(Команды!$A$2:$AN$7500,MATCH(AQ$3,Команды!$A$2:$A$7500,0),$E40+2)=Команды!$AJ$18,TRUE,FALSE),IF(INDEX(Команды!$A$2:$AN$7500,MATCH(AQ$3,Команды!$A$2:$A$7500,0),$E40+2)=Команды!$AJ$19,TRUE,FALSE)),INDEX(Команды!$AJ$2:$AL$19,MATCH(INDEX(Команды!$A$2:$AN$7500,MATCH(AQ$3,Команды!$A$2:$A$7500,0),$E40+2),Команды!$AJ$2:$AJ$19,0),3),0)</f>
        <v>1.0208333333333333</v>
      </c>
      <c r="AS40" s="342"/>
      <c r="AT40" s="174" t="str">
        <f>IF(OR(IF(INDEX(Команды!$A$2:$AN$7500,MATCH(AT$3,Команды!$A$2:$A$7500,0),$E40+2)=Команды!$AJ$2,TRUE,FALSE),IF(INDEX(Команды!$A$2:$AN$7500,MATCH(AT$3,Команды!$A$2:$A$7500,0),$E40+2)=Команды!$AJ$3,TRUE,FALSE),IF(INDEX(Команды!$A$2:$AN$7500,MATCH(AT$3,Команды!$A$2:$A$7500,0),$E40+2)=Команды!$AJ$4,TRUE,FALSE),IF(INDEX(Команды!$A$2:$AN$7500,MATCH(AT$3,Команды!$A$2:$A$7500,0),$E40+2)=Команды!$AJ$5,TRUE,FALSE),IF(INDEX(Команды!$A$2:$AN$7500,MATCH(AT$3,Команды!$A$2:$A$7500,0),$E40+2)=Команды!$AJ$6,TRUE,FALSE),IF(INDEX(Команды!$A$2:$AN$7500,MATCH(AT$3,Команды!$A$2:$A$7500,0),$E40+2)=Команды!$AJ$7,TRUE,FALSE),IF(INDEX(Команды!$A$2:$AN$7500,MATCH(AT$3,Команды!$A$2:$A$7500,0),$E40+2)=Команды!$AJ$8,TRUE,FALSE),IF(INDEX(Команды!$A$2:$AN$7500,MATCH(AT$3,Команды!$A$2:$A$7500,0),$E40+2)=Команды!$AJ$9,TRUE,FALSE),IF(INDEX(Команды!$A$2:$AN$7500,MATCH(AT$3,Команды!$A$2:$A$7500,0),$E40+2)=Команды!$AJ$10,TRUE,FALSE),IF(INDEX(Команды!$A$2:$AN$7500,MATCH(AT$3,Команды!$A$2:$A$7500,0),$E40+2)=Команды!$AJ$11,TRUE,FALSE),IF(INDEX(Команды!$A$2:$AN$7500,MATCH(AT$3,Команды!$A$2:$A$7500,0),$E40+2)=Команды!$AJ$12,TRUE,FALSE),IF(INDEX(Команды!$A$2:$AN$7500,MATCH(AT$3,Команды!$A$2:$A$7500,0),$E40+2)=Команды!$AJ$13,TRUE,FALSE),IF(INDEX(Команды!$A$2:$AN$7500,MATCH(AT$3,Команды!$A$2:$A$7500,0),$E40+2)=Команды!$AJ$14,TRUE,FALSE),IF(INDEX(Команды!$A$2:$AN$7500,MATCH(AT$3,Команды!$A$2:$A$7500,0),$E40+2)=Команды!$AJ$15,TRUE,FALSE),IF(INDEX(Команды!$A$2:$AN$7500,MATCH(AT$3,Команды!$A$2:$A$7500,0),$E40+2)=Команды!$AJ$16,TRUE,FALSE),,IF(INDEX(Команды!$A$2:$AN$7500,MATCH(AT$3,Команды!$A$2:$A$7500,0),$E40+2)=Команды!$AJ$17,TRUE,FALSE),,IF(INDEX(Команды!$A$2:$AN$7500,MATCH(AT$3,Команды!$A$2:$A$7500,0),$E40+2)=Команды!$AJ$18,TRUE,FALSE),,IF(INDEX(Команды!$A$2:$AN$7500,MATCH(AT$3,Команды!$A$2:$A$7500,0),$E40+2)=Команды!$AJ$19,TRUE,FALSE)),INDEX(Команды!$AJ$2:$AK$19,MATCH(INDEX(Команды!$A$2:$AN$7500,MATCH(AT$3,Команды!$A$2:$A$7500,0),$E40+2),Команды!$AJ$2:$AJ$19,0),2),0)</f>
        <v>В</v>
      </c>
      <c r="AU40" s="175" t="str">
        <f>IF(OR(IF(INDEX(Команды!$A$2:$AN$7500,MATCH(AT$3,Команды!$A$2:$A$7500,0),$E40+2)=Команды!$AJ$2,TRUE,FALSE),IF(INDEX(Команды!$A$2:$AN$7500,MATCH(AT$3,Команды!$A$2:$A$7500,0),$E40+2)=Команды!$AJ$3,TRUE,FALSE),IF(INDEX(Команды!$A$2:$AN$7500,MATCH(AT$3,Команды!$A$2:$A$7500,0),$E40+2)=Команды!$AJ$4,TRUE,FALSE),IF(INDEX(Команды!$A$2:$AN$7500,MATCH(AT$3,Команды!$A$2:$A$7500,0),$E40+2)=Команды!$AJ$5,TRUE,FALSE),IF(INDEX(Команды!$A$2:$AN$7500,MATCH(AT$3,Команды!$A$2:$A$7500,0),$E40+2)=Команды!$AJ$6,TRUE,FALSE),IF(INDEX(Команды!$A$2:$AN$7500,MATCH(AT$3,Команды!$A$2:$A$7500,0),$E40+2)=Команды!$AJ$7,TRUE,FALSE),IF(INDEX(Команды!$A$2:$AN$7500,MATCH(AT$3,Команды!$A$2:$A$7500,0),$E40+2)=Команды!$AJ$8,TRUE,FALSE),IF(INDEX(Команды!$A$2:$AN$7500,MATCH(AT$3,Команды!$A$2:$A$7500,0),$E40+2)=Команды!$AJ$9,TRUE,FALSE),IF(INDEX(Команды!$A$2:$AN$7500,MATCH(AT$3,Команды!$A$2:$A$7500,0),$E40+2)=Команды!$AJ$10,TRUE,FALSE),IF(INDEX(Команды!$A$2:$AN$7500,MATCH(AT$3,Команды!$A$2:$A$7500,0),$E40+2)=Команды!$AJ$11,TRUE,FALSE),IF(INDEX(Команды!$A$2:$AN$7500,MATCH(AT$3,Команды!$A$2:$A$7500,0),$E40+2)=Команды!$AJ$12,TRUE,FALSE),IF(INDEX(Команды!$A$2:$AN$7500,MATCH(AT$3,Команды!$A$2:$A$7500,0),$E40+2)=Команды!$AJ$13,TRUE,FALSE),IF(INDEX(Команды!$A$2:$AN$7500,MATCH(AT$3,Команды!$A$2:$A$7500,0),$E40+2)=Команды!$AJ$14,TRUE,FALSE),IF(INDEX(Команды!$A$2:$AN$7500,MATCH(AT$3,Команды!$A$2:$A$7500,0),$E40+2)=Команды!$AJ$15,TRUE,FALSE),IF(INDEX(Команды!$A$2:$AN$7500,MATCH(AT$3,Команды!$A$2:$A$7500,0),$E40+2)=Команды!$AJ$16,TRUE,FALSE),IF(INDEX(Команды!$A$2:$AN$7500,MATCH(AT$3,Команды!$A$2:$A$7500,0),$E40+2)=Команды!$AJ$17,TRUE,FALSE),IF(INDEX(Команды!$A$2:$AN$7500,MATCH(AT$3,Команды!$A$2:$A$7500,0),$E40+2)=Команды!$AJ$18,TRUE,FALSE),IF(INDEX(Команды!$A$2:$AN$7500,MATCH(AT$3,Команды!$A$2:$A$7500,0),$E40+2)=Команды!$AJ$19,TRUE,FALSE)),INDEX(Команды!$AJ$2:$AL$19,MATCH(INDEX(Команды!$A$2:$AN$7500,MATCH(AT$3,Команды!$A$2:$A$7500,0),$E40+2),Команды!$AJ$2:$AJ$19,0),3),0)</f>
        <v>В</v>
      </c>
      <c r="AV40" s="342"/>
      <c r="AW40" s="174" t="str">
        <f>IF(OR(IF(INDEX(Команды!$A$2:$AN$7500,MATCH(AW$3,Команды!$A$2:$A$7500,0),$E40+2)=Команды!$AJ$2,TRUE,FALSE),IF(INDEX(Команды!$A$2:$AN$7500,MATCH(AW$3,Команды!$A$2:$A$7500,0),$E40+2)=Команды!$AJ$3,TRUE,FALSE),IF(INDEX(Команды!$A$2:$AN$7500,MATCH(AW$3,Команды!$A$2:$A$7500,0),$E40+2)=Команды!$AJ$4,TRUE,FALSE),IF(INDEX(Команды!$A$2:$AN$7500,MATCH(AW$3,Команды!$A$2:$A$7500,0),$E40+2)=Команды!$AJ$5,TRUE,FALSE),IF(INDEX(Команды!$A$2:$AN$7500,MATCH(AW$3,Команды!$A$2:$A$7500,0),$E40+2)=Команды!$AJ$6,TRUE,FALSE),IF(INDEX(Команды!$A$2:$AN$7500,MATCH(AW$3,Команды!$A$2:$A$7500,0),$E40+2)=Команды!$AJ$7,TRUE,FALSE),IF(INDEX(Команды!$A$2:$AN$7500,MATCH(AW$3,Команды!$A$2:$A$7500,0),$E40+2)=Команды!$AJ$8,TRUE,FALSE),IF(INDEX(Команды!$A$2:$AN$7500,MATCH(AW$3,Команды!$A$2:$A$7500,0),$E40+2)=Команды!$AJ$9,TRUE,FALSE),IF(INDEX(Команды!$A$2:$AN$7500,MATCH(AW$3,Команды!$A$2:$A$7500,0),$E40+2)=Команды!$AJ$10,TRUE,FALSE),IF(INDEX(Команды!$A$2:$AN$7500,MATCH(AW$3,Команды!$A$2:$A$7500,0),$E40+2)=Команды!$AJ$11,TRUE,FALSE),IF(INDEX(Команды!$A$2:$AN$7500,MATCH(AW$3,Команды!$A$2:$A$7500,0),$E40+2)=Команды!$AJ$12,TRUE,FALSE),IF(INDEX(Команды!$A$2:$AN$7500,MATCH(AW$3,Команды!$A$2:$A$7500,0),$E40+2)=Команды!$AJ$13,TRUE,FALSE),IF(INDEX(Команды!$A$2:$AN$7500,MATCH(AW$3,Команды!$A$2:$A$7500,0),$E40+2)=Команды!$AJ$14,TRUE,FALSE),IF(INDEX(Команды!$A$2:$AN$7500,MATCH(AW$3,Команды!$A$2:$A$7500,0),$E40+2)=Команды!$AJ$15,TRUE,FALSE),IF(INDEX(Команды!$A$2:$AN$7500,MATCH(AW$3,Команды!$A$2:$A$7500,0),$E40+2)=Команды!$AJ$16,TRUE,FALSE),,IF(INDEX(Команды!$A$2:$AN$7500,MATCH(AW$3,Команды!$A$2:$A$7500,0),$E40+2)=Команды!$AJ$17,TRUE,FALSE),,IF(INDEX(Команды!$A$2:$AN$7500,MATCH(AW$3,Команды!$A$2:$A$7500,0),$E40+2)=Команды!$AJ$18,TRUE,FALSE),,IF(INDEX(Команды!$A$2:$AN$7500,MATCH(AW$3,Команды!$A$2:$A$7500,0),$E40+2)=Команды!$AJ$19,TRUE,FALSE)),INDEX(Команды!$AJ$2:$AK$19,MATCH(INDEX(Команды!$A$2:$AN$7500,MATCH(AW$3,Команды!$A$2:$A$7500,0),$E40+2),Команды!$AJ$2:$AJ$19,0),2),0)</f>
        <v>В</v>
      </c>
      <c r="AX40" s="175" t="str">
        <f>IF(OR(IF(INDEX(Команды!$A$2:$AN$7500,MATCH(AW$3,Команды!$A$2:$A$7500,0),$E40+2)=Команды!$AJ$2,TRUE,FALSE),IF(INDEX(Команды!$A$2:$AN$7500,MATCH(AW$3,Команды!$A$2:$A$7500,0),$E40+2)=Команды!$AJ$3,TRUE,FALSE),IF(INDEX(Команды!$A$2:$AN$7500,MATCH(AW$3,Команды!$A$2:$A$7500,0),$E40+2)=Команды!$AJ$4,TRUE,FALSE),IF(INDEX(Команды!$A$2:$AN$7500,MATCH(AW$3,Команды!$A$2:$A$7500,0),$E40+2)=Команды!$AJ$5,TRUE,FALSE),IF(INDEX(Команды!$A$2:$AN$7500,MATCH(AW$3,Команды!$A$2:$A$7500,0),$E40+2)=Команды!$AJ$6,TRUE,FALSE),IF(INDEX(Команды!$A$2:$AN$7500,MATCH(AW$3,Команды!$A$2:$A$7500,0),$E40+2)=Команды!$AJ$7,TRUE,FALSE),IF(INDEX(Команды!$A$2:$AN$7500,MATCH(AW$3,Команды!$A$2:$A$7500,0),$E40+2)=Команды!$AJ$8,TRUE,FALSE),IF(INDEX(Команды!$A$2:$AN$7500,MATCH(AW$3,Команды!$A$2:$A$7500,0),$E40+2)=Команды!$AJ$9,TRUE,FALSE),IF(INDEX(Команды!$A$2:$AN$7500,MATCH(AW$3,Команды!$A$2:$A$7500,0),$E40+2)=Команды!$AJ$10,TRUE,FALSE),IF(INDEX(Команды!$A$2:$AN$7500,MATCH(AW$3,Команды!$A$2:$A$7500,0),$E40+2)=Команды!$AJ$11,TRUE,FALSE),IF(INDEX(Команды!$A$2:$AN$7500,MATCH(AW$3,Команды!$A$2:$A$7500,0),$E40+2)=Команды!$AJ$12,TRUE,FALSE),IF(INDEX(Команды!$A$2:$AN$7500,MATCH(AW$3,Команды!$A$2:$A$7500,0),$E40+2)=Команды!$AJ$13,TRUE,FALSE),IF(INDEX(Команды!$A$2:$AN$7500,MATCH(AW$3,Команды!$A$2:$A$7500,0),$E40+2)=Команды!$AJ$14,TRUE,FALSE),IF(INDEX(Команды!$A$2:$AN$7500,MATCH(AW$3,Команды!$A$2:$A$7500,0),$E40+2)=Команды!$AJ$15,TRUE,FALSE),IF(INDEX(Команды!$A$2:$AN$7500,MATCH(AW$3,Команды!$A$2:$A$7500,0),$E40+2)=Команды!$AJ$16,TRUE,FALSE),IF(INDEX(Команды!$A$2:$AN$7500,MATCH(AW$3,Команды!$A$2:$A$7500,0),$E40+2)=Команды!$AJ$17,TRUE,FALSE),IF(INDEX(Команды!$A$2:$AN$7500,MATCH(AW$3,Команды!$A$2:$A$7500,0),$E40+2)=Команды!$AJ$18,TRUE,FALSE),IF(INDEX(Команды!$A$2:$AN$7500,MATCH(AW$3,Команды!$A$2:$A$7500,0),$E40+2)=Команды!$AJ$19,TRUE,FALSE)),INDEX(Команды!$AJ$2:$AL$19,MATCH(INDEX(Команды!$A$2:$AN$7500,MATCH(AW$3,Команды!$A$2:$A$7500,0),$E40+2),Команды!$AJ$2:$AJ$19,0),3),0)</f>
        <v>В</v>
      </c>
      <c r="AY40" s="342"/>
      <c r="AZ40" s="174">
        <f>IF(OR(IF(INDEX(Команды!$A$2:$AN$7500,MATCH(AZ$3,Команды!$A$2:$A$7500,0),$E40+2)=Команды!$AJ$2,TRUE,FALSE),IF(INDEX(Команды!$A$2:$AN$7500,MATCH(AZ$3,Команды!$A$2:$A$7500,0),$E40+2)=Команды!$AJ$3,TRUE,FALSE),IF(INDEX(Команды!$A$2:$AN$7500,MATCH(AZ$3,Команды!$A$2:$A$7500,0),$E40+2)=Команды!$AJ$4,TRUE,FALSE),IF(INDEX(Команды!$A$2:$AN$7500,MATCH(AZ$3,Команды!$A$2:$A$7500,0),$E40+2)=Команды!$AJ$5,TRUE,FALSE),IF(INDEX(Команды!$A$2:$AN$7500,MATCH(AZ$3,Команды!$A$2:$A$7500,0),$E40+2)=Команды!$AJ$6,TRUE,FALSE),IF(INDEX(Команды!$A$2:$AN$7500,MATCH(AZ$3,Команды!$A$2:$A$7500,0),$E40+2)=Команды!$AJ$7,TRUE,FALSE),IF(INDEX(Команды!$A$2:$AN$7500,MATCH(AZ$3,Команды!$A$2:$A$7500,0),$E40+2)=Команды!$AJ$8,TRUE,FALSE),IF(INDEX(Команды!$A$2:$AN$7500,MATCH(AZ$3,Команды!$A$2:$A$7500,0),$E40+2)=Команды!$AJ$9,TRUE,FALSE),IF(INDEX(Команды!$A$2:$AN$7500,MATCH(AZ$3,Команды!$A$2:$A$7500,0),$E40+2)=Команды!$AJ$10,TRUE,FALSE),IF(INDEX(Команды!$A$2:$AN$7500,MATCH(AZ$3,Команды!$A$2:$A$7500,0),$E40+2)=Команды!$AJ$11,TRUE,FALSE),IF(INDEX(Команды!$A$2:$AN$7500,MATCH(AZ$3,Команды!$A$2:$A$7500,0),$E40+2)=Команды!$AJ$12,TRUE,FALSE),IF(INDEX(Команды!$A$2:$AN$7500,MATCH(AZ$3,Команды!$A$2:$A$7500,0),$E40+2)=Команды!$AJ$13,TRUE,FALSE),IF(INDEX(Команды!$A$2:$AN$7500,MATCH(AZ$3,Команды!$A$2:$A$7500,0),$E40+2)=Команды!$AJ$14,TRUE,FALSE),IF(INDEX(Команды!$A$2:$AN$7500,MATCH(AZ$3,Команды!$A$2:$A$7500,0),$E40+2)=Команды!$AJ$15,TRUE,FALSE),IF(INDEX(Команды!$A$2:$AN$7500,MATCH(AZ$3,Команды!$A$2:$A$7500,0),$E40+2)=Команды!$AJ$16,TRUE,FALSE),,IF(INDEX(Команды!$A$2:$AN$7500,MATCH(AZ$3,Команды!$A$2:$A$7500,0),$E40+2)=Команды!$AJ$17,TRUE,FALSE),,IF(INDEX(Команды!$A$2:$AN$7500,MATCH(AZ$3,Команды!$A$2:$A$7500,0),$E40+2)=Команды!$AJ$18,TRUE,FALSE),,IF(INDEX(Команды!$A$2:$AN$7500,MATCH(AZ$3,Команды!$A$2:$A$7500,0),$E40+2)=Команды!$AJ$19,TRUE,FALSE)),INDEX(Команды!$AJ$2:$AK$19,MATCH(INDEX(Команды!$A$2:$AN$7500,MATCH(AZ$3,Команды!$A$2:$A$7500,0),$E40+2),Команды!$AJ$2:$AJ$19,0),2),0)</f>
        <v>0.28125</v>
      </c>
      <c r="BA40" s="175">
        <f>IF(OR(IF(INDEX(Команды!$A$2:$AN$7500,MATCH(AZ$3,Команды!$A$2:$A$7500,0),$E40+2)=Команды!$AJ$2,TRUE,FALSE),IF(INDEX(Команды!$A$2:$AN$7500,MATCH(AZ$3,Команды!$A$2:$A$7500,0),$E40+2)=Команды!$AJ$3,TRUE,FALSE),IF(INDEX(Команды!$A$2:$AN$7500,MATCH(AZ$3,Команды!$A$2:$A$7500,0),$E40+2)=Команды!$AJ$4,TRUE,FALSE),IF(INDEX(Команды!$A$2:$AN$7500,MATCH(AZ$3,Команды!$A$2:$A$7500,0),$E40+2)=Команды!$AJ$5,TRUE,FALSE),IF(INDEX(Команды!$A$2:$AN$7500,MATCH(AZ$3,Команды!$A$2:$A$7500,0),$E40+2)=Команды!$AJ$6,TRUE,FALSE),IF(INDEX(Команды!$A$2:$AN$7500,MATCH(AZ$3,Команды!$A$2:$A$7500,0),$E40+2)=Команды!$AJ$7,TRUE,FALSE),IF(INDEX(Команды!$A$2:$AN$7500,MATCH(AZ$3,Команды!$A$2:$A$7500,0),$E40+2)=Команды!$AJ$8,TRUE,FALSE),IF(INDEX(Команды!$A$2:$AN$7500,MATCH(AZ$3,Команды!$A$2:$A$7500,0),$E40+2)=Команды!$AJ$9,TRUE,FALSE),IF(INDEX(Команды!$A$2:$AN$7500,MATCH(AZ$3,Команды!$A$2:$A$7500,0),$E40+2)=Команды!$AJ$10,TRUE,FALSE),IF(INDEX(Команды!$A$2:$AN$7500,MATCH(AZ$3,Команды!$A$2:$A$7500,0),$E40+2)=Команды!$AJ$11,TRUE,FALSE),IF(INDEX(Команды!$A$2:$AN$7500,MATCH(AZ$3,Команды!$A$2:$A$7500,0),$E40+2)=Команды!$AJ$12,TRUE,FALSE),IF(INDEX(Команды!$A$2:$AN$7500,MATCH(AZ$3,Команды!$A$2:$A$7500,0),$E40+2)=Команды!$AJ$13,TRUE,FALSE),IF(INDEX(Команды!$A$2:$AN$7500,MATCH(AZ$3,Команды!$A$2:$A$7500,0),$E40+2)=Команды!$AJ$14,TRUE,FALSE),IF(INDEX(Команды!$A$2:$AN$7500,MATCH(AZ$3,Команды!$A$2:$A$7500,0),$E40+2)=Команды!$AJ$15,TRUE,FALSE),IF(INDEX(Команды!$A$2:$AN$7500,MATCH(AZ$3,Команды!$A$2:$A$7500,0),$E40+2)=Команды!$AJ$16,TRUE,FALSE),IF(INDEX(Команды!$A$2:$AN$7500,MATCH(AZ$3,Команды!$A$2:$A$7500,0),$E40+2)=Команды!$AJ$17,TRUE,FALSE),IF(INDEX(Команды!$A$2:$AN$7500,MATCH(AZ$3,Команды!$A$2:$A$7500,0),$E40+2)=Команды!$AJ$18,TRUE,FALSE),IF(INDEX(Команды!$A$2:$AN$7500,MATCH(AZ$3,Команды!$A$2:$A$7500,0),$E40+2)=Команды!$AJ$19,TRUE,FALSE)),INDEX(Команды!$AJ$2:$AL$19,MATCH(INDEX(Команды!$A$2:$AN$7500,MATCH(AZ$3,Команды!$A$2:$A$7500,0),$E40+2),Команды!$AJ$2:$AJ$19,0),3),0)</f>
        <v>0.65625</v>
      </c>
      <c r="BB40" s="342"/>
      <c r="BC40" s="174">
        <f>IF(OR(IF(INDEX(Команды!$A$2:$AN$7500,MATCH(BC$3,Команды!$A$2:$A$7500,0),$E40+2)=Команды!$AJ$2,TRUE,FALSE),IF(INDEX(Команды!$A$2:$AN$7500,MATCH(BC$3,Команды!$A$2:$A$7500,0),$E40+2)=Команды!$AJ$3,TRUE,FALSE),IF(INDEX(Команды!$A$2:$AN$7500,MATCH(BC$3,Команды!$A$2:$A$7500,0),$E40+2)=Команды!$AJ$4,TRUE,FALSE),IF(INDEX(Команды!$A$2:$AN$7500,MATCH(BC$3,Команды!$A$2:$A$7500,0),$E40+2)=Команды!$AJ$5,TRUE,FALSE),IF(INDEX(Команды!$A$2:$AN$7500,MATCH(BC$3,Команды!$A$2:$A$7500,0),$E40+2)=Команды!$AJ$6,TRUE,FALSE),IF(INDEX(Команды!$A$2:$AN$7500,MATCH(BC$3,Команды!$A$2:$A$7500,0),$E40+2)=Команды!$AJ$7,TRUE,FALSE),IF(INDEX(Команды!$A$2:$AN$7500,MATCH(BC$3,Команды!$A$2:$A$7500,0),$E40+2)=Команды!$AJ$8,TRUE,FALSE),IF(INDEX(Команды!$A$2:$AN$7500,MATCH(BC$3,Команды!$A$2:$A$7500,0),$E40+2)=Команды!$AJ$9,TRUE,FALSE),IF(INDEX(Команды!$A$2:$AN$7500,MATCH(BC$3,Команды!$A$2:$A$7500,0),$E40+2)=Команды!$AJ$10,TRUE,FALSE),IF(INDEX(Команды!$A$2:$AN$7500,MATCH(BC$3,Команды!$A$2:$A$7500,0),$E40+2)=Команды!$AJ$11,TRUE,FALSE),IF(INDEX(Команды!$A$2:$AN$7500,MATCH(BC$3,Команды!$A$2:$A$7500,0),$E40+2)=Команды!$AJ$12,TRUE,FALSE),IF(INDEX(Команды!$A$2:$AN$7500,MATCH(BC$3,Команды!$A$2:$A$7500,0),$E40+2)=Команды!$AJ$13,TRUE,FALSE),IF(INDEX(Команды!$A$2:$AN$7500,MATCH(BC$3,Команды!$A$2:$A$7500,0),$E40+2)=Команды!$AJ$14,TRUE,FALSE),IF(INDEX(Команды!$A$2:$AN$7500,MATCH(BC$3,Команды!$A$2:$A$7500,0),$E40+2)=Команды!$AJ$15,TRUE,FALSE),IF(INDEX(Команды!$A$2:$AN$7500,MATCH(BC$3,Команды!$A$2:$A$7500,0),$E40+2)=Команды!$AJ$16,TRUE,FALSE),,IF(INDEX(Команды!$A$2:$AN$7500,MATCH(BC$3,Команды!$A$2:$A$7500,0),$E40+2)=Команды!$AJ$17,TRUE,FALSE),,IF(INDEX(Команды!$A$2:$AN$7500,MATCH(BC$3,Команды!$A$2:$A$7500,0),$E40+2)=Команды!$AJ$18,TRUE,FALSE),,IF(INDEX(Команды!$A$2:$AN$7500,MATCH(BC$3,Команды!$A$2:$A$7500,0),$E40+2)=Команды!$AJ$19,TRUE,FALSE)),INDEX(Команды!$AJ$2:$AK$19,MATCH(INDEX(Команды!$A$2:$AN$7500,MATCH(BC$3,Команды!$A$2:$A$7500,0),$E40+2),Команды!$AJ$2:$AJ$19,0),2),0)</f>
        <v>0.3125</v>
      </c>
      <c r="BD40" s="175">
        <f>IF(OR(IF(INDEX(Команды!$A$2:$AN$7500,MATCH(BC$3,Команды!$A$2:$A$7500,0),$E40+2)=Команды!$AJ$2,TRUE,FALSE),IF(INDEX(Команды!$A$2:$AN$7500,MATCH(BC$3,Команды!$A$2:$A$7500,0),$E40+2)=Команды!$AJ$3,TRUE,FALSE),IF(INDEX(Команды!$A$2:$AN$7500,MATCH(BC$3,Команды!$A$2:$A$7500,0),$E40+2)=Команды!$AJ$4,TRUE,FALSE),IF(INDEX(Команды!$A$2:$AN$7500,MATCH(BC$3,Команды!$A$2:$A$7500,0),$E40+2)=Команды!$AJ$5,TRUE,FALSE),IF(INDEX(Команды!$A$2:$AN$7500,MATCH(BC$3,Команды!$A$2:$A$7500,0),$E40+2)=Команды!$AJ$6,TRUE,FALSE),IF(INDEX(Команды!$A$2:$AN$7500,MATCH(BC$3,Команды!$A$2:$A$7500,0),$E40+2)=Команды!$AJ$7,TRUE,FALSE),IF(INDEX(Команды!$A$2:$AN$7500,MATCH(BC$3,Команды!$A$2:$A$7500,0),$E40+2)=Команды!$AJ$8,TRUE,FALSE),IF(INDEX(Команды!$A$2:$AN$7500,MATCH(BC$3,Команды!$A$2:$A$7500,0),$E40+2)=Команды!$AJ$9,TRUE,FALSE),IF(INDEX(Команды!$A$2:$AN$7500,MATCH(BC$3,Команды!$A$2:$A$7500,0),$E40+2)=Команды!$AJ$10,TRUE,FALSE),IF(INDEX(Команды!$A$2:$AN$7500,MATCH(BC$3,Команды!$A$2:$A$7500,0),$E40+2)=Команды!$AJ$11,TRUE,FALSE),IF(INDEX(Команды!$A$2:$AN$7500,MATCH(BC$3,Команды!$A$2:$A$7500,0),$E40+2)=Команды!$AJ$12,TRUE,FALSE),IF(INDEX(Команды!$A$2:$AN$7500,MATCH(BC$3,Команды!$A$2:$A$7500,0),$E40+2)=Команды!$AJ$13,TRUE,FALSE),IF(INDEX(Команды!$A$2:$AN$7500,MATCH(BC$3,Команды!$A$2:$A$7500,0),$E40+2)=Команды!$AJ$14,TRUE,FALSE),IF(INDEX(Команды!$A$2:$AN$7500,MATCH(BC$3,Команды!$A$2:$A$7500,0),$E40+2)=Команды!$AJ$15,TRUE,FALSE),IF(INDEX(Команды!$A$2:$AN$7500,MATCH(BC$3,Команды!$A$2:$A$7500,0),$E40+2)=Команды!$AJ$16,TRUE,FALSE),IF(INDEX(Команды!$A$2:$AN$7500,MATCH(BC$3,Команды!$A$2:$A$7500,0),$E40+2)=Команды!$AJ$17,TRUE,FALSE),IF(INDEX(Команды!$A$2:$AN$7500,MATCH(BC$3,Команды!$A$2:$A$7500,0),$E40+2)=Команды!$AJ$18,TRUE,FALSE),IF(INDEX(Команды!$A$2:$AN$7500,MATCH(BC$3,Команды!$A$2:$A$7500,0),$E40+2)=Команды!$AJ$19,TRUE,FALSE)),INDEX(Команды!$AJ$2:$AL$19,MATCH(INDEX(Команды!$A$2:$AN$7500,MATCH(BC$3,Команды!$A$2:$A$7500,0),$E40+2),Команды!$AJ$2:$AJ$19,0),3),0)</f>
        <v>0.6875</v>
      </c>
      <c r="BE40" s="342"/>
      <c r="BF40" s="174">
        <f>IF(OR(IF(INDEX(Команды!$A$2:$AN$7500,MATCH(BF$3,Команды!$A$2:$A$7500,0),$E40+2)=Команды!$AJ$2,TRUE,FALSE),IF(INDEX(Команды!$A$2:$AN$7500,MATCH(BF$3,Команды!$A$2:$A$7500,0),$E40+2)=Команды!$AJ$3,TRUE,FALSE),IF(INDEX(Команды!$A$2:$AN$7500,MATCH(BF$3,Команды!$A$2:$A$7500,0),$E40+2)=Команды!$AJ$4,TRUE,FALSE),IF(INDEX(Команды!$A$2:$AN$7500,MATCH(BF$3,Команды!$A$2:$A$7500,0),$E40+2)=Команды!$AJ$5,TRUE,FALSE),IF(INDEX(Команды!$A$2:$AN$7500,MATCH(BF$3,Команды!$A$2:$A$7500,0),$E40+2)=Команды!$AJ$6,TRUE,FALSE),IF(INDEX(Команды!$A$2:$AN$7500,MATCH(BF$3,Команды!$A$2:$A$7500,0),$E40+2)=Команды!$AJ$7,TRUE,FALSE),IF(INDEX(Команды!$A$2:$AN$7500,MATCH(BF$3,Команды!$A$2:$A$7500,0),$E40+2)=Команды!$AJ$8,TRUE,FALSE),IF(INDEX(Команды!$A$2:$AN$7500,MATCH(BF$3,Команды!$A$2:$A$7500,0),$E40+2)=Команды!$AJ$9,TRUE,FALSE),IF(INDEX(Команды!$A$2:$AN$7500,MATCH(BF$3,Команды!$A$2:$A$7500,0),$E40+2)=Команды!$AJ$10,TRUE,FALSE),IF(INDEX(Команды!$A$2:$AN$7500,MATCH(BF$3,Команды!$A$2:$A$7500,0),$E40+2)=Команды!$AJ$11,TRUE,FALSE),IF(INDEX(Команды!$A$2:$AN$7500,MATCH(BF$3,Команды!$A$2:$A$7500,0),$E40+2)=Команды!$AJ$12,TRUE,FALSE),IF(INDEX(Команды!$A$2:$AN$7500,MATCH(BF$3,Команды!$A$2:$A$7500,0),$E40+2)=Команды!$AJ$13,TRUE,FALSE),IF(INDEX(Команды!$A$2:$AN$7500,MATCH(BF$3,Команды!$A$2:$A$7500,0),$E40+2)=Команды!$AJ$14,TRUE,FALSE),IF(INDEX(Команды!$A$2:$AN$7500,MATCH(BF$3,Команды!$A$2:$A$7500,0),$E40+2)=Команды!$AJ$15,TRUE,FALSE),IF(INDEX(Команды!$A$2:$AN$7500,MATCH(BF$3,Команды!$A$2:$A$7500,0),$E40+2)=Команды!$AJ$16,TRUE,FALSE),,IF(INDEX(Команды!$A$2:$AN$7500,MATCH(BF$3,Команды!$A$2:$A$7500,0),$E40+2)=Команды!$AJ$17,TRUE,FALSE),,IF(INDEX(Команды!$A$2:$AN$7500,MATCH(BF$3,Команды!$A$2:$A$7500,0),$E40+2)=Команды!$AJ$18,TRUE,FALSE),,IF(INDEX(Команды!$A$2:$AN$7500,MATCH(BF$3,Команды!$A$2:$A$7500,0),$E40+2)=Команды!$AJ$19,TRUE,FALSE)),INDEX(Команды!$AJ$2:$AK$19,MATCH(INDEX(Команды!$A$2:$AN$7500,MATCH(BF$3,Команды!$A$2:$A$7500,0),$E40+2),Команды!$AJ$2:$AJ$19,0),2),0)</f>
        <v>0.33333333333333331</v>
      </c>
      <c r="BG40" s="175">
        <f>IF(OR(IF(INDEX(Команды!$A$2:$AN$7500,MATCH(BF$3,Команды!$A$2:$A$7500,0),$E40+2)=Команды!$AJ$2,TRUE,FALSE),IF(INDEX(Команды!$A$2:$AN$7500,MATCH(BF$3,Команды!$A$2:$A$7500,0),$E40+2)=Команды!$AJ$3,TRUE,FALSE),IF(INDEX(Команды!$A$2:$AN$7500,MATCH(BF$3,Команды!$A$2:$A$7500,0),$E40+2)=Команды!$AJ$4,TRUE,FALSE),IF(INDEX(Команды!$A$2:$AN$7500,MATCH(BF$3,Команды!$A$2:$A$7500,0),$E40+2)=Команды!$AJ$5,TRUE,FALSE),IF(INDEX(Команды!$A$2:$AN$7500,MATCH(BF$3,Команды!$A$2:$A$7500,0),$E40+2)=Команды!$AJ$6,TRUE,FALSE),IF(INDEX(Команды!$A$2:$AN$7500,MATCH(BF$3,Команды!$A$2:$A$7500,0),$E40+2)=Команды!$AJ$7,TRUE,FALSE),IF(INDEX(Команды!$A$2:$AN$7500,MATCH(BF$3,Команды!$A$2:$A$7500,0),$E40+2)=Команды!$AJ$8,TRUE,FALSE),IF(INDEX(Команды!$A$2:$AN$7500,MATCH(BF$3,Команды!$A$2:$A$7500,0),$E40+2)=Команды!$AJ$9,TRUE,FALSE),IF(INDEX(Команды!$A$2:$AN$7500,MATCH(BF$3,Команды!$A$2:$A$7500,0),$E40+2)=Команды!$AJ$10,TRUE,FALSE),IF(INDEX(Команды!$A$2:$AN$7500,MATCH(BF$3,Команды!$A$2:$A$7500,0),$E40+2)=Команды!$AJ$11,TRUE,FALSE),IF(INDEX(Команды!$A$2:$AN$7500,MATCH(BF$3,Команды!$A$2:$A$7500,0),$E40+2)=Команды!$AJ$12,TRUE,FALSE),IF(INDEX(Команды!$A$2:$AN$7500,MATCH(BF$3,Команды!$A$2:$A$7500,0),$E40+2)=Команды!$AJ$13,TRUE,FALSE),IF(INDEX(Команды!$A$2:$AN$7500,MATCH(BF$3,Команды!$A$2:$A$7500,0),$E40+2)=Команды!$AJ$14,TRUE,FALSE),IF(INDEX(Команды!$A$2:$AN$7500,MATCH(BF$3,Команды!$A$2:$A$7500,0),$E40+2)=Команды!$AJ$15,TRUE,FALSE),IF(INDEX(Команды!$A$2:$AN$7500,MATCH(BF$3,Команды!$A$2:$A$7500,0),$E40+2)=Команды!$AJ$16,TRUE,FALSE),IF(INDEX(Команды!$A$2:$AN$7500,MATCH(BF$3,Команды!$A$2:$A$7500,0),$E40+2)=Команды!$AJ$17,TRUE,FALSE),IF(INDEX(Команды!$A$2:$AN$7500,MATCH(BF$3,Команды!$A$2:$A$7500,0),$E40+2)=Команды!$AJ$18,TRUE,FALSE),IF(INDEX(Команды!$A$2:$AN$7500,MATCH(BF$3,Команды!$A$2:$A$7500,0),$E40+2)=Команды!$AJ$19,TRUE,FALSE)),INDEX(Команды!$AJ$2:$AL$19,MATCH(INDEX(Команды!$A$2:$AN$7500,MATCH(BF$3,Команды!$A$2:$A$7500,0),$E40+2),Команды!$AJ$2:$AJ$19,0),3),0)</f>
        <v>0.70833333333333337</v>
      </c>
      <c r="BH40" s="342"/>
      <c r="BI40" s="174">
        <f>IF(OR(IF(INDEX(Команды!$A$2:$AN$7500,MATCH(BI$3,Команды!$A$2:$A$7500,0),$E40+2)=Команды!$AJ$2,TRUE,FALSE),IF(INDEX(Команды!$A$2:$AN$7500,MATCH(BI$3,Команды!$A$2:$A$7500,0),$E40+2)=Команды!$AJ$3,TRUE,FALSE),IF(INDEX(Команды!$A$2:$AN$7500,MATCH(BI$3,Команды!$A$2:$A$7500,0),$E40+2)=Команды!$AJ$4,TRUE,FALSE),IF(INDEX(Команды!$A$2:$AN$7500,MATCH(BI$3,Команды!$A$2:$A$7500,0),$E40+2)=Команды!$AJ$5,TRUE,FALSE),IF(INDEX(Команды!$A$2:$AN$7500,MATCH(BI$3,Команды!$A$2:$A$7500,0),$E40+2)=Команды!$AJ$6,TRUE,FALSE),IF(INDEX(Команды!$A$2:$AN$7500,MATCH(BI$3,Команды!$A$2:$A$7500,0),$E40+2)=Команды!$AJ$7,TRUE,FALSE),IF(INDEX(Команды!$A$2:$AN$7500,MATCH(BI$3,Команды!$A$2:$A$7500,0),$E40+2)=Команды!$AJ$8,TRUE,FALSE),IF(INDEX(Команды!$A$2:$AN$7500,MATCH(BI$3,Команды!$A$2:$A$7500,0),$E40+2)=Команды!$AJ$9,TRUE,FALSE),IF(INDEX(Команды!$A$2:$AN$7500,MATCH(BI$3,Команды!$A$2:$A$7500,0),$E40+2)=Команды!$AJ$10,TRUE,FALSE),IF(INDEX(Команды!$A$2:$AN$7500,MATCH(BI$3,Команды!$A$2:$A$7500,0),$E40+2)=Команды!$AJ$11,TRUE,FALSE),IF(INDEX(Команды!$A$2:$AN$7500,MATCH(BI$3,Команды!$A$2:$A$7500,0),$E40+2)=Команды!$AJ$12,TRUE,FALSE),IF(INDEX(Команды!$A$2:$AN$7500,MATCH(BI$3,Команды!$A$2:$A$7500,0),$E40+2)=Команды!$AJ$13,TRUE,FALSE),IF(INDEX(Команды!$A$2:$AN$7500,MATCH(BI$3,Команды!$A$2:$A$7500,0),$E40+2)=Команды!$AJ$14,TRUE,FALSE),IF(INDEX(Команды!$A$2:$AN$7500,MATCH(BI$3,Команды!$A$2:$A$7500,0),$E40+2)=Команды!$AJ$15,TRUE,FALSE),IF(INDEX(Команды!$A$2:$AN$7500,MATCH(BI$3,Команды!$A$2:$A$7500,0),$E40+2)=Команды!$AJ$16,TRUE,FALSE),,IF(INDEX(Команды!$A$2:$AN$7500,MATCH(BI$3,Команды!$A$2:$A$7500,0),$E40+2)=Команды!$AJ$17,TRUE,FALSE),,IF(INDEX(Команды!$A$2:$AN$7500,MATCH(BI$3,Команды!$A$2:$A$7500,0),$E40+2)=Команды!$AJ$18,TRUE,FALSE),,IF(INDEX(Команды!$A$2:$AN$7500,MATCH(BI$3,Команды!$A$2:$A$7500,0),$E40+2)=Команды!$AJ$19,TRUE,FALSE)),INDEX(Команды!$AJ$2:$AK$19,MATCH(INDEX(Команды!$A$2:$AN$7500,MATCH(BI$3,Команды!$A$2:$A$7500,0),$E40+2),Команды!$AJ$2:$AJ$19,0),2),0)</f>
        <v>0.33333333333333331</v>
      </c>
      <c r="BJ40" s="175">
        <f>IF(OR(IF(INDEX(Команды!$A$2:$AN$7500,MATCH(BI$3,Команды!$A$2:$A$7500,0),$E40+2)=Команды!$AJ$2,TRUE,FALSE),IF(INDEX(Команды!$A$2:$AN$7500,MATCH(BI$3,Команды!$A$2:$A$7500,0),$E40+2)=Команды!$AJ$3,TRUE,FALSE),IF(INDEX(Команды!$A$2:$AN$7500,MATCH(BI$3,Команды!$A$2:$A$7500,0),$E40+2)=Команды!$AJ$4,TRUE,FALSE),IF(INDEX(Команды!$A$2:$AN$7500,MATCH(BI$3,Команды!$A$2:$A$7500,0),$E40+2)=Команды!$AJ$5,TRUE,FALSE),IF(INDEX(Команды!$A$2:$AN$7500,MATCH(BI$3,Команды!$A$2:$A$7500,0),$E40+2)=Команды!$AJ$6,TRUE,FALSE),IF(INDEX(Команды!$A$2:$AN$7500,MATCH(BI$3,Команды!$A$2:$A$7500,0),$E40+2)=Команды!$AJ$7,TRUE,FALSE),IF(INDEX(Команды!$A$2:$AN$7500,MATCH(BI$3,Команды!$A$2:$A$7500,0),$E40+2)=Команды!$AJ$8,TRUE,FALSE),IF(INDEX(Команды!$A$2:$AN$7500,MATCH(BI$3,Команды!$A$2:$A$7500,0),$E40+2)=Команды!$AJ$9,TRUE,FALSE),IF(INDEX(Команды!$A$2:$AN$7500,MATCH(BI$3,Команды!$A$2:$A$7500,0),$E40+2)=Команды!$AJ$10,TRUE,FALSE),IF(INDEX(Команды!$A$2:$AN$7500,MATCH(BI$3,Команды!$A$2:$A$7500,0),$E40+2)=Команды!$AJ$11,TRUE,FALSE),IF(INDEX(Команды!$A$2:$AN$7500,MATCH(BI$3,Команды!$A$2:$A$7500,0),$E40+2)=Команды!$AJ$12,TRUE,FALSE),IF(INDEX(Команды!$A$2:$AN$7500,MATCH(BI$3,Команды!$A$2:$A$7500,0),$E40+2)=Команды!$AJ$13,TRUE,FALSE),IF(INDEX(Команды!$A$2:$AN$7500,MATCH(BI$3,Команды!$A$2:$A$7500,0),$E40+2)=Команды!$AJ$14,TRUE,FALSE),IF(INDEX(Команды!$A$2:$AN$7500,MATCH(BI$3,Команды!$A$2:$A$7500,0),$E40+2)=Команды!$AJ$15,TRUE,FALSE),IF(INDEX(Команды!$A$2:$AN$7500,MATCH(BI$3,Команды!$A$2:$A$7500,0),$E40+2)=Команды!$AJ$16,TRUE,FALSE),IF(INDEX(Команды!$A$2:$AN$7500,MATCH(BI$3,Команды!$A$2:$A$7500,0),$E40+2)=Команды!$AJ$17,TRUE,FALSE),IF(INDEX(Команды!$A$2:$AN$7500,MATCH(BI$3,Команды!$A$2:$A$7500,0),$E40+2)=Команды!$AJ$18,TRUE,FALSE),IF(INDEX(Команды!$A$2:$AN$7500,MATCH(BI$3,Команды!$A$2:$A$7500,0),$E40+2)=Команды!$AJ$19,TRUE,FALSE)),INDEX(Команды!$AJ$2:$AL$19,MATCH(INDEX(Команды!$A$2:$AN$7500,MATCH(BI$3,Команды!$A$2:$A$7500,0),$E40+2),Команды!$AJ$2:$AJ$19,0),3),0)</f>
        <v>0.70833333333333337</v>
      </c>
      <c r="BK40" s="342"/>
      <c r="BL40" s="174" t="str">
        <f>IF(OR(IF(INDEX(Команды!$A$2:$AN$7500,MATCH(BL$3,Команды!$A$2:$A$7500,0),$E40+2)=Команды!$AJ$2,TRUE,FALSE),IF(INDEX(Команды!$A$2:$AN$7500,MATCH(BL$3,Команды!$A$2:$A$7500,0),$E40+2)=Команды!$AJ$3,TRUE,FALSE),IF(INDEX(Команды!$A$2:$AN$7500,MATCH(BL$3,Команды!$A$2:$A$7500,0),$E40+2)=Команды!$AJ$4,TRUE,FALSE),IF(INDEX(Команды!$A$2:$AN$7500,MATCH(BL$3,Команды!$A$2:$A$7500,0),$E40+2)=Команды!$AJ$5,TRUE,FALSE),IF(INDEX(Команды!$A$2:$AN$7500,MATCH(BL$3,Команды!$A$2:$A$7500,0),$E40+2)=Команды!$AJ$6,TRUE,FALSE),IF(INDEX(Команды!$A$2:$AN$7500,MATCH(BL$3,Команды!$A$2:$A$7500,0),$E40+2)=Команды!$AJ$7,TRUE,FALSE),IF(INDEX(Команды!$A$2:$AN$7500,MATCH(BL$3,Команды!$A$2:$A$7500,0),$E40+2)=Команды!$AJ$8,TRUE,FALSE),IF(INDEX(Команды!$A$2:$AN$7500,MATCH(BL$3,Команды!$A$2:$A$7500,0),$E40+2)=Команды!$AJ$9,TRUE,FALSE),IF(INDEX(Команды!$A$2:$AN$7500,MATCH(BL$3,Команды!$A$2:$A$7500,0),$E40+2)=Команды!$AJ$10,TRUE,FALSE),IF(INDEX(Команды!$A$2:$AN$7500,MATCH(BL$3,Команды!$A$2:$A$7500,0),$E40+2)=Команды!$AJ$11,TRUE,FALSE),IF(INDEX(Команды!$A$2:$AN$7500,MATCH(BL$3,Команды!$A$2:$A$7500,0),$E40+2)=Команды!$AJ$12,TRUE,FALSE),IF(INDEX(Команды!$A$2:$AN$7500,MATCH(BL$3,Команды!$A$2:$A$7500,0),$E40+2)=Команды!$AJ$13,TRUE,FALSE),IF(INDEX(Команды!$A$2:$AN$7500,MATCH(BL$3,Команды!$A$2:$A$7500,0),$E40+2)=Команды!$AJ$14,TRUE,FALSE),IF(INDEX(Команды!$A$2:$AN$7500,MATCH(BL$3,Команды!$A$2:$A$7500,0),$E40+2)=Команды!$AJ$15,TRUE,FALSE),IF(INDEX(Команды!$A$2:$AN$7500,MATCH(BL$3,Команды!$A$2:$A$7500,0),$E40+2)=Команды!$AJ$16,TRUE,FALSE),,IF(INDEX(Команды!$A$2:$AN$7500,MATCH(BL$3,Команды!$A$2:$A$7500,0),$E40+2)=Команды!$AJ$17,TRUE,FALSE),,IF(INDEX(Команды!$A$2:$AN$7500,MATCH(BL$3,Команды!$A$2:$A$7500,0),$E40+2)=Команды!$AJ$18,TRUE,FALSE),,IF(INDEX(Команды!$A$2:$AN$7500,MATCH(BL$3,Команды!$A$2:$A$7500,0),$E40+2)=Команды!$AJ$19,TRUE,FALSE)),INDEX(Команды!$AJ$2:$AK$19,MATCH(INDEX(Команды!$A$2:$AN$7500,MATCH(BL$3,Команды!$A$2:$A$7500,0),$E40+2),Команды!$AJ$2:$AJ$19,0),2),0)</f>
        <v>В</v>
      </c>
      <c r="BM40" s="175" t="str">
        <f>IF(OR(IF(INDEX(Команды!$A$2:$AN$7500,MATCH(BL$3,Команды!$A$2:$A$7500,0),$E40+2)=Команды!$AJ$2,TRUE,FALSE),IF(INDEX(Команды!$A$2:$AN$7500,MATCH(BL$3,Команды!$A$2:$A$7500,0),$E40+2)=Команды!$AJ$3,TRUE,FALSE),IF(INDEX(Команды!$A$2:$AN$7500,MATCH(BL$3,Команды!$A$2:$A$7500,0),$E40+2)=Команды!$AJ$4,TRUE,FALSE),IF(INDEX(Команды!$A$2:$AN$7500,MATCH(BL$3,Команды!$A$2:$A$7500,0),$E40+2)=Команды!$AJ$5,TRUE,FALSE),IF(INDEX(Команды!$A$2:$AN$7500,MATCH(BL$3,Команды!$A$2:$A$7500,0),$E40+2)=Команды!$AJ$6,TRUE,FALSE),IF(INDEX(Команды!$A$2:$AN$7500,MATCH(BL$3,Команды!$A$2:$A$7500,0),$E40+2)=Команды!$AJ$7,TRUE,FALSE),IF(INDEX(Команды!$A$2:$AN$7500,MATCH(BL$3,Команды!$A$2:$A$7500,0),$E40+2)=Команды!$AJ$8,TRUE,FALSE),IF(INDEX(Команды!$A$2:$AN$7500,MATCH(BL$3,Команды!$A$2:$A$7500,0),$E40+2)=Команды!$AJ$9,TRUE,FALSE),IF(INDEX(Команды!$A$2:$AN$7500,MATCH(BL$3,Команды!$A$2:$A$7500,0),$E40+2)=Команды!$AJ$10,TRUE,FALSE),IF(INDEX(Команды!$A$2:$AN$7500,MATCH(BL$3,Команды!$A$2:$A$7500,0),$E40+2)=Команды!$AJ$11,TRUE,FALSE),IF(INDEX(Команды!$A$2:$AN$7500,MATCH(BL$3,Команды!$A$2:$A$7500,0),$E40+2)=Команды!$AJ$12,TRUE,FALSE),IF(INDEX(Команды!$A$2:$AN$7500,MATCH(BL$3,Команды!$A$2:$A$7500,0),$E40+2)=Команды!$AJ$13,TRUE,FALSE),IF(INDEX(Команды!$A$2:$AN$7500,MATCH(BL$3,Команды!$A$2:$A$7500,0),$E40+2)=Команды!$AJ$14,TRUE,FALSE),IF(INDEX(Команды!$A$2:$AN$7500,MATCH(BL$3,Команды!$A$2:$A$7500,0),$E40+2)=Команды!$AJ$15,TRUE,FALSE),IF(INDEX(Команды!$A$2:$AN$7500,MATCH(BL$3,Команды!$A$2:$A$7500,0),$E40+2)=Команды!$AJ$16,TRUE,FALSE),IF(INDEX(Команды!$A$2:$AN$7500,MATCH(BL$3,Команды!$A$2:$A$7500,0),$E40+2)=Команды!$AJ$17,TRUE,FALSE),IF(INDEX(Команды!$A$2:$AN$7500,MATCH(BL$3,Команды!$A$2:$A$7500,0),$E40+2)=Команды!$AJ$18,TRUE,FALSE),IF(INDEX(Команды!$A$2:$AN$7500,MATCH(BL$3,Команды!$A$2:$A$7500,0),$E40+2)=Команды!$AJ$19,TRUE,FALSE)),INDEX(Команды!$AJ$2:$AL$19,MATCH(INDEX(Команды!$A$2:$AN$7500,MATCH(BL$3,Команды!$A$2:$A$7500,0),$E40+2),Команды!$AJ$2:$AJ$19,0),3),0)</f>
        <v>В</v>
      </c>
      <c r="BN40" s="342"/>
      <c r="BO40" s="174">
        <f>IF(OR(IF(INDEX(Команды!$A$2:$AN$7500,MATCH(BO$3,Команды!$A$2:$A$7500,0),$E40+2)=Команды!$AJ$2,TRUE,FALSE),IF(INDEX(Команды!$A$2:$AN$7500,MATCH(BO$3,Команды!$A$2:$A$7500,0),$E40+2)=Команды!$AJ$3,TRUE,FALSE),IF(INDEX(Команды!$A$2:$AN$7500,MATCH(BO$3,Команды!$A$2:$A$7500,0),$E40+2)=Команды!$AJ$4,TRUE,FALSE),IF(INDEX(Команды!$A$2:$AN$7500,MATCH(BO$3,Команды!$A$2:$A$7500,0),$E40+2)=Команды!$AJ$5,TRUE,FALSE),IF(INDEX(Команды!$A$2:$AN$7500,MATCH(BO$3,Команды!$A$2:$A$7500,0),$E40+2)=Команды!$AJ$6,TRUE,FALSE),IF(INDEX(Команды!$A$2:$AN$7500,MATCH(BO$3,Команды!$A$2:$A$7500,0),$E40+2)=Команды!$AJ$7,TRUE,FALSE),IF(INDEX(Команды!$A$2:$AN$7500,MATCH(BO$3,Команды!$A$2:$A$7500,0),$E40+2)=Команды!$AJ$8,TRUE,FALSE),IF(INDEX(Команды!$A$2:$AN$7500,MATCH(BO$3,Команды!$A$2:$A$7500,0),$E40+2)=Команды!$AJ$9,TRUE,FALSE),IF(INDEX(Команды!$A$2:$AN$7500,MATCH(BO$3,Команды!$A$2:$A$7500,0),$E40+2)=Команды!$AJ$10,TRUE,FALSE),IF(INDEX(Команды!$A$2:$AN$7500,MATCH(BO$3,Команды!$A$2:$A$7500,0),$E40+2)=Команды!$AJ$11,TRUE,FALSE),IF(INDEX(Команды!$A$2:$AN$7500,MATCH(BO$3,Команды!$A$2:$A$7500,0),$E40+2)=Команды!$AJ$12,TRUE,FALSE),IF(INDEX(Команды!$A$2:$AN$7500,MATCH(BO$3,Команды!$A$2:$A$7500,0),$E40+2)=Команды!$AJ$13,TRUE,FALSE),IF(INDEX(Команды!$A$2:$AN$7500,MATCH(BO$3,Команды!$A$2:$A$7500,0),$E40+2)=Команды!$AJ$14,TRUE,FALSE),IF(INDEX(Команды!$A$2:$AN$7500,MATCH(BO$3,Команды!$A$2:$A$7500,0),$E40+2)=Команды!$AJ$15,TRUE,FALSE),IF(INDEX(Команды!$A$2:$AN$7500,MATCH(BO$3,Команды!$A$2:$A$7500,0),$E40+2)=Команды!$AJ$16,TRUE,FALSE),,IF(INDEX(Команды!$A$2:$AN$7500,MATCH(BO$3,Команды!$A$2:$A$7500,0),$E40+2)=Команды!$AJ$17,TRUE,FALSE),,IF(INDEX(Команды!$A$2:$AN$7500,MATCH(BO$3,Команды!$A$2:$A$7500,0),$E40+2)=Команды!$AJ$18,TRUE,FALSE),,IF(INDEX(Команды!$A$2:$AN$7500,MATCH(BO$3,Команды!$A$2:$A$7500,0),$E40+2)=Команды!$AJ$19,TRUE,FALSE)),INDEX(Команды!$AJ$2:$AK$19,MATCH(INDEX(Команды!$A$2:$AN$7500,MATCH(BO$3,Команды!$A$2:$A$7500,0),$E40+2),Команды!$AJ$2:$AJ$19,0),2),0)</f>
        <v>0.45833333333333331</v>
      </c>
      <c r="BP40" s="175">
        <f>IF(OR(IF(INDEX(Команды!$A$2:$AN$7500,MATCH(BO$3,Команды!$A$2:$A$7500,0),$E40+2)=Команды!$AJ$2,TRUE,FALSE),IF(INDEX(Команды!$A$2:$AN$7500,MATCH(BO$3,Команды!$A$2:$A$7500,0),$E40+2)=Команды!$AJ$3,TRUE,FALSE),IF(INDEX(Команды!$A$2:$AN$7500,MATCH(BO$3,Команды!$A$2:$A$7500,0),$E40+2)=Команды!$AJ$4,TRUE,FALSE),IF(INDEX(Команды!$A$2:$AN$7500,MATCH(BO$3,Команды!$A$2:$A$7500,0),$E40+2)=Команды!$AJ$5,TRUE,FALSE),IF(INDEX(Команды!$A$2:$AN$7500,MATCH(BO$3,Команды!$A$2:$A$7500,0),$E40+2)=Команды!$AJ$6,TRUE,FALSE),IF(INDEX(Команды!$A$2:$AN$7500,MATCH(BO$3,Команды!$A$2:$A$7500,0),$E40+2)=Команды!$AJ$7,TRUE,FALSE),IF(INDEX(Команды!$A$2:$AN$7500,MATCH(BO$3,Команды!$A$2:$A$7500,0),$E40+2)=Команды!$AJ$8,TRUE,FALSE),IF(INDEX(Команды!$A$2:$AN$7500,MATCH(BO$3,Команды!$A$2:$A$7500,0),$E40+2)=Команды!$AJ$9,TRUE,FALSE),IF(INDEX(Команды!$A$2:$AN$7500,MATCH(BO$3,Команды!$A$2:$A$7500,0),$E40+2)=Команды!$AJ$10,TRUE,FALSE),IF(INDEX(Команды!$A$2:$AN$7500,MATCH(BO$3,Команды!$A$2:$A$7500,0),$E40+2)=Команды!$AJ$11,TRUE,FALSE),IF(INDEX(Команды!$A$2:$AN$7500,MATCH(BO$3,Команды!$A$2:$A$7500,0),$E40+2)=Команды!$AJ$12,TRUE,FALSE),IF(INDEX(Команды!$A$2:$AN$7500,MATCH(BO$3,Команды!$A$2:$A$7500,0),$E40+2)=Команды!$AJ$13,TRUE,FALSE),IF(INDEX(Команды!$A$2:$AN$7500,MATCH(BO$3,Команды!$A$2:$A$7500,0),$E40+2)=Команды!$AJ$14,TRUE,FALSE),IF(INDEX(Команды!$A$2:$AN$7500,MATCH(BO$3,Команды!$A$2:$A$7500,0),$E40+2)=Команды!$AJ$15,TRUE,FALSE),IF(INDEX(Команды!$A$2:$AN$7500,MATCH(BO$3,Команды!$A$2:$A$7500,0),$E40+2)=Команды!$AJ$16,TRUE,FALSE),IF(INDEX(Команды!$A$2:$AN$7500,MATCH(BO$3,Команды!$A$2:$A$7500,0),$E40+2)=Команды!$AJ$17,TRUE,FALSE),IF(INDEX(Команды!$A$2:$AN$7500,MATCH(BO$3,Команды!$A$2:$A$7500,0),$E40+2)=Команды!$AJ$18,TRUE,FALSE),IF(INDEX(Команды!$A$2:$AN$7500,MATCH(BO$3,Команды!$A$2:$A$7500,0),$E40+2)=Команды!$AJ$19,TRUE,FALSE)),INDEX(Команды!$AJ$2:$AL$19,MATCH(INDEX(Команды!$A$2:$AN$7500,MATCH(BO$3,Команды!$A$2:$A$7500,0),$E40+2),Команды!$AJ$2:$AJ$19,0),3),0)</f>
        <v>0.83333333333333337</v>
      </c>
      <c r="BQ40" s="342"/>
      <c r="BR40" s="174">
        <f>IF(OR(IF(INDEX(Команды!$A$2:$AN$7500,MATCH(BR$3,Команды!$A$2:$A$7500,0),$E40+2)=Команды!$AJ$2,TRUE,FALSE),IF(INDEX(Команды!$A$2:$AN$7500,MATCH(BR$3,Команды!$A$2:$A$7500,0),$E40+2)=Команды!$AJ$3,TRUE,FALSE),IF(INDEX(Команды!$A$2:$AN$7500,MATCH(BR$3,Команды!$A$2:$A$7500,0),$E40+2)=Команды!$AJ$4,TRUE,FALSE),IF(INDEX(Команды!$A$2:$AN$7500,MATCH(BR$3,Команды!$A$2:$A$7500,0),$E40+2)=Команды!$AJ$5,TRUE,FALSE),IF(INDEX(Команды!$A$2:$AN$7500,MATCH(BR$3,Команды!$A$2:$A$7500,0),$E40+2)=Команды!$AJ$6,TRUE,FALSE),IF(INDEX(Команды!$A$2:$AN$7500,MATCH(BR$3,Команды!$A$2:$A$7500,0),$E40+2)=Команды!$AJ$7,TRUE,FALSE),IF(INDEX(Команды!$A$2:$AN$7500,MATCH(BR$3,Команды!$A$2:$A$7500,0),$E40+2)=Команды!$AJ$8,TRUE,FALSE),IF(INDEX(Команды!$A$2:$AN$7500,MATCH(BR$3,Команды!$A$2:$A$7500,0),$E40+2)=Команды!$AJ$9,TRUE,FALSE),IF(INDEX(Команды!$A$2:$AN$7500,MATCH(BR$3,Команды!$A$2:$A$7500,0),$E40+2)=Команды!$AJ$10,TRUE,FALSE),IF(INDEX(Команды!$A$2:$AN$7500,MATCH(BR$3,Команды!$A$2:$A$7500,0),$E40+2)=Команды!$AJ$11,TRUE,FALSE),IF(INDEX(Команды!$A$2:$AN$7500,MATCH(BR$3,Команды!$A$2:$A$7500,0),$E40+2)=Команды!$AJ$12,TRUE,FALSE),IF(INDEX(Команды!$A$2:$AN$7500,MATCH(BR$3,Команды!$A$2:$A$7500,0),$E40+2)=Команды!$AJ$13,TRUE,FALSE),IF(INDEX(Команды!$A$2:$AN$7500,MATCH(BR$3,Команды!$A$2:$A$7500,0),$E40+2)=Команды!$AJ$14,TRUE,FALSE),IF(INDEX(Команды!$A$2:$AN$7500,MATCH(BR$3,Команды!$A$2:$A$7500,0),$E40+2)=Команды!$AJ$15,TRUE,FALSE),IF(INDEX(Команды!$A$2:$AN$7500,MATCH(BR$3,Команды!$A$2:$A$7500,0),$E40+2)=Команды!$AJ$16,TRUE,FALSE),,IF(INDEX(Команды!$A$2:$AN$7500,MATCH(BR$3,Команды!$A$2:$A$7500,0),$E40+2)=Команды!$AJ$17,TRUE,FALSE),,IF(INDEX(Команды!$A$2:$AN$7500,MATCH(BR$3,Команды!$A$2:$A$7500,0),$E40+2)=Команды!$AJ$18,TRUE,FALSE),,IF(INDEX(Команды!$A$2:$AN$7500,MATCH(BR$3,Команды!$A$2:$A$7500,0),$E40+2)=Команды!$AJ$19,TRUE,FALSE)),INDEX(Команды!$AJ$2:$AK$19,MATCH(INDEX(Команды!$A$2:$AN$7500,MATCH(BR$3,Команды!$A$2:$A$7500,0),$E40+2),Команды!$AJ$2:$AJ$19,0),2),0)</f>
        <v>0.45833333333333331</v>
      </c>
      <c r="BS40" s="175">
        <f>IF(OR(IF(INDEX(Команды!$A$2:$AN$7500,MATCH(BR$3,Команды!$A$2:$A$7500,0),$E40+2)=Команды!$AJ$2,TRUE,FALSE),IF(INDEX(Команды!$A$2:$AN$7500,MATCH(BR$3,Команды!$A$2:$A$7500,0),$E40+2)=Команды!$AJ$3,TRUE,FALSE),IF(INDEX(Команды!$A$2:$AN$7500,MATCH(BR$3,Команды!$A$2:$A$7500,0),$E40+2)=Команды!$AJ$4,TRUE,FALSE),IF(INDEX(Команды!$A$2:$AN$7500,MATCH(BR$3,Команды!$A$2:$A$7500,0),$E40+2)=Команды!$AJ$5,TRUE,FALSE),IF(INDEX(Команды!$A$2:$AN$7500,MATCH(BR$3,Команды!$A$2:$A$7500,0),$E40+2)=Команды!$AJ$6,TRUE,FALSE),IF(INDEX(Команды!$A$2:$AN$7500,MATCH(BR$3,Команды!$A$2:$A$7500,0),$E40+2)=Команды!$AJ$7,TRUE,FALSE),IF(INDEX(Команды!$A$2:$AN$7500,MATCH(BR$3,Команды!$A$2:$A$7500,0),$E40+2)=Команды!$AJ$8,TRUE,FALSE),IF(INDEX(Команды!$A$2:$AN$7500,MATCH(BR$3,Команды!$A$2:$A$7500,0),$E40+2)=Команды!$AJ$9,TRUE,FALSE),IF(INDEX(Команды!$A$2:$AN$7500,MATCH(BR$3,Команды!$A$2:$A$7500,0),$E40+2)=Команды!$AJ$10,TRUE,FALSE),IF(INDEX(Команды!$A$2:$AN$7500,MATCH(BR$3,Команды!$A$2:$A$7500,0),$E40+2)=Команды!$AJ$11,TRUE,FALSE),IF(INDEX(Команды!$A$2:$AN$7500,MATCH(BR$3,Команды!$A$2:$A$7500,0),$E40+2)=Команды!$AJ$12,TRUE,FALSE),IF(INDEX(Команды!$A$2:$AN$7500,MATCH(BR$3,Команды!$A$2:$A$7500,0),$E40+2)=Команды!$AJ$13,TRUE,FALSE),IF(INDEX(Команды!$A$2:$AN$7500,MATCH(BR$3,Команды!$A$2:$A$7500,0),$E40+2)=Команды!$AJ$14,TRUE,FALSE),IF(INDEX(Команды!$A$2:$AN$7500,MATCH(BR$3,Команды!$A$2:$A$7500,0),$E40+2)=Команды!$AJ$15,TRUE,FALSE),IF(INDEX(Команды!$A$2:$AN$7500,MATCH(BR$3,Команды!$A$2:$A$7500,0),$E40+2)=Команды!$AJ$16,TRUE,FALSE),IF(INDEX(Команды!$A$2:$AN$7500,MATCH(BR$3,Команды!$A$2:$A$7500,0),$E40+2)=Команды!$AJ$17,TRUE,FALSE),IF(INDEX(Команды!$A$2:$AN$7500,MATCH(BR$3,Команды!$A$2:$A$7500,0),$E40+2)=Команды!$AJ$18,TRUE,FALSE),IF(INDEX(Команды!$A$2:$AN$7500,MATCH(BR$3,Команды!$A$2:$A$7500,0),$E40+2)=Команды!$AJ$19,TRUE,FALSE)),INDEX(Команды!$AJ$2:$AL$19,MATCH(INDEX(Команды!$A$2:$AN$7500,MATCH(BR$3,Команды!$A$2:$A$7500,0),$E40+2),Команды!$AJ$2:$AJ$19,0),3),0)</f>
        <v>0.83333333333333337</v>
      </c>
      <c r="BT40" s="342"/>
      <c r="BU40" s="174">
        <f>IF(OR(IF(INDEX(Команды!$A$2:$AN$7500,MATCH(BU$3,Команды!$A$2:$A$7500,0),$E40+2)=Команды!$AJ$2,TRUE,FALSE),IF(INDEX(Команды!$A$2:$AN$7500,MATCH(BU$3,Команды!$A$2:$A$7500,0),$E40+2)=Команды!$AJ$3,TRUE,FALSE),IF(INDEX(Команды!$A$2:$AN$7500,MATCH(BU$3,Команды!$A$2:$A$7500,0),$E40+2)=Команды!$AJ$4,TRUE,FALSE),IF(INDEX(Команды!$A$2:$AN$7500,MATCH(BU$3,Команды!$A$2:$A$7500,0),$E40+2)=Команды!$AJ$5,TRUE,FALSE),IF(INDEX(Команды!$A$2:$AN$7500,MATCH(BU$3,Команды!$A$2:$A$7500,0),$E40+2)=Команды!$AJ$6,TRUE,FALSE),IF(INDEX(Команды!$A$2:$AN$7500,MATCH(BU$3,Команды!$A$2:$A$7500,0),$E40+2)=Команды!$AJ$7,TRUE,FALSE),IF(INDEX(Команды!$A$2:$AN$7500,MATCH(BU$3,Команды!$A$2:$A$7500,0),$E40+2)=Команды!$AJ$8,TRUE,FALSE),IF(INDEX(Команды!$A$2:$AN$7500,MATCH(BU$3,Команды!$A$2:$A$7500,0),$E40+2)=Команды!$AJ$9,TRUE,FALSE),IF(INDEX(Команды!$A$2:$AN$7500,MATCH(BU$3,Команды!$A$2:$A$7500,0),$E40+2)=Команды!$AJ$10,TRUE,FALSE),IF(INDEX(Команды!$A$2:$AN$7500,MATCH(BU$3,Команды!$A$2:$A$7500,0),$E40+2)=Команды!$AJ$11,TRUE,FALSE),IF(INDEX(Команды!$A$2:$AN$7500,MATCH(BU$3,Команды!$A$2:$A$7500,0),$E40+2)=Команды!$AJ$12,TRUE,FALSE),IF(INDEX(Команды!$A$2:$AN$7500,MATCH(BU$3,Команды!$A$2:$A$7500,0),$E40+2)=Команды!$AJ$13,TRUE,FALSE),IF(INDEX(Команды!$A$2:$AN$7500,MATCH(BU$3,Команды!$A$2:$A$7500,0),$E40+2)=Команды!$AJ$14,TRUE,FALSE),IF(INDEX(Команды!$A$2:$AN$7500,MATCH(BU$3,Команды!$A$2:$A$7500,0),$E40+2)=Команды!$AJ$15,TRUE,FALSE),IF(INDEX(Команды!$A$2:$AN$7500,MATCH(BU$3,Команды!$A$2:$A$7500,0),$E40+2)=Команды!$AJ$16,TRUE,FALSE),,IF(INDEX(Команды!$A$2:$AN$7500,MATCH(BU$3,Команды!$A$2:$A$7500,0),$E40+2)=Команды!$AJ$17,TRUE,FALSE),,IF(INDEX(Команды!$A$2:$AN$7500,MATCH(BU$3,Команды!$A$2:$A$7500,0),$E40+2)=Команды!$AJ$18,TRUE,FALSE),,IF(INDEX(Команды!$A$2:$AN$7500,MATCH(BU$3,Команды!$A$2:$A$7500,0),$E40+2)=Команды!$AJ$19,TRUE,FALSE)),INDEX(Команды!$AJ$2:$AK$19,MATCH(INDEX(Команды!$A$2:$AN$7500,MATCH(BU$3,Команды!$A$2:$A$7500,0),$E40+2),Команды!$AJ$2:$AJ$19,0),2),0)</f>
        <v>0.625</v>
      </c>
      <c r="BV40" s="175">
        <f>IF(OR(IF(INDEX(Команды!$A$2:$AN$7500,MATCH(BU$3,Команды!$A$2:$A$7500,0),$E40+2)=Команды!$AJ$2,TRUE,FALSE),IF(INDEX(Команды!$A$2:$AN$7500,MATCH(BU$3,Команды!$A$2:$A$7500,0),$E40+2)=Команды!$AJ$3,TRUE,FALSE),IF(INDEX(Команды!$A$2:$AN$7500,MATCH(BU$3,Команды!$A$2:$A$7500,0),$E40+2)=Команды!$AJ$4,TRUE,FALSE),IF(INDEX(Команды!$A$2:$AN$7500,MATCH(BU$3,Команды!$A$2:$A$7500,0),$E40+2)=Команды!$AJ$5,TRUE,FALSE),IF(INDEX(Команды!$A$2:$AN$7500,MATCH(BU$3,Команды!$A$2:$A$7500,0),$E40+2)=Команды!$AJ$6,TRUE,FALSE),IF(INDEX(Команды!$A$2:$AN$7500,MATCH(BU$3,Команды!$A$2:$A$7500,0),$E40+2)=Команды!$AJ$7,TRUE,FALSE),IF(INDEX(Команды!$A$2:$AN$7500,MATCH(BU$3,Команды!$A$2:$A$7500,0),$E40+2)=Команды!$AJ$8,TRUE,FALSE),IF(INDEX(Команды!$A$2:$AN$7500,MATCH(BU$3,Команды!$A$2:$A$7500,0),$E40+2)=Команды!$AJ$9,TRUE,FALSE),IF(INDEX(Команды!$A$2:$AN$7500,MATCH(BU$3,Команды!$A$2:$A$7500,0),$E40+2)=Команды!$AJ$10,TRUE,FALSE),IF(INDEX(Команды!$A$2:$AN$7500,MATCH(BU$3,Команды!$A$2:$A$7500,0),$E40+2)=Команды!$AJ$11,TRUE,FALSE),IF(INDEX(Команды!$A$2:$AN$7500,MATCH(BU$3,Команды!$A$2:$A$7500,0),$E40+2)=Команды!$AJ$12,TRUE,FALSE),IF(INDEX(Команды!$A$2:$AN$7500,MATCH(BU$3,Команды!$A$2:$A$7500,0),$E40+2)=Команды!$AJ$13,TRUE,FALSE),IF(INDEX(Команды!$A$2:$AN$7500,MATCH(BU$3,Команды!$A$2:$A$7500,0),$E40+2)=Команды!$AJ$14,TRUE,FALSE),IF(INDEX(Команды!$A$2:$AN$7500,MATCH(BU$3,Команды!$A$2:$A$7500,0),$E40+2)=Команды!$AJ$15,TRUE,FALSE),IF(INDEX(Команды!$A$2:$AN$7500,MATCH(BU$3,Команды!$A$2:$A$7500,0),$E40+2)=Команды!$AJ$16,TRUE,FALSE),IF(INDEX(Команды!$A$2:$AN$7500,MATCH(BU$3,Команды!$A$2:$A$7500,0),$E40+2)=Команды!$AJ$17,TRUE,FALSE),IF(INDEX(Команды!$A$2:$AN$7500,MATCH(BU$3,Команды!$A$2:$A$7500,0),$E40+2)=Команды!$AJ$18,TRUE,FALSE),IF(INDEX(Команды!$A$2:$AN$7500,MATCH(BU$3,Команды!$A$2:$A$7500,0),$E40+2)=Команды!$AJ$19,TRUE,FALSE)),INDEX(Команды!$AJ$2:$AL$19,MATCH(INDEX(Команды!$A$2:$AN$7500,MATCH(BU$3,Команды!$A$2:$A$7500,0),$E40+2),Команды!$AJ$2:$AJ$19,0),3),0)</f>
        <v>1</v>
      </c>
      <c r="BW40" s="342"/>
      <c r="BX40" s="174">
        <f>IF(OR(IF(INDEX(Команды!$A$2:$AN$7500,MATCH(BX$3,Команды!$A$2:$A$7500,0),$E40+2)=Команды!$AJ$2,TRUE,FALSE),IF(INDEX(Команды!$A$2:$AN$7500,MATCH(BX$3,Команды!$A$2:$A$7500,0),$E40+2)=Команды!$AJ$3,TRUE,FALSE),IF(INDEX(Команды!$A$2:$AN$7500,MATCH(BX$3,Команды!$A$2:$A$7500,0),$E40+2)=Команды!$AJ$4,TRUE,FALSE),IF(INDEX(Команды!$A$2:$AN$7500,MATCH(BX$3,Команды!$A$2:$A$7500,0),$E40+2)=Команды!$AJ$5,TRUE,FALSE),IF(INDEX(Команды!$A$2:$AN$7500,MATCH(BX$3,Команды!$A$2:$A$7500,0),$E40+2)=Команды!$AJ$6,TRUE,FALSE),IF(INDEX(Команды!$A$2:$AN$7500,MATCH(BX$3,Команды!$A$2:$A$7500,0),$E40+2)=Команды!$AJ$7,TRUE,FALSE),IF(INDEX(Команды!$A$2:$AN$7500,MATCH(BX$3,Команды!$A$2:$A$7500,0),$E40+2)=Команды!$AJ$8,TRUE,FALSE),IF(INDEX(Команды!$A$2:$AN$7500,MATCH(BX$3,Команды!$A$2:$A$7500,0),$E40+2)=Команды!$AJ$9,TRUE,FALSE),IF(INDEX(Команды!$A$2:$AN$7500,MATCH(BX$3,Команды!$A$2:$A$7500,0),$E40+2)=Команды!$AJ$10,TRUE,FALSE),IF(INDEX(Команды!$A$2:$AN$7500,MATCH(BX$3,Команды!$A$2:$A$7500,0),$E40+2)=Команды!$AJ$11,TRUE,FALSE),IF(INDEX(Команды!$A$2:$AN$7500,MATCH(BX$3,Команды!$A$2:$A$7500,0),$E40+2)=Команды!$AJ$12,TRUE,FALSE),IF(INDEX(Команды!$A$2:$AN$7500,MATCH(BX$3,Команды!$A$2:$A$7500,0),$E40+2)=Команды!$AJ$13,TRUE,FALSE),IF(INDEX(Команды!$A$2:$AN$7500,MATCH(BX$3,Команды!$A$2:$A$7500,0),$E40+2)=Команды!$AJ$14,TRUE,FALSE),IF(INDEX(Команды!$A$2:$AN$7500,MATCH(BX$3,Команды!$A$2:$A$7500,0),$E40+2)=Команды!$AJ$15,TRUE,FALSE),IF(INDEX(Команды!$A$2:$AN$7500,MATCH(BX$3,Команды!$A$2:$A$7500,0),$E40+2)=Команды!$AJ$16,TRUE,FALSE),,IF(INDEX(Команды!$A$2:$AN$7500,MATCH(BX$3,Команды!$A$2:$A$7500,0),$E40+2)=Команды!$AJ$17,TRUE,FALSE),,IF(INDEX(Команды!$A$2:$AN$7500,MATCH(BX$3,Команды!$A$2:$A$7500,0),$E40+2)=Команды!$AJ$18,TRUE,FALSE),,IF(INDEX(Команды!$A$2:$AN$7500,MATCH(BX$3,Команды!$A$2:$A$7500,0),$E40+2)=Команды!$AJ$19,TRUE,FALSE)),INDEX(Команды!$AJ$2:$AK$19,MATCH(INDEX(Команды!$A$2:$AN$7500,MATCH(BX$3,Команды!$A$2:$A$7500,0),$E40+2),Команды!$AJ$2:$AJ$19,0),2),0)</f>
        <v>0.64583333333333337</v>
      </c>
      <c r="BY40" s="175">
        <f>IF(OR(IF(INDEX(Команды!$A$2:$AN$7500,MATCH(BX$3,Команды!$A$2:$A$7500,0),$E40+2)=Команды!$AJ$2,TRUE,FALSE),IF(INDEX(Команды!$A$2:$AN$7500,MATCH(BX$3,Команды!$A$2:$A$7500,0),$E40+2)=Команды!$AJ$3,TRUE,FALSE),IF(INDEX(Команды!$A$2:$AN$7500,MATCH(BX$3,Команды!$A$2:$A$7500,0),$E40+2)=Команды!$AJ$4,TRUE,FALSE),IF(INDEX(Команды!$A$2:$AN$7500,MATCH(BX$3,Команды!$A$2:$A$7500,0),$E40+2)=Команды!$AJ$5,TRUE,FALSE),IF(INDEX(Команды!$A$2:$AN$7500,MATCH(BX$3,Команды!$A$2:$A$7500,0),$E40+2)=Команды!$AJ$6,TRUE,FALSE),IF(INDEX(Команды!$A$2:$AN$7500,MATCH(BX$3,Команды!$A$2:$A$7500,0),$E40+2)=Команды!$AJ$7,TRUE,FALSE),IF(INDEX(Команды!$A$2:$AN$7500,MATCH(BX$3,Команды!$A$2:$A$7500,0),$E40+2)=Команды!$AJ$8,TRUE,FALSE),IF(INDEX(Команды!$A$2:$AN$7500,MATCH(BX$3,Команды!$A$2:$A$7500,0),$E40+2)=Команды!$AJ$9,TRUE,FALSE),IF(INDEX(Команды!$A$2:$AN$7500,MATCH(BX$3,Команды!$A$2:$A$7500,0),$E40+2)=Команды!$AJ$10,TRUE,FALSE),IF(INDEX(Команды!$A$2:$AN$7500,MATCH(BX$3,Команды!$A$2:$A$7500,0),$E40+2)=Команды!$AJ$11,TRUE,FALSE),IF(INDEX(Команды!$A$2:$AN$7500,MATCH(BX$3,Команды!$A$2:$A$7500,0),$E40+2)=Команды!$AJ$12,TRUE,FALSE),IF(INDEX(Команды!$A$2:$AN$7500,MATCH(BX$3,Команды!$A$2:$A$7500,0),$E40+2)=Команды!$AJ$13,TRUE,FALSE),IF(INDEX(Команды!$A$2:$AN$7500,MATCH(BX$3,Команды!$A$2:$A$7500,0),$E40+2)=Команды!$AJ$14,TRUE,FALSE),IF(INDEX(Команды!$A$2:$AN$7500,MATCH(BX$3,Команды!$A$2:$A$7500,0),$E40+2)=Команды!$AJ$15,TRUE,FALSE),IF(INDEX(Команды!$A$2:$AN$7500,MATCH(BX$3,Команды!$A$2:$A$7500,0),$E40+2)=Команды!$AJ$16,TRUE,FALSE),IF(INDEX(Команды!$A$2:$AN$7500,MATCH(BX$3,Команды!$A$2:$A$7500,0),$E40+2)=Команды!$AJ$17,TRUE,FALSE),IF(INDEX(Команды!$A$2:$AN$7500,MATCH(BX$3,Команды!$A$2:$A$7500,0),$E40+2)=Команды!$AJ$18,TRUE,FALSE),IF(INDEX(Команды!$A$2:$AN$7500,MATCH(BX$3,Команды!$A$2:$A$7500,0),$E40+2)=Команды!$AJ$19,TRUE,FALSE)),INDEX(Команды!$AJ$2:$AL$19,MATCH(INDEX(Команды!$A$2:$AN$7500,MATCH(BX$3,Команды!$A$2:$A$7500,0),$E40+2),Команды!$AJ$2:$AJ$19,0),3),0)</f>
        <v>1.0208333333333333</v>
      </c>
      <c r="BZ40" s="342"/>
      <c r="CA40" s="174">
        <f>IF(OR(IF(INDEX(Команды!$A$2:$AN$7500,MATCH(CA$3,Команды!$A$2:$A$7500,0),$E40+2)=Команды!$AJ$2,TRUE,FALSE),IF(INDEX(Команды!$A$2:$AN$7500,MATCH(CA$3,Команды!$A$2:$A$7500,0),$E40+2)=Команды!$AJ$3,TRUE,FALSE),IF(INDEX(Команды!$A$2:$AN$7500,MATCH(CA$3,Команды!$A$2:$A$7500,0),$E40+2)=Команды!$AJ$4,TRUE,FALSE),IF(INDEX(Команды!$A$2:$AN$7500,MATCH(CA$3,Команды!$A$2:$A$7500,0),$E40+2)=Команды!$AJ$5,TRUE,FALSE),IF(INDEX(Команды!$A$2:$AN$7500,MATCH(CA$3,Команды!$A$2:$A$7500,0),$E40+2)=Команды!$AJ$6,TRUE,FALSE),IF(INDEX(Команды!$A$2:$AN$7500,MATCH(CA$3,Команды!$A$2:$A$7500,0),$E40+2)=Команды!$AJ$7,TRUE,FALSE),IF(INDEX(Команды!$A$2:$AN$7500,MATCH(CA$3,Команды!$A$2:$A$7500,0),$E40+2)=Команды!$AJ$8,TRUE,FALSE),IF(INDEX(Команды!$A$2:$AN$7500,MATCH(CA$3,Команды!$A$2:$A$7500,0),$E40+2)=Команды!$AJ$9,TRUE,FALSE),IF(INDEX(Команды!$A$2:$AN$7500,MATCH(CA$3,Команды!$A$2:$A$7500,0),$E40+2)=Команды!$AJ$10,TRUE,FALSE),IF(INDEX(Команды!$A$2:$AN$7500,MATCH(CA$3,Команды!$A$2:$A$7500,0),$E40+2)=Команды!$AJ$11,TRUE,FALSE),IF(INDEX(Команды!$A$2:$AN$7500,MATCH(CA$3,Команды!$A$2:$A$7500,0),$E40+2)=Команды!$AJ$12,TRUE,FALSE),IF(INDEX(Команды!$A$2:$AN$7500,MATCH(CA$3,Команды!$A$2:$A$7500,0),$E40+2)=Команды!$AJ$13,TRUE,FALSE),IF(INDEX(Команды!$A$2:$AN$7500,MATCH(CA$3,Команды!$A$2:$A$7500,0),$E40+2)=Команды!$AJ$14,TRUE,FALSE),IF(INDEX(Команды!$A$2:$AN$7500,MATCH(CA$3,Команды!$A$2:$A$7500,0),$E40+2)=Команды!$AJ$15,TRUE,FALSE),IF(INDEX(Команды!$A$2:$AN$7500,MATCH(CA$3,Команды!$A$2:$A$7500,0),$E40+2)=Команды!$AJ$16,TRUE,FALSE),,IF(INDEX(Команды!$A$2:$AN$7500,MATCH(CA$3,Команды!$A$2:$A$7500,0),$E40+2)=Команды!$AJ$17,TRUE,FALSE),,IF(INDEX(Команды!$A$2:$AN$7500,MATCH(CA$3,Команды!$A$2:$A$7500,0),$E40+2)=Команды!$AJ$18,TRUE,FALSE),,IF(INDEX(Команды!$A$2:$AN$7500,MATCH(CA$3,Команды!$A$2:$A$7500,0),$E40+2)=Команды!$AJ$19,TRUE,FALSE)),INDEX(Команды!$AJ$2:$AK$19,MATCH(INDEX(Команды!$A$2:$AN$7500,MATCH(CA$3,Команды!$A$2:$A$7500,0),$E40+2),Команды!$AJ$2:$AJ$19,0),2),0)</f>
        <v>0.64583333333333337</v>
      </c>
      <c r="CB40" s="175">
        <f>IF(OR(IF(INDEX(Команды!$A$2:$AN$7500,MATCH(CA$3,Команды!$A$2:$A$7500,0),$E40+2)=Команды!$AJ$2,TRUE,FALSE),IF(INDEX(Команды!$A$2:$AN$7500,MATCH(CA$3,Команды!$A$2:$A$7500,0),$E40+2)=Команды!$AJ$3,TRUE,FALSE),IF(INDEX(Команды!$A$2:$AN$7500,MATCH(CA$3,Команды!$A$2:$A$7500,0),$E40+2)=Команды!$AJ$4,TRUE,FALSE),IF(INDEX(Команды!$A$2:$AN$7500,MATCH(CA$3,Команды!$A$2:$A$7500,0),$E40+2)=Команды!$AJ$5,TRUE,FALSE),IF(INDEX(Команды!$A$2:$AN$7500,MATCH(CA$3,Команды!$A$2:$A$7500,0),$E40+2)=Команды!$AJ$6,TRUE,FALSE),IF(INDEX(Команды!$A$2:$AN$7500,MATCH(CA$3,Команды!$A$2:$A$7500,0),$E40+2)=Команды!$AJ$7,TRUE,FALSE),IF(INDEX(Команды!$A$2:$AN$7500,MATCH(CA$3,Команды!$A$2:$A$7500,0),$E40+2)=Команды!$AJ$8,TRUE,FALSE),IF(INDEX(Команды!$A$2:$AN$7500,MATCH(CA$3,Команды!$A$2:$A$7500,0),$E40+2)=Команды!$AJ$9,TRUE,FALSE),IF(INDEX(Команды!$A$2:$AN$7500,MATCH(CA$3,Команды!$A$2:$A$7500,0),$E40+2)=Команды!$AJ$10,TRUE,FALSE),IF(INDEX(Команды!$A$2:$AN$7500,MATCH(CA$3,Команды!$A$2:$A$7500,0),$E40+2)=Команды!$AJ$11,TRUE,FALSE),IF(INDEX(Команды!$A$2:$AN$7500,MATCH(CA$3,Команды!$A$2:$A$7500,0),$E40+2)=Команды!$AJ$12,TRUE,FALSE),IF(INDEX(Команды!$A$2:$AN$7500,MATCH(CA$3,Команды!$A$2:$A$7500,0),$E40+2)=Команды!$AJ$13,TRUE,FALSE),IF(INDEX(Команды!$A$2:$AN$7500,MATCH(CA$3,Команды!$A$2:$A$7500,0),$E40+2)=Команды!$AJ$14,TRUE,FALSE),IF(INDEX(Команды!$A$2:$AN$7500,MATCH(CA$3,Команды!$A$2:$A$7500,0),$E40+2)=Команды!$AJ$15,TRUE,FALSE),IF(INDEX(Команды!$A$2:$AN$7500,MATCH(CA$3,Команды!$A$2:$A$7500,0),$E40+2)=Команды!$AJ$16,TRUE,FALSE),IF(INDEX(Команды!$A$2:$AN$7500,MATCH(CA$3,Команды!$A$2:$A$7500,0),$E40+2)=Команды!$AJ$17,TRUE,FALSE),IF(INDEX(Команды!$A$2:$AN$7500,MATCH(CA$3,Команды!$A$2:$A$7500,0),$E40+2)=Команды!$AJ$18,TRUE,FALSE),IF(INDEX(Команды!$A$2:$AN$7500,MATCH(CA$3,Команды!$A$2:$A$7500,0),$E40+2)=Команды!$AJ$19,TRUE,FALSE)),INDEX(Команды!$AJ$2:$AL$19,MATCH(INDEX(Команды!$A$2:$AN$7500,MATCH(CA$3,Команды!$A$2:$A$7500,0),$E40+2),Команды!$AJ$2:$AJ$19,0),3),0)</f>
        <v>1.0208333333333333</v>
      </c>
      <c r="CC40" s="342"/>
      <c r="CD40" s="174" t="str">
        <f>IF(OR(IF(INDEX(Команды!$A$2:$AN$7500,MATCH(CD$3,Команды!$A$2:$A$7500,0),$E40+2)=Команды!$AJ$2,TRUE,FALSE),IF(INDEX(Команды!$A$2:$AN$7500,MATCH(CD$3,Команды!$A$2:$A$7500,0),$E40+2)=Команды!$AJ$3,TRUE,FALSE),IF(INDEX(Команды!$A$2:$AN$7500,MATCH(CD$3,Команды!$A$2:$A$7500,0),$E40+2)=Команды!$AJ$4,TRUE,FALSE),IF(INDEX(Команды!$A$2:$AN$7500,MATCH(CD$3,Команды!$A$2:$A$7500,0),$E40+2)=Команды!$AJ$5,TRUE,FALSE),IF(INDEX(Команды!$A$2:$AN$7500,MATCH(CD$3,Команды!$A$2:$A$7500,0),$E40+2)=Команды!$AJ$6,TRUE,FALSE),IF(INDEX(Команды!$A$2:$AN$7500,MATCH(CD$3,Команды!$A$2:$A$7500,0),$E40+2)=Команды!$AJ$7,TRUE,FALSE),IF(INDEX(Команды!$A$2:$AN$7500,MATCH(CD$3,Команды!$A$2:$A$7500,0),$E40+2)=Команды!$AJ$8,TRUE,FALSE),IF(INDEX(Команды!$A$2:$AN$7500,MATCH(CD$3,Команды!$A$2:$A$7500,0),$E40+2)=Команды!$AJ$9,TRUE,FALSE),IF(INDEX(Команды!$A$2:$AN$7500,MATCH(CD$3,Команды!$A$2:$A$7500,0),$E40+2)=Команды!$AJ$10,TRUE,FALSE),IF(INDEX(Команды!$A$2:$AN$7500,MATCH(CD$3,Команды!$A$2:$A$7500,0),$E40+2)=Команды!$AJ$11,TRUE,FALSE),IF(INDEX(Команды!$A$2:$AN$7500,MATCH(CD$3,Команды!$A$2:$A$7500,0),$E40+2)=Команды!$AJ$12,TRUE,FALSE),IF(INDEX(Команды!$A$2:$AN$7500,MATCH(CD$3,Команды!$A$2:$A$7500,0),$E40+2)=Команды!$AJ$13,TRUE,FALSE),IF(INDEX(Команды!$A$2:$AN$7500,MATCH(CD$3,Команды!$A$2:$A$7500,0),$E40+2)=Команды!$AJ$14,TRUE,FALSE),IF(INDEX(Команды!$A$2:$AN$7500,MATCH(CD$3,Команды!$A$2:$A$7500,0),$E40+2)=Команды!$AJ$15,TRUE,FALSE),IF(INDEX(Команды!$A$2:$AN$7500,MATCH(CD$3,Команды!$A$2:$A$7500,0),$E40+2)=Команды!$AJ$16,TRUE,FALSE),,IF(INDEX(Команды!$A$2:$AN$7500,MATCH(CD$3,Команды!$A$2:$A$7500,0),$E40+2)=Команды!$AJ$17,TRUE,FALSE),,IF(INDEX(Команды!$A$2:$AN$7500,MATCH(CD$3,Команды!$A$2:$A$7500,0),$E40+2)=Команды!$AJ$18,TRUE,FALSE),,IF(INDEX(Команды!$A$2:$AN$7500,MATCH(CD$3,Команды!$A$2:$A$7500,0),$E40+2)=Команды!$AJ$19,TRUE,FALSE)),INDEX(Команды!$AJ$2:$AK$19,MATCH(INDEX(Команды!$A$2:$AN$7500,MATCH(CD$3,Команды!$A$2:$A$7500,0),$E40+2),Команды!$AJ$2:$AJ$19,0),2),0)</f>
        <v>В</v>
      </c>
      <c r="CE40" s="175" t="str">
        <f>IF(OR(IF(INDEX(Команды!$A$2:$AN$7500,MATCH(CD$3,Команды!$A$2:$A$7500,0),$E40+2)=Команды!$AJ$2,TRUE,FALSE),IF(INDEX(Команды!$A$2:$AN$7500,MATCH(CD$3,Команды!$A$2:$A$7500,0),$E40+2)=Команды!$AJ$3,TRUE,FALSE),IF(INDEX(Команды!$A$2:$AN$7500,MATCH(CD$3,Команды!$A$2:$A$7500,0),$E40+2)=Команды!$AJ$4,TRUE,FALSE),IF(INDEX(Команды!$A$2:$AN$7500,MATCH(CD$3,Команды!$A$2:$A$7500,0),$E40+2)=Команды!$AJ$5,TRUE,FALSE),IF(INDEX(Команды!$A$2:$AN$7500,MATCH(CD$3,Команды!$A$2:$A$7500,0),$E40+2)=Команды!$AJ$6,TRUE,FALSE),IF(INDEX(Команды!$A$2:$AN$7500,MATCH(CD$3,Команды!$A$2:$A$7500,0),$E40+2)=Команды!$AJ$7,TRUE,FALSE),IF(INDEX(Команды!$A$2:$AN$7500,MATCH(CD$3,Команды!$A$2:$A$7500,0),$E40+2)=Команды!$AJ$8,TRUE,FALSE),IF(INDEX(Команды!$A$2:$AN$7500,MATCH(CD$3,Команды!$A$2:$A$7500,0),$E40+2)=Команды!$AJ$9,TRUE,FALSE),IF(INDEX(Команды!$A$2:$AN$7500,MATCH(CD$3,Команды!$A$2:$A$7500,0),$E40+2)=Команды!$AJ$10,TRUE,FALSE),IF(INDEX(Команды!$A$2:$AN$7500,MATCH(CD$3,Команды!$A$2:$A$7500,0),$E40+2)=Команды!$AJ$11,TRUE,FALSE),IF(INDEX(Команды!$A$2:$AN$7500,MATCH(CD$3,Команды!$A$2:$A$7500,0),$E40+2)=Команды!$AJ$12,TRUE,FALSE),IF(INDEX(Команды!$A$2:$AN$7500,MATCH(CD$3,Команды!$A$2:$A$7500,0),$E40+2)=Команды!$AJ$13,TRUE,FALSE),IF(INDEX(Команды!$A$2:$AN$7500,MATCH(CD$3,Команды!$A$2:$A$7500,0),$E40+2)=Команды!$AJ$14,TRUE,FALSE),IF(INDEX(Команды!$A$2:$AN$7500,MATCH(CD$3,Команды!$A$2:$A$7500,0),$E40+2)=Команды!$AJ$15,TRUE,FALSE),IF(INDEX(Команды!$A$2:$AN$7500,MATCH(CD$3,Команды!$A$2:$A$7500,0),$E40+2)=Команды!$AJ$16,TRUE,FALSE),IF(INDEX(Команды!$A$2:$AN$7500,MATCH(CD$3,Команды!$A$2:$A$7500,0),$E40+2)=Команды!$AJ$17,TRUE,FALSE),IF(INDEX(Команды!$A$2:$AN$7500,MATCH(CD$3,Команды!$A$2:$A$7500,0),$E40+2)=Команды!$AJ$18,TRUE,FALSE),IF(INDEX(Команды!$A$2:$AN$7500,MATCH(CD$3,Команды!$A$2:$A$7500,0),$E40+2)=Команды!$AJ$19,TRUE,FALSE)),INDEX(Команды!$AJ$2:$AL$19,MATCH(INDEX(Команды!$A$2:$AN$7500,MATCH(CD$3,Команды!$A$2:$A$7500,0),$E40+2),Команды!$AJ$2:$AJ$19,0),3),0)</f>
        <v>В</v>
      </c>
      <c r="CF40" s="342"/>
      <c r="CG40" s="174" t="str">
        <f>IF(OR(IF(INDEX(Команды!$A$2:$AN$7500,MATCH(CG$3,Команды!$A$2:$A$7500,0),$E40+2)=Команды!$AJ$2,TRUE,FALSE),IF(INDEX(Команды!$A$2:$AN$7500,MATCH(CG$3,Команды!$A$2:$A$7500,0),$E40+2)=Команды!$AJ$3,TRUE,FALSE),IF(INDEX(Команды!$A$2:$AN$7500,MATCH(CG$3,Команды!$A$2:$A$7500,0),$E40+2)=Команды!$AJ$4,TRUE,FALSE),IF(INDEX(Команды!$A$2:$AN$7500,MATCH(CG$3,Команды!$A$2:$A$7500,0),$E40+2)=Команды!$AJ$5,TRUE,FALSE),IF(INDEX(Команды!$A$2:$AN$7500,MATCH(CG$3,Команды!$A$2:$A$7500,0),$E40+2)=Команды!$AJ$6,TRUE,FALSE),IF(INDEX(Команды!$A$2:$AN$7500,MATCH(CG$3,Команды!$A$2:$A$7500,0),$E40+2)=Команды!$AJ$7,TRUE,FALSE),IF(INDEX(Команды!$A$2:$AN$7500,MATCH(CG$3,Команды!$A$2:$A$7500,0),$E40+2)=Команды!$AJ$8,TRUE,FALSE),IF(INDEX(Команды!$A$2:$AN$7500,MATCH(CG$3,Команды!$A$2:$A$7500,0),$E40+2)=Команды!$AJ$9,TRUE,FALSE),IF(INDEX(Команды!$A$2:$AN$7500,MATCH(CG$3,Команды!$A$2:$A$7500,0),$E40+2)=Команды!$AJ$10,TRUE,FALSE),IF(INDEX(Команды!$A$2:$AN$7500,MATCH(CG$3,Команды!$A$2:$A$7500,0),$E40+2)=Команды!$AJ$11,TRUE,FALSE),IF(INDEX(Команды!$A$2:$AN$7500,MATCH(CG$3,Команды!$A$2:$A$7500,0),$E40+2)=Команды!$AJ$12,TRUE,FALSE),IF(INDEX(Команды!$A$2:$AN$7500,MATCH(CG$3,Команды!$A$2:$A$7500,0),$E40+2)=Команды!$AJ$13,TRUE,FALSE),IF(INDEX(Команды!$A$2:$AN$7500,MATCH(CG$3,Команды!$A$2:$A$7500,0),$E40+2)=Команды!$AJ$14,TRUE,FALSE),IF(INDEX(Команды!$A$2:$AN$7500,MATCH(CG$3,Команды!$A$2:$A$7500,0),$E40+2)=Команды!$AJ$15,TRUE,FALSE),IF(INDEX(Команды!$A$2:$AN$7500,MATCH(CG$3,Команды!$A$2:$A$7500,0),$E40+2)=Команды!$AJ$16,TRUE,FALSE),,IF(INDEX(Команды!$A$2:$AN$7500,MATCH(CG$3,Команды!$A$2:$A$7500,0),$E40+2)=Команды!$AJ$17,TRUE,FALSE),,IF(INDEX(Команды!$A$2:$AN$7500,MATCH(CG$3,Команды!$A$2:$A$7500,0),$E40+2)=Команды!$AJ$18,TRUE,FALSE),,IF(INDEX(Команды!$A$2:$AN$7500,MATCH(CG$3,Команды!$A$2:$A$7500,0),$E40+2)=Команды!$AJ$19,TRUE,FALSE)),INDEX(Команды!$AJ$2:$AK$19,MATCH(INDEX(Команды!$A$2:$AN$7500,MATCH(CG$3,Команды!$A$2:$A$7500,0),$E40+2),Команды!$AJ$2:$AJ$19,0),2),0)</f>
        <v>В</v>
      </c>
      <c r="CH40" s="175" t="str">
        <f>IF(OR(IF(INDEX(Команды!$A$2:$AN$7500,MATCH(CG$3,Команды!$A$2:$A$7500,0),$E40+2)=Команды!$AJ$2,TRUE,FALSE),IF(INDEX(Команды!$A$2:$AN$7500,MATCH(CG$3,Команды!$A$2:$A$7500,0),$E40+2)=Команды!$AJ$3,TRUE,FALSE),IF(INDEX(Команды!$A$2:$AN$7500,MATCH(CG$3,Команды!$A$2:$A$7500,0),$E40+2)=Команды!$AJ$4,TRUE,FALSE),IF(INDEX(Команды!$A$2:$AN$7500,MATCH(CG$3,Команды!$A$2:$A$7500,0),$E40+2)=Команды!$AJ$5,TRUE,FALSE),IF(INDEX(Команды!$A$2:$AN$7500,MATCH(CG$3,Команды!$A$2:$A$7500,0),$E40+2)=Команды!$AJ$6,TRUE,FALSE),IF(INDEX(Команды!$A$2:$AN$7500,MATCH(CG$3,Команды!$A$2:$A$7500,0),$E40+2)=Команды!$AJ$7,TRUE,FALSE),IF(INDEX(Команды!$A$2:$AN$7500,MATCH(CG$3,Команды!$A$2:$A$7500,0),$E40+2)=Команды!$AJ$8,TRUE,FALSE),IF(INDEX(Команды!$A$2:$AN$7500,MATCH(CG$3,Команды!$A$2:$A$7500,0),$E40+2)=Команды!$AJ$9,TRUE,FALSE),IF(INDEX(Команды!$A$2:$AN$7500,MATCH(CG$3,Команды!$A$2:$A$7500,0),$E40+2)=Команды!$AJ$10,TRUE,FALSE),IF(INDEX(Команды!$A$2:$AN$7500,MATCH(CG$3,Команды!$A$2:$A$7500,0),$E40+2)=Команды!$AJ$11,TRUE,FALSE),IF(INDEX(Команды!$A$2:$AN$7500,MATCH(CG$3,Команды!$A$2:$A$7500,0),$E40+2)=Команды!$AJ$12,TRUE,FALSE),IF(INDEX(Команды!$A$2:$AN$7500,MATCH(CG$3,Команды!$A$2:$A$7500,0),$E40+2)=Команды!$AJ$13,TRUE,FALSE),IF(INDEX(Команды!$A$2:$AN$7500,MATCH(CG$3,Команды!$A$2:$A$7500,0),$E40+2)=Команды!$AJ$14,TRUE,FALSE),IF(INDEX(Команды!$A$2:$AN$7500,MATCH(CG$3,Команды!$A$2:$A$7500,0),$E40+2)=Команды!$AJ$15,TRUE,FALSE),IF(INDEX(Команды!$A$2:$AN$7500,MATCH(CG$3,Команды!$A$2:$A$7500,0),$E40+2)=Команды!$AJ$16,TRUE,FALSE),IF(INDEX(Команды!$A$2:$AN$7500,MATCH(CG$3,Команды!$A$2:$A$7500,0),$E40+2)=Команды!$AJ$17,TRUE,FALSE),IF(INDEX(Команды!$A$2:$AN$7500,MATCH(CG$3,Команды!$A$2:$A$7500,0),$E40+2)=Команды!$AJ$18,TRUE,FALSE),IF(INDEX(Команды!$A$2:$AN$7500,MATCH(CG$3,Команды!$A$2:$A$7500,0),$E40+2)=Команды!$AJ$19,TRUE,FALSE)),INDEX(Команды!$AJ$2:$AL$19,MATCH(INDEX(Команды!$A$2:$AN$7500,MATCH(CG$3,Команды!$A$2:$A$7500,0),$E40+2),Команды!$AJ$2:$AJ$19,0),3),0)</f>
        <v>В</v>
      </c>
      <c r="CI40" s="342"/>
      <c r="CJ40" s="174">
        <f>IF(OR(IF(INDEX(Команды!$A$2:$AN$7500,MATCH(CJ$3,Команды!$A$2:$A$7500,0),$E40+2)=Команды!$AJ$2,TRUE,FALSE),IF(INDEX(Команды!$A$2:$AN$7500,MATCH(CJ$3,Команды!$A$2:$A$7500,0),$E40+2)=Команды!$AJ$3,TRUE,FALSE),IF(INDEX(Команды!$A$2:$AN$7500,MATCH(CJ$3,Команды!$A$2:$A$7500,0),$E40+2)=Команды!$AJ$4,TRUE,FALSE),IF(INDEX(Команды!$A$2:$AN$7500,MATCH(CJ$3,Команды!$A$2:$A$7500,0),$E40+2)=Команды!$AJ$5,TRUE,FALSE),IF(INDEX(Команды!$A$2:$AN$7500,MATCH(CJ$3,Команды!$A$2:$A$7500,0),$E40+2)=Команды!$AJ$6,TRUE,FALSE),IF(INDEX(Команды!$A$2:$AN$7500,MATCH(CJ$3,Команды!$A$2:$A$7500,0),$E40+2)=Команды!$AJ$7,TRUE,FALSE),IF(INDEX(Команды!$A$2:$AN$7500,MATCH(CJ$3,Команды!$A$2:$A$7500,0),$E40+2)=Команды!$AJ$8,TRUE,FALSE),IF(INDEX(Команды!$A$2:$AN$7500,MATCH(CJ$3,Команды!$A$2:$A$7500,0),$E40+2)=Команды!$AJ$9,TRUE,FALSE),IF(INDEX(Команды!$A$2:$AN$7500,MATCH(CJ$3,Команды!$A$2:$A$7500,0),$E40+2)=Команды!$AJ$10,TRUE,FALSE),IF(INDEX(Команды!$A$2:$AN$7500,MATCH(CJ$3,Команды!$A$2:$A$7500,0),$E40+2)=Команды!$AJ$11,TRUE,FALSE),IF(INDEX(Команды!$A$2:$AN$7500,MATCH(CJ$3,Команды!$A$2:$A$7500,0),$E40+2)=Команды!$AJ$12,TRUE,FALSE),IF(INDEX(Команды!$A$2:$AN$7500,MATCH(CJ$3,Команды!$A$2:$A$7500,0),$E40+2)=Команды!$AJ$13,TRUE,FALSE),IF(INDEX(Команды!$A$2:$AN$7500,MATCH(CJ$3,Команды!$A$2:$A$7500,0),$E40+2)=Команды!$AJ$14,TRUE,FALSE),IF(INDEX(Команды!$A$2:$AN$7500,MATCH(CJ$3,Команды!$A$2:$A$7500,0),$E40+2)=Команды!$AJ$15,TRUE,FALSE),IF(INDEX(Команды!$A$2:$AN$7500,MATCH(CJ$3,Команды!$A$2:$A$7500,0),$E40+2)=Команды!$AJ$16,TRUE,FALSE),,IF(INDEX(Команды!$A$2:$AN$7500,MATCH(CJ$3,Команды!$A$2:$A$7500,0),$E40+2)=Команды!$AJ$17,TRUE,FALSE),,IF(INDEX(Команды!$A$2:$AN$7500,MATCH(CJ$3,Команды!$A$2:$A$7500,0),$E40+2)=Команды!$AJ$18,TRUE,FALSE),,IF(INDEX(Команды!$A$2:$AN$7500,MATCH(CJ$3,Команды!$A$2:$A$7500,0),$E40+2)=Команды!$AJ$19,TRUE,FALSE)),INDEX(Команды!$AJ$2:$AK$19,MATCH(INDEX(Команды!$A$2:$AN$7500,MATCH(CJ$3,Команды!$A$2:$A$7500,0),$E40+2),Команды!$AJ$2:$AJ$19,0),2),0)</f>
        <v>0.28125</v>
      </c>
      <c r="CK40" s="175">
        <f>IF(OR(IF(INDEX(Команды!$A$2:$AN$7500,MATCH(CJ$3,Команды!$A$2:$A$7500,0),$E40+2)=Команды!$AJ$2,TRUE,FALSE),IF(INDEX(Команды!$A$2:$AN$7500,MATCH(CJ$3,Команды!$A$2:$A$7500,0),$E40+2)=Команды!$AJ$3,TRUE,FALSE),IF(INDEX(Команды!$A$2:$AN$7500,MATCH(CJ$3,Команды!$A$2:$A$7500,0),$E40+2)=Команды!$AJ$4,TRUE,FALSE),IF(INDEX(Команды!$A$2:$AN$7500,MATCH(CJ$3,Команды!$A$2:$A$7500,0),$E40+2)=Команды!$AJ$5,TRUE,FALSE),IF(INDEX(Команды!$A$2:$AN$7500,MATCH(CJ$3,Команды!$A$2:$A$7500,0),$E40+2)=Команды!$AJ$6,TRUE,FALSE),IF(INDEX(Команды!$A$2:$AN$7500,MATCH(CJ$3,Команды!$A$2:$A$7500,0),$E40+2)=Команды!$AJ$7,TRUE,FALSE),IF(INDEX(Команды!$A$2:$AN$7500,MATCH(CJ$3,Команды!$A$2:$A$7500,0),$E40+2)=Команды!$AJ$8,TRUE,FALSE),IF(INDEX(Команды!$A$2:$AN$7500,MATCH(CJ$3,Команды!$A$2:$A$7500,0),$E40+2)=Команды!$AJ$9,TRUE,FALSE),IF(INDEX(Команды!$A$2:$AN$7500,MATCH(CJ$3,Команды!$A$2:$A$7500,0),$E40+2)=Команды!$AJ$10,TRUE,FALSE),IF(INDEX(Команды!$A$2:$AN$7500,MATCH(CJ$3,Команды!$A$2:$A$7500,0),$E40+2)=Команды!$AJ$11,TRUE,FALSE),IF(INDEX(Команды!$A$2:$AN$7500,MATCH(CJ$3,Команды!$A$2:$A$7500,0),$E40+2)=Команды!$AJ$12,TRUE,FALSE),IF(INDEX(Команды!$A$2:$AN$7500,MATCH(CJ$3,Команды!$A$2:$A$7500,0),$E40+2)=Команды!$AJ$13,TRUE,FALSE),IF(INDEX(Команды!$A$2:$AN$7500,MATCH(CJ$3,Команды!$A$2:$A$7500,0),$E40+2)=Команды!$AJ$14,TRUE,FALSE),IF(INDEX(Команды!$A$2:$AN$7500,MATCH(CJ$3,Команды!$A$2:$A$7500,0),$E40+2)=Команды!$AJ$15,TRUE,FALSE),IF(INDEX(Команды!$A$2:$AN$7500,MATCH(CJ$3,Команды!$A$2:$A$7500,0),$E40+2)=Команды!$AJ$16,TRUE,FALSE),IF(INDEX(Команды!$A$2:$AN$7500,MATCH(CJ$3,Команды!$A$2:$A$7500,0),$E40+2)=Команды!$AJ$17,TRUE,FALSE),IF(INDEX(Команды!$A$2:$AN$7500,MATCH(CJ$3,Команды!$A$2:$A$7500,0),$E40+2)=Команды!$AJ$18,TRUE,FALSE),IF(INDEX(Команды!$A$2:$AN$7500,MATCH(CJ$3,Команды!$A$2:$A$7500,0),$E40+2)=Команды!$AJ$19,TRUE,FALSE)),INDEX(Команды!$AJ$2:$AL$19,MATCH(INDEX(Команды!$A$2:$AN$7500,MATCH(CJ$3,Команды!$A$2:$A$7500,0),$E40+2),Команды!$AJ$2:$AJ$19,0),3),0)</f>
        <v>0.65625</v>
      </c>
      <c r="CL40" s="342"/>
      <c r="CM40" s="174">
        <f>IF(OR(IF(INDEX(Команды!$A$2:$AN$7500,MATCH(CM$3,Команды!$A$2:$A$7500,0),$E40+2)=Команды!$AJ$2,TRUE,FALSE),IF(INDEX(Команды!$A$2:$AN$7500,MATCH(CM$3,Команды!$A$2:$A$7500,0),$E40+2)=Команды!$AJ$3,TRUE,FALSE),IF(INDEX(Команды!$A$2:$AN$7500,MATCH(CM$3,Команды!$A$2:$A$7500,0),$E40+2)=Команды!$AJ$4,TRUE,FALSE),IF(INDEX(Команды!$A$2:$AN$7500,MATCH(CM$3,Команды!$A$2:$A$7500,0),$E40+2)=Команды!$AJ$5,TRUE,FALSE),IF(INDEX(Команды!$A$2:$AN$7500,MATCH(CM$3,Команды!$A$2:$A$7500,0),$E40+2)=Команды!$AJ$6,TRUE,FALSE),IF(INDEX(Команды!$A$2:$AN$7500,MATCH(CM$3,Команды!$A$2:$A$7500,0),$E40+2)=Команды!$AJ$7,TRUE,FALSE),IF(INDEX(Команды!$A$2:$AN$7500,MATCH(CM$3,Команды!$A$2:$A$7500,0),$E40+2)=Команды!$AJ$8,TRUE,FALSE),IF(INDEX(Команды!$A$2:$AN$7500,MATCH(CM$3,Команды!$A$2:$A$7500,0),$E40+2)=Команды!$AJ$9,TRUE,FALSE),IF(INDEX(Команды!$A$2:$AN$7500,MATCH(CM$3,Команды!$A$2:$A$7500,0),$E40+2)=Команды!$AJ$10,TRUE,FALSE),IF(INDEX(Команды!$A$2:$AN$7500,MATCH(CM$3,Команды!$A$2:$A$7500,0),$E40+2)=Команды!$AJ$11,TRUE,FALSE),IF(INDEX(Команды!$A$2:$AN$7500,MATCH(CM$3,Команды!$A$2:$A$7500,0),$E40+2)=Команды!$AJ$12,TRUE,FALSE),IF(INDEX(Команды!$A$2:$AN$7500,MATCH(CM$3,Команды!$A$2:$A$7500,0),$E40+2)=Команды!$AJ$13,TRUE,FALSE),IF(INDEX(Команды!$A$2:$AN$7500,MATCH(CM$3,Команды!$A$2:$A$7500,0),$E40+2)=Команды!$AJ$14,TRUE,FALSE),IF(INDEX(Команды!$A$2:$AN$7500,MATCH(CM$3,Команды!$A$2:$A$7500,0),$E40+2)=Команды!$AJ$15,TRUE,FALSE),IF(INDEX(Команды!$A$2:$AN$7500,MATCH(CM$3,Команды!$A$2:$A$7500,0),$E40+2)=Команды!$AJ$16,TRUE,FALSE),,IF(INDEX(Команды!$A$2:$AN$7500,MATCH(CM$3,Команды!$A$2:$A$7500,0),$E40+2)=Команды!$AJ$17,TRUE,FALSE),,IF(INDEX(Команды!$A$2:$AN$7500,MATCH(CM$3,Команды!$A$2:$A$7500,0),$E40+2)=Команды!$AJ$18,TRUE,FALSE),,IF(INDEX(Команды!$A$2:$AN$7500,MATCH(CM$3,Команды!$A$2:$A$7500,0),$E40+2)=Команды!$AJ$19,TRUE,FALSE)),INDEX(Команды!$AJ$2:$AK$19,MATCH(INDEX(Команды!$A$2:$AN$7500,MATCH(CM$3,Команды!$A$2:$A$7500,0),$E40+2),Команды!$AJ$2:$AJ$19,0),2),0)</f>
        <v>0.28125</v>
      </c>
      <c r="CN40" s="175">
        <f>IF(OR(IF(INDEX(Команды!$A$2:$AN$7500,MATCH(CM$3,Команды!$A$2:$A$7500,0),$E40+2)=Команды!$AJ$2,TRUE,FALSE),IF(INDEX(Команды!$A$2:$AN$7500,MATCH(CM$3,Команды!$A$2:$A$7500,0),$E40+2)=Команды!$AJ$3,TRUE,FALSE),IF(INDEX(Команды!$A$2:$AN$7500,MATCH(CM$3,Команды!$A$2:$A$7500,0),$E40+2)=Команды!$AJ$4,TRUE,FALSE),IF(INDEX(Команды!$A$2:$AN$7500,MATCH(CM$3,Команды!$A$2:$A$7500,0),$E40+2)=Команды!$AJ$5,TRUE,FALSE),IF(INDEX(Команды!$A$2:$AN$7500,MATCH(CM$3,Команды!$A$2:$A$7500,0),$E40+2)=Команды!$AJ$6,TRUE,FALSE),IF(INDEX(Команды!$A$2:$AN$7500,MATCH(CM$3,Команды!$A$2:$A$7500,0),$E40+2)=Команды!$AJ$7,TRUE,FALSE),IF(INDEX(Команды!$A$2:$AN$7500,MATCH(CM$3,Команды!$A$2:$A$7500,0),$E40+2)=Команды!$AJ$8,TRUE,FALSE),IF(INDEX(Команды!$A$2:$AN$7500,MATCH(CM$3,Команды!$A$2:$A$7500,0),$E40+2)=Команды!$AJ$9,TRUE,FALSE),IF(INDEX(Команды!$A$2:$AN$7500,MATCH(CM$3,Команды!$A$2:$A$7500,0),$E40+2)=Команды!$AJ$10,TRUE,FALSE),IF(INDEX(Команды!$A$2:$AN$7500,MATCH(CM$3,Команды!$A$2:$A$7500,0),$E40+2)=Команды!$AJ$11,TRUE,FALSE),IF(INDEX(Команды!$A$2:$AN$7500,MATCH(CM$3,Команды!$A$2:$A$7500,0),$E40+2)=Команды!$AJ$12,TRUE,FALSE),IF(INDEX(Команды!$A$2:$AN$7500,MATCH(CM$3,Команды!$A$2:$A$7500,0),$E40+2)=Команды!$AJ$13,TRUE,FALSE),IF(INDEX(Команды!$A$2:$AN$7500,MATCH(CM$3,Команды!$A$2:$A$7500,0),$E40+2)=Команды!$AJ$14,TRUE,FALSE),IF(INDEX(Команды!$A$2:$AN$7500,MATCH(CM$3,Команды!$A$2:$A$7500,0),$E40+2)=Команды!$AJ$15,TRUE,FALSE),IF(INDEX(Команды!$A$2:$AN$7500,MATCH(CM$3,Команды!$A$2:$A$7500,0),$E40+2)=Команды!$AJ$16,TRUE,FALSE),IF(INDEX(Команды!$A$2:$AN$7500,MATCH(CM$3,Команды!$A$2:$A$7500,0),$E40+2)=Команды!$AJ$17,TRUE,FALSE),IF(INDEX(Команды!$A$2:$AN$7500,MATCH(CM$3,Команды!$A$2:$A$7500,0),$E40+2)=Команды!$AJ$18,TRUE,FALSE),IF(INDEX(Команды!$A$2:$AN$7500,MATCH(CM$3,Команды!$A$2:$A$7500,0),$E40+2)=Команды!$AJ$19,TRUE,FALSE)),INDEX(Команды!$AJ$2:$AL$19,MATCH(INDEX(Команды!$A$2:$AN$7500,MATCH(CM$3,Команды!$A$2:$A$7500,0),$E40+2),Команды!$AJ$2:$AJ$19,0),3),0)</f>
        <v>0.65625</v>
      </c>
      <c r="CO40" s="342"/>
      <c r="CP40" s="174">
        <f>IF(OR(IF(INDEX(Команды!$A$2:$AN$7500,MATCH(CP$3,Команды!$A$2:$A$7500,0),$E40+2)=Команды!$AJ$2,TRUE,FALSE),IF(INDEX(Команды!$A$2:$AN$7500,MATCH(CP$3,Команды!$A$2:$A$7500,0),$E40+2)=Команды!$AJ$3,TRUE,FALSE),IF(INDEX(Команды!$A$2:$AN$7500,MATCH(CP$3,Команды!$A$2:$A$7500,0),$E40+2)=Команды!$AJ$4,TRUE,FALSE),IF(INDEX(Команды!$A$2:$AN$7500,MATCH(CP$3,Команды!$A$2:$A$7500,0),$E40+2)=Команды!$AJ$5,TRUE,FALSE),IF(INDEX(Команды!$A$2:$AN$7500,MATCH(CP$3,Команды!$A$2:$A$7500,0),$E40+2)=Команды!$AJ$6,TRUE,FALSE),IF(INDEX(Команды!$A$2:$AN$7500,MATCH(CP$3,Команды!$A$2:$A$7500,0),$E40+2)=Команды!$AJ$7,TRUE,FALSE),IF(INDEX(Команды!$A$2:$AN$7500,MATCH(CP$3,Команды!$A$2:$A$7500,0),$E40+2)=Команды!$AJ$8,TRUE,FALSE),IF(INDEX(Команды!$A$2:$AN$7500,MATCH(CP$3,Команды!$A$2:$A$7500,0),$E40+2)=Команды!$AJ$9,TRUE,FALSE),IF(INDEX(Команды!$A$2:$AN$7500,MATCH(CP$3,Команды!$A$2:$A$7500,0),$E40+2)=Команды!$AJ$10,TRUE,FALSE),IF(INDEX(Команды!$A$2:$AN$7500,MATCH(CP$3,Команды!$A$2:$A$7500,0),$E40+2)=Команды!$AJ$11,TRUE,FALSE),IF(INDEX(Команды!$A$2:$AN$7500,MATCH(CP$3,Команды!$A$2:$A$7500,0),$E40+2)=Команды!$AJ$12,TRUE,FALSE),IF(INDEX(Команды!$A$2:$AN$7500,MATCH(CP$3,Команды!$A$2:$A$7500,0),$E40+2)=Команды!$AJ$13,TRUE,FALSE),IF(INDEX(Команды!$A$2:$AN$7500,MATCH(CP$3,Команды!$A$2:$A$7500,0),$E40+2)=Команды!$AJ$14,TRUE,FALSE),IF(INDEX(Команды!$A$2:$AN$7500,MATCH(CP$3,Команды!$A$2:$A$7500,0),$E40+2)=Команды!$AJ$15,TRUE,FALSE),IF(INDEX(Команды!$A$2:$AN$7500,MATCH(CP$3,Команды!$A$2:$A$7500,0),$E40+2)=Команды!$AJ$16,TRUE,FALSE),,IF(INDEX(Команды!$A$2:$AN$7500,MATCH(CP$3,Команды!$A$2:$A$7500,0),$E40+2)=Команды!$AJ$17,TRUE,FALSE),,IF(INDEX(Команды!$A$2:$AN$7500,MATCH(CP$3,Команды!$A$2:$A$7500,0),$E40+2)=Команды!$AJ$18,TRUE,FALSE),,IF(INDEX(Команды!$A$2:$AN$7500,MATCH(CP$3,Команды!$A$2:$A$7500,0),$E40+2)=Команды!$AJ$19,TRUE,FALSE)),INDEX(Команды!$AJ$2:$AK$19,MATCH(INDEX(Команды!$A$2:$AN$7500,MATCH(CP$3,Команды!$A$2:$A$7500,0),$E40+2),Команды!$AJ$2:$AJ$19,0),2),0)</f>
        <v>0.33333333333333331</v>
      </c>
      <c r="CQ40" s="175">
        <f>IF(OR(IF(INDEX(Команды!$A$2:$AN$7500,MATCH(CP$3,Команды!$A$2:$A$7500,0),$E40+2)=Команды!$AJ$2,TRUE,FALSE),IF(INDEX(Команды!$A$2:$AN$7500,MATCH(CP$3,Команды!$A$2:$A$7500,0),$E40+2)=Команды!$AJ$3,TRUE,FALSE),IF(INDEX(Команды!$A$2:$AN$7500,MATCH(CP$3,Команды!$A$2:$A$7500,0),$E40+2)=Команды!$AJ$4,TRUE,FALSE),IF(INDEX(Команды!$A$2:$AN$7500,MATCH(CP$3,Команды!$A$2:$A$7500,0),$E40+2)=Команды!$AJ$5,TRUE,FALSE),IF(INDEX(Команды!$A$2:$AN$7500,MATCH(CP$3,Команды!$A$2:$A$7500,0),$E40+2)=Команды!$AJ$6,TRUE,FALSE),IF(INDEX(Команды!$A$2:$AN$7500,MATCH(CP$3,Команды!$A$2:$A$7500,0),$E40+2)=Команды!$AJ$7,TRUE,FALSE),IF(INDEX(Команды!$A$2:$AN$7500,MATCH(CP$3,Команды!$A$2:$A$7500,0),$E40+2)=Команды!$AJ$8,TRUE,FALSE),IF(INDEX(Команды!$A$2:$AN$7500,MATCH(CP$3,Команды!$A$2:$A$7500,0),$E40+2)=Команды!$AJ$9,TRUE,FALSE),IF(INDEX(Команды!$A$2:$AN$7500,MATCH(CP$3,Команды!$A$2:$A$7500,0),$E40+2)=Команды!$AJ$10,TRUE,FALSE),IF(INDEX(Команды!$A$2:$AN$7500,MATCH(CP$3,Команды!$A$2:$A$7500,0),$E40+2)=Команды!$AJ$11,TRUE,FALSE),IF(INDEX(Команды!$A$2:$AN$7500,MATCH(CP$3,Команды!$A$2:$A$7500,0),$E40+2)=Команды!$AJ$12,TRUE,FALSE),IF(INDEX(Команды!$A$2:$AN$7500,MATCH(CP$3,Команды!$A$2:$A$7500,0),$E40+2)=Команды!$AJ$13,TRUE,FALSE),IF(INDEX(Команды!$A$2:$AN$7500,MATCH(CP$3,Команды!$A$2:$A$7500,0),$E40+2)=Команды!$AJ$14,TRUE,FALSE),IF(INDEX(Команды!$A$2:$AN$7500,MATCH(CP$3,Команды!$A$2:$A$7500,0),$E40+2)=Команды!$AJ$15,TRUE,FALSE),IF(INDEX(Команды!$A$2:$AN$7500,MATCH(CP$3,Команды!$A$2:$A$7500,0),$E40+2)=Команды!$AJ$16,TRUE,FALSE),IF(INDEX(Команды!$A$2:$AN$7500,MATCH(CP$3,Команды!$A$2:$A$7500,0),$E40+2)=Команды!$AJ$17,TRUE,FALSE),IF(INDEX(Команды!$A$2:$AN$7500,MATCH(CP$3,Команды!$A$2:$A$7500,0),$E40+2)=Команды!$AJ$18,TRUE,FALSE),IF(INDEX(Команды!$A$2:$AN$7500,MATCH(CP$3,Команды!$A$2:$A$7500,0),$E40+2)=Команды!$AJ$19,TRUE,FALSE)),INDEX(Команды!$AJ$2:$AL$19,MATCH(INDEX(Команды!$A$2:$AN$7500,MATCH(CP$3,Команды!$A$2:$A$7500,0),$E40+2),Команды!$AJ$2:$AJ$19,0),3),0)</f>
        <v>0.70833333333333337</v>
      </c>
      <c r="CR40" s="342"/>
      <c r="CS40" s="174">
        <f>IF(OR(IF(INDEX(Команды!$A$2:$AN$7500,MATCH(CS$3,Команды!$A$2:$A$7500,0),$E40+2)=Команды!$AJ$2,TRUE,FALSE),IF(INDEX(Команды!$A$2:$AN$7500,MATCH(CS$3,Команды!$A$2:$A$7500,0),$E40+2)=Команды!$AJ$3,TRUE,FALSE),IF(INDEX(Команды!$A$2:$AN$7500,MATCH(CS$3,Команды!$A$2:$A$7500,0),$E40+2)=Команды!$AJ$4,TRUE,FALSE),IF(INDEX(Команды!$A$2:$AN$7500,MATCH(CS$3,Команды!$A$2:$A$7500,0),$E40+2)=Команды!$AJ$5,TRUE,FALSE),IF(INDEX(Команды!$A$2:$AN$7500,MATCH(CS$3,Команды!$A$2:$A$7500,0),$E40+2)=Команды!$AJ$6,TRUE,FALSE),IF(INDEX(Команды!$A$2:$AN$7500,MATCH(CS$3,Команды!$A$2:$A$7500,0),$E40+2)=Команды!$AJ$7,TRUE,FALSE),IF(INDEX(Команды!$A$2:$AN$7500,MATCH(CS$3,Команды!$A$2:$A$7500,0),$E40+2)=Команды!$AJ$8,TRUE,FALSE),IF(INDEX(Команды!$A$2:$AN$7500,MATCH(CS$3,Команды!$A$2:$A$7500,0),$E40+2)=Команды!$AJ$9,TRUE,FALSE),IF(INDEX(Команды!$A$2:$AN$7500,MATCH(CS$3,Команды!$A$2:$A$7500,0),$E40+2)=Команды!$AJ$10,TRUE,FALSE),IF(INDEX(Команды!$A$2:$AN$7500,MATCH(CS$3,Команды!$A$2:$A$7500,0),$E40+2)=Команды!$AJ$11,TRUE,FALSE),IF(INDEX(Команды!$A$2:$AN$7500,MATCH(CS$3,Команды!$A$2:$A$7500,0),$E40+2)=Команды!$AJ$12,TRUE,FALSE),IF(INDEX(Команды!$A$2:$AN$7500,MATCH(CS$3,Команды!$A$2:$A$7500,0),$E40+2)=Команды!$AJ$13,TRUE,FALSE),IF(INDEX(Команды!$A$2:$AN$7500,MATCH(CS$3,Команды!$A$2:$A$7500,0),$E40+2)=Команды!$AJ$14,TRUE,FALSE),IF(INDEX(Команды!$A$2:$AN$7500,MATCH(CS$3,Команды!$A$2:$A$7500,0),$E40+2)=Команды!$AJ$15,TRUE,FALSE),IF(INDEX(Команды!$A$2:$AN$7500,MATCH(CS$3,Команды!$A$2:$A$7500,0),$E40+2)=Команды!$AJ$16,TRUE,FALSE),,IF(INDEX(Команды!$A$2:$AN$7500,MATCH(CS$3,Команды!$A$2:$A$7500,0),$E40+2)=Команды!$AJ$17,TRUE,FALSE),,IF(INDEX(Команды!$A$2:$AN$7500,MATCH(CS$3,Команды!$A$2:$A$7500,0),$E40+2)=Команды!$AJ$18,TRUE,FALSE),,IF(INDEX(Команды!$A$2:$AN$7500,MATCH(CS$3,Команды!$A$2:$A$7500,0),$E40+2)=Команды!$AJ$19,TRUE,FALSE)),INDEX(Команды!$AJ$2:$AK$19,MATCH(INDEX(Команды!$A$2:$AN$7500,MATCH(CS$3,Команды!$A$2:$A$7500,0),$E40+2),Команды!$AJ$2:$AJ$19,0),2),0)</f>
        <v>0.375</v>
      </c>
      <c r="CT40" s="175">
        <f>IF(OR(IF(INDEX(Команды!$A$2:$AN$7500,MATCH(CS$3,Команды!$A$2:$A$7500,0),$E40+2)=Команды!$AJ$2,TRUE,FALSE),IF(INDEX(Команды!$A$2:$AN$7500,MATCH(CS$3,Команды!$A$2:$A$7500,0),$E40+2)=Команды!$AJ$3,TRUE,FALSE),IF(INDEX(Команды!$A$2:$AN$7500,MATCH(CS$3,Команды!$A$2:$A$7500,0),$E40+2)=Команды!$AJ$4,TRUE,FALSE),IF(INDEX(Команды!$A$2:$AN$7500,MATCH(CS$3,Команды!$A$2:$A$7500,0),$E40+2)=Команды!$AJ$5,TRUE,FALSE),IF(INDEX(Команды!$A$2:$AN$7500,MATCH(CS$3,Команды!$A$2:$A$7500,0),$E40+2)=Команды!$AJ$6,TRUE,FALSE),IF(INDEX(Команды!$A$2:$AN$7500,MATCH(CS$3,Команды!$A$2:$A$7500,0),$E40+2)=Команды!$AJ$7,TRUE,FALSE),IF(INDEX(Команды!$A$2:$AN$7500,MATCH(CS$3,Команды!$A$2:$A$7500,0),$E40+2)=Команды!$AJ$8,TRUE,FALSE),IF(INDEX(Команды!$A$2:$AN$7500,MATCH(CS$3,Команды!$A$2:$A$7500,0),$E40+2)=Команды!$AJ$9,TRUE,FALSE),IF(INDEX(Команды!$A$2:$AN$7500,MATCH(CS$3,Команды!$A$2:$A$7500,0),$E40+2)=Команды!$AJ$10,TRUE,FALSE),IF(INDEX(Команды!$A$2:$AN$7500,MATCH(CS$3,Команды!$A$2:$A$7500,0),$E40+2)=Команды!$AJ$11,TRUE,FALSE),IF(INDEX(Команды!$A$2:$AN$7500,MATCH(CS$3,Команды!$A$2:$A$7500,0),$E40+2)=Команды!$AJ$12,TRUE,FALSE),IF(INDEX(Команды!$A$2:$AN$7500,MATCH(CS$3,Команды!$A$2:$A$7500,0),$E40+2)=Команды!$AJ$13,TRUE,FALSE),IF(INDEX(Команды!$A$2:$AN$7500,MATCH(CS$3,Команды!$A$2:$A$7500,0),$E40+2)=Команды!$AJ$14,TRUE,FALSE),IF(INDEX(Команды!$A$2:$AN$7500,MATCH(CS$3,Команды!$A$2:$A$7500,0),$E40+2)=Команды!$AJ$15,TRUE,FALSE),IF(INDEX(Команды!$A$2:$AN$7500,MATCH(CS$3,Команды!$A$2:$A$7500,0),$E40+2)=Команды!$AJ$16,TRUE,FALSE),IF(INDEX(Команды!$A$2:$AN$7500,MATCH(CS$3,Команды!$A$2:$A$7500,0),$E40+2)=Команды!$AJ$17,TRUE,FALSE),IF(INDEX(Команды!$A$2:$AN$7500,MATCH(CS$3,Команды!$A$2:$A$7500,0),$E40+2)=Команды!$AJ$18,TRUE,FALSE),IF(INDEX(Команды!$A$2:$AN$7500,MATCH(CS$3,Команды!$A$2:$A$7500,0),$E40+2)=Команды!$AJ$19,TRUE,FALSE)),INDEX(Команды!$AJ$2:$AL$19,MATCH(INDEX(Команды!$A$2:$AN$7500,MATCH(CS$3,Команды!$A$2:$A$7500,0),$E40+2),Команды!$AJ$2:$AJ$19,0),3),0)</f>
        <v>0.75</v>
      </c>
      <c r="CU40" s="342"/>
    </row>
    <row r="41" spans="1:99" s="2" customFormat="1" ht="21.95" customHeight="1" x14ac:dyDescent="0.3">
      <c r="A41" s="251">
        <v>36</v>
      </c>
      <c r="B41" s="2">
        <f>VLOOKUP(A41,'Список КК'!A:F,6,TRUE)</f>
        <v>14210</v>
      </c>
      <c r="C41" s="636" t="str">
        <f>VLOOKUP(A41,'Список КК'!A:B,2,TRUE)</f>
        <v>Хмара Екатерина Юрьевна</v>
      </c>
      <c r="D41" s="203" t="str">
        <f>VLOOKUP(A41,'Список КК'!A:D,4,TRUE)</f>
        <v>ОРКК СВЕРКА</v>
      </c>
      <c r="E41" s="4">
        <f>VLOOKUP(A41,'Список КК'!A:C,3,TRUE)</f>
        <v>2</v>
      </c>
      <c r="F41" s="220">
        <f>VLOOKUP(A41,'Список КК'!A:E,5,TRUE)</f>
        <v>0</v>
      </c>
      <c r="G41" s="174" t="str">
        <f>IF(OR(IF(INDEX(Команды!$A$2:$AN$7500,MATCH(G$3,Команды!$A$2:$A$7500,0),$E41+2)=Команды!$AJ$2,TRUE,FALSE),IF(INDEX(Команды!$A$2:$AN$7500,MATCH(G$3,Команды!$A$2:$A$7500,0),$E41+2)=Команды!$AJ$3,TRUE,FALSE),IF(INDEX(Команды!$A$2:$AN$7500,MATCH(G$3,Команды!$A$2:$A$7500,0),$E41+2)=Команды!$AJ$4,TRUE,FALSE),IF(INDEX(Команды!$A$2:$AN$7500,MATCH(G$3,Команды!$A$2:$A$7500,0),$E41+2)=Команды!$AJ$5,TRUE,FALSE),IF(INDEX(Команды!$A$2:$AN$7500,MATCH(G$3,Команды!$A$2:$A$7500,0),$E41+2)=Команды!$AJ$6,TRUE,FALSE),IF(INDEX(Команды!$A$2:$AN$7500,MATCH(G$3,Команды!$A$2:$A$7500,0),$E41+2)=Команды!$AJ$7,TRUE,FALSE),IF(INDEX(Команды!$A$2:$AN$7500,MATCH(G$3,Команды!$A$2:$A$7500,0),$E41+2)=Команды!$AJ$8,TRUE,FALSE),IF(INDEX(Команды!$A$2:$AN$7500,MATCH(G$3,Команды!$A$2:$A$7500,0),$E41+2)=Команды!$AJ$9,TRUE,FALSE),IF(INDEX(Команды!$A$2:$AN$7500,MATCH(G$3,Команды!$A$2:$A$7500,0),$E41+2)=Команды!$AJ$10,TRUE,FALSE),IF(INDEX(Команды!$A$2:$AN$7500,MATCH(G$3,Команды!$A$2:$A$7500,0),$E41+2)=Команды!$AJ$11,TRUE,FALSE),IF(INDEX(Команды!$A$2:$AN$7500,MATCH(G$3,Команды!$A$2:$A$7500,0),$E41+2)=Команды!$AJ$12,TRUE,FALSE),IF(INDEX(Команды!$A$2:$AN$7500,MATCH(G$3,Команды!$A$2:$A$7500,0),$E41+2)=Команды!$AJ$13,TRUE,FALSE),IF(INDEX(Команды!$A$2:$AN$7500,MATCH(G$3,Команды!$A$2:$A$7500,0),$E41+2)=Команды!$AJ$14,TRUE,FALSE),IF(INDEX(Команды!$A$2:$AN$7500,MATCH(G$3,Команды!$A$2:$A$7500,0),$E41+2)=Команды!$AJ$15,TRUE,FALSE),IF(INDEX(Команды!$A$2:$AN$7500,MATCH(G$3,Команды!$A$2:$A$7500,0),$E41+2)=Команды!$AJ$16,TRUE,FALSE),,IF(INDEX(Команды!$A$2:$AN$7500,MATCH(G$3,Команды!$A$2:$A$7500,0),$E41+2)=Команды!$AJ$17,TRUE,FALSE),,IF(INDEX(Команды!$A$2:$AN$7500,MATCH(G$3,Команды!$A$2:$A$7500,0),$E41+2)=Команды!$AJ$18,TRUE,FALSE),,IF(INDEX(Команды!$A$2:$AN$7500,MATCH(G$3,Команды!$A$2:$A$7500,0),$E41+2)=Команды!$AJ$19,TRUE,FALSE)),INDEX(Команды!$AJ$2:$AK$19,MATCH(INDEX(Команды!$A$2:$AN$7500,MATCH(G$3,Команды!$A$2:$A$7500,0),$E41+2),Команды!$AJ$2:$AJ$19,0),2),0)</f>
        <v>В</v>
      </c>
      <c r="H41" s="175" t="str">
        <f>IF(OR(IF(INDEX(Команды!$A$2:$AN$7500,MATCH(G$3,Команды!$A$2:$A$7500,0),$E41+2)=Команды!$AJ$2,TRUE,FALSE),IF(INDEX(Команды!$A$2:$AN$7500,MATCH(G$3,Команды!$A$2:$A$7500,0),$E41+2)=Команды!$AJ$3,TRUE,FALSE),IF(INDEX(Команды!$A$2:$AN$7500,MATCH(G$3,Команды!$A$2:$A$7500,0),$E41+2)=Команды!$AJ$4,TRUE,FALSE),IF(INDEX(Команды!$A$2:$AN$7500,MATCH(G$3,Команды!$A$2:$A$7500,0),$E41+2)=Команды!$AJ$5,TRUE,FALSE),IF(INDEX(Команды!$A$2:$AN$7500,MATCH(G$3,Команды!$A$2:$A$7500,0),$E41+2)=Команды!$AJ$6,TRUE,FALSE),IF(INDEX(Команды!$A$2:$AN$7500,MATCH(G$3,Команды!$A$2:$A$7500,0),$E41+2)=Команды!$AJ$7,TRUE,FALSE),IF(INDEX(Команды!$A$2:$AN$7500,MATCH(G$3,Команды!$A$2:$A$7500,0),$E41+2)=Команды!$AJ$8,TRUE,FALSE),IF(INDEX(Команды!$A$2:$AN$7500,MATCH(G$3,Команды!$A$2:$A$7500,0),$E41+2)=Команды!$AJ$9,TRUE,FALSE),IF(INDEX(Команды!$A$2:$AN$7500,MATCH(G$3,Команды!$A$2:$A$7500,0),$E41+2)=Команды!$AJ$10,TRUE,FALSE),IF(INDEX(Команды!$A$2:$AN$7500,MATCH(G$3,Команды!$A$2:$A$7500,0),$E41+2)=Команды!$AJ$11,TRUE,FALSE),IF(INDEX(Команды!$A$2:$AN$7500,MATCH(G$3,Команды!$A$2:$A$7500,0),$E41+2)=Команды!$AJ$12,TRUE,FALSE),IF(INDEX(Команды!$A$2:$AN$7500,MATCH(G$3,Команды!$A$2:$A$7500,0),$E41+2)=Команды!$AJ$13,TRUE,FALSE),IF(INDEX(Команды!$A$2:$AN$7500,MATCH(G$3,Команды!$A$2:$A$7500,0),$E41+2)=Команды!$AJ$14,TRUE,FALSE),IF(INDEX(Команды!$A$2:$AN$7500,MATCH(G$3,Команды!$A$2:$A$7500,0),$E41+2)=Команды!$AJ$15,TRUE,FALSE),IF(INDEX(Команды!$A$2:$AN$7500,MATCH(G$3,Команды!$A$2:$A$7500,0),$E41+2)=Команды!$AJ$16,TRUE,FALSE),IF(INDEX(Команды!$A$2:$AN$7500,MATCH(G$3,Команды!$A$2:$A$7500,0),$E41+2)=Команды!$AJ$17,TRUE,FALSE),IF(INDEX(Команды!$A$2:$AN$7500,MATCH(G$3,Команды!$A$2:$A$7500,0),$E41+2)=Команды!$AJ$18,TRUE,FALSE),IF(INDEX(Команды!$A$2:$AN$7500,MATCH(G$3,Команды!$A$2:$A$7500,0),$E41+2)=Команды!$AJ$19,TRUE,FALSE)),INDEX(Команды!$AJ$2:$AL$19,MATCH(INDEX(Команды!$A$2:$AN$7500,MATCH(G$3,Команды!$A$2:$A$7500,0),$E41+2),Команды!$AJ$2:$AJ$19,0),3),0)</f>
        <v>В</v>
      </c>
      <c r="I41" s="342"/>
      <c r="J41" s="174" t="str">
        <f>IF(OR(IF(INDEX(Команды!$A$2:$AN$7500,MATCH(J$3,Команды!$A$2:$A$7500,0),$E41+2)=Команды!$AJ$2,TRUE,FALSE),IF(INDEX(Команды!$A$2:$AN$7500,MATCH(J$3,Команды!$A$2:$A$7500,0),$E41+2)=Команды!$AJ$3,TRUE,FALSE),IF(INDEX(Команды!$A$2:$AN$7500,MATCH(J$3,Команды!$A$2:$A$7500,0),$E41+2)=Команды!$AJ$4,TRUE,FALSE),IF(INDEX(Команды!$A$2:$AN$7500,MATCH(J$3,Команды!$A$2:$A$7500,0),$E41+2)=Команды!$AJ$5,TRUE,FALSE),IF(INDEX(Команды!$A$2:$AN$7500,MATCH(J$3,Команды!$A$2:$A$7500,0),$E41+2)=Команды!$AJ$6,TRUE,FALSE),IF(INDEX(Команды!$A$2:$AN$7500,MATCH(J$3,Команды!$A$2:$A$7500,0),$E41+2)=Команды!$AJ$7,TRUE,FALSE),IF(INDEX(Команды!$A$2:$AN$7500,MATCH(J$3,Команды!$A$2:$A$7500,0),$E41+2)=Команды!$AJ$8,TRUE,FALSE),IF(INDEX(Команды!$A$2:$AN$7500,MATCH(J$3,Команды!$A$2:$A$7500,0),$E41+2)=Команды!$AJ$9,TRUE,FALSE),IF(INDEX(Команды!$A$2:$AN$7500,MATCH(J$3,Команды!$A$2:$A$7500,0),$E41+2)=Команды!$AJ$10,TRUE,FALSE),IF(INDEX(Команды!$A$2:$AN$7500,MATCH(J$3,Команды!$A$2:$A$7500,0),$E41+2)=Команды!$AJ$11,TRUE,FALSE),IF(INDEX(Команды!$A$2:$AN$7500,MATCH(J$3,Команды!$A$2:$A$7500,0),$E41+2)=Команды!$AJ$12,TRUE,FALSE),IF(INDEX(Команды!$A$2:$AN$7500,MATCH(J$3,Команды!$A$2:$A$7500,0),$E41+2)=Команды!$AJ$13,TRUE,FALSE),IF(INDEX(Команды!$A$2:$AN$7500,MATCH(J$3,Команды!$A$2:$A$7500,0),$E41+2)=Команды!$AJ$14,TRUE,FALSE),IF(INDEX(Команды!$A$2:$AN$7500,MATCH(J$3,Команды!$A$2:$A$7500,0),$E41+2)=Команды!$AJ$15,TRUE,FALSE),IF(INDEX(Команды!$A$2:$AN$7500,MATCH(J$3,Команды!$A$2:$A$7500,0),$E41+2)=Команды!$AJ$16,TRUE,FALSE),,IF(INDEX(Команды!$A$2:$AN$7500,MATCH(J$3,Команды!$A$2:$A$7500,0),$E41+2)=Команды!$AJ$17,TRUE,FALSE),,IF(INDEX(Команды!$A$2:$AN$7500,MATCH(J$3,Команды!$A$2:$A$7500,0),$E41+2)=Команды!$AJ$18,TRUE,FALSE),,IF(INDEX(Команды!$A$2:$AN$7500,MATCH(J$3,Команды!$A$2:$A$7500,0),$E41+2)=Команды!$AJ$19,TRUE,FALSE)),INDEX(Команды!$AJ$2:$AK$19,MATCH(INDEX(Команды!$A$2:$AN$7500,MATCH(J$3,Команды!$A$2:$A$7500,0),$E41+2),Команды!$AJ$2:$AJ$19,0),2),0)</f>
        <v>В</v>
      </c>
      <c r="K41" s="175" t="str">
        <f>IF(OR(IF(INDEX(Команды!$A$2:$AN$7500,MATCH(J$3,Команды!$A$2:$A$7500,0),$E41+2)=Команды!$AJ$2,TRUE,FALSE),IF(INDEX(Команды!$A$2:$AN$7500,MATCH(J$3,Команды!$A$2:$A$7500,0),$E41+2)=Команды!$AJ$3,TRUE,FALSE),IF(INDEX(Команды!$A$2:$AN$7500,MATCH(J$3,Команды!$A$2:$A$7500,0),$E41+2)=Команды!$AJ$4,TRUE,FALSE),IF(INDEX(Команды!$A$2:$AN$7500,MATCH(J$3,Команды!$A$2:$A$7500,0),$E41+2)=Команды!$AJ$5,TRUE,FALSE),IF(INDEX(Команды!$A$2:$AN$7500,MATCH(J$3,Команды!$A$2:$A$7500,0),$E41+2)=Команды!$AJ$6,TRUE,FALSE),IF(INDEX(Команды!$A$2:$AN$7500,MATCH(J$3,Команды!$A$2:$A$7500,0),$E41+2)=Команды!$AJ$7,TRUE,FALSE),IF(INDEX(Команды!$A$2:$AN$7500,MATCH(J$3,Команды!$A$2:$A$7500,0),$E41+2)=Команды!$AJ$8,TRUE,FALSE),IF(INDEX(Команды!$A$2:$AN$7500,MATCH(J$3,Команды!$A$2:$A$7500,0),$E41+2)=Команды!$AJ$9,TRUE,FALSE),IF(INDEX(Команды!$A$2:$AN$7500,MATCH(J$3,Команды!$A$2:$A$7500,0),$E41+2)=Команды!$AJ$10,TRUE,FALSE),IF(INDEX(Команды!$A$2:$AN$7500,MATCH(J$3,Команды!$A$2:$A$7500,0),$E41+2)=Команды!$AJ$11,TRUE,FALSE),IF(INDEX(Команды!$A$2:$AN$7500,MATCH(J$3,Команды!$A$2:$A$7500,0),$E41+2)=Команды!$AJ$12,TRUE,FALSE),IF(INDEX(Команды!$A$2:$AN$7500,MATCH(J$3,Команды!$A$2:$A$7500,0),$E41+2)=Команды!$AJ$13,TRUE,FALSE),IF(INDEX(Команды!$A$2:$AN$7500,MATCH(J$3,Команды!$A$2:$A$7500,0),$E41+2)=Команды!$AJ$14,TRUE,FALSE),IF(INDEX(Команды!$A$2:$AN$7500,MATCH(J$3,Команды!$A$2:$A$7500,0),$E41+2)=Команды!$AJ$15,TRUE,FALSE),IF(INDEX(Команды!$A$2:$AN$7500,MATCH(J$3,Команды!$A$2:$A$7500,0),$E41+2)=Команды!$AJ$16,TRUE,FALSE),IF(INDEX(Команды!$A$2:$AN$7500,MATCH(J$3,Команды!$A$2:$A$7500,0),$E41+2)=Команды!$AJ$17,TRUE,FALSE),IF(INDEX(Команды!$A$2:$AN$7500,MATCH(J$3,Команды!$A$2:$A$7500,0),$E41+2)=Команды!$AJ$18,TRUE,FALSE),IF(INDEX(Команды!$A$2:$AN$7500,MATCH(J$3,Команды!$A$2:$A$7500,0),$E41+2)=Команды!$AJ$19,TRUE,FALSE)),INDEX(Команды!$AJ$2:$AL$19,MATCH(INDEX(Команды!$A$2:$AN$7500,MATCH(J$3,Команды!$A$2:$A$7500,0),$E41+2),Команды!$AJ$2:$AJ$19,0),3),0)</f>
        <v>В</v>
      </c>
      <c r="L41" s="342"/>
      <c r="M41" s="174">
        <f>IF(OR(IF(INDEX(Команды!$A$2:$AN$7500,MATCH(M$3,Команды!$A$2:$A$7500,0),$E41+2)=Команды!$AJ$2,TRUE,FALSE),IF(INDEX(Команды!$A$2:$AN$7500,MATCH(M$3,Команды!$A$2:$A$7500,0),$E41+2)=Команды!$AJ$3,TRUE,FALSE),IF(INDEX(Команды!$A$2:$AN$7500,MATCH(M$3,Команды!$A$2:$A$7500,0),$E41+2)=Команды!$AJ$4,TRUE,FALSE),IF(INDEX(Команды!$A$2:$AN$7500,MATCH(M$3,Команды!$A$2:$A$7500,0),$E41+2)=Команды!$AJ$5,TRUE,FALSE),IF(INDEX(Команды!$A$2:$AN$7500,MATCH(M$3,Команды!$A$2:$A$7500,0),$E41+2)=Команды!$AJ$6,TRUE,FALSE),IF(INDEX(Команды!$A$2:$AN$7500,MATCH(M$3,Команды!$A$2:$A$7500,0),$E41+2)=Команды!$AJ$7,TRUE,FALSE),IF(INDEX(Команды!$A$2:$AN$7500,MATCH(M$3,Команды!$A$2:$A$7500,0),$E41+2)=Команды!$AJ$8,TRUE,FALSE),IF(INDEX(Команды!$A$2:$AN$7500,MATCH(M$3,Команды!$A$2:$A$7500,0),$E41+2)=Команды!$AJ$9,TRUE,FALSE),IF(INDEX(Команды!$A$2:$AN$7500,MATCH(M$3,Команды!$A$2:$A$7500,0),$E41+2)=Команды!$AJ$10,TRUE,FALSE),IF(INDEX(Команды!$A$2:$AN$7500,MATCH(M$3,Команды!$A$2:$A$7500,0),$E41+2)=Команды!$AJ$11,TRUE,FALSE),IF(INDEX(Команды!$A$2:$AN$7500,MATCH(M$3,Команды!$A$2:$A$7500,0),$E41+2)=Команды!$AJ$12,TRUE,FALSE),IF(INDEX(Команды!$A$2:$AN$7500,MATCH(M$3,Команды!$A$2:$A$7500,0),$E41+2)=Команды!$AJ$13,TRUE,FALSE),IF(INDEX(Команды!$A$2:$AN$7500,MATCH(M$3,Команды!$A$2:$A$7500,0),$E41+2)=Команды!$AJ$14,TRUE,FALSE),IF(INDEX(Команды!$A$2:$AN$7500,MATCH(M$3,Команды!$A$2:$A$7500,0),$E41+2)=Команды!$AJ$15,TRUE,FALSE),IF(INDEX(Команды!$A$2:$AN$7500,MATCH(M$3,Команды!$A$2:$A$7500,0),$E41+2)=Команды!$AJ$16,TRUE,FALSE),,IF(INDEX(Команды!$A$2:$AN$7500,MATCH(M$3,Команды!$A$2:$A$7500,0),$E41+2)=Команды!$AJ$17,TRUE,FALSE),,IF(INDEX(Команды!$A$2:$AN$7500,MATCH(M$3,Команды!$A$2:$A$7500,0),$E41+2)=Команды!$AJ$18,TRUE,FALSE),,IF(INDEX(Команды!$A$2:$AN$7500,MATCH(M$3,Команды!$A$2:$A$7500,0),$E41+2)=Команды!$AJ$19,TRUE,FALSE)),INDEX(Команды!$AJ$2:$AK$19,MATCH(INDEX(Команды!$A$2:$AN$7500,MATCH(M$3,Команды!$A$2:$A$7500,0),$E41+2),Команды!$AJ$2:$AJ$19,0),2),0)</f>
        <v>0.28125</v>
      </c>
      <c r="N41" s="175">
        <f>IF(OR(IF(INDEX(Команды!$A$2:$AN$7500,MATCH(M$3,Команды!$A$2:$A$7500,0),$E41+2)=Команды!$AJ$2,TRUE,FALSE),IF(INDEX(Команды!$A$2:$AN$7500,MATCH(M$3,Команды!$A$2:$A$7500,0),$E41+2)=Команды!$AJ$3,TRUE,FALSE),IF(INDEX(Команды!$A$2:$AN$7500,MATCH(M$3,Команды!$A$2:$A$7500,0),$E41+2)=Команды!$AJ$4,TRUE,FALSE),IF(INDEX(Команды!$A$2:$AN$7500,MATCH(M$3,Команды!$A$2:$A$7500,0),$E41+2)=Команды!$AJ$5,TRUE,FALSE),IF(INDEX(Команды!$A$2:$AN$7500,MATCH(M$3,Команды!$A$2:$A$7500,0),$E41+2)=Команды!$AJ$6,TRUE,FALSE),IF(INDEX(Команды!$A$2:$AN$7500,MATCH(M$3,Команды!$A$2:$A$7500,0),$E41+2)=Команды!$AJ$7,TRUE,FALSE),IF(INDEX(Команды!$A$2:$AN$7500,MATCH(M$3,Команды!$A$2:$A$7500,0),$E41+2)=Команды!$AJ$8,TRUE,FALSE),IF(INDEX(Команды!$A$2:$AN$7500,MATCH(M$3,Команды!$A$2:$A$7500,0),$E41+2)=Команды!$AJ$9,TRUE,FALSE),IF(INDEX(Команды!$A$2:$AN$7500,MATCH(M$3,Команды!$A$2:$A$7500,0),$E41+2)=Команды!$AJ$10,TRUE,FALSE),IF(INDEX(Команды!$A$2:$AN$7500,MATCH(M$3,Команды!$A$2:$A$7500,0),$E41+2)=Команды!$AJ$11,TRUE,FALSE),IF(INDEX(Команды!$A$2:$AN$7500,MATCH(M$3,Команды!$A$2:$A$7500,0),$E41+2)=Команды!$AJ$12,TRUE,FALSE),IF(INDEX(Команды!$A$2:$AN$7500,MATCH(M$3,Команды!$A$2:$A$7500,0),$E41+2)=Команды!$AJ$13,TRUE,FALSE),IF(INDEX(Команды!$A$2:$AN$7500,MATCH(M$3,Команды!$A$2:$A$7500,0),$E41+2)=Команды!$AJ$14,TRUE,FALSE),IF(INDEX(Команды!$A$2:$AN$7500,MATCH(M$3,Команды!$A$2:$A$7500,0),$E41+2)=Команды!$AJ$15,TRUE,FALSE),IF(INDEX(Команды!$A$2:$AN$7500,MATCH(M$3,Команды!$A$2:$A$7500,0),$E41+2)=Команды!$AJ$16,TRUE,FALSE),IF(INDEX(Команды!$A$2:$AN$7500,MATCH(M$3,Команды!$A$2:$A$7500,0),$E41+2)=Команды!$AJ$17,TRUE,FALSE),IF(INDEX(Команды!$A$2:$AN$7500,MATCH(M$3,Команды!$A$2:$A$7500,0),$E41+2)=Команды!$AJ$18,TRUE,FALSE),IF(INDEX(Команды!$A$2:$AN$7500,MATCH(M$3,Команды!$A$2:$A$7500,0),$E41+2)=Команды!$AJ$19,TRUE,FALSE)),INDEX(Команды!$AJ$2:$AL$19,MATCH(INDEX(Команды!$A$2:$AN$7500,MATCH(M$3,Команды!$A$2:$A$7500,0),$E41+2),Команды!$AJ$2:$AJ$19,0),3),0)</f>
        <v>0.65625</v>
      </c>
      <c r="O41" s="342"/>
      <c r="P41" s="174">
        <f>IF(OR(IF(INDEX(Команды!$A$2:$AN$7500,MATCH(P$3,Команды!$A$2:$A$7500,0),$E41+2)=Команды!$AJ$2,TRUE,FALSE),IF(INDEX(Команды!$A$2:$AN$7500,MATCH(P$3,Команды!$A$2:$A$7500,0),$E41+2)=Команды!$AJ$3,TRUE,FALSE),IF(INDEX(Команды!$A$2:$AN$7500,MATCH(P$3,Команды!$A$2:$A$7500,0),$E41+2)=Команды!$AJ$4,TRUE,FALSE),IF(INDEX(Команды!$A$2:$AN$7500,MATCH(P$3,Команды!$A$2:$A$7500,0),$E41+2)=Команды!$AJ$5,TRUE,FALSE),IF(INDEX(Команды!$A$2:$AN$7500,MATCH(P$3,Команды!$A$2:$A$7500,0),$E41+2)=Команды!$AJ$6,TRUE,FALSE),IF(INDEX(Команды!$A$2:$AN$7500,MATCH(P$3,Команды!$A$2:$A$7500,0),$E41+2)=Команды!$AJ$7,TRUE,FALSE),IF(INDEX(Команды!$A$2:$AN$7500,MATCH(P$3,Команды!$A$2:$A$7500,0),$E41+2)=Команды!$AJ$8,TRUE,FALSE),IF(INDEX(Команды!$A$2:$AN$7500,MATCH(P$3,Команды!$A$2:$A$7500,0),$E41+2)=Команды!$AJ$9,TRUE,FALSE),IF(INDEX(Команды!$A$2:$AN$7500,MATCH(P$3,Команды!$A$2:$A$7500,0),$E41+2)=Команды!$AJ$10,TRUE,FALSE),IF(INDEX(Команды!$A$2:$AN$7500,MATCH(P$3,Команды!$A$2:$A$7500,0),$E41+2)=Команды!$AJ$11,TRUE,FALSE),IF(INDEX(Команды!$A$2:$AN$7500,MATCH(P$3,Команды!$A$2:$A$7500,0),$E41+2)=Команды!$AJ$12,TRUE,FALSE),IF(INDEX(Команды!$A$2:$AN$7500,MATCH(P$3,Команды!$A$2:$A$7500,0),$E41+2)=Команды!$AJ$13,TRUE,FALSE),IF(INDEX(Команды!$A$2:$AN$7500,MATCH(P$3,Команды!$A$2:$A$7500,0),$E41+2)=Команды!$AJ$14,TRUE,FALSE),IF(INDEX(Команды!$A$2:$AN$7500,MATCH(P$3,Команды!$A$2:$A$7500,0),$E41+2)=Команды!$AJ$15,TRUE,FALSE),IF(INDEX(Команды!$A$2:$AN$7500,MATCH(P$3,Команды!$A$2:$A$7500,0),$E41+2)=Команды!$AJ$16,TRUE,FALSE),,IF(INDEX(Команды!$A$2:$AN$7500,MATCH(P$3,Команды!$A$2:$A$7500,0),$E41+2)=Команды!$AJ$17,TRUE,FALSE),,IF(INDEX(Команды!$A$2:$AN$7500,MATCH(P$3,Команды!$A$2:$A$7500,0),$E41+2)=Команды!$AJ$18,TRUE,FALSE),,IF(INDEX(Команды!$A$2:$AN$7500,MATCH(P$3,Команды!$A$2:$A$7500,0),$E41+2)=Команды!$AJ$19,TRUE,FALSE)),INDEX(Команды!$AJ$2:$AK$19,MATCH(INDEX(Команды!$A$2:$AN$7500,MATCH(P$3,Команды!$A$2:$A$7500,0),$E41+2),Команды!$AJ$2:$AJ$19,0),2),0)</f>
        <v>0.5</v>
      </c>
      <c r="Q41" s="175">
        <f>IF(OR(IF(INDEX(Команды!$A$2:$AN$7500,MATCH(P$3,Команды!$A$2:$A$7500,0),$E41+2)=Команды!$AJ$2,TRUE,FALSE),IF(INDEX(Команды!$A$2:$AN$7500,MATCH(P$3,Команды!$A$2:$A$7500,0),$E41+2)=Команды!$AJ$3,TRUE,FALSE),IF(INDEX(Команды!$A$2:$AN$7500,MATCH(P$3,Команды!$A$2:$A$7500,0),$E41+2)=Команды!$AJ$4,TRUE,FALSE),IF(INDEX(Команды!$A$2:$AN$7500,MATCH(P$3,Команды!$A$2:$A$7500,0),$E41+2)=Команды!$AJ$5,TRUE,FALSE),IF(INDEX(Команды!$A$2:$AN$7500,MATCH(P$3,Команды!$A$2:$A$7500,0),$E41+2)=Команды!$AJ$6,TRUE,FALSE),IF(INDEX(Команды!$A$2:$AN$7500,MATCH(P$3,Команды!$A$2:$A$7500,0),$E41+2)=Команды!$AJ$7,TRUE,FALSE),IF(INDEX(Команды!$A$2:$AN$7500,MATCH(P$3,Команды!$A$2:$A$7500,0),$E41+2)=Команды!$AJ$8,TRUE,FALSE),IF(INDEX(Команды!$A$2:$AN$7500,MATCH(P$3,Команды!$A$2:$A$7500,0),$E41+2)=Команды!$AJ$9,TRUE,FALSE),IF(INDEX(Команды!$A$2:$AN$7500,MATCH(P$3,Команды!$A$2:$A$7500,0),$E41+2)=Команды!$AJ$10,TRUE,FALSE),IF(INDEX(Команды!$A$2:$AN$7500,MATCH(P$3,Команды!$A$2:$A$7500,0),$E41+2)=Команды!$AJ$11,TRUE,FALSE),IF(INDEX(Команды!$A$2:$AN$7500,MATCH(P$3,Команды!$A$2:$A$7500,0),$E41+2)=Команды!$AJ$12,TRUE,FALSE),IF(INDEX(Команды!$A$2:$AN$7500,MATCH(P$3,Команды!$A$2:$A$7500,0),$E41+2)=Команды!$AJ$13,TRUE,FALSE),IF(INDEX(Команды!$A$2:$AN$7500,MATCH(P$3,Команды!$A$2:$A$7500,0),$E41+2)=Команды!$AJ$14,TRUE,FALSE),IF(INDEX(Команды!$A$2:$AN$7500,MATCH(P$3,Команды!$A$2:$A$7500,0),$E41+2)=Команды!$AJ$15,TRUE,FALSE),IF(INDEX(Команды!$A$2:$AN$7500,MATCH(P$3,Команды!$A$2:$A$7500,0),$E41+2)=Команды!$AJ$16,TRUE,FALSE),IF(INDEX(Команды!$A$2:$AN$7500,MATCH(P$3,Команды!$A$2:$A$7500,0),$E41+2)=Команды!$AJ$17,TRUE,FALSE),IF(INDEX(Команды!$A$2:$AN$7500,MATCH(P$3,Команды!$A$2:$A$7500,0),$E41+2)=Команды!$AJ$18,TRUE,FALSE),IF(INDEX(Команды!$A$2:$AN$7500,MATCH(P$3,Команды!$A$2:$A$7500,0),$E41+2)=Команды!$AJ$19,TRUE,FALSE)),INDEX(Команды!$AJ$2:$AL$19,MATCH(INDEX(Команды!$A$2:$AN$7500,MATCH(P$3,Команды!$A$2:$A$7500,0),$E41+2),Команды!$AJ$2:$AJ$19,0),3),0)</f>
        <v>0.875</v>
      </c>
      <c r="R41" s="342"/>
      <c r="S41" s="174">
        <f>IF(OR(IF(INDEX(Команды!$A$2:$AN$7500,MATCH(S$3,Команды!$A$2:$A$7500,0),$E41+2)=Команды!$AJ$2,TRUE,FALSE),IF(INDEX(Команды!$A$2:$AN$7500,MATCH(S$3,Команды!$A$2:$A$7500,0),$E41+2)=Команды!$AJ$3,TRUE,FALSE),IF(INDEX(Команды!$A$2:$AN$7500,MATCH(S$3,Команды!$A$2:$A$7500,0),$E41+2)=Команды!$AJ$4,TRUE,FALSE),IF(INDEX(Команды!$A$2:$AN$7500,MATCH(S$3,Команды!$A$2:$A$7500,0),$E41+2)=Команды!$AJ$5,TRUE,FALSE),IF(INDEX(Команды!$A$2:$AN$7500,MATCH(S$3,Команды!$A$2:$A$7500,0),$E41+2)=Команды!$AJ$6,TRUE,FALSE),IF(INDEX(Команды!$A$2:$AN$7500,MATCH(S$3,Команды!$A$2:$A$7500,0),$E41+2)=Команды!$AJ$7,TRUE,FALSE),IF(INDEX(Команды!$A$2:$AN$7500,MATCH(S$3,Команды!$A$2:$A$7500,0),$E41+2)=Команды!$AJ$8,TRUE,FALSE),IF(INDEX(Команды!$A$2:$AN$7500,MATCH(S$3,Команды!$A$2:$A$7500,0),$E41+2)=Команды!$AJ$9,TRUE,FALSE),IF(INDEX(Команды!$A$2:$AN$7500,MATCH(S$3,Команды!$A$2:$A$7500,0),$E41+2)=Команды!$AJ$10,TRUE,FALSE),IF(INDEX(Команды!$A$2:$AN$7500,MATCH(S$3,Команды!$A$2:$A$7500,0),$E41+2)=Команды!$AJ$11,TRUE,FALSE),IF(INDEX(Команды!$A$2:$AN$7500,MATCH(S$3,Команды!$A$2:$A$7500,0),$E41+2)=Команды!$AJ$12,TRUE,FALSE),IF(INDEX(Команды!$A$2:$AN$7500,MATCH(S$3,Команды!$A$2:$A$7500,0),$E41+2)=Команды!$AJ$13,TRUE,FALSE),IF(INDEX(Команды!$A$2:$AN$7500,MATCH(S$3,Команды!$A$2:$A$7500,0),$E41+2)=Команды!$AJ$14,TRUE,FALSE),IF(INDEX(Команды!$A$2:$AN$7500,MATCH(S$3,Команды!$A$2:$A$7500,0),$E41+2)=Команды!$AJ$15,TRUE,FALSE),IF(INDEX(Команды!$A$2:$AN$7500,MATCH(S$3,Команды!$A$2:$A$7500,0),$E41+2)=Команды!$AJ$16,TRUE,FALSE),,IF(INDEX(Команды!$A$2:$AN$7500,MATCH(S$3,Команды!$A$2:$A$7500,0),$E41+2)=Команды!$AJ$17,TRUE,FALSE),,IF(INDEX(Команды!$A$2:$AN$7500,MATCH(S$3,Команды!$A$2:$A$7500,0),$E41+2)=Команды!$AJ$18,TRUE,FALSE),,IF(INDEX(Команды!$A$2:$AN$7500,MATCH(S$3,Команды!$A$2:$A$7500,0),$E41+2)=Команды!$AJ$19,TRUE,FALSE)),INDEX(Команды!$AJ$2:$AK$19,MATCH(INDEX(Команды!$A$2:$AN$7500,MATCH(S$3,Команды!$A$2:$A$7500,0),$E41+2),Команды!$AJ$2:$AJ$19,0),2),0)</f>
        <v>0.64583333333333337</v>
      </c>
      <c r="T41" s="175">
        <f>IF(OR(IF(INDEX(Команды!$A$2:$AN$7500,MATCH(S$3,Команды!$A$2:$A$7500,0),$E41+2)=Команды!$AJ$2,TRUE,FALSE),IF(INDEX(Команды!$A$2:$AN$7500,MATCH(S$3,Команды!$A$2:$A$7500,0),$E41+2)=Команды!$AJ$3,TRUE,FALSE),IF(INDEX(Команды!$A$2:$AN$7500,MATCH(S$3,Команды!$A$2:$A$7500,0),$E41+2)=Команды!$AJ$4,TRUE,FALSE),IF(INDEX(Команды!$A$2:$AN$7500,MATCH(S$3,Команды!$A$2:$A$7500,0),$E41+2)=Команды!$AJ$5,TRUE,FALSE),IF(INDEX(Команды!$A$2:$AN$7500,MATCH(S$3,Команды!$A$2:$A$7500,0),$E41+2)=Команды!$AJ$6,TRUE,FALSE),IF(INDEX(Команды!$A$2:$AN$7500,MATCH(S$3,Команды!$A$2:$A$7500,0),$E41+2)=Команды!$AJ$7,TRUE,FALSE),IF(INDEX(Команды!$A$2:$AN$7500,MATCH(S$3,Команды!$A$2:$A$7500,0),$E41+2)=Команды!$AJ$8,TRUE,FALSE),IF(INDEX(Команды!$A$2:$AN$7500,MATCH(S$3,Команды!$A$2:$A$7500,0),$E41+2)=Команды!$AJ$9,TRUE,FALSE),IF(INDEX(Команды!$A$2:$AN$7500,MATCH(S$3,Команды!$A$2:$A$7500,0),$E41+2)=Команды!$AJ$10,TRUE,FALSE),IF(INDEX(Команды!$A$2:$AN$7500,MATCH(S$3,Команды!$A$2:$A$7500,0),$E41+2)=Команды!$AJ$11,TRUE,FALSE),IF(INDEX(Команды!$A$2:$AN$7500,MATCH(S$3,Команды!$A$2:$A$7500,0),$E41+2)=Команды!$AJ$12,TRUE,FALSE),IF(INDEX(Команды!$A$2:$AN$7500,MATCH(S$3,Команды!$A$2:$A$7500,0),$E41+2)=Команды!$AJ$13,TRUE,FALSE),IF(INDEX(Команды!$A$2:$AN$7500,MATCH(S$3,Команды!$A$2:$A$7500,0),$E41+2)=Команды!$AJ$14,TRUE,FALSE),IF(INDEX(Команды!$A$2:$AN$7500,MATCH(S$3,Команды!$A$2:$A$7500,0),$E41+2)=Команды!$AJ$15,TRUE,FALSE),IF(INDEX(Команды!$A$2:$AN$7500,MATCH(S$3,Команды!$A$2:$A$7500,0),$E41+2)=Команды!$AJ$16,TRUE,FALSE),IF(INDEX(Команды!$A$2:$AN$7500,MATCH(S$3,Команды!$A$2:$A$7500,0),$E41+2)=Команды!$AJ$17,TRUE,FALSE),IF(INDEX(Команды!$A$2:$AN$7500,MATCH(S$3,Команды!$A$2:$A$7500,0),$E41+2)=Команды!$AJ$18,TRUE,FALSE),IF(INDEX(Команды!$A$2:$AN$7500,MATCH(S$3,Команды!$A$2:$A$7500,0),$E41+2)=Команды!$AJ$19,TRUE,FALSE)),INDEX(Команды!$AJ$2:$AL$19,MATCH(INDEX(Команды!$A$2:$AN$7500,MATCH(S$3,Команды!$A$2:$A$7500,0),$E41+2),Команды!$AJ$2:$AJ$19,0),3),0)</f>
        <v>1.0208333333333333</v>
      </c>
      <c r="U41" s="342"/>
      <c r="V41" s="174">
        <f>IF(OR(IF(INDEX(Команды!$A$2:$AN$7500,MATCH(V$3,Команды!$A$2:$A$7500,0),$E41+2)=Команды!$AJ$2,TRUE,FALSE),IF(INDEX(Команды!$A$2:$AN$7500,MATCH(V$3,Команды!$A$2:$A$7500,0),$E41+2)=Команды!$AJ$3,TRUE,FALSE),IF(INDEX(Команды!$A$2:$AN$7500,MATCH(V$3,Команды!$A$2:$A$7500,0),$E41+2)=Команды!$AJ$4,TRUE,FALSE),IF(INDEX(Команды!$A$2:$AN$7500,MATCH(V$3,Команды!$A$2:$A$7500,0),$E41+2)=Команды!$AJ$5,TRUE,FALSE),IF(INDEX(Команды!$A$2:$AN$7500,MATCH(V$3,Команды!$A$2:$A$7500,0),$E41+2)=Команды!$AJ$6,TRUE,FALSE),IF(INDEX(Команды!$A$2:$AN$7500,MATCH(V$3,Команды!$A$2:$A$7500,0),$E41+2)=Команды!$AJ$7,TRUE,FALSE),IF(INDEX(Команды!$A$2:$AN$7500,MATCH(V$3,Команды!$A$2:$A$7500,0),$E41+2)=Команды!$AJ$8,TRUE,FALSE),IF(INDEX(Команды!$A$2:$AN$7500,MATCH(V$3,Команды!$A$2:$A$7500,0),$E41+2)=Команды!$AJ$9,TRUE,FALSE),IF(INDEX(Команды!$A$2:$AN$7500,MATCH(V$3,Команды!$A$2:$A$7500,0),$E41+2)=Команды!$AJ$10,TRUE,FALSE),IF(INDEX(Команды!$A$2:$AN$7500,MATCH(V$3,Команды!$A$2:$A$7500,0),$E41+2)=Команды!$AJ$11,TRUE,FALSE),IF(INDEX(Команды!$A$2:$AN$7500,MATCH(V$3,Команды!$A$2:$A$7500,0),$E41+2)=Команды!$AJ$12,TRUE,FALSE),IF(INDEX(Команды!$A$2:$AN$7500,MATCH(V$3,Команды!$A$2:$A$7500,0),$E41+2)=Команды!$AJ$13,TRUE,FALSE),IF(INDEX(Команды!$A$2:$AN$7500,MATCH(V$3,Команды!$A$2:$A$7500,0),$E41+2)=Команды!$AJ$14,TRUE,FALSE),IF(INDEX(Команды!$A$2:$AN$7500,MATCH(V$3,Команды!$A$2:$A$7500,0),$E41+2)=Команды!$AJ$15,TRUE,FALSE),IF(INDEX(Команды!$A$2:$AN$7500,MATCH(V$3,Команды!$A$2:$A$7500,0),$E41+2)=Команды!$AJ$16,TRUE,FALSE),,IF(INDEX(Команды!$A$2:$AN$7500,MATCH(V$3,Команды!$A$2:$A$7500,0),$E41+2)=Команды!$AJ$17,TRUE,FALSE),,IF(INDEX(Команды!$A$2:$AN$7500,MATCH(V$3,Команды!$A$2:$A$7500,0),$E41+2)=Команды!$AJ$18,TRUE,FALSE),,IF(INDEX(Команды!$A$2:$AN$7500,MATCH(V$3,Команды!$A$2:$A$7500,0),$E41+2)=Команды!$AJ$19,TRUE,FALSE)),INDEX(Команды!$AJ$2:$AK$19,MATCH(INDEX(Команды!$A$2:$AN$7500,MATCH(V$3,Команды!$A$2:$A$7500,0),$E41+2),Команды!$AJ$2:$AJ$19,0),2),0)</f>
        <v>0.64583333333333337</v>
      </c>
      <c r="W41" s="175">
        <f>IF(OR(IF(INDEX(Команды!$A$2:$AN$7500,MATCH(V$3,Команды!$A$2:$A$7500,0),$E41+2)=Команды!$AJ$2,TRUE,FALSE),IF(INDEX(Команды!$A$2:$AN$7500,MATCH(V$3,Команды!$A$2:$A$7500,0),$E41+2)=Команды!$AJ$3,TRUE,FALSE),IF(INDEX(Команды!$A$2:$AN$7500,MATCH(V$3,Команды!$A$2:$A$7500,0),$E41+2)=Команды!$AJ$4,TRUE,FALSE),IF(INDEX(Команды!$A$2:$AN$7500,MATCH(V$3,Команды!$A$2:$A$7500,0),$E41+2)=Команды!$AJ$5,TRUE,FALSE),IF(INDEX(Команды!$A$2:$AN$7500,MATCH(V$3,Команды!$A$2:$A$7500,0),$E41+2)=Команды!$AJ$6,TRUE,FALSE),IF(INDEX(Команды!$A$2:$AN$7500,MATCH(V$3,Команды!$A$2:$A$7500,0),$E41+2)=Команды!$AJ$7,TRUE,FALSE),IF(INDEX(Команды!$A$2:$AN$7500,MATCH(V$3,Команды!$A$2:$A$7500,0),$E41+2)=Команды!$AJ$8,TRUE,FALSE),IF(INDEX(Команды!$A$2:$AN$7500,MATCH(V$3,Команды!$A$2:$A$7500,0),$E41+2)=Команды!$AJ$9,TRUE,FALSE),IF(INDEX(Команды!$A$2:$AN$7500,MATCH(V$3,Команды!$A$2:$A$7500,0),$E41+2)=Команды!$AJ$10,TRUE,FALSE),IF(INDEX(Команды!$A$2:$AN$7500,MATCH(V$3,Команды!$A$2:$A$7500,0),$E41+2)=Команды!$AJ$11,TRUE,FALSE),IF(INDEX(Команды!$A$2:$AN$7500,MATCH(V$3,Команды!$A$2:$A$7500,0),$E41+2)=Команды!$AJ$12,TRUE,FALSE),IF(INDEX(Команды!$A$2:$AN$7500,MATCH(V$3,Команды!$A$2:$A$7500,0),$E41+2)=Команды!$AJ$13,TRUE,FALSE),IF(INDEX(Команды!$A$2:$AN$7500,MATCH(V$3,Команды!$A$2:$A$7500,0),$E41+2)=Команды!$AJ$14,TRUE,FALSE),IF(INDEX(Команды!$A$2:$AN$7500,MATCH(V$3,Команды!$A$2:$A$7500,0),$E41+2)=Команды!$AJ$15,TRUE,FALSE),IF(INDEX(Команды!$A$2:$AN$7500,MATCH(V$3,Команды!$A$2:$A$7500,0),$E41+2)=Команды!$AJ$16,TRUE,FALSE),IF(INDEX(Команды!$A$2:$AN$7500,MATCH(V$3,Команды!$A$2:$A$7500,0),$E41+2)=Команды!$AJ$17,TRUE,FALSE),IF(INDEX(Команды!$A$2:$AN$7500,MATCH(V$3,Команды!$A$2:$A$7500,0),$E41+2)=Команды!$AJ$18,TRUE,FALSE),IF(INDEX(Команды!$A$2:$AN$7500,MATCH(V$3,Команды!$A$2:$A$7500,0),$E41+2)=Команды!$AJ$19,TRUE,FALSE)),INDEX(Команды!$AJ$2:$AL$19,MATCH(INDEX(Команды!$A$2:$AN$7500,MATCH(V$3,Команды!$A$2:$A$7500,0),$E41+2),Команды!$AJ$2:$AJ$19,0),3),0)</f>
        <v>1.0208333333333333</v>
      </c>
      <c r="X41" s="342"/>
      <c r="Y41" s="174" t="str">
        <f>IF(OR(IF(INDEX(Команды!$A$2:$AN$7500,MATCH(Y$3,Команды!$A$2:$A$7500,0),$E41+2)=Команды!$AJ$2,TRUE,FALSE),IF(INDEX(Команды!$A$2:$AN$7500,MATCH(Y$3,Команды!$A$2:$A$7500,0),$E41+2)=Команды!$AJ$3,TRUE,FALSE),IF(INDEX(Команды!$A$2:$AN$7500,MATCH(Y$3,Команды!$A$2:$A$7500,0),$E41+2)=Команды!$AJ$4,TRUE,FALSE),IF(INDEX(Команды!$A$2:$AN$7500,MATCH(Y$3,Команды!$A$2:$A$7500,0),$E41+2)=Команды!$AJ$5,TRUE,FALSE),IF(INDEX(Команды!$A$2:$AN$7500,MATCH(Y$3,Команды!$A$2:$A$7500,0),$E41+2)=Команды!$AJ$6,TRUE,FALSE),IF(INDEX(Команды!$A$2:$AN$7500,MATCH(Y$3,Команды!$A$2:$A$7500,0),$E41+2)=Команды!$AJ$7,TRUE,FALSE),IF(INDEX(Команды!$A$2:$AN$7500,MATCH(Y$3,Команды!$A$2:$A$7500,0),$E41+2)=Команды!$AJ$8,TRUE,FALSE),IF(INDEX(Команды!$A$2:$AN$7500,MATCH(Y$3,Команды!$A$2:$A$7500,0),$E41+2)=Команды!$AJ$9,TRUE,FALSE),IF(INDEX(Команды!$A$2:$AN$7500,MATCH(Y$3,Команды!$A$2:$A$7500,0),$E41+2)=Команды!$AJ$10,TRUE,FALSE),IF(INDEX(Команды!$A$2:$AN$7500,MATCH(Y$3,Команды!$A$2:$A$7500,0),$E41+2)=Команды!$AJ$11,TRUE,FALSE),IF(INDEX(Команды!$A$2:$AN$7500,MATCH(Y$3,Команды!$A$2:$A$7500,0),$E41+2)=Команды!$AJ$12,TRUE,FALSE),IF(INDEX(Команды!$A$2:$AN$7500,MATCH(Y$3,Команды!$A$2:$A$7500,0),$E41+2)=Команды!$AJ$13,TRUE,FALSE),IF(INDEX(Команды!$A$2:$AN$7500,MATCH(Y$3,Команды!$A$2:$A$7500,0),$E41+2)=Команды!$AJ$14,TRUE,FALSE),IF(INDEX(Команды!$A$2:$AN$7500,MATCH(Y$3,Команды!$A$2:$A$7500,0),$E41+2)=Команды!$AJ$15,TRUE,FALSE),IF(INDEX(Команды!$A$2:$AN$7500,MATCH(Y$3,Команды!$A$2:$A$7500,0),$E41+2)=Команды!$AJ$16,TRUE,FALSE),,IF(INDEX(Команды!$A$2:$AN$7500,MATCH(Y$3,Команды!$A$2:$A$7500,0),$E41+2)=Команды!$AJ$17,TRUE,FALSE),,IF(INDEX(Команды!$A$2:$AN$7500,MATCH(Y$3,Команды!$A$2:$A$7500,0),$E41+2)=Команды!$AJ$18,TRUE,FALSE),,IF(INDEX(Команды!$A$2:$AN$7500,MATCH(Y$3,Команды!$A$2:$A$7500,0),$E41+2)=Команды!$AJ$19,TRUE,FALSE)),INDEX(Команды!$AJ$2:$AK$19,MATCH(INDEX(Команды!$A$2:$AN$7500,MATCH(Y$3,Команды!$A$2:$A$7500,0),$E41+2),Команды!$AJ$2:$AJ$19,0),2),0)</f>
        <v>В</v>
      </c>
      <c r="Z41" s="175" t="str">
        <f>IF(OR(IF(INDEX(Команды!$A$2:$AN$7500,MATCH(Y$3,Команды!$A$2:$A$7500,0),$E41+2)=Команды!$AJ$2,TRUE,FALSE),IF(INDEX(Команды!$A$2:$AN$7500,MATCH(Y$3,Команды!$A$2:$A$7500,0),$E41+2)=Команды!$AJ$3,TRUE,FALSE),IF(INDEX(Команды!$A$2:$AN$7500,MATCH(Y$3,Команды!$A$2:$A$7500,0),$E41+2)=Команды!$AJ$4,TRUE,FALSE),IF(INDEX(Команды!$A$2:$AN$7500,MATCH(Y$3,Команды!$A$2:$A$7500,0),$E41+2)=Команды!$AJ$5,TRUE,FALSE),IF(INDEX(Команды!$A$2:$AN$7500,MATCH(Y$3,Команды!$A$2:$A$7500,0),$E41+2)=Команды!$AJ$6,TRUE,FALSE),IF(INDEX(Команды!$A$2:$AN$7500,MATCH(Y$3,Команды!$A$2:$A$7500,0),$E41+2)=Команды!$AJ$7,TRUE,FALSE),IF(INDEX(Команды!$A$2:$AN$7500,MATCH(Y$3,Команды!$A$2:$A$7500,0),$E41+2)=Команды!$AJ$8,TRUE,FALSE),IF(INDEX(Команды!$A$2:$AN$7500,MATCH(Y$3,Команды!$A$2:$A$7500,0),$E41+2)=Команды!$AJ$9,TRUE,FALSE),IF(INDEX(Команды!$A$2:$AN$7500,MATCH(Y$3,Команды!$A$2:$A$7500,0),$E41+2)=Команды!$AJ$10,TRUE,FALSE),IF(INDEX(Команды!$A$2:$AN$7500,MATCH(Y$3,Команды!$A$2:$A$7500,0),$E41+2)=Команды!$AJ$11,TRUE,FALSE),IF(INDEX(Команды!$A$2:$AN$7500,MATCH(Y$3,Команды!$A$2:$A$7500,0),$E41+2)=Команды!$AJ$12,TRUE,FALSE),IF(INDEX(Команды!$A$2:$AN$7500,MATCH(Y$3,Команды!$A$2:$A$7500,0),$E41+2)=Команды!$AJ$13,TRUE,FALSE),IF(INDEX(Команды!$A$2:$AN$7500,MATCH(Y$3,Команды!$A$2:$A$7500,0),$E41+2)=Команды!$AJ$14,TRUE,FALSE),IF(INDEX(Команды!$A$2:$AN$7500,MATCH(Y$3,Команды!$A$2:$A$7500,0),$E41+2)=Команды!$AJ$15,TRUE,FALSE),IF(INDEX(Команды!$A$2:$AN$7500,MATCH(Y$3,Команды!$A$2:$A$7500,0),$E41+2)=Команды!$AJ$16,TRUE,FALSE),IF(INDEX(Команды!$A$2:$AN$7500,MATCH(Y$3,Команды!$A$2:$A$7500,0),$E41+2)=Команды!$AJ$17,TRUE,FALSE),IF(INDEX(Команды!$A$2:$AN$7500,MATCH(Y$3,Команды!$A$2:$A$7500,0),$E41+2)=Команды!$AJ$18,TRUE,FALSE),IF(INDEX(Команды!$A$2:$AN$7500,MATCH(Y$3,Команды!$A$2:$A$7500,0),$E41+2)=Команды!$AJ$19,TRUE,FALSE)),INDEX(Команды!$AJ$2:$AL$19,MATCH(INDEX(Команды!$A$2:$AN$7500,MATCH(Y$3,Команды!$A$2:$A$7500,0),$E41+2),Команды!$AJ$2:$AJ$19,0),3),0)</f>
        <v>В</v>
      </c>
      <c r="AA41" s="342"/>
      <c r="AB41" s="174" t="str">
        <f>IF(OR(IF(INDEX(Команды!$A$2:$AN$7500,MATCH(AB$3,Команды!$A$2:$A$7500,0),$E41+2)=Команды!$AJ$2,TRUE,FALSE),IF(INDEX(Команды!$A$2:$AN$7500,MATCH(AB$3,Команды!$A$2:$A$7500,0),$E41+2)=Команды!$AJ$3,TRUE,FALSE),IF(INDEX(Команды!$A$2:$AN$7500,MATCH(AB$3,Команды!$A$2:$A$7500,0),$E41+2)=Команды!$AJ$4,TRUE,FALSE),IF(INDEX(Команды!$A$2:$AN$7500,MATCH(AB$3,Команды!$A$2:$A$7500,0),$E41+2)=Команды!$AJ$5,TRUE,FALSE),IF(INDEX(Команды!$A$2:$AN$7500,MATCH(AB$3,Команды!$A$2:$A$7500,0),$E41+2)=Команды!$AJ$6,TRUE,FALSE),IF(INDEX(Команды!$A$2:$AN$7500,MATCH(AB$3,Команды!$A$2:$A$7500,0),$E41+2)=Команды!$AJ$7,TRUE,FALSE),IF(INDEX(Команды!$A$2:$AN$7500,MATCH(AB$3,Команды!$A$2:$A$7500,0),$E41+2)=Команды!$AJ$8,TRUE,FALSE),IF(INDEX(Команды!$A$2:$AN$7500,MATCH(AB$3,Команды!$A$2:$A$7500,0),$E41+2)=Команды!$AJ$9,TRUE,FALSE),IF(INDEX(Команды!$A$2:$AN$7500,MATCH(AB$3,Команды!$A$2:$A$7500,0),$E41+2)=Команды!$AJ$10,TRUE,FALSE),IF(INDEX(Команды!$A$2:$AN$7500,MATCH(AB$3,Команды!$A$2:$A$7500,0),$E41+2)=Команды!$AJ$11,TRUE,FALSE),IF(INDEX(Команды!$A$2:$AN$7500,MATCH(AB$3,Команды!$A$2:$A$7500,0),$E41+2)=Команды!$AJ$12,TRUE,FALSE),IF(INDEX(Команды!$A$2:$AN$7500,MATCH(AB$3,Команды!$A$2:$A$7500,0),$E41+2)=Команды!$AJ$13,TRUE,FALSE),IF(INDEX(Команды!$A$2:$AN$7500,MATCH(AB$3,Команды!$A$2:$A$7500,0),$E41+2)=Команды!$AJ$14,TRUE,FALSE),IF(INDEX(Команды!$A$2:$AN$7500,MATCH(AB$3,Команды!$A$2:$A$7500,0),$E41+2)=Команды!$AJ$15,TRUE,FALSE),IF(INDEX(Команды!$A$2:$AN$7500,MATCH(AB$3,Команды!$A$2:$A$7500,0),$E41+2)=Команды!$AJ$16,TRUE,FALSE),,IF(INDEX(Команды!$A$2:$AN$7500,MATCH(AB$3,Команды!$A$2:$A$7500,0),$E41+2)=Команды!$AJ$17,TRUE,FALSE),,IF(INDEX(Команды!$A$2:$AN$7500,MATCH(AB$3,Команды!$A$2:$A$7500,0),$E41+2)=Команды!$AJ$18,TRUE,FALSE),,IF(INDEX(Команды!$A$2:$AN$7500,MATCH(AB$3,Команды!$A$2:$A$7500,0),$E41+2)=Команды!$AJ$19,TRUE,FALSE)),INDEX(Команды!$AJ$2:$AK$19,MATCH(INDEX(Команды!$A$2:$AN$7500,MATCH(AB$3,Команды!$A$2:$A$7500,0),$E41+2),Команды!$AJ$2:$AJ$19,0),2),0)</f>
        <v>В</v>
      </c>
      <c r="AC41" s="175" t="str">
        <f>IF(OR(IF(INDEX(Команды!$A$2:$AN$7500,MATCH(AB$3,Команды!$A$2:$A$7500,0),$E41+2)=Команды!$AJ$2,TRUE,FALSE),IF(INDEX(Команды!$A$2:$AN$7500,MATCH(AB$3,Команды!$A$2:$A$7500,0),$E41+2)=Команды!$AJ$3,TRUE,FALSE),IF(INDEX(Команды!$A$2:$AN$7500,MATCH(AB$3,Команды!$A$2:$A$7500,0),$E41+2)=Команды!$AJ$4,TRUE,FALSE),IF(INDEX(Команды!$A$2:$AN$7500,MATCH(AB$3,Команды!$A$2:$A$7500,0),$E41+2)=Команды!$AJ$5,TRUE,FALSE),IF(INDEX(Команды!$A$2:$AN$7500,MATCH(AB$3,Команды!$A$2:$A$7500,0),$E41+2)=Команды!$AJ$6,TRUE,FALSE),IF(INDEX(Команды!$A$2:$AN$7500,MATCH(AB$3,Команды!$A$2:$A$7500,0),$E41+2)=Команды!$AJ$7,TRUE,FALSE),IF(INDEX(Команды!$A$2:$AN$7500,MATCH(AB$3,Команды!$A$2:$A$7500,0),$E41+2)=Команды!$AJ$8,TRUE,FALSE),IF(INDEX(Команды!$A$2:$AN$7500,MATCH(AB$3,Команды!$A$2:$A$7500,0),$E41+2)=Команды!$AJ$9,TRUE,FALSE),IF(INDEX(Команды!$A$2:$AN$7500,MATCH(AB$3,Команды!$A$2:$A$7500,0),$E41+2)=Команды!$AJ$10,TRUE,FALSE),IF(INDEX(Команды!$A$2:$AN$7500,MATCH(AB$3,Команды!$A$2:$A$7500,0),$E41+2)=Команды!$AJ$11,TRUE,FALSE),IF(INDEX(Команды!$A$2:$AN$7500,MATCH(AB$3,Команды!$A$2:$A$7500,0),$E41+2)=Команды!$AJ$12,TRUE,FALSE),IF(INDEX(Команды!$A$2:$AN$7500,MATCH(AB$3,Команды!$A$2:$A$7500,0),$E41+2)=Команды!$AJ$13,TRUE,FALSE),IF(INDEX(Команды!$A$2:$AN$7500,MATCH(AB$3,Команды!$A$2:$A$7500,0),$E41+2)=Команды!$AJ$14,TRUE,FALSE),IF(INDEX(Команды!$A$2:$AN$7500,MATCH(AB$3,Команды!$A$2:$A$7500,0),$E41+2)=Команды!$AJ$15,TRUE,FALSE),IF(INDEX(Команды!$A$2:$AN$7500,MATCH(AB$3,Команды!$A$2:$A$7500,0),$E41+2)=Команды!$AJ$16,TRUE,FALSE),IF(INDEX(Команды!$A$2:$AN$7500,MATCH(AB$3,Команды!$A$2:$A$7500,0),$E41+2)=Команды!$AJ$17,TRUE,FALSE),IF(INDEX(Команды!$A$2:$AN$7500,MATCH(AB$3,Команды!$A$2:$A$7500,0),$E41+2)=Команды!$AJ$18,TRUE,FALSE),IF(INDEX(Команды!$A$2:$AN$7500,MATCH(AB$3,Команды!$A$2:$A$7500,0),$E41+2)=Команды!$AJ$19,TRUE,FALSE)),INDEX(Команды!$AJ$2:$AL$19,MATCH(INDEX(Команды!$A$2:$AN$7500,MATCH(AB$3,Команды!$A$2:$A$7500,0),$E41+2),Команды!$AJ$2:$AJ$19,0),3),0)</f>
        <v>В</v>
      </c>
      <c r="AD41" s="342"/>
      <c r="AE41" s="174">
        <f>IF(OR(IF(INDEX(Команды!$A$2:$AN$7500,MATCH(AE$3,Команды!$A$2:$A$7500,0),$E41+2)=Команды!$AJ$2,TRUE,FALSE),IF(INDEX(Команды!$A$2:$AN$7500,MATCH(AE$3,Команды!$A$2:$A$7500,0),$E41+2)=Команды!$AJ$3,TRUE,FALSE),IF(INDEX(Команды!$A$2:$AN$7500,MATCH(AE$3,Команды!$A$2:$A$7500,0),$E41+2)=Команды!$AJ$4,TRUE,FALSE),IF(INDEX(Команды!$A$2:$AN$7500,MATCH(AE$3,Команды!$A$2:$A$7500,0),$E41+2)=Команды!$AJ$5,TRUE,FALSE),IF(INDEX(Команды!$A$2:$AN$7500,MATCH(AE$3,Команды!$A$2:$A$7500,0),$E41+2)=Команды!$AJ$6,TRUE,FALSE),IF(INDEX(Команды!$A$2:$AN$7500,MATCH(AE$3,Команды!$A$2:$A$7500,0),$E41+2)=Команды!$AJ$7,TRUE,FALSE),IF(INDEX(Команды!$A$2:$AN$7500,MATCH(AE$3,Команды!$A$2:$A$7500,0),$E41+2)=Команды!$AJ$8,TRUE,FALSE),IF(INDEX(Команды!$A$2:$AN$7500,MATCH(AE$3,Команды!$A$2:$A$7500,0),$E41+2)=Команды!$AJ$9,TRUE,FALSE),IF(INDEX(Команды!$A$2:$AN$7500,MATCH(AE$3,Команды!$A$2:$A$7500,0),$E41+2)=Команды!$AJ$10,TRUE,FALSE),IF(INDEX(Команды!$A$2:$AN$7500,MATCH(AE$3,Команды!$A$2:$A$7500,0),$E41+2)=Команды!$AJ$11,TRUE,FALSE),IF(INDEX(Команды!$A$2:$AN$7500,MATCH(AE$3,Команды!$A$2:$A$7500,0),$E41+2)=Команды!$AJ$12,TRUE,FALSE),IF(INDEX(Команды!$A$2:$AN$7500,MATCH(AE$3,Команды!$A$2:$A$7500,0),$E41+2)=Команды!$AJ$13,TRUE,FALSE),IF(INDEX(Команды!$A$2:$AN$7500,MATCH(AE$3,Команды!$A$2:$A$7500,0),$E41+2)=Команды!$AJ$14,TRUE,FALSE),IF(INDEX(Команды!$A$2:$AN$7500,MATCH(AE$3,Команды!$A$2:$A$7500,0),$E41+2)=Команды!$AJ$15,TRUE,FALSE),IF(INDEX(Команды!$A$2:$AN$7500,MATCH(AE$3,Команды!$A$2:$A$7500,0),$E41+2)=Команды!$AJ$16,TRUE,FALSE),,IF(INDEX(Команды!$A$2:$AN$7500,MATCH(AE$3,Команды!$A$2:$A$7500,0),$E41+2)=Команды!$AJ$17,TRUE,FALSE),,IF(INDEX(Команды!$A$2:$AN$7500,MATCH(AE$3,Команды!$A$2:$A$7500,0),$E41+2)=Команды!$AJ$18,TRUE,FALSE),,IF(INDEX(Команды!$A$2:$AN$7500,MATCH(AE$3,Команды!$A$2:$A$7500,0),$E41+2)=Команды!$AJ$19,TRUE,FALSE)),INDEX(Команды!$AJ$2:$AK$19,MATCH(INDEX(Команды!$A$2:$AN$7500,MATCH(AE$3,Команды!$A$2:$A$7500,0),$E41+2),Команды!$AJ$2:$AJ$19,0),2),0)</f>
        <v>0.28125</v>
      </c>
      <c r="AF41" s="175">
        <f>IF(OR(IF(INDEX(Команды!$A$2:$AN$7500,MATCH(AE$3,Команды!$A$2:$A$7500,0),$E41+2)=Команды!$AJ$2,TRUE,FALSE),IF(INDEX(Команды!$A$2:$AN$7500,MATCH(AE$3,Команды!$A$2:$A$7500,0),$E41+2)=Команды!$AJ$3,TRUE,FALSE),IF(INDEX(Команды!$A$2:$AN$7500,MATCH(AE$3,Команды!$A$2:$A$7500,0),$E41+2)=Команды!$AJ$4,TRUE,FALSE),IF(INDEX(Команды!$A$2:$AN$7500,MATCH(AE$3,Команды!$A$2:$A$7500,0),$E41+2)=Команды!$AJ$5,TRUE,FALSE),IF(INDEX(Команды!$A$2:$AN$7500,MATCH(AE$3,Команды!$A$2:$A$7500,0),$E41+2)=Команды!$AJ$6,TRUE,FALSE),IF(INDEX(Команды!$A$2:$AN$7500,MATCH(AE$3,Команды!$A$2:$A$7500,0),$E41+2)=Команды!$AJ$7,TRUE,FALSE),IF(INDEX(Команды!$A$2:$AN$7500,MATCH(AE$3,Команды!$A$2:$A$7500,0),$E41+2)=Команды!$AJ$8,TRUE,FALSE),IF(INDEX(Команды!$A$2:$AN$7500,MATCH(AE$3,Команды!$A$2:$A$7500,0),$E41+2)=Команды!$AJ$9,TRUE,FALSE),IF(INDEX(Команды!$A$2:$AN$7500,MATCH(AE$3,Команды!$A$2:$A$7500,0),$E41+2)=Команды!$AJ$10,TRUE,FALSE),IF(INDEX(Команды!$A$2:$AN$7500,MATCH(AE$3,Команды!$A$2:$A$7500,0),$E41+2)=Команды!$AJ$11,TRUE,FALSE),IF(INDEX(Команды!$A$2:$AN$7500,MATCH(AE$3,Команды!$A$2:$A$7500,0),$E41+2)=Команды!$AJ$12,TRUE,FALSE),IF(INDEX(Команды!$A$2:$AN$7500,MATCH(AE$3,Команды!$A$2:$A$7500,0),$E41+2)=Команды!$AJ$13,TRUE,FALSE),IF(INDEX(Команды!$A$2:$AN$7500,MATCH(AE$3,Команды!$A$2:$A$7500,0),$E41+2)=Команды!$AJ$14,TRUE,FALSE),IF(INDEX(Команды!$A$2:$AN$7500,MATCH(AE$3,Команды!$A$2:$A$7500,0),$E41+2)=Команды!$AJ$15,TRUE,FALSE),IF(INDEX(Команды!$A$2:$AN$7500,MATCH(AE$3,Команды!$A$2:$A$7500,0),$E41+2)=Команды!$AJ$16,TRUE,FALSE),IF(INDEX(Команды!$A$2:$AN$7500,MATCH(AE$3,Команды!$A$2:$A$7500,0),$E41+2)=Команды!$AJ$17,TRUE,FALSE),IF(INDEX(Команды!$A$2:$AN$7500,MATCH(AE$3,Команды!$A$2:$A$7500,0),$E41+2)=Команды!$AJ$18,TRUE,FALSE),IF(INDEX(Команды!$A$2:$AN$7500,MATCH(AE$3,Команды!$A$2:$A$7500,0),$E41+2)=Команды!$AJ$19,TRUE,FALSE)),INDEX(Команды!$AJ$2:$AL$19,MATCH(INDEX(Команды!$A$2:$AN$7500,MATCH(AE$3,Команды!$A$2:$A$7500,0),$E41+2),Команды!$AJ$2:$AJ$19,0),3),0)</f>
        <v>0.65625</v>
      </c>
      <c r="AG41" s="342"/>
      <c r="AH41" s="174">
        <f>IF(OR(IF(INDEX(Команды!$A$2:$AN$7500,MATCH(AH$3,Команды!$A$2:$A$7500,0),$E41+2)=Команды!$AJ$2,TRUE,FALSE),IF(INDEX(Команды!$A$2:$AN$7500,MATCH(AH$3,Команды!$A$2:$A$7500,0),$E41+2)=Команды!$AJ$3,TRUE,FALSE),IF(INDEX(Команды!$A$2:$AN$7500,MATCH(AH$3,Команды!$A$2:$A$7500,0),$E41+2)=Команды!$AJ$4,TRUE,FALSE),IF(INDEX(Команды!$A$2:$AN$7500,MATCH(AH$3,Команды!$A$2:$A$7500,0),$E41+2)=Команды!$AJ$5,TRUE,FALSE),IF(INDEX(Команды!$A$2:$AN$7500,MATCH(AH$3,Команды!$A$2:$A$7500,0),$E41+2)=Команды!$AJ$6,TRUE,FALSE),IF(INDEX(Команды!$A$2:$AN$7500,MATCH(AH$3,Команды!$A$2:$A$7500,0),$E41+2)=Команды!$AJ$7,TRUE,FALSE),IF(INDEX(Команды!$A$2:$AN$7500,MATCH(AH$3,Команды!$A$2:$A$7500,0),$E41+2)=Команды!$AJ$8,TRUE,FALSE),IF(INDEX(Команды!$A$2:$AN$7500,MATCH(AH$3,Команды!$A$2:$A$7500,0),$E41+2)=Команды!$AJ$9,TRUE,FALSE),IF(INDEX(Команды!$A$2:$AN$7500,MATCH(AH$3,Команды!$A$2:$A$7500,0),$E41+2)=Команды!$AJ$10,TRUE,FALSE),IF(INDEX(Команды!$A$2:$AN$7500,MATCH(AH$3,Команды!$A$2:$A$7500,0),$E41+2)=Команды!$AJ$11,TRUE,FALSE),IF(INDEX(Команды!$A$2:$AN$7500,MATCH(AH$3,Команды!$A$2:$A$7500,0),$E41+2)=Команды!$AJ$12,TRUE,FALSE),IF(INDEX(Команды!$A$2:$AN$7500,MATCH(AH$3,Команды!$A$2:$A$7500,0),$E41+2)=Команды!$AJ$13,TRUE,FALSE),IF(INDEX(Команды!$A$2:$AN$7500,MATCH(AH$3,Команды!$A$2:$A$7500,0),$E41+2)=Команды!$AJ$14,TRUE,FALSE),IF(INDEX(Команды!$A$2:$AN$7500,MATCH(AH$3,Команды!$A$2:$A$7500,0),$E41+2)=Команды!$AJ$15,TRUE,FALSE),IF(INDEX(Команды!$A$2:$AN$7500,MATCH(AH$3,Команды!$A$2:$A$7500,0),$E41+2)=Команды!$AJ$16,TRUE,FALSE),,IF(INDEX(Команды!$A$2:$AN$7500,MATCH(AH$3,Команды!$A$2:$A$7500,0),$E41+2)=Команды!$AJ$17,TRUE,FALSE),,IF(INDEX(Команды!$A$2:$AN$7500,MATCH(AH$3,Команды!$A$2:$A$7500,0),$E41+2)=Команды!$AJ$18,TRUE,FALSE),,IF(INDEX(Команды!$A$2:$AN$7500,MATCH(AH$3,Команды!$A$2:$A$7500,0),$E41+2)=Команды!$AJ$19,TRUE,FALSE)),INDEX(Команды!$AJ$2:$AK$19,MATCH(INDEX(Команды!$A$2:$AN$7500,MATCH(AH$3,Команды!$A$2:$A$7500,0),$E41+2),Команды!$AJ$2:$AJ$19,0),2),0)</f>
        <v>0.3125</v>
      </c>
      <c r="AI41" s="175">
        <f>IF(OR(IF(INDEX(Команды!$A$2:$AN$7500,MATCH(AH$3,Команды!$A$2:$A$7500,0),$E41+2)=Команды!$AJ$2,TRUE,FALSE),IF(INDEX(Команды!$A$2:$AN$7500,MATCH(AH$3,Команды!$A$2:$A$7500,0),$E41+2)=Команды!$AJ$3,TRUE,FALSE),IF(INDEX(Команды!$A$2:$AN$7500,MATCH(AH$3,Команды!$A$2:$A$7500,0),$E41+2)=Команды!$AJ$4,TRUE,FALSE),IF(INDEX(Команды!$A$2:$AN$7500,MATCH(AH$3,Команды!$A$2:$A$7500,0),$E41+2)=Команды!$AJ$5,TRUE,FALSE),IF(INDEX(Команды!$A$2:$AN$7500,MATCH(AH$3,Команды!$A$2:$A$7500,0),$E41+2)=Команды!$AJ$6,TRUE,FALSE),IF(INDEX(Команды!$A$2:$AN$7500,MATCH(AH$3,Команды!$A$2:$A$7500,0),$E41+2)=Команды!$AJ$7,TRUE,FALSE),IF(INDEX(Команды!$A$2:$AN$7500,MATCH(AH$3,Команды!$A$2:$A$7500,0),$E41+2)=Команды!$AJ$8,TRUE,FALSE),IF(INDEX(Команды!$A$2:$AN$7500,MATCH(AH$3,Команды!$A$2:$A$7500,0),$E41+2)=Команды!$AJ$9,TRUE,FALSE),IF(INDEX(Команды!$A$2:$AN$7500,MATCH(AH$3,Команды!$A$2:$A$7500,0),$E41+2)=Команды!$AJ$10,TRUE,FALSE),IF(INDEX(Команды!$A$2:$AN$7500,MATCH(AH$3,Команды!$A$2:$A$7500,0),$E41+2)=Команды!$AJ$11,TRUE,FALSE),IF(INDEX(Команды!$A$2:$AN$7500,MATCH(AH$3,Команды!$A$2:$A$7500,0),$E41+2)=Команды!$AJ$12,TRUE,FALSE),IF(INDEX(Команды!$A$2:$AN$7500,MATCH(AH$3,Команды!$A$2:$A$7500,0),$E41+2)=Команды!$AJ$13,TRUE,FALSE),IF(INDEX(Команды!$A$2:$AN$7500,MATCH(AH$3,Команды!$A$2:$A$7500,0),$E41+2)=Команды!$AJ$14,TRUE,FALSE),IF(INDEX(Команды!$A$2:$AN$7500,MATCH(AH$3,Команды!$A$2:$A$7500,0),$E41+2)=Команды!$AJ$15,TRUE,FALSE),IF(INDEX(Команды!$A$2:$AN$7500,MATCH(AH$3,Команды!$A$2:$A$7500,0),$E41+2)=Команды!$AJ$16,TRUE,FALSE),IF(INDEX(Команды!$A$2:$AN$7500,MATCH(AH$3,Команды!$A$2:$A$7500,0),$E41+2)=Команды!$AJ$17,TRUE,FALSE),IF(INDEX(Команды!$A$2:$AN$7500,MATCH(AH$3,Команды!$A$2:$A$7500,0),$E41+2)=Команды!$AJ$18,TRUE,FALSE),IF(INDEX(Команды!$A$2:$AN$7500,MATCH(AH$3,Команды!$A$2:$A$7500,0),$E41+2)=Команды!$AJ$19,TRUE,FALSE)),INDEX(Команды!$AJ$2:$AL$19,MATCH(INDEX(Команды!$A$2:$AN$7500,MATCH(AH$3,Команды!$A$2:$A$7500,0),$E41+2),Команды!$AJ$2:$AJ$19,0),3),0)</f>
        <v>0.6875</v>
      </c>
      <c r="AJ41" s="342"/>
      <c r="AK41" s="174">
        <f>IF(OR(IF(INDEX(Команды!$A$2:$AN$7500,MATCH(AK$3,Команды!$A$2:$A$7500,0),$E41+2)=Команды!$AJ$2,TRUE,FALSE),IF(INDEX(Команды!$A$2:$AN$7500,MATCH(AK$3,Команды!$A$2:$A$7500,0),$E41+2)=Команды!$AJ$3,TRUE,FALSE),IF(INDEX(Команды!$A$2:$AN$7500,MATCH(AK$3,Команды!$A$2:$A$7500,0),$E41+2)=Команды!$AJ$4,TRUE,FALSE),IF(INDEX(Команды!$A$2:$AN$7500,MATCH(AK$3,Команды!$A$2:$A$7500,0),$E41+2)=Команды!$AJ$5,TRUE,FALSE),IF(INDEX(Команды!$A$2:$AN$7500,MATCH(AK$3,Команды!$A$2:$A$7500,0),$E41+2)=Команды!$AJ$6,TRUE,FALSE),IF(INDEX(Команды!$A$2:$AN$7500,MATCH(AK$3,Команды!$A$2:$A$7500,0),$E41+2)=Команды!$AJ$7,TRUE,FALSE),IF(INDEX(Команды!$A$2:$AN$7500,MATCH(AK$3,Команды!$A$2:$A$7500,0),$E41+2)=Команды!$AJ$8,TRUE,FALSE),IF(INDEX(Команды!$A$2:$AN$7500,MATCH(AK$3,Команды!$A$2:$A$7500,0),$E41+2)=Команды!$AJ$9,TRUE,FALSE),IF(INDEX(Команды!$A$2:$AN$7500,MATCH(AK$3,Команды!$A$2:$A$7500,0),$E41+2)=Команды!$AJ$10,TRUE,FALSE),IF(INDEX(Команды!$A$2:$AN$7500,MATCH(AK$3,Команды!$A$2:$A$7500,0),$E41+2)=Команды!$AJ$11,TRUE,FALSE),IF(INDEX(Команды!$A$2:$AN$7500,MATCH(AK$3,Команды!$A$2:$A$7500,0),$E41+2)=Команды!$AJ$12,TRUE,FALSE),IF(INDEX(Команды!$A$2:$AN$7500,MATCH(AK$3,Команды!$A$2:$A$7500,0),$E41+2)=Команды!$AJ$13,TRUE,FALSE),IF(INDEX(Команды!$A$2:$AN$7500,MATCH(AK$3,Команды!$A$2:$A$7500,0),$E41+2)=Команды!$AJ$14,TRUE,FALSE),IF(INDEX(Команды!$A$2:$AN$7500,MATCH(AK$3,Команды!$A$2:$A$7500,0),$E41+2)=Команды!$AJ$15,TRUE,FALSE),IF(INDEX(Команды!$A$2:$AN$7500,MATCH(AK$3,Команды!$A$2:$A$7500,0),$E41+2)=Команды!$AJ$16,TRUE,FALSE),,IF(INDEX(Команды!$A$2:$AN$7500,MATCH(AK$3,Команды!$A$2:$A$7500,0),$E41+2)=Команды!$AJ$17,TRUE,FALSE),,IF(INDEX(Команды!$A$2:$AN$7500,MATCH(AK$3,Команды!$A$2:$A$7500,0),$E41+2)=Команды!$AJ$18,TRUE,FALSE),,IF(INDEX(Команды!$A$2:$AN$7500,MATCH(AK$3,Команды!$A$2:$A$7500,0),$E41+2)=Команды!$AJ$19,TRUE,FALSE)),INDEX(Команды!$AJ$2:$AK$19,MATCH(INDEX(Команды!$A$2:$AN$7500,MATCH(AK$3,Команды!$A$2:$A$7500,0),$E41+2),Команды!$AJ$2:$AJ$19,0),2),0)</f>
        <v>0.33333333333333331</v>
      </c>
      <c r="AL41" s="175">
        <f>IF(OR(IF(INDEX(Команды!$A$2:$AN$7500,MATCH(AK$3,Команды!$A$2:$A$7500,0),$E41+2)=Команды!$AJ$2,TRUE,FALSE),IF(INDEX(Команды!$A$2:$AN$7500,MATCH(AK$3,Команды!$A$2:$A$7500,0),$E41+2)=Команды!$AJ$3,TRUE,FALSE),IF(INDEX(Команды!$A$2:$AN$7500,MATCH(AK$3,Команды!$A$2:$A$7500,0),$E41+2)=Команды!$AJ$4,TRUE,FALSE),IF(INDEX(Команды!$A$2:$AN$7500,MATCH(AK$3,Команды!$A$2:$A$7500,0),$E41+2)=Команды!$AJ$5,TRUE,FALSE),IF(INDEX(Команды!$A$2:$AN$7500,MATCH(AK$3,Команды!$A$2:$A$7500,0),$E41+2)=Команды!$AJ$6,TRUE,FALSE),IF(INDEX(Команды!$A$2:$AN$7500,MATCH(AK$3,Команды!$A$2:$A$7500,0),$E41+2)=Команды!$AJ$7,TRUE,FALSE),IF(INDEX(Команды!$A$2:$AN$7500,MATCH(AK$3,Команды!$A$2:$A$7500,0),$E41+2)=Команды!$AJ$8,TRUE,FALSE),IF(INDEX(Команды!$A$2:$AN$7500,MATCH(AK$3,Команды!$A$2:$A$7500,0),$E41+2)=Команды!$AJ$9,TRUE,FALSE),IF(INDEX(Команды!$A$2:$AN$7500,MATCH(AK$3,Команды!$A$2:$A$7500,0),$E41+2)=Команды!$AJ$10,TRUE,FALSE),IF(INDEX(Команды!$A$2:$AN$7500,MATCH(AK$3,Команды!$A$2:$A$7500,0),$E41+2)=Команды!$AJ$11,TRUE,FALSE),IF(INDEX(Команды!$A$2:$AN$7500,MATCH(AK$3,Команды!$A$2:$A$7500,0),$E41+2)=Команды!$AJ$12,TRUE,FALSE),IF(INDEX(Команды!$A$2:$AN$7500,MATCH(AK$3,Команды!$A$2:$A$7500,0),$E41+2)=Команды!$AJ$13,TRUE,FALSE),IF(INDEX(Команды!$A$2:$AN$7500,MATCH(AK$3,Команды!$A$2:$A$7500,0),$E41+2)=Команды!$AJ$14,TRUE,FALSE),IF(INDEX(Команды!$A$2:$AN$7500,MATCH(AK$3,Команды!$A$2:$A$7500,0),$E41+2)=Команды!$AJ$15,TRUE,FALSE),IF(INDEX(Команды!$A$2:$AN$7500,MATCH(AK$3,Команды!$A$2:$A$7500,0),$E41+2)=Команды!$AJ$16,TRUE,FALSE),IF(INDEX(Команды!$A$2:$AN$7500,MATCH(AK$3,Команды!$A$2:$A$7500,0),$E41+2)=Команды!$AJ$17,TRUE,FALSE),IF(INDEX(Команды!$A$2:$AN$7500,MATCH(AK$3,Команды!$A$2:$A$7500,0),$E41+2)=Команды!$AJ$18,TRUE,FALSE),IF(INDEX(Команды!$A$2:$AN$7500,MATCH(AK$3,Команды!$A$2:$A$7500,0),$E41+2)=Команды!$AJ$19,TRUE,FALSE)),INDEX(Команды!$AJ$2:$AL$19,MATCH(INDEX(Команды!$A$2:$AN$7500,MATCH(AK$3,Команды!$A$2:$A$7500,0),$E41+2),Команды!$AJ$2:$AJ$19,0),3),0)</f>
        <v>0.70833333333333337</v>
      </c>
      <c r="AM41" s="342"/>
      <c r="AN41" s="174">
        <f>IF(OR(IF(INDEX(Команды!$A$2:$AN$7500,MATCH(AN$3,Команды!$A$2:$A$7500,0),$E41+2)=Команды!$AJ$2,TRUE,FALSE),IF(INDEX(Команды!$A$2:$AN$7500,MATCH(AN$3,Команды!$A$2:$A$7500,0),$E41+2)=Команды!$AJ$3,TRUE,FALSE),IF(INDEX(Команды!$A$2:$AN$7500,MATCH(AN$3,Команды!$A$2:$A$7500,0),$E41+2)=Команды!$AJ$4,TRUE,FALSE),IF(INDEX(Команды!$A$2:$AN$7500,MATCH(AN$3,Команды!$A$2:$A$7500,0),$E41+2)=Команды!$AJ$5,TRUE,FALSE),IF(INDEX(Команды!$A$2:$AN$7500,MATCH(AN$3,Команды!$A$2:$A$7500,0),$E41+2)=Команды!$AJ$6,TRUE,FALSE),IF(INDEX(Команды!$A$2:$AN$7500,MATCH(AN$3,Команды!$A$2:$A$7500,0),$E41+2)=Команды!$AJ$7,TRUE,FALSE),IF(INDEX(Команды!$A$2:$AN$7500,MATCH(AN$3,Команды!$A$2:$A$7500,0),$E41+2)=Команды!$AJ$8,TRUE,FALSE),IF(INDEX(Команды!$A$2:$AN$7500,MATCH(AN$3,Команды!$A$2:$A$7500,0),$E41+2)=Команды!$AJ$9,TRUE,FALSE),IF(INDEX(Команды!$A$2:$AN$7500,MATCH(AN$3,Команды!$A$2:$A$7500,0),$E41+2)=Команды!$AJ$10,TRUE,FALSE),IF(INDEX(Команды!$A$2:$AN$7500,MATCH(AN$3,Команды!$A$2:$A$7500,0),$E41+2)=Команды!$AJ$11,TRUE,FALSE),IF(INDEX(Команды!$A$2:$AN$7500,MATCH(AN$3,Команды!$A$2:$A$7500,0),$E41+2)=Команды!$AJ$12,TRUE,FALSE),IF(INDEX(Команды!$A$2:$AN$7500,MATCH(AN$3,Команды!$A$2:$A$7500,0),$E41+2)=Команды!$AJ$13,TRUE,FALSE),IF(INDEX(Команды!$A$2:$AN$7500,MATCH(AN$3,Команды!$A$2:$A$7500,0),$E41+2)=Команды!$AJ$14,TRUE,FALSE),IF(INDEX(Команды!$A$2:$AN$7500,MATCH(AN$3,Команды!$A$2:$A$7500,0),$E41+2)=Команды!$AJ$15,TRUE,FALSE),IF(INDEX(Команды!$A$2:$AN$7500,MATCH(AN$3,Команды!$A$2:$A$7500,0),$E41+2)=Команды!$AJ$16,TRUE,FALSE),,IF(INDEX(Команды!$A$2:$AN$7500,MATCH(AN$3,Команды!$A$2:$A$7500,0),$E41+2)=Команды!$AJ$17,TRUE,FALSE),,IF(INDEX(Команды!$A$2:$AN$7500,MATCH(AN$3,Команды!$A$2:$A$7500,0),$E41+2)=Команды!$AJ$18,TRUE,FALSE),,IF(INDEX(Команды!$A$2:$AN$7500,MATCH(AN$3,Команды!$A$2:$A$7500,0),$E41+2)=Команды!$AJ$19,TRUE,FALSE)),INDEX(Команды!$AJ$2:$AK$19,MATCH(INDEX(Команды!$A$2:$AN$7500,MATCH(AN$3,Команды!$A$2:$A$7500,0),$E41+2),Команды!$AJ$2:$AJ$19,0),2),0)</f>
        <v>0.33333333333333331</v>
      </c>
      <c r="AO41" s="175">
        <f>IF(OR(IF(INDEX(Команды!$A$2:$AN$7500,MATCH(AN$3,Команды!$A$2:$A$7500,0),$E41+2)=Команды!$AJ$2,TRUE,FALSE),IF(INDEX(Команды!$A$2:$AN$7500,MATCH(AN$3,Команды!$A$2:$A$7500,0),$E41+2)=Команды!$AJ$3,TRUE,FALSE),IF(INDEX(Команды!$A$2:$AN$7500,MATCH(AN$3,Команды!$A$2:$A$7500,0),$E41+2)=Команды!$AJ$4,TRUE,FALSE),IF(INDEX(Команды!$A$2:$AN$7500,MATCH(AN$3,Команды!$A$2:$A$7500,0),$E41+2)=Команды!$AJ$5,TRUE,FALSE),IF(INDEX(Команды!$A$2:$AN$7500,MATCH(AN$3,Команды!$A$2:$A$7500,0),$E41+2)=Команды!$AJ$6,TRUE,FALSE),IF(INDEX(Команды!$A$2:$AN$7500,MATCH(AN$3,Команды!$A$2:$A$7500,0),$E41+2)=Команды!$AJ$7,TRUE,FALSE),IF(INDEX(Команды!$A$2:$AN$7500,MATCH(AN$3,Команды!$A$2:$A$7500,0),$E41+2)=Команды!$AJ$8,TRUE,FALSE),IF(INDEX(Команды!$A$2:$AN$7500,MATCH(AN$3,Команды!$A$2:$A$7500,0),$E41+2)=Команды!$AJ$9,TRUE,FALSE),IF(INDEX(Команды!$A$2:$AN$7500,MATCH(AN$3,Команды!$A$2:$A$7500,0),$E41+2)=Команды!$AJ$10,TRUE,FALSE),IF(INDEX(Команды!$A$2:$AN$7500,MATCH(AN$3,Команды!$A$2:$A$7500,0),$E41+2)=Команды!$AJ$11,TRUE,FALSE),IF(INDEX(Команды!$A$2:$AN$7500,MATCH(AN$3,Команды!$A$2:$A$7500,0),$E41+2)=Команды!$AJ$12,TRUE,FALSE),IF(INDEX(Команды!$A$2:$AN$7500,MATCH(AN$3,Команды!$A$2:$A$7500,0),$E41+2)=Команды!$AJ$13,TRUE,FALSE),IF(INDEX(Команды!$A$2:$AN$7500,MATCH(AN$3,Команды!$A$2:$A$7500,0),$E41+2)=Команды!$AJ$14,TRUE,FALSE),IF(INDEX(Команды!$A$2:$AN$7500,MATCH(AN$3,Команды!$A$2:$A$7500,0),$E41+2)=Команды!$AJ$15,TRUE,FALSE),IF(INDEX(Команды!$A$2:$AN$7500,MATCH(AN$3,Команды!$A$2:$A$7500,0),$E41+2)=Команды!$AJ$16,TRUE,FALSE),IF(INDEX(Команды!$A$2:$AN$7500,MATCH(AN$3,Команды!$A$2:$A$7500,0),$E41+2)=Команды!$AJ$17,TRUE,FALSE),IF(INDEX(Команды!$A$2:$AN$7500,MATCH(AN$3,Команды!$A$2:$A$7500,0),$E41+2)=Команды!$AJ$18,TRUE,FALSE),IF(INDEX(Команды!$A$2:$AN$7500,MATCH(AN$3,Команды!$A$2:$A$7500,0),$E41+2)=Команды!$AJ$19,TRUE,FALSE)),INDEX(Команды!$AJ$2:$AL$19,MATCH(INDEX(Команды!$A$2:$AN$7500,MATCH(AN$3,Команды!$A$2:$A$7500,0),$E41+2),Команды!$AJ$2:$AJ$19,0),3),0)</f>
        <v>0.70833333333333337</v>
      </c>
      <c r="AP41" s="342"/>
      <c r="AQ41" s="174" t="str">
        <f>IF(OR(IF(INDEX(Команды!$A$2:$AN$7500,MATCH(AQ$3,Команды!$A$2:$A$7500,0),$E41+2)=Команды!$AJ$2,TRUE,FALSE),IF(INDEX(Команды!$A$2:$AN$7500,MATCH(AQ$3,Команды!$A$2:$A$7500,0),$E41+2)=Команды!$AJ$3,TRUE,FALSE),IF(INDEX(Команды!$A$2:$AN$7500,MATCH(AQ$3,Команды!$A$2:$A$7500,0),$E41+2)=Команды!$AJ$4,TRUE,FALSE),IF(INDEX(Команды!$A$2:$AN$7500,MATCH(AQ$3,Команды!$A$2:$A$7500,0),$E41+2)=Команды!$AJ$5,TRUE,FALSE),IF(INDEX(Команды!$A$2:$AN$7500,MATCH(AQ$3,Команды!$A$2:$A$7500,0),$E41+2)=Команды!$AJ$6,TRUE,FALSE),IF(INDEX(Команды!$A$2:$AN$7500,MATCH(AQ$3,Команды!$A$2:$A$7500,0),$E41+2)=Команды!$AJ$7,TRUE,FALSE),IF(INDEX(Команды!$A$2:$AN$7500,MATCH(AQ$3,Команды!$A$2:$A$7500,0),$E41+2)=Команды!$AJ$8,TRUE,FALSE),IF(INDEX(Команды!$A$2:$AN$7500,MATCH(AQ$3,Команды!$A$2:$A$7500,0),$E41+2)=Команды!$AJ$9,TRUE,FALSE),IF(INDEX(Команды!$A$2:$AN$7500,MATCH(AQ$3,Команды!$A$2:$A$7500,0),$E41+2)=Команды!$AJ$10,TRUE,FALSE),IF(INDEX(Команды!$A$2:$AN$7500,MATCH(AQ$3,Команды!$A$2:$A$7500,0),$E41+2)=Команды!$AJ$11,TRUE,FALSE),IF(INDEX(Команды!$A$2:$AN$7500,MATCH(AQ$3,Команды!$A$2:$A$7500,0),$E41+2)=Команды!$AJ$12,TRUE,FALSE),IF(INDEX(Команды!$A$2:$AN$7500,MATCH(AQ$3,Команды!$A$2:$A$7500,0),$E41+2)=Команды!$AJ$13,TRUE,FALSE),IF(INDEX(Команды!$A$2:$AN$7500,MATCH(AQ$3,Команды!$A$2:$A$7500,0),$E41+2)=Команды!$AJ$14,TRUE,FALSE),IF(INDEX(Команды!$A$2:$AN$7500,MATCH(AQ$3,Команды!$A$2:$A$7500,0),$E41+2)=Команды!$AJ$15,TRUE,FALSE),IF(INDEX(Команды!$A$2:$AN$7500,MATCH(AQ$3,Команды!$A$2:$A$7500,0),$E41+2)=Команды!$AJ$16,TRUE,FALSE),,IF(INDEX(Команды!$A$2:$AN$7500,MATCH(AQ$3,Команды!$A$2:$A$7500,0),$E41+2)=Команды!$AJ$17,TRUE,FALSE),,IF(INDEX(Команды!$A$2:$AN$7500,MATCH(AQ$3,Команды!$A$2:$A$7500,0),$E41+2)=Команды!$AJ$18,TRUE,FALSE),,IF(INDEX(Команды!$A$2:$AN$7500,MATCH(AQ$3,Команды!$A$2:$A$7500,0),$E41+2)=Команды!$AJ$19,TRUE,FALSE)),INDEX(Команды!$AJ$2:$AK$19,MATCH(INDEX(Команды!$A$2:$AN$7500,MATCH(AQ$3,Команды!$A$2:$A$7500,0),$E41+2),Команды!$AJ$2:$AJ$19,0),2),0)</f>
        <v>В</v>
      </c>
      <c r="AR41" s="175" t="str">
        <f>IF(OR(IF(INDEX(Команды!$A$2:$AN$7500,MATCH(AQ$3,Команды!$A$2:$A$7500,0),$E41+2)=Команды!$AJ$2,TRUE,FALSE),IF(INDEX(Команды!$A$2:$AN$7500,MATCH(AQ$3,Команды!$A$2:$A$7500,0),$E41+2)=Команды!$AJ$3,TRUE,FALSE),IF(INDEX(Команды!$A$2:$AN$7500,MATCH(AQ$3,Команды!$A$2:$A$7500,0),$E41+2)=Команды!$AJ$4,TRUE,FALSE),IF(INDEX(Команды!$A$2:$AN$7500,MATCH(AQ$3,Команды!$A$2:$A$7500,0),$E41+2)=Команды!$AJ$5,TRUE,FALSE),IF(INDEX(Команды!$A$2:$AN$7500,MATCH(AQ$3,Команды!$A$2:$A$7500,0),$E41+2)=Команды!$AJ$6,TRUE,FALSE),IF(INDEX(Команды!$A$2:$AN$7500,MATCH(AQ$3,Команды!$A$2:$A$7500,0),$E41+2)=Команды!$AJ$7,TRUE,FALSE),IF(INDEX(Команды!$A$2:$AN$7500,MATCH(AQ$3,Команды!$A$2:$A$7500,0),$E41+2)=Команды!$AJ$8,TRUE,FALSE),IF(INDEX(Команды!$A$2:$AN$7500,MATCH(AQ$3,Команды!$A$2:$A$7500,0),$E41+2)=Команды!$AJ$9,TRUE,FALSE),IF(INDEX(Команды!$A$2:$AN$7500,MATCH(AQ$3,Команды!$A$2:$A$7500,0),$E41+2)=Команды!$AJ$10,TRUE,FALSE),IF(INDEX(Команды!$A$2:$AN$7500,MATCH(AQ$3,Команды!$A$2:$A$7500,0),$E41+2)=Команды!$AJ$11,TRUE,FALSE),IF(INDEX(Команды!$A$2:$AN$7500,MATCH(AQ$3,Команды!$A$2:$A$7500,0),$E41+2)=Команды!$AJ$12,TRUE,FALSE),IF(INDEX(Команды!$A$2:$AN$7500,MATCH(AQ$3,Команды!$A$2:$A$7500,0),$E41+2)=Команды!$AJ$13,TRUE,FALSE),IF(INDEX(Команды!$A$2:$AN$7500,MATCH(AQ$3,Команды!$A$2:$A$7500,0),$E41+2)=Команды!$AJ$14,TRUE,FALSE),IF(INDEX(Команды!$A$2:$AN$7500,MATCH(AQ$3,Команды!$A$2:$A$7500,0),$E41+2)=Команды!$AJ$15,TRUE,FALSE),IF(INDEX(Команды!$A$2:$AN$7500,MATCH(AQ$3,Команды!$A$2:$A$7500,0),$E41+2)=Команды!$AJ$16,TRUE,FALSE),IF(INDEX(Команды!$A$2:$AN$7500,MATCH(AQ$3,Команды!$A$2:$A$7500,0),$E41+2)=Команды!$AJ$17,TRUE,FALSE),IF(INDEX(Команды!$A$2:$AN$7500,MATCH(AQ$3,Команды!$A$2:$A$7500,0),$E41+2)=Команды!$AJ$18,TRUE,FALSE),IF(INDEX(Команды!$A$2:$AN$7500,MATCH(AQ$3,Команды!$A$2:$A$7500,0),$E41+2)=Команды!$AJ$19,TRUE,FALSE)),INDEX(Команды!$AJ$2:$AL$19,MATCH(INDEX(Команды!$A$2:$AN$7500,MATCH(AQ$3,Команды!$A$2:$A$7500,0),$E41+2),Команды!$AJ$2:$AJ$19,0),3),0)</f>
        <v>В</v>
      </c>
      <c r="AS41" s="342"/>
      <c r="AT41" s="174">
        <f>IF(OR(IF(INDEX(Команды!$A$2:$AN$7500,MATCH(AT$3,Команды!$A$2:$A$7500,0),$E41+2)=Команды!$AJ$2,TRUE,FALSE),IF(INDEX(Команды!$A$2:$AN$7500,MATCH(AT$3,Команды!$A$2:$A$7500,0),$E41+2)=Команды!$AJ$3,TRUE,FALSE),IF(INDEX(Команды!$A$2:$AN$7500,MATCH(AT$3,Команды!$A$2:$A$7500,0),$E41+2)=Команды!$AJ$4,TRUE,FALSE),IF(INDEX(Команды!$A$2:$AN$7500,MATCH(AT$3,Команды!$A$2:$A$7500,0),$E41+2)=Команды!$AJ$5,TRUE,FALSE),IF(INDEX(Команды!$A$2:$AN$7500,MATCH(AT$3,Команды!$A$2:$A$7500,0),$E41+2)=Команды!$AJ$6,TRUE,FALSE),IF(INDEX(Команды!$A$2:$AN$7500,MATCH(AT$3,Команды!$A$2:$A$7500,0),$E41+2)=Команды!$AJ$7,TRUE,FALSE),IF(INDEX(Команды!$A$2:$AN$7500,MATCH(AT$3,Команды!$A$2:$A$7500,0),$E41+2)=Команды!$AJ$8,TRUE,FALSE),IF(INDEX(Команды!$A$2:$AN$7500,MATCH(AT$3,Команды!$A$2:$A$7500,0),$E41+2)=Команды!$AJ$9,TRUE,FALSE),IF(INDEX(Команды!$A$2:$AN$7500,MATCH(AT$3,Команды!$A$2:$A$7500,0),$E41+2)=Команды!$AJ$10,TRUE,FALSE),IF(INDEX(Команды!$A$2:$AN$7500,MATCH(AT$3,Команды!$A$2:$A$7500,0),$E41+2)=Команды!$AJ$11,TRUE,FALSE),IF(INDEX(Команды!$A$2:$AN$7500,MATCH(AT$3,Команды!$A$2:$A$7500,0),$E41+2)=Команды!$AJ$12,TRUE,FALSE),IF(INDEX(Команды!$A$2:$AN$7500,MATCH(AT$3,Команды!$A$2:$A$7500,0),$E41+2)=Команды!$AJ$13,TRUE,FALSE),IF(INDEX(Команды!$A$2:$AN$7500,MATCH(AT$3,Команды!$A$2:$A$7500,0),$E41+2)=Команды!$AJ$14,TRUE,FALSE),IF(INDEX(Команды!$A$2:$AN$7500,MATCH(AT$3,Команды!$A$2:$A$7500,0),$E41+2)=Команды!$AJ$15,TRUE,FALSE),IF(INDEX(Команды!$A$2:$AN$7500,MATCH(AT$3,Команды!$A$2:$A$7500,0),$E41+2)=Команды!$AJ$16,TRUE,FALSE),,IF(INDEX(Команды!$A$2:$AN$7500,MATCH(AT$3,Команды!$A$2:$A$7500,0),$E41+2)=Команды!$AJ$17,TRUE,FALSE),,IF(INDEX(Команды!$A$2:$AN$7500,MATCH(AT$3,Команды!$A$2:$A$7500,0),$E41+2)=Команды!$AJ$18,TRUE,FALSE),,IF(INDEX(Команды!$A$2:$AN$7500,MATCH(AT$3,Команды!$A$2:$A$7500,0),$E41+2)=Команды!$AJ$19,TRUE,FALSE)),INDEX(Команды!$AJ$2:$AK$19,MATCH(INDEX(Команды!$A$2:$AN$7500,MATCH(AT$3,Команды!$A$2:$A$7500,0),$E41+2),Команды!$AJ$2:$AJ$19,0),2),0)</f>
        <v>0.45833333333333331</v>
      </c>
      <c r="AU41" s="175">
        <f>IF(OR(IF(INDEX(Команды!$A$2:$AN$7500,MATCH(AT$3,Команды!$A$2:$A$7500,0),$E41+2)=Команды!$AJ$2,TRUE,FALSE),IF(INDEX(Команды!$A$2:$AN$7500,MATCH(AT$3,Команды!$A$2:$A$7500,0),$E41+2)=Команды!$AJ$3,TRUE,FALSE),IF(INDEX(Команды!$A$2:$AN$7500,MATCH(AT$3,Команды!$A$2:$A$7500,0),$E41+2)=Команды!$AJ$4,TRUE,FALSE),IF(INDEX(Команды!$A$2:$AN$7500,MATCH(AT$3,Команды!$A$2:$A$7500,0),$E41+2)=Команды!$AJ$5,TRUE,FALSE),IF(INDEX(Команды!$A$2:$AN$7500,MATCH(AT$3,Команды!$A$2:$A$7500,0),$E41+2)=Команды!$AJ$6,TRUE,FALSE),IF(INDEX(Команды!$A$2:$AN$7500,MATCH(AT$3,Команды!$A$2:$A$7500,0),$E41+2)=Команды!$AJ$7,TRUE,FALSE),IF(INDEX(Команды!$A$2:$AN$7500,MATCH(AT$3,Команды!$A$2:$A$7500,0),$E41+2)=Команды!$AJ$8,TRUE,FALSE),IF(INDEX(Команды!$A$2:$AN$7500,MATCH(AT$3,Команды!$A$2:$A$7500,0),$E41+2)=Команды!$AJ$9,TRUE,FALSE),IF(INDEX(Команды!$A$2:$AN$7500,MATCH(AT$3,Команды!$A$2:$A$7500,0),$E41+2)=Команды!$AJ$10,TRUE,FALSE),IF(INDEX(Команды!$A$2:$AN$7500,MATCH(AT$3,Команды!$A$2:$A$7500,0),$E41+2)=Команды!$AJ$11,TRUE,FALSE),IF(INDEX(Команды!$A$2:$AN$7500,MATCH(AT$3,Команды!$A$2:$A$7500,0),$E41+2)=Команды!$AJ$12,TRUE,FALSE),IF(INDEX(Команды!$A$2:$AN$7500,MATCH(AT$3,Команды!$A$2:$A$7500,0),$E41+2)=Команды!$AJ$13,TRUE,FALSE),IF(INDEX(Команды!$A$2:$AN$7500,MATCH(AT$3,Команды!$A$2:$A$7500,0),$E41+2)=Команды!$AJ$14,TRUE,FALSE),IF(INDEX(Команды!$A$2:$AN$7500,MATCH(AT$3,Команды!$A$2:$A$7500,0),$E41+2)=Команды!$AJ$15,TRUE,FALSE),IF(INDEX(Команды!$A$2:$AN$7500,MATCH(AT$3,Команды!$A$2:$A$7500,0),$E41+2)=Команды!$AJ$16,TRUE,FALSE),IF(INDEX(Команды!$A$2:$AN$7500,MATCH(AT$3,Команды!$A$2:$A$7500,0),$E41+2)=Команды!$AJ$17,TRUE,FALSE),IF(INDEX(Команды!$A$2:$AN$7500,MATCH(AT$3,Команды!$A$2:$A$7500,0),$E41+2)=Команды!$AJ$18,TRUE,FALSE),IF(INDEX(Команды!$A$2:$AN$7500,MATCH(AT$3,Команды!$A$2:$A$7500,0),$E41+2)=Команды!$AJ$19,TRUE,FALSE)),INDEX(Команды!$AJ$2:$AL$19,MATCH(INDEX(Команды!$A$2:$AN$7500,MATCH(AT$3,Команды!$A$2:$A$7500,0),$E41+2),Команды!$AJ$2:$AJ$19,0),3),0)</f>
        <v>0.83333333333333337</v>
      </c>
      <c r="AV41" s="342"/>
      <c r="AW41" s="174">
        <f>IF(OR(IF(INDEX(Команды!$A$2:$AN$7500,MATCH(AW$3,Команды!$A$2:$A$7500,0),$E41+2)=Команды!$AJ$2,TRUE,FALSE),IF(INDEX(Команды!$A$2:$AN$7500,MATCH(AW$3,Команды!$A$2:$A$7500,0),$E41+2)=Команды!$AJ$3,TRUE,FALSE),IF(INDEX(Команды!$A$2:$AN$7500,MATCH(AW$3,Команды!$A$2:$A$7500,0),$E41+2)=Команды!$AJ$4,TRUE,FALSE),IF(INDEX(Команды!$A$2:$AN$7500,MATCH(AW$3,Команды!$A$2:$A$7500,0),$E41+2)=Команды!$AJ$5,TRUE,FALSE),IF(INDEX(Команды!$A$2:$AN$7500,MATCH(AW$3,Команды!$A$2:$A$7500,0),$E41+2)=Команды!$AJ$6,TRUE,FALSE),IF(INDEX(Команды!$A$2:$AN$7500,MATCH(AW$3,Команды!$A$2:$A$7500,0),$E41+2)=Команды!$AJ$7,TRUE,FALSE),IF(INDEX(Команды!$A$2:$AN$7500,MATCH(AW$3,Команды!$A$2:$A$7500,0),$E41+2)=Команды!$AJ$8,TRUE,FALSE),IF(INDEX(Команды!$A$2:$AN$7500,MATCH(AW$3,Команды!$A$2:$A$7500,0),$E41+2)=Команды!$AJ$9,TRUE,FALSE),IF(INDEX(Команды!$A$2:$AN$7500,MATCH(AW$3,Команды!$A$2:$A$7500,0),$E41+2)=Команды!$AJ$10,TRUE,FALSE),IF(INDEX(Команды!$A$2:$AN$7500,MATCH(AW$3,Команды!$A$2:$A$7500,0),$E41+2)=Команды!$AJ$11,TRUE,FALSE),IF(INDEX(Команды!$A$2:$AN$7500,MATCH(AW$3,Команды!$A$2:$A$7500,0),$E41+2)=Команды!$AJ$12,TRUE,FALSE),IF(INDEX(Команды!$A$2:$AN$7500,MATCH(AW$3,Команды!$A$2:$A$7500,0),$E41+2)=Команды!$AJ$13,TRUE,FALSE),IF(INDEX(Команды!$A$2:$AN$7500,MATCH(AW$3,Команды!$A$2:$A$7500,0),$E41+2)=Команды!$AJ$14,TRUE,FALSE),IF(INDEX(Команды!$A$2:$AN$7500,MATCH(AW$3,Команды!$A$2:$A$7500,0),$E41+2)=Команды!$AJ$15,TRUE,FALSE),IF(INDEX(Команды!$A$2:$AN$7500,MATCH(AW$3,Команды!$A$2:$A$7500,0),$E41+2)=Команды!$AJ$16,TRUE,FALSE),,IF(INDEX(Команды!$A$2:$AN$7500,MATCH(AW$3,Команды!$A$2:$A$7500,0),$E41+2)=Команды!$AJ$17,TRUE,FALSE),,IF(INDEX(Команды!$A$2:$AN$7500,MATCH(AW$3,Команды!$A$2:$A$7500,0),$E41+2)=Команды!$AJ$18,TRUE,FALSE),,IF(INDEX(Команды!$A$2:$AN$7500,MATCH(AW$3,Команды!$A$2:$A$7500,0),$E41+2)=Команды!$AJ$19,TRUE,FALSE)),INDEX(Команды!$AJ$2:$AK$19,MATCH(INDEX(Команды!$A$2:$AN$7500,MATCH(AW$3,Команды!$A$2:$A$7500,0),$E41+2),Команды!$AJ$2:$AJ$19,0),2),0)</f>
        <v>0.45833333333333331</v>
      </c>
      <c r="AX41" s="175">
        <f>IF(OR(IF(INDEX(Команды!$A$2:$AN$7500,MATCH(AW$3,Команды!$A$2:$A$7500,0),$E41+2)=Команды!$AJ$2,TRUE,FALSE),IF(INDEX(Команды!$A$2:$AN$7500,MATCH(AW$3,Команды!$A$2:$A$7500,0),$E41+2)=Команды!$AJ$3,TRUE,FALSE),IF(INDEX(Команды!$A$2:$AN$7500,MATCH(AW$3,Команды!$A$2:$A$7500,0),$E41+2)=Команды!$AJ$4,TRUE,FALSE),IF(INDEX(Команды!$A$2:$AN$7500,MATCH(AW$3,Команды!$A$2:$A$7500,0),$E41+2)=Команды!$AJ$5,TRUE,FALSE),IF(INDEX(Команды!$A$2:$AN$7500,MATCH(AW$3,Команды!$A$2:$A$7500,0),$E41+2)=Команды!$AJ$6,TRUE,FALSE),IF(INDEX(Команды!$A$2:$AN$7500,MATCH(AW$3,Команды!$A$2:$A$7500,0),$E41+2)=Команды!$AJ$7,TRUE,FALSE),IF(INDEX(Команды!$A$2:$AN$7500,MATCH(AW$3,Команды!$A$2:$A$7500,0),$E41+2)=Команды!$AJ$8,TRUE,FALSE),IF(INDEX(Команды!$A$2:$AN$7500,MATCH(AW$3,Команды!$A$2:$A$7500,0),$E41+2)=Команды!$AJ$9,TRUE,FALSE),IF(INDEX(Команды!$A$2:$AN$7500,MATCH(AW$3,Команды!$A$2:$A$7500,0),$E41+2)=Команды!$AJ$10,TRUE,FALSE),IF(INDEX(Команды!$A$2:$AN$7500,MATCH(AW$3,Команды!$A$2:$A$7500,0),$E41+2)=Команды!$AJ$11,TRUE,FALSE),IF(INDEX(Команды!$A$2:$AN$7500,MATCH(AW$3,Команды!$A$2:$A$7500,0),$E41+2)=Команды!$AJ$12,TRUE,FALSE),IF(INDEX(Команды!$A$2:$AN$7500,MATCH(AW$3,Команды!$A$2:$A$7500,0),$E41+2)=Команды!$AJ$13,TRUE,FALSE),IF(INDEX(Команды!$A$2:$AN$7500,MATCH(AW$3,Команды!$A$2:$A$7500,0),$E41+2)=Команды!$AJ$14,TRUE,FALSE),IF(INDEX(Команды!$A$2:$AN$7500,MATCH(AW$3,Команды!$A$2:$A$7500,0),$E41+2)=Команды!$AJ$15,TRUE,FALSE),IF(INDEX(Команды!$A$2:$AN$7500,MATCH(AW$3,Команды!$A$2:$A$7500,0),$E41+2)=Команды!$AJ$16,TRUE,FALSE),IF(INDEX(Команды!$A$2:$AN$7500,MATCH(AW$3,Команды!$A$2:$A$7500,0),$E41+2)=Команды!$AJ$17,TRUE,FALSE),IF(INDEX(Команды!$A$2:$AN$7500,MATCH(AW$3,Команды!$A$2:$A$7500,0),$E41+2)=Команды!$AJ$18,TRUE,FALSE),IF(INDEX(Команды!$A$2:$AN$7500,MATCH(AW$3,Команды!$A$2:$A$7500,0),$E41+2)=Команды!$AJ$19,TRUE,FALSE)),INDEX(Команды!$AJ$2:$AL$19,MATCH(INDEX(Команды!$A$2:$AN$7500,MATCH(AW$3,Команды!$A$2:$A$7500,0),$E41+2),Команды!$AJ$2:$AJ$19,0),3),0)</f>
        <v>0.83333333333333337</v>
      </c>
      <c r="AY41" s="342"/>
      <c r="AZ41" s="174">
        <f>IF(OR(IF(INDEX(Команды!$A$2:$AN$7500,MATCH(AZ$3,Команды!$A$2:$A$7500,0),$E41+2)=Команды!$AJ$2,TRUE,FALSE),IF(INDEX(Команды!$A$2:$AN$7500,MATCH(AZ$3,Команды!$A$2:$A$7500,0),$E41+2)=Команды!$AJ$3,TRUE,FALSE),IF(INDEX(Команды!$A$2:$AN$7500,MATCH(AZ$3,Команды!$A$2:$A$7500,0),$E41+2)=Команды!$AJ$4,TRUE,FALSE),IF(INDEX(Команды!$A$2:$AN$7500,MATCH(AZ$3,Команды!$A$2:$A$7500,0),$E41+2)=Команды!$AJ$5,TRUE,FALSE),IF(INDEX(Команды!$A$2:$AN$7500,MATCH(AZ$3,Команды!$A$2:$A$7500,0),$E41+2)=Команды!$AJ$6,TRUE,FALSE),IF(INDEX(Команды!$A$2:$AN$7500,MATCH(AZ$3,Команды!$A$2:$A$7500,0),$E41+2)=Команды!$AJ$7,TRUE,FALSE),IF(INDEX(Команды!$A$2:$AN$7500,MATCH(AZ$3,Команды!$A$2:$A$7500,0),$E41+2)=Команды!$AJ$8,TRUE,FALSE),IF(INDEX(Команды!$A$2:$AN$7500,MATCH(AZ$3,Команды!$A$2:$A$7500,0),$E41+2)=Команды!$AJ$9,TRUE,FALSE),IF(INDEX(Команды!$A$2:$AN$7500,MATCH(AZ$3,Команды!$A$2:$A$7500,0),$E41+2)=Команды!$AJ$10,TRUE,FALSE),IF(INDEX(Команды!$A$2:$AN$7500,MATCH(AZ$3,Команды!$A$2:$A$7500,0),$E41+2)=Команды!$AJ$11,TRUE,FALSE),IF(INDEX(Команды!$A$2:$AN$7500,MATCH(AZ$3,Команды!$A$2:$A$7500,0),$E41+2)=Команды!$AJ$12,TRUE,FALSE),IF(INDEX(Команды!$A$2:$AN$7500,MATCH(AZ$3,Команды!$A$2:$A$7500,0),$E41+2)=Команды!$AJ$13,TRUE,FALSE),IF(INDEX(Команды!$A$2:$AN$7500,MATCH(AZ$3,Команды!$A$2:$A$7500,0),$E41+2)=Команды!$AJ$14,TRUE,FALSE),IF(INDEX(Команды!$A$2:$AN$7500,MATCH(AZ$3,Команды!$A$2:$A$7500,0),$E41+2)=Команды!$AJ$15,TRUE,FALSE),IF(INDEX(Команды!$A$2:$AN$7500,MATCH(AZ$3,Команды!$A$2:$A$7500,0),$E41+2)=Команды!$AJ$16,TRUE,FALSE),,IF(INDEX(Команды!$A$2:$AN$7500,MATCH(AZ$3,Команды!$A$2:$A$7500,0),$E41+2)=Команды!$AJ$17,TRUE,FALSE),,IF(INDEX(Команды!$A$2:$AN$7500,MATCH(AZ$3,Команды!$A$2:$A$7500,0),$E41+2)=Команды!$AJ$18,TRUE,FALSE),,IF(INDEX(Команды!$A$2:$AN$7500,MATCH(AZ$3,Команды!$A$2:$A$7500,0),$E41+2)=Команды!$AJ$19,TRUE,FALSE)),INDEX(Команды!$AJ$2:$AK$19,MATCH(INDEX(Команды!$A$2:$AN$7500,MATCH(AZ$3,Команды!$A$2:$A$7500,0),$E41+2),Команды!$AJ$2:$AJ$19,0),2),0)</f>
        <v>0.625</v>
      </c>
      <c r="BA41" s="175">
        <f>IF(OR(IF(INDEX(Команды!$A$2:$AN$7500,MATCH(AZ$3,Команды!$A$2:$A$7500,0),$E41+2)=Команды!$AJ$2,TRUE,FALSE),IF(INDEX(Команды!$A$2:$AN$7500,MATCH(AZ$3,Команды!$A$2:$A$7500,0),$E41+2)=Команды!$AJ$3,TRUE,FALSE),IF(INDEX(Команды!$A$2:$AN$7500,MATCH(AZ$3,Команды!$A$2:$A$7500,0),$E41+2)=Команды!$AJ$4,TRUE,FALSE),IF(INDEX(Команды!$A$2:$AN$7500,MATCH(AZ$3,Команды!$A$2:$A$7500,0),$E41+2)=Команды!$AJ$5,TRUE,FALSE),IF(INDEX(Команды!$A$2:$AN$7500,MATCH(AZ$3,Команды!$A$2:$A$7500,0),$E41+2)=Команды!$AJ$6,TRUE,FALSE),IF(INDEX(Команды!$A$2:$AN$7500,MATCH(AZ$3,Команды!$A$2:$A$7500,0),$E41+2)=Команды!$AJ$7,TRUE,FALSE),IF(INDEX(Команды!$A$2:$AN$7500,MATCH(AZ$3,Команды!$A$2:$A$7500,0),$E41+2)=Команды!$AJ$8,TRUE,FALSE),IF(INDEX(Команды!$A$2:$AN$7500,MATCH(AZ$3,Команды!$A$2:$A$7500,0),$E41+2)=Команды!$AJ$9,TRUE,FALSE),IF(INDEX(Команды!$A$2:$AN$7500,MATCH(AZ$3,Команды!$A$2:$A$7500,0),$E41+2)=Команды!$AJ$10,TRUE,FALSE),IF(INDEX(Команды!$A$2:$AN$7500,MATCH(AZ$3,Команды!$A$2:$A$7500,0),$E41+2)=Команды!$AJ$11,TRUE,FALSE),IF(INDEX(Команды!$A$2:$AN$7500,MATCH(AZ$3,Команды!$A$2:$A$7500,0),$E41+2)=Команды!$AJ$12,TRUE,FALSE),IF(INDEX(Команды!$A$2:$AN$7500,MATCH(AZ$3,Команды!$A$2:$A$7500,0),$E41+2)=Команды!$AJ$13,TRUE,FALSE),IF(INDEX(Команды!$A$2:$AN$7500,MATCH(AZ$3,Команды!$A$2:$A$7500,0),$E41+2)=Команды!$AJ$14,TRUE,FALSE),IF(INDEX(Команды!$A$2:$AN$7500,MATCH(AZ$3,Команды!$A$2:$A$7500,0),$E41+2)=Команды!$AJ$15,TRUE,FALSE),IF(INDEX(Команды!$A$2:$AN$7500,MATCH(AZ$3,Команды!$A$2:$A$7500,0),$E41+2)=Команды!$AJ$16,TRUE,FALSE),IF(INDEX(Команды!$A$2:$AN$7500,MATCH(AZ$3,Команды!$A$2:$A$7500,0),$E41+2)=Команды!$AJ$17,TRUE,FALSE),IF(INDEX(Команды!$A$2:$AN$7500,MATCH(AZ$3,Команды!$A$2:$A$7500,0),$E41+2)=Команды!$AJ$18,TRUE,FALSE),IF(INDEX(Команды!$A$2:$AN$7500,MATCH(AZ$3,Команды!$A$2:$A$7500,0),$E41+2)=Команды!$AJ$19,TRUE,FALSE)),INDEX(Команды!$AJ$2:$AL$19,MATCH(INDEX(Команды!$A$2:$AN$7500,MATCH(AZ$3,Команды!$A$2:$A$7500,0),$E41+2),Команды!$AJ$2:$AJ$19,0),3),0)</f>
        <v>1</v>
      </c>
      <c r="BB41" s="342"/>
      <c r="BC41" s="174">
        <f>IF(OR(IF(INDEX(Команды!$A$2:$AN$7500,MATCH(BC$3,Команды!$A$2:$A$7500,0),$E41+2)=Команды!$AJ$2,TRUE,FALSE),IF(INDEX(Команды!$A$2:$AN$7500,MATCH(BC$3,Команды!$A$2:$A$7500,0),$E41+2)=Команды!$AJ$3,TRUE,FALSE),IF(INDEX(Команды!$A$2:$AN$7500,MATCH(BC$3,Команды!$A$2:$A$7500,0),$E41+2)=Команды!$AJ$4,TRUE,FALSE),IF(INDEX(Команды!$A$2:$AN$7500,MATCH(BC$3,Команды!$A$2:$A$7500,0),$E41+2)=Команды!$AJ$5,TRUE,FALSE),IF(INDEX(Команды!$A$2:$AN$7500,MATCH(BC$3,Команды!$A$2:$A$7500,0),$E41+2)=Команды!$AJ$6,TRUE,FALSE),IF(INDEX(Команды!$A$2:$AN$7500,MATCH(BC$3,Команды!$A$2:$A$7500,0),$E41+2)=Команды!$AJ$7,TRUE,FALSE),IF(INDEX(Команды!$A$2:$AN$7500,MATCH(BC$3,Команды!$A$2:$A$7500,0),$E41+2)=Команды!$AJ$8,TRUE,FALSE),IF(INDEX(Команды!$A$2:$AN$7500,MATCH(BC$3,Команды!$A$2:$A$7500,0),$E41+2)=Команды!$AJ$9,TRUE,FALSE),IF(INDEX(Команды!$A$2:$AN$7500,MATCH(BC$3,Команды!$A$2:$A$7500,0),$E41+2)=Команды!$AJ$10,TRUE,FALSE),IF(INDEX(Команды!$A$2:$AN$7500,MATCH(BC$3,Команды!$A$2:$A$7500,0),$E41+2)=Команды!$AJ$11,TRUE,FALSE),IF(INDEX(Команды!$A$2:$AN$7500,MATCH(BC$3,Команды!$A$2:$A$7500,0),$E41+2)=Команды!$AJ$12,TRUE,FALSE),IF(INDEX(Команды!$A$2:$AN$7500,MATCH(BC$3,Команды!$A$2:$A$7500,0),$E41+2)=Команды!$AJ$13,TRUE,FALSE),IF(INDEX(Команды!$A$2:$AN$7500,MATCH(BC$3,Команды!$A$2:$A$7500,0),$E41+2)=Команды!$AJ$14,TRUE,FALSE),IF(INDEX(Команды!$A$2:$AN$7500,MATCH(BC$3,Команды!$A$2:$A$7500,0),$E41+2)=Команды!$AJ$15,TRUE,FALSE),IF(INDEX(Команды!$A$2:$AN$7500,MATCH(BC$3,Команды!$A$2:$A$7500,0),$E41+2)=Команды!$AJ$16,TRUE,FALSE),,IF(INDEX(Команды!$A$2:$AN$7500,MATCH(BC$3,Команды!$A$2:$A$7500,0),$E41+2)=Команды!$AJ$17,TRUE,FALSE),,IF(INDEX(Команды!$A$2:$AN$7500,MATCH(BC$3,Команды!$A$2:$A$7500,0),$E41+2)=Команды!$AJ$18,TRUE,FALSE),,IF(INDEX(Команды!$A$2:$AN$7500,MATCH(BC$3,Команды!$A$2:$A$7500,0),$E41+2)=Команды!$AJ$19,TRUE,FALSE)),INDEX(Команды!$AJ$2:$AK$19,MATCH(INDEX(Команды!$A$2:$AN$7500,MATCH(BC$3,Команды!$A$2:$A$7500,0),$E41+2),Команды!$AJ$2:$AJ$19,0),2),0)</f>
        <v>0.64583333333333337</v>
      </c>
      <c r="BD41" s="175">
        <f>IF(OR(IF(INDEX(Команды!$A$2:$AN$7500,MATCH(BC$3,Команды!$A$2:$A$7500,0),$E41+2)=Команды!$AJ$2,TRUE,FALSE),IF(INDEX(Команды!$A$2:$AN$7500,MATCH(BC$3,Команды!$A$2:$A$7500,0),$E41+2)=Команды!$AJ$3,TRUE,FALSE),IF(INDEX(Команды!$A$2:$AN$7500,MATCH(BC$3,Команды!$A$2:$A$7500,0),$E41+2)=Команды!$AJ$4,TRUE,FALSE),IF(INDEX(Команды!$A$2:$AN$7500,MATCH(BC$3,Команды!$A$2:$A$7500,0),$E41+2)=Команды!$AJ$5,TRUE,FALSE),IF(INDEX(Команды!$A$2:$AN$7500,MATCH(BC$3,Команды!$A$2:$A$7500,0),$E41+2)=Команды!$AJ$6,TRUE,FALSE),IF(INDEX(Команды!$A$2:$AN$7500,MATCH(BC$3,Команды!$A$2:$A$7500,0),$E41+2)=Команды!$AJ$7,TRUE,FALSE),IF(INDEX(Команды!$A$2:$AN$7500,MATCH(BC$3,Команды!$A$2:$A$7500,0),$E41+2)=Команды!$AJ$8,TRUE,FALSE),IF(INDEX(Команды!$A$2:$AN$7500,MATCH(BC$3,Команды!$A$2:$A$7500,0),$E41+2)=Команды!$AJ$9,TRUE,FALSE),IF(INDEX(Команды!$A$2:$AN$7500,MATCH(BC$3,Команды!$A$2:$A$7500,0),$E41+2)=Команды!$AJ$10,TRUE,FALSE),IF(INDEX(Команды!$A$2:$AN$7500,MATCH(BC$3,Команды!$A$2:$A$7500,0),$E41+2)=Команды!$AJ$11,TRUE,FALSE),IF(INDEX(Команды!$A$2:$AN$7500,MATCH(BC$3,Команды!$A$2:$A$7500,0),$E41+2)=Команды!$AJ$12,TRUE,FALSE),IF(INDEX(Команды!$A$2:$AN$7500,MATCH(BC$3,Команды!$A$2:$A$7500,0),$E41+2)=Команды!$AJ$13,TRUE,FALSE),IF(INDEX(Команды!$A$2:$AN$7500,MATCH(BC$3,Команды!$A$2:$A$7500,0),$E41+2)=Команды!$AJ$14,TRUE,FALSE),IF(INDEX(Команды!$A$2:$AN$7500,MATCH(BC$3,Команды!$A$2:$A$7500,0),$E41+2)=Команды!$AJ$15,TRUE,FALSE),IF(INDEX(Команды!$A$2:$AN$7500,MATCH(BC$3,Команды!$A$2:$A$7500,0),$E41+2)=Команды!$AJ$16,TRUE,FALSE),IF(INDEX(Команды!$A$2:$AN$7500,MATCH(BC$3,Команды!$A$2:$A$7500,0),$E41+2)=Команды!$AJ$17,TRUE,FALSE),IF(INDEX(Команды!$A$2:$AN$7500,MATCH(BC$3,Команды!$A$2:$A$7500,0),$E41+2)=Команды!$AJ$18,TRUE,FALSE),IF(INDEX(Команды!$A$2:$AN$7500,MATCH(BC$3,Команды!$A$2:$A$7500,0),$E41+2)=Команды!$AJ$19,TRUE,FALSE)),INDEX(Команды!$AJ$2:$AL$19,MATCH(INDEX(Команды!$A$2:$AN$7500,MATCH(BC$3,Команды!$A$2:$A$7500,0),$E41+2),Команды!$AJ$2:$AJ$19,0),3),0)</f>
        <v>1.0208333333333333</v>
      </c>
      <c r="BE41" s="342"/>
      <c r="BF41" s="174">
        <f>IF(OR(IF(INDEX(Команды!$A$2:$AN$7500,MATCH(BF$3,Команды!$A$2:$A$7500,0),$E41+2)=Команды!$AJ$2,TRUE,FALSE),IF(INDEX(Команды!$A$2:$AN$7500,MATCH(BF$3,Команды!$A$2:$A$7500,0),$E41+2)=Команды!$AJ$3,TRUE,FALSE),IF(INDEX(Команды!$A$2:$AN$7500,MATCH(BF$3,Команды!$A$2:$A$7500,0),$E41+2)=Команды!$AJ$4,TRUE,FALSE),IF(INDEX(Команды!$A$2:$AN$7500,MATCH(BF$3,Команды!$A$2:$A$7500,0),$E41+2)=Команды!$AJ$5,TRUE,FALSE),IF(INDEX(Команды!$A$2:$AN$7500,MATCH(BF$3,Команды!$A$2:$A$7500,0),$E41+2)=Команды!$AJ$6,TRUE,FALSE),IF(INDEX(Команды!$A$2:$AN$7500,MATCH(BF$3,Команды!$A$2:$A$7500,0),$E41+2)=Команды!$AJ$7,TRUE,FALSE),IF(INDEX(Команды!$A$2:$AN$7500,MATCH(BF$3,Команды!$A$2:$A$7500,0),$E41+2)=Команды!$AJ$8,TRUE,FALSE),IF(INDEX(Команды!$A$2:$AN$7500,MATCH(BF$3,Команды!$A$2:$A$7500,0),$E41+2)=Команды!$AJ$9,TRUE,FALSE),IF(INDEX(Команды!$A$2:$AN$7500,MATCH(BF$3,Команды!$A$2:$A$7500,0),$E41+2)=Команды!$AJ$10,TRUE,FALSE),IF(INDEX(Команды!$A$2:$AN$7500,MATCH(BF$3,Команды!$A$2:$A$7500,0),$E41+2)=Команды!$AJ$11,TRUE,FALSE),IF(INDEX(Команды!$A$2:$AN$7500,MATCH(BF$3,Команды!$A$2:$A$7500,0),$E41+2)=Команды!$AJ$12,TRUE,FALSE),IF(INDEX(Команды!$A$2:$AN$7500,MATCH(BF$3,Команды!$A$2:$A$7500,0),$E41+2)=Команды!$AJ$13,TRUE,FALSE),IF(INDEX(Команды!$A$2:$AN$7500,MATCH(BF$3,Команды!$A$2:$A$7500,0),$E41+2)=Команды!$AJ$14,TRUE,FALSE),IF(INDEX(Команды!$A$2:$AN$7500,MATCH(BF$3,Команды!$A$2:$A$7500,0),$E41+2)=Команды!$AJ$15,TRUE,FALSE),IF(INDEX(Команды!$A$2:$AN$7500,MATCH(BF$3,Команды!$A$2:$A$7500,0),$E41+2)=Команды!$AJ$16,TRUE,FALSE),,IF(INDEX(Команды!$A$2:$AN$7500,MATCH(BF$3,Команды!$A$2:$A$7500,0),$E41+2)=Команды!$AJ$17,TRUE,FALSE),,IF(INDEX(Команды!$A$2:$AN$7500,MATCH(BF$3,Команды!$A$2:$A$7500,0),$E41+2)=Команды!$AJ$18,TRUE,FALSE),,IF(INDEX(Команды!$A$2:$AN$7500,MATCH(BF$3,Команды!$A$2:$A$7500,0),$E41+2)=Команды!$AJ$19,TRUE,FALSE)),INDEX(Команды!$AJ$2:$AK$19,MATCH(INDEX(Команды!$A$2:$AN$7500,MATCH(BF$3,Команды!$A$2:$A$7500,0),$E41+2),Команды!$AJ$2:$AJ$19,0),2),0)</f>
        <v>0.64583333333333337</v>
      </c>
      <c r="BG41" s="175">
        <f>IF(OR(IF(INDEX(Команды!$A$2:$AN$7500,MATCH(BF$3,Команды!$A$2:$A$7500,0),$E41+2)=Команды!$AJ$2,TRUE,FALSE),IF(INDEX(Команды!$A$2:$AN$7500,MATCH(BF$3,Команды!$A$2:$A$7500,0),$E41+2)=Команды!$AJ$3,TRUE,FALSE),IF(INDEX(Команды!$A$2:$AN$7500,MATCH(BF$3,Команды!$A$2:$A$7500,0),$E41+2)=Команды!$AJ$4,TRUE,FALSE),IF(INDEX(Команды!$A$2:$AN$7500,MATCH(BF$3,Команды!$A$2:$A$7500,0),$E41+2)=Команды!$AJ$5,TRUE,FALSE),IF(INDEX(Команды!$A$2:$AN$7500,MATCH(BF$3,Команды!$A$2:$A$7500,0),$E41+2)=Команды!$AJ$6,TRUE,FALSE),IF(INDEX(Команды!$A$2:$AN$7500,MATCH(BF$3,Команды!$A$2:$A$7500,0),$E41+2)=Команды!$AJ$7,TRUE,FALSE),IF(INDEX(Команды!$A$2:$AN$7500,MATCH(BF$3,Команды!$A$2:$A$7500,0),$E41+2)=Команды!$AJ$8,TRUE,FALSE),IF(INDEX(Команды!$A$2:$AN$7500,MATCH(BF$3,Команды!$A$2:$A$7500,0),$E41+2)=Команды!$AJ$9,TRUE,FALSE),IF(INDEX(Команды!$A$2:$AN$7500,MATCH(BF$3,Команды!$A$2:$A$7500,0),$E41+2)=Команды!$AJ$10,TRUE,FALSE),IF(INDEX(Команды!$A$2:$AN$7500,MATCH(BF$3,Команды!$A$2:$A$7500,0),$E41+2)=Команды!$AJ$11,TRUE,FALSE),IF(INDEX(Команды!$A$2:$AN$7500,MATCH(BF$3,Команды!$A$2:$A$7500,0),$E41+2)=Команды!$AJ$12,TRUE,FALSE),IF(INDEX(Команды!$A$2:$AN$7500,MATCH(BF$3,Команды!$A$2:$A$7500,0),$E41+2)=Команды!$AJ$13,TRUE,FALSE),IF(INDEX(Команды!$A$2:$AN$7500,MATCH(BF$3,Команды!$A$2:$A$7500,0),$E41+2)=Команды!$AJ$14,TRUE,FALSE),IF(INDEX(Команды!$A$2:$AN$7500,MATCH(BF$3,Команды!$A$2:$A$7500,0),$E41+2)=Команды!$AJ$15,TRUE,FALSE),IF(INDEX(Команды!$A$2:$AN$7500,MATCH(BF$3,Команды!$A$2:$A$7500,0),$E41+2)=Команды!$AJ$16,TRUE,FALSE),IF(INDEX(Команды!$A$2:$AN$7500,MATCH(BF$3,Команды!$A$2:$A$7500,0),$E41+2)=Команды!$AJ$17,TRUE,FALSE),IF(INDEX(Команды!$A$2:$AN$7500,MATCH(BF$3,Команды!$A$2:$A$7500,0),$E41+2)=Команды!$AJ$18,TRUE,FALSE),IF(INDEX(Команды!$A$2:$AN$7500,MATCH(BF$3,Команды!$A$2:$A$7500,0),$E41+2)=Команды!$AJ$19,TRUE,FALSE)),INDEX(Команды!$AJ$2:$AL$19,MATCH(INDEX(Команды!$A$2:$AN$7500,MATCH(BF$3,Команды!$A$2:$A$7500,0),$E41+2),Команды!$AJ$2:$AJ$19,0),3),0)</f>
        <v>1.0208333333333333</v>
      </c>
      <c r="BH41" s="342"/>
      <c r="BI41" s="174" t="str">
        <f>IF(OR(IF(INDEX(Команды!$A$2:$AN$7500,MATCH(BI$3,Команды!$A$2:$A$7500,0),$E41+2)=Команды!$AJ$2,TRUE,FALSE),IF(INDEX(Команды!$A$2:$AN$7500,MATCH(BI$3,Команды!$A$2:$A$7500,0),$E41+2)=Команды!$AJ$3,TRUE,FALSE),IF(INDEX(Команды!$A$2:$AN$7500,MATCH(BI$3,Команды!$A$2:$A$7500,0),$E41+2)=Команды!$AJ$4,TRUE,FALSE),IF(INDEX(Команды!$A$2:$AN$7500,MATCH(BI$3,Команды!$A$2:$A$7500,0),$E41+2)=Команды!$AJ$5,TRUE,FALSE),IF(INDEX(Команды!$A$2:$AN$7500,MATCH(BI$3,Команды!$A$2:$A$7500,0),$E41+2)=Команды!$AJ$6,TRUE,FALSE),IF(INDEX(Команды!$A$2:$AN$7500,MATCH(BI$3,Команды!$A$2:$A$7500,0),$E41+2)=Команды!$AJ$7,TRUE,FALSE),IF(INDEX(Команды!$A$2:$AN$7500,MATCH(BI$3,Команды!$A$2:$A$7500,0),$E41+2)=Команды!$AJ$8,TRUE,FALSE),IF(INDEX(Команды!$A$2:$AN$7500,MATCH(BI$3,Команды!$A$2:$A$7500,0),$E41+2)=Команды!$AJ$9,TRUE,FALSE),IF(INDEX(Команды!$A$2:$AN$7500,MATCH(BI$3,Команды!$A$2:$A$7500,0),$E41+2)=Команды!$AJ$10,TRUE,FALSE),IF(INDEX(Команды!$A$2:$AN$7500,MATCH(BI$3,Команды!$A$2:$A$7500,0),$E41+2)=Команды!$AJ$11,TRUE,FALSE),IF(INDEX(Команды!$A$2:$AN$7500,MATCH(BI$3,Команды!$A$2:$A$7500,0),$E41+2)=Команды!$AJ$12,TRUE,FALSE),IF(INDEX(Команды!$A$2:$AN$7500,MATCH(BI$3,Команды!$A$2:$A$7500,0),$E41+2)=Команды!$AJ$13,TRUE,FALSE),IF(INDEX(Команды!$A$2:$AN$7500,MATCH(BI$3,Команды!$A$2:$A$7500,0),$E41+2)=Команды!$AJ$14,TRUE,FALSE),IF(INDEX(Команды!$A$2:$AN$7500,MATCH(BI$3,Команды!$A$2:$A$7500,0),$E41+2)=Команды!$AJ$15,TRUE,FALSE),IF(INDEX(Команды!$A$2:$AN$7500,MATCH(BI$3,Команды!$A$2:$A$7500,0),$E41+2)=Команды!$AJ$16,TRUE,FALSE),,IF(INDEX(Команды!$A$2:$AN$7500,MATCH(BI$3,Команды!$A$2:$A$7500,0),$E41+2)=Команды!$AJ$17,TRUE,FALSE),,IF(INDEX(Команды!$A$2:$AN$7500,MATCH(BI$3,Команды!$A$2:$A$7500,0),$E41+2)=Команды!$AJ$18,TRUE,FALSE),,IF(INDEX(Команды!$A$2:$AN$7500,MATCH(BI$3,Команды!$A$2:$A$7500,0),$E41+2)=Команды!$AJ$19,TRUE,FALSE)),INDEX(Команды!$AJ$2:$AK$19,MATCH(INDEX(Команды!$A$2:$AN$7500,MATCH(BI$3,Команды!$A$2:$A$7500,0),$E41+2),Команды!$AJ$2:$AJ$19,0),2),0)</f>
        <v>В</v>
      </c>
      <c r="BJ41" s="175" t="str">
        <f>IF(OR(IF(INDEX(Команды!$A$2:$AN$7500,MATCH(BI$3,Команды!$A$2:$A$7500,0),$E41+2)=Команды!$AJ$2,TRUE,FALSE),IF(INDEX(Команды!$A$2:$AN$7500,MATCH(BI$3,Команды!$A$2:$A$7500,0),$E41+2)=Команды!$AJ$3,TRUE,FALSE),IF(INDEX(Команды!$A$2:$AN$7500,MATCH(BI$3,Команды!$A$2:$A$7500,0),$E41+2)=Команды!$AJ$4,TRUE,FALSE),IF(INDEX(Команды!$A$2:$AN$7500,MATCH(BI$3,Команды!$A$2:$A$7500,0),$E41+2)=Команды!$AJ$5,TRUE,FALSE),IF(INDEX(Команды!$A$2:$AN$7500,MATCH(BI$3,Команды!$A$2:$A$7500,0),$E41+2)=Команды!$AJ$6,TRUE,FALSE),IF(INDEX(Команды!$A$2:$AN$7500,MATCH(BI$3,Команды!$A$2:$A$7500,0),$E41+2)=Команды!$AJ$7,TRUE,FALSE),IF(INDEX(Команды!$A$2:$AN$7500,MATCH(BI$3,Команды!$A$2:$A$7500,0),$E41+2)=Команды!$AJ$8,TRUE,FALSE),IF(INDEX(Команды!$A$2:$AN$7500,MATCH(BI$3,Команды!$A$2:$A$7500,0),$E41+2)=Команды!$AJ$9,TRUE,FALSE),IF(INDEX(Команды!$A$2:$AN$7500,MATCH(BI$3,Команды!$A$2:$A$7500,0),$E41+2)=Команды!$AJ$10,TRUE,FALSE),IF(INDEX(Команды!$A$2:$AN$7500,MATCH(BI$3,Команды!$A$2:$A$7500,0),$E41+2)=Команды!$AJ$11,TRUE,FALSE),IF(INDEX(Команды!$A$2:$AN$7500,MATCH(BI$3,Команды!$A$2:$A$7500,0),$E41+2)=Команды!$AJ$12,TRUE,FALSE),IF(INDEX(Команды!$A$2:$AN$7500,MATCH(BI$3,Команды!$A$2:$A$7500,0),$E41+2)=Команды!$AJ$13,TRUE,FALSE),IF(INDEX(Команды!$A$2:$AN$7500,MATCH(BI$3,Команды!$A$2:$A$7500,0),$E41+2)=Команды!$AJ$14,TRUE,FALSE),IF(INDEX(Команды!$A$2:$AN$7500,MATCH(BI$3,Команды!$A$2:$A$7500,0),$E41+2)=Команды!$AJ$15,TRUE,FALSE),IF(INDEX(Команды!$A$2:$AN$7500,MATCH(BI$3,Команды!$A$2:$A$7500,0),$E41+2)=Команды!$AJ$16,TRUE,FALSE),IF(INDEX(Команды!$A$2:$AN$7500,MATCH(BI$3,Команды!$A$2:$A$7500,0),$E41+2)=Команды!$AJ$17,TRUE,FALSE),IF(INDEX(Команды!$A$2:$AN$7500,MATCH(BI$3,Команды!$A$2:$A$7500,0),$E41+2)=Команды!$AJ$18,TRUE,FALSE),IF(INDEX(Команды!$A$2:$AN$7500,MATCH(BI$3,Команды!$A$2:$A$7500,0),$E41+2)=Команды!$AJ$19,TRUE,FALSE)),INDEX(Команды!$AJ$2:$AL$19,MATCH(INDEX(Команды!$A$2:$AN$7500,MATCH(BI$3,Команды!$A$2:$A$7500,0),$E41+2),Команды!$AJ$2:$AJ$19,0),3),0)</f>
        <v>В</v>
      </c>
      <c r="BK41" s="342"/>
      <c r="BL41" s="174" t="str">
        <f>IF(OR(IF(INDEX(Команды!$A$2:$AN$7500,MATCH(BL$3,Команды!$A$2:$A$7500,0),$E41+2)=Команды!$AJ$2,TRUE,FALSE),IF(INDEX(Команды!$A$2:$AN$7500,MATCH(BL$3,Команды!$A$2:$A$7500,0),$E41+2)=Команды!$AJ$3,TRUE,FALSE),IF(INDEX(Команды!$A$2:$AN$7500,MATCH(BL$3,Команды!$A$2:$A$7500,0),$E41+2)=Команды!$AJ$4,TRUE,FALSE),IF(INDEX(Команды!$A$2:$AN$7500,MATCH(BL$3,Команды!$A$2:$A$7500,0),$E41+2)=Команды!$AJ$5,TRUE,FALSE),IF(INDEX(Команды!$A$2:$AN$7500,MATCH(BL$3,Команды!$A$2:$A$7500,0),$E41+2)=Команды!$AJ$6,TRUE,FALSE),IF(INDEX(Команды!$A$2:$AN$7500,MATCH(BL$3,Команды!$A$2:$A$7500,0),$E41+2)=Команды!$AJ$7,TRUE,FALSE),IF(INDEX(Команды!$A$2:$AN$7500,MATCH(BL$3,Команды!$A$2:$A$7500,0),$E41+2)=Команды!$AJ$8,TRUE,FALSE),IF(INDEX(Команды!$A$2:$AN$7500,MATCH(BL$3,Команды!$A$2:$A$7500,0),$E41+2)=Команды!$AJ$9,TRUE,FALSE),IF(INDEX(Команды!$A$2:$AN$7500,MATCH(BL$3,Команды!$A$2:$A$7500,0),$E41+2)=Команды!$AJ$10,TRUE,FALSE),IF(INDEX(Команды!$A$2:$AN$7500,MATCH(BL$3,Команды!$A$2:$A$7500,0),$E41+2)=Команды!$AJ$11,TRUE,FALSE),IF(INDEX(Команды!$A$2:$AN$7500,MATCH(BL$3,Команды!$A$2:$A$7500,0),$E41+2)=Команды!$AJ$12,TRUE,FALSE),IF(INDEX(Команды!$A$2:$AN$7500,MATCH(BL$3,Команды!$A$2:$A$7500,0),$E41+2)=Команды!$AJ$13,TRUE,FALSE),IF(INDEX(Команды!$A$2:$AN$7500,MATCH(BL$3,Команды!$A$2:$A$7500,0),$E41+2)=Команды!$AJ$14,TRUE,FALSE),IF(INDEX(Команды!$A$2:$AN$7500,MATCH(BL$3,Команды!$A$2:$A$7500,0),$E41+2)=Команды!$AJ$15,TRUE,FALSE),IF(INDEX(Команды!$A$2:$AN$7500,MATCH(BL$3,Команды!$A$2:$A$7500,0),$E41+2)=Команды!$AJ$16,TRUE,FALSE),,IF(INDEX(Команды!$A$2:$AN$7500,MATCH(BL$3,Команды!$A$2:$A$7500,0),$E41+2)=Команды!$AJ$17,TRUE,FALSE),,IF(INDEX(Команды!$A$2:$AN$7500,MATCH(BL$3,Команды!$A$2:$A$7500,0),$E41+2)=Команды!$AJ$18,TRUE,FALSE),,IF(INDEX(Команды!$A$2:$AN$7500,MATCH(BL$3,Команды!$A$2:$A$7500,0),$E41+2)=Команды!$AJ$19,TRUE,FALSE)),INDEX(Команды!$AJ$2:$AK$19,MATCH(INDEX(Команды!$A$2:$AN$7500,MATCH(BL$3,Команды!$A$2:$A$7500,0),$E41+2),Команды!$AJ$2:$AJ$19,0),2),0)</f>
        <v>В</v>
      </c>
      <c r="BM41" s="175" t="str">
        <f>IF(OR(IF(INDEX(Команды!$A$2:$AN$7500,MATCH(BL$3,Команды!$A$2:$A$7500,0),$E41+2)=Команды!$AJ$2,TRUE,FALSE),IF(INDEX(Команды!$A$2:$AN$7500,MATCH(BL$3,Команды!$A$2:$A$7500,0),$E41+2)=Команды!$AJ$3,TRUE,FALSE),IF(INDEX(Команды!$A$2:$AN$7500,MATCH(BL$3,Команды!$A$2:$A$7500,0),$E41+2)=Команды!$AJ$4,TRUE,FALSE),IF(INDEX(Команды!$A$2:$AN$7500,MATCH(BL$3,Команды!$A$2:$A$7500,0),$E41+2)=Команды!$AJ$5,TRUE,FALSE),IF(INDEX(Команды!$A$2:$AN$7500,MATCH(BL$3,Команды!$A$2:$A$7500,0),$E41+2)=Команды!$AJ$6,TRUE,FALSE),IF(INDEX(Команды!$A$2:$AN$7500,MATCH(BL$3,Команды!$A$2:$A$7500,0),$E41+2)=Команды!$AJ$7,TRUE,FALSE),IF(INDEX(Команды!$A$2:$AN$7500,MATCH(BL$3,Команды!$A$2:$A$7500,0),$E41+2)=Команды!$AJ$8,TRUE,FALSE),IF(INDEX(Команды!$A$2:$AN$7500,MATCH(BL$3,Команды!$A$2:$A$7500,0),$E41+2)=Команды!$AJ$9,TRUE,FALSE),IF(INDEX(Команды!$A$2:$AN$7500,MATCH(BL$3,Команды!$A$2:$A$7500,0),$E41+2)=Команды!$AJ$10,TRUE,FALSE),IF(INDEX(Команды!$A$2:$AN$7500,MATCH(BL$3,Команды!$A$2:$A$7500,0),$E41+2)=Команды!$AJ$11,TRUE,FALSE),IF(INDEX(Команды!$A$2:$AN$7500,MATCH(BL$3,Команды!$A$2:$A$7500,0),$E41+2)=Команды!$AJ$12,TRUE,FALSE),IF(INDEX(Команды!$A$2:$AN$7500,MATCH(BL$3,Команды!$A$2:$A$7500,0),$E41+2)=Команды!$AJ$13,TRUE,FALSE),IF(INDEX(Команды!$A$2:$AN$7500,MATCH(BL$3,Команды!$A$2:$A$7500,0),$E41+2)=Команды!$AJ$14,TRUE,FALSE),IF(INDEX(Команды!$A$2:$AN$7500,MATCH(BL$3,Команды!$A$2:$A$7500,0),$E41+2)=Команды!$AJ$15,TRUE,FALSE),IF(INDEX(Команды!$A$2:$AN$7500,MATCH(BL$3,Команды!$A$2:$A$7500,0),$E41+2)=Команды!$AJ$16,TRUE,FALSE),IF(INDEX(Команды!$A$2:$AN$7500,MATCH(BL$3,Команды!$A$2:$A$7500,0),$E41+2)=Команды!$AJ$17,TRUE,FALSE),IF(INDEX(Команды!$A$2:$AN$7500,MATCH(BL$3,Команды!$A$2:$A$7500,0),$E41+2)=Команды!$AJ$18,TRUE,FALSE),IF(INDEX(Команды!$A$2:$AN$7500,MATCH(BL$3,Команды!$A$2:$A$7500,0),$E41+2)=Команды!$AJ$19,TRUE,FALSE)),INDEX(Команды!$AJ$2:$AL$19,MATCH(INDEX(Команды!$A$2:$AN$7500,MATCH(BL$3,Команды!$A$2:$A$7500,0),$E41+2),Команды!$AJ$2:$AJ$19,0),3),0)</f>
        <v>В</v>
      </c>
      <c r="BN41" s="342"/>
      <c r="BO41" s="174">
        <f>IF(OR(IF(INDEX(Команды!$A$2:$AN$7500,MATCH(BO$3,Команды!$A$2:$A$7500,0),$E41+2)=Команды!$AJ$2,TRUE,FALSE),IF(INDEX(Команды!$A$2:$AN$7500,MATCH(BO$3,Команды!$A$2:$A$7500,0),$E41+2)=Команды!$AJ$3,TRUE,FALSE),IF(INDEX(Команды!$A$2:$AN$7500,MATCH(BO$3,Команды!$A$2:$A$7500,0),$E41+2)=Команды!$AJ$4,TRUE,FALSE),IF(INDEX(Команды!$A$2:$AN$7500,MATCH(BO$3,Команды!$A$2:$A$7500,0),$E41+2)=Команды!$AJ$5,TRUE,FALSE),IF(INDEX(Команды!$A$2:$AN$7500,MATCH(BO$3,Команды!$A$2:$A$7500,0),$E41+2)=Команды!$AJ$6,TRUE,FALSE),IF(INDEX(Команды!$A$2:$AN$7500,MATCH(BO$3,Команды!$A$2:$A$7500,0),$E41+2)=Команды!$AJ$7,TRUE,FALSE),IF(INDEX(Команды!$A$2:$AN$7500,MATCH(BO$3,Команды!$A$2:$A$7500,0),$E41+2)=Команды!$AJ$8,TRUE,FALSE),IF(INDEX(Команды!$A$2:$AN$7500,MATCH(BO$3,Команды!$A$2:$A$7500,0),$E41+2)=Команды!$AJ$9,TRUE,FALSE),IF(INDEX(Команды!$A$2:$AN$7500,MATCH(BO$3,Команды!$A$2:$A$7500,0),$E41+2)=Команды!$AJ$10,TRUE,FALSE),IF(INDEX(Команды!$A$2:$AN$7500,MATCH(BO$3,Команды!$A$2:$A$7500,0),$E41+2)=Команды!$AJ$11,TRUE,FALSE),IF(INDEX(Команды!$A$2:$AN$7500,MATCH(BO$3,Команды!$A$2:$A$7500,0),$E41+2)=Команды!$AJ$12,TRUE,FALSE),IF(INDEX(Команды!$A$2:$AN$7500,MATCH(BO$3,Команды!$A$2:$A$7500,0),$E41+2)=Команды!$AJ$13,TRUE,FALSE),IF(INDEX(Команды!$A$2:$AN$7500,MATCH(BO$3,Команды!$A$2:$A$7500,0),$E41+2)=Команды!$AJ$14,TRUE,FALSE),IF(INDEX(Команды!$A$2:$AN$7500,MATCH(BO$3,Команды!$A$2:$A$7500,0),$E41+2)=Команды!$AJ$15,TRUE,FALSE),IF(INDEX(Команды!$A$2:$AN$7500,MATCH(BO$3,Команды!$A$2:$A$7500,0),$E41+2)=Команды!$AJ$16,TRUE,FALSE),,IF(INDEX(Команды!$A$2:$AN$7500,MATCH(BO$3,Команды!$A$2:$A$7500,0),$E41+2)=Команды!$AJ$17,TRUE,FALSE),,IF(INDEX(Команды!$A$2:$AN$7500,MATCH(BO$3,Команды!$A$2:$A$7500,0),$E41+2)=Команды!$AJ$18,TRUE,FALSE),,IF(INDEX(Команды!$A$2:$AN$7500,MATCH(BO$3,Команды!$A$2:$A$7500,0),$E41+2)=Команды!$AJ$19,TRUE,FALSE)),INDEX(Команды!$AJ$2:$AK$19,MATCH(INDEX(Команды!$A$2:$AN$7500,MATCH(BO$3,Команды!$A$2:$A$7500,0),$E41+2),Команды!$AJ$2:$AJ$19,0),2),0)</f>
        <v>0.28125</v>
      </c>
      <c r="BP41" s="175">
        <f>IF(OR(IF(INDEX(Команды!$A$2:$AN$7500,MATCH(BO$3,Команды!$A$2:$A$7500,0),$E41+2)=Команды!$AJ$2,TRUE,FALSE),IF(INDEX(Команды!$A$2:$AN$7500,MATCH(BO$3,Команды!$A$2:$A$7500,0),$E41+2)=Команды!$AJ$3,TRUE,FALSE),IF(INDEX(Команды!$A$2:$AN$7500,MATCH(BO$3,Команды!$A$2:$A$7500,0),$E41+2)=Команды!$AJ$4,TRUE,FALSE),IF(INDEX(Команды!$A$2:$AN$7500,MATCH(BO$3,Команды!$A$2:$A$7500,0),$E41+2)=Команды!$AJ$5,TRUE,FALSE),IF(INDEX(Команды!$A$2:$AN$7500,MATCH(BO$3,Команды!$A$2:$A$7500,0),$E41+2)=Команды!$AJ$6,TRUE,FALSE),IF(INDEX(Команды!$A$2:$AN$7500,MATCH(BO$3,Команды!$A$2:$A$7500,0),$E41+2)=Команды!$AJ$7,TRUE,FALSE),IF(INDEX(Команды!$A$2:$AN$7500,MATCH(BO$3,Команды!$A$2:$A$7500,0),$E41+2)=Команды!$AJ$8,TRUE,FALSE),IF(INDEX(Команды!$A$2:$AN$7500,MATCH(BO$3,Команды!$A$2:$A$7500,0),$E41+2)=Команды!$AJ$9,TRUE,FALSE),IF(INDEX(Команды!$A$2:$AN$7500,MATCH(BO$3,Команды!$A$2:$A$7500,0),$E41+2)=Команды!$AJ$10,TRUE,FALSE),IF(INDEX(Команды!$A$2:$AN$7500,MATCH(BO$3,Команды!$A$2:$A$7500,0),$E41+2)=Команды!$AJ$11,TRUE,FALSE),IF(INDEX(Команды!$A$2:$AN$7500,MATCH(BO$3,Команды!$A$2:$A$7500,0),$E41+2)=Команды!$AJ$12,TRUE,FALSE),IF(INDEX(Команды!$A$2:$AN$7500,MATCH(BO$3,Команды!$A$2:$A$7500,0),$E41+2)=Команды!$AJ$13,TRUE,FALSE),IF(INDEX(Команды!$A$2:$AN$7500,MATCH(BO$3,Команды!$A$2:$A$7500,0),$E41+2)=Команды!$AJ$14,TRUE,FALSE),IF(INDEX(Команды!$A$2:$AN$7500,MATCH(BO$3,Команды!$A$2:$A$7500,0),$E41+2)=Команды!$AJ$15,TRUE,FALSE),IF(INDEX(Команды!$A$2:$AN$7500,MATCH(BO$3,Команды!$A$2:$A$7500,0),$E41+2)=Команды!$AJ$16,TRUE,FALSE),IF(INDEX(Команды!$A$2:$AN$7500,MATCH(BO$3,Команды!$A$2:$A$7500,0),$E41+2)=Команды!$AJ$17,TRUE,FALSE),IF(INDEX(Команды!$A$2:$AN$7500,MATCH(BO$3,Команды!$A$2:$A$7500,0),$E41+2)=Команды!$AJ$18,TRUE,FALSE),IF(INDEX(Команды!$A$2:$AN$7500,MATCH(BO$3,Команды!$A$2:$A$7500,0),$E41+2)=Команды!$AJ$19,TRUE,FALSE)),INDEX(Команды!$AJ$2:$AL$19,MATCH(INDEX(Команды!$A$2:$AN$7500,MATCH(BO$3,Команды!$A$2:$A$7500,0),$E41+2),Команды!$AJ$2:$AJ$19,0),3),0)</f>
        <v>0.65625</v>
      </c>
      <c r="BQ41" s="342"/>
      <c r="BR41" s="174">
        <f>IF(OR(IF(INDEX(Команды!$A$2:$AN$7500,MATCH(BR$3,Команды!$A$2:$A$7500,0),$E41+2)=Команды!$AJ$2,TRUE,FALSE),IF(INDEX(Команды!$A$2:$AN$7500,MATCH(BR$3,Команды!$A$2:$A$7500,0),$E41+2)=Команды!$AJ$3,TRUE,FALSE),IF(INDEX(Команды!$A$2:$AN$7500,MATCH(BR$3,Команды!$A$2:$A$7500,0),$E41+2)=Команды!$AJ$4,TRUE,FALSE),IF(INDEX(Команды!$A$2:$AN$7500,MATCH(BR$3,Команды!$A$2:$A$7500,0),$E41+2)=Команды!$AJ$5,TRUE,FALSE),IF(INDEX(Команды!$A$2:$AN$7500,MATCH(BR$3,Команды!$A$2:$A$7500,0),$E41+2)=Команды!$AJ$6,TRUE,FALSE),IF(INDEX(Команды!$A$2:$AN$7500,MATCH(BR$3,Команды!$A$2:$A$7500,0),$E41+2)=Команды!$AJ$7,TRUE,FALSE),IF(INDEX(Команды!$A$2:$AN$7500,MATCH(BR$3,Команды!$A$2:$A$7500,0),$E41+2)=Команды!$AJ$8,TRUE,FALSE),IF(INDEX(Команды!$A$2:$AN$7500,MATCH(BR$3,Команды!$A$2:$A$7500,0),$E41+2)=Команды!$AJ$9,TRUE,FALSE),IF(INDEX(Команды!$A$2:$AN$7500,MATCH(BR$3,Команды!$A$2:$A$7500,0),$E41+2)=Команды!$AJ$10,TRUE,FALSE),IF(INDEX(Команды!$A$2:$AN$7500,MATCH(BR$3,Команды!$A$2:$A$7500,0),$E41+2)=Команды!$AJ$11,TRUE,FALSE),IF(INDEX(Команды!$A$2:$AN$7500,MATCH(BR$3,Команды!$A$2:$A$7500,0),$E41+2)=Команды!$AJ$12,TRUE,FALSE),IF(INDEX(Команды!$A$2:$AN$7500,MATCH(BR$3,Команды!$A$2:$A$7500,0),$E41+2)=Команды!$AJ$13,TRUE,FALSE),IF(INDEX(Команды!$A$2:$AN$7500,MATCH(BR$3,Команды!$A$2:$A$7500,0),$E41+2)=Команды!$AJ$14,TRUE,FALSE),IF(INDEX(Команды!$A$2:$AN$7500,MATCH(BR$3,Команды!$A$2:$A$7500,0),$E41+2)=Команды!$AJ$15,TRUE,FALSE),IF(INDEX(Команды!$A$2:$AN$7500,MATCH(BR$3,Команды!$A$2:$A$7500,0),$E41+2)=Команды!$AJ$16,TRUE,FALSE),,IF(INDEX(Команды!$A$2:$AN$7500,MATCH(BR$3,Команды!$A$2:$A$7500,0),$E41+2)=Команды!$AJ$17,TRUE,FALSE),,IF(INDEX(Команды!$A$2:$AN$7500,MATCH(BR$3,Команды!$A$2:$A$7500,0),$E41+2)=Команды!$AJ$18,TRUE,FALSE),,IF(INDEX(Команды!$A$2:$AN$7500,MATCH(BR$3,Команды!$A$2:$A$7500,0),$E41+2)=Команды!$AJ$19,TRUE,FALSE)),INDEX(Команды!$AJ$2:$AK$19,MATCH(INDEX(Команды!$A$2:$AN$7500,MATCH(BR$3,Команды!$A$2:$A$7500,0),$E41+2),Команды!$AJ$2:$AJ$19,0),2),0)</f>
        <v>0.28125</v>
      </c>
      <c r="BS41" s="175">
        <f>IF(OR(IF(INDEX(Команды!$A$2:$AN$7500,MATCH(BR$3,Команды!$A$2:$A$7500,0),$E41+2)=Команды!$AJ$2,TRUE,FALSE),IF(INDEX(Команды!$A$2:$AN$7500,MATCH(BR$3,Команды!$A$2:$A$7500,0),$E41+2)=Команды!$AJ$3,TRUE,FALSE),IF(INDEX(Команды!$A$2:$AN$7500,MATCH(BR$3,Команды!$A$2:$A$7500,0),$E41+2)=Команды!$AJ$4,TRUE,FALSE),IF(INDEX(Команды!$A$2:$AN$7500,MATCH(BR$3,Команды!$A$2:$A$7500,0),$E41+2)=Команды!$AJ$5,TRUE,FALSE),IF(INDEX(Команды!$A$2:$AN$7500,MATCH(BR$3,Команды!$A$2:$A$7500,0),$E41+2)=Команды!$AJ$6,TRUE,FALSE),IF(INDEX(Команды!$A$2:$AN$7500,MATCH(BR$3,Команды!$A$2:$A$7500,0),$E41+2)=Команды!$AJ$7,TRUE,FALSE),IF(INDEX(Команды!$A$2:$AN$7500,MATCH(BR$3,Команды!$A$2:$A$7500,0),$E41+2)=Команды!$AJ$8,TRUE,FALSE),IF(INDEX(Команды!$A$2:$AN$7500,MATCH(BR$3,Команды!$A$2:$A$7500,0),$E41+2)=Команды!$AJ$9,TRUE,FALSE),IF(INDEX(Команды!$A$2:$AN$7500,MATCH(BR$3,Команды!$A$2:$A$7500,0),$E41+2)=Команды!$AJ$10,TRUE,FALSE),IF(INDEX(Команды!$A$2:$AN$7500,MATCH(BR$3,Команды!$A$2:$A$7500,0),$E41+2)=Команды!$AJ$11,TRUE,FALSE),IF(INDEX(Команды!$A$2:$AN$7500,MATCH(BR$3,Команды!$A$2:$A$7500,0),$E41+2)=Команды!$AJ$12,TRUE,FALSE),IF(INDEX(Команды!$A$2:$AN$7500,MATCH(BR$3,Команды!$A$2:$A$7500,0),$E41+2)=Команды!$AJ$13,TRUE,FALSE),IF(INDEX(Команды!$A$2:$AN$7500,MATCH(BR$3,Команды!$A$2:$A$7500,0),$E41+2)=Команды!$AJ$14,TRUE,FALSE),IF(INDEX(Команды!$A$2:$AN$7500,MATCH(BR$3,Команды!$A$2:$A$7500,0),$E41+2)=Команды!$AJ$15,TRUE,FALSE),IF(INDEX(Команды!$A$2:$AN$7500,MATCH(BR$3,Команды!$A$2:$A$7500,0),$E41+2)=Команды!$AJ$16,TRUE,FALSE),IF(INDEX(Команды!$A$2:$AN$7500,MATCH(BR$3,Команды!$A$2:$A$7500,0),$E41+2)=Команды!$AJ$17,TRUE,FALSE),IF(INDEX(Команды!$A$2:$AN$7500,MATCH(BR$3,Команды!$A$2:$A$7500,0),$E41+2)=Команды!$AJ$18,TRUE,FALSE),IF(INDEX(Команды!$A$2:$AN$7500,MATCH(BR$3,Команды!$A$2:$A$7500,0),$E41+2)=Команды!$AJ$19,TRUE,FALSE)),INDEX(Команды!$AJ$2:$AL$19,MATCH(INDEX(Команды!$A$2:$AN$7500,MATCH(BR$3,Команды!$A$2:$A$7500,0),$E41+2),Команды!$AJ$2:$AJ$19,0),3),0)</f>
        <v>0.65625</v>
      </c>
      <c r="BT41" s="342"/>
      <c r="BU41" s="174">
        <f>IF(OR(IF(INDEX(Команды!$A$2:$AN$7500,MATCH(BU$3,Команды!$A$2:$A$7500,0),$E41+2)=Команды!$AJ$2,TRUE,FALSE),IF(INDEX(Команды!$A$2:$AN$7500,MATCH(BU$3,Команды!$A$2:$A$7500,0),$E41+2)=Команды!$AJ$3,TRUE,FALSE),IF(INDEX(Команды!$A$2:$AN$7500,MATCH(BU$3,Команды!$A$2:$A$7500,0),$E41+2)=Команды!$AJ$4,TRUE,FALSE),IF(INDEX(Команды!$A$2:$AN$7500,MATCH(BU$3,Команды!$A$2:$A$7500,0),$E41+2)=Команды!$AJ$5,TRUE,FALSE),IF(INDEX(Команды!$A$2:$AN$7500,MATCH(BU$3,Команды!$A$2:$A$7500,0),$E41+2)=Команды!$AJ$6,TRUE,FALSE),IF(INDEX(Команды!$A$2:$AN$7500,MATCH(BU$3,Команды!$A$2:$A$7500,0),$E41+2)=Команды!$AJ$7,TRUE,FALSE),IF(INDEX(Команды!$A$2:$AN$7500,MATCH(BU$3,Команды!$A$2:$A$7500,0),$E41+2)=Команды!$AJ$8,TRUE,FALSE),IF(INDEX(Команды!$A$2:$AN$7500,MATCH(BU$3,Команды!$A$2:$A$7500,0),$E41+2)=Команды!$AJ$9,TRUE,FALSE),IF(INDEX(Команды!$A$2:$AN$7500,MATCH(BU$3,Команды!$A$2:$A$7500,0),$E41+2)=Команды!$AJ$10,TRUE,FALSE),IF(INDEX(Команды!$A$2:$AN$7500,MATCH(BU$3,Команды!$A$2:$A$7500,0),$E41+2)=Команды!$AJ$11,TRUE,FALSE),IF(INDEX(Команды!$A$2:$AN$7500,MATCH(BU$3,Команды!$A$2:$A$7500,0),$E41+2)=Команды!$AJ$12,TRUE,FALSE),IF(INDEX(Команды!$A$2:$AN$7500,MATCH(BU$3,Команды!$A$2:$A$7500,0),$E41+2)=Команды!$AJ$13,TRUE,FALSE),IF(INDEX(Команды!$A$2:$AN$7500,MATCH(BU$3,Команды!$A$2:$A$7500,0),$E41+2)=Команды!$AJ$14,TRUE,FALSE),IF(INDEX(Команды!$A$2:$AN$7500,MATCH(BU$3,Команды!$A$2:$A$7500,0),$E41+2)=Команды!$AJ$15,TRUE,FALSE),IF(INDEX(Команды!$A$2:$AN$7500,MATCH(BU$3,Команды!$A$2:$A$7500,0),$E41+2)=Команды!$AJ$16,TRUE,FALSE),,IF(INDEX(Команды!$A$2:$AN$7500,MATCH(BU$3,Команды!$A$2:$A$7500,0),$E41+2)=Команды!$AJ$17,TRUE,FALSE),,IF(INDEX(Команды!$A$2:$AN$7500,MATCH(BU$3,Команды!$A$2:$A$7500,0),$E41+2)=Команды!$AJ$18,TRUE,FALSE),,IF(INDEX(Команды!$A$2:$AN$7500,MATCH(BU$3,Команды!$A$2:$A$7500,0),$E41+2)=Команды!$AJ$19,TRUE,FALSE)),INDEX(Команды!$AJ$2:$AK$19,MATCH(INDEX(Команды!$A$2:$AN$7500,MATCH(BU$3,Команды!$A$2:$A$7500,0),$E41+2),Команды!$AJ$2:$AJ$19,0),2),0)</f>
        <v>0.33333333333333331</v>
      </c>
      <c r="BV41" s="175">
        <f>IF(OR(IF(INDEX(Команды!$A$2:$AN$7500,MATCH(BU$3,Команды!$A$2:$A$7500,0),$E41+2)=Команды!$AJ$2,TRUE,FALSE),IF(INDEX(Команды!$A$2:$AN$7500,MATCH(BU$3,Команды!$A$2:$A$7500,0),$E41+2)=Команды!$AJ$3,TRUE,FALSE),IF(INDEX(Команды!$A$2:$AN$7500,MATCH(BU$3,Команды!$A$2:$A$7500,0),$E41+2)=Команды!$AJ$4,TRUE,FALSE),IF(INDEX(Команды!$A$2:$AN$7500,MATCH(BU$3,Команды!$A$2:$A$7500,0),$E41+2)=Команды!$AJ$5,TRUE,FALSE),IF(INDEX(Команды!$A$2:$AN$7500,MATCH(BU$3,Команды!$A$2:$A$7500,0),$E41+2)=Команды!$AJ$6,TRUE,FALSE),IF(INDEX(Команды!$A$2:$AN$7500,MATCH(BU$3,Команды!$A$2:$A$7500,0),$E41+2)=Команды!$AJ$7,TRUE,FALSE),IF(INDEX(Команды!$A$2:$AN$7500,MATCH(BU$3,Команды!$A$2:$A$7500,0),$E41+2)=Команды!$AJ$8,TRUE,FALSE),IF(INDEX(Команды!$A$2:$AN$7500,MATCH(BU$3,Команды!$A$2:$A$7500,0),$E41+2)=Команды!$AJ$9,TRUE,FALSE),IF(INDEX(Команды!$A$2:$AN$7500,MATCH(BU$3,Команды!$A$2:$A$7500,0),$E41+2)=Команды!$AJ$10,TRUE,FALSE),IF(INDEX(Команды!$A$2:$AN$7500,MATCH(BU$3,Команды!$A$2:$A$7500,0),$E41+2)=Команды!$AJ$11,TRUE,FALSE),IF(INDEX(Команды!$A$2:$AN$7500,MATCH(BU$3,Команды!$A$2:$A$7500,0),$E41+2)=Команды!$AJ$12,TRUE,FALSE),IF(INDEX(Команды!$A$2:$AN$7500,MATCH(BU$3,Команды!$A$2:$A$7500,0),$E41+2)=Команды!$AJ$13,TRUE,FALSE),IF(INDEX(Команды!$A$2:$AN$7500,MATCH(BU$3,Команды!$A$2:$A$7500,0),$E41+2)=Команды!$AJ$14,TRUE,FALSE),IF(INDEX(Команды!$A$2:$AN$7500,MATCH(BU$3,Команды!$A$2:$A$7500,0),$E41+2)=Команды!$AJ$15,TRUE,FALSE),IF(INDEX(Команды!$A$2:$AN$7500,MATCH(BU$3,Команды!$A$2:$A$7500,0),$E41+2)=Команды!$AJ$16,TRUE,FALSE),IF(INDEX(Команды!$A$2:$AN$7500,MATCH(BU$3,Команды!$A$2:$A$7500,0),$E41+2)=Команды!$AJ$17,TRUE,FALSE),IF(INDEX(Команды!$A$2:$AN$7500,MATCH(BU$3,Команды!$A$2:$A$7500,0),$E41+2)=Команды!$AJ$18,TRUE,FALSE),IF(INDEX(Команды!$A$2:$AN$7500,MATCH(BU$3,Команды!$A$2:$A$7500,0),$E41+2)=Команды!$AJ$19,TRUE,FALSE)),INDEX(Команды!$AJ$2:$AL$19,MATCH(INDEX(Команды!$A$2:$AN$7500,MATCH(BU$3,Команды!$A$2:$A$7500,0),$E41+2),Команды!$AJ$2:$AJ$19,0),3),0)</f>
        <v>0.70833333333333337</v>
      </c>
      <c r="BW41" s="342"/>
      <c r="BX41" s="174">
        <f>IF(OR(IF(INDEX(Команды!$A$2:$AN$7500,MATCH(BX$3,Команды!$A$2:$A$7500,0),$E41+2)=Команды!$AJ$2,TRUE,FALSE),IF(INDEX(Команды!$A$2:$AN$7500,MATCH(BX$3,Команды!$A$2:$A$7500,0),$E41+2)=Команды!$AJ$3,TRUE,FALSE),IF(INDEX(Команды!$A$2:$AN$7500,MATCH(BX$3,Команды!$A$2:$A$7500,0),$E41+2)=Команды!$AJ$4,TRUE,FALSE),IF(INDEX(Команды!$A$2:$AN$7500,MATCH(BX$3,Команды!$A$2:$A$7500,0),$E41+2)=Команды!$AJ$5,TRUE,FALSE),IF(INDEX(Команды!$A$2:$AN$7500,MATCH(BX$3,Команды!$A$2:$A$7500,0),$E41+2)=Команды!$AJ$6,TRUE,FALSE),IF(INDEX(Команды!$A$2:$AN$7500,MATCH(BX$3,Команды!$A$2:$A$7500,0),$E41+2)=Команды!$AJ$7,TRUE,FALSE),IF(INDEX(Команды!$A$2:$AN$7500,MATCH(BX$3,Команды!$A$2:$A$7500,0),$E41+2)=Команды!$AJ$8,TRUE,FALSE),IF(INDEX(Команды!$A$2:$AN$7500,MATCH(BX$3,Команды!$A$2:$A$7500,0),$E41+2)=Команды!$AJ$9,TRUE,FALSE),IF(INDEX(Команды!$A$2:$AN$7500,MATCH(BX$3,Команды!$A$2:$A$7500,0),$E41+2)=Команды!$AJ$10,TRUE,FALSE),IF(INDEX(Команды!$A$2:$AN$7500,MATCH(BX$3,Команды!$A$2:$A$7500,0),$E41+2)=Команды!$AJ$11,TRUE,FALSE),IF(INDEX(Команды!$A$2:$AN$7500,MATCH(BX$3,Команды!$A$2:$A$7500,0),$E41+2)=Команды!$AJ$12,TRUE,FALSE),IF(INDEX(Команды!$A$2:$AN$7500,MATCH(BX$3,Команды!$A$2:$A$7500,0),$E41+2)=Команды!$AJ$13,TRUE,FALSE),IF(INDEX(Команды!$A$2:$AN$7500,MATCH(BX$3,Команды!$A$2:$A$7500,0),$E41+2)=Команды!$AJ$14,TRUE,FALSE),IF(INDEX(Команды!$A$2:$AN$7500,MATCH(BX$3,Команды!$A$2:$A$7500,0),$E41+2)=Команды!$AJ$15,TRUE,FALSE),IF(INDEX(Команды!$A$2:$AN$7500,MATCH(BX$3,Команды!$A$2:$A$7500,0),$E41+2)=Команды!$AJ$16,TRUE,FALSE),,IF(INDEX(Команды!$A$2:$AN$7500,MATCH(BX$3,Команды!$A$2:$A$7500,0),$E41+2)=Команды!$AJ$17,TRUE,FALSE),,IF(INDEX(Команды!$A$2:$AN$7500,MATCH(BX$3,Команды!$A$2:$A$7500,0),$E41+2)=Команды!$AJ$18,TRUE,FALSE),,IF(INDEX(Команды!$A$2:$AN$7500,MATCH(BX$3,Команды!$A$2:$A$7500,0),$E41+2)=Команды!$AJ$19,TRUE,FALSE)),INDEX(Команды!$AJ$2:$AK$19,MATCH(INDEX(Команды!$A$2:$AN$7500,MATCH(BX$3,Команды!$A$2:$A$7500,0),$E41+2),Команды!$AJ$2:$AJ$19,0),2),0)</f>
        <v>0.375</v>
      </c>
      <c r="BY41" s="175">
        <f>IF(OR(IF(INDEX(Команды!$A$2:$AN$7500,MATCH(BX$3,Команды!$A$2:$A$7500,0),$E41+2)=Команды!$AJ$2,TRUE,FALSE),IF(INDEX(Команды!$A$2:$AN$7500,MATCH(BX$3,Команды!$A$2:$A$7500,0),$E41+2)=Команды!$AJ$3,TRUE,FALSE),IF(INDEX(Команды!$A$2:$AN$7500,MATCH(BX$3,Команды!$A$2:$A$7500,0),$E41+2)=Команды!$AJ$4,TRUE,FALSE),IF(INDEX(Команды!$A$2:$AN$7500,MATCH(BX$3,Команды!$A$2:$A$7500,0),$E41+2)=Команды!$AJ$5,TRUE,FALSE),IF(INDEX(Команды!$A$2:$AN$7500,MATCH(BX$3,Команды!$A$2:$A$7500,0),$E41+2)=Команды!$AJ$6,TRUE,FALSE),IF(INDEX(Команды!$A$2:$AN$7500,MATCH(BX$3,Команды!$A$2:$A$7500,0),$E41+2)=Команды!$AJ$7,TRUE,FALSE),IF(INDEX(Команды!$A$2:$AN$7500,MATCH(BX$3,Команды!$A$2:$A$7500,0),$E41+2)=Команды!$AJ$8,TRUE,FALSE),IF(INDEX(Команды!$A$2:$AN$7500,MATCH(BX$3,Команды!$A$2:$A$7500,0),$E41+2)=Команды!$AJ$9,TRUE,FALSE),IF(INDEX(Команды!$A$2:$AN$7500,MATCH(BX$3,Команды!$A$2:$A$7500,0),$E41+2)=Команды!$AJ$10,TRUE,FALSE),IF(INDEX(Команды!$A$2:$AN$7500,MATCH(BX$3,Команды!$A$2:$A$7500,0),$E41+2)=Команды!$AJ$11,TRUE,FALSE),IF(INDEX(Команды!$A$2:$AN$7500,MATCH(BX$3,Команды!$A$2:$A$7500,0),$E41+2)=Команды!$AJ$12,TRUE,FALSE),IF(INDEX(Команды!$A$2:$AN$7500,MATCH(BX$3,Команды!$A$2:$A$7500,0),$E41+2)=Команды!$AJ$13,TRUE,FALSE),IF(INDEX(Команды!$A$2:$AN$7500,MATCH(BX$3,Команды!$A$2:$A$7500,0),$E41+2)=Команды!$AJ$14,TRUE,FALSE),IF(INDEX(Команды!$A$2:$AN$7500,MATCH(BX$3,Команды!$A$2:$A$7500,0),$E41+2)=Команды!$AJ$15,TRUE,FALSE),IF(INDEX(Команды!$A$2:$AN$7500,MATCH(BX$3,Команды!$A$2:$A$7500,0),$E41+2)=Команды!$AJ$16,TRUE,FALSE),IF(INDEX(Команды!$A$2:$AN$7500,MATCH(BX$3,Команды!$A$2:$A$7500,0),$E41+2)=Команды!$AJ$17,TRUE,FALSE),IF(INDEX(Команды!$A$2:$AN$7500,MATCH(BX$3,Команды!$A$2:$A$7500,0),$E41+2)=Команды!$AJ$18,TRUE,FALSE),IF(INDEX(Команды!$A$2:$AN$7500,MATCH(BX$3,Команды!$A$2:$A$7500,0),$E41+2)=Команды!$AJ$19,TRUE,FALSE)),INDEX(Команды!$AJ$2:$AL$19,MATCH(INDEX(Команды!$A$2:$AN$7500,MATCH(BX$3,Команды!$A$2:$A$7500,0),$E41+2),Команды!$AJ$2:$AJ$19,0),3),0)</f>
        <v>0.75</v>
      </c>
      <c r="BZ41" s="342"/>
      <c r="CA41" s="174" t="str">
        <f>IF(OR(IF(INDEX(Команды!$A$2:$AN$7500,MATCH(CA$3,Команды!$A$2:$A$7500,0),$E41+2)=Команды!$AJ$2,TRUE,FALSE),IF(INDEX(Команды!$A$2:$AN$7500,MATCH(CA$3,Команды!$A$2:$A$7500,0),$E41+2)=Команды!$AJ$3,TRUE,FALSE),IF(INDEX(Команды!$A$2:$AN$7500,MATCH(CA$3,Команды!$A$2:$A$7500,0),$E41+2)=Команды!$AJ$4,TRUE,FALSE),IF(INDEX(Команды!$A$2:$AN$7500,MATCH(CA$3,Команды!$A$2:$A$7500,0),$E41+2)=Команды!$AJ$5,TRUE,FALSE),IF(INDEX(Команды!$A$2:$AN$7500,MATCH(CA$3,Команды!$A$2:$A$7500,0),$E41+2)=Команды!$AJ$6,TRUE,FALSE),IF(INDEX(Команды!$A$2:$AN$7500,MATCH(CA$3,Команды!$A$2:$A$7500,0),$E41+2)=Команды!$AJ$7,TRUE,FALSE),IF(INDEX(Команды!$A$2:$AN$7500,MATCH(CA$3,Команды!$A$2:$A$7500,0),$E41+2)=Команды!$AJ$8,TRUE,FALSE),IF(INDEX(Команды!$A$2:$AN$7500,MATCH(CA$3,Команды!$A$2:$A$7500,0),$E41+2)=Команды!$AJ$9,TRUE,FALSE),IF(INDEX(Команды!$A$2:$AN$7500,MATCH(CA$3,Команды!$A$2:$A$7500,0),$E41+2)=Команды!$AJ$10,TRUE,FALSE),IF(INDEX(Команды!$A$2:$AN$7500,MATCH(CA$3,Команды!$A$2:$A$7500,0),$E41+2)=Команды!$AJ$11,TRUE,FALSE),IF(INDEX(Команды!$A$2:$AN$7500,MATCH(CA$3,Команды!$A$2:$A$7500,0),$E41+2)=Команды!$AJ$12,TRUE,FALSE),IF(INDEX(Команды!$A$2:$AN$7500,MATCH(CA$3,Команды!$A$2:$A$7500,0),$E41+2)=Команды!$AJ$13,TRUE,FALSE),IF(INDEX(Команды!$A$2:$AN$7500,MATCH(CA$3,Команды!$A$2:$A$7500,0),$E41+2)=Команды!$AJ$14,TRUE,FALSE),IF(INDEX(Команды!$A$2:$AN$7500,MATCH(CA$3,Команды!$A$2:$A$7500,0),$E41+2)=Команды!$AJ$15,TRUE,FALSE),IF(INDEX(Команды!$A$2:$AN$7500,MATCH(CA$3,Команды!$A$2:$A$7500,0),$E41+2)=Команды!$AJ$16,TRUE,FALSE),,IF(INDEX(Команды!$A$2:$AN$7500,MATCH(CA$3,Команды!$A$2:$A$7500,0),$E41+2)=Команды!$AJ$17,TRUE,FALSE),,IF(INDEX(Команды!$A$2:$AN$7500,MATCH(CA$3,Команды!$A$2:$A$7500,0),$E41+2)=Команды!$AJ$18,TRUE,FALSE),,IF(INDEX(Команды!$A$2:$AN$7500,MATCH(CA$3,Команды!$A$2:$A$7500,0),$E41+2)=Команды!$AJ$19,TRUE,FALSE)),INDEX(Команды!$AJ$2:$AK$19,MATCH(INDEX(Команды!$A$2:$AN$7500,MATCH(CA$3,Команды!$A$2:$A$7500,0),$E41+2),Команды!$AJ$2:$AJ$19,0),2),0)</f>
        <v>В</v>
      </c>
      <c r="CB41" s="175" t="str">
        <f>IF(OR(IF(INDEX(Команды!$A$2:$AN$7500,MATCH(CA$3,Команды!$A$2:$A$7500,0),$E41+2)=Команды!$AJ$2,TRUE,FALSE),IF(INDEX(Команды!$A$2:$AN$7500,MATCH(CA$3,Команды!$A$2:$A$7500,0),$E41+2)=Команды!$AJ$3,TRUE,FALSE),IF(INDEX(Команды!$A$2:$AN$7500,MATCH(CA$3,Команды!$A$2:$A$7500,0),$E41+2)=Команды!$AJ$4,TRUE,FALSE),IF(INDEX(Команды!$A$2:$AN$7500,MATCH(CA$3,Команды!$A$2:$A$7500,0),$E41+2)=Команды!$AJ$5,TRUE,FALSE),IF(INDEX(Команды!$A$2:$AN$7500,MATCH(CA$3,Команды!$A$2:$A$7500,0),$E41+2)=Команды!$AJ$6,TRUE,FALSE),IF(INDEX(Команды!$A$2:$AN$7500,MATCH(CA$3,Команды!$A$2:$A$7500,0),$E41+2)=Команды!$AJ$7,TRUE,FALSE),IF(INDEX(Команды!$A$2:$AN$7500,MATCH(CA$3,Команды!$A$2:$A$7500,0),$E41+2)=Команды!$AJ$8,TRUE,FALSE),IF(INDEX(Команды!$A$2:$AN$7500,MATCH(CA$3,Команды!$A$2:$A$7500,0),$E41+2)=Команды!$AJ$9,TRUE,FALSE),IF(INDEX(Команды!$A$2:$AN$7500,MATCH(CA$3,Команды!$A$2:$A$7500,0),$E41+2)=Команды!$AJ$10,TRUE,FALSE),IF(INDEX(Команды!$A$2:$AN$7500,MATCH(CA$3,Команды!$A$2:$A$7500,0),$E41+2)=Команды!$AJ$11,TRUE,FALSE),IF(INDEX(Команды!$A$2:$AN$7500,MATCH(CA$3,Команды!$A$2:$A$7500,0),$E41+2)=Команды!$AJ$12,TRUE,FALSE),IF(INDEX(Команды!$A$2:$AN$7500,MATCH(CA$3,Команды!$A$2:$A$7500,0),$E41+2)=Команды!$AJ$13,TRUE,FALSE),IF(INDEX(Команды!$A$2:$AN$7500,MATCH(CA$3,Команды!$A$2:$A$7500,0),$E41+2)=Команды!$AJ$14,TRUE,FALSE),IF(INDEX(Команды!$A$2:$AN$7500,MATCH(CA$3,Команды!$A$2:$A$7500,0),$E41+2)=Команды!$AJ$15,TRUE,FALSE),IF(INDEX(Команды!$A$2:$AN$7500,MATCH(CA$3,Команды!$A$2:$A$7500,0),$E41+2)=Команды!$AJ$16,TRUE,FALSE),IF(INDEX(Команды!$A$2:$AN$7500,MATCH(CA$3,Команды!$A$2:$A$7500,0),$E41+2)=Команды!$AJ$17,TRUE,FALSE),IF(INDEX(Команды!$A$2:$AN$7500,MATCH(CA$3,Команды!$A$2:$A$7500,0),$E41+2)=Команды!$AJ$18,TRUE,FALSE),IF(INDEX(Команды!$A$2:$AN$7500,MATCH(CA$3,Команды!$A$2:$A$7500,0),$E41+2)=Команды!$AJ$19,TRUE,FALSE)),INDEX(Команды!$AJ$2:$AL$19,MATCH(INDEX(Команды!$A$2:$AN$7500,MATCH(CA$3,Команды!$A$2:$A$7500,0),$E41+2),Команды!$AJ$2:$AJ$19,0),3),0)</f>
        <v>В</v>
      </c>
      <c r="CC41" s="342"/>
      <c r="CD41" s="174" t="str">
        <f>IF(OR(IF(INDEX(Команды!$A$2:$AN$7500,MATCH(CD$3,Команды!$A$2:$A$7500,0),$E41+2)=Команды!$AJ$2,TRUE,FALSE),IF(INDEX(Команды!$A$2:$AN$7500,MATCH(CD$3,Команды!$A$2:$A$7500,0),$E41+2)=Команды!$AJ$3,TRUE,FALSE),IF(INDEX(Команды!$A$2:$AN$7500,MATCH(CD$3,Команды!$A$2:$A$7500,0),$E41+2)=Команды!$AJ$4,TRUE,FALSE),IF(INDEX(Команды!$A$2:$AN$7500,MATCH(CD$3,Команды!$A$2:$A$7500,0),$E41+2)=Команды!$AJ$5,TRUE,FALSE),IF(INDEX(Команды!$A$2:$AN$7500,MATCH(CD$3,Команды!$A$2:$A$7500,0),$E41+2)=Команды!$AJ$6,TRUE,FALSE),IF(INDEX(Команды!$A$2:$AN$7500,MATCH(CD$3,Команды!$A$2:$A$7500,0),$E41+2)=Команды!$AJ$7,TRUE,FALSE),IF(INDEX(Команды!$A$2:$AN$7500,MATCH(CD$3,Команды!$A$2:$A$7500,0),$E41+2)=Команды!$AJ$8,TRUE,FALSE),IF(INDEX(Команды!$A$2:$AN$7500,MATCH(CD$3,Команды!$A$2:$A$7500,0),$E41+2)=Команды!$AJ$9,TRUE,FALSE),IF(INDEX(Команды!$A$2:$AN$7500,MATCH(CD$3,Команды!$A$2:$A$7500,0),$E41+2)=Команды!$AJ$10,TRUE,FALSE),IF(INDEX(Команды!$A$2:$AN$7500,MATCH(CD$3,Команды!$A$2:$A$7500,0),$E41+2)=Команды!$AJ$11,TRUE,FALSE),IF(INDEX(Команды!$A$2:$AN$7500,MATCH(CD$3,Команды!$A$2:$A$7500,0),$E41+2)=Команды!$AJ$12,TRUE,FALSE),IF(INDEX(Команды!$A$2:$AN$7500,MATCH(CD$3,Команды!$A$2:$A$7500,0),$E41+2)=Команды!$AJ$13,TRUE,FALSE),IF(INDEX(Команды!$A$2:$AN$7500,MATCH(CD$3,Команды!$A$2:$A$7500,0),$E41+2)=Команды!$AJ$14,TRUE,FALSE),IF(INDEX(Команды!$A$2:$AN$7500,MATCH(CD$3,Команды!$A$2:$A$7500,0),$E41+2)=Команды!$AJ$15,TRUE,FALSE),IF(INDEX(Команды!$A$2:$AN$7500,MATCH(CD$3,Команды!$A$2:$A$7500,0),$E41+2)=Команды!$AJ$16,TRUE,FALSE),,IF(INDEX(Команды!$A$2:$AN$7500,MATCH(CD$3,Команды!$A$2:$A$7500,0),$E41+2)=Команды!$AJ$17,TRUE,FALSE),,IF(INDEX(Команды!$A$2:$AN$7500,MATCH(CD$3,Команды!$A$2:$A$7500,0),$E41+2)=Команды!$AJ$18,TRUE,FALSE),,IF(INDEX(Команды!$A$2:$AN$7500,MATCH(CD$3,Команды!$A$2:$A$7500,0),$E41+2)=Команды!$AJ$19,TRUE,FALSE)),INDEX(Команды!$AJ$2:$AK$19,MATCH(INDEX(Команды!$A$2:$AN$7500,MATCH(CD$3,Команды!$A$2:$A$7500,0),$E41+2),Команды!$AJ$2:$AJ$19,0),2),0)</f>
        <v>В</v>
      </c>
      <c r="CE41" s="175" t="str">
        <f>IF(OR(IF(INDEX(Команды!$A$2:$AN$7500,MATCH(CD$3,Команды!$A$2:$A$7500,0),$E41+2)=Команды!$AJ$2,TRUE,FALSE),IF(INDEX(Команды!$A$2:$AN$7500,MATCH(CD$3,Команды!$A$2:$A$7500,0),$E41+2)=Команды!$AJ$3,TRUE,FALSE),IF(INDEX(Команды!$A$2:$AN$7500,MATCH(CD$3,Команды!$A$2:$A$7500,0),$E41+2)=Команды!$AJ$4,TRUE,FALSE),IF(INDEX(Команды!$A$2:$AN$7500,MATCH(CD$3,Команды!$A$2:$A$7500,0),$E41+2)=Команды!$AJ$5,TRUE,FALSE),IF(INDEX(Команды!$A$2:$AN$7500,MATCH(CD$3,Команды!$A$2:$A$7500,0),$E41+2)=Команды!$AJ$6,TRUE,FALSE),IF(INDEX(Команды!$A$2:$AN$7500,MATCH(CD$3,Команды!$A$2:$A$7500,0),$E41+2)=Команды!$AJ$7,TRUE,FALSE),IF(INDEX(Команды!$A$2:$AN$7500,MATCH(CD$3,Команды!$A$2:$A$7500,0),$E41+2)=Команды!$AJ$8,TRUE,FALSE),IF(INDEX(Команды!$A$2:$AN$7500,MATCH(CD$3,Команды!$A$2:$A$7500,0),$E41+2)=Команды!$AJ$9,TRUE,FALSE),IF(INDEX(Команды!$A$2:$AN$7500,MATCH(CD$3,Команды!$A$2:$A$7500,0),$E41+2)=Команды!$AJ$10,TRUE,FALSE),IF(INDEX(Команды!$A$2:$AN$7500,MATCH(CD$3,Команды!$A$2:$A$7500,0),$E41+2)=Команды!$AJ$11,TRUE,FALSE),IF(INDEX(Команды!$A$2:$AN$7500,MATCH(CD$3,Команды!$A$2:$A$7500,0),$E41+2)=Команды!$AJ$12,TRUE,FALSE),IF(INDEX(Команды!$A$2:$AN$7500,MATCH(CD$3,Команды!$A$2:$A$7500,0),$E41+2)=Команды!$AJ$13,TRUE,FALSE),IF(INDEX(Команды!$A$2:$AN$7500,MATCH(CD$3,Команды!$A$2:$A$7500,0),$E41+2)=Команды!$AJ$14,TRUE,FALSE),IF(INDEX(Команды!$A$2:$AN$7500,MATCH(CD$3,Команды!$A$2:$A$7500,0),$E41+2)=Команды!$AJ$15,TRUE,FALSE),IF(INDEX(Команды!$A$2:$AN$7500,MATCH(CD$3,Команды!$A$2:$A$7500,0),$E41+2)=Команды!$AJ$16,TRUE,FALSE),IF(INDEX(Команды!$A$2:$AN$7500,MATCH(CD$3,Команды!$A$2:$A$7500,0),$E41+2)=Команды!$AJ$17,TRUE,FALSE),IF(INDEX(Команды!$A$2:$AN$7500,MATCH(CD$3,Команды!$A$2:$A$7500,0),$E41+2)=Команды!$AJ$18,TRUE,FALSE),IF(INDEX(Команды!$A$2:$AN$7500,MATCH(CD$3,Команды!$A$2:$A$7500,0),$E41+2)=Команды!$AJ$19,TRUE,FALSE)),INDEX(Команды!$AJ$2:$AL$19,MATCH(INDEX(Команды!$A$2:$AN$7500,MATCH(CD$3,Команды!$A$2:$A$7500,0),$E41+2),Команды!$AJ$2:$AJ$19,0),3),0)</f>
        <v>В</v>
      </c>
      <c r="CF41" s="342"/>
      <c r="CG41" s="174">
        <f>IF(OR(IF(INDEX(Команды!$A$2:$AN$7500,MATCH(CG$3,Команды!$A$2:$A$7500,0),$E41+2)=Команды!$AJ$2,TRUE,FALSE),IF(INDEX(Команды!$A$2:$AN$7500,MATCH(CG$3,Команды!$A$2:$A$7500,0),$E41+2)=Команды!$AJ$3,TRUE,FALSE),IF(INDEX(Команды!$A$2:$AN$7500,MATCH(CG$3,Команды!$A$2:$A$7500,0),$E41+2)=Команды!$AJ$4,TRUE,FALSE),IF(INDEX(Команды!$A$2:$AN$7500,MATCH(CG$3,Команды!$A$2:$A$7500,0),$E41+2)=Команды!$AJ$5,TRUE,FALSE),IF(INDEX(Команды!$A$2:$AN$7500,MATCH(CG$3,Команды!$A$2:$A$7500,0),$E41+2)=Команды!$AJ$6,TRUE,FALSE),IF(INDEX(Команды!$A$2:$AN$7500,MATCH(CG$3,Команды!$A$2:$A$7500,0),$E41+2)=Команды!$AJ$7,TRUE,FALSE),IF(INDEX(Команды!$A$2:$AN$7500,MATCH(CG$3,Команды!$A$2:$A$7500,0),$E41+2)=Команды!$AJ$8,TRUE,FALSE),IF(INDEX(Команды!$A$2:$AN$7500,MATCH(CG$3,Команды!$A$2:$A$7500,0),$E41+2)=Команды!$AJ$9,TRUE,FALSE),IF(INDEX(Команды!$A$2:$AN$7500,MATCH(CG$3,Команды!$A$2:$A$7500,0),$E41+2)=Команды!$AJ$10,TRUE,FALSE),IF(INDEX(Команды!$A$2:$AN$7500,MATCH(CG$3,Команды!$A$2:$A$7500,0),$E41+2)=Команды!$AJ$11,TRUE,FALSE),IF(INDEX(Команды!$A$2:$AN$7500,MATCH(CG$3,Команды!$A$2:$A$7500,0),$E41+2)=Команды!$AJ$12,TRUE,FALSE),IF(INDEX(Команды!$A$2:$AN$7500,MATCH(CG$3,Команды!$A$2:$A$7500,0),$E41+2)=Команды!$AJ$13,TRUE,FALSE),IF(INDEX(Команды!$A$2:$AN$7500,MATCH(CG$3,Команды!$A$2:$A$7500,0),$E41+2)=Команды!$AJ$14,TRUE,FALSE),IF(INDEX(Команды!$A$2:$AN$7500,MATCH(CG$3,Команды!$A$2:$A$7500,0),$E41+2)=Команды!$AJ$15,TRUE,FALSE),IF(INDEX(Команды!$A$2:$AN$7500,MATCH(CG$3,Команды!$A$2:$A$7500,0),$E41+2)=Команды!$AJ$16,TRUE,FALSE),,IF(INDEX(Команды!$A$2:$AN$7500,MATCH(CG$3,Команды!$A$2:$A$7500,0),$E41+2)=Команды!$AJ$17,TRUE,FALSE),,IF(INDEX(Команды!$A$2:$AN$7500,MATCH(CG$3,Команды!$A$2:$A$7500,0),$E41+2)=Команды!$AJ$18,TRUE,FALSE),,IF(INDEX(Команды!$A$2:$AN$7500,MATCH(CG$3,Команды!$A$2:$A$7500,0),$E41+2)=Команды!$AJ$19,TRUE,FALSE)),INDEX(Команды!$AJ$2:$AK$19,MATCH(INDEX(Команды!$A$2:$AN$7500,MATCH(CG$3,Команды!$A$2:$A$7500,0),$E41+2),Команды!$AJ$2:$AJ$19,0),2),0)</f>
        <v>0.375</v>
      </c>
      <c r="CH41" s="175">
        <f>IF(OR(IF(INDEX(Команды!$A$2:$AN$7500,MATCH(CG$3,Команды!$A$2:$A$7500,0),$E41+2)=Команды!$AJ$2,TRUE,FALSE),IF(INDEX(Команды!$A$2:$AN$7500,MATCH(CG$3,Команды!$A$2:$A$7500,0),$E41+2)=Команды!$AJ$3,TRUE,FALSE),IF(INDEX(Команды!$A$2:$AN$7500,MATCH(CG$3,Команды!$A$2:$A$7500,0),$E41+2)=Команды!$AJ$4,TRUE,FALSE),IF(INDEX(Команды!$A$2:$AN$7500,MATCH(CG$3,Команды!$A$2:$A$7500,0),$E41+2)=Команды!$AJ$5,TRUE,FALSE),IF(INDEX(Команды!$A$2:$AN$7500,MATCH(CG$3,Команды!$A$2:$A$7500,0),$E41+2)=Команды!$AJ$6,TRUE,FALSE),IF(INDEX(Команды!$A$2:$AN$7500,MATCH(CG$3,Команды!$A$2:$A$7500,0),$E41+2)=Команды!$AJ$7,TRUE,FALSE),IF(INDEX(Команды!$A$2:$AN$7500,MATCH(CG$3,Команды!$A$2:$A$7500,0),$E41+2)=Команды!$AJ$8,TRUE,FALSE),IF(INDEX(Команды!$A$2:$AN$7500,MATCH(CG$3,Команды!$A$2:$A$7500,0),$E41+2)=Команды!$AJ$9,TRUE,FALSE),IF(INDEX(Команды!$A$2:$AN$7500,MATCH(CG$3,Команды!$A$2:$A$7500,0),$E41+2)=Команды!$AJ$10,TRUE,FALSE),IF(INDEX(Команды!$A$2:$AN$7500,MATCH(CG$3,Команды!$A$2:$A$7500,0),$E41+2)=Команды!$AJ$11,TRUE,FALSE),IF(INDEX(Команды!$A$2:$AN$7500,MATCH(CG$3,Команды!$A$2:$A$7500,0),$E41+2)=Команды!$AJ$12,TRUE,FALSE),IF(INDEX(Команды!$A$2:$AN$7500,MATCH(CG$3,Команды!$A$2:$A$7500,0),$E41+2)=Команды!$AJ$13,TRUE,FALSE),IF(INDEX(Команды!$A$2:$AN$7500,MATCH(CG$3,Команды!$A$2:$A$7500,0),$E41+2)=Команды!$AJ$14,TRUE,FALSE),IF(INDEX(Команды!$A$2:$AN$7500,MATCH(CG$3,Команды!$A$2:$A$7500,0),$E41+2)=Команды!$AJ$15,TRUE,FALSE),IF(INDEX(Команды!$A$2:$AN$7500,MATCH(CG$3,Команды!$A$2:$A$7500,0),$E41+2)=Команды!$AJ$16,TRUE,FALSE),IF(INDEX(Команды!$A$2:$AN$7500,MATCH(CG$3,Команды!$A$2:$A$7500,0),$E41+2)=Команды!$AJ$17,TRUE,FALSE),IF(INDEX(Команды!$A$2:$AN$7500,MATCH(CG$3,Команды!$A$2:$A$7500,0),$E41+2)=Команды!$AJ$18,TRUE,FALSE),IF(INDEX(Команды!$A$2:$AN$7500,MATCH(CG$3,Команды!$A$2:$A$7500,0),$E41+2)=Команды!$AJ$19,TRUE,FALSE)),INDEX(Команды!$AJ$2:$AL$19,MATCH(INDEX(Команды!$A$2:$AN$7500,MATCH(CG$3,Команды!$A$2:$A$7500,0),$E41+2),Команды!$AJ$2:$AJ$19,0),3),0)</f>
        <v>0.75</v>
      </c>
      <c r="CI41" s="342"/>
      <c r="CJ41" s="174">
        <f>IF(OR(IF(INDEX(Команды!$A$2:$AN$7500,MATCH(CJ$3,Команды!$A$2:$A$7500,0),$E41+2)=Команды!$AJ$2,TRUE,FALSE),IF(INDEX(Команды!$A$2:$AN$7500,MATCH(CJ$3,Команды!$A$2:$A$7500,0),$E41+2)=Команды!$AJ$3,TRUE,FALSE),IF(INDEX(Команды!$A$2:$AN$7500,MATCH(CJ$3,Команды!$A$2:$A$7500,0),$E41+2)=Команды!$AJ$4,TRUE,FALSE),IF(INDEX(Команды!$A$2:$AN$7500,MATCH(CJ$3,Команды!$A$2:$A$7500,0),$E41+2)=Команды!$AJ$5,TRUE,FALSE),IF(INDEX(Команды!$A$2:$AN$7500,MATCH(CJ$3,Команды!$A$2:$A$7500,0),$E41+2)=Команды!$AJ$6,TRUE,FALSE),IF(INDEX(Команды!$A$2:$AN$7500,MATCH(CJ$3,Команды!$A$2:$A$7500,0),$E41+2)=Команды!$AJ$7,TRUE,FALSE),IF(INDEX(Команды!$A$2:$AN$7500,MATCH(CJ$3,Команды!$A$2:$A$7500,0),$E41+2)=Команды!$AJ$8,TRUE,FALSE),IF(INDEX(Команды!$A$2:$AN$7500,MATCH(CJ$3,Команды!$A$2:$A$7500,0),$E41+2)=Команды!$AJ$9,TRUE,FALSE),IF(INDEX(Команды!$A$2:$AN$7500,MATCH(CJ$3,Команды!$A$2:$A$7500,0),$E41+2)=Команды!$AJ$10,TRUE,FALSE),IF(INDEX(Команды!$A$2:$AN$7500,MATCH(CJ$3,Команды!$A$2:$A$7500,0),$E41+2)=Команды!$AJ$11,TRUE,FALSE),IF(INDEX(Команды!$A$2:$AN$7500,MATCH(CJ$3,Команды!$A$2:$A$7500,0),$E41+2)=Команды!$AJ$12,TRUE,FALSE),IF(INDEX(Команды!$A$2:$AN$7500,MATCH(CJ$3,Команды!$A$2:$A$7500,0),$E41+2)=Команды!$AJ$13,TRUE,FALSE),IF(INDEX(Команды!$A$2:$AN$7500,MATCH(CJ$3,Команды!$A$2:$A$7500,0),$E41+2)=Команды!$AJ$14,TRUE,FALSE),IF(INDEX(Команды!$A$2:$AN$7500,MATCH(CJ$3,Команды!$A$2:$A$7500,0),$E41+2)=Команды!$AJ$15,TRUE,FALSE),IF(INDEX(Команды!$A$2:$AN$7500,MATCH(CJ$3,Команды!$A$2:$A$7500,0),$E41+2)=Команды!$AJ$16,TRUE,FALSE),,IF(INDEX(Команды!$A$2:$AN$7500,MATCH(CJ$3,Команды!$A$2:$A$7500,0),$E41+2)=Команды!$AJ$17,TRUE,FALSE),,IF(INDEX(Команды!$A$2:$AN$7500,MATCH(CJ$3,Команды!$A$2:$A$7500,0),$E41+2)=Команды!$AJ$18,TRUE,FALSE),,IF(INDEX(Команды!$A$2:$AN$7500,MATCH(CJ$3,Команды!$A$2:$A$7500,0),$E41+2)=Команды!$AJ$19,TRUE,FALSE)),INDEX(Команды!$AJ$2:$AK$19,MATCH(INDEX(Команды!$A$2:$AN$7500,MATCH(CJ$3,Команды!$A$2:$A$7500,0),$E41+2),Команды!$AJ$2:$AJ$19,0),2),0)</f>
        <v>0.375</v>
      </c>
      <c r="CK41" s="175">
        <f>IF(OR(IF(INDEX(Команды!$A$2:$AN$7500,MATCH(CJ$3,Команды!$A$2:$A$7500,0),$E41+2)=Команды!$AJ$2,TRUE,FALSE),IF(INDEX(Команды!$A$2:$AN$7500,MATCH(CJ$3,Команды!$A$2:$A$7500,0),$E41+2)=Команды!$AJ$3,TRUE,FALSE),IF(INDEX(Команды!$A$2:$AN$7500,MATCH(CJ$3,Команды!$A$2:$A$7500,0),$E41+2)=Команды!$AJ$4,TRUE,FALSE),IF(INDEX(Команды!$A$2:$AN$7500,MATCH(CJ$3,Команды!$A$2:$A$7500,0),$E41+2)=Команды!$AJ$5,TRUE,FALSE),IF(INDEX(Команды!$A$2:$AN$7500,MATCH(CJ$3,Команды!$A$2:$A$7500,0),$E41+2)=Команды!$AJ$6,TRUE,FALSE),IF(INDEX(Команды!$A$2:$AN$7500,MATCH(CJ$3,Команды!$A$2:$A$7500,0),$E41+2)=Команды!$AJ$7,TRUE,FALSE),IF(INDEX(Команды!$A$2:$AN$7500,MATCH(CJ$3,Команды!$A$2:$A$7500,0),$E41+2)=Команды!$AJ$8,TRUE,FALSE),IF(INDEX(Команды!$A$2:$AN$7500,MATCH(CJ$3,Команды!$A$2:$A$7500,0),$E41+2)=Команды!$AJ$9,TRUE,FALSE),IF(INDEX(Команды!$A$2:$AN$7500,MATCH(CJ$3,Команды!$A$2:$A$7500,0),$E41+2)=Команды!$AJ$10,TRUE,FALSE),IF(INDEX(Команды!$A$2:$AN$7500,MATCH(CJ$3,Команды!$A$2:$A$7500,0),$E41+2)=Команды!$AJ$11,TRUE,FALSE),IF(INDEX(Команды!$A$2:$AN$7500,MATCH(CJ$3,Команды!$A$2:$A$7500,0),$E41+2)=Команды!$AJ$12,TRUE,FALSE),IF(INDEX(Команды!$A$2:$AN$7500,MATCH(CJ$3,Команды!$A$2:$A$7500,0),$E41+2)=Команды!$AJ$13,TRUE,FALSE),IF(INDEX(Команды!$A$2:$AN$7500,MATCH(CJ$3,Команды!$A$2:$A$7500,0),$E41+2)=Команды!$AJ$14,TRUE,FALSE),IF(INDEX(Команды!$A$2:$AN$7500,MATCH(CJ$3,Команды!$A$2:$A$7500,0),$E41+2)=Команды!$AJ$15,TRUE,FALSE),IF(INDEX(Команды!$A$2:$AN$7500,MATCH(CJ$3,Команды!$A$2:$A$7500,0),$E41+2)=Команды!$AJ$16,TRUE,FALSE),IF(INDEX(Команды!$A$2:$AN$7500,MATCH(CJ$3,Команды!$A$2:$A$7500,0),$E41+2)=Команды!$AJ$17,TRUE,FALSE),IF(INDEX(Команды!$A$2:$AN$7500,MATCH(CJ$3,Команды!$A$2:$A$7500,0),$E41+2)=Команды!$AJ$18,TRUE,FALSE),IF(INDEX(Команды!$A$2:$AN$7500,MATCH(CJ$3,Команды!$A$2:$A$7500,0),$E41+2)=Команды!$AJ$19,TRUE,FALSE)),INDEX(Команды!$AJ$2:$AL$19,MATCH(INDEX(Команды!$A$2:$AN$7500,MATCH(CJ$3,Команды!$A$2:$A$7500,0),$E41+2),Команды!$AJ$2:$AJ$19,0),3),0)</f>
        <v>0.75</v>
      </c>
      <c r="CL41" s="342"/>
      <c r="CM41" s="174">
        <f>IF(OR(IF(INDEX(Команды!$A$2:$AN$7500,MATCH(CM$3,Команды!$A$2:$A$7500,0),$E41+2)=Команды!$AJ$2,TRUE,FALSE),IF(INDEX(Команды!$A$2:$AN$7500,MATCH(CM$3,Команды!$A$2:$A$7500,0),$E41+2)=Команды!$AJ$3,TRUE,FALSE),IF(INDEX(Команды!$A$2:$AN$7500,MATCH(CM$3,Команды!$A$2:$A$7500,0),$E41+2)=Команды!$AJ$4,TRUE,FALSE),IF(INDEX(Команды!$A$2:$AN$7500,MATCH(CM$3,Команды!$A$2:$A$7500,0),$E41+2)=Команды!$AJ$5,TRUE,FALSE),IF(INDEX(Команды!$A$2:$AN$7500,MATCH(CM$3,Команды!$A$2:$A$7500,0),$E41+2)=Команды!$AJ$6,TRUE,FALSE),IF(INDEX(Команды!$A$2:$AN$7500,MATCH(CM$3,Команды!$A$2:$A$7500,0),$E41+2)=Команды!$AJ$7,TRUE,FALSE),IF(INDEX(Команды!$A$2:$AN$7500,MATCH(CM$3,Команды!$A$2:$A$7500,0),$E41+2)=Команды!$AJ$8,TRUE,FALSE),IF(INDEX(Команды!$A$2:$AN$7500,MATCH(CM$3,Команды!$A$2:$A$7500,0),$E41+2)=Команды!$AJ$9,TRUE,FALSE),IF(INDEX(Команды!$A$2:$AN$7500,MATCH(CM$3,Команды!$A$2:$A$7500,0),$E41+2)=Команды!$AJ$10,TRUE,FALSE),IF(INDEX(Команды!$A$2:$AN$7500,MATCH(CM$3,Команды!$A$2:$A$7500,0),$E41+2)=Команды!$AJ$11,TRUE,FALSE),IF(INDEX(Команды!$A$2:$AN$7500,MATCH(CM$3,Команды!$A$2:$A$7500,0),$E41+2)=Команды!$AJ$12,TRUE,FALSE),IF(INDEX(Команды!$A$2:$AN$7500,MATCH(CM$3,Команды!$A$2:$A$7500,0),$E41+2)=Команды!$AJ$13,TRUE,FALSE),IF(INDEX(Команды!$A$2:$AN$7500,MATCH(CM$3,Команды!$A$2:$A$7500,0),$E41+2)=Команды!$AJ$14,TRUE,FALSE),IF(INDEX(Команды!$A$2:$AN$7500,MATCH(CM$3,Команды!$A$2:$A$7500,0),$E41+2)=Команды!$AJ$15,TRUE,FALSE),IF(INDEX(Команды!$A$2:$AN$7500,MATCH(CM$3,Команды!$A$2:$A$7500,0),$E41+2)=Команды!$AJ$16,TRUE,FALSE),,IF(INDEX(Команды!$A$2:$AN$7500,MATCH(CM$3,Команды!$A$2:$A$7500,0),$E41+2)=Команды!$AJ$17,TRUE,FALSE),,IF(INDEX(Команды!$A$2:$AN$7500,MATCH(CM$3,Команды!$A$2:$A$7500,0),$E41+2)=Команды!$AJ$18,TRUE,FALSE),,IF(INDEX(Команды!$A$2:$AN$7500,MATCH(CM$3,Команды!$A$2:$A$7500,0),$E41+2)=Команды!$AJ$19,TRUE,FALSE)),INDEX(Команды!$AJ$2:$AK$19,MATCH(INDEX(Команды!$A$2:$AN$7500,MATCH(CM$3,Команды!$A$2:$A$7500,0),$E41+2),Команды!$AJ$2:$AJ$19,0),2),0)</f>
        <v>0.41666666666666669</v>
      </c>
      <c r="CN41" s="175">
        <f>IF(OR(IF(INDEX(Команды!$A$2:$AN$7500,MATCH(CM$3,Команды!$A$2:$A$7500,0),$E41+2)=Команды!$AJ$2,TRUE,FALSE),IF(INDEX(Команды!$A$2:$AN$7500,MATCH(CM$3,Команды!$A$2:$A$7500,0),$E41+2)=Команды!$AJ$3,TRUE,FALSE),IF(INDEX(Команды!$A$2:$AN$7500,MATCH(CM$3,Команды!$A$2:$A$7500,0),$E41+2)=Команды!$AJ$4,TRUE,FALSE),IF(INDEX(Команды!$A$2:$AN$7500,MATCH(CM$3,Команды!$A$2:$A$7500,0),$E41+2)=Команды!$AJ$5,TRUE,FALSE),IF(INDEX(Команды!$A$2:$AN$7500,MATCH(CM$3,Команды!$A$2:$A$7500,0),$E41+2)=Команды!$AJ$6,TRUE,FALSE),IF(INDEX(Команды!$A$2:$AN$7500,MATCH(CM$3,Команды!$A$2:$A$7500,0),$E41+2)=Команды!$AJ$7,TRUE,FALSE),IF(INDEX(Команды!$A$2:$AN$7500,MATCH(CM$3,Команды!$A$2:$A$7500,0),$E41+2)=Команды!$AJ$8,TRUE,FALSE),IF(INDEX(Команды!$A$2:$AN$7500,MATCH(CM$3,Команды!$A$2:$A$7500,0),$E41+2)=Команды!$AJ$9,TRUE,FALSE),IF(INDEX(Команды!$A$2:$AN$7500,MATCH(CM$3,Команды!$A$2:$A$7500,0),$E41+2)=Команды!$AJ$10,TRUE,FALSE),IF(INDEX(Команды!$A$2:$AN$7500,MATCH(CM$3,Команды!$A$2:$A$7500,0),$E41+2)=Команды!$AJ$11,TRUE,FALSE),IF(INDEX(Команды!$A$2:$AN$7500,MATCH(CM$3,Команды!$A$2:$A$7500,0),$E41+2)=Команды!$AJ$12,TRUE,FALSE),IF(INDEX(Команды!$A$2:$AN$7500,MATCH(CM$3,Команды!$A$2:$A$7500,0),$E41+2)=Команды!$AJ$13,TRUE,FALSE),IF(INDEX(Команды!$A$2:$AN$7500,MATCH(CM$3,Команды!$A$2:$A$7500,0),$E41+2)=Команды!$AJ$14,TRUE,FALSE),IF(INDEX(Команды!$A$2:$AN$7500,MATCH(CM$3,Команды!$A$2:$A$7500,0),$E41+2)=Команды!$AJ$15,TRUE,FALSE),IF(INDEX(Команды!$A$2:$AN$7500,MATCH(CM$3,Команды!$A$2:$A$7500,0),$E41+2)=Команды!$AJ$16,TRUE,FALSE),IF(INDEX(Команды!$A$2:$AN$7500,MATCH(CM$3,Команды!$A$2:$A$7500,0),$E41+2)=Команды!$AJ$17,TRUE,FALSE),IF(INDEX(Команды!$A$2:$AN$7500,MATCH(CM$3,Команды!$A$2:$A$7500,0),$E41+2)=Команды!$AJ$18,TRUE,FALSE),IF(INDEX(Команды!$A$2:$AN$7500,MATCH(CM$3,Команды!$A$2:$A$7500,0),$E41+2)=Команды!$AJ$19,TRUE,FALSE)),INDEX(Команды!$AJ$2:$AL$19,MATCH(INDEX(Команды!$A$2:$AN$7500,MATCH(CM$3,Команды!$A$2:$A$7500,0),$E41+2),Команды!$AJ$2:$AJ$19,0),3),0)</f>
        <v>0.79166666666666663</v>
      </c>
      <c r="CO41" s="342"/>
      <c r="CP41" s="174">
        <f>IF(OR(IF(INDEX(Команды!$A$2:$AN$7500,MATCH(CP$3,Команды!$A$2:$A$7500,0),$E41+2)=Команды!$AJ$2,TRUE,FALSE),IF(INDEX(Команды!$A$2:$AN$7500,MATCH(CP$3,Команды!$A$2:$A$7500,0),$E41+2)=Команды!$AJ$3,TRUE,FALSE),IF(INDEX(Команды!$A$2:$AN$7500,MATCH(CP$3,Команды!$A$2:$A$7500,0),$E41+2)=Команды!$AJ$4,TRUE,FALSE),IF(INDEX(Команды!$A$2:$AN$7500,MATCH(CP$3,Команды!$A$2:$A$7500,0),$E41+2)=Команды!$AJ$5,TRUE,FALSE),IF(INDEX(Команды!$A$2:$AN$7500,MATCH(CP$3,Команды!$A$2:$A$7500,0),$E41+2)=Команды!$AJ$6,TRUE,FALSE),IF(INDEX(Команды!$A$2:$AN$7500,MATCH(CP$3,Команды!$A$2:$A$7500,0),$E41+2)=Команды!$AJ$7,TRUE,FALSE),IF(INDEX(Команды!$A$2:$AN$7500,MATCH(CP$3,Команды!$A$2:$A$7500,0),$E41+2)=Команды!$AJ$8,TRUE,FALSE),IF(INDEX(Команды!$A$2:$AN$7500,MATCH(CP$3,Команды!$A$2:$A$7500,0),$E41+2)=Команды!$AJ$9,TRUE,FALSE),IF(INDEX(Команды!$A$2:$AN$7500,MATCH(CP$3,Команды!$A$2:$A$7500,0),$E41+2)=Команды!$AJ$10,TRUE,FALSE),IF(INDEX(Команды!$A$2:$AN$7500,MATCH(CP$3,Команды!$A$2:$A$7500,0),$E41+2)=Команды!$AJ$11,TRUE,FALSE),IF(INDEX(Команды!$A$2:$AN$7500,MATCH(CP$3,Команды!$A$2:$A$7500,0),$E41+2)=Команды!$AJ$12,TRUE,FALSE),IF(INDEX(Команды!$A$2:$AN$7500,MATCH(CP$3,Команды!$A$2:$A$7500,0),$E41+2)=Команды!$AJ$13,TRUE,FALSE),IF(INDEX(Команды!$A$2:$AN$7500,MATCH(CP$3,Команды!$A$2:$A$7500,0),$E41+2)=Команды!$AJ$14,TRUE,FALSE),IF(INDEX(Команды!$A$2:$AN$7500,MATCH(CP$3,Команды!$A$2:$A$7500,0),$E41+2)=Команды!$AJ$15,TRUE,FALSE),IF(INDEX(Команды!$A$2:$AN$7500,MATCH(CP$3,Команды!$A$2:$A$7500,0),$E41+2)=Команды!$AJ$16,TRUE,FALSE),,IF(INDEX(Команды!$A$2:$AN$7500,MATCH(CP$3,Команды!$A$2:$A$7500,0),$E41+2)=Команды!$AJ$17,TRUE,FALSE),,IF(INDEX(Команды!$A$2:$AN$7500,MATCH(CP$3,Команды!$A$2:$A$7500,0),$E41+2)=Команды!$AJ$18,TRUE,FALSE),,IF(INDEX(Команды!$A$2:$AN$7500,MATCH(CP$3,Команды!$A$2:$A$7500,0),$E41+2)=Команды!$AJ$19,TRUE,FALSE)),INDEX(Команды!$AJ$2:$AK$19,MATCH(INDEX(Команды!$A$2:$AN$7500,MATCH(CP$3,Команды!$A$2:$A$7500,0),$E41+2),Команды!$AJ$2:$AJ$19,0),2),0)</f>
        <v>0.58333333333333337</v>
      </c>
      <c r="CQ41" s="175">
        <f>IF(OR(IF(INDEX(Команды!$A$2:$AN$7500,MATCH(CP$3,Команды!$A$2:$A$7500,0),$E41+2)=Команды!$AJ$2,TRUE,FALSE),IF(INDEX(Команды!$A$2:$AN$7500,MATCH(CP$3,Команды!$A$2:$A$7500,0),$E41+2)=Команды!$AJ$3,TRUE,FALSE),IF(INDEX(Команды!$A$2:$AN$7500,MATCH(CP$3,Команды!$A$2:$A$7500,0),$E41+2)=Команды!$AJ$4,TRUE,FALSE),IF(INDEX(Команды!$A$2:$AN$7500,MATCH(CP$3,Команды!$A$2:$A$7500,0),$E41+2)=Команды!$AJ$5,TRUE,FALSE),IF(INDEX(Команды!$A$2:$AN$7500,MATCH(CP$3,Команды!$A$2:$A$7500,0),$E41+2)=Команды!$AJ$6,TRUE,FALSE),IF(INDEX(Команды!$A$2:$AN$7500,MATCH(CP$3,Команды!$A$2:$A$7500,0),$E41+2)=Команды!$AJ$7,TRUE,FALSE),IF(INDEX(Команды!$A$2:$AN$7500,MATCH(CP$3,Команды!$A$2:$A$7500,0),$E41+2)=Команды!$AJ$8,TRUE,FALSE),IF(INDEX(Команды!$A$2:$AN$7500,MATCH(CP$3,Команды!$A$2:$A$7500,0),$E41+2)=Команды!$AJ$9,TRUE,FALSE),IF(INDEX(Команды!$A$2:$AN$7500,MATCH(CP$3,Команды!$A$2:$A$7500,0),$E41+2)=Команды!$AJ$10,TRUE,FALSE),IF(INDEX(Команды!$A$2:$AN$7500,MATCH(CP$3,Команды!$A$2:$A$7500,0),$E41+2)=Команды!$AJ$11,TRUE,FALSE),IF(INDEX(Команды!$A$2:$AN$7500,MATCH(CP$3,Команды!$A$2:$A$7500,0),$E41+2)=Команды!$AJ$12,TRUE,FALSE),IF(INDEX(Команды!$A$2:$AN$7500,MATCH(CP$3,Команды!$A$2:$A$7500,0),$E41+2)=Команды!$AJ$13,TRUE,FALSE),IF(INDEX(Команды!$A$2:$AN$7500,MATCH(CP$3,Команды!$A$2:$A$7500,0),$E41+2)=Команды!$AJ$14,TRUE,FALSE),IF(INDEX(Команды!$A$2:$AN$7500,MATCH(CP$3,Команды!$A$2:$A$7500,0),$E41+2)=Команды!$AJ$15,TRUE,FALSE),IF(INDEX(Команды!$A$2:$AN$7500,MATCH(CP$3,Команды!$A$2:$A$7500,0),$E41+2)=Команды!$AJ$16,TRUE,FALSE),IF(INDEX(Команды!$A$2:$AN$7500,MATCH(CP$3,Команды!$A$2:$A$7500,0),$E41+2)=Команды!$AJ$17,TRUE,FALSE),IF(INDEX(Команды!$A$2:$AN$7500,MATCH(CP$3,Команды!$A$2:$A$7500,0),$E41+2)=Команды!$AJ$18,TRUE,FALSE),IF(INDEX(Команды!$A$2:$AN$7500,MATCH(CP$3,Команды!$A$2:$A$7500,0),$E41+2)=Команды!$AJ$19,TRUE,FALSE)),INDEX(Команды!$AJ$2:$AL$19,MATCH(INDEX(Команды!$A$2:$AN$7500,MATCH(CP$3,Команды!$A$2:$A$7500,0),$E41+2),Команды!$AJ$2:$AJ$19,0),3),0)</f>
        <v>0.95833333333333337</v>
      </c>
      <c r="CR41" s="342"/>
      <c r="CS41" s="174" t="str">
        <f>IF(OR(IF(INDEX(Команды!$A$2:$AN$7500,MATCH(CS$3,Команды!$A$2:$A$7500,0),$E41+2)=Команды!$AJ$2,TRUE,FALSE),IF(INDEX(Команды!$A$2:$AN$7500,MATCH(CS$3,Команды!$A$2:$A$7500,0),$E41+2)=Команды!$AJ$3,TRUE,FALSE),IF(INDEX(Команды!$A$2:$AN$7500,MATCH(CS$3,Команды!$A$2:$A$7500,0),$E41+2)=Команды!$AJ$4,TRUE,FALSE),IF(INDEX(Команды!$A$2:$AN$7500,MATCH(CS$3,Команды!$A$2:$A$7500,0),$E41+2)=Команды!$AJ$5,TRUE,FALSE),IF(INDEX(Команды!$A$2:$AN$7500,MATCH(CS$3,Команды!$A$2:$A$7500,0),$E41+2)=Команды!$AJ$6,TRUE,FALSE),IF(INDEX(Команды!$A$2:$AN$7500,MATCH(CS$3,Команды!$A$2:$A$7500,0),$E41+2)=Команды!$AJ$7,TRUE,FALSE),IF(INDEX(Команды!$A$2:$AN$7500,MATCH(CS$3,Команды!$A$2:$A$7500,0),$E41+2)=Команды!$AJ$8,TRUE,FALSE),IF(INDEX(Команды!$A$2:$AN$7500,MATCH(CS$3,Команды!$A$2:$A$7500,0),$E41+2)=Команды!$AJ$9,TRUE,FALSE),IF(INDEX(Команды!$A$2:$AN$7500,MATCH(CS$3,Команды!$A$2:$A$7500,0),$E41+2)=Команды!$AJ$10,TRUE,FALSE),IF(INDEX(Команды!$A$2:$AN$7500,MATCH(CS$3,Команды!$A$2:$A$7500,0),$E41+2)=Команды!$AJ$11,TRUE,FALSE),IF(INDEX(Команды!$A$2:$AN$7500,MATCH(CS$3,Команды!$A$2:$A$7500,0),$E41+2)=Команды!$AJ$12,TRUE,FALSE),IF(INDEX(Команды!$A$2:$AN$7500,MATCH(CS$3,Команды!$A$2:$A$7500,0),$E41+2)=Команды!$AJ$13,TRUE,FALSE),IF(INDEX(Команды!$A$2:$AN$7500,MATCH(CS$3,Команды!$A$2:$A$7500,0),$E41+2)=Команды!$AJ$14,TRUE,FALSE),IF(INDEX(Команды!$A$2:$AN$7500,MATCH(CS$3,Команды!$A$2:$A$7500,0),$E41+2)=Команды!$AJ$15,TRUE,FALSE),IF(INDEX(Команды!$A$2:$AN$7500,MATCH(CS$3,Команды!$A$2:$A$7500,0),$E41+2)=Команды!$AJ$16,TRUE,FALSE),,IF(INDEX(Команды!$A$2:$AN$7500,MATCH(CS$3,Команды!$A$2:$A$7500,0),$E41+2)=Команды!$AJ$17,TRUE,FALSE),,IF(INDEX(Команды!$A$2:$AN$7500,MATCH(CS$3,Команды!$A$2:$A$7500,0),$E41+2)=Команды!$AJ$18,TRUE,FALSE),,IF(INDEX(Команды!$A$2:$AN$7500,MATCH(CS$3,Команды!$A$2:$A$7500,0),$E41+2)=Команды!$AJ$19,TRUE,FALSE)),INDEX(Команды!$AJ$2:$AK$19,MATCH(INDEX(Команды!$A$2:$AN$7500,MATCH(CS$3,Команды!$A$2:$A$7500,0),$E41+2),Команды!$AJ$2:$AJ$19,0),2),0)</f>
        <v>В</v>
      </c>
      <c r="CT41" s="175" t="str">
        <f>IF(OR(IF(INDEX(Команды!$A$2:$AN$7500,MATCH(CS$3,Команды!$A$2:$A$7500,0),$E41+2)=Команды!$AJ$2,TRUE,FALSE),IF(INDEX(Команды!$A$2:$AN$7500,MATCH(CS$3,Команды!$A$2:$A$7500,0),$E41+2)=Команды!$AJ$3,TRUE,FALSE),IF(INDEX(Команды!$A$2:$AN$7500,MATCH(CS$3,Команды!$A$2:$A$7500,0),$E41+2)=Команды!$AJ$4,TRUE,FALSE),IF(INDEX(Команды!$A$2:$AN$7500,MATCH(CS$3,Команды!$A$2:$A$7500,0),$E41+2)=Команды!$AJ$5,TRUE,FALSE),IF(INDEX(Команды!$A$2:$AN$7500,MATCH(CS$3,Команды!$A$2:$A$7500,0),$E41+2)=Команды!$AJ$6,TRUE,FALSE),IF(INDEX(Команды!$A$2:$AN$7500,MATCH(CS$3,Команды!$A$2:$A$7500,0),$E41+2)=Команды!$AJ$7,TRUE,FALSE),IF(INDEX(Команды!$A$2:$AN$7500,MATCH(CS$3,Команды!$A$2:$A$7500,0),$E41+2)=Команды!$AJ$8,TRUE,FALSE),IF(INDEX(Команды!$A$2:$AN$7500,MATCH(CS$3,Команды!$A$2:$A$7500,0),$E41+2)=Команды!$AJ$9,TRUE,FALSE),IF(INDEX(Команды!$A$2:$AN$7500,MATCH(CS$3,Команды!$A$2:$A$7500,0),$E41+2)=Команды!$AJ$10,TRUE,FALSE),IF(INDEX(Команды!$A$2:$AN$7500,MATCH(CS$3,Команды!$A$2:$A$7500,0),$E41+2)=Команды!$AJ$11,TRUE,FALSE),IF(INDEX(Команды!$A$2:$AN$7500,MATCH(CS$3,Команды!$A$2:$A$7500,0),$E41+2)=Команды!$AJ$12,TRUE,FALSE),IF(INDEX(Команды!$A$2:$AN$7500,MATCH(CS$3,Команды!$A$2:$A$7500,0),$E41+2)=Команды!$AJ$13,TRUE,FALSE),IF(INDEX(Команды!$A$2:$AN$7500,MATCH(CS$3,Команды!$A$2:$A$7500,0),$E41+2)=Команды!$AJ$14,TRUE,FALSE),IF(INDEX(Команды!$A$2:$AN$7500,MATCH(CS$3,Команды!$A$2:$A$7500,0),$E41+2)=Команды!$AJ$15,TRUE,FALSE),IF(INDEX(Команды!$A$2:$AN$7500,MATCH(CS$3,Команды!$A$2:$A$7500,0),$E41+2)=Команды!$AJ$16,TRUE,FALSE),IF(INDEX(Команды!$A$2:$AN$7500,MATCH(CS$3,Команды!$A$2:$A$7500,0),$E41+2)=Команды!$AJ$17,TRUE,FALSE),IF(INDEX(Команды!$A$2:$AN$7500,MATCH(CS$3,Команды!$A$2:$A$7500,0),$E41+2)=Команды!$AJ$18,TRUE,FALSE),IF(INDEX(Команды!$A$2:$AN$7500,MATCH(CS$3,Команды!$A$2:$A$7500,0),$E41+2)=Команды!$AJ$19,TRUE,FALSE)),INDEX(Команды!$AJ$2:$AL$19,MATCH(INDEX(Команды!$A$2:$AN$7500,MATCH(CS$3,Команды!$A$2:$A$7500,0),$E41+2),Команды!$AJ$2:$AJ$19,0),3),0)</f>
        <v>В</v>
      </c>
      <c r="CU41" s="342"/>
    </row>
    <row r="42" spans="1:99" s="2" customFormat="1" ht="21.95" customHeight="1" x14ac:dyDescent="0.3">
      <c r="A42" s="251">
        <v>37</v>
      </c>
      <c r="B42" s="2">
        <f>VLOOKUP(A42,'Список КК'!A:F,6,TRUE)</f>
        <v>38744</v>
      </c>
      <c r="C42" s="636" t="str">
        <f>VLOOKUP(A42,'Список КК'!A:B,2,TRUE)</f>
        <v>Чемазокова Марина Хусеновна</v>
      </c>
      <c r="D42" s="203">
        <f>VLOOKUP(A42,'Список КК'!A:D,4,TRUE)</f>
        <v>0</v>
      </c>
      <c r="E42" s="4">
        <f>VLOOKUP(A42,'Список КК'!A:C,3,TRUE)</f>
        <v>6</v>
      </c>
      <c r="F42" s="220">
        <f>VLOOKUP(A42,'Список КК'!A:E,5,TRUE)</f>
        <v>0</v>
      </c>
      <c r="G42" s="174">
        <f>IF(OR(IF(INDEX(Команды!$A$2:$AN$7500,MATCH(G$3,Команды!$A$2:$A$7500,0),$E42+2)=Команды!$AJ$2,TRUE,FALSE),IF(INDEX(Команды!$A$2:$AN$7500,MATCH(G$3,Команды!$A$2:$A$7500,0),$E42+2)=Команды!$AJ$3,TRUE,FALSE),IF(INDEX(Команды!$A$2:$AN$7500,MATCH(G$3,Команды!$A$2:$A$7500,0),$E42+2)=Команды!$AJ$4,TRUE,FALSE),IF(INDEX(Команды!$A$2:$AN$7500,MATCH(G$3,Команды!$A$2:$A$7500,0),$E42+2)=Команды!$AJ$5,TRUE,FALSE),IF(INDEX(Команды!$A$2:$AN$7500,MATCH(G$3,Команды!$A$2:$A$7500,0),$E42+2)=Команды!$AJ$6,TRUE,FALSE),IF(INDEX(Команды!$A$2:$AN$7500,MATCH(G$3,Команды!$A$2:$A$7500,0),$E42+2)=Команды!$AJ$7,TRUE,FALSE),IF(INDEX(Команды!$A$2:$AN$7500,MATCH(G$3,Команды!$A$2:$A$7500,0),$E42+2)=Команды!$AJ$8,TRUE,FALSE),IF(INDEX(Команды!$A$2:$AN$7500,MATCH(G$3,Команды!$A$2:$A$7500,0),$E42+2)=Команды!$AJ$9,TRUE,FALSE),IF(INDEX(Команды!$A$2:$AN$7500,MATCH(G$3,Команды!$A$2:$A$7500,0),$E42+2)=Команды!$AJ$10,TRUE,FALSE),IF(INDEX(Команды!$A$2:$AN$7500,MATCH(G$3,Команды!$A$2:$A$7500,0),$E42+2)=Команды!$AJ$11,TRUE,FALSE),IF(INDEX(Команды!$A$2:$AN$7500,MATCH(G$3,Команды!$A$2:$A$7500,0),$E42+2)=Команды!$AJ$12,TRUE,FALSE),IF(INDEX(Команды!$A$2:$AN$7500,MATCH(G$3,Команды!$A$2:$A$7500,0),$E42+2)=Команды!$AJ$13,TRUE,FALSE),IF(INDEX(Команды!$A$2:$AN$7500,MATCH(G$3,Команды!$A$2:$A$7500,0),$E42+2)=Команды!$AJ$14,TRUE,FALSE),IF(INDEX(Команды!$A$2:$AN$7500,MATCH(G$3,Команды!$A$2:$A$7500,0),$E42+2)=Команды!$AJ$15,TRUE,FALSE),IF(INDEX(Команды!$A$2:$AN$7500,MATCH(G$3,Команды!$A$2:$A$7500,0),$E42+2)=Команды!$AJ$16,TRUE,FALSE),,IF(INDEX(Команды!$A$2:$AN$7500,MATCH(G$3,Команды!$A$2:$A$7500,0),$E42+2)=Команды!$AJ$17,TRUE,FALSE),,IF(INDEX(Команды!$A$2:$AN$7500,MATCH(G$3,Команды!$A$2:$A$7500,0),$E42+2)=Команды!$AJ$18,TRUE,FALSE),,IF(INDEX(Команды!$A$2:$AN$7500,MATCH(G$3,Команды!$A$2:$A$7500,0),$E42+2)=Команды!$AJ$19,TRUE,FALSE)),INDEX(Команды!$AJ$2:$AK$19,MATCH(INDEX(Команды!$A$2:$AN$7500,MATCH(G$3,Команды!$A$2:$A$7500,0),$E42+2),Команды!$AJ$2:$AJ$19,0),2),0)</f>
        <v>0.41666666666666669</v>
      </c>
      <c r="H42" s="175">
        <f>IF(OR(IF(INDEX(Команды!$A$2:$AN$7500,MATCH(G$3,Команды!$A$2:$A$7500,0),$E42+2)=Команды!$AJ$2,TRUE,FALSE),IF(INDEX(Команды!$A$2:$AN$7500,MATCH(G$3,Команды!$A$2:$A$7500,0),$E42+2)=Команды!$AJ$3,TRUE,FALSE),IF(INDEX(Команды!$A$2:$AN$7500,MATCH(G$3,Команды!$A$2:$A$7500,0),$E42+2)=Команды!$AJ$4,TRUE,FALSE),IF(INDEX(Команды!$A$2:$AN$7500,MATCH(G$3,Команды!$A$2:$A$7500,0),$E42+2)=Команды!$AJ$5,TRUE,FALSE),IF(INDEX(Команды!$A$2:$AN$7500,MATCH(G$3,Команды!$A$2:$A$7500,0),$E42+2)=Команды!$AJ$6,TRUE,FALSE),IF(INDEX(Команды!$A$2:$AN$7500,MATCH(G$3,Команды!$A$2:$A$7500,0),$E42+2)=Команды!$AJ$7,TRUE,FALSE),IF(INDEX(Команды!$A$2:$AN$7500,MATCH(G$3,Команды!$A$2:$A$7500,0),$E42+2)=Команды!$AJ$8,TRUE,FALSE),IF(INDEX(Команды!$A$2:$AN$7500,MATCH(G$3,Команды!$A$2:$A$7500,0),$E42+2)=Команды!$AJ$9,TRUE,FALSE),IF(INDEX(Команды!$A$2:$AN$7500,MATCH(G$3,Команды!$A$2:$A$7500,0),$E42+2)=Команды!$AJ$10,TRUE,FALSE),IF(INDEX(Команды!$A$2:$AN$7500,MATCH(G$3,Команды!$A$2:$A$7500,0),$E42+2)=Команды!$AJ$11,TRUE,FALSE),IF(INDEX(Команды!$A$2:$AN$7500,MATCH(G$3,Команды!$A$2:$A$7500,0),$E42+2)=Команды!$AJ$12,TRUE,FALSE),IF(INDEX(Команды!$A$2:$AN$7500,MATCH(G$3,Команды!$A$2:$A$7500,0),$E42+2)=Команды!$AJ$13,TRUE,FALSE),IF(INDEX(Команды!$A$2:$AN$7500,MATCH(G$3,Команды!$A$2:$A$7500,0),$E42+2)=Команды!$AJ$14,TRUE,FALSE),IF(INDEX(Команды!$A$2:$AN$7500,MATCH(G$3,Команды!$A$2:$A$7500,0),$E42+2)=Команды!$AJ$15,TRUE,FALSE),IF(INDEX(Команды!$A$2:$AN$7500,MATCH(G$3,Команды!$A$2:$A$7500,0),$E42+2)=Команды!$AJ$16,TRUE,FALSE),IF(INDEX(Команды!$A$2:$AN$7500,MATCH(G$3,Команды!$A$2:$A$7500,0),$E42+2)=Команды!$AJ$17,TRUE,FALSE),IF(INDEX(Команды!$A$2:$AN$7500,MATCH(G$3,Команды!$A$2:$A$7500,0),$E42+2)=Команды!$AJ$18,TRUE,FALSE),IF(INDEX(Команды!$A$2:$AN$7500,MATCH(G$3,Команды!$A$2:$A$7500,0),$E42+2)=Команды!$AJ$19,TRUE,FALSE)),INDEX(Команды!$AJ$2:$AL$19,MATCH(INDEX(Команды!$A$2:$AN$7500,MATCH(G$3,Команды!$A$2:$A$7500,0),$E42+2),Команды!$AJ$2:$AJ$19,0),3),0)</f>
        <v>0.79166666666666663</v>
      </c>
      <c r="I42" s="342"/>
      <c r="J42" s="174">
        <f>IF(OR(IF(INDEX(Команды!$A$2:$AN$7500,MATCH(J$3,Команды!$A$2:$A$7500,0),$E42+2)=Команды!$AJ$2,TRUE,FALSE),IF(INDEX(Команды!$A$2:$AN$7500,MATCH(J$3,Команды!$A$2:$A$7500,0),$E42+2)=Команды!$AJ$3,TRUE,FALSE),IF(INDEX(Команды!$A$2:$AN$7500,MATCH(J$3,Команды!$A$2:$A$7500,0),$E42+2)=Команды!$AJ$4,TRUE,FALSE),IF(INDEX(Команды!$A$2:$AN$7500,MATCH(J$3,Команды!$A$2:$A$7500,0),$E42+2)=Команды!$AJ$5,TRUE,FALSE),IF(INDEX(Команды!$A$2:$AN$7500,MATCH(J$3,Команды!$A$2:$A$7500,0),$E42+2)=Команды!$AJ$6,TRUE,FALSE),IF(INDEX(Команды!$A$2:$AN$7500,MATCH(J$3,Команды!$A$2:$A$7500,0),$E42+2)=Команды!$AJ$7,TRUE,FALSE),IF(INDEX(Команды!$A$2:$AN$7500,MATCH(J$3,Команды!$A$2:$A$7500,0),$E42+2)=Команды!$AJ$8,TRUE,FALSE),IF(INDEX(Команды!$A$2:$AN$7500,MATCH(J$3,Команды!$A$2:$A$7500,0),$E42+2)=Команды!$AJ$9,TRUE,FALSE),IF(INDEX(Команды!$A$2:$AN$7500,MATCH(J$3,Команды!$A$2:$A$7500,0),$E42+2)=Команды!$AJ$10,TRUE,FALSE),IF(INDEX(Команды!$A$2:$AN$7500,MATCH(J$3,Команды!$A$2:$A$7500,0),$E42+2)=Команды!$AJ$11,TRUE,FALSE),IF(INDEX(Команды!$A$2:$AN$7500,MATCH(J$3,Команды!$A$2:$A$7500,0),$E42+2)=Команды!$AJ$12,TRUE,FALSE),IF(INDEX(Команды!$A$2:$AN$7500,MATCH(J$3,Команды!$A$2:$A$7500,0),$E42+2)=Команды!$AJ$13,TRUE,FALSE),IF(INDEX(Команды!$A$2:$AN$7500,MATCH(J$3,Команды!$A$2:$A$7500,0),$E42+2)=Команды!$AJ$14,TRUE,FALSE),IF(INDEX(Команды!$A$2:$AN$7500,MATCH(J$3,Команды!$A$2:$A$7500,0),$E42+2)=Команды!$AJ$15,TRUE,FALSE),IF(INDEX(Команды!$A$2:$AN$7500,MATCH(J$3,Команды!$A$2:$A$7500,0),$E42+2)=Команды!$AJ$16,TRUE,FALSE),,IF(INDEX(Команды!$A$2:$AN$7500,MATCH(J$3,Команды!$A$2:$A$7500,0),$E42+2)=Команды!$AJ$17,TRUE,FALSE),,IF(INDEX(Команды!$A$2:$AN$7500,MATCH(J$3,Команды!$A$2:$A$7500,0),$E42+2)=Команды!$AJ$18,TRUE,FALSE),,IF(INDEX(Команды!$A$2:$AN$7500,MATCH(J$3,Команды!$A$2:$A$7500,0),$E42+2)=Команды!$AJ$19,TRUE,FALSE)),INDEX(Команды!$AJ$2:$AK$19,MATCH(INDEX(Команды!$A$2:$AN$7500,MATCH(J$3,Команды!$A$2:$A$7500,0),$E42+2),Команды!$AJ$2:$AJ$19,0),2),0)</f>
        <v>0.58333333333333337</v>
      </c>
      <c r="K42" s="175">
        <f>IF(OR(IF(INDEX(Команды!$A$2:$AN$7500,MATCH(J$3,Команды!$A$2:$A$7500,0),$E42+2)=Команды!$AJ$2,TRUE,FALSE),IF(INDEX(Команды!$A$2:$AN$7500,MATCH(J$3,Команды!$A$2:$A$7500,0),$E42+2)=Команды!$AJ$3,TRUE,FALSE),IF(INDEX(Команды!$A$2:$AN$7500,MATCH(J$3,Команды!$A$2:$A$7500,0),$E42+2)=Команды!$AJ$4,TRUE,FALSE),IF(INDEX(Команды!$A$2:$AN$7500,MATCH(J$3,Команды!$A$2:$A$7500,0),$E42+2)=Команды!$AJ$5,TRUE,FALSE),IF(INDEX(Команды!$A$2:$AN$7500,MATCH(J$3,Команды!$A$2:$A$7500,0),$E42+2)=Команды!$AJ$6,TRUE,FALSE),IF(INDEX(Команды!$A$2:$AN$7500,MATCH(J$3,Команды!$A$2:$A$7500,0),$E42+2)=Команды!$AJ$7,TRUE,FALSE),IF(INDEX(Команды!$A$2:$AN$7500,MATCH(J$3,Команды!$A$2:$A$7500,0),$E42+2)=Команды!$AJ$8,TRUE,FALSE),IF(INDEX(Команды!$A$2:$AN$7500,MATCH(J$3,Команды!$A$2:$A$7500,0),$E42+2)=Команды!$AJ$9,TRUE,FALSE),IF(INDEX(Команды!$A$2:$AN$7500,MATCH(J$3,Команды!$A$2:$A$7500,0),$E42+2)=Команды!$AJ$10,TRUE,FALSE),IF(INDEX(Команды!$A$2:$AN$7500,MATCH(J$3,Команды!$A$2:$A$7500,0),$E42+2)=Команды!$AJ$11,TRUE,FALSE),IF(INDEX(Команды!$A$2:$AN$7500,MATCH(J$3,Команды!$A$2:$A$7500,0),$E42+2)=Команды!$AJ$12,TRUE,FALSE),IF(INDEX(Команды!$A$2:$AN$7500,MATCH(J$3,Команды!$A$2:$A$7500,0),$E42+2)=Команды!$AJ$13,TRUE,FALSE),IF(INDEX(Команды!$A$2:$AN$7500,MATCH(J$3,Команды!$A$2:$A$7500,0),$E42+2)=Команды!$AJ$14,TRUE,FALSE),IF(INDEX(Команды!$A$2:$AN$7500,MATCH(J$3,Команды!$A$2:$A$7500,0),$E42+2)=Команды!$AJ$15,TRUE,FALSE),IF(INDEX(Команды!$A$2:$AN$7500,MATCH(J$3,Команды!$A$2:$A$7500,0),$E42+2)=Команды!$AJ$16,TRUE,FALSE),IF(INDEX(Команды!$A$2:$AN$7500,MATCH(J$3,Команды!$A$2:$A$7500,0),$E42+2)=Команды!$AJ$17,TRUE,FALSE),IF(INDEX(Команды!$A$2:$AN$7500,MATCH(J$3,Команды!$A$2:$A$7500,0),$E42+2)=Команды!$AJ$18,TRUE,FALSE),IF(INDEX(Команды!$A$2:$AN$7500,MATCH(J$3,Команды!$A$2:$A$7500,0),$E42+2)=Команды!$AJ$19,TRUE,FALSE)),INDEX(Команды!$AJ$2:$AL$19,MATCH(INDEX(Команды!$A$2:$AN$7500,MATCH(J$3,Команды!$A$2:$A$7500,0),$E42+2),Команды!$AJ$2:$AJ$19,0),3),0)</f>
        <v>0.95833333333333337</v>
      </c>
      <c r="L42" s="342"/>
      <c r="M42" s="174" t="str">
        <f>IF(OR(IF(INDEX(Команды!$A$2:$AN$7500,MATCH(M$3,Команды!$A$2:$A$7500,0),$E42+2)=Команды!$AJ$2,TRUE,FALSE),IF(INDEX(Команды!$A$2:$AN$7500,MATCH(M$3,Команды!$A$2:$A$7500,0),$E42+2)=Команды!$AJ$3,TRUE,FALSE),IF(INDEX(Команды!$A$2:$AN$7500,MATCH(M$3,Команды!$A$2:$A$7500,0),$E42+2)=Команды!$AJ$4,TRUE,FALSE),IF(INDEX(Команды!$A$2:$AN$7500,MATCH(M$3,Команды!$A$2:$A$7500,0),$E42+2)=Команды!$AJ$5,TRUE,FALSE),IF(INDEX(Команды!$A$2:$AN$7500,MATCH(M$3,Команды!$A$2:$A$7500,0),$E42+2)=Команды!$AJ$6,TRUE,FALSE),IF(INDEX(Команды!$A$2:$AN$7500,MATCH(M$3,Команды!$A$2:$A$7500,0),$E42+2)=Команды!$AJ$7,TRUE,FALSE),IF(INDEX(Команды!$A$2:$AN$7500,MATCH(M$3,Команды!$A$2:$A$7500,0),$E42+2)=Команды!$AJ$8,TRUE,FALSE),IF(INDEX(Команды!$A$2:$AN$7500,MATCH(M$3,Команды!$A$2:$A$7500,0),$E42+2)=Команды!$AJ$9,TRUE,FALSE),IF(INDEX(Команды!$A$2:$AN$7500,MATCH(M$3,Команды!$A$2:$A$7500,0),$E42+2)=Команды!$AJ$10,TRUE,FALSE),IF(INDEX(Команды!$A$2:$AN$7500,MATCH(M$3,Команды!$A$2:$A$7500,0),$E42+2)=Команды!$AJ$11,TRUE,FALSE),IF(INDEX(Команды!$A$2:$AN$7500,MATCH(M$3,Команды!$A$2:$A$7500,0),$E42+2)=Команды!$AJ$12,TRUE,FALSE),IF(INDEX(Команды!$A$2:$AN$7500,MATCH(M$3,Команды!$A$2:$A$7500,0),$E42+2)=Команды!$AJ$13,TRUE,FALSE),IF(INDEX(Команды!$A$2:$AN$7500,MATCH(M$3,Команды!$A$2:$A$7500,0),$E42+2)=Команды!$AJ$14,TRUE,FALSE),IF(INDEX(Команды!$A$2:$AN$7500,MATCH(M$3,Команды!$A$2:$A$7500,0),$E42+2)=Команды!$AJ$15,TRUE,FALSE),IF(INDEX(Команды!$A$2:$AN$7500,MATCH(M$3,Команды!$A$2:$A$7500,0),$E42+2)=Команды!$AJ$16,TRUE,FALSE),,IF(INDEX(Команды!$A$2:$AN$7500,MATCH(M$3,Команды!$A$2:$A$7500,0),$E42+2)=Команды!$AJ$17,TRUE,FALSE),,IF(INDEX(Команды!$A$2:$AN$7500,MATCH(M$3,Команды!$A$2:$A$7500,0),$E42+2)=Команды!$AJ$18,TRUE,FALSE),,IF(INDEX(Команды!$A$2:$AN$7500,MATCH(M$3,Команды!$A$2:$A$7500,0),$E42+2)=Команды!$AJ$19,TRUE,FALSE)),INDEX(Команды!$AJ$2:$AK$19,MATCH(INDEX(Команды!$A$2:$AN$7500,MATCH(M$3,Команды!$A$2:$A$7500,0),$E42+2),Команды!$AJ$2:$AJ$19,0),2),0)</f>
        <v>В</v>
      </c>
      <c r="N42" s="175" t="str">
        <f>IF(OR(IF(INDEX(Команды!$A$2:$AN$7500,MATCH(M$3,Команды!$A$2:$A$7500,0),$E42+2)=Команды!$AJ$2,TRUE,FALSE),IF(INDEX(Команды!$A$2:$AN$7500,MATCH(M$3,Команды!$A$2:$A$7500,0),$E42+2)=Команды!$AJ$3,TRUE,FALSE),IF(INDEX(Команды!$A$2:$AN$7500,MATCH(M$3,Команды!$A$2:$A$7500,0),$E42+2)=Команды!$AJ$4,TRUE,FALSE),IF(INDEX(Команды!$A$2:$AN$7500,MATCH(M$3,Команды!$A$2:$A$7500,0),$E42+2)=Команды!$AJ$5,TRUE,FALSE),IF(INDEX(Команды!$A$2:$AN$7500,MATCH(M$3,Команды!$A$2:$A$7500,0),$E42+2)=Команды!$AJ$6,TRUE,FALSE),IF(INDEX(Команды!$A$2:$AN$7500,MATCH(M$3,Команды!$A$2:$A$7500,0),$E42+2)=Команды!$AJ$7,TRUE,FALSE),IF(INDEX(Команды!$A$2:$AN$7500,MATCH(M$3,Команды!$A$2:$A$7500,0),$E42+2)=Команды!$AJ$8,TRUE,FALSE),IF(INDEX(Команды!$A$2:$AN$7500,MATCH(M$3,Команды!$A$2:$A$7500,0),$E42+2)=Команды!$AJ$9,TRUE,FALSE),IF(INDEX(Команды!$A$2:$AN$7500,MATCH(M$3,Команды!$A$2:$A$7500,0),$E42+2)=Команды!$AJ$10,TRUE,FALSE),IF(INDEX(Команды!$A$2:$AN$7500,MATCH(M$3,Команды!$A$2:$A$7500,0),$E42+2)=Команды!$AJ$11,TRUE,FALSE),IF(INDEX(Команды!$A$2:$AN$7500,MATCH(M$3,Команды!$A$2:$A$7500,0),$E42+2)=Команды!$AJ$12,TRUE,FALSE),IF(INDEX(Команды!$A$2:$AN$7500,MATCH(M$3,Команды!$A$2:$A$7500,0),$E42+2)=Команды!$AJ$13,TRUE,FALSE),IF(INDEX(Команды!$A$2:$AN$7500,MATCH(M$3,Команды!$A$2:$A$7500,0),$E42+2)=Команды!$AJ$14,TRUE,FALSE),IF(INDEX(Команды!$A$2:$AN$7500,MATCH(M$3,Команды!$A$2:$A$7500,0),$E42+2)=Команды!$AJ$15,TRUE,FALSE),IF(INDEX(Команды!$A$2:$AN$7500,MATCH(M$3,Команды!$A$2:$A$7500,0),$E42+2)=Команды!$AJ$16,TRUE,FALSE),IF(INDEX(Команды!$A$2:$AN$7500,MATCH(M$3,Команды!$A$2:$A$7500,0),$E42+2)=Команды!$AJ$17,TRUE,FALSE),IF(INDEX(Команды!$A$2:$AN$7500,MATCH(M$3,Команды!$A$2:$A$7500,0),$E42+2)=Команды!$AJ$18,TRUE,FALSE),IF(INDEX(Команды!$A$2:$AN$7500,MATCH(M$3,Команды!$A$2:$A$7500,0),$E42+2)=Команды!$AJ$19,TRUE,FALSE)),INDEX(Команды!$AJ$2:$AL$19,MATCH(INDEX(Команды!$A$2:$AN$7500,MATCH(M$3,Команды!$A$2:$A$7500,0),$E42+2),Команды!$AJ$2:$AJ$19,0),3),0)</f>
        <v>В</v>
      </c>
      <c r="O42" s="342"/>
      <c r="P42" s="174" t="str">
        <f>IF(OR(IF(INDEX(Команды!$A$2:$AN$7500,MATCH(P$3,Команды!$A$2:$A$7500,0),$E42+2)=Команды!$AJ$2,TRUE,FALSE),IF(INDEX(Команды!$A$2:$AN$7500,MATCH(P$3,Команды!$A$2:$A$7500,0),$E42+2)=Команды!$AJ$3,TRUE,FALSE),IF(INDEX(Команды!$A$2:$AN$7500,MATCH(P$3,Команды!$A$2:$A$7500,0),$E42+2)=Команды!$AJ$4,TRUE,FALSE),IF(INDEX(Команды!$A$2:$AN$7500,MATCH(P$3,Команды!$A$2:$A$7500,0),$E42+2)=Команды!$AJ$5,TRUE,FALSE),IF(INDEX(Команды!$A$2:$AN$7500,MATCH(P$3,Команды!$A$2:$A$7500,0),$E42+2)=Команды!$AJ$6,TRUE,FALSE),IF(INDEX(Команды!$A$2:$AN$7500,MATCH(P$3,Команды!$A$2:$A$7500,0),$E42+2)=Команды!$AJ$7,TRUE,FALSE),IF(INDEX(Команды!$A$2:$AN$7500,MATCH(P$3,Команды!$A$2:$A$7500,0),$E42+2)=Команды!$AJ$8,TRUE,FALSE),IF(INDEX(Команды!$A$2:$AN$7500,MATCH(P$3,Команды!$A$2:$A$7500,0),$E42+2)=Команды!$AJ$9,TRUE,FALSE),IF(INDEX(Команды!$A$2:$AN$7500,MATCH(P$3,Команды!$A$2:$A$7500,0),$E42+2)=Команды!$AJ$10,TRUE,FALSE),IF(INDEX(Команды!$A$2:$AN$7500,MATCH(P$3,Команды!$A$2:$A$7500,0),$E42+2)=Команды!$AJ$11,TRUE,FALSE),IF(INDEX(Команды!$A$2:$AN$7500,MATCH(P$3,Команды!$A$2:$A$7500,0),$E42+2)=Команды!$AJ$12,TRUE,FALSE),IF(INDEX(Команды!$A$2:$AN$7500,MATCH(P$3,Команды!$A$2:$A$7500,0),$E42+2)=Команды!$AJ$13,TRUE,FALSE),IF(INDEX(Команды!$A$2:$AN$7500,MATCH(P$3,Команды!$A$2:$A$7500,0),$E42+2)=Команды!$AJ$14,TRUE,FALSE),IF(INDEX(Команды!$A$2:$AN$7500,MATCH(P$3,Команды!$A$2:$A$7500,0),$E42+2)=Команды!$AJ$15,TRUE,FALSE),IF(INDEX(Команды!$A$2:$AN$7500,MATCH(P$3,Команды!$A$2:$A$7500,0),$E42+2)=Команды!$AJ$16,TRUE,FALSE),,IF(INDEX(Команды!$A$2:$AN$7500,MATCH(P$3,Команды!$A$2:$A$7500,0),$E42+2)=Команды!$AJ$17,TRUE,FALSE),,IF(INDEX(Команды!$A$2:$AN$7500,MATCH(P$3,Команды!$A$2:$A$7500,0),$E42+2)=Команды!$AJ$18,TRUE,FALSE),,IF(INDEX(Команды!$A$2:$AN$7500,MATCH(P$3,Команды!$A$2:$A$7500,0),$E42+2)=Команды!$AJ$19,TRUE,FALSE)),INDEX(Команды!$AJ$2:$AK$19,MATCH(INDEX(Команды!$A$2:$AN$7500,MATCH(P$3,Команды!$A$2:$A$7500,0),$E42+2),Команды!$AJ$2:$AJ$19,0),2),0)</f>
        <v>В</v>
      </c>
      <c r="Q42" s="175" t="str">
        <f>IF(OR(IF(INDEX(Команды!$A$2:$AN$7500,MATCH(P$3,Команды!$A$2:$A$7500,0),$E42+2)=Команды!$AJ$2,TRUE,FALSE),IF(INDEX(Команды!$A$2:$AN$7500,MATCH(P$3,Команды!$A$2:$A$7500,0),$E42+2)=Команды!$AJ$3,TRUE,FALSE),IF(INDEX(Команды!$A$2:$AN$7500,MATCH(P$3,Команды!$A$2:$A$7500,0),$E42+2)=Команды!$AJ$4,TRUE,FALSE),IF(INDEX(Команды!$A$2:$AN$7500,MATCH(P$3,Команды!$A$2:$A$7500,0),$E42+2)=Команды!$AJ$5,TRUE,FALSE),IF(INDEX(Команды!$A$2:$AN$7500,MATCH(P$3,Команды!$A$2:$A$7500,0),$E42+2)=Команды!$AJ$6,TRUE,FALSE),IF(INDEX(Команды!$A$2:$AN$7500,MATCH(P$3,Команды!$A$2:$A$7500,0),$E42+2)=Команды!$AJ$7,TRUE,FALSE),IF(INDEX(Команды!$A$2:$AN$7500,MATCH(P$3,Команды!$A$2:$A$7500,0),$E42+2)=Команды!$AJ$8,TRUE,FALSE),IF(INDEX(Команды!$A$2:$AN$7500,MATCH(P$3,Команды!$A$2:$A$7500,0),$E42+2)=Команды!$AJ$9,TRUE,FALSE),IF(INDEX(Команды!$A$2:$AN$7500,MATCH(P$3,Команды!$A$2:$A$7500,0),$E42+2)=Команды!$AJ$10,TRUE,FALSE),IF(INDEX(Команды!$A$2:$AN$7500,MATCH(P$3,Команды!$A$2:$A$7500,0),$E42+2)=Команды!$AJ$11,TRUE,FALSE),IF(INDEX(Команды!$A$2:$AN$7500,MATCH(P$3,Команды!$A$2:$A$7500,0),$E42+2)=Команды!$AJ$12,TRUE,FALSE),IF(INDEX(Команды!$A$2:$AN$7500,MATCH(P$3,Команды!$A$2:$A$7500,0),$E42+2)=Команды!$AJ$13,TRUE,FALSE),IF(INDEX(Команды!$A$2:$AN$7500,MATCH(P$3,Команды!$A$2:$A$7500,0),$E42+2)=Команды!$AJ$14,TRUE,FALSE),IF(INDEX(Команды!$A$2:$AN$7500,MATCH(P$3,Команды!$A$2:$A$7500,0),$E42+2)=Команды!$AJ$15,TRUE,FALSE),IF(INDEX(Команды!$A$2:$AN$7500,MATCH(P$3,Команды!$A$2:$A$7500,0),$E42+2)=Команды!$AJ$16,TRUE,FALSE),IF(INDEX(Команды!$A$2:$AN$7500,MATCH(P$3,Команды!$A$2:$A$7500,0),$E42+2)=Команды!$AJ$17,TRUE,FALSE),IF(INDEX(Команды!$A$2:$AN$7500,MATCH(P$3,Команды!$A$2:$A$7500,0),$E42+2)=Команды!$AJ$18,TRUE,FALSE),IF(INDEX(Команды!$A$2:$AN$7500,MATCH(P$3,Команды!$A$2:$A$7500,0),$E42+2)=Команды!$AJ$19,TRUE,FALSE)),INDEX(Команды!$AJ$2:$AL$19,MATCH(INDEX(Команды!$A$2:$AN$7500,MATCH(P$3,Команды!$A$2:$A$7500,0),$E42+2),Команды!$AJ$2:$AJ$19,0),3),0)</f>
        <v>В</v>
      </c>
      <c r="R42" s="342"/>
      <c r="S42" s="174">
        <f>IF(OR(IF(INDEX(Команды!$A$2:$AN$7500,MATCH(S$3,Команды!$A$2:$A$7500,0),$E42+2)=Команды!$AJ$2,TRUE,FALSE),IF(INDEX(Команды!$A$2:$AN$7500,MATCH(S$3,Команды!$A$2:$A$7500,0),$E42+2)=Команды!$AJ$3,TRUE,FALSE),IF(INDEX(Команды!$A$2:$AN$7500,MATCH(S$3,Команды!$A$2:$A$7500,0),$E42+2)=Команды!$AJ$4,TRUE,FALSE),IF(INDEX(Команды!$A$2:$AN$7500,MATCH(S$3,Команды!$A$2:$A$7500,0),$E42+2)=Команды!$AJ$5,TRUE,FALSE),IF(INDEX(Команды!$A$2:$AN$7500,MATCH(S$3,Команды!$A$2:$A$7500,0),$E42+2)=Команды!$AJ$6,TRUE,FALSE),IF(INDEX(Команды!$A$2:$AN$7500,MATCH(S$3,Команды!$A$2:$A$7500,0),$E42+2)=Команды!$AJ$7,TRUE,FALSE),IF(INDEX(Команды!$A$2:$AN$7500,MATCH(S$3,Команды!$A$2:$A$7500,0),$E42+2)=Команды!$AJ$8,TRUE,FALSE),IF(INDEX(Команды!$A$2:$AN$7500,MATCH(S$3,Команды!$A$2:$A$7500,0),$E42+2)=Команды!$AJ$9,TRUE,FALSE),IF(INDEX(Команды!$A$2:$AN$7500,MATCH(S$3,Команды!$A$2:$A$7500,0),$E42+2)=Команды!$AJ$10,TRUE,FALSE),IF(INDEX(Команды!$A$2:$AN$7500,MATCH(S$3,Команды!$A$2:$A$7500,0),$E42+2)=Команды!$AJ$11,TRUE,FALSE),IF(INDEX(Команды!$A$2:$AN$7500,MATCH(S$3,Команды!$A$2:$A$7500,0),$E42+2)=Команды!$AJ$12,TRUE,FALSE),IF(INDEX(Команды!$A$2:$AN$7500,MATCH(S$3,Команды!$A$2:$A$7500,0),$E42+2)=Команды!$AJ$13,TRUE,FALSE),IF(INDEX(Команды!$A$2:$AN$7500,MATCH(S$3,Команды!$A$2:$A$7500,0),$E42+2)=Команды!$AJ$14,TRUE,FALSE),IF(INDEX(Команды!$A$2:$AN$7500,MATCH(S$3,Команды!$A$2:$A$7500,0),$E42+2)=Команды!$AJ$15,TRUE,FALSE),IF(INDEX(Команды!$A$2:$AN$7500,MATCH(S$3,Команды!$A$2:$A$7500,0),$E42+2)=Команды!$AJ$16,TRUE,FALSE),,IF(INDEX(Команды!$A$2:$AN$7500,MATCH(S$3,Команды!$A$2:$A$7500,0),$E42+2)=Команды!$AJ$17,TRUE,FALSE),,IF(INDEX(Команды!$A$2:$AN$7500,MATCH(S$3,Команды!$A$2:$A$7500,0),$E42+2)=Команды!$AJ$18,TRUE,FALSE),,IF(INDEX(Команды!$A$2:$AN$7500,MATCH(S$3,Команды!$A$2:$A$7500,0),$E42+2)=Команды!$AJ$19,TRUE,FALSE)),INDEX(Команды!$AJ$2:$AK$19,MATCH(INDEX(Команды!$A$2:$AN$7500,MATCH(S$3,Команды!$A$2:$A$7500,0),$E42+2),Команды!$AJ$2:$AJ$19,0),2),0)</f>
        <v>0.5</v>
      </c>
      <c r="T42" s="175">
        <f>IF(OR(IF(INDEX(Команды!$A$2:$AN$7500,MATCH(S$3,Команды!$A$2:$A$7500,0),$E42+2)=Команды!$AJ$2,TRUE,FALSE),IF(INDEX(Команды!$A$2:$AN$7500,MATCH(S$3,Команды!$A$2:$A$7500,0),$E42+2)=Команды!$AJ$3,TRUE,FALSE),IF(INDEX(Команды!$A$2:$AN$7500,MATCH(S$3,Команды!$A$2:$A$7500,0),$E42+2)=Команды!$AJ$4,TRUE,FALSE),IF(INDEX(Команды!$A$2:$AN$7500,MATCH(S$3,Команды!$A$2:$A$7500,0),$E42+2)=Команды!$AJ$5,TRUE,FALSE),IF(INDEX(Команды!$A$2:$AN$7500,MATCH(S$3,Команды!$A$2:$A$7500,0),$E42+2)=Команды!$AJ$6,TRUE,FALSE),IF(INDEX(Команды!$A$2:$AN$7500,MATCH(S$3,Команды!$A$2:$A$7500,0),$E42+2)=Команды!$AJ$7,TRUE,FALSE),IF(INDEX(Команды!$A$2:$AN$7500,MATCH(S$3,Команды!$A$2:$A$7500,0),$E42+2)=Команды!$AJ$8,TRUE,FALSE),IF(INDEX(Команды!$A$2:$AN$7500,MATCH(S$3,Команды!$A$2:$A$7500,0),$E42+2)=Команды!$AJ$9,TRUE,FALSE),IF(INDEX(Команды!$A$2:$AN$7500,MATCH(S$3,Команды!$A$2:$A$7500,0),$E42+2)=Команды!$AJ$10,TRUE,FALSE),IF(INDEX(Команды!$A$2:$AN$7500,MATCH(S$3,Команды!$A$2:$A$7500,0),$E42+2)=Команды!$AJ$11,TRUE,FALSE),IF(INDEX(Команды!$A$2:$AN$7500,MATCH(S$3,Команды!$A$2:$A$7500,0),$E42+2)=Команды!$AJ$12,TRUE,FALSE),IF(INDEX(Команды!$A$2:$AN$7500,MATCH(S$3,Команды!$A$2:$A$7500,0),$E42+2)=Команды!$AJ$13,TRUE,FALSE),IF(INDEX(Команды!$A$2:$AN$7500,MATCH(S$3,Команды!$A$2:$A$7500,0),$E42+2)=Команды!$AJ$14,TRUE,FALSE),IF(INDEX(Команды!$A$2:$AN$7500,MATCH(S$3,Команды!$A$2:$A$7500,0),$E42+2)=Команды!$AJ$15,TRUE,FALSE),IF(INDEX(Команды!$A$2:$AN$7500,MATCH(S$3,Команды!$A$2:$A$7500,0),$E42+2)=Команды!$AJ$16,TRUE,FALSE),IF(INDEX(Команды!$A$2:$AN$7500,MATCH(S$3,Команды!$A$2:$A$7500,0),$E42+2)=Команды!$AJ$17,TRUE,FALSE),IF(INDEX(Команды!$A$2:$AN$7500,MATCH(S$3,Команды!$A$2:$A$7500,0),$E42+2)=Команды!$AJ$18,TRUE,FALSE),IF(INDEX(Команды!$A$2:$AN$7500,MATCH(S$3,Команды!$A$2:$A$7500,0),$E42+2)=Команды!$AJ$19,TRUE,FALSE)),INDEX(Команды!$AJ$2:$AL$19,MATCH(INDEX(Команды!$A$2:$AN$7500,MATCH(S$3,Команды!$A$2:$A$7500,0),$E42+2),Команды!$AJ$2:$AJ$19,0),3),0)</f>
        <v>0.875</v>
      </c>
      <c r="U42" s="342"/>
      <c r="V42" s="174">
        <f>IF(OR(IF(INDEX(Команды!$A$2:$AN$7500,MATCH(V$3,Команды!$A$2:$A$7500,0),$E42+2)=Команды!$AJ$2,TRUE,FALSE),IF(INDEX(Команды!$A$2:$AN$7500,MATCH(V$3,Команды!$A$2:$A$7500,0),$E42+2)=Команды!$AJ$3,TRUE,FALSE),IF(INDEX(Команды!$A$2:$AN$7500,MATCH(V$3,Команды!$A$2:$A$7500,0),$E42+2)=Команды!$AJ$4,TRUE,FALSE),IF(INDEX(Команды!$A$2:$AN$7500,MATCH(V$3,Команды!$A$2:$A$7500,0),$E42+2)=Команды!$AJ$5,TRUE,FALSE),IF(INDEX(Команды!$A$2:$AN$7500,MATCH(V$3,Команды!$A$2:$A$7500,0),$E42+2)=Команды!$AJ$6,TRUE,FALSE),IF(INDEX(Команды!$A$2:$AN$7500,MATCH(V$3,Команды!$A$2:$A$7500,0),$E42+2)=Команды!$AJ$7,TRUE,FALSE),IF(INDEX(Команды!$A$2:$AN$7500,MATCH(V$3,Команды!$A$2:$A$7500,0),$E42+2)=Команды!$AJ$8,TRUE,FALSE),IF(INDEX(Команды!$A$2:$AN$7500,MATCH(V$3,Команды!$A$2:$A$7500,0),$E42+2)=Команды!$AJ$9,TRUE,FALSE),IF(INDEX(Команды!$A$2:$AN$7500,MATCH(V$3,Команды!$A$2:$A$7500,0),$E42+2)=Команды!$AJ$10,TRUE,FALSE),IF(INDEX(Команды!$A$2:$AN$7500,MATCH(V$3,Команды!$A$2:$A$7500,0),$E42+2)=Команды!$AJ$11,TRUE,FALSE),IF(INDEX(Команды!$A$2:$AN$7500,MATCH(V$3,Команды!$A$2:$A$7500,0),$E42+2)=Команды!$AJ$12,TRUE,FALSE),IF(INDEX(Команды!$A$2:$AN$7500,MATCH(V$3,Команды!$A$2:$A$7500,0),$E42+2)=Команды!$AJ$13,TRUE,FALSE),IF(INDEX(Команды!$A$2:$AN$7500,MATCH(V$3,Команды!$A$2:$A$7500,0),$E42+2)=Команды!$AJ$14,TRUE,FALSE),IF(INDEX(Команды!$A$2:$AN$7500,MATCH(V$3,Команды!$A$2:$A$7500,0),$E42+2)=Команды!$AJ$15,TRUE,FALSE),IF(INDEX(Команды!$A$2:$AN$7500,MATCH(V$3,Команды!$A$2:$A$7500,0),$E42+2)=Команды!$AJ$16,TRUE,FALSE),,IF(INDEX(Команды!$A$2:$AN$7500,MATCH(V$3,Команды!$A$2:$A$7500,0),$E42+2)=Команды!$AJ$17,TRUE,FALSE),,IF(INDEX(Команды!$A$2:$AN$7500,MATCH(V$3,Команды!$A$2:$A$7500,0),$E42+2)=Команды!$AJ$18,TRUE,FALSE),,IF(INDEX(Команды!$A$2:$AN$7500,MATCH(V$3,Команды!$A$2:$A$7500,0),$E42+2)=Команды!$AJ$19,TRUE,FALSE)),INDEX(Команды!$AJ$2:$AK$19,MATCH(INDEX(Команды!$A$2:$AN$7500,MATCH(V$3,Команды!$A$2:$A$7500,0),$E42+2),Команды!$AJ$2:$AJ$19,0),2),0)</f>
        <v>0.58333333333333337</v>
      </c>
      <c r="W42" s="175">
        <f>IF(OR(IF(INDEX(Команды!$A$2:$AN$7500,MATCH(V$3,Команды!$A$2:$A$7500,0),$E42+2)=Команды!$AJ$2,TRUE,FALSE),IF(INDEX(Команды!$A$2:$AN$7500,MATCH(V$3,Команды!$A$2:$A$7500,0),$E42+2)=Команды!$AJ$3,TRUE,FALSE),IF(INDEX(Команды!$A$2:$AN$7500,MATCH(V$3,Команды!$A$2:$A$7500,0),$E42+2)=Команды!$AJ$4,TRUE,FALSE),IF(INDEX(Команды!$A$2:$AN$7500,MATCH(V$3,Команды!$A$2:$A$7500,0),$E42+2)=Команды!$AJ$5,TRUE,FALSE),IF(INDEX(Команды!$A$2:$AN$7500,MATCH(V$3,Команды!$A$2:$A$7500,0),$E42+2)=Команды!$AJ$6,TRUE,FALSE),IF(INDEX(Команды!$A$2:$AN$7500,MATCH(V$3,Команды!$A$2:$A$7500,0),$E42+2)=Команды!$AJ$7,TRUE,FALSE),IF(INDEX(Команды!$A$2:$AN$7500,MATCH(V$3,Команды!$A$2:$A$7500,0),$E42+2)=Команды!$AJ$8,TRUE,FALSE),IF(INDEX(Команды!$A$2:$AN$7500,MATCH(V$3,Команды!$A$2:$A$7500,0),$E42+2)=Команды!$AJ$9,TRUE,FALSE),IF(INDEX(Команды!$A$2:$AN$7500,MATCH(V$3,Команды!$A$2:$A$7500,0),$E42+2)=Команды!$AJ$10,TRUE,FALSE),IF(INDEX(Команды!$A$2:$AN$7500,MATCH(V$3,Команды!$A$2:$A$7500,0),$E42+2)=Команды!$AJ$11,TRUE,FALSE),IF(INDEX(Команды!$A$2:$AN$7500,MATCH(V$3,Команды!$A$2:$A$7500,0),$E42+2)=Команды!$AJ$12,TRUE,FALSE),IF(INDEX(Команды!$A$2:$AN$7500,MATCH(V$3,Команды!$A$2:$A$7500,0),$E42+2)=Команды!$AJ$13,TRUE,FALSE),IF(INDEX(Команды!$A$2:$AN$7500,MATCH(V$3,Команды!$A$2:$A$7500,0),$E42+2)=Команды!$AJ$14,TRUE,FALSE),IF(INDEX(Команды!$A$2:$AN$7500,MATCH(V$3,Команды!$A$2:$A$7500,0),$E42+2)=Команды!$AJ$15,TRUE,FALSE),IF(INDEX(Команды!$A$2:$AN$7500,MATCH(V$3,Команды!$A$2:$A$7500,0),$E42+2)=Команды!$AJ$16,TRUE,FALSE),IF(INDEX(Команды!$A$2:$AN$7500,MATCH(V$3,Команды!$A$2:$A$7500,0),$E42+2)=Команды!$AJ$17,TRUE,FALSE),IF(INDEX(Команды!$A$2:$AN$7500,MATCH(V$3,Команды!$A$2:$A$7500,0),$E42+2)=Команды!$AJ$18,TRUE,FALSE),IF(INDEX(Команды!$A$2:$AN$7500,MATCH(V$3,Команды!$A$2:$A$7500,0),$E42+2)=Команды!$AJ$19,TRUE,FALSE)),INDEX(Команды!$AJ$2:$AL$19,MATCH(INDEX(Команды!$A$2:$AN$7500,MATCH(V$3,Команды!$A$2:$A$7500,0),$E42+2),Команды!$AJ$2:$AJ$19,0),3),0)</f>
        <v>0.95833333333333337</v>
      </c>
      <c r="X42" s="342"/>
      <c r="Y42" s="174">
        <f>IF(OR(IF(INDEX(Команды!$A$2:$AN$7500,MATCH(Y$3,Команды!$A$2:$A$7500,0),$E42+2)=Команды!$AJ$2,TRUE,FALSE),IF(INDEX(Команды!$A$2:$AN$7500,MATCH(Y$3,Команды!$A$2:$A$7500,0),$E42+2)=Команды!$AJ$3,TRUE,FALSE),IF(INDEX(Команды!$A$2:$AN$7500,MATCH(Y$3,Команды!$A$2:$A$7500,0),$E42+2)=Команды!$AJ$4,TRUE,FALSE),IF(INDEX(Команды!$A$2:$AN$7500,MATCH(Y$3,Команды!$A$2:$A$7500,0),$E42+2)=Команды!$AJ$5,TRUE,FALSE),IF(INDEX(Команды!$A$2:$AN$7500,MATCH(Y$3,Команды!$A$2:$A$7500,0),$E42+2)=Команды!$AJ$6,TRUE,FALSE),IF(INDEX(Команды!$A$2:$AN$7500,MATCH(Y$3,Команды!$A$2:$A$7500,0),$E42+2)=Команды!$AJ$7,TRUE,FALSE),IF(INDEX(Команды!$A$2:$AN$7500,MATCH(Y$3,Команды!$A$2:$A$7500,0),$E42+2)=Команды!$AJ$8,TRUE,FALSE),IF(INDEX(Команды!$A$2:$AN$7500,MATCH(Y$3,Команды!$A$2:$A$7500,0),$E42+2)=Команды!$AJ$9,TRUE,FALSE),IF(INDEX(Команды!$A$2:$AN$7500,MATCH(Y$3,Команды!$A$2:$A$7500,0),$E42+2)=Команды!$AJ$10,TRUE,FALSE),IF(INDEX(Команды!$A$2:$AN$7500,MATCH(Y$3,Команды!$A$2:$A$7500,0),$E42+2)=Команды!$AJ$11,TRUE,FALSE),IF(INDEX(Команды!$A$2:$AN$7500,MATCH(Y$3,Команды!$A$2:$A$7500,0),$E42+2)=Команды!$AJ$12,TRUE,FALSE),IF(INDEX(Команды!$A$2:$AN$7500,MATCH(Y$3,Команды!$A$2:$A$7500,0),$E42+2)=Команды!$AJ$13,TRUE,FALSE),IF(INDEX(Команды!$A$2:$AN$7500,MATCH(Y$3,Команды!$A$2:$A$7500,0),$E42+2)=Команды!$AJ$14,TRUE,FALSE),IF(INDEX(Команды!$A$2:$AN$7500,MATCH(Y$3,Команды!$A$2:$A$7500,0),$E42+2)=Команды!$AJ$15,TRUE,FALSE),IF(INDEX(Команды!$A$2:$AN$7500,MATCH(Y$3,Команды!$A$2:$A$7500,0),$E42+2)=Команды!$AJ$16,TRUE,FALSE),,IF(INDEX(Команды!$A$2:$AN$7500,MATCH(Y$3,Команды!$A$2:$A$7500,0),$E42+2)=Команды!$AJ$17,TRUE,FALSE),,IF(INDEX(Команды!$A$2:$AN$7500,MATCH(Y$3,Команды!$A$2:$A$7500,0),$E42+2)=Команды!$AJ$18,TRUE,FALSE),,IF(INDEX(Команды!$A$2:$AN$7500,MATCH(Y$3,Команды!$A$2:$A$7500,0),$E42+2)=Команды!$AJ$19,TRUE,FALSE)),INDEX(Команды!$AJ$2:$AK$19,MATCH(INDEX(Команды!$A$2:$AN$7500,MATCH(Y$3,Команды!$A$2:$A$7500,0),$E42+2),Команды!$AJ$2:$AJ$19,0),2),0)</f>
        <v>0.64583333333333337</v>
      </c>
      <c r="Z42" s="175">
        <f>IF(OR(IF(INDEX(Команды!$A$2:$AN$7500,MATCH(Y$3,Команды!$A$2:$A$7500,0),$E42+2)=Команды!$AJ$2,TRUE,FALSE),IF(INDEX(Команды!$A$2:$AN$7500,MATCH(Y$3,Команды!$A$2:$A$7500,0),$E42+2)=Команды!$AJ$3,TRUE,FALSE),IF(INDEX(Команды!$A$2:$AN$7500,MATCH(Y$3,Команды!$A$2:$A$7500,0),$E42+2)=Команды!$AJ$4,TRUE,FALSE),IF(INDEX(Команды!$A$2:$AN$7500,MATCH(Y$3,Команды!$A$2:$A$7500,0),$E42+2)=Команды!$AJ$5,TRUE,FALSE),IF(INDEX(Команды!$A$2:$AN$7500,MATCH(Y$3,Команды!$A$2:$A$7500,0),$E42+2)=Команды!$AJ$6,TRUE,FALSE),IF(INDEX(Команды!$A$2:$AN$7500,MATCH(Y$3,Команды!$A$2:$A$7500,0),$E42+2)=Команды!$AJ$7,TRUE,FALSE),IF(INDEX(Команды!$A$2:$AN$7500,MATCH(Y$3,Команды!$A$2:$A$7500,0),$E42+2)=Команды!$AJ$8,TRUE,FALSE),IF(INDEX(Команды!$A$2:$AN$7500,MATCH(Y$3,Команды!$A$2:$A$7500,0),$E42+2)=Команды!$AJ$9,TRUE,FALSE),IF(INDEX(Команды!$A$2:$AN$7500,MATCH(Y$3,Команды!$A$2:$A$7500,0),$E42+2)=Команды!$AJ$10,TRUE,FALSE),IF(INDEX(Команды!$A$2:$AN$7500,MATCH(Y$3,Команды!$A$2:$A$7500,0),$E42+2)=Команды!$AJ$11,TRUE,FALSE),IF(INDEX(Команды!$A$2:$AN$7500,MATCH(Y$3,Команды!$A$2:$A$7500,0),$E42+2)=Команды!$AJ$12,TRUE,FALSE),IF(INDEX(Команды!$A$2:$AN$7500,MATCH(Y$3,Команды!$A$2:$A$7500,0),$E42+2)=Команды!$AJ$13,TRUE,FALSE),IF(INDEX(Команды!$A$2:$AN$7500,MATCH(Y$3,Команды!$A$2:$A$7500,0),$E42+2)=Команды!$AJ$14,TRUE,FALSE),IF(INDEX(Команды!$A$2:$AN$7500,MATCH(Y$3,Команды!$A$2:$A$7500,0),$E42+2)=Команды!$AJ$15,TRUE,FALSE),IF(INDEX(Команды!$A$2:$AN$7500,MATCH(Y$3,Команды!$A$2:$A$7500,0),$E42+2)=Команды!$AJ$16,TRUE,FALSE),IF(INDEX(Команды!$A$2:$AN$7500,MATCH(Y$3,Команды!$A$2:$A$7500,0),$E42+2)=Команды!$AJ$17,TRUE,FALSE),IF(INDEX(Команды!$A$2:$AN$7500,MATCH(Y$3,Команды!$A$2:$A$7500,0),$E42+2)=Команды!$AJ$18,TRUE,FALSE),IF(INDEX(Команды!$A$2:$AN$7500,MATCH(Y$3,Команды!$A$2:$A$7500,0),$E42+2)=Команды!$AJ$19,TRUE,FALSE)),INDEX(Команды!$AJ$2:$AL$19,MATCH(INDEX(Команды!$A$2:$AN$7500,MATCH(Y$3,Команды!$A$2:$A$7500,0),$E42+2),Команды!$AJ$2:$AJ$19,0),3),0)</f>
        <v>1.0208333333333333</v>
      </c>
      <c r="AA42" s="342"/>
      <c r="AB42" s="174">
        <f>IF(OR(IF(INDEX(Команды!$A$2:$AN$7500,MATCH(AB$3,Команды!$A$2:$A$7500,0),$E42+2)=Команды!$AJ$2,TRUE,FALSE),IF(INDEX(Команды!$A$2:$AN$7500,MATCH(AB$3,Команды!$A$2:$A$7500,0),$E42+2)=Команды!$AJ$3,TRUE,FALSE),IF(INDEX(Команды!$A$2:$AN$7500,MATCH(AB$3,Команды!$A$2:$A$7500,0),$E42+2)=Команды!$AJ$4,TRUE,FALSE),IF(INDEX(Команды!$A$2:$AN$7500,MATCH(AB$3,Команды!$A$2:$A$7500,0),$E42+2)=Команды!$AJ$5,TRUE,FALSE),IF(INDEX(Команды!$A$2:$AN$7500,MATCH(AB$3,Команды!$A$2:$A$7500,0),$E42+2)=Команды!$AJ$6,TRUE,FALSE),IF(INDEX(Команды!$A$2:$AN$7500,MATCH(AB$3,Команды!$A$2:$A$7500,0),$E42+2)=Команды!$AJ$7,TRUE,FALSE),IF(INDEX(Команды!$A$2:$AN$7500,MATCH(AB$3,Команды!$A$2:$A$7500,0),$E42+2)=Команды!$AJ$8,TRUE,FALSE),IF(INDEX(Команды!$A$2:$AN$7500,MATCH(AB$3,Команды!$A$2:$A$7500,0),$E42+2)=Команды!$AJ$9,TRUE,FALSE),IF(INDEX(Команды!$A$2:$AN$7500,MATCH(AB$3,Команды!$A$2:$A$7500,0),$E42+2)=Команды!$AJ$10,TRUE,FALSE),IF(INDEX(Команды!$A$2:$AN$7500,MATCH(AB$3,Команды!$A$2:$A$7500,0),$E42+2)=Команды!$AJ$11,TRUE,FALSE),IF(INDEX(Команды!$A$2:$AN$7500,MATCH(AB$3,Команды!$A$2:$A$7500,0),$E42+2)=Команды!$AJ$12,TRUE,FALSE),IF(INDEX(Команды!$A$2:$AN$7500,MATCH(AB$3,Команды!$A$2:$A$7500,0),$E42+2)=Команды!$AJ$13,TRUE,FALSE),IF(INDEX(Команды!$A$2:$AN$7500,MATCH(AB$3,Команды!$A$2:$A$7500,0),$E42+2)=Команды!$AJ$14,TRUE,FALSE),IF(INDEX(Команды!$A$2:$AN$7500,MATCH(AB$3,Команды!$A$2:$A$7500,0),$E42+2)=Команды!$AJ$15,TRUE,FALSE),IF(INDEX(Команды!$A$2:$AN$7500,MATCH(AB$3,Команды!$A$2:$A$7500,0),$E42+2)=Команды!$AJ$16,TRUE,FALSE),,IF(INDEX(Команды!$A$2:$AN$7500,MATCH(AB$3,Команды!$A$2:$A$7500,0),$E42+2)=Команды!$AJ$17,TRUE,FALSE),,IF(INDEX(Команды!$A$2:$AN$7500,MATCH(AB$3,Команды!$A$2:$A$7500,0),$E42+2)=Команды!$AJ$18,TRUE,FALSE),,IF(INDEX(Команды!$A$2:$AN$7500,MATCH(AB$3,Команды!$A$2:$A$7500,0),$E42+2)=Команды!$AJ$19,TRUE,FALSE)),INDEX(Команды!$AJ$2:$AK$19,MATCH(INDEX(Команды!$A$2:$AN$7500,MATCH(AB$3,Команды!$A$2:$A$7500,0),$E42+2),Команды!$AJ$2:$AJ$19,0),2),0)</f>
        <v>0.64583333333333337</v>
      </c>
      <c r="AC42" s="175">
        <f>IF(OR(IF(INDEX(Команды!$A$2:$AN$7500,MATCH(AB$3,Команды!$A$2:$A$7500,0),$E42+2)=Команды!$AJ$2,TRUE,FALSE),IF(INDEX(Команды!$A$2:$AN$7500,MATCH(AB$3,Команды!$A$2:$A$7500,0),$E42+2)=Команды!$AJ$3,TRUE,FALSE),IF(INDEX(Команды!$A$2:$AN$7500,MATCH(AB$3,Команды!$A$2:$A$7500,0),$E42+2)=Команды!$AJ$4,TRUE,FALSE),IF(INDEX(Команды!$A$2:$AN$7500,MATCH(AB$3,Команды!$A$2:$A$7500,0),$E42+2)=Команды!$AJ$5,TRUE,FALSE),IF(INDEX(Команды!$A$2:$AN$7500,MATCH(AB$3,Команды!$A$2:$A$7500,0),$E42+2)=Команды!$AJ$6,TRUE,FALSE),IF(INDEX(Команды!$A$2:$AN$7500,MATCH(AB$3,Команды!$A$2:$A$7500,0),$E42+2)=Команды!$AJ$7,TRUE,FALSE),IF(INDEX(Команды!$A$2:$AN$7500,MATCH(AB$3,Команды!$A$2:$A$7500,0),$E42+2)=Команды!$AJ$8,TRUE,FALSE),IF(INDEX(Команды!$A$2:$AN$7500,MATCH(AB$3,Команды!$A$2:$A$7500,0),$E42+2)=Команды!$AJ$9,TRUE,FALSE),IF(INDEX(Команды!$A$2:$AN$7500,MATCH(AB$3,Команды!$A$2:$A$7500,0),$E42+2)=Команды!$AJ$10,TRUE,FALSE),IF(INDEX(Команды!$A$2:$AN$7500,MATCH(AB$3,Команды!$A$2:$A$7500,0),$E42+2)=Команды!$AJ$11,TRUE,FALSE),IF(INDEX(Команды!$A$2:$AN$7500,MATCH(AB$3,Команды!$A$2:$A$7500,0),$E42+2)=Команды!$AJ$12,TRUE,FALSE),IF(INDEX(Команды!$A$2:$AN$7500,MATCH(AB$3,Команды!$A$2:$A$7500,0),$E42+2)=Команды!$AJ$13,TRUE,FALSE),IF(INDEX(Команды!$A$2:$AN$7500,MATCH(AB$3,Команды!$A$2:$A$7500,0),$E42+2)=Команды!$AJ$14,TRUE,FALSE),IF(INDEX(Команды!$A$2:$AN$7500,MATCH(AB$3,Команды!$A$2:$A$7500,0),$E42+2)=Команды!$AJ$15,TRUE,FALSE),IF(INDEX(Команды!$A$2:$AN$7500,MATCH(AB$3,Команды!$A$2:$A$7500,0),$E42+2)=Команды!$AJ$16,TRUE,FALSE),IF(INDEX(Команды!$A$2:$AN$7500,MATCH(AB$3,Команды!$A$2:$A$7500,0),$E42+2)=Команды!$AJ$17,TRUE,FALSE),IF(INDEX(Команды!$A$2:$AN$7500,MATCH(AB$3,Команды!$A$2:$A$7500,0),$E42+2)=Команды!$AJ$18,TRUE,FALSE),IF(INDEX(Команды!$A$2:$AN$7500,MATCH(AB$3,Команды!$A$2:$A$7500,0),$E42+2)=Команды!$AJ$19,TRUE,FALSE)),INDEX(Команды!$AJ$2:$AL$19,MATCH(INDEX(Команды!$A$2:$AN$7500,MATCH(AB$3,Команды!$A$2:$A$7500,0),$E42+2),Команды!$AJ$2:$AJ$19,0),3),0)</f>
        <v>1.0208333333333333</v>
      </c>
      <c r="AD42" s="342"/>
      <c r="AE42" s="174" t="str">
        <f>IF(OR(IF(INDEX(Команды!$A$2:$AN$7500,MATCH(AE$3,Команды!$A$2:$A$7500,0),$E42+2)=Команды!$AJ$2,TRUE,FALSE),IF(INDEX(Команды!$A$2:$AN$7500,MATCH(AE$3,Команды!$A$2:$A$7500,0),$E42+2)=Команды!$AJ$3,TRUE,FALSE),IF(INDEX(Команды!$A$2:$AN$7500,MATCH(AE$3,Команды!$A$2:$A$7500,0),$E42+2)=Команды!$AJ$4,TRUE,FALSE),IF(INDEX(Команды!$A$2:$AN$7500,MATCH(AE$3,Команды!$A$2:$A$7500,0),$E42+2)=Команды!$AJ$5,TRUE,FALSE),IF(INDEX(Команды!$A$2:$AN$7500,MATCH(AE$3,Команды!$A$2:$A$7500,0),$E42+2)=Команды!$AJ$6,TRUE,FALSE),IF(INDEX(Команды!$A$2:$AN$7500,MATCH(AE$3,Команды!$A$2:$A$7500,0),$E42+2)=Команды!$AJ$7,TRUE,FALSE),IF(INDEX(Команды!$A$2:$AN$7500,MATCH(AE$3,Команды!$A$2:$A$7500,0),$E42+2)=Команды!$AJ$8,TRUE,FALSE),IF(INDEX(Команды!$A$2:$AN$7500,MATCH(AE$3,Команды!$A$2:$A$7500,0),$E42+2)=Команды!$AJ$9,TRUE,FALSE),IF(INDEX(Команды!$A$2:$AN$7500,MATCH(AE$3,Команды!$A$2:$A$7500,0),$E42+2)=Команды!$AJ$10,TRUE,FALSE),IF(INDEX(Команды!$A$2:$AN$7500,MATCH(AE$3,Команды!$A$2:$A$7500,0),$E42+2)=Команды!$AJ$11,TRUE,FALSE),IF(INDEX(Команды!$A$2:$AN$7500,MATCH(AE$3,Команды!$A$2:$A$7500,0),$E42+2)=Команды!$AJ$12,TRUE,FALSE),IF(INDEX(Команды!$A$2:$AN$7500,MATCH(AE$3,Команды!$A$2:$A$7500,0),$E42+2)=Команды!$AJ$13,TRUE,FALSE),IF(INDEX(Команды!$A$2:$AN$7500,MATCH(AE$3,Команды!$A$2:$A$7500,0),$E42+2)=Команды!$AJ$14,TRUE,FALSE),IF(INDEX(Команды!$A$2:$AN$7500,MATCH(AE$3,Команды!$A$2:$A$7500,0),$E42+2)=Команды!$AJ$15,TRUE,FALSE),IF(INDEX(Команды!$A$2:$AN$7500,MATCH(AE$3,Команды!$A$2:$A$7500,0),$E42+2)=Команды!$AJ$16,TRUE,FALSE),,IF(INDEX(Команды!$A$2:$AN$7500,MATCH(AE$3,Команды!$A$2:$A$7500,0),$E42+2)=Команды!$AJ$17,TRUE,FALSE),,IF(INDEX(Команды!$A$2:$AN$7500,MATCH(AE$3,Команды!$A$2:$A$7500,0),$E42+2)=Команды!$AJ$18,TRUE,FALSE),,IF(INDEX(Команды!$A$2:$AN$7500,MATCH(AE$3,Команды!$A$2:$A$7500,0),$E42+2)=Команды!$AJ$19,TRUE,FALSE)),INDEX(Команды!$AJ$2:$AK$19,MATCH(INDEX(Команды!$A$2:$AN$7500,MATCH(AE$3,Команды!$A$2:$A$7500,0),$E42+2),Команды!$AJ$2:$AJ$19,0),2),0)</f>
        <v>В</v>
      </c>
      <c r="AF42" s="175" t="str">
        <f>IF(OR(IF(INDEX(Команды!$A$2:$AN$7500,MATCH(AE$3,Команды!$A$2:$A$7500,0),$E42+2)=Команды!$AJ$2,TRUE,FALSE),IF(INDEX(Команды!$A$2:$AN$7500,MATCH(AE$3,Команды!$A$2:$A$7500,0),$E42+2)=Команды!$AJ$3,TRUE,FALSE),IF(INDEX(Команды!$A$2:$AN$7500,MATCH(AE$3,Команды!$A$2:$A$7500,0),$E42+2)=Команды!$AJ$4,TRUE,FALSE),IF(INDEX(Команды!$A$2:$AN$7500,MATCH(AE$3,Команды!$A$2:$A$7500,0),$E42+2)=Команды!$AJ$5,TRUE,FALSE),IF(INDEX(Команды!$A$2:$AN$7500,MATCH(AE$3,Команды!$A$2:$A$7500,0),$E42+2)=Команды!$AJ$6,TRUE,FALSE),IF(INDEX(Команды!$A$2:$AN$7500,MATCH(AE$3,Команды!$A$2:$A$7500,0),$E42+2)=Команды!$AJ$7,TRUE,FALSE),IF(INDEX(Команды!$A$2:$AN$7500,MATCH(AE$3,Команды!$A$2:$A$7500,0),$E42+2)=Команды!$AJ$8,TRUE,FALSE),IF(INDEX(Команды!$A$2:$AN$7500,MATCH(AE$3,Команды!$A$2:$A$7500,0),$E42+2)=Команды!$AJ$9,TRUE,FALSE),IF(INDEX(Команды!$A$2:$AN$7500,MATCH(AE$3,Команды!$A$2:$A$7500,0),$E42+2)=Команды!$AJ$10,TRUE,FALSE),IF(INDEX(Команды!$A$2:$AN$7500,MATCH(AE$3,Команды!$A$2:$A$7500,0),$E42+2)=Команды!$AJ$11,TRUE,FALSE),IF(INDEX(Команды!$A$2:$AN$7500,MATCH(AE$3,Команды!$A$2:$A$7500,0),$E42+2)=Команды!$AJ$12,TRUE,FALSE),IF(INDEX(Команды!$A$2:$AN$7500,MATCH(AE$3,Команды!$A$2:$A$7500,0),$E42+2)=Команды!$AJ$13,TRUE,FALSE),IF(INDEX(Команды!$A$2:$AN$7500,MATCH(AE$3,Команды!$A$2:$A$7500,0),$E42+2)=Команды!$AJ$14,TRUE,FALSE),IF(INDEX(Команды!$A$2:$AN$7500,MATCH(AE$3,Команды!$A$2:$A$7500,0),$E42+2)=Команды!$AJ$15,TRUE,FALSE),IF(INDEX(Команды!$A$2:$AN$7500,MATCH(AE$3,Команды!$A$2:$A$7500,0),$E42+2)=Команды!$AJ$16,TRUE,FALSE),IF(INDEX(Команды!$A$2:$AN$7500,MATCH(AE$3,Команды!$A$2:$A$7500,0),$E42+2)=Команды!$AJ$17,TRUE,FALSE),IF(INDEX(Команды!$A$2:$AN$7500,MATCH(AE$3,Команды!$A$2:$A$7500,0),$E42+2)=Команды!$AJ$18,TRUE,FALSE),IF(INDEX(Команды!$A$2:$AN$7500,MATCH(AE$3,Команды!$A$2:$A$7500,0),$E42+2)=Команды!$AJ$19,TRUE,FALSE)),INDEX(Команды!$AJ$2:$AL$19,MATCH(INDEX(Команды!$A$2:$AN$7500,MATCH(AE$3,Команды!$A$2:$A$7500,0),$E42+2),Команды!$AJ$2:$AJ$19,0),3),0)</f>
        <v>В</v>
      </c>
      <c r="AG42" s="342"/>
      <c r="AH42" s="174" t="str">
        <f>IF(OR(IF(INDEX(Команды!$A$2:$AN$7500,MATCH(AH$3,Команды!$A$2:$A$7500,0),$E42+2)=Команды!$AJ$2,TRUE,FALSE),IF(INDEX(Команды!$A$2:$AN$7500,MATCH(AH$3,Команды!$A$2:$A$7500,0),$E42+2)=Команды!$AJ$3,TRUE,FALSE),IF(INDEX(Команды!$A$2:$AN$7500,MATCH(AH$3,Команды!$A$2:$A$7500,0),$E42+2)=Команды!$AJ$4,TRUE,FALSE),IF(INDEX(Команды!$A$2:$AN$7500,MATCH(AH$3,Команды!$A$2:$A$7500,0),$E42+2)=Команды!$AJ$5,TRUE,FALSE),IF(INDEX(Команды!$A$2:$AN$7500,MATCH(AH$3,Команды!$A$2:$A$7500,0),$E42+2)=Команды!$AJ$6,TRUE,FALSE),IF(INDEX(Команды!$A$2:$AN$7500,MATCH(AH$3,Команды!$A$2:$A$7500,0),$E42+2)=Команды!$AJ$7,TRUE,FALSE),IF(INDEX(Команды!$A$2:$AN$7500,MATCH(AH$3,Команды!$A$2:$A$7500,0),$E42+2)=Команды!$AJ$8,TRUE,FALSE),IF(INDEX(Команды!$A$2:$AN$7500,MATCH(AH$3,Команды!$A$2:$A$7500,0),$E42+2)=Команды!$AJ$9,TRUE,FALSE),IF(INDEX(Команды!$A$2:$AN$7500,MATCH(AH$3,Команды!$A$2:$A$7500,0),$E42+2)=Команды!$AJ$10,TRUE,FALSE),IF(INDEX(Команды!$A$2:$AN$7500,MATCH(AH$3,Команды!$A$2:$A$7500,0),$E42+2)=Команды!$AJ$11,TRUE,FALSE),IF(INDEX(Команды!$A$2:$AN$7500,MATCH(AH$3,Команды!$A$2:$A$7500,0),$E42+2)=Команды!$AJ$12,TRUE,FALSE),IF(INDEX(Команды!$A$2:$AN$7500,MATCH(AH$3,Команды!$A$2:$A$7500,0),$E42+2)=Команды!$AJ$13,TRUE,FALSE),IF(INDEX(Команды!$A$2:$AN$7500,MATCH(AH$3,Команды!$A$2:$A$7500,0),$E42+2)=Команды!$AJ$14,TRUE,FALSE),IF(INDEX(Команды!$A$2:$AN$7500,MATCH(AH$3,Команды!$A$2:$A$7500,0),$E42+2)=Команды!$AJ$15,TRUE,FALSE),IF(INDEX(Команды!$A$2:$AN$7500,MATCH(AH$3,Команды!$A$2:$A$7500,0),$E42+2)=Команды!$AJ$16,TRUE,FALSE),,IF(INDEX(Команды!$A$2:$AN$7500,MATCH(AH$3,Команды!$A$2:$A$7500,0),$E42+2)=Команды!$AJ$17,TRUE,FALSE),,IF(INDEX(Команды!$A$2:$AN$7500,MATCH(AH$3,Команды!$A$2:$A$7500,0),$E42+2)=Команды!$AJ$18,TRUE,FALSE),,IF(INDEX(Команды!$A$2:$AN$7500,MATCH(AH$3,Команды!$A$2:$A$7500,0),$E42+2)=Команды!$AJ$19,TRUE,FALSE)),INDEX(Команды!$AJ$2:$AK$19,MATCH(INDEX(Команды!$A$2:$AN$7500,MATCH(AH$3,Команды!$A$2:$A$7500,0),$E42+2),Команды!$AJ$2:$AJ$19,0),2),0)</f>
        <v>В</v>
      </c>
      <c r="AI42" s="175" t="str">
        <f>IF(OR(IF(INDEX(Команды!$A$2:$AN$7500,MATCH(AH$3,Команды!$A$2:$A$7500,0),$E42+2)=Команды!$AJ$2,TRUE,FALSE),IF(INDEX(Команды!$A$2:$AN$7500,MATCH(AH$3,Команды!$A$2:$A$7500,0),$E42+2)=Команды!$AJ$3,TRUE,FALSE),IF(INDEX(Команды!$A$2:$AN$7500,MATCH(AH$3,Команды!$A$2:$A$7500,0),$E42+2)=Команды!$AJ$4,TRUE,FALSE),IF(INDEX(Команды!$A$2:$AN$7500,MATCH(AH$3,Команды!$A$2:$A$7500,0),$E42+2)=Команды!$AJ$5,TRUE,FALSE),IF(INDEX(Команды!$A$2:$AN$7500,MATCH(AH$3,Команды!$A$2:$A$7500,0),$E42+2)=Команды!$AJ$6,TRUE,FALSE),IF(INDEX(Команды!$A$2:$AN$7500,MATCH(AH$3,Команды!$A$2:$A$7500,0),$E42+2)=Команды!$AJ$7,TRUE,FALSE),IF(INDEX(Команды!$A$2:$AN$7500,MATCH(AH$3,Команды!$A$2:$A$7500,0),$E42+2)=Команды!$AJ$8,TRUE,FALSE),IF(INDEX(Команды!$A$2:$AN$7500,MATCH(AH$3,Команды!$A$2:$A$7500,0),$E42+2)=Команды!$AJ$9,TRUE,FALSE),IF(INDEX(Команды!$A$2:$AN$7500,MATCH(AH$3,Команды!$A$2:$A$7500,0),$E42+2)=Команды!$AJ$10,TRUE,FALSE),IF(INDEX(Команды!$A$2:$AN$7500,MATCH(AH$3,Команды!$A$2:$A$7500,0),$E42+2)=Команды!$AJ$11,TRUE,FALSE),IF(INDEX(Команды!$A$2:$AN$7500,MATCH(AH$3,Команды!$A$2:$A$7500,0),$E42+2)=Команды!$AJ$12,TRUE,FALSE),IF(INDEX(Команды!$A$2:$AN$7500,MATCH(AH$3,Команды!$A$2:$A$7500,0),$E42+2)=Команды!$AJ$13,TRUE,FALSE),IF(INDEX(Команды!$A$2:$AN$7500,MATCH(AH$3,Команды!$A$2:$A$7500,0),$E42+2)=Команды!$AJ$14,TRUE,FALSE),IF(INDEX(Команды!$A$2:$AN$7500,MATCH(AH$3,Команды!$A$2:$A$7500,0),$E42+2)=Команды!$AJ$15,TRUE,FALSE),IF(INDEX(Команды!$A$2:$AN$7500,MATCH(AH$3,Команды!$A$2:$A$7500,0),$E42+2)=Команды!$AJ$16,TRUE,FALSE),IF(INDEX(Команды!$A$2:$AN$7500,MATCH(AH$3,Команды!$A$2:$A$7500,0),$E42+2)=Команды!$AJ$17,TRUE,FALSE),IF(INDEX(Команды!$A$2:$AN$7500,MATCH(AH$3,Команды!$A$2:$A$7500,0),$E42+2)=Команды!$AJ$18,TRUE,FALSE),IF(INDEX(Команды!$A$2:$AN$7500,MATCH(AH$3,Команды!$A$2:$A$7500,0),$E42+2)=Команды!$AJ$19,TRUE,FALSE)),INDEX(Команды!$AJ$2:$AL$19,MATCH(INDEX(Команды!$A$2:$AN$7500,MATCH(AH$3,Команды!$A$2:$A$7500,0),$E42+2),Команды!$AJ$2:$AJ$19,0),3),0)</f>
        <v>В</v>
      </c>
      <c r="AJ42" s="342"/>
      <c r="AK42" s="174">
        <f>IF(OR(IF(INDEX(Команды!$A$2:$AN$7500,MATCH(AK$3,Команды!$A$2:$A$7500,0),$E42+2)=Команды!$AJ$2,TRUE,FALSE),IF(INDEX(Команды!$A$2:$AN$7500,MATCH(AK$3,Команды!$A$2:$A$7500,0),$E42+2)=Команды!$AJ$3,TRUE,FALSE),IF(INDEX(Команды!$A$2:$AN$7500,MATCH(AK$3,Команды!$A$2:$A$7500,0),$E42+2)=Команды!$AJ$4,TRUE,FALSE),IF(INDEX(Команды!$A$2:$AN$7500,MATCH(AK$3,Команды!$A$2:$A$7500,0),$E42+2)=Команды!$AJ$5,TRUE,FALSE),IF(INDEX(Команды!$A$2:$AN$7500,MATCH(AK$3,Команды!$A$2:$A$7500,0),$E42+2)=Команды!$AJ$6,TRUE,FALSE),IF(INDEX(Команды!$A$2:$AN$7500,MATCH(AK$3,Команды!$A$2:$A$7500,0),$E42+2)=Команды!$AJ$7,TRUE,FALSE),IF(INDEX(Команды!$A$2:$AN$7500,MATCH(AK$3,Команды!$A$2:$A$7500,0),$E42+2)=Команды!$AJ$8,TRUE,FALSE),IF(INDEX(Команды!$A$2:$AN$7500,MATCH(AK$3,Команды!$A$2:$A$7500,0),$E42+2)=Команды!$AJ$9,TRUE,FALSE),IF(INDEX(Команды!$A$2:$AN$7500,MATCH(AK$3,Команды!$A$2:$A$7500,0),$E42+2)=Команды!$AJ$10,TRUE,FALSE),IF(INDEX(Команды!$A$2:$AN$7500,MATCH(AK$3,Команды!$A$2:$A$7500,0),$E42+2)=Команды!$AJ$11,TRUE,FALSE),IF(INDEX(Команды!$A$2:$AN$7500,MATCH(AK$3,Команды!$A$2:$A$7500,0),$E42+2)=Команды!$AJ$12,TRUE,FALSE),IF(INDEX(Команды!$A$2:$AN$7500,MATCH(AK$3,Команды!$A$2:$A$7500,0),$E42+2)=Команды!$AJ$13,TRUE,FALSE),IF(INDEX(Команды!$A$2:$AN$7500,MATCH(AK$3,Команды!$A$2:$A$7500,0),$E42+2)=Команды!$AJ$14,TRUE,FALSE),IF(INDEX(Команды!$A$2:$AN$7500,MATCH(AK$3,Команды!$A$2:$A$7500,0),$E42+2)=Команды!$AJ$15,TRUE,FALSE),IF(INDEX(Команды!$A$2:$AN$7500,MATCH(AK$3,Команды!$A$2:$A$7500,0),$E42+2)=Команды!$AJ$16,TRUE,FALSE),,IF(INDEX(Команды!$A$2:$AN$7500,MATCH(AK$3,Команды!$A$2:$A$7500,0),$E42+2)=Команды!$AJ$17,TRUE,FALSE),,IF(INDEX(Команды!$A$2:$AN$7500,MATCH(AK$3,Команды!$A$2:$A$7500,0),$E42+2)=Команды!$AJ$18,TRUE,FALSE),,IF(INDEX(Команды!$A$2:$AN$7500,MATCH(AK$3,Команды!$A$2:$A$7500,0),$E42+2)=Команды!$AJ$19,TRUE,FALSE)),INDEX(Команды!$AJ$2:$AK$19,MATCH(INDEX(Команды!$A$2:$AN$7500,MATCH(AK$3,Команды!$A$2:$A$7500,0),$E42+2),Команды!$AJ$2:$AJ$19,0),2),0)</f>
        <v>0.3125</v>
      </c>
      <c r="AL42" s="175">
        <f>IF(OR(IF(INDEX(Команды!$A$2:$AN$7500,MATCH(AK$3,Команды!$A$2:$A$7500,0),$E42+2)=Команды!$AJ$2,TRUE,FALSE),IF(INDEX(Команды!$A$2:$AN$7500,MATCH(AK$3,Команды!$A$2:$A$7500,0),$E42+2)=Команды!$AJ$3,TRUE,FALSE),IF(INDEX(Команды!$A$2:$AN$7500,MATCH(AK$3,Команды!$A$2:$A$7500,0),$E42+2)=Команды!$AJ$4,TRUE,FALSE),IF(INDEX(Команды!$A$2:$AN$7500,MATCH(AK$3,Команды!$A$2:$A$7500,0),$E42+2)=Команды!$AJ$5,TRUE,FALSE),IF(INDEX(Команды!$A$2:$AN$7500,MATCH(AK$3,Команды!$A$2:$A$7500,0),$E42+2)=Команды!$AJ$6,TRUE,FALSE),IF(INDEX(Команды!$A$2:$AN$7500,MATCH(AK$3,Команды!$A$2:$A$7500,0),$E42+2)=Команды!$AJ$7,TRUE,FALSE),IF(INDEX(Команды!$A$2:$AN$7500,MATCH(AK$3,Команды!$A$2:$A$7500,0),$E42+2)=Команды!$AJ$8,TRUE,FALSE),IF(INDEX(Команды!$A$2:$AN$7500,MATCH(AK$3,Команды!$A$2:$A$7500,0),$E42+2)=Команды!$AJ$9,TRUE,FALSE),IF(INDEX(Команды!$A$2:$AN$7500,MATCH(AK$3,Команды!$A$2:$A$7500,0),$E42+2)=Команды!$AJ$10,TRUE,FALSE),IF(INDEX(Команды!$A$2:$AN$7500,MATCH(AK$3,Команды!$A$2:$A$7500,0),$E42+2)=Команды!$AJ$11,TRUE,FALSE),IF(INDEX(Команды!$A$2:$AN$7500,MATCH(AK$3,Команды!$A$2:$A$7500,0),$E42+2)=Команды!$AJ$12,TRUE,FALSE),IF(INDEX(Команды!$A$2:$AN$7500,MATCH(AK$3,Команды!$A$2:$A$7500,0),$E42+2)=Команды!$AJ$13,TRUE,FALSE),IF(INDEX(Команды!$A$2:$AN$7500,MATCH(AK$3,Команды!$A$2:$A$7500,0),$E42+2)=Команды!$AJ$14,TRUE,FALSE),IF(INDEX(Команды!$A$2:$AN$7500,MATCH(AK$3,Команды!$A$2:$A$7500,0),$E42+2)=Команды!$AJ$15,TRUE,FALSE),IF(INDEX(Команды!$A$2:$AN$7500,MATCH(AK$3,Команды!$A$2:$A$7500,0),$E42+2)=Команды!$AJ$16,TRUE,FALSE),IF(INDEX(Команды!$A$2:$AN$7500,MATCH(AK$3,Команды!$A$2:$A$7500,0),$E42+2)=Команды!$AJ$17,TRUE,FALSE),IF(INDEX(Команды!$A$2:$AN$7500,MATCH(AK$3,Команды!$A$2:$A$7500,0),$E42+2)=Команды!$AJ$18,TRUE,FALSE),IF(INDEX(Команды!$A$2:$AN$7500,MATCH(AK$3,Команды!$A$2:$A$7500,0),$E42+2)=Команды!$AJ$19,TRUE,FALSE)),INDEX(Команды!$AJ$2:$AL$19,MATCH(INDEX(Команды!$A$2:$AN$7500,MATCH(AK$3,Команды!$A$2:$A$7500,0),$E42+2),Команды!$AJ$2:$AJ$19,0),3),0)</f>
        <v>0.6875</v>
      </c>
      <c r="AM42" s="342"/>
      <c r="AN42" s="174">
        <f>IF(OR(IF(INDEX(Команды!$A$2:$AN$7500,MATCH(AN$3,Команды!$A$2:$A$7500,0),$E42+2)=Команды!$AJ$2,TRUE,FALSE),IF(INDEX(Команды!$A$2:$AN$7500,MATCH(AN$3,Команды!$A$2:$A$7500,0),$E42+2)=Команды!$AJ$3,TRUE,FALSE),IF(INDEX(Команды!$A$2:$AN$7500,MATCH(AN$3,Команды!$A$2:$A$7500,0),$E42+2)=Команды!$AJ$4,TRUE,FALSE),IF(INDEX(Команды!$A$2:$AN$7500,MATCH(AN$3,Команды!$A$2:$A$7500,0),$E42+2)=Команды!$AJ$5,TRUE,FALSE),IF(INDEX(Команды!$A$2:$AN$7500,MATCH(AN$3,Команды!$A$2:$A$7500,0),$E42+2)=Команды!$AJ$6,TRUE,FALSE),IF(INDEX(Команды!$A$2:$AN$7500,MATCH(AN$3,Команды!$A$2:$A$7500,0),$E42+2)=Команды!$AJ$7,TRUE,FALSE),IF(INDEX(Команды!$A$2:$AN$7500,MATCH(AN$3,Команды!$A$2:$A$7500,0),$E42+2)=Команды!$AJ$8,TRUE,FALSE),IF(INDEX(Команды!$A$2:$AN$7500,MATCH(AN$3,Команды!$A$2:$A$7500,0),$E42+2)=Команды!$AJ$9,TRUE,FALSE),IF(INDEX(Команды!$A$2:$AN$7500,MATCH(AN$3,Команды!$A$2:$A$7500,0),$E42+2)=Команды!$AJ$10,TRUE,FALSE),IF(INDEX(Команды!$A$2:$AN$7500,MATCH(AN$3,Команды!$A$2:$A$7500,0),$E42+2)=Команды!$AJ$11,TRUE,FALSE),IF(INDEX(Команды!$A$2:$AN$7500,MATCH(AN$3,Команды!$A$2:$A$7500,0),$E42+2)=Команды!$AJ$12,TRUE,FALSE),IF(INDEX(Команды!$A$2:$AN$7500,MATCH(AN$3,Команды!$A$2:$A$7500,0),$E42+2)=Команды!$AJ$13,TRUE,FALSE),IF(INDEX(Команды!$A$2:$AN$7500,MATCH(AN$3,Команды!$A$2:$A$7500,0),$E42+2)=Команды!$AJ$14,TRUE,FALSE),IF(INDEX(Команды!$A$2:$AN$7500,MATCH(AN$3,Команды!$A$2:$A$7500,0),$E42+2)=Команды!$AJ$15,TRUE,FALSE),IF(INDEX(Команды!$A$2:$AN$7500,MATCH(AN$3,Команды!$A$2:$A$7500,0),$E42+2)=Команды!$AJ$16,TRUE,FALSE),,IF(INDEX(Команды!$A$2:$AN$7500,MATCH(AN$3,Команды!$A$2:$A$7500,0),$E42+2)=Команды!$AJ$17,TRUE,FALSE),,IF(INDEX(Команды!$A$2:$AN$7500,MATCH(AN$3,Команды!$A$2:$A$7500,0),$E42+2)=Команды!$AJ$18,TRUE,FALSE),,IF(INDEX(Команды!$A$2:$AN$7500,MATCH(AN$3,Команды!$A$2:$A$7500,0),$E42+2)=Команды!$AJ$19,TRUE,FALSE)),INDEX(Команды!$AJ$2:$AK$19,MATCH(INDEX(Команды!$A$2:$AN$7500,MATCH(AN$3,Команды!$A$2:$A$7500,0),$E42+2),Команды!$AJ$2:$AJ$19,0),2),0)</f>
        <v>0.3125</v>
      </c>
      <c r="AO42" s="175">
        <f>IF(OR(IF(INDEX(Команды!$A$2:$AN$7500,MATCH(AN$3,Команды!$A$2:$A$7500,0),$E42+2)=Команды!$AJ$2,TRUE,FALSE),IF(INDEX(Команды!$A$2:$AN$7500,MATCH(AN$3,Команды!$A$2:$A$7500,0),$E42+2)=Команды!$AJ$3,TRUE,FALSE),IF(INDEX(Команды!$A$2:$AN$7500,MATCH(AN$3,Команды!$A$2:$A$7500,0),$E42+2)=Команды!$AJ$4,TRUE,FALSE),IF(INDEX(Команды!$A$2:$AN$7500,MATCH(AN$3,Команды!$A$2:$A$7500,0),$E42+2)=Команды!$AJ$5,TRUE,FALSE),IF(INDEX(Команды!$A$2:$AN$7500,MATCH(AN$3,Команды!$A$2:$A$7500,0),$E42+2)=Команды!$AJ$6,TRUE,FALSE),IF(INDEX(Команды!$A$2:$AN$7500,MATCH(AN$3,Команды!$A$2:$A$7500,0),$E42+2)=Команды!$AJ$7,TRUE,FALSE),IF(INDEX(Команды!$A$2:$AN$7500,MATCH(AN$3,Команды!$A$2:$A$7500,0),$E42+2)=Команды!$AJ$8,TRUE,FALSE),IF(INDEX(Команды!$A$2:$AN$7500,MATCH(AN$3,Команды!$A$2:$A$7500,0),$E42+2)=Команды!$AJ$9,TRUE,FALSE),IF(INDEX(Команды!$A$2:$AN$7500,MATCH(AN$3,Команды!$A$2:$A$7500,0),$E42+2)=Команды!$AJ$10,TRUE,FALSE),IF(INDEX(Команды!$A$2:$AN$7500,MATCH(AN$3,Команды!$A$2:$A$7500,0),$E42+2)=Команды!$AJ$11,TRUE,FALSE),IF(INDEX(Команды!$A$2:$AN$7500,MATCH(AN$3,Команды!$A$2:$A$7500,0),$E42+2)=Команды!$AJ$12,TRUE,FALSE),IF(INDEX(Команды!$A$2:$AN$7500,MATCH(AN$3,Команды!$A$2:$A$7500,0),$E42+2)=Команды!$AJ$13,TRUE,FALSE),IF(INDEX(Команды!$A$2:$AN$7500,MATCH(AN$3,Команды!$A$2:$A$7500,0),$E42+2)=Команды!$AJ$14,TRUE,FALSE),IF(INDEX(Команды!$A$2:$AN$7500,MATCH(AN$3,Команды!$A$2:$A$7500,0),$E42+2)=Команды!$AJ$15,TRUE,FALSE),IF(INDEX(Команды!$A$2:$AN$7500,MATCH(AN$3,Команды!$A$2:$A$7500,0),$E42+2)=Команды!$AJ$16,TRUE,FALSE),IF(INDEX(Команды!$A$2:$AN$7500,MATCH(AN$3,Команды!$A$2:$A$7500,0),$E42+2)=Команды!$AJ$17,TRUE,FALSE),IF(INDEX(Команды!$A$2:$AN$7500,MATCH(AN$3,Команды!$A$2:$A$7500,0),$E42+2)=Команды!$AJ$18,TRUE,FALSE),IF(INDEX(Команды!$A$2:$AN$7500,MATCH(AN$3,Команды!$A$2:$A$7500,0),$E42+2)=Команды!$AJ$19,TRUE,FALSE)),INDEX(Команды!$AJ$2:$AL$19,MATCH(INDEX(Команды!$A$2:$AN$7500,MATCH(AN$3,Команды!$A$2:$A$7500,0),$E42+2),Команды!$AJ$2:$AJ$19,0),3),0)</f>
        <v>0.6875</v>
      </c>
      <c r="AP42" s="342"/>
      <c r="AQ42" s="174">
        <f>IF(OR(IF(INDEX(Команды!$A$2:$AN$7500,MATCH(AQ$3,Команды!$A$2:$A$7500,0),$E42+2)=Команды!$AJ$2,TRUE,FALSE),IF(INDEX(Команды!$A$2:$AN$7500,MATCH(AQ$3,Команды!$A$2:$A$7500,0),$E42+2)=Команды!$AJ$3,TRUE,FALSE),IF(INDEX(Команды!$A$2:$AN$7500,MATCH(AQ$3,Команды!$A$2:$A$7500,0),$E42+2)=Команды!$AJ$4,TRUE,FALSE),IF(INDEX(Команды!$A$2:$AN$7500,MATCH(AQ$3,Команды!$A$2:$A$7500,0),$E42+2)=Команды!$AJ$5,TRUE,FALSE),IF(INDEX(Команды!$A$2:$AN$7500,MATCH(AQ$3,Команды!$A$2:$A$7500,0),$E42+2)=Команды!$AJ$6,TRUE,FALSE),IF(INDEX(Команды!$A$2:$AN$7500,MATCH(AQ$3,Команды!$A$2:$A$7500,0),$E42+2)=Команды!$AJ$7,TRUE,FALSE),IF(INDEX(Команды!$A$2:$AN$7500,MATCH(AQ$3,Команды!$A$2:$A$7500,0),$E42+2)=Команды!$AJ$8,TRUE,FALSE),IF(INDEX(Команды!$A$2:$AN$7500,MATCH(AQ$3,Команды!$A$2:$A$7500,0),$E42+2)=Команды!$AJ$9,TRUE,FALSE),IF(INDEX(Команды!$A$2:$AN$7500,MATCH(AQ$3,Команды!$A$2:$A$7500,0),$E42+2)=Команды!$AJ$10,TRUE,FALSE),IF(INDEX(Команды!$A$2:$AN$7500,MATCH(AQ$3,Команды!$A$2:$A$7500,0),$E42+2)=Команды!$AJ$11,TRUE,FALSE),IF(INDEX(Команды!$A$2:$AN$7500,MATCH(AQ$3,Команды!$A$2:$A$7500,0),$E42+2)=Команды!$AJ$12,TRUE,FALSE),IF(INDEX(Команды!$A$2:$AN$7500,MATCH(AQ$3,Команды!$A$2:$A$7500,0),$E42+2)=Команды!$AJ$13,TRUE,FALSE),IF(INDEX(Команды!$A$2:$AN$7500,MATCH(AQ$3,Команды!$A$2:$A$7500,0),$E42+2)=Команды!$AJ$14,TRUE,FALSE),IF(INDEX(Команды!$A$2:$AN$7500,MATCH(AQ$3,Команды!$A$2:$A$7500,0),$E42+2)=Команды!$AJ$15,TRUE,FALSE),IF(INDEX(Команды!$A$2:$AN$7500,MATCH(AQ$3,Команды!$A$2:$A$7500,0),$E42+2)=Команды!$AJ$16,TRUE,FALSE),,IF(INDEX(Команды!$A$2:$AN$7500,MATCH(AQ$3,Команды!$A$2:$A$7500,0),$E42+2)=Команды!$AJ$17,TRUE,FALSE),,IF(INDEX(Команды!$A$2:$AN$7500,MATCH(AQ$3,Команды!$A$2:$A$7500,0),$E42+2)=Команды!$AJ$18,TRUE,FALSE),,IF(INDEX(Команды!$A$2:$AN$7500,MATCH(AQ$3,Команды!$A$2:$A$7500,0),$E42+2)=Команды!$AJ$19,TRUE,FALSE)),INDEX(Команды!$AJ$2:$AK$19,MATCH(INDEX(Команды!$A$2:$AN$7500,MATCH(AQ$3,Команды!$A$2:$A$7500,0),$E42+2),Команды!$AJ$2:$AJ$19,0),2),0)</f>
        <v>0.41666666666666669</v>
      </c>
      <c r="AR42" s="175">
        <f>IF(OR(IF(INDEX(Команды!$A$2:$AN$7500,MATCH(AQ$3,Команды!$A$2:$A$7500,0),$E42+2)=Команды!$AJ$2,TRUE,FALSE),IF(INDEX(Команды!$A$2:$AN$7500,MATCH(AQ$3,Команды!$A$2:$A$7500,0),$E42+2)=Команды!$AJ$3,TRUE,FALSE),IF(INDEX(Команды!$A$2:$AN$7500,MATCH(AQ$3,Команды!$A$2:$A$7500,0),$E42+2)=Команды!$AJ$4,TRUE,FALSE),IF(INDEX(Команды!$A$2:$AN$7500,MATCH(AQ$3,Команды!$A$2:$A$7500,0),$E42+2)=Команды!$AJ$5,TRUE,FALSE),IF(INDEX(Команды!$A$2:$AN$7500,MATCH(AQ$3,Команды!$A$2:$A$7500,0),$E42+2)=Команды!$AJ$6,TRUE,FALSE),IF(INDEX(Команды!$A$2:$AN$7500,MATCH(AQ$3,Команды!$A$2:$A$7500,0),$E42+2)=Команды!$AJ$7,TRUE,FALSE),IF(INDEX(Команды!$A$2:$AN$7500,MATCH(AQ$3,Команды!$A$2:$A$7500,0),$E42+2)=Команды!$AJ$8,TRUE,FALSE),IF(INDEX(Команды!$A$2:$AN$7500,MATCH(AQ$3,Команды!$A$2:$A$7500,0),$E42+2)=Команды!$AJ$9,TRUE,FALSE),IF(INDEX(Команды!$A$2:$AN$7500,MATCH(AQ$3,Команды!$A$2:$A$7500,0),$E42+2)=Команды!$AJ$10,TRUE,FALSE),IF(INDEX(Команды!$A$2:$AN$7500,MATCH(AQ$3,Команды!$A$2:$A$7500,0),$E42+2)=Команды!$AJ$11,TRUE,FALSE),IF(INDEX(Команды!$A$2:$AN$7500,MATCH(AQ$3,Команды!$A$2:$A$7500,0),$E42+2)=Команды!$AJ$12,TRUE,FALSE),IF(INDEX(Команды!$A$2:$AN$7500,MATCH(AQ$3,Команды!$A$2:$A$7500,0),$E42+2)=Команды!$AJ$13,TRUE,FALSE),IF(INDEX(Команды!$A$2:$AN$7500,MATCH(AQ$3,Команды!$A$2:$A$7500,0),$E42+2)=Команды!$AJ$14,TRUE,FALSE),IF(INDEX(Команды!$A$2:$AN$7500,MATCH(AQ$3,Команды!$A$2:$A$7500,0),$E42+2)=Команды!$AJ$15,TRUE,FALSE),IF(INDEX(Команды!$A$2:$AN$7500,MATCH(AQ$3,Команды!$A$2:$A$7500,0),$E42+2)=Команды!$AJ$16,TRUE,FALSE),IF(INDEX(Команды!$A$2:$AN$7500,MATCH(AQ$3,Команды!$A$2:$A$7500,0),$E42+2)=Команды!$AJ$17,TRUE,FALSE),IF(INDEX(Команды!$A$2:$AN$7500,MATCH(AQ$3,Команды!$A$2:$A$7500,0),$E42+2)=Команды!$AJ$18,TRUE,FALSE),IF(INDEX(Команды!$A$2:$AN$7500,MATCH(AQ$3,Команды!$A$2:$A$7500,0),$E42+2)=Команды!$AJ$19,TRUE,FALSE)),INDEX(Команды!$AJ$2:$AL$19,MATCH(INDEX(Команды!$A$2:$AN$7500,MATCH(AQ$3,Команды!$A$2:$A$7500,0),$E42+2),Команды!$AJ$2:$AJ$19,0),3),0)</f>
        <v>0.79166666666666663</v>
      </c>
      <c r="AS42" s="342"/>
      <c r="AT42" s="174">
        <f>IF(OR(IF(INDEX(Команды!$A$2:$AN$7500,MATCH(AT$3,Команды!$A$2:$A$7500,0),$E42+2)=Команды!$AJ$2,TRUE,FALSE),IF(INDEX(Команды!$A$2:$AN$7500,MATCH(AT$3,Команды!$A$2:$A$7500,0),$E42+2)=Команды!$AJ$3,TRUE,FALSE),IF(INDEX(Команды!$A$2:$AN$7500,MATCH(AT$3,Команды!$A$2:$A$7500,0),$E42+2)=Команды!$AJ$4,TRUE,FALSE),IF(INDEX(Команды!$A$2:$AN$7500,MATCH(AT$3,Команды!$A$2:$A$7500,0),$E42+2)=Команды!$AJ$5,TRUE,FALSE),IF(INDEX(Команды!$A$2:$AN$7500,MATCH(AT$3,Команды!$A$2:$A$7500,0),$E42+2)=Команды!$AJ$6,TRUE,FALSE),IF(INDEX(Команды!$A$2:$AN$7500,MATCH(AT$3,Команды!$A$2:$A$7500,0),$E42+2)=Команды!$AJ$7,TRUE,FALSE),IF(INDEX(Команды!$A$2:$AN$7500,MATCH(AT$3,Команды!$A$2:$A$7500,0),$E42+2)=Команды!$AJ$8,TRUE,FALSE),IF(INDEX(Команды!$A$2:$AN$7500,MATCH(AT$3,Команды!$A$2:$A$7500,0),$E42+2)=Команды!$AJ$9,TRUE,FALSE),IF(INDEX(Команды!$A$2:$AN$7500,MATCH(AT$3,Команды!$A$2:$A$7500,0),$E42+2)=Команды!$AJ$10,TRUE,FALSE),IF(INDEX(Команды!$A$2:$AN$7500,MATCH(AT$3,Команды!$A$2:$A$7500,0),$E42+2)=Команды!$AJ$11,TRUE,FALSE),IF(INDEX(Команды!$A$2:$AN$7500,MATCH(AT$3,Команды!$A$2:$A$7500,0),$E42+2)=Команды!$AJ$12,TRUE,FALSE),IF(INDEX(Команды!$A$2:$AN$7500,MATCH(AT$3,Команды!$A$2:$A$7500,0),$E42+2)=Команды!$AJ$13,TRUE,FALSE),IF(INDEX(Команды!$A$2:$AN$7500,MATCH(AT$3,Команды!$A$2:$A$7500,0),$E42+2)=Команды!$AJ$14,TRUE,FALSE),IF(INDEX(Команды!$A$2:$AN$7500,MATCH(AT$3,Команды!$A$2:$A$7500,0),$E42+2)=Команды!$AJ$15,TRUE,FALSE),IF(INDEX(Команды!$A$2:$AN$7500,MATCH(AT$3,Команды!$A$2:$A$7500,0),$E42+2)=Команды!$AJ$16,TRUE,FALSE),,IF(INDEX(Команды!$A$2:$AN$7500,MATCH(AT$3,Команды!$A$2:$A$7500,0),$E42+2)=Команды!$AJ$17,TRUE,FALSE),,IF(INDEX(Команды!$A$2:$AN$7500,MATCH(AT$3,Команды!$A$2:$A$7500,0),$E42+2)=Команды!$AJ$18,TRUE,FALSE),,IF(INDEX(Команды!$A$2:$AN$7500,MATCH(AT$3,Команды!$A$2:$A$7500,0),$E42+2)=Команды!$AJ$19,TRUE,FALSE)),INDEX(Команды!$AJ$2:$AK$19,MATCH(INDEX(Команды!$A$2:$AN$7500,MATCH(AT$3,Команды!$A$2:$A$7500,0),$E42+2),Команды!$AJ$2:$AJ$19,0),2),0)</f>
        <v>0.625</v>
      </c>
      <c r="AU42" s="175">
        <f>IF(OR(IF(INDEX(Команды!$A$2:$AN$7500,MATCH(AT$3,Команды!$A$2:$A$7500,0),$E42+2)=Команды!$AJ$2,TRUE,FALSE),IF(INDEX(Команды!$A$2:$AN$7500,MATCH(AT$3,Команды!$A$2:$A$7500,0),$E42+2)=Команды!$AJ$3,TRUE,FALSE),IF(INDEX(Команды!$A$2:$AN$7500,MATCH(AT$3,Команды!$A$2:$A$7500,0),$E42+2)=Команды!$AJ$4,TRUE,FALSE),IF(INDEX(Команды!$A$2:$AN$7500,MATCH(AT$3,Команды!$A$2:$A$7500,0),$E42+2)=Команды!$AJ$5,TRUE,FALSE),IF(INDEX(Команды!$A$2:$AN$7500,MATCH(AT$3,Команды!$A$2:$A$7500,0),$E42+2)=Команды!$AJ$6,TRUE,FALSE),IF(INDEX(Команды!$A$2:$AN$7500,MATCH(AT$3,Команды!$A$2:$A$7500,0),$E42+2)=Команды!$AJ$7,TRUE,FALSE),IF(INDEX(Команды!$A$2:$AN$7500,MATCH(AT$3,Команды!$A$2:$A$7500,0),$E42+2)=Команды!$AJ$8,TRUE,FALSE),IF(INDEX(Команды!$A$2:$AN$7500,MATCH(AT$3,Команды!$A$2:$A$7500,0),$E42+2)=Команды!$AJ$9,TRUE,FALSE),IF(INDEX(Команды!$A$2:$AN$7500,MATCH(AT$3,Команды!$A$2:$A$7500,0),$E42+2)=Команды!$AJ$10,TRUE,FALSE),IF(INDEX(Команды!$A$2:$AN$7500,MATCH(AT$3,Команды!$A$2:$A$7500,0),$E42+2)=Команды!$AJ$11,TRUE,FALSE),IF(INDEX(Команды!$A$2:$AN$7500,MATCH(AT$3,Команды!$A$2:$A$7500,0),$E42+2)=Команды!$AJ$12,TRUE,FALSE),IF(INDEX(Команды!$A$2:$AN$7500,MATCH(AT$3,Команды!$A$2:$A$7500,0),$E42+2)=Команды!$AJ$13,TRUE,FALSE),IF(INDEX(Команды!$A$2:$AN$7500,MATCH(AT$3,Команды!$A$2:$A$7500,0),$E42+2)=Команды!$AJ$14,TRUE,FALSE),IF(INDEX(Команды!$A$2:$AN$7500,MATCH(AT$3,Команды!$A$2:$A$7500,0),$E42+2)=Команды!$AJ$15,TRUE,FALSE),IF(INDEX(Команды!$A$2:$AN$7500,MATCH(AT$3,Команды!$A$2:$A$7500,0),$E42+2)=Команды!$AJ$16,TRUE,FALSE),IF(INDEX(Команды!$A$2:$AN$7500,MATCH(AT$3,Команды!$A$2:$A$7500,0),$E42+2)=Команды!$AJ$17,TRUE,FALSE),IF(INDEX(Команды!$A$2:$AN$7500,MATCH(AT$3,Команды!$A$2:$A$7500,0),$E42+2)=Команды!$AJ$18,TRUE,FALSE),IF(INDEX(Команды!$A$2:$AN$7500,MATCH(AT$3,Команды!$A$2:$A$7500,0),$E42+2)=Команды!$AJ$19,TRUE,FALSE)),INDEX(Команды!$AJ$2:$AL$19,MATCH(INDEX(Команды!$A$2:$AN$7500,MATCH(AT$3,Команды!$A$2:$A$7500,0),$E42+2),Команды!$AJ$2:$AJ$19,0),3),0)</f>
        <v>1</v>
      </c>
      <c r="AV42" s="342"/>
      <c r="AW42" s="174" t="str">
        <f>IF(OR(IF(INDEX(Команды!$A$2:$AN$7500,MATCH(AW$3,Команды!$A$2:$A$7500,0),$E42+2)=Команды!$AJ$2,TRUE,FALSE),IF(INDEX(Команды!$A$2:$AN$7500,MATCH(AW$3,Команды!$A$2:$A$7500,0),$E42+2)=Команды!$AJ$3,TRUE,FALSE),IF(INDEX(Команды!$A$2:$AN$7500,MATCH(AW$3,Команды!$A$2:$A$7500,0),$E42+2)=Команды!$AJ$4,TRUE,FALSE),IF(INDEX(Команды!$A$2:$AN$7500,MATCH(AW$3,Команды!$A$2:$A$7500,0),$E42+2)=Команды!$AJ$5,TRUE,FALSE),IF(INDEX(Команды!$A$2:$AN$7500,MATCH(AW$3,Команды!$A$2:$A$7500,0),$E42+2)=Команды!$AJ$6,TRUE,FALSE),IF(INDEX(Команды!$A$2:$AN$7500,MATCH(AW$3,Команды!$A$2:$A$7500,0),$E42+2)=Команды!$AJ$7,TRUE,FALSE),IF(INDEX(Команды!$A$2:$AN$7500,MATCH(AW$3,Команды!$A$2:$A$7500,0),$E42+2)=Команды!$AJ$8,TRUE,FALSE),IF(INDEX(Команды!$A$2:$AN$7500,MATCH(AW$3,Команды!$A$2:$A$7500,0),$E42+2)=Команды!$AJ$9,TRUE,FALSE),IF(INDEX(Команды!$A$2:$AN$7500,MATCH(AW$3,Команды!$A$2:$A$7500,0),$E42+2)=Команды!$AJ$10,TRUE,FALSE),IF(INDEX(Команды!$A$2:$AN$7500,MATCH(AW$3,Команды!$A$2:$A$7500,0),$E42+2)=Команды!$AJ$11,TRUE,FALSE),IF(INDEX(Команды!$A$2:$AN$7500,MATCH(AW$3,Команды!$A$2:$A$7500,0),$E42+2)=Команды!$AJ$12,TRUE,FALSE),IF(INDEX(Команды!$A$2:$AN$7500,MATCH(AW$3,Команды!$A$2:$A$7500,0),$E42+2)=Команды!$AJ$13,TRUE,FALSE),IF(INDEX(Команды!$A$2:$AN$7500,MATCH(AW$3,Команды!$A$2:$A$7500,0),$E42+2)=Команды!$AJ$14,TRUE,FALSE),IF(INDEX(Команды!$A$2:$AN$7500,MATCH(AW$3,Команды!$A$2:$A$7500,0),$E42+2)=Команды!$AJ$15,TRUE,FALSE),IF(INDEX(Команды!$A$2:$AN$7500,MATCH(AW$3,Команды!$A$2:$A$7500,0),$E42+2)=Команды!$AJ$16,TRUE,FALSE),,IF(INDEX(Команды!$A$2:$AN$7500,MATCH(AW$3,Команды!$A$2:$A$7500,0),$E42+2)=Команды!$AJ$17,TRUE,FALSE),,IF(INDEX(Команды!$A$2:$AN$7500,MATCH(AW$3,Команды!$A$2:$A$7500,0),$E42+2)=Команды!$AJ$18,TRUE,FALSE),,IF(INDEX(Команды!$A$2:$AN$7500,MATCH(AW$3,Команды!$A$2:$A$7500,0),$E42+2)=Команды!$AJ$19,TRUE,FALSE)),INDEX(Команды!$AJ$2:$AK$19,MATCH(INDEX(Команды!$A$2:$AN$7500,MATCH(AW$3,Команды!$A$2:$A$7500,0),$E42+2),Команды!$AJ$2:$AJ$19,0),2),0)</f>
        <v>В</v>
      </c>
      <c r="AX42" s="175" t="str">
        <f>IF(OR(IF(INDEX(Команды!$A$2:$AN$7500,MATCH(AW$3,Команды!$A$2:$A$7500,0),$E42+2)=Команды!$AJ$2,TRUE,FALSE),IF(INDEX(Команды!$A$2:$AN$7500,MATCH(AW$3,Команды!$A$2:$A$7500,0),$E42+2)=Команды!$AJ$3,TRUE,FALSE),IF(INDEX(Команды!$A$2:$AN$7500,MATCH(AW$3,Команды!$A$2:$A$7500,0),$E42+2)=Команды!$AJ$4,TRUE,FALSE),IF(INDEX(Команды!$A$2:$AN$7500,MATCH(AW$3,Команды!$A$2:$A$7500,0),$E42+2)=Команды!$AJ$5,TRUE,FALSE),IF(INDEX(Команды!$A$2:$AN$7500,MATCH(AW$3,Команды!$A$2:$A$7500,0),$E42+2)=Команды!$AJ$6,TRUE,FALSE),IF(INDEX(Команды!$A$2:$AN$7500,MATCH(AW$3,Команды!$A$2:$A$7500,0),$E42+2)=Команды!$AJ$7,TRUE,FALSE),IF(INDEX(Команды!$A$2:$AN$7500,MATCH(AW$3,Команды!$A$2:$A$7500,0),$E42+2)=Команды!$AJ$8,TRUE,FALSE),IF(INDEX(Команды!$A$2:$AN$7500,MATCH(AW$3,Команды!$A$2:$A$7500,0),$E42+2)=Команды!$AJ$9,TRUE,FALSE),IF(INDEX(Команды!$A$2:$AN$7500,MATCH(AW$3,Команды!$A$2:$A$7500,0),$E42+2)=Команды!$AJ$10,TRUE,FALSE),IF(INDEX(Команды!$A$2:$AN$7500,MATCH(AW$3,Команды!$A$2:$A$7500,0),$E42+2)=Команды!$AJ$11,TRUE,FALSE),IF(INDEX(Команды!$A$2:$AN$7500,MATCH(AW$3,Команды!$A$2:$A$7500,0),$E42+2)=Команды!$AJ$12,TRUE,FALSE),IF(INDEX(Команды!$A$2:$AN$7500,MATCH(AW$3,Команды!$A$2:$A$7500,0),$E42+2)=Команды!$AJ$13,TRUE,FALSE),IF(INDEX(Команды!$A$2:$AN$7500,MATCH(AW$3,Команды!$A$2:$A$7500,0),$E42+2)=Команды!$AJ$14,TRUE,FALSE),IF(INDEX(Команды!$A$2:$AN$7500,MATCH(AW$3,Команды!$A$2:$A$7500,0),$E42+2)=Команды!$AJ$15,TRUE,FALSE),IF(INDEX(Команды!$A$2:$AN$7500,MATCH(AW$3,Команды!$A$2:$A$7500,0),$E42+2)=Команды!$AJ$16,TRUE,FALSE),IF(INDEX(Команды!$A$2:$AN$7500,MATCH(AW$3,Команды!$A$2:$A$7500,0),$E42+2)=Команды!$AJ$17,TRUE,FALSE),IF(INDEX(Команды!$A$2:$AN$7500,MATCH(AW$3,Команды!$A$2:$A$7500,0),$E42+2)=Команды!$AJ$18,TRUE,FALSE),IF(INDEX(Команды!$A$2:$AN$7500,MATCH(AW$3,Команды!$A$2:$A$7500,0),$E42+2)=Команды!$AJ$19,TRUE,FALSE)),INDEX(Команды!$AJ$2:$AL$19,MATCH(INDEX(Команды!$A$2:$AN$7500,MATCH(AW$3,Команды!$A$2:$A$7500,0),$E42+2),Команды!$AJ$2:$AJ$19,0),3),0)</f>
        <v>В</v>
      </c>
      <c r="AY42" s="342"/>
      <c r="AZ42" s="174" t="str">
        <f>IF(OR(IF(INDEX(Команды!$A$2:$AN$7500,MATCH(AZ$3,Команды!$A$2:$A$7500,0),$E42+2)=Команды!$AJ$2,TRUE,FALSE),IF(INDEX(Команды!$A$2:$AN$7500,MATCH(AZ$3,Команды!$A$2:$A$7500,0),$E42+2)=Команды!$AJ$3,TRUE,FALSE),IF(INDEX(Команды!$A$2:$AN$7500,MATCH(AZ$3,Команды!$A$2:$A$7500,0),$E42+2)=Команды!$AJ$4,TRUE,FALSE),IF(INDEX(Команды!$A$2:$AN$7500,MATCH(AZ$3,Команды!$A$2:$A$7500,0),$E42+2)=Команды!$AJ$5,TRUE,FALSE),IF(INDEX(Команды!$A$2:$AN$7500,MATCH(AZ$3,Команды!$A$2:$A$7500,0),$E42+2)=Команды!$AJ$6,TRUE,FALSE),IF(INDEX(Команды!$A$2:$AN$7500,MATCH(AZ$3,Команды!$A$2:$A$7500,0),$E42+2)=Команды!$AJ$7,TRUE,FALSE),IF(INDEX(Команды!$A$2:$AN$7500,MATCH(AZ$3,Команды!$A$2:$A$7500,0),$E42+2)=Команды!$AJ$8,TRUE,FALSE),IF(INDEX(Команды!$A$2:$AN$7500,MATCH(AZ$3,Команды!$A$2:$A$7500,0),$E42+2)=Команды!$AJ$9,TRUE,FALSE),IF(INDEX(Команды!$A$2:$AN$7500,MATCH(AZ$3,Команды!$A$2:$A$7500,0),$E42+2)=Команды!$AJ$10,TRUE,FALSE),IF(INDEX(Команды!$A$2:$AN$7500,MATCH(AZ$3,Команды!$A$2:$A$7500,0),$E42+2)=Команды!$AJ$11,TRUE,FALSE),IF(INDEX(Команды!$A$2:$AN$7500,MATCH(AZ$3,Команды!$A$2:$A$7500,0),$E42+2)=Команды!$AJ$12,TRUE,FALSE),IF(INDEX(Команды!$A$2:$AN$7500,MATCH(AZ$3,Команды!$A$2:$A$7500,0),$E42+2)=Команды!$AJ$13,TRUE,FALSE),IF(INDEX(Команды!$A$2:$AN$7500,MATCH(AZ$3,Команды!$A$2:$A$7500,0),$E42+2)=Команды!$AJ$14,TRUE,FALSE),IF(INDEX(Команды!$A$2:$AN$7500,MATCH(AZ$3,Команды!$A$2:$A$7500,0),$E42+2)=Команды!$AJ$15,TRUE,FALSE),IF(INDEX(Команды!$A$2:$AN$7500,MATCH(AZ$3,Команды!$A$2:$A$7500,0),$E42+2)=Команды!$AJ$16,TRUE,FALSE),,IF(INDEX(Команды!$A$2:$AN$7500,MATCH(AZ$3,Команды!$A$2:$A$7500,0),$E42+2)=Команды!$AJ$17,TRUE,FALSE),,IF(INDEX(Команды!$A$2:$AN$7500,MATCH(AZ$3,Команды!$A$2:$A$7500,0),$E42+2)=Команды!$AJ$18,TRUE,FALSE),,IF(INDEX(Команды!$A$2:$AN$7500,MATCH(AZ$3,Команды!$A$2:$A$7500,0),$E42+2)=Команды!$AJ$19,TRUE,FALSE)),INDEX(Команды!$AJ$2:$AK$19,MATCH(INDEX(Команды!$A$2:$AN$7500,MATCH(AZ$3,Команды!$A$2:$A$7500,0),$E42+2),Команды!$AJ$2:$AJ$19,0),2),0)</f>
        <v>В</v>
      </c>
      <c r="BA42" s="175" t="str">
        <f>IF(OR(IF(INDEX(Команды!$A$2:$AN$7500,MATCH(AZ$3,Команды!$A$2:$A$7500,0),$E42+2)=Команды!$AJ$2,TRUE,FALSE),IF(INDEX(Команды!$A$2:$AN$7500,MATCH(AZ$3,Команды!$A$2:$A$7500,0),$E42+2)=Команды!$AJ$3,TRUE,FALSE),IF(INDEX(Команды!$A$2:$AN$7500,MATCH(AZ$3,Команды!$A$2:$A$7500,0),$E42+2)=Команды!$AJ$4,TRUE,FALSE),IF(INDEX(Команды!$A$2:$AN$7500,MATCH(AZ$3,Команды!$A$2:$A$7500,0),$E42+2)=Команды!$AJ$5,TRUE,FALSE),IF(INDEX(Команды!$A$2:$AN$7500,MATCH(AZ$3,Команды!$A$2:$A$7500,0),$E42+2)=Команды!$AJ$6,TRUE,FALSE),IF(INDEX(Команды!$A$2:$AN$7500,MATCH(AZ$3,Команды!$A$2:$A$7500,0),$E42+2)=Команды!$AJ$7,TRUE,FALSE),IF(INDEX(Команды!$A$2:$AN$7500,MATCH(AZ$3,Команды!$A$2:$A$7500,0),$E42+2)=Команды!$AJ$8,TRUE,FALSE),IF(INDEX(Команды!$A$2:$AN$7500,MATCH(AZ$3,Команды!$A$2:$A$7500,0),$E42+2)=Команды!$AJ$9,TRUE,FALSE),IF(INDEX(Команды!$A$2:$AN$7500,MATCH(AZ$3,Команды!$A$2:$A$7500,0),$E42+2)=Команды!$AJ$10,TRUE,FALSE),IF(INDEX(Команды!$A$2:$AN$7500,MATCH(AZ$3,Команды!$A$2:$A$7500,0),$E42+2)=Команды!$AJ$11,TRUE,FALSE),IF(INDEX(Команды!$A$2:$AN$7500,MATCH(AZ$3,Команды!$A$2:$A$7500,0),$E42+2)=Команды!$AJ$12,TRUE,FALSE),IF(INDEX(Команды!$A$2:$AN$7500,MATCH(AZ$3,Команды!$A$2:$A$7500,0),$E42+2)=Команды!$AJ$13,TRUE,FALSE),IF(INDEX(Команды!$A$2:$AN$7500,MATCH(AZ$3,Команды!$A$2:$A$7500,0),$E42+2)=Команды!$AJ$14,TRUE,FALSE),IF(INDEX(Команды!$A$2:$AN$7500,MATCH(AZ$3,Команды!$A$2:$A$7500,0),$E42+2)=Команды!$AJ$15,TRUE,FALSE),IF(INDEX(Команды!$A$2:$AN$7500,MATCH(AZ$3,Команды!$A$2:$A$7500,0),$E42+2)=Команды!$AJ$16,TRUE,FALSE),IF(INDEX(Команды!$A$2:$AN$7500,MATCH(AZ$3,Команды!$A$2:$A$7500,0),$E42+2)=Команды!$AJ$17,TRUE,FALSE),IF(INDEX(Команды!$A$2:$AN$7500,MATCH(AZ$3,Команды!$A$2:$A$7500,0),$E42+2)=Команды!$AJ$18,TRUE,FALSE),IF(INDEX(Команды!$A$2:$AN$7500,MATCH(AZ$3,Команды!$A$2:$A$7500,0),$E42+2)=Команды!$AJ$19,TRUE,FALSE)),INDEX(Команды!$AJ$2:$AL$19,MATCH(INDEX(Команды!$A$2:$AN$7500,MATCH(AZ$3,Команды!$A$2:$A$7500,0),$E42+2),Команды!$AJ$2:$AJ$19,0),3),0)</f>
        <v>В</v>
      </c>
      <c r="BB42" s="342"/>
      <c r="BC42" s="174">
        <f>IF(OR(IF(INDEX(Команды!$A$2:$AN$7500,MATCH(BC$3,Команды!$A$2:$A$7500,0),$E42+2)=Команды!$AJ$2,TRUE,FALSE),IF(INDEX(Команды!$A$2:$AN$7500,MATCH(BC$3,Команды!$A$2:$A$7500,0),$E42+2)=Команды!$AJ$3,TRUE,FALSE),IF(INDEX(Команды!$A$2:$AN$7500,MATCH(BC$3,Команды!$A$2:$A$7500,0),$E42+2)=Команды!$AJ$4,TRUE,FALSE),IF(INDEX(Команды!$A$2:$AN$7500,MATCH(BC$3,Команды!$A$2:$A$7500,0),$E42+2)=Команды!$AJ$5,TRUE,FALSE),IF(INDEX(Команды!$A$2:$AN$7500,MATCH(BC$3,Команды!$A$2:$A$7500,0),$E42+2)=Команды!$AJ$6,TRUE,FALSE),IF(INDEX(Команды!$A$2:$AN$7500,MATCH(BC$3,Команды!$A$2:$A$7500,0),$E42+2)=Команды!$AJ$7,TRUE,FALSE),IF(INDEX(Команды!$A$2:$AN$7500,MATCH(BC$3,Команды!$A$2:$A$7500,0),$E42+2)=Команды!$AJ$8,TRUE,FALSE),IF(INDEX(Команды!$A$2:$AN$7500,MATCH(BC$3,Команды!$A$2:$A$7500,0),$E42+2)=Команды!$AJ$9,TRUE,FALSE),IF(INDEX(Команды!$A$2:$AN$7500,MATCH(BC$3,Команды!$A$2:$A$7500,0),$E42+2)=Команды!$AJ$10,TRUE,FALSE),IF(INDEX(Команды!$A$2:$AN$7500,MATCH(BC$3,Команды!$A$2:$A$7500,0),$E42+2)=Команды!$AJ$11,TRUE,FALSE),IF(INDEX(Команды!$A$2:$AN$7500,MATCH(BC$3,Команды!$A$2:$A$7500,0),$E42+2)=Команды!$AJ$12,TRUE,FALSE),IF(INDEX(Команды!$A$2:$AN$7500,MATCH(BC$3,Команды!$A$2:$A$7500,0),$E42+2)=Команды!$AJ$13,TRUE,FALSE),IF(INDEX(Команды!$A$2:$AN$7500,MATCH(BC$3,Команды!$A$2:$A$7500,0),$E42+2)=Команды!$AJ$14,TRUE,FALSE),IF(INDEX(Команды!$A$2:$AN$7500,MATCH(BC$3,Команды!$A$2:$A$7500,0),$E42+2)=Команды!$AJ$15,TRUE,FALSE),IF(INDEX(Команды!$A$2:$AN$7500,MATCH(BC$3,Команды!$A$2:$A$7500,0),$E42+2)=Команды!$AJ$16,TRUE,FALSE),,IF(INDEX(Команды!$A$2:$AN$7500,MATCH(BC$3,Команды!$A$2:$A$7500,0),$E42+2)=Команды!$AJ$17,TRUE,FALSE),,IF(INDEX(Команды!$A$2:$AN$7500,MATCH(BC$3,Команды!$A$2:$A$7500,0),$E42+2)=Команды!$AJ$18,TRUE,FALSE),,IF(INDEX(Команды!$A$2:$AN$7500,MATCH(BC$3,Команды!$A$2:$A$7500,0),$E42+2)=Команды!$AJ$19,TRUE,FALSE)),INDEX(Команды!$AJ$2:$AK$19,MATCH(INDEX(Команды!$A$2:$AN$7500,MATCH(BC$3,Команды!$A$2:$A$7500,0),$E42+2),Команды!$AJ$2:$AJ$19,0),2),0)</f>
        <v>0.28125</v>
      </c>
      <c r="BD42" s="175">
        <f>IF(OR(IF(INDEX(Команды!$A$2:$AN$7500,MATCH(BC$3,Команды!$A$2:$A$7500,0),$E42+2)=Команды!$AJ$2,TRUE,FALSE),IF(INDEX(Команды!$A$2:$AN$7500,MATCH(BC$3,Команды!$A$2:$A$7500,0),$E42+2)=Команды!$AJ$3,TRUE,FALSE),IF(INDEX(Команды!$A$2:$AN$7500,MATCH(BC$3,Команды!$A$2:$A$7500,0),$E42+2)=Команды!$AJ$4,TRUE,FALSE),IF(INDEX(Команды!$A$2:$AN$7500,MATCH(BC$3,Команды!$A$2:$A$7500,0),$E42+2)=Команды!$AJ$5,TRUE,FALSE),IF(INDEX(Команды!$A$2:$AN$7500,MATCH(BC$3,Команды!$A$2:$A$7500,0),$E42+2)=Команды!$AJ$6,TRUE,FALSE),IF(INDEX(Команды!$A$2:$AN$7500,MATCH(BC$3,Команды!$A$2:$A$7500,0),$E42+2)=Команды!$AJ$7,TRUE,FALSE),IF(INDEX(Команды!$A$2:$AN$7500,MATCH(BC$3,Команды!$A$2:$A$7500,0),$E42+2)=Команды!$AJ$8,TRUE,FALSE),IF(INDEX(Команды!$A$2:$AN$7500,MATCH(BC$3,Команды!$A$2:$A$7500,0),$E42+2)=Команды!$AJ$9,TRUE,FALSE),IF(INDEX(Команды!$A$2:$AN$7500,MATCH(BC$3,Команды!$A$2:$A$7500,0),$E42+2)=Команды!$AJ$10,TRUE,FALSE),IF(INDEX(Команды!$A$2:$AN$7500,MATCH(BC$3,Команды!$A$2:$A$7500,0),$E42+2)=Команды!$AJ$11,TRUE,FALSE),IF(INDEX(Команды!$A$2:$AN$7500,MATCH(BC$3,Команды!$A$2:$A$7500,0),$E42+2)=Команды!$AJ$12,TRUE,FALSE),IF(INDEX(Команды!$A$2:$AN$7500,MATCH(BC$3,Команды!$A$2:$A$7500,0),$E42+2)=Команды!$AJ$13,TRUE,FALSE),IF(INDEX(Команды!$A$2:$AN$7500,MATCH(BC$3,Команды!$A$2:$A$7500,0),$E42+2)=Команды!$AJ$14,TRUE,FALSE),IF(INDEX(Команды!$A$2:$AN$7500,MATCH(BC$3,Команды!$A$2:$A$7500,0),$E42+2)=Команды!$AJ$15,TRUE,FALSE),IF(INDEX(Команды!$A$2:$AN$7500,MATCH(BC$3,Команды!$A$2:$A$7500,0),$E42+2)=Команды!$AJ$16,TRUE,FALSE),IF(INDEX(Команды!$A$2:$AN$7500,MATCH(BC$3,Команды!$A$2:$A$7500,0),$E42+2)=Команды!$AJ$17,TRUE,FALSE),IF(INDEX(Команды!$A$2:$AN$7500,MATCH(BC$3,Команды!$A$2:$A$7500,0),$E42+2)=Команды!$AJ$18,TRUE,FALSE),IF(INDEX(Команды!$A$2:$AN$7500,MATCH(BC$3,Команды!$A$2:$A$7500,0),$E42+2)=Команды!$AJ$19,TRUE,FALSE)),INDEX(Команды!$AJ$2:$AL$19,MATCH(INDEX(Команды!$A$2:$AN$7500,MATCH(BC$3,Команды!$A$2:$A$7500,0),$E42+2),Команды!$AJ$2:$AJ$19,0),3),0)</f>
        <v>0.65625</v>
      </c>
      <c r="BE42" s="342"/>
      <c r="BF42" s="174">
        <f>IF(OR(IF(INDEX(Команды!$A$2:$AN$7500,MATCH(BF$3,Команды!$A$2:$A$7500,0),$E42+2)=Команды!$AJ$2,TRUE,FALSE),IF(INDEX(Команды!$A$2:$AN$7500,MATCH(BF$3,Команды!$A$2:$A$7500,0),$E42+2)=Команды!$AJ$3,TRUE,FALSE),IF(INDEX(Команды!$A$2:$AN$7500,MATCH(BF$3,Команды!$A$2:$A$7500,0),$E42+2)=Команды!$AJ$4,TRUE,FALSE),IF(INDEX(Команды!$A$2:$AN$7500,MATCH(BF$3,Команды!$A$2:$A$7500,0),$E42+2)=Команды!$AJ$5,TRUE,FALSE),IF(INDEX(Команды!$A$2:$AN$7500,MATCH(BF$3,Команды!$A$2:$A$7500,0),$E42+2)=Команды!$AJ$6,TRUE,FALSE),IF(INDEX(Команды!$A$2:$AN$7500,MATCH(BF$3,Команды!$A$2:$A$7500,0),$E42+2)=Команды!$AJ$7,TRUE,FALSE),IF(INDEX(Команды!$A$2:$AN$7500,MATCH(BF$3,Команды!$A$2:$A$7500,0),$E42+2)=Команды!$AJ$8,TRUE,FALSE),IF(INDEX(Команды!$A$2:$AN$7500,MATCH(BF$3,Команды!$A$2:$A$7500,0),$E42+2)=Команды!$AJ$9,TRUE,FALSE),IF(INDEX(Команды!$A$2:$AN$7500,MATCH(BF$3,Команды!$A$2:$A$7500,0),$E42+2)=Команды!$AJ$10,TRUE,FALSE),IF(INDEX(Команды!$A$2:$AN$7500,MATCH(BF$3,Команды!$A$2:$A$7500,0),$E42+2)=Команды!$AJ$11,TRUE,FALSE),IF(INDEX(Команды!$A$2:$AN$7500,MATCH(BF$3,Команды!$A$2:$A$7500,0),$E42+2)=Команды!$AJ$12,TRUE,FALSE),IF(INDEX(Команды!$A$2:$AN$7500,MATCH(BF$3,Команды!$A$2:$A$7500,0),$E42+2)=Команды!$AJ$13,TRUE,FALSE),IF(INDEX(Команды!$A$2:$AN$7500,MATCH(BF$3,Команды!$A$2:$A$7500,0),$E42+2)=Команды!$AJ$14,TRUE,FALSE),IF(INDEX(Команды!$A$2:$AN$7500,MATCH(BF$3,Команды!$A$2:$A$7500,0),$E42+2)=Команды!$AJ$15,TRUE,FALSE),IF(INDEX(Команды!$A$2:$AN$7500,MATCH(BF$3,Команды!$A$2:$A$7500,0),$E42+2)=Команды!$AJ$16,TRUE,FALSE),,IF(INDEX(Команды!$A$2:$AN$7500,MATCH(BF$3,Команды!$A$2:$A$7500,0),$E42+2)=Команды!$AJ$17,TRUE,FALSE),,IF(INDEX(Команды!$A$2:$AN$7500,MATCH(BF$3,Команды!$A$2:$A$7500,0),$E42+2)=Команды!$AJ$18,TRUE,FALSE),,IF(INDEX(Команды!$A$2:$AN$7500,MATCH(BF$3,Команды!$A$2:$A$7500,0),$E42+2)=Команды!$AJ$19,TRUE,FALSE)),INDEX(Команды!$AJ$2:$AK$19,MATCH(INDEX(Команды!$A$2:$AN$7500,MATCH(BF$3,Команды!$A$2:$A$7500,0),$E42+2),Команды!$AJ$2:$AJ$19,0),2),0)</f>
        <v>0.5</v>
      </c>
      <c r="BG42" s="175">
        <f>IF(OR(IF(INDEX(Команды!$A$2:$AN$7500,MATCH(BF$3,Команды!$A$2:$A$7500,0),$E42+2)=Команды!$AJ$2,TRUE,FALSE),IF(INDEX(Команды!$A$2:$AN$7500,MATCH(BF$3,Команды!$A$2:$A$7500,0),$E42+2)=Команды!$AJ$3,TRUE,FALSE),IF(INDEX(Команды!$A$2:$AN$7500,MATCH(BF$3,Команды!$A$2:$A$7500,0),$E42+2)=Команды!$AJ$4,TRUE,FALSE),IF(INDEX(Команды!$A$2:$AN$7500,MATCH(BF$3,Команды!$A$2:$A$7500,0),$E42+2)=Команды!$AJ$5,TRUE,FALSE),IF(INDEX(Команды!$A$2:$AN$7500,MATCH(BF$3,Команды!$A$2:$A$7500,0),$E42+2)=Команды!$AJ$6,TRUE,FALSE),IF(INDEX(Команды!$A$2:$AN$7500,MATCH(BF$3,Команды!$A$2:$A$7500,0),$E42+2)=Команды!$AJ$7,TRUE,FALSE),IF(INDEX(Команды!$A$2:$AN$7500,MATCH(BF$3,Команды!$A$2:$A$7500,0),$E42+2)=Команды!$AJ$8,TRUE,FALSE),IF(INDEX(Команды!$A$2:$AN$7500,MATCH(BF$3,Команды!$A$2:$A$7500,0),$E42+2)=Команды!$AJ$9,TRUE,FALSE),IF(INDEX(Команды!$A$2:$AN$7500,MATCH(BF$3,Команды!$A$2:$A$7500,0),$E42+2)=Команды!$AJ$10,TRUE,FALSE),IF(INDEX(Команды!$A$2:$AN$7500,MATCH(BF$3,Команды!$A$2:$A$7500,0),$E42+2)=Команды!$AJ$11,TRUE,FALSE),IF(INDEX(Команды!$A$2:$AN$7500,MATCH(BF$3,Команды!$A$2:$A$7500,0),$E42+2)=Команды!$AJ$12,TRUE,FALSE),IF(INDEX(Команды!$A$2:$AN$7500,MATCH(BF$3,Команды!$A$2:$A$7500,0),$E42+2)=Команды!$AJ$13,TRUE,FALSE),IF(INDEX(Команды!$A$2:$AN$7500,MATCH(BF$3,Команды!$A$2:$A$7500,0),$E42+2)=Команды!$AJ$14,TRUE,FALSE),IF(INDEX(Команды!$A$2:$AN$7500,MATCH(BF$3,Команды!$A$2:$A$7500,0),$E42+2)=Команды!$AJ$15,TRUE,FALSE),IF(INDEX(Команды!$A$2:$AN$7500,MATCH(BF$3,Команды!$A$2:$A$7500,0),$E42+2)=Команды!$AJ$16,TRUE,FALSE),IF(INDEX(Команды!$A$2:$AN$7500,MATCH(BF$3,Команды!$A$2:$A$7500,0),$E42+2)=Команды!$AJ$17,TRUE,FALSE),IF(INDEX(Команды!$A$2:$AN$7500,MATCH(BF$3,Команды!$A$2:$A$7500,0),$E42+2)=Команды!$AJ$18,TRUE,FALSE),IF(INDEX(Команды!$A$2:$AN$7500,MATCH(BF$3,Команды!$A$2:$A$7500,0),$E42+2)=Команды!$AJ$19,TRUE,FALSE)),INDEX(Команды!$AJ$2:$AL$19,MATCH(INDEX(Команды!$A$2:$AN$7500,MATCH(BF$3,Команды!$A$2:$A$7500,0),$E42+2),Команды!$AJ$2:$AJ$19,0),3),0)</f>
        <v>0.875</v>
      </c>
      <c r="BH42" s="342"/>
      <c r="BI42" s="174">
        <f>IF(OR(IF(INDEX(Команды!$A$2:$AN$7500,MATCH(BI$3,Команды!$A$2:$A$7500,0),$E42+2)=Команды!$AJ$2,TRUE,FALSE),IF(INDEX(Команды!$A$2:$AN$7500,MATCH(BI$3,Команды!$A$2:$A$7500,0),$E42+2)=Команды!$AJ$3,TRUE,FALSE),IF(INDEX(Команды!$A$2:$AN$7500,MATCH(BI$3,Команды!$A$2:$A$7500,0),$E42+2)=Команды!$AJ$4,TRUE,FALSE),IF(INDEX(Команды!$A$2:$AN$7500,MATCH(BI$3,Команды!$A$2:$A$7500,0),$E42+2)=Команды!$AJ$5,TRUE,FALSE),IF(INDEX(Команды!$A$2:$AN$7500,MATCH(BI$3,Команды!$A$2:$A$7500,0),$E42+2)=Команды!$AJ$6,TRUE,FALSE),IF(INDEX(Команды!$A$2:$AN$7500,MATCH(BI$3,Команды!$A$2:$A$7500,0),$E42+2)=Команды!$AJ$7,TRUE,FALSE),IF(INDEX(Команды!$A$2:$AN$7500,MATCH(BI$3,Команды!$A$2:$A$7500,0),$E42+2)=Команды!$AJ$8,TRUE,FALSE),IF(INDEX(Команды!$A$2:$AN$7500,MATCH(BI$3,Команды!$A$2:$A$7500,0),$E42+2)=Команды!$AJ$9,TRUE,FALSE),IF(INDEX(Команды!$A$2:$AN$7500,MATCH(BI$3,Команды!$A$2:$A$7500,0),$E42+2)=Команды!$AJ$10,TRUE,FALSE),IF(INDEX(Команды!$A$2:$AN$7500,MATCH(BI$3,Команды!$A$2:$A$7500,0),$E42+2)=Команды!$AJ$11,TRUE,FALSE),IF(INDEX(Команды!$A$2:$AN$7500,MATCH(BI$3,Команды!$A$2:$A$7500,0),$E42+2)=Команды!$AJ$12,TRUE,FALSE),IF(INDEX(Команды!$A$2:$AN$7500,MATCH(BI$3,Команды!$A$2:$A$7500,0),$E42+2)=Команды!$AJ$13,TRUE,FALSE),IF(INDEX(Команды!$A$2:$AN$7500,MATCH(BI$3,Команды!$A$2:$A$7500,0),$E42+2)=Команды!$AJ$14,TRUE,FALSE),IF(INDEX(Команды!$A$2:$AN$7500,MATCH(BI$3,Команды!$A$2:$A$7500,0),$E42+2)=Команды!$AJ$15,TRUE,FALSE),IF(INDEX(Команды!$A$2:$AN$7500,MATCH(BI$3,Команды!$A$2:$A$7500,0),$E42+2)=Команды!$AJ$16,TRUE,FALSE),,IF(INDEX(Команды!$A$2:$AN$7500,MATCH(BI$3,Команды!$A$2:$A$7500,0),$E42+2)=Команды!$AJ$17,TRUE,FALSE),,IF(INDEX(Команды!$A$2:$AN$7500,MATCH(BI$3,Команды!$A$2:$A$7500,0),$E42+2)=Команды!$AJ$18,TRUE,FALSE),,IF(INDEX(Команды!$A$2:$AN$7500,MATCH(BI$3,Команды!$A$2:$A$7500,0),$E42+2)=Команды!$AJ$19,TRUE,FALSE)),INDEX(Команды!$AJ$2:$AK$19,MATCH(INDEX(Команды!$A$2:$AN$7500,MATCH(BI$3,Команды!$A$2:$A$7500,0),$E42+2),Команды!$AJ$2:$AJ$19,0),2),0)</f>
        <v>0.64583333333333337</v>
      </c>
      <c r="BJ42" s="175">
        <f>IF(OR(IF(INDEX(Команды!$A$2:$AN$7500,MATCH(BI$3,Команды!$A$2:$A$7500,0),$E42+2)=Команды!$AJ$2,TRUE,FALSE),IF(INDEX(Команды!$A$2:$AN$7500,MATCH(BI$3,Команды!$A$2:$A$7500,0),$E42+2)=Команды!$AJ$3,TRUE,FALSE),IF(INDEX(Команды!$A$2:$AN$7500,MATCH(BI$3,Команды!$A$2:$A$7500,0),$E42+2)=Команды!$AJ$4,TRUE,FALSE),IF(INDEX(Команды!$A$2:$AN$7500,MATCH(BI$3,Команды!$A$2:$A$7500,0),$E42+2)=Команды!$AJ$5,TRUE,FALSE),IF(INDEX(Команды!$A$2:$AN$7500,MATCH(BI$3,Команды!$A$2:$A$7500,0),$E42+2)=Команды!$AJ$6,TRUE,FALSE),IF(INDEX(Команды!$A$2:$AN$7500,MATCH(BI$3,Команды!$A$2:$A$7500,0),$E42+2)=Команды!$AJ$7,TRUE,FALSE),IF(INDEX(Команды!$A$2:$AN$7500,MATCH(BI$3,Команды!$A$2:$A$7500,0),$E42+2)=Команды!$AJ$8,TRUE,FALSE),IF(INDEX(Команды!$A$2:$AN$7500,MATCH(BI$3,Команды!$A$2:$A$7500,0),$E42+2)=Команды!$AJ$9,TRUE,FALSE),IF(INDEX(Команды!$A$2:$AN$7500,MATCH(BI$3,Команды!$A$2:$A$7500,0),$E42+2)=Команды!$AJ$10,TRUE,FALSE),IF(INDEX(Команды!$A$2:$AN$7500,MATCH(BI$3,Команды!$A$2:$A$7500,0),$E42+2)=Команды!$AJ$11,TRUE,FALSE),IF(INDEX(Команды!$A$2:$AN$7500,MATCH(BI$3,Команды!$A$2:$A$7500,0),$E42+2)=Команды!$AJ$12,TRUE,FALSE),IF(INDEX(Команды!$A$2:$AN$7500,MATCH(BI$3,Команды!$A$2:$A$7500,0),$E42+2)=Команды!$AJ$13,TRUE,FALSE),IF(INDEX(Команды!$A$2:$AN$7500,MATCH(BI$3,Команды!$A$2:$A$7500,0),$E42+2)=Команды!$AJ$14,TRUE,FALSE),IF(INDEX(Команды!$A$2:$AN$7500,MATCH(BI$3,Команды!$A$2:$A$7500,0),$E42+2)=Команды!$AJ$15,TRUE,FALSE),IF(INDEX(Команды!$A$2:$AN$7500,MATCH(BI$3,Команды!$A$2:$A$7500,0),$E42+2)=Команды!$AJ$16,TRUE,FALSE),IF(INDEX(Команды!$A$2:$AN$7500,MATCH(BI$3,Команды!$A$2:$A$7500,0),$E42+2)=Команды!$AJ$17,TRUE,FALSE),IF(INDEX(Команды!$A$2:$AN$7500,MATCH(BI$3,Команды!$A$2:$A$7500,0),$E42+2)=Команды!$AJ$18,TRUE,FALSE),IF(INDEX(Команды!$A$2:$AN$7500,MATCH(BI$3,Команды!$A$2:$A$7500,0),$E42+2)=Команды!$AJ$19,TRUE,FALSE)),INDEX(Команды!$AJ$2:$AL$19,MATCH(INDEX(Команды!$A$2:$AN$7500,MATCH(BI$3,Команды!$A$2:$A$7500,0),$E42+2),Команды!$AJ$2:$AJ$19,0),3),0)</f>
        <v>1.0208333333333333</v>
      </c>
      <c r="BK42" s="342"/>
      <c r="BL42" s="174">
        <f>IF(OR(IF(INDEX(Команды!$A$2:$AN$7500,MATCH(BL$3,Команды!$A$2:$A$7500,0),$E42+2)=Команды!$AJ$2,TRUE,FALSE),IF(INDEX(Команды!$A$2:$AN$7500,MATCH(BL$3,Команды!$A$2:$A$7500,0),$E42+2)=Команды!$AJ$3,TRUE,FALSE),IF(INDEX(Команды!$A$2:$AN$7500,MATCH(BL$3,Команды!$A$2:$A$7500,0),$E42+2)=Команды!$AJ$4,TRUE,FALSE),IF(INDEX(Команды!$A$2:$AN$7500,MATCH(BL$3,Команды!$A$2:$A$7500,0),$E42+2)=Команды!$AJ$5,TRUE,FALSE),IF(INDEX(Команды!$A$2:$AN$7500,MATCH(BL$3,Команды!$A$2:$A$7500,0),$E42+2)=Команды!$AJ$6,TRUE,FALSE),IF(INDEX(Команды!$A$2:$AN$7500,MATCH(BL$3,Команды!$A$2:$A$7500,0),$E42+2)=Команды!$AJ$7,TRUE,FALSE),IF(INDEX(Команды!$A$2:$AN$7500,MATCH(BL$3,Команды!$A$2:$A$7500,0),$E42+2)=Команды!$AJ$8,TRUE,FALSE),IF(INDEX(Команды!$A$2:$AN$7500,MATCH(BL$3,Команды!$A$2:$A$7500,0),$E42+2)=Команды!$AJ$9,TRUE,FALSE),IF(INDEX(Команды!$A$2:$AN$7500,MATCH(BL$3,Команды!$A$2:$A$7500,0),$E42+2)=Команды!$AJ$10,TRUE,FALSE),IF(INDEX(Команды!$A$2:$AN$7500,MATCH(BL$3,Команды!$A$2:$A$7500,0),$E42+2)=Команды!$AJ$11,TRUE,FALSE),IF(INDEX(Команды!$A$2:$AN$7500,MATCH(BL$3,Команды!$A$2:$A$7500,0),$E42+2)=Команды!$AJ$12,TRUE,FALSE),IF(INDEX(Команды!$A$2:$AN$7500,MATCH(BL$3,Команды!$A$2:$A$7500,0),$E42+2)=Команды!$AJ$13,TRUE,FALSE),IF(INDEX(Команды!$A$2:$AN$7500,MATCH(BL$3,Команды!$A$2:$A$7500,0),$E42+2)=Команды!$AJ$14,TRUE,FALSE),IF(INDEX(Команды!$A$2:$AN$7500,MATCH(BL$3,Команды!$A$2:$A$7500,0),$E42+2)=Команды!$AJ$15,TRUE,FALSE),IF(INDEX(Команды!$A$2:$AN$7500,MATCH(BL$3,Команды!$A$2:$A$7500,0),$E42+2)=Команды!$AJ$16,TRUE,FALSE),,IF(INDEX(Команды!$A$2:$AN$7500,MATCH(BL$3,Команды!$A$2:$A$7500,0),$E42+2)=Команды!$AJ$17,TRUE,FALSE),,IF(INDEX(Команды!$A$2:$AN$7500,MATCH(BL$3,Команды!$A$2:$A$7500,0),$E42+2)=Команды!$AJ$18,TRUE,FALSE),,IF(INDEX(Команды!$A$2:$AN$7500,MATCH(BL$3,Команды!$A$2:$A$7500,0),$E42+2)=Команды!$AJ$19,TRUE,FALSE)),INDEX(Команды!$AJ$2:$AK$19,MATCH(INDEX(Команды!$A$2:$AN$7500,MATCH(BL$3,Команды!$A$2:$A$7500,0),$E42+2),Команды!$AJ$2:$AJ$19,0),2),0)</f>
        <v>0.64583333333333337</v>
      </c>
      <c r="BM42" s="175">
        <f>IF(OR(IF(INDEX(Команды!$A$2:$AN$7500,MATCH(BL$3,Команды!$A$2:$A$7500,0),$E42+2)=Команды!$AJ$2,TRUE,FALSE),IF(INDEX(Команды!$A$2:$AN$7500,MATCH(BL$3,Команды!$A$2:$A$7500,0),$E42+2)=Команды!$AJ$3,TRUE,FALSE),IF(INDEX(Команды!$A$2:$AN$7500,MATCH(BL$3,Команды!$A$2:$A$7500,0),$E42+2)=Команды!$AJ$4,TRUE,FALSE),IF(INDEX(Команды!$A$2:$AN$7500,MATCH(BL$3,Команды!$A$2:$A$7500,0),$E42+2)=Команды!$AJ$5,TRUE,FALSE),IF(INDEX(Команды!$A$2:$AN$7500,MATCH(BL$3,Команды!$A$2:$A$7500,0),$E42+2)=Команды!$AJ$6,TRUE,FALSE),IF(INDEX(Команды!$A$2:$AN$7500,MATCH(BL$3,Команды!$A$2:$A$7500,0),$E42+2)=Команды!$AJ$7,TRUE,FALSE),IF(INDEX(Команды!$A$2:$AN$7500,MATCH(BL$3,Команды!$A$2:$A$7500,0),$E42+2)=Команды!$AJ$8,TRUE,FALSE),IF(INDEX(Команды!$A$2:$AN$7500,MATCH(BL$3,Команды!$A$2:$A$7500,0),$E42+2)=Команды!$AJ$9,TRUE,FALSE),IF(INDEX(Команды!$A$2:$AN$7500,MATCH(BL$3,Команды!$A$2:$A$7500,0),$E42+2)=Команды!$AJ$10,TRUE,FALSE),IF(INDEX(Команды!$A$2:$AN$7500,MATCH(BL$3,Команды!$A$2:$A$7500,0),$E42+2)=Команды!$AJ$11,TRUE,FALSE),IF(INDEX(Команды!$A$2:$AN$7500,MATCH(BL$3,Команды!$A$2:$A$7500,0),$E42+2)=Команды!$AJ$12,TRUE,FALSE),IF(INDEX(Команды!$A$2:$AN$7500,MATCH(BL$3,Команды!$A$2:$A$7500,0),$E42+2)=Команды!$AJ$13,TRUE,FALSE),IF(INDEX(Команды!$A$2:$AN$7500,MATCH(BL$3,Команды!$A$2:$A$7500,0),$E42+2)=Команды!$AJ$14,TRUE,FALSE),IF(INDEX(Команды!$A$2:$AN$7500,MATCH(BL$3,Команды!$A$2:$A$7500,0),$E42+2)=Команды!$AJ$15,TRUE,FALSE),IF(INDEX(Команды!$A$2:$AN$7500,MATCH(BL$3,Команды!$A$2:$A$7500,0),$E42+2)=Команды!$AJ$16,TRUE,FALSE),IF(INDEX(Команды!$A$2:$AN$7500,MATCH(BL$3,Команды!$A$2:$A$7500,0),$E42+2)=Команды!$AJ$17,TRUE,FALSE),IF(INDEX(Команды!$A$2:$AN$7500,MATCH(BL$3,Команды!$A$2:$A$7500,0),$E42+2)=Команды!$AJ$18,TRUE,FALSE),IF(INDEX(Команды!$A$2:$AN$7500,MATCH(BL$3,Команды!$A$2:$A$7500,0),$E42+2)=Команды!$AJ$19,TRUE,FALSE)),INDEX(Команды!$AJ$2:$AL$19,MATCH(INDEX(Команды!$A$2:$AN$7500,MATCH(BL$3,Команды!$A$2:$A$7500,0),$E42+2),Команды!$AJ$2:$AJ$19,0),3),0)</f>
        <v>1.0208333333333333</v>
      </c>
      <c r="BN42" s="342"/>
      <c r="BO42" s="174" t="str">
        <f>IF(OR(IF(INDEX(Команды!$A$2:$AN$7500,MATCH(BO$3,Команды!$A$2:$A$7500,0),$E42+2)=Команды!$AJ$2,TRUE,FALSE),IF(INDEX(Команды!$A$2:$AN$7500,MATCH(BO$3,Команды!$A$2:$A$7500,0),$E42+2)=Команды!$AJ$3,TRUE,FALSE),IF(INDEX(Команды!$A$2:$AN$7500,MATCH(BO$3,Команды!$A$2:$A$7500,0),$E42+2)=Команды!$AJ$4,TRUE,FALSE),IF(INDEX(Команды!$A$2:$AN$7500,MATCH(BO$3,Команды!$A$2:$A$7500,0),$E42+2)=Команды!$AJ$5,TRUE,FALSE),IF(INDEX(Команды!$A$2:$AN$7500,MATCH(BO$3,Команды!$A$2:$A$7500,0),$E42+2)=Команды!$AJ$6,TRUE,FALSE),IF(INDEX(Команды!$A$2:$AN$7500,MATCH(BO$3,Команды!$A$2:$A$7500,0),$E42+2)=Команды!$AJ$7,TRUE,FALSE),IF(INDEX(Команды!$A$2:$AN$7500,MATCH(BO$3,Команды!$A$2:$A$7500,0),$E42+2)=Команды!$AJ$8,TRUE,FALSE),IF(INDEX(Команды!$A$2:$AN$7500,MATCH(BO$3,Команды!$A$2:$A$7500,0),$E42+2)=Команды!$AJ$9,TRUE,FALSE),IF(INDEX(Команды!$A$2:$AN$7500,MATCH(BO$3,Команды!$A$2:$A$7500,0),$E42+2)=Команды!$AJ$10,TRUE,FALSE),IF(INDEX(Команды!$A$2:$AN$7500,MATCH(BO$3,Команды!$A$2:$A$7500,0),$E42+2)=Команды!$AJ$11,TRUE,FALSE),IF(INDEX(Команды!$A$2:$AN$7500,MATCH(BO$3,Команды!$A$2:$A$7500,0),$E42+2)=Команды!$AJ$12,TRUE,FALSE),IF(INDEX(Команды!$A$2:$AN$7500,MATCH(BO$3,Команды!$A$2:$A$7500,0),$E42+2)=Команды!$AJ$13,TRUE,FALSE),IF(INDEX(Команды!$A$2:$AN$7500,MATCH(BO$3,Команды!$A$2:$A$7500,0),$E42+2)=Команды!$AJ$14,TRUE,FALSE),IF(INDEX(Команды!$A$2:$AN$7500,MATCH(BO$3,Команды!$A$2:$A$7500,0),$E42+2)=Команды!$AJ$15,TRUE,FALSE),IF(INDEX(Команды!$A$2:$AN$7500,MATCH(BO$3,Команды!$A$2:$A$7500,0),$E42+2)=Команды!$AJ$16,TRUE,FALSE),,IF(INDEX(Команды!$A$2:$AN$7500,MATCH(BO$3,Команды!$A$2:$A$7500,0),$E42+2)=Команды!$AJ$17,TRUE,FALSE),,IF(INDEX(Команды!$A$2:$AN$7500,MATCH(BO$3,Команды!$A$2:$A$7500,0),$E42+2)=Команды!$AJ$18,TRUE,FALSE),,IF(INDEX(Команды!$A$2:$AN$7500,MATCH(BO$3,Команды!$A$2:$A$7500,0),$E42+2)=Команды!$AJ$19,TRUE,FALSE)),INDEX(Команды!$AJ$2:$AK$19,MATCH(INDEX(Команды!$A$2:$AN$7500,MATCH(BO$3,Команды!$A$2:$A$7500,0),$E42+2),Команды!$AJ$2:$AJ$19,0),2),0)</f>
        <v>В</v>
      </c>
      <c r="BP42" s="175" t="str">
        <f>IF(OR(IF(INDEX(Команды!$A$2:$AN$7500,MATCH(BO$3,Команды!$A$2:$A$7500,0),$E42+2)=Команды!$AJ$2,TRUE,FALSE),IF(INDEX(Команды!$A$2:$AN$7500,MATCH(BO$3,Команды!$A$2:$A$7500,0),$E42+2)=Команды!$AJ$3,TRUE,FALSE),IF(INDEX(Команды!$A$2:$AN$7500,MATCH(BO$3,Команды!$A$2:$A$7500,0),$E42+2)=Команды!$AJ$4,TRUE,FALSE),IF(INDEX(Команды!$A$2:$AN$7500,MATCH(BO$3,Команды!$A$2:$A$7500,0),$E42+2)=Команды!$AJ$5,TRUE,FALSE),IF(INDEX(Команды!$A$2:$AN$7500,MATCH(BO$3,Команды!$A$2:$A$7500,0),$E42+2)=Команды!$AJ$6,TRUE,FALSE),IF(INDEX(Команды!$A$2:$AN$7500,MATCH(BO$3,Команды!$A$2:$A$7500,0),$E42+2)=Команды!$AJ$7,TRUE,FALSE),IF(INDEX(Команды!$A$2:$AN$7500,MATCH(BO$3,Команды!$A$2:$A$7500,0),$E42+2)=Команды!$AJ$8,TRUE,FALSE),IF(INDEX(Команды!$A$2:$AN$7500,MATCH(BO$3,Команды!$A$2:$A$7500,0),$E42+2)=Команды!$AJ$9,TRUE,FALSE),IF(INDEX(Команды!$A$2:$AN$7500,MATCH(BO$3,Команды!$A$2:$A$7500,0),$E42+2)=Команды!$AJ$10,TRUE,FALSE),IF(INDEX(Команды!$A$2:$AN$7500,MATCH(BO$3,Команды!$A$2:$A$7500,0),$E42+2)=Команды!$AJ$11,TRUE,FALSE),IF(INDEX(Команды!$A$2:$AN$7500,MATCH(BO$3,Команды!$A$2:$A$7500,0),$E42+2)=Команды!$AJ$12,TRUE,FALSE),IF(INDEX(Команды!$A$2:$AN$7500,MATCH(BO$3,Команды!$A$2:$A$7500,0),$E42+2)=Команды!$AJ$13,TRUE,FALSE),IF(INDEX(Команды!$A$2:$AN$7500,MATCH(BO$3,Команды!$A$2:$A$7500,0),$E42+2)=Команды!$AJ$14,TRUE,FALSE),IF(INDEX(Команды!$A$2:$AN$7500,MATCH(BO$3,Команды!$A$2:$A$7500,0),$E42+2)=Команды!$AJ$15,TRUE,FALSE),IF(INDEX(Команды!$A$2:$AN$7500,MATCH(BO$3,Команды!$A$2:$A$7500,0),$E42+2)=Команды!$AJ$16,TRUE,FALSE),IF(INDEX(Команды!$A$2:$AN$7500,MATCH(BO$3,Команды!$A$2:$A$7500,0),$E42+2)=Команды!$AJ$17,TRUE,FALSE),IF(INDEX(Команды!$A$2:$AN$7500,MATCH(BO$3,Команды!$A$2:$A$7500,0),$E42+2)=Команды!$AJ$18,TRUE,FALSE),IF(INDEX(Команды!$A$2:$AN$7500,MATCH(BO$3,Команды!$A$2:$A$7500,0),$E42+2)=Команды!$AJ$19,TRUE,FALSE)),INDEX(Команды!$AJ$2:$AL$19,MATCH(INDEX(Команды!$A$2:$AN$7500,MATCH(BO$3,Команды!$A$2:$A$7500,0),$E42+2),Команды!$AJ$2:$AJ$19,0),3),0)</f>
        <v>В</v>
      </c>
      <c r="BQ42" s="342"/>
      <c r="BR42" s="174" t="str">
        <f>IF(OR(IF(INDEX(Команды!$A$2:$AN$7500,MATCH(BR$3,Команды!$A$2:$A$7500,0),$E42+2)=Команды!$AJ$2,TRUE,FALSE),IF(INDEX(Команды!$A$2:$AN$7500,MATCH(BR$3,Команды!$A$2:$A$7500,0),$E42+2)=Команды!$AJ$3,TRUE,FALSE),IF(INDEX(Команды!$A$2:$AN$7500,MATCH(BR$3,Команды!$A$2:$A$7500,0),$E42+2)=Команды!$AJ$4,TRUE,FALSE),IF(INDEX(Команды!$A$2:$AN$7500,MATCH(BR$3,Команды!$A$2:$A$7500,0),$E42+2)=Команды!$AJ$5,TRUE,FALSE),IF(INDEX(Команды!$A$2:$AN$7500,MATCH(BR$3,Команды!$A$2:$A$7500,0),$E42+2)=Команды!$AJ$6,TRUE,FALSE),IF(INDEX(Команды!$A$2:$AN$7500,MATCH(BR$3,Команды!$A$2:$A$7500,0),$E42+2)=Команды!$AJ$7,TRUE,FALSE),IF(INDEX(Команды!$A$2:$AN$7500,MATCH(BR$3,Команды!$A$2:$A$7500,0),$E42+2)=Команды!$AJ$8,TRUE,FALSE),IF(INDEX(Команды!$A$2:$AN$7500,MATCH(BR$3,Команды!$A$2:$A$7500,0),$E42+2)=Команды!$AJ$9,TRUE,FALSE),IF(INDEX(Команды!$A$2:$AN$7500,MATCH(BR$3,Команды!$A$2:$A$7500,0),$E42+2)=Команды!$AJ$10,TRUE,FALSE),IF(INDEX(Команды!$A$2:$AN$7500,MATCH(BR$3,Команды!$A$2:$A$7500,0),$E42+2)=Команды!$AJ$11,TRUE,FALSE),IF(INDEX(Команды!$A$2:$AN$7500,MATCH(BR$3,Команды!$A$2:$A$7500,0),$E42+2)=Команды!$AJ$12,TRUE,FALSE),IF(INDEX(Команды!$A$2:$AN$7500,MATCH(BR$3,Команды!$A$2:$A$7500,0),$E42+2)=Команды!$AJ$13,TRUE,FALSE),IF(INDEX(Команды!$A$2:$AN$7500,MATCH(BR$3,Команды!$A$2:$A$7500,0),$E42+2)=Команды!$AJ$14,TRUE,FALSE),IF(INDEX(Команды!$A$2:$AN$7500,MATCH(BR$3,Команды!$A$2:$A$7500,0),$E42+2)=Команды!$AJ$15,TRUE,FALSE),IF(INDEX(Команды!$A$2:$AN$7500,MATCH(BR$3,Команды!$A$2:$A$7500,0),$E42+2)=Команды!$AJ$16,TRUE,FALSE),,IF(INDEX(Команды!$A$2:$AN$7500,MATCH(BR$3,Команды!$A$2:$A$7500,0),$E42+2)=Команды!$AJ$17,TRUE,FALSE),,IF(INDEX(Команды!$A$2:$AN$7500,MATCH(BR$3,Команды!$A$2:$A$7500,0),$E42+2)=Команды!$AJ$18,TRUE,FALSE),,IF(INDEX(Команды!$A$2:$AN$7500,MATCH(BR$3,Команды!$A$2:$A$7500,0),$E42+2)=Команды!$AJ$19,TRUE,FALSE)),INDEX(Команды!$AJ$2:$AK$19,MATCH(INDEX(Команды!$A$2:$AN$7500,MATCH(BR$3,Команды!$A$2:$A$7500,0),$E42+2),Команды!$AJ$2:$AJ$19,0),2),0)</f>
        <v>В</v>
      </c>
      <c r="BS42" s="175" t="str">
        <f>IF(OR(IF(INDEX(Команды!$A$2:$AN$7500,MATCH(BR$3,Команды!$A$2:$A$7500,0),$E42+2)=Команды!$AJ$2,TRUE,FALSE),IF(INDEX(Команды!$A$2:$AN$7500,MATCH(BR$3,Команды!$A$2:$A$7500,0),$E42+2)=Команды!$AJ$3,TRUE,FALSE),IF(INDEX(Команды!$A$2:$AN$7500,MATCH(BR$3,Команды!$A$2:$A$7500,0),$E42+2)=Команды!$AJ$4,TRUE,FALSE),IF(INDEX(Команды!$A$2:$AN$7500,MATCH(BR$3,Команды!$A$2:$A$7500,0),$E42+2)=Команды!$AJ$5,TRUE,FALSE),IF(INDEX(Команды!$A$2:$AN$7500,MATCH(BR$3,Команды!$A$2:$A$7500,0),$E42+2)=Команды!$AJ$6,TRUE,FALSE),IF(INDEX(Команды!$A$2:$AN$7500,MATCH(BR$3,Команды!$A$2:$A$7500,0),$E42+2)=Команды!$AJ$7,TRUE,FALSE),IF(INDEX(Команды!$A$2:$AN$7500,MATCH(BR$3,Команды!$A$2:$A$7500,0),$E42+2)=Команды!$AJ$8,TRUE,FALSE),IF(INDEX(Команды!$A$2:$AN$7500,MATCH(BR$3,Команды!$A$2:$A$7500,0),$E42+2)=Команды!$AJ$9,TRUE,FALSE),IF(INDEX(Команды!$A$2:$AN$7500,MATCH(BR$3,Команды!$A$2:$A$7500,0),$E42+2)=Команды!$AJ$10,TRUE,FALSE),IF(INDEX(Команды!$A$2:$AN$7500,MATCH(BR$3,Команды!$A$2:$A$7500,0),$E42+2)=Команды!$AJ$11,TRUE,FALSE),IF(INDEX(Команды!$A$2:$AN$7500,MATCH(BR$3,Команды!$A$2:$A$7500,0),$E42+2)=Команды!$AJ$12,TRUE,FALSE),IF(INDEX(Команды!$A$2:$AN$7500,MATCH(BR$3,Команды!$A$2:$A$7500,0),$E42+2)=Команды!$AJ$13,TRUE,FALSE),IF(INDEX(Команды!$A$2:$AN$7500,MATCH(BR$3,Команды!$A$2:$A$7500,0),$E42+2)=Команды!$AJ$14,TRUE,FALSE),IF(INDEX(Команды!$A$2:$AN$7500,MATCH(BR$3,Команды!$A$2:$A$7500,0),$E42+2)=Команды!$AJ$15,TRUE,FALSE),IF(INDEX(Команды!$A$2:$AN$7500,MATCH(BR$3,Команды!$A$2:$A$7500,0),$E42+2)=Команды!$AJ$16,TRUE,FALSE),IF(INDEX(Команды!$A$2:$AN$7500,MATCH(BR$3,Команды!$A$2:$A$7500,0),$E42+2)=Команды!$AJ$17,TRUE,FALSE),IF(INDEX(Команды!$A$2:$AN$7500,MATCH(BR$3,Команды!$A$2:$A$7500,0),$E42+2)=Команды!$AJ$18,TRUE,FALSE),IF(INDEX(Команды!$A$2:$AN$7500,MATCH(BR$3,Команды!$A$2:$A$7500,0),$E42+2)=Команды!$AJ$19,TRUE,FALSE)),INDEX(Команды!$AJ$2:$AL$19,MATCH(INDEX(Команды!$A$2:$AN$7500,MATCH(BR$3,Команды!$A$2:$A$7500,0),$E42+2),Команды!$AJ$2:$AJ$19,0),3),0)</f>
        <v>В</v>
      </c>
      <c r="BT42" s="342"/>
      <c r="BU42" s="174">
        <f>IF(OR(IF(INDEX(Команды!$A$2:$AN$7500,MATCH(BU$3,Команды!$A$2:$A$7500,0),$E42+2)=Команды!$AJ$2,TRUE,FALSE),IF(INDEX(Команды!$A$2:$AN$7500,MATCH(BU$3,Команды!$A$2:$A$7500,0),$E42+2)=Команды!$AJ$3,TRUE,FALSE),IF(INDEX(Команды!$A$2:$AN$7500,MATCH(BU$3,Команды!$A$2:$A$7500,0),$E42+2)=Команды!$AJ$4,TRUE,FALSE),IF(INDEX(Команды!$A$2:$AN$7500,MATCH(BU$3,Команды!$A$2:$A$7500,0),$E42+2)=Команды!$AJ$5,TRUE,FALSE),IF(INDEX(Команды!$A$2:$AN$7500,MATCH(BU$3,Команды!$A$2:$A$7500,0),$E42+2)=Команды!$AJ$6,TRUE,FALSE),IF(INDEX(Команды!$A$2:$AN$7500,MATCH(BU$3,Команды!$A$2:$A$7500,0),$E42+2)=Команды!$AJ$7,TRUE,FALSE),IF(INDEX(Команды!$A$2:$AN$7500,MATCH(BU$3,Команды!$A$2:$A$7500,0),$E42+2)=Команды!$AJ$8,TRUE,FALSE),IF(INDEX(Команды!$A$2:$AN$7500,MATCH(BU$3,Команды!$A$2:$A$7500,0),$E42+2)=Команды!$AJ$9,TRUE,FALSE),IF(INDEX(Команды!$A$2:$AN$7500,MATCH(BU$3,Команды!$A$2:$A$7500,0),$E42+2)=Команды!$AJ$10,TRUE,FALSE),IF(INDEX(Команды!$A$2:$AN$7500,MATCH(BU$3,Команды!$A$2:$A$7500,0),$E42+2)=Команды!$AJ$11,TRUE,FALSE),IF(INDEX(Команды!$A$2:$AN$7500,MATCH(BU$3,Команды!$A$2:$A$7500,0),$E42+2)=Команды!$AJ$12,TRUE,FALSE),IF(INDEX(Команды!$A$2:$AN$7500,MATCH(BU$3,Команды!$A$2:$A$7500,0),$E42+2)=Команды!$AJ$13,TRUE,FALSE),IF(INDEX(Команды!$A$2:$AN$7500,MATCH(BU$3,Команды!$A$2:$A$7500,0),$E42+2)=Команды!$AJ$14,TRUE,FALSE),IF(INDEX(Команды!$A$2:$AN$7500,MATCH(BU$3,Команды!$A$2:$A$7500,0),$E42+2)=Команды!$AJ$15,TRUE,FALSE),IF(INDEX(Команды!$A$2:$AN$7500,MATCH(BU$3,Команды!$A$2:$A$7500,0),$E42+2)=Команды!$AJ$16,TRUE,FALSE),,IF(INDEX(Команды!$A$2:$AN$7500,MATCH(BU$3,Команды!$A$2:$A$7500,0),$E42+2)=Команды!$AJ$17,TRUE,FALSE),,IF(INDEX(Команды!$A$2:$AN$7500,MATCH(BU$3,Команды!$A$2:$A$7500,0),$E42+2)=Команды!$AJ$18,TRUE,FALSE),,IF(INDEX(Команды!$A$2:$AN$7500,MATCH(BU$3,Команды!$A$2:$A$7500,0),$E42+2)=Команды!$AJ$19,TRUE,FALSE)),INDEX(Команды!$AJ$2:$AK$19,MATCH(INDEX(Команды!$A$2:$AN$7500,MATCH(BU$3,Команды!$A$2:$A$7500,0),$E42+2),Команды!$AJ$2:$AJ$19,0),2),0)</f>
        <v>0.28125</v>
      </c>
      <c r="BV42" s="175">
        <f>IF(OR(IF(INDEX(Команды!$A$2:$AN$7500,MATCH(BU$3,Команды!$A$2:$A$7500,0),$E42+2)=Команды!$AJ$2,TRUE,FALSE),IF(INDEX(Команды!$A$2:$AN$7500,MATCH(BU$3,Команды!$A$2:$A$7500,0),$E42+2)=Команды!$AJ$3,TRUE,FALSE),IF(INDEX(Команды!$A$2:$AN$7500,MATCH(BU$3,Команды!$A$2:$A$7500,0),$E42+2)=Команды!$AJ$4,TRUE,FALSE),IF(INDEX(Команды!$A$2:$AN$7500,MATCH(BU$3,Команды!$A$2:$A$7500,0),$E42+2)=Команды!$AJ$5,TRUE,FALSE),IF(INDEX(Команды!$A$2:$AN$7500,MATCH(BU$3,Команды!$A$2:$A$7500,0),$E42+2)=Команды!$AJ$6,TRUE,FALSE),IF(INDEX(Команды!$A$2:$AN$7500,MATCH(BU$3,Команды!$A$2:$A$7500,0),$E42+2)=Команды!$AJ$7,TRUE,FALSE),IF(INDEX(Команды!$A$2:$AN$7500,MATCH(BU$3,Команды!$A$2:$A$7500,0),$E42+2)=Команды!$AJ$8,TRUE,FALSE),IF(INDEX(Команды!$A$2:$AN$7500,MATCH(BU$3,Команды!$A$2:$A$7500,0),$E42+2)=Команды!$AJ$9,TRUE,FALSE),IF(INDEX(Команды!$A$2:$AN$7500,MATCH(BU$3,Команды!$A$2:$A$7500,0),$E42+2)=Команды!$AJ$10,TRUE,FALSE),IF(INDEX(Команды!$A$2:$AN$7500,MATCH(BU$3,Команды!$A$2:$A$7500,0),$E42+2)=Команды!$AJ$11,TRUE,FALSE),IF(INDEX(Команды!$A$2:$AN$7500,MATCH(BU$3,Команды!$A$2:$A$7500,0),$E42+2)=Команды!$AJ$12,TRUE,FALSE),IF(INDEX(Команды!$A$2:$AN$7500,MATCH(BU$3,Команды!$A$2:$A$7500,0),$E42+2)=Команды!$AJ$13,TRUE,FALSE),IF(INDEX(Команды!$A$2:$AN$7500,MATCH(BU$3,Команды!$A$2:$A$7500,0),$E42+2)=Команды!$AJ$14,TRUE,FALSE),IF(INDEX(Команды!$A$2:$AN$7500,MATCH(BU$3,Команды!$A$2:$A$7500,0),$E42+2)=Команды!$AJ$15,TRUE,FALSE),IF(INDEX(Команды!$A$2:$AN$7500,MATCH(BU$3,Команды!$A$2:$A$7500,0),$E42+2)=Команды!$AJ$16,TRUE,FALSE),IF(INDEX(Команды!$A$2:$AN$7500,MATCH(BU$3,Команды!$A$2:$A$7500,0),$E42+2)=Команды!$AJ$17,TRUE,FALSE),IF(INDEX(Команды!$A$2:$AN$7500,MATCH(BU$3,Команды!$A$2:$A$7500,0),$E42+2)=Команды!$AJ$18,TRUE,FALSE),IF(INDEX(Команды!$A$2:$AN$7500,MATCH(BU$3,Команды!$A$2:$A$7500,0),$E42+2)=Команды!$AJ$19,TRUE,FALSE)),INDEX(Команды!$AJ$2:$AL$19,MATCH(INDEX(Команды!$A$2:$AN$7500,MATCH(BU$3,Команды!$A$2:$A$7500,0),$E42+2),Команды!$AJ$2:$AJ$19,0),3),0)</f>
        <v>0.65625</v>
      </c>
      <c r="BW42" s="342"/>
      <c r="BX42" s="174">
        <f>IF(OR(IF(INDEX(Команды!$A$2:$AN$7500,MATCH(BX$3,Команды!$A$2:$A$7500,0),$E42+2)=Команды!$AJ$2,TRUE,FALSE),IF(INDEX(Команды!$A$2:$AN$7500,MATCH(BX$3,Команды!$A$2:$A$7500,0),$E42+2)=Команды!$AJ$3,TRUE,FALSE),IF(INDEX(Команды!$A$2:$AN$7500,MATCH(BX$3,Команды!$A$2:$A$7500,0),$E42+2)=Команды!$AJ$4,TRUE,FALSE),IF(INDEX(Команды!$A$2:$AN$7500,MATCH(BX$3,Команды!$A$2:$A$7500,0),$E42+2)=Команды!$AJ$5,TRUE,FALSE),IF(INDEX(Команды!$A$2:$AN$7500,MATCH(BX$3,Команды!$A$2:$A$7500,0),$E42+2)=Команды!$AJ$6,TRUE,FALSE),IF(INDEX(Команды!$A$2:$AN$7500,MATCH(BX$3,Команды!$A$2:$A$7500,0),$E42+2)=Команды!$AJ$7,TRUE,FALSE),IF(INDEX(Команды!$A$2:$AN$7500,MATCH(BX$3,Команды!$A$2:$A$7500,0),$E42+2)=Команды!$AJ$8,TRUE,FALSE),IF(INDEX(Команды!$A$2:$AN$7500,MATCH(BX$3,Команды!$A$2:$A$7500,0),$E42+2)=Команды!$AJ$9,TRUE,FALSE),IF(INDEX(Команды!$A$2:$AN$7500,MATCH(BX$3,Команды!$A$2:$A$7500,0),$E42+2)=Команды!$AJ$10,TRUE,FALSE),IF(INDEX(Команды!$A$2:$AN$7500,MATCH(BX$3,Команды!$A$2:$A$7500,0),$E42+2)=Команды!$AJ$11,TRUE,FALSE),IF(INDEX(Команды!$A$2:$AN$7500,MATCH(BX$3,Команды!$A$2:$A$7500,0),$E42+2)=Команды!$AJ$12,TRUE,FALSE),IF(INDEX(Команды!$A$2:$AN$7500,MATCH(BX$3,Команды!$A$2:$A$7500,0),$E42+2)=Команды!$AJ$13,TRUE,FALSE),IF(INDEX(Команды!$A$2:$AN$7500,MATCH(BX$3,Команды!$A$2:$A$7500,0),$E42+2)=Команды!$AJ$14,TRUE,FALSE),IF(INDEX(Команды!$A$2:$AN$7500,MATCH(BX$3,Команды!$A$2:$A$7500,0),$E42+2)=Команды!$AJ$15,TRUE,FALSE),IF(INDEX(Команды!$A$2:$AN$7500,MATCH(BX$3,Команды!$A$2:$A$7500,0),$E42+2)=Команды!$AJ$16,TRUE,FALSE),,IF(INDEX(Команды!$A$2:$AN$7500,MATCH(BX$3,Команды!$A$2:$A$7500,0),$E42+2)=Команды!$AJ$17,TRUE,FALSE),,IF(INDEX(Команды!$A$2:$AN$7500,MATCH(BX$3,Команды!$A$2:$A$7500,0),$E42+2)=Команды!$AJ$18,TRUE,FALSE),,IF(INDEX(Команды!$A$2:$AN$7500,MATCH(BX$3,Команды!$A$2:$A$7500,0),$E42+2)=Команды!$AJ$19,TRUE,FALSE)),INDEX(Команды!$AJ$2:$AK$19,MATCH(INDEX(Команды!$A$2:$AN$7500,MATCH(BX$3,Команды!$A$2:$A$7500,0),$E42+2),Команды!$AJ$2:$AJ$19,0),2),0)</f>
        <v>0.3125</v>
      </c>
      <c r="BY42" s="175">
        <f>IF(OR(IF(INDEX(Команды!$A$2:$AN$7500,MATCH(BX$3,Команды!$A$2:$A$7500,0),$E42+2)=Команды!$AJ$2,TRUE,FALSE),IF(INDEX(Команды!$A$2:$AN$7500,MATCH(BX$3,Команды!$A$2:$A$7500,0),$E42+2)=Команды!$AJ$3,TRUE,FALSE),IF(INDEX(Команды!$A$2:$AN$7500,MATCH(BX$3,Команды!$A$2:$A$7500,0),$E42+2)=Команды!$AJ$4,TRUE,FALSE),IF(INDEX(Команды!$A$2:$AN$7500,MATCH(BX$3,Команды!$A$2:$A$7500,0),$E42+2)=Команды!$AJ$5,TRUE,FALSE),IF(INDEX(Команды!$A$2:$AN$7500,MATCH(BX$3,Команды!$A$2:$A$7500,0),$E42+2)=Команды!$AJ$6,TRUE,FALSE),IF(INDEX(Команды!$A$2:$AN$7500,MATCH(BX$3,Команды!$A$2:$A$7500,0),$E42+2)=Команды!$AJ$7,TRUE,FALSE),IF(INDEX(Команды!$A$2:$AN$7500,MATCH(BX$3,Команды!$A$2:$A$7500,0),$E42+2)=Команды!$AJ$8,TRUE,FALSE),IF(INDEX(Команды!$A$2:$AN$7500,MATCH(BX$3,Команды!$A$2:$A$7500,0),$E42+2)=Команды!$AJ$9,TRUE,FALSE),IF(INDEX(Команды!$A$2:$AN$7500,MATCH(BX$3,Команды!$A$2:$A$7500,0),$E42+2)=Команды!$AJ$10,TRUE,FALSE),IF(INDEX(Команды!$A$2:$AN$7500,MATCH(BX$3,Команды!$A$2:$A$7500,0),$E42+2)=Команды!$AJ$11,TRUE,FALSE),IF(INDEX(Команды!$A$2:$AN$7500,MATCH(BX$3,Команды!$A$2:$A$7500,0),$E42+2)=Команды!$AJ$12,TRUE,FALSE),IF(INDEX(Команды!$A$2:$AN$7500,MATCH(BX$3,Команды!$A$2:$A$7500,0),$E42+2)=Команды!$AJ$13,TRUE,FALSE),IF(INDEX(Команды!$A$2:$AN$7500,MATCH(BX$3,Команды!$A$2:$A$7500,0),$E42+2)=Команды!$AJ$14,TRUE,FALSE),IF(INDEX(Команды!$A$2:$AN$7500,MATCH(BX$3,Команды!$A$2:$A$7500,0),$E42+2)=Команды!$AJ$15,TRUE,FALSE),IF(INDEX(Команды!$A$2:$AN$7500,MATCH(BX$3,Команды!$A$2:$A$7500,0),$E42+2)=Команды!$AJ$16,TRUE,FALSE),IF(INDEX(Команды!$A$2:$AN$7500,MATCH(BX$3,Команды!$A$2:$A$7500,0),$E42+2)=Команды!$AJ$17,TRUE,FALSE),IF(INDEX(Команды!$A$2:$AN$7500,MATCH(BX$3,Команды!$A$2:$A$7500,0),$E42+2)=Команды!$AJ$18,TRUE,FALSE),IF(INDEX(Команды!$A$2:$AN$7500,MATCH(BX$3,Команды!$A$2:$A$7500,0),$E42+2)=Команды!$AJ$19,TRUE,FALSE)),INDEX(Команды!$AJ$2:$AL$19,MATCH(INDEX(Команды!$A$2:$AN$7500,MATCH(BX$3,Команды!$A$2:$A$7500,0),$E42+2),Команды!$AJ$2:$AJ$19,0),3),0)</f>
        <v>0.6875</v>
      </c>
      <c r="BZ42" s="342"/>
      <c r="CA42" s="174">
        <f>IF(OR(IF(INDEX(Команды!$A$2:$AN$7500,MATCH(CA$3,Команды!$A$2:$A$7500,0),$E42+2)=Команды!$AJ$2,TRUE,FALSE),IF(INDEX(Команды!$A$2:$AN$7500,MATCH(CA$3,Команды!$A$2:$A$7500,0),$E42+2)=Команды!$AJ$3,TRUE,FALSE),IF(INDEX(Команды!$A$2:$AN$7500,MATCH(CA$3,Команды!$A$2:$A$7500,0),$E42+2)=Команды!$AJ$4,TRUE,FALSE),IF(INDEX(Команды!$A$2:$AN$7500,MATCH(CA$3,Команды!$A$2:$A$7500,0),$E42+2)=Команды!$AJ$5,TRUE,FALSE),IF(INDEX(Команды!$A$2:$AN$7500,MATCH(CA$3,Команды!$A$2:$A$7500,0),$E42+2)=Команды!$AJ$6,TRUE,FALSE),IF(INDEX(Команды!$A$2:$AN$7500,MATCH(CA$3,Команды!$A$2:$A$7500,0),$E42+2)=Команды!$AJ$7,TRUE,FALSE),IF(INDEX(Команды!$A$2:$AN$7500,MATCH(CA$3,Команды!$A$2:$A$7500,0),$E42+2)=Команды!$AJ$8,TRUE,FALSE),IF(INDEX(Команды!$A$2:$AN$7500,MATCH(CA$3,Команды!$A$2:$A$7500,0),$E42+2)=Команды!$AJ$9,TRUE,FALSE),IF(INDEX(Команды!$A$2:$AN$7500,MATCH(CA$3,Команды!$A$2:$A$7500,0),$E42+2)=Команды!$AJ$10,TRUE,FALSE),IF(INDEX(Команды!$A$2:$AN$7500,MATCH(CA$3,Команды!$A$2:$A$7500,0),$E42+2)=Команды!$AJ$11,TRUE,FALSE),IF(INDEX(Команды!$A$2:$AN$7500,MATCH(CA$3,Команды!$A$2:$A$7500,0),$E42+2)=Команды!$AJ$12,TRUE,FALSE),IF(INDEX(Команды!$A$2:$AN$7500,MATCH(CA$3,Команды!$A$2:$A$7500,0),$E42+2)=Команды!$AJ$13,TRUE,FALSE),IF(INDEX(Команды!$A$2:$AN$7500,MATCH(CA$3,Команды!$A$2:$A$7500,0),$E42+2)=Команды!$AJ$14,TRUE,FALSE),IF(INDEX(Команды!$A$2:$AN$7500,MATCH(CA$3,Команды!$A$2:$A$7500,0),$E42+2)=Команды!$AJ$15,TRUE,FALSE),IF(INDEX(Команды!$A$2:$AN$7500,MATCH(CA$3,Команды!$A$2:$A$7500,0),$E42+2)=Команды!$AJ$16,TRUE,FALSE),,IF(INDEX(Команды!$A$2:$AN$7500,MATCH(CA$3,Команды!$A$2:$A$7500,0),$E42+2)=Команды!$AJ$17,TRUE,FALSE),,IF(INDEX(Команды!$A$2:$AN$7500,MATCH(CA$3,Команды!$A$2:$A$7500,0),$E42+2)=Команды!$AJ$18,TRUE,FALSE),,IF(INDEX(Команды!$A$2:$AN$7500,MATCH(CA$3,Команды!$A$2:$A$7500,0),$E42+2)=Команды!$AJ$19,TRUE,FALSE)),INDEX(Команды!$AJ$2:$AK$19,MATCH(INDEX(Команды!$A$2:$AN$7500,MATCH(CA$3,Команды!$A$2:$A$7500,0),$E42+2),Команды!$AJ$2:$AJ$19,0),2),0)</f>
        <v>0.33333333333333331</v>
      </c>
      <c r="CB42" s="175">
        <f>IF(OR(IF(INDEX(Команды!$A$2:$AN$7500,MATCH(CA$3,Команды!$A$2:$A$7500,0),$E42+2)=Команды!$AJ$2,TRUE,FALSE),IF(INDEX(Команды!$A$2:$AN$7500,MATCH(CA$3,Команды!$A$2:$A$7500,0),$E42+2)=Команды!$AJ$3,TRUE,FALSE),IF(INDEX(Команды!$A$2:$AN$7500,MATCH(CA$3,Команды!$A$2:$A$7500,0),$E42+2)=Команды!$AJ$4,TRUE,FALSE),IF(INDEX(Команды!$A$2:$AN$7500,MATCH(CA$3,Команды!$A$2:$A$7500,0),$E42+2)=Команды!$AJ$5,TRUE,FALSE),IF(INDEX(Команды!$A$2:$AN$7500,MATCH(CA$3,Команды!$A$2:$A$7500,0),$E42+2)=Команды!$AJ$6,TRUE,FALSE),IF(INDEX(Команды!$A$2:$AN$7500,MATCH(CA$3,Команды!$A$2:$A$7500,0),$E42+2)=Команды!$AJ$7,TRUE,FALSE),IF(INDEX(Команды!$A$2:$AN$7500,MATCH(CA$3,Команды!$A$2:$A$7500,0),$E42+2)=Команды!$AJ$8,TRUE,FALSE),IF(INDEX(Команды!$A$2:$AN$7500,MATCH(CA$3,Команды!$A$2:$A$7500,0),$E42+2)=Команды!$AJ$9,TRUE,FALSE),IF(INDEX(Команды!$A$2:$AN$7500,MATCH(CA$3,Команды!$A$2:$A$7500,0),$E42+2)=Команды!$AJ$10,TRUE,FALSE),IF(INDEX(Команды!$A$2:$AN$7500,MATCH(CA$3,Команды!$A$2:$A$7500,0),$E42+2)=Команды!$AJ$11,TRUE,FALSE),IF(INDEX(Команды!$A$2:$AN$7500,MATCH(CA$3,Команды!$A$2:$A$7500,0),$E42+2)=Команды!$AJ$12,TRUE,FALSE),IF(INDEX(Команды!$A$2:$AN$7500,MATCH(CA$3,Команды!$A$2:$A$7500,0),$E42+2)=Команды!$AJ$13,TRUE,FALSE),IF(INDEX(Команды!$A$2:$AN$7500,MATCH(CA$3,Команды!$A$2:$A$7500,0),$E42+2)=Команды!$AJ$14,TRUE,FALSE),IF(INDEX(Команды!$A$2:$AN$7500,MATCH(CA$3,Команды!$A$2:$A$7500,0),$E42+2)=Команды!$AJ$15,TRUE,FALSE),IF(INDEX(Команды!$A$2:$AN$7500,MATCH(CA$3,Команды!$A$2:$A$7500,0),$E42+2)=Команды!$AJ$16,TRUE,FALSE),IF(INDEX(Команды!$A$2:$AN$7500,MATCH(CA$3,Команды!$A$2:$A$7500,0),$E42+2)=Команды!$AJ$17,TRUE,FALSE),IF(INDEX(Команды!$A$2:$AN$7500,MATCH(CA$3,Команды!$A$2:$A$7500,0),$E42+2)=Команды!$AJ$18,TRUE,FALSE),IF(INDEX(Команды!$A$2:$AN$7500,MATCH(CA$3,Команды!$A$2:$A$7500,0),$E42+2)=Команды!$AJ$19,TRUE,FALSE)),INDEX(Команды!$AJ$2:$AL$19,MATCH(INDEX(Команды!$A$2:$AN$7500,MATCH(CA$3,Команды!$A$2:$A$7500,0),$E42+2),Команды!$AJ$2:$AJ$19,0),3),0)</f>
        <v>0.70833333333333337</v>
      </c>
      <c r="CC42" s="342"/>
      <c r="CD42" s="174">
        <f>IF(OR(IF(INDEX(Команды!$A$2:$AN$7500,MATCH(CD$3,Команды!$A$2:$A$7500,0),$E42+2)=Команды!$AJ$2,TRUE,FALSE),IF(INDEX(Команды!$A$2:$AN$7500,MATCH(CD$3,Команды!$A$2:$A$7500,0),$E42+2)=Команды!$AJ$3,TRUE,FALSE),IF(INDEX(Команды!$A$2:$AN$7500,MATCH(CD$3,Команды!$A$2:$A$7500,0),$E42+2)=Команды!$AJ$4,TRUE,FALSE),IF(INDEX(Команды!$A$2:$AN$7500,MATCH(CD$3,Команды!$A$2:$A$7500,0),$E42+2)=Команды!$AJ$5,TRUE,FALSE),IF(INDEX(Команды!$A$2:$AN$7500,MATCH(CD$3,Команды!$A$2:$A$7500,0),$E42+2)=Команды!$AJ$6,TRUE,FALSE),IF(INDEX(Команды!$A$2:$AN$7500,MATCH(CD$3,Команды!$A$2:$A$7500,0),$E42+2)=Команды!$AJ$7,TRUE,FALSE),IF(INDEX(Команды!$A$2:$AN$7500,MATCH(CD$3,Команды!$A$2:$A$7500,0),$E42+2)=Команды!$AJ$8,TRUE,FALSE),IF(INDEX(Команды!$A$2:$AN$7500,MATCH(CD$3,Команды!$A$2:$A$7500,0),$E42+2)=Команды!$AJ$9,TRUE,FALSE),IF(INDEX(Команды!$A$2:$AN$7500,MATCH(CD$3,Команды!$A$2:$A$7500,0),$E42+2)=Команды!$AJ$10,TRUE,FALSE),IF(INDEX(Команды!$A$2:$AN$7500,MATCH(CD$3,Команды!$A$2:$A$7500,0),$E42+2)=Команды!$AJ$11,TRUE,FALSE),IF(INDEX(Команды!$A$2:$AN$7500,MATCH(CD$3,Команды!$A$2:$A$7500,0),$E42+2)=Команды!$AJ$12,TRUE,FALSE),IF(INDEX(Команды!$A$2:$AN$7500,MATCH(CD$3,Команды!$A$2:$A$7500,0),$E42+2)=Команды!$AJ$13,TRUE,FALSE),IF(INDEX(Команды!$A$2:$AN$7500,MATCH(CD$3,Команды!$A$2:$A$7500,0),$E42+2)=Команды!$AJ$14,TRUE,FALSE),IF(INDEX(Команды!$A$2:$AN$7500,MATCH(CD$3,Команды!$A$2:$A$7500,0),$E42+2)=Команды!$AJ$15,TRUE,FALSE),IF(INDEX(Команды!$A$2:$AN$7500,MATCH(CD$3,Команды!$A$2:$A$7500,0),$E42+2)=Команды!$AJ$16,TRUE,FALSE),,IF(INDEX(Команды!$A$2:$AN$7500,MATCH(CD$3,Команды!$A$2:$A$7500,0),$E42+2)=Команды!$AJ$17,TRUE,FALSE),,IF(INDEX(Команды!$A$2:$AN$7500,MATCH(CD$3,Команды!$A$2:$A$7500,0),$E42+2)=Команды!$AJ$18,TRUE,FALSE),,IF(INDEX(Команды!$A$2:$AN$7500,MATCH(CD$3,Команды!$A$2:$A$7500,0),$E42+2)=Команды!$AJ$19,TRUE,FALSE)),INDEX(Команды!$AJ$2:$AK$19,MATCH(INDEX(Команды!$A$2:$AN$7500,MATCH(CD$3,Команды!$A$2:$A$7500,0),$E42+2),Команды!$AJ$2:$AJ$19,0),2),0)</f>
        <v>0.33333333333333331</v>
      </c>
      <c r="CE42" s="175">
        <f>IF(OR(IF(INDEX(Команды!$A$2:$AN$7500,MATCH(CD$3,Команды!$A$2:$A$7500,0),$E42+2)=Команды!$AJ$2,TRUE,FALSE),IF(INDEX(Команды!$A$2:$AN$7500,MATCH(CD$3,Команды!$A$2:$A$7500,0),$E42+2)=Команды!$AJ$3,TRUE,FALSE),IF(INDEX(Команды!$A$2:$AN$7500,MATCH(CD$3,Команды!$A$2:$A$7500,0),$E42+2)=Команды!$AJ$4,TRUE,FALSE),IF(INDEX(Команды!$A$2:$AN$7500,MATCH(CD$3,Команды!$A$2:$A$7500,0),$E42+2)=Команды!$AJ$5,TRUE,FALSE),IF(INDEX(Команды!$A$2:$AN$7500,MATCH(CD$3,Команды!$A$2:$A$7500,0),$E42+2)=Команды!$AJ$6,TRUE,FALSE),IF(INDEX(Команды!$A$2:$AN$7500,MATCH(CD$3,Команды!$A$2:$A$7500,0),$E42+2)=Команды!$AJ$7,TRUE,FALSE),IF(INDEX(Команды!$A$2:$AN$7500,MATCH(CD$3,Команды!$A$2:$A$7500,0),$E42+2)=Команды!$AJ$8,TRUE,FALSE),IF(INDEX(Команды!$A$2:$AN$7500,MATCH(CD$3,Команды!$A$2:$A$7500,0),$E42+2)=Команды!$AJ$9,TRUE,FALSE),IF(INDEX(Команды!$A$2:$AN$7500,MATCH(CD$3,Команды!$A$2:$A$7500,0),$E42+2)=Команды!$AJ$10,TRUE,FALSE),IF(INDEX(Команды!$A$2:$AN$7500,MATCH(CD$3,Команды!$A$2:$A$7500,0),$E42+2)=Команды!$AJ$11,TRUE,FALSE),IF(INDEX(Команды!$A$2:$AN$7500,MATCH(CD$3,Команды!$A$2:$A$7500,0),$E42+2)=Команды!$AJ$12,TRUE,FALSE),IF(INDEX(Команды!$A$2:$AN$7500,MATCH(CD$3,Команды!$A$2:$A$7500,0),$E42+2)=Команды!$AJ$13,TRUE,FALSE),IF(INDEX(Команды!$A$2:$AN$7500,MATCH(CD$3,Команды!$A$2:$A$7500,0),$E42+2)=Команды!$AJ$14,TRUE,FALSE),IF(INDEX(Команды!$A$2:$AN$7500,MATCH(CD$3,Команды!$A$2:$A$7500,0),$E42+2)=Команды!$AJ$15,TRUE,FALSE),IF(INDEX(Команды!$A$2:$AN$7500,MATCH(CD$3,Команды!$A$2:$A$7500,0),$E42+2)=Команды!$AJ$16,TRUE,FALSE),IF(INDEX(Команды!$A$2:$AN$7500,MATCH(CD$3,Команды!$A$2:$A$7500,0),$E42+2)=Команды!$AJ$17,TRUE,FALSE),IF(INDEX(Команды!$A$2:$AN$7500,MATCH(CD$3,Команды!$A$2:$A$7500,0),$E42+2)=Команды!$AJ$18,TRUE,FALSE),IF(INDEX(Команды!$A$2:$AN$7500,MATCH(CD$3,Команды!$A$2:$A$7500,0),$E42+2)=Команды!$AJ$19,TRUE,FALSE)),INDEX(Команды!$AJ$2:$AL$19,MATCH(INDEX(Команды!$A$2:$AN$7500,MATCH(CD$3,Команды!$A$2:$A$7500,0),$E42+2),Команды!$AJ$2:$AJ$19,0),3),0)</f>
        <v>0.70833333333333337</v>
      </c>
      <c r="CF42" s="342"/>
      <c r="CG42" s="174" t="str">
        <f>IF(OR(IF(INDEX(Команды!$A$2:$AN$7500,MATCH(CG$3,Команды!$A$2:$A$7500,0),$E42+2)=Команды!$AJ$2,TRUE,FALSE),IF(INDEX(Команды!$A$2:$AN$7500,MATCH(CG$3,Команды!$A$2:$A$7500,0),$E42+2)=Команды!$AJ$3,TRUE,FALSE),IF(INDEX(Команды!$A$2:$AN$7500,MATCH(CG$3,Команды!$A$2:$A$7500,0),$E42+2)=Команды!$AJ$4,TRUE,FALSE),IF(INDEX(Команды!$A$2:$AN$7500,MATCH(CG$3,Команды!$A$2:$A$7500,0),$E42+2)=Команды!$AJ$5,TRUE,FALSE),IF(INDEX(Команды!$A$2:$AN$7500,MATCH(CG$3,Команды!$A$2:$A$7500,0),$E42+2)=Команды!$AJ$6,TRUE,FALSE),IF(INDEX(Команды!$A$2:$AN$7500,MATCH(CG$3,Команды!$A$2:$A$7500,0),$E42+2)=Команды!$AJ$7,TRUE,FALSE),IF(INDEX(Команды!$A$2:$AN$7500,MATCH(CG$3,Команды!$A$2:$A$7500,0),$E42+2)=Команды!$AJ$8,TRUE,FALSE),IF(INDEX(Команды!$A$2:$AN$7500,MATCH(CG$3,Команды!$A$2:$A$7500,0),$E42+2)=Команды!$AJ$9,TRUE,FALSE),IF(INDEX(Команды!$A$2:$AN$7500,MATCH(CG$3,Команды!$A$2:$A$7500,0),$E42+2)=Команды!$AJ$10,TRUE,FALSE),IF(INDEX(Команды!$A$2:$AN$7500,MATCH(CG$3,Команды!$A$2:$A$7500,0),$E42+2)=Команды!$AJ$11,TRUE,FALSE),IF(INDEX(Команды!$A$2:$AN$7500,MATCH(CG$3,Команды!$A$2:$A$7500,0),$E42+2)=Команды!$AJ$12,TRUE,FALSE),IF(INDEX(Команды!$A$2:$AN$7500,MATCH(CG$3,Команды!$A$2:$A$7500,0),$E42+2)=Команды!$AJ$13,TRUE,FALSE),IF(INDEX(Команды!$A$2:$AN$7500,MATCH(CG$3,Команды!$A$2:$A$7500,0),$E42+2)=Команды!$AJ$14,TRUE,FALSE),IF(INDEX(Команды!$A$2:$AN$7500,MATCH(CG$3,Команды!$A$2:$A$7500,0),$E42+2)=Команды!$AJ$15,TRUE,FALSE),IF(INDEX(Команды!$A$2:$AN$7500,MATCH(CG$3,Команды!$A$2:$A$7500,0),$E42+2)=Команды!$AJ$16,TRUE,FALSE),,IF(INDEX(Команды!$A$2:$AN$7500,MATCH(CG$3,Команды!$A$2:$A$7500,0),$E42+2)=Команды!$AJ$17,TRUE,FALSE),,IF(INDEX(Команды!$A$2:$AN$7500,MATCH(CG$3,Команды!$A$2:$A$7500,0),$E42+2)=Команды!$AJ$18,TRUE,FALSE),,IF(INDEX(Команды!$A$2:$AN$7500,MATCH(CG$3,Команды!$A$2:$A$7500,0),$E42+2)=Команды!$AJ$19,TRUE,FALSE)),INDEX(Команды!$AJ$2:$AK$19,MATCH(INDEX(Команды!$A$2:$AN$7500,MATCH(CG$3,Команды!$A$2:$A$7500,0),$E42+2),Команды!$AJ$2:$AJ$19,0),2),0)</f>
        <v>В</v>
      </c>
      <c r="CH42" s="175" t="str">
        <f>IF(OR(IF(INDEX(Команды!$A$2:$AN$7500,MATCH(CG$3,Команды!$A$2:$A$7500,0),$E42+2)=Команды!$AJ$2,TRUE,FALSE),IF(INDEX(Команды!$A$2:$AN$7500,MATCH(CG$3,Команды!$A$2:$A$7500,0),$E42+2)=Команды!$AJ$3,TRUE,FALSE),IF(INDEX(Команды!$A$2:$AN$7500,MATCH(CG$3,Команды!$A$2:$A$7500,0),$E42+2)=Команды!$AJ$4,TRUE,FALSE),IF(INDEX(Команды!$A$2:$AN$7500,MATCH(CG$3,Команды!$A$2:$A$7500,0),$E42+2)=Команды!$AJ$5,TRUE,FALSE),IF(INDEX(Команды!$A$2:$AN$7500,MATCH(CG$3,Команды!$A$2:$A$7500,0),$E42+2)=Команды!$AJ$6,TRUE,FALSE),IF(INDEX(Команды!$A$2:$AN$7500,MATCH(CG$3,Команды!$A$2:$A$7500,0),$E42+2)=Команды!$AJ$7,TRUE,FALSE),IF(INDEX(Команды!$A$2:$AN$7500,MATCH(CG$3,Команды!$A$2:$A$7500,0),$E42+2)=Команды!$AJ$8,TRUE,FALSE),IF(INDEX(Команды!$A$2:$AN$7500,MATCH(CG$3,Команды!$A$2:$A$7500,0),$E42+2)=Команды!$AJ$9,TRUE,FALSE),IF(INDEX(Команды!$A$2:$AN$7500,MATCH(CG$3,Команды!$A$2:$A$7500,0),$E42+2)=Команды!$AJ$10,TRUE,FALSE),IF(INDEX(Команды!$A$2:$AN$7500,MATCH(CG$3,Команды!$A$2:$A$7500,0),$E42+2)=Команды!$AJ$11,TRUE,FALSE),IF(INDEX(Команды!$A$2:$AN$7500,MATCH(CG$3,Команды!$A$2:$A$7500,0),$E42+2)=Команды!$AJ$12,TRUE,FALSE),IF(INDEX(Команды!$A$2:$AN$7500,MATCH(CG$3,Команды!$A$2:$A$7500,0),$E42+2)=Команды!$AJ$13,TRUE,FALSE),IF(INDEX(Команды!$A$2:$AN$7500,MATCH(CG$3,Команды!$A$2:$A$7500,0),$E42+2)=Команды!$AJ$14,TRUE,FALSE),IF(INDEX(Команды!$A$2:$AN$7500,MATCH(CG$3,Команды!$A$2:$A$7500,0),$E42+2)=Команды!$AJ$15,TRUE,FALSE),IF(INDEX(Команды!$A$2:$AN$7500,MATCH(CG$3,Команды!$A$2:$A$7500,0),$E42+2)=Команды!$AJ$16,TRUE,FALSE),IF(INDEX(Команды!$A$2:$AN$7500,MATCH(CG$3,Команды!$A$2:$A$7500,0),$E42+2)=Команды!$AJ$17,TRUE,FALSE),IF(INDEX(Команды!$A$2:$AN$7500,MATCH(CG$3,Команды!$A$2:$A$7500,0),$E42+2)=Команды!$AJ$18,TRUE,FALSE),IF(INDEX(Команды!$A$2:$AN$7500,MATCH(CG$3,Команды!$A$2:$A$7500,0),$E42+2)=Команды!$AJ$19,TRUE,FALSE)),INDEX(Команды!$AJ$2:$AL$19,MATCH(INDEX(Команды!$A$2:$AN$7500,MATCH(CG$3,Команды!$A$2:$A$7500,0),$E42+2),Команды!$AJ$2:$AJ$19,0),3),0)</f>
        <v>В</v>
      </c>
      <c r="CI42" s="342"/>
      <c r="CJ42" s="174">
        <f>IF(OR(IF(INDEX(Команды!$A$2:$AN$7500,MATCH(CJ$3,Команды!$A$2:$A$7500,0),$E42+2)=Команды!$AJ$2,TRUE,FALSE),IF(INDEX(Команды!$A$2:$AN$7500,MATCH(CJ$3,Команды!$A$2:$A$7500,0),$E42+2)=Команды!$AJ$3,TRUE,FALSE),IF(INDEX(Команды!$A$2:$AN$7500,MATCH(CJ$3,Команды!$A$2:$A$7500,0),$E42+2)=Команды!$AJ$4,TRUE,FALSE),IF(INDEX(Команды!$A$2:$AN$7500,MATCH(CJ$3,Команды!$A$2:$A$7500,0),$E42+2)=Команды!$AJ$5,TRUE,FALSE),IF(INDEX(Команды!$A$2:$AN$7500,MATCH(CJ$3,Команды!$A$2:$A$7500,0),$E42+2)=Команды!$AJ$6,TRUE,FALSE),IF(INDEX(Команды!$A$2:$AN$7500,MATCH(CJ$3,Команды!$A$2:$A$7500,0),$E42+2)=Команды!$AJ$7,TRUE,FALSE),IF(INDEX(Команды!$A$2:$AN$7500,MATCH(CJ$3,Команды!$A$2:$A$7500,0),$E42+2)=Команды!$AJ$8,TRUE,FALSE),IF(INDEX(Команды!$A$2:$AN$7500,MATCH(CJ$3,Команды!$A$2:$A$7500,0),$E42+2)=Команды!$AJ$9,TRUE,FALSE),IF(INDEX(Команды!$A$2:$AN$7500,MATCH(CJ$3,Команды!$A$2:$A$7500,0),$E42+2)=Команды!$AJ$10,TRUE,FALSE),IF(INDEX(Команды!$A$2:$AN$7500,MATCH(CJ$3,Команды!$A$2:$A$7500,0),$E42+2)=Команды!$AJ$11,TRUE,FALSE),IF(INDEX(Команды!$A$2:$AN$7500,MATCH(CJ$3,Команды!$A$2:$A$7500,0),$E42+2)=Команды!$AJ$12,TRUE,FALSE),IF(INDEX(Команды!$A$2:$AN$7500,MATCH(CJ$3,Команды!$A$2:$A$7500,0),$E42+2)=Команды!$AJ$13,TRUE,FALSE),IF(INDEX(Команды!$A$2:$AN$7500,MATCH(CJ$3,Команды!$A$2:$A$7500,0),$E42+2)=Команды!$AJ$14,TRUE,FALSE),IF(INDEX(Команды!$A$2:$AN$7500,MATCH(CJ$3,Команды!$A$2:$A$7500,0),$E42+2)=Команды!$AJ$15,TRUE,FALSE),IF(INDEX(Команды!$A$2:$AN$7500,MATCH(CJ$3,Команды!$A$2:$A$7500,0),$E42+2)=Команды!$AJ$16,TRUE,FALSE),,IF(INDEX(Команды!$A$2:$AN$7500,MATCH(CJ$3,Команды!$A$2:$A$7500,0),$E42+2)=Команды!$AJ$17,TRUE,FALSE),,IF(INDEX(Команды!$A$2:$AN$7500,MATCH(CJ$3,Команды!$A$2:$A$7500,0),$E42+2)=Команды!$AJ$18,TRUE,FALSE),,IF(INDEX(Команды!$A$2:$AN$7500,MATCH(CJ$3,Команды!$A$2:$A$7500,0),$E42+2)=Команды!$AJ$19,TRUE,FALSE)),INDEX(Команды!$AJ$2:$AK$19,MATCH(INDEX(Команды!$A$2:$AN$7500,MATCH(CJ$3,Команды!$A$2:$A$7500,0),$E42+2),Команды!$AJ$2:$AJ$19,0),2),0)</f>
        <v>0.45833333333333331</v>
      </c>
      <c r="CK42" s="175">
        <f>IF(OR(IF(INDEX(Команды!$A$2:$AN$7500,MATCH(CJ$3,Команды!$A$2:$A$7500,0),$E42+2)=Команды!$AJ$2,TRUE,FALSE),IF(INDEX(Команды!$A$2:$AN$7500,MATCH(CJ$3,Команды!$A$2:$A$7500,0),$E42+2)=Команды!$AJ$3,TRUE,FALSE),IF(INDEX(Команды!$A$2:$AN$7500,MATCH(CJ$3,Команды!$A$2:$A$7500,0),$E42+2)=Команды!$AJ$4,TRUE,FALSE),IF(INDEX(Команды!$A$2:$AN$7500,MATCH(CJ$3,Команды!$A$2:$A$7500,0),$E42+2)=Команды!$AJ$5,TRUE,FALSE),IF(INDEX(Команды!$A$2:$AN$7500,MATCH(CJ$3,Команды!$A$2:$A$7500,0),$E42+2)=Команды!$AJ$6,TRUE,FALSE),IF(INDEX(Команды!$A$2:$AN$7500,MATCH(CJ$3,Команды!$A$2:$A$7500,0),$E42+2)=Команды!$AJ$7,TRUE,FALSE),IF(INDEX(Команды!$A$2:$AN$7500,MATCH(CJ$3,Команды!$A$2:$A$7500,0),$E42+2)=Команды!$AJ$8,TRUE,FALSE),IF(INDEX(Команды!$A$2:$AN$7500,MATCH(CJ$3,Команды!$A$2:$A$7500,0),$E42+2)=Команды!$AJ$9,TRUE,FALSE),IF(INDEX(Команды!$A$2:$AN$7500,MATCH(CJ$3,Команды!$A$2:$A$7500,0),$E42+2)=Команды!$AJ$10,TRUE,FALSE),IF(INDEX(Команды!$A$2:$AN$7500,MATCH(CJ$3,Команды!$A$2:$A$7500,0),$E42+2)=Команды!$AJ$11,TRUE,FALSE),IF(INDEX(Команды!$A$2:$AN$7500,MATCH(CJ$3,Команды!$A$2:$A$7500,0),$E42+2)=Команды!$AJ$12,TRUE,FALSE),IF(INDEX(Команды!$A$2:$AN$7500,MATCH(CJ$3,Команды!$A$2:$A$7500,0),$E42+2)=Команды!$AJ$13,TRUE,FALSE),IF(INDEX(Команды!$A$2:$AN$7500,MATCH(CJ$3,Команды!$A$2:$A$7500,0),$E42+2)=Команды!$AJ$14,TRUE,FALSE),IF(INDEX(Команды!$A$2:$AN$7500,MATCH(CJ$3,Команды!$A$2:$A$7500,0),$E42+2)=Команды!$AJ$15,TRUE,FALSE),IF(INDEX(Команды!$A$2:$AN$7500,MATCH(CJ$3,Команды!$A$2:$A$7500,0),$E42+2)=Команды!$AJ$16,TRUE,FALSE),IF(INDEX(Команды!$A$2:$AN$7500,MATCH(CJ$3,Команды!$A$2:$A$7500,0),$E42+2)=Команды!$AJ$17,TRUE,FALSE),IF(INDEX(Команды!$A$2:$AN$7500,MATCH(CJ$3,Команды!$A$2:$A$7500,0),$E42+2)=Команды!$AJ$18,TRUE,FALSE),IF(INDEX(Команды!$A$2:$AN$7500,MATCH(CJ$3,Команды!$A$2:$A$7500,0),$E42+2)=Команды!$AJ$19,TRUE,FALSE)),INDEX(Команды!$AJ$2:$AL$19,MATCH(INDEX(Команды!$A$2:$AN$7500,MATCH(CJ$3,Команды!$A$2:$A$7500,0),$E42+2),Команды!$AJ$2:$AJ$19,0),3),0)</f>
        <v>0.83333333333333337</v>
      </c>
      <c r="CL42" s="342"/>
      <c r="CM42" s="174">
        <f>IF(OR(IF(INDEX(Команды!$A$2:$AN$7500,MATCH(CM$3,Команды!$A$2:$A$7500,0),$E42+2)=Команды!$AJ$2,TRUE,FALSE),IF(INDEX(Команды!$A$2:$AN$7500,MATCH(CM$3,Команды!$A$2:$A$7500,0),$E42+2)=Команды!$AJ$3,TRUE,FALSE),IF(INDEX(Команды!$A$2:$AN$7500,MATCH(CM$3,Команды!$A$2:$A$7500,0),$E42+2)=Команды!$AJ$4,TRUE,FALSE),IF(INDEX(Команды!$A$2:$AN$7500,MATCH(CM$3,Команды!$A$2:$A$7500,0),$E42+2)=Команды!$AJ$5,TRUE,FALSE),IF(INDEX(Команды!$A$2:$AN$7500,MATCH(CM$3,Команды!$A$2:$A$7500,0),$E42+2)=Команды!$AJ$6,TRUE,FALSE),IF(INDEX(Команды!$A$2:$AN$7500,MATCH(CM$3,Команды!$A$2:$A$7500,0),$E42+2)=Команды!$AJ$7,TRUE,FALSE),IF(INDEX(Команды!$A$2:$AN$7500,MATCH(CM$3,Команды!$A$2:$A$7500,0),$E42+2)=Команды!$AJ$8,TRUE,FALSE),IF(INDEX(Команды!$A$2:$AN$7500,MATCH(CM$3,Команды!$A$2:$A$7500,0),$E42+2)=Команды!$AJ$9,TRUE,FALSE),IF(INDEX(Команды!$A$2:$AN$7500,MATCH(CM$3,Команды!$A$2:$A$7500,0),$E42+2)=Команды!$AJ$10,TRUE,FALSE),IF(INDEX(Команды!$A$2:$AN$7500,MATCH(CM$3,Команды!$A$2:$A$7500,0),$E42+2)=Команды!$AJ$11,TRUE,FALSE),IF(INDEX(Команды!$A$2:$AN$7500,MATCH(CM$3,Команды!$A$2:$A$7500,0),$E42+2)=Команды!$AJ$12,TRUE,FALSE),IF(INDEX(Команды!$A$2:$AN$7500,MATCH(CM$3,Команды!$A$2:$A$7500,0),$E42+2)=Команды!$AJ$13,TRUE,FALSE),IF(INDEX(Команды!$A$2:$AN$7500,MATCH(CM$3,Команды!$A$2:$A$7500,0),$E42+2)=Команды!$AJ$14,TRUE,FALSE),IF(INDEX(Команды!$A$2:$AN$7500,MATCH(CM$3,Команды!$A$2:$A$7500,0),$E42+2)=Команды!$AJ$15,TRUE,FALSE),IF(INDEX(Команды!$A$2:$AN$7500,MATCH(CM$3,Команды!$A$2:$A$7500,0),$E42+2)=Команды!$AJ$16,TRUE,FALSE),,IF(INDEX(Команды!$A$2:$AN$7500,MATCH(CM$3,Команды!$A$2:$A$7500,0),$E42+2)=Команды!$AJ$17,TRUE,FALSE),,IF(INDEX(Команды!$A$2:$AN$7500,MATCH(CM$3,Команды!$A$2:$A$7500,0),$E42+2)=Команды!$AJ$18,TRUE,FALSE),,IF(INDEX(Команды!$A$2:$AN$7500,MATCH(CM$3,Команды!$A$2:$A$7500,0),$E42+2)=Команды!$AJ$19,TRUE,FALSE)),INDEX(Команды!$AJ$2:$AK$19,MATCH(INDEX(Команды!$A$2:$AN$7500,MATCH(CM$3,Команды!$A$2:$A$7500,0),$E42+2),Команды!$AJ$2:$AJ$19,0),2),0)</f>
        <v>0.45833333333333331</v>
      </c>
      <c r="CN42" s="175">
        <f>IF(OR(IF(INDEX(Команды!$A$2:$AN$7500,MATCH(CM$3,Команды!$A$2:$A$7500,0),$E42+2)=Команды!$AJ$2,TRUE,FALSE),IF(INDEX(Команды!$A$2:$AN$7500,MATCH(CM$3,Команды!$A$2:$A$7500,0),$E42+2)=Команды!$AJ$3,TRUE,FALSE),IF(INDEX(Команды!$A$2:$AN$7500,MATCH(CM$3,Команды!$A$2:$A$7500,0),$E42+2)=Команды!$AJ$4,TRUE,FALSE),IF(INDEX(Команды!$A$2:$AN$7500,MATCH(CM$3,Команды!$A$2:$A$7500,0),$E42+2)=Команды!$AJ$5,TRUE,FALSE),IF(INDEX(Команды!$A$2:$AN$7500,MATCH(CM$3,Команды!$A$2:$A$7500,0),$E42+2)=Команды!$AJ$6,TRUE,FALSE),IF(INDEX(Команды!$A$2:$AN$7500,MATCH(CM$3,Команды!$A$2:$A$7500,0),$E42+2)=Команды!$AJ$7,TRUE,FALSE),IF(INDEX(Команды!$A$2:$AN$7500,MATCH(CM$3,Команды!$A$2:$A$7500,0),$E42+2)=Команды!$AJ$8,TRUE,FALSE),IF(INDEX(Команды!$A$2:$AN$7500,MATCH(CM$3,Команды!$A$2:$A$7500,0),$E42+2)=Команды!$AJ$9,TRUE,FALSE),IF(INDEX(Команды!$A$2:$AN$7500,MATCH(CM$3,Команды!$A$2:$A$7500,0),$E42+2)=Команды!$AJ$10,TRUE,FALSE),IF(INDEX(Команды!$A$2:$AN$7500,MATCH(CM$3,Команды!$A$2:$A$7500,0),$E42+2)=Команды!$AJ$11,TRUE,FALSE),IF(INDEX(Команды!$A$2:$AN$7500,MATCH(CM$3,Команды!$A$2:$A$7500,0),$E42+2)=Команды!$AJ$12,TRUE,FALSE),IF(INDEX(Команды!$A$2:$AN$7500,MATCH(CM$3,Команды!$A$2:$A$7500,0),$E42+2)=Команды!$AJ$13,TRUE,FALSE),IF(INDEX(Команды!$A$2:$AN$7500,MATCH(CM$3,Команды!$A$2:$A$7500,0),$E42+2)=Команды!$AJ$14,TRUE,FALSE),IF(INDEX(Команды!$A$2:$AN$7500,MATCH(CM$3,Команды!$A$2:$A$7500,0),$E42+2)=Команды!$AJ$15,TRUE,FALSE),IF(INDEX(Команды!$A$2:$AN$7500,MATCH(CM$3,Команды!$A$2:$A$7500,0),$E42+2)=Команды!$AJ$16,TRUE,FALSE),IF(INDEX(Команды!$A$2:$AN$7500,MATCH(CM$3,Команды!$A$2:$A$7500,0),$E42+2)=Команды!$AJ$17,TRUE,FALSE),IF(INDEX(Команды!$A$2:$AN$7500,MATCH(CM$3,Команды!$A$2:$A$7500,0),$E42+2)=Команды!$AJ$18,TRUE,FALSE),IF(INDEX(Команды!$A$2:$AN$7500,MATCH(CM$3,Команды!$A$2:$A$7500,0),$E42+2)=Команды!$AJ$19,TRUE,FALSE)),INDEX(Команды!$AJ$2:$AL$19,MATCH(INDEX(Команды!$A$2:$AN$7500,MATCH(CM$3,Команды!$A$2:$A$7500,0),$E42+2),Команды!$AJ$2:$AJ$19,0),3),0)</f>
        <v>0.83333333333333337</v>
      </c>
      <c r="CO42" s="342"/>
      <c r="CP42" s="174">
        <f>IF(OR(IF(INDEX(Команды!$A$2:$AN$7500,MATCH(CP$3,Команды!$A$2:$A$7500,0),$E42+2)=Команды!$AJ$2,TRUE,FALSE),IF(INDEX(Команды!$A$2:$AN$7500,MATCH(CP$3,Команды!$A$2:$A$7500,0),$E42+2)=Команды!$AJ$3,TRUE,FALSE),IF(INDEX(Команды!$A$2:$AN$7500,MATCH(CP$3,Команды!$A$2:$A$7500,0),$E42+2)=Команды!$AJ$4,TRUE,FALSE),IF(INDEX(Команды!$A$2:$AN$7500,MATCH(CP$3,Команды!$A$2:$A$7500,0),$E42+2)=Команды!$AJ$5,TRUE,FALSE),IF(INDEX(Команды!$A$2:$AN$7500,MATCH(CP$3,Команды!$A$2:$A$7500,0),$E42+2)=Команды!$AJ$6,TRUE,FALSE),IF(INDEX(Команды!$A$2:$AN$7500,MATCH(CP$3,Команды!$A$2:$A$7500,0),$E42+2)=Команды!$AJ$7,TRUE,FALSE),IF(INDEX(Команды!$A$2:$AN$7500,MATCH(CP$3,Команды!$A$2:$A$7500,0),$E42+2)=Команды!$AJ$8,TRUE,FALSE),IF(INDEX(Команды!$A$2:$AN$7500,MATCH(CP$3,Команды!$A$2:$A$7500,0),$E42+2)=Команды!$AJ$9,TRUE,FALSE),IF(INDEX(Команды!$A$2:$AN$7500,MATCH(CP$3,Команды!$A$2:$A$7500,0),$E42+2)=Команды!$AJ$10,TRUE,FALSE),IF(INDEX(Команды!$A$2:$AN$7500,MATCH(CP$3,Команды!$A$2:$A$7500,0),$E42+2)=Команды!$AJ$11,TRUE,FALSE),IF(INDEX(Команды!$A$2:$AN$7500,MATCH(CP$3,Команды!$A$2:$A$7500,0),$E42+2)=Команды!$AJ$12,TRUE,FALSE),IF(INDEX(Команды!$A$2:$AN$7500,MATCH(CP$3,Команды!$A$2:$A$7500,0),$E42+2)=Команды!$AJ$13,TRUE,FALSE),IF(INDEX(Команды!$A$2:$AN$7500,MATCH(CP$3,Команды!$A$2:$A$7500,0),$E42+2)=Команды!$AJ$14,TRUE,FALSE),IF(INDEX(Команды!$A$2:$AN$7500,MATCH(CP$3,Команды!$A$2:$A$7500,0),$E42+2)=Команды!$AJ$15,TRUE,FALSE),IF(INDEX(Команды!$A$2:$AN$7500,MATCH(CP$3,Команды!$A$2:$A$7500,0),$E42+2)=Команды!$AJ$16,TRUE,FALSE),,IF(INDEX(Команды!$A$2:$AN$7500,MATCH(CP$3,Команды!$A$2:$A$7500,0),$E42+2)=Команды!$AJ$17,TRUE,FALSE),,IF(INDEX(Команды!$A$2:$AN$7500,MATCH(CP$3,Команды!$A$2:$A$7500,0),$E42+2)=Команды!$AJ$18,TRUE,FALSE),,IF(INDEX(Команды!$A$2:$AN$7500,MATCH(CP$3,Команды!$A$2:$A$7500,0),$E42+2)=Команды!$AJ$19,TRUE,FALSE)),INDEX(Команды!$AJ$2:$AK$19,MATCH(INDEX(Команды!$A$2:$AN$7500,MATCH(CP$3,Команды!$A$2:$A$7500,0),$E42+2),Команды!$AJ$2:$AJ$19,0),2),0)</f>
        <v>0.625</v>
      </c>
      <c r="CQ42" s="175">
        <f>IF(OR(IF(INDEX(Команды!$A$2:$AN$7500,MATCH(CP$3,Команды!$A$2:$A$7500,0),$E42+2)=Команды!$AJ$2,TRUE,FALSE),IF(INDEX(Команды!$A$2:$AN$7500,MATCH(CP$3,Команды!$A$2:$A$7500,0),$E42+2)=Команды!$AJ$3,TRUE,FALSE),IF(INDEX(Команды!$A$2:$AN$7500,MATCH(CP$3,Команды!$A$2:$A$7500,0),$E42+2)=Команды!$AJ$4,TRUE,FALSE),IF(INDEX(Команды!$A$2:$AN$7500,MATCH(CP$3,Команды!$A$2:$A$7500,0),$E42+2)=Команды!$AJ$5,TRUE,FALSE),IF(INDEX(Команды!$A$2:$AN$7500,MATCH(CP$3,Команды!$A$2:$A$7500,0),$E42+2)=Команды!$AJ$6,TRUE,FALSE),IF(INDEX(Команды!$A$2:$AN$7500,MATCH(CP$3,Команды!$A$2:$A$7500,0),$E42+2)=Команды!$AJ$7,TRUE,FALSE),IF(INDEX(Команды!$A$2:$AN$7500,MATCH(CP$3,Команды!$A$2:$A$7500,0),$E42+2)=Команды!$AJ$8,TRUE,FALSE),IF(INDEX(Команды!$A$2:$AN$7500,MATCH(CP$3,Команды!$A$2:$A$7500,0),$E42+2)=Команды!$AJ$9,TRUE,FALSE),IF(INDEX(Команды!$A$2:$AN$7500,MATCH(CP$3,Команды!$A$2:$A$7500,0),$E42+2)=Команды!$AJ$10,TRUE,FALSE),IF(INDEX(Команды!$A$2:$AN$7500,MATCH(CP$3,Команды!$A$2:$A$7500,0),$E42+2)=Команды!$AJ$11,TRUE,FALSE),IF(INDEX(Команды!$A$2:$AN$7500,MATCH(CP$3,Команды!$A$2:$A$7500,0),$E42+2)=Команды!$AJ$12,TRUE,FALSE),IF(INDEX(Команды!$A$2:$AN$7500,MATCH(CP$3,Команды!$A$2:$A$7500,0),$E42+2)=Команды!$AJ$13,TRUE,FALSE),IF(INDEX(Команды!$A$2:$AN$7500,MATCH(CP$3,Команды!$A$2:$A$7500,0),$E42+2)=Команды!$AJ$14,TRUE,FALSE),IF(INDEX(Команды!$A$2:$AN$7500,MATCH(CP$3,Команды!$A$2:$A$7500,0),$E42+2)=Команды!$AJ$15,TRUE,FALSE),IF(INDEX(Команды!$A$2:$AN$7500,MATCH(CP$3,Команды!$A$2:$A$7500,0),$E42+2)=Команды!$AJ$16,TRUE,FALSE),IF(INDEX(Команды!$A$2:$AN$7500,MATCH(CP$3,Команды!$A$2:$A$7500,0),$E42+2)=Команды!$AJ$17,TRUE,FALSE),IF(INDEX(Команды!$A$2:$AN$7500,MATCH(CP$3,Команды!$A$2:$A$7500,0),$E42+2)=Команды!$AJ$18,TRUE,FALSE),IF(INDEX(Команды!$A$2:$AN$7500,MATCH(CP$3,Команды!$A$2:$A$7500,0),$E42+2)=Команды!$AJ$19,TRUE,FALSE)),INDEX(Команды!$AJ$2:$AL$19,MATCH(INDEX(Команды!$A$2:$AN$7500,MATCH(CP$3,Команды!$A$2:$A$7500,0),$E42+2),Команды!$AJ$2:$AJ$19,0),3),0)</f>
        <v>1</v>
      </c>
      <c r="CR42" s="342"/>
      <c r="CS42" s="174">
        <f>IF(OR(IF(INDEX(Команды!$A$2:$AN$7500,MATCH(CS$3,Команды!$A$2:$A$7500,0),$E42+2)=Команды!$AJ$2,TRUE,FALSE),IF(INDEX(Команды!$A$2:$AN$7500,MATCH(CS$3,Команды!$A$2:$A$7500,0),$E42+2)=Команды!$AJ$3,TRUE,FALSE),IF(INDEX(Команды!$A$2:$AN$7500,MATCH(CS$3,Команды!$A$2:$A$7500,0),$E42+2)=Команды!$AJ$4,TRUE,FALSE),IF(INDEX(Команды!$A$2:$AN$7500,MATCH(CS$3,Команды!$A$2:$A$7500,0),$E42+2)=Команды!$AJ$5,TRUE,FALSE),IF(INDEX(Команды!$A$2:$AN$7500,MATCH(CS$3,Команды!$A$2:$A$7500,0),$E42+2)=Команды!$AJ$6,TRUE,FALSE),IF(INDEX(Команды!$A$2:$AN$7500,MATCH(CS$3,Команды!$A$2:$A$7500,0),$E42+2)=Команды!$AJ$7,TRUE,FALSE),IF(INDEX(Команды!$A$2:$AN$7500,MATCH(CS$3,Команды!$A$2:$A$7500,0),$E42+2)=Команды!$AJ$8,TRUE,FALSE),IF(INDEX(Команды!$A$2:$AN$7500,MATCH(CS$3,Команды!$A$2:$A$7500,0),$E42+2)=Команды!$AJ$9,TRUE,FALSE),IF(INDEX(Команды!$A$2:$AN$7500,MATCH(CS$3,Команды!$A$2:$A$7500,0),$E42+2)=Команды!$AJ$10,TRUE,FALSE),IF(INDEX(Команды!$A$2:$AN$7500,MATCH(CS$3,Команды!$A$2:$A$7500,0),$E42+2)=Команды!$AJ$11,TRUE,FALSE),IF(INDEX(Команды!$A$2:$AN$7500,MATCH(CS$3,Команды!$A$2:$A$7500,0),$E42+2)=Команды!$AJ$12,TRUE,FALSE),IF(INDEX(Команды!$A$2:$AN$7500,MATCH(CS$3,Команды!$A$2:$A$7500,0),$E42+2)=Команды!$AJ$13,TRUE,FALSE),IF(INDEX(Команды!$A$2:$AN$7500,MATCH(CS$3,Команды!$A$2:$A$7500,0),$E42+2)=Команды!$AJ$14,TRUE,FALSE),IF(INDEX(Команды!$A$2:$AN$7500,MATCH(CS$3,Команды!$A$2:$A$7500,0),$E42+2)=Команды!$AJ$15,TRUE,FALSE),IF(INDEX(Команды!$A$2:$AN$7500,MATCH(CS$3,Команды!$A$2:$A$7500,0),$E42+2)=Команды!$AJ$16,TRUE,FALSE),,IF(INDEX(Команды!$A$2:$AN$7500,MATCH(CS$3,Команды!$A$2:$A$7500,0),$E42+2)=Команды!$AJ$17,TRUE,FALSE),,IF(INDEX(Команды!$A$2:$AN$7500,MATCH(CS$3,Команды!$A$2:$A$7500,0),$E42+2)=Команды!$AJ$18,TRUE,FALSE),,IF(INDEX(Команды!$A$2:$AN$7500,MATCH(CS$3,Команды!$A$2:$A$7500,0),$E42+2)=Команды!$AJ$19,TRUE,FALSE)),INDEX(Команды!$AJ$2:$AK$19,MATCH(INDEX(Команды!$A$2:$AN$7500,MATCH(CS$3,Команды!$A$2:$A$7500,0),$E42+2),Команды!$AJ$2:$AJ$19,0),2),0)</f>
        <v>0.64583333333333337</v>
      </c>
      <c r="CT42" s="175">
        <f>IF(OR(IF(INDEX(Команды!$A$2:$AN$7500,MATCH(CS$3,Команды!$A$2:$A$7500,0),$E42+2)=Команды!$AJ$2,TRUE,FALSE),IF(INDEX(Команды!$A$2:$AN$7500,MATCH(CS$3,Команды!$A$2:$A$7500,0),$E42+2)=Команды!$AJ$3,TRUE,FALSE),IF(INDEX(Команды!$A$2:$AN$7500,MATCH(CS$3,Команды!$A$2:$A$7500,0),$E42+2)=Команды!$AJ$4,TRUE,FALSE),IF(INDEX(Команды!$A$2:$AN$7500,MATCH(CS$3,Команды!$A$2:$A$7500,0),$E42+2)=Команды!$AJ$5,TRUE,FALSE),IF(INDEX(Команды!$A$2:$AN$7500,MATCH(CS$3,Команды!$A$2:$A$7500,0),$E42+2)=Команды!$AJ$6,TRUE,FALSE),IF(INDEX(Команды!$A$2:$AN$7500,MATCH(CS$3,Команды!$A$2:$A$7500,0),$E42+2)=Команды!$AJ$7,TRUE,FALSE),IF(INDEX(Команды!$A$2:$AN$7500,MATCH(CS$3,Команды!$A$2:$A$7500,0),$E42+2)=Команды!$AJ$8,TRUE,FALSE),IF(INDEX(Команды!$A$2:$AN$7500,MATCH(CS$3,Команды!$A$2:$A$7500,0),$E42+2)=Команды!$AJ$9,TRUE,FALSE),IF(INDEX(Команды!$A$2:$AN$7500,MATCH(CS$3,Команды!$A$2:$A$7500,0),$E42+2)=Команды!$AJ$10,TRUE,FALSE),IF(INDEX(Команды!$A$2:$AN$7500,MATCH(CS$3,Команды!$A$2:$A$7500,0),$E42+2)=Команды!$AJ$11,TRUE,FALSE),IF(INDEX(Команды!$A$2:$AN$7500,MATCH(CS$3,Команды!$A$2:$A$7500,0),$E42+2)=Команды!$AJ$12,TRUE,FALSE),IF(INDEX(Команды!$A$2:$AN$7500,MATCH(CS$3,Команды!$A$2:$A$7500,0),$E42+2)=Команды!$AJ$13,TRUE,FALSE),IF(INDEX(Команды!$A$2:$AN$7500,MATCH(CS$3,Команды!$A$2:$A$7500,0),$E42+2)=Команды!$AJ$14,TRUE,FALSE),IF(INDEX(Команды!$A$2:$AN$7500,MATCH(CS$3,Команды!$A$2:$A$7500,0),$E42+2)=Команды!$AJ$15,TRUE,FALSE),IF(INDEX(Команды!$A$2:$AN$7500,MATCH(CS$3,Команды!$A$2:$A$7500,0),$E42+2)=Команды!$AJ$16,TRUE,FALSE),IF(INDEX(Команды!$A$2:$AN$7500,MATCH(CS$3,Команды!$A$2:$A$7500,0),$E42+2)=Команды!$AJ$17,TRUE,FALSE),IF(INDEX(Команды!$A$2:$AN$7500,MATCH(CS$3,Команды!$A$2:$A$7500,0),$E42+2)=Команды!$AJ$18,TRUE,FALSE),IF(INDEX(Команды!$A$2:$AN$7500,MATCH(CS$3,Команды!$A$2:$A$7500,0),$E42+2)=Команды!$AJ$19,TRUE,FALSE)),INDEX(Команды!$AJ$2:$AL$19,MATCH(INDEX(Команды!$A$2:$AN$7500,MATCH(CS$3,Команды!$A$2:$A$7500,0),$E42+2),Команды!$AJ$2:$AJ$19,0),3),0)</f>
        <v>1.0208333333333333</v>
      </c>
      <c r="CU42" s="342"/>
    </row>
    <row r="43" spans="1:99" s="2" customFormat="1" ht="21.95" customHeight="1" x14ac:dyDescent="0.3">
      <c r="A43" s="251">
        <v>38</v>
      </c>
      <c r="B43" s="2">
        <f>VLOOKUP(A43,'Список КК'!A:F,6,TRUE)</f>
        <v>1498</v>
      </c>
      <c r="C43" s="636" t="str">
        <f>VLOOKUP(A43,'Список КК'!A:B,2,TRUE)</f>
        <v>Шапорова Галина Анатольевна</v>
      </c>
      <c r="D43" s="203" t="str">
        <f>VLOOKUP(A43,'Список КК'!A:D,4,TRUE)</f>
        <v>ГК, Возв</v>
      </c>
      <c r="E43" s="4">
        <f>VLOOKUP(A43,'Список КК'!A:C,3,TRUE)</f>
        <v>10</v>
      </c>
      <c r="F43" s="220">
        <f>VLOOKUP(A43,'Список КК'!A:E,5,TRUE)</f>
        <v>0</v>
      </c>
      <c r="G43" s="174">
        <f>IF(OR(IF(INDEX(Команды!$A$2:$AN$7500,MATCH(G$3,Команды!$A$2:$A$7500,0),$E43+2)=Команды!$AJ$2,TRUE,FALSE),IF(INDEX(Команды!$A$2:$AN$7500,MATCH(G$3,Команды!$A$2:$A$7500,0),$E43+2)=Команды!$AJ$3,TRUE,FALSE),IF(INDEX(Команды!$A$2:$AN$7500,MATCH(G$3,Команды!$A$2:$A$7500,0),$E43+2)=Команды!$AJ$4,TRUE,FALSE),IF(INDEX(Команды!$A$2:$AN$7500,MATCH(G$3,Команды!$A$2:$A$7500,0),$E43+2)=Команды!$AJ$5,TRUE,FALSE),IF(INDEX(Команды!$A$2:$AN$7500,MATCH(G$3,Команды!$A$2:$A$7500,0),$E43+2)=Команды!$AJ$6,TRUE,FALSE),IF(INDEX(Команды!$A$2:$AN$7500,MATCH(G$3,Команды!$A$2:$A$7500,0),$E43+2)=Команды!$AJ$7,TRUE,FALSE),IF(INDEX(Команды!$A$2:$AN$7500,MATCH(G$3,Команды!$A$2:$A$7500,0),$E43+2)=Команды!$AJ$8,TRUE,FALSE),IF(INDEX(Команды!$A$2:$AN$7500,MATCH(G$3,Команды!$A$2:$A$7500,0),$E43+2)=Команды!$AJ$9,TRUE,FALSE),IF(INDEX(Команды!$A$2:$AN$7500,MATCH(G$3,Команды!$A$2:$A$7500,0),$E43+2)=Команды!$AJ$10,TRUE,FALSE),IF(INDEX(Команды!$A$2:$AN$7500,MATCH(G$3,Команды!$A$2:$A$7500,0),$E43+2)=Команды!$AJ$11,TRUE,FALSE),IF(INDEX(Команды!$A$2:$AN$7500,MATCH(G$3,Команды!$A$2:$A$7500,0),$E43+2)=Команды!$AJ$12,TRUE,FALSE),IF(INDEX(Команды!$A$2:$AN$7500,MATCH(G$3,Команды!$A$2:$A$7500,0),$E43+2)=Команды!$AJ$13,TRUE,FALSE),IF(INDEX(Команды!$A$2:$AN$7500,MATCH(G$3,Команды!$A$2:$A$7500,0),$E43+2)=Команды!$AJ$14,TRUE,FALSE),IF(INDEX(Команды!$A$2:$AN$7500,MATCH(G$3,Команды!$A$2:$A$7500,0),$E43+2)=Команды!$AJ$15,TRUE,FALSE),IF(INDEX(Команды!$A$2:$AN$7500,MATCH(G$3,Команды!$A$2:$A$7500,0),$E43+2)=Команды!$AJ$16,TRUE,FALSE),,IF(INDEX(Команды!$A$2:$AN$7500,MATCH(G$3,Команды!$A$2:$A$7500,0),$E43+2)=Команды!$AJ$17,TRUE,FALSE),,IF(INDEX(Команды!$A$2:$AN$7500,MATCH(G$3,Команды!$A$2:$A$7500,0),$E43+2)=Команды!$AJ$18,TRUE,FALSE),,IF(INDEX(Команды!$A$2:$AN$7500,MATCH(G$3,Команды!$A$2:$A$7500,0),$E43+2)=Команды!$AJ$19,TRUE,FALSE)),INDEX(Команды!$AJ$2:$AK$19,MATCH(INDEX(Команды!$A$2:$AN$7500,MATCH(G$3,Команды!$A$2:$A$7500,0),$E43+2),Команды!$AJ$2:$AJ$19,0),2),0)</f>
        <v>0.375</v>
      </c>
      <c r="H43" s="175">
        <f>IF(OR(IF(INDEX(Команды!$A$2:$AN$7500,MATCH(G$3,Команды!$A$2:$A$7500,0),$E43+2)=Команды!$AJ$2,TRUE,FALSE),IF(INDEX(Команды!$A$2:$AN$7500,MATCH(G$3,Команды!$A$2:$A$7500,0),$E43+2)=Команды!$AJ$3,TRUE,FALSE),IF(INDEX(Команды!$A$2:$AN$7500,MATCH(G$3,Команды!$A$2:$A$7500,0),$E43+2)=Команды!$AJ$4,TRUE,FALSE),IF(INDEX(Команды!$A$2:$AN$7500,MATCH(G$3,Команды!$A$2:$A$7500,0),$E43+2)=Команды!$AJ$5,TRUE,FALSE),IF(INDEX(Команды!$A$2:$AN$7500,MATCH(G$3,Команды!$A$2:$A$7500,0),$E43+2)=Команды!$AJ$6,TRUE,FALSE),IF(INDEX(Команды!$A$2:$AN$7500,MATCH(G$3,Команды!$A$2:$A$7500,0),$E43+2)=Команды!$AJ$7,TRUE,FALSE),IF(INDEX(Команды!$A$2:$AN$7500,MATCH(G$3,Команды!$A$2:$A$7500,0),$E43+2)=Команды!$AJ$8,TRUE,FALSE),IF(INDEX(Команды!$A$2:$AN$7500,MATCH(G$3,Команды!$A$2:$A$7500,0),$E43+2)=Команды!$AJ$9,TRUE,FALSE),IF(INDEX(Команды!$A$2:$AN$7500,MATCH(G$3,Команды!$A$2:$A$7500,0),$E43+2)=Команды!$AJ$10,TRUE,FALSE),IF(INDEX(Команды!$A$2:$AN$7500,MATCH(G$3,Команды!$A$2:$A$7500,0),$E43+2)=Команды!$AJ$11,TRUE,FALSE),IF(INDEX(Команды!$A$2:$AN$7500,MATCH(G$3,Команды!$A$2:$A$7500,0),$E43+2)=Команды!$AJ$12,TRUE,FALSE),IF(INDEX(Команды!$A$2:$AN$7500,MATCH(G$3,Команды!$A$2:$A$7500,0),$E43+2)=Команды!$AJ$13,TRUE,FALSE),IF(INDEX(Команды!$A$2:$AN$7500,MATCH(G$3,Команды!$A$2:$A$7500,0),$E43+2)=Команды!$AJ$14,TRUE,FALSE),IF(INDEX(Команды!$A$2:$AN$7500,MATCH(G$3,Команды!$A$2:$A$7500,0),$E43+2)=Команды!$AJ$15,TRUE,FALSE),IF(INDEX(Команды!$A$2:$AN$7500,MATCH(G$3,Команды!$A$2:$A$7500,0),$E43+2)=Команды!$AJ$16,TRUE,FALSE),IF(INDEX(Команды!$A$2:$AN$7500,MATCH(G$3,Команды!$A$2:$A$7500,0),$E43+2)=Команды!$AJ$17,TRUE,FALSE),IF(INDEX(Команды!$A$2:$AN$7500,MATCH(G$3,Команды!$A$2:$A$7500,0),$E43+2)=Команды!$AJ$18,TRUE,FALSE),IF(INDEX(Команды!$A$2:$AN$7500,MATCH(G$3,Команды!$A$2:$A$7500,0),$E43+2)=Команды!$AJ$19,TRUE,FALSE)),INDEX(Команды!$AJ$2:$AL$19,MATCH(INDEX(Команды!$A$2:$AN$7500,MATCH(G$3,Команды!$A$2:$A$7500,0),$E43+2),Команды!$AJ$2:$AJ$19,0),3),0)</f>
        <v>0.75</v>
      </c>
      <c r="I43" s="342"/>
      <c r="J43" s="174">
        <f>IF(OR(IF(INDEX(Команды!$A$2:$AN$7500,MATCH(J$3,Команды!$A$2:$A$7500,0),$E43+2)=Команды!$AJ$2,TRUE,FALSE),IF(INDEX(Команды!$A$2:$AN$7500,MATCH(J$3,Команды!$A$2:$A$7500,0),$E43+2)=Команды!$AJ$3,TRUE,FALSE),IF(INDEX(Команды!$A$2:$AN$7500,MATCH(J$3,Команды!$A$2:$A$7500,0),$E43+2)=Команды!$AJ$4,TRUE,FALSE),IF(INDEX(Команды!$A$2:$AN$7500,MATCH(J$3,Команды!$A$2:$A$7500,0),$E43+2)=Команды!$AJ$5,TRUE,FALSE),IF(INDEX(Команды!$A$2:$AN$7500,MATCH(J$3,Команды!$A$2:$A$7500,0),$E43+2)=Команды!$AJ$6,TRUE,FALSE),IF(INDEX(Команды!$A$2:$AN$7500,MATCH(J$3,Команды!$A$2:$A$7500,0),$E43+2)=Команды!$AJ$7,TRUE,FALSE),IF(INDEX(Команды!$A$2:$AN$7500,MATCH(J$3,Команды!$A$2:$A$7500,0),$E43+2)=Команды!$AJ$8,TRUE,FALSE),IF(INDEX(Команды!$A$2:$AN$7500,MATCH(J$3,Команды!$A$2:$A$7500,0),$E43+2)=Команды!$AJ$9,TRUE,FALSE),IF(INDEX(Команды!$A$2:$AN$7500,MATCH(J$3,Команды!$A$2:$A$7500,0),$E43+2)=Команды!$AJ$10,TRUE,FALSE),IF(INDEX(Команды!$A$2:$AN$7500,MATCH(J$3,Команды!$A$2:$A$7500,0),$E43+2)=Команды!$AJ$11,TRUE,FALSE),IF(INDEX(Команды!$A$2:$AN$7500,MATCH(J$3,Команды!$A$2:$A$7500,0),$E43+2)=Команды!$AJ$12,TRUE,FALSE),IF(INDEX(Команды!$A$2:$AN$7500,MATCH(J$3,Команды!$A$2:$A$7500,0),$E43+2)=Команды!$AJ$13,TRUE,FALSE),IF(INDEX(Команды!$A$2:$AN$7500,MATCH(J$3,Команды!$A$2:$A$7500,0),$E43+2)=Команды!$AJ$14,TRUE,FALSE),IF(INDEX(Команды!$A$2:$AN$7500,MATCH(J$3,Команды!$A$2:$A$7500,0),$E43+2)=Команды!$AJ$15,TRUE,FALSE),IF(INDEX(Команды!$A$2:$AN$7500,MATCH(J$3,Команды!$A$2:$A$7500,0),$E43+2)=Команды!$AJ$16,TRUE,FALSE),,IF(INDEX(Команды!$A$2:$AN$7500,MATCH(J$3,Команды!$A$2:$A$7500,0),$E43+2)=Команды!$AJ$17,TRUE,FALSE),,IF(INDEX(Команды!$A$2:$AN$7500,MATCH(J$3,Команды!$A$2:$A$7500,0),$E43+2)=Команды!$AJ$18,TRUE,FALSE),,IF(INDEX(Команды!$A$2:$AN$7500,MATCH(J$3,Команды!$A$2:$A$7500,0),$E43+2)=Команды!$AJ$19,TRUE,FALSE)),INDEX(Команды!$AJ$2:$AK$19,MATCH(INDEX(Команды!$A$2:$AN$7500,MATCH(J$3,Команды!$A$2:$A$7500,0),$E43+2),Команды!$AJ$2:$AJ$19,0),2),0)</f>
        <v>0.41666666666666669</v>
      </c>
      <c r="K43" s="175">
        <f>IF(OR(IF(INDEX(Команды!$A$2:$AN$7500,MATCH(J$3,Команды!$A$2:$A$7500,0),$E43+2)=Команды!$AJ$2,TRUE,FALSE),IF(INDEX(Команды!$A$2:$AN$7500,MATCH(J$3,Команды!$A$2:$A$7500,0),$E43+2)=Команды!$AJ$3,TRUE,FALSE),IF(INDEX(Команды!$A$2:$AN$7500,MATCH(J$3,Команды!$A$2:$A$7500,0),$E43+2)=Команды!$AJ$4,TRUE,FALSE),IF(INDEX(Команды!$A$2:$AN$7500,MATCH(J$3,Команды!$A$2:$A$7500,0),$E43+2)=Команды!$AJ$5,TRUE,FALSE),IF(INDEX(Команды!$A$2:$AN$7500,MATCH(J$3,Команды!$A$2:$A$7500,0),$E43+2)=Команды!$AJ$6,TRUE,FALSE),IF(INDEX(Команды!$A$2:$AN$7500,MATCH(J$3,Команды!$A$2:$A$7500,0),$E43+2)=Команды!$AJ$7,TRUE,FALSE),IF(INDEX(Команды!$A$2:$AN$7500,MATCH(J$3,Команды!$A$2:$A$7500,0),$E43+2)=Команды!$AJ$8,TRUE,FALSE),IF(INDEX(Команды!$A$2:$AN$7500,MATCH(J$3,Команды!$A$2:$A$7500,0),$E43+2)=Команды!$AJ$9,TRUE,FALSE),IF(INDEX(Команды!$A$2:$AN$7500,MATCH(J$3,Команды!$A$2:$A$7500,0),$E43+2)=Команды!$AJ$10,TRUE,FALSE),IF(INDEX(Команды!$A$2:$AN$7500,MATCH(J$3,Команды!$A$2:$A$7500,0),$E43+2)=Команды!$AJ$11,TRUE,FALSE),IF(INDEX(Команды!$A$2:$AN$7500,MATCH(J$3,Команды!$A$2:$A$7500,0),$E43+2)=Команды!$AJ$12,TRUE,FALSE),IF(INDEX(Команды!$A$2:$AN$7500,MATCH(J$3,Команды!$A$2:$A$7500,0),$E43+2)=Команды!$AJ$13,TRUE,FALSE),IF(INDEX(Команды!$A$2:$AN$7500,MATCH(J$3,Команды!$A$2:$A$7500,0),$E43+2)=Команды!$AJ$14,TRUE,FALSE),IF(INDEX(Команды!$A$2:$AN$7500,MATCH(J$3,Команды!$A$2:$A$7500,0),$E43+2)=Команды!$AJ$15,TRUE,FALSE),IF(INDEX(Команды!$A$2:$AN$7500,MATCH(J$3,Команды!$A$2:$A$7500,0),$E43+2)=Команды!$AJ$16,TRUE,FALSE),IF(INDEX(Команды!$A$2:$AN$7500,MATCH(J$3,Команды!$A$2:$A$7500,0),$E43+2)=Команды!$AJ$17,TRUE,FALSE),IF(INDEX(Команды!$A$2:$AN$7500,MATCH(J$3,Команды!$A$2:$A$7500,0),$E43+2)=Команды!$AJ$18,TRUE,FALSE),IF(INDEX(Команды!$A$2:$AN$7500,MATCH(J$3,Команды!$A$2:$A$7500,0),$E43+2)=Команды!$AJ$19,TRUE,FALSE)),INDEX(Команды!$AJ$2:$AL$19,MATCH(INDEX(Команды!$A$2:$AN$7500,MATCH(J$3,Команды!$A$2:$A$7500,0),$E43+2),Команды!$AJ$2:$AJ$19,0),3),0)</f>
        <v>0.79166666666666663</v>
      </c>
      <c r="L43" s="342"/>
      <c r="M43" s="174">
        <f>IF(OR(IF(INDEX(Команды!$A$2:$AN$7500,MATCH(M$3,Команды!$A$2:$A$7500,0),$E43+2)=Команды!$AJ$2,TRUE,FALSE),IF(INDEX(Команды!$A$2:$AN$7500,MATCH(M$3,Команды!$A$2:$A$7500,0),$E43+2)=Команды!$AJ$3,TRUE,FALSE),IF(INDEX(Команды!$A$2:$AN$7500,MATCH(M$3,Команды!$A$2:$A$7500,0),$E43+2)=Команды!$AJ$4,TRUE,FALSE),IF(INDEX(Команды!$A$2:$AN$7500,MATCH(M$3,Команды!$A$2:$A$7500,0),$E43+2)=Команды!$AJ$5,TRUE,FALSE),IF(INDEX(Команды!$A$2:$AN$7500,MATCH(M$3,Команды!$A$2:$A$7500,0),$E43+2)=Команды!$AJ$6,TRUE,FALSE),IF(INDEX(Команды!$A$2:$AN$7500,MATCH(M$3,Команды!$A$2:$A$7500,0),$E43+2)=Команды!$AJ$7,TRUE,FALSE),IF(INDEX(Команды!$A$2:$AN$7500,MATCH(M$3,Команды!$A$2:$A$7500,0),$E43+2)=Команды!$AJ$8,TRUE,FALSE),IF(INDEX(Команды!$A$2:$AN$7500,MATCH(M$3,Команды!$A$2:$A$7500,0),$E43+2)=Команды!$AJ$9,TRUE,FALSE),IF(INDEX(Команды!$A$2:$AN$7500,MATCH(M$3,Команды!$A$2:$A$7500,0),$E43+2)=Команды!$AJ$10,TRUE,FALSE),IF(INDEX(Команды!$A$2:$AN$7500,MATCH(M$3,Команды!$A$2:$A$7500,0),$E43+2)=Команды!$AJ$11,TRUE,FALSE),IF(INDEX(Команды!$A$2:$AN$7500,MATCH(M$3,Команды!$A$2:$A$7500,0),$E43+2)=Команды!$AJ$12,TRUE,FALSE),IF(INDEX(Команды!$A$2:$AN$7500,MATCH(M$3,Команды!$A$2:$A$7500,0),$E43+2)=Команды!$AJ$13,TRUE,FALSE),IF(INDEX(Команды!$A$2:$AN$7500,MATCH(M$3,Команды!$A$2:$A$7500,0),$E43+2)=Команды!$AJ$14,TRUE,FALSE),IF(INDEX(Команды!$A$2:$AN$7500,MATCH(M$3,Команды!$A$2:$A$7500,0),$E43+2)=Команды!$AJ$15,TRUE,FALSE),IF(INDEX(Команды!$A$2:$AN$7500,MATCH(M$3,Команды!$A$2:$A$7500,0),$E43+2)=Команды!$AJ$16,TRUE,FALSE),,IF(INDEX(Команды!$A$2:$AN$7500,MATCH(M$3,Команды!$A$2:$A$7500,0),$E43+2)=Команды!$AJ$17,TRUE,FALSE),,IF(INDEX(Команды!$A$2:$AN$7500,MATCH(M$3,Команды!$A$2:$A$7500,0),$E43+2)=Команды!$AJ$18,TRUE,FALSE),,IF(INDEX(Команды!$A$2:$AN$7500,MATCH(M$3,Команды!$A$2:$A$7500,0),$E43+2)=Команды!$AJ$19,TRUE,FALSE)),INDEX(Команды!$AJ$2:$AK$19,MATCH(INDEX(Команды!$A$2:$AN$7500,MATCH(M$3,Команды!$A$2:$A$7500,0),$E43+2),Команды!$AJ$2:$AJ$19,0),2),0)</f>
        <v>0.58333333333333337</v>
      </c>
      <c r="N43" s="175">
        <f>IF(OR(IF(INDEX(Команды!$A$2:$AN$7500,MATCH(M$3,Команды!$A$2:$A$7500,0),$E43+2)=Команды!$AJ$2,TRUE,FALSE),IF(INDEX(Команды!$A$2:$AN$7500,MATCH(M$3,Команды!$A$2:$A$7500,0),$E43+2)=Команды!$AJ$3,TRUE,FALSE),IF(INDEX(Команды!$A$2:$AN$7500,MATCH(M$3,Команды!$A$2:$A$7500,0),$E43+2)=Команды!$AJ$4,TRUE,FALSE),IF(INDEX(Команды!$A$2:$AN$7500,MATCH(M$3,Команды!$A$2:$A$7500,0),$E43+2)=Команды!$AJ$5,TRUE,FALSE),IF(INDEX(Команды!$A$2:$AN$7500,MATCH(M$3,Команды!$A$2:$A$7500,0),$E43+2)=Команды!$AJ$6,TRUE,FALSE),IF(INDEX(Команды!$A$2:$AN$7500,MATCH(M$3,Команды!$A$2:$A$7500,0),$E43+2)=Команды!$AJ$7,TRUE,FALSE),IF(INDEX(Команды!$A$2:$AN$7500,MATCH(M$3,Команды!$A$2:$A$7500,0),$E43+2)=Команды!$AJ$8,TRUE,FALSE),IF(INDEX(Команды!$A$2:$AN$7500,MATCH(M$3,Команды!$A$2:$A$7500,0),$E43+2)=Команды!$AJ$9,TRUE,FALSE),IF(INDEX(Команды!$A$2:$AN$7500,MATCH(M$3,Команды!$A$2:$A$7500,0),$E43+2)=Команды!$AJ$10,TRUE,FALSE),IF(INDEX(Команды!$A$2:$AN$7500,MATCH(M$3,Команды!$A$2:$A$7500,0),$E43+2)=Команды!$AJ$11,TRUE,FALSE),IF(INDEX(Команды!$A$2:$AN$7500,MATCH(M$3,Команды!$A$2:$A$7500,0),$E43+2)=Команды!$AJ$12,TRUE,FALSE),IF(INDEX(Команды!$A$2:$AN$7500,MATCH(M$3,Команды!$A$2:$A$7500,0),$E43+2)=Команды!$AJ$13,TRUE,FALSE),IF(INDEX(Команды!$A$2:$AN$7500,MATCH(M$3,Команды!$A$2:$A$7500,0),$E43+2)=Команды!$AJ$14,TRUE,FALSE),IF(INDEX(Команды!$A$2:$AN$7500,MATCH(M$3,Команды!$A$2:$A$7500,0),$E43+2)=Команды!$AJ$15,TRUE,FALSE),IF(INDEX(Команды!$A$2:$AN$7500,MATCH(M$3,Команды!$A$2:$A$7500,0),$E43+2)=Команды!$AJ$16,TRUE,FALSE),IF(INDEX(Команды!$A$2:$AN$7500,MATCH(M$3,Команды!$A$2:$A$7500,0),$E43+2)=Команды!$AJ$17,TRUE,FALSE),IF(INDEX(Команды!$A$2:$AN$7500,MATCH(M$3,Команды!$A$2:$A$7500,0),$E43+2)=Команды!$AJ$18,TRUE,FALSE),IF(INDEX(Команды!$A$2:$AN$7500,MATCH(M$3,Команды!$A$2:$A$7500,0),$E43+2)=Команды!$AJ$19,TRUE,FALSE)),INDEX(Команды!$AJ$2:$AL$19,MATCH(INDEX(Команды!$A$2:$AN$7500,MATCH(M$3,Команды!$A$2:$A$7500,0),$E43+2),Команды!$AJ$2:$AJ$19,0),3),0)</f>
        <v>0.95833333333333337</v>
      </c>
      <c r="O43" s="342"/>
      <c r="P43" s="174">
        <f>IF(OR(IF(INDEX(Команды!$A$2:$AN$7500,MATCH(P$3,Команды!$A$2:$A$7500,0),$E43+2)=Команды!$AJ$2,TRUE,FALSE),IF(INDEX(Команды!$A$2:$AN$7500,MATCH(P$3,Команды!$A$2:$A$7500,0),$E43+2)=Команды!$AJ$3,TRUE,FALSE),IF(INDEX(Команды!$A$2:$AN$7500,MATCH(P$3,Команды!$A$2:$A$7500,0),$E43+2)=Команды!$AJ$4,TRUE,FALSE),IF(INDEX(Команды!$A$2:$AN$7500,MATCH(P$3,Команды!$A$2:$A$7500,0),$E43+2)=Команды!$AJ$5,TRUE,FALSE),IF(INDEX(Команды!$A$2:$AN$7500,MATCH(P$3,Команды!$A$2:$A$7500,0),$E43+2)=Команды!$AJ$6,TRUE,FALSE),IF(INDEX(Команды!$A$2:$AN$7500,MATCH(P$3,Команды!$A$2:$A$7500,0),$E43+2)=Команды!$AJ$7,TRUE,FALSE),IF(INDEX(Команды!$A$2:$AN$7500,MATCH(P$3,Команды!$A$2:$A$7500,0),$E43+2)=Команды!$AJ$8,TRUE,FALSE),IF(INDEX(Команды!$A$2:$AN$7500,MATCH(P$3,Команды!$A$2:$A$7500,0),$E43+2)=Команды!$AJ$9,TRUE,FALSE),IF(INDEX(Команды!$A$2:$AN$7500,MATCH(P$3,Команды!$A$2:$A$7500,0),$E43+2)=Команды!$AJ$10,TRUE,FALSE),IF(INDEX(Команды!$A$2:$AN$7500,MATCH(P$3,Команды!$A$2:$A$7500,0),$E43+2)=Команды!$AJ$11,TRUE,FALSE),IF(INDEX(Команды!$A$2:$AN$7500,MATCH(P$3,Команды!$A$2:$A$7500,0),$E43+2)=Команды!$AJ$12,TRUE,FALSE),IF(INDEX(Команды!$A$2:$AN$7500,MATCH(P$3,Команды!$A$2:$A$7500,0),$E43+2)=Команды!$AJ$13,TRUE,FALSE),IF(INDEX(Команды!$A$2:$AN$7500,MATCH(P$3,Команды!$A$2:$A$7500,0),$E43+2)=Команды!$AJ$14,TRUE,FALSE),IF(INDEX(Команды!$A$2:$AN$7500,MATCH(P$3,Команды!$A$2:$A$7500,0),$E43+2)=Команды!$AJ$15,TRUE,FALSE),IF(INDEX(Команды!$A$2:$AN$7500,MATCH(P$3,Команды!$A$2:$A$7500,0),$E43+2)=Команды!$AJ$16,TRUE,FALSE),,IF(INDEX(Команды!$A$2:$AN$7500,MATCH(P$3,Команды!$A$2:$A$7500,0),$E43+2)=Команды!$AJ$17,TRUE,FALSE),,IF(INDEX(Команды!$A$2:$AN$7500,MATCH(P$3,Команды!$A$2:$A$7500,0),$E43+2)=Команды!$AJ$18,TRUE,FALSE),,IF(INDEX(Команды!$A$2:$AN$7500,MATCH(P$3,Команды!$A$2:$A$7500,0),$E43+2)=Команды!$AJ$19,TRUE,FALSE)),INDEX(Команды!$AJ$2:$AK$19,MATCH(INDEX(Команды!$A$2:$AN$7500,MATCH(P$3,Команды!$A$2:$A$7500,0),$E43+2),Команды!$AJ$2:$AJ$19,0),2),0)</f>
        <v>0.58333333333333337</v>
      </c>
      <c r="Q43" s="175">
        <f>IF(OR(IF(INDEX(Команды!$A$2:$AN$7500,MATCH(P$3,Команды!$A$2:$A$7500,0),$E43+2)=Команды!$AJ$2,TRUE,FALSE),IF(INDEX(Команды!$A$2:$AN$7500,MATCH(P$3,Команды!$A$2:$A$7500,0),$E43+2)=Команды!$AJ$3,TRUE,FALSE),IF(INDEX(Команды!$A$2:$AN$7500,MATCH(P$3,Команды!$A$2:$A$7500,0),$E43+2)=Команды!$AJ$4,TRUE,FALSE),IF(INDEX(Команды!$A$2:$AN$7500,MATCH(P$3,Команды!$A$2:$A$7500,0),$E43+2)=Команды!$AJ$5,TRUE,FALSE),IF(INDEX(Команды!$A$2:$AN$7500,MATCH(P$3,Команды!$A$2:$A$7500,0),$E43+2)=Команды!$AJ$6,TRUE,FALSE),IF(INDEX(Команды!$A$2:$AN$7500,MATCH(P$3,Команды!$A$2:$A$7500,0),$E43+2)=Команды!$AJ$7,TRUE,FALSE),IF(INDEX(Команды!$A$2:$AN$7500,MATCH(P$3,Команды!$A$2:$A$7500,0),$E43+2)=Команды!$AJ$8,TRUE,FALSE),IF(INDEX(Команды!$A$2:$AN$7500,MATCH(P$3,Команды!$A$2:$A$7500,0),$E43+2)=Команды!$AJ$9,TRUE,FALSE),IF(INDEX(Команды!$A$2:$AN$7500,MATCH(P$3,Команды!$A$2:$A$7500,0),$E43+2)=Команды!$AJ$10,TRUE,FALSE),IF(INDEX(Команды!$A$2:$AN$7500,MATCH(P$3,Команды!$A$2:$A$7500,0),$E43+2)=Команды!$AJ$11,TRUE,FALSE),IF(INDEX(Команды!$A$2:$AN$7500,MATCH(P$3,Команды!$A$2:$A$7500,0),$E43+2)=Команды!$AJ$12,TRUE,FALSE),IF(INDEX(Команды!$A$2:$AN$7500,MATCH(P$3,Команды!$A$2:$A$7500,0),$E43+2)=Команды!$AJ$13,TRUE,FALSE),IF(INDEX(Команды!$A$2:$AN$7500,MATCH(P$3,Команды!$A$2:$A$7500,0),$E43+2)=Команды!$AJ$14,TRUE,FALSE),IF(INDEX(Команды!$A$2:$AN$7500,MATCH(P$3,Команды!$A$2:$A$7500,0),$E43+2)=Команды!$AJ$15,TRUE,FALSE),IF(INDEX(Команды!$A$2:$AN$7500,MATCH(P$3,Команды!$A$2:$A$7500,0),$E43+2)=Команды!$AJ$16,TRUE,FALSE),IF(INDEX(Команды!$A$2:$AN$7500,MATCH(P$3,Команды!$A$2:$A$7500,0),$E43+2)=Команды!$AJ$17,TRUE,FALSE),IF(INDEX(Команды!$A$2:$AN$7500,MATCH(P$3,Команды!$A$2:$A$7500,0),$E43+2)=Команды!$AJ$18,TRUE,FALSE),IF(INDEX(Команды!$A$2:$AN$7500,MATCH(P$3,Команды!$A$2:$A$7500,0),$E43+2)=Команды!$AJ$19,TRUE,FALSE)),INDEX(Команды!$AJ$2:$AL$19,MATCH(INDEX(Команды!$A$2:$AN$7500,MATCH(P$3,Команды!$A$2:$A$7500,0),$E43+2),Команды!$AJ$2:$AJ$19,0),3),0)</f>
        <v>0.95833333333333337</v>
      </c>
      <c r="R43" s="342"/>
      <c r="S43" s="174" t="str">
        <f>IF(OR(IF(INDEX(Команды!$A$2:$AN$7500,MATCH(S$3,Команды!$A$2:$A$7500,0),$E43+2)=Команды!$AJ$2,TRUE,FALSE),IF(INDEX(Команды!$A$2:$AN$7500,MATCH(S$3,Команды!$A$2:$A$7500,0),$E43+2)=Команды!$AJ$3,TRUE,FALSE),IF(INDEX(Команды!$A$2:$AN$7500,MATCH(S$3,Команды!$A$2:$A$7500,0),$E43+2)=Команды!$AJ$4,TRUE,FALSE),IF(INDEX(Команды!$A$2:$AN$7500,MATCH(S$3,Команды!$A$2:$A$7500,0),$E43+2)=Команды!$AJ$5,TRUE,FALSE),IF(INDEX(Команды!$A$2:$AN$7500,MATCH(S$3,Команды!$A$2:$A$7500,0),$E43+2)=Команды!$AJ$6,TRUE,FALSE),IF(INDEX(Команды!$A$2:$AN$7500,MATCH(S$3,Команды!$A$2:$A$7500,0),$E43+2)=Команды!$AJ$7,TRUE,FALSE),IF(INDEX(Команды!$A$2:$AN$7500,MATCH(S$3,Команды!$A$2:$A$7500,0),$E43+2)=Команды!$AJ$8,TRUE,FALSE),IF(INDEX(Команды!$A$2:$AN$7500,MATCH(S$3,Команды!$A$2:$A$7500,0),$E43+2)=Команды!$AJ$9,TRUE,FALSE),IF(INDEX(Команды!$A$2:$AN$7500,MATCH(S$3,Команды!$A$2:$A$7500,0),$E43+2)=Команды!$AJ$10,TRUE,FALSE),IF(INDEX(Команды!$A$2:$AN$7500,MATCH(S$3,Команды!$A$2:$A$7500,0),$E43+2)=Команды!$AJ$11,TRUE,FALSE),IF(INDEX(Команды!$A$2:$AN$7500,MATCH(S$3,Команды!$A$2:$A$7500,0),$E43+2)=Команды!$AJ$12,TRUE,FALSE),IF(INDEX(Команды!$A$2:$AN$7500,MATCH(S$3,Команды!$A$2:$A$7500,0),$E43+2)=Команды!$AJ$13,TRUE,FALSE),IF(INDEX(Команды!$A$2:$AN$7500,MATCH(S$3,Команды!$A$2:$A$7500,0),$E43+2)=Команды!$AJ$14,TRUE,FALSE),IF(INDEX(Команды!$A$2:$AN$7500,MATCH(S$3,Команды!$A$2:$A$7500,0),$E43+2)=Команды!$AJ$15,TRUE,FALSE),IF(INDEX(Команды!$A$2:$AN$7500,MATCH(S$3,Команды!$A$2:$A$7500,0),$E43+2)=Команды!$AJ$16,TRUE,FALSE),,IF(INDEX(Команды!$A$2:$AN$7500,MATCH(S$3,Команды!$A$2:$A$7500,0),$E43+2)=Команды!$AJ$17,TRUE,FALSE),,IF(INDEX(Команды!$A$2:$AN$7500,MATCH(S$3,Команды!$A$2:$A$7500,0),$E43+2)=Команды!$AJ$18,TRUE,FALSE),,IF(INDEX(Команды!$A$2:$AN$7500,MATCH(S$3,Команды!$A$2:$A$7500,0),$E43+2)=Команды!$AJ$19,TRUE,FALSE)),INDEX(Команды!$AJ$2:$AK$19,MATCH(INDEX(Команды!$A$2:$AN$7500,MATCH(S$3,Команды!$A$2:$A$7500,0),$E43+2),Команды!$AJ$2:$AJ$19,0),2),0)</f>
        <v>В</v>
      </c>
      <c r="T43" s="175" t="str">
        <f>IF(OR(IF(INDEX(Команды!$A$2:$AN$7500,MATCH(S$3,Команды!$A$2:$A$7500,0),$E43+2)=Команды!$AJ$2,TRUE,FALSE),IF(INDEX(Команды!$A$2:$AN$7500,MATCH(S$3,Команды!$A$2:$A$7500,0),$E43+2)=Команды!$AJ$3,TRUE,FALSE),IF(INDEX(Команды!$A$2:$AN$7500,MATCH(S$3,Команды!$A$2:$A$7500,0),$E43+2)=Команды!$AJ$4,TRUE,FALSE),IF(INDEX(Команды!$A$2:$AN$7500,MATCH(S$3,Команды!$A$2:$A$7500,0),$E43+2)=Команды!$AJ$5,TRUE,FALSE),IF(INDEX(Команды!$A$2:$AN$7500,MATCH(S$3,Команды!$A$2:$A$7500,0),$E43+2)=Команды!$AJ$6,TRUE,FALSE),IF(INDEX(Команды!$A$2:$AN$7500,MATCH(S$3,Команды!$A$2:$A$7500,0),$E43+2)=Команды!$AJ$7,TRUE,FALSE),IF(INDEX(Команды!$A$2:$AN$7500,MATCH(S$3,Команды!$A$2:$A$7500,0),$E43+2)=Команды!$AJ$8,TRUE,FALSE),IF(INDEX(Команды!$A$2:$AN$7500,MATCH(S$3,Команды!$A$2:$A$7500,0),$E43+2)=Команды!$AJ$9,TRUE,FALSE),IF(INDEX(Команды!$A$2:$AN$7500,MATCH(S$3,Команды!$A$2:$A$7500,0),$E43+2)=Команды!$AJ$10,TRUE,FALSE),IF(INDEX(Команды!$A$2:$AN$7500,MATCH(S$3,Команды!$A$2:$A$7500,0),$E43+2)=Команды!$AJ$11,TRUE,FALSE),IF(INDEX(Команды!$A$2:$AN$7500,MATCH(S$3,Команды!$A$2:$A$7500,0),$E43+2)=Команды!$AJ$12,TRUE,FALSE),IF(INDEX(Команды!$A$2:$AN$7500,MATCH(S$3,Команды!$A$2:$A$7500,0),$E43+2)=Команды!$AJ$13,TRUE,FALSE),IF(INDEX(Команды!$A$2:$AN$7500,MATCH(S$3,Команды!$A$2:$A$7500,0),$E43+2)=Команды!$AJ$14,TRUE,FALSE),IF(INDEX(Команды!$A$2:$AN$7500,MATCH(S$3,Команды!$A$2:$A$7500,0),$E43+2)=Команды!$AJ$15,TRUE,FALSE),IF(INDEX(Команды!$A$2:$AN$7500,MATCH(S$3,Команды!$A$2:$A$7500,0),$E43+2)=Команды!$AJ$16,TRUE,FALSE),IF(INDEX(Команды!$A$2:$AN$7500,MATCH(S$3,Команды!$A$2:$A$7500,0),$E43+2)=Команды!$AJ$17,TRUE,FALSE),IF(INDEX(Команды!$A$2:$AN$7500,MATCH(S$3,Команды!$A$2:$A$7500,0),$E43+2)=Команды!$AJ$18,TRUE,FALSE),IF(INDEX(Команды!$A$2:$AN$7500,MATCH(S$3,Команды!$A$2:$A$7500,0),$E43+2)=Команды!$AJ$19,TRUE,FALSE)),INDEX(Команды!$AJ$2:$AL$19,MATCH(INDEX(Команды!$A$2:$AN$7500,MATCH(S$3,Команды!$A$2:$A$7500,0),$E43+2),Команды!$AJ$2:$AJ$19,0),3),0)</f>
        <v>В</v>
      </c>
      <c r="U43" s="342"/>
      <c r="V43" s="174" t="str">
        <f>IF(OR(IF(INDEX(Команды!$A$2:$AN$7500,MATCH(V$3,Команды!$A$2:$A$7500,0),$E43+2)=Команды!$AJ$2,TRUE,FALSE),IF(INDEX(Команды!$A$2:$AN$7500,MATCH(V$3,Команды!$A$2:$A$7500,0),$E43+2)=Команды!$AJ$3,TRUE,FALSE),IF(INDEX(Команды!$A$2:$AN$7500,MATCH(V$3,Команды!$A$2:$A$7500,0),$E43+2)=Команды!$AJ$4,TRUE,FALSE),IF(INDEX(Команды!$A$2:$AN$7500,MATCH(V$3,Команды!$A$2:$A$7500,0),$E43+2)=Команды!$AJ$5,TRUE,FALSE),IF(INDEX(Команды!$A$2:$AN$7500,MATCH(V$3,Команды!$A$2:$A$7500,0),$E43+2)=Команды!$AJ$6,TRUE,FALSE),IF(INDEX(Команды!$A$2:$AN$7500,MATCH(V$3,Команды!$A$2:$A$7500,0),$E43+2)=Команды!$AJ$7,TRUE,FALSE),IF(INDEX(Команды!$A$2:$AN$7500,MATCH(V$3,Команды!$A$2:$A$7500,0),$E43+2)=Команды!$AJ$8,TRUE,FALSE),IF(INDEX(Команды!$A$2:$AN$7500,MATCH(V$3,Команды!$A$2:$A$7500,0),$E43+2)=Команды!$AJ$9,TRUE,FALSE),IF(INDEX(Команды!$A$2:$AN$7500,MATCH(V$3,Команды!$A$2:$A$7500,0),$E43+2)=Команды!$AJ$10,TRUE,FALSE),IF(INDEX(Команды!$A$2:$AN$7500,MATCH(V$3,Команды!$A$2:$A$7500,0),$E43+2)=Команды!$AJ$11,TRUE,FALSE),IF(INDEX(Команды!$A$2:$AN$7500,MATCH(V$3,Команды!$A$2:$A$7500,0),$E43+2)=Команды!$AJ$12,TRUE,FALSE),IF(INDEX(Команды!$A$2:$AN$7500,MATCH(V$3,Команды!$A$2:$A$7500,0),$E43+2)=Команды!$AJ$13,TRUE,FALSE),IF(INDEX(Команды!$A$2:$AN$7500,MATCH(V$3,Команды!$A$2:$A$7500,0),$E43+2)=Команды!$AJ$14,TRUE,FALSE),IF(INDEX(Команды!$A$2:$AN$7500,MATCH(V$3,Команды!$A$2:$A$7500,0),$E43+2)=Команды!$AJ$15,TRUE,FALSE),IF(INDEX(Команды!$A$2:$AN$7500,MATCH(V$3,Команды!$A$2:$A$7500,0),$E43+2)=Команды!$AJ$16,TRUE,FALSE),,IF(INDEX(Команды!$A$2:$AN$7500,MATCH(V$3,Команды!$A$2:$A$7500,0),$E43+2)=Команды!$AJ$17,TRUE,FALSE),,IF(INDEX(Команды!$A$2:$AN$7500,MATCH(V$3,Команды!$A$2:$A$7500,0),$E43+2)=Команды!$AJ$18,TRUE,FALSE),,IF(INDEX(Команды!$A$2:$AN$7500,MATCH(V$3,Команды!$A$2:$A$7500,0),$E43+2)=Команды!$AJ$19,TRUE,FALSE)),INDEX(Команды!$AJ$2:$AK$19,MATCH(INDEX(Команды!$A$2:$AN$7500,MATCH(V$3,Команды!$A$2:$A$7500,0),$E43+2),Команды!$AJ$2:$AJ$19,0),2),0)</f>
        <v>В</v>
      </c>
      <c r="W43" s="175" t="str">
        <f>IF(OR(IF(INDEX(Команды!$A$2:$AN$7500,MATCH(V$3,Команды!$A$2:$A$7500,0),$E43+2)=Команды!$AJ$2,TRUE,FALSE),IF(INDEX(Команды!$A$2:$AN$7500,MATCH(V$3,Команды!$A$2:$A$7500,0),$E43+2)=Команды!$AJ$3,TRUE,FALSE),IF(INDEX(Команды!$A$2:$AN$7500,MATCH(V$3,Команды!$A$2:$A$7500,0),$E43+2)=Команды!$AJ$4,TRUE,FALSE),IF(INDEX(Команды!$A$2:$AN$7500,MATCH(V$3,Команды!$A$2:$A$7500,0),$E43+2)=Команды!$AJ$5,TRUE,FALSE),IF(INDEX(Команды!$A$2:$AN$7500,MATCH(V$3,Команды!$A$2:$A$7500,0),$E43+2)=Команды!$AJ$6,TRUE,FALSE),IF(INDEX(Команды!$A$2:$AN$7500,MATCH(V$3,Команды!$A$2:$A$7500,0),$E43+2)=Команды!$AJ$7,TRUE,FALSE),IF(INDEX(Команды!$A$2:$AN$7500,MATCH(V$3,Команды!$A$2:$A$7500,0),$E43+2)=Команды!$AJ$8,TRUE,FALSE),IF(INDEX(Команды!$A$2:$AN$7500,MATCH(V$3,Команды!$A$2:$A$7500,0),$E43+2)=Команды!$AJ$9,TRUE,FALSE),IF(INDEX(Команды!$A$2:$AN$7500,MATCH(V$3,Команды!$A$2:$A$7500,0),$E43+2)=Команды!$AJ$10,TRUE,FALSE),IF(INDEX(Команды!$A$2:$AN$7500,MATCH(V$3,Команды!$A$2:$A$7500,0),$E43+2)=Команды!$AJ$11,TRUE,FALSE),IF(INDEX(Команды!$A$2:$AN$7500,MATCH(V$3,Команды!$A$2:$A$7500,0),$E43+2)=Команды!$AJ$12,TRUE,FALSE),IF(INDEX(Команды!$A$2:$AN$7500,MATCH(V$3,Команды!$A$2:$A$7500,0),$E43+2)=Команды!$AJ$13,TRUE,FALSE),IF(INDEX(Команды!$A$2:$AN$7500,MATCH(V$3,Команды!$A$2:$A$7500,0),$E43+2)=Команды!$AJ$14,TRUE,FALSE),IF(INDEX(Команды!$A$2:$AN$7500,MATCH(V$3,Команды!$A$2:$A$7500,0),$E43+2)=Команды!$AJ$15,TRUE,FALSE),IF(INDEX(Команды!$A$2:$AN$7500,MATCH(V$3,Команды!$A$2:$A$7500,0),$E43+2)=Команды!$AJ$16,TRUE,FALSE),IF(INDEX(Команды!$A$2:$AN$7500,MATCH(V$3,Команды!$A$2:$A$7500,0),$E43+2)=Команды!$AJ$17,TRUE,FALSE),IF(INDEX(Команды!$A$2:$AN$7500,MATCH(V$3,Команды!$A$2:$A$7500,0),$E43+2)=Команды!$AJ$18,TRUE,FALSE),IF(INDEX(Команды!$A$2:$AN$7500,MATCH(V$3,Команды!$A$2:$A$7500,0),$E43+2)=Команды!$AJ$19,TRUE,FALSE)),INDEX(Команды!$AJ$2:$AL$19,MATCH(INDEX(Команды!$A$2:$AN$7500,MATCH(V$3,Команды!$A$2:$A$7500,0),$E43+2),Команды!$AJ$2:$AJ$19,0),3),0)</f>
        <v>В</v>
      </c>
      <c r="X43" s="342"/>
      <c r="Y43" s="174">
        <f>IF(OR(IF(INDEX(Команды!$A$2:$AN$7500,MATCH(Y$3,Команды!$A$2:$A$7500,0),$E43+2)=Команды!$AJ$2,TRUE,FALSE),IF(INDEX(Команды!$A$2:$AN$7500,MATCH(Y$3,Команды!$A$2:$A$7500,0),$E43+2)=Команды!$AJ$3,TRUE,FALSE),IF(INDEX(Команды!$A$2:$AN$7500,MATCH(Y$3,Команды!$A$2:$A$7500,0),$E43+2)=Команды!$AJ$4,TRUE,FALSE),IF(INDEX(Команды!$A$2:$AN$7500,MATCH(Y$3,Команды!$A$2:$A$7500,0),$E43+2)=Команды!$AJ$5,TRUE,FALSE),IF(INDEX(Команды!$A$2:$AN$7500,MATCH(Y$3,Команды!$A$2:$A$7500,0),$E43+2)=Команды!$AJ$6,TRUE,FALSE),IF(INDEX(Команды!$A$2:$AN$7500,MATCH(Y$3,Команды!$A$2:$A$7500,0),$E43+2)=Команды!$AJ$7,TRUE,FALSE),IF(INDEX(Команды!$A$2:$AN$7500,MATCH(Y$3,Команды!$A$2:$A$7500,0),$E43+2)=Команды!$AJ$8,TRUE,FALSE),IF(INDEX(Команды!$A$2:$AN$7500,MATCH(Y$3,Команды!$A$2:$A$7500,0),$E43+2)=Команды!$AJ$9,TRUE,FALSE),IF(INDEX(Команды!$A$2:$AN$7500,MATCH(Y$3,Команды!$A$2:$A$7500,0),$E43+2)=Команды!$AJ$10,TRUE,FALSE),IF(INDEX(Команды!$A$2:$AN$7500,MATCH(Y$3,Команды!$A$2:$A$7500,0),$E43+2)=Команды!$AJ$11,TRUE,FALSE),IF(INDEX(Команды!$A$2:$AN$7500,MATCH(Y$3,Команды!$A$2:$A$7500,0),$E43+2)=Команды!$AJ$12,TRUE,FALSE),IF(INDEX(Команды!$A$2:$AN$7500,MATCH(Y$3,Команды!$A$2:$A$7500,0),$E43+2)=Команды!$AJ$13,TRUE,FALSE),IF(INDEX(Команды!$A$2:$AN$7500,MATCH(Y$3,Команды!$A$2:$A$7500,0),$E43+2)=Команды!$AJ$14,TRUE,FALSE),IF(INDEX(Команды!$A$2:$AN$7500,MATCH(Y$3,Команды!$A$2:$A$7500,0),$E43+2)=Команды!$AJ$15,TRUE,FALSE),IF(INDEX(Команды!$A$2:$AN$7500,MATCH(Y$3,Команды!$A$2:$A$7500,0),$E43+2)=Команды!$AJ$16,TRUE,FALSE),,IF(INDEX(Команды!$A$2:$AN$7500,MATCH(Y$3,Команды!$A$2:$A$7500,0),$E43+2)=Команды!$AJ$17,TRUE,FALSE),,IF(INDEX(Команды!$A$2:$AN$7500,MATCH(Y$3,Команды!$A$2:$A$7500,0),$E43+2)=Команды!$AJ$18,TRUE,FALSE),,IF(INDEX(Команды!$A$2:$AN$7500,MATCH(Y$3,Команды!$A$2:$A$7500,0),$E43+2)=Команды!$AJ$19,TRUE,FALSE)),INDEX(Команды!$AJ$2:$AK$19,MATCH(INDEX(Команды!$A$2:$AN$7500,MATCH(Y$3,Команды!$A$2:$A$7500,0),$E43+2),Команды!$AJ$2:$AJ$19,0),2),0)</f>
        <v>0.3125</v>
      </c>
      <c r="Z43" s="175">
        <f>IF(OR(IF(INDEX(Команды!$A$2:$AN$7500,MATCH(Y$3,Команды!$A$2:$A$7500,0),$E43+2)=Команды!$AJ$2,TRUE,FALSE),IF(INDEX(Команды!$A$2:$AN$7500,MATCH(Y$3,Команды!$A$2:$A$7500,0),$E43+2)=Команды!$AJ$3,TRUE,FALSE),IF(INDEX(Команды!$A$2:$AN$7500,MATCH(Y$3,Команды!$A$2:$A$7500,0),$E43+2)=Команды!$AJ$4,TRUE,FALSE),IF(INDEX(Команды!$A$2:$AN$7500,MATCH(Y$3,Команды!$A$2:$A$7500,0),$E43+2)=Команды!$AJ$5,TRUE,FALSE),IF(INDEX(Команды!$A$2:$AN$7500,MATCH(Y$3,Команды!$A$2:$A$7500,0),$E43+2)=Команды!$AJ$6,TRUE,FALSE),IF(INDEX(Команды!$A$2:$AN$7500,MATCH(Y$3,Команды!$A$2:$A$7500,0),$E43+2)=Команды!$AJ$7,TRUE,FALSE),IF(INDEX(Команды!$A$2:$AN$7500,MATCH(Y$3,Команды!$A$2:$A$7500,0),$E43+2)=Команды!$AJ$8,TRUE,FALSE),IF(INDEX(Команды!$A$2:$AN$7500,MATCH(Y$3,Команды!$A$2:$A$7500,0),$E43+2)=Команды!$AJ$9,TRUE,FALSE),IF(INDEX(Команды!$A$2:$AN$7500,MATCH(Y$3,Команды!$A$2:$A$7500,0),$E43+2)=Команды!$AJ$10,TRUE,FALSE),IF(INDEX(Команды!$A$2:$AN$7500,MATCH(Y$3,Команды!$A$2:$A$7500,0),$E43+2)=Команды!$AJ$11,TRUE,FALSE),IF(INDEX(Команды!$A$2:$AN$7500,MATCH(Y$3,Команды!$A$2:$A$7500,0),$E43+2)=Команды!$AJ$12,TRUE,FALSE),IF(INDEX(Команды!$A$2:$AN$7500,MATCH(Y$3,Команды!$A$2:$A$7500,0),$E43+2)=Команды!$AJ$13,TRUE,FALSE),IF(INDEX(Команды!$A$2:$AN$7500,MATCH(Y$3,Команды!$A$2:$A$7500,0),$E43+2)=Команды!$AJ$14,TRUE,FALSE),IF(INDEX(Команды!$A$2:$AN$7500,MATCH(Y$3,Команды!$A$2:$A$7500,0),$E43+2)=Команды!$AJ$15,TRUE,FALSE),IF(INDEX(Команды!$A$2:$AN$7500,MATCH(Y$3,Команды!$A$2:$A$7500,0),$E43+2)=Команды!$AJ$16,TRUE,FALSE),IF(INDEX(Команды!$A$2:$AN$7500,MATCH(Y$3,Команды!$A$2:$A$7500,0),$E43+2)=Команды!$AJ$17,TRUE,FALSE),IF(INDEX(Команды!$A$2:$AN$7500,MATCH(Y$3,Команды!$A$2:$A$7500,0),$E43+2)=Команды!$AJ$18,TRUE,FALSE),IF(INDEX(Команды!$A$2:$AN$7500,MATCH(Y$3,Команды!$A$2:$A$7500,0),$E43+2)=Команды!$AJ$19,TRUE,FALSE)),INDEX(Команды!$AJ$2:$AL$19,MATCH(INDEX(Команды!$A$2:$AN$7500,MATCH(Y$3,Команды!$A$2:$A$7500,0),$E43+2),Команды!$AJ$2:$AJ$19,0),3),0)</f>
        <v>0.6875</v>
      </c>
      <c r="AA43" s="342"/>
      <c r="AB43" s="174">
        <f>IF(OR(IF(INDEX(Команды!$A$2:$AN$7500,MATCH(AB$3,Команды!$A$2:$A$7500,0),$E43+2)=Команды!$AJ$2,TRUE,FALSE),IF(INDEX(Команды!$A$2:$AN$7500,MATCH(AB$3,Команды!$A$2:$A$7500,0),$E43+2)=Команды!$AJ$3,TRUE,FALSE),IF(INDEX(Команды!$A$2:$AN$7500,MATCH(AB$3,Команды!$A$2:$A$7500,0),$E43+2)=Команды!$AJ$4,TRUE,FALSE),IF(INDEX(Команды!$A$2:$AN$7500,MATCH(AB$3,Команды!$A$2:$A$7500,0),$E43+2)=Команды!$AJ$5,TRUE,FALSE),IF(INDEX(Команды!$A$2:$AN$7500,MATCH(AB$3,Команды!$A$2:$A$7500,0),$E43+2)=Команды!$AJ$6,TRUE,FALSE),IF(INDEX(Команды!$A$2:$AN$7500,MATCH(AB$3,Команды!$A$2:$A$7500,0),$E43+2)=Команды!$AJ$7,TRUE,FALSE),IF(INDEX(Команды!$A$2:$AN$7500,MATCH(AB$3,Команды!$A$2:$A$7500,0),$E43+2)=Команды!$AJ$8,TRUE,FALSE),IF(INDEX(Команды!$A$2:$AN$7500,MATCH(AB$3,Команды!$A$2:$A$7500,0),$E43+2)=Команды!$AJ$9,TRUE,FALSE),IF(INDEX(Команды!$A$2:$AN$7500,MATCH(AB$3,Команды!$A$2:$A$7500,0),$E43+2)=Команды!$AJ$10,TRUE,FALSE),IF(INDEX(Команды!$A$2:$AN$7500,MATCH(AB$3,Команды!$A$2:$A$7500,0),$E43+2)=Команды!$AJ$11,TRUE,FALSE),IF(INDEX(Команды!$A$2:$AN$7500,MATCH(AB$3,Команды!$A$2:$A$7500,0),$E43+2)=Команды!$AJ$12,TRUE,FALSE),IF(INDEX(Команды!$A$2:$AN$7500,MATCH(AB$3,Команды!$A$2:$A$7500,0),$E43+2)=Команды!$AJ$13,TRUE,FALSE),IF(INDEX(Команды!$A$2:$AN$7500,MATCH(AB$3,Команды!$A$2:$A$7500,0),$E43+2)=Команды!$AJ$14,TRUE,FALSE),IF(INDEX(Команды!$A$2:$AN$7500,MATCH(AB$3,Команды!$A$2:$A$7500,0),$E43+2)=Команды!$AJ$15,TRUE,FALSE),IF(INDEX(Команды!$A$2:$AN$7500,MATCH(AB$3,Команды!$A$2:$A$7500,0),$E43+2)=Команды!$AJ$16,TRUE,FALSE),,IF(INDEX(Команды!$A$2:$AN$7500,MATCH(AB$3,Команды!$A$2:$A$7500,0),$E43+2)=Команды!$AJ$17,TRUE,FALSE),,IF(INDEX(Команды!$A$2:$AN$7500,MATCH(AB$3,Команды!$A$2:$A$7500,0),$E43+2)=Команды!$AJ$18,TRUE,FALSE),,IF(INDEX(Команды!$A$2:$AN$7500,MATCH(AB$3,Команды!$A$2:$A$7500,0),$E43+2)=Команды!$AJ$19,TRUE,FALSE)),INDEX(Команды!$AJ$2:$AK$19,MATCH(INDEX(Команды!$A$2:$AN$7500,MATCH(AB$3,Команды!$A$2:$A$7500,0),$E43+2),Команды!$AJ$2:$AJ$19,0),2),0)</f>
        <v>0.3125</v>
      </c>
      <c r="AC43" s="175">
        <f>IF(OR(IF(INDEX(Команды!$A$2:$AN$7500,MATCH(AB$3,Команды!$A$2:$A$7500,0),$E43+2)=Команды!$AJ$2,TRUE,FALSE),IF(INDEX(Команды!$A$2:$AN$7500,MATCH(AB$3,Команды!$A$2:$A$7500,0),$E43+2)=Команды!$AJ$3,TRUE,FALSE),IF(INDEX(Команды!$A$2:$AN$7500,MATCH(AB$3,Команды!$A$2:$A$7500,0),$E43+2)=Команды!$AJ$4,TRUE,FALSE),IF(INDEX(Команды!$A$2:$AN$7500,MATCH(AB$3,Команды!$A$2:$A$7500,0),$E43+2)=Команды!$AJ$5,TRUE,FALSE),IF(INDEX(Команды!$A$2:$AN$7500,MATCH(AB$3,Команды!$A$2:$A$7500,0),$E43+2)=Команды!$AJ$6,TRUE,FALSE),IF(INDEX(Команды!$A$2:$AN$7500,MATCH(AB$3,Команды!$A$2:$A$7500,0),$E43+2)=Команды!$AJ$7,TRUE,FALSE),IF(INDEX(Команды!$A$2:$AN$7500,MATCH(AB$3,Команды!$A$2:$A$7500,0),$E43+2)=Команды!$AJ$8,TRUE,FALSE),IF(INDEX(Команды!$A$2:$AN$7500,MATCH(AB$3,Команды!$A$2:$A$7500,0),$E43+2)=Команды!$AJ$9,TRUE,FALSE),IF(INDEX(Команды!$A$2:$AN$7500,MATCH(AB$3,Команды!$A$2:$A$7500,0),$E43+2)=Команды!$AJ$10,TRUE,FALSE),IF(INDEX(Команды!$A$2:$AN$7500,MATCH(AB$3,Команды!$A$2:$A$7500,0),$E43+2)=Команды!$AJ$11,TRUE,FALSE),IF(INDEX(Команды!$A$2:$AN$7500,MATCH(AB$3,Команды!$A$2:$A$7500,0),$E43+2)=Команды!$AJ$12,TRUE,FALSE),IF(INDEX(Команды!$A$2:$AN$7500,MATCH(AB$3,Команды!$A$2:$A$7500,0),$E43+2)=Команды!$AJ$13,TRUE,FALSE),IF(INDEX(Команды!$A$2:$AN$7500,MATCH(AB$3,Команды!$A$2:$A$7500,0),$E43+2)=Команды!$AJ$14,TRUE,FALSE),IF(INDEX(Команды!$A$2:$AN$7500,MATCH(AB$3,Команды!$A$2:$A$7500,0),$E43+2)=Команды!$AJ$15,TRUE,FALSE),IF(INDEX(Команды!$A$2:$AN$7500,MATCH(AB$3,Команды!$A$2:$A$7500,0),$E43+2)=Команды!$AJ$16,TRUE,FALSE),IF(INDEX(Команды!$A$2:$AN$7500,MATCH(AB$3,Команды!$A$2:$A$7500,0),$E43+2)=Команды!$AJ$17,TRUE,FALSE),IF(INDEX(Команды!$A$2:$AN$7500,MATCH(AB$3,Команды!$A$2:$A$7500,0),$E43+2)=Команды!$AJ$18,TRUE,FALSE),IF(INDEX(Команды!$A$2:$AN$7500,MATCH(AB$3,Команды!$A$2:$A$7500,0),$E43+2)=Команды!$AJ$19,TRUE,FALSE)),INDEX(Команды!$AJ$2:$AL$19,MATCH(INDEX(Команды!$A$2:$AN$7500,MATCH(AB$3,Команды!$A$2:$A$7500,0),$E43+2),Команды!$AJ$2:$AJ$19,0),3),0)</f>
        <v>0.6875</v>
      </c>
      <c r="AD43" s="342"/>
      <c r="AE43" s="174">
        <f>IF(OR(IF(INDEX(Команды!$A$2:$AN$7500,MATCH(AE$3,Команды!$A$2:$A$7500,0),$E43+2)=Команды!$AJ$2,TRUE,FALSE),IF(INDEX(Команды!$A$2:$AN$7500,MATCH(AE$3,Команды!$A$2:$A$7500,0),$E43+2)=Команды!$AJ$3,TRUE,FALSE),IF(INDEX(Команды!$A$2:$AN$7500,MATCH(AE$3,Команды!$A$2:$A$7500,0),$E43+2)=Команды!$AJ$4,TRUE,FALSE),IF(INDEX(Команды!$A$2:$AN$7500,MATCH(AE$3,Команды!$A$2:$A$7500,0),$E43+2)=Команды!$AJ$5,TRUE,FALSE),IF(INDEX(Команды!$A$2:$AN$7500,MATCH(AE$3,Команды!$A$2:$A$7500,0),$E43+2)=Команды!$AJ$6,TRUE,FALSE),IF(INDEX(Команды!$A$2:$AN$7500,MATCH(AE$3,Команды!$A$2:$A$7500,0),$E43+2)=Команды!$AJ$7,TRUE,FALSE),IF(INDEX(Команды!$A$2:$AN$7500,MATCH(AE$3,Команды!$A$2:$A$7500,0),$E43+2)=Команды!$AJ$8,TRUE,FALSE),IF(INDEX(Команды!$A$2:$AN$7500,MATCH(AE$3,Команды!$A$2:$A$7500,0),$E43+2)=Команды!$AJ$9,TRUE,FALSE),IF(INDEX(Команды!$A$2:$AN$7500,MATCH(AE$3,Команды!$A$2:$A$7500,0),$E43+2)=Команды!$AJ$10,TRUE,FALSE),IF(INDEX(Команды!$A$2:$AN$7500,MATCH(AE$3,Команды!$A$2:$A$7500,0),$E43+2)=Команды!$AJ$11,TRUE,FALSE),IF(INDEX(Команды!$A$2:$AN$7500,MATCH(AE$3,Команды!$A$2:$A$7500,0),$E43+2)=Команды!$AJ$12,TRUE,FALSE),IF(INDEX(Команды!$A$2:$AN$7500,MATCH(AE$3,Команды!$A$2:$A$7500,0),$E43+2)=Команды!$AJ$13,TRUE,FALSE),IF(INDEX(Команды!$A$2:$AN$7500,MATCH(AE$3,Команды!$A$2:$A$7500,0),$E43+2)=Команды!$AJ$14,TRUE,FALSE),IF(INDEX(Команды!$A$2:$AN$7500,MATCH(AE$3,Команды!$A$2:$A$7500,0),$E43+2)=Команды!$AJ$15,TRUE,FALSE),IF(INDEX(Команды!$A$2:$AN$7500,MATCH(AE$3,Команды!$A$2:$A$7500,0),$E43+2)=Команды!$AJ$16,TRUE,FALSE),,IF(INDEX(Команды!$A$2:$AN$7500,MATCH(AE$3,Команды!$A$2:$A$7500,0),$E43+2)=Команды!$AJ$17,TRUE,FALSE),,IF(INDEX(Команды!$A$2:$AN$7500,MATCH(AE$3,Команды!$A$2:$A$7500,0),$E43+2)=Команды!$AJ$18,TRUE,FALSE),,IF(INDEX(Команды!$A$2:$AN$7500,MATCH(AE$3,Команды!$A$2:$A$7500,0),$E43+2)=Команды!$AJ$19,TRUE,FALSE)),INDEX(Команды!$AJ$2:$AK$19,MATCH(INDEX(Команды!$A$2:$AN$7500,MATCH(AE$3,Команды!$A$2:$A$7500,0),$E43+2),Команды!$AJ$2:$AJ$19,0),2),0)</f>
        <v>0.375</v>
      </c>
      <c r="AF43" s="175">
        <f>IF(OR(IF(INDEX(Команды!$A$2:$AN$7500,MATCH(AE$3,Команды!$A$2:$A$7500,0),$E43+2)=Команды!$AJ$2,TRUE,FALSE),IF(INDEX(Команды!$A$2:$AN$7500,MATCH(AE$3,Команды!$A$2:$A$7500,0),$E43+2)=Команды!$AJ$3,TRUE,FALSE),IF(INDEX(Команды!$A$2:$AN$7500,MATCH(AE$3,Команды!$A$2:$A$7500,0),$E43+2)=Команды!$AJ$4,TRUE,FALSE),IF(INDEX(Команды!$A$2:$AN$7500,MATCH(AE$3,Команды!$A$2:$A$7500,0),$E43+2)=Команды!$AJ$5,TRUE,FALSE),IF(INDEX(Команды!$A$2:$AN$7500,MATCH(AE$3,Команды!$A$2:$A$7500,0),$E43+2)=Команды!$AJ$6,TRUE,FALSE),IF(INDEX(Команды!$A$2:$AN$7500,MATCH(AE$3,Команды!$A$2:$A$7500,0),$E43+2)=Команды!$AJ$7,TRUE,FALSE),IF(INDEX(Команды!$A$2:$AN$7500,MATCH(AE$3,Команды!$A$2:$A$7500,0),$E43+2)=Команды!$AJ$8,TRUE,FALSE),IF(INDEX(Команды!$A$2:$AN$7500,MATCH(AE$3,Команды!$A$2:$A$7500,0),$E43+2)=Команды!$AJ$9,TRUE,FALSE),IF(INDEX(Команды!$A$2:$AN$7500,MATCH(AE$3,Команды!$A$2:$A$7500,0),$E43+2)=Команды!$AJ$10,TRUE,FALSE),IF(INDEX(Команды!$A$2:$AN$7500,MATCH(AE$3,Команды!$A$2:$A$7500,0),$E43+2)=Команды!$AJ$11,TRUE,FALSE),IF(INDEX(Команды!$A$2:$AN$7500,MATCH(AE$3,Команды!$A$2:$A$7500,0),$E43+2)=Команды!$AJ$12,TRUE,FALSE),IF(INDEX(Команды!$A$2:$AN$7500,MATCH(AE$3,Команды!$A$2:$A$7500,0),$E43+2)=Команды!$AJ$13,TRUE,FALSE),IF(INDEX(Команды!$A$2:$AN$7500,MATCH(AE$3,Команды!$A$2:$A$7500,0),$E43+2)=Команды!$AJ$14,TRUE,FALSE),IF(INDEX(Команды!$A$2:$AN$7500,MATCH(AE$3,Команды!$A$2:$A$7500,0),$E43+2)=Команды!$AJ$15,TRUE,FALSE),IF(INDEX(Команды!$A$2:$AN$7500,MATCH(AE$3,Команды!$A$2:$A$7500,0),$E43+2)=Команды!$AJ$16,TRUE,FALSE),IF(INDEX(Команды!$A$2:$AN$7500,MATCH(AE$3,Команды!$A$2:$A$7500,0),$E43+2)=Команды!$AJ$17,TRUE,FALSE),IF(INDEX(Команды!$A$2:$AN$7500,MATCH(AE$3,Команды!$A$2:$A$7500,0),$E43+2)=Команды!$AJ$18,TRUE,FALSE),IF(INDEX(Команды!$A$2:$AN$7500,MATCH(AE$3,Команды!$A$2:$A$7500,0),$E43+2)=Команды!$AJ$19,TRUE,FALSE)),INDEX(Команды!$AJ$2:$AL$19,MATCH(INDEX(Команды!$A$2:$AN$7500,MATCH(AE$3,Команды!$A$2:$A$7500,0),$E43+2),Команды!$AJ$2:$AJ$19,0),3),0)</f>
        <v>0.75</v>
      </c>
      <c r="AG43" s="342"/>
      <c r="AH43" s="174">
        <f>IF(OR(IF(INDEX(Команды!$A$2:$AN$7500,MATCH(AH$3,Команды!$A$2:$A$7500,0),$E43+2)=Команды!$AJ$2,TRUE,FALSE),IF(INDEX(Команды!$A$2:$AN$7500,MATCH(AH$3,Команды!$A$2:$A$7500,0),$E43+2)=Команды!$AJ$3,TRUE,FALSE),IF(INDEX(Команды!$A$2:$AN$7500,MATCH(AH$3,Команды!$A$2:$A$7500,0),$E43+2)=Команды!$AJ$4,TRUE,FALSE),IF(INDEX(Команды!$A$2:$AN$7500,MATCH(AH$3,Команды!$A$2:$A$7500,0),$E43+2)=Команды!$AJ$5,TRUE,FALSE),IF(INDEX(Команды!$A$2:$AN$7500,MATCH(AH$3,Команды!$A$2:$A$7500,0),$E43+2)=Команды!$AJ$6,TRUE,FALSE),IF(INDEX(Команды!$A$2:$AN$7500,MATCH(AH$3,Команды!$A$2:$A$7500,0),$E43+2)=Команды!$AJ$7,TRUE,FALSE),IF(INDEX(Команды!$A$2:$AN$7500,MATCH(AH$3,Команды!$A$2:$A$7500,0),$E43+2)=Команды!$AJ$8,TRUE,FALSE),IF(INDEX(Команды!$A$2:$AN$7500,MATCH(AH$3,Команды!$A$2:$A$7500,0),$E43+2)=Команды!$AJ$9,TRUE,FALSE),IF(INDEX(Команды!$A$2:$AN$7500,MATCH(AH$3,Команды!$A$2:$A$7500,0),$E43+2)=Команды!$AJ$10,TRUE,FALSE),IF(INDEX(Команды!$A$2:$AN$7500,MATCH(AH$3,Команды!$A$2:$A$7500,0),$E43+2)=Команды!$AJ$11,TRUE,FALSE),IF(INDEX(Команды!$A$2:$AN$7500,MATCH(AH$3,Команды!$A$2:$A$7500,0),$E43+2)=Команды!$AJ$12,TRUE,FALSE),IF(INDEX(Команды!$A$2:$AN$7500,MATCH(AH$3,Команды!$A$2:$A$7500,0),$E43+2)=Команды!$AJ$13,TRUE,FALSE),IF(INDEX(Команды!$A$2:$AN$7500,MATCH(AH$3,Команды!$A$2:$A$7500,0),$E43+2)=Команды!$AJ$14,TRUE,FALSE),IF(INDEX(Команды!$A$2:$AN$7500,MATCH(AH$3,Команды!$A$2:$A$7500,0),$E43+2)=Команды!$AJ$15,TRUE,FALSE),IF(INDEX(Команды!$A$2:$AN$7500,MATCH(AH$3,Команды!$A$2:$A$7500,0),$E43+2)=Команды!$AJ$16,TRUE,FALSE),,IF(INDEX(Команды!$A$2:$AN$7500,MATCH(AH$3,Команды!$A$2:$A$7500,0),$E43+2)=Команды!$AJ$17,TRUE,FALSE),,IF(INDEX(Команды!$A$2:$AN$7500,MATCH(AH$3,Команды!$A$2:$A$7500,0),$E43+2)=Команды!$AJ$18,TRUE,FALSE),,IF(INDEX(Команды!$A$2:$AN$7500,MATCH(AH$3,Команды!$A$2:$A$7500,0),$E43+2)=Команды!$AJ$19,TRUE,FALSE)),INDEX(Команды!$AJ$2:$AK$19,MATCH(INDEX(Команды!$A$2:$AN$7500,MATCH(AH$3,Команды!$A$2:$A$7500,0),$E43+2),Команды!$AJ$2:$AJ$19,0),2),0)</f>
        <v>0.64583333333333337</v>
      </c>
      <c r="AI43" s="175">
        <f>IF(OR(IF(INDEX(Команды!$A$2:$AN$7500,MATCH(AH$3,Команды!$A$2:$A$7500,0),$E43+2)=Команды!$AJ$2,TRUE,FALSE),IF(INDEX(Команды!$A$2:$AN$7500,MATCH(AH$3,Команды!$A$2:$A$7500,0),$E43+2)=Команды!$AJ$3,TRUE,FALSE),IF(INDEX(Команды!$A$2:$AN$7500,MATCH(AH$3,Команды!$A$2:$A$7500,0),$E43+2)=Команды!$AJ$4,TRUE,FALSE),IF(INDEX(Команды!$A$2:$AN$7500,MATCH(AH$3,Команды!$A$2:$A$7500,0),$E43+2)=Команды!$AJ$5,TRUE,FALSE),IF(INDEX(Команды!$A$2:$AN$7500,MATCH(AH$3,Команды!$A$2:$A$7500,0),$E43+2)=Команды!$AJ$6,TRUE,FALSE),IF(INDEX(Команды!$A$2:$AN$7500,MATCH(AH$3,Команды!$A$2:$A$7500,0),$E43+2)=Команды!$AJ$7,TRUE,FALSE),IF(INDEX(Команды!$A$2:$AN$7500,MATCH(AH$3,Команды!$A$2:$A$7500,0),$E43+2)=Команды!$AJ$8,TRUE,FALSE),IF(INDEX(Команды!$A$2:$AN$7500,MATCH(AH$3,Команды!$A$2:$A$7500,0),$E43+2)=Команды!$AJ$9,TRUE,FALSE),IF(INDEX(Команды!$A$2:$AN$7500,MATCH(AH$3,Команды!$A$2:$A$7500,0),$E43+2)=Команды!$AJ$10,TRUE,FALSE),IF(INDEX(Команды!$A$2:$AN$7500,MATCH(AH$3,Команды!$A$2:$A$7500,0),$E43+2)=Команды!$AJ$11,TRUE,FALSE),IF(INDEX(Команды!$A$2:$AN$7500,MATCH(AH$3,Команды!$A$2:$A$7500,0),$E43+2)=Команды!$AJ$12,TRUE,FALSE),IF(INDEX(Команды!$A$2:$AN$7500,MATCH(AH$3,Команды!$A$2:$A$7500,0),$E43+2)=Команды!$AJ$13,TRUE,FALSE),IF(INDEX(Команды!$A$2:$AN$7500,MATCH(AH$3,Команды!$A$2:$A$7500,0),$E43+2)=Команды!$AJ$14,TRUE,FALSE),IF(INDEX(Команды!$A$2:$AN$7500,MATCH(AH$3,Команды!$A$2:$A$7500,0),$E43+2)=Команды!$AJ$15,TRUE,FALSE),IF(INDEX(Команды!$A$2:$AN$7500,MATCH(AH$3,Команды!$A$2:$A$7500,0),$E43+2)=Команды!$AJ$16,TRUE,FALSE),IF(INDEX(Команды!$A$2:$AN$7500,MATCH(AH$3,Команды!$A$2:$A$7500,0),$E43+2)=Команды!$AJ$17,TRUE,FALSE),IF(INDEX(Команды!$A$2:$AN$7500,MATCH(AH$3,Команды!$A$2:$A$7500,0),$E43+2)=Команды!$AJ$18,TRUE,FALSE),IF(INDEX(Команды!$A$2:$AN$7500,MATCH(AH$3,Команды!$A$2:$A$7500,0),$E43+2)=Команды!$AJ$19,TRUE,FALSE)),INDEX(Команды!$AJ$2:$AL$19,MATCH(INDEX(Команды!$A$2:$AN$7500,MATCH(AH$3,Команды!$A$2:$A$7500,0),$E43+2),Команды!$AJ$2:$AJ$19,0),3),0)</f>
        <v>1.0208333333333333</v>
      </c>
      <c r="AJ43" s="342"/>
      <c r="AK43" s="174" t="str">
        <f>IF(OR(IF(INDEX(Команды!$A$2:$AN$7500,MATCH(AK$3,Команды!$A$2:$A$7500,0),$E43+2)=Команды!$AJ$2,TRUE,FALSE),IF(INDEX(Команды!$A$2:$AN$7500,MATCH(AK$3,Команды!$A$2:$A$7500,0),$E43+2)=Команды!$AJ$3,TRUE,FALSE),IF(INDEX(Команды!$A$2:$AN$7500,MATCH(AK$3,Команды!$A$2:$A$7500,0),$E43+2)=Команды!$AJ$4,TRUE,FALSE),IF(INDEX(Команды!$A$2:$AN$7500,MATCH(AK$3,Команды!$A$2:$A$7500,0),$E43+2)=Команды!$AJ$5,TRUE,FALSE),IF(INDEX(Команды!$A$2:$AN$7500,MATCH(AK$3,Команды!$A$2:$A$7500,0),$E43+2)=Команды!$AJ$6,TRUE,FALSE),IF(INDEX(Команды!$A$2:$AN$7500,MATCH(AK$3,Команды!$A$2:$A$7500,0),$E43+2)=Команды!$AJ$7,TRUE,FALSE),IF(INDEX(Команды!$A$2:$AN$7500,MATCH(AK$3,Команды!$A$2:$A$7500,0),$E43+2)=Команды!$AJ$8,TRUE,FALSE),IF(INDEX(Команды!$A$2:$AN$7500,MATCH(AK$3,Команды!$A$2:$A$7500,0),$E43+2)=Команды!$AJ$9,TRUE,FALSE),IF(INDEX(Команды!$A$2:$AN$7500,MATCH(AK$3,Команды!$A$2:$A$7500,0),$E43+2)=Команды!$AJ$10,TRUE,FALSE),IF(INDEX(Команды!$A$2:$AN$7500,MATCH(AK$3,Команды!$A$2:$A$7500,0),$E43+2)=Команды!$AJ$11,TRUE,FALSE),IF(INDEX(Команды!$A$2:$AN$7500,MATCH(AK$3,Команды!$A$2:$A$7500,0),$E43+2)=Команды!$AJ$12,TRUE,FALSE),IF(INDEX(Команды!$A$2:$AN$7500,MATCH(AK$3,Команды!$A$2:$A$7500,0),$E43+2)=Команды!$AJ$13,TRUE,FALSE),IF(INDEX(Команды!$A$2:$AN$7500,MATCH(AK$3,Команды!$A$2:$A$7500,0),$E43+2)=Команды!$AJ$14,TRUE,FALSE),IF(INDEX(Команды!$A$2:$AN$7500,MATCH(AK$3,Команды!$A$2:$A$7500,0),$E43+2)=Команды!$AJ$15,TRUE,FALSE),IF(INDEX(Команды!$A$2:$AN$7500,MATCH(AK$3,Команды!$A$2:$A$7500,0),$E43+2)=Команды!$AJ$16,TRUE,FALSE),,IF(INDEX(Команды!$A$2:$AN$7500,MATCH(AK$3,Команды!$A$2:$A$7500,0),$E43+2)=Команды!$AJ$17,TRUE,FALSE),,IF(INDEX(Команды!$A$2:$AN$7500,MATCH(AK$3,Команды!$A$2:$A$7500,0),$E43+2)=Команды!$AJ$18,TRUE,FALSE),,IF(INDEX(Команды!$A$2:$AN$7500,MATCH(AK$3,Команды!$A$2:$A$7500,0),$E43+2)=Команды!$AJ$19,TRUE,FALSE)),INDEX(Команды!$AJ$2:$AK$19,MATCH(INDEX(Команды!$A$2:$AN$7500,MATCH(AK$3,Команды!$A$2:$A$7500,0),$E43+2),Команды!$AJ$2:$AJ$19,0),2),0)</f>
        <v>В</v>
      </c>
      <c r="AL43" s="175" t="str">
        <f>IF(OR(IF(INDEX(Команды!$A$2:$AN$7500,MATCH(AK$3,Команды!$A$2:$A$7500,0),$E43+2)=Команды!$AJ$2,TRUE,FALSE),IF(INDEX(Команды!$A$2:$AN$7500,MATCH(AK$3,Команды!$A$2:$A$7500,0),$E43+2)=Команды!$AJ$3,TRUE,FALSE),IF(INDEX(Команды!$A$2:$AN$7500,MATCH(AK$3,Команды!$A$2:$A$7500,0),$E43+2)=Команды!$AJ$4,TRUE,FALSE),IF(INDEX(Команды!$A$2:$AN$7500,MATCH(AK$3,Команды!$A$2:$A$7500,0),$E43+2)=Команды!$AJ$5,TRUE,FALSE),IF(INDEX(Команды!$A$2:$AN$7500,MATCH(AK$3,Команды!$A$2:$A$7500,0),$E43+2)=Команды!$AJ$6,TRUE,FALSE),IF(INDEX(Команды!$A$2:$AN$7500,MATCH(AK$3,Команды!$A$2:$A$7500,0),$E43+2)=Команды!$AJ$7,TRUE,FALSE),IF(INDEX(Команды!$A$2:$AN$7500,MATCH(AK$3,Команды!$A$2:$A$7500,0),$E43+2)=Команды!$AJ$8,TRUE,FALSE),IF(INDEX(Команды!$A$2:$AN$7500,MATCH(AK$3,Команды!$A$2:$A$7500,0),$E43+2)=Команды!$AJ$9,TRUE,FALSE),IF(INDEX(Команды!$A$2:$AN$7500,MATCH(AK$3,Команды!$A$2:$A$7500,0),$E43+2)=Команды!$AJ$10,TRUE,FALSE),IF(INDEX(Команды!$A$2:$AN$7500,MATCH(AK$3,Команды!$A$2:$A$7500,0),$E43+2)=Команды!$AJ$11,TRUE,FALSE),IF(INDEX(Команды!$A$2:$AN$7500,MATCH(AK$3,Команды!$A$2:$A$7500,0),$E43+2)=Команды!$AJ$12,TRUE,FALSE),IF(INDEX(Команды!$A$2:$AN$7500,MATCH(AK$3,Команды!$A$2:$A$7500,0),$E43+2)=Команды!$AJ$13,TRUE,FALSE),IF(INDEX(Команды!$A$2:$AN$7500,MATCH(AK$3,Команды!$A$2:$A$7500,0),$E43+2)=Команды!$AJ$14,TRUE,FALSE),IF(INDEX(Команды!$A$2:$AN$7500,MATCH(AK$3,Команды!$A$2:$A$7500,0),$E43+2)=Команды!$AJ$15,TRUE,FALSE),IF(INDEX(Команды!$A$2:$AN$7500,MATCH(AK$3,Команды!$A$2:$A$7500,0),$E43+2)=Команды!$AJ$16,TRUE,FALSE),IF(INDEX(Команды!$A$2:$AN$7500,MATCH(AK$3,Команды!$A$2:$A$7500,0),$E43+2)=Команды!$AJ$17,TRUE,FALSE),IF(INDEX(Команды!$A$2:$AN$7500,MATCH(AK$3,Команды!$A$2:$A$7500,0),$E43+2)=Команды!$AJ$18,TRUE,FALSE),IF(INDEX(Команды!$A$2:$AN$7500,MATCH(AK$3,Команды!$A$2:$A$7500,0),$E43+2)=Команды!$AJ$19,TRUE,FALSE)),INDEX(Команды!$AJ$2:$AL$19,MATCH(INDEX(Команды!$A$2:$AN$7500,MATCH(AK$3,Команды!$A$2:$A$7500,0),$E43+2),Команды!$AJ$2:$AJ$19,0),3),0)</f>
        <v>В</v>
      </c>
      <c r="AM43" s="342"/>
      <c r="AN43" s="174" t="str">
        <f>IF(OR(IF(INDEX(Команды!$A$2:$AN$7500,MATCH(AN$3,Команды!$A$2:$A$7500,0),$E43+2)=Команды!$AJ$2,TRUE,FALSE),IF(INDEX(Команды!$A$2:$AN$7500,MATCH(AN$3,Команды!$A$2:$A$7500,0),$E43+2)=Команды!$AJ$3,TRUE,FALSE),IF(INDEX(Команды!$A$2:$AN$7500,MATCH(AN$3,Команды!$A$2:$A$7500,0),$E43+2)=Команды!$AJ$4,TRUE,FALSE),IF(INDEX(Команды!$A$2:$AN$7500,MATCH(AN$3,Команды!$A$2:$A$7500,0),$E43+2)=Команды!$AJ$5,TRUE,FALSE),IF(INDEX(Команды!$A$2:$AN$7500,MATCH(AN$3,Команды!$A$2:$A$7500,0),$E43+2)=Команды!$AJ$6,TRUE,FALSE),IF(INDEX(Команды!$A$2:$AN$7500,MATCH(AN$3,Команды!$A$2:$A$7500,0),$E43+2)=Команды!$AJ$7,TRUE,FALSE),IF(INDEX(Команды!$A$2:$AN$7500,MATCH(AN$3,Команды!$A$2:$A$7500,0),$E43+2)=Команды!$AJ$8,TRUE,FALSE),IF(INDEX(Команды!$A$2:$AN$7500,MATCH(AN$3,Команды!$A$2:$A$7500,0),$E43+2)=Команды!$AJ$9,TRUE,FALSE),IF(INDEX(Команды!$A$2:$AN$7500,MATCH(AN$3,Команды!$A$2:$A$7500,0),$E43+2)=Команды!$AJ$10,TRUE,FALSE),IF(INDEX(Команды!$A$2:$AN$7500,MATCH(AN$3,Команды!$A$2:$A$7500,0),$E43+2)=Команды!$AJ$11,TRUE,FALSE),IF(INDEX(Команды!$A$2:$AN$7500,MATCH(AN$3,Команды!$A$2:$A$7500,0),$E43+2)=Команды!$AJ$12,TRUE,FALSE),IF(INDEX(Команды!$A$2:$AN$7500,MATCH(AN$3,Команды!$A$2:$A$7500,0),$E43+2)=Команды!$AJ$13,TRUE,FALSE),IF(INDEX(Команды!$A$2:$AN$7500,MATCH(AN$3,Команды!$A$2:$A$7500,0),$E43+2)=Команды!$AJ$14,TRUE,FALSE),IF(INDEX(Команды!$A$2:$AN$7500,MATCH(AN$3,Команды!$A$2:$A$7500,0),$E43+2)=Команды!$AJ$15,TRUE,FALSE),IF(INDEX(Команды!$A$2:$AN$7500,MATCH(AN$3,Команды!$A$2:$A$7500,0),$E43+2)=Команды!$AJ$16,TRUE,FALSE),,IF(INDEX(Команды!$A$2:$AN$7500,MATCH(AN$3,Команды!$A$2:$A$7500,0),$E43+2)=Команды!$AJ$17,TRUE,FALSE),,IF(INDEX(Команды!$A$2:$AN$7500,MATCH(AN$3,Команды!$A$2:$A$7500,0),$E43+2)=Команды!$AJ$18,TRUE,FALSE),,IF(INDEX(Команды!$A$2:$AN$7500,MATCH(AN$3,Команды!$A$2:$A$7500,0),$E43+2)=Команды!$AJ$19,TRUE,FALSE)),INDEX(Команды!$AJ$2:$AK$19,MATCH(INDEX(Команды!$A$2:$AN$7500,MATCH(AN$3,Команды!$A$2:$A$7500,0),$E43+2),Команды!$AJ$2:$AJ$19,0),2),0)</f>
        <v>В</v>
      </c>
      <c r="AO43" s="175" t="str">
        <f>IF(OR(IF(INDEX(Команды!$A$2:$AN$7500,MATCH(AN$3,Команды!$A$2:$A$7500,0),$E43+2)=Команды!$AJ$2,TRUE,FALSE),IF(INDEX(Команды!$A$2:$AN$7500,MATCH(AN$3,Команды!$A$2:$A$7500,0),$E43+2)=Команды!$AJ$3,TRUE,FALSE),IF(INDEX(Команды!$A$2:$AN$7500,MATCH(AN$3,Команды!$A$2:$A$7500,0),$E43+2)=Команды!$AJ$4,TRUE,FALSE),IF(INDEX(Команды!$A$2:$AN$7500,MATCH(AN$3,Команды!$A$2:$A$7500,0),$E43+2)=Команды!$AJ$5,TRUE,FALSE),IF(INDEX(Команды!$A$2:$AN$7500,MATCH(AN$3,Команды!$A$2:$A$7500,0),$E43+2)=Команды!$AJ$6,TRUE,FALSE),IF(INDEX(Команды!$A$2:$AN$7500,MATCH(AN$3,Команды!$A$2:$A$7500,0),$E43+2)=Команды!$AJ$7,TRUE,FALSE),IF(INDEX(Команды!$A$2:$AN$7500,MATCH(AN$3,Команды!$A$2:$A$7500,0),$E43+2)=Команды!$AJ$8,TRUE,FALSE),IF(INDEX(Команды!$A$2:$AN$7500,MATCH(AN$3,Команды!$A$2:$A$7500,0),$E43+2)=Команды!$AJ$9,TRUE,FALSE),IF(INDEX(Команды!$A$2:$AN$7500,MATCH(AN$3,Команды!$A$2:$A$7500,0),$E43+2)=Команды!$AJ$10,TRUE,FALSE),IF(INDEX(Команды!$A$2:$AN$7500,MATCH(AN$3,Команды!$A$2:$A$7500,0),$E43+2)=Команды!$AJ$11,TRUE,FALSE),IF(INDEX(Команды!$A$2:$AN$7500,MATCH(AN$3,Команды!$A$2:$A$7500,0),$E43+2)=Команды!$AJ$12,TRUE,FALSE),IF(INDEX(Команды!$A$2:$AN$7500,MATCH(AN$3,Команды!$A$2:$A$7500,0),$E43+2)=Команды!$AJ$13,TRUE,FALSE),IF(INDEX(Команды!$A$2:$AN$7500,MATCH(AN$3,Команды!$A$2:$A$7500,0),$E43+2)=Команды!$AJ$14,TRUE,FALSE),IF(INDEX(Команды!$A$2:$AN$7500,MATCH(AN$3,Команды!$A$2:$A$7500,0),$E43+2)=Команды!$AJ$15,TRUE,FALSE),IF(INDEX(Команды!$A$2:$AN$7500,MATCH(AN$3,Команды!$A$2:$A$7500,0),$E43+2)=Команды!$AJ$16,TRUE,FALSE),IF(INDEX(Команды!$A$2:$AN$7500,MATCH(AN$3,Команды!$A$2:$A$7500,0),$E43+2)=Команды!$AJ$17,TRUE,FALSE),IF(INDEX(Команды!$A$2:$AN$7500,MATCH(AN$3,Команды!$A$2:$A$7500,0),$E43+2)=Команды!$AJ$18,TRUE,FALSE),IF(INDEX(Команды!$A$2:$AN$7500,MATCH(AN$3,Команды!$A$2:$A$7500,0),$E43+2)=Команды!$AJ$19,TRUE,FALSE)),INDEX(Команды!$AJ$2:$AL$19,MATCH(INDEX(Команды!$A$2:$AN$7500,MATCH(AN$3,Команды!$A$2:$A$7500,0),$E43+2),Команды!$AJ$2:$AJ$19,0),3),0)</f>
        <v>В</v>
      </c>
      <c r="AP43" s="342"/>
      <c r="AQ43" s="174">
        <f>IF(OR(IF(INDEX(Команды!$A$2:$AN$7500,MATCH(AQ$3,Команды!$A$2:$A$7500,0),$E43+2)=Команды!$AJ$2,TRUE,FALSE),IF(INDEX(Команды!$A$2:$AN$7500,MATCH(AQ$3,Команды!$A$2:$A$7500,0),$E43+2)=Команды!$AJ$3,TRUE,FALSE),IF(INDEX(Команды!$A$2:$AN$7500,MATCH(AQ$3,Команды!$A$2:$A$7500,0),$E43+2)=Команды!$AJ$4,TRUE,FALSE),IF(INDEX(Команды!$A$2:$AN$7500,MATCH(AQ$3,Команды!$A$2:$A$7500,0),$E43+2)=Команды!$AJ$5,TRUE,FALSE),IF(INDEX(Команды!$A$2:$AN$7500,MATCH(AQ$3,Команды!$A$2:$A$7500,0),$E43+2)=Команды!$AJ$6,TRUE,FALSE),IF(INDEX(Команды!$A$2:$AN$7500,MATCH(AQ$3,Команды!$A$2:$A$7500,0),$E43+2)=Команды!$AJ$7,TRUE,FALSE),IF(INDEX(Команды!$A$2:$AN$7500,MATCH(AQ$3,Команды!$A$2:$A$7500,0),$E43+2)=Команды!$AJ$8,TRUE,FALSE),IF(INDEX(Команды!$A$2:$AN$7500,MATCH(AQ$3,Команды!$A$2:$A$7500,0),$E43+2)=Команды!$AJ$9,TRUE,FALSE),IF(INDEX(Команды!$A$2:$AN$7500,MATCH(AQ$3,Команды!$A$2:$A$7500,0),$E43+2)=Команды!$AJ$10,TRUE,FALSE),IF(INDEX(Команды!$A$2:$AN$7500,MATCH(AQ$3,Команды!$A$2:$A$7500,0),$E43+2)=Команды!$AJ$11,TRUE,FALSE),IF(INDEX(Команды!$A$2:$AN$7500,MATCH(AQ$3,Команды!$A$2:$A$7500,0),$E43+2)=Команды!$AJ$12,TRUE,FALSE),IF(INDEX(Команды!$A$2:$AN$7500,MATCH(AQ$3,Команды!$A$2:$A$7500,0),$E43+2)=Команды!$AJ$13,TRUE,FALSE),IF(INDEX(Команды!$A$2:$AN$7500,MATCH(AQ$3,Команды!$A$2:$A$7500,0),$E43+2)=Команды!$AJ$14,TRUE,FALSE),IF(INDEX(Команды!$A$2:$AN$7500,MATCH(AQ$3,Команды!$A$2:$A$7500,0),$E43+2)=Команды!$AJ$15,TRUE,FALSE),IF(INDEX(Команды!$A$2:$AN$7500,MATCH(AQ$3,Команды!$A$2:$A$7500,0),$E43+2)=Команды!$AJ$16,TRUE,FALSE),,IF(INDEX(Команды!$A$2:$AN$7500,MATCH(AQ$3,Команды!$A$2:$A$7500,0),$E43+2)=Команды!$AJ$17,TRUE,FALSE),,IF(INDEX(Команды!$A$2:$AN$7500,MATCH(AQ$3,Команды!$A$2:$A$7500,0),$E43+2)=Команды!$AJ$18,TRUE,FALSE),,IF(INDEX(Команды!$A$2:$AN$7500,MATCH(AQ$3,Команды!$A$2:$A$7500,0),$E43+2)=Команды!$AJ$19,TRUE,FALSE)),INDEX(Команды!$AJ$2:$AK$19,MATCH(INDEX(Команды!$A$2:$AN$7500,MATCH(AQ$3,Команды!$A$2:$A$7500,0),$E43+2),Команды!$AJ$2:$AJ$19,0),2),0)</f>
        <v>0.28125</v>
      </c>
      <c r="AR43" s="175">
        <f>IF(OR(IF(INDEX(Команды!$A$2:$AN$7500,MATCH(AQ$3,Команды!$A$2:$A$7500,0),$E43+2)=Команды!$AJ$2,TRUE,FALSE),IF(INDEX(Команды!$A$2:$AN$7500,MATCH(AQ$3,Команды!$A$2:$A$7500,0),$E43+2)=Команды!$AJ$3,TRUE,FALSE),IF(INDEX(Команды!$A$2:$AN$7500,MATCH(AQ$3,Команды!$A$2:$A$7500,0),$E43+2)=Команды!$AJ$4,TRUE,FALSE),IF(INDEX(Команды!$A$2:$AN$7500,MATCH(AQ$3,Команды!$A$2:$A$7500,0),$E43+2)=Команды!$AJ$5,TRUE,FALSE),IF(INDEX(Команды!$A$2:$AN$7500,MATCH(AQ$3,Команды!$A$2:$A$7500,0),$E43+2)=Команды!$AJ$6,TRUE,FALSE),IF(INDEX(Команды!$A$2:$AN$7500,MATCH(AQ$3,Команды!$A$2:$A$7500,0),$E43+2)=Команды!$AJ$7,TRUE,FALSE),IF(INDEX(Команды!$A$2:$AN$7500,MATCH(AQ$3,Команды!$A$2:$A$7500,0),$E43+2)=Команды!$AJ$8,TRUE,FALSE),IF(INDEX(Команды!$A$2:$AN$7500,MATCH(AQ$3,Команды!$A$2:$A$7500,0),$E43+2)=Команды!$AJ$9,TRUE,FALSE),IF(INDEX(Команды!$A$2:$AN$7500,MATCH(AQ$3,Команды!$A$2:$A$7500,0),$E43+2)=Команды!$AJ$10,TRUE,FALSE),IF(INDEX(Команды!$A$2:$AN$7500,MATCH(AQ$3,Команды!$A$2:$A$7500,0),$E43+2)=Команды!$AJ$11,TRUE,FALSE),IF(INDEX(Команды!$A$2:$AN$7500,MATCH(AQ$3,Команды!$A$2:$A$7500,0),$E43+2)=Команды!$AJ$12,TRUE,FALSE),IF(INDEX(Команды!$A$2:$AN$7500,MATCH(AQ$3,Команды!$A$2:$A$7500,0),$E43+2)=Команды!$AJ$13,TRUE,FALSE),IF(INDEX(Команды!$A$2:$AN$7500,MATCH(AQ$3,Команды!$A$2:$A$7500,0),$E43+2)=Команды!$AJ$14,TRUE,FALSE),IF(INDEX(Команды!$A$2:$AN$7500,MATCH(AQ$3,Команды!$A$2:$A$7500,0),$E43+2)=Команды!$AJ$15,TRUE,FALSE),IF(INDEX(Команды!$A$2:$AN$7500,MATCH(AQ$3,Команды!$A$2:$A$7500,0),$E43+2)=Команды!$AJ$16,TRUE,FALSE),IF(INDEX(Команды!$A$2:$AN$7500,MATCH(AQ$3,Команды!$A$2:$A$7500,0),$E43+2)=Команды!$AJ$17,TRUE,FALSE),IF(INDEX(Команды!$A$2:$AN$7500,MATCH(AQ$3,Команды!$A$2:$A$7500,0),$E43+2)=Команды!$AJ$18,TRUE,FALSE),IF(INDEX(Команды!$A$2:$AN$7500,MATCH(AQ$3,Команды!$A$2:$A$7500,0),$E43+2)=Команды!$AJ$19,TRUE,FALSE)),INDEX(Команды!$AJ$2:$AL$19,MATCH(INDEX(Команды!$A$2:$AN$7500,MATCH(AQ$3,Команды!$A$2:$A$7500,0),$E43+2),Команды!$AJ$2:$AJ$19,0),3),0)</f>
        <v>0.65625</v>
      </c>
      <c r="AS43" s="342"/>
      <c r="AT43" s="174">
        <f>IF(OR(IF(INDEX(Команды!$A$2:$AN$7500,MATCH(AT$3,Команды!$A$2:$A$7500,0),$E43+2)=Команды!$AJ$2,TRUE,FALSE),IF(INDEX(Команды!$A$2:$AN$7500,MATCH(AT$3,Команды!$A$2:$A$7500,0),$E43+2)=Команды!$AJ$3,TRUE,FALSE),IF(INDEX(Команды!$A$2:$AN$7500,MATCH(AT$3,Команды!$A$2:$A$7500,0),$E43+2)=Команды!$AJ$4,TRUE,FALSE),IF(INDEX(Команды!$A$2:$AN$7500,MATCH(AT$3,Команды!$A$2:$A$7500,0),$E43+2)=Команды!$AJ$5,TRUE,FALSE),IF(INDEX(Команды!$A$2:$AN$7500,MATCH(AT$3,Команды!$A$2:$A$7500,0),$E43+2)=Команды!$AJ$6,TRUE,FALSE),IF(INDEX(Команды!$A$2:$AN$7500,MATCH(AT$3,Команды!$A$2:$A$7500,0),$E43+2)=Команды!$AJ$7,TRUE,FALSE),IF(INDEX(Команды!$A$2:$AN$7500,MATCH(AT$3,Команды!$A$2:$A$7500,0),$E43+2)=Команды!$AJ$8,TRUE,FALSE),IF(INDEX(Команды!$A$2:$AN$7500,MATCH(AT$3,Команды!$A$2:$A$7500,0),$E43+2)=Команды!$AJ$9,TRUE,FALSE),IF(INDEX(Команды!$A$2:$AN$7500,MATCH(AT$3,Команды!$A$2:$A$7500,0),$E43+2)=Команды!$AJ$10,TRUE,FALSE),IF(INDEX(Команды!$A$2:$AN$7500,MATCH(AT$3,Команды!$A$2:$A$7500,0),$E43+2)=Команды!$AJ$11,TRUE,FALSE),IF(INDEX(Команды!$A$2:$AN$7500,MATCH(AT$3,Команды!$A$2:$A$7500,0),$E43+2)=Команды!$AJ$12,TRUE,FALSE),IF(INDEX(Команды!$A$2:$AN$7500,MATCH(AT$3,Команды!$A$2:$A$7500,0),$E43+2)=Команды!$AJ$13,TRUE,FALSE),IF(INDEX(Команды!$A$2:$AN$7500,MATCH(AT$3,Команды!$A$2:$A$7500,0),$E43+2)=Команды!$AJ$14,TRUE,FALSE),IF(INDEX(Команды!$A$2:$AN$7500,MATCH(AT$3,Команды!$A$2:$A$7500,0),$E43+2)=Команды!$AJ$15,TRUE,FALSE),IF(INDEX(Команды!$A$2:$AN$7500,MATCH(AT$3,Команды!$A$2:$A$7500,0),$E43+2)=Команды!$AJ$16,TRUE,FALSE),,IF(INDEX(Команды!$A$2:$AN$7500,MATCH(AT$3,Команды!$A$2:$A$7500,0),$E43+2)=Команды!$AJ$17,TRUE,FALSE),,IF(INDEX(Команды!$A$2:$AN$7500,MATCH(AT$3,Команды!$A$2:$A$7500,0),$E43+2)=Команды!$AJ$18,TRUE,FALSE),,IF(INDEX(Команды!$A$2:$AN$7500,MATCH(AT$3,Команды!$A$2:$A$7500,0),$E43+2)=Команды!$AJ$19,TRUE,FALSE)),INDEX(Команды!$AJ$2:$AK$19,MATCH(INDEX(Команды!$A$2:$AN$7500,MATCH(AT$3,Команды!$A$2:$A$7500,0),$E43+2),Команды!$AJ$2:$AJ$19,0),2),0)</f>
        <v>0.375</v>
      </c>
      <c r="AU43" s="175">
        <f>IF(OR(IF(INDEX(Команды!$A$2:$AN$7500,MATCH(AT$3,Команды!$A$2:$A$7500,0),$E43+2)=Команды!$AJ$2,TRUE,FALSE),IF(INDEX(Команды!$A$2:$AN$7500,MATCH(AT$3,Команды!$A$2:$A$7500,0),$E43+2)=Команды!$AJ$3,TRUE,FALSE),IF(INDEX(Команды!$A$2:$AN$7500,MATCH(AT$3,Команды!$A$2:$A$7500,0),$E43+2)=Команды!$AJ$4,TRUE,FALSE),IF(INDEX(Команды!$A$2:$AN$7500,MATCH(AT$3,Команды!$A$2:$A$7500,0),$E43+2)=Команды!$AJ$5,TRUE,FALSE),IF(INDEX(Команды!$A$2:$AN$7500,MATCH(AT$3,Команды!$A$2:$A$7500,0),$E43+2)=Команды!$AJ$6,TRUE,FALSE),IF(INDEX(Команды!$A$2:$AN$7500,MATCH(AT$3,Команды!$A$2:$A$7500,0),$E43+2)=Команды!$AJ$7,TRUE,FALSE),IF(INDEX(Команды!$A$2:$AN$7500,MATCH(AT$3,Команды!$A$2:$A$7500,0),$E43+2)=Команды!$AJ$8,TRUE,FALSE),IF(INDEX(Команды!$A$2:$AN$7500,MATCH(AT$3,Команды!$A$2:$A$7500,0),$E43+2)=Команды!$AJ$9,TRUE,FALSE),IF(INDEX(Команды!$A$2:$AN$7500,MATCH(AT$3,Команды!$A$2:$A$7500,0),$E43+2)=Команды!$AJ$10,TRUE,FALSE),IF(INDEX(Команды!$A$2:$AN$7500,MATCH(AT$3,Команды!$A$2:$A$7500,0),$E43+2)=Команды!$AJ$11,TRUE,FALSE),IF(INDEX(Команды!$A$2:$AN$7500,MATCH(AT$3,Команды!$A$2:$A$7500,0),$E43+2)=Команды!$AJ$12,TRUE,FALSE),IF(INDEX(Команды!$A$2:$AN$7500,MATCH(AT$3,Команды!$A$2:$A$7500,0),$E43+2)=Команды!$AJ$13,TRUE,FALSE),IF(INDEX(Команды!$A$2:$AN$7500,MATCH(AT$3,Команды!$A$2:$A$7500,0),$E43+2)=Команды!$AJ$14,TRUE,FALSE),IF(INDEX(Команды!$A$2:$AN$7500,MATCH(AT$3,Команды!$A$2:$A$7500,0),$E43+2)=Команды!$AJ$15,TRUE,FALSE),IF(INDEX(Команды!$A$2:$AN$7500,MATCH(AT$3,Команды!$A$2:$A$7500,0),$E43+2)=Команды!$AJ$16,TRUE,FALSE),IF(INDEX(Команды!$A$2:$AN$7500,MATCH(AT$3,Команды!$A$2:$A$7500,0),$E43+2)=Команды!$AJ$17,TRUE,FALSE),IF(INDEX(Команды!$A$2:$AN$7500,MATCH(AT$3,Команды!$A$2:$A$7500,0),$E43+2)=Команды!$AJ$18,TRUE,FALSE),IF(INDEX(Команды!$A$2:$AN$7500,MATCH(AT$3,Команды!$A$2:$A$7500,0),$E43+2)=Команды!$AJ$19,TRUE,FALSE)),INDEX(Команды!$AJ$2:$AL$19,MATCH(INDEX(Команды!$A$2:$AN$7500,MATCH(AT$3,Команды!$A$2:$A$7500,0),$E43+2),Команды!$AJ$2:$AJ$19,0),3),0)</f>
        <v>0.75</v>
      </c>
      <c r="AV43" s="342"/>
      <c r="AW43" s="174">
        <f>IF(OR(IF(INDEX(Команды!$A$2:$AN$7500,MATCH(AW$3,Команды!$A$2:$A$7500,0),$E43+2)=Команды!$AJ$2,TRUE,FALSE),IF(INDEX(Команды!$A$2:$AN$7500,MATCH(AW$3,Команды!$A$2:$A$7500,0),$E43+2)=Команды!$AJ$3,TRUE,FALSE),IF(INDEX(Команды!$A$2:$AN$7500,MATCH(AW$3,Команды!$A$2:$A$7500,0),$E43+2)=Команды!$AJ$4,TRUE,FALSE),IF(INDEX(Команды!$A$2:$AN$7500,MATCH(AW$3,Команды!$A$2:$A$7500,0),$E43+2)=Команды!$AJ$5,TRUE,FALSE),IF(INDEX(Команды!$A$2:$AN$7500,MATCH(AW$3,Команды!$A$2:$A$7500,0),$E43+2)=Команды!$AJ$6,TRUE,FALSE),IF(INDEX(Команды!$A$2:$AN$7500,MATCH(AW$3,Команды!$A$2:$A$7500,0),$E43+2)=Команды!$AJ$7,TRUE,FALSE),IF(INDEX(Команды!$A$2:$AN$7500,MATCH(AW$3,Команды!$A$2:$A$7500,0),$E43+2)=Команды!$AJ$8,TRUE,FALSE),IF(INDEX(Команды!$A$2:$AN$7500,MATCH(AW$3,Команды!$A$2:$A$7500,0),$E43+2)=Команды!$AJ$9,TRUE,FALSE),IF(INDEX(Команды!$A$2:$AN$7500,MATCH(AW$3,Команды!$A$2:$A$7500,0),$E43+2)=Команды!$AJ$10,TRUE,FALSE),IF(INDEX(Команды!$A$2:$AN$7500,MATCH(AW$3,Команды!$A$2:$A$7500,0),$E43+2)=Команды!$AJ$11,TRUE,FALSE),IF(INDEX(Команды!$A$2:$AN$7500,MATCH(AW$3,Команды!$A$2:$A$7500,0),$E43+2)=Команды!$AJ$12,TRUE,FALSE),IF(INDEX(Команды!$A$2:$AN$7500,MATCH(AW$3,Команды!$A$2:$A$7500,0),$E43+2)=Команды!$AJ$13,TRUE,FALSE),IF(INDEX(Команды!$A$2:$AN$7500,MATCH(AW$3,Команды!$A$2:$A$7500,0),$E43+2)=Команды!$AJ$14,TRUE,FALSE),IF(INDEX(Команды!$A$2:$AN$7500,MATCH(AW$3,Команды!$A$2:$A$7500,0),$E43+2)=Команды!$AJ$15,TRUE,FALSE),IF(INDEX(Команды!$A$2:$AN$7500,MATCH(AW$3,Команды!$A$2:$A$7500,0),$E43+2)=Команды!$AJ$16,TRUE,FALSE),,IF(INDEX(Команды!$A$2:$AN$7500,MATCH(AW$3,Команды!$A$2:$A$7500,0),$E43+2)=Команды!$AJ$17,TRUE,FALSE),,IF(INDEX(Команды!$A$2:$AN$7500,MATCH(AW$3,Команды!$A$2:$A$7500,0),$E43+2)=Команды!$AJ$18,TRUE,FALSE),,IF(INDEX(Команды!$A$2:$AN$7500,MATCH(AW$3,Команды!$A$2:$A$7500,0),$E43+2)=Команды!$AJ$19,TRUE,FALSE)),INDEX(Команды!$AJ$2:$AK$19,MATCH(INDEX(Команды!$A$2:$AN$7500,MATCH(AW$3,Команды!$A$2:$A$7500,0),$E43+2),Команды!$AJ$2:$AJ$19,0),2),0)</f>
        <v>0.41666666666666669</v>
      </c>
      <c r="AX43" s="175">
        <f>IF(OR(IF(INDEX(Команды!$A$2:$AN$7500,MATCH(AW$3,Команды!$A$2:$A$7500,0),$E43+2)=Команды!$AJ$2,TRUE,FALSE),IF(INDEX(Команды!$A$2:$AN$7500,MATCH(AW$3,Команды!$A$2:$A$7500,0),$E43+2)=Команды!$AJ$3,TRUE,FALSE),IF(INDEX(Команды!$A$2:$AN$7500,MATCH(AW$3,Команды!$A$2:$A$7500,0),$E43+2)=Команды!$AJ$4,TRUE,FALSE),IF(INDEX(Команды!$A$2:$AN$7500,MATCH(AW$3,Команды!$A$2:$A$7500,0),$E43+2)=Команды!$AJ$5,TRUE,FALSE),IF(INDEX(Команды!$A$2:$AN$7500,MATCH(AW$3,Команды!$A$2:$A$7500,0),$E43+2)=Команды!$AJ$6,TRUE,FALSE),IF(INDEX(Команды!$A$2:$AN$7500,MATCH(AW$3,Команды!$A$2:$A$7500,0),$E43+2)=Команды!$AJ$7,TRUE,FALSE),IF(INDEX(Команды!$A$2:$AN$7500,MATCH(AW$3,Команды!$A$2:$A$7500,0),$E43+2)=Команды!$AJ$8,TRUE,FALSE),IF(INDEX(Команды!$A$2:$AN$7500,MATCH(AW$3,Команды!$A$2:$A$7500,0),$E43+2)=Команды!$AJ$9,TRUE,FALSE),IF(INDEX(Команды!$A$2:$AN$7500,MATCH(AW$3,Команды!$A$2:$A$7500,0),$E43+2)=Команды!$AJ$10,TRUE,FALSE),IF(INDEX(Команды!$A$2:$AN$7500,MATCH(AW$3,Команды!$A$2:$A$7500,0),$E43+2)=Команды!$AJ$11,TRUE,FALSE),IF(INDEX(Команды!$A$2:$AN$7500,MATCH(AW$3,Команды!$A$2:$A$7500,0),$E43+2)=Команды!$AJ$12,TRUE,FALSE),IF(INDEX(Команды!$A$2:$AN$7500,MATCH(AW$3,Команды!$A$2:$A$7500,0),$E43+2)=Команды!$AJ$13,TRUE,FALSE),IF(INDEX(Команды!$A$2:$AN$7500,MATCH(AW$3,Команды!$A$2:$A$7500,0),$E43+2)=Команды!$AJ$14,TRUE,FALSE),IF(INDEX(Команды!$A$2:$AN$7500,MATCH(AW$3,Команды!$A$2:$A$7500,0),$E43+2)=Команды!$AJ$15,TRUE,FALSE),IF(INDEX(Команды!$A$2:$AN$7500,MATCH(AW$3,Команды!$A$2:$A$7500,0),$E43+2)=Команды!$AJ$16,TRUE,FALSE),IF(INDEX(Команды!$A$2:$AN$7500,MATCH(AW$3,Команды!$A$2:$A$7500,0),$E43+2)=Команды!$AJ$17,TRUE,FALSE),IF(INDEX(Команды!$A$2:$AN$7500,MATCH(AW$3,Команды!$A$2:$A$7500,0),$E43+2)=Команды!$AJ$18,TRUE,FALSE),IF(INDEX(Команды!$A$2:$AN$7500,MATCH(AW$3,Команды!$A$2:$A$7500,0),$E43+2)=Команды!$AJ$19,TRUE,FALSE)),INDEX(Команды!$AJ$2:$AL$19,MATCH(INDEX(Команды!$A$2:$AN$7500,MATCH(AW$3,Команды!$A$2:$A$7500,0),$E43+2),Команды!$AJ$2:$AJ$19,0),3),0)</f>
        <v>0.79166666666666663</v>
      </c>
      <c r="AY43" s="342"/>
      <c r="AZ43" s="174">
        <f>IF(OR(IF(INDEX(Команды!$A$2:$AN$7500,MATCH(AZ$3,Команды!$A$2:$A$7500,0),$E43+2)=Команды!$AJ$2,TRUE,FALSE),IF(INDEX(Команды!$A$2:$AN$7500,MATCH(AZ$3,Команды!$A$2:$A$7500,0),$E43+2)=Команды!$AJ$3,TRUE,FALSE),IF(INDEX(Команды!$A$2:$AN$7500,MATCH(AZ$3,Команды!$A$2:$A$7500,0),$E43+2)=Команды!$AJ$4,TRUE,FALSE),IF(INDEX(Команды!$A$2:$AN$7500,MATCH(AZ$3,Команды!$A$2:$A$7500,0),$E43+2)=Команды!$AJ$5,TRUE,FALSE),IF(INDEX(Команды!$A$2:$AN$7500,MATCH(AZ$3,Команды!$A$2:$A$7500,0),$E43+2)=Команды!$AJ$6,TRUE,FALSE),IF(INDEX(Команды!$A$2:$AN$7500,MATCH(AZ$3,Команды!$A$2:$A$7500,0),$E43+2)=Команды!$AJ$7,TRUE,FALSE),IF(INDEX(Команды!$A$2:$AN$7500,MATCH(AZ$3,Команды!$A$2:$A$7500,0),$E43+2)=Команды!$AJ$8,TRUE,FALSE),IF(INDEX(Команды!$A$2:$AN$7500,MATCH(AZ$3,Команды!$A$2:$A$7500,0),$E43+2)=Команды!$AJ$9,TRUE,FALSE),IF(INDEX(Команды!$A$2:$AN$7500,MATCH(AZ$3,Команды!$A$2:$A$7500,0),$E43+2)=Команды!$AJ$10,TRUE,FALSE),IF(INDEX(Команды!$A$2:$AN$7500,MATCH(AZ$3,Команды!$A$2:$A$7500,0),$E43+2)=Команды!$AJ$11,TRUE,FALSE),IF(INDEX(Команды!$A$2:$AN$7500,MATCH(AZ$3,Команды!$A$2:$A$7500,0),$E43+2)=Команды!$AJ$12,TRUE,FALSE),IF(INDEX(Команды!$A$2:$AN$7500,MATCH(AZ$3,Команды!$A$2:$A$7500,0),$E43+2)=Команды!$AJ$13,TRUE,FALSE),IF(INDEX(Команды!$A$2:$AN$7500,MATCH(AZ$3,Команды!$A$2:$A$7500,0),$E43+2)=Команды!$AJ$14,TRUE,FALSE),IF(INDEX(Команды!$A$2:$AN$7500,MATCH(AZ$3,Команды!$A$2:$A$7500,0),$E43+2)=Команды!$AJ$15,TRUE,FALSE),IF(INDEX(Команды!$A$2:$AN$7500,MATCH(AZ$3,Команды!$A$2:$A$7500,0),$E43+2)=Команды!$AJ$16,TRUE,FALSE),,IF(INDEX(Команды!$A$2:$AN$7500,MATCH(AZ$3,Команды!$A$2:$A$7500,0),$E43+2)=Команды!$AJ$17,TRUE,FALSE),,IF(INDEX(Команды!$A$2:$AN$7500,MATCH(AZ$3,Команды!$A$2:$A$7500,0),$E43+2)=Команды!$AJ$18,TRUE,FALSE),,IF(INDEX(Команды!$A$2:$AN$7500,MATCH(AZ$3,Команды!$A$2:$A$7500,0),$E43+2)=Команды!$AJ$19,TRUE,FALSE)),INDEX(Команды!$AJ$2:$AK$19,MATCH(INDEX(Команды!$A$2:$AN$7500,MATCH(AZ$3,Команды!$A$2:$A$7500,0),$E43+2),Команды!$AJ$2:$AJ$19,0),2),0)</f>
        <v>0.64583333333333337</v>
      </c>
      <c r="BA43" s="175">
        <f>IF(OR(IF(INDEX(Команды!$A$2:$AN$7500,MATCH(AZ$3,Команды!$A$2:$A$7500,0),$E43+2)=Команды!$AJ$2,TRUE,FALSE),IF(INDEX(Команды!$A$2:$AN$7500,MATCH(AZ$3,Команды!$A$2:$A$7500,0),$E43+2)=Команды!$AJ$3,TRUE,FALSE),IF(INDEX(Команды!$A$2:$AN$7500,MATCH(AZ$3,Команды!$A$2:$A$7500,0),$E43+2)=Команды!$AJ$4,TRUE,FALSE),IF(INDEX(Команды!$A$2:$AN$7500,MATCH(AZ$3,Команды!$A$2:$A$7500,0),$E43+2)=Команды!$AJ$5,TRUE,FALSE),IF(INDEX(Команды!$A$2:$AN$7500,MATCH(AZ$3,Команды!$A$2:$A$7500,0),$E43+2)=Команды!$AJ$6,TRUE,FALSE),IF(INDEX(Команды!$A$2:$AN$7500,MATCH(AZ$3,Команды!$A$2:$A$7500,0),$E43+2)=Команды!$AJ$7,TRUE,FALSE),IF(INDEX(Команды!$A$2:$AN$7500,MATCH(AZ$3,Команды!$A$2:$A$7500,0),$E43+2)=Команды!$AJ$8,TRUE,FALSE),IF(INDEX(Команды!$A$2:$AN$7500,MATCH(AZ$3,Команды!$A$2:$A$7500,0),$E43+2)=Команды!$AJ$9,TRUE,FALSE),IF(INDEX(Команды!$A$2:$AN$7500,MATCH(AZ$3,Команды!$A$2:$A$7500,0),$E43+2)=Команды!$AJ$10,TRUE,FALSE),IF(INDEX(Команды!$A$2:$AN$7500,MATCH(AZ$3,Команды!$A$2:$A$7500,0),$E43+2)=Команды!$AJ$11,TRUE,FALSE),IF(INDEX(Команды!$A$2:$AN$7500,MATCH(AZ$3,Команды!$A$2:$A$7500,0),$E43+2)=Команды!$AJ$12,TRUE,FALSE),IF(INDEX(Команды!$A$2:$AN$7500,MATCH(AZ$3,Команды!$A$2:$A$7500,0),$E43+2)=Команды!$AJ$13,TRUE,FALSE),IF(INDEX(Команды!$A$2:$AN$7500,MATCH(AZ$3,Команды!$A$2:$A$7500,0),$E43+2)=Команды!$AJ$14,TRUE,FALSE),IF(INDEX(Команды!$A$2:$AN$7500,MATCH(AZ$3,Команды!$A$2:$A$7500,0),$E43+2)=Команды!$AJ$15,TRUE,FALSE),IF(INDEX(Команды!$A$2:$AN$7500,MATCH(AZ$3,Команды!$A$2:$A$7500,0),$E43+2)=Команды!$AJ$16,TRUE,FALSE),IF(INDEX(Команды!$A$2:$AN$7500,MATCH(AZ$3,Команды!$A$2:$A$7500,0),$E43+2)=Команды!$AJ$17,TRUE,FALSE),IF(INDEX(Команды!$A$2:$AN$7500,MATCH(AZ$3,Команды!$A$2:$A$7500,0),$E43+2)=Команды!$AJ$18,TRUE,FALSE),IF(INDEX(Команды!$A$2:$AN$7500,MATCH(AZ$3,Команды!$A$2:$A$7500,0),$E43+2)=Команды!$AJ$19,TRUE,FALSE)),INDEX(Команды!$AJ$2:$AL$19,MATCH(INDEX(Команды!$A$2:$AN$7500,MATCH(AZ$3,Команды!$A$2:$A$7500,0),$E43+2),Команды!$AJ$2:$AJ$19,0),3),0)</f>
        <v>1.0208333333333333</v>
      </c>
      <c r="BB43" s="342"/>
      <c r="BC43" s="174" t="str">
        <f>IF(OR(IF(INDEX(Команды!$A$2:$AN$7500,MATCH(BC$3,Команды!$A$2:$A$7500,0),$E43+2)=Команды!$AJ$2,TRUE,FALSE),IF(INDEX(Команды!$A$2:$AN$7500,MATCH(BC$3,Команды!$A$2:$A$7500,0),$E43+2)=Команды!$AJ$3,TRUE,FALSE),IF(INDEX(Команды!$A$2:$AN$7500,MATCH(BC$3,Команды!$A$2:$A$7500,0),$E43+2)=Команды!$AJ$4,TRUE,FALSE),IF(INDEX(Команды!$A$2:$AN$7500,MATCH(BC$3,Команды!$A$2:$A$7500,0),$E43+2)=Команды!$AJ$5,TRUE,FALSE),IF(INDEX(Команды!$A$2:$AN$7500,MATCH(BC$3,Команды!$A$2:$A$7500,0),$E43+2)=Команды!$AJ$6,TRUE,FALSE),IF(INDEX(Команды!$A$2:$AN$7500,MATCH(BC$3,Команды!$A$2:$A$7500,0),$E43+2)=Команды!$AJ$7,TRUE,FALSE),IF(INDEX(Команды!$A$2:$AN$7500,MATCH(BC$3,Команды!$A$2:$A$7500,0),$E43+2)=Команды!$AJ$8,TRUE,FALSE),IF(INDEX(Команды!$A$2:$AN$7500,MATCH(BC$3,Команды!$A$2:$A$7500,0),$E43+2)=Команды!$AJ$9,TRUE,FALSE),IF(INDEX(Команды!$A$2:$AN$7500,MATCH(BC$3,Команды!$A$2:$A$7500,0),$E43+2)=Команды!$AJ$10,TRUE,FALSE),IF(INDEX(Команды!$A$2:$AN$7500,MATCH(BC$3,Команды!$A$2:$A$7500,0),$E43+2)=Команды!$AJ$11,TRUE,FALSE),IF(INDEX(Команды!$A$2:$AN$7500,MATCH(BC$3,Команды!$A$2:$A$7500,0),$E43+2)=Команды!$AJ$12,TRUE,FALSE),IF(INDEX(Команды!$A$2:$AN$7500,MATCH(BC$3,Команды!$A$2:$A$7500,0),$E43+2)=Команды!$AJ$13,TRUE,FALSE),IF(INDEX(Команды!$A$2:$AN$7500,MATCH(BC$3,Команды!$A$2:$A$7500,0),$E43+2)=Команды!$AJ$14,TRUE,FALSE),IF(INDEX(Команды!$A$2:$AN$7500,MATCH(BC$3,Команды!$A$2:$A$7500,0),$E43+2)=Команды!$AJ$15,TRUE,FALSE),IF(INDEX(Команды!$A$2:$AN$7500,MATCH(BC$3,Команды!$A$2:$A$7500,0),$E43+2)=Команды!$AJ$16,TRUE,FALSE),,IF(INDEX(Команды!$A$2:$AN$7500,MATCH(BC$3,Команды!$A$2:$A$7500,0),$E43+2)=Команды!$AJ$17,TRUE,FALSE),,IF(INDEX(Команды!$A$2:$AN$7500,MATCH(BC$3,Команды!$A$2:$A$7500,0),$E43+2)=Команды!$AJ$18,TRUE,FALSE),,IF(INDEX(Команды!$A$2:$AN$7500,MATCH(BC$3,Команды!$A$2:$A$7500,0),$E43+2)=Команды!$AJ$19,TRUE,FALSE)),INDEX(Команды!$AJ$2:$AK$19,MATCH(INDEX(Команды!$A$2:$AN$7500,MATCH(BC$3,Команды!$A$2:$A$7500,0),$E43+2),Команды!$AJ$2:$AJ$19,0),2),0)</f>
        <v>В</v>
      </c>
      <c r="BD43" s="175" t="str">
        <f>IF(OR(IF(INDEX(Команды!$A$2:$AN$7500,MATCH(BC$3,Команды!$A$2:$A$7500,0),$E43+2)=Команды!$AJ$2,TRUE,FALSE),IF(INDEX(Команды!$A$2:$AN$7500,MATCH(BC$3,Команды!$A$2:$A$7500,0),$E43+2)=Команды!$AJ$3,TRUE,FALSE),IF(INDEX(Команды!$A$2:$AN$7500,MATCH(BC$3,Команды!$A$2:$A$7500,0),$E43+2)=Команды!$AJ$4,TRUE,FALSE),IF(INDEX(Команды!$A$2:$AN$7500,MATCH(BC$3,Команды!$A$2:$A$7500,0),$E43+2)=Команды!$AJ$5,TRUE,FALSE),IF(INDEX(Команды!$A$2:$AN$7500,MATCH(BC$3,Команды!$A$2:$A$7500,0),$E43+2)=Команды!$AJ$6,TRUE,FALSE),IF(INDEX(Команды!$A$2:$AN$7500,MATCH(BC$3,Команды!$A$2:$A$7500,0),$E43+2)=Команды!$AJ$7,TRUE,FALSE),IF(INDEX(Команды!$A$2:$AN$7500,MATCH(BC$3,Команды!$A$2:$A$7500,0),$E43+2)=Команды!$AJ$8,TRUE,FALSE),IF(INDEX(Команды!$A$2:$AN$7500,MATCH(BC$3,Команды!$A$2:$A$7500,0),$E43+2)=Команды!$AJ$9,TRUE,FALSE),IF(INDEX(Команды!$A$2:$AN$7500,MATCH(BC$3,Команды!$A$2:$A$7500,0),$E43+2)=Команды!$AJ$10,TRUE,FALSE),IF(INDEX(Команды!$A$2:$AN$7500,MATCH(BC$3,Команды!$A$2:$A$7500,0),$E43+2)=Команды!$AJ$11,TRUE,FALSE),IF(INDEX(Команды!$A$2:$AN$7500,MATCH(BC$3,Команды!$A$2:$A$7500,0),$E43+2)=Команды!$AJ$12,TRUE,FALSE),IF(INDEX(Команды!$A$2:$AN$7500,MATCH(BC$3,Команды!$A$2:$A$7500,0),$E43+2)=Команды!$AJ$13,TRUE,FALSE),IF(INDEX(Команды!$A$2:$AN$7500,MATCH(BC$3,Команды!$A$2:$A$7500,0),$E43+2)=Команды!$AJ$14,TRUE,FALSE),IF(INDEX(Команды!$A$2:$AN$7500,MATCH(BC$3,Команды!$A$2:$A$7500,0),$E43+2)=Команды!$AJ$15,TRUE,FALSE),IF(INDEX(Команды!$A$2:$AN$7500,MATCH(BC$3,Команды!$A$2:$A$7500,0),$E43+2)=Команды!$AJ$16,TRUE,FALSE),IF(INDEX(Команды!$A$2:$AN$7500,MATCH(BC$3,Команды!$A$2:$A$7500,0),$E43+2)=Команды!$AJ$17,TRUE,FALSE),IF(INDEX(Команды!$A$2:$AN$7500,MATCH(BC$3,Команды!$A$2:$A$7500,0),$E43+2)=Команды!$AJ$18,TRUE,FALSE),IF(INDEX(Команды!$A$2:$AN$7500,MATCH(BC$3,Команды!$A$2:$A$7500,0),$E43+2)=Команды!$AJ$19,TRUE,FALSE)),INDEX(Команды!$AJ$2:$AL$19,MATCH(INDEX(Команды!$A$2:$AN$7500,MATCH(BC$3,Команды!$A$2:$A$7500,0),$E43+2),Команды!$AJ$2:$AJ$19,0),3),0)</f>
        <v>В</v>
      </c>
      <c r="BE43" s="342"/>
      <c r="BF43" s="174" t="str">
        <f>IF(OR(IF(INDEX(Команды!$A$2:$AN$7500,MATCH(BF$3,Команды!$A$2:$A$7500,0),$E43+2)=Команды!$AJ$2,TRUE,FALSE),IF(INDEX(Команды!$A$2:$AN$7500,MATCH(BF$3,Команды!$A$2:$A$7500,0),$E43+2)=Команды!$AJ$3,TRUE,FALSE),IF(INDEX(Команды!$A$2:$AN$7500,MATCH(BF$3,Команды!$A$2:$A$7500,0),$E43+2)=Команды!$AJ$4,TRUE,FALSE),IF(INDEX(Команды!$A$2:$AN$7500,MATCH(BF$3,Команды!$A$2:$A$7500,0),$E43+2)=Команды!$AJ$5,TRUE,FALSE),IF(INDEX(Команды!$A$2:$AN$7500,MATCH(BF$3,Команды!$A$2:$A$7500,0),$E43+2)=Команды!$AJ$6,TRUE,FALSE),IF(INDEX(Команды!$A$2:$AN$7500,MATCH(BF$3,Команды!$A$2:$A$7500,0),$E43+2)=Команды!$AJ$7,TRUE,FALSE),IF(INDEX(Команды!$A$2:$AN$7500,MATCH(BF$3,Команды!$A$2:$A$7500,0),$E43+2)=Команды!$AJ$8,TRUE,FALSE),IF(INDEX(Команды!$A$2:$AN$7500,MATCH(BF$3,Команды!$A$2:$A$7500,0),$E43+2)=Команды!$AJ$9,TRUE,FALSE),IF(INDEX(Команды!$A$2:$AN$7500,MATCH(BF$3,Команды!$A$2:$A$7500,0),$E43+2)=Команды!$AJ$10,TRUE,FALSE),IF(INDEX(Команды!$A$2:$AN$7500,MATCH(BF$3,Команды!$A$2:$A$7500,0),$E43+2)=Команды!$AJ$11,TRUE,FALSE),IF(INDEX(Команды!$A$2:$AN$7500,MATCH(BF$3,Команды!$A$2:$A$7500,0),$E43+2)=Команды!$AJ$12,TRUE,FALSE),IF(INDEX(Команды!$A$2:$AN$7500,MATCH(BF$3,Команды!$A$2:$A$7500,0),$E43+2)=Команды!$AJ$13,TRUE,FALSE),IF(INDEX(Команды!$A$2:$AN$7500,MATCH(BF$3,Команды!$A$2:$A$7500,0),$E43+2)=Команды!$AJ$14,TRUE,FALSE),IF(INDEX(Команды!$A$2:$AN$7500,MATCH(BF$3,Команды!$A$2:$A$7500,0),$E43+2)=Команды!$AJ$15,TRUE,FALSE),IF(INDEX(Команды!$A$2:$AN$7500,MATCH(BF$3,Команды!$A$2:$A$7500,0),$E43+2)=Команды!$AJ$16,TRUE,FALSE),,IF(INDEX(Команды!$A$2:$AN$7500,MATCH(BF$3,Команды!$A$2:$A$7500,0),$E43+2)=Команды!$AJ$17,TRUE,FALSE),,IF(INDEX(Команды!$A$2:$AN$7500,MATCH(BF$3,Команды!$A$2:$A$7500,0),$E43+2)=Команды!$AJ$18,TRUE,FALSE),,IF(INDEX(Команды!$A$2:$AN$7500,MATCH(BF$3,Команды!$A$2:$A$7500,0),$E43+2)=Команды!$AJ$19,TRUE,FALSE)),INDEX(Команды!$AJ$2:$AK$19,MATCH(INDEX(Команды!$A$2:$AN$7500,MATCH(BF$3,Команды!$A$2:$A$7500,0),$E43+2),Команды!$AJ$2:$AJ$19,0),2),0)</f>
        <v>В</v>
      </c>
      <c r="BG43" s="175" t="str">
        <f>IF(OR(IF(INDEX(Команды!$A$2:$AN$7500,MATCH(BF$3,Команды!$A$2:$A$7500,0),$E43+2)=Команды!$AJ$2,TRUE,FALSE),IF(INDEX(Команды!$A$2:$AN$7500,MATCH(BF$3,Команды!$A$2:$A$7500,0),$E43+2)=Команды!$AJ$3,TRUE,FALSE),IF(INDEX(Команды!$A$2:$AN$7500,MATCH(BF$3,Команды!$A$2:$A$7500,0),$E43+2)=Команды!$AJ$4,TRUE,FALSE),IF(INDEX(Команды!$A$2:$AN$7500,MATCH(BF$3,Команды!$A$2:$A$7500,0),$E43+2)=Команды!$AJ$5,TRUE,FALSE),IF(INDEX(Команды!$A$2:$AN$7500,MATCH(BF$3,Команды!$A$2:$A$7500,0),$E43+2)=Команды!$AJ$6,TRUE,FALSE),IF(INDEX(Команды!$A$2:$AN$7500,MATCH(BF$3,Команды!$A$2:$A$7500,0),$E43+2)=Команды!$AJ$7,TRUE,FALSE),IF(INDEX(Команды!$A$2:$AN$7500,MATCH(BF$3,Команды!$A$2:$A$7500,0),$E43+2)=Команды!$AJ$8,TRUE,FALSE),IF(INDEX(Команды!$A$2:$AN$7500,MATCH(BF$3,Команды!$A$2:$A$7500,0),$E43+2)=Команды!$AJ$9,TRUE,FALSE),IF(INDEX(Команды!$A$2:$AN$7500,MATCH(BF$3,Команды!$A$2:$A$7500,0),$E43+2)=Команды!$AJ$10,TRUE,FALSE),IF(INDEX(Команды!$A$2:$AN$7500,MATCH(BF$3,Команды!$A$2:$A$7500,0),$E43+2)=Команды!$AJ$11,TRUE,FALSE),IF(INDEX(Команды!$A$2:$AN$7500,MATCH(BF$3,Команды!$A$2:$A$7500,0),$E43+2)=Команды!$AJ$12,TRUE,FALSE),IF(INDEX(Команды!$A$2:$AN$7500,MATCH(BF$3,Команды!$A$2:$A$7500,0),$E43+2)=Команды!$AJ$13,TRUE,FALSE),IF(INDEX(Команды!$A$2:$AN$7500,MATCH(BF$3,Команды!$A$2:$A$7500,0),$E43+2)=Команды!$AJ$14,TRUE,FALSE),IF(INDEX(Команды!$A$2:$AN$7500,MATCH(BF$3,Команды!$A$2:$A$7500,0),$E43+2)=Команды!$AJ$15,TRUE,FALSE),IF(INDEX(Команды!$A$2:$AN$7500,MATCH(BF$3,Команды!$A$2:$A$7500,0),$E43+2)=Команды!$AJ$16,TRUE,FALSE),IF(INDEX(Команды!$A$2:$AN$7500,MATCH(BF$3,Команды!$A$2:$A$7500,0),$E43+2)=Команды!$AJ$17,TRUE,FALSE),IF(INDEX(Команды!$A$2:$AN$7500,MATCH(BF$3,Команды!$A$2:$A$7500,0),$E43+2)=Команды!$AJ$18,TRUE,FALSE),IF(INDEX(Команды!$A$2:$AN$7500,MATCH(BF$3,Команды!$A$2:$A$7500,0),$E43+2)=Команды!$AJ$19,TRUE,FALSE)),INDEX(Команды!$AJ$2:$AL$19,MATCH(INDEX(Команды!$A$2:$AN$7500,MATCH(BF$3,Команды!$A$2:$A$7500,0),$E43+2),Команды!$AJ$2:$AJ$19,0),3),0)</f>
        <v>В</v>
      </c>
      <c r="BH43" s="342"/>
      <c r="BI43" s="174">
        <f>IF(OR(IF(INDEX(Команды!$A$2:$AN$7500,MATCH(BI$3,Команды!$A$2:$A$7500,0),$E43+2)=Команды!$AJ$2,TRUE,FALSE),IF(INDEX(Команды!$A$2:$AN$7500,MATCH(BI$3,Команды!$A$2:$A$7500,0),$E43+2)=Команды!$AJ$3,TRUE,FALSE),IF(INDEX(Команды!$A$2:$AN$7500,MATCH(BI$3,Команды!$A$2:$A$7500,0),$E43+2)=Команды!$AJ$4,TRUE,FALSE),IF(INDEX(Команды!$A$2:$AN$7500,MATCH(BI$3,Команды!$A$2:$A$7500,0),$E43+2)=Команды!$AJ$5,TRUE,FALSE),IF(INDEX(Команды!$A$2:$AN$7500,MATCH(BI$3,Команды!$A$2:$A$7500,0),$E43+2)=Команды!$AJ$6,TRUE,FALSE),IF(INDEX(Команды!$A$2:$AN$7500,MATCH(BI$3,Команды!$A$2:$A$7500,0),$E43+2)=Команды!$AJ$7,TRUE,FALSE),IF(INDEX(Команды!$A$2:$AN$7500,MATCH(BI$3,Команды!$A$2:$A$7500,0),$E43+2)=Команды!$AJ$8,TRUE,FALSE),IF(INDEX(Команды!$A$2:$AN$7500,MATCH(BI$3,Команды!$A$2:$A$7500,0),$E43+2)=Команды!$AJ$9,TRUE,FALSE),IF(INDEX(Команды!$A$2:$AN$7500,MATCH(BI$3,Команды!$A$2:$A$7500,0),$E43+2)=Команды!$AJ$10,TRUE,FALSE),IF(INDEX(Команды!$A$2:$AN$7500,MATCH(BI$3,Команды!$A$2:$A$7500,0),$E43+2)=Команды!$AJ$11,TRUE,FALSE),IF(INDEX(Команды!$A$2:$AN$7500,MATCH(BI$3,Команды!$A$2:$A$7500,0),$E43+2)=Команды!$AJ$12,TRUE,FALSE),IF(INDEX(Команды!$A$2:$AN$7500,MATCH(BI$3,Команды!$A$2:$A$7500,0),$E43+2)=Команды!$AJ$13,TRUE,FALSE),IF(INDEX(Команды!$A$2:$AN$7500,MATCH(BI$3,Команды!$A$2:$A$7500,0),$E43+2)=Команды!$AJ$14,TRUE,FALSE),IF(INDEX(Команды!$A$2:$AN$7500,MATCH(BI$3,Команды!$A$2:$A$7500,0),$E43+2)=Команды!$AJ$15,TRUE,FALSE),IF(INDEX(Команды!$A$2:$AN$7500,MATCH(BI$3,Команды!$A$2:$A$7500,0),$E43+2)=Команды!$AJ$16,TRUE,FALSE),,IF(INDEX(Команды!$A$2:$AN$7500,MATCH(BI$3,Команды!$A$2:$A$7500,0),$E43+2)=Команды!$AJ$17,TRUE,FALSE),,IF(INDEX(Команды!$A$2:$AN$7500,MATCH(BI$3,Команды!$A$2:$A$7500,0),$E43+2)=Команды!$AJ$18,TRUE,FALSE),,IF(INDEX(Команды!$A$2:$AN$7500,MATCH(BI$3,Команды!$A$2:$A$7500,0),$E43+2)=Команды!$AJ$19,TRUE,FALSE)),INDEX(Команды!$AJ$2:$AK$19,MATCH(INDEX(Команды!$A$2:$AN$7500,MATCH(BI$3,Команды!$A$2:$A$7500,0),$E43+2),Команды!$AJ$2:$AJ$19,0),2),0)</f>
        <v>0.45833333333333331</v>
      </c>
      <c r="BJ43" s="175">
        <f>IF(OR(IF(INDEX(Команды!$A$2:$AN$7500,MATCH(BI$3,Команды!$A$2:$A$7500,0),$E43+2)=Команды!$AJ$2,TRUE,FALSE),IF(INDEX(Команды!$A$2:$AN$7500,MATCH(BI$3,Команды!$A$2:$A$7500,0),$E43+2)=Команды!$AJ$3,TRUE,FALSE),IF(INDEX(Команды!$A$2:$AN$7500,MATCH(BI$3,Команды!$A$2:$A$7500,0),$E43+2)=Команды!$AJ$4,TRUE,FALSE),IF(INDEX(Команды!$A$2:$AN$7500,MATCH(BI$3,Команды!$A$2:$A$7500,0),$E43+2)=Команды!$AJ$5,TRUE,FALSE),IF(INDEX(Команды!$A$2:$AN$7500,MATCH(BI$3,Команды!$A$2:$A$7500,0),$E43+2)=Команды!$AJ$6,TRUE,FALSE),IF(INDEX(Команды!$A$2:$AN$7500,MATCH(BI$3,Команды!$A$2:$A$7500,0),$E43+2)=Команды!$AJ$7,TRUE,FALSE),IF(INDEX(Команды!$A$2:$AN$7500,MATCH(BI$3,Команды!$A$2:$A$7500,0),$E43+2)=Команды!$AJ$8,TRUE,FALSE),IF(INDEX(Команды!$A$2:$AN$7500,MATCH(BI$3,Команды!$A$2:$A$7500,0),$E43+2)=Команды!$AJ$9,TRUE,FALSE),IF(INDEX(Команды!$A$2:$AN$7500,MATCH(BI$3,Команды!$A$2:$A$7500,0),$E43+2)=Команды!$AJ$10,TRUE,FALSE),IF(INDEX(Команды!$A$2:$AN$7500,MATCH(BI$3,Команды!$A$2:$A$7500,0),$E43+2)=Команды!$AJ$11,TRUE,FALSE),IF(INDEX(Команды!$A$2:$AN$7500,MATCH(BI$3,Команды!$A$2:$A$7500,0),$E43+2)=Команды!$AJ$12,TRUE,FALSE),IF(INDEX(Команды!$A$2:$AN$7500,MATCH(BI$3,Команды!$A$2:$A$7500,0),$E43+2)=Команды!$AJ$13,TRUE,FALSE),IF(INDEX(Команды!$A$2:$AN$7500,MATCH(BI$3,Команды!$A$2:$A$7500,0),$E43+2)=Команды!$AJ$14,TRUE,FALSE),IF(INDEX(Команды!$A$2:$AN$7500,MATCH(BI$3,Команды!$A$2:$A$7500,0),$E43+2)=Команды!$AJ$15,TRUE,FALSE),IF(INDEX(Команды!$A$2:$AN$7500,MATCH(BI$3,Команды!$A$2:$A$7500,0),$E43+2)=Команды!$AJ$16,TRUE,FALSE),IF(INDEX(Команды!$A$2:$AN$7500,MATCH(BI$3,Команды!$A$2:$A$7500,0),$E43+2)=Команды!$AJ$17,TRUE,FALSE),IF(INDEX(Команды!$A$2:$AN$7500,MATCH(BI$3,Команды!$A$2:$A$7500,0),$E43+2)=Команды!$AJ$18,TRUE,FALSE),IF(INDEX(Команды!$A$2:$AN$7500,MATCH(BI$3,Команды!$A$2:$A$7500,0),$E43+2)=Команды!$AJ$19,TRUE,FALSE)),INDEX(Команды!$AJ$2:$AL$19,MATCH(INDEX(Команды!$A$2:$AN$7500,MATCH(BI$3,Команды!$A$2:$A$7500,0),$E43+2),Команды!$AJ$2:$AJ$19,0),3),0)</f>
        <v>0.83333333333333337</v>
      </c>
      <c r="BK43" s="342"/>
      <c r="BL43" s="174">
        <f>IF(OR(IF(INDEX(Команды!$A$2:$AN$7500,MATCH(BL$3,Команды!$A$2:$A$7500,0),$E43+2)=Команды!$AJ$2,TRUE,FALSE),IF(INDEX(Команды!$A$2:$AN$7500,MATCH(BL$3,Команды!$A$2:$A$7500,0),$E43+2)=Команды!$AJ$3,TRUE,FALSE),IF(INDEX(Команды!$A$2:$AN$7500,MATCH(BL$3,Команды!$A$2:$A$7500,0),$E43+2)=Команды!$AJ$4,TRUE,FALSE),IF(INDEX(Команды!$A$2:$AN$7500,MATCH(BL$3,Команды!$A$2:$A$7500,0),$E43+2)=Команды!$AJ$5,TRUE,FALSE),IF(INDEX(Команды!$A$2:$AN$7500,MATCH(BL$3,Команды!$A$2:$A$7500,0),$E43+2)=Команды!$AJ$6,TRUE,FALSE),IF(INDEX(Команды!$A$2:$AN$7500,MATCH(BL$3,Команды!$A$2:$A$7500,0),$E43+2)=Команды!$AJ$7,TRUE,FALSE),IF(INDEX(Команды!$A$2:$AN$7500,MATCH(BL$3,Команды!$A$2:$A$7500,0),$E43+2)=Команды!$AJ$8,TRUE,FALSE),IF(INDEX(Команды!$A$2:$AN$7500,MATCH(BL$3,Команды!$A$2:$A$7500,0),$E43+2)=Команды!$AJ$9,TRUE,FALSE),IF(INDEX(Команды!$A$2:$AN$7500,MATCH(BL$3,Команды!$A$2:$A$7500,0),$E43+2)=Команды!$AJ$10,TRUE,FALSE),IF(INDEX(Команды!$A$2:$AN$7500,MATCH(BL$3,Команды!$A$2:$A$7500,0),$E43+2)=Команды!$AJ$11,TRUE,FALSE),IF(INDEX(Команды!$A$2:$AN$7500,MATCH(BL$3,Команды!$A$2:$A$7500,0),$E43+2)=Команды!$AJ$12,TRUE,FALSE),IF(INDEX(Команды!$A$2:$AN$7500,MATCH(BL$3,Команды!$A$2:$A$7500,0),$E43+2)=Команды!$AJ$13,TRUE,FALSE),IF(INDEX(Команды!$A$2:$AN$7500,MATCH(BL$3,Команды!$A$2:$A$7500,0),$E43+2)=Команды!$AJ$14,TRUE,FALSE),IF(INDEX(Команды!$A$2:$AN$7500,MATCH(BL$3,Команды!$A$2:$A$7500,0),$E43+2)=Команды!$AJ$15,TRUE,FALSE),IF(INDEX(Команды!$A$2:$AN$7500,MATCH(BL$3,Команды!$A$2:$A$7500,0),$E43+2)=Команды!$AJ$16,TRUE,FALSE),,IF(INDEX(Команды!$A$2:$AN$7500,MATCH(BL$3,Команды!$A$2:$A$7500,0),$E43+2)=Команды!$AJ$17,TRUE,FALSE),,IF(INDEX(Команды!$A$2:$AN$7500,MATCH(BL$3,Команды!$A$2:$A$7500,0),$E43+2)=Команды!$AJ$18,TRUE,FALSE),,IF(INDEX(Команды!$A$2:$AN$7500,MATCH(BL$3,Команды!$A$2:$A$7500,0),$E43+2)=Команды!$AJ$19,TRUE,FALSE)),INDEX(Команды!$AJ$2:$AK$19,MATCH(INDEX(Команды!$A$2:$AN$7500,MATCH(BL$3,Команды!$A$2:$A$7500,0),$E43+2),Команды!$AJ$2:$AJ$19,0),2),0)</f>
        <v>0.45833333333333331</v>
      </c>
      <c r="BM43" s="175">
        <f>IF(OR(IF(INDEX(Команды!$A$2:$AN$7500,MATCH(BL$3,Команды!$A$2:$A$7500,0),$E43+2)=Команды!$AJ$2,TRUE,FALSE),IF(INDEX(Команды!$A$2:$AN$7500,MATCH(BL$3,Команды!$A$2:$A$7500,0),$E43+2)=Команды!$AJ$3,TRUE,FALSE),IF(INDEX(Команды!$A$2:$AN$7500,MATCH(BL$3,Команды!$A$2:$A$7500,0),$E43+2)=Команды!$AJ$4,TRUE,FALSE),IF(INDEX(Команды!$A$2:$AN$7500,MATCH(BL$3,Команды!$A$2:$A$7500,0),$E43+2)=Команды!$AJ$5,TRUE,FALSE),IF(INDEX(Команды!$A$2:$AN$7500,MATCH(BL$3,Команды!$A$2:$A$7500,0),$E43+2)=Команды!$AJ$6,TRUE,FALSE),IF(INDEX(Команды!$A$2:$AN$7500,MATCH(BL$3,Команды!$A$2:$A$7500,0),$E43+2)=Команды!$AJ$7,TRUE,FALSE),IF(INDEX(Команды!$A$2:$AN$7500,MATCH(BL$3,Команды!$A$2:$A$7500,0),$E43+2)=Команды!$AJ$8,TRUE,FALSE),IF(INDEX(Команды!$A$2:$AN$7500,MATCH(BL$3,Команды!$A$2:$A$7500,0),$E43+2)=Команды!$AJ$9,TRUE,FALSE),IF(INDEX(Команды!$A$2:$AN$7500,MATCH(BL$3,Команды!$A$2:$A$7500,0),$E43+2)=Команды!$AJ$10,TRUE,FALSE),IF(INDEX(Команды!$A$2:$AN$7500,MATCH(BL$3,Команды!$A$2:$A$7500,0),$E43+2)=Команды!$AJ$11,TRUE,FALSE),IF(INDEX(Команды!$A$2:$AN$7500,MATCH(BL$3,Команды!$A$2:$A$7500,0),$E43+2)=Команды!$AJ$12,TRUE,FALSE),IF(INDEX(Команды!$A$2:$AN$7500,MATCH(BL$3,Команды!$A$2:$A$7500,0),$E43+2)=Команды!$AJ$13,TRUE,FALSE),IF(INDEX(Команды!$A$2:$AN$7500,MATCH(BL$3,Команды!$A$2:$A$7500,0),$E43+2)=Команды!$AJ$14,TRUE,FALSE),IF(INDEX(Команды!$A$2:$AN$7500,MATCH(BL$3,Команды!$A$2:$A$7500,0),$E43+2)=Команды!$AJ$15,TRUE,FALSE),IF(INDEX(Команды!$A$2:$AN$7500,MATCH(BL$3,Команды!$A$2:$A$7500,0),$E43+2)=Команды!$AJ$16,TRUE,FALSE),IF(INDEX(Команды!$A$2:$AN$7500,MATCH(BL$3,Команды!$A$2:$A$7500,0),$E43+2)=Команды!$AJ$17,TRUE,FALSE),IF(INDEX(Команды!$A$2:$AN$7500,MATCH(BL$3,Команды!$A$2:$A$7500,0),$E43+2)=Команды!$AJ$18,TRUE,FALSE),IF(INDEX(Команды!$A$2:$AN$7500,MATCH(BL$3,Команды!$A$2:$A$7500,0),$E43+2)=Команды!$AJ$19,TRUE,FALSE)),INDEX(Команды!$AJ$2:$AL$19,MATCH(INDEX(Команды!$A$2:$AN$7500,MATCH(BL$3,Команды!$A$2:$A$7500,0),$E43+2),Команды!$AJ$2:$AJ$19,0),3),0)</f>
        <v>0.83333333333333337</v>
      </c>
      <c r="BN43" s="342"/>
      <c r="BO43" s="174">
        <f>IF(OR(IF(INDEX(Команды!$A$2:$AN$7500,MATCH(BO$3,Команды!$A$2:$A$7500,0),$E43+2)=Команды!$AJ$2,TRUE,FALSE),IF(INDEX(Команды!$A$2:$AN$7500,MATCH(BO$3,Команды!$A$2:$A$7500,0),$E43+2)=Команды!$AJ$3,TRUE,FALSE),IF(INDEX(Команды!$A$2:$AN$7500,MATCH(BO$3,Команды!$A$2:$A$7500,0),$E43+2)=Команды!$AJ$4,TRUE,FALSE),IF(INDEX(Команды!$A$2:$AN$7500,MATCH(BO$3,Команды!$A$2:$A$7500,0),$E43+2)=Команды!$AJ$5,TRUE,FALSE),IF(INDEX(Команды!$A$2:$AN$7500,MATCH(BO$3,Команды!$A$2:$A$7500,0),$E43+2)=Команды!$AJ$6,TRUE,FALSE),IF(INDEX(Команды!$A$2:$AN$7500,MATCH(BO$3,Команды!$A$2:$A$7500,0),$E43+2)=Команды!$AJ$7,TRUE,FALSE),IF(INDEX(Команды!$A$2:$AN$7500,MATCH(BO$3,Команды!$A$2:$A$7500,0),$E43+2)=Команды!$AJ$8,TRUE,FALSE),IF(INDEX(Команды!$A$2:$AN$7500,MATCH(BO$3,Команды!$A$2:$A$7500,0),$E43+2)=Команды!$AJ$9,TRUE,FALSE),IF(INDEX(Команды!$A$2:$AN$7500,MATCH(BO$3,Команды!$A$2:$A$7500,0),$E43+2)=Команды!$AJ$10,TRUE,FALSE),IF(INDEX(Команды!$A$2:$AN$7500,MATCH(BO$3,Команды!$A$2:$A$7500,0),$E43+2)=Команды!$AJ$11,TRUE,FALSE),IF(INDEX(Команды!$A$2:$AN$7500,MATCH(BO$3,Команды!$A$2:$A$7500,0),$E43+2)=Команды!$AJ$12,TRUE,FALSE),IF(INDEX(Команды!$A$2:$AN$7500,MATCH(BO$3,Команды!$A$2:$A$7500,0),$E43+2)=Команды!$AJ$13,TRUE,FALSE),IF(INDEX(Команды!$A$2:$AN$7500,MATCH(BO$3,Команды!$A$2:$A$7500,0),$E43+2)=Команды!$AJ$14,TRUE,FALSE),IF(INDEX(Команды!$A$2:$AN$7500,MATCH(BO$3,Команды!$A$2:$A$7500,0),$E43+2)=Команды!$AJ$15,TRUE,FALSE),IF(INDEX(Команды!$A$2:$AN$7500,MATCH(BO$3,Команды!$A$2:$A$7500,0),$E43+2)=Команды!$AJ$16,TRUE,FALSE),,IF(INDEX(Команды!$A$2:$AN$7500,MATCH(BO$3,Команды!$A$2:$A$7500,0),$E43+2)=Команды!$AJ$17,TRUE,FALSE),,IF(INDEX(Команды!$A$2:$AN$7500,MATCH(BO$3,Команды!$A$2:$A$7500,0),$E43+2)=Команды!$AJ$18,TRUE,FALSE),,IF(INDEX(Команды!$A$2:$AN$7500,MATCH(BO$3,Команды!$A$2:$A$7500,0),$E43+2)=Команды!$AJ$19,TRUE,FALSE)),INDEX(Команды!$AJ$2:$AK$19,MATCH(INDEX(Команды!$A$2:$AN$7500,MATCH(BO$3,Команды!$A$2:$A$7500,0),$E43+2),Команды!$AJ$2:$AJ$19,0),2),0)</f>
        <v>0.5</v>
      </c>
      <c r="BP43" s="175">
        <f>IF(OR(IF(INDEX(Команды!$A$2:$AN$7500,MATCH(BO$3,Команды!$A$2:$A$7500,0),$E43+2)=Команды!$AJ$2,TRUE,FALSE),IF(INDEX(Команды!$A$2:$AN$7500,MATCH(BO$3,Команды!$A$2:$A$7500,0),$E43+2)=Команды!$AJ$3,TRUE,FALSE),IF(INDEX(Команды!$A$2:$AN$7500,MATCH(BO$3,Команды!$A$2:$A$7500,0),$E43+2)=Команды!$AJ$4,TRUE,FALSE),IF(INDEX(Команды!$A$2:$AN$7500,MATCH(BO$3,Команды!$A$2:$A$7500,0),$E43+2)=Команды!$AJ$5,TRUE,FALSE),IF(INDEX(Команды!$A$2:$AN$7500,MATCH(BO$3,Команды!$A$2:$A$7500,0),$E43+2)=Команды!$AJ$6,TRUE,FALSE),IF(INDEX(Команды!$A$2:$AN$7500,MATCH(BO$3,Команды!$A$2:$A$7500,0),$E43+2)=Команды!$AJ$7,TRUE,FALSE),IF(INDEX(Команды!$A$2:$AN$7500,MATCH(BO$3,Команды!$A$2:$A$7500,0),$E43+2)=Команды!$AJ$8,TRUE,FALSE),IF(INDEX(Команды!$A$2:$AN$7500,MATCH(BO$3,Команды!$A$2:$A$7500,0),$E43+2)=Команды!$AJ$9,TRUE,FALSE),IF(INDEX(Команды!$A$2:$AN$7500,MATCH(BO$3,Команды!$A$2:$A$7500,0),$E43+2)=Команды!$AJ$10,TRUE,FALSE),IF(INDEX(Команды!$A$2:$AN$7500,MATCH(BO$3,Команды!$A$2:$A$7500,0),$E43+2)=Команды!$AJ$11,TRUE,FALSE),IF(INDEX(Команды!$A$2:$AN$7500,MATCH(BO$3,Команды!$A$2:$A$7500,0),$E43+2)=Команды!$AJ$12,TRUE,FALSE),IF(INDEX(Команды!$A$2:$AN$7500,MATCH(BO$3,Команды!$A$2:$A$7500,0),$E43+2)=Команды!$AJ$13,TRUE,FALSE),IF(INDEX(Команды!$A$2:$AN$7500,MATCH(BO$3,Команды!$A$2:$A$7500,0),$E43+2)=Команды!$AJ$14,TRUE,FALSE),IF(INDEX(Команды!$A$2:$AN$7500,MATCH(BO$3,Команды!$A$2:$A$7500,0),$E43+2)=Команды!$AJ$15,TRUE,FALSE),IF(INDEX(Команды!$A$2:$AN$7500,MATCH(BO$3,Команды!$A$2:$A$7500,0),$E43+2)=Команды!$AJ$16,TRUE,FALSE),IF(INDEX(Команды!$A$2:$AN$7500,MATCH(BO$3,Команды!$A$2:$A$7500,0),$E43+2)=Команды!$AJ$17,TRUE,FALSE),IF(INDEX(Команды!$A$2:$AN$7500,MATCH(BO$3,Команды!$A$2:$A$7500,0),$E43+2)=Команды!$AJ$18,TRUE,FALSE),IF(INDEX(Команды!$A$2:$AN$7500,MATCH(BO$3,Команды!$A$2:$A$7500,0),$E43+2)=Команды!$AJ$19,TRUE,FALSE)),INDEX(Команды!$AJ$2:$AL$19,MATCH(INDEX(Команды!$A$2:$AN$7500,MATCH(BO$3,Команды!$A$2:$A$7500,0),$E43+2),Команды!$AJ$2:$AJ$19,0),3),0)</f>
        <v>0.875</v>
      </c>
      <c r="BQ43" s="342"/>
      <c r="BR43" s="174">
        <f>IF(OR(IF(INDEX(Команды!$A$2:$AN$7500,MATCH(BR$3,Команды!$A$2:$A$7500,0),$E43+2)=Команды!$AJ$2,TRUE,FALSE),IF(INDEX(Команды!$A$2:$AN$7500,MATCH(BR$3,Команды!$A$2:$A$7500,0),$E43+2)=Команды!$AJ$3,TRUE,FALSE),IF(INDEX(Команды!$A$2:$AN$7500,MATCH(BR$3,Команды!$A$2:$A$7500,0),$E43+2)=Команды!$AJ$4,TRUE,FALSE),IF(INDEX(Команды!$A$2:$AN$7500,MATCH(BR$3,Команды!$A$2:$A$7500,0),$E43+2)=Команды!$AJ$5,TRUE,FALSE),IF(INDEX(Команды!$A$2:$AN$7500,MATCH(BR$3,Команды!$A$2:$A$7500,0),$E43+2)=Команды!$AJ$6,TRUE,FALSE),IF(INDEX(Команды!$A$2:$AN$7500,MATCH(BR$3,Команды!$A$2:$A$7500,0),$E43+2)=Команды!$AJ$7,TRUE,FALSE),IF(INDEX(Команды!$A$2:$AN$7500,MATCH(BR$3,Команды!$A$2:$A$7500,0),$E43+2)=Команды!$AJ$8,TRUE,FALSE),IF(INDEX(Команды!$A$2:$AN$7500,MATCH(BR$3,Команды!$A$2:$A$7500,0),$E43+2)=Команды!$AJ$9,TRUE,FALSE),IF(INDEX(Команды!$A$2:$AN$7500,MATCH(BR$3,Команды!$A$2:$A$7500,0),$E43+2)=Команды!$AJ$10,TRUE,FALSE),IF(INDEX(Команды!$A$2:$AN$7500,MATCH(BR$3,Команды!$A$2:$A$7500,0),$E43+2)=Команды!$AJ$11,TRUE,FALSE),IF(INDEX(Команды!$A$2:$AN$7500,MATCH(BR$3,Команды!$A$2:$A$7500,0),$E43+2)=Команды!$AJ$12,TRUE,FALSE),IF(INDEX(Команды!$A$2:$AN$7500,MATCH(BR$3,Команды!$A$2:$A$7500,0),$E43+2)=Команды!$AJ$13,TRUE,FALSE),IF(INDEX(Команды!$A$2:$AN$7500,MATCH(BR$3,Команды!$A$2:$A$7500,0),$E43+2)=Команды!$AJ$14,TRUE,FALSE),IF(INDEX(Команды!$A$2:$AN$7500,MATCH(BR$3,Команды!$A$2:$A$7500,0),$E43+2)=Команды!$AJ$15,TRUE,FALSE),IF(INDEX(Команды!$A$2:$AN$7500,MATCH(BR$3,Команды!$A$2:$A$7500,0),$E43+2)=Команды!$AJ$16,TRUE,FALSE),,IF(INDEX(Команды!$A$2:$AN$7500,MATCH(BR$3,Команды!$A$2:$A$7500,0),$E43+2)=Команды!$AJ$17,TRUE,FALSE),,IF(INDEX(Команды!$A$2:$AN$7500,MATCH(BR$3,Команды!$A$2:$A$7500,0),$E43+2)=Команды!$AJ$18,TRUE,FALSE),,IF(INDEX(Команды!$A$2:$AN$7500,MATCH(BR$3,Команды!$A$2:$A$7500,0),$E43+2)=Команды!$AJ$19,TRUE,FALSE)),INDEX(Команды!$AJ$2:$AK$19,MATCH(INDEX(Команды!$A$2:$AN$7500,MATCH(BR$3,Команды!$A$2:$A$7500,0),$E43+2),Команды!$AJ$2:$AJ$19,0),2),0)</f>
        <v>0.5</v>
      </c>
      <c r="BS43" s="175">
        <f>IF(OR(IF(INDEX(Команды!$A$2:$AN$7500,MATCH(BR$3,Команды!$A$2:$A$7500,0),$E43+2)=Команды!$AJ$2,TRUE,FALSE),IF(INDEX(Команды!$A$2:$AN$7500,MATCH(BR$3,Команды!$A$2:$A$7500,0),$E43+2)=Команды!$AJ$3,TRUE,FALSE),IF(INDEX(Команды!$A$2:$AN$7500,MATCH(BR$3,Команды!$A$2:$A$7500,0),$E43+2)=Команды!$AJ$4,TRUE,FALSE),IF(INDEX(Команды!$A$2:$AN$7500,MATCH(BR$3,Команды!$A$2:$A$7500,0),$E43+2)=Команды!$AJ$5,TRUE,FALSE),IF(INDEX(Команды!$A$2:$AN$7500,MATCH(BR$3,Команды!$A$2:$A$7500,0),$E43+2)=Команды!$AJ$6,TRUE,FALSE),IF(INDEX(Команды!$A$2:$AN$7500,MATCH(BR$3,Команды!$A$2:$A$7500,0),$E43+2)=Команды!$AJ$7,TRUE,FALSE),IF(INDEX(Команды!$A$2:$AN$7500,MATCH(BR$3,Команды!$A$2:$A$7500,0),$E43+2)=Команды!$AJ$8,TRUE,FALSE),IF(INDEX(Команды!$A$2:$AN$7500,MATCH(BR$3,Команды!$A$2:$A$7500,0),$E43+2)=Команды!$AJ$9,TRUE,FALSE),IF(INDEX(Команды!$A$2:$AN$7500,MATCH(BR$3,Команды!$A$2:$A$7500,0),$E43+2)=Команды!$AJ$10,TRUE,FALSE),IF(INDEX(Команды!$A$2:$AN$7500,MATCH(BR$3,Команды!$A$2:$A$7500,0),$E43+2)=Команды!$AJ$11,TRUE,FALSE),IF(INDEX(Команды!$A$2:$AN$7500,MATCH(BR$3,Команды!$A$2:$A$7500,0),$E43+2)=Команды!$AJ$12,TRUE,FALSE),IF(INDEX(Команды!$A$2:$AN$7500,MATCH(BR$3,Команды!$A$2:$A$7500,0),$E43+2)=Команды!$AJ$13,TRUE,FALSE),IF(INDEX(Команды!$A$2:$AN$7500,MATCH(BR$3,Команды!$A$2:$A$7500,0),$E43+2)=Команды!$AJ$14,TRUE,FALSE),IF(INDEX(Команды!$A$2:$AN$7500,MATCH(BR$3,Команды!$A$2:$A$7500,0),$E43+2)=Команды!$AJ$15,TRUE,FALSE),IF(INDEX(Команды!$A$2:$AN$7500,MATCH(BR$3,Команды!$A$2:$A$7500,0),$E43+2)=Команды!$AJ$16,TRUE,FALSE),IF(INDEX(Команды!$A$2:$AN$7500,MATCH(BR$3,Команды!$A$2:$A$7500,0),$E43+2)=Команды!$AJ$17,TRUE,FALSE),IF(INDEX(Команды!$A$2:$AN$7500,MATCH(BR$3,Команды!$A$2:$A$7500,0),$E43+2)=Команды!$AJ$18,TRUE,FALSE),IF(INDEX(Команды!$A$2:$AN$7500,MATCH(BR$3,Команды!$A$2:$A$7500,0),$E43+2)=Команды!$AJ$19,TRUE,FALSE)),INDEX(Команды!$AJ$2:$AL$19,MATCH(INDEX(Команды!$A$2:$AN$7500,MATCH(BR$3,Команды!$A$2:$A$7500,0),$E43+2),Команды!$AJ$2:$AJ$19,0),3),0)</f>
        <v>0.875</v>
      </c>
      <c r="BT43" s="342"/>
      <c r="BU43" s="174" t="str">
        <f>IF(OR(IF(INDEX(Команды!$A$2:$AN$7500,MATCH(BU$3,Команды!$A$2:$A$7500,0),$E43+2)=Команды!$AJ$2,TRUE,FALSE),IF(INDEX(Команды!$A$2:$AN$7500,MATCH(BU$3,Команды!$A$2:$A$7500,0),$E43+2)=Команды!$AJ$3,TRUE,FALSE),IF(INDEX(Команды!$A$2:$AN$7500,MATCH(BU$3,Команды!$A$2:$A$7500,0),$E43+2)=Команды!$AJ$4,TRUE,FALSE),IF(INDEX(Команды!$A$2:$AN$7500,MATCH(BU$3,Команды!$A$2:$A$7500,0),$E43+2)=Команды!$AJ$5,TRUE,FALSE),IF(INDEX(Команды!$A$2:$AN$7500,MATCH(BU$3,Команды!$A$2:$A$7500,0),$E43+2)=Команды!$AJ$6,TRUE,FALSE),IF(INDEX(Команды!$A$2:$AN$7500,MATCH(BU$3,Команды!$A$2:$A$7500,0),$E43+2)=Команды!$AJ$7,TRUE,FALSE),IF(INDEX(Команды!$A$2:$AN$7500,MATCH(BU$3,Команды!$A$2:$A$7500,0),$E43+2)=Команды!$AJ$8,TRUE,FALSE),IF(INDEX(Команды!$A$2:$AN$7500,MATCH(BU$3,Команды!$A$2:$A$7500,0),$E43+2)=Команды!$AJ$9,TRUE,FALSE),IF(INDEX(Команды!$A$2:$AN$7500,MATCH(BU$3,Команды!$A$2:$A$7500,0),$E43+2)=Команды!$AJ$10,TRUE,FALSE),IF(INDEX(Команды!$A$2:$AN$7500,MATCH(BU$3,Команды!$A$2:$A$7500,0),$E43+2)=Команды!$AJ$11,TRUE,FALSE),IF(INDEX(Команды!$A$2:$AN$7500,MATCH(BU$3,Команды!$A$2:$A$7500,0),$E43+2)=Команды!$AJ$12,TRUE,FALSE),IF(INDEX(Команды!$A$2:$AN$7500,MATCH(BU$3,Команды!$A$2:$A$7500,0),$E43+2)=Команды!$AJ$13,TRUE,FALSE),IF(INDEX(Команды!$A$2:$AN$7500,MATCH(BU$3,Команды!$A$2:$A$7500,0),$E43+2)=Команды!$AJ$14,TRUE,FALSE),IF(INDEX(Команды!$A$2:$AN$7500,MATCH(BU$3,Команды!$A$2:$A$7500,0),$E43+2)=Команды!$AJ$15,TRUE,FALSE),IF(INDEX(Команды!$A$2:$AN$7500,MATCH(BU$3,Команды!$A$2:$A$7500,0),$E43+2)=Команды!$AJ$16,TRUE,FALSE),,IF(INDEX(Команды!$A$2:$AN$7500,MATCH(BU$3,Команды!$A$2:$A$7500,0),$E43+2)=Команды!$AJ$17,TRUE,FALSE),,IF(INDEX(Команды!$A$2:$AN$7500,MATCH(BU$3,Команды!$A$2:$A$7500,0),$E43+2)=Команды!$AJ$18,TRUE,FALSE),,IF(INDEX(Команды!$A$2:$AN$7500,MATCH(BU$3,Команды!$A$2:$A$7500,0),$E43+2)=Команды!$AJ$19,TRUE,FALSE)),INDEX(Команды!$AJ$2:$AK$19,MATCH(INDEX(Команды!$A$2:$AN$7500,MATCH(BU$3,Команды!$A$2:$A$7500,0),$E43+2),Команды!$AJ$2:$AJ$19,0),2),0)</f>
        <v>В</v>
      </c>
      <c r="BV43" s="175" t="str">
        <f>IF(OR(IF(INDEX(Команды!$A$2:$AN$7500,MATCH(BU$3,Команды!$A$2:$A$7500,0),$E43+2)=Команды!$AJ$2,TRUE,FALSE),IF(INDEX(Команды!$A$2:$AN$7500,MATCH(BU$3,Команды!$A$2:$A$7500,0),$E43+2)=Команды!$AJ$3,TRUE,FALSE),IF(INDEX(Команды!$A$2:$AN$7500,MATCH(BU$3,Команды!$A$2:$A$7500,0),$E43+2)=Команды!$AJ$4,TRUE,FALSE),IF(INDEX(Команды!$A$2:$AN$7500,MATCH(BU$3,Команды!$A$2:$A$7500,0),$E43+2)=Команды!$AJ$5,TRUE,FALSE),IF(INDEX(Команды!$A$2:$AN$7500,MATCH(BU$3,Команды!$A$2:$A$7500,0),$E43+2)=Команды!$AJ$6,TRUE,FALSE),IF(INDEX(Команды!$A$2:$AN$7500,MATCH(BU$3,Команды!$A$2:$A$7500,0),$E43+2)=Команды!$AJ$7,TRUE,FALSE),IF(INDEX(Команды!$A$2:$AN$7500,MATCH(BU$3,Команды!$A$2:$A$7500,0),$E43+2)=Команды!$AJ$8,TRUE,FALSE),IF(INDEX(Команды!$A$2:$AN$7500,MATCH(BU$3,Команды!$A$2:$A$7500,0),$E43+2)=Команды!$AJ$9,TRUE,FALSE),IF(INDEX(Команды!$A$2:$AN$7500,MATCH(BU$3,Команды!$A$2:$A$7500,0),$E43+2)=Команды!$AJ$10,TRUE,FALSE),IF(INDEX(Команды!$A$2:$AN$7500,MATCH(BU$3,Команды!$A$2:$A$7500,0),$E43+2)=Команды!$AJ$11,TRUE,FALSE),IF(INDEX(Команды!$A$2:$AN$7500,MATCH(BU$3,Команды!$A$2:$A$7500,0),$E43+2)=Команды!$AJ$12,TRUE,FALSE),IF(INDEX(Команды!$A$2:$AN$7500,MATCH(BU$3,Команды!$A$2:$A$7500,0),$E43+2)=Команды!$AJ$13,TRUE,FALSE),IF(INDEX(Команды!$A$2:$AN$7500,MATCH(BU$3,Команды!$A$2:$A$7500,0),$E43+2)=Команды!$AJ$14,TRUE,FALSE),IF(INDEX(Команды!$A$2:$AN$7500,MATCH(BU$3,Команды!$A$2:$A$7500,0),$E43+2)=Команды!$AJ$15,TRUE,FALSE),IF(INDEX(Команды!$A$2:$AN$7500,MATCH(BU$3,Команды!$A$2:$A$7500,0),$E43+2)=Команды!$AJ$16,TRUE,FALSE),IF(INDEX(Команды!$A$2:$AN$7500,MATCH(BU$3,Команды!$A$2:$A$7500,0),$E43+2)=Команды!$AJ$17,TRUE,FALSE),IF(INDEX(Команды!$A$2:$AN$7500,MATCH(BU$3,Команды!$A$2:$A$7500,0),$E43+2)=Команды!$AJ$18,TRUE,FALSE),IF(INDEX(Команды!$A$2:$AN$7500,MATCH(BU$3,Команды!$A$2:$A$7500,0),$E43+2)=Команды!$AJ$19,TRUE,FALSE)),INDEX(Команды!$AJ$2:$AL$19,MATCH(INDEX(Команды!$A$2:$AN$7500,MATCH(BU$3,Команды!$A$2:$A$7500,0),$E43+2),Команды!$AJ$2:$AJ$19,0),3),0)</f>
        <v>В</v>
      </c>
      <c r="BW43" s="342"/>
      <c r="BX43" s="174" t="str">
        <f>IF(OR(IF(INDEX(Команды!$A$2:$AN$7500,MATCH(BX$3,Команды!$A$2:$A$7500,0),$E43+2)=Команды!$AJ$2,TRUE,FALSE),IF(INDEX(Команды!$A$2:$AN$7500,MATCH(BX$3,Команды!$A$2:$A$7500,0),$E43+2)=Команды!$AJ$3,TRUE,FALSE),IF(INDEX(Команды!$A$2:$AN$7500,MATCH(BX$3,Команды!$A$2:$A$7500,0),$E43+2)=Команды!$AJ$4,TRUE,FALSE),IF(INDEX(Команды!$A$2:$AN$7500,MATCH(BX$3,Команды!$A$2:$A$7500,0),$E43+2)=Команды!$AJ$5,TRUE,FALSE),IF(INDEX(Команды!$A$2:$AN$7500,MATCH(BX$3,Команды!$A$2:$A$7500,0),$E43+2)=Команды!$AJ$6,TRUE,FALSE),IF(INDEX(Команды!$A$2:$AN$7500,MATCH(BX$3,Команды!$A$2:$A$7500,0),$E43+2)=Команды!$AJ$7,TRUE,FALSE),IF(INDEX(Команды!$A$2:$AN$7500,MATCH(BX$3,Команды!$A$2:$A$7500,0),$E43+2)=Команды!$AJ$8,TRUE,FALSE),IF(INDEX(Команды!$A$2:$AN$7500,MATCH(BX$3,Команды!$A$2:$A$7500,0),$E43+2)=Команды!$AJ$9,TRUE,FALSE),IF(INDEX(Команды!$A$2:$AN$7500,MATCH(BX$3,Команды!$A$2:$A$7500,0),$E43+2)=Команды!$AJ$10,TRUE,FALSE),IF(INDEX(Команды!$A$2:$AN$7500,MATCH(BX$3,Команды!$A$2:$A$7500,0),$E43+2)=Команды!$AJ$11,TRUE,FALSE),IF(INDEX(Команды!$A$2:$AN$7500,MATCH(BX$3,Команды!$A$2:$A$7500,0),$E43+2)=Команды!$AJ$12,TRUE,FALSE),IF(INDEX(Команды!$A$2:$AN$7500,MATCH(BX$3,Команды!$A$2:$A$7500,0),$E43+2)=Команды!$AJ$13,TRUE,FALSE),IF(INDEX(Команды!$A$2:$AN$7500,MATCH(BX$3,Команды!$A$2:$A$7500,0),$E43+2)=Команды!$AJ$14,TRUE,FALSE),IF(INDEX(Команды!$A$2:$AN$7500,MATCH(BX$3,Команды!$A$2:$A$7500,0),$E43+2)=Команды!$AJ$15,TRUE,FALSE),IF(INDEX(Команды!$A$2:$AN$7500,MATCH(BX$3,Команды!$A$2:$A$7500,0),$E43+2)=Команды!$AJ$16,TRUE,FALSE),,IF(INDEX(Команды!$A$2:$AN$7500,MATCH(BX$3,Команды!$A$2:$A$7500,0),$E43+2)=Команды!$AJ$17,TRUE,FALSE),,IF(INDEX(Команды!$A$2:$AN$7500,MATCH(BX$3,Команды!$A$2:$A$7500,0),$E43+2)=Команды!$AJ$18,TRUE,FALSE),,IF(INDEX(Команды!$A$2:$AN$7500,MATCH(BX$3,Команды!$A$2:$A$7500,0),$E43+2)=Команды!$AJ$19,TRUE,FALSE)),INDEX(Команды!$AJ$2:$AK$19,MATCH(INDEX(Команды!$A$2:$AN$7500,MATCH(BX$3,Команды!$A$2:$A$7500,0),$E43+2),Команды!$AJ$2:$AJ$19,0),2),0)</f>
        <v>В</v>
      </c>
      <c r="BY43" s="175" t="str">
        <f>IF(OR(IF(INDEX(Команды!$A$2:$AN$7500,MATCH(BX$3,Команды!$A$2:$A$7500,0),$E43+2)=Команды!$AJ$2,TRUE,FALSE),IF(INDEX(Команды!$A$2:$AN$7500,MATCH(BX$3,Команды!$A$2:$A$7500,0),$E43+2)=Команды!$AJ$3,TRUE,FALSE),IF(INDEX(Команды!$A$2:$AN$7500,MATCH(BX$3,Команды!$A$2:$A$7500,0),$E43+2)=Команды!$AJ$4,TRUE,FALSE),IF(INDEX(Команды!$A$2:$AN$7500,MATCH(BX$3,Команды!$A$2:$A$7500,0),$E43+2)=Команды!$AJ$5,TRUE,FALSE),IF(INDEX(Команды!$A$2:$AN$7500,MATCH(BX$3,Команды!$A$2:$A$7500,0),$E43+2)=Команды!$AJ$6,TRUE,FALSE),IF(INDEX(Команды!$A$2:$AN$7500,MATCH(BX$3,Команды!$A$2:$A$7500,0),$E43+2)=Команды!$AJ$7,TRUE,FALSE),IF(INDEX(Команды!$A$2:$AN$7500,MATCH(BX$3,Команды!$A$2:$A$7500,0),$E43+2)=Команды!$AJ$8,TRUE,FALSE),IF(INDEX(Команды!$A$2:$AN$7500,MATCH(BX$3,Команды!$A$2:$A$7500,0),$E43+2)=Команды!$AJ$9,TRUE,FALSE),IF(INDEX(Команды!$A$2:$AN$7500,MATCH(BX$3,Команды!$A$2:$A$7500,0),$E43+2)=Команды!$AJ$10,TRUE,FALSE),IF(INDEX(Команды!$A$2:$AN$7500,MATCH(BX$3,Команды!$A$2:$A$7500,0),$E43+2)=Команды!$AJ$11,TRUE,FALSE),IF(INDEX(Команды!$A$2:$AN$7500,MATCH(BX$3,Команды!$A$2:$A$7500,0),$E43+2)=Команды!$AJ$12,TRUE,FALSE),IF(INDEX(Команды!$A$2:$AN$7500,MATCH(BX$3,Команды!$A$2:$A$7500,0),$E43+2)=Команды!$AJ$13,TRUE,FALSE),IF(INDEX(Команды!$A$2:$AN$7500,MATCH(BX$3,Команды!$A$2:$A$7500,0),$E43+2)=Команды!$AJ$14,TRUE,FALSE),IF(INDEX(Команды!$A$2:$AN$7500,MATCH(BX$3,Команды!$A$2:$A$7500,0),$E43+2)=Команды!$AJ$15,TRUE,FALSE),IF(INDEX(Команды!$A$2:$AN$7500,MATCH(BX$3,Команды!$A$2:$A$7500,0),$E43+2)=Команды!$AJ$16,TRUE,FALSE),IF(INDEX(Команды!$A$2:$AN$7500,MATCH(BX$3,Команды!$A$2:$A$7500,0),$E43+2)=Команды!$AJ$17,TRUE,FALSE),IF(INDEX(Команды!$A$2:$AN$7500,MATCH(BX$3,Команды!$A$2:$A$7500,0),$E43+2)=Команды!$AJ$18,TRUE,FALSE),IF(INDEX(Команды!$A$2:$AN$7500,MATCH(BX$3,Команды!$A$2:$A$7500,0),$E43+2)=Команды!$AJ$19,TRUE,FALSE)),INDEX(Команды!$AJ$2:$AL$19,MATCH(INDEX(Команды!$A$2:$AN$7500,MATCH(BX$3,Команды!$A$2:$A$7500,0),$E43+2),Команды!$AJ$2:$AJ$19,0),3),0)</f>
        <v>В</v>
      </c>
      <c r="BZ43" s="342"/>
      <c r="CA43" s="174">
        <f>IF(OR(IF(INDEX(Команды!$A$2:$AN$7500,MATCH(CA$3,Команды!$A$2:$A$7500,0),$E43+2)=Команды!$AJ$2,TRUE,FALSE),IF(INDEX(Команды!$A$2:$AN$7500,MATCH(CA$3,Команды!$A$2:$A$7500,0),$E43+2)=Команды!$AJ$3,TRUE,FALSE),IF(INDEX(Команды!$A$2:$AN$7500,MATCH(CA$3,Команды!$A$2:$A$7500,0),$E43+2)=Команды!$AJ$4,TRUE,FALSE),IF(INDEX(Команды!$A$2:$AN$7500,MATCH(CA$3,Команды!$A$2:$A$7500,0),$E43+2)=Команды!$AJ$5,TRUE,FALSE),IF(INDEX(Команды!$A$2:$AN$7500,MATCH(CA$3,Команды!$A$2:$A$7500,0),$E43+2)=Команды!$AJ$6,TRUE,FALSE),IF(INDEX(Команды!$A$2:$AN$7500,MATCH(CA$3,Команды!$A$2:$A$7500,0),$E43+2)=Команды!$AJ$7,TRUE,FALSE),IF(INDEX(Команды!$A$2:$AN$7500,MATCH(CA$3,Команды!$A$2:$A$7500,0),$E43+2)=Команды!$AJ$8,TRUE,FALSE),IF(INDEX(Команды!$A$2:$AN$7500,MATCH(CA$3,Команды!$A$2:$A$7500,0),$E43+2)=Команды!$AJ$9,TRUE,FALSE),IF(INDEX(Команды!$A$2:$AN$7500,MATCH(CA$3,Команды!$A$2:$A$7500,0),$E43+2)=Команды!$AJ$10,TRUE,FALSE),IF(INDEX(Команды!$A$2:$AN$7500,MATCH(CA$3,Команды!$A$2:$A$7500,0),$E43+2)=Команды!$AJ$11,TRUE,FALSE),IF(INDEX(Команды!$A$2:$AN$7500,MATCH(CA$3,Команды!$A$2:$A$7500,0),$E43+2)=Команды!$AJ$12,TRUE,FALSE),IF(INDEX(Команды!$A$2:$AN$7500,MATCH(CA$3,Команды!$A$2:$A$7500,0),$E43+2)=Команды!$AJ$13,TRUE,FALSE),IF(INDEX(Команды!$A$2:$AN$7500,MATCH(CA$3,Команды!$A$2:$A$7500,0),$E43+2)=Команды!$AJ$14,TRUE,FALSE),IF(INDEX(Команды!$A$2:$AN$7500,MATCH(CA$3,Команды!$A$2:$A$7500,0),$E43+2)=Команды!$AJ$15,TRUE,FALSE),IF(INDEX(Команды!$A$2:$AN$7500,MATCH(CA$3,Команды!$A$2:$A$7500,0),$E43+2)=Команды!$AJ$16,TRUE,FALSE),,IF(INDEX(Команды!$A$2:$AN$7500,MATCH(CA$3,Команды!$A$2:$A$7500,0),$E43+2)=Команды!$AJ$17,TRUE,FALSE),,IF(INDEX(Команды!$A$2:$AN$7500,MATCH(CA$3,Команды!$A$2:$A$7500,0),$E43+2)=Команды!$AJ$18,TRUE,FALSE),,IF(INDEX(Команды!$A$2:$AN$7500,MATCH(CA$3,Команды!$A$2:$A$7500,0),$E43+2)=Команды!$AJ$19,TRUE,FALSE)),INDEX(Команды!$AJ$2:$AK$19,MATCH(INDEX(Команды!$A$2:$AN$7500,MATCH(CA$3,Команды!$A$2:$A$7500,0),$E43+2),Команды!$AJ$2:$AJ$19,0),2),0)</f>
        <v>0.28125</v>
      </c>
      <c r="CB43" s="175">
        <f>IF(OR(IF(INDEX(Команды!$A$2:$AN$7500,MATCH(CA$3,Команды!$A$2:$A$7500,0),$E43+2)=Команды!$AJ$2,TRUE,FALSE),IF(INDEX(Команды!$A$2:$AN$7500,MATCH(CA$3,Команды!$A$2:$A$7500,0),$E43+2)=Команды!$AJ$3,TRUE,FALSE),IF(INDEX(Команды!$A$2:$AN$7500,MATCH(CA$3,Команды!$A$2:$A$7500,0),$E43+2)=Команды!$AJ$4,TRUE,FALSE),IF(INDEX(Команды!$A$2:$AN$7500,MATCH(CA$3,Команды!$A$2:$A$7500,0),$E43+2)=Команды!$AJ$5,TRUE,FALSE),IF(INDEX(Команды!$A$2:$AN$7500,MATCH(CA$3,Команды!$A$2:$A$7500,0),$E43+2)=Команды!$AJ$6,TRUE,FALSE),IF(INDEX(Команды!$A$2:$AN$7500,MATCH(CA$3,Команды!$A$2:$A$7500,0),$E43+2)=Команды!$AJ$7,TRUE,FALSE),IF(INDEX(Команды!$A$2:$AN$7500,MATCH(CA$3,Команды!$A$2:$A$7500,0),$E43+2)=Команды!$AJ$8,TRUE,FALSE),IF(INDEX(Команды!$A$2:$AN$7500,MATCH(CA$3,Команды!$A$2:$A$7500,0),$E43+2)=Команды!$AJ$9,TRUE,FALSE),IF(INDEX(Команды!$A$2:$AN$7500,MATCH(CA$3,Команды!$A$2:$A$7500,0),$E43+2)=Команды!$AJ$10,TRUE,FALSE),IF(INDEX(Команды!$A$2:$AN$7500,MATCH(CA$3,Команды!$A$2:$A$7500,0),$E43+2)=Команды!$AJ$11,TRUE,FALSE),IF(INDEX(Команды!$A$2:$AN$7500,MATCH(CA$3,Команды!$A$2:$A$7500,0),$E43+2)=Команды!$AJ$12,TRUE,FALSE),IF(INDEX(Команды!$A$2:$AN$7500,MATCH(CA$3,Команды!$A$2:$A$7500,0),$E43+2)=Команды!$AJ$13,TRUE,FALSE),IF(INDEX(Команды!$A$2:$AN$7500,MATCH(CA$3,Команды!$A$2:$A$7500,0),$E43+2)=Команды!$AJ$14,TRUE,FALSE),IF(INDEX(Команды!$A$2:$AN$7500,MATCH(CA$3,Команды!$A$2:$A$7500,0),$E43+2)=Команды!$AJ$15,TRUE,FALSE),IF(INDEX(Команды!$A$2:$AN$7500,MATCH(CA$3,Команды!$A$2:$A$7500,0),$E43+2)=Команды!$AJ$16,TRUE,FALSE),IF(INDEX(Команды!$A$2:$AN$7500,MATCH(CA$3,Команды!$A$2:$A$7500,0),$E43+2)=Команды!$AJ$17,TRUE,FALSE),IF(INDEX(Команды!$A$2:$AN$7500,MATCH(CA$3,Команды!$A$2:$A$7500,0),$E43+2)=Команды!$AJ$18,TRUE,FALSE),IF(INDEX(Команды!$A$2:$AN$7500,MATCH(CA$3,Команды!$A$2:$A$7500,0),$E43+2)=Команды!$AJ$19,TRUE,FALSE)),INDEX(Команды!$AJ$2:$AL$19,MATCH(INDEX(Команды!$A$2:$AN$7500,MATCH(CA$3,Команды!$A$2:$A$7500,0),$E43+2),Команды!$AJ$2:$AJ$19,0),3),0)</f>
        <v>0.65625</v>
      </c>
      <c r="CC43" s="342"/>
      <c r="CD43" s="174">
        <f>IF(OR(IF(INDEX(Команды!$A$2:$AN$7500,MATCH(CD$3,Команды!$A$2:$A$7500,0),$E43+2)=Команды!$AJ$2,TRUE,FALSE),IF(INDEX(Команды!$A$2:$AN$7500,MATCH(CD$3,Команды!$A$2:$A$7500,0),$E43+2)=Команды!$AJ$3,TRUE,FALSE),IF(INDEX(Команды!$A$2:$AN$7500,MATCH(CD$3,Команды!$A$2:$A$7500,0),$E43+2)=Команды!$AJ$4,TRUE,FALSE),IF(INDEX(Команды!$A$2:$AN$7500,MATCH(CD$3,Команды!$A$2:$A$7500,0),$E43+2)=Команды!$AJ$5,TRUE,FALSE),IF(INDEX(Команды!$A$2:$AN$7500,MATCH(CD$3,Команды!$A$2:$A$7500,0),$E43+2)=Команды!$AJ$6,TRUE,FALSE),IF(INDEX(Команды!$A$2:$AN$7500,MATCH(CD$3,Команды!$A$2:$A$7500,0),$E43+2)=Команды!$AJ$7,TRUE,FALSE),IF(INDEX(Команды!$A$2:$AN$7500,MATCH(CD$3,Команды!$A$2:$A$7500,0),$E43+2)=Команды!$AJ$8,TRUE,FALSE),IF(INDEX(Команды!$A$2:$AN$7500,MATCH(CD$3,Команды!$A$2:$A$7500,0),$E43+2)=Команды!$AJ$9,TRUE,FALSE),IF(INDEX(Команды!$A$2:$AN$7500,MATCH(CD$3,Команды!$A$2:$A$7500,0),$E43+2)=Команды!$AJ$10,TRUE,FALSE),IF(INDEX(Команды!$A$2:$AN$7500,MATCH(CD$3,Команды!$A$2:$A$7500,0),$E43+2)=Команды!$AJ$11,TRUE,FALSE),IF(INDEX(Команды!$A$2:$AN$7500,MATCH(CD$3,Команды!$A$2:$A$7500,0),$E43+2)=Команды!$AJ$12,TRUE,FALSE),IF(INDEX(Команды!$A$2:$AN$7500,MATCH(CD$3,Команды!$A$2:$A$7500,0),$E43+2)=Команды!$AJ$13,TRUE,FALSE),IF(INDEX(Команды!$A$2:$AN$7500,MATCH(CD$3,Команды!$A$2:$A$7500,0),$E43+2)=Команды!$AJ$14,TRUE,FALSE),IF(INDEX(Команды!$A$2:$AN$7500,MATCH(CD$3,Команды!$A$2:$A$7500,0),$E43+2)=Команды!$AJ$15,TRUE,FALSE),IF(INDEX(Команды!$A$2:$AN$7500,MATCH(CD$3,Команды!$A$2:$A$7500,0),$E43+2)=Команды!$AJ$16,TRUE,FALSE),,IF(INDEX(Команды!$A$2:$AN$7500,MATCH(CD$3,Команды!$A$2:$A$7500,0),$E43+2)=Команды!$AJ$17,TRUE,FALSE),,IF(INDEX(Команды!$A$2:$AN$7500,MATCH(CD$3,Команды!$A$2:$A$7500,0),$E43+2)=Команды!$AJ$18,TRUE,FALSE),,IF(INDEX(Команды!$A$2:$AN$7500,MATCH(CD$3,Команды!$A$2:$A$7500,0),$E43+2)=Команды!$AJ$19,TRUE,FALSE)),INDEX(Команды!$AJ$2:$AK$19,MATCH(INDEX(Команды!$A$2:$AN$7500,MATCH(CD$3,Команды!$A$2:$A$7500,0),$E43+2),Команды!$AJ$2:$AJ$19,0),2),0)</f>
        <v>0.28125</v>
      </c>
      <c r="CE43" s="175">
        <f>IF(OR(IF(INDEX(Команды!$A$2:$AN$7500,MATCH(CD$3,Команды!$A$2:$A$7500,0),$E43+2)=Команды!$AJ$2,TRUE,FALSE),IF(INDEX(Команды!$A$2:$AN$7500,MATCH(CD$3,Команды!$A$2:$A$7500,0),$E43+2)=Команды!$AJ$3,TRUE,FALSE),IF(INDEX(Команды!$A$2:$AN$7500,MATCH(CD$3,Команды!$A$2:$A$7500,0),$E43+2)=Команды!$AJ$4,TRUE,FALSE),IF(INDEX(Команды!$A$2:$AN$7500,MATCH(CD$3,Команды!$A$2:$A$7500,0),$E43+2)=Команды!$AJ$5,TRUE,FALSE),IF(INDEX(Команды!$A$2:$AN$7500,MATCH(CD$3,Команды!$A$2:$A$7500,0),$E43+2)=Команды!$AJ$6,TRUE,FALSE),IF(INDEX(Команды!$A$2:$AN$7500,MATCH(CD$3,Команды!$A$2:$A$7500,0),$E43+2)=Команды!$AJ$7,TRUE,FALSE),IF(INDEX(Команды!$A$2:$AN$7500,MATCH(CD$3,Команды!$A$2:$A$7500,0),$E43+2)=Команды!$AJ$8,TRUE,FALSE),IF(INDEX(Команды!$A$2:$AN$7500,MATCH(CD$3,Команды!$A$2:$A$7500,0),$E43+2)=Команды!$AJ$9,TRUE,FALSE),IF(INDEX(Команды!$A$2:$AN$7500,MATCH(CD$3,Команды!$A$2:$A$7500,0),$E43+2)=Команды!$AJ$10,TRUE,FALSE),IF(INDEX(Команды!$A$2:$AN$7500,MATCH(CD$3,Команды!$A$2:$A$7500,0),$E43+2)=Команды!$AJ$11,TRUE,FALSE),IF(INDEX(Команды!$A$2:$AN$7500,MATCH(CD$3,Команды!$A$2:$A$7500,0),$E43+2)=Команды!$AJ$12,TRUE,FALSE),IF(INDEX(Команды!$A$2:$AN$7500,MATCH(CD$3,Команды!$A$2:$A$7500,0),$E43+2)=Команды!$AJ$13,TRUE,FALSE),IF(INDEX(Команды!$A$2:$AN$7500,MATCH(CD$3,Команды!$A$2:$A$7500,0),$E43+2)=Команды!$AJ$14,TRUE,FALSE),IF(INDEX(Команды!$A$2:$AN$7500,MATCH(CD$3,Команды!$A$2:$A$7500,0),$E43+2)=Команды!$AJ$15,TRUE,FALSE),IF(INDEX(Команды!$A$2:$AN$7500,MATCH(CD$3,Команды!$A$2:$A$7500,0),$E43+2)=Команды!$AJ$16,TRUE,FALSE),IF(INDEX(Команды!$A$2:$AN$7500,MATCH(CD$3,Команды!$A$2:$A$7500,0),$E43+2)=Команды!$AJ$17,TRUE,FALSE),IF(INDEX(Команды!$A$2:$AN$7500,MATCH(CD$3,Команды!$A$2:$A$7500,0),$E43+2)=Команды!$AJ$18,TRUE,FALSE),IF(INDEX(Команды!$A$2:$AN$7500,MATCH(CD$3,Команды!$A$2:$A$7500,0),$E43+2)=Команды!$AJ$19,TRUE,FALSE)),INDEX(Команды!$AJ$2:$AL$19,MATCH(INDEX(Команды!$A$2:$AN$7500,MATCH(CD$3,Команды!$A$2:$A$7500,0),$E43+2),Команды!$AJ$2:$AJ$19,0),3),0)</f>
        <v>0.65625</v>
      </c>
      <c r="CF43" s="342"/>
      <c r="CG43" s="174">
        <f>IF(OR(IF(INDEX(Команды!$A$2:$AN$7500,MATCH(CG$3,Команды!$A$2:$A$7500,0),$E43+2)=Команды!$AJ$2,TRUE,FALSE),IF(INDEX(Команды!$A$2:$AN$7500,MATCH(CG$3,Команды!$A$2:$A$7500,0),$E43+2)=Команды!$AJ$3,TRUE,FALSE),IF(INDEX(Команды!$A$2:$AN$7500,MATCH(CG$3,Команды!$A$2:$A$7500,0),$E43+2)=Команды!$AJ$4,TRUE,FALSE),IF(INDEX(Команды!$A$2:$AN$7500,MATCH(CG$3,Команды!$A$2:$A$7500,0),$E43+2)=Команды!$AJ$5,TRUE,FALSE),IF(INDEX(Команды!$A$2:$AN$7500,MATCH(CG$3,Команды!$A$2:$A$7500,0),$E43+2)=Команды!$AJ$6,TRUE,FALSE),IF(INDEX(Команды!$A$2:$AN$7500,MATCH(CG$3,Команды!$A$2:$A$7500,0),$E43+2)=Команды!$AJ$7,TRUE,FALSE),IF(INDEX(Команды!$A$2:$AN$7500,MATCH(CG$3,Команды!$A$2:$A$7500,0),$E43+2)=Команды!$AJ$8,TRUE,FALSE),IF(INDEX(Команды!$A$2:$AN$7500,MATCH(CG$3,Команды!$A$2:$A$7500,0),$E43+2)=Команды!$AJ$9,TRUE,FALSE),IF(INDEX(Команды!$A$2:$AN$7500,MATCH(CG$3,Команды!$A$2:$A$7500,0),$E43+2)=Команды!$AJ$10,TRUE,FALSE),IF(INDEX(Команды!$A$2:$AN$7500,MATCH(CG$3,Команды!$A$2:$A$7500,0),$E43+2)=Команды!$AJ$11,TRUE,FALSE),IF(INDEX(Команды!$A$2:$AN$7500,MATCH(CG$3,Команды!$A$2:$A$7500,0),$E43+2)=Команды!$AJ$12,TRUE,FALSE),IF(INDEX(Команды!$A$2:$AN$7500,MATCH(CG$3,Команды!$A$2:$A$7500,0),$E43+2)=Команды!$AJ$13,TRUE,FALSE),IF(INDEX(Команды!$A$2:$AN$7500,MATCH(CG$3,Команды!$A$2:$A$7500,0),$E43+2)=Команды!$AJ$14,TRUE,FALSE),IF(INDEX(Команды!$A$2:$AN$7500,MATCH(CG$3,Команды!$A$2:$A$7500,0),$E43+2)=Команды!$AJ$15,TRUE,FALSE),IF(INDEX(Команды!$A$2:$AN$7500,MATCH(CG$3,Команды!$A$2:$A$7500,0),$E43+2)=Команды!$AJ$16,TRUE,FALSE),,IF(INDEX(Команды!$A$2:$AN$7500,MATCH(CG$3,Команды!$A$2:$A$7500,0),$E43+2)=Команды!$AJ$17,TRUE,FALSE),,IF(INDEX(Команды!$A$2:$AN$7500,MATCH(CG$3,Команды!$A$2:$A$7500,0),$E43+2)=Команды!$AJ$18,TRUE,FALSE),,IF(INDEX(Команды!$A$2:$AN$7500,MATCH(CG$3,Команды!$A$2:$A$7500,0),$E43+2)=Команды!$AJ$19,TRUE,FALSE)),INDEX(Команды!$AJ$2:$AK$19,MATCH(INDEX(Команды!$A$2:$AN$7500,MATCH(CG$3,Команды!$A$2:$A$7500,0),$E43+2),Команды!$AJ$2:$AJ$19,0),2),0)</f>
        <v>0.3125</v>
      </c>
      <c r="CH43" s="175">
        <f>IF(OR(IF(INDEX(Команды!$A$2:$AN$7500,MATCH(CG$3,Команды!$A$2:$A$7500,0),$E43+2)=Команды!$AJ$2,TRUE,FALSE),IF(INDEX(Команды!$A$2:$AN$7500,MATCH(CG$3,Команды!$A$2:$A$7500,0),$E43+2)=Команды!$AJ$3,TRUE,FALSE),IF(INDEX(Команды!$A$2:$AN$7500,MATCH(CG$3,Команды!$A$2:$A$7500,0),$E43+2)=Команды!$AJ$4,TRUE,FALSE),IF(INDEX(Команды!$A$2:$AN$7500,MATCH(CG$3,Команды!$A$2:$A$7500,0),$E43+2)=Команды!$AJ$5,TRUE,FALSE),IF(INDEX(Команды!$A$2:$AN$7500,MATCH(CG$3,Команды!$A$2:$A$7500,0),$E43+2)=Команды!$AJ$6,TRUE,FALSE),IF(INDEX(Команды!$A$2:$AN$7500,MATCH(CG$3,Команды!$A$2:$A$7500,0),$E43+2)=Команды!$AJ$7,TRUE,FALSE),IF(INDEX(Команды!$A$2:$AN$7500,MATCH(CG$3,Команды!$A$2:$A$7500,0),$E43+2)=Команды!$AJ$8,TRUE,FALSE),IF(INDEX(Команды!$A$2:$AN$7500,MATCH(CG$3,Команды!$A$2:$A$7500,0),$E43+2)=Команды!$AJ$9,TRUE,FALSE),IF(INDEX(Команды!$A$2:$AN$7500,MATCH(CG$3,Команды!$A$2:$A$7500,0),$E43+2)=Команды!$AJ$10,TRUE,FALSE),IF(INDEX(Команды!$A$2:$AN$7500,MATCH(CG$3,Команды!$A$2:$A$7500,0),$E43+2)=Команды!$AJ$11,TRUE,FALSE),IF(INDEX(Команды!$A$2:$AN$7500,MATCH(CG$3,Команды!$A$2:$A$7500,0),$E43+2)=Команды!$AJ$12,TRUE,FALSE),IF(INDEX(Команды!$A$2:$AN$7500,MATCH(CG$3,Команды!$A$2:$A$7500,0),$E43+2)=Команды!$AJ$13,TRUE,FALSE),IF(INDEX(Команды!$A$2:$AN$7500,MATCH(CG$3,Команды!$A$2:$A$7500,0),$E43+2)=Команды!$AJ$14,TRUE,FALSE),IF(INDEX(Команды!$A$2:$AN$7500,MATCH(CG$3,Команды!$A$2:$A$7500,0),$E43+2)=Команды!$AJ$15,TRUE,FALSE),IF(INDEX(Команды!$A$2:$AN$7500,MATCH(CG$3,Команды!$A$2:$A$7500,0),$E43+2)=Команды!$AJ$16,TRUE,FALSE),IF(INDEX(Команды!$A$2:$AN$7500,MATCH(CG$3,Команды!$A$2:$A$7500,0),$E43+2)=Команды!$AJ$17,TRUE,FALSE),IF(INDEX(Команды!$A$2:$AN$7500,MATCH(CG$3,Команды!$A$2:$A$7500,0),$E43+2)=Команды!$AJ$18,TRUE,FALSE),IF(INDEX(Команды!$A$2:$AN$7500,MATCH(CG$3,Команды!$A$2:$A$7500,0),$E43+2)=Команды!$AJ$19,TRUE,FALSE)),INDEX(Команды!$AJ$2:$AL$19,MATCH(INDEX(Команды!$A$2:$AN$7500,MATCH(CG$3,Команды!$A$2:$A$7500,0),$E43+2),Команды!$AJ$2:$AJ$19,0),3),0)</f>
        <v>0.6875</v>
      </c>
      <c r="CI43" s="342"/>
      <c r="CJ43" s="174">
        <f>IF(OR(IF(INDEX(Команды!$A$2:$AN$7500,MATCH(CJ$3,Команды!$A$2:$A$7500,0),$E43+2)=Команды!$AJ$2,TRUE,FALSE),IF(INDEX(Команды!$A$2:$AN$7500,MATCH(CJ$3,Команды!$A$2:$A$7500,0),$E43+2)=Команды!$AJ$3,TRUE,FALSE),IF(INDEX(Команды!$A$2:$AN$7500,MATCH(CJ$3,Команды!$A$2:$A$7500,0),$E43+2)=Команды!$AJ$4,TRUE,FALSE),IF(INDEX(Команды!$A$2:$AN$7500,MATCH(CJ$3,Команды!$A$2:$A$7500,0),$E43+2)=Команды!$AJ$5,TRUE,FALSE),IF(INDEX(Команды!$A$2:$AN$7500,MATCH(CJ$3,Команды!$A$2:$A$7500,0),$E43+2)=Команды!$AJ$6,TRUE,FALSE),IF(INDEX(Команды!$A$2:$AN$7500,MATCH(CJ$3,Команды!$A$2:$A$7500,0),$E43+2)=Команды!$AJ$7,TRUE,FALSE),IF(INDEX(Команды!$A$2:$AN$7500,MATCH(CJ$3,Команды!$A$2:$A$7500,0),$E43+2)=Команды!$AJ$8,TRUE,FALSE),IF(INDEX(Команды!$A$2:$AN$7500,MATCH(CJ$3,Команды!$A$2:$A$7500,0),$E43+2)=Команды!$AJ$9,TRUE,FALSE),IF(INDEX(Команды!$A$2:$AN$7500,MATCH(CJ$3,Команды!$A$2:$A$7500,0),$E43+2)=Команды!$AJ$10,TRUE,FALSE),IF(INDEX(Команды!$A$2:$AN$7500,MATCH(CJ$3,Команды!$A$2:$A$7500,0),$E43+2)=Команды!$AJ$11,TRUE,FALSE),IF(INDEX(Команды!$A$2:$AN$7500,MATCH(CJ$3,Команды!$A$2:$A$7500,0),$E43+2)=Команды!$AJ$12,TRUE,FALSE),IF(INDEX(Команды!$A$2:$AN$7500,MATCH(CJ$3,Команды!$A$2:$A$7500,0),$E43+2)=Команды!$AJ$13,TRUE,FALSE),IF(INDEX(Команды!$A$2:$AN$7500,MATCH(CJ$3,Команды!$A$2:$A$7500,0),$E43+2)=Команды!$AJ$14,TRUE,FALSE),IF(INDEX(Команды!$A$2:$AN$7500,MATCH(CJ$3,Команды!$A$2:$A$7500,0),$E43+2)=Команды!$AJ$15,TRUE,FALSE),IF(INDEX(Команды!$A$2:$AN$7500,MATCH(CJ$3,Команды!$A$2:$A$7500,0),$E43+2)=Команды!$AJ$16,TRUE,FALSE),,IF(INDEX(Команды!$A$2:$AN$7500,MATCH(CJ$3,Команды!$A$2:$A$7500,0),$E43+2)=Команды!$AJ$17,TRUE,FALSE),,IF(INDEX(Команды!$A$2:$AN$7500,MATCH(CJ$3,Команды!$A$2:$A$7500,0),$E43+2)=Команды!$AJ$18,TRUE,FALSE),,IF(INDEX(Команды!$A$2:$AN$7500,MATCH(CJ$3,Команды!$A$2:$A$7500,0),$E43+2)=Команды!$AJ$19,TRUE,FALSE)),INDEX(Команды!$AJ$2:$AK$19,MATCH(INDEX(Команды!$A$2:$AN$7500,MATCH(CJ$3,Команды!$A$2:$A$7500,0),$E43+2),Команды!$AJ$2:$AJ$19,0),2),0)</f>
        <v>0.33333333333333331</v>
      </c>
      <c r="CK43" s="175">
        <f>IF(OR(IF(INDEX(Команды!$A$2:$AN$7500,MATCH(CJ$3,Команды!$A$2:$A$7500,0),$E43+2)=Команды!$AJ$2,TRUE,FALSE),IF(INDEX(Команды!$A$2:$AN$7500,MATCH(CJ$3,Команды!$A$2:$A$7500,0),$E43+2)=Команды!$AJ$3,TRUE,FALSE),IF(INDEX(Команды!$A$2:$AN$7500,MATCH(CJ$3,Команды!$A$2:$A$7500,0),$E43+2)=Команды!$AJ$4,TRUE,FALSE),IF(INDEX(Команды!$A$2:$AN$7500,MATCH(CJ$3,Команды!$A$2:$A$7500,0),$E43+2)=Команды!$AJ$5,TRUE,FALSE),IF(INDEX(Команды!$A$2:$AN$7500,MATCH(CJ$3,Команды!$A$2:$A$7500,0),$E43+2)=Команды!$AJ$6,TRUE,FALSE),IF(INDEX(Команды!$A$2:$AN$7500,MATCH(CJ$3,Команды!$A$2:$A$7500,0),$E43+2)=Команды!$AJ$7,TRUE,FALSE),IF(INDEX(Команды!$A$2:$AN$7500,MATCH(CJ$3,Команды!$A$2:$A$7500,0),$E43+2)=Команды!$AJ$8,TRUE,FALSE),IF(INDEX(Команды!$A$2:$AN$7500,MATCH(CJ$3,Команды!$A$2:$A$7500,0),$E43+2)=Команды!$AJ$9,TRUE,FALSE),IF(INDEX(Команды!$A$2:$AN$7500,MATCH(CJ$3,Команды!$A$2:$A$7500,0),$E43+2)=Команды!$AJ$10,TRUE,FALSE),IF(INDEX(Команды!$A$2:$AN$7500,MATCH(CJ$3,Команды!$A$2:$A$7500,0),$E43+2)=Команды!$AJ$11,TRUE,FALSE),IF(INDEX(Команды!$A$2:$AN$7500,MATCH(CJ$3,Команды!$A$2:$A$7500,0),$E43+2)=Команды!$AJ$12,TRUE,FALSE),IF(INDEX(Команды!$A$2:$AN$7500,MATCH(CJ$3,Команды!$A$2:$A$7500,0),$E43+2)=Команды!$AJ$13,TRUE,FALSE),IF(INDEX(Команды!$A$2:$AN$7500,MATCH(CJ$3,Команды!$A$2:$A$7500,0),$E43+2)=Команды!$AJ$14,TRUE,FALSE),IF(INDEX(Команды!$A$2:$AN$7500,MATCH(CJ$3,Команды!$A$2:$A$7500,0),$E43+2)=Команды!$AJ$15,TRUE,FALSE),IF(INDEX(Команды!$A$2:$AN$7500,MATCH(CJ$3,Команды!$A$2:$A$7500,0),$E43+2)=Команды!$AJ$16,TRUE,FALSE),IF(INDEX(Команды!$A$2:$AN$7500,MATCH(CJ$3,Команды!$A$2:$A$7500,0),$E43+2)=Команды!$AJ$17,TRUE,FALSE),IF(INDEX(Команды!$A$2:$AN$7500,MATCH(CJ$3,Команды!$A$2:$A$7500,0),$E43+2)=Команды!$AJ$18,TRUE,FALSE),IF(INDEX(Команды!$A$2:$AN$7500,MATCH(CJ$3,Команды!$A$2:$A$7500,0),$E43+2)=Команды!$AJ$19,TRUE,FALSE)),INDEX(Команды!$AJ$2:$AL$19,MATCH(INDEX(Команды!$A$2:$AN$7500,MATCH(CJ$3,Команды!$A$2:$A$7500,0),$E43+2),Команды!$AJ$2:$AJ$19,0),3),0)</f>
        <v>0.70833333333333337</v>
      </c>
      <c r="CL43" s="342"/>
      <c r="CM43" s="174">
        <f>IF(OR(IF(INDEX(Команды!$A$2:$AN$7500,MATCH(CM$3,Команды!$A$2:$A$7500,0),$E43+2)=Команды!$AJ$2,TRUE,FALSE),IF(INDEX(Команды!$A$2:$AN$7500,MATCH(CM$3,Команды!$A$2:$A$7500,0),$E43+2)=Команды!$AJ$3,TRUE,FALSE),IF(INDEX(Команды!$A$2:$AN$7500,MATCH(CM$3,Команды!$A$2:$A$7500,0),$E43+2)=Команды!$AJ$4,TRUE,FALSE),IF(INDEX(Команды!$A$2:$AN$7500,MATCH(CM$3,Команды!$A$2:$A$7500,0),$E43+2)=Команды!$AJ$5,TRUE,FALSE),IF(INDEX(Команды!$A$2:$AN$7500,MATCH(CM$3,Команды!$A$2:$A$7500,0),$E43+2)=Команды!$AJ$6,TRUE,FALSE),IF(INDEX(Команды!$A$2:$AN$7500,MATCH(CM$3,Команды!$A$2:$A$7500,0),$E43+2)=Команды!$AJ$7,TRUE,FALSE),IF(INDEX(Команды!$A$2:$AN$7500,MATCH(CM$3,Команды!$A$2:$A$7500,0),$E43+2)=Команды!$AJ$8,TRUE,FALSE),IF(INDEX(Команды!$A$2:$AN$7500,MATCH(CM$3,Команды!$A$2:$A$7500,0),$E43+2)=Команды!$AJ$9,TRUE,FALSE),IF(INDEX(Команды!$A$2:$AN$7500,MATCH(CM$3,Команды!$A$2:$A$7500,0),$E43+2)=Команды!$AJ$10,TRUE,FALSE),IF(INDEX(Команды!$A$2:$AN$7500,MATCH(CM$3,Команды!$A$2:$A$7500,0),$E43+2)=Команды!$AJ$11,TRUE,FALSE),IF(INDEX(Команды!$A$2:$AN$7500,MATCH(CM$3,Команды!$A$2:$A$7500,0),$E43+2)=Команды!$AJ$12,TRUE,FALSE),IF(INDEX(Команды!$A$2:$AN$7500,MATCH(CM$3,Команды!$A$2:$A$7500,0),$E43+2)=Команды!$AJ$13,TRUE,FALSE),IF(INDEX(Команды!$A$2:$AN$7500,MATCH(CM$3,Команды!$A$2:$A$7500,0),$E43+2)=Команды!$AJ$14,TRUE,FALSE),IF(INDEX(Команды!$A$2:$AN$7500,MATCH(CM$3,Команды!$A$2:$A$7500,0),$E43+2)=Команды!$AJ$15,TRUE,FALSE),IF(INDEX(Команды!$A$2:$AN$7500,MATCH(CM$3,Команды!$A$2:$A$7500,0),$E43+2)=Команды!$AJ$16,TRUE,FALSE),,IF(INDEX(Команды!$A$2:$AN$7500,MATCH(CM$3,Команды!$A$2:$A$7500,0),$E43+2)=Команды!$AJ$17,TRUE,FALSE),,IF(INDEX(Команды!$A$2:$AN$7500,MATCH(CM$3,Команды!$A$2:$A$7500,0),$E43+2)=Команды!$AJ$18,TRUE,FALSE),,IF(INDEX(Команды!$A$2:$AN$7500,MATCH(CM$3,Команды!$A$2:$A$7500,0),$E43+2)=Команды!$AJ$19,TRUE,FALSE)),INDEX(Команды!$AJ$2:$AK$19,MATCH(INDEX(Команды!$A$2:$AN$7500,MATCH(CM$3,Команды!$A$2:$A$7500,0),$E43+2),Команды!$AJ$2:$AJ$19,0),2),0)</f>
        <v>0.33333333333333331</v>
      </c>
      <c r="CN43" s="175">
        <f>IF(OR(IF(INDEX(Команды!$A$2:$AN$7500,MATCH(CM$3,Команды!$A$2:$A$7500,0),$E43+2)=Команды!$AJ$2,TRUE,FALSE),IF(INDEX(Команды!$A$2:$AN$7500,MATCH(CM$3,Команды!$A$2:$A$7500,0),$E43+2)=Команды!$AJ$3,TRUE,FALSE),IF(INDEX(Команды!$A$2:$AN$7500,MATCH(CM$3,Команды!$A$2:$A$7500,0),$E43+2)=Команды!$AJ$4,TRUE,FALSE),IF(INDEX(Команды!$A$2:$AN$7500,MATCH(CM$3,Команды!$A$2:$A$7500,0),$E43+2)=Команды!$AJ$5,TRUE,FALSE),IF(INDEX(Команды!$A$2:$AN$7500,MATCH(CM$3,Команды!$A$2:$A$7500,0),$E43+2)=Команды!$AJ$6,TRUE,FALSE),IF(INDEX(Команды!$A$2:$AN$7500,MATCH(CM$3,Команды!$A$2:$A$7500,0),$E43+2)=Команды!$AJ$7,TRUE,FALSE),IF(INDEX(Команды!$A$2:$AN$7500,MATCH(CM$3,Команды!$A$2:$A$7500,0),$E43+2)=Команды!$AJ$8,TRUE,FALSE),IF(INDEX(Команды!$A$2:$AN$7500,MATCH(CM$3,Команды!$A$2:$A$7500,0),$E43+2)=Команды!$AJ$9,TRUE,FALSE),IF(INDEX(Команды!$A$2:$AN$7500,MATCH(CM$3,Команды!$A$2:$A$7500,0),$E43+2)=Команды!$AJ$10,TRUE,FALSE),IF(INDEX(Команды!$A$2:$AN$7500,MATCH(CM$3,Команды!$A$2:$A$7500,0),$E43+2)=Команды!$AJ$11,TRUE,FALSE),IF(INDEX(Команды!$A$2:$AN$7500,MATCH(CM$3,Команды!$A$2:$A$7500,0),$E43+2)=Команды!$AJ$12,TRUE,FALSE),IF(INDEX(Команды!$A$2:$AN$7500,MATCH(CM$3,Команды!$A$2:$A$7500,0),$E43+2)=Команды!$AJ$13,TRUE,FALSE),IF(INDEX(Команды!$A$2:$AN$7500,MATCH(CM$3,Команды!$A$2:$A$7500,0),$E43+2)=Команды!$AJ$14,TRUE,FALSE),IF(INDEX(Команды!$A$2:$AN$7500,MATCH(CM$3,Команды!$A$2:$A$7500,0),$E43+2)=Команды!$AJ$15,TRUE,FALSE),IF(INDEX(Команды!$A$2:$AN$7500,MATCH(CM$3,Команды!$A$2:$A$7500,0),$E43+2)=Команды!$AJ$16,TRUE,FALSE),IF(INDEX(Команды!$A$2:$AN$7500,MATCH(CM$3,Команды!$A$2:$A$7500,0),$E43+2)=Команды!$AJ$17,TRUE,FALSE),IF(INDEX(Команды!$A$2:$AN$7500,MATCH(CM$3,Команды!$A$2:$A$7500,0),$E43+2)=Команды!$AJ$18,TRUE,FALSE),IF(INDEX(Команды!$A$2:$AN$7500,MATCH(CM$3,Команды!$A$2:$A$7500,0),$E43+2)=Команды!$AJ$19,TRUE,FALSE)),INDEX(Команды!$AJ$2:$AL$19,MATCH(INDEX(Команды!$A$2:$AN$7500,MATCH(CM$3,Команды!$A$2:$A$7500,0),$E43+2),Команды!$AJ$2:$AJ$19,0),3),0)</f>
        <v>0.70833333333333337</v>
      </c>
      <c r="CO43" s="342"/>
      <c r="CP43" s="174" t="str">
        <f>IF(OR(IF(INDEX(Команды!$A$2:$AN$7500,MATCH(CP$3,Команды!$A$2:$A$7500,0),$E43+2)=Команды!$AJ$2,TRUE,FALSE),IF(INDEX(Команды!$A$2:$AN$7500,MATCH(CP$3,Команды!$A$2:$A$7500,0),$E43+2)=Команды!$AJ$3,TRUE,FALSE),IF(INDEX(Команды!$A$2:$AN$7500,MATCH(CP$3,Команды!$A$2:$A$7500,0),$E43+2)=Команды!$AJ$4,TRUE,FALSE),IF(INDEX(Команды!$A$2:$AN$7500,MATCH(CP$3,Команды!$A$2:$A$7500,0),$E43+2)=Команды!$AJ$5,TRUE,FALSE),IF(INDEX(Команды!$A$2:$AN$7500,MATCH(CP$3,Команды!$A$2:$A$7500,0),$E43+2)=Команды!$AJ$6,TRUE,FALSE),IF(INDEX(Команды!$A$2:$AN$7500,MATCH(CP$3,Команды!$A$2:$A$7500,0),$E43+2)=Команды!$AJ$7,TRUE,FALSE),IF(INDEX(Команды!$A$2:$AN$7500,MATCH(CP$3,Команды!$A$2:$A$7500,0),$E43+2)=Команды!$AJ$8,TRUE,FALSE),IF(INDEX(Команды!$A$2:$AN$7500,MATCH(CP$3,Команды!$A$2:$A$7500,0),$E43+2)=Команды!$AJ$9,TRUE,FALSE),IF(INDEX(Команды!$A$2:$AN$7500,MATCH(CP$3,Команды!$A$2:$A$7500,0),$E43+2)=Команды!$AJ$10,TRUE,FALSE),IF(INDEX(Команды!$A$2:$AN$7500,MATCH(CP$3,Команды!$A$2:$A$7500,0),$E43+2)=Команды!$AJ$11,TRUE,FALSE),IF(INDEX(Команды!$A$2:$AN$7500,MATCH(CP$3,Команды!$A$2:$A$7500,0),$E43+2)=Команды!$AJ$12,TRUE,FALSE),IF(INDEX(Команды!$A$2:$AN$7500,MATCH(CP$3,Команды!$A$2:$A$7500,0),$E43+2)=Команды!$AJ$13,TRUE,FALSE),IF(INDEX(Команды!$A$2:$AN$7500,MATCH(CP$3,Команды!$A$2:$A$7500,0),$E43+2)=Команды!$AJ$14,TRUE,FALSE),IF(INDEX(Команды!$A$2:$AN$7500,MATCH(CP$3,Команды!$A$2:$A$7500,0),$E43+2)=Команды!$AJ$15,TRUE,FALSE),IF(INDEX(Команды!$A$2:$AN$7500,MATCH(CP$3,Команды!$A$2:$A$7500,0),$E43+2)=Команды!$AJ$16,TRUE,FALSE),,IF(INDEX(Команды!$A$2:$AN$7500,MATCH(CP$3,Команды!$A$2:$A$7500,0),$E43+2)=Команды!$AJ$17,TRUE,FALSE),,IF(INDEX(Команды!$A$2:$AN$7500,MATCH(CP$3,Команды!$A$2:$A$7500,0),$E43+2)=Команды!$AJ$18,TRUE,FALSE),,IF(INDEX(Команды!$A$2:$AN$7500,MATCH(CP$3,Команды!$A$2:$A$7500,0),$E43+2)=Команды!$AJ$19,TRUE,FALSE)),INDEX(Команды!$AJ$2:$AK$19,MATCH(INDEX(Команды!$A$2:$AN$7500,MATCH(CP$3,Команды!$A$2:$A$7500,0),$E43+2),Команды!$AJ$2:$AJ$19,0),2),0)</f>
        <v>В</v>
      </c>
      <c r="CQ43" s="175" t="str">
        <f>IF(OR(IF(INDEX(Команды!$A$2:$AN$7500,MATCH(CP$3,Команды!$A$2:$A$7500,0),$E43+2)=Команды!$AJ$2,TRUE,FALSE),IF(INDEX(Команды!$A$2:$AN$7500,MATCH(CP$3,Команды!$A$2:$A$7500,0),$E43+2)=Команды!$AJ$3,TRUE,FALSE),IF(INDEX(Команды!$A$2:$AN$7500,MATCH(CP$3,Команды!$A$2:$A$7500,0),$E43+2)=Команды!$AJ$4,TRUE,FALSE),IF(INDEX(Команды!$A$2:$AN$7500,MATCH(CP$3,Команды!$A$2:$A$7500,0),$E43+2)=Команды!$AJ$5,TRUE,FALSE),IF(INDEX(Команды!$A$2:$AN$7500,MATCH(CP$3,Команды!$A$2:$A$7500,0),$E43+2)=Команды!$AJ$6,TRUE,FALSE),IF(INDEX(Команды!$A$2:$AN$7500,MATCH(CP$3,Команды!$A$2:$A$7500,0),$E43+2)=Команды!$AJ$7,TRUE,FALSE),IF(INDEX(Команды!$A$2:$AN$7500,MATCH(CP$3,Команды!$A$2:$A$7500,0),$E43+2)=Команды!$AJ$8,TRUE,FALSE),IF(INDEX(Команды!$A$2:$AN$7500,MATCH(CP$3,Команды!$A$2:$A$7500,0),$E43+2)=Команды!$AJ$9,TRUE,FALSE),IF(INDEX(Команды!$A$2:$AN$7500,MATCH(CP$3,Команды!$A$2:$A$7500,0),$E43+2)=Команды!$AJ$10,TRUE,FALSE),IF(INDEX(Команды!$A$2:$AN$7500,MATCH(CP$3,Команды!$A$2:$A$7500,0),$E43+2)=Команды!$AJ$11,TRUE,FALSE),IF(INDEX(Команды!$A$2:$AN$7500,MATCH(CP$3,Команды!$A$2:$A$7500,0),$E43+2)=Команды!$AJ$12,TRUE,FALSE),IF(INDEX(Команды!$A$2:$AN$7500,MATCH(CP$3,Команды!$A$2:$A$7500,0),$E43+2)=Команды!$AJ$13,TRUE,FALSE),IF(INDEX(Команды!$A$2:$AN$7500,MATCH(CP$3,Команды!$A$2:$A$7500,0),$E43+2)=Команды!$AJ$14,TRUE,FALSE),IF(INDEX(Команды!$A$2:$AN$7500,MATCH(CP$3,Команды!$A$2:$A$7500,0),$E43+2)=Команды!$AJ$15,TRUE,FALSE),IF(INDEX(Команды!$A$2:$AN$7500,MATCH(CP$3,Команды!$A$2:$A$7500,0),$E43+2)=Команды!$AJ$16,TRUE,FALSE),IF(INDEX(Команды!$A$2:$AN$7500,MATCH(CP$3,Команды!$A$2:$A$7500,0),$E43+2)=Команды!$AJ$17,TRUE,FALSE),IF(INDEX(Команды!$A$2:$AN$7500,MATCH(CP$3,Команды!$A$2:$A$7500,0),$E43+2)=Команды!$AJ$18,TRUE,FALSE),IF(INDEX(Команды!$A$2:$AN$7500,MATCH(CP$3,Команды!$A$2:$A$7500,0),$E43+2)=Команды!$AJ$19,TRUE,FALSE)),INDEX(Команды!$AJ$2:$AL$19,MATCH(INDEX(Команды!$A$2:$AN$7500,MATCH(CP$3,Команды!$A$2:$A$7500,0),$E43+2),Команды!$AJ$2:$AJ$19,0),3),0)</f>
        <v>В</v>
      </c>
      <c r="CR43" s="342"/>
      <c r="CS43" s="174">
        <f>IF(OR(IF(INDEX(Команды!$A$2:$AN$7500,MATCH(CS$3,Команды!$A$2:$A$7500,0),$E43+2)=Команды!$AJ$2,TRUE,FALSE),IF(INDEX(Команды!$A$2:$AN$7500,MATCH(CS$3,Команды!$A$2:$A$7500,0),$E43+2)=Команды!$AJ$3,TRUE,FALSE),IF(INDEX(Команды!$A$2:$AN$7500,MATCH(CS$3,Команды!$A$2:$A$7500,0),$E43+2)=Команды!$AJ$4,TRUE,FALSE),IF(INDEX(Команды!$A$2:$AN$7500,MATCH(CS$3,Команды!$A$2:$A$7500,0),$E43+2)=Команды!$AJ$5,TRUE,FALSE),IF(INDEX(Команды!$A$2:$AN$7500,MATCH(CS$3,Команды!$A$2:$A$7500,0),$E43+2)=Команды!$AJ$6,TRUE,FALSE),IF(INDEX(Команды!$A$2:$AN$7500,MATCH(CS$3,Команды!$A$2:$A$7500,0),$E43+2)=Команды!$AJ$7,TRUE,FALSE),IF(INDEX(Команды!$A$2:$AN$7500,MATCH(CS$3,Команды!$A$2:$A$7500,0),$E43+2)=Команды!$AJ$8,TRUE,FALSE),IF(INDEX(Команды!$A$2:$AN$7500,MATCH(CS$3,Команды!$A$2:$A$7500,0),$E43+2)=Команды!$AJ$9,TRUE,FALSE),IF(INDEX(Команды!$A$2:$AN$7500,MATCH(CS$3,Команды!$A$2:$A$7500,0),$E43+2)=Команды!$AJ$10,TRUE,FALSE),IF(INDEX(Команды!$A$2:$AN$7500,MATCH(CS$3,Команды!$A$2:$A$7500,0),$E43+2)=Команды!$AJ$11,TRUE,FALSE),IF(INDEX(Команды!$A$2:$AN$7500,MATCH(CS$3,Команды!$A$2:$A$7500,0),$E43+2)=Команды!$AJ$12,TRUE,FALSE),IF(INDEX(Команды!$A$2:$AN$7500,MATCH(CS$3,Команды!$A$2:$A$7500,0),$E43+2)=Команды!$AJ$13,TRUE,FALSE),IF(INDEX(Команды!$A$2:$AN$7500,MATCH(CS$3,Команды!$A$2:$A$7500,0),$E43+2)=Команды!$AJ$14,TRUE,FALSE),IF(INDEX(Команды!$A$2:$AN$7500,MATCH(CS$3,Команды!$A$2:$A$7500,0),$E43+2)=Команды!$AJ$15,TRUE,FALSE),IF(INDEX(Команды!$A$2:$AN$7500,MATCH(CS$3,Команды!$A$2:$A$7500,0),$E43+2)=Команды!$AJ$16,TRUE,FALSE),,IF(INDEX(Команды!$A$2:$AN$7500,MATCH(CS$3,Команды!$A$2:$A$7500,0),$E43+2)=Команды!$AJ$17,TRUE,FALSE),,IF(INDEX(Команды!$A$2:$AN$7500,MATCH(CS$3,Команды!$A$2:$A$7500,0),$E43+2)=Команды!$AJ$18,TRUE,FALSE),,IF(INDEX(Команды!$A$2:$AN$7500,MATCH(CS$3,Команды!$A$2:$A$7500,0),$E43+2)=Команды!$AJ$19,TRUE,FALSE)),INDEX(Команды!$AJ$2:$AK$19,MATCH(INDEX(Команды!$A$2:$AN$7500,MATCH(CS$3,Команды!$A$2:$A$7500,0),$E43+2),Команды!$AJ$2:$AJ$19,0),2),0)</f>
        <v>0.625</v>
      </c>
      <c r="CT43" s="175">
        <f>IF(OR(IF(INDEX(Команды!$A$2:$AN$7500,MATCH(CS$3,Команды!$A$2:$A$7500,0),$E43+2)=Команды!$AJ$2,TRUE,FALSE),IF(INDEX(Команды!$A$2:$AN$7500,MATCH(CS$3,Команды!$A$2:$A$7500,0),$E43+2)=Команды!$AJ$3,TRUE,FALSE),IF(INDEX(Команды!$A$2:$AN$7500,MATCH(CS$3,Команды!$A$2:$A$7500,0),$E43+2)=Команды!$AJ$4,TRUE,FALSE),IF(INDEX(Команды!$A$2:$AN$7500,MATCH(CS$3,Команды!$A$2:$A$7500,0),$E43+2)=Команды!$AJ$5,TRUE,FALSE),IF(INDEX(Команды!$A$2:$AN$7500,MATCH(CS$3,Команды!$A$2:$A$7500,0),$E43+2)=Команды!$AJ$6,TRUE,FALSE),IF(INDEX(Команды!$A$2:$AN$7500,MATCH(CS$3,Команды!$A$2:$A$7500,0),$E43+2)=Команды!$AJ$7,TRUE,FALSE),IF(INDEX(Команды!$A$2:$AN$7500,MATCH(CS$3,Команды!$A$2:$A$7500,0),$E43+2)=Команды!$AJ$8,TRUE,FALSE),IF(INDEX(Команды!$A$2:$AN$7500,MATCH(CS$3,Команды!$A$2:$A$7500,0),$E43+2)=Команды!$AJ$9,TRUE,FALSE),IF(INDEX(Команды!$A$2:$AN$7500,MATCH(CS$3,Команды!$A$2:$A$7500,0),$E43+2)=Команды!$AJ$10,TRUE,FALSE),IF(INDEX(Команды!$A$2:$AN$7500,MATCH(CS$3,Команды!$A$2:$A$7500,0),$E43+2)=Команды!$AJ$11,TRUE,FALSE),IF(INDEX(Команды!$A$2:$AN$7500,MATCH(CS$3,Команды!$A$2:$A$7500,0),$E43+2)=Команды!$AJ$12,TRUE,FALSE),IF(INDEX(Команды!$A$2:$AN$7500,MATCH(CS$3,Команды!$A$2:$A$7500,0),$E43+2)=Команды!$AJ$13,TRUE,FALSE),IF(INDEX(Команды!$A$2:$AN$7500,MATCH(CS$3,Команды!$A$2:$A$7500,0),$E43+2)=Команды!$AJ$14,TRUE,FALSE),IF(INDEX(Команды!$A$2:$AN$7500,MATCH(CS$3,Команды!$A$2:$A$7500,0),$E43+2)=Команды!$AJ$15,TRUE,FALSE),IF(INDEX(Команды!$A$2:$AN$7500,MATCH(CS$3,Команды!$A$2:$A$7500,0),$E43+2)=Команды!$AJ$16,TRUE,FALSE),IF(INDEX(Команды!$A$2:$AN$7500,MATCH(CS$3,Команды!$A$2:$A$7500,0),$E43+2)=Команды!$AJ$17,TRUE,FALSE),IF(INDEX(Команды!$A$2:$AN$7500,MATCH(CS$3,Команды!$A$2:$A$7500,0),$E43+2)=Команды!$AJ$18,TRUE,FALSE),IF(INDEX(Команды!$A$2:$AN$7500,MATCH(CS$3,Команды!$A$2:$A$7500,0),$E43+2)=Команды!$AJ$19,TRUE,FALSE)),INDEX(Команды!$AJ$2:$AL$19,MATCH(INDEX(Команды!$A$2:$AN$7500,MATCH(CS$3,Команды!$A$2:$A$7500,0),$E43+2),Команды!$AJ$2:$AJ$19,0),3),0)</f>
        <v>1</v>
      </c>
      <c r="CU43" s="342"/>
    </row>
    <row r="44" spans="1:99" s="2" customFormat="1" ht="21.95" customHeight="1" x14ac:dyDescent="0.3">
      <c r="A44" s="251">
        <v>39</v>
      </c>
      <c r="B44" s="2">
        <f>VLOOKUP(A44,'Список КК'!A:F,6,TRUE)</f>
        <v>890</v>
      </c>
      <c r="C44" s="634" t="str">
        <f>VLOOKUP(A44,'Список КК'!A:B,2,TRUE)</f>
        <v>Шулекина Любовь Анатольевна</v>
      </c>
      <c r="D44" s="203" t="str">
        <f>VLOOKUP(A44,'Список КК'!A:D,4,TRUE)</f>
        <v>ГК</v>
      </c>
      <c r="E44" s="4">
        <f>VLOOKUP(A44,'Список КК'!A:C,3,TRUE)</f>
        <v>11</v>
      </c>
      <c r="F44" s="220">
        <f>VLOOKUP(A44,'Список КК'!A:E,5,TRUE)</f>
        <v>0</v>
      </c>
      <c r="G44" s="174">
        <f>IF(OR(IF(INDEX(Команды!$A$2:$AN$7500,MATCH(G$3,Команды!$A$2:$A$7500,0),$E44+2)=Команды!$AJ$2,TRUE,FALSE),IF(INDEX(Команды!$A$2:$AN$7500,MATCH(G$3,Команды!$A$2:$A$7500,0),$E44+2)=Команды!$AJ$3,TRUE,FALSE),IF(INDEX(Команды!$A$2:$AN$7500,MATCH(G$3,Команды!$A$2:$A$7500,0),$E44+2)=Команды!$AJ$4,TRUE,FALSE),IF(INDEX(Команды!$A$2:$AN$7500,MATCH(G$3,Команды!$A$2:$A$7500,0),$E44+2)=Команды!$AJ$5,TRUE,FALSE),IF(INDEX(Команды!$A$2:$AN$7500,MATCH(G$3,Команды!$A$2:$A$7500,0),$E44+2)=Команды!$AJ$6,TRUE,FALSE),IF(INDEX(Команды!$A$2:$AN$7500,MATCH(G$3,Команды!$A$2:$A$7500,0),$E44+2)=Команды!$AJ$7,TRUE,FALSE),IF(INDEX(Команды!$A$2:$AN$7500,MATCH(G$3,Команды!$A$2:$A$7500,0),$E44+2)=Команды!$AJ$8,TRUE,FALSE),IF(INDEX(Команды!$A$2:$AN$7500,MATCH(G$3,Команды!$A$2:$A$7500,0),$E44+2)=Команды!$AJ$9,TRUE,FALSE),IF(INDEX(Команды!$A$2:$AN$7500,MATCH(G$3,Команды!$A$2:$A$7500,0),$E44+2)=Команды!$AJ$10,TRUE,FALSE),IF(INDEX(Команды!$A$2:$AN$7500,MATCH(G$3,Команды!$A$2:$A$7500,0),$E44+2)=Команды!$AJ$11,TRUE,FALSE),IF(INDEX(Команды!$A$2:$AN$7500,MATCH(G$3,Команды!$A$2:$A$7500,0),$E44+2)=Команды!$AJ$12,TRUE,FALSE),IF(INDEX(Команды!$A$2:$AN$7500,MATCH(G$3,Команды!$A$2:$A$7500,0),$E44+2)=Команды!$AJ$13,TRUE,FALSE),IF(INDEX(Команды!$A$2:$AN$7500,MATCH(G$3,Команды!$A$2:$A$7500,0),$E44+2)=Команды!$AJ$14,TRUE,FALSE),IF(INDEX(Команды!$A$2:$AN$7500,MATCH(G$3,Команды!$A$2:$A$7500,0),$E44+2)=Команды!$AJ$15,TRUE,FALSE),IF(INDEX(Команды!$A$2:$AN$7500,MATCH(G$3,Команды!$A$2:$A$7500,0),$E44+2)=Команды!$AJ$16,TRUE,FALSE),,IF(INDEX(Команды!$A$2:$AN$7500,MATCH(G$3,Команды!$A$2:$A$7500,0),$E44+2)=Команды!$AJ$17,TRUE,FALSE),,IF(INDEX(Команды!$A$2:$AN$7500,MATCH(G$3,Команды!$A$2:$A$7500,0),$E44+2)=Команды!$AJ$18,TRUE,FALSE),,IF(INDEX(Команды!$A$2:$AN$7500,MATCH(G$3,Команды!$A$2:$A$7500,0),$E44+2)=Команды!$AJ$19,TRUE,FALSE)),INDEX(Команды!$AJ$2:$AK$19,MATCH(INDEX(Команды!$A$2:$AN$7500,MATCH(G$3,Команды!$A$2:$A$7500,0),$E44+2),Команды!$AJ$2:$AJ$19,0),2),0)</f>
        <v>0.3125</v>
      </c>
      <c r="H44" s="175">
        <f>IF(OR(IF(INDEX(Команды!$A$2:$AN$7500,MATCH(G$3,Команды!$A$2:$A$7500,0),$E44+2)=Команды!$AJ$2,TRUE,FALSE),IF(INDEX(Команды!$A$2:$AN$7500,MATCH(G$3,Команды!$A$2:$A$7500,0),$E44+2)=Команды!$AJ$3,TRUE,FALSE),IF(INDEX(Команды!$A$2:$AN$7500,MATCH(G$3,Команды!$A$2:$A$7500,0),$E44+2)=Команды!$AJ$4,TRUE,FALSE),IF(INDEX(Команды!$A$2:$AN$7500,MATCH(G$3,Команды!$A$2:$A$7500,0),$E44+2)=Команды!$AJ$5,TRUE,FALSE),IF(INDEX(Команды!$A$2:$AN$7500,MATCH(G$3,Команды!$A$2:$A$7500,0),$E44+2)=Команды!$AJ$6,TRUE,FALSE),IF(INDEX(Команды!$A$2:$AN$7500,MATCH(G$3,Команды!$A$2:$A$7500,0),$E44+2)=Команды!$AJ$7,TRUE,FALSE),IF(INDEX(Команды!$A$2:$AN$7500,MATCH(G$3,Команды!$A$2:$A$7500,0),$E44+2)=Команды!$AJ$8,TRUE,FALSE),IF(INDEX(Команды!$A$2:$AN$7500,MATCH(G$3,Команды!$A$2:$A$7500,0),$E44+2)=Команды!$AJ$9,TRUE,FALSE),IF(INDEX(Команды!$A$2:$AN$7500,MATCH(G$3,Команды!$A$2:$A$7500,0),$E44+2)=Команды!$AJ$10,TRUE,FALSE),IF(INDEX(Команды!$A$2:$AN$7500,MATCH(G$3,Команды!$A$2:$A$7500,0),$E44+2)=Команды!$AJ$11,TRUE,FALSE),IF(INDEX(Команды!$A$2:$AN$7500,MATCH(G$3,Команды!$A$2:$A$7500,0),$E44+2)=Команды!$AJ$12,TRUE,FALSE),IF(INDEX(Команды!$A$2:$AN$7500,MATCH(G$3,Команды!$A$2:$A$7500,0),$E44+2)=Команды!$AJ$13,TRUE,FALSE),IF(INDEX(Команды!$A$2:$AN$7500,MATCH(G$3,Команды!$A$2:$A$7500,0),$E44+2)=Команды!$AJ$14,TRUE,FALSE),IF(INDEX(Команды!$A$2:$AN$7500,MATCH(G$3,Команды!$A$2:$A$7500,0),$E44+2)=Команды!$AJ$15,TRUE,FALSE),IF(INDEX(Команды!$A$2:$AN$7500,MATCH(G$3,Команды!$A$2:$A$7500,0),$E44+2)=Команды!$AJ$16,TRUE,FALSE),IF(INDEX(Команды!$A$2:$AN$7500,MATCH(G$3,Команды!$A$2:$A$7500,0),$E44+2)=Команды!$AJ$17,TRUE,FALSE),IF(INDEX(Команды!$A$2:$AN$7500,MATCH(G$3,Команды!$A$2:$A$7500,0),$E44+2)=Команды!$AJ$18,TRUE,FALSE),IF(INDEX(Команды!$A$2:$AN$7500,MATCH(G$3,Команды!$A$2:$A$7500,0),$E44+2)=Команды!$AJ$19,TRUE,FALSE)),INDEX(Команды!$AJ$2:$AL$19,MATCH(INDEX(Команды!$A$2:$AN$7500,MATCH(G$3,Команды!$A$2:$A$7500,0),$E44+2),Команды!$AJ$2:$AJ$19,0),3),0)</f>
        <v>0.6875</v>
      </c>
      <c r="I44" s="342"/>
      <c r="J44" s="174">
        <f>IF(OR(IF(INDEX(Команды!$A$2:$AN$7500,MATCH(J$3,Команды!$A$2:$A$7500,0),$E44+2)=Команды!$AJ$2,TRUE,FALSE),IF(INDEX(Команды!$A$2:$AN$7500,MATCH(J$3,Команды!$A$2:$A$7500,0),$E44+2)=Команды!$AJ$3,TRUE,FALSE),IF(INDEX(Команды!$A$2:$AN$7500,MATCH(J$3,Команды!$A$2:$A$7500,0),$E44+2)=Команды!$AJ$4,TRUE,FALSE),IF(INDEX(Команды!$A$2:$AN$7500,MATCH(J$3,Команды!$A$2:$A$7500,0),$E44+2)=Команды!$AJ$5,TRUE,FALSE),IF(INDEX(Команды!$A$2:$AN$7500,MATCH(J$3,Команды!$A$2:$A$7500,0),$E44+2)=Команды!$AJ$6,TRUE,FALSE),IF(INDEX(Команды!$A$2:$AN$7500,MATCH(J$3,Команды!$A$2:$A$7500,0),$E44+2)=Команды!$AJ$7,TRUE,FALSE),IF(INDEX(Команды!$A$2:$AN$7500,MATCH(J$3,Команды!$A$2:$A$7500,0),$E44+2)=Команды!$AJ$8,TRUE,FALSE),IF(INDEX(Команды!$A$2:$AN$7500,MATCH(J$3,Команды!$A$2:$A$7500,0),$E44+2)=Команды!$AJ$9,TRUE,FALSE),IF(INDEX(Команды!$A$2:$AN$7500,MATCH(J$3,Команды!$A$2:$A$7500,0),$E44+2)=Команды!$AJ$10,TRUE,FALSE),IF(INDEX(Команды!$A$2:$AN$7500,MATCH(J$3,Команды!$A$2:$A$7500,0),$E44+2)=Команды!$AJ$11,TRUE,FALSE),IF(INDEX(Команды!$A$2:$AN$7500,MATCH(J$3,Команды!$A$2:$A$7500,0),$E44+2)=Команды!$AJ$12,TRUE,FALSE),IF(INDEX(Команды!$A$2:$AN$7500,MATCH(J$3,Команды!$A$2:$A$7500,0),$E44+2)=Команды!$AJ$13,TRUE,FALSE),IF(INDEX(Команды!$A$2:$AN$7500,MATCH(J$3,Команды!$A$2:$A$7500,0),$E44+2)=Команды!$AJ$14,TRUE,FALSE),IF(INDEX(Команды!$A$2:$AN$7500,MATCH(J$3,Команды!$A$2:$A$7500,0),$E44+2)=Команды!$AJ$15,TRUE,FALSE),IF(INDEX(Команды!$A$2:$AN$7500,MATCH(J$3,Команды!$A$2:$A$7500,0),$E44+2)=Команды!$AJ$16,TRUE,FALSE),,IF(INDEX(Команды!$A$2:$AN$7500,MATCH(J$3,Команды!$A$2:$A$7500,0),$E44+2)=Команды!$AJ$17,TRUE,FALSE),,IF(INDEX(Команды!$A$2:$AN$7500,MATCH(J$3,Команды!$A$2:$A$7500,0),$E44+2)=Команды!$AJ$18,TRUE,FALSE),,IF(INDEX(Команды!$A$2:$AN$7500,MATCH(J$3,Команды!$A$2:$A$7500,0),$E44+2)=Команды!$AJ$19,TRUE,FALSE)),INDEX(Команды!$AJ$2:$AK$19,MATCH(INDEX(Команды!$A$2:$AN$7500,MATCH(J$3,Команды!$A$2:$A$7500,0),$E44+2),Команды!$AJ$2:$AJ$19,0),2),0)</f>
        <v>0.375</v>
      </c>
      <c r="K44" s="175">
        <f>IF(OR(IF(INDEX(Команды!$A$2:$AN$7500,MATCH(J$3,Команды!$A$2:$A$7500,0),$E44+2)=Команды!$AJ$2,TRUE,FALSE),IF(INDEX(Команды!$A$2:$AN$7500,MATCH(J$3,Команды!$A$2:$A$7500,0),$E44+2)=Команды!$AJ$3,TRUE,FALSE),IF(INDEX(Команды!$A$2:$AN$7500,MATCH(J$3,Команды!$A$2:$A$7500,0),$E44+2)=Команды!$AJ$4,TRUE,FALSE),IF(INDEX(Команды!$A$2:$AN$7500,MATCH(J$3,Команды!$A$2:$A$7500,0),$E44+2)=Команды!$AJ$5,TRUE,FALSE),IF(INDEX(Команды!$A$2:$AN$7500,MATCH(J$3,Команды!$A$2:$A$7500,0),$E44+2)=Команды!$AJ$6,TRUE,FALSE),IF(INDEX(Команды!$A$2:$AN$7500,MATCH(J$3,Команды!$A$2:$A$7500,0),$E44+2)=Команды!$AJ$7,TRUE,FALSE),IF(INDEX(Команды!$A$2:$AN$7500,MATCH(J$3,Команды!$A$2:$A$7500,0),$E44+2)=Команды!$AJ$8,TRUE,FALSE),IF(INDEX(Команды!$A$2:$AN$7500,MATCH(J$3,Команды!$A$2:$A$7500,0),$E44+2)=Команды!$AJ$9,TRUE,FALSE),IF(INDEX(Команды!$A$2:$AN$7500,MATCH(J$3,Команды!$A$2:$A$7500,0),$E44+2)=Команды!$AJ$10,TRUE,FALSE),IF(INDEX(Команды!$A$2:$AN$7500,MATCH(J$3,Команды!$A$2:$A$7500,0),$E44+2)=Команды!$AJ$11,TRUE,FALSE),IF(INDEX(Команды!$A$2:$AN$7500,MATCH(J$3,Команды!$A$2:$A$7500,0),$E44+2)=Команды!$AJ$12,TRUE,FALSE),IF(INDEX(Команды!$A$2:$AN$7500,MATCH(J$3,Команды!$A$2:$A$7500,0),$E44+2)=Команды!$AJ$13,TRUE,FALSE),IF(INDEX(Команды!$A$2:$AN$7500,MATCH(J$3,Команды!$A$2:$A$7500,0),$E44+2)=Команды!$AJ$14,TRUE,FALSE),IF(INDEX(Команды!$A$2:$AN$7500,MATCH(J$3,Команды!$A$2:$A$7500,0),$E44+2)=Команды!$AJ$15,TRUE,FALSE),IF(INDEX(Команды!$A$2:$AN$7500,MATCH(J$3,Команды!$A$2:$A$7500,0),$E44+2)=Команды!$AJ$16,TRUE,FALSE),IF(INDEX(Команды!$A$2:$AN$7500,MATCH(J$3,Команды!$A$2:$A$7500,0),$E44+2)=Команды!$AJ$17,TRUE,FALSE),IF(INDEX(Команды!$A$2:$AN$7500,MATCH(J$3,Команды!$A$2:$A$7500,0),$E44+2)=Команды!$AJ$18,TRUE,FALSE),IF(INDEX(Команды!$A$2:$AN$7500,MATCH(J$3,Команды!$A$2:$A$7500,0),$E44+2)=Команды!$AJ$19,TRUE,FALSE)),INDEX(Команды!$AJ$2:$AL$19,MATCH(INDEX(Команды!$A$2:$AN$7500,MATCH(J$3,Команды!$A$2:$A$7500,0),$E44+2),Команды!$AJ$2:$AJ$19,0),3),0)</f>
        <v>0.75</v>
      </c>
      <c r="L44" s="342"/>
      <c r="M44" s="174">
        <f>IF(OR(IF(INDEX(Команды!$A$2:$AN$7500,MATCH(M$3,Команды!$A$2:$A$7500,0),$E44+2)=Команды!$AJ$2,TRUE,FALSE),IF(INDEX(Команды!$A$2:$AN$7500,MATCH(M$3,Команды!$A$2:$A$7500,0),$E44+2)=Команды!$AJ$3,TRUE,FALSE),IF(INDEX(Команды!$A$2:$AN$7500,MATCH(M$3,Команды!$A$2:$A$7500,0),$E44+2)=Команды!$AJ$4,TRUE,FALSE),IF(INDEX(Команды!$A$2:$AN$7500,MATCH(M$3,Команды!$A$2:$A$7500,0),$E44+2)=Команды!$AJ$5,TRUE,FALSE),IF(INDEX(Команды!$A$2:$AN$7500,MATCH(M$3,Команды!$A$2:$A$7500,0),$E44+2)=Команды!$AJ$6,TRUE,FALSE),IF(INDEX(Команды!$A$2:$AN$7500,MATCH(M$3,Команды!$A$2:$A$7500,0),$E44+2)=Команды!$AJ$7,TRUE,FALSE),IF(INDEX(Команды!$A$2:$AN$7500,MATCH(M$3,Команды!$A$2:$A$7500,0),$E44+2)=Команды!$AJ$8,TRUE,FALSE),IF(INDEX(Команды!$A$2:$AN$7500,MATCH(M$3,Команды!$A$2:$A$7500,0),$E44+2)=Команды!$AJ$9,TRUE,FALSE),IF(INDEX(Команды!$A$2:$AN$7500,MATCH(M$3,Команды!$A$2:$A$7500,0),$E44+2)=Команды!$AJ$10,TRUE,FALSE),IF(INDEX(Команды!$A$2:$AN$7500,MATCH(M$3,Команды!$A$2:$A$7500,0),$E44+2)=Команды!$AJ$11,TRUE,FALSE),IF(INDEX(Команды!$A$2:$AN$7500,MATCH(M$3,Команды!$A$2:$A$7500,0),$E44+2)=Команды!$AJ$12,TRUE,FALSE),IF(INDEX(Команды!$A$2:$AN$7500,MATCH(M$3,Команды!$A$2:$A$7500,0),$E44+2)=Команды!$AJ$13,TRUE,FALSE),IF(INDEX(Команды!$A$2:$AN$7500,MATCH(M$3,Команды!$A$2:$A$7500,0),$E44+2)=Команды!$AJ$14,TRUE,FALSE),IF(INDEX(Команды!$A$2:$AN$7500,MATCH(M$3,Команды!$A$2:$A$7500,0),$E44+2)=Команды!$AJ$15,TRUE,FALSE),IF(INDEX(Команды!$A$2:$AN$7500,MATCH(M$3,Команды!$A$2:$A$7500,0),$E44+2)=Команды!$AJ$16,TRUE,FALSE),,IF(INDEX(Команды!$A$2:$AN$7500,MATCH(M$3,Команды!$A$2:$A$7500,0),$E44+2)=Команды!$AJ$17,TRUE,FALSE),,IF(INDEX(Команды!$A$2:$AN$7500,MATCH(M$3,Команды!$A$2:$A$7500,0),$E44+2)=Команды!$AJ$18,TRUE,FALSE),,IF(INDEX(Команды!$A$2:$AN$7500,MATCH(M$3,Команды!$A$2:$A$7500,0),$E44+2)=Команды!$AJ$19,TRUE,FALSE)),INDEX(Команды!$AJ$2:$AK$19,MATCH(INDEX(Команды!$A$2:$AN$7500,MATCH(M$3,Команды!$A$2:$A$7500,0),$E44+2),Команды!$AJ$2:$AJ$19,0),2),0)</f>
        <v>0.64583333333333337</v>
      </c>
      <c r="N44" s="175">
        <f>IF(OR(IF(INDEX(Команды!$A$2:$AN$7500,MATCH(M$3,Команды!$A$2:$A$7500,0),$E44+2)=Команды!$AJ$2,TRUE,FALSE),IF(INDEX(Команды!$A$2:$AN$7500,MATCH(M$3,Команды!$A$2:$A$7500,0),$E44+2)=Команды!$AJ$3,TRUE,FALSE),IF(INDEX(Команды!$A$2:$AN$7500,MATCH(M$3,Команды!$A$2:$A$7500,0),$E44+2)=Команды!$AJ$4,TRUE,FALSE),IF(INDEX(Команды!$A$2:$AN$7500,MATCH(M$3,Команды!$A$2:$A$7500,0),$E44+2)=Команды!$AJ$5,TRUE,FALSE),IF(INDEX(Команды!$A$2:$AN$7500,MATCH(M$3,Команды!$A$2:$A$7500,0),$E44+2)=Команды!$AJ$6,TRUE,FALSE),IF(INDEX(Команды!$A$2:$AN$7500,MATCH(M$3,Команды!$A$2:$A$7500,0),$E44+2)=Команды!$AJ$7,TRUE,FALSE),IF(INDEX(Команды!$A$2:$AN$7500,MATCH(M$3,Команды!$A$2:$A$7500,0),$E44+2)=Команды!$AJ$8,TRUE,FALSE),IF(INDEX(Команды!$A$2:$AN$7500,MATCH(M$3,Команды!$A$2:$A$7500,0),$E44+2)=Команды!$AJ$9,TRUE,FALSE),IF(INDEX(Команды!$A$2:$AN$7500,MATCH(M$3,Команды!$A$2:$A$7500,0),$E44+2)=Команды!$AJ$10,TRUE,FALSE),IF(INDEX(Команды!$A$2:$AN$7500,MATCH(M$3,Команды!$A$2:$A$7500,0),$E44+2)=Команды!$AJ$11,TRUE,FALSE),IF(INDEX(Команды!$A$2:$AN$7500,MATCH(M$3,Команды!$A$2:$A$7500,0),$E44+2)=Команды!$AJ$12,TRUE,FALSE),IF(INDEX(Команды!$A$2:$AN$7500,MATCH(M$3,Команды!$A$2:$A$7500,0),$E44+2)=Команды!$AJ$13,TRUE,FALSE),IF(INDEX(Команды!$A$2:$AN$7500,MATCH(M$3,Команды!$A$2:$A$7500,0),$E44+2)=Команды!$AJ$14,TRUE,FALSE),IF(INDEX(Команды!$A$2:$AN$7500,MATCH(M$3,Команды!$A$2:$A$7500,0),$E44+2)=Команды!$AJ$15,TRUE,FALSE),IF(INDEX(Команды!$A$2:$AN$7500,MATCH(M$3,Команды!$A$2:$A$7500,0),$E44+2)=Команды!$AJ$16,TRUE,FALSE),IF(INDEX(Команды!$A$2:$AN$7500,MATCH(M$3,Команды!$A$2:$A$7500,0),$E44+2)=Команды!$AJ$17,TRUE,FALSE),IF(INDEX(Команды!$A$2:$AN$7500,MATCH(M$3,Команды!$A$2:$A$7500,0),$E44+2)=Команды!$AJ$18,TRUE,FALSE),IF(INDEX(Команды!$A$2:$AN$7500,MATCH(M$3,Команды!$A$2:$A$7500,0),$E44+2)=Команды!$AJ$19,TRUE,FALSE)),INDEX(Команды!$AJ$2:$AL$19,MATCH(INDEX(Команды!$A$2:$AN$7500,MATCH(M$3,Команды!$A$2:$A$7500,0),$E44+2),Команды!$AJ$2:$AJ$19,0),3),0)</f>
        <v>1.0208333333333333</v>
      </c>
      <c r="O44" s="342"/>
      <c r="P44" s="174" t="str">
        <f>IF(OR(IF(INDEX(Команды!$A$2:$AN$7500,MATCH(P$3,Команды!$A$2:$A$7500,0),$E44+2)=Команды!$AJ$2,TRUE,FALSE),IF(INDEX(Команды!$A$2:$AN$7500,MATCH(P$3,Команды!$A$2:$A$7500,0),$E44+2)=Команды!$AJ$3,TRUE,FALSE),IF(INDEX(Команды!$A$2:$AN$7500,MATCH(P$3,Команды!$A$2:$A$7500,0),$E44+2)=Команды!$AJ$4,TRUE,FALSE),IF(INDEX(Команды!$A$2:$AN$7500,MATCH(P$3,Команды!$A$2:$A$7500,0),$E44+2)=Команды!$AJ$5,TRUE,FALSE),IF(INDEX(Команды!$A$2:$AN$7500,MATCH(P$3,Команды!$A$2:$A$7500,0),$E44+2)=Команды!$AJ$6,TRUE,FALSE),IF(INDEX(Команды!$A$2:$AN$7500,MATCH(P$3,Команды!$A$2:$A$7500,0),$E44+2)=Команды!$AJ$7,TRUE,FALSE),IF(INDEX(Команды!$A$2:$AN$7500,MATCH(P$3,Команды!$A$2:$A$7500,0),$E44+2)=Команды!$AJ$8,TRUE,FALSE),IF(INDEX(Команды!$A$2:$AN$7500,MATCH(P$3,Команды!$A$2:$A$7500,0),$E44+2)=Команды!$AJ$9,TRUE,FALSE),IF(INDEX(Команды!$A$2:$AN$7500,MATCH(P$3,Команды!$A$2:$A$7500,0),$E44+2)=Команды!$AJ$10,TRUE,FALSE),IF(INDEX(Команды!$A$2:$AN$7500,MATCH(P$3,Команды!$A$2:$A$7500,0),$E44+2)=Команды!$AJ$11,TRUE,FALSE),IF(INDEX(Команды!$A$2:$AN$7500,MATCH(P$3,Команды!$A$2:$A$7500,0),$E44+2)=Команды!$AJ$12,TRUE,FALSE),IF(INDEX(Команды!$A$2:$AN$7500,MATCH(P$3,Команды!$A$2:$A$7500,0),$E44+2)=Команды!$AJ$13,TRUE,FALSE),IF(INDEX(Команды!$A$2:$AN$7500,MATCH(P$3,Команды!$A$2:$A$7500,0),$E44+2)=Команды!$AJ$14,TRUE,FALSE),IF(INDEX(Команды!$A$2:$AN$7500,MATCH(P$3,Команды!$A$2:$A$7500,0),$E44+2)=Команды!$AJ$15,TRUE,FALSE),IF(INDEX(Команды!$A$2:$AN$7500,MATCH(P$3,Команды!$A$2:$A$7500,0),$E44+2)=Команды!$AJ$16,TRUE,FALSE),,IF(INDEX(Команды!$A$2:$AN$7500,MATCH(P$3,Команды!$A$2:$A$7500,0),$E44+2)=Команды!$AJ$17,TRUE,FALSE),,IF(INDEX(Команды!$A$2:$AN$7500,MATCH(P$3,Команды!$A$2:$A$7500,0),$E44+2)=Команды!$AJ$18,TRUE,FALSE),,IF(INDEX(Команды!$A$2:$AN$7500,MATCH(P$3,Команды!$A$2:$A$7500,0),$E44+2)=Команды!$AJ$19,TRUE,FALSE)),INDEX(Команды!$AJ$2:$AK$19,MATCH(INDEX(Команды!$A$2:$AN$7500,MATCH(P$3,Команды!$A$2:$A$7500,0),$E44+2),Команды!$AJ$2:$AJ$19,0),2),0)</f>
        <v>В</v>
      </c>
      <c r="Q44" s="175" t="str">
        <f>IF(OR(IF(INDEX(Команды!$A$2:$AN$7500,MATCH(P$3,Команды!$A$2:$A$7500,0),$E44+2)=Команды!$AJ$2,TRUE,FALSE),IF(INDEX(Команды!$A$2:$AN$7500,MATCH(P$3,Команды!$A$2:$A$7500,0),$E44+2)=Команды!$AJ$3,TRUE,FALSE),IF(INDEX(Команды!$A$2:$AN$7500,MATCH(P$3,Команды!$A$2:$A$7500,0),$E44+2)=Команды!$AJ$4,TRUE,FALSE),IF(INDEX(Команды!$A$2:$AN$7500,MATCH(P$3,Команды!$A$2:$A$7500,0),$E44+2)=Команды!$AJ$5,TRUE,FALSE),IF(INDEX(Команды!$A$2:$AN$7500,MATCH(P$3,Команды!$A$2:$A$7500,0),$E44+2)=Команды!$AJ$6,TRUE,FALSE),IF(INDEX(Команды!$A$2:$AN$7500,MATCH(P$3,Команды!$A$2:$A$7500,0),$E44+2)=Команды!$AJ$7,TRUE,FALSE),IF(INDEX(Команды!$A$2:$AN$7500,MATCH(P$3,Команды!$A$2:$A$7500,0),$E44+2)=Команды!$AJ$8,TRUE,FALSE),IF(INDEX(Команды!$A$2:$AN$7500,MATCH(P$3,Команды!$A$2:$A$7500,0),$E44+2)=Команды!$AJ$9,TRUE,FALSE),IF(INDEX(Команды!$A$2:$AN$7500,MATCH(P$3,Команды!$A$2:$A$7500,0),$E44+2)=Команды!$AJ$10,TRUE,FALSE),IF(INDEX(Команды!$A$2:$AN$7500,MATCH(P$3,Команды!$A$2:$A$7500,0),$E44+2)=Команды!$AJ$11,TRUE,FALSE),IF(INDEX(Команды!$A$2:$AN$7500,MATCH(P$3,Команды!$A$2:$A$7500,0),$E44+2)=Команды!$AJ$12,TRUE,FALSE),IF(INDEX(Команды!$A$2:$AN$7500,MATCH(P$3,Команды!$A$2:$A$7500,0),$E44+2)=Команды!$AJ$13,TRUE,FALSE),IF(INDEX(Команды!$A$2:$AN$7500,MATCH(P$3,Команды!$A$2:$A$7500,0),$E44+2)=Команды!$AJ$14,TRUE,FALSE),IF(INDEX(Команды!$A$2:$AN$7500,MATCH(P$3,Команды!$A$2:$A$7500,0),$E44+2)=Команды!$AJ$15,TRUE,FALSE),IF(INDEX(Команды!$A$2:$AN$7500,MATCH(P$3,Команды!$A$2:$A$7500,0),$E44+2)=Команды!$AJ$16,TRUE,FALSE),IF(INDEX(Команды!$A$2:$AN$7500,MATCH(P$3,Команды!$A$2:$A$7500,0),$E44+2)=Команды!$AJ$17,TRUE,FALSE),IF(INDEX(Команды!$A$2:$AN$7500,MATCH(P$3,Команды!$A$2:$A$7500,0),$E44+2)=Команды!$AJ$18,TRUE,FALSE),IF(INDEX(Команды!$A$2:$AN$7500,MATCH(P$3,Команды!$A$2:$A$7500,0),$E44+2)=Команды!$AJ$19,TRUE,FALSE)),INDEX(Команды!$AJ$2:$AL$19,MATCH(INDEX(Команды!$A$2:$AN$7500,MATCH(P$3,Команды!$A$2:$A$7500,0),$E44+2),Команды!$AJ$2:$AJ$19,0),3),0)</f>
        <v>В</v>
      </c>
      <c r="R44" s="342"/>
      <c r="S44" s="174" t="str">
        <f>IF(OR(IF(INDEX(Команды!$A$2:$AN$7500,MATCH(S$3,Команды!$A$2:$A$7500,0),$E44+2)=Команды!$AJ$2,TRUE,FALSE),IF(INDEX(Команды!$A$2:$AN$7500,MATCH(S$3,Команды!$A$2:$A$7500,0),$E44+2)=Команды!$AJ$3,TRUE,FALSE),IF(INDEX(Команды!$A$2:$AN$7500,MATCH(S$3,Команды!$A$2:$A$7500,0),$E44+2)=Команды!$AJ$4,TRUE,FALSE),IF(INDEX(Команды!$A$2:$AN$7500,MATCH(S$3,Команды!$A$2:$A$7500,0),$E44+2)=Команды!$AJ$5,TRUE,FALSE),IF(INDEX(Команды!$A$2:$AN$7500,MATCH(S$3,Команды!$A$2:$A$7500,0),$E44+2)=Команды!$AJ$6,TRUE,FALSE),IF(INDEX(Команды!$A$2:$AN$7500,MATCH(S$3,Команды!$A$2:$A$7500,0),$E44+2)=Команды!$AJ$7,TRUE,FALSE),IF(INDEX(Команды!$A$2:$AN$7500,MATCH(S$3,Команды!$A$2:$A$7500,0),$E44+2)=Команды!$AJ$8,TRUE,FALSE),IF(INDEX(Команды!$A$2:$AN$7500,MATCH(S$3,Команды!$A$2:$A$7500,0),$E44+2)=Команды!$AJ$9,TRUE,FALSE),IF(INDEX(Команды!$A$2:$AN$7500,MATCH(S$3,Команды!$A$2:$A$7500,0),$E44+2)=Команды!$AJ$10,TRUE,FALSE),IF(INDEX(Команды!$A$2:$AN$7500,MATCH(S$3,Команды!$A$2:$A$7500,0),$E44+2)=Команды!$AJ$11,TRUE,FALSE),IF(INDEX(Команды!$A$2:$AN$7500,MATCH(S$3,Команды!$A$2:$A$7500,0),$E44+2)=Команды!$AJ$12,TRUE,FALSE),IF(INDEX(Команды!$A$2:$AN$7500,MATCH(S$3,Команды!$A$2:$A$7500,0),$E44+2)=Команды!$AJ$13,TRUE,FALSE),IF(INDEX(Команды!$A$2:$AN$7500,MATCH(S$3,Команды!$A$2:$A$7500,0),$E44+2)=Команды!$AJ$14,TRUE,FALSE),IF(INDEX(Команды!$A$2:$AN$7500,MATCH(S$3,Команды!$A$2:$A$7500,0),$E44+2)=Команды!$AJ$15,TRUE,FALSE),IF(INDEX(Команды!$A$2:$AN$7500,MATCH(S$3,Команды!$A$2:$A$7500,0),$E44+2)=Команды!$AJ$16,TRUE,FALSE),,IF(INDEX(Команды!$A$2:$AN$7500,MATCH(S$3,Команды!$A$2:$A$7500,0),$E44+2)=Команды!$AJ$17,TRUE,FALSE),,IF(INDEX(Команды!$A$2:$AN$7500,MATCH(S$3,Команды!$A$2:$A$7500,0),$E44+2)=Команды!$AJ$18,TRUE,FALSE),,IF(INDEX(Команды!$A$2:$AN$7500,MATCH(S$3,Команды!$A$2:$A$7500,0),$E44+2)=Команды!$AJ$19,TRUE,FALSE)),INDEX(Команды!$AJ$2:$AK$19,MATCH(INDEX(Команды!$A$2:$AN$7500,MATCH(S$3,Команды!$A$2:$A$7500,0),$E44+2),Команды!$AJ$2:$AJ$19,0),2),0)</f>
        <v>В</v>
      </c>
      <c r="T44" s="175" t="str">
        <f>IF(OR(IF(INDEX(Команды!$A$2:$AN$7500,MATCH(S$3,Команды!$A$2:$A$7500,0),$E44+2)=Команды!$AJ$2,TRUE,FALSE),IF(INDEX(Команды!$A$2:$AN$7500,MATCH(S$3,Команды!$A$2:$A$7500,0),$E44+2)=Команды!$AJ$3,TRUE,FALSE),IF(INDEX(Команды!$A$2:$AN$7500,MATCH(S$3,Команды!$A$2:$A$7500,0),$E44+2)=Команды!$AJ$4,TRUE,FALSE),IF(INDEX(Команды!$A$2:$AN$7500,MATCH(S$3,Команды!$A$2:$A$7500,0),$E44+2)=Команды!$AJ$5,TRUE,FALSE),IF(INDEX(Команды!$A$2:$AN$7500,MATCH(S$3,Команды!$A$2:$A$7500,0),$E44+2)=Команды!$AJ$6,TRUE,FALSE),IF(INDEX(Команды!$A$2:$AN$7500,MATCH(S$3,Команды!$A$2:$A$7500,0),$E44+2)=Команды!$AJ$7,TRUE,FALSE),IF(INDEX(Команды!$A$2:$AN$7500,MATCH(S$3,Команды!$A$2:$A$7500,0),$E44+2)=Команды!$AJ$8,TRUE,FALSE),IF(INDEX(Команды!$A$2:$AN$7500,MATCH(S$3,Команды!$A$2:$A$7500,0),$E44+2)=Команды!$AJ$9,TRUE,FALSE),IF(INDEX(Команды!$A$2:$AN$7500,MATCH(S$3,Команды!$A$2:$A$7500,0),$E44+2)=Команды!$AJ$10,TRUE,FALSE),IF(INDEX(Команды!$A$2:$AN$7500,MATCH(S$3,Команды!$A$2:$A$7500,0),$E44+2)=Команды!$AJ$11,TRUE,FALSE),IF(INDEX(Команды!$A$2:$AN$7500,MATCH(S$3,Команды!$A$2:$A$7500,0),$E44+2)=Команды!$AJ$12,TRUE,FALSE),IF(INDEX(Команды!$A$2:$AN$7500,MATCH(S$3,Команды!$A$2:$A$7500,0),$E44+2)=Команды!$AJ$13,TRUE,FALSE),IF(INDEX(Команды!$A$2:$AN$7500,MATCH(S$3,Команды!$A$2:$A$7500,0),$E44+2)=Команды!$AJ$14,TRUE,FALSE),IF(INDEX(Команды!$A$2:$AN$7500,MATCH(S$3,Команды!$A$2:$A$7500,0),$E44+2)=Команды!$AJ$15,TRUE,FALSE),IF(INDEX(Команды!$A$2:$AN$7500,MATCH(S$3,Команды!$A$2:$A$7500,0),$E44+2)=Команды!$AJ$16,TRUE,FALSE),IF(INDEX(Команды!$A$2:$AN$7500,MATCH(S$3,Команды!$A$2:$A$7500,0),$E44+2)=Команды!$AJ$17,TRUE,FALSE),IF(INDEX(Команды!$A$2:$AN$7500,MATCH(S$3,Команды!$A$2:$A$7500,0),$E44+2)=Команды!$AJ$18,TRUE,FALSE),IF(INDEX(Команды!$A$2:$AN$7500,MATCH(S$3,Команды!$A$2:$A$7500,0),$E44+2)=Команды!$AJ$19,TRUE,FALSE)),INDEX(Команды!$AJ$2:$AL$19,MATCH(INDEX(Команды!$A$2:$AN$7500,MATCH(S$3,Команды!$A$2:$A$7500,0),$E44+2),Команды!$AJ$2:$AJ$19,0),3),0)</f>
        <v>В</v>
      </c>
      <c r="U44" s="342"/>
      <c r="V44" s="174">
        <f>IF(OR(IF(INDEX(Команды!$A$2:$AN$7500,MATCH(V$3,Команды!$A$2:$A$7500,0),$E44+2)=Команды!$AJ$2,TRUE,FALSE),IF(INDEX(Команды!$A$2:$AN$7500,MATCH(V$3,Команды!$A$2:$A$7500,0),$E44+2)=Команды!$AJ$3,TRUE,FALSE),IF(INDEX(Команды!$A$2:$AN$7500,MATCH(V$3,Команды!$A$2:$A$7500,0),$E44+2)=Команды!$AJ$4,TRUE,FALSE),IF(INDEX(Команды!$A$2:$AN$7500,MATCH(V$3,Команды!$A$2:$A$7500,0),$E44+2)=Команды!$AJ$5,TRUE,FALSE),IF(INDEX(Команды!$A$2:$AN$7500,MATCH(V$3,Команды!$A$2:$A$7500,0),$E44+2)=Команды!$AJ$6,TRUE,FALSE),IF(INDEX(Команды!$A$2:$AN$7500,MATCH(V$3,Команды!$A$2:$A$7500,0),$E44+2)=Команды!$AJ$7,TRUE,FALSE),IF(INDEX(Команды!$A$2:$AN$7500,MATCH(V$3,Команды!$A$2:$A$7500,0),$E44+2)=Команды!$AJ$8,TRUE,FALSE),IF(INDEX(Команды!$A$2:$AN$7500,MATCH(V$3,Команды!$A$2:$A$7500,0),$E44+2)=Команды!$AJ$9,TRUE,FALSE),IF(INDEX(Команды!$A$2:$AN$7500,MATCH(V$3,Команды!$A$2:$A$7500,0),$E44+2)=Команды!$AJ$10,TRUE,FALSE),IF(INDEX(Команды!$A$2:$AN$7500,MATCH(V$3,Команды!$A$2:$A$7500,0),$E44+2)=Команды!$AJ$11,TRUE,FALSE),IF(INDEX(Команды!$A$2:$AN$7500,MATCH(V$3,Команды!$A$2:$A$7500,0),$E44+2)=Команды!$AJ$12,TRUE,FALSE),IF(INDEX(Команды!$A$2:$AN$7500,MATCH(V$3,Команды!$A$2:$A$7500,0),$E44+2)=Команды!$AJ$13,TRUE,FALSE),IF(INDEX(Команды!$A$2:$AN$7500,MATCH(V$3,Команды!$A$2:$A$7500,0),$E44+2)=Команды!$AJ$14,TRUE,FALSE),IF(INDEX(Команды!$A$2:$AN$7500,MATCH(V$3,Команды!$A$2:$A$7500,0),$E44+2)=Команды!$AJ$15,TRUE,FALSE),IF(INDEX(Команды!$A$2:$AN$7500,MATCH(V$3,Команды!$A$2:$A$7500,0),$E44+2)=Команды!$AJ$16,TRUE,FALSE),,IF(INDEX(Команды!$A$2:$AN$7500,MATCH(V$3,Команды!$A$2:$A$7500,0),$E44+2)=Команды!$AJ$17,TRUE,FALSE),,IF(INDEX(Команды!$A$2:$AN$7500,MATCH(V$3,Команды!$A$2:$A$7500,0),$E44+2)=Команды!$AJ$18,TRUE,FALSE),,IF(INDEX(Команды!$A$2:$AN$7500,MATCH(V$3,Команды!$A$2:$A$7500,0),$E44+2)=Команды!$AJ$19,TRUE,FALSE)),INDEX(Команды!$AJ$2:$AK$19,MATCH(INDEX(Команды!$A$2:$AN$7500,MATCH(V$3,Команды!$A$2:$A$7500,0),$E44+2),Команды!$AJ$2:$AJ$19,0),2),0)</f>
        <v>0.28125</v>
      </c>
      <c r="W44" s="175">
        <f>IF(OR(IF(INDEX(Команды!$A$2:$AN$7500,MATCH(V$3,Команды!$A$2:$A$7500,0),$E44+2)=Команды!$AJ$2,TRUE,FALSE),IF(INDEX(Команды!$A$2:$AN$7500,MATCH(V$3,Команды!$A$2:$A$7500,0),$E44+2)=Команды!$AJ$3,TRUE,FALSE),IF(INDEX(Команды!$A$2:$AN$7500,MATCH(V$3,Команды!$A$2:$A$7500,0),$E44+2)=Команды!$AJ$4,TRUE,FALSE),IF(INDEX(Команды!$A$2:$AN$7500,MATCH(V$3,Команды!$A$2:$A$7500,0),$E44+2)=Команды!$AJ$5,TRUE,FALSE),IF(INDEX(Команды!$A$2:$AN$7500,MATCH(V$3,Команды!$A$2:$A$7500,0),$E44+2)=Команды!$AJ$6,TRUE,FALSE),IF(INDEX(Команды!$A$2:$AN$7500,MATCH(V$3,Команды!$A$2:$A$7500,0),$E44+2)=Команды!$AJ$7,TRUE,FALSE),IF(INDEX(Команды!$A$2:$AN$7500,MATCH(V$3,Команды!$A$2:$A$7500,0),$E44+2)=Команды!$AJ$8,TRUE,FALSE),IF(INDEX(Команды!$A$2:$AN$7500,MATCH(V$3,Команды!$A$2:$A$7500,0),$E44+2)=Команды!$AJ$9,TRUE,FALSE),IF(INDEX(Команды!$A$2:$AN$7500,MATCH(V$3,Команды!$A$2:$A$7500,0),$E44+2)=Команды!$AJ$10,TRUE,FALSE),IF(INDEX(Команды!$A$2:$AN$7500,MATCH(V$3,Команды!$A$2:$A$7500,0),$E44+2)=Команды!$AJ$11,TRUE,FALSE),IF(INDEX(Команды!$A$2:$AN$7500,MATCH(V$3,Команды!$A$2:$A$7500,0),$E44+2)=Команды!$AJ$12,TRUE,FALSE),IF(INDEX(Команды!$A$2:$AN$7500,MATCH(V$3,Команды!$A$2:$A$7500,0),$E44+2)=Команды!$AJ$13,TRUE,FALSE),IF(INDEX(Команды!$A$2:$AN$7500,MATCH(V$3,Команды!$A$2:$A$7500,0),$E44+2)=Команды!$AJ$14,TRUE,FALSE),IF(INDEX(Команды!$A$2:$AN$7500,MATCH(V$3,Команды!$A$2:$A$7500,0),$E44+2)=Команды!$AJ$15,TRUE,FALSE),IF(INDEX(Команды!$A$2:$AN$7500,MATCH(V$3,Команды!$A$2:$A$7500,0),$E44+2)=Команды!$AJ$16,TRUE,FALSE),IF(INDEX(Команды!$A$2:$AN$7500,MATCH(V$3,Команды!$A$2:$A$7500,0),$E44+2)=Команды!$AJ$17,TRUE,FALSE),IF(INDEX(Команды!$A$2:$AN$7500,MATCH(V$3,Команды!$A$2:$A$7500,0),$E44+2)=Команды!$AJ$18,TRUE,FALSE),IF(INDEX(Команды!$A$2:$AN$7500,MATCH(V$3,Команды!$A$2:$A$7500,0),$E44+2)=Команды!$AJ$19,TRUE,FALSE)),INDEX(Команды!$AJ$2:$AL$19,MATCH(INDEX(Команды!$A$2:$AN$7500,MATCH(V$3,Команды!$A$2:$A$7500,0),$E44+2),Команды!$AJ$2:$AJ$19,0),3),0)</f>
        <v>0.65625</v>
      </c>
      <c r="X44" s="342"/>
      <c r="Y44" s="174">
        <f>IF(OR(IF(INDEX(Команды!$A$2:$AN$7500,MATCH(Y$3,Команды!$A$2:$A$7500,0),$E44+2)=Команды!$AJ$2,TRUE,FALSE),IF(INDEX(Команды!$A$2:$AN$7500,MATCH(Y$3,Команды!$A$2:$A$7500,0),$E44+2)=Команды!$AJ$3,TRUE,FALSE),IF(INDEX(Команды!$A$2:$AN$7500,MATCH(Y$3,Команды!$A$2:$A$7500,0),$E44+2)=Команды!$AJ$4,TRUE,FALSE),IF(INDEX(Команды!$A$2:$AN$7500,MATCH(Y$3,Команды!$A$2:$A$7500,0),$E44+2)=Команды!$AJ$5,TRUE,FALSE),IF(INDEX(Команды!$A$2:$AN$7500,MATCH(Y$3,Команды!$A$2:$A$7500,0),$E44+2)=Команды!$AJ$6,TRUE,FALSE),IF(INDEX(Команды!$A$2:$AN$7500,MATCH(Y$3,Команды!$A$2:$A$7500,0),$E44+2)=Команды!$AJ$7,TRUE,FALSE),IF(INDEX(Команды!$A$2:$AN$7500,MATCH(Y$3,Команды!$A$2:$A$7500,0),$E44+2)=Команды!$AJ$8,TRUE,FALSE),IF(INDEX(Команды!$A$2:$AN$7500,MATCH(Y$3,Команды!$A$2:$A$7500,0),$E44+2)=Команды!$AJ$9,TRUE,FALSE),IF(INDEX(Команды!$A$2:$AN$7500,MATCH(Y$3,Команды!$A$2:$A$7500,0),$E44+2)=Команды!$AJ$10,TRUE,FALSE),IF(INDEX(Команды!$A$2:$AN$7500,MATCH(Y$3,Команды!$A$2:$A$7500,0),$E44+2)=Команды!$AJ$11,TRUE,FALSE),IF(INDEX(Команды!$A$2:$AN$7500,MATCH(Y$3,Команды!$A$2:$A$7500,0),$E44+2)=Команды!$AJ$12,TRUE,FALSE),IF(INDEX(Команды!$A$2:$AN$7500,MATCH(Y$3,Команды!$A$2:$A$7500,0),$E44+2)=Команды!$AJ$13,TRUE,FALSE),IF(INDEX(Команды!$A$2:$AN$7500,MATCH(Y$3,Команды!$A$2:$A$7500,0),$E44+2)=Команды!$AJ$14,TRUE,FALSE),IF(INDEX(Команды!$A$2:$AN$7500,MATCH(Y$3,Команды!$A$2:$A$7500,0),$E44+2)=Команды!$AJ$15,TRUE,FALSE),IF(INDEX(Команды!$A$2:$AN$7500,MATCH(Y$3,Команды!$A$2:$A$7500,0),$E44+2)=Команды!$AJ$16,TRUE,FALSE),,IF(INDEX(Команды!$A$2:$AN$7500,MATCH(Y$3,Команды!$A$2:$A$7500,0),$E44+2)=Команды!$AJ$17,TRUE,FALSE),,IF(INDEX(Команды!$A$2:$AN$7500,MATCH(Y$3,Команды!$A$2:$A$7500,0),$E44+2)=Команды!$AJ$18,TRUE,FALSE),,IF(INDEX(Команды!$A$2:$AN$7500,MATCH(Y$3,Команды!$A$2:$A$7500,0),$E44+2)=Команды!$AJ$19,TRUE,FALSE)),INDEX(Команды!$AJ$2:$AK$19,MATCH(INDEX(Команды!$A$2:$AN$7500,MATCH(Y$3,Команды!$A$2:$A$7500,0),$E44+2),Команды!$AJ$2:$AJ$19,0),2),0)</f>
        <v>0.375</v>
      </c>
      <c r="Z44" s="175">
        <f>IF(OR(IF(INDEX(Команды!$A$2:$AN$7500,MATCH(Y$3,Команды!$A$2:$A$7500,0),$E44+2)=Команды!$AJ$2,TRUE,FALSE),IF(INDEX(Команды!$A$2:$AN$7500,MATCH(Y$3,Команды!$A$2:$A$7500,0),$E44+2)=Команды!$AJ$3,TRUE,FALSE),IF(INDEX(Команды!$A$2:$AN$7500,MATCH(Y$3,Команды!$A$2:$A$7500,0),$E44+2)=Команды!$AJ$4,TRUE,FALSE),IF(INDEX(Команды!$A$2:$AN$7500,MATCH(Y$3,Команды!$A$2:$A$7500,0),$E44+2)=Команды!$AJ$5,TRUE,FALSE),IF(INDEX(Команды!$A$2:$AN$7500,MATCH(Y$3,Команды!$A$2:$A$7500,0),$E44+2)=Команды!$AJ$6,TRUE,FALSE),IF(INDEX(Команды!$A$2:$AN$7500,MATCH(Y$3,Команды!$A$2:$A$7500,0),$E44+2)=Команды!$AJ$7,TRUE,FALSE),IF(INDEX(Команды!$A$2:$AN$7500,MATCH(Y$3,Команды!$A$2:$A$7500,0),$E44+2)=Команды!$AJ$8,TRUE,FALSE),IF(INDEX(Команды!$A$2:$AN$7500,MATCH(Y$3,Команды!$A$2:$A$7500,0),$E44+2)=Команды!$AJ$9,TRUE,FALSE),IF(INDEX(Команды!$A$2:$AN$7500,MATCH(Y$3,Команды!$A$2:$A$7500,0),$E44+2)=Команды!$AJ$10,TRUE,FALSE),IF(INDEX(Команды!$A$2:$AN$7500,MATCH(Y$3,Команды!$A$2:$A$7500,0),$E44+2)=Команды!$AJ$11,TRUE,FALSE),IF(INDEX(Команды!$A$2:$AN$7500,MATCH(Y$3,Команды!$A$2:$A$7500,0),$E44+2)=Команды!$AJ$12,TRUE,FALSE),IF(INDEX(Команды!$A$2:$AN$7500,MATCH(Y$3,Команды!$A$2:$A$7500,0),$E44+2)=Команды!$AJ$13,TRUE,FALSE),IF(INDEX(Команды!$A$2:$AN$7500,MATCH(Y$3,Команды!$A$2:$A$7500,0),$E44+2)=Команды!$AJ$14,TRUE,FALSE),IF(INDEX(Команды!$A$2:$AN$7500,MATCH(Y$3,Команды!$A$2:$A$7500,0),$E44+2)=Команды!$AJ$15,TRUE,FALSE),IF(INDEX(Команды!$A$2:$AN$7500,MATCH(Y$3,Команды!$A$2:$A$7500,0),$E44+2)=Команды!$AJ$16,TRUE,FALSE),IF(INDEX(Команды!$A$2:$AN$7500,MATCH(Y$3,Команды!$A$2:$A$7500,0),$E44+2)=Команды!$AJ$17,TRUE,FALSE),IF(INDEX(Команды!$A$2:$AN$7500,MATCH(Y$3,Команды!$A$2:$A$7500,0),$E44+2)=Команды!$AJ$18,TRUE,FALSE),IF(INDEX(Команды!$A$2:$AN$7500,MATCH(Y$3,Команды!$A$2:$A$7500,0),$E44+2)=Команды!$AJ$19,TRUE,FALSE)),INDEX(Команды!$AJ$2:$AL$19,MATCH(INDEX(Команды!$A$2:$AN$7500,MATCH(Y$3,Команды!$A$2:$A$7500,0),$E44+2),Команды!$AJ$2:$AJ$19,0),3),0)</f>
        <v>0.75</v>
      </c>
      <c r="AA44" s="342"/>
      <c r="AB44" s="174">
        <f>IF(OR(IF(INDEX(Команды!$A$2:$AN$7500,MATCH(AB$3,Команды!$A$2:$A$7500,0),$E44+2)=Команды!$AJ$2,TRUE,FALSE),IF(INDEX(Команды!$A$2:$AN$7500,MATCH(AB$3,Команды!$A$2:$A$7500,0),$E44+2)=Команды!$AJ$3,TRUE,FALSE),IF(INDEX(Команды!$A$2:$AN$7500,MATCH(AB$3,Команды!$A$2:$A$7500,0),$E44+2)=Команды!$AJ$4,TRUE,FALSE),IF(INDEX(Команды!$A$2:$AN$7500,MATCH(AB$3,Команды!$A$2:$A$7500,0),$E44+2)=Команды!$AJ$5,TRUE,FALSE),IF(INDEX(Команды!$A$2:$AN$7500,MATCH(AB$3,Команды!$A$2:$A$7500,0),$E44+2)=Команды!$AJ$6,TRUE,FALSE),IF(INDEX(Команды!$A$2:$AN$7500,MATCH(AB$3,Команды!$A$2:$A$7500,0),$E44+2)=Команды!$AJ$7,TRUE,FALSE),IF(INDEX(Команды!$A$2:$AN$7500,MATCH(AB$3,Команды!$A$2:$A$7500,0),$E44+2)=Команды!$AJ$8,TRUE,FALSE),IF(INDEX(Команды!$A$2:$AN$7500,MATCH(AB$3,Команды!$A$2:$A$7500,0),$E44+2)=Команды!$AJ$9,TRUE,FALSE),IF(INDEX(Команды!$A$2:$AN$7500,MATCH(AB$3,Команды!$A$2:$A$7500,0),$E44+2)=Команды!$AJ$10,TRUE,FALSE),IF(INDEX(Команды!$A$2:$AN$7500,MATCH(AB$3,Команды!$A$2:$A$7500,0),$E44+2)=Команды!$AJ$11,TRUE,FALSE),IF(INDEX(Команды!$A$2:$AN$7500,MATCH(AB$3,Команды!$A$2:$A$7500,0),$E44+2)=Команды!$AJ$12,TRUE,FALSE),IF(INDEX(Команды!$A$2:$AN$7500,MATCH(AB$3,Команды!$A$2:$A$7500,0),$E44+2)=Команды!$AJ$13,TRUE,FALSE),IF(INDEX(Команды!$A$2:$AN$7500,MATCH(AB$3,Команды!$A$2:$A$7500,0),$E44+2)=Команды!$AJ$14,TRUE,FALSE),IF(INDEX(Команды!$A$2:$AN$7500,MATCH(AB$3,Команды!$A$2:$A$7500,0),$E44+2)=Команды!$AJ$15,TRUE,FALSE),IF(INDEX(Команды!$A$2:$AN$7500,MATCH(AB$3,Команды!$A$2:$A$7500,0),$E44+2)=Команды!$AJ$16,TRUE,FALSE),,IF(INDEX(Команды!$A$2:$AN$7500,MATCH(AB$3,Команды!$A$2:$A$7500,0),$E44+2)=Команды!$AJ$17,TRUE,FALSE),,IF(INDEX(Команды!$A$2:$AN$7500,MATCH(AB$3,Команды!$A$2:$A$7500,0),$E44+2)=Команды!$AJ$18,TRUE,FALSE),,IF(INDEX(Команды!$A$2:$AN$7500,MATCH(AB$3,Команды!$A$2:$A$7500,0),$E44+2)=Команды!$AJ$19,TRUE,FALSE)),INDEX(Команды!$AJ$2:$AK$19,MATCH(INDEX(Команды!$A$2:$AN$7500,MATCH(AB$3,Команды!$A$2:$A$7500,0),$E44+2),Команды!$AJ$2:$AJ$19,0),2),0)</f>
        <v>0.41666666666666669</v>
      </c>
      <c r="AC44" s="175">
        <f>IF(OR(IF(INDEX(Команды!$A$2:$AN$7500,MATCH(AB$3,Команды!$A$2:$A$7500,0),$E44+2)=Команды!$AJ$2,TRUE,FALSE),IF(INDEX(Команды!$A$2:$AN$7500,MATCH(AB$3,Команды!$A$2:$A$7500,0),$E44+2)=Команды!$AJ$3,TRUE,FALSE),IF(INDEX(Команды!$A$2:$AN$7500,MATCH(AB$3,Команды!$A$2:$A$7500,0),$E44+2)=Команды!$AJ$4,TRUE,FALSE),IF(INDEX(Команды!$A$2:$AN$7500,MATCH(AB$3,Команды!$A$2:$A$7500,0),$E44+2)=Команды!$AJ$5,TRUE,FALSE),IF(INDEX(Команды!$A$2:$AN$7500,MATCH(AB$3,Команды!$A$2:$A$7500,0),$E44+2)=Команды!$AJ$6,TRUE,FALSE),IF(INDEX(Команды!$A$2:$AN$7500,MATCH(AB$3,Команды!$A$2:$A$7500,0),$E44+2)=Команды!$AJ$7,TRUE,FALSE),IF(INDEX(Команды!$A$2:$AN$7500,MATCH(AB$3,Команды!$A$2:$A$7500,0),$E44+2)=Команды!$AJ$8,TRUE,FALSE),IF(INDEX(Команды!$A$2:$AN$7500,MATCH(AB$3,Команды!$A$2:$A$7500,0),$E44+2)=Команды!$AJ$9,TRUE,FALSE),IF(INDEX(Команды!$A$2:$AN$7500,MATCH(AB$3,Команды!$A$2:$A$7500,0),$E44+2)=Команды!$AJ$10,TRUE,FALSE),IF(INDEX(Команды!$A$2:$AN$7500,MATCH(AB$3,Команды!$A$2:$A$7500,0),$E44+2)=Команды!$AJ$11,TRUE,FALSE),IF(INDEX(Команды!$A$2:$AN$7500,MATCH(AB$3,Команды!$A$2:$A$7500,0),$E44+2)=Команды!$AJ$12,TRUE,FALSE),IF(INDEX(Команды!$A$2:$AN$7500,MATCH(AB$3,Команды!$A$2:$A$7500,0),$E44+2)=Команды!$AJ$13,TRUE,FALSE),IF(INDEX(Команды!$A$2:$AN$7500,MATCH(AB$3,Команды!$A$2:$A$7500,0),$E44+2)=Команды!$AJ$14,TRUE,FALSE),IF(INDEX(Команды!$A$2:$AN$7500,MATCH(AB$3,Команды!$A$2:$A$7500,0),$E44+2)=Команды!$AJ$15,TRUE,FALSE),IF(INDEX(Команды!$A$2:$AN$7500,MATCH(AB$3,Команды!$A$2:$A$7500,0),$E44+2)=Команды!$AJ$16,TRUE,FALSE),IF(INDEX(Команды!$A$2:$AN$7500,MATCH(AB$3,Команды!$A$2:$A$7500,0),$E44+2)=Команды!$AJ$17,TRUE,FALSE),IF(INDEX(Команды!$A$2:$AN$7500,MATCH(AB$3,Команды!$A$2:$A$7500,0),$E44+2)=Команды!$AJ$18,TRUE,FALSE),IF(INDEX(Команды!$A$2:$AN$7500,MATCH(AB$3,Команды!$A$2:$A$7500,0),$E44+2)=Команды!$AJ$19,TRUE,FALSE)),INDEX(Команды!$AJ$2:$AL$19,MATCH(INDEX(Команды!$A$2:$AN$7500,MATCH(AB$3,Команды!$A$2:$A$7500,0),$E44+2),Команды!$AJ$2:$AJ$19,0),3),0)</f>
        <v>0.79166666666666663</v>
      </c>
      <c r="AD44" s="342"/>
      <c r="AE44" s="174">
        <f>IF(OR(IF(INDEX(Команды!$A$2:$AN$7500,MATCH(AE$3,Команды!$A$2:$A$7500,0),$E44+2)=Команды!$AJ$2,TRUE,FALSE),IF(INDEX(Команды!$A$2:$AN$7500,MATCH(AE$3,Команды!$A$2:$A$7500,0),$E44+2)=Команды!$AJ$3,TRUE,FALSE),IF(INDEX(Команды!$A$2:$AN$7500,MATCH(AE$3,Команды!$A$2:$A$7500,0),$E44+2)=Команды!$AJ$4,TRUE,FALSE),IF(INDEX(Команды!$A$2:$AN$7500,MATCH(AE$3,Команды!$A$2:$A$7500,0),$E44+2)=Команды!$AJ$5,TRUE,FALSE),IF(INDEX(Команды!$A$2:$AN$7500,MATCH(AE$3,Команды!$A$2:$A$7500,0),$E44+2)=Команды!$AJ$6,TRUE,FALSE),IF(INDEX(Команды!$A$2:$AN$7500,MATCH(AE$3,Команды!$A$2:$A$7500,0),$E44+2)=Команды!$AJ$7,TRUE,FALSE),IF(INDEX(Команды!$A$2:$AN$7500,MATCH(AE$3,Команды!$A$2:$A$7500,0),$E44+2)=Команды!$AJ$8,TRUE,FALSE),IF(INDEX(Команды!$A$2:$AN$7500,MATCH(AE$3,Команды!$A$2:$A$7500,0),$E44+2)=Команды!$AJ$9,TRUE,FALSE),IF(INDEX(Команды!$A$2:$AN$7500,MATCH(AE$3,Команды!$A$2:$A$7500,0),$E44+2)=Команды!$AJ$10,TRUE,FALSE),IF(INDEX(Команды!$A$2:$AN$7500,MATCH(AE$3,Команды!$A$2:$A$7500,0),$E44+2)=Команды!$AJ$11,TRUE,FALSE),IF(INDEX(Команды!$A$2:$AN$7500,MATCH(AE$3,Команды!$A$2:$A$7500,0),$E44+2)=Команды!$AJ$12,TRUE,FALSE),IF(INDEX(Команды!$A$2:$AN$7500,MATCH(AE$3,Команды!$A$2:$A$7500,0),$E44+2)=Команды!$AJ$13,TRUE,FALSE),IF(INDEX(Команды!$A$2:$AN$7500,MATCH(AE$3,Команды!$A$2:$A$7500,0),$E44+2)=Команды!$AJ$14,TRUE,FALSE),IF(INDEX(Команды!$A$2:$AN$7500,MATCH(AE$3,Команды!$A$2:$A$7500,0),$E44+2)=Команды!$AJ$15,TRUE,FALSE),IF(INDEX(Команды!$A$2:$AN$7500,MATCH(AE$3,Команды!$A$2:$A$7500,0),$E44+2)=Команды!$AJ$16,TRUE,FALSE),,IF(INDEX(Команды!$A$2:$AN$7500,MATCH(AE$3,Команды!$A$2:$A$7500,0),$E44+2)=Команды!$AJ$17,TRUE,FALSE),,IF(INDEX(Команды!$A$2:$AN$7500,MATCH(AE$3,Команды!$A$2:$A$7500,0),$E44+2)=Команды!$AJ$18,TRUE,FALSE),,IF(INDEX(Команды!$A$2:$AN$7500,MATCH(AE$3,Команды!$A$2:$A$7500,0),$E44+2)=Команды!$AJ$19,TRUE,FALSE)),INDEX(Команды!$AJ$2:$AK$19,MATCH(INDEX(Команды!$A$2:$AN$7500,MATCH(AE$3,Команды!$A$2:$A$7500,0),$E44+2),Команды!$AJ$2:$AJ$19,0),2),0)</f>
        <v>0.64583333333333337</v>
      </c>
      <c r="AF44" s="175">
        <f>IF(OR(IF(INDEX(Команды!$A$2:$AN$7500,MATCH(AE$3,Команды!$A$2:$A$7500,0),$E44+2)=Команды!$AJ$2,TRUE,FALSE),IF(INDEX(Команды!$A$2:$AN$7500,MATCH(AE$3,Команды!$A$2:$A$7500,0),$E44+2)=Команды!$AJ$3,TRUE,FALSE),IF(INDEX(Команды!$A$2:$AN$7500,MATCH(AE$3,Команды!$A$2:$A$7500,0),$E44+2)=Команды!$AJ$4,TRUE,FALSE),IF(INDEX(Команды!$A$2:$AN$7500,MATCH(AE$3,Команды!$A$2:$A$7500,0),$E44+2)=Команды!$AJ$5,TRUE,FALSE),IF(INDEX(Команды!$A$2:$AN$7500,MATCH(AE$3,Команды!$A$2:$A$7500,0),$E44+2)=Команды!$AJ$6,TRUE,FALSE),IF(INDEX(Команды!$A$2:$AN$7500,MATCH(AE$3,Команды!$A$2:$A$7500,0),$E44+2)=Команды!$AJ$7,TRUE,FALSE),IF(INDEX(Команды!$A$2:$AN$7500,MATCH(AE$3,Команды!$A$2:$A$7500,0),$E44+2)=Команды!$AJ$8,TRUE,FALSE),IF(INDEX(Команды!$A$2:$AN$7500,MATCH(AE$3,Команды!$A$2:$A$7500,0),$E44+2)=Команды!$AJ$9,TRUE,FALSE),IF(INDEX(Команды!$A$2:$AN$7500,MATCH(AE$3,Команды!$A$2:$A$7500,0),$E44+2)=Команды!$AJ$10,TRUE,FALSE),IF(INDEX(Команды!$A$2:$AN$7500,MATCH(AE$3,Команды!$A$2:$A$7500,0),$E44+2)=Команды!$AJ$11,TRUE,FALSE),IF(INDEX(Команды!$A$2:$AN$7500,MATCH(AE$3,Команды!$A$2:$A$7500,0),$E44+2)=Команды!$AJ$12,TRUE,FALSE),IF(INDEX(Команды!$A$2:$AN$7500,MATCH(AE$3,Команды!$A$2:$A$7500,0),$E44+2)=Команды!$AJ$13,TRUE,FALSE),IF(INDEX(Команды!$A$2:$AN$7500,MATCH(AE$3,Команды!$A$2:$A$7500,0),$E44+2)=Команды!$AJ$14,TRUE,FALSE),IF(INDEX(Команды!$A$2:$AN$7500,MATCH(AE$3,Команды!$A$2:$A$7500,0),$E44+2)=Команды!$AJ$15,TRUE,FALSE),IF(INDEX(Команды!$A$2:$AN$7500,MATCH(AE$3,Команды!$A$2:$A$7500,0),$E44+2)=Команды!$AJ$16,TRUE,FALSE),IF(INDEX(Команды!$A$2:$AN$7500,MATCH(AE$3,Команды!$A$2:$A$7500,0),$E44+2)=Команды!$AJ$17,TRUE,FALSE),IF(INDEX(Команды!$A$2:$AN$7500,MATCH(AE$3,Команды!$A$2:$A$7500,0),$E44+2)=Команды!$AJ$18,TRUE,FALSE),IF(INDEX(Команды!$A$2:$AN$7500,MATCH(AE$3,Команды!$A$2:$A$7500,0),$E44+2)=Команды!$AJ$19,TRUE,FALSE)),INDEX(Команды!$AJ$2:$AL$19,MATCH(INDEX(Команды!$A$2:$AN$7500,MATCH(AE$3,Команды!$A$2:$A$7500,0),$E44+2),Команды!$AJ$2:$AJ$19,0),3),0)</f>
        <v>1.0208333333333333</v>
      </c>
      <c r="AG44" s="342"/>
      <c r="AH44" s="174" t="str">
        <f>IF(OR(IF(INDEX(Команды!$A$2:$AN$7500,MATCH(AH$3,Команды!$A$2:$A$7500,0),$E44+2)=Команды!$AJ$2,TRUE,FALSE),IF(INDEX(Команды!$A$2:$AN$7500,MATCH(AH$3,Команды!$A$2:$A$7500,0),$E44+2)=Команды!$AJ$3,TRUE,FALSE),IF(INDEX(Команды!$A$2:$AN$7500,MATCH(AH$3,Команды!$A$2:$A$7500,0),$E44+2)=Команды!$AJ$4,TRUE,FALSE),IF(INDEX(Команды!$A$2:$AN$7500,MATCH(AH$3,Команды!$A$2:$A$7500,0),$E44+2)=Команды!$AJ$5,TRUE,FALSE),IF(INDEX(Команды!$A$2:$AN$7500,MATCH(AH$3,Команды!$A$2:$A$7500,0),$E44+2)=Команды!$AJ$6,TRUE,FALSE),IF(INDEX(Команды!$A$2:$AN$7500,MATCH(AH$3,Команды!$A$2:$A$7500,0),$E44+2)=Команды!$AJ$7,TRUE,FALSE),IF(INDEX(Команды!$A$2:$AN$7500,MATCH(AH$3,Команды!$A$2:$A$7500,0),$E44+2)=Команды!$AJ$8,TRUE,FALSE),IF(INDEX(Команды!$A$2:$AN$7500,MATCH(AH$3,Команды!$A$2:$A$7500,0),$E44+2)=Команды!$AJ$9,TRUE,FALSE),IF(INDEX(Команды!$A$2:$AN$7500,MATCH(AH$3,Команды!$A$2:$A$7500,0),$E44+2)=Команды!$AJ$10,TRUE,FALSE),IF(INDEX(Команды!$A$2:$AN$7500,MATCH(AH$3,Команды!$A$2:$A$7500,0),$E44+2)=Команды!$AJ$11,TRUE,FALSE),IF(INDEX(Команды!$A$2:$AN$7500,MATCH(AH$3,Команды!$A$2:$A$7500,0),$E44+2)=Команды!$AJ$12,TRUE,FALSE),IF(INDEX(Команды!$A$2:$AN$7500,MATCH(AH$3,Команды!$A$2:$A$7500,0),$E44+2)=Команды!$AJ$13,TRUE,FALSE),IF(INDEX(Команды!$A$2:$AN$7500,MATCH(AH$3,Команды!$A$2:$A$7500,0),$E44+2)=Команды!$AJ$14,TRUE,FALSE),IF(INDEX(Команды!$A$2:$AN$7500,MATCH(AH$3,Команды!$A$2:$A$7500,0),$E44+2)=Команды!$AJ$15,TRUE,FALSE),IF(INDEX(Команды!$A$2:$AN$7500,MATCH(AH$3,Команды!$A$2:$A$7500,0),$E44+2)=Команды!$AJ$16,TRUE,FALSE),,IF(INDEX(Команды!$A$2:$AN$7500,MATCH(AH$3,Команды!$A$2:$A$7500,0),$E44+2)=Команды!$AJ$17,TRUE,FALSE),,IF(INDEX(Команды!$A$2:$AN$7500,MATCH(AH$3,Команды!$A$2:$A$7500,0),$E44+2)=Команды!$AJ$18,TRUE,FALSE),,IF(INDEX(Команды!$A$2:$AN$7500,MATCH(AH$3,Команды!$A$2:$A$7500,0),$E44+2)=Команды!$AJ$19,TRUE,FALSE)),INDEX(Команды!$AJ$2:$AK$19,MATCH(INDEX(Команды!$A$2:$AN$7500,MATCH(AH$3,Команды!$A$2:$A$7500,0),$E44+2),Команды!$AJ$2:$AJ$19,0),2),0)</f>
        <v>В</v>
      </c>
      <c r="AI44" s="175" t="str">
        <f>IF(OR(IF(INDEX(Команды!$A$2:$AN$7500,MATCH(AH$3,Команды!$A$2:$A$7500,0),$E44+2)=Команды!$AJ$2,TRUE,FALSE),IF(INDEX(Команды!$A$2:$AN$7500,MATCH(AH$3,Команды!$A$2:$A$7500,0),$E44+2)=Команды!$AJ$3,TRUE,FALSE),IF(INDEX(Команды!$A$2:$AN$7500,MATCH(AH$3,Команды!$A$2:$A$7500,0),$E44+2)=Команды!$AJ$4,TRUE,FALSE),IF(INDEX(Команды!$A$2:$AN$7500,MATCH(AH$3,Команды!$A$2:$A$7500,0),$E44+2)=Команды!$AJ$5,TRUE,FALSE),IF(INDEX(Команды!$A$2:$AN$7500,MATCH(AH$3,Команды!$A$2:$A$7500,0),$E44+2)=Команды!$AJ$6,TRUE,FALSE),IF(INDEX(Команды!$A$2:$AN$7500,MATCH(AH$3,Команды!$A$2:$A$7500,0),$E44+2)=Команды!$AJ$7,TRUE,FALSE),IF(INDEX(Команды!$A$2:$AN$7500,MATCH(AH$3,Команды!$A$2:$A$7500,0),$E44+2)=Команды!$AJ$8,TRUE,FALSE),IF(INDEX(Команды!$A$2:$AN$7500,MATCH(AH$3,Команды!$A$2:$A$7500,0),$E44+2)=Команды!$AJ$9,TRUE,FALSE),IF(INDEX(Команды!$A$2:$AN$7500,MATCH(AH$3,Команды!$A$2:$A$7500,0),$E44+2)=Команды!$AJ$10,TRUE,FALSE),IF(INDEX(Команды!$A$2:$AN$7500,MATCH(AH$3,Команды!$A$2:$A$7500,0),$E44+2)=Команды!$AJ$11,TRUE,FALSE),IF(INDEX(Команды!$A$2:$AN$7500,MATCH(AH$3,Команды!$A$2:$A$7500,0),$E44+2)=Команды!$AJ$12,TRUE,FALSE),IF(INDEX(Команды!$A$2:$AN$7500,MATCH(AH$3,Команды!$A$2:$A$7500,0),$E44+2)=Команды!$AJ$13,TRUE,FALSE),IF(INDEX(Команды!$A$2:$AN$7500,MATCH(AH$3,Команды!$A$2:$A$7500,0),$E44+2)=Команды!$AJ$14,TRUE,FALSE),IF(INDEX(Команды!$A$2:$AN$7500,MATCH(AH$3,Команды!$A$2:$A$7500,0),$E44+2)=Команды!$AJ$15,TRUE,FALSE),IF(INDEX(Команды!$A$2:$AN$7500,MATCH(AH$3,Команды!$A$2:$A$7500,0),$E44+2)=Команды!$AJ$16,TRUE,FALSE),IF(INDEX(Команды!$A$2:$AN$7500,MATCH(AH$3,Команды!$A$2:$A$7500,0),$E44+2)=Команды!$AJ$17,TRUE,FALSE),IF(INDEX(Команды!$A$2:$AN$7500,MATCH(AH$3,Команды!$A$2:$A$7500,0),$E44+2)=Команды!$AJ$18,TRUE,FALSE),IF(INDEX(Команды!$A$2:$AN$7500,MATCH(AH$3,Команды!$A$2:$A$7500,0),$E44+2)=Команды!$AJ$19,TRUE,FALSE)),INDEX(Команды!$AJ$2:$AL$19,MATCH(INDEX(Команды!$A$2:$AN$7500,MATCH(AH$3,Команды!$A$2:$A$7500,0),$E44+2),Команды!$AJ$2:$AJ$19,0),3),0)</f>
        <v>В</v>
      </c>
      <c r="AJ44" s="342"/>
      <c r="AK44" s="174" t="str">
        <f>IF(OR(IF(INDEX(Команды!$A$2:$AN$7500,MATCH(AK$3,Команды!$A$2:$A$7500,0),$E44+2)=Команды!$AJ$2,TRUE,FALSE),IF(INDEX(Команды!$A$2:$AN$7500,MATCH(AK$3,Команды!$A$2:$A$7500,0),$E44+2)=Команды!$AJ$3,TRUE,FALSE),IF(INDEX(Команды!$A$2:$AN$7500,MATCH(AK$3,Команды!$A$2:$A$7500,0),$E44+2)=Команды!$AJ$4,TRUE,FALSE),IF(INDEX(Команды!$A$2:$AN$7500,MATCH(AK$3,Команды!$A$2:$A$7500,0),$E44+2)=Команды!$AJ$5,TRUE,FALSE),IF(INDEX(Команды!$A$2:$AN$7500,MATCH(AK$3,Команды!$A$2:$A$7500,0),$E44+2)=Команды!$AJ$6,TRUE,FALSE),IF(INDEX(Команды!$A$2:$AN$7500,MATCH(AK$3,Команды!$A$2:$A$7500,0),$E44+2)=Команды!$AJ$7,TRUE,FALSE),IF(INDEX(Команды!$A$2:$AN$7500,MATCH(AK$3,Команды!$A$2:$A$7500,0),$E44+2)=Команды!$AJ$8,TRUE,FALSE),IF(INDEX(Команды!$A$2:$AN$7500,MATCH(AK$3,Команды!$A$2:$A$7500,0),$E44+2)=Команды!$AJ$9,TRUE,FALSE),IF(INDEX(Команды!$A$2:$AN$7500,MATCH(AK$3,Команды!$A$2:$A$7500,0),$E44+2)=Команды!$AJ$10,TRUE,FALSE),IF(INDEX(Команды!$A$2:$AN$7500,MATCH(AK$3,Команды!$A$2:$A$7500,0),$E44+2)=Команды!$AJ$11,TRUE,FALSE),IF(INDEX(Команды!$A$2:$AN$7500,MATCH(AK$3,Команды!$A$2:$A$7500,0),$E44+2)=Команды!$AJ$12,TRUE,FALSE),IF(INDEX(Команды!$A$2:$AN$7500,MATCH(AK$3,Команды!$A$2:$A$7500,0),$E44+2)=Команды!$AJ$13,TRUE,FALSE),IF(INDEX(Команды!$A$2:$AN$7500,MATCH(AK$3,Команды!$A$2:$A$7500,0),$E44+2)=Команды!$AJ$14,TRUE,FALSE),IF(INDEX(Команды!$A$2:$AN$7500,MATCH(AK$3,Команды!$A$2:$A$7500,0),$E44+2)=Команды!$AJ$15,TRUE,FALSE),IF(INDEX(Команды!$A$2:$AN$7500,MATCH(AK$3,Команды!$A$2:$A$7500,0),$E44+2)=Команды!$AJ$16,TRUE,FALSE),,IF(INDEX(Команды!$A$2:$AN$7500,MATCH(AK$3,Команды!$A$2:$A$7500,0),$E44+2)=Команды!$AJ$17,TRUE,FALSE),,IF(INDEX(Команды!$A$2:$AN$7500,MATCH(AK$3,Команды!$A$2:$A$7500,0),$E44+2)=Команды!$AJ$18,TRUE,FALSE),,IF(INDEX(Команды!$A$2:$AN$7500,MATCH(AK$3,Команды!$A$2:$A$7500,0),$E44+2)=Команды!$AJ$19,TRUE,FALSE)),INDEX(Команды!$AJ$2:$AK$19,MATCH(INDEX(Команды!$A$2:$AN$7500,MATCH(AK$3,Команды!$A$2:$A$7500,0),$E44+2),Команды!$AJ$2:$AJ$19,0),2),0)</f>
        <v>В</v>
      </c>
      <c r="AL44" s="175" t="str">
        <f>IF(OR(IF(INDEX(Команды!$A$2:$AN$7500,MATCH(AK$3,Команды!$A$2:$A$7500,0),$E44+2)=Команды!$AJ$2,TRUE,FALSE),IF(INDEX(Команды!$A$2:$AN$7500,MATCH(AK$3,Команды!$A$2:$A$7500,0),$E44+2)=Команды!$AJ$3,TRUE,FALSE),IF(INDEX(Команды!$A$2:$AN$7500,MATCH(AK$3,Команды!$A$2:$A$7500,0),$E44+2)=Команды!$AJ$4,TRUE,FALSE),IF(INDEX(Команды!$A$2:$AN$7500,MATCH(AK$3,Команды!$A$2:$A$7500,0),$E44+2)=Команды!$AJ$5,TRUE,FALSE),IF(INDEX(Команды!$A$2:$AN$7500,MATCH(AK$3,Команды!$A$2:$A$7500,0),$E44+2)=Команды!$AJ$6,TRUE,FALSE),IF(INDEX(Команды!$A$2:$AN$7500,MATCH(AK$3,Команды!$A$2:$A$7500,0),$E44+2)=Команды!$AJ$7,TRUE,FALSE),IF(INDEX(Команды!$A$2:$AN$7500,MATCH(AK$3,Команды!$A$2:$A$7500,0),$E44+2)=Команды!$AJ$8,TRUE,FALSE),IF(INDEX(Команды!$A$2:$AN$7500,MATCH(AK$3,Команды!$A$2:$A$7500,0),$E44+2)=Команды!$AJ$9,TRUE,FALSE),IF(INDEX(Команды!$A$2:$AN$7500,MATCH(AK$3,Команды!$A$2:$A$7500,0),$E44+2)=Команды!$AJ$10,TRUE,FALSE),IF(INDEX(Команды!$A$2:$AN$7500,MATCH(AK$3,Команды!$A$2:$A$7500,0),$E44+2)=Команды!$AJ$11,TRUE,FALSE),IF(INDEX(Команды!$A$2:$AN$7500,MATCH(AK$3,Команды!$A$2:$A$7500,0),$E44+2)=Команды!$AJ$12,TRUE,FALSE),IF(INDEX(Команды!$A$2:$AN$7500,MATCH(AK$3,Команды!$A$2:$A$7500,0),$E44+2)=Команды!$AJ$13,TRUE,FALSE),IF(INDEX(Команды!$A$2:$AN$7500,MATCH(AK$3,Команды!$A$2:$A$7500,0),$E44+2)=Команды!$AJ$14,TRUE,FALSE),IF(INDEX(Команды!$A$2:$AN$7500,MATCH(AK$3,Команды!$A$2:$A$7500,0),$E44+2)=Команды!$AJ$15,TRUE,FALSE),IF(INDEX(Команды!$A$2:$AN$7500,MATCH(AK$3,Команды!$A$2:$A$7500,0),$E44+2)=Команды!$AJ$16,TRUE,FALSE),IF(INDEX(Команды!$A$2:$AN$7500,MATCH(AK$3,Команды!$A$2:$A$7500,0),$E44+2)=Команды!$AJ$17,TRUE,FALSE),IF(INDEX(Команды!$A$2:$AN$7500,MATCH(AK$3,Команды!$A$2:$A$7500,0),$E44+2)=Команды!$AJ$18,TRUE,FALSE),IF(INDEX(Команды!$A$2:$AN$7500,MATCH(AK$3,Команды!$A$2:$A$7500,0),$E44+2)=Команды!$AJ$19,TRUE,FALSE)),INDEX(Команды!$AJ$2:$AL$19,MATCH(INDEX(Команды!$A$2:$AN$7500,MATCH(AK$3,Команды!$A$2:$A$7500,0),$E44+2),Команды!$AJ$2:$AJ$19,0),3),0)</f>
        <v>В</v>
      </c>
      <c r="AM44" s="342"/>
      <c r="AN44" s="174">
        <f>IF(OR(IF(INDEX(Команды!$A$2:$AN$7500,MATCH(AN$3,Команды!$A$2:$A$7500,0),$E44+2)=Команды!$AJ$2,TRUE,FALSE),IF(INDEX(Команды!$A$2:$AN$7500,MATCH(AN$3,Команды!$A$2:$A$7500,0),$E44+2)=Команды!$AJ$3,TRUE,FALSE),IF(INDEX(Команды!$A$2:$AN$7500,MATCH(AN$3,Команды!$A$2:$A$7500,0),$E44+2)=Команды!$AJ$4,TRUE,FALSE),IF(INDEX(Команды!$A$2:$AN$7500,MATCH(AN$3,Команды!$A$2:$A$7500,0),$E44+2)=Команды!$AJ$5,TRUE,FALSE),IF(INDEX(Команды!$A$2:$AN$7500,MATCH(AN$3,Команды!$A$2:$A$7500,0),$E44+2)=Команды!$AJ$6,TRUE,FALSE),IF(INDEX(Команды!$A$2:$AN$7500,MATCH(AN$3,Команды!$A$2:$A$7500,0),$E44+2)=Команды!$AJ$7,TRUE,FALSE),IF(INDEX(Команды!$A$2:$AN$7500,MATCH(AN$3,Команды!$A$2:$A$7500,0),$E44+2)=Команды!$AJ$8,TRUE,FALSE),IF(INDEX(Команды!$A$2:$AN$7500,MATCH(AN$3,Команды!$A$2:$A$7500,0),$E44+2)=Команды!$AJ$9,TRUE,FALSE),IF(INDEX(Команды!$A$2:$AN$7500,MATCH(AN$3,Команды!$A$2:$A$7500,0),$E44+2)=Команды!$AJ$10,TRUE,FALSE),IF(INDEX(Команды!$A$2:$AN$7500,MATCH(AN$3,Команды!$A$2:$A$7500,0),$E44+2)=Команды!$AJ$11,TRUE,FALSE),IF(INDEX(Команды!$A$2:$AN$7500,MATCH(AN$3,Команды!$A$2:$A$7500,0),$E44+2)=Команды!$AJ$12,TRUE,FALSE),IF(INDEX(Команды!$A$2:$AN$7500,MATCH(AN$3,Команды!$A$2:$A$7500,0),$E44+2)=Команды!$AJ$13,TRUE,FALSE),IF(INDEX(Команды!$A$2:$AN$7500,MATCH(AN$3,Команды!$A$2:$A$7500,0),$E44+2)=Команды!$AJ$14,TRUE,FALSE),IF(INDEX(Команды!$A$2:$AN$7500,MATCH(AN$3,Команды!$A$2:$A$7500,0),$E44+2)=Команды!$AJ$15,TRUE,FALSE),IF(INDEX(Команды!$A$2:$AN$7500,MATCH(AN$3,Команды!$A$2:$A$7500,0),$E44+2)=Команды!$AJ$16,TRUE,FALSE),,IF(INDEX(Команды!$A$2:$AN$7500,MATCH(AN$3,Команды!$A$2:$A$7500,0),$E44+2)=Команды!$AJ$17,TRUE,FALSE),,IF(INDEX(Команды!$A$2:$AN$7500,MATCH(AN$3,Команды!$A$2:$A$7500,0),$E44+2)=Команды!$AJ$18,TRUE,FALSE),,IF(INDEX(Команды!$A$2:$AN$7500,MATCH(AN$3,Команды!$A$2:$A$7500,0),$E44+2)=Команды!$AJ$19,TRUE,FALSE)),INDEX(Команды!$AJ$2:$AK$19,MATCH(INDEX(Команды!$A$2:$AN$7500,MATCH(AN$3,Команды!$A$2:$A$7500,0),$E44+2),Команды!$AJ$2:$AJ$19,0),2),0)</f>
        <v>0.45833333333333331</v>
      </c>
      <c r="AO44" s="175">
        <f>IF(OR(IF(INDEX(Команды!$A$2:$AN$7500,MATCH(AN$3,Команды!$A$2:$A$7500,0),$E44+2)=Команды!$AJ$2,TRUE,FALSE),IF(INDEX(Команды!$A$2:$AN$7500,MATCH(AN$3,Команды!$A$2:$A$7500,0),$E44+2)=Команды!$AJ$3,TRUE,FALSE),IF(INDEX(Команды!$A$2:$AN$7500,MATCH(AN$3,Команды!$A$2:$A$7500,0),$E44+2)=Команды!$AJ$4,TRUE,FALSE),IF(INDEX(Команды!$A$2:$AN$7500,MATCH(AN$3,Команды!$A$2:$A$7500,0),$E44+2)=Команды!$AJ$5,TRUE,FALSE),IF(INDEX(Команды!$A$2:$AN$7500,MATCH(AN$3,Команды!$A$2:$A$7500,0),$E44+2)=Команды!$AJ$6,TRUE,FALSE),IF(INDEX(Команды!$A$2:$AN$7500,MATCH(AN$3,Команды!$A$2:$A$7500,0),$E44+2)=Команды!$AJ$7,TRUE,FALSE),IF(INDEX(Команды!$A$2:$AN$7500,MATCH(AN$3,Команды!$A$2:$A$7500,0),$E44+2)=Команды!$AJ$8,TRUE,FALSE),IF(INDEX(Команды!$A$2:$AN$7500,MATCH(AN$3,Команды!$A$2:$A$7500,0),$E44+2)=Команды!$AJ$9,TRUE,FALSE),IF(INDEX(Команды!$A$2:$AN$7500,MATCH(AN$3,Команды!$A$2:$A$7500,0),$E44+2)=Команды!$AJ$10,TRUE,FALSE),IF(INDEX(Команды!$A$2:$AN$7500,MATCH(AN$3,Команды!$A$2:$A$7500,0),$E44+2)=Команды!$AJ$11,TRUE,FALSE),IF(INDEX(Команды!$A$2:$AN$7500,MATCH(AN$3,Команды!$A$2:$A$7500,0),$E44+2)=Команды!$AJ$12,TRUE,FALSE),IF(INDEX(Команды!$A$2:$AN$7500,MATCH(AN$3,Команды!$A$2:$A$7500,0),$E44+2)=Команды!$AJ$13,TRUE,FALSE),IF(INDEX(Команды!$A$2:$AN$7500,MATCH(AN$3,Команды!$A$2:$A$7500,0),$E44+2)=Команды!$AJ$14,TRUE,FALSE),IF(INDEX(Команды!$A$2:$AN$7500,MATCH(AN$3,Команды!$A$2:$A$7500,0),$E44+2)=Команды!$AJ$15,TRUE,FALSE),IF(INDEX(Команды!$A$2:$AN$7500,MATCH(AN$3,Команды!$A$2:$A$7500,0),$E44+2)=Команды!$AJ$16,TRUE,FALSE),IF(INDEX(Команды!$A$2:$AN$7500,MATCH(AN$3,Команды!$A$2:$A$7500,0),$E44+2)=Команды!$AJ$17,TRUE,FALSE),IF(INDEX(Команды!$A$2:$AN$7500,MATCH(AN$3,Команды!$A$2:$A$7500,0),$E44+2)=Команды!$AJ$18,TRUE,FALSE),IF(INDEX(Команды!$A$2:$AN$7500,MATCH(AN$3,Команды!$A$2:$A$7500,0),$E44+2)=Команды!$AJ$19,TRUE,FALSE)),INDEX(Команды!$AJ$2:$AL$19,MATCH(INDEX(Команды!$A$2:$AN$7500,MATCH(AN$3,Команды!$A$2:$A$7500,0),$E44+2),Команды!$AJ$2:$AJ$19,0),3),0)</f>
        <v>0.83333333333333337</v>
      </c>
      <c r="AP44" s="342"/>
      <c r="AQ44" s="174">
        <f>IF(OR(IF(INDEX(Команды!$A$2:$AN$7500,MATCH(AQ$3,Команды!$A$2:$A$7500,0),$E44+2)=Команды!$AJ$2,TRUE,FALSE),IF(INDEX(Команды!$A$2:$AN$7500,MATCH(AQ$3,Команды!$A$2:$A$7500,0),$E44+2)=Команды!$AJ$3,TRUE,FALSE),IF(INDEX(Команды!$A$2:$AN$7500,MATCH(AQ$3,Команды!$A$2:$A$7500,0),$E44+2)=Команды!$AJ$4,TRUE,FALSE),IF(INDEX(Команды!$A$2:$AN$7500,MATCH(AQ$3,Команды!$A$2:$A$7500,0),$E44+2)=Команды!$AJ$5,TRUE,FALSE),IF(INDEX(Команды!$A$2:$AN$7500,MATCH(AQ$3,Команды!$A$2:$A$7500,0),$E44+2)=Команды!$AJ$6,TRUE,FALSE),IF(INDEX(Команды!$A$2:$AN$7500,MATCH(AQ$3,Команды!$A$2:$A$7500,0),$E44+2)=Команды!$AJ$7,TRUE,FALSE),IF(INDEX(Команды!$A$2:$AN$7500,MATCH(AQ$3,Команды!$A$2:$A$7500,0),$E44+2)=Команды!$AJ$8,TRUE,FALSE),IF(INDEX(Команды!$A$2:$AN$7500,MATCH(AQ$3,Команды!$A$2:$A$7500,0),$E44+2)=Команды!$AJ$9,TRUE,FALSE),IF(INDEX(Команды!$A$2:$AN$7500,MATCH(AQ$3,Команды!$A$2:$A$7500,0),$E44+2)=Команды!$AJ$10,TRUE,FALSE),IF(INDEX(Команды!$A$2:$AN$7500,MATCH(AQ$3,Команды!$A$2:$A$7500,0),$E44+2)=Команды!$AJ$11,TRUE,FALSE),IF(INDEX(Команды!$A$2:$AN$7500,MATCH(AQ$3,Команды!$A$2:$A$7500,0),$E44+2)=Команды!$AJ$12,TRUE,FALSE),IF(INDEX(Команды!$A$2:$AN$7500,MATCH(AQ$3,Команды!$A$2:$A$7500,0),$E44+2)=Команды!$AJ$13,TRUE,FALSE),IF(INDEX(Команды!$A$2:$AN$7500,MATCH(AQ$3,Команды!$A$2:$A$7500,0),$E44+2)=Команды!$AJ$14,TRUE,FALSE),IF(INDEX(Команды!$A$2:$AN$7500,MATCH(AQ$3,Команды!$A$2:$A$7500,0),$E44+2)=Команды!$AJ$15,TRUE,FALSE),IF(INDEX(Команды!$A$2:$AN$7500,MATCH(AQ$3,Команды!$A$2:$A$7500,0),$E44+2)=Команды!$AJ$16,TRUE,FALSE),,IF(INDEX(Команды!$A$2:$AN$7500,MATCH(AQ$3,Команды!$A$2:$A$7500,0),$E44+2)=Команды!$AJ$17,TRUE,FALSE),,IF(INDEX(Команды!$A$2:$AN$7500,MATCH(AQ$3,Команды!$A$2:$A$7500,0),$E44+2)=Команды!$AJ$18,TRUE,FALSE),,IF(INDEX(Команды!$A$2:$AN$7500,MATCH(AQ$3,Команды!$A$2:$A$7500,0),$E44+2)=Команды!$AJ$19,TRUE,FALSE)),INDEX(Команды!$AJ$2:$AK$19,MATCH(INDEX(Команды!$A$2:$AN$7500,MATCH(AQ$3,Команды!$A$2:$A$7500,0),$E44+2),Команды!$AJ$2:$AJ$19,0),2),0)</f>
        <v>0.45833333333333331</v>
      </c>
      <c r="AR44" s="175">
        <f>IF(OR(IF(INDEX(Команды!$A$2:$AN$7500,MATCH(AQ$3,Команды!$A$2:$A$7500,0),$E44+2)=Команды!$AJ$2,TRUE,FALSE),IF(INDEX(Команды!$A$2:$AN$7500,MATCH(AQ$3,Команды!$A$2:$A$7500,0),$E44+2)=Команды!$AJ$3,TRUE,FALSE),IF(INDEX(Команды!$A$2:$AN$7500,MATCH(AQ$3,Команды!$A$2:$A$7500,0),$E44+2)=Команды!$AJ$4,TRUE,FALSE),IF(INDEX(Команды!$A$2:$AN$7500,MATCH(AQ$3,Команды!$A$2:$A$7500,0),$E44+2)=Команды!$AJ$5,TRUE,FALSE),IF(INDEX(Команды!$A$2:$AN$7500,MATCH(AQ$3,Команды!$A$2:$A$7500,0),$E44+2)=Команды!$AJ$6,TRUE,FALSE),IF(INDEX(Команды!$A$2:$AN$7500,MATCH(AQ$3,Команды!$A$2:$A$7500,0),$E44+2)=Команды!$AJ$7,TRUE,FALSE),IF(INDEX(Команды!$A$2:$AN$7500,MATCH(AQ$3,Команды!$A$2:$A$7500,0),$E44+2)=Команды!$AJ$8,TRUE,FALSE),IF(INDEX(Команды!$A$2:$AN$7500,MATCH(AQ$3,Команды!$A$2:$A$7500,0),$E44+2)=Команды!$AJ$9,TRUE,FALSE),IF(INDEX(Команды!$A$2:$AN$7500,MATCH(AQ$3,Команды!$A$2:$A$7500,0),$E44+2)=Команды!$AJ$10,TRUE,FALSE),IF(INDEX(Команды!$A$2:$AN$7500,MATCH(AQ$3,Команды!$A$2:$A$7500,0),$E44+2)=Команды!$AJ$11,TRUE,FALSE),IF(INDEX(Команды!$A$2:$AN$7500,MATCH(AQ$3,Команды!$A$2:$A$7500,0),$E44+2)=Команды!$AJ$12,TRUE,FALSE),IF(INDEX(Команды!$A$2:$AN$7500,MATCH(AQ$3,Команды!$A$2:$A$7500,0),$E44+2)=Команды!$AJ$13,TRUE,FALSE),IF(INDEX(Команды!$A$2:$AN$7500,MATCH(AQ$3,Команды!$A$2:$A$7500,0),$E44+2)=Команды!$AJ$14,TRUE,FALSE),IF(INDEX(Команды!$A$2:$AN$7500,MATCH(AQ$3,Команды!$A$2:$A$7500,0),$E44+2)=Команды!$AJ$15,TRUE,FALSE),IF(INDEX(Команды!$A$2:$AN$7500,MATCH(AQ$3,Команды!$A$2:$A$7500,0),$E44+2)=Команды!$AJ$16,TRUE,FALSE),IF(INDEX(Команды!$A$2:$AN$7500,MATCH(AQ$3,Команды!$A$2:$A$7500,0),$E44+2)=Команды!$AJ$17,TRUE,FALSE),IF(INDEX(Команды!$A$2:$AN$7500,MATCH(AQ$3,Команды!$A$2:$A$7500,0),$E44+2)=Команды!$AJ$18,TRUE,FALSE),IF(INDEX(Команды!$A$2:$AN$7500,MATCH(AQ$3,Команды!$A$2:$A$7500,0),$E44+2)=Команды!$AJ$19,TRUE,FALSE)),INDEX(Команды!$AJ$2:$AL$19,MATCH(INDEX(Команды!$A$2:$AN$7500,MATCH(AQ$3,Команды!$A$2:$A$7500,0),$E44+2),Команды!$AJ$2:$AJ$19,0),3),0)</f>
        <v>0.83333333333333337</v>
      </c>
      <c r="AS44" s="342"/>
      <c r="AT44" s="174">
        <f>IF(OR(IF(INDEX(Команды!$A$2:$AN$7500,MATCH(AT$3,Команды!$A$2:$A$7500,0),$E44+2)=Команды!$AJ$2,TRUE,FALSE),IF(INDEX(Команды!$A$2:$AN$7500,MATCH(AT$3,Команды!$A$2:$A$7500,0),$E44+2)=Команды!$AJ$3,TRUE,FALSE),IF(INDEX(Команды!$A$2:$AN$7500,MATCH(AT$3,Команды!$A$2:$A$7500,0),$E44+2)=Команды!$AJ$4,TRUE,FALSE),IF(INDEX(Команды!$A$2:$AN$7500,MATCH(AT$3,Команды!$A$2:$A$7500,0),$E44+2)=Команды!$AJ$5,TRUE,FALSE),IF(INDEX(Команды!$A$2:$AN$7500,MATCH(AT$3,Команды!$A$2:$A$7500,0),$E44+2)=Команды!$AJ$6,TRUE,FALSE),IF(INDEX(Команды!$A$2:$AN$7500,MATCH(AT$3,Команды!$A$2:$A$7500,0),$E44+2)=Команды!$AJ$7,TRUE,FALSE),IF(INDEX(Команды!$A$2:$AN$7500,MATCH(AT$3,Команды!$A$2:$A$7500,0),$E44+2)=Команды!$AJ$8,TRUE,FALSE),IF(INDEX(Команды!$A$2:$AN$7500,MATCH(AT$3,Команды!$A$2:$A$7500,0),$E44+2)=Команды!$AJ$9,TRUE,FALSE),IF(INDEX(Команды!$A$2:$AN$7500,MATCH(AT$3,Команды!$A$2:$A$7500,0),$E44+2)=Команды!$AJ$10,TRUE,FALSE),IF(INDEX(Команды!$A$2:$AN$7500,MATCH(AT$3,Команды!$A$2:$A$7500,0),$E44+2)=Команды!$AJ$11,TRUE,FALSE),IF(INDEX(Команды!$A$2:$AN$7500,MATCH(AT$3,Команды!$A$2:$A$7500,0),$E44+2)=Команды!$AJ$12,TRUE,FALSE),IF(INDEX(Команды!$A$2:$AN$7500,MATCH(AT$3,Команды!$A$2:$A$7500,0),$E44+2)=Команды!$AJ$13,TRUE,FALSE),IF(INDEX(Команды!$A$2:$AN$7500,MATCH(AT$3,Команды!$A$2:$A$7500,0),$E44+2)=Команды!$AJ$14,TRUE,FALSE),IF(INDEX(Команды!$A$2:$AN$7500,MATCH(AT$3,Команды!$A$2:$A$7500,0),$E44+2)=Команды!$AJ$15,TRUE,FALSE),IF(INDEX(Команды!$A$2:$AN$7500,MATCH(AT$3,Команды!$A$2:$A$7500,0),$E44+2)=Команды!$AJ$16,TRUE,FALSE),,IF(INDEX(Команды!$A$2:$AN$7500,MATCH(AT$3,Команды!$A$2:$A$7500,0),$E44+2)=Команды!$AJ$17,TRUE,FALSE),,IF(INDEX(Команды!$A$2:$AN$7500,MATCH(AT$3,Команды!$A$2:$A$7500,0),$E44+2)=Команды!$AJ$18,TRUE,FALSE),,IF(INDEX(Команды!$A$2:$AN$7500,MATCH(AT$3,Команды!$A$2:$A$7500,0),$E44+2)=Команды!$AJ$19,TRUE,FALSE)),INDEX(Команды!$AJ$2:$AK$19,MATCH(INDEX(Команды!$A$2:$AN$7500,MATCH(AT$3,Команды!$A$2:$A$7500,0),$E44+2),Команды!$AJ$2:$AJ$19,0),2),0)</f>
        <v>0.5</v>
      </c>
      <c r="AU44" s="175">
        <f>IF(OR(IF(INDEX(Команды!$A$2:$AN$7500,MATCH(AT$3,Команды!$A$2:$A$7500,0),$E44+2)=Команды!$AJ$2,TRUE,FALSE),IF(INDEX(Команды!$A$2:$AN$7500,MATCH(AT$3,Команды!$A$2:$A$7500,0),$E44+2)=Команды!$AJ$3,TRUE,FALSE),IF(INDEX(Команды!$A$2:$AN$7500,MATCH(AT$3,Команды!$A$2:$A$7500,0),$E44+2)=Команды!$AJ$4,TRUE,FALSE),IF(INDEX(Команды!$A$2:$AN$7500,MATCH(AT$3,Команды!$A$2:$A$7500,0),$E44+2)=Команды!$AJ$5,TRUE,FALSE),IF(INDEX(Команды!$A$2:$AN$7500,MATCH(AT$3,Команды!$A$2:$A$7500,0),$E44+2)=Команды!$AJ$6,TRUE,FALSE),IF(INDEX(Команды!$A$2:$AN$7500,MATCH(AT$3,Команды!$A$2:$A$7500,0),$E44+2)=Команды!$AJ$7,TRUE,FALSE),IF(INDEX(Команды!$A$2:$AN$7500,MATCH(AT$3,Команды!$A$2:$A$7500,0),$E44+2)=Команды!$AJ$8,TRUE,FALSE),IF(INDEX(Команды!$A$2:$AN$7500,MATCH(AT$3,Команды!$A$2:$A$7500,0),$E44+2)=Команды!$AJ$9,TRUE,FALSE),IF(INDEX(Команды!$A$2:$AN$7500,MATCH(AT$3,Команды!$A$2:$A$7500,0),$E44+2)=Команды!$AJ$10,TRUE,FALSE),IF(INDEX(Команды!$A$2:$AN$7500,MATCH(AT$3,Команды!$A$2:$A$7500,0),$E44+2)=Команды!$AJ$11,TRUE,FALSE),IF(INDEX(Команды!$A$2:$AN$7500,MATCH(AT$3,Команды!$A$2:$A$7500,0),$E44+2)=Команды!$AJ$12,TRUE,FALSE),IF(INDEX(Команды!$A$2:$AN$7500,MATCH(AT$3,Команды!$A$2:$A$7500,0),$E44+2)=Команды!$AJ$13,TRUE,FALSE),IF(INDEX(Команды!$A$2:$AN$7500,MATCH(AT$3,Команды!$A$2:$A$7500,0),$E44+2)=Команды!$AJ$14,TRUE,FALSE),IF(INDEX(Команды!$A$2:$AN$7500,MATCH(AT$3,Команды!$A$2:$A$7500,0),$E44+2)=Команды!$AJ$15,TRUE,FALSE),IF(INDEX(Команды!$A$2:$AN$7500,MATCH(AT$3,Команды!$A$2:$A$7500,0),$E44+2)=Команды!$AJ$16,TRUE,FALSE),IF(INDEX(Команды!$A$2:$AN$7500,MATCH(AT$3,Команды!$A$2:$A$7500,0),$E44+2)=Команды!$AJ$17,TRUE,FALSE),IF(INDEX(Команды!$A$2:$AN$7500,MATCH(AT$3,Команды!$A$2:$A$7500,0),$E44+2)=Команды!$AJ$18,TRUE,FALSE),IF(INDEX(Команды!$A$2:$AN$7500,MATCH(AT$3,Команды!$A$2:$A$7500,0),$E44+2)=Команды!$AJ$19,TRUE,FALSE)),INDEX(Команды!$AJ$2:$AL$19,MATCH(INDEX(Команды!$A$2:$AN$7500,MATCH(AT$3,Команды!$A$2:$A$7500,0),$E44+2),Команды!$AJ$2:$AJ$19,0),3),0)</f>
        <v>0.875</v>
      </c>
      <c r="AV44" s="342"/>
      <c r="AW44" s="174">
        <f>IF(OR(IF(INDEX(Команды!$A$2:$AN$7500,MATCH(AW$3,Команды!$A$2:$A$7500,0),$E44+2)=Команды!$AJ$2,TRUE,FALSE),IF(INDEX(Команды!$A$2:$AN$7500,MATCH(AW$3,Команды!$A$2:$A$7500,0),$E44+2)=Команды!$AJ$3,TRUE,FALSE),IF(INDEX(Команды!$A$2:$AN$7500,MATCH(AW$3,Команды!$A$2:$A$7500,0),$E44+2)=Команды!$AJ$4,TRUE,FALSE),IF(INDEX(Команды!$A$2:$AN$7500,MATCH(AW$3,Команды!$A$2:$A$7500,0),$E44+2)=Команды!$AJ$5,TRUE,FALSE),IF(INDEX(Команды!$A$2:$AN$7500,MATCH(AW$3,Команды!$A$2:$A$7500,0),$E44+2)=Команды!$AJ$6,TRUE,FALSE),IF(INDEX(Команды!$A$2:$AN$7500,MATCH(AW$3,Команды!$A$2:$A$7500,0),$E44+2)=Команды!$AJ$7,TRUE,FALSE),IF(INDEX(Команды!$A$2:$AN$7500,MATCH(AW$3,Команды!$A$2:$A$7500,0),$E44+2)=Команды!$AJ$8,TRUE,FALSE),IF(INDEX(Команды!$A$2:$AN$7500,MATCH(AW$3,Команды!$A$2:$A$7500,0),$E44+2)=Команды!$AJ$9,TRUE,FALSE),IF(INDEX(Команды!$A$2:$AN$7500,MATCH(AW$3,Команды!$A$2:$A$7500,0),$E44+2)=Команды!$AJ$10,TRUE,FALSE),IF(INDEX(Команды!$A$2:$AN$7500,MATCH(AW$3,Команды!$A$2:$A$7500,0),$E44+2)=Команды!$AJ$11,TRUE,FALSE),IF(INDEX(Команды!$A$2:$AN$7500,MATCH(AW$3,Команды!$A$2:$A$7500,0),$E44+2)=Команды!$AJ$12,TRUE,FALSE),IF(INDEX(Команды!$A$2:$AN$7500,MATCH(AW$3,Команды!$A$2:$A$7500,0),$E44+2)=Команды!$AJ$13,TRUE,FALSE),IF(INDEX(Команды!$A$2:$AN$7500,MATCH(AW$3,Команды!$A$2:$A$7500,0),$E44+2)=Команды!$AJ$14,TRUE,FALSE),IF(INDEX(Команды!$A$2:$AN$7500,MATCH(AW$3,Команды!$A$2:$A$7500,0),$E44+2)=Команды!$AJ$15,TRUE,FALSE),IF(INDEX(Команды!$A$2:$AN$7500,MATCH(AW$3,Команды!$A$2:$A$7500,0),$E44+2)=Команды!$AJ$16,TRUE,FALSE),,IF(INDEX(Команды!$A$2:$AN$7500,MATCH(AW$3,Команды!$A$2:$A$7500,0),$E44+2)=Команды!$AJ$17,TRUE,FALSE),,IF(INDEX(Команды!$A$2:$AN$7500,MATCH(AW$3,Команды!$A$2:$A$7500,0),$E44+2)=Команды!$AJ$18,TRUE,FALSE),,IF(INDEX(Команды!$A$2:$AN$7500,MATCH(AW$3,Команды!$A$2:$A$7500,0),$E44+2)=Команды!$AJ$19,TRUE,FALSE)),INDEX(Команды!$AJ$2:$AK$19,MATCH(INDEX(Команды!$A$2:$AN$7500,MATCH(AW$3,Команды!$A$2:$A$7500,0),$E44+2),Команды!$AJ$2:$AJ$19,0),2),0)</f>
        <v>0.5</v>
      </c>
      <c r="AX44" s="175">
        <f>IF(OR(IF(INDEX(Команды!$A$2:$AN$7500,MATCH(AW$3,Команды!$A$2:$A$7500,0),$E44+2)=Команды!$AJ$2,TRUE,FALSE),IF(INDEX(Команды!$A$2:$AN$7500,MATCH(AW$3,Команды!$A$2:$A$7500,0),$E44+2)=Команды!$AJ$3,TRUE,FALSE),IF(INDEX(Команды!$A$2:$AN$7500,MATCH(AW$3,Команды!$A$2:$A$7500,0),$E44+2)=Команды!$AJ$4,TRUE,FALSE),IF(INDEX(Команды!$A$2:$AN$7500,MATCH(AW$3,Команды!$A$2:$A$7500,0),$E44+2)=Команды!$AJ$5,TRUE,FALSE),IF(INDEX(Команды!$A$2:$AN$7500,MATCH(AW$3,Команды!$A$2:$A$7500,0),$E44+2)=Команды!$AJ$6,TRUE,FALSE),IF(INDEX(Команды!$A$2:$AN$7500,MATCH(AW$3,Команды!$A$2:$A$7500,0),$E44+2)=Команды!$AJ$7,TRUE,FALSE),IF(INDEX(Команды!$A$2:$AN$7500,MATCH(AW$3,Команды!$A$2:$A$7500,0),$E44+2)=Команды!$AJ$8,TRUE,FALSE),IF(INDEX(Команды!$A$2:$AN$7500,MATCH(AW$3,Команды!$A$2:$A$7500,0),$E44+2)=Команды!$AJ$9,TRUE,FALSE),IF(INDEX(Команды!$A$2:$AN$7500,MATCH(AW$3,Команды!$A$2:$A$7500,0),$E44+2)=Команды!$AJ$10,TRUE,FALSE),IF(INDEX(Команды!$A$2:$AN$7500,MATCH(AW$3,Команды!$A$2:$A$7500,0),$E44+2)=Команды!$AJ$11,TRUE,FALSE),IF(INDEX(Команды!$A$2:$AN$7500,MATCH(AW$3,Команды!$A$2:$A$7500,0),$E44+2)=Команды!$AJ$12,TRUE,FALSE),IF(INDEX(Команды!$A$2:$AN$7500,MATCH(AW$3,Команды!$A$2:$A$7500,0),$E44+2)=Команды!$AJ$13,TRUE,FALSE),IF(INDEX(Команды!$A$2:$AN$7500,MATCH(AW$3,Команды!$A$2:$A$7500,0),$E44+2)=Команды!$AJ$14,TRUE,FALSE),IF(INDEX(Команды!$A$2:$AN$7500,MATCH(AW$3,Команды!$A$2:$A$7500,0),$E44+2)=Команды!$AJ$15,TRUE,FALSE),IF(INDEX(Команды!$A$2:$AN$7500,MATCH(AW$3,Команды!$A$2:$A$7500,0),$E44+2)=Команды!$AJ$16,TRUE,FALSE),IF(INDEX(Команды!$A$2:$AN$7500,MATCH(AW$3,Команды!$A$2:$A$7500,0),$E44+2)=Команды!$AJ$17,TRUE,FALSE),IF(INDEX(Команды!$A$2:$AN$7500,MATCH(AW$3,Команды!$A$2:$A$7500,0),$E44+2)=Команды!$AJ$18,TRUE,FALSE),IF(INDEX(Команды!$A$2:$AN$7500,MATCH(AW$3,Команды!$A$2:$A$7500,0),$E44+2)=Команды!$AJ$19,TRUE,FALSE)),INDEX(Команды!$AJ$2:$AL$19,MATCH(INDEX(Команды!$A$2:$AN$7500,MATCH(AW$3,Команды!$A$2:$A$7500,0),$E44+2),Команды!$AJ$2:$AJ$19,0),3),0)</f>
        <v>0.875</v>
      </c>
      <c r="AY44" s="342"/>
      <c r="AZ44" s="174" t="str">
        <f>IF(OR(IF(INDEX(Команды!$A$2:$AN$7500,MATCH(AZ$3,Команды!$A$2:$A$7500,0),$E44+2)=Команды!$AJ$2,TRUE,FALSE),IF(INDEX(Команды!$A$2:$AN$7500,MATCH(AZ$3,Команды!$A$2:$A$7500,0),$E44+2)=Команды!$AJ$3,TRUE,FALSE),IF(INDEX(Команды!$A$2:$AN$7500,MATCH(AZ$3,Команды!$A$2:$A$7500,0),$E44+2)=Команды!$AJ$4,TRUE,FALSE),IF(INDEX(Команды!$A$2:$AN$7500,MATCH(AZ$3,Команды!$A$2:$A$7500,0),$E44+2)=Команды!$AJ$5,TRUE,FALSE),IF(INDEX(Команды!$A$2:$AN$7500,MATCH(AZ$3,Команды!$A$2:$A$7500,0),$E44+2)=Команды!$AJ$6,TRUE,FALSE),IF(INDEX(Команды!$A$2:$AN$7500,MATCH(AZ$3,Команды!$A$2:$A$7500,0),$E44+2)=Команды!$AJ$7,TRUE,FALSE),IF(INDEX(Команды!$A$2:$AN$7500,MATCH(AZ$3,Команды!$A$2:$A$7500,0),$E44+2)=Команды!$AJ$8,TRUE,FALSE),IF(INDEX(Команды!$A$2:$AN$7500,MATCH(AZ$3,Команды!$A$2:$A$7500,0),$E44+2)=Команды!$AJ$9,TRUE,FALSE),IF(INDEX(Команды!$A$2:$AN$7500,MATCH(AZ$3,Команды!$A$2:$A$7500,0),$E44+2)=Команды!$AJ$10,TRUE,FALSE),IF(INDEX(Команды!$A$2:$AN$7500,MATCH(AZ$3,Команды!$A$2:$A$7500,0),$E44+2)=Команды!$AJ$11,TRUE,FALSE),IF(INDEX(Команды!$A$2:$AN$7500,MATCH(AZ$3,Команды!$A$2:$A$7500,0),$E44+2)=Команды!$AJ$12,TRUE,FALSE),IF(INDEX(Команды!$A$2:$AN$7500,MATCH(AZ$3,Команды!$A$2:$A$7500,0),$E44+2)=Команды!$AJ$13,TRUE,FALSE),IF(INDEX(Команды!$A$2:$AN$7500,MATCH(AZ$3,Команды!$A$2:$A$7500,0),$E44+2)=Команды!$AJ$14,TRUE,FALSE),IF(INDEX(Команды!$A$2:$AN$7500,MATCH(AZ$3,Команды!$A$2:$A$7500,0),$E44+2)=Команды!$AJ$15,TRUE,FALSE),IF(INDEX(Команды!$A$2:$AN$7500,MATCH(AZ$3,Команды!$A$2:$A$7500,0),$E44+2)=Команды!$AJ$16,TRUE,FALSE),,IF(INDEX(Команды!$A$2:$AN$7500,MATCH(AZ$3,Команды!$A$2:$A$7500,0),$E44+2)=Команды!$AJ$17,TRUE,FALSE),,IF(INDEX(Команды!$A$2:$AN$7500,MATCH(AZ$3,Команды!$A$2:$A$7500,0),$E44+2)=Команды!$AJ$18,TRUE,FALSE),,IF(INDEX(Команды!$A$2:$AN$7500,MATCH(AZ$3,Команды!$A$2:$A$7500,0),$E44+2)=Команды!$AJ$19,TRUE,FALSE)),INDEX(Команды!$AJ$2:$AK$19,MATCH(INDEX(Команды!$A$2:$AN$7500,MATCH(AZ$3,Команды!$A$2:$A$7500,0),$E44+2),Команды!$AJ$2:$AJ$19,0),2),0)</f>
        <v>В</v>
      </c>
      <c r="BA44" s="175" t="str">
        <f>IF(OR(IF(INDEX(Команды!$A$2:$AN$7500,MATCH(AZ$3,Команды!$A$2:$A$7500,0),$E44+2)=Команды!$AJ$2,TRUE,FALSE),IF(INDEX(Команды!$A$2:$AN$7500,MATCH(AZ$3,Команды!$A$2:$A$7500,0),$E44+2)=Команды!$AJ$3,TRUE,FALSE),IF(INDEX(Команды!$A$2:$AN$7500,MATCH(AZ$3,Команды!$A$2:$A$7500,0),$E44+2)=Команды!$AJ$4,TRUE,FALSE),IF(INDEX(Команды!$A$2:$AN$7500,MATCH(AZ$3,Команды!$A$2:$A$7500,0),$E44+2)=Команды!$AJ$5,TRUE,FALSE),IF(INDEX(Команды!$A$2:$AN$7500,MATCH(AZ$3,Команды!$A$2:$A$7500,0),$E44+2)=Команды!$AJ$6,TRUE,FALSE),IF(INDEX(Команды!$A$2:$AN$7500,MATCH(AZ$3,Команды!$A$2:$A$7500,0),$E44+2)=Команды!$AJ$7,TRUE,FALSE),IF(INDEX(Команды!$A$2:$AN$7500,MATCH(AZ$3,Команды!$A$2:$A$7500,0),$E44+2)=Команды!$AJ$8,TRUE,FALSE),IF(INDEX(Команды!$A$2:$AN$7500,MATCH(AZ$3,Команды!$A$2:$A$7500,0),$E44+2)=Команды!$AJ$9,TRUE,FALSE),IF(INDEX(Команды!$A$2:$AN$7500,MATCH(AZ$3,Команды!$A$2:$A$7500,0),$E44+2)=Команды!$AJ$10,TRUE,FALSE),IF(INDEX(Команды!$A$2:$AN$7500,MATCH(AZ$3,Команды!$A$2:$A$7500,0),$E44+2)=Команды!$AJ$11,TRUE,FALSE),IF(INDEX(Команды!$A$2:$AN$7500,MATCH(AZ$3,Команды!$A$2:$A$7500,0),$E44+2)=Команды!$AJ$12,TRUE,FALSE),IF(INDEX(Команды!$A$2:$AN$7500,MATCH(AZ$3,Команды!$A$2:$A$7500,0),$E44+2)=Команды!$AJ$13,TRUE,FALSE),IF(INDEX(Команды!$A$2:$AN$7500,MATCH(AZ$3,Команды!$A$2:$A$7500,0),$E44+2)=Команды!$AJ$14,TRUE,FALSE),IF(INDEX(Команды!$A$2:$AN$7500,MATCH(AZ$3,Команды!$A$2:$A$7500,0),$E44+2)=Команды!$AJ$15,TRUE,FALSE),IF(INDEX(Команды!$A$2:$AN$7500,MATCH(AZ$3,Команды!$A$2:$A$7500,0),$E44+2)=Команды!$AJ$16,TRUE,FALSE),IF(INDEX(Команды!$A$2:$AN$7500,MATCH(AZ$3,Команды!$A$2:$A$7500,0),$E44+2)=Команды!$AJ$17,TRUE,FALSE),IF(INDEX(Команды!$A$2:$AN$7500,MATCH(AZ$3,Команды!$A$2:$A$7500,0),$E44+2)=Команды!$AJ$18,TRUE,FALSE),IF(INDEX(Команды!$A$2:$AN$7500,MATCH(AZ$3,Команды!$A$2:$A$7500,0),$E44+2)=Команды!$AJ$19,TRUE,FALSE)),INDEX(Команды!$AJ$2:$AL$19,MATCH(INDEX(Команды!$A$2:$AN$7500,MATCH(AZ$3,Команды!$A$2:$A$7500,0),$E44+2),Команды!$AJ$2:$AJ$19,0),3),0)</f>
        <v>В</v>
      </c>
      <c r="BB44" s="342"/>
      <c r="BC44" s="174" t="str">
        <f>IF(OR(IF(INDEX(Команды!$A$2:$AN$7500,MATCH(BC$3,Команды!$A$2:$A$7500,0),$E44+2)=Команды!$AJ$2,TRUE,FALSE),IF(INDEX(Команды!$A$2:$AN$7500,MATCH(BC$3,Команды!$A$2:$A$7500,0),$E44+2)=Команды!$AJ$3,TRUE,FALSE),IF(INDEX(Команды!$A$2:$AN$7500,MATCH(BC$3,Команды!$A$2:$A$7500,0),$E44+2)=Команды!$AJ$4,TRUE,FALSE),IF(INDEX(Команды!$A$2:$AN$7500,MATCH(BC$3,Команды!$A$2:$A$7500,0),$E44+2)=Команды!$AJ$5,TRUE,FALSE),IF(INDEX(Команды!$A$2:$AN$7500,MATCH(BC$3,Команды!$A$2:$A$7500,0),$E44+2)=Команды!$AJ$6,TRUE,FALSE),IF(INDEX(Команды!$A$2:$AN$7500,MATCH(BC$3,Команды!$A$2:$A$7500,0),$E44+2)=Команды!$AJ$7,TRUE,FALSE),IF(INDEX(Команды!$A$2:$AN$7500,MATCH(BC$3,Команды!$A$2:$A$7500,0),$E44+2)=Команды!$AJ$8,TRUE,FALSE),IF(INDEX(Команды!$A$2:$AN$7500,MATCH(BC$3,Команды!$A$2:$A$7500,0),$E44+2)=Команды!$AJ$9,TRUE,FALSE),IF(INDEX(Команды!$A$2:$AN$7500,MATCH(BC$3,Команды!$A$2:$A$7500,0),$E44+2)=Команды!$AJ$10,TRUE,FALSE),IF(INDEX(Команды!$A$2:$AN$7500,MATCH(BC$3,Команды!$A$2:$A$7500,0),$E44+2)=Команды!$AJ$11,TRUE,FALSE),IF(INDEX(Команды!$A$2:$AN$7500,MATCH(BC$3,Команды!$A$2:$A$7500,0),$E44+2)=Команды!$AJ$12,TRUE,FALSE),IF(INDEX(Команды!$A$2:$AN$7500,MATCH(BC$3,Команды!$A$2:$A$7500,0),$E44+2)=Команды!$AJ$13,TRUE,FALSE),IF(INDEX(Команды!$A$2:$AN$7500,MATCH(BC$3,Команды!$A$2:$A$7500,0),$E44+2)=Команды!$AJ$14,TRUE,FALSE),IF(INDEX(Команды!$A$2:$AN$7500,MATCH(BC$3,Команды!$A$2:$A$7500,0),$E44+2)=Команды!$AJ$15,TRUE,FALSE),IF(INDEX(Команды!$A$2:$AN$7500,MATCH(BC$3,Команды!$A$2:$A$7500,0),$E44+2)=Команды!$AJ$16,TRUE,FALSE),,IF(INDEX(Команды!$A$2:$AN$7500,MATCH(BC$3,Команды!$A$2:$A$7500,0),$E44+2)=Команды!$AJ$17,TRUE,FALSE),,IF(INDEX(Команды!$A$2:$AN$7500,MATCH(BC$3,Команды!$A$2:$A$7500,0),$E44+2)=Команды!$AJ$18,TRUE,FALSE),,IF(INDEX(Команды!$A$2:$AN$7500,MATCH(BC$3,Команды!$A$2:$A$7500,0),$E44+2)=Команды!$AJ$19,TRUE,FALSE)),INDEX(Команды!$AJ$2:$AK$19,MATCH(INDEX(Команды!$A$2:$AN$7500,MATCH(BC$3,Команды!$A$2:$A$7500,0),$E44+2),Команды!$AJ$2:$AJ$19,0),2),0)</f>
        <v>В</v>
      </c>
      <c r="BD44" s="175" t="str">
        <f>IF(OR(IF(INDEX(Команды!$A$2:$AN$7500,MATCH(BC$3,Команды!$A$2:$A$7500,0),$E44+2)=Команды!$AJ$2,TRUE,FALSE),IF(INDEX(Команды!$A$2:$AN$7500,MATCH(BC$3,Команды!$A$2:$A$7500,0),$E44+2)=Команды!$AJ$3,TRUE,FALSE),IF(INDEX(Команды!$A$2:$AN$7500,MATCH(BC$3,Команды!$A$2:$A$7500,0),$E44+2)=Команды!$AJ$4,TRUE,FALSE),IF(INDEX(Команды!$A$2:$AN$7500,MATCH(BC$3,Команды!$A$2:$A$7500,0),$E44+2)=Команды!$AJ$5,TRUE,FALSE),IF(INDEX(Команды!$A$2:$AN$7500,MATCH(BC$3,Команды!$A$2:$A$7500,0),$E44+2)=Команды!$AJ$6,TRUE,FALSE),IF(INDEX(Команды!$A$2:$AN$7500,MATCH(BC$3,Команды!$A$2:$A$7500,0),$E44+2)=Команды!$AJ$7,TRUE,FALSE),IF(INDEX(Команды!$A$2:$AN$7500,MATCH(BC$3,Команды!$A$2:$A$7500,0),$E44+2)=Команды!$AJ$8,TRUE,FALSE),IF(INDEX(Команды!$A$2:$AN$7500,MATCH(BC$3,Команды!$A$2:$A$7500,0),$E44+2)=Команды!$AJ$9,TRUE,FALSE),IF(INDEX(Команды!$A$2:$AN$7500,MATCH(BC$3,Команды!$A$2:$A$7500,0),$E44+2)=Команды!$AJ$10,TRUE,FALSE),IF(INDEX(Команды!$A$2:$AN$7500,MATCH(BC$3,Команды!$A$2:$A$7500,0),$E44+2)=Команды!$AJ$11,TRUE,FALSE),IF(INDEX(Команды!$A$2:$AN$7500,MATCH(BC$3,Команды!$A$2:$A$7500,0),$E44+2)=Команды!$AJ$12,TRUE,FALSE),IF(INDEX(Команды!$A$2:$AN$7500,MATCH(BC$3,Команды!$A$2:$A$7500,0),$E44+2)=Команды!$AJ$13,TRUE,FALSE),IF(INDEX(Команды!$A$2:$AN$7500,MATCH(BC$3,Команды!$A$2:$A$7500,0),$E44+2)=Команды!$AJ$14,TRUE,FALSE),IF(INDEX(Команды!$A$2:$AN$7500,MATCH(BC$3,Команды!$A$2:$A$7500,0),$E44+2)=Команды!$AJ$15,TRUE,FALSE),IF(INDEX(Команды!$A$2:$AN$7500,MATCH(BC$3,Команды!$A$2:$A$7500,0),$E44+2)=Команды!$AJ$16,TRUE,FALSE),IF(INDEX(Команды!$A$2:$AN$7500,MATCH(BC$3,Команды!$A$2:$A$7500,0),$E44+2)=Команды!$AJ$17,TRUE,FALSE),IF(INDEX(Команды!$A$2:$AN$7500,MATCH(BC$3,Команды!$A$2:$A$7500,0),$E44+2)=Команды!$AJ$18,TRUE,FALSE),IF(INDEX(Команды!$A$2:$AN$7500,MATCH(BC$3,Команды!$A$2:$A$7500,0),$E44+2)=Команды!$AJ$19,TRUE,FALSE)),INDEX(Команды!$AJ$2:$AL$19,MATCH(INDEX(Команды!$A$2:$AN$7500,MATCH(BC$3,Команды!$A$2:$A$7500,0),$E44+2),Команды!$AJ$2:$AJ$19,0),3),0)</f>
        <v>В</v>
      </c>
      <c r="BE44" s="342"/>
      <c r="BF44" s="174">
        <f>IF(OR(IF(INDEX(Команды!$A$2:$AN$7500,MATCH(BF$3,Команды!$A$2:$A$7500,0),$E44+2)=Команды!$AJ$2,TRUE,FALSE),IF(INDEX(Команды!$A$2:$AN$7500,MATCH(BF$3,Команды!$A$2:$A$7500,0),$E44+2)=Команды!$AJ$3,TRUE,FALSE),IF(INDEX(Команды!$A$2:$AN$7500,MATCH(BF$3,Команды!$A$2:$A$7500,0),$E44+2)=Команды!$AJ$4,TRUE,FALSE),IF(INDEX(Команды!$A$2:$AN$7500,MATCH(BF$3,Команды!$A$2:$A$7500,0),$E44+2)=Команды!$AJ$5,TRUE,FALSE),IF(INDEX(Команды!$A$2:$AN$7500,MATCH(BF$3,Команды!$A$2:$A$7500,0),$E44+2)=Команды!$AJ$6,TRUE,FALSE),IF(INDEX(Команды!$A$2:$AN$7500,MATCH(BF$3,Команды!$A$2:$A$7500,0),$E44+2)=Команды!$AJ$7,TRUE,FALSE),IF(INDEX(Команды!$A$2:$AN$7500,MATCH(BF$3,Команды!$A$2:$A$7500,0),$E44+2)=Команды!$AJ$8,TRUE,FALSE),IF(INDEX(Команды!$A$2:$AN$7500,MATCH(BF$3,Команды!$A$2:$A$7500,0),$E44+2)=Команды!$AJ$9,TRUE,FALSE),IF(INDEX(Команды!$A$2:$AN$7500,MATCH(BF$3,Команды!$A$2:$A$7500,0),$E44+2)=Команды!$AJ$10,TRUE,FALSE),IF(INDEX(Команды!$A$2:$AN$7500,MATCH(BF$3,Команды!$A$2:$A$7500,0),$E44+2)=Команды!$AJ$11,TRUE,FALSE),IF(INDEX(Команды!$A$2:$AN$7500,MATCH(BF$3,Команды!$A$2:$A$7500,0),$E44+2)=Команды!$AJ$12,TRUE,FALSE),IF(INDEX(Команды!$A$2:$AN$7500,MATCH(BF$3,Команды!$A$2:$A$7500,0),$E44+2)=Команды!$AJ$13,TRUE,FALSE),IF(INDEX(Команды!$A$2:$AN$7500,MATCH(BF$3,Команды!$A$2:$A$7500,0),$E44+2)=Команды!$AJ$14,TRUE,FALSE),IF(INDEX(Команды!$A$2:$AN$7500,MATCH(BF$3,Команды!$A$2:$A$7500,0),$E44+2)=Команды!$AJ$15,TRUE,FALSE),IF(INDEX(Команды!$A$2:$AN$7500,MATCH(BF$3,Команды!$A$2:$A$7500,0),$E44+2)=Команды!$AJ$16,TRUE,FALSE),,IF(INDEX(Команды!$A$2:$AN$7500,MATCH(BF$3,Команды!$A$2:$A$7500,0),$E44+2)=Команды!$AJ$17,TRUE,FALSE),,IF(INDEX(Команды!$A$2:$AN$7500,MATCH(BF$3,Команды!$A$2:$A$7500,0),$E44+2)=Команды!$AJ$18,TRUE,FALSE),,IF(INDEX(Команды!$A$2:$AN$7500,MATCH(BF$3,Команды!$A$2:$A$7500,0),$E44+2)=Команды!$AJ$19,TRUE,FALSE)),INDEX(Команды!$AJ$2:$AK$19,MATCH(INDEX(Команды!$A$2:$AN$7500,MATCH(BF$3,Команды!$A$2:$A$7500,0),$E44+2),Команды!$AJ$2:$AJ$19,0),2),0)</f>
        <v>0.28125</v>
      </c>
      <c r="BG44" s="175">
        <f>IF(OR(IF(INDEX(Команды!$A$2:$AN$7500,MATCH(BF$3,Команды!$A$2:$A$7500,0),$E44+2)=Команды!$AJ$2,TRUE,FALSE),IF(INDEX(Команды!$A$2:$AN$7500,MATCH(BF$3,Команды!$A$2:$A$7500,0),$E44+2)=Команды!$AJ$3,TRUE,FALSE),IF(INDEX(Команды!$A$2:$AN$7500,MATCH(BF$3,Команды!$A$2:$A$7500,0),$E44+2)=Команды!$AJ$4,TRUE,FALSE),IF(INDEX(Команды!$A$2:$AN$7500,MATCH(BF$3,Команды!$A$2:$A$7500,0),$E44+2)=Команды!$AJ$5,TRUE,FALSE),IF(INDEX(Команды!$A$2:$AN$7500,MATCH(BF$3,Команды!$A$2:$A$7500,0),$E44+2)=Команды!$AJ$6,TRUE,FALSE),IF(INDEX(Команды!$A$2:$AN$7500,MATCH(BF$3,Команды!$A$2:$A$7500,0),$E44+2)=Команды!$AJ$7,TRUE,FALSE),IF(INDEX(Команды!$A$2:$AN$7500,MATCH(BF$3,Команды!$A$2:$A$7500,0),$E44+2)=Команды!$AJ$8,TRUE,FALSE),IF(INDEX(Команды!$A$2:$AN$7500,MATCH(BF$3,Команды!$A$2:$A$7500,0),$E44+2)=Команды!$AJ$9,TRUE,FALSE),IF(INDEX(Команды!$A$2:$AN$7500,MATCH(BF$3,Команды!$A$2:$A$7500,0),$E44+2)=Команды!$AJ$10,TRUE,FALSE),IF(INDEX(Команды!$A$2:$AN$7500,MATCH(BF$3,Команды!$A$2:$A$7500,0),$E44+2)=Команды!$AJ$11,TRUE,FALSE),IF(INDEX(Команды!$A$2:$AN$7500,MATCH(BF$3,Команды!$A$2:$A$7500,0),$E44+2)=Команды!$AJ$12,TRUE,FALSE),IF(INDEX(Команды!$A$2:$AN$7500,MATCH(BF$3,Команды!$A$2:$A$7500,0),$E44+2)=Команды!$AJ$13,TRUE,FALSE),IF(INDEX(Команды!$A$2:$AN$7500,MATCH(BF$3,Команды!$A$2:$A$7500,0),$E44+2)=Команды!$AJ$14,TRUE,FALSE),IF(INDEX(Команды!$A$2:$AN$7500,MATCH(BF$3,Команды!$A$2:$A$7500,0),$E44+2)=Команды!$AJ$15,TRUE,FALSE),IF(INDEX(Команды!$A$2:$AN$7500,MATCH(BF$3,Команды!$A$2:$A$7500,0),$E44+2)=Команды!$AJ$16,TRUE,FALSE),IF(INDEX(Команды!$A$2:$AN$7500,MATCH(BF$3,Команды!$A$2:$A$7500,0),$E44+2)=Команды!$AJ$17,TRUE,FALSE),IF(INDEX(Команды!$A$2:$AN$7500,MATCH(BF$3,Команды!$A$2:$A$7500,0),$E44+2)=Команды!$AJ$18,TRUE,FALSE),IF(INDEX(Команды!$A$2:$AN$7500,MATCH(BF$3,Команды!$A$2:$A$7500,0),$E44+2)=Команды!$AJ$19,TRUE,FALSE)),INDEX(Команды!$AJ$2:$AL$19,MATCH(INDEX(Команды!$A$2:$AN$7500,MATCH(BF$3,Команды!$A$2:$A$7500,0),$E44+2),Команды!$AJ$2:$AJ$19,0),3),0)</f>
        <v>0.65625</v>
      </c>
      <c r="BH44" s="342"/>
      <c r="BI44" s="174">
        <f>IF(OR(IF(INDEX(Команды!$A$2:$AN$7500,MATCH(BI$3,Команды!$A$2:$A$7500,0),$E44+2)=Команды!$AJ$2,TRUE,FALSE),IF(INDEX(Команды!$A$2:$AN$7500,MATCH(BI$3,Команды!$A$2:$A$7500,0),$E44+2)=Команды!$AJ$3,TRUE,FALSE),IF(INDEX(Команды!$A$2:$AN$7500,MATCH(BI$3,Команды!$A$2:$A$7500,0),$E44+2)=Команды!$AJ$4,TRUE,FALSE),IF(INDEX(Команды!$A$2:$AN$7500,MATCH(BI$3,Команды!$A$2:$A$7500,0),$E44+2)=Команды!$AJ$5,TRUE,FALSE),IF(INDEX(Команды!$A$2:$AN$7500,MATCH(BI$3,Команды!$A$2:$A$7500,0),$E44+2)=Команды!$AJ$6,TRUE,FALSE),IF(INDEX(Команды!$A$2:$AN$7500,MATCH(BI$3,Команды!$A$2:$A$7500,0),$E44+2)=Команды!$AJ$7,TRUE,FALSE),IF(INDEX(Команды!$A$2:$AN$7500,MATCH(BI$3,Команды!$A$2:$A$7500,0),$E44+2)=Команды!$AJ$8,TRUE,FALSE),IF(INDEX(Команды!$A$2:$AN$7500,MATCH(BI$3,Команды!$A$2:$A$7500,0),$E44+2)=Команды!$AJ$9,TRUE,FALSE),IF(INDEX(Команды!$A$2:$AN$7500,MATCH(BI$3,Команды!$A$2:$A$7500,0),$E44+2)=Команды!$AJ$10,TRUE,FALSE),IF(INDEX(Команды!$A$2:$AN$7500,MATCH(BI$3,Команды!$A$2:$A$7500,0),$E44+2)=Команды!$AJ$11,TRUE,FALSE),IF(INDEX(Команды!$A$2:$AN$7500,MATCH(BI$3,Команды!$A$2:$A$7500,0),$E44+2)=Команды!$AJ$12,TRUE,FALSE),IF(INDEX(Команды!$A$2:$AN$7500,MATCH(BI$3,Команды!$A$2:$A$7500,0),$E44+2)=Команды!$AJ$13,TRUE,FALSE),IF(INDEX(Команды!$A$2:$AN$7500,MATCH(BI$3,Команды!$A$2:$A$7500,0),$E44+2)=Команды!$AJ$14,TRUE,FALSE),IF(INDEX(Команды!$A$2:$AN$7500,MATCH(BI$3,Команды!$A$2:$A$7500,0),$E44+2)=Команды!$AJ$15,TRUE,FALSE),IF(INDEX(Команды!$A$2:$AN$7500,MATCH(BI$3,Команды!$A$2:$A$7500,0),$E44+2)=Команды!$AJ$16,TRUE,FALSE),,IF(INDEX(Команды!$A$2:$AN$7500,MATCH(BI$3,Команды!$A$2:$A$7500,0),$E44+2)=Команды!$AJ$17,TRUE,FALSE),,IF(INDEX(Команды!$A$2:$AN$7500,MATCH(BI$3,Команды!$A$2:$A$7500,0),$E44+2)=Команды!$AJ$18,TRUE,FALSE),,IF(INDEX(Команды!$A$2:$AN$7500,MATCH(BI$3,Команды!$A$2:$A$7500,0),$E44+2)=Команды!$AJ$19,TRUE,FALSE)),INDEX(Команды!$AJ$2:$AK$19,MATCH(INDEX(Команды!$A$2:$AN$7500,MATCH(BI$3,Команды!$A$2:$A$7500,0),$E44+2),Команды!$AJ$2:$AJ$19,0),2),0)</f>
        <v>0.28125</v>
      </c>
      <c r="BJ44" s="175">
        <f>IF(OR(IF(INDEX(Команды!$A$2:$AN$7500,MATCH(BI$3,Команды!$A$2:$A$7500,0),$E44+2)=Команды!$AJ$2,TRUE,FALSE),IF(INDEX(Команды!$A$2:$AN$7500,MATCH(BI$3,Команды!$A$2:$A$7500,0),$E44+2)=Команды!$AJ$3,TRUE,FALSE),IF(INDEX(Команды!$A$2:$AN$7500,MATCH(BI$3,Команды!$A$2:$A$7500,0),$E44+2)=Команды!$AJ$4,TRUE,FALSE),IF(INDEX(Команды!$A$2:$AN$7500,MATCH(BI$3,Команды!$A$2:$A$7500,0),$E44+2)=Команды!$AJ$5,TRUE,FALSE),IF(INDEX(Команды!$A$2:$AN$7500,MATCH(BI$3,Команды!$A$2:$A$7500,0),$E44+2)=Команды!$AJ$6,TRUE,FALSE),IF(INDEX(Команды!$A$2:$AN$7500,MATCH(BI$3,Команды!$A$2:$A$7500,0),$E44+2)=Команды!$AJ$7,TRUE,FALSE),IF(INDEX(Команды!$A$2:$AN$7500,MATCH(BI$3,Команды!$A$2:$A$7500,0),$E44+2)=Команды!$AJ$8,TRUE,FALSE),IF(INDEX(Команды!$A$2:$AN$7500,MATCH(BI$3,Команды!$A$2:$A$7500,0),$E44+2)=Команды!$AJ$9,TRUE,FALSE),IF(INDEX(Команды!$A$2:$AN$7500,MATCH(BI$3,Команды!$A$2:$A$7500,0),$E44+2)=Команды!$AJ$10,TRUE,FALSE),IF(INDEX(Команды!$A$2:$AN$7500,MATCH(BI$3,Команды!$A$2:$A$7500,0),$E44+2)=Команды!$AJ$11,TRUE,FALSE),IF(INDEX(Команды!$A$2:$AN$7500,MATCH(BI$3,Команды!$A$2:$A$7500,0),$E44+2)=Команды!$AJ$12,TRUE,FALSE),IF(INDEX(Команды!$A$2:$AN$7500,MATCH(BI$3,Команды!$A$2:$A$7500,0),$E44+2)=Команды!$AJ$13,TRUE,FALSE),IF(INDEX(Команды!$A$2:$AN$7500,MATCH(BI$3,Команды!$A$2:$A$7500,0),$E44+2)=Команды!$AJ$14,TRUE,FALSE),IF(INDEX(Команды!$A$2:$AN$7500,MATCH(BI$3,Команды!$A$2:$A$7500,0),$E44+2)=Команды!$AJ$15,TRUE,FALSE),IF(INDEX(Команды!$A$2:$AN$7500,MATCH(BI$3,Команды!$A$2:$A$7500,0),$E44+2)=Команды!$AJ$16,TRUE,FALSE),IF(INDEX(Команды!$A$2:$AN$7500,MATCH(BI$3,Команды!$A$2:$A$7500,0),$E44+2)=Команды!$AJ$17,TRUE,FALSE),IF(INDEX(Команды!$A$2:$AN$7500,MATCH(BI$3,Команды!$A$2:$A$7500,0),$E44+2)=Команды!$AJ$18,TRUE,FALSE),IF(INDEX(Команды!$A$2:$AN$7500,MATCH(BI$3,Команды!$A$2:$A$7500,0),$E44+2)=Команды!$AJ$19,TRUE,FALSE)),INDEX(Команды!$AJ$2:$AL$19,MATCH(INDEX(Команды!$A$2:$AN$7500,MATCH(BI$3,Команды!$A$2:$A$7500,0),$E44+2),Команды!$AJ$2:$AJ$19,0),3),0)</f>
        <v>0.65625</v>
      </c>
      <c r="BK44" s="342"/>
      <c r="BL44" s="174">
        <f>IF(OR(IF(INDEX(Команды!$A$2:$AN$7500,MATCH(BL$3,Команды!$A$2:$A$7500,0),$E44+2)=Команды!$AJ$2,TRUE,FALSE),IF(INDEX(Команды!$A$2:$AN$7500,MATCH(BL$3,Команды!$A$2:$A$7500,0),$E44+2)=Команды!$AJ$3,TRUE,FALSE),IF(INDEX(Команды!$A$2:$AN$7500,MATCH(BL$3,Команды!$A$2:$A$7500,0),$E44+2)=Команды!$AJ$4,TRUE,FALSE),IF(INDEX(Команды!$A$2:$AN$7500,MATCH(BL$3,Команды!$A$2:$A$7500,0),$E44+2)=Команды!$AJ$5,TRUE,FALSE),IF(INDEX(Команды!$A$2:$AN$7500,MATCH(BL$3,Команды!$A$2:$A$7500,0),$E44+2)=Команды!$AJ$6,TRUE,FALSE),IF(INDEX(Команды!$A$2:$AN$7500,MATCH(BL$3,Команды!$A$2:$A$7500,0),$E44+2)=Команды!$AJ$7,TRUE,FALSE),IF(INDEX(Команды!$A$2:$AN$7500,MATCH(BL$3,Команды!$A$2:$A$7500,0),$E44+2)=Команды!$AJ$8,TRUE,FALSE),IF(INDEX(Команды!$A$2:$AN$7500,MATCH(BL$3,Команды!$A$2:$A$7500,0),$E44+2)=Команды!$AJ$9,TRUE,FALSE),IF(INDEX(Команды!$A$2:$AN$7500,MATCH(BL$3,Команды!$A$2:$A$7500,0),$E44+2)=Команды!$AJ$10,TRUE,FALSE),IF(INDEX(Команды!$A$2:$AN$7500,MATCH(BL$3,Команды!$A$2:$A$7500,0),$E44+2)=Команды!$AJ$11,TRUE,FALSE),IF(INDEX(Команды!$A$2:$AN$7500,MATCH(BL$3,Команды!$A$2:$A$7500,0),$E44+2)=Команды!$AJ$12,TRUE,FALSE),IF(INDEX(Команды!$A$2:$AN$7500,MATCH(BL$3,Команды!$A$2:$A$7500,0),$E44+2)=Команды!$AJ$13,TRUE,FALSE),IF(INDEX(Команды!$A$2:$AN$7500,MATCH(BL$3,Команды!$A$2:$A$7500,0),$E44+2)=Команды!$AJ$14,TRUE,FALSE),IF(INDEX(Команды!$A$2:$AN$7500,MATCH(BL$3,Команды!$A$2:$A$7500,0),$E44+2)=Команды!$AJ$15,TRUE,FALSE),IF(INDEX(Команды!$A$2:$AN$7500,MATCH(BL$3,Команды!$A$2:$A$7500,0),$E44+2)=Команды!$AJ$16,TRUE,FALSE),,IF(INDEX(Команды!$A$2:$AN$7500,MATCH(BL$3,Команды!$A$2:$A$7500,0),$E44+2)=Команды!$AJ$17,TRUE,FALSE),,IF(INDEX(Команды!$A$2:$AN$7500,MATCH(BL$3,Команды!$A$2:$A$7500,0),$E44+2)=Команды!$AJ$18,TRUE,FALSE),,IF(INDEX(Команды!$A$2:$AN$7500,MATCH(BL$3,Команды!$A$2:$A$7500,0),$E44+2)=Команды!$AJ$19,TRUE,FALSE)),INDEX(Команды!$AJ$2:$AK$19,MATCH(INDEX(Команды!$A$2:$AN$7500,MATCH(BL$3,Команды!$A$2:$A$7500,0),$E44+2),Команды!$AJ$2:$AJ$19,0),2),0)</f>
        <v>0.3125</v>
      </c>
      <c r="BM44" s="175">
        <f>IF(OR(IF(INDEX(Команды!$A$2:$AN$7500,MATCH(BL$3,Команды!$A$2:$A$7500,0),$E44+2)=Команды!$AJ$2,TRUE,FALSE),IF(INDEX(Команды!$A$2:$AN$7500,MATCH(BL$3,Команды!$A$2:$A$7500,0),$E44+2)=Команды!$AJ$3,TRUE,FALSE),IF(INDEX(Команды!$A$2:$AN$7500,MATCH(BL$3,Команды!$A$2:$A$7500,0),$E44+2)=Команды!$AJ$4,TRUE,FALSE),IF(INDEX(Команды!$A$2:$AN$7500,MATCH(BL$3,Команды!$A$2:$A$7500,0),$E44+2)=Команды!$AJ$5,TRUE,FALSE),IF(INDEX(Команды!$A$2:$AN$7500,MATCH(BL$3,Команды!$A$2:$A$7500,0),$E44+2)=Команды!$AJ$6,TRUE,FALSE),IF(INDEX(Команды!$A$2:$AN$7500,MATCH(BL$3,Команды!$A$2:$A$7500,0),$E44+2)=Команды!$AJ$7,TRUE,FALSE),IF(INDEX(Команды!$A$2:$AN$7500,MATCH(BL$3,Команды!$A$2:$A$7500,0),$E44+2)=Команды!$AJ$8,TRUE,FALSE),IF(INDEX(Команды!$A$2:$AN$7500,MATCH(BL$3,Команды!$A$2:$A$7500,0),$E44+2)=Команды!$AJ$9,TRUE,FALSE),IF(INDEX(Команды!$A$2:$AN$7500,MATCH(BL$3,Команды!$A$2:$A$7500,0),$E44+2)=Команды!$AJ$10,TRUE,FALSE),IF(INDEX(Команды!$A$2:$AN$7500,MATCH(BL$3,Команды!$A$2:$A$7500,0),$E44+2)=Команды!$AJ$11,TRUE,FALSE),IF(INDEX(Команды!$A$2:$AN$7500,MATCH(BL$3,Команды!$A$2:$A$7500,0),$E44+2)=Команды!$AJ$12,TRUE,FALSE),IF(INDEX(Команды!$A$2:$AN$7500,MATCH(BL$3,Команды!$A$2:$A$7500,0),$E44+2)=Команды!$AJ$13,TRUE,FALSE),IF(INDEX(Команды!$A$2:$AN$7500,MATCH(BL$3,Команды!$A$2:$A$7500,0),$E44+2)=Команды!$AJ$14,TRUE,FALSE),IF(INDEX(Команды!$A$2:$AN$7500,MATCH(BL$3,Команды!$A$2:$A$7500,0),$E44+2)=Команды!$AJ$15,TRUE,FALSE),IF(INDEX(Команды!$A$2:$AN$7500,MATCH(BL$3,Команды!$A$2:$A$7500,0),$E44+2)=Команды!$AJ$16,TRUE,FALSE),IF(INDEX(Команды!$A$2:$AN$7500,MATCH(BL$3,Команды!$A$2:$A$7500,0),$E44+2)=Команды!$AJ$17,TRUE,FALSE),IF(INDEX(Команды!$A$2:$AN$7500,MATCH(BL$3,Команды!$A$2:$A$7500,0),$E44+2)=Команды!$AJ$18,TRUE,FALSE),IF(INDEX(Команды!$A$2:$AN$7500,MATCH(BL$3,Команды!$A$2:$A$7500,0),$E44+2)=Команды!$AJ$19,TRUE,FALSE)),INDEX(Команды!$AJ$2:$AL$19,MATCH(INDEX(Команды!$A$2:$AN$7500,MATCH(BL$3,Команды!$A$2:$A$7500,0),$E44+2),Команды!$AJ$2:$AJ$19,0),3),0)</f>
        <v>0.6875</v>
      </c>
      <c r="BN44" s="342"/>
      <c r="BO44" s="174">
        <f>IF(OR(IF(INDEX(Команды!$A$2:$AN$7500,MATCH(BO$3,Команды!$A$2:$A$7500,0),$E44+2)=Команды!$AJ$2,TRUE,FALSE),IF(INDEX(Команды!$A$2:$AN$7500,MATCH(BO$3,Команды!$A$2:$A$7500,0),$E44+2)=Команды!$AJ$3,TRUE,FALSE),IF(INDEX(Команды!$A$2:$AN$7500,MATCH(BO$3,Команды!$A$2:$A$7500,0),$E44+2)=Команды!$AJ$4,TRUE,FALSE),IF(INDEX(Команды!$A$2:$AN$7500,MATCH(BO$3,Команды!$A$2:$A$7500,0),$E44+2)=Команды!$AJ$5,TRUE,FALSE),IF(INDEX(Команды!$A$2:$AN$7500,MATCH(BO$3,Команды!$A$2:$A$7500,0),$E44+2)=Команды!$AJ$6,TRUE,FALSE),IF(INDEX(Команды!$A$2:$AN$7500,MATCH(BO$3,Команды!$A$2:$A$7500,0),$E44+2)=Команды!$AJ$7,TRUE,FALSE),IF(INDEX(Команды!$A$2:$AN$7500,MATCH(BO$3,Команды!$A$2:$A$7500,0),$E44+2)=Команды!$AJ$8,TRUE,FALSE),IF(INDEX(Команды!$A$2:$AN$7500,MATCH(BO$3,Команды!$A$2:$A$7500,0),$E44+2)=Команды!$AJ$9,TRUE,FALSE),IF(INDEX(Команды!$A$2:$AN$7500,MATCH(BO$3,Команды!$A$2:$A$7500,0),$E44+2)=Команды!$AJ$10,TRUE,FALSE),IF(INDEX(Команды!$A$2:$AN$7500,MATCH(BO$3,Команды!$A$2:$A$7500,0),$E44+2)=Команды!$AJ$11,TRUE,FALSE),IF(INDEX(Команды!$A$2:$AN$7500,MATCH(BO$3,Команды!$A$2:$A$7500,0),$E44+2)=Команды!$AJ$12,TRUE,FALSE),IF(INDEX(Команды!$A$2:$AN$7500,MATCH(BO$3,Команды!$A$2:$A$7500,0),$E44+2)=Команды!$AJ$13,TRUE,FALSE),IF(INDEX(Команды!$A$2:$AN$7500,MATCH(BO$3,Команды!$A$2:$A$7500,0),$E44+2)=Команды!$AJ$14,TRUE,FALSE),IF(INDEX(Команды!$A$2:$AN$7500,MATCH(BO$3,Команды!$A$2:$A$7500,0),$E44+2)=Команды!$AJ$15,TRUE,FALSE),IF(INDEX(Команды!$A$2:$AN$7500,MATCH(BO$3,Команды!$A$2:$A$7500,0),$E44+2)=Команды!$AJ$16,TRUE,FALSE),,IF(INDEX(Команды!$A$2:$AN$7500,MATCH(BO$3,Команды!$A$2:$A$7500,0),$E44+2)=Команды!$AJ$17,TRUE,FALSE),,IF(INDEX(Команды!$A$2:$AN$7500,MATCH(BO$3,Команды!$A$2:$A$7500,0),$E44+2)=Команды!$AJ$18,TRUE,FALSE),,IF(INDEX(Команды!$A$2:$AN$7500,MATCH(BO$3,Команды!$A$2:$A$7500,0),$E44+2)=Команды!$AJ$19,TRUE,FALSE)),INDEX(Команды!$AJ$2:$AK$19,MATCH(INDEX(Команды!$A$2:$AN$7500,MATCH(BO$3,Команды!$A$2:$A$7500,0),$E44+2),Команды!$AJ$2:$AJ$19,0),2),0)</f>
        <v>0.33333333333333331</v>
      </c>
      <c r="BP44" s="175">
        <f>IF(OR(IF(INDEX(Команды!$A$2:$AN$7500,MATCH(BO$3,Команды!$A$2:$A$7500,0),$E44+2)=Команды!$AJ$2,TRUE,FALSE),IF(INDEX(Команды!$A$2:$AN$7500,MATCH(BO$3,Команды!$A$2:$A$7500,0),$E44+2)=Команды!$AJ$3,TRUE,FALSE),IF(INDEX(Команды!$A$2:$AN$7500,MATCH(BO$3,Команды!$A$2:$A$7500,0),$E44+2)=Команды!$AJ$4,TRUE,FALSE),IF(INDEX(Команды!$A$2:$AN$7500,MATCH(BO$3,Команды!$A$2:$A$7500,0),$E44+2)=Команды!$AJ$5,TRUE,FALSE),IF(INDEX(Команды!$A$2:$AN$7500,MATCH(BO$3,Команды!$A$2:$A$7500,0),$E44+2)=Команды!$AJ$6,TRUE,FALSE),IF(INDEX(Команды!$A$2:$AN$7500,MATCH(BO$3,Команды!$A$2:$A$7500,0),$E44+2)=Команды!$AJ$7,TRUE,FALSE),IF(INDEX(Команды!$A$2:$AN$7500,MATCH(BO$3,Команды!$A$2:$A$7500,0),$E44+2)=Команды!$AJ$8,TRUE,FALSE),IF(INDEX(Команды!$A$2:$AN$7500,MATCH(BO$3,Команды!$A$2:$A$7500,0),$E44+2)=Команды!$AJ$9,TRUE,FALSE),IF(INDEX(Команды!$A$2:$AN$7500,MATCH(BO$3,Команды!$A$2:$A$7500,0),$E44+2)=Команды!$AJ$10,TRUE,FALSE),IF(INDEX(Команды!$A$2:$AN$7500,MATCH(BO$3,Команды!$A$2:$A$7500,0),$E44+2)=Команды!$AJ$11,TRUE,FALSE),IF(INDEX(Команды!$A$2:$AN$7500,MATCH(BO$3,Команды!$A$2:$A$7500,0),$E44+2)=Команды!$AJ$12,TRUE,FALSE),IF(INDEX(Команды!$A$2:$AN$7500,MATCH(BO$3,Команды!$A$2:$A$7500,0),$E44+2)=Команды!$AJ$13,TRUE,FALSE),IF(INDEX(Команды!$A$2:$AN$7500,MATCH(BO$3,Команды!$A$2:$A$7500,0),$E44+2)=Команды!$AJ$14,TRUE,FALSE),IF(INDEX(Команды!$A$2:$AN$7500,MATCH(BO$3,Команды!$A$2:$A$7500,0),$E44+2)=Команды!$AJ$15,TRUE,FALSE),IF(INDEX(Команды!$A$2:$AN$7500,MATCH(BO$3,Команды!$A$2:$A$7500,0),$E44+2)=Команды!$AJ$16,TRUE,FALSE),IF(INDEX(Команды!$A$2:$AN$7500,MATCH(BO$3,Команды!$A$2:$A$7500,0),$E44+2)=Команды!$AJ$17,TRUE,FALSE),IF(INDEX(Команды!$A$2:$AN$7500,MATCH(BO$3,Команды!$A$2:$A$7500,0),$E44+2)=Команды!$AJ$18,TRUE,FALSE),IF(INDEX(Команды!$A$2:$AN$7500,MATCH(BO$3,Команды!$A$2:$A$7500,0),$E44+2)=Команды!$AJ$19,TRUE,FALSE)),INDEX(Команды!$AJ$2:$AL$19,MATCH(INDEX(Команды!$A$2:$AN$7500,MATCH(BO$3,Команды!$A$2:$A$7500,0),$E44+2),Команды!$AJ$2:$AJ$19,0),3),0)</f>
        <v>0.70833333333333337</v>
      </c>
      <c r="BQ44" s="342"/>
      <c r="BR44" s="174">
        <f>IF(OR(IF(INDEX(Команды!$A$2:$AN$7500,MATCH(BR$3,Команды!$A$2:$A$7500,0),$E44+2)=Команды!$AJ$2,TRUE,FALSE),IF(INDEX(Команды!$A$2:$AN$7500,MATCH(BR$3,Команды!$A$2:$A$7500,0),$E44+2)=Команды!$AJ$3,TRUE,FALSE),IF(INDEX(Команды!$A$2:$AN$7500,MATCH(BR$3,Команды!$A$2:$A$7500,0),$E44+2)=Команды!$AJ$4,TRUE,FALSE),IF(INDEX(Команды!$A$2:$AN$7500,MATCH(BR$3,Команды!$A$2:$A$7500,0),$E44+2)=Команды!$AJ$5,TRUE,FALSE),IF(INDEX(Команды!$A$2:$AN$7500,MATCH(BR$3,Команды!$A$2:$A$7500,0),$E44+2)=Команды!$AJ$6,TRUE,FALSE),IF(INDEX(Команды!$A$2:$AN$7500,MATCH(BR$3,Команды!$A$2:$A$7500,0),$E44+2)=Команды!$AJ$7,TRUE,FALSE),IF(INDEX(Команды!$A$2:$AN$7500,MATCH(BR$3,Команды!$A$2:$A$7500,0),$E44+2)=Команды!$AJ$8,TRUE,FALSE),IF(INDEX(Команды!$A$2:$AN$7500,MATCH(BR$3,Команды!$A$2:$A$7500,0),$E44+2)=Команды!$AJ$9,TRUE,FALSE),IF(INDEX(Команды!$A$2:$AN$7500,MATCH(BR$3,Команды!$A$2:$A$7500,0),$E44+2)=Команды!$AJ$10,TRUE,FALSE),IF(INDEX(Команды!$A$2:$AN$7500,MATCH(BR$3,Команды!$A$2:$A$7500,0),$E44+2)=Команды!$AJ$11,TRUE,FALSE),IF(INDEX(Команды!$A$2:$AN$7500,MATCH(BR$3,Команды!$A$2:$A$7500,0),$E44+2)=Команды!$AJ$12,TRUE,FALSE),IF(INDEX(Команды!$A$2:$AN$7500,MATCH(BR$3,Команды!$A$2:$A$7500,0),$E44+2)=Команды!$AJ$13,TRUE,FALSE),IF(INDEX(Команды!$A$2:$AN$7500,MATCH(BR$3,Команды!$A$2:$A$7500,0),$E44+2)=Команды!$AJ$14,TRUE,FALSE),IF(INDEX(Команды!$A$2:$AN$7500,MATCH(BR$3,Команды!$A$2:$A$7500,0),$E44+2)=Команды!$AJ$15,TRUE,FALSE),IF(INDEX(Команды!$A$2:$AN$7500,MATCH(BR$3,Команды!$A$2:$A$7500,0),$E44+2)=Команды!$AJ$16,TRUE,FALSE),,IF(INDEX(Команды!$A$2:$AN$7500,MATCH(BR$3,Команды!$A$2:$A$7500,0),$E44+2)=Команды!$AJ$17,TRUE,FALSE),,IF(INDEX(Команды!$A$2:$AN$7500,MATCH(BR$3,Команды!$A$2:$A$7500,0),$E44+2)=Команды!$AJ$18,TRUE,FALSE),,IF(INDEX(Команды!$A$2:$AN$7500,MATCH(BR$3,Команды!$A$2:$A$7500,0),$E44+2)=Команды!$AJ$19,TRUE,FALSE)),INDEX(Команды!$AJ$2:$AK$19,MATCH(INDEX(Команды!$A$2:$AN$7500,MATCH(BR$3,Команды!$A$2:$A$7500,0),$E44+2),Команды!$AJ$2:$AJ$19,0),2),0)</f>
        <v>0.33333333333333331</v>
      </c>
      <c r="BS44" s="175">
        <f>IF(OR(IF(INDEX(Команды!$A$2:$AN$7500,MATCH(BR$3,Команды!$A$2:$A$7500,0),$E44+2)=Команды!$AJ$2,TRUE,FALSE),IF(INDEX(Команды!$A$2:$AN$7500,MATCH(BR$3,Команды!$A$2:$A$7500,0),$E44+2)=Команды!$AJ$3,TRUE,FALSE),IF(INDEX(Команды!$A$2:$AN$7500,MATCH(BR$3,Команды!$A$2:$A$7500,0),$E44+2)=Команды!$AJ$4,TRUE,FALSE),IF(INDEX(Команды!$A$2:$AN$7500,MATCH(BR$3,Команды!$A$2:$A$7500,0),$E44+2)=Команды!$AJ$5,TRUE,FALSE),IF(INDEX(Команды!$A$2:$AN$7500,MATCH(BR$3,Команды!$A$2:$A$7500,0),$E44+2)=Команды!$AJ$6,TRUE,FALSE),IF(INDEX(Команды!$A$2:$AN$7500,MATCH(BR$3,Команды!$A$2:$A$7500,0),$E44+2)=Команды!$AJ$7,TRUE,FALSE),IF(INDEX(Команды!$A$2:$AN$7500,MATCH(BR$3,Команды!$A$2:$A$7500,0),$E44+2)=Команды!$AJ$8,TRUE,FALSE),IF(INDEX(Команды!$A$2:$AN$7500,MATCH(BR$3,Команды!$A$2:$A$7500,0),$E44+2)=Команды!$AJ$9,TRUE,FALSE),IF(INDEX(Команды!$A$2:$AN$7500,MATCH(BR$3,Команды!$A$2:$A$7500,0),$E44+2)=Команды!$AJ$10,TRUE,FALSE),IF(INDEX(Команды!$A$2:$AN$7500,MATCH(BR$3,Команды!$A$2:$A$7500,0),$E44+2)=Команды!$AJ$11,TRUE,FALSE),IF(INDEX(Команды!$A$2:$AN$7500,MATCH(BR$3,Команды!$A$2:$A$7500,0),$E44+2)=Команды!$AJ$12,TRUE,FALSE),IF(INDEX(Команды!$A$2:$AN$7500,MATCH(BR$3,Команды!$A$2:$A$7500,0),$E44+2)=Команды!$AJ$13,TRUE,FALSE),IF(INDEX(Команды!$A$2:$AN$7500,MATCH(BR$3,Команды!$A$2:$A$7500,0),$E44+2)=Команды!$AJ$14,TRUE,FALSE),IF(INDEX(Команды!$A$2:$AN$7500,MATCH(BR$3,Команды!$A$2:$A$7500,0),$E44+2)=Команды!$AJ$15,TRUE,FALSE),IF(INDEX(Команды!$A$2:$AN$7500,MATCH(BR$3,Команды!$A$2:$A$7500,0),$E44+2)=Команды!$AJ$16,TRUE,FALSE),IF(INDEX(Команды!$A$2:$AN$7500,MATCH(BR$3,Команды!$A$2:$A$7500,0),$E44+2)=Команды!$AJ$17,TRUE,FALSE),IF(INDEX(Команды!$A$2:$AN$7500,MATCH(BR$3,Команды!$A$2:$A$7500,0),$E44+2)=Команды!$AJ$18,TRUE,FALSE),IF(INDEX(Команды!$A$2:$AN$7500,MATCH(BR$3,Команды!$A$2:$A$7500,0),$E44+2)=Команды!$AJ$19,TRUE,FALSE)),INDEX(Команды!$AJ$2:$AL$19,MATCH(INDEX(Команды!$A$2:$AN$7500,MATCH(BR$3,Команды!$A$2:$A$7500,0),$E44+2),Команды!$AJ$2:$AJ$19,0),3),0)</f>
        <v>0.70833333333333337</v>
      </c>
      <c r="BT44" s="342"/>
      <c r="BU44" s="174" t="str">
        <f>IF(OR(IF(INDEX(Команды!$A$2:$AN$7500,MATCH(BU$3,Команды!$A$2:$A$7500,0),$E44+2)=Команды!$AJ$2,TRUE,FALSE),IF(INDEX(Команды!$A$2:$AN$7500,MATCH(BU$3,Команды!$A$2:$A$7500,0),$E44+2)=Команды!$AJ$3,TRUE,FALSE),IF(INDEX(Команды!$A$2:$AN$7500,MATCH(BU$3,Команды!$A$2:$A$7500,0),$E44+2)=Команды!$AJ$4,TRUE,FALSE),IF(INDEX(Команды!$A$2:$AN$7500,MATCH(BU$3,Команды!$A$2:$A$7500,0),$E44+2)=Команды!$AJ$5,TRUE,FALSE),IF(INDEX(Команды!$A$2:$AN$7500,MATCH(BU$3,Команды!$A$2:$A$7500,0),$E44+2)=Команды!$AJ$6,TRUE,FALSE),IF(INDEX(Команды!$A$2:$AN$7500,MATCH(BU$3,Команды!$A$2:$A$7500,0),$E44+2)=Команды!$AJ$7,TRUE,FALSE),IF(INDEX(Команды!$A$2:$AN$7500,MATCH(BU$3,Команды!$A$2:$A$7500,0),$E44+2)=Команды!$AJ$8,TRUE,FALSE),IF(INDEX(Команды!$A$2:$AN$7500,MATCH(BU$3,Команды!$A$2:$A$7500,0),$E44+2)=Команды!$AJ$9,TRUE,FALSE),IF(INDEX(Команды!$A$2:$AN$7500,MATCH(BU$3,Команды!$A$2:$A$7500,0),$E44+2)=Команды!$AJ$10,TRUE,FALSE),IF(INDEX(Команды!$A$2:$AN$7500,MATCH(BU$3,Команды!$A$2:$A$7500,0),$E44+2)=Команды!$AJ$11,TRUE,FALSE),IF(INDEX(Команды!$A$2:$AN$7500,MATCH(BU$3,Команды!$A$2:$A$7500,0),$E44+2)=Команды!$AJ$12,TRUE,FALSE),IF(INDEX(Команды!$A$2:$AN$7500,MATCH(BU$3,Команды!$A$2:$A$7500,0),$E44+2)=Команды!$AJ$13,TRUE,FALSE),IF(INDEX(Команды!$A$2:$AN$7500,MATCH(BU$3,Команды!$A$2:$A$7500,0),$E44+2)=Команды!$AJ$14,TRUE,FALSE),IF(INDEX(Команды!$A$2:$AN$7500,MATCH(BU$3,Команды!$A$2:$A$7500,0),$E44+2)=Команды!$AJ$15,TRUE,FALSE),IF(INDEX(Команды!$A$2:$AN$7500,MATCH(BU$3,Команды!$A$2:$A$7500,0),$E44+2)=Команды!$AJ$16,TRUE,FALSE),,IF(INDEX(Команды!$A$2:$AN$7500,MATCH(BU$3,Команды!$A$2:$A$7500,0),$E44+2)=Команды!$AJ$17,TRUE,FALSE),,IF(INDEX(Команды!$A$2:$AN$7500,MATCH(BU$3,Команды!$A$2:$A$7500,0),$E44+2)=Команды!$AJ$18,TRUE,FALSE),,IF(INDEX(Команды!$A$2:$AN$7500,MATCH(BU$3,Команды!$A$2:$A$7500,0),$E44+2)=Команды!$AJ$19,TRUE,FALSE)),INDEX(Команды!$AJ$2:$AK$19,MATCH(INDEX(Команды!$A$2:$AN$7500,MATCH(BU$3,Команды!$A$2:$A$7500,0),$E44+2),Команды!$AJ$2:$AJ$19,0),2),0)</f>
        <v>В</v>
      </c>
      <c r="BV44" s="175" t="str">
        <f>IF(OR(IF(INDEX(Команды!$A$2:$AN$7500,MATCH(BU$3,Команды!$A$2:$A$7500,0),$E44+2)=Команды!$AJ$2,TRUE,FALSE),IF(INDEX(Команды!$A$2:$AN$7500,MATCH(BU$3,Команды!$A$2:$A$7500,0),$E44+2)=Команды!$AJ$3,TRUE,FALSE),IF(INDEX(Команды!$A$2:$AN$7500,MATCH(BU$3,Команды!$A$2:$A$7500,0),$E44+2)=Команды!$AJ$4,TRUE,FALSE),IF(INDEX(Команды!$A$2:$AN$7500,MATCH(BU$3,Команды!$A$2:$A$7500,0),$E44+2)=Команды!$AJ$5,TRUE,FALSE),IF(INDEX(Команды!$A$2:$AN$7500,MATCH(BU$3,Команды!$A$2:$A$7500,0),$E44+2)=Команды!$AJ$6,TRUE,FALSE),IF(INDEX(Команды!$A$2:$AN$7500,MATCH(BU$3,Команды!$A$2:$A$7500,0),$E44+2)=Команды!$AJ$7,TRUE,FALSE),IF(INDEX(Команды!$A$2:$AN$7500,MATCH(BU$3,Команды!$A$2:$A$7500,0),$E44+2)=Команды!$AJ$8,TRUE,FALSE),IF(INDEX(Команды!$A$2:$AN$7500,MATCH(BU$3,Команды!$A$2:$A$7500,0),$E44+2)=Команды!$AJ$9,TRUE,FALSE),IF(INDEX(Команды!$A$2:$AN$7500,MATCH(BU$3,Команды!$A$2:$A$7500,0),$E44+2)=Команды!$AJ$10,TRUE,FALSE),IF(INDEX(Команды!$A$2:$AN$7500,MATCH(BU$3,Команды!$A$2:$A$7500,0),$E44+2)=Команды!$AJ$11,TRUE,FALSE),IF(INDEX(Команды!$A$2:$AN$7500,MATCH(BU$3,Команды!$A$2:$A$7500,0),$E44+2)=Команды!$AJ$12,TRUE,FALSE),IF(INDEX(Команды!$A$2:$AN$7500,MATCH(BU$3,Команды!$A$2:$A$7500,0),$E44+2)=Команды!$AJ$13,TRUE,FALSE),IF(INDEX(Команды!$A$2:$AN$7500,MATCH(BU$3,Команды!$A$2:$A$7500,0),$E44+2)=Команды!$AJ$14,TRUE,FALSE),IF(INDEX(Команды!$A$2:$AN$7500,MATCH(BU$3,Команды!$A$2:$A$7500,0),$E44+2)=Команды!$AJ$15,TRUE,FALSE),IF(INDEX(Команды!$A$2:$AN$7500,MATCH(BU$3,Команды!$A$2:$A$7500,0),$E44+2)=Команды!$AJ$16,TRUE,FALSE),IF(INDEX(Команды!$A$2:$AN$7500,MATCH(BU$3,Команды!$A$2:$A$7500,0),$E44+2)=Команды!$AJ$17,TRUE,FALSE),IF(INDEX(Команды!$A$2:$AN$7500,MATCH(BU$3,Команды!$A$2:$A$7500,0),$E44+2)=Команды!$AJ$18,TRUE,FALSE),IF(INDEX(Команды!$A$2:$AN$7500,MATCH(BU$3,Команды!$A$2:$A$7500,0),$E44+2)=Команды!$AJ$19,TRUE,FALSE)),INDEX(Команды!$AJ$2:$AL$19,MATCH(INDEX(Команды!$A$2:$AN$7500,MATCH(BU$3,Команды!$A$2:$A$7500,0),$E44+2),Команды!$AJ$2:$AJ$19,0),3),0)</f>
        <v>В</v>
      </c>
      <c r="BW44" s="342"/>
      <c r="BX44" s="174">
        <f>IF(OR(IF(INDEX(Команды!$A$2:$AN$7500,MATCH(BX$3,Команды!$A$2:$A$7500,0),$E44+2)=Команды!$AJ$2,TRUE,FALSE),IF(INDEX(Команды!$A$2:$AN$7500,MATCH(BX$3,Команды!$A$2:$A$7500,0),$E44+2)=Команды!$AJ$3,TRUE,FALSE),IF(INDEX(Команды!$A$2:$AN$7500,MATCH(BX$3,Команды!$A$2:$A$7500,0),$E44+2)=Команды!$AJ$4,TRUE,FALSE),IF(INDEX(Команды!$A$2:$AN$7500,MATCH(BX$3,Команды!$A$2:$A$7500,0),$E44+2)=Команды!$AJ$5,TRUE,FALSE),IF(INDEX(Команды!$A$2:$AN$7500,MATCH(BX$3,Команды!$A$2:$A$7500,0),$E44+2)=Команды!$AJ$6,TRUE,FALSE),IF(INDEX(Команды!$A$2:$AN$7500,MATCH(BX$3,Команды!$A$2:$A$7500,0),$E44+2)=Команды!$AJ$7,TRUE,FALSE),IF(INDEX(Команды!$A$2:$AN$7500,MATCH(BX$3,Команды!$A$2:$A$7500,0),$E44+2)=Команды!$AJ$8,TRUE,FALSE),IF(INDEX(Команды!$A$2:$AN$7500,MATCH(BX$3,Команды!$A$2:$A$7500,0),$E44+2)=Команды!$AJ$9,TRUE,FALSE),IF(INDEX(Команды!$A$2:$AN$7500,MATCH(BX$3,Команды!$A$2:$A$7500,0),$E44+2)=Команды!$AJ$10,TRUE,FALSE),IF(INDEX(Команды!$A$2:$AN$7500,MATCH(BX$3,Команды!$A$2:$A$7500,0),$E44+2)=Команды!$AJ$11,TRUE,FALSE),IF(INDEX(Команды!$A$2:$AN$7500,MATCH(BX$3,Команды!$A$2:$A$7500,0),$E44+2)=Команды!$AJ$12,TRUE,FALSE),IF(INDEX(Команды!$A$2:$AN$7500,MATCH(BX$3,Команды!$A$2:$A$7500,0),$E44+2)=Команды!$AJ$13,TRUE,FALSE),IF(INDEX(Команды!$A$2:$AN$7500,MATCH(BX$3,Команды!$A$2:$A$7500,0),$E44+2)=Команды!$AJ$14,TRUE,FALSE),IF(INDEX(Команды!$A$2:$AN$7500,MATCH(BX$3,Команды!$A$2:$A$7500,0),$E44+2)=Команды!$AJ$15,TRUE,FALSE),IF(INDEX(Команды!$A$2:$AN$7500,MATCH(BX$3,Команды!$A$2:$A$7500,0),$E44+2)=Команды!$AJ$16,TRUE,FALSE),,IF(INDEX(Команды!$A$2:$AN$7500,MATCH(BX$3,Команды!$A$2:$A$7500,0),$E44+2)=Команды!$AJ$17,TRUE,FALSE),,IF(INDEX(Команды!$A$2:$AN$7500,MATCH(BX$3,Команды!$A$2:$A$7500,0),$E44+2)=Команды!$AJ$18,TRUE,FALSE),,IF(INDEX(Команды!$A$2:$AN$7500,MATCH(BX$3,Команды!$A$2:$A$7500,0),$E44+2)=Команды!$AJ$19,TRUE,FALSE)),INDEX(Команды!$AJ$2:$AK$19,MATCH(INDEX(Команды!$A$2:$AN$7500,MATCH(BX$3,Команды!$A$2:$A$7500,0),$E44+2),Команды!$AJ$2:$AJ$19,0),2),0)</f>
        <v>0.625</v>
      </c>
      <c r="BY44" s="175">
        <f>IF(OR(IF(INDEX(Команды!$A$2:$AN$7500,MATCH(BX$3,Команды!$A$2:$A$7500,0),$E44+2)=Команды!$AJ$2,TRUE,FALSE),IF(INDEX(Команды!$A$2:$AN$7500,MATCH(BX$3,Команды!$A$2:$A$7500,0),$E44+2)=Команды!$AJ$3,TRUE,FALSE),IF(INDEX(Команды!$A$2:$AN$7500,MATCH(BX$3,Команды!$A$2:$A$7500,0),$E44+2)=Команды!$AJ$4,TRUE,FALSE),IF(INDEX(Команды!$A$2:$AN$7500,MATCH(BX$3,Команды!$A$2:$A$7500,0),$E44+2)=Команды!$AJ$5,TRUE,FALSE),IF(INDEX(Команды!$A$2:$AN$7500,MATCH(BX$3,Команды!$A$2:$A$7500,0),$E44+2)=Команды!$AJ$6,TRUE,FALSE),IF(INDEX(Команды!$A$2:$AN$7500,MATCH(BX$3,Команды!$A$2:$A$7500,0),$E44+2)=Команды!$AJ$7,TRUE,FALSE),IF(INDEX(Команды!$A$2:$AN$7500,MATCH(BX$3,Команды!$A$2:$A$7500,0),$E44+2)=Команды!$AJ$8,TRUE,FALSE),IF(INDEX(Команды!$A$2:$AN$7500,MATCH(BX$3,Команды!$A$2:$A$7500,0),$E44+2)=Команды!$AJ$9,TRUE,FALSE),IF(INDEX(Команды!$A$2:$AN$7500,MATCH(BX$3,Команды!$A$2:$A$7500,0),$E44+2)=Команды!$AJ$10,TRUE,FALSE),IF(INDEX(Команды!$A$2:$AN$7500,MATCH(BX$3,Команды!$A$2:$A$7500,0),$E44+2)=Команды!$AJ$11,TRUE,FALSE),IF(INDEX(Команды!$A$2:$AN$7500,MATCH(BX$3,Команды!$A$2:$A$7500,0),$E44+2)=Команды!$AJ$12,TRUE,FALSE),IF(INDEX(Команды!$A$2:$AN$7500,MATCH(BX$3,Команды!$A$2:$A$7500,0),$E44+2)=Команды!$AJ$13,TRUE,FALSE),IF(INDEX(Команды!$A$2:$AN$7500,MATCH(BX$3,Команды!$A$2:$A$7500,0),$E44+2)=Команды!$AJ$14,TRUE,FALSE),IF(INDEX(Команды!$A$2:$AN$7500,MATCH(BX$3,Команды!$A$2:$A$7500,0),$E44+2)=Команды!$AJ$15,TRUE,FALSE),IF(INDEX(Команды!$A$2:$AN$7500,MATCH(BX$3,Команды!$A$2:$A$7500,0),$E44+2)=Команды!$AJ$16,TRUE,FALSE),IF(INDEX(Команды!$A$2:$AN$7500,MATCH(BX$3,Команды!$A$2:$A$7500,0),$E44+2)=Команды!$AJ$17,TRUE,FALSE),IF(INDEX(Команды!$A$2:$AN$7500,MATCH(BX$3,Команды!$A$2:$A$7500,0),$E44+2)=Команды!$AJ$18,TRUE,FALSE),IF(INDEX(Команды!$A$2:$AN$7500,MATCH(BX$3,Команды!$A$2:$A$7500,0),$E44+2)=Команды!$AJ$19,TRUE,FALSE)),INDEX(Команды!$AJ$2:$AL$19,MATCH(INDEX(Команды!$A$2:$AN$7500,MATCH(BX$3,Команды!$A$2:$A$7500,0),$E44+2),Команды!$AJ$2:$AJ$19,0),3),0)</f>
        <v>1</v>
      </c>
      <c r="BZ44" s="342"/>
      <c r="CA44" s="174">
        <f>IF(OR(IF(INDEX(Команды!$A$2:$AN$7500,MATCH(CA$3,Команды!$A$2:$A$7500,0),$E44+2)=Команды!$AJ$2,TRUE,FALSE),IF(INDEX(Команды!$A$2:$AN$7500,MATCH(CA$3,Команды!$A$2:$A$7500,0),$E44+2)=Команды!$AJ$3,TRUE,FALSE),IF(INDEX(Команды!$A$2:$AN$7500,MATCH(CA$3,Команды!$A$2:$A$7500,0),$E44+2)=Команды!$AJ$4,TRUE,FALSE),IF(INDEX(Команды!$A$2:$AN$7500,MATCH(CA$3,Команды!$A$2:$A$7500,0),$E44+2)=Команды!$AJ$5,TRUE,FALSE),IF(INDEX(Команды!$A$2:$AN$7500,MATCH(CA$3,Команды!$A$2:$A$7500,0),$E44+2)=Команды!$AJ$6,TRUE,FALSE),IF(INDEX(Команды!$A$2:$AN$7500,MATCH(CA$3,Команды!$A$2:$A$7500,0),$E44+2)=Команды!$AJ$7,TRUE,FALSE),IF(INDEX(Команды!$A$2:$AN$7500,MATCH(CA$3,Команды!$A$2:$A$7500,0),$E44+2)=Команды!$AJ$8,TRUE,FALSE),IF(INDEX(Команды!$A$2:$AN$7500,MATCH(CA$3,Команды!$A$2:$A$7500,0),$E44+2)=Команды!$AJ$9,TRUE,FALSE),IF(INDEX(Команды!$A$2:$AN$7500,MATCH(CA$3,Команды!$A$2:$A$7500,0),$E44+2)=Команды!$AJ$10,TRUE,FALSE),IF(INDEX(Команды!$A$2:$AN$7500,MATCH(CA$3,Команды!$A$2:$A$7500,0),$E44+2)=Команды!$AJ$11,TRUE,FALSE),IF(INDEX(Команды!$A$2:$AN$7500,MATCH(CA$3,Команды!$A$2:$A$7500,0),$E44+2)=Команды!$AJ$12,TRUE,FALSE),IF(INDEX(Команды!$A$2:$AN$7500,MATCH(CA$3,Команды!$A$2:$A$7500,0),$E44+2)=Команды!$AJ$13,TRUE,FALSE),IF(INDEX(Команды!$A$2:$AN$7500,MATCH(CA$3,Команды!$A$2:$A$7500,0),$E44+2)=Команды!$AJ$14,TRUE,FALSE),IF(INDEX(Команды!$A$2:$AN$7500,MATCH(CA$3,Команды!$A$2:$A$7500,0),$E44+2)=Команды!$AJ$15,TRUE,FALSE),IF(INDEX(Команды!$A$2:$AN$7500,MATCH(CA$3,Команды!$A$2:$A$7500,0),$E44+2)=Команды!$AJ$16,TRUE,FALSE),,IF(INDEX(Команды!$A$2:$AN$7500,MATCH(CA$3,Команды!$A$2:$A$7500,0),$E44+2)=Команды!$AJ$17,TRUE,FALSE),,IF(INDEX(Команды!$A$2:$AN$7500,MATCH(CA$3,Команды!$A$2:$A$7500,0),$E44+2)=Команды!$AJ$18,TRUE,FALSE),,IF(INDEX(Команды!$A$2:$AN$7500,MATCH(CA$3,Команды!$A$2:$A$7500,0),$E44+2)=Команды!$AJ$19,TRUE,FALSE)),INDEX(Команды!$AJ$2:$AK$19,MATCH(INDEX(Команды!$A$2:$AN$7500,MATCH(CA$3,Команды!$A$2:$A$7500,0),$E44+2),Команды!$AJ$2:$AJ$19,0),2),0)</f>
        <v>0.64583333333333337</v>
      </c>
      <c r="CB44" s="175">
        <f>IF(OR(IF(INDEX(Команды!$A$2:$AN$7500,MATCH(CA$3,Команды!$A$2:$A$7500,0),$E44+2)=Команды!$AJ$2,TRUE,FALSE),IF(INDEX(Команды!$A$2:$AN$7500,MATCH(CA$3,Команды!$A$2:$A$7500,0),$E44+2)=Команды!$AJ$3,TRUE,FALSE),IF(INDEX(Команды!$A$2:$AN$7500,MATCH(CA$3,Команды!$A$2:$A$7500,0),$E44+2)=Команды!$AJ$4,TRUE,FALSE),IF(INDEX(Команды!$A$2:$AN$7500,MATCH(CA$3,Команды!$A$2:$A$7500,0),$E44+2)=Команды!$AJ$5,TRUE,FALSE),IF(INDEX(Команды!$A$2:$AN$7500,MATCH(CA$3,Команды!$A$2:$A$7500,0),$E44+2)=Команды!$AJ$6,TRUE,FALSE),IF(INDEX(Команды!$A$2:$AN$7500,MATCH(CA$3,Команды!$A$2:$A$7500,0),$E44+2)=Команды!$AJ$7,TRUE,FALSE),IF(INDEX(Команды!$A$2:$AN$7500,MATCH(CA$3,Команды!$A$2:$A$7500,0),$E44+2)=Команды!$AJ$8,TRUE,FALSE),IF(INDEX(Команды!$A$2:$AN$7500,MATCH(CA$3,Команды!$A$2:$A$7500,0),$E44+2)=Команды!$AJ$9,TRUE,FALSE),IF(INDEX(Команды!$A$2:$AN$7500,MATCH(CA$3,Команды!$A$2:$A$7500,0),$E44+2)=Команды!$AJ$10,TRUE,FALSE),IF(INDEX(Команды!$A$2:$AN$7500,MATCH(CA$3,Команды!$A$2:$A$7500,0),$E44+2)=Команды!$AJ$11,TRUE,FALSE),IF(INDEX(Команды!$A$2:$AN$7500,MATCH(CA$3,Команды!$A$2:$A$7500,0),$E44+2)=Команды!$AJ$12,TRUE,FALSE),IF(INDEX(Команды!$A$2:$AN$7500,MATCH(CA$3,Команды!$A$2:$A$7500,0),$E44+2)=Команды!$AJ$13,TRUE,FALSE),IF(INDEX(Команды!$A$2:$AN$7500,MATCH(CA$3,Команды!$A$2:$A$7500,0),$E44+2)=Команды!$AJ$14,TRUE,FALSE),IF(INDEX(Команды!$A$2:$AN$7500,MATCH(CA$3,Команды!$A$2:$A$7500,0),$E44+2)=Команды!$AJ$15,TRUE,FALSE),IF(INDEX(Команды!$A$2:$AN$7500,MATCH(CA$3,Команды!$A$2:$A$7500,0),$E44+2)=Команды!$AJ$16,TRUE,FALSE),IF(INDEX(Команды!$A$2:$AN$7500,MATCH(CA$3,Команды!$A$2:$A$7500,0),$E44+2)=Команды!$AJ$17,TRUE,FALSE),IF(INDEX(Команды!$A$2:$AN$7500,MATCH(CA$3,Команды!$A$2:$A$7500,0),$E44+2)=Команды!$AJ$18,TRUE,FALSE),IF(INDEX(Команды!$A$2:$AN$7500,MATCH(CA$3,Команды!$A$2:$A$7500,0),$E44+2)=Команды!$AJ$19,TRUE,FALSE)),INDEX(Команды!$AJ$2:$AL$19,MATCH(INDEX(Команды!$A$2:$AN$7500,MATCH(CA$3,Команды!$A$2:$A$7500,0),$E44+2),Команды!$AJ$2:$AJ$19,0),3),0)</f>
        <v>1.0208333333333333</v>
      </c>
      <c r="CC44" s="342"/>
      <c r="CD44" s="174">
        <f>IF(OR(IF(INDEX(Команды!$A$2:$AN$7500,MATCH(CD$3,Команды!$A$2:$A$7500,0),$E44+2)=Команды!$AJ$2,TRUE,FALSE),IF(INDEX(Команды!$A$2:$AN$7500,MATCH(CD$3,Команды!$A$2:$A$7500,0),$E44+2)=Команды!$AJ$3,TRUE,FALSE),IF(INDEX(Команды!$A$2:$AN$7500,MATCH(CD$3,Команды!$A$2:$A$7500,0),$E44+2)=Команды!$AJ$4,TRUE,FALSE),IF(INDEX(Команды!$A$2:$AN$7500,MATCH(CD$3,Команды!$A$2:$A$7500,0),$E44+2)=Команды!$AJ$5,TRUE,FALSE),IF(INDEX(Команды!$A$2:$AN$7500,MATCH(CD$3,Команды!$A$2:$A$7500,0),$E44+2)=Команды!$AJ$6,TRUE,FALSE),IF(INDEX(Команды!$A$2:$AN$7500,MATCH(CD$3,Команды!$A$2:$A$7500,0),$E44+2)=Команды!$AJ$7,TRUE,FALSE),IF(INDEX(Команды!$A$2:$AN$7500,MATCH(CD$3,Команды!$A$2:$A$7500,0),$E44+2)=Команды!$AJ$8,TRUE,FALSE),IF(INDEX(Команды!$A$2:$AN$7500,MATCH(CD$3,Команды!$A$2:$A$7500,0),$E44+2)=Команды!$AJ$9,TRUE,FALSE),IF(INDEX(Команды!$A$2:$AN$7500,MATCH(CD$3,Команды!$A$2:$A$7500,0),$E44+2)=Команды!$AJ$10,TRUE,FALSE),IF(INDEX(Команды!$A$2:$AN$7500,MATCH(CD$3,Команды!$A$2:$A$7500,0),$E44+2)=Команды!$AJ$11,TRUE,FALSE),IF(INDEX(Команды!$A$2:$AN$7500,MATCH(CD$3,Команды!$A$2:$A$7500,0),$E44+2)=Команды!$AJ$12,TRUE,FALSE),IF(INDEX(Команды!$A$2:$AN$7500,MATCH(CD$3,Команды!$A$2:$A$7500,0),$E44+2)=Команды!$AJ$13,TRUE,FALSE),IF(INDEX(Команды!$A$2:$AN$7500,MATCH(CD$3,Команды!$A$2:$A$7500,0),$E44+2)=Команды!$AJ$14,TRUE,FALSE),IF(INDEX(Команды!$A$2:$AN$7500,MATCH(CD$3,Команды!$A$2:$A$7500,0),$E44+2)=Команды!$AJ$15,TRUE,FALSE),IF(INDEX(Команды!$A$2:$AN$7500,MATCH(CD$3,Команды!$A$2:$A$7500,0),$E44+2)=Команды!$AJ$16,TRUE,FALSE),,IF(INDEX(Команды!$A$2:$AN$7500,MATCH(CD$3,Команды!$A$2:$A$7500,0),$E44+2)=Команды!$AJ$17,TRUE,FALSE),,IF(INDEX(Команды!$A$2:$AN$7500,MATCH(CD$3,Команды!$A$2:$A$7500,0),$E44+2)=Команды!$AJ$18,TRUE,FALSE),,IF(INDEX(Команды!$A$2:$AN$7500,MATCH(CD$3,Команды!$A$2:$A$7500,0),$E44+2)=Команды!$AJ$19,TRUE,FALSE)),INDEX(Команды!$AJ$2:$AK$19,MATCH(INDEX(Команды!$A$2:$AN$7500,MATCH(CD$3,Команды!$A$2:$A$7500,0),$E44+2),Команды!$AJ$2:$AJ$19,0),2),0)</f>
        <v>0.64583333333333337</v>
      </c>
      <c r="CE44" s="175">
        <f>IF(OR(IF(INDEX(Команды!$A$2:$AN$7500,MATCH(CD$3,Команды!$A$2:$A$7500,0),$E44+2)=Команды!$AJ$2,TRUE,FALSE),IF(INDEX(Команды!$A$2:$AN$7500,MATCH(CD$3,Команды!$A$2:$A$7500,0),$E44+2)=Команды!$AJ$3,TRUE,FALSE),IF(INDEX(Команды!$A$2:$AN$7500,MATCH(CD$3,Команды!$A$2:$A$7500,0),$E44+2)=Команды!$AJ$4,TRUE,FALSE),IF(INDEX(Команды!$A$2:$AN$7500,MATCH(CD$3,Команды!$A$2:$A$7500,0),$E44+2)=Команды!$AJ$5,TRUE,FALSE),IF(INDEX(Команды!$A$2:$AN$7500,MATCH(CD$3,Команды!$A$2:$A$7500,0),$E44+2)=Команды!$AJ$6,TRUE,FALSE),IF(INDEX(Команды!$A$2:$AN$7500,MATCH(CD$3,Команды!$A$2:$A$7500,0),$E44+2)=Команды!$AJ$7,TRUE,FALSE),IF(INDEX(Команды!$A$2:$AN$7500,MATCH(CD$3,Команды!$A$2:$A$7500,0),$E44+2)=Команды!$AJ$8,TRUE,FALSE),IF(INDEX(Команды!$A$2:$AN$7500,MATCH(CD$3,Команды!$A$2:$A$7500,0),$E44+2)=Команды!$AJ$9,TRUE,FALSE),IF(INDEX(Команды!$A$2:$AN$7500,MATCH(CD$3,Команды!$A$2:$A$7500,0),$E44+2)=Команды!$AJ$10,TRUE,FALSE),IF(INDEX(Команды!$A$2:$AN$7500,MATCH(CD$3,Команды!$A$2:$A$7500,0),$E44+2)=Команды!$AJ$11,TRUE,FALSE),IF(INDEX(Команды!$A$2:$AN$7500,MATCH(CD$3,Команды!$A$2:$A$7500,0),$E44+2)=Команды!$AJ$12,TRUE,FALSE),IF(INDEX(Команды!$A$2:$AN$7500,MATCH(CD$3,Команды!$A$2:$A$7500,0),$E44+2)=Команды!$AJ$13,TRUE,FALSE),IF(INDEX(Команды!$A$2:$AN$7500,MATCH(CD$3,Команды!$A$2:$A$7500,0),$E44+2)=Команды!$AJ$14,TRUE,FALSE),IF(INDEX(Команды!$A$2:$AN$7500,MATCH(CD$3,Команды!$A$2:$A$7500,0),$E44+2)=Команды!$AJ$15,TRUE,FALSE),IF(INDEX(Команды!$A$2:$AN$7500,MATCH(CD$3,Команды!$A$2:$A$7500,0),$E44+2)=Команды!$AJ$16,TRUE,FALSE),IF(INDEX(Команды!$A$2:$AN$7500,MATCH(CD$3,Команды!$A$2:$A$7500,0),$E44+2)=Команды!$AJ$17,TRUE,FALSE),IF(INDEX(Команды!$A$2:$AN$7500,MATCH(CD$3,Команды!$A$2:$A$7500,0),$E44+2)=Команды!$AJ$18,TRUE,FALSE),IF(INDEX(Команды!$A$2:$AN$7500,MATCH(CD$3,Команды!$A$2:$A$7500,0),$E44+2)=Команды!$AJ$19,TRUE,FALSE)),INDEX(Команды!$AJ$2:$AL$19,MATCH(INDEX(Команды!$A$2:$AN$7500,MATCH(CD$3,Команды!$A$2:$A$7500,0),$E44+2),Команды!$AJ$2:$AJ$19,0),3),0)</f>
        <v>1.0208333333333333</v>
      </c>
      <c r="CF44" s="342"/>
      <c r="CG44" s="174">
        <f>IF(OR(IF(INDEX(Команды!$A$2:$AN$7500,MATCH(CG$3,Команды!$A$2:$A$7500,0),$E44+2)=Команды!$AJ$2,TRUE,FALSE),IF(INDEX(Команды!$A$2:$AN$7500,MATCH(CG$3,Команды!$A$2:$A$7500,0),$E44+2)=Команды!$AJ$3,TRUE,FALSE),IF(INDEX(Команды!$A$2:$AN$7500,MATCH(CG$3,Команды!$A$2:$A$7500,0),$E44+2)=Команды!$AJ$4,TRUE,FALSE),IF(INDEX(Команды!$A$2:$AN$7500,MATCH(CG$3,Команды!$A$2:$A$7500,0),$E44+2)=Команды!$AJ$5,TRUE,FALSE),IF(INDEX(Команды!$A$2:$AN$7500,MATCH(CG$3,Команды!$A$2:$A$7500,0),$E44+2)=Команды!$AJ$6,TRUE,FALSE),IF(INDEX(Команды!$A$2:$AN$7500,MATCH(CG$3,Команды!$A$2:$A$7500,0),$E44+2)=Команды!$AJ$7,TRUE,FALSE),IF(INDEX(Команды!$A$2:$AN$7500,MATCH(CG$3,Команды!$A$2:$A$7500,0),$E44+2)=Команды!$AJ$8,TRUE,FALSE),IF(INDEX(Команды!$A$2:$AN$7500,MATCH(CG$3,Команды!$A$2:$A$7500,0),$E44+2)=Команды!$AJ$9,TRUE,FALSE),IF(INDEX(Команды!$A$2:$AN$7500,MATCH(CG$3,Команды!$A$2:$A$7500,0),$E44+2)=Команды!$AJ$10,TRUE,FALSE),IF(INDEX(Команды!$A$2:$AN$7500,MATCH(CG$3,Команды!$A$2:$A$7500,0),$E44+2)=Команды!$AJ$11,TRUE,FALSE),IF(INDEX(Команды!$A$2:$AN$7500,MATCH(CG$3,Команды!$A$2:$A$7500,0),$E44+2)=Команды!$AJ$12,TRUE,FALSE),IF(INDEX(Команды!$A$2:$AN$7500,MATCH(CG$3,Команды!$A$2:$A$7500,0),$E44+2)=Команды!$AJ$13,TRUE,FALSE),IF(INDEX(Команды!$A$2:$AN$7500,MATCH(CG$3,Команды!$A$2:$A$7500,0),$E44+2)=Команды!$AJ$14,TRUE,FALSE),IF(INDEX(Команды!$A$2:$AN$7500,MATCH(CG$3,Команды!$A$2:$A$7500,0),$E44+2)=Команды!$AJ$15,TRUE,FALSE),IF(INDEX(Команды!$A$2:$AN$7500,MATCH(CG$3,Команды!$A$2:$A$7500,0),$E44+2)=Команды!$AJ$16,TRUE,FALSE),,IF(INDEX(Команды!$A$2:$AN$7500,MATCH(CG$3,Команды!$A$2:$A$7500,0),$E44+2)=Команды!$AJ$17,TRUE,FALSE),,IF(INDEX(Команды!$A$2:$AN$7500,MATCH(CG$3,Команды!$A$2:$A$7500,0),$E44+2)=Команды!$AJ$18,TRUE,FALSE),,IF(INDEX(Команды!$A$2:$AN$7500,MATCH(CG$3,Команды!$A$2:$A$7500,0),$E44+2)=Команды!$AJ$19,TRUE,FALSE)),INDEX(Команды!$AJ$2:$AK$19,MATCH(INDEX(Команды!$A$2:$AN$7500,MATCH(CG$3,Команды!$A$2:$A$7500,0),$E44+2),Команды!$AJ$2:$AJ$19,0),2),0)</f>
        <v>0.64583333333333337</v>
      </c>
      <c r="CH44" s="175">
        <f>IF(OR(IF(INDEX(Команды!$A$2:$AN$7500,MATCH(CG$3,Команды!$A$2:$A$7500,0),$E44+2)=Команды!$AJ$2,TRUE,FALSE),IF(INDEX(Команды!$A$2:$AN$7500,MATCH(CG$3,Команды!$A$2:$A$7500,0),$E44+2)=Команды!$AJ$3,TRUE,FALSE),IF(INDEX(Команды!$A$2:$AN$7500,MATCH(CG$3,Команды!$A$2:$A$7500,0),$E44+2)=Команды!$AJ$4,TRUE,FALSE),IF(INDEX(Команды!$A$2:$AN$7500,MATCH(CG$3,Команды!$A$2:$A$7500,0),$E44+2)=Команды!$AJ$5,TRUE,FALSE),IF(INDEX(Команды!$A$2:$AN$7500,MATCH(CG$3,Команды!$A$2:$A$7500,0),$E44+2)=Команды!$AJ$6,TRUE,FALSE),IF(INDEX(Команды!$A$2:$AN$7500,MATCH(CG$3,Команды!$A$2:$A$7500,0),$E44+2)=Команды!$AJ$7,TRUE,FALSE),IF(INDEX(Команды!$A$2:$AN$7500,MATCH(CG$3,Команды!$A$2:$A$7500,0),$E44+2)=Команды!$AJ$8,TRUE,FALSE),IF(INDEX(Команды!$A$2:$AN$7500,MATCH(CG$3,Команды!$A$2:$A$7500,0),$E44+2)=Команды!$AJ$9,TRUE,FALSE),IF(INDEX(Команды!$A$2:$AN$7500,MATCH(CG$3,Команды!$A$2:$A$7500,0),$E44+2)=Команды!$AJ$10,TRUE,FALSE),IF(INDEX(Команды!$A$2:$AN$7500,MATCH(CG$3,Команды!$A$2:$A$7500,0),$E44+2)=Команды!$AJ$11,TRUE,FALSE),IF(INDEX(Команды!$A$2:$AN$7500,MATCH(CG$3,Команды!$A$2:$A$7500,0),$E44+2)=Команды!$AJ$12,TRUE,FALSE),IF(INDEX(Команды!$A$2:$AN$7500,MATCH(CG$3,Команды!$A$2:$A$7500,0),$E44+2)=Команды!$AJ$13,TRUE,FALSE),IF(INDEX(Команды!$A$2:$AN$7500,MATCH(CG$3,Команды!$A$2:$A$7500,0),$E44+2)=Команды!$AJ$14,TRUE,FALSE),IF(INDEX(Команды!$A$2:$AN$7500,MATCH(CG$3,Команды!$A$2:$A$7500,0),$E44+2)=Команды!$AJ$15,TRUE,FALSE),IF(INDEX(Команды!$A$2:$AN$7500,MATCH(CG$3,Команды!$A$2:$A$7500,0),$E44+2)=Команды!$AJ$16,TRUE,FALSE),IF(INDEX(Команды!$A$2:$AN$7500,MATCH(CG$3,Команды!$A$2:$A$7500,0),$E44+2)=Команды!$AJ$17,TRUE,FALSE),IF(INDEX(Команды!$A$2:$AN$7500,MATCH(CG$3,Команды!$A$2:$A$7500,0),$E44+2)=Команды!$AJ$18,TRUE,FALSE),IF(INDEX(Команды!$A$2:$AN$7500,MATCH(CG$3,Команды!$A$2:$A$7500,0),$E44+2)=Команды!$AJ$19,TRUE,FALSE)),INDEX(Команды!$AJ$2:$AL$19,MATCH(INDEX(Команды!$A$2:$AN$7500,MATCH(CG$3,Команды!$A$2:$A$7500,0),$E44+2),Команды!$AJ$2:$AJ$19,0),3),0)</f>
        <v>1.0208333333333333</v>
      </c>
      <c r="CI44" s="342"/>
      <c r="CJ44" s="174" t="str">
        <f>IF(OR(IF(INDEX(Команды!$A$2:$AN$7500,MATCH(CJ$3,Команды!$A$2:$A$7500,0),$E44+2)=Команды!$AJ$2,TRUE,FALSE),IF(INDEX(Команды!$A$2:$AN$7500,MATCH(CJ$3,Команды!$A$2:$A$7500,0),$E44+2)=Команды!$AJ$3,TRUE,FALSE),IF(INDEX(Команды!$A$2:$AN$7500,MATCH(CJ$3,Команды!$A$2:$A$7500,0),$E44+2)=Команды!$AJ$4,TRUE,FALSE),IF(INDEX(Команды!$A$2:$AN$7500,MATCH(CJ$3,Команды!$A$2:$A$7500,0),$E44+2)=Команды!$AJ$5,TRUE,FALSE),IF(INDEX(Команды!$A$2:$AN$7500,MATCH(CJ$3,Команды!$A$2:$A$7500,0),$E44+2)=Команды!$AJ$6,TRUE,FALSE),IF(INDEX(Команды!$A$2:$AN$7500,MATCH(CJ$3,Команды!$A$2:$A$7500,0),$E44+2)=Команды!$AJ$7,TRUE,FALSE),IF(INDEX(Команды!$A$2:$AN$7500,MATCH(CJ$3,Команды!$A$2:$A$7500,0),$E44+2)=Команды!$AJ$8,TRUE,FALSE),IF(INDEX(Команды!$A$2:$AN$7500,MATCH(CJ$3,Команды!$A$2:$A$7500,0),$E44+2)=Команды!$AJ$9,TRUE,FALSE),IF(INDEX(Команды!$A$2:$AN$7500,MATCH(CJ$3,Команды!$A$2:$A$7500,0),$E44+2)=Команды!$AJ$10,TRUE,FALSE),IF(INDEX(Команды!$A$2:$AN$7500,MATCH(CJ$3,Команды!$A$2:$A$7500,0),$E44+2)=Команды!$AJ$11,TRUE,FALSE),IF(INDEX(Команды!$A$2:$AN$7500,MATCH(CJ$3,Команды!$A$2:$A$7500,0),$E44+2)=Команды!$AJ$12,TRUE,FALSE),IF(INDEX(Команды!$A$2:$AN$7500,MATCH(CJ$3,Команды!$A$2:$A$7500,0),$E44+2)=Команды!$AJ$13,TRUE,FALSE),IF(INDEX(Команды!$A$2:$AN$7500,MATCH(CJ$3,Команды!$A$2:$A$7500,0),$E44+2)=Команды!$AJ$14,TRUE,FALSE),IF(INDEX(Команды!$A$2:$AN$7500,MATCH(CJ$3,Команды!$A$2:$A$7500,0),$E44+2)=Команды!$AJ$15,TRUE,FALSE),IF(INDEX(Команды!$A$2:$AN$7500,MATCH(CJ$3,Команды!$A$2:$A$7500,0),$E44+2)=Команды!$AJ$16,TRUE,FALSE),,IF(INDEX(Команды!$A$2:$AN$7500,MATCH(CJ$3,Команды!$A$2:$A$7500,0),$E44+2)=Команды!$AJ$17,TRUE,FALSE),,IF(INDEX(Команды!$A$2:$AN$7500,MATCH(CJ$3,Команды!$A$2:$A$7500,0),$E44+2)=Команды!$AJ$18,TRUE,FALSE),,IF(INDEX(Команды!$A$2:$AN$7500,MATCH(CJ$3,Команды!$A$2:$A$7500,0),$E44+2)=Команды!$AJ$19,TRUE,FALSE)),INDEX(Команды!$AJ$2:$AK$19,MATCH(INDEX(Команды!$A$2:$AN$7500,MATCH(CJ$3,Команды!$A$2:$A$7500,0),$E44+2),Команды!$AJ$2:$AJ$19,0),2),0)</f>
        <v>В</v>
      </c>
      <c r="CK44" s="175" t="str">
        <f>IF(OR(IF(INDEX(Команды!$A$2:$AN$7500,MATCH(CJ$3,Команды!$A$2:$A$7500,0),$E44+2)=Команды!$AJ$2,TRUE,FALSE),IF(INDEX(Команды!$A$2:$AN$7500,MATCH(CJ$3,Команды!$A$2:$A$7500,0),$E44+2)=Команды!$AJ$3,TRUE,FALSE),IF(INDEX(Команды!$A$2:$AN$7500,MATCH(CJ$3,Команды!$A$2:$A$7500,0),$E44+2)=Команды!$AJ$4,TRUE,FALSE),IF(INDEX(Команды!$A$2:$AN$7500,MATCH(CJ$3,Команды!$A$2:$A$7500,0),$E44+2)=Команды!$AJ$5,TRUE,FALSE),IF(INDEX(Команды!$A$2:$AN$7500,MATCH(CJ$3,Команды!$A$2:$A$7500,0),$E44+2)=Команды!$AJ$6,TRUE,FALSE),IF(INDEX(Команды!$A$2:$AN$7500,MATCH(CJ$3,Команды!$A$2:$A$7500,0),$E44+2)=Команды!$AJ$7,TRUE,FALSE),IF(INDEX(Команды!$A$2:$AN$7500,MATCH(CJ$3,Команды!$A$2:$A$7500,0),$E44+2)=Команды!$AJ$8,TRUE,FALSE),IF(INDEX(Команды!$A$2:$AN$7500,MATCH(CJ$3,Команды!$A$2:$A$7500,0),$E44+2)=Команды!$AJ$9,TRUE,FALSE),IF(INDEX(Команды!$A$2:$AN$7500,MATCH(CJ$3,Команды!$A$2:$A$7500,0),$E44+2)=Команды!$AJ$10,TRUE,FALSE),IF(INDEX(Команды!$A$2:$AN$7500,MATCH(CJ$3,Команды!$A$2:$A$7500,0),$E44+2)=Команды!$AJ$11,TRUE,FALSE),IF(INDEX(Команды!$A$2:$AN$7500,MATCH(CJ$3,Команды!$A$2:$A$7500,0),$E44+2)=Команды!$AJ$12,TRUE,FALSE),IF(INDEX(Команды!$A$2:$AN$7500,MATCH(CJ$3,Команды!$A$2:$A$7500,0),$E44+2)=Команды!$AJ$13,TRUE,FALSE),IF(INDEX(Команды!$A$2:$AN$7500,MATCH(CJ$3,Команды!$A$2:$A$7500,0),$E44+2)=Команды!$AJ$14,TRUE,FALSE),IF(INDEX(Команды!$A$2:$AN$7500,MATCH(CJ$3,Команды!$A$2:$A$7500,0),$E44+2)=Команды!$AJ$15,TRUE,FALSE),IF(INDEX(Команды!$A$2:$AN$7500,MATCH(CJ$3,Команды!$A$2:$A$7500,0),$E44+2)=Команды!$AJ$16,TRUE,FALSE),IF(INDEX(Команды!$A$2:$AN$7500,MATCH(CJ$3,Команды!$A$2:$A$7500,0),$E44+2)=Команды!$AJ$17,TRUE,FALSE),IF(INDEX(Команды!$A$2:$AN$7500,MATCH(CJ$3,Команды!$A$2:$A$7500,0),$E44+2)=Команды!$AJ$18,TRUE,FALSE),IF(INDEX(Команды!$A$2:$AN$7500,MATCH(CJ$3,Команды!$A$2:$A$7500,0),$E44+2)=Команды!$AJ$19,TRUE,FALSE)),INDEX(Команды!$AJ$2:$AL$19,MATCH(INDEX(Команды!$A$2:$AN$7500,MATCH(CJ$3,Команды!$A$2:$A$7500,0),$E44+2),Команды!$AJ$2:$AJ$19,0),3),0)</f>
        <v>В</v>
      </c>
      <c r="CL44" s="342"/>
      <c r="CM44" s="174" t="str">
        <f>IF(OR(IF(INDEX(Команды!$A$2:$AN$7500,MATCH(CM$3,Команды!$A$2:$A$7500,0),$E44+2)=Команды!$AJ$2,TRUE,FALSE),IF(INDEX(Команды!$A$2:$AN$7500,MATCH(CM$3,Команды!$A$2:$A$7500,0),$E44+2)=Команды!$AJ$3,TRUE,FALSE),IF(INDEX(Команды!$A$2:$AN$7500,MATCH(CM$3,Команды!$A$2:$A$7500,0),$E44+2)=Команды!$AJ$4,TRUE,FALSE),IF(INDEX(Команды!$A$2:$AN$7500,MATCH(CM$3,Команды!$A$2:$A$7500,0),$E44+2)=Команды!$AJ$5,TRUE,FALSE),IF(INDEX(Команды!$A$2:$AN$7500,MATCH(CM$3,Команды!$A$2:$A$7500,0),$E44+2)=Команды!$AJ$6,TRUE,FALSE),IF(INDEX(Команды!$A$2:$AN$7500,MATCH(CM$3,Команды!$A$2:$A$7500,0),$E44+2)=Команды!$AJ$7,TRUE,FALSE),IF(INDEX(Команды!$A$2:$AN$7500,MATCH(CM$3,Команды!$A$2:$A$7500,0),$E44+2)=Команды!$AJ$8,TRUE,FALSE),IF(INDEX(Команды!$A$2:$AN$7500,MATCH(CM$3,Команды!$A$2:$A$7500,0),$E44+2)=Команды!$AJ$9,TRUE,FALSE),IF(INDEX(Команды!$A$2:$AN$7500,MATCH(CM$3,Команды!$A$2:$A$7500,0),$E44+2)=Команды!$AJ$10,TRUE,FALSE),IF(INDEX(Команды!$A$2:$AN$7500,MATCH(CM$3,Команды!$A$2:$A$7500,0),$E44+2)=Команды!$AJ$11,TRUE,FALSE),IF(INDEX(Команды!$A$2:$AN$7500,MATCH(CM$3,Команды!$A$2:$A$7500,0),$E44+2)=Команды!$AJ$12,TRUE,FALSE),IF(INDEX(Команды!$A$2:$AN$7500,MATCH(CM$3,Команды!$A$2:$A$7500,0),$E44+2)=Команды!$AJ$13,TRUE,FALSE),IF(INDEX(Команды!$A$2:$AN$7500,MATCH(CM$3,Команды!$A$2:$A$7500,0),$E44+2)=Команды!$AJ$14,TRUE,FALSE),IF(INDEX(Команды!$A$2:$AN$7500,MATCH(CM$3,Команды!$A$2:$A$7500,0),$E44+2)=Команды!$AJ$15,TRUE,FALSE),IF(INDEX(Команды!$A$2:$AN$7500,MATCH(CM$3,Команды!$A$2:$A$7500,0),$E44+2)=Команды!$AJ$16,TRUE,FALSE),,IF(INDEX(Команды!$A$2:$AN$7500,MATCH(CM$3,Команды!$A$2:$A$7500,0),$E44+2)=Команды!$AJ$17,TRUE,FALSE),,IF(INDEX(Команды!$A$2:$AN$7500,MATCH(CM$3,Команды!$A$2:$A$7500,0),$E44+2)=Команды!$AJ$18,TRUE,FALSE),,IF(INDEX(Команды!$A$2:$AN$7500,MATCH(CM$3,Команды!$A$2:$A$7500,0),$E44+2)=Команды!$AJ$19,TRUE,FALSE)),INDEX(Команды!$AJ$2:$AK$19,MATCH(INDEX(Команды!$A$2:$AN$7500,MATCH(CM$3,Команды!$A$2:$A$7500,0),$E44+2),Команды!$AJ$2:$AJ$19,0),2),0)</f>
        <v>В</v>
      </c>
      <c r="CN44" s="175" t="str">
        <f>IF(OR(IF(INDEX(Команды!$A$2:$AN$7500,MATCH(CM$3,Команды!$A$2:$A$7500,0),$E44+2)=Команды!$AJ$2,TRUE,FALSE),IF(INDEX(Команды!$A$2:$AN$7500,MATCH(CM$3,Команды!$A$2:$A$7500,0),$E44+2)=Команды!$AJ$3,TRUE,FALSE),IF(INDEX(Команды!$A$2:$AN$7500,MATCH(CM$3,Команды!$A$2:$A$7500,0),$E44+2)=Команды!$AJ$4,TRUE,FALSE),IF(INDEX(Команды!$A$2:$AN$7500,MATCH(CM$3,Команды!$A$2:$A$7500,0),$E44+2)=Команды!$AJ$5,TRUE,FALSE),IF(INDEX(Команды!$A$2:$AN$7500,MATCH(CM$3,Команды!$A$2:$A$7500,0),$E44+2)=Команды!$AJ$6,TRUE,FALSE),IF(INDEX(Команды!$A$2:$AN$7500,MATCH(CM$3,Команды!$A$2:$A$7500,0),$E44+2)=Команды!$AJ$7,TRUE,FALSE),IF(INDEX(Команды!$A$2:$AN$7500,MATCH(CM$3,Команды!$A$2:$A$7500,0),$E44+2)=Команды!$AJ$8,TRUE,FALSE),IF(INDEX(Команды!$A$2:$AN$7500,MATCH(CM$3,Команды!$A$2:$A$7500,0),$E44+2)=Команды!$AJ$9,TRUE,FALSE),IF(INDEX(Команды!$A$2:$AN$7500,MATCH(CM$3,Команды!$A$2:$A$7500,0),$E44+2)=Команды!$AJ$10,TRUE,FALSE),IF(INDEX(Команды!$A$2:$AN$7500,MATCH(CM$3,Команды!$A$2:$A$7500,0),$E44+2)=Команды!$AJ$11,TRUE,FALSE),IF(INDEX(Команды!$A$2:$AN$7500,MATCH(CM$3,Команды!$A$2:$A$7500,0),$E44+2)=Команды!$AJ$12,TRUE,FALSE),IF(INDEX(Команды!$A$2:$AN$7500,MATCH(CM$3,Команды!$A$2:$A$7500,0),$E44+2)=Команды!$AJ$13,TRUE,FALSE),IF(INDEX(Команды!$A$2:$AN$7500,MATCH(CM$3,Команды!$A$2:$A$7500,0),$E44+2)=Команды!$AJ$14,TRUE,FALSE),IF(INDEX(Команды!$A$2:$AN$7500,MATCH(CM$3,Команды!$A$2:$A$7500,0),$E44+2)=Команды!$AJ$15,TRUE,FALSE),IF(INDEX(Команды!$A$2:$AN$7500,MATCH(CM$3,Команды!$A$2:$A$7500,0),$E44+2)=Команды!$AJ$16,TRUE,FALSE),IF(INDEX(Команды!$A$2:$AN$7500,MATCH(CM$3,Команды!$A$2:$A$7500,0),$E44+2)=Команды!$AJ$17,TRUE,FALSE),IF(INDEX(Команды!$A$2:$AN$7500,MATCH(CM$3,Команды!$A$2:$A$7500,0),$E44+2)=Команды!$AJ$18,TRUE,FALSE),IF(INDEX(Команды!$A$2:$AN$7500,MATCH(CM$3,Команды!$A$2:$A$7500,0),$E44+2)=Команды!$AJ$19,TRUE,FALSE)),INDEX(Команды!$AJ$2:$AL$19,MATCH(INDEX(Команды!$A$2:$AN$7500,MATCH(CM$3,Команды!$A$2:$A$7500,0),$E44+2),Команды!$AJ$2:$AJ$19,0),3),0)</f>
        <v>В</v>
      </c>
      <c r="CO44" s="342"/>
      <c r="CP44" s="174">
        <f>IF(OR(IF(INDEX(Команды!$A$2:$AN$7500,MATCH(CP$3,Команды!$A$2:$A$7500,0),$E44+2)=Команды!$AJ$2,TRUE,FALSE),IF(INDEX(Команды!$A$2:$AN$7500,MATCH(CP$3,Команды!$A$2:$A$7500,0),$E44+2)=Команды!$AJ$3,TRUE,FALSE),IF(INDEX(Команды!$A$2:$AN$7500,MATCH(CP$3,Команды!$A$2:$A$7500,0),$E44+2)=Команды!$AJ$4,TRUE,FALSE),IF(INDEX(Команды!$A$2:$AN$7500,MATCH(CP$3,Команды!$A$2:$A$7500,0),$E44+2)=Команды!$AJ$5,TRUE,FALSE),IF(INDEX(Команды!$A$2:$AN$7500,MATCH(CP$3,Команды!$A$2:$A$7500,0),$E44+2)=Команды!$AJ$6,TRUE,FALSE),IF(INDEX(Команды!$A$2:$AN$7500,MATCH(CP$3,Команды!$A$2:$A$7500,0),$E44+2)=Команды!$AJ$7,TRUE,FALSE),IF(INDEX(Команды!$A$2:$AN$7500,MATCH(CP$3,Команды!$A$2:$A$7500,0),$E44+2)=Команды!$AJ$8,TRUE,FALSE),IF(INDEX(Команды!$A$2:$AN$7500,MATCH(CP$3,Команды!$A$2:$A$7500,0),$E44+2)=Команды!$AJ$9,TRUE,FALSE),IF(INDEX(Команды!$A$2:$AN$7500,MATCH(CP$3,Команды!$A$2:$A$7500,0),$E44+2)=Команды!$AJ$10,TRUE,FALSE),IF(INDEX(Команды!$A$2:$AN$7500,MATCH(CP$3,Команды!$A$2:$A$7500,0),$E44+2)=Команды!$AJ$11,TRUE,FALSE),IF(INDEX(Команды!$A$2:$AN$7500,MATCH(CP$3,Команды!$A$2:$A$7500,0),$E44+2)=Команды!$AJ$12,TRUE,FALSE),IF(INDEX(Команды!$A$2:$AN$7500,MATCH(CP$3,Команды!$A$2:$A$7500,0),$E44+2)=Команды!$AJ$13,TRUE,FALSE),IF(INDEX(Команды!$A$2:$AN$7500,MATCH(CP$3,Команды!$A$2:$A$7500,0),$E44+2)=Команды!$AJ$14,TRUE,FALSE),IF(INDEX(Команды!$A$2:$AN$7500,MATCH(CP$3,Команды!$A$2:$A$7500,0),$E44+2)=Команды!$AJ$15,TRUE,FALSE),IF(INDEX(Команды!$A$2:$AN$7500,MATCH(CP$3,Команды!$A$2:$A$7500,0),$E44+2)=Команды!$AJ$16,TRUE,FALSE),,IF(INDEX(Команды!$A$2:$AN$7500,MATCH(CP$3,Команды!$A$2:$A$7500,0),$E44+2)=Команды!$AJ$17,TRUE,FALSE),,IF(INDEX(Команды!$A$2:$AN$7500,MATCH(CP$3,Команды!$A$2:$A$7500,0),$E44+2)=Команды!$AJ$18,TRUE,FALSE),,IF(INDEX(Команды!$A$2:$AN$7500,MATCH(CP$3,Команды!$A$2:$A$7500,0),$E44+2)=Команды!$AJ$19,TRUE,FALSE)),INDEX(Команды!$AJ$2:$AK$19,MATCH(INDEX(Команды!$A$2:$AN$7500,MATCH(CP$3,Команды!$A$2:$A$7500,0),$E44+2),Команды!$AJ$2:$AJ$19,0),2),0)</f>
        <v>0.3125</v>
      </c>
      <c r="CQ44" s="175">
        <f>IF(OR(IF(INDEX(Команды!$A$2:$AN$7500,MATCH(CP$3,Команды!$A$2:$A$7500,0),$E44+2)=Команды!$AJ$2,TRUE,FALSE),IF(INDEX(Команды!$A$2:$AN$7500,MATCH(CP$3,Команды!$A$2:$A$7500,0),$E44+2)=Команды!$AJ$3,TRUE,FALSE),IF(INDEX(Команды!$A$2:$AN$7500,MATCH(CP$3,Команды!$A$2:$A$7500,0),$E44+2)=Команды!$AJ$4,TRUE,FALSE),IF(INDEX(Команды!$A$2:$AN$7500,MATCH(CP$3,Команды!$A$2:$A$7500,0),$E44+2)=Команды!$AJ$5,TRUE,FALSE),IF(INDEX(Команды!$A$2:$AN$7500,MATCH(CP$3,Команды!$A$2:$A$7500,0),$E44+2)=Команды!$AJ$6,TRUE,FALSE),IF(INDEX(Команды!$A$2:$AN$7500,MATCH(CP$3,Команды!$A$2:$A$7500,0),$E44+2)=Команды!$AJ$7,TRUE,FALSE),IF(INDEX(Команды!$A$2:$AN$7500,MATCH(CP$3,Команды!$A$2:$A$7500,0),$E44+2)=Команды!$AJ$8,TRUE,FALSE),IF(INDEX(Команды!$A$2:$AN$7500,MATCH(CP$3,Команды!$A$2:$A$7500,0),$E44+2)=Команды!$AJ$9,TRUE,FALSE),IF(INDEX(Команды!$A$2:$AN$7500,MATCH(CP$3,Команды!$A$2:$A$7500,0),$E44+2)=Команды!$AJ$10,TRUE,FALSE),IF(INDEX(Команды!$A$2:$AN$7500,MATCH(CP$3,Команды!$A$2:$A$7500,0),$E44+2)=Команды!$AJ$11,TRUE,FALSE),IF(INDEX(Команды!$A$2:$AN$7500,MATCH(CP$3,Команды!$A$2:$A$7500,0),$E44+2)=Команды!$AJ$12,TRUE,FALSE),IF(INDEX(Команды!$A$2:$AN$7500,MATCH(CP$3,Команды!$A$2:$A$7500,0),$E44+2)=Команды!$AJ$13,TRUE,FALSE),IF(INDEX(Команды!$A$2:$AN$7500,MATCH(CP$3,Команды!$A$2:$A$7500,0),$E44+2)=Команды!$AJ$14,TRUE,FALSE),IF(INDEX(Команды!$A$2:$AN$7500,MATCH(CP$3,Команды!$A$2:$A$7500,0),$E44+2)=Команды!$AJ$15,TRUE,FALSE),IF(INDEX(Команды!$A$2:$AN$7500,MATCH(CP$3,Команды!$A$2:$A$7500,0),$E44+2)=Команды!$AJ$16,TRUE,FALSE),IF(INDEX(Команды!$A$2:$AN$7500,MATCH(CP$3,Команды!$A$2:$A$7500,0),$E44+2)=Команды!$AJ$17,TRUE,FALSE),IF(INDEX(Команды!$A$2:$AN$7500,MATCH(CP$3,Команды!$A$2:$A$7500,0),$E44+2)=Команды!$AJ$18,TRUE,FALSE),IF(INDEX(Команды!$A$2:$AN$7500,MATCH(CP$3,Команды!$A$2:$A$7500,0),$E44+2)=Команды!$AJ$19,TRUE,FALSE)),INDEX(Команды!$AJ$2:$AL$19,MATCH(INDEX(Команды!$A$2:$AN$7500,MATCH(CP$3,Команды!$A$2:$A$7500,0),$E44+2),Команды!$AJ$2:$AJ$19,0),3),0)</f>
        <v>0.6875</v>
      </c>
      <c r="CR44" s="342"/>
      <c r="CS44" s="174">
        <f>IF(OR(IF(INDEX(Команды!$A$2:$AN$7500,MATCH(CS$3,Команды!$A$2:$A$7500,0),$E44+2)=Команды!$AJ$2,TRUE,FALSE),IF(INDEX(Команды!$A$2:$AN$7500,MATCH(CS$3,Команды!$A$2:$A$7500,0),$E44+2)=Команды!$AJ$3,TRUE,FALSE),IF(INDEX(Команды!$A$2:$AN$7500,MATCH(CS$3,Команды!$A$2:$A$7500,0),$E44+2)=Команды!$AJ$4,TRUE,FALSE),IF(INDEX(Команды!$A$2:$AN$7500,MATCH(CS$3,Команды!$A$2:$A$7500,0),$E44+2)=Команды!$AJ$5,TRUE,FALSE),IF(INDEX(Команды!$A$2:$AN$7500,MATCH(CS$3,Команды!$A$2:$A$7500,0),$E44+2)=Команды!$AJ$6,TRUE,FALSE),IF(INDEX(Команды!$A$2:$AN$7500,MATCH(CS$3,Команды!$A$2:$A$7500,0),$E44+2)=Команды!$AJ$7,TRUE,FALSE),IF(INDEX(Команды!$A$2:$AN$7500,MATCH(CS$3,Команды!$A$2:$A$7500,0),$E44+2)=Команды!$AJ$8,TRUE,FALSE),IF(INDEX(Команды!$A$2:$AN$7500,MATCH(CS$3,Команды!$A$2:$A$7500,0),$E44+2)=Команды!$AJ$9,TRUE,FALSE),IF(INDEX(Команды!$A$2:$AN$7500,MATCH(CS$3,Команды!$A$2:$A$7500,0),$E44+2)=Команды!$AJ$10,TRUE,FALSE),IF(INDEX(Команды!$A$2:$AN$7500,MATCH(CS$3,Команды!$A$2:$A$7500,0),$E44+2)=Команды!$AJ$11,TRUE,FALSE),IF(INDEX(Команды!$A$2:$AN$7500,MATCH(CS$3,Команды!$A$2:$A$7500,0),$E44+2)=Команды!$AJ$12,TRUE,FALSE),IF(INDEX(Команды!$A$2:$AN$7500,MATCH(CS$3,Команды!$A$2:$A$7500,0),$E44+2)=Команды!$AJ$13,TRUE,FALSE),IF(INDEX(Команды!$A$2:$AN$7500,MATCH(CS$3,Команды!$A$2:$A$7500,0),$E44+2)=Команды!$AJ$14,TRUE,FALSE),IF(INDEX(Команды!$A$2:$AN$7500,MATCH(CS$3,Команды!$A$2:$A$7500,0),$E44+2)=Команды!$AJ$15,TRUE,FALSE),IF(INDEX(Команды!$A$2:$AN$7500,MATCH(CS$3,Команды!$A$2:$A$7500,0),$E44+2)=Команды!$AJ$16,TRUE,FALSE),,IF(INDEX(Команды!$A$2:$AN$7500,MATCH(CS$3,Команды!$A$2:$A$7500,0),$E44+2)=Команды!$AJ$17,TRUE,FALSE),,IF(INDEX(Команды!$A$2:$AN$7500,MATCH(CS$3,Команды!$A$2:$A$7500,0),$E44+2)=Команды!$AJ$18,TRUE,FALSE),,IF(INDEX(Команды!$A$2:$AN$7500,MATCH(CS$3,Команды!$A$2:$A$7500,0),$E44+2)=Команды!$AJ$19,TRUE,FALSE)),INDEX(Команды!$AJ$2:$AK$19,MATCH(INDEX(Команды!$A$2:$AN$7500,MATCH(CS$3,Команды!$A$2:$A$7500,0),$E44+2),Команды!$AJ$2:$AJ$19,0),2),0)</f>
        <v>0.33333333333333331</v>
      </c>
      <c r="CT44" s="175">
        <f>IF(OR(IF(INDEX(Команды!$A$2:$AN$7500,MATCH(CS$3,Команды!$A$2:$A$7500,0),$E44+2)=Команды!$AJ$2,TRUE,FALSE),IF(INDEX(Команды!$A$2:$AN$7500,MATCH(CS$3,Команды!$A$2:$A$7500,0),$E44+2)=Команды!$AJ$3,TRUE,FALSE),IF(INDEX(Команды!$A$2:$AN$7500,MATCH(CS$3,Команды!$A$2:$A$7500,0),$E44+2)=Команды!$AJ$4,TRUE,FALSE),IF(INDEX(Команды!$A$2:$AN$7500,MATCH(CS$3,Команды!$A$2:$A$7500,0),$E44+2)=Команды!$AJ$5,TRUE,FALSE),IF(INDEX(Команды!$A$2:$AN$7500,MATCH(CS$3,Команды!$A$2:$A$7500,0),$E44+2)=Команды!$AJ$6,TRUE,FALSE),IF(INDEX(Команды!$A$2:$AN$7500,MATCH(CS$3,Команды!$A$2:$A$7500,0),$E44+2)=Команды!$AJ$7,TRUE,FALSE),IF(INDEX(Команды!$A$2:$AN$7500,MATCH(CS$3,Команды!$A$2:$A$7500,0),$E44+2)=Команды!$AJ$8,TRUE,FALSE),IF(INDEX(Команды!$A$2:$AN$7500,MATCH(CS$3,Команды!$A$2:$A$7500,0),$E44+2)=Команды!$AJ$9,TRUE,FALSE),IF(INDEX(Команды!$A$2:$AN$7500,MATCH(CS$3,Команды!$A$2:$A$7500,0),$E44+2)=Команды!$AJ$10,TRUE,FALSE),IF(INDEX(Команды!$A$2:$AN$7500,MATCH(CS$3,Команды!$A$2:$A$7500,0),$E44+2)=Команды!$AJ$11,TRUE,FALSE),IF(INDEX(Команды!$A$2:$AN$7500,MATCH(CS$3,Команды!$A$2:$A$7500,0),$E44+2)=Команды!$AJ$12,TRUE,FALSE),IF(INDEX(Команды!$A$2:$AN$7500,MATCH(CS$3,Команды!$A$2:$A$7500,0),$E44+2)=Команды!$AJ$13,TRUE,FALSE),IF(INDEX(Команды!$A$2:$AN$7500,MATCH(CS$3,Команды!$A$2:$A$7500,0),$E44+2)=Команды!$AJ$14,TRUE,FALSE),IF(INDEX(Команды!$A$2:$AN$7500,MATCH(CS$3,Команды!$A$2:$A$7500,0),$E44+2)=Команды!$AJ$15,TRUE,FALSE),IF(INDEX(Команды!$A$2:$AN$7500,MATCH(CS$3,Команды!$A$2:$A$7500,0),$E44+2)=Команды!$AJ$16,TRUE,FALSE),IF(INDEX(Команды!$A$2:$AN$7500,MATCH(CS$3,Команды!$A$2:$A$7500,0),$E44+2)=Команды!$AJ$17,TRUE,FALSE),IF(INDEX(Команды!$A$2:$AN$7500,MATCH(CS$3,Команды!$A$2:$A$7500,0),$E44+2)=Команды!$AJ$18,TRUE,FALSE),IF(INDEX(Команды!$A$2:$AN$7500,MATCH(CS$3,Команды!$A$2:$A$7500,0),$E44+2)=Команды!$AJ$19,TRUE,FALSE)),INDEX(Команды!$AJ$2:$AL$19,MATCH(INDEX(Команды!$A$2:$AN$7500,MATCH(CS$3,Команды!$A$2:$A$7500,0),$E44+2),Команды!$AJ$2:$AJ$19,0),3),0)</f>
        <v>0.70833333333333337</v>
      </c>
      <c r="CU44" s="342"/>
    </row>
    <row r="45" spans="1:99" s="2" customFormat="1" ht="21.95" customHeight="1" x14ac:dyDescent="0.3">
      <c r="A45" s="251">
        <v>40</v>
      </c>
      <c r="B45" s="2">
        <f>VLOOKUP(A45,'Список КК'!A:F,6,TRUE)</f>
        <v>49545</v>
      </c>
      <c r="C45" s="637" t="str">
        <f>VLOOKUP(A45,'Список КК'!A:B,2,TRUE)</f>
        <v>Алексеева Елизавета Андреевна</v>
      </c>
      <c r="D45" s="203" t="str">
        <f>VLOOKUP(A45,'Список КК'!A:D,4,TRUE)</f>
        <v>Инфо, Возв</v>
      </c>
      <c r="E45" s="4">
        <f>VLOOKUP(A45,'Список КК'!A:C,3,TRUE)</f>
        <v>12</v>
      </c>
      <c r="F45" s="220">
        <f>VLOOKUP(A45,'Список КК'!A:E,5,TRUE)</f>
        <v>0</v>
      </c>
      <c r="G45" s="174">
        <f>IF(OR(IF(INDEX(Команды!$A$2:$AN$7500,MATCH(G$3,Команды!$A$2:$A$7500,0),$E45+2)=Команды!$AJ$2,TRUE,FALSE),IF(INDEX(Команды!$A$2:$AN$7500,MATCH(G$3,Команды!$A$2:$A$7500,0),$E45+2)=Команды!$AJ$3,TRUE,FALSE),IF(INDEX(Команды!$A$2:$AN$7500,MATCH(G$3,Команды!$A$2:$A$7500,0),$E45+2)=Команды!$AJ$4,TRUE,FALSE),IF(INDEX(Команды!$A$2:$AN$7500,MATCH(G$3,Команды!$A$2:$A$7500,0),$E45+2)=Команды!$AJ$5,TRUE,FALSE),IF(INDEX(Команды!$A$2:$AN$7500,MATCH(G$3,Команды!$A$2:$A$7500,0),$E45+2)=Команды!$AJ$6,TRUE,FALSE),IF(INDEX(Команды!$A$2:$AN$7500,MATCH(G$3,Команды!$A$2:$A$7500,0),$E45+2)=Команды!$AJ$7,TRUE,FALSE),IF(INDEX(Команды!$A$2:$AN$7500,MATCH(G$3,Команды!$A$2:$A$7500,0),$E45+2)=Команды!$AJ$8,TRUE,FALSE),IF(INDEX(Команды!$A$2:$AN$7500,MATCH(G$3,Команды!$A$2:$A$7500,0),$E45+2)=Команды!$AJ$9,TRUE,FALSE),IF(INDEX(Команды!$A$2:$AN$7500,MATCH(G$3,Команды!$A$2:$A$7500,0),$E45+2)=Команды!$AJ$10,TRUE,FALSE),IF(INDEX(Команды!$A$2:$AN$7500,MATCH(G$3,Команды!$A$2:$A$7500,0),$E45+2)=Команды!$AJ$11,TRUE,FALSE),IF(INDEX(Команды!$A$2:$AN$7500,MATCH(G$3,Команды!$A$2:$A$7500,0),$E45+2)=Команды!$AJ$12,TRUE,FALSE),IF(INDEX(Команды!$A$2:$AN$7500,MATCH(G$3,Команды!$A$2:$A$7500,0),$E45+2)=Команды!$AJ$13,TRUE,FALSE),IF(INDEX(Команды!$A$2:$AN$7500,MATCH(G$3,Команды!$A$2:$A$7500,0),$E45+2)=Команды!$AJ$14,TRUE,FALSE),IF(INDEX(Команды!$A$2:$AN$7500,MATCH(G$3,Команды!$A$2:$A$7500,0),$E45+2)=Команды!$AJ$15,TRUE,FALSE),IF(INDEX(Команды!$A$2:$AN$7500,MATCH(G$3,Команды!$A$2:$A$7500,0),$E45+2)=Команды!$AJ$16,TRUE,FALSE),,IF(INDEX(Команды!$A$2:$AN$7500,MATCH(G$3,Команды!$A$2:$A$7500,0),$E45+2)=Команды!$AJ$17,TRUE,FALSE),,IF(INDEX(Команды!$A$2:$AN$7500,MATCH(G$3,Команды!$A$2:$A$7500,0),$E45+2)=Команды!$AJ$18,TRUE,FALSE),,IF(INDEX(Команды!$A$2:$AN$7500,MATCH(G$3,Команды!$A$2:$A$7500,0),$E45+2)=Команды!$AJ$19,TRUE,FALSE)),INDEX(Команды!$AJ$2:$AK$19,MATCH(INDEX(Команды!$A$2:$AN$7500,MATCH(G$3,Команды!$A$2:$A$7500,0),$E45+2),Команды!$AJ$2:$AJ$19,0),2),0)</f>
        <v>0.41666666666666669</v>
      </c>
      <c r="H45" s="175">
        <f>IF(OR(IF(INDEX(Команды!$A$2:$AN$7500,MATCH(G$3,Команды!$A$2:$A$7500,0),$E45+2)=Команды!$AJ$2,TRUE,FALSE),IF(INDEX(Команды!$A$2:$AN$7500,MATCH(G$3,Команды!$A$2:$A$7500,0),$E45+2)=Команды!$AJ$3,TRUE,FALSE),IF(INDEX(Команды!$A$2:$AN$7500,MATCH(G$3,Команды!$A$2:$A$7500,0),$E45+2)=Команды!$AJ$4,TRUE,FALSE),IF(INDEX(Команды!$A$2:$AN$7500,MATCH(G$3,Команды!$A$2:$A$7500,0),$E45+2)=Команды!$AJ$5,TRUE,FALSE),IF(INDEX(Команды!$A$2:$AN$7500,MATCH(G$3,Команды!$A$2:$A$7500,0),$E45+2)=Команды!$AJ$6,TRUE,FALSE),IF(INDEX(Команды!$A$2:$AN$7500,MATCH(G$3,Команды!$A$2:$A$7500,0),$E45+2)=Команды!$AJ$7,TRUE,FALSE),IF(INDEX(Команды!$A$2:$AN$7500,MATCH(G$3,Команды!$A$2:$A$7500,0),$E45+2)=Команды!$AJ$8,TRUE,FALSE),IF(INDEX(Команды!$A$2:$AN$7500,MATCH(G$3,Команды!$A$2:$A$7500,0),$E45+2)=Команды!$AJ$9,TRUE,FALSE),IF(INDEX(Команды!$A$2:$AN$7500,MATCH(G$3,Команды!$A$2:$A$7500,0),$E45+2)=Команды!$AJ$10,TRUE,FALSE),IF(INDEX(Команды!$A$2:$AN$7500,MATCH(G$3,Команды!$A$2:$A$7500,0),$E45+2)=Команды!$AJ$11,TRUE,FALSE),IF(INDEX(Команды!$A$2:$AN$7500,MATCH(G$3,Команды!$A$2:$A$7500,0),$E45+2)=Команды!$AJ$12,TRUE,FALSE),IF(INDEX(Команды!$A$2:$AN$7500,MATCH(G$3,Команды!$A$2:$A$7500,0),$E45+2)=Команды!$AJ$13,TRUE,FALSE),IF(INDEX(Команды!$A$2:$AN$7500,MATCH(G$3,Команды!$A$2:$A$7500,0),$E45+2)=Команды!$AJ$14,TRUE,FALSE),IF(INDEX(Команды!$A$2:$AN$7500,MATCH(G$3,Команды!$A$2:$A$7500,0),$E45+2)=Команды!$AJ$15,TRUE,FALSE),IF(INDEX(Команды!$A$2:$AN$7500,MATCH(G$3,Команды!$A$2:$A$7500,0),$E45+2)=Команды!$AJ$16,TRUE,FALSE),IF(INDEX(Команды!$A$2:$AN$7500,MATCH(G$3,Команды!$A$2:$A$7500,0),$E45+2)=Команды!$AJ$17,TRUE,FALSE),IF(INDEX(Команды!$A$2:$AN$7500,MATCH(G$3,Команды!$A$2:$A$7500,0),$E45+2)=Команды!$AJ$18,TRUE,FALSE),IF(INDEX(Команды!$A$2:$AN$7500,MATCH(G$3,Команды!$A$2:$A$7500,0),$E45+2)=Команды!$AJ$19,TRUE,FALSE)),INDEX(Команды!$AJ$2:$AL$19,MATCH(INDEX(Команды!$A$2:$AN$7500,MATCH(G$3,Команды!$A$2:$A$7500,0),$E45+2),Команды!$AJ$2:$AJ$19,0),3),0)</f>
        <v>0.79166666666666663</v>
      </c>
      <c r="I45" s="342"/>
      <c r="J45" s="174">
        <f>IF(OR(IF(INDEX(Команды!$A$2:$AN$7500,MATCH(J$3,Команды!$A$2:$A$7500,0),$E45+2)=Команды!$AJ$2,TRUE,FALSE),IF(INDEX(Команды!$A$2:$AN$7500,MATCH(J$3,Команды!$A$2:$A$7500,0),$E45+2)=Команды!$AJ$3,TRUE,FALSE),IF(INDEX(Команды!$A$2:$AN$7500,MATCH(J$3,Команды!$A$2:$A$7500,0),$E45+2)=Команды!$AJ$4,TRUE,FALSE),IF(INDEX(Команды!$A$2:$AN$7500,MATCH(J$3,Команды!$A$2:$A$7500,0),$E45+2)=Команды!$AJ$5,TRUE,FALSE),IF(INDEX(Команды!$A$2:$AN$7500,MATCH(J$3,Команды!$A$2:$A$7500,0),$E45+2)=Команды!$AJ$6,TRUE,FALSE),IF(INDEX(Команды!$A$2:$AN$7500,MATCH(J$3,Команды!$A$2:$A$7500,0),$E45+2)=Команды!$AJ$7,TRUE,FALSE),IF(INDEX(Команды!$A$2:$AN$7500,MATCH(J$3,Команды!$A$2:$A$7500,0),$E45+2)=Команды!$AJ$8,TRUE,FALSE),IF(INDEX(Команды!$A$2:$AN$7500,MATCH(J$3,Команды!$A$2:$A$7500,0),$E45+2)=Команды!$AJ$9,TRUE,FALSE),IF(INDEX(Команды!$A$2:$AN$7500,MATCH(J$3,Команды!$A$2:$A$7500,0),$E45+2)=Команды!$AJ$10,TRUE,FALSE),IF(INDEX(Команды!$A$2:$AN$7500,MATCH(J$3,Команды!$A$2:$A$7500,0),$E45+2)=Команды!$AJ$11,TRUE,FALSE),IF(INDEX(Команды!$A$2:$AN$7500,MATCH(J$3,Команды!$A$2:$A$7500,0),$E45+2)=Команды!$AJ$12,TRUE,FALSE),IF(INDEX(Команды!$A$2:$AN$7500,MATCH(J$3,Команды!$A$2:$A$7500,0),$E45+2)=Команды!$AJ$13,TRUE,FALSE),IF(INDEX(Команды!$A$2:$AN$7500,MATCH(J$3,Команды!$A$2:$A$7500,0),$E45+2)=Команды!$AJ$14,TRUE,FALSE),IF(INDEX(Команды!$A$2:$AN$7500,MATCH(J$3,Команды!$A$2:$A$7500,0),$E45+2)=Команды!$AJ$15,TRUE,FALSE),IF(INDEX(Команды!$A$2:$AN$7500,MATCH(J$3,Команды!$A$2:$A$7500,0),$E45+2)=Команды!$AJ$16,TRUE,FALSE),,IF(INDEX(Команды!$A$2:$AN$7500,MATCH(J$3,Команды!$A$2:$A$7500,0),$E45+2)=Команды!$AJ$17,TRUE,FALSE),,IF(INDEX(Команды!$A$2:$AN$7500,MATCH(J$3,Команды!$A$2:$A$7500,0),$E45+2)=Команды!$AJ$18,TRUE,FALSE),,IF(INDEX(Команды!$A$2:$AN$7500,MATCH(J$3,Команды!$A$2:$A$7500,0),$E45+2)=Команды!$AJ$19,TRUE,FALSE)),INDEX(Команды!$AJ$2:$AK$19,MATCH(INDEX(Команды!$A$2:$AN$7500,MATCH(J$3,Команды!$A$2:$A$7500,0),$E45+2),Команды!$AJ$2:$AJ$19,0),2),0)</f>
        <v>0.64583333333333337</v>
      </c>
      <c r="K45" s="175">
        <f>IF(OR(IF(INDEX(Команды!$A$2:$AN$7500,MATCH(J$3,Команды!$A$2:$A$7500,0),$E45+2)=Команды!$AJ$2,TRUE,FALSE),IF(INDEX(Команды!$A$2:$AN$7500,MATCH(J$3,Команды!$A$2:$A$7500,0),$E45+2)=Команды!$AJ$3,TRUE,FALSE),IF(INDEX(Команды!$A$2:$AN$7500,MATCH(J$3,Команды!$A$2:$A$7500,0),$E45+2)=Команды!$AJ$4,TRUE,FALSE),IF(INDEX(Команды!$A$2:$AN$7500,MATCH(J$3,Команды!$A$2:$A$7500,0),$E45+2)=Команды!$AJ$5,TRUE,FALSE),IF(INDEX(Команды!$A$2:$AN$7500,MATCH(J$3,Команды!$A$2:$A$7500,0),$E45+2)=Команды!$AJ$6,TRUE,FALSE),IF(INDEX(Команды!$A$2:$AN$7500,MATCH(J$3,Команды!$A$2:$A$7500,0),$E45+2)=Команды!$AJ$7,TRUE,FALSE),IF(INDEX(Команды!$A$2:$AN$7500,MATCH(J$3,Команды!$A$2:$A$7500,0),$E45+2)=Команды!$AJ$8,TRUE,FALSE),IF(INDEX(Команды!$A$2:$AN$7500,MATCH(J$3,Команды!$A$2:$A$7500,0),$E45+2)=Команды!$AJ$9,TRUE,FALSE),IF(INDEX(Команды!$A$2:$AN$7500,MATCH(J$3,Команды!$A$2:$A$7500,0),$E45+2)=Команды!$AJ$10,TRUE,FALSE),IF(INDEX(Команды!$A$2:$AN$7500,MATCH(J$3,Команды!$A$2:$A$7500,0),$E45+2)=Команды!$AJ$11,TRUE,FALSE),IF(INDEX(Команды!$A$2:$AN$7500,MATCH(J$3,Команды!$A$2:$A$7500,0),$E45+2)=Команды!$AJ$12,TRUE,FALSE),IF(INDEX(Команды!$A$2:$AN$7500,MATCH(J$3,Команды!$A$2:$A$7500,0),$E45+2)=Команды!$AJ$13,TRUE,FALSE),IF(INDEX(Команды!$A$2:$AN$7500,MATCH(J$3,Команды!$A$2:$A$7500,0),$E45+2)=Команды!$AJ$14,TRUE,FALSE),IF(INDEX(Команды!$A$2:$AN$7500,MATCH(J$3,Команды!$A$2:$A$7500,0),$E45+2)=Команды!$AJ$15,TRUE,FALSE),IF(INDEX(Команды!$A$2:$AN$7500,MATCH(J$3,Команды!$A$2:$A$7500,0),$E45+2)=Команды!$AJ$16,TRUE,FALSE),IF(INDEX(Команды!$A$2:$AN$7500,MATCH(J$3,Команды!$A$2:$A$7500,0),$E45+2)=Команды!$AJ$17,TRUE,FALSE),IF(INDEX(Команды!$A$2:$AN$7500,MATCH(J$3,Команды!$A$2:$A$7500,0),$E45+2)=Команды!$AJ$18,TRUE,FALSE),IF(INDEX(Команды!$A$2:$AN$7500,MATCH(J$3,Команды!$A$2:$A$7500,0),$E45+2)=Команды!$AJ$19,TRUE,FALSE)),INDEX(Команды!$AJ$2:$AL$19,MATCH(INDEX(Команды!$A$2:$AN$7500,MATCH(J$3,Команды!$A$2:$A$7500,0),$E45+2),Команды!$AJ$2:$AJ$19,0),3),0)</f>
        <v>1.0208333333333333</v>
      </c>
      <c r="L45" s="342"/>
      <c r="M45" s="174" t="str">
        <f>IF(OR(IF(INDEX(Команды!$A$2:$AN$7500,MATCH(M$3,Команды!$A$2:$A$7500,0),$E45+2)=Команды!$AJ$2,TRUE,FALSE),IF(INDEX(Команды!$A$2:$AN$7500,MATCH(M$3,Команды!$A$2:$A$7500,0),$E45+2)=Команды!$AJ$3,TRUE,FALSE),IF(INDEX(Команды!$A$2:$AN$7500,MATCH(M$3,Команды!$A$2:$A$7500,0),$E45+2)=Команды!$AJ$4,TRUE,FALSE),IF(INDEX(Команды!$A$2:$AN$7500,MATCH(M$3,Команды!$A$2:$A$7500,0),$E45+2)=Команды!$AJ$5,TRUE,FALSE),IF(INDEX(Команды!$A$2:$AN$7500,MATCH(M$3,Команды!$A$2:$A$7500,0),$E45+2)=Команды!$AJ$6,TRUE,FALSE),IF(INDEX(Команды!$A$2:$AN$7500,MATCH(M$3,Команды!$A$2:$A$7500,0),$E45+2)=Команды!$AJ$7,TRUE,FALSE),IF(INDEX(Команды!$A$2:$AN$7500,MATCH(M$3,Команды!$A$2:$A$7500,0),$E45+2)=Команды!$AJ$8,TRUE,FALSE),IF(INDEX(Команды!$A$2:$AN$7500,MATCH(M$3,Команды!$A$2:$A$7500,0),$E45+2)=Команды!$AJ$9,TRUE,FALSE),IF(INDEX(Команды!$A$2:$AN$7500,MATCH(M$3,Команды!$A$2:$A$7500,0),$E45+2)=Команды!$AJ$10,TRUE,FALSE),IF(INDEX(Команды!$A$2:$AN$7500,MATCH(M$3,Команды!$A$2:$A$7500,0),$E45+2)=Команды!$AJ$11,TRUE,FALSE),IF(INDEX(Команды!$A$2:$AN$7500,MATCH(M$3,Команды!$A$2:$A$7500,0),$E45+2)=Команды!$AJ$12,TRUE,FALSE),IF(INDEX(Команды!$A$2:$AN$7500,MATCH(M$3,Команды!$A$2:$A$7500,0),$E45+2)=Команды!$AJ$13,TRUE,FALSE),IF(INDEX(Команды!$A$2:$AN$7500,MATCH(M$3,Команды!$A$2:$A$7500,0),$E45+2)=Команды!$AJ$14,TRUE,FALSE),IF(INDEX(Команды!$A$2:$AN$7500,MATCH(M$3,Команды!$A$2:$A$7500,0),$E45+2)=Команды!$AJ$15,TRUE,FALSE),IF(INDEX(Команды!$A$2:$AN$7500,MATCH(M$3,Команды!$A$2:$A$7500,0),$E45+2)=Команды!$AJ$16,TRUE,FALSE),,IF(INDEX(Команды!$A$2:$AN$7500,MATCH(M$3,Команды!$A$2:$A$7500,0),$E45+2)=Команды!$AJ$17,TRUE,FALSE),,IF(INDEX(Команды!$A$2:$AN$7500,MATCH(M$3,Команды!$A$2:$A$7500,0),$E45+2)=Команды!$AJ$18,TRUE,FALSE),,IF(INDEX(Команды!$A$2:$AN$7500,MATCH(M$3,Команды!$A$2:$A$7500,0),$E45+2)=Команды!$AJ$19,TRUE,FALSE)),INDEX(Команды!$AJ$2:$AK$19,MATCH(INDEX(Команды!$A$2:$AN$7500,MATCH(M$3,Команды!$A$2:$A$7500,0),$E45+2),Команды!$AJ$2:$AJ$19,0),2),0)</f>
        <v>В</v>
      </c>
      <c r="N45" s="175" t="str">
        <f>IF(OR(IF(INDEX(Команды!$A$2:$AN$7500,MATCH(M$3,Команды!$A$2:$A$7500,0),$E45+2)=Команды!$AJ$2,TRUE,FALSE),IF(INDEX(Команды!$A$2:$AN$7500,MATCH(M$3,Команды!$A$2:$A$7500,0),$E45+2)=Команды!$AJ$3,TRUE,FALSE),IF(INDEX(Команды!$A$2:$AN$7500,MATCH(M$3,Команды!$A$2:$A$7500,0),$E45+2)=Команды!$AJ$4,TRUE,FALSE),IF(INDEX(Команды!$A$2:$AN$7500,MATCH(M$3,Команды!$A$2:$A$7500,0),$E45+2)=Команды!$AJ$5,TRUE,FALSE),IF(INDEX(Команды!$A$2:$AN$7500,MATCH(M$3,Команды!$A$2:$A$7500,0),$E45+2)=Команды!$AJ$6,TRUE,FALSE),IF(INDEX(Команды!$A$2:$AN$7500,MATCH(M$3,Команды!$A$2:$A$7500,0),$E45+2)=Команды!$AJ$7,TRUE,FALSE),IF(INDEX(Команды!$A$2:$AN$7500,MATCH(M$3,Команды!$A$2:$A$7500,0),$E45+2)=Команды!$AJ$8,TRUE,FALSE),IF(INDEX(Команды!$A$2:$AN$7500,MATCH(M$3,Команды!$A$2:$A$7500,0),$E45+2)=Команды!$AJ$9,TRUE,FALSE),IF(INDEX(Команды!$A$2:$AN$7500,MATCH(M$3,Команды!$A$2:$A$7500,0),$E45+2)=Команды!$AJ$10,TRUE,FALSE),IF(INDEX(Команды!$A$2:$AN$7500,MATCH(M$3,Команды!$A$2:$A$7500,0),$E45+2)=Команды!$AJ$11,TRUE,FALSE),IF(INDEX(Команды!$A$2:$AN$7500,MATCH(M$3,Команды!$A$2:$A$7500,0),$E45+2)=Команды!$AJ$12,TRUE,FALSE),IF(INDEX(Команды!$A$2:$AN$7500,MATCH(M$3,Команды!$A$2:$A$7500,0),$E45+2)=Команды!$AJ$13,TRUE,FALSE),IF(INDEX(Команды!$A$2:$AN$7500,MATCH(M$3,Команды!$A$2:$A$7500,0),$E45+2)=Команды!$AJ$14,TRUE,FALSE),IF(INDEX(Команды!$A$2:$AN$7500,MATCH(M$3,Команды!$A$2:$A$7500,0),$E45+2)=Команды!$AJ$15,TRUE,FALSE),IF(INDEX(Команды!$A$2:$AN$7500,MATCH(M$3,Команды!$A$2:$A$7500,0),$E45+2)=Команды!$AJ$16,TRUE,FALSE),IF(INDEX(Команды!$A$2:$AN$7500,MATCH(M$3,Команды!$A$2:$A$7500,0),$E45+2)=Команды!$AJ$17,TRUE,FALSE),IF(INDEX(Команды!$A$2:$AN$7500,MATCH(M$3,Команды!$A$2:$A$7500,0),$E45+2)=Команды!$AJ$18,TRUE,FALSE),IF(INDEX(Команды!$A$2:$AN$7500,MATCH(M$3,Команды!$A$2:$A$7500,0),$E45+2)=Команды!$AJ$19,TRUE,FALSE)),INDEX(Команды!$AJ$2:$AL$19,MATCH(INDEX(Команды!$A$2:$AN$7500,MATCH(M$3,Команды!$A$2:$A$7500,0),$E45+2),Команды!$AJ$2:$AJ$19,0),3),0)</f>
        <v>В</v>
      </c>
      <c r="O45" s="342"/>
      <c r="P45" s="174" t="str">
        <f>IF(OR(IF(INDEX(Команды!$A$2:$AN$7500,MATCH(P$3,Команды!$A$2:$A$7500,0),$E45+2)=Команды!$AJ$2,TRUE,FALSE),IF(INDEX(Команды!$A$2:$AN$7500,MATCH(P$3,Команды!$A$2:$A$7500,0),$E45+2)=Команды!$AJ$3,TRUE,FALSE),IF(INDEX(Команды!$A$2:$AN$7500,MATCH(P$3,Команды!$A$2:$A$7500,0),$E45+2)=Команды!$AJ$4,TRUE,FALSE),IF(INDEX(Команды!$A$2:$AN$7500,MATCH(P$3,Команды!$A$2:$A$7500,0),$E45+2)=Команды!$AJ$5,TRUE,FALSE),IF(INDEX(Команды!$A$2:$AN$7500,MATCH(P$3,Команды!$A$2:$A$7500,0),$E45+2)=Команды!$AJ$6,TRUE,FALSE),IF(INDEX(Команды!$A$2:$AN$7500,MATCH(P$3,Команды!$A$2:$A$7500,0),$E45+2)=Команды!$AJ$7,TRUE,FALSE),IF(INDEX(Команды!$A$2:$AN$7500,MATCH(P$3,Команды!$A$2:$A$7500,0),$E45+2)=Команды!$AJ$8,TRUE,FALSE),IF(INDEX(Команды!$A$2:$AN$7500,MATCH(P$3,Команды!$A$2:$A$7500,0),$E45+2)=Команды!$AJ$9,TRUE,FALSE),IF(INDEX(Команды!$A$2:$AN$7500,MATCH(P$3,Команды!$A$2:$A$7500,0),$E45+2)=Команды!$AJ$10,TRUE,FALSE),IF(INDEX(Команды!$A$2:$AN$7500,MATCH(P$3,Команды!$A$2:$A$7500,0),$E45+2)=Команды!$AJ$11,TRUE,FALSE),IF(INDEX(Команды!$A$2:$AN$7500,MATCH(P$3,Команды!$A$2:$A$7500,0),$E45+2)=Команды!$AJ$12,TRUE,FALSE),IF(INDEX(Команды!$A$2:$AN$7500,MATCH(P$3,Команды!$A$2:$A$7500,0),$E45+2)=Команды!$AJ$13,TRUE,FALSE),IF(INDEX(Команды!$A$2:$AN$7500,MATCH(P$3,Команды!$A$2:$A$7500,0),$E45+2)=Команды!$AJ$14,TRUE,FALSE),IF(INDEX(Команды!$A$2:$AN$7500,MATCH(P$3,Команды!$A$2:$A$7500,0),$E45+2)=Команды!$AJ$15,TRUE,FALSE),IF(INDEX(Команды!$A$2:$AN$7500,MATCH(P$3,Команды!$A$2:$A$7500,0),$E45+2)=Команды!$AJ$16,TRUE,FALSE),,IF(INDEX(Команды!$A$2:$AN$7500,MATCH(P$3,Команды!$A$2:$A$7500,0),$E45+2)=Команды!$AJ$17,TRUE,FALSE),,IF(INDEX(Команды!$A$2:$AN$7500,MATCH(P$3,Команды!$A$2:$A$7500,0),$E45+2)=Команды!$AJ$18,TRUE,FALSE),,IF(INDEX(Команды!$A$2:$AN$7500,MATCH(P$3,Команды!$A$2:$A$7500,0),$E45+2)=Команды!$AJ$19,TRUE,FALSE)),INDEX(Команды!$AJ$2:$AK$19,MATCH(INDEX(Команды!$A$2:$AN$7500,MATCH(P$3,Команды!$A$2:$A$7500,0),$E45+2),Команды!$AJ$2:$AJ$19,0),2),0)</f>
        <v>В</v>
      </c>
      <c r="Q45" s="175" t="str">
        <f>IF(OR(IF(INDEX(Команды!$A$2:$AN$7500,MATCH(P$3,Команды!$A$2:$A$7500,0),$E45+2)=Команды!$AJ$2,TRUE,FALSE),IF(INDEX(Команды!$A$2:$AN$7500,MATCH(P$3,Команды!$A$2:$A$7500,0),$E45+2)=Команды!$AJ$3,TRUE,FALSE),IF(INDEX(Команды!$A$2:$AN$7500,MATCH(P$3,Команды!$A$2:$A$7500,0),$E45+2)=Команды!$AJ$4,TRUE,FALSE),IF(INDEX(Команды!$A$2:$AN$7500,MATCH(P$3,Команды!$A$2:$A$7500,0),$E45+2)=Команды!$AJ$5,TRUE,FALSE),IF(INDEX(Команды!$A$2:$AN$7500,MATCH(P$3,Команды!$A$2:$A$7500,0),$E45+2)=Команды!$AJ$6,TRUE,FALSE),IF(INDEX(Команды!$A$2:$AN$7500,MATCH(P$3,Команды!$A$2:$A$7500,0),$E45+2)=Команды!$AJ$7,TRUE,FALSE),IF(INDEX(Команды!$A$2:$AN$7500,MATCH(P$3,Команды!$A$2:$A$7500,0),$E45+2)=Команды!$AJ$8,TRUE,FALSE),IF(INDEX(Команды!$A$2:$AN$7500,MATCH(P$3,Команды!$A$2:$A$7500,0),$E45+2)=Команды!$AJ$9,TRUE,FALSE),IF(INDEX(Команды!$A$2:$AN$7500,MATCH(P$3,Команды!$A$2:$A$7500,0),$E45+2)=Команды!$AJ$10,TRUE,FALSE),IF(INDEX(Команды!$A$2:$AN$7500,MATCH(P$3,Команды!$A$2:$A$7500,0),$E45+2)=Команды!$AJ$11,TRUE,FALSE),IF(INDEX(Команды!$A$2:$AN$7500,MATCH(P$3,Команды!$A$2:$A$7500,0),$E45+2)=Команды!$AJ$12,TRUE,FALSE),IF(INDEX(Команды!$A$2:$AN$7500,MATCH(P$3,Команды!$A$2:$A$7500,0),$E45+2)=Команды!$AJ$13,TRUE,FALSE),IF(INDEX(Команды!$A$2:$AN$7500,MATCH(P$3,Команды!$A$2:$A$7500,0),$E45+2)=Команды!$AJ$14,TRUE,FALSE),IF(INDEX(Команды!$A$2:$AN$7500,MATCH(P$3,Команды!$A$2:$A$7500,0),$E45+2)=Команды!$AJ$15,TRUE,FALSE),IF(INDEX(Команды!$A$2:$AN$7500,MATCH(P$3,Команды!$A$2:$A$7500,0),$E45+2)=Команды!$AJ$16,TRUE,FALSE),IF(INDEX(Команды!$A$2:$AN$7500,MATCH(P$3,Команды!$A$2:$A$7500,0),$E45+2)=Команды!$AJ$17,TRUE,FALSE),IF(INDEX(Команды!$A$2:$AN$7500,MATCH(P$3,Команды!$A$2:$A$7500,0),$E45+2)=Команды!$AJ$18,TRUE,FALSE),IF(INDEX(Команды!$A$2:$AN$7500,MATCH(P$3,Команды!$A$2:$A$7500,0),$E45+2)=Команды!$AJ$19,TRUE,FALSE)),INDEX(Команды!$AJ$2:$AL$19,MATCH(INDEX(Команды!$A$2:$AN$7500,MATCH(P$3,Команды!$A$2:$A$7500,0),$E45+2),Команды!$AJ$2:$AJ$19,0),3),0)</f>
        <v>В</v>
      </c>
      <c r="R45" s="342"/>
      <c r="S45" s="174">
        <f>IF(OR(IF(INDEX(Команды!$A$2:$AN$7500,MATCH(S$3,Команды!$A$2:$A$7500,0),$E45+2)=Команды!$AJ$2,TRUE,FALSE),IF(INDEX(Команды!$A$2:$AN$7500,MATCH(S$3,Команды!$A$2:$A$7500,0),$E45+2)=Команды!$AJ$3,TRUE,FALSE),IF(INDEX(Команды!$A$2:$AN$7500,MATCH(S$3,Команды!$A$2:$A$7500,0),$E45+2)=Команды!$AJ$4,TRUE,FALSE),IF(INDEX(Команды!$A$2:$AN$7500,MATCH(S$3,Команды!$A$2:$A$7500,0),$E45+2)=Команды!$AJ$5,TRUE,FALSE),IF(INDEX(Команды!$A$2:$AN$7500,MATCH(S$3,Команды!$A$2:$A$7500,0),$E45+2)=Команды!$AJ$6,TRUE,FALSE),IF(INDEX(Команды!$A$2:$AN$7500,MATCH(S$3,Команды!$A$2:$A$7500,0),$E45+2)=Команды!$AJ$7,TRUE,FALSE),IF(INDEX(Команды!$A$2:$AN$7500,MATCH(S$3,Команды!$A$2:$A$7500,0),$E45+2)=Команды!$AJ$8,TRUE,FALSE),IF(INDEX(Команды!$A$2:$AN$7500,MATCH(S$3,Команды!$A$2:$A$7500,0),$E45+2)=Команды!$AJ$9,TRUE,FALSE),IF(INDEX(Команды!$A$2:$AN$7500,MATCH(S$3,Команды!$A$2:$A$7500,0),$E45+2)=Команды!$AJ$10,TRUE,FALSE),IF(INDEX(Команды!$A$2:$AN$7500,MATCH(S$3,Команды!$A$2:$A$7500,0),$E45+2)=Команды!$AJ$11,TRUE,FALSE),IF(INDEX(Команды!$A$2:$AN$7500,MATCH(S$3,Команды!$A$2:$A$7500,0),$E45+2)=Команды!$AJ$12,TRUE,FALSE),IF(INDEX(Команды!$A$2:$AN$7500,MATCH(S$3,Команды!$A$2:$A$7500,0),$E45+2)=Команды!$AJ$13,TRUE,FALSE),IF(INDEX(Команды!$A$2:$AN$7500,MATCH(S$3,Команды!$A$2:$A$7500,0),$E45+2)=Команды!$AJ$14,TRUE,FALSE),IF(INDEX(Команды!$A$2:$AN$7500,MATCH(S$3,Команды!$A$2:$A$7500,0),$E45+2)=Команды!$AJ$15,TRUE,FALSE),IF(INDEX(Команды!$A$2:$AN$7500,MATCH(S$3,Команды!$A$2:$A$7500,0),$E45+2)=Команды!$AJ$16,TRUE,FALSE),,IF(INDEX(Команды!$A$2:$AN$7500,MATCH(S$3,Команды!$A$2:$A$7500,0),$E45+2)=Команды!$AJ$17,TRUE,FALSE),,IF(INDEX(Команды!$A$2:$AN$7500,MATCH(S$3,Команды!$A$2:$A$7500,0),$E45+2)=Команды!$AJ$18,TRUE,FALSE),,IF(INDEX(Команды!$A$2:$AN$7500,MATCH(S$3,Команды!$A$2:$A$7500,0),$E45+2)=Команды!$AJ$19,TRUE,FALSE)),INDEX(Команды!$AJ$2:$AK$19,MATCH(INDEX(Команды!$A$2:$AN$7500,MATCH(S$3,Команды!$A$2:$A$7500,0),$E45+2),Команды!$AJ$2:$AJ$19,0),2),0)</f>
        <v>0.45833333333333331</v>
      </c>
      <c r="T45" s="175">
        <f>IF(OR(IF(INDEX(Команды!$A$2:$AN$7500,MATCH(S$3,Команды!$A$2:$A$7500,0),$E45+2)=Команды!$AJ$2,TRUE,FALSE),IF(INDEX(Команды!$A$2:$AN$7500,MATCH(S$3,Команды!$A$2:$A$7500,0),$E45+2)=Команды!$AJ$3,TRUE,FALSE),IF(INDEX(Команды!$A$2:$AN$7500,MATCH(S$3,Команды!$A$2:$A$7500,0),$E45+2)=Команды!$AJ$4,TRUE,FALSE),IF(INDEX(Команды!$A$2:$AN$7500,MATCH(S$3,Команды!$A$2:$A$7500,0),$E45+2)=Команды!$AJ$5,TRUE,FALSE),IF(INDEX(Команды!$A$2:$AN$7500,MATCH(S$3,Команды!$A$2:$A$7500,0),$E45+2)=Команды!$AJ$6,TRUE,FALSE),IF(INDEX(Команды!$A$2:$AN$7500,MATCH(S$3,Команды!$A$2:$A$7500,0),$E45+2)=Команды!$AJ$7,TRUE,FALSE),IF(INDEX(Команды!$A$2:$AN$7500,MATCH(S$3,Команды!$A$2:$A$7500,0),$E45+2)=Команды!$AJ$8,TRUE,FALSE),IF(INDEX(Команды!$A$2:$AN$7500,MATCH(S$3,Команды!$A$2:$A$7500,0),$E45+2)=Команды!$AJ$9,TRUE,FALSE),IF(INDEX(Команды!$A$2:$AN$7500,MATCH(S$3,Команды!$A$2:$A$7500,0),$E45+2)=Команды!$AJ$10,TRUE,FALSE),IF(INDEX(Команды!$A$2:$AN$7500,MATCH(S$3,Команды!$A$2:$A$7500,0),$E45+2)=Команды!$AJ$11,TRUE,FALSE),IF(INDEX(Команды!$A$2:$AN$7500,MATCH(S$3,Команды!$A$2:$A$7500,0),$E45+2)=Команды!$AJ$12,TRUE,FALSE),IF(INDEX(Команды!$A$2:$AN$7500,MATCH(S$3,Команды!$A$2:$A$7500,0),$E45+2)=Команды!$AJ$13,TRUE,FALSE),IF(INDEX(Команды!$A$2:$AN$7500,MATCH(S$3,Команды!$A$2:$A$7500,0),$E45+2)=Команды!$AJ$14,TRUE,FALSE),IF(INDEX(Команды!$A$2:$AN$7500,MATCH(S$3,Команды!$A$2:$A$7500,0),$E45+2)=Команды!$AJ$15,TRUE,FALSE),IF(INDEX(Команды!$A$2:$AN$7500,MATCH(S$3,Команды!$A$2:$A$7500,0),$E45+2)=Команды!$AJ$16,TRUE,FALSE),IF(INDEX(Команды!$A$2:$AN$7500,MATCH(S$3,Команды!$A$2:$A$7500,0),$E45+2)=Команды!$AJ$17,TRUE,FALSE),IF(INDEX(Команды!$A$2:$AN$7500,MATCH(S$3,Команды!$A$2:$A$7500,0),$E45+2)=Команды!$AJ$18,TRUE,FALSE),IF(INDEX(Команды!$A$2:$AN$7500,MATCH(S$3,Команды!$A$2:$A$7500,0),$E45+2)=Команды!$AJ$19,TRUE,FALSE)),INDEX(Команды!$AJ$2:$AL$19,MATCH(INDEX(Команды!$A$2:$AN$7500,MATCH(S$3,Команды!$A$2:$A$7500,0),$E45+2),Команды!$AJ$2:$AJ$19,0),3),0)</f>
        <v>0.83333333333333337</v>
      </c>
      <c r="U45" s="342"/>
      <c r="V45" s="174">
        <f>IF(OR(IF(INDEX(Команды!$A$2:$AN$7500,MATCH(V$3,Команды!$A$2:$A$7500,0),$E45+2)=Команды!$AJ$2,TRUE,FALSE),IF(INDEX(Команды!$A$2:$AN$7500,MATCH(V$3,Команды!$A$2:$A$7500,0),$E45+2)=Команды!$AJ$3,TRUE,FALSE),IF(INDEX(Команды!$A$2:$AN$7500,MATCH(V$3,Команды!$A$2:$A$7500,0),$E45+2)=Команды!$AJ$4,TRUE,FALSE),IF(INDEX(Команды!$A$2:$AN$7500,MATCH(V$3,Команды!$A$2:$A$7500,0),$E45+2)=Команды!$AJ$5,TRUE,FALSE),IF(INDEX(Команды!$A$2:$AN$7500,MATCH(V$3,Команды!$A$2:$A$7500,0),$E45+2)=Команды!$AJ$6,TRUE,FALSE),IF(INDEX(Команды!$A$2:$AN$7500,MATCH(V$3,Команды!$A$2:$A$7500,0),$E45+2)=Команды!$AJ$7,TRUE,FALSE),IF(INDEX(Команды!$A$2:$AN$7500,MATCH(V$3,Команды!$A$2:$A$7500,0),$E45+2)=Команды!$AJ$8,TRUE,FALSE),IF(INDEX(Команды!$A$2:$AN$7500,MATCH(V$3,Команды!$A$2:$A$7500,0),$E45+2)=Команды!$AJ$9,TRUE,FALSE),IF(INDEX(Команды!$A$2:$AN$7500,MATCH(V$3,Команды!$A$2:$A$7500,0),$E45+2)=Команды!$AJ$10,TRUE,FALSE),IF(INDEX(Команды!$A$2:$AN$7500,MATCH(V$3,Команды!$A$2:$A$7500,0),$E45+2)=Команды!$AJ$11,TRUE,FALSE),IF(INDEX(Команды!$A$2:$AN$7500,MATCH(V$3,Команды!$A$2:$A$7500,0),$E45+2)=Команды!$AJ$12,TRUE,FALSE),IF(INDEX(Команды!$A$2:$AN$7500,MATCH(V$3,Команды!$A$2:$A$7500,0),$E45+2)=Команды!$AJ$13,TRUE,FALSE),IF(INDEX(Команды!$A$2:$AN$7500,MATCH(V$3,Команды!$A$2:$A$7500,0),$E45+2)=Команды!$AJ$14,TRUE,FALSE),IF(INDEX(Команды!$A$2:$AN$7500,MATCH(V$3,Команды!$A$2:$A$7500,0),$E45+2)=Команды!$AJ$15,TRUE,FALSE),IF(INDEX(Команды!$A$2:$AN$7500,MATCH(V$3,Команды!$A$2:$A$7500,0),$E45+2)=Команды!$AJ$16,TRUE,FALSE),,IF(INDEX(Команды!$A$2:$AN$7500,MATCH(V$3,Команды!$A$2:$A$7500,0),$E45+2)=Команды!$AJ$17,TRUE,FALSE),,IF(INDEX(Команды!$A$2:$AN$7500,MATCH(V$3,Команды!$A$2:$A$7500,0),$E45+2)=Команды!$AJ$18,TRUE,FALSE),,IF(INDEX(Команды!$A$2:$AN$7500,MATCH(V$3,Команды!$A$2:$A$7500,0),$E45+2)=Команды!$AJ$19,TRUE,FALSE)),INDEX(Команды!$AJ$2:$AK$19,MATCH(INDEX(Команды!$A$2:$AN$7500,MATCH(V$3,Команды!$A$2:$A$7500,0),$E45+2),Команды!$AJ$2:$AJ$19,0),2),0)</f>
        <v>0.45833333333333331</v>
      </c>
      <c r="W45" s="175">
        <f>IF(OR(IF(INDEX(Команды!$A$2:$AN$7500,MATCH(V$3,Команды!$A$2:$A$7500,0),$E45+2)=Команды!$AJ$2,TRUE,FALSE),IF(INDEX(Команды!$A$2:$AN$7500,MATCH(V$3,Команды!$A$2:$A$7500,0),$E45+2)=Команды!$AJ$3,TRUE,FALSE),IF(INDEX(Команды!$A$2:$AN$7500,MATCH(V$3,Команды!$A$2:$A$7500,0),$E45+2)=Команды!$AJ$4,TRUE,FALSE),IF(INDEX(Команды!$A$2:$AN$7500,MATCH(V$3,Команды!$A$2:$A$7500,0),$E45+2)=Команды!$AJ$5,TRUE,FALSE),IF(INDEX(Команды!$A$2:$AN$7500,MATCH(V$3,Команды!$A$2:$A$7500,0),$E45+2)=Команды!$AJ$6,TRUE,FALSE),IF(INDEX(Команды!$A$2:$AN$7500,MATCH(V$3,Команды!$A$2:$A$7500,0),$E45+2)=Команды!$AJ$7,TRUE,FALSE),IF(INDEX(Команды!$A$2:$AN$7500,MATCH(V$3,Команды!$A$2:$A$7500,0),$E45+2)=Команды!$AJ$8,TRUE,FALSE),IF(INDEX(Команды!$A$2:$AN$7500,MATCH(V$3,Команды!$A$2:$A$7500,0),$E45+2)=Команды!$AJ$9,TRUE,FALSE),IF(INDEX(Команды!$A$2:$AN$7500,MATCH(V$3,Команды!$A$2:$A$7500,0),$E45+2)=Команды!$AJ$10,TRUE,FALSE),IF(INDEX(Команды!$A$2:$AN$7500,MATCH(V$3,Команды!$A$2:$A$7500,0),$E45+2)=Команды!$AJ$11,TRUE,FALSE),IF(INDEX(Команды!$A$2:$AN$7500,MATCH(V$3,Команды!$A$2:$A$7500,0),$E45+2)=Команды!$AJ$12,TRUE,FALSE),IF(INDEX(Команды!$A$2:$AN$7500,MATCH(V$3,Команды!$A$2:$A$7500,0),$E45+2)=Команды!$AJ$13,TRUE,FALSE),IF(INDEX(Команды!$A$2:$AN$7500,MATCH(V$3,Команды!$A$2:$A$7500,0),$E45+2)=Команды!$AJ$14,TRUE,FALSE),IF(INDEX(Команды!$A$2:$AN$7500,MATCH(V$3,Команды!$A$2:$A$7500,0),$E45+2)=Команды!$AJ$15,TRUE,FALSE),IF(INDEX(Команды!$A$2:$AN$7500,MATCH(V$3,Команды!$A$2:$A$7500,0),$E45+2)=Команды!$AJ$16,TRUE,FALSE),IF(INDEX(Команды!$A$2:$AN$7500,MATCH(V$3,Команды!$A$2:$A$7500,0),$E45+2)=Команды!$AJ$17,TRUE,FALSE),IF(INDEX(Команды!$A$2:$AN$7500,MATCH(V$3,Команды!$A$2:$A$7500,0),$E45+2)=Команды!$AJ$18,TRUE,FALSE),IF(INDEX(Команды!$A$2:$AN$7500,MATCH(V$3,Команды!$A$2:$A$7500,0),$E45+2)=Команды!$AJ$19,TRUE,FALSE)),INDEX(Команды!$AJ$2:$AL$19,MATCH(INDEX(Команды!$A$2:$AN$7500,MATCH(V$3,Команды!$A$2:$A$7500,0),$E45+2),Команды!$AJ$2:$AJ$19,0),3),0)</f>
        <v>0.83333333333333337</v>
      </c>
      <c r="X45" s="342"/>
      <c r="Y45" s="174">
        <f>IF(OR(IF(INDEX(Команды!$A$2:$AN$7500,MATCH(Y$3,Команды!$A$2:$A$7500,0),$E45+2)=Команды!$AJ$2,TRUE,FALSE),IF(INDEX(Команды!$A$2:$AN$7500,MATCH(Y$3,Команды!$A$2:$A$7500,0),$E45+2)=Команды!$AJ$3,TRUE,FALSE),IF(INDEX(Команды!$A$2:$AN$7500,MATCH(Y$3,Команды!$A$2:$A$7500,0),$E45+2)=Команды!$AJ$4,TRUE,FALSE),IF(INDEX(Команды!$A$2:$AN$7500,MATCH(Y$3,Команды!$A$2:$A$7500,0),$E45+2)=Команды!$AJ$5,TRUE,FALSE),IF(INDEX(Команды!$A$2:$AN$7500,MATCH(Y$3,Команды!$A$2:$A$7500,0),$E45+2)=Команды!$AJ$6,TRUE,FALSE),IF(INDEX(Команды!$A$2:$AN$7500,MATCH(Y$3,Команды!$A$2:$A$7500,0),$E45+2)=Команды!$AJ$7,TRUE,FALSE),IF(INDEX(Команды!$A$2:$AN$7500,MATCH(Y$3,Команды!$A$2:$A$7500,0),$E45+2)=Команды!$AJ$8,TRUE,FALSE),IF(INDEX(Команды!$A$2:$AN$7500,MATCH(Y$3,Команды!$A$2:$A$7500,0),$E45+2)=Команды!$AJ$9,TRUE,FALSE),IF(INDEX(Команды!$A$2:$AN$7500,MATCH(Y$3,Команды!$A$2:$A$7500,0),$E45+2)=Команды!$AJ$10,TRUE,FALSE),IF(INDEX(Команды!$A$2:$AN$7500,MATCH(Y$3,Команды!$A$2:$A$7500,0),$E45+2)=Команды!$AJ$11,TRUE,FALSE),IF(INDEX(Команды!$A$2:$AN$7500,MATCH(Y$3,Команды!$A$2:$A$7500,0),$E45+2)=Команды!$AJ$12,TRUE,FALSE),IF(INDEX(Команды!$A$2:$AN$7500,MATCH(Y$3,Команды!$A$2:$A$7500,0),$E45+2)=Команды!$AJ$13,TRUE,FALSE),IF(INDEX(Команды!$A$2:$AN$7500,MATCH(Y$3,Команды!$A$2:$A$7500,0),$E45+2)=Команды!$AJ$14,TRUE,FALSE),IF(INDEX(Команды!$A$2:$AN$7500,MATCH(Y$3,Команды!$A$2:$A$7500,0),$E45+2)=Команды!$AJ$15,TRUE,FALSE),IF(INDEX(Команды!$A$2:$AN$7500,MATCH(Y$3,Команды!$A$2:$A$7500,0),$E45+2)=Команды!$AJ$16,TRUE,FALSE),,IF(INDEX(Команды!$A$2:$AN$7500,MATCH(Y$3,Команды!$A$2:$A$7500,0),$E45+2)=Команды!$AJ$17,TRUE,FALSE),,IF(INDEX(Команды!$A$2:$AN$7500,MATCH(Y$3,Команды!$A$2:$A$7500,0),$E45+2)=Команды!$AJ$18,TRUE,FALSE),,IF(INDEX(Команды!$A$2:$AN$7500,MATCH(Y$3,Команды!$A$2:$A$7500,0),$E45+2)=Команды!$AJ$19,TRUE,FALSE)),INDEX(Команды!$AJ$2:$AK$19,MATCH(INDEX(Команды!$A$2:$AN$7500,MATCH(Y$3,Команды!$A$2:$A$7500,0),$E45+2),Команды!$AJ$2:$AJ$19,0),2),0)</f>
        <v>0.5</v>
      </c>
      <c r="Z45" s="175">
        <f>IF(OR(IF(INDEX(Команды!$A$2:$AN$7500,MATCH(Y$3,Команды!$A$2:$A$7500,0),$E45+2)=Команды!$AJ$2,TRUE,FALSE),IF(INDEX(Команды!$A$2:$AN$7500,MATCH(Y$3,Команды!$A$2:$A$7500,0),$E45+2)=Команды!$AJ$3,TRUE,FALSE),IF(INDEX(Команды!$A$2:$AN$7500,MATCH(Y$3,Команды!$A$2:$A$7500,0),$E45+2)=Команды!$AJ$4,TRUE,FALSE),IF(INDEX(Команды!$A$2:$AN$7500,MATCH(Y$3,Команды!$A$2:$A$7500,0),$E45+2)=Команды!$AJ$5,TRUE,FALSE),IF(INDEX(Команды!$A$2:$AN$7500,MATCH(Y$3,Команды!$A$2:$A$7500,0),$E45+2)=Команды!$AJ$6,TRUE,FALSE),IF(INDEX(Команды!$A$2:$AN$7500,MATCH(Y$3,Команды!$A$2:$A$7500,0),$E45+2)=Команды!$AJ$7,TRUE,FALSE),IF(INDEX(Команды!$A$2:$AN$7500,MATCH(Y$3,Команды!$A$2:$A$7500,0),$E45+2)=Команды!$AJ$8,TRUE,FALSE),IF(INDEX(Команды!$A$2:$AN$7500,MATCH(Y$3,Команды!$A$2:$A$7500,0),$E45+2)=Команды!$AJ$9,TRUE,FALSE),IF(INDEX(Команды!$A$2:$AN$7500,MATCH(Y$3,Команды!$A$2:$A$7500,0),$E45+2)=Команды!$AJ$10,TRUE,FALSE),IF(INDEX(Команды!$A$2:$AN$7500,MATCH(Y$3,Команды!$A$2:$A$7500,0),$E45+2)=Команды!$AJ$11,TRUE,FALSE),IF(INDEX(Команды!$A$2:$AN$7500,MATCH(Y$3,Команды!$A$2:$A$7500,0),$E45+2)=Команды!$AJ$12,TRUE,FALSE),IF(INDEX(Команды!$A$2:$AN$7500,MATCH(Y$3,Команды!$A$2:$A$7500,0),$E45+2)=Команды!$AJ$13,TRUE,FALSE),IF(INDEX(Команды!$A$2:$AN$7500,MATCH(Y$3,Команды!$A$2:$A$7500,0),$E45+2)=Команды!$AJ$14,TRUE,FALSE),IF(INDEX(Команды!$A$2:$AN$7500,MATCH(Y$3,Команды!$A$2:$A$7500,0),$E45+2)=Команды!$AJ$15,TRUE,FALSE),IF(INDEX(Команды!$A$2:$AN$7500,MATCH(Y$3,Команды!$A$2:$A$7500,0),$E45+2)=Команды!$AJ$16,TRUE,FALSE),IF(INDEX(Команды!$A$2:$AN$7500,MATCH(Y$3,Команды!$A$2:$A$7500,0),$E45+2)=Команды!$AJ$17,TRUE,FALSE),IF(INDEX(Команды!$A$2:$AN$7500,MATCH(Y$3,Команды!$A$2:$A$7500,0),$E45+2)=Команды!$AJ$18,TRUE,FALSE),IF(INDEX(Команды!$A$2:$AN$7500,MATCH(Y$3,Команды!$A$2:$A$7500,0),$E45+2)=Команды!$AJ$19,TRUE,FALSE)),INDEX(Команды!$AJ$2:$AL$19,MATCH(INDEX(Команды!$A$2:$AN$7500,MATCH(Y$3,Команды!$A$2:$A$7500,0),$E45+2),Команды!$AJ$2:$AJ$19,0),3),0)</f>
        <v>0.875</v>
      </c>
      <c r="AA45" s="342"/>
      <c r="AB45" s="174">
        <f>IF(OR(IF(INDEX(Команды!$A$2:$AN$7500,MATCH(AB$3,Команды!$A$2:$A$7500,0),$E45+2)=Команды!$AJ$2,TRUE,FALSE),IF(INDEX(Команды!$A$2:$AN$7500,MATCH(AB$3,Команды!$A$2:$A$7500,0),$E45+2)=Команды!$AJ$3,TRUE,FALSE),IF(INDEX(Команды!$A$2:$AN$7500,MATCH(AB$3,Команды!$A$2:$A$7500,0),$E45+2)=Команды!$AJ$4,TRUE,FALSE),IF(INDEX(Команды!$A$2:$AN$7500,MATCH(AB$3,Команды!$A$2:$A$7500,0),$E45+2)=Команды!$AJ$5,TRUE,FALSE),IF(INDEX(Команды!$A$2:$AN$7500,MATCH(AB$3,Команды!$A$2:$A$7500,0),$E45+2)=Команды!$AJ$6,TRUE,FALSE),IF(INDEX(Команды!$A$2:$AN$7500,MATCH(AB$3,Команды!$A$2:$A$7500,0),$E45+2)=Команды!$AJ$7,TRUE,FALSE),IF(INDEX(Команды!$A$2:$AN$7500,MATCH(AB$3,Команды!$A$2:$A$7500,0),$E45+2)=Команды!$AJ$8,TRUE,FALSE),IF(INDEX(Команды!$A$2:$AN$7500,MATCH(AB$3,Команды!$A$2:$A$7500,0),$E45+2)=Команды!$AJ$9,TRUE,FALSE),IF(INDEX(Команды!$A$2:$AN$7500,MATCH(AB$3,Команды!$A$2:$A$7500,0),$E45+2)=Команды!$AJ$10,TRUE,FALSE),IF(INDEX(Команды!$A$2:$AN$7500,MATCH(AB$3,Команды!$A$2:$A$7500,0),$E45+2)=Команды!$AJ$11,TRUE,FALSE),IF(INDEX(Команды!$A$2:$AN$7500,MATCH(AB$3,Команды!$A$2:$A$7500,0),$E45+2)=Команды!$AJ$12,TRUE,FALSE),IF(INDEX(Команды!$A$2:$AN$7500,MATCH(AB$3,Команды!$A$2:$A$7500,0),$E45+2)=Команды!$AJ$13,TRUE,FALSE),IF(INDEX(Команды!$A$2:$AN$7500,MATCH(AB$3,Команды!$A$2:$A$7500,0),$E45+2)=Команды!$AJ$14,TRUE,FALSE),IF(INDEX(Команды!$A$2:$AN$7500,MATCH(AB$3,Команды!$A$2:$A$7500,0),$E45+2)=Команды!$AJ$15,TRUE,FALSE),IF(INDEX(Команды!$A$2:$AN$7500,MATCH(AB$3,Команды!$A$2:$A$7500,0),$E45+2)=Команды!$AJ$16,TRUE,FALSE),,IF(INDEX(Команды!$A$2:$AN$7500,MATCH(AB$3,Команды!$A$2:$A$7500,0),$E45+2)=Команды!$AJ$17,TRUE,FALSE),,IF(INDEX(Команды!$A$2:$AN$7500,MATCH(AB$3,Команды!$A$2:$A$7500,0),$E45+2)=Команды!$AJ$18,TRUE,FALSE),,IF(INDEX(Команды!$A$2:$AN$7500,MATCH(AB$3,Команды!$A$2:$A$7500,0),$E45+2)=Команды!$AJ$19,TRUE,FALSE)),INDEX(Команды!$AJ$2:$AK$19,MATCH(INDEX(Команды!$A$2:$AN$7500,MATCH(AB$3,Команды!$A$2:$A$7500,0),$E45+2),Команды!$AJ$2:$AJ$19,0),2),0)</f>
        <v>0.5</v>
      </c>
      <c r="AC45" s="175">
        <f>IF(OR(IF(INDEX(Команды!$A$2:$AN$7500,MATCH(AB$3,Команды!$A$2:$A$7500,0),$E45+2)=Команды!$AJ$2,TRUE,FALSE),IF(INDEX(Команды!$A$2:$AN$7500,MATCH(AB$3,Команды!$A$2:$A$7500,0),$E45+2)=Команды!$AJ$3,TRUE,FALSE),IF(INDEX(Команды!$A$2:$AN$7500,MATCH(AB$3,Команды!$A$2:$A$7500,0),$E45+2)=Команды!$AJ$4,TRUE,FALSE),IF(INDEX(Команды!$A$2:$AN$7500,MATCH(AB$3,Команды!$A$2:$A$7500,0),$E45+2)=Команды!$AJ$5,TRUE,FALSE),IF(INDEX(Команды!$A$2:$AN$7500,MATCH(AB$3,Команды!$A$2:$A$7500,0),$E45+2)=Команды!$AJ$6,TRUE,FALSE),IF(INDEX(Команды!$A$2:$AN$7500,MATCH(AB$3,Команды!$A$2:$A$7500,0),$E45+2)=Команды!$AJ$7,TRUE,FALSE),IF(INDEX(Команды!$A$2:$AN$7500,MATCH(AB$3,Команды!$A$2:$A$7500,0),$E45+2)=Команды!$AJ$8,TRUE,FALSE),IF(INDEX(Команды!$A$2:$AN$7500,MATCH(AB$3,Команды!$A$2:$A$7500,0),$E45+2)=Команды!$AJ$9,TRUE,FALSE),IF(INDEX(Команды!$A$2:$AN$7500,MATCH(AB$3,Команды!$A$2:$A$7500,0),$E45+2)=Команды!$AJ$10,TRUE,FALSE),IF(INDEX(Команды!$A$2:$AN$7500,MATCH(AB$3,Команды!$A$2:$A$7500,0),$E45+2)=Команды!$AJ$11,TRUE,FALSE),IF(INDEX(Команды!$A$2:$AN$7500,MATCH(AB$3,Команды!$A$2:$A$7500,0),$E45+2)=Команды!$AJ$12,TRUE,FALSE),IF(INDEX(Команды!$A$2:$AN$7500,MATCH(AB$3,Команды!$A$2:$A$7500,0),$E45+2)=Команды!$AJ$13,TRUE,FALSE),IF(INDEX(Команды!$A$2:$AN$7500,MATCH(AB$3,Команды!$A$2:$A$7500,0),$E45+2)=Команды!$AJ$14,TRUE,FALSE),IF(INDEX(Команды!$A$2:$AN$7500,MATCH(AB$3,Команды!$A$2:$A$7500,0),$E45+2)=Команды!$AJ$15,TRUE,FALSE),IF(INDEX(Команды!$A$2:$AN$7500,MATCH(AB$3,Команды!$A$2:$A$7500,0),$E45+2)=Команды!$AJ$16,TRUE,FALSE),IF(INDEX(Команды!$A$2:$AN$7500,MATCH(AB$3,Команды!$A$2:$A$7500,0),$E45+2)=Команды!$AJ$17,TRUE,FALSE),IF(INDEX(Команды!$A$2:$AN$7500,MATCH(AB$3,Команды!$A$2:$A$7500,0),$E45+2)=Команды!$AJ$18,TRUE,FALSE),IF(INDEX(Команды!$A$2:$AN$7500,MATCH(AB$3,Команды!$A$2:$A$7500,0),$E45+2)=Команды!$AJ$19,TRUE,FALSE)),INDEX(Команды!$AJ$2:$AL$19,MATCH(INDEX(Команды!$A$2:$AN$7500,MATCH(AB$3,Команды!$A$2:$A$7500,0),$E45+2),Команды!$AJ$2:$AJ$19,0),3),0)</f>
        <v>0.875</v>
      </c>
      <c r="AD45" s="342"/>
      <c r="AE45" s="174" t="str">
        <f>IF(OR(IF(INDEX(Команды!$A$2:$AN$7500,MATCH(AE$3,Команды!$A$2:$A$7500,0),$E45+2)=Команды!$AJ$2,TRUE,FALSE),IF(INDEX(Команды!$A$2:$AN$7500,MATCH(AE$3,Команды!$A$2:$A$7500,0),$E45+2)=Команды!$AJ$3,TRUE,FALSE),IF(INDEX(Команды!$A$2:$AN$7500,MATCH(AE$3,Команды!$A$2:$A$7500,0),$E45+2)=Команды!$AJ$4,TRUE,FALSE),IF(INDEX(Команды!$A$2:$AN$7500,MATCH(AE$3,Команды!$A$2:$A$7500,0),$E45+2)=Команды!$AJ$5,TRUE,FALSE),IF(INDEX(Команды!$A$2:$AN$7500,MATCH(AE$3,Команды!$A$2:$A$7500,0),$E45+2)=Команды!$AJ$6,TRUE,FALSE),IF(INDEX(Команды!$A$2:$AN$7500,MATCH(AE$3,Команды!$A$2:$A$7500,0),$E45+2)=Команды!$AJ$7,TRUE,FALSE),IF(INDEX(Команды!$A$2:$AN$7500,MATCH(AE$3,Команды!$A$2:$A$7500,0),$E45+2)=Команды!$AJ$8,TRUE,FALSE),IF(INDEX(Команды!$A$2:$AN$7500,MATCH(AE$3,Команды!$A$2:$A$7500,0),$E45+2)=Команды!$AJ$9,TRUE,FALSE),IF(INDEX(Команды!$A$2:$AN$7500,MATCH(AE$3,Команды!$A$2:$A$7500,0),$E45+2)=Команды!$AJ$10,TRUE,FALSE),IF(INDEX(Команды!$A$2:$AN$7500,MATCH(AE$3,Команды!$A$2:$A$7500,0),$E45+2)=Команды!$AJ$11,TRUE,FALSE),IF(INDEX(Команды!$A$2:$AN$7500,MATCH(AE$3,Команды!$A$2:$A$7500,0),$E45+2)=Команды!$AJ$12,TRUE,FALSE),IF(INDEX(Команды!$A$2:$AN$7500,MATCH(AE$3,Команды!$A$2:$A$7500,0),$E45+2)=Команды!$AJ$13,TRUE,FALSE),IF(INDEX(Команды!$A$2:$AN$7500,MATCH(AE$3,Команды!$A$2:$A$7500,0),$E45+2)=Команды!$AJ$14,TRUE,FALSE),IF(INDEX(Команды!$A$2:$AN$7500,MATCH(AE$3,Команды!$A$2:$A$7500,0),$E45+2)=Команды!$AJ$15,TRUE,FALSE),IF(INDEX(Команды!$A$2:$AN$7500,MATCH(AE$3,Команды!$A$2:$A$7500,0),$E45+2)=Команды!$AJ$16,TRUE,FALSE),,IF(INDEX(Команды!$A$2:$AN$7500,MATCH(AE$3,Команды!$A$2:$A$7500,0),$E45+2)=Команды!$AJ$17,TRUE,FALSE),,IF(INDEX(Команды!$A$2:$AN$7500,MATCH(AE$3,Команды!$A$2:$A$7500,0),$E45+2)=Команды!$AJ$18,TRUE,FALSE),,IF(INDEX(Команды!$A$2:$AN$7500,MATCH(AE$3,Команды!$A$2:$A$7500,0),$E45+2)=Команды!$AJ$19,TRUE,FALSE)),INDEX(Команды!$AJ$2:$AK$19,MATCH(INDEX(Команды!$A$2:$AN$7500,MATCH(AE$3,Команды!$A$2:$A$7500,0),$E45+2),Команды!$AJ$2:$AJ$19,0),2),0)</f>
        <v>В</v>
      </c>
      <c r="AF45" s="175" t="str">
        <f>IF(OR(IF(INDEX(Команды!$A$2:$AN$7500,MATCH(AE$3,Команды!$A$2:$A$7500,0),$E45+2)=Команды!$AJ$2,TRUE,FALSE),IF(INDEX(Команды!$A$2:$AN$7500,MATCH(AE$3,Команды!$A$2:$A$7500,0),$E45+2)=Команды!$AJ$3,TRUE,FALSE),IF(INDEX(Команды!$A$2:$AN$7500,MATCH(AE$3,Команды!$A$2:$A$7500,0),$E45+2)=Команды!$AJ$4,TRUE,FALSE),IF(INDEX(Команды!$A$2:$AN$7500,MATCH(AE$3,Команды!$A$2:$A$7500,0),$E45+2)=Команды!$AJ$5,TRUE,FALSE),IF(INDEX(Команды!$A$2:$AN$7500,MATCH(AE$3,Команды!$A$2:$A$7500,0),$E45+2)=Команды!$AJ$6,TRUE,FALSE),IF(INDEX(Команды!$A$2:$AN$7500,MATCH(AE$3,Команды!$A$2:$A$7500,0),$E45+2)=Команды!$AJ$7,TRUE,FALSE),IF(INDEX(Команды!$A$2:$AN$7500,MATCH(AE$3,Команды!$A$2:$A$7500,0),$E45+2)=Команды!$AJ$8,TRUE,FALSE),IF(INDEX(Команды!$A$2:$AN$7500,MATCH(AE$3,Команды!$A$2:$A$7500,0),$E45+2)=Команды!$AJ$9,TRUE,FALSE),IF(INDEX(Команды!$A$2:$AN$7500,MATCH(AE$3,Команды!$A$2:$A$7500,0),$E45+2)=Команды!$AJ$10,TRUE,FALSE),IF(INDEX(Команды!$A$2:$AN$7500,MATCH(AE$3,Команды!$A$2:$A$7500,0),$E45+2)=Команды!$AJ$11,TRUE,FALSE),IF(INDEX(Команды!$A$2:$AN$7500,MATCH(AE$3,Команды!$A$2:$A$7500,0),$E45+2)=Команды!$AJ$12,TRUE,FALSE),IF(INDEX(Команды!$A$2:$AN$7500,MATCH(AE$3,Команды!$A$2:$A$7500,0),$E45+2)=Команды!$AJ$13,TRUE,FALSE),IF(INDEX(Команды!$A$2:$AN$7500,MATCH(AE$3,Команды!$A$2:$A$7500,0),$E45+2)=Команды!$AJ$14,TRUE,FALSE),IF(INDEX(Команды!$A$2:$AN$7500,MATCH(AE$3,Команды!$A$2:$A$7500,0),$E45+2)=Команды!$AJ$15,TRUE,FALSE),IF(INDEX(Команды!$A$2:$AN$7500,MATCH(AE$3,Команды!$A$2:$A$7500,0),$E45+2)=Команды!$AJ$16,TRUE,FALSE),IF(INDEX(Команды!$A$2:$AN$7500,MATCH(AE$3,Команды!$A$2:$A$7500,0),$E45+2)=Команды!$AJ$17,TRUE,FALSE),IF(INDEX(Команды!$A$2:$AN$7500,MATCH(AE$3,Команды!$A$2:$A$7500,0),$E45+2)=Команды!$AJ$18,TRUE,FALSE),IF(INDEX(Команды!$A$2:$AN$7500,MATCH(AE$3,Команды!$A$2:$A$7500,0),$E45+2)=Команды!$AJ$19,TRUE,FALSE)),INDEX(Команды!$AJ$2:$AL$19,MATCH(INDEX(Команды!$A$2:$AN$7500,MATCH(AE$3,Команды!$A$2:$A$7500,0),$E45+2),Команды!$AJ$2:$AJ$19,0),3),0)</f>
        <v>В</v>
      </c>
      <c r="AG45" s="342"/>
      <c r="AH45" s="174" t="str">
        <f>IF(OR(IF(INDEX(Команды!$A$2:$AN$7500,MATCH(AH$3,Команды!$A$2:$A$7500,0),$E45+2)=Команды!$AJ$2,TRUE,FALSE),IF(INDEX(Команды!$A$2:$AN$7500,MATCH(AH$3,Команды!$A$2:$A$7500,0),$E45+2)=Команды!$AJ$3,TRUE,FALSE),IF(INDEX(Команды!$A$2:$AN$7500,MATCH(AH$3,Команды!$A$2:$A$7500,0),$E45+2)=Команды!$AJ$4,TRUE,FALSE),IF(INDEX(Команды!$A$2:$AN$7500,MATCH(AH$3,Команды!$A$2:$A$7500,0),$E45+2)=Команды!$AJ$5,TRUE,FALSE),IF(INDEX(Команды!$A$2:$AN$7500,MATCH(AH$3,Команды!$A$2:$A$7500,0),$E45+2)=Команды!$AJ$6,TRUE,FALSE),IF(INDEX(Команды!$A$2:$AN$7500,MATCH(AH$3,Команды!$A$2:$A$7500,0),$E45+2)=Команды!$AJ$7,TRUE,FALSE),IF(INDEX(Команды!$A$2:$AN$7500,MATCH(AH$3,Команды!$A$2:$A$7500,0),$E45+2)=Команды!$AJ$8,TRUE,FALSE),IF(INDEX(Команды!$A$2:$AN$7500,MATCH(AH$3,Команды!$A$2:$A$7500,0),$E45+2)=Команды!$AJ$9,TRUE,FALSE),IF(INDEX(Команды!$A$2:$AN$7500,MATCH(AH$3,Команды!$A$2:$A$7500,0),$E45+2)=Команды!$AJ$10,TRUE,FALSE),IF(INDEX(Команды!$A$2:$AN$7500,MATCH(AH$3,Команды!$A$2:$A$7500,0),$E45+2)=Команды!$AJ$11,TRUE,FALSE),IF(INDEX(Команды!$A$2:$AN$7500,MATCH(AH$3,Команды!$A$2:$A$7500,0),$E45+2)=Команды!$AJ$12,TRUE,FALSE),IF(INDEX(Команды!$A$2:$AN$7500,MATCH(AH$3,Команды!$A$2:$A$7500,0),$E45+2)=Команды!$AJ$13,TRUE,FALSE),IF(INDEX(Команды!$A$2:$AN$7500,MATCH(AH$3,Команды!$A$2:$A$7500,0),$E45+2)=Команды!$AJ$14,TRUE,FALSE),IF(INDEX(Команды!$A$2:$AN$7500,MATCH(AH$3,Команды!$A$2:$A$7500,0),$E45+2)=Команды!$AJ$15,TRUE,FALSE),IF(INDEX(Команды!$A$2:$AN$7500,MATCH(AH$3,Команды!$A$2:$A$7500,0),$E45+2)=Команды!$AJ$16,TRUE,FALSE),,IF(INDEX(Команды!$A$2:$AN$7500,MATCH(AH$3,Команды!$A$2:$A$7500,0),$E45+2)=Команды!$AJ$17,TRUE,FALSE),,IF(INDEX(Команды!$A$2:$AN$7500,MATCH(AH$3,Команды!$A$2:$A$7500,0),$E45+2)=Команды!$AJ$18,TRUE,FALSE),,IF(INDEX(Команды!$A$2:$AN$7500,MATCH(AH$3,Команды!$A$2:$A$7500,0),$E45+2)=Команды!$AJ$19,TRUE,FALSE)),INDEX(Команды!$AJ$2:$AK$19,MATCH(INDEX(Команды!$A$2:$AN$7500,MATCH(AH$3,Команды!$A$2:$A$7500,0),$E45+2),Команды!$AJ$2:$AJ$19,0),2),0)</f>
        <v>В</v>
      </c>
      <c r="AI45" s="175" t="str">
        <f>IF(OR(IF(INDEX(Команды!$A$2:$AN$7500,MATCH(AH$3,Команды!$A$2:$A$7500,0),$E45+2)=Команды!$AJ$2,TRUE,FALSE),IF(INDEX(Команды!$A$2:$AN$7500,MATCH(AH$3,Команды!$A$2:$A$7500,0),$E45+2)=Команды!$AJ$3,TRUE,FALSE),IF(INDEX(Команды!$A$2:$AN$7500,MATCH(AH$3,Команды!$A$2:$A$7500,0),$E45+2)=Команды!$AJ$4,TRUE,FALSE),IF(INDEX(Команды!$A$2:$AN$7500,MATCH(AH$3,Команды!$A$2:$A$7500,0),$E45+2)=Команды!$AJ$5,TRUE,FALSE),IF(INDEX(Команды!$A$2:$AN$7500,MATCH(AH$3,Команды!$A$2:$A$7500,0),$E45+2)=Команды!$AJ$6,TRUE,FALSE),IF(INDEX(Команды!$A$2:$AN$7500,MATCH(AH$3,Команды!$A$2:$A$7500,0),$E45+2)=Команды!$AJ$7,TRUE,FALSE),IF(INDEX(Команды!$A$2:$AN$7500,MATCH(AH$3,Команды!$A$2:$A$7500,0),$E45+2)=Команды!$AJ$8,TRUE,FALSE),IF(INDEX(Команды!$A$2:$AN$7500,MATCH(AH$3,Команды!$A$2:$A$7500,0),$E45+2)=Команды!$AJ$9,TRUE,FALSE),IF(INDEX(Команды!$A$2:$AN$7500,MATCH(AH$3,Команды!$A$2:$A$7500,0),$E45+2)=Команды!$AJ$10,TRUE,FALSE),IF(INDEX(Команды!$A$2:$AN$7500,MATCH(AH$3,Команды!$A$2:$A$7500,0),$E45+2)=Команды!$AJ$11,TRUE,FALSE),IF(INDEX(Команды!$A$2:$AN$7500,MATCH(AH$3,Команды!$A$2:$A$7500,0),$E45+2)=Команды!$AJ$12,TRUE,FALSE),IF(INDEX(Команды!$A$2:$AN$7500,MATCH(AH$3,Команды!$A$2:$A$7500,0),$E45+2)=Команды!$AJ$13,TRUE,FALSE),IF(INDEX(Команды!$A$2:$AN$7500,MATCH(AH$3,Команды!$A$2:$A$7500,0),$E45+2)=Команды!$AJ$14,TRUE,FALSE),IF(INDEX(Команды!$A$2:$AN$7500,MATCH(AH$3,Команды!$A$2:$A$7500,0),$E45+2)=Команды!$AJ$15,TRUE,FALSE),IF(INDEX(Команды!$A$2:$AN$7500,MATCH(AH$3,Команды!$A$2:$A$7500,0),$E45+2)=Команды!$AJ$16,TRUE,FALSE),IF(INDEX(Команды!$A$2:$AN$7500,MATCH(AH$3,Команды!$A$2:$A$7500,0),$E45+2)=Команды!$AJ$17,TRUE,FALSE),IF(INDEX(Команды!$A$2:$AN$7500,MATCH(AH$3,Команды!$A$2:$A$7500,0),$E45+2)=Команды!$AJ$18,TRUE,FALSE),IF(INDEX(Команды!$A$2:$AN$7500,MATCH(AH$3,Команды!$A$2:$A$7500,0),$E45+2)=Команды!$AJ$19,TRUE,FALSE)),INDEX(Команды!$AJ$2:$AL$19,MATCH(INDEX(Команды!$A$2:$AN$7500,MATCH(AH$3,Команды!$A$2:$A$7500,0),$E45+2),Команды!$AJ$2:$AJ$19,0),3),0)</f>
        <v>В</v>
      </c>
      <c r="AJ45" s="342"/>
      <c r="AK45" s="174">
        <f>IF(OR(IF(INDEX(Команды!$A$2:$AN$7500,MATCH(AK$3,Команды!$A$2:$A$7500,0),$E45+2)=Команды!$AJ$2,TRUE,FALSE),IF(INDEX(Команды!$A$2:$AN$7500,MATCH(AK$3,Команды!$A$2:$A$7500,0),$E45+2)=Команды!$AJ$3,TRUE,FALSE),IF(INDEX(Команды!$A$2:$AN$7500,MATCH(AK$3,Команды!$A$2:$A$7500,0),$E45+2)=Команды!$AJ$4,TRUE,FALSE),IF(INDEX(Команды!$A$2:$AN$7500,MATCH(AK$3,Команды!$A$2:$A$7500,0),$E45+2)=Команды!$AJ$5,TRUE,FALSE),IF(INDEX(Команды!$A$2:$AN$7500,MATCH(AK$3,Команды!$A$2:$A$7500,0),$E45+2)=Команды!$AJ$6,TRUE,FALSE),IF(INDEX(Команды!$A$2:$AN$7500,MATCH(AK$3,Команды!$A$2:$A$7500,0),$E45+2)=Команды!$AJ$7,TRUE,FALSE),IF(INDEX(Команды!$A$2:$AN$7500,MATCH(AK$3,Команды!$A$2:$A$7500,0),$E45+2)=Команды!$AJ$8,TRUE,FALSE),IF(INDEX(Команды!$A$2:$AN$7500,MATCH(AK$3,Команды!$A$2:$A$7500,0),$E45+2)=Команды!$AJ$9,TRUE,FALSE),IF(INDEX(Команды!$A$2:$AN$7500,MATCH(AK$3,Команды!$A$2:$A$7500,0),$E45+2)=Команды!$AJ$10,TRUE,FALSE),IF(INDEX(Команды!$A$2:$AN$7500,MATCH(AK$3,Команды!$A$2:$A$7500,0),$E45+2)=Команды!$AJ$11,TRUE,FALSE),IF(INDEX(Команды!$A$2:$AN$7500,MATCH(AK$3,Команды!$A$2:$A$7500,0),$E45+2)=Команды!$AJ$12,TRUE,FALSE),IF(INDEX(Команды!$A$2:$AN$7500,MATCH(AK$3,Команды!$A$2:$A$7500,0),$E45+2)=Команды!$AJ$13,TRUE,FALSE),IF(INDEX(Команды!$A$2:$AN$7500,MATCH(AK$3,Команды!$A$2:$A$7500,0),$E45+2)=Команды!$AJ$14,TRUE,FALSE),IF(INDEX(Команды!$A$2:$AN$7500,MATCH(AK$3,Команды!$A$2:$A$7500,0),$E45+2)=Команды!$AJ$15,TRUE,FALSE),IF(INDEX(Команды!$A$2:$AN$7500,MATCH(AK$3,Команды!$A$2:$A$7500,0),$E45+2)=Команды!$AJ$16,TRUE,FALSE),,IF(INDEX(Команды!$A$2:$AN$7500,MATCH(AK$3,Команды!$A$2:$A$7500,0),$E45+2)=Команды!$AJ$17,TRUE,FALSE),,IF(INDEX(Команды!$A$2:$AN$7500,MATCH(AK$3,Команды!$A$2:$A$7500,0),$E45+2)=Команды!$AJ$18,TRUE,FALSE),,IF(INDEX(Команды!$A$2:$AN$7500,MATCH(AK$3,Команды!$A$2:$A$7500,0),$E45+2)=Команды!$AJ$19,TRUE,FALSE)),INDEX(Команды!$AJ$2:$AK$19,MATCH(INDEX(Команды!$A$2:$AN$7500,MATCH(AK$3,Команды!$A$2:$A$7500,0),$E45+2),Команды!$AJ$2:$AJ$19,0),2),0)</f>
        <v>0.28125</v>
      </c>
      <c r="AL45" s="175">
        <f>IF(OR(IF(INDEX(Команды!$A$2:$AN$7500,MATCH(AK$3,Команды!$A$2:$A$7500,0),$E45+2)=Команды!$AJ$2,TRUE,FALSE),IF(INDEX(Команды!$A$2:$AN$7500,MATCH(AK$3,Команды!$A$2:$A$7500,0),$E45+2)=Команды!$AJ$3,TRUE,FALSE),IF(INDEX(Команды!$A$2:$AN$7500,MATCH(AK$3,Команды!$A$2:$A$7500,0),$E45+2)=Команды!$AJ$4,TRUE,FALSE),IF(INDEX(Команды!$A$2:$AN$7500,MATCH(AK$3,Команды!$A$2:$A$7500,0),$E45+2)=Команды!$AJ$5,TRUE,FALSE),IF(INDEX(Команды!$A$2:$AN$7500,MATCH(AK$3,Команды!$A$2:$A$7500,0),$E45+2)=Команды!$AJ$6,TRUE,FALSE),IF(INDEX(Команды!$A$2:$AN$7500,MATCH(AK$3,Команды!$A$2:$A$7500,0),$E45+2)=Команды!$AJ$7,TRUE,FALSE),IF(INDEX(Команды!$A$2:$AN$7500,MATCH(AK$3,Команды!$A$2:$A$7500,0),$E45+2)=Команды!$AJ$8,TRUE,FALSE),IF(INDEX(Команды!$A$2:$AN$7500,MATCH(AK$3,Команды!$A$2:$A$7500,0),$E45+2)=Команды!$AJ$9,TRUE,FALSE),IF(INDEX(Команды!$A$2:$AN$7500,MATCH(AK$3,Команды!$A$2:$A$7500,0),$E45+2)=Команды!$AJ$10,TRUE,FALSE),IF(INDEX(Команды!$A$2:$AN$7500,MATCH(AK$3,Команды!$A$2:$A$7500,0),$E45+2)=Команды!$AJ$11,TRUE,FALSE),IF(INDEX(Команды!$A$2:$AN$7500,MATCH(AK$3,Команды!$A$2:$A$7500,0),$E45+2)=Команды!$AJ$12,TRUE,FALSE),IF(INDEX(Команды!$A$2:$AN$7500,MATCH(AK$3,Команды!$A$2:$A$7500,0),$E45+2)=Команды!$AJ$13,TRUE,FALSE),IF(INDEX(Команды!$A$2:$AN$7500,MATCH(AK$3,Команды!$A$2:$A$7500,0),$E45+2)=Команды!$AJ$14,TRUE,FALSE),IF(INDEX(Команды!$A$2:$AN$7500,MATCH(AK$3,Команды!$A$2:$A$7500,0),$E45+2)=Команды!$AJ$15,TRUE,FALSE),IF(INDEX(Команды!$A$2:$AN$7500,MATCH(AK$3,Команды!$A$2:$A$7500,0),$E45+2)=Команды!$AJ$16,TRUE,FALSE),IF(INDEX(Команды!$A$2:$AN$7500,MATCH(AK$3,Команды!$A$2:$A$7500,0),$E45+2)=Команды!$AJ$17,TRUE,FALSE),IF(INDEX(Команды!$A$2:$AN$7500,MATCH(AK$3,Команды!$A$2:$A$7500,0),$E45+2)=Команды!$AJ$18,TRUE,FALSE),IF(INDEX(Команды!$A$2:$AN$7500,MATCH(AK$3,Команды!$A$2:$A$7500,0),$E45+2)=Команды!$AJ$19,TRUE,FALSE)),INDEX(Команды!$AJ$2:$AL$19,MATCH(INDEX(Команды!$A$2:$AN$7500,MATCH(AK$3,Команды!$A$2:$A$7500,0),$E45+2),Команды!$AJ$2:$AJ$19,0),3),0)</f>
        <v>0.65625</v>
      </c>
      <c r="AM45" s="342"/>
      <c r="AN45" s="174">
        <f>IF(OR(IF(INDEX(Команды!$A$2:$AN$7500,MATCH(AN$3,Команды!$A$2:$A$7500,0),$E45+2)=Команды!$AJ$2,TRUE,FALSE),IF(INDEX(Команды!$A$2:$AN$7500,MATCH(AN$3,Команды!$A$2:$A$7500,0),$E45+2)=Команды!$AJ$3,TRUE,FALSE),IF(INDEX(Команды!$A$2:$AN$7500,MATCH(AN$3,Команды!$A$2:$A$7500,0),$E45+2)=Команды!$AJ$4,TRUE,FALSE),IF(INDEX(Команды!$A$2:$AN$7500,MATCH(AN$3,Команды!$A$2:$A$7500,0),$E45+2)=Команды!$AJ$5,TRUE,FALSE),IF(INDEX(Команды!$A$2:$AN$7500,MATCH(AN$3,Команды!$A$2:$A$7500,0),$E45+2)=Команды!$AJ$6,TRUE,FALSE),IF(INDEX(Команды!$A$2:$AN$7500,MATCH(AN$3,Команды!$A$2:$A$7500,0),$E45+2)=Команды!$AJ$7,TRUE,FALSE),IF(INDEX(Команды!$A$2:$AN$7500,MATCH(AN$3,Команды!$A$2:$A$7500,0),$E45+2)=Команды!$AJ$8,TRUE,FALSE),IF(INDEX(Команды!$A$2:$AN$7500,MATCH(AN$3,Команды!$A$2:$A$7500,0),$E45+2)=Команды!$AJ$9,TRUE,FALSE),IF(INDEX(Команды!$A$2:$AN$7500,MATCH(AN$3,Команды!$A$2:$A$7500,0),$E45+2)=Команды!$AJ$10,TRUE,FALSE),IF(INDEX(Команды!$A$2:$AN$7500,MATCH(AN$3,Команды!$A$2:$A$7500,0),$E45+2)=Команды!$AJ$11,TRUE,FALSE),IF(INDEX(Команды!$A$2:$AN$7500,MATCH(AN$3,Команды!$A$2:$A$7500,0),$E45+2)=Команды!$AJ$12,TRUE,FALSE),IF(INDEX(Команды!$A$2:$AN$7500,MATCH(AN$3,Команды!$A$2:$A$7500,0),$E45+2)=Команды!$AJ$13,TRUE,FALSE),IF(INDEX(Команды!$A$2:$AN$7500,MATCH(AN$3,Команды!$A$2:$A$7500,0),$E45+2)=Команды!$AJ$14,TRUE,FALSE),IF(INDEX(Команды!$A$2:$AN$7500,MATCH(AN$3,Команды!$A$2:$A$7500,0),$E45+2)=Команды!$AJ$15,TRUE,FALSE),IF(INDEX(Команды!$A$2:$AN$7500,MATCH(AN$3,Команды!$A$2:$A$7500,0),$E45+2)=Команды!$AJ$16,TRUE,FALSE),,IF(INDEX(Команды!$A$2:$AN$7500,MATCH(AN$3,Команды!$A$2:$A$7500,0),$E45+2)=Команды!$AJ$17,TRUE,FALSE),,IF(INDEX(Команды!$A$2:$AN$7500,MATCH(AN$3,Команды!$A$2:$A$7500,0),$E45+2)=Команды!$AJ$18,TRUE,FALSE),,IF(INDEX(Команды!$A$2:$AN$7500,MATCH(AN$3,Команды!$A$2:$A$7500,0),$E45+2)=Команды!$AJ$19,TRUE,FALSE)),INDEX(Команды!$AJ$2:$AK$19,MATCH(INDEX(Команды!$A$2:$AN$7500,MATCH(AN$3,Команды!$A$2:$A$7500,0),$E45+2),Команды!$AJ$2:$AJ$19,0),2),0)</f>
        <v>0.28125</v>
      </c>
      <c r="AO45" s="175">
        <f>IF(OR(IF(INDEX(Команды!$A$2:$AN$7500,MATCH(AN$3,Команды!$A$2:$A$7500,0),$E45+2)=Команды!$AJ$2,TRUE,FALSE),IF(INDEX(Команды!$A$2:$AN$7500,MATCH(AN$3,Команды!$A$2:$A$7500,0),$E45+2)=Команды!$AJ$3,TRUE,FALSE),IF(INDEX(Команды!$A$2:$AN$7500,MATCH(AN$3,Команды!$A$2:$A$7500,0),$E45+2)=Команды!$AJ$4,TRUE,FALSE),IF(INDEX(Команды!$A$2:$AN$7500,MATCH(AN$3,Команды!$A$2:$A$7500,0),$E45+2)=Команды!$AJ$5,TRUE,FALSE),IF(INDEX(Команды!$A$2:$AN$7500,MATCH(AN$3,Команды!$A$2:$A$7500,0),$E45+2)=Команды!$AJ$6,TRUE,FALSE),IF(INDEX(Команды!$A$2:$AN$7500,MATCH(AN$3,Команды!$A$2:$A$7500,0),$E45+2)=Команды!$AJ$7,TRUE,FALSE),IF(INDEX(Команды!$A$2:$AN$7500,MATCH(AN$3,Команды!$A$2:$A$7500,0),$E45+2)=Команды!$AJ$8,TRUE,FALSE),IF(INDEX(Команды!$A$2:$AN$7500,MATCH(AN$3,Команды!$A$2:$A$7500,0),$E45+2)=Команды!$AJ$9,TRUE,FALSE),IF(INDEX(Команды!$A$2:$AN$7500,MATCH(AN$3,Команды!$A$2:$A$7500,0),$E45+2)=Команды!$AJ$10,TRUE,FALSE),IF(INDEX(Команды!$A$2:$AN$7500,MATCH(AN$3,Команды!$A$2:$A$7500,0),$E45+2)=Команды!$AJ$11,TRUE,FALSE),IF(INDEX(Команды!$A$2:$AN$7500,MATCH(AN$3,Команды!$A$2:$A$7500,0),$E45+2)=Команды!$AJ$12,TRUE,FALSE),IF(INDEX(Команды!$A$2:$AN$7500,MATCH(AN$3,Команды!$A$2:$A$7500,0),$E45+2)=Команды!$AJ$13,TRUE,FALSE),IF(INDEX(Команды!$A$2:$AN$7500,MATCH(AN$3,Команды!$A$2:$A$7500,0),$E45+2)=Команды!$AJ$14,TRUE,FALSE),IF(INDEX(Команды!$A$2:$AN$7500,MATCH(AN$3,Команды!$A$2:$A$7500,0),$E45+2)=Команды!$AJ$15,TRUE,FALSE),IF(INDEX(Команды!$A$2:$AN$7500,MATCH(AN$3,Команды!$A$2:$A$7500,0),$E45+2)=Команды!$AJ$16,TRUE,FALSE),IF(INDEX(Команды!$A$2:$AN$7500,MATCH(AN$3,Команды!$A$2:$A$7500,0),$E45+2)=Команды!$AJ$17,TRUE,FALSE),IF(INDEX(Команды!$A$2:$AN$7500,MATCH(AN$3,Команды!$A$2:$A$7500,0),$E45+2)=Команды!$AJ$18,TRUE,FALSE),IF(INDEX(Команды!$A$2:$AN$7500,MATCH(AN$3,Команды!$A$2:$A$7500,0),$E45+2)=Команды!$AJ$19,TRUE,FALSE)),INDEX(Команды!$AJ$2:$AL$19,MATCH(INDEX(Команды!$A$2:$AN$7500,MATCH(AN$3,Команды!$A$2:$A$7500,0),$E45+2),Команды!$AJ$2:$AJ$19,0),3),0)</f>
        <v>0.65625</v>
      </c>
      <c r="AP45" s="342"/>
      <c r="AQ45" s="174">
        <f>IF(OR(IF(INDEX(Команды!$A$2:$AN$7500,MATCH(AQ$3,Команды!$A$2:$A$7500,0),$E45+2)=Команды!$AJ$2,TRUE,FALSE),IF(INDEX(Команды!$A$2:$AN$7500,MATCH(AQ$3,Команды!$A$2:$A$7500,0),$E45+2)=Команды!$AJ$3,TRUE,FALSE),IF(INDEX(Команды!$A$2:$AN$7500,MATCH(AQ$3,Команды!$A$2:$A$7500,0),$E45+2)=Команды!$AJ$4,TRUE,FALSE),IF(INDEX(Команды!$A$2:$AN$7500,MATCH(AQ$3,Команды!$A$2:$A$7500,0),$E45+2)=Команды!$AJ$5,TRUE,FALSE),IF(INDEX(Команды!$A$2:$AN$7500,MATCH(AQ$3,Команды!$A$2:$A$7500,0),$E45+2)=Команды!$AJ$6,TRUE,FALSE),IF(INDEX(Команды!$A$2:$AN$7500,MATCH(AQ$3,Команды!$A$2:$A$7500,0),$E45+2)=Команды!$AJ$7,TRUE,FALSE),IF(INDEX(Команды!$A$2:$AN$7500,MATCH(AQ$3,Команды!$A$2:$A$7500,0),$E45+2)=Команды!$AJ$8,TRUE,FALSE),IF(INDEX(Команды!$A$2:$AN$7500,MATCH(AQ$3,Команды!$A$2:$A$7500,0),$E45+2)=Команды!$AJ$9,TRUE,FALSE),IF(INDEX(Команды!$A$2:$AN$7500,MATCH(AQ$3,Команды!$A$2:$A$7500,0),$E45+2)=Команды!$AJ$10,TRUE,FALSE),IF(INDEX(Команды!$A$2:$AN$7500,MATCH(AQ$3,Команды!$A$2:$A$7500,0),$E45+2)=Команды!$AJ$11,TRUE,FALSE),IF(INDEX(Команды!$A$2:$AN$7500,MATCH(AQ$3,Команды!$A$2:$A$7500,0),$E45+2)=Команды!$AJ$12,TRUE,FALSE),IF(INDEX(Команды!$A$2:$AN$7500,MATCH(AQ$3,Команды!$A$2:$A$7500,0),$E45+2)=Команды!$AJ$13,TRUE,FALSE),IF(INDEX(Команды!$A$2:$AN$7500,MATCH(AQ$3,Команды!$A$2:$A$7500,0),$E45+2)=Команды!$AJ$14,TRUE,FALSE),IF(INDEX(Команды!$A$2:$AN$7500,MATCH(AQ$3,Команды!$A$2:$A$7500,0),$E45+2)=Команды!$AJ$15,TRUE,FALSE),IF(INDEX(Команды!$A$2:$AN$7500,MATCH(AQ$3,Команды!$A$2:$A$7500,0),$E45+2)=Команды!$AJ$16,TRUE,FALSE),,IF(INDEX(Команды!$A$2:$AN$7500,MATCH(AQ$3,Команды!$A$2:$A$7500,0),$E45+2)=Команды!$AJ$17,TRUE,FALSE),,IF(INDEX(Команды!$A$2:$AN$7500,MATCH(AQ$3,Команды!$A$2:$A$7500,0),$E45+2)=Команды!$AJ$18,TRUE,FALSE),,IF(INDEX(Команды!$A$2:$AN$7500,MATCH(AQ$3,Команды!$A$2:$A$7500,0),$E45+2)=Команды!$AJ$19,TRUE,FALSE)),INDEX(Команды!$AJ$2:$AK$19,MATCH(INDEX(Команды!$A$2:$AN$7500,MATCH(AQ$3,Команды!$A$2:$A$7500,0),$E45+2),Команды!$AJ$2:$AJ$19,0),2),0)</f>
        <v>0.3125</v>
      </c>
      <c r="AR45" s="175">
        <f>IF(OR(IF(INDEX(Команды!$A$2:$AN$7500,MATCH(AQ$3,Команды!$A$2:$A$7500,0),$E45+2)=Команды!$AJ$2,TRUE,FALSE),IF(INDEX(Команды!$A$2:$AN$7500,MATCH(AQ$3,Команды!$A$2:$A$7500,0),$E45+2)=Команды!$AJ$3,TRUE,FALSE),IF(INDEX(Команды!$A$2:$AN$7500,MATCH(AQ$3,Команды!$A$2:$A$7500,0),$E45+2)=Команды!$AJ$4,TRUE,FALSE),IF(INDEX(Команды!$A$2:$AN$7500,MATCH(AQ$3,Команды!$A$2:$A$7500,0),$E45+2)=Команды!$AJ$5,TRUE,FALSE),IF(INDEX(Команды!$A$2:$AN$7500,MATCH(AQ$3,Команды!$A$2:$A$7500,0),$E45+2)=Команды!$AJ$6,TRUE,FALSE),IF(INDEX(Команды!$A$2:$AN$7500,MATCH(AQ$3,Команды!$A$2:$A$7500,0),$E45+2)=Команды!$AJ$7,TRUE,FALSE),IF(INDEX(Команды!$A$2:$AN$7500,MATCH(AQ$3,Команды!$A$2:$A$7500,0),$E45+2)=Команды!$AJ$8,TRUE,FALSE),IF(INDEX(Команды!$A$2:$AN$7500,MATCH(AQ$3,Команды!$A$2:$A$7500,0),$E45+2)=Команды!$AJ$9,TRUE,FALSE),IF(INDEX(Команды!$A$2:$AN$7500,MATCH(AQ$3,Команды!$A$2:$A$7500,0),$E45+2)=Команды!$AJ$10,TRUE,FALSE),IF(INDEX(Команды!$A$2:$AN$7500,MATCH(AQ$3,Команды!$A$2:$A$7500,0),$E45+2)=Команды!$AJ$11,TRUE,FALSE),IF(INDEX(Команды!$A$2:$AN$7500,MATCH(AQ$3,Команды!$A$2:$A$7500,0),$E45+2)=Команды!$AJ$12,TRUE,FALSE),IF(INDEX(Команды!$A$2:$AN$7500,MATCH(AQ$3,Команды!$A$2:$A$7500,0),$E45+2)=Команды!$AJ$13,TRUE,FALSE),IF(INDEX(Команды!$A$2:$AN$7500,MATCH(AQ$3,Команды!$A$2:$A$7500,0),$E45+2)=Команды!$AJ$14,TRUE,FALSE),IF(INDEX(Команды!$A$2:$AN$7500,MATCH(AQ$3,Команды!$A$2:$A$7500,0),$E45+2)=Команды!$AJ$15,TRUE,FALSE),IF(INDEX(Команды!$A$2:$AN$7500,MATCH(AQ$3,Команды!$A$2:$A$7500,0),$E45+2)=Команды!$AJ$16,TRUE,FALSE),IF(INDEX(Команды!$A$2:$AN$7500,MATCH(AQ$3,Команды!$A$2:$A$7500,0),$E45+2)=Команды!$AJ$17,TRUE,FALSE),IF(INDEX(Команды!$A$2:$AN$7500,MATCH(AQ$3,Команды!$A$2:$A$7500,0),$E45+2)=Команды!$AJ$18,TRUE,FALSE),IF(INDEX(Команды!$A$2:$AN$7500,MATCH(AQ$3,Команды!$A$2:$A$7500,0),$E45+2)=Команды!$AJ$19,TRUE,FALSE)),INDEX(Команды!$AJ$2:$AL$19,MATCH(INDEX(Команды!$A$2:$AN$7500,MATCH(AQ$3,Команды!$A$2:$A$7500,0),$E45+2),Команды!$AJ$2:$AJ$19,0),3),0)</f>
        <v>0.6875</v>
      </c>
      <c r="AS45" s="342"/>
      <c r="AT45" s="174">
        <f>IF(OR(IF(INDEX(Команды!$A$2:$AN$7500,MATCH(AT$3,Команды!$A$2:$A$7500,0),$E45+2)=Команды!$AJ$2,TRUE,FALSE),IF(INDEX(Команды!$A$2:$AN$7500,MATCH(AT$3,Команды!$A$2:$A$7500,0),$E45+2)=Команды!$AJ$3,TRUE,FALSE),IF(INDEX(Команды!$A$2:$AN$7500,MATCH(AT$3,Команды!$A$2:$A$7500,0),$E45+2)=Команды!$AJ$4,TRUE,FALSE),IF(INDEX(Команды!$A$2:$AN$7500,MATCH(AT$3,Команды!$A$2:$A$7500,0),$E45+2)=Команды!$AJ$5,TRUE,FALSE),IF(INDEX(Команды!$A$2:$AN$7500,MATCH(AT$3,Команды!$A$2:$A$7500,0),$E45+2)=Команды!$AJ$6,TRUE,FALSE),IF(INDEX(Команды!$A$2:$AN$7500,MATCH(AT$3,Команды!$A$2:$A$7500,0),$E45+2)=Команды!$AJ$7,TRUE,FALSE),IF(INDEX(Команды!$A$2:$AN$7500,MATCH(AT$3,Команды!$A$2:$A$7500,0),$E45+2)=Команды!$AJ$8,TRUE,FALSE),IF(INDEX(Команды!$A$2:$AN$7500,MATCH(AT$3,Команды!$A$2:$A$7500,0),$E45+2)=Команды!$AJ$9,TRUE,FALSE),IF(INDEX(Команды!$A$2:$AN$7500,MATCH(AT$3,Команды!$A$2:$A$7500,0),$E45+2)=Команды!$AJ$10,TRUE,FALSE),IF(INDEX(Команды!$A$2:$AN$7500,MATCH(AT$3,Команды!$A$2:$A$7500,0),$E45+2)=Команды!$AJ$11,TRUE,FALSE),IF(INDEX(Команды!$A$2:$AN$7500,MATCH(AT$3,Команды!$A$2:$A$7500,0),$E45+2)=Команды!$AJ$12,TRUE,FALSE),IF(INDEX(Команды!$A$2:$AN$7500,MATCH(AT$3,Команды!$A$2:$A$7500,0),$E45+2)=Команды!$AJ$13,TRUE,FALSE),IF(INDEX(Команды!$A$2:$AN$7500,MATCH(AT$3,Команды!$A$2:$A$7500,0),$E45+2)=Команды!$AJ$14,TRUE,FALSE),IF(INDEX(Команды!$A$2:$AN$7500,MATCH(AT$3,Команды!$A$2:$A$7500,0),$E45+2)=Команды!$AJ$15,TRUE,FALSE),IF(INDEX(Команды!$A$2:$AN$7500,MATCH(AT$3,Команды!$A$2:$A$7500,0),$E45+2)=Команды!$AJ$16,TRUE,FALSE),,IF(INDEX(Команды!$A$2:$AN$7500,MATCH(AT$3,Команды!$A$2:$A$7500,0),$E45+2)=Команды!$AJ$17,TRUE,FALSE),,IF(INDEX(Команды!$A$2:$AN$7500,MATCH(AT$3,Команды!$A$2:$A$7500,0),$E45+2)=Команды!$AJ$18,TRUE,FALSE),,IF(INDEX(Команды!$A$2:$AN$7500,MATCH(AT$3,Команды!$A$2:$A$7500,0),$E45+2)=Команды!$AJ$19,TRUE,FALSE)),INDEX(Команды!$AJ$2:$AK$19,MATCH(INDEX(Команды!$A$2:$AN$7500,MATCH(AT$3,Команды!$A$2:$A$7500,0),$E45+2),Команды!$AJ$2:$AJ$19,0),2),0)</f>
        <v>0.33333333333333331</v>
      </c>
      <c r="AU45" s="175">
        <f>IF(OR(IF(INDEX(Команды!$A$2:$AN$7500,MATCH(AT$3,Команды!$A$2:$A$7500,0),$E45+2)=Команды!$AJ$2,TRUE,FALSE),IF(INDEX(Команды!$A$2:$AN$7500,MATCH(AT$3,Команды!$A$2:$A$7500,0),$E45+2)=Команды!$AJ$3,TRUE,FALSE),IF(INDEX(Команды!$A$2:$AN$7500,MATCH(AT$3,Команды!$A$2:$A$7500,0),$E45+2)=Команды!$AJ$4,TRUE,FALSE),IF(INDEX(Команды!$A$2:$AN$7500,MATCH(AT$3,Команды!$A$2:$A$7500,0),$E45+2)=Команды!$AJ$5,TRUE,FALSE),IF(INDEX(Команды!$A$2:$AN$7500,MATCH(AT$3,Команды!$A$2:$A$7500,0),$E45+2)=Команды!$AJ$6,TRUE,FALSE),IF(INDEX(Команды!$A$2:$AN$7500,MATCH(AT$3,Команды!$A$2:$A$7500,0),$E45+2)=Команды!$AJ$7,TRUE,FALSE),IF(INDEX(Команды!$A$2:$AN$7500,MATCH(AT$3,Команды!$A$2:$A$7500,0),$E45+2)=Команды!$AJ$8,TRUE,FALSE),IF(INDEX(Команды!$A$2:$AN$7500,MATCH(AT$3,Команды!$A$2:$A$7500,0),$E45+2)=Команды!$AJ$9,TRUE,FALSE),IF(INDEX(Команды!$A$2:$AN$7500,MATCH(AT$3,Команды!$A$2:$A$7500,0),$E45+2)=Команды!$AJ$10,TRUE,FALSE),IF(INDEX(Команды!$A$2:$AN$7500,MATCH(AT$3,Команды!$A$2:$A$7500,0),$E45+2)=Команды!$AJ$11,TRUE,FALSE),IF(INDEX(Команды!$A$2:$AN$7500,MATCH(AT$3,Команды!$A$2:$A$7500,0),$E45+2)=Команды!$AJ$12,TRUE,FALSE),IF(INDEX(Команды!$A$2:$AN$7500,MATCH(AT$3,Команды!$A$2:$A$7500,0),$E45+2)=Команды!$AJ$13,TRUE,FALSE),IF(INDEX(Команды!$A$2:$AN$7500,MATCH(AT$3,Команды!$A$2:$A$7500,0),$E45+2)=Команды!$AJ$14,TRUE,FALSE),IF(INDEX(Команды!$A$2:$AN$7500,MATCH(AT$3,Команды!$A$2:$A$7500,0),$E45+2)=Команды!$AJ$15,TRUE,FALSE),IF(INDEX(Команды!$A$2:$AN$7500,MATCH(AT$3,Команды!$A$2:$A$7500,0),$E45+2)=Команды!$AJ$16,TRUE,FALSE),IF(INDEX(Команды!$A$2:$AN$7500,MATCH(AT$3,Команды!$A$2:$A$7500,0),$E45+2)=Команды!$AJ$17,TRUE,FALSE),IF(INDEX(Команды!$A$2:$AN$7500,MATCH(AT$3,Команды!$A$2:$A$7500,0),$E45+2)=Команды!$AJ$18,TRUE,FALSE),IF(INDEX(Команды!$A$2:$AN$7500,MATCH(AT$3,Команды!$A$2:$A$7500,0),$E45+2)=Команды!$AJ$19,TRUE,FALSE)),INDEX(Команды!$AJ$2:$AL$19,MATCH(INDEX(Команды!$A$2:$AN$7500,MATCH(AT$3,Команды!$A$2:$A$7500,0),$E45+2),Команды!$AJ$2:$AJ$19,0),3),0)</f>
        <v>0.70833333333333337</v>
      </c>
      <c r="AV45" s="342"/>
      <c r="AW45" s="174">
        <f>IF(OR(IF(INDEX(Команды!$A$2:$AN$7500,MATCH(AW$3,Команды!$A$2:$A$7500,0),$E45+2)=Команды!$AJ$2,TRUE,FALSE),IF(INDEX(Команды!$A$2:$AN$7500,MATCH(AW$3,Команды!$A$2:$A$7500,0),$E45+2)=Команды!$AJ$3,TRUE,FALSE),IF(INDEX(Команды!$A$2:$AN$7500,MATCH(AW$3,Команды!$A$2:$A$7500,0),$E45+2)=Команды!$AJ$4,TRUE,FALSE),IF(INDEX(Команды!$A$2:$AN$7500,MATCH(AW$3,Команды!$A$2:$A$7500,0),$E45+2)=Команды!$AJ$5,TRUE,FALSE),IF(INDEX(Команды!$A$2:$AN$7500,MATCH(AW$3,Команды!$A$2:$A$7500,0),$E45+2)=Команды!$AJ$6,TRUE,FALSE),IF(INDEX(Команды!$A$2:$AN$7500,MATCH(AW$3,Команды!$A$2:$A$7500,0),$E45+2)=Команды!$AJ$7,TRUE,FALSE),IF(INDEX(Команды!$A$2:$AN$7500,MATCH(AW$3,Команды!$A$2:$A$7500,0),$E45+2)=Команды!$AJ$8,TRUE,FALSE),IF(INDEX(Команды!$A$2:$AN$7500,MATCH(AW$3,Команды!$A$2:$A$7500,0),$E45+2)=Команды!$AJ$9,TRUE,FALSE),IF(INDEX(Команды!$A$2:$AN$7500,MATCH(AW$3,Команды!$A$2:$A$7500,0),$E45+2)=Команды!$AJ$10,TRUE,FALSE),IF(INDEX(Команды!$A$2:$AN$7500,MATCH(AW$3,Команды!$A$2:$A$7500,0),$E45+2)=Команды!$AJ$11,TRUE,FALSE),IF(INDEX(Команды!$A$2:$AN$7500,MATCH(AW$3,Команды!$A$2:$A$7500,0),$E45+2)=Команды!$AJ$12,TRUE,FALSE),IF(INDEX(Команды!$A$2:$AN$7500,MATCH(AW$3,Команды!$A$2:$A$7500,0),$E45+2)=Команды!$AJ$13,TRUE,FALSE),IF(INDEX(Команды!$A$2:$AN$7500,MATCH(AW$3,Команды!$A$2:$A$7500,0),$E45+2)=Команды!$AJ$14,TRUE,FALSE),IF(INDEX(Команды!$A$2:$AN$7500,MATCH(AW$3,Команды!$A$2:$A$7500,0),$E45+2)=Команды!$AJ$15,TRUE,FALSE),IF(INDEX(Команды!$A$2:$AN$7500,MATCH(AW$3,Команды!$A$2:$A$7500,0),$E45+2)=Команды!$AJ$16,TRUE,FALSE),,IF(INDEX(Команды!$A$2:$AN$7500,MATCH(AW$3,Команды!$A$2:$A$7500,0),$E45+2)=Команды!$AJ$17,TRUE,FALSE),,IF(INDEX(Команды!$A$2:$AN$7500,MATCH(AW$3,Команды!$A$2:$A$7500,0),$E45+2)=Команды!$AJ$18,TRUE,FALSE),,IF(INDEX(Команды!$A$2:$AN$7500,MATCH(AW$3,Команды!$A$2:$A$7500,0),$E45+2)=Команды!$AJ$19,TRUE,FALSE)),INDEX(Команды!$AJ$2:$AK$19,MATCH(INDEX(Команды!$A$2:$AN$7500,MATCH(AW$3,Команды!$A$2:$A$7500,0),$E45+2),Команды!$AJ$2:$AJ$19,0),2),0)</f>
        <v>0.33333333333333331</v>
      </c>
      <c r="AX45" s="175">
        <f>IF(OR(IF(INDEX(Команды!$A$2:$AN$7500,MATCH(AW$3,Команды!$A$2:$A$7500,0),$E45+2)=Команды!$AJ$2,TRUE,FALSE),IF(INDEX(Команды!$A$2:$AN$7500,MATCH(AW$3,Команды!$A$2:$A$7500,0),$E45+2)=Команды!$AJ$3,TRUE,FALSE),IF(INDEX(Команды!$A$2:$AN$7500,MATCH(AW$3,Команды!$A$2:$A$7500,0),$E45+2)=Команды!$AJ$4,TRUE,FALSE),IF(INDEX(Команды!$A$2:$AN$7500,MATCH(AW$3,Команды!$A$2:$A$7500,0),$E45+2)=Команды!$AJ$5,TRUE,FALSE),IF(INDEX(Команды!$A$2:$AN$7500,MATCH(AW$3,Команды!$A$2:$A$7500,0),$E45+2)=Команды!$AJ$6,TRUE,FALSE),IF(INDEX(Команды!$A$2:$AN$7500,MATCH(AW$3,Команды!$A$2:$A$7500,0),$E45+2)=Команды!$AJ$7,TRUE,FALSE),IF(INDEX(Команды!$A$2:$AN$7500,MATCH(AW$3,Команды!$A$2:$A$7500,0),$E45+2)=Команды!$AJ$8,TRUE,FALSE),IF(INDEX(Команды!$A$2:$AN$7500,MATCH(AW$3,Команды!$A$2:$A$7500,0),$E45+2)=Команды!$AJ$9,TRUE,FALSE),IF(INDEX(Команды!$A$2:$AN$7500,MATCH(AW$3,Команды!$A$2:$A$7500,0),$E45+2)=Команды!$AJ$10,TRUE,FALSE),IF(INDEX(Команды!$A$2:$AN$7500,MATCH(AW$3,Команды!$A$2:$A$7500,0),$E45+2)=Команды!$AJ$11,TRUE,FALSE),IF(INDEX(Команды!$A$2:$AN$7500,MATCH(AW$3,Команды!$A$2:$A$7500,0),$E45+2)=Команды!$AJ$12,TRUE,FALSE),IF(INDEX(Команды!$A$2:$AN$7500,MATCH(AW$3,Команды!$A$2:$A$7500,0),$E45+2)=Команды!$AJ$13,TRUE,FALSE),IF(INDEX(Команды!$A$2:$AN$7500,MATCH(AW$3,Команды!$A$2:$A$7500,0),$E45+2)=Команды!$AJ$14,TRUE,FALSE),IF(INDEX(Команды!$A$2:$AN$7500,MATCH(AW$3,Команды!$A$2:$A$7500,0),$E45+2)=Команды!$AJ$15,TRUE,FALSE),IF(INDEX(Команды!$A$2:$AN$7500,MATCH(AW$3,Команды!$A$2:$A$7500,0),$E45+2)=Команды!$AJ$16,TRUE,FALSE),IF(INDEX(Команды!$A$2:$AN$7500,MATCH(AW$3,Команды!$A$2:$A$7500,0),$E45+2)=Команды!$AJ$17,TRUE,FALSE),IF(INDEX(Команды!$A$2:$AN$7500,MATCH(AW$3,Команды!$A$2:$A$7500,0),$E45+2)=Команды!$AJ$18,TRUE,FALSE),IF(INDEX(Команды!$A$2:$AN$7500,MATCH(AW$3,Команды!$A$2:$A$7500,0),$E45+2)=Команды!$AJ$19,TRUE,FALSE)),INDEX(Команды!$AJ$2:$AL$19,MATCH(INDEX(Команды!$A$2:$AN$7500,MATCH(AW$3,Команды!$A$2:$A$7500,0),$E45+2),Команды!$AJ$2:$AJ$19,0),3),0)</f>
        <v>0.70833333333333337</v>
      </c>
      <c r="AY45" s="342"/>
      <c r="AZ45" s="174" t="str">
        <f>IF(OR(IF(INDEX(Команды!$A$2:$AN$7500,MATCH(AZ$3,Команды!$A$2:$A$7500,0),$E45+2)=Команды!$AJ$2,TRUE,FALSE),IF(INDEX(Команды!$A$2:$AN$7500,MATCH(AZ$3,Команды!$A$2:$A$7500,0),$E45+2)=Команды!$AJ$3,TRUE,FALSE),IF(INDEX(Команды!$A$2:$AN$7500,MATCH(AZ$3,Команды!$A$2:$A$7500,0),$E45+2)=Команды!$AJ$4,TRUE,FALSE),IF(INDEX(Команды!$A$2:$AN$7500,MATCH(AZ$3,Команды!$A$2:$A$7500,0),$E45+2)=Команды!$AJ$5,TRUE,FALSE),IF(INDEX(Команды!$A$2:$AN$7500,MATCH(AZ$3,Команды!$A$2:$A$7500,0),$E45+2)=Команды!$AJ$6,TRUE,FALSE),IF(INDEX(Команды!$A$2:$AN$7500,MATCH(AZ$3,Команды!$A$2:$A$7500,0),$E45+2)=Команды!$AJ$7,TRUE,FALSE),IF(INDEX(Команды!$A$2:$AN$7500,MATCH(AZ$3,Команды!$A$2:$A$7500,0),$E45+2)=Команды!$AJ$8,TRUE,FALSE),IF(INDEX(Команды!$A$2:$AN$7500,MATCH(AZ$3,Команды!$A$2:$A$7500,0),$E45+2)=Команды!$AJ$9,TRUE,FALSE),IF(INDEX(Команды!$A$2:$AN$7500,MATCH(AZ$3,Команды!$A$2:$A$7500,0),$E45+2)=Команды!$AJ$10,TRUE,FALSE),IF(INDEX(Команды!$A$2:$AN$7500,MATCH(AZ$3,Команды!$A$2:$A$7500,0),$E45+2)=Команды!$AJ$11,TRUE,FALSE),IF(INDEX(Команды!$A$2:$AN$7500,MATCH(AZ$3,Команды!$A$2:$A$7500,0),$E45+2)=Команды!$AJ$12,TRUE,FALSE),IF(INDEX(Команды!$A$2:$AN$7500,MATCH(AZ$3,Команды!$A$2:$A$7500,0),$E45+2)=Команды!$AJ$13,TRUE,FALSE),IF(INDEX(Команды!$A$2:$AN$7500,MATCH(AZ$3,Команды!$A$2:$A$7500,0),$E45+2)=Команды!$AJ$14,TRUE,FALSE),IF(INDEX(Команды!$A$2:$AN$7500,MATCH(AZ$3,Команды!$A$2:$A$7500,0),$E45+2)=Команды!$AJ$15,TRUE,FALSE),IF(INDEX(Команды!$A$2:$AN$7500,MATCH(AZ$3,Команды!$A$2:$A$7500,0),$E45+2)=Команды!$AJ$16,TRUE,FALSE),,IF(INDEX(Команды!$A$2:$AN$7500,MATCH(AZ$3,Команды!$A$2:$A$7500,0),$E45+2)=Команды!$AJ$17,TRUE,FALSE),,IF(INDEX(Команды!$A$2:$AN$7500,MATCH(AZ$3,Команды!$A$2:$A$7500,0),$E45+2)=Команды!$AJ$18,TRUE,FALSE),,IF(INDEX(Команды!$A$2:$AN$7500,MATCH(AZ$3,Команды!$A$2:$A$7500,0),$E45+2)=Команды!$AJ$19,TRUE,FALSE)),INDEX(Команды!$AJ$2:$AK$19,MATCH(INDEX(Команды!$A$2:$AN$7500,MATCH(AZ$3,Команды!$A$2:$A$7500,0),$E45+2),Команды!$AJ$2:$AJ$19,0),2),0)</f>
        <v>В</v>
      </c>
      <c r="BA45" s="175" t="str">
        <f>IF(OR(IF(INDEX(Команды!$A$2:$AN$7500,MATCH(AZ$3,Команды!$A$2:$A$7500,0),$E45+2)=Команды!$AJ$2,TRUE,FALSE),IF(INDEX(Команды!$A$2:$AN$7500,MATCH(AZ$3,Команды!$A$2:$A$7500,0),$E45+2)=Команды!$AJ$3,TRUE,FALSE),IF(INDEX(Команды!$A$2:$AN$7500,MATCH(AZ$3,Команды!$A$2:$A$7500,0),$E45+2)=Команды!$AJ$4,TRUE,FALSE),IF(INDEX(Команды!$A$2:$AN$7500,MATCH(AZ$3,Команды!$A$2:$A$7500,0),$E45+2)=Команды!$AJ$5,TRUE,FALSE),IF(INDEX(Команды!$A$2:$AN$7500,MATCH(AZ$3,Команды!$A$2:$A$7500,0),$E45+2)=Команды!$AJ$6,TRUE,FALSE),IF(INDEX(Команды!$A$2:$AN$7500,MATCH(AZ$3,Команды!$A$2:$A$7500,0),$E45+2)=Команды!$AJ$7,TRUE,FALSE),IF(INDEX(Команды!$A$2:$AN$7500,MATCH(AZ$3,Команды!$A$2:$A$7500,0),$E45+2)=Команды!$AJ$8,TRUE,FALSE),IF(INDEX(Команды!$A$2:$AN$7500,MATCH(AZ$3,Команды!$A$2:$A$7500,0),$E45+2)=Команды!$AJ$9,TRUE,FALSE),IF(INDEX(Команды!$A$2:$AN$7500,MATCH(AZ$3,Команды!$A$2:$A$7500,0),$E45+2)=Команды!$AJ$10,TRUE,FALSE),IF(INDEX(Команды!$A$2:$AN$7500,MATCH(AZ$3,Команды!$A$2:$A$7500,0),$E45+2)=Команды!$AJ$11,TRUE,FALSE),IF(INDEX(Команды!$A$2:$AN$7500,MATCH(AZ$3,Команды!$A$2:$A$7500,0),$E45+2)=Команды!$AJ$12,TRUE,FALSE),IF(INDEX(Команды!$A$2:$AN$7500,MATCH(AZ$3,Команды!$A$2:$A$7500,0),$E45+2)=Команды!$AJ$13,TRUE,FALSE),IF(INDEX(Команды!$A$2:$AN$7500,MATCH(AZ$3,Команды!$A$2:$A$7500,0),$E45+2)=Команды!$AJ$14,TRUE,FALSE),IF(INDEX(Команды!$A$2:$AN$7500,MATCH(AZ$3,Команды!$A$2:$A$7500,0),$E45+2)=Команды!$AJ$15,TRUE,FALSE),IF(INDEX(Команды!$A$2:$AN$7500,MATCH(AZ$3,Команды!$A$2:$A$7500,0),$E45+2)=Команды!$AJ$16,TRUE,FALSE),IF(INDEX(Команды!$A$2:$AN$7500,MATCH(AZ$3,Команды!$A$2:$A$7500,0),$E45+2)=Команды!$AJ$17,TRUE,FALSE),IF(INDEX(Команды!$A$2:$AN$7500,MATCH(AZ$3,Команды!$A$2:$A$7500,0),$E45+2)=Команды!$AJ$18,TRUE,FALSE),IF(INDEX(Команды!$A$2:$AN$7500,MATCH(AZ$3,Команды!$A$2:$A$7500,0),$E45+2)=Команды!$AJ$19,TRUE,FALSE)),INDEX(Команды!$AJ$2:$AL$19,MATCH(INDEX(Команды!$A$2:$AN$7500,MATCH(AZ$3,Команды!$A$2:$A$7500,0),$E45+2),Команды!$AJ$2:$AJ$19,0),3),0)</f>
        <v>В</v>
      </c>
      <c r="BB45" s="342"/>
      <c r="BC45" s="174">
        <f>IF(OR(IF(INDEX(Команды!$A$2:$AN$7500,MATCH(BC$3,Команды!$A$2:$A$7500,0),$E45+2)=Команды!$AJ$2,TRUE,FALSE),IF(INDEX(Команды!$A$2:$AN$7500,MATCH(BC$3,Команды!$A$2:$A$7500,0),$E45+2)=Команды!$AJ$3,TRUE,FALSE),IF(INDEX(Команды!$A$2:$AN$7500,MATCH(BC$3,Команды!$A$2:$A$7500,0),$E45+2)=Команды!$AJ$4,TRUE,FALSE),IF(INDEX(Команды!$A$2:$AN$7500,MATCH(BC$3,Команды!$A$2:$A$7500,0),$E45+2)=Команды!$AJ$5,TRUE,FALSE),IF(INDEX(Команды!$A$2:$AN$7500,MATCH(BC$3,Команды!$A$2:$A$7500,0),$E45+2)=Команды!$AJ$6,TRUE,FALSE),IF(INDEX(Команды!$A$2:$AN$7500,MATCH(BC$3,Команды!$A$2:$A$7500,0),$E45+2)=Команды!$AJ$7,TRUE,FALSE),IF(INDEX(Команды!$A$2:$AN$7500,MATCH(BC$3,Команды!$A$2:$A$7500,0),$E45+2)=Команды!$AJ$8,TRUE,FALSE),IF(INDEX(Команды!$A$2:$AN$7500,MATCH(BC$3,Команды!$A$2:$A$7500,0),$E45+2)=Команды!$AJ$9,TRUE,FALSE),IF(INDEX(Команды!$A$2:$AN$7500,MATCH(BC$3,Команды!$A$2:$A$7500,0),$E45+2)=Команды!$AJ$10,TRUE,FALSE),IF(INDEX(Команды!$A$2:$AN$7500,MATCH(BC$3,Команды!$A$2:$A$7500,0),$E45+2)=Команды!$AJ$11,TRUE,FALSE),IF(INDEX(Команды!$A$2:$AN$7500,MATCH(BC$3,Команды!$A$2:$A$7500,0),$E45+2)=Команды!$AJ$12,TRUE,FALSE),IF(INDEX(Команды!$A$2:$AN$7500,MATCH(BC$3,Команды!$A$2:$A$7500,0),$E45+2)=Команды!$AJ$13,TRUE,FALSE),IF(INDEX(Команды!$A$2:$AN$7500,MATCH(BC$3,Команды!$A$2:$A$7500,0),$E45+2)=Команды!$AJ$14,TRUE,FALSE),IF(INDEX(Команды!$A$2:$AN$7500,MATCH(BC$3,Команды!$A$2:$A$7500,0),$E45+2)=Команды!$AJ$15,TRUE,FALSE),IF(INDEX(Команды!$A$2:$AN$7500,MATCH(BC$3,Команды!$A$2:$A$7500,0),$E45+2)=Команды!$AJ$16,TRUE,FALSE),,IF(INDEX(Команды!$A$2:$AN$7500,MATCH(BC$3,Команды!$A$2:$A$7500,0),$E45+2)=Команды!$AJ$17,TRUE,FALSE),,IF(INDEX(Команды!$A$2:$AN$7500,MATCH(BC$3,Команды!$A$2:$A$7500,0),$E45+2)=Команды!$AJ$18,TRUE,FALSE),,IF(INDEX(Команды!$A$2:$AN$7500,MATCH(BC$3,Команды!$A$2:$A$7500,0),$E45+2)=Команды!$AJ$19,TRUE,FALSE)),INDEX(Команды!$AJ$2:$AK$19,MATCH(INDEX(Команды!$A$2:$AN$7500,MATCH(BC$3,Команды!$A$2:$A$7500,0),$E45+2),Команды!$AJ$2:$AJ$19,0),2),0)</f>
        <v>0.625</v>
      </c>
      <c r="BD45" s="175">
        <f>IF(OR(IF(INDEX(Команды!$A$2:$AN$7500,MATCH(BC$3,Команды!$A$2:$A$7500,0),$E45+2)=Команды!$AJ$2,TRUE,FALSE),IF(INDEX(Команды!$A$2:$AN$7500,MATCH(BC$3,Команды!$A$2:$A$7500,0),$E45+2)=Команды!$AJ$3,TRUE,FALSE),IF(INDEX(Команды!$A$2:$AN$7500,MATCH(BC$3,Команды!$A$2:$A$7500,0),$E45+2)=Команды!$AJ$4,TRUE,FALSE),IF(INDEX(Команды!$A$2:$AN$7500,MATCH(BC$3,Команды!$A$2:$A$7500,0),$E45+2)=Команды!$AJ$5,TRUE,FALSE),IF(INDEX(Команды!$A$2:$AN$7500,MATCH(BC$3,Команды!$A$2:$A$7500,0),$E45+2)=Команды!$AJ$6,TRUE,FALSE),IF(INDEX(Команды!$A$2:$AN$7500,MATCH(BC$3,Команды!$A$2:$A$7500,0),$E45+2)=Команды!$AJ$7,TRUE,FALSE),IF(INDEX(Команды!$A$2:$AN$7500,MATCH(BC$3,Команды!$A$2:$A$7500,0),$E45+2)=Команды!$AJ$8,TRUE,FALSE),IF(INDEX(Команды!$A$2:$AN$7500,MATCH(BC$3,Команды!$A$2:$A$7500,0),$E45+2)=Команды!$AJ$9,TRUE,FALSE),IF(INDEX(Команды!$A$2:$AN$7500,MATCH(BC$3,Команды!$A$2:$A$7500,0),$E45+2)=Команды!$AJ$10,TRUE,FALSE),IF(INDEX(Команды!$A$2:$AN$7500,MATCH(BC$3,Команды!$A$2:$A$7500,0),$E45+2)=Команды!$AJ$11,TRUE,FALSE),IF(INDEX(Команды!$A$2:$AN$7500,MATCH(BC$3,Команды!$A$2:$A$7500,0),$E45+2)=Команды!$AJ$12,TRUE,FALSE),IF(INDEX(Команды!$A$2:$AN$7500,MATCH(BC$3,Команды!$A$2:$A$7500,0),$E45+2)=Команды!$AJ$13,TRUE,FALSE),IF(INDEX(Команды!$A$2:$AN$7500,MATCH(BC$3,Команды!$A$2:$A$7500,0),$E45+2)=Команды!$AJ$14,TRUE,FALSE),IF(INDEX(Команды!$A$2:$AN$7500,MATCH(BC$3,Команды!$A$2:$A$7500,0),$E45+2)=Команды!$AJ$15,TRUE,FALSE),IF(INDEX(Команды!$A$2:$AN$7500,MATCH(BC$3,Команды!$A$2:$A$7500,0),$E45+2)=Команды!$AJ$16,TRUE,FALSE),IF(INDEX(Команды!$A$2:$AN$7500,MATCH(BC$3,Команды!$A$2:$A$7500,0),$E45+2)=Команды!$AJ$17,TRUE,FALSE),IF(INDEX(Команды!$A$2:$AN$7500,MATCH(BC$3,Команды!$A$2:$A$7500,0),$E45+2)=Команды!$AJ$18,TRUE,FALSE),IF(INDEX(Команды!$A$2:$AN$7500,MATCH(BC$3,Команды!$A$2:$A$7500,0),$E45+2)=Команды!$AJ$19,TRUE,FALSE)),INDEX(Команды!$AJ$2:$AL$19,MATCH(INDEX(Команды!$A$2:$AN$7500,MATCH(BC$3,Команды!$A$2:$A$7500,0),$E45+2),Команды!$AJ$2:$AJ$19,0),3),0)</f>
        <v>1</v>
      </c>
      <c r="BE45" s="342"/>
      <c r="BF45" s="174">
        <f>IF(OR(IF(INDEX(Команды!$A$2:$AN$7500,MATCH(BF$3,Команды!$A$2:$A$7500,0),$E45+2)=Команды!$AJ$2,TRUE,FALSE),IF(INDEX(Команды!$A$2:$AN$7500,MATCH(BF$3,Команды!$A$2:$A$7500,0),$E45+2)=Команды!$AJ$3,TRUE,FALSE),IF(INDEX(Команды!$A$2:$AN$7500,MATCH(BF$3,Команды!$A$2:$A$7500,0),$E45+2)=Команды!$AJ$4,TRUE,FALSE),IF(INDEX(Команды!$A$2:$AN$7500,MATCH(BF$3,Команды!$A$2:$A$7500,0),$E45+2)=Команды!$AJ$5,TRUE,FALSE),IF(INDEX(Команды!$A$2:$AN$7500,MATCH(BF$3,Команды!$A$2:$A$7500,0),$E45+2)=Команды!$AJ$6,TRUE,FALSE),IF(INDEX(Команды!$A$2:$AN$7500,MATCH(BF$3,Команды!$A$2:$A$7500,0),$E45+2)=Команды!$AJ$7,TRUE,FALSE),IF(INDEX(Команды!$A$2:$AN$7500,MATCH(BF$3,Команды!$A$2:$A$7500,0),$E45+2)=Команды!$AJ$8,TRUE,FALSE),IF(INDEX(Команды!$A$2:$AN$7500,MATCH(BF$3,Команды!$A$2:$A$7500,0),$E45+2)=Команды!$AJ$9,TRUE,FALSE),IF(INDEX(Команды!$A$2:$AN$7500,MATCH(BF$3,Команды!$A$2:$A$7500,0),$E45+2)=Команды!$AJ$10,TRUE,FALSE),IF(INDEX(Команды!$A$2:$AN$7500,MATCH(BF$3,Команды!$A$2:$A$7500,0),$E45+2)=Команды!$AJ$11,TRUE,FALSE),IF(INDEX(Команды!$A$2:$AN$7500,MATCH(BF$3,Команды!$A$2:$A$7500,0),$E45+2)=Команды!$AJ$12,TRUE,FALSE),IF(INDEX(Команды!$A$2:$AN$7500,MATCH(BF$3,Команды!$A$2:$A$7500,0),$E45+2)=Команды!$AJ$13,TRUE,FALSE),IF(INDEX(Команды!$A$2:$AN$7500,MATCH(BF$3,Команды!$A$2:$A$7500,0),$E45+2)=Команды!$AJ$14,TRUE,FALSE),IF(INDEX(Команды!$A$2:$AN$7500,MATCH(BF$3,Команды!$A$2:$A$7500,0),$E45+2)=Команды!$AJ$15,TRUE,FALSE),IF(INDEX(Команды!$A$2:$AN$7500,MATCH(BF$3,Команды!$A$2:$A$7500,0),$E45+2)=Команды!$AJ$16,TRUE,FALSE),,IF(INDEX(Команды!$A$2:$AN$7500,MATCH(BF$3,Команды!$A$2:$A$7500,0),$E45+2)=Команды!$AJ$17,TRUE,FALSE),,IF(INDEX(Команды!$A$2:$AN$7500,MATCH(BF$3,Команды!$A$2:$A$7500,0),$E45+2)=Команды!$AJ$18,TRUE,FALSE),,IF(INDEX(Команды!$A$2:$AN$7500,MATCH(BF$3,Команды!$A$2:$A$7500,0),$E45+2)=Команды!$AJ$19,TRUE,FALSE)),INDEX(Команды!$AJ$2:$AK$19,MATCH(INDEX(Команды!$A$2:$AN$7500,MATCH(BF$3,Команды!$A$2:$A$7500,0),$E45+2),Команды!$AJ$2:$AJ$19,0),2),0)</f>
        <v>0.64583333333333337</v>
      </c>
      <c r="BG45" s="175">
        <f>IF(OR(IF(INDEX(Команды!$A$2:$AN$7500,MATCH(BF$3,Команды!$A$2:$A$7500,0),$E45+2)=Команды!$AJ$2,TRUE,FALSE),IF(INDEX(Команды!$A$2:$AN$7500,MATCH(BF$3,Команды!$A$2:$A$7500,0),$E45+2)=Команды!$AJ$3,TRUE,FALSE),IF(INDEX(Команды!$A$2:$AN$7500,MATCH(BF$3,Команды!$A$2:$A$7500,0),$E45+2)=Команды!$AJ$4,TRUE,FALSE),IF(INDEX(Команды!$A$2:$AN$7500,MATCH(BF$3,Команды!$A$2:$A$7500,0),$E45+2)=Команды!$AJ$5,TRUE,FALSE),IF(INDEX(Команды!$A$2:$AN$7500,MATCH(BF$3,Команды!$A$2:$A$7500,0),$E45+2)=Команды!$AJ$6,TRUE,FALSE),IF(INDEX(Команды!$A$2:$AN$7500,MATCH(BF$3,Команды!$A$2:$A$7500,0),$E45+2)=Команды!$AJ$7,TRUE,FALSE),IF(INDEX(Команды!$A$2:$AN$7500,MATCH(BF$3,Команды!$A$2:$A$7500,0),$E45+2)=Команды!$AJ$8,TRUE,FALSE),IF(INDEX(Команды!$A$2:$AN$7500,MATCH(BF$3,Команды!$A$2:$A$7500,0),$E45+2)=Команды!$AJ$9,TRUE,FALSE),IF(INDEX(Команды!$A$2:$AN$7500,MATCH(BF$3,Команды!$A$2:$A$7500,0),$E45+2)=Команды!$AJ$10,TRUE,FALSE),IF(INDEX(Команды!$A$2:$AN$7500,MATCH(BF$3,Команды!$A$2:$A$7500,0),$E45+2)=Команды!$AJ$11,TRUE,FALSE),IF(INDEX(Команды!$A$2:$AN$7500,MATCH(BF$3,Команды!$A$2:$A$7500,0),$E45+2)=Команды!$AJ$12,TRUE,FALSE),IF(INDEX(Команды!$A$2:$AN$7500,MATCH(BF$3,Команды!$A$2:$A$7500,0),$E45+2)=Команды!$AJ$13,TRUE,FALSE),IF(INDEX(Команды!$A$2:$AN$7500,MATCH(BF$3,Команды!$A$2:$A$7500,0),$E45+2)=Команды!$AJ$14,TRUE,FALSE),IF(INDEX(Команды!$A$2:$AN$7500,MATCH(BF$3,Команды!$A$2:$A$7500,0),$E45+2)=Команды!$AJ$15,TRUE,FALSE),IF(INDEX(Команды!$A$2:$AN$7500,MATCH(BF$3,Команды!$A$2:$A$7500,0),$E45+2)=Команды!$AJ$16,TRUE,FALSE),IF(INDEX(Команды!$A$2:$AN$7500,MATCH(BF$3,Команды!$A$2:$A$7500,0),$E45+2)=Команды!$AJ$17,TRUE,FALSE),IF(INDEX(Команды!$A$2:$AN$7500,MATCH(BF$3,Команды!$A$2:$A$7500,0),$E45+2)=Команды!$AJ$18,TRUE,FALSE),IF(INDEX(Команды!$A$2:$AN$7500,MATCH(BF$3,Команды!$A$2:$A$7500,0),$E45+2)=Команды!$AJ$19,TRUE,FALSE)),INDEX(Команды!$AJ$2:$AL$19,MATCH(INDEX(Команды!$A$2:$AN$7500,MATCH(BF$3,Команды!$A$2:$A$7500,0),$E45+2),Команды!$AJ$2:$AJ$19,0),3),0)</f>
        <v>1.0208333333333333</v>
      </c>
      <c r="BH45" s="342"/>
      <c r="BI45" s="174">
        <f>IF(OR(IF(INDEX(Команды!$A$2:$AN$7500,MATCH(BI$3,Команды!$A$2:$A$7500,0),$E45+2)=Команды!$AJ$2,TRUE,FALSE),IF(INDEX(Команды!$A$2:$AN$7500,MATCH(BI$3,Команды!$A$2:$A$7500,0),$E45+2)=Команды!$AJ$3,TRUE,FALSE),IF(INDEX(Команды!$A$2:$AN$7500,MATCH(BI$3,Команды!$A$2:$A$7500,0),$E45+2)=Команды!$AJ$4,TRUE,FALSE),IF(INDEX(Команды!$A$2:$AN$7500,MATCH(BI$3,Команды!$A$2:$A$7500,0),$E45+2)=Команды!$AJ$5,TRUE,FALSE),IF(INDEX(Команды!$A$2:$AN$7500,MATCH(BI$3,Команды!$A$2:$A$7500,0),$E45+2)=Команды!$AJ$6,TRUE,FALSE),IF(INDEX(Команды!$A$2:$AN$7500,MATCH(BI$3,Команды!$A$2:$A$7500,0),$E45+2)=Команды!$AJ$7,TRUE,FALSE),IF(INDEX(Команды!$A$2:$AN$7500,MATCH(BI$3,Команды!$A$2:$A$7500,0),$E45+2)=Команды!$AJ$8,TRUE,FALSE),IF(INDEX(Команды!$A$2:$AN$7500,MATCH(BI$3,Команды!$A$2:$A$7500,0),$E45+2)=Команды!$AJ$9,TRUE,FALSE),IF(INDEX(Команды!$A$2:$AN$7500,MATCH(BI$3,Команды!$A$2:$A$7500,0),$E45+2)=Команды!$AJ$10,TRUE,FALSE),IF(INDEX(Команды!$A$2:$AN$7500,MATCH(BI$3,Команды!$A$2:$A$7500,0),$E45+2)=Команды!$AJ$11,TRUE,FALSE),IF(INDEX(Команды!$A$2:$AN$7500,MATCH(BI$3,Команды!$A$2:$A$7500,0),$E45+2)=Команды!$AJ$12,TRUE,FALSE),IF(INDEX(Команды!$A$2:$AN$7500,MATCH(BI$3,Команды!$A$2:$A$7500,0),$E45+2)=Команды!$AJ$13,TRUE,FALSE),IF(INDEX(Команды!$A$2:$AN$7500,MATCH(BI$3,Команды!$A$2:$A$7500,0),$E45+2)=Команды!$AJ$14,TRUE,FALSE),IF(INDEX(Команды!$A$2:$AN$7500,MATCH(BI$3,Команды!$A$2:$A$7500,0),$E45+2)=Команды!$AJ$15,TRUE,FALSE),IF(INDEX(Команды!$A$2:$AN$7500,MATCH(BI$3,Команды!$A$2:$A$7500,0),$E45+2)=Команды!$AJ$16,TRUE,FALSE),,IF(INDEX(Команды!$A$2:$AN$7500,MATCH(BI$3,Команды!$A$2:$A$7500,0),$E45+2)=Команды!$AJ$17,TRUE,FALSE),,IF(INDEX(Команды!$A$2:$AN$7500,MATCH(BI$3,Команды!$A$2:$A$7500,0),$E45+2)=Команды!$AJ$18,TRUE,FALSE),,IF(INDEX(Команды!$A$2:$AN$7500,MATCH(BI$3,Команды!$A$2:$A$7500,0),$E45+2)=Команды!$AJ$19,TRUE,FALSE)),INDEX(Команды!$AJ$2:$AK$19,MATCH(INDEX(Команды!$A$2:$AN$7500,MATCH(BI$3,Команды!$A$2:$A$7500,0),$E45+2),Команды!$AJ$2:$AJ$19,0),2),0)</f>
        <v>0.64583333333333337</v>
      </c>
      <c r="BJ45" s="175">
        <f>IF(OR(IF(INDEX(Команды!$A$2:$AN$7500,MATCH(BI$3,Команды!$A$2:$A$7500,0),$E45+2)=Команды!$AJ$2,TRUE,FALSE),IF(INDEX(Команды!$A$2:$AN$7500,MATCH(BI$3,Команды!$A$2:$A$7500,0),$E45+2)=Команды!$AJ$3,TRUE,FALSE),IF(INDEX(Команды!$A$2:$AN$7500,MATCH(BI$3,Команды!$A$2:$A$7500,0),$E45+2)=Команды!$AJ$4,TRUE,FALSE),IF(INDEX(Команды!$A$2:$AN$7500,MATCH(BI$3,Команды!$A$2:$A$7500,0),$E45+2)=Команды!$AJ$5,TRUE,FALSE),IF(INDEX(Команды!$A$2:$AN$7500,MATCH(BI$3,Команды!$A$2:$A$7500,0),$E45+2)=Команды!$AJ$6,TRUE,FALSE),IF(INDEX(Команды!$A$2:$AN$7500,MATCH(BI$3,Команды!$A$2:$A$7500,0),$E45+2)=Команды!$AJ$7,TRUE,FALSE),IF(INDEX(Команды!$A$2:$AN$7500,MATCH(BI$3,Команды!$A$2:$A$7500,0),$E45+2)=Команды!$AJ$8,TRUE,FALSE),IF(INDEX(Команды!$A$2:$AN$7500,MATCH(BI$3,Команды!$A$2:$A$7500,0),$E45+2)=Команды!$AJ$9,TRUE,FALSE),IF(INDEX(Команды!$A$2:$AN$7500,MATCH(BI$3,Команды!$A$2:$A$7500,0),$E45+2)=Команды!$AJ$10,TRUE,FALSE),IF(INDEX(Команды!$A$2:$AN$7500,MATCH(BI$3,Команды!$A$2:$A$7500,0),$E45+2)=Команды!$AJ$11,TRUE,FALSE),IF(INDEX(Команды!$A$2:$AN$7500,MATCH(BI$3,Команды!$A$2:$A$7500,0),$E45+2)=Команды!$AJ$12,TRUE,FALSE),IF(INDEX(Команды!$A$2:$AN$7500,MATCH(BI$3,Команды!$A$2:$A$7500,0),$E45+2)=Команды!$AJ$13,TRUE,FALSE),IF(INDEX(Команды!$A$2:$AN$7500,MATCH(BI$3,Команды!$A$2:$A$7500,0),$E45+2)=Команды!$AJ$14,TRUE,FALSE),IF(INDEX(Команды!$A$2:$AN$7500,MATCH(BI$3,Команды!$A$2:$A$7500,0),$E45+2)=Команды!$AJ$15,TRUE,FALSE),IF(INDEX(Команды!$A$2:$AN$7500,MATCH(BI$3,Команды!$A$2:$A$7500,0),$E45+2)=Команды!$AJ$16,TRUE,FALSE),IF(INDEX(Команды!$A$2:$AN$7500,MATCH(BI$3,Команды!$A$2:$A$7500,0),$E45+2)=Команды!$AJ$17,TRUE,FALSE),IF(INDEX(Команды!$A$2:$AN$7500,MATCH(BI$3,Команды!$A$2:$A$7500,0),$E45+2)=Команды!$AJ$18,TRUE,FALSE),IF(INDEX(Команды!$A$2:$AN$7500,MATCH(BI$3,Команды!$A$2:$A$7500,0),$E45+2)=Команды!$AJ$19,TRUE,FALSE)),INDEX(Команды!$AJ$2:$AL$19,MATCH(INDEX(Команды!$A$2:$AN$7500,MATCH(BI$3,Команды!$A$2:$A$7500,0),$E45+2),Команды!$AJ$2:$AJ$19,0),3),0)</f>
        <v>1.0208333333333333</v>
      </c>
      <c r="BK45" s="342"/>
      <c r="BL45" s="174">
        <f>IF(OR(IF(INDEX(Команды!$A$2:$AN$7500,MATCH(BL$3,Команды!$A$2:$A$7500,0),$E45+2)=Команды!$AJ$2,TRUE,FALSE),IF(INDEX(Команды!$A$2:$AN$7500,MATCH(BL$3,Команды!$A$2:$A$7500,0),$E45+2)=Команды!$AJ$3,TRUE,FALSE),IF(INDEX(Команды!$A$2:$AN$7500,MATCH(BL$3,Команды!$A$2:$A$7500,0),$E45+2)=Команды!$AJ$4,TRUE,FALSE),IF(INDEX(Команды!$A$2:$AN$7500,MATCH(BL$3,Команды!$A$2:$A$7500,0),$E45+2)=Команды!$AJ$5,TRUE,FALSE),IF(INDEX(Команды!$A$2:$AN$7500,MATCH(BL$3,Команды!$A$2:$A$7500,0),$E45+2)=Команды!$AJ$6,TRUE,FALSE),IF(INDEX(Команды!$A$2:$AN$7500,MATCH(BL$3,Команды!$A$2:$A$7500,0),$E45+2)=Команды!$AJ$7,TRUE,FALSE),IF(INDEX(Команды!$A$2:$AN$7500,MATCH(BL$3,Команды!$A$2:$A$7500,0),$E45+2)=Команды!$AJ$8,TRUE,FALSE),IF(INDEX(Команды!$A$2:$AN$7500,MATCH(BL$3,Команды!$A$2:$A$7500,0),$E45+2)=Команды!$AJ$9,TRUE,FALSE),IF(INDEX(Команды!$A$2:$AN$7500,MATCH(BL$3,Команды!$A$2:$A$7500,0),$E45+2)=Команды!$AJ$10,TRUE,FALSE),IF(INDEX(Команды!$A$2:$AN$7500,MATCH(BL$3,Команды!$A$2:$A$7500,0),$E45+2)=Команды!$AJ$11,TRUE,FALSE),IF(INDEX(Команды!$A$2:$AN$7500,MATCH(BL$3,Команды!$A$2:$A$7500,0),$E45+2)=Команды!$AJ$12,TRUE,FALSE),IF(INDEX(Команды!$A$2:$AN$7500,MATCH(BL$3,Команды!$A$2:$A$7500,0),$E45+2)=Команды!$AJ$13,TRUE,FALSE),IF(INDEX(Команды!$A$2:$AN$7500,MATCH(BL$3,Команды!$A$2:$A$7500,0),$E45+2)=Команды!$AJ$14,TRUE,FALSE),IF(INDEX(Команды!$A$2:$AN$7500,MATCH(BL$3,Команды!$A$2:$A$7500,0),$E45+2)=Команды!$AJ$15,TRUE,FALSE),IF(INDEX(Команды!$A$2:$AN$7500,MATCH(BL$3,Команды!$A$2:$A$7500,0),$E45+2)=Команды!$AJ$16,TRUE,FALSE),,IF(INDEX(Команды!$A$2:$AN$7500,MATCH(BL$3,Команды!$A$2:$A$7500,0),$E45+2)=Команды!$AJ$17,TRUE,FALSE),,IF(INDEX(Команды!$A$2:$AN$7500,MATCH(BL$3,Команды!$A$2:$A$7500,0),$E45+2)=Команды!$AJ$18,TRUE,FALSE),,IF(INDEX(Команды!$A$2:$AN$7500,MATCH(BL$3,Команды!$A$2:$A$7500,0),$E45+2)=Команды!$AJ$19,TRUE,FALSE)),INDEX(Команды!$AJ$2:$AK$19,MATCH(INDEX(Команды!$A$2:$AN$7500,MATCH(BL$3,Команды!$A$2:$A$7500,0),$E45+2),Команды!$AJ$2:$AJ$19,0),2),0)</f>
        <v>0.64583333333333337</v>
      </c>
      <c r="BM45" s="175">
        <f>IF(OR(IF(INDEX(Команды!$A$2:$AN$7500,MATCH(BL$3,Команды!$A$2:$A$7500,0),$E45+2)=Команды!$AJ$2,TRUE,FALSE),IF(INDEX(Команды!$A$2:$AN$7500,MATCH(BL$3,Команды!$A$2:$A$7500,0),$E45+2)=Команды!$AJ$3,TRUE,FALSE),IF(INDEX(Команды!$A$2:$AN$7500,MATCH(BL$3,Команды!$A$2:$A$7500,0),$E45+2)=Команды!$AJ$4,TRUE,FALSE),IF(INDEX(Команды!$A$2:$AN$7500,MATCH(BL$3,Команды!$A$2:$A$7500,0),$E45+2)=Команды!$AJ$5,TRUE,FALSE),IF(INDEX(Команды!$A$2:$AN$7500,MATCH(BL$3,Команды!$A$2:$A$7500,0),$E45+2)=Команды!$AJ$6,TRUE,FALSE),IF(INDEX(Команды!$A$2:$AN$7500,MATCH(BL$3,Команды!$A$2:$A$7500,0),$E45+2)=Команды!$AJ$7,TRUE,FALSE),IF(INDEX(Команды!$A$2:$AN$7500,MATCH(BL$3,Команды!$A$2:$A$7500,0),$E45+2)=Команды!$AJ$8,TRUE,FALSE),IF(INDEX(Команды!$A$2:$AN$7500,MATCH(BL$3,Команды!$A$2:$A$7500,0),$E45+2)=Команды!$AJ$9,TRUE,FALSE),IF(INDEX(Команды!$A$2:$AN$7500,MATCH(BL$3,Команды!$A$2:$A$7500,0),$E45+2)=Команды!$AJ$10,TRUE,FALSE),IF(INDEX(Команды!$A$2:$AN$7500,MATCH(BL$3,Команды!$A$2:$A$7500,0),$E45+2)=Команды!$AJ$11,TRUE,FALSE),IF(INDEX(Команды!$A$2:$AN$7500,MATCH(BL$3,Команды!$A$2:$A$7500,0),$E45+2)=Команды!$AJ$12,TRUE,FALSE),IF(INDEX(Команды!$A$2:$AN$7500,MATCH(BL$3,Команды!$A$2:$A$7500,0),$E45+2)=Команды!$AJ$13,TRUE,FALSE),IF(INDEX(Команды!$A$2:$AN$7500,MATCH(BL$3,Команды!$A$2:$A$7500,0),$E45+2)=Команды!$AJ$14,TRUE,FALSE),IF(INDEX(Команды!$A$2:$AN$7500,MATCH(BL$3,Команды!$A$2:$A$7500,0),$E45+2)=Команды!$AJ$15,TRUE,FALSE),IF(INDEX(Команды!$A$2:$AN$7500,MATCH(BL$3,Команды!$A$2:$A$7500,0),$E45+2)=Команды!$AJ$16,TRUE,FALSE),IF(INDEX(Команды!$A$2:$AN$7500,MATCH(BL$3,Команды!$A$2:$A$7500,0),$E45+2)=Команды!$AJ$17,TRUE,FALSE),IF(INDEX(Команды!$A$2:$AN$7500,MATCH(BL$3,Команды!$A$2:$A$7500,0),$E45+2)=Команды!$AJ$18,TRUE,FALSE),IF(INDEX(Команды!$A$2:$AN$7500,MATCH(BL$3,Команды!$A$2:$A$7500,0),$E45+2)=Команды!$AJ$19,TRUE,FALSE)),INDEX(Команды!$AJ$2:$AL$19,MATCH(INDEX(Команды!$A$2:$AN$7500,MATCH(BL$3,Команды!$A$2:$A$7500,0),$E45+2),Команды!$AJ$2:$AJ$19,0),3),0)</f>
        <v>1.0208333333333333</v>
      </c>
      <c r="BN45" s="342"/>
      <c r="BO45" s="174" t="str">
        <f>IF(OR(IF(INDEX(Команды!$A$2:$AN$7500,MATCH(BO$3,Команды!$A$2:$A$7500,0),$E45+2)=Команды!$AJ$2,TRUE,FALSE),IF(INDEX(Команды!$A$2:$AN$7500,MATCH(BO$3,Команды!$A$2:$A$7500,0),$E45+2)=Команды!$AJ$3,TRUE,FALSE),IF(INDEX(Команды!$A$2:$AN$7500,MATCH(BO$3,Команды!$A$2:$A$7500,0),$E45+2)=Команды!$AJ$4,TRUE,FALSE),IF(INDEX(Команды!$A$2:$AN$7500,MATCH(BO$3,Команды!$A$2:$A$7500,0),$E45+2)=Команды!$AJ$5,TRUE,FALSE),IF(INDEX(Команды!$A$2:$AN$7500,MATCH(BO$3,Команды!$A$2:$A$7500,0),$E45+2)=Команды!$AJ$6,TRUE,FALSE),IF(INDEX(Команды!$A$2:$AN$7500,MATCH(BO$3,Команды!$A$2:$A$7500,0),$E45+2)=Команды!$AJ$7,TRUE,FALSE),IF(INDEX(Команды!$A$2:$AN$7500,MATCH(BO$3,Команды!$A$2:$A$7500,0),$E45+2)=Команды!$AJ$8,TRUE,FALSE),IF(INDEX(Команды!$A$2:$AN$7500,MATCH(BO$3,Команды!$A$2:$A$7500,0),$E45+2)=Команды!$AJ$9,TRUE,FALSE),IF(INDEX(Команды!$A$2:$AN$7500,MATCH(BO$3,Команды!$A$2:$A$7500,0),$E45+2)=Команды!$AJ$10,TRUE,FALSE),IF(INDEX(Команды!$A$2:$AN$7500,MATCH(BO$3,Команды!$A$2:$A$7500,0),$E45+2)=Команды!$AJ$11,TRUE,FALSE),IF(INDEX(Команды!$A$2:$AN$7500,MATCH(BO$3,Команды!$A$2:$A$7500,0),$E45+2)=Команды!$AJ$12,TRUE,FALSE),IF(INDEX(Команды!$A$2:$AN$7500,MATCH(BO$3,Команды!$A$2:$A$7500,0),$E45+2)=Команды!$AJ$13,TRUE,FALSE),IF(INDEX(Команды!$A$2:$AN$7500,MATCH(BO$3,Команды!$A$2:$A$7500,0),$E45+2)=Команды!$AJ$14,TRUE,FALSE),IF(INDEX(Команды!$A$2:$AN$7500,MATCH(BO$3,Команды!$A$2:$A$7500,0),$E45+2)=Команды!$AJ$15,TRUE,FALSE),IF(INDEX(Команды!$A$2:$AN$7500,MATCH(BO$3,Команды!$A$2:$A$7500,0),$E45+2)=Команды!$AJ$16,TRUE,FALSE),,IF(INDEX(Команды!$A$2:$AN$7500,MATCH(BO$3,Команды!$A$2:$A$7500,0),$E45+2)=Команды!$AJ$17,TRUE,FALSE),,IF(INDEX(Команды!$A$2:$AN$7500,MATCH(BO$3,Команды!$A$2:$A$7500,0),$E45+2)=Команды!$AJ$18,TRUE,FALSE),,IF(INDEX(Команды!$A$2:$AN$7500,MATCH(BO$3,Команды!$A$2:$A$7500,0),$E45+2)=Команды!$AJ$19,TRUE,FALSE)),INDEX(Команды!$AJ$2:$AK$19,MATCH(INDEX(Команды!$A$2:$AN$7500,MATCH(BO$3,Команды!$A$2:$A$7500,0),$E45+2),Команды!$AJ$2:$AJ$19,0),2),0)</f>
        <v>В</v>
      </c>
      <c r="BP45" s="175" t="str">
        <f>IF(OR(IF(INDEX(Команды!$A$2:$AN$7500,MATCH(BO$3,Команды!$A$2:$A$7500,0),$E45+2)=Команды!$AJ$2,TRUE,FALSE),IF(INDEX(Команды!$A$2:$AN$7500,MATCH(BO$3,Команды!$A$2:$A$7500,0),$E45+2)=Команды!$AJ$3,TRUE,FALSE),IF(INDEX(Команды!$A$2:$AN$7500,MATCH(BO$3,Команды!$A$2:$A$7500,0),$E45+2)=Команды!$AJ$4,TRUE,FALSE),IF(INDEX(Команды!$A$2:$AN$7500,MATCH(BO$3,Команды!$A$2:$A$7500,0),$E45+2)=Команды!$AJ$5,TRUE,FALSE),IF(INDEX(Команды!$A$2:$AN$7500,MATCH(BO$3,Команды!$A$2:$A$7500,0),$E45+2)=Команды!$AJ$6,TRUE,FALSE),IF(INDEX(Команды!$A$2:$AN$7500,MATCH(BO$3,Команды!$A$2:$A$7500,0),$E45+2)=Команды!$AJ$7,TRUE,FALSE),IF(INDEX(Команды!$A$2:$AN$7500,MATCH(BO$3,Команды!$A$2:$A$7500,0),$E45+2)=Команды!$AJ$8,TRUE,FALSE),IF(INDEX(Команды!$A$2:$AN$7500,MATCH(BO$3,Команды!$A$2:$A$7500,0),$E45+2)=Команды!$AJ$9,TRUE,FALSE),IF(INDEX(Команды!$A$2:$AN$7500,MATCH(BO$3,Команды!$A$2:$A$7500,0),$E45+2)=Команды!$AJ$10,TRUE,FALSE),IF(INDEX(Команды!$A$2:$AN$7500,MATCH(BO$3,Команды!$A$2:$A$7500,0),$E45+2)=Команды!$AJ$11,TRUE,FALSE),IF(INDEX(Команды!$A$2:$AN$7500,MATCH(BO$3,Команды!$A$2:$A$7500,0),$E45+2)=Команды!$AJ$12,TRUE,FALSE),IF(INDEX(Команды!$A$2:$AN$7500,MATCH(BO$3,Команды!$A$2:$A$7500,0),$E45+2)=Команды!$AJ$13,TRUE,FALSE),IF(INDEX(Команды!$A$2:$AN$7500,MATCH(BO$3,Команды!$A$2:$A$7500,0),$E45+2)=Команды!$AJ$14,TRUE,FALSE),IF(INDEX(Команды!$A$2:$AN$7500,MATCH(BO$3,Команды!$A$2:$A$7500,0),$E45+2)=Команды!$AJ$15,TRUE,FALSE),IF(INDEX(Команды!$A$2:$AN$7500,MATCH(BO$3,Команды!$A$2:$A$7500,0),$E45+2)=Команды!$AJ$16,TRUE,FALSE),IF(INDEX(Команды!$A$2:$AN$7500,MATCH(BO$3,Команды!$A$2:$A$7500,0),$E45+2)=Команды!$AJ$17,TRUE,FALSE),IF(INDEX(Команды!$A$2:$AN$7500,MATCH(BO$3,Команды!$A$2:$A$7500,0),$E45+2)=Команды!$AJ$18,TRUE,FALSE),IF(INDEX(Команды!$A$2:$AN$7500,MATCH(BO$3,Команды!$A$2:$A$7500,0),$E45+2)=Команды!$AJ$19,TRUE,FALSE)),INDEX(Команды!$AJ$2:$AL$19,MATCH(INDEX(Команды!$A$2:$AN$7500,MATCH(BO$3,Команды!$A$2:$A$7500,0),$E45+2),Команды!$AJ$2:$AJ$19,0),3),0)</f>
        <v>В</v>
      </c>
      <c r="BQ45" s="342"/>
      <c r="BR45" s="174" t="str">
        <f>IF(OR(IF(INDEX(Команды!$A$2:$AN$7500,MATCH(BR$3,Команды!$A$2:$A$7500,0),$E45+2)=Команды!$AJ$2,TRUE,FALSE),IF(INDEX(Команды!$A$2:$AN$7500,MATCH(BR$3,Команды!$A$2:$A$7500,0),$E45+2)=Команды!$AJ$3,TRUE,FALSE),IF(INDEX(Команды!$A$2:$AN$7500,MATCH(BR$3,Команды!$A$2:$A$7500,0),$E45+2)=Команды!$AJ$4,TRUE,FALSE),IF(INDEX(Команды!$A$2:$AN$7500,MATCH(BR$3,Команды!$A$2:$A$7500,0),$E45+2)=Команды!$AJ$5,TRUE,FALSE),IF(INDEX(Команды!$A$2:$AN$7500,MATCH(BR$3,Команды!$A$2:$A$7500,0),$E45+2)=Команды!$AJ$6,TRUE,FALSE),IF(INDEX(Команды!$A$2:$AN$7500,MATCH(BR$3,Команды!$A$2:$A$7500,0),$E45+2)=Команды!$AJ$7,TRUE,FALSE),IF(INDEX(Команды!$A$2:$AN$7500,MATCH(BR$3,Команды!$A$2:$A$7500,0),$E45+2)=Команды!$AJ$8,TRUE,FALSE),IF(INDEX(Команды!$A$2:$AN$7500,MATCH(BR$3,Команды!$A$2:$A$7500,0),$E45+2)=Команды!$AJ$9,TRUE,FALSE),IF(INDEX(Команды!$A$2:$AN$7500,MATCH(BR$3,Команды!$A$2:$A$7500,0),$E45+2)=Команды!$AJ$10,TRUE,FALSE),IF(INDEX(Команды!$A$2:$AN$7500,MATCH(BR$3,Команды!$A$2:$A$7500,0),$E45+2)=Команды!$AJ$11,TRUE,FALSE),IF(INDEX(Команды!$A$2:$AN$7500,MATCH(BR$3,Команды!$A$2:$A$7500,0),$E45+2)=Команды!$AJ$12,TRUE,FALSE),IF(INDEX(Команды!$A$2:$AN$7500,MATCH(BR$3,Команды!$A$2:$A$7500,0),$E45+2)=Команды!$AJ$13,TRUE,FALSE),IF(INDEX(Команды!$A$2:$AN$7500,MATCH(BR$3,Команды!$A$2:$A$7500,0),$E45+2)=Команды!$AJ$14,TRUE,FALSE),IF(INDEX(Команды!$A$2:$AN$7500,MATCH(BR$3,Команды!$A$2:$A$7500,0),$E45+2)=Команды!$AJ$15,TRUE,FALSE),IF(INDEX(Команды!$A$2:$AN$7500,MATCH(BR$3,Команды!$A$2:$A$7500,0),$E45+2)=Команды!$AJ$16,TRUE,FALSE),,IF(INDEX(Команды!$A$2:$AN$7500,MATCH(BR$3,Команды!$A$2:$A$7500,0),$E45+2)=Команды!$AJ$17,TRUE,FALSE),,IF(INDEX(Команды!$A$2:$AN$7500,MATCH(BR$3,Команды!$A$2:$A$7500,0),$E45+2)=Команды!$AJ$18,TRUE,FALSE),,IF(INDEX(Команды!$A$2:$AN$7500,MATCH(BR$3,Команды!$A$2:$A$7500,0),$E45+2)=Команды!$AJ$19,TRUE,FALSE)),INDEX(Команды!$AJ$2:$AK$19,MATCH(INDEX(Команды!$A$2:$AN$7500,MATCH(BR$3,Команды!$A$2:$A$7500,0),$E45+2),Команды!$AJ$2:$AJ$19,0),2),0)</f>
        <v>В</v>
      </c>
      <c r="BS45" s="175" t="str">
        <f>IF(OR(IF(INDEX(Команды!$A$2:$AN$7500,MATCH(BR$3,Команды!$A$2:$A$7500,0),$E45+2)=Команды!$AJ$2,TRUE,FALSE),IF(INDEX(Команды!$A$2:$AN$7500,MATCH(BR$3,Команды!$A$2:$A$7500,0),$E45+2)=Команды!$AJ$3,TRUE,FALSE),IF(INDEX(Команды!$A$2:$AN$7500,MATCH(BR$3,Команды!$A$2:$A$7500,0),$E45+2)=Команды!$AJ$4,TRUE,FALSE),IF(INDEX(Команды!$A$2:$AN$7500,MATCH(BR$3,Команды!$A$2:$A$7500,0),$E45+2)=Команды!$AJ$5,TRUE,FALSE),IF(INDEX(Команды!$A$2:$AN$7500,MATCH(BR$3,Команды!$A$2:$A$7500,0),$E45+2)=Команды!$AJ$6,TRUE,FALSE),IF(INDEX(Команды!$A$2:$AN$7500,MATCH(BR$3,Команды!$A$2:$A$7500,0),$E45+2)=Команды!$AJ$7,TRUE,FALSE),IF(INDEX(Команды!$A$2:$AN$7500,MATCH(BR$3,Команды!$A$2:$A$7500,0),$E45+2)=Команды!$AJ$8,TRUE,FALSE),IF(INDEX(Команды!$A$2:$AN$7500,MATCH(BR$3,Команды!$A$2:$A$7500,0),$E45+2)=Команды!$AJ$9,TRUE,FALSE),IF(INDEX(Команды!$A$2:$AN$7500,MATCH(BR$3,Команды!$A$2:$A$7500,0),$E45+2)=Команды!$AJ$10,TRUE,FALSE),IF(INDEX(Команды!$A$2:$AN$7500,MATCH(BR$3,Команды!$A$2:$A$7500,0),$E45+2)=Команды!$AJ$11,TRUE,FALSE),IF(INDEX(Команды!$A$2:$AN$7500,MATCH(BR$3,Команды!$A$2:$A$7500,0),$E45+2)=Команды!$AJ$12,TRUE,FALSE),IF(INDEX(Команды!$A$2:$AN$7500,MATCH(BR$3,Команды!$A$2:$A$7500,0),$E45+2)=Команды!$AJ$13,TRUE,FALSE),IF(INDEX(Команды!$A$2:$AN$7500,MATCH(BR$3,Команды!$A$2:$A$7500,0),$E45+2)=Команды!$AJ$14,TRUE,FALSE),IF(INDEX(Команды!$A$2:$AN$7500,MATCH(BR$3,Команды!$A$2:$A$7500,0),$E45+2)=Команды!$AJ$15,TRUE,FALSE),IF(INDEX(Команды!$A$2:$AN$7500,MATCH(BR$3,Команды!$A$2:$A$7500,0),$E45+2)=Команды!$AJ$16,TRUE,FALSE),IF(INDEX(Команды!$A$2:$AN$7500,MATCH(BR$3,Команды!$A$2:$A$7500,0),$E45+2)=Команды!$AJ$17,TRUE,FALSE),IF(INDEX(Команды!$A$2:$AN$7500,MATCH(BR$3,Команды!$A$2:$A$7500,0),$E45+2)=Команды!$AJ$18,TRUE,FALSE),IF(INDEX(Команды!$A$2:$AN$7500,MATCH(BR$3,Команды!$A$2:$A$7500,0),$E45+2)=Команды!$AJ$19,TRUE,FALSE)),INDEX(Команды!$AJ$2:$AL$19,MATCH(INDEX(Команды!$A$2:$AN$7500,MATCH(BR$3,Команды!$A$2:$A$7500,0),$E45+2),Команды!$AJ$2:$AJ$19,0),3),0)</f>
        <v>В</v>
      </c>
      <c r="BT45" s="342"/>
      <c r="BU45" s="174">
        <f>IF(OR(IF(INDEX(Команды!$A$2:$AN$7500,MATCH(BU$3,Команды!$A$2:$A$7500,0),$E45+2)=Команды!$AJ$2,TRUE,FALSE),IF(INDEX(Команды!$A$2:$AN$7500,MATCH(BU$3,Команды!$A$2:$A$7500,0),$E45+2)=Команды!$AJ$3,TRUE,FALSE),IF(INDEX(Команды!$A$2:$AN$7500,MATCH(BU$3,Команды!$A$2:$A$7500,0),$E45+2)=Команды!$AJ$4,TRUE,FALSE),IF(INDEX(Команды!$A$2:$AN$7500,MATCH(BU$3,Команды!$A$2:$A$7500,0),$E45+2)=Команды!$AJ$5,TRUE,FALSE),IF(INDEX(Команды!$A$2:$AN$7500,MATCH(BU$3,Команды!$A$2:$A$7500,0),$E45+2)=Команды!$AJ$6,TRUE,FALSE),IF(INDEX(Команды!$A$2:$AN$7500,MATCH(BU$3,Команды!$A$2:$A$7500,0),$E45+2)=Команды!$AJ$7,TRUE,FALSE),IF(INDEX(Команды!$A$2:$AN$7500,MATCH(BU$3,Команды!$A$2:$A$7500,0),$E45+2)=Команды!$AJ$8,TRUE,FALSE),IF(INDEX(Команды!$A$2:$AN$7500,MATCH(BU$3,Команды!$A$2:$A$7500,0),$E45+2)=Команды!$AJ$9,TRUE,FALSE),IF(INDEX(Команды!$A$2:$AN$7500,MATCH(BU$3,Команды!$A$2:$A$7500,0),$E45+2)=Команды!$AJ$10,TRUE,FALSE),IF(INDEX(Команды!$A$2:$AN$7500,MATCH(BU$3,Команды!$A$2:$A$7500,0),$E45+2)=Команды!$AJ$11,TRUE,FALSE),IF(INDEX(Команды!$A$2:$AN$7500,MATCH(BU$3,Команды!$A$2:$A$7500,0),$E45+2)=Команды!$AJ$12,TRUE,FALSE),IF(INDEX(Команды!$A$2:$AN$7500,MATCH(BU$3,Команды!$A$2:$A$7500,0),$E45+2)=Команды!$AJ$13,TRUE,FALSE),IF(INDEX(Команды!$A$2:$AN$7500,MATCH(BU$3,Команды!$A$2:$A$7500,0),$E45+2)=Команды!$AJ$14,TRUE,FALSE),IF(INDEX(Команды!$A$2:$AN$7500,MATCH(BU$3,Команды!$A$2:$A$7500,0),$E45+2)=Команды!$AJ$15,TRUE,FALSE),IF(INDEX(Команды!$A$2:$AN$7500,MATCH(BU$3,Команды!$A$2:$A$7500,0),$E45+2)=Команды!$AJ$16,TRUE,FALSE),,IF(INDEX(Команды!$A$2:$AN$7500,MATCH(BU$3,Команды!$A$2:$A$7500,0),$E45+2)=Команды!$AJ$17,TRUE,FALSE),,IF(INDEX(Команды!$A$2:$AN$7500,MATCH(BU$3,Команды!$A$2:$A$7500,0),$E45+2)=Команды!$AJ$18,TRUE,FALSE),,IF(INDEX(Команды!$A$2:$AN$7500,MATCH(BU$3,Команды!$A$2:$A$7500,0),$E45+2)=Команды!$AJ$19,TRUE,FALSE)),INDEX(Команды!$AJ$2:$AK$19,MATCH(INDEX(Команды!$A$2:$AN$7500,MATCH(BU$3,Команды!$A$2:$A$7500,0),$E45+2),Команды!$AJ$2:$AJ$19,0),2),0)</f>
        <v>0.3125</v>
      </c>
      <c r="BV45" s="175">
        <f>IF(OR(IF(INDEX(Команды!$A$2:$AN$7500,MATCH(BU$3,Команды!$A$2:$A$7500,0),$E45+2)=Команды!$AJ$2,TRUE,FALSE),IF(INDEX(Команды!$A$2:$AN$7500,MATCH(BU$3,Команды!$A$2:$A$7500,0),$E45+2)=Команды!$AJ$3,TRUE,FALSE),IF(INDEX(Команды!$A$2:$AN$7500,MATCH(BU$3,Команды!$A$2:$A$7500,0),$E45+2)=Команды!$AJ$4,TRUE,FALSE),IF(INDEX(Команды!$A$2:$AN$7500,MATCH(BU$3,Команды!$A$2:$A$7500,0),$E45+2)=Команды!$AJ$5,TRUE,FALSE),IF(INDEX(Команды!$A$2:$AN$7500,MATCH(BU$3,Команды!$A$2:$A$7500,0),$E45+2)=Команды!$AJ$6,TRUE,FALSE),IF(INDEX(Команды!$A$2:$AN$7500,MATCH(BU$3,Команды!$A$2:$A$7500,0),$E45+2)=Команды!$AJ$7,TRUE,FALSE),IF(INDEX(Команды!$A$2:$AN$7500,MATCH(BU$3,Команды!$A$2:$A$7500,0),$E45+2)=Команды!$AJ$8,TRUE,FALSE),IF(INDEX(Команды!$A$2:$AN$7500,MATCH(BU$3,Команды!$A$2:$A$7500,0),$E45+2)=Команды!$AJ$9,TRUE,FALSE),IF(INDEX(Команды!$A$2:$AN$7500,MATCH(BU$3,Команды!$A$2:$A$7500,0),$E45+2)=Команды!$AJ$10,TRUE,FALSE),IF(INDEX(Команды!$A$2:$AN$7500,MATCH(BU$3,Команды!$A$2:$A$7500,0),$E45+2)=Команды!$AJ$11,TRUE,FALSE),IF(INDEX(Команды!$A$2:$AN$7500,MATCH(BU$3,Команды!$A$2:$A$7500,0),$E45+2)=Команды!$AJ$12,TRUE,FALSE),IF(INDEX(Команды!$A$2:$AN$7500,MATCH(BU$3,Команды!$A$2:$A$7500,0),$E45+2)=Команды!$AJ$13,TRUE,FALSE),IF(INDEX(Команды!$A$2:$AN$7500,MATCH(BU$3,Команды!$A$2:$A$7500,0),$E45+2)=Команды!$AJ$14,TRUE,FALSE),IF(INDEX(Команды!$A$2:$AN$7500,MATCH(BU$3,Команды!$A$2:$A$7500,0),$E45+2)=Команды!$AJ$15,TRUE,FALSE),IF(INDEX(Команды!$A$2:$AN$7500,MATCH(BU$3,Команды!$A$2:$A$7500,0),$E45+2)=Команды!$AJ$16,TRUE,FALSE),IF(INDEX(Команды!$A$2:$AN$7500,MATCH(BU$3,Команды!$A$2:$A$7500,0),$E45+2)=Команды!$AJ$17,TRUE,FALSE),IF(INDEX(Команды!$A$2:$AN$7500,MATCH(BU$3,Команды!$A$2:$A$7500,0),$E45+2)=Команды!$AJ$18,TRUE,FALSE),IF(INDEX(Команды!$A$2:$AN$7500,MATCH(BU$3,Команды!$A$2:$A$7500,0),$E45+2)=Команды!$AJ$19,TRUE,FALSE)),INDEX(Команды!$AJ$2:$AL$19,MATCH(INDEX(Команды!$A$2:$AN$7500,MATCH(BU$3,Команды!$A$2:$A$7500,0),$E45+2),Команды!$AJ$2:$AJ$19,0),3),0)</f>
        <v>0.6875</v>
      </c>
      <c r="BW45" s="342"/>
      <c r="BX45" s="174">
        <f>IF(OR(IF(INDEX(Команды!$A$2:$AN$7500,MATCH(BX$3,Команды!$A$2:$A$7500,0),$E45+2)=Команды!$AJ$2,TRUE,FALSE),IF(INDEX(Команды!$A$2:$AN$7500,MATCH(BX$3,Команды!$A$2:$A$7500,0),$E45+2)=Команды!$AJ$3,TRUE,FALSE),IF(INDEX(Команды!$A$2:$AN$7500,MATCH(BX$3,Команды!$A$2:$A$7500,0),$E45+2)=Команды!$AJ$4,TRUE,FALSE),IF(INDEX(Команды!$A$2:$AN$7500,MATCH(BX$3,Команды!$A$2:$A$7500,0),$E45+2)=Команды!$AJ$5,TRUE,FALSE),IF(INDEX(Команды!$A$2:$AN$7500,MATCH(BX$3,Команды!$A$2:$A$7500,0),$E45+2)=Команды!$AJ$6,TRUE,FALSE),IF(INDEX(Команды!$A$2:$AN$7500,MATCH(BX$3,Команды!$A$2:$A$7500,0),$E45+2)=Команды!$AJ$7,TRUE,FALSE),IF(INDEX(Команды!$A$2:$AN$7500,MATCH(BX$3,Команды!$A$2:$A$7500,0),$E45+2)=Команды!$AJ$8,TRUE,FALSE),IF(INDEX(Команды!$A$2:$AN$7500,MATCH(BX$3,Команды!$A$2:$A$7500,0),$E45+2)=Команды!$AJ$9,TRUE,FALSE),IF(INDEX(Команды!$A$2:$AN$7500,MATCH(BX$3,Команды!$A$2:$A$7500,0),$E45+2)=Команды!$AJ$10,TRUE,FALSE),IF(INDEX(Команды!$A$2:$AN$7500,MATCH(BX$3,Команды!$A$2:$A$7500,0),$E45+2)=Команды!$AJ$11,TRUE,FALSE),IF(INDEX(Команды!$A$2:$AN$7500,MATCH(BX$3,Команды!$A$2:$A$7500,0),$E45+2)=Команды!$AJ$12,TRUE,FALSE),IF(INDEX(Команды!$A$2:$AN$7500,MATCH(BX$3,Команды!$A$2:$A$7500,0),$E45+2)=Команды!$AJ$13,TRUE,FALSE),IF(INDEX(Команды!$A$2:$AN$7500,MATCH(BX$3,Команды!$A$2:$A$7500,0),$E45+2)=Команды!$AJ$14,TRUE,FALSE),IF(INDEX(Команды!$A$2:$AN$7500,MATCH(BX$3,Команды!$A$2:$A$7500,0),$E45+2)=Команды!$AJ$15,TRUE,FALSE),IF(INDEX(Команды!$A$2:$AN$7500,MATCH(BX$3,Команды!$A$2:$A$7500,0),$E45+2)=Команды!$AJ$16,TRUE,FALSE),,IF(INDEX(Команды!$A$2:$AN$7500,MATCH(BX$3,Команды!$A$2:$A$7500,0),$E45+2)=Команды!$AJ$17,TRUE,FALSE),,IF(INDEX(Команды!$A$2:$AN$7500,MATCH(BX$3,Команды!$A$2:$A$7500,0),$E45+2)=Команды!$AJ$18,TRUE,FALSE),,IF(INDEX(Команды!$A$2:$AN$7500,MATCH(BX$3,Команды!$A$2:$A$7500,0),$E45+2)=Команды!$AJ$19,TRUE,FALSE)),INDEX(Команды!$AJ$2:$AK$19,MATCH(INDEX(Команды!$A$2:$AN$7500,MATCH(BX$3,Команды!$A$2:$A$7500,0),$E45+2),Команды!$AJ$2:$AJ$19,0),2),0)</f>
        <v>0.33333333333333331</v>
      </c>
      <c r="BY45" s="175">
        <f>IF(OR(IF(INDEX(Команды!$A$2:$AN$7500,MATCH(BX$3,Команды!$A$2:$A$7500,0),$E45+2)=Команды!$AJ$2,TRUE,FALSE),IF(INDEX(Команды!$A$2:$AN$7500,MATCH(BX$3,Команды!$A$2:$A$7500,0),$E45+2)=Команды!$AJ$3,TRUE,FALSE),IF(INDEX(Команды!$A$2:$AN$7500,MATCH(BX$3,Команды!$A$2:$A$7500,0),$E45+2)=Команды!$AJ$4,TRUE,FALSE),IF(INDEX(Команды!$A$2:$AN$7500,MATCH(BX$3,Команды!$A$2:$A$7500,0),$E45+2)=Команды!$AJ$5,TRUE,FALSE),IF(INDEX(Команды!$A$2:$AN$7500,MATCH(BX$3,Команды!$A$2:$A$7500,0),$E45+2)=Команды!$AJ$6,TRUE,FALSE),IF(INDEX(Команды!$A$2:$AN$7500,MATCH(BX$3,Команды!$A$2:$A$7500,0),$E45+2)=Команды!$AJ$7,TRUE,FALSE),IF(INDEX(Команды!$A$2:$AN$7500,MATCH(BX$3,Команды!$A$2:$A$7500,0),$E45+2)=Команды!$AJ$8,TRUE,FALSE),IF(INDEX(Команды!$A$2:$AN$7500,MATCH(BX$3,Команды!$A$2:$A$7500,0),$E45+2)=Команды!$AJ$9,TRUE,FALSE),IF(INDEX(Команды!$A$2:$AN$7500,MATCH(BX$3,Команды!$A$2:$A$7500,0),$E45+2)=Команды!$AJ$10,TRUE,FALSE),IF(INDEX(Команды!$A$2:$AN$7500,MATCH(BX$3,Команды!$A$2:$A$7500,0),$E45+2)=Команды!$AJ$11,TRUE,FALSE),IF(INDEX(Команды!$A$2:$AN$7500,MATCH(BX$3,Команды!$A$2:$A$7500,0),$E45+2)=Команды!$AJ$12,TRUE,FALSE),IF(INDEX(Команды!$A$2:$AN$7500,MATCH(BX$3,Команды!$A$2:$A$7500,0),$E45+2)=Команды!$AJ$13,TRUE,FALSE),IF(INDEX(Команды!$A$2:$AN$7500,MATCH(BX$3,Команды!$A$2:$A$7500,0),$E45+2)=Команды!$AJ$14,TRUE,FALSE),IF(INDEX(Команды!$A$2:$AN$7500,MATCH(BX$3,Команды!$A$2:$A$7500,0),$E45+2)=Команды!$AJ$15,TRUE,FALSE),IF(INDEX(Команды!$A$2:$AN$7500,MATCH(BX$3,Команды!$A$2:$A$7500,0),$E45+2)=Команды!$AJ$16,TRUE,FALSE),IF(INDEX(Команды!$A$2:$AN$7500,MATCH(BX$3,Команды!$A$2:$A$7500,0),$E45+2)=Команды!$AJ$17,TRUE,FALSE),IF(INDEX(Команды!$A$2:$AN$7500,MATCH(BX$3,Команды!$A$2:$A$7500,0),$E45+2)=Команды!$AJ$18,TRUE,FALSE),IF(INDEX(Команды!$A$2:$AN$7500,MATCH(BX$3,Команды!$A$2:$A$7500,0),$E45+2)=Команды!$AJ$19,TRUE,FALSE)),INDEX(Команды!$AJ$2:$AL$19,MATCH(INDEX(Команды!$A$2:$AN$7500,MATCH(BX$3,Команды!$A$2:$A$7500,0),$E45+2),Команды!$AJ$2:$AJ$19,0),3),0)</f>
        <v>0.70833333333333337</v>
      </c>
      <c r="BZ45" s="342"/>
      <c r="CA45" s="174">
        <f>IF(OR(IF(INDEX(Команды!$A$2:$AN$7500,MATCH(CA$3,Команды!$A$2:$A$7500,0),$E45+2)=Команды!$AJ$2,TRUE,FALSE),IF(INDEX(Команды!$A$2:$AN$7500,MATCH(CA$3,Команды!$A$2:$A$7500,0),$E45+2)=Команды!$AJ$3,TRUE,FALSE),IF(INDEX(Команды!$A$2:$AN$7500,MATCH(CA$3,Команды!$A$2:$A$7500,0),$E45+2)=Команды!$AJ$4,TRUE,FALSE),IF(INDEX(Команды!$A$2:$AN$7500,MATCH(CA$3,Команды!$A$2:$A$7500,0),$E45+2)=Команды!$AJ$5,TRUE,FALSE),IF(INDEX(Команды!$A$2:$AN$7500,MATCH(CA$3,Команды!$A$2:$A$7500,0),$E45+2)=Команды!$AJ$6,TRUE,FALSE),IF(INDEX(Команды!$A$2:$AN$7500,MATCH(CA$3,Команды!$A$2:$A$7500,0),$E45+2)=Команды!$AJ$7,TRUE,FALSE),IF(INDEX(Команды!$A$2:$AN$7500,MATCH(CA$3,Команды!$A$2:$A$7500,0),$E45+2)=Команды!$AJ$8,TRUE,FALSE),IF(INDEX(Команды!$A$2:$AN$7500,MATCH(CA$3,Команды!$A$2:$A$7500,0),$E45+2)=Команды!$AJ$9,TRUE,FALSE),IF(INDEX(Команды!$A$2:$AN$7500,MATCH(CA$3,Команды!$A$2:$A$7500,0),$E45+2)=Команды!$AJ$10,TRUE,FALSE),IF(INDEX(Команды!$A$2:$AN$7500,MATCH(CA$3,Команды!$A$2:$A$7500,0),$E45+2)=Команды!$AJ$11,TRUE,FALSE),IF(INDEX(Команды!$A$2:$AN$7500,MATCH(CA$3,Команды!$A$2:$A$7500,0),$E45+2)=Команды!$AJ$12,TRUE,FALSE),IF(INDEX(Команды!$A$2:$AN$7500,MATCH(CA$3,Команды!$A$2:$A$7500,0),$E45+2)=Команды!$AJ$13,TRUE,FALSE),IF(INDEX(Команды!$A$2:$AN$7500,MATCH(CA$3,Команды!$A$2:$A$7500,0),$E45+2)=Команды!$AJ$14,TRUE,FALSE),IF(INDEX(Команды!$A$2:$AN$7500,MATCH(CA$3,Команды!$A$2:$A$7500,0),$E45+2)=Команды!$AJ$15,TRUE,FALSE),IF(INDEX(Команды!$A$2:$AN$7500,MATCH(CA$3,Команды!$A$2:$A$7500,0),$E45+2)=Команды!$AJ$16,TRUE,FALSE),,IF(INDEX(Команды!$A$2:$AN$7500,MATCH(CA$3,Команды!$A$2:$A$7500,0),$E45+2)=Команды!$AJ$17,TRUE,FALSE),,IF(INDEX(Команды!$A$2:$AN$7500,MATCH(CA$3,Команды!$A$2:$A$7500,0),$E45+2)=Команды!$AJ$18,TRUE,FALSE),,IF(INDEX(Команды!$A$2:$AN$7500,MATCH(CA$3,Команды!$A$2:$A$7500,0),$E45+2)=Команды!$AJ$19,TRUE,FALSE)),INDEX(Команды!$AJ$2:$AK$19,MATCH(INDEX(Команды!$A$2:$AN$7500,MATCH(CA$3,Команды!$A$2:$A$7500,0),$E45+2),Команды!$AJ$2:$AJ$19,0),2),0)</f>
        <v>0.625</v>
      </c>
      <c r="CB45" s="175">
        <f>IF(OR(IF(INDEX(Команды!$A$2:$AN$7500,MATCH(CA$3,Команды!$A$2:$A$7500,0),$E45+2)=Команды!$AJ$2,TRUE,FALSE),IF(INDEX(Команды!$A$2:$AN$7500,MATCH(CA$3,Команды!$A$2:$A$7500,0),$E45+2)=Команды!$AJ$3,TRUE,FALSE),IF(INDEX(Команды!$A$2:$AN$7500,MATCH(CA$3,Команды!$A$2:$A$7500,0),$E45+2)=Команды!$AJ$4,TRUE,FALSE),IF(INDEX(Команды!$A$2:$AN$7500,MATCH(CA$3,Команды!$A$2:$A$7500,0),$E45+2)=Команды!$AJ$5,TRUE,FALSE),IF(INDEX(Команды!$A$2:$AN$7500,MATCH(CA$3,Команды!$A$2:$A$7500,0),$E45+2)=Команды!$AJ$6,TRUE,FALSE),IF(INDEX(Команды!$A$2:$AN$7500,MATCH(CA$3,Команды!$A$2:$A$7500,0),$E45+2)=Команды!$AJ$7,TRUE,FALSE),IF(INDEX(Команды!$A$2:$AN$7500,MATCH(CA$3,Команды!$A$2:$A$7500,0),$E45+2)=Команды!$AJ$8,TRUE,FALSE),IF(INDEX(Команды!$A$2:$AN$7500,MATCH(CA$3,Команды!$A$2:$A$7500,0),$E45+2)=Команды!$AJ$9,TRUE,FALSE),IF(INDEX(Команды!$A$2:$AN$7500,MATCH(CA$3,Команды!$A$2:$A$7500,0),$E45+2)=Команды!$AJ$10,TRUE,FALSE),IF(INDEX(Команды!$A$2:$AN$7500,MATCH(CA$3,Команды!$A$2:$A$7500,0),$E45+2)=Команды!$AJ$11,TRUE,FALSE),IF(INDEX(Команды!$A$2:$AN$7500,MATCH(CA$3,Команды!$A$2:$A$7500,0),$E45+2)=Команды!$AJ$12,TRUE,FALSE),IF(INDEX(Команды!$A$2:$AN$7500,MATCH(CA$3,Команды!$A$2:$A$7500,0),$E45+2)=Команды!$AJ$13,TRUE,FALSE),IF(INDEX(Команды!$A$2:$AN$7500,MATCH(CA$3,Команды!$A$2:$A$7500,0),$E45+2)=Команды!$AJ$14,TRUE,FALSE),IF(INDEX(Команды!$A$2:$AN$7500,MATCH(CA$3,Команды!$A$2:$A$7500,0),$E45+2)=Команды!$AJ$15,TRUE,FALSE),IF(INDEX(Команды!$A$2:$AN$7500,MATCH(CA$3,Команды!$A$2:$A$7500,0),$E45+2)=Команды!$AJ$16,TRUE,FALSE),IF(INDEX(Команды!$A$2:$AN$7500,MATCH(CA$3,Команды!$A$2:$A$7500,0),$E45+2)=Команды!$AJ$17,TRUE,FALSE),IF(INDEX(Команды!$A$2:$AN$7500,MATCH(CA$3,Команды!$A$2:$A$7500,0),$E45+2)=Команды!$AJ$18,TRUE,FALSE),IF(INDEX(Команды!$A$2:$AN$7500,MATCH(CA$3,Команды!$A$2:$A$7500,0),$E45+2)=Команды!$AJ$19,TRUE,FALSE)),INDEX(Команды!$AJ$2:$AL$19,MATCH(INDEX(Команды!$A$2:$AN$7500,MATCH(CA$3,Команды!$A$2:$A$7500,0),$E45+2),Команды!$AJ$2:$AJ$19,0),3),0)</f>
        <v>1</v>
      </c>
      <c r="CC45" s="342"/>
      <c r="CD45" s="174">
        <f>IF(OR(IF(INDEX(Команды!$A$2:$AN$7500,MATCH(CD$3,Команды!$A$2:$A$7500,0),$E45+2)=Команды!$AJ$2,TRUE,FALSE),IF(INDEX(Команды!$A$2:$AN$7500,MATCH(CD$3,Команды!$A$2:$A$7500,0),$E45+2)=Команды!$AJ$3,TRUE,FALSE),IF(INDEX(Команды!$A$2:$AN$7500,MATCH(CD$3,Команды!$A$2:$A$7500,0),$E45+2)=Команды!$AJ$4,TRUE,FALSE),IF(INDEX(Команды!$A$2:$AN$7500,MATCH(CD$3,Команды!$A$2:$A$7500,0),$E45+2)=Команды!$AJ$5,TRUE,FALSE),IF(INDEX(Команды!$A$2:$AN$7500,MATCH(CD$3,Команды!$A$2:$A$7500,0),$E45+2)=Команды!$AJ$6,TRUE,FALSE),IF(INDEX(Команды!$A$2:$AN$7500,MATCH(CD$3,Команды!$A$2:$A$7500,0),$E45+2)=Команды!$AJ$7,TRUE,FALSE),IF(INDEX(Команды!$A$2:$AN$7500,MATCH(CD$3,Команды!$A$2:$A$7500,0),$E45+2)=Команды!$AJ$8,TRUE,FALSE),IF(INDEX(Команды!$A$2:$AN$7500,MATCH(CD$3,Команды!$A$2:$A$7500,0),$E45+2)=Команды!$AJ$9,TRUE,FALSE),IF(INDEX(Команды!$A$2:$AN$7500,MATCH(CD$3,Команды!$A$2:$A$7500,0),$E45+2)=Команды!$AJ$10,TRUE,FALSE),IF(INDEX(Команды!$A$2:$AN$7500,MATCH(CD$3,Команды!$A$2:$A$7500,0),$E45+2)=Команды!$AJ$11,TRUE,FALSE),IF(INDEX(Команды!$A$2:$AN$7500,MATCH(CD$3,Команды!$A$2:$A$7500,0),$E45+2)=Команды!$AJ$12,TRUE,FALSE),IF(INDEX(Команды!$A$2:$AN$7500,MATCH(CD$3,Команды!$A$2:$A$7500,0),$E45+2)=Команды!$AJ$13,TRUE,FALSE),IF(INDEX(Команды!$A$2:$AN$7500,MATCH(CD$3,Команды!$A$2:$A$7500,0),$E45+2)=Команды!$AJ$14,TRUE,FALSE),IF(INDEX(Команды!$A$2:$AN$7500,MATCH(CD$3,Команды!$A$2:$A$7500,0),$E45+2)=Команды!$AJ$15,TRUE,FALSE),IF(INDEX(Команды!$A$2:$AN$7500,MATCH(CD$3,Команды!$A$2:$A$7500,0),$E45+2)=Команды!$AJ$16,TRUE,FALSE),,IF(INDEX(Команды!$A$2:$AN$7500,MATCH(CD$3,Команды!$A$2:$A$7500,0),$E45+2)=Команды!$AJ$17,TRUE,FALSE),,IF(INDEX(Команды!$A$2:$AN$7500,MATCH(CD$3,Команды!$A$2:$A$7500,0),$E45+2)=Команды!$AJ$18,TRUE,FALSE),,IF(INDEX(Команды!$A$2:$AN$7500,MATCH(CD$3,Команды!$A$2:$A$7500,0),$E45+2)=Команды!$AJ$19,TRUE,FALSE)),INDEX(Команды!$AJ$2:$AK$19,MATCH(INDEX(Команды!$A$2:$AN$7500,MATCH(CD$3,Команды!$A$2:$A$7500,0),$E45+2),Команды!$AJ$2:$AJ$19,0),2),0)</f>
        <v>0.625</v>
      </c>
      <c r="CE45" s="175">
        <f>IF(OR(IF(INDEX(Команды!$A$2:$AN$7500,MATCH(CD$3,Команды!$A$2:$A$7500,0),$E45+2)=Команды!$AJ$2,TRUE,FALSE),IF(INDEX(Команды!$A$2:$AN$7500,MATCH(CD$3,Команды!$A$2:$A$7500,0),$E45+2)=Команды!$AJ$3,TRUE,FALSE),IF(INDEX(Команды!$A$2:$AN$7500,MATCH(CD$3,Команды!$A$2:$A$7500,0),$E45+2)=Команды!$AJ$4,TRUE,FALSE),IF(INDEX(Команды!$A$2:$AN$7500,MATCH(CD$3,Команды!$A$2:$A$7500,0),$E45+2)=Команды!$AJ$5,TRUE,FALSE),IF(INDEX(Команды!$A$2:$AN$7500,MATCH(CD$3,Команды!$A$2:$A$7500,0),$E45+2)=Команды!$AJ$6,TRUE,FALSE),IF(INDEX(Команды!$A$2:$AN$7500,MATCH(CD$3,Команды!$A$2:$A$7500,0),$E45+2)=Команды!$AJ$7,TRUE,FALSE),IF(INDEX(Команды!$A$2:$AN$7500,MATCH(CD$3,Команды!$A$2:$A$7500,0),$E45+2)=Команды!$AJ$8,TRUE,FALSE),IF(INDEX(Команды!$A$2:$AN$7500,MATCH(CD$3,Команды!$A$2:$A$7500,0),$E45+2)=Команды!$AJ$9,TRUE,FALSE),IF(INDEX(Команды!$A$2:$AN$7500,MATCH(CD$3,Команды!$A$2:$A$7500,0),$E45+2)=Команды!$AJ$10,TRUE,FALSE),IF(INDEX(Команды!$A$2:$AN$7500,MATCH(CD$3,Команды!$A$2:$A$7500,0),$E45+2)=Команды!$AJ$11,TRUE,FALSE),IF(INDEX(Команды!$A$2:$AN$7500,MATCH(CD$3,Команды!$A$2:$A$7500,0),$E45+2)=Команды!$AJ$12,TRUE,FALSE),IF(INDEX(Команды!$A$2:$AN$7500,MATCH(CD$3,Команды!$A$2:$A$7500,0),$E45+2)=Команды!$AJ$13,TRUE,FALSE),IF(INDEX(Команды!$A$2:$AN$7500,MATCH(CD$3,Команды!$A$2:$A$7500,0),$E45+2)=Команды!$AJ$14,TRUE,FALSE),IF(INDEX(Команды!$A$2:$AN$7500,MATCH(CD$3,Команды!$A$2:$A$7500,0),$E45+2)=Команды!$AJ$15,TRUE,FALSE),IF(INDEX(Команды!$A$2:$AN$7500,MATCH(CD$3,Команды!$A$2:$A$7500,0),$E45+2)=Команды!$AJ$16,TRUE,FALSE),IF(INDEX(Команды!$A$2:$AN$7500,MATCH(CD$3,Команды!$A$2:$A$7500,0),$E45+2)=Команды!$AJ$17,TRUE,FALSE),IF(INDEX(Команды!$A$2:$AN$7500,MATCH(CD$3,Команды!$A$2:$A$7500,0),$E45+2)=Команды!$AJ$18,TRUE,FALSE),IF(INDEX(Команды!$A$2:$AN$7500,MATCH(CD$3,Команды!$A$2:$A$7500,0),$E45+2)=Команды!$AJ$19,TRUE,FALSE)),INDEX(Команды!$AJ$2:$AL$19,MATCH(INDEX(Команды!$A$2:$AN$7500,MATCH(CD$3,Команды!$A$2:$A$7500,0),$E45+2),Команды!$AJ$2:$AJ$19,0),3),0)</f>
        <v>1</v>
      </c>
      <c r="CF45" s="342"/>
      <c r="CG45" s="174" t="str">
        <f>IF(OR(IF(INDEX(Команды!$A$2:$AN$7500,MATCH(CG$3,Команды!$A$2:$A$7500,0),$E45+2)=Команды!$AJ$2,TRUE,FALSE),IF(INDEX(Команды!$A$2:$AN$7500,MATCH(CG$3,Команды!$A$2:$A$7500,0),$E45+2)=Команды!$AJ$3,TRUE,FALSE),IF(INDEX(Команды!$A$2:$AN$7500,MATCH(CG$3,Команды!$A$2:$A$7500,0),$E45+2)=Команды!$AJ$4,TRUE,FALSE),IF(INDEX(Команды!$A$2:$AN$7500,MATCH(CG$3,Команды!$A$2:$A$7500,0),$E45+2)=Команды!$AJ$5,TRUE,FALSE),IF(INDEX(Команды!$A$2:$AN$7500,MATCH(CG$3,Команды!$A$2:$A$7500,0),$E45+2)=Команды!$AJ$6,TRUE,FALSE),IF(INDEX(Команды!$A$2:$AN$7500,MATCH(CG$3,Команды!$A$2:$A$7500,0),$E45+2)=Команды!$AJ$7,TRUE,FALSE),IF(INDEX(Команды!$A$2:$AN$7500,MATCH(CG$3,Команды!$A$2:$A$7500,0),$E45+2)=Команды!$AJ$8,TRUE,FALSE),IF(INDEX(Команды!$A$2:$AN$7500,MATCH(CG$3,Команды!$A$2:$A$7500,0),$E45+2)=Команды!$AJ$9,TRUE,FALSE),IF(INDEX(Команды!$A$2:$AN$7500,MATCH(CG$3,Команды!$A$2:$A$7500,0),$E45+2)=Команды!$AJ$10,TRUE,FALSE),IF(INDEX(Команды!$A$2:$AN$7500,MATCH(CG$3,Команды!$A$2:$A$7500,0),$E45+2)=Команды!$AJ$11,TRUE,FALSE),IF(INDEX(Команды!$A$2:$AN$7500,MATCH(CG$3,Команды!$A$2:$A$7500,0),$E45+2)=Команды!$AJ$12,TRUE,FALSE),IF(INDEX(Команды!$A$2:$AN$7500,MATCH(CG$3,Команды!$A$2:$A$7500,0),$E45+2)=Команды!$AJ$13,TRUE,FALSE),IF(INDEX(Команды!$A$2:$AN$7500,MATCH(CG$3,Команды!$A$2:$A$7500,0),$E45+2)=Команды!$AJ$14,TRUE,FALSE),IF(INDEX(Команды!$A$2:$AN$7500,MATCH(CG$3,Команды!$A$2:$A$7500,0),$E45+2)=Команды!$AJ$15,TRUE,FALSE),IF(INDEX(Команды!$A$2:$AN$7500,MATCH(CG$3,Команды!$A$2:$A$7500,0),$E45+2)=Команды!$AJ$16,TRUE,FALSE),,IF(INDEX(Команды!$A$2:$AN$7500,MATCH(CG$3,Команды!$A$2:$A$7500,0),$E45+2)=Команды!$AJ$17,TRUE,FALSE),,IF(INDEX(Команды!$A$2:$AN$7500,MATCH(CG$3,Команды!$A$2:$A$7500,0),$E45+2)=Команды!$AJ$18,TRUE,FALSE),,IF(INDEX(Команды!$A$2:$AN$7500,MATCH(CG$3,Команды!$A$2:$A$7500,0),$E45+2)=Команды!$AJ$19,TRUE,FALSE)),INDEX(Команды!$AJ$2:$AK$19,MATCH(INDEX(Команды!$A$2:$AN$7500,MATCH(CG$3,Команды!$A$2:$A$7500,0),$E45+2),Команды!$AJ$2:$AJ$19,0),2),0)</f>
        <v>В</v>
      </c>
      <c r="CH45" s="175" t="str">
        <f>IF(OR(IF(INDEX(Команды!$A$2:$AN$7500,MATCH(CG$3,Команды!$A$2:$A$7500,0),$E45+2)=Команды!$AJ$2,TRUE,FALSE),IF(INDEX(Команды!$A$2:$AN$7500,MATCH(CG$3,Команды!$A$2:$A$7500,0),$E45+2)=Команды!$AJ$3,TRUE,FALSE),IF(INDEX(Команды!$A$2:$AN$7500,MATCH(CG$3,Команды!$A$2:$A$7500,0),$E45+2)=Команды!$AJ$4,TRUE,FALSE),IF(INDEX(Команды!$A$2:$AN$7500,MATCH(CG$3,Команды!$A$2:$A$7500,0),$E45+2)=Команды!$AJ$5,TRUE,FALSE),IF(INDEX(Команды!$A$2:$AN$7500,MATCH(CG$3,Команды!$A$2:$A$7500,0),$E45+2)=Команды!$AJ$6,TRUE,FALSE),IF(INDEX(Команды!$A$2:$AN$7500,MATCH(CG$3,Команды!$A$2:$A$7500,0),$E45+2)=Команды!$AJ$7,TRUE,FALSE),IF(INDEX(Команды!$A$2:$AN$7500,MATCH(CG$3,Команды!$A$2:$A$7500,0),$E45+2)=Команды!$AJ$8,TRUE,FALSE),IF(INDEX(Команды!$A$2:$AN$7500,MATCH(CG$3,Команды!$A$2:$A$7500,0),$E45+2)=Команды!$AJ$9,TRUE,FALSE),IF(INDEX(Команды!$A$2:$AN$7500,MATCH(CG$3,Команды!$A$2:$A$7500,0),$E45+2)=Команды!$AJ$10,TRUE,FALSE),IF(INDEX(Команды!$A$2:$AN$7500,MATCH(CG$3,Команды!$A$2:$A$7500,0),$E45+2)=Команды!$AJ$11,TRUE,FALSE),IF(INDEX(Команды!$A$2:$AN$7500,MATCH(CG$3,Команды!$A$2:$A$7500,0),$E45+2)=Команды!$AJ$12,TRUE,FALSE),IF(INDEX(Команды!$A$2:$AN$7500,MATCH(CG$3,Команды!$A$2:$A$7500,0),$E45+2)=Команды!$AJ$13,TRUE,FALSE),IF(INDEX(Команды!$A$2:$AN$7500,MATCH(CG$3,Команды!$A$2:$A$7500,0),$E45+2)=Команды!$AJ$14,TRUE,FALSE),IF(INDEX(Команды!$A$2:$AN$7500,MATCH(CG$3,Команды!$A$2:$A$7500,0),$E45+2)=Команды!$AJ$15,TRUE,FALSE),IF(INDEX(Команды!$A$2:$AN$7500,MATCH(CG$3,Команды!$A$2:$A$7500,0),$E45+2)=Команды!$AJ$16,TRUE,FALSE),IF(INDEX(Команды!$A$2:$AN$7500,MATCH(CG$3,Команды!$A$2:$A$7500,0),$E45+2)=Команды!$AJ$17,TRUE,FALSE),IF(INDEX(Команды!$A$2:$AN$7500,MATCH(CG$3,Команды!$A$2:$A$7500,0),$E45+2)=Команды!$AJ$18,TRUE,FALSE),IF(INDEX(Команды!$A$2:$AN$7500,MATCH(CG$3,Команды!$A$2:$A$7500,0),$E45+2)=Команды!$AJ$19,TRUE,FALSE)),INDEX(Команды!$AJ$2:$AL$19,MATCH(INDEX(Команды!$A$2:$AN$7500,MATCH(CG$3,Команды!$A$2:$A$7500,0),$E45+2),Команды!$AJ$2:$AJ$19,0),3),0)</f>
        <v>В</v>
      </c>
      <c r="CI45" s="342"/>
      <c r="CJ45" s="174" t="str">
        <f>IF(OR(IF(INDEX(Команды!$A$2:$AN$7500,MATCH(CJ$3,Команды!$A$2:$A$7500,0),$E45+2)=Команды!$AJ$2,TRUE,FALSE),IF(INDEX(Команды!$A$2:$AN$7500,MATCH(CJ$3,Команды!$A$2:$A$7500,0),$E45+2)=Команды!$AJ$3,TRUE,FALSE),IF(INDEX(Команды!$A$2:$AN$7500,MATCH(CJ$3,Команды!$A$2:$A$7500,0),$E45+2)=Команды!$AJ$4,TRUE,FALSE),IF(INDEX(Команды!$A$2:$AN$7500,MATCH(CJ$3,Команды!$A$2:$A$7500,0),$E45+2)=Команды!$AJ$5,TRUE,FALSE),IF(INDEX(Команды!$A$2:$AN$7500,MATCH(CJ$3,Команды!$A$2:$A$7500,0),$E45+2)=Команды!$AJ$6,TRUE,FALSE),IF(INDEX(Команды!$A$2:$AN$7500,MATCH(CJ$3,Команды!$A$2:$A$7500,0),$E45+2)=Команды!$AJ$7,TRUE,FALSE),IF(INDEX(Команды!$A$2:$AN$7500,MATCH(CJ$3,Команды!$A$2:$A$7500,0),$E45+2)=Команды!$AJ$8,TRUE,FALSE),IF(INDEX(Команды!$A$2:$AN$7500,MATCH(CJ$3,Команды!$A$2:$A$7500,0),$E45+2)=Команды!$AJ$9,TRUE,FALSE),IF(INDEX(Команды!$A$2:$AN$7500,MATCH(CJ$3,Команды!$A$2:$A$7500,0),$E45+2)=Команды!$AJ$10,TRUE,FALSE),IF(INDEX(Команды!$A$2:$AN$7500,MATCH(CJ$3,Команды!$A$2:$A$7500,0),$E45+2)=Команды!$AJ$11,TRUE,FALSE),IF(INDEX(Команды!$A$2:$AN$7500,MATCH(CJ$3,Команды!$A$2:$A$7500,0),$E45+2)=Команды!$AJ$12,TRUE,FALSE),IF(INDEX(Команды!$A$2:$AN$7500,MATCH(CJ$3,Команды!$A$2:$A$7500,0),$E45+2)=Команды!$AJ$13,TRUE,FALSE),IF(INDEX(Команды!$A$2:$AN$7500,MATCH(CJ$3,Команды!$A$2:$A$7500,0),$E45+2)=Команды!$AJ$14,TRUE,FALSE),IF(INDEX(Команды!$A$2:$AN$7500,MATCH(CJ$3,Команды!$A$2:$A$7500,0),$E45+2)=Команды!$AJ$15,TRUE,FALSE),IF(INDEX(Команды!$A$2:$AN$7500,MATCH(CJ$3,Команды!$A$2:$A$7500,0),$E45+2)=Команды!$AJ$16,TRUE,FALSE),,IF(INDEX(Команды!$A$2:$AN$7500,MATCH(CJ$3,Команды!$A$2:$A$7500,0),$E45+2)=Команды!$AJ$17,TRUE,FALSE),,IF(INDEX(Команды!$A$2:$AN$7500,MATCH(CJ$3,Команды!$A$2:$A$7500,0),$E45+2)=Команды!$AJ$18,TRUE,FALSE),,IF(INDEX(Команды!$A$2:$AN$7500,MATCH(CJ$3,Команды!$A$2:$A$7500,0),$E45+2)=Команды!$AJ$19,TRUE,FALSE)),INDEX(Команды!$AJ$2:$AK$19,MATCH(INDEX(Команды!$A$2:$AN$7500,MATCH(CJ$3,Команды!$A$2:$A$7500,0),$E45+2),Команды!$AJ$2:$AJ$19,0),2),0)</f>
        <v>В</v>
      </c>
      <c r="CK45" s="175" t="str">
        <f>IF(OR(IF(INDEX(Команды!$A$2:$AN$7500,MATCH(CJ$3,Команды!$A$2:$A$7500,0),$E45+2)=Команды!$AJ$2,TRUE,FALSE),IF(INDEX(Команды!$A$2:$AN$7500,MATCH(CJ$3,Команды!$A$2:$A$7500,0),$E45+2)=Команды!$AJ$3,TRUE,FALSE),IF(INDEX(Команды!$A$2:$AN$7500,MATCH(CJ$3,Команды!$A$2:$A$7500,0),$E45+2)=Команды!$AJ$4,TRUE,FALSE),IF(INDEX(Команды!$A$2:$AN$7500,MATCH(CJ$3,Команды!$A$2:$A$7500,0),$E45+2)=Команды!$AJ$5,TRUE,FALSE),IF(INDEX(Команды!$A$2:$AN$7500,MATCH(CJ$3,Команды!$A$2:$A$7500,0),$E45+2)=Команды!$AJ$6,TRUE,FALSE),IF(INDEX(Команды!$A$2:$AN$7500,MATCH(CJ$3,Команды!$A$2:$A$7500,0),$E45+2)=Команды!$AJ$7,TRUE,FALSE),IF(INDEX(Команды!$A$2:$AN$7500,MATCH(CJ$3,Команды!$A$2:$A$7500,0),$E45+2)=Команды!$AJ$8,TRUE,FALSE),IF(INDEX(Команды!$A$2:$AN$7500,MATCH(CJ$3,Команды!$A$2:$A$7500,0),$E45+2)=Команды!$AJ$9,TRUE,FALSE),IF(INDEX(Команды!$A$2:$AN$7500,MATCH(CJ$3,Команды!$A$2:$A$7500,0),$E45+2)=Команды!$AJ$10,TRUE,FALSE),IF(INDEX(Команды!$A$2:$AN$7500,MATCH(CJ$3,Команды!$A$2:$A$7500,0),$E45+2)=Команды!$AJ$11,TRUE,FALSE),IF(INDEX(Команды!$A$2:$AN$7500,MATCH(CJ$3,Команды!$A$2:$A$7500,0),$E45+2)=Команды!$AJ$12,TRUE,FALSE),IF(INDEX(Команды!$A$2:$AN$7500,MATCH(CJ$3,Команды!$A$2:$A$7500,0),$E45+2)=Команды!$AJ$13,TRUE,FALSE),IF(INDEX(Команды!$A$2:$AN$7500,MATCH(CJ$3,Команды!$A$2:$A$7500,0),$E45+2)=Команды!$AJ$14,TRUE,FALSE),IF(INDEX(Команды!$A$2:$AN$7500,MATCH(CJ$3,Команды!$A$2:$A$7500,0),$E45+2)=Команды!$AJ$15,TRUE,FALSE),IF(INDEX(Команды!$A$2:$AN$7500,MATCH(CJ$3,Команды!$A$2:$A$7500,0),$E45+2)=Команды!$AJ$16,TRUE,FALSE),IF(INDEX(Команды!$A$2:$AN$7500,MATCH(CJ$3,Команды!$A$2:$A$7500,0),$E45+2)=Команды!$AJ$17,TRUE,FALSE),IF(INDEX(Команды!$A$2:$AN$7500,MATCH(CJ$3,Команды!$A$2:$A$7500,0),$E45+2)=Команды!$AJ$18,TRUE,FALSE),IF(INDEX(Команды!$A$2:$AN$7500,MATCH(CJ$3,Команды!$A$2:$A$7500,0),$E45+2)=Команды!$AJ$19,TRUE,FALSE)),INDEX(Команды!$AJ$2:$AL$19,MATCH(INDEX(Команды!$A$2:$AN$7500,MATCH(CJ$3,Команды!$A$2:$A$7500,0),$E45+2),Команды!$AJ$2:$AJ$19,0),3),0)</f>
        <v>В</v>
      </c>
      <c r="CL45" s="342"/>
      <c r="CM45" s="174">
        <f>IF(OR(IF(INDEX(Команды!$A$2:$AN$7500,MATCH(CM$3,Команды!$A$2:$A$7500,0),$E45+2)=Команды!$AJ$2,TRUE,FALSE),IF(INDEX(Команды!$A$2:$AN$7500,MATCH(CM$3,Команды!$A$2:$A$7500,0),$E45+2)=Команды!$AJ$3,TRUE,FALSE),IF(INDEX(Команды!$A$2:$AN$7500,MATCH(CM$3,Команды!$A$2:$A$7500,0),$E45+2)=Команды!$AJ$4,TRUE,FALSE),IF(INDEX(Команды!$A$2:$AN$7500,MATCH(CM$3,Команды!$A$2:$A$7500,0),$E45+2)=Команды!$AJ$5,TRUE,FALSE),IF(INDEX(Команды!$A$2:$AN$7500,MATCH(CM$3,Команды!$A$2:$A$7500,0),$E45+2)=Команды!$AJ$6,TRUE,FALSE),IF(INDEX(Команды!$A$2:$AN$7500,MATCH(CM$3,Команды!$A$2:$A$7500,0),$E45+2)=Команды!$AJ$7,TRUE,FALSE),IF(INDEX(Команды!$A$2:$AN$7500,MATCH(CM$3,Команды!$A$2:$A$7500,0),$E45+2)=Команды!$AJ$8,TRUE,FALSE),IF(INDEX(Команды!$A$2:$AN$7500,MATCH(CM$3,Команды!$A$2:$A$7500,0),$E45+2)=Команды!$AJ$9,TRUE,FALSE),IF(INDEX(Команды!$A$2:$AN$7500,MATCH(CM$3,Команды!$A$2:$A$7500,0),$E45+2)=Команды!$AJ$10,TRUE,FALSE),IF(INDEX(Команды!$A$2:$AN$7500,MATCH(CM$3,Команды!$A$2:$A$7500,0),$E45+2)=Команды!$AJ$11,TRUE,FALSE),IF(INDEX(Команды!$A$2:$AN$7500,MATCH(CM$3,Команды!$A$2:$A$7500,0),$E45+2)=Команды!$AJ$12,TRUE,FALSE),IF(INDEX(Команды!$A$2:$AN$7500,MATCH(CM$3,Команды!$A$2:$A$7500,0),$E45+2)=Команды!$AJ$13,TRUE,FALSE),IF(INDEX(Команды!$A$2:$AN$7500,MATCH(CM$3,Команды!$A$2:$A$7500,0),$E45+2)=Команды!$AJ$14,TRUE,FALSE),IF(INDEX(Команды!$A$2:$AN$7500,MATCH(CM$3,Команды!$A$2:$A$7500,0),$E45+2)=Команды!$AJ$15,TRUE,FALSE),IF(INDEX(Команды!$A$2:$AN$7500,MATCH(CM$3,Команды!$A$2:$A$7500,0),$E45+2)=Команды!$AJ$16,TRUE,FALSE),,IF(INDEX(Команды!$A$2:$AN$7500,MATCH(CM$3,Команды!$A$2:$A$7500,0),$E45+2)=Команды!$AJ$17,TRUE,FALSE),,IF(INDEX(Команды!$A$2:$AN$7500,MATCH(CM$3,Команды!$A$2:$A$7500,0),$E45+2)=Команды!$AJ$18,TRUE,FALSE),,IF(INDEX(Команды!$A$2:$AN$7500,MATCH(CM$3,Команды!$A$2:$A$7500,0),$E45+2)=Команды!$AJ$19,TRUE,FALSE)),INDEX(Команды!$AJ$2:$AK$19,MATCH(INDEX(Команды!$A$2:$AN$7500,MATCH(CM$3,Команды!$A$2:$A$7500,0),$E45+2),Команды!$AJ$2:$AJ$19,0),2),0)</f>
        <v>0.375</v>
      </c>
      <c r="CN45" s="175">
        <f>IF(OR(IF(INDEX(Команды!$A$2:$AN$7500,MATCH(CM$3,Команды!$A$2:$A$7500,0),$E45+2)=Команды!$AJ$2,TRUE,FALSE),IF(INDEX(Команды!$A$2:$AN$7500,MATCH(CM$3,Команды!$A$2:$A$7500,0),$E45+2)=Команды!$AJ$3,TRUE,FALSE),IF(INDEX(Команды!$A$2:$AN$7500,MATCH(CM$3,Команды!$A$2:$A$7500,0),$E45+2)=Команды!$AJ$4,TRUE,FALSE),IF(INDEX(Команды!$A$2:$AN$7500,MATCH(CM$3,Команды!$A$2:$A$7500,0),$E45+2)=Команды!$AJ$5,TRUE,FALSE),IF(INDEX(Команды!$A$2:$AN$7500,MATCH(CM$3,Команды!$A$2:$A$7500,0),$E45+2)=Команды!$AJ$6,TRUE,FALSE),IF(INDEX(Команды!$A$2:$AN$7500,MATCH(CM$3,Команды!$A$2:$A$7500,0),$E45+2)=Команды!$AJ$7,TRUE,FALSE),IF(INDEX(Команды!$A$2:$AN$7500,MATCH(CM$3,Команды!$A$2:$A$7500,0),$E45+2)=Команды!$AJ$8,TRUE,FALSE),IF(INDEX(Команды!$A$2:$AN$7500,MATCH(CM$3,Команды!$A$2:$A$7500,0),$E45+2)=Команды!$AJ$9,TRUE,FALSE),IF(INDEX(Команды!$A$2:$AN$7500,MATCH(CM$3,Команды!$A$2:$A$7500,0),$E45+2)=Команды!$AJ$10,TRUE,FALSE),IF(INDEX(Команды!$A$2:$AN$7500,MATCH(CM$3,Команды!$A$2:$A$7500,0),$E45+2)=Команды!$AJ$11,TRUE,FALSE),IF(INDEX(Команды!$A$2:$AN$7500,MATCH(CM$3,Команды!$A$2:$A$7500,0),$E45+2)=Команды!$AJ$12,TRUE,FALSE),IF(INDEX(Команды!$A$2:$AN$7500,MATCH(CM$3,Команды!$A$2:$A$7500,0),$E45+2)=Команды!$AJ$13,TRUE,FALSE),IF(INDEX(Команды!$A$2:$AN$7500,MATCH(CM$3,Команды!$A$2:$A$7500,0),$E45+2)=Команды!$AJ$14,TRUE,FALSE),IF(INDEX(Команды!$A$2:$AN$7500,MATCH(CM$3,Команды!$A$2:$A$7500,0),$E45+2)=Команды!$AJ$15,TRUE,FALSE),IF(INDEX(Команды!$A$2:$AN$7500,MATCH(CM$3,Команды!$A$2:$A$7500,0),$E45+2)=Команды!$AJ$16,TRUE,FALSE),IF(INDEX(Команды!$A$2:$AN$7500,MATCH(CM$3,Команды!$A$2:$A$7500,0),$E45+2)=Команды!$AJ$17,TRUE,FALSE),IF(INDEX(Команды!$A$2:$AN$7500,MATCH(CM$3,Команды!$A$2:$A$7500,0),$E45+2)=Команды!$AJ$18,TRUE,FALSE),IF(INDEX(Команды!$A$2:$AN$7500,MATCH(CM$3,Команды!$A$2:$A$7500,0),$E45+2)=Команды!$AJ$19,TRUE,FALSE)),INDEX(Команды!$AJ$2:$AL$19,MATCH(INDEX(Команды!$A$2:$AN$7500,MATCH(CM$3,Команды!$A$2:$A$7500,0),$E45+2),Команды!$AJ$2:$AJ$19,0),3),0)</f>
        <v>0.75</v>
      </c>
      <c r="CO45" s="342"/>
      <c r="CP45" s="174">
        <f>IF(OR(IF(INDEX(Команды!$A$2:$AN$7500,MATCH(CP$3,Команды!$A$2:$A$7500,0),$E45+2)=Команды!$AJ$2,TRUE,FALSE),IF(INDEX(Команды!$A$2:$AN$7500,MATCH(CP$3,Команды!$A$2:$A$7500,0),$E45+2)=Команды!$AJ$3,TRUE,FALSE),IF(INDEX(Команды!$A$2:$AN$7500,MATCH(CP$3,Команды!$A$2:$A$7500,0),$E45+2)=Команды!$AJ$4,TRUE,FALSE),IF(INDEX(Команды!$A$2:$AN$7500,MATCH(CP$3,Команды!$A$2:$A$7500,0),$E45+2)=Команды!$AJ$5,TRUE,FALSE),IF(INDEX(Команды!$A$2:$AN$7500,MATCH(CP$3,Команды!$A$2:$A$7500,0),$E45+2)=Команды!$AJ$6,TRUE,FALSE),IF(INDEX(Команды!$A$2:$AN$7500,MATCH(CP$3,Команды!$A$2:$A$7500,0),$E45+2)=Команды!$AJ$7,TRUE,FALSE),IF(INDEX(Команды!$A$2:$AN$7500,MATCH(CP$3,Команды!$A$2:$A$7500,0),$E45+2)=Команды!$AJ$8,TRUE,FALSE),IF(INDEX(Команды!$A$2:$AN$7500,MATCH(CP$3,Команды!$A$2:$A$7500,0),$E45+2)=Команды!$AJ$9,TRUE,FALSE),IF(INDEX(Команды!$A$2:$AN$7500,MATCH(CP$3,Команды!$A$2:$A$7500,0),$E45+2)=Команды!$AJ$10,TRUE,FALSE),IF(INDEX(Команды!$A$2:$AN$7500,MATCH(CP$3,Команды!$A$2:$A$7500,0),$E45+2)=Команды!$AJ$11,TRUE,FALSE),IF(INDEX(Команды!$A$2:$AN$7500,MATCH(CP$3,Команды!$A$2:$A$7500,0),$E45+2)=Команды!$AJ$12,TRUE,FALSE),IF(INDEX(Команды!$A$2:$AN$7500,MATCH(CP$3,Команды!$A$2:$A$7500,0),$E45+2)=Команды!$AJ$13,TRUE,FALSE),IF(INDEX(Команды!$A$2:$AN$7500,MATCH(CP$3,Команды!$A$2:$A$7500,0),$E45+2)=Команды!$AJ$14,TRUE,FALSE),IF(INDEX(Команды!$A$2:$AN$7500,MATCH(CP$3,Команды!$A$2:$A$7500,0),$E45+2)=Команды!$AJ$15,TRUE,FALSE),IF(INDEX(Команды!$A$2:$AN$7500,MATCH(CP$3,Команды!$A$2:$A$7500,0),$E45+2)=Команды!$AJ$16,TRUE,FALSE),,IF(INDEX(Команды!$A$2:$AN$7500,MATCH(CP$3,Команды!$A$2:$A$7500,0),$E45+2)=Команды!$AJ$17,TRUE,FALSE),,IF(INDEX(Команды!$A$2:$AN$7500,MATCH(CP$3,Команды!$A$2:$A$7500,0),$E45+2)=Команды!$AJ$18,TRUE,FALSE),,IF(INDEX(Команды!$A$2:$AN$7500,MATCH(CP$3,Команды!$A$2:$A$7500,0),$E45+2)=Команды!$AJ$19,TRUE,FALSE)),INDEX(Команды!$AJ$2:$AK$19,MATCH(INDEX(Команды!$A$2:$AN$7500,MATCH(CP$3,Команды!$A$2:$A$7500,0),$E45+2),Команды!$AJ$2:$AJ$19,0),2),0)</f>
        <v>0.41666666666666669</v>
      </c>
      <c r="CQ45" s="175">
        <f>IF(OR(IF(INDEX(Команды!$A$2:$AN$7500,MATCH(CP$3,Команды!$A$2:$A$7500,0),$E45+2)=Команды!$AJ$2,TRUE,FALSE),IF(INDEX(Команды!$A$2:$AN$7500,MATCH(CP$3,Команды!$A$2:$A$7500,0),$E45+2)=Команды!$AJ$3,TRUE,FALSE),IF(INDEX(Команды!$A$2:$AN$7500,MATCH(CP$3,Команды!$A$2:$A$7500,0),$E45+2)=Команды!$AJ$4,TRUE,FALSE),IF(INDEX(Команды!$A$2:$AN$7500,MATCH(CP$3,Команды!$A$2:$A$7500,0),$E45+2)=Команды!$AJ$5,TRUE,FALSE),IF(INDEX(Команды!$A$2:$AN$7500,MATCH(CP$3,Команды!$A$2:$A$7500,0),$E45+2)=Команды!$AJ$6,TRUE,FALSE),IF(INDEX(Команды!$A$2:$AN$7500,MATCH(CP$3,Команды!$A$2:$A$7500,0),$E45+2)=Команды!$AJ$7,TRUE,FALSE),IF(INDEX(Команды!$A$2:$AN$7500,MATCH(CP$3,Команды!$A$2:$A$7500,0),$E45+2)=Команды!$AJ$8,TRUE,FALSE),IF(INDEX(Команды!$A$2:$AN$7500,MATCH(CP$3,Команды!$A$2:$A$7500,0),$E45+2)=Команды!$AJ$9,TRUE,FALSE),IF(INDEX(Команды!$A$2:$AN$7500,MATCH(CP$3,Команды!$A$2:$A$7500,0),$E45+2)=Команды!$AJ$10,TRUE,FALSE),IF(INDEX(Команды!$A$2:$AN$7500,MATCH(CP$3,Команды!$A$2:$A$7500,0),$E45+2)=Команды!$AJ$11,TRUE,FALSE),IF(INDEX(Команды!$A$2:$AN$7500,MATCH(CP$3,Команды!$A$2:$A$7500,0),$E45+2)=Команды!$AJ$12,TRUE,FALSE),IF(INDEX(Команды!$A$2:$AN$7500,MATCH(CP$3,Команды!$A$2:$A$7500,0),$E45+2)=Команды!$AJ$13,TRUE,FALSE),IF(INDEX(Команды!$A$2:$AN$7500,MATCH(CP$3,Команды!$A$2:$A$7500,0),$E45+2)=Команды!$AJ$14,TRUE,FALSE),IF(INDEX(Команды!$A$2:$AN$7500,MATCH(CP$3,Команды!$A$2:$A$7500,0),$E45+2)=Команды!$AJ$15,TRUE,FALSE),IF(INDEX(Команды!$A$2:$AN$7500,MATCH(CP$3,Команды!$A$2:$A$7500,0),$E45+2)=Команды!$AJ$16,TRUE,FALSE),IF(INDEX(Команды!$A$2:$AN$7500,MATCH(CP$3,Команды!$A$2:$A$7500,0),$E45+2)=Команды!$AJ$17,TRUE,FALSE),IF(INDEX(Команды!$A$2:$AN$7500,MATCH(CP$3,Команды!$A$2:$A$7500,0),$E45+2)=Команды!$AJ$18,TRUE,FALSE),IF(INDEX(Команды!$A$2:$AN$7500,MATCH(CP$3,Команды!$A$2:$A$7500,0),$E45+2)=Команды!$AJ$19,TRUE,FALSE)),INDEX(Команды!$AJ$2:$AL$19,MATCH(INDEX(Команды!$A$2:$AN$7500,MATCH(CP$3,Команды!$A$2:$A$7500,0),$E45+2),Команды!$AJ$2:$AJ$19,0),3),0)</f>
        <v>0.79166666666666663</v>
      </c>
      <c r="CR45" s="342"/>
      <c r="CS45" s="174">
        <f>IF(OR(IF(INDEX(Команды!$A$2:$AN$7500,MATCH(CS$3,Команды!$A$2:$A$7500,0),$E45+2)=Команды!$AJ$2,TRUE,FALSE),IF(INDEX(Команды!$A$2:$AN$7500,MATCH(CS$3,Команды!$A$2:$A$7500,0),$E45+2)=Команды!$AJ$3,TRUE,FALSE),IF(INDEX(Команды!$A$2:$AN$7500,MATCH(CS$3,Команды!$A$2:$A$7500,0),$E45+2)=Команды!$AJ$4,TRUE,FALSE),IF(INDEX(Команды!$A$2:$AN$7500,MATCH(CS$3,Команды!$A$2:$A$7500,0),$E45+2)=Команды!$AJ$5,TRUE,FALSE),IF(INDEX(Команды!$A$2:$AN$7500,MATCH(CS$3,Команды!$A$2:$A$7500,0),$E45+2)=Команды!$AJ$6,TRUE,FALSE),IF(INDEX(Команды!$A$2:$AN$7500,MATCH(CS$3,Команды!$A$2:$A$7500,0),$E45+2)=Команды!$AJ$7,TRUE,FALSE),IF(INDEX(Команды!$A$2:$AN$7500,MATCH(CS$3,Команды!$A$2:$A$7500,0),$E45+2)=Команды!$AJ$8,TRUE,FALSE),IF(INDEX(Команды!$A$2:$AN$7500,MATCH(CS$3,Команды!$A$2:$A$7500,0),$E45+2)=Команды!$AJ$9,TRUE,FALSE),IF(INDEX(Команды!$A$2:$AN$7500,MATCH(CS$3,Команды!$A$2:$A$7500,0),$E45+2)=Команды!$AJ$10,TRUE,FALSE),IF(INDEX(Команды!$A$2:$AN$7500,MATCH(CS$3,Команды!$A$2:$A$7500,0),$E45+2)=Команды!$AJ$11,TRUE,FALSE),IF(INDEX(Команды!$A$2:$AN$7500,MATCH(CS$3,Команды!$A$2:$A$7500,0),$E45+2)=Команды!$AJ$12,TRUE,FALSE),IF(INDEX(Команды!$A$2:$AN$7500,MATCH(CS$3,Команды!$A$2:$A$7500,0),$E45+2)=Команды!$AJ$13,TRUE,FALSE),IF(INDEX(Команды!$A$2:$AN$7500,MATCH(CS$3,Команды!$A$2:$A$7500,0),$E45+2)=Команды!$AJ$14,TRUE,FALSE),IF(INDEX(Команды!$A$2:$AN$7500,MATCH(CS$3,Команды!$A$2:$A$7500,0),$E45+2)=Команды!$AJ$15,TRUE,FALSE),IF(INDEX(Команды!$A$2:$AN$7500,MATCH(CS$3,Команды!$A$2:$A$7500,0),$E45+2)=Команды!$AJ$16,TRUE,FALSE),,IF(INDEX(Команды!$A$2:$AN$7500,MATCH(CS$3,Команды!$A$2:$A$7500,0),$E45+2)=Команды!$AJ$17,TRUE,FALSE),,IF(INDEX(Команды!$A$2:$AN$7500,MATCH(CS$3,Команды!$A$2:$A$7500,0),$E45+2)=Команды!$AJ$18,TRUE,FALSE),,IF(INDEX(Команды!$A$2:$AN$7500,MATCH(CS$3,Команды!$A$2:$A$7500,0),$E45+2)=Команды!$AJ$19,TRUE,FALSE)),INDEX(Команды!$AJ$2:$AK$19,MATCH(INDEX(Команды!$A$2:$AN$7500,MATCH(CS$3,Команды!$A$2:$A$7500,0),$E45+2),Команды!$AJ$2:$AJ$19,0),2),0)</f>
        <v>0.58333333333333337</v>
      </c>
      <c r="CT45" s="175">
        <f>IF(OR(IF(INDEX(Команды!$A$2:$AN$7500,MATCH(CS$3,Команды!$A$2:$A$7500,0),$E45+2)=Команды!$AJ$2,TRUE,FALSE),IF(INDEX(Команды!$A$2:$AN$7500,MATCH(CS$3,Команды!$A$2:$A$7500,0),$E45+2)=Команды!$AJ$3,TRUE,FALSE),IF(INDEX(Команды!$A$2:$AN$7500,MATCH(CS$3,Команды!$A$2:$A$7500,0),$E45+2)=Команды!$AJ$4,TRUE,FALSE),IF(INDEX(Команды!$A$2:$AN$7500,MATCH(CS$3,Команды!$A$2:$A$7500,0),$E45+2)=Команды!$AJ$5,TRUE,FALSE),IF(INDEX(Команды!$A$2:$AN$7500,MATCH(CS$3,Команды!$A$2:$A$7500,0),$E45+2)=Команды!$AJ$6,TRUE,FALSE),IF(INDEX(Команды!$A$2:$AN$7500,MATCH(CS$3,Команды!$A$2:$A$7500,0),$E45+2)=Команды!$AJ$7,TRUE,FALSE),IF(INDEX(Команды!$A$2:$AN$7500,MATCH(CS$3,Команды!$A$2:$A$7500,0),$E45+2)=Команды!$AJ$8,TRUE,FALSE),IF(INDEX(Команды!$A$2:$AN$7500,MATCH(CS$3,Команды!$A$2:$A$7500,0),$E45+2)=Команды!$AJ$9,TRUE,FALSE),IF(INDEX(Команды!$A$2:$AN$7500,MATCH(CS$3,Команды!$A$2:$A$7500,0),$E45+2)=Команды!$AJ$10,TRUE,FALSE),IF(INDEX(Команды!$A$2:$AN$7500,MATCH(CS$3,Команды!$A$2:$A$7500,0),$E45+2)=Команды!$AJ$11,TRUE,FALSE),IF(INDEX(Команды!$A$2:$AN$7500,MATCH(CS$3,Команды!$A$2:$A$7500,0),$E45+2)=Команды!$AJ$12,TRUE,FALSE),IF(INDEX(Команды!$A$2:$AN$7500,MATCH(CS$3,Команды!$A$2:$A$7500,0),$E45+2)=Команды!$AJ$13,TRUE,FALSE),IF(INDEX(Команды!$A$2:$AN$7500,MATCH(CS$3,Команды!$A$2:$A$7500,0),$E45+2)=Команды!$AJ$14,TRUE,FALSE),IF(INDEX(Команды!$A$2:$AN$7500,MATCH(CS$3,Команды!$A$2:$A$7500,0),$E45+2)=Команды!$AJ$15,TRUE,FALSE),IF(INDEX(Команды!$A$2:$AN$7500,MATCH(CS$3,Команды!$A$2:$A$7500,0),$E45+2)=Команды!$AJ$16,TRUE,FALSE),IF(INDEX(Команды!$A$2:$AN$7500,MATCH(CS$3,Команды!$A$2:$A$7500,0),$E45+2)=Команды!$AJ$17,TRUE,FALSE),IF(INDEX(Команды!$A$2:$AN$7500,MATCH(CS$3,Команды!$A$2:$A$7500,0),$E45+2)=Команды!$AJ$18,TRUE,FALSE),IF(INDEX(Команды!$A$2:$AN$7500,MATCH(CS$3,Команды!$A$2:$A$7500,0),$E45+2)=Команды!$AJ$19,TRUE,FALSE)),INDEX(Команды!$AJ$2:$AL$19,MATCH(INDEX(Команды!$A$2:$AN$7500,MATCH(CS$3,Команды!$A$2:$A$7500,0),$E45+2),Команды!$AJ$2:$AJ$19,0),3),0)</f>
        <v>0.95833333333333337</v>
      </c>
      <c r="CU45" s="342"/>
    </row>
    <row r="46" spans="1:99" s="2" customFormat="1" ht="21.95" customHeight="1" x14ac:dyDescent="0.3">
      <c r="A46" s="251">
        <v>41</v>
      </c>
      <c r="B46" s="2">
        <f>VLOOKUP(A46,'Список КК'!A:F,6,TRUE)</f>
        <v>11946</v>
      </c>
      <c r="C46" s="637" t="str">
        <f>VLOOKUP(A46,'Список КК'!A:B,2,TRUE)</f>
        <v>Амбарцумян Лилия Яковлевна</v>
      </c>
      <c r="D46" s="203" t="str">
        <f>VLOOKUP(A46,'Список КК'!A:D,4,TRUE)</f>
        <v>(ПРИХОДИТ В 7.30, ЕСЛИ ГК, то уход.на 30м раньше)ГК, Инфо 2,Возв</v>
      </c>
      <c r="E46" s="4">
        <f>VLOOKUP(A46,'Список КК'!A:C,3,TRUE)</f>
        <v>32</v>
      </c>
      <c r="F46" s="220" t="str">
        <f>VLOOKUP(A46,'Список КК'!A:E,5,TRUE)</f>
        <v>Вс, Пн-вых,  ВТ, СР до 14-00, ЧТ, ПТ до 13-00,Сб -любая смена. Летом-условий нет</v>
      </c>
      <c r="G46" s="174" t="str">
        <f>IF(OR(IF(INDEX(Команды!$A$2:$AN$7500,MATCH(G$3,Команды!$A$2:$A$7500,0),$E46+2)=Команды!$AJ$2,TRUE,FALSE),IF(INDEX(Команды!$A$2:$AN$7500,MATCH(G$3,Команды!$A$2:$A$7500,0),$E46+2)=Команды!$AJ$3,TRUE,FALSE),IF(INDEX(Команды!$A$2:$AN$7500,MATCH(G$3,Команды!$A$2:$A$7500,0),$E46+2)=Команды!$AJ$4,TRUE,FALSE),IF(INDEX(Команды!$A$2:$AN$7500,MATCH(G$3,Команды!$A$2:$A$7500,0),$E46+2)=Команды!$AJ$5,TRUE,FALSE),IF(INDEX(Команды!$A$2:$AN$7500,MATCH(G$3,Команды!$A$2:$A$7500,0),$E46+2)=Команды!$AJ$6,TRUE,FALSE),IF(INDEX(Команды!$A$2:$AN$7500,MATCH(G$3,Команды!$A$2:$A$7500,0),$E46+2)=Команды!$AJ$7,TRUE,FALSE),IF(INDEX(Команды!$A$2:$AN$7500,MATCH(G$3,Команды!$A$2:$A$7500,0),$E46+2)=Команды!$AJ$8,TRUE,FALSE),IF(INDEX(Команды!$A$2:$AN$7500,MATCH(G$3,Команды!$A$2:$A$7500,0),$E46+2)=Команды!$AJ$9,TRUE,FALSE),IF(INDEX(Команды!$A$2:$AN$7500,MATCH(G$3,Команды!$A$2:$A$7500,0),$E46+2)=Команды!$AJ$10,TRUE,FALSE),IF(INDEX(Команды!$A$2:$AN$7500,MATCH(G$3,Команды!$A$2:$A$7500,0),$E46+2)=Команды!$AJ$11,TRUE,FALSE),IF(INDEX(Команды!$A$2:$AN$7500,MATCH(G$3,Команды!$A$2:$A$7500,0),$E46+2)=Команды!$AJ$12,TRUE,FALSE),IF(INDEX(Команды!$A$2:$AN$7500,MATCH(G$3,Команды!$A$2:$A$7500,0),$E46+2)=Команды!$AJ$13,TRUE,FALSE),IF(INDEX(Команды!$A$2:$AN$7500,MATCH(G$3,Команды!$A$2:$A$7500,0),$E46+2)=Команды!$AJ$14,TRUE,FALSE),IF(INDEX(Команды!$A$2:$AN$7500,MATCH(G$3,Команды!$A$2:$A$7500,0),$E46+2)=Команды!$AJ$15,TRUE,FALSE),IF(INDEX(Команды!$A$2:$AN$7500,MATCH(G$3,Команды!$A$2:$A$7500,0),$E46+2)=Команды!$AJ$16,TRUE,FALSE),,IF(INDEX(Команды!$A$2:$AN$7500,MATCH(G$3,Команды!$A$2:$A$7500,0),$E46+2)=Команды!$AJ$17,TRUE,FALSE),,IF(INDEX(Команды!$A$2:$AN$7500,MATCH(G$3,Команды!$A$2:$A$7500,0),$E46+2)=Команды!$AJ$18,TRUE,FALSE),,IF(INDEX(Команды!$A$2:$AN$7500,MATCH(G$3,Команды!$A$2:$A$7500,0),$E46+2)=Команды!$AJ$19,TRUE,FALSE)),INDEX(Команды!$AJ$2:$AK$19,MATCH(INDEX(Команды!$A$2:$AN$7500,MATCH(G$3,Команды!$A$2:$A$7500,0),$E46+2),Команды!$AJ$2:$AJ$19,0),2),0)</f>
        <v>В</v>
      </c>
      <c r="H46" s="175" t="str">
        <f>IF(OR(IF(INDEX(Команды!$A$2:$AN$7500,MATCH(G$3,Команды!$A$2:$A$7500,0),$E46+2)=Команды!$AJ$2,TRUE,FALSE),IF(INDEX(Команды!$A$2:$AN$7500,MATCH(G$3,Команды!$A$2:$A$7500,0),$E46+2)=Команды!$AJ$3,TRUE,FALSE),IF(INDEX(Команды!$A$2:$AN$7500,MATCH(G$3,Команды!$A$2:$A$7500,0),$E46+2)=Команды!$AJ$4,TRUE,FALSE),IF(INDEX(Команды!$A$2:$AN$7500,MATCH(G$3,Команды!$A$2:$A$7500,0),$E46+2)=Команды!$AJ$5,TRUE,FALSE),IF(INDEX(Команды!$A$2:$AN$7500,MATCH(G$3,Команды!$A$2:$A$7500,0),$E46+2)=Команды!$AJ$6,TRUE,FALSE),IF(INDEX(Команды!$A$2:$AN$7500,MATCH(G$3,Команды!$A$2:$A$7500,0),$E46+2)=Команды!$AJ$7,TRUE,FALSE),IF(INDEX(Команды!$A$2:$AN$7500,MATCH(G$3,Команды!$A$2:$A$7500,0),$E46+2)=Команды!$AJ$8,TRUE,FALSE),IF(INDEX(Команды!$A$2:$AN$7500,MATCH(G$3,Команды!$A$2:$A$7500,0),$E46+2)=Команды!$AJ$9,TRUE,FALSE),IF(INDEX(Команды!$A$2:$AN$7500,MATCH(G$3,Команды!$A$2:$A$7500,0),$E46+2)=Команды!$AJ$10,TRUE,FALSE),IF(INDEX(Команды!$A$2:$AN$7500,MATCH(G$3,Команды!$A$2:$A$7500,0),$E46+2)=Команды!$AJ$11,TRUE,FALSE),IF(INDEX(Команды!$A$2:$AN$7500,MATCH(G$3,Команды!$A$2:$A$7500,0),$E46+2)=Команды!$AJ$12,TRUE,FALSE),IF(INDEX(Команды!$A$2:$AN$7500,MATCH(G$3,Команды!$A$2:$A$7500,0),$E46+2)=Команды!$AJ$13,TRUE,FALSE),IF(INDEX(Команды!$A$2:$AN$7500,MATCH(G$3,Команды!$A$2:$A$7500,0),$E46+2)=Команды!$AJ$14,TRUE,FALSE),IF(INDEX(Команды!$A$2:$AN$7500,MATCH(G$3,Команды!$A$2:$A$7500,0),$E46+2)=Команды!$AJ$15,TRUE,FALSE),IF(INDEX(Команды!$A$2:$AN$7500,MATCH(G$3,Команды!$A$2:$A$7500,0),$E46+2)=Команды!$AJ$16,TRUE,FALSE),IF(INDEX(Команды!$A$2:$AN$7500,MATCH(G$3,Команды!$A$2:$A$7500,0),$E46+2)=Команды!$AJ$17,TRUE,FALSE),IF(INDEX(Команды!$A$2:$AN$7500,MATCH(G$3,Команды!$A$2:$A$7500,0),$E46+2)=Команды!$AJ$18,TRUE,FALSE),IF(INDEX(Команды!$A$2:$AN$7500,MATCH(G$3,Команды!$A$2:$A$7500,0),$E46+2)=Команды!$AJ$19,TRUE,FALSE)),INDEX(Команды!$AJ$2:$AL$19,MATCH(INDEX(Команды!$A$2:$AN$7500,MATCH(G$3,Команды!$A$2:$A$7500,0),$E46+2),Команды!$AJ$2:$AJ$19,0),3),0)</f>
        <v>В</v>
      </c>
      <c r="I46" s="342"/>
      <c r="J46" s="174" t="str">
        <f>IF(OR(IF(INDEX(Команды!$A$2:$AN$7500,MATCH(J$3,Команды!$A$2:$A$7500,0),$E46+2)=Команды!$AJ$2,TRUE,FALSE),IF(INDEX(Команды!$A$2:$AN$7500,MATCH(J$3,Команды!$A$2:$A$7500,0),$E46+2)=Команды!$AJ$3,TRUE,FALSE),IF(INDEX(Команды!$A$2:$AN$7500,MATCH(J$3,Команды!$A$2:$A$7500,0),$E46+2)=Команды!$AJ$4,TRUE,FALSE),IF(INDEX(Команды!$A$2:$AN$7500,MATCH(J$3,Команды!$A$2:$A$7500,0),$E46+2)=Команды!$AJ$5,TRUE,FALSE),IF(INDEX(Команды!$A$2:$AN$7500,MATCH(J$3,Команды!$A$2:$A$7500,0),$E46+2)=Команды!$AJ$6,TRUE,FALSE),IF(INDEX(Команды!$A$2:$AN$7500,MATCH(J$3,Команды!$A$2:$A$7500,0),$E46+2)=Команды!$AJ$7,TRUE,FALSE),IF(INDEX(Команды!$A$2:$AN$7500,MATCH(J$3,Команды!$A$2:$A$7500,0),$E46+2)=Команды!$AJ$8,TRUE,FALSE),IF(INDEX(Команды!$A$2:$AN$7500,MATCH(J$3,Команды!$A$2:$A$7500,0),$E46+2)=Команды!$AJ$9,TRUE,FALSE),IF(INDEX(Команды!$A$2:$AN$7500,MATCH(J$3,Команды!$A$2:$A$7500,0),$E46+2)=Команды!$AJ$10,TRUE,FALSE),IF(INDEX(Команды!$A$2:$AN$7500,MATCH(J$3,Команды!$A$2:$A$7500,0),$E46+2)=Команды!$AJ$11,TRUE,FALSE),IF(INDEX(Команды!$A$2:$AN$7500,MATCH(J$3,Команды!$A$2:$A$7500,0),$E46+2)=Команды!$AJ$12,TRUE,FALSE),IF(INDEX(Команды!$A$2:$AN$7500,MATCH(J$3,Команды!$A$2:$A$7500,0),$E46+2)=Команды!$AJ$13,TRUE,FALSE),IF(INDEX(Команды!$A$2:$AN$7500,MATCH(J$3,Команды!$A$2:$A$7500,0),$E46+2)=Команды!$AJ$14,TRUE,FALSE),IF(INDEX(Команды!$A$2:$AN$7500,MATCH(J$3,Команды!$A$2:$A$7500,0),$E46+2)=Команды!$AJ$15,TRUE,FALSE),IF(INDEX(Команды!$A$2:$AN$7500,MATCH(J$3,Команды!$A$2:$A$7500,0),$E46+2)=Команды!$AJ$16,TRUE,FALSE),,IF(INDEX(Команды!$A$2:$AN$7500,MATCH(J$3,Команды!$A$2:$A$7500,0),$E46+2)=Команды!$AJ$17,TRUE,FALSE),,IF(INDEX(Команды!$A$2:$AN$7500,MATCH(J$3,Команды!$A$2:$A$7500,0),$E46+2)=Команды!$AJ$18,TRUE,FALSE),,IF(INDEX(Команды!$A$2:$AN$7500,MATCH(J$3,Команды!$A$2:$A$7500,0),$E46+2)=Команды!$AJ$19,TRUE,FALSE)),INDEX(Команды!$AJ$2:$AK$19,MATCH(INDEX(Команды!$A$2:$AN$7500,MATCH(J$3,Команды!$A$2:$A$7500,0),$E46+2),Команды!$AJ$2:$AJ$19,0),2),0)</f>
        <v>В</v>
      </c>
      <c r="K46" s="175" t="str">
        <f>IF(OR(IF(INDEX(Команды!$A$2:$AN$7500,MATCH(J$3,Команды!$A$2:$A$7500,0),$E46+2)=Команды!$AJ$2,TRUE,FALSE),IF(INDEX(Команды!$A$2:$AN$7500,MATCH(J$3,Команды!$A$2:$A$7500,0),$E46+2)=Команды!$AJ$3,TRUE,FALSE),IF(INDEX(Команды!$A$2:$AN$7500,MATCH(J$3,Команды!$A$2:$A$7500,0),$E46+2)=Команды!$AJ$4,TRUE,FALSE),IF(INDEX(Команды!$A$2:$AN$7500,MATCH(J$3,Команды!$A$2:$A$7500,0),$E46+2)=Команды!$AJ$5,TRUE,FALSE),IF(INDEX(Команды!$A$2:$AN$7500,MATCH(J$3,Команды!$A$2:$A$7500,0),$E46+2)=Команды!$AJ$6,TRUE,FALSE),IF(INDEX(Команды!$A$2:$AN$7500,MATCH(J$3,Команды!$A$2:$A$7500,0),$E46+2)=Команды!$AJ$7,TRUE,FALSE),IF(INDEX(Команды!$A$2:$AN$7500,MATCH(J$3,Команды!$A$2:$A$7500,0),$E46+2)=Команды!$AJ$8,TRUE,FALSE),IF(INDEX(Команды!$A$2:$AN$7500,MATCH(J$3,Команды!$A$2:$A$7500,0),$E46+2)=Команды!$AJ$9,TRUE,FALSE),IF(INDEX(Команды!$A$2:$AN$7500,MATCH(J$3,Команды!$A$2:$A$7500,0),$E46+2)=Команды!$AJ$10,TRUE,FALSE),IF(INDEX(Команды!$A$2:$AN$7500,MATCH(J$3,Команды!$A$2:$A$7500,0),$E46+2)=Команды!$AJ$11,TRUE,FALSE),IF(INDEX(Команды!$A$2:$AN$7500,MATCH(J$3,Команды!$A$2:$A$7500,0),$E46+2)=Команды!$AJ$12,TRUE,FALSE),IF(INDEX(Команды!$A$2:$AN$7500,MATCH(J$3,Команды!$A$2:$A$7500,0),$E46+2)=Команды!$AJ$13,TRUE,FALSE),IF(INDEX(Команды!$A$2:$AN$7500,MATCH(J$3,Команды!$A$2:$A$7500,0),$E46+2)=Команды!$AJ$14,TRUE,FALSE),IF(INDEX(Команды!$A$2:$AN$7500,MATCH(J$3,Команды!$A$2:$A$7500,0),$E46+2)=Команды!$AJ$15,TRUE,FALSE),IF(INDEX(Команды!$A$2:$AN$7500,MATCH(J$3,Команды!$A$2:$A$7500,0),$E46+2)=Команды!$AJ$16,TRUE,FALSE),IF(INDEX(Команды!$A$2:$AN$7500,MATCH(J$3,Команды!$A$2:$A$7500,0),$E46+2)=Команды!$AJ$17,TRUE,FALSE),IF(INDEX(Команды!$A$2:$AN$7500,MATCH(J$3,Команды!$A$2:$A$7500,0),$E46+2)=Команды!$AJ$18,TRUE,FALSE),IF(INDEX(Команды!$A$2:$AN$7500,MATCH(J$3,Команды!$A$2:$A$7500,0),$E46+2)=Команды!$AJ$19,TRUE,FALSE)),INDEX(Команды!$AJ$2:$AL$19,MATCH(INDEX(Команды!$A$2:$AN$7500,MATCH(J$3,Команды!$A$2:$A$7500,0),$E46+2),Команды!$AJ$2:$AJ$19,0),3),0)</f>
        <v>В</v>
      </c>
      <c r="L46" s="342"/>
      <c r="M46" s="174" t="str">
        <f>IF(OR(IF(INDEX(Команды!$A$2:$AN$7500,MATCH(M$3,Команды!$A$2:$A$7500,0),$E46+2)=Команды!$AJ$2,TRUE,FALSE),IF(INDEX(Команды!$A$2:$AN$7500,MATCH(M$3,Команды!$A$2:$A$7500,0),$E46+2)=Команды!$AJ$3,TRUE,FALSE),IF(INDEX(Команды!$A$2:$AN$7500,MATCH(M$3,Команды!$A$2:$A$7500,0),$E46+2)=Команды!$AJ$4,TRUE,FALSE),IF(INDEX(Команды!$A$2:$AN$7500,MATCH(M$3,Команды!$A$2:$A$7500,0),$E46+2)=Команды!$AJ$5,TRUE,FALSE),IF(INDEX(Команды!$A$2:$AN$7500,MATCH(M$3,Команды!$A$2:$A$7500,0),$E46+2)=Команды!$AJ$6,TRUE,FALSE),IF(INDEX(Команды!$A$2:$AN$7500,MATCH(M$3,Команды!$A$2:$A$7500,0),$E46+2)=Команды!$AJ$7,TRUE,FALSE),IF(INDEX(Команды!$A$2:$AN$7500,MATCH(M$3,Команды!$A$2:$A$7500,0),$E46+2)=Команды!$AJ$8,TRUE,FALSE),IF(INDEX(Команды!$A$2:$AN$7500,MATCH(M$3,Команды!$A$2:$A$7500,0),$E46+2)=Команды!$AJ$9,TRUE,FALSE),IF(INDEX(Команды!$A$2:$AN$7500,MATCH(M$3,Команды!$A$2:$A$7500,0),$E46+2)=Команды!$AJ$10,TRUE,FALSE),IF(INDEX(Команды!$A$2:$AN$7500,MATCH(M$3,Команды!$A$2:$A$7500,0),$E46+2)=Команды!$AJ$11,TRUE,FALSE),IF(INDEX(Команды!$A$2:$AN$7500,MATCH(M$3,Команды!$A$2:$A$7500,0),$E46+2)=Команды!$AJ$12,TRUE,FALSE),IF(INDEX(Команды!$A$2:$AN$7500,MATCH(M$3,Команды!$A$2:$A$7500,0),$E46+2)=Команды!$AJ$13,TRUE,FALSE),IF(INDEX(Команды!$A$2:$AN$7500,MATCH(M$3,Команды!$A$2:$A$7500,0),$E46+2)=Команды!$AJ$14,TRUE,FALSE),IF(INDEX(Команды!$A$2:$AN$7500,MATCH(M$3,Команды!$A$2:$A$7500,0),$E46+2)=Команды!$AJ$15,TRUE,FALSE),IF(INDEX(Команды!$A$2:$AN$7500,MATCH(M$3,Команды!$A$2:$A$7500,0),$E46+2)=Команды!$AJ$16,TRUE,FALSE),,IF(INDEX(Команды!$A$2:$AN$7500,MATCH(M$3,Команды!$A$2:$A$7500,0),$E46+2)=Команды!$AJ$17,TRUE,FALSE),,IF(INDEX(Команды!$A$2:$AN$7500,MATCH(M$3,Команды!$A$2:$A$7500,0),$E46+2)=Команды!$AJ$18,TRUE,FALSE),,IF(INDEX(Команды!$A$2:$AN$7500,MATCH(M$3,Команды!$A$2:$A$7500,0),$E46+2)=Команды!$AJ$19,TRUE,FALSE)),INDEX(Команды!$AJ$2:$AK$19,MATCH(INDEX(Команды!$A$2:$AN$7500,MATCH(M$3,Команды!$A$2:$A$7500,0),$E46+2),Команды!$AJ$2:$AJ$19,0),2),0)</f>
        <v>В</v>
      </c>
      <c r="N46" s="175" t="str">
        <f>IF(OR(IF(INDEX(Команды!$A$2:$AN$7500,MATCH(M$3,Команды!$A$2:$A$7500,0),$E46+2)=Команды!$AJ$2,TRUE,FALSE),IF(INDEX(Команды!$A$2:$AN$7500,MATCH(M$3,Команды!$A$2:$A$7500,0),$E46+2)=Команды!$AJ$3,TRUE,FALSE),IF(INDEX(Команды!$A$2:$AN$7500,MATCH(M$3,Команды!$A$2:$A$7500,0),$E46+2)=Команды!$AJ$4,TRUE,FALSE),IF(INDEX(Команды!$A$2:$AN$7500,MATCH(M$3,Команды!$A$2:$A$7500,0),$E46+2)=Команды!$AJ$5,TRUE,FALSE),IF(INDEX(Команды!$A$2:$AN$7500,MATCH(M$3,Команды!$A$2:$A$7500,0),$E46+2)=Команды!$AJ$6,TRUE,FALSE),IF(INDEX(Команды!$A$2:$AN$7500,MATCH(M$3,Команды!$A$2:$A$7500,0),$E46+2)=Команды!$AJ$7,TRUE,FALSE),IF(INDEX(Команды!$A$2:$AN$7500,MATCH(M$3,Команды!$A$2:$A$7500,0),$E46+2)=Команды!$AJ$8,TRUE,FALSE),IF(INDEX(Команды!$A$2:$AN$7500,MATCH(M$3,Команды!$A$2:$A$7500,0),$E46+2)=Команды!$AJ$9,TRUE,FALSE),IF(INDEX(Команды!$A$2:$AN$7500,MATCH(M$3,Команды!$A$2:$A$7500,0),$E46+2)=Команды!$AJ$10,TRUE,FALSE),IF(INDEX(Команды!$A$2:$AN$7500,MATCH(M$3,Команды!$A$2:$A$7500,0),$E46+2)=Команды!$AJ$11,TRUE,FALSE),IF(INDEX(Команды!$A$2:$AN$7500,MATCH(M$3,Команды!$A$2:$A$7500,0),$E46+2)=Команды!$AJ$12,TRUE,FALSE),IF(INDEX(Команды!$A$2:$AN$7500,MATCH(M$3,Команды!$A$2:$A$7500,0),$E46+2)=Команды!$AJ$13,TRUE,FALSE),IF(INDEX(Команды!$A$2:$AN$7500,MATCH(M$3,Команды!$A$2:$A$7500,0),$E46+2)=Команды!$AJ$14,TRUE,FALSE),IF(INDEX(Команды!$A$2:$AN$7500,MATCH(M$3,Команды!$A$2:$A$7500,0),$E46+2)=Команды!$AJ$15,TRUE,FALSE),IF(INDEX(Команды!$A$2:$AN$7500,MATCH(M$3,Команды!$A$2:$A$7500,0),$E46+2)=Команды!$AJ$16,TRUE,FALSE),IF(INDEX(Команды!$A$2:$AN$7500,MATCH(M$3,Команды!$A$2:$A$7500,0),$E46+2)=Команды!$AJ$17,TRUE,FALSE),IF(INDEX(Команды!$A$2:$AN$7500,MATCH(M$3,Команды!$A$2:$A$7500,0),$E46+2)=Команды!$AJ$18,TRUE,FALSE),IF(INDEX(Команды!$A$2:$AN$7500,MATCH(M$3,Команды!$A$2:$A$7500,0),$E46+2)=Команды!$AJ$19,TRUE,FALSE)),INDEX(Команды!$AJ$2:$AL$19,MATCH(INDEX(Команды!$A$2:$AN$7500,MATCH(M$3,Команды!$A$2:$A$7500,0),$E46+2),Команды!$AJ$2:$AJ$19,0),3),0)</f>
        <v>В</v>
      </c>
      <c r="O46" s="342"/>
      <c r="P46" s="174" t="str">
        <f>IF(OR(IF(INDEX(Команды!$A$2:$AN$7500,MATCH(P$3,Команды!$A$2:$A$7500,0),$E46+2)=Команды!$AJ$2,TRUE,FALSE),IF(INDEX(Команды!$A$2:$AN$7500,MATCH(P$3,Команды!$A$2:$A$7500,0),$E46+2)=Команды!$AJ$3,TRUE,FALSE),IF(INDEX(Команды!$A$2:$AN$7500,MATCH(P$3,Команды!$A$2:$A$7500,0),$E46+2)=Команды!$AJ$4,TRUE,FALSE),IF(INDEX(Команды!$A$2:$AN$7500,MATCH(P$3,Команды!$A$2:$A$7500,0),$E46+2)=Команды!$AJ$5,TRUE,FALSE),IF(INDEX(Команды!$A$2:$AN$7500,MATCH(P$3,Команды!$A$2:$A$7500,0),$E46+2)=Команды!$AJ$6,TRUE,FALSE),IF(INDEX(Команды!$A$2:$AN$7500,MATCH(P$3,Команды!$A$2:$A$7500,0),$E46+2)=Команды!$AJ$7,TRUE,FALSE),IF(INDEX(Команды!$A$2:$AN$7500,MATCH(P$3,Команды!$A$2:$A$7500,0),$E46+2)=Команды!$AJ$8,TRUE,FALSE),IF(INDEX(Команды!$A$2:$AN$7500,MATCH(P$3,Команды!$A$2:$A$7500,0),$E46+2)=Команды!$AJ$9,TRUE,FALSE),IF(INDEX(Команды!$A$2:$AN$7500,MATCH(P$3,Команды!$A$2:$A$7500,0),$E46+2)=Команды!$AJ$10,TRUE,FALSE),IF(INDEX(Команды!$A$2:$AN$7500,MATCH(P$3,Команды!$A$2:$A$7500,0),$E46+2)=Команды!$AJ$11,TRUE,FALSE),IF(INDEX(Команды!$A$2:$AN$7500,MATCH(P$3,Команды!$A$2:$A$7500,0),$E46+2)=Команды!$AJ$12,TRUE,FALSE),IF(INDEX(Команды!$A$2:$AN$7500,MATCH(P$3,Команды!$A$2:$A$7500,0),$E46+2)=Команды!$AJ$13,TRUE,FALSE),IF(INDEX(Команды!$A$2:$AN$7500,MATCH(P$3,Команды!$A$2:$A$7500,0),$E46+2)=Команды!$AJ$14,TRUE,FALSE),IF(INDEX(Команды!$A$2:$AN$7500,MATCH(P$3,Команды!$A$2:$A$7500,0),$E46+2)=Команды!$AJ$15,TRUE,FALSE),IF(INDEX(Команды!$A$2:$AN$7500,MATCH(P$3,Команды!$A$2:$A$7500,0),$E46+2)=Команды!$AJ$16,TRUE,FALSE),,IF(INDEX(Команды!$A$2:$AN$7500,MATCH(P$3,Команды!$A$2:$A$7500,0),$E46+2)=Команды!$AJ$17,TRUE,FALSE),,IF(INDEX(Команды!$A$2:$AN$7500,MATCH(P$3,Команды!$A$2:$A$7500,0),$E46+2)=Команды!$AJ$18,TRUE,FALSE),,IF(INDEX(Команды!$A$2:$AN$7500,MATCH(P$3,Команды!$A$2:$A$7500,0),$E46+2)=Команды!$AJ$19,TRUE,FALSE)),INDEX(Команды!$AJ$2:$AK$19,MATCH(INDEX(Команды!$A$2:$AN$7500,MATCH(P$3,Команды!$A$2:$A$7500,0),$E46+2),Команды!$AJ$2:$AJ$19,0),2),0)</f>
        <v>В</v>
      </c>
      <c r="Q46" s="175" t="str">
        <f>IF(OR(IF(INDEX(Команды!$A$2:$AN$7500,MATCH(P$3,Команды!$A$2:$A$7500,0),$E46+2)=Команды!$AJ$2,TRUE,FALSE),IF(INDEX(Команды!$A$2:$AN$7500,MATCH(P$3,Команды!$A$2:$A$7500,0),$E46+2)=Команды!$AJ$3,TRUE,FALSE),IF(INDEX(Команды!$A$2:$AN$7500,MATCH(P$3,Команды!$A$2:$A$7500,0),$E46+2)=Команды!$AJ$4,TRUE,FALSE),IF(INDEX(Команды!$A$2:$AN$7500,MATCH(P$3,Команды!$A$2:$A$7500,0),$E46+2)=Команды!$AJ$5,TRUE,FALSE),IF(INDEX(Команды!$A$2:$AN$7500,MATCH(P$3,Команды!$A$2:$A$7500,0),$E46+2)=Команды!$AJ$6,TRUE,FALSE),IF(INDEX(Команды!$A$2:$AN$7500,MATCH(P$3,Команды!$A$2:$A$7500,0),$E46+2)=Команды!$AJ$7,TRUE,FALSE),IF(INDEX(Команды!$A$2:$AN$7500,MATCH(P$3,Команды!$A$2:$A$7500,0),$E46+2)=Команды!$AJ$8,TRUE,FALSE),IF(INDEX(Команды!$A$2:$AN$7500,MATCH(P$3,Команды!$A$2:$A$7500,0),$E46+2)=Команды!$AJ$9,TRUE,FALSE),IF(INDEX(Команды!$A$2:$AN$7500,MATCH(P$3,Команды!$A$2:$A$7500,0),$E46+2)=Команды!$AJ$10,TRUE,FALSE),IF(INDEX(Команды!$A$2:$AN$7500,MATCH(P$3,Команды!$A$2:$A$7500,0),$E46+2)=Команды!$AJ$11,TRUE,FALSE),IF(INDEX(Команды!$A$2:$AN$7500,MATCH(P$3,Команды!$A$2:$A$7500,0),$E46+2)=Команды!$AJ$12,TRUE,FALSE),IF(INDEX(Команды!$A$2:$AN$7500,MATCH(P$3,Команды!$A$2:$A$7500,0),$E46+2)=Команды!$AJ$13,TRUE,FALSE),IF(INDEX(Команды!$A$2:$AN$7500,MATCH(P$3,Команды!$A$2:$A$7500,0),$E46+2)=Команды!$AJ$14,TRUE,FALSE),IF(INDEX(Команды!$A$2:$AN$7500,MATCH(P$3,Команды!$A$2:$A$7500,0),$E46+2)=Команды!$AJ$15,TRUE,FALSE),IF(INDEX(Команды!$A$2:$AN$7500,MATCH(P$3,Команды!$A$2:$A$7500,0),$E46+2)=Команды!$AJ$16,TRUE,FALSE),IF(INDEX(Команды!$A$2:$AN$7500,MATCH(P$3,Команды!$A$2:$A$7500,0),$E46+2)=Команды!$AJ$17,TRUE,FALSE),IF(INDEX(Команды!$A$2:$AN$7500,MATCH(P$3,Команды!$A$2:$A$7500,0),$E46+2)=Команды!$AJ$18,TRUE,FALSE),IF(INDEX(Команды!$A$2:$AN$7500,MATCH(P$3,Команды!$A$2:$A$7500,0),$E46+2)=Команды!$AJ$19,TRUE,FALSE)),INDEX(Команды!$AJ$2:$AL$19,MATCH(INDEX(Команды!$A$2:$AN$7500,MATCH(P$3,Команды!$A$2:$A$7500,0),$E46+2),Команды!$AJ$2:$AJ$19,0),3),0)</f>
        <v>В</v>
      </c>
      <c r="R46" s="342"/>
      <c r="S46" s="174" t="str">
        <f>IF(OR(IF(INDEX(Команды!$A$2:$AN$7500,MATCH(S$3,Команды!$A$2:$A$7500,0),$E46+2)=Команды!$AJ$2,TRUE,FALSE),IF(INDEX(Команды!$A$2:$AN$7500,MATCH(S$3,Команды!$A$2:$A$7500,0),$E46+2)=Команды!$AJ$3,TRUE,FALSE),IF(INDEX(Команды!$A$2:$AN$7500,MATCH(S$3,Команды!$A$2:$A$7500,0),$E46+2)=Команды!$AJ$4,TRUE,FALSE),IF(INDEX(Команды!$A$2:$AN$7500,MATCH(S$3,Команды!$A$2:$A$7500,0),$E46+2)=Команды!$AJ$5,TRUE,FALSE),IF(INDEX(Команды!$A$2:$AN$7500,MATCH(S$3,Команды!$A$2:$A$7500,0),$E46+2)=Команды!$AJ$6,TRUE,FALSE),IF(INDEX(Команды!$A$2:$AN$7500,MATCH(S$3,Команды!$A$2:$A$7500,0),$E46+2)=Команды!$AJ$7,TRUE,FALSE),IF(INDEX(Команды!$A$2:$AN$7500,MATCH(S$3,Команды!$A$2:$A$7500,0),$E46+2)=Команды!$AJ$8,TRUE,FALSE),IF(INDEX(Команды!$A$2:$AN$7500,MATCH(S$3,Команды!$A$2:$A$7500,0),$E46+2)=Команды!$AJ$9,TRUE,FALSE),IF(INDEX(Команды!$A$2:$AN$7500,MATCH(S$3,Команды!$A$2:$A$7500,0),$E46+2)=Команды!$AJ$10,TRUE,FALSE),IF(INDEX(Команды!$A$2:$AN$7500,MATCH(S$3,Команды!$A$2:$A$7500,0),$E46+2)=Команды!$AJ$11,TRUE,FALSE),IF(INDEX(Команды!$A$2:$AN$7500,MATCH(S$3,Команды!$A$2:$A$7500,0),$E46+2)=Команды!$AJ$12,TRUE,FALSE),IF(INDEX(Команды!$A$2:$AN$7500,MATCH(S$3,Команды!$A$2:$A$7500,0),$E46+2)=Команды!$AJ$13,TRUE,FALSE),IF(INDEX(Команды!$A$2:$AN$7500,MATCH(S$3,Команды!$A$2:$A$7500,0),$E46+2)=Команды!$AJ$14,TRUE,FALSE),IF(INDEX(Команды!$A$2:$AN$7500,MATCH(S$3,Команды!$A$2:$A$7500,0),$E46+2)=Команды!$AJ$15,TRUE,FALSE),IF(INDEX(Команды!$A$2:$AN$7500,MATCH(S$3,Команды!$A$2:$A$7500,0),$E46+2)=Команды!$AJ$16,TRUE,FALSE),,IF(INDEX(Команды!$A$2:$AN$7500,MATCH(S$3,Команды!$A$2:$A$7500,0),$E46+2)=Команды!$AJ$17,TRUE,FALSE),,IF(INDEX(Команды!$A$2:$AN$7500,MATCH(S$3,Команды!$A$2:$A$7500,0),$E46+2)=Команды!$AJ$18,TRUE,FALSE),,IF(INDEX(Команды!$A$2:$AN$7500,MATCH(S$3,Команды!$A$2:$A$7500,0),$E46+2)=Команды!$AJ$19,TRUE,FALSE)),INDEX(Команды!$AJ$2:$AK$19,MATCH(INDEX(Команды!$A$2:$AN$7500,MATCH(S$3,Команды!$A$2:$A$7500,0),$E46+2),Команды!$AJ$2:$AJ$19,0),2),0)</f>
        <v>В</v>
      </c>
      <c r="T46" s="175" t="str">
        <f>IF(OR(IF(INDEX(Команды!$A$2:$AN$7500,MATCH(S$3,Команды!$A$2:$A$7500,0),$E46+2)=Команды!$AJ$2,TRUE,FALSE),IF(INDEX(Команды!$A$2:$AN$7500,MATCH(S$3,Команды!$A$2:$A$7500,0),$E46+2)=Команды!$AJ$3,TRUE,FALSE),IF(INDEX(Команды!$A$2:$AN$7500,MATCH(S$3,Команды!$A$2:$A$7500,0),$E46+2)=Команды!$AJ$4,TRUE,FALSE),IF(INDEX(Команды!$A$2:$AN$7500,MATCH(S$3,Команды!$A$2:$A$7500,0),$E46+2)=Команды!$AJ$5,TRUE,FALSE),IF(INDEX(Команды!$A$2:$AN$7500,MATCH(S$3,Команды!$A$2:$A$7500,0),$E46+2)=Команды!$AJ$6,TRUE,FALSE),IF(INDEX(Команды!$A$2:$AN$7500,MATCH(S$3,Команды!$A$2:$A$7500,0),$E46+2)=Команды!$AJ$7,TRUE,FALSE),IF(INDEX(Команды!$A$2:$AN$7500,MATCH(S$3,Команды!$A$2:$A$7500,0),$E46+2)=Команды!$AJ$8,TRUE,FALSE),IF(INDEX(Команды!$A$2:$AN$7500,MATCH(S$3,Команды!$A$2:$A$7500,0),$E46+2)=Команды!$AJ$9,TRUE,FALSE),IF(INDEX(Команды!$A$2:$AN$7500,MATCH(S$3,Команды!$A$2:$A$7500,0),$E46+2)=Команды!$AJ$10,TRUE,FALSE),IF(INDEX(Команды!$A$2:$AN$7500,MATCH(S$3,Команды!$A$2:$A$7500,0),$E46+2)=Команды!$AJ$11,TRUE,FALSE),IF(INDEX(Команды!$A$2:$AN$7500,MATCH(S$3,Команды!$A$2:$A$7500,0),$E46+2)=Команды!$AJ$12,TRUE,FALSE),IF(INDEX(Команды!$A$2:$AN$7500,MATCH(S$3,Команды!$A$2:$A$7500,0),$E46+2)=Команды!$AJ$13,TRUE,FALSE),IF(INDEX(Команды!$A$2:$AN$7500,MATCH(S$3,Команды!$A$2:$A$7500,0),$E46+2)=Команды!$AJ$14,TRUE,FALSE),IF(INDEX(Команды!$A$2:$AN$7500,MATCH(S$3,Команды!$A$2:$A$7500,0),$E46+2)=Команды!$AJ$15,TRUE,FALSE),IF(INDEX(Команды!$A$2:$AN$7500,MATCH(S$3,Команды!$A$2:$A$7500,0),$E46+2)=Команды!$AJ$16,TRUE,FALSE),IF(INDEX(Команды!$A$2:$AN$7500,MATCH(S$3,Команды!$A$2:$A$7500,0),$E46+2)=Команды!$AJ$17,TRUE,FALSE),IF(INDEX(Команды!$A$2:$AN$7500,MATCH(S$3,Команды!$A$2:$A$7500,0),$E46+2)=Команды!$AJ$18,TRUE,FALSE),IF(INDEX(Команды!$A$2:$AN$7500,MATCH(S$3,Команды!$A$2:$A$7500,0),$E46+2)=Команды!$AJ$19,TRUE,FALSE)),INDEX(Команды!$AJ$2:$AL$19,MATCH(INDEX(Команды!$A$2:$AN$7500,MATCH(S$3,Команды!$A$2:$A$7500,0),$E46+2),Команды!$AJ$2:$AJ$19,0),3),0)</f>
        <v>В</v>
      </c>
      <c r="U46" s="342"/>
      <c r="V46" s="174" t="str">
        <f>IF(OR(IF(INDEX(Команды!$A$2:$AN$7500,MATCH(V$3,Команды!$A$2:$A$7500,0),$E46+2)=Команды!$AJ$2,TRUE,FALSE),IF(INDEX(Команды!$A$2:$AN$7500,MATCH(V$3,Команды!$A$2:$A$7500,0),$E46+2)=Команды!$AJ$3,TRUE,FALSE),IF(INDEX(Команды!$A$2:$AN$7500,MATCH(V$3,Команды!$A$2:$A$7500,0),$E46+2)=Команды!$AJ$4,TRUE,FALSE),IF(INDEX(Команды!$A$2:$AN$7500,MATCH(V$3,Команды!$A$2:$A$7500,0),$E46+2)=Команды!$AJ$5,TRUE,FALSE),IF(INDEX(Команды!$A$2:$AN$7500,MATCH(V$3,Команды!$A$2:$A$7500,0),$E46+2)=Команды!$AJ$6,TRUE,FALSE),IF(INDEX(Команды!$A$2:$AN$7500,MATCH(V$3,Команды!$A$2:$A$7500,0),$E46+2)=Команды!$AJ$7,TRUE,FALSE),IF(INDEX(Команды!$A$2:$AN$7500,MATCH(V$3,Команды!$A$2:$A$7500,0),$E46+2)=Команды!$AJ$8,TRUE,FALSE),IF(INDEX(Команды!$A$2:$AN$7500,MATCH(V$3,Команды!$A$2:$A$7500,0),$E46+2)=Команды!$AJ$9,TRUE,FALSE),IF(INDEX(Команды!$A$2:$AN$7500,MATCH(V$3,Команды!$A$2:$A$7500,0),$E46+2)=Команды!$AJ$10,TRUE,FALSE),IF(INDEX(Команды!$A$2:$AN$7500,MATCH(V$3,Команды!$A$2:$A$7500,0),$E46+2)=Команды!$AJ$11,TRUE,FALSE),IF(INDEX(Команды!$A$2:$AN$7500,MATCH(V$3,Команды!$A$2:$A$7500,0),$E46+2)=Команды!$AJ$12,TRUE,FALSE),IF(INDEX(Команды!$A$2:$AN$7500,MATCH(V$3,Команды!$A$2:$A$7500,0),$E46+2)=Команды!$AJ$13,TRUE,FALSE),IF(INDEX(Команды!$A$2:$AN$7500,MATCH(V$3,Команды!$A$2:$A$7500,0),$E46+2)=Команды!$AJ$14,TRUE,FALSE),IF(INDEX(Команды!$A$2:$AN$7500,MATCH(V$3,Команды!$A$2:$A$7500,0),$E46+2)=Команды!$AJ$15,TRUE,FALSE),IF(INDEX(Команды!$A$2:$AN$7500,MATCH(V$3,Команды!$A$2:$A$7500,0),$E46+2)=Команды!$AJ$16,TRUE,FALSE),,IF(INDEX(Команды!$A$2:$AN$7500,MATCH(V$3,Команды!$A$2:$A$7500,0),$E46+2)=Команды!$AJ$17,TRUE,FALSE),,IF(INDEX(Команды!$A$2:$AN$7500,MATCH(V$3,Команды!$A$2:$A$7500,0),$E46+2)=Команды!$AJ$18,TRUE,FALSE),,IF(INDEX(Команды!$A$2:$AN$7500,MATCH(V$3,Команды!$A$2:$A$7500,0),$E46+2)=Команды!$AJ$19,TRUE,FALSE)),INDEX(Команды!$AJ$2:$AK$19,MATCH(INDEX(Команды!$A$2:$AN$7500,MATCH(V$3,Команды!$A$2:$A$7500,0),$E46+2),Команды!$AJ$2:$AJ$19,0),2),0)</f>
        <v>В</v>
      </c>
      <c r="W46" s="175" t="str">
        <f>IF(OR(IF(INDEX(Команды!$A$2:$AN$7500,MATCH(V$3,Команды!$A$2:$A$7500,0),$E46+2)=Команды!$AJ$2,TRUE,FALSE),IF(INDEX(Команды!$A$2:$AN$7500,MATCH(V$3,Команды!$A$2:$A$7500,0),$E46+2)=Команды!$AJ$3,TRUE,FALSE),IF(INDEX(Команды!$A$2:$AN$7500,MATCH(V$3,Команды!$A$2:$A$7500,0),$E46+2)=Команды!$AJ$4,TRUE,FALSE),IF(INDEX(Команды!$A$2:$AN$7500,MATCH(V$3,Команды!$A$2:$A$7500,0),$E46+2)=Команды!$AJ$5,TRUE,FALSE),IF(INDEX(Команды!$A$2:$AN$7500,MATCH(V$3,Команды!$A$2:$A$7500,0),$E46+2)=Команды!$AJ$6,TRUE,FALSE),IF(INDEX(Команды!$A$2:$AN$7500,MATCH(V$3,Команды!$A$2:$A$7500,0),$E46+2)=Команды!$AJ$7,TRUE,FALSE),IF(INDEX(Команды!$A$2:$AN$7500,MATCH(V$3,Команды!$A$2:$A$7500,0),$E46+2)=Команды!$AJ$8,TRUE,FALSE),IF(INDEX(Команды!$A$2:$AN$7500,MATCH(V$3,Команды!$A$2:$A$7500,0),$E46+2)=Команды!$AJ$9,TRUE,FALSE),IF(INDEX(Команды!$A$2:$AN$7500,MATCH(V$3,Команды!$A$2:$A$7500,0),$E46+2)=Команды!$AJ$10,TRUE,FALSE),IF(INDEX(Команды!$A$2:$AN$7500,MATCH(V$3,Команды!$A$2:$A$7500,0),$E46+2)=Команды!$AJ$11,TRUE,FALSE),IF(INDEX(Команды!$A$2:$AN$7500,MATCH(V$3,Команды!$A$2:$A$7500,0),$E46+2)=Команды!$AJ$12,TRUE,FALSE),IF(INDEX(Команды!$A$2:$AN$7500,MATCH(V$3,Команды!$A$2:$A$7500,0),$E46+2)=Команды!$AJ$13,TRUE,FALSE),IF(INDEX(Команды!$A$2:$AN$7500,MATCH(V$3,Команды!$A$2:$A$7500,0),$E46+2)=Команды!$AJ$14,TRUE,FALSE),IF(INDEX(Команды!$A$2:$AN$7500,MATCH(V$3,Команды!$A$2:$A$7500,0),$E46+2)=Команды!$AJ$15,TRUE,FALSE),IF(INDEX(Команды!$A$2:$AN$7500,MATCH(V$3,Команды!$A$2:$A$7500,0),$E46+2)=Команды!$AJ$16,TRUE,FALSE),IF(INDEX(Команды!$A$2:$AN$7500,MATCH(V$3,Команды!$A$2:$A$7500,0),$E46+2)=Команды!$AJ$17,TRUE,FALSE),IF(INDEX(Команды!$A$2:$AN$7500,MATCH(V$3,Команды!$A$2:$A$7500,0),$E46+2)=Команды!$AJ$18,TRUE,FALSE),IF(INDEX(Команды!$A$2:$AN$7500,MATCH(V$3,Команды!$A$2:$A$7500,0),$E46+2)=Команды!$AJ$19,TRUE,FALSE)),INDEX(Команды!$AJ$2:$AL$19,MATCH(INDEX(Команды!$A$2:$AN$7500,MATCH(V$3,Команды!$A$2:$A$7500,0),$E46+2),Команды!$AJ$2:$AJ$19,0),3),0)</f>
        <v>В</v>
      </c>
      <c r="X46" s="342"/>
      <c r="Y46" s="174" t="str">
        <f>IF(OR(IF(INDEX(Команды!$A$2:$AN$7500,MATCH(Y$3,Команды!$A$2:$A$7500,0),$E46+2)=Команды!$AJ$2,TRUE,FALSE),IF(INDEX(Команды!$A$2:$AN$7500,MATCH(Y$3,Команды!$A$2:$A$7500,0),$E46+2)=Команды!$AJ$3,TRUE,FALSE),IF(INDEX(Команды!$A$2:$AN$7500,MATCH(Y$3,Команды!$A$2:$A$7500,0),$E46+2)=Команды!$AJ$4,TRUE,FALSE),IF(INDEX(Команды!$A$2:$AN$7500,MATCH(Y$3,Команды!$A$2:$A$7500,0),$E46+2)=Команды!$AJ$5,TRUE,FALSE),IF(INDEX(Команды!$A$2:$AN$7500,MATCH(Y$3,Команды!$A$2:$A$7500,0),$E46+2)=Команды!$AJ$6,TRUE,FALSE),IF(INDEX(Команды!$A$2:$AN$7500,MATCH(Y$3,Команды!$A$2:$A$7500,0),$E46+2)=Команды!$AJ$7,TRUE,FALSE),IF(INDEX(Команды!$A$2:$AN$7500,MATCH(Y$3,Команды!$A$2:$A$7500,0),$E46+2)=Команды!$AJ$8,TRUE,FALSE),IF(INDEX(Команды!$A$2:$AN$7500,MATCH(Y$3,Команды!$A$2:$A$7500,0),$E46+2)=Команды!$AJ$9,TRUE,FALSE),IF(INDEX(Команды!$A$2:$AN$7500,MATCH(Y$3,Команды!$A$2:$A$7500,0),$E46+2)=Команды!$AJ$10,TRUE,FALSE),IF(INDEX(Команды!$A$2:$AN$7500,MATCH(Y$3,Команды!$A$2:$A$7500,0),$E46+2)=Команды!$AJ$11,TRUE,FALSE),IF(INDEX(Команды!$A$2:$AN$7500,MATCH(Y$3,Команды!$A$2:$A$7500,0),$E46+2)=Команды!$AJ$12,TRUE,FALSE),IF(INDEX(Команды!$A$2:$AN$7500,MATCH(Y$3,Команды!$A$2:$A$7500,0),$E46+2)=Команды!$AJ$13,TRUE,FALSE),IF(INDEX(Команды!$A$2:$AN$7500,MATCH(Y$3,Команды!$A$2:$A$7500,0),$E46+2)=Команды!$AJ$14,TRUE,FALSE),IF(INDEX(Команды!$A$2:$AN$7500,MATCH(Y$3,Команды!$A$2:$A$7500,0),$E46+2)=Команды!$AJ$15,TRUE,FALSE),IF(INDEX(Команды!$A$2:$AN$7500,MATCH(Y$3,Команды!$A$2:$A$7500,0),$E46+2)=Команды!$AJ$16,TRUE,FALSE),,IF(INDEX(Команды!$A$2:$AN$7500,MATCH(Y$3,Команды!$A$2:$A$7500,0),$E46+2)=Команды!$AJ$17,TRUE,FALSE),,IF(INDEX(Команды!$A$2:$AN$7500,MATCH(Y$3,Команды!$A$2:$A$7500,0),$E46+2)=Команды!$AJ$18,TRUE,FALSE),,IF(INDEX(Команды!$A$2:$AN$7500,MATCH(Y$3,Команды!$A$2:$A$7500,0),$E46+2)=Команды!$AJ$19,TRUE,FALSE)),INDEX(Команды!$AJ$2:$AK$19,MATCH(INDEX(Команды!$A$2:$AN$7500,MATCH(Y$3,Команды!$A$2:$A$7500,0),$E46+2),Команды!$AJ$2:$AJ$19,0),2),0)</f>
        <v>В</v>
      </c>
      <c r="Z46" s="175" t="str">
        <f>IF(OR(IF(INDEX(Команды!$A$2:$AN$7500,MATCH(Y$3,Команды!$A$2:$A$7500,0),$E46+2)=Команды!$AJ$2,TRUE,FALSE),IF(INDEX(Команды!$A$2:$AN$7500,MATCH(Y$3,Команды!$A$2:$A$7500,0),$E46+2)=Команды!$AJ$3,TRUE,FALSE),IF(INDEX(Команды!$A$2:$AN$7500,MATCH(Y$3,Команды!$A$2:$A$7500,0),$E46+2)=Команды!$AJ$4,TRUE,FALSE),IF(INDEX(Команды!$A$2:$AN$7500,MATCH(Y$3,Команды!$A$2:$A$7500,0),$E46+2)=Команды!$AJ$5,TRUE,FALSE),IF(INDEX(Команды!$A$2:$AN$7500,MATCH(Y$3,Команды!$A$2:$A$7500,0),$E46+2)=Команды!$AJ$6,TRUE,FALSE),IF(INDEX(Команды!$A$2:$AN$7500,MATCH(Y$3,Команды!$A$2:$A$7500,0),$E46+2)=Команды!$AJ$7,TRUE,FALSE),IF(INDEX(Команды!$A$2:$AN$7500,MATCH(Y$3,Команды!$A$2:$A$7500,0),$E46+2)=Команды!$AJ$8,TRUE,FALSE),IF(INDEX(Команды!$A$2:$AN$7500,MATCH(Y$3,Команды!$A$2:$A$7500,0),$E46+2)=Команды!$AJ$9,TRUE,FALSE),IF(INDEX(Команды!$A$2:$AN$7500,MATCH(Y$3,Команды!$A$2:$A$7500,0),$E46+2)=Команды!$AJ$10,TRUE,FALSE),IF(INDEX(Команды!$A$2:$AN$7500,MATCH(Y$3,Команды!$A$2:$A$7500,0),$E46+2)=Команды!$AJ$11,TRUE,FALSE),IF(INDEX(Команды!$A$2:$AN$7500,MATCH(Y$3,Команды!$A$2:$A$7500,0),$E46+2)=Команды!$AJ$12,TRUE,FALSE),IF(INDEX(Команды!$A$2:$AN$7500,MATCH(Y$3,Команды!$A$2:$A$7500,0),$E46+2)=Команды!$AJ$13,TRUE,FALSE),IF(INDEX(Команды!$A$2:$AN$7500,MATCH(Y$3,Команды!$A$2:$A$7500,0),$E46+2)=Команды!$AJ$14,TRUE,FALSE),IF(INDEX(Команды!$A$2:$AN$7500,MATCH(Y$3,Команды!$A$2:$A$7500,0),$E46+2)=Команды!$AJ$15,TRUE,FALSE),IF(INDEX(Команды!$A$2:$AN$7500,MATCH(Y$3,Команды!$A$2:$A$7500,0),$E46+2)=Команды!$AJ$16,TRUE,FALSE),IF(INDEX(Команды!$A$2:$AN$7500,MATCH(Y$3,Команды!$A$2:$A$7500,0),$E46+2)=Команды!$AJ$17,TRUE,FALSE),IF(INDEX(Команды!$A$2:$AN$7500,MATCH(Y$3,Команды!$A$2:$A$7500,0),$E46+2)=Команды!$AJ$18,TRUE,FALSE),IF(INDEX(Команды!$A$2:$AN$7500,MATCH(Y$3,Команды!$A$2:$A$7500,0),$E46+2)=Команды!$AJ$19,TRUE,FALSE)),INDEX(Команды!$AJ$2:$AL$19,MATCH(INDEX(Команды!$A$2:$AN$7500,MATCH(Y$3,Команды!$A$2:$A$7500,0),$E46+2),Команды!$AJ$2:$AJ$19,0),3),0)</f>
        <v>В</v>
      </c>
      <c r="AA46" s="342"/>
      <c r="AB46" s="174" t="str">
        <f>IF(OR(IF(INDEX(Команды!$A$2:$AN$7500,MATCH(AB$3,Команды!$A$2:$A$7500,0),$E46+2)=Команды!$AJ$2,TRUE,FALSE),IF(INDEX(Команды!$A$2:$AN$7500,MATCH(AB$3,Команды!$A$2:$A$7500,0),$E46+2)=Команды!$AJ$3,TRUE,FALSE),IF(INDEX(Команды!$A$2:$AN$7500,MATCH(AB$3,Команды!$A$2:$A$7500,0),$E46+2)=Команды!$AJ$4,TRUE,FALSE),IF(INDEX(Команды!$A$2:$AN$7500,MATCH(AB$3,Команды!$A$2:$A$7500,0),$E46+2)=Команды!$AJ$5,TRUE,FALSE),IF(INDEX(Команды!$A$2:$AN$7500,MATCH(AB$3,Команды!$A$2:$A$7500,0),$E46+2)=Команды!$AJ$6,TRUE,FALSE),IF(INDEX(Команды!$A$2:$AN$7500,MATCH(AB$3,Команды!$A$2:$A$7500,0),$E46+2)=Команды!$AJ$7,TRUE,FALSE),IF(INDEX(Команды!$A$2:$AN$7500,MATCH(AB$3,Команды!$A$2:$A$7500,0),$E46+2)=Команды!$AJ$8,TRUE,FALSE),IF(INDEX(Команды!$A$2:$AN$7500,MATCH(AB$3,Команды!$A$2:$A$7500,0),$E46+2)=Команды!$AJ$9,TRUE,FALSE),IF(INDEX(Команды!$A$2:$AN$7500,MATCH(AB$3,Команды!$A$2:$A$7500,0),$E46+2)=Команды!$AJ$10,TRUE,FALSE),IF(INDEX(Команды!$A$2:$AN$7500,MATCH(AB$3,Команды!$A$2:$A$7500,0),$E46+2)=Команды!$AJ$11,TRUE,FALSE),IF(INDEX(Команды!$A$2:$AN$7500,MATCH(AB$3,Команды!$A$2:$A$7500,0),$E46+2)=Команды!$AJ$12,TRUE,FALSE),IF(INDEX(Команды!$A$2:$AN$7500,MATCH(AB$3,Команды!$A$2:$A$7500,0),$E46+2)=Команды!$AJ$13,TRUE,FALSE),IF(INDEX(Команды!$A$2:$AN$7500,MATCH(AB$3,Команды!$A$2:$A$7500,0),$E46+2)=Команды!$AJ$14,TRUE,FALSE),IF(INDEX(Команды!$A$2:$AN$7500,MATCH(AB$3,Команды!$A$2:$A$7500,0),$E46+2)=Команды!$AJ$15,TRUE,FALSE),IF(INDEX(Команды!$A$2:$AN$7500,MATCH(AB$3,Команды!$A$2:$A$7500,0),$E46+2)=Команды!$AJ$16,TRUE,FALSE),,IF(INDEX(Команды!$A$2:$AN$7500,MATCH(AB$3,Команды!$A$2:$A$7500,0),$E46+2)=Команды!$AJ$17,TRUE,FALSE),,IF(INDEX(Команды!$A$2:$AN$7500,MATCH(AB$3,Команды!$A$2:$A$7500,0),$E46+2)=Команды!$AJ$18,TRUE,FALSE),,IF(INDEX(Команды!$A$2:$AN$7500,MATCH(AB$3,Команды!$A$2:$A$7500,0),$E46+2)=Команды!$AJ$19,TRUE,FALSE)),INDEX(Команды!$AJ$2:$AK$19,MATCH(INDEX(Команды!$A$2:$AN$7500,MATCH(AB$3,Команды!$A$2:$A$7500,0),$E46+2),Команды!$AJ$2:$AJ$19,0),2),0)</f>
        <v>В</v>
      </c>
      <c r="AC46" s="175" t="str">
        <f>IF(OR(IF(INDEX(Команды!$A$2:$AN$7500,MATCH(AB$3,Команды!$A$2:$A$7500,0),$E46+2)=Команды!$AJ$2,TRUE,FALSE),IF(INDEX(Команды!$A$2:$AN$7500,MATCH(AB$3,Команды!$A$2:$A$7500,0),$E46+2)=Команды!$AJ$3,TRUE,FALSE),IF(INDEX(Команды!$A$2:$AN$7500,MATCH(AB$3,Команды!$A$2:$A$7500,0),$E46+2)=Команды!$AJ$4,TRUE,FALSE),IF(INDEX(Команды!$A$2:$AN$7500,MATCH(AB$3,Команды!$A$2:$A$7500,0),$E46+2)=Команды!$AJ$5,TRUE,FALSE),IF(INDEX(Команды!$A$2:$AN$7500,MATCH(AB$3,Команды!$A$2:$A$7500,0),$E46+2)=Команды!$AJ$6,TRUE,FALSE),IF(INDEX(Команды!$A$2:$AN$7500,MATCH(AB$3,Команды!$A$2:$A$7500,0),$E46+2)=Команды!$AJ$7,TRUE,FALSE),IF(INDEX(Команды!$A$2:$AN$7500,MATCH(AB$3,Команды!$A$2:$A$7500,0),$E46+2)=Команды!$AJ$8,TRUE,FALSE),IF(INDEX(Команды!$A$2:$AN$7500,MATCH(AB$3,Команды!$A$2:$A$7500,0),$E46+2)=Команды!$AJ$9,TRUE,FALSE),IF(INDEX(Команды!$A$2:$AN$7500,MATCH(AB$3,Команды!$A$2:$A$7500,0),$E46+2)=Команды!$AJ$10,TRUE,FALSE),IF(INDEX(Команды!$A$2:$AN$7500,MATCH(AB$3,Команды!$A$2:$A$7500,0),$E46+2)=Команды!$AJ$11,TRUE,FALSE),IF(INDEX(Команды!$A$2:$AN$7500,MATCH(AB$3,Команды!$A$2:$A$7500,0),$E46+2)=Команды!$AJ$12,TRUE,FALSE),IF(INDEX(Команды!$A$2:$AN$7500,MATCH(AB$3,Команды!$A$2:$A$7500,0),$E46+2)=Команды!$AJ$13,TRUE,FALSE),IF(INDEX(Команды!$A$2:$AN$7500,MATCH(AB$3,Команды!$A$2:$A$7500,0),$E46+2)=Команды!$AJ$14,TRUE,FALSE),IF(INDEX(Команды!$A$2:$AN$7500,MATCH(AB$3,Команды!$A$2:$A$7500,0),$E46+2)=Команды!$AJ$15,TRUE,FALSE),IF(INDEX(Команды!$A$2:$AN$7500,MATCH(AB$3,Команды!$A$2:$A$7500,0),$E46+2)=Команды!$AJ$16,TRUE,FALSE),IF(INDEX(Команды!$A$2:$AN$7500,MATCH(AB$3,Команды!$A$2:$A$7500,0),$E46+2)=Команды!$AJ$17,TRUE,FALSE),IF(INDEX(Команды!$A$2:$AN$7500,MATCH(AB$3,Команды!$A$2:$A$7500,0),$E46+2)=Команды!$AJ$18,TRUE,FALSE),IF(INDEX(Команды!$A$2:$AN$7500,MATCH(AB$3,Команды!$A$2:$A$7500,0),$E46+2)=Команды!$AJ$19,TRUE,FALSE)),INDEX(Команды!$AJ$2:$AL$19,MATCH(INDEX(Команды!$A$2:$AN$7500,MATCH(AB$3,Команды!$A$2:$A$7500,0),$E46+2),Команды!$AJ$2:$AJ$19,0),3),0)</f>
        <v>В</v>
      </c>
      <c r="AD46" s="342"/>
      <c r="AE46" s="174" t="str">
        <f>IF(OR(IF(INDEX(Команды!$A$2:$AN$7500,MATCH(AE$3,Команды!$A$2:$A$7500,0),$E46+2)=Команды!$AJ$2,TRUE,FALSE),IF(INDEX(Команды!$A$2:$AN$7500,MATCH(AE$3,Команды!$A$2:$A$7500,0),$E46+2)=Команды!$AJ$3,TRUE,FALSE),IF(INDEX(Команды!$A$2:$AN$7500,MATCH(AE$3,Команды!$A$2:$A$7500,0),$E46+2)=Команды!$AJ$4,TRUE,FALSE),IF(INDEX(Команды!$A$2:$AN$7500,MATCH(AE$3,Команды!$A$2:$A$7500,0),$E46+2)=Команды!$AJ$5,TRUE,FALSE),IF(INDEX(Команды!$A$2:$AN$7500,MATCH(AE$3,Команды!$A$2:$A$7500,0),$E46+2)=Команды!$AJ$6,TRUE,FALSE),IF(INDEX(Команды!$A$2:$AN$7500,MATCH(AE$3,Команды!$A$2:$A$7500,0),$E46+2)=Команды!$AJ$7,TRUE,FALSE),IF(INDEX(Команды!$A$2:$AN$7500,MATCH(AE$3,Команды!$A$2:$A$7500,0),$E46+2)=Команды!$AJ$8,TRUE,FALSE),IF(INDEX(Команды!$A$2:$AN$7500,MATCH(AE$3,Команды!$A$2:$A$7500,0),$E46+2)=Команды!$AJ$9,TRUE,FALSE),IF(INDEX(Команды!$A$2:$AN$7500,MATCH(AE$3,Команды!$A$2:$A$7500,0),$E46+2)=Команды!$AJ$10,TRUE,FALSE),IF(INDEX(Команды!$A$2:$AN$7500,MATCH(AE$3,Команды!$A$2:$A$7500,0),$E46+2)=Команды!$AJ$11,TRUE,FALSE),IF(INDEX(Команды!$A$2:$AN$7500,MATCH(AE$3,Команды!$A$2:$A$7500,0),$E46+2)=Команды!$AJ$12,TRUE,FALSE),IF(INDEX(Команды!$A$2:$AN$7500,MATCH(AE$3,Команды!$A$2:$A$7500,0),$E46+2)=Команды!$AJ$13,TRUE,FALSE),IF(INDEX(Команды!$A$2:$AN$7500,MATCH(AE$3,Команды!$A$2:$A$7500,0),$E46+2)=Команды!$AJ$14,TRUE,FALSE),IF(INDEX(Команды!$A$2:$AN$7500,MATCH(AE$3,Команды!$A$2:$A$7500,0),$E46+2)=Команды!$AJ$15,TRUE,FALSE),IF(INDEX(Команды!$A$2:$AN$7500,MATCH(AE$3,Команды!$A$2:$A$7500,0),$E46+2)=Команды!$AJ$16,TRUE,FALSE),,IF(INDEX(Команды!$A$2:$AN$7500,MATCH(AE$3,Команды!$A$2:$A$7500,0),$E46+2)=Команды!$AJ$17,TRUE,FALSE),,IF(INDEX(Команды!$A$2:$AN$7500,MATCH(AE$3,Команды!$A$2:$A$7500,0),$E46+2)=Команды!$AJ$18,TRUE,FALSE),,IF(INDEX(Команды!$A$2:$AN$7500,MATCH(AE$3,Команды!$A$2:$A$7500,0),$E46+2)=Команды!$AJ$19,TRUE,FALSE)),INDEX(Команды!$AJ$2:$AK$19,MATCH(INDEX(Команды!$A$2:$AN$7500,MATCH(AE$3,Команды!$A$2:$A$7500,0),$E46+2),Команды!$AJ$2:$AJ$19,0),2),0)</f>
        <v>В</v>
      </c>
      <c r="AF46" s="175" t="str">
        <f>IF(OR(IF(INDEX(Команды!$A$2:$AN$7500,MATCH(AE$3,Команды!$A$2:$A$7500,0),$E46+2)=Команды!$AJ$2,TRUE,FALSE),IF(INDEX(Команды!$A$2:$AN$7500,MATCH(AE$3,Команды!$A$2:$A$7500,0),$E46+2)=Команды!$AJ$3,TRUE,FALSE),IF(INDEX(Команды!$A$2:$AN$7500,MATCH(AE$3,Команды!$A$2:$A$7500,0),$E46+2)=Команды!$AJ$4,TRUE,FALSE),IF(INDEX(Команды!$A$2:$AN$7500,MATCH(AE$3,Команды!$A$2:$A$7500,0),$E46+2)=Команды!$AJ$5,TRUE,FALSE),IF(INDEX(Команды!$A$2:$AN$7500,MATCH(AE$3,Команды!$A$2:$A$7500,0),$E46+2)=Команды!$AJ$6,TRUE,FALSE),IF(INDEX(Команды!$A$2:$AN$7500,MATCH(AE$3,Команды!$A$2:$A$7500,0),$E46+2)=Команды!$AJ$7,TRUE,FALSE),IF(INDEX(Команды!$A$2:$AN$7500,MATCH(AE$3,Команды!$A$2:$A$7500,0),$E46+2)=Команды!$AJ$8,TRUE,FALSE),IF(INDEX(Команды!$A$2:$AN$7500,MATCH(AE$3,Команды!$A$2:$A$7500,0),$E46+2)=Команды!$AJ$9,TRUE,FALSE),IF(INDEX(Команды!$A$2:$AN$7500,MATCH(AE$3,Команды!$A$2:$A$7500,0),$E46+2)=Команды!$AJ$10,TRUE,FALSE),IF(INDEX(Команды!$A$2:$AN$7500,MATCH(AE$3,Команды!$A$2:$A$7500,0),$E46+2)=Команды!$AJ$11,TRUE,FALSE),IF(INDEX(Команды!$A$2:$AN$7500,MATCH(AE$3,Команды!$A$2:$A$7500,0),$E46+2)=Команды!$AJ$12,TRUE,FALSE),IF(INDEX(Команды!$A$2:$AN$7500,MATCH(AE$3,Команды!$A$2:$A$7500,0),$E46+2)=Команды!$AJ$13,TRUE,FALSE),IF(INDEX(Команды!$A$2:$AN$7500,MATCH(AE$3,Команды!$A$2:$A$7500,0),$E46+2)=Команды!$AJ$14,TRUE,FALSE),IF(INDEX(Команды!$A$2:$AN$7500,MATCH(AE$3,Команды!$A$2:$A$7500,0),$E46+2)=Команды!$AJ$15,TRUE,FALSE),IF(INDEX(Команды!$A$2:$AN$7500,MATCH(AE$3,Команды!$A$2:$A$7500,0),$E46+2)=Команды!$AJ$16,TRUE,FALSE),IF(INDEX(Команды!$A$2:$AN$7500,MATCH(AE$3,Команды!$A$2:$A$7500,0),$E46+2)=Команды!$AJ$17,TRUE,FALSE),IF(INDEX(Команды!$A$2:$AN$7500,MATCH(AE$3,Команды!$A$2:$A$7500,0),$E46+2)=Команды!$AJ$18,TRUE,FALSE),IF(INDEX(Команды!$A$2:$AN$7500,MATCH(AE$3,Команды!$A$2:$A$7500,0),$E46+2)=Команды!$AJ$19,TRUE,FALSE)),INDEX(Команды!$AJ$2:$AL$19,MATCH(INDEX(Команды!$A$2:$AN$7500,MATCH(AE$3,Команды!$A$2:$A$7500,0),$E46+2),Команды!$AJ$2:$AJ$19,0),3),0)</f>
        <v>В</v>
      </c>
      <c r="AG46" s="342"/>
      <c r="AH46" s="174" t="str">
        <f>IF(OR(IF(INDEX(Команды!$A$2:$AN$7500,MATCH(AH$3,Команды!$A$2:$A$7500,0),$E46+2)=Команды!$AJ$2,TRUE,FALSE),IF(INDEX(Команды!$A$2:$AN$7500,MATCH(AH$3,Команды!$A$2:$A$7500,0),$E46+2)=Команды!$AJ$3,TRUE,FALSE),IF(INDEX(Команды!$A$2:$AN$7500,MATCH(AH$3,Команды!$A$2:$A$7500,0),$E46+2)=Команды!$AJ$4,TRUE,FALSE),IF(INDEX(Команды!$A$2:$AN$7500,MATCH(AH$3,Команды!$A$2:$A$7500,0),$E46+2)=Команды!$AJ$5,TRUE,FALSE),IF(INDEX(Команды!$A$2:$AN$7500,MATCH(AH$3,Команды!$A$2:$A$7500,0),$E46+2)=Команды!$AJ$6,TRUE,FALSE),IF(INDEX(Команды!$A$2:$AN$7500,MATCH(AH$3,Команды!$A$2:$A$7500,0),$E46+2)=Команды!$AJ$7,TRUE,FALSE),IF(INDEX(Команды!$A$2:$AN$7500,MATCH(AH$3,Команды!$A$2:$A$7500,0),$E46+2)=Команды!$AJ$8,TRUE,FALSE),IF(INDEX(Команды!$A$2:$AN$7500,MATCH(AH$3,Команды!$A$2:$A$7500,0),$E46+2)=Команды!$AJ$9,TRUE,FALSE),IF(INDEX(Команды!$A$2:$AN$7500,MATCH(AH$3,Команды!$A$2:$A$7500,0),$E46+2)=Команды!$AJ$10,TRUE,FALSE),IF(INDEX(Команды!$A$2:$AN$7500,MATCH(AH$3,Команды!$A$2:$A$7500,0),$E46+2)=Команды!$AJ$11,TRUE,FALSE),IF(INDEX(Команды!$A$2:$AN$7500,MATCH(AH$3,Команды!$A$2:$A$7500,0),$E46+2)=Команды!$AJ$12,TRUE,FALSE),IF(INDEX(Команды!$A$2:$AN$7500,MATCH(AH$3,Команды!$A$2:$A$7500,0),$E46+2)=Команды!$AJ$13,TRUE,FALSE),IF(INDEX(Команды!$A$2:$AN$7500,MATCH(AH$3,Команды!$A$2:$A$7500,0),$E46+2)=Команды!$AJ$14,TRUE,FALSE),IF(INDEX(Команды!$A$2:$AN$7500,MATCH(AH$3,Команды!$A$2:$A$7500,0),$E46+2)=Команды!$AJ$15,TRUE,FALSE),IF(INDEX(Команды!$A$2:$AN$7500,MATCH(AH$3,Команды!$A$2:$A$7500,0),$E46+2)=Команды!$AJ$16,TRUE,FALSE),,IF(INDEX(Команды!$A$2:$AN$7500,MATCH(AH$3,Команды!$A$2:$A$7500,0),$E46+2)=Команды!$AJ$17,TRUE,FALSE),,IF(INDEX(Команды!$A$2:$AN$7500,MATCH(AH$3,Команды!$A$2:$A$7500,0),$E46+2)=Команды!$AJ$18,TRUE,FALSE),,IF(INDEX(Команды!$A$2:$AN$7500,MATCH(AH$3,Команды!$A$2:$A$7500,0),$E46+2)=Команды!$AJ$19,TRUE,FALSE)),INDEX(Команды!$AJ$2:$AK$19,MATCH(INDEX(Команды!$A$2:$AN$7500,MATCH(AH$3,Команды!$A$2:$A$7500,0),$E46+2),Команды!$AJ$2:$AJ$19,0),2),0)</f>
        <v>В</v>
      </c>
      <c r="AI46" s="175" t="str">
        <f>IF(OR(IF(INDEX(Команды!$A$2:$AN$7500,MATCH(AH$3,Команды!$A$2:$A$7500,0),$E46+2)=Команды!$AJ$2,TRUE,FALSE),IF(INDEX(Команды!$A$2:$AN$7500,MATCH(AH$3,Команды!$A$2:$A$7500,0),$E46+2)=Команды!$AJ$3,TRUE,FALSE),IF(INDEX(Команды!$A$2:$AN$7500,MATCH(AH$3,Команды!$A$2:$A$7500,0),$E46+2)=Команды!$AJ$4,TRUE,FALSE),IF(INDEX(Команды!$A$2:$AN$7500,MATCH(AH$3,Команды!$A$2:$A$7500,0),$E46+2)=Команды!$AJ$5,TRUE,FALSE),IF(INDEX(Команды!$A$2:$AN$7500,MATCH(AH$3,Команды!$A$2:$A$7500,0),$E46+2)=Команды!$AJ$6,TRUE,FALSE),IF(INDEX(Команды!$A$2:$AN$7500,MATCH(AH$3,Команды!$A$2:$A$7500,0),$E46+2)=Команды!$AJ$7,TRUE,FALSE),IF(INDEX(Команды!$A$2:$AN$7500,MATCH(AH$3,Команды!$A$2:$A$7500,0),$E46+2)=Команды!$AJ$8,TRUE,FALSE),IF(INDEX(Команды!$A$2:$AN$7500,MATCH(AH$3,Команды!$A$2:$A$7500,0),$E46+2)=Команды!$AJ$9,TRUE,FALSE),IF(INDEX(Команды!$A$2:$AN$7500,MATCH(AH$3,Команды!$A$2:$A$7500,0),$E46+2)=Команды!$AJ$10,TRUE,FALSE),IF(INDEX(Команды!$A$2:$AN$7500,MATCH(AH$3,Команды!$A$2:$A$7500,0),$E46+2)=Команды!$AJ$11,TRUE,FALSE),IF(INDEX(Команды!$A$2:$AN$7500,MATCH(AH$3,Команды!$A$2:$A$7500,0),$E46+2)=Команды!$AJ$12,TRUE,FALSE),IF(INDEX(Команды!$A$2:$AN$7500,MATCH(AH$3,Команды!$A$2:$A$7500,0),$E46+2)=Команды!$AJ$13,TRUE,FALSE),IF(INDEX(Команды!$A$2:$AN$7500,MATCH(AH$3,Команды!$A$2:$A$7500,0),$E46+2)=Команды!$AJ$14,TRUE,FALSE),IF(INDEX(Команды!$A$2:$AN$7500,MATCH(AH$3,Команды!$A$2:$A$7500,0),$E46+2)=Команды!$AJ$15,TRUE,FALSE),IF(INDEX(Команды!$A$2:$AN$7500,MATCH(AH$3,Команды!$A$2:$A$7500,0),$E46+2)=Команды!$AJ$16,TRUE,FALSE),IF(INDEX(Команды!$A$2:$AN$7500,MATCH(AH$3,Команды!$A$2:$A$7500,0),$E46+2)=Команды!$AJ$17,TRUE,FALSE),IF(INDEX(Команды!$A$2:$AN$7500,MATCH(AH$3,Команды!$A$2:$A$7500,0),$E46+2)=Команды!$AJ$18,TRUE,FALSE),IF(INDEX(Команды!$A$2:$AN$7500,MATCH(AH$3,Команды!$A$2:$A$7500,0),$E46+2)=Команды!$AJ$19,TRUE,FALSE)),INDEX(Команды!$AJ$2:$AL$19,MATCH(INDEX(Команды!$A$2:$AN$7500,MATCH(AH$3,Команды!$A$2:$A$7500,0),$E46+2),Команды!$AJ$2:$AJ$19,0),3),0)</f>
        <v>В</v>
      </c>
      <c r="AJ46" s="342"/>
      <c r="AK46" s="174" t="str">
        <f>IF(OR(IF(INDEX(Команды!$A$2:$AN$7500,MATCH(AK$3,Команды!$A$2:$A$7500,0),$E46+2)=Команды!$AJ$2,TRUE,FALSE),IF(INDEX(Команды!$A$2:$AN$7500,MATCH(AK$3,Команды!$A$2:$A$7500,0),$E46+2)=Команды!$AJ$3,TRUE,FALSE),IF(INDEX(Команды!$A$2:$AN$7500,MATCH(AK$3,Команды!$A$2:$A$7500,0),$E46+2)=Команды!$AJ$4,TRUE,FALSE),IF(INDEX(Команды!$A$2:$AN$7500,MATCH(AK$3,Команды!$A$2:$A$7500,0),$E46+2)=Команды!$AJ$5,TRUE,FALSE),IF(INDEX(Команды!$A$2:$AN$7500,MATCH(AK$3,Команды!$A$2:$A$7500,0),$E46+2)=Команды!$AJ$6,TRUE,FALSE),IF(INDEX(Команды!$A$2:$AN$7500,MATCH(AK$3,Команды!$A$2:$A$7500,0),$E46+2)=Команды!$AJ$7,TRUE,FALSE),IF(INDEX(Команды!$A$2:$AN$7500,MATCH(AK$3,Команды!$A$2:$A$7500,0),$E46+2)=Команды!$AJ$8,TRUE,FALSE),IF(INDEX(Команды!$A$2:$AN$7500,MATCH(AK$3,Команды!$A$2:$A$7500,0),$E46+2)=Команды!$AJ$9,TRUE,FALSE),IF(INDEX(Команды!$A$2:$AN$7500,MATCH(AK$3,Команды!$A$2:$A$7500,0),$E46+2)=Команды!$AJ$10,TRUE,FALSE),IF(INDEX(Команды!$A$2:$AN$7500,MATCH(AK$3,Команды!$A$2:$A$7500,0),$E46+2)=Команды!$AJ$11,TRUE,FALSE),IF(INDEX(Команды!$A$2:$AN$7500,MATCH(AK$3,Команды!$A$2:$A$7500,0),$E46+2)=Команды!$AJ$12,TRUE,FALSE),IF(INDEX(Команды!$A$2:$AN$7500,MATCH(AK$3,Команды!$A$2:$A$7500,0),$E46+2)=Команды!$AJ$13,TRUE,FALSE),IF(INDEX(Команды!$A$2:$AN$7500,MATCH(AK$3,Команды!$A$2:$A$7500,0),$E46+2)=Команды!$AJ$14,TRUE,FALSE),IF(INDEX(Команды!$A$2:$AN$7500,MATCH(AK$3,Команды!$A$2:$A$7500,0),$E46+2)=Команды!$AJ$15,TRUE,FALSE),IF(INDEX(Команды!$A$2:$AN$7500,MATCH(AK$3,Команды!$A$2:$A$7500,0),$E46+2)=Команды!$AJ$16,TRUE,FALSE),,IF(INDEX(Команды!$A$2:$AN$7500,MATCH(AK$3,Команды!$A$2:$A$7500,0),$E46+2)=Команды!$AJ$17,TRUE,FALSE),,IF(INDEX(Команды!$A$2:$AN$7500,MATCH(AK$3,Команды!$A$2:$A$7500,0),$E46+2)=Команды!$AJ$18,TRUE,FALSE),,IF(INDEX(Команды!$A$2:$AN$7500,MATCH(AK$3,Команды!$A$2:$A$7500,0),$E46+2)=Команды!$AJ$19,TRUE,FALSE)),INDEX(Команды!$AJ$2:$AK$19,MATCH(INDEX(Команды!$A$2:$AN$7500,MATCH(AK$3,Команды!$A$2:$A$7500,0),$E46+2),Команды!$AJ$2:$AJ$19,0),2),0)</f>
        <v>В</v>
      </c>
      <c r="AL46" s="175" t="str">
        <f>IF(OR(IF(INDEX(Команды!$A$2:$AN$7500,MATCH(AK$3,Команды!$A$2:$A$7500,0),$E46+2)=Команды!$AJ$2,TRUE,FALSE),IF(INDEX(Команды!$A$2:$AN$7500,MATCH(AK$3,Команды!$A$2:$A$7500,0),$E46+2)=Команды!$AJ$3,TRUE,FALSE),IF(INDEX(Команды!$A$2:$AN$7500,MATCH(AK$3,Команды!$A$2:$A$7500,0),$E46+2)=Команды!$AJ$4,TRUE,FALSE),IF(INDEX(Команды!$A$2:$AN$7500,MATCH(AK$3,Команды!$A$2:$A$7500,0),$E46+2)=Команды!$AJ$5,TRUE,FALSE),IF(INDEX(Команды!$A$2:$AN$7500,MATCH(AK$3,Команды!$A$2:$A$7500,0),$E46+2)=Команды!$AJ$6,TRUE,FALSE),IF(INDEX(Команды!$A$2:$AN$7500,MATCH(AK$3,Команды!$A$2:$A$7500,0),$E46+2)=Команды!$AJ$7,TRUE,FALSE),IF(INDEX(Команды!$A$2:$AN$7500,MATCH(AK$3,Команды!$A$2:$A$7500,0),$E46+2)=Команды!$AJ$8,TRUE,FALSE),IF(INDEX(Команды!$A$2:$AN$7500,MATCH(AK$3,Команды!$A$2:$A$7500,0),$E46+2)=Команды!$AJ$9,TRUE,FALSE),IF(INDEX(Команды!$A$2:$AN$7500,MATCH(AK$3,Команды!$A$2:$A$7500,0),$E46+2)=Команды!$AJ$10,TRUE,FALSE),IF(INDEX(Команды!$A$2:$AN$7500,MATCH(AK$3,Команды!$A$2:$A$7500,0),$E46+2)=Команды!$AJ$11,TRUE,FALSE),IF(INDEX(Команды!$A$2:$AN$7500,MATCH(AK$3,Команды!$A$2:$A$7500,0),$E46+2)=Команды!$AJ$12,TRUE,FALSE),IF(INDEX(Команды!$A$2:$AN$7500,MATCH(AK$3,Команды!$A$2:$A$7500,0),$E46+2)=Команды!$AJ$13,TRUE,FALSE),IF(INDEX(Команды!$A$2:$AN$7500,MATCH(AK$3,Команды!$A$2:$A$7500,0),$E46+2)=Команды!$AJ$14,TRUE,FALSE),IF(INDEX(Команды!$A$2:$AN$7500,MATCH(AK$3,Команды!$A$2:$A$7500,0),$E46+2)=Команды!$AJ$15,TRUE,FALSE),IF(INDEX(Команды!$A$2:$AN$7500,MATCH(AK$3,Команды!$A$2:$A$7500,0),$E46+2)=Команды!$AJ$16,TRUE,FALSE),IF(INDEX(Команды!$A$2:$AN$7500,MATCH(AK$3,Команды!$A$2:$A$7500,0),$E46+2)=Команды!$AJ$17,TRUE,FALSE),IF(INDEX(Команды!$A$2:$AN$7500,MATCH(AK$3,Команды!$A$2:$A$7500,0),$E46+2)=Команды!$AJ$18,TRUE,FALSE),IF(INDEX(Команды!$A$2:$AN$7500,MATCH(AK$3,Команды!$A$2:$A$7500,0),$E46+2)=Команды!$AJ$19,TRUE,FALSE)),INDEX(Команды!$AJ$2:$AL$19,MATCH(INDEX(Команды!$A$2:$AN$7500,MATCH(AK$3,Команды!$A$2:$A$7500,0),$E46+2),Команды!$AJ$2:$AJ$19,0),3),0)</f>
        <v>В</v>
      </c>
      <c r="AM46" s="342"/>
      <c r="AN46" s="174" t="str">
        <f>IF(OR(IF(INDEX(Команды!$A$2:$AN$7500,MATCH(AN$3,Команды!$A$2:$A$7500,0),$E46+2)=Команды!$AJ$2,TRUE,FALSE),IF(INDEX(Команды!$A$2:$AN$7500,MATCH(AN$3,Команды!$A$2:$A$7500,0),$E46+2)=Команды!$AJ$3,TRUE,FALSE),IF(INDEX(Команды!$A$2:$AN$7500,MATCH(AN$3,Команды!$A$2:$A$7500,0),$E46+2)=Команды!$AJ$4,TRUE,FALSE),IF(INDEX(Команды!$A$2:$AN$7500,MATCH(AN$3,Команды!$A$2:$A$7500,0),$E46+2)=Команды!$AJ$5,TRUE,FALSE),IF(INDEX(Команды!$A$2:$AN$7500,MATCH(AN$3,Команды!$A$2:$A$7500,0),$E46+2)=Команды!$AJ$6,TRUE,FALSE),IF(INDEX(Команды!$A$2:$AN$7500,MATCH(AN$3,Команды!$A$2:$A$7500,0),$E46+2)=Команды!$AJ$7,TRUE,FALSE),IF(INDEX(Команды!$A$2:$AN$7500,MATCH(AN$3,Команды!$A$2:$A$7500,0),$E46+2)=Команды!$AJ$8,TRUE,FALSE),IF(INDEX(Команды!$A$2:$AN$7500,MATCH(AN$3,Команды!$A$2:$A$7500,0),$E46+2)=Команды!$AJ$9,TRUE,FALSE),IF(INDEX(Команды!$A$2:$AN$7500,MATCH(AN$3,Команды!$A$2:$A$7500,0),$E46+2)=Команды!$AJ$10,TRUE,FALSE),IF(INDEX(Команды!$A$2:$AN$7500,MATCH(AN$3,Команды!$A$2:$A$7500,0),$E46+2)=Команды!$AJ$11,TRUE,FALSE),IF(INDEX(Команды!$A$2:$AN$7500,MATCH(AN$3,Команды!$A$2:$A$7500,0),$E46+2)=Команды!$AJ$12,TRUE,FALSE),IF(INDEX(Команды!$A$2:$AN$7500,MATCH(AN$3,Команды!$A$2:$A$7500,0),$E46+2)=Команды!$AJ$13,TRUE,FALSE),IF(INDEX(Команды!$A$2:$AN$7500,MATCH(AN$3,Команды!$A$2:$A$7500,0),$E46+2)=Команды!$AJ$14,TRUE,FALSE),IF(INDEX(Команды!$A$2:$AN$7500,MATCH(AN$3,Команды!$A$2:$A$7500,0),$E46+2)=Команды!$AJ$15,TRUE,FALSE),IF(INDEX(Команды!$A$2:$AN$7500,MATCH(AN$3,Команды!$A$2:$A$7500,0),$E46+2)=Команды!$AJ$16,TRUE,FALSE),,IF(INDEX(Команды!$A$2:$AN$7500,MATCH(AN$3,Команды!$A$2:$A$7500,0),$E46+2)=Команды!$AJ$17,TRUE,FALSE),,IF(INDEX(Команды!$A$2:$AN$7500,MATCH(AN$3,Команды!$A$2:$A$7500,0),$E46+2)=Команды!$AJ$18,TRUE,FALSE),,IF(INDEX(Команды!$A$2:$AN$7500,MATCH(AN$3,Команды!$A$2:$A$7500,0),$E46+2)=Команды!$AJ$19,TRUE,FALSE)),INDEX(Команды!$AJ$2:$AK$19,MATCH(INDEX(Команды!$A$2:$AN$7500,MATCH(AN$3,Команды!$A$2:$A$7500,0),$E46+2),Команды!$AJ$2:$AJ$19,0),2),0)</f>
        <v>В</v>
      </c>
      <c r="AO46" s="175" t="str">
        <f>IF(OR(IF(INDEX(Команды!$A$2:$AN$7500,MATCH(AN$3,Команды!$A$2:$A$7500,0),$E46+2)=Команды!$AJ$2,TRUE,FALSE),IF(INDEX(Команды!$A$2:$AN$7500,MATCH(AN$3,Команды!$A$2:$A$7500,0),$E46+2)=Команды!$AJ$3,TRUE,FALSE),IF(INDEX(Команды!$A$2:$AN$7500,MATCH(AN$3,Команды!$A$2:$A$7500,0),$E46+2)=Команды!$AJ$4,TRUE,FALSE),IF(INDEX(Команды!$A$2:$AN$7500,MATCH(AN$3,Команды!$A$2:$A$7500,0),$E46+2)=Команды!$AJ$5,TRUE,FALSE),IF(INDEX(Команды!$A$2:$AN$7500,MATCH(AN$3,Команды!$A$2:$A$7500,0),$E46+2)=Команды!$AJ$6,TRUE,FALSE),IF(INDEX(Команды!$A$2:$AN$7500,MATCH(AN$3,Команды!$A$2:$A$7500,0),$E46+2)=Команды!$AJ$7,TRUE,FALSE),IF(INDEX(Команды!$A$2:$AN$7500,MATCH(AN$3,Команды!$A$2:$A$7500,0),$E46+2)=Команды!$AJ$8,TRUE,FALSE),IF(INDEX(Команды!$A$2:$AN$7500,MATCH(AN$3,Команды!$A$2:$A$7500,0),$E46+2)=Команды!$AJ$9,TRUE,FALSE),IF(INDEX(Команды!$A$2:$AN$7500,MATCH(AN$3,Команды!$A$2:$A$7500,0),$E46+2)=Команды!$AJ$10,TRUE,FALSE),IF(INDEX(Команды!$A$2:$AN$7500,MATCH(AN$3,Команды!$A$2:$A$7500,0),$E46+2)=Команды!$AJ$11,TRUE,FALSE),IF(INDEX(Команды!$A$2:$AN$7500,MATCH(AN$3,Команды!$A$2:$A$7500,0),$E46+2)=Команды!$AJ$12,TRUE,FALSE),IF(INDEX(Команды!$A$2:$AN$7500,MATCH(AN$3,Команды!$A$2:$A$7500,0),$E46+2)=Команды!$AJ$13,TRUE,FALSE),IF(INDEX(Команды!$A$2:$AN$7500,MATCH(AN$3,Команды!$A$2:$A$7500,0),$E46+2)=Команды!$AJ$14,TRUE,FALSE),IF(INDEX(Команды!$A$2:$AN$7500,MATCH(AN$3,Команды!$A$2:$A$7500,0),$E46+2)=Команды!$AJ$15,TRUE,FALSE),IF(INDEX(Команды!$A$2:$AN$7500,MATCH(AN$3,Команды!$A$2:$A$7500,0),$E46+2)=Команды!$AJ$16,TRUE,FALSE),IF(INDEX(Команды!$A$2:$AN$7500,MATCH(AN$3,Команды!$A$2:$A$7500,0),$E46+2)=Команды!$AJ$17,TRUE,FALSE),IF(INDEX(Команды!$A$2:$AN$7500,MATCH(AN$3,Команды!$A$2:$A$7500,0),$E46+2)=Команды!$AJ$18,TRUE,FALSE),IF(INDEX(Команды!$A$2:$AN$7500,MATCH(AN$3,Команды!$A$2:$A$7500,0),$E46+2)=Команды!$AJ$19,TRUE,FALSE)),INDEX(Команды!$AJ$2:$AL$19,MATCH(INDEX(Команды!$A$2:$AN$7500,MATCH(AN$3,Команды!$A$2:$A$7500,0),$E46+2),Команды!$AJ$2:$AJ$19,0),3),0)</f>
        <v>В</v>
      </c>
      <c r="AP46" s="342"/>
      <c r="AQ46" s="174" t="str">
        <f>IF(OR(IF(INDEX(Команды!$A$2:$AN$7500,MATCH(AQ$3,Команды!$A$2:$A$7500,0),$E46+2)=Команды!$AJ$2,TRUE,FALSE),IF(INDEX(Команды!$A$2:$AN$7500,MATCH(AQ$3,Команды!$A$2:$A$7500,0),$E46+2)=Команды!$AJ$3,TRUE,FALSE),IF(INDEX(Команды!$A$2:$AN$7500,MATCH(AQ$3,Команды!$A$2:$A$7500,0),$E46+2)=Команды!$AJ$4,TRUE,FALSE),IF(INDEX(Команды!$A$2:$AN$7500,MATCH(AQ$3,Команды!$A$2:$A$7500,0),$E46+2)=Команды!$AJ$5,TRUE,FALSE),IF(INDEX(Команды!$A$2:$AN$7500,MATCH(AQ$3,Команды!$A$2:$A$7500,0),$E46+2)=Команды!$AJ$6,TRUE,FALSE),IF(INDEX(Команды!$A$2:$AN$7500,MATCH(AQ$3,Команды!$A$2:$A$7500,0),$E46+2)=Команды!$AJ$7,TRUE,FALSE),IF(INDEX(Команды!$A$2:$AN$7500,MATCH(AQ$3,Команды!$A$2:$A$7500,0),$E46+2)=Команды!$AJ$8,TRUE,FALSE),IF(INDEX(Команды!$A$2:$AN$7500,MATCH(AQ$3,Команды!$A$2:$A$7500,0),$E46+2)=Команды!$AJ$9,TRUE,FALSE),IF(INDEX(Команды!$A$2:$AN$7500,MATCH(AQ$3,Команды!$A$2:$A$7500,0),$E46+2)=Команды!$AJ$10,TRUE,FALSE),IF(INDEX(Команды!$A$2:$AN$7500,MATCH(AQ$3,Команды!$A$2:$A$7500,0),$E46+2)=Команды!$AJ$11,TRUE,FALSE),IF(INDEX(Команды!$A$2:$AN$7500,MATCH(AQ$3,Команды!$A$2:$A$7500,0),$E46+2)=Команды!$AJ$12,TRUE,FALSE),IF(INDEX(Команды!$A$2:$AN$7500,MATCH(AQ$3,Команды!$A$2:$A$7500,0),$E46+2)=Команды!$AJ$13,TRUE,FALSE),IF(INDEX(Команды!$A$2:$AN$7500,MATCH(AQ$3,Команды!$A$2:$A$7500,0),$E46+2)=Команды!$AJ$14,TRUE,FALSE),IF(INDEX(Команды!$A$2:$AN$7500,MATCH(AQ$3,Команды!$A$2:$A$7500,0),$E46+2)=Команды!$AJ$15,TRUE,FALSE),IF(INDEX(Команды!$A$2:$AN$7500,MATCH(AQ$3,Команды!$A$2:$A$7500,0),$E46+2)=Команды!$AJ$16,TRUE,FALSE),,IF(INDEX(Команды!$A$2:$AN$7500,MATCH(AQ$3,Команды!$A$2:$A$7500,0),$E46+2)=Команды!$AJ$17,TRUE,FALSE),,IF(INDEX(Команды!$A$2:$AN$7500,MATCH(AQ$3,Команды!$A$2:$A$7500,0),$E46+2)=Команды!$AJ$18,TRUE,FALSE),,IF(INDEX(Команды!$A$2:$AN$7500,MATCH(AQ$3,Команды!$A$2:$A$7500,0),$E46+2)=Команды!$AJ$19,TRUE,FALSE)),INDEX(Команды!$AJ$2:$AK$19,MATCH(INDEX(Команды!$A$2:$AN$7500,MATCH(AQ$3,Команды!$A$2:$A$7500,0),$E46+2),Команды!$AJ$2:$AJ$19,0),2),0)</f>
        <v>В</v>
      </c>
      <c r="AR46" s="175" t="str">
        <f>IF(OR(IF(INDEX(Команды!$A$2:$AN$7500,MATCH(AQ$3,Команды!$A$2:$A$7500,0),$E46+2)=Команды!$AJ$2,TRUE,FALSE),IF(INDEX(Команды!$A$2:$AN$7500,MATCH(AQ$3,Команды!$A$2:$A$7500,0),$E46+2)=Команды!$AJ$3,TRUE,FALSE),IF(INDEX(Команды!$A$2:$AN$7500,MATCH(AQ$3,Команды!$A$2:$A$7500,0),$E46+2)=Команды!$AJ$4,TRUE,FALSE),IF(INDEX(Команды!$A$2:$AN$7500,MATCH(AQ$3,Команды!$A$2:$A$7500,0),$E46+2)=Команды!$AJ$5,TRUE,FALSE),IF(INDEX(Команды!$A$2:$AN$7500,MATCH(AQ$3,Команды!$A$2:$A$7500,0),$E46+2)=Команды!$AJ$6,TRUE,FALSE),IF(INDEX(Команды!$A$2:$AN$7500,MATCH(AQ$3,Команды!$A$2:$A$7500,0),$E46+2)=Команды!$AJ$7,TRUE,FALSE),IF(INDEX(Команды!$A$2:$AN$7500,MATCH(AQ$3,Команды!$A$2:$A$7500,0),$E46+2)=Команды!$AJ$8,TRUE,FALSE),IF(INDEX(Команды!$A$2:$AN$7500,MATCH(AQ$3,Команды!$A$2:$A$7500,0),$E46+2)=Команды!$AJ$9,TRUE,FALSE),IF(INDEX(Команды!$A$2:$AN$7500,MATCH(AQ$3,Команды!$A$2:$A$7500,0),$E46+2)=Команды!$AJ$10,TRUE,FALSE),IF(INDEX(Команды!$A$2:$AN$7500,MATCH(AQ$3,Команды!$A$2:$A$7500,0),$E46+2)=Команды!$AJ$11,TRUE,FALSE),IF(INDEX(Команды!$A$2:$AN$7500,MATCH(AQ$3,Команды!$A$2:$A$7500,0),$E46+2)=Команды!$AJ$12,TRUE,FALSE),IF(INDEX(Команды!$A$2:$AN$7500,MATCH(AQ$3,Команды!$A$2:$A$7500,0),$E46+2)=Команды!$AJ$13,TRUE,FALSE),IF(INDEX(Команды!$A$2:$AN$7500,MATCH(AQ$3,Команды!$A$2:$A$7500,0),$E46+2)=Команды!$AJ$14,TRUE,FALSE),IF(INDEX(Команды!$A$2:$AN$7500,MATCH(AQ$3,Команды!$A$2:$A$7500,0),$E46+2)=Команды!$AJ$15,TRUE,FALSE),IF(INDEX(Команды!$A$2:$AN$7500,MATCH(AQ$3,Команды!$A$2:$A$7500,0),$E46+2)=Команды!$AJ$16,TRUE,FALSE),IF(INDEX(Команды!$A$2:$AN$7500,MATCH(AQ$3,Команды!$A$2:$A$7500,0),$E46+2)=Команды!$AJ$17,TRUE,FALSE),IF(INDEX(Команды!$A$2:$AN$7500,MATCH(AQ$3,Команды!$A$2:$A$7500,0),$E46+2)=Команды!$AJ$18,TRUE,FALSE),IF(INDEX(Команды!$A$2:$AN$7500,MATCH(AQ$3,Команды!$A$2:$A$7500,0),$E46+2)=Команды!$AJ$19,TRUE,FALSE)),INDEX(Команды!$AJ$2:$AL$19,MATCH(INDEX(Команды!$A$2:$AN$7500,MATCH(AQ$3,Команды!$A$2:$A$7500,0),$E46+2),Команды!$AJ$2:$AJ$19,0),3),0)</f>
        <v>В</v>
      </c>
      <c r="AS46" s="342"/>
      <c r="AT46" s="174" t="str">
        <f>IF(OR(IF(INDEX(Команды!$A$2:$AN$7500,MATCH(AT$3,Команды!$A$2:$A$7500,0),$E46+2)=Команды!$AJ$2,TRUE,FALSE),IF(INDEX(Команды!$A$2:$AN$7500,MATCH(AT$3,Команды!$A$2:$A$7500,0),$E46+2)=Команды!$AJ$3,TRUE,FALSE),IF(INDEX(Команды!$A$2:$AN$7500,MATCH(AT$3,Команды!$A$2:$A$7500,0),$E46+2)=Команды!$AJ$4,TRUE,FALSE),IF(INDEX(Команды!$A$2:$AN$7500,MATCH(AT$3,Команды!$A$2:$A$7500,0),$E46+2)=Команды!$AJ$5,TRUE,FALSE),IF(INDEX(Команды!$A$2:$AN$7500,MATCH(AT$3,Команды!$A$2:$A$7500,0),$E46+2)=Команды!$AJ$6,TRUE,FALSE),IF(INDEX(Команды!$A$2:$AN$7500,MATCH(AT$3,Команды!$A$2:$A$7500,0),$E46+2)=Команды!$AJ$7,TRUE,FALSE),IF(INDEX(Команды!$A$2:$AN$7500,MATCH(AT$3,Команды!$A$2:$A$7500,0),$E46+2)=Команды!$AJ$8,TRUE,FALSE),IF(INDEX(Команды!$A$2:$AN$7500,MATCH(AT$3,Команды!$A$2:$A$7500,0),$E46+2)=Команды!$AJ$9,TRUE,FALSE),IF(INDEX(Команды!$A$2:$AN$7500,MATCH(AT$3,Команды!$A$2:$A$7500,0),$E46+2)=Команды!$AJ$10,TRUE,FALSE),IF(INDEX(Команды!$A$2:$AN$7500,MATCH(AT$3,Команды!$A$2:$A$7500,0),$E46+2)=Команды!$AJ$11,TRUE,FALSE),IF(INDEX(Команды!$A$2:$AN$7500,MATCH(AT$3,Команды!$A$2:$A$7500,0),$E46+2)=Команды!$AJ$12,TRUE,FALSE),IF(INDEX(Команды!$A$2:$AN$7500,MATCH(AT$3,Команды!$A$2:$A$7500,0),$E46+2)=Команды!$AJ$13,TRUE,FALSE),IF(INDEX(Команды!$A$2:$AN$7500,MATCH(AT$3,Команды!$A$2:$A$7500,0),$E46+2)=Команды!$AJ$14,TRUE,FALSE),IF(INDEX(Команды!$A$2:$AN$7500,MATCH(AT$3,Команды!$A$2:$A$7500,0),$E46+2)=Команды!$AJ$15,TRUE,FALSE),IF(INDEX(Команды!$A$2:$AN$7500,MATCH(AT$3,Команды!$A$2:$A$7500,0),$E46+2)=Команды!$AJ$16,TRUE,FALSE),,IF(INDEX(Команды!$A$2:$AN$7500,MATCH(AT$3,Команды!$A$2:$A$7500,0),$E46+2)=Команды!$AJ$17,TRUE,FALSE),,IF(INDEX(Команды!$A$2:$AN$7500,MATCH(AT$3,Команды!$A$2:$A$7500,0),$E46+2)=Команды!$AJ$18,TRUE,FALSE),,IF(INDEX(Команды!$A$2:$AN$7500,MATCH(AT$3,Команды!$A$2:$A$7500,0),$E46+2)=Команды!$AJ$19,TRUE,FALSE)),INDEX(Команды!$AJ$2:$AK$19,MATCH(INDEX(Команды!$A$2:$AN$7500,MATCH(AT$3,Команды!$A$2:$A$7500,0),$E46+2),Команды!$AJ$2:$AJ$19,0),2),0)</f>
        <v>В</v>
      </c>
      <c r="AU46" s="175" t="str">
        <f>IF(OR(IF(INDEX(Команды!$A$2:$AN$7500,MATCH(AT$3,Команды!$A$2:$A$7500,0),$E46+2)=Команды!$AJ$2,TRUE,FALSE),IF(INDEX(Команды!$A$2:$AN$7500,MATCH(AT$3,Команды!$A$2:$A$7500,0),$E46+2)=Команды!$AJ$3,TRUE,FALSE),IF(INDEX(Команды!$A$2:$AN$7500,MATCH(AT$3,Команды!$A$2:$A$7500,0),$E46+2)=Команды!$AJ$4,TRUE,FALSE),IF(INDEX(Команды!$A$2:$AN$7500,MATCH(AT$3,Команды!$A$2:$A$7500,0),$E46+2)=Команды!$AJ$5,TRUE,FALSE),IF(INDEX(Команды!$A$2:$AN$7500,MATCH(AT$3,Команды!$A$2:$A$7500,0),$E46+2)=Команды!$AJ$6,TRUE,FALSE),IF(INDEX(Команды!$A$2:$AN$7500,MATCH(AT$3,Команды!$A$2:$A$7500,0),$E46+2)=Команды!$AJ$7,TRUE,FALSE),IF(INDEX(Команды!$A$2:$AN$7500,MATCH(AT$3,Команды!$A$2:$A$7500,0),$E46+2)=Команды!$AJ$8,TRUE,FALSE),IF(INDEX(Команды!$A$2:$AN$7500,MATCH(AT$3,Команды!$A$2:$A$7500,0),$E46+2)=Команды!$AJ$9,TRUE,FALSE),IF(INDEX(Команды!$A$2:$AN$7500,MATCH(AT$3,Команды!$A$2:$A$7500,0),$E46+2)=Команды!$AJ$10,TRUE,FALSE),IF(INDEX(Команды!$A$2:$AN$7500,MATCH(AT$3,Команды!$A$2:$A$7500,0),$E46+2)=Команды!$AJ$11,TRUE,FALSE),IF(INDEX(Команды!$A$2:$AN$7500,MATCH(AT$3,Команды!$A$2:$A$7500,0),$E46+2)=Команды!$AJ$12,TRUE,FALSE),IF(INDEX(Команды!$A$2:$AN$7500,MATCH(AT$3,Команды!$A$2:$A$7500,0),$E46+2)=Команды!$AJ$13,TRUE,FALSE),IF(INDEX(Команды!$A$2:$AN$7500,MATCH(AT$3,Команды!$A$2:$A$7500,0),$E46+2)=Команды!$AJ$14,TRUE,FALSE),IF(INDEX(Команды!$A$2:$AN$7500,MATCH(AT$3,Команды!$A$2:$A$7500,0),$E46+2)=Команды!$AJ$15,TRUE,FALSE),IF(INDEX(Команды!$A$2:$AN$7500,MATCH(AT$3,Команды!$A$2:$A$7500,0),$E46+2)=Команды!$AJ$16,TRUE,FALSE),IF(INDEX(Команды!$A$2:$AN$7500,MATCH(AT$3,Команды!$A$2:$A$7500,0),$E46+2)=Команды!$AJ$17,TRUE,FALSE),IF(INDEX(Команды!$A$2:$AN$7500,MATCH(AT$3,Команды!$A$2:$A$7500,0),$E46+2)=Команды!$AJ$18,TRUE,FALSE),IF(INDEX(Команды!$A$2:$AN$7500,MATCH(AT$3,Команды!$A$2:$A$7500,0),$E46+2)=Команды!$AJ$19,TRUE,FALSE)),INDEX(Команды!$AJ$2:$AL$19,MATCH(INDEX(Команды!$A$2:$AN$7500,MATCH(AT$3,Команды!$A$2:$A$7500,0),$E46+2),Команды!$AJ$2:$AJ$19,0),3),0)</f>
        <v>В</v>
      </c>
      <c r="AV46" s="342"/>
      <c r="AW46" s="174" t="str">
        <f>IF(OR(IF(INDEX(Команды!$A$2:$AN$7500,MATCH(AW$3,Команды!$A$2:$A$7500,0),$E46+2)=Команды!$AJ$2,TRUE,FALSE),IF(INDEX(Команды!$A$2:$AN$7500,MATCH(AW$3,Команды!$A$2:$A$7500,0),$E46+2)=Команды!$AJ$3,TRUE,FALSE),IF(INDEX(Команды!$A$2:$AN$7500,MATCH(AW$3,Команды!$A$2:$A$7500,0),$E46+2)=Команды!$AJ$4,TRUE,FALSE),IF(INDEX(Команды!$A$2:$AN$7500,MATCH(AW$3,Команды!$A$2:$A$7500,0),$E46+2)=Команды!$AJ$5,TRUE,FALSE),IF(INDEX(Команды!$A$2:$AN$7500,MATCH(AW$3,Команды!$A$2:$A$7500,0),$E46+2)=Команды!$AJ$6,TRUE,FALSE),IF(INDEX(Команды!$A$2:$AN$7500,MATCH(AW$3,Команды!$A$2:$A$7500,0),$E46+2)=Команды!$AJ$7,TRUE,FALSE),IF(INDEX(Команды!$A$2:$AN$7500,MATCH(AW$3,Команды!$A$2:$A$7500,0),$E46+2)=Команды!$AJ$8,TRUE,FALSE),IF(INDEX(Команды!$A$2:$AN$7500,MATCH(AW$3,Команды!$A$2:$A$7500,0),$E46+2)=Команды!$AJ$9,TRUE,FALSE),IF(INDEX(Команды!$A$2:$AN$7500,MATCH(AW$3,Команды!$A$2:$A$7500,0),$E46+2)=Команды!$AJ$10,TRUE,FALSE),IF(INDEX(Команды!$A$2:$AN$7500,MATCH(AW$3,Команды!$A$2:$A$7500,0),$E46+2)=Команды!$AJ$11,TRUE,FALSE),IF(INDEX(Команды!$A$2:$AN$7500,MATCH(AW$3,Команды!$A$2:$A$7500,0),$E46+2)=Команды!$AJ$12,TRUE,FALSE),IF(INDEX(Команды!$A$2:$AN$7500,MATCH(AW$3,Команды!$A$2:$A$7500,0),$E46+2)=Команды!$AJ$13,TRUE,FALSE),IF(INDEX(Команды!$A$2:$AN$7500,MATCH(AW$3,Команды!$A$2:$A$7500,0),$E46+2)=Команды!$AJ$14,TRUE,FALSE),IF(INDEX(Команды!$A$2:$AN$7500,MATCH(AW$3,Команды!$A$2:$A$7500,0),$E46+2)=Команды!$AJ$15,TRUE,FALSE),IF(INDEX(Команды!$A$2:$AN$7500,MATCH(AW$3,Команды!$A$2:$A$7500,0),$E46+2)=Команды!$AJ$16,TRUE,FALSE),,IF(INDEX(Команды!$A$2:$AN$7500,MATCH(AW$3,Команды!$A$2:$A$7500,0),$E46+2)=Команды!$AJ$17,TRUE,FALSE),,IF(INDEX(Команды!$A$2:$AN$7500,MATCH(AW$3,Команды!$A$2:$A$7500,0),$E46+2)=Команды!$AJ$18,TRUE,FALSE),,IF(INDEX(Команды!$A$2:$AN$7500,MATCH(AW$3,Команды!$A$2:$A$7500,0),$E46+2)=Команды!$AJ$19,TRUE,FALSE)),INDEX(Команды!$AJ$2:$AK$19,MATCH(INDEX(Команды!$A$2:$AN$7500,MATCH(AW$3,Команды!$A$2:$A$7500,0),$E46+2),Команды!$AJ$2:$AJ$19,0),2),0)</f>
        <v>В</v>
      </c>
      <c r="AX46" s="175" t="str">
        <f>IF(OR(IF(INDEX(Команды!$A$2:$AN$7500,MATCH(AW$3,Команды!$A$2:$A$7500,0),$E46+2)=Команды!$AJ$2,TRUE,FALSE),IF(INDEX(Команды!$A$2:$AN$7500,MATCH(AW$3,Команды!$A$2:$A$7500,0),$E46+2)=Команды!$AJ$3,TRUE,FALSE),IF(INDEX(Команды!$A$2:$AN$7500,MATCH(AW$3,Команды!$A$2:$A$7500,0),$E46+2)=Команды!$AJ$4,TRUE,FALSE),IF(INDEX(Команды!$A$2:$AN$7500,MATCH(AW$3,Команды!$A$2:$A$7500,0),$E46+2)=Команды!$AJ$5,TRUE,FALSE),IF(INDEX(Команды!$A$2:$AN$7500,MATCH(AW$3,Команды!$A$2:$A$7500,0),$E46+2)=Команды!$AJ$6,TRUE,FALSE),IF(INDEX(Команды!$A$2:$AN$7500,MATCH(AW$3,Команды!$A$2:$A$7500,0),$E46+2)=Команды!$AJ$7,TRUE,FALSE),IF(INDEX(Команды!$A$2:$AN$7500,MATCH(AW$3,Команды!$A$2:$A$7500,0),$E46+2)=Команды!$AJ$8,TRUE,FALSE),IF(INDEX(Команды!$A$2:$AN$7500,MATCH(AW$3,Команды!$A$2:$A$7500,0),$E46+2)=Команды!$AJ$9,TRUE,FALSE),IF(INDEX(Команды!$A$2:$AN$7500,MATCH(AW$3,Команды!$A$2:$A$7500,0),$E46+2)=Команды!$AJ$10,TRUE,FALSE),IF(INDEX(Команды!$A$2:$AN$7500,MATCH(AW$3,Команды!$A$2:$A$7500,0),$E46+2)=Команды!$AJ$11,TRUE,FALSE),IF(INDEX(Команды!$A$2:$AN$7500,MATCH(AW$3,Команды!$A$2:$A$7500,0),$E46+2)=Команды!$AJ$12,TRUE,FALSE),IF(INDEX(Команды!$A$2:$AN$7500,MATCH(AW$3,Команды!$A$2:$A$7500,0),$E46+2)=Команды!$AJ$13,TRUE,FALSE),IF(INDEX(Команды!$A$2:$AN$7500,MATCH(AW$3,Команды!$A$2:$A$7500,0),$E46+2)=Команды!$AJ$14,TRUE,FALSE),IF(INDEX(Команды!$A$2:$AN$7500,MATCH(AW$3,Команды!$A$2:$A$7500,0),$E46+2)=Команды!$AJ$15,TRUE,FALSE),IF(INDEX(Команды!$A$2:$AN$7500,MATCH(AW$3,Команды!$A$2:$A$7500,0),$E46+2)=Команды!$AJ$16,TRUE,FALSE),IF(INDEX(Команды!$A$2:$AN$7500,MATCH(AW$3,Команды!$A$2:$A$7500,0),$E46+2)=Команды!$AJ$17,TRUE,FALSE),IF(INDEX(Команды!$A$2:$AN$7500,MATCH(AW$3,Команды!$A$2:$A$7500,0),$E46+2)=Команды!$AJ$18,TRUE,FALSE),IF(INDEX(Команды!$A$2:$AN$7500,MATCH(AW$3,Команды!$A$2:$A$7500,0),$E46+2)=Команды!$AJ$19,TRUE,FALSE)),INDEX(Команды!$AJ$2:$AL$19,MATCH(INDEX(Команды!$A$2:$AN$7500,MATCH(AW$3,Команды!$A$2:$A$7500,0),$E46+2),Команды!$AJ$2:$AJ$19,0),3),0)</f>
        <v>В</v>
      </c>
      <c r="AY46" s="342"/>
      <c r="AZ46" s="174" t="str">
        <f>IF(OR(IF(INDEX(Команды!$A$2:$AN$7500,MATCH(AZ$3,Команды!$A$2:$A$7500,0),$E46+2)=Команды!$AJ$2,TRUE,FALSE),IF(INDEX(Команды!$A$2:$AN$7500,MATCH(AZ$3,Команды!$A$2:$A$7500,0),$E46+2)=Команды!$AJ$3,TRUE,FALSE),IF(INDEX(Команды!$A$2:$AN$7500,MATCH(AZ$3,Команды!$A$2:$A$7500,0),$E46+2)=Команды!$AJ$4,TRUE,FALSE),IF(INDEX(Команды!$A$2:$AN$7500,MATCH(AZ$3,Команды!$A$2:$A$7500,0),$E46+2)=Команды!$AJ$5,TRUE,FALSE),IF(INDEX(Команды!$A$2:$AN$7500,MATCH(AZ$3,Команды!$A$2:$A$7500,0),$E46+2)=Команды!$AJ$6,TRUE,FALSE),IF(INDEX(Команды!$A$2:$AN$7500,MATCH(AZ$3,Команды!$A$2:$A$7500,0),$E46+2)=Команды!$AJ$7,TRUE,FALSE),IF(INDEX(Команды!$A$2:$AN$7500,MATCH(AZ$3,Команды!$A$2:$A$7500,0),$E46+2)=Команды!$AJ$8,TRUE,FALSE),IF(INDEX(Команды!$A$2:$AN$7500,MATCH(AZ$3,Команды!$A$2:$A$7500,0),$E46+2)=Команды!$AJ$9,TRUE,FALSE),IF(INDEX(Команды!$A$2:$AN$7500,MATCH(AZ$3,Команды!$A$2:$A$7500,0),$E46+2)=Команды!$AJ$10,TRUE,FALSE),IF(INDEX(Команды!$A$2:$AN$7500,MATCH(AZ$3,Команды!$A$2:$A$7500,0),$E46+2)=Команды!$AJ$11,TRUE,FALSE),IF(INDEX(Команды!$A$2:$AN$7500,MATCH(AZ$3,Команды!$A$2:$A$7500,0),$E46+2)=Команды!$AJ$12,TRUE,FALSE),IF(INDEX(Команды!$A$2:$AN$7500,MATCH(AZ$3,Команды!$A$2:$A$7500,0),$E46+2)=Команды!$AJ$13,TRUE,FALSE),IF(INDEX(Команды!$A$2:$AN$7500,MATCH(AZ$3,Команды!$A$2:$A$7500,0),$E46+2)=Команды!$AJ$14,TRUE,FALSE),IF(INDEX(Команды!$A$2:$AN$7500,MATCH(AZ$3,Команды!$A$2:$A$7500,0),$E46+2)=Команды!$AJ$15,TRUE,FALSE),IF(INDEX(Команды!$A$2:$AN$7500,MATCH(AZ$3,Команды!$A$2:$A$7500,0),$E46+2)=Команды!$AJ$16,TRUE,FALSE),,IF(INDEX(Команды!$A$2:$AN$7500,MATCH(AZ$3,Команды!$A$2:$A$7500,0),$E46+2)=Команды!$AJ$17,TRUE,FALSE),,IF(INDEX(Команды!$A$2:$AN$7500,MATCH(AZ$3,Команды!$A$2:$A$7500,0),$E46+2)=Команды!$AJ$18,TRUE,FALSE),,IF(INDEX(Команды!$A$2:$AN$7500,MATCH(AZ$3,Команды!$A$2:$A$7500,0),$E46+2)=Команды!$AJ$19,TRUE,FALSE)),INDEX(Команды!$AJ$2:$AK$19,MATCH(INDEX(Команды!$A$2:$AN$7500,MATCH(AZ$3,Команды!$A$2:$A$7500,0),$E46+2),Команды!$AJ$2:$AJ$19,0),2),0)</f>
        <v>В</v>
      </c>
      <c r="BA46" s="175" t="str">
        <f>IF(OR(IF(INDEX(Команды!$A$2:$AN$7500,MATCH(AZ$3,Команды!$A$2:$A$7500,0),$E46+2)=Команды!$AJ$2,TRUE,FALSE),IF(INDEX(Команды!$A$2:$AN$7500,MATCH(AZ$3,Команды!$A$2:$A$7500,0),$E46+2)=Команды!$AJ$3,TRUE,FALSE),IF(INDEX(Команды!$A$2:$AN$7500,MATCH(AZ$3,Команды!$A$2:$A$7500,0),$E46+2)=Команды!$AJ$4,TRUE,FALSE),IF(INDEX(Команды!$A$2:$AN$7500,MATCH(AZ$3,Команды!$A$2:$A$7500,0),$E46+2)=Команды!$AJ$5,TRUE,FALSE),IF(INDEX(Команды!$A$2:$AN$7500,MATCH(AZ$3,Команды!$A$2:$A$7500,0),$E46+2)=Команды!$AJ$6,TRUE,FALSE),IF(INDEX(Команды!$A$2:$AN$7500,MATCH(AZ$3,Команды!$A$2:$A$7500,0),$E46+2)=Команды!$AJ$7,TRUE,FALSE),IF(INDEX(Команды!$A$2:$AN$7500,MATCH(AZ$3,Команды!$A$2:$A$7500,0),$E46+2)=Команды!$AJ$8,TRUE,FALSE),IF(INDEX(Команды!$A$2:$AN$7500,MATCH(AZ$3,Команды!$A$2:$A$7500,0),$E46+2)=Команды!$AJ$9,TRUE,FALSE),IF(INDEX(Команды!$A$2:$AN$7500,MATCH(AZ$3,Команды!$A$2:$A$7500,0),$E46+2)=Команды!$AJ$10,TRUE,FALSE),IF(INDEX(Команды!$A$2:$AN$7500,MATCH(AZ$3,Команды!$A$2:$A$7500,0),$E46+2)=Команды!$AJ$11,TRUE,FALSE),IF(INDEX(Команды!$A$2:$AN$7500,MATCH(AZ$3,Команды!$A$2:$A$7500,0),$E46+2)=Команды!$AJ$12,TRUE,FALSE),IF(INDEX(Команды!$A$2:$AN$7500,MATCH(AZ$3,Команды!$A$2:$A$7500,0),$E46+2)=Команды!$AJ$13,TRUE,FALSE),IF(INDEX(Команды!$A$2:$AN$7500,MATCH(AZ$3,Команды!$A$2:$A$7500,0),$E46+2)=Команды!$AJ$14,TRUE,FALSE),IF(INDEX(Команды!$A$2:$AN$7500,MATCH(AZ$3,Команды!$A$2:$A$7500,0),$E46+2)=Команды!$AJ$15,TRUE,FALSE),IF(INDEX(Команды!$A$2:$AN$7500,MATCH(AZ$3,Команды!$A$2:$A$7500,0),$E46+2)=Команды!$AJ$16,TRUE,FALSE),IF(INDEX(Команды!$A$2:$AN$7500,MATCH(AZ$3,Команды!$A$2:$A$7500,0),$E46+2)=Команды!$AJ$17,TRUE,FALSE),IF(INDEX(Команды!$A$2:$AN$7500,MATCH(AZ$3,Команды!$A$2:$A$7500,0),$E46+2)=Команды!$AJ$18,TRUE,FALSE),IF(INDEX(Команды!$A$2:$AN$7500,MATCH(AZ$3,Команды!$A$2:$A$7500,0),$E46+2)=Команды!$AJ$19,TRUE,FALSE)),INDEX(Команды!$AJ$2:$AL$19,MATCH(INDEX(Команды!$A$2:$AN$7500,MATCH(AZ$3,Команды!$A$2:$A$7500,0),$E46+2),Команды!$AJ$2:$AJ$19,0),3),0)</f>
        <v>В</v>
      </c>
      <c r="BB46" s="342"/>
      <c r="BC46" s="174" t="str">
        <f>IF(OR(IF(INDEX(Команды!$A$2:$AN$7500,MATCH(BC$3,Команды!$A$2:$A$7500,0),$E46+2)=Команды!$AJ$2,TRUE,FALSE),IF(INDEX(Команды!$A$2:$AN$7500,MATCH(BC$3,Команды!$A$2:$A$7500,0),$E46+2)=Команды!$AJ$3,TRUE,FALSE),IF(INDEX(Команды!$A$2:$AN$7500,MATCH(BC$3,Команды!$A$2:$A$7500,0),$E46+2)=Команды!$AJ$4,TRUE,FALSE),IF(INDEX(Команды!$A$2:$AN$7500,MATCH(BC$3,Команды!$A$2:$A$7500,0),$E46+2)=Команды!$AJ$5,TRUE,FALSE),IF(INDEX(Команды!$A$2:$AN$7500,MATCH(BC$3,Команды!$A$2:$A$7500,0),$E46+2)=Команды!$AJ$6,TRUE,FALSE),IF(INDEX(Команды!$A$2:$AN$7500,MATCH(BC$3,Команды!$A$2:$A$7500,0),$E46+2)=Команды!$AJ$7,TRUE,FALSE),IF(INDEX(Команды!$A$2:$AN$7500,MATCH(BC$3,Команды!$A$2:$A$7500,0),$E46+2)=Команды!$AJ$8,TRUE,FALSE),IF(INDEX(Команды!$A$2:$AN$7500,MATCH(BC$3,Команды!$A$2:$A$7500,0),$E46+2)=Команды!$AJ$9,TRUE,FALSE),IF(INDEX(Команды!$A$2:$AN$7500,MATCH(BC$3,Команды!$A$2:$A$7500,0),$E46+2)=Команды!$AJ$10,TRUE,FALSE),IF(INDEX(Команды!$A$2:$AN$7500,MATCH(BC$3,Команды!$A$2:$A$7500,0),$E46+2)=Команды!$AJ$11,TRUE,FALSE),IF(INDEX(Команды!$A$2:$AN$7500,MATCH(BC$3,Команды!$A$2:$A$7500,0),$E46+2)=Команды!$AJ$12,TRUE,FALSE),IF(INDEX(Команды!$A$2:$AN$7500,MATCH(BC$3,Команды!$A$2:$A$7500,0),$E46+2)=Команды!$AJ$13,TRUE,FALSE),IF(INDEX(Команды!$A$2:$AN$7500,MATCH(BC$3,Команды!$A$2:$A$7500,0),$E46+2)=Команды!$AJ$14,TRUE,FALSE),IF(INDEX(Команды!$A$2:$AN$7500,MATCH(BC$3,Команды!$A$2:$A$7500,0),$E46+2)=Команды!$AJ$15,TRUE,FALSE),IF(INDEX(Команды!$A$2:$AN$7500,MATCH(BC$3,Команды!$A$2:$A$7500,0),$E46+2)=Команды!$AJ$16,TRUE,FALSE),,IF(INDEX(Команды!$A$2:$AN$7500,MATCH(BC$3,Команды!$A$2:$A$7500,0),$E46+2)=Команды!$AJ$17,TRUE,FALSE),,IF(INDEX(Команды!$A$2:$AN$7500,MATCH(BC$3,Команды!$A$2:$A$7500,0),$E46+2)=Команды!$AJ$18,TRUE,FALSE),,IF(INDEX(Команды!$A$2:$AN$7500,MATCH(BC$3,Команды!$A$2:$A$7500,0),$E46+2)=Команды!$AJ$19,TRUE,FALSE)),INDEX(Команды!$AJ$2:$AK$19,MATCH(INDEX(Команды!$A$2:$AN$7500,MATCH(BC$3,Команды!$A$2:$A$7500,0),$E46+2),Команды!$AJ$2:$AJ$19,0),2),0)</f>
        <v>В</v>
      </c>
      <c r="BD46" s="175" t="str">
        <f>IF(OR(IF(INDEX(Команды!$A$2:$AN$7500,MATCH(BC$3,Команды!$A$2:$A$7500,0),$E46+2)=Команды!$AJ$2,TRUE,FALSE),IF(INDEX(Команды!$A$2:$AN$7500,MATCH(BC$3,Команды!$A$2:$A$7500,0),$E46+2)=Команды!$AJ$3,TRUE,FALSE),IF(INDEX(Команды!$A$2:$AN$7500,MATCH(BC$3,Команды!$A$2:$A$7500,0),$E46+2)=Команды!$AJ$4,TRUE,FALSE),IF(INDEX(Команды!$A$2:$AN$7500,MATCH(BC$3,Команды!$A$2:$A$7500,0),$E46+2)=Команды!$AJ$5,TRUE,FALSE),IF(INDEX(Команды!$A$2:$AN$7500,MATCH(BC$3,Команды!$A$2:$A$7500,0),$E46+2)=Команды!$AJ$6,TRUE,FALSE),IF(INDEX(Команды!$A$2:$AN$7500,MATCH(BC$3,Команды!$A$2:$A$7500,0),$E46+2)=Команды!$AJ$7,TRUE,FALSE),IF(INDEX(Команды!$A$2:$AN$7500,MATCH(BC$3,Команды!$A$2:$A$7500,0),$E46+2)=Команды!$AJ$8,TRUE,FALSE),IF(INDEX(Команды!$A$2:$AN$7500,MATCH(BC$3,Команды!$A$2:$A$7500,0),$E46+2)=Команды!$AJ$9,TRUE,FALSE),IF(INDEX(Команды!$A$2:$AN$7500,MATCH(BC$3,Команды!$A$2:$A$7500,0),$E46+2)=Команды!$AJ$10,TRUE,FALSE),IF(INDEX(Команды!$A$2:$AN$7500,MATCH(BC$3,Команды!$A$2:$A$7500,0),$E46+2)=Команды!$AJ$11,TRUE,FALSE),IF(INDEX(Команды!$A$2:$AN$7500,MATCH(BC$3,Команды!$A$2:$A$7500,0),$E46+2)=Команды!$AJ$12,TRUE,FALSE),IF(INDEX(Команды!$A$2:$AN$7500,MATCH(BC$3,Команды!$A$2:$A$7500,0),$E46+2)=Команды!$AJ$13,TRUE,FALSE),IF(INDEX(Команды!$A$2:$AN$7500,MATCH(BC$3,Команды!$A$2:$A$7500,0),$E46+2)=Команды!$AJ$14,TRUE,FALSE),IF(INDEX(Команды!$A$2:$AN$7500,MATCH(BC$3,Команды!$A$2:$A$7500,0),$E46+2)=Команды!$AJ$15,TRUE,FALSE),IF(INDEX(Команды!$A$2:$AN$7500,MATCH(BC$3,Команды!$A$2:$A$7500,0),$E46+2)=Команды!$AJ$16,TRUE,FALSE),IF(INDEX(Команды!$A$2:$AN$7500,MATCH(BC$3,Команды!$A$2:$A$7500,0),$E46+2)=Команды!$AJ$17,TRUE,FALSE),IF(INDEX(Команды!$A$2:$AN$7500,MATCH(BC$3,Команды!$A$2:$A$7500,0),$E46+2)=Команды!$AJ$18,TRUE,FALSE),IF(INDEX(Команды!$A$2:$AN$7500,MATCH(BC$3,Команды!$A$2:$A$7500,0),$E46+2)=Команды!$AJ$19,TRUE,FALSE)),INDEX(Команды!$AJ$2:$AL$19,MATCH(INDEX(Команды!$A$2:$AN$7500,MATCH(BC$3,Команды!$A$2:$A$7500,0),$E46+2),Команды!$AJ$2:$AJ$19,0),3),0)</f>
        <v>В</v>
      </c>
      <c r="BE46" s="342"/>
      <c r="BF46" s="174" t="str">
        <f>IF(OR(IF(INDEX(Команды!$A$2:$AN$7500,MATCH(BF$3,Команды!$A$2:$A$7500,0),$E46+2)=Команды!$AJ$2,TRUE,FALSE),IF(INDEX(Команды!$A$2:$AN$7500,MATCH(BF$3,Команды!$A$2:$A$7500,0),$E46+2)=Команды!$AJ$3,TRUE,FALSE),IF(INDEX(Команды!$A$2:$AN$7500,MATCH(BF$3,Команды!$A$2:$A$7500,0),$E46+2)=Команды!$AJ$4,TRUE,FALSE),IF(INDEX(Команды!$A$2:$AN$7500,MATCH(BF$3,Команды!$A$2:$A$7500,0),$E46+2)=Команды!$AJ$5,TRUE,FALSE),IF(INDEX(Команды!$A$2:$AN$7500,MATCH(BF$3,Команды!$A$2:$A$7500,0),$E46+2)=Команды!$AJ$6,TRUE,FALSE),IF(INDEX(Команды!$A$2:$AN$7500,MATCH(BF$3,Команды!$A$2:$A$7500,0),$E46+2)=Команды!$AJ$7,TRUE,FALSE),IF(INDEX(Команды!$A$2:$AN$7500,MATCH(BF$3,Команды!$A$2:$A$7500,0),$E46+2)=Команды!$AJ$8,TRUE,FALSE),IF(INDEX(Команды!$A$2:$AN$7500,MATCH(BF$3,Команды!$A$2:$A$7500,0),$E46+2)=Команды!$AJ$9,TRUE,FALSE),IF(INDEX(Команды!$A$2:$AN$7500,MATCH(BF$3,Команды!$A$2:$A$7500,0),$E46+2)=Команды!$AJ$10,TRUE,FALSE),IF(INDEX(Команды!$A$2:$AN$7500,MATCH(BF$3,Команды!$A$2:$A$7500,0),$E46+2)=Команды!$AJ$11,TRUE,FALSE),IF(INDEX(Команды!$A$2:$AN$7500,MATCH(BF$3,Команды!$A$2:$A$7500,0),$E46+2)=Команды!$AJ$12,TRUE,FALSE),IF(INDEX(Команды!$A$2:$AN$7500,MATCH(BF$3,Команды!$A$2:$A$7500,0),$E46+2)=Команды!$AJ$13,TRUE,FALSE),IF(INDEX(Команды!$A$2:$AN$7500,MATCH(BF$3,Команды!$A$2:$A$7500,0),$E46+2)=Команды!$AJ$14,TRUE,FALSE),IF(INDEX(Команды!$A$2:$AN$7500,MATCH(BF$3,Команды!$A$2:$A$7500,0),$E46+2)=Команды!$AJ$15,TRUE,FALSE),IF(INDEX(Команды!$A$2:$AN$7500,MATCH(BF$3,Команды!$A$2:$A$7500,0),$E46+2)=Команды!$AJ$16,TRUE,FALSE),,IF(INDEX(Команды!$A$2:$AN$7500,MATCH(BF$3,Команды!$A$2:$A$7500,0),$E46+2)=Команды!$AJ$17,TRUE,FALSE),,IF(INDEX(Команды!$A$2:$AN$7500,MATCH(BF$3,Команды!$A$2:$A$7500,0),$E46+2)=Команды!$AJ$18,TRUE,FALSE),,IF(INDEX(Команды!$A$2:$AN$7500,MATCH(BF$3,Команды!$A$2:$A$7500,0),$E46+2)=Команды!$AJ$19,TRUE,FALSE)),INDEX(Команды!$AJ$2:$AK$19,MATCH(INDEX(Команды!$A$2:$AN$7500,MATCH(BF$3,Команды!$A$2:$A$7500,0),$E46+2),Команды!$AJ$2:$AJ$19,0),2),0)</f>
        <v>В</v>
      </c>
      <c r="BG46" s="175" t="str">
        <f>IF(OR(IF(INDEX(Команды!$A$2:$AN$7500,MATCH(BF$3,Команды!$A$2:$A$7500,0),$E46+2)=Команды!$AJ$2,TRUE,FALSE),IF(INDEX(Команды!$A$2:$AN$7500,MATCH(BF$3,Команды!$A$2:$A$7500,0),$E46+2)=Команды!$AJ$3,TRUE,FALSE),IF(INDEX(Команды!$A$2:$AN$7500,MATCH(BF$3,Команды!$A$2:$A$7500,0),$E46+2)=Команды!$AJ$4,TRUE,FALSE),IF(INDEX(Команды!$A$2:$AN$7500,MATCH(BF$3,Команды!$A$2:$A$7500,0),$E46+2)=Команды!$AJ$5,TRUE,FALSE),IF(INDEX(Команды!$A$2:$AN$7500,MATCH(BF$3,Команды!$A$2:$A$7500,0),$E46+2)=Команды!$AJ$6,TRUE,FALSE),IF(INDEX(Команды!$A$2:$AN$7500,MATCH(BF$3,Команды!$A$2:$A$7500,0),$E46+2)=Команды!$AJ$7,TRUE,FALSE),IF(INDEX(Команды!$A$2:$AN$7500,MATCH(BF$3,Команды!$A$2:$A$7500,0),$E46+2)=Команды!$AJ$8,TRUE,FALSE),IF(INDEX(Команды!$A$2:$AN$7500,MATCH(BF$3,Команды!$A$2:$A$7500,0),$E46+2)=Команды!$AJ$9,TRUE,FALSE),IF(INDEX(Команды!$A$2:$AN$7500,MATCH(BF$3,Команды!$A$2:$A$7500,0),$E46+2)=Команды!$AJ$10,TRUE,FALSE),IF(INDEX(Команды!$A$2:$AN$7500,MATCH(BF$3,Команды!$A$2:$A$7500,0),$E46+2)=Команды!$AJ$11,TRUE,FALSE),IF(INDEX(Команды!$A$2:$AN$7500,MATCH(BF$3,Команды!$A$2:$A$7500,0),$E46+2)=Команды!$AJ$12,TRUE,FALSE),IF(INDEX(Команды!$A$2:$AN$7500,MATCH(BF$3,Команды!$A$2:$A$7500,0),$E46+2)=Команды!$AJ$13,TRUE,FALSE),IF(INDEX(Команды!$A$2:$AN$7500,MATCH(BF$3,Команды!$A$2:$A$7500,0),$E46+2)=Команды!$AJ$14,TRUE,FALSE),IF(INDEX(Команды!$A$2:$AN$7500,MATCH(BF$3,Команды!$A$2:$A$7500,0),$E46+2)=Команды!$AJ$15,TRUE,FALSE),IF(INDEX(Команды!$A$2:$AN$7500,MATCH(BF$3,Команды!$A$2:$A$7500,0),$E46+2)=Команды!$AJ$16,TRUE,FALSE),IF(INDEX(Команды!$A$2:$AN$7500,MATCH(BF$3,Команды!$A$2:$A$7500,0),$E46+2)=Команды!$AJ$17,TRUE,FALSE),IF(INDEX(Команды!$A$2:$AN$7500,MATCH(BF$3,Команды!$A$2:$A$7500,0),$E46+2)=Команды!$AJ$18,TRUE,FALSE),IF(INDEX(Команды!$A$2:$AN$7500,MATCH(BF$3,Команды!$A$2:$A$7500,0),$E46+2)=Команды!$AJ$19,TRUE,FALSE)),INDEX(Команды!$AJ$2:$AL$19,MATCH(INDEX(Команды!$A$2:$AN$7500,MATCH(BF$3,Команды!$A$2:$A$7500,0),$E46+2),Команды!$AJ$2:$AJ$19,0),3),0)</f>
        <v>В</v>
      </c>
      <c r="BH46" s="342"/>
      <c r="BI46" s="174" t="str">
        <f>IF(OR(IF(INDEX(Команды!$A$2:$AN$7500,MATCH(BI$3,Команды!$A$2:$A$7500,0),$E46+2)=Команды!$AJ$2,TRUE,FALSE),IF(INDEX(Команды!$A$2:$AN$7500,MATCH(BI$3,Команды!$A$2:$A$7500,0),$E46+2)=Команды!$AJ$3,TRUE,FALSE),IF(INDEX(Команды!$A$2:$AN$7500,MATCH(BI$3,Команды!$A$2:$A$7500,0),$E46+2)=Команды!$AJ$4,TRUE,FALSE),IF(INDEX(Команды!$A$2:$AN$7500,MATCH(BI$3,Команды!$A$2:$A$7500,0),$E46+2)=Команды!$AJ$5,TRUE,FALSE),IF(INDEX(Команды!$A$2:$AN$7500,MATCH(BI$3,Команды!$A$2:$A$7500,0),$E46+2)=Команды!$AJ$6,TRUE,FALSE),IF(INDEX(Команды!$A$2:$AN$7500,MATCH(BI$3,Команды!$A$2:$A$7500,0),$E46+2)=Команды!$AJ$7,TRUE,FALSE),IF(INDEX(Команды!$A$2:$AN$7500,MATCH(BI$3,Команды!$A$2:$A$7500,0),$E46+2)=Команды!$AJ$8,TRUE,FALSE),IF(INDEX(Команды!$A$2:$AN$7500,MATCH(BI$3,Команды!$A$2:$A$7500,0),$E46+2)=Команды!$AJ$9,TRUE,FALSE),IF(INDEX(Команды!$A$2:$AN$7500,MATCH(BI$3,Команды!$A$2:$A$7500,0),$E46+2)=Команды!$AJ$10,TRUE,FALSE),IF(INDEX(Команды!$A$2:$AN$7500,MATCH(BI$3,Команды!$A$2:$A$7500,0),$E46+2)=Команды!$AJ$11,TRUE,FALSE),IF(INDEX(Команды!$A$2:$AN$7500,MATCH(BI$3,Команды!$A$2:$A$7500,0),$E46+2)=Команды!$AJ$12,TRUE,FALSE),IF(INDEX(Команды!$A$2:$AN$7500,MATCH(BI$3,Команды!$A$2:$A$7500,0),$E46+2)=Команды!$AJ$13,TRUE,FALSE),IF(INDEX(Команды!$A$2:$AN$7500,MATCH(BI$3,Команды!$A$2:$A$7500,0),$E46+2)=Команды!$AJ$14,TRUE,FALSE),IF(INDEX(Команды!$A$2:$AN$7500,MATCH(BI$3,Команды!$A$2:$A$7500,0),$E46+2)=Команды!$AJ$15,TRUE,FALSE),IF(INDEX(Команды!$A$2:$AN$7500,MATCH(BI$3,Команды!$A$2:$A$7500,0),$E46+2)=Команды!$AJ$16,TRUE,FALSE),,IF(INDEX(Команды!$A$2:$AN$7500,MATCH(BI$3,Команды!$A$2:$A$7500,0),$E46+2)=Команды!$AJ$17,TRUE,FALSE),,IF(INDEX(Команды!$A$2:$AN$7500,MATCH(BI$3,Команды!$A$2:$A$7500,0),$E46+2)=Команды!$AJ$18,TRUE,FALSE),,IF(INDEX(Команды!$A$2:$AN$7500,MATCH(BI$3,Команды!$A$2:$A$7500,0),$E46+2)=Команды!$AJ$19,TRUE,FALSE)),INDEX(Команды!$AJ$2:$AK$19,MATCH(INDEX(Команды!$A$2:$AN$7500,MATCH(BI$3,Команды!$A$2:$A$7500,0),$E46+2),Команды!$AJ$2:$AJ$19,0),2),0)</f>
        <v>В</v>
      </c>
      <c r="BJ46" s="175" t="str">
        <f>IF(OR(IF(INDEX(Команды!$A$2:$AN$7500,MATCH(BI$3,Команды!$A$2:$A$7500,0),$E46+2)=Команды!$AJ$2,TRUE,FALSE),IF(INDEX(Команды!$A$2:$AN$7500,MATCH(BI$3,Команды!$A$2:$A$7500,0),$E46+2)=Команды!$AJ$3,TRUE,FALSE),IF(INDEX(Команды!$A$2:$AN$7500,MATCH(BI$3,Команды!$A$2:$A$7500,0),$E46+2)=Команды!$AJ$4,TRUE,FALSE),IF(INDEX(Команды!$A$2:$AN$7500,MATCH(BI$3,Команды!$A$2:$A$7500,0),$E46+2)=Команды!$AJ$5,TRUE,FALSE),IF(INDEX(Команды!$A$2:$AN$7500,MATCH(BI$3,Команды!$A$2:$A$7500,0),$E46+2)=Команды!$AJ$6,TRUE,FALSE),IF(INDEX(Команды!$A$2:$AN$7500,MATCH(BI$3,Команды!$A$2:$A$7500,0),$E46+2)=Команды!$AJ$7,TRUE,FALSE),IF(INDEX(Команды!$A$2:$AN$7500,MATCH(BI$3,Команды!$A$2:$A$7500,0),$E46+2)=Команды!$AJ$8,TRUE,FALSE),IF(INDEX(Команды!$A$2:$AN$7500,MATCH(BI$3,Команды!$A$2:$A$7500,0),$E46+2)=Команды!$AJ$9,TRUE,FALSE),IF(INDEX(Команды!$A$2:$AN$7500,MATCH(BI$3,Команды!$A$2:$A$7500,0),$E46+2)=Команды!$AJ$10,TRUE,FALSE),IF(INDEX(Команды!$A$2:$AN$7500,MATCH(BI$3,Команды!$A$2:$A$7500,0),$E46+2)=Команды!$AJ$11,TRUE,FALSE),IF(INDEX(Команды!$A$2:$AN$7500,MATCH(BI$3,Команды!$A$2:$A$7500,0),$E46+2)=Команды!$AJ$12,TRUE,FALSE),IF(INDEX(Команды!$A$2:$AN$7500,MATCH(BI$3,Команды!$A$2:$A$7500,0),$E46+2)=Команды!$AJ$13,TRUE,FALSE),IF(INDEX(Команды!$A$2:$AN$7500,MATCH(BI$3,Команды!$A$2:$A$7500,0),$E46+2)=Команды!$AJ$14,TRUE,FALSE),IF(INDEX(Команды!$A$2:$AN$7500,MATCH(BI$3,Команды!$A$2:$A$7500,0),$E46+2)=Команды!$AJ$15,TRUE,FALSE),IF(INDEX(Команды!$A$2:$AN$7500,MATCH(BI$3,Команды!$A$2:$A$7500,0),$E46+2)=Команды!$AJ$16,TRUE,FALSE),IF(INDEX(Команды!$A$2:$AN$7500,MATCH(BI$3,Команды!$A$2:$A$7500,0),$E46+2)=Команды!$AJ$17,TRUE,FALSE),IF(INDEX(Команды!$A$2:$AN$7500,MATCH(BI$3,Команды!$A$2:$A$7500,0),$E46+2)=Команды!$AJ$18,TRUE,FALSE),IF(INDEX(Команды!$A$2:$AN$7500,MATCH(BI$3,Команды!$A$2:$A$7500,0),$E46+2)=Команды!$AJ$19,TRUE,FALSE)),INDEX(Команды!$AJ$2:$AL$19,MATCH(INDEX(Команды!$A$2:$AN$7500,MATCH(BI$3,Команды!$A$2:$A$7500,0),$E46+2),Команды!$AJ$2:$AJ$19,0),3),0)</f>
        <v>В</v>
      </c>
      <c r="BK46" s="342"/>
      <c r="BL46" s="174" t="str">
        <f>IF(OR(IF(INDEX(Команды!$A$2:$AN$7500,MATCH(BL$3,Команды!$A$2:$A$7500,0),$E46+2)=Команды!$AJ$2,TRUE,FALSE),IF(INDEX(Команды!$A$2:$AN$7500,MATCH(BL$3,Команды!$A$2:$A$7500,0),$E46+2)=Команды!$AJ$3,TRUE,FALSE),IF(INDEX(Команды!$A$2:$AN$7500,MATCH(BL$3,Команды!$A$2:$A$7500,0),$E46+2)=Команды!$AJ$4,TRUE,FALSE),IF(INDEX(Команды!$A$2:$AN$7500,MATCH(BL$3,Команды!$A$2:$A$7500,0),$E46+2)=Команды!$AJ$5,TRUE,FALSE),IF(INDEX(Команды!$A$2:$AN$7500,MATCH(BL$3,Команды!$A$2:$A$7500,0),$E46+2)=Команды!$AJ$6,TRUE,FALSE),IF(INDEX(Команды!$A$2:$AN$7500,MATCH(BL$3,Команды!$A$2:$A$7500,0),$E46+2)=Команды!$AJ$7,TRUE,FALSE),IF(INDEX(Команды!$A$2:$AN$7500,MATCH(BL$3,Команды!$A$2:$A$7500,0),$E46+2)=Команды!$AJ$8,TRUE,FALSE),IF(INDEX(Команды!$A$2:$AN$7500,MATCH(BL$3,Команды!$A$2:$A$7500,0),$E46+2)=Команды!$AJ$9,TRUE,FALSE),IF(INDEX(Команды!$A$2:$AN$7500,MATCH(BL$3,Команды!$A$2:$A$7500,0),$E46+2)=Команды!$AJ$10,TRUE,FALSE),IF(INDEX(Команды!$A$2:$AN$7500,MATCH(BL$3,Команды!$A$2:$A$7500,0),$E46+2)=Команды!$AJ$11,TRUE,FALSE),IF(INDEX(Команды!$A$2:$AN$7500,MATCH(BL$3,Команды!$A$2:$A$7500,0),$E46+2)=Команды!$AJ$12,TRUE,FALSE),IF(INDEX(Команды!$A$2:$AN$7500,MATCH(BL$3,Команды!$A$2:$A$7500,0),$E46+2)=Команды!$AJ$13,TRUE,FALSE),IF(INDEX(Команды!$A$2:$AN$7500,MATCH(BL$3,Команды!$A$2:$A$7500,0),$E46+2)=Команды!$AJ$14,TRUE,FALSE),IF(INDEX(Команды!$A$2:$AN$7500,MATCH(BL$3,Команды!$A$2:$A$7500,0),$E46+2)=Команды!$AJ$15,TRUE,FALSE),IF(INDEX(Команды!$A$2:$AN$7500,MATCH(BL$3,Команды!$A$2:$A$7500,0),$E46+2)=Команды!$AJ$16,TRUE,FALSE),,IF(INDEX(Команды!$A$2:$AN$7500,MATCH(BL$3,Команды!$A$2:$A$7500,0),$E46+2)=Команды!$AJ$17,TRUE,FALSE),,IF(INDEX(Команды!$A$2:$AN$7500,MATCH(BL$3,Команды!$A$2:$A$7500,0),$E46+2)=Команды!$AJ$18,TRUE,FALSE),,IF(INDEX(Команды!$A$2:$AN$7500,MATCH(BL$3,Команды!$A$2:$A$7500,0),$E46+2)=Команды!$AJ$19,TRUE,FALSE)),INDEX(Команды!$AJ$2:$AK$19,MATCH(INDEX(Команды!$A$2:$AN$7500,MATCH(BL$3,Команды!$A$2:$A$7500,0),$E46+2),Команды!$AJ$2:$AJ$19,0),2),0)</f>
        <v>В</v>
      </c>
      <c r="BM46" s="175" t="str">
        <f>IF(OR(IF(INDEX(Команды!$A$2:$AN$7500,MATCH(BL$3,Команды!$A$2:$A$7500,0),$E46+2)=Команды!$AJ$2,TRUE,FALSE),IF(INDEX(Команды!$A$2:$AN$7500,MATCH(BL$3,Команды!$A$2:$A$7500,0),$E46+2)=Команды!$AJ$3,TRUE,FALSE),IF(INDEX(Команды!$A$2:$AN$7500,MATCH(BL$3,Команды!$A$2:$A$7500,0),$E46+2)=Команды!$AJ$4,TRUE,FALSE),IF(INDEX(Команды!$A$2:$AN$7500,MATCH(BL$3,Команды!$A$2:$A$7500,0),$E46+2)=Команды!$AJ$5,TRUE,FALSE),IF(INDEX(Команды!$A$2:$AN$7500,MATCH(BL$3,Команды!$A$2:$A$7500,0),$E46+2)=Команды!$AJ$6,TRUE,FALSE),IF(INDEX(Команды!$A$2:$AN$7500,MATCH(BL$3,Команды!$A$2:$A$7500,0),$E46+2)=Команды!$AJ$7,TRUE,FALSE),IF(INDEX(Команды!$A$2:$AN$7500,MATCH(BL$3,Команды!$A$2:$A$7500,0),$E46+2)=Команды!$AJ$8,TRUE,FALSE),IF(INDEX(Команды!$A$2:$AN$7500,MATCH(BL$3,Команды!$A$2:$A$7500,0),$E46+2)=Команды!$AJ$9,TRUE,FALSE),IF(INDEX(Команды!$A$2:$AN$7500,MATCH(BL$3,Команды!$A$2:$A$7500,0),$E46+2)=Команды!$AJ$10,TRUE,FALSE),IF(INDEX(Команды!$A$2:$AN$7500,MATCH(BL$3,Команды!$A$2:$A$7500,0),$E46+2)=Команды!$AJ$11,TRUE,FALSE),IF(INDEX(Команды!$A$2:$AN$7500,MATCH(BL$3,Команды!$A$2:$A$7500,0),$E46+2)=Команды!$AJ$12,TRUE,FALSE),IF(INDEX(Команды!$A$2:$AN$7500,MATCH(BL$3,Команды!$A$2:$A$7500,0),$E46+2)=Команды!$AJ$13,TRUE,FALSE),IF(INDEX(Команды!$A$2:$AN$7500,MATCH(BL$3,Команды!$A$2:$A$7500,0),$E46+2)=Команды!$AJ$14,TRUE,FALSE),IF(INDEX(Команды!$A$2:$AN$7500,MATCH(BL$3,Команды!$A$2:$A$7500,0),$E46+2)=Команды!$AJ$15,TRUE,FALSE),IF(INDEX(Команды!$A$2:$AN$7500,MATCH(BL$3,Команды!$A$2:$A$7500,0),$E46+2)=Команды!$AJ$16,TRUE,FALSE),IF(INDEX(Команды!$A$2:$AN$7500,MATCH(BL$3,Команды!$A$2:$A$7500,0),$E46+2)=Команды!$AJ$17,TRUE,FALSE),IF(INDEX(Команды!$A$2:$AN$7500,MATCH(BL$3,Команды!$A$2:$A$7500,0),$E46+2)=Команды!$AJ$18,TRUE,FALSE),IF(INDEX(Команды!$A$2:$AN$7500,MATCH(BL$3,Команды!$A$2:$A$7500,0),$E46+2)=Команды!$AJ$19,TRUE,FALSE)),INDEX(Команды!$AJ$2:$AL$19,MATCH(INDEX(Команды!$A$2:$AN$7500,MATCH(BL$3,Команды!$A$2:$A$7500,0),$E46+2),Команды!$AJ$2:$AJ$19,0),3),0)</f>
        <v>В</v>
      </c>
      <c r="BN46" s="342"/>
      <c r="BO46" s="174" t="str">
        <f>IF(OR(IF(INDEX(Команды!$A$2:$AN$7500,MATCH(BO$3,Команды!$A$2:$A$7500,0),$E46+2)=Команды!$AJ$2,TRUE,FALSE),IF(INDEX(Команды!$A$2:$AN$7500,MATCH(BO$3,Команды!$A$2:$A$7500,0),$E46+2)=Команды!$AJ$3,TRUE,FALSE),IF(INDEX(Команды!$A$2:$AN$7500,MATCH(BO$3,Команды!$A$2:$A$7500,0),$E46+2)=Команды!$AJ$4,TRUE,FALSE),IF(INDEX(Команды!$A$2:$AN$7500,MATCH(BO$3,Команды!$A$2:$A$7500,0),$E46+2)=Команды!$AJ$5,TRUE,FALSE),IF(INDEX(Команды!$A$2:$AN$7500,MATCH(BO$3,Команды!$A$2:$A$7500,0),$E46+2)=Команды!$AJ$6,TRUE,FALSE),IF(INDEX(Команды!$A$2:$AN$7500,MATCH(BO$3,Команды!$A$2:$A$7500,0),$E46+2)=Команды!$AJ$7,TRUE,FALSE),IF(INDEX(Команды!$A$2:$AN$7500,MATCH(BO$3,Команды!$A$2:$A$7500,0),$E46+2)=Команды!$AJ$8,TRUE,FALSE),IF(INDEX(Команды!$A$2:$AN$7500,MATCH(BO$3,Команды!$A$2:$A$7500,0),$E46+2)=Команды!$AJ$9,TRUE,FALSE),IF(INDEX(Команды!$A$2:$AN$7500,MATCH(BO$3,Команды!$A$2:$A$7500,0),$E46+2)=Команды!$AJ$10,TRUE,FALSE),IF(INDEX(Команды!$A$2:$AN$7500,MATCH(BO$3,Команды!$A$2:$A$7500,0),$E46+2)=Команды!$AJ$11,TRUE,FALSE),IF(INDEX(Команды!$A$2:$AN$7500,MATCH(BO$3,Команды!$A$2:$A$7500,0),$E46+2)=Команды!$AJ$12,TRUE,FALSE),IF(INDEX(Команды!$A$2:$AN$7500,MATCH(BO$3,Команды!$A$2:$A$7500,0),$E46+2)=Команды!$AJ$13,TRUE,FALSE),IF(INDEX(Команды!$A$2:$AN$7500,MATCH(BO$3,Команды!$A$2:$A$7500,0),$E46+2)=Команды!$AJ$14,TRUE,FALSE),IF(INDEX(Команды!$A$2:$AN$7500,MATCH(BO$3,Команды!$A$2:$A$7500,0),$E46+2)=Команды!$AJ$15,TRUE,FALSE),IF(INDEX(Команды!$A$2:$AN$7500,MATCH(BO$3,Команды!$A$2:$A$7500,0),$E46+2)=Команды!$AJ$16,TRUE,FALSE),,IF(INDEX(Команды!$A$2:$AN$7500,MATCH(BO$3,Команды!$A$2:$A$7500,0),$E46+2)=Команды!$AJ$17,TRUE,FALSE),,IF(INDEX(Команды!$A$2:$AN$7500,MATCH(BO$3,Команды!$A$2:$A$7500,0),$E46+2)=Команды!$AJ$18,TRUE,FALSE),,IF(INDEX(Команды!$A$2:$AN$7500,MATCH(BO$3,Команды!$A$2:$A$7500,0),$E46+2)=Команды!$AJ$19,TRUE,FALSE)),INDEX(Команды!$AJ$2:$AK$19,MATCH(INDEX(Команды!$A$2:$AN$7500,MATCH(BO$3,Команды!$A$2:$A$7500,0),$E46+2),Команды!$AJ$2:$AJ$19,0),2),0)</f>
        <v>В</v>
      </c>
      <c r="BP46" s="175" t="str">
        <f>IF(OR(IF(INDEX(Команды!$A$2:$AN$7500,MATCH(BO$3,Команды!$A$2:$A$7500,0),$E46+2)=Команды!$AJ$2,TRUE,FALSE),IF(INDEX(Команды!$A$2:$AN$7500,MATCH(BO$3,Команды!$A$2:$A$7500,0),$E46+2)=Команды!$AJ$3,TRUE,FALSE),IF(INDEX(Команды!$A$2:$AN$7500,MATCH(BO$3,Команды!$A$2:$A$7500,0),$E46+2)=Команды!$AJ$4,TRUE,FALSE),IF(INDEX(Команды!$A$2:$AN$7500,MATCH(BO$3,Команды!$A$2:$A$7500,0),$E46+2)=Команды!$AJ$5,TRUE,FALSE),IF(INDEX(Команды!$A$2:$AN$7500,MATCH(BO$3,Команды!$A$2:$A$7500,0),$E46+2)=Команды!$AJ$6,TRUE,FALSE),IF(INDEX(Команды!$A$2:$AN$7500,MATCH(BO$3,Команды!$A$2:$A$7500,0),$E46+2)=Команды!$AJ$7,TRUE,FALSE),IF(INDEX(Команды!$A$2:$AN$7500,MATCH(BO$3,Команды!$A$2:$A$7500,0),$E46+2)=Команды!$AJ$8,TRUE,FALSE),IF(INDEX(Команды!$A$2:$AN$7500,MATCH(BO$3,Команды!$A$2:$A$7500,0),$E46+2)=Команды!$AJ$9,TRUE,FALSE),IF(INDEX(Команды!$A$2:$AN$7500,MATCH(BO$3,Команды!$A$2:$A$7500,0),$E46+2)=Команды!$AJ$10,TRUE,FALSE),IF(INDEX(Команды!$A$2:$AN$7500,MATCH(BO$3,Команды!$A$2:$A$7500,0),$E46+2)=Команды!$AJ$11,TRUE,FALSE),IF(INDEX(Команды!$A$2:$AN$7500,MATCH(BO$3,Команды!$A$2:$A$7500,0),$E46+2)=Команды!$AJ$12,TRUE,FALSE),IF(INDEX(Команды!$A$2:$AN$7500,MATCH(BO$3,Команды!$A$2:$A$7500,0),$E46+2)=Команды!$AJ$13,TRUE,FALSE),IF(INDEX(Команды!$A$2:$AN$7500,MATCH(BO$3,Команды!$A$2:$A$7500,0),$E46+2)=Команды!$AJ$14,TRUE,FALSE),IF(INDEX(Команды!$A$2:$AN$7500,MATCH(BO$3,Команды!$A$2:$A$7500,0),$E46+2)=Команды!$AJ$15,TRUE,FALSE),IF(INDEX(Команды!$A$2:$AN$7500,MATCH(BO$3,Команды!$A$2:$A$7500,0),$E46+2)=Команды!$AJ$16,TRUE,FALSE),IF(INDEX(Команды!$A$2:$AN$7500,MATCH(BO$3,Команды!$A$2:$A$7500,0),$E46+2)=Команды!$AJ$17,TRUE,FALSE),IF(INDEX(Команды!$A$2:$AN$7500,MATCH(BO$3,Команды!$A$2:$A$7500,0),$E46+2)=Команды!$AJ$18,TRUE,FALSE),IF(INDEX(Команды!$A$2:$AN$7500,MATCH(BO$3,Команды!$A$2:$A$7500,0),$E46+2)=Команды!$AJ$19,TRUE,FALSE)),INDEX(Команды!$AJ$2:$AL$19,MATCH(INDEX(Команды!$A$2:$AN$7500,MATCH(BO$3,Команды!$A$2:$A$7500,0),$E46+2),Команды!$AJ$2:$AJ$19,0),3),0)</f>
        <v>В</v>
      </c>
      <c r="BQ46" s="342"/>
      <c r="BR46" s="174" t="str">
        <f>IF(OR(IF(INDEX(Команды!$A$2:$AN$7500,MATCH(BR$3,Команды!$A$2:$A$7500,0),$E46+2)=Команды!$AJ$2,TRUE,FALSE),IF(INDEX(Команды!$A$2:$AN$7500,MATCH(BR$3,Команды!$A$2:$A$7500,0),$E46+2)=Команды!$AJ$3,TRUE,FALSE),IF(INDEX(Команды!$A$2:$AN$7500,MATCH(BR$3,Команды!$A$2:$A$7500,0),$E46+2)=Команды!$AJ$4,TRUE,FALSE),IF(INDEX(Команды!$A$2:$AN$7500,MATCH(BR$3,Команды!$A$2:$A$7500,0),$E46+2)=Команды!$AJ$5,TRUE,FALSE),IF(INDEX(Команды!$A$2:$AN$7500,MATCH(BR$3,Команды!$A$2:$A$7500,0),$E46+2)=Команды!$AJ$6,TRUE,FALSE),IF(INDEX(Команды!$A$2:$AN$7500,MATCH(BR$3,Команды!$A$2:$A$7500,0),$E46+2)=Команды!$AJ$7,TRUE,FALSE),IF(INDEX(Команды!$A$2:$AN$7500,MATCH(BR$3,Команды!$A$2:$A$7500,0),$E46+2)=Команды!$AJ$8,TRUE,FALSE),IF(INDEX(Команды!$A$2:$AN$7500,MATCH(BR$3,Команды!$A$2:$A$7500,0),$E46+2)=Команды!$AJ$9,TRUE,FALSE),IF(INDEX(Команды!$A$2:$AN$7500,MATCH(BR$3,Команды!$A$2:$A$7500,0),$E46+2)=Команды!$AJ$10,TRUE,FALSE),IF(INDEX(Команды!$A$2:$AN$7500,MATCH(BR$3,Команды!$A$2:$A$7500,0),$E46+2)=Команды!$AJ$11,TRUE,FALSE),IF(INDEX(Команды!$A$2:$AN$7500,MATCH(BR$3,Команды!$A$2:$A$7500,0),$E46+2)=Команды!$AJ$12,TRUE,FALSE),IF(INDEX(Команды!$A$2:$AN$7500,MATCH(BR$3,Команды!$A$2:$A$7500,0),$E46+2)=Команды!$AJ$13,TRUE,FALSE),IF(INDEX(Команды!$A$2:$AN$7500,MATCH(BR$3,Команды!$A$2:$A$7500,0),$E46+2)=Команды!$AJ$14,TRUE,FALSE),IF(INDEX(Команды!$A$2:$AN$7500,MATCH(BR$3,Команды!$A$2:$A$7500,0),$E46+2)=Команды!$AJ$15,TRUE,FALSE),IF(INDEX(Команды!$A$2:$AN$7500,MATCH(BR$3,Команды!$A$2:$A$7500,0),$E46+2)=Команды!$AJ$16,TRUE,FALSE),,IF(INDEX(Команды!$A$2:$AN$7500,MATCH(BR$3,Команды!$A$2:$A$7500,0),$E46+2)=Команды!$AJ$17,TRUE,FALSE),,IF(INDEX(Команды!$A$2:$AN$7500,MATCH(BR$3,Команды!$A$2:$A$7500,0),$E46+2)=Команды!$AJ$18,TRUE,FALSE),,IF(INDEX(Команды!$A$2:$AN$7500,MATCH(BR$3,Команды!$A$2:$A$7500,0),$E46+2)=Команды!$AJ$19,TRUE,FALSE)),INDEX(Команды!$AJ$2:$AK$19,MATCH(INDEX(Команды!$A$2:$AN$7500,MATCH(BR$3,Команды!$A$2:$A$7500,0),$E46+2),Команды!$AJ$2:$AJ$19,0),2),0)</f>
        <v>В</v>
      </c>
      <c r="BS46" s="175" t="str">
        <f>IF(OR(IF(INDEX(Команды!$A$2:$AN$7500,MATCH(BR$3,Команды!$A$2:$A$7500,0),$E46+2)=Команды!$AJ$2,TRUE,FALSE),IF(INDEX(Команды!$A$2:$AN$7500,MATCH(BR$3,Команды!$A$2:$A$7500,0),$E46+2)=Команды!$AJ$3,TRUE,FALSE),IF(INDEX(Команды!$A$2:$AN$7500,MATCH(BR$3,Команды!$A$2:$A$7500,0),$E46+2)=Команды!$AJ$4,TRUE,FALSE),IF(INDEX(Команды!$A$2:$AN$7500,MATCH(BR$3,Команды!$A$2:$A$7500,0),$E46+2)=Команды!$AJ$5,TRUE,FALSE),IF(INDEX(Команды!$A$2:$AN$7500,MATCH(BR$3,Команды!$A$2:$A$7500,0),$E46+2)=Команды!$AJ$6,TRUE,FALSE),IF(INDEX(Команды!$A$2:$AN$7500,MATCH(BR$3,Команды!$A$2:$A$7500,0),$E46+2)=Команды!$AJ$7,TRUE,FALSE),IF(INDEX(Команды!$A$2:$AN$7500,MATCH(BR$3,Команды!$A$2:$A$7500,0),$E46+2)=Команды!$AJ$8,TRUE,FALSE),IF(INDEX(Команды!$A$2:$AN$7500,MATCH(BR$3,Команды!$A$2:$A$7500,0),$E46+2)=Команды!$AJ$9,TRUE,FALSE),IF(INDEX(Команды!$A$2:$AN$7500,MATCH(BR$3,Команды!$A$2:$A$7500,0),$E46+2)=Команды!$AJ$10,TRUE,FALSE),IF(INDEX(Команды!$A$2:$AN$7500,MATCH(BR$3,Команды!$A$2:$A$7500,0),$E46+2)=Команды!$AJ$11,TRUE,FALSE),IF(INDEX(Команды!$A$2:$AN$7500,MATCH(BR$3,Команды!$A$2:$A$7500,0),$E46+2)=Команды!$AJ$12,TRUE,FALSE),IF(INDEX(Команды!$A$2:$AN$7500,MATCH(BR$3,Команды!$A$2:$A$7500,0),$E46+2)=Команды!$AJ$13,TRUE,FALSE),IF(INDEX(Команды!$A$2:$AN$7500,MATCH(BR$3,Команды!$A$2:$A$7500,0),$E46+2)=Команды!$AJ$14,TRUE,FALSE),IF(INDEX(Команды!$A$2:$AN$7500,MATCH(BR$3,Команды!$A$2:$A$7500,0),$E46+2)=Команды!$AJ$15,TRUE,FALSE),IF(INDEX(Команды!$A$2:$AN$7500,MATCH(BR$3,Команды!$A$2:$A$7500,0),$E46+2)=Команды!$AJ$16,TRUE,FALSE),IF(INDEX(Команды!$A$2:$AN$7500,MATCH(BR$3,Команды!$A$2:$A$7500,0),$E46+2)=Команды!$AJ$17,TRUE,FALSE),IF(INDEX(Команды!$A$2:$AN$7500,MATCH(BR$3,Команды!$A$2:$A$7500,0),$E46+2)=Команды!$AJ$18,TRUE,FALSE),IF(INDEX(Команды!$A$2:$AN$7500,MATCH(BR$3,Команды!$A$2:$A$7500,0),$E46+2)=Команды!$AJ$19,TRUE,FALSE)),INDEX(Команды!$AJ$2:$AL$19,MATCH(INDEX(Команды!$A$2:$AN$7500,MATCH(BR$3,Команды!$A$2:$A$7500,0),$E46+2),Команды!$AJ$2:$AJ$19,0),3),0)</f>
        <v>В</v>
      </c>
      <c r="BT46" s="342"/>
      <c r="BU46" s="174" t="str">
        <f>IF(OR(IF(INDEX(Команды!$A$2:$AN$7500,MATCH(BU$3,Команды!$A$2:$A$7500,0),$E46+2)=Команды!$AJ$2,TRUE,FALSE),IF(INDEX(Команды!$A$2:$AN$7500,MATCH(BU$3,Команды!$A$2:$A$7500,0),$E46+2)=Команды!$AJ$3,TRUE,FALSE),IF(INDEX(Команды!$A$2:$AN$7500,MATCH(BU$3,Команды!$A$2:$A$7500,0),$E46+2)=Команды!$AJ$4,TRUE,FALSE),IF(INDEX(Команды!$A$2:$AN$7500,MATCH(BU$3,Команды!$A$2:$A$7500,0),$E46+2)=Команды!$AJ$5,TRUE,FALSE),IF(INDEX(Команды!$A$2:$AN$7500,MATCH(BU$3,Команды!$A$2:$A$7500,0),$E46+2)=Команды!$AJ$6,TRUE,FALSE),IF(INDEX(Команды!$A$2:$AN$7500,MATCH(BU$3,Команды!$A$2:$A$7500,0),$E46+2)=Команды!$AJ$7,TRUE,FALSE),IF(INDEX(Команды!$A$2:$AN$7500,MATCH(BU$3,Команды!$A$2:$A$7500,0),$E46+2)=Команды!$AJ$8,TRUE,FALSE),IF(INDEX(Команды!$A$2:$AN$7500,MATCH(BU$3,Команды!$A$2:$A$7500,0),$E46+2)=Команды!$AJ$9,TRUE,FALSE),IF(INDEX(Команды!$A$2:$AN$7500,MATCH(BU$3,Команды!$A$2:$A$7500,0),$E46+2)=Команды!$AJ$10,TRUE,FALSE),IF(INDEX(Команды!$A$2:$AN$7500,MATCH(BU$3,Команды!$A$2:$A$7500,0),$E46+2)=Команды!$AJ$11,TRUE,FALSE),IF(INDEX(Команды!$A$2:$AN$7500,MATCH(BU$3,Команды!$A$2:$A$7500,0),$E46+2)=Команды!$AJ$12,TRUE,FALSE),IF(INDEX(Команды!$A$2:$AN$7500,MATCH(BU$3,Команды!$A$2:$A$7500,0),$E46+2)=Команды!$AJ$13,TRUE,FALSE),IF(INDEX(Команды!$A$2:$AN$7500,MATCH(BU$3,Команды!$A$2:$A$7500,0),$E46+2)=Команды!$AJ$14,TRUE,FALSE),IF(INDEX(Команды!$A$2:$AN$7500,MATCH(BU$3,Команды!$A$2:$A$7500,0),$E46+2)=Команды!$AJ$15,TRUE,FALSE),IF(INDEX(Команды!$A$2:$AN$7500,MATCH(BU$3,Команды!$A$2:$A$7500,0),$E46+2)=Команды!$AJ$16,TRUE,FALSE),,IF(INDEX(Команды!$A$2:$AN$7500,MATCH(BU$3,Команды!$A$2:$A$7500,0),$E46+2)=Команды!$AJ$17,TRUE,FALSE),,IF(INDEX(Команды!$A$2:$AN$7500,MATCH(BU$3,Команды!$A$2:$A$7500,0),$E46+2)=Команды!$AJ$18,TRUE,FALSE),,IF(INDEX(Команды!$A$2:$AN$7500,MATCH(BU$3,Команды!$A$2:$A$7500,0),$E46+2)=Команды!$AJ$19,TRUE,FALSE)),INDEX(Команды!$AJ$2:$AK$19,MATCH(INDEX(Команды!$A$2:$AN$7500,MATCH(BU$3,Команды!$A$2:$A$7500,0),$E46+2),Команды!$AJ$2:$AJ$19,0),2),0)</f>
        <v>В</v>
      </c>
      <c r="BV46" s="175" t="str">
        <f>IF(OR(IF(INDEX(Команды!$A$2:$AN$7500,MATCH(BU$3,Команды!$A$2:$A$7500,0),$E46+2)=Команды!$AJ$2,TRUE,FALSE),IF(INDEX(Команды!$A$2:$AN$7500,MATCH(BU$3,Команды!$A$2:$A$7500,0),$E46+2)=Команды!$AJ$3,TRUE,FALSE),IF(INDEX(Команды!$A$2:$AN$7500,MATCH(BU$3,Команды!$A$2:$A$7500,0),$E46+2)=Команды!$AJ$4,TRUE,FALSE),IF(INDEX(Команды!$A$2:$AN$7500,MATCH(BU$3,Команды!$A$2:$A$7500,0),$E46+2)=Команды!$AJ$5,TRUE,FALSE),IF(INDEX(Команды!$A$2:$AN$7500,MATCH(BU$3,Команды!$A$2:$A$7500,0),$E46+2)=Команды!$AJ$6,TRUE,FALSE),IF(INDEX(Команды!$A$2:$AN$7500,MATCH(BU$3,Команды!$A$2:$A$7500,0),$E46+2)=Команды!$AJ$7,TRUE,FALSE),IF(INDEX(Команды!$A$2:$AN$7500,MATCH(BU$3,Команды!$A$2:$A$7500,0),$E46+2)=Команды!$AJ$8,TRUE,FALSE),IF(INDEX(Команды!$A$2:$AN$7500,MATCH(BU$3,Команды!$A$2:$A$7500,0),$E46+2)=Команды!$AJ$9,TRUE,FALSE),IF(INDEX(Команды!$A$2:$AN$7500,MATCH(BU$3,Команды!$A$2:$A$7500,0),$E46+2)=Команды!$AJ$10,TRUE,FALSE),IF(INDEX(Команды!$A$2:$AN$7500,MATCH(BU$3,Команды!$A$2:$A$7500,0),$E46+2)=Команды!$AJ$11,TRUE,FALSE),IF(INDEX(Команды!$A$2:$AN$7500,MATCH(BU$3,Команды!$A$2:$A$7500,0),$E46+2)=Команды!$AJ$12,TRUE,FALSE),IF(INDEX(Команды!$A$2:$AN$7500,MATCH(BU$3,Команды!$A$2:$A$7500,0),$E46+2)=Команды!$AJ$13,TRUE,FALSE),IF(INDEX(Команды!$A$2:$AN$7500,MATCH(BU$3,Команды!$A$2:$A$7500,0),$E46+2)=Команды!$AJ$14,TRUE,FALSE),IF(INDEX(Команды!$A$2:$AN$7500,MATCH(BU$3,Команды!$A$2:$A$7500,0),$E46+2)=Команды!$AJ$15,TRUE,FALSE),IF(INDEX(Команды!$A$2:$AN$7500,MATCH(BU$3,Команды!$A$2:$A$7500,0),$E46+2)=Команды!$AJ$16,TRUE,FALSE),IF(INDEX(Команды!$A$2:$AN$7500,MATCH(BU$3,Команды!$A$2:$A$7500,0),$E46+2)=Команды!$AJ$17,TRUE,FALSE),IF(INDEX(Команды!$A$2:$AN$7500,MATCH(BU$3,Команды!$A$2:$A$7500,0),$E46+2)=Команды!$AJ$18,TRUE,FALSE),IF(INDEX(Команды!$A$2:$AN$7500,MATCH(BU$3,Команды!$A$2:$A$7500,0),$E46+2)=Команды!$AJ$19,TRUE,FALSE)),INDEX(Команды!$AJ$2:$AL$19,MATCH(INDEX(Команды!$A$2:$AN$7500,MATCH(BU$3,Команды!$A$2:$A$7500,0),$E46+2),Команды!$AJ$2:$AJ$19,0),3),0)</f>
        <v>В</v>
      </c>
      <c r="BW46" s="342"/>
      <c r="BX46" s="174" t="str">
        <f>IF(OR(IF(INDEX(Команды!$A$2:$AN$7500,MATCH(BX$3,Команды!$A$2:$A$7500,0),$E46+2)=Команды!$AJ$2,TRUE,FALSE),IF(INDEX(Команды!$A$2:$AN$7500,MATCH(BX$3,Команды!$A$2:$A$7500,0),$E46+2)=Команды!$AJ$3,TRUE,FALSE),IF(INDEX(Команды!$A$2:$AN$7500,MATCH(BX$3,Команды!$A$2:$A$7500,0),$E46+2)=Команды!$AJ$4,TRUE,FALSE),IF(INDEX(Команды!$A$2:$AN$7500,MATCH(BX$3,Команды!$A$2:$A$7500,0),$E46+2)=Команды!$AJ$5,TRUE,FALSE),IF(INDEX(Команды!$A$2:$AN$7500,MATCH(BX$3,Команды!$A$2:$A$7500,0),$E46+2)=Команды!$AJ$6,TRUE,FALSE),IF(INDEX(Команды!$A$2:$AN$7500,MATCH(BX$3,Команды!$A$2:$A$7500,0),$E46+2)=Команды!$AJ$7,TRUE,FALSE),IF(INDEX(Команды!$A$2:$AN$7500,MATCH(BX$3,Команды!$A$2:$A$7500,0),$E46+2)=Команды!$AJ$8,TRUE,FALSE),IF(INDEX(Команды!$A$2:$AN$7500,MATCH(BX$3,Команды!$A$2:$A$7500,0),$E46+2)=Команды!$AJ$9,TRUE,FALSE),IF(INDEX(Команды!$A$2:$AN$7500,MATCH(BX$3,Команды!$A$2:$A$7500,0),$E46+2)=Команды!$AJ$10,TRUE,FALSE),IF(INDEX(Команды!$A$2:$AN$7500,MATCH(BX$3,Команды!$A$2:$A$7500,0),$E46+2)=Команды!$AJ$11,TRUE,FALSE),IF(INDEX(Команды!$A$2:$AN$7500,MATCH(BX$3,Команды!$A$2:$A$7500,0),$E46+2)=Команды!$AJ$12,TRUE,FALSE),IF(INDEX(Команды!$A$2:$AN$7500,MATCH(BX$3,Команды!$A$2:$A$7500,0),$E46+2)=Команды!$AJ$13,TRUE,FALSE),IF(INDEX(Команды!$A$2:$AN$7500,MATCH(BX$3,Команды!$A$2:$A$7500,0),$E46+2)=Команды!$AJ$14,TRUE,FALSE),IF(INDEX(Команды!$A$2:$AN$7500,MATCH(BX$3,Команды!$A$2:$A$7500,0),$E46+2)=Команды!$AJ$15,TRUE,FALSE),IF(INDEX(Команды!$A$2:$AN$7500,MATCH(BX$3,Команды!$A$2:$A$7500,0),$E46+2)=Команды!$AJ$16,TRUE,FALSE),,IF(INDEX(Команды!$A$2:$AN$7500,MATCH(BX$3,Команды!$A$2:$A$7500,0),$E46+2)=Команды!$AJ$17,TRUE,FALSE),,IF(INDEX(Команды!$A$2:$AN$7500,MATCH(BX$3,Команды!$A$2:$A$7500,0),$E46+2)=Команды!$AJ$18,TRUE,FALSE),,IF(INDEX(Команды!$A$2:$AN$7500,MATCH(BX$3,Команды!$A$2:$A$7500,0),$E46+2)=Команды!$AJ$19,TRUE,FALSE)),INDEX(Команды!$AJ$2:$AK$19,MATCH(INDEX(Команды!$A$2:$AN$7500,MATCH(BX$3,Команды!$A$2:$A$7500,0),$E46+2),Команды!$AJ$2:$AJ$19,0),2),0)</f>
        <v>В</v>
      </c>
      <c r="BY46" s="175" t="str">
        <f>IF(OR(IF(INDEX(Команды!$A$2:$AN$7500,MATCH(BX$3,Команды!$A$2:$A$7500,0),$E46+2)=Команды!$AJ$2,TRUE,FALSE),IF(INDEX(Команды!$A$2:$AN$7500,MATCH(BX$3,Команды!$A$2:$A$7500,0),$E46+2)=Команды!$AJ$3,TRUE,FALSE),IF(INDEX(Команды!$A$2:$AN$7500,MATCH(BX$3,Команды!$A$2:$A$7500,0),$E46+2)=Команды!$AJ$4,TRUE,FALSE),IF(INDEX(Команды!$A$2:$AN$7500,MATCH(BX$3,Команды!$A$2:$A$7500,0),$E46+2)=Команды!$AJ$5,TRUE,FALSE),IF(INDEX(Команды!$A$2:$AN$7500,MATCH(BX$3,Команды!$A$2:$A$7500,0),$E46+2)=Команды!$AJ$6,TRUE,FALSE),IF(INDEX(Команды!$A$2:$AN$7500,MATCH(BX$3,Команды!$A$2:$A$7500,0),$E46+2)=Команды!$AJ$7,TRUE,FALSE),IF(INDEX(Команды!$A$2:$AN$7500,MATCH(BX$3,Команды!$A$2:$A$7500,0),$E46+2)=Команды!$AJ$8,TRUE,FALSE),IF(INDEX(Команды!$A$2:$AN$7500,MATCH(BX$3,Команды!$A$2:$A$7500,0),$E46+2)=Команды!$AJ$9,TRUE,FALSE),IF(INDEX(Команды!$A$2:$AN$7500,MATCH(BX$3,Команды!$A$2:$A$7500,0),$E46+2)=Команды!$AJ$10,TRUE,FALSE),IF(INDEX(Команды!$A$2:$AN$7500,MATCH(BX$3,Команды!$A$2:$A$7500,0),$E46+2)=Команды!$AJ$11,TRUE,FALSE),IF(INDEX(Команды!$A$2:$AN$7500,MATCH(BX$3,Команды!$A$2:$A$7500,0),$E46+2)=Команды!$AJ$12,TRUE,FALSE),IF(INDEX(Команды!$A$2:$AN$7500,MATCH(BX$3,Команды!$A$2:$A$7500,0),$E46+2)=Команды!$AJ$13,TRUE,FALSE),IF(INDEX(Команды!$A$2:$AN$7500,MATCH(BX$3,Команды!$A$2:$A$7500,0),$E46+2)=Команды!$AJ$14,TRUE,FALSE),IF(INDEX(Команды!$A$2:$AN$7500,MATCH(BX$3,Команды!$A$2:$A$7500,0),$E46+2)=Команды!$AJ$15,TRUE,FALSE),IF(INDEX(Команды!$A$2:$AN$7500,MATCH(BX$3,Команды!$A$2:$A$7500,0),$E46+2)=Команды!$AJ$16,TRUE,FALSE),IF(INDEX(Команды!$A$2:$AN$7500,MATCH(BX$3,Команды!$A$2:$A$7500,0),$E46+2)=Команды!$AJ$17,TRUE,FALSE),IF(INDEX(Команды!$A$2:$AN$7500,MATCH(BX$3,Команды!$A$2:$A$7500,0),$E46+2)=Команды!$AJ$18,TRUE,FALSE),IF(INDEX(Команды!$A$2:$AN$7500,MATCH(BX$3,Команды!$A$2:$A$7500,0),$E46+2)=Команды!$AJ$19,TRUE,FALSE)),INDEX(Команды!$AJ$2:$AL$19,MATCH(INDEX(Команды!$A$2:$AN$7500,MATCH(BX$3,Команды!$A$2:$A$7500,0),$E46+2),Команды!$AJ$2:$AJ$19,0),3),0)</f>
        <v>В</v>
      </c>
      <c r="BZ46" s="342"/>
      <c r="CA46" s="174" t="str">
        <f>IF(OR(IF(INDEX(Команды!$A$2:$AN$7500,MATCH(CA$3,Команды!$A$2:$A$7500,0),$E46+2)=Команды!$AJ$2,TRUE,FALSE),IF(INDEX(Команды!$A$2:$AN$7500,MATCH(CA$3,Команды!$A$2:$A$7500,0),$E46+2)=Команды!$AJ$3,TRUE,FALSE),IF(INDEX(Команды!$A$2:$AN$7500,MATCH(CA$3,Команды!$A$2:$A$7500,0),$E46+2)=Команды!$AJ$4,TRUE,FALSE),IF(INDEX(Команды!$A$2:$AN$7500,MATCH(CA$3,Команды!$A$2:$A$7500,0),$E46+2)=Команды!$AJ$5,TRUE,FALSE),IF(INDEX(Команды!$A$2:$AN$7500,MATCH(CA$3,Команды!$A$2:$A$7500,0),$E46+2)=Команды!$AJ$6,TRUE,FALSE),IF(INDEX(Команды!$A$2:$AN$7500,MATCH(CA$3,Команды!$A$2:$A$7500,0),$E46+2)=Команды!$AJ$7,TRUE,FALSE),IF(INDEX(Команды!$A$2:$AN$7500,MATCH(CA$3,Команды!$A$2:$A$7500,0),$E46+2)=Команды!$AJ$8,TRUE,FALSE),IF(INDEX(Команды!$A$2:$AN$7500,MATCH(CA$3,Команды!$A$2:$A$7500,0),$E46+2)=Команды!$AJ$9,TRUE,FALSE),IF(INDEX(Команды!$A$2:$AN$7500,MATCH(CA$3,Команды!$A$2:$A$7500,0),$E46+2)=Команды!$AJ$10,TRUE,FALSE),IF(INDEX(Команды!$A$2:$AN$7500,MATCH(CA$3,Команды!$A$2:$A$7500,0),$E46+2)=Команды!$AJ$11,TRUE,FALSE),IF(INDEX(Команды!$A$2:$AN$7500,MATCH(CA$3,Команды!$A$2:$A$7500,0),$E46+2)=Команды!$AJ$12,TRUE,FALSE),IF(INDEX(Команды!$A$2:$AN$7500,MATCH(CA$3,Команды!$A$2:$A$7500,0),$E46+2)=Команды!$AJ$13,TRUE,FALSE),IF(INDEX(Команды!$A$2:$AN$7500,MATCH(CA$3,Команды!$A$2:$A$7500,0),$E46+2)=Команды!$AJ$14,TRUE,FALSE),IF(INDEX(Команды!$A$2:$AN$7500,MATCH(CA$3,Команды!$A$2:$A$7500,0),$E46+2)=Команды!$AJ$15,TRUE,FALSE),IF(INDEX(Команды!$A$2:$AN$7500,MATCH(CA$3,Команды!$A$2:$A$7500,0),$E46+2)=Команды!$AJ$16,TRUE,FALSE),,IF(INDEX(Команды!$A$2:$AN$7500,MATCH(CA$3,Команды!$A$2:$A$7500,0),$E46+2)=Команды!$AJ$17,TRUE,FALSE),,IF(INDEX(Команды!$A$2:$AN$7500,MATCH(CA$3,Команды!$A$2:$A$7500,0),$E46+2)=Команды!$AJ$18,TRUE,FALSE),,IF(INDEX(Команды!$A$2:$AN$7500,MATCH(CA$3,Команды!$A$2:$A$7500,0),$E46+2)=Команды!$AJ$19,TRUE,FALSE)),INDEX(Команды!$AJ$2:$AK$19,MATCH(INDEX(Команды!$A$2:$AN$7500,MATCH(CA$3,Команды!$A$2:$A$7500,0),$E46+2),Команды!$AJ$2:$AJ$19,0),2),0)</f>
        <v>В</v>
      </c>
      <c r="CB46" s="175" t="str">
        <f>IF(OR(IF(INDEX(Команды!$A$2:$AN$7500,MATCH(CA$3,Команды!$A$2:$A$7500,0),$E46+2)=Команды!$AJ$2,TRUE,FALSE),IF(INDEX(Команды!$A$2:$AN$7500,MATCH(CA$3,Команды!$A$2:$A$7500,0),$E46+2)=Команды!$AJ$3,TRUE,FALSE),IF(INDEX(Команды!$A$2:$AN$7500,MATCH(CA$3,Команды!$A$2:$A$7500,0),$E46+2)=Команды!$AJ$4,TRUE,FALSE),IF(INDEX(Команды!$A$2:$AN$7500,MATCH(CA$3,Команды!$A$2:$A$7500,0),$E46+2)=Команды!$AJ$5,TRUE,FALSE),IF(INDEX(Команды!$A$2:$AN$7500,MATCH(CA$3,Команды!$A$2:$A$7500,0),$E46+2)=Команды!$AJ$6,TRUE,FALSE),IF(INDEX(Команды!$A$2:$AN$7500,MATCH(CA$3,Команды!$A$2:$A$7500,0),$E46+2)=Команды!$AJ$7,TRUE,FALSE),IF(INDEX(Команды!$A$2:$AN$7500,MATCH(CA$3,Команды!$A$2:$A$7500,0),$E46+2)=Команды!$AJ$8,TRUE,FALSE),IF(INDEX(Команды!$A$2:$AN$7500,MATCH(CA$3,Команды!$A$2:$A$7500,0),$E46+2)=Команды!$AJ$9,TRUE,FALSE),IF(INDEX(Команды!$A$2:$AN$7500,MATCH(CA$3,Команды!$A$2:$A$7500,0),$E46+2)=Команды!$AJ$10,TRUE,FALSE),IF(INDEX(Команды!$A$2:$AN$7500,MATCH(CA$3,Команды!$A$2:$A$7500,0),$E46+2)=Команды!$AJ$11,TRUE,FALSE),IF(INDEX(Команды!$A$2:$AN$7500,MATCH(CA$3,Команды!$A$2:$A$7500,0),$E46+2)=Команды!$AJ$12,TRUE,FALSE),IF(INDEX(Команды!$A$2:$AN$7500,MATCH(CA$3,Команды!$A$2:$A$7500,0),$E46+2)=Команды!$AJ$13,TRUE,FALSE),IF(INDEX(Команды!$A$2:$AN$7500,MATCH(CA$3,Команды!$A$2:$A$7500,0),$E46+2)=Команды!$AJ$14,TRUE,FALSE),IF(INDEX(Команды!$A$2:$AN$7500,MATCH(CA$3,Команды!$A$2:$A$7500,0),$E46+2)=Команды!$AJ$15,TRUE,FALSE),IF(INDEX(Команды!$A$2:$AN$7500,MATCH(CA$3,Команды!$A$2:$A$7500,0),$E46+2)=Команды!$AJ$16,TRUE,FALSE),IF(INDEX(Команды!$A$2:$AN$7500,MATCH(CA$3,Команды!$A$2:$A$7500,0),$E46+2)=Команды!$AJ$17,TRUE,FALSE),IF(INDEX(Команды!$A$2:$AN$7500,MATCH(CA$3,Команды!$A$2:$A$7500,0),$E46+2)=Команды!$AJ$18,TRUE,FALSE),IF(INDEX(Команды!$A$2:$AN$7500,MATCH(CA$3,Команды!$A$2:$A$7500,0),$E46+2)=Команды!$AJ$19,TRUE,FALSE)),INDEX(Команды!$AJ$2:$AL$19,MATCH(INDEX(Команды!$A$2:$AN$7500,MATCH(CA$3,Команды!$A$2:$A$7500,0),$E46+2),Команды!$AJ$2:$AJ$19,0),3),0)</f>
        <v>В</v>
      </c>
      <c r="CC46" s="342"/>
      <c r="CD46" s="174" t="str">
        <f>IF(OR(IF(INDEX(Команды!$A$2:$AN$7500,MATCH(CD$3,Команды!$A$2:$A$7500,0),$E46+2)=Команды!$AJ$2,TRUE,FALSE),IF(INDEX(Команды!$A$2:$AN$7500,MATCH(CD$3,Команды!$A$2:$A$7500,0),$E46+2)=Команды!$AJ$3,TRUE,FALSE),IF(INDEX(Команды!$A$2:$AN$7500,MATCH(CD$3,Команды!$A$2:$A$7500,0),$E46+2)=Команды!$AJ$4,TRUE,FALSE),IF(INDEX(Команды!$A$2:$AN$7500,MATCH(CD$3,Команды!$A$2:$A$7500,0),$E46+2)=Команды!$AJ$5,TRUE,FALSE),IF(INDEX(Команды!$A$2:$AN$7500,MATCH(CD$3,Команды!$A$2:$A$7500,0),$E46+2)=Команды!$AJ$6,TRUE,FALSE),IF(INDEX(Команды!$A$2:$AN$7500,MATCH(CD$3,Команды!$A$2:$A$7500,0),$E46+2)=Команды!$AJ$7,TRUE,FALSE),IF(INDEX(Команды!$A$2:$AN$7500,MATCH(CD$3,Команды!$A$2:$A$7500,0),$E46+2)=Команды!$AJ$8,TRUE,FALSE),IF(INDEX(Команды!$A$2:$AN$7500,MATCH(CD$3,Команды!$A$2:$A$7500,0),$E46+2)=Команды!$AJ$9,TRUE,FALSE),IF(INDEX(Команды!$A$2:$AN$7500,MATCH(CD$3,Команды!$A$2:$A$7500,0),$E46+2)=Команды!$AJ$10,TRUE,FALSE),IF(INDEX(Команды!$A$2:$AN$7500,MATCH(CD$3,Команды!$A$2:$A$7500,0),$E46+2)=Команды!$AJ$11,TRUE,FALSE),IF(INDEX(Команды!$A$2:$AN$7500,MATCH(CD$3,Команды!$A$2:$A$7500,0),$E46+2)=Команды!$AJ$12,TRUE,FALSE),IF(INDEX(Команды!$A$2:$AN$7500,MATCH(CD$3,Команды!$A$2:$A$7500,0),$E46+2)=Команды!$AJ$13,TRUE,FALSE),IF(INDEX(Команды!$A$2:$AN$7500,MATCH(CD$3,Команды!$A$2:$A$7500,0),$E46+2)=Команды!$AJ$14,TRUE,FALSE),IF(INDEX(Команды!$A$2:$AN$7500,MATCH(CD$3,Команды!$A$2:$A$7500,0),$E46+2)=Команды!$AJ$15,TRUE,FALSE),IF(INDEX(Команды!$A$2:$AN$7500,MATCH(CD$3,Команды!$A$2:$A$7500,0),$E46+2)=Команды!$AJ$16,TRUE,FALSE),,IF(INDEX(Команды!$A$2:$AN$7500,MATCH(CD$3,Команды!$A$2:$A$7500,0),$E46+2)=Команды!$AJ$17,TRUE,FALSE),,IF(INDEX(Команды!$A$2:$AN$7500,MATCH(CD$3,Команды!$A$2:$A$7500,0),$E46+2)=Команды!$AJ$18,TRUE,FALSE),,IF(INDEX(Команды!$A$2:$AN$7500,MATCH(CD$3,Команды!$A$2:$A$7500,0),$E46+2)=Команды!$AJ$19,TRUE,FALSE)),INDEX(Команды!$AJ$2:$AK$19,MATCH(INDEX(Команды!$A$2:$AN$7500,MATCH(CD$3,Команды!$A$2:$A$7500,0),$E46+2),Команды!$AJ$2:$AJ$19,0),2),0)</f>
        <v>В</v>
      </c>
      <c r="CE46" s="175" t="str">
        <f>IF(OR(IF(INDEX(Команды!$A$2:$AN$7500,MATCH(CD$3,Команды!$A$2:$A$7500,0),$E46+2)=Команды!$AJ$2,TRUE,FALSE),IF(INDEX(Команды!$A$2:$AN$7500,MATCH(CD$3,Команды!$A$2:$A$7500,0),$E46+2)=Команды!$AJ$3,TRUE,FALSE),IF(INDEX(Команды!$A$2:$AN$7500,MATCH(CD$3,Команды!$A$2:$A$7500,0),$E46+2)=Команды!$AJ$4,TRUE,FALSE),IF(INDEX(Команды!$A$2:$AN$7500,MATCH(CD$3,Команды!$A$2:$A$7500,0),$E46+2)=Команды!$AJ$5,TRUE,FALSE),IF(INDEX(Команды!$A$2:$AN$7500,MATCH(CD$3,Команды!$A$2:$A$7500,0),$E46+2)=Команды!$AJ$6,TRUE,FALSE),IF(INDEX(Команды!$A$2:$AN$7500,MATCH(CD$3,Команды!$A$2:$A$7500,0),$E46+2)=Команды!$AJ$7,TRUE,FALSE),IF(INDEX(Команды!$A$2:$AN$7500,MATCH(CD$3,Команды!$A$2:$A$7500,0),$E46+2)=Команды!$AJ$8,TRUE,FALSE),IF(INDEX(Команды!$A$2:$AN$7500,MATCH(CD$3,Команды!$A$2:$A$7500,0),$E46+2)=Команды!$AJ$9,TRUE,FALSE),IF(INDEX(Команды!$A$2:$AN$7500,MATCH(CD$3,Команды!$A$2:$A$7500,0),$E46+2)=Команды!$AJ$10,TRUE,FALSE),IF(INDEX(Команды!$A$2:$AN$7500,MATCH(CD$3,Команды!$A$2:$A$7500,0),$E46+2)=Команды!$AJ$11,TRUE,FALSE),IF(INDEX(Команды!$A$2:$AN$7500,MATCH(CD$3,Команды!$A$2:$A$7500,0),$E46+2)=Команды!$AJ$12,TRUE,FALSE),IF(INDEX(Команды!$A$2:$AN$7500,MATCH(CD$3,Команды!$A$2:$A$7500,0),$E46+2)=Команды!$AJ$13,TRUE,FALSE),IF(INDEX(Команды!$A$2:$AN$7500,MATCH(CD$3,Команды!$A$2:$A$7500,0),$E46+2)=Команды!$AJ$14,TRUE,FALSE),IF(INDEX(Команды!$A$2:$AN$7500,MATCH(CD$3,Команды!$A$2:$A$7500,0),$E46+2)=Команды!$AJ$15,TRUE,FALSE),IF(INDEX(Команды!$A$2:$AN$7500,MATCH(CD$3,Команды!$A$2:$A$7500,0),$E46+2)=Команды!$AJ$16,TRUE,FALSE),IF(INDEX(Команды!$A$2:$AN$7500,MATCH(CD$3,Команды!$A$2:$A$7500,0),$E46+2)=Команды!$AJ$17,TRUE,FALSE),IF(INDEX(Команды!$A$2:$AN$7500,MATCH(CD$3,Команды!$A$2:$A$7500,0),$E46+2)=Команды!$AJ$18,TRUE,FALSE),IF(INDEX(Команды!$A$2:$AN$7500,MATCH(CD$3,Команды!$A$2:$A$7500,0),$E46+2)=Команды!$AJ$19,TRUE,FALSE)),INDEX(Команды!$AJ$2:$AL$19,MATCH(INDEX(Команды!$A$2:$AN$7500,MATCH(CD$3,Команды!$A$2:$A$7500,0),$E46+2),Команды!$AJ$2:$AJ$19,0),3),0)</f>
        <v>В</v>
      </c>
      <c r="CF46" s="342"/>
      <c r="CG46" s="174" t="str">
        <f>IF(OR(IF(INDEX(Команды!$A$2:$AN$7500,MATCH(CG$3,Команды!$A$2:$A$7500,0),$E46+2)=Команды!$AJ$2,TRUE,FALSE),IF(INDEX(Команды!$A$2:$AN$7500,MATCH(CG$3,Команды!$A$2:$A$7500,0),$E46+2)=Команды!$AJ$3,TRUE,FALSE),IF(INDEX(Команды!$A$2:$AN$7500,MATCH(CG$3,Команды!$A$2:$A$7500,0),$E46+2)=Команды!$AJ$4,TRUE,FALSE),IF(INDEX(Команды!$A$2:$AN$7500,MATCH(CG$3,Команды!$A$2:$A$7500,0),$E46+2)=Команды!$AJ$5,TRUE,FALSE),IF(INDEX(Команды!$A$2:$AN$7500,MATCH(CG$3,Команды!$A$2:$A$7500,0),$E46+2)=Команды!$AJ$6,TRUE,FALSE),IF(INDEX(Команды!$A$2:$AN$7500,MATCH(CG$3,Команды!$A$2:$A$7500,0),$E46+2)=Команды!$AJ$7,TRUE,FALSE),IF(INDEX(Команды!$A$2:$AN$7500,MATCH(CG$3,Команды!$A$2:$A$7500,0),$E46+2)=Команды!$AJ$8,TRUE,FALSE),IF(INDEX(Команды!$A$2:$AN$7500,MATCH(CG$3,Команды!$A$2:$A$7500,0),$E46+2)=Команды!$AJ$9,TRUE,FALSE),IF(INDEX(Команды!$A$2:$AN$7500,MATCH(CG$3,Команды!$A$2:$A$7500,0),$E46+2)=Команды!$AJ$10,TRUE,FALSE),IF(INDEX(Команды!$A$2:$AN$7500,MATCH(CG$3,Команды!$A$2:$A$7500,0),$E46+2)=Команды!$AJ$11,TRUE,FALSE),IF(INDEX(Команды!$A$2:$AN$7500,MATCH(CG$3,Команды!$A$2:$A$7500,0),$E46+2)=Команды!$AJ$12,TRUE,FALSE),IF(INDEX(Команды!$A$2:$AN$7500,MATCH(CG$3,Команды!$A$2:$A$7500,0),$E46+2)=Команды!$AJ$13,TRUE,FALSE),IF(INDEX(Команды!$A$2:$AN$7500,MATCH(CG$3,Команды!$A$2:$A$7500,0),$E46+2)=Команды!$AJ$14,TRUE,FALSE),IF(INDEX(Команды!$A$2:$AN$7500,MATCH(CG$3,Команды!$A$2:$A$7500,0),$E46+2)=Команды!$AJ$15,TRUE,FALSE),IF(INDEX(Команды!$A$2:$AN$7500,MATCH(CG$3,Команды!$A$2:$A$7500,0),$E46+2)=Команды!$AJ$16,TRUE,FALSE),,IF(INDEX(Команды!$A$2:$AN$7500,MATCH(CG$3,Команды!$A$2:$A$7500,0),$E46+2)=Команды!$AJ$17,TRUE,FALSE),,IF(INDEX(Команды!$A$2:$AN$7500,MATCH(CG$3,Команды!$A$2:$A$7500,0),$E46+2)=Команды!$AJ$18,TRUE,FALSE),,IF(INDEX(Команды!$A$2:$AN$7500,MATCH(CG$3,Команды!$A$2:$A$7500,0),$E46+2)=Команды!$AJ$19,TRUE,FALSE)),INDEX(Команды!$AJ$2:$AK$19,MATCH(INDEX(Команды!$A$2:$AN$7500,MATCH(CG$3,Команды!$A$2:$A$7500,0),$E46+2),Команды!$AJ$2:$AJ$19,0),2),0)</f>
        <v>В</v>
      </c>
      <c r="CH46" s="175" t="str">
        <f>IF(OR(IF(INDEX(Команды!$A$2:$AN$7500,MATCH(CG$3,Команды!$A$2:$A$7500,0),$E46+2)=Команды!$AJ$2,TRUE,FALSE),IF(INDEX(Команды!$A$2:$AN$7500,MATCH(CG$3,Команды!$A$2:$A$7500,0),$E46+2)=Команды!$AJ$3,TRUE,FALSE),IF(INDEX(Команды!$A$2:$AN$7500,MATCH(CG$3,Команды!$A$2:$A$7500,0),$E46+2)=Команды!$AJ$4,TRUE,FALSE),IF(INDEX(Команды!$A$2:$AN$7500,MATCH(CG$3,Команды!$A$2:$A$7500,0),$E46+2)=Команды!$AJ$5,TRUE,FALSE),IF(INDEX(Команды!$A$2:$AN$7500,MATCH(CG$3,Команды!$A$2:$A$7500,0),$E46+2)=Команды!$AJ$6,TRUE,FALSE),IF(INDEX(Команды!$A$2:$AN$7500,MATCH(CG$3,Команды!$A$2:$A$7500,0),$E46+2)=Команды!$AJ$7,TRUE,FALSE),IF(INDEX(Команды!$A$2:$AN$7500,MATCH(CG$3,Команды!$A$2:$A$7500,0),$E46+2)=Команды!$AJ$8,TRUE,FALSE),IF(INDEX(Команды!$A$2:$AN$7500,MATCH(CG$3,Команды!$A$2:$A$7500,0),$E46+2)=Команды!$AJ$9,TRUE,FALSE),IF(INDEX(Команды!$A$2:$AN$7500,MATCH(CG$3,Команды!$A$2:$A$7500,0),$E46+2)=Команды!$AJ$10,TRUE,FALSE),IF(INDEX(Команды!$A$2:$AN$7500,MATCH(CG$3,Команды!$A$2:$A$7500,0),$E46+2)=Команды!$AJ$11,TRUE,FALSE),IF(INDEX(Команды!$A$2:$AN$7500,MATCH(CG$3,Команды!$A$2:$A$7500,0),$E46+2)=Команды!$AJ$12,TRUE,FALSE),IF(INDEX(Команды!$A$2:$AN$7500,MATCH(CG$3,Команды!$A$2:$A$7500,0),$E46+2)=Команды!$AJ$13,TRUE,FALSE),IF(INDEX(Команды!$A$2:$AN$7500,MATCH(CG$3,Команды!$A$2:$A$7500,0),$E46+2)=Команды!$AJ$14,TRUE,FALSE),IF(INDEX(Команды!$A$2:$AN$7500,MATCH(CG$3,Команды!$A$2:$A$7500,0),$E46+2)=Команды!$AJ$15,TRUE,FALSE),IF(INDEX(Команды!$A$2:$AN$7500,MATCH(CG$3,Команды!$A$2:$A$7500,0),$E46+2)=Команды!$AJ$16,TRUE,FALSE),IF(INDEX(Команды!$A$2:$AN$7500,MATCH(CG$3,Команды!$A$2:$A$7500,0),$E46+2)=Команды!$AJ$17,TRUE,FALSE),IF(INDEX(Команды!$A$2:$AN$7500,MATCH(CG$3,Команды!$A$2:$A$7500,0),$E46+2)=Команды!$AJ$18,TRUE,FALSE),IF(INDEX(Команды!$A$2:$AN$7500,MATCH(CG$3,Команды!$A$2:$A$7500,0),$E46+2)=Команды!$AJ$19,TRUE,FALSE)),INDEX(Команды!$AJ$2:$AL$19,MATCH(INDEX(Команды!$A$2:$AN$7500,MATCH(CG$3,Команды!$A$2:$A$7500,0),$E46+2),Команды!$AJ$2:$AJ$19,0),3),0)</f>
        <v>В</v>
      </c>
      <c r="CI46" s="342"/>
      <c r="CJ46" s="174" t="str">
        <f>IF(OR(IF(INDEX(Команды!$A$2:$AN$7500,MATCH(CJ$3,Команды!$A$2:$A$7500,0),$E46+2)=Команды!$AJ$2,TRUE,FALSE),IF(INDEX(Команды!$A$2:$AN$7500,MATCH(CJ$3,Команды!$A$2:$A$7500,0),$E46+2)=Команды!$AJ$3,TRUE,FALSE),IF(INDEX(Команды!$A$2:$AN$7500,MATCH(CJ$3,Команды!$A$2:$A$7500,0),$E46+2)=Команды!$AJ$4,TRUE,FALSE),IF(INDEX(Команды!$A$2:$AN$7500,MATCH(CJ$3,Команды!$A$2:$A$7500,0),$E46+2)=Команды!$AJ$5,TRUE,FALSE),IF(INDEX(Команды!$A$2:$AN$7500,MATCH(CJ$3,Команды!$A$2:$A$7500,0),$E46+2)=Команды!$AJ$6,TRUE,FALSE),IF(INDEX(Команды!$A$2:$AN$7500,MATCH(CJ$3,Команды!$A$2:$A$7500,0),$E46+2)=Команды!$AJ$7,TRUE,FALSE),IF(INDEX(Команды!$A$2:$AN$7500,MATCH(CJ$3,Команды!$A$2:$A$7500,0),$E46+2)=Команды!$AJ$8,TRUE,FALSE),IF(INDEX(Команды!$A$2:$AN$7500,MATCH(CJ$3,Команды!$A$2:$A$7500,0),$E46+2)=Команды!$AJ$9,TRUE,FALSE),IF(INDEX(Команды!$A$2:$AN$7500,MATCH(CJ$3,Команды!$A$2:$A$7500,0),$E46+2)=Команды!$AJ$10,TRUE,FALSE),IF(INDEX(Команды!$A$2:$AN$7500,MATCH(CJ$3,Команды!$A$2:$A$7500,0),$E46+2)=Команды!$AJ$11,TRUE,FALSE),IF(INDEX(Команды!$A$2:$AN$7500,MATCH(CJ$3,Команды!$A$2:$A$7500,0),$E46+2)=Команды!$AJ$12,TRUE,FALSE),IF(INDEX(Команды!$A$2:$AN$7500,MATCH(CJ$3,Команды!$A$2:$A$7500,0),$E46+2)=Команды!$AJ$13,TRUE,FALSE),IF(INDEX(Команды!$A$2:$AN$7500,MATCH(CJ$3,Команды!$A$2:$A$7500,0),$E46+2)=Команды!$AJ$14,TRUE,FALSE),IF(INDEX(Команды!$A$2:$AN$7500,MATCH(CJ$3,Команды!$A$2:$A$7500,0),$E46+2)=Команды!$AJ$15,TRUE,FALSE),IF(INDEX(Команды!$A$2:$AN$7500,MATCH(CJ$3,Команды!$A$2:$A$7500,0),$E46+2)=Команды!$AJ$16,TRUE,FALSE),,IF(INDEX(Команды!$A$2:$AN$7500,MATCH(CJ$3,Команды!$A$2:$A$7500,0),$E46+2)=Команды!$AJ$17,TRUE,FALSE),,IF(INDEX(Команды!$A$2:$AN$7500,MATCH(CJ$3,Команды!$A$2:$A$7500,0),$E46+2)=Команды!$AJ$18,TRUE,FALSE),,IF(INDEX(Команды!$A$2:$AN$7500,MATCH(CJ$3,Команды!$A$2:$A$7500,0),$E46+2)=Команды!$AJ$19,TRUE,FALSE)),INDEX(Команды!$AJ$2:$AK$19,MATCH(INDEX(Команды!$A$2:$AN$7500,MATCH(CJ$3,Команды!$A$2:$A$7500,0),$E46+2),Команды!$AJ$2:$AJ$19,0),2),0)</f>
        <v>В</v>
      </c>
      <c r="CK46" s="175" t="str">
        <f>IF(OR(IF(INDEX(Команды!$A$2:$AN$7500,MATCH(CJ$3,Команды!$A$2:$A$7500,0),$E46+2)=Команды!$AJ$2,TRUE,FALSE),IF(INDEX(Команды!$A$2:$AN$7500,MATCH(CJ$3,Команды!$A$2:$A$7500,0),$E46+2)=Команды!$AJ$3,TRUE,FALSE),IF(INDEX(Команды!$A$2:$AN$7500,MATCH(CJ$3,Команды!$A$2:$A$7500,0),$E46+2)=Команды!$AJ$4,TRUE,FALSE),IF(INDEX(Команды!$A$2:$AN$7500,MATCH(CJ$3,Команды!$A$2:$A$7500,0),$E46+2)=Команды!$AJ$5,TRUE,FALSE),IF(INDEX(Команды!$A$2:$AN$7500,MATCH(CJ$3,Команды!$A$2:$A$7500,0),$E46+2)=Команды!$AJ$6,TRUE,FALSE),IF(INDEX(Команды!$A$2:$AN$7500,MATCH(CJ$3,Команды!$A$2:$A$7500,0),$E46+2)=Команды!$AJ$7,TRUE,FALSE),IF(INDEX(Команды!$A$2:$AN$7500,MATCH(CJ$3,Команды!$A$2:$A$7500,0),$E46+2)=Команды!$AJ$8,TRUE,FALSE),IF(INDEX(Команды!$A$2:$AN$7500,MATCH(CJ$3,Команды!$A$2:$A$7500,0),$E46+2)=Команды!$AJ$9,TRUE,FALSE),IF(INDEX(Команды!$A$2:$AN$7500,MATCH(CJ$3,Команды!$A$2:$A$7500,0),$E46+2)=Команды!$AJ$10,TRUE,FALSE),IF(INDEX(Команды!$A$2:$AN$7500,MATCH(CJ$3,Команды!$A$2:$A$7500,0),$E46+2)=Команды!$AJ$11,TRUE,FALSE),IF(INDEX(Команды!$A$2:$AN$7500,MATCH(CJ$3,Команды!$A$2:$A$7500,0),$E46+2)=Команды!$AJ$12,TRUE,FALSE),IF(INDEX(Команды!$A$2:$AN$7500,MATCH(CJ$3,Команды!$A$2:$A$7500,0),$E46+2)=Команды!$AJ$13,TRUE,FALSE),IF(INDEX(Команды!$A$2:$AN$7500,MATCH(CJ$3,Команды!$A$2:$A$7500,0),$E46+2)=Команды!$AJ$14,TRUE,FALSE),IF(INDEX(Команды!$A$2:$AN$7500,MATCH(CJ$3,Команды!$A$2:$A$7500,0),$E46+2)=Команды!$AJ$15,TRUE,FALSE),IF(INDEX(Команды!$A$2:$AN$7500,MATCH(CJ$3,Команды!$A$2:$A$7500,0),$E46+2)=Команды!$AJ$16,TRUE,FALSE),IF(INDEX(Команды!$A$2:$AN$7500,MATCH(CJ$3,Команды!$A$2:$A$7500,0),$E46+2)=Команды!$AJ$17,TRUE,FALSE),IF(INDEX(Команды!$A$2:$AN$7500,MATCH(CJ$3,Команды!$A$2:$A$7500,0),$E46+2)=Команды!$AJ$18,TRUE,FALSE),IF(INDEX(Команды!$A$2:$AN$7500,MATCH(CJ$3,Команды!$A$2:$A$7500,0),$E46+2)=Команды!$AJ$19,TRUE,FALSE)),INDEX(Команды!$AJ$2:$AL$19,MATCH(INDEX(Команды!$A$2:$AN$7500,MATCH(CJ$3,Команды!$A$2:$A$7500,0),$E46+2),Команды!$AJ$2:$AJ$19,0),3),0)</f>
        <v>В</v>
      </c>
      <c r="CL46" s="342"/>
      <c r="CM46" s="174" t="str">
        <f>IF(OR(IF(INDEX(Команды!$A$2:$AN$7500,MATCH(CM$3,Команды!$A$2:$A$7500,0),$E46+2)=Команды!$AJ$2,TRUE,FALSE),IF(INDEX(Команды!$A$2:$AN$7500,MATCH(CM$3,Команды!$A$2:$A$7500,0),$E46+2)=Команды!$AJ$3,TRUE,FALSE),IF(INDEX(Команды!$A$2:$AN$7500,MATCH(CM$3,Команды!$A$2:$A$7500,0),$E46+2)=Команды!$AJ$4,TRUE,FALSE),IF(INDEX(Команды!$A$2:$AN$7500,MATCH(CM$3,Команды!$A$2:$A$7500,0),$E46+2)=Команды!$AJ$5,TRUE,FALSE),IF(INDEX(Команды!$A$2:$AN$7500,MATCH(CM$3,Команды!$A$2:$A$7500,0),$E46+2)=Команды!$AJ$6,TRUE,FALSE),IF(INDEX(Команды!$A$2:$AN$7500,MATCH(CM$3,Команды!$A$2:$A$7500,0),$E46+2)=Команды!$AJ$7,TRUE,FALSE),IF(INDEX(Команды!$A$2:$AN$7500,MATCH(CM$3,Команды!$A$2:$A$7500,0),$E46+2)=Команды!$AJ$8,TRUE,FALSE),IF(INDEX(Команды!$A$2:$AN$7500,MATCH(CM$3,Команды!$A$2:$A$7500,0),$E46+2)=Команды!$AJ$9,TRUE,FALSE),IF(INDEX(Команды!$A$2:$AN$7500,MATCH(CM$3,Команды!$A$2:$A$7500,0),$E46+2)=Команды!$AJ$10,TRUE,FALSE),IF(INDEX(Команды!$A$2:$AN$7500,MATCH(CM$3,Команды!$A$2:$A$7500,0),$E46+2)=Команды!$AJ$11,TRUE,FALSE),IF(INDEX(Команды!$A$2:$AN$7500,MATCH(CM$3,Команды!$A$2:$A$7500,0),$E46+2)=Команды!$AJ$12,TRUE,FALSE),IF(INDEX(Команды!$A$2:$AN$7500,MATCH(CM$3,Команды!$A$2:$A$7500,0),$E46+2)=Команды!$AJ$13,TRUE,FALSE),IF(INDEX(Команды!$A$2:$AN$7500,MATCH(CM$3,Команды!$A$2:$A$7500,0),$E46+2)=Команды!$AJ$14,TRUE,FALSE),IF(INDEX(Команды!$A$2:$AN$7500,MATCH(CM$3,Команды!$A$2:$A$7500,0),$E46+2)=Команды!$AJ$15,TRUE,FALSE),IF(INDEX(Команды!$A$2:$AN$7500,MATCH(CM$3,Команды!$A$2:$A$7500,0),$E46+2)=Команды!$AJ$16,TRUE,FALSE),,IF(INDEX(Команды!$A$2:$AN$7500,MATCH(CM$3,Команды!$A$2:$A$7500,0),$E46+2)=Команды!$AJ$17,TRUE,FALSE),,IF(INDEX(Команды!$A$2:$AN$7500,MATCH(CM$3,Команды!$A$2:$A$7500,0),$E46+2)=Команды!$AJ$18,TRUE,FALSE),,IF(INDEX(Команды!$A$2:$AN$7500,MATCH(CM$3,Команды!$A$2:$A$7500,0),$E46+2)=Команды!$AJ$19,TRUE,FALSE)),INDEX(Команды!$AJ$2:$AK$19,MATCH(INDEX(Команды!$A$2:$AN$7500,MATCH(CM$3,Команды!$A$2:$A$7500,0),$E46+2),Команды!$AJ$2:$AJ$19,0),2),0)</f>
        <v>В</v>
      </c>
      <c r="CN46" s="175" t="str">
        <f>IF(OR(IF(INDEX(Команды!$A$2:$AN$7500,MATCH(CM$3,Команды!$A$2:$A$7500,0),$E46+2)=Команды!$AJ$2,TRUE,FALSE),IF(INDEX(Команды!$A$2:$AN$7500,MATCH(CM$3,Команды!$A$2:$A$7500,0),$E46+2)=Команды!$AJ$3,TRUE,FALSE),IF(INDEX(Команды!$A$2:$AN$7500,MATCH(CM$3,Команды!$A$2:$A$7500,0),$E46+2)=Команды!$AJ$4,TRUE,FALSE),IF(INDEX(Команды!$A$2:$AN$7500,MATCH(CM$3,Команды!$A$2:$A$7500,0),$E46+2)=Команды!$AJ$5,TRUE,FALSE),IF(INDEX(Команды!$A$2:$AN$7500,MATCH(CM$3,Команды!$A$2:$A$7500,0),$E46+2)=Команды!$AJ$6,TRUE,FALSE),IF(INDEX(Команды!$A$2:$AN$7500,MATCH(CM$3,Команды!$A$2:$A$7500,0),$E46+2)=Команды!$AJ$7,TRUE,FALSE),IF(INDEX(Команды!$A$2:$AN$7500,MATCH(CM$3,Команды!$A$2:$A$7500,0),$E46+2)=Команды!$AJ$8,TRUE,FALSE),IF(INDEX(Команды!$A$2:$AN$7500,MATCH(CM$3,Команды!$A$2:$A$7500,0),$E46+2)=Команды!$AJ$9,TRUE,FALSE),IF(INDEX(Команды!$A$2:$AN$7500,MATCH(CM$3,Команды!$A$2:$A$7500,0),$E46+2)=Команды!$AJ$10,TRUE,FALSE),IF(INDEX(Команды!$A$2:$AN$7500,MATCH(CM$3,Команды!$A$2:$A$7500,0),$E46+2)=Команды!$AJ$11,TRUE,FALSE),IF(INDEX(Команды!$A$2:$AN$7500,MATCH(CM$3,Команды!$A$2:$A$7500,0),$E46+2)=Команды!$AJ$12,TRUE,FALSE),IF(INDEX(Команды!$A$2:$AN$7500,MATCH(CM$3,Команды!$A$2:$A$7500,0),$E46+2)=Команды!$AJ$13,TRUE,FALSE),IF(INDEX(Команды!$A$2:$AN$7500,MATCH(CM$3,Команды!$A$2:$A$7500,0),$E46+2)=Команды!$AJ$14,TRUE,FALSE),IF(INDEX(Команды!$A$2:$AN$7500,MATCH(CM$3,Команды!$A$2:$A$7500,0),$E46+2)=Команды!$AJ$15,TRUE,FALSE),IF(INDEX(Команды!$A$2:$AN$7500,MATCH(CM$3,Команды!$A$2:$A$7500,0),$E46+2)=Команды!$AJ$16,TRUE,FALSE),IF(INDEX(Команды!$A$2:$AN$7500,MATCH(CM$3,Команды!$A$2:$A$7500,0),$E46+2)=Команды!$AJ$17,TRUE,FALSE),IF(INDEX(Команды!$A$2:$AN$7500,MATCH(CM$3,Команды!$A$2:$A$7500,0),$E46+2)=Команды!$AJ$18,TRUE,FALSE),IF(INDEX(Команды!$A$2:$AN$7500,MATCH(CM$3,Команды!$A$2:$A$7500,0),$E46+2)=Команды!$AJ$19,TRUE,FALSE)),INDEX(Команды!$AJ$2:$AL$19,MATCH(INDEX(Команды!$A$2:$AN$7500,MATCH(CM$3,Команды!$A$2:$A$7500,0),$E46+2),Команды!$AJ$2:$AJ$19,0),3),0)</f>
        <v>В</v>
      </c>
      <c r="CO46" s="342"/>
      <c r="CP46" s="174" t="str">
        <f>IF(OR(IF(INDEX(Команды!$A$2:$AN$7500,MATCH(CP$3,Команды!$A$2:$A$7500,0),$E46+2)=Команды!$AJ$2,TRUE,FALSE),IF(INDEX(Команды!$A$2:$AN$7500,MATCH(CP$3,Команды!$A$2:$A$7500,0),$E46+2)=Команды!$AJ$3,TRUE,FALSE),IF(INDEX(Команды!$A$2:$AN$7500,MATCH(CP$3,Команды!$A$2:$A$7500,0),$E46+2)=Команды!$AJ$4,TRUE,FALSE),IF(INDEX(Команды!$A$2:$AN$7500,MATCH(CP$3,Команды!$A$2:$A$7500,0),$E46+2)=Команды!$AJ$5,TRUE,FALSE),IF(INDEX(Команды!$A$2:$AN$7500,MATCH(CP$3,Команды!$A$2:$A$7500,0),$E46+2)=Команды!$AJ$6,TRUE,FALSE),IF(INDEX(Команды!$A$2:$AN$7500,MATCH(CP$3,Команды!$A$2:$A$7500,0),$E46+2)=Команды!$AJ$7,TRUE,FALSE),IF(INDEX(Команды!$A$2:$AN$7500,MATCH(CP$3,Команды!$A$2:$A$7500,0),$E46+2)=Команды!$AJ$8,TRUE,FALSE),IF(INDEX(Команды!$A$2:$AN$7500,MATCH(CP$3,Команды!$A$2:$A$7500,0),$E46+2)=Команды!$AJ$9,TRUE,FALSE),IF(INDEX(Команды!$A$2:$AN$7500,MATCH(CP$3,Команды!$A$2:$A$7500,0),$E46+2)=Команды!$AJ$10,TRUE,FALSE),IF(INDEX(Команды!$A$2:$AN$7500,MATCH(CP$3,Команды!$A$2:$A$7500,0),$E46+2)=Команды!$AJ$11,TRUE,FALSE),IF(INDEX(Команды!$A$2:$AN$7500,MATCH(CP$3,Команды!$A$2:$A$7500,0),$E46+2)=Команды!$AJ$12,TRUE,FALSE),IF(INDEX(Команды!$A$2:$AN$7500,MATCH(CP$3,Команды!$A$2:$A$7500,0),$E46+2)=Команды!$AJ$13,TRUE,FALSE),IF(INDEX(Команды!$A$2:$AN$7500,MATCH(CP$3,Команды!$A$2:$A$7500,0),$E46+2)=Команды!$AJ$14,TRUE,FALSE),IF(INDEX(Команды!$A$2:$AN$7500,MATCH(CP$3,Команды!$A$2:$A$7500,0),$E46+2)=Команды!$AJ$15,TRUE,FALSE),IF(INDEX(Команды!$A$2:$AN$7500,MATCH(CP$3,Команды!$A$2:$A$7500,0),$E46+2)=Команды!$AJ$16,TRUE,FALSE),,IF(INDEX(Команды!$A$2:$AN$7500,MATCH(CP$3,Команды!$A$2:$A$7500,0),$E46+2)=Команды!$AJ$17,TRUE,FALSE),,IF(INDEX(Команды!$A$2:$AN$7500,MATCH(CP$3,Команды!$A$2:$A$7500,0),$E46+2)=Команды!$AJ$18,TRUE,FALSE),,IF(INDEX(Команды!$A$2:$AN$7500,MATCH(CP$3,Команды!$A$2:$A$7500,0),$E46+2)=Команды!$AJ$19,TRUE,FALSE)),INDEX(Команды!$AJ$2:$AK$19,MATCH(INDEX(Команды!$A$2:$AN$7500,MATCH(CP$3,Команды!$A$2:$A$7500,0),$E46+2),Команды!$AJ$2:$AJ$19,0),2),0)</f>
        <v>В</v>
      </c>
      <c r="CQ46" s="175" t="str">
        <f>IF(OR(IF(INDEX(Команды!$A$2:$AN$7500,MATCH(CP$3,Команды!$A$2:$A$7500,0),$E46+2)=Команды!$AJ$2,TRUE,FALSE),IF(INDEX(Команды!$A$2:$AN$7500,MATCH(CP$3,Команды!$A$2:$A$7500,0),$E46+2)=Команды!$AJ$3,TRUE,FALSE),IF(INDEX(Команды!$A$2:$AN$7500,MATCH(CP$3,Команды!$A$2:$A$7500,0),$E46+2)=Команды!$AJ$4,TRUE,FALSE),IF(INDEX(Команды!$A$2:$AN$7500,MATCH(CP$3,Команды!$A$2:$A$7500,0),$E46+2)=Команды!$AJ$5,TRUE,FALSE),IF(INDEX(Команды!$A$2:$AN$7500,MATCH(CP$3,Команды!$A$2:$A$7500,0),$E46+2)=Команды!$AJ$6,TRUE,FALSE),IF(INDEX(Команды!$A$2:$AN$7500,MATCH(CP$3,Команды!$A$2:$A$7500,0),$E46+2)=Команды!$AJ$7,TRUE,FALSE),IF(INDEX(Команды!$A$2:$AN$7500,MATCH(CP$3,Команды!$A$2:$A$7500,0),$E46+2)=Команды!$AJ$8,TRUE,FALSE),IF(INDEX(Команды!$A$2:$AN$7500,MATCH(CP$3,Команды!$A$2:$A$7500,0),$E46+2)=Команды!$AJ$9,TRUE,FALSE),IF(INDEX(Команды!$A$2:$AN$7500,MATCH(CP$3,Команды!$A$2:$A$7500,0),$E46+2)=Команды!$AJ$10,TRUE,FALSE),IF(INDEX(Команды!$A$2:$AN$7500,MATCH(CP$3,Команды!$A$2:$A$7500,0),$E46+2)=Команды!$AJ$11,TRUE,FALSE),IF(INDEX(Команды!$A$2:$AN$7500,MATCH(CP$3,Команды!$A$2:$A$7500,0),$E46+2)=Команды!$AJ$12,TRUE,FALSE),IF(INDEX(Команды!$A$2:$AN$7500,MATCH(CP$3,Команды!$A$2:$A$7500,0),$E46+2)=Команды!$AJ$13,TRUE,FALSE),IF(INDEX(Команды!$A$2:$AN$7500,MATCH(CP$3,Команды!$A$2:$A$7500,0),$E46+2)=Команды!$AJ$14,TRUE,FALSE),IF(INDEX(Команды!$A$2:$AN$7500,MATCH(CP$3,Команды!$A$2:$A$7500,0),$E46+2)=Команды!$AJ$15,TRUE,FALSE),IF(INDEX(Команды!$A$2:$AN$7500,MATCH(CP$3,Команды!$A$2:$A$7500,0),$E46+2)=Команды!$AJ$16,TRUE,FALSE),IF(INDEX(Команды!$A$2:$AN$7500,MATCH(CP$3,Команды!$A$2:$A$7500,0),$E46+2)=Команды!$AJ$17,TRUE,FALSE),IF(INDEX(Команды!$A$2:$AN$7500,MATCH(CP$3,Команды!$A$2:$A$7500,0),$E46+2)=Команды!$AJ$18,TRUE,FALSE),IF(INDEX(Команды!$A$2:$AN$7500,MATCH(CP$3,Команды!$A$2:$A$7500,0),$E46+2)=Команды!$AJ$19,TRUE,FALSE)),INDEX(Команды!$AJ$2:$AL$19,MATCH(INDEX(Команды!$A$2:$AN$7500,MATCH(CP$3,Команды!$A$2:$A$7500,0),$E46+2),Команды!$AJ$2:$AJ$19,0),3),0)</f>
        <v>В</v>
      </c>
      <c r="CR46" s="342"/>
      <c r="CS46" s="174" t="str">
        <f>IF(OR(IF(INDEX(Команды!$A$2:$AN$7500,MATCH(CS$3,Команды!$A$2:$A$7500,0),$E46+2)=Команды!$AJ$2,TRUE,FALSE),IF(INDEX(Команды!$A$2:$AN$7500,MATCH(CS$3,Команды!$A$2:$A$7500,0),$E46+2)=Команды!$AJ$3,TRUE,FALSE),IF(INDEX(Команды!$A$2:$AN$7500,MATCH(CS$3,Команды!$A$2:$A$7500,0),$E46+2)=Команды!$AJ$4,TRUE,FALSE),IF(INDEX(Команды!$A$2:$AN$7500,MATCH(CS$3,Команды!$A$2:$A$7500,0),$E46+2)=Команды!$AJ$5,TRUE,FALSE),IF(INDEX(Команды!$A$2:$AN$7500,MATCH(CS$3,Команды!$A$2:$A$7500,0),$E46+2)=Команды!$AJ$6,TRUE,FALSE),IF(INDEX(Команды!$A$2:$AN$7500,MATCH(CS$3,Команды!$A$2:$A$7500,0),$E46+2)=Команды!$AJ$7,TRUE,FALSE),IF(INDEX(Команды!$A$2:$AN$7500,MATCH(CS$3,Команды!$A$2:$A$7500,0),$E46+2)=Команды!$AJ$8,TRUE,FALSE),IF(INDEX(Команды!$A$2:$AN$7500,MATCH(CS$3,Команды!$A$2:$A$7500,0),$E46+2)=Команды!$AJ$9,TRUE,FALSE),IF(INDEX(Команды!$A$2:$AN$7500,MATCH(CS$3,Команды!$A$2:$A$7500,0),$E46+2)=Команды!$AJ$10,TRUE,FALSE),IF(INDEX(Команды!$A$2:$AN$7500,MATCH(CS$3,Команды!$A$2:$A$7500,0),$E46+2)=Команды!$AJ$11,TRUE,FALSE),IF(INDEX(Команды!$A$2:$AN$7500,MATCH(CS$3,Команды!$A$2:$A$7500,0),$E46+2)=Команды!$AJ$12,TRUE,FALSE),IF(INDEX(Команды!$A$2:$AN$7500,MATCH(CS$3,Команды!$A$2:$A$7500,0),$E46+2)=Команды!$AJ$13,TRUE,FALSE),IF(INDEX(Команды!$A$2:$AN$7500,MATCH(CS$3,Команды!$A$2:$A$7500,0),$E46+2)=Команды!$AJ$14,TRUE,FALSE),IF(INDEX(Команды!$A$2:$AN$7500,MATCH(CS$3,Команды!$A$2:$A$7500,0),$E46+2)=Команды!$AJ$15,TRUE,FALSE),IF(INDEX(Команды!$A$2:$AN$7500,MATCH(CS$3,Команды!$A$2:$A$7500,0),$E46+2)=Команды!$AJ$16,TRUE,FALSE),,IF(INDEX(Команды!$A$2:$AN$7500,MATCH(CS$3,Команды!$A$2:$A$7500,0),$E46+2)=Команды!$AJ$17,TRUE,FALSE),,IF(INDEX(Команды!$A$2:$AN$7500,MATCH(CS$3,Команды!$A$2:$A$7500,0),$E46+2)=Команды!$AJ$18,TRUE,FALSE),,IF(INDEX(Команды!$A$2:$AN$7500,MATCH(CS$3,Команды!$A$2:$A$7500,0),$E46+2)=Команды!$AJ$19,TRUE,FALSE)),INDEX(Команды!$AJ$2:$AK$19,MATCH(INDEX(Команды!$A$2:$AN$7500,MATCH(CS$3,Команды!$A$2:$A$7500,0),$E46+2),Команды!$AJ$2:$AJ$19,0),2),0)</f>
        <v>В</v>
      </c>
      <c r="CT46" s="175" t="str">
        <f>IF(OR(IF(INDEX(Команды!$A$2:$AN$7500,MATCH(CS$3,Команды!$A$2:$A$7500,0),$E46+2)=Команды!$AJ$2,TRUE,FALSE),IF(INDEX(Команды!$A$2:$AN$7500,MATCH(CS$3,Команды!$A$2:$A$7500,0),$E46+2)=Команды!$AJ$3,TRUE,FALSE),IF(INDEX(Команды!$A$2:$AN$7500,MATCH(CS$3,Команды!$A$2:$A$7500,0),$E46+2)=Команды!$AJ$4,TRUE,FALSE),IF(INDEX(Команды!$A$2:$AN$7500,MATCH(CS$3,Команды!$A$2:$A$7500,0),$E46+2)=Команды!$AJ$5,TRUE,FALSE),IF(INDEX(Команды!$A$2:$AN$7500,MATCH(CS$3,Команды!$A$2:$A$7500,0),$E46+2)=Команды!$AJ$6,TRUE,FALSE),IF(INDEX(Команды!$A$2:$AN$7500,MATCH(CS$3,Команды!$A$2:$A$7500,0),$E46+2)=Команды!$AJ$7,TRUE,FALSE),IF(INDEX(Команды!$A$2:$AN$7500,MATCH(CS$3,Команды!$A$2:$A$7500,0),$E46+2)=Команды!$AJ$8,TRUE,FALSE),IF(INDEX(Команды!$A$2:$AN$7500,MATCH(CS$3,Команды!$A$2:$A$7500,0),$E46+2)=Команды!$AJ$9,TRUE,FALSE),IF(INDEX(Команды!$A$2:$AN$7500,MATCH(CS$3,Команды!$A$2:$A$7500,0),$E46+2)=Команды!$AJ$10,TRUE,FALSE),IF(INDEX(Команды!$A$2:$AN$7500,MATCH(CS$3,Команды!$A$2:$A$7500,0),$E46+2)=Команды!$AJ$11,TRUE,FALSE),IF(INDEX(Команды!$A$2:$AN$7500,MATCH(CS$3,Команды!$A$2:$A$7500,0),$E46+2)=Команды!$AJ$12,TRUE,FALSE),IF(INDEX(Команды!$A$2:$AN$7500,MATCH(CS$3,Команды!$A$2:$A$7500,0),$E46+2)=Команды!$AJ$13,TRUE,FALSE),IF(INDEX(Команды!$A$2:$AN$7500,MATCH(CS$3,Команды!$A$2:$A$7500,0),$E46+2)=Команды!$AJ$14,TRUE,FALSE),IF(INDEX(Команды!$A$2:$AN$7500,MATCH(CS$3,Команды!$A$2:$A$7500,0),$E46+2)=Команды!$AJ$15,TRUE,FALSE),IF(INDEX(Команды!$A$2:$AN$7500,MATCH(CS$3,Команды!$A$2:$A$7500,0),$E46+2)=Команды!$AJ$16,TRUE,FALSE),IF(INDEX(Команды!$A$2:$AN$7500,MATCH(CS$3,Команды!$A$2:$A$7500,0),$E46+2)=Команды!$AJ$17,TRUE,FALSE),IF(INDEX(Команды!$A$2:$AN$7500,MATCH(CS$3,Команды!$A$2:$A$7500,0),$E46+2)=Команды!$AJ$18,TRUE,FALSE),IF(INDEX(Команды!$A$2:$AN$7500,MATCH(CS$3,Команды!$A$2:$A$7500,0),$E46+2)=Команды!$AJ$19,TRUE,FALSE)),INDEX(Команды!$AJ$2:$AL$19,MATCH(INDEX(Команды!$A$2:$AN$7500,MATCH(CS$3,Команды!$A$2:$A$7500,0),$E46+2),Команды!$AJ$2:$AJ$19,0),3),0)</f>
        <v>В</v>
      </c>
      <c r="CU46" s="342"/>
    </row>
    <row r="47" spans="1:99" s="2" customFormat="1" ht="21.95" customHeight="1" x14ac:dyDescent="0.3">
      <c r="A47" s="251">
        <v>42</v>
      </c>
      <c r="B47" s="2">
        <f>VLOOKUP(A47,'Список КК'!A:F,6,TRUE)</f>
        <v>49670</v>
      </c>
      <c r="C47" s="641" t="str">
        <f>VLOOKUP(A47,'Список КК'!A:B,2,TRUE)</f>
        <v>Борисова Виктория Ивановна</v>
      </c>
      <c r="D47" s="203">
        <f>VLOOKUP(A47,'Список КК'!A:D,4,TRUE)</f>
        <v>0</v>
      </c>
      <c r="E47" s="4">
        <f>VLOOKUP(A47,'Список КК'!A:C,3,TRUE)</f>
        <v>9</v>
      </c>
      <c r="F47" s="220">
        <f>VLOOKUP(A47,'Список КК'!A:E,5,TRUE)</f>
        <v>0</v>
      </c>
      <c r="G47" s="174" t="str">
        <f>IF(OR(IF(INDEX(Команды!$A$2:$AN$7500,MATCH(G$3,Команды!$A$2:$A$7500,0),$E47+2)=Команды!$AJ$2,TRUE,FALSE),IF(INDEX(Команды!$A$2:$AN$7500,MATCH(G$3,Команды!$A$2:$A$7500,0),$E47+2)=Команды!$AJ$3,TRUE,FALSE),IF(INDEX(Команды!$A$2:$AN$7500,MATCH(G$3,Команды!$A$2:$A$7500,0),$E47+2)=Команды!$AJ$4,TRUE,FALSE),IF(INDEX(Команды!$A$2:$AN$7500,MATCH(G$3,Команды!$A$2:$A$7500,0),$E47+2)=Команды!$AJ$5,TRUE,FALSE),IF(INDEX(Команды!$A$2:$AN$7500,MATCH(G$3,Команды!$A$2:$A$7500,0),$E47+2)=Команды!$AJ$6,TRUE,FALSE),IF(INDEX(Команды!$A$2:$AN$7500,MATCH(G$3,Команды!$A$2:$A$7500,0),$E47+2)=Команды!$AJ$7,TRUE,FALSE),IF(INDEX(Команды!$A$2:$AN$7500,MATCH(G$3,Команды!$A$2:$A$7500,0),$E47+2)=Команды!$AJ$8,TRUE,FALSE),IF(INDEX(Команды!$A$2:$AN$7500,MATCH(G$3,Команды!$A$2:$A$7500,0),$E47+2)=Команды!$AJ$9,TRUE,FALSE),IF(INDEX(Команды!$A$2:$AN$7500,MATCH(G$3,Команды!$A$2:$A$7500,0),$E47+2)=Команды!$AJ$10,TRUE,FALSE),IF(INDEX(Команды!$A$2:$AN$7500,MATCH(G$3,Команды!$A$2:$A$7500,0),$E47+2)=Команды!$AJ$11,TRUE,FALSE),IF(INDEX(Команды!$A$2:$AN$7500,MATCH(G$3,Команды!$A$2:$A$7500,0),$E47+2)=Команды!$AJ$12,TRUE,FALSE),IF(INDEX(Команды!$A$2:$AN$7500,MATCH(G$3,Команды!$A$2:$A$7500,0),$E47+2)=Команды!$AJ$13,TRUE,FALSE),IF(INDEX(Команды!$A$2:$AN$7500,MATCH(G$3,Команды!$A$2:$A$7500,0),$E47+2)=Команды!$AJ$14,TRUE,FALSE),IF(INDEX(Команды!$A$2:$AN$7500,MATCH(G$3,Команды!$A$2:$A$7500,0),$E47+2)=Команды!$AJ$15,TRUE,FALSE),IF(INDEX(Команды!$A$2:$AN$7500,MATCH(G$3,Команды!$A$2:$A$7500,0),$E47+2)=Команды!$AJ$16,TRUE,FALSE),,IF(INDEX(Команды!$A$2:$AN$7500,MATCH(G$3,Команды!$A$2:$A$7500,0),$E47+2)=Команды!$AJ$17,TRUE,FALSE),,IF(INDEX(Команды!$A$2:$AN$7500,MATCH(G$3,Команды!$A$2:$A$7500,0),$E47+2)=Команды!$AJ$18,TRUE,FALSE),,IF(INDEX(Команды!$A$2:$AN$7500,MATCH(G$3,Команды!$A$2:$A$7500,0),$E47+2)=Команды!$AJ$19,TRUE,FALSE)),INDEX(Команды!$AJ$2:$AK$19,MATCH(INDEX(Команды!$A$2:$AN$7500,MATCH(G$3,Команды!$A$2:$A$7500,0),$E47+2),Команды!$AJ$2:$AJ$19,0),2),0)</f>
        <v>В</v>
      </c>
      <c r="H47" s="175" t="str">
        <f>IF(OR(IF(INDEX(Команды!$A$2:$AN$7500,MATCH(G$3,Команды!$A$2:$A$7500,0),$E47+2)=Команды!$AJ$2,TRUE,FALSE),IF(INDEX(Команды!$A$2:$AN$7500,MATCH(G$3,Команды!$A$2:$A$7500,0),$E47+2)=Команды!$AJ$3,TRUE,FALSE),IF(INDEX(Команды!$A$2:$AN$7500,MATCH(G$3,Команды!$A$2:$A$7500,0),$E47+2)=Команды!$AJ$4,TRUE,FALSE),IF(INDEX(Команды!$A$2:$AN$7500,MATCH(G$3,Команды!$A$2:$A$7500,0),$E47+2)=Команды!$AJ$5,TRUE,FALSE),IF(INDEX(Команды!$A$2:$AN$7500,MATCH(G$3,Команды!$A$2:$A$7500,0),$E47+2)=Команды!$AJ$6,TRUE,FALSE),IF(INDEX(Команды!$A$2:$AN$7500,MATCH(G$3,Команды!$A$2:$A$7500,0),$E47+2)=Команды!$AJ$7,TRUE,FALSE),IF(INDEX(Команды!$A$2:$AN$7500,MATCH(G$3,Команды!$A$2:$A$7500,0),$E47+2)=Команды!$AJ$8,TRUE,FALSE),IF(INDEX(Команды!$A$2:$AN$7500,MATCH(G$3,Команды!$A$2:$A$7500,0),$E47+2)=Команды!$AJ$9,TRUE,FALSE),IF(INDEX(Команды!$A$2:$AN$7500,MATCH(G$3,Команды!$A$2:$A$7500,0),$E47+2)=Команды!$AJ$10,TRUE,FALSE),IF(INDEX(Команды!$A$2:$AN$7500,MATCH(G$3,Команды!$A$2:$A$7500,0),$E47+2)=Команды!$AJ$11,TRUE,FALSE),IF(INDEX(Команды!$A$2:$AN$7500,MATCH(G$3,Команды!$A$2:$A$7500,0),$E47+2)=Команды!$AJ$12,TRUE,FALSE),IF(INDEX(Команды!$A$2:$AN$7500,MATCH(G$3,Команды!$A$2:$A$7500,0),$E47+2)=Команды!$AJ$13,TRUE,FALSE),IF(INDEX(Команды!$A$2:$AN$7500,MATCH(G$3,Команды!$A$2:$A$7500,0),$E47+2)=Команды!$AJ$14,TRUE,FALSE),IF(INDEX(Команды!$A$2:$AN$7500,MATCH(G$3,Команды!$A$2:$A$7500,0),$E47+2)=Команды!$AJ$15,TRUE,FALSE),IF(INDEX(Команды!$A$2:$AN$7500,MATCH(G$3,Команды!$A$2:$A$7500,0),$E47+2)=Команды!$AJ$16,TRUE,FALSE),IF(INDEX(Команды!$A$2:$AN$7500,MATCH(G$3,Команды!$A$2:$A$7500,0),$E47+2)=Команды!$AJ$17,TRUE,FALSE),IF(INDEX(Команды!$A$2:$AN$7500,MATCH(G$3,Команды!$A$2:$A$7500,0),$E47+2)=Команды!$AJ$18,TRUE,FALSE),IF(INDEX(Команды!$A$2:$AN$7500,MATCH(G$3,Команды!$A$2:$A$7500,0),$E47+2)=Команды!$AJ$19,TRUE,FALSE)),INDEX(Команды!$AJ$2:$AL$19,MATCH(INDEX(Команды!$A$2:$AN$7500,MATCH(G$3,Команды!$A$2:$A$7500,0),$E47+2),Команды!$AJ$2:$AJ$19,0),3),0)</f>
        <v>В</v>
      </c>
      <c r="I47" s="342"/>
      <c r="J47" s="174">
        <f>IF(OR(IF(INDEX(Команды!$A$2:$AN$7500,MATCH(J$3,Команды!$A$2:$A$7500,0),$E47+2)=Команды!$AJ$2,TRUE,FALSE),IF(INDEX(Команды!$A$2:$AN$7500,MATCH(J$3,Команды!$A$2:$A$7500,0),$E47+2)=Команды!$AJ$3,TRUE,FALSE),IF(INDEX(Команды!$A$2:$AN$7500,MATCH(J$3,Команды!$A$2:$A$7500,0),$E47+2)=Команды!$AJ$4,TRUE,FALSE),IF(INDEX(Команды!$A$2:$AN$7500,MATCH(J$3,Команды!$A$2:$A$7500,0),$E47+2)=Команды!$AJ$5,TRUE,FALSE),IF(INDEX(Команды!$A$2:$AN$7500,MATCH(J$3,Команды!$A$2:$A$7500,0),$E47+2)=Команды!$AJ$6,TRUE,FALSE),IF(INDEX(Команды!$A$2:$AN$7500,MATCH(J$3,Команды!$A$2:$A$7500,0),$E47+2)=Команды!$AJ$7,TRUE,FALSE),IF(INDEX(Команды!$A$2:$AN$7500,MATCH(J$3,Команды!$A$2:$A$7500,0),$E47+2)=Команды!$AJ$8,TRUE,FALSE),IF(INDEX(Команды!$A$2:$AN$7500,MATCH(J$3,Команды!$A$2:$A$7500,0),$E47+2)=Команды!$AJ$9,TRUE,FALSE),IF(INDEX(Команды!$A$2:$AN$7500,MATCH(J$3,Команды!$A$2:$A$7500,0),$E47+2)=Команды!$AJ$10,TRUE,FALSE),IF(INDEX(Команды!$A$2:$AN$7500,MATCH(J$3,Команды!$A$2:$A$7500,0),$E47+2)=Команды!$AJ$11,TRUE,FALSE),IF(INDEX(Команды!$A$2:$AN$7500,MATCH(J$3,Команды!$A$2:$A$7500,0),$E47+2)=Команды!$AJ$12,TRUE,FALSE),IF(INDEX(Команды!$A$2:$AN$7500,MATCH(J$3,Команды!$A$2:$A$7500,0),$E47+2)=Команды!$AJ$13,TRUE,FALSE),IF(INDEX(Команды!$A$2:$AN$7500,MATCH(J$3,Команды!$A$2:$A$7500,0),$E47+2)=Команды!$AJ$14,TRUE,FALSE),IF(INDEX(Команды!$A$2:$AN$7500,MATCH(J$3,Команды!$A$2:$A$7500,0),$E47+2)=Команды!$AJ$15,TRUE,FALSE),IF(INDEX(Команды!$A$2:$AN$7500,MATCH(J$3,Команды!$A$2:$A$7500,0),$E47+2)=Команды!$AJ$16,TRUE,FALSE),,IF(INDEX(Команды!$A$2:$AN$7500,MATCH(J$3,Команды!$A$2:$A$7500,0),$E47+2)=Команды!$AJ$17,TRUE,FALSE),,IF(INDEX(Команды!$A$2:$AN$7500,MATCH(J$3,Команды!$A$2:$A$7500,0),$E47+2)=Команды!$AJ$18,TRUE,FALSE),,IF(INDEX(Команды!$A$2:$AN$7500,MATCH(J$3,Команды!$A$2:$A$7500,0),$E47+2)=Команды!$AJ$19,TRUE,FALSE)),INDEX(Команды!$AJ$2:$AK$19,MATCH(INDEX(Команды!$A$2:$AN$7500,MATCH(J$3,Команды!$A$2:$A$7500,0),$E47+2),Команды!$AJ$2:$AJ$19,0),2),0)</f>
        <v>0.3125</v>
      </c>
      <c r="K47" s="175">
        <f>IF(OR(IF(INDEX(Команды!$A$2:$AN$7500,MATCH(J$3,Команды!$A$2:$A$7500,0),$E47+2)=Команды!$AJ$2,TRUE,FALSE),IF(INDEX(Команды!$A$2:$AN$7500,MATCH(J$3,Команды!$A$2:$A$7500,0),$E47+2)=Команды!$AJ$3,TRUE,FALSE),IF(INDEX(Команды!$A$2:$AN$7500,MATCH(J$3,Команды!$A$2:$A$7500,0),$E47+2)=Команды!$AJ$4,TRUE,FALSE),IF(INDEX(Команды!$A$2:$AN$7500,MATCH(J$3,Команды!$A$2:$A$7500,0),$E47+2)=Команды!$AJ$5,TRUE,FALSE),IF(INDEX(Команды!$A$2:$AN$7500,MATCH(J$3,Команды!$A$2:$A$7500,0),$E47+2)=Команды!$AJ$6,TRUE,FALSE),IF(INDEX(Команды!$A$2:$AN$7500,MATCH(J$3,Команды!$A$2:$A$7500,0),$E47+2)=Команды!$AJ$7,TRUE,FALSE),IF(INDEX(Команды!$A$2:$AN$7500,MATCH(J$3,Команды!$A$2:$A$7500,0),$E47+2)=Команды!$AJ$8,TRUE,FALSE),IF(INDEX(Команды!$A$2:$AN$7500,MATCH(J$3,Команды!$A$2:$A$7500,0),$E47+2)=Команды!$AJ$9,TRUE,FALSE),IF(INDEX(Команды!$A$2:$AN$7500,MATCH(J$3,Команды!$A$2:$A$7500,0),$E47+2)=Команды!$AJ$10,TRUE,FALSE),IF(INDEX(Команды!$A$2:$AN$7500,MATCH(J$3,Команды!$A$2:$A$7500,0),$E47+2)=Команды!$AJ$11,TRUE,FALSE),IF(INDEX(Команды!$A$2:$AN$7500,MATCH(J$3,Команды!$A$2:$A$7500,0),$E47+2)=Команды!$AJ$12,TRUE,FALSE),IF(INDEX(Команды!$A$2:$AN$7500,MATCH(J$3,Команды!$A$2:$A$7500,0),$E47+2)=Команды!$AJ$13,TRUE,FALSE),IF(INDEX(Команды!$A$2:$AN$7500,MATCH(J$3,Команды!$A$2:$A$7500,0),$E47+2)=Команды!$AJ$14,TRUE,FALSE),IF(INDEX(Команды!$A$2:$AN$7500,MATCH(J$3,Команды!$A$2:$A$7500,0),$E47+2)=Команды!$AJ$15,TRUE,FALSE),IF(INDEX(Команды!$A$2:$AN$7500,MATCH(J$3,Команды!$A$2:$A$7500,0),$E47+2)=Команды!$AJ$16,TRUE,FALSE),IF(INDEX(Команды!$A$2:$AN$7500,MATCH(J$3,Команды!$A$2:$A$7500,0),$E47+2)=Команды!$AJ$17,TRUE,FALSE),IF(INDEX(Команды!$A$2:$AN$7500,MATCH(J$3,Команды!$A$2:$A$7500,0),$E47+2)=Команды!$AJ$18,TRUE,FALSE),IF(INDEX(Команды!$A$2:$AN$7500,MATCH(J$3,Команды!$A$2:$A$7500,0),$E47+2)=Команды!$AJ$19,TRUE,FALSE)),INDEX(Команды!$AJ$2:$AL$19,MATCH(INDEX(Команды!$A$2:$AN$7500,MATCH(J$3,Команды!$A$2:$A$7500,0),$E47+2),Команды!$AJ$2:$AJ$19,0),3),0)</f>
        <v>0.6875</v>
      </c>
      <c r="L47" s="342"/>
      <c r="M47" s="174">
        <f>IF(OR(IF(INDEX(Команды!$A$2:$AN$7500,MATCH(M$3,Команды!$A$2:$A$7500,0),$E47+2)=Команды!$AJ$2,TRUE,FALSE),IF(INDEX(Команды!$A$2:$AN$7500,MATCH(M$3,Команды!$A$2:$A$7500,0),$E47+2)=Команды!$AJ$3,TRUE,FALSE),IF(INDEX(Команды!$A$2:$AN$7500,MATCH(M$3,Команды!$A$2:$A$7500,0),$E47+2)=Команды!$AJ$4,TRUE,FALSE),IF(INDEX(Команды!$A$2:$AN$7500,MATCH(M$3,Команды!$A$2:$A$7500,0),$E47+2)=Команды!$AJ$5,TRUE,FALSE),IF(INDEX(Команды!$A$2:$AN$7500,MATCH(M$3,Команды!$A$2:$A$7500,0),$E47+2)=Команды!$AJ$6,TRUE,FALSE),IF(INDEX(Команды!$A$2:$AN$7500,MATCH(M$3,Команды!$A$2:$A$7500,0),$E47+2)=Команды!$AJ$7,TRUE,FALSE),IF(INDEX(Команды!$A$2:$AN$7500,MATCH(M$3,Команды!$A$2:$A$7500,0),$E47+2)=Команды!$AJ$8,TRUE,FALSE),IF(INDEX(Команды!$A$2:$AN$7500,MATCH(M$3,Команды!$A$2:$A$7500,0),$E47+2)=Команды!$AJ$9,TRUE,FALSE),IF(INDEX(Команды!$A$2:$AN$7500,MATCH(M$3,Команды!$A$2:$A$7500,0),$E47+2)=Команды!$AJ$10,TRUE,FALSE),IF(INDEX(Команды!$A$2:$AN$7500,MATCH(M$3,Команды!$A$2:$A$7500,0),$E47+2)=Команды!$AJ$11,TRUE,FALSE),IF(INDEX(Команды!$A$2:$AN$7500,MATCH(M$3,Команды!$A$2:$A$7500,0),$E47+2)=Команды!$AJ$12,TRUE,FALSE),IF(INDEX(Команды!$A$2:$AN$7500,MATCH(M$3,Команды!$A$2:$A$7500,0),$E47+2)=Команды!$AJ$13,TRUE,FALSE),IF(INDEX(Команды!$A$2:$AN$7500,MATCH(M$3,Команды!$A$2:$A$7500,0),$E47+2)=Команды!$AJ$14,TRUE,FALSE),IF(INDEX(Команды!$A$2:$AN$7500,MATCH(M$3,Команды!$A$2:$A$7500,0),$E47+2)=Команды!$AJ$15,TRUE,FALSE),IF(INDEX(Команды!$A$2:$AN$7500,MATCH(M$3,Команды!$A$2:$A$7500,0),$E47+2)=Команды!$AJ$16,TRUE,FALSE),,IF(INDEX(Команды!$A$2:$AN$7500,MATCH(M$3,Команды!$A$2:$A$7500,0),$E47+2)=Команды!$AJ$17,TRUE,FALSE),,IF(INDEX(Команды!$A$2:$AN$7500,MATCH(M$3,Команды!$A$2:$A$7500,0),$E47+2)=Команды!$AJ$18,TRUE,FALSE),,IF(INDEX(Команды!$A$2:$AN$7500,MATCH(M$3,Команды!$A$2:$A$7500,0),$E47+2)=Команды!$AJ$19,TRUE,FALSE)),INDEX(Команды!$AJ$2:$AK$19,MATCH(INDEX(Команды!$A$2:$AN$7500,MATCH(M$3,Команды!$A$2:$A$7500,0),$E47+2),Команды!$AJ$2:$AJ$19,0),2),0)</f>
        <v>0.33333333333333331</v>
      </c>
      <c r="N47" s="175">
        <f>IF(OR(IF(INDEX(Команды!$A$2:$AN$7500,MATCH(M$3,Команды!$A$2:$A$7500,0),$E47+2)=Команды!$AJ$2,TRUE,FALSE),IF(INDEX(Команды!$A$2:$AN$7500,MATCH(M$3,Команды!$A$2:$A$7500,0),$E47+2)=Команды!$AJ$3,TRUE,FALSE),IF(INDEX(Команды!$A$2:$AN$7500,MATCH(M$3,Команды!$A$2:$A$7500,0),$E47+2)=Команды!$AJ$4,TRUE,FALSE),IF(INDEX(Команды!$A$2:$AN$7500,MATCH(M$3,Команды!$A$2:$A$7500,0),$E47+2)=Команды!$AJ$5,TRUE,FALSE),IF(INDEX(Команды!$A$2:$AN$7500,MATCH(M$3,Команды!$A$2:$A$7500,0),$E47+2)=Команды!$AJ$6,TRUE,FALSE),IF(INDEX(Команды!$A$2:$AN$7500,MATCH(M$3,Команды!$A$2:$A$7500,0),$E47+2)=Команды!$AJ$7,TRUE,FALSE),IF(INDEX(Команды!$A$2:$AN$7500,MATCH(M$3,Команды!$A$2:$A$7500,0),$E47+2)=Команды!$AJ$8,TRUE,FALSE),IF(INDEX(Команды!$A$2:$AN$7500,MATCH(M$3,Команды!$A$2:$A$7500,0),$E47+2)=Команды!$AJ$9,TRUE,FALSE),IF(INDEX(Команды!$A$2:$AN$7500,MATCH(M$3,Команды!$A$2:$A$7500,0),$E47+2)=Команды!$AJ$10,TRUE,FALSE),IF(INDEX(Команды!$A$2:$AN$7500,MATCH(M$3,Команды!$A$2:$A$7500,0),$E47+2)=Команды!$AJ$11,TRUE,FALSE),IF(INDEX(Команды!$A$2:$AN$7500,MATCH(M$3,Команды!$A$2:$A$7500,0),$E47+2)=Команды!$AJ$12,TRUE,FALSE),IF(INDEX(Команды!$A$2:$AN$7500,MATCH(M$3,Команды!$A$2:$A$7500,0),$E47+2)=Команды!$AJ$13,TRUE,FALSE),IF(INDEX(Команды!$A$2:$AN$7500,MATCH(M$3,Команды!$A$2:$A$7500,0),$E47+2)=Команды!$AJ$14,TRUE,FALSE),IF(INDEX(Команды!$A$2:$AN$7500,MATCH(M$3,Команды!$A$2:$A$7500,0),$E47+2)=Команды!$AJ$15,TRUE,FALSE),IF(INDEX(Команды!$A$2:$AN$7500,MATCH(M$3,Команды!$A$2:$A$7500,0),$E47+2)=Команды!$AJ$16,TRUE,FALSE),IF(INDEX(Команды!$A$2:$AN$7500,MATCH(M$3,Команды!$A$2:$A$7500,0),$E47+2)=Команды!$AJ$17,TRUE,FALSE),IF(INDEX(Команды!$A$2:$AN$7500,MATCH(M$3,Команды!$A$2:$A$7500,0),$E47+2)=Команды!$AJ$18,TRUE,FALSE),IF(INDEX(Команды!$A$2:$AN$7500,MATCH(M$3,Команды!$A$2:$A$7500,0),$E47+2)=Команды!$AJ$19,TRUE,FALSE)),INDEX(Команды!$AJ$2:$AL$19,MATCH(INDEX(Команды!$A$2:$AN$7500,MATCH(M$3,Команды!$A$2:$A$7500,0),$E47+2),Команды!$AJ$2:$AJ$19,0),3),0)</f>
        <v>0.70833333333333337</v>
      </c>
      <c r="O47" s="342"/>
      <c r="P47" s="174">
        <f>IF(OR(IF(INDEX(Команды!$A$2:$AN$7500,MATCH(P$3,Команды!$A$2:$A$7500,0),$E47+2)=Команды!$AJ$2,TRUE,FALSE),IF(INDEX(Команды!$A$2:$AN$7500,MATCH(P$3,Команды!$A$2:$A$7500,0),$E47+2)=Команды!$AJ$3,TRUE,FALSE),IF(INDEX(Команды!$A$2:$AN$7500,MATCH(P$3,Команды!$A$2:$A$7500,0),$E47+2)=Команды!$AJ$4,TRUE,FALSE),IF(INDEX(Команды!$A$2:$AN$7500,MATCH(P$3,Команды!$A$2:$A$7500,0),$E47+2)=Команды!$AJ$5,TRUE,FALSE),IF(INDEX(Команды!$A$2:$AN$7500,MATCH(P$3,Команды!$A$2:$A$7500,0),$E47+2)=Команды!$AJ$6,TRUE,FALSE),IF(INDEX(Команды!$A$2:$AN$7500,MATCH(P$3,Команды!$A$2:$A$7500,0),$E47+2)=Команды!$AJ$7,TRUE,FALSE),IF(INDEX(Команды!$A$2:$AN$7500,MATCH(P$3,Команды!$A$2:$A$7500,0),$E47+2)=Команды!$AJ$8,TRUE,FALSE),IF(INDEX(Команды!$A$2:$AN$7500,MATCH(P$3,Команды!$A$2:$A$7500,0),$E47+2)=Команды!$AJ$9,TRUE,FALSE),IF(INDEX(Команды!$A$2:$AN$7500,MATCH(P$3,Команды!$A$2:$A$7500,0),$E47+2)=Команды!$AJ$10,TRUE,FALSE),IF(INDEX(Команды!$A$2:$AN$7500,MATCH(P$3,Команды!$A$2:$A$7500,0),$E47+2)=Команды!$AJ$11,TRUE,FALSE),IF(INDEX(Команды!$A$2:$AN$7500,MATCH(P$3,Команды!$A$2:$A$7500,0),$E47+2)=Команды!$AJ$12,TRUE,FALSE),IF(INDEX(Команды!$A$2:$AN$7500,MATCH(P$3,Команды!$A$2:$A$7500,0),$E47+2)=Команды!$AJ$13,TRUE,FALSE),IF(INDEX(Команды!$A$2:$AN$7500,MATCH(P$3,Команды!$A$2:$A$7500,0),$E47+2)=Команды!$AJ$14,TRUE,FALSE),IF(INDEX(Команды!$A$2:$AN$7500,MATCH(P$3,Команды!$A$2:$A$7500,0),$E47+2)=Команды!$AJ$15,TRUE,FALSE),IF(INDEX(Команды!$A$2:$AN$7500,MATCH(P$3,Команды!$A$2:$A$7500,0),$E47+2)=Команды!$AJ$16,TRUE,FALSE),,IF(INDEX(Команды!$A$2:$AN$7500,MATCH(P$3,Команды!$A$2:$A$7500,0),$E47+2)=Команды!$AJ$17,TRUE,FALSE),,IF(INDEX(Команды!$A$2:$AN$7500,MATCH(P$3,Команды!$A$2:$A$7500,0),$E47+2)=Команды!$AJ$18,TRUE,FALSE),,IF(INDEX(Команды!$A$2:$AN$7500,MATCH(P$3,Команды!$A$2:$A$7500,0),$E47+2)=Команды!$AJ$19,TRUE,FALSE)),INDEX(Команды!$AJ$2:$AK$19,MATCH(INDEX(Команды!$A$2:$AN$7500,MATCH(P$3,Команды!$A$2:$A$7500,0),$E47+2),Команды!$AJ$2:$AJ$19,0),2),0)</f>
        <v>0.625</v>
      </c>
      <c r="Q47" s="175">
        <f>IF(OR(IF(INDEX(Команды!$A$2:$AN$7500,MATCH(P$3,Команды!$A$2:$A$7500,0),$E47+2)=Команды!$AJ$2,TRUE,FALSE),IF(INDEX(Команды!$A$2:$AN$7500,MATCH(P$3,Команды!$A$2:$A$7500,0),$E47+2)=Команды!$AJ$3,TRUE,FALSE),IF(INDEX(Команды!$A$2:$AN$7500,MATCH(P$3,Команды!$A$2:$A$7500,0),$E47+2)=Команды!$AJ$4,TRUE,FALSE),IF(INDEX(Команды!$A$2:$AN$7500,MATCH(P$3,Команды!$A$2:$A$7500,0),$E47+2)=Команды!$AJ$5,TRUE,FALSE),IF(INDEX(Команды!$A$2:$AN$7500,MATCH(P$3,Команды!$A$2:$A$7500,0),$E47+2)=Команды!$AJ$6,TRUE,FALSE),IF(INDEX(Команды!$A$2:$AN$7500,MATCH(P$3,Команды!$A$2:$A$7500,0),$E47+2)=Команды!$AJ$7,TRUE,FALSE),IF(INDEX(Команды!$A$2:$AN$7500,MATCH(P$3,Команды!$A$2:$A$7500,0),$E47+2)=Команды!$AJ$8,TRUE,FALSE),IF(INDEX(Команды!$A$2:$AN$7500,MATCH(P$3,Команды!$A$2:$A$7500,0),$E47+2)=Команды!$AJ$9,TRUE,FALSE),IF(INDEX(Команды!$A$2:$AN$7500,MATCH(P$3,Команды!$A$2:$A$7500,0),$E47+2)=Команды!$AJ$10,TRUE,FALSE),IF(INDEX(Команды!$A$2:$AN$7500,MATCH(P$3,Команды!$A$2:$A$7500,0),$E47+2)=Команды!$AJ$11,TRUE,FALSE),IF(INDEX(Команды!$A$2:$AN$7500,MATCH(P$3,Команды!$A$2:$A$7500,0),$E47+2)=Команды!$AJ$12,TRUE,FALSE),IF(INDEX(Команды!$A$2:$AN$7500,MATCH(P$3,Команды!$A$2:$A$7500,0),$E47+2)=Команды!$AJ$13,TRUE,FALSE),IF(INDEX(Команды!$A$2:$AN$7500,MATCH(P$3,Команды!$A$2:$A$7500,0),$E47+2)=Команды!$AJ$14,TRUE,FALSE),IF(INDEX(Команды!$A$2:$AN$7500,MATCH(P$3,Команды!$A$2:$A$7500,0),$E47+2)=Команды!$AJ$15,TRUE,FALSE),IF(INDEX(Команды!$A$2:$AN$7500,MATCH(P$3,Команды!$A$2:$A$7500,0),$E47+2)=Команды!$AJ$16,TRUE,FALSE),IF(INDEX(Команды!$A$2:$AN$7500,MATCH(P$3,Команды!$A$2:$A$7500,0),$E47+2)=Команды!$AJ$17,TRUE,FALSE),IF(INDEX(Команды!$A$2:$AN$7500,MATCH(P$3,Команды!$A$2:$A$7500,0),$E47+2)=Команды!$AJ$18,TRUE,FALSE),IF(INDEX(Команды!$A$2:$AN$7500,MATCH(P$3,Команды!$A$2:$A$7500,0),$E47+2)=Команды!$AJ$19,TRUE,FALSE)),INDEX(Команды!$AJ$2:$AL$19,MATCH(INDEX(Команды!$A$2:$AN$7500,MATCH(P$3,Команды!$A$2:$A$7500,0),$E47+2),Команды!$AJ$2:$AJ$19,0),3),0)</f>
        <v>1</v>
      </c>
      <c r="R47" s="342"/>
      <c r="S47" s="174">
        <f>IF(OR(IF(INDEX(Команды!$A$2:$AN$7500,MATCH(S$3,Команды!$A$2:$A$7500,0),$E47+2)=Команды!$AJ$2,TRUE,FALSE),IF(INDEX(Команды!$A$2:$AN$7500,MATCH(S$3,Команды!$A$2:$A$7500,0),$E47+2)=Команды!$AJ$3,TRUE,FALSE),IF(INDEX(Команды!$A$2:$AN$7500,MATCH(S$3,Команды!$A$2:$A$7500,0),$E47+2)=Команды!$AJ$4,TRUE,FALSE),IF(INDEX(Команды!$A$2:$AN$7500,MATCH(S$3,Команды!$A$2:$A$7500,0),$E47+2)=Команды!$AJ$5,TRUE,FALSE),IF(INDEX(Команды!$A$2:$AN$7500,MATCH(S$3,Команды!$A$2:$A$7500,0),$E47+2)=Команды!$AJ$6,TRUE,FALSE),IF(INDEX(Команды!$A$2:$AN$7500,MATCH(S$3,Команды!$A$2:$A$7500,0),$E47+2)=Команды!$AJ$7,TRUE,FALSE),IF(INDEX(Команды!$A$2:$AN$7500,MATCH(S$3,Команды!$A$2:$A$7500,0),$E47+2)=Команды!$AJ$8,TRUE,FALSE),IF(INDEX(Команды!$A$2:$AN$7500,MATCH(S$3,Команды!$A$2:$A$7500,0),$E47+2)=Команды!$AJ$9,TRUE,FALSE),IF(INDEX(Команды!$A$2:$AN$7500,MATCH(S$3,Команды!$A$2:$A$7500,0),$E47+2)=Команды!$AJ$10,TRUE,FALSE),IF(INDEX(Команды!$A$2:$AN$7500,MATCH(S$3,Команды!$A$2:$A$7500,0),$E47+2)=Команды!$AJ$11,TRUE,FALSE),IF(INDEX(Команды!$A$2:$AN$7500,MATCH(S$3,Команды!$A$2:$A$7500,0),$E47+2)=Команды!$AJ$12,TRUE,FALSE),IF(INDEX(Команды!$A$2:$AN$7500,MATCH(S$3,Команды!$A$2:$A$7500,0),$E47+2)=Команды!$AJ$13,TRUE,FALSE),IF(INDEX(Команды!$A$2:$AN$7500,MATCH(S$3,Команды!$A$2:$A$7500,0),$E47+2)=Команды!$AJ$14,TRUE,FALSE),IF(INDEX(Команды!$A$2:$AN$7500,MATCH(S$3,Команды!$A$2:$A$7500,0),$E47+2)=Команды!$AJ$15,TRUE,FALSE),IF(INDEX(Команды!$A$2:$AN$7500,MATCH(S$3,Команды!$A$2:$A$7500,0),$E47+2)=Команды!$AJ$16,TRUE,FALSE),,IF(INDEX(Команды!$A$2:$AN$7500,MATCH(S$3,Команды!$A$2:$A$7500,0),$E47+2)=Команды!$AJ$17,TRUE,FALSE),,IF(INDEX(Команды!$A$2:$AN$7500,MATCH(S$3,Команды!$A$2:$A$7500,0),$E47+2)=Команды!$AJ$18,TRUE,FALSE),,IF(INDEX(Команды!$A$2:$AN$7500,MATCH(S$3,Команды!$A$2:$A$7500,0),$E47+2)=Команды!$AJ$19,TRUE,FALSE)),INDEX(Команды!$AJ$2:$AK$19,MATCH(INDEX(Команды!$A$2:$AN$7500,MATCH(S$3,Команды!$A$2:$A$7500,0),$E47+2),Команды!$AJ$2:$AJ$19,0),2),0)</f>
        <v>0.625</v>
      </c>
      <c r="T47" s="175">
        <f>IF(OR(IF(INDEX(Команды!$A$2:$AN$7500,MATCH(S$3,Команды!$A$2:$A$7500,0),$E47+2)=Команды!$AJ$2,TRUE,FALSE),IF(INDEX(Команды!$A$2:$AN$7500,MATCH(S$3,Команды!$A$2:$A$7500,0),$E47+2)=Команды!$AJ$3,TRUE,FALSE),IF(INDEX(Команды!$A$2:$AN$7500,MATCH(S$3,Команды!$A$2:$A$7500,0),$E47+2)=Команды!$AJ$4,TRUE,FALSE),IF(INDEX(Команды!$A$2:$AN$7500,MATCH(S$3,Команды!$A$2:$A$7500,0),$E47+2)=Команды!$AJ$5,TRUE,FALSE),IF(INDEX(Команды!$A$2:$AN$7500,MATCH(S$3,Команды!$A$2:$A$7500,0),$E47+2)=Команды!$AJ$6,TRUE,FALSE),IF(INDEX(Команды!$A$2:$AN$7500,MATCH(S$3,Команды!$A$2:$A$7500,0),$E47+2)=Команды!$AJ$7,TRUE,FALSE),IF(INDEX(Команды!$A$2:$AN$7500,MATCH(S$3,Команды!$A$2:$A$7500,0),$E47+2)=Команды!$AJ$8,TRUE,FALSE),IF(INDEX(Команды!$A$2:$AN$7500,MATCH(S$3,Команды!$A$2:$A$7500,0),$E47+2)=Команды!$AJ$9,TRUE,FALSE),IF(INDEX(Команды!$A$2:$AN$7500,MATCH(S$3,Команды!$A$2:$A$7500,0),$E47+2)=Команды!$AJ$10,TRUE,FALSE),IF(INDEX(Команды!$A$2:$AN$7500,MATCH(S$3,Команды!$A$2:$A$7500,0),$E47+2)=Команды!$AJ$11,TRUE,FALSE),IF(INDEX(Команды!$A$2:$AN$7500,MATCH(S$3,Команды!$A$2:$A$7500,0),$E47+2)=Команды!$AJ$12,TRUE,FALSE),IF(INDEX(Команды!$A$2:$AN$7500,MATCH(S$3,Команды!$A$2:$A$7500,0),$E47+2)=Команды!$AJ$13,TRUE,FALSE),IF(INDEX(Команды!$A$2:$AN$7500,MATCH(S$3,Команды!$A$2:$A$7500,0),$E47+2)=Команды!$AJ$14,TRUE,FALSE),IF(INDEX(Команды!$A$2:$AN$7500,MATCH(S$3,Команды!$A$2:$A$7500,0),$E47+2)=Команды!$AJ$15,TRUE,FALSE),IF(INDEX(Команды!$A$2:$AN$7500,MATCH(S$3,Команды!$A$2:$A$7500,0),$E47+2)=Команды!$AJ$16,TRUE,FALSE),IF(INDEX(Команды!$A$2:$AN$7500,MATCH(S$3,Команды!$A$2:$A$7500,0),$E47+2)=Команды!$AJ$17,TRUE,FALSE),IF(INDEX(Команды!$A$2:$AN$7500,MATCH(S$3,Команды!$A$2:$A$7500,0),$E47+2)=Команды!$AJ$18,TRUE,FALSE),IF(INDEX(Команды!$A$2:$AN$7500,MATCH(S$3,Команды!$A$2:$A$7500,0),$E47+2)=Команды!$AJ$19,TRUE,FALSE)),INDEX(Команды!$AJ$2:$AL$19,MATCH(INDEX(Команды!$A$2:$AN$7500,MATCH(S$3,Команды!$A$2:$A$7500,0),$E47+2),Команды!$AJ$2:$AJ$19,0),3),0)</f>
        <v>1</v>
      </c>
      <c r="U47" s="342"/>
      <c r="V47" s="174" t="str">
        <f>IF(OR(IF(INDEX(Команды!$A$2:$AN$7500,MATCH(V$3,Команды!$A$2:$A$7500,0),$E47+2)=Команды!$AJ$2,TRUE,FALSE),IF(INDEX(Команды!$A$2:$AN$7500,MATCH(V$3,Команды!$A$2:$A$7500,0),$E47+2)=Команды!$AJ$3,TRUE,FALSE),IF(INDEX(Команды!$A$2:$AN$7500,MATCH(V$3,Команды!$A$2:$A$7500,0),$E47+2)=Команды!$AJ$4,TRUE,FALSE),IF(INDEX(Команды!$A$2:$AN$7500,MATCH(V$3,Команды!$A$2:$A$7500,0),$E47+2)=Команды!$AJ$5,TRUE,FALSE),IF(INDEX(Команды!$A$2:$AN$7500,MATCH(V$3,Команды!$A$2:$A$7500,0),$E47+2)=Команды!$AJ$6,TRUE,FALSE),IF(INDEX(Команды!$A$2:$AN$7500,MATCH(V$3,Команды!$A$2:$A$7500,0),$E47+2)=Команды!$AJ$7,TRUE,FALSE),IF(INDEX(Команды!$A$2:$AN$7500,MATCH(V$3,Команды!$A$2:$A$7500,0),$E47+2)=Команды!$AJ$8,TRUE,FALSE),IF(INDEX(Команды!$A$2:$AN$7500,MATCH(V$3,Команды!$A$2:$A$7500,0),$E47+2)=Команды!$AJ$9,TRUE,FALSE),IF(INDEX(Команды!$A$2:$AN$7500,MATCH(V$3,Команды!$A$2:$A$7500,0),$E47+2)=Команды!$AJ$10,TRUE,FALSE),IF(INDEX(Команды!$A$2:$AN$7500,MATCH(V$3,Команды!$A$2:$A$7500,0),$E47+2)=Команды!$AJ$11,TRUE,FALSE),IF(INDEX(Команды!$A$2:$AN$7500,MATCH(V$3,Команды!$A$2:$A$7500,0),$E47+2)=Команды!$AJ$12,TRUE,FALSE),IF(INDEX(Команды!$A$2:$AN$7500,MATCH(V$3,Команды!$A$2:$A$7500,0),$E47+2)=Команды!$AJ$13,TRUE,FALSE),IF(INDEX(Команды!$A$2:$AN$7500,MATCH(V$3,Команды!$A$2:$A$7500,0),$E47+2)=Команды!$AJ$14,TRUE,FALSE),IF(INDEX(Команды!$A$2:$AN$7500,MATCH(V$3,Команды!$A$2:$A$7500,0),$E47+2)=Команды!$AJ$15,TRUE,FALSE),IF(INDEX(Команды!$A$2:$AN$7500,MATCH(V$3,Команды!$A$2:$A$7500,0),$E47+2)=Команды!$AJ$16,TRUE,FALSE),,IF(INDEX(Команды!$A$2:$AN$7500,MATCH(V$3,Команды!$A$2:$A$7500,0),$E47+2)=Команды!$AJ$17,TRUE,FALSE),,IF(INDEX(Команды!$A$2:$AN$7500,MATCH(V$3,Команды!$A$2:$A$7500,0),$E47+2)=Команды!$AJ$18,TRUE,FALSE),,IF(INDEX(Команды!$A$2:$AN$7500,MATCH(V$3,Команды!$A$2:$A$7500,0),$E47+2)=Команды!$AJ$19,TRUE,FALSE)),INDEX(Команды!$AJ$2:$AK$19,MATCH(INDEX(Команды!$A$2:$AN$7500,MATCH(V$3,Команды!$A$2:$A$7500,0),$E47+2),Команды!$AJ$2:$AJ$19,0),2),0)</f>
        <v>В</v>
      </c>
      <c r="W47" s="175" t="str">
        <f>IF(OR(IF(INDEX(Команды!$A$2:$AN$7500,MATCH(V$3,Команды!$A$2:$A$7500,0),$E47+2)=Команды!$AJ$2,TRUE,FALSE),IF(INDEX(Команды!$A$2:$AN$7500,MATCH(V$3,Команды!$A$2:$A$7500,0),$E47+2)=Команды!$AJ$3,TRUE,FALSE),IF(INDEX(Команды!$A$2:$AN$7500,MATCH(V$3,Команды!$A$2:$A$7500,0),$E47+2)=Команды!$AJ$4,TRUE,FALSE),IF(INDEX(Команды!$A$2:$AN$7500,MATCH(V$3,Команды!$A$2:$A$7500,0),$E47+2)=Команды!$AJ$5,TRUE,FALSE),IF(INDEX(Команды!$A$2:$AN$7500,MATCH(V$3,Команды!$A$2:$A$7500,0),$E47+2)=Команды!$AJ$6,TRUE,FALSE),IF(INDEX(Команды!$A$2:$AN$7500,MATCH(V$3,Команды!$A$2:$A$7500,0),$E47+2)=Команды!$AJ$7,TRUE,FALSE),IF(INDEX(Команды!$A$2:$AN$7500,MATCH(V$3,Команды!$A$2:$A$7500,0),$E47+2)=Команды!$AJ$8,TRUE,FALSE),IF(INDEX(Команды!$A$2:$AN$7500,MATCH(V$3,Команды!$A$2:$A$7500,0),$E47+2)=Команды!$AJ$9,TRUE,FALSE),IF(INDEX(Команды!$A$2:$AN$7500,MATCH(V$3,Команды!$A$2:$A$7500,0),$E47+2)=Команды!$AJ$10,TRUE,FALSE),IF(INDEX(Команды!$A$2:$AN$7500,MATCH(V$3,Команды!$A$2:$A$7500,0),$E47+2)=Команды!$AJ$11,TRUE,FALSE),IF(INDEX(Команды!$A$2:$AN$7500,MATCH(V$3,Команды!$A$2:$A$7500,0),$E47+2)=Команды!$AJ$12,TRUE,FALSE),IF(INDEX(Команды!$A$2:$AN$7500,MATCH(V$3,Команды!$A$2:$A$7500,0),$E47+2)=Команды!$AJ$13,TRUE,FALSE),IF(INDEX(Команды!$A$2:$AN$7500,MATCH(V$3,Команды!$A$2:$A$7500,0),$E47+2)=Команды!$AJ$14,TRUE,FALSE),IF(INDEX(Команды!$A$2:$AN$7500,MATCH(V$3,Команды!$A$2:$A$7500,0),$E47+2)=Команды!$AJ$15,TRUE,FALSE),IF(INDEX(Команды!$A$2:$AN$7500,MATCH(V$3,Команды!$A$2:$A$7500,0),$E47+2)=Команды!$AJ$16,TRUE,FALSE),IF(INDEX(Команды!$A$2:$AN$7500,MATCH(V$3,Команды!$A$2:$A$7500,0),$E47+2)=Команды!$AJ$17,TRUE,FALSE),IF(INDEX(Команды!$A$2:$AN$7500,MATCH(V$3,Команды!$A$2:$A$7500,0),$E47+2)=Команды!$AJ$18,TRUE,FALSE),IF(INDEX(Команды!$A$2:$AN$7500,MATCH(V$3,Команды!$A$2:$A$7500,0),$E47+2)=Команды!$AJ$19,TRUE,FALSE)),INDEX(Команды!$AJ$2:$AL$19,MATCH(INDEX(Команды!$A$2:$AN$7500,MATCH(V$3,Команды!$A$2:$A$7500,0),$E47+2),Команды!$AJ$2:$AJ$19,0),3),0)</f>
        <v>В</v>
      </c>
      <c r="X47" s="342"/>
      <c r="Y47" s="174" t="str">
        <f>IF(OR(IF(INDEX(Команды!$A$2:$AN$7500,MATCH(Y$3,Команды!$A$2:$A$7500,0),$E47+2)=Команды!$AJ$2,TRUE,FALSE),IF(INDEX(Команды!$A$2:$AN$7500,MATCH(Y$3,Команды!$A$2:$A$7500,0),$E47+2)=Команды!$AJ$3,TRUE,FALSE),IF(INDEX(Команды!$A$2:$AN$7500,MATCH(Y$3,Команды!$A$2:$A$7500,0),$E47+2)=Команды!$AJ$4,TRUE,FALSE),IF(INDEX(Команды!$A$2:$AN$7500,MATCH(Y$3,Команды!$A$2:$A$7500,0),$E47+2)=Команды!$AJ$5,TRUE,FALSE),IF(INDEX(Команды!$A$2:$AN$7500,MATCH(Y$3,Команды!$A$2:$A$7500,0),$E47+2)=Команды!$AJ$6,TRUE,FALSE),IF(INDEX(Команды!$A$2:$AN$7500,MATCH(Y$3,Команды!$A$2:$A$7500,0),$E47+2)=Команды!$AJ$7,TRUE,FALSE),IF(INDEX(Команды!$A$2:$AN$7500,MATCH(Y$3,Команды!$A$2:$A$7500,0),$E47+2)=Команды!$AJ$8,TRUE,FALSE),IF(INDEX(Команды!$A$2:$AN$7500,MATCH(Y$3,Команды!$A$2:$A$7500,0),$E47+2)=Команды!$AJ$9,TRUE,FALSE),IF(INDEX(Команды!$A$2:$AN$7500,MATCH(Y$3,Команды!$A$2:$A$7500,0),$E47+2)=Команды!$AJ$10,TRUE,FALSE),IF(INDEX(Команды!$A$2:$AN$7500,MATCH(Y$3,Команды!$A$2:$A$7500,0),$E47+2)=Команды!$AJ$11,TRUE,FALSE),IF(INDEX(Команды!$A$2:$AN$7500,MATCH(Y$3,Команды!$A$2:$A$7500,0),$E47+2)=Команды!$AJ$12,TRUE,FALSE),IF(INDEX(Команды!$A$2:$AN$7500,MATCH(Y$3,Команды!$A$2:$A$7500,0),$E47+2)=Команды!$AJ$13,TRUE,FALSE),IF(INDEX(Команды!$A$2:$AN$7500,MATCH(Y$3,Команды!$A$2:$A$7500,0),$E47+2)=Команды!$AJ$14,TRUE,FALSE),IF(INDEX(Команды!$A$2:$AN$7500,MATCH(Y$3,Команды!$A$2:$A$7500,0),$E47+2)=Команды!$AJ$15,TRUE,FALSE),IF(INDEX(Команды!$A$2:$AN$7500,MATCH(Y$3,Команды!$A$2:$A$7500,0),$E47+2)=Команды!$AJ$16,TRUE,FALSE),,IF(INDEX(Команды!$A$2:$AN$7500,MATCH(Y$3,Команды!$A$2:$A$7500,0),$E47+2)=Команды!$AJ$17,TRUE,FALSE),,IF(INDEX(Команды!$A$2:$AN$7500,MATCH(Y$3,Команды!$A$2:$A$7500,0),$E47+2)=Команды!$AJ$18,TRUE,FALSE),,IF(INDEX(Команды!$A$2:$AN$7500,MATCH(Y$3,Команды!$A$2:$A$7500,0),$E47+2)=Команды!$AJ$19,TRUE,FALSE)),INDEX(Команды!$AJ$2:$AK$19,MATCH(INDEX(Команды!$A$2:$AN$7500,MATCH(Y$3,Команды!$A$2:$A$7500,0),$E47+2),Команды!$AJ$2:$AJ$19,0),2),0)</f>
        <v>В</v>
      </c>
      <c r="Z47" s="175" t="str">
        <f>IF(OR(IF(INDEX(Команды!$A$2:$AN$7500,MATCH(Y$3,Команды!$A$2:$A$7500,0),$E47+2)=Команды!$AJ$2,TRUE,FALSE),IF(INDEX(Команды!$A$2:$AN$7500,MATCH(Y$3,Команды!$A$2:$A$7500,0),$E47+2)=Команды!$AJ$3,TRUE,FALSE),IF(INDEX(Команды!$A$2:$AN$7500,MATCH(Y$3,Команды!$A$2:$A$7500,0),$E47+2)=Команды!$AJ$4,TRUE,FALSE),IF(INDEX(Команды!$A$2:$AN$7500,MATCH(Y$3,Команды!$A$2:$A$7500,0),$E47+2)=Команды!$AJ$5,TRUE,FALSE),IF(INDEX(Команды!$A$2:$AN$7500,MATCH(Y$3,Команды!$A$2:$A$7500,0),$E47+2)=Команды!$AJ$6,TRUE,FALSE),IF(INDEX(Команды!$A$2:$AN$7500,MATCH(Y$3,Команды!$A$2:$A$7500,0),$E47+2)=Команды!$AJ$7,TRUE,FALSE),IF(INDEX(Команды!$A$2:$AN$7500,MATCH(Y$3,Команды!$A$2:$A$7500,0),$E47+2)=Команды!$AJ$8,TRUE,FALSE),IF(INDEX(Команды!$A$2:$AN$7500,MATCH(Y$3,Команды!$A$2:$A$7500,0),$E47+2)=Команды!$AJ$9,TRUE,FALSE),IF(INDEX(Команды!$A$2:$AN$7500,MATCH(Y$3,Команды!$A$2:$A$7500,0),$E47+2)=Команды!$AJ$10,TRUE,FALSE),IF(INDEX(Команды!$A$2:$AN$7500,MATCH(Y$3,Команды!$A$2:$A$7500,0),$E47+2)=Команды!$AJ$11,TRUE,FALSE),IF(INDEX(Команды!$A$2:$AN$7500,MATCH(Y$3,Команды!$A$2:$A$7500,0),$E47+2)=Команды!$AJ$12,TRUE,FALSE),IF(INDEX(Команды!$A$2:$AN$7500,MATCH(Y$3,Команды!$A$2:$A$7500,0),$E47+2)=Команды!$AJ$13,TRUE,FALSE),IF(INDEX(Команды!$A$2:$AN$7500,MATCH(Y$3,Команды!$A$2:$A$7500,0),$E47+2)=Команды!$AJ$14,TRUE,FALSE),IF(INDEX(Команды!$A$2:$AN$7500,MATCH(Y$3,Команды!$A$2:$A$7500,0),$E47+2)=Команды!$AJ$15,TRUE,FALSE),IF(INDEX(Команды!$A$2:$AN$7500,MATCH(Y$3,Команды!$A$2:$A$7500,0),$E47+2)=Команды!$AJ$16,TRUE,FALSE),IF(INDEX(Команды!$A$2:$AN$7500,MATCH(Y$3,Команды!$A$2:$A$7500,0),$E47+2)=Команды!$AJ$17,TRUE,FALSE),IF(INDEX(Команды!$A$2:$AN$7500,MATCH(Y$3,Команды!$A$2:$A$7500,0),$E47+2)=Команды!$AJ$18,TRUE,FALSE),IF(INDEX(Команды!$A$2:$AN$7500,MATCH(Y$3,Команды!$A$2:$A$7500,0),$E47+2)=Команды!$AJ$19,TRUE,FALSE)),INDEX(Команды!$AJ$2:$AL$19,MATCH(INDEX(Команды!$A$2:$AN$7500,MATCH(Y$3,Команды!$A$2:$A$7500,0),$E47+2),Команды!$AJ$2:$AJ$19,0),3),0)</f>
        <v>В</v>
      </c>
      <c r="AA47" s="342"/>
      <c r="AB47" s="174">
        <f>IF(OR(IF(INDEX(Команды!$A$2:$AN$7500,MATCH(AB$3,Команды!$A$2:$A$7500,0),$E47+2)=Команды!$AJ$2,TRUE,FALSE),IF(INDEX(Команды!$A$2:$AN$7500,MATCH(AB$3,Команды!$A$2:$A$7500,0),$E47+2)=Команды!$AJ$3,TRUE,FALSE),IF(INDEX(Команды!$A$2:$AN$7500,MATCH(AB$3,Команды!$A$2:$A$7500,0),$E47+2)=Команды!$AJ$4,TRUE,FALSE),IF(INDEX(Команды!$A$2:$AN$7500,MATCH(AB$3,Команды!$A$2:$A$7500,0),$E47+2)=Команды!$AJ$5,TRUE,FALSE),IF(INDEX(Команды!$A$2:$AN$7500,MATCH(AB$3,Команды!$A$2:$A$7500,0),$E47+2)=Команды!$AJ$6,TRUE,FALSE),IF(INDEX(Команды!$A$2:$AN$7500,MATCH(AB$3,Команды!$A$2:$A$7500,0),$E47+2)=Команды!$AJ$7,TRUE,FALSE),IF(INDEX(Команды!$A$2:$AN$7500,MATCH(AB$3,Команды!$A$2:$A$7500,0),$E47+2)=Команды!$AJ$8,TRUE,FALSE),IF(INDEX(Команды!$A$2:$AN$7500,MATCH(AB$3,Команды!$A$2:$A$7500,0),$E47+2)=Команды!$AJ$9,TRUE,FALSE),IF(INDEX(Команды!$A$2:$AN$7500,MATCH(AB$3,Команды!$A$2:$A$7500,0),$E47+2)=Команды!$AJ$10,TRUE,FALSE),IF(INDEX(Команды!$A$2:$AN$7500,MATCH(AB$3,Команды!$A$2:$A$7500,0),$E47+2)=Команды!$AJ$11,TRUE,FALSE),IF(INDEX(Команды!$A$2:$AN$7500,MATCH(AB$3,Команды!$A$2:$A$7500,0),$E47+2)=Команды!$AJ$12,TRUE,FALSE),IF(INDEX(Команды!$A$2:$AN$7500,MATCH(AB$3,Команды!$A$2:$A$7500,0),$E47+2)=Команды!$AJ$13,TRUE,FALSE),IF(INDEX(Команды!$A$2:$AN$7500,MATCH(AB$3,Команды!$A$2:$A$7500,0),$E47+2)=Команды!$AJ$14,TRUE,FALSE),IF(INDEX(Команды!$A$2:$AN$7500,MATCH(AB$3,Команды!$A$2:$A$7500,0),$E47+2)=Команды!$AJ$15,TRUE,FALSE),IF(INDEX(Команды!$A$2:$AN$7500,MATCH(AB$3,Команды!$A$2:$A$7500,0),$E47+2)=Команды!$AJ$16,TRUE,FALSE),,IF(INDEX(Команды!$A$2:$AN$7500,MATCH(AB$3,Команды!$A$2:$A$7500,0),$E47+2)=Команды!$AJ$17,TRUE,FALSE),,IF(INDEX(Команды!$A$2:$AN$7500,MATCH(AB$3,Команды!$A$2:$A$7500,0),$E47+2)=Команды!$AJ$18,TRUE,FALSE),,IF(INDEX(Команды!$A$2:$AN$7500,MATCH(AB$3,Команды!$A$2:$A$7500,0),$E47+2)=Команды!$AJ$19,TRUE,FALSE)),INDEX(Команды!$AJ$2:$AK$19,MATCH(INDEX(Команды!$A$2:$AN$7500,MATCH(AB$3,Команды!$A$2:$A$7500,0),$E47+2),Команды!$AJ$2:$AJ$19,0),2),0)</f>
        <v>0.375</v>
      </c>
      <c r="AC47" s="175">
        <f>IF(OR(IF(INDEX(Команды!$A$2:$AN$7500,MATCH(AB$3,Команды!$A$2:$A$7500,0),$E47+2)=Команды!$AJ$2,TRUE,FALSE),IF(INDEX(Команды!$A$2:$AN$7500,MATCH(AB$3,Команды!$A$2:$A$7500,0),$E47+2)=Команды!$AJ$3,TRUE,FALSE),IF(INDEX(Команды!$A$2:$AN$7500,MATCH(AB$3,Команды!$A$2:$A$7500,0),$E47+2)=Команды!$AJ$4,TRUE,FALSE),IF(INDEX(Команды!$A$2:$AN$7500,MATCH(AB$3,Команды!$A$2:$A$7500,0),$E47+2)=Команды!$AJ$5,TRUE,FALSE),IF(INDEX(Команды!$A$2:$AN$7500,MATCH(AB$3,Команды!$A$2:$A$7500,0),$E47+2)=Команды!$AJ$6,TRUE,FALSE),IF(INDEX(Команды!$A$2:$AN$7500,MATCH(AB$3,Команды!$A$2:$A$7500,0),$E47+2)=Команды!$AJ$7,TRUE,FALSE),IF(INDEX(Команды!$A$2:$AN$7500,MATCH(AB$3,Команды!$A$2:$A$7500,0),$E47+2)=Команды!$AJ$8,TRUE,FALSE),IF(INDEX(Команды!$A$2:$AN$7500,MATCH(AB$3,Команды!$A$2:$A$7500,0),$E47+2)=Команды!$AJ$9,TRUE,FALSE),IF(INDEX(Команды!$A$2:$AN$7500,MATCH(AB$3,Команды!$A$2:$A$7500,0),$E47+2)=Команды!$AJ$10,TRUE,FALSE),IF(INDEX(Команды!$A$2:$AN$7500,MATCH(AB$3,Команды!$A$2:$A$7500,0),$E47+2)=Команды!$AJ$11,TRUE,FALSE),IF(INDEX(Команды!$A$2:$AN$7500,MATCH(AB$3,Команды!$A$2:$A$7500,0),$E47+2)=Команды!$AJ$12,TRUE,FALSE),IF(INDEX(Команды!$A$2:$AN$7500,MATCH(AB$3,Команды!$A$2:$A$7500,0),$E47+2)=Команды!$AJ$13,TRUE,FALSE),IF(INDEX(Команды!$A$2:$AN$7500,MATCH(AB$3,Команды!$A$2:$A$7500,0),$E47+2)=Команды!$AJ$14,TRUE,FALSE),IF(INDEX(Команды!$A$2:$AN$7500,MATCH(AB$3,Команды!$A$2:$A$7500,0),$E47+2)=Команды!$AJ$15,TRUE,FALSE),IF(INDEX(Команды!$A$2:$AN$7500,MATCH(AB$3,Команды!$A$2:$A$7500,0),$E47+2)=Команды!$AJ$16,TRUE,FALSE),IF(INDEX(Команды!$A$2:$AN$7500,MATCH(AB$3,Команды!$A$2:$A$7500,0),$E47+2)=Команды!$AJ$17,TRUE,FALSE),IF(INDEX(Команды!$A$2:$AN$7500,MATCH(AB$3,Команды!$A$2:$A$7500,0),$E47+2)=Команды!$AJ$18,TRUE,FALSE),IF(INDEX(Команды!$A$2:$AN$7500,MATCH(AB$3,Команды!$A$2:$A$7500,0),$E47+2)=Команды!$AJ$19,TRUE,FALSE)),INDEX(Команды!$AJ$2:$AL$19,MATCH(INDEX(Команды!$A$2:$AN$7500,MATCH(AB$3,Команды!$A$2:$A$7500,0),$E47+2),Команды!$AJ$2:$AJ$19,0),3),0)</f>
        <v>0.75</v>
      </c>
      <c r="AD47" s="342"/>
      <c r="AE47" s="174">
        <f>IF(OR(IF(INDEX(Команды!$A$2:$AN$7500,MATCH(AE$3,Команды!$A$2:$A$7500,0),$E47+2)=Команды!$AJ$2,TRUE,FALSE),IF(INDEX(Команды!$A$2:$AN$7500,MATCH(AE$3,Команды!$A$2:$A$7500,0),$E47+2)=Команды!$AJ$3,TRUE,FALSE),IF(INDEX(Команды!$A$2:$AN$7500,MATCH(AE$3,Команды!$A$2:$A$7500,0),$E47+2)=Команды!$AJ$4,TRUE,FALSE),IF(INDEX(Команды!$A$2:$AN$7500,MATCH(AE$3,Команды!$A$2:$A$7500,0),$E47+2)=Команды!$AJ$5,TRUE,FALSE),IF(INDEX(Команды!$A$2:$AN$7500,MATCH(AE$3,Команды!$A$2:$A$7500,0),$E47+2)=Команды!$AJ$6,TRUE,FALSE),IF(INDEX(Команды!$A$2:$AN$7500,MATCH(AE$3,Команды!$A$2:$A$7500,0),$E47+2)=Команды!$AJ$7,TRUE,FALSE),IF(INDEX(Команды!$A$2:$AN$7500,MATCH(AE$3,Команды!$A$2:$A$7500,0),$E47+2)=Команды!$AJ$8,TRUE,FALSE),IF(INDEX(Команды!$A$2:$AN$7500,MATCH(AE$3,Команды!$A$2:$A$7500,0),$E47+2)=Команды!$AJ$9,TRUE,FALSE),IF(INDEX(Команды!$A$2:$AN$7500,MATCH(AE$3,Команды!$A$2:$A$7500,0),$E47+2)=Команды!$AJ$10,TRUE,FALSE),IF(INDEX(Команды!$A$2:$AN$7500,MATCH(AE$3,Команды!$A$2:$A$7500,0),$E47+2)=Команды!$AJ$11,TRUE,FALSE),IF(INDEX(Команды!$A$2:$AN$7500,MATCH(AE$3,Команды!$A$2:$A$7500,0),$E47+2)=Команды!$AJ$12,TRUE,FALSE),IF(INDEX(Команды!$A$2:$AN$7500,MATCH(AE$3,Команды!$A$2:$A$7500,0),$E47+2)=Команды!$AJ$13,TRUE,FALSE),IF(INDEX(Команды!$A$2:$AN$7500,MATCH(AE$3,Команды!$A$2:$A$7500,0),$E47+2)=Команды!$AJ$14,TRUE,FALSE),IF(INDEX(Команды!$A$2:$AN$7500,MATCH(AE$3,Команды!$A$2:$A$7500,0),$E47+2)=Команды!$AJ$15,TRUE,FALSE),IF(INDEX(Команды!$A$2:$AN$7500,MATCH(AE$3,Команды!$A$2:$A$7500,0),$E47+2)=Команды!$AJ$16,TRUE,FALSE),,IF(INDEX(Команды!$A$2:$AN$7500,MATCH(AE$3,Команды!$A$2:$A$7500,0),$E47+2)=Команды!$AJ$17,TRUE,FALSE),,IF(INDEX(Команды!$A$2:$AN$7500,MATCH(AE$3,Команды!$A$2:$A$7500,0),$E47+2)=Команды!$AJ$18,TRUE,FALSE),,IF(INDEX(Команды!$A$2:$AN$7500,MATCH(AE$3,Команды!$A$2:$A$7500,0),$E47+2)=Команды!$AJ$19,TRUE,FALSE)),INDEX(Команды!$AJ$2:$AK$19,MATCH(INDEX(Команды!$A$2:$AN$7500,MATCH(AE$3,Команды!$A$2:$A$7500,0),$E47+2),Команды!$AJ$2:$AJ$19,0),2),0)</f>
        <v>0.41666666666666669</v>
      </c>
      <c r="AF47" s="175">
        <f>IF(OR(IF(INDEX(Команды!$A$2:$AN$7500,MATCH(AE$3,Команды!$A$2:$A$7500,0),$E47+2)=Команды!$AJ$2,TRUE,FALSE),IF(INDEX(Команды!$A$2:$AN$7500,MATCH(AE$3,Команды!$A$2:$A$7500,0),$E47+2)=Команды!$AJ$3,TRUE,FALSE),IF(INDEX(Команды!$A$2:$AN$7500,MATCH(AE$3,Команды!$A$2:$A$7500,0),$E47+2)=Команды!$AJ$4,TRUE,FALSE),IF(INDEX(Команды!$A$2:$AN$7500,MATCH(AE$3,Команды!$A$2:$A$7500,0),$E47+2)=Команды!$AJ$5,TRUE,FALSE),IF(INDEX(Команды!$A$2:$AN$7500,MATCH(AE$3,Команды!$A$2:$A$7500,0),$E47+2)=Команды!$AJ$6,TRUE,FALSE),IF(INDEX(Команды!$A$2:$AN$7500,MATCH(AE$3,Команды!$A$2:$A$7500,0),$E47+2)=Команды!$AJ$7,TRUE,FALSE),IF(INDEX(Команды!$A$2:$AN$7500,MATCH(AE$3,Команды!$A$2:$A$7500,0),$E47+2)=Команды!$AJ$8,TRUE,FALSE),IF(INDEX(Команды!$A$2:$AN$7500,MATCH(AE$3,Команды!$A$2:$A$7500,0),$E47+2)=Команды!$AJ$9,TRUE,FALSE),IF(INDEX(Команды!$A$2:$AN$7500,MATCH(AE$3,Команды!$A$2:$A$7500,0),$E47+2)=Команды!$AJ$10,TRUE,FALSE),IF(INDEX(Команды!$A$2:$AN$7500,MATCH(AE$3,Команды!$A$2:$A$7500,0),$E47+2)=Команды!$AJ$11,TRUE,FALSE),IF(INDEX(Команды!$A$2:$AN$7500,MATCH(AE$3,Команды!$A$2:$A$7500,0),$E47+2)=Команды!$AJ$12,TRUE,FALSE),IF(INDEX(Команды!$A$2:$AN$7500,MATCH(AE$3,Команды!$A$2:$A$7500,0),$E47+2)=Команды!$AJ$13,TRUE,FALSE),IF(INDEX(Команды!$A$2:$AN$7500,MATCH(AE$3,Команды!$A$2:$A$7500,0),$E47+2)=Команды!$AJ$14,TRUE,FALSE),IF(INDEX(Команды!$A$2:$AN$7500,MATCH(AE$3,Команды!$A$2:$A$7500,0),$E47+2)=Команды!$AJ$15,TRUE,FALSE),IF(INDEX(Команды!$A$2:$AN$7500,MATCH(AE$3,Команды!$A$2:$A$7500,0),$E47+2)=Команды!$AJ$16,TRUE,FALSE),IF(INDEX(Команды!$A$2:$AN$7500,MATCH(AE$3,Команды!$A$2:$A$7500,0),$E47+2)=Команды!$AJ$17,TRUE,FALSE),IF(INDEX(Команды!$A$2:$AN$7500,MATCH(AE$3,Команды!$A$2:$A$7500,0),$E47+2)=Команды!$AJ$18,TRUE,FALSE),IF(INDEX(Команды!$A$2:$AN$7500,MATCH(AE$3,Команды!$A$2:$A$7500,0),$E47+2)=Команды!$AJ$19,TRUE,FALSE)),INDEX(Команды!$AJ$2:$AL$19,MATCH(INDEX(Команды!$A$2:$AN$7500,MATCH(AE$3,Команды!$A$2:$A$7500,0),$E47+2),Команды!$AJ$2:$AJ$19,0),3),0)</f>
        <v>0.79166666666666663</v>
      </c>
      <c r="AG47" s="342"/>
      <c r="AH47" s="174">
        <f>IF(OR(IF(INDEX(Команды!$A$2:$AN$7500,MATCH(AH$3,Команды!$A$2:$A$7500,0),$E47+2)=Команды!$AJ$2,TRUE,FALSE),IF(INDEX(Команды!$A$2:$AN$7500,MATCH(AH$3,Команды!$A$2:$A$7500,0),$E47+2)=Команды!$AJ$3,TRUE,FALSE),IF(INDEX(Команды!$A$2:$AN$7500,MATCH(AH$3,Команды!$A$2:$A$7500,0),$E47+2)=Команды!$AJ$4,TRUE,FALSE),IF(INDEX(Команды!$A$2:$AN$7500,MATCH(AH$3,Команды!$A$2:$A$7500,0),$E47+2)=Команды!$AJ$5,TRUE,FALSE),IF(INDEX(Команды!$A$2:$AN$7500,MATCH(AH$3,Команды!$A$2:$A$7500,0),$E47+2)=Команды!$AJ$6,TRUE,FALSE),IF(INDEX(Команды!$A$2:$AN$7500,MATCH(AH$3,Команды!$A$2:$A$7500,0),$E47+2)=Команды!$AJ$7,TRUE,FALSE),IF(INDEX(Команды!$A$2:$AN$7500,MATCH(AH$3,Команды!$A$2:$A$7500,0),$E47+2)=Команды!$AJ$8,TRUE,FALSE),IF(INDEX(Команды!$A$2:$AN$7500,MATCH(AH$3,Команды!$A$2:$A$7500,0),$E47+2)=Команды!$AJ$9,TRUE,FALSE),IF(INDEX(Команды!$A$2:$AN$7500,MATCH(AH$3,Команды!$A$2:$A$7500,0),$E47+2)=Команды!$AJ$10,TRUE,FALSE),IF(INDEX(Команды!$A$2:$AN$7500,MATCH(AH$3,Команды!$A$2:$A$7500,0),$E47+2)=Команды!$AJ$11,TRUE,FALSE),IF(INDEX(Команды!$A$2:$AN$7500,MATCH(AH$3,Команды!$A$2:$A$7500,0),$E47+2)=Команды!$AJ$12,TRUE,FALSE),IF(INDEX(Команды!$A$2:$AN$7500,MATCH(AH$3,Команды!$A$2:$A$7500,0),$E47+2)=Команды!$AJ$13,TRUE,FALSE),IF(INDEX(Команды!$A$2:$AN$7500,MATCH(AH$3,Команды!$A$2:$A$7500,0),$E47+2)=Команды!$AJ$14,TRUE,FALSE),IF(INDEX(Команды!$A$2:$AN$7500,MATCH(AH$3,Команды!$A$2:$A$7500,0),$E47+2)=Команды!$AJ$15,TRUE,FALSE),IF(INDEX(Команды!$A$2:$AN$7500,MATCH(AH$3,Команды!$A$2:$A$7500,0),$E47+2)=Команды!$AJ$16,TRUE,FALSE),,IF(INDEX(Команды!$A$2:$AN$7500,MATCH(AH$3,Команды!$A$2:$A$7500,0),$E47+2)=Команды!$AJ$17,TRUE,FALSE),,IF(INDEX(Команды!$A$2:$AN$7500,MATCH(AH$3,Команды!$A$2:$A$7500,0),$E47+2)=Команды!$AJ$18,TRUE,FALSE),,IF(INDEX(Команды!$A$2:$AN$7500,MATCH(AH$3,Команды!$A$2:$A$7500,0),$E47+2)=Команды!$AJ$19,TRUE,FALSE)),INDEX(Команды!$AJ$2:$AK$19,MATCH(INDEX(Команды!$A$2:$AN$7500,MATCH(AH$3,Команды!$A$2:$A$7500,0),$E47+2),Команды!$AJ$2:$AJ$19,0),2),0)</f>
        <v>0.58333333333333337</v>
      </c>
      <c r="AI47" s="175">
        <f>IF(OR(IF(INDEX(Команды!$A$2:$AN$7500,MATCH(AH$3,Команды!$A$2:$A$7500,0),$E47+2)=Команды!$AJ$2,TRUE,FALSE),IF(INDEX(Команды!$A$2:$AN$7500,MATCH(AH$3,Команды!$A$2:$A$7500,0),$E47+2)=Команды!$AJ$3,TRUE,FALSE),IF(INDEX(Команды!$A$2:$AN$7500,MATCH(AH$3,Команды!$A$2:$A$7500,0),$E47+2)=Команды!$AJ$4,TRUE,FALSE),IF(INDEX(Команды!$A$2:$AN$7500,MATCH(AH$3,Команды!$A$2:$A$7500,0),$E47+2)=Команды!$AJ$5,TRUE,FALSE),IF(INDEX(Команды!$A$2:$AN$7500,MATCH(AH$3,Команды!$A$2:$A$7500,0),$E47+2)=Команды!$AJ$6,TRUE,FALSE),IF(INDEX(Команды!$A$2:$AN$7500,MATCH(AH$3,Команды!$A$2:$A$7500,0),$E47+2)=Команды!$AJ$7,TRUE,FALSE),IF(INDEX(Команды!$A$2:$AN$7500,MATCH(AH$3,Команды!$A$2:$A$7500,0),$E47+2)=Команды!$AJ$8,TRUE,FALSE),IF(INDEX(Команды!$A$2:$AN$7500,MATCH(AH$3,Команды!$A$2:$A$7500,0),$E47+2)=Команды!$AJ$9,TRUE,FALSE),IF(INDEX(Команды!$A$2:$AN$7500,MATCH(AH$3,Команды!$A$2:$A$7500,0),$E47+2)=Команды!$AJ$10,TRUE,FALSE),IF(INDEX(Команды!$A$2:$AN$7500,MATCH(AH$3,Команды!$A$2:$A$7500,0),$E47+2)=Команды!$AJ$11,TRUE,FALSE),IF(INDEX(Команды!$A$2:$AN$7500,MATCH(AH$3,Команды!$A$2:$A$7500,0),$E47+2)=Команды!$AJ$12,TRUE,FALSE),IF(INDEX(Команды!$A$2:$AN$7500,MATCH(AH$3,Команды!$A$2:$A$7500,0),$E47+2)=Команды!$AJ$13,TRUE,FALSE),IF(INDEX(Команды!$A$2:$AN$7500,MATCH(AH$3,Команды!$A$2:$A$7500,0),$E47+2)=Команды!$AJ$14,TRUE,FALSE),IF(INDEX(Команды!$A$2:$AN$7500,MATCH(AH$3,Команды!$A$2:$A$7500,0),$E47+2)=Команды!$AJ$15,TRUE,FALSE),IF(INDEX(Команды!$A$2:$AN$7500,MATCH(AH$3,Команды!$A$2:$A$7500,0),$E47+2)=Команды!$AJ$16,TRUE,FALSE),IF(INDEX(Команды!$A$2:$AN$7500,MATCH(AH$3,Команды!$A$2:$A$7500,0),$E47+2)=Команды!$AJ$17,TRUE,FALSE),IF(INDEX(Команды!$A$2:$AN$7500,MATCH(AH$3,Команды!$A$2:$A$7500,0),$E47+2)=Команды!$AJ$18,TRUE,FALSE),IF(INDEX(Команды!$A$2:$AN$7500,MATCH(AH$3,Команды!$A$2:$A$7500,0),$E47+2)=Команды!$AJ$19,TRUE,FALSE)),INDEX(Команды!$AJ$2:$AL$19,MATCH(INDEX(Команды!$A$2:$AN$7500,MATCH(AH$3,Команды!$A$2:$A$7500,0),$E47+2),Команды!$AJ$2:$AJ$19,0),3),0)</f>
        <v>0.95833333333333337</v>
      </c>
      <c r="AJ47" s="342"/>
      <c r="AK47" s="174">
        <f>IF(OR(IF(INDEX(Команды!$A$2:$AN$7500,MATCH(AK$3,Команды!$A$2:$A$7500,0),$E47+2)=Команды!$AJ$2,TRUE,FALSE),IF(INDEX(Команды!$A$2:$AN$7500,MATCH(AK$3,Команды!$A$2:$A$7500,0),$E47+2)=Команды!$AJ$3,TRUE,FALSE),IF(INDEX(Команды!$A$2:$AN$7500,MATCH(AK$3,Команды!$A$2:$A$7500,0),$E47+2)=Команды!$AJ$4,TRUE,FALSE),IF(INDEX(Команды!$A$2:$AN$7500,MATCH(AK$3,Команды!$A$2:$A$7500,0),$E47+2)=Команды!$AJ$5,TRUE,FALSE),IF(INDEX(Команды!$A$2:$AN$7500,MATCH(AK$3,Команды!$A$2:$A$7500,0),$E47+2)=Команды!$AJ$6,TRUE,FALSE),IF(INDEX(Команды!$A$2:$AN$7500,MATCH(AK$3,Команды!$A$2:$A$7500,0),$E47+2)=Команды!$AJ$7,TRUE,FALSE),IF(INDEX(Команды!$A$2:$AN$7500,MATCH(AK$3,Команды!$A$2:$A$7500,0),$E47+2)=Команды!$AJ$8,TRUE,FALSE),IF(INDEX(Команды!$A$2:$AN$7500,MATCH(AK$3,Команды!$A$2:$A$7500,0),$E47+2)=Команды!$AJ$9,TRUE,FALSE),IF(INDEX(Команды!$A$2:$AN$7500,MATCH(AK$3,Команды!$A$2:$A$7500,0),$E47+2)=Команды!$AJ$10,TRUE,FALSE),IF(INDEX(Команды!$A$2:$AN$7500,MATCH(AK$3,Команды!$A$2:$A$7500,0),$E47+2)=Команды!$AJ$11,TRUE,FALSE),IF(INDEX(Команды!$A$2:$AN$7500,MATCH(AK$3,Команды!$A$2:$A$7500,0),$E47+2)=Команды!$AJ$12,TRUE,FALSE),IF(INDEX(Команды!$A$2:$AN$7500,MATCH(AK$3,Команды!$A$2:$A$7500,0),$E47+2)=Команды!$AJ$13,TRUE,FALSE),IF(INDEX(Команды!$A$2:$AN$7500,MATCH(AK$3,Команды!$A$2:$A$7500,0),$E47+2)=Команды!$AJ$14,TRUE,FALSE),IF(INDEX(Команды!$A$2:$AN$7500,MATCH(AK$3,Команды!$A$2:$A$7500,0),$E47+2)=Команды!$AJ$15,TRUE,FALSE),IF(INDEX(Команды!$A$2:$AN$7500,MATCH(AK$3,Команды!$A$2:$A$7500,0),$E47+2)=Команды!$AJ$16,TRUE,FALSE),,IF(INDEX(Команды!$A$2:$AN$7500,MATCH(AK$3,Команды!$A$2:$A$7500,0),$E47+2)=Команды!$AJ$17,TRUE,FALSE),,IF(INDEX(Команды!$A$2:$AN$7500,MATCH(AK$3,Команды!$A$2:$A$7500,0),$E47+2)=Команды!$AJ$18,TRUE,FALSE),,IF(INDEX(Команды!$A$2:$AN$7500,MATCH(AK$3,Команды!$A$2:$A$7500,0),$E47+2)=Команды!$AJ$19,TRUE,FALSE)),INDEX(Команды!$AJ$2:$AK$19,MATCH(INDEX(Команды!$A$2:$AN$7500,MATCH(AK$3,Команды!$A$2:$A$7500,0),$E47+2),Команды!$AJ$2:$AJ$19,0),2),0)</f>
        <v>0.58333333333333337</v>
      </c>
      <c r="AL47" s="175">
        <f>IF(OR(IF(INDEX(Команды!$A$2:$AN$7500,MATCH(AK$3,Команды!$A$2:$A$7500,0),$E47+2)=Команды!$AJ$2,TRUE,FALSE),IF(INDEX(Команды!$A$2:$AN$7500,MATCH(AK$3,Команды!$A$2:$A$7500,0),$E47+2)=Команды!$AJ$3,TRUE,FALSE),IF(INDEX(Команды!$A$2:$AN$7500,MATCH(AK$3,Команды!$A$2:$A$7500,0),$E47+2)=Команды!$AJ$4,TRUE,FALSE),IF(INDEX(Команды!$A$2:$AN$7500,MATCH(AK$3,Команды!$A$2:$A$7500,0),$E47+2)=Команды!$AJ$5,TRUE,FALSE),IF(INDEX(Команды!$A$2:$AN$7500,MATCH(AK$3,Команды!$A$2:$A$7500,0),$E47+2)=Команды!$AJ$6,TRUE,FALSE),IF(INDEX(Команды!$A$2:$AN$7500,MATCH(AK$3,Команды!$A$2:$A$7500,0),$E47+2)=Команды!$AJ$7,TRUE,FALSE),IF(INDEX(Команды!$A$2:$AN$7500,MATCH(AK$3,Команды!$A$2:$A$7500,0),$E47+2)=Команды!$AJ$8,TRUE,FALSE),IF(INDEX(Команды!$A$2:$AN$7500,MATCH(AK$3,Команды!$A$2:$A$7500,0),$E47+2)=Команды!$AJ$9,TRUE,FALSE),IF(INDEX(Команды!$A$2:$AN$7500,MATCH(AK$3,Команды!$A$2:$A$7500,0),$E47+2)=Команды!$AJ$10,TRUE,FALSE),IF(INDEX(Команды!$A$2:$AN$7500,MATCH(AK$3,Команды!$A$2:$A$7500,0),$E47+2)=Команды!$AJ$11,TRUE,FALSE),IF(INDEX(Команды!$A$2:$AN$7500,MATCH(AK$3,Команды!$A$2:$A$7500,0),$E47+2)=Команды!$AJ$12,TRUE,FALSE),IF(INDEX(Команды!$A$2:$AN$7500,MATCH(AK$3,Команды!$A$2:$A$7500,0),$E47+2)=Команды!$AJ$13,TRUE,FALSE),IF(INDEX(Команды!$A$2:$AN$7500,MATCH(AK$3,Команды!$A$2:$A$7500,0),$E47+2)=Команды!$AJ$14,TRUE,FALSE),IF(INDEX(Команды!$A$2:$AN$7500,MATCH(AK$3,Команды!$A$2:$A$7500,0),$E47+2)=Команды!$AJ$15,TRUE,FALSE),IF(INDEX(Команды!$A$2:$AN$7500,MATCH(AK$3,Команды!$A$2:$A$7500,0),$E47+2)=Команды!$AJ$16,TRUE,FALSE),IF(INDEX(Команды!$A$2:$AN$7500,MATCH(AK$3,Команды!$A$2:$A$7500,0),$E47+2)=Команды!$AJ$17,TRUE,FALSE),IF(INDEX(Команды!$A$2:$AN$7500,MATCH(AK$3,Команды!$A$2:$A$7500,0),$E47+2)=Команды!$AJ$18,TRUE,FALSE),IF(INDEX(Команды!$A$2:$AN$7500,MATCH(AK$3,Команды!$A$2:$A$7500,0),$E47+2)=Команды!$AJ$19,TRUE,FALSE)),INDEX(Команды!$AJ$2:$AL$19,MATCH(INDEX(Команды!$A$2:$AN$7500,MATCH(AK$3,Команды!$A$2:$A$7500,0),$E47+2),Команды!$AJ$2:$AJ$19,0),3),0)</f>
        <v>0.95833333333333337</v>
      </c>
      <c r="AM47" s="342"/>
      <c r="AN47" s="174" t="str">
        <f>IF(OR(IF(INDEX(Команды!$A$2:$AN$7500,MATCH(AN$3,Команды!$A$2:$A$7500,0),$E47+2)=Команды!$AJ$2,TRUE,FALSE),IF(INDEX(Команды!$A$2:$AN$7500,MATCH(AN$3,Команды!$A$2:$A$7500,0),$E47+2)=Команды!$AJ$3,TRUE,FALSE),IF(INDEX(Команды!$A$2:$AN$7500,MATCH(AN$3,Команды!$A$2:$A$7500,0),$E47+2)=Команды!$AJ$4,TRUE,FALSE),IF(INDEX(Команды!$A$2:$AN$7500,MATCH(AN$3,Команды!$A$2:$A$7500,0),$E47+2)=Команды!$AJ$5,TRUE,FALSE),IF(INDEX(Команды!$A$2:$AN$7500,MATCH(AN$3,Команды!$A$2:$A$7500,0),$E47+2)=Команды!$AJ$6,TRUE,FALSE),IF(INDEX(Команды!$A$2:$AN$7500,MATCH(AN$3,Команды!$A$2:$A$7500,0),$E47+2)=Команды!$AJ$7,TRUE,FALSE),IF(INDEX(Команды!$A$2:$AN$7500,MATCH(AN$3,Команды!$A$2:$A$7500,0),$E47+2)=Команды!$AJ$8,TRUE,FALSE),IF(INDEX(Команды!$A$2:$AN$7500,MATCH(AN$3,Команды!$A$2:$A$7500,0),$E47+2)=Команды!$AJ$9,TRUE,FALSE),IF(INDEX(Команды!$A$2:$AN$7500,MATCH(AN$3,Команды!$A$2:$A$7500,0),$E47+2)=Команды!$AJ$10,TRUE,FALSE),IF(INDEX(Команды!$A$2:$AN$7500,MATCH(AN$3,Команды!$A$2:$A$7500,0),$E47+2)=Команды!$AJ$11,TRUE,FALSE),IF(INDEX(Команды!$A$2:$AN$7500,MATCH(AN$3,Команды!$A$2:$A$7500,0),$E47+2)=Команды!$AJ$12,TRUE,FALSE),IF(INDEX(Команды!$A$2:$AN$7500,MATCH(AN$3,Команды!$A$2:$A$7500,0),$E47+2)=Команды!$AJ$13,TRUE,FALSE),IF(INDEX(Команды!$A$2:$AN$7500,MATCH(AN$3,Команды!$A$2:$A$7500,0),$E47+2)=Команды!$AJ$14,TRUE,FALSE),IF(INDEX(Команды!$A$2:$AN$7500,MATCH(AN$3,Команды!$A$2:$A$7500,0),$E47+2)=Команды!$AJ$15,TRUE,FALSE),IF(INDEX(Команды!$A$2:$AN$7500,MATCH(AN$3,Команды!$A$2:$A$7500,0),$E47+2)=Команды!$AJ$16,TRUE,FALSE),,IF(INDEX(Команды!$A$2:$AN$7500,MATCH(AN$3,Команды!$A$2:$A$7500,0),$E47+2)=Команды!$AJ$17,TRUE,FALSE),,IF(INDEX(Команды!$A$2:$AN$7500,MATCH(AN$3,Команды!$A$2:$A$7500,0),$E47+2)=Команды!$AJ$18,TRUE,FALSE),,IF(INDEX(Команды!$A$2:$AN$7500,MATCH(AN$3,Команды!$A$2:$A$7500,0),$E47+2)=Команды!$AJ$19,TRUE,FALSE)),INDEX(Команды!$AJ$2:$AK$19,MATCH(INDEX(Команды!$A$2:$AN$7500,MATCH(AN$3,Команды!$A$2:$A$7500,0),$E47+2),Команды!$AJ$2:$AJ$19,0),2),0)</f>
        <v>В</v>
      </c>
      <c r="AO47" s="175" t="str">
        <f>IF(OR(IF(INDEX(Команды!$A$2:$AN$7500,MATCH(AN$3,Команды!$A$2:$A$7500,0),$E47+2)=Команды!$AJ$2,TRUE,FALSE),IF(INDEX(Команды!$A$2:$AN$7500,MATCH(AN$3,Команды!$A$2:$A$7500,0),$E47+2)=Команды!$AJ$3,TRUE,FALSE),IF(INDEX(Команды!$A$2:$AN$7500,MATCH(AN$3,Команды!$A$2:$A$7500,0),$E47+2)=Команды!$AJ$4,TRUE,FALSE),IF(INDEX(Команды!$A$2:$AN$7500,MATCH(AN$3,Команды!$A$2:$A$7500,0),$E47+2)=Команды!$AJ$5,TRUE,FALSE),IF(INDEX(Команды!$A$2:$AN$7500,MATCH(AN$3,Команды!$A$2:$A$7500,0),$E47+2)=Команды!$AJ$6,TRUE,FALSE),IF(INDEX(Команды!$A$2:$AN$7500,MATCH(AN$3,Команды!$A$2:$A$7500,0),$E47+2)=Команды!$AJ$7,TRUE,FALSE),IF(INDEX(Команды!$A$2:$AN$7500,MATCH(AN$3,Команды!$A$2:$A$7500,0),$E47+2)=Команды!$AJ$8,TRUE,FALSE),IF(INDEX(Команды!$A$2:$AN$7500,MATCH(AN$3,Команды!$A$2:$A$7500,0),$E47+2)=Команды!$AJ$9,TRUE,FALSE),IF(INDEX(Команды!$A$2:$AN$7500,MATCH(AN$3,Команды!$A$2:$A$7500,0),$E47+2)=Команды!$AJ$10,TRUE,FALSE),IF(INDEX(Команды!$A$2:$AN$7500,MATCH(AN$3,Команды!$A$2:$A$7500,0),$E47+2)=Команды!$AJ$11,TRUE,FALSE),IF(INDEX(Команды!$A$2:$AN$7500,MATCH(AN$3,Команды!$A$2:$A$7500,0),$E47+2)=Команды!$AJ$12,TRUE,FALSE),IF(INDEX(Команды!$A$2:$AN$7500,MATCH(AN$3,Команды!$A$2:$A$7500,0),$E47+2)=Команды!$AJ$13,TRUE,FALSE),IF(INDEX(Команды!$A$2:$AN$7500,MATCH(AN$3,Команды!$A$2:$A$7500,0),$E47+2)=Команды!$AJ$14,TRUE,FALSE),IF(INDEX(Команды!$A$2:$AN$7500,MATCH(AN$3,Команды!$A$2:$A$7500,0),$E47+2)=Команды!$AJ$15,TRUE,FALSE),IF(INDEX(Команды!$A$2:$AN$7500,MATCH(AN$3,Команды!$A$2:$A$7500,0),$E47+2)=Команды!$AJ$16,TRUE,FALSE),IF(INDEX(Команды!$A$2:$AN$7500,MATCH(AN$3,Команды!$A$2:$A$7500,0),$E47+2)=Команды!$AJ$17,TRUE,FALSE),IF(INDEX(Команды!$A$2:$AN$7500,MATCH(AN$3,Команды!$A$2:$A$7500,0),$E47+2)=Команды!$AJ$18,TRUE,FALSE),IF(INDEX(Команды!$A$2:$AN$7500,MATCH(AN$3,Команды!$A$2:$A$7500,0),$E47+2)=Команды!$AJ$19,TRUE,FALSE)),INDEX(Команды!$AJ$2:$AL$19,MATCH(INDEX(Команды!$A$2:$AN$7500,MATCH(AN$3,Команды!$A$2:$A$7500,0),$E47+2),Команды!$AJ$2:$AJ$19,0),3),0)</f>
        <v>В</v>
      </c>
      <c r="AP47" s="342"/>
      <c r="AQ47" s="174" t="str">
        <f>IF(OR(IF(INDEX(Команды!$A$2:$AN$7500,MATCH(AQ$3,Команды!$A$2:$A$7500,0),$E47+2)=Команды!$AJ$2,TRUE,FALSE),IF(INDEX(Команды!$A$2:$AN$7500,MATCH(AQ$3,Команды!$A$2:$A$7500,0),$E47+2)=Команды!$AJ$3,TRUE,FALSE),IF(INDEX(Команды!$A$2:$AN$7500,MATCH(AQ$3,Команды!$A$2:$A$7500,0),$E47+2)=Команды!$AJ$4,TRUE,FALSE),IF(INDEX(Команды!$A$2:$AN$7500,MATCH(AQ$3,Команды!$A$2:$A$7500,0),$E47+2)=Команды!$AJ$5,TRUE,FALSE),IF(INDEX(Команды!$A$2:$AN$7500,MATCH(AQ$3,Команды!$A$2:$A$7500,0),$E47+2)=Команды!$AJ$6,TRUE,FALSE),IF(INDEX(Команды!$A$2:$AN$7500,MATCH(AQ$3,Команды!$A$2:$A$7500,0),$E47+2)=Команды!$AJ$7,TRUE,FALSE),IF(INDEX(Команды!$A$2:$AN$7500,MATCH(AQ$3,Команды!$A$2:$A$7500,0),$E47+2)=Команды!$AJ$8,TRUE,FALSE),IF(INDEX(Команды!$A$2:$AN$7500,MATCH(AQ$3,Команды!$A$2:$A$7500,0),$E47+2)=Команды!$AJ$9,TRUE,FALSE),IF(INDEX(Команды!$A$2:$AN$7500,MATCH(AQ$3,Команды!$A$2:$A$7500,0),$E47+2)=Команды!$AJ$10,TRUE,FALSE),IF(INDEX(Команды!$A$2:$AN$7500,MATCH(AQ$3,Команды!$A$2:$A$7500,0),$E47+2)=Команды!$AJ$11,TRUE,FALSE),IF(INDEX(Команды!$A$2:$AN$7500,MATCH(AQ$3,Команды!$A$2:$A$7500,0),$E47+2)=Команды!$AJ$12,TRUE,FALSE),IF(INDEX(Команды!$A$2:$AN$7500,MATCH(AQ$3,Команды!$A$2:$A$7500,0),$E47+2)=Команды!$AJ$13,TRUE,FALSE),IF(INDEX(Команды!$A$2:$AN$7500,MATCH(AQ$3,Команды!$A$2:$A$7500,0),$E47+2)=Команды!$AJ$14,TRUE,FALSE),IF(INDEX(Команды!$A$2:$AN$7500,MATCH(AQ$3,Команды!$A$2:$A$7500,0),$E47+2)=Команды!$AJ$15,TRUE,FALSE),IF(INDEX(Команды!$A$2:$AN$7500,MATCH(AQ$3,Команды!$A$2:$A$7500,0),$E47+2)=Команды!$AJ$16,TRUE,FALSE),,IF(INDEX(Команды!$A$2:$AN$7500,MATCH(AQ$3,Команды!$A$2:$A$7500,0),$E47+2)=Команды!$AJ$17,TRUE,FALSE),,IF(INDEX(Команды!$A$2:$AN$7500,MATCH(AQ$3,Команды!$A$2:$A$7500,0),$E47+2)=Команды!$AJ$18,TRUE,FALSE),,IF(INDEX(Команды!$A$2:$AN$7500,MATCH(AQ$3,Команды!$A$2:$A$7500,0),$E47+2)=Команды!$AJ$19,TRUE,FALSE)),INDEX(Команды!$AJ$2:$AK$19,MATCH(INDEX(Команды!$A$2:$AN$7500,MATCH(AQ$3,Команды!$A$2:$A$7500,0),$E47+2),Команды!$AJ$2:$AJ$19,0),2),0)</f>
        <v>В</v>
      </c>
      <c r="AR47" s="175" t="str">
        <f>IF(OR(IF(INDEX(Команды!$A$2:$AN$7500,MATCH(AQ$3,Команды!$A$2:$A$7500,0),$E47+2)=Команды!$AJ$2,TRUE,FALSE),IF(INDEX(Команды!$A$2:$AN$7500,MATCH(AQ$3,Команды!$A$2:$A$7500,0),$E47+2)=Команды!$AJ$3,TRUE,FALSE),IF(INDEX(Команды!$A$2:$AN$7500,MATCH(AQ$3,Команды!$A$2:$A$7500,0),$E47+2)=Команды!$AJ$4,TRUE,FALSE),IF(INDEX(Команды!$A$2:$AN$7500,MATCH(AQ$3,Команды!$A$2:$A$7500,0),$E47+2)=Команды!$AJ$5,TRUE,FALSE),IF(INDEX(Команды!$A$2:$AN$7500,MATCH(AQ$3,Команды!$A$2:$A$7500,0),$E47+2)=Команды!$AJ$6,TRUE,FALSE),IF(INDEX(Команды!$A$2:$AN$7500,MATCH(AQ$3,Команды!$A$2:$A$7500,0),$E47+2)=Команды!$AJ$7,TRUE,FALSE),IF(INDEX(Команды!$A$2:$AN$7500,MATCH(AQ$3,Команды!$A$2:$A$7500,0),$E47+2)=Команды!$AJ$8,TRUE,FALSE),IF(INDEX(Команды!$A$2:$AN$7500,MATCH(AQ$3,Команды!$A$2:$A$7500,0),$E47+2)=Команды!$AJ$9,TRUE,FALSE),IF(INDEX(Команды!$A$2:$AN$7500,MATCH(AQ$3,Команды!$A$2:$A$7500,0),$E47+2)=Команды!$AJ$10,TRUE,FALSE),IF(INDEX(Команды!$A$2:$AN$7500,MATCH(AQ$3,Команды!$A$2:$A$7500,0),$E47+2)=Команды!$AJ$11,TRUE,FALSE),IF(INDEX(Команды!$A$2:$AN$7500,MATCH(AQ$3,Команды!$A$2:$A$7500,0),$E47+2)=Команды!$AJ$12,TRUE,FALSE),IF(INDEX(Команды!$A$2:$AN$7500,MATCH(AQ$3,Команды!$A$2:$A$7500,0),$E47+2)=Команды!$AJ$13,TRUE,FALSE),IF(INDEX(Команды!$A$2:$AN$7500,MATCH(AQ$3,Команды!$A$2:$A$7500,0),$E47+2)=Команды!$AJ$14,TRUE,FALSE),IF(INDEX(Команды!$A$2:$AN$7500,MATCH(AQ$3,Команды!$A$2:$A$7500,0),$E47+2)=Команды!$AJ$15,TRUE,FALSE),IF(INDEX(Команды!$A$2:$AN$7500,MATCH(AQ$3,Команды!$A$2:$A$7500,0),$E47+2)=Команды!$AJ$16,TRUE,FALSE),IF(INDEX(Команды!$A$2:$AN$7500,MATCH(AQ$3,Команды!$A$2:$A$7500,0),$E47+2)=Команды!$AJ$17,TRUE,FALSE),IF(INDEX(Команды!$A$2:$AN$7500,MATCH(AQ$3,Команды!$A$2:$A$7500,0),$E47+2)=Команды!$AJ$18,TRUE,FALSE),IF(INDEX(Команды!$A$2:$AN$7500,MATCH(AQ$3,Команды!$A$2:$A$7500,0),$E47+2)=Команды!$AJ$19,TRUE,FALSE)),INDEX(Команды!$AJ$2:$AL$19,MATCH(INDEX(Команды!$A$2:$AN$7500,MATCH(AQ$3,Команды!$A$2:$A$7500,0),$E47+2),Команды!$AJ$2:$AJ$19,0),3),0)</f>
        <v>В</v>
      </c>
      <c r="AS47" s="342"/>
      <c r="AT47" s="174">
        <f>IF(OR(IF(INDEX(Команды!$A$2:$AN$7500,MATCH(AT$3,Команды!$A$2:$A$7500,0),$E47+2)=Команды!$AJ$2,TRUE,FALSE),IF(INDEX(Команды!$A$2:$AN$7500,MATCH(AT$3,Команды!$A$2:$A$7500,0),$E47+2)=Команды!$AJ$3,TRUE,FALSE),IF(INDEX(Команды!$A$2:$AN$7500,MATCH(AT$3,Команды!$A$2:$A$7500,0),$E47+2)=Команды!$AJ$4,TRUE,FALSE),IF(INDEX(Команды!$A$2:$AN$7500,MATCH(AT$3,Команды!$A$2:$A$7500,0),$E47+2)=Команды!$AJ$5,TRUE,FALSE),IF(INDEX(Команды!$A$2:$AN$7500,MATCH(AT$3,Команды!$A$2:$A$7500,0),$E47+2)=Команды!$AJ$6,TRUE,FALSE),IF(INDEX(Команды!$A$2:$AN$7500,MATCH(AT$3,Команды!$A$2:$A$7500,0),$E47+2)=Команды!$AJ$7,TRUE,FALSE),IF(INDEX(Команды!$A$2:$AN$7500,MATCH(AT$3,Команды!$A$2:$A$7500,0),$E47+2)=Команды!$AJ$8,TRUE,FALSE),IF(INDEX(Команды!$A$2:$AN$7500,MATCH(AT$3,Команды!$A$2:$A$7500,0),$E47+2)=Команды!$AJ$9,TRUE,FALSE),IF(INDEX(Команды!$A$2:$AN$7500,MATCH(AT$3,Команды!$A$2:$A$7500,0),$E47+2)=Команды!$AJ$10,TRUE,FALSE),IF(INDEX(Команды!$A$2:$AN$7500,MATCH(AT$3,Команды!$A$2:$A$7500,0),$E47+2)=Команды!$AJ$11,TRUE,FALSE),IF(INDEX(Команды!$A$2:$AN$7500,MATCH(AT$3,Команды!$A$2:$A$7500,0),$E47+2)=Команды!$AJ$12,TRUE,FALSE),IF(INDEX(Команды!$A$2:$AN$7500,MATCH(AT$3,Команды!$A$2:$A$7500,0),$E47+2)=Команды!$AJ$13,TRUE,FALSE),IF(INDEX(Команды!$A$2:$AN$7500,MATCH(AT$3,Команды!$A$2:$A$7500,0),$E47+2)=Команды!$AJ$14,TRUE,FALSE),IF(INDEX(Команды!$A$2:$AN$7500,MATCH(AT$3,Команды!$A$2:$A$7500,0),$E47+2)=Команды!$AJ$15,TRUE,FALSE),IF(INDEX(Команды!$A$2:$AN$7500,MATCH(AT$3,Команды!$A$2:$A$7500,0),$E47+2)=Команды!$AJ$16,TRUE,FALSE),,IF(INDEX(Команды!$A$2:$AN$7500,MATCH(AT$3,Команды!$A$2:$A$7500,0),$E47+2)=Команды!$AJ$17,TRUE,FALSE),,IF(INDEX(Команды!$A$2:$AN$7500,MATCH(AT$3,Команды!$A$2:$A$7500,0),$E47+2)=Команды!$AJ$18,TRUE,FALSE),,IF(INDEX(Команды!$A$2:$AN$7500,MATCH(AT$3,Команды!$A$2:$A$7500,0),$E47+2)=Команды!$AJ$19,TRUE,FALSE)),INDEX(Команды!$AJ$2:$AK$19,MATCH(INDEX(Команды!$A$2:$AN$7500,MATCH(AT$3,Команды!$A$2:$A$7500,0),$E47+2),Команды!$AJ$2:$AJ$19,0),2),0)</f>
        <v>0.3125</v>
      </c>
      <c r="AU47" s="175">
        <f>IF(OR(IF(INDEX(Команды!$A$2:$AN$7500,MATCH(AT$3,Команды!$A$2:$A$7500,0),$E47+2)=Команды!$AJ$2,TRUE,FALSE),IF(INDEX(Команды!$A$2:$AN$7500,MATCH(AT$3,Команды!$A$2:$A$7500,0),$E47+2)=Команды!$AJ$3,TRUE,FALSE),IF(INDEX(Команды!$A$2:$AN$7500,MATCH(AT$3,Команды!$A$2:$A$7500,0),$E47+2)=Команды!$AJ$4,TRUE,FALSE),IF(INDEX(Команды!$A$2:$AN$7500,MATCH(AT$3,Команды!$A$2:$A$7500,0),$E47+2)=Команды!$AJ$5,TRUE,FALSE),IF(INDEX(Команды!$A$2:$AN$7500,MATCH(AT$3,Команды!$A$2:$A$7500,0),$E47+2)=Команды!$AJ$6,TRUE,FALSE),IF(INDEX(Команды!$A$2:$AN$7500,MATCH(AT$3,Команды!$A$2:$A$7500,0),$E47+2)=Команды!$AJ$7,TRUE,FALSE),IF(INDEX(Команды!$A$2:$AN$7500,MATCH(AT$3,Команды!$A$2:$A$7500,0),$E47+2)=Команды!$AJ$8,TRUE,FALSE),IF(INDEX(Команды!$A$2:$AN$7500,MATCH(AT$3,Команды!$A$2:$A$7500,0),$E47+2)=Команды!$AJ$9,TRUE,FALSE),IF(INDEX(Команды!$A$2:$AN$7500,MATCH(AT$3,Команды!$A$2:$A$7500,0),$E47+2)=Команды!$AJ$10,TRUE,FALSE),IF(INDEX(Команды!$A$2:$AN$7500,MATCH(AT$3,Команды!$A$2:$A$7500,0),$E47+2)=Команды!$AJ$11,TRUE,FALSE),IF(INDEX(Команды!$A$2:$AN$7500,MATCH(AT$3,Команды!$A$2:$A$7500,0),$E47+2)=Команды!$AJ$12,TRUE,FALSE),IF(INDEX(Команды!$A$2:$AN$7500,MATCH(AT$3,Команды!$A$2:$A$7500,0),$E47+2)=Команды!$AJ$13,TRUE,FALSE),IF(INDEX(Команды!$A$2:$AN$7500,MATCH(AT$3,Команды!$A$2:$A$7500,0),$E47+2)=Команды!$AJ$14,TRUE,FALSE),IF(INDEX(Команды!$A$2:$AN$7500,MATCH(AT$3,Команды!$A$2:$A$7500,0),$E47+2)=Команды!$AJ$15,TRUE,FALSE),IF(INDEX(Команды!$A$2:$AN$7500,MATCH(AT$3,Команды!$A$2:$A$7500,0),$E47+2)=Команды!$AJ$16,TRUE,FALSE),IF(INDEX(Команды!$A$2:$AN$7500,MATCH(AT$3,Команды!$A$2:$A$7500,0),$E47+2)=Команды!$AJ$17,TRUE,FALSE),IF(INDEX(Команды!$A$2:$AN$7500,MATCH(AT$3,Команды!$A$2:$A$7500,0),$E47+2)=Команды!$AJ$18,TRUE,FALSE),IF(INDEX(Команды!$A$2:$AN$7500,MATCH(AT$3,Команды!$A$2:$A$7500,0),$E47+2)=Команды!$AJ$19,TRUE,FALSE)),INDEX(Команды!$AJ$2:$AL$19,MATCH(INDEX(Команды!$A$2:$AN$7500,MATCH(AT$3,Команды!$A$2:$A$7500,0),$E47+2),Команды!$AJ$2:$AJ$19,0),3),0)</f>
        <v>0.6875</v>
      </c>
      <c r="AV47" s="342"/>
      <c r="AW47" s="174">
        <f>IF(OR(IF(INDEX(Команды!$A$2:$AN$7500,MATCH(AW$3,Команды!$A$2:$A$7500,0),$E47+2)=Команды!$AJ$2,TRUE,FALSE),IF(INDEX(Команды!$A$2:$AN$7500,MATCH(AW$3,Команды!$A$2:$A$7500,0),$E47+2)=Команды!$AJ$3,TRUE,FALSE),IF(INDEX(Команды!$A$2:$AN$7500,MATCH(AW$3,Команды!$A$2:$A$7500,0),$E47+2)=Команды!$AJ$4,TRUE,FALSE),IF(INDEX(Команды!$A$2:$AN$7500,MATCH(AW$3,Команды!$A$2:$A$7500,0),$E47+2)=Команды!$AJ$5,TRUE,FALSE),IF(INDEX(Команды!$A$2:$AN$7500,MATCH(AW$3,Команды!$A$2:$A$7500,0),$E47+2)=Команды!$AJ$6,TRUE,FALSE),IF(INDEX(Команды!$A$2:$AN$7500,MATCH(AW$3,Команды!$A$2:$A$7500,0),$E47+2)=Команды!$AJ$7,TRUE,FALSE),IF(INDEX(Команды!$A$2:$AN$7500,MATCH(AW$3,Команды!$A$2:$A$7500,0),$E47+2)=Команды!$AJ$8,TRUE,FALSE),IF(INDEX(Команды!$A$2:$AN$7500,MATCH(AW$3,Команды!$A$2:$A$7500,0),$E47+2)=Команды!$AJ$9,TRUE,FALSE),IF(INDEX(Команды!$A$2:$AN$7500,MATCH(AW$3,Команды!$A$2:$A$7500,0),$E47+2)=Команды!$AJ$10,TRUE,FALSE),IF(INDEX(Команды!$A$2:$AN$7500,MATCH(AW$3,Команды!$A$2:$A$7500,0),$E47+2)=Команды!$AJ$11,TRUE,FALSE),IF(INDEX(Команды!$A$2:$AN$7500,MATCH(AW$3,Команды!$A$2:$A$7500,0),$E47+2)=Команды!$AJ$12,TRUE,FALSE),IF(INDEX(Команды!$A$2:$AN$7500,MATCH(AW$3,Команды!$A$2:$A$7500,0),$E47+2)=Команды!$AJ$13,TRUE,FALSE),IF(INDEX(Команды!$A$2:$AN$7500,MATCH(AW$3,Команды!$A$2:$A$7500,0),$E47+2)=Команды!$AJ$14,TRUE,FALSE),IF(INDEX(Команды!$A$2:$AN$7500,MATCH(AW$3,Команды!$A$2:$A$7500,0),$E47+2)=Команды!$AJ$15,TRUE,FALSE),IF(INDEX(Команды!$A$2:$AN$7500,MATCH(AW$3,Команды!$A$2:$A$7500,0),$E47+2)=Команды!$AJ$16,TRUE,FALSE),,IF(INDEX(Команды!$A$2:$AN$7500,MATCH(AW$3,Команды!$A$2:$A$7500,0),$E47+2)=Команды!$AJ$17,TRUE,FALSE),,IF(INDEX(Команды!$A$2:$AN$7500,MATCH(AW$3,Команды!$A$2:$A$7500,0),$E47+2)=Команды!$AJ$18,TRUE,FALSE),,IF(INDEX(Команды!$A$2:$AN$7500,MATCH(AW$3,Команды!$A$2:$A$7500,0),$E47+2)=Команды!$AJ$19,TRUE,FALSE)),INDEX(Команды!$AJ$2:$AK$19,MATCH(INDEX(Команды!$A$2:$AN$7500,MATCH(AW$3,Команды!$A$2:$A$7500,0),$E47+2),Команды!$AJ$2:$AJ$19,0),2),0)</f>
        <v>0.3125</v>
      </c>
      <c r="AX47" s="175">
        <f>IF(OR(IF(INDEX(Команды!$A$2:$AN$7500,MATCH(AW$3,Команды!$A$2:$A$7500,0),$E47+2)=Команды!$AJ$2,TRUE,FALSE),IF(INDEX(Команды!$A$2:$AN$7500,MATCH(AW$3,Команды!$A$2:$A$7500,0),$E47+2)=Команды!$AJ$3,TRUE,FALSE),IF(INDEX(Команды!$A$2:$AN$7500,MATCH(AW$3,Команды!$A$2:$A$7500,0),$E47+2)=Команды!$AJ$4,TRUE,FALSE),IF(INDEX(Команды!$A$2:$AN$7500,MATCH(AW$3,Команды!$A$2:$A$7500,0),$E47+2)=Команды!$AJ$5,TRUE,FALSE),IF(INDEX(Команды!$A$2:$AN$7500,MATCH(AW$3,Команды!$A$2:$A$7500,0),$E47+2)=Команды!$AJ$6,TRUE,FALSE),IF(INDEX(Команды!$A$2:$AN$7500,MATCH(AW$3,Команды!$A$2:$A$7500,0),$E47+2)=Команды!$AJ$7,TRUE,FALSE),IF(INDEX(Команды!$A$2:$AN$7500,MATCH(AW$3,Команды!$A$2:$A$7500,0),$E47+2)=Команды!$AJ$8,TRUE,FALSE),IF(INDEX(Команды!$A$2:$AN$7500,MATCH(AW$3,Команды!$A$2:$A$7500,0),$E47+2)=Команды!$AJ$9,TRUE,FALSE),IF(INDEX(Команды!$A$2:$AN$7500,MATCH(AW$3,Команды!$A$2:$A$7500,0),$E47+2)=Команды!$AJ$10,TRUE,FALSE),IF(INDEX(Команды!$A$2:$AN$7500,MATCH(AW$3,Команды!$A$2:$A$7500,0),$E47+2)=Команды!$AJ$11,TRUE,FALSE),IF(INDEX(Команды!$A$2:$AN$7500,MATCH(AW$3,Команды!$A$2:$A$7500,0),$E47+2)=Команды!$AJ$12,TRUE,FALSE),IF(INDEX(Команды!$A$2:$AN$7500,MATCH(AW$3,Команды!$A$2:$A$7500,0),$E47+2)=Команды!$AJ$13,TRUE,FALSE),IF(INDEX(Команды!$A$2:$AN$7500,MATCH(AW$3,Команды!$A$2:$A$7500,0),$E47+2)=Команды!$AJ$14,TRUE,FALSE),IF(INDEX(Команды!$A$2:$AN$7500,MATCH(AW$3,Команды!$A$2:$A$7500,0),$E47+2)=Команды!$AJ$15,TRUE,FALSE),IF(INDEX(Команды!$A$2:$AN$7500,MATCH(AW$3,Команды!$A$2:$A$7500,0),$E47+2)=Команды!$AJ$16,TRUE,FALSE),IF(INDEX(Команды!$A$2:$AN$7500,MATCH(AW$3,Команды!$A$2:$A$7500,0),$E47+2)=Команды!$AJ$17,TRUE,FALSE),IF(INDEX(Команды!$A$2:$AN$7500,MATCH(AW$3,Команды!$A$2:$A$7500,0),$E47+2)=Команды!$AJ$18,TRUE,FALSE),IF(INDEX(Команды!$A$2:$AN$7500,MATCH(AW$3,Команды!$A$2:$A$7500,0),$E47+2)=Команды!$AJ$19,TRUE,FALSE)),INDEX(Команды!$AJ$2:$AL$19,MATCH(INDEX(Команды!$A$2:$AN$7500,MATCH(AW$3,Команды!$A$2:$A$7500,0),$E47+2),Команды!$AJ$2:$AJ$19,0),3),0)</f>
        <v>0.6875</v>
      </c>
      <c r="AY47" s="342"/>
      <c r="AZ47" s="174">
        <f>IF(OR(IF(INDEX(Команды!$A$2:$AN$7500,MATCH(AZ$3,Команды!$A$2:$A$7500,0),$E47+2)=Команды!$AJ$2,TRUE,FALSE),IF(INDEX(Команды!$A$2:$AN$7500,MATCH(AZ$3,Команды!$A$2:$A$7500,0),$E47+2)=Команды!$AJ$3,TRUE,FALSE),IF(INDEX(Команды!$A$2:$AN$7500,MATCH(AZ$3,Команды!$A$2:$A$7500,0),$E47+2)=Команды!$AJ$4,TRUE,FALSE),IF(INDEX(Команды!$A$2:$AN$7500,MATCH(AZ$3,Команды!$A$2:$A$7500,0),$E47+2)=Команды!$AJ$5,TRUE,FALSE),IF(INDEX(Команды!$A$2:$AN$7500,MATCH(AZ$3,Команды!$A$2:$A$7500,0),$E47+2)=Команды!$AJ$6,TRUE,FALSE),IF(INDEX(Команды!$A$2:$AN$7500,MATCH(AZ$3,Команды!$A$2:$A$7500,0),$E47+2)=Команды!$AJ$7,TRUE,FALSE),IF(INDEX(Команды!$A$2:$AN$7500,MATCH(AZ$3,Команды!$A$2:$A$7500,0),$E47+2)=Команды!$AJ$8,TRUE,FALSE),IF(INDEX(Команды!$A$2:$AN$7500,MATCH(AZ$3,Команды!$A$2:$A$7500,0),$E47+2)=Команды!$AJ$9,TRUE,FALSE),IF(INDEX(Команды!$A$2:$AN$7500,MATCH(AZ$3,Команды!$A$2:$A$7500,0),$E47+2)=Команды!$AJ$10,TRUE,FALSE),IF(INDEX(Команды!$A$2:$AN$7500,MATCH(AZ$3,Команды!$A$2:$A$7500,0),$E47+2)=Команды!$AJ$11,TRUE,FALSE),IF(INDEX(Команды!$A$2:$AN$7500,MATCH(AZ$3,Команды!$A$2:$A$7500,0),$E47+2)=Команды!$AJ$12,TRUE,FALSE),IF(INDEX(Команды!$A$2:$AN$7500,MATCH(AZ$3,Команды!$A$2:$A$7500,0),$E47+2)=Команды!$AJ$13,TRUE,FALSE),IF(INDEX(Команды!$A$2:$AN$7500,MATCH(AZ$3,Команды!$A$2:$A$7500,0),$E47+2)=Команды!$AJ$14,TRUE,FALSE),IF(INDEX(Команды!$A$2:$AN$7500,MATCH(AZ$3,Команды!$A$2:$A$7500,0),$E47+2)=Команды!$AJ$15,TRUE,FALSE),IF(INDEX(Команды!$A$2:$AN$7500,MATCH(AZ$3,Команды!$A$2:$A$7500,0),$E47+2)=Команды!$AJ$16,TRUE,FALSE),,IF(INDEX(Команды!$A$2:$AN$7500,MATCH(AZ$3,Команды!$A$2:$A$7500,0),$E47+2)=Команды!$AJ$17,TRUE,FALSE),,IF(INDEX(Команды!$A$2:$AN$7500,MATCH(AZ$3,Команды!$A$2:$A$7500,0),$E47+2)=Команды!$AJ$18,TRUE,FALSE),,IF(INDEX(Команды!$A$2:$AN$7500,MATCH(AZ$3,Команды!$A$2:$A$7500,0),$E47+2)=Команды!$AJ$19,TRUE,FALSE)),INDEX(Команды!$AJ$2:$AK$19,MATCH(INDEX(Команды!$A$2:$AN$7500,MATCH(AZ$3,Команды!$A$2:$A$7500,0),$E47+2),Команды!$AJ$2:$AJ$19,0),2),0)</f>
        <v>0.375</v>
      </c>
      <c r="BA47" s="175">
        <f>IF(OR(IF(INDEX(Команды!$A$2:$AN$7500,MATCH(AZ$3,Команды!$A$2:$A$7500,0),$E47+2)=Команды!$AJ$2,TRUE,FALSE),IF(INDEX(Команды!$A$2:$AN$7500,MATCH(AZ$3,Команды!$A$2:$A$7500,0),$E47+2)=Команды!$AJ$3,TRUE,FALSE),IF(INDEX(Команды!$A$2:$AN$7500,MATCH(AZ$3,Команды!$A$2:$A$7500,0),$E47+2)=Команды!$AJ$4,TRUE,FALSE),IF(INDEX(Команды!$A$2:$AN$7500,MATCH(AZ$3,Команды!$A$2:$A$7500,0),$E47+2)=Команды!$AJ$5,TRUE,FALSE),IF(INDEX(Команды!$A$2:$AN$7500,MATCH(AZ$3,Команды!$A$2:$A$7500,0),$E47+2)=Команды!$AJ$6,TRUE,FALSE),IF(INDEX(Команды!$A$2:$AN$7500,MATCH(AZ$3,Команды!$A$2:$A$7500,0),$E47+2)=Команды!$AJ$7,TRUE,FALSE),IF(INDEX(Команды!$A$2:$AN$7500,MATCH(AZ$3,Команды!$A$2:$A$7500,0),$E47+2)=Команды!$AJ$8,TRUE,FALSE),IF(INDEX(Команды!$A$2:$AN$7500,MATCH(AZ$3,Команды!$A$2:$A$7500,0),$E47+2)=Команды!$AJ$9,TRUE,FALSE),IF(INDEX(Команды!$A$2:$AN$7500,MATCH(AZ$3,Команды!$A$2:$A$7500,0),$E47+2)=Команды!$AJ$10,TRUE,FALSE),IF(INDEX(Команды!$A$2:$AN$7500,MATCH(AZ$3,Команды!$A$2:$A$7500,0),$E47+2)=Команды!$AJ$11,TRUE,FALSE),IF(INDEX(Команды!$A$2:$AN$7500,MATCH(AZ$3,Команды!$A$2:$A$7500,0),$E47+2)=Команды!$AJ$12,TRUE,FALSE),IF(INDEX(Команды!$A$2:$AN$7500,MATCH(AZ$3,Команды!$A$2:$A$7500,0),$E47+2)=Команды!$AJ$13,TRUE,FALSE),IF(INDEX(Команды!$A$2:$AN$7500,MATCH(AZ$3,Команды!$A$2:$A$7500,0),$E47+2)=Команды!$AJ$14,TRUE,FALSE),IF(INDEX(Команды!$A$2:$AN$7500,MATCH(AZ$3,Команды!$A$2:$A$7500,0),$E47+2)=Команды!$AJ$15,TRUE,FALSE),IF(INDEX(Команды!$A$2:$AN$7500,MATCH(AZ$3,Команды!$A$2:$A$7500,0),$E47+2)=Команды!$AJ$16,TRUE,FALSE),IF(INDEX(Команды!$A$2:$AN$7500,MATCH(AZ$3,Команды!$A$2:$A$7500,0),$E47+2)=Команды!$AJ$17,TRUE,FALSE),IF(INDEX(Команды!$A$2:$AN$7500,MATCH(AZ$3,Команды!$A$2:$A$7500,0),$E47+2)=Команды!$AJ$18,TRUE,FALSE),IF(INDEX(Команды!$A$2:$AN$7500,MATCH(AZ$3,Команды!$A$2:$A$7500,0),$E47+2)=Команды!$AJ$19,TRUE,FALSE)),INDEX(Команды!$AJ$2:$AL$19,MATCH(INDEX(Команды!$A$2:$AN$7500,MATCH(AZ$3,Команды!$A$2:$A$7500,0),$E47+2),Команды!$AJ$2:$AJ$19,0),3),0)</f>
        <v>0.75</v>
      </c>
      <c r="BB47" s="342"/>
      <c r="BC47" s="174">
        <f>IF(OR(IF(INDEX(Команды!$A$2:$AN$7500,MATCH(BC$3,Команды!$A$2:$A$7500,0),$E47+2)=Команды!$AJ$2,TRUE,FALSE),IF(INDEX(Команды!$A$2:$AN$7500,MATCH(BC$3,Команды!$A$2:$A$7500,0),$E47+2)=Команды!$AJ$3,TRUE,FALSE),IF(INDEX(Команды!$A$2:$AN$7500,MATCH(BC$3,Команды!$A$2:$A$7500,0),$E47+2)=Команды!$AJ$4,TRUE,FALSE),IF(INDEX(Команды!$A$2:$AN$7500,MATCH(BC$3,Команды!$A$2:$A$7500,0),$E47+2)=Команды!$AJ$5,TRUE,FALSE),IF(INDEX(Команды!$A$2:$AN$7500,MATCH(BC$3,Команды!$A$2:$A$7500,0),$E47+2)=Команды!$AJ$6,TRUE,FALSE),IF(INDEX(Команды!$A$2:$AN$7500,MATCH(BC$3,Команды!$A$2:$A$7500,0),$E47+2)=Команды!$AJ$7,TRUE,FALSE),IF(INDEX(Команды!$A$2:$AN$7500,MATCH(BC$3,Команды!$A$2:$A$7500,0),$E47+2)=Команды!$AJ$8,TRUE,FALSE),IF(INDEX(Команды!$A$2:$AN$7500,MATCH(BC$3,Команды!$A$2:$A$7500,0),$E47+2)=Команды!$AJ$9,TRUE,FALSE),IF(INDEX(Команды!$A$2:$AN$7500,MATCH(BC$3,Команды!$A$2:$A$7500,0),$E47+2)=Команды!$AJ$10,TRUE,FALSE),IF(INDEX(Команды!$A$2:$AN$7500,MATCH(BC$3,Команды!$A$2:$A$7500,0),$E47+2)=Команды!$AJ$11,TRUE,FALSE),IF(INDEX(Команды!$A$2:$AN$7500,MATCH(BC$3,Команды!$A$2:$A$7500,0),$E47+2)=Команды!$AJ$12,TRUE,FALSE),IF(INDEX(Команды!$A$2:$AN$7500,MATCH(BC$3,Команды!$A$2:$A$7500,0),$E47+2)=Команды!$AJ$13,TRUE,FALSE),IF(INDEX(Команды!$A$2:$AN$7500,MATCH(BC$3,Команды!$A$2:$A$7500,0),$E47+2)=Команды!$AJ$14,TRUE,FALSE),IF(INDEX(Команды!$A$2:$AN$7500,MATCH(BC$3,Команды!$A$2:$A$7500,0),$E47+2)=Команды!$AJ$15,TRUE,FALSE),IF(INDEX(Команды!$A$2:$AN$7500,MATCH(BC$3,Команды!$A$2:$A$7500,0),$E47+2)=Команды!$AJ$16,TRUE,FALSE),,IF(INDEX(Команды!$A$2:$AN$7500,MATCH(BC$3,Команды!$A$2:$A$7500,0),$E47+2)=Команды!$AJ$17,TRUE,FALSE),,IF(INDEX(Команды!$A$2:$AN$7500,MATCH(BC$3,Команды!$A$2:$A$7500,0),$E47+2)=Команды!$AJ$18,TRUE,FALSE),,IF(INDEX(Команды!$A$2:$AN$7500,MATCH(BC$3,Команды!$A$2:$A$7500,0),$E47+2)=Команды!$AJ$19,TRUE,FALSE)),INDEX(Команды!$AJ$2:$AK$19,MATCH(INDEX(Команды!$A$2:$AN$7500,MATCH(BC$3,Команды!$A$2:$A$7500,0),$E47+2),Команды!$AJ$2:$AJ$19,0),2),0)</f>
        <v>0.64583333333333337</v>
      </c>
      <c r="BD47" s="175">
        <f>IF(OR(IF(INDEX(Команды!$A$2:$AN$7500,MATCH(BC$3,Команды!$A$2:$A$7500,0),$E47+2)=Команды!$AJ$2,TRUE,FALSE),IF(INDEX(Команды!$A$2:$AN$7500,MATCH(BC$3,Команды!$A$2:$A$7500,0),$E47+2)=Команды!$AJ$3,TRUE,FALSE),IF(INDEX(Команды!$A$2:$AN$7500,MATCH(BC$3,Команды!$A$2:$A$7500,0),$E47+2)=Команды!$AJ$4,TRUE,FALSE),IF(INDEX(Команды!$A$2:$AN$7500,MATCH(BC$3,Команды!$A$2:$A$7500,0),$E47+2)=Команды!$AJ$5,TRUE,FALSE),IF(INDEX(Команды!$A$2:$AN$7500,MATCH(BC$3,Команды!$A$2:$A$7500,0),$E47+2)=Команды!$AJ$6,TRUE,FALSE),IF(INDEX(Команды!$A$2:$AN$7500,MATCH(BC$3,Команды!$A$2:$A$7500,0),$E47+2)=Команды!$AJ$7,TRUE,FALSE),IF(INDEX(Команды!$A$2:$AN$7500,MATCH(BC$3,Команды!$A$2:$A$7500,0),$E47+2)=Команды!$AJ$8,TRUE,FALSE),IF(INDEX(Команды!$A$2:$AN$7500,MATCH(BC$3,Команды!$A$2:$A$7500,0),$E47+2)=Команды!$AJ$9,TRUE,FALSE),IF(INDEX(Команды!$A$2:$AN$7500,MATCH(BC$3,Команды!$A$2:$A$7500,0),$E47+2)=Команды!$AJ$10,TRUE,FALSE),IF(INDEX(Команды!$A$2:$AN$7500,MATCH(BC$3,Команды!$A$2:$A$7500,0),$E47+2)=Команды!$AJ$11,TRUE,FALSE),IF(INDEX(Команды!$A$2:$AN$7500,MATCH(BC$3,Команды!$A$2:$A$7500,0),$E47+2)=Команды!$AJ$12,TRUE,FALSE),IF(INDEX(Команды!$A$2:$AN$7500,MATCH(BC$3,Команды!$A$2:$A$7500,0),$E47+2)=Команды!$AJ$13,TRUE,FALSE),IF(INDEX(Команды!$A$2:$AN$7500,MATCH(BC$3,Команды!$A$2:$A$7500,0),$E47+2)=Команды!$AJ$14,TRUE,FALSE),IF(INDEX(Команды!$A$2:$AN$7500,MATCH(BC$3,Команды!$A$2:$A$7500,0),$E47+2)=Команды!$AJ$15,TRUE,FALSE),IF(INDEX(Команды!$A$2:$AN$7500,MATCH(BC$3,Команды!$A$2:$A$7500,0),$E47+2)=Команды!$AJ$16,TRUE,FALSE),IF(INDEX(Команды!$A$2:$AN$7500,MATCH(BC$3,Команды!$A$2:$A$7500,0),$E47+2)=Команды!$AJ$17,TRUE,FALSE),IF(INDEX(Команды!$A$2:$AN$7500,MATCH(BC$3,Команды!$A$2:$A$7500,0),$E47+2)=Команды!$AJ$18,TRUE,FALSE),IF(INDEX(Команды!$A$2:$AN$7500,MATCH(BC$3,Команды!$A$2:$A$7500,0),$E47+2)=Команды!$AJ$19,TRUE,FALSE)),INDEX(Команды!$AJ$2:$AL$19,MATCH(INDEX(Команды!$A$2:$AN$7500,MATCH(BC$3,Команды!$A$2:$A$7500,0),$E47+2),Команды!$AJ$2:$AJ$19,0),3),0)</f>
        <v>1.0208333333333333</v>
      </c>
      <c r="BE47" s="342"/>
      <c r="BF47" s="174" t="str">
        <f>IF(OR(IF(INDEX(Команды!$A$2:$AN$7500,MATCH(BF$3,Команды!$A$2:$A$7500,0),$E47+2)=Команды!$AJ$2,TRUE,FALSE),IF(INDEX(Команды!$A$2:$AN$7500,MATCH(BF$3,Команды!$A$2:$A$7500,0),$E47+2)=Команды!$AJ$3,TRUE,FALSE),IF(INDEX(Команды!$A$2:$AN$7500,MATCH(BF$3,Команды!$A$2:$A$7500,0),$E47+2)=Команды!$AJ$4,TRUE,FALSE),IF(INDEX(Команды!$A$2:$AN$7500,MATCH(BF$3,Команды!$A$2:$A$7500,0),$E47+2)=Команды!$AJ$5,TRUE,FALSE),IF(INDEX(Команды!$A$2:$AN$7500,MATCH(BF$3,Команды!$A$2:$A$7500,0),$E47+2)=Команды!$AJ$6,TRUE,FALSE),IF(INDEX(Команды!$A$2:$AN$7500,MATCH(BF$3,Команды!$A$2:$A$7500,0),$E47+2)=Команды!$AJ$7,TRUE,FALSE),IF(INDEX(Команды!$A$2:$AN$7500,MATCH(BF$3,Команды!$A$2:$A$7500,0),$E47+2)=Команды!$AJ$8,TRUE,FALSE),IF(INDEX(Команды!$A$2:$AN$7500,MATCH(BF$3,Команды!$A$2:$A$7500,0),$E47+2)=Команды!$AJ$9,TRUE,FALSE),IF(INDEX(Команды!$A$2:$AN$7500,MATCH(BF$3,Команды!$A$2:$A$7500,0),$E47+2)=Команды!$AJ$10,TRUE,FALSE),IF(INDEX(Команды!$A$2:$AN$7500,MATCH(BF$3,Команды!$A$2:$A$7500,0),$E47+2)=Команды!$AJ$11,TRUE,FALSE),IF(INDEX(Команды!$A$2:$AN$7500,MATCH(BF$3,Команды!$A$2:$A$7500,0),$E47+2)=Команды!$AJ$12,TRUE,FALSE),IF(INDEX(Команды!$A$2:$AN$7500,MATCH(BF$3,Команды!$A$2:$A$7500,0),$E47+2)=Команды!$AJ$13,TRUE,FALSE),IF(INDEX(Команды!$A$2:$AN$7500,MATCH(BF$3,Команды!$A$2:$A$7500,0),$E47+2)=Команды!$AJ$14,TRUE,FALSE),IF(INDEX(Команды!$A$2:$AN$7500,MATCH(BF$3,Команды!$A$2:$A$7500,0),$E47+2)=Команды!$AJ$15,TRUE,FALSE),IF(INDEX(Команды!$A$2:$AN$7500,MATCH(BF$3,Команды!$A$2:$A$7500,0),$E47+2)=Команды!$AJ$16,TRUE,FALSE),,IF(INDEX(Команды!$A$2:$AN$7500,MATCH(BF$3,Команды!$A$2:$A$7500,0),$E47+2)=Команды!$AJ$17,TRUE,FALSE),,IF(INDEX(Команды!$A$2:$AN$7500,MATCH(BF$3,Команды!$A$2:$A$7500,0),$E47+2)=Команды!$AJ$18,TRUE,FALSE),,IF(INDEX(Команды!$A$2:$AN$7500,MATCH(BF$3,Команды!$A$2:$A$7500,0),$E47+2)=Команды!$AJ$19,TRUE,FALSE)),INDEX(Команды!$AJ$2:$AK$19,MATCH(INDEX(Команды!$A$2:$AN$7500,MATCH(BF$3,Команды!$A$2:$A$7500,0),$E47+2),Команды!$AJ$2:$AJ$19,0),2),0)</f>
        <v>В</v>
      </c>
      <c r="BG47" s="175" t="str">
        <f>IF(OR(IF(INDEX(Команды!$A$2:$AN$7500,MATCH(BF$3,Команды!$A$2:$A$7500,0),$E47+2)=Команды!$AJ$2,TRUE,FALSE),IF(INDEX(Команды!$A$2:$AN$7500,MATCH(BF$3,Команды!$A$2:$A$7500,0),$E47+2)=Команды!$AJ$3,TRUE,FALSE),IF(INDEX(Команды!$A$2:$AN$7500,MATCH(BF$3,Команды!$A$2:$A$7500,0),$E47+2)=Команды!$AJ$4,TRUE,FALSE),IF(INDEX(Команды!$A$2:$AN$7500,MATCH(BF$3,Команды!$A$2:$A$7500,0),$E47+2)=Команды!$AJ$5,TRUE,FALSE),IF(INDEX(Команды!$A$2:$AN$7500,MATCH(BF$3,Команды!$A$2:$A$7500,0),$E47+2)=Команды!$AJ$6,TRUE,FALSE),IF(INDEX(Команды!$A$2:$AN$7500,MATCH(BF$3,Команды!$A$2:$A$7500,0),$E47+2)=Команды!$AJ$7,TRUE,FALSE),IF(INDEX(Команды!$A$2:$AN$7500,MATCH(BF$3,Команды!$A$2:$A$7500,0),$E47+2)=Команды!$AJ$8,TRUE,FALSE),IF(INDEX(Команды!$A$2:$AN$7500,MATCH(BF$3,Команды!$A$2:$A$7500,0),$E47+2)=Команды!$AJ$9,TRUE,FALSE),IF(INDEX(Команды!$A$2:$AN$7500,MATCH(BF$3,Команды!$A$2:$A$7500,0),$E47+2)=Команды!$AJ$10,TRUE,FALSE),IF(INDEX(Команды!$A$2:$AN$7500,MATCH(BF$3,Команды!$A$2:$A$7500,0),$E47+2)=Команды!$AJ$11,TRUE,FALSE),IF(INDEX(Команды!$A$2:$AN$7500,MATCH(BF$3,Команды!$A$2:$A$7500,0),$E47+2)=Команды!$AJ$12,TRUE,FALSE),IF(INDEX(Команды!$A$2:$AN$7500,MATCH(BF$3,Команды!$A$2:$A$7500,0),$E47+2)=Команды!$AJ$13,TRUE,FALSE),IF(INDEX(Команды!$A$2:$AN$7500,MATCH(BF$3,Команды!$A$2:$A$7500,0),$E47+2)=Команды!$AJ$14,TRUE,FALSE),IF(INDEX(Команды!$A$2:$AN$7500,MATCH(BF$3,Команды!$A$2:$A$7500,0),$E47+2)=Команды!$AJ$15,TRUE,FALSE),IF(INDEX(Команды!$A$2:$AN$7500,MATCH(BF$3,Команды!$A$2:$A$7500,0),$E47+2)=Команды!$AJ$16,TRUE,FALSE),IF(INDEX(Команды!$A$2:$AN$7500,MATCH(BF$3,Команды!$A$2:$A$7500,0),$E47+2)=Команды!$AJ$17,TRUE,FALSE),IF(INDEX(Команды!$A$2:$AN$7500,MATCH(BF$3,Команды!$A$2:$A$7500,0),$E47+2)=Команды!$AJ$18,TRUE,FALSE),IF(INDEX(Команды!$A$2:$AN$7500,MATCH(BF$3,Команды!$A$2:$A$7500,0),$E47+2)=Команды!$AJ$19,TRUE,FALSE)),INDEX(Команды!$AJ$2:$AL$19,MATCH(INDEX(Команды!$A$2:$AN$7500,MATCH(BF$3,Команды!$A$2:$A$7500,0),$E47+2),Команды!$AJ$2:$AJ$19,0),3),0)</f>
        <v>В</v>
      </c>
      <c r="BH47" s="342"/>
      <c r="BI47" s="174" t="str">
        <f>IF(OR(IF(INDEX(Команды!$A$2:$AN$7500,MATCH(BI$3,Команды!$A$2:$A$7500,0),$E47+2)=Команды!$AJ$2,TRUE,FALSE),IF(INDEX(Команды!$A$2:$AN$7500,MATCH(BI$3,Команды!$A$2:$A$7500,0),$E47+2)=Команды!$AJ$3,TRUE,FALSE),IF(INDEX(Команды!$A$2:$AN$7500,MATCH(BI$3,Команды!$A$2:$A$7500,0),$E47+2)=Команды!$AJ$4,TRUE,FALSE),IF(INDEX(Команды!$A$2:$AN$7500,MATCH(BI$3,Команды!$A$2:$A$7500,0),$E47+2)=Команды!$AJ$5,TRUE,FALSE),IF(INDEX(Команды!$A$2:$AN$7500,MATCH(BI$3,Команды!$A$2:$A$7500,0),$E47+2)=Команды!$AJ$6,TRUE,FALSE),IF(INDEX(Команды!$A$2:$AN$7500,MATCH(BI$3,Команды!$A$2:$A$7500,0),$E47+2)=Команды!$AJ$7,TRUE,FALSE),IF(INDEX(Команды!$A$2:$AN$7500,MATCH(BI$3,Команды!$A$2:$A$7500,0),$E47+2)=Команды!$AJ$8,TRUE,FALSE),IF(INDEX(Команды!$A$2:$AN$7500,MATCH(BI$3,Команды!$A$2:$A$7500,0),$E47+2)=Команды!$AJ$9,TRUE,FALSE),IF(INDEX(Команды!$A$2:$AN$7500,MATCH(BI$3,Команды!$A$2:$A$7500,0),$E47+2)=Команды!$AJ$10,TRUE,FALSE),IF(INDEX(Команды!$A$2:$AN$7500,MATCH(BI$3,Команды!$A$2:$A$7500,0),$E47+2)=Команды!$AJ$11,TRUE,FALSE),IF(INDEX(Команды!$A$2:$AN$7500,MATCH(BI$3,Команды!$A$2:$A$7500,0),$E47+2)=Команды!$AJ$12,TRUE,FALSE),IF(INDEX(Команды!$A$2:$AN$7500,MATCH(BI$3,Команды!$A$2:$A$7500,0),$E47+2)=Команды!$AJ$13,TRUE,FALSE),IF(INDEX(Команды!$A$2:$AN$7500,MATCH(BI$3,Команды!$A$2:$A$7500,0),$E47+2)=Команды!$AJ$14,TRUE,FALSE),IF(INDEX(Команды!$A$2:$AN$7500,MATCH(BI$3,Команды!$A$2:$A$7500,0),$E47+2)=Команды!$AJ$15,TRUE,FALSE),IF(INDEX(Команды!$A$2:$AN$7500,MATCH(BI$3,Команды!$A$2:$A$7500,0),$E47+2)=Команды!$AJ$16,TRUE,FALSE),,IF(INDEX(Команды!$A$2:$AN$7500,MATCH(BI$3,Команды!$A$2:$A$7500,0),$E47+2)=Команды!$AJ$17,TRUE,FALSE),,IF(INDEX(Команды!$A$2:$AN$7500,MATCH(BI$3,Команды!$A$2:$A$7500,0),$E47+2)=Команды!$AJ$18,TRUE,FALSE),,IF(INDEX(Команды!$A$2:$AN$7500,MATCH(BI$3,Команды!$A$2:$A$7500,0),$E47+2)=Команды!$AJ$19,TRUE,FALSE)),INDEX(Команды!$AJ$2:$AK$19,MATCH(INDEX(Команды!$A$2:$AN$7500,MATCH(BI$3,Команды!$A$2:$A$7500,0),$E47+2),Команды!$AJ$2:$AJ$19,0),2),0)</f>
        <v>В</v>
      </c>
      <c r="BJ47" s="175" t="str">
        <f>IF(OR(IF(INDEX(Команды!$A$2:$AN$7500,MATCH(BI$3,Команды!$A$2:$A$7500,0),$E47+2)=Команды!$AJ$2,TRUE,FALSE),IF(INDEX(Команды!$A$2:$AN$7500,MATCH(BI$3,Команды!$A$2:$A$7500,0),$E47+2)=Команды!$AJ$3,TRUE,FALSE),IF(INDEX(Команды!$A$2:$AN$7500,MATCH(BI$3,Команды!$A$2:$A$7500,0),$E47+2)=Команды!$AJ$4,TRUE,FALSE),IF(INDEX(Команды!$A$2:$AN$7500,MATCH(BI$3,Команды!$A$2:$A$7500,0),$E47+2)=Команды!$AJ$5,TRUE,FALSE),IF(INDEX(Команды!$A$2:$AN$7500,MATCH(BI$3,Команды!$A$2:$A$7500,0),$E47+2)=Команды!$AJ$6,TRUE,FALSE),IF(INDEX(Команды!$A$2:$AN$7500,MATCH(BI$3,Команды!$A$2:$A$7500,0),$E47+2)=Команды!$AJ$7,TRUE,FALSE),IF(INDEX(Команды!$A$2:$AN$7500,MATCH(BI$3,Команды!$A$2:$A$7500,0),$E47+2)=Команды!$AJ$8,TRUE,FALSE),IF(INDEX(Команды!$A$2:$AN$7500,MATCH(BI$3,Команды!$A$2:$A$7500,0),$E47+2)=Команды!$AJ$9,TRUE,FALSE),IF(INDEX(Команды!$A$2:$AN$7500,MATCH(BI$3,Команды!$A$2:$A$7500,0),$E47+2)=Команды!$AJ$10,TRUE,FALSE),IF(INDEX(Команды!$A$2:$AN$7500,MATCH(BI$3,Команды!$A$2:$A$7500,0),$E47+2)=Команды!$AJ$11,TRUE,FALSE),IF(INDEX(Команды!$A$2:$AN$7500,MATCH(BI$3,Команды!$A$2:$A$7500,0),$E47+2)=Команды!$AJ$12,TRUE,FALSE),IF(INDEX(Команды!$A$2:$AN$7500,MATCH(BI$3,Команды!$A$2:$A$7500,0),$E47+2)=Команды!$AJ$13,TRUE,FALSE),IF(INDEX(Команды!$A$2:$AN$7500,MATCH(BI$3,Команды!$A$2:$A$7500,0),$E47+2)=Команды!$AJ$14,TRUE,FALSE),IF(INDEX(Команды!$A$2:$AN$7500,MATCH(BI$3,Команды!$A$2:$A$7500,0),$E47+2)=Команды!$AJ$15,TRUE,FALSE),IF(INDEX(Команды!$A$2:$AN$7500,MATCH(BI$3,Команды!$A$2:$A$7500,0),$E47+2)=Команды!$AJ$16,TRUE,FALSE),IF(INDEX(Команды!$A$2:$AN$7500,MATCH(BI$3,Команды!$A$2:$A$7500,0),$E47+2)=Команды!$AJ$17,TRUE,FALSE),IF(INDEX(Команды!$A$2:$AN$7500,MATCH(BI$3,Команды!$A$2:$A$7500,0),$E47+2)=Команды!$AJ$18,TRUE,FALSE),IF(INDEX(Команды!$A$2:$AN$7500,MATCH(BI$3,Команды!$A$2:$A$7500,0),$E47+2)=Команды!$AJ$19,TRUE,FALSE)),INDEX(Команды!$AJ$2:$AL$19,MATCH(INDEX(Команды!$A$2:$AN$7500,MATCH(BI$3,Команды!$A$2:$A$7500,0),$E47+2),Команды!$AJ$2:$AJ$19,0),3),0)</f>
        <v>В</v>
      </c>
      <c r="BK47" s="342"/>
      <c r="BL47" s="174">
        <f>IF(OR(IF(INDEX(Команды!$A$2:$AN$7500,MATCH(BL$3,Команды!$A$2:$A$7500,0),$E47+2)=Команды!$AJ$2,TRUE,FALSE),IF(INDEX(Команды!$A$2:$AN$7500,MATCH(BL$3,Команды!$A$2:$A$7500,0),$E47+2)=Команды!$AJ$3,TRUE,FALSE),IF(INDEX(Команды!$A$2:$AN$7500,MATCH(BL$3,Команды!$A$2:$A$7500,0),$E47+2)=Команды!$AJ$4,TRUE,FALSE),IF(INDEX(Команды!$A$2:$AN$7500,MATCH(BL$3,Команды!$A$2:$A$7500,0),$E47+2)=Команды!$AJ$5,TRUE,FALSE),IF(INDEX(Команды!$A$2:$AN$7500,MATCH(BL$3,Команды!$A$2:$A$7500,0),$E47+2)=Команды!$AJ$6,TRUE,FALSE),IF(INDEX(Команды!$A$2:$AN$7500,MATCH(BL$3,Команды!$A$2:$A$7500,0),$E47+2)=Команды!$AJ$7,TRUE,FALSE),IF(INDEX(Команды!$A$2:$AN$7500,MATCH(BL$3,Команды!$A$2:$A$7500,0),$E47+2)=Команды!$AJ$8,TRUE,FALSE),IF(INDEX(Команды!$A$2:$AN$7500,MATCH(BL$3,Команды!$A$2:$A$7500,0),$E47+2)=Команды!$AJ$9,TRUE,FALSE),IF(INDEX(Команды!$A$2:$AN$7500,MATCH(BL$3,Команды!$A$2:$A$7500,0),$E47+2)=Команды!$AJ$10,TRUE,FALSE),IF(INDEX(Команды!$A$2:$AN$7500,MATCH(BL$3,Команды!$A$2:$A$7500,0),$E47+2)=Команды!$AJ$11,TRUE,FALSE),IF(INDEX(Команды!$A$2:$AN$7500,MATCH(BL$3,Команды!$A$2:$A$7500,0),$E47+2)=Команды!$AJ$12,TRUE,FALSE),IF(INDEX(Команды!$A$2:$AN$7500,MATCH(BL$3,Команды!$A$2:$A$7500,0),$E47+2)=Команды!$AJ$13,TRUE,FALSE),IF(INDEX(Команды!$A$2:$AN$7500,MATCH(BL$3,Команды!$A$2:$A$7500,0),$E47+2)=Команды!$AJ$14,TRUE,FALSE),IF(INDEX(Команды!$A$2:$AN$7500,MATCH(BL$3,Команды!$A$2:$A$7500,0),$E47+2)=Команды!$AJ$15,TRUE,FALSE),IF(INDEX(Команды!$A$2:$AN$7500,MATCH(BL$3,Команды!$A$2:$A$7500,0),$E47+2)=Команды!$AJ$16,TRUE,FALSE),,IF(INDEX(Команды!$A$2:$AN$7500,MATCH(BL$3,Команды!$A$2:$A$7500,0),$E47+2)=Команды!$AJ$17,TRUE,FALSE),,IF(INDEX(Команды!$A$2:$AN$7500,MATCH(BL$3,Команды!$A$2:$A$7500,0),$E47+2)=Команды!$AJ$18,TRUE,FALSE),,IF(INDEX(Команды!$A$2:$AN$7500,MATCH(BL$3,Команды!$A$2:$A$7500,0),$E47+2)=Команды!$AJ$19,TRUE,FALSE)),INDEX(Команды!$AJ$2:$AK$19,MATCH(INDEX(Команды!$A$2:$AN$7500,MATCH(BL$3,Команды!$A$2:$A$7500,0),$E47+2),Команды!$AJ$2:$AJ$19,0),2),0)</f>
        <v>0.28125</v>
      </c>
      <c r="BM47" s="175">
        <f>IF(OR(IF(INDEX(Команды!$A$2:$AN$7500,MATCH(BL$3,Команды!$A$2:$A$7500,0),$E47+2)=Команды!$AJ$2,TRUE,FALSE),IF(INDEX(Команды!$A$2:$AN$7500,MATCH(BL$3,Команды!$A$2:$A$7500,0),$E47+2)=Команды!$AJ$3,TRUE,FALSE),IF(INDEX(Команды!$A$2:$AN$7500,MATCH(BL$3,Команды!$A$2:$A$7500,0),$E47+2)=Команды!$AJ$4,TRUE,FALSE),IF(INDEX(Команды!$A$2:$AN$7500,MATCH(BL$3,Команды!$A$2:$A$7500,0),$E47+2)=Команды!$AJ$5,TRUE,FALSE),IF(INDEX(Команды!$A$2:$AN$7500,MATCH(BL$3,Команды!$A$2:$A$7500,0),$E47+2)=Команды!$AJ$6,TRUE,FALSE),IF(INDEX(Команды!$A$2:$AN$7500,MATCH(BL$3,Команды!$A$2:$A$7500,0),$E47+2)=Команды!$AJ$7,TRUE,FALSE),IF(INDEX(Команды!$A$2:$AN$7500,MATCH(BL$3,Команды!$A$2:$A$7500,0),$E47+2)=Команды!$AJ$8,TRUE,FALSE),IF(INDEX(Команды!$A$2:$AN$7500,MATCH(BL$3,Команды!$A$2:$A$7500,0),$E47+2)=Команды!$AJ$9,TRUE,FALSE),IF(INDEX(Команды!$A$2:$AN$7500,MATCH(BL$3,Команды!$A$2:$A$7500,0),$E47+2)=Команды!$AJ$10,TRUE,FALSE),IF(INDEX(Команды!$A$2:$AN$7500,MATCH(BL$3,Команды!$A$2:$A$7500,0),$E47+2)=Команды!$AJ$11,TRUE,FALSE),IF(INDEX(Команды!$A$2:$AN$7500,MATCH(BL$3,Команды!$A$2:$A$7500,0),$E47+2)=Команды!$AJ$12,TRUE,FALSE),IF(INDEX(Команды!$A$2:$AN$7500,MATCH(BL$3,Команды!$A$2:$A$7500,0),$E47+2)=Команды!$AJ$13,TRUE,FALSE),IF(INDEX(Команды!$A$2:$AN$7500,MATCH(BL$3,Команды!$A$2:$A$7500,0),$E47+2)=Команды!$AJ$14,TRUE,FALSE),IF(INDEX(Команды!$A$2:$AN$7500,MATCH(BL$3,Команды!$A$2:$A$7500,0),$E47+2)=Команды!$AJ$15,TRUE,FALSE),IF(INDEX(Команды!$A$2:$AN$7500,MATCH(BL$3,Команды!$A$2:$A$7500,0),$E47+2)=Команды!$AJ$16,TRUE,FALSE),IF(INDEX(Команды!$A$2:$AN$7500,MATCH(BL$3,Команды!$A$2:$A$7500,0),$E47+2)=Команды!$AJ$17,TRUE,FALSE),IF(INDEX(Команды!$A$2:$AN$7500,MATCH(BL$3,Команды!$A$2:$A$7500,0),$E47+2)=Команды!$AJ$18,TRUE,FALSE),IF(INDEX(Команды!$A$2:$AN$7500,MATCH(BL$3,Команды!$A$2:$A$7500,0),$E47+2)=Команды!$AJ$19,TRUE,FALSE)),INDEX(Команды!$AJ$2:$AL$19,MATCH(INDEX(Команды!$A$2:$AN$7500,MATCH(BL$3,Команды!$A$2:$A$7500,0),$E47+2),Команды!$AJ$2:$AJ$19,0),3),0)</f>
        <v>0.65625</v>
      </c>
      <c r="BN47" s="342"/>
      <c r="BO47" s="174">
        <f>IF(OR(IF(INDEX(Команды!$A$2:$AN$7500,MATCH(BO$3,Команды!$A$2:$A$7500,0),$E47+2)=Команды!$AJ$2,TRUE,FALSE),IF(INDEX(Команды!$A$2:$AN$7500,MATCH(BO$3,Команды!$A$2:$A$7500,0),$E47+2)=Команды!$AJ$3,TRUE,FALSE),IF(INDEX(Команды!$A$2:$AN$7500,MATCH(BO$3,Команды!$A$2:$A$7500,0),$E47+2)=Команды!$AJ$4,TRUE,FALSE),IF(INDEX(Команды!$A$2:$AN$7500,MATCH(BO$3,Команды!$A$2:$A$7500,0),$E47+2)=Команды!$AJ$5,TRUE,FALSE),IF(INDEX(Команды!$A$2:$AN$7500,MATCH(BO$3,Команды!$A$2:$A$7500,0),$E47+2)=Команды!$AJ$6,TRUE,FALSE),IF(INDEX(Команды!$A$2:$AN$7500,MATCH(BO$3,Команды!$A$2:$A$7500,0),$E47+2)=Команды!$AJ$7,TRUE,FALSE),IF(INDEX(Команды!$A$2:$AN$7500,MATCH(BO$3,Команды!$A$2:$A$7500,0),$E47+2)=Команды!$AJ$8,TRUE,FALSE),IF(INDEX(Команды!$A$2:$AN$7500,MATCH(BO$3,Команды!$A$2:$A$7500,0),$E47+2)=Команды!$AJ$9,TRUE,FALSE),IF(INDEX(Команды!$A$2:$AN$7500,MATCH(BO$3,Команды!$A$2:$A$7500,0),$E47+2)=Команды!$AJ$10,TRUE,FALSE),IF(INDEX(Команды!$A$2:$AN$7500,MATCH(BO$3,Команды!$A$2:$A$7500,0),$E47+2)=Команды!$AJ$11,TRUE,FALSE),IF(INDEX(Команды!$A$2:$AN$7500,MATCH(BO$3,Команды!$A$2:$A$7500,0),$E47+2)=Команды!$AJ$12,TRUE,FALSE),IF(INDEX(Команды!$A$2:$AN$7500,MATCH(BO$3,Команды!$A$2:$A$7500,0),$E47+2)=Команды!$AJ$13,TRUE,FALSE),IF(INDEX(Команды!$A$2:$AN$7500,MATCH(BO$3,Команды!$A$2:$A$7500,0),$E47+2)=Команды!$AJ$14,TRUE,FALSE),IF(INDEX(Команды!$A$2:$AN$7500,MATCH(BO$3,Команды!$A$2:$A$7500,0),$E47+2)=Команды!$AJ$15,TRUE,FALSE),IF(INDEX(Команды!$A$2:$AN$7500,MATCH(BO$3,Команды!$A$2:$A$7500,0),$E47+2)=Команды!$AJ$16,TRUE,FALSE),,IF(INDEX(Команды!$A$2:$AN$7500,MATCH(BO$3,Команды!$A$2:$A$7500,0),$E47+2)=Команды!$AJ$17,TRUE,FALSE),,IF(INDEX(Команды!$A$2:$AN$7500,MATCH(BO$3,Команды!$A$2:$A$7500,0),$E47+2)=Команды!$AJ$18,TRUE,FALSE),,IF(INDEX(Команды!$A$2:$AN$7500,MATCH(BO$3,Команды!$A$2:$A$7500,0),$E47+2)=Команды!$AJ$19,TRUE,FALSE)),INDEX(Команды!$AJ$2:$AK$19,MATCH(INDEX(Команды!$A$2:$AN$7500,MATCH(BO$3,Команды!$A$2:$A$7500,0),$E47+2),Команды!$AJ$2:$AJ$19,0),2),0)</f>
        <v>0.375</v>
      </c>
      <c r="BP47" s="175">
        <f>IF(OR(IF(INDEX(Команды!$A$2:$AN$7500,MATCH(BO$3,Команды!$A$2:$A$7500,0),$E47+2)=Команды!$AJ$2,TRUE,FALSE),IF(INDEX(Команды!$A$2:$AN$7500,MATCH(BO$3,Команды!$A$2:$A$7500,0),$E47+2)=Команды!$AJ$3,TRUE,FALSE),IF(INDEX(Команды!$A$2:$AN$7500,MATCH(BO$3,Команды!$A$2:$A$7500,0),$E47+2)=Команды!$AJ$4,TRUE,FALSE),IF(INDEX(Команды!$A$2:$AN$7500,MATCH(BO$3,Команды!$A$2:$A$7500,0),$E47+2)=Команды!$AJ$5,TRUE,FALSE),IF(INDEX(Команды!$A$2:$AN$7500,MATCH(BO$3,Команды!$A$2:$A$7500,0),$E47+2)=Команды!$AJ$6,TRUE,FALSE),IF(INDEX(Команды!$A$2:$AN$7500,MATCH(BO$3,Команды!$A$2:$A$7500,0),$E47+2)=Команды!$AJ$7,TRUE,FALSE),IF(INDEX(Команды!$A$2:$AN$7500,MATCH(BO$3,Команды!$A$2:$A$7500,0),$E47+2)=Команды!$AJ$8,TRUE,FALSE),IF(INDEX(Команды!$A$2:$AN$7500,MATCH(BO$3,Команды!$A$2:$A$7500,0),$E47+2)=Команды!$AJ$9,TRUE,FALSE),IF(INDEX(Команды!$A$2:$AN$7500,MATCH(BO$3,Команды!$A$2:$A$7500,0),$E47+2)=Команды!$AJ$10,TRUE,FALSE),IF(INDEX(Команды!$A$2:$AN$7500,MATCH(BO$3,Команды!$A$2:$A$7500,0),$E47+2)=Команды!$AJ$11,TRUE,FALSE),IF(INDEX(Команды!$A$2:$AN$7500,MATCH(BO$3,Команды!$A$2:$A$7500,0),$E47+2)=Команды!$AJ$12,TRUE,FALSE),IF(INDEX(Команды!$A$2:$AN$7500,MATCH(BO$3,Команды!$A$2:$A$7500,0),$E47+2)=Команды!$AJ$13,TRUE,FALSE),IF(INDEX(Команды!$A$2:$AN$7500,MATCH(BO$3,Команды!$A$2:$A$7500,0),$E47+2)=Команды!$AJ$14,TRUE,FALSE),IF(INDEX(Команды!$A$2:$AN$7500,MATCH(BO$3,Команды!$A$2:$A$7500,0),$E47+2)=Команды!$AJ$15,TRUE,FALSE),IF(INDEX(Команды!$A$2:$AN$7500,MATCH(BO$3,Команды!$A$2:$A$7500,0),$E47+2)=Команды!$AJ$16,TRUE,FALSE),IF(INDEX(Команды!$A$2:$AN$7500,MATCH(BO$3,Команды!$A$2:$A$7500,0),$E47+2)=Команды!$AJ$17,TRUE,FALSE),IF(INDEX(Команды!$A$2:$AN$7500,MATCH(BO$3,Команды!$A$2:$A$7500,0),$E47+2)=Команды!$AJ$18,TRUE,FALSE),IF(INDEX(Команды!$A$2:$AN$7500,MATCH(BO$3,Команды!$A$2:$A$7500,0),$E47+2)=Команды!$AJ$19,TRUE,FALSE)),INDEX(Команды!$AJ$2:$AL$19,MATCH(INDEX(Команды!$A$2:$AN$7500,MATCH(BO$3,Команды!$A$2:$A$7500,0),$E47+2),Команды!$AJ$2:$AJ$19,0),3),0)</f>
        <v>0.75</v>
      </c>
      <c r="BQ47" s="342"/>
      <c r="BR47" s="174">
        <f>IF(OR(IF(INDEX(Команды!$A$2:$AN$7500,MATCH(BR$3,Команды!$A$2:$A$7500,0),$E47+2)=Команды!$AJ$2,TRUE,FALSE),IF(INDEX(Команды!$A$2:$AN$7500,MATCH(BR$3,Команды!$A$2:$A$7500,0),$E47+2)=Команды!$AJ$3,TRUE,FALSE),IF(INDEX(Команды!$A$2:$AN$7500,MATCH(BR$3,Команды!$A$2:$A$7500,0),$E47+2)=Команды!$AJ$4,TRUE,FALSE),IF(INDEX(Команды!$A$2:$AN$7500,MATCH(BR$3,Команды!$A$2:$A$7500,0),$E47+2)=Команды!$AJ$5,TRUE,FALSE),IF(INDEX(Команды!$A$2:$AN$7500,MATCH(BR$3,Команды!$A$2:$A$7500,0),$E47+2)=Команды!$AJ$6,TRUE,FALSE),IF(INDEX(Команды!$A$2:$AN$7500,MATCH(BR$3,Команды!$A$2:$A$7500,0),$E47+2)=Команды!$AJ$7,TRUE,FALSE),IF(INDEX(Команды!$A$2:$AN$7500,MATCH(BR$3,Команды!$A$2:$A$7500,0),$E47+2)=Команды!$AJ$8,TRUE,FALSE),IF(INDEX(Команды!$A$2:$AN$7500,MATCH(BR$3,Команды!$A$2:$A$7500,0),$E47+2)=Команды!$AJ$9,TRUE,FALSE),IF(INDEX(Команды!$A$2:$AN$7500,MATCH(BR$3,Команды!$A$2:$A$7500,0),$E47+2)=Команды!$AJ$10,TRUE,FALSE),IF(INDEX(Команды!$A$2:$AN$7500,MATCH(BR$3,Команды!$A$2:$A$7500,0),$E47+2)=Команды!$AJ$11,TRUE,FALSE),IF(INDEX(Команды!$A$2:$AN$7500,MATCH(BR$3,Команды!$A$2:$A$7500,0),$E47+2)=Команды!$AJ$12,TRUE,FALSE),IF(INDEX(Команды!$A$2:$AN$7500,MATCH(BR$3,Команды!$A$2:$A$7500,0),$E47+2)=Команды!$AJ$13,TRUE,FALSE),IF(INDEX(Команды!$A$2:$AN$7500,MATCH(BR$3,Команды!$A$2:$A$7500,0),$E47+2)=Команды!$AJ$14,TRUE,FALSE),IF(INDEX(Команды!$A$2:$AN$7500,MATCH(BR$3,Команды!$A$2:$A$7500,0),$E47+2)=Команды!$AJ$15,TRUE,FALSE),IF(INDEX(Команды!$A$2:$AN$7500,MATCH(BR$3,Команды!$A$2:$A$7500,0),$E47+2)=Команды!$AJ$16,TRUE,FALSE),,IF(INDEX(Команды!$A$2:$AN$7500,MATCH(BR$3,Команды!$A$2:$A$7500,0),$E47+2)=Команды!$AJ$17,TRUE,FALSE),,IF(INDEX(Команды!$A$2:$AN$7500,MATCH(BR$3,Команды!$A$2:$A$7500,0),$E47+2)=Команды!$AJ$18,TRUE,FALSE),,IF(INDEX(Команды!$A$2:$AN$7500,MATCH(BR$3,Команды!$A$2:$A$7500,0),$E47+2)=Команды!$AJ$19,TRUE,FALSE)),INDEX(Команды!$AJ$2:$AK$19,MATCH(INDEX(Команды!$A$2:$AN$7500,MATCH(BR$3,Команды!$A$2:$A$7500,0),$E47+2),Команды!$AJ$2:$AJ$19,0),2),0)</f>
        <v>0.41666666666666669</v>
      </c>
      <c r="BS47" s="175">
        <f>IF(OR(IF(INDEX(Команды!$A$2:$AN$7500,MATCH(BR$3,Команды!$A$2:$A$7500,0),$E47+2)=Команды!$AJ$2,TRUE,FALSE),IF(INDEX(Команды!$A$2:$AN$7500,MATCH(BR$3,Команды!$A$2:$A$7500,0),$E47+2)=Команды!$AJ$3,TRUE,FALSE),IF(INDEX(Команды!$A$2:$AN$7500,MATCH(BR$3,Команды!$A$2:$A$7500,0),$E47+2)=Команды!$AJ$4,TRUE,FALSE),IF(INDEX(Команды!$A$2:$AN$7500,MATCH(BR$3,Команды!$A$2:$A$7500,0),$E47+2)=Команды!$AJ$5,TRUE,FALSE),IF(INDEX(Команды!$A$2:$AN$7500,MATCH(BR$3,Команды!$A$2:$A$7500,0),$E47+2)=Команды!$AJ$6,TRUE,FALSE),IF(INDEX(Команды!$A$2:$AN$7500,MATCH(BR$3,Команды!$A$2:$A$7500,0),$E47+2)=Команды!$AJ$7,TRUE,FALSE),IF(INDEX(Команды!$A$2:$AN$7500,MATCH(BR$3,Команды!$A$2:$A$7500,0),$E47+2)=Команды!$AJ$8,TRUE,FALSE),IF(INDEX(Команды!$A$2:$AN$7500,MATCH(BR$3,Команды!$A$2:$A$7500,0),$E47+2)=Команды!$AJ$9,TRUE,FALSE),IF(INDEX(Команды!$A$2:$AN$7500,MATCH(BR$3,Команды!$A$2:$A$7500,0),$E47+2)=Команды!$AJ$10,TRUE,FALSE),IF(INDEX(Команды!$A$2:$AN$7500,MATCH(BR$3,Команды!$A$2:$A$7500,0),$E47+2)=Команды!$AJ$11,TRUE,FALSE),IF(INDEX(Команды!$A$2:$AN$7500,MATCH(BR$3,Команды!$A$2:$A$7500,0),$E47+2)=Команды!$AJ$12,TRUE,FALSE),IF(INDEX(Команды!$A$2:$AN$7500,MATCH(BR$3,Команды!$A$2:$A$7500,0),$E47+2)=Команды!$AJ$13,TRUE,FALSE),IF(INDEX(Команды!$A$2:$AN$7500,MATCH(BR$3,Команды!$A$2:$A$7500,0),$E47+2)=Команды!$AJ$14,TRUE,FALSE),IF(INDEX(Команды!$A$2:$AN$7500,MATCH(BR$3,Команды!$A$2:$A$7500,0),$E47+2)=Команды!$AJ$15,TRUE,FALSE),IF(INDEX(Команды!$A$2:$AN$7500,MATCH(BR$3,Команды!$A$2:$A$7500,0),$E47+2)=Команды!$AJ$16,TRUE,FALSE),IF(INDEX(Команды!$A$2:$AN$7500,MATCH(BR$3,Команды!$A$2:$A$7500,0),$E47+2)=Команды!$AJ$17,TRUE,FALSE),IF(INDEX(Команды!$A$2:$AN$7500,MATCH(BR$3,Команды!$A$2:$A$7500,0),$E47+2)=Команды!$AJ$18,TRUE,FALSE),IF(INDEX(Команды!$A$2:$AN$7500,MATCH(BR$3,Команды!$A$2:$A$7500,0),$E47+2)=Команды!$AJ$19,TRUE,FALSE)),INDEX(Команды!$AJ$2:$AL$19,MATCH(INDEX(Команды!$A$2:$AN$7500,MATCH(BR$3,Команды!$A$2:$A$7500,0),$E47+2),Команды!$AJ$2:$AJ$19,0),3),0)</f>
        <v>0.79166666666666663</v>
      </c>
      <c r="BT47" s="342"/>
      <c r="BU47" s="174">
        <f>IF(OR(IF(INDEX(Команды!$A$2:$AN$7500,MATCH(BU$3,Команды!$A$2:$A$7500,0),$E47+2)=Команды!$AJ$2,TRUE,FALSE),IF(INDEX(Команды!$A$2:$AN$7500,MATCH(BU$3,Команды!$A$2:$A$7500,0),$E47+2)=Команды!$AJ$3,TRUE,FALSE),IF(INDEX(Команды!$A$2:$AN$7500,MATCH(BU$3,Команды!$A$2:$A$7500,0),$E47+2)=Команды!$AJ$4,TRUE,FALSE),IF(INDEX(Команды!$A$2:$AN$7500,MATCH(BU$3,Команды!$A$2:$A$7500,0),$E47+2)=Команды!$AJ$5,TRUE,FALSE),IF(INDEX(Команды!$A$2:$AN$7500,MATCH(BU$3,Команды!$A$2:$A$7500,0),$E47+2)=Команды!$AJ$6,TRUE,FALSE),IF(INDEX(Команды!$A$2:$AN$7500,MATCH(BU$3,Команды!$A$2:$A$7500,0),$E47+2)=Команды!$AJ$7,TRUE,FALSE),IF(INDEX(Команды!$A$2:$AN$7500,MATCH(BU$3,Команды!$A$2:$A$7500,0),$E47+2)=Команды!$AJ$8,TRUE,FALSE),IF(INDEX(Команды!$A$2:$AN$7500,MATCH(BU$3,Команды!$A$2:$A$7500,0),$E47+2)=Команды!$AJ$9,TRUE,FALSE),IF(INDEX(Команды!$A$2:$AN$7500,MATCH(BU$3,Команды!$A$2:$A$7500,0),$E47+2)=Команды!$AJ$10,TRUE,FALSE),IF(INDEX(Команды!$A$2:$AN$7500,MATCH(BU$3,Команды!$A$2:$A$7500,0),$E47+2)=Команды!$AJ$11,TRUE,FALSE),IF(INDEX(Команды!$A$2:$AN$7500,MATCH(BU$3,Команды!$A$2:$A$7500,0),$E47+2)=Команды!$AJ$12,TRUE,FALSE),IF(INDEX(Команды!$A$2:$AN$7500,MATCH(BU$3,Команды!$A$2:$A$7500,0),$E47+2)=Команды!$AJ$13,TRUE,FALSE),IF(INDEX(Команды!$A$2:$AN$7500,MATCH(BU$3,Команды!$A$2:$A$7500,0),$E47+2)=Команды!$AJ$14,TRUE,FALSE),IF(INDEX(Команды!$A$2:$AN$7500,MATCH(BU$3,Команды!$A$2:$A$7500,0),$E47+2)=Команды!$AJ$15,TRUE,FALSE),IF(INDEX(Команды!$A$2:$AN$7500,MATCH(BU$3,Команды!$A$2:$A$7500,0),$E47+2)=Команды!$AJ$16,TRUE,FALSE),,IF(INDEX(Команды!$A$2:$AN$7500,MATCH(BU$3,Команды!$A$2:$A$7500,0),$E47+2)=Команды!$AJ$17,TRUE,FALSE),,IF(INDEX(Команды!$A$2:$AN$7500,MATCH(BU$3,Команды!$A$2:$A$7500,0),$E47+2)=Команды!$AJ$18,TRUE,FALSE),,IF(INDEX(Команды!$A$2:$AN$7500,MATCH(BU$3,Команды!$A$2:$A$7500,0),$E47+2)=Команды!$AJ$19,TRUE,FALSE)),INDEX(Команды!$AJ$2:$AK$19,MATCH(INDEX(Команды!$A$2:$AN$7500,MATCH(BU$3,Команды!$A$2:$A$7500,0),$E47+2),Команды!$AJ$2:$AJ$19,0),2),0)</f>
        <v>0.64583333333333337</v>
      </c>
      <c r="BV47" s="175">
        <f>IF(OR(IF(INDEX(Команды!$A$2:$AN$7500,MATCH(BU$3,Команды!$A$2:$A$7500,0),$E47+2)=Команды!$AJ$2,TRUE,FALSE),IF(INDEX(Команды!$A$2:$AN$7500,MATCH(BU$3,Команды!$A$2:$A$7500,0),$E47+2)=Команды!$AJ$3,TRUE,FALSE),IF(INDEX(Команды!$A$2:$AN$7500,MATCH(BU$3,Команды!$A$2:$A$7500,0),$E47+2)=Команды!$AJ$4,TRUE,FALSE),IF(INDEX(Команды!$A$2:$AN$7500,MATCH(BU$3,Команды!$A$2:$A$7500,0),$E47+2)=Команды!$AJ$5,TRUE,FALSE),IF(INDEX(Команды!$A$2:$AN$7500,MATCH(BU$3,Команды!$A$2:$A$7500,0),$E47+2)=Команды!$AJ$6,TRUE,FALSE),IF(INDEX(Команды!$A$2:$AN$7500,MATCH(BU$3,Команды!$A$2:$A$7500,0),$E47+2)=Команды!$AJ$7,TRUE,FALSE),IF(INDEX(Команды!$A$2:$AN$7500,MATCH(BU$3,Команды!$A$2:$A$7500,0),$E47+2)=Команды!$AJ$8,TRUE,FALSE),IF(INDEX(Команды!$A$2:$AN$7500,MATCH(BU$3,Команды!$A$2:$A$7500,0),$E47+2)=Команды!$AJ$9,TRUE,FALSE),IF(INDEX(Команды!$A$2:$AN$7500,MATCH(BU$3,Команды!$A$2:$A$7500,0),$E47+2)=Команды!$AJ$10,TRUE,FALSE),IF(INDEX(Команды!$A$2:$AN$7500,MATCH(BU$3,Команды!$A$2:$A$7500,0),$E47+2)=Команды!$AJ$11,TRUE,FALSE),IF(INDEX(Команды!$A$2:$AN$7500,MATCH(BU$3,Команды!$A$2:$A$7500,0),$E47+2)=Команды!$AJ$12,TRUE,FALSE),IF(INDEX(Команды!$A$2:$AN$7500,MATCH(BU$3,Команды!$A$2:$A$7500,0),$E47+2)=Команды!$AJ$13,TRUE,FALSE),IF(INDEX(Команды!$A$2:$AN$7500,MATCH(BU$3,Команды!$A$2:$A$7500,0),$E47+2)=Команды!$AJ$14,TRUE,FALSE),IF(INDEX(Команды!$A$2:$AN$7500,MATCH(BU$3,Команды!$A$2:$A$7500,0),$E47+2)=Команды!$AJ$15,TRUE,FALSE),IF(INDEX(Команды!$A$2:$AN$7500,MATCH(BU$3,Команды!$A$2:$A$7500,0),$E47+2)=Команды!$AJ$16,TRUE,FALSE),IF(INDEX(Команды!$A$2:$AN$7500,MATCH(BU$3,Команды!$A$2:$A$7500,0),$E47+2)=Команды!$AJ$17,TRUE,FALSE),IF(INDEX(Команды!$A$2:$AN$7500,MATCH(BU$3,Команды!$A$2:$A$7500,0),$E47+2)=Команды!$AJ$18,TRUE,FALSE),IF(INDEX(Команды!$A$2:$AN$7500,MATCH(BU$3,Команды!$A$2:$A$7500,0),$E47+2)=Команды!$AJ$19,TRUE,FALSE)),INDEX(Команды!$AJ$2:$AL$19,MATCH(INDEX(Команды!$A$2:$AN$7500,MATCH(BU$3,Команды!$A$2:$A$7500,0),$E47+2),Команды!$AJ$2:$AJ$19,0),3),0)</f>
        <v>1.0208333333333333</v>
      </c>
      <c r="BW47" s="342"/>
      <c r="BX47" s="174" t="str">
        <f>IF(OR(IF(INDEX(Команды!$A$2:$AN$7500,MATCH(BX$3,Команды!$A$2:$A$7500,0),$E47+2)=Команды!$AJ$2,TRUE,FALSE),IF(INDEX(Команды!$A$2:$AN$7500,MATCH(BX$3,Команды!$A$2:$A$7500,0),$E47+2)=Команды!$AJ$3,TRUE,FALSE),IF(INDEX(Команды!$A$2:$AN$7500,MATCH(BX$3,Команды!$A$2:$A$7500,0),$E47+2)=Команды!$AJ$4,TRUE,FALSE),IF(INDEX(Команды!$A$2:$AN$7500,MATCH(BX$3,Команды!$A$2:$A$7500,0),$E47+2)=Команды!$AJ$5,TRUE,FALSE),IF(INDEX(Команды!$A$2:$AN$7500,MATCH(BX$3,Команды!$A$2:$A$7500,0),$E47+2)=Команды!$AJ$6,TRUE,FALSE),IF(INDEX(Команды!$A$2:$AN$7500,MATCH(BX$3,Команды!$A$2:$A$7500,0),$E47+2)=Команды!$AJ$7,TRUE,FALSE),IF(INDEX(Команды!$A$2:$AN$7500,MATCH(BX$3,Команды!$A$2:$A$7500,0),$E47+2)=Команды!$AJ$8,TRUE,FALSE),IF(INDEX(Команды!$A$2:$AN$7500,MATCH(BX$3,Команды!$A$2:$A$7500,0),$E47+2)=Команды!$AJ$9,TRUE,FALSE),IF(INDEX(Команды!$A$2:$AN$7500,MATCH(BX$3,Команды!$A$2:$A$7500,0),$E47+2)=Команды!$AJ$10,TRUE,FALSE),IF(INDEX(Команды!$A$2:$AN$7500,MATCH(BX$3,Команды!$A$2:$A$7500,0),$E47+2)=Команды!$AJ$11,TRUE,FALSE),IF(INDEX(Команды!$A$2:$AN$7500,MATCH(BX$3,Команды!$A$2:$A$7500,0),$E47+2)=Команды!$AJ$12,TRUE,FALSE),IF(INDEX(Команды!$A$2:$AN$7500,MATCH(BX$3,Команды!$A$2:$A$7500,0),$E47+2)=Команды!$AJ$13,TRUE,FALSE),IF(INDEX(Команды!$A$2:$AN$7500,MATCH(BX$3,Команды!$A$2:$A$7500,0),$E47+2)=Команды!$AJ$14,TRUE,FALSE),IF(INDEX(Команды!$A$2:$AN$7500,MATCH(BX$3,Команды!$A$2:$A$7500,0),$E47+2)=Команды!$AJ$15,TRUE,FALSE),IF(INDEX(Команды!$A$2:$AN$7500,MATCH(BX$3,Команды!$A$2:$A$7500,0),$E47+2)=Команды!$AJ$16,TRUE,FALSE),,IF(INDEX(Команды!$A$2:$AN$7500,MATCH(BX$3,Команды!$A$2:$A$7500,0),$E47+2)=Команды!$AJ$17,TRUE,FALSE),,IF(INDEX(Команды!$A$2:$AN$7500,MATCH(BX$3,Команды!$A$2:$A$7500,0),$E47+2)=Команды!$AJ$18,TRUE,FALSE),,IF(INDEX(Команды!$A$2:$AN$7500,MATCH(BX$3,Команды!$A$2:$A$7500,0),$E47+2)=Команды!$AJ$19,TRUE,FALSE)),INDEX(Команды!$AJ$2:$AK$19,MATCH(INDEX(Команды!$A$2:$AN$7500,MATCH(BX$3,Команды!$A$2:$A$7500,0),$E47+2),Команды!$AJ$2:$AJ$19,0),2),0)</f>
        <v>В</v>
      </c>
      <c r="BY47" s="175" t="str">
        <f>IF(OR(IF(INDEX(Команды!$A$2:$AN$7500,MATCH(BX$3,Команды!$A$2:$A$7500,0),$E47+2)=Команды!$AJ$2,TRUE,FALSE),IF(INDEX(Команды!$A$2:$AN$7500,MATCH(BX$3,Команды!$A$2:$A$7500,0),$E47+2)=Команды!$AJ$3,TRUE,FALSE),IF(INDEX(Команды!$A$2:$AN$7500,MATCH(BX$3,Команды!$A$2:$A$7500,0),$E47+2)=Команды!$AJ$4,TRUE,FALSE),IF(INDEX(Команды!$A$2:$AN$7500,MATCH(BX$3,Команды!$A$2:$A$7500,0),$E47+2)=Команды!$AJ$5,TRUE,FALSE),IF(INDEX(Команды!$A$2:$AN$7500,MATCH(BX$3,Команды!$A$2:$A$7500,0),$E47+2)=Команды!$AJ$6,TRUE,FALSE),IF(INDEX(Команды!$A$2:$AN$7500,MATCH(BX$3,Команды!$A$2:$A$7500,0),$E47+2)=Команды!$AJ$7,TRUE,FALSE),IF(INDEX(Команды!$A$2:$AN$7500,MATCH(BX$3,Команды!$A$2:$A$7500,0),$E47+2)=Команды!$AJ$8,TRUE,FALSE),IF(INDEX(Команды!$A$2:$AN$7500,MATCH(BX$3,Команды!$A$2:$A$7500,0),$E47+2)=Команды!$AJ$9,TRUE,FALSE),IF(INDEX(Команды!$A$2:$AN$7500,MATCH(BX$3,Команды!$A$2:$A$7500,0),$E47+2)=Команды!$AJ$10,TRUE,FALSE),IF(INDEX(Команды!$A$2:$AN$7500,MATCH(BX$3,Команды!$A$2:$A$7500,0),$E47+2)=Команды!$AJ$11,TRUE,FALSE),IF(INDEX(Команды!$A$2:$AN$7500,MATCH(BX$3,Команды!$A$2:$A$7500,0),$E47+2)=Команды!$AJ$12,TRUE,FALSE),IF(INDEX(Команды!$A$2:$AN$7500,MATCH(BX$3,Команды!$A$2:$A$7500,0),$E47+2)=Команды!$AJ$13,TRUE,FALSE),IF(INDEX(Команды!$A$2:$AN$7500,MATCH(BX$3,Команды!$A$2:$A$7500,0),$E47+2)=Команды!$AJ$14,TRUE,FALSE),IF(INDEX(Команды!$A$2:$AN$7500,MATCH(BX$3,Команды!$A$2:$A$7500,0),$E47+2)=Команды!$AJ$15,TRUE,FALSE),IF(INDEX(Команды!$A$2:$AN$7500,MATCH(BX$3,Команды!$A$2:$A$7500,0),$E47+2)=Команды!$AJ$16,TRUE,FALSE),IF(INDEX(Команды!$A$2:$AN$7500,MATCH(BX$3,Команды!$A$2:$A$7500,0),$E47+2)=Команды!$AJ$17,TRUE,FALSE),IF(INDEX(Команды!$A$2:$AN$7500,MATCH(BX$3,Команды!$A$2:$A$7500,0),$E47+2)=Команды!$AJ$18,TRUE,FALSE),IF(INDEX(Команды!$A$2:$AN$7500,MATCH(BX$3,Команды!$A$2:$A$7500,0),$E47+2)=Команды!$AJ$19,TRUE,FALSE)),INDEX(Команды!$AJ$2:$AL$19,MATCH(INDEX(Команды!$A$2:$AN$7500,MATCH(BX$3,Команды!$A$2:$A$7500,0),$E47+2),Команды!$AJ$2:$AJ$19,0),3),0)</f>
        <v>В</v>
      </c>
      <c r="BZ47" s="342"/>
      <c r="CA47" s="174" t="str">
        <f>IF(OR(IF(INDEX(Команды!$A$2:$AN$7500,MATCH(CA$3,Команды!$A$2:$A$7500,0),$E47+2)=Команды!$AJ$2,TRUE,FALSE),IF(INDEX(Команды!$A$2:$AN$7500,MATCH(CA$3,Команды!$A$2:$A$7500,0),$E47+2)=Команды!$AJ$3,TRUE,FALSE),IF(INDEX(Команды!$A$2:$AN$7500,MATCH(CA$3,Команды!$A$2:$A$7500,0),$E47+2)=Команды!$AJ$4,TRUE,FALSE),IF(INDEX(Команды!$A$2:$AN$7500,MATCH(CA$3,Команды!$A$2:$A$7500,0),$E47+2)=Команды!$AJ$5,TRUE,FALSE),IF(INDEX(Команды!$A$2:$AN$7500,MATCH(CA$3,Команды!$A$2:$A$7500,0),$E47+2)=Команды!$AJ$6,TRUE,FALSE),IF(INDEX(Команды!$A$2:$AN$7500,MATCH(CA$3,Команды!$A$2:$A$7500,0),$E47+2)=Команды!$AJ$7,TRUE,FALSE),IF(INDEX(Команды!$A$2:$AN$7500,MATCH(CA$3,Команды!$A$2:$A$7500,0),$E47+2)=Команды!$AJ$8,TRUE,FALSE),IF(INDEX(Команды!$A$2:$AN$7500,MATCH(CA$3,Команды!$A$2:$A$7500,0),$E47+2)=Команды!$AJ$9,TRUE,FALSE),IF(INDEX(Команды!$A$2:$AN$7500,MATCH(CA$3,Команды!$A$2:$A$7500,0),$E47+2)=Команды!$AJ$10,TRUE,FALSE),IF(INDEX(Команды!$A$2:$AN$7500,MATCH(CA$3,Команды!$A$2:$A$7500,0),$E47+2)=Команды!$AJ$11,TRUE,FALSE),IF(INDEX(Команды!$A$2:$AN$7500,MATCH(CA$3,Команды!$A$2:$A$7500,0),$E47+2)=Команды!$AJ$12,TRUE,FALSE),IF(INDEX(Команды!$A$2:$AN$7500,MATCH(CA$3,Команды!$A$2:$A$7500,0),$E47+2)=Команды!$AJ$13,TRUE,FALSE),IF(INDEX(Команды!$A$2:$AN$7500,MATCH(CA$3,Команды!$A$2:$A$7500,0),$E47+2)=Команды!$AJ$14,TRUE,FALSE),IF(INDEX(Команды!$A$2:$AN$7500,MATCH(CA$3,Команды!$A$2:$A$7500,0),$E47+2)=Команды!$AJ$15,TRUE,FALSE),IF(INDEX(Команды!$A$2:$AN$7500,MATCH(CA$3,Команды!$A$2:$A$7500,0),$E47+2)=Команды!$AJ$16,TRUE,FALSE),,IF(INDEX(Команды!$A$2:$AN$7500,MATCH(CA$3,Команды!$A$2:$A$7500,0),$E47+2)=Команды!$AJ$17,TRUE,FALSE),,IF(INDEX(Команды!$A$2:$AN$7500,MATCH(CA$3,Команды!$A$2:$A$7500,0),$E47+2)=Команды!$AJ$18,TRUE,FALSE),,IF(INDEX(Команды!$A$2:$AN$7500,MATCH(CA$3,Команды!$A$2:$A$7500,0),$E47+2)=Команды!$AJ$19,TRUE,FALSE)),INDEX(Команды!$AJ$2:$AK$19,MATCH(INDEX(Команды!$A$2:$AN$7500,MATCH(CA$3,Команды!$A$2:$A$7500,0),$E47+2),Команды!$AJ$2:$AJ$19,0),2),0)</f>
        <v>В</v>
      </c>
      <c r="CB47" s="175" t="str">
        <f>IF(OR(IF(INDEX(Команды!$A$2:$AN$7500,MATCH(CA$3,Команды!$A$2:$A$7500,0),$E47+2)=Команды!$AJ$2,TRUE,FALSE),IF(INDEX(Команды!$A$2:$AN$7500,MATCH(CA$3,Команды!$A$2:$A$7500,0),$E47+2)=Команды!$AJ$3,TRUE,FALSE),IF(INDEX(Команды!$A$2:$AN$7500,MATCH(CA$3,Команды!$A$2:$A$7500,0),$E47+2)=Команды!$AJ$4,TRUE,FALSE),IF(INDEX(Команды!$A$2:$AN$7500,MATCH(CA$3,Команды!$A$2:$A$7500,0),$E47+2)=Команды!$AJ$5,TRUE,FALSE),IF(INDEX(Команды!$A$2:$AN$7500,MATCH(CA$3,Команды!$A$2:$A$7500,0),$E47+2)=Команды!$AJ$6,TRUE,FALSE),IF(INDEX(Команды!$A$2:$AN$7500,MATCH(CA$3,Команды!$A$2:$A$7500,0),$E47+2)=Команды!$AJ$7,TRUE,FALSE),IF(INDEX(Команды!$A$2:$AN$7500,MATCH(CA$3,Команды!$A$2:$A$7500,0),$E47+2)=Команды!$AJ$8,TRUE,FALSE),IF(INDEX(Команды!$A$2:$AN$7500,MATCH(CA$3,Команды!$A$2:$A$7500,0),$E47+2)=Команды!$AJ$9,TRUE,FALSE),IF(INDEX(Команды!$A$2:$AN$7500,MATCH(CA$3,Команды!$A$2:$A$7500,0),$E47+2)=Команды!$AJ$10,TRUE,FALSE),IF(INDEX(Команды!$A$2:$AN$7500,MATCH(CA$3,Команды!$A$2:$A$7500,0),$E47+2)=Команды!$AJ$11,TRUE,FALSE),IF(INDEX(Команды!$A$2:$AN$7500,MATCH(CA$3,Команды!$A$2:$A$7500,0),$E47+2)=Команды!$AJ$12,TRUE,FALSE),IF(INDEX(Команды!$A$2:$AN$7500,MATCH(CA$3,Команды!$A$2:$A$7500,0),$E47+2)=Команды!$AJ$13,TRUE,FALSE),IF(INDEX(Команды!$A$2:$AN$7500,MATCH(CA$3,Команды!$A$2:$A$7500,0),$E47+2)=Команды!$AJ$14,TRUE,FALSE),IF(INDEX(Команды!$A$2:$AN$7500,MATCH(CA$3,Команды!$A$2:$A$7500,0),$E47+2)=Команды!$AJ$15,TRUE,FALSE),IF(INDEX(Команды!$A$2:$AN$7500,MATCH(CA$3,Команды!$A$2:$A$7500,0),$E47+2)=Команды!$AJ$16,TRUE,FALSE),IF(INDEX(Команды!$A$2:$AN$7500,MATCH(CA$3,Команды!$A$2:$A$7500,0),$E47+2)=Команды!$AJ$17,TRUE,FALSE),IF(INDEX(Команды!$A$2:$AN$7500,MATCH(CA$3,Команды!$A$2:$A$7500,0),$E47+2)=Команды!$AJ$18,TRUE,FALSE),IF(INDEX(Команды!$A$2:$AN$7500,MATCH(CA$3,Команды!$A$2:$A$7500,0),$E47+2)=Команды!$AJ$19,TRUE,FALSE)),INDEX(Команды!$AJ$2:$AL$19,MATCH(INDEX(Команды!$A$2:$AN$7500,MATCH(CA$3,Команды!$A$2:$A$7500,0),$E47+2),Команды!$AJ$2:$AJ$19,0),3),0)</f>
        <v>В</v>
      </c>
      <c r="CC47" s="342"/>
      <c r="CD47" s="174">
        <f>IF(OR(IF(INDEX(Команды!$A$2:$AN$7500,MATCH(CD$3,Команды!$A$2:$A$7500,0),$E47+2)=Команды!$AJ$2,TRUE,FALSE),IF(INDEX(Команды!$A$2:$AN$7500,MATCH(CD$3,Команды!$A$2:$A$7500,0),$E47+2)=Команды!$AJ$3,TRUE,FALSE),IF(INDEX(Команды!$A$2:$AN$7500,MATCH(CD$3,Команды!$A$2:$A$7500,0),$E47+2)=Команды!$AJ$4,TRUE,FALSE),IF(INDEX(Команды!$A$2:$AN$7500,MATCH(CD$3,Команды!$A$2:$A$7500,0),$E47+2)=Команды!$AJ$5,TRUE,FALSE),IF(INDEX(Команды!$A$2:$AN$7500,MATCH(CD$3,Команды!$A$2:$A$7500,0),$E47+2)=Команды!$AJ$6,TRUE,FALSE),IF(INDEX(Команды!$A$2:$AN$7500,MATCH(CD$3,Команды!$A$2:$A$7500,0),$E47+2)=Команды!$AJ$7,TRUE,FALSE),IF(INDEX(Команды!$A$2:$AN$7500,MATCH(CD$3,Команды!$A$2:$A$7500,0),$E47+2)=Команды!$AJ$8,TRUE,FALSE),IF(INDEX(Команды!$A$2:$AN$7500,MATCH(CD$3,Команды!$A$2:$A$7500,0),$E47+2)=Команды!$AJ$9,TRUE,FALSE),IF(INDEX(Команды!$A$2:$AN$7500,MATCH(CD$3,Команды!$A$2:$A$7500,0),$E47+2)=Команды!$AJ$10,TRUE,FALSE),IF(INDEX(Команды!$A$2:$AN$7500,MATCH(CD$3,Команды!$A$2:$A$7500,0),$E47+2)=Команды!$AJ$11,TRUE,FALSE),IF(INDEX(Команды!$A$2:$AN$7500,MATCH(CD$3,Команды!$A$2:$A$7500,0),$E47+2)=Команды!$AJ$12,TRUE,FALSE),IF(INDEX(Команды!$A$2:$AN$7500,MATCH(CD$3,Команды!$A$2:$A$7500,0),$E47+2)=Команды!$AJ$13,TRUE,FALSE),IF(INDEX(Команды!$A$2:$AN$7500,MATCH(CD$3,Команды!$A$2:$A$7500,0),$E47+2)=Команды!$AJ$14,TRUE,FALSE),IF(INDEX(Команды!$A$2:$AN$7500,MATCH(CD$3,Команды!$A$2:$A$7500,0),$E47+2)=Команды!$AJ$15,TRUE,FALSE),IF(INDEX(Команды!$A$2:$AN$7500,MATCH(CD$3,Команды!$A$2:$A$7500,0),$E47+2)=Команды!$AJ$16,TRUE,FALSE),,IF(INDEX(Команды!$A$2:$AN$7500,MATCH(CD$3,Команды!$A$2:$A$7500,0),$E47+2)=Команды!$AJ$17,TRUE,FALSE),,IF(INDEX(Команды!$A$2:$AN$7500,MATCH(CD$3,Команды!$A$2:$A$7500,0),$E47+2)=Команды!$AJ$18,TRUE,FALSE),,IF(INDEX(Команды!$A$2:$AN$7500,MATCH(CD$3,Команды!$A$2:$A$7500,0),$E47+2)=Команды!$AJ$19,TRUE,FALSE)),INDEX(Команды!$AJ$2:$AK$19,MATCH(INDEX(Команды!$A$2:$AN$7500,MATCH(CD$3,Команды!$A$2:$A$7500,0),$E47+2),Команды!$AJ$2:$AJ$19,0),2),0)</f>
        <v>0.45833333333333331</v>
      </c>
      <c r="CE47" s="175">
        <f>IF(OR(IF(INDEX(Команды!$A$2:$AN$7500,MATCH(CD$3,Команды!$A$2:$A$7500,0),$E47+2)=Команды!$AJ$2,TRUE,FALSE),IF(INDEX(Команды!$A$2:$AN$7500,MATCH(CD$3,Команды!$A$2:$A$7500,0),$E47+2)=Команды!$AJ$3,TRUE,FALSE),IF(INDEX(Команды!$A$2:$AN$7500,MATCH(CD$3,Команды!$A$2:$A$7500,0),$E47+2)=Команды!$AJ$4,TRUE,FALSE),IF(INDEX(Команды!$A$2:$AN$7500,MATCH(CD$3,Команды!$A$2:$A$7500,0),$E47+2)=Команды!$AJ$5,TRUE,FALSE),IF(INDEX(Команды!$A$2:$AN$7500,MATCH(CD$3,Команды!$A$2:$A$7500,0),$E47+2)=Команды!$AJ$6,TRUE,FALSE),IF(INDEX(Команды!$A$2:$AN$7500,MATCH(CD$3,Команды!$A$2:$A$7500,0),$E47+2)=Команды!$AJ$7,TRUE,FALSE),IF(INDEX(Команды!$A$2:$AN$7500,MATCH(CD$3,Команды!$A$2:$A$7500,0),$E47+2)=Команды!$AJ$8,TRUE,FALSE),IF(INDEX(Команды!$A$2:$AN$7500,MATCH(CD$3,Команды!$A$2:$A$7500,0),$E47+2)=Команды!$AJ$9,TRUE,FALSE),IF(INDEX(Команды!$A$2:$AN$7500,MATCH(CD$3,Команды!$A$2:$A$7500,0),$E47+2)=Команды!$AJ$10,TRUE,FALSE),IF(INDEX(Команды!$A$2:$AN$7500,MATCH(CD$3,Команды!$A$2:$A$7500,0),$E47+2)=Команды!$AJ$11,TRUE,FALSE),IF(INDEX(Команды!$A$2:$AN$7500,MATCH(CD$3,Команды!$A$2:$A$7500,0),$E47+2)=Команды!$AJ$12,TRUE,FALSE),IF(INDEX(Команды!$A$2:$AN$7500,MATCH(CD$3,Команды!$A$2:$A$7500,0),$E47+2)=Команды!$AJ$13,TRUE,FALSE),IF(INDEX(Команды!$A$2:$AN$7500,MATCH(CD$3,Команды!$A$2:$A$7500,0),$E47+2)=Команды!$AJ$14,TRUE,FALSE),IF(INDEX(Команды!$A$2:$AN$7500,MATCH(CD$3,Команды!$A$2:$A$7500,0),$E47+2)=Команды!$AJ$15,TRUE,FALSE),IF(INDEX(Команды!$A$2:$AN$7500,MATCH(CD$3,Команды!$A$2:$A$7500,0),$E47+2)=Команды!$AJ$16,TRUE,FALSE),IF(INDEX(Команды!$A$2:$AN$7500,MATCH(CD$3,Команды!$A$2:$A$7500,0),$E47+2)=Команды!$AJ$17,TRUE,FALSE),IF(INDEX(Команды!$A$2:$AN$7500,MATCH(CD$3,Команды!$A$2:$A$7500,0),$E47+2)=Команды!$AJ$18,TRUE,FALSE),IF(INDEX(Команды!$A$2:$AN$7500,MATCH(CD$3,Команды!$A$2:$A$7500,0),$E47+2)=Команды!$AJ$19,TRUE,FALSE)),INDEX(Команды!$AJ$2:$AL$19,MATCH(INDEX(Команды!$A$2:$AN$7500,MATCH(CD$3,Команды!$A$2:$A$7500,0),$E47+2),Команды!$AJ$2:$AJ$19,0),3),0)</f>
        <v>0.83333333333333337</v>
      </c>
      <c r="CF47" s="342"/>
      <c r="CG47" s="174">
        <f>IF(OR(IF(INDEX(Команды!$A$2:$AN$7500,MATCH(CG$3,Команды!$A$2:$A$7500,0),$E47+2)=Команды!$AJ$2,TRUE,FALSE),IF(INDEX(Команды!$A$2:$AN$7500,MATCH(CG$3,Команды!$A$2:$A$7500,0),$E47+2)=Команды!$AJ$3,TRUE,FALSE),IF(INDEX(Команды!$A$2:$AN$7500,MATCH(CG$3,Команды!$A$2:$A$7500,0),$E47+2)=Команды!$AJ$4,TRUE,FALSE),IF(INDEX(Команды!$A$2:$AN$7500,MATCH(CG$3,Команды!$A$2:$A$7500,0),$E47+2)=Команды!$AJ$5,TRUE,FALSE),IF(INDEX(Команды!$A$2:$AN$7500,MATCH(CG$3,Команды!$A$2:$A$7500,0),$E47+2)=Команды!$AJ$6,TRUE,FALSE),IF(INDEX(Команды!$A$2:$AN$7500,MATCH(CG$3,Команды!$A$2:$A$7500,0),$E47+2)=Команды!$AJ$7,TRUE,FALSE),IF(INDEX(Команды!$A$2:$AN$7500,MATCH(CG$3,Команды!$A$2:$A$7500,0),$E47+2)=Команды!$AJ$8,TRUE,FALSE),IF(INDEX(Команды!$A$2:$AN$7500,MATCH(CG$3,Команды!$A$2:$A$7500,0),$E47+2)=Команды!$AJ$9,TRUE,FALSE),IF(INDEX(Команды!$A$2:$AN$7500,MATCH(CG$3,Команды!$A$2:$A$7500,0),$E47+2)=Команды!$AJ$10,TRUE,FALSE),IF(INDEX(Команды!$A$2:$AN$7500,MATCH(CG$3,Команды!$A$2:$A$7500,0),$E47+2)=Команды!$AJ$11,TRUE,FALSE),IF(INDEX(Команды!$A$2:$AN$7500,MATCH(CG$3,Команды!$A$2:$A$7500,0),$E47+2)=Команды!$AJ$12,TRUE,FALSE),IF(INDEX(Команды!$A$2:$AN$7500,MATCH(CG$3,Команды!$A$2:$A$7500,0),$E47+2)=Команды!$AJ$13,TRUE,FALSE),IF(INDEX(Команды!$A$2:$AN$7500,MATCH(CG$3,Команды!$A$2:$A$7500,0),$E47+2)=Команды!$AJ$14,TRUE,FALSE),IF(INDEX(Команды!$A$2:$AN$7500,MATCH(CG$3,Команды!$A$2:$A$7500,0),$E47+2)=Команды!$AJ$15,TRUE,FALSE),IF(INDEX(Команды!$A$2:$AN$7500,MATCH(CG$3,Команды!$A$2:$A$7500,0),$E47+2)=Команды!$AJ$16,TRUE,FALSE),,IF(INDEX(Команды!$A$2:$AN$7500,MATCH(CG$3,Команды!$A$2:$A$7500,0),$E47+2)=Команды!$AJ$17,TRUE,FALSE),,IF(INDEX(Команды!$A$2:$AN$7500,MATCH(CG$3,Команды!$A$2:$A$7500,0),$E47+2)=Команды!$AJ$18,TRUE,FALSE),,IF(INDEX(Команды!$A$2:$AN$7500,MATCH(CG$3,Команды!$A$2:$A$7500,0),$E47+2)=Команды!$AJ$19,TRUE,FALSE)),INDEX(Команды!$AJ$2:$AK$19,MATCH(INDEX(Команды!$A$2:$AN$7500,MATCH(CG$3,Команды!$A$2:$A$7500,0),$E47+2),Команды!$AJ$2:$AJ$19,0),2),0)</f>
        <v>0.45833333333333331</v>
      </c>
      <c r="CH47" s="175">
        <f>IF(OR(IF(INDEX(Команды!$A$2:$AN$7500,MATCH(CG$3,Команды!$A$2:$A$7500,0),$E47+2)=Команды!$AJ$2,TRUE,FALSE),IF(INDEX(Команды!$A$2:$AN$7500,MATCH(CG$3,Команды!$A$2:$A$7500,0),$E47+2)=Команды!$AJ$3,TRUE,FALSE),IF(INDEX(Команды!$A$2:$AN$7500,MATCH(CG$3,Команды!$A$2:$A$7500,0),$E47+2)=Команды!$AJ$4,TRUE,FALSE),IF(INDEX(Команды!$A$2:$AN$7500,MATCH(CG$3,Команды!$A$2:$A$7500,0),$E47+2)=Команды!$AJ$5,TRUE,FALSE),IF(INDEX(Команды!$A$2:$AN$7500,MATCH(CG$3,Команды!$A$2:$A$7500,0),$E47+2)=Команды!$AJ$6,TRUE,FALSE),IF(INDEX(Команды!$A$2:$AN$7500,MATCH(CG$3,Команды!$A$2:$A$7500,0),$E47+2)=Команды!$AJ$7,TRUE,FALSE),IF(INDEX(Команды!$A$2:$AN$7500,MATCH(CG$3,Команды!$A$2:$A$7500,0),$E47+2)=Команды!$AJ$8,TRUE,FALSE),IF(INDEX(Команды!$A$2:$AN$7500,MATCH(CG$3,Команды!$A$2:$A$7500,0),$E47+2)=Команды!$AJ$9,TRUE,FALSE),IF(INDEX(Команды!$A$2:$AN$7500,MATCH(CG$3,Команды!$A$2:$A$7500,0),$E47+2)=Команды!$AJ$10,TRUE,FALSE),IF(INDEX(Команды!$A$2:$AN$7500,MATCH(CG$3,Команды!$A$2:$A$7500,0),$E47+2)=Команды!$AJ$11,TRUE,FALSE),IF(INDEX(Команды!$A$2:$AN$7500,MATCH(CG$3,Команды!$A$2:$A$7500,0),$E47+2)=Команды!$AJ$12,TRUE,FALSE),IF(INDEX(Команды!$A$2:$AN$7500,MATCH(CG$3,Команды!$A$2:$A$7500,0),$E47+2)=Команды!$AJ$13,TRUE,FALSE),IF(INDEX(Команды!$A$2:$AN$7500,MATCH(CG$3,Команды!$A$2:$A$7500,0),$E47+2)=Команды!$AJ$14,TRUE,FALSE),IF(INDEX(Команды!$A$2:$AN$7500,MATCH(CG$3,Команды!$A$2:$A$7500,0),$E47+2)=Команды!$AJ$15,TRUE,FALSE),IF(INDEX(Команды!$A$2:$AN$7500,MATCH(CG$3,Команды!$A$2:$A$7500,0),$E47+2)=Команды!$AJ$16,TRUE,FALSE),IF(INDEX(Команды!$A$2:$AN$7500,MATCH(CG$3,Команды!$A$2:$A$7500,0),$E47+2)=Команды!$AJ$17,TRUE,FALSE),IF(INDEX(Команды!$A$2:$AN$7500,MATCH(CG$3,Команды!$A$2:$A$7500,0),$E47+2)=Команды!$AJ$18,TRUE,FALSE),IF(INDEX(Команды!$A$2:$AN$7500,MATCH(CG$3,Команды!$A$2:$A$7500,0),$E47+2)=Команды!$AJ$19,TRUE,FALSE)),INDEX(Команды!$AJ$2:$AL$19,MATCH(INDEX(Команды!$A$2:$AN$7500,MATCH(CG$3,Команды!$A$2:$A$7500,0),$E47+2),Команды!$AJ$2:$AJ$19,0),3),0)</f>
        <v>0.83333333333333337</v>
      </c>
      <c r="CI47" s="342"/>
      <c r="CJ47" s="174">
        <f>IF(OR(IF(INDEX(Команды!$A$2:$AN$7500,MATCH(CJ$3,Команды!$A$2:$A$7500,0),$E47+2)=Команды!$AJ$2,TRUE,FALSE),IF(INDEX(Команды!$A$2:$AN$7500,MATCH(CJ$3,Команды!$A$2:$A$7500,0),$E47+2)=Команды!$AJ$3,TRUE,FALSE),IF(INDEX(Команды!$A$2:$AN$7500,MATCH(CJ$3,Команды!$A$2:$A$7500,0),$E47+2)=Команды!$AJ$4,TRUE,FALSE),IF(INDEX(Команды!$A$2:$AN$7500,MATCH(CJ$3,Команды!$A$2:$A$7500,0),$E47+2)=Команды!$AJ$5,TRUE,FALSE),IF(INDEX(Команды!$A$2:$AN$7500,MATCH(CJ$3,Команды!$A$2:$A$7500,0),$E47+2)=Команды!$AJ$6,TRUE,FALSE),IF(INDEX(Команды!$A$2:$AN$7500,MATCH(CJ$3,Команды!$A$2:$A$7500,0),$E47+2)=Команды!$AJ$7,TRUE,FALSE),IF(INDEX(Команды!$A$2:$AN$7500,MATCH(CJ$3,Команды!$A$2:$A$7500,0),$E47+2)=Команды!$AJ$8,TRUE,FALSE),IF(INDEX(Команды!$A$2:$AN$7500,MATCH(CJ$3,Команды!$A$2:$A$7500,0),$E47+2)=Команды!$AJ$9,TRUE,FALSE),IF(INDEX(Команды!$A$2:$AN$7500,MATCH(CJ$3,Команды!$A$2:$A$7500,0),$E47+2)=Команды!$AJ$10,TRUE,FALSE),IF(INDEX(Команды!$A$2:$AN$7500,MATCH(CJ$3,Команды!$A$2:$A$7500,0),$E47+2)=Команды!$AJ$11,TRUE,FALSE),IF(INDEX(Команды!$A$2:$AN$7500,MATCH(CJ$3,Команды!$A$2:$A$7500,0),$E47+2)=Команды!$AJ$12,TRUE,FALSE),IF(INDEX(Команды!$A$2:$AN$7500,MATCH(CJ$3,Команды!$A$2:$A$7500,0),$E47+2)=Команды!$AJ$13,TRUE,FALSE),IF(INDEX(Команды!$A$2:$AN$7500,MATCH(CJ$3,Команды!$A$2:$A$7500,0),$E47+2)=Команды!$AJ$14,TRUE,FALSE),IF(INDEX(Команды!$A$2:$AN$7500,MATCH(CJ$3,Команды!$A$2:$A$7500,0),$E47+2)=Команды!$AJ$15,TRUE,FALSE),IF(INDEX(Команды!$A$2:$AN$7500,MATCH(CJ$3,Команды!$A$2:$A$7500,0),$E47+2)=Команды!$AJ$16,TRUE,FALSE),,IF(INDEX(Команды!$A$2:$AN$7500,MATCH(CJ$3,Команды!$A$2:$A$7500,0),$E47+2)=Команды!$AJ$17,TRUE,FALSE),,IF(INDEX(Команды!$A$2:$AN$7500,MATCH(CJ$3,Команды!$A$2:$A$7500,0),$E47+2)=Команды!$AJ$18,TRUE,FALSE),,IF(INDEX(Команды!$A$2:$AN$7500,MATCH(CJ$3,Команды!$A$2:$A$7500,0),$E47+2)=Команды!$AJ$19,TRUE,FALSE)),INDEX(Команды!$AJ$2:$AK$19,MATCH(INDEX(Команды!$A$2:$AN$7500,MATCH(CJ$3,Команды!$A$2:$A$7500,0),$E47+2),Команды!$AJ$2:$AJ$19,0),2),0)</f>
        <v>0.5</v>
      </c>
      <c r="CK47" s="175">
        <f>IF(OR(IF(INDEX(Команды!$A$2:$AN$7500,MATCH(CJ$3,Команды!$A$2:$A$7500,0),$E47+2)=Команды!$AJ$2,TRUE,FALSE),IF(INDEX(Команды!$A$2:$AN$7500,MATCH(CJ$3,Команды!$A$2:$A$7500,0),$E47+2)=Команды!$AJ$3,TRUE,FALSE),IF(INDEX(Команды!$A$2:$AN$7500,MATCH(CJ$3,Команды!$A$2:$A$7500,0),$E47+2)=Команды!$AJ$4,TRUE,FALSE),IF(INDEX(Команды!$A$2:$AN$7500,MATCH(CJ$3,Команды!$A$2:$A$7500,0),$E47+2)=Команды!$AJ$5,TRUE,FALSE),IF(INDEX(Команды!$A$2:$AN$7500,MATCH(CJ$3,Команды!$A$2:$A$7500,0),$E47+2)=Команды!$AJ$6,TRUE,FALSE),IF(INDEX(Команды!$A$2:$AN$7500,MATCH(CJ$3,Команды!$A$2:$A$7500,0),$E47+2)=Команды!$AJ$7,TRUE,FALSE),IF(INDEX(Команды!$A$2:$AN$7500,MATCH(CJ$3,Команды!$A$2:$A$7500,0),$E47+2)=Команды!$AJ$8,TRUE,FALSE),IF(INDEX(Команды!$A$2:$AN$7500,MATCH(CJ$3,Команды!$A$2:$A$7500,0),$E47+2)=Команды!$AJ$9,TRUE,FALSE),IF(INDEX(Команды!$A$2:$AN$7500,MATCH(CJ$3,Команды!$A$2:$A$7500,0),$E47+2)=Команды!$AJ$10,TRUE,FALSE),IF(INDEX(Команды!$A$2:$AN$7500,MATCH(CJ$3,Команды!$A$2:$A$7500,0),$E47+2)=Команды!$AJ$11,TRUE,FALSE),IF(INDEX(Команды!$A$2:$AN$7500,MATCH(CJ$3,Команды!$A$2:$A$7500,0),$E47+2)=Команды!$AJ$12,TRUE,FALSE),IF(INDEX(Команды!$A$2:$AN$7500,MATCH(CJ$3,Команды!$A$2:$A$7500,0),$E47+2)=Команды!$AJ$13,TRUE,FALSE),IF(INDEX(Команды!$A$2:$AN$7500,MATCH(CJ$3,Команды!$A$2:$A$7500,0),$E47+2)=Команды!$AJ$14,TRUE,FALSE),IF(INDEX(Команды!$A$2:$AN$7500,MATCH(CJ$3,Команды!$A$2:$A$7500,0),$E47+2)=Команды!$AJ$15,TRUE,FALSE),IF(INDEX(Команды!$A$2:$AN$7500,MATCH(CJ$3,Команды!$A$2:$A$7500,0),$E47+2)=Команды!$AJ$16,TRUE,FALSE),IF(INDEX(Команды!$A$2:$AN$7500,MATCH(CJ$3,Команды!$A$2:$A$7500,0),$E47+2)=Команды!$AJ$17,TRUE,FALSE),IF(INDEX(Команды!$A$2:$AN$7500,MATCH(CJ$3,Команды!$A$2:$A$7500,0),$E47+2)=Команды!$AJ$18,TRUE,FALSE),IF(INDEX(Команды!$A$2:$AN$7500,MATCH(CJ$3,Команды!$A$2:$A$7500,0),$E47+2)=Команды!$AJ$19,TRUE,FALSE)),INDEX(Команды!$AJ$2:$AL$19,MATCH(INDEX(Команды!$A$2:$AN$7500,MATCH(CJ$3,Команды!$A$2:$A$7500,0),$E47+2),Команды!$AJ$2:$AJ$19,0),3),0)</f>
        <v>0.875</v>
      </c>
      <c r="CL47" s="342"/>
      <c r="CM47" s="174">
        <f>IF(OR(IF(INDEX(Команды!$A$2:$AN$7500,MATCH(CM$3,Команды!$A$2:$A$7500,0),$E47+2)=Команды!$AJ$2,TRUE,FALSE),IF(INDEX(Команды!$A$2:$AN$7500,MATCH(CM$3,Команды!$A$2:$A$7500,0),$E47+2)=Команды!$AJ$3,TRUE,FALSE),IF(INDEX(Команды!$A$2:$AN$7500,MATCH(CM$3,Команды!$A$2:$A$7500,0),$E47+2)=Команды!$AJ$4,TRUE,FALSE),IF(INDEX(Команды!$A$2:$AN$7500,MATCH(CM$3,Команды!$A$2:$A$7500,0),$E47+2)=Команды!$AJ$5,TRUE,FALSE),IF(INDEX(Команды!$A$2:$AN$7500,MATCH(CM$3,Команды!$A$2:$A$7500,0),$E47+2)=Команды!$AJ$6,TRUE,FALSE),IF(INDEX(Команды!$A$2:$AN$7500,MATCH(CM$3,Команды!$A$2:$A$7500,0),$E47+2)=Команды!$AJ$7,TRUE,FALSE),IF(INDEX(Команды!$A$2:$AN$7500,MATCH(CM$3,Команды!$A$2:$A$7500,0),$E47+2)=Команды!$AJ$8,TRUE,FALSE),IF(INDEX(Команды!$A$2:$AN$7500,MATCH(CM$3,Команды!$A$2:$A$7500,0),$E47+2)=Команды!$AJ$9,TRUE,FALSE),IF(INDEX(Команды!$A$2:$AN$7500,MATCH(CM$3,Команды!$A$2:$A$7500,0),$E47+2)=Команды!$AJ$10,TRUE,FALSE),IF(INDEX(Команды!$A$2:$AN$7500,MATCH(CM$3,Команды!$A$2:$A$7500,0),$E47+2)=Команды!$AJ$11,TRUE,FALSE),IF(INDEX(Команды!$A$2:$AN$7500,MATCH(CM$3,Команды!$A$2:$A$7500,0),$E47+2)=Команды!$AJ$12,TRUE,FALSE),IF(INDEX(Команды!$A$2:$AN$7500,MATCH(CM$3,Команды!$A$2:$A$7500,0),$E47+2)=Команды!$AJ$13,TRUE,FALSE),IF(INDEX(Команды!$A$2:$AN$7500,MATCH(CM$3,Команды!$A$2:$A$7500,0),$E47+2)=Команды!$AJ$14,TRUE,FALSE),IF(INDEX(Команды!$A$2:$AN$7500,MATCH(CM$3,Команды!$A$2:$A$7500,0),$E47+2)=Команды!$AJ$15,TRUE,FALSE),IF(INDEX(Команды!$A$2:$AN$7500,MATCH(CM$3,Команды!$A$2:$A$7500,0),$E47+2)=Команды!$AJ$16,TRUE,FALSE),,IF(INDEX(Команды!$A$2:$AN$7500,MATCH(CM$3,Команды!$A$2:$A$7500,0),$E47+2)=Команды!$AJ$17,TRUE,FALSE),,IF(INDEX(Команды!$A$2:$AN$7500,MATCH(CM$3,Команды!$A$2:$A$7500,0),$E47+2)=Команды!$AJ$18,TRUE,FALSE),,IF(INDEX(Команды!$A$2:$AN$7500,MATCH(CM$3,Команды!$A$2:$A$7500,0),$E47+2)=Команды!$AJ$19,TRUE,FALSE)),INDEX(Команды!$AJ$2:$AK$19,MATCH(INDEX(Команды!$A$2:$AN$7500,MATCH(CM$3,Команды!$A$2:$A$7500,0),$E47+2),Команды!$AJ$2:$AJ$19,0),2),0)</f>
        <v>0.5</v>
      </c>
      <c r="CN47" s="175">
        <f>IF(OR(IF(INDEX(Команды!$A$2:$AN$7500,MATCH(CM$3,Команды!$A$2:$A$7500,0),$E47+2)=Команды!$AJ$2,TRUE,FALSE),IF(INDEX(Команды!$A$2:$AN$7500,MATCH(CM$3,Команды!$A$2:$A$7500,0),$E47+2)=Команды!$AJ$3,TRUE,FALSE),IF(INDEX(Команды!$A$2:$AN$7500,MATCH(CM$3,Команды!$A$2:$A$7500,0),$E47+2)=Команды!$AJ$4,TRUE,FALSE),IF(INDEX(Команды!$A$2:$AN$7500,MATCH(CM$3,Команды!$A$2:$A$7500,0),$E47+2)=Команды!$AJ$5,TRUE,FALSE),IF(INDEX(Команды!$A$2:$AN$7500,MATCH(CM$3,Команды!$A$2:$A$7500,0),$E47+2)=Команды!$AJ$6,TRUE,FALSE),IF(INDEX(Команды!$A$2:$AN$7500,MATCH(CM$3,Команды!$A$2:$A$7500,0),$E47+2)=Команды!$AJ$7,TRUE,FALSE),IF(INDEX(Команды!$A$2:$AN$7500,MATCH(CM$3,Команды!$A$2:$A$7500,0),$E47+2)=Команды!$AJ$8,TRUE,FALSE),IF(INDEX(Команды!$A$2:$AN$7500,MATCH(CM$3,Команды!$A$2:$A$7500,0),$E47+2)=Команды!$AJ$9,TRUE,FALSE),IF(INDEX(Команды!$A$2:$AN$7500,MATCH(CM$3,Команды!$A$2:$A$7500,0),$E47+2)=Команды!$AJ$10,TRUE,FALSE),IF(INDEX(Команды!$A$2:$AN$7500,MATCH(CM$3,Команды!$A$2:$A$7500,0),$E47+2)=Команды!$AJ$11,TRUE,FALSE),IF(INDEX(Команды!$A$2:$AN$7500,MATCH(CM$3,Команды!$A$2:$A$7500,0),$E47+2)=Команды!$AJ$12,TRUE,FALSE),IF(INDEX(Команды!$A$2:$AN$7500,MATCH(CM$3,Команды!$A$2:$A$7500,0),$E47+2)=Команды!$AJ$13,TRUE,FALSE),IF(INDEX(Команды!$A$2:$AN$7500,MATCH(CM$3,Команды!$A$2:$A$7500,0),$E47+2)=Команды!$AJ$14,TRUE,FALSE),IF(INDEX(Команды!$A$2:$AN$7500,MATCH(CM$3,Команды!$A$2:$A$7500,0),$E47+2)=Команды!$AJ$15,TRUE,FALSE),IF(INDEX(Команды!$A$2:$AN$7500,MATCH(CM$3,Команды!$A$2:$A$7500,0),$E47+2)=Команды!$AJ$16,TRUE,FALSE),IF(INDEX(Команды!$A$2:$AN$7500,MATCH(CM$3,Команды!$A$2:$A$7500,0),$E47+2)=Команды!$AJ$17,TRUE,FALSE),IF(INDEX(Команды!$A$2:$AN$7500,MATCH(CM$3,Команды!$A$2:$A$7500,0),$E47+2)=Команды!$AJ$18,TRUE,FALSE),IF(INDEX(Команды!$A$2:$AN$7500,MATCH(CM$3,Команды!$A$2:$A$7500,0),$E47+2)=Команды!$AJ$19,TRUE,FALSE)),INDEX(Команды!$AJ$2:$AL$19,MATCH(INDEX(Команды!$A$2:$AN$7500,MATCH(CM$3,Команды!$A$2:$A$7500,0),$E47+2),Команды!$AJ$2:$AJ$19,0),3),0)</f>
        <v>0.875</v>
      </c>
      <c r="CO47" s="342"/>
      <c r="CP47" s="174" t="str">
        <f>IF(OR(IF(INDEX(Команды!$A$2:$AN$7500,MATCH(CP$3,Команды!$A$2:$A$7500,0),$E47+2)=Команды!$AJ$2,TRUE,FALSE),IF(INDEX(Команды!$A$2:$AN$7500,MATCH(CP$3,Команды!$A$2:$A$7500,0),$E47+2)=Команды!$AJ$3,TRUE,FALSE),IF(INDEX(Команды!$A$2:$AN$7500,MATCH(CP$3,Команды!$A$2:$A$7500,0),$E47+2)=Команды!$AJ$4,TRUE,FALSE),IF(INDEX(Команды!$A$2:$AN$7500,MATCH(CP$3,Команды!$A$2:$A$7500,0),$E47+2)=Команды!$AJ$5,TRUE,FALSE),IF(INDEX(Команды!$A$2:$AN$7500,MATCH(CP$3,Команды!$A$2:$A$7500,0),$E47+2)=Команды!$AJ$6,TRUE,FALSE),IF(INDEX(Команды!$A$2:$AN$7500,MATCH(CP$3,Команды!$A$2:$A$7500,0),$E47+2)=Команды!$AJ$7,TRUE,FALSE),IF(INDEX(Команды!$A$2:$AN$7500,MATCH(CP$3,Команды!$A$2:$A$7500,0),$E47+2)=Команды!$AJ$8,TRUE,FALSE),IF(INDEX(Команды!$A$2:$AN$7500,MATCH(CP$3,Команды!$A$2:$A$7500,0),$E47+2)=Команды!$AJ$9,TRUE,FALSE),IF(INDEX(Команды!$A$2:$AN$7500,MATCH(CP$3,Команды!$A$2:$A$7500,0),$E47+2)=Команды!$AJ$10,TRUE,FALSE),IF(INDEX(Команды!$A$2:$AN$7500,MATCH(CP$3,Команды!$A$2:$A$7500,0),$E47+2)=Команды!$AJ$11,TRUE,FALSE),IF(INDEX(Команды!$A$2:$AN$7500,MATCH(CP$3,Команды!$A$2:$A$7500,0),$E47+2)=Команды!$AJ$12,TRUE,FALSE),IF(INDEX(Команды!$A$2:$AN$7500,MATCH(CP$3,Команды!$A$2:$A$7500,0),$E47+2)=Команды!$AJ$13,TRUE,FALSE),IF(INDEX(Команды!$A$2:$AN$7500,MATCH(CP$3,Команды!$A$2:$A$7500,0),$E47+2)=Команды!$AJ$14,TRUE,FALSE),IF(INDEX(Команды!$A$2:$AN$7500,MATCH(CP$3,Команды!$A$2:$A$7500,0),$E47+2)=Команды!$AJ$15,TRUE,FALSE),IF(INDEX(Команды!$A$2:$AN$7500,MATCH(CP$3,Команды!$A$2:$A$7500,0),$E47+2)=Команды!$AJ$16,TRUE,FALSE),,IF(INDEX(Команды!$A$2:$AN$7500,MATCH(CP$3,Команды!$A$2:$A$7500,0),$E47+2)=Команды!$AJ$17,TRUE,FALSE),,IF(INDEX(Команды!$A$2:$AN$7500,MATCH(CP$3,Команды!$A$2:$A$7500,0),$E47+2)=Команды!$AJ$18,TRUE,FALSE),,IF(INDEX(Команды!$A$2:$AN$7500,MATCH(CP$3,Команды!$A$2:$A$7500,0),$E47+2)=Команды!$AJ$19,TRUE,FALSE)),INDEX(Команды!$AJ$2:$AK$19,MATCH(INDEX(Команды!$A$2:$AN$7500,MATCH(CP$3,Команды!$A$2:$A$7500,0),$E47+2),Команды!$AJ$2:$AJ$19,0),2),0)</f>
        <v>В</v>
      </c>
      <c r="CQ47" s="175" t="str">
        <f>IF(OR(IF(INDEX(Команды!$A$2:$AN$7500,MATCH(CP$3,Команды!$A$2:$A$7500,0),$E47+2)=Команды!$AJ$2,TRUE,FALSE),IF(INDEX(Команды!$A$2:$AN$7500,MATCH(CP$3,Команды!$A$2:$A$7500,0),$E47+2)=Команды!$AJ$3,TRUE,FALSE),IF(INDEX(Команды!$A$2:$AN$7500,MATCH(CP$3,Команды!$A$2:$A$7500,0),$E47+2)=Команды!$AJ$4,TRUE,FALSE),IF(INDEX(Команды!$A$2:$AN$7500,MATCH(CP$3,Команды!$A$2:$A$7500,0),$E47+2)=Команды!$AJ$5,TRUE,FALSE),IF(INDEX(Команды!$A$2:$AN$7500,MATCH(CP$3,Команды!$A$2:$A$7500,0),$E47+2)=Команды!$AJ$6,TRUE,FALSE),IF(INDEX(Команды!$A$2:$AN$7500,MATCH(CP$3,Команды!$A$2:$A$7500,0),$E47+2)=Команды!$AJ$7,TRUE,FALSE),IF(INDEX(Команды!$A$2:$AN$7500,MATCH(CP$3,Команды!$A$2:$A$7500,0),$E47+2)=Команды!$AJ$8,TRUE,FALSE),IF(INDEX(Команды!$A$2:$AN$7500,MATCH(CP$3,Команды!$A$2:$A$7500,0),$E47+2)=Команды!$AJ$9,TRUE,FALSE),IF(INDEX(Команды!$A$2:$AN$7500,MATCH(CP$3,Команды!$A$2:$A$7500,0),$E47+2)=Команды!$AJ$10,TRUE,FALSE),IF(INDEX(Команды!$A$2:$AN$7500,MATCH(CP$3,Команды!$A$2:$A$7500,0),$E47+2)=Команды!$AJ$11,TRUE,FALSE),IF(INDEX(Команды!$A$2:$AN$7500,MATCH(CP$3,Команды!$A$2:$A$7500,0),$E47+2)=Команды!$AJ$12,TRUE,FALSE),IF(INDEX(Команды!$A$2:$AN$7500,MATCH(CP$3,Команды!$A$2:$A$7500,0),$E47+2)=Команды!$AJ$13,TRUE,FALSE),IF(INDEX(Команды!$A$2:$AN$7500,MATCH(CP$3,Команды!$A$2:$A$7500,0),$E47+2)=Команды!$AJ$14,TRUE,FALSE),IF(INDEX(Команды!$A$2:$AN$7500,MATCH(CP$3,Команды!$A$2:$A$7500,0),$E47+2)=Команды!$AJ$15,TRUE,FALSE),IF(INDEX(Команды!$A$2:$AN$7500,MATCH(CP$3,Команды!$A$2:$A$7500,0),$E47+2)=Команды!$AJ$16,TRUE,FALSE),IF(INDEX(Команды!$A$2:$AN$7500,MATCH(CP$3,Команды!$A$2:$A$7500,0),$E47+2)=Команды!$AJ$17,TRUE,FALSE),IF(INDEX(Команды!$A$2:$AN$7500,MATCH(CP$3,Команды!$A$2:$A$7500,0),$E47+2)=Команды!$AJ$18,TRUE,FALSE),IF(INDEX(Команды!$A$2:$AN$7500,MATCH(CP$3,Команды!$A$2:$A$7500,0),$E47+2)=Команды!$AJ$19,TRUE,FALSE)),INDEX(Команды!$AJ$2:$AL$19,MATCH(INDEX(Команды!$A$2:$AN$7500,MATCH(CP$3,Команды!$A$2:$A$7500,0),$E47+2),Команды!$AJ$2:$AJ$19,0),3),0)</f>
        <v>В</v>
      </c>
      <c r="CR47" s="342"/>
      <c r="CS47" s="174" t="str">
        <f>IF(OR(IF(INDEX(Команды!$A$2:$AN$7500,MATCH(CS$3,Команды!$A$2:$A$7500,0),$E47+2)=Команды!$AJ$2,TRUE,FALSE),IF(INDEX(Команды!$A$2:$AN$7500,MATCH(CS$3,Команды!$A$2:$A$7500,0),$E47+2)=Команды!$AJ$3,TRUE,FALSE),IF(INDEX(Команды!$A$2:$AN$7500,MATCH(CS$3,Команды!$A$2:$A$7500,0),$E47+2)=Команды!$AJ$4,TRUE,FALSE),IF(INDEX(Команды!$A$2:$AN$7500,MATCH(CS$3,Команды!$A$2:$A$7500,0),$E47+2)=Команды!$AJ$5,TRUE,FALSE),IF(INDEX(Команды!$A$2:$AN$7500,MATCH(CS$3,Команды!$A$2:$A$7500,0),$E47+2)=Команды!$AJ$6,TRUE,FALSE),IF(INDEX(Команды!$A$2:$AN$7500,MATCH(CS$3,Команды!$A$2:$A$7500,0),$E47+2)=Команды!$AJ$7,TRUE,FALSE),IF(INDEX(Команды!$A$2:$AN$7500,MATCH(CS$3,Команды!$A$2:$A$7500,0),$E47+2)=Команды!$AJ$8,TRUE,FALSE),IF(INDEX(Команды!$A$2:$AN$7500,MATCH(CS$3,Команды!$A$2:$A$7500,0),$E47+2)=Команды!$AJ$9,TRUE,FALSE),IF(INDEX(Команды!$A$2:$AN$7500,MATCH(CS$3,Команды!$A$2:$A$7500,0),$E47+2)=Команды!$AJ$10,TRUE,FALSE),IF(INDEX(Команды!$A$2:$AN$7500,MATCH(CS$3,Команды!$A$2:$A$7500,0),$E47+2)=Команды!$AJ$11,TRUE,FALSE),IF(INDEX(Команды!$A$2:$AN$7500,MATCH(CS$3,Команды!$A$2:$A$7500,0),$E47+2)=Команды!$AJ$12,TRUE,FALSE),IF(INDEX(Команды!$A$2:$AN$7500,MATCH(CS$3,Команды!$A$2:$A$7500,0),$E47+2)=Команды!$AJ$13,TRUE,FALSE),IF(INDEX(Команды!$A$2:$AN$7500,MATCH(CS$3,Команды!$A$2:$A$7500,0),$E47+2)=Команды!$AJ$14,TRUE,FALSE),IF(INDEX(Команды!$A$2:$AN$7500,MATCH(CS$3,Команды!$A$2:$A$7500,0),$E47+2)=Команды!$AJ$15,TRUE,FALSE),IF(INDEX(Команды!$A$2:$AN$7500,MATCH(CS$3,Команды!$A$2:$A$7500,0),$E47+2)=Команды!$AJ$16,TRUE,FALSE),,IF(INDEX(Команды!$A$2:$AN$7500,MATCH(CS$3,Команды!$A$2:$A$7500,0),$E47+2)=Команды!$AJ$17,TRUE,FALSE),,IF(INDEX(Команды!$A$2:$AN$7500,MATCH(CS$3,Команды!$A$2:$A$7500,0),$E47+2)=Команды!$AJ$18,TRUE,FALSE),,IF(INDEX(Команды!$A$2:$AN$7500,MATCH(CS$3,Команды!$A$2:$A$7500,0),$E47+2)=Команды!$AJ$19,TRUE,FALSE)),INDEX(Команды!$AJ$2:$AK$19,MATCH(INDEX(Команды!$A$2:$AN$7500,MATCH(CS$3,Команды!$A$2:$A$7500,0),$E47+2),Команды!$AJ$2:$AJ$19,0),2),0)</f>
        <v>В</v>
      </c>
      <c r="CT47" s="175" t="str">
        <f>IF(OR(IF(INDEX(Команды!$A$2:$AN$7500,MATCH(CS$3,Команды!$A$2:$A$7500,0),$E47+2)=Команды!$AJ$2,TRUE,FALSE),IF(INDEX(Команды!$A$2:$AN$7500,MATCH(CS$3,Команды!$A$2:$A$7500,0),$E47+2)=Команды!$AJ$3,TRUE,FALSE),IF(INDEX(Команды!$A$2:$AN$7500,MATCH(CS$3,Команды!$A$2:$A$7500,0),$E47+2)=Команды!$AJ$4,TRUE,FALSE),IF(INDEX(Команды!$A$2:$AN$7500,MATCH(CS$3,Команды!$A$2:$A$7500,0),$E47+2)=Команды!$AJ$5,TRUE,FALSE),IF(INDEX(Команды!$A$2:$AN$7500,MATCH(CS$3,Команды!$A$2:$A$7500,0),$E47+2)=Команды!$AJ$6,TRUE,FALSE),IF(INDEX(Команды!$A$2:$AN$7500,MATCH(CS$3,Команды!$A$2:$A$7500,0),$E47+2)=Команды!$AJ$7,TRUE,FALSE),IF(INDEX(Команды!$A$2:$AN$7500,MATCH(CS$3,Команды!$A$2:$A$7500,0),$E47+2)=Команды!$AJ$8,TRUE,FALSE),IF(INDEX(Команды!$A$2:$AN$7500,MATCH(CS$3,Команды!$A$2:$A$7500,0),$E47+2)=Команды!$AJ$9,TRUE,FALSE),IF(INDEX(Команды!$A$2:$AN$7500,MATCH(CS$3,Команды!$A$2:$A$7500,0),$E47+2)=Команды!$AJ$10,TRUE,FALSE),IF(INDEX(Команды!$A$2:$AN$7500,MATCH(CS$3,Команды!$A$2:$A$7500,0),$E47+2)=Команды!$AJ$11,TRUE,FALSE),IF(INDEX(Команды!$A$2:$AN$7500,MATCH(CS$3,Команды!$A$2:$A$7500,0),$E47+2)=Команды!$AJ$12,TRUE,FALSE),IF(INDEX(Команды!$A$2:$AN$7500,MATCH(CS$3,Команды!$A$2:$A$7500,0),$E47+2)=Команды!$AJ$13,TRUE,FALSE),IF(INDEX(Команды!$A$2:$AN$7500,MATCH(CS$3,Команды!$A$2:$A$7500,0),$E47+2)=Команды!$AJ$14,TRUE,FALSE),IF(INDEX(Команды!$A$2:$AN$7500,MATCH(CS$3,Команды!$A$2:$A$7500,0),$E47+2)=Команды!$AJ$15,TRUE,FALSE),IF(INDEX(Команды!$A$2:$AN$7500,MATCH(CS$3,Команды!$A$2:$A$7500,0),$E47+2)=Команды!$AJ$16,TRUE,FALSE),IF(INDEX(Команды!$A$2:$AN$7500,MATCH(CS$3,Команды!$A$2:$A$7500,0),$E47+2)=Команды!$AJ$17,TRUE,FALSE),IF(INDEX(Команды!$A$2:$AN$7500,MATCH(CS$3,Команды!$A$2:$A$7500,0),$E47+2)=Команды!$AJ$18,TRUE,FALSE),IF(INDEX(Команды!$A$2:$AN$7500,MATCH(CS$3,Команды!$A$2:$A$7500,0),$E47+2)=Команды!$AJ$19,TRUE,FALSE)),INDEX(Команды!$AJ$2:$AL$19,MATCH(INDEX(Команды!$A$2:$AN$7500,MATCH(CS$3,Команды!$A$2:$A$7500,0),$E47+2),Команды!$AJ$2:$AJ$19,0),3),0)</f>
        <v>В</v>
      </c>
      <c r="CU47" s="342"/>
    </row>
    <row r="48" spans="1:99" s="2" customFormat="1" ht="21.95" customHeight="1" x14ac:dyDescent="0.3">
      <c r="A48" s="251">
        <v>43</v>
      </c>
      <c r="B48" s="2">
        <f>VLOOKUP(A48,'Список КК'!A:F,6,TRUE)</f>
        <v>5161</v>
      </c>
      <c r="C48" s="637" t="str">
        <f>VLOOKUP(A48,'Список КК'!A:B,2,TRUE)</f>
        <v>Борисова Елена Владимировна</v>
      </c>
      <c r="D48" s="203">
        <f>VLOOKUP(A48,'Список КК'!A:D,4,TRUE)</f>
        <v>0</v>
      </c>
      <c r="E48" s="4">
        <f>VLOOKUP(A48,'Список КК'!A:C,3,TRUE)</f>
        <v>21</v>
      </c>
      <c r="F48" s="220" t="str">
        <f>VLOOKUP(A48,'Список КК'!A:E,5,TRUE)</f>
        <v>Пт, Сб, Вс по 10ч-предпочтение вечерним сменам</v>
      </c>
      <c r="G48" s="174">
        <f>IF(OR(IF(INDEX(Команды!$A$2:$AN$7500,MATCH(G$3,Команды!$A$2:$A$7500,0),$E48+2)=Команды!$AJ$2,TRUE,FALSE),IF(INDEX(Команды!$A$2:$AN$7500,MATCH(G$3,Команды!$A$2:$A$7500,0),$E48+2)=Команды!$AJ$3,TRUE,FALSE),IF(INDEX(Команды!$A$2:$AN$7500,MATCH(G$3,Команды!$A$2:$A$7500,0),$E48+2)=Команды!$AJ$4,TRUE,FALSE),IF(INDEX(Команды!$A$2:$AN$7500,MATCH(G$3,Команды!$A$2:$A$7500,0),$E48+2)=Команды!$AJ$5,TRUE,FALSE),IF(INDEX(Команды!$A$2:$AN$7500,MATCH(G$3,Команды!$A$2:$A$7500,0),$E48+2)=Команды!$AJ$6,TRUE,FALSE),IF(INDEX(Команды!$A$2:$AN$7500,MATCH(G$3,Команды!$A$2:$A$7500,0),$E48+2)=Команды!$AJ$7,TRUE,FALSE),IF(INDEX(Команды!$A$2:$AN$7500,MATCH(G$3,Команды!$A$2:$A$7500,0),$E48+2)=Команды!$AJ$8,TRUE,FALSE),IF(INDEX(Команды!$A$2:$AN$7500,MATCH(G$3,Команды!$A$2:$A$7500,0),$E48+2)=Команды!$AJ$9,TRUE,FALSE),IF(INDEX(Команды!$A$2:$AN$7500,MATCH(G$3,Команды!$A$2:$A$7500,0),$E48+2)=Команды!$AJ$10,TRUE,FALSE),IF(INDEX(Команды!$A$2:$AN$7500,MATCH(G$3,Команды!$A$2:$A$7500,0),$E48+2)=Команды!$AJ$11,TRUE,FALSE),IF(INDEX(Команды!$A$2:$AN$7500,MATCH(G$3,Команды!$A$2:$A$7500,0),$E48+2)=Команды!$AJ$12,TRUE,FALSE),IF(INDEX(Команды!$A$2:$AN$7500,MATCH(G$3,Команды!$A$2:$A$7500,0),$E48+2)=Команды!$AJ$13,TRUE,FALSE),IF(INDEX(Команды!$A$2:$AN$7500,MATCH(G$3,Команды!$A$2:$A$7500,0),$E48+2)=Команды!$AJ$14,TRUE,FALSE),IF(INDEX(Команды!$A$2:$AN$7500,MATCH(G$3,Команды!$A$2:$A$7500,0),$E48+2)=Команды!$AJ$15,TRUE,FALSE),IF(INDEX(Команды!$A$2:$AN$7500,MATCH(G$3,Команды!$A$2:$A$7500,0),$E48+2)=Команды!$AJ$16,TRUE,FALSE),,IF(INDEX(Команды!$A$2:$AN$7500,MATCH(G$3,Команды!$A$2:$A$7500,0),$E48+2)=Команды!$AJ$17,TRUE,FALSE),,IF(INDEX(Команды!$A$2:$AN$7500,MATCH(G$3,Команды!$A$2:$A$7500,0),$E48+2)=Команды!$AJ$18,TRUE,FALSE),,IF(INDEX(Команды!$A$2:$AN$7500,MATCH(G$3,Команды!$A$2:$A$7500,0),$E48+2)=Команды!$AJ$19,TRUE,FALSE)),INDEX(Команды!$AJ$2:$AK$19,MATCH(INDEX(Команды!$A$2:$AN$7500,MATCH(G$3,Команды!$A$2:$A$7500,0),$E48+2),Команды!$AJ$2:$AJ$19,0),2),0)</f>
        <v>0.5</v>
      </c>
      <c r="H48" s="175">
        <f>IF(OR(IF(INDEX(Команды!$A$2:$AN$7500,MATCH(G$3,Команды!$A$2:$A$7500,0),$E48+2)=Команды!$AJ$2,TRUE,FALSE),IF(INDEX(Команды!$A$2:$AN$7500,MATCH(G$3,Команды!$A$2:$A$7500,0),$E48+2)=Команды!$AJ$3,TRUE,FALSE),IF(INDEX(Команды!$A$2:$AN$7500,MATCH(G$3,Команды!$A$2:$A$7500,0),$E48+2)=Команды!$AJ$4,TRUE,FALSE),IF(INDEX(Команды!$A$2:$AN$7500,MATCH(G$3,Команды!$A$2:$A$7500,0),$E48+2)=Команды!$AJ$5,TRUE,FALSE),IF(INDEX(Команды!$A$2:$AN$7500,MATCH(G$3,Команды!$A$2:$A$7500,0),$E48+2)=Команды!$AJ$6,TRUE,FALSE),IF(INDEX(Команды!$A$2:$AN$7500,MATCH(G$3,Команды!$A$2:$A$7500,0),$E48+2)=Команды!$AJ$7,TRUE,FALSE),IF(INDEX(Команды!$A$2:$AN$7500,MATCH(G$3,Команды!$A$2:$A$7500,0),$E48+2)=Команды!$AJ$8,TRUE,FALSE),IF(INDEX(Команды!$A$2:$AN$7500,MATCH(G$3,Команды!$A$2:$A$7500,0),$E48+2)=Команды!$AJ$9,TRUE,FALSE),IF(INDEX(Команды!$A$2:$AN$7500,MATCH(G$3,Команды!$A$2:$A$7500,0),$E48+2)=Команды!$AJ$10,TRUE,FALSE),IF(INDEX(Команды!$A$2:$AN$7500,MATCH(G$3,Команды!$A$2:$A$7500,0),$E48+2)=Команды!$AJ$11,TRUE,FALSE),IF(INDEX(Команды!$A$2:$AN$7500,MATCH(G$3,Команды!$A$2:$A$7500,0),$E48+2)=Команды!$AJ$12,TRUE,FALSE),IF(INDEX(Команды!$A$2:$AN$7500,MATCH(G$3,Команды!$A$2:$A$7500,0),$E48+2)=Команды!$AJ$13,TRUE,FALSE),IF(INDEX(Команды!$A$2:$AN$7500,MATCH(G$3,Команды!$A$2:$A$7500,0),$E48+2)=Команды!$AJ$14,TRUE,FALSE),IF(INDEX(Команды!$A$2:$AN$7500,MATCH(G$3,Команды!$A$2:$A$7500,0),$E48+2)=Команды!$AJ$15,TRUE,FALSE),IF(INDEX(Команды!$A$2:$AN$7500,MATCH(G$3,Команды!$A$2:$A$7500,0),$E48+2)=Команды!$AJ$16,TRUE,FALSE),IF(INDEX(Команды!$A$2:$AN$7500,MATCH(G$3,Команды!$A$2:$A$7500,0),$E48+2)=Команды!$AJ$17,TRUE,FALSE),IF(INDEX(Команды!$A$2:$AN$7500,MATCH(G$3,Команды!$A$2:$A$7500,0),$E48+2)=Команды!$AJ$18,TRUE,FALSE),IF(INDEX(Команды!$A$2:$AN$7500,MATCH(G$3,Команды!$A$2:$A$7500,0),$E48+2)=Команды!$AJ$19,TRUE,FALSE)),INDEX(Команды!$AJ$2:$AL$19,MATCH(INDEX(Команды!$A$2:$AN$7500,MATCH(G$3,Команды!$A$2:$A$7500,0),$E48+2),Команды!$AJ$2:$AJ$19,0),3),0)</f>
        <v>0.95833333333333337</v>
      </c>
      <c r="I48" s="342"/>
      <c r="J48" s="174" t="str">
        <f>IF(OR(IF(INDEX(Команды!$A$2:$AN$7500,MATCH(J$3,Команды!$A$2:$A$7500,0),$E48+2)=Команды!$AJ$2,TRUE,FALSE),IF(INDEX(Команды!$A$2:$AN$7500,MATCH(J$3,Команды!$A$2:$A$7500,0),$E48+2)=Команды!$AJ$3,TRUE,FALSE),IF(INDEX(Команды!$A$2:$AN$7500,MATCH(J$3,Команды!$A$2:$A$7500,0),$E48+2)=Команды!$AJ$4,TRUE,FALSE),IF(INDEX(Команды!$A$2:$AN$7500,MATCH(J$3,Команды!$A$2:$A$7500,0),$E48+2)=Команды!$AJ$5,TRUE,FALSE),IF(INDEX(Команды!$A$2:$AN$7500,MATCH(J$3,Команды!$A$2:$A$7500,0),$E48+2)=Команды!$AJ$6,TRUE,FALSE),IF(INDEX(Команды!$A$2:$AN$7500,MATCH(J$3,Команды!$A$2:$A$7500,0),$E48+2)=Команды!$AJ$7,TRUE,FALSE),IF(INDEX(Команды!$A$2:$AN$7500,MATCH(J$3,Команды!$A$2:$A$7500,0),$E48+2)=Команды!$AJ$8,TRUE,FALSE),IF(INDEX(Команды!$A$2:$AN$7500,MATCH(J$3,Команды!$A$2:$A$7500,0),$E48+2)=Команды!$AJ$9,TRUE,FALSE),IF(INDEX(Команды!$A$2:$AN$7500,MATCH(J$3,Команды!$A$2:$A$7500,0),$E48+2)=Команды!$AJ$10,TRUE,FALSE),IF(INDEX(Команды!$A$2:$AN$7500,MATCH(J$3,Команды!$A$2:$A$7500,0),$E48+2)=Команды!$AJ$11,TRUE,FALSE),IF(INDEX(Команды!$A$2:$AN$7500,MATCH(J$3,Команды!$A$2:$A$7500,0),$E48+2)=Команды!$AJ$12,TRUE,FALSE),IF(INDEX(Команды!$A$2:$AN$7500,MATCH(J$3,Команды!$A$2:$A$7500,0),$E48+2)=Команды!$AJ$13,TRUE,FALSE),IF(INDEX(Команды!$A$2:$AN$7500,MATCH(J$3,Команды!$A$2:$A$7500,0),$E48+2)=Команды!$AJ$14,TRUE,FALSE),IF(INDEX(Команды!$A$2:$AN$7500,MATCH(J$3,Команды!$A$2:$A$7500,0),$E48+2)=Команды!$AJ$15,TRUE,FALSE),IF(INDEX(Команды!$A$2:$AN$7500,MATCH(J$3,Команды!$A$2:$A$7500,0),$E48+2)=Команды!$AJ$16,TRUE,FALSE),,IF(INDEX(Команды!$A$2:$AN$7500,MATCH(J$3,Команды!$A$2:$A$7500,0),$E48+2)=Команды!$AJ$17,TRUE,FALSE),,IF(INDEX(Команды!$A$2:$AN$7500,MATCH(J$3,Команды!$A$2:$A$7500,0),$E48+2)=Команды!$AJ$18,TRUE,FALSE),,IF(INDEX(Команды!$A$2:$AN$7500,MATCH(J$3,Команды!$A$2:$A$7500,0),$E48+2)=Команды!$AJ$19,TRUE,FALSE)),INDEX(Команды!$AJ$2:$AK$19,MATCH(INDEX(Команды!$A$2:$AN$7500,MATCH(J$3,Команды!$A$2:$A$7500,0),$E48+2),Команды!$AJ$2:$AJ$19,0),2),0)</f>
        <v>В</v>
      </c>
      <c r="K48" s="175" t="str">
        <f>IF(OR(IF(INDEX(Команды!$A$2:$AN$7500,MATCH(J$3,Команды!$A$2:$A$7500,0),$E48+2)=Команды!$AJ$2,TRUE,FALSE),IF(INDEX(Команды!$A$2:$AN$7500,MATCH(J$3,Команды!$A$2:$A$7500,0),$E48+2)=Команды!$AJ$3,TRUE,FALSE),IF(INDEX(Команды!$A$2:$AN$7500,MATCH(J$3,Команды!$A$2:$A$7500,0),$E48+2)=Команды!$AJ$4,TRUE,FALSE),IF(INDEX(Команды!$A$2:$AN$7500,MATCH(J$3,Команды!$A$2:$A$7500,0),$E48+2)=Команды!$AJ$5,TRUE,FALSE),IF(INDEX(Команды!$A$2:$AN$7500,MATCH(J$3,Команды!$A$2:$A$7500,0),$E48+2)=Команды!$AJ$6,TRUE,FALSE),IF(INDEX(Команды!$A$2:$AN$7500,MATCH(J$3,Команды!$A$2:$A$7500,0),$E48+2)=Команды!$AJ$7,TRUE,FALSE),IF(INDEX(Команды!$A$2:$AN$7500,MATCH(J$3,Команды!$A$2:$A$7500,0),$E48+2)=Команды!$AJ$8,TRUE,FALSE),IF(INDEX(Команды!$A$2:$AN$7500,MATCH(J$3,Команды!$A$2:$A$7500,0),$E48+2)=Команды!$AJ$9,TRUE,FALSE),IF(INDEX(Команды!$A$2:$AN$7500,MATCH(J$3,Команды!$A$2:$A$7500,0),$E48+2)=Команды!$AJ$10,TRUE,FALSE),IF(INDEX(Команды!$A$2:$AN$7500,MATCH(J$3,Команды!$A$2:$A$7500,0),$E48+2)=Команды!$AJ$11,TRUE,FALSE),IF(INDEX(Команды!$A$2:$AN$7500,MATCH(J$3,Команды!$A$2:$A$7500,0),$E48+2)=Команды!$AJ$12,TRUE,FALSE),IF(INDEX(Команды!$A$2:$AN$7500,MATCH(J$3,Команды!$A$2:$A$7500,0),$E48+2)=Команды!$AJ$13,TRUE,FALSE),IF(INDEX(Команды!$A$2:$AN$7500,MATCH(J$3,Команды!$A$2:$A$7500,0),$E48+2)=Команды!$AJ$14,TRUE,FALSE),IF(INDEX(Команды!$A$2:$AN$7500,MATCH(J$3,Команды!$A$2:$A$7500,0),$E48+2)=Команды!$AJ$15,TRUE,FALSE),IF(INDEX(Команды!$A$2:$AN$7500,MATCH(J$3,Команды!$A$2:$A$7500,0),$E48+2)=Команды!$AJ$16,TRUE,FALSE),IF(INDEX(Команды!$A$2:$AN$7500,MATCH(J$3,Команды!$A$2:$A$7500,0),$E48+2)=Команды!$AJ$17,TRUE,FALSE),IF(INDEX(Команды!$A$2:$AN$7500,MATCH(J$3,Команды!$A$2:$A$7500,0),$E48+2)=Команды!$AJ$18,TRUE,FALSE),IF(INDEX(Команды!$A$2:$AN$7500,MATCH(J$3,Команды!$A$2:$A$7500,0),$E48+2)=Команды!$AJ$19,TRUE,FALSE)),INDEX(Команды!$AJ$2:$AL$19,MATCH(INDEX(Команды!$A$2:$AN$7500,MATCH(J$3,Команды!$A$2:$A$7500,0),$E48+2),Команды!$AJ$2:$AJ$19,0),3),0)</f>
        <v>В</v>
      </c>
      <c r="L48" s="342"/>
      <c r="M48" s="174" t="str">
        <f>IF(OR(IF(INDEX(Команды!$A$2:$AN$7500,MATCH(M$3,Команды!$A$2:$A$7500,0),$E48+2)=Команды!$AJ$2,TRUE,FALSE),IF(INDEX(Команды!$A$2:$AN$7500,MATCH(M$3,Команды!$A$2:$A$7500,0),$E48+2)=Команды!$AJ$3,TRUE,FALSE),IF(INDEX(Команды!$A$2:$AN$7500,MATCH(M$3,Команды!$A$2:$A$7500,0),$E48+2)=Команды!$AJ$4,TRUE,FALSE),IF(INDEX(Команды!$A$2:$AN$7500,MATCH(M$3,Команды!$A$2:$A$7500,0),$E48+2)=Команды!$AJ$5,TRUE,FALSE),IF(INDEX(Команды!$A$2:$AN$7500,MATCH(M$3,Команды!$A$2:$A$7500,0),$E48+2)=Команды!$AJ$6,TRUE,FALSE),IF(INDEX(Команды!$A$2:$AN$7500,MATCH(M$3,Команды!$A$2:$A$7500,0),$E48+2)=Команды!$AJ$7,TRUE,FALSE),IF(INDEX(Команды!$A$2:$AN$7500,MATCH(M$3,Команды!$A$2:$A$7500,0),$E48+2)=Команды!$AJ$8,TRUE,FALSE),IF(INDEX(Команды!$A$2:$AN$7500,MATCH(M$3,Команды!$A$2:$A$7500,0),$E48+2)=Команды!$AJ$9,TRUE,FALSE),IF(INDEX(Команды!$A$2:$AN$7500,MATCH(M$3,Команды!$A$2:$A$7500,0),$E48+2)=Команды!$AJ$10,TRUE,FALSE),IF(INDEX(Команды!$A$2:$AN$7500,MATCH(M$3,Команды!$A$2:$A$7500,0),$E48+2)=Команды!$AJ$11,TRUE,FALSE),IF(INDEX(Команды!$A$2:$AN$7500,MATCH(M$3,Команды!$A$2:$A$7500,0),$E48+2)=Команды!$AJ$12,TRUE,FALSE),IF(INDEX(Команды!$A$2:$AN$7500,MATCH(M$3,Команды!$A$2:$A$7500,0),$E48+2)=Команды!$AJ$13,TRUE,FALSE),IF(INDEX(Команды!$A$2:$AN$7500,MATCH(M$3,Команды!$A$2:$A$7500,0),$E48+2)=Команды!$AJ$14,TRUE,FALSE),IF(INDEX(Команды!$A$2:$AN$7500,MATCH(M$3,Команды!$A$2:$A$7500,0),$E48+2)=Команды!$AJ$15,TRUE,FALSE),IF(INDEX(Команды!$A$2:$AN$7500,MATCH(M$3,Команды!$A$2:$A$7500,0),$E48+2)=Команды!$AJ$16,TRUE,FALSE),,IF(INDEX(Команды!$A$2:$AN$7500,MATCH(M$3,Команды!$A$2:$A$7500,0),$E48+2)=Команды!$AJ$17,TRUE,FALSE),,IF(INDEX(Команды!$A$2:$AN$7500,MATCH(M$3,Команды!$A$2:$A$7500,0),$E48+2)=Команды!$AJ$18,TRUE,FALSE),,IF(INDEX(Команды!$A$2:$AN$7500,MATCH(M$3,Команды!$A$2:$A$7500,0),$E48+2)=Команды!$AJ$19,TRUE,FALSE)),INDEX(Команды!$AJ$2:$AK$19,MATCH(INDEX(Команды!$A$2:$AN$7500,MATCH(M$3,Команды!$A$2:$A$7500,0),$E48+2),Команды!$AJ$2:$AJ$19,0),2),0)</f>
        <v>В</v>
      </c>
      <c r="N48" s="175" t="str">
        <f>IF(OR(IF(INDEX(Команды!$A$2:$AN$7500,MATCH(M$3,Команды!$A$2:$A$7500,0),$E48+2)=Команды!$AJ$2,TRUE,FALSE),IF(INDEX(Команды!$A$2:$AN$7500,MATCH(M$3,Команды!$A$2:$A$7500,0),$E48+2)=Команды!$AJ$3,TRUE,FALSE),IF(INDEX(Команды!$A$2:$AN$7500,MATCH(M$3,Команды!$A$2:$A$7500,0),$E48+2)=Команды!$AJ$4,TRUE,FALSE),IF(INDEX(Команды!$A$2:$AN$7500,MATCH(M$3,Команды!$A$2:$A$7500,0),$E48+2)=Команды!$AJ$5,TRUE,FALSE),IF(INDEX(Команды!$A$2:$AN$7500,MATCH(M$3,Команды!$A$2:$A$7500,0),$E48+2)=Команды!$AJ$6,TRUE,FALSE),IF(INDEX(Команды!$A$2:$AN$7500,MATCH(M$3,Команды!$A$2:$A$7500,0),$E48+2)=Команды!$AJ$7,TRUE,FALSE),IF(INDEX(Команды!$A$2:$AN$7500,MATCH(M$3,Команды!$A$2:$A$7500,0),$E48+2)=Команды!$AJ$8,TRUE,FALSE),IF(INDEX(Команды!$A$2:$AN$7500,MATCH(M$3,Команды!$A$2:$A$7500,0),$E48+2)=Команды!$AJ$9,TRUE,FALSE),IF(INDEX(Команды!$A$2:$AN$7500,MATCH(M$3,Команды!$A$2:$A$7500,0),$E48+2)=Команды!$AJ$10,TRUE,FALSE),IF(INDEX(Команды!$A$2:$AN$7500,MATCH(M$3,Команды!$A$2:$A$7500,0),$E48+2)=Команды!$AJ$11,TRUE,FALSE),IF(INDEX(Команды!$A$2:$AN$7500,MATCH(M$3,Команды!$A$2:$A$7500,0),$E48+2)=Команды!$AJ$12,TRUE,FALSE),IF(INDEX(Команды!$A$2:$AN$7500,MATCH(M$3,Команды!$A$2:$A$7500,0),$E48+2)=Команды!$AJ$13,TRUE,FALSE),IF(INDEX(Команды!$A$2:$AN$7500,MATCH(M$3,Команды!$A$2:$A$7500,0),$E48+2)=Команды!$AJ$14,TRUE,FALSE),IF(INDEX(Команды!$A$2:$AN$7500,MATCH(M$3,Команды!$A$2:$A$7500,0),$E48+2)=Команды!$AJ$15,TRUE,FALSE),IF(INDEX(Команды!$A$2:$AN$7500,MATCH(M$3,Команды!$A$2:$A$7500,0),$E48+2)=Команды!$AJ$16,TRUE,FALSE),IF(INDEX(Команды!$A$2:$AN$7500,MATCH(M$3,Команды!$A$2:$A$7500,0),$E48+2)=Команды!$AJ$17,TRUE,FALSE),IF(INDEX(Команды!$A$2:$AN$7500,MATCH(M$3,Команды!$A$2:$A$7500,0),$E48+2)=Команды!$AJ$18,TRUE,FALSE),IF(INDEX(Команды!$A$2:$AN$7500,MATCH(M$3,Команды!$A$2:$A$7500,0),$E48+2)=Команды!$AJ$19,TRUE,FALSE)),INDEX(Команды!$AJ$2:$AL$19,MATCH(INDEX(Команды!$A$2:$AN$7500,MATCH(M$3,Команды!$A$2:$A$7500,0),$E48+2),Команды!$AJ$2:$AJ$19,0),3),0)</f>
        <v>В</v>
      </c>
      <c r="O48" s="342"/>
      <c r="P48" s="174" t="str">
        <f>IF(OR(IF(INDEX(Команды!$A$2:$AN$7500,MATCH(P$3,Команды!$A$2:$A$7500,0),$E48+2)=Команды!$AJ$2,TRUE,FALSE),IF(INDEX(Команды!$A$2:$AN$7500,MATCH(P$3,Команды!$A$2:$A$7500,0),$E48+2)=Команды!$AJ$3,TRUE,FALSE),IF(INDEX(Команды!$A$2:$AN$7500,MATCH(P$3,Команды!$A$2:$A$7500,0),$E48+2)=Команды!$AJ$4,TRUE,FALSE),IF(INDEX(Команды!$A$2:$AN$7500,MATCH(P$3,Команды!$A$2:$A$7500,0),$E48+2)=Команды!$AJ$5,TRUE,FALSE),IF(INDEX(Команды!$A$2:$AN$7500,MATCH(P$3,Команды!$A$2:$A$7500,0),$E48+2)=Команды!$AJ$6,TRUE,FALSE),IF(INDEX(Команды!$A$2:$AN$7500,MATCH(P$3,Команды!$A$2:$A$7500,0),$E48+2)=Команды!$AJ$7,TRUE,FALSE),IF(INDEX(Команды!$A$2:$AN$7500,MATCH(P$3,Команды!$A$2:$A$7500,0),$E48+2)=Команды!$AJ$8,TRUE,FALSE),IF(INDEX(Команды!$A$2:$AN$7500,MATCH(P$3,Команды!$A$2:$A$7500,0),$E48+2)=Команды!$AJ$9,TRUE,FALSE),IF(INDEX(Команды!$A$2:$AN$7500,MATCH(P$3,Команды!$A$2:$A$7500,0),$E48+2)=Команды!$AJ$10,TRUE,FALSE),IF(INDEX(Команды!$A$2:$AN$7500,MATCH(P$3,Команды!$A$2:$A$7500,0),$E48+2)=Команды!$AJ$11,TRUE,FALSE),IF(INDEX(Команды!$A$2:$AN$7500,MATCH(P$3,Команды!$A$2:$A$7500,0),$E48+2)=Команды!$AJ$12,TRUE,FALSE),IF(INDEX(Команды!$A$2:$AN$7500,MATCH(P$3,Команды!$A$2:$A$7500,0),$E48+2)=Команды!$AJ$13,TRUE,FALSE),IF(INDEX(Команды!$A$2:$AN$7500,MATCH(P$3,Команды!$A$2:$A$7500,0),$E48+2)=Команды!$AJ$14,TRUE,FALSE),IF(INDEX(Команды!$A$2:$AN$7500,MATCH(P$3,Команды!$A$2:$A$7500,0),$E48+2)=Команды!$AJ$15,TRUE,FALSE),IF(INDEX(Команды!$A$2:$AN$7500,MATCH(P$3,Команды!$A$2:$A$7500,0),$E48+2)=Команды!$AJ$16,TRUE,FALSE),,IF(INDEX(Команды!$A$2:$AN$7500,MATCH(P$3,Команды!$A$2:$A$7500,0),$E48+2)=Команды!$AJ$17,TRUE,FALSE),,IF(INDEX(Команды!$A$2:$AN$7500,MATCH(P$3,Команды!$A$2:$A$7500,0),$E48+2)=Команды!$AJ$18,TRUE,FALSE),,IF(INDEX(Команды!$A$2:$AN$7500,MATCH(P$3,Команды!$A$2:$A$7500,0),$E48+2)=Команды!$AJ$19,TRUE,FALSE)),INDEX(Команды!$AJ$2:$AK$19,MATCH(INDEX(Команды!$A$2:$AN$7500,MATCH(P$3,Команды!$A$2:$A$7500,0),$E48+2),Команды!$AJ$2:$AJ$19,0),2),0)</f>
        <v>В</v>
      </c>
      <c r="Q48" s="175" t="str">
        <f>IF(OR(IF(INDEX(Команды!$A$2:$AN$7500,MATCH(P$3,Команды!$A$2:$A$7500,0),$E48+2)=Команды!$AJ$2,TRUE,FALSE),IF(INDEX(Команды!$A$2:$AN$7500,MATCH(P$3,Команды!$A$2:$A$7500,0),$E48+2)=Команды!$AJ$3,TRUE,FALSE),IF(INDEX(Команды!$A$2:$AN$7500,MATCH(P$3,Команды!$A$2:$A$7500,0),$E48+2)=Команды!$AJ$4,TRUE,FALSE),IF(INDEX(Команды!$A$2:$AN$7500,MATCH(P$3,Команды!$A$2:$A$7500,0),$E48+2)=Команды!$AJ$5,TRUE,FALSE),IF(INDEX(Команды!$A$2:$AN$7500,MATCH(P$3,Команды!$A$2:$A$7500,0),$E48+2)=Команды!$AJ$6,TRUE,FALSE),IF(INDEX(Команды!$A$2:$AN$7500,MATCH(P$3,Команды!$A$2:$A$7500,0),$E48+2)=Команды!$AJ$7,TRUE,FALSE),IF(INDEX(Команды!$A$2:$AN$7500,MATCH(P$3,Команды!$A$2:$A$7500,0),$E48+2)=Команды!$AJ$8,TRUE,FALSE),IF(INDEX(Команды!$A$2:$AN$7500,MATCH(P$3,Команды!$A$2:$A$7500,0),$E48+2)=Команды!$AJ$9,TRUE,FALSE),IF(INDEX(Команды!$A$2:$AN$7500,MATCH(P$3,Команды!$A$2:$A$7500,0),$E48+2)=Команды!$AJ$10,TRUE,FALSE),IF(INDEX(Команды!$A$2:$AN$7500,MATCH(P$3,Команды!$A$2:$A$7500,0),$E48+2)=Команды!$AJ$11,TRUE,FALSE),IF(INDEX(Команды!$A$2:$AN$7500,MATCH(P$3,Команды!$A$2:$A$7500,0),$E48+2)=Команды!$AJ$12,TRUE,FALSE),IF(INDEX(Команды!$A$2:$AN$7500,MATCH(P$3,Команды!$A$2:$A$7500,0),$E48+2)=Команды!$AJ$13,TRUE,FALSE),IF(INDEX(Команды!$A$2:$AN$7500,MATCH(P$3,Команды!$A$2:$A$7500,0),$E48+2)=Команды!$AJ$14,TRUE,FALSE),IF(INDEX(Команды!$A$2:$AN$7500,MATCH(P$3,Команды!$A$2:$A$7500,0),$E48+2)=Команды!$AJ$15,TRUE,FALSE),IF(INDEX(Команды!$A$2:$AN$7500,MATCH(P$3,Команды!$A$2:$A$7500,0),$E48+2)=Команды!$AJ$16,TRUE,FALSE),IF(INDEX(Команды!$A$2:$AN$7500,MATCH(P$3,Команды!$A$2:$A$7500,0),$E48+2)=Команды!$AJ$17,TRUE,FALSE),IF(INDEX(Команды!$A$2:$AN$7500,MATCH(P$3,Команды!$A$2:$A$7500,0),$E48+2)=Команды!$AJ$18,TRUE,FALSE),IF(INDEX(Команды!$A$2:$AN$7500,MATCH(P$3,Команды!$A$2:$A$7500,0),$E48+2)=Команды!$AJ$19,TRUE,FALSE)),INDEX(Команды!$AJ$2:$AL$19,MATCH(INDEX(Команды!$A$2:$AN$7500,MATCH(P$3,Команды!$A$2:$A$7500,0),$E48+2),Команды!$AJ$2:$AJ$19,0),3),0)</f>
        <v>В</v>
      </c>
      <c r="R48" s="342"/>
      <c r="S48" s="174" t="str">
        <f>IF(OR(IF(INDEX(Команды!$A$2:$AN$7500,MATCH(S$3,Команды!$A$2:$A$7500,0),$E48+2)=Команды!$AJ$2,TRUE,FALSE),IF(INDEX(Команды!$A$2:$AN$7500,MATCH(S$3,Команды!$A$2:$A$7500,0),$E48+2)=Команды!$AJ$3,TRUE,FALSE),IF(INDEX(Команды!$A$2:$AN$7500,MATCH(S$3,Команды!$A$2:$A$7500,0),$E48+2)=Команды!$AJ$4,TRUE,FALSE),IF(INDEX(Команды!$A$2:$AN$7500,MATCH(S$3,Команды!$A$2:$A$7500,0),$E48+2)=Команды!$AJ$5,TRUE,FALSE),IF(INDEX(Команды!$A$2:$AN$7500,MATCH(S$3,Команды!$A$2:$A$7500,0),$E48+2)=Команды!$AJ$6,TRUE,FALSE),IF(INDEX(Команды!$A$2:$AN$7500,MATCH(S$3,Команды!$A$2:$A$7500,0),$E48+2)=Команды!$AJ$7,TRUE,FALSE),IF(INDEX(Команды!$A$2:$AN$7500,MATCH(S$3,Команды!$A$2:$A$7500,0),$E48+2)=Команды!$AJ$8,TRUE,FALSE),IF(INDEX(Команды!$A$2:$AN$7500,MATCH(S$3,Команды!$A$2:$A$7500,0),$E48+2)=Команды!$AJ$9,TRUE,FALSE),IF(INDEX(Команды!$A$2:$AN$7500,MATCH(S$3,Команды!$A$2:$A$7500,0),$E48+2)=Команды!$AJ$10,TRUE,FALSE),IF(INDEX(Команды!$A$2:$AN$7500,MATCH(S$3,Команды!$A$2:$A$7500,0),$E48+2)=Команды!$AJ$11,TRUE,FALSE),IF(INDEX(Команды!$A$2:$AN$7500,MATCH(S$3,Команды!$A$2:$A$7500,0),$E48+2)=Команды!$AJ$12,TRUE,FALSE),IF(INDEX(Команды!$A$2:$AN$7500,MATCH(S$3,Команды!$A$2:$A$7500,0),$E48+2)=Команды!$AJ$13,TRUE,FALSE),IF(INDEX(Команды!$A$2:$AN$7500,MATCH(S$3,Команды!$A$2:$A$7500,0),$E48+2)=Команды!$AJ$14,TRUE,FALSE),IF(INDEX(Команды!$A$2:$AN$7500,MATCH(S$3,Команды!$A$2:$A$7500,0),$E48+2)=Команды!$AJ$15,TRUE,FALSE),IF(INDEX(Команды!$A$2:$AN$7500,MATCH(S$3,Команды!$A$2:$A$7500,0),$E48+2)=Команды!$AJ$16,TRUE,FALSE),,IF(INDEX(Команды!$A$2:$AN$7500,MATCH(S$3,Команды!$A$2:$A$7500,0),$E48+2)=Команды!$AJ$17,TRUE,FALSE),,IF(INDEX(Команды!$A$2:$AN$7500,MATCH(S$3,Команды!$A$2:$A$7500,0),$E48+2)=Команды!$AJ$18,TRUE,FALSE),,IF(INDEX(Команды!$A$2:$AN$7500,MATCH(S$3,Команды!$A$2:$A$7500,0),$E48+2)=Команды!$AJ$19,TRUE,FALSE)),INDEX(Команды!$AJ$2:$AK$19,MATCH(INDEX(Команды!$A$2:$AN$7500,MATCH(S$3,Команды!$A$2:$A$7500,0),$E48+2),Команды!$AJ$2:$AJ$19,0),2),0)</f>
        <v>В</v>
      </c>
      <c r="T48" s="175" t="str">
        <f>IF(OR(IF(INDEX(Команды!$A$2:$AN$7500,MATCH(S$3,Команды!$A$2:$A$7500,0),$E48+2)=Команды!$AJ$2,TRUE,FALSE),IF(INDEX(Команды!$A$2:$AN$7500,MATCH(S$3,Команды!$A$2:$A$7500,0),$E48+2)=Команды!$AJ$3,TRUE,FALSE),IF(INDEX(Команды!$A$2:$AN$7500,MATCH(S$3,Команды!$A$2:$A$7500,0),$E48+2)=Команды!$AJ$4,TRUE,FALSE),IF(INDEX(Команды!$A$2:$AN$7500,MATCH(S$3,Команды!$A$2:$A$7500,0),$E48+2)=Команды!$AJ$5,TRUE,FALSE),IF(INDEX(Команды!$A$2:$AN$7500,MATCH(S$3,Команды!$A$2:$A$7500,0),$E48+2)=Команды!$AJ$6,TRUE,FALSE),IF(INDEX(Команды!$A$2:$AN$7500,MATCH(S$3,Команды!$A$2:$A$7500,0),$E48+2)=Команды!$AJ$7,TRUE,FALSE),IF(INDEX(Команды!$A$2:$AN$7500,MATCH(S$3,Команды!$A$2:$A$7500,0),$E48+2)=Команды!$AJ$8,TRUE,FALSE),IF(INDEX(Команды!$A$2:$AN$7500,MATCH(S$3,Команды!$A$2:$A$7500,0),$E48+2)=Команды!$AJ$9,TRUE,FALSE),IF(INDEX(Команды!$A$2:$AN$7500,MATCH(S$3,Команды!$A$2:$A$7500,0),$E48+2)=Команды!$AJ$10,TRUE,FALSE),IF(INDEX(Команды!$A$2:$AN$7500,MATCH(S$3,Команды!$A$2:$A$7500,0),$E48+2)=Команды!$AJ$11,TRUE,FALSE),IF(INDEX(Команды!$A$2:$AN$7500,MATCH(S$3,Команды!$A$2:$A$7500,0),$E48+2)=Команды!$AJ$12,TRUE,FALSE),IF(INDEX(Команды!$A$2:$AN$7500,MATCH(S$3,Команды!$A$2:$A$7500,0),$E48+2)=Команды!$AJ$13,TRUE,FALSE),IF(INDEX(Команды!$A$2:$AN$7500,MATCH(S$3,Команды!$A$2:$A$7500,0),$E48+2)=Команды!$AJ$14,TRUE,FALSE),IF(INDEX(Команды!$A$2:$AN$7500,MATCH(S$3,Команды!$A$2:$A$7500,0),$E48+2)=Команды!$AJ$15,TRUE,FALSE),IF(INDEX(Команды!$A$2:$AN$7500,MATCH(S$3,Команды!$A$2:$A$7500,0),$E48+2)=Команды!$AJ$16,TRUE,FALSE),IF(INDEX(Команды!$A$2:$AN$7500,MATCH(S$3,Команды!$A$2:$A$7500,0),$E48+2)=Команды!$AJ$17,TRUE,FALSE),IF(INDEX(Команды!$A$2:$AN$7500,MATCH(S$3,Команды!$A$2:$A$7500,0),$E48+2)=Команды!$AJ$18,TRUE,FALSE),IF(INDEX(Команды!$A$2:$AN$7500,MATCH(S$3,Команды!$A$2:$A$7500,0),$E48+2)=Команды!$AJ$19,TRUE,FALSE)),INDEX(Команды!$AJ$2:$AL$19,MATCH(INDEX(Команды!$A$2:$AN$7500,MATCH(S$3,Команды!$A$2:$A$7500,0),$E48+2),Команды!$AJ$2:$AJ$19,0),3),0)</f>
        <v>В</v>
      </c>
      <c r="U48" s="342"/>
      <c r="V48" s="174">
        <f>IF(OR(IF(INDEX(Команды!$A$2:$AN$7500,MATCH(V$3,Команды!$A$2:$A$7500,0),$E48+2)=Команды!$AJ$2,TRUE,FALSE),IF(INDEX(Команды!$A$2:$AN$7500,MATCH(V$3,Команды!$A$2:$A$7500,0),$E48+2)=Команды!$AJ$3,TRUE,FALSE),IF(INDEX(Команды!$A$2:$AN$7500,MATCH(V$3,Команды!$A$2:$A$7500,0),$E48+2)=Команды!$AJ$4,TRUE,FALSE),IF(INDEX(Команды!$A$2:$AN$7500,MATCH(V$3,Команды!$A$2:$A$7500,0),$E48+2)=Команды!$AJ$5,TRUE,FALSE),IF(INDEX(Команды!$A$2:$AN$7500,MATCH(V$3,Команды!$A$2:$A$7500,0),$E48+2)=Команды!$AJ$6,TRUE,FALSE),IF(INDEX(Команды!$A$2:$AN$7500,MATCH(V$3,Команды!$A$2:$A$7500,0),$E48+2)=Команды!$AJ$7,TRUE,FALSE),IF(INDEX(Команды!$A$2:$AN$7500,MATCH(V$3,Команды!$A$2:$A$7500,0),$E48+2)=Команды!$AJ$8,TRUE,FALSE),IF(INDEX(Команды!$A$2:$AN$7500,MATCH(V$3,Команды!$A$2:$A$7500,0),$E48+2)=Команды!$AJ$9,TRUE,FALSE),IF(INDEX(Команды!$A$2:$AN$7500,MATCH(V$3,Команды!$A$2:$A$7500,0),$E48+2)=Команды!$AJ$10,TRUE,FALSE),IF(INDEX(Команды!$A$2:$AN$7500,MATCH(V$3,Команды!$A$2:$A$7500,0),$E48+2)=Команды!$AJ$11,TRUE,FALSE),IF(INDEX(Команды!$A$2:$AN$7500,MATCH(V$3,Команды!$A$2:$A$7500,0),$E48+2)=Команды!$AJ$12,TRUE,FALSE),IF(INDEX(Команды!$A$2:$AN$7500,MATCH(V$3,Команды!$A$2:$A$7500,0),$E48+2)=Команды!$AJ$13,TRUE,FALSE),IF(INDEX(Команды!$A$2:$AN$7500,MATCH(V$3,Команды!$A$2:$A$7500,0),$E48+2)=Команды!$AJ$14,TRUE,FALSE),IF(INDEX(Команды!$A$2:$AN$7500,MATCH(V$3,Команды!$A$2:$A$7500,0),$E48+2)=Команды!$AJ$15,TRUE,FALSE),IF(INDEX(Команды!$A$2:$AN$7500,MATCH(V$3,Команды!$A$2:$A$7500,0),$E48+2)=Команды!$AJ$16,TRUE,FALSE),,IF(INDEX(Команды!$A$2:$AN$7500,MATCH(V$3,Команды!$A$2:$A$7500,0),$E48+2)=Команды!$AJ$17,TRUE,FALSE),,IF(INDEX(Команды!$A$2:$AN$7500,MATCH(V$3,Команды!$A$2:$A$7500,0),$E48+2)=Команды!$AJ$18,TRUE,FALSE),,IF(INDEX(Команды!$A$2:$AN$7500,MATCH(V$3,Команды!$A$2:$A$7500,0),$E48+2)=Команды!$AJ$19,TRUE,FALSE)),INDEX(Команды!$AJ$2:$AK$19,MATCH(INDEX(Команды!$A$2:$AN$7500,MATCH(V$3,Команды!$A$2:$A$7500,0),$E48+2),Команды!$AJ$2:$AJ$19,0),2),0)</f>
        <v>0.5</v>
      </c>
      <c r="W48" s="175">
        <f>IF(OR(IF(INDEX(Команды!$A$2:$AN$7500,MATCH(V$3,Команды!$A$2:$A$7500,0),$E48+2)=Команды!$AJ$2,TRUE,FALSE),IF(INDEX(Команды!$A$2:$AN$7500,MATCH(V$3,Команды!$A$2:$A$7500,0),$E48+2)=Команды!$AJ$3,TRUE,FALSE),IF(INDEX(Команды!$A$2:$AN$7500,MATCH(V$3,Команды!$A$2:$A$7500,0),$E48+2)=Команды!$AJ$4,TRUE,FALSE),IF(INDEX(Команды!$A$2:$AN$7500,MATCH(V$3,Команды!$A$2:$A$7500,0),$E48+2)=Команды!$AJ$5,TRUE,FALSE),IF(INDEX(Команды!$A$2:$AN$7500,MATCH(V$3,Команды!$A$2:$A$7500,0),$E48+2)=Команды!$AJ$6,TRUE,FALSE),IF(INDEX(Команды!$A$2:$AN$7500,MATCH(V$3,Команды!$A$2:$A$7500,0),$E48+2)=Команды!$AJ$7,TRUE,FALSE),IF(INDEX(Команды!$A$2:$AN$7500,MATCH(V$3,Команды!$A$2:$A$7500,0),$E48+2)=Команды!$AJ$8,TRUE,FALSE),IF(INDEX(Команды!$A$2:$AN$7500,MATCH(V$3,Команды!$A$2:$A$7500,0),$E48+2)=Команды!$AJ$9,TRUE,FALSE),IF(INDEX(Команды!$A$2:$AN$7500,MATCH(V$3,Команды!$A$2:$A$7500,0),$E48+2)=Команды!$AJ$10,TRUE,FALSE),IF(INDEX(Команды!$A$2:$AN$7500,MATCH(V$3,Команды!$A$2:$A$7500,0),$E48+2)=Команды!$AJ$11,TRUE,FALSE),IF(INDEX(Команды!$A$2:$AN$7500,MATCH(V$3,Команды!$A$2:$A$7500,0),$E48+2)=Команды!$AJ$12,TRUE,FALSE),IF(INDEX(Команды!$A$2:$AN$7500,MATCH(V$3,Команды!$A$2:$A$7500,0),$E48+2)=Команды!$AJ$13,TRUE,FALSE),IF(INDEX(Команды!$A$2:$AN$7500,MATCH(V$3,Команды!$A$2:$A$7500,0),$E48+2)=Команды!$AJ$14,TRUE,FALSE),IF(INDEX(Команды!$A$2:$AN$7500,MATCH(V$3,Команды!$A$2:$A$7500,0),$E48+2)=Команды!$AJ$15,TRUE,FALSE),IF(INDEX(Команды!$A$2:$AN$7500,MATCH(V$3,Команды!$A$2:$A$7500,0),$E48+2)=Команды!$AJ$16,TRUE,FALSE),IF(INDEX(Команды!$A$2:$AN$7500,MATCH(V$3,Команды!$A$2:$A$7500,0),$E48+2)=Команды!$AJ$17,TRUE,FALSE),IF(INDEX(Команды!$A$2:$AN$7500,MATCH(V$3,Команды!$A$2:$A$7500,0),$E48+2)=Команды!$AJ$18,TRUE,FALSE),IF(INDEX(Команды!$A$2:$AN$7500,MATCH(V$3,Команды!$A$2:$A$7500,0),$E48+2)=Команды!$AJ$19,TRUE,FALSE)),INDEX(Команды!$AJ$2:$AL$19,MATCH(INDEX(Команды!$A$2:$AN$7500,MATCH(V$3,Команды!$A$2:$A$7500,0),$E48+2),Команды!$AJ$2:$AJ$19,0),3),0)</f>
        <v>0.95833333333333337</v>
      </c>
      <c r="X48" s="342"/>
      <c r="Y48" s="174">
        <f>IF(OR(IF(INDEX(Команды!$A$2:$AN$7500,MATCH(Y$3,Команды!$A$2:$A$7500,0),$E48+2)=Команды!$AJ$2,TRUE,FALSE),IF(INDEX(Команды!$A$2:$AN$7500,MATCH(Y$3,Команды!$A$2:$A$7500,0),$E48+2)=Команды!$AJ$3,TRUE,FALSE),IF(INDEX(Команды!$A$2:$AN$7500,MATCH(Y$3,Команды!$A$2:$A$7500,0),$E48+2)=Команды!$AJ$4,TRUE,FALSE),IF(INDEX(Команды!$A$2:$AN$7500,MATCH(Y$3,Команды!$A$2:$A$7500,0),$E48+2)=Команды!$AJ$5,TRUE,FALSE),IF(INDEX(Команды!$A$2:$AN$7500,MATCH(Y$3,Команды!$A$2:$A$7500,0),$E48+2)=Команды!$AJ$6,TRUE,FALSE),IF(INDEX(Команды!$A$2:$AN$7500,MATCH(Y$3,Команды!$A$2:$A$7500,0),$E48+2)=Команды!$AJ$7,TRUE,FALSE),IF(INDEX(Команды!$A$2:$AN$7500,MATCH(Y$3,Команды!$A$2:$A$7500,0),$E48+2)=Команды!$AJ$8,TRUE,FALSE),IF(INDEX(Команды!$A$2:$AN$7500,MATCH(Y$3,Команды!$A$2:$A$7500,0),$E48+2)=Команды!$AJ$9,TRUE,FALSE),IF(INDEX(Команды!$A$2:$AN$7500,MATCH(Y$3,Команды!$A$2:$A$7500,0),$E48+2)=Команды!$AJ$10,TRUE,FALSE),IF(INDEX(Команды!$A$2:$AN$7500,MATCH(Y$3,Команды!$A$2:$A$7500,0),$E48+2)=Команды!$AJ$11,TRUE,FALSE),IF(INDEX(Команды!$A$2:$AN$7500,MATCH(Y$3,Команды!$A$2:$A$7500,0),$E48+2)=Команды!$AJ$12,TRUE,FALSE),IF(INDEX(Команды!$A$2:$AN$7500,MATCH(Y$3,Команды!$A$2:$A$7500,0),$E48+2)=Команды!$AJ$13,TRUE,FALSE),IF(INDEX(Команды!$A$2:$AN$7500,MATCH(Y$3,Команды!$A$2:$A$7500,0),$E48+2)=Команды!$AJ$14,TRUE,FALSE),IF(INDEX(Команды!$A$2:$AN$7500,MATCH(Y$3,Команды!$A$2:$A$7500,0),$E48+2)=Команды!$AJ$15,TRUE,FALSE),IF(INDEX(Команды!$A$2:$AN$7500,MATCH(Y$3,Команды!$A$2:$A$7500,0),$E48+2)=Команды!$AJ$16,TRUE,FALSE),,IF(INDEX(Команды!$A$2:$AN$7500,MATCH(Y$3,Команды!$A$2:$A$7500,0),$E48+2)=Команды!$AJ$17,TRUE,FALSE),,IF(INDEX(Команды!$A$2:$AN$7500,MATCH(Y$3,Команды!$A$2:$A$7500,0),$E48+2)=Команды!$AJ$18,TRUE,FALSE),,IF(INDEX(Команды!$A$2:$AN$7500,MATCH(Y$3,Команды!$A$2:$A$7500,0),$E48+2)=Команды!$AJ$19,TRUE,FALSE)),INDEX(Команды!$AJ$2:$AK$19,MATCH(INDEX(Команды!$A$2:$AN$7500,MATCH(Y$3,Команды!$A$2:$A$7500,0),$E48+2),Команды!$AJ$2:$AJ$19,0),2),0)</f>
        <v>0.5</v>
      </c>
      <c r="Z48" s="175">
        <f>IF(OR(IF(INDEX(Команды!$A$2:$AN$7500,MATCH(Y$3,Команды!$A$2:$A$7500,0),$E48+2)=Команды!$AJ$2,TRUE,FALSE),IF(INDEX(Команды!$A$2:$AN$7500,MATCH(Y$3,Команды!$A$2:$A$7500,0),$E48+2)=Команды!$AJ$3,TRUE,FALSE),IF(INDEX(Команды!$A$2:$AN$7500,MATCH(Y$3,Команды!$A$2:$A$7500,0),$E48+2)=Команды!$AJ$4,TRUE,FALSE),IF(INDEX(Команды!$A$2:$AN$7500,MATCH(Y$3,Команды!$A$2:$A$7500,0),$E48+2)=Команды!$AJ$5,TRUE,FALSE),IF(INDEX(Команды!$A$2:$AN$7500,MATCH(Y$3,Команды!$A$2:$A$7500,0),$E48+2)=Команды!$AJ$6,TRUE,FALSE),IF(INDEX(Команды!$A$2:$AN$7500,MATCH(Y$3,Команды!$A$2:$A$7500,0),$E48+2)=Команды!$AJ$7,TRUE,FALSE),IF(INDEX(Команды!$A$2:$AN$7500,MATCH(Y$3,Команды!$A$2:$A$7500,0),$E48+2)=Команды!$AJ$8,TRUE,FALSE),IF(INDEX(Команды!$A$2:$AN$7500,MATCH(Y$3,Команды!$A$2:$A$7500,0),$E48+2)=Команды!$AJ$9,TRUE,FALSE),IF(INDEX(Команды!$A$2:$AN$7500,MATCH(Y$3,Команды!$A$2:$A$7500,0),$E48+2)=Команды!$AJ$10,TRUE,FALSE),IF(INDEX(Команды!$A$2:$AN$7500,MATCH(Y$3,Команды!$A$2:$A$7500,0),$E48+2)=Команды!$AJ$11,TRUE,FALSE),IF(INDEX(Команды!$A$2:$AN$7500,MATCH(Y$3,Команды!$A$2:$A$7500,0),$E48+2)=Команды!$AJ$12,TRUE,FALSE),IF(INDEX(Команды!$A$2:$AN$7500,MATCH(Y$3,Команды!$A$2:$A$7500,0),$E48+2)=Команды!$AJ$13,TRUE,FALSE),IF(INDEX(Команды!$A$2:$AN$7500,MATCH(Y$3,Команды!$A$2:$A$7500,0),$E48+2)=Команды!$AJ$14,TRUE,FALSE),IF(INDEX(Команды!$A$2:$AN$7500,MATCH(Y$3,Команды!$A$2:$A$7500,0),$E48+2)=Команды!$AJ$15,TRUE,FALSE),IF(INDEX(Команды!$A$2:$AN$7500,MATCH(Y$3,Команды!$A$2:$A$7500,0),$E48+2)=Команды!$AJ$16,TRUE,FALSE),IF(INDEX(Команды!$A$2:$AN$7500,MATCH(Y$3,Команды!$A$2:$A$7500,0),$E48+2)=Команды!$AJ$17,TRUE,FALSE),IF(INDEX(Команды!$A$2:$AN$7500,MATCH(Y$3,Команды!$A$2:$A$7500,0),$E48+2)=Команды!$AJ$18,TRUE,FALSE),IF(INDEX(Команды!$A$2:$AN$7500,MATCH(Y$3,Команды!$A$2:$A$7500,0),$E48+2)=Команды!$AJ$19,TRUE,FALSE)),INDEX(Команды!$AJ$2:$AL$19,MATCH(INDEX(Команды!$A$2:$AN$7500,MATCH(Y$3,Команды!$A$2:$A$7500,0),$E48+2),Команды!$AJ$2:$AJ$19,0),3),0)</f>
        <v>0.95833333333333337</v>
      </c>
      <c r="AA48" s="342"/>
      <c r="AB48" s="174">
        <f>IF(OR(IF(INDEX(Команды!$A$2:$AN$7500,MATCH(AB$3,Команды!$A$2:$A$7500,0),$E48+2)=Команды!$AJ$2,TRUE,FALSE),IF(INDEX(Команды!$A$2:$AN$7500,MATCH(AB$3,Команды!$A$2:$A$7500,0),$E48+2)=Команды!$AJ$3,TRUE,FALSE),IF(INDEX(Команды!$A$2:$AN$7500,MATCH(AB$3,Команды!$A$2:$A$7500,0),$E48+2)=Команды!$AJ$4,TRUE,FALSE),IF(INDEX(Команды!$A$2:$AN$7500,MATCH(AB$3,Команды!$A$2:$A$7500,0),$E48+2)=Команды!$AJ$5,TRUE,FALSE),IF(INDEX(Команды!$A$2:$AN$7500,MATCH(AB$3,Команды!$A$2:$A$7500,0),$E48+2)=Команды!$AJ$6,TRUE,FALSE),IF(INDEX(Команды!$A$2:$AN$7500,MATCH(AB$3,Команды!$A$2:$A$7500,0),$E48+2)=Команды!$AJ$7,TRUE,FALSE),IF(INDEX(Команды!$A$2:$AN$7500,MATCH(AB$3,Команды!$A$2:$A$7500,0),$E48+2)=Команды!$AJ$8,TRUE,FALSE),IF(INDEX(Команды!$A$2:$AN$7500,MATCH(AB$3,Команды!$A$2:$A$7500,0),$E48+2)=Команды!$AJ$9,TRUE,FALSE),IF(INDEX(Команды!$A$2:$AN$7500,MATCH(AB$3,Команды!$A$2:$A$7500,0),$E48+2)=Команды!$AJ$10,TRUE,FALSE),IF(INDEX(Команды!$A$2:$AN$7500,MATCH(AB$3,Команды!$A$2:$A$7500,0),$E48+2)=Команды!$AJ$11,TRUE,FALSE),IF(INDEX(Команды!$A$2:$AN$7500,MATCH(AB$3,Команды!$A$2:$A$7500,0),$E48+2)=Команды!$AJ$12,TRUE,FALSE),IF(INDEX(Команды!$A$2:$AN$7500,MATCH(AB$3,Команды!$A$2:$A$7500,0),$E48+2)=Команды!$AJ$13,TRUE,FALSE),IF(INDEX(Команды!$A$2:$AN$7500,MATCH(AB$3,Команды!$A$2:$A$7500,0),$E48+2)=Команды!$AJ$14,TRUE,FALSE),IF(INDEX(Команды!$A$2:$AN$7500,MATCH(AB$3,Команды!$A$2:$A$7500,0),$E48+2)=Команды!$AJ$15,TRUE,FALSE),IF(INDEX(Команды!$A$2:$AN$7500,MATCH(AB$3,Команды!$A$2:$A$7500,0),$E48+2)=Команды!$AJ$16,TRUE,FALSE),,IF(INDEX(Команды!$A$2:$AN$7500,MATCH(AB$3,Команды!$A$2:$A$7500,0),$E48+2)=Команды!$AJ$17,TRUE,FALSE),,IF(INDEX(Команды!$A$2:$AN$7500,MATCH(AB$3,Команды!$A$2:$A$7500,0),$E48+2)=Команды!$AJ$18,TRUE,FALSE),,IF(INDEX(Команды!$A$2:$AN$7500,MATCH(AB$3,Команды!$A$2:$A$7500,0),$E48+2)=Команды!$AJ$19,TRUE,FALSE)),INDEX(Команды!$AJ$2:$AK$19,MATCH(INDEX(Команды!$A$2:$AN$7500,MATCH(AB$3,Команды!$A$2:$A$7500,0),$E48+2),Команды!$AJ$2:$AJ$19,0),2),0)</f>
        <v>0.5</v>
      </c>
      <c r="AC48" s="175">
        <f>IF(OR(IF(INDEX(Команды!$A$2:$AN$7500,MATCH(AB$3,Команды!$A$2:$A$7500,0),$E48+2)=Команды!$AJ$2,TRUE,FALSE),IF(INDEX(Команды!$A$2:$AN$7500,MATCH(AB$3,Команды!$A$2:$A$7500,0),$E48+2)=Команды!$AJ$3,TRUE,FALSE),IF(INDEX(Команды!$A$2:$AN$7500,MATCH(AB$3,Команды!$A$2:$A$7500,0),$E48+2)=Команды!$AJ$4,TRUE,FALSE),IF(INDEX(Команды!$A$2:$AN$7500,MATCH(AB$3,Команды!$A$2:$A$7500,0),$E48+2)=Команды!$AJ$5,TRUE,FALSE),IF(INDEX(Команды!$A$2:$AN$7500,MATCH(AB$3,Команды!$A$2:$A$7500,0),$E48+2)=Команды!$AJ$6,TRUE,FALSE),IF(INDEX(Команды!$A$2:$AN$7500,MATCH(AB$3,Команды!$A$2:$A$7500,0),$E48+2)=Команды!$AJ$7,TRUE,FALSE),IF(INDEX(Команды!$A$2:$AN$7500,MATCH(AB$3,Команды!$A$2:$A$7500,0),$E48+2)=Команды!$AJ$8,TRUE,FALSE),IF(INDEX(Команды!$A$2:$AN$7500,MATCH(AB$3,Команды!$A$2:$A$7500,0),$E48+2)=Команды!$AJ$9,TRUE,FALSE),IF(INDEX(Команды!$A$2:$AN$7500,MATCH(AB$3,Команды!$A$2:$A$7500,0),$E48+2)=Команды!$AJ$10,TRUE,FALSE),IF(INDEX(Команды!$A$2:$AN$7500,MATCH(AB$3,Команды!$A$2:$A$7500,0),$E48+2)=Команды!$AJ$11,TRUE,FALSE),IF(INDEX(Команды!$A$2:$AN$7500,MATCH(AB$3,Команды!$A$2:$A$7500,0),$E48+2)=Команды!$AJ$12,TRUE,FALSE),IF(INDEX(Команды!$A$2:$AN$7500,MATCH(AB$3,Команды!$A$2:$A$7500,0),$E48+2)=Команды!$AJ$13,TRUE,FALSE),IF(INDEX(Команды!$A$2:$AN$7500,MATCH(AB$3,Команды!$A$2:$A$7500,0),$E48+2)=Команды!$AJ$14,TRUE,FALSE),IF(INDEX(Команды!$A$2:$AN$7500,MATCH(AB$3,Команды!$A$2:$A$7500,0),$E48+2)=Команды!$AJ$15,TRUE,FALSE),IF(INDEX(Команды!$A$2:$AN$7500,MATCH(AB$3,Команды!$A$2:$A$7500,0),$E48+2)=Команды!$AJ$16,TRUE,FALSE),IF(INDEX(Команды!$A$2:$AN$7500,MATCH(AB$3,Команды!$A$2:$A$7500,0),$E48+2)=Команды!$AJ$17,TRUE,FALSE),IF(INDEX(Команды!$A$2:$AN$7500,MATCH(AB$3,Команды!$A$2:$A$7500,0),$E48+2)=Команды!$AJ$18,TRUE,FALSE),IF(INDEX(Команды!$A$2:$AN$7500,MATCH(AB$3,Команды!$A$2:$A$7500,0),$E48+2)=Команды!$AJ$19,TRUE,FALSE)),INDEX(Команды!$AJ$2:$AL$19,MATCH(INDEX(Команды!$A$2:$AN$7500,MATCH(AB$3,Команды!$A$2:$A$7500,0),$E48+2),Команды!$AJ$2:$AJ$19,0),3),0)</f>
        <v>0.95833333333333337</v>
      </c>
      <c r="AD48" s="342"/>
      <c r="AE48" s="174" t="str">
        <f>IF(OR(IF(INDEX(Команды!$A$2:$AN$7500,MATCH(AE$3,Команды!$A$2:$A$7500,0),$E48+2)=Команды!$AJ$2,TRUE,FALSE),IF(INDEX(Команды!$A$2:$AN$7500,MATCH(AE$3,Команды!$A$2:$A$7500,0),$E48+2)=Команды!$AJ$3,TRUE,FALSE),IF(INDEX(Команды!$A$2:$AN$7500,MATCH(AE$3,Команды!$A$2:$A$7500,0),$E48+2)=Команды!$AJ$4,TRUE,FALSE),IF(INDEX(Команды!$A$2:$AN$7500,MATCH(AE$3,Команды!$A$2:$A$7500,0),$E48+2)=Команды!$AJ$5,TRUE,FALSE),IF(INDEX(Команды!$A$2:$AN$7500,MATCH(AE$3,Команды!$A$2:$A$7500,0),$E48+2)=Команды!$AJ$6,TRUE,FALSE),IF(INDEX(Команды!$A$2:$AN$7500,MATCH(AE$3,Команды!$A$2:$A$7500,0),$E48+2)=Команды!$AJ$7,TRUE,FALSE),IF(INDEX(Команды!$A$2:$AN$7500,MATCH(AE$3,Команды!$A$2:$A$7500,0),$E48+2)=Команды!$AJ$8,TRUE,FALSE),IF(INDEX(Команды!$A$2:$AN$7500,MATCH(AE$3,Команды!$A$2:$A$7500,0),$E48+2)=Команды!$AJ$9,TRUE,FALSE),IF(INDEX(Команды!$A$2:$AN$7500,MATCH(AE$3,Команды!$A$2:$A$7500,0),$E48+2)=Команды!$AJ$10,TRUE,FALSE),IF(INDEX(Команды!$A$2:$AN$7500,MATCH(AE$3,Команды!$A$2:$A$7500,0),$E48+2)=Команды!$AJ$11,TRUE,FALSE),IF(INDEX(Команды!$A$2:$AN$7500,MATCH(AE$3,Команды!$A$2:$A$7500,0),$E48+2)=Команды!$AJ$12,TRUE,FALSE),IF(INDEX(Команды!$A$2:$AN$7500,MATCH(AE$3,Команды!$A$2:$A$7500,0),$E48+2)=Команды!$AJ$13,TRUE,FALSE),IF(INDEX(Команды!$A$2:$AN$7500,MATCH(AE$3,Команды!$A$2:$A$7500,0),$E48+2)=Команды!$AJ$14,TRUE,FALSE),IF(INDEX(Команды!$A$2:$AN$7500,MATCH(AE$3,Команды!$A$2:$A$7500,0),$E48+2)=Команды!$AJ$15,TRUE,FALSE),IF(INDEX(Команды!$A$2:$AN$7500,MATCH(AE$3,Команды!$A$2:$A$7500,0),$E48+2)=Команды!$AJ$16,TRUE,FALSE),,IF(INDEX(Команды!$A$2:$AN$7500,MATCH(AE$3,Команды!$A$2:$A$7500,0),$E48+2)=Команды!$AJ$17,TRUE,FALSE),,IF(INDEX(Команды!$A$2:$AN$7500,MATCH(AE$3,Команды!$A$2:$A$7500,0),$E48+2)=Команды!$AJ$18,TRUE,FALSE),,IF(INDEX(Команды!$A$2:$AN$7500,MATCH(AE$3,Команды!$A$2:$A$7500,0),$E48+2)=Команды!$AJ$19,TRUE,FALSE)),INDEX(Команды!$AJ$2:$AK$19,MATCH(INDEX(Команды!$A$2:$AN$7500,MATCH(AE$3,Команды!$A$2:$A$7500,0),$E48+2),Команды!$AJ$2:$AJ$19,0),2),0)</f>
        <v>В</v>
      </c>
      <c r="AF48" s="175" t="str">
        <f>IF(OR(IF(INDEX(Команды!$A$2:$AN$7500,MATCH(AE$3,Команды!$A$2:$A$7500,0),$E48+2)=Команды!$AJ$2,TRUE,FALSE),IF(INDEX(Команды!$A$2:$AN$7500,MATCH(AE$3,Команды!$A$2:$A$7500,0),$E48+2)=Команды!$AJ$3,TRUE,FALSE),IF(INDEX(Команды!$A$2:$AN$7500,MATCH(AE$3,Команды!$A$2:$A$7500,0),$E48+2)=Команды!$AJ$4,TRUE,FALSE),IF(INDEX(Команды!$A$2:$AN$7500,MATCH(AE$3,Команды!$A$2:$A$7500,0),$E48+2)=Команды!$AJ$5,TRUE,FALSE),IF(INDEX(Команды!$A$2:$AN$7500,MATCH(AE$3,Команды!$A$2:$A$7500,0),$E48+2)=Команды!$AJ$6,TRUE,FALSE),IF(INDEX(Команды!$A$2:$AN$7500,MATCH(AE$3,Команды!$A$2:$A$7500,0),$E48+2)=Команды!$AJ$7,TRUE,FALSE),IF(INDEX(Команды!$A$2:$AN$7500,MATCH(AE$3,Команды!$A$2:$A$7500,0),$E48+2)=Команды!$AJ$8,TRUE,FALSE),IF(INDEX(Команды!$A$2:$AN$7500,MATCH(AE$3,Команды!$A$2:$A$7500,0),$E48+2)=Команды!$AJ$9,TRUE,FALSE),IF(INDEX(Команды!$A$2:$AN$7500,MATCH(AE$3,Команды!$A$2:$A$7500,0),$E48+2)=Команды!$AJ$10,TRUE,FALSE),IF(INDEX(Команды!$A$2:$AN$7500,MATCH(AE$3,Команды!$A$2:$A$7500,0),$E48+2)=Команды!$AJ$11,TRUE,FALSE),IF(INDEX(Команды!$A$2:$AN$7500,MATCH(AE$3,Команды!$A$2:$A$7500,0),$E48+2)=Команды!$AJ$12,TRUE,FALSE),IF(INDEX(Команды!$A$2:$AN$7500,MATCH(AE$3,Команды!$A$2:$A$7500,0),$E48+2)=Команды!$AJ$13,TRUE,FALSE),IF(INDEX(Команды!$A$2:$AN$7500,MATCH(AE$3,Команды!$A$2:$A$7500,0),$E48+2)=Команды!$AJ$14,TRUE,FALSE),IF(INDEX(Команды!$A$2:$AN$7500,MATCH(AE$3,Команды!$A$2:$A$7500,0),$E48+2)=Команды!$AJ$15,TRUE,FALSE),IF(INDEX(Команды!$A$2:$AN$7500,MATCH(AE$3,Команды!$A$2:$A$7500,0),$E48+2)=Команды!$AJ$16,TRUE,FALSE),IF(INDEX(Команды!$A$2:$AN$7500,MATCH(AE$3,Команды!$A$2:$A$7500,0),$E48+2)=Команды!$AJ$17,TRUE,FALSE),IF(INDEX(Команды!$A$2:$AN$7500,MATCH(AE$3,Команды!$A$2:$A$7500,0),$E48+2)=Команды!$AJ$18,TRUE,FALSE),IF(INDEX(Команды!$A$2:$AN$7500,MATCH(AE$3,Команды!$A$2:$A$7500,0),$E48+2)=Команды!$AJ$19,TRUE,FALSE)),INDEX(Команды!$AJ$2:$AL$19,MATCH(INDEX(Команды!$A$2:$AN$7500,MATCH(AE$3,Команды!$A$2:$A$7500,0),$E48+2),Команды!$AJ$2:$AJ$19,0),3),0)</f>
        <v>В</v>
      </c>
      <c r="AG48" s="342"/>
      <c r="AH48" s="174" t="str">
        <f>IF(OR(IF(INDEX(Команды!$A$2:$AN$7500,MATCH(AH$3,Команды!$A$2:$A$7500,0),$E48+2)=Команды!$AJ$2,TRUE,FALSE),IF(INDEX(Команды!$A$2:$AN$7500,MATCH(AH$3,Команды!$A$2:$A$7500,0),$E48+2)=Команды!$AJ$3,TRUE,FALSE),IF(INDEX(Команды!$A$2:$AN$7500,MATCH(AH$3,Команды!$A$2:$A$7500,0),$E48+2)=Команды!$AJ$4,TRUE,FALSE),IF(INDEX(Команды!$A$2:$AN$7500,MATCH(AH$3,Команды!$A$2:$A$7500,0),$E48+2)=Команды!$AJ$5,TRUE,FALSE),IF(INDEX(Команды!$A$2:$AN$7500,MATCH(AH$3,Команды!$A$2:$A$7500,0),$E48+2)=Команды!$AJ$6,TRUE,FALSE),IF(INDEX(Команды!$A$2:$AN$7500,MATCH(AH$3,Команды!$A$2:$A$7500,0),$E48+2)=Команды!$AJ$7,TRUE,FALSE),IF(INDEX(Команды!$A$2:$AN$7500,MATCH(AH$3,Команды!$A$2:$A$7500,0),$E48+2)=Команды!$AJ$8,TRUE,FALSE),IF(INDEX(Команды!$A$2:$AN$7500,MATCH(AH$3,Команды!$A$2:$A$7500,0),$E48+2)=Команды!$AJ$9,TRUE,FALSE),IF(INDEX(Команды!$A$2:$AN$7500,MATCH(AH$3,Команды!$A$2:$A$7500,0),$E48+2)=Команды!$AJ$10,TRUE,FALSE),IF(INDEX(Команды!$A$2:$AN$7500,MATCH(AH$3,Команды!$A$2:$A$7500,0),$E48+2)=Команды!$AJ$11,TRUE,FALSE),IF(INDEX(Команды!$A$2:$AN$7500,MATCH(AH$3,Команды!$A$2:$A$7500,0),$E48+2)=Команды!$AJ$12,TRUE,FALSE),IF(INDEX(Команды!$A$2:$AN$7500,MATCH(AH$3,Команды!$A$2:$A$7500,0),$E48+2)=Команды!$AJ$13,TRUE,FALSE),IF(INDEX(Команды!$A$2:$AN$7500,MATCH(AH$3,Команды!$A$2:$A$7500,0),$E48+2)=Команды!$AJ$14,TRUE,FALSE),IF(INDEX(Команды!$A$2:$AN$7500,MATCH(AH$3,Команды!$A$2:$A$7500,0),$E48+2)=Команды!$AJ$15,TRUE,FALSE),IF(INDEX(Команды!$A$2:$AN$7500,MATCH(AH$3,Команды!$A$2:$A$7500,0),$E48+2)=Команды!$AJ$16,TRUE,FALSE),,IF(INDEX(Команды!$A$2:$AN$7500,MATCH(AH$3,Команды!$A$2:$A$7500,0),$E48+2)=Команды!$AJ$17,TRUE,FALSE),,IF(INDEX(Команды!$A$2:$AN$7500,MATCH(AH$3,Команды!$A$2:$A$7500,0),$E48+2)=Команды!$AJ$18,TRUE,FALSE),,IF(INDEX(Команды!$A$2:$AN$7500,MATCH(AH$3,Команды!$A$2:$A$7500,0),$E48+2)=Команды!$AJ$19,TRUE,FALSE)),INDEX(Команды!$AJ$2:$AK$19,MATCH(INDEX(Команды!$A$2:$AN$7500,MATCH(AH$3,Команды!$A$2:$A$7500,0),$E48+2),Команды!$AJ$2:$AJ$19,0),2),0)</f>
        <v>В</v>
      </c>
      <c r="AI48" s="175" t="str">
        <f>IF(OR(IF(INDEX(Команды!$A$2:$AN$7500,MATCH(AH$3,Команды!$A$2:$A$7500,0),$E48+2)=Команды!$AJ$2,TRUE,FALSE),IF(INDEX(Команды!$A$2:$AN$7500,MATCH(AH$3,Команды!$A$2:$A$7500,0),$E48+2)=Команды!$AJ$3,TRUE,FALSE),IF(INDEX(Команды!$A$2:$AN$7500,MATCH(AH$3,Команды!$A$2:$A$7500,0),$E48+2)=Команды!$AJ$4,TRUE,FALSE),IF(INDEX(Команды!$A$2:$AN$7500,MATCH(AH$3,Команды!$A$2:$A$7500,0),$E48+2)=Команды!$AJ$5,TRUE,FALSE),IF(INDEX(Команды!$A$2:$AN$7500,MATCH(AH$3,Команды!$A$2:$A$7500,0),$E48+2)=Команды!$AJ$6,TRUE,FALSE),IF(INDEX(Команды!$A$2:$AN$7500,MATCH(AH$3,Команды!$A$2:$A$7500,0),$E48+2)=Команды!$AJ$7,TRUE,FALSE),IF(INDEX(Команды!$A$2:$AN$7500,MATCH(AH$3,Команды!$A$2:$A$7500,0),$E48+2)=Команды!$AJ$8,TRUE,FALSE),IF(INDEX(Команды!$A$2:$AN$7500,MATCH(AH$3,Команды!$A$2:$A$7500,0),$E48+2)=Команды!$AJ$9,TRUE,FALSE),IF(INDEX(Команды!$A$2:$AN$7500,MATCH(AH$3,Команды!$A$2:$A$7500,0),$E48+2)=Команды!$AJ$10,TRUE,FALSE),IF(INDEX(Команды!$A$2:$AN$7500,MATCH(AH$3,Команды!$A$2:$A$7500,0),$E48+2)=Команды!$AJ$11,TRUE,FALSE),IF(INDEX(Команды!$A$2:$AN$7500,MATCH(AH$3,Команды!$A$2:$A$7500,0),$E48+2)=Команды!$AJ$12,TRUE,FALSE),IF(INDEX(Команды!$A$2:$AN$7500,MATCH(AH$3,Команды!$A$2:$A$7500,0),$E48+2)=Команды!$AJ$13,TRUE,FALSE),IF(INDEX(Команды!$A$2:$AN$7500,MATCH(AH$3,Команды!$A$2:$A$7500,0),$E48+2)=Команды!$AJ$14,TRUE,FALSE),IF(INDEX(Команды!$A$2:$AN$7500,MATCH(AH$3,Команды!$A$2:$A$7500,0),$E48+2)=Команды!$AJ$15,TRUE,FALSE),IF(INDEX(Команды!$A$2:$AN$7500,MATCH(AH$3,Команды!$A$2:$A$7500,0),$E48+2)=Команды!$AJ$16,TRUE,FALSE),IF(INDEX(Команды!$A$2:$AN$7500,MATCH(AH$3,Команды!$A$2:$A$7500,0),$E48+2)=Команды!$AJ$17,TRUE,FALSE),IF(INDEX(Команды!$A$2:$AN$7500,MATCH(AH$3,Команды!$A$2:$A$7500,0),$E48+2)=Команды!$AJ$18,TRUE,FALSE),IF(INDEX(Команды!$A$2:$AN$7500,MATCH(AH$3,Команды!$A$2:$A$7500,0),$E48+2)=Команды!$AJ$19,TRUE,FALSE)),INDEX(Команды!$AJ$2:$AL$19,MATCH(INDEX(Команды!$A$2:$AN$7500,MATCH(AH$3,Команды!$A$2:$A$7500,0),$E48+2),Команды!$AJ$2:$AJ$19,0),3),0)</f>
        <v>В</v>
      </c>
      <c r="AJ48" s="342"/>
      <c r="AK48" s="174" t="str">
        <f>IF(OR(IF(INDEX(Команды!$A$2:$AN$7500,MATCH(AK$3,Команды!$A$2:$A$7500,0),$E48+2)=Команды!$AJ$2,TRUE,FALSE),IF(INDEX(Команды!$A$2:$AN$7500,MATCH(AK$3,Команды!$A$2:$A$7500,0),$E48+2)=Команды!$AJ$3,TRUE,FALSE),IF(INDEX(Команды!$A$2:$AN$7500,MATCH(AK$3,Команды!$A$2:$A$7500,0),$E48+2)=Команды!$AJ$4,TRUE,FALSE),IF(INDEX(Команды!$A$2:$AN$7500,MATCH(AK$3,Команды!$A$2:$A$7500,0),$E48+2)=Команды!$AJ$5,TRUE,FALSE),IF(INDEX(Команды!$A$2:$AN$7500,MATCH(AK$3,Команды!$A$2:$A$7500,0),$E48+2)=Команды!$AJ$6,TRUE,FALSE),IF(INDEX(Команды!$A$2:$AN$7500,MATCH(AK$3,Команды!$A$2:$A$7500,0),$E48+2)=Команды!$AJ$7,TRUE,FALSE),IF(INDEX(Команды!$A$2:$AN$7500,MATCH(AK$3,Команды!$A$2:$A$7500,0),$E48+2)=Команды!$AJ$8,TRUE,FALSE),IF(INDEX(Команды!$A$2:$AN$7500,MATCH(AK$3,Команды!$A$2:$A$7500,0),$E48+2)=Команды!$AJ$9,TRUE,FALSE),IF(INDEX(Команды!$A$2:$AN$7500,MATCH(AK$3,Команды!$A$2:$A$7500,0),$E48+2)=Команды!$AJ$10,TRUE,FALSE),IF(INDEX(Команды!$A$2:$AN$7500,MATCH(AK$3,Команды!$A$2:$A$7500,0),$E48+2)=Команды!$AJ$11,TRUE,FALSE),IF(INDEX(Команды!$A$2:$AN$7500,MATCH(AK$3,Команды!$A$2:$A$7500,0),$E48+2)=Команды!$AJ$12,TRUE,FALSE),IF(INDEX(Команды!$A$2:$AN$7500,MATCH(AK$3,Команды!$A$2:$A$7500,0),$E48+2)=Команды!$AJ$13,TRUE,FALSE),IF(INDEX(Команды!$A$2:$AN$7500,MATCH(AK$3,Команды!$A$2:$A$7500,0),$E48+2)=Команды!$AJ$14,TRUE,FALSE),IF(INDEX(Команды!$A$2:$AN$7500,MATCH(AK$3,Команды!$A$2:$A$7500,0),$E48+2)=Команды!$AJ$15,TRUE,FALSE),IF(INDEX(Команды!$A$2:$AN$7500,MATCH(AK$3,Команды!$A$2:$A$7500,0),$E48+2)=Команды!$AJ$16,TRUE,FALSE),,IF(INDEX(Команды!$A$2:$AN$7500,MATCH(AK$3,Команды!$A$2:$A$7500,0),$E48+2)=Команды!$AJ$17,TRUE,FALSE),,IF(INDEX(Команды!$A$2:$AN$7500,MATCH(AK$3,Команды!$A$2:$A$7500,0),$E48+2)=Команды!$AJ$18,TRUE,FALSE),,IF(INDEX(Команды!$A$2:$AN$7500,MATCH(AK$3,Команды!$A$2:$A$7500,0),$E48+2)=Команды!$AJ$19,TRUE,FALSE)),INDEX(Команды!$AJ$2:$AK$19,MATCH(INDEX(Команды!$A$2:$AN$7500,MATCH(AK$3,Команды!$A$2:$A$7500,0),$E48+2),Команды!$AJ$2:$AJ$19,0),2),0)</f>
        <v>В</v>
      </c>
      <c r="AL48" s="175" t="str">
        <f>IF(OR(IF(INDEX(Команды!$A$2:$AN$7500,MATCH(AK$3,Команды!$A$2:$A$7500,0),$E48+2)=Команды!$AJ$2,TRUE,FALSE),IF(INDEX(Команды!$A$2:$AN$7500,MATCH(AK$3,Команды!$A$2:$A$7500,0),$E48+2)=Команды!$AJ$3,TRUE,FALSE),IF(INDEX(Команды!$A$2:$AN$7500,MATCH(AK$3,Команды!$A$2:$A$7500,0),$E48+2)=Команды!$AJ$4,TRUE,FALSE),IF(INDEX(Команды!$A$2:$AN$7500,MATCH(AK$3,Команды!$A$2:$A$7500,0),$E48+2)=Команды!$AJ$5,TRUE,FALSE),IF(INDEX(Команды!$A$2:$AN$7500,MATCH(AK$3,Команды!$A$2:$A$7500,0),$E48+2)=Команды!$AJ$6,TRUE,FALSE),IF(INDEX(Команды!$A$2:$AN$7500,MATCH(AK$3,Команды!$A$2:$A$7500,0),$E48+2)=Команды!$AJ$7,TRUE,FALSE),IF(INDEX(Команды!$A$2:$AN$7500,MATCH(AK$3,Команды!$A$2:$A$7500,0),$E48+2)=Команды!$AJ$8,TRUE,FALSE),IF(INDEX(Команды!$A$2:$AN$7500,MATCH(AK$3,Команды!$A$2:$A$7500,0),$E48+2)=Команды!$AJ$9,TRUE,FALSE),IF(INDEX(Команды!$A$2:$AN$7500,MATCH(AK$3,Команды!$A$2:$A$7500,0),$E48+2)=Команды!$AJ$10,TRUE,FALSE),IF(INDEX(Команды!$A$2:$AN$7500,MATCH(AK$3,Команды!$A$2:$A$7500,0),$E48+2)=Команды!$AJ$11,TRUE,FALSE),IF(INDEX(Команды!$A$2:$AN$7500,MATCH(AK$3,Команды!$A$2:$A$7500,0),$E48+2)=Команды!$AJ$12,TRUE,FALSE),IF(INDEX(Команды!$A$2:$AN$7500,MATCH(AK$3,Команды!$A$2:$A$7500,0),$E48+2)=Команды!$AJ$13,TRUE,FALSE),IF(INDEX(Команды!$A$2:$AN$7500,MATCH(AK$3,Команды!$A$2:$A$7500,0),$E48+2)=Команды!$AJ$14,TRUE,FALSE),IF(INDEX(Команды!$A$2:$AN$7500,MATCH(AK$3,Команды!$A$2:$A$7500,0),$E48+2)=Команды!$AJ$15,TRUE,FALSE),IF(INDEX(Команды!$A$2:$AN$7500,MATCH(AK$3,Команды!$A$2:$A$7500,0),$E48+2)=Команды!$AJ$16,TRUE,FALSE),IF(INDEX(Команды!$A$2:$AN$7500,MATCH(AK$3,Команды!$A$2:$A$7500,0),$E48+2)=Команды!$AJ$17,TRUE,FALSE),IF(INDEX(Команды!$A$2:$AN$7500,MATCH(AK$3,Команды!$A$2:$A$7500,0),$E48+2)=Команды!$AJ$18,TRUE,FALSE),IF(INDEX(Команды!$A$2:$AN$7500,MATCH(AK$3,Команды!$A$2:$A$7500,0),$E48+2)=Команды!$AJ$19,TRUE,FALSE)),INDEX(Команды!$AJ$2:$AL$19,MATCH(INDEX(Команды!$A$2:$AN$7500,MATCH(AK$3,Команды!$A$2:$A$7500,0),$E48+2),Команды!$AJ$2:$AJ$19,0),3),0)</f>
        <v>В</v>
      </c>
      <c r="AM48" s="342"/>
      <c r="AN48" s="174" t="str">
        <f>IF(OR(IF(INDEX(Команды!$A$2:$AN$7500,MATCH(AN$3,Команды!$A$2:$A$7500,0),$E48+2)=Команды!$AJ$2,TRUE,FALSE),IF(INDEX(Команды!$A$2:$AN$7500,MATCH(AN$3,Команды!$A$2:$A$7500,0),$E48+2)=Команды!$AJ$3,TRUE,FALSE),IF(INDEX(Команды!$A$2:$AN$7500,MATCH(AN$3,Команды!$A$2:$A$7500,0),$E48+2)=Команды!$AJ$4,TRUE,FALSE),IF(INDEX(Команды!$A$2:$AN$7500,MATCH(AN$3,Команды!$A$2:$A$7500,0),$E48+2)=Команды!$AJ$5,TRUE,FALSE),IF(INDEX(Команды!$A$2:$AN$7500,MATCH(AN$3,Команды!$A$2:$A$7500,0),$E48+2)=Команды!$AJ$6,TRUE,FALSE),IF(INDEX(Команды!$A$2:$AN$7500,MATCH(AN$3,Команды!$A$2:$A$7500,0),$E48+2)=Команды!$AJ$7,TRUE,FALSE),IF(INDEX(Команды!$A$2:$AN$7500,MATCH(AN$3,Команды!$A$2:$A$7500,0),$E48+2)=Команды!$AJ$8,TRUE,FALSE),IF(INDEX(Команды!$A$2:$AN$7500,MATCH(AN$3,Команды!$A$2:$A$7500,0),$E48+2)=Команды!$AJ$9,TRUE,FALSE),IF(INDEX(Команды!$A$2:$AN$7500,MATCH(AN$3,Команды!$A$2:$A$7500,0),$E48+2)=Команды!$AJ$10,TRUE,FALSE),IF(INDEX(Команды!$A$2:$AN$7500,MATCH(AN$3,Команды!$A$2:$A$7500,0),$E48+2)=Команды!$AJ$11,TRUE,FALSE),IF(INDEX(Команды!$A$2:$AN$7500,MATCH(AN$3,Команды!$A$2:$A$7500,0),$E48+2)=Команды!$AJ$12,TRUE,FALSE),IF(INDEX(Команды!$A$2:$AN$7500,MATCH(AN$3,Команды!$A$2:$A$7500,0),$E48+2)=Команды!$AJ$13,TRUE,FALSE),IF(INDEX(Команды!$A$2:$AN$7500,MATCH(AN$3,Команды!$A$2:$A$7500,0),$E48+2)=Команды!$AJ$14,TRUE,FALSE),IF(INDEX(Команды!$A$2:$AN$7500,MATCH(AN$3,Команды!$A$2:$A$7500,0),$E48+2)=Команды!$AJ$15,TRUE,FALSE),IF(INDEX(Команды!$A$2:$AN$7500,MATCH(AN$3,Команды!$A$2:$A$7500,0),$E48+2)=Команды!$AJ$16,TRUE,FALSE),,IF(INDEX(Команды!$A$2:$AN$7500,MATCH(AN$3,Команды!$A$2:$A$7500,0),$E48+2)=Команды!$AJ$17,TRUE,FALSE),,IF(INDEX(Команды!$A$2:$AN$7500,MATCH(AN$3,Команды!$A$2:$A$7500,0),$E48+2)=Команды!$AJ$18,TRUE,FALSE),,IF(INDEX(Команды!$A$2:$AN$7500,MATCH(AN$3,Команды!$A$2:$A$7500,0),$E48+2)=Команды!$AJ$19,TRUE,FALSE)),INDEX(Команды!$AJ$2:$AK$19,MATCH(INDEX(Команды!$A$2:$AN$7500,MATCH(AN$3,Команды!$A$2:$A$7500,0),$E48+2),Команды!$AJ$2:$AJ$19,0),2),0)</f>
        <v>В</v>
      </c>
      <c r="AO48" s="175" t="str">
        <f>IF(OR(IF(INDEX(Команды!$A$2:$AN$7500,MATCH(AN$3,Команды!$A$2:$A$7500,0),$E48+2)=Команды!$AJ$2,TRUE,FALSE),IF(INDEX(Команды!$A$2:$AN$7500,MATCH(AN$3,Команды!$A$2:$A$7500,0),$E48+2)=Команды!$AJ$3,TRUE,FALSE),IF(INDEX(Команды!$A$2:$AN$7500,MATCH(AN$3,Команды!$A$2:$A$7500,0),$E48+2)=Команды!$AJ$4,TRUE,FALSE),IF(INDEX(Команды!$A$2:$AN$7500,MATCH(AN$3,Команды!$A$2:$A$7500,0),$E48+2)=Команды!$AJ$5,TRUE,FALSE),IF(INDEX(Команды!$A$2:$AN$7500,MATCH(AN$3,Команды!$A$2:$A$7500,0),$E48+2)=Команды!$AJ$6,TRUE,FALSE),IF(INDEX(Команды!$A$2:$AN$7500,MATCH(AN$3,Команды!$A$2:$A$7500,0),$E48+2)=Команды!$AJ$7,TRUE,FALSE),IF(INDEX(Команды!$A$2:$AN$7500,MATCH(AN$3,Команды!$A$2:$A$7500,0),$E48+2)=Команды!$AJ$8,TRUE,FALSE),IF(INDEX(Команды!$A$2:$AN$7500,MATCH(AN$3,Команды!$A$2:$A$7500,0),$E48+2)=Команды!$AJ$9,TRUE,FALSE),IF(INDEX(Команды!$A$2:$AN$7500,MATCH(AN$3,Команды!$A$2:$A$7500,0),$E48+2)=Команды!$AJ$10,TRUE,FALSE),IF(INDEX(Команды!$A$2:$AN$7500,MATCH(AN$3,Команды!$A$2:$A$7500,0),$E48+2)=Команды!$AJ$11,TRUE,FALSE),IF(INDEX(Команды!$A$2:$AN$7500,MATCH(AN$3,Команды!$A$2:$A$7500,0),$E48+2)=Команды!$AJ$12,TRUE,FALSE),IF(INDEX(Команды!$A$2:$AN$7500,MATCH(AN$3,Команды!$A$2:$A$7500,0),$E48+2)=Команды!$AJ$13,TRUE,FALSE),IF(INDEX(Команды!$A$2:$AN$7500,MATCH(AN$3,Команды!$A$2:$A$7500,0),$E48+2)=Команды!$AJ$14,TRUE,FALSE),IF(INDEX(Команды!$A$2:$AN$7500,MATCH(AN$3,Команды!$A$2:$A$7500,0),$E48+2)=Команды!$AJ$15,TRUE,FALSE),IF(INDEX(Команды!$A$2:$AN$7500,MATCH(AN$3,Команды!$A$2:$A$7500,0),$E48+2)=Команды!$AJ$16,TRUE,FALSE),IF(INDEX(Команды!$A$2:$AN$7500,MATCH(AN$3,Команды!$A$2:$A$7500,0),$E48+2)=Команды!$AJ$17,TRUE,FALSE),IF(INDEX(Команды!$A$2:$AN$7500,MATCH(AN$3,Команды!$A$2:$A$7500,0),$E48+2)=Команды!$AJ$18,TRUE,FALSE),IF(INDEX(Команды!$A$2:$AN$7500,MATCH(AN$3,Команды!$A$2:$A$7500,0),$E48+2)=Команды!$AJ$19,TRUE,FALSE)),INDEX(Команды!$AJ$2:$AL$19,MATCH(INDEX(Команды!$A$2:$AN$7500,MATCH(AN$3,Команды!$A$2:$A$7500,0),$E48+2),Команды!$AJ$2:$AJ$19,0),3),0)</f>
        <v>В</v>
      </c>
      <c r="AP48" s="342"/>
      <c r="AQ48" s="174">
        <f>IF(OR(IF(INDEX(Команды!$A$2:$AN$7500,MATCH(AQ$3,Команды!$A$2:$A$7500,0),$E48+2)=Команды!$AJ$2,TRUE,FALSE),IF(INDEX(Команды!$A$2:$AN$7500,MATCH(AQ$3,Команды!$A$2:$A$7500,0),$E48+2)=Команды!$AJ$3,TRUE,FALSE),IF(INDEX(Команды!$A$2:$AN$7500,MATCH(AQ$3,Команды!$A$2:$A$7500,0),$E48+2)=Команды!$AJ$4,TRUE,FALSE),IF(INDEX(Команды!$A$2:$AN$7500,MATCH(AQ$3,Команды!$A$2:$A$7500,0),$E48+2)=Команды!$AJ$5,TRUE,FALSE),IF(INDEX(Команды!$A$2:$AN$7500,MATCH(AQ$3,Команды!$A$2:$A$7500,0),$E48+2)=Команды!$AJ$6,TRUE,FALSE),IF(INDEX(Команды!$A$2:$AN$7500,MATCH(AQ$3,Команды!$A$2:$A$7500,0),$E48+2)=Команды!$AJ$7,TRUE,FALSE),IF(INDEX(Команды!$A$2:$AN$7500,MATCH(AQ$3,Команды!$A$2:$A$7500,0),$E48+2)=Команды!$AJ$8,TRUE,FALSE),IF(INDEX(Команды!$A$2:$AN$7500,MATCH(AQ$3,Команды!$A$2:$A$7500,0),$E48+2)=Команды!$AJ$9,TRUE,FALSE),IF(INDEX(Команды!$A$2:$AN$7500,MATCH(AQ$3,Команды!$A$2:$A$7500,0),$E48+2)=Команды!$AJ$10,TRUE,FALSE),IF(INDEX(Команды!$A$2:$AN$7500,MATCH(AQ$3,Команды!$A$2:$A$7500,0),$E48+2)=Команды!$AJ$11,TRUE,FALSE),IF(INDEX(Команды!$A$2:$AN$7500,MATCH(AQ$3,Команды!$A$2:$A$7500,0),$E48+2)=Команды!$AJ$12,TRUE,FALSE),IF(INDEX(Команды!$A$2:$AN$7500,MATCH(AQ$3,Команды!$A$2:$A$7500,0),$E48+2)=Команды!$AJ$13,TRUE,FALSE),IF(INDEX(Команды!$A$2:$AN$7500,MATCH(AQ$3,Команды!$A$2:$A$7500,0),$E48+2)=Команды!$AJ$14,TRUE,FALSE),IF(INDEX(Команды!$A$2:$AN$7500,MATCH(AQ$3,Команды!$A$2:$A$7500,0),$E48+2)=Команды!$AJ$15,TRUE,FALSE),IF(INDEX(Команды!$A$2:$AN$7500,MATCH(AQ$3,Команды!$A$2:$A$7500,0),$E48+2)=Команды!$AJ$16,TRUE,FALSE),,IF(INDEX(Команды!$A$2:$AN$7500,MATCH(AQ$3,Команды!$A$2:$A$7500,0),$E48+2)=Команды!$AJ$17,TRUE,FALSE),,IF(INDEX(Команды!$A$2:$AN$7500,MATCH(AQ$3,Команды!$A$2:$A$7500,0),$E48+2)=Команды!$AJ$18,TRUE,FALSE),,IF(INDEX(Команды!$A$2:$AN$7500,MATCH(AQ$3,Команды!$A$2:$A$7500,0),$E48+2)=Команды!$AJ$19,TRUE,FALSE)),INDEX(Команды!$AJ$2:$AK$19,MATCH(INDEX(Команды!$A$2:$AN$7500,MATCH(AQ$3,Команды!$A$2:$A$7500,0),$E48+2),Команды!$AJ$2:$AJ$19,0),2),0)</f>
        <v>0.5</v>
      </c>
      <c r="AR48" s="175">
        <f>IF(OR(IF(INDEX(Команды!$A$2:$AN$7500,MATCH(AQ$3,Команды!$A$2:$A$7500,0),$E48+2)=Команды!$AJ$2,TRUE,FALSE),IF(INDEX(Команды!$A$2:$AN$7500,MATCH(AQ$3,Команды!$A$2:$A$7500,0),$E48+2)=Команды!$AJ$3,TRUE,FALSE),IF(INDEX(Команды!$A$2:$AN$7500,MATCH(AQ$3,Команды!$A$2:$A$7500,0),$E48+2)=Команды!$AJ$4,TRUE,FALSE),IF(INDEX(Команды!$A$2:$AN$7500,MATCH(AQ$3,Команды!$A$2:$A$7500,0),$E48+2)=Команды!$AJ$5,TRUE,FALSE),IF(INDEX(Команды!$A$2:$AN$7500,MATCH(AQ$3,Команды!$A$2:$A$7500,0),$E48+2)=Команды!$AJ$6,TRUE,FALSE),IF(INDEX(Команды!$A$2:$AN$7500,MATCH(AQ$3,Команды!$A$2:$A$7500,0),$E48+2)=Команды!$AJ$7,TRUE,FALSE),IF(INDEX(Команды!$A$2:$AN$7500,MATCH(AQ$3,Команды!$A$2:$A$7500,0),$E48+2)=Команды!$AJ$8,TRUE,FALSE),IF(INDEX(Команды!$A$2:$AN$7500,MATCH(AQ$3,Команды!$A$2:$A$7500,0),$E48+2)=Команды!$AJ$9,TRUE,FALSE),IF(INDEX(Команды!$A$2:$AN$7500,MATCH(AQ$3,Команды!$A$2:$A$7500,0),$E48+2)=Команды!$AJ$10,TRUE,FALSE),IF(INDEX(Команды!$A$2:$AN$7500,MATCH(AQ$3,Команды!$A$2:$A$7500,0),$E48+2)=Команды!$AJ$11,TRUE,FALSE),IF(INDEX(Команды!$A$2:$AN$7500,MATCH(AQ$3,Команды!$A$2:$A$7500,0),$E48+2)=Команды!$AJ$12,TRUE,FALSE),IF(INDEX(Команды!$A$2:$AN$7500,MATCH(AQ$3,Команды!$A$2:$A$7500,0),$E48+2)=Команды!$AJ$13,TRUE,FALSE),IF(INDEX(Команды!$A$2:$AN$7500,MATCH(AQ$3,Команды!$A$2:$A$7500,0),$E48+2)=Команды!$AJ$14,TRUE,FALSE),IF(INDEX(Команды!$A$2:$AN$7500,MATCH(AQ$3,Команды!$A$2:$A$7500,0),$E48+2)=Команды!$AJ$15,TRUE,FALSE),IF(INDEX(Команды!$A$2:$AN$7500,MATCH(AQ$3,Команды!$A$2:$A$7500,0),$E48+2)=Команды!$AJ$16,TRUE,FALSE),IF(INDEX(Команды!$A$2:$AN$7500,MATCH(AQ$3,Команды!$A$2:$A$7500,0),$E48+2)=Команды!$AJ$17,TRUE,FALSE),IF(INDEX(Команды!$A$2:$AN$7500,MATCH(AQ$3,Команды!$A$2:$A$7500,0),$E48+2)=Команды!$AJ$18,TRUE,FALSE),IF(INDEX(Команды!$A$2:$AN$7500,MATCH(AQ$3,Команды!$A$2:$A$7500,0),$E48+2)=Команды!$AJ$19,TRUE,FALSE)),INDEX(Команды!$AJ$2:$AL$19,MATCH(INDEX(Команды!$A$2:$AN$7500,MATCH(AQ$3,Команды!$A$2:$A$7500,0),$E48+2),Команды!$AJ$2:$AJ$19,0),3),0)</f>
        <v>0.95833333333333337</v>
      </c>
      <c r="AS48" s="342"/>
      <c r="AT48" s="174">
        <f>IF(OR(IF(INDEX(Команды!$A$2:$AN$7500,MATCH(AT$3,Команды!$A$2:$A$7500,0),$E48+2)=Команды!$AJ$2,TRUE,FALSE),IF(INDEX(Команды!$A$2:$AN$7500,MATCH(AT$3,Команды!$A$2:$A$7500,0),$E48+2)=Команды!$AJ$3,TRUE,FALSE),IF(INDEX(Команды!$A$2:$AN$7500,MATCH(AT$3,Команды!$A$2:$A$7500,0),$E48+2)=Команды!$AJ$4,TRUE,FALSE),IF(INDEX(Команды!$A$2:$AN$7500,MATCH(AT$3,Команды!$A$2:$A$7500,0),$E48+2)=Команды!$AJ$5,TRUE,FALSE),IF(INDEX(Команды!$A$2:$AN$7500,MATCH(AT$3,Команды!$A$2:$A$7500,0),$E48+2)=Команды!$AJ$6,TRUE,FALSE),IF(INDEX(Команды!$A$2:$AN$7500,MATCH(AT$3,Команды!$A$2:$A$7500,0),$E48+2)=Команды!$AJ$7,TRUE,FALSE),IF(INDEX(Команды!$A$2:$AN$7500,MATCH(AT$3,Команды!$A$2:$A$7500,0),$E48+2)=Команды!$AJ$8,TRUE,FALSE),IF(INDEX(Команды!$A$2:$AN$7500,MATCH(AT$3,Команды!$A$2:$A$7500,0),$E48+2)=Команды!$AJ$9,TRUE,FALSE),IF(INDEX(Команды!$A$2:$AN$7500,MATCH(AT$3,Команды!$A$2:$A$7500,0),$E48+2)=Команды!$AJ$10,TRUE,FALSE),IF(INDEX(Команды!$A$2:$AN$7500,MATCH(AT$3,Команды!$A$2:$A$7500,0),$E48+2)=Команды!$AJ$11,TRUE,FALSE),IF(INDEX(Команды!$A$2:$AN$7500,MATCH(AT$3,Команды!$A$2:$A$7500,0),$E48+2)=Команды!$AJ$12,TRUE,FALSE),IF(INDEX(Команды!$A$2:$AN$7500,MATCH(AT$3,Команды!$A$2:$A$7500,0),$E48+2)=Команды!$AJ$13,TRUE,FALSE),IF(INDEX(Команды!$A$2:$AN$7500,MATCH(AT$3,Команды!$A$2:$A$7500,0),$E48+2)=Команды!$AJ$14,TRUE,FALSE),IF(INDEX(Команды!$A$2:$AN$7500,MATCH(AT$3,Команды!$A$2:$A$7500,0),$E48+2)=Команды!$AJ$15,TRUE,FALSE),IF(INDEX(Команды!$A$2:$AN$7500,MATCH(AT$3,Команды!$A$2:$A$7500,0),$E48+2)=Команды!$AJ$16,TRUE,FALSE),,IF(INDEX(Команды!$A$2:$AN$7500,MATCH(AT$3,Команды!$A$2:$A$7500,0),$E48+2)=Команды!$AJ$17,TRUE,FALSE),,IF(INDEX(Команды!$A$2:$AN$7500,MATCH(AT$3,Команды!$A$2:$A$7500,0),$E48+2)=Команды!$AJ$18,TRUE,FALSE),,IF(INDEX(Команды!$A$2:$AN$7500,MATCH(AT$3,Команды!$A$2:$A$7500,0),$E48+2)=Команды!$AJ$19,TRUE,FALSE)),INDEX(Команды!$AJ$2:$AK$19,MATCH(INDEX(Команды!$A$2:$AN$7500,MATCH(AT$3,Команды!$A$2:$A$7500,0),$E48+2),Команды!$AJ$2:$AJ$19,0),2),0)</f>
        <v>0.5</v>
      </c>
      <c r="AU48" s="175">
        <f>IF(OR(IF(INDEX(Команды!$A$2:$AN$7500,MATCH(AT$3,Команды!$A$2:$A$7500,0),$E48+2)=Команды!$AJ$2,TRUE,FALSE),IF(INDEX(Команды!$A$2:$AN$7500,MATCH(AT$3,Команды!$A$2:$A$7500,0),$E48+2)=Команды!$AJ$3,TRUE,FALSE),IF(INDEX(Команды!$A$2:$AN$7500,MATCH(AT$3,Команды!$A$2:$A$7500,0),$E48+2)=Команды!$AJ$4,TRUE,FALSE),IF(INDEX(Команды!$A$2:$AN$7500,MATCH(AT$3,Команды!$A$2:$A$7500,0),$E48+2)=Команды!$AJ$5,TRUE,FALSE),IF(INDEX(Команды!$A$2:$AN$7500,MATCH(AT$3,Команды!$A$2:$A$7500,0),$E48+2)=Команды!$AJ$6,TRUE,FALSE),IF(INDEX(Команды!$A$2:$AN$7500,MATCH(AT$3,Команды!$A$2:$A$7500,0),$E48+2)=Команды!$AJ$7,TRUE,FALSE),IF(INDEX(Команды!$A$2:$AN$7500,MATCH(AT$3,Команды!$A$2:$A$7500,0),$E48+2)=Команды!$AJ$8,TRUE,FALSE),IF(INDEX(Команды!$A$2:$AN$7500,MATCH(AT$3,Команды!$A$2:$A$7500,0),$E48+2)=Команды!$AJ$9,TRUE,FALSE),IF(INDEX(Команды!$A$2:$AN$7500,MATCH(AT$3,Команды!$A$2:$A$7500,0),$E48+2)=Команды!$AJ$10,TRUE,FALSE),IF(INDEX(Команды!$A$2:$AN$7500,MATCH(AT$3,Команды!$A$2:$A$7500,0),$E48+2)=Команды!$AJ$11,TRUE,FALSE),IF(INDEX(Команды!$A$2:$AN$7500,MATCH(AT$3,Команды!$A$2:$A$7500,0),$E48+2)=Команды!$AJ$12,TRUE,FALSE),IF(INDEX(Команды!$A$2:$AN$7500,MATCH(AT$3,Команды!$A$2:$A$7500,0),$E48+2)=Команды!$AJ$13,TRUE,FALSE),IF(INDEX(Команды!$A$2:$AN$7500,MATCH(AT$3,Команды!$A$2:$A$7500,0),$E48+2)=Команды!$AJ$14,TRUE,FALSE),IF(INDEX(Команды!$A$2:$AN$7500,MATCH(AT$3,Команды!$A$2:$A$7500,0),$E48+2)=Команды!$AJ$15,TRUE,FALSE),IF(INDEX(Команды!$A$2:$AN$7500,MATCH(AT$3,Команды!$A$2:$A$7500,0),$E48+2)=Команды!$AJ$16,TRUE,FALSE),IF(INDEX(Команды!$A$2:$AN$7500,MATCH(AT$3,Команды!$A$2:$A$7500,0),$E48+2)=Команды!$AJ$17,TRUE,FALSE),IF(INDEX(Команды!$A$2:$AN$7500,MATCH(AT$3,Команды!$A$2:$A$7500,0),$E48+2)=Команды!$AJ$18,TRUE,FALSE),IF(INDEX(Команды!$A$2:$AN$7500,MATCH(AT$3,Команды!$A$2:$A$7500,0),$E48+2)=Команды!$AJ$19,TRUE,FALSE)),INDEX(Команды!$AJ$2:$AL$19,MATCH(INDEX(Команды!$A$2:$AN$7500,MATCH(AT$3,Команды!$A$2:$A$7500,0),$E48+2),Команды!$AJ$2:$AJ$19,0),3),0)</f>
        <v>0.95833333333333337</v>
      </c>
      <c r="AV48" s="342"/>
      <c r="AW48" s="174">
        <f>IF(OR(IF(INDEX(Команды!$A$2:$AN$7500,MATCH(AW$3,Команды!$A$2:$A$7500,0),$E48+2)=Команды!$AJ$2,TRUE,FALSE),IF(INDEX(Команды!$A$2:$AN$7500,MATCH(AW$3,Команды!$A$2:$A$7500,0),$E48+2)=Команды!$AJ$3,TRUE,FALSE),IF(INDEX(Команды!$A$2:$AN$7500,MATCH(AW$3,Команды!$A$2:$A$7500,0),$E48+2)=Команды!$AJ$4,TRUE,FALSE),IF(INDEX(Команды!$A$2:$AN$7500,MATCH(AW$3,Команды!$A$2:$A$7500,0),$E48+2)=Команды!$AJ$5,TRUE,FALSE),IF(INDEX(Команды!$A$2:$AN$7500,MATCH(AW$3,Команды!$A$2:$A$7500,0),$E48+2)=Команды!$AJ$6,TRUE,FALSE),IF(INDEX(Команды!$A$2:$AN$7500,MATCH(AW$3,Команды!$A$2:$A$7500,0),$E48+2)=Команды!$AJ$7,TRUE,FALSE),IF(INDEX(Команды!$A$2:$AN$7500,MATCH(AW$3,Команды!$A$2:$A$7500,0),$E48+2)=Команды!$AJ$8,TRUE,FALSE),IF(INDEX(Команды!$A$2:$AN$7500,MATCH(AW$3,Команды!$A$2:$A$7500,0),$E48+2)=Команды!$AJ$9,TRUE,FALSE),IF(INDEX(Команды!$A$2:$AN$7500,MATCH(AW$3,Команды!$A$2:$A$7500,0),$E48+2)=Команды!$AJ$10,TRUE,FALSE),IF(INDEX(Команды!$A$2:$AN$7500,MATCH(AW$3,Команды!$A$2:$A$7500,0),$E48+2)=Команды!$AJ$11,TRUE,FALSE),IF(INDEX(Команды!$A$2:$AN$7500,MATCH(AW$3,Команды!$A$2:$A$7500,0),$E48+2)=Команды!$AJ$12,TRUE,FALSE),IF(INDEX(Команды!$A$2:$AN$7500,MATCH(AW$3,Команды!$A$2:$A$7500,0),$E48+2)=Команды!$AJ$13,TRUE,FALSE),IF(INDEX(Команды!$A$2:$AN$7500,MATCH(AW$3,Команды!$A$2:$A$7500,0),$E48+2)=Команды!$AJ$14,TRUE,FALSE),IF(INDEX(Команды!$A$2:$AN$7500,MATCH(AW$3,Команды!$A$2:$A$7500,0),$E48+2)=Команды!$AJ$15,TRUE,FALSE),IF(INDEX(Команды!$A$2:$AN$7500,MATCH(AW$3,Команды!$A$2:$A$7500,0),$E48+2)=Команды!$AJ$16,TRUE,FALSE),,IF(INDEX(Команды!$A$2:$AN$7500,MATCH(AW$3,Команды!$A$2:$A$7500,0),$E48+2)=Команды!$AJ$17,TRUE,FALSE),,IF(INDEX(Команды!$A$2:$AN$7500,MATCH(AW$3,Команды!$A$2:$A$7500,0),$E48+2)=Команды!$AJ$18,TRUE,FALSE),,IF(INDEX(Команды!$A$2:$AN$7500,MATCH(AW$3,Команды!$A$2:$A$7500,0),$E48+2)=Команды!$AJ$19,TRUE,FALSE)),INDEX(Команды!$AJ$2:$AK$19,MATCH(INDEX(Команды!$A$2:$AN$7500,MATCH(AW$3,Команды!$A$2:$A$7500,0),$E48+2),Команды!$AJ$2:$AJ$19,0),2),0)</f>
        <v>0.5</v>
      </c>
      <c r="AX48" s="175">
        <f>IF(OR(IF(INDEX(Команды!$A$2:$AN$7500,MATCH(AW$3,Команды!$A$2:$A$7500,0),$E48+2)=Команды!$AJ$2,TRUE,FALSE),IF(INDEX(Команды!$A$2:$AN$7500,MATCH(AW$3,Команды!$A$2:$A$7500,0),$E48+2)=Команды!$AJ$3,TRUE,FALSE),IF(INDEX(Команды!$A$2:$AN$7500,MATCH(AW$3,Команды!$A$2:$A$7500,0),$E48+2)=Команды!$AJ$4,TRUE,FALSE),IF(INDEX(Команды!$A$2:$AN$7500,MATCH(AW$3,Команды!$A$2:$A$7500,0),$E48+2)=Команды!$AJ$5,TRUE,FALSE),IF(INDEX(Команды!$A$2:$AN$7500,MATCH(AW$3,Команды!$A$2:$A$7500,0),$E48+2)=Команды!$AJ$6,TRUE,FALSE),IF(INDEX(Команды!$A$2:$AN$7500,MATCH(AW$3,Команды!$A$2:$A$7500,0),$E48+2)=Команды!$AJ$7,TRUE,FALSE),IF(INDEX(Команды!$A$2:$AN$7500,MATCH(AW$3,Команды!$A$2:$A$7500,0),$E48+2)=Команды!$AJ$8,TRUE,FALSE),IF(INDEX(Команды!$A$2:$AN$7500,MATCH(AW$3,Команды!$A$2:$A$7500,0),$E48+2)=Команды!$AJ$9,TRUE,FALSE),IF(INDEX(Команды!$A$2:$AN$7500,MATCH(AW$3,Команды!$A$2:$A$7500,0),$E48+2)=Команды!$AJ$10,TRUE,FALSE),IF(INDEX(Команды!$A$2:$AN$7500,MATCH(AW$3,Команды!$A$2:$A$7500,0),$E48+2)=Команды!$AJ$11,TRUE,FALSE),IF(INDEX(Команды!$A$2:$AN$7500,MATCH(AW$3,Команды!$A$2:$A$7500,0),$E48+2)=Команды!$AJ$12,TRUE,FALSE),IF(INDEX(Команды!$A$2:$AN$7500,MATCH(AW$3,Команды!$A$2:$A$7500,0),$E48+2)=Команды!$AJ$13,TRUE,FALSE),IF(INDEX(Команды!$A$2:$AN$7500,MATCH(AW$3,Команды!$A$2:$A$7500,0),$E48+2)=Команды!$AJ$14,TRUE,FALSE),IF(INDEX(Команды!$A$2:$AN$7500,MATCH(AW$3,Команды!$A$2:$A$7500,0),$E48+2)=Команды!$AJ$15,TRUE,FALSE),IF(INDEX(Команды!$A$2:$AN$7500,MATCH(AW$3,Команды!$A$2:$A$7500,0),$E48+2)=Команды!$AJ$16,TRUE,FALSE),IF(INDEX(Команды!$A$2:$AN$7500,MATCH(AW$3,Команды!$A$2:$A$7500,0),$E48+2)=Команды!$AJ$17,TRUE,FALSE),IF(INDEX(Команды!$A$2:$AN$7500,MATCH(AW$3,Команды!$A$2:$A$7500,0),$E48+2)=Команды!$AJ$18,TRUE,FALSE),IF(INDEX(Команды!$A$2:$AN$7500,MATCH(AW$3,Команды!$A$2:$A$7500,0),$E48+2)=Команды!$AJ$19,TRUE,FALSE)),INDEX(Команды!$AJ$2:$AL$19,MATCH(INDEX(Команды!$A$2:$AN$7500,MATCH(AW$3,Команды!$A$2:$A$7500,0),$E48+2),Команды!$AJ$2:$AJ$19,0),3),0)</f>
        <v>0.95833333333333337</v>
      </c>
      <c r="AY48" s="342"/>
      <c r="AZ48" s="174" t="str">
        <f>IF(OR(IF(INDEX(Команды!$A$2:$AN$7500,MATCH(AZ$3,Команды!$A$2:$A$7500,0),$E48+2)=Команды!$AJ$2,TRUE,FALSE),IF(INDEX(Команды!$A$2:$AN$7500,MATCH(AZ$3,Команды!$A$2:$A$7500,0),$E48+2)=Команды!$AJ$3,TRUE,FALSE),IF(INDEX(Команды!$A$2:$AN$7500,MATCH(AZ$3,Команды!$A$2:$A$7500,0),$E48+2)=Команды!$AJ$4,TRUE,FALSE),IF(INDEX(Команды!$A$2:$AN$7500,MATCH(AZ$3,Команды!$A$2:$A$7500,0),$E48+2)=Команды!$AJ$5,TRUE,FALSE),IF(INDEX(Команды!$A$2:$AN$7500,MATCH(AZ$3,Команды!$A$2:$A$7500,0),$E48+2)=Команды!$AJ$6,TRUE,FALSE),IF(INDEX(Команды!$A$2:$AN$7500,MATCH(AZ$3,Команды!$A$2:$A$7500,0),$E48+2)=Команды!$AJ$7,TRUE,FALSE),IF(INDEX(Команды!$A$2:$AN$7500,MATCH(AZ$3,Команды!$A$2:$A$7500,0),$E48+2)=Команды!$AJ$8,TRUE,FALSE),IF(INDEX(Команды!$A$2:$AN$7500,MATCH(AZ$3,Команды!$A$2:$A$7500,0),$E48+2)=Команды!$AJ$9,TRUE,FALSE),IF(INDEX(Команды!$A$2:$AN$7500,MATCH(AZ$3,Команды!$A$2:$A$7500,0),$E48+2)=Команды!$AJ$10,TRUE,FALSE),IF(INDEX(Команды!$A$2:$AN$7500,MATCH(AZ$3,Команды!$A$2:$A$7500,0),$E48+2)=Команды!$AJ$11,TRUE,FALSE),IF(INDEX(Команды!$A$2:$AN$7500,MATCH(AZ$3,Команды!$A$2:$A$7500,0),$E48+2)=Команды!$AJ$12,TRUE,FALSE),IF(INDEX(Команды!$A$2:$AN$7500,MATCH(AZ$3,Команды!$A$2:$A$7500,0),$E48+2)=Команды!$AJ$13,TRUE,FALSE),IF(INDEX(Команды!$A$2:$AN$7500,MATCH(AZ$3,Команды!$A$2:$A$7500,0),$E48+2)=Команды!$AJ$14,TRUE,FALSE),IF(INDEX(Команды!$A$2:$AN$7500,MATCH(AZ$3,Команды!$A$2:$A$7500,0),$E48+2)=Команды!$AJ$15,TRUE,FALSE),IF(INDEX(Команды!$A$2:$AN$7500,MATCH(AZ$3,Команды!$A$2:$A$7500,0),$E48+2)=Команды!$AJ$16,TRUE,FALSE),,IF(INDEX(Команды!$A$2:$AN$7500,MATCH(AZ$3,Команды!$A$2:$A$7500,0),$E48+2)=Команды!$AJ$17,TRUE,FALSE),,IF(INDEX(Команды!$A$2:$AN$7500,MATCH(AZ$3,Команды!$A$2:$A$7500,0),$E48+2)=Команды!$AJ$18,TRUE,FALSE),,IF(INDEX(Команды!$A$2:$AN$7500,MATCH(AZ$3,Команды!$A$2:$A$7500,0),$E48+2)=Команды!$AJ$19,TRUE,FALSE)),INDEX(Команды!$AJ$2:$AK$19,MATCH(INDEX(Команды!$A$2:$AN$7500,MATCH(AZ$3,Команды!$A$2:$A$7500,0),$E48+2),Команды!$AJ$2:$AJ$19,0),2),0)</f>
        <v>В</v>
      </c>
      <c r="BA48" s="175" t="str">
        <f>IF(OR(IF(INDEX(Команды!$A$2:$AN$7500,MATCH(AZ$3,Команды!$A$2:$A$7500,0),$E48+2)=Команды!$AJ$2,TRUE,FALSE),IF(INDEX(Команды!$A$2:$AN$7500,MATCH(AZ$3,Команды!$A$2:$A$7500,0),$E48+2)=Команды!$AJ$3,TRUE,FALSE),IF(INDEX(Команды!$A$2:$AN$7500,MATCH(AZ$3,Команды!$A$2:$A$7500,0),$E48+2)=Команды!$AJ$4,TRUE,FALSE),IF(INDEX(Команды!$A$2:$AN$7500,MATCH(AZ$3,Команды!$A$2:$A$7500,0),$E48+2)=Команды!$AJ$5,TRUE,FALSE),IF(INDEX(Команды!$A$2:$AN$7500,MATCH(AZ$3,Команды!$A$2:$A$7500,0),$E48+2)=Команды!$AJ$6,TRUE,FALSE),IF(INDEX(Команды!$A$2:$AN$7500,MATCH(AZ$3,Команды!$A$2:$A$7500,0),$E48+2)=Команды!$AJ$7,TRUE,FALSE),IF(INDEX(Команды!$A$2:$AN$7500,MATCH(AZ$3,Команды!$A$2:$A$7500,0),$E48+2)=Команды!$AJ$8,TRUE,FALSE),IF(INDEX(Команды!$A$2:$AN$7500,MATCH(AZ$3,Команды!$A$2:$A$7500,0),$E48+2)=Команды!$AJ$9,TRUE,FALSE),IF(INDEX(Команды!$A$2:$AN$7500,MATCH(AZ$3,Команды!$A$2:$A$7500,0),$E48+2)=Команды!$AJ$10,TRUE,FALSE),IF(INDEX(Команды!$A$2:$AN$7500,MATCH(AZ$3,Команды!$A$2:$A$7500,0),$E48+2)=Команды!$AJ$11,TRUE,FALSE),IF(INDEX(Команды!$A$2:$AN$7500,MATCH(AZ$3,Команды!$A$2:$A$7500,0),$E48+2)=Команды!$AJ$12,TRUE,FALSE),IF(INDEX(Команды!$A$2:$AN$7500,MATCH(AZ$3,Команды!$A$2:$A$7500,0),$E48+2)=Команды!$AJ$13,TRUE,FALSE),IF(INDEX(Команды!$A$2:$AN$7500,MATCH(AZ$3,Команды!$A$2:$A$7500,0),$E48+2)=Команды!$AJ$14,TRUE,FALSE),IF(INDEX(Команды!$A$2:$AN$7500,MATCH(AZ$3,Команды!$A$2:$A$7500,0),$E48+2)=Команды!$AJ$15,TRUE,FALSE),IF(INDEX(Команды!$A$2:$AN$7500,MATCH(AZ$3,Команды!$A$2:$A$7500,0),$E48+2)=Команды!$AJ$16,TRUE,FALSE),IF(INDEX(Команды!$A$2:$AN$7500,MATCH(AZ$3,Команды!$A$2:$A$7500,0),$E48+2)=Команды!$AJ$17,TRUE,FALSE),IF(INDEX(Команды!$A$2:$AN$7500,MATCH(AZ$3,Команды!$A$2:$A$7500,0),$E48+2)=Команды!$AJ$18,TRUE,FALSE),IF(INDEX(Команды!$A$2:$AN$7500,MATCH(AZ$3,Команды!$A$2:$A$7500,0),$E48+2)=Команды!$AJ$19,TRUE,FALSE)),INDEX(Команды!$AJ$2:$AL$19,MATCH(INDEX(Команды!$A$2:$AN$7500,MATCH(AZ$3,Команды!$A$2:$A$7500,0),$E48+2),Команды!$AJ$2:$AJ$19,0),3),0)</f>
        <v>В</v>
      </c>
      <c r="BB48" s="342"/>
      <c r="BC48" s="174" t="str">
        <f>IF(OR(IF(INDEX(Команды!$A$2:$AN$7500,MATCH(BC$3,Команды!$A$2:$A$7500,0),$E48+2)=Команды!$AJ$2,TRUE,FALSE),IF(INDEX(Команды!$A$2:$AN$7500,MATCH(BC$3,Команды!$A$2:$A$7500,0),$E48+2)=Команды!$AJ$3,TRUE,FALSE),IF(INDEX(Команды!$A$2:$AN$7500,MATCH(BC$3,Команды!$A$2:$A$7500,0),$E48+2)=Команды!$AJ$4,TRUE,FALSE),IF(INDEX(Команды!$A$2:$AN$7500,MATCH(BC$3,Команды!$A$2:$A$7500,0),$E48+2)=Команды!$AJ$5,TRUE,FALSE),IF(INDEX(Команды!$A$2:$AN$7500,MATCH(BC$3,Команды!$A$2:$A$7500,0),$E48+2)=Команды!$AJ$6,TRUE,FALSE),IF(INDEX(Команды!$A$2:$AN$7500,MATCH(BC$3,Команды!$A$2:$A$7500,0),$E48+2)=Команды!$AJ$7,TRUE,FALSE),IF(INDEX(Команды!$A$2:$AN$7500,MATCH(BC$3,Команды!$A$2:$A$7500,0),$E48+2)=Команды!$AJ$8,TRUE,FALSE),IF(INDEX(Команды!$A$2:$AN$7500,MATCH(BC$3,Команды!$A$2:$A$7500,0),$E48+2)=Команды!$AJ$9,TRUE,FALSE),IF(INDEX(Команды!$A$2:$AN$7500,MATCH(BC$3,Команды!$A$2:$A$7500,0),$E48+2)=Команды!$AJ$10,TRUE,FALSE),IF(INDEX(Команды!$A$2:$AN$7500,MATCH(BC$3,Команды!$A$2:$A$7500,0),$E48+2)=Команды!$AJ$11,TRUE,FALSE),IF(INDEX(Команды!$A$2:$AN$7500,MATCH(BC$3,Команды!$A$2:$A$7500,0),$E48+2)=Команды!$AJ$12,TRUE,FALSE),IF(INDEX(Команды!$A$2:$AN$7500,MATCH(BC$3,Команды!$A$2:$A$7500,0),$E48+2)=Команды!$AJ$13,TRUE,FALSE),IF(INDEX(Команды!$A$2:$AN$7500,MATCH(BC$3,Команды!$A$2:$A$7500,0),$E48+2)=Команды!$AJ$14,TRUE,FALSE),IF(INDEX(Команды!$A$2:$AN$7500,MATCH(BC$3,Команды!$A$2:$A$7500,0),$E48+2)=Команды!$AJ$15,TRUE,FALSE),IF(INDEX(Команды!$A$2:$AN$7500,MATCH(BC$3,Команды!$A$2:$A$7500,0),$E48+2)=Команды!$AJ$16,TRUE,FALSE),,IF(INDEX(Команды!$A$2:$AN$7500,MATCH(BC$3,Команды!$A$2:$A$7500,0),$E48+2)=Команды!$AJ$17,TRUE,FALSE),,IF(INDEX(Команды!$A$2:$AN$7500,MATCH(BC$3,Команды!$A$2:$A$7500,0),$E48+2)=Команды!$AJ$18,TRUE,FALSE),,IF(INDEX(Команды!$A$2:$AN$7500,MATCH(BC$3,Команды!$A$2:$A$7500,0),$E48+2)=Команды!$AJ$19,TRUE,FALSE)),INDEX(Команды!$AJ$2:$AK$19,MATCH(INDEX(Команды!$A$2:$AN$7500,MATCH(BC$3,Команды!$A$2:$A$7500,0),$E48+2),Команды!$AJ$2:$AJ$19,0),2),0)</f>
        <v>В</v>
      </c>
      <c r="BD48" s="175" t="str">
        <f>IF(OR(IF(INDEX(Команды!$A$2:$AN$7500,MATCH(BC$3,Команды!$A$2:$A$7500,0),$E48+2)=Команды!$AJ$2,TRUE,FALSE),IF(INDEX(Команды!$A$2:$AN$7500,MATCH(BC$3,Команды!$A$2:$A$7500,0),$E48+2)=Команды!$AJ$3,TRUE,FALSE),IF(INDEX(Команды!$A$2:$AN$7500,MATCH(BC$3,Команды!$A$2:$A$7500,0),$E48+2)=Команды!$AJ$4,TRUE,FALSE),IF(INDEX(Команды!$A$2:$AN$7500,MATCH(BC$3,Команды!$A$2:$A$7500,0),$E48+2)=Команды!$AJ$5,TRUE,FALSE),IF(INDEX(Команды!$A$2:$AN$7500,MATCH(BC$3,Команды!$A$2:$A$7500,0),$E48+2)=Команды!$AJ$6,TRUE,FALSE),IF(INDEX(Команды!$A$2:$AN$7500,MATCH(BC$3,Команды!$A$2:$A$7500,0),$E48+2)=Команды!$AJ$7,TRUE,FALSE),IF(INDEX(Команды!$A$2:$AN$7500,MATCH(BC$3,Команды!$A$2:$A$7500,0),$E48+2)=Команды!$AJ$8,TRUE,FALSE),IF(INDEX(Команды!$A$2:$AN$7500,MATCH(BC$3,Команды!$A$2:$A$7500,0),$E48+2)=Команды!$AJ$9,TRUE,FALSE),IF(INDEX(Команды!$A$2:$AN$7500,MATCH(BC$3,Команды!$A$2:$A$7500,0),$E48+2)=Команды!$AJ$10,TRUE,FALSE),IF(INDEX(Команды!$A$2:$AN$7500,MATCH(BC$3,Команды!$A$2:$A$7500,0),$E48+2)=Команды!$AJ$11,TRUE,FALSE),IF(INDEX(Команды!$A$2:$AN$7500,MATCH(BC$3,Команды!$A$2:$A$7500,0),$E48+2)=Команды!$AJ$12,TRUE,FALSE),IF(INDEX(Команды!$A$2:$AN$7500,MATCH(BC$3,Команды!$A$2:$A$7500,0),$E48+2)=Команды!$AJ$13,TRUE,FALSE),IF(INDEX(Команды!$A$2:$AN$7500,MATCH(BC$3,Команды!$A$2:$A$7500,0),$E48+2)=Команды!$AJ$14,TRUE,FALSE),IF(INDEX(Команды!$A$2:$AN$7500,MATCH(BC$3,Команды!$A$2:$A$7500,0),$E48+2)=Команды!$AJ$15,TRUE,FALSE),IF(INDEX(Команды!$A$2:$AN$7500,MATCH(BC$3,Команды!$A$2:$A$7500,0),$E48+2)=Команды!$AJ$16,TRUE,FALSE),IF(INDEX(Команды!$A$2:$AN$7500,MATCH(BC$3,Команды!$A$2:$A$7500,0),$E48+2)=Команды!$AJ$17,TRUE,FALSE),IF(INDEX(Команды!$A$2:$AN$7500,MATCH(BC$3,Команды!$A$2:$A$7500,0),$E48+2)=Команды!$AJ$18,TRUE,FALSE),IF(INDEX(Команды!$A$2:$AN$7500,MATCH(BC$3,Команды!$A$2:$A$7500,0),$E48+2)=Команды!$AJ$19,TRUE,FALSE)),INDEX(Команды!$AJ$2:$AL$19,MATCH(INDEX(Команды!$A$2:$AN$7500,MATCH(BC$3,Команды!$A$2:$A$7500,0),$E48+2),Команды!$AJ$2:$AJ$19,0),3),0)</f>
        <v>В</v>
      </c>
      <c r="BE48" s="342"/>
      <c r="BF48" s="174" t="str">
        <f>IF(OR(IF(INDEX(Команды!$A$2:$AN$7500,MATCH(BF$3,Команды!$A$2:$A$7500,0),$E48+2)=Команды!$AJ$2,TRUE,FALSE),IF(INDEX(Команды!$A$2:$AN$7500,MATCH(BF$3,Команды!$A$2:$A$7500,0),$E48+2)=Команды!$AJ$3,TRUE,FALSE),IF(INDEX(Команды!$A$2:$AN$7500,MATCH(BF$3,Команды!$A$2:$A$7500,0),$E48+2)=Команды!$AJ$4,TRUE,FALSE),IF(INDEX(Команды!$A$2:$AN$7500,MATCH(BF$3,Команды!$A$2:$A$7500,0),$E48+2)=Команды!$AJ$5,TRUE,FALSE),IF(INDEX(Команды!$A$2:$AN$7500,MATCH(BF$3,Команды!$A$2:$A$7500,0),$E48+2)=Команды!$AJ$6,TRUE,FALSE),IF(INDEX(Команды!$A$2:$AN$7500,MATCH(BF$3,Команды!$A$2:$A$7500,0),$E48+2)=Команды!$AJ$7,TRUE,FALSE),IF(INDEX(Команды!$A$2:$AN$7500,MATCH(BF$3,Команды!$A$2:$A$7500,0),$E48+2)=Команды!$AJ$8,TRUE,FALSE),IF(INDEX(Команды!$A$2:$AN$7500,MATCH(BF$3,Команды!$A$2:$A$7500,0),$E48+2)=Команды!$AJ$9,TRUE,FALSE),IF(INDEX(Команды!$A$2:$AN$7500,MATCH(BF$3,Команды!$A$2:$A$7500,0),$E48+2)=Команды!$AJ$10,TRUE,FALSE),IF(INDEX(Команды!$A$2:$AN$7500,MATCH(BF$3,Команды!$A$2:$A$7500,0),$E48+2)=Команды!$AJ$11,TRUE,FALSE),IF(INDEX(Команды!$A$2:$AN$7500,MATCH(BF$3,Команды!$A$2:$A$7500,0),$E48+2)=Команды!$AJ$12,TRUE,FALSE),IF(INDEX(Команды!$A$2:$AN$7500,MATCH(BF$3,Команды!$A$2:$A$7500,0),$E48+2)=Команды!$AJ$13,TRUE,FALSE),IF(INDEX(Команды!$A$2:$AN$7500,MATCH(BF$3,Команды!$A$2:$A$7500,0),$E48+2)=Команды!$AJ$14,TRUE,FALSE),IF(INDEX(Команды!$A$2:$AN$7500,MATCH(BF$3,Команды!$A$2:$A$7500,0),$E48+2)=Команды!$AJ$15,TRUE,FALSE),IF(INDEX(Команды!$A$2:$AN$7500,MATCH(BF$3,Команды!$A$2:$A$7500,0),$E48+2)=Команды!$AJ$16,TRUE,FALSE),,IF(INDEX(Команды!$A$2:$AN$7500,MATCH(BF$3,Команды!$A$2:$A$7500,0),$E48+2)=Команды!$AJ$17,TRUE,FALSE),,IF(INDEX(Команды!$A$2:$AN$7500,MATCH(BF$3,Команды!$A$2:$A$7500,0),$E48+2)=Команды!$AJ$18,TRUE,FALSE),,IF(INDEX(Команды!$A$2:$AN$7500,MATCH(BF$3,Команды!$A$2:$A$7500,0),$E48+2)=Команды!$AJ$19,TRUE,FALSE)),INDEX(Команды!$AJ$2:$AK$19,MATCH(INDEX(Команды!$A$2:$AN$7500,MATCH(BF$3,Команды!$A$2:$A$7500,0),$E48+2),Команды!$AJ$2:$AJ$19,0),2),0)</f>
        <v>В</v>
      </c>
      <c r="BG48" s="175" t="str">
        <f>IF(OR(IF(INDEX(Команды!$A$2:$AN$7500,MATCH(BF$3,Команды!$A$2:$A$7500,0),$E48+2)=Команды!$AJ$2,TRUE,FALSE),IF(INDEX(Команды!$A$2:$AN$7500,MATCH(BF$3,Команды!$A$2:$A$7500,0),$E48+2)=Команды!$AJ$3,TRUE,FALSE),IF(INDEX(Команды!$A$2:$AN$7500,MATCH(BF$3,Команды!$A$2:$A$7500,0),$E48+2)=Команды!$AJ$4,TRUE,FALSE),IF(INDEX(Команды!$A$2:$AN$7500,MATCH(BF$3,Команды!$A$2:$A$7500,0),$E48+2)=Команды!$AJ$5,TRUE,FALSE),IF(INDEX(Команды!$A$2:$AN$7500,MATCH(BF$3,Команды!$A$2:$A$7500,0),$E48+2)=Команды!$AJ$6,TRUE,FALSE),IF(INDEX(Команды!$A$2:$AN$7500,MATCH(BF$3,Команды!$A$2:$A$7500,0),$E48+2)=Команды!$AJ$7,TRUE,FALSE),IF(INDEX(Команды!$A$2:$AN$7500,MATCH(BF$3,Команды!$A$2:$A$7500,0),$E48+2)=Команды!$AJ$8,TRUE,FALSE),IF(INDEX(Команды!$A$2:$AN$7500,MATCH(BF$3,Команды!$A$2:$A$7500,0),$E48+2)=Команды!$AJ$9,TRUE,FALSE),IF(INDEX(Команды!$A$2:$AN$7500,MATCH(BF$3,Команды!$A$2:$A$7500,0),$E48+2)=Команды!$AJ$10,TRUE,FALSE),IF(INDEX(Команды!$A$2:$AN$7500,MATCH(BF$3,Команды!$A$2:$A$7500,0),$E48+2)=Команды!$AJ$11,TRUE,FALSE),IF(INDEX(Команды!$A$2:$AN$7500,MATCH(BF$3,Команды!$A$2:$A$7500,0),$E48+2)=Команды!$AJ$12,TRUE,FALSE),IF(INDEX(Команды!$A$2:$AN$7500,MATCH(BF$3,Команды!$A$2:$A$7500,0),$E48+2)=Команды!$AJ$13,TRUE,FALSE),IF(INDEX(Команды!$A$2:$AN$7500,MATCH(BF$3,Команды!$A$2:$A$7500,0),$E48+2)=Команды!$AJ$14,TRUE,FALSE),IF(INDEX(Команды!$A$2:$AN$7500,MATCH(BF$3,Команды!$A$2:$A$7500,0),$E48+2)=Команды!$AJ$15,TRUE,FALSE),IF(INDEX(Команды!$A$2:$AN$7500,MATCH(BF$3,Команды!$A$2:$A$7500,0),$E48+2)=Команды!$AJ$16,TRUE,FALSE),IF(INDEX(Команды!$A$2:$AN$7500,MATCH(BF$3,Команды!$A$2:$A$7500,0),$E48+2)=Команды!$AJ$17,TRUE,FALSE),IF(INDEX(Команды!$A$2:$AN$7500,MATCH(BF$3,Команды!$A$2:$A$7500,0),$E48+2)=Команды!$AJ$18,TRUE,FALSE),IF(INDEX(Команды!$A$2:$AN$7500,MATCH(BF$3,Команды!$A$2:$A$7500,0),$E48+2)=Команды!$AJ$19,TRUE,FALSE)),INDEX(Команды!$AJ$2:$AL$19,MATCH(INDEX(Команды!$A$2:$AN$7500,MATCH(BF$3,Команды!$A$2:$A$7500,0),$E48+2),Команды!$AJ$2:$AJ$19,0),3),0)</f>
        <v>В</v>
      </c>
      <c r="BH48" s="342"/>
      <c r="BI48" s="174" t="str">
        <f>IF(OR(IF(INDEX(Команды!$A$2:$AN$7500,MATCH(BI$3,Команды!$A$2:$A$7500,0),$E48+2)=Команды!$AJ$2,TRUE,FALSE),IF(INDEX(Команды!$A$2:$AN$7500,MATCH(BI$3,Команды!$A$2:$A$7500,0),$E48+2)=Команды!$AJ$3,TRUE,FALSE),IF(INDEX(Команды!$A$2:$AN$7500,MATCH(BI$3,Команды!$A$2:$A$7500,0),$E48+2)=Команды!$AJ$4,TRUE,FALSE),IF(INDEX(Команды!$A$2:$AN$7500,MATCH(BI$3,Команды!$A$2:$A$7500,0),$E48+2)=Команды!$AJ$5,TRUE,FALSE),IF(INDEX(Команды!$A$2:$AN$7500,MATCH(BI$3,Команды!$A$2:$A$7500,0),$E48+2)=Команды!$AJ$6,TRUE,FALSE),IF(INDEX(Команды!$A$2:$AN$7500,MATCH(BI$3,Команды!$A$2:$A$7500,0),$E48+2)=Команды!$AJ$7,TRUE,FALSE),IF(INDEX(Команды!$A$2:$AN$7500,MATCH(BI$3,Команды!$A$2:$A$7500,0),$E48+2)=Команды!$AJ$8,TRUE,FALSE),IF(INDEX(Команды!$A$2:$AN$7500,MATCH(BI$3,Команды!$A$2:$A$7500,0),$E48+2)=Команды!$AJ$9,TRUE,FALSE),IF(INDEX(Команды!$A$2:$AN$7500,MATCH(BI$3,Команды!$A$2:$A$7500,0),$E48+2)=Команды!$AJ$10,TRUE,FALSE),IF(INDEX(Команды!$A$2:$AN$7500,MATCH(BI$3,Команды!$A$2:$A$7500,0),$E48+2)=Команды!$AJ$11,TRUE,FALSE),IF(INDEX(Команды!$A$2:$AN$7500,MATCH(BI$3,Команды!$A$2:$A$7500,0),$E48+2)=Команды!$AJ$12,TRUE,FALSE),IF(INDEX(Команды!$A$2:$AN$7500,MATCH(BI$3,Команды!$A$2:$A$7500,0),$E48+2)=Команды!$AJ$13,TRUE,FALSE),IF(INDEX(Команды!$A$2:$AN$7500,MATCH(BI$3,Команды!$A$2:$A$7500,0),$E48+2)=Команды!$AJ$14,TRUE,FALSE),IF(INDEX(Команды!$A$2:$AN$7500,MATCH(BI$3,Команды!$A$2:$A$7500,0),$E48+2)=Команды!$AJ$15,TRUE,FALSE),IF(INDEX(Команды!$A$2:$AN$7500,MATCH(BI$3,Команды!$A$2:$A$7500,0),$E48+2)=Команды!$AJ$16,TRUE,FALSE),,IF(INDEX(Команды!$A$2:$AN$7500,MATCH(BI$3,Команды!$A$2:$A$7500,0),$E48+2)=Команды!$AJ$17,TRUE,FALSE),,IF(INDEX(Команды!$A$2:$AN$7500,MATCH(BI$3,Команды!$A$2:$A$7500,0),$E48+2)=Команды!$AJ$18,TRUE,FALSE),,IF(INDEX(Команды!$A$2:$AN$7500,MATCH(BI$3,Команды!$A$2:$A$7500,0),$E48+2)=Команды!$AJ$19,TRUE,FALSE)),INDEX(Команды!$AJ$2:$AK$19,MATCH(INDEX(Команды!$A$2:$AN$7500,MATCH(BI$3,Команды!$A$2:$A$7500,0),$E48+2),Команды!$AJ$2:$AJ$19,0),2),0)</f>
        <v>В</v>
      </c>
      <c r="BJ48" s="175" t="str">
        <f>IF(OR(IF(INDEX(Команды!$A$2:$AN$7500,MATCH(BI$3,Команды!$A$2:$A$7500,0),$E48+2)=Команды!$AJ$2,TRUE,FALSE),IF(INDEX(Команды!$A$2:$AN$7500,MATCH(BI$3,Команды!$A$2:$A$7500,0),$E48+2)=Команды!$AJ$3,TRUE,FALSE),IF(INDEX(Команды!$A$2:$AN$7500,MATCH(BI$3,Команды!$A$2:$A$7500,0),$E48+2)=Команды!$AJ$4,TRUE,FALSE),IF(INDEX(Команды!$A$2:$AN$7500,MATCH(BI$3,Команды!$A$2:$A$7500,0),$E48+2)=Команды!$AJ$5,TRUE,FALSE),IF(INDEX(Команды!$A$2:$AN$7500,MATCH(BI$3,Команды!$A$2:$A$7500,0),$E48+2)=Команды!$AJ$6,TRUE,FALSE),IF(INDEX(Команды!$A$2:$AN$7500,MATCH(BI$3,Команды!$A$2:$A$7500,0),$E48+2)=Команды!$AJ$7,TRUE,FALSE),IF(INDEX(Команды!$A$2:$AN$7500,MATCH(BI$3,Команды!$A$2:$A$7500,0),$E48+2)=Команды!$AJ$8,TRUE,FALSE),IF(INDEX(Команды!$A$2:$AN$7500,MATCH(BI$3,Команды!$A$2:$A$7500,0),$E48+2)=Команды!$AJ$9,TRUE,FALSE),IF(INDEX(Команды!$A$2:$AN$7500,MATCH(BI$3,Команды!$A$2:$A$7500,0),$E48+2)=Команды!$AJ$10,TRUE,FALSE),IF(INDEX(Команды!$A$2:$AN$7500,MATCH(BI$3,Команды!$A$2:$A$7500,0),$E48+2)=Команды!$AJ$11,TRUE,FALSE),IF(INDEX(Команды!$A$2:$AN$7500,MATCH(BI$3,Команды!$A$2:$A$7500,0),$E48+2)=Команды!$AJ$12,TRUE,FALSE),IF(INDEX(Команды!$A$2:$AN$7500,MATCH(BI$3,Команды!$A$2:$A$7500,0),$E48+2)=Команды!$AJ$13,TRUE,FALSE),IF(INDEX(Команды!$A$2:$AN$7500,MATCH(BI$3,Команды!$A$2:$A$7500,0),$E48+2)=Команды!$AJ$14,TRUE,FALSE),IF(INDEX(Команды!$A$2:$AN$7500,MATCH(BI$3,Команды!$A$2:$A$7500,0),$E48+2)=Команды!$AJ$15,TRUE,FALSE),IF(INDEX(Команды!$A$2:$AN$7500,MATCH(BI$3,Команды!$A$2:$A$7500,0),$E48+2)=Команды!$AJ$16,TRUE,FALSE),IF(INDEX(Команды!$A$2:$AN$7500,MATCH(BI$3,Команды!$A$2:$A$7500,0),$E48+2)=Команды!$AJ$17,TRUE,FALSE),IF(INDEX(Команды!$A$2:$AN$7500,MATCH(BI$3,Команды!$A$2:$A$7500,0),$E48+2)=Команды!$AJ$18,TRUE,FALSE),IF(INDEX(Команды!$A$2:$AN$7500,MATCH(BI$3,Команды!$A$2:$A$7500,0),$E48+2)=Команды!$AJ$19,TRUE,FALSE)),INDEX(Команды!$AJ$2:$AL$19,MATCH(INDEX(Команды!$A$2:$AN$7500,MATCH(BI$3,Команды!$A$2:$A$7500,0),$E48+2),Команды!$AJ$2:$AJ$19,0),3),0)</f>
        <v>В</v>
      </c>
      <c r="BK48" s="342"/>
      <c r="BL48" s="174">
        <f>IF(OR(IF(INDEX(Команды!$A$2:$AN$7500,MATCH(BL$3,Команды!$A$2:$A$7500,0),$E48+2)=Команды!$AJ$2,TRUE,FALSE),IF(INDEX(Команды!$A$2:$AN$7500,MATCH(BL$3,Команды!$A$2:$A$7500,0),$E48+2)=Команды!$AJ$3,TRUE,FALSE),IF(INDEX(Команды!$A$2:$AN$7500,MATCH(BL$3,Команды!$A$2:$A$7500,0),$E48+2)=Команды!$AJ$4,TRUE,FALSE),IF(INDEX(Команды!$A$2:$AN$7500,MATCH(BL$3,Команды!$A$2:$A$7500,0),$E48+2)=Команды!$AJ$5,TRUE,FALSE),IF(INDEX(Команды!$A$2:$AN$7500,MATCH(BL$3,Команды!$A$2:$A$7500,0),$E48+2)=Команды!$AJ$6,TRUE,FALSE),IF(INDEX(Команды!$A$2:$AN$7500,MATCH(BL$3,Команды!$A$2:$A$7500,0),$E48+2)=Команды!$AJ$7,TRUE,FALSE),IF(INDEX(Команды!$A$2:$AN$7500,MATCH(BL$3,Команды!$A$2:$A$7500,0),$E48+2)=Команды!$AJ$8,TRUE,FALSE),IF(INDEX(Команды!$A$2:$AN$7500,MATCH(BL$3,Команды!$A$2:$A$7500,0),$E48+2)=Команды!$AJ$9,TRUE,FALSE),IF(INDEX(Команды!$A$2:$AN$7500,MATCH(BL$3,Команды!$A$2:$A$7500,0),$E48+2)=Команды!$AJ$10,TRUE,FALSE),IF(INDEX(Команды!$A$2:$AN$7500,MATCH(BL$3,Команды!$A$2:$A$7500,0),$E48+2)=Команды!$AJ$11,TRUE,FALSE),IF(INDEX(Команды!$A$2:$AN$7500,MATCH(BL$3,Команды!$A$2:$A$7500,0),$E48+2)=Команды!$AJ$12,TRUE,FALSE),IF(INDEX(Команды!$A$2:$AN$7500,MATCH(BL$3,Команды!$A$2:$A$7500,0),$E48+2)=Команды!$AJ$13,TRUE,FALSE),IF(INDEX(Команды!$A$2:$AN$7500,MATCH(BL$3,Команды!$A$2:$A$7500,0),$E48+2)=Команды!$AJ$14,TRUE,FALSE),IF(INDEX(Команды!$A$2:$AN$7500,MATCH(BL$3,Команды!$A$2:$A$7500,0),$E48+2)=Команды!$AJ$15,TRUE,FALSE),IF(INDEX(Команды!$A$2:$AN$7500,MATCH(BL$3,Команды!$A$2:$A$7500,0),$E48+2)=Команды!$AJ$16,TRUE,FALSE),,IF(INDEX(Команды!$A$2:$AN$7500,MATCH(BL$3,Команды!$A$2:$A$7500,0),$E48+2)=Команды!$AJ$17,TRUE,FALSE),,IF(INDEX(Команды!$A$2:$AN$7500,MATCH(BL$3,Команды!$A$2:$A$7500,0),$E48+2)=Команды!$AJ$18,TRUE,FALSE),,IF(INDEX(Команды!$A$2:$AN$7500,MATCH(BL$3,Команды!$A$2:$A$7500,0),$E48+2)=Команды!$AJ$19,TRUE,FALSE)),INDEX(Команды!$AJ$2:$AK$19,MATCH(INDEX(Команды!$A$2:$AN$7500,MATCH(BL$3,Команды!$A$2:$A$7500,0),$E48+2),Команды!$AJ$2:$AJ$19,0),2),0)</f>
        <v>0.5</v>
      </c>
      <c r="BM48" s="175">
        <f>IF(OR(IF(INDEX(Команды!$A$2:$AN$7500,MATCH(BL$3,Команды!$A$2:$A$7500,0),$E48+2)=Команды!$AJ$2,TRUE,FALSE),IF(INDEX(Команды!$A$2:$AN$7500,MATCH(BL$3,Команды!$A$2:$A$7500,0),$E48+2)=Команды!$AJ$3,TRUE,FALSE),IF(INDEX(Команды!$A$2:$AN$7500,MATCH(BL$3,Команды!$A$2:$A$7500,0),$E48+2)=Команды!$AJ$4,TRUE,FALSE),IF(INDEX(Команды!$A$2:$AN$7500,MATCH(BL$3,Команды!$A$2:$A$7500,0),$E48+2)=Команды!$AJ$5,TRUE,FALSE),IF(INDEX(Команды!$A$2:$AN$7500,MATCH(BL$3,Команды!$A$2:$A$7500,0),$E48+2)=Команды!$AJ$6,TRUE,FALSE),IF(INDEX(Команды!$A$2:$AN$7500,MATCH(BL$3,Команды!$A$2:$A$7500,0),$E48+2)=Команды!$AJ$7,TRUE,FALSE),IF(INDEX(Команды!$A$2:$AN$7500,MATCH(BL$3,Команды!$A$2:$A$7500,0),$E48+2)=Команды!$AJ$8,TRUE,FALSE),IF(INDEX(Команды!$A$2:$AN$7500,MATCH(BL$3,Команды!$A$2:$A$7500,0),$E48+2)=Команды!$AJ$9,TRUE,FALSE),IF(INDEX(Команды!$A$2:$AN$7500,MATCH(BL$3,Команды!$A$2:$A$7500,0),$E48+2)=Команды!$AJ$10,TRUE,FALSE),IF(INDEX(Команды!$A$2:$AN$7500,MATCH(BL$3,Команды!$A$2:$A$7500,0),$E48+2)=Команды!$AJ$11,TRUE,FALSE),IF(INDEX(Команды!$A$2:$AN$7500,MATCH(BL$3,Команды!$A$2:$A$7500,0),$E48+2)=Команды!$AJ$12,TRUE,FALSE),IF(INDEX(Команды!$A$2:$AN$7500,MATCH(BL$3,Команды!$A$2:$A$7500,0),$E48+2)=Команды!$AJ$13,TRUE,FALSE),IF(INDEX(Команды!$A$2:$AN$7500,MATCH(BL$3,Команды!$A$2:$A$7500,0),$E48+2)=Команды!$AJ$14,TRUE,FALSE),IF(INDEX(Команды!$A$2:$AN$7500,MATCH(BL$3,Команды!$A$2:$A$7500,0),$E48+2)=Команды!$AJ$15,TRUE,FALSE),IF(INDEX(Команды!$A$2:$AN$7500,MATCH(BL$3,Команды!$A$2:$A$7500,0),$E48+2)=Команды!$AJ$16,TRUE,FALSE),IF(INDEX(Команды!$A$2:$AN$7500,MATCH(BL$3,Команды!$A$2:$A$7500,0),$E48+2)=Команды!$AJ$17,TRUE,FALSE),IF(INDEX(Команды!$A$2:$AN$7500,MATCH(BL$3,Команды!$A$2:$A$7500,0),$E48+2)=Команды!$AJ$18,TRUE,FALSE),IF(INDEX(Команды!$A$2:$AN$7500,MATCH(BL$3,Команды!$A$2:$A$7500,0),$E48+2)=Команды!$AJ$19,TRUE,FALSE)),INDEX(Команды!$AJ$2:$AL$19,MATCH(INDEX(Команды!$A$2:$AN$7500,MATCH(BL$3,Команды!$A$2:$A$7500,0),$E48+2),Команды!$AJ$2:$AJ$19,0),3),0)</f>
        <v>0.95833333333333337</v>
      </c>
      <c r="BN48" s="342"/>
      <c r="BO48" s="174">
        <f>IF(OR(IF(INDEX(Команды!$A$2:$AN$7500,MATCH(BO$3,Команды!$A$2:$A$7500,0),$E48+2)=Команды!$AJ$2,TRUE,FALSE),IF(INDEX(Команды!$A$2:$AN$7500,MATCH(BO$3,Команды!$A$2:$A$7500,0),$E48+2)=Команды!$AJ$3,TRUE,FALSE),IF(INDEX(Команды!$A$2:$AN$7500,MATCH(BO$3,Команды!$A$2:$A$7500,0),$E48+2)=Команды!$AJ$4,TRUE,FALSE),IF(INDEX(Команды!$A$2:$AN$7500,MATCH(BO$3,Команды!$A$2:$A$7500,0),$E48+2)=Команды!$AJ$5,TRUE,FALSE),IF(INDEX(Команды!$A$2:$AN$7500,MATCH(BO$3,Команды!$A$2:$A$7500,0),$E48+2)=Команды!$AJ$6,TRUE,FALSE),IF(INDEX(Команды!$A$2:$AN$7500,MATCH(BO$3,Команды!$A$2:$A$7500,0),$E48+2)=Команды!$AJ$7,TRUE,FALSE),IF(INDEX(Команды!$A$2:$AN$7500,MATCH(BO$3,Команды!$A$2:$A$7500,0),$E48+2)=Команды!$AJ$8,TRUE,FALSE),IF(INDEX(Команды!$A$2:$AN$7500,MATCH(BO$3,Команды!$A$2:$A$7500,0),$E48+2)=Команды!$AJ$9,TRUE,FALSE),IF(INDEX(Команды!$A$2:$AN$7500,MATCH(BO$3,Команды!$A$2:$A$7500,0),$E48+2)=Команды!$AJ$10,TRUE,FALSE),IF(INDEX(Команды!$A$2:$AN$7500,MATCH(BO$3,Команды!$A$2:$A$7500,0),$E48+2)=Команды!$AJ$11,TRUE,FALSE),IF(INDEX(Команды!$A$2:$AN$7500,MATCH(BO$3,Команды!$A$2:$A$7500,0),$E48+2)=Команды!$AJ$12,TRUE,FALSE),IF(INDEX(Команды!$A$2:$AN$7500,MATCH(BO$3,Команды!$A$2:$A$7500,0),$E48+2)=Команды!$AJ$13,TRUE,FALSE),IF(INDEX(Команды!$A$2:$AN$7500,MATCH(BO$3,Команды!$A$2:$A$7500,0),$E48+2)=Команды!$AJ$14,TRUE,FALSE),IF(INDEX(Команды!$A$2:$AN$7500,MATCH(BO$3,Команды!$A$2:$A$7500,0),$E48+2)=Команды!$AJ$15,TRUE,FALSE),IF(INDEX(Команды!$A$2:$AN$7500,MATCH(BO$3,Команды!$A$2:$A$7500,0),$E48+2)=Команды!$AJ$16,TRUE,FALSE),,IF(INDEX(Команды!$A$2:$AN$7500,MATCH(BO$3,Команды!$A$2:$A$7500,0),$E48+2)=Команды!$AJ$17,TRUE,FALSE),,IF(INDEX(Команды!$A$2:$AN$7500,MATCH(BO$3,Команды!$A$2:$A$7500,0),$E48+2)=Команды!$AJ$18,TRUE,FALSE),,IF(INDEX(Команды!$A$2:$AN$7500,MATCH(BO$3,Команды!$A$2:$A$7500,0),$E48+2)=Команды!$AJ$19,TRUE,FALSE)),INDEX(Команды!$AJ$2:$AK$19,MATCH(INDEX(Команды!$A$2:$AN$7500,MATCH(BO$3,Команды!$A$2:$A$7500,0),$E48+2),Команды!$AJ$2:$AJ$19,0),2),0)</f>
        <v>0.5</v>
      </c>
      <c r="BP48" s="175">
        <f>IF(OR(IF(INDEX(Команды!$A$2:$AN$7500,MATCH(BO$3,Команды!$A$2:$A$7500,0),$E48+2)=Команды!$AJ$2,TRUE,FALSE),IF(INDEX(Команды!$A$2:$AN$7500,MATCH(BO$3,Команды!$A$2:$A$7500,0),$E48+2)=Команды!$AJ$3,TRUE,FALSE),IF(INDEX(Команды!$A$2:$AN$7500,MATCH(BO$3,Команды!$A$2:$A$7500,0),$E48+2)=Команды!$AJ$4,TRUE,FALSE),IF(INDEX(Команды!$A$2:$AN$7500,MATCH(BO$3,Команды!$A$2:$A$7500,0),$E48+2)=Команды!$AJ$5,TRUE,FALSE),IF(INDEX(Команды!$A$2:$AN$7500,MATCH(BO$3,Команды!$A$2:$A$7500,0),$E48+2)=Команды!$AJ$6,TRUE,FALSE),IF(INDEX(Команды!$A$2:$AN$7500,MATCH(BO$3,Команды!$A$2:$A$7500,0),$E48+2)=Команды!$AJ$7,TRUE,FALSE),IF(INDEX(Команды!$A$2:$AN$7500,MATCH(BO$3,Команды!$A$2:$A$7500,0),$E48+2)=Команды!$AJ$8,TRUE,FALSE),IF(INDEX(Команды!$A$2:$AN$7500,MATCH(BO$3,Команды!$A$2:$A$7500,0),$E48+2)=Команды!$AJ$9,TRUE,FALSE),IF(INDEX(Команды!$A$2:$AN$7500,MATCH(BO$3,Команды!$A$2:$A$7500,0),$E48+2)=Команды!$AJ$10,TRUE,FALSE),IF(INDEX(Команды!$A$2:$AN$7500,MATCH(BO$3,Команды!$A$2:$A$7500,0),$E48+2)=Команды!$AJ$11,TRUE,FALSE),IF(INDEX(Команды!$A$2:$AN$7500,MATCH(BO$3,Команды!$A$2:$A$7500,0),$E48+2)=Команды!$AJ$12,TRUE,FALSE),IF(INDEX(Команды!$A$2:$AN$7500,MATCH(BO$3,Команды!$A$2:$A$7500,0),$E48+2)=Команды!$AJ$13,TRUE,FALSE),IF(INDEX(Команды!$A$2:$AN$7500,MATCH(BO$3,Команды!$A$2:$A$7500,0),$E48+2)=Команды!$AJ$14,TRUE,FALSE),IF(INDEX(Команды!$A$2:$AN$7500,MATCH(BO$3,Команды!$A$2:$A$7500,0),$E48+2)=Команды!$AJ$15,TRUE,FALSE),IF(INDEX(Команды!$A$2:$AN$7500,MATCH(BO$3,Команды!$A$2:$A$7500,0),$E48+2)=Команды!$AJ$16,TRUE,FALSE),IF(INDEX(Команды!$A$2:$AN$7500,MATCH(BO$3,Команды!$A$2:$A$7500,0),$E48+2)=Команды!$AJ$17,TRUE,FALSE),IF(INDEX(Команды!$A$2:$AN$7500,MATCH(BO$3,Команды!$A$2:$A$7500,0),$E48+2)=Команды!$AJ$18,TRUE,FALSE),IF(INDEX(Команды!$A$2:$AN$7500,MATCH(BO$3,Команды!$A$2:$A$7500,0),$E48+2)=Команды!$AJ$19,TRUE,FALSE)),INDEX(Команды!$AJ$2:$AL$19,MATCH(INDEX(Команды!$A$2:$AN$7500,MATCH(BO$3,Команды!$A$2:$A$7500,0),$E48+2),Команды!$AJ$2:$AJ$19,0),3),0)</f>
        <v>0.95833333333333337</v>
      </c>
      <c r="BQ48" s="342"/>
      <c r="BR48" s="174">
        <f>IF(OR(IF(INDEX(Команды!$A$2:$AN$7500,MATCH(BR$3,Команды!$A$2:$A$7500,0),$E48+2)=Команды!$AJ$2,TRUE,FALSE),IF(INDEX(Команды!$A$2:$AN$7500,MATCH(BR$3,Команды!$A$2:$A$7500,0),$E48+2)=Команды!$AJ$3,TRUE,FALSE),IF(INDEX(Команды!$A$2:$AN$7500,MATCH(BR$3,Команды!$A$2:$A$7500,0),$E48+2)=Команды!$AJ$4,TRUE,FALSE),IF(INDEX(Команды!$A$2:$AN$7500,MATCH(BR$3,Команды!$A$2:$A$7500,0),$E48+2)=Команды!$AJ$5,TRUE,FALSE),IF(INDEX(Команды!$A$2:$AN$7500,MATCH(BR$3,Команды!$A$2:$A$7500,0),$E48+2)=Команды!$AJ$6,TRUE,FALSE),IF(INDEX(Команды!$A$2:$AN$7500,MATCH(BR$3,Команды!$A$2:$A$7500,0),$E48+2)=Команды!$AJ$7,TRUE,FALSE),IF(INDEX(Команды!$A$2:$AN$7500,MATCH(BR$3,Команды!$A$2:$A$7500,0),$E48+2)=Команды!$AJ$8,TRUE,FALSE),IF(INDEX(Команды!$A$2:$AN$7500,MATCH(BR$3,Команды!$A$2:$A$7500,0),$E48+2)=Команды!$AJ$9,TRUE,FALSE),IF(INDEX(Команды!$A$2:$AN$7500,MATCH(BR$3,Команды!$A$2:$A$7500,0),$E48+2)=Команды!$AJ$10,TRUE,FALSE),IF(INDEX(Команды!$A$2:$AN$7500,MATCH(BR$3,Команды!$A$2:$A$7500,0),$E48+2)=Команды!$AJ$11,TRUE,FALSE),IF(INDEX(Команды!$A$2:$AN$7500,MATCH(BR$3,Команды!$A$2:$A$7500,0),$E48+2)=Команды!$AJ$12,TRUE,FALSE),IF(INDEX(Команды!$A$2:$AN$7500,MATCH(BR$3,Команды!$A$2:$A$7500,0),$E48+2)=Команды!$AJ$13,TRUE,FALSE),IF(INDEX(Команды!$A$2:$AN$7500,MATCH(BR$3,Команды!$A$2:$A$7500,0),$E48+2)=Команды!$AJ$14,TRUE,FALSE),IF(INDEX(Команды!$A$2:$AN$7500,MATCH(BR$3,Команды!$A$2:$A$7500,0),$E48+2)=Команды!$AJ$15,TRUE,FALSE),IF(INDEX(Команды!$A$2:$AN$7500,MATCH(BR$3,Команды!$A$2:$A$7500,0),$E48+2)=Команды!$AJ$16,TRUE,FALSE),,IF(INDEX(Команды!$A$2:$AN$7500,MATCH(BR$3,Команды!$A$2:$A$7500,0),$E48+2)=Команды!$AJ$17,TRUE,FALSE),,IF(INDEX(Команды!$A$2:$AN$7500,MATCH(BR$3,Команды!$A$2:$A$7500,0),$E48+2)=Команды!$AJ$18,TRUE,FALSE),,IF(INDEX(Команды!$A$2:$AN$7500,MATCH(BR$3,Команды!$A$2:$A$7500,0),$E48+2)=Команды!$AJ$19,TRUE,FALSE)),INDEX(Команды!$AJ$2:$AK$19,MATCH(INDEX(Команды!$A$2:$AN$7500,MATCH(BR$3,Команды!$A$2:$A$7500,0),$E48+2),Команды!$AJ$2:$AJ$19,0),2),0)</f>
        <v>0.5</v>
      </c>
      <c r="BS48" s="175">
        <f>IF(OR(IF(INDEX(Команды!$A$2:$AN$7500,MATCH(BR$3,Команды!$A$2:$A$7500,0),$E48+2)=Команды!$AJ$2,TRUE,FALSE),IF(INDEX(Команды!$A$2:$AN$7500,MATCH(BR$3,Команды!$A$2:$A$7500,0),$E48+2)=Команды!$AJ$3,TRUE,FALSE),IF(INDEX(Команды!$A$2:$AN$7500,MATCH(BR$3,Команды!$A$2:$A$7500,0),$E48+2)=Команды!$AJ$4,TRUE,FALSE),IF(INDEX(Команды!$A$2:$AN$7500,MATCH(BR$3,Команды!$A$2:$A$7500,0),$E48+2)=Команды!$AJ$5,TRUE,FALSE),IF(INDEX(Команды!$A$2:$AN$7500,MATCH(BR$3,Команды!$A$2:$A$7500,0),$E48+2)=Команды!$AJ$6,TRUE,FALSE),IF(INDEX(Команды!$A$2:$AN$7500,MATCH(BR$3,Команды!$A$2:$A$7500,0),$E48+2)=Команды!$AJ$7,TRUE,FALSE),IF(INDEX(Команды!$A$2:$AN$7500,MATCH(BR$3,Команды!$A$2:$A$7500,0),$E48+2)=Команды!$AJ$8,TRUE,FALSE),IF(INDEX(Команды!$A$2:$AN$7500,MATCH(BR$3,Команды!$A$2:$A$7500,0),$E48+2)=Команды!$AJ$9,TRUE,FALSE),IF(INDEX(Команды!$A$2:$AN$7500,MATCH(BR$3,Команды!$A$2:$A$7500,0),$E48+2)=Команды!$AJ$10,TRUE,FALSE),IF(INDEX(Команды!$A$2:$AN$7500,MATCH(BR$3,Команды!$A$2:$A$7500,0),$E48+2)=Команды!$AJ$11,TRUE,FALSE),IF(INDEX(Команды!$A$2:$AN$7500,MATCH(BR$3,Команды!$A$2:$A$7500,0),$E48+2)=Команды!$AJ$12,TRUE,FALSE),IF(INDEX(Команды!$A$2:$AN$7500,MATCH(BR$3,Команды!$A$2:$A$7500,0),$E48+2)=Команды!$AJ$13,TRUE,FALSE),IF(INDEX(Команды!$A$2:$AN$7500,MATCH(BR$3,Команды!$A$2:$A$7500,0),$E48+2)=Команды!$AJ$14,TRUE,FALSE),IF(INDEX(Команды!$A$2:$AN$7500,MATCH(BR$3,Команды!$A$2:$A$7500,0),$E48+2)=Команды!$AJ$15,TRUE,FALSE),IF(INDEX(Команды!$A$2:$AN$7500,MATCH(BR$3,Команды!$A$2:$A$7500,0),$E48+2)=Команды!$AJ$16,TRUE,FALSE),IF(INDEX(Команды!$A$2:$AN$7500,MATCH(BR$3,Команды!$A$2:$A$7500,0),$E48+2)=Команды!$AJ$17,TRUE,FALSE),IF(INDEX(Команды!$A$2:$AN$7500,MATCH(BR$3,Команды!$A$2:$A$7500,0),$E48+2)=Команды!$AJ$18,TRUE,FALSE),IF(INDEX(Команды!$A$2:$AN$7500,MATCH(BR$3,Команды!$A$2:$A$7500,0),$E48+2)=Команды!$AJ$19,TRUE,FALSE)),INDEX(Команды!$AJ$2:$AL$19,MATCH(INDEX(Команды!$A$2:$AN$7500,MATCH(BR$3,Команды!$A$2:$A$7500,0),$E48+2),Команды!$AJ$2:$AJ$19,0),3),0)</f>
        <v>0.95833333333333337</v>
      </c>
      <c r="BT48" s="342"/>
      <c r="BU48" s="174" t="str">
        <f>IF(OR(IF(INDEX(Команды!$A$2:$AN$7500,MATCH(BU$3,Команды!$A$2:$A$7500,0),$E48+2)=Команды!$AJ$2,TRUE,FALSE),IF(INDEX(Команды!$A$2:$AN$7500,MATCH(BU$3,Команды!$A$2:$A$7500,0),$E48+2)=Команды!$AJ$3,TRUE,FALSE),IF(INDEX(Команды!$A$2:$AN$7500,MATCH(BU$3,Команды!$A$2:$A$7500,0),$E48+2)=Команды!$AJ$4,TRUE,FALSE),IF(INDEX(Команды!$A$2:$AN$7500,MATCH(BU$3,Команды!$A$2:$A$7500,0),$E48+2)=Команды!$AJ$5,TRUE,FALSE),IF(INDEX(Команды!$A$2:$AN$7500,MATCH(BU$3,Команды!$A$2:$A$7500,0),$E48+2)=Команды!$AJ$6,TRUE,FALSE),IF(INDEX(Команды!$A$2:$AN$7500,MATCH(BU$3,Команды!$A$2:$A$7500,0),$E48+2)=Команды!$AJ$7,TRUE,FALSE),IF(INDEX(Команды!$A$2:$AN$7500,MATCH(BU$3,Команды!$A$2:$A$7500,0),$E48+2)=Команды!$AJ$8,TRUE,FALSE),IF(INDEX(Команды!$A$2:$AN$7500,MATCH(BU$3,Команды!$A$2:$A$7500,0),$E48+2)=Команды!$AJ$9,TRUE,FALSE),IF(INDEX(Команды!$A$2:$AN$7500,MATCH(BU$3,Команды!$A$2:$A$7500,0),$E48+2)=Команды!$AJ$10,TRUE,FALSE),IF(INDEX(Команды!$A$2:$AN$7500,MATCH(BU$3,Команды!$A$2:$A$7500,0),$E48+2)=Команды!$AJ$11,TRUE,FALSE),IF(INDEX(Команды!$A$2:$AN$7500,MATCH(BU$3,Команды!$A$2:$A$7500,0),$E48+2)=Команды!$AJ$12,TRUE,FALSE),IF(INDEX(Команды!$A$2:$AN$7500,MATCH(BU$3,Команды!$A$2:$A$7500,0),$E48+2)=Команды!$AJ$13,TRUE,FALSE),IF(INDEX(Команды!$A$2:$AN$7500,MATCH(BU$3,Команды!$A$2:$A$7500,0),$E48+2)=Команды!$AJ$14,TRUE,FALSE),IF(INDEX(Команды!$A$2:$AN$7500,MATCH(BU$3,Команды!$A$2:$A$7500,0),$E48+2)=Команды!$AJ$15,TRUE,FALSE),IF(INDEX(Команды!$A$2:$AN$7500,MATCH(BU$3,Команды!$A$2:$A$7500,0),$E48+2)=Команды!$AJ$16,TRUE,FALSE),,IF(INDEX(Команды!$A$2:$AN$7500,MATCH(BU$3,Команды!$A$2:$A$7500,0),$E48+2)=Команды!$AJ$17,TRUE,FALSE),,IF(INDEX(Команды!$A$2:$AN$7500,MATCH(BU$3,Команды!$A$2:$A$7500,0),$E48+2)=Команды!$AJ$18,TRUE,FALSE),,IF(INDEX(Команды!$A$2:$AN$7500,MATCH(BU$3,Команды!$A$2:$A$7500,0),$E48+2)=Команды!$AJ$19,TRUE,FALSE)),INDEX(Команды!$AJ$2:$AK$19,MATCH(INDEX(Команды!$A$2:$AN$7500,MATCH(BU$3,Команды!$A$2:$A$7500,0),$E48+2),Команды!$AJ$2:$AJ$19,0),2),0)</f>
        <v>В</v>
      </c>
      <c r="BV48" s="175" t="str">
        <f>IF(OR(IF(INDEX(Команды!$A$2:$AN$7500,MATCH(BU$3,Команды!$A$2:$A$7500,0),$E48+2)=Команды!$AJ$2,TRUE,FALSE),IF(INDEX(Команды!$A$2:$AN$7500,MATCH(BU$3,Команды!$A$2:$A$7500,0),$E48+2)=Команды!$AJ$3,TRUE,FALSE),IF(INDEX(Команды!$A$2:$AN$7500,MATCH(BU$3,Команды!$A$2:$A$7500,0),$E48+2)=Команды!$AJ$4,TRUE,FALSE),IF(INDEX(Команды!$A$2:$AN$7500,MATCH(BU$3,Команды!$A$2:$A$7500,0),$E48+2)=Команды!$AJ$5,TRUE,FALSE),IF(INDEX(Команды!$A$2:$AN$7500,MATCH(BU$3,Команды!$A$2:$A$7500,0),$E48+2)=Команды!$AJ$6,TRUE,FALSE),IF(INDEX(Команды!$A$2:$AN$7500,MATCH(BU$3,Команды!$A$2:$A$7500,0),$E48+2)=Команды!$AJ$7,TRUE,FALSE),IF(INDEX(Команды!$A$2:$AN$7500,MATCH(BU$3,Команды!$A$2:$A$7500,0),$E48+2)=Команды!$AJ$8,TRUE,FALSE),IF(INDEX(Команды!$A$2:$AN$7500,MATCH(BU$3,Команды!$A$2:$A$7500,0),$E48+2)=Команды!$AJ$9,TRUE,FALSE),IF(INDEX(Команды!$A$2:$AN$7500,MATCH(BU$3,Команды!$A$2:$A$7500,0),$E48+2)=Команды!$AJ$10,TRUE,FALSE),IF(INDEX(Команды!$A$2:$AN$7500,MATCH(BU$3,Команды!$A$2:$A$7500,0),$E48+2)=Команды!$AJ$11,TRUE,FALSE),IF(INDEX(Команды!$A$2:$AN$7500,MATCH(BU$3,Команды!$A$2:$A$7500,0),$E48+2)=Команды!$AJ$12,TRUE,FALSE),IF(INDEX(Команды!$A$2:$AN$7500,MATCH(BU$3,Команды!$A$2:$A$7500,0),$E48+2)=Команды!$AJ$13,TRUE,FALSE),IF(INDEX(Команды!$A$2:$AN$7500,MATCH(BU$3,Команды!$A$2:$A$7500,0),$E48+2)=Команды!$AJ$14,TRUE,FALSE),IF(INDEX(Команды!$A$2:$AN$7500,MATCH(BU$3,Команды!$A$2:$A$7500,0),$E48+2)=Команды!$AJ$15,TRUE,FALSE),IF(INDEX(Команды!$A$2:$AN$7500,MATCH(BU$3,Команды!$A$2:$A$7500,0),$E48+2)=Команды!$AJ$16,TRUE,FALSE),IF(INDEX(Команды!$A$2:$AN$7500,MATCH(BU$3,Команды!$A$2:$A$7500,0),$E48+2)=Команды!$AJ$17,TRUE,FALSE),IF(INDEX(Команды!$A$2:$AN$7500,MATCH(BU$3,Команды!$A$2:$A$7500,0),$E48+2)=Команды!$AJ$18,TRUE,FALSE),IF(INDEX(Команды!$A$2:$AN$7500,MATCH(BU$3,Команды!$A$2:$A$7500,0),$E48+2)=Команды!$AJ$19,TRUE,FALSE)),INDEX(Команды!$AJ$2:$AL$19,MATCH(INDEX(Команды!$A$2:$AN$7500,MATCH(BU$3,Команды!$A$2:$A$7500,0),$E48+2),Команды!$AJ$2:$AJ$19,0),3),0)</f>
        <v>В</v>
      </c>
      <c r="BW48" s="342"/>
      <c r="BX48" s="174" t="str">
        <f>IF(OR(IF(INDEX(Команды!$A$2:$AN$7500,MATCH(BX$3,Команды!$A$2:$A$7500,0),$E48+2)=Команды!$AJ$2,TRUE,FALSE),IF(INDEX(Команды!$A$2:$AN$7500,MATCH(BX$3,Команды!$A$2:$A$7500,0),$E48+2)=Команды!$AJ$3,TRUE,FALSE),IF(INDEX(Команды!$A$2:$AN$7500,MATCH(BX$3,Команды!$A$2:$A$7500,0),$E48+2)=Команды!$AJ$4,TRUE,FALSE),IF(INDEX(Команды!$A$2:$AN$7500,MATCH(BX$3,Команды!$A$2:$A$7500,0),$E48+2)=Команды!$AJ$5,TRUE,FALSE),IF(INDEX(Команды!$A$2:$AN$7500,MATCH(BX$3,Команды!$A$2:$A$7500,0),$E48+2)=Команды!$AJ$6,TRUE,FALSE),IF(INDEX(Команды!$A$2:$AN$7500,MATCH(BX$3,Команды!$A$2:$A$7500,0),$E48+2)=Команды!$AJ$7,TRUE,FALSE),IF(INDEX(Команды!$A$2:$AN$7500,MATCH(BX$3,Команды!$A$2:$A$7500,0),$E48+2)=Команды!$AJ$8,TRUE,FALSE),IF(INDEX(Команды!$A$2:$AN$7500,MATCH(BX$3,Команды!$A$2:$A$7500,0),$E48+2)=Команды!$AJ$9,TRUE,FALSE),IF(INDEX(Команды!$A$2:$AN$7500,MATCH(BX$3,Команды!$A$2:$A$7500,0),$E48+2)=Команды!$AJ$10,TRUE,FALSE),IF(INDEX(Команды!$A$2:$AN$7500,MATCH(BX$3,Команды!$A$2:$A$7500,0),$E48+2)=Команды!$AJ$11,TRUE,FALSE),IF(INDEX(Команды!$A$2:$AN$7500,MATCH(BX$3,Команды!$A$2:$A$7500,0),$E48+2)=Команды!$AJ$12,TRUE,FALSE),IF(INDEX(Команды!$A$2:$AN$7500,MATCH(BX$3,Команды!$A$2:$A$7500,0),$E48+2)=Команды!$AJ$13,TRUE,FALSE),IF(INDEX(Команды!$A$2:$AN$7500,MATCH(BX$3,Команды!$A$2:$A$7500,0),$E48+2)=Команды!$AJ$14,TRUE,FALSE),IF(INDEX(Команды!$A$2:$AN$7500,MATCH(BX$3,Команды!$A$2:$A$7500,0),$E48+2)=Команды!$AJ$15,TRUE,FALSE),IF(INDEX(Команды!$A$2:$AN$7500,MATCH(BX$3,Команды!$A$2:$A$7500,0),$E48+2)=Команды!$AJ$16,TRUE,FALSE),,IF(INDEX(Команды!$A$2:$AN$7500,MATCH(BX$3,Команды!$A$2:$A$7500,0),$E48+2)=Команды!$AJ$17,TRUE,FALSE),,IF(INDEX(Команды!$A$2:$AN$7500,MATCH(BX$3,Команды!$A$2:$A$7500,0),$E48+2)=Команды!$AJ$18,TRUE,FALSE),,IF(INDEX(Команды!$A$2:$AN$7500,MATCH(BX$3,Команды!$A$2:$A$7500,0),$E48+2)=Команды!$AJ$19,TRUE,FALSE)),INDEX(Команды!$AJ$2:$AK$19,MATCH(INDEX(Команды!$A$2:$AN$7500,MATCH(BX$3,Команды!$A$2:$A$7500,0),$E48+2),Команды!$AJ$2:$AJ$19,0),2),0)</f>
        <v>В</v>
      </c>
      <c r="BY48" s="175" t="str">
        <f>IF(OR(IF(INDEX(Команды!$A$2:$AN$7500,MATCH(BX$3,Команды!$A$2:$A$7500,0),$E48+2)=Команды!$AJ$2,TRUE,FALSE),IF(INDEX(Команды!$A$2:$AN$7500,MATCH(BX$3,Команды!$A$2:$A$7500,0),$E48+2)=Команды!$AJ$3,TRUE,FALSE),IF(INDEX(Команды!$A$2:$AN$7500,MATCH(BX$3,Команды!$A$2:$A$7500,0),$E48+2)=Команды!$AJ$4,TRUE,FALSE),IF(INDEX(Команды!$A$2:$AN$7500,MATCH(BX$3,Команды!$A$2:$A$7500,0),$E48+2)=Команды!$AJ$5,TRUE,FALSE),IF(INDEX(Команды!$A$2:$AN$7500,MATCH(BX$3,Команды!$A$2:$A$7500,0),$E48+2)=Команды!$AJ$6,TRUE,FALSE),IF(INDEX(Команды!$A$2:$AN$7500,MATCH(BX$3,Команды!$A$2:$A$7500,0),$E48+2)=Команды!$AJ$7,TRUE,FALSE),IF(INDEX(Команды!$A$2:$AN$7500,MATCH(BX$3,Команды!$A$2:$A$7500,0),$E48+2)=Команды!$AJ$8,TRUE,FALSE),IF(INDEX(Команды!$A$2:$AN$7500,MATCH(BX$3,Команды!$A$2:$A$7500,0),$E48+2)=Команды!$AJ$9,TRUE,FALSE),IF(INDEX(Команды!$A$2:$AN$7500,MATCH(BX$3,Команды!$A$2:$A$7500,0),$E48+2)=Команды!$AJ$10,TRUE,FALSE),IF(INDEX(Команды!$A$2:$AN$7500,MATCH(BX$3,Команды!$A$2:$A$7500,0),$E48+2)=Команды!$AJ$11,TRUE,FALSE),IF(INDEX(Команды!$A$2:$AN$7500,MATCH(BX$3,Команды!$A$2:$A$7500,0),$E48+2)=Команды!$AJ$12,TRUE,FALSE),IF(INDEX(Команды!$A$2:$AN$7500,MATCH(BX$3,Команды!$A$2:$A$7500,0),$E48+2)=Команды!$AJ$13,TRUE,FALSE),IF(INDEX(Команды!$A$2:$AN$7500,MATCH(BX$3,Команды!$A$2:$A$7500,0),$E48+2)=Команды!$AJ$14,TRUE,FALSE),IF(INDEX(Команды!$A$2:$AN$7500,MATCH(BX$3,Команды!$A$2:$A$7500,0),$E48+2)=Команды!$AJ$15,TRUE,FALSE),IF(INDEX(Команды!$A$2:$AN$7500,MATCH(BX$3,Команды!$A$2:$A$7500,0),$E48+2)=Команды!$AJ$16,TRUE,FALSE),IF(INDEX(Команды!$A$2:$AN$7500,MATCH(BX$3,Команды!$A$2:$A$7500,0),$E48+2)=Команды!$AJ$17,TRUE,FALSE),IF(INDEX(Команды!$A$2:$AN$7500,MATCH(BX$3,Команды!$A$2:$A$7500,0),$E48+2)=Команды!$AJ$18,TRUE,FALSE),IF(INDEX(Команды!$A$2:$AN$7500,MATCH(BX$3,Команды!$A$2:$A$7500,0),$E48+2)=Команды!$AJ$19,TRUE,FALSE)),INDEX(Команды!$AJ$2:$AL$19,MATCH(INDEX(Команды!$A$2:$AN$7500,MATCH(BX$3,Команды!$A$2:$A$7500,0),$E48+2),Команды!$AJ$2:$AJ$19,0),3),0)</f>
        <v>В</v>
      </c>
      <c r="BZ48" s="342"/>
      <c r="CA48" s="174" t="str">
        <f>IF(OR(IF(INDEX(Команды!$A$2:$AN$7500,MATCH(CA$3,Команды!$A$2:$A$7500,0),$E48+2)=Команды!$AJ$2,TRUE,FALSE),IF(INDEX(Команды!$A$2:$AN$7500,MATCH(CA$3,Команды!$A$2:$A$7500,0),$E48+2)=Команды!$AJ$3,TRUE,FALSE),IF(INDEX(Команды!$A$2:$AN$7500,MATCH(CA$3,Команды!$A$2:$A$7500,0),$E48+2)=Команды!$AJ$4,TRUE,FALSE),IF(INDEX(Команды!$A$2:$AN$7500,MATCH(CA$3,Команды!$A$2:$A$7500,0),$E48+2)=Команды!$AJ$5,TRUE,FALSE),IF(INDEX(Команды!$A$2:$AN$7500,MATCH(CA$3,Команды!$A$2:$A$7500,0),$E48+2)=Команды!$AJ$6,TRUE,FALSE),IF(INDEX(Команды!$A$2:$AN$7500,MATCH(CA$3,Команды!$A$2:$A$7500,0),$E48+2)=Команды!$AJ$7,TRUE,FALSE),IF(INDEX(Команды!$A$2:$AN$7500,MATCH(CA$3,Команды!$A$2:$A$7500,0),$E48+2)=Команды!$AJ$8,TRUE,FALSE),IF(INDEX(Команды!$A$2:$AN$7500,MATCH(CA$3,Команды!$A$2:$A$7500,0),$E48+2)=Команды!$AJ$9,TRUE,FALSE),IF(INDEX(Команды!$A$2:$AN$7500,MATCH(CA$3,Команды!$A$2:$A$7500,0),$E48+2)=Команды!$AJ$10,TRUE,FALSE),IF(INDEX(Команды!$A$2:$AN$7500,MATCH(CA$3,Команды!$A$2:$A$7500,0),$E48+2)=Команды!$AJ$11,TRUE,FALSE),IF(INDEX(Команды!$A$2:$AN$7500,MATCH(CA$3,Команды!$A$2:$A$7500,0),$E48+2)=Команды!$AJ$12,TRUE,FALSE),IF(INDEX(Команды!$A$2:$AN$7500,MATCH(CA$3,Команды!$A$2:$A$7500,0),$E48+2)=Команды!$AJ$13,TRUE,FALSE),IF(INDEX(Команды!$A$2:$AN$7500,MATCH(CA$3,Команды!$A$2:$A$7500,0),$E48+2)=Команды!$AJ$14,TRUE,FALSE),IF(INDEX(Команды!$A$2:$AN$7500,MATCH(CA$3,Команды!$A$2:$A$7500,0),$E48+2)=Команды!$AJ$15,TRUE,FALSE),IF(INDEX(Команды!$A$2:$AN$7500,MATCH(CA$3,Команды!$A$2:$A$7500,0),$E48+2)=Команды!$AJ$16,TRUE,FALSE),,IF(INDEX(Команды!$A$2:$AN$7500,MATCH(CA$3,Команды!$A$2:$A$7500,0),$E48+2)=Команды!$AJ$17,TRUE,FALSE),,IF(INDEX(Команды!$A$2:$AN$7500,MATCH(CA$3,Команды!$A$2:$A$7500,0),$E48+2)=Команды!$AJ$18,TRUE,FALSE),,IF(INDEX(Команды!$A$2:$AN$7500,MATCH(CA$3,Команды!$A$2:$A$7500,0),$E48+2)=Команды!$AJ$19,TRUE,FALSE)),INDEX(Команды!$AJ$2:$AK$19,MATCH(INDEX(Команды!$A$2:$AN$7500,MATCH(CA$3,Команды!$A$2:$A$7500,0),$E48+2),Команды!$AJ$2:$AJ$19,0),2),0)</f>
        <v>В</v>
      </c>
      <c r="CB48" s="175" t="str">
        <f>IF(OR(IF(INDEX(Команды!$A$2:$AN$7500,MATCH(CA$3,Команды!$A$2:$A$7500,0),$E48+2)=Команды!$AJ$2,TRUE,FALSE),IF(INDEX(Команды!$A$2:$AN$7500,MATCH(CA$3,Команды!$A$2:$A$7500,0),$E48+2)=Команды!$AJ$3,TRUE,FALSE),IF(INDEX(Команды!$A$2:$AN$7500,MATCH(CA$3,Команды!$A$2:$A$7500,0),$E48+2)=Команды!$AJ$4,TRUE,FALSE),IF(INDEX(Команды!$A$2:$AN$7500,MATCH(CA$3,Команды!$A$2:$A$7500,0),$E48+2)=Команды!$AJ$5,TRUE,FALSE),IF(INDEX(Команды!$A$2:$AN$7500,MATCH(CA$3,Команды!$A$2:$A$7500,0),$E48+2)=Команды!$AJ$6,TRUE,FALSE),IF(INDEX(Команды!$A$2:$AN$7500,MATCH(CA$3,Команды!$A$2:$A$7500,0),$E48+2)=Команды!$AJ$7,TRUE,FALSE),IF(INDEX(Команды!$A$2:$AN$7500,MATCH(CA$3,Команды!$A$2:$A$7500,0),$E48+2)=Команды!$AJ$8,TRUE,FALSE),IF(INDEX(Команды!$A$2:$AN$7500,MATCH(CA$3,Команды!$A$2:$A$7500,0),$E48+2)=Команды!$AJ$9,TRUE,FALSE),IF(INDEX(Команды!$A$2:$AN$7500,MATCH(CA$3,Команды!$A$2:$A$7500,0),$E48+2)=Команды!$AJ$10,TRUE,FALSE),IF(INDEX(Команды!$A$2:$AN$7500,MATCH(CA$3,Команды!$A$2:$A$7500,0),$E48+2)=Команды!$AJ$11,TRUE,FALSE),IF(INDEX(Команды!$A$2:$AN$7500,MATCH(CA$3,Команды!$A$2:$A$7500,0),$E48+2)=Команды!$AJ$12,TRUE,FALSE),IF(INDEX(Команды!$A$2:$AN$7500,MATCH(CA$3,Команды!$A$2:$A$7500,0),$E48+2)=Команды!$AJ$13,TRUE,FALSE),IF(INDEX(Команды!$A$2:$AN$7500,MATCH(CA$3,Команды!$A$2:$A$7500,0),$E48+2)=Команды!$AJ$14,TRUE,FALSE),IF(INDEX(Команды!$A$2:$AN$7500,MATCH(CA$3,Команды!$A$2:$A$7500,0),$E48+2)=Команды!$AJ$15,TRUE,FALSE),IF(INDEX(Команды!$A$2:$AN$7500,MATCH(CA$3,Команды!$A$2:$A$7500,0),$E48+2)=Команды!$AJ$16,TRUE,FALSE),IF(INDEX(Команды!$A$2:$AN$7500,MATCH(CA$3,Команды!$A$2:$A$7500,0),$E48+2)=Команды!$AJ$17,TRUE,FALSE),IF(INDEX(Команды!$A$2:$AN$7500,MATCH(CA$3,Команды!$A$2:$A$7500,0),$E48+2)=Команды!$AJ$18,TRUE,FALSE),IF(INDEX(Команды!$A$2:$AN$7500,MATCH(CA$3,Команды!$A$2:$A$7500,0),$E48+2)=Команды!$AJ$19,TRUE,FALSE)),INDEX(Команды!$AJ$2:$AL$19,MATCH(INDEX(Команды!$A$2:$AN$7500,MATCH(CA$3,Команды!$A$2:$A$7500,0),$E48+2),Команды!$AJ$2:$AJ$19,0),3),0)</f>
        <v>В</v>
      </c>
      <c r="CC48" s="342"/>
      <c r="CD48" s="174" t="str">
        <f>IF(OR(IF(INDEX(Команды!$A$2:$AN$7500,MATCH(CD$3,Команды!$A$2:$A$7500,0),$E48+2)=Команды!$AJ$2,TRUE,FALSE),IF(INDEX(Команды!$A$2:$AN$7500,MATCH(CD$3,Команды!$A$2:$A$7500,0),$E48+2)=Команды!$AJ$3,TRUE,FALSE),IF(INDEX(Команды!$A$2:$AN$7500,MATCH(CD$3,Команды!$A$2:$A$7500,0),$E48+2)=Команды!$AJ$4,TRUE,FALSE),IF(INDEX(Команды!$A$2:$AN$7500,MATCH(CD$3,Команды!$A$2:$A$7500,0),$E48+2)=Команды!$AJ$5,TRUE,FALSE),IF(INDEX(Команды!$A$2:$AN$7500,MATCH(CD$3,Команды!$A$2:$A$7500,0),$E48+2)=Команды!$AJ$6,TRUE,FALSE),IF(INDEX(Команды!$A$2:$AN$7500,MATCH(CD$3,Команды!$A$2:$A$7500,0),$E48+2)=Команды!$AJ$7,TRUE,FALSE),IF(INDEX(Команды!$A$2:$AN$7500,MATCH(CD$3,Команды!$A$2:$A$7500,0),$E48+2)=Команды!$AJ$8,TRUE,FALSE),IF(INDEX(Команды!$A$2:$AN$7500,MATCH(CD$3,Команды!$A$2:$A$7500,0),$E48+2)=Команды!$AJ$9,TRUE,FALSE),IF(INDEX(Команды!$A$2:$AN$7500,MATCH(CD$3,Команды!$A$2:$A$7500,0),$E48+2)=Команды!$AJ$10,TRUE,FALSE),IF(INDEX(Команды!$A$2:$AN$7500,MATCH(CD$3,Команды!$A$2:$A$7500,0),$E48+2)=Команды!$AJ$11,TRUE,FALSE),IF(INDEX(Команды!$A$2:$AN$7500,MATCH(CD$3,Команды!$A$2:$A$7500,0),$E48+2)=Команды!$AJ$12,TRUE,FALSE),IF(INDEX(Команды!$A$2:$AN$7500,MATCH(CD$3,Команды!$A$2:$A$7500,0),$E48+2)=Команды!$AJ$13,TRUE,FALSE),IF(INDEX(Команды!$A$2:$AN$7500,MATCH(CD$3,Команды!$A$2:$A$7500,0),$E48+2)=Команды!$AJ$14,TRUE,FALSE),IF(INDEX(Команды!$A$2:$AN$7500,MATCH(CD$3,Команды!$A$2:$A$7500,0),$E48+2)=Команды!$AJ$15,TRUE,FALSE),IF(INDEX(Команды!$A$2:$AN$7500,MATCH(CD$3,Команды!$A$2:$A$7500,0),$E48+2)=Команды!$AJ$16,TRUE,FALSE),,IF(INDEX(Команды!$A$2:$AN$7500,MATCH(CD$3,Команды!$A$2:$A$7500,0),$E48+2)=Команды!$AJ$17,TRUE,FALSE),,IF(INDEX(Команды!$A$2:$AN$7500,MATCH(CD$3,Команды!$A$2:$A$7500,0),$E48+2)=Команды!$AJ$18,TRUE,FALSE),,IF(INDEX(Команды!$A$2:$AN$7500,MATCH(CD$3,Команды!$A$2:$A$7500,0),$E48+2)=Команды!$AJ$19,TRUE,FALSE)),INDEX(Команды!$AJ$2:$AK$19,MATCH(INDEX(Команды!$A$2:$AN$7500,MATCH(CD$3,Команды!$A$2:$A$7500,0),$E48+2),Команды!$AJ$2:$AJ$19,0),2),0)</f>
        <v>В</v>
      </c>
      <c r="CE48" s="175" t="str">
        <f>IF(OR(IF(INDEX(Команды!$A$2:$AN$7500,MATCH(CD$3,Команды!$A$2:$A$7500,0),$E48+2)=Команды!$AJ$2,TRUE,FALSE),IF(INDEX(Команды!$A$2:$AN$7500,MATCH(CD$3,Команды!$A$2:$A$7500,0),$E48+2)=Команды!$AJ$3,TRUE,FALSE),IF(INDEX(Команды!$A$2:$AN$7500,MATCH(CD$3,Команды!$A$2:$A$7500,0),$E48+2)=Команды!$AJ$4,TRUE,FALSE),IF(INDEX(Команды!$A$2:$AN$7500,MATCH(CD$3,Команды!$A$2:$A$7500,0),$E48+2)=Команды!$AJ$5,TRUE,FALSE),IF(INDEX(Команды!$A$2:$AN$7500,MATCH(CD$3,Команды!$A$2:$A$7500,0),$E48+2)=Команды!$AJ$6,TRUE,FALSE),IF(INDEX(Команды!$A$2:$AN$7500,MATCH(CD$3,Команды!$A$2:$A$7500,0),$E48+2)=Команды!$AJ$7,TRUE,FALSE),IF(INDEX(Команды!$A$2:$AN$7500,MATCH(CD$3,Команды!$A$2:$A$7500,0),$E48+2)=Команды!$AJ$8,TRUE,FALSE),IF(INDEX(Команды!$A$2:$AN$7500,MATCH(CD$3,Команды!$A$2:$A$7500,0),$E48+2)=Команды!$AJ$9,TRUE,FALSE),IF(INDEX(Команды!$A$2:$AN$7500,MATCH(CD$3,Команды!$A$2:$A$7500,0),$E48+2)=Команды!$AJ$10,TRUE,FALSE),IF(INDEX(Команды!$A$2:$AN$7500,MATCH(CD$3,Команды!$A$2:$A$7500,0),$E48+2)=Команды!$AJ$11,TRUE,FALSE),IF(INDEX(Команды!$A$2:$AN$7500,MATCH(CD$3,Команды!$A$2:$A$7500,0),$E48+2)=Команды!$AJ$12,TRUE,FALSE),IF(INDEX(Команды!$A$2:$AN$7500,MATCH(CD$3,Команды!$A$2:$A$7500,0),$E48+2)=Команды!$AJ$13,TRUE,FALSE),IF(INDEX(Команды!$A$2:$AN$7500,MATCH(CD$3,Команды!$A$2:$A$7500,0),$E48+2)=Команды!$AJ$14,TRUE,FALSE),IF(INDEX(Команды!$A$2:$AN$7500,MATCH(CD$3,Команды!$A$2:$A$7500,0),$E48+2)=Команды!$AJ$15,TRUE,FALSE),IF(INDEX(Команды!$A$2:$AN$7500,MATCH(CD$3,Команды!$A$2:$A$7500,0),$E48+2)=Команды!$AJ$16,TRUE,FALSE),IF(INDEX(Команды!$A$2:$AN$7500,MATCH(CD$3,Команды!$A$2:$A$7500,0),$E48+2)=Команды!$AJ$17,TRUE,FALSE),IF(INDEX(Команды!$A$2:$AN$7500,MATCH(CD$3,Команды!$A$2:$A$7500,0),$E48+2)=Команды!$AJ$18,TRUE,FALSE),IF(INDEX(Команды!$A$2:$AN$7500,MATCH(CD$3,Команды!$A$2:$A$7500,0),$E48+2)=Команды!$AJ$19,TRUE,FALSE)),INDEX(Команды!$AJ$2:$AL$19,MATCH(INDEX(Команды!$A$2:$AN$7500,MATCH(CD$3,Команды!$A$2:$A$7500,0),$E48+2),Команды!$AJ$2:$AJ$19,0),3),0)</f>
        <v>В</v>
      </c>
      <c r="CF48" s="342"/>
      <c r="CG48" s="174">
        <f>IF(OR(IF(INDEX(Команды!$A$2:$AN$7500,MATCH(CG$3,Команды!$A$2:$A$7500,0),$E48+2)=Команды!$AJ$2,TRUE,FALSE),IF(INDEX(Команды!$A$2:$AN$7500,MATCH(CG$3,Команды!$A$2:$A$7500,0),$E48+2)=Команды!$AJ$3,TRUE,FALSE),IF(INDEX(Команды!$A$2:$AN$7500,MATCH(CG$3,Команды!$A$2:$A$7500,0),$E48+2)=Команды!$AJ$4,TRUE,FALSE),IF(INDEX(Команды!$A$2:$AN$7500,MATCH(CG$3,Команды!$A$2:$A$7500,0),$E48+2)=Команды!$AJ$5,TRUE,FALSE),IF(INDEX(Команды!$A$2:$AN$7500,MATCH(CG$3,Команды!$A$2:$A$7500,0),$E48+2)=Команды!$AJ$6,TRUE,FALSE),IF(INDEX(Команды!$A$2:$AN$7500,MATCH(CG$3,Команды!$A$2:$A$7500,0),$E48+2)=Команды!$AJ$7,TRUE,FALSE),IF(INDEX(Команды!$A$2:$AN$7500,MATCH(CG$3,Команды!$A$2:$A$7500,0),$E48+2)=Команды!$AJ$8,TRUE,FALSE),IF(INDEX(Команды!$A$2:$AN$7500,MATCH(CG$3,Команды!$A$2:$A$7500,0),$E48+2)=Команды!$AJ$9,TRUE,FALSE),IF(INDEX(Команды!$A$2:$AN$7500,MATCH(CG$3,Команды!$A$2:$A$7500,0),$E48+2)=Команды!$AJ$10,TRUE,FALSE),IF(INDEX(Команды!$A$2:$AN$7500,MATCH(CG$3,Команды!$A$2:$A$7500,0),$E48+2)=Команды!$AJ$11,TRUE,FALSE),IF(INDEX(Команды!$A$2:$AN$7500,MATCH(CG$3,Команды!$A$2:$A$7500,0),$E48+2)=Команды!$AJ$12,TRUE,FALSE),IF(INDEX(Команды!$A$2:$AN$7500,MATCH(CG$3,Команды!$A$2:$A$7500,0),$E48+2)=Команды!$AJ$13,TRUE,FALSE),IF(INDEX(Команды!$A$2:$AN$7500,MATCH(CG$3,Команды!$A$2:$A$7500,0),$E48+2)=Команды!$AJ$14,TRUE,FALSE),IF(INDEX(Команды!$A$2:$AN$7500,MATCH(CG$3,Команды!$A$2:$A$7500,0),$E48+2)=Команды!$AJ$15,TRUE,FALSE),IF(INDEX(Команды!$A$2:$AN$7500,MATCH(CG$3,Команды!$A$2:$A$7500,0),$E48+2)=Команды!$AJ$16,TRUE,FALSE),,IF(INDEX(Команды!$A$2:$AN$7500,MATCH(CG$3,Команды!$A$2:$A$7500,0),$E48+2)=Команды!$AJ$17,TRUE,FALSE),,IF(INDEX(Команды!$A$2:$AN$7500,MATCH(CG$3,Команды!$A$2:$A$7500,0),$E48+2)=Команды!$AJ$18,TRUE,FALSE),,IF(INDEX(Команды!$A$2:$AN$7500,MATCH(CG$3,Команды!$A$2:$A$7500,0),$E48+2)=Команды!$AJ$19,TRUE,FALSE)),INDEX(Команды!$AJ$2:$AK$19,MATCH(INDEX(Команды!$A$2:$AN$7500,MATCH(CG$3,Команды!$A$2:$A$7500,0),$E48+2),Команды!$AJ$2:$AJ$19,0),2),0)</f>
        <v>0.5</v>
      </c>
      <c r="CH48" s="175">
        <f>IF(OR(IF(INDEX(Команды!$A$2:$AN$7500,MATCH(CG$3,Команды!$A$2:$A$7500,0),$E48+2)=Команды!$AJ$2,TRUE,FALSE),IF(INDEX(Команды!$A$2:$AN$7500,MATCH(CG$3,Команды!$A$2:$A$7500,0),$E48+2)=Команды!$AJ$3,TRUE,FALSE),IF(INDEX(Команды!$A$2:$AN$7500,MATCH(CG$3,Команды!$A$2:$A$7500,0),$E48+2)=Команды!$AJ$4,TRUE,FALSE),IF(INDEX(Команды!$A$2:$AN$7500,MATCH(CG$3,Команды!$A$2:$A$7500,0),$E48+2)=Команды!$AJ$5,TRUE,FALSE),IF(INDEX(Команды!$A$2:$AN$7500,MATCH(CG$3,Команды!$A$2:$A$7500,0),$E48+2)=Команды!$AJ$6,TRUE,FALSE),IF(INDEX(Команды!$A$2:$AN$7500,MATCH(CG$3,Команды!$A$2:$A$7500,0),$E48+2)=Команды!$AJ$7,TRUE,FALSE),IF(INDEX(Команды!$A$2:$AN$7500,MATCH(CG$3,Команды!$A$2:$A$7500,0),$E48+2)=Команды!$AJ$8,TRUE,FALSE),IF(INDEX(Команды!$A$2:$AN$7500,MATCH(CG$3,Команды!$A$2:$A$7500,0),$E48+2)=Команды!$AJ$9,TRUE,FALSE),IF(INDEX(Команды!$A$2:$AN$7500,MATCH(CG$3,Команды!$A$2:$A$7500,0),$E48+2)=Команды!$AJ$10,TRUE,FALSE),IF(INDEX(Команды!$A$2:$AN$7500,MATCH(CG$3,Команды!$A$2:$A$7500,0),$E48+2)=Команды!$AJ$11,TRUE,FALSE),IF(INDEX(Команды!$A$2:$AN$7500,MATCH(CG$3,Команды!$A$2:$A$7500,0),$E48+2)=Команды!$AJ$12,TRUE,FALSE),IF(INDEX(Команды!$A$2:$AN$7500,MATCH(CG$3,Команды!$A$2:$A$7500,0),$E48+2)=Команды!$AJ$13,TRUE,FALSE),IF(INDEX(Команды!$A$2:$AN$7500,MATCH(CG$3,Команды!$A$2:$A$7500,0),$E48+2)=Команды!$AJ$14,TRUE,FALSE),IF(INDEX(Команды!$A$2:$AN$7500,MATCH(CG$3,Команды!$A$2:$A$7500,0),$E48+2)=Команды!$AJ$15,TRUE,FALSE),IF(INDEX(Команды!$A$2:$AN$7500,MATCH(CG$3,Команды!$A$2:$A$7500,0),$E48+2)=Команды!$AJ$16,TRUE,FALSE),IF(INDEX(Команды!$A$2:$AN$7500,MATCH(CG$3,Команды!$A$2:$A$7500,0),$E48+2)=Команды!$AJ$17,TRUE,FALSE),IF(INDEX(Команды!$A$2:$AN$7500,MATCH(CG$3,Команды!$A$2:$A$7500,0),$E48+2)=Команды!$AJ$18,TRUE,FALSE),IF(INDEX(Команды!$A$2:$AN$7500,MATCH(CG$3,Команды!$A$2:$A$7500,0),$E48+2)=Команды!$AJ$19,TRUE,FALSE)),INDEX(Команды!$AJ$2:$AL$19,MATCH(INDEX(Команды!$A$2:$AN$7500,MATCH(CG$3,Команды!$A$2:$A$7500,0),$E48+2),Команды!$AJ$2:$AJ$19,0),3),0)</f>
        <v>0.95833333333333337</v>
      </c>
      <c r="CI48" s="342"/>
      <c r="CJ48" s="174">
        <f>IF(OR(IF(INDEX(Команды!$A$2:$AN$7500,MATCH(CJ$3,Команды!$A$2:$A$7500,0),$E48+2)=Команды!$AJ$2,TRUE,FALSE),IF(INDEX(Команды!$A$2:$AN$7500,MATCH(CJ$3,Команды!$A$2:$A$7500,0),$E48+2)=Команды!$AJ$3,TRUE,FALSE),IF(INDEX(Команды!$A$2:$AN$7500,MATCH(CJ$3,Команды!$A$2:$A$7500,0),$E48+2)=Команды!$AJ$4,TRUE,FALSE),IF(INDEX(Команды!$A$2:$AN$7500,MATCH(CJ$3,Команды!$A$2:$A$7500,0),$E48+2)=Команды!$AJ$5,TRUE,FALSE),IF(INDEX(Команды!$A$2:$AN$7500,MATCH(CJ$3,Команды!$A$2:$A$7500,0),$E48+2)=Команды!$AJ$6,TRUE,FALSE),IF(INDEX(Команды!$A$2:$AN$7500,MATCH(CJ$3,Команды!$A$2:$A$7500,0),$E48+2)=Команды!$AJ$7,TRUE,FALSE),IF(INDEX(Команды!$A$2:$AN$7500,MATCH(CJ$3,Команды!$A$2:$A$7500,0),$E48+2)=Команды!$AJ$8,TRUE,FALSE),IF(INDEX(Команды!$A$2:$AN$7500,MATCH(CJ$3,Команды!$A$2:$A$7500,0),$E48+2)=Команды!$AJ$9,TRUE,FALSE),IF(INDEX(Команды!$A$2:$AN$7500,MATCH(CJ$3,Команды!$A$2:$A$7500,0),$E48+2)=Команды!$AJ$10,TRUE,FALSE),IF(INDEX(Команды!$A$2:$AN$7500,MATCH(CJ$3,Команды!$A$2:$A$7500,0),$E48+2)=Команды!$AJ$11,TRUE,FALSE),IF(INDEX(Команды!$A$2:$AN$7500,MATCH(CJ$3,Команды!$A$2:$A$7500,0),$E48+2)=Команды!$AJ$12,TRUE,FALSE),IF(INDEX(Команды!$A$2:$AN$7500,MATCH(CJ$3,Команды!$A$2:$A$7500,0),$E48+2)=Команды!$AJ$13,TRUE,FALSE),IF(INDEX(Команды!$A$2:$AN$7500,MATCH(CJ$3,Команды!$A$2:$A$7500,0),$E48+2)=Команды!$AJ$14,TRUE,FALSE),IF(INDEX(Команды!$A$2:$AN$7500,MATCH(CJ$3,Команды!$A$2:$A$7500,0),$E48+2)=Команды!$AJ$15,TRUE,FALSE),IF(INDEX(Команды!$A$2:$AN$7500,MATCH(CJ$3,Команды!$A$2:$A$7500,0),$E48+2)=Команды!$AJ$16,TRUE,FALSE),,IF(INDEX(Команды!$A$2:$AN$7500,MATCH(CJ$3,Команды!$A$2:$A$7500,0),$E48+2)=Команды!$AJ$17,TRUE,FALSE),,IF(INDEX(Команды!$A$2:$AN$7500,MATCH(CJ$3,Команды!$A$2:$A$7500,0),$E48+2)=Команды!$AJ$18,TRUE,FALSE),,IF(INDEX(Команды!$A$2:$AN$7500,MATCH(CJ$3,Команды!$A$2:$A$7500,0),$E48+2)=Команды!$AJ$19,TRUE,FALSE)),INDEX(Команды!$AJ$2:$AK$19,MATCH(INDEX(Команды!$A$2:$AN$7500,MATCH(CJ$3,Команды!$A$2:$A$7500,0),$E48+2),Команды!$AJ$2:$AJ$19,0),2),0)</f>
        <v>0.5</v>
      </c>
      <c r="CK48" s="175">
        <f>IF(OR(IF(INDEX(Команды!$A$2:$AN$7500,MATCH(CJ$3,Команды!$A$2:$A$7500,0),$E48+2)=Команды!$AJ$2,TRUE,FALSE),IF(INDEX(Команды!$A$2:$AN$7500,MATCH(CJ$3,Команды!$A$2:$A$7500,0),$E48+2)=Команды!$AJ$3,TRUE,FALSE),IF(INDEX(Команды!$A$2:$AN$7500,MATCH(CJ$3,Команды!$A$2:$A$7500,0),$E48+2)=Команды!$AJ$4,TRUE,FALSE),IF(INDEX(Команды!$A$2:$AN$7500,MATCH(CJ$3,Команды!$A$2:$A$7500,0),$E48+2)=Команды!$AJ$5,TRUE,FALSE),IF(INDEX(Команды!$A$2:$AN$7500,MATCH(CJ$3,Команды!$A$2:$A$7500,0),$E48+2)=Команды!$AJ$6,TRUE,FALSE),IF(INDEX(Команды!$A$2:$AN$7500,MATCH(CJ$3,Команды!$A$2:$A$7500,0),$E48+2)=Команды!$AJ$7,TRUE,FALSE),IF(INDEX(Команды!$A$2:$AN$7500,MATCH(CJ$3,Команды!$A$2:$A$7500,0),$E48+2)=Команды!$AJ$8,TRUE,FALSE),IF(INDEX(Команды!$A$2:$AN$7500,MATCH(CJ$3,Команды!$A$2:$A$7500,0),$E48+2)=Команды!$AJ$9,TRUE,FALSE),IF(INDEX(Команды!$A$2:$AN$7500,MATCH(CJ$3,Команды!$A$2:$A$7500,0),$E48+2)=Команды!$AJ$10,TRUE,FALSE),IF(INDEX(Команды!$A$2:$AN$7500,MATCH(CJ$3,Команды!$A$2:$A$7500,0),$E48+2)=Команды!$AJ$11,TRUE,FALSE),IF(INDEX(Команды!$A$2:$AN$7500,MATCH(CJ$3,Команды!$A$2:$A$7500,0),$E48+2)=Команды!$AJ$12,TRUE,FALSE),IF(INDEX(Команды!$A$2:$AN$7500,MATCH(CJ$3,Команды!$A$2:$A$7500,0),$E48+2)=Команды!$AJ$13,TRUE,FALSE),IF(INDEX(Команды!$A$2:$AN$7500,MATCH(CJ$3,Команды!$A$2:$A$7500,0),$E48+2)=Команды!$AJ$14,TRUE,FALSE),IF(INDEX(Команды!$A$2:$AN$7500,MATCH(CJ$3,Команды!$A$2:$A$7500,0),$E48+2)=Команды!$AJ$15,TRUE,FALSE),IF(INDEX(Команды!$A$2:$AN$7500,MATCH(CJ$3,Команды!$A$2:$A$7500,0),$E48+2)=Команды!$AJ$16,TRUE,FALSE),IF(INDEX(Команды!$A$2:$AN$7500,MATCH(CJ$3,Команды!$A$2:$A$7500,0),$E48+2)=Команды!$AJ$17,TRUE,FALSE),IF(INDEX(Команды!$A$2:$AN$7500,MATCH(CJ$3,Команды!$A$2:$A$7500,0),$E48+2)=Команды!$AJ$18,TRUE,FALSE),IF(INDEX(Команды!$A$2:$AN$7500,MATCH(CJ$3,Команды!$A$2:$A$7500,0),$E48+2)=Команды!$AJ$19,TRUE,FALSE)),INDEX(Команды!$AJ$2:$AL$19,MATCH(INDEX(Команды!$A$2:$AN$7500,MATCH(CJ$3,Команды!$A$2:$A$7500,0),$E48+2),Команды!$AJ$2:$AJ$19,0),3),0)</f>
        <v>0.95833333333333337</v>
      </c>
      <c r="CL48" s="342"/>
      <c r="CM48" s="174">
        <f>IF(OR(IF(INDEX(Команды!$A$2:$AN$7500,MATCH(CM$3,Команды!$A$2:$A$7500,0),$E48+2)=Команды!$AJ$2,TRUE,FALSE),IF(INDEX(Команды!$A$2:$AN$7500,MATCH(CM$3,Команды!$A$2:$A$7500,0),$E48+2)=Команды!$AJ$3,TRUE,FALSE),IF(INDEX(Команды!$A$2:$AN$7500,MATCH(CM$3,Команды!$A$2:$A$7500,0),$E48+2)=Команды!$AJ$4,TRUE,FALSE),IF(INDEX(Команды!$A$2:$AN$7500,MATCH(CM$3,Команды!$A$2:$A$7500,0),$E48+2)=Команды!$AJ$5,TRUE,FALSE),IF(INDEX(Команды!$A$2:$AN$7500,MATCH(CM$3,Команды!$A$2:$A$7500,0),$E48+2)=Команды!$AJ$6,TRUE,FALSE),IF(INDEX(Команды!$A$2:$AN$7500,MATCH(CM$3,Команды!$A$2:$A$7500,0),$E48+2)=Команды!$AJ$7,TRUE,FALSE),IF(INDEX(Команды!$A$2:$AN$7500,MATCH(CM$3,Команды!$A$2:$A$7500,0),$E48+2)=Команды!$AJ$8,TRUE,FALSE),IF(INDEX(Команды!$A$2:$AN$7500,MATCH(CM$3,Команды!$A$2:$A$7500,0),$E48+2)=Команды!$AJ$9,TRUE,FALSE),IF(INDEX(Команды!$A$2:$AN$7500,MATCH(CM$3,Команды!$A$2:$A$7500,0),$E48+2)=Команды!$AJ$10,TRUE,FALSE),IF(INDEX(Команды!$A$2:$AN$7500,MATCH(CM$3,Команды!$A$2:$A$7500,0),$E48+2)=Команды!$AJ$11,TRUE,FALSE),IF(INDEX(Команды!$A$2:$AN$7500,MATCH(CM$3,Команды!$A$2:$A$7500,0),$E48+2)=Команды!$AJ$12,TRUE,FALSE),IF(INDEX(Команды!$A$2:$AN$7500,MATCH(CM$3,Команды!$A$2:$A$7500,0),$E48+2)=Команды!$AJ$13,TRUE,FALSE),IF(INDEX(Команды!$A$2:$AN$7500,MATCH(CM$3,Команды!$A$2:$A$7500,0),$E48+2)=Команды!$AJ$14,TRUE,FALSE),IF(INDEX(Команды!$A$2:$AN$7500,MATCH(CM$3,Команды!$A$2:$A$7500,0),$E48+2)=Команды!$AJ$15,TRUE,FALSE),IF(INDEX(Команды!$A$2:$AN$7500,MATCH(CM$3,Команды!$A$2:$A$7500,0),$E48+2)=Команды!$AJ$16,TRUE,FALSE),,IF(INDEX(Команды!$A$2:$AN$7500,MATCH(CM$3,Команды!$A$2:$A$7500,0),$E48+2)=Команды!$AJ$17,TRUE,FALSE),,IF(INDEX(Команды!$A$2:$AN$7500,MATCH(CM$3,Команды!$A$2:$A$7500,0),$E48+2)=Команды!$AJ$18,TRUE,FALSE),,IF(INDEX(Команды!$A$2:$AN$7500,MATCH(CM$3,Команды!$A$2:$A$7500,0),$E48+2)=Команды!$AJ$19,TRUE,FALSE)),INDEX(Команды!$AJ$2:$AK$19,MATCH(INDEX(Команды!$A$2:$AN$7500,MATCH(CM$3,Команды!$A$2:$A$7500,0),$E48+2),Команды!$AJ$2:$AJ$19,0),2),0)</f>
        <v>0.5</v>
      </c>
      <c r="CN48" s="175">
        <f>IF(OR(IF(INDEX(Команды!$A$2:$AN$7500,MATCH(CM$3,Команды!$A$2:$A$7500,0),$E48+2)=Команды!$AJ$2,TRUE,FALSE),IF(INDEX(Команды!$A$2:$AN$7500,MATCH(CM$3,Команды!$A$2:$A$7500,0),$E48+2)=Команды!$AJ$3,TRUE,FALSE),IF(INDEX(Команды!$A$2:$AN$7500,MATCH(CM$3,Команды!$A$2:$A$7500,0),$E48+2)=Команды!$AJ$4,TRUE,FALSE),IF(INDEX(Команды!$A$2:$AN$7500,MATCH(CM$3,Команды!$A$2:$A$7500,0),$E48+2)=Команды!$AJ$5,TRUE,FALSE),IF(INDEX(Команды!$A$2:$AN$7500,MATCH(CM$3,Команды!$A$2:$A$7500,0),$E48+2)=Команды!$AJ$6,TRUE,FALSE),IF(INDEX(Команды!$A$2:$AN$7500,MATCH(CM$3,Команды!$A$2:$A$7500,0),$E48+2)=Команды!$AJ$7,TRUE,FALSE),IF(INDEX(Команды!$A$2:$AN$7500,MATCH(CM$3,Команды!$A$2:$A$7500,0),$E48+2)=Команды!$AJ$8,TRUE,FALSE),IF(INDEX(Команды!$A$2:$AN$7500,MATCH(CM$3,Команды!$A$2:$A$7500,0),$E48+2)=Команды!$AJ$9,TRUE,FALSE),IF(INDEX(Команды!$A$2:$AN$7500,MATCH(CM$3,Команды!$A$2:$A$7500,0),$E48+2)=Команды!$AJ$10,TRUE,FALSE),IF(INDEX(Команды!$A$2:$AN$7500,MATCH(CM$3,Команды!$A$2:$A$7500,0),$E48+2)=Команды!$AJ$11,TRUE,FALSE),IF(INDEX(Команды!$A$2:$AN$7500,MATCH(CM$3,Команды!$A$2:$A$7500,0),$E48+2)=Команды!$AJ$12,TRUE,FALSE),IF(INDEX(Команды!$A$2:$AN$7500,MATCH(CM$3,Команды!$A$2:$A$7500,0),$E48+2)=Команды!$AJ$13,TRUE,FALSE),IF(INDEX(Команды!$A$2:$AN$7500,MATCH(CM$3,Команды!$A$2:$A$7500,0),$E48+2)=Команды!$AJ$14,TRUE,FALSE),IF(INDEX(Команды!$A$2:$AN$7500,MATCH(CM$3,Команды!$A$2:$A$7500,0),$E48+2)=Команды!$AJ$15,TRUE,FALSE),IF(INDEX(Команды!$A$2:$AN$7500,MATCH(CM$3,Команды!$A$2:$A$7500,0),$E48+2)=Команды!$AJ$16,TRUE,FALSE),IF(INDEX(Команды!$A$2:$AN$7500,MATCH(CM$3,Команды!$A$2:$A$7500,0),$E48+2)=Команды!$AJ$17,TRUE,FALSE),IF(INDEX(Команды!$A$2:$AN$7500,MATCH(CM$3,Команды!$A$2:$A$7500,0),$E48+2)=Команды!$AJ$18,TRUE,FALSE),IF(INDEX(Команды!$A$2:$AN$7500,MATCH(CM$3,Команды!$A$2:$A$7500,0),$E48+2)=Команды!$AJ$19,TRUE,FALSE)),INDEX(Команды!$AJ$2:$AL$19,MATCH(INDEX(Команды!$A$2:$AN$7500,MATCH(CM$3,Команды!$A$2:$A$7500,0),$E48+2),Команды!$AJ$2:$AJ$19,0),3),0)</f>
        <v>0.95833333333333337</v>
      </c>
      <c r="CO48" s="342"/>
      <c r="CP48" s="174" t="str">
        <f>IF(OR(IF(INDEX(Команды!$A$2:$AN$7500,MATCH(CP$3,Команды!$A$2:$A$7500,0),$E48+2)=Команды!$AJ$2,TRUE,FALSE),IF(INDEX(Команды!$A$2:$AN$7500,MATCH(CP$3,Команды!$A$2:$A$7500,0),$E48+2)=Команды!$AJ$3,TRUE,FALSE),IF(INDEX(Команды!$A$2:$AN$7500,MATCH(CP$3,Команды!$A$2:$A$7500,0),$E48+2)=Команды!$AJ$4,TRUE,FALSE),IF(INDEX(Команды!$A$2:$AN$7500,MATCH(CP$3,Команды!$A$2:$A$7500,0),$E48+2)=Команды!$AJ$5,TRUE,FALSE),IF(INDEX(Команды!$A$2:$AN$7500,MATCH(CP$3,Команды!$A$2:$A$7500,0),$E48+2)=Команды!$AJ$6,TRUE,FALSE),IF(INDEX(Команды!$A$2:$AN$7500,MATCH(CP$3,Команды!$A$2:$A$7500,0),$E48+2)=Команды!$AJ$7,TRUE,FALSE),IF(INDEX(Команды!$A$2:$AN$7500,MATCH(CP$3,Команды!$A$2:$A$7500,0),$E48+2)=Команды!$AJ$8,TRUE,FALSE),IF(INDEX(Команды!$A$2:$AN$7500,MATCH(CP$3,Команды!$A$2:$A$7500,0),$E48+2)=Команды!$AJ$9,TRUE,FALSE),IF(INDEX(Команды!$A$2:$AN$7500,MATCH(CP$3,Команды!$A$2:$A$7500,0),$E48+2)=Команды!$AJ$10,TRUE,FALSE),IF(INDEX(Команды!$A$2:$AN$7500,MATCH(CP$3,Команды!$A$2:$A$7500,0),$E48+2)=Команды!$AJ$11,TRUE,FALSE),IF(INDEX(Команды!$A$2:$AN$7500,MATCH(CP$3,Команды!$A$2:$A$7500,0),$E48+2)=Команды!$AJ$12,TRUE,FALSE),IF(INDEX(Команды!$A$2:$AN$7500,MATCH(CP$3,Команды!$A$2:$A$7500,0),$E48+2)=Команды!$AJ$13,TRUE,FALSE),IF(INDEX(Команды!$A$2:$AN$7500,MATCH(CP$3,Команды!$A$2:$A$7500,0),$E48+2)=Команды!$AJ$14,TRUE,FALSE),IF(INDEX(Команды!$A$2:$AN$7500,MATCH(CP$3,Команды!$A$2:$A$7500,0),$E48+2)=Команды!$AJ$15,TRUE,FALSE),IF(INDEX(Команды!$A$2:$AN$7500,MATCH(CP$3,Команды!$A$2:$A$7500,0),$E48+2)=Команды!$AJ$16,TRUE,FALSE),,IF(INDEX(Команды!$A$2:$AN$7500,MATCH(CP$3,Команды!$A$2:$A$7500,0),$E48+2)=Команды!$AJ$17,TRUE,FALSE),,IF(INDEX(Команды!$A$2:$AN$7500,MATCH(CP$3,Команды!$A$2:$A$7500,0),$E48+2)=Команды!$AJ$18,TRUE,FALSE),,IF(INDEX(Команды!$A$2:$AN$7500,MATCH(CP$3,Команды!$A$2:$A$7500,0),$E48+2)=Команды!$AJ$19,TRUE,FALSE)),INDEX(Команды!$AJ$2:$AK$19,MATCH(INDEX(Команды!$A$2:$AN$7500,MATCH(CP$3,Команды!$A$2:$A$7500,0),$E48+2),Команды!$AJ$2:$AJ$19,0),2),0)</f>
        <v>В</v>
      </c>
      <c r="CQ48" s="175" t="str">
        <f>IF(OR(IF(INDEX(Команды!$A$2:$AN$7500,MATCH(CP$3,Команды!$A$2:$A$7500,0),$E48+2)=Команды!$AJ$2,TRUE,FALSE),IF(INDEX(Команды!$A$2:$AN$7500,MATCH(CP$3,Команды!$A$2:$A$7500,0),$E48+2)=Команды!$AJ$3,TRUE,FALSE),IF(INDEX(Команды!$A$2:$AN$7500,MATCH(CP$3,Команды!$A$2:$A$7500,0),$E48+2)=Команды!$AJ$4,TRUE,FALSE),IF(INDEX(Команды!$A$2:$AN$7500,MATCH(CP$3,Команды!$A$2:$A$7500,0),$E48+2)=Команды!$AJ$5,TRUE,FALSE),IF(INDEX(Команды!$A$2:$AN$7500,MATCH(CP$3,Команды!$A$2:$A$7500,0),$E48+2)=Команды!$AJ$6,TRUE,FALSE),IF(INDEX(Команды!$A$2:$AN$7500,MATCH(CP$3,Команды!$A$2:$A$7500,0),$E48+2)=Команды!$AJ$7,TRUE,FALSE),IF(INDEX(Команды!$A$2:$AN$7500,MATCH(CP$3,Команды!$A$2:$A$7500,0),$E48+2)=Команды!$AJ$8,TRUE,FALSE),IF(INDEX(Команды!$A$2:$AN$7500,MATCH(CP$3,Команды!$A$2:$A$7500,0),$E48+2)=Команды!$AJ$9,TRUE,FALSE),IF(INDEX(Команды!$A$2:$AN$7500,MATCH(CP$3,Команды!$A$2:$A$7500,0),$E48+2)=Команды!$AJ$10,TRUE,FALSE),IF(INDEX(Команды!$A$2:$AN$7500,MATCH(CP$3,Команды!$A$2:$A$7500,0),$E48+2)=Команды!$AJ$11,TRUE,FALSE),IF(INDEX(Команды!$A$2:$AN$7500,MATCH(CP$3,Команды!$A$2:$A$7500,0),$E48+2)=Команды!$AJ$12,TRUE,FALSE),IF(INDEX(Команды!$A$2:$AN$7500,MATCH(CP$3,Команды!$A$2:$A$7500,0),$E48+2)=Команды!$AJ$13,TRUE,FALSE),IF(INDEX(Команды!$A$2:$AN$7500,MATCH(CP$3,Команды!$A$2:$A$7500,0),$E48+2)=Команды!$AJ$14,TRUE,FALSE),IF(INDEX(Команды!$A$2:$AN$7500,MATCH(CP$3,Команды!$A$2:$A$7500,0),$E48+2)=Команды!$AJ$15,TRUE,FALSE),IF(INDEX(Команды!$A$2:$AN$7500,MATCH(CP$3,Команды!$A$2:$A$7500,0),$E48+2)=Команды!$AJ$16,TRUE,FALSE),IF(INDEX(Команды!$A$2:$AN$7500,MATCH(CP$3,Команды!$A$2:$A$7500,0),$E48+2)=Команды!$AJ$17,TRUE,FALSE),IF(INDEX(Команды!$A$2:$AN$7500,MATCH(CP$3,Команды!$A$2:$A$7500,0),$E48+2)=Команды!$AJ$18,TRUE,FALSE),IF(INDEX(Команды!$A$2:$AN$7500,MATCH(CP$3,Команды!$A$2:$A$7500,0),$E48+2)=Команды!$AJ$19,TRUE,FALSE)),INDEX(Команды!$AJ$2:$AL$19,MATCH(INDEX(Команды!$A$2:$AN$7500,MATCH(CP$3,Команды!$A$2:$A$7500,0),$E48+2),Команды!$AJ$2:$AJ$19,0),3),0)</f>
        <v>В</v>
      </c>
      <c r="CR48" s="342"/>
      <c r="CS48" s="174" t="str">
        <f>IF(OR(IF(INDEX(Команды!$A$2:$AN$7500,MATCH(CS$3,Команды!$A$2:$A$7500,0),$E48+2)=Команды!$AJ$2,TRUE,FALSE),IF(INDEX(Команды!$A$2:$AN$7500,MATCH(CS$3,Команды!$A$2:$A$7500,0),$E48+2)=Команды!$AJ$3,TRUE,FALSE),IF(INDEX(Команды!$A$2:$AN$7500,MATCH(CS$3,Команды!$A$2:$A$7500,0),$E48+2)=Команды!$AJ$4,TRUE,FALSE),IF(INDEX(Команды!$A$2:$AN$7500,MATCH(CS$3,Команды!$A$2:$A$7500,0),$E48+2)=Команды!$AJ$5,TRUE,FALSE),IF(INDEX(Команды!$A$2:$AN$7500,MATCH(CS$3,Команды!$A$2:$A$7500,0),$E48+2)=Команды!$AJ$6,TRUE,FALSE),IF(INDEX(Команды!$A$2:$AN$7500,MATCH(CS$3,Команды!$A$2:$A$7500,0),$E48+2)=Команды!$AJ$7,TRUE,FALSE),IF(INDEX(Команды!$A$2:$AN$7500,MATCH(CS$3,Команды!$A$2:$A$7500,0),$E48+2)=Команды!$AJ$8,TRUE,FALSE),IF(INDEX(Команды!$A$2:$AN$7500,MATCH(CS$3,Команды!$A$2:$A$7500,0),$E48+2)=Команды!$AJ$9,TRUE,FALSE),IF(INDEX(Команды!$A$2:$AN$7500,MATCH(CS$3,Команды!$A$2:$A$7500,0),$E48+2)=Команды!$AJ$10,TRUE,FALSE),IF(INDEX(Команды!$A$2:$AN$7500,MATCH(CS$3,Команды!$A$2:$A$7500,0),$E48+2)=Команды!$AJ$11,TRUE,FALSE),IF(INDEX(Команды!$A$2:$AN$7500,MATCH(CS$3,Команды!$A$2:$A$7500,0),$E48+2)=Команды!$AJ$12,TRUE,FALSE),IF(INDEX(Команды!$A$2:$AN$7500,MATCH(CS$3,Команды!$A$2:$A$7500,0),$E48+2)=Команды!$AJ$13,TRUE,FALSE),IF(INDEX(Команды!$A$2:$AN$7500,MATCH(CS$3,Команды!$A$2:$A$7500,0),$E48+2)=Команды!$AJ$14,TRUE,FALSE),IF(INDEX(Команды!$A$2:$AN$7500,MATCH(CS$3,Команды!$A$2:$A$7500,0),$E48+2)=Команды!$AJ$15,TRUE,FALSE),IF(INDEX(Команды!$A$2:$AN$7500,MATCH(CS$3,Команды!$A$2:$A$7500,0),$E48+2)=Команды!$AJ$16,TRUE,FALSE),,IF(INDEX(Команды!$A$2:$AN$7500,MATCH(CS$3,Команды!$A$2:$A$7500,0),$E48+2)=Команды!$AJ$17,TRUE,FALSE),,IF(INDEX(Команды!$A$2:$AN$7500,MATCH(CS$3,Команды!$A$2:$A$7500,0),$E48+2)=Команды!$AJ$18,TRUE,FALSE),,IF(INDEX(Команды!$A$2:$AN$7500,MATCH(CS$3,Команды!$A$2:$A$7500,0),$E48+2)=Команды!$AJ$19,TRUE,FALSE)),INDEX(Команды!$AJ$2:$AK$19,MATCH(INDEX(Команды!$A$2:$AN$7500,MATCH(CS$3,Команды!$A$2:$A$7500,0),$E48+2),Команды!$AJ$2:$AJ$19,0),2),0)</f>
        <v>В</v>
      </c>
      <c r="CT48" s="175" t="str">
        <f>IF(OR(IF(INDEX(Команды!$A$2:$AN$7500,MATCH(CS$3,Команды!$A$2:$A$7500,0),$E48+2)=Команды!$AJ$2,TRUE,FALSE),IF(INDEX(Команды!$A$2:$AN$7500,MATCH(CS$3,Команды!$A$2:$A$7500,0),$E48+2)=Команды!$AJ$3,TRUE,FALSE),IF(INDEX(Команды!$A$2:$AN$7500,MATCH(CS$3,Команды!$A$2:$A$7500,0),$E48+2)=Команды!$AJ$4,TRUE,FALSE),IF(INDEX(Команды!$A$2:$AN$7500,MATCH(CS$3,Команды!$A$2:$A$7500,0),$E48+2)=Команды!$AJ$5,TRUE,FALSE),IF(INDEX(Команды!$A$2:$AN$7500,MATCH(CS$3,Команды!$A$2:$A$7500,0),$E48+2)=Команды!$AJ$6,TRUE,FALSE),IF(INDEX(Команды!$A$2:$AN$7500,MATCH(CS$3,Команды!$A$2:$A$7500,0),$E48+2)=Команды!$AJ$7,TRUE,FALSE),IF(INDEX(Команды!$A$2:$AN$7500,MATCH(CS$3,Команды!$A$2:$A$7500,0),$E48+2)=Команды!$AJ$8,TRUE,FALSE),IF(INDEX(Команды!$A$2:$AN$7500,MATCH(CS$3,Команды!$A$2:$A$7500,0),$E48+2)=Команды!$AJ$9,TRUE,FALSE),IF(INDEX(Команды!$A$2:$AN$7500,MATCH(CS$3,Команды!$A$2:$A$7500,0),$E48+2)=Команды!$AJ$10,TRUE,FALSE),IF(INDEX(Команды!$A$2:$AN$7500,MATCH(CS$3,Команды!$A$2:$A$7500,0),$E48+2)=Команды!$AJ$11,TRUE,FALSE),IF(INDEX(Команды!$A$2:$AN$7500,MATCH(CS$3,Команды!$A$2:$A$7500,0),$E48+2)=Команды!$AJ$12,TRUE,FALSE),IF(INDEX(Команды!$A$2:$AN$7500,MATCH(CS$3,Команды!$A$2:$A$7500,0),$E48+2)=Команды!$AJ$13,TRUE,FALSE),IF(INDEX(Команды!$A$2:$AN$7500,MATCH(CS$3,Команды!$A$2:$A$7500,0),$E48+2)=Команды!$AJ$14,TRUE,FALSE),IF(INDEX(Команды!$A$2:$AN$7500,MATCH(CS$3,Команды!$A$2:$A$7500,0),$E48+2)=Команды!$AJ$15,TRUE,FALSE),IF(INDEX(Команды!$A$2:$AN$7500,MATCH(CS$3,Команды!$A$2:$A$7500,0),$E48+2)=Команды!$AJ$16,TRUE,FALSE),IF(INDEX(Команды!$A$2:$AN$7500,MATCH(CS$3,Команды!$A$2:$A$7500,0),$E48+2)=Команды!$AJ$17,TRUE,FALSE),IF(INDEX(Команды!$A$2:$AN$7500,MATCH(CS$3,Команды!$A$2:$A$7500,0),$E48+2)=Команды!$AJ$18,TRUE,FALSE),IF(INDEX(Команды!$A$2:$AN$7500,MATCH(CS$3,Команды!$A$2:$A$7500,0),$E48+2)=Команды!$AJ$19,TRUE,FALSE)),INDEX(Команды!$AJ$2:$AL$19,MATCH(INDEX(Команды!$A$2:$AN$7500,MATCH(CS$3,Команды!$A$2:$A$7500,0),$E48+2),Команды!$AJ$2:$AJ$19,0),3),0)</f>
        <v>В</v>
      </c>
      <c r="CU48" s="342"/>
    </row>
    <row r="49" spans="1:99" s="2" customFormat="1" ht="21.95" customHeight="1" x14ac:dyDescent="0.3">
      <c r="A49" s="251">
        <v>44</v>
      </c>
      <c r="B49" s="2">
        <f>VLOOKUP(A49,'Список КК'!A:F,6,TRUE)</f>
        <v>50227</v>
      </c>
      <c r="C49" s="641" t="str">
        <f>VLOOKUP(A49,'Список КК'!A:B,2,TRUE)</f>
        <v>Братикова Виктория Михайловна</v>
      </c>
      <c r="D49" s="203">
        <f>VLOOKUP(A49,'Список КК'!A:D,4,TRUE)</f>
        <v>0</v>
      </c>
      <c r="E49" s="4">
        <f>VLOOKUP(A49,'Список КК'!A:C,3,TRUE)</f>
        <v>13</v>
      </c>
      <c r="F49" s="220" t="str">
        <f>VLOOKUP(A49,'Список КК'!A:E,5,TRUE)</f>
        <v>не ранее 7-30</v>
      </c>
      <c r="G49" s="174">
        <f>IF(OR(IF(INDEX(Команды!$A$2:$AN$7500,MATCH(G$3,Команды!$A$2:$A$7500,0),$E49+2)=Команды!$AJ$2,TRUE,FALSE),IF(INDEX(Команды!$A$2:$AN$7500,MATCH(G$3,Команды!$A$2:$A$7500,0),$E49+2)=Команды!$AJ$3,TRUE,FALSE),IF(INDEX(Команды!$A$2:$AN$7500,MATCH(G$3,Команды!$A$2:$A$7500,0),$E49+2)=Команды!$AJ$4,TRUE,FALSE),IF(INDEX(Команды!$A$2:$AN$7500,MATCH(G$3,Команды!$A$2:$A$7500,0),$E49+2)=Команды!$AJ$5,TRUE,FALSE),IF(INDEX(Команды!$A$2:$AN$7500,MATCH(G$3,Команды!$A$2:$A$7500,0),$E49+2)=Команды!$AJ$6,TRUE,FALSE),IF(INDEX(Команды!$A$2:$AN$7500,MATCH(G$3,Команды!$A$2:$A$7500,0),$E49+2)=Команды!$AJ$7,TRUE,FALSE),IF(INDEX(Команды!$A$2:$AN$7500,MATCH(G$3,Команды!$A$2:$A$7500,0),$E49+2)=Команды!$AJ$8,TRUE,FALSE),IF(INDEX(Команды!$A$2:$AN$7500,MATCH(G$3,Команды!$A$2:$A$7500,0),$E49+2)=Команды!$AJ$9,TRUE,FALSE),IF(INDEX(Команды!$A$2:$AN$7500,MATCH(G$3,Команды!$A$2:$A$7500,0),$E49+2)=Команды!$AJ$10,TRUE,FALSE),IF(INDEX(Команды!$A$2:$AN$7500,MATCH(G$3,Команды!$A$2:$A$7500,0),$E49+2)=Команды!$AJ$11,TRUE,FALSE),IF(INDEX(Команды!$A$2:$AN$7500,MATCH(G$3,Команды!$A$2:$A$7500,0),$E49+2)=Команды!$AJ$12,TRUE,FALSE),IF(INDEX(Команды!$A$2:$AN$7500,MATCH(G$3,Команды!$A$2:$A$7500,0),$E49+2)=Команды!$AJ$13,TRUE,FALSE),IF(INDEX(Команды!$A$2:$AN$7500,MATCH(G$3,Команды!$A$2:$A$7500,0),$E49+2)=Команды!$AJ$14,TRUE,FALSE),IF(INDEX(Команды!$A$2:$AN$7500,MATCH(G$3,Команды!$A$2:$A$7500,0),$E49+2)=Команды!$AJ$15,TRUE,FALSE),IF(INDEX(Команды!$A$2:$AN$7500,MATCH(G$3,Команды!$A$2:$A$7500,0),$E49+2)=Команды!$AJ$16,TRUE,FALSE),,IF(INDEX(Команды!$A$2:$AN$7500,MATCH(G$3,Команды!$A$2:$A$7500,0),$E49+2)=Команды!$AJ$17,TRUE,FALSE),,IF(INDEX(Команды!$A$2:$AN$7500,MATCH(G$3,Команды!$A$2:$A$7500,0),$E49+2)=Команды!$AJ$18,TRUE,FALSE),,IF(INDEX(Команды!$A$2:$AN$7500,MATCH(G$3,Команды!$A$2:$A$7500,0),$E49+2)=Команды!$AJ$19,TRUE,FALSE)),INDEX(Команды!$AJ$2:$AK$19,MATCH(INDEX(Команды!$A$2:$AN$7500,MATCH(G$3,Команды!$A$2:$A$7500,0),$E49+2),Команды!$AJ$2:$AJ$19,0),2),0)</f>
        <v>0.64583333333333337</v>
      </c>
      <c r="H49" s="175">
        <f>IF(OR(IF(INDEX(Команды!$A$2:$AN$7500,MATCH(G$3,Команды!$A$2:$A$7500,0),$E49+2)=Команды!$AJ$2,TRUE,FALSE),IF(INDEX(Команды!$A$2:$AN$7500,MATCH(G$3,Команды!$A$2:$A$7500,0),$E49+2)=Команды!$AJ$3,TRUE,FALSE),IF(INDEX(Команды!$A$2:$AN$7500,MATCH(G$3,Команды!$A$2:$A$7500,0),$E49+2)=Команды!$AJ$4,TRUE,FALSE),IF(INDEX(Команды!$A$2:$AN$7500,MATCH(G$3,Команды!$A$2:$A$7500,0),$E49+2)=Команды!$AJ$5,TRUE,FALSE),IF(INDEX(Команды!$A$2:$AN$7500,MATCH(G$3,Команды!$A$2:$A$7500,0),$E49+2)=Команды!$AJ$6,TRUE,FALSE),IF(INDEX(Команды!$A$2:$AN$7500,MATCH(G$3,Команды!$A$2:$A$7500,0),$E49+2)=Команды!$AJ$7,TRUE,FALSE),IF(INDEX(Команды!$A$2:$AN$7500,MATCH(G$3,Команды!$A$2:$A$7500,0),$E49+2)=Команды!$AJ$8,TRUE,FALSE),IF(INDEX(Команды!$A$2:$AN$7500,MATCH(G$3,Команды!$A$2:$A$7500,0),$E49+2)=Команды!$AJ$9,TRUE,FALSE),IF(INDEX(Команды!$A$2:$AN$7500,MATCH(G$3,Команды!$A$2:$A$7500,0),$E49+2)=Команды!$AJ$10,TRUE,FALSE),IF(INDEX(Команды!$A$2:$AN$7500,MATCH(G$3,Команды!$A$2:$A$7500,0),$E49+2)=Команды!$AJ$11,TRUE,FALSE),IF(INDEX(Команды!$A$2:$AN$7500,MATCH(G$3,Команды!$A$2:$A$7500,0),$E49+2)=Команды!$AJ$12,TRUE,FALSE),IF(INDEX(Команды!$A$2:$AN$7500,MATCH(G$3,Команды!$A$2:$A$7500,0),$E49+2)=Команды!$AJ$13,TRUE,FALSE),IF(INDEX(Команды!$A$2:$AN$7500,MATCH(G$3,Команды!$A$2:$A$7500,0),$E49+2)=Команды!$AJ$14,TRUE,FALSE),IF(INDEX(Команды!$A$2:$AN$7500,MATCH(G$3,Команды!$A$2:$A$7500,0),$E49+2)=Команды!$AJ$15,TRUE,FALSE),IF(INDEX(Команды!$A$2:$AN$7500,MATCH(G$3,Команды!$A$2:$A$7500,0),$E49+2)=Команды!$AJ$16,TRUE,FALSE),IF(INDEX(Команды!$A$2:$AN$7500,MATCH(G$3,Команды!$A$2:$A$7500,0),$E49+2)=Команды!$AJ$17,TRUE,FALSE),IF(INDEX(Команды!$A$2:$AN$7500,MATCH(G$3,Команды!$A$2:$A$7500,0),$E49+2)=Команды!$AJ$18,TRUE,FALSE),IF(INDEX(Команды!$A$2:$AN$7500,MATCH(G$3,Команды!$A$2:$A$7500,0),$E49+2)=Команды!$AJ$19,TRUE,FALSE)),INDEX(Команды!$AJ$2:$AL$19,MATCH(INDEX(Команды!$A$2:$AN$7500,MATCH(G$3,Команды!$A$2:$A$7500,0),$E49+2),Команды!$AJ$2:$AJ$19,0),3),0)</f>
        <v>1.0208333333333333</v>
      </c>
      <c r="I49" s="342"/>
      <c r="J49" s="174" t="str">
        <f>IF(OR(IF(INDEX(Команды!$A$2:$AN$7500,MATCH(J$3,Команды!$A$2:$A$7500,0),$E49+2)=Команды!$AJ$2,TRUE,FALSE),IF(INDEX(Команды!$A$2:$AN$7500,MATCH(J$3,Команды!$A$2:$A$7500,0),$E49+2)=Команды!$AJ$3,TRUE,FALSE),IF(INDEX(Команды!$A$2:$AN$7500,MATCH(J$3,Команды!$A$2:$A$7500,0),$E49+2)=Команды!$AJ$4,TRUE,FALSE),IF(INDEX(Команды!$A$2:$AN$7500,MATCH(J$3,Команды!$A$2:$A$7500,0),$E49+2)=Команды!$AJ$5,TRUE,FALSE),IF(INDEX(Команды!$A$2:$AN$7500,MATCH(J$3,Команды!$A$2:$A$7500,0),$E49+2)=Команды!$AJ$6,TRUE,FALSE),IF(INDEX(Команды!$A$2:$AN$7500,MATCH(J$3,Команды!$A$2:$A$7500,0),$E49+2)=Команды!$AJ$7,TRUE,FALSE),IF(INDEX(Команды!$A$2:$AN$7500,MATCH(J$3,Команды!$A$2:$A$7500,0),$E49+2)=Команды!$AJ$8,TRUE,FALSE),IF(INDEX(Команды!$A$2:$AN$7500,MATCH(J$3,Команды!$A$2:$A$7500,0),$E49+2)=Команды!$AJ$9,TRUE,FALSE),IF(INDEX(Команды!$A$2:$AN$7500,MATCH(J$3,Команды!$A$2:$A$7500,0),$E49+2)=Команды!$AJ$10,TRUE,FALSE),IF(INDEX(Команды!$A$2:$AN$7500,MATCH(J$3,Команды!$A$2:$A$7500,0),$E49+2)=Команды!$AJ$11,TRUE,FALSE),IF(INDEX(Команды!$A$2:$AN$7500,MATCH(J$3,Команды!$A$2:$A$7500,0),$E49+2)=Команды!$AJ$12,TRUE,FALSE),IF(INDEX(Команды!$A$2:$AN$7500,MATCH(J$3,Команды!$A$2:$A$7500,0),$E49+2)=Команды!$AJ$13,TRUE,FALSE),IF(INDEX(Команды!$A$2:$AN$7500,MATCH(J$3,Команды!$A$2:$A$7500,0),$E49+2)=Команды!$AJ$14,TRUE,FALSE),IF(INDEX(Команды!$A$2:$AN$7500,MATCH(J$3,Команды!$A$2:$A$7500,0),$E49+2)=Команды!$AJ$15,TRUE,FALSE),IF(INDEX(Команды!$A$2:$AN$7500,MATCH(J$3,Команды!$A$2:$A$7500,0),$E49+2)=Команды!$AJ$16,TRUE,FALSE),,IF(INDEX(Команды!$A$2:$AN$7500,MATCH(J$3,Команды!$A$2:$A$7500,0),$E49+2)=Команды!$AJ$17,TRUE,FALSE),,IF(INDEX(Команды!$A$2:$AN$7500,MATCH(J$3,Команды!$A$2:$A$7500,0),$E49+2)=Команды!$AJ$18,TRUE,FALSE),,IF(INDEX(Команды!$A$2:$AN$7500,MATCH(J$3,Команды!$A$2:$A$7500,0),$E49+2)=Команды!$AJ$19,TRUE,FALSE)),INDEX(Команды!$AJ$2:$AK$19,MATCH(INDEX(Команды!$A$2:$AN$7500,MATCH(J$3,Команды!$A$2:$A$7500,0),$E49+2),Команды!$AJ$2:$AJ$19,0),2),0)</f>
        <v>В</v>
      </c>
      <c r="K49" s="175" t="str">
        <f>IF(OR(IF(INDEX(Команды!$A$2:$AN$7500,MATCH(J$3,Команды!$A$2:$A$7500,0),$E49+2)=Команды!$AJ$2,TRUE,FALSE),IF(INDEX(Команды!$A$2:$AN$7500,MATCH(J$3,Команды!$A$2:$A$7500,0),$E49+2)=Команды!$AJ$3,TRUE,FALSE),IF(INDEX(Команды!$A$2:$AN$7500,MATCH(J$3,Команды!$A$2:$A$7500,0),$E49+2)=Команды!$AJ$4,TRUE,FALSE),IF(INDEX(Команды!$A$2:$AN$7500,MATCH(J$3,Команды!$A$2:$A$7500,0),$E49+2)=Команды!$AJ$5,TRUE,FALSE),IF(INDEX(Команды!$A$2:$AN$7500,MATCH(J$3,Команды!$A$2:$A$7500,0),$E49+2)=Команды!$AJ$6,TRUE,FALSE),IF(INDEX(Команды!$A$2:$AN$7500,MATCH(J$3,Команды!$A$2:$A$7500,0),$E49+2)=Команды!$AJ$7,TRUE,FALSE),IF(INDEX(Команды!$A$2:$AN$7500,MATCH(J$3,Команды!$A$2:$A$7500,0),$E49+2)=Команды!$AJ$8,TRUE,FALSE),IF(INDEX(Команды!$A$2:$AN$7500,MATCH(J$3,Команды!$A$2:$A$7500,0),$E49+2)=Команды!$AJ$9,TRUE,FALSE),IF(INDEX(Команды!$A$2:$AN$7500,MATCH(J$3,Команды!$A$2:$A$7500,0),$E49+2)=Команды!$AJ$10,TRUE,FALSE),IF(INDEX(Команды!$A$2:$AN$7500,MATCH(J$3,Команды!$A$2:$A$7500,0),$E49+2)=Команды!$AJ$11,TRUE,FALSE),IF(INDEX(Команды!$A$2:$AN$7500,MATCH(J$3,Команды!$A$2:$A$7500,0),$E49+2)=Команды!$AJ$12,TRUE,FALSE),IF(INDEX(Команды!$A$2:$AN$7500,MATCH(J$3,Команды!$A$2:$A$7500,0),$E49+2)=Команды!$AJ$13,TRUE,FALSE),IF(INDEX(Команды!$A$2:$AN$7500,MATCH(J$3,Команды!$A$2:$A$7500,0),$E49+2)=Команды!$AJ$14,TRUE,FALSE),IF(INDEX(Команды!$A$2:$AN$7500,MATCH(J$3,Команды!$A$2:$A$7500,0),$E49+2)=Команды!$AJ$15,TRUE,FALSE),IF(INDEX(Команды!$A$2:$AN$7500,MATCH(J$3,Команды!$A$2:$A$7500,0),$E49+2)=Команды!$AJ$16,TRUE,FALSE),IF(INDEX(Команды!$A$2:$AN$7500,MATCH(J$3,Команды!$A$2:$A$7500,0),$E49+2)=Команды!$AJ$17,TRUE,FALSE),IF(INDEX(Команды!$A$2:$AN$7500,MATCH(J$3,Команды!$A$2:$A$7500,0),$E49+2)=Команды!$AJ$18,TRUE,FALSE),IF(INDEX(Команды!$A$2:$AN$7500,MATCH(J$3,Команды!$A$2:$A$7500,0),$E49+2)=Команды!$AJ$19,TRUE,FALSE)),INDEX(Команды!$AJ$2:$AL$19,MATCH(INDEX(Команды!$A$2:$AN$7500,MATCH(J$3,Команды!$A$2:$A$7500,0),$E49+2),Команды!$AJ$2:$AJ$19,0),3),0)</f>
        <v>В</v>
      </c>
      <c r="L49" s="342"/>
      <c r="M49" s="174" t="str">
        <f>IF(OR(IF(INDEX(Команды!$A$2:$AN$7500,MATCH(M$3,Команды!$A$2:$A$7500,0),$E49+2)=Команды!$AJ$2,TRUE,FALSE),IF(INDEX(Команды!$A$2:$AN$7500,MATCH(M$3,Команды!$A$2:$A$7500,0),$E49+2)=Команды!$AJ$3,TRUE,FALSE),IF(INDEX(Команды!$A$2:$AN$7500,MATCH(M$3,Команды!$A$2:$A$7500,0),$E49+2)=Команды!$AJ$4,TRUE,FALSE),IF(INDEX(Команды!$A$2:$AN$7500,MATCH(M$3,Команды!$A$2:$A$7500,0),$E49+2)=Команды!$AJ$5,TRUE,FALSE),IF(INDEX(Команды!$A$2:$AN$7500,MATCH(M$3,Команды!$A$2:$A$7500,0),$E49+2)=Команды!$AJ$6,TRUE,FALSE),IF(INDEX(Команды!$A$2:$AN$7500,MATCH(M$3,Команды!$A$2:$A$7500,0),$E49+2)=Команды!$AJ$7,TRUE,FALSE),IF(INDEX(Команды!$A$2:$AN$7500,MATCH(M$3,Команды!$A$2:$A$7500,0),$E49+2)=Команды!$AJ$8,TRUE,FALSE),IF(INDEX(Команды!$A$2:$AN$7500,MATCH(M$3,Команды!$A$2:$A$7500,0),$E49+2)=Команды!$AJ$9,TRUE,FALSE),IF(INDEX(Команды!$A$2:$AN$7500,MATCH(M$3,Команды!$A$2:$A$7500,0),$E49+2)=Команды!$AJ$10,TRUE,FALSE),IF(INDEX(Команды!$A$2:$AN$7500,MATCH(M$3,Команды!$A$2:$A$7500,0),$E49+2)=Команды!$AJ$11,TRUE,FALSE),IF(INDEX(Команды!$A$2:$AN$7500,MATCH(M$3,Команды!$A$2:$A$7500,0),$E49+2)=Команды!$AJ$12,TRUE,FALSE),IF(INDEX(Команды!$A$2:$AN$7500,MATCH(M$3,Команды!$A$2:$A$7500,0),$E49+2)=Команды!$AJ$13,TRUE,FALSE),IF(INDEX(Команды!$A$2:$AN$7500,MATCH(M$3,Команды!$A$2:$A$7500,0),$E49+2)=Команды!$AJ$14,TRUE,FALSE),IF(INDEX(Команды!$A$2:$AN$7500,MATCH(M$3,Команды!$A$2:$A$7500,0),$E49+2)=Команды!$AJ$15,TRUE,FALSE),IF(INDEX(Команды!$A$2:$AN$7500,MATCH(M$3,Команды!$A$2:$A$7500,0),$E49+2)=Команды!$AJ$16,TRUE,FALSE),,IF(INDEX(Команды!$A$2:$AN$7500,MATCH(M$3,Команды!$A$2:$A$7500,0),$E49+2)=Команды!$AJ$17,TRUE,FALSE),,IF(INDEX(Команды!$A$2:$AN$7500,MATCH(M$3,Команды!$A$2:$A$7500,0),$E49+2)=Команды!$AJ$18,TRUE,FALSE),,IF(INDEX(Команды!$A$2:$AN$7500,MATCH(M$3,Команды!$A$2:$A$7500,0),$E49+2)=Команды!$AJ$19,TRUE,FALSE)),INDEX(Команды!$AJ$2:$AK$19,MATCH(INDEX(Команды!$A$2:$AN$7500,MATCH(M$3,Команды!$A$2:$A$7500,0),$E49+2),Команды!$AJ$2:$AJ$19,0),2),0)</f>
        <v>В</v>
      </c>
      <c r="N49" s="175" t="str">
        <f>IF(OR(IF(INDEX(Команды!$A$2:$AN$7500,MATCH(M$3,Команды!$A$2:$A$7500,0),$E49+2)=Команды!$AJ$2,TRUE,FALSE),IF(INDEX(Команды!$A$2:$AN$7500,MATCH(M$3,Команды!$A$2:$A$7500,0),$E49+2)=Команды!$AJ$3,TRUE,FALSE),IF(INDEX(Команды!$A$2:$AN$7500,MATCH(M$3,Команды!$A$2:$A$7500,0),$E49+2)=Команды!$AJ$4,TRUE,FALSE),IF(INDEX(Команды!$A$2:$AN$7500,MATCH(M$3,Команды!$A$2:$A$7500,0),$E49+2)=Команды!$AJ$5,TRUE,FALSE),IF(INDEX(Команды!$A$2:$AN$7500,MATCH(M$3,Команды!$A$2:$A$7500,0),$E49+2)=Команды!$AJ$6,TRUE,FALSE),IF(INDEX(Команды!$A$2:$AN$7500,MATCH(M$3,Команды!$A$2:$A$7500,0),$E49+2)=Команды!$AJ$7,TRUE,FALSE),IF(INDEX(Команды!$A$2:$AN$7500,MATCH(M$3,Команды!$A$2:$A$7500,0),$E49+2)=Команды!$AJ$8,TRUE,FALSE),IF(INDEX(Команды!$A$2:$AN$7500,MATCH(M$3,Команды!$A$2:$A$7500,0),$E49+2)=Команды!$AJ$9,TRUE,FALSE),IF(INDEX(Команды!$A$2:$AN$7500,MATCH(M$3,Команды!$A$2:$A$7500,0),$E49+2)=Команды!$AJ$10,TRUE,FALSE),IF(INDEX(Команды!$A$2:$AN$7500,MATCH(M$3,Команды!$A$2:$A$7500,0),$E49+2)=Команды!$AJ$11,TRUE,FALSE),IF(INDEX(Команды!$A$2:$AN$7500,MATCH(M$3,Команды!$A$2:$A$7500,0),$E49+2)=Команды!$AJ$12,TRUE,FALSE),IF(INDEX(Команды!$A$2:$AN$7500,MATCH(M$3,Команды!$A$2:$A$7500,0),$E49+2)=Команды!$AJ$13,TRUE,FALSE),IF(INDEX(Команды!$A$2:$AN$7500,MATCH(M$3,Команды!$A$2:$A$7500,0),$E49+2)=Команды!$AJ$14,TRUE,FALSE),IF(INDEX(Команды!$A$2:$AN$7500,MATCH(M$3,Команды!$A$2:$A$7500,0),$E49+2)=Команды!$AJ$15,TRUE,FALSE),IF(INDEX(Команды!$A$2:$AN$7500,MATCH(M$3,Команды!$A$2:$A$7500,0),$E49+2)=Команды!$AJ$16,TRUE,FALSE),IF(INDEX(Команды!$A$2:$AN$7500,MATCH(M$3,Команды!$A$2:$A$7500,0),$E49+2)=Команды!$AJ$17,TRUE,FALSE),IF(INDEX(Команды!$A$2:$AN$7500,MATCH(M$3,Команды!$A$2:$A$7500,0),$E49+2)=Команды!$AJ$18,TRUE,FALSE),IF(INDEX(Команды!$A$2:$AN$7500,MATCH(M$3,Команды!$A$2:$A$7500,0),$E49+2)=Команды!$AJ$19,TRUE,FALSE)),INDEX(Команды!$AJ$2:$AL$19,MATCH(INDEX(Команды!$A$2:$AN$7500,MATCH(M$3,Команды!$A$2:$A$7500,0),$E49+2),Команды!$AJ$2:$AJ$19,0),3),0)</f>
        <v>В</v>
      </c>
      <c r="O49" s="342"/>
      <c r="P49" s="174">
        <f>IF(OR(IF(INDEX(Команды!$A$2:$AN$7500,MATCH(P$3,Команды!$A$2:$A$7500,0),$E49+2)=Команды!$AJ$2,TRUE,FALSE),IF(INDEX(Команды!$A$2:$AN$7500,MATCH(P$3,Команды!$A$2:$A$7500,0),$E49+2)=Команды!$AJ$3,TRUE,FALSE),IF(INDEX(Команды!$A$2:$AN$7500,MATCH(P$3,Команды!$A$2:$A$7500,0),$E49+2)=Команды!$AJ$4,TRUE,FALSE),IF(INDEX(Команды!$A$2:$AN$7500,MATCH(P$3,Команды!$A$2:$A$7500,0),$E49+2)=Команды!$AJ$5,TRUE,FALSE),IF(INDEX(Команды!$A$2:$AN$7500,MATCH(P$3,Команды!$A$2:$A$7500,0),$E49+2)=Команды!$AJ$6,TRUE,FALSE),IF(INDEX(Команды!$A$2:$AN$7500,MATCH(P$3,Команды!$A$2:$A$7500,0),$E49+2)=Команды!$AJ$7,TRUE,FALSE),IF(INDEX(Команды!$A$2:$AN$7500,MATCH(P$3,Команды!$A$2:$A$7500,0),$E49+2)=Команды!$AJ$8,TRUE,FALSE),IF(INDEX(Команды!$A$2:$AN$7500,MATCH(P$3,Команды!$A$2:$A$7500,0),$E49+2)=Команды!$AJ$9,TRUE,FALSE),IF(INDEX(Команды!$A$2:$AN$7500,MATCH(P$3,Команды!$A$2:$A$7500,0),$E49+2)=Команды!$AJ$10,TRUE,FALSE),IF(INDEX(Команды!$A$2:$AN$7500,MATCH(P$3,Команды!$A$2:$A$7500,0),$E49+2)=Команды!$AJ$11,TRUE,FALSE),IF(INDEX(Команды!$A$2:$AN$7500,MATCH(P$3,Команды!$A$2:$A$7500,0),$E49+2)=Команды!$AJ$12,TRUE,FALSE),IF(INDEX(Команды!$A$2:$AN$7500,MATCH(P$3,Команды!$A$2:$A$7500,0),$E49+2)=Команды!$AJ$13,TRUE,FALSE),IF(INDEX(Команды!$A$2:$AN$7500,MATCH(P$3,Команды!$A$2:$A$7500,0),$E49+2)=Команды!$AJ$14,TRUE,FALSE),IF(INDEX(Команды!$A$2:$AN$7500,MATCH(P$3,Команды!$A$2:$A$7500,0),$E49+2)=Команды!$AJ$15,TRUE,FALSE),IF(INDEX(Команды!$A$2:$AN$7500,MATCH(P$3,Команды!$A$2:$A$7500,0),$E49+2)=Команды!$AJ$16,TRUE,FALSE),,IF(INDEX(Команды!$A$2:$AN$7500,MATCH(P$3,Команды!$A$2:$A$7500,0),$E49+2)=Команды!$AJ$17,TRUE,FALSE),,IF(INDEX(Команды!$A$2:$AN$7500,MATCH(P$3,Команды!$A$2:$A$7500,0),$E49+2)=Команды!$AJ$18,TRUE,FALSE),,IF(INDEX(Команды!$A$2:$AN$7500,MATCH(P$3,Команды!$A$2:$A$7500,0),$E49+2)=Команды!$AJ$19,TRUE,FALSE)),INDEX(Команды!$AJ$2:$AK$19,MATCH(INDEX(Команды!$A$2:$AN$7500,MATCH(P$3,Команды!$A$2:$A$7500,0),$E49+2),Команды!$AJ$2:$AJ$19,0),2),0)</f>
        <v>0.3125</v>
      </c>
      <c r="Q49" s="175">
        <f>IF(OR(IF(INDEX(Команды!$A$2:$AN$7500,MATCH(P$3,Команды!$A$2:$A$7500,0),$E49+2)=Команды!$AJ$2,TRUE,FALSE),IF(INDEX(Команды!$A$2:$AN$7500,MATCH(P$3,Команды!$A$2:$A$7500,0),$E49+2)=Команды!$AJ$3,TRUE,FALSE),IF(INDEX(Команды!$A$2:$AN$7500,MATCH(P$3,Команды!$A$2:$A$7500,0),$E49+2)=Команды!$AJ$4,TRUE,FALSE),IF(INDEX(Команды!$A$2:$AN$7500,MATCH(P$3,Команды!$A$2:$A$7500,0),$E49+2)=Команды!$AJ$5,TRUE,FALSE),IF(INDEX(Команды!$A$2:$AN$7500,MATCH(P$3,Команды!$A$2:$A$7500,0),$E49+2)=Команды!$AJ$6,TRUE,FALSE),IF(INDEX(Команды!$A$2:$AN$7500,MATCH(P$3,Команды!$A$2:$A$7500,0),$E49+2)=Команды!$AJ$7,TRUE,FALSE),IF(INDEX(Команды!$A$2:$AN$7500,MATCH(P$3,Команды!$A$2:$A$7500,0),$E49+2)=Команды!$AJ$8,TRUE,FALSE),IF(INDEX(Команды!$A$2:$AN$7500,MATCH(P$3,Команды!$A$2:$A$7500,0),$E49+2)=Команды!$AJ$9,TRUE,FALSE),IF(INDEX(Команды!$A$2:$AN$7500,MATCH(P$3,Команды!$A$2:$A$7500,0),$E49+2)=Команды!$AJ$10,TRUE,FALSE),IF(INDEX(Команды!$A$2:$AN$7500,MATCH(P$3,Команды!$A$2:$A$7500,0),$E49+2)=Команды!$AJ$11,TRUE,FALSE),IF(INDEX(Команды!$A$2:$AN$7500,MATCH(P$3,Команды!$A$2:$A$7500,0),$E49+2)=Команды!$AJ$12,TRUE,FALSE),IF(INDEX(Команды!$A$2:$AN$7500,MATCH(P$3,Команды!$A$2:$A$7500,0),$E49+2)=Команды!$AJ$13,TRUE,FALSE),IF(INDEX(Команды!$A$2:$AN$7500,MATCH(P$3,Команды!$A$2:$A$7500,0),$E49+2)=Команды!$AJ$14,TRUE,FALSE),IF(INDEX(Команды!$A$2:$AN$7500,MATCH(P$3,Команды!$A$2:$A$7500,0),$E49+2)=Команды!$AJ$15,TRUE,FALSE),IF(INDEX(Команды!$A$2:$AN$7500,MATCH(P$3,Команды!$A$2:$A$7500,0),$E49+2)=Команды!$AJ$16,TRUE,FALSE),IF(INDEX(Команды!$A$2:$AN$7500,MATCH(P$3,Команды!$A$2:$A$7500,0),$E49+2)=Команды!$AJ$17,TRUE,FALSE),IF(INDEX(Команды!$A$2:$AN$7500,MATCH(P$3,Команды!$A$2:$A$7500,0),$E49+2)=Команды!$AJ$18,TRUE,FALSE),IF(INDEX(Команды!$A$2:$AN$7500,MATCH(P$3,Команды!$A$2:$A$7500,0),$E49+2)=Команды!$AJ$19,TRUE,FALSE)),INDEX(Команды!$AJ$2:$AL$19,MATCH(INDEX(Команды!$A$2:$AN$7500,MATCH(P$3,Команды!$A$2:$A$7500,0),$E49+2),Команды!$AJ$2:$AJ$19,0),3),0)</f>
        <v>0.6875</v>
      </c>
      <c r="R49" s="342"/>
      <c r="S49" s="174">
        <f>IF(OR(IF(INDEX(Команды!$A$2:$AN$7500,MATCH(S$3,Команды!$A$2:$A$7500,0),$E49+2)=Команды!$AJ$2,TRUE,FALSE),IF(INDEX(Команды!$A$2:$AN$7500,MATCH(S$3,Команды!$A$2:$A$7500,0),$E49+2)=Команды!$AJ$3,TRUE,FALSE),IF(INDEX(Команды!$A$2:$AN$7500,MATCH(S$3,Команды!$A$2:$A$7500,0),$E49+2)=Команды!$AJ$4,TRUE,FALSE),IF(INDEX(Команды!$A$2:$AN$7500,MATCH(S$3,Команды!$A$2:$A$7500,0),$E49+2)=Команды!$AJ$5,TRUE,FALSE),IF(INDEX(Команды!$A$2:$AN$7500,MATCH(S$3,Команды!$A$2:$A$7500,0),$E49+2)=Команды!$AJ$6,TRUE,FALSE),IF(INDEX(Команды!$A$2:$AN$7500,MATCH(S$3,Команды!$A$2:$A$7500,0),$E49+2)=Команды!$AJ$7,TRUE,FALSE),IF(INDEX(Команды!$A$2:$AN$7500,MATCH(S$3,Команды!$A$2:$A$7500,0),$E49+2)=Команды!$AJ$8,TRUE,FALSE),IF(INDEX(Команды!$A$2:$AN$7500,MATCH(S$3,Команды!$A$2:$A$7500,0),$E49+2)=Команды!$AJ$9,TRUE,FALSE),IF(INDEX(Команды!$A$2:$AN$7500,MATCH(S$3,Команды!$A$2:$A$7500,0),$E49+2)=Команды!$AJ$10,TRUE,FALSE),IF(INDEX(Команды!$A$2:$AN$7500,MATCH(S$3,Команды!$A$2:$A$7500,0),$E49+2)=Команды!$AJ$11,TRUE,FALSE),IF(INDEX(Команды!$A$2:$AN$7500,MATCH(S$3,Команды!$A$2:$A$7500,0),$E49+2)=Команды!$AJ$12,TRUE,FALSE),IF(INDEX(Команды!$A$2:$AN$7500,MATCH(S$3,Команды!$A$2:$A$7500,0),$E49+2)=Команды!$AJ$13,TRUE,FALSE),IF(INDEX(Команды!$A$2:$AN$7500,MATCH(S$3,Команды!$A$2:$A$7500,0),$E49+2)=Команды!$AJ$14,TRUE,FALSE),IF(INDEX(Команды!$A$2:$AN$7500,MATCH(S$3,Команды!$A$2:$A$7500,0),$E49+2)=Команды!$AJ$15,TRUE,FALSE),IF(INDEX(Команды!$A$2:$AN$7500,MATCH(S$3,Команды!$A$2:$A$7500,0),$E49+2)=Команды!$AJ$16,TRUE,FALSE),,IF(INDEX(Команды!$A$2:$AN$7500,MATCH(S$3,Команды!$A$2:$A$7500,0),$E49+2)=Команды!$AJ$17,TRUE,FALSE),,IF(INDEX(Команды!$A$2:$AN$7500,MATCH(S$3,Команды!$A$2:$A$7500,0),$E49+2)=Команды!$AJ$18,TRUE,FALSE),,IF(INDEX(Команды!$A$2:$AN$7500,MATCH(S$3,Команды!$A$2:$A$7500,0),$E49+2)=Команды!$AJ$19,TRUE,FALSE)),INDEX(Команды!$AJ$2:$AK$19,MATCH(INDEX(Команды!$A$2:$AN$7500,MATCH(S$3,Команды!$A$2:$A$7500,0),$E49+2),Команды!$AJ$2:$AJ$19,0),2),0)</f>
        <v>0.3125</v>
      </c>
      <c r="T49" s="175">
        <f>IF(OR(IF(INDEX(Команды!$A$2:$AN$7500,MATCH(S$3,Команды!$A$2:$A$7500,0),$E49+2)=Команды!$AJ$2,TRUE,FALSE),IF(INDEX(Команды!$A$2:$AN$7500,MATCH(S$3,Команды!$A$2:$A$7500,0),$E49+2)=Команды!$AJ$3,TRUE,FALSE),IF(INDEX(Команды!$A$2:$AN$7500,MATCH(S$3,Команды!$A$2:$A$7500,0),$E49+2)=Команды!$AJ$4,TRUE,FALSE),IF(INDEX(Команды!$A$2:$AN$7500,MATCH(S$3,Команды!$A$2:$A$7500,0),$E49+2)=Команды!$AJ$5,TRUE,FALSE),IF(INDEX(Команды!$A$2:$AN$7500,MATCH(S$3,Команды!$A$2:$A$7500,0),$E49+2)=Команды!$AJ$6,TRUE,FALSE),IF(INDEX(Команды!$A$2:$AN$7500,MATCH(S$3,Команды!$A$2:$A$7500,0),$E49+2)=Команды!$AJ$7,TRUE,FALSE),IF(INDEX(Команды!$A$2:$AN$7500,MATCH(S$3,Команды!$A$2:$A$7500,0),$E49+2)=Команды!$AJ$8,TRUE,FALSE),IF(INDEX(Команды!$A$2:$AN$7500,MATCH(S$3,Команды!$A$2:$A$7500,0),$E49+2)=Команды!$AJ$9,TRUE,FALSE),IF(INDEX(Команды!$A$2:$AN$7500,MATCH(S$3,Команды!$A$2:$A$7500,0),$E49+2)=Команды!$AJ$10,TRUE,FALSE),IF(INDEX(Команды!$A$2:$AN$7500,MATCH(S$3,Команды!$A$2:$A$7500,0),$E49+2)=Команды!$AJ$11,TRUE,FALSE),IF(INDEX(Команды!$A$2:$AN$7500,MATCH(S$3,Команды!$A$2:$A$7500,0),$E49+2)=Команды!$AJ$12,TRUE,FALSE),IF(INDEX(Команды!$A$2:$AN$7500,MATCH(S$3,Команды!$A$2:$A$7500,0),$E49+2)=Команды!$AJ$13,TRUE,FALSE),IF(INDEX(Команды!$A$2:$AN$7500,MATCH(S$3,Команды!$A$2:$A$7500,0),$E49+2)=Команды!$AJ$14,TRUE,FALSE),IF(INDEX(Команды!$A$2:$AN$7500,MATCH(S$3,Команды!$A$2:$A$7500,0),$E49+2)=Команды!$AJ$15,TRUE,FALSE),IF(INDEX(Команды!$A$2:$AN$7500,MATCH(S$3,Команды!$A$2:$A$7500,0),$E49+2)=Команды!$AJ$16,TRUE,FALSE),IF(INDEX(Команды!$A$2:$AN$7500,MATCH(S$3,Команды!$A$2:$A$7500,0),$E49+2)=Команды!$AJ$17,TRUE,FALSE),IF(INDEX(Команды!$A$2:$AN$7500,MATCH(S$3,Команды!$A$2:$A$7500,0),$E49+2)=Команды!$AJ$18,TRUE,FALSE),IF(INDEX(Команды!$A$2:$AN$7500,MATCH(S$3,Команды!$A$2:$A$7500,0),$E49+2)=Команды!$AJ$19,TRUE,FALSE)),INDEX(Команды!$AJ$2:$AL$19,MATCH(INDEX(Команды!$A$2:$AN$7500,MATCH(S$3,Команды!$A$2:$A$7500,0),$E49+2),Команды!$AJ$2:$AJ$19,0),3),0)</f>
        <v>0.6875</v>
      </c>
      <c r="U49" s="342"/>
      <c r="V49" s="174">
        <f>IF(OR(IF(INDEX(Команды!$A$2:$AN$7500,MATCH(V$3,Команды!$A$2:$A$7500,0),$E49+2)=Команды!$AJ$2,TRUE,FALSE),IF(INDEX(Команды!$A$2:$AN$7500,MATCH(V$3,Команды!$A$2:$A$7500,0),$E49+2)=Команды!$AJ$3,TRUE,FALSE),IF(INDEX(Команды!$A$2:$AN$7500,MATCH(V$3,Команды!$A$2:$A$7500,0),$E49+2)=Команды!$AJ$4,TRUE,FALSE),IF(INDEX(Команды!$A$2:$AN$7500,MATCH(V$3,Команды!$A$2:$A$7500,0),$E49+2)=Команды!$AJ$5,TRUE,FALSE),IF(INDEX(Команды!$A$2:$AN$7500,MATCH(V$3,Команды!$A$2:$A$7500,0),$E49+2)=Команды!$AJ$6,TRUE,FALSE),IF(INDEX(Команды!$A$2:$AN$7500,MATCH(V$3,Команды!$A$2:$A$7500,0),$E49+2)=Команды!$AJ$7,TRUE,FALSE),IF(INDEX(Команды!$A$2:$AN$7500,MATCH(V$3,Команды!$A$2:$A$7500,0),$E49+2)=Команды!$AJ$8,TRUE,FALSE),IF(INDEX(Команды!$A$2:$AN$7500,MATCH(V$3,Команды!$A$2:$A$7500,0),$E49+2)=Команды!$AJ$9,TRUE,FALSE),IF(INDEX(Команды!$A$2:$AN$7500,MATCH(V$3,Команды!$A$2:$A$7500,0),$E49+2)=Команды!$AJ$10,TRUE,FALSE),IF(INDEX(Команды!$A$2:$AN$7500,MATCH(V$3,Команды!$A$2:$A$7500,0),$E49+2)=Команды!$AJ$11,TRUE,FALSE),IF(INDEX(Команды!$A$2:$AN$7500,MATCH(V$3,Команды!$A$2:$A$7500,0),$E49+2)=Команды!$AJ$12,TRUE,FALSE),IF(INDEX(Команды!$A$2:$AN$7500,MATCH(V$3,Команды!$A$2:$A$7500,0),$E49+2)=Команды!$AJ$13,TRUE,FALSE),IF(INDEX(Команды!$A$2:$AN$7500,MATCH(V$3,Команды!$A$2:$A$7500,0),$E49+2)=Команды!$AJ$14,TRUE,FALSE),IF(INDEX(Команды!$A$2:$AN$7500,MATCH(V$3,Команды!$A$2:$A$7500,0),$E49+2)=Команды!$AJ$15,TRUE,FALSE),IF(INDEX(Команды!$A$2:$AN$7500,MATCH(V$3,Команды!$A$2:$A$7500,0),$E49+2)=Команды!$AJ$16,TRUE,FALSE),,IF(INDEX(Команды!$A$2:$AN$7500,MATCH(V$3,Команды!$A$2:$A$7500,0),$E49+2)=Команды!$AJ$17,TRUE,FALSE),,IF(INDEX(Команды!$A$2:$AN$7500,MATCH(V$3,Команды!$A$2:$A$7500,0),$E49+2)=Команды!$AJ$18,TRUE,FALSE),,IF(INDEX(Команды!$A$2:$AN$7500,MATCH(V$3,Команды!$A$2:$A$7500,0),$E49+2)=Команды!$AJ$19,TRUE,FALSE)),INDEX(Команды!$AJ$2:$AK$19,MATCH(INDEX(Команды!$A$2:$AN$7500,MATCH(V$3,Команды!$A$2:$A$7500,0),$E49+2),Команды!$AJ$2:$AJ$19,0),2),0)</f>
        <v>0.45833333333333331</v>
      </c>
      <c r="W49" s="175">
        <f>IF(OR(IF(INDEX(Команды!$A$2:$AN$7500,MATCH(V$3,Команды!$A$2:$A$7500,0),$E49+2)=Команды!$AJ$2,TRUE,FALSE),IF(INDEX(Команды!$A$2:$AN$7500,MATCH(V$3,Команды!$A$2:$A$7500,0),$E49+2)=Команды!$AJ$3,TRUE,FALSE),IF(INDEX(Команды!$A$2:$AN$7500,MATCH(V$3,Команды!$A$2:$A$7500,0),$E49+2)=Команды!$AJ$4,TRUE,FALSE),IF(INDEX(Команды!$A$2:$AN$7500,MATCH(V$3,Команды!$A$2:$A$7500,0),$E49+2)=Команды!$AJ$5,TRUE,FALSE),IF(INDEX(Команды!$A$2:$AN$7500,MATCH(V$3,Команды!$A$2:$A$7500,0),$E49+2)=Команды!$AJ$6,TRUE,FALSE),IF(INDEX(Команды!$A$2:$AN$7500,MATCH(V$3,Команды!$A$2:$A$7500,0),$E49+2)=Команды!$AJ$7,TRUE,FALSE),IF(INDEX(Команды!$A$2:$AN$7500,MATCH(V$3,Команды!$A$2:$A$7500,0),$E49+2)=Команды!$AJ$8,TRUE,FALSE),IF(INDEX(Команды!$A$2:$AN$7500,MATCH(V$3,Команды!$A$2:$A$7500,0),$E49+2)=Команды!$AJ$9,TRUE,FALSE),IF(INDEX(Команды!$A$2:$AN$7500,MATCH(V$3,Команды!$A$2:$A$7500,0),$E49+2)=Команды!$AJ$10,TRUE,FALSE),IF(INDEX(Команды!$A$2:$AN$7500,MATCH(V$3,Команды!$A$2:$A$7500,0),$E49+2)=Команды!$AJ$11,TRUE,FALSE),IF(INDEX(Команды!$A$2:$AN$7500,MATCH(V$3,Команды!$A$2:$A$7500,0),$E49+2)=Команды!$AJ$12,TRUE,FALSE),IF(INDEX(Команды!$A$2:$AN$7500,MATCH(V$3,Команды!$A$2:$A$7500,0),$E49+2)=Команды!$AJ$13,TRUE,FALSE),IF(INDEX(Команды!$A$2:$AN$7500,MATCH(V$3,Команды!$A$2:$A$7500,0),$E49+2)=Команды!$AJ$14,TRUE,FALSE),IF(INDEX(Команды!$A$2:$AN$7500,MATCH(V$3,Команды!$A$2:$A$7500,0),$E49+2)=Команды!$AJ$15,TRUE,FALSE),IF(INDEX(Команды!$A$2:$AN$7500,MATCH(V$3,Команды!$A$2:$A$7500,0),$E49+2)=Команды!$AJ$16,TRUE,FALSE),IF(INDEX(Команды!$A$2:$AN$7500,MATCH(V$3,Команды!$A$2:$A$7500,0),$E49+2)=Команды!$AJ$17,TRUE,FALSE),IF(INDEX(Команды!$A$2:$AN$7500,MATCH(V$3,Команды!$A$2:$A$7500,0),$E49+2)=Команды!$AJ$18,TRUE,FALSE),IF(INDEX(Команды!$A$2:$AN$7500,MATCH(V$3,Команды!$A$2:$A$7500,0),$E49+2)=Команды!$AJ$19,TRUE,FALSE)),INDEX(Команды!$AJ$2:$AL$19,MATCH(INDEX(Команды!$A$2:$AN$7500,MATCH(V$3,Команды!$A$2:$A$7500,0),$E49+2),Команды!$AJ$2:$AJ$19,0),3),0)</f>
        <v>0.83333333333333337</v>
      </c>
      <c r="X49" s="342"/>
      <c r="Y49" s="174">
        <f>IF(OR(IF(INDEX(Команды!$A$2:$AN$7500,MATCH(Y$3,Команды!$A$2:$A$7500,0),$E49+2)=Команды!$AJ$2,TRUE,FALSE),IF(INDEX(Команды!$A$2:$AN$7500,MATCH(Y$3,Команды!$A$2:$A$7500,0),$E49+2)=Команды!$AJ$3,TRUE,FALSE),IF(INDEX(Команды!$A$2:$AN$7500,MATCH(Y$3,Команды!$A$2:$A$7500,0),$E49+2)=Команды!$AJ$4,TRUE,FALSE),IF(INDEX(Команды!$A$2:$AN$7500,MATCH(Y$3,Команды!$A$2:$A$7500,0),$E49+2)=Команды!$AJ$5,TRUE,FALSE),IF(INDEX(Команды!$A$2:$AN$7500,MATCH(Y$3,Команды!$A$2:$A$7500,0),$E49+2)=Команды!$AJ$6,TRUE,FALSE),IF(INDEX(Команды!$A$2:$AN$7500,MATCH(Y$3,Команды!$A$2:$A$7500,0),$E49+2)=Команды!$AJ$7,TRUE,FALSE),IF(INDEX(Команды!$A$2:$AN$7500,MATCH(Y$3,Команды!$A$2:$A$7500,0),$E49+2)=Команды!$AJ$8,TRUE,FALSE),IF(INDEX(Команды!$A$2:$AN$7500,MATCH(Y$3,Команды!$A$2:$A$7500,0),$E49+2)=Команды!$AJ$9,TRUE,FALSE),IF(INDEX(Команды!$A$2:$AN$7500,MATCH(Y$3,Команды!$A$2:$A$7500,0),$E49+2)=Команды!$AJ$10,TRUE,FALSE),IF(INDEX(Команды!$A$2:$AN$7500,MATCH(Y$3,Команды!$A$2:$A$7500,0),$E49+2)=Команды!$AJ$11,TRUE,FALSE),IF(INDEX(Команды!$A$2:$AN$7500,MATCH(Y$3,Команды!$A$2:$A$7500,0),$E49+2)=Команды!$AJ$12,TRUE,FALSE),IF(INDEX(Команды!$A$2:$AN$7500,MATCH(Y$3,Команды!$A$2:$A$7500,0),$E49+2)=Команды!$AJ$13,TRUE,FALSE),IF(INDEX(Команды!$A$2:$AN$7500,MATCH(Y$3,Команды!$A$2:$A$7500,0),$E49+2)=Команды!$AJ$14,TRUE,FALSE),IF(INDEX(Команды!$A$2:$AN$7500,MATCH(Y$3,Команды!$A$2:$A$7500,0),$E49+2)=Команды!$AJ$15,TRUE,FALSE),IF(INDEX(Команды!$A$2:$AN$7500,MATCH(Y$3,Команды!$A$2:$A$7500,0),$E49+2)=Команды!$AJ$16,TRUE,FALSE),,IF(INDEX(Команды!$A$2:$AN$7500,MATCH(Y$3,Команды!$A$2:$A$7500,0),$E49+2)=Команды!$AJ$17,TRUE,FALSE),,IF(INDEX(Команды!$A$2:$AN$7500,MATCH(Y$3,Команды!$A$2:$A$7500,0),$E49+2)=Команды!$AJ$18,TRUE,FALSE),,IF(INDEX(Команды!$A$2:$AN$7500,MATCH(Y$3,Команды!$A$2:$A$7500,0),$E49+2)=Команды!$AJ$19,TRUE,FALSE)),INDEX(Команды!$AJ$2:$AK$19,MATCH(INDEX(Команды!$A$2:$AN$7500,MATCH(Y$3,Команды!$A$2:$A$7500,0),$E49+2),Команды!$AJ$2:$AJ$19,0),2),0)</f>
        <v>0.625</v>
      </c>
      <c r="Z49" s="175">
        <f>IF(OR(IF(INDEX(Команды!$A$2:$AN$7500,MATCH(Y$3,Команды!$A$2:$A$7500,0),$E49+2)=Команды!$AJ$2,TRUE,FALSE),IF(INDEX(Команды!$A$2:$AN$7500,MATCH(Y$3,Команды!$A$2:$A$7500,0),$E49+2)=Команды!$AJ$3,TRUE,FALSE),IF(INDEX(Команды!$A$2:$AN$7500,MATCH(Y$3,Команды!$A$2:$A$7500,0),$E49+2)=Команды!$AJ$4,TRUE,FALSE),IF(INDEX(Команды!$A$2:$AN$7500,MATCH(Y$3,Команды!$A$2:$A$7500,0),$E49+2)=Команды!$AJ$5,TRUE,FALSE),IF(INDEX(Команды!$A$2:$AN$7500,MATCH(Y$3,Команды!$A$2:$A$7500,0),$E49+2)=Команды!$AJ$6,TRUE,FALSE),IF(INDEX(Команды!$A$2:$AN$7500,MATCH(Y$3,Команды!$A$2:$A$7500,0),$E49+2)=Команды!$AJ$7,TRUE,FALSE),IF(INDEX(Команды!$A$2:$AN$7500,MATCH(Y$3,Команды!$A$2:$A$7500,0),$E49+2)=Команды!$AJ$8,TRUE,FALSE),IF(INDEX(Команды!$A$2:$AN$7500,MATCH(Y$3,Команды!$A$2:$A$7500,0),$E49+2)=Команды!$AJ$9,TRUE,FALSE),IF(INDEX(Команды!$A$2:$AN$7500,MATCH(Y$3,Команды!$A$2:$A$7500,0),$E49+2)=Команды!$AJ$10,TRUE,FALSE),IF(INDEX(Команды!$A$2:$AN$7500,MATCH(Y$3,Команды!$A$2:$A$7500,0),$E49+2)=Команды!$AJ$11,TRUE,FALSE),IF(INDEX(Команды!$A$2:$AN$7500,MATCH(Y$3,Команды!$A$2:$A$7500,0),$E49+2)=Команды!$AJ$12,TRUE,FALSE),IF(INDEX(Команды!$A$2:$AN$7500,MATCH(Y$3,Команды!$A$2:$A$7500,0),$E49+2)=Команды!$AJ$13,TRUE,FALSE),IF(INDEX(Команды!$A$2:$AN$7500,MATCH(Y$3,Команды!$A$2:$A$7500,0),$E49+2)=Команды!$AJ$14,TRUE,FALSE),IF(INDEX(Команды!$A$2:$AN$7500,MATCH(Y$3,Команды!$A$2:$A$7500,0),$E49+2)=Команды!$AJ$15,TRUE,FALSE),IF(INDEX(Команды!$A$2:$AN$7500,MATCH(Y$3,Команды!$A$2:$A$7500,0),$E49+2)=Команды!$AJ$16,TRUE,FALSE),IF(INDEX(Команды!$A$2:$AN$7500,MATCH(Y$3,Команды!$A$2:$A$7500,0),$E49+2)=Команды!$AJ$17,TRUE,FALSE),IF(INDEX(Команды!$A$2:$AN$7500,MATCH(Y$3,Команды!$A$2:$A$7500,0),$E49+2)=Команды!$AJ$18,TRUE,FALSE),IF(INDEX(Команды!$A$2:$AN$7500,MATCH(Y$3,Команды!$A$2:$A$7500,0),$E49+2)=Команды!$AJ$19,TRUE,FALSE)),INDEX(Команды!$AJ$2:$AL$19,MATCH(INDEX(Команды!$A$2:$AN$7500,MATCH(Y$3,Команды!$A$2:$A$7500,0),$E49+2),Команды!$AJ$2:$AJ$19,0),3),0)</f>
        <v>1</v>
      </c>
      <c r="AA49" s="342"/>
      <c r="AB49" s="174" t="str">
        <f>IF(OR(IF(INDEX(Команды!$A$2:$AN$7500,MATCH(AB$3,Команды!$A$2:$A$7500,0),$E49+2)=Команды!$AJ$2,TRUE,FALSE),IF(INDEX(Команды!$A$2:$AN$7500,MATCH(AB$3,Команды!$A$2:$A$7500,0),$E49+2)=Команды!$AJ$3,TRUE,FALSE),IF(INDEX(Команды!$A$2:$AN$7500,MATCH(AB$3,Команды!$A$2:$A$7500,0),$E49+2)=Команды!$AJ$4,TRUE,FALSE),IF(INDEX(Команды!$A$2:$AN$7500,MATCH(AB$3,Команды!$A$2:$A$7500,0),$E49+2)=Команды!$AJ$5,TRUE,FALSE),IF(INDEX(Команды!$A$2:$AN$7500,MATCH(AB$3,Команды!$A$2:$A$7500,0),$E49+2)=Команды!$AJ$6,TRUE,FALSE),IF(INDEX(Команды!$A$2:$AN$7500,MATCH(AB$3,Команды!$A$2:$A$7500,0),$E49+2)=Команды!$AJ$7,TRUE,FALSE),IF(INDEX(Команды!$A$2:$AN$7500,MATCH(AB$3,Команды!$A$2:$A$7500,0),$E49+2)=Команды!$AJ$8,TRUE,FALSE),IF(INDEX(Команды!$A$2:$AN$7500,MATCH(AB$3,Команды!$A$2:$A$7500,0),$E49+2)=Команды!$AJ$9,TRUE,FALSE),IF(INDEX(Команды!$A$2:$AN$7500,MATCH(AB$3,Команды!$A$2:$A$7500,0),$E49+2)=Команды!$AJ$10,TRUE,FALSE),IF(INDEX(Команды!$A$2:$AN$7500,MATCH(AB$3,Команды!$A$2:$A$7500,0),$E49+2)=Команды!$AJ$11,TRUE,FALSE),IF(INDEX(Команды!$A$2:$AN$7500,MATCH(AB$3,Команды!$A$2:$A$7500,0),$E49+2)=Команды!$AJ$12,TRUE,FALSE),IF(INDEX(Команды!$A$2:$AN$7500,MATCH(AB$3,Команды!$A$2:$A$7500,0),$E49+2)=Команды!$AJ$13,TRUE,FALSE),IF(INDEX(Команды!$A$2:$AN$7500,MATCH(AB$3,Команды!$A$2:$A$7500,0),$E49+2)=Команды!$AJ$14,TRUE,FALSE),IF(INDEX(Команды!$A$2:$AN$7500,MATCH(AB$3,Команды!$A$2:$A$7500,0),$E49+2)=Команды!$AJ$15,TRUE,FALSE),IF(INDEX(Команды!$A$2:$AN$7500,MATCH(AB$3,Команды!$A$2:$A$7500,0),$E49+2)=Команды!$AJ$16,TRUE,FALSE),,IF(INDEX(Команды!$A$2:$AN$7500,MATCH(AB$3,Команды!$A$2:$A$7500,0),$E49+2)=Команды!$AJ$17,TRUE,FALSE),,IF(INDEX(Команды!$A$2:$AN$7500,MATCH(AB$3,Команды!$A$2:$A$7500,0),$E49+2)=Команды!$AJ$18,TRUE,FALSE),,IF(INDEX(Команды!$A$2:$AN$7500,MATCH(AB$3,Команды!$A$2:$A$7500,0),$E49+2)=Команды!$AJ$19,TRUE,FALSE)),INDEX(Команды!$AJ$2:$AK$19,MATCH(INDEX(Команды!$A$2:$AN$7500,MATCH(AB$3,Команды!$A$2:$A$7500,0),$E49+2),Команды!$AJ$2:$AJ$19,0),2),0)</f>
        <v>В</v>
      </c>
      <c r="AC49" s="175" t="str">
        <f>IF(OR(IF(INDEX(Команды!$A$2:$AN$7500,MATCH(AB$3,Команды!$A$2:$A$7500,0),$E49+2)=Команды!$AJ$2,TRUE,FALSE),IF(INDEX(Команды!$A$2:$AN$7500,MATCH(AB$3,Команды!$A$2:$A$7500,0),$E49+2)=Команды!$AJ$3,TRUE,FALSE),IF(INDEX(Команды!$A$2:$AN$7500,MATCH(AB$3,Команды!$A$2:$A$7500,0),$E49+2)=Команды!$AJ$4,TRUE,FALSE),IF(INDEX(Команды!$A$2:$AN$7500,MATCH(AB$3,Команды!$A$2:$A$7500,0),$E49+2)=Команды!$AJ$5,TRUE,FALSE),IF(INDEX(Команды!$A$2:$AN$7500,MATCH(AB$3,Команды!$A$2:$A$7500,0),$E49+2)=Команды!$AJ$6,TRUE,FALSE),IF(INDEX(Команды!$A$2:$AN$7500,MATCH(AB$3,Команды!$A$2:$A$7500,0),$E49+2)=Команды!$AJ$7,TRUE,FALSE),IF(INDEX(Команды!$A$2:$AN$7500,MATCH(AB$3,Команды!$A$2:$A$7500,0),$E49+2)=Команды!$AJ$8,TRUE,FALSE),IF(INDEX(Команды!$A$2:$AN$7500,MATCH(AB$3,Команды!$A$2:$A$7500,0),$E49+2)=Команды!$AJ$9,TRUE,FALSE),IF(INDEX(Команды!$A$2:$AN$7500,MATCH(AB$3,Команды!$A$2:$A$7500,0),$E49+2)=Команды!$AJ$10,TRUE,FALSE),IF(INDEX(Команды!$A$2:$AN$7500,MATCH(AB$3,Команды!$A$2:$A$7500,0),$E49+2)=Команды!$AJ$11,TRUE,FALSE),IF(INDEX(Команды!$A$2:$AN$7500,MATCH(AB$3,Команды!$A$2:$A$7500,0),$E49+2)=Команды!$AJ$12,TRUE,FALSE),IF(INDEX(Команды!$A$2:$AN$7500,MATCH(AB$3,Команды!$A$2:$A$7500,0),$E49+2)=Команды!$AJ$13,TRUE,FALSE),IF(INDEX(Команды!$A$2:$AN$7500,MATCH(AB$3,Команды!$A$2:$A$7500,0),$E49+2)=Команды!$AJ$14,TRUE,FALSE),IF(INDEX(Команды!$A$2:$AN$7500,MATCH(AB$3,Команды!$A$2:$A$7500,0),$E49+2)=Команды!$AJ$15,TRUE,FALSE),IF(INDEX(Команды!$A$2:$AN$7500,MATCH(AB$3,Команды!$A$2:$A$7500,0),$E49+2)=Команды!$AJ$16,TRUE,FALSE),IF(INDEX(Команды!$A$2:$AN$7500,MATCH(AB$3,Команды!$A$2:$A$7500,0),$E49+2)=Команды!$AJ$17,TRUE,FALSE),IF(INDEX(Команды!$A$2:$AN$7500,MATCH(AB$3,Команды!$A$2:$A$7500,0),$E49+2)=Команды!$AJ$18,TRUE,FALSE),IF(INDEX(Команды!$A$2:$AN$7500,MATCH(AB$3,Команды!$A$2:$A$7500,0),$E49+2)=Команды!$AJ$19,TRUE,FALSE)),INDEX(Команды!$AJ$2:$AL$19,MATCH(INDEX(Команды!$A$2:$AN$7500,MATCH(AB$3,Команды!$A$2:$A$7500,0),$E49+2),Команды!$AJ$2:$AJ$19,0),3),0)</f>
        <v>В</v>
      </c>
      <c r="AD49" s="342"/>
      <c r="AE49" s="174" t="str">
        <f>IF(OR(IF(INDEX(Команды!$A$2:$AN$7500,MATCH(AE$3,Команды!$A$2:$A$7500,0),$E49+2)=Команды!$AJ$2,TRUE,FALSE),IF(INDEX(Команды!$A$2:$AN$7500,MATCH(AE$3,Команды!$A$2:$A$7500,0),$E49+2)=Команды!$AJ$3,TRUE,FALSE),IF(INDEX(Команды!$A$2:$AN$7500,MATCH(AE$3,Команды!$A$2:$A$7500,0),$E49+2)=Команды!$AJ$4,TRUE,FALSE),IF(INDEX(Команды!$A$2:$AN$7500,MATCH(AE$3,Команды!$A$2:$A$7500,0),$E49+2)=Команды!$AJ$5,TRUE,FALSE),IF(INDEX(Команды!$A$2:$AN$7500,MATCH(AE$3,Команды!$A$2:$A$7500,0),$E49+2)=Команды!$AJ$6,TRUE,FALSE),IF(INDEX(Команды!$A$2:$AN$7500,MATCH(AE$3,Команды!$A$2:$A$7500,0),$E49+2)=Команды!$AJ$7,TRUE,FALSE),IF(INDEX(Команды!$A$2:$AN$7500,MATCH(AE$3,Команды!$A$2:$A$7500,0),$E49+2)=Команды!$AJ$8,TRUE,FALSE),IF(INDEX(Команды!$A$2:$AN$7500,MATCH(AE$3,Команды!$A$2:$A$7500,0),$E49+2)=Команды!$AJ$9,TRUE,FALSE),IF(INDEX(Команды!$A$2:$AN$7500,MATCH(AE$3,Команды!$A$2:$A$7500,0),$E49+2)=Команды!$AJ$10,TRUE,FALSE),IF(INDEX(Команды!$A$2:$AN$7500,MATCH(AE$3,Команды!$A$2:$A$7500,0),$E49+2)=Команды!$AJ$11,TRUE,FALSE),IF(INDEX(Команды!$A$2:$AN$7500,MATCH(AE$3,Команды!$A$2:$A$7500,0),$E49+2)=Команды!$AJ$12,TRUE,FALSE),IF(INDEX(Команды!$A$2:$AN$7500,MATCH(AE$3,Команды!$A$2:$A$7500,0),$E49+2)=Команды!$AJ$13,TRUE,FALSE),IF(INDEX(Команды!$A$2:$AN$7500,MATCH(AE$3,Команды!$A$2:$A$7500,0),$E49+2)=Команды!$AJ$14,TRUE,FALSE),IF(INDEX(Команды!$A$2:$AN$7500,MATCH(AE$3,Команды!$A$2:$A$7500,0),$E49+2)=Команды!$AJ$15,TRUE,FALSE),IF(INDEX(Команды!$A$2:$AN$7500,MATCH(AE$3,Команды!$A$2:$A$7500,0),$E49+2)=Команды!$AJ$16,TRUE,FALSE),,IF(INDEX(Команды!$A$2:$AN$7500,MATCH(AE$3,Команды!$A$2:$A$7500,0),$E49+2)=Команды!$AJ$17,TRUE,FALSE),,IF(INDEX(Команды!$A$2:$AN$7500,MATCH(AE$3,Команды!$A$2:$A$7500,0),$E49+2)=Команды!$AJ$18,TRUE,FALSE),,IF(INDEX(Команды!$A$2:$AN$7500,MATCH(AE$3,Команды!$A$2:$A$7500,0),$E49+2)=Команды!$AJ$19,TRUE,FALSE)),INDEX(Команды!$AJ$2:$AK$19,MATCH(INDEX(Команды!$A$2:$AN$7500,MATCH(AE$3,Команды!$A$2:$A$7500,0),$E49+2),Команды!$AJ$2:$AJ$19,0),2),0)</f>
        <v>В</v>
      </c>
      <c r="AF49" s="175" t="str">
        <f>IF(OR(IF(INDEX(Команды!$A$2:$AN$7500,MATCH(AE$3,Команды!$A$2:$A$7500,0),$E49+2)=Команды!$AJ$2,TRUE,FALSE),IF(INDEX(Команды!$A$2:$AN$7500,MATCH(AE$3,Команды!$A$2:$A$7500,0),$E49+2)=Команды!$AJ$3,TRUE,FALSE),IF(INDEX(Команды!$A$2:$AN$7500,MATCH(AE$3,Команды!$A$2:$A$7500,0),$E49+2)=Команды!$AJ$4,TRUE,FALSE),IF(INDEX(Команды!$A$2:$AN$7500,MATCH(AE$3,Команды!$A$2:$A$7500,0),$E49+2)=Команды!$AJ$5,TRUE,FALSE),IF(INDEX(Команды!$A$2:$AN$7500,MATCH(AE$3,Команды!$A$2:$A$7500,0),$E49+2)=Команды!$AJ$6,TRUE,FALSE),IF(INDEX(Команды!$A$2:$AN$7500,MATCH(AE$3,Команды!$A$2:$A$7500,0),$E49+2)=Команды!$AJ$7,TRUE,FALSE),IF(INDEX(Команды!$A$2:$AN$7500,MATCH(AE$3,Команды!$A$2:$A$7500,0),$E49+2)=Команды!$AJ$8,TRUE,FALSE),IF(INDEX(Команды!$A$2:$AN$7500,MATCH(AE$3,Команды!$A$2:$A$7500,0),$E49+2)=Команды!$AJ$9,TRUE,FALSE),IF(INDEX(Команды!$A$2:$AN$7500,MATCH(AE$3,Команды!$A$2:$A$7500,0),$E49+2)=Команды!$AJ$10,TRUE,FALSE),IF(INDEX(Команды!$A$2:$AN$7500,MATCH(AE$3,Команды!$A$2:$A$7500,0),$E49+2)=Команды!$AJ$11,TRUE,FALSE),IF(INDEX(Команды!$A$2:$AN$7500,MATCH(AE$3,Команды!$A$2:$A$7500,0),$E49+2)=Команды!$AJ$12,TRUE,FALSE),IF(INDEX(Команды!$A$2:$AN$7500,MATCH(AE$3,Команды!$A$2:$A$7500,0),$E49+2)=Команды!$AJ$13,TRUE,FALSE),IF(INDEX(Команды!$A$2:$AN$7500,MATCH(AE$3,Команды!$A$2:$A$7500,0),$E49+2)=Команды!$AJ$14,TRUE,FALSE),IF(INDEX(Команды!$A$2:$AN$7500,MATCH(AE$3,Команды!$A$2:$A$7500,0),$E49+2)=Команды!$AJ$15,TRUE,FALSE),IF(INDEX(Команды!$A$2:$AN$7500,MATCH(AE$3,Команды!$A$2:$A$7500,0),$E49+2)=Команды!$AJ$16,TRUE,FALSE),IF(INDEX(Команды!$A$2:$AN$7500,MATCH(AE$3,Команды!$A$2:$A$7500,0),$E49+2)=Команды!$AJ$17,TRUE,FALSE),IF(INDEX(Команды!$A$2:$AN$7500,MATCH(AE$3,Команды!$A$2:$A$7500,0),$E49+2)=Команды!$AJ$18,TRUE,FALSE),IF(INDEX(Команды!$A$2:$AN$7500,MATCH(AE$3,Команды!$A$2:$A$7500,0),$E49+2)=Команды!$AJ$19,TRUE,FALSE)),INDEX(Команды!$AJ$2:$AL$19,MATCH(INDEX(Команды!$A$2:$AN$7500,MATCH(AE$3,Команды!$A$2:$A$7500,0),$E49+2),Команды!$AJ$2:$AJ$19,0),3),0)</f>
        <v>В</v>
      </c>
      <c r="AG49" s="342"/>
      <c r="AH49" s="174">
        <f>IF(OR(IF(INDEX(Команды!$A$2:$AN$7500,MATCH(AH$3,Команды!$A$2:$A$7500,0),$E49+2)=Команды!$AJ$2,TRUE,FALSE),IF(INDEX(Команды!$A$2:$AN$7500,MATCH(AH$3,Команды!$A$2:$A$7500,0),$E49+2)=Команды!$AJ$3,TRUE,FALSE),IF(INDEX(Команды!$A$2:$AN$7500,MATCH(AH$3,Команды!$A$2:$A$7500,0),$E49+2)=Команды!$AJ$4,TRUE,FALSE),IF(INDEX(Команды!$A$2:$AN$7500,MATCH(AH$3,Команды!$A$2:$A$7500,0),$E49+2)=Команды!$AJ$5,TRUE,FALSE),IF(INDEX(Команды!$A$2:$AN$7500,MATCH(AH$3,Команды!$A$2:$A$7500,0),$E49+2)=Команды!$AJ$6,TRUE,FALSE),IF(INDEX(Команды!$A$2:$AN$7500,MATCH(AH$3,Команды!$A$2:$A$7500,0),$E49+2)=Команды!$AJ$7,TRUE,FALSE),IF(INDEX(Команды!$A$2:$AN$7500,MATCH(AH$3,Команды!$A$2:$A$7500,0),$E49+2)=Команды!$AJ$8,TRUE,FALSE),IF(INDEX(Команды!$A$2:$AN$7500,MATCH(AH$3,Команды!$A$2:$A$7500,0),$E49+2)=Команды!$AJ$9,TRUE,FALSE),IF(INDEX(Команды!$A$2:$AN$7500,MATCH(AH$3,Команды!$A$2:$A$7500,0),$E49+2)=Команды!$AJ$10,TRUE,FALSE),IF(INDEX(Команды!$A$2:$AN$7500,MATCH(AH$3,Команды!$A$2:$A$7500,0),$E49+2)=Команды!$AJ$11,TRUE,FALSE),IF(INDEX(Команды!$A$2:$AN$7500,MATCH(AH$3,Команды!$A$2:$A$7500,0),$E49+2)=Команды!$AJ$12,TRUE,FALSE),IF(INDEX(Команды!$A$2:$AN$7500,MATCH(AH$3,Команды!$A$2:$A$7500,0),$E49+2)=Команды!$AJ$13,TRUE,FALSE),IF(INDEX(Команды!$A$2:$AN$7500,MATCH(AH$3,Команды!$A$2:$A$7500,0),$E49+2)=Команды!$AJ$14,TRUE,FALSE),IF(INDEX(Команды!$A$2:$AN$7500,MATCH(AH$3,Команды!$A$2:$A$7500,0),$E49+2)=Команды!$AJ$15,TRUE,FALSE),IF(INDEX(Команды!$A$2:$AN$7500,MATCH(AH$3,Команды!$A$2:$A$7500,0),$E49+2)=Команды!$AJ$16,TRUE,FALSE),,IF(INDEX(Команды!$A$2:$AN$7500,MATCH(AH$3,Команды!$A$2:$A$7500,0),$E49+2)=Команды!$AJ$17,TRUE,FALSE),,IF(INDEX(Команды!$A$2:$AN$7500,MATCH(AH$3,Команды!$A$2:$A$7500,0),$E49+2)=Команды!$AJ$18,TRUE,FALSE),,IF(INDEX(Команды!$A$2:$AN$7500,MATCH(AH$3,Команды!$A$2:$A$7500,0),$E49+2)=Команды!$AJ$19,TRUE,FALSE)),INDEX(Команды!$AJ$2:$AK$19,MATCH(INDEX(Команды!$A$2:$AN$7500,MATCH(AH$3,Команды!$A$2:$A$7500,0),$E49+2),Команды!$AJ$2:$AJ$19,0),2),0)</f>
        <v>0.33333333333333331</v>
      </c>
      <c r="AI49" s="175">
        <f>IF(OR(IF(INDEX(Команды!$A$2:$AN$7500,MATCH(AH$3,Команды!$A$2:$A$7500,0),$E49+2)=Команды!$AJ$2,TRUE,FALSE),IF(INDEX(Команды!$A$2:$AN$7500,MATCH(AH$3,Команды!$A$2:$A$7500,0),$E49+2)=Команды!$AJ$3,TRUE,FALSE),IF(INDEX(Команды!$A$2:$AN$7500,MATCH(AH$3,Команды!$A$2:$A$7500,0),$E49+2)=Команды!$AJ$4,TRUE,FALSE),IF(INDEX(Команды!$A$2:$AN$7500,MATCH(AH$3,Команды!$A$2:$A$7500,0),$E49+2)=Команды!$AJ$5,TRUE,FALSE),IF(INDEX(Команды!$A$2:$AN$7500,MATCH(AH$3,Команды!$A$2:$A$7500,0),$E49+2)=Команды!$AJ$6,TRUE,FALSE),IF(INDEX(Команды!$A$2:$AN$7500,MATCH(AH$3,Команды!$A$2:$A$7500,0),$E49+2)=Команды!$AJ$7,TRUE,FALSE),IF(INDEX(Команды!$A$2:$AN$7500,MATCH(AH$3,Команды!$A$2:$A$7500,0),$E49+2)=Команды!$AJ$8,TRUE,FALSE),IF(INDEX(Команды!$A$2:$AN$7500,MATCH(AH$3,Команды!$A$2:$A$7500,0),$E49+2)=Команды!$AJ$9,TRUE,FALSE),IF(INDEX(Команды!$A$2:$AN$7500,MATCH(AH$3,Команды!$A$2:$A$7500,0),$E49+2)=Команды!$AJ$10,TRUE,FALSE),IF(INDEX(Команды!$A$2:$AN$7500,MATCH(AH$3,Команды!$A$2:$A$7500,0),$E49+2)=Команды!$AJ$11,TRUE,FALSE),IF(INDEX(Команды!$A$2:$AN$7500,MATCH(AH$3,Команды!$A$2:$A$7500,0),$E49+2)=Команды!$AJ$12,TRUE,FALSE),IF(INDEX(Команды!$A$2:$AN$7500,MATCH(AH$3,Команды!$A$2:$A$7500,0),$E49+2)=Команды!$AJ$13,TRUE,FALSE),IF(INDEX(Команды!$A$2:$AN$7500,MATCH(AH$3,Команды!$A$2:$A$7500,0),$E49+2)=Команды!$AJ$14,TRUE,FALSE),IF(INDEX(Команды!$A$2:$AN$7500,MATCH(AH$3,Команды!$A$2:$A$7500,0),$E49+2)=Команды!$AJ$15,TRUE,FALSE),IF(INDEX(Команды!$A$2:$AN$7500,MATCH(AH$3,Команды!$A$2:$A$7500,0),$E49+2)=Команды!$AJ$16,TRUE,FALSE),IF(INDEX(Команды!$A$2:$AN$7500,MATCH(AH$3,Команды!$A$2:$A$7500,0),$E49+2)=Команды!$AJ$17,TRUE,FALSE),IF(INDEX(Команды!$A$2:$AN$7500,MATCH(AH$3,Команды!$A$2:$A$7500,0),$E49+2)=Команды!$AJ$18,TRUE,FALSE),IF(INDEX(Команды!$A$2:$AN$7500,MATCH(AH$3,Команды!$A$2:$A$7500,0),$E49+2)=Команды!$AJ$19,TRUE,FALSE)),INDEX(Команды!$AJ$2:$AL$19,MATCH(INDEX(Команды!$A$2:$AN$7500,MATCH(AH$3,Команды!$A$2:$A$7500,0),$E49+2),Команды!$AJ$2:$AJ$19,0),3),0)</f>
        <v>0.70833333333333337</v>
      </c>
      <c r="AJ49" s="342"/>
      <c r="AK49" s="174">
        <f>IF(OR(IF(INDEX(Команды!$A$2:$AN$7500,MATCH(AK$3,Команды!$A$2:$A$7500,0),$E49+2)=Команды!$AJ$2,TRUE,FALSE),IF(INDEX(Команды!$A$2:$AN$7500,MATCH(AK$3,Команды!$A$2:$A$7500,0),$E49+2)=Команды!$AJ$3,TRUE,FALSE),IF(INDEX(Команды!$A$2:$AN$7500,MATCH(AK$3,Команды!$A$2:$A$7500,0),$E49+2)=Команды!$AJ$4,TRUE,FALSE),IF(INDEX(Команды!$A$2:$AN$7500,MATCH(AK$3,Команды!$A$2:$A$7500,0),$E49+2)=Команды!$AJ$5,TRUE,FALSE),IF(INDEX(Команды!$A$2:$AN$7500,MATCH(AK$3,Команды!$A$2:$A$7500,0),$E49+2)=Команды!$AJ$6,TRUE,FALSE),IF(INDEX(Команды!$A$2:$AN$7500,MATCH(AK$3,Команды!$A$2:$A$7500,0),$E49+2)=Команды!$AJ$7,TRUE,FALSE),IF(INDEX(Команды!$A$2:$AN$7500,MATCH(AK$3,Команды!$A$2:$A$7500,0),$E49+2)=Команды!$AJ$8,TRUE,FALSE),IF(INDEX(Команды!$A$2:$AN$7500,MATCH(AK$3,Команды!$A$2:$A$7500,0),$E49+2)=Команды!$AJ$9,TRUE,FALSE),IF(INDEX(Команды!$A$2:$AN$7500,MATCH(AK$3,Команды!$A$2:$A$7500,0),$E49+2)=Команды!$AJ$10,TRUE,FALSE),IF(INDEX(Команды!$A$2:$AN$7500,MATCH(AK$3,Команды!$A$2:$A$7500,0),$E49+2)=Команды!$AJ$11,TRUE,FALSE),IF(INDEX(Команды!$A$2:$AN$7500,MATCH(AK$3,Команды!$A$2:$A$7500,0),$E49+2)=Команды!$AJ$12,TRUE,FALSE),IF(INDEX(Команды!$A$2:$AN$7500,MATCH(AK$3,Команды!$A$2:$A$7500,0),$E49+2)=Команды!$AJ$13,TRUE,FALSE),IF(INDEX(Команды!$A$2:$AN$7500,MATCH(AK$3,Команды!$A$2:$A$7500,0),$E49+2)=Команды!$AJ$14,TRUE,FALSE),IF(INDEX(Команды!$A$2:$AN$7500,MATCH(AK$3,Команды!$A$2:$A$7500,0),$E49+2)=Команды!$AJ$15,TRUE,FALSE),IF(INDEX(Команды!$A$2:$AN$7500,MATCH(AK$3,Команды!$A$2:$A$7500,0),$E49+2)=Команды!$AJ$16,TRUE,FALSE),,IF(INDEX(Команды!$A$2:$AN$7500,MATCH(AK$3,Команды!$A$2:$A$7500,0),$E49+2)=Команды!$AJ$17,TRUE,FALSE),,IF(INDEX(Команды!$A$2:$AN$7500,MATCH(AK$3,Команды!$A$2:$A$7500,0),$E49+2)=Команды!$AJ$18,TRUE,FALSE),,IF(INDEX(Команды!$A$2:$AN$7500,MATCH(AK$3,Команды!$A$2:$A$7500,0),$E49+2)=Команды!$AJ$19,TRUE,FALSE)),INDEX(Команды!$AJ$2:$AK$19,MATCH(INDEX(Команды!$A$2:$AN$7500,MATCH(AK$3,Команды!$A$2:$A$7500,0),$E49+2),Команды!$AJ$2:$AJ$19,0),2),0)</f>
        <v>0.45833333333333331</v>
      </c>
      <c r="AL49" s="175">
        <f>IF(OR(IF(INDEX(Команды!$A$2:$AN$7500,MATCH(AK$3,Команды!$A$2:$A$7500,0),$E49+2)=Команды!$AJ$2,TRUE,FALSE),IF(INDEX(Команды!$A$2:$AN$7500,MATCH(AK$3,Команды!$A$2:$A$7500,0),$E49+2)=Команды!$AJ$3,TRUE,FALSE),IF(INDEX(Команды!$A$2:$AN$7500,MATCH(AK$3,Команды!$A$2:$A$7500,0),$E49+2)=Команды!$AJ$4,TRUE,FALSE),IF(INDEX(Команды!$A$2:$AN$7500,MATCH(AK$3,Команды!$A$2:$A$7500,0),$E49+2)=Команды!$AJ$5,TRUE,FALSE),IF(INDEX(Команды!$A$2:$AN$7500,MATCH(AK$3,Команды!$A$2:$A$7500,0),$E49+2)=Команды!$AJ$6,TRUE,FALSE),IF(INDEX(Команды!$A$2:$AN$7500,MATCH(AK$3,Команды!$A$2:$A$7500,0),$E49+2)=Команды!$AJ$7,TRUE,FALSE),IF(INDEX(Команды!$A$2:$AN$7500,MATCH(AK$3,Команды!$A$2:$A$7500,0),$E49+2)=Команды!$AJ$8,TRUE,FALSE),IF(INDEX(Команды!$A$2:$AN$7500,MATCH(AK$3,Команды!$A$2:$A$7500,0),$E49+2)=Команды!$AJ$9,TRUE,FALSE),IF(INDEX(Команды!$A$2:$AN$7500,MATCH(AK$3,Команды!$A$2:$A$7500,0),$E49+2)=Команды!$AJ$10,TRUE,FALSE),IF(INDEX(Команды!$A$2:$AN$7500,MATCH(AK$3,Команды!$A$2:$A$7500,0),$E49+2)=Команды!$AJ$11,TRUE,FALSE),IF(INDEX(Команды!$A$2:$AN$7500,MATCH(AK$3,Команды!$A$2:$A$7500,0),$E49+2)=Команды!$AJ$12,TRUE,FALSE),IF(INDEX(Команды!$A$2:$AN$7500,MATCH(AK$3,Команды!$A$2:$A$7500,0),$E49+2)=Команды!$AJ$13,TRUE,FALSE),IF(INDEX(Команды!$A$2:$AN$7500,MATCH(AK$3,Команды!$A$2:$A$7500,0),$E49+2)=Команды!$AJ$14,TRUE,FALSE),IF(INDEX(Команды!$A$2:$AN$7500,MATCH(AK$3,Команды!$A$2:$A$7500,0),$E49+2)=Команды!$AJ$15,TRUE,FALSE),IF(INDEX(Команды!$A$2:$AN$7500,MATCH(AK$3,Команды!$A$2:$A$7500,0),$E49+2)=Команды!$AJ$16,TRUE,FALSE),IF(INDEX(Команды!$A$2:$AN$7500,MATCH(AK$3,Команды!$A$2:$A$7500,0),$E49+2)=Команды!$AJ$17,TRUE,FALSE),IF(INDEX(Команды!$A$2:$AN$7500,MATCH(AK$3,Команды!$A$2:$A$7500,0),$E49+2)=Команды!$AJ$18,TRUE,FALSE),IF(INDEX(Команды!$A$2:$AN$7500,MATCH(AK$3,Команды!$A$2:$A$7500,0),$E49+2)=Команды!$AJ$19,TRUE,FALSE)),INDEX(Команды!$AJ$2:$AL$19,MATCH(INDEX(Команды!$A$2:$AN$7500,MATCH(AK$3,Команды!$A$2:$A$7500,0),$E49+2),Команды!$AJ$2:$AJ$19,0),3),0)</f>
        <v>0.83333333333333337</v>
      </c>
      <c r="AM49" s="342"/>
      <c r="AN49" s="174">
        <f>IF(OR(IF(INDEX(Команды!$A$2:$AN$7500,MATCH(AN$3,Команды!$A$2:$A$7500,0),$E49+2)=Команды!$AJ$2,TRUE,FALSE),IF(INDEX(Команды!$A$2:$AN$7500,MATCH(AN$3,Команды!$A$2:$A$7500,0),$E49+2)=Команды!$AJ$3,TRUE,FALSE),IF(INDEX(Команды!$A$2:$AN$7500,MATCH(AN$3,Команды!$A$2:$A$7500,0),$E49+2)=Команды!$AJ$4,TRUE,FALSE),IF(INDEX(Команды!$A$2:$AN$7500,MATCH(AN$3,Команды!$A$2:$A$7500,0),$E49+2)=Команды!$AJ$5,TRUE,FALSE),IF(INDEX(Команды!$A$2:$AN$7500,MATCH(AN$3,Команды!$A$2:$A$7500,0),$E49+2)=Команды!$AJ$6,TRUE,FALSE),IF(INDEX(Команды!$A$2:$AN$7500,MATCH(AN$3,Команды!$A$2:$A$7500,0),$E49+2)=Команды!$AJ$7,TRUE,FALSE),IF(INDEX(Команды!$A$2:$AN$7500,MATCH(AN$3,Команды!$A$2:$A$7500,0),$E49+2)=Команды!$AJ$8,TRUE,FALSE),IF(INDEX(Команды!$A$2:$AN$7500,MATCH(AN$3,Команды!$A$2:$A$7500,0),$E49+2)=Команды!$AJ$9,TRUE,FALSE),IF(INDEX(Команды!$A$2:$AN$7500,MATCH(AN$3,Команды!$A$2:$A$7500,0),$E49+2)=Команды!$AJ$10,TRUE,FALSE),IF(INDEX(Команды!$A$2:$AN$7500,MATCH(AN$3,Команды!$A$2:$A$7500,0),$E49+2)=Команды!$AJ$11,TRUE,FALSE),IF(INDEX(Команды!$A$2:$AN$7500,MATCH(AN$3,Команды!$A$2:$A$7500,0),$E49+2)=Команды!$AJ$12,TRUE,FALSE),IF(INDEX(Команды!$A$2:$AN$7500,MATCH(AN$3,Команды!$A$2:$A$7500,0),$E49+2)=Команды!$AJ$13,TRUE,FALSE),IF(INDEX(Команды!$A$2:$AN$7500,MATCH(AN$3,Команды!$A$2:$A$7500,0),$E49+2)=Команды!$AJ$14,TRUE,FALSE),IF(INDEX(Команды!$A$2:$AN$7500,MATCH(AN$3,Команды!$A$2:$A$7500,0),$E49+2)=Команды!$AJ$15,TRUE,FALSE),IF(INDEX(Команды!$A$2:$AN$7500,MATCH(AN$3,Команды!$A$2:$A$7500,0),$E49+2)=Команды!$AJ$16,TRUE,FALSE),,IF(INDEX(Команды!$A$2:$AN$7500,MATCH(AN$3,Команды!$A$2:$A$7500,0),$E49+2)=Команды!$AJ$17,TRUE,FALSE),,IF(INDEX(Команды!$A$2:$AN$7500,MATCH(AN$3,Команды!$A$2:$A$7500,0),$E49+2)=Команды!$AJ$18,TRUE,FALSE),,IF(INDEX(Команды!$A$2:$AN$7500,MATCH(AN$3,Команды!$A$2:$A$7500,0),$E49+2)=Команды!$AJ$19,TRUE,FALSE)),INDEX(Команды!$AJ$2:$AK$19,MATCH(INDEX(Команды!$A$2:$AN$7500,MATCH(AN$3,Команды!$A$2:$A$7500,0),$E49+2),Команды!$AJ$2:$AJ$19,0),2),0)</f>
        <v>0.64583333333333337</v>
      </c>
      <c r="AO49" s="175">
        <f>IF(OR(IF(INDEX(Команды!$A$2:$AN$7500,MATCH(AN$3,Команды!$A$2:$A$7500,0),$E49+2)=Команды!$AJ$2,TRUE,FALSE),IF(INDEX(Команды!$A$2:$AN$7500,MATCH(AN$3,Команды!$A$2:$A$7500,0),$E49+2)=Команды!$AJ$3,TRUE,FALSE),IF(INDEX(Команды!$A$2:$AN$7500,MATCH(AN$3,Команды!$A$2:$A$7500,0),$E49+2)=Команды!$AJ$4,TRUE,FALSE),IF(INDEX(Команды!$A$2:$AN$7500,MATCH(AN$3,Команды!$A$2:$A$7500,0),$E49+2)=Команды!$AJ$5,TRUE,FALSE),IF(INDEX(Команды!$A$2:$AN$7500,MATCH(AN$3,Команды!$A$2:$A$7500,0),$E49+2)=Команды!$AJ$6,TRUE,FALSE),IF(INDEX(Команды!$A$2:$AN$7500,MATCH(AN$3,Команды!$A$2:$A$7500,0),$E49+2)=Команды!$AJ$7,TRUE,FALSE),IF(INDEX(Команды!$A$2:$AN$7500,MATCH(AN$3,Команды!$A$2:$A$7500,0),$E49+2)=Команды!$AJ$8,TRUE,FALSE),IF(INDEX(Команды!$A$2:$AN$7500,MATCH(AN$3,Команды!$A$2:$A$7500,0),$E49+2)=Команды!$AJ$9,TRUE,FALSE),IF(INDEX(Команды!$A$2:$AN$7500,MATCH(AN$3,Команды!$A$2:$A$7500,0),$E49+2)=Команды!$AJ$10,TRUE,FALSE),IF(INDEX(Команды!$A$2:$AN$7500,MATCH(AN$3,Команды!$A$2:$A$7500,0),$E49+2)=Команды!$AJ$11,TRUE,FALSE),IF(INDEX(Команды!$A$2:$AN$7500,MATCH(AN$3,Команды!$A$2:$A$7500,0),$E49+2)=Команды!$AJ$12,TRUE,FALSE),IF(INDEX(Команды!$A$2:$AN$7500,MATCH(AN$3,Команды!$A$2:$A$7500,0),$E49+2)=Команды!$AJ$13,TRUE,FALSE),IF(INDEX(Команды!$A$2:$AN$7500,MATCH(AN$3,Команды!$A$2:$A$7500,0),$E49+2)=Команды!$AJ$14,TRUE,FALSE),IF(INDEX(Команды!$A$2:$AN$7500,MATCH(AN$3,Команды!$A$2:$A$7500,0),$E49+2)=Команды!$AJ$15,TRUE,FALSE),IF(INDEX(Команды!$A$2:$AN$7500,MATCH(AN$3,Команды!$A$2:$A$7500,0),$E49+2)=Команды!$AJ$16,TRUE,FALSE),IF(INDEX(Команды!$A$2:$AN$7500,MATCH(AN$3,Команды!$A$2:$A$7500,0),$E49+2)=Команды!$AJ$17,TRUE,FALSE),IF(INDEX(Команды!$A$2:$AN$7500,MATCH(AN$3,Команды!$A$2:$A$7500,0),$E49+2)=Команды!$AJ$18,TRUE,FALSE),IF(INDEX(Команды!$A$2:$AN$7500,MATCH(AN$3,Команды!$A$2:$A$7500,0),$E49+2)=Команды!$AJ$19,TRUE,FALSE)),INDEX(Команды!$AJ$2:$AL$19,MATCH(INDEX(Команды!$A$2:$AN$7500,MATCH(AN$3,Команды!$A$2:$A$7500,0),$E49+2),Команды!$AJ$2:$AJ$19,0),3),0)</f>
        <v>1.0208333333333333</v>
      </c>
      <c r="AP49" s="342"/>
      <c r="AQ49" s="174">
        <f>IF(OR(IF(INDEX(Команды!$A$2:$AN$7500,MATCH(AQ$3,Команды!$A$2:$A$7500,0),$E49+2)=Команды!$AJ$2,TRUE,FALSE),IF(INDEX(Команды!$A$2:$AN$7500,MATCH(AQ$3,Команды!$A$2:$A$7500,0),$E49+2)=Команды!$AJ$3,TRUE,FALSE),IF(INDEX(Команды!$A$2:$AN$7500,MATCH(AQ$3,Команды!$A$2:$A$7500,0),$E49+2)=Команды!$AJ$4,TRUE,FALSE),IF(INDEX(Команды!$A$2:$AN$7500,MATCH(AQ$3,Команды!$A$2:$A$7500,0),$E49+2)=Команды!$AJ$5,TRUE,FALSE),IF(INDEX(Команды!$A$2:$AN$7500,MATCH(AQ$3,Команды!$A$2:$A$7500,0),$E49+2)=Команды!$AJ$6,TRUE,FALSE),IF(INDEX(Команды!$A$2:$AN$7500,MATCH(AQ$3,Команды!$A$2:$A$7500,0),$E49+2)=Команды!$AJ$7,TRUE,FALSE),IF(INDEX(Команды!$A$2:$AN$7500,MATCH(AQ$3,Команды!$A$2:$A$7500,0),$E49+2)=Команды!$AJ$8,TRUE,FALSE),IF(INDEX(Команды!$A$2:$AN$7500,MATCH(AQ$3,Команды!$A$2:$A$7500,0),$E49+2)=Команды!$AJ$9,TRUE,FALSE),IF(INDEX(Команды!$A$2:$AN$7500,MATCH(AQ$3,Команды!$A$2:$A$7500,0),$E49+2)=Команды!$AJ$10,TRUE,FALSE),IF(INDEX(Команды!$A$2:$AN$7500,MATCH(AQ$3,Команды!$A$2:$A$7500,0),$E49+2)=Команды!$AJ$11,TRUE,FALSE),IF(INDEX(Команды!$A$2:$AN$7500,MATCH(AQ$3,Команды!$A$2:$A$7500,0),$E49+2)=Команды!$AJ$12,TRUE,FALSE),IF(INDEX(Команды!$A$2:$AN$7500,MATCH(AQ$3,Команды!$A$2:$A$7500,0),$E49+2)=Команды!$AJ$13,TRUE,FALSE),IF(INDEX(Команды!$A$2:$AN$7500,MATCH(AQ$3,Команды!$A$2:$A$7500,0),$E49+2)=Команды!$AJ$14,TRUE,FALSE),IF(INDEX(Команды!$A$2:$AN$7500,MATCH(AQ$3,Команды!$A$2:$A$7500,0),$E49+2)=Команды!$AJ$15,TRUE,FALSE),IF(INDEX(Команды!$A$2:$AN$7500,MATCH(AQ$3,Команды!$A$2:$A$7500,0),$E49+2)=Команды!$AJ$16,TRUE,FALSE),,IF(INDEX(Команды!$A$2:$AN$7500,MATCH(AQ$3,Команды!$A$2:$A$7500,0),$E49+2)=Команды!$AJ$17,TRUE,FALSE),,IF(INDEX(Команды!$A$2:$AN$7500,MATCH(AQ$3,Команды!$A$2:$A$7500,0),$E49+2)=Команды!$AJ$18,TRUE,FALSE),,IF(INDEX(Команды!$A$2:$AN$7500,MATCH(AQ$3,Команды!$A$2:$A$7500,0),$E49+2)=Команды!$AJ$19,TRUE,FALSE)),INDEX(Команды!$AJ$2:$AK$19,MATCH(INDEX(Команды!$A$2:$AN$7500,MATCH(AQ$3,Команды!$A$2:$A$7500,0),$E49+2),Команды!$AJ$2:$AJ$19,0),2),0)</f>
        <v>0.64583333333333337</v>
      </c>
      <c r="AR49" s="175">
        <f>IF(OR(IF(INDEX(Команды!$A$2:$AN$7500,MATCH(AQ$3,Команды!$A$2:$A$7500,0),$E49+2)=Команды!$AJ$2,TRUE,FALSE),IF(INDEX(Команды!$A$2:$AN$7500,MATCH(AQ$3,Команды!$A$2:$A$7500,0),$E49+2)=Команды!$AJ$3,TRUE,FALSE),IF(INDEX(Команды!$A$2:$AN$7500,MATCH(AQ$3,Команды!$A$2:$A$7500,0),$E49+2)=Команды!$AJ$4,TRUE,FALSE),IF(INDEX(Команды!$A$2:$AN$7500,MATCH(AQ$3,Команды!$A$2:$A$7500,0),$E49+2)=Команды!$AJ$5,TRUE,FALSE),IF(INDEX(Команды!$A$2:$AN$7500,MATCH(AQ$3,Команды!$A$2:$A$7500,0),$E49+2)=Команды!$AJ$6,TRUE,FALSE),IF(INDEX(Команды!$A$2:$AN$7500,MATCH(AQ$3,Команды!$A$2:$A$7500,0),$E49+2)=Команды!$AJ$7,TRUE,FALSE),IF(INDEX(Команды!$A$2:$AN$7500,MATCH(AQ$3,Команды!$A$2:$A$7500,0),$E49+2)=Команды!$AJ$8,TRUE,FALSE),IF(INDEX(Команды!$A$2:$AN$7500,MATCH(AQ$3,Команды!$A$2:$A$7500,0),$E49+2)=Команды!$AJ$9,TRUE,FALSE),IF(INDEX(Команды!$A$2:$AN$7500,MATCH(AQ$3,Команды!$A$2:$A$7500,0),$E49+2)=Команды!$AJ$10,TRUE,FALSE),IF(INDEX(Команды!$A$2:$AN$7500,MATCH(AQ$3,Команды!$A$2:$A$7500,0),$E49+2)=Команды!$AJ$11,TRUE,FALSE),IF(INDEX(Команды!$A$2:$AN$7500,MATCH(AQ$3,Команды!$A$2:$A$7500,0),$E49+2)=Команды!$AJ$12,TRUE,FALSE),IF(INDEX(Команды!$A$2:$AN$7500,MATCH(AQ$3,Команды!$A$2:$A$7500,0),$E49+2)=Команды!$AJ$13,TRUE,FALSE),IF(INDEX(Команды!$A$2:$AN$7500,MATCH(AQ$3,Команды!$A$2:$A$7500,0),$E49+2)=Команды!$AJ$14,TRUE,FALSE),IF(INDEX(Команды!$A$2:$AN$7500,MATCH(AQ$3,Команды!$A$2:$A$7500,0),$E49+2)=Команды!$AJ$15,TRUE,FALSE),IF(INDEX(Команды!$A$2:$AN$7500,MATCH(AQ$3,Команды!$A$2:$A$7500,0),$E49+2)=Команды!$AJ$16,TRUE,FALSE),IF(INDEX(Команды!$A$2:$AN$7500,MATCH(AQ$3,Команды!$A$2:$A$7500,0),$E49+2)=Команды!$AJ$17,TRUE,FALSE),IF(INDEX(Команды!$A$2:$AN$7500,MATCH(AQ$3,Команды!$A$2:$A$7500,0),$E49+2)=Команды!$AJ$18,TRUE,FALSE),IF(INDEX(Команды!$A$2:$AN$7500,MATCH(AQ$3,Команды!$A$2:$A$7500,0),$E49+2)=Команды!$AJ$19,TRUE,FALSE)),INDEX(Команды!$AJ$2:$AL$19,MATCH(INDEX(Команды!$A$2:$AN$7500,MATCH(AQ$3,Команды!$A$2:$A$7500,0),$E49+2),Команды!$AJ$2:$AJ$19,0),3),0)</f>
        <v>1.0208333333333333</v>
      </c>
      <c r="AS49" s="342"/>
      <c r="AT49" s="174" t="str">
        <f>IF(OR(IF(INDEX(Команды!$A$2:$AN$7500,MATCH(AT$3,Команды!$A$2:$A$7500,0),$E49+2)=Команды!$AJ$2,TRUE,FALSE),IF(INDEX(Команды!$A$2:$AN$7500,MATCH(AT$3,Команды!$A$2:$A$7500,0),$E49+2)=Команды!$AJ$3,TRUE,FALSE),IF(INDEX(Команды!$A$2:$AN$7500,MATCH(AT$3,Команды!$A$2:$A$7500,0),$E49+2)=Команды!$AJ$4,TRUE,FALSE),IF(INDEX(Команды!$A$2:$AN$7500,MATCH(AT$3,Команды!$A$2:$A$7500,0),$E49+2)=Команды!$AJ$5,TRUE,FALSE),IF(INDEX(Команды!$A$2:$AN$7500,MATCH(AT$3,Команды!$A$2:$A$7500,0),$E49+2)=Команды!$AJ$6,TRUE,FALSE),IF(INDEX(Команды!$A$2:$AN$7500,MATCH(AT$3,Команды!$A$2:$A$7500,0),$E49+2)=Команды!$AJ$7,TRUE,FALSE),IF(INDEX(Команды!$A$2:$AN$7500,MATCH(AT$3,Команды!$A$2:$A$7500,0),$E49+2)=Команды!$AJ$8,TRUE,FALSE),IF(INDEX(Команды!$A$2:$AN$7500,MATCH(AT$3,Команды!$A$2:$A$7500,0),$E49+2)=Команды!$AJ$9,TRUE,FALSE),IF(INDEX(Команды!$A$2:$AN$7500,MATCH(AT$3,Команды!$A$2:$A$7500,0),$E49+2)=Команды!$AJ$10,TRUE,FALSE),IF(INDEX(Команды!$A$2:$AN$7500,MATCH(AT$3,Команды!$A$2:$A$7500,0),$E49+2)=Команды!$AJ$11,TRUE,FALSE),IF(INDEX(Команды!$A$2:$AN$7500,MATCH(AT$3,Команды!$A$2:$A$7500,0),$E49+2)=Команды!$AJ$12,TRUE,FALSE),IF(INDEX(Команды!$A$2:$AN$7500,MATCH(AT$3,Команды!$A$2:$A$7500,0),$E49+2)=Команды!$AJ$13,TRUE,FALSE),IF(INDEX(Команды!$A$2:$AN$7500,MATCH(AT$3,Команды!$A$2:$A$7500,0),$E49+2)=Команды!$AJ$14,TRUE,FALSE),IF(INDEX(Команды!$A$2:$AN$7500,MATCH(AT$3,Команды!$A$2:$A$7500,0),$E49+2)=Команды!$AJ$15,TRUE,FALSE),IF(INDEX(Команды!$A$2:$AN$7500,MATCH(AT$3,Команды!$A$2:$A$7500,0),$E49+2)=Команды!$AJ$16,TRUE,FALSE),,IF(INDEX(Команды!$A$2:$AN$7500,MATCH(AT$3,Команды!$A$2:$A$7500,0),$E49+2)=Команды!$AJ$17,TRUE,FALSE),,IF(INDEX(Команды!$A$2:$AN$7500,MATCH(AT$3,Команды!$A$2:$A$7500,0),$E49+2)=Команды!$AJ$18,TRUE,FALSE),,IF(INDEX(Команды!$A$2:$AN$7500,MATCH(AT$3,Команды!$A$2:$A$7500,0),$E49+2)=Команды!$AJ$19,TRUE,FALSE)),INDEX(Команды!$AJ$2:$AK$19,MATCH(INDEX(Команды!$A$2:$AN$7500,MATCH(AT$3,Команды!$A$2:$A$7500,0),$E49+2),Команды!$AJ$2:$AJ$19,0),2),0)</f>
        <v>В</v>
      </c>
      <c r="AU49" s="175" t="str">
        <f>IF(OR(IF(INDEX(Команды!$A$2:$AN$7500,MATCH(AT$3,Команды!$A$2:$A$7500,0),$E49+2)=Команды!$AJ$2,TRUE,FALSE),IF(INDEX(Команды!$A$2:$AN$7500,MATCH(AT$3,Команды!$A$2:$A$7500,0),$E49+2)=Команды!$AJ$3,TRUE,FALSE),IF(INDEX(Команды!$A$2:$AN$7500,MATCH(AT$3,Команды!$A$2:$A$7500,0),$E49+2)=Команды!$AJ$4,TRUE,FALSE),IF(INDEX(Команды!$A$2:$AN$7500,MATCH(AT$3,Команды!$A$2:$A$7500,0),$E49+2)=Команды!$AJ$5,TRUE,FALSE),IF(INDEX(Команды!$A$2:$AN$7500,MATCH(AT$3,Команды!$A$2:$A$7500,0),$E49+2)=Команды!$AJ$6,TRUE,FALSE),IF(INDEX(Команды!$A$2:$AN$7500,MATCH(AT$3,Команды!$A$2:$A$7500,0),$E49+2)=Команды!$AJ$7,TRUE,FALSE),IF(INDEX(Команды!$A$2:$AN$7500,MATCH(AT$3,Команды!$A$2:$A$7500,0),$E49+2)=Команды!$AJ$8,TRUE,FALSE),IF(INDEX(Команды!$A$2:$AN$7500,MATCH(AT$3,Команды!$A$2:$A$7500,0),$E49+2)=Команды!$AJ$9,TRUE,FALSE),IF(INDEX(Команды!$A$2:$AN$7500,MATCH(AT$3,Команды!$A$2:$A$7500,0),$E49+2)=Команды!$AJ$10,TRUE,FALSE),IF(INDEX(Команды!$A$2:$AN$7500,MATCH(AT$3,Команды!$A$2:$A$7500,0),$E49+2)=Команды!$AJ$11,TRUE,FALSE),IF(INDEX(Команды!$A$2:$AN$7500,MATCH(AT$3,Команды!$A$2:$A$7500,0),$E49+2)=Команды!$AJ$12,TRUE,FALSE),IF(INDEX(Команды!$A$2:$AN$7500,MATCH(AT$3,Команды!$A$2:$A$7500,0),$E49+2)=Команды!$AJ$13,TRUE,FALSE),IF(INDEX(Команды!$A$2:$AN$7500,MATCH(AT$3,Команды!$A$2:$A$7500,0),$E49+2)=Команды!$AJ$14,TRUE,FALSE),IF(INDEX(Команды!$A$2:$AN$7500,MATCH(AT$3,Команды!$A$2:$A$7500,0),$E49+2)=Команды!$AJ$15,TRUE,FALSE),IF(INDEX(Команды!$A$2:$AN$7500,MATCH(AT$3,Команды!$A$2:$A$7500,0),$E49+2)=Команды!$AJ$16,TRUE,FALSE),IF(INDEX(Команды!$A$2:$AN$7500,MATCH(AT$3,Команды!$A$2:$A$7500,0),$E49+2)=Команды!$AJ$17,TRUE,FALSE),IF(INDEX(Команды!$A$2:$AN$7500,MATCH(AT$3,Команды!$A$2:$A$7500,0),$E49+2)=Команды!$AJ$18,TRUE,FALSE),IF(INDEX(Команды!$A$2:$AN$7500,MATCH(AT$3,Команды!$A$2:$A$7500,0),$E49+2)=Команды!$AJ$19,TRUE,FALSE)),INDEX(Команды!$AJ$2:$AL$19,MATCH(INDEX(Команды!$A$2:$AN$7500,MATCH(AT$3,Команды!$A$2:$A$7500,0),$E49+2),Команды!$AJ$2:$AJ$19,0),3),0)</f>
        <v>В</v>
      </c>
      <c r="AV49" s="342"/>
      <c r="AW49" s="174" t="str">
        <f>IF(OR(IF(INDEX(Команды!$A$2:$AN$7500,MATCH(AW$3,Команды!$A$2:$A$7500,0),$E49+2)=Команды!$AJ$2,TRUE,FALSE),IF(INDEX(Команды!$A$2:$AN$7500,MATCH(AW$3,Команды!$A$2:$A$7500,0),$E49+2)=Команды!$AJ$3,TRUE,FALSE),IF(INDEX(Команды!$A$2:$AN$7500,MATCH(AW$3,Команды!$A$2:$A$7500,0),$E49+2)=Команды!$AJ$4,TRUE,FALSE),IF(INDEX(Команды!$A$2:$AN$7500,MATCH(AW$3,Команды!$A$2:$A$7500,0),$E49+2)=Команды!$AJ$5,TRUE,FALSE),IF(INDEX(Команды!$A$2:$AN$7500,MATCH(AW$3,Команды!$A$2:$A$7500,0),$E49+2)=Команды!$AJ$6,TRUE,FALSE),IF(INDEX(Команды!$A$2:$AN$7500,MATCH(AW$3,Команды!$A$2:$A$7500,0),$E49+2)=Команды!$AJ$7,TRUE,FALSE),IF(INDEX(Команды!$A$2:$AN$7500,MATCH(AW$3,Команды!$A$2:$A$7500,0),$E49+2)=Команды!$AJ$8,TRUE,FALSE),IF(INDEX(Команды!$A$2:$AN$7500,MATCH(AW$3,Команды!$A$2:$A$7500,0),$E49+2)=Команды!$AJ$9,TRUE,FALSE),IF(INDEX(Команды!$A$2:$AN$7500,MATCH(AW$3,Команды!$A$2:$A$7500,0),$E49+2)=Команды!$AJ$10,TRUE,FALSE),IF(INDEX(Команды!$A$2:$AN$7500,MATCH(AW$3,Команды!$A$2:$A$7500,0),$E49+2)=Команды!$AJ$11,TRUE,FALSE),IF(INDEX(Команды!$A$2:$AN$7500,MATCH(AW$3,Команды!$A$2:$A$7500,0),$E49+2)=Команды!$AJ$12,TRUE,FALSE),IF(INDEX(Команды!$A$2:$AN$7500,MATCH(AW$3,Команды!$A$2:$A$7500,0),$E49+2)=Команды!$AJ$13,TRUE,FALSE),IF(INDEX(Команды!$A$2:$AN$7500,MATCH(AW$3,Команды!$A$2:$A$7500,0),$E49+2)=Команды!$AJ$14,TRUE,FALSE),IF(INDEX(Команды!$A$2:$AN$7500,MATCH(AW$3,Команды!$A$2:$A$7500,0),$E49+2)=Команды!$AJ$15,TRUE,FALSE),IF(INDEX(Команды!$A$2:$AN$7500,MATCH(AW$3,Команды!$A$2:$A$7500,0),$E49+2)=Команды!$AJ$16,TRUE,FALSE),,IF(INDEX(Команды!$A$2:$AN$7500,MATCH(AW$3,Команды!$A$2:$A$7500,0),$E49+2)=Команды!$AJ$17,TRUE,FALSE),,IF(INDEX(Команды!$A$2:$AN$7500,MATCH(AW$3,Команды!$A$2:$A$7500,0),$E49+2)=Команды!$AJ$18,TRUE,FALSE),,IF(INDEX(Команды!$A$2:$AN$7500,MATCH(AW$3,Команды!$A$2:$A$7500,0),$E49+2)=Команды!$AJ$19,TRUE,FALSE)),INDEX(Команды!$AJ$2:$AK$19,MATCH(INDEX(Команды!$A$2:$AN$7500,MATCH(AW$3,Команды!$A$2:$A$7500,0),$E49+2),Команды!$AJ$2:$AJ$19,0),2),0)</f>
        <v>В</v>
      </c>
      <c r="AX49" s="175" t="str">
        <f>IF(OR(IF(INDEX(Команды!$A$2:$AN$7500,MATCH(AW$3,Команды!$A$2:$A$7500,0),$E49+2)=Команды!$AJ$2,TRUE,FALSE),IF(INDEX(Команды!$A$2:$AN$7500,MATCH(AW$3,Команды!$A$2:$A$7500,0),$E49+2)=Команды!$AJ$3,TRUE,FALSE),IF(INDEX(Команды!$A$2:$AN$7500,MATCH(AW$3,Команды!$A$2:$A$7500,0),$E49+2)=Команды!$AJ$4,TRUE,FALSE),IF(INDEX(Команды!$A$2:$AN$7500,MATCH(AW$3,Команды!$A$2:$A$7500,0),$E49+2)=Команды!$AJ$5,TRUE,FALSE),IF(INDEX(Команды!$A$2:$AN$7500,MATCH(AW$3,Команды!$A$2:$A$7500,0),$E49+2)=Команды!$AJ$6,TRUE,FALSE),IF(INDEX(Команды!$A$2:$AN$7500,MATCH(AW$3,Команды!$A$2:$A$7500,0),$E49+2)=Команды!$AJ$7,TRUE,FALSE),IF(INDEX(Команды!$A$2:$AN$7500,MATCH(AW$3,Команды!$A$2:$A$7500,0),$E49+2)=Команды!$AJ$8,TRUE,FALSE),IF(INDEX(Команды!$A$2:$AN$7500,MATCH(AW$3,Команды!$A$2:$A$7500,0),$E49+2)=Команды!$AJ$9,TRUE,FALSE),IF(INDEX(Команды!$A$2:$AN$7500,MATCH(AW$3,Команды!$A$2:$A$7500,0),$E49+2)=Команды!$AJ$10,TRUE,FALSE),IF(INDEX(Команды!$A$2:$AN$7500,MATCH(AW$3,Команды!$A$2:$A$7500,0),$E49+2)=Команды!$AJ$11,TRUE,FALSE),IF(INDEX(Команды!$A$2:$AN$7500,MATCH(AW$3,Команды!$A$2:$A$7500,0),$E49+2)=Команды!$AJ$12,TRUE,FALSE),IF(INDEX(Команды!$A$2:$AN$7500,MATCH(AW$3,Команды!$A$2:$A$7500,0),$E49+2)=Команды!$AJ$13,TRUE,FALSE),IF(INDEX(Команды!$A$2:$AN$7500,MATCH(AW$3,Команды!$A$2:$A$7500,0),$E49+2)=Команды!$AJ$14,TRUE,FALSE),IF(INDEX(Команды!$A$2:$AN$7500,MATCH(AW$3,Команды!$A$2:$A$7500,0),$E49+2)=Команды!$AJ$15,TRUE,FALSE),IF(INDEX(Команды!$A$2:$AN$7500,MATCH(AW$3,Команды!$A$2:$A$7500,0),$E49+2)=Команды!$AJ$16,TRUE,FALSE),IF(INDEX(Команды!$A$2:$AN$7500,MATCH(AW$3,Команды!$A$2:$A$7500,0),$E49+2)=Команды!$AJ$17,TRUE,FALSE),IF(INDEX(Команды!$A$2:$AN$7500,MATCH(AW$3,Команды!$A$2:$A$7500,0),$E49+2)=Команды!$AJ$18,TRUE,FALSE),IF(INDEX(Команды!$A$2:$AN$7500,MATCH(AW$3,Команды!$A$2:$A$7500,0),$E49+2)=Команды!$AJ$19,TRUE,FALSE)),INDEX(Команды!$AJ$2:$AL$19,MATCH(INDEX(Команды!$A$2:$AN$7500,MATCH(AW$3,Команды!$A$2:$A$7500,0),$E49+2),Команды!$AJ$2:$AJ$19,0),3),0)</f>
        <v>В</v>
      </c>
      <c r="AY49" s="342"/>
      <c r="AZ49" s="174">
        <f>IF(OR(IF(INDEX(Команды!$A$2:$AN$7500,MATCH(AZ$3,Команды!$A$2:$A$7500,0),$E49+2)=Команды!$AJ$2,TRUE,FALSE),IF(INDEX(Команды!$A$2:$AN$7500,MATCH(AZ$3,Команды!$A$2:$A$7500,0),$E49+2)=Команды!$AJ$3,TRUE,FALSE),IF(INDEX(Команды!$A$2:$AN$7500,MATCH(AZ$3,Команды!$A$2:$A$7500,0),$E49+2)=Команды!$AJ$4,TRUE,FALSE),IF(INDEX(Команды!$A$2:$AN$7500,MATCH(AZ$3,Команды!$A$2:$A$7500,0),$E49+2)=Команды!$AJ$5,TRUE,FALSE),IF(INDEX(Команды!$A$2:$AN$7500,MATCH(AZ$3,Команды!$A$2:$A$7500,0),$E49+2)=Команды!$AJ$6,TRUE,FALSE),IF(INDEX(Команды!$A$2:$AN$7500,MATCH(AZ$3,Команды!$A$2:$A$7500,0),$E49+2)=Команды!$AJ$7,TRUE,FALSE),IF(INDEX(Команды!$A$2:$AN$7500,MATCH(AZ$3,Команды!$A$2:$A$7500,0),$E49+2)=Команды!$AJ$8,TRUE,FALSE),IF(INDEX(Команды!$A$2:$AN$7500,MATCH(AZ$3,Команды!$A$2:$A$7500,0),$E49+2)=Команды!$AJ$9,TRUE,FALSE),IF(INDEX(Команды!$A$2:$AN$7500,MATCH(AZ$3,Команды!$A$2:$A$7500,0),$E49+2)=Команды!$AJ$10,TRUE,FALSE),IF(INDEX(Команды!$A$2:$AN$7500,MATCH(AZ$3,Команды!$A$2:$A$7500,0),$E49+2)=Команды!$AJ$11,TRUE,FALSE),IF(INDEX(Команды!$A$2:$AN$7500,MATCH(AZ$3,Команды!$A$2:$A$7500,0),$E49+2)=Команды!$AJ$12,TRUE,FALSE),IF(INDEX(Команды!$A$2:$AN$7500,MATCH(AZ$3,Команды!$A$2:$A$7500,0),$E49+2)=Команды!$AJ$13,TRUE,FALSE),IF(INDEX(Команды!$A$2:$AN$7500,MATCH(AZ$3,Команды!$A$2:$A$7500,0),$E49+2)=Команды!$AJ$14,TRUE,FALSE),IF(INDEX(Команды!$A$2:$AN$7500,MATCH(AZ$3,Команды!$A$2:$A$7500,0),$E49+2)=Команды!$AJ$15,TRUE,FALSE),IF(INDEX(Команды!$A$2:$AN$7500,MATCH(AZ$3,Команды!$A$2:$A$7500,0),$E49+2)=Команды!$AJ$16,TRUE,FALSE),,IF(INDEX(Команды!$A$2:$AN$7500,MATCH(AZ$3,Команды!$A$2:$A$7500,0),$E49+2)=Команды!$AJ$17,TRUE,FALSE),,IF(INDEX(Команды!$A$2:$AN$7500,MATCH(AZ$3,Команды!$A$2:$A$7500,0),$E49+2)=Команды!$AJ$18,TRUE,FALSE),,IF(INDEX(Команды!$A$2:$AN$7500,MATCH(AZ$3,Команды!$A$2:$A$7500,0),$E49+2)=Команды!$AJ$19,TRUE,FALSE)),INDEX(Команды!$AJ$2:$AK$19,MATCH(INDEX(Команды!$A$2:$AN$7500,MATCH(AZ$3,Команды!$A$2:$A$7500,0),$E49+2),Команды!$AJ$2:$AJ$19,0),2),0)</f>
        <v>0.3125</v>
      </c>
      <c r="BA49" s="175">
        <f>IF(OR(IF(INDEX(Команды!$A$2:$AN$7500,MATCH(AZ$3,Команды!$A$2:$A$7500,0),$E49+2)=Команды!$AJ$2,TRUE,FALSE),IF(INDEX(Команды!$A$2:$AN$7500,MATCH(AZ$3,Команды!$A$2:$A$7500,0),$E49+2)=Команды!$AJ$3,TRUE,FALSE),IF(INDEX(Команды!$A$2:$AN$7500,MATCH(AZ$3,Команды!$A$2:$A$7500,0),$E49+2)=Команды!$AJ$4,TRUE,FALSE),IF(INDEX(Команды!$A$2:$AN$7500,MATCH(AZ$3,Команды!$A$2:$A$7500,0),$E49+2)=Команды!$AJ$5,TRUE,FALSE),IF(INDEX(Команды!$A$2:$AN$7500,MATCH(AZ$3,Команды!$A$2:$A$7500,0),$E49+2)=Команды!$AJ$6,TRUE,FALSE),IF(INDEX(Команды!$A$2:$AN$7500,MATCH(AZ$3,Команды!$A$2:$A$7500,0),$E49+2)=Команды!$AJ$7,TRUE,FALSE),IF(INDEX(Команды!$A$2:$AN$7500,MATCH(AZ$3,Команды!$A$2:$A$7500,0),$E49+2)=Команды!$AJ$8,TRUE,FALSE),IF(INDEX(Команды!$A$2:$AN$7500,MATCH(AZ$3,Команды!$A$2:$A$7500,0),$E49+2)=Команды!$AJ$9,TRUE,FALSE),IF(INDEX(Команды!$A$2:$AN$7500,MATCH(AZ$3,Команды!$A$2:$A$7500,0),$E49+2)=Команды!$AJ$10,TRUE,FALSE),IF(INDEX(Команды!$A$2:$AN$7500,MATCH(AZ$3,Команды!$A$2:$A$7500,0),$E49+2)=Команды!$AJ$11,TRUE,FALSE),IF(INDEX(Команды!$A$2:$AN$7500,MATCH(AZ$3,Команды!$A$2:$A$7500,0),$E49+2)=Команды!$AJ$12,TRUE,FALSE),IF(INDEX(Команды!$A$2:$AN$7500,MATCH(AZ$3,Команды!$A$2:$A$7500,0),$E49+2)=Команды!$AJ$13,TRUE,FALSE),IF(INDEX(Команды!$A$2:$AN$7500,MATCH(AZ$3,Команды!$A$2:$A$7500,0),$E49+2)=Команды!$AJ$14,TRUE,FALSE),IF(INDEX(Команды!$A$2:$AN$7500,MATCH(AZ$3,Команды!$A$2:$A$7500,0),$E49+2)=Команды!$AJ$15,TRUE,FALSE),IF(INDEX(Команды!$A$2:$AN$7500,MATCH(AZ$3,Команды!$A$2:$A$7500,0),$E49+2)=Команды!$AJ$16,TRUE,FALSE),IF(INDEX(Команды!$A$2:$AN$7500,MATCH(AZ$3,Команды!$A$2:$A$7500,0),$E49+2)=Команды!$AJ$17,TRUE,FALSE),IF(INDEX(Команды!$A$2:$AN$7500,MATCH(AZ$3,Команды!$A$2:$A$7500,0),$E49+2)=Команды!$AJ$18,TRUE,FALSE),IF(INDEX(Команды!$A$2:$AN$7500,MATCH(AZ$3,Команды!$A$2:$A$7500,0),$E49+2)=Команды!$AJ$19,TRUE,FALSE)),INDEX(Команды!$AJ$2:$AL$19,MATCH(INDEX(Команды!$A$2:$AN$7500,MATCH(AZ$3,Команды!$A$2:$A$7500,0),$E49+2),Команды!$AJ$2:$AJ$19,0),3),0)</f>
        <v>0.6875</v>
      </c>
      <c r="BB49" s="342"/>
      <c r="BC49" s="174">
        <f>IF(OR(IF(INDEX(Команды!$A$2:$AN$7500,MATCH(BC$3,Команды!$A$2:$A$7500,0),$E49+2)=Команды!$AJ$2,TRUE,FALSE),IF(INDEX(Команды!$A$2:$AN$7500,MATCH(BC$3,Команды!$A$2:$A$7500,0),$E49+2)=Команды!$AJ$3,TRUE,FALSE),IF(INDEX(Команды!$A$2:$AN$7500,MATCH(BC$3,Команды!$A$2:$A$7500,0),$E49+2)=Команды!$AJ$4,TRUE,FALSE),IF(INDEX(Команды!$A$2:$AN$7500,MATCH(BC$3,Команды!$A$2:$A$7500,0),$E49+2)=Команды!$AJ$5,TRUE,FALSE),IF(INDEX(Команды!$A$2:$AN$7500,MATCH(BC$3,Команды!$A$2:$A$7500,0),$E49+2)=Команды!$AJ$6,TRUE,FALSE),IF(INDEX(Команды!$A$2:$AN$7500,MATCH(BC$3,Команды!$A$2:$A$7500,0),$E49+2)=Команды!$AJ$7,TRUE,FALSE),IF(INDEX(Команды!$A$2:$AN$7500,MATCH(BC$3,Команды!$A$2:$A$7500,0),$E49+2)=Команды!$AJ$8,TRUE,FALSE),IF(INDEX(Команды!$A$2:$AN$7500,MATCH(BC$3,Команды!$A$2:$A$7500,0),$E49+2)=Команды!$AJ$9,TRUE,FALSE),IF(INDEX(Команды!$A$2:$AN$7500,MATCH(BC$3,Команды!$A$2:$A$7500,0),$E49+2)=Команды!$AJ$10,TRUE,FALSE),IF(INDEX(Команды!$A$2:$AN$7500,MATCH(BC$3,Команды!$A$2:$A$7500,0),$E49+2)=Команды!$AJ$11,TRUE,FALSE),IF(INDEX(Команды!$A$2:$AN$7500,MATCH(BC$3,Команды!$A$2:$A$7500,0),$E49+2)=Команды!$AJ$12,TRUE,FALSE),IF(INDEX(Команды!$A$2:$AN$7500,MATCH(BC$3,Команды!$A$2:$A$7500,0),$E49+2)=Команды!$AJ$13,TRUE,FALSE),IF(INDEX(Команды!$A$2:$AN$7500,MATCH(BC$3,Команды!$A$2:$A$7500,0),$E49+2)=Команды!$AJ$14,TRUE,FALSE),IF(INDEX(Команды!$A$2:$AN$7500,MATCH(BC$3,Команды!$A$2:$A$7500,0),$E49+2)=Команды!$AJ$15,TRUE,FALSE),IF(INDEX(Команды!$A$2:$AN$7500,MATCH(BC$3,Команды!$A$2:$A$7500,0),$E49+2)=Команды!$AJ$16,TRUE,FALSE),,IF(INDEX(Команды!$A$2:$AN$7500,MATCH(BC$3,Команды!$A$2:$A$7500,0),$E49+2)=Команды!$AJ$17,TRUE,FALSE),,IF(INDEX(Команды!$A$2:$AN$7500,MATCH(BC$3,Команды!$A$2:$A$7500,0),$E49+2)=Команды!$AJ$18,TRUE,FALSE),,IF(INDEX(Команды!$A$2:$AN$7500,MATCH(BC$3,Команды!$A$2:$A$7500,0),$E49+2)=Команды!$AJ$19,TRUE,FALSE)),INDEX(Команды!$AJ$2:$AK$19,MATCH(INDEX(Команды!$A$2:$AN$7500,MATCH(BC$3,Команды!$A$2:$A$7500,0),$E49+2),Команды!$AJ$2:$AJ$19,0),2),0)</f>
        <v>0.3125</v>
      </c>
      <c r="BD49" s="175">
        <f>IF(OR(IF(INDEX(Команды!$A$2:$AN$7500,MATCH(BC$3,Команды!$A$2:$A$7500,0),$E49+2)=Команды!$AJ$2,TRUE,FALSE),IF(INDEX(Команды!$A$2:$AN$7500,MATCH(BC$3,Команды!$A$2:$A$7500,0),$E49+2)=Команды!$AJ$3,TRUE,FALSE),IF(INDEX(Команды!$A$2:$AN$7500,MATCH(BC$3,Команды!$A$2:$A$7500,0),$E49+2)=Команды!$AJ$4,TRUE,FALSE),IF(INDEX(Команды!$A$2:$AN$7500,MATCH(BC$3,Команды!$A$2:$A$7500,0),$E49+2)=Команды!$AJ$5,TRUE,FALSE),IF(INDEX(Команды!$A$2:$AN$7500,MATCH(BC$3,Команды!$A$2:$A$7500,0),$E49+2)=Команды!$AJ$6,TRUE,FALSE),IF(INDEX(Команды!$A$2:$AN$7500,MATCH(BC$3,Команды!$A$2:$A$7500,0),$E49+2)=Команды!$AJ$7,TRUE,FALSE),IF(INDEX(Команды!$A$2:$AN$7500,MATCH(BC$3,Команды!$A$2:$A$7500,0),$E49+2)=Команды!$AJ$8,TRUE,FALSE),IF(INDEX(Команды!$A$2:$AN$7500,MATCH(BC$3,Команды!$A$2:$A$7500,0),$E49+2)=Команды!$AJ$9,TRUE,FALSE),IF(INDEX(Команды!$A$2:$AN$7500,MATCH(BC$3,Команды!$A$2:$A$7500,0),$E49+2)=Команды!$AJ$10,TRUE,FALSE),IF(INDEX(Команды!$A$2:$AN$7500,MATCH(BC$3,Команды!$A$2:$A$7500,0),$E49+2)=Команды!$AJ$11,TRUE,FALSE),IF(INDEX(Команды!$A$2:$AN$7500,MATCH(BC$3,Команды!$A$2:$A$7500,0),$E49+2)=Команды!$AJ$12,TRUE,FALSE),IF(INDEX(Команды!$A$2:$AN$7500,MATCH(BC$3,Команды!$A$2:$A$7500,0),$E49+2)=Команды!$AJ$13,TRUE,FALSE),IF(INDEX(Команды!$A$2:$AN$7500,MATCH(BC$3,Команды!$A$2:$A$7500,0),$E49+2)=Команды!$AJ$14,TRUE,FALSE),IF(INDEX(Команды!$A$2:$AN$7500,MATCH(BC$3,Команды!$A$2:$A$7500,0),$E49+2)=Команды!$AJ$15,TRUE,FALSE),IF(INDEX(Команды!$A$2:$AN$7500,MATCH(BC$3,Команды!$A$2:$A$7500,0),$E49+2)=Команды!$AJ$16,TRUE,FALSE),IF(INDEX(Команды!$A$2:$AN$7500,MATCH(BC$3,Команды!$A$2:$A$7500,0),$E49+2)=Команды!$AJ$17,TRUE,FALSE),IF(INDEX(Команды!$A$2:$AN$7500,MATCH(BC$3,Команды!$A$2:$A$7500,0),$E49+2)=Команды!$AJ$18,TRUE,FALSE),IF(INDEX(Команды!$A$2:$AN$7500,MATCH(BC$3,Команды!$A$2:$A$7500,0),$E49+2)=Команды!$AJ$19,TRUE,FALSE)),INDEX(Команды!$AJ$2:$AL$19,MATCH(INDEX(Команды!$A$2:$AN$7500,MATCH(BC$3,Команды!$A$2:$A$7500,0),$E49+2),Команды!$AJ$2:$AJ$19,0),3),0)</f>
        <v>0.6875</v>
      </c>
      <c r="BE49" s="342"/>
      <c r="BF49" s="174">
        <f>IF(OR(IF(INDEX(Команды!$A$2:$AN$7500,MATCH(BF$3,Команды!$A$2:$A$7500,0),$E49+2)=Команды!$AJ$2,TRUE,FALSE),IF(INDEX(Команды!$A$2:$AN$7500,MATCH(BF$3,Команды!$A$2:$A$7500,0),$E49+2)=Команды!$AJ$3,TRUE,FALSE),IF(INDEX(Команды!$A$2:$AN$7500,MATCH(BF$3,Команды!$A$2:$A$7500,0),$E49+2)=Команды!$AJ$4,TRUE,FALSE),IF(INDEX(Команды!$A$2:$AN$7500,MATCH(BF$3,Команды!$A$2:$A$7500,0),$E49+2)=Команды!$AJ$5,TRUE,FALSE),IF(INDEX(Команды!$A$2:$AN$7500,MATCH(BF$3,Команды!$A$2:$A$7500,0),$E49+2)=Команды!$AJ$6,TRUE,FALSE),IF(INDEX(Команды!$A$2:$AN$7500,MATCH(BF$3,Команды!$A$2:$A$7500,0),$E49+2)=Команды!$AJ$7,TRUE,FALSE),IF(INDEX(Команды!$A$2:$AN$7500,MATCH(BF$3,Команды!$A$2:$A$7500,0),$E49+2)=Команды!$AJ$8,TRUE,FALSE),IF(INDEX(Команды!$A$2:$AN$7500,MATCH(BF$3,Команды!$A$2:$A$7500,0),$E49+2)=Команды!$AJ$9,TRUE,FALSE),IF(INDEX(Команды!$A$2:$AN$7500,MATCH(BF$3,Команды!$A$2:$A$7500,0),$E49+2)=Команды!$AJ$10,TRUE,FALSE),IF(INDEX(Команды!$A$2:$AN$7500,MATCH(BF$3,Команды!$A$2:$A$7500,0),$E49+2)=Команды!$AJ$11,TRUE,FALSE),IF(INDEX(Команды!$A$2:$AN$7500,MATCH(BF$3,Команды!$A$2:$A$7500,0),$E49+2)=Команды!$AJ$12,TRUE,FALSE),IF(INDEX(Команды!$A$2:$AN$7500,MATCH(BF$3,Команды!$A$2:$A$7500,0),$E49+2)=Команды!$AJ$13,TRUE,FALSE),IF(INDEX(Команды!$A$2:$AN$7500,MATCH(BF$3,Команды!$A$2:$A$7500,0),$E49+2)=Команды!$AJ$14,TRUE,FALSE),IF(INDEX(Команды!$A$2:$AN$7500,MATCH(BF$3,Команды!$A$2:$A$7500,0),$E49+2)=Команды!$AJ$15,TRUE,FALSE),IF(INDEX(Команды!$A$2:$AN$7500,MATCH(BF$3,Команды!$A$2:$A$7500,0),$E49+2)=Команды!$AJ$16,TRUE,FALSE),,IF(INDEX(Команды!$A$2:$AN$7500,MATCH(BF$3,Команды!$A$2:$A$7500,0),$E49+2)=Команды!$AJ$17,TRUE,FALSE),,IF(INDEX(Команды!$A$2:$AN$7500,MATCH(BF$3,Команды!$A$2:$A$7500,0),$E49+2)=Команды!$AJ$18,TRUE,FALSE),,IF(INDEX(Команды!$A$2:$AN$7500,MATCH(BF$3,Команды!$A$2:$A$7500,0),$E49+2)=Команды!$AJ$19,TRUE,FALSE)),INDEX(Команды!$AJ$2:$AK$19,MATCH(INDEX(Команды!$A$2:$AN$7500,MATCH(BF$3,Команды!$A$2:$A$7500,0),$E49+2),Команды!$AJ$2:$AJ$19,0),2),0)</f>
        <v>0.33333333333333331</v>
      </c>
      <c r="BG49" s="175">
        <f>IF(OR(IF(INDEX(Команды!$A$2:$AN$7500,MATCH(BF$3,Команды!$A$2:$A$7500,0),$E49+2)=Команды!$AJ$2,TRUE,FALSE),IF(INDEX(Команды!$A$2:$AN$7500,MATCH(BF$3,Команды!$A$2:$A$7500,0),$E49+2)=Команды!$AJ$3,TRUE,FALSE),IF(INDEX(Команды!$A$2:$AN$7500,MATCH(BF$3,Команды!$A$2:$A$7500,0),$E49+2)=Команды!$AJ$4,TRUE,FALSE),IF(INDEX(Команды!$A$2:$AN$7500,MATCH(BF$3,Команды!$A$2:$A$7500,0),$E49+2)=Команды!$AJ$5,TRUE,FALSE),IF(INDEX(Команды!$A$2:$AN$7500,MATCH(BF$3,Команды!$A$2:$A$7500,0),$E49+2)=Команды!$AJ$6,TRUE,FALSE),IF(INDEX(Команды!$A$2:$AN$7500,MATCH(BF$3,Команды!$A$2:$A$7500,0),$E49+2)=Команды!$AJ$7,TRUE,FALSE),IF(INDEX(Команды!$A$2:$AN$7500,MATCH(BF$3,Команды!$A$2:$A$7500,0),$E49+2)=Команды!$AJ$8,TRUE,FALSE),IF(INDEX(Команды!$A$2:$AN$7500,MATCH(BF$3,Команды!$A$2:$A$7500,0),$E49+2)=Команды!$AJ$9,TRUE,FALSE),IF(INDEX(Команды!$A$2:$AN$7500,MATCH(BF$3,Команды!$A$2:$A$7500,0),$E49+2)=Команды!$AJ$10,TRUE,FALSE),IF(INDEX(Команды!$A$2:$AN$7500,MATCH(BF$3,Команды!$A$2:$A$7500,0),$E49+2)=Команды!$AJ$11,TRUE,FALSE),IF(INDEX(Команды!$A$2:$AN$7500,MATCH(BF$3,Команды!$A$2:$A$7500,0),$E49+2)=Команды!$AJ$12,TRUE,FALSE),IF(INDEX(Команды!$A$2:$AN$7500,MATCH(BF$3,Команды!$A$2:$A$7500,0),$E49+2)=Команды!$AJ$13,TRUE,FALSE),IF(INDEX(Команды!$A$2:$AN$7500,MATCH(BF$3,Команды!$A$2:$A$7500,0),$E49+2)=Команды!$AJ$14,TRUE,FALSE),IF(INDEX(Команды!$A$2:$AN$7500,MATCH(BF$3,Команды!$A$2:$A$7500,0),$E49+2)=Команды!$AJ$15,TRUE,FALSE),IF(INDEX(Команды!$A$2:$AN$7500,MATCH(BF$3,Команды!$A$2:$A$7500,0),$E49+2)=Команды!$AJ$16,TRUE,FALSE),IF(INDEX(Команды!$A$2:$AN$7500,MATCH(BF$3,Команды!$A$2:$A$7500,0),$E49+2)=Команды!$AJ$17,TRUE,FALSE),IF(INDEX(Команды!$A$2:$AN$7500,MATCH(BF$3,Команды!$A$2:$A$7500,0),$E49+2)=Команды!$AJ$18,TRUE,FALSE),IF(INDEX(Команды!$A$2:$AN$7500,MATCH(BF$3,Команды!$A$2:$A$7500,0),$E49+2)=Команды!$AJ$19,TRUE,FALSE)),INDEX(Команды!$AJ$2:$AL$19,MATCH(INDEX(Команды!$A$2:$AN$7500,MATCH(BF$3,Команды!$A$2:$A$7500,0),$E49+2),Команды!$AJ$2:$AJ$19,0),3),0)</f>
        <v>0.70833333333333337</v>
      </c>
      <c r="BH49" s="342"/>
      <c r="BI49" s="174">
        <f>IF(OR(IF(INDEX(Команды!$A$2:$AN$7500,MATCH(BI$3,Команды!$A$2:$A$7500,0),$E49+2)=Команды!$AJ$2,TRUE,FALSE),IF(INDEX(Команды!$A$2:$AN$7500,MATCH(BI$3,Команды!$A$2:$A$7500,0),$E49+2)=Команды!$AJ$3,TRUE,FALSE),IF(INDEX(Команды!$A$2:$AN$7500,MATCH(BI$3,Команды!$A$2:$A$7500,0),$E49+2)=Команды!$AJ$4,TRUE,FALSE),IF(INDEX(Команды!$A$2:$AN$7500,MATCH(BI$3,Команды!$A$2:$A$7500,0),$E49+2)=Команды!$AJ$5,TRUE,FALSE),IF(INDEX(Команды!$A$2:$AN$7500,MATCH(BI$3,Команды!$A$2:$A$7500,0),$E49+2)=Команды!$AJ$6,TRUE,FALSE),IF(INDEX(Команды!$A$2:$AN$7500,MATCH(BI$3,Команды!$A$2:$A$7500,0),$E49+2)=Команды!$AJ$7,TRUE,FALSE),IF(INDEX(Команды!$A$2:$AN$7500,MATCH(BI$3,Команды!$A$2:$A$7500,0),$E49+2)=Команды!$AJ$8,TRUE,FALSE),IF(INDEX(Команды!$A$2:$AN$7500,MATCH(BI$3,Команды!$A$2:$A$7500,0),$E49+2)=Команды!$AJ$9,TRUE,FALSE),IF(INDEX(Команды!$A$2:$AN$7500,MATCH(BI$3,Команды!$A$2:$A$7500,0),$E49+2)=Команды!$AJ$10,TRUE,FALSE),IF(INDEX(Команды!$A$2:$AN$7500,MATCH(BI$3,Команды!$A$2:$A$7500,0),$E49+2)=Команды!$AJ$11,TRUE,FALSE),IF(INDEX(Команды!$A$2:$AN$7500,MATCH(BI$3,Команды!$A$2:$A$7500,0),$E49+2)=Команды!$AJ$12,TRUE,FALSE),IF(INDEX(Команды!$A$2:$AN$7500,MATCH(BI$3,Команды!$A$2:$A$7500,0),$E49+2)=Команды!$AJ$13,TRUE,FALSE),IF(INDEX(Команды!$A$2:$AN$7500,MATCH(BI$3,Команды!$A$2:$A$7500,0),$E49+2)=Команды!$AJ$14,TRUE,FALSE),IF(INDEX(Команды!$A$2:$AN$7500,MATCH(BI$3,Команды!$A$2:$A$7500,0),$E49+2)=Команды!$AJ$15,TRUE,FALSE),IF(INDEX(Команды!$A$2:$AN$7500,MATCH(BI$3,Команды!$A$2:$A$7500,0),$E49+2)=Команды!$AJ$16,TRUE,FALSE),,IF(INDEX(Команды!$A$2:$AN$7500,MATCH(BI$3,Команды!$A$2:$A$7500,0),$E49+2)=Команды!$AJ$17,TRUE,FALSE),,IF(INDEX(Команды!$A$2:$AN$7500,MATCH(BI$3,Команды!$A$2:$A$7500,0),$E49+2)=Команды!$AJ$18,TRUE,FALSE),,IF(INDEX(Команды!$A$2:$AN$7500,MATCH(BI$3,Команды!$A$2:$A$7500,0),$E49+2)=Команды!$AJ$19,TRUE,FALSE)),INDEX(Команды!$AJ$2:$AK$19,MATCH(INDEX(Команды!$A$2:$AN$7500,MATCH(BI$3,Команды!$A$2:$A$7500,0),$E49+2),Команды!$AJ$2:$AJ$19,0),2),0)</f>
        <v>0.33333333333333331</v>
      </c>
      <c r="BJ49" s="175">
        <f>IF(OR(IF(INDEX(Команды!$A$2:$AN$7500,MATCH(BI$3,Команды!$A$2:$A$7500,0),$E49+2)=Команды!$AJ$2,TRUE,FALSE),IF(INDEX(Команды!$A$2:$AN$7500,MATCH(BI$3,Команды!$A$2:$A$7500,0),$E49+2)=Команды!$AJ$3,TRUE,FALSE),IF(INDEX(Команды!$A$2:$AN$7500,MATCH(BI$3,Команды!$A$2:$A$7500,0),$E49+2)=Команды!$AJ$4,TRUE,FALSE),IF(INDEX(Команды!$A$2:$AN$7500,MATCH(BI$3,Команды!$A$2:$A$7500,0),$E49+2)=Команды!$AJ$5,TRUE,FALSE),IF(INDEX(Команды!$A$2:$AN$7500,MATCH(BI$3,Команды!$A$2:$A$7500,0),$E49+2)=Команды!$AJ$6,TRUE,FALSE),IF(INDEX(Команды!$A$2:$AN$7500,MATCH(BI$3,Команды!$A$2:$A$7500,0),$E49+2)=Команды!$AJ$7,TRUE,FALSE),IF(INDEX(Команды!$A$2:$AN$7500,MATCH(BI$3,Команды!$A$2:$A$7500,0),$E49+2)=Команды!$AJ$8,TRUE,FALSE),IF(INDEX(Команды!$A$2:$AN$7500,MATCH(BI$3,Команды!$A$2:$A$7500,0),$E49+2)=Команды!$AJ$9,TRUE,FALSE),IF(INDEX(Команды!$A$2:$AN$7500,MATCH(BI$3,Команды!$A$2:$A$7500,0),$E49+2)=Команды!$AJ$10,TRUE,FALSE),IF(INDEX(Команды!$A$2:$AN$7500,MATCH(BI$3,Команды!$A$2:$A$7500,0),$E49+2)=Команды!$AJ$11,TRUE,FALSE),IF(INDEX(Команды!$A$2:$AN$7500,MATCH(BI$3,Команды!$A$2:$A$7500,0),$E49+2)=Команды!$AJ$12,TRUE,FALSE),IF(INDEX(Команды!$A$2:$AN$7500,MATCH(BI$3,Команды!$A$2:$A$7500,0),$E49+2)=Команды!$AJ$13,TRUE,FALSE),IF(INDEX(Команды!$A$2:$AN$7500,MATCH(BI$3,Команды!$A$2:$A$7500,0),$E49+2)=Команды!$AJ$14,TRUE,FALSE),IF(INDEX(Команды!$A$2:$AN$7500,MATCH(BI$3,Команды!$A$2:$A$7500,0),$E49+2)=Команды!$AJ$15,TRUE,FALSE),IF(INDEX(Команды!$A$2:$AN$7500,MATCH(BI$3,Команды!$A$2:$A$7500,0),$E49+2)=Команды!$AJ$16,TRUE,FALSE),IF(INDEX(Команды!$A$2:$AN$7500,MATCH(BI$3,Команды!$A$2:$A$7500,0),$E49+2)=Команды!$AJ$17,TRUE,FALSE),IF(INDEX(Команды!$A$2:$AN$7500,MATCH(BI$3,Команды!$A$2:$A$7500,0),$E49+2)=Команды!$AJ$18,TRUE,FALSE),IF(INDEX(Команды!$A$2:$AN$7500,MATCH(BI$3,Команды!$A$2:$A$7500,0),$E49+2)=Команды!$AJ$19,TRUE,FALSE)),INDEX(Команды!$AJ$2:$AL$19,MATCH(INDEX(Команды!$A$2:$AN$7500,MATCH(BI$3,Команды!$A$2:$A$7500,0),$E49+2),Команды!$AJ$2:$AJ$19,0),3),0)</f>
        <v>0.70833333333333337</v>
      </c>
      <c r="BK49" s="342"/>
      <c r="BL49" s="174" t="str">
        <f>IF(OR(IF(INDEX(Команды!$A$2:$AN$7500,MATCH(BL$3,Команды!$A$2:$A$7500,0),$E49+2)=Команды!$AJ$2,TRUE,FALSE),IF(INDEX(Команды!$A$2:$AN$7500,MATCH(BL$3,Команды!$A$2:$A$7500,0),$E49+2)=Команды!$AJ$3,TRUE,FALSE),IF(INDEX(Команды!$A$2:$AN$7500,MATCH(BL$3,Команды!$A$2:$A$7500,0),$E49+2)=Команды!$AJ$4,TRUE,FALSE),IF(INDEX(Команды!$A$2:$AN$7500,MATCH(BL$3,Команды!$A$2:$A$7500,0),$E49+2)=Команды!$AJ$5,TRUE,FALSE),IF(INDEX(Команды!$A$2:$AN$7500,MATCH(BL$3,Команды!$A$2:$A$7500,0),$E49+2)=Команды!$AJ$6,TRUE,FALSE),IF(INDEX(Команды!$A$2:$AN$7500,MATCH(BL$3,Команды!$A$2:$A$7500,0),$E49+2)=Команды!$AJ$7,TRUE,FALSE),IF(INDEX(Команды!$A$2:$AN$7500,MATCH(BL$3,Команды!$A$2:$A$7500,0),$E49+2)=Команды!$AJ$8,TRUE,FALSE),IF(INDEX(Команды!$A$2:$AN$7500,MATCH(BL$3,Команды!$A$2:$A$7500,0),$E49+2)=Команды!$AJ$9,TRUE,FALSE),IF(INDEX(Команды!$A$2:$AN$7500,MATCH(BL$3,Команды!$A$2:$A$7500,0),$E49+2)=Команды!$AJ$10,TRUE,FALSE),IF(INDEX(Команды!$A$2:$AN$7500,MATCH(BL$3,Команды!$A$2:$A$7500,0),$E49+2)=Команды!$AJ$11,TRUE,FALSE),IF(INDEX(Команды!$A$2:$AN$7500,MATCH(BL$3,Команды!$A$2:$A$7500,0),$E49+2)=Команды!$AJ$12,TRUE,FALSE),IF(INDEX(Команды!$A$2:$AN$7500,MATCH(BL$3,Команды!$A$2:$A$7500,0),$E49+2)=Команды!$AJ$13,TRUE,FALSE),IF(INDEX(Команды!$A$2:$AN$7500,MATCH(BL$3,Команды!$A$2:$A$7500,0),$E49+2)=Команды!$AJ$14,TRUE,FALSE),IF(INDEX(Команды!$A$2:$AN$7500,MATCH(BL$3,Команды!$A$2:$A$7500,0),$E49+2)=Команды!$AJ$15,TRUE,FALSE),IF(INDEX(Команды!$A$2:$AN$7500,MATCH(BL$3,Команды!$A$2:$A$7500,0),$E49+2)=Команды!$AJ$16,TRUE,FALSE),,IF(INDEX(Команды!$A$2:$AN$7500,MATCH(BL$3,Команды!$A$2:$A$7500,0),$E49+2)=Команды!$AJ$17,TRUE,FALSE),,IF(INDEX(Команды!$A$2:$AN$7500,MATCH(BL$3,Команды!$A$2:$A$7500,0),$E49+2)=Команды!$AJ$18,TRUE,FALSE),,IF(INDEX(Команды!$A$2:$AN$7500,MATCH(BL$3,Команды!$A$2:$A$7500,0),$E49+2)=Команды!$AJ$19,TRUE,FALSE)),INDEX(Команды!$AJ$2:$AK$19,MATCH(INDEX(Команды!$A$2:$AN$7500,MATCH(BL$3,Команды!$A$2:$A$7500,0),$E49+2),Команды!$AJ$2:$AJ$19,0),2),0)</f>
        <v>В</v>
      </c>
      <c r="BM49" s="175" t="str">
        <f>IF(OR(IF(INDEX(Команды!$A$2:$AN$7500,MATCH(BL$3,Команды!$A$2:$A$7500,0),$E49+2)=Команды!$AJ$2,TRUE,FALSE),IF(INDEX(Команды!$A$2:$AN$7500,MATCH(BL$3,Команды!$A$2:$A$7500,0),$E49+2)=Команды!$AJ$3,TRUE,FALSE),IF(INDEX(Команды!$A$2:$AN$7500,MATCH(BL$3,Команды!$A$2:$A$7500,0),$E49+2)=Команды!$AJ$4,TRUE,FALSE),IF(INDEX(Команды!$A$2:$AN$7500,MATCH(BL$3,Команды!$A$2:$A$7500,0),$E49+2)=Команды!$AJ$5,TRUE,FALSE),IF(INDEX(Команды!$A$2:$AN$7500,MATCH(BL$3,Команды!$A$2:$A$7500,0),$E49+2)=Команды!$AJ$6,TRUE,FALSE),IF(INDEX(Команды!$A$2:$AN$7500,MATCH(BL$3,Команды!$A$2:$A$7500,0),$E49+2)=Команды!$AJ$7,TRUE,FALSE),IF(INDEX(Команды!$A$2:$AN$7500,MATCH(BL$3,Команды!$A$2:$A$7500,0),$E49+2)=Команды!$AJ$8,TRUE,FALSE),IF(INDEX(Команды!$A$2:$AN$7500,MATCH(BL$3,Команды!$A$2:$A$7500,0),$E49+2)=Команды!$AJ$9,TRUE,FALSE),IF(INDEX(Команды!$A$2:$AN$7500,MATCH(BL$3,Команды!$A$2:$A$7500,0),$E49+2)=Команды!$AJ$10,TRUE,FALSE),IF(INDEX(Команды!$A$2:$AN$7500,MATCH(BL$3,Команды!$A$2:$A$7500,0),$E49+2)=Команды!$AJ$11,TRUE,FALSE),IF(INDEX(Команды!$A$2:$AN$7500,MATCH(BL$3,Команды!$A$2:$A$7500,0),$E49+2)=Команды!$AJ$12,TRUE,FALSE),IF(INDEX(Команды!$A$2:$AN$7500,MATCH(BL$3,Команды!$A$2:$A$7500,0),$E49+2)=Команды!$AJ$13,TRUE,FALSE),IF(INDEX(Команды!$A$2:$AN$7500,MATCH(BL$3,Команды!$A$2:$A$7500,0),$E49+2)=Команды!$AJ$14,TRUE,FALSE),IF(INDEX(Команды!$A$2:$AN$7500,MATCH(BL$3,Команды!$A$2:$A$7500,0),$E49+2)=Команды!$AJ$15,TRUE,FALSE),IF(INDEX(Команды!$A$2:$AN$7500,MATCH(BL$3,Команды!$A$2:$A$7500,0),$E49+2)=Команды!$AJ$16,TRUE,FALSE),IF(INDEX(Команды!$A$2:$AN$7500,MATCH(BL$3,Команды!$A$2:$A$7500,0),$E49+2)=Команды!$AJ$17,TRUE,FALSE),IF(INDEX(Команды!$A$2:$AN$7500,MATCH(BL$3,Команды!$A$2:$A$7500,0),$E49+2)=Команды!$AJ$18,TRUE,FALSE),IF(INDEX(Команды!$A$2:$AN$7500,MATCH(BL$3,Команды!$A$2:$A$7500,0),$E49+2)=Команды!$AJ$19,TRUE,FALSE)),INDEX(Команды!$AJ$2:$AL$19,MATCH(INDEX(Команды!$A$2:$AN$7500,MATCH(BL$3,Команды!$A$2:$A$7500,0),$E49+2),Команды!$AJ$2:$AJ$19,0),3),0)</f>
        <v>В</v>
      </c>
      <c r="BN49" s="342"/>
      <c r="BO49" s="174">
        <f>IF(OR(IF(INDEX(Команды!$A$2:$AN$7500,MATCH(BO$3,Команды!$A$2:$A$7500,0),$E49+2)=Команды!$AJ$2,TRUE,FALSE),IF(INDEX(Команды!$A$2:$AN$7500,MATCH(BO$3,Команды!$A$2:$A$7500,0),$E49+2)=Команды!$AJ$3,TRUE,FALSE),IF(INDEX(Команды!$A$2:$AN$7500,MATCH(BO$3,Команды!$A$2:$A$7500,0),$E49+2)=Команды!$AJ$4,TRUE,FALSE),IF(INDEX(Команды!$A$2:$AN$7500,MATCH(BO$3,Команды!$A$2:$A$7500,0),$E49+2)=Команды!$AJ$5,TRUE,FALSE),IF(INDEX(Команды!$A$2:$AN$7500,MATCH(BO$3,Команды!$A$2:$A$7500,0),$E49+2)=Команды!$AJ$6,TRUE,FALSE),IF(INDEX(Команды!$A$2:$AN$7500,MATCH(BO$3,Команды!$A$2:$A$7500,0),$E49+2)=Команды!$AJ$7,TRUE,FALSE),IF(INDEX(Команды!$A$2:$AN$7500,MATCH(BO$3,Команды!$A$2:$A$7500,0),$E49+2)=Команды!$AJ$8,TRUE,FALSE),IF(INDEX(Команды!$A$2:$AN$7500,MATCH(BO$3,Команды!$A$2:$A$7500,0),$E49+2)=Команды!$AJ$9,TRUE,FALSE),IF(INDEX(Команды!$A$2:$AN$7500,MATCH(BO$3,Команды!$A$2:$A$7500,0),$E49+2)=Команды!$AJ$10,TRUE,FALSE),IF(INDEX(Команды!$A$2:$AN$7500,MATCH(BO$3,Команды!$A$2:$A$7500,0),$E49+2)=Команды!$AJ$11,TRUE,FALSE),IF(INDEX(Команды!$A$2:$AN$7500,MATCH(BO$3,Команды!$A$2:$A$7500,0),$E49+2)=Команды!$AJ$12,TRUE,FALSE),IF(INDEX(Команды!$A$2:$AN$7500,MATCH(BO$3,Команды!$A$2:$A$7500,0),$E49+2)=Команды!$AJ$13,TRUE,FALSE),IF(INDEX(Команды!$A$2:$AN$7500,MATCH(BO$3,Команды!$A$2:$A$7500,0),$E49+2)=Команды!$AJ$14,TRUE,FALSE),IF(INDEX(Команды!$A$2:$AN$7500,MATCH(BO$3,Команды!$A$2:$A$7500,0),$E49+2)=Команды!$AJ$15,TRUE,FALSE),IF(INDEX(Команды!$A$2:$AN$7500,MATCH(BO$3,Команды!$A$2:$A$7500,0),$E49+2)=Команды!$AJ$16,TRUE,FALSE),,IF(INDEX(Команды!$A$2:$AN$7500,MATCH(BO$3,Команды!$A$2:$A$7500,0),$E49+2)=Команды!$AJ$17,TRUE,FALSE),,IF(INDEX(Команды!$A$2:$AN$7500,MATCH(BO$3,Команды!$A$2:$A$7500,0),$E49+2)=Команды!$AJ$18,TRUE,FALSE),,IF(INDEX(Команды!$A$2:$AN$7500,MATCH(BO$3,Команды!$A$2:$A$7500,0),$E49+2)=Команды!$AJ$19,TRUE,FALSE)),INDEX(Команды!$AJ$2:$AK$19,MATCH(INDEX(Команды!$A$2:$AN$7500,MATCH(BO$3,Команды!$A$2:$A$7500,0),$E49+2),Команды!$AJ$2:$AJ$19,0),2),0)</f>
        <v>0.45833333333333331</v>
      </c>
      <c r="BP49" s="175">
        <f>IF(OR(IF(INDEX(Команды!$A$2:$AN$7500,MATCH(BO$3,Команды!$A$2:$A$7500,0),$E49+2)=Команды!$AJ$2,TRUE,FALSE),IF(INDEX(Команды!$A$2:$AN$7500,MATCH(BO$3,Команды!$A$2:$A$7500,0),$E49+2)=Команды!$AJ$3,TRUE,FALSE),IF(INDEX(Команды!$A$2:$AN$7500,MATCH(BO$3,Команды!$A$2:$A$7500,0),$E49+2)=Команды!$AJ$4,TRUE,FALSE),IF(INDEX(Команды!$A$2:$AN$7500,MATCH(BO$3,Команды!$A$2:$A$7500,0),$E49+2)=Команды!$AJ$5,TRUE,FALSE),IF(INDEX(Команды!$A$2:$AN$7500,MATCH(BO$3,Команды!$A$2:$A$7500,0),$E49+2)=Команды!$AJ$6,TRUE,FALSE),IF(INDEX(Команды!$A$2:$AN$7500,MATCH(BO$3,Команды!$A$2:$A$7500,0),$E49+2)=Команды!$AJ$7,TRUE,FALSE),IF(INDEX(Команды!$A$2:$AN$7500,MATCH(BO$3,Команды!$A$2:$A$7500,0),$E49+2)=Команды!$AJ$8,TRUE,FALSE),IF(INDEX(Команды!$A$2:$AN$7500,MATCH(BO$3,Команды!$A$2:$A$7500,0),$E49+2)=Команды!$AJ$9,TRUE,FALSE),IF(INDEX(Команды!$A$2:$AN$7500,MATCH(BO$3,Команды!$A$2:$A$7500,0),$E49+2)=Команды!$AJ$10,TRUE,FALSE),IF(INDEX(Команды!$A$2:$AN$7500,MATCH(BO$3,Команды!$A$2:$A$7500,0),$E49+2)=Команды!$AJ$11,TRUE,FALSE),IF(INDEX(Команды!$A$2:$AN$7500,MATCH(BO$3,Команды!$A$2:$A$7500,0),$E49+2)=Команды!$AJ$12,TRUE,FALSE),IF(INDEX(Команды!$A$2:$AN$7500,MATCH(BO$3,Команды!$A$2:$A$7500,0),$E49+2)=Команды!$AJ$13,TRUE,FALSE),IF(INDEX(Команды!$A$2:$AN$7500,MATCH(BO$3,Команды!$A$2:$A$7500,0),$E49+2)=Команды!$AJ$14,TRUE,FALSE),IF(INDEX(Команды!$A$2:$AN$7500,MATCH(BO$3,Команды!$A$2:$A$7500,0),$E49+2)=Команды!$AJ$15,TRUE,FALSE),IF(INDEX(Команды!$A$2:$AN$7500,MATCH(BO$3,Команды!$A$2:$A$7500,0),$E49+2)=Команды!$AJ$16,TRUE,FALSE),IF(INDEX(Команды!$A$2:$AN$7500,MATCH(BO$3,Команды!$A$2:$A$7500,0),$E49+2)=Команды!$AJ$17,TRUE,FALSE),IF(INDEX(Команды!$A$2:$AN$7500,MATCH(BO$3,Команды!$A$2:$A$7500,0),$E49+2)=Команды!$AJ$18,TRUE,FALSE),IF(INDEX(Команды!$A$2:$AN$7500,MATCH(BO$3,Команды!$A$2:$A$7500,0),$E49+2)=Команды!$AJ$19,TRUE,FALSE)),INDEX(Команды!$AJ$2:$AL$19,MATCH(INDEX(Команды!$A$2:$AN$7500,MATCH(BO$3,Команды!$A$2:$A$7500,0),$E49+2),Команды!$AJ$2:$AJ$19,0),3),0)</f>
        <v>0.83333333333333337</v>
      </c>
      <c r="BQ49" s="342"/>
      <c r="BR49" s="174">
        <f>IF(OR(IF(INDEX(Команды!$A$2:$AN$7500,MATCH(BR$3,Команды!$A$2:$A$7500,0),$E49+2)=Команды!$AJ$2,TRUE,FALSE),IF(INDEX(Команды!$A$2:$AN$7500,MATCH(BR$3,Команды!$A$2:$A$7500,0),$E49+2)=Команды!$AJ$3,TRUE,FALSE),IF(INDEX(Команды!$A$2:$AN$7500,MATCH(BR$3,Команды!$A$2:$A$7500,0),$E49+2)=Команды!$AJ$4,TRUE,FALSE),IF(INDEX(Команды!$A$2:$AN$7500,MATCH(BR$3,Команды!$A$2:$A$7500,0),$E49+2)=Команды!$AJ$5,TRUE,FALSE),IF(INDEX(Команды!$A$2:$AN$7500,MATCH(BR$3,Команды!$A$2:$A$7500,0),$E49+2)=Команды!$AJ$6,TRUE,FALSE),IF(INDEX(Команды!$A$2:$AN$7500,MATCH(BR$3,Команды!$A$2:$A$7500,0),$E49+2)=Команды!$AJ$7,TRUE,FALSE),IF(INDEX(Команды!$A$2:$AN$7500,MATCH(BR$3,Команды!$A$2:$A$7500,0),$E49+2)=Команды!$AJ$8,TRUE,FALSE),IF(INDEX(Команды!$A$2:$AN$7500,MATCH(BR$3,Команды!$A$2:$A$7500,0),$E49+2)=Команды!$AJ$9,TRUE,FALSE),IF(INDEX(Команды!$A$2:$AN$7500,MATCH(BR$3,Команды!$A$2:$A$7500,0),$E49+2)=Команды!$AJ$10,TRUE,FALSE),IF(INDEX(Команды!$A$2:$AN$7500,MATCH(BR$3,Команды!$A$2:$A$7500,0),$E49+2)=Команды!$AJ$11,TRUE,FALSE),IF(INDEX(Команды!$A$2:$AN$7500,MATCH(BR$3,Команды!$A$2:$A$7500,0),$E49+2)=Команды!$AJ$12,TRUE,FALSE),IF(INDEX(Команды!$A$2:$AN$7500,MATCH(BR$3,Команды!$A$2:$A$7500,0),$E49+2)=Команды!$AJ$13,TRUE,FALSE),IF(INDEX(Команды!$A$2:$AN$7500,MATCH(BR$3,Команды!$A$2:$A$7500,0),$E49+2)=Команды!$AJ$14,TRUE,FALSE),IF(INDEX(Команды!$A$2:$AN$7500,MATCH(BR$3,Команды!$A$2:$A$7500,0),$E49+2)=Команды!$AJ$15,TRUE,FALSE),IF(INDEX(Команды!$A$2:$AN$7500,MATCH(BR$3,Команды!$A$2:$A$7500,0),$E49+2)=Команды!$AJ$16,TRUE,FALSE),,IF(INDEX(Команды!$A$2:$AN$7500,MATCH(BR$3,Команды!$A$2:$A$7500,0),$E49+2)=Команды!$AJ$17,TRUE,FALSE),,IF(INDEX(Команды!$A$2:$AN$7500,MATCH(BR$3,Команды!$A$2:$A$7500,0),$E49+2)=Команды!$AJ$18,TRUE,FALSE),,IF(INDEX(Команды!$A$2:$AN$7500,MATCH(BR$3,Команды!$A$2:$A$7500,0),$E49+2)=Команды!$AJ$19,TRUE,FALSE)),INDEX(Команды!$AJ$2:$AK$19,MATCH(INDEX(Команды!$A$2:$AN$7500,MATCH(BR$3,Команды!$A$2:$A$7500,0),$E49+2),Команды!$AJ$2:$AJ$19,0),2),0)</f>
        <v>0.5</v>
      </c>
      <c r="BS49" s="175">
        <f>IF(OR(IF(INDEX(Команды!$A$2:$AN$7500,MATCH(BR$3,Команды!$A$2:$A$7500,0),$E49+2)=Команды!$AJ$2,TRUE,FALSE),IF(INDEX(Команды!$A$2:$AN$7500,MATCH(BR$3,Команды!$A$2:$A$7500,0),$E49+2)=Команды!$AJ$3,TRUE,FALSE),IF(INDEX(Команды!$A$2:$AN$7500,MATCH(BR$3,Команды!$A$2:$A$7500,0),$E49+2)=Команды!$AJ$4,TRUE,FALSE),IF(INDEX(Команды!$A$2:$AN$7500,MATCH(BR$3,Команды!$A$2:$A$7500,0),$E49+2)=Команды!$AJ$5,TRUE,FALSE),IF(INDEX(Команды!$A$2:$AN$7500,MATCH(BR$3,Команды!$A$2:$A$7500,0),$E49+2)=Команды!$AJ$6,TRUE,FALSE),IF(INDEX(Команды!$A$2:$AN$7500,MATCH(BR$3,Команды!$A$2:$A$7500,0),$E49+2)=Команды!$AJ$7,TRUE,FALSE),IF(INDEX(Команды!$A$2:$AN$7500,MATCH(BR$3,Команды!$A$2:$A$7500,0),$E49+2)=Команды!$AJ$8,TRUE,FALSE),IF(INDEX(Команды!$A$2:$AN$7500,MATCH(BR$3,Команды!$A$2:$A$7500,0),$E49+2)=Команды!$AJ$9,TRUE,FALSE),IF(INDEX(Команды!$A$2:$AN$7500,MATCH(BR$3,Команды!$A$2:$A$7500,0),$E49+2)=Команды!$AJ$10,TRUE,FALSE),IF(INDEX(Команды!$A$2:$AN$7500,MATCH(BR$3,Команды!$A$2:$A$7500,0),$E49+2)=Команды!$AJ$11,TRUE,FALSE),IF(INDEX(Команды!$A$2:$AN$7500,MATCH(BR$3,Команды!$A$2:$A$7500,0),$E49+2)=Команды!$AJ$12,TRUE,FALSE),IF(INDEX(Команды!$A$2:$AN$7500,MATCH(BR$3,Команды!$A$2:$A$7500,0),$E49+2)=Команды!$AJ$13,TRUE,FALSE),IF(INDEX(Команды!$A$2:$AN$7500,MATCH(BR$3,Команды!$A$2:$A$7500,0),$E49+2)=Команды!$AJ$14,TRUE,FALSE),IF(INDEX(Команды!$A$2:$AN$7500,MATCH(BR$3,Команды!$A$2:$A$7500,0),$E49+2)=Команды!$AJ$15,TRUE,FALSE),IF(INDEX(Команды!$A$2:$AN$7500,MATCH(BR$3,Команды!$A$2:$A$7500,0),$E49+2)=Команды!$AJ$16,TRUE,FALSE),IF(INDEX(Команды!$A$2:$AN$7500,MATCH(BR$3,Команды!$A$2:$A$7500,0),$E49+2)=Команды!$AJ$17,TRUE,FALSE),IF(INDEX(Команды!$A$2:$AN$7500,MATCH(BR$3,Команды!$A$2:$A$7500,0),$E49+2)=Команды!$AJ$18,TRUE,FALSE),IF(INDEX(Команды!$A$2:$AN$7500,MATCH(BR$3,Команды!$A$2:$A$7500,0),$E49+2)=Команды!$AJ$19,TRUE,FALSE)),INDEX(Команды!$AJ$2:$AL$19,MATCH(INDEX(Команды!$A$2:$AN$7500,MATCH(BR$3,Команды!$A$2:$A$7500,0),$E49+2),Команды!$AJ$2:$AJ$19,0),3),0)</f>
        <v>0.875</v>
      </c>
      <c r="BT49" s="342"/>
      <c r="BU49" s="174">
        <f>IF(OR(IF(INDEX(Команды!$A$2:$AN$7500,MATCH(BU$3,Команды!$A$2:$A$7500,0),$E49+2)=Команды!$AJ$2,TRUE,FALSE),IF(INDEX(Команды!$A$2:$AN$7500,MATCH(BU$3,Команды!$A$2:$A$7500,0),$E49+2)=Команды!$AJ$3,TRUE,FALSE),IF(INDEX(Команды!$A$2:$AN$7500,MATCH(BU$3,Команды!$A$2:$A$7500,0),$E49+2)=Команды!$AJ$4,TRUE,FALSE),IF(INDEX(Команды!$A$2:$AN$7500,MATCH(BU$3,Команды!$A$2:$A$7500,0),$E49+2)=Команды!$AJ$5,TRUE,FALSE),IF(INDEX(Команды!$A$2:$AN$7500,MATCH(BU$3,Команды!$A$2:$A$7500,0),$E49+2)=Команды!$AJ$6,TRUE,FALSE),IF(INDEX(Команды!$A$2:$AN$7500,MATCH(BU$3,Команды!$A$2:$A$7500,0),$E49+2)=Команды!$AJ$7,TRUE,FALSE),IF(INDEX(Команды!$A$2:$AN$7500,MATCH(BU$3,Команды!$A$2:$A$7500,0),$E49+2)=Команды!$AJ$8,TRUE,FALSE),IF(INDEX(Команды!$A$2:$AN$7500,MATCH(BU$3,Команды!$A$2:$A$7500,0),$E49+2)=Команды!$AJ$9,TRUE,FALSE),IF(INDEX(Команды!$A$2:$AN$7500,MATCH(BU$3,Команды!$A$2:$A$7500,0),$E49+2)=Команды!$AJ$10,TRUE,FALSE),IF(INDEX(Команды!$A$2:$AN$7500,MATCH(BU$3,Команды!$A$2:$A$7500,0),$E49+2)=Команды!$AJ$11,TRUE,FALSE),IF(INDEX(Команды!$A$2:$AN$7500,MATCH(BU$3,Команды!$A$2:$A$7500,0),$E49+2)=Команды!$AJ$12,TRUE,FALSE),IF(INDEX(Команды!$A$2:$AN$7500,MATCH(BU$3,Команды!$A$2:$A$7500,0),$E49+2)=Команды!$AJ$13,TRUE,FALSE),IF(INDEX(Команды!$A$2:$AN$7500,MATCH(BU$3,Команды!$A$2:$A$7500,0),$E49+2)=Команды!$AJ$14,TRUE,FALSE),IF(INDEX(Команды!$A$2:$AN$7500,MATCH(BU$3,Команды!$A$2:$A$7500,0),$E49+2)=Команды!$AJ$15,TRUE,FALSE),IF(INDEX(Команды!$A$2:$AN$7500,MATCH(BU$3,Команды!$A$2:$A$7500,0),$E49+2)=Команды!$AJ$16,TRUE,FALSE),,IF(INDEX(Команды!$A$2:$AN$7500,MATCH(BU$3,Команды!$A$2:$A$7500,0),$E49+2)=Команды!$AJ$17,TRUE,FALSE),,IF(INDEX(Команды!$A$2:$AN$7500,MATCH(BU$3,Команды!$A$2:$A$7500,0),$E49+2)=Команды!$AJ$18,TRUE,FALSE),,IF(INDEX(Команды!$A$2:$AN$7500,MATCH(BU$3,Команды!$A$2:$A$7500,0),$E49+2)=Команды!$AJ$19,TRUE,FALSE)),INDEX(Команды!$AJ$2:$AK$19,MATCH(INDEX(Команды!$A$2:$AN$7500,MATCH(BU$3,Команды!$A$2:$A$7500,0),$E49+2),Команды!$AJ$2:$AJ$19,0),2),0)</f>
        <v>0.625</v>
      </c>
      <c r="BV49" s="175">
        <f>IF(OR(IF(INDEX(Команды!$A$2:$AN$7500,MATCH(BU$3,Команды!$A$2:$A$7500,0),$E49+2)=Команды!$AJ$2,TRUE,FALSE),IF(INDEX(Команды!$A$2:$AN$7500,MATCH(BU$3,Команды!$A$2:$A$7500,0),$E49+2)=Команды!$AJ$3,TRUE,FALSE),IF(INDEX(Команды!$A$2:$AN$7500,MATCH(BU$3,Команды!$A$2:$A$7500,0),$E49+2)=Команды!$AJ$4,TRUE,FALSE),IF(INDEX(Команды!$A$2:$AN$7500,MATCH(BU$3,Команды!$A$2:$A$7500,0),$E49+2)=Команды!$AJ$5,TRUE,FALSE),IF(INDEX(Команды!$A$2:$AN$7500,MATCH(BU$3,Команды!$A$2:$A$7500,0),$E49+2)=Команды!$AJ$6,TRUE,FALSE),IF(INDEX(Команды!$A$2:$AN$7500,MATCH(BU$3,Команды!$A$2:$A$7500,0),$E49+2)=Команды!$AJ$7,TRUE,FALSE),IF(INDEX(Команды!$A$2:$AN$7500,MATCH(BU$3,Команды!$A$2:$A$7500,0),$E49+2)=Команды!$AJ$8,TRUE,FALSE),IF(INDEX(Команды!$A$2:$AN$7500,MATCH(BU$3,Команды!$A$2:$A$7500,0),$E49+2)=Команды!$AJ$9,TRUE,FALSE),IF(INDEX(Команды!$A$2:$AN$7500,MATCH(BU$3,Команды!$A$2:$A$7500,0),$E49+2)=Команды!$AJ$10,TRUE,FALSE),IF(INDEX(Команды!$A$2:$AN$7500,MATCH(BU$3,Команды!$A$2:$A$7500,0),$E49+2)=Команды!$AJ$11,TRUE,FALSE),IF(INDEX(Команды!$A$2:$AN$7500,MATCH(BU$3,Команды!$A$2:$A$7500,0),$E49+2)=Команды!$AJ$12,TRUE,FALSE),IF(INDEX(Команды!$A$2:$AN$7500,MATCH(BU$3,Команды!$A$2:$A$7500,0),$E49+2)=Команды!$AJ$13,TRUE,FALSE),IF(INDEX(Команды!$A$2:$AN$7500,MATCH(BU$3,Команды!$A$2:$A$7500,0),$E49+2)=Команды!$AJ$14,TRUE,FALSE),IF(INDEX(Команды!$A$2:$AN$7500,MATCH(BU$3,Команды!$A$2:$A$7500,0),$E49+2)=Команды!$AJ$15,TRUE,FALSE),IF(INDEX(Команды!$A$2:$AN$7500,MATCH(BU$3,Команды!$A$2:$A$7500,0),$E49+2)=Команды!$AJ$16,TRUE,FALSE),IF(INDEX(Команды!$A$2:$AN$7500,MATCH(BU$3,Команды!$A$2:$A$7500,0),$E49+2)=Команды!$AJ$17,TRUE,FALSE),IF(INDEX(Команды!$A$2:$AN$7500,MATCH(BU$3,Команды!$A$2:$A$7500,0),$E49+2)=Команды!$AJ$18,TRUE,FALSE),IF(INDEX(Команды!$A$2:$AN$7500,MATCH(BU$3,Команды!$A$2:$A$7500,0),$E49+2)=Команды!$AJ$19,TRUE,FALSE)),INDEX(Команды!$AJ$2:$AL$19,MATCH(INDEX(Команды!$A$2:$AN$7500,MATCH(BU$3,Команды!$A$2:$A$7500,0),$E49+2),Команды!$AJ$2:$AJ$19,0),3),0)</f>
        <v>1</v>
      </c>
      <c r="BW49" s="342"/>
      <c r="BX49" s="174">
        <f>IF(OR(IF(INDEX(Команды!$A$2:$AN$7500,MATCH(BX$3,Команды!$A$2:$A$7500,0),$E49+2)=Команды!$AJ$2,TRUE,FALSE),IF(INDEX(Команды!$A$2:$AN$7500,MATCH(BX$3,Команды!$A$2:$A$7500,0),$E49+2)=Команды!$AJ$3,TRUE,FALSE),IF(INDEX(Команды!$A$2:$AN$7500,MATCH(BX$3,Команды!$A$2:$A$7500,0),$E49+2)=Команды!$AJ$4,TRUE,FALSE),IF(INDEX(Команды!$A$2:$AN$7500,MATCH(BX$3,Команды!$A$2:$A$7500,0),$E49+2)=Команды!$AJ$5,TRUE,FALSE),IF(INDEX(Команды!$A$2:$AN$7500,MATCH(BX$3,Команды!$A$2:$A$7500,0),$E49+2)=Команды!$AJ$6,TRUE,FALSE),IF(INDEX(Команды!$A$2:$AN$7500,MATCH(BX$3,Команды!$A$2:$A$7500,0),$E49+2)=Команды!$AJ$7,TRUE,FALSE),IF(INDEX(Команды!$A$2:$AN$7500,MATCH(BX$3,Команды!$A$2:$A$7500,0),$E49+2)=Команды!$AJ$8,TRUE,FALSE),IF(INDEX(Команды!$A$2:$AN$7500,MATCH(BX$3,Команды!$A$2:$A$7500,0),$E49+2)=Команды!$AJ$9,TRUE,FALSE),IF(INDEX(Команды!$A$2:$AN$7500,MATCH(BX$3,Команды!$A$2:$A$7500,0),$E49+2)=Команды!$AJ$10,TRUE,FALSE),IF(INDEX(Команды!$A$2:$AN$7500,MATCH(BX$3,Команды!$A$2:$A$7500,0),$E49+2)=Команды!$AJ$11,TRUE,FALSE),IF(INDEX(Команды!$A$2:$AN$7500,MATCH(BX$3,Команды!$A$2:$A$7500,0),$E49+2)=Команды!$AJ$12,TRUE,FALSE),IF(INDEX(Команды!$A$2:$AN$7500,MATCH(BX$3,Команды!$A$2:$A$7500,0),$E49+2)=Команды!$AJ$13,TRUE,FALSE),IF(INDEX(Команды!$A$2:$AN$7500,MATCH(BX$3,Команды!$A$2:$A$7500,0),$E49+2)=Команды!$AJ$14,TRUE,FALSE),IF(INDEX(Команды!$A$2:$AN$7500,MATCH(BX$3,Команды!$A$2:$A$7500,0),$E49+2)=Команды!$AJ$15,TRUE,FALSE),IF(INDEX(Команды!$A$2:$AN$7500,MATCH(BX$3,Команды!$A$2:$A$7500,0),$E49+2)=Команды!$AJ$16,TRUE,FALSE),,IF(INDEX(Команды!$A$2:$AN$7500,MATCH(BX$3,Команды!$A$2:$A$7500,0),$E49+2)=Команды!$AJ$17,TRUE,FALSE),,IF(INDEX(Команды!$A$2:$AN$7500,MATCH(BX$3,Команды!$A$2:$A$7500,0),$E49+2)=Команды!$AJ$18,TRUE,FALSE),,IF(INDEX(Команды!$A$2:$AN$7500,MATCH(BX$3,Команды!$A$2:$A$7500,0),$E49+2)=Команды!$AJ$19,TRUE,FALSE)),INDEX(Команды!$AJ$2:$AK$19,MATCH(INDEX(Команды!$A$2:$AN$7500,MATCH(BX$3,Команды!$A$2:$A$7500,0),$E49+2),Команды!$AJ$2:$AJ$19,0),2),0)</f>
        <v>0.64583333333333337</v>
      </c>
      <c r="BY49" s="175">
        <f>IF(OR(IF(INDEX(Команды!$A$2:$AN$7500,MATCH(BX$3,Команды!$A$2:$A$7500,0),$E49+2)=Команды!$AJ$2,TRUE,FALSE),IF(INDEX(Команды!$A$2:$AN$7500,MATCH(BX$3,Команды!$A$2:$A$7500,0),$E49+2)=Команды!$AJ$3,TRUE,FALSE),IF(INDEX(Команды!$A$2:$AN$7500,MATCH(BX$3,Команды!$A$2:$A$7500,0),$E49+2)=Команды!$AJ$4,TRUE,FALSE),IF(INDEX(Команды!$A$2:$AN$7500,MATCH(BX$3,Команды!$A$2:$A$7500,0),$E49+2)=Команды!$AJ$5,TRUE,FALSE),IF(INDEX(Команды!$A$2:$AN$7500,MATCH(BX$3,Команды!$A$2:$A$7500,0),$E49+2)=Команды!$AJ$6,TRUE,FALSE),IF(INDEX(Команды!$A$2:$AN$7500,MATCH(BX$3,Команды!$A$2:$A$7500,0),$E49+2)=Команды!$AJ$7,TRUE,FALSE),IF(INDEX(Команды!$A$2:$AN$7500,MATCH(BX$3,Команды!$A$2:$A$7500,0),$E49+2)=Команды!$AJ$8,TRUE,FALSE),IF(INDEX(Команды!$A$2:$AN$7500,MATCH(BX$3,Команды!$A$2:$A$7500,0),$E49+2)=Команды!$AJ$9,TRUE,FALSE),IF(INDEX(Команды!$A$2:$AN$7500,MATCH(BX$3,Команды!$A$2:$A$7500,0),$E49+2)=Команды!$AJ$10,TRUE,FALSE),IF(INDEX(Команды!$A$2:$AN$7500,MATCH(BX$3,Команды!$A$2:$A$7500,0),$E49+2)=Команды!$AJ$11,TRUE,FALSE),IF(INDEX(Команды!$A$2:$AN$7500,MATCH(BX$3,Команды!$A$2:$A$7500,0),$E49+2)=Команды!$AJ$12,TRUE,FALSE),IF(INDEX(Команды!$A$2:$AN$7500,MATCH(BX$3,Команды!$A$2:$A$7500,0),$E49+2)=Команды!$AJ$13,TRUE,FALSE),IF(INDEX(Команды!$A$2:$AN$7500,MATCH(BX$3,Команды!$A$2:$A$7500,0),$E49+2)=Команды!$AJ$14,TRUE,FALSE),IF(INDEX(Команды!$A$2:$AN$7500,MATCH(BX$3,Команды!$A$2:$A$7500,0),$E49+2)=Команды!$AJ$15,TRUE,FALSE),IF(INDEX(Команды!$A$2:$AN$7500,MATCH(BX$3,Команды!$A$2:$A$7500,0),$E49+2)=Команды!$AJ$16,TRUE,FALSE),IF(INDEX(Команды!$A$2:$AN$7500,MATCH(BX$3,Команды!$A$2:$A$7500,0),$E49+2)=Команды!$AJ$17,TRUE,FALSE),IF(INDEX(Команды!$A$2:$AN$7500,MATCH(BX$3,Команды!$A$2:$A$7500,0),$E49+2)=Команды!$AJ$18,TRUE,FALSE),IF(INDEX(Команды!$A$2:$AN$7500,MATCH(BX$3,Команды!$A$2:$A$7500,0),$E49+2)=Команды!$AJ$19,TRUE,FALSE)),INDEX(Команды!$AJ$2:$AL$19,MATCH(INDEX(Команды!$A$2:$AN$7500,MATCH(BX$3,Команды!$A$2:$A$7500,0),$E49+2),Команды!$AJ$2:$AJ$19,0),3),0)</f>
        <v>1.0208333333333333</v>
      </c>
      <c r="BZ49" s="342"/>
      <c r="CA49" s="174">
        <f>IF(OR(IF(INDEX(Команды!$A$2:$AN$7500,MATCH(CA$3,Команды!$A$2:$A$7500,0),$E49+2)=Команды!$AJ$2,TRUE,FALSE),IF(INDEX(Команды!$A$2:$AN$7500,MATCH(CA$3,Команды!$A$2:$A$7500,0),$E49+2)=Команды!$AJ$3,TRUE,FALSE),IF(INDEX(Команды!$A$2:$AN$7500,MATCH(CA$3,Команды!$A$2:$A$7500,0),$E49+2)=Команды!$AJ$4,TRUE,FALSE),IF(INDEX(Команды!$A$2:$AN$7500,MATCH(CA$3,Команды!$A$2:$A$7500,0),$E49+2)=Команды!$AJ$5,TRUE,FALSE),IF(INDEX(Команды!$A$2:$AN$7500,MATCH(CA$3,Команды!$A$2:$A$7500,0),$E49+2)=Команды!$AJ$6,TRUE,FALSE),IF(INDEX(Команды!$A$2:$AN$7500,MATCH(CA$3,Команды!$A$2:$A$7500,0),$E49+2)=Команды!$AJ$7,TRUE,FALSE),IF(INDEX(Команды!$A$2:$AN$7500,MATCH(CA$3,Команды!$A$2:$A$7500,0),$E49+2)=Команды!$AJ$8,TRUE,FALSE),IF(INDEX(Команды!$A$2:$AN$7500,MATCH(CA$3,Команды!$A$2:$A$7500,0),$E49+2)=Команды!$AJ$9,TRUE,FALSE),IF(INDEX(Команды!$A$2:$AN$7500,MATCH(CA$3,Команды!$A$2:$A$7500,0),$E49+2)=Команды!$AJ$10,TRUE,FALSE),IF(INDEX(Команды!$A$2:$AN$7500,MATCH(CA$3,Команды!$A$2:$A$7500,0),$E49+2)=Команды!$AJ$11,TRUE,FALSE),IF(INDEX(Команды!$A$2:$AN$7500,MATCH(CA$3,Команды!$A$2:$A$7500,0),$E49+2)=Команды!$AJ$12,TRUE,FALSE),IF(INDEX(Команды!$A$2:$AN$7500,MATCH(CA$3,Команды!$A$2:$A$7500,0),$E49+2)=Команды!$AJ$13,TRUE,FALSE),IF(INDEX(Команды!$A$2:$AN$7500,MATCH(CA$3,Команды!$A$2:$A$7500,0),$E49+2)=Команды!$AJ$14,TRUE,FALSE),IF(INDEX(Команды!$A$2:$AN$7500,MATCH(CA$3,Команды!$A$2:$A$7500,0),$E49+2)=Команды!$AJ$15,TRUE,FALSE),IF(INDEX(Команды!$A$2:$AN$7500,MATCH(CA$3,Команды!$A$2:$A$7500,0),$E49+2)=Команды!$AJ$16,TRUE,FALSE),,IF(INDEX(Команды!$A$2:$AN$7500,MATCH(CA$3,Команды!$A$2:$A$7500,0),$E49+2)=Команды!$AJ$17,TRUE,FALSE),,IF(INDEX(Команды!$A$2:$AN$7500,MATCH(CA$3,Команды!$A$2:$A$7500,0),$E49+2)=Команды!$AJ$18,TRUE,FALSE),,IF(INDEX(Команды!$A$2:$AN$7500,MATCH(CA$3,Команды!$A$2:$A$7500,0),$E49+2)=Команды!$AJ$19,TRUE,FALSE)),INDEX(Команды!$AJ$2:$AK$19,MATCH(INDEX(Команды!$A$2:$AN$7500,MATCH(CA$3,Команды!$A$2:$A$7500,0),$E49+2),Команды!$AJ$2:$AJ$19,0),2),0)</f>
        <v>0.64583333333333337</v>
      </c>
      <c r="CB49" s="175">
        <f>IF(OR(IF(INDEX(Команды!$A$2:$AN$7500,MATCH(CA$3,Команды!$A$2:$A$7500,0),$E49+2)=Команды!$AJ$2,TRUE,FALSE),IF(INDEX(Команды!$A$2:$AN$7500,MATCH(CA$3,Команды!$A$2:$A$7500,0),$E49+2)=Команды!$AJ$3,TRUE,FALSE),IF(INDEX(Команды!$A$2:$AN$7500,MATCH(CA$3,Команды!$A$2:$A$7500,0),$E49+2)=Команды!$AJ$4,TRUE,FALSE),IF(INDEX(Команды!$A$2:$AN$7500,MATCH(CA$3,Команды!$A$2:$A$7500,0),$E49+2)=Команды!$AJ$5,TRUE,FALSE),IF(INDEX(Команды!$A$2:$AN$7500,MATCH(CA$3,Команды!$A$2:$A$7500,0),$E49+2)=Команды!$AJ$6,TRUE,FALSE),IF(INDEX(Команды!$A$2:$AN$7500,MATCH(CA$3,Команды!$A$2:$A$7500,0),$E49+2)=Команды!$AJ$7,TRUE,FALSE),IF(INDEX(Команды!$A$2:$AN$7500,MATCH(CA$3,Команды!$A$2:$A$7500,0),$E49+2)=Команды!$AJ$8,TRUE,FALSE),IF(INDEX(Команды!$A$2:$AN$7500,MATCH(CA$3,Команды!$A$2:$A$7500,0),$E49+2)=Команды!$AJ$9,TRUE,FALSE),IF(INDEX(Команды!$A$2:$AN$7500,MATCH(CA$3,Команды!$A$2:$A$7500,0),$E49+2)=Команды!$AJ$10,TRUE,FALSE),IF(INDEX(Команды!$A$2:$AN$7500,MATCH(CA$3,Команды!$A$2:$A$7500,0),$E49+2)=Команды!$AJ$11,TRUE,FALSE),IF(INDEX(Команды!$A$2:$AN$7500,MATCH(CA$3,Команды!$A$2:$A$7500,0),$E49+2)=Команды!$AJ$12,TRUE,FALSE),IF(INDEX(Команды!$A$2:$AN$7500,MATCH(CA$3,Команды!$A$2:$A$7500,0),$E49+2)=Команды!$AJ$13,TRUE,FALSE),IF(INDEX(Команды!$A$2:$AN$7500,MATCH(CA$3,Команды!$A$2:$A$7500,0),$E49+2)=Команды!$AJ$14,TRUE,FALSE),IF(INDEX(Команды!$A$2:$AN$7500,MATCH(CA$3,Команды!$A$2:$A$7500,0),$E49+2)=Команды!$AJ$15,TRUE,FALSE),IF(INDEX(Команды!$A$2:$AN$7500,MATCH(CA$3,Команды!$A$2:$A$7500,0),$E49+2)=Команды!$AJ$16,TRUE,FALSE),IF(INDEX(Команды!$A$2:$AN$7500,MATCH(CA$3,Команды!$A$2:$A$7500,0),$E49+2)=Команды!$AJ$17,TRUE,FALSE),IF(INDEX(Команды!$A$2:$AN$7500,MATCH(CA$3,Команды!$A$2:$A$7500,0),$E49+2)=Команды!$AJ$18,TRUE,FALSE),IF(INDEX(Команды!$A$2:$AN$7500,MATCH(CA$3,Команды!$A$2:$A$7500,0),$E49+2)=Команды!$AJ$19,TRUE,FALSE)),INDEX(Команды!$AJ$2:$AL$19,MATCH(INDEX(Команды!$A$2:$AN$7500,MATCH(CA$3,Команды!$A$2:$A$7500,0),$E49+2),Команды!$AJ$2:$AJ$19,0),3),0)</f>
        <v>1.0208333333333333</v>
      </c>
      <c r="CC49" s="342"/>
      <c r="CD49" s="174" t="str">
        <f>IF(OR(IF(INDEX(Команды!$A$2:$AN$7500,MATCH(CD$3,Команды!$A$2:$A$7500,0),$E49+2)=Команды!$AJ$2,TRUE,FALSE),IF(INDEX(Команды!$A$2:$AN$7500,MATCH(CD$3,Команды!$A$2:$A$7500,0),$E49+2)=Команды!$AJ$3,TRUE,FALSE),IF(INDEX(Команды!$A$2:$AN$7500,MATCH(CD$3,Команды!$A$2:$A$7500,0),$E49+2)=Команды!$AJ$4,TRUE,FALSE),IF(INDEX(Команды!$A$2:$AN$7500,MATCH(CD$3,Команды!$A$2:$A$7500,0),$E49+2)=Команды!$AJ$5,TRUE,FALSE),IF(INDEX(Команды!$A$2:$AN$7500,MATCH(CD$3,Команды!$A$2:$A$7500,0),$E49+2)=Команды!$AJ$6,TRUE,FALSE),IF(INDEX(Команды!$A$2:$AN$7500,MATCH(CD$3,Команды!$A$2:$A$7500,0),$E49+2)=Команды!$AJ$7,TRUE,FALSE),IF(INDEX(Команды!$A$2:$AN$7500,MATCH(CD$3,Команды!$A$2:$A$7500,0),$E49+2)=Команды!$AJ$8,TRUE,FALSE),IF(INDEX(Команды!$A$2:$AN$7500,MATCH(CD$3,Команды!$A$2:$A$7500,0),$E49+2)=Команды!$AJ$9,TRUE,FALSE),IF(INDEX(Команды!$A$2:$AN$7500,MATCH(CD$3,Команды!$A$2:$A$7500,0),$E49+2)=Команды!$AJ$10,TRUE,FALSE),IF(INDEX(Команды!$A$2:$AN$7500,MATCH(CD$3,Команды!$A$2:$A$7500,0),$E49+2)=Команды!$AJ$11,TRUE,FALSE),IF(INDEX(Команды!$A$2:$AN$7500,MATCH(CD$3,Команды!$A$2:$A$7500,0),$E49+2)=Команды!$AJ$12,TRUE,FALSE),IF(INDEX(Команды!$A$2:$AN$7500,MATCH(CD$3,Команды!$A$2:$A$7500,0),$E49+2)=Команды!$AJ$13,TRUE,FALSE),IF(INDEX(Команды!$A$2:$AN$7500,MATCH(CD$3,Команды!$A$2:$A$7500,0),$E49+2)=Команды!$AJ$14,TRUE,FALSE),IF(INDEX(Команды!$A$2:$AN$7500,MATCH(CD$3,Команды!$A$2:$A$7500,0),$E49+2)=Команды!$AJ$15,TRUE,FALSE),IF(INDEX(Команды!$A$2:$AN$7500,MATCH(CD$3,Команды!$A$2:$A$7500,0),$E49+2)=Команды!$AJ$16,TRUE,FALSE),,IF(INDEX(Команды!$A$2:$AN$7500,MATCH(CD$3,Команды!$A$2:$A$7500,0),$E49+2)=Команды!$AJ$17,TRUE,FALSE),,IF(INDEX(Команды!$A$2:$AN$7500,MATCH(CD$3,Команды!$A$2:$A$7500,0),$E49+2)=Команды!$AJ$18,TRUE,FALSE),,IF(INDEX(Команды!$A$2:$AN$7500,MATCH(CD$3,Команды!$A$2:$A$7500,0),$E49+2)=Команды!$AJ$19,TRUE,FALSE)),INDEX(Команды!$AJ$2:$AK$19,MATCH(INDEX(Команды!$A$2:$AN$7500,MATCH(CD$3,Команды!$A$2:$A$7500,0),$E49+2),Команды!$AJ$2:$AJ$19,0),2),0)</f>
        <v>В</v>
      </c>
      <c r="CE49" s="175" t="str">
        <f>IF(OR(IF(INDEX(Команды!$A$2:$AN$7500,MATCH(CD$3,Команды!$A$2:$A$7500,0),$E49+2)=Команды!$AJ$2,TRUE,FALSE),IF(INDEX(Команды!$A$2:$AN$7500,MATCH(CD$3,Команды!$A$2:$A$7500,0),$E49+2)=Команды!$AJ$3,TRUE,FALSE),IF(INDEX(Команды!$A$2:$AN$7500,MATCH(CD$3,Команды!$A$2:$A$7500,0),$E49+2)=Команды!$AJ$4,TRUE,FALSE),IF(INDEX(Команды!$A$2:$AN$7500,MATCH(CD$3,Команды!$A$2:$A$7500,0),$E49+2)=Команды!$AJ$5,TRUE,FALSE),IF(INDEX(Команды!$A$2:$AN$7500,MATCH(CD$3,Команды!$A$2:$A$7500,0),$E49+2)=Команды!$AJ$6,TRUE,FALSE),IF(INDEX(Команды!$A$2:$AN$7500,MATCH(CD$3,Команды!$A$2:$A$7500,0),$E49+2)=Команды!$AJ$7,TRUE,FALSE),IF(INDEX(Команды!$A$2:$AN$7500,MATCH(CD$3,Команды!$A$2:$A$7500,0),$E49+2)=Команды!$AJ$8,TRUE,FALSE),IF(INDEX(Команды!$A$2:$AN$7500,MATCH(CD$3,Команды!$A$2:$A$7500,0),$E49+2)=Команды!$AJ$9,TRUE,FALSE),IF(INDEX(Команды!$A$2:$AN$7500,MATCH(CD$3,Команды!$A$2:$A$7500,0),$E49+2)=Команды!$AJ$10,TRUE,FALSE),IF(INDEX(Команды!$A$2:$AN$7500,MATCH(CD$3,Команды!$A$2:$A$7500,0),$E49+2)=Команды!$AJ$11,TRUE,FALSE),IF(INDEX(Команды!$A$2:$AN$7500,MATCH(CD$3,Команды!$A$2:$A$7500,0),$E49+2)=Команды!$AJ$12,TRUE,FALSE),IF(INDEX(Команды!$A$2:$AN$7500,MATCH(CD$3,Команды!$A$2:$A$7500,0),$E49+2)=Команды!$AJ$13,TRUE,FALSE),IF(INDEX(Команды!$A$2:$AN$7500,MATCH(CD$3,Команды!$A$2:$A$7500,0),$E49+2)=Команды!$AJ$14,TRUE,FALSE),IF(INDEX(Команды!$A$2:$AN$7500,MATCH(CD$3,Команды!$A$2:$A$7500,0),$E49+2)=Команды!$AJ$15,TRUE,FALSE),IF(INDEX(Команды!$A$2:$AN$7500,MATCH(CD$3,Команды!$A$2:$A$7500,0),$E49+2)=Команды!$AJ$16,TRUE,FALSE),IF(INDEX(Команды!$A$2:$AN$7500,MATCH(CD$3,Команды!$A$2:$A$7500,0),$E49+2)=Команды!$AJ$17,TRUE,FALSE),IF(INDEX(Команды!$A$2:$AN$7500,MATCH(CD$3,Команды!$A$2:$A$7500,0),$E49+2)=Команды!$AJ$18,TRUE,FALSE),IF(INDEX(Команды!$A$2:$AN$7500,MATCH(CD$3,Команды!$A$2:$A$7500,0),$E49+2)=Команды!$AJ$19,TRUE,FALSE)),INDEX(Команды!$AJ$2:$AL$19,MATCH(INDEX(Команды!$A$2:$AN$7500,MATCH(CD$3,Команды!$A$2:$A$7500,0),$E49+2),Команды!$AJ$2:$AJ$19,0),3),0)</f>
        <v>В</v>
      </c>
      <c r="CF49" s="342"/>
      <c r="CG49" s="174" t="str">
        <f>IF(OR(IF(INDEX(Команды!$A$2:$AN$7500,MATCH(CG$3,Команды!$A$2:$A$7500,0),$E49+2)=Команды!$AJ$2,TRUE,FALSE),IF(INDEX(Команды!$A$2:$AN$7500,MATCH(CG$3,Команды!$A$2:$A$7500,0),$E49+2)=Команды!$AJ$3,TRUE,FALSE),IF(INDEX(Команды!$A$2:$AN$7500,MATCH(CG$3,Команды!$A$2:$A$7500,0),$E49+2)=Команды!$AJ$4,TRUE,FALSE),IF(INDEX(Команды!$A$2:$AN$7500,MATCH(CG$3,Команды!$A$2:$A$7500,0),$E49+2)=Команды!$AJ$5,TRUE,FALSE),IF(INDEX(Команды!$A$2:$AN$7500,MATCH(CG$3,Команды!$A$2:$A$7500,0),$E49+2)=Команды!$AJ$6,TRUE,FALSE),IF(INDEX(Команды!$A$2:$AN$7500,MATCH(CG$3,Команды!$A$2:$A$7500,0),$E49+2)=Команды!$AJ$7,TRUE,FALSE),IF(INDEX(Команды!$A$2:$AN$7500,MATCH(CG$3,Команды!$A$2:$A$7500,0),$E49+2)=Команды!$AJ$8,TRUE,FALSE),IF(INDEX(Команды!$A$2:$AN$7500,MATCH(CG$3,Команды!$A$2:$A$7500,0),$E49+2)=Команды!$AJ$9,TRUE,FALSE),IF(INDEX(Команды!$A$2:$AN$7500,MATCH(CG$3,Команды!$A$2:$A$7500,0),$E49+2)=Команды!$AJ$10,TRUE,FALSE),IF(INDEX(Команды!$A$2:$AN$7500,MATCH(CG$3,Команды!$A$2:$A$7500,0),$E49+2)=Команды!$AJ$11,TRUE,FALSE),IF(INDEX(Команды!$A$2:$AN$7500,MATCH(CG$3,Команды!$A$2:$A$7500,0),$E49+2)=Команды!$AJ$12,TRUE,FALSE),IF(INDEX(Команды!$A$2:$AN$7500,MATCH(CG$3,Команды!$A$2:$A$7500,0),$E49+2)=Команды!$AJ$13,TRUE,FALSE),IF(INDEX(Команды!$A$2:$AN$7500,MATCH(CG$3,Команды!$A$2:$A$7500,0),$E49+2)=Команды!$AJ$14,TRUE,FALSE),IF(INDEX(Команды!$A$2:$AN$7500,MATCH(CG$3,Команды!$A$2:$A$7500,0),$E49+2)=Команды!$AJ$15,TRUE,FALSE),IF(INDEX(Команды!$A$2:$AN$7500,MATCH(CG$3,Команды!$A$2:$A$7500,0),$E49+2)=Команды!$AJ$16,TRUE,FALSE),,IF(INDEX(Команды!$A$2:$AN$7500,MATCH(CG$3,Команды!$A$2:$A$7500,0),$E49+2)=Команды!$AJ$17,TRUE,FALSE),,IF(INDEX(Команды!$A$2:$AN$7500,MATCH(CG$3,Команды!$A$2:$A$7500,0),$E49+2)=Команды!$AJ$18,TRUE,FALSE),,IF(INDEX(Команды!$A$2:$AN$7500,MATCH(CG$3,Команды!$A$2:$A$7500,0),$E49+2)=Команды!$AJ$19,TRUE,FALSE)),INDEX(Команды!$AJ$2:$AK$19,MATCH(INDEX(Команды!$A$2:$AN$7500,MATCH(CG$3,Команды!$A$2:$A$7500,0),$E49+2),Команды!$AJ$2:$AJ$19,0),2),0)</f>
        <v>В</v>
      </c>
      <c r="CH49" s="175" t="str">
        <f>IF(OR(IF(INDEX(Команды!$A$2:$AN$7500,MATCH(CG$3,Команды!$A$2:$A$7500,0),$E49+2)=Команды!$AJ$2,TRUE,FALSE),IF(INDEX(Команды!$A$2:$AN$7500,MATCH(CG$3,Команды!$A$2:$A$7500,0),$E49+2)=Команды!$AJ$3,TRUE,FALSE),IF(INDEX(Команды!$A$2:$AN$7500,MATCH(CG$3,Команды!$A$2:$A$7500,0),$E49+2)=Команды!$AJ$4,TRUE,FALSE),IF(INDEX(Команды!$A$2:$AN$7500,MATCH(CG$3,Команды!$A$2:$A$7500,0),$E49+2)=Команды!$AJ$5,TRUE,FALSE),IF(INDEX(Команды!$A$2:$AN$7500,MATCH(CG$3,Команды!$A$2:$A$7500,0),$E49+2)=Команды!$AJ$6,TRUE,FALSE),IF(INDEX(Команды!$A$2:$AN$7500,MATCH(CG$3,Команды!$A$2:$A$7500,0),$E49+2)=Команды!$AJ$7,TRUE,FALSE),IF(INDEX(Команды!$A$2:$AN$7500,MATCH(CG$3,Команды!$A$2:$A$7500,0),$E49+2)=Команды!$AJ$8,TRUE,FALSE),IF(INDEX(Команды!$A$2:$AN$7500,MATCH(CG$3,Команды!$A$2:$A$7500,0),$E49+2)=Команды!$AJ$9,TRUE,FALSE),IF(INDEX(Команды!$A$2:$AN$7500,MATCH(CG$3,Команды!$A$2:$A$7500,0),$E49+2)=Команды!$AJ$10,TRUE,FALSE),IF(INDEX(Команды!$A$2:$AN$7500,MATCH(CG$3,Команды!$A$2:$A$7500,0),$E49+2)=Команды!$AJ$11,TRUE,FALSE),IF(INDEX(Команды!$A$2:$AN$7500,MATCH(CG$3,Команды!$A$2:$A$7500,0),$E49+2)=Команды!$AJ$12,TRUE,FALSE),IF(INDEX(Команды!$A$2:$AN$7500,MATCH(CG$3,Команды!$A$2:$A$7500,0),$E49+2)=Команды!$AJ$13,TRUE,FALSE),IF(INDEX(Команды!$A$2:$AN$7500,MATCH(CG$3,Команды!$A$2:$A$7500,0),$E49+2)=Команды!$AJ$14,TRUE,FALSE),IF(INDEX(Команды!$A$2:$AN$7500,MATCH(CG$3,Команды!$A$2:$A$7500,0),$E49+2)=Команды!$AJ$15,TRUE,FALSE),IF(INDEX(Команды!$A$2:$AN$7500,MATCH(CG$3,Команды!$A$2:$A$7500,0),$E49+2)=Команды!$AJ$16,TRUE,FALSE),IF(INDEX(Команды!$A$2:$AN$7500,MATCH(CG$3,Команды!$A$2:$A$7500,0),$E49+2)=Команды!$AJ$17,TRUE,FALSE),IF(INDEX(Команды!$A$2:$AN$7500,MATCH(CG$3,Команды!$A$2:$A$7500,0),$E49+2)=Команды!$AJ$18,TRUE,FALSE),IF(INDEX(Команды!$A$2:$AN$7500,MATCH(CG$3,Команды!$A$2:$A$7500,0),$E49+2)=Команды!$AJ$19,TRUE,FALSE)),INDEX(Команды!$AJ$2:$AL$19,MATCH(INDEX(Команды!$A$2:$AN$7500,MATCH(CG$3,Команды!$A$2:$A$7500,0),$E49+2),Команды!$AJ$2:$AJ$19,0),3),0)</f>
        <v>В</v>
      </c>
      <c r="CI49" s="342"/>
      <c r="CJ49" s="174">
        <f>IF(OR(IF(INDEX(Команды!$A$2:$AN$7500,MATCH(CJ$3,Команды!$A$2:$A$7500,0),$E49+2)=Команды!$AJ$2,TRUE,FALSE),IF(INDEX(Команды!$A$2:$AN$7500,MATCH(CJ$3,Команды!$A$2:$A$7500,0),$E49+2)=Команды!$AJ$3,TRUE,FALSE),IF(INDEX(Команды!$A$2:$AN$7500,MATCH(CJ$3,Команды!$A$2:$A$7500,0),$E49+2)=Команды!$AJ$4,TRUE,FALSE),IF(INDEX(Команды!$A$2:$AN$7500,MATCH(CJ$3,Команды!$A$2:$A$7500,0),$E49+2)=Команды!$AJ$5,TRUE,FALSE),IF(INDEX(Команды!$A$2:$AN$7500,MATCH(CJ$3,Команды!$A$2:$A$7500,0),$E49+2)=Команды!$AJ$6,TRUE,FALSE),IF(INDEX(Команды!$A$2:$AN$7500,MATCH(CJ$3,Команды!$A$2:$A$7500,0),$E49+2)=Команды!$AJ$7,TRUE,FALSE),IF(INDEX(Команды!$A$2:$AN$7500,MATCH(CJ$3,Команды!$A$2:$A$7500,0),$E49+2)=Команды!$AJ$8,TRUE,FALSE),IF(INDEX(Команды!$A$2:$AN$7500,MATCH(CJ$3,Команды!$A$2:$A$7500,0),$E49+2)=Команды!$AJ$9,TRUE,FALSE),IF(INDEX(Команды!$A$2:$AN$7500,MATCH(CJ$3,Команды!$A$2:$A$7500,0),$E49+2)=Команды!$AJ$10,TRUE,FALSE),IF(INDEX(Команды!$A$2:$AN$7500,MATCH(CJ$3,Команды!$A$2:$A$7500,0),$E49+2)=Команды!$AJ$11,TRUE,FALSE),IF(INDEX(Команды!$A$2:$AN$7500,MATCH(CJ$3,Команды!$A$2:$A$7500,0),$E49+2)=Команды!$AJ$12,TRUE,FALSE),IF(INDEX(Команды!$A$2:$AN$7500,MATCH(CJ$3,Команды!$A$2:$A$7500,0),$E49+2)=Команды!$AJ$13,TRUE,FALSE),IF(INDEX(Команды!$A$2:$AN$7500,MATCH(CJ$3,Команды!$A$2:$A$7500,0),$E49+2)=Команды!$AJ$14,TRUE,FALSE),IF(INDEX(Команды!$A$2:$AN$7500,MATCH(CJ$3,Команды!$A$2:$A$7500,0),$E49+2)=Команды!$AJ$15,TRUE,FALSE),IF(INDEX(Команды!$A$2:$AN$7500,MATCH(CJ$3,Команды!$A$2:$A$7500,0),$E49+2)=Команды!$AJ$16,TRUE,FALSE),,IF(INDEX(Команды!$A$2:$AN$7500,MATCH(CJ$3,Команды!$A$2:$A$7500,0),$E49+2)=Команды!$AJ$17,TRUE,FALSE),,IF(INDEX(Команды!$A$2:$AN$7500,MATCH(CJ$3,Команды!$A$2:$A$7500,0),$E49+2)=Команды!$AJ$18,TRUE,FALSE),,IF(INDEX(Команды!$A$2:$AN$7500,MATCH(CJ$3,Команды!$A$2:$A$7500,0),$E49+2)=Команды!$AJ$19,TRUE,FALSE)),INDEX(Команды!$AJ$2:$AK$19,MATCH(INDEX(Команды!$A$2:$AN$7500,MATCH(CJ$3,Команды!$A$2:$A$7500,0),$E49+2),Команды!$AJ$2:$AJ$19,0),2),0)</f>
        <v>0.3125</v>
      </c>
      <c r="CK49" s="175">
        <f>IF(OR(IF(INDEX(Команды!$A$2:$AN$7500,MATCH(CJ$3,Команды!$A$2:$A$7500,0),$E49+2)=Команды!$AJ$2,TRUE,FALSE),IF(INDEX(Команды!$A$2:$AN$7500,MATCH(CJ$3,Команды!$A$2:$A$7500,0),$E49+2)=Команды!$AJ$3,TRUE,FALSE),IF(INDEX(Команды!$A$2:$AN$7500,MATCH(CJ$3,Команды!$A$2:$A$7500,0),$E49+2)=Команды!$AJ$4,TRUE,FALSE),IF(INDEX(Команды!$A$2:$AN$7500,MATCH(CJ$3,Команды!$A$2:$A$7500,0),$E49+2)=Команды!$AJ$5,TRUE,FALSE),IF(INDEX(Команды!$A$2:$AN$7500,MATCH(CJ$3,Команды!$A$2:$A$7500,0),$E49+2)=Команды!$AJ$6,TRUE,FALSE),IF(INDEX(Команды!$A$2:$AN$7500,MATCH(CJ$3,Команды!$A$2:$A$7500,0),$E49+2)=Команды!$AJ$7,TRUE,FALSE),IF(INDEX(Команды!$A$2:$AN$7500,MATCH(CJ$3,Команды!$A$2:$A$7500,0),$E49+2)=Команды!$AJ$8,TRUE,FALSE),IF(INDEX(Команды!$A$2:$AN$7500,MATCH(CJ$3,Команды!$A$2:$A$7500,0),$E49+2)=Команды!$AJ$9,TRUE,FALSE),IF(INDEX(Команды!$A$2:$AN$7500,MATCH(CJ$3,Команды!$A$2:$A$7500,0),$E49+2)=Команды!$AJ$10,TRUE,FALSE),IF(INDEX(Команды!$A$2:$AN$7500,MATCH(CJ$3,Команды!$A$2:$A$7500,0),$E49+2)=Команды!$AJ$11,TRUE,FALSE),IF(INDEX(Команды!$A$2:$AN$7500,MATCH(CJ$3,Команды!$A$2:$A$7500,0),$E49+2)=Команды!$AJ$12,TRUE,FALSE),IF(INDEX(Команды!$A$2:$AN$7500,MATCH(CJ$3,Команды!$A$2:$A$7500,0),$E49+2)=Команды!$AJ$13,TRUE,FALSE),IF(INDEX(Команды!$A$2:$AN$7500,MATCH(CJ$3,Команды!$A$2:$A$7500,0),$E49+2)=Команды!$AJ$14,TRUE,FALSE),IF(INDEX(Команды!$A$2:$AN$7500,MATCH(CJ$3,Команды!$A$2:$A$7500,0),$E49+2)=Команды!$AJ$15,TRUE,FALSE),IF(INDEX(Команды!$A$2:$AN$7500,MATCH(CJ$3,Команды!$A$2:$A$7500,0),$E49+2)=Команды!$AJ$16,TRUE,FALSE),IF(INDEX(Команды!$A$2:$AN$7500,MATCH(CJ$3,Команды!$A$2:$A$7500,0),$E49+2)=Команды!$AJ$17,TRUE,FALSE),IF(INDEX(Команды!$A$2:$AN$7500,MATCH(CJ$3,Команды!$A$2:$A$7500,0),$E49+2)=Команды!$AJ$18,TRUE,FALSE),IF(INDEX(Команды!$A$2:$AN$7500,MATCH(CJ$3,Команды!$A$2:$A$7500,0),$E49+2)=Команды!$AJ$19,TRUE,FALSE)),INDEX(Команды!$AJ$2:$AL$19,MATCH(INDEX(Команды!$A$2:$AN$7500,MATCH(CJ$3,Команды!$A$2:$A$7500,0),$E49+2),Команды!$AJ$2:$AJ$19,0),3),0)</f>
        <v>0.6875</v>
      </c>
      <c r="CL49" s="342"/>
      <c r="CM49" s="174">
        <f>IF(OR(IF(INDEX(Команды!$A$2:$AN$7500,MATCH(CM$3,Команды!$A$2:$A$7500,0),$E49+2)=Команды!$AJ$2,TRUE,FALSE),IF(INDEX(Команды!$A$2:$AN$7500,MATCH(CM$3,Команды!$A$2:$A$7500,0),$E49+2)=Команды!$AJ$3,TRUE,FALSE),IF(INDEX(Команды!$A$2:$AN$7500,MATCH(CM$3,Команды!$A$2:$A$7500,0),$E49+2)=Команды!$AJ$4,TRUE,FALSE),IF(INDEX(Команды!$A$2:$AN$7500,MATCH(CM$3,Команды!$A$2:$A$7500,0),$E49+2)=Команды!$AJ$5,TRUE,FALSE),IF(INDEX(Команды!$A$2:$AN$7500,MATCH(CM$3,Команды!$A$2:$A$7500,0),$E49+2)=Команды!$AJ$6,TRUE,FALSE),IF(INDEX(Команды!$A$2:$AN$7500,MATCH(CM$3,Команды!$A$2:$A$7500,0),$E49+2)=Команды!$AJ$7,TRUE,FALSE),IF(INDEX(Команды!$A$2:$AN$7500,MATCH(CM$3,Команды!$A$2:$A$7500,0),$E49+2)=Команды!$AJ$8,TRUE,FALSE),IF(INDEX(Команды!$A$2:$AN$7500,MATCH(CM$3,Команды!$A$2:$A$7500,0),$E49+2)=Команды!$AJ$9,TRUE,FALSE),IF(INDEX(Команды!$A$2:$AN$7500,MATCH(CM$3,Команды!$A$2:$A$7500,0),$E49+2)=Команды!$AJ$10,TRUE,FALSE),IF(INDEX(Команды!$A$2:$AN$7500,MATCH(CM$3,Команды!$A$2:$A$7500,0),$E49+2)=Команды!$AJ$11,TRUE,FALSE),IF(INDEX(Команды!$A$2:$AN$7500,MATCH(CM$3,Команды!$A$2:$A$7500,0),$E49+2)=Команды!$AJ$12,TRUE,FALSE),IF(INDEX(Команды!$A$2:$AN$7500,MATCH(CM$3,Команды!$A$2:$A$7500,0),$E49+2)=Команды!$AJ$13,TRUE,FALSE),IF(INDEX(Команды!$A$2:$AN$7500,MATCH(CM$3,Команды!$A$2:$A$7500,0),$E49+2)=Команды!$AJ$14,TRUE,FALSE),IF(INDEX(Команды!$A$2:$AN$7500,MATCH(CM$3,Команды!$A$2:$A$7500,0),$E49+2)=Команды!$AJ$15,TRUE,FALSE),IF(INDEX(Команды!$A$2:$AN$7500,MATCH(CM$3,Команды!$A$2:$A$7500,0),$E49+2)=Команды!$AJ$16,TRUE,FALSE),,IF(INDEX(Команды!$A$2:$AN$7500,MATCH(CM$3,Команды!$A$2:$A$7500,0),$E49+2)=Команды!$AJ$17,TRUE,FALSE),,IF(INDEX(Команды!$A$2:$AN$7500,MATCH(CM$3,Команды!$A$2:$A$7500,0),$E49+2)=Команды!$AJ$18,TRUE,FALSE),,IF(INDEX(Команды!$A$2:$AN$7500,MATCH(CM$3,Команды!$A$2:$A$7500,0),$E49+2)=Команды!$AJ$19,TRUE,FALSE)),INDEX(Команды!$AJ$2:$AK$19,MATCH(INDEX(Команды!$A$2:$AN$7500,MATCH(CM$3,Команды!$A$2:$A$7500,0),$E49+2),Команды!$AJ$2:$AJ$19,0),2),0)</f>
        <v>0.3125</v>
      </c>
      <c r="CN49" s="175">
        <f>IF(OR(IF(INDEX(Команды!$A$2:$AN$7500,MATCH(CM$3,Команды!$A$2:$A$7500,0),$E49+2)=Команды!$AJ$2,TRUE,FALSE),IF(INDEX(Команды!$A$2:$AN$7500,MATCH(CM$3,Команды!$A$2:$A$7500,0),$E49+2)=Команды!$AJ$3,TRUE,FALSE),IF(INDEX(Команды!$A$2:$AN$7500,MATCH(CM$3,Команды!$A$2:$A$7500,0),$E49+2)=Команды!$AJ$4,TRUE,FALSE),IF(INDEX(Команды!$A$2:$AN$7500,MATCH(CM$3,Команды!$A$2:$A$7500,0),$E49+2)=Команды!$AJ$5,TRUE,FALSE),IF(INDEX(Команды!$A$2:$AN$7500,MATCH(CM$3,Команды!$A$2:$A$7500,0),$E49+2)=Команды!$AJ$6,TRUE,FALSE),IF(INDEX(Команды!$A$2:$AN$7500,MATCH(CM$3,Команды!$A$2:$A$7500,0),$E49+2)=Команды!$AJ$7,TRUE,FALSE),IF(INDEX(Команды!$A$2:$AN$7500,MATCH(CM$3,Команды!$A$2:$A$7500,0),$E49+2)=Команды!$AJ$8,TRUE,FALSE),IF(INDEX(Команды!$A$2:$AN$7500,MATCH(CM$3,Команды!$A$2:$A$7500,0),$E49+2)=Команды!$AJ$9,TRUE,FALSE),IF(INDEX(Команды!$A$2:$AN$7500,MATCH(CM$3,Команды!$A$2:$A$7500,0),$E49+2)=Команды!$AJ$10,TRUE,FALSE),IF(INDEX(Команды!$A$2:$AN$7500,MATCH(CM$3,Команды!$A$2:$A$7500,0),$E49+2)=Команды!$AJ$11,TRUE,FALSE),IF(INDEX(Команды!$A$2:$AN$7500,MATCH(CM$3,Команды!$A$2:$A$7500,0),$E49+2)=Команды!$AJ$12,TRUE,FALSE),IF(INDEX(Команды!$A$2:$AN$7500,MATCH(CM$3,Команды!$A$2:$A$7500,0),$E49+2)=Команды!$AJ$13,TRUE,FALSE),IF(INDEX(Команды!$A$2:$AN$7500,MATCH(CM$3,Команды!$A$2:$A$7500,0),$E49+2)=Команды!$AJ$14,TRUE,FALSE),IF(INDEX(Команды!$A$2:$AN$7500,MATCH(CM$3,Команды!$A$2:$A$7500,0),$E49+2)=Команды!$AJ$15,TRUE,FALSE),IF(INDEX(Команды!$A$2:$AN$7500,MATCH(CM$3,Команды!$A$2:$A$7500,0),$E49+2)=Команды!$AJ$16,TRUE,FALSE),IF(INDEX(Команды!$A$2:$AN$7500,MATCH(CM$3,Команды!$A$2:$A$7500,0),$E49+2)=Команды!$AJ$17,TRUE,FALSE),IF(INDEX(Команды!$A$2:$AN$7500,MATCH(CM$3,Команды!$A$2:$A$7500,0),$E49+2)=Команды!$AJ$18,TRUE,FALSE),IF(INDEX(Команды!$A$2:$AN$7500,MATCH(CM$3,Команды!$A$2:$A$7500,0),$E49+2)=Команды!$AJ$19,TRUE,FALSE)),INDEX(Команды!$AJ$2:$AL$19,MATCH(INDEX(Команды!$A$2:$AN$7500,MATCH(CM$3,Команды!$A$2:$A$7500,0),$E49+2),Команды!$AJ$2:$AJ$19,0),3),0)</f>
        <v>0.6875</v>
      </c>
      <c r="CO49" s="342"/>
      <c r="CP49" s="174">
        <f>IF(OR(IF(INDEX(Команды!$A$2:$AN$7500,MATCH(CP$3,Команды!$A$2:$A$7500,0),$E49+2)=Команды!$AJ$2,TRUE,FALSE),IF(INDEX(Команды!$A$2:$AN$7500,MATCH(CP$3,Команды!$A$2:$A$7500,0),$E49+2)=Команды!$AJ$3,TRUE,FALSE),IF(INDEX(Команды!$A$2:$AN$7500,MATCH(CP$3,Команды!$A$2:$A$7500,0),$E49+2)=Команды!$AJ$4,TRUE,FALSE),IF(INDEX(Команды!$A$2:$AN$7500,MATCH(CP$3,Команды!$A$2:$A$7500,0),$E49+2)=Команды!$AJ$5,TRUE,FALSE),IF(INDEX(Команды!$A$2:$AN$7500,MATCH(CP$3,Команды!$A$2:$A$7500,0),$E49+2)=Команды!$AJ$6,TRUE,FALSE),IF(INDEX(Команды!$A$2:$AN$7500,MATCH(CP$3,Команды!$A$2:$A$7500,0),$E49+2)=Команды!$AJ$7,TRUE,FALSE),IF(INDEX(Команды!$A$2:$AN$7500,MATCH(CP$3,Команды!$A$2:$A$7500,0),$E49+2)=Команды!$AJ$8,TRUE,FALSE),IF(INDEX(Команды!$A$2:$AN$7500,MATCH(CP$3,Команды!$A$2:$A$7500,0),$E49+2)=Команды!$AJ$9,TRUE,FALSE),IF(INDEX(Команды!$A$2:$AN$7500,MATCH(CP$3,Команды!$A$2:$A$7500,0),$E49+2)=Команды!$AJ$10,TRUE,FALSE),IF(INDEX(Команды!$A$2:$AN$7500,MATCH(CP$3,Команды!$A$2:$A$7500,0),$E49+2)=Команды!$AJ$11,TRUE,FALSE),IF(INDEX(Команды!$A$2:$AN$7500,MATCH(CP$3,Команды!$A$2:$A$7500,0),$E49+2)=Команды!$AJ$12,TRUE,FALSE),IF(INDEX(Команды!$A$2:$AN$7500,MATCH(CP$3,Команды!$A$2:$A$7500,0),$E49+2)=Команды!$AJ$13,TRUE,FALSE),IF(INDEX(Команды!$A$2:$AN$7500,MATCH(CP$3,Команды!$A$2:$A$7500,0),$E49+2)=Команды!$AJ$14,TRUE,FALSE),IF(INDEX(Команды!$A$2:$AN$7500,MATCH(CP$3,Команды!$A$2:$A$7500,0),$E49+2)=Команды!$AJ$15,TRUE,FALSE),IF(INDEX(Команды!$A$2:$AN$7500,MATCH(CP$3,Команды!$A$2:$A$7500,0),$E49+2)=Команды!$AJ$16,TRUE,FALSE),,IF(INDEX(Команды!$A$2:$AN$7500,MATCH(CP$3,Команды!$A$2:$A$7500,0),$E49+2)=Команды!$AJ$17,TRUE,FALSE),,IF(INDEX(Команды!$A$2:$AN$7500,MATCH(CP$3,Команды!$A$2:$A$7500,0),$E49+2)=Команды!$AJ$18,TRUE,FALSE),,IF(INDEX(Команды!$A$2:$AN$7500,MATCH(CP$3,Команды!$A$2:$A$7500,0),$E49+2)=Команды!$AJ$19,TRUE,FALSE)),INDEX(Команды!$AJ$2:$AK$19,MATCH(INDEX(Команды!$A$2:$AN$7500,MATCH(CP$3,Команды!$A$2:$A$7500,0),$E49+2),Команды!$AJ$2:$AJ$19,0),2),0)</f>
        <v>0.33333333333333331</v>
      </c>
      <c r="CQ49" s="175">
        <f>IF(OR(IF(INDEX(Команды!$A$2:$AN$7500,MATCH(CP$3,Команды!$A$2:$A$7500,0),$E49+2)=Команды!$AJ$2,TRUE,FALSE),IF(INDEX(Команды!$A$2:$AN$7500,MATCH(CP$3,Команды!$A$2:$A$7500,0),$E49+2)=Команды!$AJ$3,TRUE,FALSE),IF(INDEX(Команды!$A$2:$AN$7500,MATCH(CP$3,Команды!$A$2:$A$7500,0),$E49+2)=Команды!$AJ$4,TRUE,FALSE),IF(INDEX(Команды!$A$2:$AN$7500,MATCH(CP$3,Команды!$A$2:$A$7500,0),$E49+2)=Команды!$AJ$5,TRUE,FALSE),IF(INDEX(Команды!$A$2:$AN$7500,MATCH(CP$3,Команды!$A$2:$A$7500,0),$E49+2)=Команды!$AJ$6,TRUE,FALSE),IF(INDEX(Команды!$A$2:$AN$7500,MATCH(CP$3,Команды!$A$2:$A$7500,0),$E49+2)=Команды!$AJ$7,TRUE,FALSE),IF(INDEX(Команды!$A$2:$AN$7500,MATCH(CP$3,Команды!$A$2:$A$7500,0),$E49+2)=Команды!$AJ$8,TRUE,FALSE),IF(INDEX(Команды!$A$2:$AN$7500,MATCH(CP$3,Команды!$A$2:$A$7500,0),$E49+2)=Команды!$AJ$9,TRUE,FALSE),IF(INDEX(Команды!$A$2:$AN$7500,MATCH(CP$3,Команды!$A$2:$A$7500,0),$E49+2)=Команды!$AJ$10,TRUE,FALSE),IF(INDEX(Команды!$A$2:$AN$7500,MATCH(CP$3,Команды!$A$2:$A$7500,0),$E49+2)=Команды!$AJ$11,TRUE,FALSE),IF(INDEX(Команды!$A$2:$AN$7500,MATCH(CP$3,Команды!$A$2:$A$7500,0),$E49+2)=Команды!$AJ$12,TRUE,FALSE),IF(INDEX(Команды!$A$2:$AN$7500,MATCH(CP$3,Команды!$A$2:$A$7500,0),$E49+2)=Команды!$AJ$13,TRUE,FALSE),IF(INDEX(Команды!$A$2:$AN$7500,MATCH(CP$3,Команды!$A$2:$A$7500,0),$E49+2)=Команды!$AJ$14,TRUE,FALSE),IF(INDEX(Команды!$A$2:$AN$7500,MATCH(CP$3,Команды!$A$2:$A$7500,0),$E49+2)=Команды!$AJ$15,TRUE,FALSE),IF(INDEX(Команды!$A$2:$AN$7500,MATCH(CP$3,Команды!$A$2:$A$7500,0),$E49+2)=Команды!$AJ$16,TRUE,FALSE),IF(INDEX(Команды!$A$2:$AN$7500,MATCH(CP$3,Команды!$A$2:$A$7500,0),$E49+2)=Команды!$AJ$17,TRUE,FALSE),IF(INDEX(Команды!$A$2:$AN$7500,MATCH(CP$3,Команды!$A$2:$A$7500,0),$E49+2)=Команды!$AJ$18,TRUE,FALSE),IF(INDEX(Команды!$A$2:$AN$7500,MATCH(CP$3,Команды!$A$2:$A$7500,0),$E49+2)=Команды!$AJ$19,TRUE,FALSE)),INDEX(Команды!$AJ$2:$AL$19,MATCH(INDEX(Команды!$A$2:$AN$7500,MATCH(CP$3,Команды!$A$2:$A$7500,0),$E49+2),Команды!$AJ$2:$AJ$19,0),3),0)</f>
        <v>0.70833333333333337</v>
      </c>
      <c r="CR49" s="342"/>
      <c r="CS49" s="174">
        <f>IF(OR(IF(INDEX(Команды!$A$2:$AN$7500,MATCH(CS$3,Команды!$A$2:$A$7500,0),$E49+2)=Команды!$AJ$2,TRUE,FALSE),IF(INDEX(Команды!$A$2:$AN$7500,MATCH(CS$3,Команды!$A$2:$A$7500,0),$E49+2)=Команды!$AJ$3,TRUE,FALSE),IF(INDEX(Команды!$A$2:$AN$7500,MATCH(CS$3,Команды!$A$2:$A$7500,0),$E49+2)=Команды!$AJ$4,TRUE,FALSE),IF(INDEX(Команды!$A$2:$AN$7500,MATCH(CS$3,Команды!$A$2:$A$7500,0),$E49+2)=Команды!$AJ$5,TRUE,FALSE),IF(INDEX(Команды!$A$2:$AN$7500,MATCH(CS$3,Команды!$A$2:$A$7500,0),$E49+2)=Команды!$AJ$6,TRUE,FALSE),IF(INDEX(Команды!$A$2:$AN$7500,MATCH(CS$3,Команды!$A$2:$A$7500,0),$E49+2)=Команды!$AJ$7,TRUE,FALSE),IF(INDEX(Команды!$A$2:$AN$7500,MATCH(CS$3,Команды!$A$2:$A$7500,0),$E49+2)=Команды!$AJ$8,TRUE,FALSE),IF(INDEX(Команды!$A$2:$AN$7500,MATCH(CS$3,Команды!$A$2:$A$7500,0),$E49+2)=Команды!$AJ$9,TRUE,FALSE),IF(INDEX(Команды!$A$2:$AN$7500,MATCH(CS$3,Команды!$A$2:$A$7500,0),$E49+2)=Команды!$AJ$10,TRUE,FALSE),IF(INDEX(Команды!$A$2:$AN$7500,MATCH(CS$3,Команды!$A$2:$A$7500,0),$E49+2)=Команды!$AJ$11,TRUE,FALSE),IF(INDEX(Команды!$A$2:$AN$7500,MATCH(CS$3,Команды!$A$2:$A$7500,0),$E49+2)=Команды!$AJ$12,TRUE,FALSE),IF(INDEX(Команды!$A$2:$AN$7500,MATCH(CS$3,Команды!$A$2:$A$7500,0),$E49+2)=Команды!$AJ$13,TRUE,FALSE),IF(INDEX(Команды!$A$2:$AN$7500,MATCH(CS$3,Команды!$A$2:$A$7500,0),$E49+2)=Команды!$AJ$14,TRUE,FALSE),IF(INDEX(Команды!$A$2:$AN$7500,MATCH(CS$3,Команды!$A$2:$A$7500,0),$E49+2)=Команды!$AJ$15,TRUE,FALSE),IF(INDEX(Команды!$A$2:$AN$7500,MATCH(CS$3,Команды!$A$2:$A$7500,0),$E49+2)=Команды!$AJ$16,TRUE,FALSE),,IF(INDEX(Команды!$A$2:$AN$7500,MATCH(CS$3,Команды!$A$2:$A$7500,0),$E49+2)=Команды!$AJ$17,TRUE,FALSE),,IF(INDEX(Команды!$A$2:$AN$7500,MATCH(CS$3,Команды!$A$2:$A$7500,0),$E49+2)=Команды!$AJ$18,TRUE,FALSE),,IF(INDEX(Команды!$A$2:$AN$7500,MATCH(CS$3,Команды!$A$2:$A$7500,0),$E49+2)=Команды!$AJ$19,TRUE,FALSE)),INDEX(Команды!$AJ$2:$AK$19,MATCH(INDEX(Команды!$A$2:$AN$7500,MATCH(CS$3,Команды!$A$2:$A$7500,0),$E49+2),Команды!$AJ$2:$AJ$19,0),2),0)</f>
        <v>0.41666666666666669</v>
      </c>
      <c r="CT49" s="175">
        <f>IF(OR(IF(INDEX(Команды!$A$2:$AN$7500,MATCH(CS$3,Команды!$A$2:$A$7500,0),$E49+2)=Команды!$AJ$2,TRUE,FALSE),IF(INDEX(Команды!$A$2:$AN$7500,MATCH(CS$3,Команды!$A$2:$A$7500,0),$E49+2)=Команды!$AJ$3,TRUE,FALSE),IF(INDEX(Команды!$A$2:$AN$7500,MATCH(CS$3,Команды!$A$2:$A$7500,0),$E49+2)=Команды!$AJ$4,TRUE,FALSE),IF(INDEX(Команды!$A$2:$AN$7500,MATCH(CS$3,Команды!$A$2:$A$7500,0),$E49+2)=Команды!$AJ$5,TRUE,FALSE),IF(INDEX(Команды!$A$2:$AN$7500,MATCH(CS$3,Команды!$A$2:$A$7500,0),$E49+2)=Команды!$AJ$6,TRUE,FALSE),IF(INDEX(Команды!$A$2:$AN$7500,MATCH(CS$3,Команды!$A$2:$A$7500,0),$E49+2)=Команды!$AJ$7,TRUE,FALSE),IF(INDEX(Команды!$A$2:$AN$7500,MATCH(CS$3,Команды!$A$2:$A$7500,0),$E49+2)=Команды!$AJ$8,TRUE,FALSE),IF(INDEX(Команды!$A$2:$AN$7500,MATCH(CS$3,Команды!$A$2:$A$7500,0),$E49+2)=Команды!$AJ$9,TRUE,FALSE),IF(INDEX(Команды!$A$2:$AN$7500,MATCH(CS$3,Команды!$A$2:$A$7500,0),$E49+2)=Команды!$AJ$10,TRUE,FALSE),IF(INDEX(Команды!$A$2:$AN$7500,MATCH(CS$3,Команды!$A$2:$A$7500,0),$E49+2)=Команды!$AJ$11,TRUE,FALSE),IF(INDEX(Команды!$A$2:$AN$7500,MATCH(CS$3,Команды!$A$2:$A$7500,0),$E49+2)=Команды!$AJ$12,TRUE,FALSE),IF(INDEX(Команды!$A$2:$AN$7500,MATCH(CS$3,Команды!$A$2:$A$7500,0),$E49+2)=Команды!$AJ$13,TRUE,FALSE),IF(INDEX(Команды!$A$2:$AN$7500,MATCH(CS$3,Команды!$A$2:$A$7500,0),$E49+2)=Команды!$AJ$14,TRUE,FALSE),IF(INDEX(Команды!$A$2:$AN$7500,MATCH(CS$3,Команды!$A$2:$A$7500,0),$E49+2)=Команды!$AJ$15,TRUE,FALSE),IF(INDEX(Команды!$A$2:$AN$7500,MATCH(CS$3,Команды!$A$2:$A$7500,0),$E49+2)=Команды!$AJ$16,TRUE,FALSE),IF(INDEX(Команды!$A$2:$AN$7500,MATCH(CS$3,Команды!$A$2:$A$7500,0),$E49+2)=Команды!$AJ$17,TRUE,FALSE),IF(INDEX(Команды!$A$2:$AN$7500,MATCH(CS$3,Команды!$A$2:$A$7500,0),$E49+2)=Команды!$AJ$18,TRUE,FALSE),IF(INDEX(Команды!$A$2:$AN$7500,MATCH(CS$3,Команды!$A$2:$A$7500,0),$E49+2)=Команды!$AJ$19,TRUE,FALSE)),INDEX(Команды!$AJ$2:$AL$19,MATCH(INDEX(Команды!$A$2:$AN$7500,MATCH(CS$3,Команды!$A$2:$A$7500,0),$E49+2),Команды!$AJ$2:$AJ$19,0),3),0)</f>
        <v>0.79166666666666663</v>
      </c>
      <c r="CU49" s="342"/>
    </row>
    <row r="50" spans="1:99" s="2" customFormat="1" ht="21.95" customHeight="1" x14ac:dyDescent="0.3">
      <c r="A50" s="251">
        <v>45</v>
      </c>
      <c r="B50" s="2">
        <f>VLOOKUP(A50,'Список КК'!A:F,6,TRUE)</f>
        <v>42930</v>
      </c>
      <c r="C50" s="641" t="str">
        <f>VLOOKUP(A50,'Список КК'!A:B,2,TRUE)</f>
        <v>Быков Никита Олегович</v>
      </c>
      <c r="D50" s="203" t="str">
        <f>VLOOKUP(A50,'Список КК'!A:D,4,TRUE)</f>
        <v>Возв, СЦ</v>
      </c>
      <c r="E50" s="4">
        <f>VLOOKUP(A50,'Список КК'!A:C,3,TRUE)</f>
        <v>10</v>
      </c>
      <c r="F50" s="220">
        <f>VLOOKUP(A50,'Список КК'!A:E,5,TRUE)</f>
        <v>0</v>
      </c>
      <c r="G50" s="174">
        <f>IF(OR(IF(INDEX(Команды!$A$2:$AN$7500,MATCH(G$3,Команды!$A$2:$A$7500,0),$E50+2)=Команды!$AJ$2,TRUE,FALSE),IF(INDEX(Команды!$A$2:$AN$7500,MATCH(G$3,Команды!$A$2:$A$7500,0),$E50+2)=Команды!$AJ$3,TRUE,FALSE),IF(INDEX(Команды!$A$2:$AN$7500,MATCH(G$3,Команды!$A$2:$A$7500,0),$E50+2)=Команды!$AJ$4,TRUE,FALSE),IF(INDEX(Команды!$A$2:$AN$7500,MATCH(G$3,Команды!$A$2:$A$7500,0),$E50+2)=Команды!$AJ$5,TRUE,FALSE),IF(INDEX(Команды!$A$2:$AN$7500,MATCH(G$3,Команды!$A$2:$A$7500,0),$E50+2)=Команды!$AJ$6,TRUE,FALSE),IF(INDEX(Команды!$A$2:$AN$7500,MATCH(G$3,Команды!$A$2:$A$7500,0),$E50+2)=Команды!$AJ$7,TRUE,FALSE),IF(INDEX(Команды!$A$2:$AN$7500,MATCH(G$3,Команды!$A$2:$A$7500,0),$E50+2)=Команды!$AJ$8,TRUE,FALSE),IF(INDEX(Команды!$A$2:$AN$7500,MATCH(G$3,Команды!$A$2:$A$7500,0),$E50+2)=Команды!$AJ$9,TRUE,FALSE),IF(INDEX(Команды!$A$2:$AN$7500,MATCH(G$3,Команды!$A$2:$A$7500,0),$E50+2)=Команды!$AJ$10,TRUE,FALSE),IF(INDEX(Команды!$A$2:$AN$7500,MATCH(G$3,Команды!$A$2:$A$7500,0),$E50+2)=Команды!$AJ$11,TRUE,FALSE),IF(INDEX(Команды!$A$2:$AN$7500,MATCH(G$3,Команды!$A$2:$A$7500,0),$E50+2)=Команды!$AJ$12,TRUE,FALSE),IF(INDEX(Команды!$A$2:$AN$7500,MATCH(G$3,Команды!$A$2:$A$7500,0),$E50+2)=Команды!$AJ$13,TRUE,FALSE),IF(INDEX(Команды!$A$2:$AN$7500,MATCH(G$3,Команды!$A$2:$A$7500,0),$E50+2)=Команды!$AJ$14,TRUE,FALSE),IF(INDEX(Команды!$A$2:$AN$7500,MATCH(G$3,Команды!$A$2:$A$7500,0),$E50+2)=Команды!$AJ$15,TRUE,FALSE),IF(INDEX(Команды!$A$2:$AN$7500,MATCH(G$3,Команды!$A$2:$A$7500,0),$E50+2)=Команды!$AJ$16,TRUE,FALSE),,IF(INDEX(Команды!$A$2:$AN$7500,MATCH(G$3,Команды!$A$2:$A$7500,0),$E50+2)=Команды!$AJ$17,TRUE,FALSE),,IF(INDEX(Команды!$A$2:$AN$7500,MATCH(G$3,Команды!$A$2:$A$7500,0),$E50+2)=Команды!$AJ$18,TRUE,FALSE),,IF(INDEX(Команды!$A$2:$AN$7500,MATCH(G$3,Команды!$A$2:$A$7500,0),$E50+2)=Команды!$AJ$19,TRUE,FALSE)),INDEX(Команды!$AJ$2:$AK$19,MATCH(INDEX(Команды!$A$2:$AN$7500,MATCH(G$3,Команды!$A$2:$A$7500,0),$E50+2),Команды!$AJ$2:$AJ$19,0),2),0)</f>
        <v>0.375</v>
      </c>
      <c r="H50" s="175">
        <f>IF(OR(IF(INDEX(Команды!$A$2:$AN$7500,MATCH(G$3,Команды!$A$2:$A$7500,0),$E50+2)=Команды!$AJ$2,TRUE,FALSE),IF(INDEX(Команды!$A$2:$AN$7500,MATCH(G$3,Команды!$A$2:$A$7500,0),$E50+2)=Команды!$AJ$3,TRUE,FALSE),IF(INDEX(Команды!$A$2:$AN$7500,MATCH(G$3,Команды!$A$2:$A$7500,0),$E50+2)=Команды!$AJ$4,TRUE,FALSE),IF(INDEX(Команды!$A$2:$AN$7500,MATCH(G$3,Команды!$A$2:$A$7500,0),$E50+2)=Команды!$AJ$5,TRUE,FALSE),IF(INDEX(Команды!$A$2:$AN$7500,MATCH(G$3,Команды!$A$2:$A$7500,0),$E50+2)=Команды!$AJ$6,TRUE,FALSE),IF(INDEX(Команды!$A$2:$AN$7500,MATCH(G$3,Команды!$A$2:$A$7500,0),$E50+2)=Команды!$AJ$7,TRUE,FALSE),IF(INDEX(Команды!$A$2:$AN$7500,MATCH(G$3,Команды!$A$2:$A$7500,0),$E50+2)=Команды!$AJ$8,TRUE,FALSE),IF(INDEX(Команды!$A$2:$AN$7500,MATCH(G$3,Команды!$A$2:$A$7500,0),$E50+2)=Команды!$AJ$9,TRUE,FALSE),IF(INDEX(Команды!$A$2:$AN$7500,MATCH(G$3,Команды!$A$2:$A$7500,0),$E50+2)=Команды!$AJ$10,TRUE,FALSE),IF(INDEX(Команды!$A$2:$AN$7500,MATCH(G$3,Команды!$A$2:$A$7500,0),$E50+2)=Команды!$AJ$11,TRUE,FALSE),IF(INDEX(Команды!$A$2:$AN$7500,MATCH(G$3,Команды!$A$2:$A$7500,0),$E50+2)=Команды!$AJ$12,TRUE,FALSE),IF(INDEX(Команды!$A$2:$AN$7500,MATCH(G$3,Команды!$A$2:$A$7500,0),$E50+2)=Команды!$AJ$13,TRUE,FALSE),IF(INDEX(Команды!$A$2:$AN$7500,MATCH(G$3,Команды!$A$2:$A$7500,0),$E50+2)=Команды!$AJ$14,TRUE,FALSE),IF(INDEX(Команды!$A$2:$AN$7500,MATCH(G$3,Команды!$A$2:$A$7500,0),$E50+2)=Команды!$AJ$15,TRUE,FALSE),IF(INDEX(Команды!$A$2:$AN$7500,MATCH(G$3,Команды!$A$2:$A$7500,0),$E50+2)=Команды!$AJ$16,TRUE,FALSE),IF(INDEX(Команды!$A$2:$AN$7500,MATCH(G$3,Команды!$A$2:$A$7500,0),$E50+2)=Команды!$AJ$17,TRUE,FALSE),IF(INDEX(Команды!$A$2:$AN$7500,MATCH(G$3,Команды!$A$2:$A$7500,0),$E50+2)=Команды!$AJ$18,TRUE,FALSE),IF(INDEX(Команды!$A$2:$AN$7500,MATCH(G$3,Команды!$A$2:$A$7500,0),$E50+2)=Команды!$AJ$19,TRUE,FALSE)),INDEX(Команды!$AJ$2:$AL$19,MATCH(INDEX(Команды!$A$2:$AN$7500,MATCH(G$3,Команды!$A$2:$A$7500,0),$E50+2),Команды!$AJ$2:$AJ$19,0),3),0)</f>
        <v>0.75</v>
      </c>
      <c r="I50" s="342"/>
      <c r="J50" s="174">
        <f>IF(OR(IF(INDEX(Команды!$A$2:$AN$7500,MATCH(J$3,Команды!$A$2:$A$7500,0),$E50+2)=Команды!$AJ$2,TRUE,FALSE),IF(INDEX(Команды!$A$2:$AN$7500,MATCH(J$3,Команды!$A$2:$A$7500,0),$E50+2)=Команды!$AJ$3,TRUE,FALSE),IF(INDEX(Команды!$A$2:$AN$7500,MATCH(J$3,Команды!$A$2:$A$7500,0),$E50+2)=Команды!$AJ$4,TRUE,FALSE),IF(INDEX(Команды!$A$2:$AN$7500,MATCH(J$3,Команды!$A$2:$A$7500,0),$E50+2)=Команды!$AJ$5,TRUE,FALSE),IF(INDEX(Команды!$A$2:$AN$7500,MATCH(J$3,Команды!$A$2:$A$7500,0),$E50+2)=Команды!$AJ$6,TRUE,FALSE),IF(INDEX(Команды!$A$2:$AN$7500,MATCH(J$3,Команды!$A$2:$A$7500,0),$E50+2)=Команды!$AJ$7,TRUE,FALSE),IF(INDEX(Команды!$A$2:$AN$7500,MATCH(J$3,Команды!$A$2:$A$7500,0),$E50+2)=Команды!$AJ$8,TRUE,FALSE),IF(INDEX(Команды!$A$2:$AN$7500,MATCH(J$3,Команды!$A$2:$A$7500,0),$E50+2)=Команды!$AJ$9,TRUE,FALSE),IF(INDEX(Команды!$A$2:$AN$7500,MATCH(J$3,Команды!$A$2:$A$7500,0),$E50+2)=Команды!$AJ$10,TRUE,FALSE),IF(INDEX(Команды!$A$2:$AN$7500,MATCH(J$3,Команды!$A$2:$A$7500,0),$E50+2)=Команды!$AJ$11,TRUE,FALSE),IF(INDEX(Команды!$A$2:$AN$7500,MATCH(J$3,Команды!$A$2:$A$7500,0),$E50+2)=Команды!$AJ$12,TRUE,FALSE),IF(INDEX(Команды!$A$2:$AN$7500,MATCH(J$3,Команды!$A$2:$A$7500,0),$E50+2)=Команды!$AJ$13,TRUE,FALSE),IF(INDEX(Команды!$A$2:$AN$7500,MATCH(J$3,Команды!$A$2:$A$7500,0),$E50+2)=Команды!$AJ$14,TRUE,FALSE),IF(INDEX(Команды!$A$2:$AN$7500,MATCH(J$3,Команды!$A$2:$A$7500,0),$E50+2)=Команды!$AJ$15,TRUE,FALSE),IF(INDEX(Команды!$A$2:$AN$7500,MATCH(J$3,Команды!$A$2:$A$7500,0),$E50+2)=Команды!$AJ$16,TRUE,FALSE),,IF(INDEX(Команды!$A$2:$AN$7500,MATCH(J$3,Команды!$A$2:$A$7500,0),$E50+2)=Команды!$AJ$17,TRUE,FALSE),,IF(INDEX(Команды!$A$2:$AN$7500,MATCH(J$3,Команды!$A$2:$A$7500,0),$E50+2)=Команды!$AJ$18,TRUE,FALSE),,IF(INDEX(Команды!$A$2:$AN$7500,MATCH(J$3,Команды!$A$2:$A$7500,0),$E50+2)=Команды!$AJ$19,TRUE,FALSE)),INDEX(Команды!$AJ$2:$AK$19,MATCH(INDEX(Команды!$A$2:$AN$7500,MATCH(J$3,Команды!$A$2:$A$7500,0),$E50+2),Команды!$AJ$2:$AJ$19,0),2),0)</f>
        <v>0.41666666666666669</v>
      </c>
      <c r="K50" s="175">
        <f>IF(OR(IF(INDEX(Команды!$A$2:$AN$7500,MATCH(J$3,Команды!$A$2:$A$7500,0),$E50+2)=Команды!$AJ$2,TRUE,FALSE),IF(INDEX(Команды!$A$2:$AN$7500,MATCH(J$3,Команды!$A$2:$A$7500,0),$E50+2)=Команды!$AJ$3,TRUE,FALSE),IF(INDEX(Команды!$A$2:$AN$7500,MATCH(J$3,Команды!$A$2:$A$7500,0),$E50+2)=Команды!$AJ$4,TRUE,FALSE),IF(INDEX(Команды!$A$2:$AN$7500,MATCH(J$3,Команды!$A$2:$A$7500,0),$E50+2)=Команды!$AJ$5,TRUE,FALSE),IF(INDEX(Команды!$A$2:$AN$7500,MATCH(J$3,Команды!$A$2:$A$7500,0),$E50+2)=Команды!$AJ$6,TRUE,FALSE),IF(INDEX(Команды!$A$2:$AN$7500,MATCH(J$3,Команды!$A$2:$A$7500,0),$E50+2)=Команды!$AJ$7,TRUE,FALSE),IF(INDEX(Команды!$A$2:$AN$7500,MATCH(J$3,Команды!$A$2:$A$7500,0),$E50+2)=Команды!$AJ$8,TRUE,FALSE),IF(INDEX(Команды!$A$2:$AN$7500,MATCH(J$3,Команды!$A$2:$A$7500,0),$E50+2)=Команды!$AJ$9,TRUE,FALSE),IF(INDEX(Команды!$A$2:$AN$7500,MATCH(J$3,Команды!$A$2:$A$7500,0),$E50+2)=Команды!$AJ$10,TRUE,FALSE),IF(INDEX(Команды!$A$2:$AN$7500,MATCH(J$3,Команды!$A$2:$A$7500,0),$E50+2)=Команды!$AJ$11,TRUE,FALSE),IF(INDEX(Команды!$A$2:$AN$7500,MATCH(J$3,Команды!$A$2:$A$7500,0),$E50+2)=Команды!$AJ$12,TRUE,FALSE),IF(INDEX(Команды!$A$2:$AN$7500,MATCH(J$3,Команды!$A$2:$A$7500,0),$E50+2)=Команды!$AJ$13,TRUE,FALSE),IF(INDEX(Команды!$A$2:$AN$7500,MATCH(J$3,Команды!$A$2:$A$7500,0),$E50+2)=Команды!$AJ$14,TRUE,FALSE),IF(INDEX(Команды!$A$2:$AN$7500,MATCH(J$3,Команды!$A$2:$A$7500,0),$E50+2)=Команды!$AJ$15,TRUE,FALSE),IF(INDEX(Команды!$A$2:$AN$7500,MATCH(J$3,Команды!$A$2:$A$7500,0),$E50+2)=Команды!$AJ$16,TRUE,FALSE),IF(INDEX(Команды!$A$2:$AN$7500,MATCH(J$3,Команды!$A$2:$A$7500,0),$E50+2)=Команды!$AJ$17,TRUE,FALSE),IF(INDEX(Команды!$A$2:$AN$7500,MATCH(J$3,Команды!$A$2:$A$7500,0),$E50+2)=Команды!$AJ$18,TRUE,FALSE),IF(INDEX(Команды!$A$2:$AN$7500,MATCH(J$3,Команды!$A$2:$A$7500,0),$E50+2)=Команды!$AJ$19,TRUE,FALSE)),INDEX(Команды!$AJ$2:$AL$19,MATCH(INDEX(Команды!$A$2:$AN$7500,MATCH(J$3,Команды!$A$2:$A$7500,0),$E50+2),Команды!$AJ$2:$AJ$19,0),3),0)</f>
        <v>0.79166666666666663</v>
      </c>
      <c r="L50" s="342"/>
      <c r="M50" s="174">
        <f>IF(OR(IF(INDEX(Команды!$A$2:$AN$7500,MATCH(M$3,Команды!$A$2:$A$7500,0),$E50+2)=Команды!$AJ$2,TRUE,FALSE),IF(INDEX(Команды!$A$2:$AN$7500,MATCH(M$3,Команды!$A$2:$A$7500,0),$E50+2)=Команды!$AJ$3,TRUE,FALSE),IF(INDEX(Команды!$A$2:$AN$7500,MATCH(M$3,Команды!$A$2:$A$7500,0),$E50+2)=Команды!$AJ$4,TRUE,FALSE),IF(INDEX(Команды!$A$2:$AN$7500,MATCH(M$3,Команды!$A$2:$A$7500,0),$E50+2)=Команды!$AJ$5,TRUE,FALSE),IF(INDEX(Команды!$A$2:$AN$7500,MATCH(M$3,Команды!$A$2:$A$7500,0),$E50+2)=Команды!$AJ$6,TRUE,FALSE),IF(INDEX(Команды!$A$2:$AN$7500,MATCH(M$3,Команды!$A$2:$A$7500,0),$E50+2)=Команды!$AJ$7,TRUE,FALSE),IF(INDEX(Команды!$A$2:$AN$7500,MATCH(M$3,Команды!$A$2:$A$7500,0),$E50+2)=Команды!$AJ$8,TRUE,FALSE),IF(INDEX(Команды!$A$2:$AN$7500,MATCH(M$3,Команды!$A$2:$A$7500,0),$E50+2)=Команды!$AJ$9,TRUE,FALSE),IF(INDEX(Команды!$A$2:$AN$7500,MATCH(M$3,Команды!$A$2:$A$7500,0),$E50+2)=Команды!$AJ$10,TRUE,FALSE),IF(INDEX(Команды!$A$2:$AN$7500,MATCH(M$3,Команды!$A$2:$A$7500,0),$E50+2)=Команды!$AJ$11,TRUE,FALSE),IF(INDEX(Команды!$A$2:$AN$7500,MATCH(M$3,Команды!$A$2:$A$7500,0),$E50+2)=Команды!$AJ$12,TRUE,FALSE),IF(INDEX(Команды!$A$2:$AN$7500,MATCH(M$3,Команды!$A$2:$A$7500,0),$E50+2)=Команды!$AJ$13,TRUE,FALSE),IF(INDEX(Команды!$A$2:$AN$7500,MATCH(M$3,Команды!$A$2:$A$7500,0),$E50+2)=Команды!$AJ$14,TRUE,FALSE),IF(INDEX(Команды!$A$2:$AN$7500,MATCH(M$3,Команды!$A$2:$A$7500,0),$E50+2)=Команды!$AJ$15,TRUE,FALSE),IF(INDEX(Команды!$A$2:$AN$7500,MATCH(M$3,Команды!$A$2:$A$7500,0),$E50+2)=Команды!$AJ$16,TRUE,FALSE),,IF(INDEX(Команды!$A$2:$AN$7500,MATCH(M$3,Команды!$A$2:$A$7500,0),$E50+2)=Команды!$AJ$17,TRUE,FALSE),,IF(INDEX(Команды!$A$2:$AN$7500,MATCH(M$3,Команды!$A$2:$A$7500,0),$E50+2)=Команды!$AJ$18,TRUE,FALSE),,IF(INDEX(Команды!$A$2:$AN$7500,MATCH(M$3,Команды!$A$2:$A$7500,0),$E50+2)=Команды!$AJ$19,TRUE,FALSE)),INDEX(Команды!$AJ$2:$AK$19,MATCH(INDEX(Команды!$A$2:$AN$7500,MATCH(M$3,Команды!$A$2:$A$7500,0),$E50+2),Команды!$AJ$2:$AJ$19,0),2),0)</f>
        <v>0.58333333333333337</v>
      </c>
      <c r="N50" s="175">
        <f>IF(OR(IF(INDEX(Команды!$A$2:$AN$7500,MATCH(M$3,Команды!$A$2:$A$7500,0),$E50+2)=Команды!$AJ$2,TRUE,FALSE),IF(INDEX(Команды!$A$2:$AN$7500,MATCH(M$3,Команды!$A$2:$A$7500,0),$E50+2)=Команды!$AJ$3,TRUE,FALSE),IF(INDEX(Команды!$A$2:$AN$7500,MATCH(M$3,Команды!$A$2:$A$7500,0),$E50+2)=Команды!$AJ$4,TRUE,FALSE),IF(INDEX(Команды!$A$2:$AN$7500,MATCH(M$3,Команды!$A$2:$A$7500,0),$E50+2)=Команды!$AJ$5,TRUE,FALSE),IF(INDEX(Команды!$A$2:$AN$7500,MATCH(M$3,Команды!$A$2:$A$7500,0),$E50+2)=Команды!$AJ$6,TRUE,FALSE),IF(INDEX(Команды!$A$2:$AN$7500,MATCH(M$3,Команды!$A$2:$A$7500,0),$E50+2)=Команды!$AJ$7,TRUE,FALSE),IF(INDEX(Команды!$A$2:$AN$7500,MATCH(M$3,Команды!$A$2:$A$7500,0),$E50+2)=Команды!$AJ$8,TRUE,FALSE),IF(INDEX(Команды!$A$2:$AN$7500,MATCH(M$3,Команды!$A$2:$A$7500,0),$E50+2)=Команды!$AJ$9,TRUE,FALSE),IF(INDEX(Команды!$A$2:$AN$7500,MATCH(M$3,Команды!$A$2:$A$7500,0),$E50+2)=Команды!$AJ$10,TRUE,FALSE),IF(INDEX(Команды!$A$2:$AN$7500,MATCH(M$3,Команды!$A$2:$A$7500,0),$E50+2)=Команды!$AJ$11,TRUE,FALSE),IF(INDEX(Команды!$A$2:$AN$7500,MATCH(M$3,Команды!$A$2:$A$7500,0),$E50+2)=Команды!$AJ$12,TRUE,FALSE),IF(INDEX(Команды!$A$2:$AN$7500,MATCH(M$3,Команды!$A$2:$A$7500,0),$E50+2)=Команды!$AJ$13,TRUE,FALSE),IF(INDEX(Команды!$A$2:$AN$7500,MATCH(M$3,Команды!$A$2:$A$7500,0),$E50+2)=Команды!$AJ$14,TRUE,FALSE),IF(INDEX(Команды!$A$2:$AN$7500,MATCH(M$3,Команды!$A$2:$A$7500,0),$E50+2)=Команды!$AJ$15,TRUE,FALSE),IF(INDEX(Команды!$A$2:$AN$7500,MATCH(M$3,Команды!$A$2:$A$7500,0),$E50+2)=Команды!$AJ$16,TRUE,FALSE),IF(INDEX(Команды!$A$2:$AN$7500,MATCH(M$3,Команды!$A$2:$A$7500,0),$E50+2)=Команды!$AJ$17,TRUE,FALSE),IF(INDEX(Команды!$A$2:$AN$7500,MATCH(M$3,Команды!$A$2:$A$7500,0),$E50+2)=Команды!$AJ$18,TRUE,FALSE),IF(INDEX(Команды!$A$2:$AN$7500,MATCH(M$3,Команды!$A$2:$A$7500,0),$E50+2)=Команды!$AJ$19,TRUE,FALSE)),INDEX(Команды!$AJ$2:$AL$19,MATCH(INDEX(Команды!$A$2:$AN$7500,MATCH(M$3,Команды!$A$2:$A$7500,0),$E50+2),Команды!$AJ$2:$AJ$19,0),3),0)</f>
        <v>0.95833333333333337</v>
      </c>
      <c r="O50" s="342"/>
      <c r="P50" s="174">
        <f>IF(OR(IF(INDEX(Команды!$A$2:$AN$7500,MATCH(P$3,Команды!$A$2:$A$7500,0),$E50+2)=Команды!$AJ$2,TRUE,FALSE),IF(INDEX(Команды!$A$2:$AN$7500,MATCH(P$3,Команды!$A$2:$A$7500,0),$E50+2)=Команды!$AJ$3,TRUE,FALSE),IF(INDEX(Команды!$A$2:$AN$7500,MATCH(P$3,Команды!$A$2:$A$7500,0),$E50+2)=Команды!$AJ$4,TRUE,FALSE),IF(INDEX(Команды!$A$2:$AN$7500,MATCH(P$3,Команды!$A$2:$A$7500,0),$E50+2)=Команды!$AJ$5,TRUE,FALSE),IF(INDEX(Команды!$A$2:$AN$7500,MATCH(P$3,Команды!$A$2:$A$7500,0),$E50+2)=Команды!$AJ$6,TRUE,FALSE),IF(INDEX(Команды!$A$2:$AN$7500,MATCH(P$3,Команды!$A$2:$A$7500,0),$E50+2)=Команды!$AJ$7,TRUE,FALSE),IF(INDEX(Команды!$A$2:$AN$7500,MATCH(P$3,Команды!$A$2:$A$7500,0),$E50+2)=Команды!$AJ$8,TRUE,FALSE),IF(INDEX(Команды!$A$2:$AN$7500,MATCH(P$3,Команды!$A$2:$A$7500,0),$E50+2)=Команды!$AJ$9,TRUE,FALSE),IF(INDEX(Команды!$A$2:$AN$7500,MATCH(P$3,Команды!$A$2:$A$7500,0),$E50+2)=Команды!$AJ$10,TRUE,FALSE),IF(INDEX(Команды!$A$2:$AN$7500,MATCH(P$3,Команды!$A$2:$A$7500,0),$E50+2)=Команды!$AJ$11,TRUE,FALSE),IF(INDEX(Команды!$A$2:$AN$7500,MATCH(P$3,Команды!$A$2:$A$7500,0),$E50+2)=Команды!$AJ$12,TRUE,FALSE),IF(INDEX(Команды!$A$2:$AN$7500,MATCH(P$3,Команды!$A$2:$A$7500,0),$E50+2)=Команды!$AJ$13,TRUE,FALSE),IF(INDEX(Команды!$A$2:$AN$7500,MATCH(P$3,Команды!$A$2:$A$7500,0),$E50+2)=Команды!$AJ$14,TRUE,FALSE),IF(INDEX(Команды!$A$2:$AN$7500,MATCH(P$3,Команды!$A$2:$A$7500,0),$E50+2)=Команды!$AJ$15,TRUE,FALSE),IF(INDEX(Команды!$A$2:$AN$7500,MATCH(P$3,Команды!$A$2:$A$7500,0),$E50+2)=Команды!$AJ$16,TRUE,FALSE),,IF(INDEX(Команды!$A$2:$AN$7500,MATCH(P$3,Команды!$A$2:$A$7500,0),$E50+2)=Команды!$AJ$17,TRUE,FALSE),,IF(INDEX(Команды!$A$2:$AN$7500,MATCH(P$3,Команды!$A$2:$A$7500,0),$E50+2)=Команды!$AJ$18,TRUE,FALSE),,IF(INDEX(Команды!$A$2:$AN$7500,MATCH(P$3,Команды!$A$2:$A$7500,0),$E50+2)=Команды!$AJ$19,TRUE,FALSE)),INDEX(Команды!$AJ$2:$AK$19,MATCH(INDEX(Команды!$A$2:$AN$7500,MATCH(P$3,Команды!$A$2:$A$7500,0),$E50+2),Команды!$AJ$2:$AJ$19,0),2),0)</f>
        <v>0.58333333333333337</v>
      </c>
      <c r="Q50" s="175">
        <f>IF(OR(IF(INDEX(Команды!$A$2:$AN$7500,MATCH(P$3,Команды!$A$2:$A$7500,0),$E50+2)=Команды!$AJ$2,TRUE,FALSE),IF(INDEX(Команды!$A$2:$AN$7500,MATCH(P$3,Команды!$A$2:$A$7500,0),$E50+2)=Команды!$AJ$3,TRUE,FALSE),IF(INDEX(Команды!$A$2:$AN$7500,MATCH(P$3,Команды!$A$2:$A$7500,0),$E50+2)=Команды!$AJ$4,TRUE,FALSE),IF(INDEX(Команды!$A$2:$AN$7500,MATCH(P$3,Команды!$A$2:$A$7500,0),$E50+2)=Команды!$AJ$5,TRUE,FALSE),IF(INDEX(Команды!$A$2:$AN$7500,MATCH(P$3,Команды!$A$2:$A$7500,0),$E50+2)=Команды!$AJ$6,TRUE,FALSE),IF(INDEX(Команды!$A$2:$AN$7500,MATCH(P$3,Команды!$A$2:$A$7500,0),$E50+2)=Команды!$AJ$7,TRUE,FALSE),IF(INDEX(Команды!$A$2:$AN$7500,MATCH(P$3,Команды!$A$2:$A$7500,0),$E50+2)=Команды!$AJ$8,TRUE,FALSE),IF(INDEX(Команды!$A$2:$AN$7500,MATCH(P$3,Команды!$A$2:$A$7500,0),$E50+2)=Команды!$AJ$9,TRUE,FALSE),IF(INDEX(Команды!$A$2:$AN$7500,MATCH(P$3,Команды!$A$2:$A$7500,0),$E50+2)=Команды!$AJ$10,TRUE,FALSE),IF(INDEX(Команды!$A$2:$AN$7500,MATCH(P$3,Команды!$A$2:$A$7500,0),$E50+2)=Команды!$AJ$11,TRUE,FALSE),IF(INDEX(Команды!$A$2:$AN$7500,MATCH(P$3,Команды!$A$2:$A$7500,0),$E50+2)=Команды!$AJ$12,TRUE,FALSE),IF(INDEX(Команды!$A$2:$AN$7500,MATCH(P$3,Команды!$A$2:$A$7500,0),$E50+2)=Команды!$AJ$13,TRUE,FALSE),IF(INDEX(Команды!$A$2:$AN$7500,MATCH(P$3,Команды!$A$2:$A$7500,0),$E50+2)=Команды!$AJ$14,TRUE,FALSE),IF(INDEX(Команды!$A$2:$AN$7500,MATCH(P$3,Команды!$A$2:$A$7500,0),$E50+2)=Команды!$AJ$15,TRUE,FALSE),IF(INDEX(Команды!$A$2:$AN$7500,MATCH(P$3,Команды!$A$2:$A$7500,0),$E50+2)=Команды!$AJ$16,TRUE,FALSE),IF(INDEX(Команды!$A$2:$AN$7500,MATCH(P$3,Команды!$A$2:$A$7500,0),$E50+2)=Команды!$AJ$17,TRUE,FALSE),IF(INDEX(Команды!$A$2:$AN$7500,MATCH(P$3,Команды!$A$2:$A$7500,0),$E50+2)=Команды!$AJ$18,TRUE,FALSE),IF(INDEX(Команды!$A$2:$AN$7500,MATCH(P$3,Команды!$A$2:$A$7500,0),$E50+2)=Команды!$AJ$19,TRUE,FALSE)),INDEX(Команды!$AJ$2:$AL$19,MATCH(INDEX(Команды!$A$2:$AN$7500,MATCH(P$3,Команды!$A$2:$A$7500,0),$E50+2),Команды!$AJ$2:$AJ$19,0),3),0)</f>
        <v>0.95833333333333337</v>
      </c>
      <c r="R50" s="342"/>
      <c r="S50" s="174" t="str">
        <f>IF(OR(IF(INDEX(Команды!$A$2:$AN$7500,MATCH(S$3,Команды!$A$2:$A$7500,0),$E50+2)=Команды!$AJ$2,TRUE,FALSE),IF(INDEX(Команды!$A$2:$AN$7500,MATCH(S$3,Команды!$A$2:$A$7500,0),$E50+2)=Команды!$AJ$3,TRUE,FALSE),IF(INDEX(Команды!$A$2:$AN$7500,MATCH(S$3,Команды!$A$2:$A$7500,0),$E50+2)=Команды!$AJ$4,TRUE,FALSE),IF(INDEX(Команды!$A$2:$AN$7500,MATCH(S$3,Команды!$A$2:$A$7500,0),$E50+2)=Команды!$AJ$5,TRUE,FALSE),IF(INDEX(Команды!$A$2:$AN$7500,MATCH(S$3,Команды!$A$2:$A$7500,0),$E50+2)=Команды!$AJ$6,TRUE,FALSE),IF(INDEX(Команды!$A$2:$AN$7500,MATCH(S$3,Команды!$A$2:$A$7500,0),$E50+2)=Команды!$AJ$7,TRUE,FALSE),IF(INDEX(Команды!$A$2:$AN$7500,MATCH(S$3,Команды!$A$2:$A$7500,0),$E50+2)=Команды!$AJ$8,TRUE,FALSE),IF(INDEX(Команды!$A$2:$AN$7500,MATCH(S$3,Команды!$A$2:$A$7500,0),$E50+2)=Команды!$AJ$9,TRUE,FALSE),IF(INDEX(Команды!$A$2:$AN$7500,MATCH(S$3,Команды!$A$2:$A$7500,0),$E50+2)=Команды!$AJ$10,TRUE,FALSE),IF(INDEX(Команды!$A$2:$AN$7500,MATCH(S$3,Команды!$A$2:$A$7500,0),$E50+2)=Команды!$AJ$11,TRUE,FALSE),IF(INDEX(Команды!$A$2:$AN$7500,MATCH(S$3,Команды!$A$2:$A$7500,0),$E50+2)=Команды!$AJ$12,TRUE,FALSE),IF(INDEX(Команды!$A$2:$AN$7500,MATCH(S$3,Команды!$A$2:$A$7500,0),$E50+2)=Команды!$AJ$13,TRUE,FALSE),IF(INDEX(Команды!$A$2:$AN$7500,MATCH(S$3,Команды!$A$2:$A$7500,0),$E50+2)=Команды!$AJ$14,TRUE,FALSE),IF(INDEX(Команды!$A$2:$AN$7500,MATCH(S$3,Команды!$A$2:$A$7500,0),$E50+2)=Команды!$AJ$15,TRUE,FALSE),IF(INDEX(Команды!$A$2:$AN$7500,MATCH(S$3,Команды!$A$2:$A$7500,0),$E50+2)=Команды!$AJ$16,TRUE,FALSE),,IF(INDEX(Команды!$A$2:$AN$7500,MATCH(S$3,Команды!$A$2:$A$7500,0),$E50+2)=Команды!$AJ$17,TRUE,FALSE),,IF(INDEX(Команды!$A$2:$AN$7500,MATCH(S$3,Команды!$A$2:$A$7500,0),$E50+2)=Команды!$AJ$18,TRUE,FALSE),,IF(INDEX(Команды!$A$2:$AN$7500,MATCH(S$3,Команды!$A$2:$A$7500,0),$E50+2)=Команды!$AJ$19,TRUE,FALSE)),INDEX(Команды!$AJ$2:$AK$19,MATCH(INDEX(Команды!$A$2:$AN$7500,MATCH(S$3,Команды!$A$2:$A$7500,0),$E50+2),Команды!$AJ$2:$AJ$19,0),2),0)</f>
        <v>В</v>
      </c>
      <c r="T50" s="175" t="str">
        <f>IF(OR(IF(INDEX(Команды!$A$2:$AN$7500,MATCH(S$3,Команды!$A$2:$A$7500,0),$E50+2)=Команды!$AJ$2,TRUE,FALSE),IF(INDEX(Команды!$A$2:$AN$7500,MATCH(S$3,Команды!$A$2:$A$7500,0),$E50+2)=Команды!$AJ$3,TRUE,FALSE),IF(INDEX(Команды!$A$2:$AN$7500,MATCH(S$3,Команды!$A$2:$A$7500,0),$E50+2)=Команды!$AJ$4,TRUE,FALSE),IF(INDEX(Команды!$A$2:$AN$7500,MATCH(S$3,Команды!$A$2:$A$7500,0),$E50+2)=Команды!$AJ$5,TRUE,FALSE),IF(INDEX(Команды!$A$2:$AN$7500,MATCH(S$3,Команды!$A$2:$A$7500,0),$E50+2)=Команды!$AJ$6,TRUE,FALSE),IF(INDEX(Команды!$A$2:$AN$7500,MATCH(S$3,Команды!$A$2:$A$7500,0),$E50+2)=Команды!$AJ$7,TRUE,FALSE),IF(INDEX(Команды!$A$2:$AN$7500,MATCH(S$3,Команды!$A$2:$A$7500,0),$E50+2)=Команды!$AJ$8,TRUE,FALSE),IF(INDEX(Команды!$A$2:$AN$7500,MATCH(S$3,Команды!$A$2:$A$7500,0),$E50+2)=Команды!$AJ$9,TRUE,FALSE),IF(INDEX(Команды!$A$2:$AN$7500,MATCH(S$3,Команды!$A$2:$A$7500,0),$E50+2)=Команды!$AJ$10,TRUE,FALSE),IF(INDEX(Команды!$A$2:$AN$7500,MATCH(S$3,Команды!$A$2:$A$7500,0),$E50+2)=Команды!$AJ$11,TRUE,FALSE),IF(INDEX(Команды!$A$2:$AN$7500,MATCH(S$3,Команды!$A$2:$A$7500,0),$E50+2)=Команды!$AJ$12,TRUE,FALSE),IF(INDEX(Команды!$A$2:$AN$7500,MATCH(S$3,Команды!$A$2:$A$7500,0),$E50+2)=Команды!$AJ$13,TRUE,FALSE),IF(INDEX(Команды!$A$2:$AN$7500,MATCH(S$3,Команды!$A$2:$A$7500,0),$E50+2)=Команды!$AJ$14,TRUE,FALSE),IF(INDEX(Команды!$A$2:$AN$7500,MATCH(S$3,Команды!$A$2:$A$7500,0),$E50+2)=Команды!$AJ$15,TRUE,FALSE),IF(INDEX(Команды!$A$2:$AN$7500,MATCH(S$3,Команды!$A$2:$A$7500,0),$E50+2)=Команды!$AJ$16,TRUE,FALSE),IF(INDEX(Команды!$A$2:$AN$7500,MATCH(S$3,Команды!$A$2:$A$7500,0),$E50+2)=Команды!$AJ$17,TRUE,FALSE),IF(INDEX(Команды!$A$2:$AN$7500,MATCH(S$3,Команды!$A$2:$A$7500,0),$E50+2)=Команды!$AJ$18,TRUE,FALSE),IF(INDEX(Команды!$A$2:$AN$7500,MATCH(S$3,Команды!$A$2:$A$7500,0),$E50+2)=Команды!$AJ$19,TRUE,FALSE)),INDEX(Команды!$AJ$2:$AL$19,MATCH(INDEX(Команды!$A$2:$AN$7500,MATCH(S$3,Команды!$A$2:$A$7500,0),$E50+2),Команды!$AJ$2:$AJ$19,0),3),0)</f>
        <v>В</v>
      </c>
      <c r="U50" s="342"/>
      <c r="V50" s="174" t="str">
        <f>IF(OR(IF(INDEX(Команды!$A$2:$AN$7500,MATCH(V$3,Команды!$A$2:$A$7500,0),$E50+2)=Команды!$AJ$2,TRUE,FALSE),IF(INDEX(Команды!$A$2:$AN$7500,MATCH(V$3,Команды!$A$2:$A$7500,0),$E50+2)=Команды!$AJ$3,TRUE,FALSE),IF(INDEX(Команды!$A$2:$AN$7500,MATCH(V$3,Команды!$A$2:$A$7500,0),$E50+2)=Команды!$AJ$4,TRUE,FALSE),IF(INDEX(Команды!$A$2:$AN$7500,MATCH(V$3,Команды!$A$2:$A$7500,0),$E50+2)=Команды!$AJ$5,TRUE,FALSE),IF(INDEX(Команды!$A$2:$AN$7500,MATCH(V$3,Команды!$A$2:$A$7500,0),$E50+2)=Команды!$AJ$6,TRUE,FALSE),IF(INDEX(Команды!$A$2:$AN$7500,MATCH(V$3,Команды!$A$2:$A$7500,0),$E50+2)=Команды!$AJ$7,TRUE,FALSE),IF(INDEX(Команды!$A$2:$AN$7500,MATCH(V$3,Команды!$A$2:$A$7500,0),$E50+2)=Команды!$AJ$8,TRUE,FALSE),IF(INDEX(Команды!$A$2:$AN$7500,MATCH(V$3,Команды!$A$2:$A$7500,0),$E50+2)=Команды!$AJ$9,TRUE,FALSE),IF(INDEX(Команды!$A$2:$AN$7500,MATCH(V$3,Команды!$A$2:$A$7500,0),$E50+2)=Команды!$AJ$10,TRUE,FALSE),IF(INDEX(Команды!$A$2:$AN$7500,MATCH(V$3,Команды!$A$2:$A$7500,0),$E50+2)=Команды!$AJ$11,TRUE,FALSE),IF(INDEX(Команды!$A$2:$AN$7500,MATCH(V$3,Команды!$A$2:$A$7500,0),$E50+2)=Команды!$AJ$12,TRUE,FALSE),IF(INDEX(Команды!$A$2:$AN$7500,MATCH(V$3,Команды!$A$2:$A$7500,0),$E50+2)=Команды!$AJ$13,TRUE,FALSE),IF(INDEX(Команды!$A$2:$AN$7500,MATCH(V$3,Команды!$A$2:$A$7500,0),$E50+2)=Команды!$AJ$14,TRUE,FALSE),IF(INDEX(Команды!$A$2:$AN$7500,MATCH(V$3,Команды!$A$2:$A$7500,0),$E50+2)=Команды!$AJ$15,TRUE,FALSE),IF(INDEX(Команды!$A$2:$AN$7500,MATCH(V$3,Команды!$A$2:$A$7500,0),$E50+2)=Команды!$AJ$16,TRUE,FALSE),,IF(INDEX(Команды!$A$2:$AN$7500,MATCH(V$3,Команды!$A$2:$A$7500,0),$E50+2)=Команды!$AJ$17,TRUE,FALSE),,IF(INDEX(Команды!$A$2:$AN$7500,MATCH(V$3,Команды!$A$2:$A$7500,0),$E50+2)=Команды!$AJ$18,TRUE,FALSE),,IF(INDEX(Команды!$A$2:$AN$7500,MATCH(V$3,Команды!$A$2:$A$7500,0),$E50+2)=Команды!$AJ$19,TRUE,FALSE)),INDEX(Команды!$AJ$2:$AK$19,MATCH(INDEX(Команды!$A$2:$AN$7500,MATCH(V$3,Команды!$A$2:$A$7500,0),$E50+2),Команды!$AJ$2:$AJ$19,0),2),0)</f>
        <v>В</v>
      </c>
      <c r="W50" s="175" t="str">
        <f>IF(OR(IF(INDEX(Команды!$A$2:$AN$7500,MATCH(V$3,Команды!$A$2:$A$7500,0),$E50+2)=Команды!$AJ$2,TRUE,FALSE),IF(INDEX(Команды!$A$2:$AN$7500,MATCH(V$3,Команды!$A$2:$A$7500,0),$E50+2)=Команды!$AJ$3,TRUE,FALSE),IF(INDEX(Команды!$A$2:$AN$7500,MATCH(V$3,Команды!$A$2:$A$7500,0),$E50+2)=Команды!$AJ$4,TRUE,FALSE),IF(INDEX(Команды!$A$2:$AN$7500,MATCH(V$3,Команды!$A$2:$A$7500,0),$E50+2)=Команды!$AJ$5,TRUE,FALSE),IF(INDEX(Команды!$A$2:$AN$7500,MATCH(V$3,Команды!$A$2:$A$7500,0),$E50+2)=Команды!$AJ$6,TRUE,FALSE),IF(INDEX(Команды!$A$2:$AN$7500,MATCH(V$3,Команды!$A$2:$A$7500,0),$E50+2)=Команды!$AJ$7,TRUE,FALSE),IF(INDEX(Команды!$A$2:$AN$7500,MATCH(V$3,Команды!$A$2:$A$7500,0),$E50+2)=Команды!$AJ$8,TRUE,FALSE),IF(INDEX(Команды!$A$2:$AN$7500,MATCH(V$3,Команды!$A$2:$A$7500,0),$E50+2)=Команды!$AJ$9,TRUE,FALSE),IF(INDEX(Команды!$A$2:$AN$7500,MATCH(V$3,Команды!$A$2:$A$7500,0),$E50+2)=Команды!$AJ$10,TRUE,FALSE),IF(INDEX(Команды!$A$2:$AN$7500,MATCH(V$3,Команды!$A$2:$A$7500,0),$E50+2)=Команды!$AJ$11,TRUE,FALSE),IF(INDEX(Команды!$A$2:$AN$7500,MATCH(V$3,Команды!$A$2:$A$7500,0),$E50+2)=Команды!$AJ$12,TRUE,FALSE),IF(INDEX(Команды!$A$2:$AN$7500,MATCH(V$3,Команды!$A$2:$A$7500,0),$E50+2)=Команды!$AJ$13,TRUE,FALSE),IF(INDEX(Команды!$A$2:$AN$7500,MATCH(V$3,Команды!$A$2:$A$7500,0),$E50+2)=Команды!$AJ$14,TRUE,FALSE),IF(INDEX(Команды!$A$2:$AN$7500,MATCH(V$3,Команды!$A$2:$A$7500,0),$E50+2)=Команды!$AJ$15,TRUE,FALSE),IF(INDEX(Команды!$A$2:$AN$7500,MATCH(V$3,Команды!$A$2:$A$7500,0),$E50+2)=Команды!$AJ$16,TRUE,FALSE),IF(INDEX(Команды!$A$2:$AN$7500,MATCH(V$3,Команды!$A$2:$A$7500,0),$E50+2)=Команды!$AJ$17,TRUE,FALSE),IF(INDEX(Команды!$A$2:$AN$7500,MATCH(V$3,Команды!$A$2:$A$7500,0),$E50+2)=Команды!$AJ$18,TRUE,FALSE),IF(INDEX(Команды!$A$2:$AN$7500,MATCH(V$3,Команды!$A$2:$A$7500,0),$E50+2)=Команды!$AJ$19,TRUE,FALSE)),INDEX(Команды!$AJ$2:$AL$19,MATCH(INDEX(Команды!$A$2:$AN$7500,MATCH(V$3,Команды!$A$2:$A$7500,0),$E50+2),Команды!$AJ$2:$AJ$19,0),3),0)</f>
        <v>В</v>
      </c>
      <c r="X50" s="342"/>
      <c r="Y50" s="174">
        <f>IF(OR(IF(INDEX(Команды!$A$2:$AN$7500,MATCH(Y$3,Команды!$A$2:$A$7500,0),$E50+2)=Команды!$AJ$2,TRUE,FALSE),IF(INDEX(Команды!$A$2:$AN$7500,MATCH(Y$3,Команды!$A$2:$A$7500,0),$E50+2)=Команды!$AJ$3,TRUE,FALSE),IF(INDEX(Команды!$A$2:$AN$7500,MATCH(Y$3,Команды!$A$2:$A$7500,0),$E50+2)=Команды!$AJ$4,TRUE,FALSE),IF(INDEX(Команды!$A$2:$AN$7500,MATCH(Y$3,Команды!$A$2:$A$7500,0),$E50+2)=Команды!$AJ$5,TRUE,FALSE),IF(INDEX(Команды!$A$2:$AN$7500,MATCH(Y$3,Команды!$A$2:$A$7500,0),$E50+2)=Команды!$AJ$6,TRUE,FALSE),IF(INDEX(Команды!$A$2:$AN$7500,MATCH(Y$3,Команды!$A$2:$A$7500,0),$E50+2)=Команды!$AJ$7,TRUE,FALSE),IF(INDEX(Команды!$A$2:$AN$7500,MATCH(Y$3,Команды!$A$2:$A$7500,0),$E50+2)=Команды!$AJ$8,TRUE,FALSE),IF(INDEX(Команды!$A$2:$AN$7500,MATCH(Y$3,Команды!$A$2:$A$7500,0),$E50+2)=Команды!$AJ$9,TRUE,FALSE),IF(INDEX(Команды!$A$2:$AN$7500,MATCH(Y$3,Команды!$A$2:$A$7500,0),$E50+2)=Команды!$AJ$10,TRUE,FALSE),IF(INDEX(Команды!$A$2:$AN$7500,MATCH(Y$3,Команды!$A$2:$A$7500,0),$E50+2)=Команды!$AJ$11,TRUE,FALSE),IF(INDEX(Команды!$A$2:$AN$7500,MATCH(Y$3,Команды!$A$2:$A$7500,0),$E50+2)=Команды!$AJ$12,TRUE,FALSE),IF(INDEX(Команды!$A$2:$AN$7500,MATCH(Y$3,Команды!$A$2:$A$7500,0),$E50+2)=Команды!$AJ$13,TRUE,FALSE),IF(INDEX(Команды!$A$2:$AN$7500,MATCH(Y$3,Команды!$A$2:$A$7500,0),$E50+2)=Команды!$AJ$14,TRUE,FALSE),IF(INDEX(Команды!$A$2:$AN$7500,MATCH(Y$3,Команды!$A$2:$A$7500,0),$E50+2)=Команды!$AJ$15,TRUE,FALSE),IF(INDEX(Команды!$A$2:$AN$7500,MATCH(Y$3,Команды!$A$2:$A$7500,0),$E50+2)=Команды!$AJ$16,TRUE,FALSE),,IF(INDEX(Команды!$A$2:$AN$7500,MATCH(Y$3,Команды!$A$2:$A$7500,0),$E50+2)=Команды!$AJ$17,TRUE,FALSE),,IF(INDEX(Команды!$A$2:$AN$7500,MATCH(Y$3,Команды!$A$2:$A$7500,0),$E50+2)=Команды!$AJ$18,TRUE,FALSE),,IF(INDEX(Команды!$A$2:$AN$7500,MATCH(Y$3,Команды!$A$2:$A$7500,0),$E50+2)=Команды!$AJ$19,TRUE,FALSE)),INDEX(Команды!$AJ$2:$AK$19,MATCH(INDEX(Команды!$A$2:$AN$7500,MATCH(Y$3,Команды!$A$2:$A$7500,0),$E50+2),Команды!$AJ$2:$AJ$19,0),2),0)</f>
        <v>0.3125</v>
      </c>
      <c r="Z50" s="175">
        <f>IF(OR(IF(INDEX(Команды!$A$2:$AN$7500,MATCH(Y$3,Команды!$A$2:$A$7500,0),$E50+2)=Команды!$AJ$2,TRUE,FALSE),IF(INDEX(Команды!$A$2:$AN$7500,MATCH(Y$3,Команды!$A$2:$A$7500,0),$E50+2)=Команды!$AJ$3,TRUE,FALSE),IF(INDEX(Команды!$A$2:$AN$7500,MATCH(Y$3,Команды!$A$2:$A$7500,0),$E50+2)=Команды!$AJ$4,TRUE,FALSE),IF(INDEX(Команды!$A$2:$AN$7500,MATCH(Y$3,Команды!$A$2:$A$7500,0),$E50+2)=Команды!$AJ$5,TRUE,FALSE),IF(INDEX(Команды!$A$2:$AN$7500,MATCH(Y$3,Команды!$A$2:$A$7500,0),$E50+2)=Команды!$AJ$6,TRUE,FALSE),IF(INDEX(Команды!$A$2:$AN$7500,MATCH(Y$3,Команды!$A$2:$A$7500,0),$E50+2)=Команды!$AJ$7,TRUE,FALSE),IF(INDEX(Команды!$A$2:$AN$7500,MATCH(Y$3,Команды!$A$2:$A$7500,0),$E50+2)=Команды!$AJ$8,TRUE,FALSE),IF(INDEX(Команды!$A$2:$AN$7500,MATCH(Y$3,Команды!$A$2:$A$7500,0),$E50+2)=Команды!$AJ$9,TRUE,FALSE),IF(INDEX(Команды!$A$2:$AN$7500,MATCH(Y$3,Команды!$A$2:$A$7500,0),$E50+2)=Команды!$AJ$10,TRUE,FALSE),IF(INDEX(Команды!$A$2:$AN$7500,MATCH(Y$3,Команды!$A$2:$A$7500,0),$E50+2)=Команды!$AJ$11,TRUE,FALSE),IF(INDEX(Команды!$A$2:$AN$7500,MATCH(Y$3,Команды!$A$2:$A$7500,0),$E50+2)=Команды!$AJ$12,TRUE,FALSE),IF(INDEX(Команды!$A$2:$AN$7500,MATCH(Y$3,Команды!$A$2:$A$7500,0),$E50+2)=Команды!$AJ$13,TRUE,FALSE),IF(INDEX(Команды!$A$2:$AN$7500,MATCH(Y$3,Команды!$A$2:$A$7500,0),$E50+2)=Команды!$AJ$14,TRUE,FALSE),IF(INDEX(Команды!$A$2:$AN$7500,MATCH(Y$3,Команды!$A$2:$A$7500,0),$E50+2)=Команды!$AJ$15,TRUE,FALSE),IF(INDEX(Команды!$A$2:$AN$7500,MATCH(Y$3,Команды!$A$2:$A$7500,0),$E50+2)=Команды!$AJ$16,TRUE,FALSE),IF(INDEX(Команды!$A$2:$AN$7500,MATCH(Y$3,Команды!$A$2:$A$7500,0),$E50+2)=Команды!$AJ$17,TRUE,FALSE),IF(INDEX(Команды!$A$2:$AN$7500,MATCH(Y$3,Команды!$A$2:$A$7500,0),$E50+2)=Команды!$AJ$18,TRUE,FALSE),IF(INDEX(Команды!$A$2:$AN$7500,MATCH(Y$3,Команды!$A$2:$A$7500,0),$E50+2)=Команды!$AJ$19,TRUE,FALSE)),INDEX(Команды!$AJ$2:$AL$19,MATCH(INDEX(Команды!$A$2:$AN$7500,MATCH(Y$3,Команды!$A$2:$A$7500,0),$E50+2),Команды!$AJ$2:$AJ$19,0),3),0)</f>
        <v>0.6875</v>
      </c>
      <c r="AA50" s="342"/>
      <c r="AB50" s="174">
        <f>IF(OR(IF(INDEX(Команды!$A$2:$AN$7500,MATCH(AB$3,Команды!$A$2:$A$7500,0),$E50+2)=Команды!$AJ$2,TRUE,FALSE),IF(INDEX(Команды!$A$2:$AN$7500,MATCH(AB$3,Команды!$A$2:$A$7500,0),$E50+2)=Команды!$AJ$3,TRUE,FALSE),IF(INDEX(Команды!$A$2:$AN$7500,MATCH(AB$3,Команды!$A$2:$A$7500,0),$E50+2)=Команды!$AJ$4,TRUE,FALSE),IF(INDEX(Команды!$A$2:$AN$7500,MATCH(AB$3,Команды!$A$2:$A$7500,0),$E50+2)=Команды!$AJ$5,TRUE,FALSE),IF(INDEX(Команды!$A$2:$AN$7500,MATCH(AB$3,Команды!$A$2:$A$7500,0),$E50+2)=Команды!$AJ$6,TRUE,FALSE),IF(INDEX(Команды!$A$2:$AN$7500,MATCH(AB$3,Команды!$A$2:$A$7500,0),$E50+2)=Команды!$AJ$7,TRUE,FALSE),IF(INDEX(Команды!$A$2:$AN$7500,MATCH(AB$3,Команды!$A$2:$A$7500,0),$E50+2)=Команды!$AJ$8,TRUE,FALSE),IF(INDEX(Команды!$A$2:$AN$7500,MATCH(AB$3,Команды!$A$2:$A$7500,0),$E50+2)=Команды!$AJ$9,TRUE,FALSE),IF(INDEX(Команды!$A$2:$AN$7500,MATCH(AB$3,Команды!$A$2:$A$7500,0),$E50+2)=Команды!$AJ$10,TRUE,FALSE),IF(INDEX(Команды!$A$2:$AN$7500,MATCH(AB$3,Команды!$A$2:$A$7500,0),$E50+2)=Команды!$AJ$11,TRUE,FALSE),IF(INDEX(Команды!$A$2:$AN$7500,MATCH(AB$3,Команды!$A$2:$A$7500,0),$E50+2)=Команды!$AJ$12,TRUE,FALSE),IF(INDEX(Команды!$A$2:$AN$7500,MATCH(AB$3,Команды!$A$2:$A$7500,0),$E50+2)=Команды!$AJ$13,TRUE,FALSE),IF(INDEX(Команды!$A$2:$AN$7500,MATCH(AB$3,Команды!$A$2:$A$7500,0),$E50+2)=Команды!$AJ$14,TRUE,FALSE),IF(INDEX(Команды!$A$2:$AN$7500,MATCH(AB$3,Команды!$A$2:$A$7500,0),$E50+2)=Команды!$AJ$15,TRUE,FALSE),IF(INDEX(Команды!$A$2:$AN$7500,MATCH(AB$3,Команды!$A$2:$A$7500,0),$E50+2)=Команды!$AJ$16,TRUE,FALSE),,IF(INDEX(Команды!$A$2:$AN$7500,MATCH(AB$3,Команды!$A$2:$A$7500,0),$E50+2)=Команды!$AJ$17,TRUE,FALSE),,IF(INDEX(Команды!$A$2:$AN$7500,MATCH(AB$3,Команды!$A$2:$A$7500,0),$E50+2)=Команды!$AJ$18,TRUE,FALSE),,IF(INDEX(Команды!$A$2:$AN$7500,MATCH(AB$3,Команды!$A$2:$A$7500,0),$E50+2)=Команды!$AJ$19,TRUE,FALSE)),INDEX(Команды!$AJ$2:$AK$19,MATCH(INDEX(Команды!$A$2:$AN$7500,MATCH(AB$3,Команды!$A$2:$A$7500,0),$E50+2),Команды!$AJ$2:$AJ$19,0),2),0)</f>
        <v>0.3125</v>
      </c>
      <c r="AC50" s="175">
        <f>IF(OR(IF(INDEX(Команды!$A$2:$AN$7500,MATCH(AB$3,Команды!$A$2:$A$7500,0),$E50+2)=Команды!$AJ$2,TRUE,FALSE),IF(INDEX(Команды!$A$2:$AN$7500,MATCH(AB$3,Команды!$A$2:$A$7500,0),$E50+2)=Команды!$AJ$3,TRUE,FALSE),IF(INDEX(Команды!$A$2:$AN$7500,MATCH(AB$3,Команды!$A$2:$A$7500,0),$E50+2)=Команды!$AJ$4,TRUE,FALSE),IF(INDEX(Команды!$A$2:$AN$7500,MATCH(AB$3,Команды!$A$2:$A$7500,0),$E50+2)=Команды!$AJ$5,TRUE,FALSE),IF(INDEX(Команды!$A$2:$AN$7500,MATCH(AB$3,Команды!$A$2:$A$7500,0),$E50+2)=Команды!$AJ$6,TRUE,FALSE),IF(INDEX(Команды!$A$2:$AN$7500,MATCH(AB$3,Команды!$A$2:$A$7500,0),$E50+2)=Команды!$AJ$7,TRUE,FALSE),IF(INDEX(Команды!$A$2:$AN$7500,MATCH(AB$3,Команды!$A$2:$A$7500,0),$E50+2)=Команды!$AJ$8,TRUE,FALSE),IF(INDEX(Команды!$A$2:$AN$7500,MATCH(AB$3,Команды!$A$2:$A$7500,0),$E50+2)=Команды!$AJ$9,TRUE,FALSE),IF(INDEX(Команды!$A$2:$AN$7500,MATCH(AB$3,Команды!$A$2:$A$7500,0),$E50+2)=Команды!$AJ$10,TRUE,FALSE),IF(INDEX(Команды!$A$2:$AN$7500,MATCH(AB$3,Команды!$A$2:$A$7500,0),$E50+2)=Команды!$AJ$11,TRUE,FALSE),IF(INDEX(Команды!$A$2:$AN$7500,MATCH(AB$3,Команды!$A$2:$A$7500,0),$E50+2)=Команды!$AJ$12,TRUE,FALSE),IF(INDEX(Команды!$A$2:$AN$7500,MATCH(AB$3,Команды!$A$2:$A$7500,0),$E50+2)=Команды!$AJ$13,TRUE,FALSE),IF(INDEX(Команды!$A$2:$AN$7500,MATCH(AB$3,Команды!$A$2:$A$7500,0),$E50+2)=Команды!$AJ$14,TRUE,FALSE),IF(INDEX(Команды!$A$2:$AN$7500,MATCH(AB$3,Команды!$A$2:$A$7500,0),$E50+2)=Команды!$AJ$15,TRUE,FALSE),IF(INDEX(Команды!$A$2:$AN$7500,MATCH(AB$3,Команды!$A$2:$A$7500,0),$E50+2)=Команды!$AJ$16,TRUE,FALSE),IF(INDEX(Команды!$A$2:$AN$7500,MATCH(AB$3,Команды!$A$2:$A$7500,0),$E50+2)=Команды!$AJ$17,TRUE,FALSE),IF(INDEX(Команды!$A$2:$AN$7500,MATCH(AB$3,Команды!$A$2:$A$7500,0),$E50+2)=Команды!$AJ$18,TRUE,FALSE),IF(INDEX(Команды!$A$2:$AN$7500,MATCH(AB$3,Команды!$A$2:$A$7500,0),$E50+2)=Команды!$AJ$19,TRUE,FALSE)),INDEX(Команды!$AJ$2:$AL$19,MATCH(INDEX(Команды!$A$2:$AN$7500,MATCH(AB$3,Команды!$A$2:$A$7500,0),$E50+2),Команды!$AJ$2:$AJ$19,0),3),0)</f>
        <v>0.6875</v>
      </c>
      <c r="AD50" s="342"/>
      <c r="AE50" s="174">
        <f>IF(OR(IF(INDEX(Команды!$A$2:$AN$7500,MATCH(AE$3,Команды!$A$2:$A$7500,0),$E50+2)=Команды!$AJ$2,TRUE,FALSE),IF(INDEX(Команды!$A$2:$AN$7500,MATCH(AE$3,Команды!$A$2:$A$7500,0),$E50+2)=Команды!$AJ$3,TRUE,FALSE),IF(INDEX(Команды!$A$2:$AN$7500,MATCH(AE$3,Команды!$A$2:$A$7500,0),$E50+2)=Команды!$AJ$4,TRUE,FALSE),IF(INDEX(Команды!$A$2:$AN$7500,MATCH(AE$3,Команды!$A$2:$A$7500,0),$E50+2)=Команды!$AJ$5,TRUE,FALSE),IF(INDEX(Команды!$A$2:$AN$7500,MATCH(AE$3,Команды!$A$2:$A$7500,0),$E50+2)=Команды!$AJ$6,TRUE,FALSE),IF(INDEX(Команды!$A$2:$AN$7500,MATCH(AE$3,Команды!$A$2:$A$7500,0),$E50+2)=Команды!$AJ$7,TRUE,FALSE),IF(INDEX(Команды!$A$2:$AN$7500,MATCH(AE$3,Команды!$A$2:$A$7500,0),$E50+2)=Команды!$AJ$8,TRUE,FALSE),IF(INDEX(Команды!$A$2:$AN$7500,MATCH(AE$3,Команды!$A$2:$A$7500,0),$E50+2)=Команды!$AJ$9,TRUE,FALSE),IF(INDEX(Команды!$A$2:$AN$7500,MATCH(AE$3,Команды!$A$2:$A$7500,0),$E50+2)=Команды!$AJ$10,TRUE,FALSE),IF(INDEX(Команды!$A$2:$AN$7500,MATCH(AE$3,Команды!$A$2:$A$7500,0),$E50+2)=Команды!$AJ$11,TRUE,FALSE),IF(INDEX(Команды!$A$2:$AN$7500,MATCH(AE$3,Команды!$A$2:$A$7500,0),$E50+2)=Команды!$AJ$12,TRUE,FALSE),IF(INDEX(Команды!$A$2:$AN$7500,MATCH(AE$3,Команды!$A$2:$A$7500,0),$E50+2)=Команды!$AJ$13,TRUE,FALSE),IF(INDEX(Команды!$A$2:$AN$7500,MATCH(AE$3,Команды!$A$2:$A$7500,0),$E50+2)=Команды!$AJ$14,TRUE,FALSE),IF(INDEX(Команды!$A$2:$AN$7500,MATCH(AE$3,Команды!$A$2:$A$7500,0),$E50+2)=Команды!$AJ$15,TRUE,FALSE),IF(INDEX(Команды!$A$2:$AN$7500,MATCH(AE$3,Команды!$A$2:$A$7500,0),$E50+2)=Команды!$AJ$16,TRUE,FALSE),,IF(INDEX(Команды!$A$2:$AN$7500,MATCH(AE$3,Команды!$A$2:$A$7500,0),$E50+2)=Команды!$AJ$17,TRUE,FALSE),,IF(INDEX(Команды!$A$2:$AN$7500,MATCH(AE$3,Команды!$A$2:$A$7500,0),$E50+2)=Команды!$AJ$18,TRUE,FALSE),,IF(INDEX(Команды!$A$2:$AN$7500,MATCH(AE$3,Команды!$A$2:$A$7500,0),$E50+2)=Команды!$AJ$19,TRUE,FALSE)),INDEX(Команды!$AJ$2:$AK$19,MATCH(INDEX(Команды!$A$2:$AN$7500,MATCH(AE$3,Команды!$A$2:$A$7500,0),$E50+2),Команды!$AJ$2:$AJ$19,0),2),0)</f>
        <v>0.375</v>
      </c>
      <c r="AF50" s="175">
        <f>IF(OR(IF(INDEX(Команды!$A$2:$AN$7500,MATCH(AE$3,Команды!$A$2:$A$7500,0),$E50+2)=Команды!$AJ$2,TRUE,FALSE),IF(INDEX(Команды!$A$2:$AN$7500,MATCH(AE$3,Команды!$A$2:$A$7500,0),$E50+2)=Команды!$AJ$3,TRUE,FALSE),IF(INDEX(Команды!$A$2:$AN$7500,MATCH(AE$3,Команды!$A$2:$A$7500,0),$E50+2)=Команды!$AJ$4,TRUE,FALSE),IF(INDEX(Команды!$A$2:$AN$7500,MATCH(AE$3,Команды!$A$2:$A$7500,0),$E50+2)=Команды!$AJ$5,TRUE,FALSE),IF(INDEX(Команды!$A$2:$AN$7500,MATCH(AE$3,Команды!$A$2:$A$7500,0),$E50+2)=Команды!$AJ$6,TRUE,FALSE),IF(INDEX(Команды!$A$2:$AN$7500,MATCH(AE$3,Команды!$A$2:$A$7500,0),$E50+2)=Команды!$AJ$7,TRUE,FALSE),IF(INDEX(Команды!$A$2:$AN$7500,MATCH(AE$3,Команды!$A$2:$A$7500,0),$E50+2)=Команды!$AJ$8,TRUE,FALSE),IF(INDEX(Команды!$A$2:$AN$7500,MATCH(AE$3,Команды!$A$2:$A$7500,0),$E50+2)=Команды!$AJ$9,TRUE,FALSE),IF(INDEX(Команды!$A$2:$AN$7500,MATCH(AE$3,Команды!$A$2:$A$7500,0),$E50+2)=Команды!$AJ$10,TRUE,FALSE),IF(INDEX(Команды!$A$2:$AN$7500,MATCH(AE$3,Команды!$A$2:$A$7500,0),$E50+2)=Команды!$AJ$11,TRUE,FALSE),IF(INDEX(Команды!$A$2:$AN$7500,MATCH(AE$3,Команды!$A$2:$A$7500,0),$E50+2)=Команды!$AJ$12,TRUE,FALSE),IF(INDEX(Команды!$A$2:$AN$7500,MATCH(AE$3,Команды!$A$2:$A$7500,0),$E50+2)=Команды!$AJ$13,TRUE,FALSE),IF(INDEX(Команды!$A$2:$AN$7500,MATCH(AE$3,Команды!$A$2:$A$7500,0),$E50+2)=Команды!$AJ$14,TRUE,FALSE),IF(INDEX(Команды!$A$2:$AN$7500,MATCH(AE$3,Команды!$A$2:$A$7500,0),$E50+2)=Команды!$AJ$15,TRUE,FALSE),IF(INDEX(Команды!$A$2:$AN$7500,MATCH(AE$3,Команды!$A$2:$A$7500,0),$E50+2)=Команды!$AJ$16,TRUE,FALSE),IF(INDEX(Команды!$A$2:$AN$7500,MATCH(AE$3,Команды!$A$2:$A$7500,0),$E50+2)=Команды!$AJ$17,TRUE,FALSE),IF(INDEX(Команды!$A$2:$AN$7500,MATCH(AE$3,Команды!$A$2:$A$7500,0),$E50+2)=Команды!$AJ$18,TRUE,FALSE),IF(INDEX(Команды!$A$2:$AN$7500,MATCH(AE$3,Команды!$A$2:$A$7500,0),$E50+2)=Команды!$AJ$19,TRUE,FALSE)),INDEX(Команды!$AJ$2:$AL$19,MATCH(INDEX(Команды!$A$2:$AN$7500,MATCH(AE$3,Команды!$A$2:$A$7500,0),$E50+2),Команды!$AJ$2:$AJ$19,0),3),0)</f>
        <v>0.75</v>
      </c>
      <c r="AG50" s="342"/>
      <c r="AH50" s="174">
        <f>IF(OR(IF(INDEX(Команды!$A$2:$AN$7500,MATCH(AH$3,Команды!$A$2:$A$7500,0),$E50+2)=Команды!$AJ$2,TRUE,FALSE),IF(INDEX(Команды!$A$2:$AN$7500,MATCH(AH$3,Команды!$A$2:$A$7500,0),$E50+2)=Команды!$AJ$3,TRUE,FALSE),IF(INDEX(Команды!$A$2:$AN$7500,MATCH(AH$3,Команды!$A$2:$A$7500,0),$E50+2)=Команды!$AJ$4,TRUE,FALSE),IF(INDEX(Команды!$A$2:$AN$7500,MATCH(AH$3,Команды!$A$2:$A$7500,0),$E50+2)=Команды!$AJ$5,TRUE,FALSE),IF(INDEX(Команды!$A$2:$AN$7500,MATCH(AH$3,Команды!$A$2:$A$7500,0),$E50+2)=Команды!$AJ$6,TRUE,FALSE),IF(INDEX(Команды!$A$2:$AN$7500,MATCH(AH$3,Команды!$A$2:$A$7500,0),$E50+2)=Команды!$AJ$7,TRUE,FALSE),IF(INDEX(Команды!$A$2:$AN$7500,MATCH(AH$3,Команды!$A$2:$A$7500,0),$E50+2)=Команды!$AJ$8,TRUE,FALSE),IF(INDEX(Команды!$A$2:$AN$7500,MATCH(AH$3,Команды!$A$2:$A$7500,0),$E50+2)=Команды!$AJ$9,TRUE,FALSE),IF(INDEX(Команды!$A$2:$AN$7500,MATCH(AH$3,Команды!$A$2:$A$7500,0),$E50+2)=Команды!$AJ$10,TRUE,FALSE),IF(INDEX(Команды!$A$2:$AN$7500,MATCH(AH$3,Команды!$A$2:$A$7500,0),$E50+2)=Команды!$AJ$11,TRUE,FALSE),IF(INDEX(Команды!$A$2:$AN$7500,MATCH(AH$3,Команды!$A$2:$A$7500,0),$E50+2)=Команды!$AJ$12,TRUE,FALSE),IF(INDEX(Команды!$A$2:$AN$7500,MATCH(AH$3,Команды!$A$2:$A$7500,0),$E50+2)=Команды!$AJ$13,TRUE,FALSE),IF(INDEX(Команды!$A$2:$AN$7500,MATCH(AH$3,Команды!$A$2:$A$7500,0),$E50+2)=Команды!$AJ$14,TRUE,FALSE),IF(INDEX(Команды!$A$2:$AN$7500,MATCH(AH$3,Команды!$A$2:$A$7500,0),$E50+2)=Команды!$AJ$15,TRUE,FALSE),IF(INDEX(Команды!$A$2:$AN$7500,MATCH(AH$3,Команды!$A$2:$A$7500,0),$E50+2)=Команды!$AJ$16,TRUE,FALSE),,IF(INDEX(Команды!$A$2:$AN$7500,MATCH(AH$3,Команды!$A$2:$A$7500,0),$E50+2)=Команды!$AJ$17,TRUE,FALSE),,IF(INDEX(Команды!$A$2:$AN$7500,MATCH(AH$3,Команды!$A$2:$A$7500,0),$E50+2)=Команды!$AJ$18,TRUE,FALSE),,IF(INDEX(Команды!$A$2:$AN$7500,MATCH(AH$3,Команды!$A$2:$A$7500,0),$E50+2)=Команды!$AJ$19,TRUE,FALSE)),INDEX(Команды!$AJ$2:$AK$19,MATCH(INDEX(Команды!$A$2:$AN$7500,MATCH(AH$3,Команды!$A$2:$A$7500,0),$E50+2),Команды!$AJ$2:$AJ$19,0),2),0)</f>
        <v>0.64583333333333337</v>
      </c>
      <c r="AI50" s="175">
        <f>IF(OR(IF(INDEX(Команды!$A$2:$AN$7500,MATCH(AH$3,Команды!$A$2:$A$7500,0),$E50+2)=Команды!$AJ$2,TRUE,FALSE),IF(INDEX(Команды!$A$2:$AN$7500,MATCH(AH$3,Команды!$A$2:$A$7500,0),$E50+2)=Команды!$AJ$3,TRUE,FALSE),IF(INDEX(Команды!$A$2:$AN$7500,MATCH(AH$3,Команды!$A$2:$A$7500,0),$E50+2)=Команды!$AJ$4,TRUE,FALSE),IF(INDEX(Команды!$A$2:$AN$7500,MATCH(AH$3,Команды!$A$2:$A$7500,0),$E50+2)=Команды!$AJ$5,TRUE,FALSE),IF(INDEX(Команды!$A$2:$AN$7500,MATCH(AH$3,Команды!$A$2:$A$7500,0),$E50+2)=Команды!$AJ$6,TRUE,FALSE),IF(INDEX(Команды!$A$2:$AN$7500,MATCH(AH$3,Команды!$A$2:$A$7500,0),$E50+2)=Команды!$AJ$7,TRUE,FALSE),IF(INDEX(Команды!$A$2:$AN$7500,MATCH(AH$3,Команды!$A$2:$A$7500,0),$E50+2)=Команды!$AJ$8,TRUE,FALSE),IF(INDEX(Команды!$A$2:$AN$7500,MATCH(AH$3,Команды!$A$2:$A$7500,0),$E50+2)=Команды!$AJ$9,TRUE,FALSE),IF(INDEX(Команды!$A$2:$AN$7500,MATCH(AH$3,Команды!$A$2:$A$7500,0),$E50+2)=Команды!$AJ$10,TRUE,FALSE),IF(INDEX(Команды!$A$2:$AN$7500,MATCH(AH$3,Команды!$A$2:$A$7500,0),$E50+2)=Команды!$AJ$11,TRUE,FALSE),IF(INDEX(Команды!$A$2:$AN$7500,MATCH(AH$3,Команды!$A$2:$A$7500,0),$E50+2)=Команды!$AJ$12,TRUE,FALSE),IF(INDEX(Команды!$A$2:$AN$7500,MATCH(AH$3,Команды!$A$2:$A$7500,0),$E50+2)=Команды!$AJ$13,TRUE,FALSE),IF(INDEX(Команды!$A$2:$AN$7500,MATCH(AH$3,Команды!$A$2:$A$7500,0),$E50+2)=Команды!$AJ$14,TRUE,FALSE),IF(INDEX(Команды!$A$2:$AN$7500,MATCH(AH$3,Команды!$A$2:$A$7500,0),$E50+2)=Команды!$AJ$15,TRUE,FALSE),IF(INDEX(Команды!$A$2:$AN$7500,MATCH(AH$3,Команды!$A$2:$A$7500,0),$E50+2)=Команды!$AJ$16,TRUE,FALSE),IF(INDEX(Команды!$A$2:$AN$7500,MATCH(AH$3,Команды!$A$2:$A$7500,0),$E50+2)=Команды!$AJ$17,TRUE,FALSE),IF(INDEX(Команды!$A$2:$AN$7500,MATCH(AH$3,Команды!$A$2:$A$7500,0),$E50+2)=Команды!$AJ$18,TRUE,FALSE),IF(INDEX(Команды!$A$2:$AN$7500,MATCH(AH$3,Команды!$A$2:$A$7500,0),$E50+2)=Команды!$AJ$19,TRUE,FALSE)),INDEX(Команды!$AJ$2:$AL$19,MATCH(INDEX(Команды!$A$2:$AN$7500,MATCH(AH$3,Команды!$A$2:$A$7500,0),$E50+2),Команды!$AJ$2:$AJ$19,0),3),0)</f>
        <v>1.0208333333333333</v>
      </c>
      <c r="AJ50" s="342"/>
      <c r="AK50" s="174" t="str">
        <f>IF(OR(IF(INDEX(Команды!$A$2:$AN$7500,MATCH(AK$3,Команды!$A$2:$A$7500,0),$E50+2)=Команды!$AJ$2,TRUE,FALSE),IF(INDEX(Команды!$A$2:$AN$7500,MATCH(AK$3,Команды!$A$2:$A$7500,0),$E50+2)=Команды!$AJ$3,TRUE,FALSE),IF(INDEX(Команды!$A$2:$AN$7500,MATCH(AK$3,Команды!$A$2:$A$7500,0),$E50+2)=Команды!$AJ$4,TRUE,FALSE),IF(INDEX(Команды!$A$2:$AN$7500,MATCH(AK$3,Команды!$A$2:$A$7500,0),$E50+2)=Команды!$AJ$5,TRUE,FALSE),IF(INDEX(Команды!$A$2:$AN$7500,MATCH(AK$3,Команды!$A$2:$A$7500,0),$E50+2)=Команды!$AJ$6,TRUE,FALSE),IF(INDEX(Команды!$A$2:$AN$7500,MATCH(AK$3,Команды!$A$2:$A$7500,0),$E50+2)=Команды!$AJ$7,TRUE,FALSE),IF(INDEX(Команды!$A$2:$AN$7500,MATCH(AK$3,Команды!$A$2:$A$7500,0),$E50+2)=Команды!$AJ$8,TRUE,FALSE),IF(INDEX(Команды!$A$2:$AN$7500,MATCH(AK$3,Команды!$A$2:$A$7500,0),$E50+2)=Команды!$AJ$9,TRUE,FALSE),IF(INDEX(Команды!$A$2:$AN$7500,MATCH(AK$3,Команды!$A$2:$A$7500,0),$E50+2)=Команды!$AJ$10,TRUE,FALSE),IF(INDEX(Команды!$A$2:$AN$7500,MATCH(AK$3,Команды!$A$2:$A$7500,0),$E50+2)=Команды!$AJ$11,TRUE,FALSE),IF(INDEX(Команды!$A$2:$AN$7500,MATCH(AK$3,Команды!$A$2:$A$7500,0),$E50+2)=Команды!$AJ$12,TRUE,FALSE),IF(INDEX(Команды!$A$2:$AN$7500,MATCH(AK$3,Команды!$A$2:$A$7500,0),$E50+2)=Команды!$AJ$13,TRUE,FALSE),IF(INDEX(Команды!$A$2:$AN$7500,MATCH(AK$3,Команды!$A$2:$A$7500,0),$E50+2)=Команды!$AJ$14,TRUE,FALSE),IF(INDEX(Команды!$A$2:$AN$7500,MATCH(AK$3,Команды!$A$2:$A$7500,0),$E50+2)=Команды!$AJ$15,TRUE,FALSE),IF(INDEX(Команды!$A$2:$AN$7500,MATCH(AK$3,Команды!$A$2:$A$7500,0),$E50+2)=Команды!$AJ$16,TRUE,FALSE),,IF(INDEX(Команды!$A$2:$AN$7500,MATCH(AK$3,Команды!$A$2:$A$7500,0),$E50+2)=Команды!$AJ$17,TRUE,FALSE),,IF(INDEX(Команды!$A$2:$AN$7500,MATCH(AK$3,Команды!$A$2:$A$7500,0),$E50+2)=Команды!$AJ$18,TRUE,FALSE),,IF(INDEX(Команды!$A$2:$AN$7500,MATCH(AK$3,Команды!$A$2:$A$7500,0),$E50+2)=Команды!$AJ$19,TRUE,FALSE)),INDEX(Команды!$AJ$2:$AK$19,MATCH(INDEX(Команды!$A$2:$AN$7500,MATCH(AK$3,Команды!$A$2:$A$7500,0),$E50+2),Команды!$AJ$2:$AJ$19,0),2),0)</f>
        <v>В</v>
      </c>
      <c r="AL50" s="175" t="str">
        <f>IF(OR(IF(INDEX(Команды!$A$2:$AN$7500,MATCH(AK$3,Команды!$A$2:$A$7500,0),$E50+2)=Команды!$AJ$2,TRUE,FALSE),IF(INDEX(Команды!$A$2:$AN$7500,MATCH(AK$3,Команды!$A$2:$A$7500,0),$E50+2)=Команды!$AJ$3,TRUE,FALSE),IF(INDEX(Команды!$A$2:$AN$7500,MATCH(AK$3,Команды!$A$2:$A$7500,0),$E50+2)=Команды!$AJ$4,TRUE,FALSE),IF(INDEX(Команды!$A$2:$AN$7500,MATCH(AK$3,Команды!$A$2:$A$7500,0),$E50+2)=Команды!$AJ$5,TRUE,FALSE),IF(INDEX(Команды!$A$2:$AN$7500,MATCH(AK$3,Команды!$A$2:$A$7500,0),$E50+2)=Команды!$AJ$6,TRUE,FALSE),IF(INDEX(Команды!$A$2:$AN$7500,MATCH(AK$3,Команды!$A$2:$A$7500,0),$E50+2)=Команды!$AJ$7,TRUE,FALSE),IF(INDEX(Команды!$A$2:$AN$7500,MATCH(AK$3,Команды!$A$2:$A$7500,0),$E50+2)=Команды!$AJ$8,TRUE,FALSE),IF(INDEX(Команды!$A$2:$AN$7500,MATCH(AK$3,Команды!$A$2:$A$7500,0),$E50+2)=Команды!$AJ$9,TRUE,FALSE),IF(INDEX(Команды!$A$2:$AN$7500,MATCH(AK$3,Команды!$A$2:$A$7500,0),$E50+2)=Команды!$AJ$10,TRUE,FALSE),IF(INDEX(Команды!$A$2:$AN$7500,MATCH(AK$3,Команды!$A$2:$A$7500,0),$E50+2)=Команды!$AJ$11,TRUE,FALSE),IF(INDEX(Команды!$A$2:$AN$7500,MATCH(AK$3,Команды!$A$2:$A$7500,0),$E50+2)=Команды!$AJ$12,TRUE,FALSE),IF(INDEX(Команды!$A$2:$AN$7500,MATCH(AK$3,Команды!$A$2:$A$7500,0),$E50+2)=Команды!$AJ$13,TRUE,FALSE),IF(INDEX(Команды!$A$2:$AN$7500,MATCH(AK$3,Команды!$A$2:$A$7500,0),$E50+2)=Команды!$AJ$14,TRUE,FALSE),IF(INDEX(Команды!$A$2:$AN$7500,MATCH(AK$3,Команды!$A$2:$A$7500,0),$E50+2)=Команды!$AJ$15,TRUE,FALSE),IF(INDEX(Команды!$A$2:$AN$7500,MATCH(AK$3,Команды!$A$2:$A$7500,0),$E50+2)=Команды!$AJ$16,TRUE,FALSE),IF(INDEX(Команды!$A$2:$AN$7500,MATCH(AK$3,Команды!$A$2:$A$7500,0),$E50+2)=Команды!$AJ$17,TRUE,FALSE),IF(INDEX(Команды!$A$2:$AN$7500,MATCH(AK$3,Команды!$A$2:$A$7500,0),$E50+2)=Команды!$AJ$18,TRUE,FALSE),IF(INDEX(Команды!$A$2:$AN$7500,MATCH(AK$3,Команды!$A$2:$A$7500,0),$E50+2)=Команды!$AJ$19,TRUE,FALSE)),INDEX(Команды!$AJ$2:$AL$19,MATCH(INDEX(Команды!$A$2:$AN$7500,MATCH(AK$3,Команды!$A$2:$A$7500,0),$E50+2),Команды!$AJ$2:$AJ$19,0),3),0)</f>
        <v>В</v>
      </c>
      <c r="AM50" s="342"/>
      <c r="AN50" s="174" t="str">
        <f>IF(OR(IF(INDEX(Команды!$A$2:$AN$7500,MATCH(AN$3,Команды!$A$2:$A$7500,0),$E50+2)=Команды!$AJ$2,TRUE,FALSE),IF(INDEX(Команды!$A$2:$AN$7500,MATCH(AN$3,Команды!$A$2:$A$7500,0),$E50+2)=Команды!$AJ$3,TRUE,FALSE),IF(INDEX(Команды!$A$2:$AN$7500,MATCH(AN$3,Команды!$A$2:$A$7500,0),$E50+2)=Команды!$AJ$4,TRUE,FALSE),IF(INDEX(Команды!$A$2:$AN$7500,MATCH(AN$3,Команды!$A$2:$A$7500,0),$E50+2)=Команды!$AJ$5,TRUE,FALSE),IF(INDEX(Команды!$A$2:$AN$7500,MATCH(AN$3,Команды!$A$2:$A$7500,0),$E50+2)=Команды!$AJ$6,TRUE,FALSE),IF(INDEX(Команды!$A$2:$AN$7500,MATCH(AN$3,Команды!$A$2:$A$7500,0),$E50+2)=Команды!$AJ$7,TRUE,FALSE),IF(INDEX(Команды!$A$2:$AN$7500,MATCH(AN$3,Команды!$A$2:$A$7500,0),$E50+2)=Команды!$AJ$8,TRUE,FALSE),IF(INDEX(Команды!$A$2:$AN$7500,MATCH(AN$3,Команды!$A$2:$A$7500,0),$E50+2)=Команды!$AJ$9,TRUE,FALSE),IF(INDEX(Команды!$A$2:$AN$7500,MATCH(AN$3,Команды!$A$2:$A$7500,0),$E50+2)=Команды!$AJ$10,TRUE,FALSE),IF(INDEX(Команды!$A$2:$AN$7500,MATCH(AN$3,Команды!$A$2:$A$7500,0),$E50+2)=Команды!$AJ$11,TRUE,FALSE),IF(INDEX(Команды!$A$2:$AN$7500,MATCH(AN$3,Команды!$A$2:$A$7500,0),$E50+2)=Команды!$AJ$12,TRUE,FALSE),IF(INDEX(Команды!$A$2:$AN$7500,MATCH(AN$3,Команды!$A$2:$A$7500,0),$E50+2)=Команды!$AJ$13,TRUE,FALSE),IF(INDEX(Команды!$A$2:$AN$7500,MATCH(AN$3,Команды!$A$2:$A$7500,0),$E50+2)=Команды!$AJ$14,TRUE,FALSE),IF(INDEX(Команды!$A$2:$AN$7500,MATCH(AN$3,Команды!$A$2:$A$7500,0),$E50+2)=Команды!$AJ$15,TRUE,FALSE),IF(INDEX(Команды!$A$2:$AN$7500,MATCH(AN$3,Команды!$A$2:$A$7500,0),$E50+2)=Команды!$AJ$16,TRUE,FALSE),,IF(INDEX(Команды!$A$2:$AN$7500,MATCH(AN$3,Команды!$A$2:$A$7500,0),$E50+2)=Команды!$AJ$17,TRUE,FALSE),,IF(INDEX(Команды!$A$2:$AN$7500,MATCH(AN$3,Команды!$A$2:$A$7500,0),$E50+2)=Команды!$AJ$18,TRUE,FALSE),,IF(INDEX(Команды!$A$2:$AN$7500,MATCH(AN$3,Команды!$A$2:$A$7500,0),$E50+2)=Команды!$AJ$19,TRUE,FALSE)),INDEX(Команды!$AJ$2:$AK$19,MATCH(INDEX(Команды!$A$2:$AN$7500,MATCH(AN$3,Команды!$A$2:$A$7500,0),$E50+2),Команды!$AJ$2:$AJ$19,0),2),0)</f>
        <v>В</v>
      </c>
      <c r="AO50" s="175" t="str">
        <f>IF(OR(IF(INDEX(Команды!$A$2:$AN$7500,MATCH(AN$3,Команды!$A$2:$A$7500,0),$E50+2)=Команды!$AJ$2,TRUE,FALSE),IF(INDEX(Команды!$A$2:$AN$7500,MATCH(AN$3,Команды!$A$2:$A$7500,0),$E50+2)=Команды!$AJ$3,TRUE,FALSE),IF(INDEX(Команды!$A$2:$AN$7500,MATCH(AN$3,Команды!$A$2:$A$7500,0),$E50+2)=Команды!$AJ$4,TRUE,FALSE),IF(INDEX(Команды!$A$2:$AN$7500,MATCH(AN$3,Команды!$A$2:$A$7500,0),$E50+2)=Команды!$AJ$5,TRUE,FALSE),IF(INDEX(Команды!$A$2:$AN$7500,MATCH(AN$3,Команды!$A$2:$A$7500,0),$E50+2)=Команды!$AJ$6,TRUE,FALSE),IF(INDEX(Команды!$A$2:$AN$7500,MATCH(AN$3,Команды!$A$2:$A$7500,0),$E50+2)=Команды!$AJ$7,TRUE,FALSE),IF(INDEX(Команды!$A$2:$AN$7500,MATCH(AN$3,Команды!$A$2:$A$7500,0),$E50+2)=Команды!$AJ$8,TRUE,FALSE),IF(INDEX(Команды!$A$2:$AN$7500,MATCH(AN$3,Команды!$A$2:$A$7500,0),$E50+2)=Команды!$AJ$9,TRUE,FALSE),IF(INDEX(Команды!$A$2:$AN$7500,MATCH(AN$3,Команды!$A$2:$A$7500,0),$E50+2)=Команды!$AJ$10,TRUE,FALSE),IF(INDEX(Команды!$A$2:$AN$7500,MATCH(AN$3,Команды!$A$2:$A$7500,0),$E50+2)=Команды!$AJ$11,TRUE,FALSE),IF(INDEX(Команды!$A$2:$AN$7500,MATCH(AN$3,Команды!$A$2:$A$7500,0),$E50+2)=Команды!$AJ$12,TRUE,FALSE),IF(INDEX(Команды!$A$2:$AN$7500,MATCH(AN$3,Команды!$A$2:$A$7500,0),$E50+2)=Команды!$AJ$13,TRUE,FALSE),IF(INDEX(Команды!$A$2:$AN$7500,MATCH(AN$3,Команды!$A$2:$A$7500,0),$E50+2)=Команды!$AJ$14,TRUE,FALSE),IF(INDEX(Команды!$A$2:$AN$7500,MATCH(AN$3,Команды!$A$2:$A$7500,0),$E50+2)=Команды!$AJ$15,TRUE,FALSE),IF(INDEX(Команды!$A$2:$AN$7500,MATCH(AN$3,Команды!$A$2:$A$7500,0),$E50+2)=Команды!$AJ$16,TRUE,FALSE),IF(INDEX(Команды!$A$2:$AN$7500,MATCH(AN$3,Команды!$A$2:$A$7500,0),$E50+2)=Команды!$AJ$17,TRUE,FALSE),IF(INDEX(Команды!$A$2:$AN$7500,MATCH(AN$3,Команды!$A$2:$A$7500,0),$E50+2)=Команды!$AJ$18,TRUE,FALSE),IF(INDEX(Команды!$A$2:$AN$7500,MATCH(AN$3,Команды!$A$2:$A$7500,0),$E50+2)=Команды!$AJ$19,TRUE,FALSE)),INDEX(Команды!$AJ$2:$AL$19,MATCH(INDEX(Команды!$A$2:$AN$7500,MATCH(AN$3,Команды!$A$2:$A$7500,0),$E50+2),Команды!$AJ$2:$AJ$19,0),3),0)</f>
        <v>В</v>
      </c>
      <c r="AP50" s="342"/>
      <c r="AQ50" s="174">
        <f>IF(OR(IF(INDEX(Команды!$A$2:$AN$7500,MATCH(AQ$3,Команды!$A$2:$A$7500,0),$E50+2)=Команды!$AJ$2,TRUE,FALSE),IF(INDEX(Команды!$A$2:$AN$7500,MATCH(AQ$3,Команды!$A$2:$A$7500,0),$E50+2)=Команды!$AJ$3,TRUE,FALSE),IF(INDEX(Команды!$A$2:$AN$7500,MATCH(AQ$3,Команды!$A$2:$A$7500,0),$E50+2)=Команды!$AJ$4,TRUE,FALSE),IF(INDEX(Команды!$A$2:$AN$7500,MATCH(AQ$3,Команды!$A$2:$A$7500,0),$E50+2)=Команды!$AJ$5,TRUE,FALSE),IF(INDEX(Команды!$A$2:$AN$7500,MATCH(AQ$3,Команды!$A$2:$A$7500,0),$E50+2)=Команды!$AJ$6,TRUE,FALSE),IF(INDEX(Команды!$A$2:$AN$7500,MATCH(AQ$3,Команды!$A$2:$A$7500,0),$E50+2)=Команды!$AJ$7,TRUE,FALSE),IF(INDEX(Команды!$A$2:$AN$7500,MATCH(AQ$3,Команды!$A$2:$A$7500,0),$E50+2)=Команды!$AJ$8,TRUE,FALSE),IF(INDEX(Команды!$A$2:$AN$7500,MATCH(AQ$3,Команды!$A$2:$A$7500,0),$E50+2)=Команды!$AJ$9,TRUE,FALSE),IF(INDEX(Команды!$A$2:$AN$7500,MATCH(AQ$3,Команды!$A$2:$A$7500,0),$E50+2)=Команды!$AJ$10,TRUE,FALSE),IF(INDEX(Команды!$A$2:$AN$7500,MATCH(AQ$3,Команды!$A$2:$A$7500,0),$E50+2)=Команды!$AJ$11,TRUE,FALSE),IF(INDEX(Команды!$A$2:$AN$7500,MATCH(AQ$3,Команды!$A$2:$A$7500,0),$E50+2)=Команды!$AJ$12,TRUE,FALSE),IF(INDEX(Команды!$A$2:$AN$7500,MATCH(AQ$3,Команды!$A$2:$A$7500,0),$E50+2)=Команды!$AJ$13,TRUE,FALSE),IF(INDEX(Команды!$A$2:$AN$7500,MATCH(AQ$3,Команды!$A$2:$A$7500,0),$E50+2)=Команды!$AJ$14,TRUE,FALSE),IF(INDEX(Команды!$A$2:$AN$7500,MATCH(AQ$3,Команды!$A$2:$A$7500,0),$E50+2)=Команды!$AJ$15,TRUE,FALSE),IF(INDEX(Команды!$A$2:$AN$7500,MATCH(AQ$3,Команды!$A$2:$A$7500,0),$E50+2)=Команды!$AJ$16,TRUE,FALSE),,IF(INDEX(Команды!$A$2:$AN$7500,MATCH(AQ$3,Команды!$A$2:$A$7500,0),$E50+2)=Команды!$AJ$17,TRUE,FALSE),,IF(INDEX(Команды!$A$2:$AN$7500,MATCH(AQ$3,Команды!$A$2:$A$7500,0),$E50+2)=Команды!$AJ$18,TRUE,FALSE),,IF(INDEX(Команды!$A$2:$AN$7500,MATCH(AQ$3,Команды!$A$2:$A$7500,0),$E50+2)=Команды!$AJ$19,TRUE,FALSE)),INDEX(Команды!$AJ$2:$AK$19,MATCH(INDEX(Команды!$A$2:$AN$7500,MATCH(AQ$3,Команды!$A$2:$A$7500,0),$E50+2),Команды!$AJ$2:$AJ$19,0),2),0)</f>
        <v>0.28125</v>
      </c>
      <c r="AR50" s="175">
        <f>IF(OR(IF(INDEX(Команды!$A$2:$AN$7500,MATCH(AQ$3,Команды!$A$2:$A$7500,0),$E50+2)=Команды!$AJ$2,TRUE,FALSE),IF(INDEX(Команды!$A$2:$AN$7500,MATCH(AQ$3,Команды!$A$2:$A$7500,0),$E50+2)=Команды!$AJ$3,TRUE,FALSE),IF(INDEX(Команды!$A$2:$AN$7500,MATCH(AQ$3,Команды!$A$2:$A$7500,0),$E50+2)=Команды!$AJ$4,TRUE,FALSE),IF(INDEX(Команды!$A$2:$AN$7500,MATCH(AQ$3,Команды!$A$2:$A$7500,0),$E50+2)=Команды!$AJ$5,TRUE,FALSE),IF(INDEX(Команды!$A$2:$AN$7500,MATCH(AQ$3,Команды!$A$2:$A$7500,0),$E50+2)=Команды!$AJ$6,TRUE,FALSE),IF(INDEX(Команды!$A$2:$AN$7500,MATCH(AQ$3,Команды!$A$2:$A$7500,0),$E50+2)=Команды!$AJ$7,TRUE,FALSE),IF(INDEX(Команды!$A$2:$AN$7500,MATCH(AQ$3,Команды!$A$2:$A$7500,0),$E50+2)=Команды!$AJ$8,TRUE,FALSE),IF(INDEX(Команды!$A$2:$AN$7500,MATCH(AQ$3,Команды!$A$2:$A$7500,0),$E50+2)=Команды!$AJ$9,TRUE,FALSE),IF(INDEX(Команды!$A$2:$AN$7500,MATCH(AQ$3,Команды!$A$2:$A$7500,0),$E50+2)=Команды!$AJ$10,TRUE,FALSE),IF(INDEX(Команды!$A$2:$AN$7500,MATCH(AQ$3,Команды!$A$2:$A$7500,0),$E50+2)=Команды!$AJ$11,TRUE,FALSE),IF(INDEX(Команды!$A$2:$AN$7500,MATCH(AQ$3,Команды!$A$2:$A$7500,0),$E50+2)=Команды!$AJ$12,TRUE,FALSE),IF(INDEX(Команды!$A$2:$AN$7500,MATCH(AQ$3,Команды!$A$2:$A$7500,0),$E50+2)=Команды!$AJ$13,TRUE,FALSE),IF(INDEX(Команды!$A$2:$AN$7500,MATCH(AQ$3,Команды!$A$2:$A$7500,0),$E50+2)=Команды!$AJ$14,TRUE,FALSE),IF(INDEX(Команды!$A$2:$AN$7500,MATCH(AQ$3,Команды!$A$2:$A$7500,0),$E50+2)=Команды!$AJ$15,TRUE,FALSE),IF(INDEX(Команды!$A$2:$AN$7500,MATCH(AQ$3,Команды!$A$2:$A$7500,0),$E50+2)=Команды!$AJ$16,TRUE,FALSE),IF(INDEX(Команды!$A$2:$AN$7500,MATCH(AQ$3,Команды!$A$2:$A$7500,0),$E50+2)=Команды!$AJ$17,TRUE,FALSE),IF(INDEX(Команды!$A$2:$AN$7500,MATCH(AQ$3,Команды!$A$2:$A$7500,0),$E50+2)=Команды!$AJ$18,TRUE,FALSE),IF(INDEX(Команды!$A$2:$AN$7500,MATCH(AQ$3,Команды!$A$2:$A$7500,0),$E50+2)=Команды!$AJ$19,TRUE,FALSE)),INDEX(Команды!$AJ$2:$AL$19,MATCH(INDEX(Команды!$A$2:$AN$7500,MATCH(AQ$3,Команды!$A$2:$A$7500,0),$E50+2),Команды!$AJ$2:$AJ$19,0),3),0)</f>
        <v>0.65625</v>
      </c>
      <c r="AS50" s="342"/>
      <c r="AT50" s="174">
        <f>IF(OR(IF(INDEX(Команды!$A$2:$AN$7500,MATCH(AT$3,Команды!$A$2:$A$7500,0),$E50+2)=Команды!$AJ$2,TRUE,FALSE),IF(INDEX(Команды!$A$2:$AN$7500,MATCH(AT$3,Команды!$A$2:$A$7500,0),$E50+2)=Команды!$AJ$3,TRUE,FALSE),IF(INDEX(Команды!$A$2:$AN$7500,MATCH(AT$3,Команды!$A$2:$A$7500,0),$E50+2)=Команды!$AJ$4,TRUE,FALSE),IF(INDEX(Команды!$A$2:$AN$7500,MATCH(AT$3,Команды!$A$2:$A$7500,0),$E50+2)=Команды!$AJ$5,TRUE,FALSE),IF(INDEX(Команды!$A$2:$AN$7500,MATCH(AT$3,Команды!$A$2:$A$7500,0),$E50+2)=Команды!$AJ$6,TRUE,FALSE),IF(INDEX(Команды!$A$2:$AN$7500,MATCH(AT$3,Команды!$A$2:$A$7500,0),$E50+2)=Команды!$AJ$7,TRUE,FALSE),IF(INDEX(Команды!$A$2:$AN$7500,MATCH(AT$3,Команды!$A$2:$A$7500,0),$E50+2)=Команды!$AJ$8,TRUE,FALSE),IF(INDEX(Команды!$A$2:$AN$7500,MATCH(AT$3,Команды!$A$2:$A$7500,0),$E50+2)=Команды!$AJ$9,TRUE,FALSE),IF(INDEX(Команды!$A$2:$AN$7500,MATCH(AT$3,Команды!$A$2:$A$7500,0),$E50+2)=Команды!$AJ$10,TRUE,FALSE),IF(INDEX(Команды!$A$2:$AN$7500,MATCH(AT$3,Команды!$A$2:$A$7500,0),$E50+2)=Команды!$AJ$11,TRUE,FALSE),IF(INDEX(Команды!$A$2:$AN$7500,MATCH(AT$3,Команды!$A$2:$A$7500,0),$E50+2)=Команды!$AJ$12,TRUE,FALSE),IF(INDEX(Команды!$A$2:$AN$7500,MATCH(AT$3,Команды!$A$2:$A$7500,0),$E50+2)=Команды!$AJ$13,TRUE,FALSE),IF(INDEX(Команды!$A$2:$AN$7500,MATCH(AT$3,Команды!$A$2:$A$7500,0),$E50+2)=Команды!$AJ$14,TRUE,FALSE),IF(INDEX(Команды!$A$2:$AN$7500,MATCH(AT$3,Команды!$A$2:$A$7500,0),$E50+2)=Команды!$AJ$15,TRUE,FALSE),IF(INDEX(Команды!$A$2:$AN$7500,MATCH(AT$3,Команды!$A$2:$A$7500,0),$E50+2)=Команды!$AJ$16,TRUE,FALSE),,IF(INDEX(Команды!$A$2:$AN$7500,MATCH(AT$3,Команды!$A$2:$A$7500,0),$E50+2)=Команды!$AJ$17,TRUE,FALSE),,IF(INDEX(Команды!$A$2:$AN$7500,MATCH(AT$3,Команды!$A$2:$A$7500,0),$E50+2)=Команды!$AJ$18,TRUE,FALSE),,IF(INDEX(Команды!$A$2:$AN$7500,MATCH(AT$3,Команды!$A$2:$A$7500,0),$E50+2)=Команды!$AJ$19,TRUE,FALSE)),INDEX(Команды!$AJ$2:$AK$19,MATCH(INDEX(Команды!$A$2:$AN$7500,MATCH(AT$3,Команды!$A$2:$A$7500,0),$E50+2),Команды!$AJ$2:$AJ$19,0),2),0)</f>
        <v>0.375</v>
      </c>
      <c r="AU50" s="175">
        <f>IF(OR(IF(INDEX(Команды!$A$2:$AN$7500,MATCH(AT$3,Команды!$A$2:$A$7500,0),$E50+2)=Команды!$AJ$2,TRUE,FALSE),IF(INDEX(Команды!$A$2:$AN$7500,MATCH(AT$3,Команды!$A$2:$A$7500,0),$E50+2)=Команды!$AJ$3,TRUE,FALSE),IF(INDEX(Команды!$A$2:$AN$7500,MATCH(AT$3,Команды!$A$2:$A$7500,0),$E50+2)=Команды!$AJ$4,TRUE,FALSE),IF(INDEX(Команды!$A$2:$AN$7500,MATCH(AT$3,Команды!$A$2:$A$7500,0),$E50+2)=Команды!$AJ$5,TRUE,FALSE),IF(INDEX(Команды!$A$2:$AN$7500,MATCH(AT$3,Команды!$A$2:$A$7500,0),$E50+2)=Команды!$AJ$6,TRUE,FALSE),IF(INDEX(Команды!$A$2:$AN$7500,MATCH(AT$3,Команды!$A$2:$A$7500,0),$E50+2)=Команды!$AJ$7,TRUE,FALSE),IF(INDEX(Команды!$A$2:$AN$7500,MATCH(AT$3,Команды!$A$2:$A$7500,0),$E50+2)=Команды!$AJ$8,TRUE,FALSE),IF(INDEX(Команды!$A$2:$AN$7500,MATCH(AT$3,Команды!$A$2:$A$7500,0),$E50+2)=Команды!$AJ$9,TRUE,FALSE),IF(INDEX(Команды!$A$2:$AN$7500,MATCH(AT$3,Команды!$A$2:$A$7500,0),$E50+2)=Команды!$AJ$10,TRUE,FALSE),IF(INDEX(Команды!$A$2:$AN$7500,MATCH(AT$3,Команды!$A$2:$A$7500,0),$E50+2)=Команды!$AJ$11,TRUE,FALSE),IF(INDEX(Команды!$A$2:$AN$7500,MATCH(AT$3,Команды!$A$2:$A$7500,0),$E50+2)=Команды!$AJ$12,TRUE,FALSE),IF(INDEX(Команды!$A$2:$AN$7500,MATCH(AT$3,Команды!$A$2:$A$7500,0),$E50+2)=Команды!$AJ$13,TRUE,FALSE),IF(INDEX(Команды!$A$2:$AN$7500,MATCH(AT$3,Команды!$A$2:$A$7500,0),$E50+2)=Команды!$AJ$14,TRUE,FALSE),IF(INDEX(Команды!$A$2:$AN$7500,MATCH(AT$3,Команды!$A$2:$A$7500,0),$E50+2)=Команды!$AJ$15,TRUE,FALSE),IF(INDEX(Команды!$A$2:$AN$7500,MATCH(AT$3,Команды!$A$2:$A$7500,0),$E50+2)=Команды!$AJ$16,TRUE,FALSE),IF(INDEX(Команды!$A$2:$AN$7500,MATCH(AT$3,Команды!$A$2:$A$7500,0),$E50+2)=Команды!$AJ$17,TRUE,FALSE),IF(INDEX(Команды!$A$2:$AN$7500,MATCH(AT$3,Команды!$A$2:$A$7500,0),$E50+2)=Команды!$AJ$18,TRUE,FALSE),IF(INDEX(Команды!$A$2:$AN$7500,MATCH(AT$3,Команды!$A$2:$A$7500,0),$E50+2)=Команды!$AJ$19,TRUE,FALSE)),INDEX(Команды!$AJ$2:$AL$19,MATCH(INDEX(Команды!$A$2:$AN$7500,MATCH(AT$3,Команды!$A$2:$A$7500,0),$E50+2),Команды!$AJ$2:$AJ$19,0),3),0)</f>
        <v>0.75</v>
      </c>
      <c r="AV50" s="342"/>
      <c r="AW50" s="174">
        <f>IF(OR(IF(INDEX(Команды!$A$2:$AN$7500,MATCH(AW$3,Команды!$A$2:$A$7500,0),$E50+2)=Команды!$AJ$2,TRUE,FALSE),IF(INDEX(Команды!$A$2:$AN$7500,MATCH(AW$3,Команды!$A$2:$A$7500,0),$E50+2)=Команды!$AJ$3,TRUE,FALSE),IF(INDEX(Команды!$A$2:$AN$7500,MATCH(AW$3,Команды!$A$2:$A$7500,0),$E50+2)=Команды!$AJ$4,TRUE,FALSE),IF(INDEX(Команды!$A$2:$AN$7500,MATCH(AW$3,Команды!$A$2:$A$7500,0),$E50+2)=Команды!$AJ$5,TRUE,FALSE),IF(INDEX(Команды!$A$2:$AN$7500,MATCH(AW$3,Команды!$A$2:$A$7500,0),$E50+2)=Команды!$AJ$6,TRUE,FALSE),IF(INDEX(Команды!$A$2:$AN$7500,MATCH(AW$3,Команды!$A$2:$A$7500,0),$E50+2)=Команды!$AJ$7,TRUE,FALSE),IF(INDEX(Команды!$A$2:$AN$7500,MATCH(AW$3,Команды!$A$2:$A$7500,0),$E50+2)=Команды!$AJ$8,TRUE,FALSE),IF(INDEX(Команды!$A$2:$AN$7500,MATCH(AW$3,Команды!$A$2:$A$7500,0),$E50+2)=Команды!$AJ$9,TRUE,FALSE),IF(INDEX(Команды!$A$2:$AN$7500,MATCH(AW$3,Команды!$A$2:$A$7500,0),$E50+2)=Команды!$AJ$10,TRUE,FALSE),IF(INDEX(Команды!$A$2:$AN$7500,MATCH(AW$3,Команды!$A$2:$A$7500,0),$E50+2)=Команды!$AJ$11,TRUE,FALSE),IF(INDEX(Команды!$A$2:$AN$7500,MATCH(AW$3,Команды!$A$2:$A$7500,0),$E50+2)=Команды!$AJ$12,TRUE,FALSE),IF(INDEX(Команды!$A$2:$AN$7500,MATCH(AW$3,Команды!$A$2:$A$7500,0),$E50+2)=Команды!$AJ$13,TRUE,FALSE),IF(INDEX(Команды!$A$2:$AN$7500,MATCH(AW$3,Команды!$A$2:$A$7500,0),$E50+2)=Команды!$AJ$14,TRUE,FALSE),IF(INDEX(Команды!$A$2:$AN$7500,MATCH(AW$3,Команды!$A$2:$A$7500,0),$E50+2)=Команды!$AJ$15,TRUE,FALSE),IF(INDEX(Команды!$A$2:$AN$7500,MATCH(AW$3,Команды!$A$2:$A$7500,0),$E50+2)=Команды!$AJ$16,TRUE,FALSE),,IF(INDEX(Команды!$A$2:$AN$7500,MATCH(AW$3,Команды!$A$2:$A$7500,0),$E50+2)=Команды!$AJ$17,TRUE,FALSE),,IF(INDEX(Команды!$A$2:$AN$7500,MATCH(AW$3,Команды!$A$2:$A$7500,0),$E50+2)=Команды!$AJ$18,TRUE,FALSE),,IF(INDEX(Команды!$A$2:$AN$7500,MATCH(AW$3,Команды!$A$2:$A$7500,0),$E50+2)=Команды!$AJ$19,TRUE,FALSE)),INDEX(Команды!$AJ$2:$AK$19,MATCH(INDEX(Команды!$A$2:$AN$7500,MATCH(AW$3,Команды!$A$2:$A$7500,0),$E50+2),Команды!$AJ$2:$AJ$19,0),2),0)</f>
        <v>0.41666666666666669</v>
      </c>
      <c r="AX50" s="175">
        <f>IF(OR(IF(INDEX(Команды!$A$2:$AN$7500,MATCH(AW$3,Команды!$A$2:$A$7500,0),$E50+2)=Команды!$AJ$2,TRUE,FALSE),IF(INDEX(Команды!$A$2:$AN$7500,MATCH(AW$3,Команды!$A$2:$A$7500,0),$E50+2)=Команды!$AJ$3,TRUE,FALSE),IF(INDEX(Команды!$A$2:$AN$7500,MATCH(AW$3,Команды!$A$2:$A$7500,0),$E50+2)=Команды!$AJ$4,TRUE,FALSE),IF(INDEX(Команды!$A$2:$AN$7500,MATCH(AW$3,Команды!$A$2:$A$7500,0),$E50+2)=Команды!$AJ$5,TRUE,FALSE),IF(INDEX(Команды!$A$2:$AN$7500,MATCH(AW$3,Команды!$A$2:$A$7500,0),$E50+2)=Команды!$AJ$6,TRUE,FALSE),IF(INDEX(Команды!$A$2:$AN$7500,MATCH(AW$3,Команды!$A$2:$A$7500,0),$E50+2)=Команды!$AJ$7,TRUE,FALSE),IF(INDEX(Команды!$A$2:$AN$7500,MATCH(AW$3,Команды!$A$2:$A$7500,0),$E50+2)=Команды!$AJ$8,TRUE,FALSE),IF(INDEX(Команды!$A$2:$AN$7500,MATCH(AW$3,Команды!$A$2:$A$7500,0),$E50+2)=Команды!$AJ$9,TRUE,FALSE),IF(INDEX(Команды!$A$2:$AN$7500,MATCH(AW$3,Команды!$A$2:$A$7500,0),$E50+2)=Команды!$AJ$10,TRUE,FALSE),IF(INDEX(Команды!$A$2:$AN$7500,MATCH(AW$3,Команды!$A$2:$A$7500,0),$E50+2)=Команды!$AJ$11,TRUE,FALSE),IF(INDEX(Команды!$A$2:$AN$7500,MATCH(AW$3,Команды!$A$2:$A$7500,0),$E50+2)=Команды!$AJ$12,TRUE,FALSE),IF(INDEX(Команды!$A$2:$AN$7500,MATCH(AW$3,Команды!$A$2:$A$7500,0),$E50+2)=Команды!$AJ$13,TRUE,FALSE),IF(INDEX(Команды!$A$2:$AN$7500,MATCH(AW$3,Команды!$A$2:$A$7500,0),$E50+2)=Команды!$AJ$14,TRUE,FALSE),IF(INDEX(Команды!$A$2:$AN$7500,MATCH(AW$3,Команды!$A$2:$A$7500,0),$E50+2)=Команды!$AJ$15,TRUE,FALSE),IF(INDEX(Команды!$A$2:$AN$7500,MATCH(AW$3,Команды!$A$2:$A$7500,0),$E50+2)=Команды!$AJ$16,TRUE,FALSE),IF(INDEX(Команды!$A$2:$AN$7500,MATCH(AW$3,Команды!$A$2:$A$7500,0),$E50+2)=Команды!$AJ$17,TRUE,FALSE),IF(INDEX(Команды!$A$2:$AN$7500,MATCH(AW$3,Команды!$A$2:$A$7500,0),$E50+2)=Команды!$AJ$18,TRUE,FALSE),IF(INDEX(Команды!$A$2:$AN$7500,MATCH(AW$3,Команды!$A$2:$A$7500,0),$E50+2)=Команды!$AJ$19,TRUE,FALSE)),INDEX(Команды!$AJ$2:$AL$19,MATCH(INDEX(Команды!$A$2:$AN$7500,MATCH(AW$3,Команды!$A$2:$A$7500,0),$E50+2),Команды!$AJ$2:$AJ$19,0),3),0)</f>
        <v>0.79166666666666663</v>
      </c>
      <c r="AY50" s="342"/>
      <c r="AZ50" s="174">
        <f>IF(OR(IF(INDEX(Команды!$A$2:$AN$7500,MATCH(AZ$3,Команды!$A$2:$A$7500,0),$E50+2)=Команды!$AJ$2,TRUE,FALSE),IF(INDEX(Команды!$A$2:$AN$7500,MATCH(AZ$3,Команды!$A$2:$A$7500,0),$E50+2)=Команды!$AJ$3,TRUE,FALSE),IF(INDEX(Команды!$A$2:$AN$7500,MATCH(AZ$3,Команды!$A$2:$A$7500,0),$E50+2)=Команды!$AJ$4,TRUE,FALSE),IF(INDEX(Команды!$A$2:$AN$7500,MATCH(AZ$3,Команды!$A$2:$A$7500,0),$E50+2)=Команды!$AJ$5,TRUE,FALSE),IF(INDEX(Команды!$A$2:$AN$7500,MATCH(AZ$3,Команды!$A$2:$A$7500,0),$E50+2)=Команды!$AJ$6,TRUE,FALSE),IF(INDEX(Команды!$A$2:$AN$7500,MATCH(AZ$3,Команды!$A$2:$A$7500,0),$E50+2)=Команды!$AJ$7,TRUE,FALSE),IF(INDEX(Команды!$A$2:$AN$7500,MATCH(AZ$3,Команды!$A$2:$A$7500,0),$E50+2)=Команды!$AJ$8,TRUE,FALSE),IF(INDEX(Команды!$A$2:$AN$7500,MATCH(AZ$3,Команды!$A$2:$A$7500,0),$E50+2)=Команды!$AJ$9,TRUE,FALSE),IF(INDEX(Команды!$A$2:$AN$7500,MATCH(AZ$3,Команды!$A$2:$A$7500,0),$E50+2)=Команды!$AJ$10,TRUE,FALSE),IF(INDEX(Команды!$A$2:$AN$7500,MATCH(AZ$3,Команды!$A$2:$A$7500,0),$E50+2)=Команды!$AJ$11,TRUE,FALSE),IF(INDEX(Команды!$A$2:$AN$7500,MATCH(AZ$3,Команды!$A$2:$A$7500,0),$E50+2)=Команды!$AJ$12,TRUE,FALSE),IF(INDEX(Команды!$A$2:$AN$7500,MATCH(AZ$3,Команды!$A$2:$A$7500,0),$E50+2)=Команды!$AJ$13,TRUE,FALSE),IF(INDEX(Команды!$A$2:$AN$7500,MATCH(AZ$3,Команды!$A$2:$A$7500,0),$E50+2)=Команды!$AJ$14,TRUE,FALSE),IF(INDEX(Команды!$A$2:$AN$7500,MATCH(AZ$3,Команды!$A$2:$A$7500,0),$E50+2)=Команды!$AJ$15,TRUE,FALSE),IF(INDEX(Команды!$A$2:$AN$7500,MATCH(AZ$3,Команды!$A$2:$A$7500,0),$E50+2)=Команды!$AJ$16,TRUE,FALSE),,IF(INDEX(Команды!$A$2:$AN$7500,MATCH(AZ$3,Команды!$A$2:$A$7500,0),$E50+2)=Команды!$AJ$17,TRUE,FALSE),,IF(INDEX(Команды!$A$2:$AN$7500,MATCH(AZ$3,Команды!$A$2:$A$7500,0),$E50+2)=Команды!$AJ$18,TRUE,FALSE),,IF(INDEX(Команды!$A$2:$AN$7500,MATCH(AZ$3,Команды!$A$2:$A$7500,0),$E50+2)=Команды!$AJ$19,TRUE,FALSE)),INDEX(Команды!$AJ$2:$AK$19,MATCH(INDEX(Команды!$A$2:$AN$7500,MATCH(AZ$3,Команды!$A$2:$A$7500,0),$E50+2),Команды!$AJ$2:$AJ$19,0),2),0)</f>
        <v>0.64583333333333337</v>
      </c>
      <c r="BA50" s="175">
        <f>IF(OR(IF(INDEX(Команды!$A$2:$AN$7500,MATCH(AZ$3,Команды!$A$2:$A$7500,0),$E50+2)=Команды!$AJ$2,TRUE,FALSE),IF(INDEX(Команды!$A$2:$AN$7500,MATCH(AZ$3,Команды!$A$2:$A$7500,0),$E50+2)=Команды!$AJ$3,TRUE,FALSE),IF(INDEX(Команды!$A$2:$AN$7500,MATCH(AZ$3,Команды!$A$2:$A$7500,0),$E50+2)=Команды!$AJ$4,TRUE,FALSE),IF(INDEX(Команды!$A$2:$AN$7500,MATCH(AZ$3,Команды!$A$2:$A$7500,0),$E50+2)=Команды!$AJ$5,TRUE,FALSE),IF(INDEX(Команды!$A$2:$AN$7500,MATCH(AZ$3,Команды!$A$2:$A$7500,0),$E50+2)=Команды!$AJ$6,TRUE,FALSE),IF(INDEX(Команды!$A$2:$AN$7500,MATCH(AZ$3,Команды!$A$2:$A$7500,0),$E50+2)=Команды!$AJ$7,TRUE,FALSE),IF(INDEX(Команды!$A$2:$AN$7500,MATCH(AZ$3,Команды!$A$2:$A$7500,0),$E50+2)=Команды!$AJ$8,TRUE,FALSE),IF(INDEX(Команды!$A$2:$AN$7500,MATCH(AZ$3,Команды!$A$2:$A$7500,0),$E50+2)=Команды!$AJ$9,TRUE,FALSE),IF(INDEX(Команды!$A$2:$AN$7500,MATCH(AZ$3,Команды!$A$2:$A$7500,0),$E50+2)=Команды!$AJ$10,TRUE,FALSE),IF(INDEX(Команды!$A$2:$AN$7500,MATCH(AZ$3,Команды!$A$2:$A$7500,0),$E50+2)=Команды!$AJ$11,TRUE,FALSE),IF(INDEX(Команды!$A$2:$AN$7500,MATCH(AZ$3,Команды!$A$2:$A$7500,0),$E50+2)=Команды!$AJ$12,TRUE,FALSE),IF(INDEX(Команды!$A$2:$AN$7500,MATCH(AZ$3,Команды!$A$2:$A$7500,0),$E50+2)=Команды!$AJ$13,TRUE,FALSE),IF(INDEX(Команды!$A$2:$AN$7500,MATCH(AZ$3,Команды!$A$2:$A$7500,0),$E50+2)=Команды!$AJ$14,TRUE,FALSE),IF(INDEX(Команды!$A$2:$AN$7500,MATCH(AZ$3,Команды!$A$2:$A$7500,0),$E50+2)=Команды!$AJ$15,TRUE,FALSE),IF(INDEX(Команды!$A$2:$AN$7500,MATCH(AZ$3,Команды!$A$2:$A$7500,0),$E50+2)=Команды!$AJ$16,TRUE,FALSE),IF(INDEX(Команды!$A$2:$AN$7500,MATCH(AZ$3,Команды!$A$2:$A$7500,0),$E50+2)=Команды!$AJ$17,TRUE,FALSE),IF(INDEX(Команды!$A$2:$AN$7500,MATCH(AZ$3,Команды!$A$2:$A$7500,0),$E50+2)=Команды!$AJ$18,TRUE,FALSE),IF(INDEX(Команды!$A$2:$AN$7500,MATCH(AZ$3,Команды!$A$2:$A$7500,0),$E50+2)=Команды!$AJ$19,TRUE,FALSE)),INDEX(Команды!$AJ$2:$AL$19,MATCH(INDEX(Команды!$A$2:$AN$7500,MATCH(AZ$3,Команды!$A$2:$A$7500,0),$E50+2),Команды!$AJ$2:$AJ$19,0),3),0)</f>
        <v>1.0208333333333333</v>
      </c>
      <c r="BB50" s="342"/>
      <c r="BC50" s="174" t="str">
        <f>IF(OR(IF(INDEX(Команды!$A$2:$AN$7500,MATCH(BC$3,Команды!$A$2:$A$7500,0),$E50+2)=Команды!$AJ$2,TRUE,FALSE),IF(INDEX(Команды!$A$2:$AN$7500,MATCH(BC$3,Команды!$A$2:$A$7500,0),$E50+2)=Команды!$AJ$3,TRUE,FALSE),IF(INDEX(Команды!$A$2:$AN$7500,MATCH(BC$3,Команды!$A$2:$A$7500,0),$E50+2)=Команды!$AJ$4,TRUE,FALSE),IF(INDEX(Команды!$A$2:$AN$7500,MATCH(BC$3,Команды!$A$2:$A$7500,0),$E50+2)=Команды!$AJ$5,TRUE,FALSE),IF(INDEX(Команды!$A$2:$AN$7500,MATCH(BC$3,Команды!$A$2:$A$7500,0),$E50+2)=Команды!$AJ$6,TRUE,FALSE),IF(INDEX(Команды!$A$2:$AN$7500,MATCH(BC$3,Команды!$A$2:$A$7500,0),$E50+2)=Команды!$AJ$7,TRUE,FALSE),IF(INDEX(Команды!$A$2:$AN$7500,MATCH(BC$3,Команды!$A$2:$A$7500,0),$E50+2)=Команды!$AJ$8,TRUE,FALSE),IF(INDEX(Команды!$A$2:$AN$7500,MATCH(BC$3,Команды!$A$2:$A$7500,0),$E50+2)=Команды!$AJ$9,TRUE,FALSE),IF(INDEX(Команды!$A$2:$AN$7500,MATCH(BC$3,Команды!$A$2:$A$7500,0),$E50+2)=Команды!$AJ$10,TRUE,FALSE),IF(INDEX(Команды!$A$2:$AN$7500,MATCH(BC$3,Команды!$A$2:$A$7500,0),$E50+2)=Команды!$AJ$11,TRUE,FALSE),IF(INDEX(Команды!$A$2:$AN$7500,MATCH(BC$3,Команды!$A$2:$A$7500,0),$E50+2)=Команды!$AJ$12,TRUE,FALSE),IF(INDEX(Команды!$A$2:$AN$7500,MATCH(BC$3,Команды!$A$2:$A$7500,0),$E50+2)=Команды!$AJ$13,TRUE,FALSE),IF(INDEX(Команды!$A$2:$AN$7500,MATCH(BC$3,Команды!$A$2:$A$7500,0),$E50+2)=Команды!$AJ$14,TRUE,FALSE),IF(INDEX(Команды!$A$2:$AN$7500,MATCH(BC$3,Команды!$A$2:$A$7500,0),$E50+2)=Команды!$AJ$15,TRUE,FALSE),IF(INDEX(Команды!$A$2:$AN$7500,MATCH(BC$3,Команды!$A$2:$A$7500,0),$E50+2)=Команды!$AJ$16,TRUE,FALSE),,IF(INDEX(Команды!$A$2:$AN$7500,MATCH(BC$3,Команды!$A$2:$A$7500,0),$E50+2)=Команды!$AJ$17,TRUE,FALSE),,IF(INDEX(Команды!$A$2:$AN$7500,MATCH(BC$3,Команды!$A$2:$A$7500,0),$E50+2)=Команды!$AJ$18,TRUE,FALSE),,IF(INDEX(Команды!$A$2:$AN$7500,MATCH(BC$3,Команды!$A$2:$A$7500,0),$E50+2)=Команды!$AJ$19,TRUE,FALSE)),INDEX(Команды!$AJ$2:$AK$19,MATCH(INDEX(Команды!$A$2:$AN$7500,MATCH(BC$3,Команды!$A$2:$A$7500,0),$E50+2),Команды!$AJ$2:$AJ$19,0),2),0)</f>
        <v>В</v>
      </c>
      <c r="BD50" s="175" t="str">
        <f>IF(OR(IF(INDEX(Команды!$A$2:$AN$7500,MATCH(BC$3,Команды!$A$2:$A$7500,0),$E50+2)=Команды!$AJ$2,TRUE,FALSE),IF(INDEX(Команды!$A$2:$AN$7500,MATCH(BC$3,Команды!$A$2:$A$7500,0),$E50+2)=Команды!$AJ$3,TRUE,FALSE),IF(INDEX(Команды!$A$2:$AN$7500,MATCH(BC$3,Команды!$A$2:$A$7500,0),$E50+2)=Команды!$AJ$4,TRUE,FALSE),IF(INDEX(Команды!$A$2:$AN$7500,MATCH(BC$3,Команды!$A$2:$A$7500,0),$E50+2)=Команды!$AJ$5,TRUE,FALSE),IF(INDEX(Команды!$A$2:$AN$7500,MATCH(BC$3,Команды!$A$2:$A$7500,0),$E50+2)=Команды!$AJ$6,TRUE,FALSE),IF(INDEX(Команды!$A$2:$AN$7500,MATCH(BC$3,Команды!$A$2:$A$7500,0),$E50+2)=Команды!$AJ$7,TRUE,FALSE),IF(INDEX(Команды!$A$2:$AN$7500,MATCH(BC$3,Команды!$A$2:$A$7500,0),$E50+2)=Команды!$AJ$8,TRUE,FALSE),IF(INDEX(Команды!$A$2:$AN$7500,MATCH(BC$3,Команды!$A$2:$A$7500,0),$E50+2)=Команды!$AJ$9,TRUE,FALSE),IF(INDEX(Команды!$A$2:$AN$7500,MATCH(BC$3,Команды!$A$2:$A$7500,0),$E50+2)=Команды!$AJ$10,TRUE,FALSE),IF(INDEX(Команды!$A$2:$AN$7500,MATCH(BC$3,Команды!$A$2:$A$7500,0),$E50+2)=Команды!$AJ$11,TRUE,FALSE),IF(INDEX(Команды!$A$2:$AN$7500,MATCH(BC$3,Команды!$A$2:$A$7500,0),$E50+2)=Команды!$AJ$12,TRUE,FALSE),IF(INDEX(Команды!$A$2:$AN$7500,MATCH(BC$3,Команды!$A$2:$A$7500,0),$E50+2)=Команды!$AJ$13,TRUE,FALSE),IF(INDEX(Команды!$A$2:$AN$7500,MATCH(BC$3,Команды!$A$2:$A$7500,0),$E50+2)=Команды!$AJ$14,TRUE,FALSE),IF(INDEX(Команды!$A$2:$AN$7500,MATCH(BC$3,Команды!$A$2:$A$7500,0),$E50+2)=Команды!$AJ$15,TRUE,FALSE),IF(INDEX(Команды!$A$2:$AN$7500,MATCH(BC$3,Команды!$A$2:$A$7500,0),$E50+2)=Команды!$AJ$16,TRUE,FALSE),IF(INDEX(Команды!$A$2:$AN$7500,MATCH(BC$3,Команды!$A$2:$A$7500,0),$E50+2)=Команды!$AJ$17,TRUE,FALSE),IF(INDEX(Команды!$A$2:$AN$7500,MATCH(BC$3,Команды!$A$2:$A$7500,0),$E50+2)=Команды!$AJ$18,TRUE,FALSE),IF(INDEX(Команды!$A$2:$AN$7500,MATCH(BC$3,Команды!$A$2:$A$7500,0),$E50+2)=Команды!$AJ$19,TRUE,FALSE)),INDEX(Команды!$AJ$2:$AL$19,MATCH(INDEX(Команды!$A$2:$AN$7500,MATCH(BC$3,Команды!$A$2:$A$7500,0),$E50+2),Команды!$AJ$2:$AJ$19,0),3),0)</f>
        <v>В</v>
      </c>
      <c r="BE50" s="342"/>
      <c r="BF50" s="174" t="str">
        <f>IF(OR(IF(INDEX(Команды!$A$2:$AN$7500,MATCH(BF$3,Команды!$A$2:$A$7500,0),$E50+2)=Команды!$AJ$2,TRUE,FALSE),IF(INDEX(Команды!$A$2:$AN$7500,MATCH(BF$3,Команды!$A$2:$A$7500,0),$E50+2)=Команды!$AJ$3,TRUE,FALSE),IF(INDEX(Команды!$A$2:$AN$7500,MATCH(BF$3,Команды!$A$2:$A$7500,0),$E50+2)=Команды!$AJ$4,TRUE,FALSE),IF(INDEX(Команды!$A$2:$AN$7500,MATCH(BF$3,Команды!$A$2:$A$7500,0),$E50+2)=Команды!$AJ$5,TRUE,FALSE),IF(INDEX(Команды!$A$2:$AN$7500,MATCH(BF$3,Команды!$A$2:$A$7500,0),$E50+2)=Команды!$AJ$6,TRUE,FALSE),IF(INDEX(Команды!$A$2:$AN$7500,MATCH(BF$3,Команды!$A$2:$A$7500,0),$E50+2)=Команды!$AJ$7,TRUE,FALSE),IF(INDEX(Команды!$A$2:$AN$7500,MATCH(BF$3,Команды!$A$2:$A$7500,0),$E50+2)=Команды!$AJ$8,TRUE,FALSE),IF(INDEX(Команды!$A$2:$AN$7500,MATCH(BF$3,Команды!$A$2:$A$7500,0),$E50+2)=Команды!$AJ$9,TRUE,FALSE),IF(INDEX(Команды!$A$2:$AN$7500,MATCH(BF$3,Команды!$A$2:$A$7500,0),$E50+2)=Команды!$AJ$10,TRUE,FALSE),IF(INDEX(Команды!$A$2:$AN$7500,MATCH(BF$3,Команды!$A$2:$A$7500,0),$E50+2)=Команды!$AJ$11,TRUE,FALSE),IF(INDEX(Команды!$A$2:$AN$7500,MATCH(BF$3,Команды!$A$2:$A$7500,0),$E50+2)=Команды!$AJ$12,TRUE,FALSE),IF(INDEX(Команды!$A$2:$AN$7500,MATCH(BF$3,Команды!$A$2:$A$7500,0),$E50+2)=Команды!$AJ$13,TRUE,FALSE),IF(INDEX(Команды!$A$2:$AN$7500,MATCH(BF$3,Команды!$A$2:$A$7500,0),$E50+2)=Команды!$AJ$14,TRUE,FALSE),IF(INDEX(Команды!$A$2:$AN$7500,MATCH(BF$3,Команды!$A$2:$A$7500,0),$E50+2)=Команды!$AJ$15,TRUE,FALSE),IF(INDEX(Команды!$A$2:$AN$7500,MATCH(BF$3,Команды!$A$2:$A$7500,0),$E50+2)=Команды!$AJ$16,TRUE,FALSE),,IF(INDEX(Команды!$A$2:$AN$7500,MATCH(BF$3,Команды!$A$2:$A$7500,0),$E50+2)=Команды!$AJ$17,TRUE,FALSE),,IF(INDEX(Команды!$A$2:$AN$7500,MATCH(BF$3,Команды!$A$2:$A$7500,0),$E50+2)=Команды!$AJ$18,TRUE,FALSE),,IF(INDEX(Команды!$A$2:$AN$7500,MATCH(BF$3,Команды!$A$2:$A$7500,0),$E50+2)=Команды!$AJ$19,TRUE,FALSE)),INDEX(Команды!$AJ$2:$AK$19,MATCH(INDEX(Команды!$A$2:$AN$7500,MATCH(BF$3,Команды!$A$2:$A$7500,0),$E50+2),Команды!$AJ$2:$AJ$19,0),2),0)</f>
        <v>В</v>
      </c>
      <c r="BG50" s="175" t="str">
        <f>IF(OR(IF(INDEX(Команды!$A$2:$AN$7500,MATCH(BF$3,Команды!$A$2:$A$7500,0),$E50+2)=Команды!$AJ$2,TRUE,FALSE),IF(INDEX(Команды!$A$2:$AN$7500,MATCH(BF$3,Команды!$A$2:$A$7500,0),$E50+2)=Команды!$AJ$3,TRUE,FALSE),IF(INDEX(Команды!$A$2:$AN$7500,MATCH(BF$3,Команды!$A$2:$A$7500,0),$E50+2)=Команды!$AJ$4,TRUE,FALSE),IF(INDEX(Команды!$A$2:$AN$7500,MATCH(BF$3,Команды!$A$2:$A$7500,0),$E50+2)=Команды!$AJ$5,TRUE,FALSE),IF(INDEX(Команды!$A$2:$AN$7500,MATCH(BF$3,Команды!$A$2:$A$7500,0),$E50+2)=Команды!$AJ$6,TRUE,FALSE),IF(INDEX(Команды!$A$2:$AN$7500,MATCH(BF$3,Команды!$A$2:$A$7500,0),$E50+2)=Команды!$AJ$7,TRUE,FALSE),IF(INDEX(Команды!$A$2:$AN$7500,MATCH(BF$3,Команды!$A$2:$A$7500,0),$E50+2)=Команды!$AJ$8,TRUE,FALSE),IF(INDEX(Команды!$A$2:$AN$7500,MATCH(BF$3,Команды!$A$2:$A$7500,0),$E50+2)=Команды!$AJ$9,TRUE,FALSE),IF(INDEX(Команды!$A$2:$AN$7500,MATCH(BF$3,Команды!$A$2:$A$7500,0),$E50+2)=Команды!$AJ$10,TRUE,FALSE),IF(INDEX(Команды!$A$2:$AN$7500,MATCH(BF$3,Команды!$A$2:$A$7500,0),$E50+2)=Команды!$AJ$11,TRUE,FALSE),IF(INDEX(Команды!$A$2:$AN$7500,MATCH(BF$3,Команды!$A$2:$A$7500,0),$E50+2)=Команды!$AJ$12,TRUE,FALSE),IF(INDEX(Команды!$A$2:$AN$7500,MATCH(BF$3,Команды!$A$2:$A$7500,0),$E50+2)=Команды!$AJ$13,TRUE,FALSE),IF(INDEX(Команды!$A$2:$AN$7500,MATCH(BF$3,Команды!$A$2:$A$7500,0),$E50+2)=Команды!$AJ$14,TRUE,FALSE),IF(INDEX(Команды!$A$2:$AN$7500,MATCH(BF$3,Команды!$A$2:$A$7500,0),$E50+2)=Команды!$AJ$15,TRUE,FALSE),IF(INDEX(Команды!$A$2:$AN$7500,MATCH(BF$3,Команды!$A$2:$A$7500,0),$E50+2)=Команды!$AJ$16,TRUE,FALSE),IF(INDEX(Команды!$A$2:$AN$7500,MATCH(BF$3,Команды!$A$2:$A$7500,0),$E50+2)=Команды!$AJ$17,TRUE,FALSE),IF(INDEX(Команды!$A$2:$AN$7500,MATCH(BF$3,Команды!$A$2:$A$7500,0),$E50+2)=Команды!$AJ$18,TRUE,FALSE),IF(INDEX(Команды!$A$2:$AN$7500,MATCH(BF$3,Команды!$A$2:$A$7500,0),$E50+2)=Команды!$AJ$19,TRUE,FALSE)),INDEX(Команды!$AJ$2:$AL$19,MATCH(INDEX(Команды!$A$2:$AN$7500,MATCH(BF$3,Команды!$A$2:$A$7500,0),$E50+2),Команды!$AJ$2:$AJ$19,0),3),0)</f>
        <v>В</v>
      </c>
      <c r="BH50" s="342"/>
      <c r="BI50" s="174">
        <f>IF(OR(IF(INDEX(Команды!$A$2:$AN$7500,MATCH(BI$3,Команды!$A$2:$A$7500,0),$E50+2)=Команды!$AJ$2,TRUE,FALSE),IF(INDEX(Команды!$A$2:$AN$7500,MATCH(BI$3,Команды!$A$2:$A$7500,0),$E50+2)=Команды!$AJ$3,TRUE,FALSE),IF(INDEX(Команды!$A$2:$AN$7500,MATCH(BI$3,Команды!$A$2:$A$7500,0),$E50+2)=Команды!$AJ$4,TRUE,FALSE),IF(INDEX(Команды!$A$2:$AN$7500,MATCH(BI$3,Команды!$A$2:$A$7500,0),$E50+2)=Команды!$AJ$5,TRUE,FALSE),IF(INDEX(Команды!$A$2:$AN$7500,MATCH(BI$3,Команды!$A$2:$A$7500,0),$E50+2)=Команды!$AJ$6,TRUE,FALSE),IF(INDEX(Команды!$A$2:$AN$7500,MATCH(BI$3,Команды!$A$2:$A$7500,0),$E50+2)=Команды!$AJ$7,TRUE,FALSE),IF(INDEX(Команды!$A$2:$AN$7500,MATCH(BI$3,Команды!$A$2:$A$7500,0),$E50+2)=Команды!$AJ$8,TRUE,FALSE),IF(INDEX(Команды!$A$2:$AN$7500,MATCH(BI$3,Команды!$A$2:$A$7500,0),$E50+2)=Команды!$AJ$9,TRUE,FALSE),IF(INDEX(Команды!$A$2:$AN$7500,MATCH(BI$3,Команды!$A$2:$A$7500,0),$E50+2)=Команды!$AJ$10,TRUE,FALSE),IF(INDEX(Команды!$A$2:$AN$7500,MATCH(BI$3,Команды!$A$2:$A$7500,0),$E50+2)=Команды!$AJ$11,TRUE,FALSE),IF(INDEX(Команды!$A$2:$AN$7500,MATCH(BI$3,Команды!$A$2:$A$7500,0),$E50+2)=Команды!$AJ$12,TRUE,FALSE),IF(INDEX(Команды!$A$2:$AN$7500,MATCH(BI$3,Команды!$A$2:$A$7500,0),$E50+2)=Команды!$AJ$13,TRUE,FALSE),IF(INDEX(Команды!$A$2:$AN$7500,MATCH(BI$3,Команды!$A$2:$A$7500,0),$E50+2)=Команды!$AJ$14,TRUE,FALSE),IF(INDEX(Команды!$A$2:$AN$7500,MATCH(BI$3,Команды!$A$2:$A$7500,0),$E50+2)=Команды!$AJ$15,TRUE,FALSE),IF(INDEX(Команды!$A$2:$AN$7500,MATCH(BI$3,Команды!$A$2:$A$7500,0),$E50+2)=Команды!$AJ$16,TRUE,FALSE),,IF(INDEX(Команды!$A$2:$AN$7500,MATCH(BI$3,Команды!$A$2:$A$7500,0),$E50+2)=Команды!$AJ$17,TRUE,FALSE),,IF(INDEX(Команды!$A$2:$AN$7500,MATCH(BI$3,Команды!$A$2:$A$7500,0),$E50+2)=Команды!$AJ$18,TRUE,FALSE),,IF(INDEX(Команды!$A$2:$AN$7500,MATCH(BI$3,Команды!$A$2:$A$7500,0),$E50+2)=Команды!$AJ$19,TRUE,FALSE)),INDEX(Команды!$AJ$2:$AK$19,MATCH(INDEX(Команды!$A$2:$AN$7500,MATCH(BI$3,Команды!$A$2:$A$7500,0),$E50+2),Команды!$AJ$2:$AJ$19,0),2),0)</f>
        <v>0.45833333333333331</v>
      </c>
      <c r="BJ50" s="175">
        <f>IF(OR(IF(INDEX(Команды!$A$2:$AN$7500,MATCH(BI$3,Команды!$A$2:$A$7500,0),$E50+2)=Команды!$AJ$2,TRUE,FALSE),IF(INDEX(Команды!$A$2:$AN$7500,MATCH(BI$3,Команды!$A$2:$A$7500,0),$E50+2)=Команды!$AJ$3,TRUE,FALSE),IF(INDEX(Команды!$A$2:$AN$7500,MATCH(BI$3,Команды!$A$2:$A$7500,0),$E50+2)=Команды!$AJ$4,TRUE,FALSE),IF(INDEX(Команды!$A$2:$AN$7500,MATCH(BI$3,Команды!$A$2:$A$7500,0),$E50+2)=Команды!$AJ$5,TRUE,FALSE),IF(INDEX(Команды!$A$2:$AN$7500,MATCH(BI$3,Команды!$A$2:$A$7500,0),$E50+2)=Команды!$AJ$6,TRUE,FALSE),IF(INDEX(Команды!$A$2:$AN$7500,MATCH(BI$3,Команды!$A$2:$A$7500,0),$E50+2)=Команды!$AJ$7,TRUE,FALSE),IF(INDEX(Команды!$A$2:$AN$7500,MATCH(BI$3,Команды!$A$2:$A$7500,0),$E50+2)=Команды!$AJ$8,TRUE,FALSE),IF(INDEX(Команды!$A$2:$AN$7500,MATCH(BI$3,Команды!$A$2:$A$7500,0),$E50+2)=Команды!$AJ$9,TRUE,FALSE),IF(INDEX(Команды!$A$2:$AN$7500,MATCH(BI$3,Команды!$A$2:$A$7500,0),$E50+2)=Команды!$AJ$10,TRUE,FALSE),IF(INDEX(Команды!$A$2:$AN$7500,MATCH(BI$3,Команды!$A$2:$A$7500,0),$E50+2)=Команды!$AJ$11,TRUE,FALSE),IF(INDEX(Команды!$A$2:$AN$7500,MATCH(BI$3,Команды!$A$2:$A$7500,0),$E50+2)=Команды!$AJ$12,TRUE,FALSE),IF(INDEX(Команды!$A$2:$AN$7500,MATCH(BI$3,Команды!$A$2:$A$7500,0),$E50+2)=Команды!$AJ$13,TRUE,FALSE),IF(INDEX(Команды!$A$2:$AN$7500,MATCH(BI$3,Команды!$A$2:$A$7500,0),$E50+2)=Команды!$AJ$14,TRUE,FALSE),IF(INDEX(Команды!$A$2:$AN$7500,MATCH(BI$3,Команды!$A$2:$A$7500,0),$E50+2)=Команды!$AJ$15,TRUE,FALSE),IF(INDEX(Команды!$A$2:$AN$7500,MATCH(BI$3,Команды!$A$2:$A$7500,0),$E50+2)=Команды!$AJ$16,TRUE,FALSE),IF(INDEX(Команды!$A$2:$AN$7500,MATCH(BI$3,Команды!$A$2:$A$7500,0),$E50+2)=Команды!$AJ$17,TRUE,FALSE),IF(INDEX(Команды!$A$2:$AN$7500,MATCH(BI$3,Команды!$A$2:$A$7500,0),$E50+2)=Команды!$AJ$18,TRUE,FALSE),IF(INDEX(Команды!$A$2:$AN$7500,MATCH(BI$3,Команды!$A$2:$A$7500,0),$E50+2)=Команды!$AJ$19,TRUE,FALSE)),INDEX(Команды!$AJ$2:$AL$19,MATCH(INDEX(Команды!$A$2:$AN$7500,MATCH(BI$3,Команды!$A$2:$A$7500,0),$E50+2),Команды!$AJ$2:$AJ$19,0),3),0)</f>
        <v>0.83333333333333337</v>
      </c>
      <c r="BK50" s="342"/>
      <c r="BL50" s="174">
        <f>IF(OR(IF(INDEX(Команды!$A$2:$AN$7500,MATCH(BL$3,Команды!$A$2:$A$7500,0),$E50+2)=Команды!$AJ$2,TRUE,FALSE),IF(INDEX(Команды!$A$2:$AN$7500,MATCH(BL$3,Команды!$A$2:$A$7500,0),$E50+2)=Команды!$AJ$3,TRUE,FALSE),IF(INDEX(Команды!$A$2:$AN$7500,MATCH(BL$3,Команды!$A$2:$A$7500,0),$E50+2)=Команды!$AJ$4,TRUE,FALSE),IF(INDEX(Команды!$A$2:$AN$7500,MATCH(BL$3,Команды!$A$2:$A$7500,0),$E50+2)=Команды!$AJ$5,TRUE,FALSE),IF(INDEX(Команды!$A$2:$AN$7500,MATCH(BL$3,Команды!$A$2:$A$7500,0),$E50+2)=Команды!$AJ$6,TRUE,FALSE),IF(INDEX(Команды!$A$2:$AN$7500,MATCH(BL$3,Команды!$A$2:$A$7500,0),$E50+2)=Команды!$AJ$7,TRUE,FALSE),IF(INDEX(Команды!$A$2:$AN$7500,MATCH(BL$3,Команды!$A$2:$A$7500,0),$E50+2)=Команды!$AJ$8,TRUE,FALSE),IF(INDEX(Команды!$A$2:$AN$7500,MATCH(BL$3,Команды!$A$2:$A$7500,0),$E50+2)=Команды!$AJ$9,TRUE,FALSE),IF(INDEX(Команды!$A$2:$AN$7500,MATCH(BL$3,Команды!$A$2:$A$7500,0),$E50+2)=Команды!$AJ$10,TRUE,FALSE),IF(INDEX(Команды!$A$2:$AN$7500,MATCH(BL$3,Команды!$A$2:$A$7500,0),$E50+2)=Команды!$AJ$11,TRUE,FALSE),IF(INDEX(Команды!$A$2:$AN$7500,MATCH(BL$3,Команды!$A$2:$A$7500,0),$E50+2)=Команды!$AJ$12,TRUE,FALSE),IF(INDEX(Команды!$A$2:$AN$7500,MATCH(BL$3,Команды!$A$2:$A$7500,0),$E50+2)=Команды!$AJ$13,TRUE,FALSE),IF(INDEX(Команды!$A$2:$AN$7500,MATCH(BL$3,Команды!$A$2:$A$7500,0),$E50+2)=Команды!$AJ$14,TRUE,FALSE),IF(INDEX(Команды!$A$2:$AN$7500,MATCH(BL$3,Команды!$A$2:$A$7500,0),$E50+2)=Команды!$AJ$15,TRUE,FALSE),IF(INDEX(Команды!$A$2:$AN$7500,MATCH(BL$3,Команды!$A$2:$A$7500,0),$E50+2)=Команды!$AJ$16,TRUE,FALSE),,IF(INDEX(Команды!$A$2:$AN$7500,MATCH(BL$3,Команды!$A$2:$A$7500,0),$E50+2)=Команды!$AJ$17,TRUE,FALSE),,IF(INDEX(Команды!$A$2:$AN$7500,MATCH(BL$3,Команды!$A$2:$A$7500,0),$E50+2)=Команды!$AJ$18,TRUE,FALSE),,IF(INDEX(Команды!$A$2:$AN$7500,MATCH(BL$3,Команды!$A$2:$A$7500,0),$E50+2)=Команды!$AJ$19,TRUE,FALSE)),INDEX(Команды!$AJ$2:$AK$19,MATCH(INDEX(Команды!$A$2:$AN$7500,MATCH(BL$3,Команды!$A$2:$A$7500,0),$E50+2),Команды!$AJ$2:$AJ$19,0),2),0)</f>
        <v>0.45833333333333331</v>
      </c>
      <c r="BM50" s="175">
        <f>IF(OR(IF(INDEX(Команды!$A$2:$AN$7500,MATCH(BL$3,Команды!$A$2:$A$7500,0),$E50+2)=Команды!$AJ$2,TRUE,FALSE),IF(INDEX(Команды!$A$2:$AN$7500,MATCH(BL$3,Команды!$A$2:$A$7500,0),$E50+2)=Команды!$AJ$3,TRUE,FALSE),IF(INDEX(Команды!$A$2:$AN$7500,MATCH(BL$3,Команды!$A$2:$A$7500,0),$E50+2)=Команды!$AJ$4,TRUE,FALSE),IF(INDEX(Команды!$A$2:$AN$7500,MATCH(BL$3,Команды!$A$2:$A$7500,0),$E50+2)=Команды!$AJ$5,TRUE,FALSE),IF(INDEX(Команды!$A$2:$AN$7500,MATCH(BL$3,Команды!$A$2:$A$7500,0),$E50+2)=Команды!$AJ$6,TRUE,FALSE),IF(INDEX(Команды!$A$2:$AN$7500,MATCH(BL$3,Команды!$A$2:$A$7500,0),$E50+2)=Команды!$AJ$7,TRUE,FALSE),IF(INDEX(Команды!$A$2:$AN$7500,MATCH(BL$3,Команды!$A$2:$A$7500,0),$E50+2)=Команды!$AJ$8,TRUE,FALSE),IF(INDEX(Команды!$A$2:$AN$7500,MATCH(BL$3,Команды!$A$2:$A$7500,0),$E50+2)=Команды!$AJ$9,TRUE,FALSE),IF(INDEX(Команды!$A$2:$AN$7500,MATCH(BL$3,Команды!$A$2:$A$7500,0),$E50+2)=Команды!$AJ$10,TRUE,FALSE),IF(INDEX(Команды!$A$2:$AN$7500,MATCH(BL$3,Команды!$A$2:$A$7500,0),$E50+2)=Команды!$AJ$11,TRUE,FALSE),IF(INDEX(Команды!$A$2:$AN$7500,MATCH(BL$3,Команды!$A$2:$A$7500,0),$E50+2)=Команды!$AJ$12,TRUE,FALSE),IF(INDEX(Команды!$A$2:$AN$7500,MATCH(BL$3,Команды!$A$2:$A$7500,0),$E50+2)=Команды!$AJ$13,TRUE,FALSE),IF(INDEX(Команды!$A$2:$AN$7500,MATCH(BL$3,Команды!$A$2:$A$7500,0),$E50+2)=Команды!$AJ$14,TRUE,FALSE),IF(INDEX(Команды!$A$2:$AN$7500,MATCH(BL$3,Команды!$A$2:$A$7500,0),$E50+2)=Команды!$AJ$15,TRUE,FALSE),IF(INDEX(Команды!$A$2:$AN$7500,MATCH(BL$3,Команды!$A$2:$A$7500,0),$E50+2)=Команды!$AJ$16,TRUE,FALSE),IF(INDEX(Команды!$A$2:$AN$7500,MATCH(BL$3,Команды!$A$2:$A$7500,0),$E50+2)=Команды!$AJ$17,TRUE,FALSE),IF(INDEX(Команды!$A$2:$AN$7500,MATCH(BL$3,Команды!$A$2:$A$7500,0),$E50+2)=Команды!$AJ$18,TRUE,FALSE),IF(INDEX(Команды!$A$2:$AN$7500,MATCH(BL$3,Команды!$A$2:$A$7500,0),$E50+2)=Команды!$AJ$19,TRUE,FALSE)),INDEX(Команды!$AJ$2:$AL$19,MATCH(INDEX(Команды!$A$2:$AN$7500,MATCH(BL$3,Команды!$A$2:$A$7500,0),$E50+2),Команды!$AJ$2:$AJ$19,0),3),0)</f>
        <v>0.83333333333333337</v>
      </c>
      <c r="BN50" s="342"/>
      <c r="BO50" s="174">
        <f>IF(OR(IF(INDEX(Команды!$A$2:$AN$7500,MATCH(BO$3,Команды!$A$2:$A$7500,0),$E50+2)=Команды!$AJ$2,TRUE,FALSE),IF(INDEX(Команды!$A$2:$AN$7500,MATCH(BO$3,Команды!$A$2:$A$7500,0),$E50+2)=Команды!$AJ$3,TRUE,FALSE),IF(INDEX(Команды!$A$2:$AN$7500,MATCH(BO$3,Команды!$A$2:$A$7500,0),$E50+2)=Команды!$AJ$4,TRUE,FALSE),IF(INDEX(Команды!$A$2:$AN$7500,MATCH(BO$3,Команды!$A$2:$A$7500,0),$E50+2)=Команды!$AJ$5,TRUE,FALSE),IF(INDEX(Команды!$A$2:$AN$7500,MATCH(BO$3,Команды!$A$2:$A$7500,0),$E50+2)=Команды!$AJ$6,TRUE,FALSE),IF(INDEX(Команды!$A$2:$AN$7500,MATCH(BO$3,Команды!$A$2:$A$7500,0),$E50+2)=Команды!$AJ$7,TRUE,FALSE),IF(INDEX(Команды!$A$2:$AN$7500,MATCH(BO$3,Команды!$A$2:$A$7500,0),$E50+2)=Команды!$AJ$8,TRUE,FALSE),IF(INDEX(Команды!$A$2:$AN$7500,MATCH(BO$3,Команды!$A$2:$A$7500,0),$E50+2)=Команды!$AJ$9,TRUE,FALSE),IF(INDEX(Команды!$A$2:$AN$7500,MATCH(BO$3,Команды!$A$2:$A$7500,0),$E50+2)=Команды!$AJ$10,TRUE,FALSE),IF(INDEX(Команды!$A$2:$AN$7500,MATCH(BO$3,Команды!$A$2:$A$7500,0),$E50+2)=Команды!$AJ$11,TRUE,FALSE),IF(INDEX(Команды!$A$2:$AN$7500,MATCH(BO$3,Команды!$A$2:$A$7500,0),$E50+2)=Команды!$AJ$12,TRUE,FALSE),IF(INDEX(Команды!$A$2:$AN$7500,MATCH(BO$3,Команды!$A$2:$A$7500,0),$E50+2)=Команды!$AJ$13,TRUE,FALSE),IF(INDEX(Команды!$A$2:$AN$7500,MATCH(BO$3,Команды!$A$2:$A$7500,0),$E50+2)=Команды!$AJ$14,TRUE,FALSE),IF(INDEX(Команды!$A$2:$AN$7500,MATCH(BO$3,Команды!$A$2:$A$7500,0),$E50+2)=Команды!$AJ$15,TRUE,FALSE),IF(INDEX(Команды!$A$2:$AN$7500,MATCH(BO$3,Команды!$A$2:$A$7500,0),$E50+2)=Команды!$AJ$16,TRUE,FALSE),,IF(INDEX(Команды!$A$2:$AN$7500,MATCH(BO$3,Команды!$A$2:$A$7500,0),$E50+2)=Команды!$AJ$17,TRUE,FALSE),,IF(INDEX(Команды!$A$2:$AN$7500,MATCH(BO$3,Команды!$A$2:$A$7500,0),$E50+2)=Команды!$AJ$18,TRUE,FALSE),,IF(INDEX(Команды!$A$2:$AN$7500,MATCH(BO$3,Команды!$A$2:$A$7500,0),$E50+2)=Команды!$AJ$19,TRUE,FALSE)),INDEX(Команды!$AJ$2:$AK$19,MATCH(INDEX(Команды!$A$2:$AN$7500,MATCH(BO$3,Команды!$A$2:$A$7500,0),$E50+2),Команды!$AJ$2:$AJ$19,0),2),0)</f>
        <v>0.5</v>
      </c>
      <c r="BP50" s="175">
        <f>IF(OR(IF(INDEX(Команды!$A$2:$AN$7500,MATCH(BO$3,Команды!$A$2:$A$7500,0),$E50+2)=Команды!$AJ$2,TRUE,FALSE),IF(INDEX(Команды!$A$2:$AN$7500,MATCH(BO$3,Команды!$A$2:$A$7500,0),$E50+2)=Команды!$AJ$3,TRUE,FALSE),IF(INDEX(Команды!$A$2:$AN$7500,MATCH(BO$3,Команды!$A$2:$A$7500,0),$E50+2)=Команды!$AJ$4,TRUE,FALSE),IF(INDEX(Команды!$A$2:$AN$7500,MATCH(BO$3,Команды!$A$2:$A$7500,0),$E50+2)=Команды!$AJ$5,TRUE,FALSE),IF(INDEX(Команды!$A$2:$AN$7500,MATCH(BO$3,Команды!$A$2:$A$7500,0),$E50+2)=Команды!$AJ$6,TRUE,FALSE),IF(INDEX(Команды!$A$2:$AN$7500,MATCH(BO$3,Команды!$A$2:$A$7500,0),$E50+2)=Команды!$AJ$7,TRUE,FALSE),IF(INDEX(Команды!$A$2:$AN$7500,MATCH(BO$3,Команды!$A$2:$A$7500,0),$E50+2)=Команды!$AJ$8,TRUE,FALSE),IF(INDEX(Команды!$A$2:$AN$7500,MATCH(BO$3,Команды!$A$2:$A$7500,0),$E50+2)=Команды!$AJ$9,TRUE,FALSE),IF(INDEX(Команды!$A$2:$AN$7500,MATCH(BO$3,Команды!$A$2:$A$7500,0),$E50+2)=Команды!$AJ$10,TRUE,FALSE),IF(INDEX(Команды!$A$2:$AN$7500,MATCH(BO$3,Команды!$A$2:$A$7500,0),$E50+2)=Команды!$AJ$11,TRUE,FALSE),IF(INDEX(Команды!$A$2:$AN$7500,MATCH(BO$3,Команды!$A$2:$A$7500,0),$E50+2)=Команды!$AJ$12,TRUE,FALSE),IF(INDEX(Команды!$A$2:$AN$7500,MATCH(BO$3,Команды!$A$2:$A$7500,0),$E50+2)=Команды!$AJ$13,TRUE,FALSE),IF(INDEX(Команды!$A$2:$AN$7500,MATCH(BO$3,Команды!$A$2:$A$7500,0),$E50+2)=Команды!$AJ$14,TRUE,FALSE),IF(INDEX(Команды!$A$2:$AN$7500,MATCH(BO$3,Команды!$A$2:$A$7500,0),$E50+2)=Команды!$AJ$15,TRUE,FALSE),IF(INDEX(Команды!$A$2:$AN$7500,MATCH(BO$3,Команды!$A$2:$A$7500,0),$E50+2)=Команды!$AJ$16,TRUE,FALSE),IF(INDEX(Команды!$A$2:$AN$7500,MATCH(BO$3,Команды!$A$2:$A$7500,0),$E50+2)=Команды!$AJ$17,TRUE,FALSE),IF(INDEX(Команды!$A$2:$AN$7500,MATCH(BO$3,Команды!$A$2:$A$7500,0),$E50+2)=Команды!$AJ$18,TRUE,FALSE),IF(INDEX(Команды!$A$2:$AN$7500,MATCH(BO$3,Команды!$A$2:$A$7500,0),$E50+2)=Команды!$AJ$19,TRUE,FALSE)),INDEX(Команды!$AJ$2:$AL$19,MATCH(INDEX(Команды!$A$2:$AN$7500,MATCH(BO$3,Команды!$A$2:$A$7500,0),$E50+2),Команды!$AJ$2:$AJ$19,0),3),0)</f>
        <v>0.875</v>
      </c>
      <c r="BQ50" s="342"/>
      <c r="BR50" s="174">
        <f>IF(OR(IF(INDEX(Команды!$A$2:$AN$7500,MATCH(BR$3,Команды!$A$2:$A$7500,0),$E50+2)=Команды!$AJ$2,TRUE,FALSE),IF(INDEX(Команды!$A$2:$AN$7500,MATCH(BR$3,Команды!$A$2:$A$7500,0),$E50+2)=Команды!$AJ$3,TRUE,FALSE),IF(INDEX(Команды!$A$2:$AN$7500,MATCH(BR$3,Команды!$A$2:$A$7500,0),$E50+2)=Команды!$AJ$4,TRUE,FALSE),IF(INDEX(Команды!$A$2:$AN$7500,MATCH(BR$3,Команды!$A$2:$A$7500,0),$E50+2)=Команды!$AJ$5,TRUE,FALSE),IF(INDEX(Команды!$A$2:$AN$7500,MATCH(BR$3,Команды!$A$2:$A$7500,0),$E50+2)=Команды!$AJ$6,TRUE,FALSE),IF(INDEX(Команды!$A$2:$AN$7500,MATCH(BR$3,Команды!$A$2:$A$7500,0),$E50+2)=Команды!$AJ$7,TRUE,FALSE),IF(INDEX(Команды!$A$2:$AN$7500,MATCH(BR$3,Команды!$A$2:$A$7500,0),$E50+2)=Команды!$AJ$8,TRUE,FALSE),IF(INDEX(Команды!$A$2:$AN$7500,MATCH(BR$3,Команды!$A$2:$A$7500,0),$E50+2)=Команды!$AJ$9,TRUE,FALSE),IF(INDEX(Команды!$A$2:$AN$7500,MATCH(BR$3,Команды!$A$2:$A$7500,0),$E50+2)=Команды!$AJ$10,TRUE,FALSE),IF(INDEX(Команды!$A$2:$AN$7500,MATCH(BR$3,Команды!$A$2:$A$7500,0),$E50+2)=Команды!$AJ$11,TRUE,FALSE),IF(INDEX(Команды!$A$2:$AN$7500,MATCH(BR$3,Команды!$A$2:$A$7500,0),$E50+2)=Команды!$AJ$12,TRUE,FALSE),IF(INDEX(Команды!$A$2:$AN$7500,MATCH(BR$3,Команды!$A$2:$A$7500,0),$E50+2)=Команды!$AJ$13,TRUE,FALSE),IF(INDEX(Команды!$A$2:$AN$7500,MATCH(BR$3,Команды!$A$2:$A$7500,0),$E50+2)=Команды!$AJ$14,TRUE,FALSE),IF(INDEX(Команды!$A$2:$AN$7500,MATCH(BR$3,Команды!$A$2:$A$7500,0),$E50+2)=Команды!$AJ$15,TRUE,FALSE),IF(INDEX(Команды!$A$2:$AN$7500,MATCH(BR$3,Команды!$A$2:$A$7500,0),$E50+2)=Команды!$AJ$16,TRUE,FALSE),,IF(INDEX(Команды!$A$2:$AN$7500,MATCH(BR$3,Команды!$A$2:$A$7500,0),$E50+2)=Команды!$AJ$17,TRUE,FALSE),,IF(INDEX(Команды!$A$2:$AN$7500,MATCH(BR$3,Команды!$A$2:$A$7500,0),$E50+2)=Команды!$AJ$18,TRUE,FALSE),,IF(INDEX(Команды!$A$2:$AN$7500,MATCH(BR$3,Команды!$A$2:$A$7500,0),$E50+2)=Команды!$AJ$19,TRUE,FALSE)),INDEX(Команды!$AJ$2:$AK$19,MATCH(INDEX(Команды!$A$2:$AN$7500,MATCH(BR$3,Команды!$A$2:$A$7500,0),$E50+2),Команды!$AJ$2:$AJ$19,0),2),0)</f>
        <v>0.5</v>
      </c>
      <c r="BS50" s="175">
        <f>IF(OR(IF(INDEX(Команды!$A$2:$AN$7500,MATCH(BR$3,Команды!$A$2:$A$7500,0),$E50+2)=Команды!$AJ$2,TRUE,FALSE),IF(INDEX(Команды!$A$2:$AN$7500,MATCH(BR$3,Команды!$A$2:$A$7500,0),$E50+2)=Команды!$AJ$3,TRUE,FALSE),IF(INDEX(Команды!$A$2:$AN$7500,MATCH(BR$3,Команды!$A$2:$A$7500,0),$E50+2)=Команды!$AJ$4,TRUE,FALSE),IF(INDEX(Команды!$A$2:$AN$7500,MATCH(BR$3,Команды!$A$2:$A$7500,0),$E50+2)=Команды!$AJ$5,TRUE,FALSE),IF(INDEX(Команды!$A$2:$AN$7500,MATCH(BR$3,Команды!$A$2:$A$7500,0),$E50+2)=Команды!$AJ$6,TRUE,FALSE),IF(INDEX(Команды!$A$2:$AN$7500,MATCH(BR$3,Команды!$A$2:$A$7500,0),$E50+2)=Команды!$AJ$7,TRUE,FALSE),IF(INDEX(Команды!$A$2:$AN$7500,MATCH(BR$3,Команды!$A$2:$A$7500,0),$E50+2)=Команды!$AJ$8,TRUE,FALSE),IF(INDEX(Команды!$A$2:$AN$7500,MATCH(BR$3,Команды!$A$2:$A$7500,0),$E50+2)=Команды!$AJ$9,TRUE,FALSE),IF(INDEX(Команды!$A$2:$AN$7500,MATCH(BR$3,Команды!$A$2:$A$7500,0),$E50+2)=Команды!$AJ$10,TRUE,FALSE),IF(INDEX(Команды!$A$2:$AN$7500,MATCH(BR$3,Команды!$A$2:$A$7500,0),$E50+2)=Команды!$AJ$11,TRUE,FALSE),IF(INDEX(Команды!$A$2:$AN$7500,MATCH(BR$3,Команды!$A$2:$A$7500,0),$E50+2)=Команды!$AJ$12,TRUE,FALSE),IF(INDEX(Команды!$A$2:$AN$7500,MATCH(BR$3,Команды!$A$2:$A$7500,0),$E50+2)=Команды!$AJ$13,TRUE,FALSE),IF(INDEX(Команды!$A$2:$AN$7500,MATCH(BR$3,Команды!$A$2:$A$7500,0),$E50+2)=Команды!$AJ$14,TRUE,FALSE),IF(INDEX(Команды!$A$2:$AN$7500,MATCH(BR$3,Команды!$A$2:$A$7500,0),$E50+2)=Команды!$AJ$15,TRUE,FALSE),IF(INDEX(Команды!$A$2:$AN$7500,MATCH(BR$3,Команды!$A$2:$A$7500,0),$E50+2)=Команды!$AJ$16,TRUE,FALSE),IF(INDEX(Команды!$A$2:$AN$7500,MATCH(BR$3,Команды!$A$2:$A$7500,0),$E50+2)=Команды!$AJ$17,TRUE,FALSE),IF(INDEX(Команды!$A$2:$AN$7500,MATCH(BR$3,Команды!$A$2:$A$7500,0),$E50+2)=Команды!$AJ$18,TRUE,FALSE),IF(INDEX(Команды!$A$2:$AN$7500,MATCH(BR$3,Команды!$A$2:$A$7500,0),$E50+2)=Команды!$AJ$19,TRUE,FALSE)),INDEX(Команды!$AJ$2:$AL$19,MATCH(INDEX(Команды!$A$2:$AN$7500,MATCH(BR$3,Команды!$A$2:$A$7500,0),$E50+2),Команды!$AJ$2:$AJ$19,0),3),0)</f>
        <v>0.875</v>
      </c>
      <c r="BT50" s="342"/>
      <c r="BU50" s="174" t="str">
        <f>IF(OR(IF(INDEX(Команды!$A$2:$AN$7500,MATCH(BU$3,Команды!$A$2:$A$7500,0),$E50+2)=Команды!$AJ$2,TRUE,FALSE),IF(INDEX(Команды!$A$2:$AN$7500,MATCH(BU$3,Команды!$A$2:$A$7500,0),$E50+2)=Команды!$AJ$3,TRUE,FALSE),IF(INDEX(Команды!$A$2:$AN$7500,MATCH(BU$3,Команды!$A$2:$A$7500,0),$E50+2)=Команды!$AJ$4,TRUE,FALSE),IF(INDEX(Команды!$A$2:$AN$7500,MATCH(BU$3,Команды!$A$2:$A$7500,0),$E50+2)=Команды!$AJ$5,TRUE,FALSE),IF(INDEX(Команды!$A$2:$AN$7500,MATCH(BU$3,Команды!$A$2:$A$7500,0),$E50+2)=Команды!$AJ$6,TRUE,FALSE),IF(INDEX(Команды!$A$2:$AN$7500,MATCH(BU$3,Команды!$A$2:$A$7500,0),$E50+2)=Команды!$AJ$7,TRUE,FALSE),IF(INDEX(Команды!$A$2:$AN$7500,MATCH(BU$3,Команды!$A$2:$A$7500,0),$E50+2)=Команды!$AJ$8,TRUE,FALSE),IF(INDEX(Команды!$A$2:$AN$7500,MATCH(BU$3,Команды!$A$2:$A$7500,0),$E50+2)=Команды!$AJ$9,TRUE,FALSE),IF(INDEX(Команды!$A$2:$AN$7500,MATCH(BU$3,Команды!$A$2:$A$7500,0),$E50+2)=Команды!$AJ$10,TRUE,FALSE),IF(INDEX(Команды!$A$2:$AN$7500,MATCH(BU$3,Команды!$A$2:$A$7500,0),$E50+2)=Команды!$AJ$11,TRUE,FALSE),IF(INDEX(Команды!$A$2:$AN$7500,MATCH(BU$3,Команды!$A$2:$A$7500,0),$E50+2)=Команды!$AJ$12,TRUE,FALSE),IF(INDEX(Команды!$A$2:$AN$7500,MATCH(BU$3,Команды!$A$2:$A$7500,0),$E50+2)=Команды!$AJ$13,TRUE,FALSE),IF(INDEX(Команды!$A$2:$AN$7500,MATCH(BU$3,Команды!$A$2:$A$7500,0),$E50+2)=Команды!$AJ$14,TRUE,FALSE),IF(INDEX(Команды!$A$2:$AN$7500,MATCH(BU$3,Команды!$A$2:$A$7500,0),$E50+2)=Команды!$AJ$15,TRUE,FALSE),IF(INDEX(Команды!$A$2:$AN$7500,MATCH(BU$3,Команды!$A$2:$A$7500,0),$E50+2)=Команды!$AJ$16,TRUE,FALSE),,IF(INDEX(Команды!$A$2:$AN$7500,MATCH(BU$3,Команды!$A$2:$A$7500,0),$E50+2)=Команды!$AJ$17,TRUE,FALSE),,IF(INDEX(Команды!$A$2:$AN$7500,MATCH(BU$3,Команды!$A$2:$A$7500,0),$E50+2)=Команды!$AJ$18,TRUE,FALSE),,IF(INDEX(Команды!$A$2:$AN$7500,MATCH(BU$3,Команды!$A$2:$A$7500,0),$E50+2)=Команды!$AJ$19,TRUE,FALSE)),INDEX(Команды!$AJ$2:$AK$19,MATCH(INDEX(Команды!$A$2:$AN$7500,MATCH(BU$3,Команды!$A$2:$A$7500,0),$E50+2),Команды!$AJ$2:$AJ$19,0),2),0)</f>
        <v>В</v>
      </c>
      <c r="BV50" s="175" t="str">
        <f>IF(OR(IF(INDEX(Команды!$A$2:$AN$7500,MATCH(BU$3,Команды!$A$2:$A$7500,0),$E50+2)=Команды!$AJ$2,TRUE,FALSE),IF(INDEX(Команды!$A$2:$AN$7500,MATCH(BU$3,Команды!$A$2:$A$7500,0),$E50+2)=Команды!$AJ$3,TRUE,FALSE),IF(INDEX(Команды!$A$2:$AN$7500,MATCH(BU$3,Команды!$A$2:$A$7500,0),$E50+2)=Команды!$AJ$4,TRUE,FALSE),IF(INDEX(Команды!$A$2:$AN$7500,MATCH(BU$3,Команды!$A$2:$A$7500,0),$E50+2)=Команды!$AJ$5,TRUE,FALSE),IF(INDEX(Команды!$A$2:$AN$7500,MATCH(BU$3,Команды!$A$2:$A$7500,0),$E50+2)=Команды!$AJ$6,TRUE,FALSE),IF(INDEX(Команды!$A$2:$AN$7500,MATCH(BU$3,Команды!$A$2:$A$7500,0),$E50+2)=Команды!$AJ$7,TRUE,FALSE),IF(INDEX(Команды!$A$2:$AN$7500,MATCH(BU$3,Команды!$A$2:$A$7500,0),$E50+2)=Команды!$AJ$8,TRUE,FALSE),IF(INDEX(Команды!$A$2:$AN$7500,MATCH(BU$3,Команды!$A$2:$A$7500,0),$E50+2)=Команды!$AJ$9,TRUE,FALSE),IF(INDEX(Команды!$A$2:$AN$7500,MATCH(BU$3,Команды!$A$2:$A$7500,0),$E50+2)=Команды!$AJ$10,TRUE,FALSE),IF(INDEX(Команды!$A$2:$AN$7500,MATCH(BU$3,Команды!$A$2:$A$7500,0),$E50+2)=Команды!$AJ$11,TRUE,FALSE),IF(INDEX(Команды!$A$2:$AN$7500,MATCH(BU$3,Команды!$A$2:$A$7500,0),$E50+2)=Команды!$AJ$12,TRUE,FALSE),IF(INDEX(Команды!$A$2:$AN$7500,MATCH(BU$3,Команды!$A$2:$A$7500,0),$E50+2)=Команды!$AJ$13,TRUE,FALSE),IF(INDEX(Команды!$A$2:$AN$7500,MATCH(BU$3,Команды!$A$2:$A$7500,0),$E50+2)=Команды!$AJ$14,TRUE,FALSE),IF(INDEX(Команды!$A$2:$AN$7500,MATCH(BU$3,Команды!$A$2:$A$7500,0),$E50+2)=Команды!$AJ$15,TRUE,FALSE),IF(INDEX(Команды!$A$2:$AN$7500,MATCH(BU$3,Команды!$A$2:$A$7500,0),$E50+2)=Команды!$AJ$16,TRUE,FALSE),IF(INDEX(Команды!$A$2:$AN$7500,MATCH(BU$3,Команды!$A$2:$A$7500,0),$E50+2)=Команды!$AJ$17,TRUE,FALSE),IF(INDEX(Команды!$A$2:$AN$7500,MATCH(BU$3,Команды!$A$2:$A$7500,0),$E50+2)=Команды!$AJ$18,TRUE,FALSE),IF(INDEX(Команды!$A$2:$AN$7500,MATCH(BU$3,Команды!$A$2:$A$7500,0),$E50+2)=Команды!$AJ$19,TRUE,FALSE)),INDEX(Команды!$AJ$2:$AL$19,MATCH(INDEX(Команды!$A$2:$AN$7500,MATCH(BU$3,Команды!$A$2:$A$7500,0),$E50+2),Команды!$AJ$2:$AJ$19,0),3),0)</f>
        <v>В</v>
      </c>
      <c r="BW50" s="342"/>
      <c r="BX50" s="174" t="str">
        <f>IF(OR(IF(INDEX(Команды!$A$2:$AN$7500,MATCH(BX$3,Команды!$A$2:$A$7500,0),$E50+2)=Команды!$AJ$2,TRUE,FALSE),IF(INDEX(Команды!$A$2:$AN$7500,MATCH(BX$3,Команды!$A$2:$A$7500,0),$E50+2)=Команды!$AJ$3,TRUE,FALSE),IF(INDEX(Команды!$A$2:$AN$7500,MATCH(BX$3,Команды!$A$2:$A$7500,0),$E50+2)=Команды!$AJ$4,TRUE,FALSE),IF(INDEX(Команды!$A$2:$AN$7500,MATCH(BX$3,Команды!$A$2:$A$7500,0),$E50+2)=Команды!$AJ$5,TRUE,FALSE),IF(INDEX(Команды!$A$2:$AN$7500,MATCH(BX$3,Команды!$A$2:$A$7500,0),$E50+2)=Команды!$AJ$6,TRUE,FALSE),IF(INDEX(Команды!$A$2:$AN$7500,MATCH(BX$3,Команды!$A$2:$A$7500,0),$E50+2)=Команды!$AJ$7,TRUE,FALSE),IF(INDEX(Команды!$A$2:$AN$7500,MATCH(BX$3,Команды!$A$2:$A$7500,0),$E50+2)=Команды!$AJ$8,TRUE,FALSE),IF(INDEX(Команды!$A$2:$AN$7500,MATCH(BX$3,Команды!$A$2:$A$7500,0),$E50+2)=Команды!$AJ$9,TRUE,FALSE),IF(INDEX(Команды!$A$2:$AN$7500,MATCH(BX$3,Команды!$A$2:$A$7500,0),$E50+2)=Команды!$AJ$10,TRUE,FALSE),IF(INDEX(Команды!$A$2:$AN$7500,MATCH(BX$3,Команды!$A$2:$A$7500,0),$E50+2)=Команды!$AJ$11,TRUE,FALSE),IF(INDEX(Команды!$A$2:$AN$7500,MATCH(BX$3,Команды!$A$2:$A$7500,0),$E50+2)=Команды!$AJ$12,TRUE,FALSE),IF(INDEX(Команды!$A$2:$AN$7500,MATCH(BX$3,Команды!$A$2:$A$7500,0),$E50+2)=Команды!$AJ$13,TRUE,FALSE),IF(INDEX(Команды!$A$2:$AN$7500,MATCH(BX$3,Команды!$A$2:$A$7500,0),$E50+2)=Команды!$AJ$14,TRUE,FALSE),IF(INDEX(Команды!$A$2:$AN$7500,MATCH(BX$3,Команды!$A$2:$A$7500,0),$E50+2)=Команды!$AJ$15,TRUE,FALSE),IF(INDEX(Команды!$A$2:$AN$7500,MATCH(BX$3,Команды!$A$2:$A$7500,0),$E50+2)=Команды!$AJ$16,TRUE,FALSE),,IF(INDEX(Команды!$A$2:$AN$7500,MATCH(BX$3,Команды!$A$2:$A$7500,0),$E50+2)=Команды!$AJ$17,TRUE,FALSE),,IF(INDEX(Команды!$A$2:$AN$7500,MATCH(BX$3,Команды!$A$2:$A$7500,0),$E50+2)=Команды!$AJ$18,TRUE,FALSE),,IF(INDEX(Команды!$A$2:$AN$7500,MATCH(BX$3,Команды!$A$2:$A$7500,0),$E50+2)=Команды!$AJ$19,TRUE,FALSE)),INDEX(Команды!$AJ$2:$AK$19,MATCH(INDEX(Команды!$A$2:$AN$7500,MATCH(BX$3,Команды!$A$2:$A$7500,0),$E50+2),Команды!$AJ$2:$AJ$19,0),2),0)</f>
        <v>В</v>
      </c>
      <c r="BY50" s="175" t="str">
        <f>IF(OR(IF(INDEX(Команды!$A$2:$AN$7500,MATCH(BX$3,Команды!$A$2:$A$7500,0),$E50+2)=Команды!$AJ$2,TRUE,FALSE),IF(INDEX(Команды!$A$2:$AN$7500,MATCH(BX$3,Команды!$A$2:$A$7500,0),$E50+2)=Команды!$AJ$3,TRUE,FALSE),IF(INDEX(Команды!$A$2:$AN$7500,MATCH(BX$3,Команды!$A$2:$A$7500,0),$E50+2)=Команды!$AJ$4,TRUE,FALSE),IF(INDEX(Команды!$A$2:$AN$7500,MATCH(BX$3,Команды!$A$2:$A$7500,0),$E50+2)=Команды!$AJ$5,TRUE,FALSE),IF(INDEX(Команды!$A$2:$AN$7500,MATCH(BX$3,Команды!$A$2:$A$7500,0),$E50+2)=Команды!$AJ$6,TRUE,FALSE),IF(INDEX(Команды!$A$2:$AN$7500,MATCH(BX$3,Команды!$A$2:$A$7500,0),$E50+2)=Команды!$AJ$7,TRUE,FALSE),IF(INDEX(Команды!$A$2:$AN$7500,MATCH(BX$3,Команды!$A$2:$A$7500,0),$E50+2)=Команды!$AJ$8,TRUE,FALSE),IF(INDEX(Команды!$A$2:$AN$7500,MATCH(BX$3,Команды!$A$2:$A$7500,0),$E50+2)=Команды!$AJ$9,TRUE,FALSE),IF(INDEX(Команды!$A$2:$AN$7500,MATCH(BX$3,Команды!$A$2:$A$7500,0),$E50+2)=Команды!$AJ$10,TRUE,FALSE),IF(INDEX(Команды!$A$2:$AN$7500,MATCH(BX$3,Команды!$A$2:$A$7500,0),$E50+2)=Команды!$AJ$11,TRUE,FALSE),IF(INDEX(Команды!$A$2:$AN$7500,MATCH(BX$3,Команды!$A$2:$A$7500,0),$E50+2)=Команды!$AJ$12,TRUE,FALSE),IF(INDEX(Команды!$A$2:$AN$7500,MATCH(BX$3,Команды!$A$2:$A$7500,0),$E50+2)=Команды!$AJ$13,TRUE,FALSE),IF(INDEX(Команды!$A$2:$AN$7500,MATCH(BX$3,Команды!$A$2:$A$7500,0),$E50+2)=Команды!$AJ$14,TRUE,FALSE),IF(INDEX(Команды!$A$2:$AN$7500,MATCH(BX$3,Команды!$A$2:$A$7500,0),$E50+2)=Команды!$AJ$15,TRUE,FALSE),IF(INDEX(Команды!$A$2:$AN$7500,MATCH(BX$3,Команды!$A$2:$A$7500,0),$E50+2)=Команды!$AJ$16,TRUE,FALSE),IF(INDEX(Команды!$A$2:$AN$7500,MATCH(BX$3,Команды!$A$2:$A$7500,0),$E50+2)=Команды!$AJ$17,TRUE,FALSE),IF(INDEX(Команды!$A$2:$AN$7500,MATCH(BX$3,Команды!$A$2:$A$7500,0),$E50+2)=Команды!$AJ$18,TRUE,FALSE),IF(INDEX(Команды!$A$2:$AN$7500,MATCH(BX$3,Команды!$A$2:$A$7500,0),$E50+2)=Команды!$AJ$19,TRUE,FALSE)),INDEX(Команды!$AJ$2:$AL$19,MATCH(INDEX(Команды!$A$2:$AN$7500,MATCH(BX$3,Команды!$A$2:$A$7500,0),$E50+2),Команды!$AJ$2:$AJ$19,0),3),0)</f>
        <v>В</v>
      </c>
      <c r="BZ50" s="342"/>
      <c r="CA50" s="174">
        <f>IF(OR(IF(INDEX(Команды!$A$2:$AN$7500,MATCH(CA$3,Команды!$A$2:$A$7500,0),$E50+2)=Команды!$AJ$2,TRUE,FALSE),IF(INDEX(Команды!$A$2:$AN$7500,MATCH(CA$3,Команды!$A$2:$A$7500,0),$E50+2)=Команды!$AJ$3,TRUE,FALSE),IF(INDEX(Команды!$A$2:$AN$7500,MATCH(CA$3,Команды!$A$2:$A$7500,0),$E50+2)=Команды!$AJ$4,TRUE,FALSE),IF(INDEX(Команды!$A$2:$AN$7500,MATCH(CA$3,Команды!$A$2:$A$7500,0),$E50+2)=Команды!$AJ$5,TRUE,FALSE),IF(INDEX(Команды!$A$2:$AN$7500,MATCH(CA$3,Команды!$A$2:$A$7500,0),$E50+2)=Команды!$AJ$6,TRUE,FALSE),IF(INDEX(Команды!$A$2:$AN$7500,MATCH(CA$3,Команды!$A$2:$A$7500,0),$E50+2)=Команды!$AJ$7,TRUE,FALSE),IF(INDEX(Команды!$A$2:$AN$7500,MATCH(CA$3,Команды!$A$2:$A$7500,0),$E50+2)=Команды!$AJ$8,TRUE,FALSE),IF(INDEX(Команды!$A$2:$AN$7500,MATCH(CA$3,Команды!$A$2:$A$7500,0),$E50+2)=Команды!$AJ$9,TRUE,FALSE),IF(INDEX(Команды!$A$2:$AN$7500,MATCH(CA$3,Команды!$A$2:$A$7500,0),$E50+2)=Команды!$AJ$10,TRUE,FALSE),IF(INDEX(Команды!$A$2:$AN$7500,MATCH(CA$3,Команды!$A$2:$A$7500,0),$E50+2)=Команды!$AJ$11,TRUE,FALSE),IF(INDEX(Команды!$A$2:$AN$7500,MATCH(CA$3,Команды!$A$2:$A$7500,0),$E50+2)=Команды!$AJ$12,TRUE,FALSE),IF(INDEX(Команды!$A$2:$AN$7500,MATCH(CA$3,Команды!$A$2:$A$7500,0),$E50+2)=Команды!$AJ$13,TRUE,FALSE),IF(INDEX(Команды!$A$2:$AN$7500,MATCH(CA$3,Команды!$A$2:$A$7500,0),$E50+2)=Команды!$AJ$14,TRUE,FALSE),IF(INDEX(Команды!$A$2:$AN$7500,MATCH(CA$3,Команды!$A$2:$A$7500,0),$E50+2)=Команды!$AJ$15,TRUE,FALSE),IF(INDEX(Команды!$A$2:$AN$7500,MATCH(CA$3,Команды!$A$2:$A$7500,0),$E50+2)=Команды!$AJ$16,TRUE,FALSE),,IF(INDEX(Команды!$A$2:$AN$7500,MATCH(CA$3,Команды!$A$2:$A$7500,0),$E50+2)=Команды!$AJ$17,TRUE,FALSE),,IF(INDEX(Команды!$A$2:$AN$7500,MATCH(CA$3,Команды!$A$2:$A$7500,0),$E50+2)=Команды!$AJ$18,TRUE,FALSE),,IF(INDEX(Команды!$A$2:$AN$7500,MATCH(CA$3,Команды!$A$2:$A$7500,0),$E50+2)=Команды!$AJ$19,TRUE,FALSE)),INDEX(Команды!$AJ$2:$AK$19,MATCH(INDEX(Команды!$A$2:$AN$7500,MATCH(CA$3,Команды!$A$2:$A$7500,0),$E50+2),Команды!$AJ$2:$AJ$19,0),2),0)</f>
        <v>0.28125</v>
      </c>
      <c r="CB50" s="175">
        <f>IF(OR(IF(INDEX(Команды!$A$2:$AN$7500,MATCH(CA$3,Команды!$A$2:$A$7500,0),$E50+2)=Команды!$AJ$2,TRUE,FALSE),IF(INDEX(Команды!$A$2:$AN$7500,MATCH(CA$3,Команды!$A$2:$A$7500,0),$E50+2)=Команды!$AJ$3,TRUE,FALSE),IF(INDEX(Команды!$A$2:$AN$7500,MATCH(CA$3,Команды!$A$2:$A$7500,0),$E50+2)=Команды!$AJ$4,TRUE,FALSE),IF(INDEX(Команды!$A$2:$AN$7500,MATCH(CA$3,Команды!$A$2:$A$7500,0),$E50+2)=Команды!$AJ$5,TRUE,FALSE),IF(INDEX(Команды!$A$2:$AN$7500,MATCH(CA$3,Команды!$A$2:$A$7500,0),$E50+2)=Команды!$AJ$6,TRUE,FALSE),IF(INDEX(Команды!$A$2:$AN$7500,MATCH(CA$3,Команды!$A$2:$A$7500,0),$E50+2)=Команды!$AJ$7,TRUE,FALSE),IF(INDEX(Команды!$A$2:$AN$7500,MATCH(CA$3,Команды!$A$2:$A$7500,0),$E50+2)=Команды!$AJ$8,TRUE,FALSE),IF(INDEX(Команды!$A$2:$AN$7500,MATCH(CA$3,Команды!$A$2:$A$7500,0),$E50+2)=Команды!$AJ$9,TRUE,FALSE),IF(INDEX(Команды!$A$2:$AN$7500,MATCH(CA$3,Команды!$A$2:$A$7500,0),$E50+2)=Команды!$AJ$10,TRUE,FALSE),IF(INDEX(Команды!$A$2:$AN$7500,MATCH(CA$3,Команды!$A$2:$A$7500,0),$E50+2)=Команды!$AJ$11,TRUE,FALSE),IF(INDEX(Команды!$A$2:$AN$7500,MATCH(CA$3,Команды!$A$2:$A$7500,0),$E50+2)=Команды!$AJ$12,TRUE,FALSE),IF(INDEX(Команды!$A$2:$AN$7500,MATCH(CA$3,Команды!$A$2:$A$7500,0),$E50+2)=Команды!$AJ$13,TRUE,FALSE),IF(INDEX(Команды!$A$2:$AN$7500,MATCH(CA$3,Команды!$A$2:$A$7500,0),$E50+2)=Команды!$AJ$14,TRUE,FALSE),IF(INDEX(Команды!$A$2:$AN$7500,MATCH(CA$3,Команды!$A$2:$A$7500,0),$E50+2)=Команды!$AJ$15,TRUE,FALSE),IF(INDEX(Команды!$A$2:$AN$7500,MATCH(CA$3,Команды!$A$2:$A$7500,0),$E50+2)=Команды!$AJ$16,TRUE,FALSE),IF(INDEX(Команды!$A$2:$AN$7500,MATCH(CA$3,Команды!$A$2:$A$7500,0),$E50+2)=Команды!$AJ$17,TRUE,FALSE),IF(INDEX(Команды!$A$2:$AN$7500,MATCH(CA$3,Команды!$A$2:$A$7500,0),$E50+2)=Команды!$AJ$18,TRUE,FALSE),IF(INDEX(Команды!$A$2:$AN$7500,MATCH(CA$3,Команды!$A$2:$A$7500,0),$E50+2)=Команды!$AJ$19,TRUE,FALSE)),INDEX(Команды!$AJ$2:$AL$19,MATCH(INDEX(Команды!$A$2:$AN$7500,MATCH(CA$3,Команды!$A$2:$A$7500,0),$E50+2),Команды!$AJ$2:$AJ$19,0),3),0)</f>
        <v>0.65625</v>
      </c>
      <c r="CC50" s="342"/>
      <c r="CD50" s="174">
        <f>IF(OR(IF(INDEX(Команды!$A$2:$AN$7500,MATCH(CD$3,Команды!$A$2:$A$7500,0),$E50+2)=Команды!$AJ$2,TRUE,FALSE),IF(INDEX(Команды!$A$2:$AN$7500,MATCH(CD$3,Команды!$A$2:$A$7500,0),$E50+2)=Команды!$AJ$3,TRUE,FALSE),IF(INDEX(Команды!$A$2:$AN$7500,MATCH(CD$3,Команды!$A$2:$A$7500,0),$E50+2)=Команды!$AJ$4,TRUE,FALSE),IF(INDEX(Команды!$A$2:$AN$7500,MATCH(CD$3,Команды!$A$2:$A$7500,0),$E50+2)=Команды!$AJ$5,TRUE,FALSE),IF(INDEX(Команды!$A$2:$AN$7500,MATCH(CD$3,Команды!$A$2:$A$7500,0),$E50+2)=Команды!$AJ$6,TRUE,FALSE),IF(INDEX(Команды!$A$2:$AN$7500,MATCH(CD$3,Команды!$A$2:$A$7500,0),$E50+2)=Команды!$AJ$7,TRUE,FALSE),IF(INDEX(Команды!$A$2:$AN$7500,MATCH(CD$3,Команды!$A$2:$A$7500,0),$E50+2)=Команды!$AJ$8,TRUE,FALSE),IF(INDEX(Команды!$A$2:$AN$7500,MATCH(CD$3,Команды!$A$2:$A$7500,0),$E50+2)=Команды!$AJ$9,TRUE,FALSE),IF(INDEX(Команды!$A$2:$AN$7500,MATCH(CD$3,Команды!$A$2:$A$7500,0),$E50+2)=Команды!$AJ$10,TRUE,FALSE),IF(INDEX(Команды!$A$2:$AN$7500,MATCH(CD$3,Команды!$A$2:$A$7500,0),$E50+2)=Команды!$AJ$11,TRUE,FALSE),IF(INDEX(Команды!$A$2:$AN$7500,MATCH(CD$3,Команды!$A$2:$A$7500,0),$E50+2)=Команды!$AJ$12,TRUE,FALSE),IF(INDEX(Команды!$A$2:$AN$7500,MATCH(CD$3,Команды!$A$2:$A$7500,0),$E50+2)=Команды!$AJ$13,TRUE,FALSE),IF(INDEX(Команды!$A$2:$AN$7500,MATCH(CD$3,Команды!$A$2:$A$7500,0),$E50+2)=Команды!$AJ$14,TRUE,FALSE),IF(INDEX(Команды!$A$2:$AN$7500,MATCH(CD$3,Команды!$A$2:$A$7500,0),$E50+2)=Команды!$AJ$15,TRUE,FALSE),IF(INDEX(Команды!$A$2:$AN$7500,MATCH(CD$3,Команды!$A$2:$A$7500,0),$E50+2)=Команды!$AJ$16,TRUE,FALSE),,IF(INDEX(Команды!$A$2:$AN$7500,MATCH(CD$3,Команды!$A$2:$A$7500,0),$E50+2)=Команды!$AJ$17,TRUE,FALSE),,IF(INDEX(Команды!$A$2:$AN$7500,MATCH(CD$3,Команды!$A$2:$A$7500,0),$E50+2)=Команды!$AJ$18,TRUE,FALSE),,IF(INDEX(Команды!$A$2:$AN$7500,MATCH(CD$3,Команды!$A$2:$A$7500,0),$E50+2)=Команды!$AJ$19,TRUE,FALSE)),INDEX(Команды!$AJ$2:$AK$19,MATCH(INDEX(Команды!$A$2:$AN$7500,MATCH(CD$3,Команды!$A$2:$A$7500,0),$E50+2),Команды!$AJ$2:$AJ$19,0),2),0)</f>
        <v>0.28125</v>
      </c>
      <c r="CE50" s="175">
        <f>IF(OR(IF(INDEX(Команды!$A$2:$AN$7500,MATCH(CD$3,Команды!$A$2:$A$7500,0),$E50+2)=Команды!$AJ$2,TRUE,FALSE),IF(INDEX(Команды!$A$2:$AN$7500,MATCH(CD$3,Команды!$A$2:$A$7500,0),$E50+2)=Команды!$AJ$3,TRUE,FALSE),IF(INDEX(Команды!$A$2:$AN$7500,MATCH(CD$3,Команды!$A$2:$A$7500,0),$E50+2)=Команды!$AJ$4,TRUE,FALSE),IF(INDEX(Команды!$A$2:$AN$7500,MATCH(CD$3,Команды!$A$2:$A$7500,0),$E50+2)=Команды!$AJ$5,TRUE,FALSE),IF(INDEX(Команды!$A$2:$AN$7500,MATCH(CD$3,Команды!$A$2:$A$7500,0),$E50+2)=Команды!$AJ$6,TRUE,FALSE),IF(INDEX(Команды!$A$2:$AN$7500,MATCH(CD$3,Команды!$A$2:$A$7500,0),$E50+2)=Команды!$AJ$7,TRUE,FALSE),IF(INDEX(Команды!$A$2:$AN$7500,MATCH(CD$3,Команды!$A$2:$A$7500,0),$E50+2)=Команды!$AJ$8,TRUE,FALSE),IF(INDEX(Команды!$A$2:$AN$7500,MATCH(CD$3,Команды!$A$2:$A$7500,0),$E50+2)=Команды!$AJ$9,TRUE,FALSE),IF(INDEX(Команды!$A$2:$AN$7500,MATCH(CD$3,Команды!$A$2:$A$7500,0),$E50+2)=Команды!$AJ$10,TRUE,FALSE),IF(INDEX(Команды!$A$2:$AN$7500,MATCH(CD$3,Команды!$A$2:$A$7500,0),$E50+2)=Команды!$AJ$11,TRUE,FALSE),IF(INDEX(Команды!$A$2:$AN$7500,MATCH(CD$3,Команды!$A$2:$A$7500,0),$E50+2)=Команды!$AJ$12,TRUE,FALSE),IF(INDEX(Команды!$A$2:$AN$7500,MATCH(CD$3,Команды!$A$2:$A$7500,0),$E50+2)=Команды!$AJ$13,TRUE,FALSE),IF(INDEX(Команды!$A$2:$AN$7500,MATCH(CD$3,Команды!$A$2:$A$7500,0),$E50+2)=Команды!$AJ$14,TRUE,FALSE),IF(INDEX(Команды!$A$2:$AN$7500,MATCH(CD$3,Команды!$A$2:$A$7500,0),$E50+2)=Команды!$AJ$15,TRUE,FALSE),IF(INDEX(Команды!$A$2:$AN$7500,MATCH(CD$3,Команды!$A$2:$A$7500,0),$E50+2)=Команды!$AJ$16,TRUE,FALSE),IF(INDEX(Команды!$A$2:$AN$7500,MATCH(CD$3,Команды!$A$2:$A$7500,0),$E50+2)=Команды!$AJ$17,TRUE,FALSE),IF(INDEX(Команды!$A$2:$AN$7500,MATCH(CD$3,Команды!$A$2:$A$7500,0),$E50+2)=Команды!$AJ$18,TRUE,FALSE),IF(INDEX(Команды!$A$2:$AN$7500,MATCH(CD$3,Команды!$A$2:$A$7500,0),$E50+2)=Команды!$AJ$19,TRUE,FALSE)),INDEX(Команды!$AJ$2:$AL$19,MATCH(INDEX(Команды!$A$2:$AN$7500,MATCH(CD$3,Команды!$A$2:$A$7500,0),$E50+2),Команды!$AJ$2:$AJ$19,0),3),0)</f>
        <v>0.65625</v>
      </c>
      <c r="CF50" s="342"/>
      <c r="CG50" s="174">
        <f>IF(OR(IF(INDEX(Команды!$A$2:$AN$7500,MATCH(CG$3,Команды!$A$2:$A$7500,0),$E50+2)=Команды!$AJ$2,TRUE,FALSE),IF(INDEX(Команды!$A$2:$AN$7500,MATCH(CG$3,Команды!$A$2:$A$7500,0),$E50+2)=Команды!$AJ$3,TRUE,FALSE),IF(INDEX(Команды!$A$2:$AN$7500,MATCH(CG$3,Команды!$A$2:$A$7500,0),$E50+2)=Команды!$AJ$4,TRUE,FALSE),IF(INDEX(Команды!$A$2:$AN$7500,MATCH(CG$3,Команды!$A$2:$A$7500,0),$E50+2)=Команды!$AJ$5,TRUE,FALSE),IF(INDEX(Команды!$A$2:$AN$7500,MATCH(CG$3,Команды!$A$2:$A$7500,0),$E50+2)=Команды!$AJ$6,TRUE,FALSE),IF(INDEX(Команды!$A$2:$AN$7500,MATCH(CG$3,Команды!$A$2:$A$7500,0),$E50+2)=Команды!$AJ$7,TRUE,FALSE),IF(INDEX(Команды!$A$2:$AN$7500,MATCH(CG$3,Команды!$A$2:$A$7500,0),$E50+2)=Команды!$AJ$8,TRUE,FALSE),IF(INDEX(Команды!$A$2:$AN$7500,MATCH(CG$3,Команды!$A$2:$A$7500,0),$E50+2)=Команды!$AJ$9,TRUE,FALSE),IF(INDEX(Команды!$A$2:$AN$7500,MATCH(CG$3,Команды!$A$2:$A$7500,0),$E50+2)=Команды!$AJ$10,TRUE,FALSE),IF(INDEX(Команды!$A$2:$AN$7500,MATCH(CG$3,Команды!$A$2:$A$7500,0),$E50+2)=Команды!$AJ$11,TRUE,FALSE),IF(INDEX(Команды!$A$2:$AN$7500,MATCH(CG$3,Команды!$A$2:$A$7500,0),$E50+2)=Команды!$AJ$12,TRUE,FALSE),IF(INDEX(Команды!$A$2:$AN$7500,MATCH(CG$3,Команды!$A$2:$A$7500,0),$E50+2)=Команды!$AJ$13,TRUE,FALSE),IF(INDEX(Команды!$A$2:$AN$7500,MATCH(CG$3,Команды!$A$2:$A$7500,0),$E50+2)=Команды!$AJ$14,TRUE,FALSE),IF(INDEX(Команды!$A$2:$AN$7500,MATCH(CG$3,Команды!$A$2:$A$7500,0),$E50+2)=Команды!$AJ$15,TRUE,FALSE),IF(INDEX(Команды!$A$2:$AN$7500,MATCH(CG$3,Команды!$A$2:$A$7500,0),$E50+2)=Команды!$AJ$16,TRUE,FALSE),,IF(INDEX(Команды!$A$2:$AN$7500,MATCH(CG$3,Команды!$A$2:$A$7500,0),$E50+2)=Команды!$AJ$17,TRUE,FALSE),,IF(INDEX(Команды!$A$2:$AN$7500,MATCH(CG$3,Команды!$A$2:$A$7500,0),$E50+2)=Команды!$AJ$18,TRUE,FALSE),,IF(INDEX(Команды!$A$2:$AN$7500,MATCH(CG$3,Команды!$A$2:$A$7500,0),$E50+2)=Команды!$AJ$19,TRUE,FALSE)),INDEX(Команды!$AJ$2:$AK$19,MATCH(INDEX(Команды!$A$2:$AN$7500,MATCH(CG$3,Команды!$A$2:$A$7500,0),$E50+2),Команды!$AJ$2:$AJ$19,0),2),0)</f>
        <v>0.3125</v>
      </c>
      <c r="CH50" s="175">
        <f>IF(OR(IF(INDEX(Команды!$A$2:$AN$7500,MATCH(CG$3,Команды!$A$2:$A$7500,0),$E50+2)=Команды!$AJ$2,TRUE,FALSE),IF(INDEX(Команды!$A$2:$AN$7500,MATCH(CG$3,Команды!$A$2:$A$7500,0),$E50+2)=Команды!$AJ$3,TRUE,FALSE),IF(INDEX(Команды!$A$2:$AN$7500,MATCH(CG$3,Команды!$A$2:$A$7500,0),$E50+2)=Команды!$AJ$4,TRUE,FALSE),IF(INDEX(Команды!$A$2:$AN$7500,MATCH(CG$3,Команды!$A$2:$A$7500,0),$E50+2)=Команды!$AJ$5,TRUE,FALSE),IF(INDEX(Команды!$A$2:$AN$7500,MATCH(CG$3,Команды!$A$2:$A$7500,0),$E50+2)=Команды!$AJ$6,TRUE,FALSE),IF(INDEX(Команды!$A$2:$AN$7500,MATCH(CG$3,Команды!$A$2:$A$7500,0),$E50+2)=Команды!$AJ$7,TRUE,FALSE),IF(INDEX(Команды!$A$2:$AN$7500,MATCH(CG$3,Команды!$A$2:$A$7500,0),$E50+2)=Команды!$AJ$8,TRUE,FALSE),IF(INDEX(Команды!$A$2:$AN$7500,MATCH(CG$3,Команды!$A$2:$A$7500,0),$E50+2)=Команды!$AJ$9,TRUE,FALSE),IF(INDEX(Команды!$A$2:$AN$7500,MATCH(CG$3,Команды!$A$2:$A$7500,0),$E50+2)=Команды!$AJ$10,TRUE,FALSE),IF(INDEX(Команды!$A$2:$AN$7500,MATCH(CG$3,Команды!$A$2:$A$7500,0),$E50+2)=Команды!$AJ$11,TRUE,FALSE),IF(INDEX(Команды!$A$2:$AN$7500,MATCH(CG$3,Команды!$A$2:$A$7500,0),$E50+2)=Команды!$AJ$12,TRUE,FALSE),IF(INDEX(Команды!$A$2:$AN$7500,MATCH(CG$3,Команды!$A$2:$A$7500,0),$E50+2)=Команды!$AJ$13,TRUE,FALSE),IF(INDEX(Команды!$A$2:$AN$7500,MATCH(CG$3,Команды!$A$2:$A$7500,0),$E50+2)=Команды!$AJ$14,TRUE,FALSE),IF(INDEX(Команды!$A$2:$AN$7500,MATCH(CG$3,Команды!$A$2:$A$7500,0),$E50+2)=Команды!$AJ$15,TRUE,FALSE),IF(INDEX(Команды!$A$2:$AN$7500,MATCH(CG$3,Команды!$A$2:$A$7500,0),$E50+2)=Команды!$AJ$16,TRUE,FALSE),IF(INDEX(Команды!$A$2:$AN$7500,MATCH(CG$3,Команды!$A$2:$A$7500,0),$E50+2)=Команды!$AJ$17,TRUE,FALSE),IF(INDEX(Команды!$A$2:$AN$7500,MATCH(CG$3,Команды!$A$2:$A$7500,0),$E50+2)=Команды!$AJ$18,TRUE,FALSE),IF(INDEX(Команды!$A$2:$AN$7500,MATCH(CG$3,Команды!$A$2:$A$7500,0),$E50+2)=Команды!$AJ$19,TRUE,FALSE)),INDEX(Команды!$AJ$2:$AL$19,MATCH(INDEX(Команды!$A$2:$AN$7500,MATCH(CG$3,Команды!$A$2:$A$7500,0),$E50+2),Команды!$AJ$2:$AJ$19,0),3),0)</f>
        <v>0.6875</v>
      </c>
      <c r="CI50" s="342"/>
      <c r="CJ50" s="174">
        <f>IF(OR(IF(INDEX(Команды!$A$2:$AN$7500,MATCH(CJ$3,Команды!$A$2:$A$7500,0),$E50+2)=Команды!$AJ$2,TRUE,FALSE),IF(INDEX(Команды!$A$2:$AN$7500,MATCH(CJ$3,Команды!$A$2:$A$7500,0),$E50+2)=Команды!$AJ$3,TRUE,FALSE),IF(INDEX(Команды!$A$2:$AN$7500,MATCH(CJ$3,Команды!$A$2:$A$7500,0),$E50+2)=Команды!$AJ$4,TRUE,FALSE),IF(INDEX(Команды!$A$2:$AN$7500,MATCH(CJ$3,Команды!$A$2:$A$7500,0),$E50+2)=Команды!$AJ$5,TRUE,FALSE),IF(INDEX(Команды!$A$2:$AN$7500,MATCH(CJ$3,Команды!$A$2:$A$7500,0),$E50+2)=Команды!$AJ$6,TRUE,FALSE),IF(INDEX(Команды!$A$2:$AN$7500,MATCH(CJ$3,Команды!$A$2:$A$7500,0),$E50+2)=Команды!$AJ$7,TRUE,FALSE),IF(INDEX(Команды!$A$2:$AN$7500,MATCH(CJ$3,Команды!$A$2:$A$7500,0),$E50+2)=Команды!$AJ$8,TRUE,FALSE),IF(INDEX(Команды!$A$2:$AN$7500,MATCH(CJ$3,Команды!$A$2:$A$7500,0),$E50+2)=Команды!$AJ$9,TRUE,FALSE),IF(INDEX(Команды!$A$2:$AN$7500,MATCH(CJ$3,Команды!$A$2:$A$7500,0),$E50+2)=Команды!$AJ$10,TRUE,FALSE),IF(INDEX(Команды!$A$2:$AN$7500,MATCH(CJ$3,Команды!$A$2:$A$7500,0),$E50+2)=Команды!$AJ$11,TRUE,FALSE),IF(INDEX(Команды!$A$2:$AN$7500,MATCH(CJ$3,Команды!$A$2:$A$7500,0),$E50+2)=Команды!$AJ$12,TRUE,FALSE),IF(INDEX(Команды!$A$2:$AN$7500,MATCH(CJ$3,Команды!$A$2:$A$7500,0),$E50+2)=Команды!$AJ$13,TRUE,FALSE),IF(INDEX(Команды!$A$2:$AN$7500,MATCH(CJ$3,Команды!$A$2:$A$7500,0),$E50+2)=Команды!$AJ$14,TRUE,FALSE),IF(INDEX(Команды!$A$2:$AN$7500,MATCH(CJ$3,Команды!$A$2:$A$7500,0),$E50+2)=Команды!$AJ$15,TRUE,FALSE),IF(INDEX(Команды!$A$2:$AN$7500,MATCH(CJ$3,Команды!$A$2:$A$7500,0),$E50+2)=Команды!$AJ$16,TRUE,FALSE),,IF(INDEX(Команды!$A$2:$AN$7500,MATCH(CJ$3,Команды!$A$2:$A$7500,0),$E50+2)=Команды!$AJ$17,TRUE,FALSE),,IF(INDEX(Команды!$A$2:$AN$7500,MATCH(CJ$3,Команды!$A$2:$A$7500,0),$E50+2)=Команды!$AJ$18,TRUE,FALSE),,IF(INDEX(Команды!$A$2:$AN$7500,MATCH(CJ$3,Команды!$A$2:$A$7500,0),$E50+2)=Команды!$AJ$19,TRUE,FALSE)),INDEX(Команды!$AJ$2:$AK$19,MATCH(INDEX(Команды!$A$2:$AN$7500,MATCH(CJ$3,Команды!$A$2:$A$7500,0),$E50+2),Команды!$AJ$2:$AJ$19,0),2),0)</f>
        <v>0.33333333333333331</v>
      </c>
      <c r="CK50" s="175">
        <f>IF(OR(IF(INDEX(Команды!$A$2:$AN$7500,MATCH(CJ$3,Команды!$A$2:$A$7500,0),$E50+2)=Команды!$AJ$2,TRUE,FALSE),IF(INDEX(Команды!$A$2:$AN$7500,MATCH(CJ$3,Команды!$A$2:$A$7500,0),$E50+2)=Команды!$AJ$3,TRUE,FALSE),IF(INDEX(Команды!$A$2:$AN$7500,MATCH(CJ$3,Команды!$A$2:$A$7500,0),$E50+2)=Команды!$AJ$4,TRUE,FALSE),IF(INDEX(Команды!$A$2:$AN$7500,MATCH(CJ$3,Команды!$A$2:$A$7500,0),$E50+2)=Команды!$AJ$5,TRUE,FALSE),IF(INDEX(Команды!$A$2:$AN$7500,MATCH(CJ$3,Команды!$A$2:$A$7500,0),$E50+2)=Команды!$AJ$6,TRUE,FALSE),IF(INDEX(Команды!$A$2:$AN$7500,MATCH(CJ$3,Команды!$A$2:$A$7500,0),$E50+2)=Команды!$AJ$7,TRUE,FALSE),IF(INDEX(Команды!$A$2:$AN$7500,MATCH(CJ$3,Команды!$A$2:$A$7500,0),$E50+2)=Команды!$AJ$8,TRUE,FALSE),IF(INDEX(Команды!$A$2:$AN$7500,MATCH(CJ$3,Команды!$A$2:$A$7500,0),$E50+2)=Команды!$AJ$9,TRUE,FALSE),IF(INDEX(Команды!$A$2:$AN$7500,MATCH(CJ$3,Команды!$A$2:$A$7500,0),$E50+2)=Команды!$AJ$10,TRUE,FALSE),IF(INDEX(Команды!$A$2:$AN$7500,MATCH(CJ$3,Команды!$A$2:$A$7500,0),$E50+2)=Команды!$AJ$11,TRUE,FALSE),IF(INDEX(Команды!$A$2:$AN$7500,MATCH(CJ$3,Команды!$A$2:$A$7500,0),$E50+2)=Команды!$AJ$12,TRUE,FALSE),IF(INDEX(Команды!$A$2:$AN$7500,MATCH(CJ$3,Команды!$A$2:$A$7500,0),$E50+2)=Команды!$AJ$13,TRUE,FALSE),IF(INDEX(Команды!$A$2:$AN$7500,MATCH(CJ$3,Команды!$A$2:$A$7500,0),$E50+2)=Команды!$AJ$14,TRUE,FALSE),IF(INDEX(Команды!$A$2:$AN$7500,MATCH(CJ$3,Команды!$A$2:$A$7500,0),$E50+2)=Команды!$AJ$15,TRUE,FALSE),IF(INDEX(Команды!$A$2:$AN$7500,MATCH(CJ$3,Команды!$A$2:$A$7500,0),$E50+2)=Команды!$AJ$16,TRUE,FALSE),IF(INDEX(Команды!$A$2:$AN$7500,MATCH(CJ$3,Команды!$A$2:$A$7500,0),$E50+2)=Команды!$AJ$17,TRUE,FALSE),IF(INDEX(Команды!$A$2:$AN$7500,MATCH(CJ$3,Команды!$A$2:$A$7500,0),$E50+2)=Команды!$AJ$18,TRUE,FALSE),IF(INDEX(Команды!$A$2:$AN$7500,MATCH(CJ$3,Команды!$A$2:$A$7500,0),$E50+2)=Команды!$AJ$19,TRUE,FALSE)),INDEX(Команды!$AJ$2:$AL$19,MATCH(INDEX(Команды!$A$2:$AN$7500,MATCH(CJ$3,Команды!$A$2:$A$7500,0),$E50+2),Команды!$AJ$2:$AJ$19,0),3),0)</f>
        <v>0.70833333333333337</v>
      </c>
      <c r="CL50" s="342"/>
      <c r="CM50" s="174">
        <f>IF(OR(IF(INDEX(Команды!$A$2:$AN$7500,MATCH(CM$3,Команды!$A$2:$A$7500,0),$E50+2)=Команды!$AJ$2,TRUE,FALSE),IF(INDEX(Команды!$A$2:$AN$7500,MATCH(CM$3,Команды!$A$2:$A$7500,0),$E50+2)=Команды!$AJ$3,TRUE,FALSE),IF(INDEX(Команды!$A$2:$AN$7500,MATCH(CM$3,Команды!$A$2:$A$7500,0),$E50+2)=Команды!$AJ$4,TRUE,FALSE),IF(INDEX(Команды!$A$2:$AN$7500,MATCH(CM$3,Команды!$A$2:$A$7500,0),$E50+2)=Команды!$AJ$5,TRUE,FALSE),IF(INDEX(Команды!$A$2:$AN$7500,MATCH(CM$3,Команды!$A$2:$A$7500,0),$E50+2)=Команды!$AJ$6,TRUE,FALSE),IF(INDEX(Команды!$A$2:$AN$7500,MATCH(CM$3,Команды!$A$2:$A$7500,0),$E50+2)=Команды!$AJ$7,TRUE,FALSE),IF(INDEX(Команды!$A$2:$AN$7500,MATCH(CM$3,Команды!$A$2:$A$7500,0),$E50+2)=Команды!$AJ$8,TRUE,FALSE),IF(INDEX(Команды!$A$2:$AN$7500,MATCH(CM$3,Команды!$A$2:$A$7500,0),$E50+2)=Команды!$AJ$9,TRUE,FALSE),IF(INDEX(Команды!$A$2:$AN$7500,MATCH(CM$3,Команды!$A$2:$A$7500,0),$E50+2)=Команды!$AJ$10,TRUE,FALSE),IF(INDEX(Команды!$A$2:$AN$7500,MATCH(CM$3,Команды!$A$2:$A$7500,0),$E50+2)=Команды!$AJ$11,TRUE,FALSE),IF(INDEX(Команды!$A$2:$AN$7500,MATCH(CM$3,Команды!$A$2:$A$7500,0),$E50+2)=Команды!$AJ$12,TRUE,FALSE),IF(INDEX(Команды!$A$2:$AN$7500,MATCH(CM$3,Команды!$A$2:$A$7500,0),$E50+2)=Команды!$AJ$13,TRUE,FALSE),IF(INDEX(Команды!$A$2:$AN$7500,MATCH(CM$3,Команды!$A$2:$A$7500,0),$E50+2)=Команды!$AJ$14,TRUE,FALSE),IF(INDEX(Команды!$A$2:$AN$7500,MATCH(CM$3,Команды!$A$2:$A$7500,0),$E50+2)=Команды!$AJ$15,TRUE,FALSE),IF(INDEX(Команды!$A$2:$AN$7500,MATCH(CM$3,Команды!$A$2:$A$7500,0),$E50+2)=Команды!$AJ$16,TRUE,FALSE),,IF(INDEX(Команды!$A$2:$AN$7500,MATCH(CM$3,Команды!$A$2:$A$7500,0),$E50+2)=Команды!$AJ$17,TRUE,FALSE),,IF(INDEX(Команды!$A$2:$AN$7500,MATCH(CM$3,Команды!$A$2:$A$7500,0),$E50+2)=Команды!$AJ$18,TRUE,FALSE),,IF(INDEX(Команды!$A$2:$AN$7500,MATCH(CM$3,Команды!$A$2:$A$7500,0),$E50+2)=Команды!$AJ$19,TRUE,FALSE)),INDEX(Команды!$AJ$2:$AK$19,MATCH(INDEX(Команды!$A$2:$AN$7500,MATCH(CM$3,Команды!$A$2:$A$7500,0),$E50+2),Команды!$AJ$2:$AJ$19,0),2),0)</f>
        <v>0.33333333333333331</v>
      </c>
      <c r="CN50" s="175">
        <f>IF(OR(IF(INDEX(Команды!$A$2:$AN$7500,MATCH(CM$3,Команды!$A$2:$A$7500,0),$E50+2)=Команды!$AJ$2,TRUE,FALSE),IF(INDEX(Команды!$A$2:$AN$7500,MATCH(CM$3,Команды!$A$2:$A$7500,0),$E50+2)=Команды!$AJ$3,TRUE,FALSE),IF(INDEX(Команды!$A$2:$AN$7500,MATCH(CM$3,Команды!$A$2:$A$7500,0),$E50+2)=Команды!$AJ$4,TRUE,FALSE),IF(INDEX(Команды!$A$2:$AN$7500,MATCH(CM$3,Команды!$A$2:$A$7500,0),$E50+2)=Команды!$AJ$5,TRUE,FALSE),IF(INDEX(Команды!$A$2:$AN$7500,MATCH(CM$3,Команды!$A$2:$A$7500,0),$E50+2)=Команды!$AJ$6,TRUE,FALSE),IF(INDEX(Команды!$A$2:$AN$7500,MATCH(CM$3,Команды!$A$2:$A$7500,0),$E50+2)=Команды!$AJ$7,TRUE,FALSE),IF(INDEX(Команды!$A$2:$AN$7500,MATCH(CM$3,Команды!$A$2:$A$7500,0),$E50+2)=Команды!$AJ$8,TRUE,FALSE),IF(INDEX(Команды!$A$2:$AN$7500,MATCH(CM$3,Команды!$A$2:$A$7500,0),$E50+2)=Команды!$AJ$9,TRUE,FALSE),IF(INDEX(Команды!$A$2:$AN$7500,MATCH(CM$3,Команды!$A$2:$A$7500,0),$E50+2)=Команды!$AJ$10,TRUE,FALSE),IF(INDEX(Команды!$A$2:$AN$7500,MATCH(CM$3,Команды!$A$2:$A$7500,0),$E50+2)=Команды!$AJ$11,TRUE,FALSE),IF(INDEX(Команды!$A$2:$AN$7500,MATCH(CM$3,Команды!$A$2:$A$7500,0),$E50+2)=Команды!$AJ$12,TRUE,FALSE),IF(INDEX(Команды!$A$2:$AN$7500,MATCH(CM$3,Команды!$A$2:$A$7500,0),$E50+2)=Команды!$AJ$13,TRUE,FALSE),IF(INDEX(Команды!$A$2:$AN$7500,MATCH(CM$3,Команды!$A$2:$A$7500,0),$E50+2)=Команды!$AJ$14,TRUE,FALSE),IF(INDEX(Команды!$A$2:$AN$7500,MATCH(CM$3,Команды!$A$2:$A$7500,0),$E50+2)=Команды!$AJ$15,TRUE,FALSE),IF(INDEX(Команды!$A$2:$AN$7500,MATCH(CM$3,Команды!$A$2:$A$7500,0),$E50+2)=Команды!$AJ$16,TRUE,FALSE),IF(INDEX(Команды!$A$2:$AN$7500,MATCH(CM$3,Команды!$A$2:$A$7500,0),$E50+2)=Команды!$AJ$17,TRUE,FALSE),IF(INDEX(Команды!$A$2:$AN$7500,MATCH(CM$3,Команды!$A$2:$A$7500,0),$E50+2)=Команды!$AJ$18,TRUE,FALSE),IF(INDEX(Команды!$A$2:$AN$7500,MATCH(CM$3,Команды!$A$2:$A$7500,0),$E50+2)=Команды!$AJ$19,TRUE,FALSE)),INDEX(Команды!$AJ$2:$AL$19,MATCH(INDEX(Команды!$A$2:$AN$7500,MATCH(CM$3,Команды!$A$2:$A$7500,0),$E50+2),Команды!$AJ$2:$AJ$19,0),3),0)</f>
        <v>0.70833333333333337</v>
      </c>
      <c r="CO50" s="342"/>
      <c r="CP50" s="174" t="str">
        <f>IF(OR(IF(INDEX(Команды!$A$2:$AN$7500,MATCH(CP$3,Команды!$A$2:$A$7500,0),$E50+2)=Команды!$AJ$2,TRUE,FALSE),IF(INDEX(Команды!$A$2:$AN$7500,MATCH(CP$3,Команды!$A$2:$A$7500,0),$E50+2)=Команды!$AJ$3,TRUE,FALSE),IF(INDEX(Команды!$A$2:$AN$7500,MATCH(CP$3,Команды!$A$2:$A$7500,0),$E50+2)=Команды!$AJ$4,TRUE,FALSE),IF(INDEX(Команды!$A$2:$AN$7500,MATCH(CP$3,Команды!$A$2:$A$7500,0),$E50+2)=Команды!$AJ$5,TRUE,FALSE),IF(INDEX(Команды!$A$2:$AN$7500,MATCH(CP$3,Команды!$A$2:$A$7500,0),$E50+2)=Команды!$AJ$6,TRUE,FALSE),IF(INDEX(Команды!$A$2:$AN$7500,MATCH(CP$3,Команды!$A$2:$A$7500,0),$E50+2)=Команды!$AJ$7,TRUE,FALSE),IF(INDEX(Команды!$A$2:$AN$7500,MATCH(CP$3,Команды!$A$2:$A$7500,0),$E50+2)=Команды!$AJ$8,TRUE,FALSE),IF(INDEX(Команды!$A$2:$AN$7500,MATCH(CP$3,Команды!$A$2:$A$7500,0),$E50+2)=Команды!$AJ$9,TRUE,FALSE),IF(INDEX(Команды!$A$2:$AN$7500,MATCH(CP$3,Команды!$A$2:$A$7500,0),$E50+2)=Команды!$AJ$10,TRUE,FALSE),IF(INDEX(Команды!$A$2:$AN$7500,MATCH(CP$3,Команды!$A$2:$A$7500,0),$E50+2)=Команды!$AJ$11,TRUE,FALSE),IF(INDEX(Команды!$A$2:$AN$7500,MATCH(CP$3,Команды!$A$2:$A$7500,0),$E50+2)=Команды!$AJ$12,TRUE,FALSE),IF(INDEX(Команды!$A$2:$AN$7500,MATCH(CP$3,Команды!$A$2:$A$7500,0),$E50+2)=Команды!$AJ$13,TRUE,FALSE),IF(INDEX(Команды!$A$2:$AN$7500,MATCH(CP$3,Команды!$A$2:$A$7500,0),$E50+2)=Команды!$AJ$14,TRUE,FALSE),IF(INDEX(Команды!$A$2:$AN$7500,MATCH(CP$3,Команды!$A$2:$A$7500,0),$E50+2)=Команды!$AJ$15,TRUE,FALSE),IF(INDEX(Команды!$A$2:$AN$7500,MATCH(CP$3,Команды!$A$2:$A$7500,0),$E50+2)=Команды!$AJ$16,TRUE,FALSE),,IF(INDEX(Команды!$A$2:$AN$7500,MATCH(CP$3,Команды!$A$2:$A$7500,0),$E50+2)=Команды!$AJ$17,TRUE,FALSE),,IF(INDEX(Команды!$A$2:$AN$7500,MATCH(CP$3,Команды!$A$2:$A$7500,0),$E50+2)=Команды!$AJ$18,TRUE,FALSE),,IF(INDEX(Команды!$A$2:$AN$7500,MATCH(CP$3,Команды!$A$2:$A$7500,0),$E50+2)=Команды!$AJ$19,TRUE,FALSE)),INDEX(Команды!$AJ$2:$AK$19,MATCH(INDEX(Команды!$A$2:$AN$7500,MATCH(CP$3,Команды!$A$2:$A$7500,0),$E50+2),Команды!$AJ$2:$AJ$19,0),2),0)</f>
        <v>В</v>
      </c>
      <c r="CQ50" s="175" t="str">
        <f>IF(OR(IF(INDEX(Команды!$A$2:$AN$7500,MATCH(CP$3,Команды!$A$2:$A$7500,0),$E50+2)=Команды!$AJ$2,TRUE,FALSE),IF(INDEX(Команды!$A$2:$AN$7500,MATCH(CP$3,Команды!$A$2:$A$7500,0),$E50+2)=Команды!$AJ$3,TRUE,FALSE),IF(INDEX(Команды!$A$2:$AN$7500,MATCH(CP$3,Команды!$A$2:$A$7500,0),$E50+2)=Команды!$AJ$4,TRUE,FALSE),IF(INDEX(Команды!$A$2:$AN$7500,MATCH(CP$3,Команды!$A$2:$A$7500,0),$E50+2)=Команды!$AJ$5,TRUE,FALSE),IF(INDEX(Команды!$A$2:$AN$7500,MATCH(CP$3,Команды!$A$2:$A$7500,0),$E50+2)=Команды!$AJ$6,TRUE,FALSE),IF(INDEX(Команды!$A$2:$AN$7500,MATCH(CP$3,Команды!$A$2:$A$7500,0),$E50+2)=Команды!$AJ$7,TRUE,FALSE),IF(INDEX(Команды!$A$2:$AN$7500,MATCH(CP$3,Команды!$A$2:$A$7500,0),$E50+2)=Команды!$AJ$8,TRUE,FALSE),IF(INDEX(Команды!$A$2:$AN$7500,MATCH(CP$3,Команды!$A$2:$A$7500,0),$E50+2)=Команды!$AJ$9,TRUE,FALSE),IF(INDEX(Команды!$A$2:$AN$7500,MATCH(CP$3,Команды!$A$2:$A$7500,0),$E50+2)=Команды!$AJ$10,TRUE,FALSE),IF(INDEX(Команды!$A$2:$AN$7500,MATCH(CP$3,Команды!$A$2:$A$7500,0),$E50+2)=Команды!$AJ$11,TRUE,FALSE),IF(INDEX(Команды!$A$2:$AN$7500,MATCH(CP$3,Команды!$A$2:$A$7500,0),$E50+2)=Команды!$AJ$12,TRUE,FALSE),IF(INDEX(Команды!$A$2:$AN$7500,MATCH(CP$3,Команды!$A$2:$A$7500,0),$E50+2)=Команды!$AJ$13,TRUE,FALSE),IF(INDEX(Команды!$A$2:$AN$7500,MATCH(CP$3,Команды!$A$2:$A$7500,0),$E50+2)=Команды!$AJ$14,TRUE,FALSE),IF(INDEX(Команды!$A$2:$AN$7500,MATCH(CP$3,Команды!$A$2:$A$7500,0),$E50+2)=Команды!$AJ$15,TRUE,FALSE),IF(INDEX(Команды!$A$2:$AN$7500,MATCH(CP$3,Команды!$A$2:$A$7500,0),$E50+2)=Команды!$AJ$16,TRUE,FALSE),IF(INDEX(Команды!$A$2:$AN$7500,MATCH(CP$3,Команды!$A$2:$A$7500,0),$E50+2)=Команды!$AJ$17,TRUE,FALSE),IF(INDEX(Команды!$A$2:$AN$7500,MATCH(CP$3,Команды!$A$2:$A$7500,0),$E50+2)=Команды!$AJ$18,TRUE,FALSE),IF(INDEX(Команды!$A$2:$AN$7500,MATCH(CP$3,Команды!$A$2:$A$7500,0),$E50+2)=Команды!$AJ$19,TRUE,FALSE)),INDEX(Команды!$AJ$2:$AL$19,MATCH(INDEX(Команды!$A$2:$AN$7500,MATCH(CP$3,Команды!$A$2:$A$7500,0),$E50+2),Команды!$AJ$2:$AJ$19,0),3),0)</f>
        <v>В</v>
      </c>
      <c r="CR50" s="342"/>
      <c r="CS50" s="174">
        <f>IF(OR(IF(INDEX(Команды!$A$2:$AN$7500,MATCH(CS$3,Команды!$A$2:$A$7500,0),$E50+2)=Команды!$AJ$2,TRUE,FALSE),IF(INDEX(Команды!$A$2:$AN$7500,MATCH(CS$3,Команды!$A$2:$A$7500,0),$E50+2)=Команды!$AJ$3,TRUE,FALSE),IF(INDEX(Команды!$A$2:$AN$7500,MATCH(CS$3,Команды!$A$2:$A$7500,0),$E50+2)=Команды!$AJ$4,TRUE,FALSE),IF(INDEX(Команды!$A$2:$AN$7500,MATCH(CS$3,Команды!$A$2:$A$7500,0),$E50+2)=Команды!$AJ$5,TRUE,FALSE),IF(INDEX(Команды!$A$2:$AN$7500,MATCH(CS$3,Команды!$A$2:$A$7500,0),$E50+2)=Команды!$AJ$6,TRUE,FALSE),IF(INDEX(Команды!$A$2:$AN$7500,MATCH(CS$3,Команды!$A$2:$A$7500,0),$E50+2)=Команды!$AJ$7,TRUE,FALSE),IF(INDEX(Команды!$A$2:$AN$7500,MATCH(CS$3,Команды!$A$2:$A$7500,0),$E50+2)=Команды!$AJ$8,TRUE,FALSE),IF(INDEX(Команды!$A$2:$AN$7500,MATCH(CS$3,Команды!$A$2:$A$7500,0),$E50+2)=Команды!$AJ$9,TRUE,FALSE),IF(INDEX(Команды!$A$2:$AN$7500,MATCH(CS$3,Команды!$A$2:$A$7500,0),$E50+2)=Команды!$AJ$10,TRUE,FALSE),IF(INDEX(Команды!$A$2:$AN$7500,MATCH(CS$3,Команды!$A$2:$A$7500,0),$E50+2)=Команды!$AJ$11,TRUE,FALSE),IF(INDEX(Команды!$A$2:$AN$7500,MATCH(CS$3,Команды!$A$2:$A$7500,0),$E50+2)=Команды!$AJ$12,TRUE,FALSE),IF(INDEX(Команды!$A$2:$AN$7500,MATCH(CS$3,Команды!$A$2:$A$7500,0),$E50+2)=Команды!$AJ$13,TRUE,FALSE),IF(INDEX(Команды!$A$2:$AN$7500,MATCH(CS$3,Команды!$A$2:$A$7500,0),$E50+2)=Команды!$AJ$14,TRUE,FALSE),IF(INDEX(Команды!$A$2:$AN$7500,MATCH(CS$3,Команды!$A$2:$A$7500,0),$E50+2)=Команды!$AJ$15,TRUE,FALSE),IF(INDEX(Команды!$A$2:$AN$7500,MATCH(CS$3,Команды!$A$2:$A$7500,0),$E50+2)=Команды!$AJ$16,TRUE,FALSE),,IF(INDEX(Команды!$A$2:$AN$7500,MATCH(CS$3,Команды!$A$2:$A$7500,0),$E50+2)=Команды!$AJ$17,TRUE,FALSE),,IF(INDEX(Команды!$A$2:$AN$7500,MATCH(CS$3,Команды!$A$2:$A$7500,0),$E50+2)=Команды!$AJ$18,TRUE,FALSE),,IF(INDEX(Команды!$A$2:$AN$7500,MATCH(CS$3,Команды!$A$2:$A$7500,0),$E50+2)=Команды!$AJ$19,TRUE,FALSE)),INDEX(Команды!$AJ$2:$AK$19,MATCH(INDEX(Команды!$A$2:$AN$7500,MATCH(CS$3,Команды!$A$2:$A$7500,0),$E50+2),Команды!$AJ$2:$AJ$19,0),2),0)</f>
        <v>0.625</v>
      </c>
      <c r="CT50" s="175">
        <f>IF(OR(IF(INDEX(Команды!$A$2:$AN$7500,MATCH(CS$3,Команды!$A$2:$A$7500,0),$E50+2)=Команды!$AJ$2,TRUE,FALSE),IF(INDEX(Команды!$A$2:$AN$7500,MATCH(CS$3,Команды!$A$2:$A$7500,0),$E50+2)=Команды!$AJ$3,TRUE,FALSE),IF(INDEX(Команды!$A$2:$AN$7500,MATCH(CS$3,Команды!$A$2:$A$7500,0),$E50+2)=Команды!$AJ$4,TRUE,FALSE),IF(INDEX(Команды!$A$2:$AN$7500,MATCH(CS$3,Команды!$A$2:$A$7500,0),$E50+2)=Команды!$AJ$5,TRUE,FALSE),IF(INDEX(Команды!$A$2:$AN$7500,MATCH(CS$3,Команды!$A$2:$A$7500,0),$E50+2)=Команды!$AJ$6,TRUE,FALSE),IF(INDEX(Команды!$A$2:$AN$7500,MATCH(CS$3,Команды!$A$2:$A$7500,0),$E50+2)=Команды!$AJ$7,TRUE,FALSE),IF(INDEX(Команды!$A$2:$AN$7500,MATCH(CS$3,Команды!$A$2:$A$7500,0),$E50+2)=Команды!$AJ$8,TRUE,FALSE),IF(INDEX(Команды!$A$2:$AN$7500,MATCH(CS$3,Команды!$A$2:$A$7500,0),$E50+2)=Команды!$AJ$9,TRUE,FALSE),IF(INDEX(Команды!$A$2:$AN$7500,MATCH(CS$3,Команды!$A$2:$A$7500,0),$E50+2)=Команды!$AJ$10,TRUE,FALSE),IF(INDEX(Команды!$A$2:$AN$7500,MATCH(CS$3,Команды!$A$2:$A$7500,0),$E50+2)=Команды!$AJ$11,TRUE,FALSE),IF(INDEX(Команды!$A$2:$AN$7500,MATCH(CS$3,Команды!$A$2:$A$7500,0),$E50+2)=Команды!$AJ$12,TRUE,FALSE),IF(INDEX(Команды!$A$2:$AN$7500,MATCH(CS$3,Команды!$A$2:$A$7500,0),$E50+2)=Команды!$AJ$13,TRUE,FALSE),IF(INDEX(Команды!$A$2:$AN$7500,MATCH(CS$3,Команды!$A$2:$A$7500,0),$E50+2)=Команды!$AJ$14,TRUE,FALSE),IF(INDEX(Команды!$A$2:$AN$7500,MATCH(CS$3,Команды!$A$2:$A$7500,0),$E50+2)=Команды!$AJ$15,TRUE,FALSE),IF(INDEX(Команды!$A$2:$AN$7500,MATCH(CS$3,Команды!$A$2:$A$7500,0),$E50+2)=Команды!$AJ$16,TRUE,FALSE),IF(INDEX(Команды!$A$2:$AN$7500,MATCH(CS$3,Команды!$A$2:$A$7500,0),$E50+2)=Команды!$AJ$17,TRUE,FALSE),IF(INDEX(Команды!$A$2:$AN$7500,MATCH(CS$3,Команды!$A$2:$A$7500,0),$E50+2)=Команды!$AJ$18,TRUE,FALSE),IF(INDEX(Команды!$A$2:$AN$7500,MATCH(CS$3,Команды!$A$2:$A$7500,0),$E50+2)=Команды!$AJ$19,TRUE,FALSE)),INDEX(Команды!$AJ$2:$AL$19,MATCH(INDEX(Команды!$A$2:$AN$7500,MATCH(CS$3,Команды!$A$2:$A$7500,0),$E50+2),Команды!$AJ$2:$AJ$19,0),3),0)</f>
        <v>1</v>
      </c>
      <c r="CU50" s="342"/>
    </row>
    <row r="51" spans="1:99" s="2" customFormat="1" ht="21.95" customHeight="1" x14ac:dyDescent="0.3">
      <c r="A51" s="251">
        <v>46</v>
      </c>
      <c r="B51" s="2">
        <f>VLOOKUP(A51,'Список КК'!A:F,6,TRUE)</f>
        <v>7285</v>
      </c>
      <c r="C51" s="637" t="str">
        <f>VLOOKUP(A51,'Список КК'!A:B,2,TRUE)</f>
        <v>Бушкова Оксана Николаевна</v>
      </c>
      <c r="D51" s="203" t="str">
        <f>VLOOKUP(A51,'Список КК'!A:D,4,TRUE)</f>
        <v xml:space="preserve"> Уходит на 30 мин раньше(ГК, Инфо 1, Возв)</v>
      </c>
      <c r="E51" s="4">
        <f>VLOOKUP(A51,'Список КК'!A:C,3,TRUE)</f>
        <v>23</v>
      </c>
      <c r="F51" s="220" t="str">
        <f>VLOOKUP(A51,'Список КК'!A:E,5,TRUE)</f>
        <v>сб и вс 7-19, пн-ср 11-18:00</v>
      </c>
      <c r="G51" s="174">
        <f>IF(OR(IF(INDEX(Команды!$A$2:$AN$7500,MATCH(G$3,Команды!$A$2:$A$7500,0),$E51+2)=Команды!$AJ$2,TRUE,FALSE),IF(INDEX(Команды!$A$2:$AN$7500,MATCH(G$3,Команды!$A$2:$A$7500,0),$E51+2)=Команды!$AJ$3,TRUE,FALSE),IF(INDEX(Команды!$A$2:$AN$7500,MATCH(G$3,Команды!$A$2:$A$7500,0),$E51+2)=Команды!$AJ$4,TRUE,FALSE),IF(INDEX(Команды!$A$2:$AN$7500,MATCH(G$3,Команды!$A$2:$A$7500,0),$E51+2)=Команды!$AJ$5,TRUE,FALSE),IF(INDEX(Команды!$A$2:$AN$7500,MATCH(G$3,Команды!$A$2:$A$7500,0),$E51+2)=Команды!$AJ$6,TRUE,FALSE),IF(INDEX(Команды!$A$2:$AN$7500,MATCH(G$3,Команды!$A$2:$A$7500,0),$E51+2)=Команды!$AJ$7,TRUE,FALSE),IF(INDEX(Команды!$A$2:$AN$7500,MATCH(G$3,Команды!$A$2:$A$7500,0),$E51+2)=Команды!$AJ$8,TRUE,FALSE),IF(INDEX(Команды!$A$2:$AN$7500,MATCH(G$3,Команды!$A$2:$A$7500,0),$E51+2)=Команды!$AJ$9,TRUE,FALSE),IF(INDEX(Команды!$A$2:$AN$7500,MATCH(G$3,Команды!$A$2:$A$7500,0),$E51+2)=Команды!$AJ$10,TRUE,FALSE),IF(INDEX(Команды!$A$2:$AN$7500,MATCH(G$3,Команды!$A$2:$A$7500,0),$E51+2)=Команды!$AJ$11,TRUE,FALSE),IF(INDEX(Команды!$A$2:$AN$7500,MATCH(G$3,Команды!$A$2:$A$7500,0),$E51+2)=Команды!$AJ$12,TRUE,FALSE),IF(INDEX(Команды!$A$2:$AN$7500,MATCH(G$3,Команды!$A$2:$A$7500,0),$E51+2)=Команды!$AJ$13,TRUE,FALSE),IF(INDEX(Команды!$A$2:$AN$7500,MATCH(G$3,Команды!$A$2:$A$7500,0),$E51+2)=Команды!$AJ$14,TRUE,FALSE),IF(INDEX(Команды!$A$2:$AN$7500,MATCH(G$3,Команды!$A$2:$A$7500,0),$E51+2)=Команды!$AJ$15,TRUE,FALSE),IF(INDEX(Команды!$A$2:$AN$7500,MATCH(G$3,Команды!$A$2:$A$7500,0),$E51+2)=Команды!$AJ$16,TRUE,FALSE),,IF(INDEX(Команды!$A$2:$AN$7500,MATCH(G$3,Команды!$A$2:$A$7500,0),$E51+2)=Команды!$AJ$17,TRUE,FALSE),,IF(INDEX(Команды!$A$2:$AN$7500,MATCH(G$3,Команды!$A$2:$A$7500,0),$E51+2)=Команды!$AJ$18,TRUE,FALSE),,IF(INDEX(Команды!$A$2:$AN$7500,MATCH(G$3,Команды!$A$2:$A$7500,0),$E51+2)=Команды!$AJ$19,TRUE,FALSE)),INDEX(Команды!$AJ$2:$AK$19,MATCH(INDEX(Команды!$A$2:$AN$7500,MATCH(G$3,Команды!$A$2:$A$7500,0),$E51+2),Команды!$AJ$2:$AJ$19,0),2),0)</f>
        <v>0.29166666666666669</v>
      </c>
      <c r="H51" s="175">
        <f>IF(OR(IF(INDEX(Команды!$A$2:$AN$7500,MATCH(G$3,Команды!$A$2:$A$7500,0),$E51+2)=Команды!$AJ$2,TRUE,FALSE),IF(INDEX(Команды!$A$2:$AN$7500,MATCH(G$3,Команды!$A$2:$A$7500,0),$E51+2)=Команды!$AJ$3,TRUE,FALSE),IF(INDEX(Команды!$A$2:$AN$7500,MATCH(G$3,Команды!$A$2:$A$7500,0),$E51+2)=Команды!$AJ$4,TRUE,FALSE),IF(INDEX(Команды!$A$2:$AN$7500,MATCH(G$3,Команды!$A$2:$A$7500,0),$E51+2)=Команды!$AJ$5,TRUE,FALSE),IF(INDEX(Команды!$A$2:$AN$7500,MATCH(G$3,Команды!$A$2:$A$7500,0),$E51+2)=Команды!$AJ$6,TRUE,FALSE),IF(INDEX(Команды!$A$2:$AN$7500,MATCH(G$3,Команды!$A$2:$A$7500,0),$E51+2)=Команды!$AJ$7,TRUE,FALSE),IF(INDEX(Команды!$A$2:$AN$7500,MATCH(G$3,Команды!$A$2:$A$7500,0),$E51+2)=Команды!$AJ$8,TRUE,FALSE),IF(INDEX(Команды!$A$2:$AN$7500,MATCH(G$3,Команды!$A$2:$A$7500,0),$E51+2)=Команды!$AJ$9,TRUE,FALSE),IF(INDEX(Команды!$A$2:$AN$7500,MATCH(G$3,Команды!$A$2:$A$7500,0),$E51+2)=Команды!$AJ$10,TRUE,FALSE),IF(INDEX(Команды!$A$2:$AN$7500,MATCH(G$3,Команды!$A$2:$A$7500,0),$E51+2)=Команды!$AJ$11,TRUE,FALSE),IF(INDEX(Команды!$A$2:$AN$7500,MATCH(G$3,Команды!$A$2:$A$7500,0),$E51+2)=Команды!$AJ$12,TRUE,FALSE),IF(INDEX(Команды!$A$2:$AN$7500,MATCH(G$3,Команды!$A$2:$A$7500,0),$E51+2)=Команды!$AJ$13,TRUE,FALSE),IF(INDEX(Команды!$A$2:$AN$7500,MATCH(G$3,Команды!$A$2:$A$7500,0),$E51+2)=Команды!$AJ$14,TRUE,FALSE),IF(INDEX(Команды!$A$2:$AN$7500,MATCH(G$3,Команды!$A$2:$A$7500,0),$E51+2)=Команды!$AJ$15,TRUE,FALSE),IF(INDEX(Команды!$A$2:$AN$7500,MATCH(G$3,Команды!$A$2:$A$7500,0),$E51+2)=Команды!$AJ$16,TRUE,FALSE),IF(INDEX(Команды!$A$2:$AN$7500,MATCH(G$3,Команды!$A$2:$A$7500,0),$E51+2)=Команды!$AJ$17,TRUE,FALSE),IF(INDEX(Команды!$A$2:$AN$7500,MATCH(G$3,Команды!$A$2:$A$7500,0),$E51+2)=Команды!$AJ$18,TRUE,FALSE),IF(INDEX(Команды!$A$2:$AN$7500,MATCH(G$3,Команды!$A$2:$A$7500,0),$E51+2)=Команды!$AJ$19,TRUE,FALSE)),INDEX(Команды!$AJ$2:$AL$19,MATCH(INDEX(Команды!$A$2:$AN$7500,MATCH(G$3,Команды!$A$2:$A$7500,0),$E51+2),Команды!$AJ$2:$AJ$19,0),3),0)</f>
        <v>0.79166666666666663</v>
      </c>
      <c r="I51" s="342"/>
      <c r="J51" s="174">
        <f>IF(OR(IF(INDEX(Команды!$A$2:$AN$7500,MATCH(J$3,Команды!$A$2:$A$7500,0),$E51+2)=Команды!$AJ$2,TRUE,FALSE),IF(INDEX(Команды!$A$2:$AN$7500,MATCH(J$3,Команды!$A$2:$A$7500,0),$E51+2)=Команды!$AJ$3,TRUE,FALSE),IF(INDEX(Команды!$A$2:$AN$7500,MATCH(J$3,Команды!$A$2:$A$7500,0),$E51+2)=Команды!$AJ$4,TRUE,FALSE),IF(INDEX(Команды!$A$2:$AN$7500,MATCH(J$3,Команды!$A$2:$A$7500,0),$E51+2)=Команды!$AJ$5,TRUE,FALSE),IF(INDEX(Команды!$A$2:$AN$7500,MATCH(J$3,Команды!$A$2:$A$7500,0),$E51+2)=Команды!$AJ$6,TRUE,FALSE),IF(INDEX(Команды!$A$2:$AN$7500,MATCH(J$3,Команды!$A$2:$A$7500,0),$E51+2)=Команды!$AJ$7,TRUE,FALSE),IF(INDEX(Команды!$A$2:$AN$7500,MATCH(J$3,Команды!$A$2:$A$7500,0),$E51+2)=Команды!$AJ$8,TRUE,FALSE),IF(INDEX(Команды!$A$2:$AN$7500,MATCH(J$3,Команды!$A$2:$A$7500,0),$E51+2)=Команды!$AJ$9,TRUE,FALSE),IF(INDEX(Команды!$A$2:$AN$7500,MATCH(J$3,Команды!$A$2:$A$7500,0),$E51+2)=Команды!$AJ$10,TRUE,FALSE),IF(INDEX(Команды!$A$2:$AN$7500,MATCH(J$3,Команды!$A$2:$A$7500,0),$E51+2)=Команды!$AJ$11,TRUE,FALSE),IF(INDEX(Команды!$A$2:$AN$7500,MATCH(J$3,Команды!$A$2:$A$7500,0),$E51+2)=Команды!$AJ$12,TRUE,FALSE),IF(INDEX(Команды!$A$2:$AN$7500,MATCH(J$3,Команды!$A$2:$A$7500,0),$E51+2)=Команды!$AJ$13,TRUE,FALSE),IF(INDEX(Команды!$A$2:$AN$7500,MATCH(J$3,Команды!$A$2:$A$7500,0),$E51+2)=Команды!$AJ$14,TRUE,FALSE),IF(INDEX(Команды!$A$2:$AN$7500,MATCH(J$3,Команды!$A$2:$A$7500,0),$E51+2)=Команды!$AJ$15,TRUE,FALSE),IF(INDEX(Команды!$A$2:$AN$7500,MATCH(J$3,Команды!$A$2:$A$7500,0),$E51+2)=Команды!$AJ$16,TRUE,FALSE),,IF(INDEX(Команды!$A$2:$AN$7500,MATCH(J$3,Команды!$A$2:$A$7500,0),$E51+2)=Команды!$AJ$17,TRUE,FALSE),,IF(INDEX(Команды!$A$2:$AN$7500,MATCH(J$3,Команды!$A$2:$A$7500,0),$E51+2)=Команды!$AJ$18,TRUE,FALSE),,IF(INDEX(Команды!$A$2:$AN$7500,MATCH(J$3,Команды!$A$2:$A$7500,0),$E51+2)=Команды!$AJ$19,TRUE,FALSE)),INDEX(Команды!$AJ$2:$AK$19,MATCH(INDEX(Команды!$A$2:$AN$7500,MATCH(J$3,Команды!$A$2:$A$7500,0),$E51+2),Команды!$AJ$2:$AJ$19,0),2),0)</f>
        <v>0.45833333333333331</v>
      </c>
      <c r="K51" s="175">
        <f>IF(OR(IF(INDEX(Команды!$A$2:$AN$7500,MATCH(J$3,Команды!$A$2:$A$7500,0),$E51+2)=Команды!$AJ$2,TRUE,FALSE),IF(INDEX(Команды!$A$2:$AN$7500,MATCH(J$3,Команды!$A$2:$A$7500,0),$E51+2)=Команды!$AJ$3,TRUE,FALSE),IF(INDEX(Команды!$A$2:$AN$7500,MATCH(J$3,Команды!$A$2:$A$7500,0),$E51+2)=Команды!$AJ$4,TRUE,FALSE),IF(INDEX(Команды!$A$2:$AN$7500,MATCH(J$3,Команды!$A$2:$A$7500,0),$E51+2)=Команды!$AJ$5,TRUE,FALSE),IF(INDEX(Команды!$A$2:$AN$7500,MATCH(J$3,Команды!$A$2:$A$7500,0),$E51+2)=Команды!$AJ$6,TRUE,FALSE),IF(INDEX(Команды!$A$2:$AN$7500,MATCH(J$3,Команды!$A$2:$A$7500,0),$E51+2)=Команды!$AJ$7,TRUE,FALSE),IF(INDEX(Команды!$A$2:$AN$7500,MATCH(J$3,Команды!$A$2:$A$7500,0),$E51+2)=Команды!$AJ$8,TRUE,FALSE),IF(INDEX(Команды!$A$2:$AN$7500,MATCH(J$3,Команды!$A$2:$A$7500,0),$E51+2)=Команды!$AJ$9,TRUE,FALSE),IF(INDEX(Команды!$A$2:$AN$7500,MATCH(J$3,Команды!$A$2:$A$7500,0),$E51+2)=Команды!$AJ$10,TRUE,FALSE),IF(INDEX(Команды!$A$2:$AN$7500,MATCH(J$3,Команды!$A$2:$A$7500,0),$E51+2)=Команды!$AJ$11,TRUE,FALSE),IF(INDEX(Команды!$A$2:$AN$7500,MATCH(J$3,Команды!$A$2:$A$7500,0),$E51+2)=Команды!$AJ$12,TRUE,FALSE),IF(INDEX(Команды!$A$2:$AN$7500,MATCH(J$3,Команды!$A$2:$A$7500,0),$E51+2)=Команды!$AJ$13,TRUE,FALSE),IF(INDEX(Команды!$A$2:$AN$7500,MATCH(J$3,Команды!$A$2:$A$7500,0),$E51+2)=Команды!$AJ$14,TRUE,FALSE),IF(INDEX(Команды!$A$2:$AN$7500,MATCH(J$3,Команды!$A$2:$A$7500,0),$E51+2)=Команды!$AJ$15,TRUE,FALSE),IF(INDEX(Команды!$A$2:$AN$7500,MATCH(J$3,Команды!$A$2:$A$7500,0),$E51+2)=Команды!$AJ$16,TRUE,FALSE),IF(INDEX(Команды!$A$2:$AN$7500,MATCH(J$3,Команды!$A$2:$A$7500,0),$E51+2)=Команды!$AJ$17,TRUE,FALSE),IF(INDEX(Команды!$A$2:$AN$7500,MATCH(J$3,Команды!$A$2:$A$7500,0),$E51+2)=Команды!$AJ$18,TRUE,FALSE),IF(INDEX(Команды!$A$2:$AN$7500,MATCH(J$3,Команды!$A$2:$A$7500,0),$E51+2)=Команды!$AJ$19,TRUE,FALSE)),INDEX(Команды!$AJ$2:$AL$19,MATCH(INDEX(Команды!$A$2:$AN$7500,MATCH(J$3,Команды!$A$2:$A$7500,0),$E51+2),Команды!$AJ$2:$AJ$19,0),3),0)</f>
        <v>0.75</v>
      </c>
      <c r="L51" s="342"/>
      <c r="M51" s="174">
        <f>IF(OR(IF(INDEX(Команды!$A$2:$AN$7500,MATCH(M$3,Команды!$A$2:$A$7500,0),$E51+2)=Команды!$AJ$2,TRUE,FALSE),IF(INDEX(Команды!$A$2:$AN$7500,MATCH(M$3,Команды!$A$2:$A$7500,0),$E51+2)=Команды!$AJ$3,TRUE,FALSE),IF(INDEX(Команды!$A$2:$AN$7500,MATCH(M$3,Команды!$A$2:$A$7500,0),$E51+2)=Команды!$AJ$4,TRUE,FALSE),IF(INDEX(Команды!$A$2:$AN$7500,MATCH(M$3,Команды!$A$2:$A$7500,0),$E51+2)=Команды!$AJ$5,TRUE,FALSE),IF(INDEX(Команды!$A$2:$AN$7500,MATCH(M$3,Команды!$A$2:$A$7500,0),$E51+2)=Команды!$AJ$6,TRUE,FALSE),IF(INDEX(Команды!$A$2:$AN$7500,MATCH(M$3,Команды!$A$2:$A$7500,0),$E51+2)=Команды!$AJ$7,TRUE,FALSE),IF(INDEX(Команды!$A$2:$AN$7500,MATCH(M$3,Команды!$A$2:$A$7500,0),$E51+2)=Команды!$AJ$8,TRUE,FALSE),IF(INDEX(Команды!$A$2:$AN$7500,MATCH(M$3,Команды!$A$2:$A$7500,0),$E51+2)=Команды!$AJ$9,TRUE,FALSE),IF(INDEX(Команды!$A$2:$AN$7500,MATCH(M$3,Команды!$A$2:$A$7500,0),$E51+2)=Команды!$AJ$10,TRUE,FALSE),IF(INDEX(Команды!$A$2:$AN$7500,MATCH(M$3,Команды!$A$2:$A$7500,0),$E51+2)=Команды!$AJ$11,TRUE,FALSE),IF(INDEX(Команды!$A$2:$AN$7500,MATCH(M$3,Команды!$A$2:$A$7500,0),$E51+2)=Команды!$AJ$12,TRUE,FALSE),IF(INDEX(Команды!$A$2:$AN$7500,MATCH(M$3,Команды!$A$2:$A$7500,0),$E51+2)=Команды!$AJ$13,TRUE,FALSE),IF(INDEX(Команды!$A$2:$AN$7500,MATCH(M$3,Команды!$A$2:$A$7500,0),$E51+2)=Команды!$AJ$14,TRUE,FALSE),IF(INDEX(Команды!$A$2:$AN$7500,MATCH(M$3,Команды!$A$2:$A$7500,0),$E51+2)=Команды!$AJ$15,TRUE,FALSE),IF(INDEX(Команды!$A$2:$AN$7500,MATCH(M$3,Команды!$A$2:$A$7500,0),$E51+2)=Команды!$AJ$16,TRUE,FALSE),,IF(INDEX(Команды!$A$2:$AN$7500,MATCH(M$3,Команды!$A$2:$A$7500,0),$E51+2)=Команды!$AJ$17,TRUE,FALSE),,IF(INDEX(Команды!$A$2:$AN$7500,MATCH(M$3,Команды!$A$2:$A$7500,0),$E51+2)=Команды!$AJ$18,TRUE,FALSE),,IF(INDEX(Команды!$A$2:$AN$7500,MATCH(M$3,Команды!$A$2:$A$7500,0),$E51+2)=Команды!$AJ$19,TRUE,FALSE)),INDEX(Команды!$AJ$2:$AK$19,MATCH(INDEX(Команды!$A$2:$AN$7500,MATCH(M$3,Команды!$A$2:$A$7500,0),$E51+2),Команды!$AJ$2:$AJ$19,0),2),0)</f>
        <v>0.45833333333333331</v>
      </c>
      <c r="N51" s="175">
        <f>IF(OR(IF(INDEX(Команды!$A$2:$AN$7500,MATCH(M$3,Команды!$A$2:$A$7500,0),$E51+2)=Команды!$AJ$2,TRUE,FALSE),IF(INDEX(Команды!$A$2:$AN$7500,MATCH(M$3,Команды!$A$2:$A$7500,0),$E51+2)=Команды!$AJ$3,TRUE,FALSE),IF(INDEX(Команды!$A$2:$AN$7500,MATCH(M$3,Команды!$A$2:$A$7500,0),$E51+2)=Команды!$AJ$4,TRUE,FALSE),IF(INDEX(Команды!$A$2:$AN$7500,MATCH(M$3,Команды!$A$2:$A$7500,0),$E51+2)=Команды!$AJ$5,TRUE,FALSE),IF(INDEX(Команды!$A$2:$AN$7500,MATCH(M$3,Команды!$A$2:$A$7500,0),$E51+2)=Команды!$AJ$6,TRUE,FALSE),IF(INDEX(Команды!$A$2:$AN$7500,MATCH(M$3,Команды!$A$2:$A$7500,0),$E51+2)=Команды!$AJ$7,TRUE,FALSE),IF(INDEX(Команды!$A$2:$AN$7500,MATCH(M$3,Команды!$A$2:$A$7500,0),$E51+2)=Команды!$AJ$8,TRUE,FALSE),IF(INDEX(Команды!$A$2:$AN$7500,MATCH(M$3,Команды!$A$2:$A$7500,0),$E51+2)=Команды!$AJ$9,TRUE,FALSE),IF(INDEX(Команды!$A$2:$AN$7500,MATCH(M$3,Команды!$A$2:$A$7500,0),$E51+2)=Команды!$AJ$10,TRUE,FALSE),IF(INDEX(Команды!$A$2:$AN$7500,MATCH(M$3,Команды!$A$2:$A$7500,0),$E51+2)=Команды!$AJ$11,TRUE,FALSE),IF(INDEX(Команды!$A$2:$AN$7500,MATCH(M$3,Команды!$A$2:$A$7500,0),$E51+2)=Команды!$AJ$12,TRUE,FALSE),IF(INDEX(Команды!$A$2:$AN$7500,MATCH(M$3,Команды!$A$2:$A$7500,0),$E51+2)=Команды!$AJ$13,TRUE,FALSE),IF(INDEX(Команды!$A$2:$AN$7500,MATCH(M$3,Команды!$A$2:$A$7500,0),$E51+2)=Команды!$AJ$14,TRUE,FALSE),IF(INDEX(Команды!$A$2:$AN$7500,MATCH(M$3,Команды!$A$2:$A$7500,0),$E51+2)=Команды!$AJ$15,TRUE,FALSE),IF(INDEX(Команды!$A$2:$AN$7500,MATCH(M$3,Команды!$A$2:$A$7500,0),$E51+2)=Команды!$AJ$16,TRUE,FALSE),IF(INDEX(Команды!$A$2:$AN$7500,MATCH(M$3,Команды!$A$2:$A$7500,0),$E51+2)=Команды!$AJ$17,TRUE,FALSE),IF(INDEX(Команды!$A$2:$AN$7500,MATCH(M$3,Команды!$A$2:$A$7500,0),$E51+2)=Команды!$AJ$18,TRUE,FALSE),IF(INDEX(Команды!$A$2:$AN$7500,MATCH(M$3,Команды!$A$2:$A$7500,0),$E51+2)=Команды!$AJ$19,TRUE,FALSE)),INDEX(Команды!$AJ$2:$AL$19,MATCH(INDEX(Команды!$A$2:$AN$7500,MATCH(M$3,Команды!$A$2:$A$7500,0),$E51+2),Команды!$AJ$2:$AJ$19,0),3),0)</f>
        <v>0.75</v>
      </c>
      <c r="O51" s="342"/>
      <c r="P51" s="174">
        <f>IF(OR(IF(INDEX(Команды!$A$2:$AN$7500,MATCH(P$3,Команды!$A$2:$A$7500,0),$E51+2)=Команды!$AJ$2,TRUE,FALSE),IF(INDEX(Команды!$A$2:$AN$7500,MATCH(P$3,Команды!$A$2:$A$7500,0),$E51+2)=Команды!$AJ$3,TRUE,FALSE),IF(INDEX(Команды!$A$2:$AN$7500,MATCH(P$3,Команды!$A$2:$A$7500,0),$E51+2)=Команды!$AJ$4,TRUE,FALSE),IF(INDEX(Команды!$A$2:$AN$7500,MATCH(P$3,Команды!$A$2:$A$7500,0),$E51+2)=Команды!$AJ$5,TRUE,FALSE),IF(INDEX(Команды!$A$2:$AN$7500,MATCH(P$3,Команды!$A$2:$A$7500,0),$E51+2)=Команды!$AJ$6,TRUE,FALSE),IF(INDEX(Команды!$A$2:$AN$7500,MATCH(P$3,Команды!$A$2:$A$7500,0),$E51+2)=Команды!$AJ$7,TRUE,FALSE),IF(INDEX(Команды!$A$2:$AN$7500,MATCH(P$3,Команды!$A$2:$A$7500,0),$E51+2)=Команды!$AJ$8,TRUE,FALSE),IF(INDEX(Команды!$A$2:$AN$7500,MATCH(P$3,Команды!$A$2:$A$7500,0),$E51+2)=Команды!$AJ$9,TRUE,FALSE),IF(INDEX(Команды!$A$2:$AN$7500,MATCH(P$3,Команды!$A$2:$A$7500,0),$E51+2)=Команды!$AJ$10,TRUE,FALSE),IF(INDEX(Команды!$A$2:$AN$7500,MATCH(P$3,Команды!$A$2:$A$7500,0),$E51+2)=Команды!$AJ$11,TRUE,FALSE),IF(INDEX(Команды!$A$2:$AN$7500,MATCH(P$3,Команды!$A$2:$A$7500,0),$E51+2)=Команды!$AJ$12,TRUE,FALSE),IF(INDEX(Команды!$A$2:$AN$7500,MATCH(P$3,Команды!$A$2:$A$7500,0),$E51+2)=Команды!$AJ$13,TRUE,FALSE),IF(INDEX(Команды!$A$2:$AN$7500,MATCH(P$3,Команды!$A$2:$A$7500,0),$E51+2)=Команды!$AJ$14,TRUE,FALSE),IF(INDEX(Команды!$A$2:$AN$7500,MATCH(P$3,Команды!$A$2:$A$7500,0),$E51+2)=Команды!$AJ$15,TRUE,FALSE),IF(INDEX(Команды!$A$2:$AN$7500,MATCH(P$3,Команды!$A$2:$A$7500,0),$E51+2)=Команды!$AJ$16,TRUE,FALSE),,IF(INDEX(Команды!$A$2:$AN$7500,MATCH(P$3,Команды!$A$2:$A$7500,0),$E51+2)=Команды!$AJ$17,TRUE,FALSE),,IF(INDEX(Команды!$A$2:$AN$7500,MATCH(P$3,Команды!$A$2:$A$7500,0),$E51+2)=Команды!$AJ$18,TRUE,FALSE),,IF(INDEX(Команды!$A$2:$AN$7500,MATCH(P$3,Команды!$A$2:$A$7500,0),$E51+2)=Команды!$AJ$19,TRUE,FALSE)),INDEX(Команды!$AJ$2:$AK$19,MATCH(INDEX(Команды!$A$2:$AN$7500,MATCH(P$3,Команды!$A$2:$A$7500,0),$E51+2),Команды!$AJ$2:$AJ$19,0),2),0)</f>
        <v>0.45833333333333331</v>
      </c>
      <c r="Q51" s="175">
        <f>IF(OR(IF(INDEX(Команды!$A$2:$AN$7500,MATCH(P$3,Команды!$A$2:$A$7500,0),$E51+2)=Команды!$AJ$2,TRUE,FALSE),IF(INDEX(Команды!$A$2:$AN$7500,MATCH(P$3,Команды!$A$2:$A$7500,0),$E51+2)=Команды!$AJ$3,TRUE,FALSE),IF(INDEX(Команды!$A$2:$AN$7500,MATCH(P$3,Команды!$A$2:$A$7500,0),$E51+2)=Команды!$AJ$4,TRUE,FALSE),IF(INDEX(Команды!$A$2:$AN$7500,MATCH(P$3,Команды!$A$2:$A$7500,0),$E51+2)=Команды!$AJ$5,TRUE,FALSE),IF(INDEX(Команды!$A$2:$AN$7500,MATCH(P$3,Команды!$A$2:$A$7500,0),$E51+2)=Команды!$AJ$6,TRUE,FALSE),IF(INDEX(Команды!$A$2:$AN$7500,MATCH(P$3,Команды!$A$2:$A$7500,0),$E51+2)=Команды!$AJ$7,TRUE,FALSE),IF(INDEX(Команды!$A$2:$AN$7500,MATCH(P$3,Команды!$A$2:$A$7500,0),$E51+2)=Команды!$AJ$8,TRUE,FALSE),IF(INDEX(Команды!$A$2:$AN$7500,MATCH(P$3,Команды!$A$2:$A$7500,0),$E51+2)=Команды!$AJ$9,TRUE,FALSE),IF(INDEX(Команды!$A$2:$AN$7500,MATCH(P$3,Команды!$A$2:$A$7500,0),$E51+2)=Команды!$AJ$10,TRUE,FALSE),IF(INDEX(Команды!$A$2:$AN$7500,MATCH(P$3,Команды!$A$2:$A$7500,0),$E51+2)=Команды!$AJ$11,TRUE,FALSE),IF(INDEX(Команды!$A$2:$AN$7500,MATCH(P$3,Команды!$A$2:$A$7500,0),$E51+2)=Команды!$AJ$12,TRUE,FALSE),IF(INDEX(Команды!$A$2:$AN$7500,MATCH(P$3,Команды!$A$2:$A$7500,0),$E51+2)=Команды!$AJ$13,TRUE,FALSE),IF(INDEX(Команды!$A$2:$AN$7500,MATCH(P$3,Команды!$A$2:$A$7500,0),$E51+2)=Команды!$AJ$14,TRUE,FALSE),IF(INDEX(Команды!$A$2:$AN$7500,MATCH(P$3,Команды!$A$2:$A$7500,0),$E51+2)=Команды!$AJ$15,TRUE,FALSE),IF(INDEX(Команды!$A$2:$AN$7500,MATCH(P$3,Команды!$A$2:$A$7500,0),$E51+2)=Команды!$AJ$16,TRUE,FALSE),IF(INDEX(Команды!$A$2:$AN$7500,MATCH(P$3,Команды!$A$2:$A$7500,0),$E51+2)=Команды!$AJ$17,TRUE,FALSE),IF(INDEX(Команды!$A$2:$AN$7500,MATCH(P$3,Команды!$A$2:$A$7500,0),$E51+2)=Команды!$AJ$18,TRUE,FALSE),IF(INDEX(Команды!$A$2:$AN$7500,MATCH(P$3,Команды!$A$2:$A$7500,0),$E51+2)=Команды!$AJ$19,TRUE,FALSE)),INDEX(Команды!$AJ$2:$AL$19,MATCH(INDEX(Команды!$A$2:$AN$7500,MATCH(P$3,Команды!$A$2:$A$7500,0),$E51+2),Команды!$AJ$2:$AJ$19,0),3),0)</f>
        <v>0.75</v>
      </c>
      <c r="R51" s="342"/>
      <c r="S51" s="174" t="str">
        <f>IF(OR(IF(INDEX(Команды!$A$2:$AN$7500,MATCH(S$3,Команды!$A$2:$A$7500,0),$E51+2)=Команды!$AJ$2,TRUE,FALSE),IF(INDEX(Команды!$A$2:$AN$7500,MATCH(S$3,Команды!$A$2:$A$7500,0),$E51+2)=Команды!$AJ$3,TRUE,FALSE),IF(INDEX(Команды!$A$2:$AN$7500,MATCH(S$3,Команды!$A$2:$A$7500,0),$E51+2)=Команды!$AJ$4,TRUE,FALSE),IF(INDEX(Команды!$A$2:$AN$7500,MATCH(S$3,Команды!$A$2:$A$7500,0),$E51+2)=Команды!$AJ$5,TRUE,FALSE),IF(INDEX(Команды!$A$2:$AN$7500,MATCH(S$3,Команды!$A$2:$A$7500,0),$E51+2)=Команды!$AJ$6,TRUE,FALSE),IF(INDEX(Команды!$A$2:$AN$7500,MATCH(S$3,Команды!$A$2:$A$7500,0),$E51+2)=Команды!$AJ$7,TRUE,FALSE),IF(INDEX(Команды!$A$2:$AN$7500,MATCH(S$3,Команды!$A$2:$A$7500,0),$E51+2)=Команды!$AJ$8,TRUE,FALSE),IF(INDEX(Команды!$A$2:$AN$7500,MATCH(S$3,Команды!$A$2:$A$7500,0),$E51+2)=Команды!$AJ$9,TRUE,FALSE),IF(INDEX(Команды!$A$2:$AN$7500,MATCH(S$3,Команды!$A$2:$A$7500,0),$E51+2)=Команды!$AJ$10,TRUE,FALSE),IF(INDEX(Команды!$A$2:$AN$7500,MATCH(S$3,Команды!$A$2:$A$7500,0),$E51+2)=Команды!$AJ$11,TRUE,FALSE),IF(INDEX(Команды!$A$2:$AN$7500,MATCH(S$3,Команды!$A$2:$A$7500,0),$E51+2)=Команды!$AJ$12,TRUE,FALSE),IF(INDEX(Команды!$A$2:$AN$7500,MATCH(S$3,Команды!$A$2:$A$7500,0),$E51+2)=Команды!$AJ$13,TRUE,FALSE),IF(INDEX(Команды!$A$2:$AN$7500,MATCH(S$3,Команды!$A$2:$A$7500,0),$E51+2)=Команды!$AJ$14,TRUE,FALSE),IF(INDEX(Команды!$A$2:$AN$7500,MATCH(S$3,Команды!$A$2:$A$7500,0),$E51+2)=Команды!$AJ$15,TRUE,FALSE),IF(INDEX(Команды!$A$2:$AN$7500,MATCH(S$3,Команды!$A$2:$A$7500,0),$E51+2)=Команды!$AJ$16,TRUE,FALSE),,IF(INDEX(Команды!$A$2:$AN$7500,MATCH(S$3,Команды!$A$2:$A$7500,0),$E51+2)=Команды!$AJ$17,TRUE,FALSE),,IF(INDEX(Команды!$A$2:$AN$7500,MATCH(S$3,Команды!$A$2:$A$7500,0),$E51+2)=Команды!$AJ$18,TRUE,FALSE),,IF(INDEX(Команды!$A$2:$AN$7500,MATCH(S$3,Команды!$A$2:$A$7500,0),$E51+2)=Команды!$AJ$19,TRUE,FALSE)),INDEX(Команды!$AJ$2:$AK$19,MATCH(INDEX(Команды!$A$2:$AN$7500,MATCH(S$3,Команды!$A$2:$A$7500,0),$E51+2),Команды!$AJ$2:$AJ$19,0),2),0)</f>
        <v>В</v>
      </c>
      <c r="T51" s="175" t="str">
        <f>IF(OR(IF(INDEX(Команды!$A$2:$AN$7500,MATCH(S$3,Команды!$A$2:$A$7500,0),$E51+2)=Команды!$AJ$2,TRUE,FALSE),IF(INDEX(Команды!$A$2:$AN$7500,MATCH(S$3,Команды!$A$2:$A$7500,0),$E51+2)=Команды!$AJ$3,TRUE,FALSE),IF(INDEX(Команды!$A$2:$AN$7500,MATCH(S$3,Команды!$A$2:$A$7500,0),$E51+2)=Команды!$AJ$4,TRUE,FALSE),IF(INDEX(Команды!$A$2:$AN$7500,MATCH(S$3,Команды!$A$2:$A$7500,0),$E51+2)=Команды!$AJ$5,TRUE,FALSE),IF(INDEX(Команды!$A$2:$AN$7500,MATCH(S$3,Команды!$A$2:$A$7500,0),$E51+2)=Команды!$AJ$6,TRUE,FALSE),IF(INDEX(Команды!$A$2:$AN$7500,MATCH(S$3,Команды!$A$2:$A$7500,0),$E51+2)=Команды!$AJ$7,TRUE,FALSE),IF(INDEX(Команды!$A$2:$AN$7500,MATCH(S$3,Команды!$A$2:$A$7500,0),$E51+2)=Команды!$AJ$8,TRUE,FALSE),IF(INDEX(Команды!$A$2:$AN$7500,MATCH(S$3,Команды!$A$2:$A$7500,0),$E51+2)=Команды!$AJ$9,TRUE,FALSE),IF(INDEX(Команды!$A$2:$AN$7500,MATCH(S$3,Команды!$A$2:$A$7500,0),$E51+2)=Команды!$AJ$10,TRUE,FALSE),IF(INDEX(Команды!$A$2:$AN$7500,MATCH(S$3,Команды!$A$2:$A$7500,0),$E51+2)=Команды!$AJ$11,TRUE,FALSE),IF(INDEX(Команды!$A$2:$AN$7500,MATCH(S$3,Команды!$A$2:$A$7500,0),$E51+2)=Команды!$AJ$12,TRUE,FALSE),IF(INDEX(Команды!$A$2:$AN$7500,MATCH(S$3,Команды!$A$2:$A$7500,0),$E51+2)=Команды!$AJ$13,TRUE,FALSE),IF(INDEX(Команды!$A$2:$AN$7500,MATCH(S$3,Команды!$A$2:$A$7500,0),$E51+2)=Команды!$AJ$14,TRUE,FALSE),IF(INDEX(Команды!$A$2:$AN$7500,MATCH(S$3,Команды!$A$2:$A$7500,0),$E51+2)=Команды!$AJ$15,TRUE,FALSE),IF(INDEX(Команды!$A$2:$AN$7500,MATCH(S$3,Команды!$A$2:$A$7500,0),$E51+2)=Команды!$AJ$16,TRUE,FALSE),IF(INDEX(Команды!$A$2:$AN$7500,MATCH(S$3,Команды!$A$2:$A$7500,0),$E51+2)=Команды!$AJ$17,TRUE,FALSE),IF(INDEX(Команды!$A$2:$AN$7500,MATCH(S$3,Команды!$A$2:$A$7500,0),$E51+2)=Команды!$AJ$18,TRUE,FALSE),IF(INDEX(Команды!$A$2:$AN$7500,MATCH(S$3,Команды!$A$2:$A$7500,0),$E51+2)=Команды!$AJ$19,TRUE,FALSE)),INDEX(Команды!$AJ$2:$AL$19,MATCH(INDEX(Команды!$A$2:$AN$7500,MATCH(S$3,Команды!$A$2:$A$7500,0),$E51+2),Команды!$AJ$2:$AJ$19,0),3),0)</f>
        <v>В</v>
      </c>
      <c r="U51" s="342"/>
      <c r="V51" s="174" t="str">
        <f>IF(OR(IF(INDEX(Команды!$A$2:$AN$7500,MATCH(V$3,Команды!$A$2:$A$7500,0),$E51+2)=Команды!$AJ$2,TRUE,FALSE),IF(INDEX(Команды!$A$2:$AN$7500,MATCH(V$3,Команды!$A$2:$A$7500,0),$E51+2)=Команды!$AJ$3,TRUE,FALSE),IF(INDEX(Команды!$A$2:$AN$7500,MATCH(V$3,Команды!$A$2:$A$7500,0),$E51+2)=Команды!$AJ$4,TRUE,FALSE),IF(INDEX(Команды!$A$2:$AN$7500,MATCH(V$3,Команды!$A$2:$A$7500,0),$E51+2)=Команды!$AJ$5,TRUE,FALSE),IF(INDEX(Команды!$A$2:$AN$7500,MATCH(V$3,Команды!$A$2:$A$7500,0),$E51+2)=Команды!$AJ$6,TRUE,FALSE),IF(INDEX(Команды!$A$2:$AN$7500,MATCH(V$3,Команды!$A$2:$A$7500,0),$E51+2)=Команды!$AJ$7,TRUE,FALSE),IF(INDEX(Команды!$A$2:$AN$7500,MATCH(V$3,Команды!$A$2:$A$7500,0),$E51+2)=Команды!$AJ$8,TRUE,FALSE),IF(INDEX(Команды!$A$2:$AN$7500,MATCH(V$3,Команды!$A$2:$A$7500,0),$E51+2)=Команды!$AJ$9,TRUE,FALSE),IF(INDEX(Команды!$A$2:$AN$7500,MATCH(V$3,Команды!$A$2:$A$7500,0),$E51+2)=Команды!$AJ$10,TRUE,FALSE),IF(INDEX(Команды!$A$2:$AN$7500,MATCH(V$3,Команды!$A$2:$A$7500,0),$E51+2)=Команды!$AJ$11,TRUE,FALSE),IF(INDEX(Команды!$A$2:$AN$7500,MATCH(V$3,Команды!$A$2:$A$7500,0),$E51+2)=Команды!$AJ$12,TRUE,FALSE),IF(INDEX(Команды!$A$2:$AN$7500,MATCH(V$3,Команды!$A$2:$A$7500,0),$E51+2)=Команды!$AJ$13,TRUE,FALSE),IF(INDEX(Команды!$A$2:$AN$7500,MATCH(V$3,Команды!$A$2:$A$7500,0),$E51+2)=Команды!$AJ$14,TRUE,FALSE),IF(INDEX(Команды!$A$2:$AN$7500,MATCH(V$3,Команды!$A$2:$A$7500,0),$E51+2)=Команды!$AJ$15,TRUE,FALSE),IF(INDEX(Команды!$A$2:$AN$7500,MATCH(V$3,Команды!$A$2:$A$7500,0),$E51+2)=Команды!$AJ$16,TRUE,FALSE),,IF(INDEX(Команды!$A$2:$AN$7500,MATCH(V$3,Команды!$A$2:$A$7500,0),$E51+2)=Команды!$AJ$17,TRUE,FALSE),,IF(INDEX(Команды!$A$2:$AN$7500,MATCH(V$3,Команды!$A$2:$A$7500,0),$E51+2)=Команды!$AJ$18,TRUE,FALSE),,IF(INDEX(Команды!$A$2:$AN$7500,MATCH(V$3,Команды!$A$2:$A$7500,0),$E51+2)=Команды!$AJ$19,TRUE,FALSE)),INDEX(Команды!$AJ$2:$AK$19,MATCH(INDEX(Команды!$A$2:$AN$7500,MATCH(V$3,Команды!$A$2:$A$7500,0),$E51+2),Команды!$AJ$2:$AJ$19,0),2),0)</f>
        <v>В</v>
      </c>
      <c r="W51" s="175" t="str">
        <f>IF(OR(IF(INDEX(Команды!$A$2:$AN$7500,MATCH(V$3,Команды!$A$2:$A$7500,0),$E51+2)=Команды!$AJ$2,TRUE,FALSE),IF(INDEX(Команды!$A$2:$AN$7500,MATCH(V$3,Команды!$A$2:$A$7500,0),$E51+2)=Команды!$AJ$3,TRUE,FALSE),IF(INDEX(Команды!$A$2:$AN$7500,MATCH(V$3,Команды!$A$2:$A$7500,0),$E51+2)=Команды!$AJ$4,TRUE,FALSE),IF(INDEX(Команды!$A$2:$AN$7500,MATCH(V$3,Команды!$A$2:$A$7500,0),$E51+2)=Команды!$AJ$5,TRUE,FALSE),IF(INDEX(Команды!$A$2:$AN$7500,MATCH(V$3,Команды!$A$2:$A$7500,0),$E51+2)=Команды!$AJ$6,TRUE,FALSE),IF(INDEX(Команды!$A$2:$AN$7500,MATCH(V$3,Команды!$A$2:$A$7500,0),$E51+2)=Команды!$AJ$7,TRUE,FALSE),IF(INDEX(Команды!$A$2:$AN$7500,MATCH(V$3,Команды!$A$2:$A$7500,0),$E51+2)=Команды!$AJ$8,TRUE,FALSE),IF(INDEX(Команды!$A$2:$AN$7500,MATCH(V$3,Команды!$A$2:$A$7500,0),$E51+2)=Команды!$AJ$9,TRUE,FALSE),IF(INDEX(Команды!$A$2:$AN$7500,MATCH(V$3,Команды!$A$2:$A$7500,0),$E51+2)=Команды!$AJ$10,TRUE,FALSE),IF(INDEX(Команды!$A$2:$AN$7500,MATCH(V$3,Команды!$A$2:$A$7500,0),$E51+2)=Команды!$AJ$11,TRUE,FALSE),IF(INDEX(Команды!$A$2:$AN$7500,MATCH(V$3,Команды!$A$2:$A$7500,0),$E51+2)=Команды!$AJ$12,TRUE,FALSE),IF(INDEX(Команды!$A$2:$AN$7500,MATCH(V$3,Команды!$A$2:$A$7500,0),$E51+2)=Команды!$AJ$13,TRUE,FALSE),IF(INDEX(Команды!$A$2:$AN$7500,MATCH(V$3,Команды!$A$2:$A$7500,0),$E51+2)=Команды!$AJ$14,TRUE,FALSE),IF(INDEX(Команды!$A$2:$AN$7500,MATCH(V$3,Команды!$A$2:$A$7500,0),$E51+2)=Команды!$AJ$15,TRUE,FALSE),IF(INDEX(Команды!$A$2:$AN$7500,MATCH(V$3,Команды!$A$2:$A$7500,0),$E51+2)=Команды!$AJ$16,TRUE,FALSE),IF(INDEX(Команды!$A$2:$AN$7500,MATCH(V$3,Команды!$A$2:$A$7500,0),$E51+2)=Команды!$AJ$17,TRUE,FALSE),IF(INDEX(Команды!$A$2:$AN$7500,MATCH(V$3,Команды!$A$2:$A$7500,0),$E51+2)=Команды!$AJ$18,TRUE,FALSE),IF(INDEX(Команды!$A$2:$AN$7500,MATCH(V$3,Команды!$A$2:$A$7500,0),$E51+2)=Команды!$AJ$19,TRUE,FALSE)),INDEX(Команды!$AJ$2:$AL$19,MATCH(INDEX(Команды!$A$2:$AN$7500,MATCH(V$3,Команды!$A$2:$A$7500,0),$E51+2),Команды!$AJ$2:$AJ$19,0),3),0)</f>
        <v>В</v>
      </c>
      <c r="X51" s="342"/>
      <c r="Y51" s="174">
        <f>IF(OR(IF(INDEX(Команды!$A$2:$AN$7500,MATCH(Y$3,Команды!$A$2:$A$7500,0),$E51+2)=Команды!$AJ$2,TRUE,FALSE),IF(INDEX(Команды!$A$2:$AN$7500,MATCH(Y$3,Команды!$A$2:$A$7500,0),$E51+2)=Команды!$AJ$3,TRUE,FALSE),IF(INDEX(Команды!$A$2:$AN$7500,MATCH(Y$3,Команды!$A$2:$A$7500,0),$E51+2)=Команды!$AJ$4,TRUE,FALSE),IF(INDEX(Команды!$A$2:$AN$7500,MATCH(Y$3,Команды!$A$2:$A$7500,0),$E51+2)=Команды!$AJ$5,TRUE,FALSE),IF(INDEX(Команды!$A$2:$AN$7500,MATCH(Y$3,Команды!$A$2:$A$7500,0),$E51+2)=Команды!$AJ$6,TRUE,FALSE),IF(INDEX(Команды!$A$2:$AN$7500,MATCH(Y$3,Команды!$A$2:$A$7500,0),$E51+2)=Команды!$AJ$7,TRUE,FALSE),IF(INDEX(Команды!$A$2:$AN$7500,MATCH(Y$3,Команды!$A$2:$A$7500,0),$E51+2)=Команды!$AJ$8,TRUE,FALSE),IF(INDEX(Команды!$A$2:$AN$7500,MATCH(Y$3,Команды!$A$2:$A$7500,0),$E51+2)=Команды!$AJ$9,TRUE,FALSE),IF(INDEX(Команды!$A$2:$AN$7500,MATCH(Y$3,Команды!$A$2:$A$7500,0),$E51+2)=Команды!$AJ$10,TRUE,FALSE),IF(INDEX(Команды!$A$2:$AN$7500,MATCH(Y$3,Команды!$A$2:$A$7500,0),$E51+2)=Команды!$AJ$11,TRUE,FALSE),IF(INDEX(Команды!$A$2:$AN$7500,MATCH(Y$3,Команды!$A$2:$A$7500,0),$E51+2)=Команды!$AJ$12,TRUE,FALSE),IF(INDEX(Команды!$A$2:$AN$7500,MATCH(Y$3,Команды!$A$2:$A$7500,0),$E51+2)=Команды!$AJ$13,TRUE,FALSE),IF(INDEX(Команды!$A$2:$AN$7500,MATCH(Y$3,Команды!$A$2:$A$7500,0),$E51+2)=Команды!$AJ$14,TRUE,FALSE),IF(INDEX(Команды!$A$2:$AN$7500,MATCH(Y$3,Команды!$A$2:$A$7500,0),$E51+2)=Команды!$AJ$15,TRUE,FALSE),IF(INDEX(Команды!$A$2:$AN$7500,MATCH(Y$3,Команды!$A$2:$A$7500,0),$E51+2)=Команды!$AJ$16,TRUE,FALSE),,IF(INDEX(Команды!$A$2:$AN$7500,MATCH(Y$3,Команды!$A$2:$A$7500,0),$E51+2)=Команды!$AJ$17,TRUE,FALSE),,IF(INDEX(Команды!$A$2:$AN$7500,MATCH(Y$3,Команды!$A$2:$A$7500,0),$E51+2)=Команды!$AJ$18,TRUE,FALSE),,IF(INDEX(Команды!$A$2:$AN$7500,MATCH(Y$3,Команды!$A$2:$A$7500,0),$E51+2)=Команды!$AJ$19,TRUE,FALSE)),INDEX(Команды!$AJ$2:$AK$19,MATCH(INDEX(Команды!$A$2:$AN$7500,MATCH(Y$3,Команды!$A$2:$A$7500,0),$E51+2),Команды!$AJ$2:$AJ$19,0),2),0)</f>
        <v>0.29166666666666669</v>
      </c>
      <c r="Z51" s="175">
        <f>IF(OR(IF(INDEX(Команды!$A$2:$AN$7500,MATCH(Y$3,Команды!$A$2:$A$7500,0),$E51+2)=Команды!$AJ$2,TRUE,FALSE),IF(INDEX(Команды!$A$2:$AN$7500,MATCH(Y$3,Команды!$A$2:$A$7500,0),$E51+2)=Команды!$AJ$3,TRUE,FALSE),IF(INDEX(Команды!$A$2:$AN$7500,MATCH(Y$3,Команды!$A$2:$A$7500,0),$E51+2)=Команды!$AJ$4,TRUE,FALSE),IF(INDEX(Команды!$A$2:$AN$7500,MATCH(Y$3,Команды!$A$2:$A$7500,0),$E51+2)=Команды!$AJ$5,TRUE,FALSE),IF(INDEX(Команды!$A$2:$AN$7500,MATCH(Y$3,Команды!$A$2:$A$7500,0),$E51+2)=Команды!$AJ$6,TRUE,FALSE),IF(INDEX(Команды!$A$2:$AN$7500,MATCH(Y$3,Команды!$A$2:$A$7500,0),$E51+2)=Команды!$AJ$7,TRUE,FALSE),IF(INDEX(Команды!$A$2:$AN$7500,MATCH(Y$3,Команды!$A$2:$A$7500,0),$E51+2)=Команды!$AJ$8,TRUE,FALSE),IF(INDEX(Команды!$A$2:$AN$7500,MATCH(Y$3,Команды!$A$2:$A$7500,0),$E51+2)=Команды!$AJ$9,TRUE,FALSE),IF(INDEX(Команды!$A$2:$AN$7500,MATCH(Y$3,Команды!$A$2:$A$7500,0),$E51+2)=Команды!$AJ$10,TRUE,FALSE),IF(INDEX(Команды!$A$2:$AN$7500,MATCH(Y$3,Команды!$A$2:$A$7500,0),$E51+2)=Команды!$AJ$11,TRUE,FALSE),IF(INDEX(Команды!$A$2:$AN$7500,MATCH(Y$3,Команды!$A$2:$A$7500,0),$E51+2)=Команды!$AJ$12,TRUE,FALSE),IF(INDEX(Команды!$A$2:$AN$7500,MATCH(Y$3,Команды!$A$2:$A$7500,0),$E51+2)=Команды!$AJ$13,TRUE,FALSE),IF(INDEX(Команды!$A$2:$AN$7500,MATCH(Y$3,Команды!$A$2:$A$7500,0),$E51+2)=Команды!$AJ$14,TRUE,FALSE),IF(INDEX(Команды!$A$2:$AN$7500,MATCH(Y$3,Команды!$A$2:$A$7500,0),$E51+2)=Команды!$AJ$15,TRUE,FALSE),IF(INDEX(Команды!$A$2:$AN$7500,MATCH(Y$3,Команды!$A$2:$A$7500,0),$E51+2)=Команды!$AJ$16,TRUE,FALSE),IF(INDEX(Команды!$A$2:$AN$7500,MATCH(Y$3,Команды!$A$2:$A$7500,0),$E51+2)=Команды!$AJ$17,TRUE,FALSE),IF(INDEX(Команды!$A$2:$AN$7500,MATCH(Y$3,Команды!$A$2:$A$7500,0),$E51+2)=Команды!$AJ$18,TRUE,FALSE),IF(INDEX(Команды!$A$2:$AN$7500,MATCH(Y$3,Команды!$A$2:$A$7500,0),$E51+2)=Команды!$AJ$19,TRUE,FALSE)),INDEX(Команды!$AJ$2:$AL$19,MATCH(INDEX(Команды!$A$2:$AN$7500,MATCH(Y$3,Команды!$A$2:$A$7500,0),$E51+2),Команды!$AJ$2:$AJ$19,0),3),0)</f>
        <v>0.79166666666666663</v>
      </c>
      <c r="AA51" s="342"/>
      <c r="AB51" s="174">
        <f>IF(OR(IF(INDEX(Команды!$A$2:$AN$7500,MATCH(AB$3,Команды!$A$2:$A$7500,0),$E51+2)=Команды!$AJ$2,TRUE,FALSE),IF(INDEX(Команды!$A$2:$AN$7500,MATCH(AB$3,Команды!$A$2:$A$7500,0),$E51+2)=Команды!$AJ$3,TRUE,FALSE),IF(INDEX(Команды!$A$2:$AN$7500,MATCH(AB$3,Команды!$A$2:$A$7500,0),$E51+2)=Команды!$AJ$4,TRUE,FALSE),IF(INDEX(Команды!$A$2:$AN$7500,MATCH(AB$3,Команды!$A$2:$A$7500,0),$E51+2)=Команды!$AJ$5,TRUE,FALSE),IF(INDEX(Команды!$A$2:$AN$7500,MATCH(AB$3,Команды!$A$2:$A$7500,0),$E51+2)=Команды!$AJ$6,TRUE,FALSE),IF(INDEX(Команды!$A$2:$AN$7500,MATCH(AB$3,Команды!$A$2:$A$7500,0),$E51+2)=Команды!$AJ$7,TRUE,FALSE),IF(INDEX(Команды!$A$2:$AN$7500,MATCH(AB$3,Команды!$A$2:$A$7500,0),$E51+2)=Команды!$AJ$8,TRUE,FALSE),IF(INDEX(Команды!$A$2:$AN$7500,MATCH(AB$3,Команды!$A$2:$A$7500,0),$E51+2)=Команды!$AJ$9,TRUE,FALSE),IF(INDEX(Команды!$A$2:$AN$7500,MATCH(AB$3,Команды!$A$2:$A$7500,0),$E51+2)=Команды!$AJ$10,TRUE,FALSE),IF(INDEX(Команды!$A$2:$AN$7500,MATCH(AB$3,Команды!$A$2:$A$7500,0),$E51+2)=Команды!$AJ$11,TRUE,FALSE),IF(INDEX(Команды!$A$2:$AN$7500,MATCH(AB$3,Команды!$A$2:$A$7500,0),$E51+2)=Команды!$AJ$12,TRUE,FALSE),IF(INDEX(Команды!$A$2:$AN$7500,MATCH(AB$3,Команды!$A$2:$A$7500,0),$E51+2)=Команды!$AJ$13,TRUE,FALSE),IF(INDEX(Команды!$A$2:$AN$7500,MATCH(AB$3,Команды!$A$2:$A$7500,0),$E51+2)=Команды!$AJ$14,TRUE,FALSE),IF(INDEX(Команды!$A$2:$AN$7500,MATCH(AB$3,Команды!$A$2:$A$7500,0),$E51+2)=Команды!$AJ$15,TRUE,FALSE),IF(INDEX(Команды!$A$2:$AN$7500,MATCH(AB$3,Команды!$A$2:$A$7500,0),$E51+2)=Команды!$AJ$16,TRUE,FALSE),,IF(INDEX(Команды!$A$2:$AN$7500,MATCH(AB$3,Команды!$A$2:$A$7500,0),$E51+2)=Команды!$AJ$17,TRUE,FALSE),,IF(INDEX(Команды!$A$2:$AN$7500,MATCH(AB$3,Команды!$A$2:$A$7500,0),$E51+2)=Команды!$AJ$18,TRUE,FALSE),,IF(INDEX(Команды!$A$2:$AN$7500,MATCH(AB$3,Команды!$A$2:$A$7500,0),$E51+2)=Команды!$AJ$19,TRUE,FALSE)),INDEX(Команды!$AJ$2:$AK$19,MATCH(INDEX(Команды!$A$2:$AN$7500,MATCH(AB$3,Команды!$A$2:$A$7500,0),$E51+2),Команды!$AJ$2:$AJ$19,0),2),0)</f>
        <v>0.29166666666666669</v>
      </c>
      <c r="AC51" s="175">
        <f>IF(OR(IF(INDEX(Команды!$A$2:$AN$7500,MATCH(AB$3,Команды!$A$2:$A$7500,0),$E51+2)=Команды!$AJ$2,TRUE,FALSE),IF(INDEX(Команды!$A$2:$AN$7500,MATCH(AB$3,Команды!$A$2:$A$7500,0),$E51+2)=Команды!$AJ$3,TRUE,FALSE),IF(INDEX(Команды!$A$2:$AN$7500,MATCH(AB$3,Команды!$A$2:$A$7500,0),$E51+2)=Команды!$AJ$4,TRUE,FALSE),IF(INDEX(Команды!$A$2:$AN$7500,MATCH(AB$3,Команды!$A$2:$A$7500,0),$E51+2)=Команды!$AJ$5,TRUE,FALSE),IF(INDEX(Команды!$A$2:$AN$7500,MATCH(AB$3,Команды!$A$2:$A$7500,0),$E51+2)=Команды!$AJ$6,TRUE,FALSE),IF(INDEX(Команды!$A$2:$AN$7500,MATCH(AB$3,Команды!$A$2:$A$7500,0),$E51+2)=Команды!$AJ$7,TRUE,FALSE),IF(INDEX(Команды!$A$2:$AN$7500,MATCH(AB$3,Команды!$A$2:$A$7500,0),$E51+2)=Команды!$AJ$8,TRUE,FALSE),IF(INDEX(Команды!$A$2:$AN$7500,MATCH(AB$3,Команды!$A$2:$A$7500,0),$E51+2)=Команды!$AJ$9,TRUE,FALSE),IF(INDEX(Команды!$A$2:$AN$7500,MATCH(AB$3,Команды!$A$2:$A$7500,0),$E51+2)=Команды!$AJ$10,TRUE,FALSE),IF(INDEX(Команды!$A$2:$AN$7500,MATCH(AB$3,Команды!$A$2:$A$7500,0),$E51+2)=Команды!$AJ$11,TRUE,FALSE),IF(INDEX(Команды!$A$2:$AN$7500,MATCH(AB$3,Команды!$A$2:$A$7500,0),$E51+2)=Команды!$AJ$12,TRUE,FALSE),IF(INDEX(Команды!$A$2:$AN$7500,MATCH(AB$3,Команды!$A$2:$A$7500,0),$E51+2)=Команды!$AJ$13,TRUE,FALSE),IF(INDEX(Команды!$A$2:$AN$7500,MATCH(AB$3,Команды!$A$2:$A$7500,0),$E51+2)=Команды!$AJ$14,TRUE,FALSE),IF(INDEX(Команды!$A$2:$AN$7500,MATCH(AB$3,Команды!$A$2:$A$7500,0),$E51+2)=Команды!$AJ$15,TRUE,FALSE),IF(INDEX(Команды!$A$2:$AN$7500,MATCH(AB$3,Команды!$A$2:$A$7500,0),$E51+2)=Команды!$AJ$16,TRUE,FALSE),IF(INDEX(Команды!$A$2:$AN$7500,MATCH(AB$3,Команды!$A$2:$A$7500,0),$E51+2)=Команды!$AJ$17,TRUE,FALSE),IF(INDEX(Команды!$A$2:$AN$7500,MATCH(AB$3,Команды!$A$2:$A$7500,0),$E51+2)=Команды!$AJ$18,TRUE,FALSE),IF(INDEX(Команды!$A$2:$AN$7500,MATCH(AB$3,Команды!$A$2:$A$7500,0),$E51+2)=Команды!$AJ$19,TRUE,FALSE)),INDEX(Команды!$AJ$2:$AL$19,MATCH(INDEX(Команды!$A$2:$AN$7500,MATCH(AB$3,Команды!$A$2:$A$7500,0),$E51+2),Команды!$AJ$2:$AJ$19,0),3),0)</f>
        <v>0.79166666666666663</v>
      </c>
      <c r="AD51" s="342"/>
      <c r="AE51" s="174">
        <f>IF(OR(IF(INDEX(Команды!$A$2:$AN$7500,MATCH(AE$3,Команды!$A$2:$A$7500,0),$E51+2)=Команды!$AJ$2,TRUE,FALSE),IF(INDEX(Команды!$A$2:$AN$7500,MATCH(AE$3,Команды!$A$2:$A$7500,0),$E51+2)=Команды!$AJ$3,TRUE,FALSE),IF(INDEX(Команды!$A$2:$AN$7500,MATCH(AE$3,Команды!$A$2:$A$7500,0),$E51+2)=Команды!$AJ$4,TRUE,FALSE),IF(INDEX(Команды!$A$2:$AN$7500,MATCH(AE$3,Команды!$A$2:$A$7500,0),$E51+2)=Команды!$AJ$5,TRUE,FALSE),IF(INDEX(Команды!$A$2:$AN$7500,MATCH(AE$3,Команды!$A$2:$A$7500,0),$E51+2)=Команды!$AJ$6,TRUE,FALSE),IF(INDEX(Команды!$A$2:$AN$7500,MATCH(AE$3,Команды!$A$2:$A$7500,0),$E51+2)=Команды!$AJ$7,TRUE,FALSE),IF(INDEX(Команды!$A$2:$AN$7500,MATCH(AE$3,Команды!$A$2:$A$7500,0),$E51+2)=Команды!$AJ$8,TRUE,FALSE),IF(INDEX(Команды!$A$2:$AN$7500,MATCH(AE$3,Команды!$A$2:$A$7500,0),$E51+2)=Команды!$AJ$9,TRUE,FALSE),IF(INDEX(Команды!$A$2:$AN$7500,MATCH(AE$3,Команды!$A$2:$A$7500,0),$E51+2)=Команды!$AJ$10,TRUE,FALSE),IF(INDEX(Команды!$A$2:$AN$7500,MATCH(AE$3,Команды!$A$2:$A$7500,0),$E51+2)=Команды!$AJ$11,TRUE,FALSE),IF(INDEX(Команды!$A$2:$AN$7500,MATCH(AE$3,Команды!$A$2:$A$7500,0),$E51+2)=Команды!$AJ$12,TRUE,FALSE),IF(INDEX(Команды!$A$2:$AN$7500,MATCH(AE$3,Команды!$A$2:$A$7500,0),$E51+2)=Команды!$AJ$13,TRUE,FALSE),IF(INDEX(Команды!$A$2:$AN$7500,MATCH(AE$3,Команды!$A$2:$A$7500,0),$E51+2)=Команды!$AJ$14,TRUE,FALSE),IF(INDEX(Команды!$A$2:$AN$7500,MATCH(AE$3,Команды!$A$2:$A$7500,0),$E51+2)=Команды!$AJ$15,TRUE,FALSE),IF(INDEX(Команды!$A$2:$AN$7500,MATCH(AE$3,Команды!$A$2:$A$7500,0),$E51+2)=Команды!$AJ$16,TRUE,FALSE),,IF(INDEX(Команды!$A$2:$AN$7500,MATCH(AE$3,Команды!$A$2:$A$7500,0),$E51+2)=Команды!$AJ$17,TRUE,FALSE),,IF(INDEX(Команды!$A$2:$AN$7500,MATCH(AE$3,Команды!$A$2:$A$7500,0),$E51+2)=Команды!$AJ$18,TRUE,FALSE),,IF(INDEX(Команды!$A$2:$AN$7500,MATCH(AE$3,Команды!$A$2:$A$7500,0),$E51+2)=Команды!$AJ$19,TRUE,FALSE)),INDEX(Команды!$AJ$2:$AK$19,MATCH(INDEX(Команды!$A$2:$AN$7500,MATCH(AE$3,Команды!$A$2:$A$7500,0),$E51+2),Команды!$AJ$2:$AJ$19,0),2),0)</f>
        <v>0.45833333333333331</v>
      </c>
      <c r="AF51" s="175">
        <f>IF(OR(IF(INDEX(Команды!$A$2:$AN$7500,MATCH(AE$3,Команды!$A$2:$A$7500,0),$E51+2)=Команды!$AJ$2,TRUE,FALSE),IF(INDEX(Команды!$A$2:$AN$7500,MATCH(AE$3,Команды!$A$2:$A$7500,0),$E51+2)=Команды!$AJ$3,TRUE,FALSE),IF(INDEX(Команды!$A$2:$AN$7500,MATCH(AE$3,Команды!$A$2:$A$7500,0),$E51+2)=Команды!$AJ$4,TRUE,FALSE),IF(INDEX(Команды!$A$2:$AN$7500,MATCH(AE$3,Команды!$A$2:$A$7500,0),$E51+2)=Команды!$AJ$5,TRUE,FALSE),IF(INDEX(Команды!$A$2:$AN$7500,MATCH(AE$3,Команды!$A$2:$A$7500,0),$E51+2)=Команды!$AJ$6,TRUE,FALSE),IF(INDEX(Команды!$A$2:$AN$7500,MATCH(AE$3,Команды!$A$2:$A$7500,0),$E51+2)=Команды!$AJ$7,TRUE,FALSE),IF(INDEX(Команды!$A$2:$AN$7500,MATCH(AE$3,Команды!$A$2:$A$7500,0),$E51+2)=Команды!$AJ$8,TRUE,FALSE),IF(INDEX(Команды!$A$2:$AN$7500,MATCH(AE$3,Команды!$A$2:$A$7500,0),$E51+2)=Команды!$AJ$9,TRUE,FALSE),IF(INDEX(Команды!$A$2:$AN$7500,MATCH(AE$3,Команды!$A$2:$A$7500,0),$E51+2)=Команды!$AJ$10,TRUE,FALSE),IF(INDEX(Команды!$A$2:$AN$7500,MATCH(AE$3,Команды!$A$2:$A$7500,0),$E51+2)=Команды!$AJ$11,TRUE,FALSE),IF(INDEX(Команды!$A$2:$AN$7500,MATCH(AE$3,Команды!$A$2:$A$7500,0),$E51+2)=Команды!$AJ$12,TRUE,FALSE),IF(INDEX(Команды!$A$2:$AN$7500,MATCH(AE$3,Команды!$A$2:$A$7500,0),$E51+2)=Команды!$AJ$13,TRUE,FALSE),IF(INDEX(Команды!$A$2:$AN$7500,MATCH(AE$3,Команды!$A$2:$A$7500,0),$E51+2)=Команды!$AJ$14,TRUE,FALSE),IF(INDEX(Команды!$A$2:$AN$7500,MATCH(AE$3,Команды!$A$2:$A$7500,0),$E51+2)=Команды!$AJ$15,TRUE,FALSE),IF(INDEX(Команды!$A$2:$AN$7500,MATCH(AE$3,Команды!$A$2:$A$7500,0),$E51+2)=Команды!$AJ$16,TRUE,FALSE),IF(INDEX(Команды!$A$2:$AN$7500,MATCH(AE$3,Команды!$A$2:$A$7500,0),$E51+2)=Команды!$AJ$17,TRUE,FALSE),IF(INDEX(Команды!$A$2:$AN$7500,MATCH(AE$3,Команды!$A$2:$A$7500,0),$E51+2)=Команды!$AJ$18,TRUE,FALSE),IF(INDEX(Команды!$A$2:$AN$7500,MATCH(AE$3,Команды!$A$2:$A$7500,0),$E51+2)=Команды!$AJ$19,TRUE,FALSE)),INDEX(Команды!$AJ$2:$AL$19,MATCH(INDEX(Команды!$A$2:$AN$7500,MATCH(AE$3,Команды!$A$2:$A$7500,0),$E51+2),Команды!$AJ$2:$AJ$19,0),3),0)</f>
        <v>0.75</v>
      </c>
      <c r="AG51" s="342"/>
      <c r="AH51" s="174">
        <f>IF(OR(IF(INDEX(Команды!$A$2:$AN$7500,MATCH(AH$3,Команды!$A$2:$A$7500,0),$E51+2)=Команды!$AJ$2,TRUE,FALSE),IF(INDEX(Команды!$A$2:$AN$7500,MATCH(AH$3,Команды!$A$2:$A$7500,0),$E51+2)=Команды!$AJ$3,TRUE,FALSE),IF(INDEX(Команды!$A$2:$AN$7500,MATCH(AH$3,Команды!$A$2:$A$7500,0),$E51+2)=Команды!$AJ$4,TRUE,FALSE),IF(INDEX(Команды!$A$2:$AN$7500,MATCH(AH$3,Команды!$A$2:$A$7500,0),$E51+2)=Команды!$AJ$5,TRUE,FALSE),IF(INDEX(Команды!$A$2:$AN$7500,MATCH(AH$3,Команды!$A$2:$A$7500,0),$E51+2)=Команды!$AJ$6,TRUE,FALSE),IF(INDEX(Команды!$A$2:$AN$7500,MATCH(AH$3,Команды!$A$2:$A$7500,0),$E51+2)=Команды!$AJ$7,TRUE,FALSE),IF(INDEX(Команды!$A$2:$AN$7500,MATCH(AH$3,Команды!$A$2:$A$7500,0),$E51+2)=Команды!$AJ$8,TRUE,FALSE),IF(INDEX(Команды!$A$2:$AN$7500,MATCH(AH$3,Команды!$A$2:$A$7500,0),$E51+2)=Команды!$AJ$9,TRUE,FALSE),IF(INDEX(Команды!$A$2:$AN$7500,MATCH(AH$3,Команды!$A$2:$A$7500,0),$E51+2)=Команды!$AJ$10,TRUE,FALSE),IF(INDEX(Команды!$A$2:$AN$7500,MATCH(AH$3,Команды!$A$2:$A$7500,0),$E51+2)=Команды!$AJ$11,TRUE,FALSE),IF(INDEX(Команды!$A$2:$AN$7500,MATCH(AH$3,Команды!$A$2:$A$7500,0),$E51+2)=Команды!$AJ$12,TRUE,FALSE),IF(INDEX(Команды!$A$2:$AN$7500,MATCH(AH$3,Команды!$A$2:$A$7500,0),$E51+2)=Команды!$AJ$13,TRUE,FALSE),IF(INDEX(Команды!$A$2:$AN$7500,MATCH(AH$3,Команды!$A$2:$A$7500,0),$E51+2)=Команды!$AJ$14,TRUE,FALSE),IF(INDEX(Команды!$A$2:$AN$7500,MATCH(AH$3,Команды!$A$2:$A$7500,0),$E51+2)=Команды!$AJ$15,TRUE,FALSE),IF(INDEX(Команды!$A$2:$AN$7500,MATCH(AH$3,Команды!$A$2:$A$7500,0),$E51+2)=Команды!$AJ$16,TRUE,FALSE),,IF(INDEX(Команды!$A$2:$AN$7500,MATCH(AH$3,Команды!$A$2:$A$7500,0),$E51+2)=Команды!$AJ$17,TRUE,FALSE),,IF(INDEX(Команды!$A$2:$AN$7500,MATCH(AH$3,Команды!$A$2:$A$7500,0),$E51+2)=Команды!$AJ$18,TRUE,FALSE),,IF(INDEX(Команды!$A$2:$AN$7500,MATCH(AH$3,Команды!$A$2:$A$7500,0),$E51+2)=Команды!$AJ$19,TRUE,FALSE)),INDEX(Команды!$AJ$2:$AK$19,MATCH(INDEX(Команды!$A$2:$AN$7500,MATCH(AH$3,Команды!$A$2:$A$7500,0),$E51+2),Команды!$AJ$2:$AJ$19,0),2),0)</f>
        <v>0.45833333333333331</v>
      </c>
      <c r="AI51" s="175">
        <f>IF(OR(IF(INDEX(Команды!$A$2:$AN$7500,MATCH(AH$3,Команды!$A$2:$A$7500,0),$E51+2)=Команды!$AJ$2,TRUE,FALSE),IF(INDEX(Команды!$A$2:$AN$7500,MATCH(AH$3,Команды!$A$2:$A$7500,0),$E51+2)=Команды!$AJ$3,TRUE,FALSE),IF(INDEX(Команды!$A$2:$AN$7500,MATCH(AH$3,Команды!$A$2:$A$7500,0),$E51+2)=Команды!$AJ$4,TRUE,FALSE),IF(INDEX(Команды!$A$2:$AN$7500,MATCH(AH$3,Команды!$A$2:$A$7500,0),$E51+2)=Команды!$AJ$5,TRUE,FALSE),IF(INDEX(Команды!$A$2:$AN$7500,MATCH(AH$3,Команды!$A$2:$A$7500,0),$E51+2)=Команды!$AJ$6,TRUE,FALSE),IF(INDEX(Команды!$A$2:$AN$7500,MATCH(AH$3,Команды!$A$2:$A$7500,0),$E51+2)=Команды!$AJ$7,TRUE,FALSE),IF(INDEX(Команды!$A$2:$AN$7500,MATCH(AH$3,Команды!$A$2:$A$7500,0),$E51+2)=Команды!$AJ$8,TRUE,FALSE),IF(INDEX(Команды!$A$2:$AN$7500,MATCH(AH$3,Команды!$A$2:$A$7500,0),$E51+2)=Команды!$AJ$9,TRUE,FALSE),IF(INDEX(Команды!$A$2:$AN$7500,MATCH(AH$3,Команды!$A$2:$A$7500,0),$E51+2)=Команды!$AJ$10,TRUE,FALSE),IF(INDEX(Команды!$A$2:$AN$7500,MATCH(AH$3,Команды!$A$2:$A$7500,0),$E51+2)=Команды!$AJ$11,TRUE,FALSE),IF(INDEX(Команды!$A$2:$AN$7500,MATCH(AH$3,Команды!$A$2:$A$7500,0),$E51+2)=Команды!$AJ$12,TRUE,FALSE),IF(INDEX(Команды!$A$2:$AN$7500,MATCH(AH$3,Команды!$A$2:$A$7500,0),$E51+2)=Команды!$AJ$13,TRUE,FALSE),IF(INDEX(Команды!$A$2:$AN$7500,MATCH(AH$3,Команды!$A$2:$A$7500,0),$E51+2)=Команды!$AJ$14,TRUE,FALSE),IF(INDEX(Команды!$A$2:$AN$7500,MATCH(AH$3,Команды!$A$2:$A$7500,0),$E51+2)=Команды!$AJ$15,TRUE,FALSE),IF(INDEX(Команды!$A$2:$AN$7500,MATCH(AH$3,Команды!$A$2:$A$7500,0),$E51+2)=Команды!$AJ$16,TRUE,FALSE),IF(INDEX(Команды!$A$2:$AN$7500,MATCH(AH$3,Команды!$A$2:$A$7500,0),$E51+2)=Команды!$AJ$17,TRUE,FALSE),IF(INDEX(Команды!$A$2:$AN$7500,MATCH(AH$3,Команды!$A$2:$A$7500,0),$E51+2)=Команды!$AJ$18,TRUE,FALSE),IF(INDEX(Команды!$A$2:$AN$7500,MATCH(AH$3,Команды!$A$2:$A$7500,0),$E51+2)=Команды!$AJ$19,TRUE,FALSE)),INDEX(Команды!$AJ$2:$AL$19,MATCH(INDEX(Команды!$A$2:$AN$7500,MATCH(AH$3,Команды!$A$2:$A$7500,0),$E51+2),Команды!$AJ$2:$AJ$19,0),3),0)</f>
        <v>0.75</v>
      </c>
      <c r="AJ51" s="342"/>
      <c r="AK51" s="174">
        <f>IF(OR(IF(INDEX(Команды!$A$2:$AN$7500,MATCH(AK$3,Команды!$A$2:$A$7500,0),$E51+2)=Команды!$AJ$2,TRUE,FALSE),IF(INDEX(Команды!$A$2:$AN$7500,MATCH(AK$3,Команды!$A$2:$A$7500,0),$E51+2)=Команды!$AJ$3,TRUE,FALSE),IF(INDEX(Команды!$A$2:$AN$7500,MATCH(AK$3,Команды!$A$2:$A$7500,0),$E51+2)=Команды!$AJ$4,TRUE,FALSE),IF(INDEX(Команды!$A$2:$AN$7500,MATCH(AK$3,Команды!$A$2:$A$7500,0),$E51+2)=Команды!$AJ$5,TRUE,FALSE),IF(INDEX(Команды!$A$2:$AN$7500,MATCH(AK$3,Команды!$A$2:$A$7500,0),$E51+2)=Команды!$AJ$6,TRUE,FALSE),IF(INDEX(Команды!$A$2:$AN$7500,MATCH(AK$3,Команды!$A$2:$A$7500,0),$E51+2)=Команды!$AJ$7,TRUE,FALSE),IF(INDEX(Команды!$A$2:$AN$7500,MATCH(AK$3,Команды!$A$2:$A$7500,0),$E51+2)=Команды!$AJ$8,TRUE,FALSE),IF(INDEX(Команды!$A$2:$AN$7500,MATCH(AK$3,Команды!$A$2:$A$7500,0),$E51+2)=Команды!$AJ$9,TRUE,FALSE),IF(INDEX(Команды!$A$2:$AN$7500,MATCH(AK$3,Команды!$A$2:$A$7500,0),$E51+2)=Команды!$AJ$10,TRUE,FALSE),IF(INDEX(Команды!$A$2:$AN$7500,MATCH(AK$3,Команды!$A$2:$A$7500,0),$E51+2)=Команды!$AJ$11,TRUE,FALSE),IF(INDEX(Команды!$A$2:$AN$7500,MATCH(AK$3,Команды!$A$2:$A$7500,0),$E51+2)=Команды!$AJ$12,TRUE,FALSE),IF(INDEX(Команды!$A$2:$AN$7500,MATCH(AK$3,Команды!$A$2:$A$7500,0),$E51+2)=Команды!$AJ$13,TRUE,FALSE),IF(INDEX(Команды!$A$2:$AN$7500,MATCH(AK$3,Команды!$A$2:$A$7500,0),$E51+2)=Команды!$AJ$14,TRUE,FALSE),IF(INDEX(Команды!$A$2:$AN$7500,MATCH(AK$3,Команды!$A$2:$A$7500,0),$E51+2)=Команды!$AJ$15,TRUE,FALSE),IF(INDEX(Команды!$A$2:$AN$7500,MATCH(AK$3,Команды!$A$2:$A$7500,0),$E51+2)=Команды!$AJ$16,TRUE,FALSE),,IF(INDEX(Команды!$A$2:$AN$7500,MATCH(AK$3,Команды!$A$2:$A$7500,0),$E51+2)=Команды!$AJ$17,TRUE,FALSE),,IF(INDEX(Команды!$A$2:$AN$7500,MATCH(AK$3,Команды!$A$2:$A$7500,0),$E51+2)=Команды!$AJ$18,TRUE,FALSE),,IF(INDEX(Команды!$A$2:$AN$7500,MATCH(AK$3,Команды!$A$2:$A$7500,0),$E51+2)=Команды!$AJ$19,TRUE,FALSE)),INDEX(Команды!$AJ$2:$AK$19,MATCH(INDEX(Команды!$A$2:$AN$7500,MATCH(AK$3,Команды!$A$2:$A$7500,0),$E51+2),Команды!$AJ$2:$AJ$19,0),2),0)</f>
        <v>0.45833333333333331</v>
      </c>
      <c r="AL51" s="175">
        <f>IF(OR(IF(INDEX(Команды!$A$2:$AN$7500,MATCH(AK$3,Команды!$A$2:$A$7500,0),$E51+2)=Команды!$AJ$2,TRUE,FALSE),IF(INDEX(Команды!$A$2:$AN$7500,MATCH(AK$3,Команды!$A$2:$A$7500,0),$E51+2)=Команды!$AJ$3,TRUE,FALSE),IF(INDEX(Команды!$A$2:$AN$7500,MATCH(AK$3,Команды!$A$2:$A$7500,0),$E51+2)=Команды!$AJ$4,TRUE,FALSE),IF(INDEX(Команды!$A$2:$AN$7500,MATCH(AK$3,Команды!$A$2:$A$7500,0),$E51+2)=Команды!$AJ$5,TRUE,FALSE),IF(INDEX(Команды!$A$2:$AN$7500,MATCH(AK$3,Команды!$A$2:$A$7500,0),$E51+2)=Команды!$AJ$6,TRUE,FALSE),IF(INDEX(Команды!$A$2:$AN$7500,MATCH(AK$3,Команды!$A$2:$A$7500,0),$E51+2)=Команды!$AJ$7,TRUE,FALSE),IF(INDEX(Команды!$A$2:$AN$7500,MATCH(AK$3,Команды!$A$2:$A$7500,0),$E51+2)=Команды!$AJ$8,TRUE,FALSE),IF(INDEX(Команды!$A$2:$AN$7500,MATCH(AK$3,Команды!$A$2:$A$7500,0),$E51+2)=Команды!$AJ$9,TRUE,FALSE),IF(INDEX(Команды!$A$2:$AN$7500,MATCH(AK$3,Команды!$A$2:$A$7500,0),$E51+2)=Команды!$AJ$10,TRUE,FALSE),IF(INDEX(Команды!$A$2:$AN$7500,MATCH(AK$3,Команды!$A$2:$A$7500,0),$E51+2)=Команды!$AJ$11,TRUE,FALSE),IF(INDEX(Команды!$A$2:$AN$7500,MATCH(AK$3,Команды!$A$2:$A$7500,0),$E51+2)=Команды!$AJ$12,TRUE,FALSE),IF(INDEX(Команды!$A$2:$AN$7500,MATCH(AK$3,Команды!$A$2:$A$7500,0),$E51+2)=Команды!$AJ$13,TRUE,FALSE),IF(INDEX(Команды!$A$2:$AN$7500,MATCH(AK$3,Команды!$A$2:$A$7500,0),$E51+2)=Команды!$AJ$14,TRUE,FALSE),IF(INDEX(Команды!$A$2:$AN$7500,MATCH(AK$3,Команды!$A$2:$A$7500,0),$E51+2)=Команды!$AJ$15,TRUE,FALSE),IF(INDEX(Команды!$A$2:$AN$7500,MATCH(AK$3,Команды!$A$2:$A$7500,0),$E51+2)=Команды!$AJ$16,TRUE,FALSE),IF(INDEX(Команды!$A$2:$AN$7500,MATCH(AK$3,Команды!$A$2:$A$7500,0),$E51+2)=Команды!$AJ$17,TRUE,FALSE),IF(INDEX(Команды!$A$2:$AN$7500,MATCH(AK$3,Команды!$A$2:$A$7500,0),$E51+2)=Команды!$AJ$18,TRUE,FALSE),IF(INDEX(Команды!$A$2:$AN$7500,MATCH(AK$3,Команды!$A$2:$A$7500,0),$E51+2)=Команды!$AJ$19,TRUE,FALSE)),INDEX(Команды!$AJ$2:$AL$19,MATCH(INDEX(Команды!$A$2:$AN$7500,MATCH(AK$3,Команды!$A$2:$A$7500,0),$E51+2),Команды!$AJ$2:$AJ$19,0),3),0)</f>
        <v>0.75</v>
      </c>
      <c r="AM51" s="342"/>
      <c r="AN51" s="174" t="str">
        <f>IF(OR(IF(INDEX(Команды!$A$2:$AN$7500,MATCH(AN$3,Команды!$A$2:$A$7500,0),$E51+2)=Команды!$AJ$2,TRUE,FALSE),IF(INDEX(Команды!$A$2:$AN$7500,MATCH(AN$3,Команды!$A$2:$A$7500,0),$E51+2)=Команды!$AJ$3,TRUE,FALSE),IF(INDEX(Команды!$A$2:$AN$7500,MATCH(AN$3,Команды!$A$2:$A$7500,0),$E51+2)=Команды!$AJ$4,TRUE,FALSE),IF(INDEX(Команды!$A$2:$AN$7500,MATCH(AN$3,Команды!$A$2:$A$7500,0),$E51+2)=Команды!$AJ$5,TRUE,FALSE),IF(INDEX(Команды!$A$2:$AN$7500,MATCH(AN$3,Команды!$A$2:$A$7500,0),$E51+2)=Команды!$AJ$6,TRUE,FALSE),IF(INDEX(Команды!$A$2:$AN$7500,MATCH(AN$3,Команды!$A$2:$A$7500,0),$E51+2)=Команды!$AJ$7,TRUE,FALSE),IF(INDEX(Команды!$A$2:$AN$7500,MATCH(AN$3,Команды!$A$2:$A$7500,0),$E51+2)=Команды!$AJ$8,TRUE,FALSE),IF(INDEX(Команды!$A$2:$AN$7500,MATCH(AN$3,Команды!$A$2:$A$7500,0),$E51+2)=Команды!$AJ$9,TRUE,FALSE),IF(INDEX(Команды!$A$2:$AN$7500,MATCH(AN$3,Команды!$A$2:$A$7500,0),$E51+2)=Команды!$AJ$10,TRUE,FALSE),IF(INDEX(Команды!$A$2:$AN$7500,MATCH(AN$3,Команды!$A$2:$A$7500,0),$E51+2)=Команды!$AJ$11,TRUE,FALSE),IF(INDEX(Команды!$A$2:$AN$7500,MATCH(AN$3,Команды!$A$2:$A$7500,0),$E51+2)=Команды!$AJ$12,TRUE,FALSE),IF(INDEX(Команды!$A$2:$AN$7500,MATCH(AN$3,Команды!$A$2:$A$7500,0),$E51+2)=Команды!$AJ$13,TRUE,FALSE),IF(INDEX(Команды!$A$2:$AN$7500,MATCH(AN$3,Команды!$A$2:$A$7500,0),$E51+2)=Команды!$AJ$14,TRUE,FALSE),IF(INDEX(Команды!$A$2:$AN$7500,MATCH(AN$3,Команды!$A$2:$A$7500,0),$E51+2)=Команды!$AJ$15,TRUE,FALSE),IF(INDEX(Команды!$A$2:$AN$7500,MATCH(AN$3,Команды!$A$2:$A$7500,0),$E51+2)=Команды!$AJ$16,TRUE,FALSE),,IF(INDEX(Команды!$A$2:$AN$7500,MATCH(AN$3,Команды!$A$2:$A$7500,0),$E51+2)=Команды!$AJ$17,TRUE,FALSE),,IF(INDEX(Команды!$A$2:$AN$7500,MATCH(AN$3,Команды!$A$2:$A$7500,0),$E51+2)=Команды!$AJ$18,TRUE,FALSE),,IF(INDEX(Команды!$A$2:$AN$7500,MATCH(AN$3,Команды!$A$2:$A$7500,0),$E51+2)=Команды!$AJ$19,TRUE,FALSE)),INDEX(Команды!$AJ$2:$AK$19,MATCH(INDEX(Команды!$A$2:$AN$7500,MATCH(AN$3,Команды!$A$2:$A$7500,0),$E51+2),Команды!$AJ$2:$AJ$19,0),2),0)</f>
        <v>В</v>
      </c>
      <c r="AO51" s="175" t="str">
        <f>IF(OR(IF(INDEX(Команды!$A$2:$AN$7500,MATCH(AN$3,Команды!$A$2:$A$7500,0),$E51+2)=Команды!$AJ$2,TRUE,FALSE),IF(INDEX(Команды!$A$2:$AN$7500,MATCH(AN$3,Команды!$A$2:$A$7500,0),$E51+2)=Команды!$AJ$3,TRUE,FALSE),IF(INDEX(Команды!$A$2:$AN$7500,MATCH(AN$3,Команды!$A$2:$A$7500,0),$E51+2)=Команды!$AJ$4,TRUE,FALSE),IF(INDEX(Команды!$A$2:$AN$7500,MATCH(AN$3,Команды!$A$2:$A$7500,0),$E51+2)=Команды!$AJ$5,TRUE,FALSE),IF(INDEX(Команды!$A$2:$AN$7500,MATCH(AN$3,Команды!$A$2:$A$7500,0),$E51+2)=Команды!$AJ$6,TRUE,FALSE),IF(INDEX(Команды!$A$2:$AN$7500,MATCH(AN$3,Команды!$A$2:$A$7500,0),$E51+2)=Команды!$AJ$7,TRUE,FALSE),IF(INDEX(Команды!$A$2:$AN$7500,MATCH(AN$3,Команды!$A$2:$A$7500,0),$E51+2)=Команды!$AJ$8,TRUE,FALSE),IF(INDEX(Команды!$A$2:$AN$7500,MATCH(AN$3,Команды!$A$2:$A$7500,0),$E51+2)=Команды!$AJ$9,TRUE,FALSE),IF(INDEX(Команды!$A$2:$AN$7500,MATCH(AN$3,Команды!$A$2:$A$7500,0),$E51+2)=Команды!$AJ$10,TRUE,FALSE),IF(INDEX(Команды!$A$2:$AN$7500,MATCH(AN$3,Команды!$A$2:$A$7500,0),$E51+2)=Команды!$AJ$11,TRUE,FALSE),IF(INDEX(Команды!$A$2:$AN$7500,MATCH(AN$3,Команды!$A$2:$A$7500,0),$E51+2)=Команды!$AJ$12,TRUE,FALSE),IF(INDEX(Команды!$A$2:$AN$7500,MATCH(AN$3,Команды!$A$2:$A$7500,0),$E51+2)=Команды!$AJ$13,TRUE,FALSE),IF(INDEX(Команды!$A$2:$AN$7500,MATCH(AN$3,Команды!$A$2:$A$7500,0),$E51+2)=Команды!$AJ$14,TRUE,FALSE),IF(INDEX(Команды!$A$2:$AN$7500,MATCH(AN$3,Команды!$A$2:$A$7500,0),$E51+2)=Команды!$AJ$15,TRUE,FALSE),IF(INDEX(Команды!$A$2:$AN$7500,MATCH(AN$3,Команды!$A$2:$A$7500,0),$E51+2)=Команды!$AJ$16,TRUE,FALSE),IF(INDEX(Команды!$A$2:$AN$7500,MATCH(AN$3,Команды!$A$2:$A$7500,0),$E51+2)=Команды!$AJ$17,TRUE,FALSE),IF(INDEX(Команды!$A$2:$AN$7500,MATCH(AN$3,Команды!$A$2:$A$7500,0),$E51+2)=Команды!$AJ$18,TRUE,FALSE),IF(INDEX(Команды!$A$2:$AN$7500,MATCH(AN$3,Команды!$A$2:$A$7500,0),$E51+2)=Команды!$AJ$19,TRUE,FALSE)),INDEX(Команды!$AJ$2:$AL$19,MATCH(INDEX(Команды!$A$2:$AN$7500,MATCH(AN$3,Команды!$A$2:$A$7500,0),$E51+2),Команды!$AJ$2:$AJ$19,0),3),0)</f>
        <v>В</v>
      </c>
      <c r="AP51" s="342"/>
      <c r="AQ51" s="174" t="str">
        <f>IF(OR(IF(INDEX(Команды!$A$2:$AN$7500,MATCH(AQ$3,Команды!$A$2:$A$7500,0),$E51+2)=Команды!$AJ$2,TRUE,FALSE),IF(INDEX(Команды!$A$2:$AN$7500,MATCH(AQ$3,Команды!$A$2:$A$7500,0),$E51+2)=Команды!$AJ$3,TRUE,FALSE),IF(INDEX(Команды!$A$2:$AN$7500,MATCH(AQ$3,Команды!$A$2:$A$7500,0),$E51+2)=Команды!$AJ$4,TRUE,FALSE),IF(INDEX(Команды!$A$2:$AN$7500,MATCH(AQ$3,Команды!$A$2:$A$7500,0),$E51+2)=Команды!$AJ$5,TRUE,FALSE),IF(INDEX(Команды!$A$2:$AN$7500,MATCH(AQ$3,Команды!$A$2:$A$7500,0),$E51+2)=Команды!$AJ$6,TRUE,FALSE),IF(INDEX(Команды!$A$2:$AN$7500,MATCH(AQ$3,Команды!$A$2:$A$7500,0),$E51+2)=Команды!$AJ$7,TRUE,FALSE),IF(INDEX(Команды!$A$2:$AN$7500,MATCH(AQ$3,Команды!$A$2:$A$7500,0),$E51+2)=Команды!$AJ$8,TRUE,FALSE),IF(INDEX(Команды!$A$2:$AN$7500,MATCH(AQ$3,Команды!$A$2:$A$7500,0),$E51+2)=Команды!$AJ$9,TRUE,FALSE),IF(INDEX(Команды!$A$2:$AN$7500,MATCH(AQ$3,Команды!$A$2:$A$7500,0),$E51+2)=Команды!$AJ$10,TRUE,FALSE),IF(INDEX(Команды!$A$2:$AN$7500,MATCH(AQ$3,Команды!$A$2:$A$7500,0),$E51+2)=Команды!$AJ$11,TRUE,FALSE),IF(INDEX(Команды!$A$2:$AN$7500,MATCH(AQ$3,Команды!$A$2:$A$7500,0),$E51+2)=Команды!$AJ$12,TRUE,FALSE),IF(INDEX(Команды!$A$2:$AN$7500,MATCH(AQ$3,Команды!$A$2:$A$7500,0),$E51+2)=Команды!$AJ$13,TRUE,FALSE),IF(INDEX(Команды!$A$2:$AN$7500,MATCH(AQ$3,Команды!$A$2:$A$7500,0),$E51+2)=Команды!$AJ$14,TRUE,FALSE),IF(INDEX(Команды!$A$2:$AN$7500,MATCH(AQ$3,Команды!$A$2:$A$7500,0),$E51+2)=Команды!$AJ$15,TRUE,FALSE),IF(INDEX(Команды!$A$2:$AN$7500,MATCH(AQ$3,Команды!$A$2:$A$7500,0),$E51+2)=Команды!$AJ$16,TRUE,FALSE),,IF(INDEX(Команды!$A$2:$AN$7500,MATCH(AQ$3,Команды!$A$2:$A$7500,0),$E51+2)=Команды!$AJ$17,TRUE,FALSE),,IF(INDEX(Команды!$A$2:$AN$7500,MATCH(AQ$3,Команды!$A$2:$A$7500,0),$E51+2)=Команды!$AJ$18,TRUE,FALSE),,IF(INDEX(Команды!$A$2:$AN$7500,MATCH(AQ$3,Команды!$A$2:$A$7500,0),$E51+2)=Команды!$AJ$19,TRUE,FALSE)),INDEX(Команды!$AJ$2:$AK$19,MATCH(INDEX(Команды!$A$2:$AN$7500,MATCH(AQ$3,Команды!$A$2:$A$7500,0),$E51+2),Команды!$AJ$2:$AJ$19,0),2),0)</f>
        <v>В</v>
      </c>
      <c r="AR51" s="175" t="str">
        <f>IF(OR(IF(INDEX(Команды!$A$2:$AN$7500,MATCH(AQ$3,Команды!$A$2:$A$7500,0),$E51+2)=Команды!$AJ$2,TRUE,FALSE),IF(INDEX(Команды!$A$2:$AN$7500,MATCH(AQ$3,Команды!$A$2:$A$7500,0),$E51+2)=Команды!$AJ$3,TRUE,FALSE),IF(INDEX(Команды!$A$2:$AN$7500,MATCH(AQ$3,Команды!$A$2:$A$7500,0),$E51+2)=Команды!$AJ$4,TRUE,FALSE),IF(INDEX(Команды!$A$2:$AN$7500,MATCH(AQ$3,Команды!$A$2:$A$7500,0),$E51+2)=Команды!$AJ$5,TRUE,FALSE),IF(INDEX(Команды!$A$2:$AN$7500,MATCH(AQ$3,Команды!$A$2:$A$7500,0),$E51+2)=Команды!$AJ$6,TRUE,FALSE),IF(INDEX(Команды!$A$2:$AN$7500,MATCH(AQ$3,Команды!$A$2:$A$7500,0),$E51+2)=Команды!$AJ$7,TRUE,FALSE),IF(INDEX(Команды!$A$2:$AN$7500,MATCH(AQ$3,Команды!$A$2:$A$7500,0),$E51+2)=Команды!$AJ$8,TRUE,FALSE),IF(INDEX(Команды!$A$2:$AN$7500,MATCH(AQ$3,Команды!$A$2:$A$7500,0),$E51+2)=Команды!$AJ$9,TRUE,FALSE),IF(INDEX(Команды!$A$2:$AN$7500,MATCH(AQ$3,Команды!$A$2:$A$7500,0),$E51+2)=Команды!$AJ$10,TRUE,FALSE),IF(INDEX(Команды!$A$2:$AN$7500,MATCH(AQ$3,Команды!$A$2:$A$7500,0),$E51+2)=Команды!$AJ$11,TRUE,FALSE),IF(INDEX(Команды!$A$2:$AN$7500,MATCH(AQ$3,Команды!$A$2:$A$7500,0),$E51+2)=Команды!$AJ$12,TRUE,FALSE),IF(INDEX(Команды!$A$2:$AN$7500,MATCH(AQ$3,Команды!$A$2:$A$7500,0),$E51+2)=Команды!$AJ$13,TRUE,FALSE),IF(INDEX(Команды!$A$2:$AN$7500,MATCH(AQ$3,Команды!$A$2:$A$7500,0),$E51+2)=Команды!$AJ$14,TRUE,FALSE),IF(INDEX(Команды!$A$2:$AN$7500,MATCH(AQ$3,Команды!$A$2:$A$7500,0),$E51+2)=Команды!$AJ$15,TRUE,FALSE),IF(INDEX(Команды!$A$2:$AN$7500,MATCH(AQ$3,Команды!$A$2:$A$7500,0),$E51+2)=Команды!$AJ$16,TRUE,FALSE),IF(INDEX(Команды!$A$2:$AN$7500,MATCH(AQ$3,Команды!$A$2:$A$7500,0),$E51+2)=Команды!$AJ$17,TRUE,FALSE),IF(INDEX(Команды!$A$2:$AN$7500,MATCH(AQ$3,Команды!$A$2:$A$7500,0),$E51+2)=Команды!$AJ$18,TRUE,FALSE),IF(INDEX(Команды!$A$2:$AN$7500,MATCH(AQ$3,Команды!$A$2:$A$7500,0),$E51+2)=Команды!$AJ$19,TRUE,FALSE)),INDEX(Команды!$AJ$2:$AL$19,MATCH(INDEX(Команды!$A$2:$AN$7500,MATCH(AQ$3,Команды!$A$2:$A$7500,0),$E51+2),Команды!$AJ$2:$AJ$19,0),3),0)</f>
        <v>В</v>
      </c>
      <c r="AS51" s="342"/>
      <c r="AT51" s="174">
        <f>IF(OR(IF(INDEX(Команды!$A$2:$AN$7500,MATCH(AT$3,Команды!$A$2:$A$7500,0),$E51+2)=Команды!$AJ$2,TRUE,FALSE),IF(INDEX(Команды!$A$2:$AN$7500,MATCH(AT$3,Команды!$A$2:$A$7500,0),$E51+2)=Команды!$AJ$3,TRUE,FALSE),IF(INDEX(Команды!$A$2:$AN$7500,MATCH(AT$3,Команды!$A$2:$A$7500,0),$E51+2)=Команды!$AJ$4,TRUE,FALSE),IF(INDEX(Команды!$A$2:$AN$7500,MATCH(AT$3,Команды!$A$2:$A$7500,0),$E51+2)=Команды!$AJ$5,TRUE,FALSE),IF(INDEX(Команды!$A$2:$AN$7500,MATCH(AT$3,Команды!$A$2:$A$7500,0),$E51+2)=Команды!$AJ$6,TRUE,FALSE),IF(INDEX(Команды!$A$2:$AN$7500,MATCH(AT$3,Команды!$A$2:$A$7500,0),$E51+2)=Команды!$AJ$7,TRUE,FALSE),IF(INDEX(Команды!$A$2:$AN$7500,MATCH(AT$3,Команды!$A$2:$A$7500,0),$E51+2)=Команды!$AJ$8,TRUE,FALSE),IF(INDEX(Команды!$A$2:$AN$7500,MATCH(AT$3,Команды!$A$2:$A$7500,0),$E51+2)=Команды!$AJ$9,TRUE,FALSE),IF(INDEX(Команды!$A$2:$AN$7500,MATCH(AT$3,Команды!$A$2:$A$7500,0),$E51+2)=Команды!$AJ$10,TRUE,FALSE),IF(INDEX(Команды!$A$2:$AN$7500,MATCH(AT$3,Команды!$A$2:$A$7500,0),$E51+2)=Команды!$AJ$11,TRUE,FALSE),IF(INDEX(Команды!$A$2:$AN$7500,MATCH(AT$3,Команды!$A$2:$A$7500,0),$E51+2)=Команды!$AJ$12,TRUE,FALSE),IF(INDEX(Команды!$A$2:$AN$7500,MATCH(AT$3,Команды!$A$2:$A$7500,0),$E51+2)=Команды!$AJ$13,TRUE,FALSE),IF(INDEX(Команды!$A$2:$AN$7500,MATCH(AT$3,Команды!$A$2:$A$7500,0),$E51+2)=Команды!$AJ$14,TRUE,FALSE),IF(INDEX(Команды!$A$2:$AN$7500,MATCH(AT$3,Команды!$A$2:$A$7500,0),$E51+2)=Команды!$AJ$15,TRUE,FALSE),IF(INDEX(Команды!$A$2:$AN$7500,MATCH(AT$3,Команды!$A$2:$A$7500,0),$E51+2)=Команды!$AJ$16,TRUE,FALSE),,IF(INDEX(Команды!$A$2:$AN$7500,MATCH(AT$3,Команды!$A$2:$A$7500,0),$E51+2)=Команды!$AJ$17,TRUE,FALSE),,IF(INDEX(Команды!$A$2:$AN$7500,MATCH(AT$3,Команды!$A$2:$A$7500,0),$E51+2)=Команды!$AJ$18,TRUE,FALSE),,IF(INDEX(Команды!$A$2:$AN$7500,MATCH(AT$3,Команды!$A$2:$A$7500,0),$E51+2)=Команды!$AJ$19,TRUE,FALSE)),INDEX(Команды!$AJ$2:$AK$19,MATCH(INDEX(Команды!$A$2:$AN$7500,MATCH(AT$3,Команды!$A$2:$A$7500,0),$E51+2),Команды!$AJ$2:$AJ$19,0),2),0)</f>
        <v>0.29166666666666669</v>
      </c>
      <c r="AU51" s="175">
        <f>IF(OR(IF(INDEX(Команды!$A$2:$AN$7500,MATCH(AT$3,Команды!$A$2:$A$7500,0),$E51+2)=Команды!$AJ$2,TRUE,FALSE),IF(INDEX(Команды!$A$2:$AN$7500,MATCH(AT$3,Команды!$A$2:$A$7500,0),$E51+2)=Команды!$AJ$3,TRUE,FALSE),IF(INDEX(Команды!$A$2:$AN$7500,MATCH(AT$3,Команды!$A$2:$A$7500,0),$E51+2)=Команды!$AJ$4,TRUE,FALSE),IF(INDEX(Команды!$A$2:$AN$7500,MATCH(AT$3,Команды!$A$2:$A$7500,0),$E51+2)=Команды!$AJ$5,TRUE,FALSE),IF(INDEX(Команды!$A$2:$AN$7500,MATCH(AT$3,Команды!$A$2:$A$7500,0),$E51+2)=Команды!$AJ$6,TRUE,FALSE),IF(INDEX(Команды!$A$2:$AN$7500,MATCH(AT$3,Команды!$A$2:$A$7500,0),$E51+2)=Команды!$AJ$7,TRUE,FALSE),IF(INDEX(Команды!$A$2:$AN$7500,MATCH(AT$3,Команды!$A$2:$A$7500,0),$E51+2)=Команды!$AJ$8,TRUE,FALSE),IF(INDEX(Команды!$A$2:$AN$7500,MATCH(AT$3,Команды!$A$2:$A$7500,0),$E51+2)=Команды!$AJ$9,TRUE,FALSE),IF(INDEX(Команды!$A$2:$AN$7500,MATCH(AT$3,Команды!$A$2:$A$7500,0),$E51+2)=Команды!$AJ$10,TRUE,FALSE),IF(INDEX(Команды!$A$2:$AN$7500,MATCH(AT$3,Команды!$A$2:$A$7500,0),$E51+2)=Команды!$AJ$11,TRUE,FALSE),IF(INDEX(Команды!$A$2:$AN$7500,MATCH(AT$3,Команды!$A$2:$A$7500,0),$E51+2)=Команды!$AJ$12,TRUE,FALSE),IF(INDEX(Команды!$A$2:$AN$7500,MATCH(AT$3,Команды!$A$2:$A$7500,0),$E51+2)=Команды!$AJ$13,TRUE,FALSE),IF(INDEX(Команды!$A$2:$AN$7500,MATCH(AT$3,Команды!$A$2:$A$7500,0),$E51+2)=Команды!$AJ$14,TRUE,FALSE),IF(INDEX(Команды!$A$2:$AN$7500,MATCH(AT$3,Команды!$A$2:$A$7500,0),$E51+2)=Команды!$AJ$15,TRUE,FALSE),IF(INDEX(Команды!$A$2:$AN$7500,MATCH(AT$3,Команды!$A$2:$A$7500,0),$E51+2)=Команды!$AJ$16,TRUE,FALSE),IF(INDEX(Команды!$A$2:$AN$7500,MATCH(AT$3,Команды!$A$2:$A$7500,0),$E51+2)=Команды!$AJ$17,TRUE,FALSE),IF(INDEX(Команды!$A$2:$AN$7500,MATCH(AT$3,Команды!$A$2:$A$7500,0),$E51+2)=Команды!$AJ$18,TRUE,FALSE),IF(INDEX(Команды!$A$2:$AN$7500,MATCH(AT$3,Команды!$A$2:$A$7500,0),$E51+2)=Команды!$AJ$19,TRUE,FALSE)),INDEX(Команды!$AJ$2:$AL$19,MATCH(INDEX(Команды!$A$2:$AN$7500,MATCH(AT$3,Команды!$A$2:$A$7500,0),$E51+2),Команды!$AJ$2:$AJ$19,0),3),0)</f>
        <v>0.79166666666666663</v>
      </c>
      <c r="AV51" s="342"/>
      <c r="AW51" s="174">
        <f>IF(OR(IF(INDEX(Команды!$A$2:$AN$7500,MATCH(AW$3,Команды!$A$2:$A$7500,0),$E51+2)=Команды!$AJ$2,TRUE,FALSE),IF(INDEX(Команды!$A$2:$AN$7500,MATCH(AW$3,Команды!$A$2:$A$7500,0),$E51+2)=Команды!$AJ$3,TRUE,FALSE),IF(INDEX(Команды!$A$2:$AN$7500,MATCH(AW$3,Команды!$A$2:$A$7500,0),$E51+2)=Команды!$AJ$4,TRUE,FALSE),IF(INDEX(Команды!$A$2:$AN$7500,MATCH(AW$3,Команды!$A$2:$A$7500,0),$E51+2)=Команды!$AJ$5,TRUE,FALSE),IF(INDEX(Команды!$A$2:$AN$7500,MATCH(AW$3,Команды!$A$2:$A$7500,0),$E51+2)=Команды!$AJ$6,TRUE,FALSE),IF(INDEX(Команды!$A$2:$AN$7500,MATCH(AW$3,Команды!$A$2:$A$7500,0),$E51+2)=Команды!$AJ$7,TRUE,FALSE),IF(INDEX(Команды!$A$2:$AN$7500,MATCH(AW$3,Команды!$A$2:$A$7500,0),$E51+2)=Команды!$AJ$8,TRUE,FALSE),IF(INDEX(Команды!$A$2:$AN$7500,MATCH(AW$3,Команды!$A$2:$A$7500,0),$E51+2)=Команды!$AJ$9,TRUE,FALSE),IF(INDEX(Команды!$A$2:$AN$7500,MATCH(AW$3,Команды!$A$2:$A$7500,0),$E51+2)=Команды!$AJ$10,TRUE,FALSE),IF(INDEX(Команды!$A$2:$AN$7500,MATCH(AW$3,Команды!$A$2:$A$7500,0),$E51+2)=Команды!$AJ$11,TRUE,FALSE),IF(INDEX(Команды!$A$2:$AN$7500,MATCH(AW$3,Команды!$A$2:$A$7500,0),$E51+2)=Команды!$AJ$12,TRUE,FALSE),IF(INDEX(Команды!$A$2:$AN$7500,MATCH(AW$3,Команды!$A$2:$A$7500,0),$E51+2)=Команды!$AJ$13,TRUE,FALSE),IF(INDEX(Команды!$A$2:$AN$7500,MATCH(AW$3,Команды!$A$2:$A$7500,0),$E51+2)=Команды!$AJ$14,TRUE,FALSE),IF(INDEX(Команды!$A$2:$AN$7500,MATCH(AW$3,Команды!$A$2:$A$7500,0),$E51+2)=Команды!$AJ$15,TRUE,FALSE),IF(INDEX(Команды!$A$2:$AN$7500,MATCH(AW$3,Команды!$A$2:$A$7500,0),$E51+2)=Команды!$AJ$16,TRUE,FALSE),,IF(INDEX(Команды!$A$2:$AN$7500,MATCH(AW$3,Команды!$A$2:$A$7500,0),$E51+2)=Команды!$AJ$17,TRUE,FALSE),,IF(INDEX(Команды!$A$2:$AN$7500,MATCH(AW$3,Команды!$A$2:$A$7500,0),$E51+2)=Команды!$AJ$18,TRUE,FALSE),,IF(INDEX(Команды!$A$2:$AN$7500,MATCH(AW$3,Команды!$A$2:$A$7500,0),$E51+2)=Команды!$AJ$19,TRUE,FALSE)),INDEX(Команды!$AJ$2:$AK$19,MATCH(INDEX(Команды!$A$2:$AN$7500,MATCH(AW$3,Команды!$A$2:$A$7500,0),$E51+2),Команды!$AJ$2:$AJ$19,0),2),0)</f>
        <v>0.29166666666666669</v>
      </c>
      <c r="AX51" s="175">
        <f>IF(OR(IF(INDEX(Команды!$A$2:$AN$7500,MATCH(AW$3,Команды!$A$2:$A$7500,0),$E51+2)=Команды!$AJ$2,TRUE,FALSE),IF(INDEX(Команды!$A$2:$AN$7500,MATCH(AW$3,Команды!$A$2:$A$7500,0),$E51+2)=Команды!$AJ$3,TRUE,FALSE),IF(INDEX(Команды!$A$2:$AN$7500,MATCH(AW$3,Команды!$A$2:$A$7500,0),$E51+2)=Команды!$AJ$4,TRUE,FALSE),IF(INDEX(Команды!$A$2:$AN$7500,MATCH(AW$3,Команды!$A$2:$A$7500,0),$E51+2)=Команды!$AJ$5,TRUE,FALSE),IF(INDEX(Команды!$A$2:$AN$7500,MATCH(AW$3,Команды!$A$2:$A$7500,0),$E51+2)=Команды!$AJ$6,TRUE,FALSE),IF(INDEX(Команды!$A$2:$AN$7500,MATCH(AW$3,Команды!$A$2:$A$7500,0),$E51+2)=Команды!$AJ$7,TRUE,FALSE),IF(INDEX(Команды!$A$2:$AN$7500,MATCH(AW$3,Команды!$A$2:$A$7500,0),$E51+2)=Команды!$AJ$8,TRUE,FALSE),IF(INDEX(Команды!$A$2:$AN$7500,MATCH(AW$3,Команды!$A$2:$A$7500,0),$E51+2)=Команды!$AJ$9,TRUE,FALSE),IF(INDEX(Команды!$A$2:$AN$7500,MATCH(AW$3,Команды!$A$2:$A$7500,0),$E51+2)=Команды!$AJ$10,TRUE,FALSE),IF(INDEX(Команды!$A$2:$AN$7500,MATCH(AW$3,Команды!$A$2:$A$7500,0),$E51+2)=Команды!$AJ$11,TRUE,FALSE),IF(INDEX(Команды!$A$2:$AN$7500,MATCH(AW$3,Команды!$A$2:$A$7500,0),$E51+2)=Команды!$AJ$12,TRUE,FALSE),IF(INDEX(Команды!$A$2:$AN$7500,MATCH(AW$3,Команды!$A$2:$A$7500,0),$E51+2)=Команды!$AJ$13,TRUE,FALSE),IF(INDEX(Команды!$A$2:$AN$7500,MATCH(AW$3,Команды!$A$2:$A$7500,0),$E51+2)=Команды!$AJ$14,TRUE,FALSE),IF(INDEX(Команды!$A$2:$AN$7500,MATCH(AW$3,Команды!$A$2:$A$7500,0),$E51+2)=Команды!$AJ$15,TRUE,FALSE),IF(INDEX(Команды!$A$2:$AN$7500,MATCH(AW$3,Команды!$A$2:$A$7500,0),$E51+2)=Команды!$AJ$16,TRUE,FALSE),IF(INDEX(Команды!$A$2:$AN$7500,MATCH(AW$3,Команды!$A$2:$A$7500,0),$E51+2)=Команды!$AJ$17,TRUE,FALSE),IF(INDEX(Команды!$A$2:$AN$7500,MATCH(AW$3,Команды!$A$2:$A$7500,0),$E51+2)=Команды!$AJ$18,TRUE,FALSE),IF(INDEX(Команды!$A$2:$AN$7500,MATCH(AW$3,Команды!$A$2:$A$7500,0),$E51+2)=Команды!$AJ$19,TRUE,FALSE)),INDEX(Команды!$AJ$2:$AL$19,MATCH(INDEX(Команды!$A$2:$AN$7500,MATCH(AW$3,Команды!$A$2:$A$7500,0),$E51+2),Команды!$AJ$2:$AJ$19,0),3),0)</f>
        <v>0.79166666666666663</v>
      </c>
      <c r="AY51" s="342"/>
      <c r="AZ51" s="174">
        <f>IF(OR(IF(INDEX(Команды!$A$2:$AN$7500,MATCH(AZ$3,Команды!$A$2:$A$7500,0),$E51+2)=Команды!$AJ$2,TRUE,FALSE),IF(INDEX(Команды!$A$2:$AN$7500,MATCH(AZ$3,Команды!$A$2:$A$7500,0),$E51+2)=Команды!$AJ$3,TRUE,FALSE),IF(INDEX(Команды!$A$2:$AN$7500,MATCH(AZ$3,Команды!$A$2:$A$7500,0),$E51+2)=Команды!$AJ$4,TRUE,FALSE),IF(INDEX(Команды!$A$2:$AN$7500,MATCH(AZ$3,Команды!$A$2:$A$7500,0),$E51+2)=Команды!$AJ$5,TRUE,FALSE),IF(INDEX(Команды!$A$2:$AN$7500,MATCH(AZ$3,Команды!$A$2:$A$7500,0),$E51+2)=Команды!$AJ$6,TRUE,FALSE),IF(INDEX(Команды!$A$2:$AN$7500,MATCH(AZ$3,Команды!$A$2:$A$7500,0),$E51+2)=Команды!$AJ$7,TRUE,FALSE),IF(INDEX(Команды!$A$2:$AN$7500,MATCH(AZ$3,Команды!$A$2:$A$7500,0),$E51+2)=Команды!$AJ$8,TRUE,FALSE),IF(INDEX(Команды!$A$2:$AN$7500,MATCH(AZ$3,Команды!$A$2:$A$7500,0),$E51+2)=Команды!$AJ$9,TRUE,FALSE),IF(INDEX(Команды!$A$2:$AN$7500,MATCH(AZ$3,Команды!$A$2:$A$7500,0),$E51+2)=Команды!$AJ$10,TRUE,FALSE),IF(INDEX(Команды!$A$2:$AN$7500,MATCH(AZ$3,Команды!$A$2:$A$7500,0),$E51+2)=Команды!$AJ$11,TRUE,FALSE),IF(INDEX(Команды!$A$2:$AN$7500,MATCH(AZ$3,Команды!$A$2:$A$7500,0),$E51+2)=Команды!$AJ$12,TRUE,FALSE),IF(INDEX(Команды!$A$2:$AN$7500,MATCH(AZ$3,Команды!$A$2:$A$7500,0),$E51+2)=Команды!$AJ$13,TRUE,FALSE),IF(INDEX(Команды!$A$2:$AN$7500,MATCH(AZ$3,Команды!$A$2:$A$7500,0),$E51+2)=Команды!$AJ$14,TRUE,FALSE),IF(INDEX(Команды!$A$2:$AN$7500,MATCH(AZ$3,Команды!$A$2:$A$7500,0),$E51+2)=Команды!$AJ$15,TRUE,FALSE),IF(INDEX(Команды!$A$2:$AN$7500,MATCH(AZ$3,Команды!$A$2:$A$7500,0),$E51+2)=Команды!$AJ$16,TRUE,FALSE),,IF(INDEX(Команды!$A$2:$AN$7500,MATCH(AZ$3,Команды!$A$2:$A$7500,0),$E51+2)=Команды!$AJ$17,TRUE,FALSE),,IF(INDEX(Команды!$A$2:$AN$7500,MATCH(AZ$3,Команды!$A$2:$A$7500,0),$E51+2)=Команды!$AJ$18,TRUE,FALSE),,IF(INDEX(Команды!$A$2:$AN$7500,MATCH(AZ$3,Команды!$A$2:$A$7500,0),$E51+2)=Команды!$AJ$19,TRUE,FALSE)),INDEX(Команды!$AJ$2:$AK$19,MATCH(INDEX(Команды!$A$2:$AN$7500,MATCH(AZ$3,Команды!$A$2:$A$7500,0),$E51+2),Команды!$AJ$2:$AJ$19,0),2),0)</f>
        <v>0.45833333333333331</v>
      </c>
      <c r="BA51" s="175">
        <f>IF(OR(IF(INDEX(Команды!$A$2:$AN$7500,MATCH(AZ$3,Команды!$A$2:$A$7500,0),$E51+2)=Команды!$AJ$2,TRUE,FALSE),IF(INDEX(Команды!$A$2:$AN$7500,MATCH(AZ$3,Команды!$A$2:$A$7500,0),$E51+2)=Команды!$AJ$3,TRUE,FALSE),IF(INDEX(Команды!$A$2:$AN$7500,MATCH(AZ$3,Команды!$A$2:$A$7500,0),$E51+2)=Команды!$AJ$4,TRUE,FALSE),IF(INDEX(Команды!$A$2:$AN$7500,MATCH(AZ$3,Команды!$A$2:$A$7500,0),$E51+2)=Команды!$AJ$5,TRUE,FALSE),IF(INDEX(Команды!$A$2:$AN$7500,MATCH(AZ$3,Команды!$A$2:$A$7500,0),$E51+2)=Команды!$AJ$6,TRUE,FALSE),IF(INDEX(Команды!$A$2:$AN$7500,MATCH(AZ$3,Команды!$A$2:$A$7500,0),$E51+2)=Команды!$AJ$7,TRUE,FALSE),IF(INDEX(Команды!$A$2:$AN$7500,MATCH(AZ$3,Команды!$A$2:$A$7500,0),$E51+2)=Команды!$AJ$8,TRUE,FALSE),IF(INDEX(Команды!$A$2:$AN$7500,MATCH(AZ$3,Команды!$A$2:$A$7500,0),$E51+2)=Команды!$AJ$9,TRUE,FALSE),IF(INDEX(Команды!$A$2:$AN$7500,MATCH(AZ$3,Команды!$A$2:$A$7500,0),$E51+2)=Команды!$AJ$10,TRUE,FALSE),IF(INDEX(Команды!$A$2:$AN$7500,MATCH(AZ$3,Команды!$A$2:$A$7500,0),$E51+2)=Команды!$AJ$11,TRUE,FALSE),IF(INDEX(Команды!$A$2:$AN$7500,MATCH(AZ$3,Команды!$A$2:$A$7500,0),$E51+2)=Команды!$AJ$12,TRUE,FALSE),IF(INDEX(Команды!$A$2:$AN$7500,MATCH(AZ$3,Команды!$A$2:$A$7500,0),$E51+2)=Команды!$AJ$13,TRUE,FALSE),IF(INDEX(Команды!$A$2:$AN$7500,MATCH(AZ$3,Команды!$A$2:$A$7500,0),$E51+2)=Команды!$AJ$14,TRUE,FALSE),IF(INDEX(Команды!$A$2:$AN$7500,MATCH(AZ$3,Команды!$A$2:$A$7500,0),$E51+2)=Команды!$AJ$15,TRUE,FALSE),IF(INDEX(Команды!$A$2:$AN$7500,MATCH(AZ$3,Команды!$A$2:$A$7500,0),$E51+2)=Команды!$AJ$16,TRUE,FALSE),IF(INDEX(Команды!$A$2:$AN$7500,MATCH(AZ$3,Команды!$A$2:$A$7500,0),$E51+2)=Команды!$AJ$17,TRUE,FALSE),IF(INDEX(Команды!$A$2:$AN$7500,MATCH(AZ$3,Команды!$A$2:$A$7500,0),$E51+2)=Команды!$AJ$18,TRUE,FALSE),IF(INDEX(Команды!$A$2:$AN$7500,MATCH(AZ$3,Команды!$A$2:$A$7500,0),$E51+2)=Команды!$AJ$19,TRUE,FALSE)),INDEX(Команды!$AJ$2:$AL$19,MATCH(INDEX(Команды!$A$2:$AN$7500,MATCH(AZ$3,Команды!$A$2:$A$7500,0),$E51+2),Команды!$AJ$2:$AJ$19,0),3),0)</f>
        <v>0.75</v>
      </c>
      <c r="BB51" s="342"/>
      <c r="BC51" s="174">
        <f>IF(OR(IF(INDEX(Команды!$A$2:$AN$7500,MATCH(BC$3,Команды!$A$2:$A$7500,0),$E51+2)=Команды!$AJ$2,TRUE,FALSE),IF(INDEX(Команды!$A$2:$AN$7500,MATCH(BC$3,Команды!$A$2:$A$7500,0),$E51+2)=Команды!$AJ$3,TRUE,FALSE),IF(INDEX(Команды!$A$2:$AN$7500,MATCH(BC$3,Команды!$A$2:$A$7500,0),$E51+2)=Команды!$AJ$4,TRUE,FALSE),IF(INDEX(Команды!$A$2:$AN$7500,MATCH(BC$3,Команды!$A$2:$A$7500,0),$E51+2)=Команды!$AJ$5,TRUE,FALSE),IF(INDEX(Команды!$A$2:$AN$7500,MATCH(BC$3,Команды!$A$2:$A$7500,0),$E51+2)=Команды!$AJ$6,TRUE,FALSE),IF(INDEX(Команды!$A$2:$AN$7500,MATCH(BC$3,Команды!$A$2:$A$7500,0),$E51+2)=Команды!$AJ$7,TRUE,FALSE),IF(INDEX(Команды!$A$2:$AN$7500,MATCH(BC$3,Команды!$A$2:$A$7500,0),$E51+2)=Команды!$AJ$8,TRUE,FALSE),IF(INDEX(Команды!$A$2:$AN$7500,MATCH(BC$3,Команды!$A$2:$A$7500,0),$E51+2)=Команды!$AJ$9,TRUE,FALSE),IF(INDEX(Команды!$A$2:$AN$7500,MATCH(BC$3,Команды!$A$2:$A$7500,0),$E51+2)=Команды!$AJ$10,TRUE,FALSE),IF(INDEX(Команды!$A$2:$AN$7500,MATCH(BC$3,Команды!$A$2:$A$7500,0),$E51+2)=Команды!$AJ$11,TRUE,FALSE),IF(INDEX(Команды!$A$2:$AN$7500,MATCH(BC$3,Команды!$A$2:$A$7500,0),$E51+2)=Команды!$AJ$12,TRUE,FALSE),IF(INDEX(Команды!$A$2:$AN$7500,MATCH(BC$3,Команды!$A$2:$A$7500,0),$E51+2)=Команды!$AJ$13,TRUE,FALSE),IF(INDEX(Команды!$A$2:$AN$7500,MATCH(BC$3,Команды!$A$2:$A$7500,0),$E51+2)=Команды!$AJ$14,TRUE,FALSE),IF(INDEX(Команды!$A$2:$AN$7500,MATCH(BC$3,Команды!$A$2:$A$7500,0),$E51+2)=Команды!$AJ$15,TRUE,FALSE),IF(INDEX(Команды!$A$2:$AN$7500,MATCH(BC$3,Команды!$A$2:$A$7500,0),$E51+2)=Команды!$AJ$16,TRUE,FALSE),,IF(INDEX(Команды!$A$2:$AN$7500,MATCH(BC$3,Команды!$A$2:$A$7500,0),$E51+2)=Команды!$AJ$17,TRUE,FALSE),,IF(INDEX(Команды!$A$2:$AN$7500,MATCH(BC$3,Команды!$A$2:$A$7500,0),$E51+2)=Команды!$AJ$18,TRUE,FALSE),,IF(INDEX(Команды!$A$2:$AN$7500,MATCH(BC$3,Команды!$A$2:$A$7500,0),$E51+2)=Команды!$AJ$19,TRUE,FALSE)),INDEX(Команды!$AJ$2:$AK$19,MATCH(INDEX(Команды!$A$2:$AN$7500,MATCH(BC$3,Команды!$A$2:$A$7500,0),$E51+2),Команды!$AJ$2:$AJ$19,0),2),0)</f>
        <v>0.45833333333333331</v>
      </c>
      <c r="BD51" s="175">
        <f>IF(OR(IF(INDEX(Команды!$A$2:$AN$7500,MATCH(BC$3,Команды!$A$2:$A$7500,0),$E51+2)=Команды!$AJ$2,TRUE,FALSE),IF(INDEX(Команды!$A$2:$AN$7500,MATCH(BC$3,Команды!$A$2:$A$7500,0),$E51+2)=Команды!$AJ$3,TRUE,FALSE),IF(INDEX(Команды!$A$2:$AN$7500,MATCH(BC$3,Команды!$A$2:$A$7500,0),$E51+2)=Команды!$AJ$4,TRUE,FALSE),IF(INDEX(Команды!$A$2:$AN$7500,MATCH(BC$3,Команды!$A$2:$A$7500,0),$E51+2)=Команды!$AJ$5,TRUE,FALSE),IF(INDEX(Команды!$A$2:$AN$7500,MATCH(BC$3,Команды!$A$2:$A$7500,0),$E51+2)=Команды!$AJ$6,TRUE,FALSE),IF(INDEX(Команды!$A$2:$AN$7500,MATCH(BC$3,Команды!$A$2:$A$7500,0),$E51+2)=Команды!$AJ$7,TRUE,FALSE),IF(INDEX(Команды!$A$2:$AN$7500,MATCH(BC$3,Команды!$A$2:$A$7500,0),$E51+2)=Команды!$AJ$8,TRUE,FALSE),IF(INDEX(Команды!$A$2:$AN$7500,MATCH(BC$3,Команды!$A$2:$A$7500,0),$E51+2)=Команды!$AJ$9,TRUE,FALSE),IF(INDEX(Команды!$A$2:$AN$7500,MATCH(BC$3,Команды!$A$2:$A$7500,0),$E51+2)=Команды!$AJ$10,TRUE,FALSE),IF(INDEX(Команды!$A$2:$AN$7500,MATCH(BC$3,Команды!$A$2:$A$7500,0),$E51+2)=Команды!$AJ$11,TRUE,FALSE),IF(INDEX(Команды!$A$2:$AN$7500,MATCH(BC$3,Команды!$A$2:$A$7500,0),$E51+2)=Команды!$AJ$12,TRUE,FALSE),IF(INDEX(Команды!$A$2:$AN$7500,MATCH(BC$3,Команды!$A$2:$A$7500,0),$E51+2)=Команды!$AJ$13,TRUE,FALSE),IF(INDEX(Команды!$A$2:$AN$7500,MATCH(BC$3,Команды!$A$2:$A$7500,0),$E51+2)=Команды!$AJ$14,TRUE,FALSE),IF(INDEX(Команды!$A$2:$AN$7500,MATCH(BC$3,Команды!$A$2:$A$7500,0),$E51+2)=Команды!$AJ$15,TRUE,FALSE),IF(INDEX(Команды!$A$2:$AN$7500,MATCH(BC$3,Команды!$A$2:$A$7500,0),$E51+2)=Команды!$AJ$16,TRUE,FALSE),IF(INDEX(Команды!$A$2:$AN$7500,MATCH(BC$3,Команды!$A$2:$A$7500,0),$E51+2)=Команды!$AJ$17,TRUE,FALSE),IF(INDEX(Команды!$A$2:$AN$7500,MATCH(BC$3,Команды!$A$2:$A$7500,0),$E51+2)=Команды!$AJ$18,TRUE,FALSE),IF(INDEX(Команды!$A$2:$AN$7500,MATCH(BC$3,Команды!$A$2:$A$7500,0),$E51+2)=Команды!$AJ$19,TRUE,FALSE)),INDEX(Команды!$AJ$2:$AL$19,MATCH(INDEX(Команды!$A$2:$AN$7500,MATCH(BC$3,Команды!$A$2:$A$7500,0),$E51+2),Команды!$AJ$2:$AJ$19,0),3),0)</f>
        <v>0.75</v>
      </c>
      <c r="BE51" s="342"/>
      <c r="BF51" s="174">
        <f>IF(OR(IF(INDEX(Команды!$A$2:$AN$7500,MATCH(BF$3,Команды!$A$2:$A$7500,0),$E51+2)=Команды!$AJ$2,TRUE,FALSE),IF(INDEX(Команды!$A$2:$AN$7500,MATCH(BF$3,Команды!$A$2:$A$7500,0),$E51+2)=Команды!$AJ$3,TRUE,FALSE),IF(INDEX(Команды!$A$2:$AN$7500,MATCH(BF$3,Команды!$A$2:$A$7500,0),$E51+2)=Команды!$AJ$4,TRUE,FALSE),IF(INDEX(Команды!$A$2:$AN$7500,MATCH(BF$3,Команды!$A$2:$A$7500,0),$E51+2)=Команды!$AJ$5,TRUE,FALSE),IF(INDEX(Команды!$A$2:$AN$7500,MATCH(BF$3,Команды!$A$2:$A$7500,0),$E51+2)=Команды!$AJ$6,TRUE,FALSE),IF(INDEX(Команды!$A$2:$AN$7500,MATCH(BF$3,Команды!$A$2:$A$7500,0),$E51+2)=Команды!$AJ$7,TRUE,FALSE),IF(INDEX(Команды!$A$2:$AN$7500,MATCH(BF$3,Команды!$A$2:$A$7500,0),$E51+2)=Команды!$AJ$8,TRUE,FALSE),IF(INDEX(Команды!$A$2:$AN$7500,MATCH(BF$3,Команды!$A$2:$A$7500,0),$E51+2)=Команды!$AJ$9,TRUE,FALSE),IF(INDEX(Команды!$A$2:$AN$7500,MATCH(BF$3,Команды!$A$2:$A$7500,0),$E51+2)=Команды!$AJ$10,TRUE,FALSE),IF(INDEX(Команды!$A$2:$AN$7500,MATCH(BF$3,Команды!$A$2:$A$7500,0),$E51+2)=Команды!$AJ$11,TRUE,FALSE),IF(INDEX(Команды!$A$2:$AN$7500,MATCH(BF$3,Команды!$A$2:$A$7500,0),$E51+2)=Команды!$AJ$12,TRUE,FALSE),IF(INDEX(Команды!$A$2:$AN$7500,MATCH(BF$3,Команды!$A$2:$A$7500,0),$E51+2)=Команды!$AJ$13,TRUE,FALSE),IF(INDEX(Команды!$A$2:$AN$7500,MATCH(BF$3,Команды!$A$2:$A$7500,0),$E51+2)=Команды!$AJ$14,TRUE,FALSE),IF(INDEX(Команды!$A$2:$AN$7500,MATCH(BF$3,Команды!$A$2:$A$7500,0),$E51+2)=Команды!$AJ$15,TRUE,FALSE),IF(INDEX(Команды!$A$2:$AN$7500,MATCH(BF$3,Команды!$A$2:$A$7500,0),$E51+2)=Команды!$AJ$16,TRUE,FALSE),,IF(INDEX(Команды!$A$2:$AN$7500,MATCH(BF$3,Команды!$A$2:$A$7500,0),$E51+2)=Команды!$AJ$17,TRUE,FALSE),,IF(INDEX(Команды!$A$2:$AN$7500,MATCH(BF$3,Команды!$A$2:$A$7500,0),$E51+2)=Команды!$AJ$18,TRUE,FALSE),,IF(INDEX(Команды!$A$2:$AN$7500,MATCH(BF$3,Команды!$A$2:$A$7500,0),$E51+2)=Команды!$AJ$19,TRUE,FALSE)),INDEX(Команды!$AJ$2:$AK$19,MATCH(INDEX(Команды!$A$2:$AN$7500,MATCH(BF$3,Команды!$A$2:$A$7500,0),$E51+2),Команды!$AJ$2:$AJ$19,0),2),0)</f>
        <v>0.45833333333333331</v>
      </c>
      <c r="BG51" s="175">
        <f>IF(OR(IF(INDEX(Команды!$A$2:$AN$7500,MATCH(BF$3,Команды!$A$2:$A$7500,0),$E51+2)=Команды!$AJ$2,TRUE,FALSE),IF(INDEX(Команды!$A$2:$AN$7500,MATCH(BF$3,Команды!$A$2:$A$7500,0),$E51+2)=Команды!$AJ$3,TRUE,FALSE),IF(INDEX(Команды!$A$2:$AN$7500,MATCH(BF$3,Команды!$A$2:$A$7500,0),$E51+2)=Команды!$AJ$4,TRUE,FALSE),IF(INDEX(Команды!$A$2:$AN$7500,MATCH(BF$3,Команды!$A$2:$A$7500,0),$E51+2)=Команды!$AJ$5,TRUE,FALSE),IF(INDEX(Команды!$A$2:$AN$7500,MATCH(BF$3,Команды!$A$2:$A$7500,0),$E51+2)=Команды!$AJ$6,TRUE,FALSE),IF(INDEX(Команды!$A$2:$AN$7500,MATCH(BF$3,Команды!$A$2:$A$7500,0),$E51+2)=Команды!$AJ$7,TRUE,FALSE),IF(INDEX(Команды!$A$2:$AN$7500,MATCH(BF$3,Команды!$A$2:$A$7500,0),$E51+2)=Команды!$AJ$8,TRUE,FALSE),IF(INDEX(Команды!$A$2:$AN$7500,MATCH(BF$3,Команды!$A$2:$A$7500,0),$E51+2)=Команды!$AJ$9,TRUE,FALSE),IF(INDEX(Команды!$A$2:$AN$7500,MATCH(BF$3,Команды!$A$2:$A$7500,0),$E51+2)=Команды!$AJ$10,TRUE,FALSE),IF(INDEX(Команды!$A$2:$AN$7500,MATCH(BF$3,Команды!$A$2:$A$7500,0),$E51+2)=Команды!$AJ$11,TRUE,FALSE),IF(INDEX(Команды!$A$2:$AN$7500,MATCH(BF$3,Команды!$A$2:$A$7500,0),$E51+2)=Команды!$AJ$12,TRUE,FALSE),IF(INDEX(Команды!$A$2:$AN$7500,MATCH(BF$3,Команды!$A$2:$A$7500,0),$E51+2)=Команды!$AJ$13,TRUE,FALSE),IF(INDEX(Команды!$A$2:$AN$7500,MATCH(BF$3,Команды!$A$2:$A$7500,0),$E51+2)=Команды!$AJ$14,TRUE,FALSE),IF(INDEX(Команды!$A$2:$AN$7500,MATCH(BF$3,Команды!$A$2:$A$7500,0),$E51+2)=Команды!$AJ$15,TRUE,FALSE),IF(INDEX(Команды!$A$2:$AN$7500,MATCH(BF$3,Команды!$A$2:$A$7500,0),$E51+2)=Команды!$AJ$16,TRUE,FALSE),IF(INDEX(Команды!$A$2:$AN$7500,MATCH(BF$3,Команды!$A$2:$A$7500,0),$E51+2)=Команды!$AJ$17,TRUE,FALSE),IF(INDEX(Команды!$A$2:$AN$7500,MATCH(BF$3,Команды!$A$2:$A$7500,0),$E51+2)=Команды!$AJ$18,TRUE,FALSE),IF(INDEX(Команды!$A$2:$AN$7500,MATCH(BF$3,Команды!$A$2:$A$7500,0),$E51+2)=Команды!$AJ$19,TRUE,FALSE)),INDEX(Команды!$AJ$2:$AL$19,MATCH(INDEX(Команды!$A$2:$AN$7500,MATCH(BF$3,Команды!$A$2:$A$7500,0),$E51+2),Команды!$AJ$2:$AJ$19,0),3),0)</f>
        <v>0.75</v>
      </c>
      <c r="BH51" s="342"/>
      <c r="BI51" s="174" t="str">
        <f>IF(OR(IF(INDEX(Команды!$A$2:$AN$7500,MATCH(BI$3,Команды!$A$2:$A$7500,0),$E51+2)=Команды!$AJ$2,TRUE,FALSE),IF(INDEX(Команды!$A$2:$AN$7500,MATCH(BI$3,Команды!$A$2:$A$7500,0),$E51+2)=Команды!$AJ$3,TRUE,FALSE),IF(INDEX(Команды!$A$2:$AN$7500,MATCH(BI$3,Команды!$A$2:$A$7500,0),$E51+2)=Команды!$AJ$4,TRUE,FALSE),IF(INDEX(Команды!$A$2:$AN$7500,MATCH(BI$3,Команды!$A$2:$A$7500,0),$E51+2)=Команды!$AJ$5,TRUE,FALSE),IF(INDEX(Команды!$A$2:$AN$7500,MATCH(BI$3,Команды!$A$2:$A$7500,0),$E51+2)=Команды!$AJ$6,TRUE,FALSE),IF(INDEX(Команды!$A$2:$AN$7500,MATCH(BI$3,Команды!$A$2:$A$7500,0),$E51+2)=Команды!$AJ$7,TRUE,FALSE),IF(INDEX(Команды!$A$2:$AN$7500,MATCH(BI$3,Команды!$A$2:$A$7500,0),$E51+2)=Команды!$AJ$8,TRUE,FALSE),IF(INDEX(Команды!$A$2:$AN$7500,MATCH(BI$3,Команды!$A$2:$A$7500,0),$E51+2)=Команды!$AJ$9,TRUE,FALSE),IF(INDEX(Команды!$A$2:$AN$7500,MATCH(BI$3,Команды!$A$2:$A$7500,0),$E51+2)=Команды!$AJ$10,TRUE,FALSE),IF(INDEX(Команды!$A$2:$AN$7500,MATCH(BI$3,Команды!$A$2:$A$7500,0),$E51+2)=Команды!$AJ$11,TRUE,FALSE),IF(INDEX(Команды!$A$2:$AN$7500,MATCH(BI$3,Команды!$A$2:$A$7500,0),$E51+2)=Команды!$AJ$12,TRUE,FALSE),IF(INDEX(Команды!$A$2:$AN$7500,MATCH(BI$3,Команды!$A$2:$A$7500,0),$E51+2)=Команды!$AJ$13,TRUE,FALSE),IF(INDEX(Команды!$A$2:$AN$7500,MATCH(BI$3,Команды!$A$2:$A$7500,0),$E51+2)=Команды!$AJ$14,TRUE,FALSE),IF(INDEX(Команды!$A$2:$AN$7500,MATCH(BI$3,Команды!$A$2:$A$7500,0),$E51+2)=Команды!$AJ$15,TRUE,FALSE),IF(INDEX(Команды!$A$2:$AN$7500,MATCH(BI$3,Команды!$A$2:$A$7500,0),$E51+2)=Команды!$AJ$16,TRUE,FALSE),,IF(INDEX(Команды!$A$2:$AN$7500,MATCH(BI$3,Команды!$A$2:$A$7500,0),$E51+2)=Команды!$AJ$17,TRUE,FALSE),,IF(INDEX(Команды!$A$2:$AN$7500,MATCH(BI$3,Команды!$A$2:$A$7500,0),$E51+2)=Команды!$AJ$18,TRUE,FALSE),,IF(INDEX(Команды!$A$2:$AN$7500,MATCH(BI$3,Команды!$A$2:$A$7500,0),$E51+2)=Команды!$AJ$19,TRUE,FALSE)),INDEX(Команды!$AJ$2:$AK$19,MATCH(INDEX(Команды!$A$2:$AN$7500,MATCH(BI$3,Команды!$A$2:$A$7500,0),$E51+2),Команды!$AJ$2:$AJ$19,0),2),0)</f>
        <v>В</v>
      </c>
      <c r="BJ51" s="175" t="str">
        <f>IF(OR(IF(INDEX(Команды!$A$2:$AN$7500,MATCH(BI$3,Команды!$A$2:$A$7500,0),$E51+2)=Команды!$AJ$2,TRUE,FALSE),IF(INDEX(Команды!$A$2:$AN$7500,MATCH(BI$3,Команды!$A$2:$A$7500,0),$E51+2)=Команды!$AJ$3,TRUE,FALSE),IF(INDEX(Команды!$A$2:$AN$7500,MATCH(BI$3,Команды!$A$2:$A$7500,0),$E51+2)=Команды!$AJ$4,TRUE,FALSE),IF(INDEX(Команды!$A$2:$AN$7500,MATCH(BI$3,Команды!$A$2:$A$7500,0),$E51+2)=Команды!$AJ$5,TRUE,FALSE),IF(INDEX(Команды!$A$2:$AN$7500,MATCH(BI$3,Команды!$A$2:$A$7500,0),$E51+2)=Команды!$AJ$6,TRUE,FALSE),IF(INDEX(Команды!$A$2:$AN$7500,MATCH(BI$3,Команды!$A$2:$A$7500,0),$E51+2)=Команды!$AJ$7,TRUE,FALSE),IF(INDEX(Команды!$A$2:$AN$7500,MATCH(BI$3,Команды!$A$2:$A$7500,0),$E51+2)=Команды!$AJ$8,TRUE,FALSE),IF(INDEX(Команды!$A$2:$AN$7500,MATCH(BI$3,Команды!$A$2:$A$7500,0),$E51+2)=Команды!$AJ$9,TRUE,FALSE),IF(INDEX(Команды!$A$2:$AN$7500,MATCH(BI$3,Команды!$A$2:$A$7500,0),$E51+2)=Команды!$AJ$10,TRUE,FALSE),IF(INDEX(Команды!$A$2:$AN$7500,MATCH(BI$3,Команды!$A$2:$A$7500,0),$E51+2)=Команды!$AJ$11,TRUE,FALSE),IF(INDEX(Команды!$A$2:$AN$7500,MATCH(BI$3,Команды!$A$2:$A$7500,0),$E51+2)=Команды!$AJ$12,TRUE,FALSE),IF(INDEX(Команды!$A$2:$AN$7500,MATCH(BI$3,Команды!$A$2:$A$7500,0),$E51+2)=Команды!$AJ$13,TRUE,FALSE),IF(INDEX(Команды!$A$2:$AN$7500,MATCH(BI$3,Команды!$A$2:$A$7500,0),$E51+2)=Команды!$AJ$14,TRUE,FALSE),IF(INDEX(Команды!$A$2:$AN$7500,MATCH(BI$3,Команды!$A$2:$A$7500,0),$E51+2)=Команды!$AJ$15,TRUE,FALSE),IF(INDEX(Команды!$A$2:$AN$7500,MATCH(BI$3,Команды!$A$2:$A$7500,0),$E51+2)=Команды!$AJ$16,TRUE,FALSE),IF(INDEX(Команды!$A$2:$AN$7500,MATCH(BI$3,Команды!$A$2:$A$7500,0),$E51+2)=Команды!$AJ$17,TRUE,FALSE),IF(INDEX(Команды!$A$2:$AN$7500,MATCH(BI$3,Команды!$A$2:$A$7500,0),$E51+2)=Команды!$AJ$18,TRUE,FALSE),IF(INDEX(Команды!$A$2:$AN$7500,MATCH(BI$3,Команды!$A$2:$A$7500,0),$E51+2)=Команды!$AJ$19,TRUE,FALSE)),INDEX(Команды!$AJ$2:$AL$19,MATCH(INDEX(Команды!$A$2:$AN$7500,MATCH(BI$3,Команды!$A$2:$A$7500,0),$E51+2),Команды!$AJ$2:$AJ$19,0),3),0)</f>
        <v>В</v>
      </c>
      <c r="BK51" s="342"/>
      <c r="BL51" s="174" t="str">
        <f>IF(OR(IF(INDEX(Команды!$A$2:$AN$7500,MATCH(BL$3,Команды!$A$2:$A$7500,0),$E51+2)=Команды!$AJ$2,TRUE,FALSE),IF(INDEX(Команды!$A$2:$AN$7500,MATCH(BL$3,Команды!$A$2:$A$7500,0),$E51+2)=Команды!$AJ$3,TRUE,FALSE),IF(INDEX(Команды!$A$2:$AN$7500,MATCH(BL$3,Команды!$A$2:$A$7500,0),$E51+2)=Команды!$AJ$4,TRUE,FALSE),IF(INDEX(Команды!$A$2:$AN$7500,MATCH(BL$3,Команды!$A$2:$A$7500,0),$E51+2)=Команды!$AJ$5,TRUE,FALSE),IF(INDEX(Команды!$A$2:$AN$7500,MATCH(BL$3,Команды!$A$2:$A$7500,0),$E51+2)=Команды!$AJ$6,TRUE,FALSE),IF(INDEX(Команды!$A$2:$AN$7500,MATCH(BL$3,Команды!$A$2:$A$7500,0),$E51+2)=Команды!$AJ$7,TRUE,FALSE),IF(INDEX(Команды!$A$2:$AN$7500,MATCH(BL$3,Команды!$A$2:$A$7500,0),$E51+2)=Команды!$AJ$8,TRUE,FALSE),IF(INDEX(Команды!$A$2:$AN$7500,MATCH(BL$3,Команды!$A$2:$A$7500,0),$E51+2)=Команды!$AJ$9,TRUE,FALSE),IF(INDEX(Команды!$A$2:$AN$7500,MATCH(BL$3,Команды!$A$2:$A$7500,0),$E51+2)=Команды!$AJ$10,TRUE,FALSE),IF(INDEX(Команды!$A$2:$AN$7500,MATCH(BL$3,Команды!$A$2:$A$7500,0),$E51+2)=Команды!$AJ$11,TRUE,FALSE),IF(INDEX(Команды!$A$2:$AN$7500,MATCH(BL$3,Команды!$A$2:$A$7500,0),$E51+2)=Команды!$AJ$12,TRUE,FALSE),IF(INDEX(Команды!$A$2:$AN$7500,MATCH(BL$3,Команды!$A$2:$A$7500,0),$E51+2)=Команды!$AJ$13,TRUE,FALSE),IF(INDEX(Команды!$A$2:$AN$7500,MATCH(BL$3,Команды!$A$2:$A$7500,0),$E51+2)=Команды!$AJ$14,TRUE,FALSE),IF(INDEX(Команды!$A$2:$AN$7500,MATCH(BL$3,Команды!$A$2:$A$7500,0),$E51+2)=Команды!$AJ$15,TRUE,FALSE),IF(INDEX(Команды!$A$2:$AN$7500,MATCH(BL$3,Команды!$A$2:$A$7500,0),$E51+2)=Команды!$AJ$16,TRUE,FALSE),,IF(INDEX(Команды!$A$2:$AN$7500,MATCH(BL$3,Команды!$A$2:$A$7500,0),$E51+2)=Команды!$AJ$17,TRUE,FALSE),,IF(INDEX(Команды!$A$2:$AN$7500,MATCH(BL$3,Команды!$A$2:$A$7500,0),$E51+2)=Команды!$AJ$18,TRUE,FALSE),,IF(INDEX(Команды!$A$2:$AN$7500,MATCH(BL$3,Команды!$A$2:$A$7500,0),$E51+2)=Команды!$AJ$19,TRUE,FALSE)),INDEX(Команды!$AJ$2:$AK$19,MATCH(INDEX(Команды!$A$2:$AN$7500,MATCH(BL$3,Команды!$A$2:$A$7500,0),$E51+2),Команды!$AJ$2:$AJ$19,0),2),0)</f>
        <v>В</v>
      </c>
      <c r="BM51" s="175" t="str">
        <f>IF(OR(IF(INDEX(Команды!$A$2:$AN$7500,MATCH(BL$3,Команды!$A$2:$A$7500,0),$E51+2)=Команды!$AJ$2,TRUE,FALSE),IF(INDEX(Команды!$A$2:$AN$7500,MATCH(BL$3,Команды!$A$2:$A$7500,0),$E51+2)=Команды!$AJ$3,TRUE,FALSE),IF(INDEX(Команды!$A$2:$AN$7500,MATCH(BL$3,Команды!$A$2:$A$7500,0),$E51+2)=Команды!$AJ$4,TRUE,FALSE),IF(INDEX(Команды!$A$2:$AN$7500,MATCH(BL$3,Команды!$A$2:$A$7500,0),$E51+2)=Команды!$AJ$5,TRUE,FALSE),IF(INDEX(Команды!$A$2:$AN$7500,MATCH(BL$3,Команды!$A$2:$A$7500,0),$E51+2)=Команды!$AJ$6,TRUE,FALSE),IF(INDEX(Команды!$A$2:$AN$7500,MATCH(BL$3,Команды!$A$2:$A$7500,0),$E51+2)=Команды!$AJ$7,TRUE,FALSE),IF(INDEX(Команды!$A$2:$AN$7500,MATCH(BL$3,Команды!$A$2:$A$7500,0),$E51+2)=Команды!$AJ$8,TRUE,FALSE),IF(INDEX(Команды!$A$2:$AN$7500,MATCH(BL$3,Команды!$A$2:$A$7500,0),$E51+2)=Команды!$AJ$9,TRUE,FALSE),IF(INDEX(Команды!$A$2:$AN$7500,MATCH(BL$3,Команды!$A$2:$A$7500,0),$E51+2)=Команды!$AJ$10,TRUE,FALSE),IF(INDEX(Команды!$A$2:$AN$7500,MATCH(BL$3,Команды!$A$2:$A$7500,0),$E51+2)=Команды!$AJ$11,TRUE,FALSE),IF(INDEX(Команды!$A$2:$AN$7500,MATCH(BL$3,Команды!$A$2:$A$7500,0),$E51+2)=Команды!$AJ$12,TRUE,FALSE),IF(INDEX(Команды!$A$2:$AN$7500,MATCH(BL$3,Команды!$A$2:$A$7500,0),$E51+2)=Команды!$AJ$13,TRUE,FALSE),IF(INDEX(Команды!$A$2:$AN$7500,MATCH(BL$3,Команды!$A$2:$A$7500,0),$E51+2)=Команды!$AJ$14,TRUE,FALSE),IF(INDEX(Команды!$A$2:$AN$7500,MATCH(BL$3,Команды!$A$2:$A$7500,0),$E51+2)=Команды!$AJ$15,TRUE,FALSE),IF(INDEX(Команды!$A$2:$AN$7500,MATCH(BL$3,Команды!$A$2:$A$7500,0),$E51+2)=Команды!$AJ$16,TRUE,FALSE),IF(INDEX(Команды!$A$2:$AN$7500,MATCH(BL$3,Команды!$A$2:$A$7500,0),$E51+2)=Команды!$AJ$17,TRUE,FALSE),IF(INDEX(Команды!$A$2:$AN$7500,MATCH(BL$3,Команды!$A$2:$A$7500,0),$E51+2)=Команды!$AJ$18,TRUE,FALSE),IF(INDEX(Команды!$A$2:$AN$7500,MATCH(BL$3,Команды!$A$2:$A$7500,0),$E51+2)=Команды!$AJ$19,TRUE,FALSE)),INDEX(Команды!$AJ$2:$AL$19,MATCH(INDEX(Команды!$A$2:$AN$7500,MATCH(BL$3,Команды!$A$2:$A$7500,0),$E51+2),Команды!$AJ$2:$AJ$19,0),3),0)</f>
        <v>В</v>
      </c>
      <c r="BN51" s="342"/>
      <c r="BO51" s="174">
        <f>IF(OR(IF(INDEX(Команды!$A$2:$AN$7500,MATCH(BO$3,Команды!$A$2:$A$7500,0),$E51+2)=Команды!$AJ$2,TRUE,FALSE),IF(INDEX(Команды!$A$2:$AN$7500,MATCH(BO$3,Команды!$A$2:$A$7500,0),$E51+2)=Команды!$AJ$3,TRUE,FALSE),IF(INDEX(Команды!$A$2:$AN$7500,MATCH(BO$3,Команды!$A$2:$A$7500,0),$E51+2)=Команды!$AJ$4,TRUE,FALSE),IF(INDEX(Команды!$A$2:$AN$7500,MATCH(BO$3,Команды!$A$2:$A$7500,0),$E51+2)=Команды!$AJ$5,TRUE,FALSE),IF(INDEX(Команды!$A$2:$AN$7500,MATCH(BO$3,Команды!$A$2:$A$7500,0),$E51+2)=Команды!$AJ$6,TRUE,FALSE),IF(INDEX(Команды!$A$2:$AN$7500,MATCH(BO$3,Команды!$A$2:$A$7500,0),$E51+2)=Команды!$AJ$7,TRUE,FALSE),IF(INDEX(Команды!$A$2:$AN$7500,MATCH(BO$3,Команды!$A$2:$A$7500,0),$E51+2)=Команды!$AJ$8,TRUE,FALSE),IF(INDEX(Команды!$A$2:$AN$7500,MATCH(BO$3,Команды!$A$2:$A$7500,0),$E51+2)=Команды!$AJ$9,TRUE,FALSE),IF(INDEX(Команды!$A$2:$AN$7500,MATCH(BO$3,Команды!$A$2:$A$7500,0),$E51+2)=Команды!$AJ$10,TRUE,FALSE),IF(INDEX(Команды!$A$2:$AN$7500,MATCH(BO$3,Команды!$A$2:$A$7500,0),$E51+2)=Команды!$AJ$11,TRUE,FALSE),IF(INDEX(Команды!$A$2:$AN$7500,MATCH(BO$3,Команды!$A$2:$A$7500,0),$E51+2)=Команды!$AJ$12,TRUE,FALSE),IF(INDEX(Команды!$A$2:$AN$7500,MATCH(BO$3,Команды!$A$2:$A$7500,0),$E51+2)=Команды!$AJ$13,TRUE,FALSE),IF(INDEX(Команды!$A$2:$AN$7500,MATCH(BO$3,Команды!$A$2:$A$7500,0),$E51+2)=Команды!$AJ$14,TRUE,FALSE),IF(INDEX(Команды!$A$2:$AN$7500,MATCH(BO$3,Команды!$A$2:$A$7500,0),$E51+2)=Команды!$AJ$15,TRUE,FALSE),IF(INDEX(Команды!$A$2:$AN$7500,MATCH(BO$3,Команды!$A$2:$A$7500,0),$E51+2)=Команды!$AJ$16,TRUE,FALSE),,IF(INDEX(Команды!$A$2:$AN$7500,MATCH(BO$3,Команды!$A$2:$A$7500,0),$E51+2)=Команды!$AJ$17,TRUE,FALSE),,IF(INDEX(Команды!$A$2:$AN$7500,MATCH(BO$3,Команды!$A$2:$A$7500,0),$E51+2)=Команды!$AJ$18,TRUE,FALSE),,IF(INDEX(Команды!$A$2:$AN$7500,MATCH(BO$3,Команды!$A$2:$A$7500,0),$E51+2)=Команды!$AJ$19,TRUE,FALSE)),INDEX(Команды!$AJ$2:$AK$19,MATCH(INDEX(Команды!$A$2:$AN$7500,MATCH(BO$3,Команды!$A$2:$A$7500,0),$E51+2),Команды!$AJ$2:$AJ$19,0),2),0)</f>
        <v>0.29166666666666669</v>
      </c>
      <c r="BP51" s="175">
        <f>IF(OR(IF(INDEX(Команды!$A$2:$AN$7500,MATCH(BO$3,Команды!$A$2:$A$7500,0),$E51+2)=Команды!$AJ$2,TRUE,FALSE),IF(INDEX(Команды!$A$2:$AN$7500,MATCH(BO$3,Команды!$A$2:$A$7500,0),$E51+2)=Команды!$AJ$3,TRUE,FALSE),IF(INDEX(Команды!$A$2:$AN$7500,MATCH(BO$3,Команды!$A$2:$A$7500,0),$E51+2)=Команды!$AJ$4,TRUE,FALSE),IF(INDEX(Команды!$A$2:$AN$7500,MATCH(BO$3,Команды!$A$2:$A$7500,0),$E51+2)=Команды!$AJ$5,TRUE,FALSE),IF(INDEX(Команды!$A$2:$AN$7500,MATCH(BO$3,Команды!$A$2:$A$7500,0),$E51+2)=Команды!$AJ$6,TRUE,FALSE),IF(INDEX(Команды!$A$2:$AN$7500,MATCH(BO$3,Команды!$A$2:$A$7500,0),$E51+2)=Команды!$AJ$7,TRUE,FALSE),IF(INDEX(Команды!$A$2:$AN$7500,MATCH(BO$3,Команды!$A$2:$A$7500,0),$E51+2)=Команды!$AJ$8,TRUE,FALSE),IF(INDEX(Команды!$A$2:$AN$7500,MATCH(BO$3,Команды!$A$2:$A$7500,0),$E51+2)=Команды!$AJ$9,TRUE,FALSE),IF(INDEX(Команды!$A$2:$AN$7500,MATCH(BO$3,Команды!$A$2:$A$7500,0),$E51+2)=Команды!$AJ$10,TRUE,FALSE),IF(INDEX(Команды!$A$2:$AN$7500,MATCH(BO$3,Команды!$A$2:$A$7500,0),$E51+2)=Команды!$AJ$11,TRUE,FALSE),IF(INDEX(Команды!$A$2:$AN$7500,MATCH(BO$3,Команды!$A$2:$A$7500,0),$E51+2)=Команды!$AJ$12,TRUE,FALSE),IF(INDEX(Команды!$A$2:$AN$7500,MATCH(BO$3,Команды!$A$2:$A$7500,0),$E51+2)=Команды!$AJ$13,TRUE,FALSE),IF(INDEX(Команды!$A$2:$AN$7500,MATCH(BO$3,Команды!$A$2:$A$7500,0),$E51+2)=Команды!$AJ$14,TRUE,FALSE),IF(INDEX(Команды!$A$2:$AN$7500,MATCH(BO$3,Команды!$A$2:$A$7500,0),$E51+2)=Команды!$AJ$15,TRUE,FALSE),IF(INDEX(Команды!$A$2:$AN$7500,MATCH(BO$3,Команды!$A$2:$A$7500,0),$E51+2)=Команды!$AJ$16,TRUE,FALSE),IF(INDEX(Команды!$A$2:$AN$7500,MATCH(BO$3,Команды!$A$2:$A$7500,0),$E51+2)=Команды!$AJ$17,TRUE,FALSE),IF(INDEX(Команды!$A$2:$AN$7500,MATCH(BO$3,Команды!$A$2:$A$7500,0),$E51+2)=Команды!$AJ$18,TRUE,FALSE),IF(INDEX(Команды!$A$2:$AN$7500,MATCH(BO$3,Команды!$A$2:$A$7500,0),$E51+2)=Команды!$AJ$19,TRUE,FALSE)),INDEX(Команды!$AJ$2:$AL$19,MATCH(INDEX(Команды!$A$2:$AN$7500,MATCH(BO$3,Команды!$A$2:$A$7500,0),$E51+2),Команды!$AJ$2:$AJ$19,0),3),0)</f>
        <v>0.79166666666666663</v>
      </c>
      <c r="BQ51" s="342"/>
      <c r="BR51" s="174">
        <f>IF(OR(IF(INDEX(Команды!$A$2:$AN$7500,MATCH(BR$3,Команды!$A$2:$A$7500,0),$E51+2)=Команды!$AJ$2,TRUE,FALSE),IF(INDEX(Команды!$A$2:$AN$7500,MATCH(BR$3,Команды!$A$2:$A$7500,0),$E51+2)=Команды!$AJ$3,TRUE,FALSE),IF(INDEX(Команды!$A$2:$AN$7500,MATCH(BR$3,Команды!$A$2:$A$7500,0),$E51+2)=Команды!$AJ$4,TRUE,FALSE),IF(INDEX(Команды!$A$2:$AN$7500,MATCH(BR$3,Команды!$A$2:$A$7500,0),$E51+2)=Команды!$AJ$5,TRUE,FALSE),IF(INDEX(Команды!$A$2:$AN$7500,MATCH(BR$3,Команды!$A$2:$A$7500,0),$E51+2)=Команды!$AJ$6,TRUE,FALSE),IF(INDEX(Команды!$A$2:$AN$7500,MATCH(BR$3,Команды!$A$2:$A$7500,0),$E51+2)=Команды!$AJ$7,TRUE,FALSE),IF(INDEX(Команды!$A$2:$AN$7500,MATCH(BR$3,Команды!$A$2:$A$7500,0),$E51+2)=Команды!$AJ$8,TRUE,FALSE),IF(INDEX(Команды!$A$2:$AN$7500,MATCH(BR$3,Команды!$A$2:$A$7500,0),$E51+2)=Команды!$AJ$9,TRUE,FALSE),IF(INDEX(Команды!$A$2:$AN$7500,MATCH(BR$3,Команды!$A$2:$A$7500,0),$E51+2)=Команды!$AJ$10,TRUE,FALSE),IF(INDEX(Команды!$A$2:$AN$7500,MATCH(BR$3,Команды!$A$2:$A$7500,0),$E51+2)=Команды!$AJ$11,TRUE,FALSE),IF(INDEX(Команды!$A$2:$AN$7500,MATCH(BR$3,Команды!$A$2:$A$7500,0),$E51+2)=Команды!$AJ$12,TRUE,FALSE),IF(INDEX(Команды!$A$2:$AN$7500,MATCH(BR$3,Команды!$A$2:$A$7500,0),$E51+2)=Команды!$AJ$13,TRUE,FALSE),IF(INDEX(Команды!$A$2:$AN$7500,MATCH(BR$3,Команды!$A$2:$A$7500,0),$E51+2)=Команды!$AJ$14,TRUE,FALSE),IF(INDEX(Команды!$A$2:$AN$7500,MATCH(BR$3,Команды!$A$2:$A$7500,0),$E51+2)=Команды!$AJ$15,TRUE,FALSE),IF(INDEX(Команды!$A$2:$AN$7500,MATCH(BR$3,Команды!$A$2:$A$7500,0),$E51+2)=Команды!$AJ$16,TRUE,FALSE),,IF(INDEX(Команды!$A$2:$AN$7500,MATCH(BR$3,Команды!$A$2:$A$7500,0),$E51+2)=Команды!$AJ$17,TRUE,FALSE),,IF(INDEX(Команды!$A$2:$AN$7500,MATCH(BR$3,Команды!$A$2:$A$7500,0),$E51+2)=Команды!$AJ$18,TRUE,FALSE),,IF(INDEX(Команды!$A$2:$AN$7500,MATCH(BR$3,Команды!$A$2:$A$7500,0),$E51+2)=Команды!$AJ$19,TRUE,FALSE)),INDEX(Команды!$AJ$2:$AK$19,MATCH(INDEX(Команды!$A$2:$AN$7500,MATCH(BR$3,Команды!$A$2:$A$7500,0),$E51+2),Команды!$AJ$2:$AJ$19,0),2),0)</f>
        <v>0.29166666666666669</v>
      </c>
      <c r="BS51" s="175">
        <f>IF(OR(IF(INDEX(Команды!$A$2:$AN$7500,MATCH(BR$3,Команды!$A$2:$A$7500,0),$E51+2)=Команды!$AJ$2,TRUE,FALSE),IF(INDEX(Команды!$A$2:$AN$7500,MATCH(BR$3,Команды!$A$2:$A$7500,0),$E51+2)=Команды!$AJ$3,TRUE,FALSE),IF(INDEX(Команды!$A$2:$AN$7500,MATCH(BR$3,Команды!$A$2:$A$7500,0),$E51+2)=Команды!$AJ$4,TRUE,FALSE),IF(INDEX(Команды!$A$2:$AN$7500,MATCH(BR$3,Команды!$A$2:$A$7500,0),$E51+2)=Команды!$AJ$5,TRUE,FALSE),IF(INDEX(Команды!$A$2:$AN$7500,MATCH(BR$3,Команды!$A$2:$A$7500,0),$E51+2)=Команды!$AJ$6,TRUE,FALSE),IF(INDEX(Команды!$A$2:$AN$7500,MATCH(BR$3,Команды!$A$2:$A$7500,0),$E51+2)=Команды!$AJ$7,TRUE,FALSE),IF(INDEX(Команды!$A$2:$AN$7500,MATCH(BR$3,Команды!$A$2:$A$7500,0),$E51+2)=Команды!$AJ$8,TRUE,FALSE),IF(INDEX(Команды!$A$2:$AN$7500,MATCH(BR$3,Команды!$A$2:$A$7500,0),$E51+2)=Команды!$AJ$9,TRUE,FALSE),IF(INDEX(Команды!$A$2:$AN$7500,MATCH(BR$3,Команды!$A$2:$A$7500,0),$E51+2)=Команды!$AJ$10,TRUE,FALSE),IF(INDEX(Команды!$A$2:$AN$7500,MATCH(BR$3,Команды!$A$2:$A$7500,0),$E51+2)=Команды!$AJ$11,TRUE,FALSE),IF(INDEX(Команды!$A$2:$AN$7500,MATCH(BR$3,Команды!$A$2:$A$7500,0),$E51+2)=Команды!$AJ$12,TRUE,FALSE),IF(INDEX(Команды!$A$2:$AN$7500,MATCH(BR$3,Команды!$A$2:$A$7500,0),$E51+2)=Команды!$AJ$13,TRUE,FALSE),IF(INDEX(Команды!$A$2:$AN$7500,MATCH(BR$3,Команды!$A$2:$A$7500,0),$E51+2)=Команды!$AJ$14,TRUE,FALSE),IF(INDEX(Команды!$A$2:$AN$7500,MATCH(BR$3,Команды!$A$2:$A$7500,0),$E51+2)=Команды!$AJ$15,TRUE,FALSE),IF(INDEX(Команды!$A$2:$AN$7500,MATCH(BR$3,Команды!$A$2:$A$7500,0),$E51+2)=Команды!$AJ$16,TRUE,FALSE),IF(INDEX(Команды!$A$2:$AN$7500,MATCH(BR$3,Команды!$A$2:$A$7500,0),$E51+2)=Команды!$AJ$17,TRUE,FALSE),IF(INDEX(Команды!$A$2:$AN$7500,MATCH(BR$3,Команды!$A$2:$A$7500,0),$E51+2)=Команды!$AJ$18,TRUE,FALSE),IF(INDEX(Команды!$A$2:$AN$7500,MATCH(BR$3,Команды!$A$2:$A$7500,0),$E51+2)=Команды!$AJ$19,TRUE,FALSE)),INDEX(Команды!$AJ$2:$AL$19,MATCH(INDEX(Команды!$A$2:$AN$7500,MATCH(BR$3,Команды!$A$2:$A$7500,0),$E51+2),Команды!$AJ$2:$AJ$19,0),3),0)</f>
        <v>0.79166666666666663</v>
      </c>
      <c r="BT51" s="342"/>
      <c r="BU51" s="174">
        <f>IF(OR(IF(INDEX(Команды!$A$2:$AN$7500,MATCH(BU$3,Команды!$A$2:$A$7500,0),$E51+2)=Команды!$AJ$2,TRUE,FALSE),IF(INDEX(Команды!$A$2:$AN$7500,MATCH(BU$3,Команды!$A$2:$A$7500,0),$E51+2)=Команды!$AJ$3,TRUE,FALSE),IF(INDEX(Команды!$A$2:$AN$7500,MATCH(BU$3,Команды!$A$2:$A$7500,0),$E51+2)=Команды!$AJ$4,TRUE,FALSE),IF(INDEX(Команды!$A$2:$AN$7500,MATCH(BU$3,Команды!$A$2:$A$7500,0),$E51+2)=Команды!$AJ$5,TRUE,FALSE),IF(INDEX(Команды!$A$2:$AN$7500,MATCH(BU$3,Команды!$A$2:$A$7500,0),$E51+2)=Команды!$AJ$6,TRUE,FALSE),IF(INDEX(Команды!$A$2:$AN$7500,MATCH(BU$3,Команды!$A$2:$A$7500,0),$E51+2)=Команды!$AJ$7,TRUE,FALSE),IF(INDEX(Команды!$A$2:$AN$7500,MATCH(BU$3,Команды!$A$2:$A$7500,0),$E51+2)=Команды!$AJ$8,TRUE,FALSE),IF(INDEX(Команды!$A$2:$AN$7500,MATCH(BU$3,Команды!$A$2:$A$7500,0),$E51+2)=Команды!$AJ$9,TRUE,FALSE),IF(INDEX(Команды!$A$2:$AN$7500,MATCH(BU$3,Команды!$A$2:$A$7500,0),$E51+2)=Команды!$AJ$10,TRUE,FALSE),IF(INDEX(Команды!$A$2:$AN$7500,MATCH(BU$3,Команды!$A$2:$A$7500,0),$E51+2)=Команды!$AJ$11,TRUE,FALSE),IF(INDEX(Команды!$A$2:$AN$7500,MATCH(BU$3,Команды!$A$2:$A$7500,0),$E51+2)=Команды!$AJ$12,TRUE,FALSE),IF(INDEX(Команды!$A$2:$AN$7500,MATCH(BU$3,Команды!$A$2:$A$7500,0),$E51+2)=Команды!$AJ$13,TRUE,FALSE),IF(INDEX(Команды!$A$2:$AN$7500,MATCH(BU$3,Команды!$A$2:$A$7500,0),$E51+2)=Команды!$AJ$14,TRUE,FALSE),IF(INDEX(Команды!$A$2:$AN$7500,MATCH(BU$3,Команды!$A$2:$A$7500,0),$E51+2)=Команды!$AJ$15,TRUE,FALSE),IF(INDEX(Команды!$A$2:$AN$7500,MATCH(BU$3,Команды!$A$2:$A$7500,0),$E51+2)=Команды!$AJ$16,TRUE,FALSE),,IF(INDEX(Команды!$A$2:$AN$7500,MATCH(BU$3,Команды!$A$2:$A$7500,0),$E51+2)=Команды!$AJ$17,TRUE,FALSE),,IF(INDEX(Команды!$A$2:$AN$7500,MATCH(BU$3,Команды!$A$2:$A$7500,0),$E51+2)=Команды!$AJ$18,TRUE,FALSE),,IF(INDEX(Команды!$A$2:$AN$7500,MATCH(BU$3,Команды!$A$2:$A$7500,0),$E51+2)=Команды!$AJ$19,TRUE,FALSE)),INDEX(Команды!$AJ$2:$AK$19,MATCH(INDEX(Команды!$A$2:$AN$7500,MATCH(BU$3,Команды!$A$2:$A$7500,0),$E51+2),Команды!$AJ$2:$AJ$19,0),2),0)</f>
        <v>0.45833333333333331</v>
      </c>
      <c r="BV51" s="175">
        <f>IF(OR(IF(INDEX(Команды!$A$2:$AN$7500,MATCH(BU$3,Команды!$A$2:$A$7500,0),$E51+2)=Команды!$AJ$2,TRUE,FALSE),IF(INDEX(Команды!$A$2:$AN$7500,MATCH(BU$3,Команды!$A$2:$A$7500,0),$E51+2)=Команды!$AJ$3,TRUE,FALSE),IF(INDEX(Команды!$A$2:$AN$7500,MATCH(BU$3,Команды!$A$2:$A$7500,0),$E51+2)=Команды!$AJ$4,TRUE,FALSE),IF(INDEX(Команды!$A$2:$AN$7500,MATCH(BU$3,Команды!$A$2:$A$7500,0),$E51+2)=Команды!$AJ$5,TRUE,FALSE),IF(INDEX(Команды!$A$2:$AN$7500,MATCH(BU$3,Команды!$A$2:$A$7500,0),$E51+2)=Команды!$AJ$6,TRUE,FALSE),IF(INDEX(Команды!$A$2:$AN$7500,MATCH(BU$3,Команды!$A$2:$A$7500,0),$E51+2)=Команды!$AJ$7,TRUE,FALSE),IF(INDEX(Команды!$A$2:$AN$7500,MATCH(BU$3,Команды!$A$2:$A$7500,0),$E51+2)=Команды!$AJ$8,TRUE,FALSE),IF(INDEX(Команды!$A$2:$AN$7500,MATCH(BU$3,Команды!$A$2:$A$7500,0),$E51+2)=Команды!$AJ$9,TRUE,FALSE),IF(INDEX(Команды!$A$2:$AN$7500,MATCH(BU$3,Команды!$A$2:$A$7500,0),$E51+2)=Команды!$AJ$10,TRUE,FALSE),IF(INDEX(Команды!$A$2:$AN$7500,MATCH(BU$3,Команды!$A$2:$A$7500,0),$E51+2)=Команды!$AJ$11,TRUE,FALSE),IF(INDEX(Команды!$A$2:$AN$7500,MATCH(BU$3,Команды!$A$2:$A$7500,0),$E51+2)=Команды!$AJ$12,TRUE,FALSE),IF(INDEX(Команды!$A$2:$AN$7500,MATCH(BU$3,Команды!$A$2:$A$7500,0),$E51+2)=Команды!$AJ$13,TRUE,FALSE),IF(INDEX(Команды!$A$2:$AN$7500,MATCH(BU$3,Команды!$A$2:$A$7500,0),$E51+2)=Команды!$AJ$14,TRUE,FALSE),IF(INDEX(Команды!$A$2:$AN$7500,MATCH(BU$3,Команды!$A$2:$A$7500,0),$E51+2)=Команды!$AJ$15,TRUE,FALSE),IF(INDEX(Команды!$A$2:$AN$7500,MATCH(BU$3,Команды!$A$2:$A$7500,0),$E51+2)=Команды!$AJ$16,TRUE,FALSE),IF(INDEX(Команды!$A$2:$AN$7500,MATCH(BU$3,Команды!$A$2:$A$7500,0),$E51+2)=Команды!$AJ$17,TRUE,FALSE),IF(INDEX(Команды!$A$2:$AN$7500,MATCH(BU$3,Команды!$A$2:$A$7500,0),$E51+2)=Команды!$AJ$18,TRUE,FALSE),IF(INDEX(Команды!$A$2:$AN$7500,MATCH(BU$3,Команды!$A$2:$A$7500,0),$E51+2)=Команды!$AJ$19,TRUE,FALSE)),INDEX(Команды!$AJ$2:$AL$19,MATCH(INDEX(Команды!$A$2:$AN$7500,MATCH(BU$3,Команды!$A$2:$A$7500,0),$E51+2),Команды!$AJ$2:$AJ$19,0),3),0)</f>
        <v>0.75</v>
      </c>
      <c r="BW51" s="342"/>
      <c r="BX51" s="174">
        <f>IF(OR(IF(INDEX(Команды!$A$2:$AN$7500,MATCH(BX$3,Команды!$A$2:$A$7500,0),$E51+2)=Команды!$AJ$2,TRUE,FALSE),IF(INDEX(Команды!$A$2:$AN$7500,MATCH(BX$3,Команды!$A$2:$A$7500,0),$E51+2)=Команды!$AJ$3,TRUE,FALSE),IF(INDEX(Команды!$A$2:$AN$7500,MATCH(BX$3,Команды!$A$2:$A$7500,0),$E51+2)=Команды!$AJ$4,TRUE,FALSE),IF(INDEX(Команды!$A$2:$AN$7500,MATCH(BX$3,Команды!$A$2:$A$7500,0),$E51+2)=Команды!$AJ$5,TRUE,FALSE),IF(INDEX(Команды!$A$2:$AN$7500,MATCH(BX$3,Команды!$A$2:$A$7500,0),$E51+2)=Команды!$AJ$6,TRUE,FALSE),IF(INDEX(Команды!$A$2:$AN$7500,MATCH(BX$3,Команды!$A$2:$A$7500,0),$E51+2)=Команды!$AJ$7,TRUE,FALSE),IF(INDEX(Команды!$A$2:$AN$7500,MATCH(BX$3,Команды!$A$2:$A$7500,0),$E51+2)=Команды!$AJ$8,TRUE,FALSE),IF(INDEX(Команды!$A$2:$AN$7500,MATCH(BX$3,Команды!$A$2:$A$7500,0),$E51+2)=Команды!$AJ$9,TRUE,FALSE),IF(INDEX(Команды!$A$2:$AN$7500,MATCH(BX$3,Команды!$A$2:$A$7500,0),$E51+2)=Команды!$AJ$10,TRUE,FALSE),IF(INDEX(Команды!$A$2:$AN$7500,MATCH(BX$3,Команды!$A$2:$A$7500,0),$E51+2)=Команды!$AJ$11,TRUE,FALSE),IF(INDEX(Команды!$A$2:$AN$7500,MATCH(BX$3,Команды!$A$2:$A$7500,0),$E51+2)=Команды!$AJ$12,TRUE,FALSE),IF(INDEX(Команды!$A$2:$AN$7500,MATCH(BX$3,Команды!$A$2:$A$7500,0),$E51+2)=Команды!$AJ$13,TRUE,FALSE),IF(INDEX(Команды!$A$2:$AN$7500,MATCH(BX$3,Команды!$A$2:$A$7500,0),$E51+2)=Команды!$AJ$14,TRUE,FALSE),IF(INDEX(Команды!$A$2:$AN$7500,MATCH(BX$3,Команды!$A$2:$A$7500,0),$E51+2)=Команды!$AJ$15,TRUE,FALSE),IF(INDEX(Команды!$A$2:$AN$7500,MATCH(BX$3,Команды!$A$2:$A$7500,0),$E51+2)=Команды!$AJ$16,TRUE,FALSE),,IF(INDEX(Команды!$A$2:$AN$7500,MATCH(BX$3,Команды!$A$2:$A$7500,0),$E51+2)=Команды!$AJ$17,TRUE,FALSE),,IF(INDEX(Команды!$A$2:$AN$7500,MATCH(BX$3,Команды!$A$2:$A$7500,0),$E51+2)=Команды!$AJ$18,TRUE,FALSE),,IF(INDEX(Команды!$A$2:$AN$7500,MATCH(BX$3,Команды!$A$2:$A$7500,0),$E51+2)=Команды!$AJ$19,TRUE,FALSE)),INDEX(Команды!$AJ$2:$AK$19,MATCH(INDEX(Команды!$A$2:$AN$7500,MATCH(BX$3,Команды!$A$2:$A$7500,0),$E51+2),Команды!$AJ$2:$AJ$19,0),2),0)</f>
        <v>0.45833333333333331</v>
      </c>
      <c r="BY51" s="175">
        <f>IF(OR(IF(INDEX(Команды!$A$2:$AN$7500,MATCH(BX$3,Команды!$A$2:$A$7500,0),$E51+2)=Команды!$AJ$2,TRUE,FALSE),IF(INDEX(Команды!$A$2:$AN$7500,MATCH(BX$3,Команды!$A$2:$A$7500,0),$E51+2)=Команды!$AJ$3,TRUE,FALSE),IF(INDEX(Команды!$A$2:$AN$7500,MATCH(BX$3,Команды!$A$2:$A$7500,0),$E51+2)=Команды!$AJ$4,TRUE,FALSE),IF(INDEX(Команды!$A$2:$AN$7500,MATCH(BX$3,Команды!$A$2:$A$7500,0),$E51+2)=Команды!$AJ$5,TRUE,FALSE),IF(INDEX(Команды!$A$2:$AN$7500,MATCH(BX$3,Команды!$A$2:$A$7500,0),$E51+2)=Команды!$AJ$6,TRUE,FALSE),IF(INDEX(Команды!$A$2:$AN$7500,MATCH(BX$3,Команды!$A$2:$A$7500,0),$E51+2)=Команды!$AJ$7,TRUE,FALSE),IF(INDEX(Команды!$A$2:$AN$7500,MATCH(BX$3,Команды!$A$2:$A$7500,0),$E51+2)=Команды!$AJ$8,TRUE,FALSE),IF(INDEX(Команды!$A$2:$AN$7500,MATCH(BX$3,Команды!$A$2:$A$7500,0),$E51+2)=Команды!$AJ$9,TRUE,FALSE),IF(INDEX(Команды!$A$2:$AN$7500,MATCH(BX$3,Команды!$A$2:$A$7500,0),$E51+2)=Команды!$AJ$10,TRUE,FALSE),IF(INDEX(Команды!$A$2:$AN$7500,MATCH(BX$3,Команды!$A$2:$A$7500,0),$E51+2)=Команды!$AJ$11,TRUE,FALSE),IF(INDEX(Команды!$A$2:$AN$7500,MATCH(BX$3,Команды!$A$2:$A$7500,0),$E51+2)=Команды!$AJ$12,TRUE,FALSE),IF(INDEX(Команды!$A$2:$AN$7500,MATCH(BX$3,Команды!$A$2:$A$7500,0),$E51+2)=Команды!$AJ$13,TRUE,FALSE),IF(INDEX(Команды!$A$2:$AN$7500,MATCH(BX$3,Команды!$A$2:$A$7500,0),$E51+2)=Команды!$AJ$14,TRUE,FALSE),IF(INDEX(Команды!$A$2:$AN$7500,MATCH(BX$3,Команды!$A$2:$A$7500,0),$E51+2)=Команды!$AJ$15,TRUE,FALSE),IF(INDEX(Команды!$A$2:$AN$7500,MATCH(BX$3,Команды!$A$2:$A$7500,0),$E51+2)=Команды!$AJ$16,TRUE,FALSE),IF(INDEX(Команды!$A$2:$AN$7500,MATCH(BX$3,Команды!$A$2:$A$7500,0),$E51+2)=Команды!$AJ$17,TRUE,FALSE),IF(INDEX(Команды!$A$2:$AN$7500,MATCH(BX$3,Команды!$A$2:$A$7500,0),$E51+2)=Команды!$AJ$18,TRUE,FALSE),IF(INDEX(Команды!$A$2:$AN$7500,MATCH(BX$3,Команды!$A$2:$A$7500,0),$E51+2)=Команды!$AJ$19,TRUE,FALSE)),INDEX(Команды!$AJ$2:$AL$19,MATCH(INDEX(Команды!$A$2:$AN$7500,MATCH(BX$3,Команды!$A$2:$A$7500,0),$E51+2),Команды!$AJ$2:$AJ$19,0),3),0)</f>
        <v>0.75</v>
      </c>
      <c r="BZ51" s="342"/>
      <c r="CA51" s="174">
        <f>IF(OR(IF(INDEX(Команды!$A$2:$AN$7500,MATCH(CA$3,Команды!$A$2:$A$7500,0),$E51+2)=Команды!$AJ$2,TRUE,FALSE),IF(INDEX(Команды!$A$2:$AN$7500,MATCH(CA$3,Команды!$A$2:$A$7500,0),$E51+2)=Команды!$AJ$3,TRUE,FALSE),IF(INDEX(Команды!$A$2:$AN$7500,MATCH(CA$3,Команды!$A$2:$A$7500,0),$E51+2)=Команды!$AJ$4,TRUE,FALSE),IF(INDEX(Команды!$A$2:$AN$7500,MATCH(CA$3,Команды!$A$2:$A$7500,0),$E51+2)=Команды!$AJ$5,TRUE,FALSE),IF(INDEX(Команды!$A$2:$AN$7500,MATCH(CA$3,Команды!$A$2:$A$7500,0),$E51+2)=Команды!$AJ$6,TRUE,FALSE),IF(INDEX(Команды!$A$2:$AN$7500,MATCH(CA$3,Команды!$A$2:$A$7500,0),$E51+2)=Команды!$AJ$7,TRUE,FALSE),IF(INDEX(Команды!$A$2:$AN$7500,MATCH(CA$3,Команды!$A$2:$A$7500,0),$E51+2)=Команды!$AJ$8,TRUE,FALSE),IF(INDEX(Команды!$A$2:$AN$7500,MATCH(CA$3,Команды!$A$2:$A$7500,0),$E51+2)=Команды!$AJ$9,TRUE,FALSE),IF(INDEX(Команды!$A$2:$AN$7500,MATCH(CA$3,Команды!$A$2:$A$7500,0),$E51+2)=Команды!$AJ$10,TRUE,FALSE),IF(INDEX(Команды!$A$2:$AN$7500,MATCH(CA$3,Команды!$A$2:$A$7500,0),$E51+2)=Команды!$AJ$11,TRUE,FALSE),IF(INDEX(Команды!$A$2:$AN$7500,MATCH(CA$3,Команды!$A$2:$A$7500,0),$E51+2)=Команды!$AJ$12,TRUE,FALSE),IF(INDEX(Команды!$A$2:$AN$7500,MATCH(CA$3,Команды!$A$2:$A$7500,0),$E51+2)=Команды!$AJ$13,TRUE,FALSE),IF(INDEX(Команды!$A$2:$AN$7500,MATCH(CA$3,Команды!$A$2:$A$7500,0),$E51+2)=Команды!$AJ$14,TRUE,FALSE),IF(INDEX(Команды!$A$2:$AN$7500,MATCH(CA$3,Команды!$A$2:$A$7500,0),$E51+2)=Команды!$AJ$15,TRUE,FALSE),IF(INDEX(Команды!$A$2:$AN$7500,MATCH(CA$3,Команды!$A$2:$A$7500,0),$E51+2)=Команды!$AJ$16,TRUE,FALSE),,IF(INDEX(Команды!$A$2:$AN$7500,MATCH(CA$3,Команды!$A$2:$A$7500,0),$E51+2)=Команды!$AJ$17,TRUE,FALSE),,IF(INDEX(Команды!$A$2:$AN$7500,MATCH(CA$3,Команды!$A$2:$A$7500,0),$E51+2)=Команды!$AJ$18,TRUE,FALSE),,IF(INDEX(Команды!$A$2:$AN$7500,MATCH(CA$3,Команды!$A$2:$A$7500,0),$E51+2)=Команды!$AJ$19,TRUE,FALSE)),INDEX(Команды!$AJ$2:$AK$19,MATCH(INDEX(Команды!$A$2:$AN$7500,MATCH(CA$3,Команды!$A$2:$A$7500,0),$E51+2),Команды!$AJ$2:$AJ$19,0),2),0)</f>
        <v>0.45833333333333331</v>
      </c>
      <c r="CB51" s="175">
        <f>IF(OR(IF(INDEX(Команды!$A$2:$AN$7500,MATCH(CA$3,Команды!$A$2:$A$7500,0),$E51+2)=Команды!$AJ$2,TRUE,FALSE),IF(INDEX(Команды!$A$2:$AN$7500,MATCH(CA$3,Команды!$A$2:$A$7500,0),$E51+2)=Команды!$AJ$3,TRUE,FALSE),IF(INDEX(Команды!$A$2:$AN$7500,MATCH(CA$3,Команды!$A$2:$A$7500,0),$E51+2)=Команды!$AJ$4,TRUE,FALSE),IF(INDEX(Команды!$A$2:$AN$7500,MATCH(CA$3,Команды!$A$2:$A$7500,0),$E51+2)=Команды!$AJ$5,TRUE,FALSE),IF(INDEX(Команды!$A$2:$AN$7500,MATCH(CA$3,Команды!$A$2:$A$7500,0),$E51+2)=Команды!$AJ$6,TRUE,FALSE),IF(INDEX(Команды!$A$2:$AN$7500,MATCH(CA$3,Команды!$A$2:$A$7500,0),$E51+2)=Команды!$AJ$7,TRUE,FALSE),IF(INDEX(Команды!$A$2:$AN$7500,MATCH(CA$3,Команды!$A$2:$A$7500,0),$E51+2)=Команды!$AJ$8,TRUE,FALSE),IF(INDEX(Команды!$A$2:$AN$7500,MATCH(CA$3,Команды!$A$2:$A$7500,0),$E51+2)=Команды!$AJ$9,TRUE,FALSE),IF(INDEX(Команды!$A$2:$AN$7500,MATCH(CA$3,Команды!$A$2:$A$7500,0),$E51+2)=Команды!$AJ$10,TRUE,FALSE),IF(INDEX(Команды!$A$2:$AN$7500,MATCH(CA$3,Команды!$A$2:$A$7500,0),$E51+2)=Команды!$AJ$11,TRUE,FALSE),IF(INDEX(Команды!$A$2:$AN$7500,MATCH(CA$3,Команды!$A$2:$A$7500,0),$E51+2)=Команды!$AJ$12,TRUE,FALSE),IF(INDEX(Команды!$A$2:$AN$7500,MATCH(CA$3,Команды!$A$2:$A$7500,0),$E51+2)=Команды!$AJ$13,TRUE,FALSE),IF(INDEX(Команды!$A$2:$AN$7500,MATCH(CA$3,Команды!$A$2:$A$7500,0),$E51+2)=Команды!$AJ$14,TRUE,FALSE),IF(INDEX(Команды!$A$2:$AN$7500,MATCH(CA$3,Команды!$A$2:$A$7500,0),$E51+2)=Команды!$AJ$15,TRUE,FALSE),IF(INDEX(Команды!$A$2:$AN$7500,MATCH(CA$3,Команды!$A$2:$A$7500,0),$E51+2)=Команды!$AJ$16,TRUE,FALSE),IF(INDEX(Команды!$A$2:$AN$7500,MATCH(CA$3,Команды!$A$2:$A$7500,0),$E51+2)=Команды!$AJ$17,TRUE,FALSE),IF(INDEX(Команды!$A$2:$AN$7500,MATCH(CA$3,Команды!$A$2:$A$7500,0),$E51+2)=Команды!$AJ$18,TRUE,FALSE),IF(INDEX(Команды!$A$2:$AN$7500,MATCH(CA$3,Команды!$A$2:$A$7500,0),$E51+2)=Команды!$AJ$19,TRUE,FALSE)),INDEX(Команды!$AJ$2:$AL$19,MATCH(INDEX(Команды!$A$2:$AN$7500,MATCH(CA$3,Команды!$A$2:$A$7500,0),$E51+2),Команды!$AJ$2:$AJ$19,0),3),0)</f>
        <v>0.75</v>
      </c>
      <c r="CC51" s="342"/>
      <c r="CD51" s="174" t="str">
        <f>IF(OR(IF(INDEX(Команды!$A$2:$AN$7500,MATCH(CD$3,Команды!$A$2:$A$7500,0),$E51+2)=Команды!$AJ$2,TRUE,FALSE),IF(INDEX(Команды!$A$2:$AN$7500,MATCH(CD$3,Команды!$A$2:$A$7500,0),$E51+2)=Команды!$AJ$3,TRUE,FALSE),IF(INDEX(Команды!$A$2:$AN$7500,MATCH(CD$3,Команды!$A$2:$A$7500,0),$E51+2)=Команды!$AJ$4,TRUE,FALSE),IF(INDEX(Команды!$A$2:$AN$7500,MATCH(CD$3,Команды!$A$2:$A$7500,0),$E51+2)=Команды!$AJ$5,TRUE,FALSE),IF(INDEX(Команды!$A$2:$AN$7500,MATCH(CD$3,Команды!$A$2:$A$7500,0),$E51+2)=Команды!$AJ$6,TRUE,FALSE),IF(INDEX(Команды!$A$2:$AN$7500,MATCH(CD$3,Команды!$A$2:$A$7500,0),$E51+2)=Команды!$AJ$7,TRUE,FALSE),IF(INDEX(Команды!$A$2:$AN$7500,MATCH(CD$3,Команды!$A$2:$A$7500,0),$E51+2)=Команды!$AJ$8,TRUE,FALSE),IF(INDEX(Команды!$A$2:$AN$7500,MATCH(CD$3,Команды!$A$2:$A$7500,0),$E51+2)=Команды!$AJ$9,TRUE,FALSE),IF(INDEX(Команды!$A$2:$AN$7500,MATCH(CD$3,Команды!$A$2:$A$7500,0),$E51+2)=Команды!$AJ$10,TRUE,FALSE),IF(INDEX(Команды!$A$2:$AN$7500,MATCH(CD$3,Команды!$A$2:$A$7500,0),$E51+2)=Команды!$AJ$11,TRUE,FALSE),IF(INDEX(Команды!$A$2:$AN$7500,MATCH(CD$3,Команды!$A$2:$A$7500,0),$E51+2)=Команды!$AJ$12,TRUE,FALSE),IF(INDEX(Команды!$A$2:$AN$7500,MATCH(CD$3,Команды!$A$2:$A$7500,0),$E51+2)=Команды!$AJ$13,TRUE,FALSE),IF(INDEX(Команды!$A$2:$AN$7500,MATCH(CD$3,Команды!$A$2:$A$7500,0),$E51+2)=Команды!$AJ$14,TRUE,FALSE),IF(INDEX(Команды!$A$2:$AN$7500,MATCH(CD$3,Команды!$A$2:$A$7500,0),$E51+2)=Команды!$AJ$15,TRUE,FALSE),IF(INDEX(Команды!$A$2:$AN$7500,MATCH(CD$3,Команды!$A$2:$A$7500,0),$E51+2)=Команды!$AJ$16,TRUE,FALSE),,IF(INDEX(Команды!$A$2:$AN$7500,MATCH(CD$3,Команды!$A$2:$A$7500,0),$E51+2)=Команды!$AJ$17,TRUE,FALSE),,IF(INDEX(Команды!$A$2:$AN$7500,MATCH(CD$3,Команды!$A$2:$A$7500,0),$E51+2)=Команды!$AJ$18,TRUE,FALSE),,IF(INDEX(Команды!$A$2:$AN$7500,MATCH(CD$3,Команды!$A$2:$A$7500,0),$E51+2)=Команды!$AJ$19,TRUE,FALSE)),INDEX(Команды!$AJ$2:$AK$19,MATCH(INDEX(Команды!$A$2:$AN$7500,MATCH(CD$3,Команды!$A$2:$A$7500,0),$E51+2),Команды!$AJ$2:$AJ$19,0),2),0)</f>
        <v>В</v>
      </c>
      <c r="CE51" s="175" t="str">
        <f>IF(OR(IF(INDEX(Команды!$A$2:$AN$7500,MATCH(CD$3,Команды!$A$2:$A$7500,0),$E51+2)=Команды!$AJ$2,TRUE,FALSE),IF(INDEX(Команды!$A$2:$AN$7500,MATCH(CD$3,Команды!$A$2:$A$7500,0),$E51+2)=Команды!$AJ$3,TRUE,FALSE),IF(INDEX(Команды!$A$2:$AN$7500,MATCH(CD$3,Команды!$A$2:$A$7500,0),$E51+2)=Команды!$AJ$4,TRUE,FALSE),IF(INDEX(Команды!$A$2:$AN$7500,MATCH(CD$3,Команды!$A$2:$A$7500,0),$E51+2)=Команды!$AJ$5,TRUE,FALSE),IF(INDEX(Команды!$A$2:$AN$7500,MATCH(CD$3,Команды!$A$2:$A$7500,0),$E51+2)=Команды!$AJ$6,TRUE,FALSE),IF(INDEX(Команды!$A$2:$AN$7500,MATCH(CD$3,Команды!$A$2:$A$7500,0),$E51+2)=Команды!$AJ$7,TRUE,FALSE),IF(INDEX(Команды!$A$2:$AN$7500,MATCH(CD$3,Команды!$A$2:$A$7500,0),$E51+2)=Команды!$AJ$8,TRUE,FALSE),IF(INDEX(Команды!$A$2:$AN$7500,MATCH(CD$3,Команды!$A$2:$A$7500,0),$E51+2)=Команды!$AJ$9,TRUE,FALSE),IF(INDEX(Команды!$A$2:$AN$7500,MATCH(CD$3,Команды!$A$2:$A$7500,0),$E51+2)=Команды!$AJ$10,TRUE,FALSE),IF(INDEX(Команды!$A$2:$AN$7500,MATCH(CD$3,Команды!$A$2:$A$7500,0),$E51+2)=Команды!$AJ$11,TRUE,FALSE),IF(INDEX(Команды!$A$2:$AN$7500,MATCH(CD$3,Команды!$A$2:$A$7500,0),$E51+2)=Команды!$AJ$12,TRUE,FALSE),IF(INDEX(Команды!$A$2:$AN$7500,MATCH(CD$3,Команды!$A$2:$A$7500,0),$E51+2)=Команды!$AJ$13,TRUE,FALSE),IF(INDEX(Команды!$A$2:$AN$7500,MATCH(CD$3,Команды!$A$2:$A$7500,0),$E51+2)=Команды!$AJ$14,TRUE,FALSE),IF(INDEX(Команды!$A$2:$AN$7500,MATCH(CD$3,Команды!$A$2:$A$7500,0),$E51+2)=Команды!$AJ$15,TRUE,FALSE),IF(INDEX(Команды!$A$2:$AN$7500,MATCH(CD$3,Команды!$A$2:$A$7500,0),$E51+2)=Команды!$AJ$16,TRUE,FALSE),IF(INDEX(Команды!$A$2:$AN$7500,MATCH(CD$3,Команды!$A$2:$A$7500,0),$E51+2)=Команды!$AJ$17,TRUE,FALSE),IF(INDEX(Команды!$A$2:$AN$7500,MATCH(CD$3,Команды!$A$2:$A$7500,0),$E51+2)=Команды!$AJ$18,TRUE,FALSE),IF(INDEX(Команды!$A$2:$AN$7500,MATCH(CD$3,Команды!$A$2:$A$7500,0),$E51+2)=Команды!$AJ$19,TRUE,FALSE)),INDEX(Команды!$AJ$2:$AL$19,MATCH(INDEX(Команды!$A$2:$AN$7500,MATCH(CD$3,Команды!$A$2:$A$7500,0),$E51+2),Команды!$AJ$2:$AJ$19,0),3),0)</f>
        <v>В</v>
      </c>
      <c r="CF51" s="342"/>
      <c r="CG51" s="174" t="str">
        <f>IF(OR(IF(INDEX(Команды!$A$2:$AN$7500,MATCH(CG$3,Команды!$A$2:$A$7500,0),$E51+2)=Команды!$AJ$2,TRUE,FALSE),IF(INDEX(Команды!$A$2:$AN$7500,MATCH(CG$3,Команды!$A$2:$A$7500,0),$E51+2)=Команды!$AJ$3,TRUE,FALSE),IF(INDEX(Команды!$A$2:$AN$7500,MATCH(CG$3,Команды!$A$2:$A$7500,0),$E51+2)=Команды!$AJ$4,TRUE,FALSE),IF(INDEX(Команды!$A$2:$AN$7500,MATCH(CG$3,Команды!$A$2:$A$7500,0),$E51+2)=Команды!$AJ$5,TRUE,FALSE),IF(INDEX(Команды!$A$2:$AN$7500,MATCH(CG$3,Команды!$A$2:$A$7500,0),$E51+2)=Команды!$AJ$6,TRUE,FALSE),IF(INDEX(Команды!$A$2:$AN$7500,MATCH(CG$3,Команды!$A$2:$A$7500,0),$E51+2)=Команды!$AJ$7,TRUE,FALSE),IF(INDEX(Команды!$A$2:$AN$7500,MATCH(CG$3,Команды!$A$2:$A$7500,0),$E51+2)=Команды!$AJ$8,TRUE,FALSE),IF(INDEX(Команды!$A$2:$AN$7500,MATCH(CG$3,Команды!$A$2:$A$7500,0),$E51+2)=Команды!$AJ$9,TRUE,FALSE),IF(INDEX(Команды!$A$2:$AN$7500,MATCH(CG$3,Команды!$A$2:$A$7500,0),$E51+2)=Команды!$AJ$10,TRUE,FALSE),IF(INDEX(Команды!$A$2:$AN$7500,MATCH(CG$3,Команды!$A$2:$A$7500,0),$E51+2)=Команды!$AJ$11,TRUE,FALSE),IF(INDEX(Команды!$A$2:$AN$7500,MATCH(CG$3,Команды!$A$2:$A$7500,0),$E51+2)=Команды!$AJ$12,TRUE,FALSE),IF(INDEX(Команды!$A$2:$AN$7500,MATCH(CG$3,Команды!$A$2:$A$7500,0),$E51+2)=Команды!$AJ$13,TRUE,FALSE),IF(INDEX(Команды!$A$2:$AN$7500,MATCH(CG$3,Команды!$A$2:$A$7500,0),$E51+2)=Команды!$AJ$14,TRUE,FALSE),IF(INDEX(Команды!$A$2:$AN$7500,MATCH(CG$3,Команды!$A$2:$A$7500,0),$E51+2)=Команды!$AJ$15,TRUE,FALSE),IF(INDEX(Команды!$A$2:$AN$7500,MATCH(CG$3,Команды!$A$2:$A$7500,0),$E51+2)=Команды!$AJ$16,TRUE,FALSE),,IF(INDEX(Команды!$A$2:$AN$7500,MATCH(CG$3,Команды!$A$2:$A$7500,0),$E51+2)=Команды!$AJ$17,TRUE,FALSE),,IF(INDEX(Команды!$A$2:$AN$7500,MATCH(CG$3,Команды!$A$2:$A$7500,0),$E51+2)=Команды!$AJ$18,TRUE,FALSE),,IF(INDEX(Команды!$A$2:$AN$7500,MATCH(CG$3,Команды!$A$2:$A$7500,0),$E51+2)=Команды!$AJ$19,TRUE,FALSE)),INDEX(Команды!$AJ$2:$AK$19,MATCH(INDEX(Команды!$A$2:$AN$7500,MATCH(CG$3,Команды!$A$2:$A$7500,0),$E51+2),Команды!$AJ$2:$AJ$19,0),2),0)</f>
        <v>В</v>
      </c>
      <c r="CH51" s="175" t="str">
        <f>IF(OR(IF(INDEX(Команды!$A$2:$AN$7500,MATCH(CG$3,Команды!$A$2:$A$7500,0),$E51+2)=Команды!$AJ$2,TRUE,FALSE),IF(INDEX(Команды!$A$2:$AN$7500,MATCH(CG$3,Команды!$A$2:$A$7500,0),$E51+2)=Команды!$AJ$3,TRUE,FALSE),IF(INDEX(Команды!$A$2:$AN$7500,MATCH(CG$3,Команды!$A$2:$A$7500,0),$E51+2)=Команды!$AJ$4,TRUE,FALSE),IF(INDEX(Команды!$A$2:$AN$7500,MATCH(CG$3,Команды!$A$2:$A$7500,0),$E51+2)=Команды!$AJ$5,TRUE,FALSE),IF(INDEX(Команды!$A$2:$AN$7500,MATCH(CG$3,Команды!$A$2:$A$7500,0),$E51+2)=Команды!$AJ$6,TRUE,FALSE),IF(INDEX(Команды!$A$2:$AN$7500,MATCH(CG$3,Команды!$A$2:$A$7500,0),$E51+2)=Команды!$AJ$7,TRUE,FALSE),IF(INDEX(Команды!$A$2:$AN$7500,MATCH(CG$3,Команды!$A$2:$A$7500,0),$E51+2)=Команды!$AJ$8,TRUE,FALSE),IF(INDEX(Команды!$A$2:$AN$7500,MATCH(CG$3,Команды!$A$2:$A$7500,0),$E51+2)=Команды!$AJ$9,TRUE,FALSE),IF(INDEX(Команды!$A$2:$AN$7500,MATCH(CG$3,Команды!$A$2:$A$7500,0),$E51+2)=Команды!$AJ$10,TRUE,FALSE),IF(INDEX(Команды!$A$2:$AN$7500,MATCH(CG$3,Команды!$A$2:$A$7500,0),$E51+2)=Команды!$AJ$11,TRUE,FALSE),IF(INDEX(Команды!$A$2:$AN$7500,MATCH(CG$3,Команды!$A$2:$A$7500,0),$E51+2)=Команды!$AJ$12,TRUE,FALSE),IF(INDEX(Команды!$A$2:$AN$7500,MATCH(CG$3,Команды!$A$2:$A$7500,0),$E51+2)=Команды!$AJ$13,TRUE,FALSE),IF(INDEX(Команды!$A$2:$AN$7500,MATCH(CG$3,Команды!$A$2:$A$7500,0),$E51+2)=Команды!$AJ$14,TRUE,FALSE),IF(INDEX(Команды!$A$2:$AN$7500,MATCH(CG$3,Команды!$A$2:$A$7500,0),$E51+2)=Команды!$AJ$15,TRUE,FALSE),IF(INDEX(Команды!$A$2:$AN$7500,MATCH(CG$3,Команды!$A$2:$A$7500,0),$E51+2)=Команды!$AJ$16,TRUE,FALSE),IF(INDEX(Команды!$A$2:$AN$7500,MATCH(CG$3,Команды!$A$2:$A$7500,0),$E51+2)=Команды!$AJ$17,TRUE,FALSE),IF(INDEX(Команды!$A$2:$AN$7500,MATCH(CG$3,Команды!$A$2:$A$7500,0),$E51+2)=Команды!$AJ$18,TRUE,FALSE),IF(INDEX(Команды!$A$2:$AN$7500,MATCH(CG$3,Команды!$A$2:$A$7500,0),$E51+2)=Команды!$AJ$19,TRUE,FALSE)),INDEX(Команды!$AJ$2:$AL$19,MATCH(INDEX(Команды!$A$2:$AN$7500,MATCH(CG$3,Команды!$A$2:$A$7500,0),$E51+2),Команды!$AJ$2:$AJ$19,0),3),0)</f>
        <v>В</v>
      </c>
      <c r="CI51" s="342"/>
      <c r="CJ51" s="174">
        <f>IF(OR(IF(INDEX(Команды!$A$2:$AN$7500,MATCH(CJ$3,Команды!$A$2:$A$7500,0),$E51+2)=Команды!$AJ$2,TRUE,FALSE),IF(INDEX(Команды!$A$2:$AN$7500,MATCH(CJ$3,Команды!$A$2:$A$7500,0),$E51+2)=Команды!$AJ$3,TRUE,FALSE),IF(INDEX(Команды!$A$2:$AN$7500,MATCH(CJ$3,Команды!$A$2:$A$7500,0),$E51+2)=Команды!$AJ$4,TRUE,FALSE),IF(INDEX(Команды!$A$2:$AN$7500,MATCH(CJ$3,Команды!$A$2:$A$7500,0),$E51+2)=Команды!$AJ$5,TRUE,FALSE),IF(INDEX(Команды!$A$2:$AN$7500,MATCH(CJ$3,Команды!$A$2:$A$7500,0),$E51+2)=Команды!$AJ$6,TRUE,FALSE),IF(INDEX(Команды!$A$2:$AN$7500,MATCH(CJ$3,Команды!$A$2:$A$7500,0),$E51+2)=Команды!$AJ$7,TRUE,FALSE),IF(INDEX(Команды!$A$2:$AN$7500,MATCH(CJ$3,Команды!$A$2:$A$7500,0),$E51+2)=Команды!$AJ$8,TRUE,FALSE),IF(INDEX(Команды!$A$2:$AN$7500,MATCH(CJ$3,Команды!$A$2:$A$7500,0),$E51+2)=Команды!$AJ$9,TRUE,FALSE),IF(INDEX(Команды!$A$2:$AN$7500,MATCH(CJ$3,Команды!$A$2:$A$7500,0),$E51+2)=Команды!$AJ$10,TRUE,FALSE),IF(INDEX(Команды!$A$2:$AN$7500,MATCH(CJ$3,Команды!$A$2:$A$7500,0),$E51+2)=Команды!$AJ$11,TRUE,FALSE),IF(INDEX(Команды!$A$2:$AN$7500,MATCH(CJ$3,Команды!$A$2:$A$7500,0),$E51+2)=Команды!$AJ$12,TRUE,FALSE),IF(INDEX(Команды!$A$2:$AN$7500,MATCH(CJ$3,Команды!$A$2:$A$7500,0),$E51+2)=Команды!$AJ$13,TRUE,FALSE),IF(INDEX(Команды!$A$2:$AN$7500,MATCH(CJ$3,Команды!$A$2:$A$7500,0),$E51+2)=Команды!$AJ$14,TRUE,FALSE),IF(INDEX(Команды!$A$2:$AN$7500,MATCH(CJ$3,Команды!$A$2:$A$7500,0),$E51+2)=Команды!$AJ$15,TRUE,FALSE),IF(INDEX(Команды!$A$2:$AN$7500,MATCH(CJ$3,Команды!$A$2:$A$7500,0),$E51+2)=Команды!$AJ$16,TRUE,FALSE),,IF(INDEX(Команды!$A$2:$AN$7500,MATCH(CJ$3,Команды!$A$2:$A$7500,0),$E51+2)=Команды!$AJ$17,TRUE,FALSE),,IF(INDEX(Команды!$A$2:$AN$7500,MATCH(CJ$3,Команды!$A$2:$A$7500,0),$E51+2)=Команды!$AJ$18,TRUE,FALSE),,IF(INDEX(Команды!$A$2:$AN$7500,MATCH(CJ$3,Команды!$A$2:$A$7500,0),$E51+2)=Команды!$AJ$19,TRUE,FALSE)),INDEX(Команды!$AJ$2:$AK$19,MATCH(INDEX(Команды!$A$2:$AN$7500,MATCH(CJ$3,Команды!$A$2:$A$7500,0),$E51+2),Команды!$AJ$2:$AJ$19,0),2),0)</f>
        <v>0.29166666666666669</v>
      </c>
      <c r="CK51" s="175">
        <f>IF(OR(IF(INDEX(Команды!$A$2:$AN$7500,MATCH(CJ$3,Команды!$A$2:$A$7500,0),$E51+2)=Команды!$AJ$2,TRUE,FALSE),IF(INDEX(Команды!$A$2:$AN$7500,MATCH(CJ$3,Команды!$A$2:$A$7500,0),$E51+2)=Команды!$AJ$3,TRUE,FALSE),IF(INDEX(Команды!$A$2:$AN$7500,MATCH(CJ$3,Команды!$A$2:$A$7500,0),$E51+2)=Команды!$AJ$4,TRUE,FALSE),IF(INDEX(Команды!$A$2:$AN$7500,MATCH(CJ$3,Команды!$A$2:$A$7500,0),$E51+2)=Команды!$AJ$5,TRUE,FALSE),IF(INDEX(Команды!$A$2:$AN$7500,MATCH(CJ$3,Команды!$A$2:$A$7500,0),$E51+2)=Команды!$AJ$6,TRUE,FALSE),IF(INDEX(Команды!$A$2:$AN$7500,MATCH(CJ$3,Команды!$A$2:$A$7500,0),$E51+2)=Команды!$AJ$7,TRUE,FALSE),IF(INDEX(Команды!$A$2:$AN$7500,MATCH(CJ$3,Команды!$A$2:$A$7500,0),$E51+2)=Команды!$AJ$8,TRUE,FALSE),IF(INDEX(Команды!$A$2:$AN$7500,MATCH(CJ$3,Команды!$A$2:$A$7500,0),$E51+2)=Команды!$AJ$9,TRUE,FALSE),IF(INDEX(Команды!$A$2:$AN$7500,MATCH(CJ$3,Команды!$A$2:$A$7500,0),$E51+2)=Команды!$AJ$10,TRUE,FALSE),IF(INDEX(Команды!$A$2:$AN$7500,MATCH(CJ$3,Команды!$A$2:$A$7500,0),$E51+2)=Команды!$AJ$11,TRUE,FALSE),IF(INDEX(Команды!$A$2:$AN$7500,MATCH(CJ$3,Команды!$A$2:$A$7500,0),$E51+2)=Команды!$AJ$12,TRUE,FALSE),IF(INDEX(Команды!$A$2:$AN$7500,MATCH(CJ$3,Команды!$A$2:$A$7500,0),$E51+2)=Команды!$AJ$13,TRUE,FALSE),IF(INDEX(Команды!$A$2:$AN$7500,MATCH(CJ$3,Команды!$A$2:$A$7500,0),$E51+2)=Команды!$AJ$14,TRUE,FALSE),IF(INDEX(Команды!$A$2:$AN$7500,MATCH(CJ$3,Команды!$A$2:$A$7500,0),$E51+2)=Команды!$AJ$15,TRUE,FALSE),IF(INDEX(Команды!$A$2:$AN$7500,MATCH(CJ$3,Команды!$A$2:$A$7500,0),$E51+2)=Команды!$AJ$16,TRUE,FALSE),IF(INDEX(Команды!$A$2:$AN$7500,MATCH(CJ$3,Команды!$A$2:$A$7500,0),$E51+2)=Команды!$AJ$17,TRUE,FALSE),IF(INDEX(Команды!$A$2:$AN$7500,MATCH(CJ$3,Команды!$A$2:$A$7500,0),$E51+2)=Команды!$AJ$18,TRUE,FALSE),IF(INDEX(Команды!$A$2:$AN$7500,MATCH(CJ$3,Команды!$A$2:$A$7500,0),$E51+2)=Команды!$AJ$19,TRUE,FALSE)),INDEX(Команды!$AJ$2:$AL$19,MATCH(INDEX(Команды!$A$2:$AN$7500,MATCH(CJ$3,Команды!$A$2:$A$7500,0),$E51+2),Команды!$AJ$2:$AJ$19,0),3),0)</f>
        <v>0.79166666666666663</v>
      </c>
      <c r="CL51" s="342"/>
      <c r="CM51" s="174">
        <f>IF(OR(IF(INDEX(Команды!$A$2:$AN$7500,MATCH(CM$3,Команды!$A$2:$A$7500,0),$E51+2)=Команды!$AJ$2,TRUE,FALSE),IF(INDEX(Команды!$A$2:$AN$7500,MATCH(CM$3,Команды!$A$2:$A$7500,0),$E51+2)=Команды!$AJ$3,TRUE,FALSE),IF(INDEX(Команды!$A$2:$AN$7500,MATCH(CM$3,Команды!$A$2:$A$7500,0),$E51+2)=Команды!$AJ$4,TRUE,FALSE),IF(INDEX(Команды!$A$2:$AN$7500,MATCH(CM$3,Команды!$A$2:$A$7500,0),$E51+2)=Команды!$AJ$5,TRUE,FALSE),IF(INDEX(Команды!$A$2:$AN$7500,MATCH(CM$3,Команды!$A$2:$A$7500,0),$E51+2)=Команды!$AJ$6,TRUE,FALSE),IF(INDEX(Команды!$A$2:$AN$7500,MATCH(CM$3,Команды!$A$2:$A$7500,0),$E51+2)=Команды!$AJ$7,TRUE,FALSE),IF(INDEX(Команды!$A$2:$AN$7500,MATCH(CM$3,Команды!$A$2:$A$7500,0),$E51+2)=Команды!$AJ$8,TRUE,FALSE),IF(INDEX(Команды!$A$2:$AN$7500,MATCH(CM$3,Команды!$A$2:$A$7500,0),$E51+2)=Команды!$AJ$9,TRUE,FALSE),IF(INDEX(Команды!$A$2:$AN$7500,MATCH(CM$3,Команды!$A$2:$A$7500,0),$E51+2)=Команды!$AJ$10,TRUE,FALSE),IF(INDEX(Команды!$A$2:$AN$7500,MATCH(CM$3,Команды!$A$2:$A$7500,0),$E51+2)=Команды!$AJ$11,TRUE,FALSE),IF(INDEX(Команды!$A$2:$AN$7500,MATCH(CM$3,Команды!$A$2:$A$7500,0),$E51+2)=Команды!$AJ$12,TRUE,FALSE),IF(INDEX(Команды!$A$2:$AN$7500,MATCH(CM$3,Команды!$A$2:$A$7500,0),$E51+2)=Команды!$AJ$13,TRUE,FALSE),IF(INDEX(Команды!$A$2:$AN$7500,MATCH(CM$3,Команды!$A$2:$A$7500,0),$E51+2)=Команды!$AJ$14,TRUE,FALSE),IF(INDEX(Команды!$A$2:$AN$7500,MATCH(CM$3,Команды!$A$2:$A$7500,0),$E51+2)=Команды!$AJ$15,TRUE,FALSE),IF(INDEX(Команды!$A$2:$AN$7500,MATCH(CM$3,Команды!$A$2:$A$7500,0),$E51+2)=Команды!$AJ$16,TRUE,FALSE),,IF(INDEX(Команды!$A$2:$AN$7500,MATCH(CM$3,Команды!$A$2:$A$7500,0),$E51+2)=Команды!$AJ$17,TRUE,FALSE),,IF(INDEX(Команды!$A$2:$AN$7500,MATCH(CM$3,Команды!$A$2:$A$7500,0),$E51+2)=Команды!$AJ$18,TRUE,FALSE),,IF(INDEX(Команды!$A$2:$AN$7500,MATCH(CM$3,Команды!$A$2:$A$7500,0),$E51+2)=Команды!$AJ$19,TRUE,FALSE)),INDEX(Команды!$AJ$2:$AK$19,MATCH(INDEX(Команды!$A$2:$AN$7500,MATCH(CM$3,Команды!$A$2:$A$7500,0),$E51+2),Команды!$AJ$2:$AJ$19,0),2),0)</f>
        <v>0.29166666666666669</v>
      </c>
      <c r="CN51" s="175">
        <f>IF(OR(IF(INDEX(Команды!$A$2:$AN$7500,MATCH(CM$3,Команды!$A$2:$A$7500,0),$E51+2)=Команды!$AJ$2,TRUE,FALSE),IF(INDEX(Команды!$A$2:$AN$7500,MATCH(CM$3,Команды!$A$2:$A$7500,0),$E51+2)=Команды!$AJ$3,TRUE,FALSE),IF(INDEX(Команды!$A$2:$AN$7500,MATCH(CM$3,Команды!$A$2:$A$7500,0),$E51+2)=Команды!$AJ$4,TRUE,FALSE),IF(INDEX(Команды!$A$2:$AN$7500,MATCH(CM$3,Команды!$A$2:$A$7500,0),$E51+2)=Команды!$AJ$5,TRUE,FALSE),IF(INDEX(Команды!$A$2:$AN$7500,MATCH(CM$3,Команды!$A$2:$A$7500,0),$E51+2)=Команды!$AJ$6,TRUE,FALSE),IF(INDEX(Команды!$A$2:$AN$7500,MATCH(CM$3,Команды!$A$2:$A$7500,0),$E51+2)=Команды!$AJ$7,TRUE,FALSE),IF(INDEX(Команды!$A$2:$AN$7500,MATCH(CM$3,Команды!$A$2:$A$7500,0),$E51+2)=Команды!$AJ$8,TRUE,FALSE),IF(INDEX(Команды!$A$2:$AN$7500,MATCH(CM$3,Команды!$A$2:$A$7500,0),$E51+2)=Команды!$AJ$9,TRUE,FALSE),IF(INDEX(Команды!$A$2:$AN$7500,MATCH(CM$3,Команды!$A$2:$A$7500,0),$E51+2)=Команды!$AJ$10,TRUE,FALSE),IF(INDEX(Команды!$A$2:$AN$7500,MATCH(CM$3,Команды!$A$2:$A$7500,0),$E51+2)=Команды!$AJ$11,TRUE,FALSE),IF(INDEX(Команды!$A$2:$AN$7500,MATCH(CM$3,Команды!$A$2:$A$7500,0),$E51+2)=Команды!$AJ$12,TRUE,FALSE),IF(INDEX(Команды!$A$2:$AN$7500,MATCH(CM$3,Команды!$A$2:$A$7500,0),$E51+2)=Команды!$AJ$13,TRUE,FALSE),IF(INDEX(Команды!$A$2:$AN$7500,MATCH(CM$3,Команды!$A$2:$A$7500,0),$E51+2)=Команды!$AJ$14,TRUE,FALSE),IF(INDEX(Команды!$A$2:$AN$7500,MATCH(CM$3,Команды!$A$2:$A$7500,0),$E51+2)=Команды!$AJ$15,TRUE,FALSE),IF(INDEX(Команды!$A$2:$AN$7500,MATCH(CM$3,Команды!$A$2:$A$7500,0),$E51+2)=Команды!$AJ$16,TRUE,FALSE),IF(INDEX(Команды!$A$2:$AN$7500,MATCH(CM$3,Команды!$A$2:$A$7500,0),$E51+2)=Команды!$AJ$17,TRUE,FALSE),IF(INDEX(Команды!$A$2:$AN$7500,MATCH(CM$3,Команды!$A$2:$A$7500,0),$E51+2)=Команды!$AJ$18,TRUE,FALSE),IF(INDEX(Команды!$A$2:$AN$7500,MATCH(CM$3,Команды!$A$2:$A$7500,0),$E51+2)=Команды!$AJ$19,TRUE,FALSE)),INDEX(Команды!$AJ$2:$AL$19,MATCH(INDEX(Команды!$A$2:$AN$7500,MATCH(CM$3,Команды!$A$2:$A$7500,0),$E51+2),Команды!$AJ$2:$AJ$19,0),3),0)</f>
        <v>0.79166666666666663</v>
      </c>
      <c r="CO51" s="342"/>
      <c r="CP51" s="174">
        <f>IF(OR(IF(INDEX(Команды!$A$2:$AN$7500,MATCH(CP$3,Команды!$A$2:$A$7500,0),$E51+2)=Команды!$AJ$2,TRUE,FALSE),IF(INDEX(Команды!$A$2:$AN$7500,MATCH(CP$3,Команды!$A$2:$A$7500,0),$E51+2)=Команды!$AJ$3,TRUE,FALSE),IF(INDEX(Команды!$A$2:$AN$7500,MATCH(CP$3,Команды!$A$2:$A$7500,0),$E51+2)=Команды!$AJ$4,TRUE,FALSE),IF(INDEX(Команды!$A$2:$AN$7500,MATCH(CP$3,Команды!$A$2:$A$7500,0),$E51+2)=Команды!$AJ$5,TRUE,FALSE),IF(INDEX(Команды!$A$2:$AN$7500,MATCH(CP$3,Команды!$A$2:$A$7500,0),$E51+2)=Команды!$AJ$6,TRUE,FALSE),IF(INDEX(Команды!$A$2:$AN$7500,MATCH(CP$3,Команды!$A$2:$A$7500,0),$E51+2)=Команды!$AJ$7,TRUE,FALSE),IF(INDEX(Команды!$A$2:$AN$7500,MATCH(CP$3,Команды!$A$2:$A$7500,0),$E51+2)=Команды!$AJ$8,TRUE,FALSE),IF(INDEX(Команды!$A$2:$AN$7500,MATCH(CP$3,Команды!$A$2:$A$7500,0),$E51+2)=Команды!$AJ$9,TRUE,FALSE),IF(INDEX(Команды!$A$2:$AN$7500,MATCH(CP$3,Команды!$A$2:$A$7500,0),$E51+2)=Команды!$AJ$10,TRUE,FALSE),IF(INDEX(Команды!$A$2:$AN$7500,MATCH(CP$3,Команды!$A$2:$A$7500,0),$E51+2)=Команды!$AJ$11,TRUE,FALSE),IF(INDEX(Команды!$A$2:$AN$7500,MATCH(CP$3,Команды!$A$2:$A$7500,0),$E51+2)=Команды!$AJ$12,TRUE,FALSE),IF(INDEX(Команды!$A$2:$AN$7500,MATCH(CP$3,Команды!$A$2:$A$7500,0),$E51+2)=Команды!$AJ$13,TRUE,FALSE),IF(INDEX(Команды!$A$2:$AN$7500,MATCH(CP$3,Команды!$A$2:$A$7500,0),$E51+2)=Команды!$AJ$14,TRUE,FALSE),IF(INDEX(Команды!$A$2:$AN$7500,MATCH(CP$3,Команды!$A$2:$A$7500,0),$E51+2)=Команды!$AJ$15,TRUE,FALSE),IF(INDEX(Команды!$A$2:$AN$7500,MATCH(CP$3,Команды!$A$2:$A$7500,0),$E51+2)=Команды!$AJ$16,TRUE,FALSE),,IF(INDEX(Команды!$A$2:$AN$7500,MATCH(CP$3,Команды!$A$2:$A$7500,0),$E51+2)=Команды!$AJ$17,TRUE,FALSE),,IF(INDEX(Команды!$A$2:$AN$7500,MATCH(CP$3,Команды!$A$2:$A$7500,0),$E51+2)=Команды!$AJ$18,TRUE,FALSE),,IF(INDEX(Команды!$A$2:$AN$7500,MATCH(CP$3,Команды!$A$2:$A$7500,0),$E51+2)=Команды!$AJ$19,TRUE,FALSE)),INDEX(Команды!$AJ$2:$AK$19,MATCH(INDEX(Команды!$A$2:$AN$7500,MATCH(CP$3,Команды!$A$2:$A$7500,0),$E51+2),Команды!$AJ$2:$AJ$19,0),2),0)</f>
        <v>0.45833333333333331</v>
      </c>
      <c r="CQ51" s="175">
        <f>IF(OR(IF(INDEX(Команды!$A$2:$AN$7500,MATCH(CP$3,Команды!$A$2:$A$7500,0),$E51+2)=Команды!$AJ$2,TRUE,FALSE),IF(INDEX(Команды!$A$2:$AN$7500,MATCH(CP$3,Команды!$A$2:$A$7500,0),$E51+2)=Команды!$AJ$3,TRUE,FALSE),IF(INDEX(Команды!$A$2:$AN$7500,MATCH(CP$3,Команды!$A$2:$A$7500,0),$E51+2)=Команды!$AJ$4,TRUE,FALSE),IF(INDEX(Команды!$A$2:$AN$7500,MATCH(CP$3,Команды!$A$2:$A$7500,0),$E51+2)=Команды!$AJ$5,TRUE,FALSE),IF(INDEX(Команды!$A$2:$AN$7500,MATCH(CP$3,Команды!$A$2:$A$7500,0),$E51+2)=Команды!$AJ$6,TRUE,FALSE),IF(INDEX(Команды!$A$2:$AN$7500,MATCH(CP$3,Команды!$A$2:$A$7500,0),$E51+2)=Команды!$AJ$7,TRUE,FALSE),IF(INDEX(Команды!$A$2:$AN$7500,MATCH(CP$3,Команды!$A$2:$A$7500,0),$E51+2)=Команды!$AJ$8,TRUE,FALSE),IF(INDEX(Команды!$A$2:$AN$7500,MATCH(CP$3,Команды!$A$2:$A$7500,0),$E51+2)=Команды!$AJ$9,TRUE,FALSE),IF(INDEX(Команды!$A$2:$AN$7500,MATCH(CP$3,Команды!$A$2:$A$7500,0),$E51+2)=Команды!$AJ$10,TRUE,FALSE),IF(INDEX(Команды!$A$2:$AN$7500,MATCH(CP$3,Команды!$A$2:$A$7500,0),$E51+2)=Команды!$AJ$11,TRUE,FALSE),IF(INDEX(Команды!$A$2:$AN$7500,MATCH(CP$3,Команды!$A$2:$A$7500,0),$E51+2)=Команды!$AJ$12,TRUE,FALSE),IF(INDEX(Команды!$A$2:$AN$7500,MATCH(CP$3,Команды!$A$2:$A$7500,0),$E51+2)=Команды!$AJ$13,TRUE,FALSE),IF(INDEX(Команды!$A$2:$AN$7500,MATCH(CP$3,Команды!$A$2:$A$7500,0),$E51+2)=Команды!$AJ$14,TRUE,FALSE),IF(INDEX(Команды!$A$2:$AN$7500,MATCH(CP$3,Команды!$A$2:$A$7500,0),$E51+2)=Команды!$AJ$15,TRUE,FALSE),IF(INDEX(Команды!$A$2:$AN$7500,MATCH(CP$3,Команды!$A$2:$A$7500,0),$E51+2)=Команды!$AJ$16,TRUE,FALSE),IF(INDEX(Команды!$A$2:$AN$7500,MATCH(CP$3,Команды!$A$2:$A$7500,0),$E51+2)=Команды!$AJ$17,TRUE,FALSE),IF(INDEX(Команды!$A$2:$AN$7500,MATCH(CP$3,Команды!$A$2:$A$7500,0),$E51+2)=Команды!$AJ$18,TRUE,FALSE),IF(INDEX(Команды!$A$2:$AN$7500,MATCH(CP$3,Команды!$A$2:$A$7500,0),$E51+2)=Команды!$AJ$19,TRUE,FALSE)),INDEX(Команды!$AJ$2:$AL$19,MATCH(INDEX(Команды!$A$2:$AN$7500,MATCH(CP$3,Команды!$A$2:$A$7500,0),$E51+2),Команды!$AJ$2:$AJ$19,0),3),0)</f>
        <v>0.75</v>
      </c>
      <c r="CR51" s="342"/>
      <c r="CS51" s="174">
        <f>IF(OR(IF(INDEX(Команды!$A$2:$AN$7500,MATCH(CS$3,Команды!$A$2:$A$7500,0),$E51+2)=Команды!$AJ$2,TRUE,FALSE),IF(INDEX(Команды!$A$2:$AN$7500,MATCH(CS$3,Команды!$A$2:$A$7500,0),$E51+2)=Команды!$AJ$3,TRUE,FALSE),IF(INDEX(Команды!$A$2:$AN$7500,MATCH(CS$3,Команды!$A$2:$A$7500,0),$E51+2)=Команды!$AJ$4,TRUE,FALSE),IF(INDEX(Команды!$A$2:$AN$7500,MATCH(CS$3,Команды!$A$2:$A$7500,0),$E51+2)=Команды!$AJ$5,TRUE,FALSE),IF(INDEX(Команды!$A$2:$AN$7500,MATCH(CS$3,Команды!$A$2:$A$7500,0),$E51+2)=Команды!$AJ$6,TRUE,FALSE),IF(INDEX(Команды!$A$2:$AN$7500,MATCH(CS$3,Команды!$A$2:$A$7500,0),$E51+2)=Команды!$AJ$7,TRUE,FALSE),IF(INDEX(Команды!$A$2:$AN$7500,MATCH(CS$3,Команды!$A$2:$A$7500,0),$E51+2)=Команды!$AJ$8,TRUE,FALSE),IF(INDEX(Команды!$A$2:$AN$7500,MATCH(CS$3,Команды!$A$2:$A$7500,0),$E51+2)=Команды!$AJ$9,TRUE,FALSE),IF(INDEX(Команды!$A$2:$AN$7500,MATCH(CS$3,Команды!$A$2:$A$7500,0),$E51+2)=Команды!$AJ$10,TRUE,FALSE),IF(INDEX(Команды!$A$2:$AN$7500,MATCH(CS$3,Команды!$A$2:$A$7500,0),$E51+2)=Команды!$AJ$11,TRUE,FALSE),IF(INDEX(Команды!$A$2:$AN$7500,MATCH(CS$3,Команды!$A$2:$A$7500,0),$E51+2)=Команды!$AJ$12,TRUE,FALSE),IF(INDEX(Команды!$A$2:$AN$7500,MATCH(CS$3,Команды!$A$2:$A$7500,0),$E51+2)=Команды!$AJ$13,TRUE,FALSE),IF(INDEX(Команды!$A$2:$AN$7500,MATCH(CS$3,Команды!$A$2:$A$7500,0),$E51+2)=Команды!$AJ$14,TRUE,FALSE),IF(INDEX(Команды!$A$2:$AN$7500,MATCH(CS$3,Команды!$A$2:$A$7500,0),$E51+2)=Команды!$AJ$15,TRUE,FALSE),IF(INDEX(Команды!$A$2:$AN$7500,MATCH(CS$3,Команды!$A$2:$A$7500,0),$E51+2)=Команды!$AJ$16,TRUE,FALSE),,IF(INDEX(Команды!$A$2:$AN$7500,MATCH(CS$3,Команды!$A$2:$A$7500,0),$E51+2)=Команды!$AJ$17,TRUE,FALSE),,IF(INDEX(Команды!$A$2:$AN$7500,MATCH(CS$3,Команды!$A$2:$A$7500,0),$E51+2)=Команды!$AJ$18,TRUE,FALSE),,IF(INDEX(Команды!$A$2:$AN$7500,MATCH(CS$3,Команды!$A$2:$A$7500,0),$E51+2)=Команды!$AJ$19,TRUE,FALSE)),INDEX(Команды!$AJ$2:$AK$19,MATCH(INDEX(Команды!$A$2:$AN$7500,MATCH(CS$3,Команды!$A$2:$A$7500,0),$E51+2),Команды!$AJ$2:$AJ$19,0),2),0)</f>
        <v>0.45833333333333331</v>
      </c>
      <c r="CT51" s="175">
        <f>IF(OR(IF(INDEX(Команды!$A$2:$AN$7500,MATCH(CS$3,Команды!$A$2:$A$7500,0),$E51+2)=Команды!$AJ$2,TRUE,FALSE),IF(INDEX(Команды!$A$2:$AN$7500,MATCH(CS$3,Команды!$A$2:$A$7500,0),$E51+2)=Команды!$AJ$3,TRUE,FALSE),IF(INDEX(Команды!$A$2:$AN$7500,MATCH(CS$3,Команды!$A$2:$A$7500,0),$E51+2)=Команды!$AJ$4,TRUE,FALSE),IF(INDEX(Команды!$A$2:$AN$7500,MATCH(CS$3,Команды!$A$2:$A$7500,0),$E51+2)=Команды!$AJ$5,TRUE,FALSE),IF(INDEX(Команды!$A$2:$AN$7500,MATCH(CS$3,Команды!$A$2:$A$7500,0),$E51+2)=Команды!$AJ$6,TRUE,FALSE),IF(INDEX(Команды!$A$2:$AN$7500,MATCH(CS$3,Команды!$A$2:$A$7500,0),$E51+2)=Команды!$AJ$7,TRUE,FALSE),IF(INDEX(Команды!$A$2:$AN$7500,MATCH(CS$3,Команды!$A$2:$A$7500,0),$E51+2)=Команды!$AJ$8,TRUE,FALSE),IF(INDEX(Команды!$A$2:$AN$7500,MATCH(CS$3,Команды!$A$2:$A$7500,0),$E51+2)=Команды!$AJ$9,TRUE,FALSE),IF(INDEX(Команды!$A$2:$AN$7500,MATCH(CS$3,Команды!$A$2:$A$7500,0),$E51+2)=Команды!$AJ$10,TRUE,FALSE),IF(INDEX(Команды!$A$2:$AN$7500,MATCH(CS$3,Команды!$A$2:$A$7500,0),$E51+2)=Команды!$AJ$11,TRUE,FALSE),IF(INDEX(Команды!$A$2:$AN$7500,MATCH(CS$3,Команды!$A$2:$A$7500,0),$E51+2)=Команды!$AJ$12,TRUE,FALSE),IF(INDEX(Команды!$A$2:$AN$7500,MATCH(CS$3,Команды!$A$2:$A$7500,0),$E51+2)=Команды!$AJ$13,TRUE,FALSE),IF(INDEX(Команды!$A$2:$AN$7500,MATCH(CS$3,Команды!$A$2:$A$7500,0),$E51+2)=Команды!$AJ$14,TRUE,FALSE),IF(INDEX(Команды!$A$2:$AN$7500,MATCH(CS$3,Команды!$A$2:$A$7500,0),$E51+2)=Команды!$AJ$15,TRUE,FALSE),IF(INDEX(Команды!$A$2:$AN$7500,MATCH(CS$3,Команды!$A$2:$A$7500,0),$E51+2)=Команды!$AJ$16,TRUE,FALSE),IF(INDEX(Команды!$A$2:$AN$7500,MATCH(CS$3,Команды!$A$2:$A$7500,0),$E51+2)=Команды!$AJ$17,TRUE,FALSE),IF(INDEX(Команды!$A$2:$AN$7500,MATCH(CS$3,Команды!$A$2:$A$7500,0),$E51+2)=Команды!$AJ$18,TRUE,FALSE),IF(INDEX(Команды!$A$2:$AN$7500,MATCH(CS$3,Команды!$A$2:$A$7500,0),$E51+2)=Команды!$AJ$19,TRUE,FALSE)),INDEX(Команды!$AJ$2:$AL$19,MATCH(INDEX(Команды!$A$2:$AN$7500,MATCH(CS$3,Команды!$A$2:$A$7500,0),$E51+2),Команды!$AJ$2:$AJ$19,0),3),0)</f>
        <v>0.75</v>
      </c>
      <c r="CU51" s="342"/>
    </row>
    <row r="52" spans="1:99" s="2" customFormat="1" ht="21.95" customHeight="1" x14ac:dyDescent="0.3">
      <c r="A52" s="251">
        <v>47</v>
      </c>
      <c r="B52" s="2">
        <f>VLOOKUP(A52,'Список КК'!A:F,6,TRUE)</f>
        <v>50220</v>
      </c>
      <c r="C52" s="641" t="str">
        <f>VLOOKUP(A52,'Список КК'!A:B,2,TRUE)</f>
        <v>Ван Беек Любовь Васильевна</v>
      </c>
      <c r="D52" s="203">
        <f>VLOOKUP(A52,'Список КК'!A:D,4,TRUE)</f>
        <v>0</v>
      </c>
      <c r="E52" s="4">
        <f>VLOOKUP(A52,'Список КК'!A:C,3,TRUE)</f>
        <v>13</v>
      </c>
      <c r="F52" s="220" t="str">
        <f>VLOOKUP(A52,'Список КК'!A:E,5,TRUE)</f>
        <v>не ранее 7-30</v>
      </c>
      <c r="G52" s="174">
        <f>IF(OR(IF(INDEX(Команды!$A$2:$AN$7500,MATCH(G$3,Команды!$A$2:$A$7500,0),$E52+2)=Команды!$AJ$2,TRUE,FALSE),IF(INDEX(Команды!$A$2:$AN$7500,MATCH(G$3,Команды!$A$2:$A$7500,0),$E52+2)=Команды!$AJ$3,TRUE,FALSE),IF(INDEX(Команды!$A$2:$AN$7500,MATCH(G$3,Команды!$A$2:$A$7500,0),$E52+2)=Команды!$AJ$4,TRUE,FALSE),IF(INDEX(Команды!$A$2:$AN$7500,MATCH(G$3,Команды!$A$2:$A$7500,0),$E52+2)=Команды!$AJ$5,TRUE,FALSE),IF(INDEX(Команды!$A$2:$AN$7500,MATCH(G$3,Команды!$A$2:$A$7500,0),$E52+2)=Команды!$AJ$6,TRUE,FALSE),IF(INDEX(Команды!$A$2:$AN$7500,MATCH(G$3,Команды!$A$2:$A$7500,0),$E52+2)=Команды!$AJ$7,TRUE,FALSE),IF(INDEX(Команды!$A$2:$AN$7500,MATCH(G$3,Команды!$A$2:$A$7500,0),$E52+2)=Команды!$AJ$8,TRUE,FALSE),IF(INDEX(Команды!$A$2:$AN$7500,MATCH(G$3,Команды!$A$2:$A$7500,0),$E52+2)=Команды!$AJ$9,TRUE,FALSE),IF(INDEX(Команды!$A$2:$AN$7500,MATCH(G$3,Команды!$A$2:$A$7500,0),$E52+2)=Команды!$AJ$10,TRUE,FALSE),IF(INDEX(Команды!$A$2:$AN$7500,MATCH(G$3,Команды!$A$2:$A$7500,0),$E52+2)=Команды!$AJ$11,TRUE,FALSE),IF(INDEX(Команды!$A$2:$AN$7500,MATCH(G$3,Команды!$A$2:$A$7500,0),$E52+2)=Команды!$AJ$12,TRUE,FALSE),IF(INDEX(Команды!$A$2:$AN$7500,MATCH(G$3,Команды!$A$2:$A$7500,0),$E52+2)=Команды!$AJ$13,TRUE,FALSE),IF(INDEX(Команды!$A$2:$AN$7500,MATCH(G$3,Команды!$A$2:$A$7500,0),$E52+2)=Команды!$AJ$14,TRUE,FALSE),IF(INDEX(Команды!$A$2:$AN$7500,MATCH(G$3,Команды!$A$2:$A$7500,0),$E52+2)=Команды!$AJ$15,TRUE,FALSE),IF(INDEX(Команды!$A$2:$AN$7500,MATCH(G$3,Команды!$A$2:$A$7500,0),$E52+2)=Команды!$AJ$16,TRUE,FALSE),,IF(INDEX(Команды!$A$2:$AN$7500,MATCH(G$3,Команды!$A$2:$A$7500,0),$E52+2)=Команды!$AJ$17,TRUE,FALSE),,IF(INDEX(Команды!$A$2:$AN$7500,MATCH(G$3,Команды!$A$2:$A$7500,0),$E52+2)=Команды!$AJ$18,TRUE,FALSE),,IF(INDEX(Команды!$A$2:$AN$7500,MATCH(G$3,Команды!$A$2:$A$7500,0),$E52+2)=Команды!$AJ$19,TRUE,FALSE)),INDEX(Команды!$AJ$2:$AK$19,MATCH(INDEX(Команды!$A$2:$AN$7500,MATCH(G$3,Команды!$A$2:$A$7500,0),$E52+2),Команды!$AJ$2:$AJ$19,0),2),0)</f>
        <v>0.64583333333333337</v>
      </c>
      <c r="H52" s="175">
        <f>IF(OR(IF(INDEX(Команды!$A$2:$AN$7500,MATCH(G$3,Команды!$A$2:$A$7500,0),$E52+2)=Команды!$AJ$2,TRUE,FALSE),IF(INDEX(Команды!$A$2:$AN$7500,MATCH(G$3,Команды!$A$2:$A$7500,0),$E52+2)=Команды!$AJ$3,TRUE,FALSE),IF(INDEX(Команды!$A$2:$AN$7500,MATCH(G$3,Команды!$A$2:$A$7500,0),$E52+2)=Команды!$AJ$4,TRUE,FALSE),IF(INDEX(Команды!$A$2:$AN$7500,MATCH(G$3,Команды!$A$2:$A$7500,0),$E52+2)=Команды!$AJ$5,TRUE,FALSE),IF(INDEX(Команды!$A$2:$AN$7500,MATCH(G$3,Команды!$A$2:$A$7500,0),$E52+2)=Команды!$AJ$6,TRUE,FALSE),IF(INDEX(Команды!$A$2:$AN$7500,MATCH(G$3,Команды!$A$2:$A$7500,0),$E52+2)=Команды!$AJ$7,TRUE,FALSE),IF(INDEX(Команды!$A$2:$AN$7500,MATCH(G$3,Команды!$A$2:$A$7500,0),$E52+2)=Команды!$AJ$8,TRUE,FALSE),IF(INDEX(Команды!$A$2:$AN$7500,MATCH(G$3,Команды!$A$2:$A$7500,0),$E52+2)=Команды!$AJ$9,TRUE,FALSE),IF(INDEX(Команды!$A$2:$AN$7500,MATCH(G$3,Команды!$A$2:$A$7500,0),$E52+2)=Команды!$AJ$10,TRUE,FALSE),IF(INDEX(Команды!$A$2:$AN$7500,MATCH(G$3,Команды!$A$2:$A$7500,0),$E52+2)=Команды!$AJ$11,TRUE,FALSE),IF(INDEX(Команды!$A$2:$AN$7500,MATCH(G$3,Команды!$A$2:$A$7500,0),$E52+2)=Команды!$AJ$12,TRUE,FALSE),IF(INDEX(Команды!$A$2:$AN$7500,MATCH(G$3,Команды!$A$2:$A$7500,0),$E52+2)=Команды!$AJ$13,TRUE,FALSE),IF(INDEX(Команды!$A$2:$AN$7500,MATCH(G$3,Команды!$A$2:$A$7500,0),$E52+2)=Команды!$AJ$14,TRUE,FALSE),IF(INDEX(Команды!$A$2:$AN$7500,MATCH(G$3,Команды!$A$2:$A$7500,0),$E52+2)=Команды!$AJ$15,TRUE,FALSE),IF(INDEX(Команды!$A$2:$AN$7500,MATCH(G$3,Команды!$A$2:$A$7500,0),$E52+2)=Команды!$AJ$16,TRUE,FALSE),IF(INDEX(Команды!$A$2:$AN$7500,MATCH(G$3,Команды!$A$2:$A$7500,0),$E52+2)=Команды!$AJ$17,TRUE,FALSE),IF(INDEX(Команды!$A$2:$AN$7500,MATCH(G$3,Команды!$A$2:$A$7500,0),$E52+2)=Команды!$AJ$18,TRUE,FALSE),IF(INDEX(Команды!$A$2:$AN$7500,MATCH(G$3,Команды!$A$2:$A$7500,0),$E52+2)=Команды!$AJ$19,TRUE,FALSE)),INDEX(Команды!$AJ$2:$AL$19,MATCH(INDEX(Команды!$A$2:$AN$7500,MATCH(G$3,Команды!$A$2:$A$7500,0),$E52+2),Команды!$AJ$2:$AJ$19,0),3),0)</f>
        <v>1.0208333333333333</v>
      </c>
      <c r="I52" s="342"/>
      <c r="J52" s="174" t="str">
        <f>IF(OR(IF(INDEX(Команды!$A$2:$AN$7500,MATCH(J$3,Команды!$A$2:$A$7500,0),$E52+2)=Команды!$AJ$2,TRUE,FALSE),IF(INDEX(Команды!$A$2:$AN$7500,MATCH(J$3,Команды!$A$2:$A$7500,0),$E52+2)=Команды!$AJ$3,TRUE,FALSE),IF(INDEX(Команды!$A$2:$AN$7500,MATCH(J$3,Команды!$A$2:$A$7500,0),$E52+2)=Команды!$AJ$4,TRUE,FALSE),IF(INDEX(Команды!$A$2:$AN$7500,MATCH(J$3,Команды!$A$2:$A$7500,0),$E52+2)=Команды!$AJ$5,TRUE,FALSE),IF(INDEX(Команды!$A$2:$AN$7500,MATCH(J$3,Команды!$A$2:$A$7500,0),$E52+2)=Команды!$AJ$6,TRUE,FALSE),IF(INDEX(Команды!$A$2:$AN$7500,MATCH(J$3,Команды!$A$2:$A$7500,0),$E52+2)=Команды!$AJ$7,TRUE,FALSE),IF(INDEX(Команды!$A$2:$AN$7500,MATCH(J$3,Команды!$A$2:$A$7500,0),$E52+2)=Команды!$AJ$8,TRUE,FALSE),IF(INDEX(Команды!$A$2:$AN$7500,MATCH(J$3,Команды!$A$2:$A$7500,0),$E52+2)=Команды!$AJ$9,TRUE,FALSE),IF(INDEX(Команды!$A$2:$AN$7500,MATCH(J$3,Команды!$A$2:$A$7500,0),$E52+2)=Команды!$AJ$10,TRUE,FALSE),IF(INDEX(Команды!$A$2:$AN$7500,MATCH(J$3,Команды!$A$2:$A$7500,0),$E52+2)=Команды!$AJ$11,TRUE,FALSE),IF(INDEX(Команды!$A$2:$AN$7500,MATCH(J$3,Команды!$A$2:$A$7500,0),$E52+2)=Команды!$AJ$12,TRUE,FALSE),IF(INDEX(Команды!$A$2:$AN$7500,MATCH(J$3,Команды!$A$2:$A$7500,0),$E52+2)=Команды!$AJ$13,TRUE,FALSE),IF(INDEX(Команды!$A$2:$AN$7500,MATCH(J$3,Команды!$A$2:$A$7500,0),$E52+2)=Команды!$AJ$14,TRUE,FALSE),IF(INDEX(Команды!$A$2:$AN$7500,MATCH(J$3,Команды!$A$2:$A$7500,0),$E52+2)=Команды!$AJ$15,TRUE,FALSE),IF(INDEX(Команды!$A$2:$AN$7500,MATCH(J$3,Команды!$A$2:$A$7500,0),$E52+2)=Команды!$AJ$16,TRUE,FALSE),,IF(INDEX(Команды!$A$2:$AN$7500,MATCH(J$3,Команды!$A$2:$A$7500,0),$E52+2)=Команды!$AJ$17,TRUE,FALSE),,IF(INDEX(Команды!$A$2:$AN$7500,MATCH(J$3,Команды!$A$2:$A$7500,0),$E52+2)=Команды!$AJ$18,TRUE,FALSE),,IF(INDEX(Команды!$A$2:$AN$7500,MATCH(J$3,Команды!$A$2:$A$7500,0),$E52+2)=Команды!$AJ$19,TRUE,FALSE)),INDEX(Команды!$AJ$2:$AK$19,MATCH(INDEX(Команды!$A$2:$AN$7500,MATCH(J$3,Команды!$A$2:$A$7500,0),$E52+2),Команды!$AJ$2:$AJ$19,0),2),0)</f>
        <v>В</v>
      </c>
      <c r="K52" s="175" t="str">
        <f>IF(OR(IF(INDEX(Команды!$A$2:$AN$7500,MATCH(J$3,Команды!$A$2:$A$7500,0),$E52+2)=Команды!$AJ$2,TRUE,FALSE),IF(INDEX(Команды!$A$2:$AN$7500,MATCH(J$3,Команды!$A$2:$A$7500,0),$E52+2)=Команды!$AJ$3,TRUE,FALSE),IF(INDEX(Команды!$A$2:$AN$7500,MATCH(J$3,Команды!$A$2:$A$7500,0),$E52+2)=Команды!$AJ$4,TRUE,FALSE),IF(INDEX(Команды!$A$2:$AN$7500,MATCH(J$3,Команды!$A$2:$A$7500,0),$E52+2)=Команды!$AJ$5,TRUE,FALSE),IF(INDEX(Команды!$A$2:$AN$7500,MATCH(J$3,Команды!$A$2:$A$7500,0),$E52+2)=Команды!$AJ$6,TRUE,FALSE),IF(INDEX(Команды!$A$2:$AN$7500,MATCH(J$3,Команды!$A$2:$A$7500,0),$E52+2)=Команды!$AJ$7,TRUE,FALSE),IF(INDEX(Команды!$A$2:$AN$7500,MATCH(J$3,Команды!$A$2:$A$7500,0),$E52+2)=Команды!$AJ$8,TRUE,FALSE),IF(INDEX(Команды!$A$2:$AN$7500,MATCH(J$3,Команды!$A$2:$A$7500,0),$E52+2)=Команды!$AJ$9,TRUE,FALSE),IF(INDEX(Команды!$A$2:$AN$7500,MATCH(J$3,Команды!$A$2:$A$7500,0),$E52+2)=Команды!$AJ$10,TRUE,FALSE),IF(INDEX(Команды!$A$2:$AN$7500,MATCH(J$3,Команды!$A$2:$A$7500,0),$E52+2)=Команды!$AJ$11,TRUE,FALSE),IF(INDEX(Команды!$A$2:$AN$7500,MATCH(J$3,Команды!$A$2:$A$7500,0),$E52+2)=Команды!$AJ$12,TRUE,FALSE),IF(INDEX(Команды!$A$2:$AN$7500,MATCH(J$3,Команды!$A$2:$A$7500,0),$E52+2)=Команды!$AJ$13,TRUE,FALSE),IF(INDEX(Команды!$A$2:$AN$7500,MATCH(J$3,Команды!$A$2:$A$7500,0),$E52+2)=Команды!$AJ$14,TRUE,FALSE),IF(INDEX(Команды!$A$2:$AN$7500,MATCH(J$3,Команды!$A$2:$A$7500,0),$E52+2)=Команды!$AJ$15,TRUE,FALSE),IF(INDEX(Команды!$A$2:$AN$7500,MATCH(J$3,Команды!$A$2:$A$7500,0),$E52+2)=Команды!$AJ$16,TRUE,FALSE),IF(INDEX(Команды!$A$2:$AN$7500,MATCH(J$3,Команды!$A$2:$A$7500,0),$E52+2)=Команды!$AJ$17,TRUE,FALSE),IF(INDEX(Команды!$A$2:$AN$7500,MATCH(J$3,Команды!$A$2:$A$7500,0),$E52+2)=Команды!$AJ$18,TRUE,FALSE),IF(INDEX(Команды!$A$2:$AN$7500,MATCH(J$3,Команды!$A$2:$A$7500,0),$E52+2)=Команды!$AJ$19,TRUE,FALSE)),INDEX(Команды!$AJ$2:$AL$19,MATCH(INDEX(Команды!$A$2:$AN$7500,MATCH(J$3,Команды!$A$2:$A$7500,0),$E52+2),Команды!$AJ$2:$AJ$19,0),3),0)</f>
        <v>В</v>
      </c>
      <c r="L52" s="342"/>
      <c r="M52" s="174" t="str">
        <f>IF(OR(IF(INDEX(Команды!$A$2:$AN$7500,MATCH(M$3,Команды!$A$2:$A$7500,0),$E52+2)=Команды!$AJ$2,TRUE,FALSE),IF(INDEX(Команды!$A$2:$AN$7500,MATCH(M$3,Команды!$A$2:$A$7500,0),$E52+2)=Команды!$AJ$3,TRUE,FALSE),IF(INDEX(Команды!$A$2:$AN$7500,MATCH(M$3,Команды!$A$2:$A$7500,0),$E52+2)=Команды!$AJ$4,TRUE,FALSE),IF(INDEX(Команды!$A$2:$AN$7500,MATCH(M$3,Команды!$A$2:$A$7500,0),$E52+2)=Команды!$AJ$5,TRUE,FALSE),IF(INDEX(Команды!$A$2:$AN$7500,MATCH(M$3,Команды!$A$2:$A$7500,0),$E52+2)=Команды!$AJ$6,TRUE,FALSE),IF(INDEX(Команды!$A$2:$AN$7500,MATCH(M$3,Команды!$A$2:$A$7500,0),$E52+2)=Команды!$AJ$7,TRUE,FALSE),IF(INDEX(Команды!$A$2:$AN$7500,MATCH(M$3,Команды!$A$2:$A$7500,0),$E52+2)=Команды!$AJ$8,TRUE,FALSE),IF(INDEX(Команды!$A$2:$AN$7500,MATCH(M$3,Команды!$A$2:$A$7500,0),$E52+2)=Команды!$AJ$9,TRUE,FALSE),IF(INDEX(Команды!$A$2:$AN$7500,MATCH(M$3,Команды!$A$2:$A$7500,0),$E52+2)=Команды!$AJ$10,TRUE,FALSE),IF(INDEX(Команды!$A$2:$AN$7500,MATCH(M$3,Команды!$A$2:$A$7500,0),$E52+2)=Команды!$AJ$11,TRUE,FALSE),IF(INDEX(Команды!$A$2:$AN$7500,MATCH(M$3,Команды!$A$2:$A$7500,0),$E52+2)=Команды!$AJ$12,TRUE,FALSE),IF(INDEX(Команды!$A$2:$AN$7500,MATCH(M$3,Команды!$A$2:$A$7500,0),$E52+2)=Команды!$AJ$13,TRUE,FALSE),IF(INDEX(Команды!$A$2:$AN$7500,MATCH(M$3,Команды!$A$2:$A$7500,0),$E52+2)=Команды!$AJ$14,TRUE,FALSE),IF(INDEX(Команды!$A$2:$AN$7500,MATCH(M$3,Команды!$A$2:$A$7500,0),$E52+2)=Команды!$AJ$15,TRUE,FALSE),IF(INDEX(Команды!$A$2:$AN$7500,MATCH(M$3,Команды!$A$2:$A$7500,0),$E52+2)=Команды!$AJ$16,TRUE,FALSE),,IF(INDEX(Команды!$A$2:$AN$7500,MATCH(M$3,Команды!$A$2:$A$7500,0),$E52+2)=Команды!$AJ$17,TRUE,FALSE),,IF(INDEX(Команды!$A$2:$AN$7500,MATCH(M$3,Команды!$A$2:$A$7500,0),$E52+2)=Команды!$AJ$18,TRUE,FALSE),,IF(INDEX(Команды!$A$2:$AN$7500,MATCH(M$3,Команды!$A$2:$A$7500,0),$E52+2)=Команды!$AJ$19,TRUE,FALSE)),INDEX(Команды!$AJ$2:$AK$19,MATCH(INDEX(Команды!$A$2:$AN$7500,MATCH(M$3,Команды!$A$2:$A$7500,0),$E52+2),Команды!$AJ$2:$AJ$19,0),2),0)</f>
        <v>В</v>
      </c>
      <c r="N52" s="175" t="str">
        <f>IF(OR(IF(INDEX(Команды!$A$2:$AN$7500,MATCH(M$3,Команды!$A$2:$A$7500,0),$E52+2)=Команды!$AJ$2,TRUE,FALSE),IF(INDEX(Команды!$A$2:$AN$7500,MATCH(M$3,Команды!$A$2:$A$7500,0),$E52+2)=Команды!$AJ$3,TRUE,FALSE),IF(INDEX(Команды!$A$2:$AN$7500,MATCH(M$3,Команды!$A$2:$A$7500,0),$E52+2)=Команды!$AJ$4,TRUE,FALSE),IF(INDEX(Команды!$A$2:$AN$7500,MATCH(M$3,Команды!$A$2:$A$7500,0),$E52+2)=Команды!$AJ$5,TRUE,FALSE),IF(INDEX(Команды!$A$2:$AN$7500,MATCH(M$3,Команды!$A$2:$A$7500,0),$E52+2)=Команды!$AJ$6,TRUE,FALSE),IF(INDEX(Команды!$A$2:$AN$7500,MATCH(M$3,Команды!$A$2:$A$7500,0),$E52+2)=Команды!$AJ$7,TRUE,FALSE),IF(INDEX(Команды!$A$2:$AN$7500,MATCH(M$3,Команды!$A$2:$A$7500,0),$E52+2)=Команды!$AJ$8,TRUE,FALSE),IF(INDEX(Команды!$A$2:$AN$7500,MATCH(M$3,Команды!$A$2:$A$7500,0),$E52+2)=Команды!$AJ$9,TRUE,FALSE),IF(INDEX(Команды!$A$2:$AN$7500,MATCH(M$3,Команды!$A$2:$A$7500,0),$E52+2)=Команды!$AJ$10,TRUE,FALSE),IF(INDEX(Команды!$A$2:$AN$7500,MATCH(M$3,Команды!$A$2:$A$7500,0),$E52+2)=Команды!$AJ$11,TRUE,FALSE),IF(INDEX(Команды!$A$2:$AN$7500,MATCH(M$3,Команды!$A$2:$A$7500,0),$E52+2)=Команды!$AJ$12,TRUE,FALSE),IF(INDEX(Команды!$A$2:$AN$7500,MATCH(M$3,Команды!$A$2:$A$7500,0),$E52+2)=Команды!$AJ$13,TRUE,FALSE),IF(INDEX(Команды!$A$2:$AN$7500,MATCH(M$3,Команды!$A$2:$A$7500,0),$E52+2)=Команды!$AJ$14,TRUE,FALSE),IF(INDEX(Команды!$A$2:$AN$7500,MATCH(M$3,Команды!$A$2:$A$7500,0),$E52+2)=Команды!$AJ$15,TRUE,FALSE),IF(INDEX(Команды!$A$2:$AN$7500,MATCH(M$3,Команды!$A$2:$A$7500,0),$E52+2)=Команды!$AJ$16,TRUE,FALSE),IF(INDEX(Команды!$A$2:$AN$7500,MATCH(M$3,Команды!$A$2:$A$7500,0),$E52+2)=Команды!$AJ$17,TRUE,FALSE),IF(INDEX(Команды!$A$2:$AN$7500,MATCH(M$3,Команды!$A$2:$A$7500,0),$E52+2)=Команды!$AJ$18,TRUE,FALSE),IF(INDEX(Команды!$A$2:$AN$7500,MATCH(M$3,Команды!$A$2:$A$7500,0),$E52+2)=Команды!$AJ$19,TRUE,FALSE)),INDEX(Команды!$AJ$2:$AL$19,MATCH(INDEX(Команды!$A$2:$AN$7500,MATCH(M$3,Команды!$A$2:$A$7500,0),$E52+2),Команды!$AJ$2:$AJ$19,0),3),0)</f>
        <v>В</v>
      </c>
      <c r="O52" s="342"/>
      <c r="P52" s="174">
        <f>IF(OR(IF(INDEX(Команды!$A$2:$AN$7500,MATCH(P$3,Команды!$A$2:$A$7500,0),$E52+2)=Команды!$AJ$2,TRUE,FALSE),IF(INDEX(Команды!$A$2:$AN$7500,MATCH(P$3,Команды!$A$2:$A$7500,0),$E52+2)=Команды!$AJ$3,TRUE,FALSE),IF(INDEX(Команды!$A$2:$AN$7500,MATCH(P$3,Команды!$A$2:$A$7500,0),$E52+2)=Команды!$AJ$4,TRUE,FALSE),IF(INDEX(Команды!$A$2:$AN$7500,MATCH(P$3,Команды!$A$2:$A$7500,0),$E52+2)=Команды!$AJ$5,TRUE,FALSE),IF(INDEX(Команды!$A$2:$AN$7500,MATCH(P$3,Команды!$A$2:$A$7500,0),$E52+2)=Команды!$AJ$6,TRUE,FALSE),IF(INDEX(Команды!$A$2:$AN$7500,MATCH(P$3,Команды!$A$2:$A$7500,0),$E52+2)=Команды!$AJ$7,TRUE,FALSE),IF(INDEX(Команды!$A$2:$AN$7500,MATCH(P$3,Команды!$A$2:$A$7500,0),$E52+2)=Команды!$AJ$8,TRUE,FALSE),IF(INDEX(Команды!$A$2:$AN$7500,MATCH(P$3,Команды!$A$2:$A$7500,0),$E52+2)=Команды!$AJ$9,TRUE,FALSE),IF(INDEX(Команды!$A$2:$AN$7500,MATCH(P$3,Команды!$A$2:$A$7500,0),$E52+2)=Команды!$AJ$10,TRUE,FALSE),IF(INDEX(Команды!$A$2:$AN$7500,MATCH(P$3,Команды!$A$2:$A$7500,0),$E52+2)=Команды!$AJ$11,TRUE,FALSE),IF(INDEX(Команды!$A$2:$AN$7500,MATCH(P$3,Команды!$A$2:$A$7500,0),$E52+2)=Команды!$AJ$12,TRUE,FALSE),IF(INDEX(Команды!$A$2:$AN$7500,MATCH(P$3,Команды!$A$2:$A$7500,0),$E52+2)=Команды!$AJ$13,TRUE,FALSE),IF(INDEX(Команды!$A$2:$AN$7500,MATCH(P$3,Команды!$A$2:$A$7500,0),$E52+2)=Команды!$AJ$14,TRUE,FALSE),IF(INDEX(Команды!$A$2:$AN$7500,MATCH(P$3,Команды!$A$2:$A$7500,0),$E52+2)=Команды!$AJ$15,TRUE,FALSE),IF(INDEX(Команды!$A$2:$AN$7500,MATCH(P$3,Команды!$A$2:$A$7500,0),$E52+2)=Команды!$AJ$16,TRUE,FALSE),,IF(INDEX(Команды!$A$2:$AN$7500,MATCH(P$3,Команды!$A$2:$A$7500,0),$E52+2)=Команды!$AJ$17,TRUE,FALSE),,IF(INDEX(Команды!$A$2:$AN$7500,MATCH(P$3,Команды!$A$2:$A$7500,0),$E52+2)=Команды!$AJ$18,TRUE,FALSE),,IF(INDEX(Команды!$A$2:$AN$7500,MATCH(P$3,Команды!$A$2:$A$7500,0),$E52+2)=Команды!$AJ$19,TRUE,FALSE)),INDEX(Команды!$AJ$2:$AK$19,MATCH(INDEX(Команды!$A$2:$AN$7500,MATCH(P$3,Команды!$A$2:$A$7500,0),$E52+2),Команды!$AJ$2:$AJ$19,0),2),0)</f>
        <v>0.3125</v>
      </c>
      <c r="Q52" s="175">
        <f>IF(OR(IF(INDEX(Команды!$A$2:$AN$7500,MATCH(P$3,Команды!$A$2:$A$7500,0),$E52+2)=Команды!$AJ$2,TRUE,FALSE),IF(INDEX(Команды!$A$2:$AN$7500,MATCH(P$3,Команды!$A$2:$A$7500,0),$E52+2)=Команды!$AJ$3,TRUE,FALSE),IF(INDEX(Команды!$A$2:$AN$7500,MATCH(P$3,Команды!$A$2:$A$7500,0),$E52+2)=Команды!$AJ$4,TRUE,FALSE),IF(INDEX(Команды!$A$2:$AN$7500,MATCH(P$3,Команды!$A$2:$A$7500,0),$E52+2)=Команды!$AJ$5,TRUE,FALSE),IF(INDEX(Команды!$A$2:$AN$7500,MATCH(P$3,Команды!$A$2:$A$7500,0),$E52+2)=Команды!$AJ$6,TRUE,FALSE),IF(INDEX(Команды!$A$2:$AN$7500,MATCH(P$3,Команды!$A$2:$A$7500,0),$E52+2)=Команды!$AJ$7,TRUE,FALSE),IF(INDEX(Команды!$A$2:$AN$7500,MATCH(P$3,Команды!$A$2:$A$7500,0),$E52+2)=Команды!$AJ$8,TRUE,FALSE),IF(INDEX(Команды!$A$2:$AN$7500,MATCH(P$3,Команды!$A$2:$A$7500,0),$E52+2)=Команды!$AJ$9,TRUE,FALSE),IF(INDEX(Команды!$A$2:$AN$7500,MATCH(P$3,Команды!$A$2:$A$7500,0),$E52+2)=Команды!$AJ$10,TRUE,FALSE),IF(INDEX(Команды!$A$2:$AN$7500,MATCH(P$3,Команды!$A$2:$A$7500,0),$E52+2)=Команды!$AJ$11,TRUE,FALSE),IF(INDEX(Команды!$A$2:$AN$7500,MATCH(P$3,Команды!$A$2:$A$7500,0),$E52+2)=Команды!$AJ$12,TRUE,FALSE),IF(INDEX(Команды!$A$2:$AN$7500,MATCH(P$3,Команды!$A$2:$A$7500,0),$E52+2)=Команды!$AJ$13,TRUE,FALSE),IF(INDEX(Команды!$A$2:$AN$7500,MATCH(P$3,Команды!$A$2:$A$7500,0),$E52+2)=Команды!$AJ$14,TRUE,FALSE),IF(INDEX(Команды!$A$2:$AN$7500,MATCH(P$3,Команды!$A$2:$A$7500,0),$E52+2)=Команды!$AJ$15,TRUE,FALSE),IF(INDEX(Команды!$A$2:$AN$7500,MATCH(P$3,Команды!$A$2:$A$7500,0),$E52+2)=Команды!$AJ$16,TRUE,FALSE),IF(INDEX(Команды!$A$2:$AN$7500,MATCH(P$3,Команды!$A$2:$A$7500,0),$E52+2)=Команды!$AJ$17,TRUE,FALSE),IF(INDEX(Команды!$A$2:$AN$7500,MATCH(P$3,Команды!$A$2:$A$7500,0),$E52+2)=Команды!$AJ$18,TRUE,FALSE),IF(INDEX(Команды!$A$2:$AN$7500,MATCH(P$3,Команды!$A$2:$A$7500,0),$E52+2)=Команды!$AJ$19,TRUE,FALSE)),INDEX(Команды!$AJ$2:$AL$19,MATCH(INDEX(Команды!$A$2:$AN$7500,MATCH(P$3,Команды!$A$2:$A$7500,0),$E52+2),Команды!$AJ$2:$AJ$19,0),3),0)</f>
        <v>0.6875</v>
      </c>
      <c r="R52" s="342"/>
      <c r="S52" s="174">
        <f>IF(OR(IF(INDEX(Команды!$A$2:$AN$7500,MATCH(S$3,Команды!$A$2:$A$7500,0),$E52+2)=Команды!$AJ$2,TRUE,FALSE),IF(INDEX(Команды!$A$2:$AN$7500,MATCH(S$3,Команды!$A$2:$A$7500,0),$E52+2)=Команды!$AJ$3,TRUE,FALSE),IF(INDEX(Команды!$A$2:$AN$7500,MATCH(S$3,Команды!$A$2:$A$7500,0),$E52+2)=Команды!$AJ$4,TRUE,FALSE),IF(INDEX(Команды!$A$2:$AN$7500,MATCH(S$3,Команды!$A$2:$A$7500,0),$E52+2)=Команды!$AJ$5,TRUE,FALSE),IF(INDEX(Команды!$A$2:$AN$7500,MATCH(S$3,Команды!$A$2:$A$7500,0),$E52+2)=Команды!$AJ$6,TRUE,FALSE),IF(INDEX(Команды!$A$2:$AN$7500,MATCH(S$3,Команды!$A$2:$A$7500,0),$E52+2)=Команды!$AJ$7,TRUE,FALSE),IF(INDEX(Команды!$A$2:$AN$7500,MATCH(S$3,Команды!$A$2:$A$7500,0),$E52+2)=Команды!$AJ$8,TRUE,FALSE),IF(INDEX(Команды!$A$2:$AN$7500,MATCH(S$3,Команды!$A$2:$A$7500,0),$E52+2)=Команды!$AJ$9,TRUE,FALSE),IF(INDEX(Команды!$A$2:$AN$7500,MATCH(S$3,Команды!$A$2:$A$7500,0),$E52+2)=Команды!$AJ$10,TRUE,FALSE),IF(INDEX(Команды!$A$2:$AN$7500,MATCH(S$3,Команды!$A$2:$A$7500,0),$E52+2)=Команды!$AJ$11,TRUE,FALSE),IF(INDEX(Команды!$A$2:$AN$7500,MATCH(S$3,Команды!$A$2:$A$7500,0),$E52+2)=Команды!$AJ$12,TRUE,FALSE),IF(INDEX(Команды!$A$2:$AN$7500,MATCH(S$3,Команды!$A$2:$A$7500,0),$E52+2)=Команды!$AJ$13,TRUE,FALSE),IF(INDEX(Команды!$A$2:$AN$7500,MATCH(S$3,Команды!$A$2:$A$7500,0),$E52+2)=Команды!$AJ$14,TRUE,FALSE),IF(INDEX(Команды!$A$2:$AN$7500,MATCH(S$3,Команды!$A$2:$A$7500,0),$E52+2)=Команды!$AJ$15,TRUE,FALSE),IF(INDEX(Команды!$A$2:$AN$7500,MATCH(S$3,Команды!$A$2:$A$7500,0),$E52+2)=Команды!$AJ$16,TRUE,FALSE),,IF(INDEX(Команды!$A$2:$AN$7500,MATCH(S$3,Команды!$A$2:$A$7500,0),$E52+2)=Команды!$AJ$17,TRUE,FALSE),,IF(INDEX(Команды!$A$2:$AN$7500,MATCH(S$3,Команды!$A$2:$A$7500,0),$E52+2)=Команды!$AJ$18,TRUE,FALSE),,IF(INDEX(Команды!$A$2:$AN$7500,MATCH(S$3,Команды!$A$2:$A$7500,0),$E52+2)=Команды!$AJ$19,TRUE,FALSE)),INDEX(Команды!$AJ$2:$AK$19,MATCH(INDEX(Команды!$A$2:$AN$7500,MATCH(S$3,Команды!$A$2:$A$7500,0),$E52+2),Команды!$AJ$2:$AJ$19,0),2),0)</f>
        <v>0.3125</v>
      </c>
      <c r="T52" s="175">
        <f>IF(OR(IF(INDEX(Команды!$A$2:$AN$7500,MATCH(S$3,Команды!$A$2:$A$7500,0),$E52+2)=Команды!$AJ$2,TRUE,FALSE),IF(INDEX(Команды!$A$2:$AN$7500,MATCH(S$3,Команды!$A$2:$A$7500,0),$E52+2)=Команды!$AJ$3,TRUE,FALSE),IF(INDEX(Команды!$A$2:$AN$7500,MATCH(S$3,Команды!$A$2:$A$7500,0),$E52+2)=Команды!$AJ$4,TRUE,FALSE),IF(INDEX(Команды!$A$2:$AN$7500,MATCH(S$3,Команды!$A$2:$A$7500,0),$E52+2)=Команды!$AJ$5,TRUE,FALSE),IF(INDEX(Команды!$A$2:$AN$7500,MATCH(S$3,Команды!$A$2:$A$7500,0),$E52+2)=Команды!$AJ$6,TRUE,FALSE),IF(INDEX(Команды!$A$2:$AN$7500,MATCH(S$3,Команды!$A$2:$A$7500,0),$E52+2)=Команды!$AJ$7,TRUE,FALSE),IF(INDEX(Команды!$A$2:$AN$7500,MATCH(S$3,Команды!$A$2:$A$7500,0),$E52+2)=Команды!$AJ$8,TRUE,FALSE),IF(INDEX(Команды!$A$2:$AN$7500,MATCH(S$3,Команды!$A$2:$A$7500,0),$E52+2)=Команды!$AJ$9,TRUE,FALSE),IF(INDEX(Команды!$A$2:$AN$7500,MATCH(S$3,Команды!$A$2:$A$7500,0),$E52+2)=Команды!$AJ$10,TRUE,FALSE),IF(INDEX(Команды!$A$2:$AN$7500,MATCH(S$3,Команды!$A$2:$A$7500,0),$E52+2)=Команды!$AJ$11,TRUE,FALSE),IF(INDEX(Команды!$A$2:$AN$7500,MATCH(S$3,Команды!$A$2:$A$7500,0),$E52+2)=Команды!$AJ$12,TRUE,FALSE),IF(INDEX(Команды!$A$2:$AN$7500,MATCH(S$3,Команды!$A$2:$A$7500,0),$E52+2)=Команды!$AJ$13,TRUE,FALSE),IF(INDEX(Команды!$A$2:$AN$7500,MATCH(S$3,Команды!$A$2:$A$7500,0),$E52+2)=Команды!$AJ$14,TRUE,FALSE),IF(INDEX(Команды!$A$2:$AN$7500,MATCH(S$3,Команды!$A$2:$A$7500,0),$E52+2)=Команды!$AJ$15,TRUE,FALSE),IF(INDEX(Команды!$A$2:$AN$7500,MATCH(S$3,Команды!$A$2:$A$7500,0),$E52+2)=Команды!$AJ$16,TRUE,FALSE),IF(INDEX(Команды!$A$2:$AN$7500,MATCH(S$3,Команды!$A$2:$A$7500,0),$E52+2)=Команды!$AJ$17,TRUE,FALSE),IF(INDEX(Команды!$A$2:$AN$7500,MATCH(S$3,Команды!$A$2:$A$7500,0),$E52+2)=Команды!$AJ$18,TRUE,FALSE),IF(INDEX(Команды!$A$2:$AN$7500,MATCH(S$3,Команды!$A$2:$A$7500,0),$E52+2)=Команды!$AJ$19,TRUE,FALSE)),INDEX(Команды!$AJ$2:$AL$19,MATCH(INDEX(Команды!$A$2:$AN$7500,MATCH(S$3,Команды!$A$2:$A$7500,0),$E52+2),Команды!$AJ$2:$AJ$19,0),3),0)</f>
        <v>0.6875</v>
      </c>
      <c r="U52" s="342"/>
      <c r="V52" s="174">
        <f>IF(OR(IF(INDEX(Команды!$A$2:$AN$7500,MATCH(V$3,Команды!$A$2:$A$7500,0),$E52+2)=Команды!$AJ$2,TRUE,FALSE),IF(INDEX(Команды!$A$2:$AN$7500,MATCH(V$3,Команды!$A$2:$A$7500,0),$E52+2)=Команды!$AJ$3,TRUE,FALSE),IF(INDEX(Команды!$A$2:$AN$7500,MATCH(V$3,Команды!$A$2:$A$7500,0),$E52+2)=Команды!$AJ$4,TRUE,FALSE),IF(INDEX(Команды!$A$2:$AN$7500,MATCH(V$3,Команды!$A$2:$A$7500,0),$E52+2)=Команды!$AJ$5,TRUE,FALSE),IF(INDEX(Команды!$A$2:$AN$7500,MATCH(V$3,Команды!$A$2:$A$7500,0),$E52+2)=Команды!$AJ$6,TRUE,FALSE),IF(INDEX(Команды!$A$2:$AN$7500,MATCH(V$3,Команды!$A$2:$A$7500,0),$E52+2)=Команды!$AJ$7,TRUE,FALSE),IF(INDEX(Команды!$A$2:$AN$7500,MATCH(V$3,Команды!$A$2:$A$7500,0),$E52+2)=Команды!$AJ$8,TRUE,FALSE),IF(INDEX(Команды!$A$2:$AN$7500,MATCH(V$3,Команды!$A$2:$A$7500,0),$E52+2)=Команды!$AJ$9,TRUE,FALSE),IF(INDEX(Команды!$A$2:$AN$7500,MATCH(V$3,Команды!$A$2:$A$7500,0),$E52+2)=Команды!$AJ$10,TRUE,FALSE),IF(INDEX(Команды!$A$2:$AN$7500,MATCH(V$3,Команды!$A$2:$A$7500,0),$E52+2)=Команды!$AJ$11,TRUE,FALSE),IF(INDEX(Команды!$A$2:$AN$7500,MATCH(V$3,Команды!$A$2:$A$7500,0),$E52+2)=Команды!$AJ$12,TRUE,FALSE),IF(INDEX(Команды!$A$2:$AN$7500,MATCH(V$3,Команды!$A$2:$A$7500,0),$E52+2)=Команды!$AJ$13,TRUE,FALSE),IF(INDEX(Команды!$A$2:$AN$7500,MATCH(V$3,Команды!$A$2:$A$7500,0),$E52+2)=Команды!$AJ$14,TRUE,FALSE),IF(INDEX(Команды!$A$2:$AN$7500,MATCH(V$3,Команды!$A$2:$A$7500,0),$E52+2)=Команды!$AJ$15,TRUE,FALSE),IF(INDEX(Команды!$A$2:$AN$7500,MATCH(V$3,Команды!$A$2:$A$7500,0),$E52+2)=Команды!$AJ$16,TRUE,FALSE),,IF(INDEX(Команды!$A$2:$AN$7500,MATCH(V$3,Команды!$A$2:$A$7500,0),$E52+2)=Команды!$AJ$17,TRUE,FALSE),,IF(INDEX(Команды!$A$2:$AN$7500,MATCH(V$3,Команды!$A$2:$A$7500,0),$E52+2)=Команды!$AJ$18,TRUE,FALSE),,IF(INDEX(Команды!$A$2:$AN$7500,MATCH(V$3,Команды!$A$2:$A$7500,0),$E52+2)=Команды!$AJ$19,TRUE,FALSE)),INDEX(Команды!$AJ$2:$AK$19,MATCH(INDEX(Команды!$A$2:$AN$7500,MATCH(V$3,Команды!$A$2:$A$7500,0),$E52+2),Команды!$AJ$2:$AJ$19,0),2),0)</f>
        <v>0.45833333333333331</v>
      </c>
      <c r="W52" s="175">
        <f>IF(OR(IF(INDEX(Команды!$A$2:$AN$7500,MATCH(V$3,Команды!$A$2:$A$7500,0),$E52+2)=Команды!$AJ$2,TRUE,FALSE),IF(INDEX(Команды!$A$2:$AN$7500,MATCH(V$3,Команды!$A$2:$A$7500,0),$E52+2)=Команды!$AJ$3,TRUE,FALSE),IF(INDEX(Команды!$A$2:$AN$7500,MATCH(V$3,Команды!$A$2:$A$7500,0),$E52+2)=Команды!$AJ$4,TRUE,FALSE),IF(INDEX(Команды!$A$2:$AN$7500,MATCH(V$3,Команды!$A$2:$A$7500,0),$E52+2)=Команды!$AJ$5,TRUE,FALSE),IF(INDEX(Команды!$A$2:$AN$7500,MATCH(V$3,Команды!$A$2:$A$7500,0),$E52+2)=Команды!$AJ$6,TRUE,FALSE),IF(INDEX(Команды!$A$2:$AN$7500,MATCH(V$3,Команды!$A$2:$A$7500,0),$E52+2)=Команды!$AJ$7,TRUE,FALSE),IF(INDEX(Команды!$A$2:$AN$7500,MATCH(V$3,Команды!$A$2:$A$7500,0),$E52+2)=Команды!$AJ$8,TRUE,FALSE),IF(INDEX(Команды!$A$2:$AN$7500,MATCH(V$3,Команды!$A$2:$A$7500,0),$E52+2)=Команды!$AJ$9,TRUE,FALSE),IF(INDEX(Команды!$A$2:$AN$7500,MATCH(V$3,Команды!$A$2:$A$7500,0),$E52+2)=Команды!$AJ$10,TRUE,FALSE),IF(INDEX(Команды!$A$2:$AN$7500,MATCH(V$3,Команды!$A$2:$A$7500,0),$E52+2)=Команды!$AJ$11,TRUE,FALSE),IF(INDEX(Команды!$A$2:$AN$7500,MATCH(V$3,Команды!$A$2:$A$7500,0),$E52+2)=Команды!$AJ$12,TRUE,FALSE),IF(INDEX(Команды!$A$2:$AN$7500,MATCH(V$3,Команды!$A$2:$A$7500,0),$E52+2)=Команды!$AJ$13,TRUE,FALSE),IF(INDEX(Команды!$A$2:$AN$7500,MATCH(V$3,Команды!$A$2:$A$7500,0),$E52+2)=Команды!$AJ$14,TRUE,FALSE),IF(INDEX(Команды!$A$2:$AN$7500,MATCH(V$3,Команды!$A$2:$A$7500,0),$E52+2)=Команды!$AJ$15,TRUE,FALSE),IF(INDEX(Команды!$A$2:$AN$7500,MATCH(V$3,Команды!$A$2:$A$7500,0),$E52+2)=Команды!$AJ$16,TRUE,FALSE),IF(INDEX(Команды!$A$2:$AN$7500,MATCH(V$3,Команды!$A$2:$A$7500,0),$E52+2)=Команды!$AJ$17,TRUE,FALSE),IF(INDEX(Команды!$A$2:$AN$7500,MATCH(V$3,Команды!$A$2:$A$7500,0),$E52+2)=Команды!$AJ$18,TRUE,FALSE),IF(INDEX(Команды!$A$2:$AN$7500,MATCH(V$3,Команды!$A$2:$A$7500,0),$E52+2)=Команды!$AJ$19,TRUE,FALSE)),INDEX(Команды!$AJ$2:$AL$19,MATCH(INDEX(Команды!$A$2:$AN$7500,MATCH(V$3,Команды!$A$2:$A$7500,0),$E52+2),Команды!$AJ$2:$AJ$19,0),3),0)</f>
        <v>0.83333333333333337</v>
      </c>
      <c r="X52" s="342"/>
      <c r="Y52" s="174">
        <f>IF(OR(IF(INDEX(Команды!$A$2:$AN$7500,MATCH(Y$3,Команды!$A$2:$A$7500,0),$E52+2)=Команды!$AJ$2,TRUE,FALSE),IF(INDEX(Команды!$A$2:$AN$7500,MATCH(Y$3,Команды!$A$2:$A$7500,0),$E52+2)=Команды!$AJ$3,TRUE,FALSE),IF(INDEX(Команды!$A$2:$AN$7500,MATCH(Y$3,Команды!$A$2:$A$7500,0),$E52+2)=Команды!$AJ$4,TRUE,FALSE),IF(INDEX(Команды!$A$2:$AN$7500,MATCH(Y$3,Команды!$A$2:$A$7500,0),$E52+2)=Команды!$AJ$5,TRUE,FALSE),IF(INDEX(Команды!$A$2:$AN$7500,MATCH(Y$3,Команды!$A$2:$A$7500,0),$E52+2)=Команды!$AJ$6,TRUE,FALSE),IF(INDEX(Команды!$A$2:$AN$7500,MATCH(Y$3,Команды!$A$2:$A$7500,0),$E52+2)=Команды!$AJ$7,TRUE,FALSE),IF(INDEX(Команды!$A$2:$AN$7500,MATCH(Y$3,Команды!$A$2:$A$7500,0),$E52+2)=Команды!$AJ$8,TRUE,FALSE),IF(INDEX(Команды!$A$2:$AN$7500,MATCH(Y$3,Команды!$A$2:$A$7500,0),$E52+2)=Команды!$AJ$9,TRUE,FALSE),IF(INDEX(Команды!$A$2:$AN$7500,MATCH(Y$3,Команды!$A$2:$A$7500,0),$E52+2)=Команды!$AJ$10,TRUE,FALSE),IF(INDEX(Команды!$A$2:$AN$7500,MATCH(Y$3,Команды!$A$2:$A$7500,0),$E52+2)=Команды!$AJ$11,TRUE,FALSE),IF(INDEX(Команды!$A$2:$AN$7500,MATCH(Y$3,Команды!$A$2:$A$7500,0),$E52+2)=Команды!$AJ$12,TRUE,FALSE),IF(INDEX(Команды!$A$2:$AN$7500,MATCH(Y$3,Команды!$A$2:$A$7500,0),$E52+2)=Команды!$AJ$13,TRUE,FALSE),IF(INDEX(Команды!$A$2:$AN$7500,MATCH(Y$3,Команды!$A$2:$A$7500,0),$E52+2)=Команды!$AJ$14,TRUE,FALSE),IF(INDEX(Команды!$A$2:$AN$7500,MATCH(Y$3,Команды!$A$2:$A$7500,0),$E52+2)=Команды!$AJ$15,TRUE,FALSE),IF(INDEX(Команды!$A$2:$AN$7500,MATCH(Y$3,Команды!$A$2:$A$7500,0),$E52+2)=Команды!$AJ$16,TRUE,FALSE),,IF(INDEX(Команды!$A$2:$AN$7500,MATCH(Y$3,Команды!$A$2:$A$7500,0),$E52+2)=Команды!$AJ$17,TRUE,FALSE),,IF(INDEX(Команды!$A$2:$AN$7500,MATCH(Y$3,Команды!$A$2:$A$7500,0),$E52+2)=Команды!$AJ$18,TRUE,FALSE),,IF(INDEX(Команды!$A$2:$AN$7500,MATCH(Y$3,Команды!$A$2:$A$7500,0),$E52+2)=Команды!$AJ$19,TRUE,FALSE)),INDEX(Команды!$AJ$2:$AK$19,MATCH(INDEX(Команды!$A$2:$AN$7500,MATCH(Y$3,Команды!$A$2:$A$7500,0),$E52+2),Команды!$AJ$2:$AJ$19,0),2),0)</f>
        <v>0.625</v>
      </c>
      <c r="Z52" s="175">
        <f>IF(OR(IF(INDEX(Команды!$A$2:$AN$7500,MATCH(Y$3,Команды!$A$2:$A$7500,0),$E52+2)=Команды!$AJ$2,TRUE,FALSE),IF(INDEX(Команды!$A$2:$AN$7500,MATCH(Y$3,Команды!$A$2:$A$7500,0),$E52+2)=Команды!$AJ$3,TRUE,FALSE),IF(INDEX(Команды!$A$2:$AN$7500,MATCH(Y$3,Команды!$A$2:$A$7500,0),$E52+2)=Команды!$AJ$4,TRUE,FALSE),IF(INDEX(Команды!$A$2:$AN$7500,MATCH(Y$3,Команды!$A$2:$A$7500,0),$E52+2)=Команды!$AJ$5,TRUE,FALSE),IF(INDEX(Команды!$A$2:$AN$7500,MATCH(Y$3,Команды!$A$2:$A$7500,0),$E52+2)=Команды!$AJ$6,TRUE,FALSE),IF(INDEX(Команды!$A$2:$AN$7500,MATCH(Y$3,Команды!$A$2:$A$7500,0),$E52+2)=Команды!$AJ$7,TRUE,FALSE),IF(INDEX(Команды!$A$2:$AN$7500,MATCH(Y$3,Команды!$A$2:$A$7500,0),$E52+2)=Команды!$AJ$8,TRUE,FALSE),IF(INDEX(Команды!$A$2:$AN$7500,MATCH(Y$3,Команды!$A$2:$A$7500,0),$E52+2)=Команды!$AJ$9,TRUE,FALSE),IF(INDEX(Команды!$A$2:$AN$7500,MATCH(Y$3,Команды!$A$2:$A$7500,0),$E52+2)=Команды!$AJ$10,TRUE,FALSE),IF(INDEX(Команды!$A$2:$AN$7500,MATCH(Y$3,Команды!$A$2:$A$7500,0),$E52+2)=Команды!$AJ$11,TRUE,FALSE),IF(INDEX(Команды!$A$2:$AN$7500,MATCH(Y$3,Команды!$A$2:$A$7500,0),$E52+2)=Команды!$AJ$12,TRUE,FALSE),IF(INDEX(Команды!$A$2:$AN$7500,MATCH(Y$3,Команды!$A$2:$A$7500,0),$E52+2)=Команды!$AJ$13,TRUE,FALSE),IF(INDEX(Команды!$A$2:$AN$7500,MATCH(Y$3,Команды!$A$2:$A$7500,0),$E52+2)=Команды!$AJ$14,TRUE,FALSE),IF(INDEX(Команды!$A$2:$AN$7500,MATCH(Y$3,Команды!$A$2:$A$7500,0),$E52+2)=Команды!$AJ$15,TRUE,FALSE),IF(INDEX(Команды!$A$2:$AN$7500,MATCH(Y$3,Команды!$A$2:$A$7500,0),$E52+2)=Команды!$AJ$16,TRUE,FALSE),IF(INDEX(Команды!$A$2:$AN$7500,MATCH(Y$3,Команды!$A$2:$A$7500,0),$E52+2)=Команды!$AJ$17,TRUE,FALSE),IF(INDEX(Команды!$A$2:$AN$7500,MATCH(Y$3,Команды!$A$2:$A$7500,0),$E52+2)=Команды!$AJ$18,TRUE,FALSE),IF(INDEX(Команды!$A$2:$AN$7500,MATCH(Y$3,Команды!$A$2:$A$7500,0),$E52+2)=Команды!$AJ$19,TRUE,FALSE)),INDEX(Команды!$AJ$2:$AL$19,MATCH(INDEX(Команды!$A$2:$AN$7500,MATCH(Y$3,Команды!$A$2:$A$7500,0),$E52+2),Команды!$AJ$2:$AJ$19,0),3),0)</f>
        <v>1</v>
      </c>
      <c r="AA52" s="342"/>
      <c r="AB52" s="174" t="str">
        <f>IF(OR(IF(INDEX(Команды!$A$2:$AN$7500,MATCH(AB$3,Команды!$A$2:$A$7500,0),$E52+2)=Команды!$AJ$2,TRUE,FALSE),IF(INDEX(Команды!$A$2:$AN$7500,MATCH(AB$3,Команды!$A$2:$A$7500,0),$E52+2)=Команды!$AJ$3,TRUE,FALSE),IF(INDEX(Команды!$A$2:$AN$7500,MATCH(AB$3,Команды!$A$2:$A$7500,0),$E52+2)=Команды!$AJ$4,TRUE,FALSE),IF(INDEX(Команды!$A$2:$AN$7500,MATCH(AB$3,Команды!$A$2:$A$7500,0),$E52+2)=Команды!$AJ$5,TRUE,FALSE),IF(INDEX(Команды!$A$2:$AN$7500,MATCH(AB$3,Команды!$A$2:$A$7500,0),$E52+2)=Команды!$AJ$6,TRUE,FALSE),IF(INDEX(Команды!$A$2:$AN$7500,MATCH(AB$3,Команды!$A$2:$A$7500,0),$E52+2)=Команды!$AJ$7,TRUE,FALSE),IF(INDEX(Команды!$A$2:$AN$7500,MATCH(AB$3,Команды!$A$2:$A$7500,0),$E52+2)=Команды!$AJ$8,TRUE,FALSE),IF(INDEX(Команды!$A$2:$AN$7500,MATCH(AB$3,Команды!$A$2:$A$7500,0),$E52+2)=Команды!$AJ$9,TRUE,FALSE),IF(INDEX(Команды!$A$2:$AN$7500,MATCH(AB$3,Команды!$A$2:$A$7500,0),$E52+2)=Команды!$AJ$10,TRUE,FALSE),IF(INDEX(Команды!$A$2:$AN$7500,MATCH(AB$3,Команды!$A$2:$A$7500,0),$E52+2)=Команды!$AJ$11,TRUE,FALSE),IF(INDEX(Команды!$A$2:$AN$7500,MATCH(AB$3,Команды!$A$2:$A$7500,0),$E52+2)=Команды!$AJ$12,TRUE,FALSE),IF(INDEX(Команды!$A$2:$AN$7500,MATCH(AB$3,Команды!$A$2:$A$7500,0),$E52+2)=Команды!$AJ$13,TRUE,FALSE),IF(INDEX(Команды!$A$2:$AN$7500,MATCH(AB$3,Команды!$A$2:$A$7500,0),$E52+2)=Команды!$AJ$14,TRUE,FALSE),IF(INDEX(Команды!$A$2:$AN$7500,MATCH(AB$3,Команды!$A$2:$A$7500,0),$E52+2)=Команды!$AJ$15,TRUE,FALSE),IF(INDEX(Команды!$A$2:$AN$7500,MATCH(AB$3,Команды!$A$2:$A$7500,0),$E52+2)=Команды!$AJ$16,TRUE,FALSE),,IF(INDEX(Команды!$A$2:$AN$7500,MATCH(AB$3,Команды!$A$2:$A$7500,0),$E52+2)=Команды!$AJ$17,TRUE,FALSE),,IF(INDEX(Команды!$A$2:$AN$7500,MATCH(AB$3,Команды!$A$2:$A$7500,0),$E52+2)=Команды!$AJ$18,TRUE,FALSE),,IF(INDEX(Команды!$A$2:$AN$7500,MATCH(AB$3,Команды!$A$2:$A$7500,0),$E52+2)=Команды!$AJ$19,TRUE,FALSE)),INDEX(Команды!$AJ$2:$AK$19,MATCH(INDEX(Команды!$A$2:$AN$7500,MATCH(AB$3,Команды!$A$2:$A$7500,0),$E52+2),Команды!$AJ$2:$AJ$19,0),2),0)</f>
        <v>В</v>
      </c>
      <c r="AC52" s="175" t="str">
        <f>IF(OR(IF(INDEX(Команды!$A$2:$AN$7500,MATCH(AB$3,Команды!$A$2:$A$7500,0),$E52+2)=Команды!$AJ$2,TRUE,FALSE),IF(INDEX(Команды!$A$2:$AN$7500,MATCH(AB$3,Команды!$A$2:$A$7500,0),$E52+2)=Команды!$AJ$3,TRUE,FALSE),IF(INDEX(Команды!$A$2:$AN$7500,MATCH(AB$3,Команды!$A$2:$A$7500,0),$E52+2)=Команды!$AJ$4,TRUE,FALSE),IF(INDEX(Команды!$A$2:$AN$7500,MATCH(AB$3,Команды!$A$2:$A$7500,0),$E52+2)=Команды!$AJ$5,TRUE,FALSE),IF(INDEX(Команды!$A$2:$AN$7500,MATCH(AB$3,Команды!$A$2:$A$7500,0),$E52+2)=Команды!$AJ$6,TRUE,FALSE),IF(INDEX(Команды!$A$2:$AN$7500,MATCH(AB$3,Команды!$A$2:$A$7500,0),$E52+2)=Команды!$AJ$7,TRUE,FALSE),IF(INDEX(Команды!$A$2:$AN$7500,MATCH(AB$3,Команды!$A$2:$A$7500,0),$E52+2)=Команды!$AJ$8,TRUE,FALSE),IF(INDEX(Команды!$A$2:$AN$7500,MATCH(AB$3,Команды!$A$2:$A$7500,0),$E52+2)=Команды!$AJ$9,TRUE,FALSE),IF(INDEX(Команды!$A$2:$AN$7500,MATCH(AB$3,Команды!$A$2:$A$7500,0),$E52+2)=Команды!$AJ$10,TRUE,FALSE),IF(INDEX(Команды!$A$2:$AN$7500,MATCH(AB$3,Команды!$A$2:$A$7500,0),$E52+2)=Команды!$AJ$11,TRUE,FALSE),IF(INDEX(Команды!$A$2:$AN$7500,MATCH(AB$3,Команды!$A$2:$A$7500,0),$E52+2)=Команды!$AJ$12,TRUE,FALSE),IF(INDEX(Команды!$A$2:$AN$7500,MATCH(AB$3,Команды!$A$2:$A$7500,0),$E52+2)=Команды!$AJ$13,TRUE,FALSE),IF(INDEX(Команды!$A$2:$AN$7500,MATCH(AB$3,Команды!$A$2:$A$7500,0),$E52+2)=Команды!$AJ$14,TRUE,FALSE),IF(INDEX(Команды!$A$2:$AN$7500,MATCH(AB$3,Команды!$A$2:$A$7500,0),$E52+2)=Команды!$AJ$15,TRUE,FALSE),IF(INDEX(Команды!$A$2:$AN$7500,MATCH(AB$3,Команды!$A$2:$A$7500,0),$E52+2)=Команды!$AJ$16,TRUE,FALSE),IF(INDEX(Команды!$A$2:$AN$7500,MATCH(AB$3,Команды!$A$2:$A$7500,0),$E52+2)=Команды!$AJ$17,TRUE,FALSE),IF(INDEX(Команды!$A$2:$AN$7500,MATCH(AB$3,Команды!$A$2:$A$7500,0),$E52+2)=Команды!$AJ$18,TRUE,FALSE),IF(INDEX(Команды!$A$2:$AN$7500,MATCH(AB$3,Команды!$A$2:$A$7500,0),$E52+2)=Команды!$AJ$19,TRUE,FALSE)),INDEX(Команды!$AJ$2:$AL$19,MATCH(INDEX(Команды!$A$2:$AN$7500,MATCH(AB$3,Команды!$A$2:$A$7500,0),$E52+2),Команды!$AJ$2:$AJ$19,0),3),0)</f>
        <v>В</v>
      </c>
      <c r="AD52" s="342"/>
      <c r="AE52" s="174" t="str">
        <f>IF(OR(IF(INDEX(Команды!$A$2:$AN$7500,MATCH(AE$3,Команды!$A$2:$A$7500,0),$E52+2)=Команды!$AJ$2,TRUE,FALSE),IF(INDEX(Команды!$A$2:$AN$7500,MATCH(AE$3,Команды!$A$2:$A$7500,0),$E52+2)=Команды!$AJ$3,TRUE,FALSE),IF(INDEX(Команды!$A$2:$AN$7500,MATCH(AE$3,Команды!$A$2:$A$7500,0),$E52+2)=Команды!$AJ$4,TRUE,FALSE),IF(INDEX(Команды!$A$2:$AN$7500,MATCH(AE$3,Команды!$A$2:$A$7500,0),$E52+2)=Команды!$AJ$5,TRUE,FALSE),IF(INDEX(Команды!$A$2:$AN$7500,MATCH(AE$3,Команды!$A$2:$A$7500,0),$E52+2)=Команды!$AJ$6,TRUE,FALSE),IF(INDEX(Команды!$A$2:$AN$7500,MATCH(AE$3,Команды!$A$2:$A$7500,0),$E52+2)=Команды!$AJ$7,TRUE,FALSE),IF(INDEX(Команды!$A$2:$AN$7500,MATCH(AE$3,Команды!$A$2:$A$7500,0),$E52+2)=Команды!$AJ$8,TRUE,FALSE),IF(INDEX(Команды!$A$2:$AN$7500,MATCH(AE$3,Команды!$A$2:$A$7500,0),$E52+2)=Команды!$AJ$9,TRUE,FALSE),IF(INDEX(Команды!$A$2:$AN$7500,MATCH(AE$3,Команды!$A$2:$A$7500,0),$E52+2)=Команды!$AJ$10,TRUE,FALSE),IF(INDEX(Команды!$A$2:$AN$7500,MATCH(AE$3,Команды!$A$2:$A$7500,0),$E52+2)=Команды!$AJ$11,TRUE,FALSE),IF(INDEX(Команды!$A$2:$AN$7500,MATCH(AE$3,Команды!$A$2:$A$7500,0),$E52+2)=Команды!$AJ$12,TRUE,FALSE),IF(INDEX(Команды!$A$2:$AN$7500,MATCH(AE$3,Команды!$A$2:$A$7500,0),$E52+2)=Команды!$AJ$13,TRUE,FALSE),IF(INDEX(Команды!$A$2:$AN$7500,MATCH(AE$3,Команды!$A$2:$A$7500,0),$E52+2)=Команды!$AJ$14,TRUE,FALSE),IF(INDEX(Команды!$A$2:$AN$7500,MATCH(AE$3,Команды!$A$2:$A$7500,0),$E52+2)=Команды!$AJ$15,TRUE,FALSE),IF(INDEX(Команды!$A$2:$AN$7500,MATCH(AE$3,Команды!$A$2:$A$7500,0),$E52+2)=Команды!$AJ$16,TRUE,FALSE),,IF(INDEX(Команды!$A$2:$AN$7500,MATCH(AE$3,Команды!$A$2:$A$7500,0),$E52+2)=Команды!$AJ$17,TRUE,FALSE),,IF(INDEX(Команды!$A$2:$AN$7500,MATCH(AE$3,Команды!$A$2:$A$7500,0),$E52+2)=Команды!$AJ$18,TRUE,FALSE),,IF(INDEX(Команды!$A$2:$AN$7500,MATCH(AE$3,Команды!$A$2:$A$7500,0),$E52+2)=Команды!$AJ$19,TRUE,FALSE)),INDEX(Команды!$AJ$2:$AK$19,MATCH(INDEX(Команды!$A$2:$AN$7500,MATCH(AE$3,Команды!$A$2:$A$7500,0),$E52+2),Команды!$AJ$2:$AJ$19,0),2),0)</f>
        <v>В</v>
      </c>
      <c r="AF52" s="175" t="str">
        <f>IF(OR(IF(INDEX(Команды!$A$2:$AN$7500,MATCH(AE$3,Команды!$A$2:$A$7500,0),$E52+2)=Команды!$AJ$2,TRUE,FALSE),IF(INDEX(Команды!$A$2:$AN$7500,MATCH(AE$3,Команды!$A$2:$A$7500,0),$E52+2)=Команды!$AJ$3,TRUE,FALSE),IF(INDEX(Команды!$A$2:$AN$7500,MATCH(AE$3,Команды!$A$2:$A$7500,0),$E52+2)=Команды!$AJ$4,TRUE,FALSE),IF(INDEX(Команды!$A$2:$AN$7500,MATCH(AE$3,Команды!$A$2:$A$7500,0),$E52+2)=Команды!$AJ$5,TRUE,FALSE),IF(INDEX(Команды!$A$2:$AN$7500,MATCH(AE$3,Команды!$A$2:$A$7500,0),$E52+2)=Команды!$AJ$6,TRUE,FALSE),IF(INDEX(Команды!$A$2:$AN$7500,MATCH(AE$3,Команды!$A$2:$A$7500,0),$E52+2)=Команды!$AJ$7,TRUE,FALSE),IF(INDEX(Команды!$A$2:$AN$7500,MATCH(AE$3,Команды!$A$2:$A$7500,0),$E52+2)=Команды!$AJ$8,TRUE,FALSE),IF(INDEX(Команды!$A$2:$AN$7500,MATCH(AE$3,Команды!$A$2:$A$7500,0),$E52+2)=Команды!$AJ$9,TRUE,FALSE),IF(INDEX(Команды!$A$2:$AN$7500,MATCH(AE$3,Команды!$A$2:$A$7500,0),$E52+2)=Команды!$AJ$10,TRUE,FALSE),IF(INDEX(Команды!$A$2:$AN$7500,MATCH(AE$3,Команды!$A$2:$A$7500,0),$E52+2)=Команды!$AJ$11,TRUE,FALSE),IF(INDEX(Команды!$A$2:$AN$7500,MATCH(AE$3,Команды!$A$2:$A$7500,0),$E52+2)=Команды!$AJ$12,TRUE,FALSE),IF(INDEX(Команды!$A$2:$AN$7500,MATCH(AE$3,Команды!$A$2:$A$7500,0),$E52+2)=Команды!$AJ$13,TRUE,FALSE),IF(INDEX(Команды!$A$2:$AN$7500,MATCH(AE$3,Команды!$A$2:$A$7500,0),$E52+2)=Команды!$AJ$14,TRUE,FALSE),IF(INDEX(Команды!$A$2:$AN$7500,MATCH(AE$3,Команды!$A$2:$A$7500,0),$E52+2)=Команды!$AJ$15,TRUE,FALSE),IF(INDEX(Команды!$A$2:$AN$7500,MATCH(AE$3,Команды!$A$2:$A$7500,0),$E52+2)=Команды!$AJ$16,TRUE,FALSE),IF(INDEX(Команды!$A$2:$AN$7500,MATCH(AE$3,Команды!$A$2:$A$7500,0),$E52+2)=Команды!$AJ$17,TRUE,FALSE),IF(INDEX(Команды!$A$2:$AN$7500,MATCH(AE$3,Команды!$A$2:$A$7500,0),$E52+2)=Команды!$AJ$18,TRUE,FALSE),IF(INDEX(Команды!$A$2:$AN$7500,MATCH(AE$3,Команды!$A$2:$A$7500,0),$E52+2)=Команды!$AJ$19,TRUE,FALSE)),INDEX(Команды!$AJ$2:$AL$19,MATCH(INDEX(Команды!$A$2:$AN$7500,MATCH(AE$3,Команды!$A$2:$A$7500,0),$E52+2),Команды!$AJ$2:$AJ$19,0),3),0)</f>
        <v>В</v>
      </c>
      <c r="AG52" s="342"/>
      <c r="AH52" s="174">
        <f>IF(OR(IF(INDEX(Команды!$A$2:$AN$7500,MATCH(AH$3,Команды!$A$2:$A$7500,0),$E52+2)=Команды!$AJ$2,TRUE,FALSE),IF(INDEX(Команды!$A$2:$AN$7500,MATCH(AH$3,Команды!$A$2:$A$7500,0),$E52+2)=Команды!$AJ$3,TRUE,FALSE),IF(INDEX(Команды!$A$2:$AN$7500,MATCH(AH$3,Команды!$A$2:$A$7500,0),$E52+2)=Команды!$AJ$4,TRUE,FALSE),IF(INDEX(Команды!$A$2:$AN$7500,MATCH(AH$3,Команды!$A$2:$A$7500,0),$E52+2)=Команды!$AJ$5,TRUE,FALSE),IF(INDEX(Команды!$A$2:$AN$7500,MATCH(AH$3,Команды!$A$2:$A$7500,0),$E52+2)=Команды!$AJ$6,TRUE,FALSE),IF(INDEX(Команды!$A$2:$AN$7500,MATCH(AH$3,Команды!$A$2:$A$7500,0),$E52+2)=Команды!$AJ$7,TRUE,FALSE),IF(INDEX(Команды!$A$2:$AN$7500,MATCH(AH$3,Команды!$A$2:$A$7500,0),$E52+2)=Команды!$AJ$8,TRUE,FALSE),IF(INDEX(Команды!$A$2:$AN$7500,MATCH(AH$3,Команды!$A$2:$A$7500,0),$E52+2)=Команды!$AJ$9,TRUE,FALSE),IF(INDEX(Команды!$A$2:$AN$7500,MATCH(AH$3,Команды!$A$2:$A$7500,0),$E52+2)=Команды!$AJ$10,TRUE,FALSE),IF(INDEX(Команды!$A$2:$AN$7500,MATCH(AH$3,Команды!$A$2:$A$7500,0),$E52+2)=Команды!$AJ$11,TRUE,FALSE),IF(INDEX(Команды!$A$2:$AN$7500,MATCH(AH$3,Команды!$A$2:$A$7500,0),$E52+2)=Команды!$AJ$12,TRUE,FALSE),IF(INDEX(Команды!$A$2:$AN$7500,MATCH(AH$3,Команды!$A$2:$A$7500,0),$E52+2)=Команды!$AJ$13,TRUE,FALSE),IF(INDEX(Команды!$A$2:$AN$7500,MATCH(AH$3,Команды!$A$2:$A$7500,0),$E52+2)=Команды!$AJ$14,TRUE,FALSE),IF(INDEX(Команды!$A$2:$AN$7500,MATCH(AH$3,Команды!$A$2:$A$7500,0),$E52+2)=Команды!$AJ$15,TRUE,FALSE),IF(INDEX(Команды!$A$2:$AN$7500,MATCH(AH$3,Команды!$A$2:$A$7500,0),$E52+2)=Команды!$AJ$16,TRUE,FALSE),,IF(INDEX(Команды!$A$2:$AN$7500,MATCH(AH$3,Команды!$A$2:$A$7500,0),$E52+2)=Команды!$AJ$17,TRUE,FALSE),,IF(INDEX(Команды!$A$2:$AN$7500,MATCH(AH$3,Команды!$A$2:$A$7500,0),$E52+2)=Команды!$AJ$18,TRUE,FALSE),,IF(INDEX(Команды!$A$2:$AN$7500,MATCH(AH$3,Команды!$A$2:$A$7500,0),$E52+2)=Команды!$AJ$19,TRUE,FALSE)),INDEX(Команды!$AJ$2:$AK$19,MATCH(INDEX(Команды!$A$2:$AN$7500,MATCH(AH$3,Команды!$A$2:$A$7500,0),$E52+2),Команды!$AJ$2:$AJ$19,0),2),0)</f>
        <v>0.33333333333333331</v>
      </c>
      <c r="AI52" s="175">
        <f>IF(OR(IF(INDEX(Команды!$A$2:$AN$7500,MATCH(AH$3,Команды!$A$2:$A$7500,0),$E52+2)=Команды!$AJ$2,TRUE,FALSE),IF(INDEX(Команды!$A$2:$AN$7500,MATCH(AH$3,Команды!$A$2:$A$7500,0),$E52+2)=Команды!$AJ$3,TRUE,FALSE),IF(INDEX(Команды!$A$2:$AN$7500,MATCH(AH$3,Команды!$A$2:$A$7500,0),$E52+2)=Команды!$AJ$4,TRUE,FALSE),IF(INDEX(Команды!$A$2:$AN$7500,MATCH(AH$3,Команды!$A$2:$A$7500,0),$E52+2)=Команды!$AJ$5,TRUE,FALSE),IF(INDEX(Команды!$A$2:$AN$7500,MATCH(AH$3,Команды!$A$2:$A$7500,0),$E52+2)=Команды!$AJ$6,TRUE,FALSE),IF(INDEX(Команды!$A$2:$AN$7500,MATCH(AH$3,Команды!$A$2:$A$7500,0),$E52+2)=Команды!$AJ$7,TRUE,FALSE),IF(INDEX(Команды!$A$2:$AN$7500,MATCH(AH$3,Команды!$A$2:$A$7500,0),$E52+2)=Команды!$AJ$8,TRUE,FALSE),IF(INDEX(Команды!$A$2:$AN$7500,MATCH(AH$3,Команды!$A$2:$A$7500,0),$E52+2)=Команды!$AJ$9,TRUE,FALSE),IF(INDEX(Команды!$A$2:$AN$7500,MATCH(AH$3,Команды!$A$2:$A$7500,0),$E52+2)=Команды!$AJ$10,TRUE,FALSE),IF(INDEX(Команды!$A$2:$AN$7500,MATCH(AH$3,Команды!$A$2:$A$7500,0),$E52+2)=Команды!$AJ$11,TRUE,FALSE),IF(INDEX(Команды!$A$2:$AN$7500,MATCH(AH$3,Команды!$A$2:$A$7500,0),$E52+2)=Команды!$AJ$12,TRUE,FALSE),IF(INDEX(Команды!$A$2:$AN$7500,MATCH(AH$3,Команды!$A$2:$A$7500,0),$E52+2)=Команды!$AJ$13,TRUE,FALSE),IF(INDEX(Команды!$A$2:$AN$7500,MATCH(AH$3,Команды!$A$2:$A$7500,0),$E52+2)=Команды!$AJ$14,TRUE,FALSE),IF(INDEX(Команды!$A$2:$AN$7500,MATCH(AH$3,Команды!$A$2:$A$7500,0),$E52+2)=Команды!$AJ$15,TRUE,FALSE),IF(INDEX(Команды!$A$2:$AN$7500,MATCH(AH$3,Команды!$A$2:$A$7500,0),$E52+2)=Команды!$AJ$16,TRUE,FALSE),IF(INDEX(Команды!$A$2:$AN$7500,MATCH(AH$3,Команды!$A$2:$A$7500,0),$E52+2)=Команды!$AJ$17,TRUE,FALSE),IF(INDEX(Команды!$A$2:$AN$7500,MATCH(AH$3,Команды!$A$2:$A$7500,0),$E52+2)=Команды!$AJ$18,TRUE,FALSE),IF(INDEX(Команды!$A$2:$AN$7500,MATCH(AH$3,Команды!$A$2:$A$7500,0),$E52+2)=Команды!$AJ$19,TRUE,FALSE)),INDEX(Команды!$AJ$2:$AL$19,MATCH(INDEX(Команды!$A$2:$AN$7500,MATCH(AH$3,Команды!$A$2:$A$7500,0),$E52+2),Команды!$AJ$2:$AJ$19,0),3),0)</f>
        <v>0.70833333333333337</v>
      </c>
      <c r="AJ52" s="342"/>
      <c r="AK52" s="174">
        <f>IF(OR(IF(INDEX(Команды!$A$2:$AN$7500,MATCH(AK$3,Команды!$A$2:$A$7500,0),$E52+2)=Команды!$AJ$2,TRUE,FALSE),IF(INDEX(Команды!$A$2:$AN$7500,MATCH(AK$3,Команды!$A$2:$A$7500,0),$E52+2)=Команды!$AJ$3,TRUE,FALSE),IF(INDEX(Команды!$A$2:$AN$7500,MATCH(AK$3,Команды!$A$2:$A$7500,0),$E52+2)=Команды!$AJ$4,TRUE,FALSE),IF(INDEX(Команды!$A$2:$AN$7500,MATCH(AK$3,Команды!$A$2:$A$7500,0),$E52+2)=Команды!$AJ$5,TRUE,FALSE),IF(INDEX(Команды!$A$2:$AN$7500,MATCH(AK$3,Команды!$A$2:$A$7500,0),$E52+2)=Команды!$AJ$6,TRUE,FALSE),IF(INDEX(Команды!$A$2:$AN$7500,MATCH(AK$3,Команды!$A$2:$A$7500,0),$E52+2)=Команды!$AJ$7,TRUE,FALSE),IF(INDEX(Команды!$A$2:$AN$7500,MATCH(AK$3,Команды!$A$2:$A$7500,0),$E52+2)=Команды!$AJ$8,TRUE,FALSE),IF(INDEX(Команды!$A$2:$AN$7500,MATCH(AK$3,Команды!$A$2:$A$7500,0),$E52+2)=Команды!$AJ$9,TRUE,FALSE),IF(INDEX(Команды!$A$2:$AN$7500,MATCH(AK$3,Команды!$A$2:$A$7500,0),$E52+2)=Команды!$AJ$10,TRUE,FALSE),IF(INDEX(Команды!$A$2:$AN$7500,MATCH(AK$3,Команды!$A$2:$A$7500,0),$E52+2)=Команды!$AJ$11,TRUE,FALSE),IF(INDEX(Команды!$A$2:$AN$7500,MATCH(AK$3,Команды!$A$2:$A$7500,0),$E52+2)=Команды!$AJ$12,TRUE,FALSE),IF(INDEX(Команды!$A$2:$AN$7500,MATCH(AK$3,Команды!$A$2:$A$7500,0),$E52+2)=Команды!$AJ$13,TRUE,FALSE),IF(INDEX(Команды!$A$2:$AN$7500,MATCH(AK$3,Команды!$A$2:$A$7500,0),$E52+2)=Команды!$AJ$14,TRUE,FALSE),IF(INDEX(Команды!$A$2:$AN$7500,MATCH(AK$3,Команды!$A$2:$A$7500,0),$E52+2)=Команды!$AJ$15,TRUE,FALSE),IF(INDEX(Команды!$A$2:$AN$7500,MATCH(AK$3,Команды!$A$2:$A$7500,0),$E52+2)=Команды!$AJ$16,TRUE,FALSE),,IF(INDEX(Команды!$A$2:$AN$7500,MATCH(AK$3,Команды!$A$2:$A$7500,0),$E52+2)=Команды!$AJ$17,TRUE,FALSE),,IF(INDEX(Команды!$A$2:$AN$7500,MATCH(AK$3,Команды!$A$2:$A$7500,0),$E52+2)=Команды!$AJ$18,TRUE,FALSE),,IF(INDEX(Команды!$A$2:$AN$7500,MATCH(AK$3,Команды!$A$2:$A$7500,0),$E52+2)=Команды!$AJ$19,TRUE,FALSE)),INDEX(Команды!$AJ$2:$AK$19,MATCH(INDEX(Команды!$A$2:$AN$7500,MATCH(AK$3,Команды!$A$2:$A$7500,0),$E52+2),Команды!$AJ$2:$AJ$19,0),2),0)</f>
        <v>0.45833333333333331</v>
      </c>
      <c r="AL52" s="175">
        <f>IF(OR(IF(INDEX(Команды!$A$2:$AN$7500,MATCH(AK$3,Команды!$A$2:$A$7500,0),$E52+2)=Команды!$AJ$2,TRUE,FALSE),IF(INDEX(Команды!$A$2:$AN$7500,MATCH(AK$3,Команды!$A$2:$A$7500,0),$E52+2)=Команды!$AJ$3,TRUE,FALSE),IF(INDEX(Команды!$A$2:$AN$7500,MATCH(AK$3,Команды!$A$2:$A$7500,0),$E52+2)=Команды!$AJ$4,TRUE,FALSE),IF(INDEX(Команды!$A$2:$AN$7500,MATCH(AK$3,Команды!$A$2:$A$7500,0),$E52+2)=Команды!$AJ$5,TRUE,FALSE),IF(INDEX(Команды!$A$2:$AN$7500,MATCH(AK$3,Команды!$A$2:$A$7500,0),$E52+2)=Команды!$AJ$6,TRUE,FALSE),IF(INDEX(Команды!$A$2:$AN$7500,MATCH(AK$3,Команды!$A$2:$A$7500,0),$E52+2)=Команды!$AJ$7,TRUE,FALSE),IF(INDEX(Команды!$A$2:$AN$7500,MATCH(AK$3,Команды!$A$2:$A$7500,0),$E52+2)=Команды!$AJ$8,TRUE,FALSE),IF(INDEX(Команды!$A$2:$AN$7500,MATCH(AK$3,Команды!$A$2:$A$7500,0),$E52+2)=Команды!$AJ$9,TRUE,FALSE),IF(INDEX(Команды!$A$2:$AN$7500,MATCH(AK$3,Команды!$A$2:$A$7500,0),$E52+2)=Команды!$AJ$10,TRUE,FALSE),IF(INDEX(Команды!$A$2:$AN$7500,MATCH(AK$3,Команды!$A$2:$A$7500,0),$E52+2)=Команды!$AJ$11,TRUE,FALSE),IF(INDEX(Команды!$A$2:$AN$7500,MATCH(AK$3,Команды!$A$2:$A$7500,0),$E52+2)=Команды!$AJ$12,TRUE,FALSE),IF(INDEX(Команды!$A$2:$AN$7500,MATCH(AK$3,Команды!$A$2:$A$7500,0),$E52+2)=Команды!$AJ$13,TRUE,FALSE),IF(INDEX(Команды!$A$2:$AN$7500,MATCH(AK$3,Команды!$A$2:$A$7500,0),$E52+2)=Команды!$AJ$14,TRUE,FALSE),IF(INDEX(Команды!$A$2:$AN$7500,MATCH(AK$3,Команды!$A$2:$A$7500,0),$E52+2)=Команды!$AJ$15,TRUE,FALSE),IF(INDEX(Команды!$A$2:$AN$7500,MATCH(AK$3,Команды!$A$2:$A$7500,0),$E52+2)=Команды!$AJ$16,TRUE,FALSE),IF(INDEX(Команды!$A$2:$AN$7500,MATCH(AK$3,Команды!$A$2:$A$7500,0),$E52+2)=Команды!$AJ$17,TRUE,FALSE),IF(INDEX(Команды!$A$2:$AN$7500,MATCH(AK$3,Команды!$A$2:$A$7500,0),$E52+2)=Команды!$AJ$18,TRUE,FALSE),IF(INDEX(Команды!$A$2:$AN$7500,MATCH(AK$3,Команды!$A$2:$A$7500,0),$E52+2)=Команды!$AJ$19,TRUE,FALSE)),INDEX(Команды!$AJ$2:$AL$19,MATCH(INDEX(Команды!$A$2:$AN$7500,MATCH(AK$3,Команды!$A$2:$A$7500,0),$E52+2),Команды!$AJ$2:$AJ$19,0),3),0)</f>
        <v>0.83333333333333337</v>
      </c>
      <c r="AM52" s="342"/>
      <c r="AN52" s="174">
        <f>IF(OR(IF(INDEX(Команды!$A$2:$AN$7500,MATCH(AN$3,Команды!$A$2:$A$7500,0),$E52+2)=Команды!$AJ$2,TRUE,FALSE),IF(INDEX(Команды!$A$2:$AN$7500,MATCH(AN$3,Команды!$A$2:$A$7500,0),$E52+2)=Команды!$AJ$3,TRUE,FALSE),IF(INDEX(Команды!$A$2:$AN$7500,MATCH(AN$3,Команды!$A$2:$A$7500,0),$E52+2)=Команды!$AJ$4,TRUE,FALSE),IF(INDEX(Команды!$A$2:$AN$7500,MATCH(AN$3,Команды!$A$2:$A$7500,0),$E52+2)=Команды!$AJ$5,TRUE,FALSE),IF(INDEX(Команды!$A$2:$AN$7500,MATCH(AN$3,Команды!$A$2:$A$7500,0),$E52+2)=Команды!$AJ$6,TRUE,FALSE),IF(INDEX(Команды!$A$2:$AN$7500,MATCH(AN$3,Команды!$A$2:$A$7500,0),$E52+2)=Команды!$AJ$7,TRUE,FALSE),IF(INDEX(Команды!$A$2:$AN$7500,MATCH(AN$3,Команды!$A$2:$A$7500,0),$E52+2)=Команды!$AJ$8,TRUE,FALSE),IF(INDEX(Команды!$A$2:$AN$7500,MATCH(AN$3,Команды!$A$2:$A$7500,0),$E52+2)=Команды!$AJ$9,TRUE,FALSE),IF(INDEX(Команды!$A$2:$AN$7500,MATCH(AN$3,Команды!$A$2:$A$7500,0),$E52+2)=Команды!$AJ$10,TRUE,FALSE),IF(INDEX(Команды!$A$2:$AN$7500,MATCH(AN$3,Команды!$A$2:$A$7500,0),$E52+2)=Команды!$AJ$11,TRUE,FALSE),IF(INDEX(Команды!$A$2:$AN$7500,MATCH(AN$3,Команды!$A$2:$A$7500,0),$E52+2)=Команды!$AJ$12,TRUE,FALSE),IF(INDEX(Команды!$A$2:$AN$7500,MATCH(AN$3,Команды!$A$2:$A$7500,0),$E52+2)=Команды!$AJ$13,TRUE,FALSE),IF(INDEX(Команды!$A$2:$AN$7500,MATCH(AN$3,Команды!$A$2:$A$7500,0),$E52+2)=Команды!$AJ$14,TRUE,FALSE),IF(INDEX(Команды!$A$2:$AN$7500,MATCH(AN$3,Команды!$A$2:$A$7500,0),$E52+2)=Команды!$AJ$15,TRUE,FALSE),IF(INDEX(Команды!$A$2:$AN$7500,MATCH(AN$3,Команды!$A$2:$A$7500,0),$E52+2)=Команды!$AJ$16,TRUE,FALSE),,IF(INDEX(Команды!$A$2:$AN$7500,MATCH(AN$3,Команды!$A$2:$A$7500,0),$E52+2)=Команды!$AJ$17,TRUE,FALSE),,IF(INDEX(Команды!$A$2:$AN$7500,MATCH(AN$3,Команды!$A$2:$A$7500,0),$E52+2)=Команды!$AJ$18,TRUE,FALSE),,IF(INDEX(Команды!$A$2:$AN$7500,MATCH(AN$3,Команды!$A$2:$A$7500,0),$E52+2)=Команды!$AJ$19,TRUE,FALSE)),INDEX(Команды!$AJ$2:$AK$19,MATCH(INDEX(Команды!$A$2:$AN$7500,MATCH(AN$3,Команды!$A$2:$A$7500,0),$E52+2),Команды!$AJ$2:$AJ$19,0),2),0)</f>
        <v>0.64583333333333337</v>
      </c>
      <c r="AO52" s="175">
        <f>IF(OR(IF(INDEX(Команды!$A$2:$AN$7500,MATCH(AN$3,Команды!$A$2:$A$7500,0),$E52+2)=Команды!$AJ$2,TRUE,FALSE),IF(INDEX(Команды!$A$2:$AN$7500,MATCH(AN$3,Команды!$A$2:$A$7500,0),$E52+2)=Команды!$AJ$3,TRUE,FALSE),IF(INDEX(Команды!$A$2:$AN$7500,MATCH(AN$3,Команды!$A$2:$A$7500,0),$E52+2)=Команды!$AJ$4,TRUE,FALSE),IF(INDEX(Команды!$A$2:$AN$7500,MATCH(AN$3,Команды!$A$2:$A$7500,0),$E52+2)=Команды!$AJ$5,TRUE,FALSE),IF(INDEX(Команды!$A$2:$AN$7500,MATCH(AN$3,Команды!$A$2:$A$7500,0),$E52+2)=Команды!$AJ$6,TRUE,FALSE),IF(INDEX(Команды!$A$2:$AN$7500,MATCH(AN$3,Команды!$A$2:$A$7500,0),$E52+2)=Команды!$AJ$7,TRUE,FALSE),IF(INDEX(Команды!$A$2:$AN$7500,MATCH(AN$3,Команды!$A$2:$A$7500,0),$E52+2)=Команды!$AJ$8,TRUE,FALSE),IF(INDEX(Команды!$A$2:$AN$7500,MATCH(AN$3,Команды!$A$2:$A$7500,0),$E52+2)=Команды!$AJ$9,TRUE,FALSE),IF(INDEX(Команды!$A$2:$AN$7500,MATCH(AN$3,Команды!$A$2:$A$7500,0),$E52+2)=Команды!$AJ$10,TRUE,FALSE),IF(INDEX(Команды!$A$2:$AN$7500,MATCH(AN$3,Команды!$A$2:$A$7500,0),$E52+2)=Команды!$AJ$11,TRUE,FALSE),IF(INDEX(Команды!$A$2:$AN$7500,MATCH(AN$3,Команды!$A$2:$A$7500,0),$E52+2)=Команды!$AJ$12,TRUE,FALSE),IF(INDEX(Команды!$A$2:$AN$7500,MATCH(AN$3,Команды!$A$2:$A$7500,0),$E52+2)=Команды!$AJ$13,TRUE,FALSE),IF(INDEX(Команды!$A$2:$AN$7500,MATCH(AN$3,Команды!$A$2:$A$7500,0),$E52+2)=Команды!$AJ$14,TRUE,FALSE),IF(INDEX(Команды!$A$2:$AN$7500,MATCH(AN$3,Команды!$A$2:$A$7500,0),$E52+2)=Команды!$AJ$15,TRUE,FALSE),IF(INDEX(Команды!$A$2:$AN$7500,MATCH(AN$3,Команды!$A$2:$A$7500,0),$E52+2)=Команды!$AJ$16,TRUE,FALSE),IF(INDEX(Команды!$A$2:$AN$7500,MATCH(AN$3,Команды!$A$2:$A$7500,0),$E52+2)=Команды!$AJ$17,TRUE,FALSE),IF(INDEX(Команды!$A$2:$AN$7500,MATCH(AN$3,Команды!$A$2:$A$7500,0),$E52+2)=Команды!$AJ$18,TRUE,FALSE),IF(INDEX(Команды!$A$2:$AN$7500,MATCH(AN$3,Команды!$A$2:$A$7500,0),$E52+2)=Команды!$AJ$19,TRUE,FALSE)),INDEX(Команды!$AJ$2:$AL$19,MATCH(INDEX(Команды!$A$2:$AN$7500,MATCH(AN$3,Команды!$A$2:$A$7500,0),$E52+2),Команды!$AJ$2:$AJ$19,0),3),0)</f>
        <v>1.0208333333333333</v>
      </c>
      <c r="AP52" s="342"/>
      <c r="AQ52" s="174">
        <f>IF(OR(IF(INDEX(Команды!$A$2:$AN$7500,MATCH(AQ$3,Команды!$A$2:$A$7500,0),$E52+2)=Команды!$AJ$2,TRUE,FALSE),IF(INDEX(Команды!$A$2:$AN$7500,MATCH(AQ$3,Команды!$A$2:$A$7500,0),$E52+2)=Команды!$AJ$3,TRUE,FALSE),IF(INDEX(Команды!$A$2:$AN$7500,MATCH(AQ$3,Команды!$A$2:$A$7500,0),$E52+2)=Команды!$AJ$4,TRUE,FALSE),IF(INDEX(Команды!$A$2:$AN$7500,MATCH(AQ$3,Команды!$A$2:$A$7500,0),$E52+2)=Команды!$AJ$5,TRUE,FALSE),IF(INDEX(Команды!$A$2:$AN$7500,MATCH(AQ$3,Команды!$A$2:$A$7500,0),$E52+2)=Команды!$AJ$6,TRUE,FALSE),IF(INDEX(Команды!$A$2:$AN$7500,MATCH(AQ$3,Команды!$A$2:$A$7500,0),$E52+2)=Команды!$AJ$7,TRUE,FALSE),IF(INDEX(Команды!$A$2:$AN$7500,MATCH(AQ$3,Команды!$A$2:$A$7500,0),$E52+2)=Команды!$AJ$8,TRUE,FALSE),IF(INDEX(Команды!$A$2:$AN$7500,MATCH(AQ$3,Команды!$A$2:$A$7500,0),$E52+2)=Команды!$AJ$9,TRUE,FALSE),IF(INDEX(Команды!$A$2:$AN$7500,MATCH(AQ$3,Команды!$A$2:$A$7500,0),$E52+2)=Команды!$AJ$10,TRUE,FALSE),IF(INDEX(Команды!$A$2:$AN$7500,MATCH(AQ$3,Команды!$A$2:$A$7500,0),$E52+2)=Команды!$AJ$11,TRUE,FALSE),IF(INDEX(Команды!$A$2:$AN$7500,MATCH(AQ$3,Команды!$A$2:$A$7500,0),$E52+2)=Команды!$AJ$12,TRUE,FALSE),IF(INDEX(Команды!$A$2:$AN$7500,MATCH(AQ$3,Команды!$A$2:$A$7500,0),$E52+2)=Команды!$AJ$13,TRUE,FALSE),IF(INDEX(Команды!$A$2:$AN$7500,MATCH(AQ$3,Команды!$A$2:$A$7500,0),$E52+2)=Команды!$AJ$14,TRUE,FALSE),IF(INDEX(Команды!$A$2:$AN$7500,MATCH(AQ$3,Команды!$A$2:$A$7500,0),$E52+2)=Команды!$AJ$15,TRUE,FALSE),IF(INDEX(Команды!$A$2:$AN$7500,MATCH(AQ$3,Команды!$A$2:$A$7500,0),$E52+2)=Команды!$AJ$16,TRUE,FALSE),,IF(INDEX(Команды!$A$2:$AN$7500,MATCH(AQ$3,Команды!$A$2:$A$7500,0),$E52+2)=Команды!$AJ$17,TRUE,FALSE),,IF(INDEX(Команды!$A$2:$AN$7500,MATCH(AQ$3,Команды!$A$2:$A$7500,0),$E52+2)=Команды!$AJ$18,TRUE,FALSE),,IF(INDEX(Команды!$A$2:$AN$7500,MATCH(AQ$3,Команды!$A$2:$A$7500,0),$E52+2)=Команды!$AJ$19,TRUE,FALSE)),INDEX(Команды!$AJ$2:$AK$19,MATCH(INDEX(Команды!$A$2:$AN$7500,MATCH(AQ$3,Команды!$A$2:$A$7500,0),$E52+2),Команды!$AJ$2:$AJ$19,0),2),0)</f>
        <v>0.64583333333333337</v>
      </c>
      <c r="AR52" s="175">
        <f>IF(OR(IF(INDEX(Команды!$A$2:$AN$7500,MATCH(AQ$3,Команды!$A$2:$A$7500,0),$E52+2)=Команды!$AJ$2,TRUE,FALSE),IF(INDEX(Команды!$A$2:$AN$7500,MATCH(AQ$3,Команды!$A$2:$A$7500,0),$E52+2)=Команды!$AJ$3,TRUE,FALSE),IF(INDEX(Команды!$A$2:$AN$7500,MATCH(AQ$3,Команды!$A$2:$A$7500,0),$E52+2)=Команды!$AJ$4,TRUE,FALSE),IF(INDEX(Команды!$A$2:$AN$7500,MATCH(AQ$3,Команды!$A$2:$A$7500,0),$E52+2)=Команды!$AJ$5,TRUE,FALSE),IF(INDEX(Команды!$A$2:$AN$7500,MATCH(AQ$3,Команды!$A$2:$A$7500,0),$E52+2)=Команды!$AJ$6,TRUE,FALSE),IF(INDEX(Команды!$A$2:$AN$7500,MATCH(AQ$3,Команды!$A$2:$A$7500,0),$E52+2)=Команды!$AJ$7,TRUE,FALSE),IF(INDEX(Команды!$A$2:$AN$7500,MATCH(AQ$3,Команды!$A$2:$A$7500,0),$E52+2)=Команды!$AJ$8,TRUE,FALSE),IF(INDEX(Команды!$A$2:$AN$7500,MATCH(AQ$3,Команды!$A$2:$A$7500,0),$E52+2)=Команды!$AJ$9,TRUE,FALSE),IF(INDEX(Команды!$A$2:$AN$7500,MATCH(AQ$3,Команды!$A$2:$A$7500,0),$E52+2)=Команды!$AJ$10,TRUE,FALSE),IF(INDEX(Команды!$A$2:$AN$7500,MATCH(AQ$3,Команды!$A$2:$A$7500,0),$E52+2)=Команды!$AJ$11,TRUE,FALSE),IF(INDEX(Команды!$A$2:$AN$7500,MATCH(AQ$3,Команды!$A$2:$A$7500,0),$E52+2)=Команды!$AJ$12,TRUE,FALSE),IF(INDEX(Команды!$A$2:$AN$7500,MATCH(AQ$3,Команды!$A$2:$A$7500,0),$E52+2)=Команды!$AJ$13,TRUE,FALSE),IF(INDEX(Команды!$A$2:$AN$7500,MATCH(AQ$3,Команды!$A$2:$A$7500,0),$E52+2)=Команды!$AJ$14,TRUE,FALSE),IF(INDEX(Команды!$A$2:$AN$7500,MATCH(AQ$3,Команды!$A$2:$A$7500,0),$E52+2)=Команды!$AJ$15,TRUE,FALSE),IF(INDEX(Команды!$A$2:$AN$7500,MATCH(AQ$3,Команды!$A$2:$A$7500,0),$E52+2)=Команды!$AJ$16,TRUE,FALSE),IF(INDEX(Команды!$A$2:$AN$7500,MATCH(AQ$3,Команды!$A$2:$A$7500,0),$E52+2)=Команды!$AJ$17,TRUE,FALSE),IF(INDEX(Команды!$A$2:$AN$7500,MATCH(AQ$3,Команды!$A$2:$A$7500,0),$E52+2)=Команды!$AJ$18,TRUE,FALSE),IF(INDEX(Команды!$A$2:$AN$7500,MATCH(AQ$3,Команды!$A$2:$A$7500,0),$E52+2)=Команды!$AJ$19,TRUE,FALSE)),INDEX(Команды!$AJ$2:$AL$19,MATCH(INDEX(Команды!$A$2:$AN$7500,MATCH(AQ$3,Команды!$A$2:$A$7500,0),$E52+2),Команды!$AJ$2:$AJ$19,0),3),0)</f>
        <v>1.0208333333333333</v>
      </c>
      <c r="AS52" s="342"/>
      <c r="AT52" s="174" t="str">
        <f>IF(OR(IF(INDEX(Команды!$A$2:$AN$7500,MATCH(AT$3,Команды!$A$2:$A$7500,0),$E52+2)=Команды!$AJ$2,TRUE,FALSE),IF(INDEX(Команды!$A$2:$AN$7500,MATCH(AT$3,Команды!$A$2:$A$7500,0),$E52+2)=Команды!$AJ$3,TRUE,FALSE),IF(INDEX(Команды!$A$2:$AN$7500,MATCH(AT$3,Команды!$A$2:$A$7500,0),$E52+2)=Команды!$AJ$4,TRUE,FALSE),IF(INDEX(Команды!$A$2:$AN$7500,MATCH(AT$3,Команды!$A$2:$A$7500,0),$E52+2)=Команды!$AJ$5,TRUE,FALSE),IF(INDEX(Команды!$A$2:$AN$7500,MATCH(AT$3,Команды!$A$2:$A$7500,0),$E52+2)=Команды!$AJ$6,TRUE,FALSE),IF(INDEX(Команды!$A$2:$AN$7500,MATCH(AT$3,Команды!$A$2:$A$7500,0),$E52+2)=Команды!$AJ$7,TRUE,FALSE),IF(INDEX(Команды!$A$2:$AN$7500,MATCH(AT$3,Команды!$A$2:$A$7500,0),$E52+2)=Команды!$AJ$8,TRUE,FALSE),IF(INDEX(Команды!$A$2:$AN$7500,MATCH(AT$3,Команды!$A$2:$A$7500,0),$E52+2)=Команды!$AJ$9,TRUE,FALSE),IF(INDEX(Команды!$A$2:$AN$7500,MATCH(AT$3,Команды!$A$2:$A$7500,0),$E52+2)=Команды!$AJ$10,TRUE,FALSE),IF(INDEX(Команды!$A$2:$AN$7500,MATCH(AT$3,Команды!$A$2:$A$7500,0),$E52+2)=Команды!$AJ$11,TRUE,FALSE),IF(INDEX(Команды!$A$2:$AN$7500,MATCH(AT$3,Команды!$A$2:$A$7500,0),$E52+2)=Команды!$AJ$12,TRUE,FALSE),IF(INDEX(Команды!$A$2:$AN$7500,MATCH(AT$3,Команды!$A$2:$A$7500,0),$E52+2)=Команды!$AJ$13,TRUE,FALSE),IF(INDEX(Команды!$A$2:$AN$7500,MATCH(AT$3,Команды!$A$2:$A$7500,0),$E52+2)=Команды!$AJ$14,TRUE,FALSE),IF(INDEX(Команды!$A$2:$AN$7500,MATCH(AT$3,Команды!$A$2:$A$7500,0),$E52+2)=Команды!$AJ$15,TRUE,FALSE),IF(INDEX(Команды!$A$2:$AN$7500,MATCH(AT$3,Команды!$A$2:$A$7500,0),$E52+2)=Команды!$AJ$16,TRUE,FALSE),,IF(INDEX(Команды!$A$2:$AN$7500,MATCH(AT$3,Команды!$A$2:$A$7500,0),$E52+2)=Команды!$AJ$17,TRUE,FALSE),,IF(INDEX(Команды!$A$2:$AN$7500,MATCH(AT$3,Команды!$A$2:$A$7500,0),$E52+2)=Команды!$AJ$18,TRUE,FALSE),,IF(INDEX(Команды!$A$2:$AN$7500,MATCH(AT$3,Команды!$A$2:$A$7500,0),$E52+2)=Команды!$AJ$19,TRUE,FALSE)),INDEX(Команды!$AJ$2:$AK$19,MATCH(INDEX(Команды!$A$2:$AN$7500,MATCH(AT$3,Команды!$A$2:$A$7500,0),$E52+2),Команды!$AJ$2:$AJ$19,0),2),0)</f>
        <v>В</v>
      </c>
      <c r="AU52" s="175" t="str">
        <f>IF(OR(IF(INDEX(Команды!$A$2:$AN$7500,MATCH(AT$3,Команды!$A$2:$A$7500,0),$E52+2)=Команды!$AJ$2,TRUE,FALSE),IF(INDEX(Команды!$A$2:$AN$7500,MATCH(AT$3,Команды!$A$2:$A$7500,0),$E52+2)=Команды!$AJ$3,TRUE,FALSE),IF(INDEX(Команды!$A$2:$AN$7500,MATCH(AT$3,Команды!$A$2:$A$7500,0),$E52+2)=Команды!$AJ$4,TRUE,FALSE),IF(INDEX(Команды!$A$2:$AN$7500,MATCH(AT$3,Команды!$A$2:$A$7500,0),$E52+2)=Команды!$AJ$5,TRUE,FALSE),IF(INDEX(Команды!$A$2:$AN$7500,MATCH(AT$3,Команды!$A$2:$A$7500,0),$E52+2)=Команды!$AJ$6,TRUE,FALSE),IF(INDEX(Команды!$A$2:$AN$7500,MATCH(AT$3,Команды!$A$2:$A$7500,0),$E52+2)=Команды!$AJ$7,TRUE,FALSE),IF(INDEX(Команды!$A$2:$AN$7500,MATCH(AT$3,Команды!$A$2:$A$7500,0),$E52+2)=Команды!$AJ$8,TRUE,FALSE),IF(INDEX(Команды!$A$2:$AN$7500,MATCH(AT$3,Команды!$A$2:$A$7500,0),$E52+2)=Команды!$AJ$9,TRUE,FALSE),IF(INDEX(Команды!$A$2:$AN$7500,MATCH(AT$3,Команды!$A$2:$A$7500,0),$E52+2)=Команды!$AJ$10,TRUE,FALSE),IF(INDEX(Команды!$A$2:$AN$7500,MATCH(AT$3,Команды!$A$2:$A$7500,0),$E52+2)=Команды!$AJ$11,TRUE,FALSE),IF(INDEX(Команды!$A$2:$AN$7500,MATCH(AT$3,Команды!$A$2:$A$7500,0),$E52+2)=Команды!$AJ$12,TRUE,FALSE),IF(INDEX(Команды!$A$2:$AN$7500,MATCH(AT$3,Команды!$A$2:$A$7500,0),$E52+2)=Команды!$AJ$13,TRUE,FALSE),IF(INDEX(Команды!$A$2:$AN$7500,MATCH(AT$3,Команды!$A$2:$A$7500,0),$E52+2)=Команды!$AJ$14,TRUE,FALSE),IF(INDEX(Команды!$A$2:$AN$7500,MATCH(AT$3,Команды!$A$2:$A$7500,0),$E52+2)=Команды!$AJ$15,TRUE,FALSE),IF(INDEX(Команды!$A$2:$AN$7500,MATCH(AT$3,Команды!$A$2:$A$7500,0),$E52+2)=Команды!$AJ$16,TRUE,FALSE),IF(INDEX(Команды!$A$2:$AN$7500,MATCH(AT$3,Команды!$A$2:$A$7500,0),$E52+2)=Команды!$AJ$17,TRUE,FALSE),IF(INDEX(Команды!$A$2:$AN$7500,MATCH(AT$3,Команды!$A$2:$A$7500,0),$E52+2)=Команды!$AJ$18,TRUE,FALSE),IF(INDEX(Команды!$A$2:$AN$7500,MATCH(AT$3,Команды!$A$2:$A$7500,0),$E52+2)=Команды!$AJ$19,TRUE,FALSE)),INDEX(Команды!$AJ$2:$AL$19,MATCH(INDEX(Команды!$A$2:$AN$7500,MATCH(AT$3,Команды!$A$2:$A$7500,0),$E52+2),Команды!$AJ$2:$AJ$19,0),3),0)</f>
        <v>В</v>
      </c>
      <c r="AV52" s="342"/>
      <c r="AW52" s="174" t="str">
        <f>IF(OR(IF(INDEX(Команды!$A$2:$AN$7500,MATCH(AW$3,Команды!$A$2:$A$7500,0),$E52+2)=Команды!$AJ$2,TRUE,FALSE),IF(INDEX(Команды!$A$2:$AN$7500,MATCH(AW$3,Команды!$A$2:$A$7500,0),$E52+2)=Команды!$AJ$3,TRUE,FALSE),IF(INDEX(Команды!$A$2:$AN$7500,MATCH(AW$3,Команды!$A$2:$A$7500,0),$E52+2)=Команды!$AJ$4,TRUE,FALSE),IF(INDEX(Команды!$A$2:$AN$7500,MATCH(AW$3,Команды!$A$2:$A$7500,0),$E52+2)=Команды!$AJ$5,TRUE,FALSE),IF(INDEX(Команды!$A$2:$AN$7500,MATCH(AW$3,Команды!$A$2:$A$7500,0),$E52+2)=Команды!$AJ$6,TRUE,FALSE),IF(INDEX(Команды!$A$2:$AN$7500,MATCH(AW$3,Команды!$A$2:$A$7500,0),$E52+2)=Команды!$AJ$7,TRUE,FALSE),IF(INDEX(Команды!$A$2:$AN$7500,MATCH(AW$3,Команды!$A$2:$A$7500,0),$E52+2)=Команды!$AJ$8,TRUE,FALSE),IF(INDEX(Команды!$A$2:$AN$7500,MATCH(AW$3,Команды!$A$2:$A$7500,0),$E52+2)=Команды!$AJ$9,TRUE,FALSE),IF(INDEX(Команды!$A$2:$AN$7500,MATCH(AW$3,Команды!$A$2:$A$7500,0),$E52+2)=Команды!$AJ$10,TRUE,FALSE),IF(INDEX(Команды!$A$2:$AN$7500,MATCH(AW$3,Команды!$A$2:$A$7500,0),$E52+2)=Команды!$AJ$11,TRUE,FALSE),IF(INDEX(Команды!$A$2:$AN$7500,MATCH(AW$3,Команды!$A$2:$A$7500,0),$E52+2)=Команды!$AJ$12,TRUE,FALSE),IF(INDEX(Команды!$A$2:$AN$7500,MATCH(AW$3,Команды!$A$2:$A$7500,0),$E52+2)=Команды!$AJ$13,TRUE,FALSE),IF(INDEX(Команды!$A$2:$AN$7500,MATCH(AW$3,Команды!$A$2:$A$7500,0),$E52+2)=Команды!$AJ$14,TRUE,FALSE),IF(INDEX(Команды!$A$2:$AN$7500,MATCH(AW$3,Команды!$A$2:$A$7500,0),$E52+2)=Команды!$AJ$15,TRUE,FALSE),IF(INDEX(Команды!$A$2:$AN$7500,MATCH(AW$3,Команды!$A$2:$A$7500,0),$E52+2)=Команды!$AJ$16,TRUE,FALSE),,IF(INDEX(Команды!$A$2:$AN$7500,MATCH(AW$3,Команды!$A$2:$A$7500,0),$E52+2)=Команды!$AJ$17,TRUE,FALSE),,IF(INDEX(Команды!$A$2:$AN$7500,MATCH(AW$3,Команды!$A$2:$A$7500,0),$E52+2)=Команды!$AJ$18,TRUE,FALSE),,IF(INDEX(Команды!$A$2:$AN$7500,MATCH(AW$3,Команды!$A$2:$A$7500,0),$E52+2)=Команды!$AJ$19,TRUE,FALSE)),INDEX(Команды!$AJ$2:$AK$19,MATCH(INDEX(Команды!$A$2:$AN$7500,MATCH(AW$3,Команды!$A$2:$A$7500,0),$E52+2),Команды!$AJ$2:$AJ$19,0),2),0)</f>
        <v>В</v>
      </c>
      <c r="AX52" s="175" t="str">
        <f>IF(OR(IF(INDEX(Команды!$A$2:$AN$7500,MATCH(AW$3,Команды!$A$2:$A$7500,0),$E52+2)=Команды!$AJ$2,TRUE,FALSE),IF(INDEX(Команды!$A$2:$AN$7500,MATCH(AW$3,Команды!$A$2:$A$7500,0),$E52+2)=Команды!$AJ$3,TRUE,FALSE),IF(INDEX(Команды!$A$2:$AN$7500,MATCH(AW$3,Команды!$A$2:$A$7500,0),$E52+2)=Команды!$AJ$4,TRUE,FALSE),IF(INDEX(Команды!$A$2:$AN$7500,MATCH(AW$3,Команды!$A$2:$A$7500,0),$E52+2)=Команды!$AJ$5,TRUE,FALSE),IF(INDEX(Команды!$A$2:$AN$7500,MATCH(AW$3,Команды!$A$2:$A$7500,0),$E52+2)=Команды!$AJ$6,TRUE,FALSE),IF(INDEX(Команды!$A$2:$AN$7500,MATCH(AW$3,Команды!$A$2:$A$7500,0),$E52+2)=Команды!$AJ$7,TRUE,FALSE),IF(INDEX(Команды!$A$2:$AN$7500,MATCH(AW$3,Команды!$A$2:$A$7500,0),$E52+2)=Команды!$AJ$8,TRUE,FALSE),IF(INDEX(Команды!$A$2:$AN$7500,MATCH(AW$3,Команды!$A$2:$A$7500,0),$E52+2)=Команды!$AJ$9,TRUE,FALSE),IF(INDEX(Команды!$A$2:$AN$7500,MATCH(AW$3,Команды!$A$2:$A$7500,0),$E52+2)=Команды!$AJ$10,TRUE,FALSE),IF(INDEX(Команды!$A$2:$AN$7500,MATCH(AW$3,Команды!$A$2:$A$7500,0),$E52+2)=Команды!$AJ$11,TRUE,FALSE),IF(INDEX(Команды!$A$2:$AN$7500,MATCH(AW$3,Команды!$A$2:$A$7500,0),$E52+2)=Команды!$AJ$12,TRUE,FALSE),IF(INDEX(Команды!$A$2:$AN$7500,MATCH(AW$3,Команды!$A$2:$A$7500,0),$E52+2)=Команды!$AJ$13,TRUE,FALSE),IF(INDEX(Команды!$A$2:$AN$7500,MATCH(AW$3,Команды!$A$2:$A$7500,0),$E52+2)=Команды!$AJ$14,TRUE,FALSE),IF(INDEX(Команды!$A$2:$AN$7500,MATCH(AW$3,Команды!$A$2:$A$7500,0),$E52+2)=Команды!$AJ$15,TRUE,FALSE),IF(INDEX(Команды!$A$2:$AN$7500,MATCH(AW$3,Команды!$A$2:$A$7500,0),$E52+2)=Команды!$AJ$16,TRUE,FALSE),IF(INDEX(Команды!$A$2:$AN$7500,MATCH(AW$3,Команды!$A$2:$A$7500,0),$E52+2)=Команды!$AJ$17,TRUE,FALSE),IF(INDEX(Команды!$A$2:$AN$7500,MATCH(AW$3,Команды!$A$2:$A$7500,0),$E52+2)=Команды!$AJ$18,TRUE,FALSE),IF(INDEX(Команды!$A$2:$AN$7500,MATCH(AW$3,Команды!$A$2:$A$7500,0),$E52+2)=Команды!$AJ$19,TRUE,FALSE)),INDEX(Команды!$AJ$2:$AL$19,MATCH(INDEX(Команды!$A$2:$AN$7500,MATCH(AW$3,Команды!$A$2:$A$7500,0),$E52+2),Команды!$AJ$2:$AJ$19,0),3),0)</f>
        <v>В</v>
      </c>
      <c r="AY52" s="342"/>
      <c r="AZ52" s="174">
        <f>IF(OR(IF(INDEX(Команды!$A$2:$AN$7500,MATCH(AZ$3,Команды!$A$2:$A$7500,0),$E52+2)=Команды!$AJ$2,TRUE,FALSE),IF(INDEX(Команды!$A$2:$AN$7500,MATCH(AZ$3,Команды!$A$2:$A$7500,0),$E52+2)=Команды!$AJ$3,TRUE,FALSE),IF(INDEX(Команды!$A$2:$AN$7500,MATCH(AZ$3,Команды!$A$2:$A$7500,0),$E52+2)=Команды!$AJ$4,TRUE,FALSE),IF(INDEX(Команды!$A$2:$AN$7500,MATCH(AZ$3,Команды!$A$2:$A$7500,0),$E52+2)=Команды!$AJ$5,TRUE,FALSE),IF(INDEX(Команды!$A$2:$AN$7500,MATCH(AZ$3,Команды!$A$2:$A$7500,0),$E52+2)=Команды!$AJ$6,TRUE,FALSE),IF(INDEX(Команды!$A$2:$AN$7500,MATCH(AZ$3,Команды!$A$2:$A$7500,0),$E52+2)=Команды!$AJ$7,TRUE,FALSE),IF(INDEX(Команды!$A$2:$AN$7500,MATCH(AZ$3,Команды!$A$2:$A$7500,0),$E52+2)=Команды!$AJ$8,TRUE,FALSE),IF(INDEX(Команды!$A$2:$AN$7500,MATCH(AZ$3,Команды!$A$2:$A$7500,0),$E52+2)=Команды!$AJ$9,TRUE,FALSE),IF(INDEX(Команды!$A$2:$AN$7500,MATCH(AZ$3,Команды!$A$2:$A$7500,0),$E52+2)=Команды!$AJ$10,TRUE,FALSE),IF(INDEX(Команды!$A$2:$AN$7500,MATCH(AZ$3,Команды!$A$2:$A$7500,0),$E52+2)=Команды!$AJ$11,TRUE,FALSE),IF(INDEX(Команды!$A$2:$AN$7500,MATCH(AZ$3,Команды!$A$2:$A$7500,0),$E52+2)=Команды!$AJ$12,TRUE,FALSE),IF(INDEX(Команды!$A$2:$AN$7500,MATCH(AZ$3,Команды!$A$2:$A$7500,0),$E52+2)=Команды!$AJ$13,TRUE,FALSE),IF(INDEX(Команды!$A$2:$AN$7500,MATCH(AZ$3,Команды!$A$2:$A$7500,0),$E52+2)=Команды!$AJ$14,TRUE,FALSE),IF(INDEX(Команды!$A$2:$AN$7500,MATCH(AZ$3,Команды!$A$2:$A$7500,0),$E52+2)=Команды!$AJ$15,TRUE,FALSE),IF(INDEX(Команды!$A$2:$AN$7500,MATCH(AZ$3,Команды!$A$2:$A$7500,0),$E52+2)=Команды!$AJ$16,TRUE,FALSE),,IF(INDEX(Команды!$A$2:$AN$7500,MATCH(AZ$3,Команды!$A$2:$A$7500,0),$E52+2)=Команды!$AJ$17,TRUE,FALSE),,IF(INDEX(Команды!$A$2:$AN$7500,MATCH(AZ$3,Команды!$A$2:$A$7500,0),$E52+2)=Команды!$AJ$18,TRUE,FALSE),,IF(INDEX(Команды!$A$2:$AN$7500,MATCH(AZ$3,Команды!$A$2:$A$7500,0),$E52+2)=Команды!$AJ$19,TRUE,FALSE)),INDEX(Команды!$AJ$2:$AK$19,MATCH(INDEX(Команды!$A$2:$AN$7500,MATCH(AZ$3,Команды!$A$2:$A$7500,0),$E52+2),Команды!$AJ$2:$AJ$19,0),2),0)</f>
        <v>0.3125</v>
      </c>
      <c r="BA52" s="175">
        <f>IF(OR(IF(INDEX(Команды!$A$2:$AN$7500,MATCH(AZ$3,Команды!$A$2:$A$7500,0),$E52+2)=Команды!$AJ$2,TRUE,FALSE),IF(INDEX(Команды!$A$2:$AN$7500,MATCH(AZ$3,Команды!$A$2:$A$7500,0),$E52+2)=Команды!$AJ$3,TRUE,FALSE),IF(INDEX(Команды!$A$2:$AN$7500,MATCH(AZ$3,Команды!$A$2:$A$7500,0),$E52+2)=Команды!$AJ$4,TRUE,FALSE),IF(INDEX(Команды!$A$2:$AN$7500,MATCH(AZ$3,Команды!$A$2:$A$7500,0),$E52+2)=Команды!$AJ$5,TRUE,FALSE),IF(INDEX(Команды!$A$2:$AN$7500,MATCH(AZ$3,Команды!$A$2:$A$7500,0),$E52+2)=Команды!$AJ$6,TRUE,FALSE),IF(INDEX(Команды!$A$2:$AN$7500,MATCH(AZ$3,Команды!$A$2:$A$7500,0),$E52+2)=Команды!$AJ$7,TRUE,FALSE),IF(INDEX(Команды!$A$2:$AN$7500,MATCH(AZ$3,Команды!$A$2:$A$7500,0),$E52+2)=Команды!$AJ$8,TRUE,FALSE),IF(INDEX(Команды!$A$2:$AN$7500,MATCH(AZ$3,Команды!$A$2:$A$7500,0),$E52+2)=Команды!$AJ$9,TRUE,FALSE),IF(INDEX(Команды!$A$2:$AN$7500,MATCH(AZ$3,Команды!$A$2:$A$7500,0),$E52+2)=Команды!$AJ$10,TRUE,FALSE),IF(INDEX(Команды!$A$2:$AN$7500,MATCH(AZ$3,Команды!$A$2:$A$7500,0),$E52+2)=Команды!$AJ$11,TRUE,FALSE),IF(INDEX(Команды!$A$2:$AN$7500,MATCH(AZ$3,Команды!$A$2:$A$7500,0),$E52+2)=Команды!$AJ$12,TRUE,FALSE),IF(INDEX(Команды!$A$2:$AN$7500,MATCH(AZ$3,Команды!$A$2:$A$7500,0),$E52+2)=Команды!$AJ$13,TRUE,FALSE),IF(INDEX(Команды!$A$2:$AN$7500,MATCH(AZ$3,Команды!$A$2:$A$7500,0),$E52+2)=Команды!$AJ$14,TRUE,FALSE),IF(INDEX(Команды!$A$2:$AN$7500,MATCH(AZ$3,Команды!$A$2:$A$7500,0),$E52+2)=Команды!$AJ$15,TRUE,FALSE),IF(INDEX(Команды!$A$2:$AN$7500,MATCH(AZ$3,Команды!$A$2:$A$7500,0),$E52+2)=Команды!$AJ$16,TRUE,FALSE),IF(INDEX(Команды!$A$2:$AN$7500,MATCH(AZ$3,Команды!$A$2:$A$7500,0),$E52+2)=Команды!$AJ$17,TRUE,FALSE),IF(INDEX(Команды!$A$2:$AN$7500,MATCH(AZ$3,Команды!$A$2:$A$7500,0),$E52+2)=Команды!$AJ$18,TRUE,FALSE),IF(INDEX(Команды!$A$2:$AN$7500,MATCH(AZ$3,Команды!$A$2:$A$7500,0),$E52+2)=Команды!$AJ$19,TRUE,FALSE)),INDEX(Команды!$AJ$2:$AL$19,MATCH(INDEX(Команды!$A$2:$AN$7500,MATCH(AZ$3,Команды!$A$2:$A$7500,0),$E52+2),Команды!$AJ$2:$AJ$19,0),3),0)</f>
        <v>0.6875</v>
      </c>
      <c r="BB52" s="342"/>
      <c r="BC52" s="174">
        <f>IF(OR(IF(INDEX(Команды!$A$2:$AN$7500,MATCH(BC$3,Команды!$A$2:$A$7500,0),$E52+2)=Команды!$AJ$2,TRUE,FALSE),IF(INDEX(Команды!$A$2:$AN$7500,MATCH(BC$3,Команды!$A$2:$A$7500,0),$E52+2)=Команды!$AJ$3,TRUE,FALSE),IF(INDEX(Команды!$A$2:$AN$7500,MATCH(BC$3,Команды!$A$2:$A$7500,0),$E52+2)=Команды!$AJ$4,TRUE,FALSE),IF(INDEX(Команды!$A$2:$AN$7500,MATCH(BC$3,Команды!$A$2:$A$7500,0),$E52+2)=Команды!$AJ$5,TRUE,FALSE),IF(INDEX(Команды!$A$2:$AN$7500,MATCH(BC$3,Команды!$A$2:$A$7500,0),$E52+2)=Команды!$AJ$6,TRUE,FALSE),IF(INDEX(Команды!$A$2:$AN$7500,MATCH(BC$3,Команды!$A$2:$A$7500,0),$E52+2)=Команды!$AJ$7,TRUE,FALSE),IF(INDEX(Команды!$A$2:$AN$7500,MATCH(BC$3,Команды!$A$2:$A$7500,0),$E52+2)=Команды!$AJ$8,TRUE,FALSE),IF(INDEX(Команды!$A$2:$AN$7500,MATCH(BC$3,Команды!$A$2:$A$7500,0),$E52+2)=Команды!$AJ$9,TRUE,FALSE),IF(INDEX(Команды!$A$2:$AN$7500,MATCH(BC$3,Команды!$A$2:$A$7500,0),$E52+2)=Команды!$AJ$10,TRUE,FALSE),IF(INDEX(Команды!$A$2:$AN$7500,MATCH(BC$3,Команды!$A$2:$A$7500,0),$E52+2)=Команды!$AJ$11,TRUE,FALSE),IF(INDEX(Команды!$A$2:$AN$7500,MATCH(BC$3,Команды!$A$2:$A$7500,0),$E52+2)=Команды!$AJ$12,TRUE,FALSE),IF(INDEX(Команды!$A$2:$AN$7500,MATCH(BC$3,Команды!$A$2:$A$7500,0),$E52+2)=Команды!$AJ$13,TRUE,FALSE),IF(INDEX(Команды!$A$2:$AN$7500,MATCH(BC$3,Команды!$A$2:$A$7500,0),$E52+2)=Команды!$AJ$14,TRUE,FALSE),IF(INDEX(Команды!$A$2:$AN$7500,MATCH(BC$3,Команды!$A$2:$A$7500,0),$E52+2)=Команды!$AJ$15,TRUE,FALSE),IF(INDEX(Команды!$A$2:$AN$7500,MATCH(BC$3,Команды!$A$2:$A$7500,0),$E52+2)=Команды!$AJ$16,TRUE,FALSE),,IF(INDEX(Команды!$A$2:$AN$7500,MATCH(BC$3,Команды!$A$2:$A$7500,0),$E52+2)=Команды!$AJ$17,TRUE,FALSE),,IF(INDEX(Команды!$A$2:$AN$7500,MATCH(BC$3,Команды!$A$2:$A$7500,0),$E52+2)=Команды!$AJ$18,TRUE,FALSE),,IF(INDEX(Команды!$A$2:$AN$7500,MATCH(BC$3,Команды!$A$2:$A$7500,0),$E52+2)=Команды!$AJ$19,TRUE,FALSE)),INDEX(Команды!$AJ$2:$AK$19,MATCH(INDEX(Команды!$A$2:$AN$7500,MATCH(BC$3,Команды!$A$2:$A$7500,0),$E52+2),Команды!$AJ$2:$AJ$19,0),2),0)</f>
        <v>0.3125</v>
      </c>
      <c r="BD52" s="175">
        <f>IF(OR(IF(INDEX(Команды!$A$2:$AN$7500,MATCH(BC$3,Команды!$A$2:$A$7500,0),$E52+2)=Команды!$AJ$2,TRUE,FALSE),IF(INDEX(Команды!$A$2:$AN$7500,MATCH(BC$3,Команды!$A$2:$A$7500,0),$E52+2)=Команды!$AJ$3,TRUE,FALSE),IF(INDEX(Команды!$A$2:$AN$7500,MATCH(BC$3,Команды!$A$2:$A$7500,0),$E52+2)=Команды!$AJ$4,TRUE,FALSE),IF(INDEX(Команды!$A$2:$AN$7500,MATCH(BC$3,Команды!$A$2:$A$7500,0),$E52+2)=Команды!$AJ$5,TRUE,FALSE),IF(INDEX(Команды!$A$2:$AN$7500,MATCH(BC$3,Команды!$A$2:$A$7500,0),$E52+2)=Команды!$AJ$6,TRUE,FALSE),IF(INDEX(Команды!$A$2:$AN$7500,MATCH(BC$3,Команды!$A$2:$A$7500,0),$E52+2)=Команды!$AJ$7,TRUE,FALSE),IF(INDEX(Команды!$A$2:$AN$7500,MATCH(BC$3,Команды!$A$2:$A$7500,0),$E52+2)=Команды!$AJ$8,TRUE,FALSE),IF(INDEX(Команды!$A$2:$AN$7500,MATCH(BC$3,Команды!$A$2:$A$7500,0),$E52+2)=Команды!$AJ$9,TRUE,FALSE),IF(INDEX(Команды!$A$2:$AN$7500,MATCH(BC$3,Команды!$A$2:$A$7500,0),$E52+2)=Команды!$AJ$10,TRUE,FALSE),IF(INDEX(Команды!$A$2:$AN$7500,MATCH(BC$3,Команды!$A$2:$A$7500,0),$E52+2)=Команды!$AJ$11,TRUE,FALSE),IF(INDEX(Команды!$A$2:$AN$7500,MATCH(BC$3,Команды!$A$2:$A$7500,0),$E52+2)=Команды!$AJ$12,TRUE,FALSE),IF(INDEX(Команды!$A$2:$AN$7500,MATCH(BC$3,Команды!$A$2:$A$7500,0),$E52+2)=Команды!$AJ$13,TRUE,FALSE),IF(INDEX(Команды!$A$2:$AN$7500,MATCH(BC$3,Команды!$A$2:$A$7500,0),$E52+2)=Команды!$AJ$14,TRUE,FALSE),IF(INDEX(Команды!$A$2:$AN$7500,MATCH(BC$3,Команды!$A$2:$A$7500,0),$E52+2)=Команды!$AJ$15,TRUE,FALSE),IF(INDEX(Команды!$A$2:$AN$7500,MATCH(BC$3,Команды!$A$2:$A$7500,0),$E52+2)=Команды!$AJ$16,TRUE,FALSE),IF(INDEX(Команды!$A$2:$AN$7500,MATCH(BC$3,Команды!$A$2:$A$7500,0),$E52+2)=Команды!$AJ$17,TRUE,FALSE),IF(INDEX(Команды!$A$2:$AN$7500,MATCH(BC$3,Команды!$A$2:$A$7500,0),$E52+2)=Команды!$AJ$18,TRUE,FALSE),IF(INDEX(Команды!$A$2:$AN$7500,MATCH(BC$3,Команды!$A$2:$A$7500,0),$E52+2)=Команды!$AJ$19,TRUE,FALSE)),INDEX(Команды!$AJ$2:$AL$19,MATCH(INDEX(Команды!$A$2:$AN$7500,MATCH(BC$3,Команды!$A$2:$A$7500,0),$E52+2),Команды!$AJ$2:$AJ$19,0),3),0)</f>
        <v>0.6875</v>
      </c>
      <c r="BE52" s="342"/>
      <c r="BF52" s="174">
        <f>IF(OR(IF(INDEX(Команды!$A$2:$AN$7500,MATCH(BF$3,Команды!$A$2:$A$7500,0),$E52+2)=Команды!$AJ$2,TRUE,FALSE),IF(INDEX(Команды!$A$2:$AN$7500,MATCH(BF$3,Команды!$A$2:$A$7500,0),$E52+2)=Команды!$AJ$3,TRUE,FALSE),IF(INDEX(Команды!$A$2:$AN$7500,MATCH(BF$3,Команды!$A$2:$A$7500,0),$E52+2)=Команды!$AJ$4,TRUE,FALSE),IF(INDEX(Команды!$A$2:$AN$7500,MATCH(BF$3,Команды!$A$2:$A$7500,0),$E52+2)=Команды!$AJ$5,TRUE,FALSE),IF(INDEX(Команды!$A$2:$AN$7500,MATCH(BF$3,Команды!$A$2:$A$7500,0),$E52+2)=Команды!$AJ$6,TRUE,FALSE),IF(INDEX(Команды!$A$2:$AN$7500,MATCH(BF$3,Команды!$A$2:$A$7500,0),$E52+2)=Команды!$AJ$7,TRUE,FALSE),IF(INDEX(Команды!$A$2:$AN$7500,MATCH(BF$3,Команды!$A$2:$A$7500,0),$E52+2)=Команды!$AJ$8,TRUE,FALSE),IF(INDEX(Команды!$A$2:$AN$7500,MATCH(BF$3,Команды!$A$2:$A$7500,0),$E52+2)=Команды!$AJ$9,TRUE,FALSE),IF(INDEX(Команды!$A$2:$AN$7500,MATCH(BF$3,Команды!$A$2:$A$7500,0),$E52+2)=Команды!$AJ$10,TRUE,FALSE),IF(INDEX(Команды!$A$2:$AN$7500,MATCH(BF$3,Команды!$A$2:$A$7500,0),$E52+2)=Команды!$AJ$11,TRUE,FALSE),IF(INDEX(Команды!$A$2:$AN$7500,MATCH(BF$3,Команды!$A$2:$A$7500,0),$E52+2)=Команды!$AJ$12,TRUE,FALSE),IF(INDEX(Команды!$A$2:$AN$7500,MATCH(BF$3,Команды!$A$2:$A$7500,0),$E52+2)=Команды!$AJ$13,TRUE,FALSE),IF(INDEX(Команды!$A$2:$AN$7500,MATCH(BF$3,Команды!$A$2:$A$7500,0),$E52+2)=Команды!$AJ$14,TRUE,FALSE),IF(INDEX(Команды!$A$2:$AN$7500,MATCH(BF$3,Команды!$A$2:$A$7500,0),$E52+2)=Команды!$AJ$15,TRUE,FALSE),IF(INDEX(Команды!$A$2:$AN$7500,MATCH(BF$3,Команды!$A$2:$A$7500,0),$E52+2)=Команды!$AJ$16,TRUE,FALSE),,IF(INDEX(Команды!$A$2:$AN$7500,MATCH(BF$3,Команды!$A$2:$A$7500,0),$E52+2)=Команды!$AJ$17,TRUE,FALSE),,IF(INDEX(Команды!$A$2:$AN$7500,MATCH(BF$3,Команды!$A$2:$A$7500,0),$E52+2)=Команды!$AJ$18,TRUE,FALSE),,IF(INDEX(Команды!$A$2:$AN$7500,MATCH(BF$3,Команды!$A$2:$A$7500,0),$E52+2)=Команды!$AJ$19,TRUE,FALSE)),INDEX(Команды!$AJ$2:$AK$19,MATCH(INDEX(Команды!$A$2:$AN$7500,MATCH(BF$3,Команды!$A$2:$A$7500,0),$E52+2),Команды!$AJ$2:$AJ$19,0),2),0)</f>
        <v>0.33333333333333331</v>
      </c>
      <c r="BG52" s="175">
        <f>IF(OR(IF(INDEX(Команды!$A$2:$AN$7500,MATCH(BF$3,Команды!$A$2:$A$7500,0),$E52+2)=Команды!$AJ$2,TRUE,FALSE),IF(INDEX(Команды!$A$2:$AN$7500,MATCH(BF$3,Команды!$A$2:$A$7500,0),$E52+2)=Команды!$AJ$3,TRUE,FALSE),IF(INDEX(Команды!$A$2:$AN$7500,MATCH(BF$3,Команды!$A$2:$A$7500,0),$E52+2)=Команды!$AJ$4,TRUE,FALSE),IF(INDEX(Команды!$A$2:$AN$7500,MATCH(BF$3,Команды!$A$2:$A$7500,0),$E52+2)=Команды!$AJ$5,TRUE,FALSE),IF(INDEX(Команды!$A$2:$AN$7500,MATCH(BF$3,Команды!$A$2:$A$7500,0),$E52+2)=Команды!$AJ$6,TRUE,FALSE),IF(INDEX(Команды!$A$2:$AN$7500,MATCH(BF$3,Команды!$A$2:$A$7500,0),$E52+2)=Команды!$AJ$7,TRUE,FALSE),IF(INDEX(Команды!$A$2:$AN$7500,MATCH(BF$3,Команды!$A$2:$A$7500,0),$E52+2)=Команды!$AJ$8,TRUE,FALSE),IF(INDEX(Команды!$A$2:$AN$7500,MATCH(BF$3,Команды!$A$2:$A$7500,0),$E52+2)=Команды!$AJ$9,TRUE,FALSE),IF(INDEX(Команды!$A$2:$AN$7500,MATCH(BF$3,Команды!$A$2:$A$7500,0),$E52+2)=Команды!$AJ$10,TRUE,FALSE),IF(INDEX(Команды!$A$2:$AN$7500,MATCH(BF$3,Команды!$A$2:$A$7500,0),$E52+2)=Команды!$AJ$11,TRUE,FALSE),IF(INDEX(Команды!$A$2:$AN$7500,MATCH(BF$3,Команды!$A$2:$A$7500,0),$E52+2)=Команды!$AJ$12,TRUE,FALSE),IF(INDEX(Команды!$A$2:$AN$7500,MATCH(BF$3,Команды!$A$2:$A$7500,0),$E52+2)=Команды!$AJ$13,TRUE,FALSE),IF(INDEX(Команды!$A$2:$AN$7500,MATCH(BF$3,Команды!$A$2:$A$7500,0),$E52+2)=Команды!$AJ$14,TRUE,FALSE),IF(INDEX(Команды!$A$2:$AN$7500,MATCH(BF$3,Команды!$A$2:$A$7500,0),$E52+2)=Команды!$AJ$15,TRUE,FALSE),IF(INDEX(Команды!$A$2:$AN$7500,MATCH(BF$3,Команды!$A$2:$A$7500,0),$E52+2)=Команды!$AJ$16,TRUE,FALSE),IF(INDEX(Команды!$A$2:$AN$7500,MATCH(BF$3,Команды!$A$2:$A$7500,0),$E52+2)=Команды!$AJ$17,TRUE,FALSE),IF(INDEX(Команды!$A$2:$AN$7500,MATCH(BF$3,Команды!$A$2:$A$7500,0),$E52+2)=Команды!$AJ$18,TRUE,FALSE),IF(INDEX(Команды!$A$2:$AN$7500,MATCH(BF$3,Команды!$A$2:$A$7500,0),$E52+2)=Команды!$AJ$19,TRUE,FALSE)),INDEX(Команды!$AJ$2:$AL$19,MATCH(INDEX(Команды!$A$2:$AN$7500,MATCH(BF$3,Команды!$A$2:$A$7500,0),$E52+2),Команды!$AJ$2:$AJ$19,0),3),0)</f>
        <v>0.70833333333333337</v>
      </c>
      <c r="BH52" s="342"/>
      <c r="BI52" s="174">
        <f>IF(OR(IF(INDEX(Команды!$A$2:$AN$7500,MATCH(BI$3,Команды!$A$2:$A$7500,0),$E52+2)=Команды!$AJ$2,TRUE,FALSE),IF(INDEX(Команды!$A$2:$AN$7500,MATCH(BI$3,Команды!$A$2:$A$7500,0),$E52+2)=Команды!$AJ$3,TRUE,FALSE),IF(INDEX(Команды!$A$2:$AN$7500,MATCH(BI$3,Команды!$A$2:$A$7500,0),$E52+2)=Команды!$AJ$4,TRUE,FALSE),IF(INDEX(Команды!$A$2:$AN$7500,MATCH(BI$3,Команды!$A$2:$A$7500,0),$E52+2)=Команды!$AJ$5,TRUE,FALSE),IF(INDEX(Команды!$A$2:$AN$7500,MATCH(BI$3,Команды!$A$2:$A$7500,0),$E52+2)=Команды!$AJ$6,TRUE,FALSE),IF(INDEX(Команды!$A$2:$AN$7500,MATCH(BI$3,Команды!$A$2:$A$7500,0),$E52+2)=Команды!$AJ$7,TRUE,FALSE),IF(INDEX(Команды!$A$2:$AN$7500,MATCH(BI$3,Команды!$A$2:$A$7500,0),$E52+2)=Команды!$AJ$8,TRUE,FALSE),IF(INDEX(Команды!$A$2:$AN$7500,MATCH(BI$3,Команды!$A$2:$A$7500,0),$E52+2)=Команды!$AJ$9,TRUE,FALSE),IF(INDEX(Команды!$A$2:$AN$7500,MATCH(BI$3,Команды!$A$2:$A$7500,0),$E52+2)=Команды!$AJ$10,TRUE,FALSE),IF(INDEX(Команды!$A$2:$AN$7500,MATCH(BI$3,Команды!$A$2:$A$7500,0),$E52+2)=Команды!$AJ$11,TRUE,FALSE),IF(INDEX(Команды!$A$2:$AN$7500,MATCH(BI$3,Команды!$A$2:$A$7500,0),$E52+2)=Команды!$AJ$12,TRUE,FALSE),IF(INDEX(Команды!$A$2:$AN$7500,MATCH(BI$3,Команды!$A$2:$A$7500,0),$E52+2)=Команды!$AJ$13,TRUE,FALSE),IF(INDEX(Команды!$A$2:$AN$7500,MATCH(BI$3,Команды!$A$2:$A$7500,0),$E52+2)=Команды!$AJ$14,TRUE,FALSE),IF(INDEX(Команды!$A$2:$AN$7500,MATCH(BI$3,Команды!$A$2:$A$7500,0),$E52+2)=Команды!$AJ$15,TRUE,FALSE),IF(INDEX(Команды!$A$2:$AN$7500,MATCH(BI$3,Команды!$A$2:$A$7500,0),$E52+2)=Команды!$AJ$16,TRUE,FALSE),,IF(INDEX(Команды!$A$2:$AN$7500,MATCH(BI$3,Команды!$A$2:$A$7500,0),$E52+2)=Команды!$AJ$17,TRUE,FALSE),,IF(INDEX(Команды!$A$2:$AN$7500,MATCH(BI$3,Команды!$A$2:$A$7500,0),$E52+2)=Команды!$AJ$18,TRUE,FALSE),,IF(INDEX(Команды!$A$2:$AN$7500,MATCH(BI$3,Команды!$A$2:$A$7500,0),$E52+2)=Команды!$AJ$19,TRUE,FALSE)),INDEX(Команды!$AJ$2:$AK$19,MATCH(INDEX(Команды!$A$2:$AN$7500,MATCH(BI$3,Команды!$A$2:$A$7500,0),$E52+2),Команды!$AJ$2:$AJ$19,0),2),0)</f>
        <v>0.33333333333333331</v>
      </c>
      <c r="BJ52" s="175">
        <f>IF(OR(IF(INDEX(Команды!$A$2:$AN$7500,MATCH(BI$3,Команды!$A$2:$A$7500,0),$E52+2)=Команды!$AJ$2,TRUE,FALSE),IF(INDEX(Команды!$A$2:$AN$7500,MATCH(BI$3,Команды!$A$2:$A$7500,0),$E52+2)=Команды!$AJ$3,TRUE,FALSE),IF(INDEX(Команды!$A$2:$AN$7500,MATCH(BI$3,Команды!$A$2:$A$7500,0),$E52+2)=Команды!$AJ$4,TRUE,FALSE),IF(INDEX(Команды!$A$2:$AN$7500,MATCH(BI$3,Команды!$A$2:$A$7500,0),$E52+2)=Команды!$AJ$5,TRUE,FALSE),IF(INDEX(Команды!$A$2:$AN$7500,MATCH(BI$3,Команды!$A$2:$A$7500,0),$E52+2)=Команды!$AJ$6,TRUE,FALSE),IF(INDEX(Команды!$A$2:$AN$7500,MATCH(BI$3,Команды!$A$2:$A$7500,0),$E52+2)=Команды!$AJ$7,TRUE,FALSE),IF(INDEX(Команды!$A$2:$AN$7500,MATCH(BI$3,Команды!$A$2:$A$7500,0),$E52+2)=Команды!$AJ$8,TRUE,FALSE),IF(INDEX(Команды!$A$2:$AN$7500,MATCH(BI$3,Команды!$A$2:$A$7500,0),$E52+2)=Команды!$AJ$9,TRUE,FALSE),IF(INDEX(Команды!$A$2:$AN$7500,MATCH(BI$3,Команды!$A$2:$A$7500,0),$E52+2)=Команды!$AJ$10,TRUE,FALSE),IF(INDEX(Команды!$A$2:$AN$7500,MATCH(BI$3,Команды!$A$2:$A$7500,0),$E52+2)=Команды!$AJ$11,TRUE,FALSE),IF(INDEX(Команды!$A$2:$AN$7500,MATCH(BI$3,Команды!$A$2:$A$7500,0),$E52+2)=Команды!$AJ$12,TRUE,FALSE),IF(INDEX(Команды!$A$2:$AN$7500,MATCH(BI$3,Команды!$A$2:$A$7500,0),$E52+2)=Команды!$AJ$13,TRUE,FALSE),IF(INDEX(Команды!$A$2:$AN$7500,MATCH(BI$3,Команды!$A$2:$A$7500,0),$E52+2)=Команды!$AJ$14,TRUE,FALSE),IF(INDEX(Команды!$A$2:$AN$7500,MATCH(BI$3,Команды!$A$2:$A$7500,0),$E52+2)=Команды!$AJ$15,TRUE,FALSE),IF(INDEX(Команды!$A$2:$AN$7500,MATCH(BI$3,Команды!$A$2:$A$7500,0),$E52+2)=Команды!$AJ$16,TRUE,FALSE),IF(INDEX(Команды!$A$2:$AN$7500,MATCH(BI$3,Команды!$A$2:$A$7500,0),$E52+2)=Команды!$AJ$17,TRUE,FALSE),IF(INDEX(Команды!$A$2:$AN$7500,MATCH(BI$3,Команды!$A$2:$A$7500,0),$E52+2)=Команды!$AJ$18,TRUE,FALSE),IF(INDEX(Команды!$A$2:$AN$7500,MATCH(BI$3,Команды!$A$2:$A$7500,0),$E52+2)=Команды!$AJ$19,TRUE,FALSE)),INDEX(Команды!$AJ$2:$AL$19,MATCH(INDEX(Команды!$A$2:$AN$7500,MATCH(BI$3,Команды!$A$2:$A$7500,0),$E52+2),Команды!$AJ$2:$AJ$19,0),3),0)</f>
        <v>0.70833333333333337</v>
      </c>
      <c r="BK52" s="342"/>
      <c r="BL52" s="174" t="str">
        <f>IF(OR(IF(INDEX(Команды!$A$2:$AN$7500,MATCH(BL$3,Команды!$A$2:$A$7500,0),$E52+2)=Команды!$AJ$2,TRUE,FALSE),IF(INDEX(Команды!$A$2:$AN$7500,MATCH(BL$3,Команды!$A$2:$A$7500,0),$E52+2)=Команды!$AJ$3,TRUE,FALSE),IF(INDEX(Команды!$A$2:$AN$7500,MATCH(BL$3,Команды!$A$2:$A$7500,0),$E52+2)=Команды!$AJ$4,TRUE,FALSE),IF(INDEX(Команды!$A$2:$AN$7500,MATCH(BL$3,Команды!$A$2:$A$7500,0),$E52+2)=Команды!$AJ$5,TRUE,FALSE),IF(INDEX(Команды!$A$2:$AN$7500,MATCH(BL$3,Команды!$A$2:$A$7500,0),$E52+2)=Команды!$AJ$6,TRUE,FALSE),IF(INDEX(Команды!$A$2:$AN$7500,MATCH(BL$3,Команды!$A$2:$A$7500,0),$E52+2)=Команды!$AJ$7,TRUE,FALSE),IF(INDEX(Команды!$A$2:$AN$7500,MATCH(BL$3,Команды!$A$2:$A$7500,0),$E52+2)=Команды!$AJ$8,TRUE,FALSE),IF(INDEX(Команды!$A$2:$AN$7500,MATCH(BL$3,Команды!$A$2:$A$7500,0),$E52+2)=Команды!$AJ$9,TRUE,FALSE),IF(INDEX(Команды!$A$2:$AN$7500,MATCH(BL$3,Команды!$A$2:$A$7500,0),$E52+2)=Команды!$AJ$10,TRUE,FALSE),IF(INDEX(Команды!$A$2:$AN$7500,MATCH(BL$3,Команды!$A$2:$A$7500,0),$E52+2)=Команды!$AJ$11,TRUE,FALSE),IF(INDEX(Команды!$A$2:$AN$7500,MATCH(BL$3,Команды!$A$2:$A$7500,0),$E52+2)=Команды!$AJ$12,TRUE,FALSE),IF(INDEX(Команды!$A$2:$AN$7500,MATCH(BL$3,Команды!$A$2:$A$7500,0),$E52+2)=Команды!$AJ$13,TRUE,FALSE),IF(INDEX(Команды!$A$2:$AN$7500,MATCH(BL$3,Команды!$A$2:$A$7500,0),$E52+2)=Команды!$AJ$14,TRUE,FALSE),IF(INDEX(Команды!$A$2:$AN$7500,MATCH(BL$3,Команды!$A$2:$A$7500,0),$E52+2)=Команды!$AJ$15,TRUE,FALSE),IF(INDEX(Команды!$A$2:$AN$7500,MATCH(BL$3,Команды!$A$2:$A$7500,0),$E52+2)=Команды!$AJ$16,TRUE,FALSE),,IF(INDEX(Команды!$A$2:$AN$7500,MATCH(BL$3,Команды!$A$2:$A$7500,0),$E52+2)=Команды!$AJ$17,TRUE,FALSE),,IF(INDEX(Команды!$A$2:$AN$7500,MATCH(BL$3,Команды!$A$2:$A$7500,0),$E52+2)=Команды!$AJ$18,TRUE,FALSE),,IF(INDEX(Команды!$A$2:$AN$7500,MATCH(BL$3,Команды!$A$2:$A$7500,0),$E52+2)=Команды!$AJ$19,TRUE,FALSE)),INDEX(Команды!$AJ$2:$AK$19,MATCH(INDEX(Команды!$A$2:$AN$7500,MATCH(BL$3,Команды!$A$2:$A$7500,0),$E52+2),Команды!$AJ$2:$AJ$19,0),2),0)</f>
        <v>В</v>
      </c>
      <c r="BM52" s="175" t="str">
        <f>IF(OR(IF(INDEX(Команды!$A$2:$AN$7500,MATCH(BL$3,Команды!$A$2:$A$7500,0),$E52+2)=Команды!$AJ$2,TRUE,FALSE),IF(INDEX(Команды!$A$2:$AN$7500,MATCH(BL$3,Команды!$A$2:$A$7500,0),$E52+2)=Команды!$AJ$3,TRUE,FALSE),IF(INDEX(Команды!$A$2:$AN$7500,MATCH(BL$3,Команды!$A$2:$A$7500,0),$E52+2)=Команды!$AJ$4,TRUE,FALSE),IF(INDEX(Команды!$A$2:$AN$7500,MATCH(BL$3,Команды!$A$2:$A$7500,0),$E52+2)=Команды!$AJ$5,TRUE,FALSE),IF(INDEX(Команды!$A$2:$AN$7500,MATCH(BL$3,Команды!$A$2:$A$7500,0),$E52+2)=Команды!$AJ$6,TRUE,FALSE),IF(INDEX(Команды!$A$2:$AN$7500,MATCH(BL$3,Команды!$A$2:$A$7500,0),$E52+2)=Команды!$AJ$7,TRUE,FALSE),IF(INDEX(Команды!$A$2:$AN$7500,MATCH(BL$3,Команды!$A$2:$A$7500,0),$E52+2)=Команды!$AJ$8,TRUE,FALSE),IF(INDEX(Команды!$A$2:$AN$7500,MATCH(BL$3,Команды!$A$2:$A$7500,0),$E52+2)=Команды!$AJ$9,TRUE,FALSE),IF(INDEX(Команды!$A$2:$AN$7500,MATCH(BL$3,Команды!$A$2:$A$7500,0),$E52+2)=Команды!$AJ$10,TRUE,FALSE),IF(INDEX(Команды!$A$2:$AN$7500,MATCH(BL$3,Команды!$A$2:$A$7500,0),$E52+2)=Команды!$AJ$11,TRUE,FALSE),IF(INDEX(Команды!$A$2:$AN$7500,MATCH(BL$3,Команды!$A$2:$A$7500,0),$E52+2)=Команды!$AJ$12,TRUE,FALSE),IF(INDEX(Команды!$A$2:$AN$7500,MATCH(BL$3,Команды!$A$2:$A$7500,0),$E52+2)=Команды!$AJ$13,TRUE,FALSE),IF(INDEX(Команды!$A$2:$AN$7500,MATCH(BL$3,Команды!$A$2:$A$7500,0),$E52+2)=Команды!$AJ$14,TRUE,FALSE),IF(INDEX(Команды!$A$2:$AN$7500,MATCH(BL$3,Команды!$A$2:$A$7500,0),$E52+2)=Команды!$AJ$15,TRUE,FALSE),IF(INDEX(Команды!$A$2:$AN$7500,MATCH(BL$3,Команды!$A$2:$A$7500,0),$E52+2)=Команды!$AJ$16,TRUE,FALSE),IF(INDEX(Команды!$A$2:$AN$7500,MATCH(BL$3,Команды!$A$2:$A$7500,0),$E52+2)=Команды!$AJ$17,TRUE,FALSE),IF(INDEX(Команды!$A$2:$AN$7500,MATCH(BL$3,Команды!$A$2:$A$7500,0),$E52+2)=Команды!$AJ$18,TRUE,FALSE),IF(INDEX(Команды!$A$2:$AN$7500,MATCH(BL$3,Команды!$A$2:$A$7500,0),$E52+2)=Команды!$AJ$19,TRUE,FALSE)),INDEX(Команды!$AJ$2:$AL$19,MATCH(INDEX(Команды!$A$2:$AN$7500,MATCH(BL$3,Команды!$A$2:$A$7500,0),$E52+2),Команды!$AJ$2:$AJ$19,0),3),0)</f>
        <v>В</v>
      </c>
      <c r="BN52" s="342"/>
      <c r="BO52" s="174">
        <f>IF(OR(IF(INDEX(Команды!$A$2:$AN$7500,MATCH(BO$3,Команды!$A$2:$A$7500,0),$E52+2)=Команды!$AJ$2,TRUE,FALSE),IF(INDEX(Команды!$A$2:$AN$7500,MATCH(BO$3,Команды!$A$2:$A$7500,0),$E52+2)=Команды!$AJ$3,TRUE,FALSE),IF(INDEX(Команды!$A$2:$AN$7500,MATCH(BO$3,Команды!$A$2:$A$7500,0),$E52+2)=Команды!$AJ$4,TRUE,FALSE),IF(INDEX(Команды!$A$2:$AN$7500,MATCH(BO$3,Команды!$A$2:$A$7500,0),$E52+2)=Команды!$AJ$5,TRUE,FALSE),IF(INDEX(Команды!$A$2:$AN$7500,MATCH(BO$3,Команды!$A$2:$A$7500,0),$E52+2)=Команды!$AJ$6,TRUE,FALSE),IF(INDEX(Команды!$A$2:$AN$7500,MATCH(BO$3,Команды!$A$2:$A$7500,0),$E52+2)=Команды!$AJ$7,TRUE,FALSE),IF(INDEX(Команды!$A$2:$AN$7500,MATCH(BO$3,Команды!$A$2:$A$7500,0),$E52+2)=Команды!$AJ$8,TRUE,FALSE),IF(INDEX(Команды!$A$2:$AN$7500,MATCH(BO$3,Команды!$A$2:$A$7500,0),$E52+2)=Команды!$AJ$9,TRUE,FALSE),IF(INDEX(Команды!$A$2:$AN$7500,MATCH(BO$3,Команды!$A$2:$A$7500,0),$E52+2)=Команды!$AJ$10,TRUE,FALSE),IF(INDEX(Команды!$A$2:$AN$7500,MATCH(BO$3,Команды!$A$2:$A$7500,0),$E52+2)=Команды!$AJ$11,TRUE,FALSE),IF(INDEX(Команды!$A$2:$AN$7500,MATCH(BO$3,Команды!$A$2:$A$7500,0),$E52+2)=Команды!$AJ$12,TRUE,FALSE),IF(INDEX(Команды!$A$2:$AN$7500,MATCH(BO$3,Команды!$A$2:$A$7500,0),$E52+2)=Команды!$AJ$13,TRUE,FALSE),IF(INDEX(Команды!$A$2:$AN$7500,MATCH(BO$3,Команды!$A$2:$A$7500,0),$E52+2)=Команды!$AJ$14,TRUE,FALSE),IF(INDEX(Команды!$A$2:$AN$7500,MATCH(BO$3,Команды!$A$2:$A$7500,0),$E52+2)=Команды!$AJ$15,TRUE,FALSE),IF(INDEX(Команды!$A$2:$AN$7500,MATCH(BO$3,Команды!$A$2:$A$7500,0),$E52+2)=Команды!$AJ$16,TRUE,FALSE),,IF(INDEX(Команды!$A$2:$AN$7500,MATCH(BO$3,Команды!$A$2:$A$7500,0),$E52+2)=Команды!$AJ$17,TRUE,FALSE),,IF(INDEX(Команды!$A$2:$AN$7500,MATCH(BO$3,Команды!$A$2:$A$7500,0),$E52+2)=Команды!$AJ$18,TRUE,FALSE),,IF(INDEX(Команды!$A$2:$AN$7500,MATCH(BO$3,Команды!$A$2:$A$7500,0),$E52+2)=Команды!$AJ$19,TRUE,FALSE)),INDEX(Команды!$AJ$2:$AK$19,MATCH(INDEX(Команды!$A$2:$AN$7500,MATCH(BO$3,Команды!$A$2:$A$7500,0),$E52+2),Команды!$AJ$2:$AJ$19,0),2),0)</f>
        <v>0.45833333333333331</v>
      </c>
      <c r="BP52" s="175">
        <f>IF(OR(IF(INDEX(Команды!$A$2:$AN$7500,MATCH(BO$3,Команды!$A$2:$A$7500,0),$E52+2)=Команды!$AJ$2,TRUE,FALSE),IF(INDEX(Команды!$A$2:$AN$7500,MATCH(BO$3,Команды!$A$2:$A$7500,0),$E52+2)=Команды!$AJ$3,TRUE,FALSE),IF(INDEX(Команды!$A$2:$AN$7500,MATCH(BO$3,Команды!$A$2:$A$7500,0),$E52+2)=Команды!$AJ$4,TRUE,FALSE),IF(INDEX(Команды!$A$2:$AN$7500,MATCH(BO$3,Команды!$A$2:$A$7500,0),$E52+2)=Команды!$AJ$5,TRUE,FALSE),IF(INDEX(Команды!$A$2:$AN$7500,MATCH(BO$3,Команды!$A$2:$A$7500,0),$E52+2)=Команды!$AJ$6,TRUE,FALSE),IF(INDEX(Команды!$A$2:$AN$7500,MATCH(BO$3,Команды!$A$2:$A$7500,0),$E52+2)=Команды!$AJ$7,TRUE,FALSE),IF(INDEX(Команды!$A$2:$AN$7500,MATCH(BO$3,Команды!$A$2:$A$7500,0),$E52+2)=Команды!$AJ$8,TRUE,FALSE),IF(INDEX(Команды!$A$2:$AN$7500,MATCH(BO$3,Команды!$A$2:$A$7500,0),$E52+2)=Команды!$AJ$9,TRUE,FALSE),IF(INDEX(Команды!$A$2:$AN$7500,MATCH(BO$3,Команды!$A$2:$A$7500,0),$E52+2)=Команды!$AJ$10,TRUE,FALSE),IF(INDEX(Команды!$A$2:$AN$7500,MATCH(BO$3,Команды!$A$2:$A$7500,0),$E52+2)=Команды!$AJ$11,TRUE,FALSE),IF(INDEX(Команды!$A$2:$AN$7500,MATCH(BO$3,Команды!$A$2:$A$7500,0),$E52+2)=Команды!$AJ$12,TRUE,FALSE),IF(INDEX(Команды!$A$2:$AN$7500,MATCH(BO$3,Команды!$A$2:$A$7500,0),$E52+2)=Команды!$AJ$13,TRUE,FALSE),IF(INDEX(Команды!$A$2:$AN$7500,MATCH(BO$3,Команды!$A$2:$A$7500,0),$E52+2)=Команды!$AJ$14,TRUE,FALSE),IF(INDEX(Команды!$A$2:$AN$7500,MATCH(BO$3,Команды!$A$2:$A$7500,0),$E52+2)=Команды!$AJ$15,TRUE,FALSE),IF(INDEX(Команды!$A$2:$AN$7500,MATCH(BO$3,Команды!$A$2:$A$7500,0),$E52+2)=Команды!$AJ$16,TRUE,FALSE),IF(INDEX(Команды!$A$2:$AN$7500,MATCH(BO$3,Команды!$A$2:$A$7500,0),$E52+2)=Команды!$AJ$17,TRUE,FALSE),IF(INDEX(Команды!$A$2:$AN$7500,MATCH(BO$3,Команды!$A$2:$A$7500,0),$E52+2)=Команды!$AJ$18,TRUE,FALSE),IF(INDEX(Команды!$A$2:$AN$7500,MATCH(BO$3,Команды!$A$2:$A$7500,0),$E52+2)=Команды!$AJ$19,TRUE,FALSE)),INDEX(Команды!$AJ$2:$AL$19,MATCH(INDEX(Команды!$A$2:$AN$7500,MATCH(BO$3,Команды!$A$2:$A$7500,0),$E52+2),Команды!$AJ$2:$AJ$19,0),3),0)</f>
        <v>0.83333333333333337</v>
      </c>
      <c r="BQ52" s="342"/>
      <c r="BR52" s="174">
        <f>IF(OR(IF(INDEX(Команды!$A$2:$AN$7500,MATCH(BR$3,Команды!$A$2:$A$7500,0),$E52+2)=Команды!$AJ$2,TRUE,FALSE),IF(INDEX(Команды!$A$2:$AN$7500,MATCH(BR$3,Команды!$A$2:$A$7500,0),$E52+2)=Команды!$AJ$3,TRUE,FALSE),IF(INDEX(Команды!$A$2:$AN$7500,MATCH(BR$3,Команды!$A$2:$A$7500,0),$E52+2)=Команды!$AJ$4,TRUE,FALSE),IF(INDEX(Команды!$A$2:$AN$7500,MATCH(BR$3,Команды!$A$2:$A$7500,0),$E52+2)=Команды!$AJ$5,TRUE,FALSE),IF(INDEX(Команды!$A$2:$AN$7500,MATCH(BR$3,Команды!$A$2:$A$7500,0),$E52+2)=Команды!$AJ$6,TRUE,FALSE),IF(INDEX(Команды!$A$2:$AN$7500,MATCH(BR$3,Команды!$A$2:$A$7500,0),$E52+2)=Команды!$AJ$7,TRUE,FALSE),IF(INDEX(Команды!$A$2:$AN$7500,MATCH(BR$3,Команды!$A$2:$A$7500,0),$E52+2)=Команды!$AJ$8,TRUE,FALSE),IF(INDEX(Команды!$A$2:$AN$7500,MATCH(BR$3,Команды!$A$2:$A$7500,0),$E52+2)=Команды!$AJ$9,TRUE,FALSE),IF(INDEX(Команды!$A$2:$AN$7500,MATCH(BR$3,Команды!$A$2:$A$7500,0),$E52+2)=Команды!$AJ$10,TRUE,FALSE),IF(INDEX(Команды!$A$2:$AN$7500,MATCH(BR$3,Команды!$A$2:$A$7500,0),$E52+2)=Команды!$AJ$11,TRUE,FALSE),IF(INDEX(Команды!$A$2:$AN$7500,MATCH(BR$3,Команды!$A$2:$A$7500,0),$E52+2)=Команды!$AJ$12,TRUE,FALSE),IF(INDEX(Команды!$A$2:$AN$7500,MATCH(BR$3,Команды!$A$2:$A$7500,0),$E52+2)=Команды!$AJ$13,TRUE,FALSE),IF(INDEX(Команды!$A$2:$AN$7500,MATCH(BR$3,Команды!$A$2:$A$7500,0),$E52+2)=Команды!$AJ$14,TRUE,FALSE),IF(INDEX(Команды!$A$2:$AN$7500,MATCH(BR$3,Команды!$A$2:$A$7500,0),$E52+2)=Команды!$AJ$15,TRUE,FALSE),IF(INDEX(Команды!$A$2:$AN$7500,MATCH(BR$3,Команды!$A$2:$A$7500,0),$E52+2)=Команды!$AJ$16,TRUE,FALSE),,IF(INDEX(Команды!$A$2:$AN$7500,MATCH(BR$3,Команды!$A$2:$A$7500,0),$E52+2)=Команды!$AJ$17,TRUE,FALSE),,IF(INDEX(Команды!$A$2:$AN$7500,MATCH(BR$3,Команды!$A$2:$A$7500,0),$E52+2)=Команды!$AJ$18,TRUE,FALSE),,IF(INDEX(Команды!$A$2:$AN$7500,MATCH(BR$3,Команды!$A$2:$A$7500,0),$E52+2)=Команды!$AJ$19,TRUE,FALSE)),INDEX(Команды!$AJ$2:$AK$19,MATCH(INDEX(Команды!$A$2:$AN$7500,MATCH(BR$3,Команды!$A$2:$A$7500,0),$E52+2),Команды!$AJ$2:$AJ$19,0),2),0)</f>
        <v>0.5</v>
      </c>
      <c r="BS52" s="175">
        <f>IF(OR(IF(INDEX(Команды!$A$2:$AN$7500,MATCH(BR$3,Команды!$A$2:$A$7500,0),$E52+2)=Команды!$AJ$2,TRUE,FALSE),IF(INDEX(Команды!$A$2:$AN$7500,MATCH(BR$3,Команды!$A$2:$A$7500,0),$E52+2)=Команды!$AJ$3,TRUE,FALSE),IF(INDEX(Команды!$A$2:$AN$7500,MATCH(BR$3,Команды!$A$2:$A$7500,0),$E52+2)=Команды!$AJ$4,TRUE,FALSE),IF(INDEX(Команды!$A$2:$AN$7500,MATCH(BR$3,Команды!$A$2:$A$7500,0),$E52+2)=Команды!$AJ$5,TRUE,FALSE),IF(INDEX(Команды!$A$2:$AN$7500,MATCH(BR$3,Команды!$A$2:$A$7500,0),$E52+2)=Команды!$AJ$6,TRUE,FALSE),IF(INDEX(Команды!$A$2:$AN$7500,MATCH(BR$3,Команды!$A$2:$A$7500,0),$E52+2)=Команды!$AJ$7,TRUE,FALSE),IF(INDEX(Команды!$A$2:$AN$7500,MATCH(BR$3,Команды!$A$2:$A$7500,0),$E52+2)=Команды!$AJ$8,TRUE,FALSE),IF(INDEX(Команды!$A$2:$AN$7500,MATCH(BR$3,Команды!$A$2:$A$7500,0),$E52+2)=Команды!$AJ$9,TRUE,FALSE),IF(INDEX(Команды!$A$2:$AN$7500,MATCH(BR$3,Команды!$A$2:$A$7500,0),$E52+2)=Команды!$AJ$10,TRUE,FALSE),IF(INDEX(Команды!$A$2:$AN$7500,MATCH(BR$3,Команды!$A$2:$A$7500,0),$E52+2)=Команды!$AJ$11,TRUE,FALSE),IF(INDEX(Команды!$A$2:$AN$7500,MATCH(BR$3,Команды!$A$2:$A$7500,0),$E52+2)=Команды!$AJ$12,TRUE,FALSE),IF(INDEX(Команды!$A$2:$AN$7500,MATCH(BR$3,Команды!$A$2:$A$7500,0),$E52+2)=Команды!$AJ$13,TRUE,FALSE),IF(INDEX(Команды!$A$2:$AN$7500,MATCH(BR$3,Команды!$A$2:$A$7500,0),$E52+2)=Команды!$AJ$14,TRUE,FALSE),IF(INDEX(Команды!$A$2:$AN$7500,MATCH(BR$3,Команды!$A$2:$A$7500,0),$E52+2)=Команды!$AJ$15,TRUE,FALSE),IF(INDEX(Команды!$A$2:$AN$7500,MATCH(BR$3,Команды!$A$2:$A$7500,0),$E52+2)=Команды!$AJ$16,TRUE,FALSE),IF(INDEX(Команды!$A$2:$AN$7500,MATCH(BR$3,Команды!$A$2:$A$7500,0),$E52+2)=Команды!$AJ$17,TRUE,FALSE),IF(INDEX(Команды!$A$2:$AN$7500,MATCH(BR$3,Команды!$A$2:$A$7500,0),$E52+2)=Команды!$AJ$18,TRUE,FALSE),IF(INDEX(Команды!$A$2:$AN$7500,MATCH(BR$3,Команды!$A$2:$A$7500,0),$E52+2)=Команды!$AJ$19,TRUE,FALSE)),INDEX(Команды!$AJ$2:$AL$19,MATCH(INDEX(Команды!$A$2:$AN$7500,MATCH(BR$3,Команды!$A$2:$A$7500,0),$E52+2),Команды!$AJ$2:$AJ$19,0),3),0)</f>
        <v>0.875</v>
      </c>
      <c r="BT52" s="342"/>
      <c r="BU52" s="174">
        <f>IF(OR(IF(INDEX(Команды!$A$2:$AN$7500,MATCH(BU$3,Команды!$A$2:$A$7500,0),$E52+2)=Команды!$AJ$2,TRUE,FALSE),IF(INDEX(Команды!$A$2:$AN$7500,MATCH(BU$3,Команды!$A$2:$A$7500,0),$E52+2)=Команды!$AJ$3,TRUE,FALSE),IF(INDEX(Команды!$A$2:$AN$7500,MATCH(BU$3,Команды!$A$2:$A$7500,0),$E52+2)=Команды!$AJ$4,TRUE,FALSE),IF(INDEX(Команды!$A$2:$AN$7500,MATCH(BU$3,Команды!$A$2:$A$7500,0),$E52+2)=Команды!$AJ$5,TRUE,FALSE),IF(INDEX(Команды!$A$2:$AN$7500,MATCH(BU$3,Команды!$A$2:$A$7500,0),$E52+2)=Команды!$AJ$6,TRUE,FALSE),IF(INDEX(Команды!$A$2:$AN$7500,MATCH(BU$3,Команды!$A$2:$A$7500,0),$E52+2)=Команды!$AJ$7,TRUE,FALSE),IF(INDEX(Команды!$A$2:$AN$7500,MATCH(BU$3,Команды!$A$2:$A$7500,0),$E52+2)=Команды!$AJ$8,TRUE,FALSE),IF(INDEX(Команды!$A$2:$AN$7500,MATCH(BU$3,Команды!$A$2:$A$7500,0),$E52+2)=Команды!$AJ$9,TRUE,FALSE),IF(INDEX(Команды!$A$2:$AN$7500,MATCH(BU$3,Команды!$A$2:$A$7500,0),$E52+2)=Команды!$AJ$10,TRUE,FALSE),IF(INDEX(Команды!$A$2:$AN$7500,MATCH(BU$3,Команды!$A$2:$A$7500,0),$E52+2)=Команды!$AJ$11,TRUE,FALSE),IF(INDEX(Команды!$A$2:$AN$7500,MATCH(BU$3,Команды!$A$2:$A$7500,0),$E52+2)=Команды!$AJ$12,TRUE,FALSE),IF(INDEX(Команды!$A$2:$AN$7500,MATCH(BU$3,Команды!$A$2:$A$7500,0),$E52+2)=Команды!$AJ$13,TRUE,FALSE),IF(INDEX(Команды!$A$2:$AN$7500,MATCH(BU$3,Команды!$A$2:$A$7500,0),$E52+2)=Команды!$AJ$14,TRUE,FALSE),IF(INDEX(Команды!$A$2:$AN$7500,MATCH(BU$3,Команды!$A$2:$A$7500,0),$E52+2)=Команды!$AJ$15,TRUE,FALSE),IF(INDEX(Команды!$A$2:$AN$7500,MATCH(BU$3,Команды!$A$2:$A$7500,0),$E52+2)=Команды!$AJ$16,TRUE,FALSE),,IF(INDEX(Команды!$A$2:$AN$7500,MATCH(BU$3,Команды!$A$2:$A$7500,0),$E52+2)=Команды!$AJ$17,TRUE,FALSE),,IF(INDEX(Команды!$A$2:$AN$7500,MATCH(BU$3,Команды!$A$2:$A$7500,0),$E52+2)=Команды!$AJ$18,TRUE,FALSE),,IF(INDEX(Команды!$A$2:$AN$7500,MATCH(BU$3,Команды!$A$2:$A$7500,0),$E52+2)=Команды!$AJ$19,TRUE,FALSE)),INDEX(Команды!$AJ$2:$AK$19,MATCH(INDEX(Команды!$A$2:$AN$7500,MATCH(BU$3,Команды!$A$2:$A$7500,0),$E52+2),Команды!$AJ$2:$AJ$19,0),2),0)</f>
        <v>0.625</v>
      </c>
      <c r="BV52" s="175">
        <f>IF(OR(IF(INDEX(Команды!$A$2:$AN$7500,MATCH(BU$3,Команды!$A$2:$A$7500,0),$E52+2)=Команды!$AJ$2,TRUE,FALSE),IF(INDEX(Команды!$A$2:$AN$7500,MATCH(BU$3,Команды!$A$2:$A$7500,0),$E52+2)=Команды!$AJ$3,TRUE,FALSE),IF(INDEX(Команды!$A$2:$AN$7500,MATCH(BU$3,Команды!$A$2:$A$7500,0),$E52+2)=Команды!$AJ$4,TRUE,FALSE),IF(INDEX(Команды!$A$2:$AN$7500,MATCH(BU$3,Команды!$A$2:$A$7500,0),$E52+2)=Команды!$AJ$5,TRUE,FALSE),IF(INDEX(Команды!$A$2:$AN$7500,MATCH(BU$3,Команды!$A$2:$A$7500,0),$E52+2)=Команды!$AJ$6,TRUE,FALSE),IF(INDEX(Команды!$A$2:$AN$7500,MATCH(BU$3,Команды!$A$2:$A$7500,0),$E52+2)=Команды!$AJ$7,TRUE,FALSE),IF(INDEX(Команды!$A$2:$AN$7500,MATCH(BU$3,Команды!$A$2:$A$7500,0),$E52+2)=Команды!$AJ$8,TRUE,FALSE),IF(INDEX(Команды!$A$2:$AN$7500,MATCH(BU$3,Команды!$A$2:$A$7500,0),$E52+2)=Команды!$AJ$9,TRUE,FALSE),IF(INDEX(Команды!$A$2:$AN$7500,MATCH(BU$3,Команды!$A$2:$A$7500,0),$E52+2)=Команды!$AJ$10,TRUE,FALSE),IF(INDEX(Команды!$A$2:$AN$7500,MATCH(BU$3,Команды!$A$2:$A$7500,0),$E52+2)=Команды!$AJ$11,TRUE,FALSE),IF(INDEX(Команды!$A$2:$AN$7500,MATCH(BU$3,Команды!$A$2:$A$7500,0),$E52+2)=Команды!$AJ$12,TRUE,FALSE),IF(INDEX(Команды!$A$2:$AN$7500,MATCH(BU$3,Команды!$A$2:$A$7500,0),$E52+2)=Команды!$AJ$13,TRUE,FALSE),IF(INDEX(Команды!$A$2:$AN$7500,MATCH(BU$3,Команды!$A$2:$A$7500,0),$E52+2)=Команды!$AJ$14,TRUE,FALSE),IF(INDEX(Команды!$A$2:$AN$7500,MATCH(BU$3,Команды!$A$2:$A$7500,0),$E52+2)=Команды!$AJ$15,TRUE,FALSE),IF(INDEX(Команды!$A$2:$AN$7500,MATCH(BU$3,Команды!$A$2:$A$7500,0),$E52+2)=Команды!$AJ$16,TRUE,FALSE),IF(INDEX(Команды!$A$2:$AN$7500,MATCH(BU$3,Команды!$A$2:$A$7500,0),$E52+2)=Команды!$AJ$17,TRUE,FALSE),IF(INDEX(Команды!$A$2:$AN$7500,MATCH(BU$3,Команды!$A$2:$A$7500,0),$E52+2)=Команды!$AJ$18,TRUE,FALSE),IF(INDEX(Команды!$A$2:$AN$7500,MATCH(BU$3,Команды!$A$2:$A$7500,0),$E52+2)=Команды!$AJ$19,TRUE,FALSE)),INDEX(Команды!$AJ$2:$AL$19,MATCH(INDEX(Команды!$A$2:$AN$7500,MATCH(BU$3,Команды!$A$2:$A$7500,0),$E52+2),Команды!$AJ$2:$AJ$19,0),3),0)</f>
        <v>1</v>
      </c>
      <c r="BW52" s="342"/>
      <c r="BX52" s="174">
        <f>IF(OR(IF(INDEX(Команды!$A$2:$AN$7500,MATCH(BX$3,Команды!$A$2:$A$7500,0),$E52+2)=Команды!$AJ$2,TRUE,FALSE),IF(INDEX(Команды!$A$2:$AN$7500,MATCH(BX$3,Команды!$A$2:$A$7500,0),$E52+2)=Команды!$AJ$3,TRUE,FALSE),IF(INDEX(Команды!$A$2:$AN$7500,MATCH(BX$3,Команды!$A$2:$A$7500,0),$E52+2)=Команды!$AJ$4,TRUE,FALSE),IF(INDEX(Команды!$A$2:$AN$7500,MATCH(BX$3,Команды!$A$2:$A$7500,0),$E52+2)=Команды!$AJ$5,TRUE,FALSE),IF(INDEX(Команды!$A$2:$AN$7500,MATCH(BX$3,Команды!$A$2:$A$7500,0),$E52+2)=Команды!$AJ$6,TRUE,FALSE),IF(INDEX(Команды!$A$2:$AN$7500,MATCH(BX$3,Команды!$A$2:$A$7500,0),$E52+2)=Команды!$AJ$7,TRUE,FALSE),IF(INDEX(Команды!$A$2:$AN$7500,MATCH(BX$3,Команды!$A$2:$A$7500,0),$E52+2)=Команды!$AJ$8,TRUE,FALSE),IF(INDEX(Команды!$A$2:$AN$7500,MATCH(BX$3,Команды!$A$2:$A$7500,0),$E52+2)=Команды!$AJ$9,TRUE,FALSE),IF(INDEX(Команды!$A$2:$AN$7500,MATCH(BX$3,Команды!$A$2:$A$7500,0),$E52+2)=Команды!$AJ$10,TRUE,FALSE),IF(INDEX(Команды!$A$2:$AN$7500,MATCH(BX$3,Команды!$A$2:$A$7500,0),$E52+2)=Команды!$AJ$11,TRUE,FALSE),IF(INDEX(Команды!$A$2:$AN$7500,MATCH(BX$3,Команды!$A$2:$A$7500,0),$E52+2)=Команды!$AJ$12,TRUE,FALSE),IF(INDEX(Команды!$A$2:$AN$7500,MATCH(BX$3,Команды!$A$2:$A$7500,0),$E52+2)=Команды!$AJ$13,TRUE,FALSE),IF(INDEX(Команды!$A$2:$AN$7500,MATCH(BX$3,Команды!$A$2:$A$7500,0),$E52+2)=Команды!$AJ$14,TRUE,FALSE),IF(INDEX(Команды!$A$2:$AN$7500,MATCH(BX$3,Команды!$A$2:$A$7500,0),$E52+2)=Команды!$AJ$15,TRUE,FALSE),IF(INDEX(Команды!$A$2:$AN$7500,MATCH(BX$3,Команды!$A$2:$A$7500,0),$E52+2)=Команды!$AJ$16,TRUE,FALSE),,IF(INDEX(Команды!$A$2:$AN$7500,MATCH(BX$3,Команды!$A$2:$A$7500,0),$E52+2)=Команды!$AJ$17,TRUE,FALSE),,IF(INDEX(Команды!$A$2:$AN$7500,MATCH(BX$3,Команды!$A$2:$A$7500,0),$E52+2)=Команды!$AJ$18,TRUE,FALSE),,IF(INDEX(Команды!$A$2:$AN$7500,MATCH(BX$3,Команды!$A$2:$A$7500,0),$E52+2)=Команды!$AJ$19,TRUE,FALSE)),INDEX(Команды!$AJ$2:$AK$19,MATCH(INDEX(Команды!$A$2:$AN$7500,MATCH(BX$3,Команды!$A$2:$A$7500,0),$E52+2),Команды!$AJ$2:$AJ$19,0),2),0)</f>
        <v>0.64583333333333337</v>
      </c>
      <c r="BY52" s="175">
        <f>IF(OR(IF(INDEX(Команды!$A$2:$AN$7500,MATCH(BX$3,Команды!$A$2:$A$7500,0),$E52+2)=Команды!$AJ$2,TRUE,FALSE),IF(INDEX(Команды!$A$2:$AN$7500,MATCH(BX$3,Команды!$A$2:$A$7500,0),$E52+2)=Команды!$AJ$3,TRUE,FALSE),IF(INDEX(Команды!$A$2:$AN$7500,MATCH(BX$3,Команды!$A$2:$A$7500,0),$E52+2)=Команды!$AJ$4,TRUE,FALSE),IF(INDEX(Команды!$A$2:$AN$7500,MATCH(BX$3,Команды!$A$2:$A$7500,0),$E52+2)=Команды!$AJ$5,TRUE,FALSE),IF(INDEX(Команды!$A$2:$AN$7500,MATCH(BX$3,Команды!$A$2:$A$7500,0),$E52+2)=Команды!$AJ$6,TRUE,FALSE),IF(INDEX(Команды!$A$2:$AN$7500,MATCH(BX$3,Команды!$A$2:$A$7500,0),$E52+2)=Команды!$AJ$7,TRUE,FALSE),IF(INDEX(Команды!$A$2:$AN$7500,MATCH(BX$3,Команды!$A$2:$A$7500,0),$E52+2)=Команды!$AJ$8,TRUE,FALSE),IF(INDEX(Команды!$A$2:$AN$7500,MATCH(BX$3,Команды!$A$2:$A$7500,0),$E52+2)=Команды!$AJ$9,TRUE,FALSE),IF(INDEX(Команды!$A$2:$AN$7500,MATCH(BX$3,Команды!$A$2:$A$7500,0),$E52+2)=Команды!$AJ$10,TRUE,FALSE),IF(INDEX(Команды!$A$2:$AN$7500,MATCH(BX$3,Команды!$A$2:$A$7500,0),$E52+2)=Команды!$AJ$11,TRUE,FALSE),IF(INDEX(Команды!$A$2:$AN$7500,MATCH(BX$3,Команды!$A$2:$A$7500,0),$E52+2)=Команды!$AJ$12,TRUE,FALSE),IF(INDEX(Команды!$A$2:$AN$7500,MATCH(BX$3,Команды!$A$2:$A$7500,0),$E52+2)=Команды!$AJ$13,TRUE,FALSE),IF(INDEX(Команды!$A$2:$AN$7500,MATCH(BX$3,Команды!$A$2:$A$7500,0),$E52+2)=Команды!$AJ$14,TRUE,FALSE),IF(INDEX(Команды!$A$2:$AN$7500,MATCH(BX$3,Команды!$A$2:$A$7500,0),$E52+2)=Команды!$AJ$15,TRUE,FALSE),IF(INDEX(Команды!$A$2:$AN$7500,MATCH(BX$3,Команды!$A$2:$A$7500,0),$E52+2)=Команды!$AJ$16,TRUE,FALSE),IF(INDEX(Команды!$A$2:$AN$7500,MATCH(BX$3,Команды!$A$2:$A$7500,0),$E52+2)=Команды!$AJ$17,TRUE,FALSE),IF(INDEX(Команды!$A$2:$AN$7500,MATCH(BX$3,Команды!$A$2:$A$7500,0),$E52+2)=Команды!$AJ$18,TRUE,FALSE),IF(INDEX(Команды!$A$2:$AN$7500,MATCH(BX$3,Команды!$A$2:$A$7500,0),$E52+2)=Команды!$AJ$19,TRUE,FALSE)),INDEX(Команды!$AJ$2:$AL$19,MATCH(INDEX(Команды!$A$2:$AN$7500,MATCH(BX$3,Команды!$A$2:$A$7500,0),$E52+2),Команды!$AJ$2:$AJ$19,0),3),0)</f>
        <v>1.0208333333333333</v>
      </c>
      <c r="BZ52" s="342"/>
      <c r="CA52" s="174">
        <f>IF(OR(IF(INDEX(Команды!$A$2:$AN$7500,MATCH(CA$3,Команды!$A$2:$A$7500,0),$E52+2)=Команды!$AJ$2,TRUE,FALSE),IF(INDEX(Команды!$A$2:$AN$7500,MATCH(CA$3,Команды!$A$2:$A$7500,0),$E52+2)=Команды!$AJ$3,TRUE,FALSE),IF(INDEX(Команды!$A$2:$AN$7500,MATCH(CA$3,Команды!$A$2:$A$7500,0),$E52+2)=Команды!$AJ$4,TRUE,FALSE),IF(INDEX(Команды!$A$2:$AN$7500,MATCH(CA$3,Команды!$A$2:$A$7500,0),$E52+2)=Команды!$AJ$5,TRUE,FALSE),IF(INDEX(Команды!$A$2:$AN$7500,MATCH(CA$3,Команды!$A$2:$A$7500,0),$E52+2)=Команды!$AJ$6,TRUE,FALSE),IF(INDEX(Команды!$A$2:$AN$7500,MATCH(CA$3,Команды!$A$2:$A$7500,0),$E52+2)=Команды!$AJ$7,TRUE,FALSE),IF(INDEX(Команды!$A$2:$AN$7500,MATCH(CA$3,Команды!$A$2:$A$7500,0),$E52+2)=Команды!$AJ$8,TRUE,FALSE),IF(INDEX(Команды!$A$2:$AN$7500,MATCH(CA$3,Команды!$A$2:$A$7500,0),$E52+2)=Команды!$AJ$9,TRUE,FALSE),IF(INDEX(Команды!$A$2:$AN$7500,MATCH(CA$3,Команды!$A$2:$A$7500,0),$E52+2)=Команды!$AJ$10,TRUE,FALSE),IF(INDEX(Команды!$A$2:$AN$7500,MATCH(CA$3,Команды!$A$2:$A$7500,0),$E52+2)=Команды!$AJ$11,TRUE,FALSE),IF(INDEX(Команды!$A$2:$AN$7500,MATCH(CA$3,Команды!$A$2:$A$7500,0),$E52+2)=Команды!$AJ$12,TRUE,FALSE),IF(INDEX(Команды!$A$2:$AN$7500,MATCH(CA$3,Команды!$A$2:$A$7500,0),$E52+2)=Команды!$AJ$13,TRUE,FALSE),IF(INDEX(Команды!$A$2:$AN$7500,MATCH(CA$3,Команды!$A$2:$A$7500,0),$E52+2)=Команды!$AJ$14,TRUE,FALSE),IF(INDEX(Команды!$A$2:$AN$7500,MATCH(CA$3,Команды!$A$2:$A$7500,0),$E52+2)=Команды!$AJ$15,TRUE,FALSE),IF(INDEX(Команды!$A$2:$AN$7500,MATCH(CA$3,Команды!$A$2:$A$7500,0),$E52+2)=Команды!$AJ$16,TRUE,FALSE),,IF(INDEX(Команды!$A$2:$AN$7500,MATCH(CA$3,Команды!$A$2:$A$7500,0),$E52+2)=Команды!$AJ$17,TRUE,FALSE),,IF(INDEX(Команды!$A$2:$AN$7500,MATCH(CA$3,Команды!$A$2:$A$7500,0),$E52+2)=Команды!$AJ$18,TRUE,FALSE),,IF(INDEX(Команды!$A$2:$AN$7500,MATCH(CA$3,Команды!$A$2:$A$7500,0),$E52+2)=Команды!$AJ$19,TRUE,FALSE)),INDEX(Команды!$AJ$2:$AK$19,MATCH(INDEX(Команды!$A$2:$AN$7500,MATCH(CA$3,Команды!$A$2:$A$7500,0),$E52+2),Команды!$AJ$2:$AJ$19,0),2),0)</f>
        <v>0.64583333333333337</v>
      </c>
      <c r="CB52" s="175">
        <f>IF(OR(IF(INDEX(Команды!$A$2:$AN$7500,MATCH(CA$3,Команды!$A$2:$A$7500,0),$E52+2)=Команды!$AJ$2,TRUE,FALSE),IF(INDEX(Команды!$A$2:$AN$7500,MATCH(CA$3,Команды!$A$2:$A$7500,0),$E52+2)=Команды!$AJ$3,TRUE,FALSE),IF(INDEX(Команды!$A$2:$AN$7500,MATCH(CA$3,Команды!$A$2:$A$7500,0),$E52+2)=Команды!$AJ$4,TRUE,FALSE),IF(INDEX(Команды!$A$2:$AN$7500,MATCH(CA$3,Команды!$A$2:$A$7500,0),$E52+2)=Команды!$AJ$5,TRUE,FALSE),IF(INDEX(Команды!$A$2:$AN$7500,MATCH(CA$3,Команды!$A$2:$A$7500,0),$E52+2)=Команды!$AJ$6,TRUE,FALSE),IF(INDEX(Команды!$A$2:$AN$7500,MATCH(CA$3,Команды!$A$2:$A$7500,0),$E52+2)=Команды!$AJ$7,TRUE,FALSE),IF(INDEX(Команды!$A$2:$AN$7500,MATCH(CA$3,Команды!$A$2:$A$7500,0),$E52+2)=Команды!$AJ$8,TRUE,FALSE),IF(INDEX(Команды!$A$2:$AN$7500,MATCH(CA$3,Команды!$A$2:$A$7500,0),$E52+2)=Команды!$AJ$9,TRUE,FALSE),IF(INDEX(Команды!$A$2:$AN$7500,MATCH(CA$3,Команды!$A$2:$A$7500,0),$E52+2)=Команды!$AJ$10,TRUE,FALSE),IF(INDEX(Команды!$A$2:$AN$7500,MATCH(CA$3,Команды!$A$2:$A$7500,0),$E52+2)=Команды!$AJ$11,TRUE,FALSE),IF(INDEX(Команды!$A$2:$AN$7500,MATCH(CA$3,Команды!$A$2:$A$7500,0),$E52+2)=Команды!$AJ$12,TRUE,FALSE),IF(INDEX(Команды!$A$2:$AN$7500,MATCH(CA$3,Команды!$A$2:$A$7500,0),$E52+2)=Команды!$AJ$13,TRUE,FALSE),IF(INDEX(Команды!$A$2:$AN$7500,MATCH(CA$3,Команды!$A$2:$A$7500,0),$E52+2)=Команды!$AJ$14,TRUE,FALSE),IF(INDEX(Команды!$A$2:$AN$7500,MATCH(CA$3,Команды!$A$2:$A$7500,0),$E52+2)=Команды!$AJ$15,TRUE,FALSE),IF(INDEX(Команды!$A$2:$AN$7500,MATCH(CA$3,Команды!$A$2:$A$7500,0),$E52+2)=Команды!$AJ$16,TRUE,FALSE),IF(INDEX(Команды!$A$2:$AN$7500,MATCH(CA$3,Команды!$A$2:$A$7500,0),$E52+2)=Команды!$AJ$17,TRUE,FALSE),IF(INDEX(Команды!$A$2:$AN$7500,MATCH(CA$3,Команды!$A$2:$A$7500,0),$E52+2)=Команды!$AJ$18,TRUE,FALSE),IF(INDEX(Команды!$A$2:$AN$7500,MATCH(CA$3,Команды!$A$2:$A$7500,0),$E52+2)=Команды!$AJ$19,TRUE,FALSE)),INDEX(Команды!$AJ$2:$AL$19,MATCH(INDEX(Команды!$A$2:$AN$7500,MATCH(CA$3,Команды!$A$2:$A$7500,0),$E52+2),Команды!$AJ$2:$AJ$19,0),3),0)</f>
        <v>1.0208333333333333</v>
      </c>
      <c r="CC52" s="342"/>
      <c r="CD52" s="174" t="str">
        <f>IF(OR(IF(INDEX(Команды!$A$2:$AN$7500,MATCH(CD$3,Команды!$A$2:$A$7500,0),$E52+2)=Команды!$AJ$2,TRUE,FALSE),IF(INDEX(Команды!$A$2:$AN$7500,MATCH(CD$3,Команды!$A$2:$A$7500,0),$E52+2)=Команды!$AJ$3,TRUE,FALSE),IF(INDEX(Команды!$A$2:$AN$7500,MATCH(CD$3,Команды!$A$2:$A$7500,0),$E52+2)=Команды!$AJ$4,TRUE,FALSE),IF(INDEX(Команды!$A$2:$AN$7500,MATCH(CD$3,Команды!$A$2:$A$7500,0),$E52+2)=Команды!$AJ$5,TRUE,FALSE),IF(INDEX(Команды!$A$2:$AN$7500,MATCH(CD$3,Команды!$A$2:$A$7500,0),$E52+2)=Команды!$AJ$6,TRUE,FALSE),IF(INDEX(Команды!$A$2:$AN$7500,MATCH(CD$3,Команды!$A$2:$A$7500,0),$E52+2)=Команды!$AJ$7,TRUE,FALSE),IF(INDEX(Команды!$A$2:$AN$7500,MATCH(CD$3,Команды!$A$2:$A$7500,0),$E52+2)=Команды!$AJ$8,TRUE,FALSE),IF(INDEX(Команды!$A$2:$AN$7500,MATCH(CD$3,Команды!$A$2:$A$7500,0),$E52+2)=Команды!$AJ$9,TRUE,FALSE),IF(INDEX(Команды!$A$2:$AN$7500,MATCH(CD$3,Команды!$A$2:$A$7500,0),$E52+2)=Команды!$AJ$10,TRUE,FALSE),IF(INDEX(Команды!$A$2:$AN$7500,MATCH(CD$3,Команды!$A$2:$A$7500,0),$E52+2)=Команды!$AJ$11,TRUE,FALSE),IF(INDEX(Команды!$A$2:$AN$7500,MATCH(CD$3,Команды!$A$2:$A$7500,0),$E52+2)=Команды!$AJ$12,TRUE,FALSE),IF(INDEX(Команды!$A$2:$AN$7500,MATCH(CD$3,Команды!$A$2:$A$7500,0),$E52+2)=Команды!$AJ$13,TRUE,FALSE),IF(INDEX(Команды!$A$2:$AN$7500,MATCH(CD$3,Команды!$A$2:$A$7500,0),$E52+2)=Команды!$AJ$14,TRUE,FALSE),IF(INDEX(Команды!$A$2:$AN$7500,MATCH(CD$3,Команды!$A$2:$A$7500,0),$E52+2)=Команды!$AJ$15,TRUE,FALSE),IF(INDEX(Команды!$A$2:$AN$7500,MATCH(CD$3,Команды!$A$2:$A$7500,0),$E52+2)=Команды!$AJ$16,TRUE,FALSE),,IF(INDEX(Команды!$A$2:$AN$7500,MATCH(CD$3,Команды!$A$2:$A$7500,0),$E52+2)=Команды!$AJ$17,TRUE,FALSE),,IF(INDEX(Команды!$A$2:$AN$7500,MATCH(CD$3,Команды!$A$2:$A$7500,0),$E52+2)=Команды!$AJ$18,TRUE,FALSE),,IF(INDEX(Команды!$A$2:$AN$7500,MATCH(CD$3,Команды!$A$2:$A$7500,0),$E52+2)=Команды!$AJ$19,TRUE,FALSE)),INDEX(Команды!$AJ$2:$AK$19,MATCH(INDEX(Команды!$A$2:$AN$7500,MATCH(CD$3,Команды!$A$2:$A$7500,0),$E52+2),Команды!$AJ$2:$AJ$19,0),2),0)</f>
        <v>В</v>
      </c>
      <c r="CE52" s="175" t="str">
        <f>IF(OR(IF(INDEX(Команды!$A$2:$AN$7500,MATCH(CD$3,Команды!$A$2:$A$7500,0),$E52+2)=Команды!$AJ$2,TRUE,FALSE),IF(INDEX(Команды!$A$2:$AN$7500,MATCH(CD$3,Команды!$A$2:$A$7500,0),$E52+2)=Команды!$AJ$3,TRUE,FALSE),IF(INDEX(Команды!$A$2:$AN$7500,MATCH(CD$3,Команды!$A$2:$A$7500,0),$E52+2)=Команды!$AJ$4,TRUE,FALSE),IF(INDEX(Команды!$A$2:$AN$7500,MATCH(CD$3,Команды!$A$2:$A$7500,0),$E52+2)=Команды!$AJ$5,TRUE,FALSE),IF(INDEX(Команды!$A$2:$AN$7500,MATCH(CD$3,Команды!$A$2:$A$7500,0),$E52+2)=Команды!$AJ$6,TRUE,FALSE),IF(INDEX(Команды!$A$2:$AN$7500,MATCH(CD$3,Команды!$A$2:$A$7500,0),$E52+2)=Команды!$AJ$7,TRUE,FALSE),IF(INDEX(Команды!$A$2:$AN$7500,MATCH(CD$3,Команды!$A$2:$A$7500,0),$E52+2)=Команды!$AJ$8,TRUE,FALSE),IF(INDEX(Команды!$A$2:$AN$7500,MATCH(CD$3,Команды!$A$2:$A$7500,0),$E52+2)=Команды!$AJ$9,TRUE,FALSE),IF(INDEX(Команды!$A$2:$AN$7500,MATCH(CD$3,Команды!$A$2:$A$7500,0),$E52+2)=Команды!$AJ$10,TRUE,FALSE),IF(INDEX(Команды!$A$2:$AN$7500,MATCH(CD$3,Команды!$A$2:$A$7500,0),$E52+2)=Команды!$AJ$11,TRUE,FALSE),IF(INDEX(Команды!$A$2:$AN$7500,MATCH(CD$3,Команды!$A$2:$A$7500,0),$E52+2)=Команды!$AJ$12,TRUE,FALSE),IF(INDEX(Команды!$A$2:$AN$7500,MATCH(CD$3,Команды!$A$2:$A$7500,0),$E52+2)=Команды!$AJ$13,TRUE,FALSE),IF(INDEX(Команды!$A$2:$AN$7500,MATCH(CD$3,Команды!$A$2:$A$7500,0),$E52+2)=Команды!$AJ$14,TRUE,FALSE),IF(INDEX(Команды!$A$2:$AN$7500,MATCH(CD$3,Команды!$A$2:$A$7500,0),$E52+2)=Команды!$AJ$15,TRUE,FALSE),IF(INDEX(Команды!$A$2:$AN$7500,MATCH(CD$3,Команды!$A$2:$A$7500,0),$E52+2)=Команды!$AJ$16,TRUE,FALSE),IF(INDEX(Команды!$A$2:$AN$7500,MATCH(CD$3,Команды!$A$2:$A$7500,0),$E52+2)=Команды!$AJ$17,TRUE,FALSE),IF(INDEX(Команды!$A$2:$AN$7500,MATCH(CD$3,Команды!$A$2:$A$7500,0),$E52+2)=Команды!$AJ$18,TRUE,FALSE),IF(INDEX(Команды!$A$2:$AN$7500,MATCH(CD$3,Команды!$A$2:$A$7500,0),$E52+2)=Команды!$AJ$19,TRUE,FALSE)),INDEX(Команды!$AJ$2:$AL$19,MATCH(INDEX(Команды!$A$2:$AN$7500,MATCH(CD$3,Команды!$A$2:$A$7500,0),$E52+2),Команды!$AJ$2:$AJ$19,0),3),0)</f>
        <v>В</v>
      </c>
      <c r="CF52" s="342"/>
      <c r="CG52" s="174" t="str">
        <f>IF(OR(IF(INDEX(Команды!$A$2:$AN$7500,MATCH(CG$3,Команды!$A$2:$A$7500,0),$E52+2)=Команды!$AJ$2,TRUE,FALSE),IF(INDEX(Команды!$A$2:$AN$7500,MATCH(CG$3,Команды!$A$2:$A$7500,0),$E52+2)=Команды!$AJ$3,TRUE,FALSE),IF(INDEX(Команды!$A$2:$AN$7500,MATCH(CG$3,Команды!$A$2:$A$7500,0),$E52+2)=Команды!$AJ$4,TRUE,FALSE),IF(INDEX(Команды!$A$2:$AN$7500,MATCH(CG$3,Команды!$A$2:$A$7500,0),$E52+2)=Команды!$AJ$5,TRUE,FALSE),IF(INDEX(Команды!$A$2:$AN$7500,MATCH(CG$3,Команды!$A$2:$A$7500,0),$E52+2)=Команды!$AJ$6,TRUE,FALSE),IF(INDEX(Команды!$A$2:$AN$7500,MATCH(CG$3,Команды!$A$2:$A$7500,0),$E52+2)=Команды!$AJ$7,TRUE,FALSE),IF(INDEX(Команды!$A$2:$AN$7500,MATCH(CG$3,Команды!$A$2:$A$7500,0),$E52+2)=Команды!$AJ$8,TRUE,FALSE),IF(INDEX(Команды!$A$2:$AN$7500,MATCH(CG$3,Команды!$A$2:$A$7500,0),$E52+2)=Команды!$AJ$9,TRUE,FALSE),IF(INDEX(Команды!$A$2:$AN$7500,MATCH(CG$3,Команды!$A$2:$A$7500,0),$E52+2)=Команды!$AJ$10,TRUE,FALSE),IF(INDEX(Команды!$A$2:$AN$7500,MATCH(CG$3,Команды!$A$2:$A$7500,0),$E52+2)=Команды!$AJ$11,TRUE,FALSE),IF(INDEX(Команды!$A$2:$AN$7500,MATCH(CG$3,Команды!$A$2:$A$7500,0),$E52+2)=Команды!$AJ$12,TRUE,FALSE),IF(INDEX(Команды!$A$2:$AN$7500,MATCH(CG$3,Команды!$A$2:$A$7500,0),$E52+2)=Команды!$AJ$13,TRUE,FALSE),IF(INDEX(Команды!$A$2:$AN$7500,MATCH(CG$3,Команды!$A$2:$A$7500,0),$E52+2)=Команды!$AJ$14,TRUE,FALSE),IF(INDEX(Команды!$A$2:$AN$7500,MATCH(CG$3,Команды!$A$2:$A$7500,0),$E52+2)=Команды!$AJ$15,TRUE,FALSE),IF(INDEX(Команды!$A$2:$AN$7500,MATCH(CG$3,Команды!$A$2:$A$7500,0),$E52+2)=Команды!$AJ$16,TRUE,FALSE),,IF(INDEX(Команды!$A$2:$AN$7500,MATCH(CG$3,Команды!$A$2:$A$7500,0),$E52+2)=Команды!$AJ$17,TRUE,FALSE),,IF(INDEX(Команды!$A$2:$AN$7500,MATCH(CG$3,Команды!$A$2:$A$7500,0),$E52+2)=Команды!$AJ$18,TRUE,FALSE),,IF(INDEX(Команды!$A$2:$AN$7500,MATCH(CG$3,Команды!$A$2:$A$7500,0),$E52+2)=Команды!$AJ$19,TRUE,FALSE)),INDEX(Команды!$AJ$2:$AK$19,MATCH(INDEX(Команды!$A$2:$AN$7500,MATCH(CG$3,Команды!$A$2:$A$7500,0),$E52+2),Команды!$AJ$2:$AJ$19,0),2),0)</f>
        <v>В</v>
      </c>
      <c r="CH52" s="175" t="str">
        <f>IF(OR(IF(INDEX(Команды!$A$2:$AN$7500,MATCH(CG$3,Команды!$A$2:$A$7500,0),$E52+2)=Команды!$AJ$2,TRUE,FALSE),IF(INDEX(Команды!$A$2:$AN$7500,MATCH(CG$3,Команды!$A$2:$A$7500,0),$E52+2)=Команды!$AJ$3,TRUE,FALSE),IF(INDEX(Команды!$A$2:$AN$7500,MATCH(CG$3,Команды!$A$2:$A$7500,0),$E52+2)=Команды!$AJ$4,TRUE,FALSE),IF(INDEX(Команды!$A$2:$AN$7500,MATCH(CG$3,Команды!$A$2:$A$7500,0),$E52+2)=Команды!$AJ$5,TRUE,FALSE),IF(INDEX(Команды!$A$2:$AN$7500,MATCH(CG$3,Команды!$A$2:$A$7500,0),$E52+2)=Команды!$AJ$6,TRUE,FALSE),IF(INDEX(Команды!$A$2:$AN$7500,MATCH(CG$3,Команды!$A$2:$A$7500,0),$E52+2)=Команды!$AJ$7,TRUE,FALSE),IF(INDEX(Команды!$A$2:$AN$7500,MATCH(CG$3,Команды!$A$2:$A$7500,0),$E52+2)=Команды!$AJ$8,TRUE,FALSE),IF(INDEX(Команды!$A$2:$AN$7500,MATCH(CG$3,Команды!$A$2:$A$7500,0),$E52+2)=Команды!$AJ$9,TRUE,FALSE),IF(INDEX(Команды!$A$2:$AN$7500,MATCH(CG$3,Команды!$A$2:$A$7500,0),$E52+2)=Команды!$AJ$10,TRUE,FALSE),IF(INDEX(Команды!$A$2:$AN$7500,MATCH(CG$3,Команды!$A$2:$A$7500,0),$E52+2)=Команды!$AJ$11,TRUE,FALSE),IF(INDEX(Команды!$A$2:$AN$7500,MATCH(CG$3,Команды!$A$2:$A$7500,0),$E52+2)=Команды!$AJ$12,TRUE,FALSE),IF(INDEX(Команды!$A$2:$AN$7500,MATCH(CG$3,Команды!$A$2:$A$7500,0),$E52+2)=Команды!$AJ$13,TRUE,FALSE),IF(INDEX(Команды!$A$2:$AN$7500,MATCH(CG$3,Команды!$A$2:$A$7500,0),$E52+2)=Команды!$AJ$14,TRUE,FALSE),IF(INDEX(Команды!$A$2:$AN$7500,MATCH(CG$3,Команды!$A$2:$A$7500,0),$E52+2)=Команды!$AJ$15,TRUE,FALSE),IF(INDEX(Команды!$A$2:$AN$7500,MATCH(CG$3,Команды!$A$2:$A$7500,0),$E52+2)=Команды!$AJ$16,TRUE,FALSE),IF(INDEX(Команды!$A$2:$AN$7500,MATCH(CG$3,Команды!$A$2:$A$7500,0),$E52+2)=Команды!$AJ$17,TRUE,FALSE),IF(INDEX(Команды!$A$2:$AN$7500,MATCH(CG$3,Команды!$A$2:$A$7500,0),$E52+2)=Команды!$AJ$18,TRUE,FALSE),IF(INDEX(Команды!$A$2:$AN$7500,MATCH(CG$3,Команды!$A$2:$A$7500,0),$E52+2)=Команды!$AJ$19,TRUE,FALSE)),INDEX(Команды!$AJ$2:$AL$19,MATCH(INDEX(Команды!$A$2:$AN$7500,MATCH(CG$3,Команды!$A$2:$A$7500,0),$E52+2),Команды!$AJ$2:$AJ$19,0),3),0)</f>
        <v>В</v>
      </c>
      <c r="CI52" s="342"/>
      <c r="CJ52" s="174">
        <f>IF(OR(IF(INDEX(Команды!$A$2:$AN$7500,MATCH(CJ$3,Команды!$A$2:$A$7500,0),$E52+2)=Команды!$AJ$2,TRUE,FALSE),IF(INDEX(Команды!$A$2:$AN$7500,MATCH(CJ$3,Команды!$A$2:$A$7500,0),$E52+2)=Команды!$AJ$3,TRUE,FALSE),IF(INDEX(Команды!$A$2:$AN$7500,MATCH(CJ$3,Команды!$A$2:$A$7500,0),$E52+2)=Команды!$AJ$4,TRUE,FALSE),IF(INDEX(Команды!$A$2:$AN$7500,MATCH(CJ$3,Команды!$A$2:$A$7500,0),$E52+2)=Команды!$AJ$5,TRUE,FALSE),IF(INDEX(Команды!$A$2:$AN$7500,MATCH(CJ$3,Команды!$A$2:$A$7500,0),$E52+2)=Команды!$AJ$6,TRUE,FALSE),IF(INDEX(Команды!$A$2:$AN$7500,MATCH(CJ$3,Команды!$A$2:$A$7500,0),$E52+2)=Команды!$AJ$7,TRUE,FALSE),IF(INDEX(Команды!$A$2:$AN$7500,MATCH(CJ$3,Команды!$A$2:$A$7500,0),$E52+2)=Команды!$AJ$8,TRUE,FALSE),IF(INDEX(Команды!$A$2:$AN$7500,MATCH(CJ$3,Команды!$A$2:$A$7500,0),$E52+2)=Команды!$AJ$9,TRUE,FALSE),IF(INDEX(Команды!$A$2:$AN$7500,MATCH(CJ$3,Команды!$A$2:$A$7500,0),$E52+2)=Команды!$AJ$10,TRUE,FALSE),IF(INDEX(Команды!$A$2:$AN$7500,MATCH(CJ$3,Команды!$A$2:$A$7500,0),$E52+2)=Команды!$AJ$11,TRUE,FALSE),IF(INDEX(Команды!$A$2:$AN$7500,MATCH(CJ$3,Команды!$A$2:$A$7500,0),$E52+2)=Команды!$AJ$12,TRUE,FALSE),IF(INDEX(Команды!$A$2:$AN$7500,MATCH(CJ$3,Команды!$A$2:$A$7500,0),$E52+2)=Команды!$AJ$13,TRUE,FALSE),IF(INDEX(Команды!$A$2:$AN$7500,MATCH(CJ$3,Команды!$A$2:$A$7500,0),$E52+2)=Команды!$AJ$14,TRUE,FALSE),IF(INDEX(Команды!$A$2:$AN$7500,MATCH(CJ$3,Команды!$A$2:$A$7500,0),$E52+2)=Команды!$AJ$15,TRUE,FALSE),IF(INDEX(Команды!$A$2:$AN$7500,MATCH(CJ$3,Команды!$A$2:$A$7500,0),$E52+2)=Команды!$AJ$16,TRUE,FALSE),,IF(INDEX(Команды!$A$2:$AN$7500,MATCH(CJ$3,Команды!$A$2:$A$7500,0),$E52+2)=Команды!$AJ$17,TRUE,FALSE),,IF(INDEX(Команды!$A$2:$AN$7500,MATCH(CJ$3,Команды!$A$2:$A$7500,0),$E52+2)=Команды!$AJ$18,TRUE,FALSE),,IF(INDEX(Команды!$A$2:$AN$7500,MATCH(CJ$3,Команды!$A$2:$A$7500,0),$E52+2)=Команды!$AJ$19,TRUE,FALSE)),INDEX(Команды!$AJ$2:$AK$19,MATCH(INDEX(Команды!$A$2:$AN$7500,MATCH(CJ$3,Команды!$A$2:$A$7500,0),$E52+2),Команды!$AJ$2:$AJ$19,0),2),0)</f>
        <v>0.3125</v>
      </c>
      <c r="CK52" s="175">
        <f>IF(OR(IF(INDEX(Команды!$A$2:$AN$7500,MATCH(CJ$3,Команды!$A$2:$A$7500,0),$E52+2)=Команды!$AJ$2,TRUE,FALSE),IF(INDEX(Команды!$A$2:$AN$7500,MATCH(CJ$3,Команды!$A$2:$A$7500,0),$E52+2)=Команды!$AJ$3,TRUE,FALSE),IF(INDEX(Команды!$A$2:$AN$7500,MATCH(CJ$3,Команды!$A$2:$A$7500,0),$E52+2)=Команды!$AJ$4,TRUE,FALSE),IF(INDEX(Команды!$A$2:$AN$7500,MATCH(CJ$3,Команды!$A$2:$A$7500,0),$E52+2)=Команды!$AJ$5,TRUE,FALSE),IF(INDEX(Команды!$A$2:$AN$7500,MATCH(CJ$3,Команды!$A$2:$A$7500,0),$E52+2)=Команды!$AJ$6,TRUE,FALSE),IF(INDEX(Команды!$A$2:$AN$7500,MATCH(CJ$3,Команды!$A$2:$A$7500,0),$E52+2)=Команды!$AJ$7,TRUE,FALSE),IF(INDEX(Команды!$A$2:$AN$7500,MATCH(CJ$3,Команды!$A$2:$A$7500,0),$E52+2)=Команды!$AJ$8,TRUE,FALSE),IF(INDEX(Команды!$A$2:$AN$7500,MATCH(CJ$3,Команды!$A$2:$A$7500,0),$E52+2)=Команды!$AJ$9,TRUE,FALSE),IF(INDEX(Команды!$A$2:$AN$7500,MATCH(CJ$3,Команды!$A$2:$A$7500,0),$E52+2)=Команды!$AJ$10,TRUE,FALSE),IF(INDEX(Команды!$A$2:$AN$7500,MATCH(CJ$3,Команды!$A$2:$A$7500,0),$E52+2)=Команды!$AJ$11,TRUE,FALSE),IF(INDEX(Команды!$A$2:$AN$7500,MATCH(CJ$3,Команды!$A$2:$A$7500,0),$E52+2)=Команды!$AJ$12,TRUE,FALSE),IF(INDEX(Команды!$A$2:$AN$7500,MATCH(CJ$3,Команды!$A$2:$A$7500,0),$E52+2)=Команды!$AJ$13,TRUE,FALSE),IF(INDEX(Команды!$A$2:$AN$7500,MATCH(CJ$3,Команды!$A$2:$A$7500,0),$E52+2)=Команды!$AJ$14,TRUE,FALSE),IF(INDEX(Команды!$A$2:$AN$7500,MATCH(CJ$3,Команды!$A$2:$A$7500,0),$E52+2)=Команды!$AJ$15,TRUE,FALSE),IF(INDEX(Команды!$A$2:$AN$7500,MATCH(CJ$3,Команды!$A$2:$A$7500,0),$E52+2)=Команды!$AJ$16,TRUE,FALSE),IF(INDEX(Команды!$A$2:$AN$7500,MATCH(CJ$3,Команды!$A$2:$A$7500,0),$E52+2)=Команды!$AJ$17,TRUE,FALSE),IF(INDEX(Команды!$A$2:$AN$7500,MATCH(CJ$3,Команды!$A$2:$A$7500,0),$E52+2)=Команды!$AJ$18,TRUE,FALSE),IF(INDEX(Команды!$A$2:$AN$7500,MATCH(CJ$3,Команды!$A$2:$A$7500,0),$E52+2)=Команды!$AJ$19,TRUE,FALSE)),INDEX(Команды!$AJ$2:$AL$19,MATCH(INDEX(Команды!$A$2:$AN$7500,MATCH(CJ$3,Команды!$A$2:$A$7500,0),$E52+2),Команды!$AJ$2:$AJ$19,0),3),0)</f>
        <v>0.6875</v>
      </c>
      <c r="CL52" s="342"/>
      <c r="CM52" s="174">
        <f>IF(OR(IF(INDEX(Команды!$A$2:$AN$7500,MATCH(CM$3,Команды!$A$2:$A$7500,0),$E52+2)=Команды!$AJ$2,TRUE,FALSE),IF(INDEX(Команды!$A$2:$AN$7500,MATCH(CM$3,Команды!$A$2:$A$7500,0),$E52+2)=Команды!$AJ$3,TRUE,FALSE),IF(INDEX(Команды!$A$2:$AN$7500,MATCH(CM$3,Команды!$A$2:$A$7500,0),$E52+2)=Команды!$AJ$4,TRUE,FALSE),IF(INDEX(Команды!$A$2:$AN$7500,MATCH(CM$3,Команды!$A$2:$A$7500,0),$E52+2)=Команды!$AJ$5,TRUE,FALSE),IF(INDEX(Команды!$A$2:$AN$7500,MATCH(CM$3,Команды!$A$2:$A$7500,0),$E52+2)=Команды!$AJ$6,TRUE,FALSE),IF(INDEX(Команды!$A$2:$AN$7500,MATCH(CM$3,Команды!$A$2:$A$7500,0),$E52+2)=Команды!$AJ$7,TRUE,FALSE),IF(INDEX(Команды!$A$2:$AN$7500,MATCH(CM$3,Команды!$A$2:$A$7500,0),$E52+2)=Команды!$AJ$8,TRUE,FALSE),IF(INDEX(Команды!$A$2:$AN$7500,MATCH(CM$3,Команды!$A$2:$A$7500,0),$E52+2)=Команды!$AJ$9,TRUE,FALSE),IF(INDEX(Команды!$A$2:$AN$7500,MATCH(CM$3,Команды!$A$2:$A$7500,0),$E52+2)=Команды!$AJ$10,TRUE,FALSE),IF(INDEX(Команды!$A$2:$AN$7500,MATCH(CM$3,Команды!$A$2:$A$7500,0),$E52+2)=Команды!$AJ$11,TRUE,FALSE),IF(INDEX(Команды!$A$2:$AN$7500,MATCH(CM$3,Команды!$A$2:$A$7500,0),$E52+2)=Команды!$AJ$12,TRUE,FALSE),IF(INDEX(Команды!$A$2:$AN$7500,MATCH(CM$3,Команды!$A$2:$A$7500,0),$E52+2)=Команды!$AJ$13,TRUE,FALSE),IF(INDEX(Команды!$A$2:$AN$7500,MATCH(CM$3,Команды!$A$2:$A$7500,0),$E52+2)=Команды!$AJ$14,TRUE,FALSE),IF(INDEX(Команды!$A$2:$AN$7500,MATCH(CM$3,Команды!$A$2:$A$7500,0),$E52+2)=Команды!$AJ$15,TRUE,FALSE),IF(INDEX(Команды!$A$2:$AN$7500,MATCH(CM$3,Команды!$A$2:$A$7500,0),$E52+2)=Команды!$AJ$16,TRUE,FALSE),,IF(INDEX(Команды!$A$2:$AN$7500,MATCH(CM$3,Команды!$A$2:$A$7500,0),$E52+2)=Команды!$AJ$17,TRUE,FALSE),,IF(INDEX(Команды!$A$2:$AN$7500,MATCH(CM$3,Команды!$A$2:$A$7500,0),$E52+2)=Команды!$AJ$18,TRUE,FALSE),,IF(INDEX(Команды!$A$2:$AN$7500,MATCH(CM$3,Команды!$A$2:$A$7500,0),$E52+2)=Команды!$AJ$19,TRUE,FALSE)),INDEX(Команды!$AJ$2:$AK$19,MATCH(INDEX(Команды!$A$2:$AN$7500,MATCH(CM$3,Команды!$A$2:$A$7500,0),$E52+2),Команды!$AJ$2:$AJ$19,0),2),0)</f>
        <v>0.3125</v>
      </c>
      <c r="CN52" s="175">
        <f>IF(OR(IF(INDEX(Команды!$A$2:$AN$7500,MATCH(CM$3,Команды!$A$2:$A$7500,0),$E52+2)=Команды!$AJ$2,TRUE,FALSE),IF(INDEX(Команды!$A$2:$AN$7500,MATCH(CM$3,Команды!$A$2:$A$7500,0),$E52+2)=Команды!$AJ$3,TRUE,FALSE),IF(INDEX(Команды!$A$2:$AN$7500,MATCH(CM$3,Команды!$A$2:$A$7500,0),$E52+2)=Команды!$AJ$4,TRUE,FALSE),IF(INDEX(Команды!$A$2:$AN$7500,MATCH(CM$3,Команды!$A$2:$A$7500,0),$E52+2)=Команды!$AJ$5,TRUE,FALSE),IF(INDEX(Команды!$A$2:$AN$7500,MATCH(CM$3,Команды!$A$2:$A$7500,0),$E52+2)=Команды!$AJ$6,TRUE,FALSE),IF(INDEX(Команды!$A$2:$AN$7500,MATCH(CM$3,Команды!$A$2:$A$7500,0),$E52+2)=Команды!$AJ$7,TRUE,FALSE),IF(INDEX(Команды!$A$2:$AN$7500,MATCH(CM$3,Команды!$A$2:$A$7500,0),$E52+2)=Команды!$AJ$8,TRUE,FALSE),IF(INDEX(Команды!$A$2:$AN$7500,MATCH(CM$3,Команды!$A$2:$A$7500,0),$E52+2)=Команды!$AJ$9,TRUE,FALSE),IF(INDEX(Команды!$A$2:$AN$7500,MATCH(CM$3,Команды!$A$2:$A$7500,0),$E52+2)=Команды!$AJ$10,TRUE,FALSE),IF(INDEX(Команды!$A$2:$AN$7500,MATCH(CM$3,Команды!$A$2:$A$7500,0),$E52+2)=Команды!$AJ$11,TRUE,FALSE),IF(INDEX(Команды!$A$2:$AN$7500,MATCH(CM$3,Команды!$A$2:$A$7500,0),$E52+2)=Команды!$AJ$12,TRUE,FALSE),IF(INDEX(Команды!$A$2:$AN$7500,MATCH(CM$3,Команды!$A$2:$A$7500,0),$E52+2)=Команды!$AJ$13,TRUE,FALSE),IF(INDEX(Команды!$A$2:$AN$7500,MATCH(CM$3,Команды!$A$2:$A$7500,0),$E52+2)=Команды!$AJ$14,TRUE,FALSE),IF(INDEX(Команды!$A$2:$AN$7500,MATCH(CM$3,Команды!$A$2:$A$7500,0),$E52+2)=Команды!$AJ$15,TRUE,FALSE),IF(INDEX(Команды!$A$2:$AN$7500,MATCH(CM$3,Команды!$A$2:$A$7500,0),$E52+2)=Команды!$AJ$16,TRUE,FALSE),IF(INDEX(Команды!$A$2:$AN$7500,MATCH(CM$3,Команды!$A$2:$A$7500,0),$E52+2)=Команды!$AJ$17,TRUE,FALSE),IF(INDEX(Команды!$A$2:$AN$7500,MATCH(CM$3,Команды!$A$2:$A$7500,0),$E52+2)=Команды!$AJ$18,TRUE,FALSE),IF(INDEX(Команды!$A$2:$AN$7500,MATCH(CM$3,Команды!$A$2:$A$7500,0),$E52+2)=Команды!$AJ$19,TRUE,FALSE)),INDEX(Команды!$AJ$2:$AL$19,MATCH(INDEX(Команды!$A$2:$AN$7500,MATCH(CM$3,Команды!$A$2:$A$7500,0),$E52+2),Команды!$AJ$2:$AJ$19,0),3),0)</f>
        <v>0.6875</v>
      </c>
      <c r="CO52" s="342"/>
      <c r="CP52" s="174">
        <f>IF(OR(IF(INDEX(Команды!$A$2:$AN$7500,MATCH(CP$3,Команды!$A$2:$A$7500,0),$E52+2)=Команды!$AJ$2,TRUE,FALSE),IF(INDEX(Команды!$A$2:$AN$7500,MATCH(CP$3,Команды!$A$2:$A$7500,0),$E52+2)=Команды!$AJ$3,TRUE,FALSE),IF(INDEX(Команды!$A$2:$AN$7500,MATCH(CP$3,Команды!$A$2:$A$7500,0),$E52+2)=Команды!$AJ$4,TRUE,FALSE),IF(INDEX(Команды!$A$2:$AN$7500,MATCH(CP$3,Команды!$A$2:$A$7500,0),$E52+2)=Команды!$AJ$5,TRUE,FALSE),IF(INDEX(Команды!$A$2:$AN$7500,MATCH(CP$3,Команды!$A$2:$A$7500,0),$E52+2)=Команды!$AJ$6,TRUE,FALSE),IF(INDEX(Команды!$A$2:$AN$7500,MATCH(CP$3,Команды!$A$2:$A$7500,0),$E52+2)=Команды!$AJ$7,TRUE,FALSE),IF(INDEX(Команды!$A$2:$AN$7500,MATCH(CP$3,Команды!$A$2:$A$7500,0),$E52+2)=Команды!$AJ$8,TRUE,FALSE),IF(INDEX(Команды!$A$2:$AN$7500,MATCH(CP$3,Команды!$A$2:$A$7500,0),$E52+2)=Команды!$AJ$9,TRUE,FALSE),IF(INDEX(Команды!$A$2:$AN$7500,MATCH(CP$3,Команды!$A$2:$A$7500,0),$E52+2)=Команды!$AJ$10,TRUE,FALSE),IF(INDEX(Команды!$A$2:$AN$7500,MATCH(CP$3,Команды!$A$2:$A$7500,0),$E52+2)=Команды!$AJ$11,TRUE,FALSE),IF(INDEX(Команды!$A$2:$AN$7500,MATCH(CP$3,Команды!$A$2:$A$7500,0),$E52+2)=Команды!$AJ$12,TRUE,FALSE),IF(INDEX(Команды!$A$2:$AN$7500,MATCH(CP$3,Команды!$A$2:$A$7500,0),$E52+2)=Команды!$AJ$13,TRUE,FALSE),IF(INDEX(Команды!$A$2:$AN$7500,MATCH(CP$3,Команды!$A$2:$A$7500,0),$E52+2)=Команды!$AJ$14,TRUE,FALSE),IF(INDEX(Команды!$A$2:$AN$7500,MATCH(CP$3,Команды!$A$2:$A$7500,0),$E52+2)=Команды!$AJ$15,TRUE,FALSE),IF(INDEX(Команды!$A$2:$AN$7500,MATCH(CP$3,Команды!$A$2:$A$7500,0),$E52+2)=Команды!$AJ$16,TRUE,FALSE),,IF(INDEX(Команды!$A$2:$AN$7500,MATCH(CP$3,Команды!$A$2:$A$7500,0),$E52+2)=Команды!$AJ$17,TRUE,FALSE),,IF(INDEX(Команды!$A$2:$AN$7500,MATCH(CP$3,Команды!$A$2:$A$7500,0),$E52+2)=Команды!$AJ$18,TRUE,FALSE),,IF(INDEX(Команды!$A$2:$AN$7500,MATCH(CP$3,Команды!$A$2:$A$7500,0),$E52+2)=Команды!$AJ$19,TRUE,FALSE)),INDEX(Команды!$AJ$2:$AK$19,MATCH(INDEX(Команды!$A$2:$AN$7500,MATCH(CP$3,Команды!$A$2:$A$7500,0),$E52+2),Команды!$AJ$2:$AJ$19,0),2),0)</f>
        <v>0.33333333333333331</v>
      </c>
      <c r="CQ52" s="175">
        <f>IF(OR(IF(INDEX(Команды!$A$2:$AN$7500,MATCH(CP$3,Команды!$A$2:$A$7500,0),$E52+2)=Команды!$AJ$2,TRUE,FALSE),IF(INDEX(Команды!$A$2:$AN$7500,MATCH(CP$3,Команды!$A$2:$A$7500,0),$E52+2)=Команды!$AJ$3,TRUE,FALSE),IF(INDEX(Команды!$A$2:$AN$7500,MATCH(CP$3,Команды!$A$2:$A$7500,0),$E52+2)=Команды!$AJ$4,TRUE,FALSE),IF(INDEX(Команды!$A$2:$AN$7500,MATCH(CP$3,Команды!$A$2:$A$7500,0),$E52+2)=Команды!$AJ$5,TRUE,FALSE),IF(INDEX(Команды!$A$2:$AN$7500,MATCH(CP$3,Команды!$A$2:$A$7500,0),$E52+2)=Команды!$AJ$6,TRUE,FALSE),IF(INDEX(Команды!$A$2:$AN$7500,MATCH(CP$3,Команды!$A$2:$A$7500,0),$E52+2)=Команды!$AJ$7,TRUE,FALSE),IF(INDEX(Команды!$A$2:$AN$7500,MATCH(CP$3,Команды!$A$2:$A$7500,0),$E52+2)=Команды!$AJ$8,TRUE,FALSE),IF(INDEX(Команды!$A$2:$AN$7500,MATCH(CP$3,Команды!$A$2:$A$7500,0),$E52+2)=Команды!$AJ$9,TRUE,FALSE),IF(INDEX(Команды!$A$2:$AN$7500,MATCH(CP$3,Команды!$A$2:$A$7500,0),$E52+2)=Команды!$AJ$10,TRUE,FALSE),IF(INDEX(Команды!$A$2:$AN$7500,MATCH(CP$3,Команды!$A$2:$A$7500,0),$E52+2)=Команды!$AJ$11,TRUE,FALSE),IF(INDEX(Команды!$A$2:$AN$7500,MATCH(CP$3,Команды!$A$2:$A$7500,0),$E52+2)=Команды!$AJ$12,TRUE,FALSE),IF(INDEX(Команды!$A$2:$AN$7500,MATCH(CP$3,Команды!$A$2:$A$7500,0),$E52+2)=Команды!$AJ$13,TRUE,FALSE),IF(INDEX(Команды!$A$2:$AN$7500,MATCH(CP$3,Команды!$A$2:$A$7500,0),$E52+2)=Команды!$AJ$14,TRUE,FALSE),IF(INDEX(Команды!$A$2:$AN$7500,MATCH(CP$3,Команды!$A$2:$A$7500,0),$E52+2)=Команды!$AJ$15,TRUE,FALSE),IF(INDEX(Команды!$A$2:$AN$7500,MATCH(CP$3,Команды!$A$2:$A$7500,0),$E52+2)=Команды!$AJ$16,TRUE,FALSE),IF(INDEX(Команды!$A$2:$AN$7500,MATCH(CP$3,Команды!$A$2:$A$7500,0),$E52+2)=Команды!$AJ$17,TRUE,FALSE),IF(INDEX(Команды!$A$2:$AN$7500,MATCH(CP$3,Команды!$A$2:$A$7500,0),$E52+2)=Команды!$AJ$18,TRUE,FALSE),IF(INDEX(Команды!$A$2:$AN$7500,MATCH(CP$3,Команды!$A$2:$A$7500,0),$E52+2)=Команды!$AJ$19,TRUE,FALSE)),INDEX(Команды!$AJ$2:$AL$19,MATCH(INDEX(Команды!$A$2:$AN$7500,MATCH(CP$3,Команды!$A$2:$A$7500,0),$E52+2),Команды!$AJ$2:$AJ$19,0),3),0)</f>
        <v>0.70833333333333337</v>
      </c>
      <c r="CR52" s="342"/>
      <c r="CS52" s="174">
        <f>IF(OR(IF(INDEX(Команды!$A$2:$AN$7500,MATCH(CS$3,Команды!$A$2:$A$7500,0),$E52+2)=Команды!$AJ$2,TRUE,FALSE),IF(INDEX(Команды!$A$2:$AN$7500,MATCH(CS$3,Команды!$A$2:$A$7500,0),$E52+2)=Команды!$AJ$3,TRUE,FALSE),IF(INDEX(Команды!$A$2:$AN$7500,MATCH(CS$3,Команды!$A$2:$A$7500,0),$E52+2)=Команды!$AJ$4,TRUE,FALSE),IF(INDEX(Команды!$A$2:$AN$7500,MATCH(CS$3,Команды!$A$2:$A$7500,0),$E52+2)=Команды!$AJ$5,TRUE,FALSE),IF(INDEX(Команды!$A$2:$AN$7500,MATCH(CS$3,Команды!$A$2:$A$7500,0),$E52+2)=Команды!$AJ$6,TRUE,FALSE),IF(INDEX(Команды!$A$2:$AN$7500,MATCH(CS$3,Команды!$A$2:$A$7500,0),$E52+2)=Команды!$AJ$7,TRUE,FALSE),IF(INDEX(Команды!$A$2:$AN$7500,MATCH(CS$3,Команды!$A$2:$A$7500,0),$E52+2)=Команды!$AJ$8,TRUE,FALSE),IF(INDEX(Команды!$A$2:$AN$7500,MATCH(CS$3,Команды!$A$2:$A$7500,0),$E52+2)=Команды!$AJ$9,TRUE,FALSE),IF(INDEX(Команды!$A$2:$AN$7500,MATCH(CS$3,Команды!$A$2:$A$7500,0),$E52+2)=Команды!$AJ$10,TRUE,FALSE),IF(INDEX(Команды!$A$2:$AN$7500,MATCH(CS$3,Команды!$A$2:$A$7500,0),$E52+2)=Команды!$AJ$11,TRUE,FALSE),IF(INDEX(Команды!$A$2:$AN$7500,MATCH(CS$3,Команды!$A$2:$A$7500,0),$E52+2)=Команды!$AJ$12,TRUE,FALSE),IF(INDEX(Команды!$A$2:$AN$7500,MATCH(CS$3,Команды!$A$2:$A$7500,0),$E52+2)=Команды!$AJ$13,TRUE,FALSE),IF(INDEX(Команды!$A$2:$AN$7500,MATCH(CS$3,Команды!$A$2:$A$7500,0),$E52+2)=Команды!$AJ$14,TRUE,FALSE),IF(INDEX(Команды!$A$2:$AN$7500,MATCH(CS$3,Команды!$A$2:$A$7500,0),$E52+2)=Команды!$AJ$15,TRUE,FALSE),IF(INDEX(Команды!$A$2:$AN$7500,MATCH(CS$3,Команды!$A$2:$A$7500,0),$E52+2)=Команды!$AJ$16,TRUE,FALSE),,IF(INDEX(Команды!$A$2:$AN$7500,MATCH(CS$3,Команды!$A$2:$A$7500,0),$E52+2)=Команды!$AJ$17,TRUE,FALSE),,IF(INDEX(Команды!$A$2:$AN$7500,MATCH(CS$3,Команды!$A$2:$A$7500,0),$E52+2)=Команды!$AJ$18,TRUE,FALSE),,IF(INDEX(Команды!$A$2:$AN$7500,MATCH(CS$3,Команды!$A$2:$A$7500,0),$E52+2)=Команды!$AJ$19,TRUE,FALSE)),INDEX(Команды!$AJ$2:$AK$19,MATCH(INDEX(Команды!$A$2:$AN$7500,MATCH(CS$3,Команды!$A$2:$A$7500,0),$E52+2),Команды!$AJ$2:$AJ$19,0),2),0)</f>
        <v>0.41666666666666669</v>
      </c>
      <c r="CT52" s="175">
        <f>IF(OR(IF(INDEX(Команды!$A$2:$AN$7500,MATCH(CS$3,Команды!$A$2:$A$7500,0),$E52+2)=Команды!$AJ$2,TRUE,FALSE),IF(INDEX(Команды!$A$2:$AN$7500,MATCH(CS$3,Команды!$A$2:$A$7500,0),$E52+2)=Команды!$AJ$3,TRUE,FALSE),IF(INDEX(Команды!$A$2:$AN$7500,MATCH(CS$3,Команды!$A$2:$A$7500,0),$E52+2)=Команды!$AJ$4,TRUE,FALSE),IF(INDEX(Команды!$A$2:$AN$7500,MATCH(CS$3,Команды!$A$2:$A$7500,0),$E52+2)=Команды!$AJ$5,TRUE,FALSE),IF(INDEX(Команды!$A$2:$AN$7500,MATCH(CS$3,Команды!$A$2:$A$7500,0),$E52+2)=Команды!$AJ$6,TRUE,FALSE),IF(INDEX(Команды!$A$2:$AN$7500,MATCH(CS$3,Команды!$A$2:$A$7500,0),$E52+2)=Команды!$AJ$7,TRUE,FALSE),IF(INDEX(Команды!$A$2:$AN$7500,MATCH(CS$3,Команды!$A$2:$A$7500,0),$E52+2)=Команды!$AJ$8,TRUE,FALSE),IF(INDEX(Команды!$A$2:$AN$7500,MATCH(CS$3,Команды!$A$2:$A$7500,0),$E52+2)=Команды!$AJ$9,TRUE,FALSE),IF(INDEX(Команды!$A$2:$AN$7500,MATCH(CS$3,Команды!$A$2:$A$7500,0),$E52+2)=Команды!$AJ$10,TRUE,FALSE),IF(INDEX(Команды!$A$2:$AN$7500,MATCH(CS$3,Команды!$A$2:$A$7500,0),$E52+2)=Команды!$AJ$11,TRUE,FALSE),IF(INDEX(Команды!$A$2:$AN$7500,MATCH(CS$3,Команды!$A$2:$A$7500,0),$E52+2)=Команды!$AJ$12,TRUE,FALSE),IF(INDEX(Команды!$A$2:$AN$7500,MATCH(CS$3,Команды!$A$2:$A$7500,0),$E52+2)=Команды!$AJ$13,TRUE,FALSE),IF(INDEX(Команды!$A$2:$AN$7500,MATCH(CS$3,Команды!$A$2:$A$7500,0),$E52+2)=Команды!$AJ$14,TRUE,FALSE),IF(INDEX(Команды!$A$2:$AN$7500,MATCH(CS$3,Команды!$A$2:$A$7500,0),$E52+2)=Команды!$AJ$15,TRUE,FALSE),IF(INDEX(Команды!$A$2:$AN$7500,MATCH(CS$3,Команды!$A$2:$A$7500,0),$E52+2)=Команды!$AJ$16,TRUE,FALSE),IF(INDEX(Команды!$A$2:$AN$7500,MATCH(CS$3,Команды!$A$2:$A$7500,0),$E52+2)=Команды!$AJ$17,TRUE,FALSE),IF(INDEX(Команды!$A$2:$AN$7500,MATCH(CS$3,Команды!$A$2:$A$7500,0),$E52+2)=Команды!$AJ$18,TRUE,FALSE),IF(INDEX(Команды!$A$2:$AN$7500,MATCH(CS$3,Команды!$A$2:$A$7500,0),$E52+2)=Команды!$AJ$19,TRUE,FALSE)),INDEX(Команды!$AJ$2:$AL$19,MATCH(INDEX(Команды!$A$2:$AN$7500,MATCH(CS$3,Команды!$A$2:$A$7500,0),$E52+2),Команды!$AJ$2:$AJ$19,0),3),0)</f>
        <v>0.79166666666666663</v>
      </c>
      <c r="CU52" s="342"/>
    </row>
    <row r="53" spans="1:99" s="2" customFormat="1" ht="21.95" customHeight="1" x14ac:dyDescent="0.3">
      <c r="A53" s="251">
        <v>48</v>
      </c>
      <c r="B53" s="2">
        <f>VLOOKUP(A53,'Список КК'!A:F,6,TRUE)</f>
        <v>1033</v>
      </c>
      <c r="C53" s="638" t="str">
        <f>VLOOKUP(A53,'Список КК'!A:B,2,TRUE)</f>
        <v>Востреева Ирина Михайловна</v>
      </c>
      <c r="D53" s="203">
        <f>VLOOKUP(A53,'Список КК'!A:D,4,TRUE)</f>
        <v>0</v>
      </c>
      <c r="E53" s="4">
        <f>VLOOKUP(A53,'Список КК'!A:C,3,TRUE)</f>
        <v>22</v>
      </c>
      <c r="F53" s="220" t="str">
        <f>VLOOKUP(A53,'Список КК'!A:E,5,TRUE)</f>
        <v>20 часов в неделю. ВС- не позже 21-00</v>
      </c>
      <c r="G53" s="174">
        <f>IF(OR(IF(INDEX(Команды!$A$2:$AN$7500,MATCH(G$3,Команды!$A$2:$A$7500,0),$E53+2)=Команды!$AJ$2,TRUE,FALSE),IF(INDEX(Команды!$A$2:$AN$7500,MATCH(G$3,Команды!$A$2:$A$7500,0),$E53+2)=Команды!$AJ$3,TRUE,FALSE),IF(INDEX(Команды!$A$2:$AN$7500,MATCH(G$3,Команды!$A$2:$A$7500,0),$E53+2)=Команды!$AJ$4,TRUE,FALSE),IF(INDEX(Команды!$A$2:$AN$7500,MATCH(G$3,Команды!$A$2:$A$7500,0),$E53+2)=Команды!$AJ$5,TRUE,FALSE),IF(INDEX(Команды!$A$2:$AN$7500,MATCH(G$3,Команды!$A$2:$A$7500,0),$E53+2)=Команды!$AJ$6,TRUE,FALSE),IF(INDEX(Команды!$A$2:$AN$7500,MATCH(G$3,Команды!$A$2:$A$7500,0),$E53+2)=Команды!$AJ$7,TRUE,FALSE),IF(INDEX(Команды!$A$2:$AN$7500,MATCH(G$3,Команды!$A$2:$A$7500,0),$E53+2)=Команды!$AJ$8,TRUE,FALSE),IF(INDEX(Команды!$A$2:$AN$7500,MATCH(G$3,Команды!$A$2:$A$7500,0),$E53+2)=Команды!$AJ$9,TRUE,FALSE),IF(INDEX(Команды!$A$2:$AN$7500,MATCH(G$3,Команды!$A$2:$A$7500,0),$E53+2)=Команды!$AJ$10,TRUE,FALSE),IF(INDEX(Команды!$A$2:$AN$7500,MATCH(G$3,Команды!$A$2:$A$7500,0),$E53+2)=Команды!$AJ$11,TRUE,FALSE),IF(INDEX(Команды!$A$2:$AN$7500,MATCH(G$3,Команды!$A$2:$A$7500,0),$E53+2)=Команды!$AJ$12,TRUE,FALSE),IF(INDEX(Команды!$A$2:$AN$7500,MATCH(G$3,Команды!$A$2:$A$7500,0),$E53+2)=Команды!$AJ$13,TRUE,FALSE),IF(INDEX(Команды!$A$2:$AN$7500,MATCH(G$3,Команды!$A$2:$A$7500,0),$E53+2)=Команды!$AJ$14,TRUE,FALSE),IF(INDEX(Команды!$A$2:$AN$7500,MATCH(G$3,Команды!$A$2:$A$7500,0),$E53+2)=Команды!$AJ$15,TRUE,FALSE),IF(INDEX(Команды!$A$2:$AN$7500,MATCH(G$3,Команды!$A$2:$A$7500,0),$E53+2)=Команды!$AJ$16,TRUE,FALSE),,IF(INDEX(Команды!$A$2:$AN$7500,MATCH(G$3,Команды!$A$2:$A$7500,0),$E53+2)=Команды!$AJ$17,TRUE,FALSE),,IF(INDEX(Команды!$A$2:$AN$7500,MATCH(G$3,Команды!$A$2:$A$7500,0),$E53+2)=Команды!$AJ$18,TRUE,FALSE),,IF(INDEX(Команды!$A$2:$AN$7500,MATCH(G$3,Команды!$A$2:$A$7500,0),$E53+2)=Команды!$AJ$19,TRUE,FALSE)),INDEX(Команды!$AJ$2:$AK$19,MATCH(INDEX(Команды!$A$2:$AN$7500,MATCH(G$3,Команды!$A$2:$A$7500,0),$E53+2),Команды!$AJ$2:$AJ$19,0),2),0)</f>
        <v>0.625</v>
      </c>
      <c r="H53" s="175">
        <f>IF(OR(IF(INDEX(Команды!$A$2:$AN$7500,MATCH(G$3,Команды!$A$2:$A$7500,0),$E53+2)=Команды!$AJ$2,TRUE,FALSE),IF(INDEX(Команды!$A$2:$AN$7500,MATCH(G$3,Команды!$A$2:$A$7500,0),$E53+2)=Команды!$AJ$3,TRUE,FALSE),IF(INDEX(Команды!$A$2:$AN$7500,MATCH(G$3,Команды!$A$2:$A$7500,0),$E53+2)=Команды!$AJ$4,TRUE,FALSE),IF(INDEX(Команды!$A$2:$AN$7500,MATCH(G$3,Команды!$A$2:$A$7500,0),$E53+2)=Команды!$AJ$5,TRUE,FALSE),IF(INDEX(Команды!$A$2:$AN$7500,MATCH(G$3,Команды!$A$2:$A$7500,0),$E53+2)=Команды!$AJ$6,TRUE,FALSE),IF(INDEX(Команды!$A$2:$AN$7500,MATCH(G$3,Команды!$A$2:$A$7500,0),$E53+2)=Команды!$AJ$7,TRUE,FALSE),IF(INDEX(Команды!$A$2:$AN$7500,MATCH(G$3,Команды!$A$2:$A$7500,0),$E53+2)=Команды!$AJ$8,TRUE,FALSE),IF(INDEX(Команды!$A$2:$AN$7500,MATCH(G$3,Команды!$A$2:$A$7500,0),$E53+2)=Команды!$AJ$9,TRUE,FALSE),IF(INDEX(Команды!$A$2:$AN$7500,MATCH(G$3,Команды!$A$2:$A$7500,0),$E53+2)=Команды!$AJ$10,TRUE,FALSE),IF(INDEX(Команды!$A$2:$AN$7500,MATCH(G$3,Команды!$A$2:$A$7500,0),$E53+2)=Команды!$AJ$11,TRUE,FALSE),IF(INDEX(Команды!$A$2:$AN$7500,MATCH(G$3,Команды!$A$2:$A$7500,0),$E53+2)=Команды!$AJ$12,TRUE,FALSE),IF(INDEX(Команды!$A$2:$AN$7500,MATCH(G$3,Команды!$A$2:$A$7500,0),$E53+2)=Команды!$AJ$13,TRUE,FALSE),IF(INDEX(Команды!$A$2:$AN$7500,MATCH(G$3,Команды!$A$2:$A$7500,0),$E53+2)=Команды!$AJ$14,TRUE,FALSE),IF(INDEX(Команды!$A$2:$AN$7500,MATCH(G$3,Команды!$A$2:$A$7500,0),$E53+2)=Команды!$AJ$15,TRUE,FALSE),IF(INDEX(Команды!$A$2:$AN$7500,MATCH(G$3,Команды!$A$2:$A$7500,0),$E53+2)=Команды!$AJ$16,TRUE,FALSE),IF(INDEX(Команды!$A$2:$AN$7500,MATCH(G$3,Команды!$A$2:$A$7500,0),$E53+2)=Команды!$AJ$17,TRUE,FALSE),IF(INDEX(Команды!$A$2:$AN$7500,MATCH(G$3,Команды!$A$2:$A$7500,0),$E53+2)=Команды!$AJ$18,TRUE,FALSE),IF(INDEX(Команды!$A$2:$AN$7500,MATCH(G$3,Команды!$A$2:$A$7500,0),$E53+2)=Команды!$AJ$19,TRUE,FALSE)),INDEX(Команды!$AJ$2:$AL$19,MATCH(INDEX(Команды!$A$2:$AN$7500,MATCH(G$3,Команды!$A$2:$A$7500,0),$E53+2),Команды!$AJ$2:$AJ$19,0),3),0)</f>
        <v>1</v>
      </c>
      <c r="I53" s="342"/>
      <c r="J53" s="174" t="str">
        <f>IF(OR(IF(INDEX(Команды!$A$2:$AN$7500,MATCH(J$3,Команды!$A$2:$A$7500,0),$E53+2)=Команды!$AJ$2,TRUE,FALSE),IF(INDEX(Команды!$A$2:$AN$7500,MATCH(J$3,Команды!$A$2:$A$7500,0),$E53+2)=Команды!$AJ$3,TRUE,FALSE),IF(INDEX(Команды!$A$2:$AN$7500,MATCH(J$3,Команды!$A$2:$A$7500,0),$E53+2)=Команды!$AJ$4,TRUE,FALSE),IF(INDEX(Команды!$A$2:$AN$7500,MATCH(J$3,Команды!$A$2:$A$7500,0),$E53+2)=Команды!$AJ$5,TRUE,FALSE),IF(INDEX(Команды!$A$2:$AN$7500,MATCH(J$3,Команды!$A$2:$A$7500,0),$E53+2)=Команды!$AJ$6,TRUE,FALSE),IF(INDEX(Команды!$A$2:$AN$7500,MATCH(J$3,Команды!$A$2:$A$7500,0),$E53+2)=Команды!$AJ$7,TRUE,FALSE),IF(INDEX(Команды!$A$2:$AN$7500,MATCH(J$3,Команды!$A$2:$A$7500,0),$E53+2)=Команды!$AJ$8,TRUE,FALSE),IF(INDEX(Команды!$A$2:$AN$7500,MATCH(J$3,Команды!$A$2:$A$7500,0),$E53+2)=Команды!$AJ$9,TRUE,FALSE),IF(INDEX(Команды!$A$2:$AN$7500,MATCH(J$3,Команды!$A$2:$A$7500,0),$E53+2)=Команды!$AJ$10,TRUE,FALSE),IF(INDEX(Команды!$A$2:$AN$7500,MATCH(J$3,Команды!$A$2:$A$7500,0),$E53+2)=Команды!$AJ$11,TRUE,FALSE),IF(INDEX(Команды!$A$2:$AN$7500,MATCH(J$3,Команды!$A$2:$A$7500,0),$E53+2)=Команды!$AJ$12,TRUE,FALSE),IF(INDEX(Команды!$A$2:$AN$7500,MATCH(J$3,Команды!$A$2:$A$7500,0),$E53+2)=Команды!$AJ$13,TRUE,FALSE),IF(INDEX(Команды!$A$2:$AN$7500,MATCH(J$3,Команды!$A$2:$A$7500,0),$E53+2)=Команды!$AJ$14,TRUE,FALSE),IF(INDEX(Команды!$A$2:$AN$7500,MATCH(J$3,Команды!$A$2:$A$7500,0),$E53+2)=Команды!$AJ$15,TRUE,FALSE),IF(INDEX(Команды!$A$2:$AN$7500,MATCH(J$3,Команды!$A$2:$A$7500,0),$E53+2)=Команды!$AJ$16,TRUE,FALSE),,IF(INDEX(Команды!$A$2:$AN$7500,MATCH(J$3,Команды!$A$2:$A$7500,0),$E53+2)=Команды!$AJ$17,TRUE,FALSE),,IF(INDEX(Команды!$A$2:$AN$7500,MATCH(J$3,Команды!$A$2:$A$7500,0),$E53+2)=Команды!$AJ$18,TRUE,FALSE),,IF(INDEX(Команды!$A$2:$AN$7500,MATCH(J$3,Команды!$A$2:$A$7500,0),$E53+2)=Команды!$AJ$19,TRUE,FALSE)),INDEX(Команды!$AJ$2:$AK$19,MATCH(INDEX(Команды!$A$2:$AN$7500,MATCH(J$3,Команды!$A$2:$A$7500,0),$E53+2),Команды!$AJ$2:$AJ$19,0),2),0)</f>
        <v>В</v>
      </c>
      <c r="K53" s="175" t="str">
        <f>IF(OR(IF(INDEX(Команды!$A$2:$AN$7500,MATCH(J$3,Команды!$A$2:$A$7500,0),$E53+2)=Команды!$AJ$2,TRUE,FALSE),IF(INDEX(Команды!$A$2:$AN$7500,MATCH(J$3,Команды!$A$2:$A$7500,0),$E53+2)=Команды!$AJ$3,TRUE,FALSE),IF(INDEX(Команды!$A$2:$AN$7500,MATCH(J$3,Команды!$A$2:$A$7500,0),$E53+2)=Команды!$AJ$4,TRUE,FALSE),IF(INDEX(Команды!$A$2:$AN$7500,MATCH(J$3,Команды!$A$2:$A$7500,0),$E53+2)=Команды!$AJ$5,TRUE,FALSE),IF(INDEX(Команды!$A$2:$AN$7500,MATCH(J$3,Команды!$A$2:$A$7500,0),$E53+2)=Команды!$AJ$6,TRUE,FALSE),IF(INDEX(Команды!$A$2:$AN$7500,MATCH(J$3,Команды!$A$2:$A$7500,0),$E53+2)=Команды!$AJ$7,TRUE,FALSE),IF(INDEX(Команды!$A$2:$AN$7500,MATCH(J$3,Команды!$A$2:$A$7500,0),$E53+2)=Команды!$AJ$8,TRUE,FALSE),IF(INDEX(Команды!$A$2:$AN$7500,MATCH(J$3,Команды!$A$2:$A$7500,0),$E53+2)=Команды!$AJ$9,TRUE,FALSE),IF(INDEX(Команды!$A$2:$AN$7500,MATCH(J$3,Команды!$A$2:$A$7500,0),$E53+2)=Команды!$AJ$10,TRUE,FALSE),IF(INDEX(Команды!$A$2:$AN$7500,MATCH(J$3,Команды!$A$2:$A$7500,0),$E53+2)=Команды!$AJ$11,TRUE,FALSE),IF(INDEX(Команды!$A$2:$AN$7500,MATCH(J$3,Команды!$A$2:$A$7500,0),$E53+2)=Команды!$AJ$12,TRUE,FALSE),IF(INDEX(Команды!$A$2:$AN$7500,MATCH(J$3,Команды!$A$2:$A$7500,0),$E53+2)=Команды!$AJ$13,TRUE,FALSE),IF(INDEX(Команды!$A$2:$AN$7500,MATCH(J$3,Команды!$A$2:$A$7500,0),$E53+2)=Команды!$AJ$14,TRUE,FALSE),IF(INDEX(Команды!$A$2:$AN$7500,MATCH(J$3,Команды!$A$2:$A$7500,0),$E53+2)=Команды!$AJ$15,TRUE,FALSE),IF(INDEX(Команды!$A$2:$AN$7500,MATCH(J$3,Команды!$A$2:$A$7500,0),$E53+2)=Команды!$AJ$16,TRUE,FALSE),IF(INDEX(Команды!$A$2:$AN$7500,MATCH(J$3,Команды!$A$2:$A$7500,0),$E53+2)=Команды!$AJ$17,TRUE,FALSE),IF(INDEX(Команды!$A$2:$AN$7500,MATCH(J$3,Команды!$A$2:$A$7500,0),$E53+2)=Команды!$AJ$18,TRUE,FALSE),IF(INDEX(Команды!$A$2:$AN$7500,MATCH(J$3,Команды!$A$2:$A$7500,0),$E53+2)=Команды!$AJ$19,TRUE,FALSE)),INDEX(Команды!$AJ$2:$AL$19,MATCH(INDEX(Команды!$A$2:$AN$7500,MATCH(J$3,Команды!$A$2:$A$7500,0),$E53+2),Команды!$AJ$2:$AJ$19,0),3),0)</f>
        <v>В</v>
      </c>
      <c r="L53" s="342"/>
      <c r="M53" s="174" t="str">
        <f>IF(OR(IF(INDEX(Команды!$A$2:$AN$7500,MATCH(M$3,Команды!$A$2:$A$7500,0),$E53+2)=Команды!$AJ$2,TRUE,FALSE),IF(INDEX(Команды!$A$2:$AN$7500,MATCH(M$3,Команды!$A$2:$A$7500,0),$E53+2)=Команды!$AJ$3,TRUE,FALSE),IF(INDEX(Команды!$A$2:$AN$7500,MATCH(M$3,Команды!$A$2:$A$7500,0),$E53+2)=Команды!$AJ$4,TRUE,FALSE),IF(INDEX(Команды!$A$2:$AN$7500,MATCH(M$3,Команды!$A$2:$A$7500,0),$E53+2)=Команды!$AJ$5,TRUE,FALSE),IF(INDEX(Команды!$A$2:$AN$7500,MATCH(M$3,Команды!$A$2:$A$7500,0),$E53+2)=Команды!$AJ$6,TRUE,FALSE),IF(INDEX(Команды!$A$2:$AN$7500,MATCH(M$3,Команды!$A$2:$A$7500,0),$E53+2)=Команды!$AJ$7,TRUE,FALSE),IF(INDEX(Команды!$A$2:$AN$7500,MATCH(M$3,Команды!$A$2:$A$7500,0),$E53+2)=Команды!$AJ$8,TRUE,FALSE),IF(INDEX(Команды!$A$2:$AN$7500,MATCH(M$3,Команды!$A$2:$A$7500,0),$E53+2)=Команды!$AJ$9,TRUE,FALSE),IF(INDEX(Команды!$A$2:$AN$7500,MATCH(M$3,Команды!$A$2:$A$7500,0),$E53+2)=Команды!$AJ$10,TRUE,FALSE),IF(INDEX(Команды!$A$2:$AN$7500,MATCH(M$3,Команды!$A$2:$A$7500,0),$E53+2)=Команды!$AJ$11,TRUE,FALSE),IF(INDEX(Команды!$A$2:$AN$7500,MATCH(M$3,Команды!$A$2:$A$7500,0),$E53+2)=Команды!$AJ$12,TRUE,FALSE),IF(INDEX(Команды!$A$2:$AN$7500,MATCH(M$3,Команды!$A$2:$A$7500,0),$E53+2)=Команды!$AJ$13,TRUE,FALSE),IF(INDEX(Команды!$A$2:$AN$7500,MATCH(M$3,Команды!$A$2:$A$7500,0),$E53+2)=Команды!$AJ$14,TRUE,FALSE),IF(INDEX(Команды!$A$2:$AN$7500,MATCH(M$3,Команды!$A$2:$A$7500,0),$E53+2)=Команды!$AJ$15,TRUE,FALSE),IF(INDEX(Команды!$A$2:$AN$7500,MATCH(M$3,Команды!$A$2:$A$7500,0),$E53+2)=Команды!$AJ$16,TRUE,FALSE),,IF(INDEX(Команды!$A$2:$AN$7500,MATCH(M$3,Команды!$A$2:$A$7500,0),$E53+2)=Команды!$AJ$17,TRUE,FALSE),,IF(INDEX(Команды!$A$2:$AN$7500,MATCH(M$3,Команды!$A$2:$A$7500,0),$E53+2)=Команды!$AJ$18,TRUE,FALSE),,IF(INDEX(Команды!$A$2:$AN$7500,MATCH(M$3,Команды!$A$2:$A$7500,0),$E53+2)=Команды!$AJ$19,TRUE,FALSE)),INDEX(Команды!$AJ$2:$AK$19,MATCH(INDEX(Команды!$A$2:$AN$7500,MATCH(M$3,Команды!$A$2:$A$7500,0),$E53+2),Команды!$AJ$2:$AJ$19,0),2),0)</f>
        <v>В</v>
      </c>
      <c r="N53" s="175" t="str">
        <f>IF(OR(IF(INDEX(Команды!$A$2:$AN$7500,MATCH(M$3,Команды!$A$2:$A$7500,0),$E53+2)=Команды!$AJ$2,TRUE,FALSE),IF(INDEX(Команды!$A$2:$AN$7500,MATCH(M$3,Команды!$A$2:$A$7500,0),$E53+2)=Команды!$AJ$3,TRUE,FALSE),IF(INDEX(Команды!$A$2:$AN$7500,MATCH(M$3,Команды!$A$2:$A$7500,0),$E53+2)=Команды!$AJ$4,TRUE,FALSE),IF(INDEX(Команды!$A$2:$AN$7500,MATCH(M$3,Команды!$A$2:$A$7500,0),$E53+2)=Команды!$AJ$5,TRUE,FALSE),IF(INDEX(Команды!$A$2:$AN$7500,MATCH(M$3,Команды!$A$2:$A$7500,0),$E53+2)=Команды!$AJ$6,TRUE,FALSE),IF(INDEX(Команды!$A$2:$AN$7500,MATCH(M$3,Команды!$A$2:$A$7500,0),$E53+2)=Команды!$AJ$7,TRUE,FALSE),IF(INDEX(Команды!$A$2:$AN$7500,MATCH(M$3,Команды!$A$2:$A$7500,0),$E53+2)=Команды!$AJ$8,TRUE,FALSE),IF(INDEX(Команды!$A$2:$AN$7500,MATCH(M$3,Команды!$A$2:$A$7500,0),$E53+2)=Команды!$AJ$9,TRUE,FALSE),IF(INDEX(Команды!$A$2:$AN$7500,MATCH(M$3,Команды!$A$2:$A$7500,0),$E53+2)=Команды!$AJ$10,TRUE,FALSE),IF(INDEX(Команды!$A$2:$AN$7500,MATCH(M$3,Команды!$A$2:$A$7500,0),$E53+2)=Команды!$AJ$11,TRUE,FALSE),IF(INDEX(Команды!$A$2:$AN$7500,MATCH(M$3,Команды!$A$2:$A$7500,0),$E53+2)=Команды!$AJ$12,TRUE,FALSE),IF(INDEX(Команды!$A$2:$AN$7500,MATCH(M$3,Команды!$A$2:$A$7500,0),$E53+2)=Команды!$AJ$13,TRUE,FALSE),IF(INDEX(Команды!$A$2:$AN$7500,MATCH(M$3,Команды!$A$2:$A$7500,0),$E53+2)=Команды!$AJ$14,TRUE,FALSE),IF(INDEX(Команды!$A$2:$AN$7500,MATCH(M$3,Команды!$A$2:$A$7500,0),$E53+2)=Команды!$AJ$15,TRUE,FALSE),IF(INDEX(Команды!$A$2:$AN$7500,MATCH(M$3,Команды!$A$2:$A$7500,0),$E53+2)=Команды!$AJ$16,TRUE,FALSE),IF(INDEX(Команды!$A$2:$AN$7500,MATCH(M$3,Команды!$A$2:$A$7500,0),$E53+2)=Команды!$AJ$17,TRUE,FALSE),IF(INDEX(Команды!$A$2:$AN$7500,MATCH(M$3,Команды!$A$2:$A$7500,0),$E53+2)=Команды!$AJ$18,TRUE,FALSE),IF(INDEX(Команды!$A$2:$AN$7500,MATCH(M$3,Команды!$A$2:$A$7500,0),$E53+2)=Команды!$AJ$19,TRUE,FALSE)),INDEX(Команды!$AJ$2:$AL$19,MATCH(INDEX(Команды!$A$2:$AN$7500,MATCH(M$3,Команды!$A$2:$A$7500,0),$E53+2),Команды!$AJ$2:$AJ$19,0),3),0)</f>
        <v>В</v>
      </c>
      <c r="O53" s="342"/>
      <c r="P53" s="174" t="str">
        <f>IF(OR(IF(INDEX(Команды!$A$2:$AN$7500,MATCH(P$3,Команды!$A$2:$A$7500,0),$E53+2)=Команды!$AJ$2,TRUE,FALSE),IF(INDEX(Команды!$A$2:$AN$7500,MATCH(P$3,Команды!$A$2:$A$7500,0),$E53+2)=Команды!$AJ$3,TRUE,FALSE),IF(INDEX(Команды!$A$2:$AN$7500,MATCH(P$3,Команды!$A$2:$A$7500,0),$E53+2)=Команды!$AJ$4,TRUE,FALSE),IF(INDEX(Команды!$A$2:$AN$7500,MATCH(P$3,Команды!$A$2:$A$7500,0),$E53+2)=Команды!$AJ$5,TRUE,FALSE),IF(INDEX(Команды!$A$2:$AN$7500,MATCH(P$3,Команды!$A$2:$A$7500,0),$E53+2)=Команды!$AJ$6,TRUE,FALSE),IF(INDEX(Команды!$A$2:$AN$7500,MATCH(P$3,Команды!$A$2:$A$7500,0),$E53+2)=Команды!$AJ$7,TRUE,FALSE),IF(INDEX(Команды!$A$2:$AN$7500,MATCH(P$3,Команды!$A$2:$A$7500,0),$E53+2)=Команды!$AJ$8,TRUE,FALSE),IF(INDEX(Команды!$A$2:$AN$7500,MATCH(P$3,Команды!$A$2:$A$7500,0),$E53+2)=Команды!$AJ$9,TRUE,FALSE),IF(INDEX(Команды!$A$2:$AN$7500,MATCH(P$3,Команды!$A$2:$A$7500,0),$E53+2)=Команды!$AJ$10,TRUE,FALSE),IF(INDEX(Команды!$A$2:$AN$7500,MATCH(P$3,Команды!$A$2:$A$7500,0),$E53+2)=Команды!$AJ$11,TRUE,FALSE),IF(INDEX(Команды!$A$2:$AN$7500,MATCH(P$3,Команды!$A$2:$A$7500,0),$E53+2)=Команды!$AJ$12,TRUE,FALSE),IF(INDEX(Команды!$A$2:$AN$7500,MATCH(P$3,Команды!$A$2:$A$7500,0),$E53+2)=Команды!$AJ$13,TRUE,FALSE),IF(INDEX(Команды!$A$2:$AN$7500,MATCH(P$3,Команды!$A$2:$A$7500,0),$E53+2)=Команды!$AJ$14,TRUE,FALSE),IF(INDEX(Команды!$A$2:$AN$7500,MATCH(P$3,Команды!$A$2:$A$7500,0),$E53+2)=Команды!$AJ$15,TRUE,FALSE),IF(INDEX(Команды!$A$2:$AN$7500,MATCH(P$3,Команды!$A$2:$A$7500,0),$E53+2)=Команды!$AJ$16,TRUE,FALSE),,IF(INDEX(Команды!$A$2:$AN$7500,MATCH(P$3,Команды!$A$2:$A$7500,0),$E53+2)=Команды!$AJ$17,TRUE,FALSE),,IF(INDEX(Команды!$A$2:$AN$7500,MATCH(P$3,Команды!$A$2:$A$7500,0),$E53+2)=Команды!$AJ$18,TRUE,FALSE),,IF(INDEX(Команды!$A$2:$AN$7500,MATCH(P$3,Команды!$A$2:$A$7500,0),$E53+2)=Команды!$AJ$19,TRUE,FALSE)),INDEX(Команды!$AJ$2:$AK$19,MATCH(INDEX(Команды!$A$2:$AN$7500,MATCH(P$3,Команды!$A$2:$A$7500,0),$E53+2),Команды!$AJ$2:$AJ$19,0),2),0)</f>
        <v>В</v>
      </c>
      <c r="Q53" s="175" t="str">
        <f>IF(OR(IF(INDEX(Команды!$A$2:$AN$7500,MATCH(P$3,Команды!$A$2:$A$7500,0),$E53+2)=Команды!$AJ$2,TRUE,FALSE),IF(INDEX(Команды!$A$2:$AN$7500,MATCH(P$3,Команды!$A$2:$A$7500,0),$E53+2)=Команды!$AJ$3,TRUE,FALSE),IF(INDEX(Команды!$A$2:$AN$7500,MATCH(P$3,Команды!$A$2:$A$7500,0),$E53+2)=Команды!$AJ$4,TRUE,FALSE),IF(INDEX(Команды!$A$2:$AN$7500,MATCH(P$3,Команды!$A$2:$A$7500,0),$E53+2)=Команды!$AJ$5,TRUE,FALSE),IF(INDEX(Команды!$A$2:$AN$7500,MATCH(P$3,Команды!$A$2:$A$7500,0),$E53+2)=Команды!$AJ$6,TRUE,FALSE),IF(INDEX(Команды!$A$2:$AN$7500,MATCH(P$3,Команды!$A$2:$A$7500,0),$E53+2)=Команды!$AJ$7,TRUE,FALSE),IF(INDEX(Команды!$A$2:$AN$7500,MATCH(P$3,Команды!$A$2:$A$7500,0),$E53+2)=Команды!$AJ$8,TRUE,FALSE),IF(INDEX(Команды!$A$2:$AN$7500,MATCH(P$3,Команды!$A$2:$A$7500,0),$E53+2)=Команды!$AJ$9,TRUE,FALSE),IF(INDEX(Команды!$A$2:$AN$7500,MATCH(P$3,Команды!$A$2:$A$7500,0),$E53+2)=Команды!$AJ$10,TRUE,FALSE),IF(INDEX(Команды!$A$2:$AN$7500,MATCH(P$3,Команды!$A$2:$A$7500,0),$E53+2)=Команды!$AJ$11,TRUE,FALSE),IF(INDEX(Команды!$A$2:$AN$7500,MATCH(P$3,Команды!$A$2:$A$7500,0),$E53+2)=Команды!$AJ$12,TRUE,FALSE),IF(INDEX(Команды!$A$2:$AN$7500,MATCH(P$3,Команды!$A$2:$A$7500,0),$E53+2)=Команды!$AJ$13,TRUE,FALSE),IF(INDEX(Команды!$A$2:$AN$7500,MATCH(P$3,Команды!$A$2:$A$7500,0),$E53+2)=Команды!$AJ$14,TRUE,FALSE),IF(INDEX(Команды!$A$2:$AN$7500,MATCH(P$3,Команды!$A$2:$A$7500,0),$E53+2)=Команды!$AJ$15,TRUE,FALSE),IF(INDEX(Команды!$A$2:$AN$7500,MATCH(P$3,Команды!$A$2:$A$7500,0),$E53+2)=Команды!$AJ$16,TRUE,FALSE),IF(INDEX(Команды!$A$2:$AN$7500,MATCH(P$3,Команды!$A$2:$A$7500,0),$E53+2)=Команды!$AJ$17,TRUE,FALSE),IF(INDEX(Команды!$A$2:$AN$7500,MATCH(P$3,Команды!$A$2:$A$7500,0),$E53+2)=Команды!$AJ$18,TRUE,FALSE),IF(INDEX(Команды!$A$2:$AN$7500,MATCH(P$3,Команды!$A$2:$A$7500,0),$E53+2)=Команды!$AJ$19,TRUE,FALSE)),INDEX(Команды!$AJ$2:$AL$19,MATCH(INDEX(Команды!$A$2:$AN$7500,MATCH(P$3,Команды!$A$2:$A$7500,0),$E53+2),Команды!$AJ$2:$AJ$19,0),3),0)</f>
        <v>В</v>
      </c>
      <c r="R53" s="342"/>
      <c r="S53" s="174" t="str">
        <f>IF(OR(IF(INDEX(Команды!$A$2:$AN$7500,MATCH(S$3,Команды!$A$2:$A$7500,0),$E53+2)=Команды!$AJ$2,TRUE,FALSE),IF(INDEX(Команды!$A$2:$AN$7500,MATCH(S$3,Команды!$A$2:$A$7500,0),$E53+2)=Команды!$AJ$3,TRUE,FALSE),IF(INDEX(Команды!$A$2:$AN$7500,MATCH(S$3,Команды!$A$2:$A$7500,0),$E53+2)=Команды!$AJ$4,TRUE,FALSE),IF(INDEX(Команды!$A$2:$AN$7500,MATCH(S$3,Команды!$A$2:$A$7500,0),$E53+2)=Команды!$AJ$5,TRUE,FALSE),IF(INDEX(Команды!$A$2:$AN$7500,MATCH(S$3,Команды!$A$2:$A$7500,0),$E53+2)=Команды!$AJ$6,TRUE,FALSE),IF(INDEX(Команды!$A$2:$AN$7500,MATCH(S$3,Команды!$A$2:$A$7500,0),$E53+2)=Команды!$AJ$7,TRUE,FALSE),IF(INDEX(Команды!$A$2:$AN$7500,MATCH(S$3,Команды!$A$2:$A$7500,0),$E53+2)=Команды!$AJ$8,TRUE,FALSE),IF(INDEX(Команды!$A$2:$AN$7500,MATCH(S$3,Команды!$A$2:$A$7500,0),$E53+2)=Команды!$AJ$9,TRUE,FALSE),IF(INDEX(Команды!$A$2:$AN$7500,MATCH(S$3,Команды!$A$2:$A$7500,0),$E53+2)=Команды!$AJ$10,TRUE,FALSE),IF(INDEX(Команды!$A$2:$AN$7500,MATCH(S$3,Команды!$A$2:$A$7500,0),$E53+2)=Команды!$AJ$11,TRUE,FALSE),IF(INDEX(Команды!$A$2:$AN$7500,MATCH(S$3,Команды!$A$2:$A$7500,0),$E53+2)=Команды!$AJ$12,TRUE,FALSE),IF(INDEX(Команды!$A$2:$AN$7500,MATCH(S$3,Команды!$A$2:$A$7500,0),$E53+2)=Команды!$AJ$13,TRUE,FALSE),IF(INDEX(Команды!$A$2:$AN$7500,MATCH(S$3,Команды!$A$2:$A$7500,0),$E53+2)=Команды!$AJ$14,TRUE,FALSE),IF(INDEX(Команды!$A$2:$AN$7500,MATCH(S$3,Команды!$A$2:$A$7500,0),$E53+2)=Команды!$AJ$15,TRUE,FALSE),IF(INDEX(Команды!$A$2:$AN$7500,MATCH(S$3,Команды!$A$2:$A$7500,0),$E53+2)=Команды!$AJ$16,TRUE,FALSE),,IF(INDEX(Команды!$A$2:$AN$7500,MATCH(S$3,Команды!$A$2:$A$7500,0),$E53+2)=Команды!$AJ$17,TRUE,FALSE),,IF(INDEX(Команды!$A$2:$AN$7500,MATCH(S$3,Команды!$A$2:$A$7500,0),$E53+2)=Команды!$AJ$18,TRUE,FALSE),,IF(INDEX(Команды!$A$2:$AN$7500,MATCH(S$3,Команды!$A$2:$A$7500,0),$E53+2)=Команды!$AJ$19,TRUE,FALSE)),INDEX(Команды!$AJ$2:$AK$19,MATCH(INDEX(Команды!$A$2:$AN$7500,MATCH(S$3,Команды!$A$2:$A$7500,0),$E53+2),Команды!$AJ$2:$AJ$19,0),2),0)</f>
        <v>В</v>
      </c>
      <c r="T53" s="175" t="str">
        <f>IF(OR(IF(INDEX(Команды!$A$2:$AN$7500,MATCH(S$3,Команды!$A$2:$A$7500,0),$E53+2)=Команды!$AJ$2,TRUE,FALSE),IF(INDEX(Команды!$A$2:$AN$7500,MATCH(S$3,Команды!$A$2:$A$7500,0),$E53+2)=Команды!$AJ$3,TRUE,FALSE),IF(INDEX(Команды!$A$2:$AN$7500,MATCH(S$3,Команды!$A$2:$A$7500,0),$E53+2)=Команды!$AJ$4,TRUE,FALSE),IF(INDEX(Команды!$A$2:$AN$7500,MATCH(S$3,Команды!$A$2:$A$7500,0),$E53+2)=Команды!$AJ$5,TRUE,FALSE),IF(INDEX(Команды!$A$2:$AN$7500,MATCH(S$3,Команды!$A$2:$A$7500,0),$E53+2)=Команды!$AJ$6,TRUE,FALSE),IF(INDEX(Команды!$A$2:$AN$7500,MATCH(S$3,Команды!$A$2:$A$7500,0),$E53+2)=Команды!$AJ$7,TRUE,FALSE),IF(INDEX(Команды!$A$2:$AN$7500,MATCH(S$3,Команды!$A$2:$A$7500,0),$E53+2)=Команды!$AJ$8,TRUE,FALSE),IF(INDEX(Команды!$A$2:$AN$7500,MATCH(S$3,Команды!$A$2:$A$7500,0),$E53+2)=Команды!$AJ$9,TRUE,FALSE),IF(INDEX(Команды!$A$2:$AN$7500,MATCH(S$3,Команды!$A$2:$A$7500,0),$E53+2)=Команды!$AJ$10,TRUE,FALSE),IF(INDEX(Команды!$A$2:$AN$7500,MATCH(S$3,Команды!$A$2:$A$7500,0),$E53+2)=Команды!$AJ$11,TRUE,FALSE),IF(INDEX(Команды!$A$2:$AN$7500,MATCH(S$3,Команды!$A$2:$A$7500,0),$E53+2)=Команды!$AJ$12,TRUE,FALSE),IF(INDEX(Команды!$A$2:$AN$7500,MATCH(S$3,Команды!$A$2:$A$7500,0),$E53+2)=Команды!$AJ$13,TRUE,FALSE),IF(INDEX(Команды!$A$2:$AN$7500,MATCH(S$3,Команды!$A$2:$A$7500,0),$E53+2)=Команды!$AJ$14,TRUE,FALSE),IF(INDEX(Команды!$A$2:$AN$7500,MATCH(S$3,Команды!$A$2:$A$7500,0),$E53+2)=Команды!$AJ$15,TRUE,FALSE),IF(INDEX(Команды!$A$2:$AN$7500,MATCH(S$3,Команды!$A$2:$A$7500,0),$E53+2)=Команды!$AJ$16,TRUE,FALSE),IF(INDEX(Команды!$A$2:$AN$7500,MATCH(S$3,Команды!$A$2:$A$7500,0),$E53+2)=Команды!$AJ$17,TRUE,FALSE),IF(INDEX(Команды!$A$2:$AN$7500,MATCH(S$3,Команды!$A$2:$A$7500,0),$E53+2)=Команды!$AJ$18,TRUE,FALSE),IF(INDEX(Команды!$A$2:$AN$7500,MATCH(S$3,Команды!$A$2:$A$7500,0),$E53+2)=Команды!$AJ$19,TRUE,FALSE)),INDEX(Команды!$AJ$2:$AL$19,MATCH(INDEX(Команды!$A$2:$AN$7500,MATCH(S$3,Команды!$A$2:$A$7500,0),$E53+2),Команды!$AJ$2:$AJ$19,0),3),0)</f>
        <v>В</v>
      </c>
      <c r="U53" s="342"/>
      <c r="V53" s="174">
        <f>IF(OR(IF(INDEX(Команды!$A$2:$AN$7500,MATCH(V$3,Команды!$A$2:$A$7500,0),$E53+2)=Команды!$AJ$2,TRUE,FALSE),IF(INDEX(Команды!$A$2:$AN$7500,MATCH(V$3,Команды!$A$2:$A$7500,0),$E53+2)=Команды!$AJ$3,TRUE,FALSE),IF(INDEX(Команды!$A$2:$AN$7500,MATCH(V$3,Команды!$A$2:$A$7500,0),$E53+2)=Команды!$AJ$4,TRUE,FALSE),IF(INDEX(Команды!$A$2:$AN$7500,MATCH(V$3,Команды!$A$2:$A$7500,0),$E53+2)=Команды!$AJ$5,TRUE,FALSE),IF(INDEX(Команды!$A$2:$AN$7500,MATCH(V$3,Команды!$A$2:$A$7500,0),$E53+2)=Команды!$AJ$6,TRUE,FALSE),IF(INDEX(Команды!$A$2:$AN$7500,MATCH(V$3,Команды!$A$2:$A$7500,0),$E53+2)=Команды!$AJ$7,TRUE,FALSE),IF(INDEX(Команды!$A$2:$AN$7500,MATCH(V$3,Команды!$A$2:$A$7500,0),$E53+2)=Команды!$AJ$8,TRUE,FALSE),IF(INDEX(Команды!$A$2:$AN$7500,MATCH(V$3,Команды!$A$2:$A$7500,0),$E53+2)=Команды!$AJ$9,TRUE,FALSE),IF(INDEX(Команды!$A$2:$AN$7500,MATCH(V$3,Команды!$A$2:$A$7500,0),$E53+2)=Команды!$AJ$10,TRUE,FALSE),IF(INDEX(Команды!$A$2:$AN$7500,MATCH(V$3,Команды!$A$2:$A$7500,0),$E53+2)=Команды!$AJ$11,TRUE,FALSE),IF(INDEX(Команды!$A$2:$AN$7500,MATCH(V$3,Команды!$A$2:$A$7500,0),$E53+2)=Команды!$AJ$12,TRUE,FALSE),IF(INDEX(Команды!$A$2:$AN$7500,MATCH(V$3,Команды!$A$2:$A$7500,0),$E53+2)=Команды!$AJ$13,TRUE,FALSE),IF(INDEX(Команды!$A$2:$AN$7500,MATCH(V$3,Команды!$A$2:$A$7500,0),$E53+2)=Команды!$AJ$14,TRUE,FALSE),IF(INDEX(Команды!$A$2:$AN$7500,MATCH(V$3,Команды!$A$2:$A$7500,0),$E53+2)=Команды!$AJ$15,TRUE,FALSE),IF(INDEX(Команды!$A$2:$AN$7500,MATCH(V$3,Команды!$A$2:$A$7500,0),$E53+2)=Команды!$AJ$16,TRUE,FALSE),,IF(INDEX(Команды!$A$2:$AN$7500,MATCH(V$3,Команды!$A$2:$A$7500,0),$E53+2)=Команды!$AJ$17,TRUE,FALSE),,IF(INDEX(Команды!$A$2:$AN$7500,MATCH(V$3,Команды!$A$2:$A$7500,0),$E53+2)=Команды!$AJ$18,TRUE,FALSE),,IF(INDEX(Команды!$A$2:$AN$7500,MATCH(V$3,Команды!$A$2:$A$7500,0),$E53+2)=Команды!$AJ$19,TRUE,FALSE)),INDEX(Команды!$AJ$2:$AK$19,MATCH(INDEX(Команды!$A$2:$AN$7500,MATCH(V$3,Команды!$A$2:$A$7500,0),$E53+2),Команды!$AJ$2:$AJ$19,0),2),0)</f>
        <v>0.29166666666666669</v>
      </c>
      <c r="W53" s="175">
        <f>IF(OR(IF(INDEX(Команды!$A$2:$AN$7500,MATCH(V$3,Команды!$A$2:$A$7500,0),$E53+2)=Команды!$AJ$2,TRUE,FALSE),IF(INDEX(Команды!$A$2:$AN$7500,MATCH(V$3,Команды!$A$2:$A$7500,0),$E53+2)=Команды!$AJ$3,TRUE,FALSE),IF(INDEX(Команды!$A$2:$AN$7500,MATCH(V$3,Команды!$A$2:$A$7500,0),$E53+2)=Команды!$AJ$4,TRUE,FALSE),IF(INDEX(Команды!$A$2:$AN$7500,MATCH(V$3,Команды!$A$2:$A$7500,0),$E53+2)=Команды!$AJ$5,TRUE,FALSE),IF(INDEX(Команды!$A$2:$AN$7500,MATCH(V$3,Команды!$A$2:$A$7500,0),$E53+2)=Команды!$AJ$6,TRUE,FALSE),IF(INDEX(Команды!$A$2:$AN$7500,MATCH(V$3,Команды!$A$2:$A$7500,0),$E53+2)=Команды!$AJ$7,TRUE,FALSE),IF(INDEX(Команды!$A$2:$AN$7500,MATCH(V$3,Команды!$A$2:$A$7500,0),$E53+2)=Команды!$AJ$8,TRUE,FALSE),IF(INDEX(Команды!$A$2:$AN$7500,MATCH(V$3,Команды!$A$2:$A$7500,0),$E53+2)=Команды!$AJ$9,TRUE,FALSE),IF(INDEX(Команды!$A$2:$AN$7500,MATCH(V$3,Команды!$A$2:$A$7500,0),$E53+2)=Команды!$AJ$10,TRUE,FALSE),IF(INDEX(Команды!$A$2:$AN$7500,MATCH(V$3,Команды!$A$2:$A$7500,0),$E53+2)=Команды!$AJ$11,TRUE,FALSE),IF(INDEX(Команды!$A$2:$AN$7500,MATCH(V$3,Команды!$A$2:$A$7500,0),$E53+2)=Команды!$AJ$12,TRUE,FALSE),IF(INDEX(Команды!$A$2:$AN$7500,MATCH(V$3,Команды!$A$2:$A$7500,0),$E53+2)=Команды!$AJ$13,TRUE,FALSE),IF(INDEX(Команды!$A$2:$AN$7500,MATCH(V$3,Команды!$A$2:$A$7500,0),$E53+2)=Команды!$AJ$14,TRUE,FALSE),IF(INDEX(Команды!$A$2:$AN$7500,MATCH(V$3,Команды!$A$2:$A$7500,0),$E53+2)=Команды!$AJ$15,TRUE,FALSE),IF(INDEX(Команды!$A$2:$AN$7500,MATCH(V$3,Команды!$A$2:$A$7500,0),$E53+2)=Команды!$AJ$16,TRUE,FALSE),IF(INDEX(Команды!$A$2:$AN$7500,MATCH(V$3,Команды!$A$2:$A$7500,0),$E53+2)=Команды!$AJ$17,TRUE,FALSE),IF(INDEX(Команды!$A$2:$AN$7500,MATCH(V$3,Команды!$A$2:$A$7500,0),$E53+2)=Команды!$AJ$18,TRUE,FALSE),IF(INDEX(Команды!$A$2:$AN$7500,MATCH(V$3,Команды!$A$2:$A$7500,0),$E53+2)=Команды!$AJ$19,TRUE,FALSE)),INDEX(Команды!$AJ$2:$AL$19,MATCH(INDEX(Команды!$A$2:$AN$7500,MATCH(V$3,Команды!$A$2:$A$7500,0),$E53+2),Команды!$AJ$2:$AJ$19,0),3),0)</f>
        <v>0.75</v>
      </c>
      <c r="X53" s="342"/>
      <c r="Y53" s="174" t="str">
        <f>IF(OR(IF(INDEX(Команды!$A$2:$AN$7500,MATCH(Y$3,Команды!$A$2:$A$7500,0),$E53+2)=Команды!$AJ$2,TRUE,FALSE),IF(INDEX(Команды!$A$2:$AN$7500,MATCH(Y$3,Команды!$A$2:$A$7500,0),$E53+2)=Команды!$AJ$3,TRUE,FALSE),IF(INDEX(Команды!$A$2:$AN$7500,MATCH(Y$3,Команды!$A$2:$A$7500,0),$E53+2)=Команды!$AJ$4,TRUE,FALSE),IF(INDEX(Команды!$A$2:$AN$7500,MATCH(Y$3,Команды!$A$2:$A$7500,0),$E53+2)=Команды!$AJ$5,TRUE,FALSE),IF(INDEX(Команды!$A$2:$AN$7500,MATCH(Y$3,Команды!$A$2:$A$7500,0),$E53+2)=Команды!$AJ$6,TRUE,FALSE),IF(INDEX(Команды!$A$2:$AN$7500,MATCH(Y$3,Команды!$A$2:$A$7500,0),$E53+2)=Команды!$AJ$7,TRUE,FALSE),IF(INDEX(Команды!$A$2:$AN$7500,MATCH(Y$3,Команды!$A$2:$A$7500,0),$E53+2)=Команды!$AJ$8,TRUE,FALSE),IF(INDEX(Команды!$A$2:$AN$7500,MATCH(Y$3,Команды!$A$2:$A$7500,0),$E53+2)=Команды!$AJ$9,TRUE,FALSE),IF(INDEX(Команды!$A$2:$AN$7500,MATCH(Y$3,Команды!$A$2:$A$7500,0),$E53+2)=Команды!$AJ$10,TRUE,FALSE),IF(INDEX(Команды!$A$2:$AN$7500,MATCH(Y$3,Команды!$A$2:$A$7500,0),$E53+2)=Команды!$AJ$11,TRUE,FALSE),IF(INDEX(Команды!$A$2:$AN$7500,MATCH(Y$3,Команды!$A$2:$A$7500,0),$E53+2)=Команды!$AJ$12,TRUE,FALSE),IF(INDEX(Команды!$A$2:$AN$7500,MATCH(Y$3,Команды!$A$2:$A$7500,0),$E53+2)=Команды!$AJ$13,TRUE,FALSE),IF(INDEX(Команды!$A$2:$AN$7500,MATCH(Y$3,Команды!$A$2:$A$7500,0),$E53+2)=Команды!$AJ$14,TRUE,FALSE),IF(INDEX(Команды!$A$2:$AN$7500,MATCH(Y$3,Команды!$A$2:$A$7500,0),$E53+2)=Команды!$AJ$15,TRUE,FALSE),IF(INDEX(Команды!$A$2:$AN$7500,MATCH(Y$3,Команды!$A$2:$A$7500,0),$E53+2)=Команды!$AJ$16,TRUE,FALSE),,IF(INDEX(Команды!$A$2:$AN$7500,MATCH(Y$3,Команды!$A$2:$A$7500,0),$E53+2)=Команды!$AJ$17,TRUE,FALSE),,IF(INDEX(Команды!$A$2:$AN$7500,MATCH(Y$3,Команды!$A$2:$A$7500,0),$E53+2)=Команды!$AJ$18,TRUE,FALSE),,IF(INDEX(Команды!$A$2:$AN$7500,MATCH(Y$3,Команды!$A$2:$A$7500,0),$E53+2)=Команды!$AJ$19,TRUE,FALSE)),INDEX(Команды!$AJ$2:$AK$19,MATCH(INDEX(Команды!$A$2:$AN$7500,MATCH(Y$3,Команды!$A$2:$A$7500,0),$E53+2),Команды!$AJ$2:$AJ$19,0),2),0)</f>
        <v>В</v>
      </c>
      <c r="Z53" s="175" t="str">
        <f>IF(OR(IF(INDEX(Команды!$A$2:$AN$7500,MATCH(Y$3,Команды!$A$2:$A$7500,0),$E53+2)=Команды!$AJ$2,TRUE,FALSE),IF(INDEX(Команды!$A$2:$AN$7500,MATCH(Y$3,Команды!$A$2:$A$7500,0),$E53+2)=Команды!$AJ$3,TRUE,FALSE),IF(INDEX(Команды!$A$2:$AN$7500,MATCH(Y$3,Команды!$A$2:$A$7500,0),$E53+2)=Команды!$AJ$4,TRUE,FALSE),IF(INDEX(Команды!$A$2:$AN$7500,MATCH(Y$3,Команды!$A$2:$A$7500,0),$E53+2)=Команды!$AJ$5,TRUE,FALSE),IF(INDEX(Команды!$A$2:$AN$7500,MATCH(Y$3,Команды!$A$2:$A$7500,0),$E53+2)=Команды!$AJ$6,TRUE,FALSE),IF(INDEX(Команды!$A$2:$AN$7500,MATCH(Y$3,Команды!$A$2:$A$7500,0),$E53+2)=Команды!$AJ$7,TRUE,FALSE),IF(INDEX(Команды!$A$2:$AN$7500,MATCH(Y$3,Команды!$A$2:$A$7500,0),$E53+2)=Команды!$AJ$8,TRUE,FALSE),IF(INDEX(Команды!$A$2:$AN$7500,MATCH(Y$3,Команды!$A$2:$A$7500,0),$E53+2)=Команды!$AJ$9,TRUE,FALSE),IF(INDEX(Команды!$A$2:$AN$7500,MATCH(Y$3,Команды!$A$2:$A$7500,0),$E53+2)=Команды!$AJ$10,TRUE,FALSE),IF(INDEX(Команды!$A$2:$AN$7500,MATCH(Y$3,Команды!$A$2:$A$7500,0),$E53+2)=Команды!$AJ$11,TRUE,FALSE),IF(INDEX(Команды!$A$2:$AN$7500,MATCH(Y$3,Команды!$A$2:$A$7500,0),$E53+2)=Команды!$AJ$12,TRUE,FALSE),IF(INDEX(Команды!$A$2:$AN$7500,MATCH(Y$3,Команды!$A$2:$A$7500,0),$E53+2)=Команды!$AJ$13,TRUE,FALSE),IF(INDEX(Команды!$A$2:$AN$7500,MATCH(Y$3,Команды!$A$2:$A$7500,0),$E53+2)=Команды!$AJ$14,TRUE,FALSE),IF(INDEX(Команды!$A$2:$AN$7500,MATCH(Y$3,Команды!$A$2:$A$7500,0),$E53+2)=Команды!$AJ$15,TRUE,FALSE),IF(INDEX(Команды!$A$2:$AN$7500,MATCH(Y$3,Команды!$A$2:$A$7500,0),$E53+2)=Команды!$AJ$16,TRUE,FALSE),IF(INDEX(Команды!$A$2:$AN$7500,MATCH(Y$3,Команды!$A$2:$A$7500,0),$E53+2)=Команды!$AJ$17,TRUE,FALSE),IF(INDEX(Команды!$A$2:$AN$7500,MATCH(Y$3,Команды!$A$2:$A$7500,0),$E53+2)=Команды!$AJ$18,TRUE,FALSE),IF(INDEX(Команды!$A$2:$AN$7500,MATCH(Y$3,Команды!$A$2:$A$7500,0),$E53+2)=Команды!$AJ$19,TRUE,FALSE)),INDEX(Команды!$AJ$2:$AL$19,MATCH(INDEX(Команды!$A$2:$AN$7500,MATCH(Y$3,Команды!$A$2:$A$7500,0),$E53+2),Команды!$AJ$2:$AJ$19,0),3),0)</f>
        <v>В</v>
      </c>
      <c r="AA53" s="342"/>
      <c r="AB53" s="174">
        <f>IF(OR(IF(INDEX(Команды!$A$2:$AN$7500,MATCH(AB$3,Команды!$A$2:$A$7500,0),$E53+2)=Команды!$AJ$2,TRUE,FALSE),IF(INDEX(Команды!$A$2:$AN$7500,MATCH(AB$3,Команды!$A$2:$A$7500,0),$E53+2)=Команды!$AJ$3,TRUE,FALSE),IF(INDEX(Команды!$A$2:$AN$7500,MATCH(AB$3,Команды!$A$2:$A$7500,0),$E53+2)=Команды!$AJ$4,TRUE,FALSE),IF(INDEX(Команды!$A$2:$AN$7500,MATCH(AB$3,Команды!$A$2:$A$7500,0),$E53+2)=Команды!$AJ$5,TRUE,FALSE),IF(INDEX(Команды!$A$2:$AN$7500,MATCH(AB$3,Команды!$A$2:$A$7500,0),$E53+2)=Команды!$AJ$6,TRUE,FALSE),IF(INDEX(Команды!$A$2:$AN$7500,MATCH(AB$3,Команды!$A$2:$A$7500,0),$E53+2)=Команды!$AJ$7,TRUE,FALSE),IF(INDEX(Команды!$A$2:$AN$7500,MATCH(AB$3,Команды!$A$2:$A$7500,0),$E53+2)=Команды!$AJ$8,TRUE,FALSE),IF(INDEX(Команды!$A$2:$AN$7500,MATCH(AB$3,Команды!$A$2:$A$7500,0),$E53+2)=Команды!$AJ$9,TRUE,FALSE),IF(INDEX(Команды!$A$2:$AN$7500,MATCH(AB$3,Команды!$A$2:$A$7500,0),$E53+2)=Команды!$AJ$10,TRUE,FALSE),IF(INDEX(Команды!$A$2:$AN$7500,MATCH(AB$3,Команды!$A$2:$A$7500,0),$E53+2)=Команды!$AJ$11,TRUE,FALSE),IF(INDEX(Команды!$A$2:$AN$7500,MATCH(AB$3,Команды!$A$2:$A$7500,0),$E53+2)=Команды!$AJ$12,TRUE,FALSE),IF(INDEX(Команды!$A$2:$AN$7500,MATCH(AB$3,Команды!$A$2:$A$7500,0),$E53+2)=Команды!$AJ$13,TRUE,FALSE),IF(INDEX(Команды!$A$2:$AN$7500,MATCH(AB$3,Команды!$A$2:$A$7500,0),$E53+2)=Команды!$AJ$14,TRUE,FALSE),IF(INDEX(Команды!$A$2:$AN$7500,MATCH(AB$3,Команды!$A$2:$A$7500,0),$E53+2)=Команды!$AJ$15,TRUE,FALSE),IF(INDEX(Команды!$A$2:$AN$7500,MATCH(AB$3,Команды!$A$2:$A$7500,0),$E53+2)=Команды!$AJ$16,TRUE,FALSE),,IF(INDEX(Команды!$A$2:$AN$7500,MATCH(AB$3,Команды!$A$2:$A$7500,0),$E53+2)=Команды!$AJ$17,TRUE,FALSE),,IF(INDEX(Команды!$A$2:$AN$7500,MATCH(AB$3,Команды!$A$2:$A$7500,0),$E53+2)=Команды!$AJ$18,TRUE,FALSE),,IF(INDEX(Команды!$A$2:$AN$7500,MATCH(AB$3,Команды!$A$2:$A$7500,0),$E53+2)=Команды!$AJ$19,TRUE,FALSE)),INDEX(Команды!$AJ$2:$AK$19,MATCH(INDEX(Команды!$A$2:$AN$7500,MATCH(AB$3,Команды!$A$2:$A$7500,0),$E53+2),Команды!$AJ$2:$AJ$19,0),2),0)</f>
        <v>0.625</v>
      </c>
      <c r="AC53" s="175">
        <f>IF(OR(IF(INDEX(Команды!$A$2:$AN$7500,MATCH(AB$3,Команды!$A$2:$A$7500,0),$E53+2)=Команды!$AJ$2,TRUE,FALSE),IF(INDEX(Команды!$A$2:$AN$7500,MATCH(AB$3,Команды!$A$2:$A$7500,0),$E53+2)=Команды!$AJ$3,TRUE,FALSE),IF(INDEX(Команды!$A$2:$AN$7500,MATCH(AB$3,Команды!$A$2:$A$7500,0),$E53+2)=Команды!$AJ$4,TRUE,FALSE),IF(INDEX(Команды!$A$2:$AN$7500,MATCH(AB$3,Команды!$A$2:$A$7500,0),$E53+2)=Команды!$AJ$5,TRUE,FALSE),IF(INDEX(Команды!$A$2:$AN$7500,MATCH(AB$3,Команды!$A$2:$A$7500,0),$E53+2)=Команды!$AJ$6,TRUE,FALSE),IF(INDEX(Команды!$A$2:$AN$7500,MATCH(AB$3,Команды!$A$2:$A$7500,0),$E53+2)=Команды!$AJ$7,TRUE,FALSE),IF(INDEX(Команды!$A$2:$AN$7500,MATCH(AB$3,Команды!$A$2:$A$7500,0),$E53+2)=Команды!$AJ$8,TRUE,FALSE),IF(INDEX(Команды!$A$2:$AN$7500,MATCH(AB$3,Команды!$A$2:$A$7500,0),$E53+2)=Команды!$AJ$9,TRUE,FALSE),IF(INDEX(Команды!$A$2:$AN$7500,MATCH(AB$3,Команды!$A$2:$A$7500,0),$E53+2)=Команды!$AJ$10,TRUE,FALSE),IF(INDEX(Команды!$A$2:$AN$7500,MATCH(AB$3,Команды!$A$2:$A$7500,0),$E53+2)=Команды!$AJ$11,TRUE,FALSE),IF(INDEX(Команды!$A$2:$AN$7500,MATCH(AB$3,Команды!$A$2:$A$7500,0),$E53+2)=Команды!$AJ$12,TRUE,FALSE),IF(INDEX(Команды!$A$2:$AN$7500,MATCH(AB$3,Команды!$A$2:$A$7500,0),$E53+2)=Команды!$AJ$13,TRUE,FALSE),IF(INDEX(Команды!$A$2:$AN$7500,MATCH(AB$3,Команды!$A$2:$A$7500,0),$E53+2)=Команды!$AJ$14,TRUE,FALSE),IF(INDEX(Команды!$A$2:$AN$7500,MATCH(AB$3,Команды!$A$2:$A$7500,0),$E53+2)=Команды!$AJ$15,TRUE,FALSE),IF(INDEX(Команды!$A$2:$AN$7500,MATCH(AB$3,Команды!$A$2:$A$7500,0),$E53+2)=Команды!$AJ$16,TRUE,FALSE),IF(INDEX(Команды!$A$2:$AN$7500,MATCH(AB$3,Команды!$A$2:$A$7500,0),$E53+2)=Команды!$AJ$17,TRUE,FALSE),IF(INDEX(Команды!$A$2:$AN$7500,MATCH(AB$3,Команды!$A$2:$A$7500,0),$E53+2)=Команды!$AJ$18,TRUE,FALSE),IF(INDEX(Команды!$A$2:$AN$7500,MATCH(AB$3,Команды!$A$2:$A$7500,0),$E53+2)=Команды!$AJ$19,TRUE,FALSE)),INDEX(Команды!$AJ$2:$AL$19,MATCH(INDEX(Команды!$A$2:$AN$7500,MATCH(AB$3,Команды!$A$2:$A$7500,0),$E53+2),Команды!$AJ$2:$AJ$19,0),3),0)</f>
        <v>1</v>
      </c>
      <c r="AD53" s="342"/>
      <c r="AE53" s="174" t="str">
        <f>IF(OR(IF(INDEX(Команды!$A$2:$AN$7500,MATCH(AE$3,Команды!$A$2:$A$7500,0),$E53+2)=Команды!$AJ$2,TRUE,FALSE),IF(INDEX(Команды!$A$2:$AN$7500,MATCH(AE$3,Команды!$A$2:$A$7500,0),$E53+2)=Команды!$AJ$3,TRUE,FALSE),IF(INDEX(Команды!$A$2:$AN$7500,MATCH(AE$3,Команды!$A$2:$A$7500,0),$E53+2)=Команды!$AJ$4,TRUE,FALSE),IF(INDEX(Команды!$A$2:$AN$7500,MATCH(AE$3,Команды!$A$2:$A$7500,0),$E53+2)=Команды!$AJ$5,TRUE,FALSE),IF(INDEX(Команды!$A$2:$AN$7500,MATCH(AE$3,Команды!$A$2:$A$7500,0),$E53+2)=Команды!$AJ$6,TRUE,FALSE),IF(INDEX(Команды!$A$2:$AN$7500,MATCH(AE$3,Команды!$A$2:$A$7500,0),$E53+2)=Команды!$AJ$7,TRUE,FALSE),IF(INDEX(Команды!$A$2:$AN$7500,MATCH(AE$3,Команды!$A$2:$A$7500,0),$E53+2)=Команды!$AJ$8,TRUE,FALSE),IF(INDEX(Команды!$A$2:$AN$7500,MATCH(AE$3,Команды!$A$2:$A$7500,0),$E53+2)=Команды!$AJ$9,TRUE,FALSE),IF(INDEX(Команды!$A$2:$AN$7500,MATCH(AE$3,Команды!$A$2:$A$7500,0),$E53+2)=Команды!$AJ$10,TRUE,FALSE),IF(INDEX(Команды!$A$2:$AN$7500,MATCH(AE$3,Команды!$A$2:$A$7500,0),$E53+2)=Команды!$AJ$11,TRUE,FALSE),IF(INDEX(Команды!$A$2:$AN$7500,MATCH(AE$3,Команды!$A$2:$A$7500,0),$E53+2)=Команды!$AJ$12,TRUE,FALSE),IF(INDEX(Команды!$A$2:$AN$7500,MATCH(AE$3,Команды!$A$2:$A$7500,0),$E53+2)=Команды!$AJ$13,TRUE,FALSE),IF(INDEX(Команды!$A$2:$AN$7500,MATCH(AE$3,Команды!$A$2:$A$7500,0),$E53+2)=Команды!$AJ$14,TRUE,FALSE),IF(INDEX(Команды!$A$2:$AN$7500,MATCH(AE$3,Команды!$A$2:$A$7500,0),$E53+2)=Команды!$AJ$15,TRUE,FALSE),IF(INDEX(Команды!$A$2:$AN$7500,MATCH(AE$3,Команды!$A$2:$A$7500,0),$E53+2)=Команды!$AJ$16,TRUE,FALSE),,IF(INDEX(Команды!$A$2:$AN$7500,MATCH(AE$3,Команды!$A$2:$A$7500,0),$E53+2)=Команды!$AJ$17,TRUE,FALSE),,IF(INDEX(Команды!$A$2:$AN$7500,MATCH(AE$3,Команды!$A$2:$A$7500,0),$E53+2)=Команды!$AJ$18,TRUE,FALSE),,IF(INDEX(Команды!$A$2:$AN$7500,MATCH(AE$3,Команды!$A$2:$A$7500,0),$E53+2)=Команды!$AJ$19,TRUE,FALSE)),INDEX(Команды!$AJ$2:$AK$19,MATCH(INDEX(Команды!$A$2:$AN$7500,MATCH(AE$3,Команды!$A$2:$A$7500,0),$E53+2),Команды!$AJ$2:$AJ$19,0),2),0)</f>
        <v>В</v>
      </c>
      <c r="AF53" s="175" t="str">
        <f>IF(OR(IF(INDEX(Команды!$A$2:$AN$7500,MATCH(AE$3,Команды!$A$2:$A$7500,0),$E53+2)=Команды!$AJ$2,TRUE,FALSE),IF(INDEX(Команды!$A$2:$AN$7500,MATCH(AE$3,Команды!$A$2:$A$7500,0),$E53+2)=Команды!$AJ$3,TRUE,FALSE),IF(INDEX(Команды!$A$2:$AN$7500,MATCH(AE$3,Команды!$A$2:$A$7500,0),$E53+2)=Команды!$AJ$4,TRUE,FALSE),IF(INDEX(Команды!$A$2:$AN$7500,MATCH(AE$3,Команды!$A$2:$A$7500,0),$E53+2)=Команды!$AJ$5,TRUE,FALSE),IF(INDEX(Команды!$A$2:$AN$7500,MATCH(AE$3,Команды!$A$2:$A$7500,0),$E53+2)=Команды!$AJ$6,TRUE,FALSE),IF(INDEX(Команды!$A$2:$AN$7500,MATCH(AE$3,Команды!$A$2:$A$7500,0),$E53+2)=Команды!$AJ$7,TRUE,FALSE),IF(INDEX(Команды!$A$2:$AN$7500,MATCH(AE$3,Команды!$A$2:$A$7500,0),$E53+2)=Команды!$AJ$8,TRUE,FALSE),IF(INDEX(Команды!$A$2:$AN$7500,MATCH(AE$3,Команды!$A$2:$A$7500,0),$E53+2)=Команды!$AJ$9,TRUE,FALSE),IF(INDEX(Команды!$A$2:$AN$7500,MATCH(AE$3,Команды!$A$2:$A$7500,0),$E53+2)=Команды!$AJ$10,TRUE,FALSE),IF(INDEX(Команды!$A$2:$AN$7500,MATCH(AE$3,Команды!$A$2:$A$7500,0),$E53+2)=Команды!$AJ$11,TRUE,FALSE),IF(INDEX(Команды!$A$2:$AN$7500,MATCH(AE$3,Команды!$A$2:$A$7500,0),$E53+2)=Команды!$AJ$12,TRUE,FALSE),IF(INDEX(Команды!$A$2:$AN$7500,MATCH(AE$3,Команды!$A$2:$A$7500,0),$E53+2)=Команды!$AJ$13,TRUE,FALSE),IF(INDEX(Команды!$A$2:$AN$7500,MATCH(AE$3,Команды!$A$2:$A$7500,0),$E53+2)=Команды!$AJ$14,TRUE,FALSE),IF(INDEX(Команды!$A$2:$AN$7500,MATCH(AE$3,Команды!$A$2:$A$7500,0),$E53+2)=Команды!$AJ$15,TRUE,FALSE),IF(INDEX(Команды!$A$2:$AN$7500,MATCH(AE$3,Команды!$A$2:$A$7500,0),$E53+2)=Команды!$AJ$16,TRUE,FALSE),IF(INDEX(Команды!$A$2:$AN$7500,MATCH(AE$3,Команды!$A$2:$A$7500,0),$E53+2)=Команды!$AJ$17,TRUE,FALSE),IF(INDEX(Команды!$A$2:$AN$7500,MATCH(AE$3,Команды!$A$2:$A$7500,0),$E53+2)=Команды!$AJ$18,TRUE,FALSE),IF(INDEX(Команды!$A$2:$AN$7500,MATCH(AE$3,Команды!$A$2:$A$7500,0),$E53+2)=Команды!$AJ$19,TRUE,FALSE)),INDEX(Команды!$AJ$2:$AL$19,MATCH(INDEX(Команды!$A$2:$AN$7500,MATCH(AE$3,Команды!$A$2:$A$7500,0),$E53+2),Команды!$AJ$2:$AJ$19,0),3),0)</f>
        <v>В</v>
      </c>
      <c r="AG53" s="342"/>
      <c r="AH53" s="174" t="str">
        <f>IF(OR(IF(INDEX(Команды!$A$2:$AN$7500,MATCH(AH$3,Команды!$A$2:$A$7500,0),$E53+2)=Команды!$AJ$2,TRUE,FALSE),IF(INDEX(Команды!$A$2:$AN$7500,MATCH(AH$3,Команды!$A$2:$A$7500,0),$E53+2)=Команды!$AJ$3,TRUE,FALSE),IF(INDEX(Команды!$A$2:$AN$7500,MATCH(AH$3,Команды!$A$2:$A$7500,0),$E53+2)=Команды!$AJ$4,TRUE,FALSE),IF(INDEX(Команды!$A$2:$AN$7500,MATCH(AH$3,Команды!$A$2:$A$7500,0),$E53+2)=Команды!$AJ$5,TRUE,FALSE),IF(INDEX(Команды!$A$2:$AN$7500,MATCH(AH$3,Команды!$A$2:$A$7500,0),$E53+2)=Команды!$AJ$6,TRUE,FALSE),IF(INDEX(Команды!$A$2:$AN$7500,MATCH(AH$3,Команды!$A$2:$A$7500,0),$E53+2)=Команды!$AJ$7,TRUE,FALSE),IF(INDEX(Команды!$A$2:$AN$7500,MATCH(AH$3,Команды!$A$2:$A$7500,0),$E53+2)=Команды!$AJ$8,TRUE,FALSE),IF(INDEX(Команды!$A$2:$AN$7500,MATCH(AH$3,Команды!$A$2:$A$7500,0),$E53+2)=Команды!$AJ$9,TRUE,FALSE),IF(INDEX(Команды!$A$2:$AN$7500,MATCH(AH$3,Команды!$A$2:$A$7500,0),$E53+2)=Команды!$AJ$10,TRUE,FALSE),IF(INDEX(Команды!$A$2:$AN$7500,MATCH(AH$3,Команды!$A$2:$A$7500,0),$E53+2)=Команды!$AJ$11,TRUE,FALSE),IF(INDEX(Команды!$A$2:$AN$7500,MATCH(AH$3,Команды!$A$2:$A$7500,0),$E53+2)=Команды!$AJ$12,TRUE,FALSE),IF(INDEX(Команды!$A$2:$AN$7500,MATCH(AH$3,Команды!$A$2:$A$7500,0),$E53+2)=Команды!$AJ$13,TRUE,FALSE),IF(INDEX(Команды!$A$2:$AN$7500,MATCH(AH$3,Команды!$A$2:$A$7500,0),$E53+2)=Команды!$AJ$14,TRUE,FALSE),IF(INDEX(Команды!$A$2:$AN$7500,MATCH(AH$3,Команды!$A$2:$A$7500,0),$E53+2)=Команды!$AJ$15,TRUE,FALSE),IF(INDEX(Команды!$A$2:$AN$7500,MATCH(AH$3,Команды!$A$2:$A$7500,0),$E53+2)=Команды!$AJ$16,TRUE,FALSE),,IF(INDEX(Команды!$A$2:$AN$7500,MATCH(AH$3,Команды!$A$2:$A$7500,0),$E53+2)=Команды!$AJ$17,TRUE,FALSE),,IF(INDEX(Команды!$A$2:$AN$7500,MATCH(AH$3,Команды!$A$2:$A$7500,0),$E53+2)=Команды!$AJ$18,TRUE,FALSE),,IF(INDEX(Команды!$A$2:$AN$7500,MATCH(AH$3,Команды!$A$2:$A$7500,0),$E53+2)=Команды!$AJ$19,TRUE,FALSE)),INDEX(Команды!$AJ$2:$AK$19,MATCH(INDEX(Команды!$A$2:$AN$7500,MATCH(AH$3,Команды!$A$2:$A$7500,0),$E53+2),Команды!$AJ$2:$AJ$19,0),2),0)</f>
        <v>В</v>
      </c>
      <c r="AI53" s="175" t="str">
        <f>IF(OR(IF(INDEX(Команды!$A$2:$AN$7500,MATCH(AH$3,Команды!$A$2:$A$7500,0),$E53+2)=Команды!$AJ$2,TRUE,FALSE),IF(INDEX(Команды!$A$2:$AN$7500,MATCH(AH$3,Команды!$A$2:$A$7500,0),$E53+2)=Команды!$AJ$3,TRUE,FALSE),IF(INDEX(Команды!$A$2:$AN$7500,MATCH(AH$3,Команды!$A$2:$A$7500,0),$E53+2)=Команды!$AJ$4,TRUE,FALSE),IF(INDEX(Команды!$A$2:$AN$7500,MATCH(AH$3,Команды!$A$2:$A$7500,0),$E53+2)=Команды!$AJ$5,TRUE,FALSE),IF(INDEX(Команды!$A$2:$AN$7500,MATCH(AH$3,Команды!$A$2:$A$7500,0),$E53+2)=Команды!$AJ$6,TRUE,FALSE),IF(INDEX(Команды!$A$2:$AN$7500,MATCH(AH$3,Команды!$A$2:$A$7500,0),$E53+2)=Команды!$AJ$7,TRUE,FALSE),IF(INDEX(Команды!$A$2:$AN$7500,MATCH(AH$3,Команды!$A$2:$A$7500,0),$E53+2)=Команды!$AJ$8,TRUE,FALSE),IF(INDEX(Команды!$A$2:$AN$7500,MATCH(AH$3,Команды!$A$2:$A$7500,0),$E53+2)=Команды!$AJ$9,TRUE,FALSE),IF(INDEX(Команды!$A$2:$AN$7500,MATCH(AH$3,Команды!$A$2:$A$7500,0),$E53+2)=Команды!$AJ$10,TRUE,FALSE),IF(INDEX(Команды!$A$2:$AN$7500,MATCH(AH$3,Команды!$A$2:$A$7500,0),$E53+2)=Команды!$AJ$11,TRUE,FALSE),IF(INDEX(Команды!$A$2:$AN$7500,MATCH(AH$3,Команды!$A$2:$A$7500,0),$E53+2)=Команды!$AJ$12,TRUE,FALSE),IF(INDEX(Команды!$A$2:$AN$7500,MATCH(AH$3,Команды!$A$2:$A$7500,0),$E53+2)=Команды!$AJ$13,TRUE,FALSE),IF(INDEX(Команды!$A$2:$AN$7500,MATCH(AH$3,Команды!$A$2:$A$7500,0),$E53+2)=Команды!$AJ$14,TRUE,FALSE),IF(INDEX(Команды!$A$2:$AN$7500,MATCH(AH$3,Команды!$A$2:$A$7500,0),$E53+2)=Команды!$AJ$15,TRUE,FALSE),IF(INDEX(Команды!$A$2:$AN$7500,MATCH(AH$3,Команды!$A$2:$A$7500,0),$E53+2)=Команды!$AJ$16,TRUE,FALSE),IF(INDEX(Команды!$A$2:$AN$7500,MATCH(AH$3,Команды!$A$2:$A$7500,0),$E53+2)=Команды!$AJ$17,TRUE,FALSE),IF(INDEX(Команды!$A$2:$AN$7500,MATCH(AH$3,Команды!$A$2:$A$7500,0),$E53+2)=Команды!$AJ$18,TRUE,FALSE),IF(INDEX(Команды!$A$2:$AN$7500,MATCH(AH$3,Команды!$A$2:$A$7500,0),$E53+2)=Команды!$AJ$19,TRUE,FALSE)),INDEX(Команды!$AJ$2:$AL$19,MATCH(INDEX(Команды!$A$2:$AN$7500,MATCH(AH$3,Команды!$A$2:$A$7500,0),$E53+2),Команды!$AJ$2:$AJ$19,0),3),0)</f>
        <v>В</v>
      </c>
      <c r="AJ53" s="342"/>
      <c r="AK53" s="174" t="str">
        <f>IF(OR(IF(INDEX(Команды!$A$2:$AN$7500,MATCH(AK$3,Команды!$A$2:$A$7500,0),$E53+2)=Команды!$AJ$2,TRUE,FALSE),IF(INDEX(Команды!$A$2:$AN$7500,MATCH(AK$3,Команды!$A$2:$A$7500,0),$E53+2)=Команды!$AJ$3,TRUE,FALSE),IF(INDEX(Команды!$A$2:$AN$7500,MATCH(AK$3,Команды!$A$2:$A$7500,0),$E53+2)=Команды!$AJ$4,TRUE,FALSE),IF(INDEX(Команды!$A$2:$AN$7500,MATCH(AK$3,Команды!$A$2:$A$7500,0),$E53+2)=Команды!$AJ$5,TRUE,FALSE),IF(INDEX(Команды!$A$2:$AN$7500,MATCH(AK$3,Команды!$A$2:$A$7500,0),$E53+2)=Команды!$AJ$6,TRUE,FALSE),IF(INDEX(Команды!$A$2:$AN$7500,MATCH(AK$3,Команды!$A$2:$A$7500,0),$E53+2)=Команды!$AJ$7,TRUE,FALSE),IF(INDEX(Команды!$A$2:$AN$7500,MATCH(AK$3,Команды!$A$2:$A$7500,0),$E53+2)=Команды!$AJ$8,TRUE,FALSE),IF(INDEX(Команды!$A$2:$AN$7500,MATCH(AK$3,Команды!$A$2:$A$7500,0),$E53+2)=Команды!$AJ$9,TRUE,FALSE),IF(INDEX(Команды!$A$2:$AN$7500,MATCH(AK$3,Команды!$A$2:$A$7500,0),$E53+2)=Команды!$AJ$10,TRUE,FALSE),IF(INDEX(Команды!$A$2:$AN$7500,MATCH(AK$3,Команды!$A$2:$A$7500,0),$E53+2)=Команды!$AJ$11,TRUE,FALSE),IF(INDEX(Команды!$A$2:$AN$7500,MATCH(AK$3,Команды!$A$2:$A$7500,0),$E53+2)=Команды!$AJ$12,TRUE,FALSE),IF(INDEX(Команды!$A$2:$AN$7500,MATCH(AK$3,Команды!$A$2:$A$7500,0),$E53+2)=Команды!$AJ$13,TRUE,FALSE),IF(INDEX(Команды!$A$2:$AN$7500,MATCH(AK$3,Команды!$A$2:$A$7500,0),$E53+2)=Команды!$AJ$14,TRUE,FALSE),IF(INDEX(Команды!$A$2:$AN$7500,MATCH(AK$3,Команды!$A$2:$A$7500,0),$E53+2)=Команды!$AJ$15,TRUE,FALSE),IF(INDEX(Команды!$A$2:$AN$7500,MATCH(AK$3,Команды!$A$2:$A$7500,0),$E53+2)=Команды!$AJ$16,TRUE,FALSE),,IF(INDEX(Команды!$A$2:$AN$7500,MATCH(AK$3,Команды!$A$2:$A$7500,0),$E53+2)=Команды!$AJ$17,TRUE,FALSE),,IF(INDEX(Команды!$A$2:$AN$7500,MATCH(AK$3,Команды!$A$2:$A$7500,0),$E53+2)=Команды!$AJ$18,TRUE,FALSE),,IF(INDEX(Команды!$A$2:$AN$7500,MATCH(AK$3,Команды!$A$2:$A$7500,0),$E53+2)=Команды!$AJ$19,TRUE,FALSE)),INDEX(Команды!$AJ$2:$AK$19,MATCH(INDEX(Команды!$A$2:$AN$7500,MATCH(AK$3,Команды!$A$2:$A$7500,0),$E53+2),Команды!$AJ$2:$AJ$19,0),2),0)</f>
        <v>В</v>
      </c>
      <c r="AL53" s="175" t="str">
        <f>IF(OR(IF(INDEX(Команды!$A$2:$AN$7500,MATCH(AK$3,Команды!$A$2:$A$7500,0),$E53+2)=Команды!$AJ$2,TRUE,FALSE),IF(INDEX(Команды!$A$2:$AN$7500,MATCH(AK$3,Команды!$A$2:$A$7500,0),$E53+2)=Команды!$AJ$3,TRUE,FALSE),IF(INDEX(Команды!$A$2:$AN$7500,MATCH(AK$3,Команды!$A$2:$A$7500,0),$E53+2)=Команды!$AJ$4,TRUE,FALSE),IF(INDEX(Команды!$A$2:$AN$7500,MATCH(AK$3,Команды!$A$2:$A$7500,0),$E53+2)=Команды!$AJ$5,TRUE,FALSE),IF(INDEX(Команды!$A$2:$AN$7500,MATCH(AK$3,Команды!$A$2:$A$7500,0),$E53+2)=Команды!$AJ$6,TRUE,FALSE),IF(INDEX(Команды!$A$2:$AN$7500,MATCH(AK$3,Команды!$A$2:$A$7500,0),$E53+2)=Команды!$AJ$7,TRUE,FALSE),IF(INDEX(Команды!$A$2:$AN$7500,MATCH(AK$3,Команды!$A$2:$A$7500,0),$E53+2)=Команды!$AJ$8,TRUE,FALSE),IF(INDEX(Команды!$A$2:$AN$7500,MATCH(AK$3,Команды!$A$2:$A$7500,0),$E53+2)=Команды!$AJ$9,TRUE,FALSE),IF(INDEX(Команды!$A$2:$AN$7500,MATCH(AK$3,Команды!$A$2:$A$7500,0),$E53+2)=Команды!$AJ$10,TRUE,FALSE),IF(INDEX(Команды!$A$2:$AN$7500,MATCH(AK$3,Команды!$A$2:$A$7500,0),$E53+2)=Команды!$AJ$11,TRUE,FALSE),IF(INDEX(Команды!$A$2:$AN$7500,MATCH(AK$3,Команды!$A$2:$A$7500,0),$E53+2)=Команды!$AJ$12,TRUE,FALSE),IF(INDEX(Команды!$A$2:$AN$7500,MATCH(AK$3,Команды!$A$2:$A$7500,0),$E53+2)=Команды!$AJ$13,TRUE,FALSE),IF(INDEX(Команды!$A$2:$AN$7500,MATCH(AK$3,Команды!$A$2:$A$7500,0),$E53+2)=Команды!$AJ$14,TRUE,FALSE),IF(INDEX(Команды!$A$2:$AN$7500,MATCH(AK$3,Команды!$A$2:$A$7500,0),$E53+2)=Команды!$AJ$15,TRUE,FALSE),IF(INDEX(Команды!$A$2:$AN$7500,MATCH(AK$3,Команды!$A$2:$A$7500,0),$E53+2)=Команды!$AJ$16,TRUE,FALSE),IF(INDEX(Команды!$A$2:$AN$7500,MATCH(AK$3,Команды!$A$2:$A$7500,0),$E53+2)=Команды!$AJ$17,TRUE,FALSE),IF(INDEX(Команды!$A$2:$AN$7500,MATCH(AK$3,Команды!$A$2:$A$7500,0),$E53+2)=Команды!$AJ$18,TRUE,FALSE),IF(INDEX(Команды!$A$2:$AN$7500,MATCH(AK$3,Команды!$A$2:$A$7500,0),$E53+2)=Команды!$AJ$19,TRUE,FALSE)),INDEX(Команды!$AJ$2:$AL$19,MATCH(INDEX(Команды!$A$2:$AN$7500,MATCH(AK$3,Команды!$A$2:$A$7500,0),$E53+2),Команды!$AJ$2:$AJ$19,0),3),0)</f>
        <v>В</v>
      </c>
      <c r="AM53" s="342"/>
      <c r="AN53" s="174" t="str">
        <f>IF(OR(IF(INDEX(Команды!$A$2:$AN$7500,MATCH(AN$3,Команды!$A$2:$A$7500,0),$E53+2)=Команды!$AJ$2,TRUE,FALSE),IF(INDEX(Команды!$A$2:$AN$7500,MATCH(AN$3,Команды!$A$2:$A$7500,0),$E53+2)=Команды!$AJ$3,TRUE,FALSE),IF(INDEX(Команды!$A$2:$AN$7500,MATCH(AN$3,Команды!$A$2:$A$7500,0),$E53+2)=Команды!$AJ$4,TRUE,FALSE),IF(INDEX(Команды!$A$2:$AN$7500,MATCH(AN$3,Команды!$A$2:$A$7500,0),$E53+2)=Команды!$AJ$5,TRUE,FALSE),IF(INDEX(Команды!$A$2:$AN$7500,MATCH(AN$3,Команды!$A$2:$A$7500,0),$E53+2)=Команды!$AJ$6,TRUE,FALSE),IF(INDEX(Команды!$A$2:$AN$7500,MATCH(AN$3,Команды!$A$2:$A$7500,0),$E53+2)=Команды!$AJ$7,TRUE,FALSE),IF(INDEX(Команды!$A$2:$AN$7500,MATCH(AN$3,Команды!$A$2:$A$7500,0),$E53+2)=Команды!$AJ$8,TRUE,FALSE),IF(INDEX(Команды!$A$2:$AN$7500,MATCH(AN$3,Команды!$A$2:$A$7500,0),$E53+2)=Команды!$AJ$9,TRUE,FALSE),IF(INDEX(Команды!$A$2:$AN$7500,MATCH(AN$3,Команды!$A$2:$A$7500,0),$E53+2)=Команды!$AJ$10,TRUE,FALSE),IF(INDEX(Команды!$A$2:$AN$7500,MATCH(AN$3,Команды!$A$2:$A$7500,0),$E53+2)=Команды!$AJ$11,TRUE,FALSE),IF(INDEX(Команды!$A$2:$AN$7500,MATCH(AN$3,Команды!$A$2:$A$7500,0),$E53+2)=Команды!$AJ$12,TRUE,FALSE),IF(INDEX(Команды!$A$2:$AN$7500,MATCH(AN$3,Команды!$A$2:$A$7500,0),$E53+2)=Команды!$AJ$13,TRUE,FALSE),IF(INDEX(Команды!$A$2:$AN$7500,MATCH(AN$3,Команды!$A$2:$A$7500,0),$E53+2)=Команды!$AJ$14,TRUE,FALSE),IF(INDEX(Команды!$A$2:$AN$7500,MATCH(AN$3,Команды!$A$2:$A$7500,0),$E53+2)=Команды!$AJ$15,TRUE,FALSE),IF(INDEX(Команды!$A$2:$AN$7500,MATCH(AN$3,Команды!$A$2:$A$7500,0),$E53+2)=Команды!$AJ$16,TRUE,FALSE),,IF(INDEX(Команды!$A$2:$AN$7500,MATCH(AN$3,Команды!$A$2:$A$7500,0),$E53+2)=Команды!$AJ$17,TRUE,FALSE),,IF(INDEX(Команды!$A$2:$AN$7500,MATCH(AN$3,Команды!$A$2:$A$7500,0),$E53+2)=Команды!$AJ$18,TRUE,FALSE),,IF(INDEX(Команды!$A$2:$AN$7500,MATCH(AN$3,Команды!$A$2:$A$7500,0),$E53+2)=Команды!$AJ$19,TRUE,FALSE)),INDEX(Команды!$AJ$2:$AK$19,MATCH(INDEX(Команды!$A$2:$AN$7500,MATCH(AN$3,Команды!$A$2:$A$7500,0),$E53+2),Команды!$AJ$2:$AJ$19,0),2),0)</f>
        <v>В</v>
      </c>
      <c r="AO53" s="175" t="str">
        <f>IF(OR(IF(INDEX(Команды!$A$2:$AN$7500,MATCH(AN$3,Команды!$A$2:$A$7500,0),$E53+2)=Команды!$AJ$2,TRUE,FALSE),IF(INDEX(Команды!$A$2:$AN$7500,MATCH(AN$3,Команды!$A$2:$A$7500,0),$E53+2)=Команды!$AJ$3,TRUE,FALSE),IF(INDEX(Команды!$A$2:$AN$7500,MATCH(AN$3,Команды!$A$2:$A$7500,0),$E53+2)=Команды!$AJ$4,TRUE,FALSE),IF(INDEX(Команды!$A$2:$AN$7500,MATCH(AN$3,Команды!$A$2:$A$7500,0),$E53+2)=Команды!$AJ$5,TRUE,FALSE),IF(INDEX(Команды!$A$2:$AN$7500,MATCH(AN$3,Команды!$A$2:$A$7500,0),$E53+2)=Команды!$AJ$6,TRUE,FALSE),IF(INDEX(Команды!$A$2:$AN$7500,MATCH(AN$3,Команды!$A$2:$A$7500,0),$E53+2)=Команды!$AJ$7,TRUE,FALSE),IF(INDEX(Команды!$A$2:$AN$7500,MATCH(AN$3,Команды!$A$2:$A$7500,0),$E53+2)=Команды!$AJ$8,TRUE,FALSE),IF(INDEX(Команды!$A$2:$AN$7500,MATCH(AN$3,Команды!$A$2:$A$7500,0),$E53+2)=Команды!$AJ$9,TRUE,FALSE),IF(INDEX(Команды!$A$2:$AN$7500,MATCH(AN$3,Команды!$A$2:$A$7500,0),$E53+2)=Команды!$AJ$10,TRUE,FALSE),IF(INDEX(Команды!$A$2:$AN$7500,MATCH(AN$3,Команды!$A$2:$A$7500,0),$E53+2)=Команды!$AJ$11,TRUE,FALSE),IF(INDEX(Команды!$A$2:$AN$7500,MATCH(AN$3,Команды!$A$2:$A$7500,0),$E53+2)=Команды!$AJ$12,TRUE,FALSE),IF(INDEX(Команды!$A$2:$AN$7500,MATCH(AN$3,Команды!$A$2:$A$7500,0),$E53+2)=Команды!$AJ$13,TRUE,FALSE),IF(INDEX(Команды!$A$2:$AN$7500,MATCH(AN$3,Команды!$A$2:$A$7500,0),$E53+2)=Команды!$AJ$14,TRUE,FALSE),IF(INDEX(Команды!$A$2:$AN$7500,MATCH(AN$3,Команды!$A$2:$A$7500,0),$E53+2)=Команды!$AJ$15,TRUE,FALSE),IF(INDEX(Команды!$A$2:$AN$7500,MATCH(AN$3,Команды!$A$2:$A$7500,0),$E53+2)=Команды!$AJ$16,TRUE,FALSE),IF(INDEX(Команды!$A$2:$AN$7500,MATCH(AN$3,Команды!$A$2:$A$7500,0),$E53+2)=Команды!$AJ$17,TRUE,FALSE),IF(INDEX(Команды!$A$2:$AN$7500,MATCH(AN$3,Команды!$A$2:$A$7500,0),$E53+2)=Команды!$AJ$18,TRUE,FALSE),IF(INDEX(Команды!$A$2:$AN$7500,MATCH(AN$3,Команды!$A$2:$A$7500,0),$E53+2)=Команды!$AJ$19,TRUE,FALSE)),INDEX(Команды!$AJ$2:$AL$19,MATCH(INDEX(Команды!$A$2:$AN$7500,MATCH(AN$3,Команды!$A$2:$A$7500,0),$E53+2),Команды!$AJ$2:$AJ$19,0),3),0)</f>
        <v>В</v>
      </c>
      <c r="AP53" s="342"/>
      <c r="AQ53" s="174">
        <f>IF(OR(IF(INDEX(Команды!$A$2:$AN$7500,MATCH(AQ$3,Команды!$A$2:$A$7500,0),$E53+2)=Команды!$AJ$2,TRUE,FALSE),IF(INDEX(Команды!$A$2:$AN$7500,MATCH(AQ$3,Команды!$A$2:$A$7500,0),$E53+2)=Команды!$AJ$3,TRUE,FALSE),IF(INDEX(Команды!$A$2:$AN$7500,MATCH(AQ$3,Команды!$A$2:$A$7500,0),$E53+2)=Команды!$AJ$4,TRUE,FALSE),IF(INDEX(Команды!$A$2:$AN$7500,MATCH(AQ$3,Команды!$A$2:$A$7500,0),$E53+2)=Команды!$AJ$5,TRUE,FALSE),IF(INDEX(Команды!$A$2:$AN$7500,MATCH(AQ$3,Команды!$A$2:$A$7500,0),$E53+2)=Команды!$AJ$6,TRUE,FALSE),IF(INDEX(Команды!$A$2:$AN$7500,MATCH(AQ$3,Команды!$A$2:$A$7500,0),$E53+2)=Команды!$AJ$7,TRUE,FALSE),IF(INDEX(Команды!$A$2:$AN$7500,MATCH(AQ$3,Команды!$A$2:$A$7500,0),$E53+2)=Команды!$AJ$8,TRUE,FALSE),IF(INDEX(Команды!$A$2:$AN$7500,MATCH(AQ$3,Команды!$A$2:$A$7500,0),$E53+2)=Команды!$AJ$9,TRUE,FALSE),IF(INDEX(Команды!$A$2:$AN$7500,MATCH(AQ$3,Команды!$A$2:$A$7500,0),$E53+2)=Команды!$AJ$10,TRUE,FALSE),IF(INDEX(Команды!$A$2:$AN$7500,MATCH(AQ$3,Команды!$A$2:$A$7500,0),$E53+2)=Команды!$AJ$11,TRUE,FALSE),IF(INDEX(Команды!$A$2:$AN$7500,MATCH(AQ$3,Команды!$A$2:$A$7500,0),$E53+2)=Команды!$AJ$12,TRUE,FALSE),IF(INDEX(Команды!$A$2:$AN$7500,MATCH(AQ$3,Команды!$A$2:$A$7500,0),$E53+2)=Команды!$AJ$13,TRUE,FALSE),IF(INDEX(Команды!$A$2:$AN$7500,MATCH(AQ$3,Команды!$A$2:$A$7500,0),$E53+2)=Команды!$AJ$14,TRUE,FALSE),IF(INDEX(Команды!$A$2:$AN$7500,MATCH(AQ$3,Команды!$A$2:$A$7500,0),$E53+2)=Команды!$AJ$15,TRUE,FALSE),IF(INDEX(Команды!$A$2:$AN$7500,MATCH(AQ$3,Команды!$A$2:$A$7500,0),$E53+2)=Команды!$AJ$16,TRUE,FALSE),,IF(INDEX(Команды!$A$2:$AN$7500,MATCH(AQ$3,Команды!$A$2:$A$7500,0),$E53+2)=Команды!$AJ$17,TRUE,FALSE),,IF(INDEX(Команды!$A$2:$AN$7500,MATCH(AQ$3,Команды!$A$2:$A$7500,0),$E53+2)=Команды!$AJ$18,TRUE,FALSE),,IF(INDEX(Команды!$A$2:$AN$7500,MATCH(AQ$3,Команды!$A$2:$A$7500,0),$E53+2)=Команды!$AJ$19,TRUE,FALSE)),INDEX(Команды!$AJ$2:$AK$19,MATCH(INDEX(Команды!$A$2:$AN$7500,MATCH(AQ$3,Команды!$A$2:$A$7500,0),$E53+2),Команды!$AJ$2:$AJ$19,0),2),0)</f>
        <v>0.29166666666666669</v>
      </c>
      <c r="AR53" s="175">
        <f>IF(OR(IF(INDEX(Команды!$A$2:$AN$7500,MATCH(AQ$3,Команды!$A$2:$A$7500,0),$E53+2)=Команды!$AJ$2,TRUE,FALSE),IF(INDEX(Команды!$A$2:$AN$7500,MATCH(AQ$3,Команды!$A$2:$A$7500,0),$E53+2)=Команды!$AJ$3,TRUE,FALSE),IF(INDEX(Команды!$A$2:$AN$7500,MATCH(AQ$3,Команды!$A$2:$A$7500,0),$E53+2)=Команды!$AJ$4,TRUE,FALSE),IF(INDEX(Команды!$A$2:$AN$7500,MATCH(AQ$3,Команды!$A$2:$A$7500,0),$E53+2)=Команды!$AJ$5,TRUE,FALSE),IF(INDEX(Команды!$A$2:$AN$7500,MATCH(AQ$3,Команды!$A$2:$A$7500,0),$E53+2)=Команды!$AJ$6,TRUE,FALSE),IF(INDEX(Команды!$A$2:$AN$7500,MATCH(AQ$3,Команды!$A$2:$A$7500,0),$E53+2)=Команды!$AJ$7,TRUE,FALSE),IF(INDEX(Команды!$A$2:$AN$7500,MATCH(AQ$3,Команды!$A$2:$A$7500,0),$E53+2)=Команды!$AJ$8,TRUE,FALSE),IF(INDEX(Команды!$A$2:$AN$7500,MATCH(AQ$3,Команды!$A$2:$A$7500,0),$E53+2)=Команды!$AJ$9,TRUE,FALSE),IF(INDEX(Команды!$A$2:$AN$7500,MATCH(AQ$3,Команды!$A$2:$A$7500,0),$E53+2)=Команды!$AJ$10,TRUE,FALSE),IF(INDEX(Команды!$A$2:$AN$7500,MATCH(AQ$3,Команды!$A$2:$A$7500,0),$E53+2)=Команды!$AJ$11,TRUE,FALSE),IF(INDEX(Команды!$A$2:$AN$7500,MATCH(AQ$3,Команды!$A$2:$A$7500,0),$E53+2)=Команды!$AJ$12,TRUE,FALSE),IF(INDEX(Команды!$A$2:$AN$7500,MATCH(AQ$3,Команды!$A$2:$A$7500,0),$E53+2)=Команды!$AJ$13,TRUE,FALSE),IF(INDEX(Команды!$A$2:$AN$7500,MATCH(AQ$3,Команды!$A$2:$A$7500,0),$E53+2)=Команды!$AJ$14,TRUE,FALSE),IF(INDEX(Команды!$A$2:$AN$7500,MATCH(AQ$3,Команды!$A$2:$A$7500,0),$E53+2)=Команды!$AJ$15,TRUE,FALSE),IF(INDEX(Команды!$A$2:$AN$7500,MATCH(AQ$3,Команды!$A$2:$A$7500,0),$E53+2)=Команды!$AJ$16,TRUE,FALSE),IF(INDEX(Команды!$A$2:$AN$7500,MATCH(AQ$3,Команды!$A$2:$A$7500,0),$E53+2)=Команды!$AJ$17,TRUE,FALSE),IF(INDEX(Команды!$A$2:$AN$7500,MATCH(AQ$3,Команды!$A$2:$A$7500,0),$E53+2)=Команды!$AJ$18,TRUE,FALSE),IF(INDEX(Команды!$A$2:$AN$7500,MATCH(AQ$3,Команды!$A$2:$A$7500,0),$E53+2)=Команды!$AJ$19,TRUE,FALSE)),INDEX(Команды!$AJ$2:$AL$19,MATCH(INDEX(Команды!$A$2:$AN$7500,MATCH(AQ$3,Команды!$A$2:$A$7500,0),$E53+2),Команды!$AJ$2:$AJ$19,0),3),0)</f>
        <v>0.75</v>
      </c>
      <c r="AS53" s="342"/>
      <c r="AT53" s="174" t="str">
        <f>IF(OR(IF(INDEX(Команды!$A$2:$AN$7500,MATCH(AT$3,Команды!$A$2:$A$7500,0),$E53+2)=Команды!$AJ$2,TRUE,FALSE),IF(INDEX(Команды!$A$2:$AN$7500,MATCH(AT$3,Команды!$A$2:$A$7500,0),$E53+2)=Команды!$AJ$3,TRUE,FALSE),IF(INDEX(Команды!$A$2:$AN$7500,MATCH(AT$3,Команды!$A$2:$A$7500,0),$E53+2)=Команды!$AJ$4,TRUE,FALSE),IF(INDEX(Команды!$A$2:$AN$7500,MATCH(AT$3,Команды!$A$2:$A$7500,0),$E53+2)=Команды!$AJ$5,TRUE,FALSE),IF(INDEX(Команды!$A$2:$AN$7500,MATCH(AT$3,Команды!$A$2:$A$7500,0),$E53+2)=Команды!$AJ$6,TRUE,FALSE),IF(INDEX(Команды!$A$2:$AN$7500,MATCH(AT$3,Команды!$A$2:$A$7500,0),$E53+2)=Команды!$AJ$7,TRUE,FALSE),IF(INDEX(Команды!$A$2:$AN$7500,MATCH(AT$3,Команды!$A$2:$A$7500,0),$E53+2)=Команды!$AJ$8,TRUE,FALSE),IF(INDEX(Команды!$A$2:$AN$7500,MATCH(AT$3,Команды!$A$2:$A$7500,0),$E53+2)=Команды!$AJ$9,TRUE,FALSE),IF(INDEX(Команды!$A$2:$AN$7500,MATCH(AT$3,Команды!$A$2:$A$7500,0),$E53+2)=Команды!$AJ$10,TRUE,FALSE),IF(INDEX(Команды!$A$2:$AN$7500,MATCH(AT$3,Команды!$A$2:$A$7500,0),$E53+2)=Команды!$AJ$11,TRUE,FALSE),IF(INDEX(Команды!$A$2:$AN$7500,MATCH(AT$3,Команды!$A$2:$A$7500,0),$E53+2)=Команды!$AJ$12,TRUE,FALSE),IF(INDEX(Команды!$A$2:$AN$7500,MATCH(AT$3,Команды!$A$2:$A$7500,0),$E53+2)=Команды!$AJ$13,TRUE,FALSE),IF(INDEX(Команды!$A$2:$AN$7500,MATCH(AT$3,Команды!$A$2:$A$7500,0),$E53+2)=Команды!$AJ$14,TRUE,FALSE),IF(INDEX(Команды!$A$2:$AN$7500,MATCH(AT$3,Команды!$A$2:$A$7500,0),$E53+2)=Команды!$AJ$15,TRUE,FALSE),IF(INDEX(Команды!$A$2:$AN$7500,MATCH(AT$3,Команды!$A$2:$A$7500,0),$E53+2)=Команды!$AJ$16,TRUE,FALSE),,IF(INDEX(Команды!$A$2:$AN$7500,MATCH(AT$3,Команды!$A$2:$A$7500,0),$E53+2)=Команды!$AJ$17,TRUE,FALSE),,IF(INDEX(Команды!$A$2:$AN$7500,MATCH(AT$3,Команды!$A$2:$A$7500,0),$E53+2)=Команды!$AJ$18,TRUE,FALSE),,IF(INDEX(Команды!$A$2:$AN$7500,MATCH(AT$3,Команды!$A$2:$A$7500,0),$E53+2)=Команды!$AJ$19,TRUE,FALSE)),INDEX(Команды!$AJ$2:$AK$19,MATCH(INDEX(Команды!$A$2:$AN$7500,MATCH(AT$3,Команды!$A$2:$A$7500,0),$E53+2),Команды!$AJ$2:$AJ$19,0),2),0)</f>
        <v>В</v>
      </c>
      <c r="AU53" s="175" t="str">
        <f>IF(OR(IF(INDEX(Команды!$A$2:$AN$7500,MATCH(AT$3,Команды!$A$2:$A$7500,0),$E53+2)=Команды!$AJ$2,TRUE,FALSE),IF(INDEX(Команды!$A$2:$AN$7500,MATCH(AT$3,Команды!$A$2:$A$7500,0),$E53+2)=Команды!$AJ$3,TRUE,FALSE),IF(INDEX(Команды!$A$2:$AN$7500,MATCH(AT$3,Команды!$A$2:$A$7500,0),$E53+2)=Команды!$AJ$4,TRUE,FALSE),IF(INDEX(Команды!$A$2:$AN$7500,MATCH(AT$3,Команды!$A$2:$A$7500,0),$E53+2)=Команды!$AJ$5,TRUE,FALSE),IF(INDEX(Команды!$A$2:$AN$7500,MATCH(AT$3,Команды!$A$2:$A$7500,0),$E53+2)=Команды!$AJ$6,TRUE,FALSE),IF(INDEX(Команды!$A$2:$AN$7500,MATCH(AT$3,Команды!$A$2:$A$7500,0),$E53+2)=Команды!$AJ$7,TRUE,FALSE),IF(INDEX(Команды!$A$2:$AN$7500,MATCH(AT$3,Команды!$A$2:$A$7500,0),$E53+2)=Команды!$AJ$8,TRUE,FALSE),IF(INDEX(Команды!$A$2:$AN$7500,MATCH(AT$3,Команды!$A$2:$A$7500,0),$E53+2)=Команды!$AJ$9,TRUE,FALSE),IF(INDEX(Команды!$A$2:$AN$7500,MATCH(AT$3,Команды!$A$2:$A$7500,0),$E53+2)=Команды!$AJ$10,TRUE,FALSE),IF(INDEX(Команды!$A$2:$AN$7500,MATCH(AT$3,Команды!$A$2:$A$7500,0),$E53+2)=Команды!$AJ$11,TRUE,FALSE),IF(INDEX(Команды!$A$2:$AN$7500,MATCH(AT$3,Команды!$A$2:$A$7500,0),$E53+2)=Команды!$AJ$12,TRUE,FALSE),IF(INDEX(Команды!$A$2:$AN$7500,MATCH(AT$3,Команды!$A$2:$A$7500,0),$E53+2)=Команды!$AJ$13,TRUE,FALSE),IF(INDEX(Команды!$A$2:$AN$7500,MATCH(AT$3,Команды!$A$2:$A$7500,0),$E53+2)=Команды!$AJ$14,TRUE,FALSE),IF(INDEX(Команды!$A$2:$AN$7500,MATCH(AT$3,Команды!$A$2:$A$7500,0),$E53+2)=Команды!$AJ$15,TRUE,FALSE),IF(INDEX(Команды!$A$2:$AN$7500,MATCH(AT$3,Команды!$A$2:$A$7500,0),$E53+2)=Команды!$AJ$16,TRUE,FALSE),IF(INDEX(Команды!$A$2:$AN$7500,MATCH(AT$3,Команды!$A$2:$A$7500,0),$E53+2)=Команды!$AJ$17,TRUE,FALSE),IF(INDEX(Команды!$A$2:$AN$7500,MATCH(AT$3,Команды!$A$2:$A$7500,0),$E53+2)=Команды!$AJ$18,TRUE,FALSE),IF(INDEX(Команды!$A$2:$AN$7500,MATCH(AT$3,Команды!$A$2:$A$7500,0),$E53+2)=Команды!$AJ$19,TRUE,FALSE)),INDEX(Команды!$AJ$2:$AL$19,MATCH(INDEX(Команды!$A$2:$AN$7500,MATCH(AT$3,Команды!$A$2:$A$7500,0),$E53+2),Команды!$AJ$2:$AJ$19,0),3),0)</f>
        <v>В</v>
      </c>
      <c r="AV53" s="342"/>
      <c r="AW53" s="174">
        <f>IF(OR(IF(INDEX(Команды!$A$2:$AN$7500,MATCH(AW$3,Команды!$A$2:$A$7500,0),$E53+2)=Команды!$AJ$2,TRUE,FALSE),IF(INDEX(Команды!$A$2:$AN$7500,MATCH(AW$3,Команды!$A$2:$A$7500,0),$E53+2)=Команды!$AJ$3,TRUE,FALSE),IF(INDEX(Команды!$A$2:$AN$7500,MATCH(AW$3,Команды!$A$2:$A$7500,0),$E53+2)=Команды!$AJ$4,TRUE,FALSE),IF(INDEX(Команды!$A$2:$AN$7500,MATCH(AW$3,Команды!$A$2:$A$7500,0),$E53+2)=Команды!$AJ$5,TRUE,FALSE),IF(INDEX(Команды!$A$2:$AN$7500,MATCH(AW$3,Команды!$A$2:$A$7500,0),$E53+2)=Команды!$AJ$6,TRUE,FALSE),IF(INDEX(Команды!$A$2:$AN$7500,MATCH(AW$3,Команды!$A$2:$A$7500,0),$E53+2)=Команды!$AJ$7,TRUE,FALSE),IF(INDEX(Команды!$A$2:$AN$7500,MATCH(AW$3,Команды!$A$2:$A$7500,0),$E53+2)=Команды!$AJ$8,TRUE,FALSE),IF(INDEX(Команды!$A$2:$AN$7500,MATCH(AW$3,Команды!$A$2:$A$7500,0),$E53+2)=Команды!$AJ$9,TRUE,FALSE),IF(INDEX(Команды!$A$2:$AN$7500,MATCH(AW$3,Команды!$A$2:$A$7500,0),$E53+2)=Команды!$AJ$10,TRUE,FALSE),IF(INDEX(Команды!$A$2:$AN$7500,MATCH(AW$3,Команды!$A$2:$A$7500,0),$E53+2)=Команды!$AJ$11,TRUE,FALSE),IF(INDEX(Команды!$A$2:$AN$7500,MATCH(AW$3,Команды!$A$2:$A$7500,0),$E53+2)=Команды!$AJ$12,TRUE,FALSE),IF(INDEX(Команды!$A$2:$AN$7500,MATCH(AW$3,Команды!$A$2:$A$7500,0),$E53+2)=Команды!$AJ$13,TRUE,FALSE),IF(INDEX(Команды!$A$2:$AN$7500,MATCH(AW$3,Команды!$A$2:$A$7500,0),$E53+2)=Команды!$AJ$14,TRUE,FALSE),IF(INDEX(Команды!$A$2:$AN$7500,MATCH(AW$3,Команды!$A$2:$A$7500,0),$E53+2)=Команды!$AJ$15,TRUE,FALSE),IF(INDEX(Команды!$A$2:$AN$7500,MATCH(AW$3,Команды!$A$2:$A$7500,0),$E53+2)=Команды!$AJ$16,TRUE,FALSE),,IF(INDEX(Команды!$A$2:$AN$7500,MATCH(AW$3,Команды!$A$2:$A$7500,0),$E53+2)=Команды!$AJ$17,TRUE,FALSE),,IF(INDEX(Команды!$A$2:$AN$7500,MATCH(AW$3,Команды!$A$2:$A$7500,0),$E53+2)=Команды!$AJ$18,TRUE,FALSE),,IF(INDEX(Команды!$A$2:$AN$7500,MATCH(AW$3,Команды!$A$2:$A$7500,0),$E53+2)=Команды!$AJ$19,TRUE,FALSE)),INDEX(Команды!$AJ$2:$AK$19,MATCH(INDEX(Команды!$A$2:$AN$7500,MATCH(AW$3,Команды!$A$2:$A$7500,0),$E53+2),Команды!$AJ$2:$AJ$19,0),2),0)</f>
        <v>0.625</v>
      </c>
      <c r="AX53" s="175">
        <f>IF(OR(IF(INDEX(Команды!$A$2:$AN$7500,MATCH(AW$3,Команды!$A$2:$A$7500,0),$E53+2)=Команды!$AJ$2,TRUE,FALSE),IF(INDEX(Команды!$A$2:$AN$7500,MATCH(AW$3,Команды!$A$2:$A$7500,0),$E53+2)=Команды!$AJ$3,TRUE,FALSE),IF(INDEX(Команды!$A$2:$AN$7500,MATCH(AW$3,Команды!$A$2:$A$7500,0),$E53+2)=Команды!$AJ$4,TRUE,FALSE),IF(INDEX(Команды!$A$2:$AN$7500,MATCH(AW$3,Команды!$A$2:$A$7500,0),$E53+2)=Команды!$AJ$5,TRUE,FALSE),IF(INDEX(Команды!$A$2:$AN$7500,MATCH(AW$3,Команды!$A$2:$A$7500,0),$E53+2)=Команды!$AJ$6,TRUE,FALSE),IF(INDEX(Команды!$A$2:$AN$7500,MATCH(AW$3,Команды!$A$2:$A$7500,0),$E53+2)=Команды!$AJ$7,TRUE,FALSE),IF(INDEX(Команды!$A$2:$AN$7500,MATCH(AW$3,Команды!$A$2:$A$7500,0),$E53+2)=Команды!$AJ$8,TRUE,FALSE),IF(INDEX(Команды!$A$2:$AN$7500,MATCH(AW$3,Команды!$A$2:$A$7500,0),$E53+2)=Команды!$AJ$9,TRUE,FALSE),IF(INDEX(Команды!$A$2:$AN$7500,MATCH(AW$3,Команды!$A$2:$A$7500,0),$E53+2)=Команды!$AJ$10,TRUE,FALSE),IF(INDEX(Команды!$A$2:$AN$7500,MATCH(AW$3,Команды!$A$2:$A$7500,0),$E53+2)=Команды!$AJ$11,TRUE,FALSE),IF(INDEX(Команды!$A$2:$AN$7500,MATCH(AW$3,Команды!$A$2:$A$7500,0),$E53+2)=Команды!$AJ$12,TRUE,FALSE),IF(INDEX(Команды!$A$2:$AN$7500,MATCH(AW$3,Команды!$A$2:$A$7500,0),$E53+2)=Команды!$AJ$13,TRUE,FALSE),IF(INDEX(Команды!$A$2:$AN$7500,MATCH(AW$3,Команды!$A$2:$A$7500,0),$E53+2)=Команды!$AJ$14,TRUE,FALSE),IF(INDEX(Команды!$A$2:$AN$7500,MATCH(AW$3,Команды!$A$2:$A$7500,0),$E53+2)=Команды!$AJ$15,TRUE,FALSE),IF(INDEX(Команды!$A$2:$AN$7500,MATCH(AW$3,Команды!$A$2:$A$7500,0),$E53+2)=Команды!$AJ$16,TRUE,FALSE),IF(INDEX(Команды!$A$2:$AN$7500,MATCH(AW$3,Команды!$A$2:$A$7500,0),$E53+2)=Команды!$AJ$17,TRUE,FALSE),IF(INDEX(Команды!$A$2:$AN$7500,MATCH(AW$3,Команды!$A$2:$A$7500,0),$E53+2)=Команды!$AJ$18,TRUE,FALSE),IF(INDEX(Команды!$A$2:$AN$7500,MATCH(AW$3,Команды!$A$2:$A$7500,0),$E53+2)=Команды!$AJ$19,TRUE,FALSE)),INDEX(Команды!$AJ$2:$AL$19,MATCH(INDEX(Команды!$A$2:$AN$7500,MATCH(AW$3,Команды!$A$2:$A$7500,0),$E53+2),Команды!$AJ$2:$AJ$19,0),3),0)</f>
        <v>1</v>
      </c>
      <c r="AY53" s="342"/>
      <c r="AZ53" s="174" t="str">
        <f>IF(OR(IF(INDEX(Команды!$A$2:$AN$7500,MATCH(AZ$3,Команды!$A$2:$A$7500,0),$E53+2)=Команды!$AJ$2,TRUE,FALSE),IF(INDEX(Команды!$A$2:$AN$7500,MATCH(AZ$3,Команды!$A$2:$A$7500,0),$E53+2)=Команды!$AJ$3,TRUE,FALSE),IF(INDEX(Команды!$A$2:$AN$7500,MATCH(AZ$3,Команды!$A$2:$A$7500,0),$E53+2)=Команды!$AJ$4,TRUE,FALSE),IF(INDEX(Команды!$A$2:$AN$7500,MATCH(AZ$3,Команды!$A$2:$A$7500,0),$E53+2)=Команды!$AJ$5,TRUE,FALSE),IF(INDEX(Команды!$A$2:$AN$7500,MATCH(AZ$3,Команды!$A$2:$A$7500,0),$E53+2)=Команды!$AJ$6,TRUE,FALSE),IF(INDEX(Команды!$A$2:$AN$7500,MATCH(AZ$3,Команды!$A$2:$A$7500,0),$E53+2)=Команды!$AJ$7,TRUE,FALSE),IF(INDEX(Команды!$A$2:$AN$7500,MATCH(AZ$3,Команды!$A$2:$A$7500,0),$E53+2)=Команды!$AJ$8,TRUE,FALSE),IF(INDEX(Команды!$A$2:$AN$7500,MATCH(AZ$3,Команды!$A$2:$A$7500,0),$E53+2)=Команды!$AJ$9,TRUE,FALSE),IF(INDEX(Команды!$A$2:$AN$7500,MATCH(AZ$3,Команды!$A$2:$A$7500,0),$E53+2)=Команды!$AJ$10,TRUE,FALSE),IF(INDEX(Команды!$A$2:$AN$7500,MATCH(AZ$3,Команды!$A$2:$A$7500,0),$E53+2)=Команды!$AJ$11,TRUE,FALSE),IF(INDEX(Команды!$A$2:$AN$7500,MATCH(AZ$3,Команды!$A$2:$A$7500,0),$E53+2)=Команды!$AJ$12,TRUE,FALSE),IF(INDEX(Команды!$A$2:$AN$7500,MATCH(AZ$3,Команды!$A$2:$A$7500,0),$E53+2)=Команды!$AJ$13,TRUE,FALSE),IF(INDEX(Команды!$A$2:$AN$7500,MATCH(AZ$3,Команды!$A$2:$A$7500,0),$E53+2)=Команды!$AJ$14,TRUE,FALSE),IF(INDEX(Команды!$A$2:$AN$7500,MATCH(AZ$3,Команды!$A$2:$A$7500,0),$E53+2)=Команды!$AJ$15,TRUE,FALSE),IF(INDEX(Команды!$A$2:$AN$7500,MATCH(AZ$3,Команды!$A$2:$A$7500,0),$E53+2)=Команды!$AJ$16,TRUE,FALSE),,IF(INDEX(Команды!$A$2:$AN$7500,MATCH(AZ$3,Команды!$A$2:$A$7500,0),$E53+2)=Команды!$AJ$17,TRUE,FALSE),,IF(INDEX(Команды!$A$2:$AN$7500,MATCH(AZ$3,Команды!$A$2:$A$7500,0),$E53+2)=Команды!$AJ$18,TRUE,FALSE),,IF(INDEX(Команды!$A$2:$AN$7500,MATCH(AZ$3,Команды!$A$2:$A$7500,0),$E53+2)=Команды!$AJ$19,TRUE,FALSE)),INDEX(Команды!$AJ$2:$AK$19,MATCH(INDEX(Команды!$A$2:$AN$7500,MATCH(AZ$3,Команды!$A$2:$A$7500,0),$E53+2),Команды!$AJ$2:$AJ$19,0),2),0)</f>
        <v>В</v>
      </c>
      <c r="BA53" s="175" t="str">
        <f>IF(OR(IF(INDEX(Команды!$A$2:$AN$7500,MATCH(AZ$3,Команды!$A$2:$A$7500,0),$E53+2)=Команды!$AJ$2,TRUE,FALSE),IF(INDEX(Команды!$A$2:$AN$7500,MATCH(AZ$3,Команды!$A$2:$A$7500,0),$E53+2)=Команды!$AJ$3,TRUE,FALSE),IF(INDEX(Команды!$A$2:$AN$7500,MATCH(AZ$3,Команды!$A$2:$A$7500,0),$E53+2)=Команды!$AJ$4,TRUE,FALSE),IF(INDEX(Команды!$A$2:$AN$7500,MATCH(AZ$3,Команды!$A$2:$A$7500,0),$E53+2)=Команды!$AJ$5,TRUE,FALSE),IF(INDEX(Команды!$A$2:$AN$7500,MATCH(AZ$3,Команды!$A$2:$A$7500,0),$E53+2)=Команды!$AJ$6,TRUE,FALSE),IF(INDEX(Команды!$A$2:$AN$7500,MATCH(AZ$3,Команды!$A$2:$A$7500,0),$E53+2)=Команды!$AJ$7,TRUE,FALSE),IF(INDEX(Команды!$A$2:$AN$7500,MATCH(AZ$3,Команды!$A$2:$A$7500,0),$E53+2)=Команды!$AJ$8,TRUE,FALSE),IF(INDEX(Команды!$A$2:$AN$7500,MATCH(AZ$3,Команды!$A$2:$A$7500,0),$E53+2)=Команды!$AJ$9,TRUE,FALSE),IF(INDEX(Команды!$A$2:$AN$7500,MATCH(AZ$3,Команды!$A$2:$A$7500,0),$E53+2)=Команды!$AJ$10,TRUE,FALSE),IF(INDEX(Команды!$A$2:$AN$7500,MATCH(AZ$3,Команды!$A$2:$A$7500,0),$E53+2)=Команды!$AJ$11,TRUE,FALSE),IF(INDEX(Команды!$A$2:$AN$7500,MATCH(AZ$3,Команды!$A$2:$A$7500,0),$E53+2)=Команды!$AJ$12,TRUE,FALSE),IF(INDEX(Команды!$A$2:$AN$7500,MATCH(AZ$3,Команды!$A$2:$A$7500,0),$E53+2)=Команды!$AJ$13,TRUE,FALSE),IF(INDEX(Команды!$A$2:$AN$7500,MATCH(AZ$3,Команды!$A$2:$A$7500,0),$E53+2)=Команды!$AJ$14,TRUE,FALSE),IF(INDEX(Команды!$A$2:$AN$7500,MATCH(AZ$3,Команды!$A$2:$A$7500,0),$E53+2)=Команды!$AJ$15,TRUE,FALSE),IF(INDEX(Команды!$A$2:$AN$7500,MATCH(AZ$3,Команды!$A$2:$A$7500,0),$E53+2)=Команды!$AJ$16,TRUE,FALSE),IF(INDEX(Команды!$A$2:$AN$7500,MATCH(AZ$3,Команды!$A$2:$A$7500,0),$E53+2)=Команды!$AJ$17,TRUE,FALSE),IF(INDEX(Команды!$A$2:$AN$7500,MATCH(AZ$3,Команды!$A$2:$A$7500,0),$E53+2)=Команды!$AJ$18,TRUE,FALSE),IF(INDEX(Команды!$A$2:$AN$7500,MATCH(AZ$3,Команды!$A$2:$A$7500,0),$E53+2)=Команды!$AJ$19,TRUE,FALSE)),INDEX(Команды!$AJ$2:$AL$19,MATCH(INDEX(Команды!$A$2:$AN$7500,MATCH(AZ$3,Команды!$A$2:$A$7500,0),$E53+2),Команды!$AJ$2:$AJ$19,0),3),0)</f>
        <v>В</v>
      </c>
      <c r="BB53" s="342"/>
      <c r="BC53" s="174" t="str">
        <f>IF(OR(IF(INDEX(Команды!$A$2:$AN$7500,MATCH(BC$3,Команды!$A$2:$A$7500,0),$E53+2)=Команды!$AJ$2,TRUE,FALSE),IF(INDEX(Команды!$A$2:$AN$7500,MATCH(BC$3,Команды!$A$2:$A$7500,0),$E53+2)=Команды!$AJ$3,TRUE,FALSE),IF(INDEX(Команды!$A$2:$AN$7500,MATCH(BC$3,Команды!$A$2:$A$7500,0),$E53+2)=Команды!$AJ$4,TRUE,FALSE),IF(INDEX(Команды!$A$2:$AN$7500,MATCH(BC$3,Команды!$A$2:$A$7500,0),$E53+2)=Команды!$AJ$5,TRUE,FALSE),IF(INDEX(Команды!$A$2:$AN$7500,MATCH(BC$3,Команды!$A$2:$A$7500,0),$E53+2)=Команды!$AJ$6,TRUE,FALSE),IF(INDEX(Команды!$A$2:$AN$7500,MATCH(BC$3,Команды!$A$2:$A$7500,0),$E53+2)=Команды!$AJ$7,TRUE,FALSE),IF(INDEX(Команды!$A$2:$AN$7500,MATCH(BC$3,Команды!$A$2:$A$7500,0),$E53+2)=Команды!$AJ$8,TRUE,FALSE),IF(INDEX(Команды!$A$2:$AN$7500,MATCH(BC$3,Команды!$A$2:$A$7500,0),$E53+2)=Команды!$AJ$9,TRUE,FALSE),IF(INDEX(Команды!$A$2:$AN$7500,MATCH(BC$3,Команды!$A$2:$A$7500,0),$E53+2)=Команды!$AJ$10,TRUE,FALSE),IF(INDEX(Команды!$A$2:$AN$7500,MATCH(BC$3,Команды!$A$2:$A$7500,0),$E53+2)=Команды!$AJ$11,TRUE,FALSE),IF(INDEX(Команды!$A$2:$AN$7500,MATCH(BC$3,Команды!$A$2:$A$7500,0),$E53+2)=Команды!$AJ$12,TRUE,FALSE),IF(INDEX(Команды!$A$2:$AN$7500,MATCH(BC$3,Команды!$A$2:$A$7500,0),$E53+2)=Команды!$AJ$13,TRUE,FALSE),IF(INDEX(Команды!$A$2:$AN$7500,MATCH(BC$3,Команды!$A$2:$A$7500,0),$E53+2)=Команды!$AJ$14,TRUE,FALSE),IF(INDEX(Команды!$A$2:$AN$7500,MATCH(BC$3,Команды!$A$2:$A$7500,0),$E53+2)=Команды!$AJ$15,TRUE,FALSE),IF(INDEX(Команды!$A$2:$AN$7500,MATCH(BC$3,Команды!$A$2:$A$7500,0),$E53+2)=Команды!$AJ$16,TRUE,FALSE),,IF(INDEX(Команды!$A$2:$AN$7500,MATCH(BC$3,Команды!$A$2:$A$7500,0),$E53+2)=Команды!$AJ$17,TRUE,FALSE),,IF(INDEX(Команды!$A$2:$AN$7500,MATCH(BC$3,Команды!$A$2:$A$7500,0),$E53+2)=Команды!$AJ$18,TRUE,FALSE),,IF(INDEX(Команды!$A$2:$AN$7500,MATCH(BC$3,Команды!$A$2:$A$7500,0),$E53+2)=Команды!$AJ$19,TRUE,FALSE)),INDEX(Команды!$AJ$2:$AK$19,MATCH(INDEX(Команды!$A$2:$AN$7500,MATCH(BC$3,Команды!$A$2:$A$7500,0),$E53+2),Команды!$AJ$2:$AJ$19,0),2),0)</f>
        <v>В</v>
      </c>
      <c r="BD53" s="175" t="str">
        <f>IF(OR(IF(INDEX(Команды!$A$2:$AN$7500,MATCH(BC$3,Команды!$A$2:$A$7500,0),$E53+2)=Команды!$AJ$2,TRUE,FALSE),IF(INDEX(Команды!$A$2:$AN$7500,MATCH(BC$3,Команды!$A$2:$A$7500,0),$E53+2)=Команды!$AJ$3,TRUE,FALSE),IF(INDEX(Команды!$A$2:$AN$7500,MATCH(BC$3,Команды!$A$2:$A$7500,0),$E53+2)=Команды!$AJ$4,TRUE,FALSE),IF(INDEX(Команды!$A$2:$AN$7500,MATCH(BC$3,Команды!$A$2:$A$7500,0),$E53+2)=Команды!$AJ$5,TRUE,FALSE),IF(INDEX(Команды!$A$2:$AN$7500,MATCH(BC$3,Команды!$A$2:$A$7500,0),$E53+2)=Команды!$AJ$6,TRUE,FALSE),IF(INDEX(Команды!$A$2:$AN$7500,MATCH(BC$3,Команды!$A$2:$A$7500,0),$E53+2)=Команды!$AJ$7,TRUE,FALSE),IF(INDEX(Команды!$A$2:$AN$7500,MATCH(BC$3,Команды!$A$2:$A$7500,0),$E53+2)=Команды!$AJ$8,TRUE,FALSE),IF(INDEX(Команды!$A$2:$AN$7500,MATCH(BC$3,Команды!$A$2:$A$7500,0),$E53+2)=Команды!$AJ$9,TRUE,FALSE),IF(INDEX(Команды!$A$2:$AN$7500,MATCH(BC$3,Команды!$A$2:$A$7500,0),$E53+2)=Команды!$AJ$10,TRUE,FALSE),IF(INDEX(Команды!$A$2:$AN$7500,MATCH(BC$3,Команды!$A$2:$A$7500,0),$E53+2)=Команды!$AJ$11,TRUE,FALSE),IF(INDEX(Команды!$A$2:$AN$7500,MATCH(BC$3,Команды!$A$2:$A$7500,0),$E53+2)=Команды!$AJ$12,TRUE,FALSE),IF(INDEX(Команды!$A$2:$AN$7500,MATCH(BC$3,Команды!$A$2:$A$7500,0),$E53+2)=Команды!$AJ$13,TRUE,FALSE),IF(INDEX(Команды!$A$2:$AN$7500,MATCH(BC$3,Команды!$A$2:$A$7500,0),$E53+2)=Команды!$AJ$14,TRUE,FALSE),IF(INDEX(Команды!$A$2:$AN$7500,MATCH(BC$3,Команды!$A$2:$A$7500,0),$E53+2)=Команды!$AJ$15,TRUE,FALSE),IF(INDEX(Команды!$A$2:$AN$7500,MATCH(BC$3,Команды!$A$2:$A$7500,0),$E53+2)=Команды!$AJ$16,TRUE,FALSE),IF(INDEX(Команды!$A$2:$AN$7500,MATCH(BC$3,Команды!$A$2:$A$7500,0),$E53+2)=Команды!$AJ$17,TRUE,FALSE),IF(INDEX(Команды!$A$2:$AN$7500,MATCH(BC$3,Команды!$A$2:$A$7500,0),$E53+2)=Команды!$AJ$18,TRUE,FALSE),IF(INDEX(Команды!$A$2:$AN$7500,MATCH(BC$3,Команды!$A$2:$A$7500,0),$E53+2)=Команды!$AJ$19,TRUE,FALSE)),INDEX(Команды!$AJ$2:$AL$19,MATCH(INDEX(Команды!$A$2:$AN$7500,MATCH(BC$3,Команды!$A$2:$A$7500,0),$E53+2),Команды!$AJ$2:$AJ$19,0),3),0)</f>
        <v>В</v>
      </c>
      <c r="BE53" s="342"/>
      <c r="BF53" s="174" t="str">
        <f>IF(OR(IF(INDEX(Команды!$A$2:$AN$7500,MATCH(BF$3,Команды!$A$2:$A$7500,0),$E53+2)=Команды!$AJ$2,TRUE,FALSE),IF(INDEX(Команды!$A$2:$AN$7500,MATCH(BF$3,Команды!$A$2:$A$7500,0),$E53+2)=Команды!$AJ$3,TRUE,FALSE),IF(INDEX(Команды!$A$2:$AN$7500,MATCH(BF$3,Команды!$A$2:$A$7500,0),$E53+2)=Команды!$AJ$4,TRUE,FALSE),IF(INDEX(Команды!$A$2:$AN$7500,MATCH(BF$3,Команды!$A$2:$A$7500,0),$E53+2)=Команды!$AJ$5,TRUE,FALSE),IF(INDEX(Команды!$A$2:$AN$7500,MATCH(BF$3,Команды!$A$2:$A$7500,0),$E53+2)=Команды!$AJ$6,TRUE,FALSE),IF(INDEX(Команды!$A$2:$AN$7500,MATCH(BF$3,Команды!$A$2:$A$7500,0),$E53+2)=Команды!$AJ$7,TRUE,FALSE),IF(INDEX(Команды!$A$2:$AN$7500,MATCH(BF$3,Команды!$A$2:$A$7500,0),$E53+2)=Команды!$AJ$8,TRUE,FALSE),IF(INDEX(Команды!$A$2:$AN$7500,MATCH(BF$3,Команды!$A$2:$A$7500,0),$E53+2)=Команды!$AJ$9,TRUE,FALSE),IF(INDEX(Команды!$A$2:$AN$7500,MATCH(BF$3,Команды!$A$2:$A$7500,0),$E53+2)=Команды!$AJ$10,TRUE,FALSE),IF(INDEX(Команды!$A$2:$AN$7500,MATCH(BF$3,Команды!$A$2:$A$7500,0),$E53+2)=Команды!$AJ$11,TRUE,FALSE),IF(INDEX(Команды!$A$2:$AN$7500,MATCH(BF$3,Команды!$A$2:$A$7500,0),$E53+2)=Команды!$AJ$12,TRUE,FALSE),IF(INDEX(Команды!$A$2:$AN$7500,MATCH(BF$3,Команды!$A$2:$A$7500,0),$E53+2)=Команды!$AJ$13,TRUE,FALSE),IF(INDEX(Команды!$A$2:$AN$7500,MATCH(BF$3,Команды!$A$2:$A$7500,0),$E53+2)=Команды!$AJ$14,TRUE,FALSE),IF(INDEX(Команды!$A$2:$AN$7500,MATCH(BF$3,Команды!$A$2:$A$7500,0),$E53+2)=Команды!$AJ$15,TRUE,FALSE),IF(INDEX(Команды!$A$2:$AN$7500,MATCH(BF$3,Команды!$A$2:$A$7500,0),$E53+2)=Команды!$AJ$16,TRUE,FALSE),,IF(INDEX(Команды!$A$2:$AN$7500,MATCH(BF$3,Команды!$A$2:$A$7500,0),$E53+2)=Команды!$AJ$17,TRUE,FALSE),,IF(INDEX(Команды!$A$2:$AN$7500,MATCH(BF$3,Команды!$A$2:$A$7500,0),$E53+2)=Команды!$AJ$18,TRUE,FALSE),,IF(INDEX(Команды!$A$2:$AN$7500,MATCH(BF$3,Команды!$A$2:$A$7500,0),$E53+2)=Команды!$AJ$19,TRUE,FALSE)),INDEX(Команды!$AJ$2:$AK$19,MATCH(INDEX(Команды!$A$2:$AN$7500,MATCH(BF$3,Команды!$A$2:$A$7500,0),$E53+2),Команды!$AJ$2:$AJ$19,0),2),0)</f>
        <v>В</v>
      </c>
      <c r="BG53" s="175" t="str">
        <f>IF(OR(IF(INDEX(Команды!$A$2:$AN$7500,MATCH(BF$3,Команды!$A$2:$A$7500,0),$E53+2)=Команды!$AJ$2,TRUE,FALSE),IF(INDEX(Команды!$A$2:$AN$7500,MATCH(BF$3,Команды!$A$2:$A$7500,0),$E53+2)=Команды!$AJ$3,TRUE,FALSE),IF(INDEX(Команды!$A$2:$AN$7500,MATCH(BF$3,Команды!$A$2:$A$7500,0),$E53+2)=Команды!$AJ$4,TRUE,FALSE),IF(INDEX(Команды!$A$2:$AN$7500,MATCH(BF$3,Команды!$A$2:$A$7500,0),$E53+2)=Команды!$AJ$5,TRUE,FALSE),IF(INDEX(Команды!$A$2:$AN$7500,MATCH(BF$3,Команды!$A$2:$A$7500,0),$E53+2)=Команды!$AJ$6,TRUE,FALSE),IF(INDEX(Команды!$A$2:$AN$7500,MATCH(BF$3,Команды!$A$2:$A$7500,0),$E53+2)=Команды!$AJ$7,TRUE,FALSE),IF(INDEX(Команды!$A$2:$AN$7500,MATCH(BF$3,Команды!$A$2:$A$7500,0),$E53+2)=Команды!$AJ$8,TRUE,FALSE),IF(INDEX(Команды!$A$2:$AN$7500,MATCH(BF$3,Команды!$A$2:$A$7500,0),$E53+2)=Команды!$AJ$9,TRUE,FALSE),IF(INDEX(Команды!$A$2:$AN$7500,MATCH(BF$3,Команды!$A$2:$A$7500,0),$E53+2)=Команды!$AJ$10,TRUE,FALSE),IF(INDEX(Команды!$A$2:$AN$7500,MATCH(BF$3,Команды!$A$2:$A$7500,0),$E53+2)=Команды!$AJ$11,TRUE,FALSE),IF(INDEX(Команды!$A$2:$AN$7500,MATCH(BF$3,Команды!$A$2:$A$7500,0),$E53+2)=Команды!$AJ$12,TRUE,FALSE),IF(INDEX(Команды!$A$2:$AN$7500,MATCH(BF$3,Команды!$A$2:$A$7500,0),$E53+2)=Команды!$AJ$13,TRUE,FALSE),IF(INDEX(Команды!$A$2:$AN$7500,MATCH(BF$3,Команды!$A$2:$A$7500,0),$E53+2)=Команды!$AJ$14,TRUE,FALSE),IF(INDEX(Команды!$A$2:$AN$7500,MATCH(BF$3,Команды!$A$2:$A$7500,0),$E53+2)=Команды!$AJ$15,TRUE,FALSE),IF(INDEX(Команды!$A$2:$AN$7500,MATCH(BF$3,Команды!$A$2:$A$7500,0),$E53+2)=Команды!$AJ$16,TRUE,FALSE),IF(INDEX(Команды!$A$2:$AN$7500,MATCH(BF$3,Команды!$A$2:$A$7500,0),$E53+2)=Команды!$AJ$17,TRUE,FALSE),IF(INDEX(Команды!$A$2:$AN$7500,MATCH(BF$3,Команды!$A$2:$A$7500,0),$E53+2)=Команды!$AJ$18,TRUE,FALSE),IF(INDEX(Команды!$A$2:$AN$7500,MATCH(BF$3,Команды!$A$2:$A$7500,0),$E53+2)=Команды!$AJ$19,TRUE,FALSE)),INDEX(Команды!$AJ$2:$AL$19,MATCH(INDEX(Команды!$A$2:$AN$7500,MATCH(BF$3,Команды!$A$2:$A$7500,0),$E53+2),Команды!$AJ$2:$AJ$19,0),3),0)</f>
        <v>В</v>
      </c>
      <c r="BH53" s="342"/>
      <c r="BI53" s="174" t="str">
        <f>IF(OR(IF(INDEX(Команды!$A$2:$AN$7500,MATCH(BI$3,Команды!$A$2:$A$7500,0),$E53+2)=Команды!$AJ$2,TRUE,FALSE),IF(INDEX(Команды!$A$2:$AN$7500,MATCH(BI$3,Команды!$A$2:$A$7500,0),$E53+2)=Команды!$AJ$3,TRUE,FALSE),IF(INDEX(Команды!$A$2:$AN$7500,MATCH(BI$3,Команды!$A$2:$A$7500,0),$E53+2)=Команды!$AJ$4,TRUE,FALSE),IF(INDEX(Команды!$A$2:$AN$7500,MATCH(BI$3,Команды!$A$2:$A$7500,0),$E53+2)=Команды!$AJ$5,TRUE,FALSE),IF(INDEX(Команды!$A$2:$AN$7500,MATCH(BI$3,Команды!$A$2:$A$7500,0),$E53+2)=Команды!$AJ$6,TRUE,FALSE),IF(INDEX(Команды!$A$2:$AN$7500,MATCH(BI$3,Команды!$A$2:$A$7500,0),$E53+2)=Команды!$AJ$7,TRUE,FALSE),IF(INDEX(Команды!$A$2:$AN$7500,MATCH(BI$3,Команды!$A$2:$A$7500,0),$E53+2)=Команды!$AJ$8,TRUE,FALSE),IF(INDEX(Команды!$A$2:$AN$7500,MATCH(BI$3,Команды!$A$2:$A$7500,0),$E53+2)=Команды!$AJ$9,TRUE,FALSE),IF(INDEX(Команды!$A$2:$AN$7500,MATCH(BI$3,Команды!$A$2:$A$7500,0),$E53+2)=Команды!$AJ$10,TRUE,FALSE),IF(INDEX(Команды!$A$2:$AN$7500,MATCH(BI$3,Команды!$A$2:$A$7500,0),$E53+2)=Команды!$AJ$11,TRUE,FALSE),IF(INDEX(Команды!$A$2:$AN$7500,MATCH(BI$3,Команды!$A$2:$A$7500,0),$E53+2)=Команды!$AJ$12,TRUE,FALSE),IF(INDEX(Команды!$A$2:$AN$7500,MATCH(BI$3,Команды!$A$2:$A$7500,0),$E53+2)=Команды!$AJ$13,TRUE,FALSE),IF(INDEX(Команды!$A$2:$AN$7500,MATCH(BI$3,Команды!$A$2:$A$7500,0),$E53+2)=Команды!$AJ$14,TRUE,FALSE),IF(INDEX(Команды!$A$2:$AN$7500,MATCH(BI$3,Команды!$A$2:$A$7500,0),$E53+2)=Команды!$AJ$15,TRUE,FALSE),IF(INDEX(Команды!$A$2:$AN$7500,MATCH(BI$3,Команды!$A$2:$A$7500,0),$E53+2)=Команды!$AJ$16,TRUE,FALSE),,IF(INDEX(Команды!$A$2:$AN$7500,MATCH(BI$3,Команды!$A$2:$A$7500,0),$E53+2)=Команды!$AJ$17,TRUE,FALSE),,IF(INDEX(Команды!$A$2:$AN$7500,MATCH(BI$3,Команды!$A$2:$A$7500,0),$E53+2)=Команды!$AJ$18,TRUE,FALSE),,IF(INDEX(Команды!$A$2:$AN$7500,MATCH(BI$3,Команды!$A$2:$A$7500,0),$E53+2)=Команды!$AJ$19,TRUE,FALSE)),INDEX(Команды!$AJ$2:$AK$19,MATCH(INDEX(Команды!$A$2:$AN$7500,MATCH(BI$3,Команды!$A$2:$A$7500,0),$E53+2),Команды!$AJ$2:$AJ$19,0),2),0)</f>
        <v>В</v>
      </c>
      <c r="BJ53" s="175" t="str">
        <f>IF(OR(IF(INDEX(Команды!$A$2:$AN$7500,MATCH(BI$3,Команды!$A$2:$A$7500,0),$E53+2)=Команды!$AJ$2,TRUE,FALSE),IF(INDEX(Команды!$A$2:$AN$7500,MATCH(BI$3,Команды!$A$2:$A$7500,0),$E53+2)=Команды!$AJ$3,TRUE,FALSE),IF(INDEX(Команды!$A$2:$AN$7500,MATCH(BI$3,Команды!$A$2:$A$7500,0),$E53+2)=Команды!$AJ$4,TRUE,FALSE),IF(INDEX(Команды!$A$2:$AN$7500,MATCH(BI$3,Команды!$A$2:$A$7500,0),$E53+2)=Команды!$AJ$5,TRUE,FALSE),IF(INDEX(Команды!$A$2:$AN$7500,MATCH(BI$3,Команды!$A$2:$A$7500,0),$E53+2)=Команды!$AJ$6,TRUE,FALSE),IF(INDEX(Команды!$A$2:$AN$7500,MATCH(BI$3,Команды!$A$2:$A$7500,0),$E53+2)=Команды!$AJ$7,TRUE,FALSE),IF(INDEX(Команды!$A$2:$AN$7500,MATCH(BI$3,Команды!$A$2:$A$7500,0),$E53+2)=Команды!$AJ$8,TRUE,FALSE),IF(INDEX(Команды!$A$2:$AN$7500,MATCH(BI$3,Команды!$A$2:$A$7500,0),$E53+2)=Команды!$AJ$9,TRUE,FALSE),IF(INDEX(Команды!$A$2:$AN$7500,MATCH(BI$3,Команды!$A$2:$A$7500,0),$E53+2)=Команды!$AJ$10,TRUE,FALSE),IF(INDEX(Команды!$A$2:$AN$7500,MATCH(BI$3,Команды!$A$2:$A$7500,0),$E53+2)=Команды!$AJ$11,TRUE,FALSE),IF(INDEX(Команды!$A$2:$AN$7500,MATCH(BI$3,Команды!$A$2:$A$7500,0),$E53+2)=Команды!$AJ$12,TRUE,FALSE),IF(INDEX(Команды!$A$2:$AN$7500,MATCH(BI$3,Команды!$A$2:$A$7500,0),$E53+2)=Команды!$AJ$13,TRUE,FALSE),IF(INDEX(Команды!$A$2:$AN$7500,MATCH(BI$3,Команды!$A$2:$A$7500,0),$E53+2)=Команды!$AJ$14,TRUE,FALSE),IF(INDEX(Команды!$A$2:$AN$7500,MATCH(BI$3,Команды!$A$2:$A$7500,0),$E53+2)=Команды!$AJ$15,TRUE,FALSE),IF(INDEX(Команды!$A$2:$AN$7500,MATCH(BI$3,Команды!$A$2:$A$7500,0),$E53+2)=Команды!$AJ$16,TRUE,FALSE),IF(INDEX(Команды!$A$2:$AN$7500,MATCH(BI$3,Команды!$A$2:$A$7500,0),$E53+2)=Команды!$AJ$17,TRUE,FALSE),IF(INDEX(Команды!$A$2:$AN$7500,MATCH(BI$3,Команды!$A$2:$A$7500,0),$E53+2)=Команды!$AJ$18,TRUE,FALSE),IF(INDEX(Команды!$A$2:$AN$7500,MATCH(BI$3,Команды!$A$2:$A$7500,0),$E53+2)=Команды!$AJ$19,TRUE,FALSE)),INDEX(Команды!$AJ$2:$AL$19,MATCH(INDEX(Команды!$A$2:$AN$7500,MATCH(BI$3,Команды!$A$2:$A$7500,0),$E53+2),Команды!$AJ$2:$AJ$19,0),3),0)</f>
        <v>В</v>
      </c>
      <c r="BK53" s="342"/>
      <c r="BL53" s="174">
        <f>IF(OR(IF(INDEX(Команды!$A$2:$AN$7500,MATCH(BL$3,Команды!$A$2:$A$7500,0),$E53+2)=Команды!$AJ$2,TRUE,FALSE),IF(INDEX(Команды!$A$2:$AN$7500,MATCH(BL$3,Команды!$A$2:$A$7500,0),$E53+2)=Команды!$AJ$3,TRUE,FALSE),IF(INDEX(Команды!$A$2:$AN$7500,MATCH(BL$3,Команды!$A$2:$A$7500,0),$E53+2)=Команды!$AJ$4,TRUE,FALSE),IF(INDEX(Команды!$A$2:$AN$7500,MATCH(BL$3,Команды!$A$2:$A$7500,0),$E53+2)=Команды!$AJ$5,TRUE,FALSE),IF(INDEX(Команды!$A$2:$AN$7500,MATCH(BL$3,Команды!$A$2:$A$7500,0),$E53+2)=Команды!$AJ$6,TRUE,FALSE),IF(INDEX(Команды!$A$2:$AN$7500,MATCH(BL$3,Команды!$A$2:$A$7500,0),$E53+2)=Команды!$AJ$7,TRUE,FALSE),IF(INDEX(Команды!$A$2:$AN$7500,MATCH(BL$3,Команды!$A$2:$A$7500,0),$E53+2)=Команды!$AJ$8,TRUE,FALSE),IF(INDEX(Команды!$A$2:$AN$7500,MATCH(BL$3,Команды!$A$2:$A$7500,0),$E53+2)=Команды!$AJ$9,TRUE,FALSE),IF(INDEX(Команды!$A$2:$AN$7500,MATCH(BL$3,Команды!$A$2:$A$7500,0),$E53+2)=Команды!$AJ$10,TRUE,FALSE),IF(INDEX(Команды!$A$2:$AN$7500,MATCH(BL$3,Команды!$A$2:$A$7500,0),$E53+2)=Команды!$AJ$11,TRUE,FALSE),IF(INDEX(Команды!$A$2:$AN$7500,MATCH(BL$3,Команды!$A$2:$A$7500,0),$E53+2)=Команды!$AJ$12,TRUE,FALSE),IF(INDEX(Команды!$A$2:$AN$7500,MATCH(BL$3,Команды!$A$2:$A$7500,0),$E53+2)=Команды!$AJ$13,TRUE,FALSE),IF(INDEX(Команды!$A$2:$AN$7500,MATCH(BL$3,Команды!$A$2:$A$7500,0),$E53+2)=Команды!$AJ$14,TRUE,FALSE),IF(INDEX(Команды!$A$2:$AN$7500,MATCH(BL$3,Команды!$A$2:$A$7500,0),$E53+2)=Команды!$AJ$15,TRUE,FALSE),IF(INDEX(Команды!$A$2:$AN$7500,MATCH(BL$3,Команды!$A$2:$A$7500,0),$E53+2)=Команды!$AJ$16,TRUE,FALSE),,IF(INDEX(Команды!$A$2:$AN$7500,MATCH(BL$3,Команды!$A$2:$A$7500,0),$E53+2)=Команды!$AJ$17,TRUE,FALSE),,IF(INDEX(Команды!$A$2:$AN$7500,MATCH(BL$3,Команды!$A$2:$A$7500,0),$E53+2)=Команды!$AJ$18,TRUE,FALSE),,IF(INDEX(Команды!$A$2:$AN$7500,MATCH(BL$3,Команды!$A$2:$A$7500,0),$E53+2)=Команды!$AJ$19,TRUE,FALSE)),INDEX(Команды!$AJ$2:$AK$19,MATCH(INDEX(Команды!$A$2:$AN$7500,MATCH(BL$3,Команды!$A$2:$A$7500,0),$E53+2),Команды!$AJ$2:$AJ$19,0),2),0)</f>
        <v>0.29166666666666669</v>
      </c>
      <c r="BM53" s="175">
        <f>IF(OR(IF(INDEX(Команды!$A$2:$AN$7500,MATCH(BL$3,Команды!$A$2:$A$7500,0),$E53+2)=Команды!$AJ$2,TRUE,FALSE),IF(INDEX(Команды!$A$2:$AN$7500,MATCH(BL$3,Команды!$A$2:$A$7500,0),$E53+2)=Команды!$AJ$3,TRUE,FALSE),IF(INDEX(Команды!$A$2:$AN$7500,MATCH(BL$3,Команды!$A$2:$A$7500,0),$E53+2)=Команды!$AJ$4,TRUE,FALSE),IF(INDEX(Команды!$A$2:$AN$7500,MATCH(BL$3,Команды!$A$2:$A$7500,0),$E53+2)=Команды!$AJ$5,TRUE,FALSE),IF(INDEX(Команды!$A$2:$AN$7500,MATCH(BL$3,Команды!$A$2:$A$7500,0),$E53+2)=Команды!$AJ$6,TRUE,FALSE),IF(INDEX(Команды!$A$2:$AN$7500,MATCH(BL$3,Команды!$A$2:$A$7500,0),$E53+2)=Команды!$AJ$7,TRUE,FALSE),IF(INDEX(Команды!$A$2:$AN$7500,MATCH(BL$3,Команды!$A$2:$A$7500,0),$E53+2)=Команды!$AJ$8,TRUE,FALSE),IF(INDEX(Команды!$A$2:$AN$7500,MATCH(BL$3,Команды!$A$2:$A$7500,0),$E53+2)=Команды!$AJ$9,TRUE,FALSE),IF(INDEX(Команды!$A$2:$AN$7500,MATCH(BL$3,Команды!$A$2:$A$7500,0),$E53+2)=Команды!$AJ$10,TRUE,FALSE),IF(INDEX(Команды!$A$2:$AN$7500,MATCH(BL$3,Команды!$A$2:$A$7500,0),$E53+2)=Команды!$AJ$11,TRUE,FALSE),IF(INDEX(Команды!$A$2:$AN$7500,MATCH(BL$3,Команды!$A$2:$A$7500,0),$E53+2)=Команды!$AJ$12,TRUE,FALSE),IF(INDEX(Команды!$A$2:$AN$7500,MATCH(BL$3,Команды!$A$2:$A$7500,0),$E53+2)=Команды!$AJ$13,TRUE,FALSE),IF(INDEX(Команды!$A$2:$AN$7500,MATCH(BL$3,Команды!$A$2:$A$7500,0),$E53+2)=Команды!$AJ$14,TRUE,FALSE),IF(INDEX(Команды!$A$2:$AN$7500,MATCH(BL$3,Команды!$A$2:$A$7500,0),$E53+2)=Команды!$AJ$15,TRUE,FALSE),IF(INDEX(Команды!$A$2:$AN$7500,MATCH(BL$3,Команды!$A$2:$A$7500,0),$E53+2)=Команды!$AJ$16,TRUE,FALSE),IF(INDEX(Команды!$A$2:$AN$7500,MATCH(BL$3,Команды!$A$2:$A$7500,0),$E53+2)=Команды!$AJ$17,TRUE,FALSE),IF(INDEX(Команды!$A$2:$AN$7500,MATCH(BL$3,Команды!$A$2:$A$7500,0),$E53+2)=Команды!$AJ$18,TRUE,FALSE),IF(INDEX(Команды!$A$2:$AN$7500,MATCH(BL$3,Команды!$A$2:$A$7500,0),$E53+2)=Команды!$AJ$19,TRUE,FALSE)),INDEX(Команды!$AJ$2:$AL$19,MATCH(INDEX(Команды!$A$2:$AN$7500,MATCH(BL$3,Команды!$A$2:$A$7500,0),$E53+2),Команды!$AJ$2:$AJ$19,0),3),0)</f>
        <v>0.75</v>
      </c>
      <c r="BN53" s="342"/>
      <c r="BO53" s="174" t="str">
        <f>IF(OR(IF(INDEX(Команды!$A$2:$AN$7500,MATCH(BO$3,Команды!$A$2:$A$7500,0),$E53+2)=Команды!$AJ$2,TRUE,FALSE),IF(INDEX(Команды!$A$2:$AN$7500,MATCH(BO$3,Команды!$A$2:$A$7500,0),$E53+2)=Команды!$AJ$3,TRUE,FALSE),IF(INDEX(Команды!$A$2:$AN$7500,MATCH(BO$3,Команды!$A$2:$A$7500,0),$E53+2)=Команды!$AJ$4,TRUE,FALSE),IF(INDEX(Команды!$A$2:$AN$7500,MATCH(BO$3,Команды!$A$2:$A$7500,0),$E53+2)=Команды!$AJ$5,TRUE,FALSE),IF(INDEX(Команды!$A$2:$AN$7500,MATCH(BO$3,Команды!$A$2:$A$7500,0),$E53+2)=Команды!$AJ$6,TRUE,FALSE),IF(INDEX(Команды!$A$2:$AN$7500,MATCH(BO$3,Команды!$A$2:$A$7500,0),$E53+2)=Команды!$AJ$7,TRUE,FALSE),IF(INDEX(Команды!$A$2:$AN$7500,MATCH(BO$3,Команды!$A$2:$A$7500,0),$E53+2)=Команды!$AJ$8,TRUE,FALSE),IF(INDEX(Команды!$A$2:$AN$7500,MATCH(BO$3,Команды!$A$2:$A$7500,0),$E53+2)=Команды!$AJ$9,TRUE,FALSE),IF(INDEX(Команды!$A$2:$AN$7500,MATCH(BO$3,Команды!$A$2:$A$7500,0),$E53+2)=Команды!$AJ$10,TRUE,FALSE),IF(INDEX(Команды!$A$2:$AN$7500,MATCH(BO$3,Команды!$A$2:$A$7500,0),$E53+2)=Команды!$AJ$11,TRUE,FALSE),IF(INDEX(Команды!$A$2:$AN$7500,MATCH(BO$3,Команды!$A$2:$A$7500,0),$E53+2)=Команды!$AJ$12,TRUE,FALSE),IF(INDEX(Команды!$A$2:$AN$7500,MATCH(BO$3,Команды!$A$2:$A$7500,0),$E53+2)=Команды!$AJ$13,TRUE,FALSE),IF(INDEX(Команды!$A$2:$AN$7500,MATCH(BO$3,Команды!$A$2:$A$7500,0),$E53+2)=Команды!$AJ$14,TRUE,FALSE),IF(INDEX(Команды!$A$2:$AN$7500,MATCH(BO$3,Команды!$A$2:$A$7500,0),$E53+2)=Команды!$AJ$15,TRUE,FALSE),IF(INDEX(Команды!$A$2:$AN$7500,MATCH(BO$3,Команды!$A$2:$A$7500,0),$E53+2)=Команды!$AJ$16,TRUE,FALSE),,IF(INDEX(Команды!$A$2:$AN$7500,MATCH(BO$3,Команды!$A$2:$A$7500,0),$E53+2)=Команды!$AJ$17,TRUE,FALSE),,IF(INDEX(Команды!$A$2:$AN$7500,MATCH(BO$3,Команды!$A$2:$A$7500,0),$E53+2)=Команды!$AJ$18,TRUE,FALSE),,IF(INDEX(Команды!$A$2:$AN$7500,MATCH(BO$3,Команды!$A$2:$A$7500,0),$E53+2)=Команды!$AJ$19,TRUE,FALSE)),INDEX(Команды!$AJ$2:$AK$19,MATCH(INDEX(Команды!$A$2:$AN$7500,MATCH(BO$3,Команды!$A$2:$A$7500,0),$E53+2),Команды!$AJ$2:$AJ$19,0),2),0)</f>
        <v>В</v>
      </c>
      <c r="BP53" s="175" t="str">
        <f>IF(OR(IF(INDEX(Команды!$A$2:$AN$7500,MATCH(BO$3,Команды!$A$2:$A$7500,0),$E53+2)=Команды!$AJ$2,TRUE,FALSE),IF(INDEX(Команды!$A$2:$AN$7500,MATCH(BO$3,Команды!$A$2:$A$7500,0),$E53+2)=Команды!$AJ$3,TRUE,FALSE),IF(INDEX(Команды!$A$2:$AN$7500,MATCH(BO$3,Команды!$A$2:$A$7500,0),$E53+2)=Команды!$AJ$4,TRUE,FALSE),IF(INDEX(Команды!$A$2:$AN$7500,MATCH(BO$3,Команды!$A$2:$A$7500,0),$E53+2)=Команды!$AJ$5,TRUE,FALSE),IF(INDEX(Команды!$A$2:$AN$7500,MATCH(BO$3,Команды!$A$2:$A$7500,0),$E53+2)=Команды!$AJ$6,TRUE,FALSE),IF(INDEX(Команды!$A$2:$AN$7500,MATCH(BO$3,Команды!$A$2:$A$7500,0),$E53+2)=Команды!$AJ$7,TRUE,FALSE),IF(INDEX(Команды!$A$2:$AN$7500,MATCH(BO$3,Команды!$A$2:$A$7500,0),$E53+2)=Команды!$AJ$8,TRUE,FALSE),IF(INDEX(Команды!$A$2:$AN$7500,MATCH(BO$3,Команды!$A$2:$A$7500,0),$E53+2)=Команды!$AJ$9,TRUE,FALSE),IF(INDEX(Команды!$A$2:$AN$7500,MATCH(BO$3,Команды!$A$2:$A$7500,0),$E53+2)=Команды!$AJ$10,TRUE,FALSE),IF(INDEX(Команды!$A$2:$AN$7500,MATCH(BO$3,Команды!$A$2:$A$7500,0),$E53+2)=Команды!$AJ$11,TRUE,FALSE),IF(INDEX(Команды!$A$2:$AN$7500,MATCH(BO$3,Команды!$A$2:$A$7500,0),$E53+2)=Команды!$AJ$12,TRUE,FALSE),IF(INDEX(Команды!$A$2:$AN$7500,MATCH(BO$3,Команды!$A$2:$A$7500,0),$E53+2)=Команды!$AJ$13,TRUE,FALSE),IF(INDEX(Команды!$A$2:$AN$7500,MATCH(BO$3,Команды!$A$2:$A$7500,0),$E53+2)=Команды!$AJ$14,TRUE,FALSE),IF(INDEX(Команды!$A$2:$AN$7500,MATCH(BO$3,Команды!$A$2:$A$7500,0),$E53+2)=Команды!$AJ$15,TRUE,FALSE),IF(INDEX(Команды!$A$2:$AN$7500,MATCH(BO$3,Команды!$A$2:$A$7500,0),$E53+2)=Команды!$AJ$16,TRUE,FALSE),IF(INDEX(Команды!$A$2:$AN$7500,MATCH(BO$3,Команды!$A$2:$A$7500,0),$E53+2)=Команды!$AJ$17,TRUE,FALSE),IF(INDEX(Команды!$A$2:$AN$7500,MATCH(BO$3,Команды!$A$2:$A$7500,0),$E53+2)=Команды!$AJ$18,TRUE,FALSE),IF(INDEX(Команды!$A$2:$AN$7500,MATCH(BO$3,Команды!$A$2:$A$7500,0),$E53+2)=Команды!$AJ$19,TRUE,FALSE)),INDEX(Команды!$AJ$2:$AL$19,MATCH(INDEX(Команды!$A$2:$AN$7500,MATCH(BO$3,Команды!$A$2:$A$7500,0),$E53+2),Команды!$AJ$2:$AJ$19,0),3),0)</f>
        <v>В</v>
      </c>
      <c r="BQ53" s="342"/>
      <c r="BR53" s="174">
        <f>IF(OR(IF(INDEX(Команды!$A$2:$AN$7500,MATCH(BR$3,Команды!$A$2:$A$7500,0),$E53+2)=Команды!$AJ$2,TRUE,FALSE),IF(INDEX(Команды!$A$2:$AN$7500,MATCH(BR$3,Команды!$A$2:$A$7500,0),$E53+2)=Команды!$AJ$3,TRUE,FALSE),IF(INDEX(Команды!$A$2:$AN$7500,MATCH(BR$3,Команды!$A$2:$A$7500,0),$E53+2)=Команды!$AJ$4,TRUE,FALSE),IF(INDEX(Команды!$A$2:$AN$7500,MATCH(BR$3,Команды!$A$2:$A$7500,0),$E53+2)=Команды!$AJ$5,TRUE,FALSE),IF(INDEX(Команды!$A$2:$AN$7500,MATCH(BR$3,Команды!$A$2:$A$7500,0),$E53+2)=Команды!$AJ$6,TRUE,FALSE),IF(INDEX(Команды!$A$2:$AN$7500,MATCH(BR$3,Команды!$A$2:$A$7500,0),$E53+2)=Команды!$AJ$7,TRUE,FALSE),IF(INDEX(Команды!$A$2:$AN$7500,MATCH(BR$3,Команды!$A$2:$A$7500,0),$E53+2)=Команды!$AJ$8,TRUE,FALSE),IF(INDEX(Команды!$A$2:$AN$7500,MATCH(BR$3,Команды!$A$2:$A$7500,0),$E53+2)=Команды!$AJ$9,TRUE,FALSE),IF(INDEX(Команды!$A$2:$AN$7500,MATCH(BR$3,Команды!$A$2:$A$7500,0),$E53+2)=Команды!$AJ$10,TRUE,FALSE),IF(INDEX(Команды!$A$2:$AN$7500,MATCH(BR$3,Команды!$A$2:$A$7500,0),$E53+2)=Команды!$AJ$11,TRUE,FALSE),IF(INDEX(Команды!$A$2:$AN$7500,MATCH(BR$3,Команды!$A$2:$A$7500,0),$E53+2)=Команды!$AJ$12,TRUE,FALSE),IF(INDEX(Команды!$A$2:$AN$7500,MATCH(BR$3,Команды!$A$2:$A$7500,0),$E53+2)=Команды!$AJ$13,TRUE,FALSE),IF(INDEX(Команды!$A$2:$AN$7500,MATCH(BR$3,Команды!$A$2:$A$7500,0),$E53+2)=Команды!$AJ$14,TRUE,FALSE),IF(INDEX(Команды!$A$2:$AN$7500,MATCH(BR$3,Команды!$A$2:$A$7500,0),$E53+2)=Команды!$AJ$15,TRUE,FALSE),IF(INDEX(Команды!$A$2:$AN$7500,MATCH(BR$3,Команды!$A$2:$A$7500,0),$E53+2)=Команды!$AJ$16,TRUE,FALSE),,IF(INDEX(Команды!$A$2:$AN$7500,MATCH(BR$3,Команды!$A$2:$A$7500,0),$E53+2)=Команды!$AJ$17,TRUE,FALSE),,IF(INDEX(Команды!$A$2:$AN$7500,MATCH(BR$3,Команды!$A$2:$A$7500,0),$E53+2)=Команды!$AJ$18,TRUE,FALSE),,IF(INDEX(Команды!$A$2:$AN$7500,MATCH(BR$3,Команды!$A$2:$A$7500,0),$E53+2)=Команды!$AJ$19,TRUE,FALSE)),INDEX(Команды!$AJ$2:$AK$19,MATCH(INDEX(Команды!$A$2:$AN$7500,MATCH(BR$3,Команды!$A$2:$A$7500,0),$E53+2),Команды!$AJ$2:$AJ$19,0),2),0)</f>
        <v>0.625</v>
      </c>
      <c r="BS53" s="175">
        <f>IF(OR(IF(INDEX(Команды!$A$2:$AN$7500,MATCH(BR$3,Команды!$A$2:$A$7500,0),$E53+2)=Команды!$AJ$2,TRUE,FALSE),IF(INDEX(Команды!$A$2:$AN$7500,MATCH(BR$3,Команды!$A$2:$A$7500,0),$E53+2)=Команды!$AJ$3,TRUE,FALSE),IF(INDEX(Команды!$A$2:$AN$7500,MATCH(BR$3,Команды!$A$2:$A$7500,0),$E53+2)=Команды!$AJ$4,TRUE,FALSE),IF(INDEX(Команды!$A$2:$AN$7500,MATCH(BR$3,Команды!$A$2:$A$7500,0),$E53+2)=Команды!$AJ$5,TRUE,FALSE),IF(INDEX(Команды!$A$2:$AN$7500,MATCH(BR$3,Команды!$A$2:$A$7500,0),$E53+2)=Команды!$AJ$6,TRUE,FALSE),IF(INDEX(Команды!$A$2:$AN$7500,MATCH(BR$3,Команды!$A$2:$A$7500,0),$E53+2)=Команды!$AJ$7,TRUE,FALSE),IF(INDEX(Команды!$A$2:$AN$7500,MATCH(BR$3,Команды!$A$2:$A$7500,0),$E53+2)=Команды!$AJ$8,TRUE,FALSE),IF(INDEX(Команды!$A$2:$AN$7500,MATCH(BR$3,Команды!$A$2:$A$7500,0),$E53+2)=Команды!$AJ$9,TRUE,FALSE),IF(INDEX(Команды!$A$2:$AN$7500,MATCH(BR$3,Команды!$A$2:$A$7500,0),$E53+2)=Команды!$AJ$10,TRUE,FALSE),IF(INDEX(Команды!$A$2:$AN$7500,MATCH(BR$3,Команды!$A$2:$A$7500,0),$E53+2)=Команды!$AJ$11,TRUE,FALSE),IF(INDEX(Команды!$A$2:$AN$7500,MATCH(BR$3,Команды!$A$2:$A$7500,0),$E53+2)=Команды!$AJ$12,TRUE,FALSE),IF(INDEX(Команды!$A$2:$AN$7500,MATCH(BR$3,Команды!$A$2:$A$7500,0),$E53+2)=Команды!$AJ$13,TRUE,FALSE),IF(INDEX(Команды!$A$2:$AN$7500,MATCH(BR$3,Команды!$A$2:$A$7500,0),$E53+2)=Команды!$AJ$14,TRUE,FALSE),IF(INDEX(Команды!$A$2:$AN$7500,MATCH(BR$3,Команды!$A$2:$A$7500,0),$E53+2)=Команды!$AJ$15,TRUE,FALSE),IF(INDEX(Команды!$A$2:$AN$7500,MATCH(BR$3,Команды!$A$2:$A$7500,0),$E53+2)=Команды!$AJ$16,TRUE,FALSE),IF(INDEX(Команды!$A$2:$AN$7500,MATCH(BR$3,Команды!$A$2:$A$7500,0),$E53+2)=Команды!$AJ$17,TRUE,FALSE),IF(INDEX(Команды!$A$2:$AN$7500,MATCH(BR$3,Команды!$A$2:$A$7500,0),$E53+2)=Команды!$AJ$18,TRUE,FALSE),IF(INDEX(Команды!$A$2:$AN$7500,MATCH(BR$3,Команды!$A$2:$A$7500,0),$E53+2)=Команды!$AJ$19,TRUE,FALSE)),INDEX(Команды!$AJ$2:$AL$19,MATCH(INDEX(Команды!$A$2:$AN$7500,MATCH(BR$3,Команды!$A$2:$A$7500,0),$E53+2),Команды!$AJ$2:$AJ$19,0),3),0)</f>
        <v>1</v>
      </c>
      <c r="BT53" s="342"/>
      <c r="BU53" s="174" t="str">
        <f>IF(OR(IF(INDEX(Команды!$A$2:$AN$7500,MATCH(BU$3,Команды!$A$2:$A$7500,0),$E53+2)=Команды!$AJ$2,TRUE,FALSE),IF(INDEX(Команды!$A$2:$AN$7500,MATCH(BU$3,Команды!$A$2:$A$7500,0),$E53+2)=Команды!$AJ$3,TRUE,FALSE),IF(INDEX(Команды!$A$2:$AN$7500,MATCH(BU$3,Команды!$A$2:$A$7500,0),$E53+2)=Команды!$AJ$4,TRUE,FALSE),IF(INDEX(Команды!$A$2:$AN$7500,MATCH(BU$3,Команды!$A$2:$A$7500,0),$E53+2)=Команды!$AJ$5,TRUE,FALSE),IF(INDEX(Команды!$A$2:$AN$7500,MATCH(BU$3,Команды!$A$2:$A$7500,0),$E53+2)=Команды!$AJ$6,TRUE,FALSE),IF(INDEX(Команды!$A$2:$AN$7500,MATCH(BU$3,Команды!$A$2:$A$7500,0),$E53+2)=Команды!$AJ$7,TRUE,FALSE),IF(INDEX(Команды!$A$2:$AN$7500,MATCH(BU$3,Команды!$A$2:$A$7500,0),$E53+2)=Команды!$AJ$8,TRUE,FALSE),IF(INDEX(Команды!$A$2:$AN$7500,MATCH(BU$3,Команды!$A$2:$A$7500,0),$E53+2)=Команды!$AJ$9,TRUE,FALSE),IF(INDEX(Команды!$A$2:$AN$7500,MATCH(BU$3,Команды!$A$2:$A$7500,0),$E53+2)=Команды!$AJ$10,TRUE,FALSE),IF(INDEX(Команды!$A$2:$AN$7500,MATCH(BU$3,Команды!$A$2:$A$7500,0),$E53+2)=Команды!$AJ$11,TRUE,FALSE),IF(INDEX(Команды!$A$2:$AN$7500,MATCH(BU$3,Команды!$A$2:$A$7500,0),$E53+2)=Команды!$AJ$12,TRUE,FALSE),IF(INDEX(Команды!$A$2:$AN$7500,MATCH(BU$3,Команды!$A$2:$A$7500,0),$E53+2)=Команды!$AJ$13,TRUE,FALSE),IF(INDEX(Команды!$A$2:$AN$7500,MATCH(BU$3,Команды!$A$2:$A$7500,0),$E53+2)=Команды!$AJ$14,TRUE,FALSE),IF(INDEX(Команды!$A$2:$AN$7500,MATCH(BU$3,Команды!$A$2:$A$7500,0),$E53+2)=Команды!$AJ$15,TRUE,FALSE),IF(INDEX(Команды!$A$2:$AN$7500,MATCH(BU$3,Команды!$A$2:$A$7500,0),$E53+2)=Команды!$AJ$16,TRUE,FALSE),,IF(INDEX(Команды!$A$2:$AN$7500,MATCH(BU$3,Команды!$A$2:$A$7500,0),$E53+2)=Команды!$AJ$17,TRUE,FALSE),,IF(INDEX(Команды!$A$2:$AN$7500,MATCH(BU$3,Команды!$A$2:$A$7500,0),$E53+2)=Команды!$AJ$18,TRUE,FALSE),,IF(INDEX(Команды!$A$2:$AN$7500,MATCH(BU$3,Команды!$A$2:$A$7500,0),$E53+2)=Команды!$AJ$19,TRUE,FALSE)),INDEX(Команды!$AJ$2:$AK$19,MATCH(INDEX(Команды!$A$2:$AN$7500,MATCH(BU$3,Команды!$A$2:$A$7500,0),$E53+2),Команды!$AJ$2:$AJ$19,0),2),0)</f>
        <v>В</v>
      </c>
      <c r="BV53" s="175" t="str">
        <f>IF(OR(IF(INDEX(Команды!$A$2:$AN$7500,MATCH(BU$3,Команды!$A$2:$A$7500,0),$E53+2)=Команды!$AJ$2,TRUE,FALSE),IF(INDEX(Команды!$A$2:$AN$7500,MATCH(BU$3,Команды!$A$2:$A$7500,0),$E53+2)=Команды!$AJ$3,TRUE,FALSE),IF(INDEX(Команды!$A$2:$AN$7500,MATCH(BU$3,Команды!$A$2:$A$7500,0),$E53+2)=Команды!$AJ$4,TRUE,FALSE),IF(INDEX(Команды!$A$2:$AN$7500,MATCH(BU$3,Команды!$A$2:$A$7500,0),$E53+2)=Команды!$AJ$5,TRUE,FALSE),IF(INDEX(Команды!$A$2:$AN$7500,MATCH(BU$3,Команды!$A$2:$A$7500,0),$E53+2)=Команды!$AJ$6,TRUE,FALSE),IF(INDEX(Команды!$A$2:$AN$7500,MATCH(BU$3,Команды!$A$2:$A$7500,0),$E53+2)=Команды!$AJ$7,TRUE,FALSE),IF(INDEX(Команды!$A$2:$AN$7500,MATCH(BU$3,Команды!$A$2:$A$7500,0),$E53+2)=Команды!$AJ$8,TRUE,FALSE),IF(INDEX(Команды!$A$2:$AN$7500,MATCH(BU$3,Команды!$A$2:$A$7500,0),$E53+2)=Команды!$AJ$9,TRUE,FALSE),IF(INDEX(Команды!$A$2:$AN$7500,MATCH(BU$3,Команды!$A$2:$A$7500,0),$E53+2)=Команды!$AJ$10,TRUE,FALSE),IF(INDEX(Команды!$A$2:$AN$7500,MATCH(BU$3,Команды!$A$2:$A$7500,0),$E53+2)=Команды!$AJ$11,TRUE,FALSE),IF(INDEX(Команды!$A$2:$AN$7500,MATCH(BU$3,Команды!$A$2:$A$7500,0),$E53+2)=Команды!$AJ$12,TRUE,FALSE),IF(INDEX(Команды!$A$2:$AN$7500,MATCH(BU$3,Команды!$A$2:$A$7500,0),$E53+2)=Команды!$AJ$13,TRUE,FALSE),IF(INDEX(Команды!$A$2:$AN$7500,MATCH(BU$3,Команды!$A$2:$A$7500,0),$E53+2)=Команды!$AJ$14,TRUE,FALSE),IF(INDEX(Команды!$A$2:$AN$7500,MATCH(BU$3,Команды!$A$2:$A$7500,0),$E53+2)=Команды!$AJ$15,TRUE,FALSE),IF(INDEX(Команды!$A$2:$AN$7500,MATCH(BU$3,Команды!$A$2:$A$7500,0),$E53+2)=Команды!$AJ$16,TRUE,FALSE),IF(INDEX(Команды!$A$2:$AN$7500,MATCH(BU$3,Команды!$A$2:$A$7500,0),$E53+2)=Команды!$AJ$17,TRUE,FALSE),IF(INDEX(Команды!$A$2:$AN$7500,MATCH(BU$3,Команды!$A$2:$A$7500,0),$E53+2)=Команды!$AJ$18,TRUE,FALSE),IF(INDEX(Команды!$A$2:$AN$7500,MATCH(BU$3,Команды!$A$2:$A$7500,0),$E53+2)=Команды!$AJ$19,TRUE,FALSE)),INDEX(Команды!$AJ$2:$AL$19,MATCH(INDEX(Команды!$A$2:$AN$7500,MATCH(BU$3,Команды!$A$2:$A$7500,0),$E53+2),Команды!$AJ$2:$AJ$19,0),3),0)</f>
        <v>В</v>
      </c>
      <c r="BW53" s="342"/>
      <c r="BX53" s="174" t="str">
        <f>IF(OR(IF(INDEX(Команды!$A$2:$AN$7500,MATCH(BX$3,Команды!$A$2:$A$7500,0),$E53+2)=Команды!$AJ$2,TRUE,FALSE),IF(INDEX(Команды!$A$2:$AN$7500,MATCH(BX$3,Команды!$A$2:$A$7500,0),$E53+2)=Команды!$AJ$3,TRUE,FALSE),IF(INDEX(Команды!$A$2:$AN$7500,MATCH(BX$3,Команды!$A$2:$A$7500,0),$E53+2)=Команды!$AJ$4,TRUE,FALSE),IF(INDEX(Команды!$A$2:$AN$7500,MATCH(BX$3,Команды!$A$2:$A$7500,0),$E53+2)=Команды!$AJ$5,TRUE,FALSE),IF(INDEX(Команды!$A$2:$AN$7500,MATCH(BX$3,Команды!$A$2:$A$7500,0),$E53+2)=Команды!$AJ$6,TRUE,FALSE),IF(INDEX(Команды!$A$2:$AN$7500,MATCH(BX$3,Команды!$A$2:$A$7500,0),$E53+2)=Команды!$AJ$7,TRUE,FALSE),IF(INDEX(Команды!$A$2:$AN$7500,MATCH(BX$3,Команды!$A$2:$A$7500,0),$E53+2)=Команды!$AJ$8,TRUE,FALSE),IF(INDEX(Команды!$A$2:$AN$7500,MATCH(BX$3,Команды!$A$2:$A$7500,0),$E53+2)=Команды!$AJ$9,TRUE,FALSE),IF(INDEX(Команды!$A$2:$AN$7500,MATCH(BX$3,Команды!$A$2:$A$7500,0),$E53+2)=Команды!$AJ$10,TRUE,FALSE),IF(INDEX(Команды!$A$2:$AN$7500,MATCH(BX$3,Команды!$A$2:$A$7500,0),$E53+2)=Команды!$AJ$11,TRUE,FALSE),IF(INDEX(Команды!$A$2:$AN$7500,MATCH(BX$3,Команды!$A$2:$A$7500,0),$E53+2)=Команды!$AJ$12,TRUE,FALSE),IF(INDEX(Команды!$A$2:$AN$7500,MATCH(BX$3,Команды!$A$2:$A$7500,0),$E53+2)=Команды!$AJ$13,TRUE,FALSE),IF(INDEX(Команды!$A$2:$AN$7500,MATCH(BX$3,Команды!$A$2:$A$7500,0),$E53+2)=Команды!$AJ$14,TRUE,FALSE),IF(INDEX(Команды!$A$2:$AN$7500,MATCH(BX$3,Команды!$A$2:$A$7500,0),$E53+2)=Команды!$AJ$15,TRUE,FALSE),IF(INDEX(Команды!$A$2:$AN$7500,MATCH(BX$3,Команды!$A$2:$A$7500,0),$E53+2)=Команды!$AJ$16,TRUE,FALSE),,IF(INDEX(Команды!$A$2:$AN$7500,MATCH(BX$3,Команды!$A$2:$A$7500,0),$E53+2)=Команды!$AJ$17,TRUE,FALSE),,IF(INDEX(Команды!$A$2:$AN$7500,MATCH(BX$3,Команды!$A$2:$A$7500,0),$E53+2)=Команды!$AJ$18,TRUE,FALSE),,IF(INDEX(Команды!$A$2:$AN$7500,MATCH(BX$3,Команды!$A$2:$A$7500,0),$E53+2)=Команды!$AJ$19,TRUE,FALSE)),INDEX(Команды!$AJ$2:$AK$19,MATCH(INDEX(Команды!$A$2:$AN$7500,MATCH(BX$3,Команды!$A$2:$A$7500,0),$E53+2),Команды!$AJ$2:$AJ$19,0),2),0)</f>
        <v>В</v>
      </c>
      <c r="BY53" s="175" t="str">
        <f>IF(OR(IF(INDEX(Команды!$A$2:$AN$7500,MATCH(BX$3,Команды!$A$2:$A$7500,0),$E53+2)=Команды!$AJ$2,TRUE,FALSE),IF(INDEX(Команды!$A$2:$AN$7500,MATCH(BX$3,Команды!$A$2:$A$7500,0),$E53+2)=Команды!$AJ$3,TRUE,FALSE),IF(INDEX(Команды!$A$2:$AN$7500,MATCH(BX$3,Команды!$A$2:$A$7500,0),$E53+2)=Команды!$AJ$4,TRUE,FALSE),IF(INDEX(Команды!$A$2:$AN$7500,MATCH(BX$3,Команды!$A$2:$A$7500,0),$E53+2)=Команды!$AJ$5,TRUE,FALSE),IF(INDEX(Команды!$A$2:$AN$7500,MATCH(BX$3,Команды!$A$2:$A$7500,0),$E53+2)=Команды!$AJ$6,TRUE,FALSE),IF(INDEX(Команды!$A$2:$AN$7500,MATCH(BX$3,Команды!$A$2:$A$7500,0),$E53+2)=Команды!$AJ$7,TRUE,FALSE),IF(INDEX(Команды!$A$2:$AN$7500,MATCH(BX$3,Команды!$A$2:$A$7500,0),$E53+2)=Команды!$AJ$8,TRUE,FALSE),IF(INDEX(Команды!$A$2:$AN$7500,MATCH(BX$3,Команды!$A$2:$A$7500,0),$E53+2)=Команды!$AJ$9,TRUE,FALSE),IF(INDEX(Команды!$A$2:$AN$7500,MATCH(BX$3,Команды!$A$2:$A$7500,0),$E53+2)=Команды!$AJ$10,TRUE,FALSE),IF(INDEX(Команды!$A$2:$AN$7500,MATCH(BX$3,Команды!$A$2:$A$7500,0),$E53+2)=Команды!$AJ$11,TRUE,FALSE),IF(INDEX(Команды!$A$2:$AN$7500,MATCH(BX$3,Команды!$A$2:$A$7500,0),$E53+2)=Команды!$AJ$12,TRUE,FALSE),IF(INDEX(Команды!$A$2:$AN$7500,MATCH(BX$3,Команды!$A$2:$A$7500,0),$E53+2)=Команды!$AJ$13,TRUE,FALSE),IF(INDEX(Команды!$A$2:$AN$7500,MATCH(BX$3,Команды!$A$2:$A$7500,0),$E53+2)=Команды!$AJ$14,TRUE,FALSE),IF(INDEX(Команды!$A$2:$AN$7500,MATCH(BX$3,Команды!$A$2:$A$7500,0),$E53+2)=Команды!$AJ$15,TRUE,FALSE),IF(INDEX(Команды!$A$2:$AN$7500,MATCH(BX$3,Команды!$A$2:$A$7500,0),$E53+2)=Команды!$AJ$16,TRUE,FALSE),IF(INDEX(Команды!$A$2:$AN$7500,MATCH(BX$3,Команды!$A$2:$A$7500,0),$E53+2)=Команды!$AJ$17,TRUE,FALSE),IF(INDEX(Команды!$A$2:$AN$7500,MATCH(BX$3,Команды!$A$2:$A$7500,0),$E53+2)=Команды!$AJ$18,TRUE,FALSE),IF(INDEX(Команды!$A$2:$AN$7500,MATCH(BX$3,Команды!$A$2:$A$7500,0),$E53+2)=Команды!$AJ$19,TRUE,FALSE)),INDEX(Команды!$AJ$2:$AL$19,MATCH(INDEX(Команды!$A$2:$AN$7500,MATCH(BX$3,Команды!$A$2:$A$7500,0),$E53+2),Команды!$AJ$2:$AJ$19,0),3),0)</f>
        <v>В</v>
      </c>
      <c r="BZ53" s="342"/>
      <c r="CA53" s="174" t="str">
        <f>IF(OR(IF(INDEX(Команды!$A$2:$AN$7500,MATCH(CA$3,Команды!$A$2:$A$7500,0),$E53+2)=Команды!$AJ$2,TRUE,FALSE),IF(INDEX(Команды!$A$2:$AN$7500,MATCH(CA$3,Команды!$A$2:$A$7500,0),$E53+2)=Команды!$AJ$3,TRUE,FALSE),IF(INDEX(Команды!$A$2:$AN$7500,MATCH(CA$3,Команды!$A$2:$A$7500,0),$E53+2)=Команды!$AJ$4,TRUE,FALSE),IF(INDEX(Команды!$A$2:$AN$7500,MATCH(CA$3,Команды!$A$2:$A$7500,0),$E53+2)=Команды!$AJ$5,TRUE,FALSE),IF(INDEX(Команды!$A$2:$AN$7500,MATCH(CA$3,Команды!$A$2:$A$7500,0),$E53+2)=Команды!$AJ$6,TRUE,FALSE),IF(INDEX(Команды!$A$2:$AN$7500,MATCH(CA$3,Команды!$A$2:$A$7500,0),$E53+2)=Команды!$AJ$7,TRUE,FALSE),IF(INDEX(Команды!$A$2:$AN$7500,MATCH(CA$3,Команды!$A$2:$A$7500,0),$E53+2)=Команды!$AJ$8,TRUE,FALSE),IF(INDEX(Команды!$A$2:$AN$7500,MATCH(CA$3,Команды!$A$2:$A$7500,0),$E53+2)=Команды!$AJ$9,TRUE,FALSE),IF(INDEX(Команды!$A$2:$AN$7500,MATCH(CA$3,Команды!$A$2:$A$7500,0),$E53+2)=Команды!$AJ$10,TRUE,FALSE),IF(INDEX(Команды!$A$2:$AN$7500,MATCH(CA$3,Команды!$A$2:$A$7500,0),$E53+2)=Команды!$AJ$11,TRUE,FALSE),IF(INDEX(Команды!$A$2:$AN$7500,MATCH(CA$3,Команды!$A$2:$A$7500,0),$E53+2)=Команды!$AJ$12,TRUE,FALSE),IF(INDEX(Команды!$A$2:$AN$7500,MATCH(CA$3,Команды!$A$2:$A$7500,0),$E53+2)=Команды!$AJ$13,TRUE,FALSE),IF(INDEX(Команды!$A$2:$AN$7500,MATCH(CA$3,Команды!$A$2:$A$7500,0),$E53+2)=Команды!$AJ$14,TRUE,FALSE),IF(INDEX(Команды!$A$2:$AN$7500,MATCH(CA$3,Команды!$A$2:$A$7500,0),$E53+2)=Команды!$AJ$15,TRUE,FALSE),IF(INDEX(Команды!$A$2:$AN$7500,MATCH(CA$3,Команды!$A$2:$A$7500,0),$E53+2)=Команды!$AJ$16,TRUE,FALSE),,IF(INDEX(Команды!$A$2:$AN$7500,MATCH(CA$3,Команды!$A$2:$A$7500,0),$E53+2)=Команды!$AJ$17,TRUE,FALSE),,IF(INDEX(Команды!$A$2:$AN$7500,MATCH(CA$3,Команды!$A$2:$A$7500,0),$E53+2)=Команды!$AJ$18,TRUE,FALSE),,IF(INDEX(Команды!$A$2:$AN$7500,MATCH(CA$3,Команды!$A$2:$A$7500,0),$E53+2)=Команды!$AJ$19,TRUE,FALSE)),INDEX(Команды!$AJ$2:$AK$19,MATCH(INDEX(Команды!$A$2:$AN$7500,MATCH(CA$3,Команды!$A$2:$A$7500,0),$E53+2),Команды!$AJ$2:$AJ$19,0),2),0)</f>
        <v>В</v>
      </c>
      <c r="CB53" s="175" t="str">
        <f>IF(OR(IF(INDEX(Команды!$A$2:$AN$7500,MATCH(CA$3,Команды!$A$2:$A$7500,0),$E53+2)=Команды!$AJ$2,TRUE,FALSE),IF(INDEX(Команды!$A$2:$AN$7500,MATCH(CA$3,Команды!$A$2:$A$7500,0),$E53+2)=Команды!$AJ$3,TRUE,FALSE),IF(INDEX(Команды!$A$2:$AN$7500,MATCH(CA$3,Команды!$A$2:$A$7500,0),$E53+2)=Команды!$AJ$4,TRUE,FALSE),IF(INDEX(Команды!$A$2:$AN$7500,MATCH(CA$3,Команды!$A$2:$A$7500,0),$E53+2)=Команды!$AJ$5,TRUE,FALSE),IF(INDEX(Команды!$A$2:$AN$7500,MATCH(CA$3,Команды!$A$2:$A$7500,0),$E53+2)=Команды!$AJ$6,TRUE,FALSE),IF(INDEX(Команды!$A$2:$AN$7500,MATCH(CA$3,Команды!$A$2:$A$7500,0),$E53+2)=Команды!$AJ$7,TRUE,FALSE),IF(INDEX(Команды!$A$2:$AN$7500,MATCH(CA$3,Команды!$A$2:$A$7500,0),$E53+2)=Команды!$AJ$8,TRUE,FALSE),IF(INDEX(Команды!$A$2:$AN$7500,MATCH(CA$3,Команды!$A$2:$A$7500,0),$E53+2)=Команды!$AJ$9,TRUE,FALSE),IF(INDEX(Команды!$A$2:$AN$7500,MATCH(CA$3,Команды!$A$2:$A$7500,0),$E53+2)=Команды!$AJ$10,TRUE,FALSE),IF(INDEX(Команды!$A$2:$AN$7500,MATCH(CA$3,Команды!$A$2:$A$7500,0),$E53+2)=Команды!$AJ$11,TRUE,FALSE),IF(INDEX(Команды!$A$2:$AN$7500,MATCH(CA$3,Команды!$A$2:$A$7500,0),$E53+2)=Команды!$AJ$12,TRUE,FALSE),IF(INDEX(Команды!$A$2:$AN$7500,MATCH(CA$3,Команды!$A$2:$A$7500,0),$E53+2)=Команды!$AJ$13,TRUE,FALSE),IF(INDEX(Команды!$A$2:$AN$7500,MATCH(CA$3,Команды!$A$2:$A$7500,0),$E53+2)=Команды!$AJ$14,TRUE,FALSE),IF(INDEX(Команды!$A$2:$AN$7500,MATCH(CA$3,Команды!$A$2:$A$7500,0),$E53+2)=Команды!$AJ$15,TRUE,FALSE),IF(INDEX(Команды!$A$2:$AN$7500,MATCH(CA$3,Команды!$A$2:$A$7500,0),$E53+2)=Команды!$AJ$16,TRUE,FALSE),IF(INDEX(Команды!$A$2:$AN$7500,MATCH(CA$3,Команды!$A$2:$A$7500,0),$E53+2)=Команды!$AJ$17,TRUE,FALSE),IF(INDEX(Команды!$A$2:$AN$7500,MATCH(CA$3,Команды!$A$2:$A$7500,0),$E53+2)=Команды!$AJ$18,TRUE,FALSE),IF(INDEX(Команды!$A$2:$AN$7500,MATCH(CA$3,Команды!$A$2:$A$7500,0),$E53+2)=Команды!$AJ$19,TRUE,FALSE)),INDEX(Команды!$AJ$2:$AL$19,MATCH(INDEX(Команды!$A$2:$AN$7500,MATCH(CA$3,Команды!$A$2:$A$7500,0),$E53+2),Команды!$AJ$2:$AJ$19,0),3),0)</f>
        <v>В</v>
      </c>
      <c r="CC53" s="342"/>
      <c r="CD53" s="174" t="str">
        <f>IF(OR(IF(INDEX(Команды!$A$2:$AN$7500,MATCH(CD$3,Команды!$A$2:$A$7500,0),$E53+2)=Команды!$AJ$2,TRUE,FALSE),IF(INDEX(Команды!$A$2:$AN$7500,MATCH(CD$3,Команды!$A$2:$A$7500,0),$E53+2)=Команды!$AJ$3,TRUE,FALSE),IF(INDEX(Команды!$A$2:$AN$7500,MATCH(CD$3,Команды!$A$2:$A$7500,0),$E53+2)=Команды!$AJ$4,TRUE,FALSE),IF(INDEX(Команды!$A$2:$AN$7500,MATCH(CD$3,Команды!$A$2:$A$7500,0),$E53+2)=Команды!$AJ$5,TRUE,FALSE),IF(INDEX(Команды!$A$2:$AN$7500,MATCH(CD$3,Команды!$A$2:$A$7500,0),$E53+2)=Команды!$AJ$6,TRUE,FALSE),IF(INDEX(Команды!$A$2:$AN$7500,MATCH(CD$3,Команды!$A$2:$A$7500,0),$E53+2)=Команды!$AJ$7,TRUE,FALSE),IF(INDEX(Команды!$A$2:$AN$7500,MATCH(CD$3,Команды!$A$2:$A$7500,0),$E53+2)=Команды!$AJ$8,TRUE,FALSE),IF(INDEX(Команды!$A$2:$AN$7500,MATCH(CD$3,Команды!$A$2:$A$7500,0),$E53+2)=Команды!$AJ$9,TRUE,FALSE),IF(INDEX(Команды!$A$2:$AN$7500,MATCH(CD$3,Команды!$A$2:$A$7500,0),$E53+2)=Команды!$AJ$10,TRUE,FALSE),IF(INDEX(Команды!$A$2:$AN$7500,MATCH(CD$3,Команды!$A$2:$A$7500,0),$E53+2)=Команды!$AJ$11,TRUE,FALSE),IF(INDEX(Команды!$A$2:$AN$7500,MATCH(CD$3,Команды!$A$2:$A$7500,0),$E53+2)=Команды!$AJ$12,TRUE,FALSE),IF(INDEX(Команды!$A$2:$AN$7500,MATCH(CD$3,Команды!$A$2:$A$7500,0),$E53+2)=Команды!$AJ$13,TRUE,FALSE),IF(INDEX(Команды!$A$2:$AN$7500,MATCH(CD$3,Команды!$A$2:$A$7500,0),$E53+2)=Команды!$AJ$14,TRUE,FALSE),IF(INDEX(Команды!$A$2:$AN$7500,MATCH(CD$3,Команды!$A$2:$A$7500,0),$E53+2)=Команды!$AJ$15,TRUE,FALSE),IF(INDEX(Команды!$A$2:$AN$7500,MATCH(CD$3,Команды!$A$2:$A$7500,0),$E53+2)=Команды!$AJ$16,TRUE,FALSE),,IF(INDEX(Команды!$A$2:$AN$7500,MATCH(CD$3,Команды!$A$2:$A$7500,0),$E53+2)=Команды!$AJ$17,TRUE,FALSE),,IF(INDEX(Команды!$A$2:$AN$7500,MATCH(CD$3,Команды!$A$2:$A$7500,0),$E53+2)=Команды!$AJ$18,TRUE,FALSE),,IF(INDEX(Команды!$A$2:$AN$7500,MATCH(CD$3,Команды!$A$2:$A$7500,0),$E53+2)=Команды!$AJ$19,TRUE,FALSE)),INDEX(Команды!$AJ$2:$AK$19,MATCH(INDEX(Команды!$A$2:$AN$7500,MATCH(CD$3,Команды!$A$2:$A$7500,0),$E53+2),Команды!$AJ$2:$AJ$19,0),2),0)</f>
        <v>В</v>
      </c>
      <c r="CE53" s="175" t="str">
        <f>IF(OR(IF(INDEX(Команды!$A$2:$AN$7500,MATCH(CD$3,Команды!$A$2:$A$7500,0),$E53+2)=Команды!$AJ$2,TRUE,FALSE),IF(INDEX(Команды!$A$2:$AN$7500,MATCH(CD$3,Команды!$A$2:$A$7500,0),$E53+2)=Команды!$AJ$3,TRUE,FALSE),IF(INDEX(Команды!$A$2:$AN$7500,MATCH(CD$3,Команды!$A$2:$A$7500,0),$E53+2)=Команды!$AJ$4,TRUE,FALSE),IF(INDEX(Команды!$A$2:$AN$7500,MATCH(CD$3,Команды!$A$2:$A$7500,0),$E53+2)=Команды!$AJ$5,TRUE,FALSE),IF(INDEX(Команды!$A$2:$AN$7500,MATCH(CD$3,Команды!$A$2:$A$7500,0),$E53+2)=Команды!$AJ$6,TRUE,FALSE),IF(INDEX(Команды!$A$2:$AN$7500,MATCH(CD$3,Команды!$A$2:$A$7500,0),$E53+2)=Команды!$AJ$7,TRUE,FALSE),IF(INDEX(Команды!$A$2:$AN$7500,MATCH(CD$3,Команды!$A$2:$A$7500,0),$E53+2)=Команды!$AJ$8,TRUE,FALSE),IF(INDEX(Команды!$A$2:$AN$7500,MATCH(CD$3,Команды!$A$2:$A$7500,0),$E53+2)=Команды!$AJ$9,TRUE,FALSE),IF(INDEX(Команды!$A$2:$AN$7500,MATCH(CD$3,Команды!$A$2:$A$7500,0),$E53+2)=Команды!$AJ$10,TRUE,FALSE),IF(INDEX(Команды!$A$2:$AN$7500,MATCH(CD$3,Команды!$A$2:$A$7500,0),$E53+2)=Команды!$AJ$11,TRUE,FALSE),IF(INDEX(Команды!$A$2:$AN$7500,MATCH(CD$3,Команды!$A$2:$A$7500,0),$E53+2)=Команды!$AJ$12,TRUE,FALSE),IF(INDEX(Команды!$A$2:$AN$7500,MATCH(CD$3,Команды!$A$2:$A$7500,0),$E53+2)=Команды!$AJ$13,TRUE,FALSE),IF(INDEX(Команды!$A$2:$AN$7500,MATCH(CD$3,Команды!$A$2:$A$7500,0),$E53+2)=Команды!$AJ$14,TRUE,FALSE),IF(INDEX(Команды!$A$2:$AN$7500,MATCH(CD$3,Команды!$A$2:$A$7500,0),$E53+2)=Команды!$AJ$15,TRUE,FALSE),IF(INDEX(Команды!$A$2:$AN$7500,MATCH(CD$3,Команды!$A$2:$A$7500,0),$E53+2)=Команды!$AJ$16,TRUE,FALSE),IF(INDEX(Команды!$A$2:$AN$7500,MATCH(CD$3,Команды!$A$2:$A$7500,0),$E53+2)=Команды!$AJ$17,TRUE,FALSE),IF(INDEX(Команды!$A$2:$AN$7500,MATCH(CD$3,Команды!$A$2:$A$7500,0),$E53+2)=Команды!$AJ$18,TRUE,FALSE),IF(INDEX(Команды!$A$2:$AN$7500,MATCH(CD$3,Команды!$A$2:$A$7500,0),$E53+2)=Команды!$AJ$19,TRUE,FALSE)),INDEX(Команды!$AJ$2:$AL$19,MATCH(INDEX(Команды!$A$2:$AN$7500,MATCH(CD$3,Команды!$A$2:$A$7500,0),$E53+2),Команды!$AJ$2:$AJ$19,0),3),0)</f>
        <v>В</v>
      </c>
      <c r="CF53" s="342"/>
      <c r="CG53" s="174">
        <f>IF(OR(IF(INDEX(Команды!$A$2:$AN$7500,MATCH(CG$3,Команды!$A$2:$A$7500,0),$E53+2)=Команды!$AJ$2,TRUE,FALSE),IF(INDEX(Команды!$A$2:$AN$7500,MATCH(CG$3,Команды!$A$2:$A$7500,0),$E53+2)=Команды!$AJ$3,TRUE,FALSE),IF(INDEX(Команды!$A$2:$AN$7500,MATCH(CG$3,Команды!$A$2:$A$7500,0),$E53+2)=Команды!$AJ$4,TRUE,FALSE),IF(INDEX(Команды!$A$2:$AN$7500,MATCH(CG$3,Команды!$A$2:$A$7500,0),$E53+2)=Команды!$AJ$5,TRUE,FALSE),IF(INDEX(Команды!$A$2:$AN$7500,MATCH(CG$3,Команды!$A$2:$A$7500,0),$E53+2)=Команды!$AJ$6,TRUE,FALSE),IF(INDEX(Команды!$A$2:$AN$7500,MATCH(CG$3,Команды!$A$2:$A$7500,0),$E53+2)=Команды!$AJ$7,TRUE,FALSE),IF(INDEX(Команды!$A$2:$AN$7500,MATCH(CG$3,Команды!$A$2:$A$7500,0),$E53+2)=Команды!$AJ$8,TRUE,FALSE),IF(INDEX(Команды!$A$2:$AN$7500,MATCH(CG$3,Команды!$A$2:$A$7500,0),$E53+2)=Команды!$AJ$9,TRUE,FALSE),IF(INDEX(Команды!$A$2:$AN$7500,MATCH(CG$3,Команды!$A$2:$A$7500,0),$E53+2)=Команды!$AJ$10,TRUE,FALSE),IF(INDEX(Команды!$A$2:$AN$7500,MATCH(CG$3,Команды!$A$2:$A$7500,0),$E53+2)=Команды!$AJ$11,TRUE,FALSE),IF(INDEX(Команды!$A$2:$AN$7500,MATCH(CG$3,Команды!$A$2:$A$7500,0),$E53+2)=Команды!$AJ$12,TRUE,FALSE),IF(INDEX(Команды!$A$2:$AN$7500,MATCH(CG$3,Команды!$A$2:$A$7500,0),$E53+2)=Команды!$AJ$13,TRUE,FALSE),IF(INDEX(Команды!$A$2:$AN$7500,MATCH(CG$3,Команды!$A$2:$A$7500,0),$E53+2)=Команды!$AJ$14,TRUE,FALSE),IF(INDEX(Команды!$A$2:$AN$7500,MATCH(CG$3,Команды!$A$2:$A$7500,0),$E53+2)=Команды!$AJ$15,TRUE,FALSE),IF(INDEX(Команды!$A$2:$AN$7500,MATCH(CG$3,Команды!$A$2:$A$7500,0),$E53+2)=Команды!$AJ$16,TRUE,FALSE),,IF(INDEX(Команды!$A$2:$AN$7500,MATCH(CG$3,Команды!$A$2:$A$7500,0),$E53+2)=Команды!$AJ$17,TRUE,FALSE),,IF(INDEX(Команды!$A$2:$AN$7500,MATCH(CG$3,Команды!$A$2:$A$7500,0),$E53+2)=Команды!$AJ$18,TRUE,FALSE),,IF(INDEX(Команды!$A$2:$AN$7500,MATCH(CG$3,Команды!$A$2:$A$7500,0),$E53+2)=Команды!$AJ$19,TRUE,FALSE)),INDEX(Команды!$AJ$2:$AK$19,MATCH(INDEX(Команды!$A$2:$AN$7500,MATCH(CG$3,Команды!$A$2:$A$7500,0),$E53+2),Команды!$AJ$2:$AJ$19,0),2),0)</f>
        <v>0.29166666666666669</v>
      </c>
      <c r="CH53" s="175">
        <f>IF(OR(IF(INDEX(Команды!$A$2:$AN$7500,MATCH(CG$3,Команды!$A$2:$A$7500,0),$E53+2)=Команды!$AJ$2,TRUE,FALSE),IF(INDEX(Команды!$A$2:$AN$7500,MATCH(CG$3,Команды!$A$2:$A$7500,0),$E53+2)=Команды!$AJ$3,TRUE,FALSE),IF(INDEX(Команды!$A$2:$AN$7500,MATCH(CG$3,Команды!$A$2:$A$7500,0),$E53+2)=Команды!$AJ$4,TRUE,FALSE),IF(INDEX(Команды!$A$2:$AN$7500,MATCH(CG$3,Команды!$A$2:$A$7500,0),$E53+2)=Команды!$AJ$5,TRUE,FALSE),IF(INDEX(Команды!$A$2:$AN$7500,MATCH(CG$3,Команды!$A$2:$A$7500,0),$E53+2)=Команды!$AJ$6,TRUE,FALSE),IF(INDEX(Команды!$A$2:$AN$7500,MATCH(CG$3,Команды!$A$2:$A$7500,0),$E53+2)=Команды!$AJ$7,TRUE,FALSE),IF(INDEX(Команды!$A$2:$AN$7500,MATCH(CG$3,Команды!$A$2:$A$7500,0),$E53+2)=Команды!$AJ$8,TRUE,FALSE),IF(INDEX(Команды!$A$2:$AN$7500,MATCH(CG$3,Команды!$A$2:$A$7500,0),$E53+2)=Команды!$AJ$9,TRUE,FALSE),IF(INDEX(Команды!$A$2:$AN$7500,MATCH(CG$3,Команды!$A$2:$A$7500,0),$E53+2)=Команды!$AJ$10,TRUE,FALSE),IF(INDEX(Команды!$A$2:$AN$7500,MATCH(CG$3,Команды!$A$2:$A$7500,0),$E53+2)=Команды!$AJ$11,TRUE,FALSE),IF(INDEX(Команды!$A$2:$AN$7500,MATCH(CG$3,Команды!$A$2:$A$7500,0),$E53+2)=Команды!$AJ$12,TRUE,FALSE),IF(INDEX(Команды!$A$2:$AN$7500,MATCH(CG$3,Команды!$A$2:$A$7500,0),$E53+2)=Команды!$AJ$13,TRUE,FALSE),IF(INDEX(Команды!$A$2:$AN$7500,MATCH(CG$3,Команды!$A$2:$A$7500,0),$E53+2)=Команды!$AJ$14,TRUE,FALSE),IF(INDEX(Команды!$A$2:$AN$7500,MATCH(CG$3,Команды!$A$2:$A$7500,0),$E53+2)=Команды!$AJ$15,TRUE,FALSE),IF(INDEX(Команды!$A$2:$AN$7500,MATCH(CG$3,Команды!$A$2:$A$7500,0),$E53+2)=Команды!$AJ$16,TRUE,FALSE),IF(INDEX(Команды!$A$2:$AN$7500,MATCH(CG$3,Команды!$A$2:$A$7500,0),$E53+2)=Команды!$AJ$17,TRUE,FALSE),IF(INDEX(Команды!$A$2:$AN$7500,MATCH(CG$3,Команды!$A$2:$A$7500,0),$E53+2)=Команды!$AJ$18,TRUE,FALSE),IF(INDEX(Команды!$A$2:$AN$7500,MATCH(CG$3,Команды!$A$2:$A$7500,0),$E53+2)=Команды!$AJ$19,TRUE,FALSE)),INDEX(Команды!$AJ$2:$AL$19,MATCH(INDEX(Команды!$A$2:$AN$7500,MATCH(CG$3,Команды!$A$2:$A$7500,0),$E53+2),Команды!$AJ$2:$AJ$19,0),3),0)</f>
        <v>0.75</v>
      </c>
      <c r="CI53" s="342"/>
      <c r="CJ53" s="174" t="str">
        <f>IF(OR(IF(INDEX(Команды!$A$2:$AN$7500,MATCH(CJ$3,Команды!$A$2:$A$7500,0),$E53+2)=Команды!$AJ$2,TRUE,FALSE),IF(INDEX(Команды!$A$2:$AN$7500,MATCH(CJ$3,Команды!$A$2:$A$7500,0),$E53+2)=Команды!$AJ$3,TRUE,FALSE),IF(INDEX(Команды!$A$2:$AN$7500,MATCH(CJ$3,Команды!$A$2:$A$7500,0),$E53+2)=Команды!$AJ$4,TRUE,FALSE),IF(INDEX(Команды!$A$2:$AN$7500,MATCH(CJ$3,Команды!$A$2:$A$7500,0),$E53+2)=Команды!$AJ$5,TRUE,FALSE),IF(INDEX(Команды!$A$2:$AN$7500,MATCH(CJ$3,Команды!$A$2:$A$7500,0),$E53+2)=Команды!$AJ$6,TRUE,FALSE),IF(INDEX(Команды!$A$2:$AN$7500,MATCH(CJ$3,Команды!$A$2:$A$7500,0),$E53+2)=Команды!$AJ$7,TRUE,FALSE),IF(INDEX(Команды!$A$2:$AN$7500,MATCH(CJ$3,Команды!$A$2:$A$7500,0),$E53+2)=Команды!$AJ$8,TRUE,FALSE),IF(INDEX(Команды!$A$2:$AN$7500,MATCH(CJ$3,Команды!$A$2:$A$7500,0),$E53+2)=Команды!$AJ$9,TRUE,FALSE),IF(INDEX(Команды!$A$2:$AN$7500,MATCH(CJ$3,Команды!$A$2:$A$7500,0),$E53+2)=Команды!$AJ$10,TRUE,FALSE),IF(INDEX(Команды!$A$2:$AN$7500,MATCH(CJ$3,Команды!$A$2:$A$7500,0),$E53+2)=Команды!$AJ$11,TRUE,FALSE),IF(INDEX(Команды!$A$2:$AN$7500,MATCH(CJ$3,Команды!$A$2:$A$7500,0),$E53+2)=Команды!$AJ$12,TRUE,FALSE),IF(INDEX(Команды!$A$2:$AN$7500,MATCH(CJ$3,Команды!$A$2:$A$7500,0),$E53+2)=Команды!$AJ$13,TRUE,FALSE),IF(INDEX(Команды!$A$2:$AN$7500,MATCH(CJ$3,Команды!$A$2:$A$7500,0),$E53+2)=Команды!$AJ$14,TRUE,FALSE),IF(INDEX(Команды!$A$2:$AN$7500,MATCH(CJ$3,Команды!$A$2:$A$7500,0),$E53+2)=Команды!$AJ$15,TRUE,FALSE),IF(INDEX(Команды!$A$2:$AN$7500,MATCH(CJ$3,Команды!$A$2:$A$7500,0),$E53+2)=Команды!$AJ$16,TRUE,FALSE),,IF(INDEX(Команды!$A$2:$AN$7500,MATCH(CJ$3,Команды!$A$2:$A$7500,0),$E53+2)=Команды!$AJ$17,TRUE,FALSE),,IF(INDEX(Команды!$A$2:$AN$7500,MATCH(CJ$3,Команды!$A$2:$A$7500,0),$E53+2)=Команды!$AJ$18,TRUE,FALSE),,IF(INDEX(Команды!$A$2:$AN$7500,MATCH(CJ$3,Команды!$A$2:$A$7500,0),$E53+2)=Команды!$AJ$19,TRUE,FALSE)),INDEX(Команды!$AJ$2:$AK$19,MATCH(INDEX(Команды!$A$2:$AN$7500,MATCH(CJ$3,Команды!$A$2:$A$7500,0),$E53+2),Команды!$AJ$2:$AJ$19,0),2),0)</f>
        <v>В</v>
      </c>
      <c r="CK53" s="175" t="str">
        <f>IF(OR(IF(INDEX(Команды!$A$2:$AN$7500,MATCH(CJ$3,Команды!$A$2:$A$7500,0),$E53+2)=Команды!$AJ$2,TRUE,FALSE),IF(INDEX(Команды!$A$2:$AN$7500,MATCH(CJ$3,Команды!$A$2:$A$7500,0),$E53+2)=Команды!$AJ$3,TRUE,FALSE),IF(INDEX(Команды!$A$2:$AN$7500,MATCH(CJ$3,Команды!$A$2:$A$7500,0),$E53+2)=Команды!$AJ$4,TRUE,FALSE),IF(INDEX(Команды!$A$2:$AN$7500,MATCH(CJ$3,Команды!$A$2:$A$7500,0),$E53+2)=Команды!$AJ$5,TRUE,FALSE),IF(INDEX(Команды!$A$2:$AN$7500,MATCH(CJ$3,Команды!$A$2:$A$7500,0),$E53+2)=Команды!$AJ$6,TRUE,FALSE),IF(INDEX(Команды!$A$2:$AN$7500,MATCH(CJ$3,Команды!$A$2:$A$7500,0),$E53+2)=Команды!$AJ$7,TRUE,FALSE),IF(INDEX(Команды!$A$2:$AN$7500,MATCH(CJ$3,Команды!$A$2:$A$7500,0),$E53+2)=Команды!$AJ$8,TRUE,FALSE),IF(INDEX(Команды!$A$2:$AN$7500,MATCH(CJ$3,Команды!$A$2:$A$7500,0),$E53+2)=Команды!$AJ$9,TRUE,FALSE),IF(INDEX(Команды!$A$2:$AN$7500,MATCH(CJ$3,Команды!$A$2:$A$7500,0),$E53+2)=Команды!$AJ$10,TRUE,FALSE),IF(INDEX(Команды!$A$2:$AN$7500,MATCH(CJ$3,Команды!$A$2:$A$7500,0),$E53+2)=Команды!$AJ$11,TRUE,FALSE),IF(INDEX(Команды!$A$2:$AN$7500,MATCH(CJ$3,Команды!$A$2:$A$7500,0),$E53+2)=Команды!$AJ$12,TRUE,FALSE),IF(INDEX(Команды!$A$2:$AN$7500,MATCH(CJ$3,Команды!$A$2:$A$7500,0),$E53+2)=Команды!$AJ$13,TRUE,FALSE),IF(INDEX(Команды!$A$2:$AN$7500,MATCH(CJ$3,Команды!$A$2:$A$7500,0),$E53+2)=Команды!$AJ$14,TRUE,FALSE),IF(INDEX(Команды!$A$2:$AN$7500,MATCH(CJ$3,Команды!$A$2:$A$7500,0),$E53+2)=Команды!$AJ$15,TRUE,FALSE),IF(INDEX(Команды!$A$2:$AN$7500,MATCH(CJ$3,Команды!$A$2:$A$7500,0),$E53+2)=Команды!$AJ$16,TRUE,FALSE),IF(INDEX(Команды!$A$2:$AN$7500,MATCH(CJ$3,Команды!$A$2:$A$7500,0),$E53+2)=Команды!$AJ$17,TRUE,FALSE),IF(INDEX(Команды!$A$2:$AN$7500,MATCH(CJ$3,Команды!$A$2:$A$7500,0),$E53+2)=Команды!$AJ$18,TRUE,FALSE),IF(INDEX(Команды!$A$2:$AN$7500,MATCH(CJ$3,Команды!$A$2:$A$7500,0),$E53+2)=Команды!$AJ$19,TRUE,FALSE)),INDEX(Команды!$AJ$2:$AL$19,MATCH(INDEX(Команды!$A$2:$AN$7500,MATCH(CJ$3,Команды!$A$2:$A$7500,0),$E53+2),Команды!$AJ$2:$AJ$19,0),3),0)</f>
        <v>В</v>
      </c>
      <c r="CL53" s="342"/>
      <c r="CM53" s="174">
        <f>IF(OR(IF(INDEX(Команды!$A$2:$AN$7500,MATCH(CM$3,Команды!$A$2:$A$7500,0),$E53+2)=Команды!$AJ$2,TRUE,FALSE),IF(INDEX(Команды!$A$2:$AN$7500,MATCH(CM$3,Команды!$A$2:$A$7500,0),$E53+2)=Команды!$AJ$3,TRUE,FALSE),IF(INDEX(Команды!$A$2:$AN$7500,MATCH(CM$3,Команды!$A$2:$A$7500,0),$E53+2)=Команды!$AJ$4,TRUE,FALSE),IF(INDEX(Команды!$A$2:$AN$7500,MATCH(CM$3,Команды!$A$2:$A$7500,0),$E53+2)=Команды!$AJ$5,TRUE,FALSE),IF(INDEX(Команды!$A$2:$AN$7500,MATCH(CM$3,Команды!$A$2:$A$7500,0),$E53+2)=Команды!$AJ$6,TRUE,FALSE),IF(INDEX(Команды!$A$2:$AN$7500,MATCH(CM$3,Команды!$A$2:$A$7500,0),$E53+2)=Команды!$AJ$7,TRUE,FALSE),IF(INDEX(Команды!$A$2:$AN$7500,MATCH(CM$3,Команды!$A$2:$A$7500,0),$E53+2)=Команды!$AJ$8,TRUE,FALSE),IF(INDEX(Команды!$A$2:$AN$7500,MATCH(CM$3,Команды!$A$2:$A$7500,0),$E53+2)=Команды!$AJ$9,TRUE,FALSE),IF(INDEX(Команды!$A$2:$AN$7500,MATCH(CM$3,Команды!$A$2:$A$7500,0),$E53+2)=Команды!$AJ$10,TRUE,FALSE),IF(INDEX(Команды!$A$2:$AN$7500,MATCH(CM$3,Команды!$A$2:$A$7500,0),$E53+2)=Команды!$AJ$11,TRUE,FALSE),IF(INDEX(Команды!$A$2:$AN$7500,MATCH(CM$3,Команды!$A$2:$A$7500,0),$E53+2)=Команды!$AJ$12,TRUE,FALSE),IF(INDEX(Команды!$A$2:$AN$7500,MATCH(CM$3,Команды!$A$2:$A$7500,0),$E53+2)=Команды!$AJ$13,TRUE,FALSE),IF(INDEX(Команды!$A$2:$AN$7500,MATCH(CM$3,Команды!$A$2:$A$7500,0),$E53+2)=Команды!$AJ$14,TRUE,FALSE),IF(INDEX(Команды!$A$2:$AN$7500,MATCH(CM$3,Команды!$A$2:$A$7500,0),$E53+2)=Команды!$AJ$15,TRUE,FALSE),IF(INDEX(Команды!$A$2:$AN$7500,MATCH(CM$3,Команды!$A$2:$A$7500,0),$E53+2)=Команды!$AJ$16,TRUE,FALSE),,IF(INDEX(Команды!$A$2:$AN$7500,MATCH(CM$3,Команды!$A$2:$A$7500,0),$E53+2)=Команды!$AJ$17,TRUE,FALSE),,IF(INDEX(Команды!$A$2:$AN$7500,MATCH(CM$3,Команды!$A$2:$A$7500,0),$E53+2)=Команды!$AJ$18,TRUE,FALSE),,IF(INDEX(Команды!$A$2:$AN$7500,MATCH(CM$3,Команды!$A$2:$A$7500,0),$E53+2)=Команды!$AJ$19,TRUE,FALSE)),INDEX(Команды!$AJ$2:$AK$19,MATCH(INDEX(Команды!$A$2:$AN$7500,MATCH(CM$3,Команды!$A$2:$A$7500,0),$E53+2),Команды!$AJ$2:$AJ$19,0),2),0)</f>
        <v>0.625</v>
      </c>
      <c r="CN53" s="175">
        <f>IF(OR(IF(INDEX(Команды!$A$2:$AN$7500,MATCH(CM$3,Команды!$A$2:$A$7500,0),$E53+2)=Команды!$AJ$2,TRUE,FALSE),IF(INDEX(Команды!$A$2:$AN$7500,MATCH(CM$3,Команды!$A$2:$A$7500,0),$E53+2)=Команды!$AJ$3,TRUE,FALSE),IF(INDEX(Команды!$A$2:$AN$7500,MATCH(CM$3,Команды!$A$2:$A$7500,0),$E53+2)=Команды!$AJ$4,TRUE,FALSE),IF(INDEX(Команды!$A$2:$AN$7500,MATCH(CM$3,Команды!$A$2:$A$7500,0),$E53+2)=Команды!$AJ$5,TRUE,FALSE),IF(INDEX(Команды!$A$2:$AN$7500,MATCH(CM$3,Команды!$A$2:$A$7500,0),$E53+2)=Команды!$AJ$6,TRUE,FALSE),IF(INDEX(Команды!$A$2:$AN$7500,MATCH(CM$3,Команды!$A$2:$A$7500,0),$E53+2)=Команды!$AJ$7,TRUE,FALSE),IF(INDEX(Команды!$A$2:$AN$7500,MATCH(CM$3,Команды!$A$2:$A$7500,0),$E53+2)=Команды!$AJ$8,TRUE,FALSE),IF(INDEX(Команды!$A$2:$AN$7500,MATCH(CM$3,Команды!$A$2:$A$7500,0),$E53+2)=Команды!$AJ$9,TRUE,FALSE),IF(INDEX(Команды!$A$2:$AN$7500,MATCH(CM$3,Команды!$A$2:$A$7500,0),$E53+2)=Команды!$AJ$10,TRUE,FALSE),IF(INDEX(Команды!$A$2:$AN$7500,MATCH(CM$3,Команды!$A$2:$A$7500,0),$E53+2)=Команды!$AJ$11,TRUE,FALSE),IF(INDEX(Команды!$A$2:$AN$7500,MATCH(CM$3,Команды!$A$2:$A$7500,0),$E53+2)=Команды!$AJ$12,TRUE,FALSE),IF(INDEX(Команды!$A$2:$AN$7500,MATCH(CM$3,Команды!$A$2:$A$7500,0),$E53+2)=Команды!$AJ$13,TRUE,FALSE),IF(INDEX(Команды!$A$2:$AN$7500,MATCH(CM$3,Команды!$A$2:$A$7500,0),$E53+2)=Команды!$AJ$14,TRUE,FALSE),IF(INDEX(Команды!$A$2:$AN$7500,MATCH(CM$3,Команды!$A$2:$A$7500,0),$E53+2)=Команды!$AJ$15,TRUE,FALSE),IF(INDEX(Команды!$A$2:$AN$7500,MATCH(CM$3,Команды!$A$2:$A$7500,0),$E53+2)=Команды!$AJ$16,TRUE,FALSE),IF(INDEX(Команды!$A$2:$AN$7500,MATCH(CM$3,Команды!$A$2:$A$7500,0),$E53+2)=Команды!$AJ$17,TRUE,FALSE),IF(INDEX(Команды!$A$2:$AN$7500,MATCH(CM$3,Команды!$A$2:$A$7500,0),$E53+2)=Команды!$AJ$18,TRUE,FALSE),IF(INDEX(Команды!$A$2:$AN$7500,MATCH(CM$3,Команды!$A$2:$A$7500,0),$E53+2)=Команды!$AJ$19,TRUE,FALSE)),INDEX(Команды!$AJ$2:$AL$19,MATCH(INDEX(Команды!$A$2:$AN$7500,MATCH(CM$3,Команды!$A$2:$A$7500,0),$E53+2),Команды!$AJ$2:$AJ$19,0),3),0)</f>
        <v>1</v>
      </c>
      <c r="CO53" s="342"/>
      <c r="CP53" s="174" t="str">
        <f>IF(OR(IF(INDEX(Команды!$A$2:$AN$7500,MATCH(CP$3,Команды!$A$2:$A$7500,0),$E53+2)=Команды!$AJ$2,TRUE,FALSE),IF(INDEX(Команды!$A$2:$AN$7500,MATCH(CP$3,Команды!$A$2:$A$7500,0),$E53+2)=Команды!$AJ$3,TRUE,FALSE),IF(INDEX(Команды!$A$2:$AN$7500,MATCH(CP$3,Команды!$A$2:$A$7500,0),$E53+2)=Команды!$AJ$4,TRUE,FALSE),IF(INDEX(Команды!$A$2:$AN$7500,MATCH(CP$3,Команды!$A$2:$A$7500,0),$E53+2)=Команды!$AJ$5,TRUE,FALSE),IF(INDEX(Команды!$A$2:$AN$7500,MATCH(CP$3,Команды!$A$2:$A$7500,0),$E53+2)=Команды!$AJ$6,TRUE,FALSE),IF(INDEX(Команды!$A$2:$AN$7500,MATCH(CP$3,Команды!$A$2:$A$7500,0),$E53+2)=Команды!$AJ$7,TRUE,FALSE),IF(INDEX(Команды!$A$2:$AN$7500,MATCH(CP$3,Команды!$A$2:$A$7500,0),$E53+2)=Команды!$AJ$8,TRUE,FALSE),IF(INDEX(Команды!$A$2:$AN$7500,MATCH(CP$3,Команды!$A$2:$A$7500,0),$E53+2)=Команды!$AJ$9,TRUE,FALSE),IF(INDEX(Команды!$A$2:$AN$7500,MATCH(CP$3,Команды!$A$2:$A$7500,0),$E53+2)=Команды!$AJ$10,TRUE,FALSE),IF(INDEX(Команды!$A$2:$AN$7500,MATCH(CP$3,Команды!$A$2:$A$7500,0),$E53+2)=Команды!$AJ$11,TRUE,FALSE),IF(INDEX(Команды!$A$2:$AN$7500,MATCH(CP$3,Команды!$A$2:$A$7500,0),$E53+2)=Команды!$AJ$12,TRUE,FALSE),IF(INDEX(Команды!$A$2:$AN$7500,MATCH(CP$3,Команды!$A$2:$A$7500,0),$E53+2)=Команды!$AJ$13,TRUE,FALSE),IF(INDEX(Команды!$A$2:$AN$7500,MATCH(CP$3,Команды!$A$2:$A$7500,0),$E53+2)=Команды!$AJ$14,TRUE,FALSE),IF(INDEX(Команды!$A$2:$AN$7500,MATCH(CP$3,Команды!$A$2:$A$7500,0),$E53+2)=Команды!$AJ$15,TRUE,FALSE),IF(INDEX(Команды!$A$2:$AN$7500,MATCH(CP$3,Команды!$A$2:$A$7500,0),$E53+2)=Команды!$AJ$16,TRUE,FALSE),,IF(INDEX(Команды!$A$2:$AN$7500,MATCH(CP$3,Команды!$A$2:$A$7500,0),$E53+2)=Команды!$AJ$17,TRUE,FALSE),,IF(INDEX(Команды!$A$2:$AN$7500,MATCH(CP$3,Команды!$A$2:$A$7500,0),$E53+2)=Команды!$AJ$18,TRUE,FALSE),,IF(INDEX(Команды!$A$2:$AN$7500,MATCH(CP$3,Команды!$A$2:$A$7500,0),$E53+2)=Команды!$AJ$19,TRUE,FALSE)),INDEX(Команды!$AJ$2:$AK$19,MATCH(INDEX(Команды!$A$2:$AN$7500,MATCH(CP$3,Команды!$A$2:$A$7500,0),$E53+2),Команды!$AJ$2:$AJ$19,0),2),0)</f>
        <v>В</v>
      </c>
      <c r="CQ53" s="175" t="str">
        <f>IF(OR(IF(INDEX(Команды!$A$2:$AN$7500,MATCH(CP$3,Команды!$A$2:$A$7500,0),$E53+2)=Команды!$AJ$2,TRUE,FALSE),IF(INDEX(Команды!$A$2:$AN$7500,MATCH(CP$3,Команды!$A$2:$A$7500,0),$E53+2)=Команды!$AJ$3,TRUE,FALSE),IF(INDEX(Команды!$A$2:$AN$7500,MATCH(CP$3,Команды!$A$2:$A$7500,0),$E53+2)=Команды!$AJ$4,TRUE,FALSE),IF(INDEX(Команды!$A$2:$AN$7500,MATCH(CP$3,Команды!$A$2:$A$7500,0),$E53+2)=Команды!$AJ$5,TRUE,FALSE),IF(INDEX(Команды!$A$2:$AN$7500,MATCH(CP$3,Команды!$A$2:$A$7500,0),$E53+2)=Команды!$AJ$6,TRUE,FALSE),IF(INDEX(Команды!$A$2:$AN$7500,MATCH(CP$3,Команды!$A$2:$A$7500,0),$E53+2)=Команды!$AJ$7,TRUE,FALSE),IF(INDEX(Команды!$A$2:$AN$7500,MATCH(CP$3,Команды!$A$2:$A$7500,0),$E53+2)=Команды!$AJ$8,TRUE,FALSE),IF(INDEX(Команды!$A$2:$AN$7500,MATCH(CP$3,Команды!$A$2:$A$7500,0),$E53+2)=Команды!$AJ$9,TRUE,FALSE),IF(INDEX(Команды!$A$2:$AN$7500,MATCH(CP$3,Команды!$A$2:$A$7500,0),$E53+2)=Команды!$AJ$10,TRUE,FALSE),IF(INDEX(Команды!$A$2:$AN$7500,MATCH(CP$3,Команды!$A$2:$A$7500,0),$E53+2)=Команды!$AJ$11,TRUE,FALSE),IF(INDEX(Команды!$A$2:$AN$7500,MATCH(CP$3,Команды!$A$2:$A$7500,0),$E53+2)=Команды!$AJ$12,TRUE,FALSE),IF(INDEX(Команды!$A$2:$AN$7500,MATCH(CP$3,Команды!$A$2:$A$7500,0),$E53+2)=Команды!$AJ$13,TRUE,FALSE),IF(INDEX(Команды!$A$2:$AN$7500,MATCH(CP$3,Команды!$A$2:$A$7500,0),$E53+2)=Команды!$AJ$14,TRUE,FALSE),IF(INDEX(Команды!$A$2:$AN$7500,MATCH(CP$3,Команды!$A$2:$A$7500,0),$E53+2)=Команды!$AJ$15,TRUE,FALSE),IF(INDEX(Команды!$A$2:$AN$7500,MATCH(CP$3,Команды!$A$2:$A$7500,0),$E53+2)=Команды!$AJ$16,TRUE,FALSE),IF(INDEX(Команды!$A$2:$AN$7500,MATCH(CP$3,Команды!$A$2:$A$7500,0),$E53+2)=Команды!$AJ$17,TRUE,FALSE),IF(INDEX(Команды!$A$2:$AN$7500,MATCH(CP$3,Команды!$A$2:$A$7500,0),$E53+2)=Команды!$AJ$18,TRUE,FALSE),IF(INDEX(Команды!$A$2:$AN$7500,MATCH(CP$3,Команды!$A$2:$A$7500,0),$E53+2)=Команды!$AJ$19,TRUE,FALSE)),INDEX(Команды!$AJ$2:$AL$19,MATCH(INDEX(Команды!$A$2:$AN$7500,MATCH(CP$3,Команды!$A$2:$A$7500,0),$E53+2),Команды!$AJ$2:$AJ$19,0),3),0)</f>
        <v>В</v>
      </c>
      <c r="CR53" s="342"/>
      <c r="CS53" s="174" t="str">
        <f>IF(OR(IF(INDEX(Команды!$A$2:$AN$7500,MATCH(CS$3,Команды!$A$2:$A$7500,0),$E53+2)=Команды!$AJ$2,TRUE,FALSE),IF(INDEX(Команды!$A$2:$AN$7500,MATCH(CS$3,Команды!$A$2:$A$7500,0),$E53+2)=Команды!$AJ$3,TRUE,FALSE),IF(INDEX(Команды!$A$2:$AN$7500,MATCH(CS$3,Команды!$A$2:$A$7500,0),$E53+2)=Команды!$AJ$4,TRUE,FALSE),IF(INDEX(Команды!$A$2:$AN$7500,MATCH(CS$3,Команды!$A$2:$A$7500,0),$E53+2)=Команды!$AJ$5,TRUE,FALSE),IF(INDEX(Команды!$A$2:$AN$7500,MATCH(CS$3,Команды!$A$2:$A$7500,0),$E53+2)=Команды!$AJ$6,TRUE,FALSE),IF(INDEX(Команды!$A$2:$AN$7500,MATCH(CS$3,Команды!$A$2:$A$7500,0),$E53+2)=Команды!$AJ$7,TRUE,FALSE),IF(INDEX(Команды!$A$2:$AN$7500,MATCH(CS$3,Команды!$A$2:$A$7500,0),$E53+2)=Команды!$AJ$8,TRUE,FALSE),IF(INDEX(Команды!$A$2:$AN$7500,MATCH(CS$3,Команды!$A$2:$A$7500,0),$E53+2)=Команды!$AJ$9,TRUE,FALSE),IF(INDEX(Команды!$A$2:$AN$7500,MATCH(CS$3,Команды!$A$2:$A$7500,0),$E53+2)=Команды!$AJ$10,TRUE,FALSE),IF(INDEX(Команды!$A$2:$AN$7500,MATCH(CS$3,Команды!$A$2:$A$7500,0),$E53+2)=Команды!$AJ$11,TRUE,FALSE),IF(INDEX(Команды!$A$2:$AN$7500,MATCH(CS$3,Команды!$A$2:$A$7500,0),$E53+2)=Команды!$AJ$12,TRUE,FALSE),IF(INDEX(Команды!$A$2:$AN$7500,MATCH(CS$3,Команды!$A$2:$A$7500,0),$E53+2)=Команды!$AJ$13,TRUE,FALSE),IF(INDEX(Команды!$A$2:$AN$7500,MATCH(CS$3,Команды!$A$2:$A$7500,0),$E53+2)=Команды!$AJ$14,TRUE,FALSE),IF(INDEX(Команды!$A$2:$AN$7500,MATCH(CS$3,Команды!$A$2:$A$7500,0),$E53+2)=Команды!$AJ$15,TRUE,FALSE),IF(INDEX(Команды!$A$2:$AN$7500,MATCH(CS$3,Команды!$A$2:$A$7500,0),$E53+2)=Команды!$AJ$16,TRUE,FALSE),,IF(INDEX(Команды!$A$2:$AN$7500,MATCH(CS$3,Команды!$A$2:$A$7500,0),$E53+2)=Команды!$AJ$17,TRUE,FALSE),,IF(INDEX(Команды!$A$2:$AN$7500,MATCH(CS$3,Команды!$A$2:$A$7500,0),$E53+2)=Команды!$AJ$18,TRUE,FALSE),,IF(INDEX(Команды!$A$2:$AN$7500,MATCH(CS$3,Команды!$A$2:$A$7500,0),$E53+2)=Команды!$AJ$19,TRUE,FALSE)),INDEX(Команды!$AJ$2:$AK$19,MATCH(INDEX(Команды!$A$2:$AN$7500,MATCH(CS$3,Команды!$A$2:$A$7500,0),$E53+2),Команды!$AJ$2:$AJ$19,0),2),0)</f>
        <v>В</v>
      </c>
      <c r="CT53" s="175" t="str">
        <f>IF(OR(IF(INDEX(Команды!$A$2:$AN$7500,MATCH(CS$3,Команды!$A$2:$A$7500,0),$E53+2)=Команды!$AJ$2,TRUE,FALSE),IF(INDEX(Команды!$A$2:$AN$7500,MATCH(CS$3,Команды!$A$2:$A$7500,0),$E53+2)=Команды!$AJ$3,TRUE,FALSE),IF(INDEX(Команды!$A$2:$AN$7500,MATCH(CS$3,Команды!$A$2:$A$7500,0),$E53+2)=Команды!$AJ$4,TRUE,FALSE),IF(INDEX(Команды!$A$2:$AN$7500,MATCH(CS$3,Команды!$A$2:$A$7500,0),$E53+2)=Команды!$AJ$5,TRUE,FALSE),IF(INDEX(Команды!$A$2:$AN$7500,MATCH(CS$3,Команды!$A$2:$A$7500,0),$E53+2)=Команды!$AJ$6,TRUE,FALSE),IF(INDEX(Команды!$A$2:$AN$7500,MATCH(CS$3,Команды!$A$2:$A$7500,0),$E53+2)=Команды!$AJ$7,TRUE,FALSE),IF(INDEX(Команды!$A$2:$AN$7500,MATCH(CS$3,Команды!$A$2:$A$7500,0),$E53+2)=Команды!$AJ$8,TRUE,FALSE),IF(INDEX(Команды!$A$2:$AN$7500,MATCH(CS$3,Команды!$A$2:$A$7500,0),$E53+2)=Команды!$AJ$9,TRUE,FALSE),IF(INDEX(Команды!$A$2:$AN$7500,MATCH(CS$3,Команды!$A$2:$A$7500,0),$E53+2)=Команды!$AJ$10,TRUE,FALSE),IF(INDEX(Команды!$A$2:$AN$7500,MATCH(CS$3,Команды!$A$2:$A$7500,0),$E53+2)=Команды!$AJ$11,TRUE,FALSE),IF(INDEX(Команды!$A$2:$AN$7500,MATCH(CS$3,Команды!$A$2:$A$7500,0),$E53+2)=Команды!$AJ$12,TRUE,FALSE),IF(INDEX(Команды!$A$2:$AN$7500,MATCH(CS$3,Команды!$A$2:$A$7500,0),$E53+2)=Команды!$AJ$13,TRUE,FALSE),IF(INDEX(Команды!$A$2:$AN$7500,MATCH(CS$3,Команды!$A$2:$A$7500,0),$E53+2)=Команды!$AJ$14,TRUE,FALSE),IF(INDEX(Команды!$A$2:$AN$7500,MATCH(CS$3,Команды!$A$2:$A$7500,0),$E53+2)=Команды!$AJ$15,TRUE,FALSE),IF(INDEX(Команды!$A$2:$AN$7500,MATCH(CS$3,Команды!$A$2:$A$7500,0),$E53+2)=Команды!$AJ$16,TRUE,FALSE),IF(INDEX(Команды!$A$2:$AN$7500,MATCH(CS$3,Команды!$A$2:$A$7500,0),$E53+2)=Команды!$AJ$17,TRUE,FALSE),IF(INDEX(Команды!$A$2:$AN$7500,MATCH(CS$3,Команды!$A$2:$A$7500,0),$E53+2)=Команды!$AJ$18,TRUE,FALSE),IF(INDEX(Команды!$A$2:$AN$7500,MATCH(CS$3,Команды!$A$2:$A$7500,0),$E53+2)=Команды!$AJ$19,TRUE,FALSE)),INDEX(Команды!$AJ$2:$AL$19,MATCH(INDEX(Команды!$A$2:$AN$7500,MATCH(CS$3,Команды!$A$2:$A$7500,0),$E53+2),Команды!$AJ$2:$AJ$19,0),3),0)</f>
        <v>В</v>
      </c>
      <c r="CU53" s="342"/>
    </row>
    <row r="54" spans="1:99" s="2" customFormat="1" ht="21.95" customHeight="1" x14ac:dyDescent="0.3">
      <c r="A54" s="251">
        <v>49</v>
      </c>
      <c r="B54" s="2">
        <f>VLOOKUP(A54,'Список КК'!A:F,6,TRUE)</f>
        <v>21704</v>
      </c>
      <c r="C54" s="638" t="str">
        <f>VLOOKUP(A54,'Список КК'!A:B,2,TRUE)</f>
        <v>Голигузова Лилия Азатовна</v>
      </c>
      <c r="D54" s="203">
        <f>VLOOKUP(A54,'Список КК'!A:D,4,TRUE)</f>
        <v>0</v>
      </c>
      <c r="E54" s="4">
        <f>VLOOKUP(A54,'Список КК'!A:C,3,TRUE)</f>
        <v>4</v>
      </c>
      <c r="F54" s="220">
        <f>VLOOKUP(A54,'Список КК'!A:E,5,TRUE)</f>
        <v>0</v>
      </c>
      <c r="G54" s="174">
        <f>IF(OR(IF(INDEX(Команды!$A$2:$AN$7500,MATCH(G$3,Команды!$A$2:$A$7500,0),$E54+2)=Команды!$AJ$2,TRUE,FALSE),IF(INDEX(Команды!$A$2:$AN$7500,MATCH(G$3,Команды!$A$2:$A$7500,0),$E54+2)=Команды!$AJ$3,TRUE,FALSE),IF(INDEX(Команды!$A$2:$AN$7500,MATCH(G$3,Команды!$A$2:$A$7500,0),$E54+2)=Команды!$AJ$4,TRUE,FALSE),IF(INDEX(Команды!$A$2:$AN$7500,MATCH(G$3,Команды!$A$2:$A$7500,0),$E54+2)=Команды!$AJ$5,TRUE,FALSE),IF(INDEX(Команды!$A$2:$AN$7500,MATCH(G$3,Команды!$A$2:$A$7500,0),$E54+2)=Команды!$AJ$6,TRUE,FALSE),IF(INDEX(Команды!$A$2:$AN$7500,MATCH(G$3,Команды!$A$2:$A$7500,0),$E54+2)=Команды!$AJ$7,TRUE,FALSE),IF(INDEX(Команды!$A$2:$AN$7500,MATCH(G$3,Команды!$A$2:$A$7500,0),$E54+2)=Команды!$AJ$8,TRUE,FALSE),IF(INDEX(Команды!$A$2:$AN$7500,MATCH(G$3,Команды!$A$2:$A$7500,0),$E54+2)=Команды!$AJ$9,TRUE,FALSE),IF(INDEX(Команды!$A$2:$AN$7500,MATCH(G$3,Команды!$A$2:$A$7500,0),$E54+2)=Команды!$AJ$10,TRUE,FALSE),IF(INDEX(Команды!$A$2:$AN$7500,MATCH(G$3,Команды!$A$2:$A$7500,0),$E54+2)=Команды!$AJ$11,TRUE,FALSE),IF(INDEX(Команды!$A$2:$AN$7500,MATCH(G$3,Команды!$A$2:$A$7500,0),$E54+2)=Команды!$AJ$12,TRUE,FALSE),IF(INDEX(Команды!$A$2:$AN$7500,MATCH(G$3,Команды!$A$2:$A$7500,0),$E54+2)=Команды!$AJ$13,TRUE,FALSE),IF(INDEX(Команды!$A$2:$AN$7500,MATCH(G$3,Команды!$A$2:$A$7500,0),$E54+2)=Команды!$AJ$14,TRUE,FALSE),IF(INDEX(Команды!$A$2:$AN$7500,MATCH(G$3,Команды!$A$2:$A$7500,0),$E54+2)=Команды!$AJ$15,TRUE,FALSE),IF(INDEX(Команды!$A$2:$AN$7500,MATCH(G$3,Команды!$A$2:$A$7500,0),$E54+2)=Команды!$AJ$16,TRUE,FALSE),,IF(INDEX(Команды!$A$2:$AN$7500,MATCH(G$3,Команды!$A$2:$A$7500,0),$E54+2)=Команды!$AJ$17,TRUE,FALSE),,IF(INDEX(Команды!$A$2:$AN$7500,MATCH(G$3,Команды!$A$2:$A$7500,0),$E54+2)=Команды!$AJ$18,TRUE,FALSE),,IF(INDEX(Команды!$A$2:$AN$7500,MATCH(G$3,Команды!$A$2:$A$7500,0),$E54+2)=Команды!$AJ$19,TRUE,FALSE)),INDEX(Команды!$AJ$2:$AK$19,MATCH(INDEX(Команды!$A$2:$AN$7500,MATCH(G$3,Команды!$A$2:$A$7500,0),$E54+2),Команды!$AJ$2:$AJ$19,0),2),0)</f>
        <v>0.45833333333333331</v>
      </c>
      <c r="H54" s="175">
        <f>IF(OR(IF(INDEX(Команды!$A$2:$AN$7500,MATCH(G$3,Команды!$A$2:$A$7500,0),$E54+2)=Команды!$AJ$2,TRUE,FALSE),IF(INDEX(Команды!$A$2:$AN$7500,MATCH(G$3,Команды!$A$2:$A$7500,0),$E54+2)=Команды!$AJ$3,TRUE,FALSE),IF(INDEX(Команды!$A$2:$AN$7500,MATCH(G$3,Команды!$A$2:$A$7500,0),$E54+2)=Команды!$AJ$4,TRUE,FALSE),IF(INDEX(Команды!$A$2:$AN$7500,MATCH(G$3,Команды!$A$2:$A$7500,0),$E54+2)=Команды!$AJ$5,TRUE,FALSE),IF(INDEX(Команды!$A$2:$AN$7500,MATCH(G$3,Команды!$A$2:$A$7500,0),$E54+2)=Команды!$AJ$6,TRUE,FALSE),IF(INDEX(Команды!$A$2:$AN$7500,MATCH(G$3,Команды!$A$2:$A$7500,0),$E54+2)=Команды!$AJ$7,TRUE,FALSE),IF(INDEX(Команды!$A$2:$AN$7500,MATCH(G$3,Команды!$A$2:$A$7500,0),$E54+2)=Команды!$AJ$8,TRUE,FALSE),IF(INDEX(Команды!$A$2:$AN$7500,MATCH(G$3,Команды!$A$2:$A$7500,0),$E54+2)=Команды!$AJ$9,TRUE,FALSE),IF(INDEX(Команды!$A$2:$AN$7500,MATCH(G$3,Команды!$A$2:$A$7500,0),$E54+2)=Команды!$AJ$10,TRUE,FALSE),IF(INDEX(Команды!$A$2:$AN$7500,MATCH(G$3,Команды!$A$2:$A$7500,0),$E54+2)=Команды!$AJ$11,TRUE,FALSE),IF(INDEX(Команды!$A$2:$AN$7500,MATCH(G$3,Команды!$A$2:$A$7500,0),$E54+2)=Команды!$AJ$12,TRUE,FALSE),IF(INDEX(Команды!$A$2:$AN$7500,MATCH(G$3,Команды!$A$2:$A$7500,0),$E54+2)=Команды!$AJ$13,TRUE,FALSE),IF(INDEX(Команды!$A$2:$AN$7500,MATCH(G$3,Команды!$A$2:$A$7500,0),$E54+2)=Команды!$AJ$14,TRUE,FALSE),IF(INDEX(Команды!$A$2:$AN$7500,MATCH(G$3,Команды!$A$2:$A$7500,0),$E54+2)=Команды!$AJ$15,TRUE,FALSE),IF(INDEX(Команды!$A$2:$AN$7500,MATCH(G$3,Команды!$A$2:$A$7500,0),$E54+2)=Команды!$AJ$16,TRUE,FALSE),IF(INDEX(Команды!$A$2:$AN$7500,MATCH(G$3,Команды!$A$2:$A$7500,0),$E54+2)=Команды!$AJ$17,TRUE,FALSE),IF(INDEX(Команды!$A$2:$AN$7500,MATCH(G$3,Команды!$A$2:$A$7500,0),$E54+2)=Команды!$AJ$18,TRUE,FALSE),IF(INDEX(Команды!$A$2:$AN$7500,MATCH(G$3,Команды!$A$2:$A$7500,0),$E54+2)=Команды!$AJ$19,TRUE,FALSE)),INDEX(Команды!$AJ$2:$AL$19,MATCH(INDEX(Команды!$A$2:$AN$7500,MATCH(G$3,Команды!$A$2:$A$7500,0),$E54+2),Команды!$AJ$2:$AJ$19,0),3),0)</f>
        <v>0.83333333333333337</v>
      </c>
      <c r="I54" s="342"/>
      <c r="J54" s="174">
        <f>IF(OR(IF(INDEX(Команды!$A$2:$AN$7500,MATCH(J$3,Команды!$A$2:$A$7500,0),$E54+2)=Команды!$AJ$2,TRUE,FALSE),IF(INDEX(Команды!$A$2:$AN$7500,MATCH(J$3,Команды!$A$2:$A$7500,0),$E54+2)=Команды!$AJ$3,TRUE,FALSE),IF(INDEX(Команды!$A$2:$AN$7500,MATCH(J$3,Команды!$A$2:$A$7500,0),$E54+2)=Команды!$AJ$4,TRUE,FALSE),IF(INDEX(Команды!$A$2:$AN$7500,MATCH(J$3,Команды!$A$2:$A$7500,0),$E54+2)=Команды!$AJ$5,TRUE,FALSE),IF(INDEX(Команды!$A$2:$AN$7500,MATCH(J$3,Команды!$A$2:$A$7500,0),$E54+2)=Команды!$AJ$6,TRUE,FALSE),IF(INDEX(Команды!$A$2:$AN$7500,MATCH(J$3,Команды!$A$2:$A$7500,0),$E54+2)=Команды!$AJ$7,TRUE,FALSE),IF(INDEX(Команды!$A$2:$AN$7500,MATCH(J$3,Команды!$A$2:$A$7500,0),$E54+2)=Команды!$AJ$8,TRUE,FALSE),IF(INDEX(Команды!$A$2:$AN$7500,MATCH(J$3,Команды!$A$2:$A$7500,0),$E54+2)=Команды!$AJ$9,TRUE,FALSE),IF(INDEX(Команды!$A$2:$AN$7500,MATCH(J$3,Команды!$A$2:$A$7500,0),$E54+2)=Команды!$AJ$10,TRUE,FALSE),IF(INDEX(Команды!$A$2:$AN$7500,MATCH(J$3,Команды!$A$2:$A$7500,0),$E54+2)=Команды!$AJ$11,TRUE,FALSE),IF(INDEX(Команды!$A$2:$AN$7500,MATCH(J$3,Команды!$A$2:$A$7500,0),$E54+2)=Команды!$AJ$12,TRUE,FALSE),IF(INDEX(Команды!$A$2:$AN$7500,MATCH(J$3,Команды!$A$2:$A$7500,0),$E54+2)=Команды!$AJ$13,TRUE,FALSE),IF(INDEX(Команды!$A$2:$AN$7500,MATCH(J$3,Команды!$A$2:$A$7500,0),$E54+2)=Команды!$AJ$14,TRUE,FALSE),IF(INDEX(Команды!$A$2:$AN$7500,MATCH(J$3,Команды!$A$2:$A$7500,0),$E54+2)=Команды!$AJ$15,TRUE,FALSE),IF(INDEX(Команды!$A$2:$AN$7500,MATCH(J$3,Команды!$A$2:$A$7500,0),$E54+2)=Команды!$AJ$16,TRUE,FALSE),,IF(INDEX(Команды!$A$2:$AN$7500,MATCH(J$3,Команды!$A$2:$A$7500,0),$E54+2)=Команды!$AJ$17,TRUE,FALSE),,IF(INDEX(Команды!$A$2:$AN$7500,MATCH(J$3,Команды!$A$2:$A$7500,0),$E54+2)=Команды!$AJ$18,TRUE,FALSE),,IF(INDEX(Команды!$A$2:$AN$7500,MATCH(J$3,Команды!$A$2:$A$7500,0),$E54+2)=Команды!$AJ$19,TRUE,FALSE)),INDEX(Команды!$AJ$2:$AK$19,MATCH(INDEX(Команды!$A$2:$AN$7500,MATCH(J$3,Команды!$A$2:$A$7500,0),$E54+2),Команды!$AJ$2:$AJ$19,0),2),0)</f>
        <v>0.625</v>
      </c>
      <c r="K54" s="175">
        <f>IF(OR(IF(INDEX(Команды!$A$2:$AN$7500,MATCH(J$3,Команды!$A$2:$A$7500,0),$E54+2)=Команды!$AJ$2,TRUE,FALSE),IF(INDEX(Команды!$A$2:$AN$7500,MATCH(J$3,Команды!$A$2:$A$7500,0),$E54+2)=Команды!$AJ$3,TRUE,FALSE),IF(INDEX(Команды!$A$2:$AN$7500,MATCH(J$3,Команды!$A$2:$A$7500,0),$E54+2)=Команды!$AJ$4,TRUE,FALSE),IF(INDEX(Команды!$A$2:$AN$7500,MATCH(J$3,Команды!$A$2:$A$7500,0),$E54+2)=Команды!$AJ$5,TRUE,FALSE),IF(INDEX(Команды!$A$2:$AN$7500,MATCH(J$3,Команды!$A$2:$A$7500,0),$E54+2)=Команды!$AJ$6,TRUE,FALSE),IF(INDEX(Команды!$A$2:$AN$7500,MATCH(J$3,Команды!$A$2:$A$7500,0),$E54+2)=Команды!$AJ$7,TRUE,FALSE),IF(INDEX(Команды!$A$2:$AN$7500,MATCH(J$3,Команды!$A$2:$A$7500,0),$E54+2)=Команды!$AJ$8,TRUE,FALSE),IF(INDEX(Команды!$A$2:$AN$7500,MATCH(J$3,Команды!$A$2:$A$7500,0),$E54+2)=Команды!$AJ$9,TRUE,FALSE),IF(INDEX(Команды!$A$2:$AN$7500,MATCH(J$3,Команды!$A$2:$A$7500,0),$E54+2)=Команды!$AJ$10,TRUE,FALSE),IF(INDEX(Команды!$A$2:$AN$7500,MATCH(J$3,Команды!$A$2:$A$7500,0),$E54+2)=Команды!$AJ$11,TRUE,FALSE),IF(INDEX(Команды!$A$2:$AN$7500,MATCH(J$3,Команды!$A$2:$A$7500,0),$E54+2)=Команды!$AJ$12,TRUE,FALSE),IF(INDEX(Команды!$A$2:$AN$7500,MATCH(J$3,Команды!$A$2:$A$7500,0),$E54+2)=Команды!$AJ$13,TRUE,FALSE),IF(INDEX(Команды!$A$2:$AN$7500,MATCH(J$3,Команды!$A$2:$A$7500,0),$E54+2)=Команды!$AJ$14,TRUE,FALSE),IF(INDEX(Команды!$A$2:$AN$7500,MATCH(J$3,Команды!$A$2:$A$7500,0),$E54+2)=Команды!$AJ$15,TRUE,FALSE),IF(INDEX(Команды!$A$2:$AN$7500,MATCH(J$3,Команды!$A$2:$A$7500,0),$E54+2)=Команды!$AJ$16,TRUE,FALSE),IF(INDEX(Команды!$A$2:$AN$7500,MATCH(J$3,Команды!$A$2:$A$7500,0),$E54+2)=Команды!$AJ$17,TRUE,FALSE),IF(INDEX(Команды!$A$2:$AN$7500,MATCH(J$3,Команды!$A$2:$A$7500,0),$E54+2)=Команды!$AJ$18,TRUE,FALSE),IF(INDEX(Команды!$A$2:$AN$7500,MATCH(J$3,Команды!$A$2:$A$7500,0),$E54+2)=Команды!$AJ$19,TRUE,FALSE)),INDEX(Команды!$AJ$2:$AL$19,MATCH(INDEX(Команды!$A$2:$AN$7500,MATCH(J$3,Команды!$A$2:$A$7500,0),$E54+2),Команды!$AJ$2:$AJ$19,0),3),0)</f>
        <v>1</v>
      </c>
      <c r="L54" s="342"/>
      <c r="M54" s="174">
        <f>IF(OR(IF(INDEX(Команды!$A$2:$AN$7500,MATCH(M$3,Команды!$A$2:$A$7500,0),$E54+2)=Команды!$AJ$2,TRUE,FALSE),IF(INDEX(Команды!$A$2:$AN$7500,MATCH(M$3,Команды!$A$2:$A$7500,0),$E54+2)=Команды!$AJ$3,TRUE,FALSE),IF(INDEX(Команды!$A$2:$AN$7500,MATCH(M$3,Команды!$A$2:$A$7500,0),$E54+2)=Команды!$AJ$4,TRUE,FALSE),IF(INDEX(Команды!$A$2:$AN$7500,MATCH(M$3,Команды!$A$2:$A$7500,0),$E54+2)=Команды!$AJ$5,TRUE,FALSE),IF(INDEX(Команды!$A$2:$AN$7500,MATCH(M$3,Команды!$A$2:$A$7500,0),$E54+2)=Команды!$AJ$6,TRUE,FALSE),IF(INDEX(Команды!$A$2:$AN$7500,MATCH(M$3,Команды!$A$2:$A$7500,0),$E54+2)=Команды!$AJ$7,TRUE,FALSE),IF(INDEX(Команды!$A$2:$AN$7500,MATCH(M$3,Команды!$A$2:$A$7500,0),$E54+2)=Команды!$AJ$8,TRUE,FALSE),IF(INDEX(Команды!$A$2:$AN$7500,MATCH(M$3,Команды!$A$2:$A$7500,0),$E54+2)=Команды!$AJ$9,TRUE,FALSE),IF(INDEX(Команды!$A$2:$AN$7500,MATCH(M$3,Команды!$A$2:$A$7500,0),$E54+2)=Команды!$AJ$10,TRUE,FALSE),IF(INDEX(Команды!$A$2:$AN$7500,MATCH(M$3,Команды!$A$2:$A$7500,0),$E54+2)=Команды!$AJ$11,TRUE,FALSE),IF(INDEX(Команды!$A$2:$AN$7500,MATCH(M$3,Команды!$A$2:$A$7500,0),$E54+2)=Команды!$AJ$12,TRUE,FALSE),IF(INDEX(Команды!$A$2:$AN$7500,MATCH(M$3,Команды!$A$2:$A$7500,0),$E54+2)=Команды!$AJ$13,TRUE,FALSE),IF(INDEX(Команды!$A$2:$AN$7500,MATCH(M$3,Команды!$A$2:$A$7500,0),$E54+2)=Команды!$AJ$14,TRUE,FALSE),IF(INDEX(Команды!$A$2:$AN$7500,MATCH(M$3,Команды!$A$2:$A$7500,0),$E54+2)=Команды!$AJ$15,TRUE,FALSE),IF(INDEX(Команды!$A$2:$AN$7500,MATCH(M$3,Команды!$A$2:$A$7500,0),$E54+2)=Команды!$AJ$16,TRUE,FALSE),,IF(INDEX(Команды!$A$2:$AN$7500,MATCH(M$3,Команды!$A$2:$A$7500,0),$E54+2)=Команды!$AJ$17,TRUE,FALSE),,IF(INDEX(Команды!$A$2:$AN$7500,MATCH(M$3,Команды!$A$2:$A$7500,0),$E54+2)=Команды!$AJ$18,TRUE,FALSE),,IF(INDEX(Команды!$A$2:$AN$7500,MATCH(M$3,Команды!$A$2:$A$7500,0),$E54+2)=Команды!$AJ$19,TRUE,FALSE)),INDEX(Команды!$AJ$2:$AK$19,MATCH(INDEX(Команды!$A$2:$AN$7500,MATCH(M$3,Команды!$A$2:$A$7500,0),$E54+2),Команды!$AJ$2:$AJ$19,0),2),0)</f>
        <v>0.64583333333333337</v>
      </c>
      <c r="N54" s="175">
        <f>IF(OR(IF(INDEX(Команды!$A$2:$AN$7500,MATCH(M$3,Команды!$A$2:$A$7500,0),$E54+2)=Команды!$AJ$2,TRUE,FALSE),IF(INDEX(Команды!$A$2:$AN$7500,MATCH(M$3,Команды!$A$2:$A$7500,0),$E54+2)=Команды!$AJ$3,TRUE,FALSE),IF(INDEX(Команды!$A$2:$AN$7500,MATCH(M$3,Команды!$A$2:$A$7500,0),$E54+2)=Команды!$AJ$4,TRUE,FALSE),IF(INDEX(Команды!$A$2:$AN$7500,MATCH(M$3,Команды!$A$2:$A$7500,0),$E54+2)=Команды!$AJ$5,TRUE,FALSE),IF(INDEX(Команды!$A$2:$AN$7500,MATCH(M$3,Команды!$A$2:$A$7500,0),$E54+2)=Команды!$AJ$6,TRUE,FALSE),IF(INDEX(Команды!$A$2:$AN$7500,MATCH(M$3,Команды!$A$2:$A$7500,0),$E54+2)=Команды!$AJ$7,TRUE,FALSE),IF(INDEX(Команды!$A$2:$AN$7500,MATCH(M$3,Команды!$A$2:$A$7500,0),$E54+2)=Команды!$AJ$8,TRUE,FALSE),IF(INDEX(Команды!$A$2:$AN$7500,MATCH(M$3,Команды!$A$2:$A$7500,0),$E54+2)=Команды!$AJ$9,TRUE,FALSE),IF(INDEX(Команды!$A$2:$AN$7500,MATCH(M$3,Команды!$A$2:$A$7500,0),$E54+2)=Команды!$AJ$10,TRUE,FALSE),IF(INDEX(Команды!$A$2:$AN$7500,MATCH(M$3,Команды!$A$2:$A$7500,0),$E54+2)=Команды!$AJ$11,TRUE,FALSE),IF(INDEX(Команды!$A$2:$AN$7500,MATCH(M$3,Команды!$A$2:$A$7500,0),$E54+2)=Команды!$AJ$12,TRUE,FALSE),IF(INDEX(Команды!$A$2:$AN$7500,MATCH(M$3,Команды!$A$2:$A$7500,0),$E54+2)=Команды!$AJ$13,TRUE,FALSE),IF(INDEX(Команды!$A$2:$AN$7500,MATCH(M$3,Команды!$A$2:$A$7500,0),$E54+2)=Команды!$AJ$14,TRUE,FALSE),IF(INDEX(Команды!$A$2:$AN$7500,MATCH(M$3,Команды!$A$2:$A$7500,0),$E54+2)=Команды!$AJ$15,TRUE,FALSE),IF(INDEX(Команды!$A$2:$AN$7500,MATCH(M$3,Команды!$A$2:$A$7500,0),$E54+2)=Команды!$AJ$16,TRUE,FALSE),IF(INDEX(Команды!$A$2:$AN$7500,MATCH(M$3,Команды!$A$2:$A$7500,0),$E54+2)=Команды!$AJ$17,TRUE,FALSE),IF(INDEX(Команды!$A$2:$AN$7500,MATCH(M$3,Команды!$A$2:$A$7500,0),$E54+2)=Команды!$AJ$18,TRUE,FALSE),IF(INDEX(Команды!$A$2:$AN$7500,MATCH(M$3,Команды!$A$2:$A$7500,0),$E54+2)=Команды!$AJ$19,TRUE,FALSE)),INDEX(Команды!$AJ$2:$AL$19,MATCH(INDEX(Команды!$A$2:$AN$7500,MATCH(M$3,Команды!$A$2:$A$7500,0),$E54+2),Команды!$AJ$2:$AJ$19,0),3),0)</f>
        <v>1.0208333333333333</v>
      </c>
      <c r="O54" s="342"/>
      <c r="P54" s="174">
        <f>IF(OR(IF(INDEX(Команды!$A$2:$AN$7500,MATCH(P$3,Команды!$A$2:$A$7500,0),$E54+2)=Команды!$AJ$2,TRUE,FALSE),IF(INDEX(Команды!$A$2:$AN$7500,MATCH(P$3,Команды!$A$2:$A$7500,0),$E54+2)=Команды!$AJ$3,TRUE,FALSE),IF(INDEX(Команды!$A$2:$AN$7500,MATCH(P$3,Команды!$A$2:$A$7500,0),$E54+2)=Команды!$AJ$4,TRUE,FALSE),IF(INDEX(Команды!$A$2:$AN$7500,MATCH(P$3,Команды!$A$2:$A$7500,0),$E54+2)=Команды!$AJ$5,TRUE,FALSE),IF(INDEX(Команды!$A$2:$AN$7500,MATCH(P$3,Команды!$A$2:$A$7500,0),$E54+2)=Команды!$AJ$6,TRUE,FALSE),IF(INDEX(Команды!$A$2:$AN$7500,MATCH(P$3,Команды!$A$2:$A$7500,0),$E54+2)=Команды!$AJ$7,TRUE,FALSE),IF(INDEX(Команды!$A$2:$AN$7500,MATCH(P$3,Команды!$A$2:$A$7500,0),$E54+2)=Команды!$AJ$8,TRUE,FALSE),IF(INDEX(Команды!$A$2:$AN$7500,MATCH(P$3,Команды!$A$2:$A$7500,0),$E54+2)=Команды!$AJ$9,TRUE,FALSE),IF(INDEX(Команды!$A$2:$AN$7500,MATCH(P$3,Команды!$A$2:$A$7500,0),$E54+2)=Команды!$AJ$10,TRUE,FALSE),IF(INDEX(Команды!$A$2:$AN$7500,MATCH(P$3,Команды!$A$2:$A$7500,0),$E54+2)=Команды!$AJ$11,TRUE,FALSE),IF(INDEX(Команды!$A$2:$AN$7500,MATCH(P$3,Команды!$A$2:$A$7500,0),$E54+2)=Команды!$AJ$12,TRUE,FALSE),IF(INDEX(Команды!$A$2:$AN$7500,MATCH(P$3,Команды!$A$2:$A$7500,0),$E54+2)=Команды!$AJ$13,TRUE,FALSE),IF(INDEX(Команды!$A$2:$AN$7500,MATCH(P$3,Команды!$A$2:$A$7500,0),$E54+2)=Команды!$AJ$14,TRUE,FALSE),IF(INDEX(Команды!$A$2:$AN$7500,MATCH(P$3,Команды!$A$2:$A$7500,0),$E54+2)=Команды!$AJ$15,TRUE,FALSE),IF(INDEX(Команды!$A$2:$AN$7500,MATCH(P$3,Команды!$A$2:$A$7500,0),$E54+2)=Команды!$AJ$16,TRUE,FALSE),,IF(INDEX(Команды!$A$2:$AN$7500,MATCH(P$3,Команды!$A$2:$A$7500,0),$E54+2)=Команды!$AJ$17,TRUE,FALSE),,IF(INDEX(Команды!$A$2:$AN$7500,MATCH(P$3,Команды!$A$2:$A$7500,0),$E54+2)=Команды!$AJ$18,TRUE,FALSE),,IF(INDEX(Команды!$A$2:$AN$7500,MATCH(P$3,Команды!$A$2:$A$7500,0),$E54+2)=Команды!$AJ$19,TRUE,FALSE)),INDEX(Команды!$AJ$2:$AK$19,MATCH(INDEX(Команды!$A$2:$AN$7500,MATCH(P$3,Команды!$A$2:$A$7500,0),$E54+2),Команды!$AJ$2:$AJ$19,0),2),0)</f>
        <v>0.64583333333333337</v>
      </c>
      <c r="Q54" s="175">
        <f>IF(OR(IF(INDEX(Команды!$A$2:$AN$7500,MATCH(P$3,Команды!$A$2:$A$7500,0),$E54+2)=Команды!$AJ$2,TRUE,FALSE),IF(INDEX(Команды!$A$2:$AN$7500,MATCH(P$3,Команды!$A$2:$A$7500,0),$E54+2)=Команды!$AJ$3,TRUE,FALSE),IF(INDEX(Команды!$A$2:$AN$7500,MATCH(P$3,Команды!$A$2:$A$7500,0),$E54+2)=Команды!$AJ$4,TRUE,FALSE),IF(INDEX(Команды!$A$2:$AN$7500,MATCH(P$3,Команды!$A$2:$A$7500,0),$E54+2)=Команды!$AJ$5,TRUE,FALSE),IF(INDEX(Команды!$A$2:$AN$7500,MATCH(P$3,Команды!$A$2:$A$7500,0),$E54+2)=Команды!$AJ$6,TRUE,FALSE),IF(INDEX(Команды!$A$2:$AN$7500,MATCH(P$3,Команды!$A$2:$A$7500,0),$E54+2)=Команды!$AJ$7,TRUE,FALSE),IF(INDEX(Команды!$A$2:$AN$7500,MATCH(P$3,Команды!$A$2:$A$7500,0),$E54+2)=Команды!$AJ$8,TRUE,FALSE),IF(INDEX(Команды!$A$2:$AN$7500,MATCH(P$3,Команды!$A$2:$A$7500,0),$E54+2)=Команды!$AJ$9,TRUE,FALSE),IF(INDEX(Команды!$A$2:$AN$7500,MATCH(P$3,Команды!$A$2:$A$7500,0),$E54+2)=Команды!$AJ$10,TRUE,FALSE),IF(INDEX(Команды!$A$2:$AN$7500,MATCH(P$3,Команды!$A$2:$A$7500,0),$E54+2)=Команды!$AJ$11,TRUE,FALSE),IF(INDEX(Команды!$A$2:$AN$7500,MATCH(P$3,Команды!$A$2:$A$7500,0),$E54+2)=Команды!$AJ$12,TRUE,FALSE),IF(INDEX(Команды!$A$2:$AN$7500,MATCH(P$3,Команды!$A$2:$A$7500,0),$E54+2)=Команды!$AJ$13,TRUE,FALSE),IF(INDEX(Команды!$A$2:$AN$7500,MATCH(P$3,Команды!$A$2:$A$7500,0),$E54+2)=Команды!$AJ$14,TRUE,FALSE),IF(INDEX(Команды!$A$2:$AN$7500,MATCH(P$3,Команды!$A$2:$A$7500,0),$E54+2)=Команды!$AJ$15,TRUE,FALSE),IF(INDEX(Команды!$A$2:$AN$7500,MATCH(P$3,Команды!$A$2:$A$7500,0),$E54+2)=Команды!$AJ$16,TRUE,FALSE),IF(INDEX(Команды!$A$2:$AN$7500,MATCH(P$3,Команды!$A$2:$A$7500,0),$E54+2)=Команды!$AJ$17,TRUE,FALSE),IF(INDEX(Команды!$A$2:$AN$7500,MATCH(P$3,Команды!$A$2:$A$7500,0),$E54+2)=Команды!$AJ$18,TRUE,FALSE),IF(INDEX(Команды!$A$2:$AN$7500,MATCH(P$3,Команды!$A$2:$A$7500,0),$E54+2)=Команды!$AJ$19,TRUE,FALSE)),INDEX(Команды!$AJ$2:$AL$19,MATCH(INDEX(Команды!$A$2:$AN$7500,MATCH(P$3,Команды!$A$2:$A$7500,0),$E54+2),Команды!$AJ$2:$AJ$19,0),3),0)</f>
        <v>1.0208333333333333</v>
      </c>
      <c r="R54" s="342"/>
      <c r="S54" s="174" t="str">
        <f>IF(OR(IF(INDEX(Команды!$A$2:$AN$7500,MATCH(S$3,Команды!$A$2:$A$7500,0),$E54+2)=Команды!$AJ$2,TRUE,FALSE),IF(INDEX(Команды!$A$2:$AN$7500,MATCH(S$3,Команды!$A$2:$A$7500,0),$E54+2)=Команды!$AJ$3,TRUE,FALSE),IF(INDEX(Команды!$A$2:$AN$7500,MATCH(S$3,Команды!$A$2:$A$7500,0),$E54+2)=Команды!$AJ$4,TRUE,FALSE),IF(INDEX(Команды!$A$2:$AN$7500,MATCH(S$3,Команды!$A$2:$A$7500,0),$E54+2)=Команды!$AJ$5,TRUE,FALSE),IF(INDEX(Команды!$A$2:$AN$7500,MATCH(S$3,Команды!$A$2:$A$7500,0),$E54+2)=Команды!$AJ$6,TRUE,FALSE),IF(INDEX(Команды!$A$2:$AN$7500,MATCH(S$3,Команды!$A$2:$A$7500,0),$E54+2)=Команды!$AJ$7,TRUE,FALSE),IF(INDEX(Команды!$A$2:$AN$7500,MATCH(S$3,Команды!$A$2:$A$7500,0),$E54+2)=Команды!$AJ$8,TRUE,FALSE),IF(INDEX(Команды!$A$2:$AN$7500,MATCH(S$3,Команды!$A$2:$A$7500,0),$E54+2)=Команды!$AJ$9,TRUE,FALSE),IF(INDEX(Команды!$A$2:$AN$7500,MATCH(S$3,Команды!$A$2:$A$7500,0),$E54+2)=Команды!$AJ$10,TRUE,FALSE),IF(INDEX(Команды!$A$2:$AN$7500,MATCH(S$3,Команды!$A$2:$A$7500,0),$E54+2)=Команды!$AJ$11,TRUE,FALSE),IF(INDEX(Команды!$A$2:$AN$7500,MATCH(S$3,Команды!$A$2:$A$7500,0),$E54+2)=Команды!$AJ$12,TRUE,FALSE),IF(INDEX(Команды!$A$2:$AN$7500,MATCH(S$3,Команды!$A$2:$A$7500,0),$E54+2)=Команды!$AJ$13,TRUE,FALSE),IF(INDEX(Команды!$A$2:$AN$7500,MATCH(S$3,Команды!$A$2:$A$7500,0),$E54+2)=Команды!$AJ$14,TRUE,FALSE),IF(INDEX(Команды!$A$2:$AN$7500,MATCH(S$3,Команды!$A$2:$A$7500,0),$E54+2)=Команды!$AJ$15,TRUE,FALSE),IF(INDEX(Команды!$A$2:$AN$7500,MATCH(S$3,Команды!$A$2:$A$7500,0),$E54+2)=Команды!$AJ$16,TRUE,FALSE),,IF(INDEX(Команды!$A$2:$AN$7500,MATCH(S$3,Команды!$A$2:$A$7500,0),$E54+2)=Команды!$AJ$17,TRUE,FALSE),,IF(INDEX(Команды!$A$2:$AN$7500,MATCH(S$3,Команды!$A$2:$A$7500,0),$E54+2)=Команды!$AJ$18,TRUE,FALSE),,IF(INDEX(Команды!$A$2:$AN$7500,MATCH(S$3,Команды!$A$2:$A$7500,0),$E54+2)=Команды!$AJ$19,TRUE,FALSE)),INDEX(Команды!$AJ$2:$AK$19,MATCH(INDEX(Команды!$A$2:$AN$7500,MATCH(S$3,Команды!$A$2:$A$7500,0),$E54+2),Команды!$AJ$2:$AJ$19,0),2),0)</f>
        <v>В</v>
      </c>
      <c r="T54" s="175" t="str">
        <f>IF(OR(IF(INDEX(Команды!$A$2:$AN$7500,MATCH(S$3,Команды!$A$2:$A$7500,0),$E54+2)=Команды!$AJ$2,TRUE,FALSE),IF(INDEX(Команды!$A$2:$AN$7500,MATCH(S$3,Команды!$A$2:$A$7500,0),$E54+2)=Команды!$AJ$3,TRUE,FALSE),IF(INDEX(Команды!$A$2:$AN$7500,MATCH(S$3,Команды!$A$2:$A$7500,0),$E54+2)=Команды!$AJ$4,TRUE,FALSE),IF(INDEX(Команды!$A$2:$AN$7500,MATCH(S$3,Команды!$A$2:$A$7500,0),$E54+2)=Команды!$AJ$5,TRUE,FALSE),IF(INDEX(Команды!$A$2:$AN$7500,MATCH(S$3,Команды!$A$2:$A$7500,0),$E54+2)=Команды!$AJ$6,TRUE,FALSE),IF(INDEX(Команды!$A$2:$AN$7500,MATCH(S$3,Команды!$A$2:$A$7500,0),$E54+2)=Команды!$AJ$7,TRUE,FALSE),IF(INDEX(Команды!$A$2:$AN$7500,MATCH(S$3,Команды!$A$2:$A$7500,0),$E54+2)=Команды!$AJ$8,TRUE,FALSE),IF(INDEX(Команды!$A$2:$AN$7500,MATCH(S$3,Команды!$A$2:$A$7500,0),$E54+2)=Команды!$AJ$9,TRUE,FALSE),IF(INDEX(Команды!$A$2:$AN$7500,MATCH(S$3,Команды!$A$2:$A$7500,0),$E54+2)=Команды!$AJ$10,TRUE,FALSE),IF(INDEX(Команды!$A$2:$AN$7500,MATCH(S$3,Команды!$A$2:$A$7500,0),$E54+2)=Команды!$AJ$11,TRUE,FALSE),IF(INDEX(Команды!$A$2:$AN$7500,MATCH(S$3,Команды!$A$2:$A$7500,0),$E54+2)=Команды!$AJ$12,TRUE,FALSE),IF(INDEX(Команды!$A$2:$AN$7500,MATCH(S$3,Команды!$A$2:$A$7500,0),$E54+2)=Команды!$AJ$13,TRUE,FALSE),IF(INDEX(Команды!$A$2:$AN$7500,MATCH(S$3,Команды!$A$2:$A$7500,0),$E54+2)=Команды!$AJ$14,TRUE,FALSE),IF(INDEX(Команды!$A$2:$AN$7500,MATCH(S$3,Команды!$A$2:$A$7500,0),$E54+2)=Команды!$AJ$15,TRUE,FALSE),IF(INDEX(Команды!$A$2:$AN$7500,MATCH(S$3,Команды!$A$2:$A$7500,0),$E54+2)=Команды!$AJ$16,TRUE,FALSE),IF(INDEX(Команды!$A$2:$AN$7500,MATCH(S$3,Команды!$A$2:$A$7500,0),$E54+2)=Команды!$AJ$17,TRUE,FALSE),IF(INDEX(Команды!$A$2:$AN$7500,MATCH(S$3,Команды!$A$2:$A$7500,0),$E54+2)=Команды!$AJ$18,TRUE,FALSE),IF(INDEX(Команды!$A$2:$AN$7500,MATCH(S$3,Команды!$A$2:$A$7500,0),$E54+2)=Команды!$AJ$19,TRUE,FALSE)),INDEX(Команды!$AJ$2:$AL$19,MATCH(INDEX(Команды!$A$2:$AN$7500,MATCH(S$3,Команды!$A$2:$A$7500,0),$E54+2),Команды!$AJ$2:$AJ$19,0),3),0)</f>
        <v>В</v>
      </c>
      <c r="U54" s="342"/>
      <c r="V54" s="174" t="str">
        <f>IF(OR(IF(INDEX(Команды!$A$2:$AN$7500,MATCH(V$3,Команды!$A$2:$A$7500,0),$E54+2)=Команды!$AJ$2,TRUE,FALSE),IF(INDEX(Команды!$A$2:$AN$7500,MATCH(V$3,Команды!$A$2:$A$7500,0),$E54+2)=Команды!$AJ$3,TRUE,FALSE),IF(INDEX(Команды!$A$2:$AN$7500,MATCH(V$3,Команды!$A$2:$A$7500,0),$E54+2)=Команды!$AJ$4,TRUE,FALSE),IF(INDEX(Команды!$A$2:$AN$7500,MATCH(V$3,Команды!$A$2:$A$7500,0),$E54+2)=Команды!$AJ$5,TRUE,FALSE),IF(INDEX(Команды!$A$2:$AN$7500,MATCH(V$3,Команды!$A$2:$A$7500,0),$E54+2)=Команды!$AJ$6,TRUE,FALSE),IF(INDEX(Команды!$A$2:$AN$7500,MATCH(V$3,Команды!$A$2:$A$7500,0),$E54+2)=Команды!$AJ$7,TRUE,FALSE),IF(INDEX(Команды!$A$2:$AN$7500,MATCH(V$3,Команды!$A$2:$A$7500,0),$E54+2)=Команды!$AJ$8,TRUE,FALSE),IF(INDEX(Команды!$A$2:$AN$7500,MATCH(V$3,Команды!$A$2:$A$7500,0),$E54+2)=Команды!$AJ$9,TRUE,FALSE),IF(INDEX(Команды!$A$2:$AN$7500,MATCH(V$3,Команды!$A$2:$A$7500,0),$E54+2)=Команды!$AJ$10,TRUE,FALSE),IF(INDEX(Команды!$A$2:$AN$7500,MATCH(V$3,Команды!$A$2:$A$7500,0),$E54+2)=Команды!$AJ$11,TRUE,FALSE),IF(INDEX(Команды!$A$2:$AN$7500,MATCH(V$3,Команды!$A$2:$A$7500,0),$E54+2)=Команды!$AJ$12,TRUE,FALSE),IF(INDEX(Команды!$A$2:$AN$7500,MATCH(V$3,Команды!$A$2:$A$7500,0),$E54+2)=Команды!$AJ$13,TRUE,FALSE),IF(INDEX(Команды!$A$2:$AN$7500,MATCH(V$3,Команды!$A$2:$A$7500,0),$E54+2)=Команды!$AJ$14,TRUE,FALSE),IF(INDEX(Команды!$A$2:$AN$7500,MATCH(V$3,Команды!$A$2:$A$7500,0),$E54+2)=Команды!$AJ$15,TRUE,FALSE),IF(INDEX(Команды!$A$2:$AN$7500,MATCH(V$3,Команды!$A$2:$A$7500,0),$E54+2)=Команды!$AJ$16,TRUE,FALSE),,IF(INDEX(Команды!$A$2:$AN$7500,MATCH(V$3,Команды!$A$2:$A$7500,0),$E54+2)=Команды!$AJ$17,TRUE,FALSE),,IF(INDEX(Команды!$A$2:$AN$7500,MATCH(V$3,Команды!$A$2:$A$7500,0),$E54+2)=Команды!$AJ$18,TRUE,FALSE),,IF(INDEX(Команды!$A$2:$AN$7500,MATCH(V$3,Команды!$A$2:$A$7500,0),$E54+2)=Команды!$AJ$19,TRUE,FALSE)),INDEX(Команды!$AJ$2:$AK$19,MATCH(INDEX(Команды!$A$2:$AN$7500,MATCH(V$3,Команды!$A$2:$A$7500,0),$E54+2),Команды!$AJ$2:$AJ$19,0),2),0)</f>
        <v>В</v>
      </c>
      <c r="W54" s="175" t="str">
        <f>IF(OR(IF(INDEX(Команды!$A$2:$AN$7500,MATCH(V$3,Команды!$A$2:$A$7500,0),$E54+2)=Команды!$AJ$2,TRUE,FALSE),IF(INDEX(Команды!$A$2:$AN$7500,MATCH(V$3,Команды!$A$2:$A$7500,0),$E54+2)=Команды!$AJ$3,TRUE,FALSE),IF(INDEX(Команды!$A$2:$AN$7500,MATCH(V$3,Команды!$A$2:$A$7500,0),$E54+2)=Команды!$AJ$4,TRUE,FALSE),IF(INDEX(Команды!$A$2:$AN$7500,MATCH(V$3,Команды!$A$2:$A$7500,0),$E54+2)=Команды!$AJ$5,TRUE,FALSE),IF(INDEX(Команды!$A$2:$AN$7500,MATCH(V$3,Команды!$A$2:$A$7500,0),$E54+2)=Команды!$AJ$6,TRUE,FALSE),IF(INDEX(Команды!$A$2:$AN$7500,MATCH(V$3,Команды!$A$2:$A$7500,0),$E54+2)=Команды!$AJ$7,TRUE,FALSE),IF(INDEX(Команды!$A$2:$AN$7500,MATCH(V$3,Команды!$A$2:$A$7500,0),$E54+2)=Команды!$AJ$8,TRUE,FALSE),IF(INDEX(Команды!$A$2:$AN$7500,MATCH(V$3,Команды!$A$2:$A$7500,0),$E54+2)=Команды!$AJ$9,TRUE,FALSE),IF(INDEX(Команды!$A$2:$AN$7500,MATCH(V$3,Команды!$A$2:$A$7500,0),$E54+2)=Команды!$AJ$10,TRUE,FALSE),IF(INDEX(Команды!$A$2:$AN$7500,MATCH(V$3,Команды!$A$2:$A$7500,0),$E54+2)=Команды!$AJ$11,TRUE,FALSE),IF(INDEX(Команды!$A$2:$AN$7500,MATCH(V$3,Команды!$A$2:$A$7500,0),$E54+2)=Команды!$AJ$12,TRUE,FALSE),IF(INDEX(Команды!$A$2:$AN$7500,MATCH(V$3,Команды!$A$2:$A$7500,0),$E54+2)=Команды!$AJ$13,TRUE,FALSE),IF(INDEX(Команды!$A$2:$AN$7500,MATCH(V$3,Команды!$A$2:$A$7500,0),$E54+2)=Команды!$AJ$14,TRUE,FALSE),IF(INDEX(Команды!$A$2:$AN$7500,MATCH(V$3,Команды!$A$2:$A$7500,0),$E54+2)=Команды!$AJ$15,TRUE,FALSE),IF(INDEX(Команды!$A$2:$AN$7500,MATCH(V$3,Команды!$A$2:$A$7500,0),$E54+2)=Команды!$AJ$16,TRUE,FALSE),IF(INDEX(Команды!$A$2:$AN$7500,MATCH(V$3,Команды!$A$2:$A$7500,0),$E54+2)=Команды!$AJ$17,TRUE,FALSE),IF(INDEX(Команды!$A$2:$AN$7500,MATCH(V$3,Команды!$A$2:$A$7500,0),$E54+2)=Команды!$AJ$18,TRUE,FALSE),IF(INDEX(Команды!$A$2:$AN$7500,MATCH(V$3,Команды!$A$2:$A$7500,0),$E54+2)=Команды!$AJ$19,TRUE,FALSE)),INDEX(Команды!$AJ$2:$AL$19,MATCH(INDEX(Команды!$A$2:$AN$7500,MATCH(V$3,Команды!$A$2:$A$7500,0),$E54+2),Команды!$AJ$2:$AJ$19,0),3),0)</f>
        <v>В</v>
      </c>
      <c r="X54" s="342"/>
      <c r="Y54" s="174">
        <f>IF(OR(IF(INDEX(Команды!$A$2:$AN$7500,MATCH(Y$3,Команды!$A$2:$A$7500,0),$E54+2)=Команды!$AJ$2,TRUE,FALSE),IF(INDEX(Команды!$A$2:$AN$7500,MATCH(Y$3,Команды!$A$2:$A$7500,0),$E54+2)=Команды!$AJ$3,TRUE,FALSE),IF(INDEX(Команды!$A$2:$AN$7500,MATCH(Y$3,Команды!$A$2:$A$7500,0),$E54+2)=Команды!$AJ$4,TRUE,FALSE),IF(INDEX(Команды!$A$2:$AN$7500,MATCH(Y$3,Команды!$A$2:$A$7500,0),$E54+2)=Команды!$AJ$5,TRUE,FALSE),IF(INDEX(Команды!$A$2:$AN$7500,MATCH(Y$3,Команды!$A$2:$A$7500,0),$E54+2)=Команды!$AJ$6,TRUE,FALSE),IF(INDEX(Команды!$A$2:$AN$7500,MATCH(Y$3,Команды!$A$2:$A$7500,0),$E54+2)=Команды!$AJ$7,TRUE,FALSE),IF(INDEX(Команды!$A$2:$AN$7500,MATCH(Y$3,Команды!$A$2:$A$7500,0),$E54+2)=Команды!$AJ$8,TRUE,FALSE),IF(INDEX(Команды!$A$2:$AN$7500,MATCH(Y$3,Команды!$A$2:$A$7500,0),$E54+2)=Команды!$AJ$9,TRUE,FALSE),IF(INDEX(Команды!$A$2:$AN$7500,MATCH(Y$3,Команды!$A$2:$A$7500,0),$E54+2)=Команды!$AJ$10,TRUE,FALSE),IF(INDEX(Команды!$A$2:$AN$7500,MATCH(Y$3,Команды!$A$2:$A$7500,0),$E54+2)=Команды!$AJ$11,TRUE,FALSE),IF(INDEX(Команды!$A$2:$AN$7500,MATCH(Y$3,Команды!$A$2:$A$7500,0),$E54+2)=Команды!$AJ$12,TRUE,FALSE),IF(INDEX(Команды!$A$2:$AN$7500,MATCH(Y$3,Команды!$A$2:$A$7500,0),$E54+2)=Команды!$AJ$13,TRUE,FALSE),IF(INDEX(Команды!$A$2:$AN$7500,MATCH(Y$3,Команды!$A$2:$A$7500,0),$E54+2)=Команды!$AJ$14,TRUE,FALSE),IF(INDEX(Команды!$A$2:$AN$7500,MATCH(Y$3,Команды!$A$2:$A$7500,0),$E54+2)=Команды!$AJ$15,TRUE,FALSE),IF(INDEX(Команды!$A$2:$AN$7500,MATCH(Y$3,Команды!$A$2:$A$7500,0),$E54+2)=Команды!$AJ$16,TRUE,FALSE),,IF(INDEX(Команды!$A$2:$AN$7500,MATCH(Y$3,Команды!$A$2:$A$7500,0),$E54+2)=Команды!$AJ$17,TRUE,FALSE),,IF(INDEX(Команды!$A$2:$AN$7500,MATCH(Y$3,Команды!$A$2:$A$7500,0),$E54+2)=Команды!$AJ$18,TRUE,FALSE),,IF(INDEX(Команды!$A$2:$AN$7500,MATCH(Y$3,Команды!$A$2:$A$7500,0),$E54+2)=Команды!$AJ$19,TRUE,FALSE)),INDEX(Команды!$AJ$2:$AK$19,MATCH(INDEX(Команды!$A$2:$AN$7500,MATCH(Y$3,Команды!$A$2:$A$7500,0),$E54+2),Команды!$AJ$2:$AJ$19,0),2),0)</f>
        <v>0.28125</v>
      </c>
      <c r="Z54" s="175">
        <f>IF(OR(IF(INDEX(Команды!$A$2:$AN$7500,MATCH(Y$3,Команды!$A$2:$A$7500,0),$E54+2)=Команды!$AJ$2,TRUE,FALSE),IF(INDEX(Команды!$A$2:$AN$7500,MATCH(Y$3,Команды!$A$2:$A$7500,0),$E54+2)=Команды!$AJ$3,TRUE,FALSE),IF(INDEX(Команды!$A$2:$AN$7500,MATCH(Y$3,Команды!$A$2:$A$7500,0),$E54+2)=Команды!$AJ$4,TRUE,FALSE),IF(INDEX(Команды!$A$2:$AN$7500,MATCH(Y$3,Команды!$A$2:$A$7500,0),$E54+2)=Команды!$AJ$5,TRUE,FALSE),IF(INDEX(Команды!$A$2:$AN$7500,MATCH(Y$3,Команды!$A$2:$A$7500,0),$E54+2)=Команды!$AJ$6,TRUE,FALSE),IF(INDEX(Команды!$A$2:$AN$7500,MATCH(Y$3,Команды!$A$2:$A$7500,0),$E54+2)=Команды!$AJ$7,TRUE,FALSE),IF(INDEX(Команды!$A$2:$AN$7500,MATCH(Y$3,Команды!$A$2:$A$7500,0),$E54+2)=Команды!$AJ$8,TRUE,FALSE),IF(INDEX(Команды!$A$2:$AN$7500,MATCH(Y$3,Команды!$A$2:$A$7500,0),$E54+2)=Команды!$AJ$9,TRUE,FALSE),IF(INDEX(Команды!$A$2:$AN$7500,MATCH(Y$3,Команды!$A$2:$A$7500,0),$E54+2)=Команды!$AJ$10,TRUE,FALSE),IF(INDEX(Команды!$A$2:$AN$7500,MATCH(Y$3,Команды!$A$2:$A$7500,0),$E54+2)=Команды!$AJ$11,TRUE,FALSE),IF(INDEX(Команды!$A$2:$AN$7500,MATCH(Y$3,Команды!$A$2:$A$7500,0),$E54+2)=Команды!$AJ$12,TRUE,FALSE),IF(INDEX(Команды!$A$2:$AN$7500,MATCH(Y$3,Команды!$A$2:$A$7500,0),$E54+2)=Команды!$AJ$13,TRUE,FALSE),IF(INDEX(Команды!$A$2:$AN$7500,MATCH(Y$3,Команды!$A$2:$A$7500,0),$E54+2)=Команды!$AJ$14,TRUE,FALSE),IF(INDEX(Команды!$A$2:$AN$7500,MATCH(Y$3,Команды!$A$2:$A$7500,0),$E54+2)=Команды!$AJ$15,TRUE,FALSE),IF(INDEX(Команды!$A$2:$AN$7500,MATCH(Y$3,Команды!$A$2:$A$7500,0),$E54+2)=Команды!$AJ$16,TRUE,FALSE),IF(INDEX(Команды!$A$2:$AN$7500,MATCH(Y$3,Команды!$A$2:$A$7500,0),$E54+2)=Команды!$AJ$17,TRUE,FALSE),IF(INDEX(Команды!$A$2:$AN$7500,MATCH(Y$3,Команды!$A$2:$A$7500,0),$E54+2)=Команды!$AJ$18,TRUE,FALSE),IF(INDEX(Команды!$A$2:$AN$7500,MATCH(Y$3,Команды!$A$2:$A$7500,0),$E54+2)=Команды!$AJ$19,TRUE,FALSE)),INDEX(Команды!$AJ$2:$AL$19,MATCH(INDEX(Команды!$A$2:$AN$7500,MATCH(Y$3,Команды!$A$2:$A$7500,0),$E54+2),Команды!$AJ$2:$AJ$19,0),3),0)</f>
        <v>0.65625</v>
      </c>
      <c r="AA54" s="342"/>
      <c r="AB54" s="174">
        <f>IF(OR(IF(INDEX(Команды!$A$2:$AN$7500,MATCH(AB$3,Команды!$A$2:$A$7500,0),$E54+2)=Команды!$AJ$2,TRUE,FALSE),IF(INDEX(Команды!$A$2:$AN$7500,MATCH(AB$3,Команды!$A$2:$A$7500,0),$E54+2)=Команды!$AJ$3,TRUE,FALSE),IF(INDEX(Команды!$A$2:$AN$7500,MATCH(AB$3,Команды!$A$2:$A$7500,0),$E54+2)=Команды!$AJ$4,TRUE,FALSE),IF(INDEX(Команды!$A$2:$AN$7500,MATCH(AB$3,Команды!$A$2:$A$7500,0),$E54+2)=Команды!$AJ$5,TRUE,FALSE),IF(INDEX(Команды!$A$2:$AN$7500,MATCH(AB$3,Команды!$A$2:$A$7500,0),$E54+2)=Команды!$AJ$6,TRUE,FALSE),IF(INDEX(Команды!$A$2:$AN$7500,MATCH(AB$3,Команды!$A$2:$A$7500,0),$E54+2)=Команды!$AJ$7,TRUE,FALSE),IF(INDEX(Команды!$A$2:$AN$7500,MATCH(AB$3,Команды!$A$2:$A$7500,0),$E54+2)=Команды!$AJ$8,TRUE,FALSE),IF(INDEX(Команды!$A$2:$AN$7500,MATCH(AB$3,Команды!$A$2:$A$7500,0),$E54+2)=Команды!$AJ$9,TRUE,FALSE),IF(INDEX(Команды!$A$2:$AN$7500,MATCH(AB$3,Команды!$A$2:$A$7500,0),$E54+2)=Команды!$AJ$10,TRUE,FALSE),IF(INDEX(Команды!$A$2:$AN$7500,MATCH(AB$3,Команды!$A$2:$A$7500,0),$E54+2)=Команды!$AJ$11,TRUE,FALSE),IF(INDEX(Команды!$A$2:$AN$7500,MATCH(AB$3,Команды!$A$2:$A$7500,0),$E54+2)=Команды!$AJ$12,TRUE,FALSE),IF(INDEX(Команды!$A$2:$AN$7500,MATCH(AB$3,Команды!$A$2:$A$7500,0),$E54+2)=Команды!$AJ$13,TRUE,FALSE),IF(INDEX(Команды!$A$2:$AN$7500,MATCH(AB$3,Команды!$A$2:$A$7500,0),$E54+2)=Команды!$AJ$14,TRUE,FALSE),IF(INDEX(Команды!$A$2:$AN$7500,MATCH(AB$3,Команды!$A$2:$A$7500,0),$E54+2)=Команды!$AJ$15,TRUE,FALSE),IF(INDEX(Команды!$A$2:$AN$7500,MATCH(AB$3,Команды!$A$2:$A$7500,0),$E54+2)=Команды!$AJ$16,TRUE,FALSE),,IF(INDEX(Команды!$A$2:$AN$7500,MATCH(AB$3,Команды!$A$2:$A$7500,0),$E54+2)=Команды!$AJ$17,TRUE,FALSE),,IF(INDEX(Команды!$A$2:$AN$7500,MATCH(AB$3,Команды!$A$2:$A$7500,0),$E54+2)=Команды!$AJ$18,TRUE,FALSE),,IF(INDEX(Команды!$A$2:$AN$7500,MATCH(AB$3,Команды!$A$2:$A$7500,0),$E54+2)=Команды!$AJ$19,TRUE,FALSE)),INDEX(Команды!$AJ$2:$AK$19,MATCH(INDEX(Команды!$A$2:$AN$7500,MATCH(AB$3,Команды!$A$2:$A$7500,0),$E54+2),Команды!$AJ$2:$AJ$19,0),2),0)</f>
        <v>0.28125</v>
      </c>
      <c r="AC54" s="175">
        <f>IF(OR(IF(INDEX(Команды!$A$2:$AN$7500,MATCH(AB$3,Команды!$A$2:$A$7500,0),$E54+2)=Команды!$AJ$2,TRUE,FALSE),IF(INDEX(Команды!$A$2:$AN$7500,MATCH(AB$3,Команды!$A$2:$A$7500,0),$E54+2)=Команды!$AJ$3,TRUE,FALSE),IF(INDEX(Команды!$A$2:$AN$7500,MATCH(AB$3,Команды!$A$2:$A$7500,0),$E54+2)=Команды!$AJ$4,TRUE,FALSE),IF(INDEX(Команды!$A$2:$AN$7500,MATCH(AB$3,Команды!$A$2:$A$7500,0),$E54+2)=Команды!$AJ$5,TRUE,FALSE),IF(INDEX(Команды!$A$2:$AN$7500,MATCH(AB$3,Команды!$A$2:$A$7500,0),$E54+2)=Команды!$AJ$6,TRUE,FALSE),IF(INDEX(Команды!$A$2:$AN$7500,MATCH(AB$3,Команды!$A$2:$A$7500,0),$E54+2)=Команды!$AJ$7,TRUE,FALSE),IF(INDEX(Команды!$A$2:$AN$7500,MATCH(AB$3,Команды!$A$2:$A$7500,0),$E54+2)=Команды!$AJ$8,TRUE,FALSE),IF(INDEX(Команды!$A$2:$AN$7500,MATCH(AB$3,Команды!$A$2:$A$7500,0),$E54+2)=Команды!$AJ$9,TRUE,FALSE),IF(INDEX(Команды!$A$2:$AN$7500,MATCH(AB$3,Команды!$A$2:$A$7500,0),$E54+2)=Команды!$AJ$10,TRUE,FALSE),IF(INDEX(Команды!$A$2:$AN$7500,MATCH(AB$3,Команды!$A$2:$A$7500,0),$E54+2)=Команды!$AJ$11,TRUE,FALSE),IF(INDEX(Команды!$A$2:$AN$7500,MATCH(AB$3,Команды!$A$2:$A$7500,0),$E54+2)=Команды!$AJ$12,TRUE,FALSE),IF(INDEX(Команды!$A$2:$AN$7500,MATCH(AB$3,Команды!$A$2:$A$7500,0),$E54+2)=Команды!$AJ$13,TRUE,FALSE),IF(INDEX(Команды!$A$2:$AN$7500,MATCH(AB$3,Команды!$A$2:$A$7500,0),$E54+2)=Команды!$AJ$14,TRUE,FALSE),IF(INDEX(Команды!$A$2:$AN$7500,MATCH(AB$3,Команды!$A$2:$A$7500,0),$E54+2)=Команды!$AJ$15,TRUE,FALSE),IF(INDEX(Команды!$A$2:$AN$7500,MATCH(AB$3,Команды!$A$2:$A$7500,0),$E54+2)=Команды!$AJ$16,TRUE,FALSE),IF(INDEX(Команды!$A$2:$AN$7500,MATCH(AB$3,Команды!$A$2:$A$7500,0),$E54+2)=Команды!$AJ$17,TRUE,FALSE),IF(INDEX(Команды!$A$2:$AN$7500,MATCH(AB$3,Команды!$A$2:$A$7500,0),$E54+2)=Команды!$AJ$18,TRUE,FALSE),IF(INDEX(Команды!$A$2:$AN$7500,MATCH(AB$3,Команды!$A$2:$A$7500,0),$E54+2)=Команды!$AJ$19,TRUE,FALSE)),INDEX(Команды!$AJ$2:$AL$19,MATCH(INDEX(Команды!$A$2:$AN$7500,MATCH(AB$3,Команды!$A$2:$A$7500,0),$E54+2),Команды!$AJ$2:$AJ$19,0),3),0)</f>
        <v>0.65625</v>
      </c>
      <c r="AD54" s="342"/>
      <c r="AE54" s="174">
        <f>IF(OR(IF(INDEX(Команды!$A$2:$AN$7500,MATCH(AE$3,Команды!$A$2:$A$7500,0),$E54+2)=Команды!$AJ$2,TRUE,FALSE),IF(INDEX(Команды!$A$2:$AN$7500,MATCH(AE$3,Команды!$A$2:$A$7500,0),$E54+2)=Команды!$AJ$3,TRUE,FALSE),IF(INDEX(Команды!$A$2:$AN$7500,MATCH(AE$3,Команды!$A$2:$A$7500,0),$E54+2)=Команды!$AJ$4,TRUE,FALSE),IF(INDEX(Команды!$A$2:$AN$7500,MATCH(AE$3,Команды!$A$2:$A$7500,0),$E54+2)=Команды!$AJ$5,TRUE,FALSE),IF(INDEX(Команды!$A$2:$AN$7500,MATCH(AE$3,Команды!$A$2:$A$7500,0),$E54+2)=Команды!$AJ$6,TRUE,FALSE),IF(INDEX(Команды!$A$2:$AN$7500,MATCH(AE$3,Команды!$A$2:$A$7500,0),$E54+2)=Команды!$AJ$7,TRUE,FALSE),IF(INDEX(Команды!$A$2:$AN$7500,MATCH(AE$3,Команды!$A$2:$A$7500,0),$E54+2)=Команды!$AJ$8,TRUE,FALSE),IF(INDEX(Команды!$A$2:$AN$7500,MATCH(AE$3,Команды!$A$2:$A$7500,0),$E54+2)=Команды!$AJ$9,TRUE,FALSE),IF(INDEX(Команды!$A$2:$AN$7500,MATCH(AE$3,Команды!$A$2:$A$7500,0),$E54+2)=Команды!$AJ$10,TRUE,FALSE),IF(INDEX(Команды!$A$2:$AN$7500,MATCH(AE$3,Команды!$A$2:$A$7500,0),$E54+2)=Команды!$AJ$11,TRUE,FALSE),IF(INDEX(Команды!$A$2:$AN$7500,MATCH(AE$3,Команды!$A$2:$A$7500,0),$E54+2)=Команды!$AJ$12,TRUE,FALSE),IF(INDEX(Команды!$A$2:$AN$7500,MATCH(AE$3,Команды!$A$2:$A$7500,0),$E54+2)=Команды!$AJ$13,TRUE,FALSE),IF(INDEX(Команды!$A$2:$AN$7500,MATCH(AE$3,Команды!$A$2:$A$7500,0),$E54+2)=Команды!$AJ$14,TRUE,FALSE),IF(INDEX(Команды!$A$2:$AN$7500,MATCH(AE$3,Команды!$A$2:$A$7500,0),$E54+2)=Команды!$AJ$15,TRUE,FALSE),IF(INDEX(Команды!$A$2:$AN$7500,MATCH(AE$3,Команды!$A$2:$A$7500,0),$E54+2)=Команды!$AJ$16,TRUE,FALSE),,IF(INDEX(Команды!$A$2:$AN$7500,MATCH(AE$3,Команды!$A$2:$A$7500,0),$E54+2)=Команды!$AJ$17,TRUE,FALSE),,IF(INDEX(Команды!$A$2:$AN$7500,MATCH(AE$3,Команды!$A$2:$A$7500,0),$E54+2)=Команды!$AJ$18,TRUE,FALSE),,IF(INDEX(Команды!$A$2:$AN$7500,MATCH(AE$3,Команды!$A$2:$A$7500,0),$E54+2)=Команды!$AJ$19,TRUE,FALSE)),INDEX(Команды!$AJ$2:$AK$19,MATCH(INDEX(Команды!$A$2:$AN$7500,MATCH(AE$3,Команды!$A$2:$A$7500,0),$E54+2),Команды!$AJ$2:$AJ$19,0),2),0)</f>
        <v>0.33333333333333331</v>
      </c>
      <c r="AF54" s="175">
        <f>IF(OR(IF(INDEX(Команды!$A$2:$AN$7500,MATCH(AE$3,Команды!$A$2:$A$7500,0),$E54+2)=Команды!$AJ$2,TRUE,FALSE),IF(INDEX(Команды!$A$2:$AN$7500,MATCH(AE$3,Команды!$A$2:$A$7500,0),$E54+2)=Команды!$AJ$3,TRUE,FALSE),IF(INDEX(Команды!$A$2:$AN$7500,MATCH(AE$3,Команды!$A$2:$A$7500,0),$E54+2)=Команды!$AJ$4,TRUE,FALSE),IF(INDEX(Команды!$A$2:$AN$7500,MATCH(AE$3,Команды!$A$2:$A$7500,0),$E54+2)=Команды!$AJ$5,TRUE,FALSE),IF(INDEX(Команды!$A$2:$AN$7500,MATCH(AE$3,Команды!$A$2:$A$7500,0),$E54+2)=Команды!$AJ$6,TRUE,FALSE),IF(INDEX(Команды!$A$2:$AN$7500,MATCH(AE$3,Команды!$A$2:$A$7500,0),$E54+2)=Команды!$AJ$7,TRUE,FALSE),IF(INDEX(Команды!$A$2:$AN$7500,MATCH(AE$3,Команды!$A$2:$A$7500,0),$E54+2)=Команды!$AJ$8,TRUE,FALSE),IF(INDEX(Команды!$A$2:$AN$7500,MATCH(AE$3,Команды!$A$2:$A$7500,0),$E54+2)=Команды!$AJ$9,TRUE,FALSE),IF(INDEX(Команды!$A$2:$AN$7500,MATCH(AE$3,Команды!$A$2:$A$7500,0),$E54+2)=Команды!$AJ$10,TRUE,FALSE),IF(INDEX(Команды!$A$2:$AN$7500,MATCH(AE$3,Команды!$A$2:$A$7500,0),$E54+2)=Команды!$AJ$11,TRUE,FALSE),IF(INDEX(Команды!$A$2:$AN$7500,MATCH(AE$3,Команды!$A$2:$A$7500,0),$E54+2)=Команды!$AJ$12,TRUE,FALSE),IF(INDEX(Команды!$A$2:$AN$7500,MATCH(AE$3,Команды!$A$2:$A$7500,0),$E54+2)=Команды!$AJ$13,TRUE,FALSE),IF(INDEX(Команды!$A$2:$AN$7500,MATCH(AE$3,Команды!$A$2:$A$7500,0),$E54+2)=Команды!$AJ$14,TRUE,FALSE),IF(INDEX(Команды!$A$2:$AN$7500,MATCH(AE$3,Команды!$A$2:$A$7500,0),$E54+2)=Команды!$AJ$15,TRUE,FALSE),IF(INDEX(Команды!$A$2:$AN$7500,MATCH(AE$3,Команды!$A$2:$A$7500,0),$E54+2)=Команды!$AJ$16,TRUE,FALSE),IF(INDEX(Команды!$A$2:$AN$7500,MATCH(AE$3,Команды!$A$2:$A$7500,0),$E54+2)=Команды!$AJ$17,TRUE,FALSE),IF(INDEX(Команды!$A$2:$AN$7500,MATCH(AE$3,Команды!$A$2:$A$7500,0),$E54+2)=Команды!$AJ$18,TRUE,FALSE),IF(INDEX(Команды!$A$2:$AN$7500,MATCH(AE$3,Команды!$A$2:$A$7500,0),$E54+2)=Команды!$AJ$19,TRUE,FALSE)),INDEX(Команды!$AJ$2:$AL$19,MATCH(INDEX(Команды!$A$2:$AN$7500,MATCH(AE$3,Команды!$A$2:$A$7500,0),$E54+2),Команды!$AJ$2:$AJ$19,0),3),0)</f>
        <v>0.70833333333333337</v>
      </c>
      <c r="AG54" s="342"/>
      <c r="AH54" s="174">
        <f>IF(OR(IF(INDEX(Команды!$A$2:$AN$7500,MATCH(AH$3,Команды!$A$2:$A$7500,0),$E54+2)=Команды!$AJ$2,TRUE,FALSE),IF(INDEX(Команды!$A$2:$AN$7500,MATCH(AH$3,Команды!$A$2:$A$7500,0),$E54+2)=Команды!$AJ$3,TRUE,FALSE),IF(INDEX(Команды!$A$2:$AN$7500,MATCH(AH$3,Команды!$A$2:$A$7500,0),$E54+2)=Команды!$AJ$4,TRUE,FALSE),IF(INDEX(Команды!$A$2:$AN$7500,MATCH(AH$3,Команды!$A$2:$A$7500,0),$E54+2)=Команды!$AJ$5,TRUE,FALSE),IF(INDEX(Команды!$A$2:$AN$7500,MATCH(AH$3,Команды!$A$2:$A$7500,0),$E54+2)=Команды!$AJ$6,TRUE,FALSE),IF(INDEX(Команды!$A$2:$AN$7500,MATCH(AH$3,Команды!$A$2:$A$7500,0),$E54+2)=Команды!$AJ$7,TRUE,FALSE),IF(INDEX(Команды!$A$2:$AN$7500,MATCH(AH$3,Команды!$A$2:$A$7500,0),$E54+2)=Команды!$AJ$8,TRUE,FALSE),IF(INDEX(Команды!$A$2:$AN$7500,MATCH(AH$3,Команды!$A$2:$A$7500,0),$E54+2)=Команды!$AJ$9,TRUE,FALSE),IF(INDEX(Команды!$A$2:$AN$7500,MATCH(AH$3,Команды!$A$2:$A$7500,0),$E54+2)=Команды!$AJ$10,TRUE,FALSE),IF(INDEX(Команды!$A$2:$AN$7500,MATCH(AH$3,Команды!$A$2:$A$7500,0),$E54+2)=Команды!$AJ$11,TRUE,FALSE),IF(INDEX(Команды!$A$2:$AN$7500,MATCH(AH$3,Команды!$A$2:$A$7500,0),$E54+2)=Команды!$AJ$12,TRUE,FALSE),IF(INDEX(Команды!$A$2:$AN$7500,MATCH(AH$3,Команды!$A$2:$A$7500,0),$E54+2)=Команды!$AJ$13,TRUE,FALSE),IF(INDEX(Команды!$A$2:$AN$7500,MATCH(AH$3,Команды!$A$2:$A$7500,0),$E54+2)=Команды!$AJ$14,TRUE,FALSE),IF(INDEX(Команды!$A$2:$AN$7500,MATCH(AH$3,Команды!$A$2:$A$7500,0),$E54+2)=Команды!$AJ$15,TRUE,FALSE),IF(INDEX(Команды!$A$2:$AN$7500,MATCH(AH$3,Команды!$A$2:$A$7500,0),$E54+2)=Команды!$AJ$16,TRUE,FALSE),,IF(INDEX(Команды!$A$2:$AN$7500,MATCH(AH$3,Команды!$A$2:$A$7500,0),$E54+2)=Команды!$AJ$17,TRUE,FALSE),,IF(INDEX(Команды!$A$2:$AN$7500,MATCH(AH$3,Команды!$A$2:$A$7500,0),$E54+2)=Команды!$AJ$18,TRUE,FALSE),,IF(INDEX(Команды!$A$2:$AN$7500,MATCH(AH$3,Команды!$A$2:$A$7500,0),$E54+2)=Команды!$AJ$19,TRUE,FALSE)),INDEX(Команды!$AJ$2:$AK$19,MATCH(INDEX(Команды!$A$2:$AN$7500,MATCH(AH$3,Команды!$A$2:$A$7500,0),$E54+2),Команды!$AJ$2:$AJ$19,0),2),0)</f>
        <v>0.375</v>
      </c>
      <c r="AI54" s="175">
        <f>IF(OR(IF(INDEX(Команды!$A$2:$AN$7500,MATCH(AH$3,Команды!$A$2:$A$7500,0),$E54+2)=Команды!$AJ$2,TRUE,FALSE),IF(INDEX(Команды!$A$2:$AN$7500,MATCH(AH$3,Команды!$A$2:$A$7500,0),$E54+2)=Команды!$AJ$3,TRUE,FALSE),IF(INDEX(Команды!$A$2:$AN$7500,MATCH(AH$3,Команды!$A$2:$A$7500,0),$E54+2)=Команды!$AJ$4,TRUE,FALSE),IF(INDEX(Команды!$A$2:$AN$7500,MATCH(AH$3,Команды!$A$2:$A$7500,0),$E54+2)=Команды!$AJ$5,TRUE,FALSE),IF(INDEX(Команды!$A$2:$AN$7500,MATCH(AH$3,Команды!$A$2:$A$7500,0),$E54+2)=Команды!$AJ$6,TRUE,FALSE),IF(INDEX(Команды!$A$2:$AN$7500,MATCH(AH$3,Команды!$A$2:$A$7500,0),$E54+2)=Команды!$AJ$7,TRUE,FALSE),IF(INDEX(Команды!$A$2:$AN$7500,MATCH(AH$3,Команды!$A$2:$A$7500,0),$E54+2)=Команды!$AJ$8,TRUE,FALSE),IF(INDEX(Команды!$A$2:$AN$7500,MATCH(AH$3,Команды!$A$2:$A$7500,0),$E54+2)=Команды!$AJ$9,TRUE,FALSE),IF(INDEX(Команды!$A$2:$AN$7500,MATCH(AH$3,Команды!$A$2:$A$7500,0),$E54+2)=Команды!$AJ$10,TRUE,FALSE),IF(INDEX(Команды!$A$2:$AN$7500,MATCH(AH$3,Команды!$A$2:$A$7500,0),$E54+2)=Команды!$AJ$11,TRUE,FALSE),IF(INDEX(Команды!$A$2:$AN$7500,MATCH(AH$3,Команды!$A$2:$A$7500,0),$E54+2)=Команды!$AJ$12,TRUE,FALSE),IF(INDEX(Команды!$A$2:$AN$7500,MATCH(AH$3,Команды!$A$2:$A$7500,0),$E54+2)=Команды!$AJ$13,TRUE,FALSE),IF(INDEX(Команды!$A$2:$AN$7500,MATCH(AH$3,Команды!$A$2:$A$7500,0),$E54+2)=Команды!$AJ$14,TRUE,FALSE),IF(INDEX(Команды!$A$2:$AN$7500,MATCH(AH$3,Команды!$A$2:$A$7500,0),$E54+2)=Команды!$AJ$15,TRUE,FALSE),IF(INDEX(Команды!$A$2:$AN$7500,MATCH(AH$3,Команды!$A$2:$A$7500,0),$E54+2)=Команды!$AJ$16,TRUE,FALSE),IF(INDEX(Команды!$A$2:$AN$7500,MATCH(AH$3,Команды!$A$2:$A$7500,0),$E54+2)=Команды!$AJ$17,TRUE,FALSE),IF(INDEX(Команды!$A$2:$AN$7500,MATCH(AH$3,Команды!$A$2:$A$7500,0),$E54+2)=Команды!$AJ$18,TRUE,FALSE),IF(INDEX(Команды!$A$2:$AN$7500,MATCH(AH$3,Команды!$A$2:$A$7500,0),$E54+2)=Команды!$AJ$19,TRUE,FALSE)),INDEX(Команды!$AJ$2:$AL$19,MATCH(INDEX(Команды!$A$2:$AN$7500,MATCH(AH$3,Команды!$A$2:$A$7500,0),$E54+2),Команды!$AJ$2:$AJ$19,0),3),0)</f>
        <v>0.75</v>
      </c>
      <c r="AJ54" s="342"/>
      <c r="AK54" s="174" t="str">
        <f>IF(OR(IF(INDEX(Команды!$A$2:$AN$7500,MATCH(AK$3,Команды!$A$2:$A$7500,0),$E54+2)=Команды!$AJ$2,TRUE,FALSE),IF(INDEX(Команды!$A$2:$AN$7500,MATCH(AK$3,Команды!$A$2:$A$7500,0),$E54+2)=Команды!$AJ$3,TRUE,FALSE),IF(INDEX(Команды!$A$2:$AN$7500,MATCH(AK$3,Команды!$A$2:$A$7500,0),$E54+2)=Команды!$AJ$4,TRUE,FALSE),IF(INDEX(Команды!$A$2:$AN$7500,MATCH(AK$3,Команды!$A$2:$A$7500,0),$E54+2)=Команды!$AJ$5,TRUE,FALSE),IF(INDEX(Команды!$A$2:$AN$7500,MATCH(AK$3,Команды!$A$2:$A$7500,0),$E54+2)=Команды!$AJ$6,TRUE,FALSE),IF(INDEX(Команды!$A$2:$AN$7500,MATCH(AK$3,Команды!$A$2:$A$7500,0),$E54+2)=Команды!$AJ$7,TRUE,FALSE),IF(INDEX(Команды!$A$2:$AN$7500,MATCH(AK$3,Команды!$A$2:$A$7500,0),$E54+2)=Команды!$AJ$8,TRUE,FALSE),IF(INDEX(Команды!$A$2:$AN$7500,MATCH(AK$3,Команды!$A$2:$A$7500,0),$E54+2)=Команды!$AJ$9,TRUE,FALSE),IF(INDEX(Команды!$A$2:$AN$7500,MATCH(AK$3,Команды!$A$2:$A$7500,0),$E54+2)=Команды!$AJ$10,TRUE,FALSE),IF(INDEX(Команды!$A$2:$AN$7500,MATCH(AK$3,Команды!$A$2:$A$7500,0),$E54+2)=Команды!$AJ$11,TRUE,FALSE),IF(INDEX(Команды!$A$2:$AN$7500,MATCH(AK$3,Команды!$A$2:$A$7500,0),$E54+2)=Команды!$AJ$12,TRUE,FALSE),IF(INDEX(Команды!$A$2:$AN$7500,MATCH(AK$3,Команды!$A$2:$A$7500,0),$E54+2)=Команды!$AJ$13,TRUE,FALSE),IF(INDEX(Команды!$A$2:$AN$7500,MATCH(AK$3,Команды!$A$2:$A$7500,0),$E54+2)=Команды!$AJ$14,TRUE,FALSE),IF(INDEX(Команды!$A$2:$AN$7500,MATCH(AK$3,Команды!$A$2:$A$7500,0),$E54+2)=Команды!$AJ$15,TRUE,FALSE),IF(INDEX(Команды!$A$2:$AN$7500,MATCH(AK$3,Команды!$A$2:$A$7500,0),$E54+2)=Команды!$AJ$16,TRUE,FALSE),,IF(INDEX(Команды!$A$2:$AN$7500,MATCH(AK$3,Команды!$A$2:$A$7500,0),$E54+2)=Команды!$AJ$17,TRUE,FALSE),,IF(INDEX(Команды!$A$2:$AN$7500,MATCH(AK$3,Команды!$A$2:$A$7500,0),$E54+2)=Команды!$AJ$18,TRUE,FALSE),,IF(INDEX(Команды!$A$2:$AN$7500,MATCH(AK$3,Команды!$A$2:$A$7500,0),$E54+2)=Команды!$AJ$19,TRUE,FALSE)),INDEX(Команды!$AJ$2:$AK$19,MATCH(INDEX(Команды!$A$2:$AN$7500,MATCH(AK$3,Команды!$A$2:$A$7500,0),$E54+2),Команды!$AJ$2:$AJ$19,0),2),0)</f>
        <v>В</v>
      </c>
      <c r="AL54" s="175" t="str">
        <f>IF(OR(IF(INDEX(Команды!$A$2:$AN$7500,MATCH(AK$3,Команды!$A$2:$A$7500,0),$E54+2)=Команды!$AJ$2,TRUE,FALSE),IF(INDEX(Команды!$A$2:$AN$7500,MATCH(AK$3,Команды!$A$2:$A$7500,0),$E54+2)=Команды!$AJ$3,TRUE,FALSE),IF(INDEX(Команды!$A$2:$AN$7500,MATCH(AK$3,Команды!$A$2:$A$7500,0),$E54+2)=Команды!$AJ$4,TRUE,FALSE),IF(INDEX(Команды!$A$2:$AN$7500,MATCH(AK$3,Команды!$A$2:$A$7500,0),$E54+2)=Команды!$AJ$5,TRUE,FALSE),IF(INDEX(Команды!$A$2:$AN$7500,MATCH(AK$3,Команды!$A$2:$A$7500,0),$E54+2)=Команды!$AJ$6,TRUE,FALSE),IF(INDEX(Команды!$A$2:$AN$7500,MATCH(AK$3,Команды!$A$2:$A$7500,0),$E54+2)=Команды!$AJ$7,TRUE,FALSE),IF(INDEX(Команды!$A$2:$AN$7500,MATCH(AK$3,Команды!$A$2:$A$7500,0),$E54+2)=Команды!$AJ$8,TRUE,FALSE),IF(INDEX(Команды!$A$2:$AN$7500,MATCH(AK$3,Команды!$A$2:$A$7500,0),$E54+2)=Команды!$AJ$9,TRUE,FALSE),IF(INDEX(Команды!$A$2:$AN$7500,MATCH(AK$3,Команды!$A$2:$A$7500,0),$E54+2)=Команды!$AJ$10,TRUE,FALSE),IF(INDEX(Команды!$A$2:$AN$7500,MATCH(AK$3,Команды!$A$2:$A$7500,0),$E54+2)=Команды!$AJ$11,TRUE,FALSE),IF(INDEX(Команды!$A$2:$AN$7500,MATCH(AK$3,Команды!$A$2:$A$7500,0),$E54+2)=Команды!$AJ$12,TRUE,FALSE),IF(INDEX(Команды!$A$2:$AN$7500,MATCH(AK$3,Команды!$A$2:$A$7500,0),$E54+2)=Команды!$AJ$13,TRUE,FALSE),IF(INDEX(Команды!$A$2:$AN$7500,MATCH(AK$3,Команды!$A$2:$A$7500,0),$E54+2)=Команды!$AJ$14,TRUE,FALSE),IF(INDEX(Команды!$A$2:$AN$7500,MATCH(AK$3,Команды!$A$2:$A$7500,0),$E54+2)=Команды!$AJ$15,TRUE,FALSE),IF(INDEX(Команды!$A$2:$AN$7500,MATCH(AK$3,Команды!$A$2:$A$7500,0),$E54+2)=Команды!$AJ$16,TRUE,FALSE),IF(INDEX(Команды!$A$2:$AN$7500,MATCH(AK$3,Команды!$A$2:$A$7500,0),$E54+2)=Команды!$AJ$17,TRUE,FALSE),IF(INDEX(Команды!$A$2:$AN$7500,MATCH(AK$3,Команды!$A$2:$A$7500,0),$E54+2)=Команды!$AJ$18,TRUE,FALSE),IF(INDEX(Команды!$A$2:$AN$7500,MATCH(AK$3,Команды!$A$2:$A$7500,0),$E54+2)=Команды!$AJ$19,TRUE,FALSE)),INDEX(Команды!$AJ$2:$AL$19,MATCH(INDEX(Команды!$A$2:$AN$7500,MATCH(AK$3,Команды!$A$2:$A$7500,0),$E54+2),Команды!$AJ$2:$AJ$19,0),3),0)</f>
        <v>В</v>
      </c>
      <c r="AM54" s="342"/>
      <c r="AN54" s="174" t="str">
        <f>IF(OR(IF(INDEX(Команды!$A$2:$AN$7500,MATCH(AN$3,Команды!$A$2:$A$7500,0),$E54+2)=Команды!$AJ$2,TRUE,FALSE),IF(INDEX(Команды!$A$2:$AN$7500,MATCH(AN$3,Команды!$A$2:$A$7500,0),$E54+2)=Команды!$AJ$3,TRUE,FALSE),IF(INDEX(Команды!$A$2:$AN$7500,MATCH(AN$3,Команды!$A$2:$A$7500,0),$E54+2)=Команды!$AJ$4,TRUE,FALSE),IF(INDEX(Команды!$A$2:$AN$7500,MATCH(AN$3,Команды!$A$2:$A$7500,0),$E54+2)=Команды!$AJ$5,TRUE,FALSE),IF(INDEX(Команды!$A$2:$AN$7500,MATCH(AN$3,Команды!$A$2:$A$7500,0),$E54+2)=Команды!$AJ$6,TRUE,FALSE),IF(INDEX(Команды!$A$2:$AN$7500,MATCH(AN$3,Команды!$A$2:$A$7500,0),$E54+2)=Команды!$AJ$7,TRUE,FALSE),IF(INDEX(Команды!$A$2:$AN$7500,MATCH(AN$3,Команды!$A$2:$A$7500,0),$E54+2)=Команды!$AJ$8,TRUE,FALSE),IF(INDEX(Команды!$A$2:$AN$7500,MATCH(AN$3,Команды!$A$2:$A$7500,0),$E54+2)=Команды!$AJ$9,TRUE,FALSE),IF(INDEX(Команды!$A$2:$AN$7500,MATCH(AN$3,Команды!$A$2:$A$7500,0),$E54+2)=Команды!$AJ$10,TRUE,FALSE),IF(INDEX(Команды!$A$2:$AN$7500,MATCH(AN$3,Команды!$A$2:$A$7500,0),$E54+2)=Команды!$AJ$11,TRUE,FALSE),IF(INDEX(Команды!$A$2:$AN$7500,MATCH(AN$3,Команды!$A$2:$A$7500,0),$E54+2)=Команды!$AJ$12,TRUE,FALSE),IF(INDEX(Команды!$A$2:$AN$7500,MATCH(AN$3,Команды!$A$2:$A$7500,0),$E54+2)=Команды!$AJ$13,TRUE,FALSE),IF(INDEX(Команды!$A$2:$AN$7500,MATCH(AN$3,Команды!$A$2:$A$7500,0),$E54+2)=Команды!$AJ$14,TRUE,FALSE),IF(INDEX(Команды!$A$2:$AN$7500,MATCH(AN$3,Команды!$A$2:$A$7500,0),$E54+2)=Команды!$AJ$15,TRUE,FALSE),IF(INDEX(Команды!$A$2:$AN$7500,MATCH(AN$3,Команды!$A$2:$A$7500,0),$E54+2)=Команды!$AJ$16,TRUE,FALSE),,IF(INDEX(Команды!$A$2:$AN$7500,MATCH(AN$3,Команды!$A$2:$A$7500,0),$E54+2)=Команды!$AJ$17,TRUE,FALSE),,IF(INDEX(Команды!$A$2:$AN$7500,MATCH(AN$3,Команды!$A$2:$A$7500,0),$E54+2)=Команды!$AJ$18,TRUE,FALSE),,IF(INDEX(Команды!$A$2:$AN$7500,MATCH(AN$3,Команды!$A$2:$A$7500,0),$E54+2)=Команды!$AJ$19,TRUE,FALSE)),INDEX(Команды!$AJ$2:$AK$19,MATCH(INDEX(Команды!$A$2:$AN$7500,MATCH(AN$3,Команды!$A$2:$A$7500,0),$E54+2),Команды!$AJ$2:$AJ$19,0),2),0)</f>
        <v>В</v>
      </c>
      <c r="AO54" s="175" t="str">
        <f>IF(OR(IF(INDEX(Команды!$A$2:$AN$7500,MATCH(AN$3,Команды!$A$2:$A$7500,0),$E54+2)=Команды!$AJ$2,TRUE,FALSE),IF(INDEX(Команды!$A$2:$AN$7500,MATCH(AN$3,Команды!$A$2:$A$7500,0),$E54+2)=Команды!$AJ$3,TRUE,FALSE),IF(INDEX(Команды!$A$2:$AN$7500,MATCH(AN$3,Команды!$A$2:$A$7500,0),$E54+2)=Команды!$AJ$4,TRUE,FALSE),IF(INDEX(Команды!$A$2:$AN$7500,MATCH(AN$3,Команды!$A$2:$A$7500,0),$E54+2)=Команды!$AJ$5,TRUE,FALSE),IF(INDEX(Команды!$A$2:$AN$7500,MATCH(AN$3,Команды!$A$2:$A$7500,0),$E54+2)=Команды!$AJ$6,TRUE,FALSE),IF(INDEX(Команды!$A$2:$AN$7500,MATCH(AN$3,Команды!$A$2:$A$7500,0),$E54+2)=Команды!$AJ$7,TRUE,FALSE),IF(INDEX(Команды!$A$2:$AN$7500,MATCH(AN$3,Команды!$A$2:$A$7500,0),$E54+2)=Команды!$AJ$8,TRUE,FALSE),IF(INDEX(Команды!$A$2:$AN$7500,MATCH(AN$3,Команды!$A$2:$A$7500,0),$E54+2)=Команды!$AJ$9,TRUE,FALSE),IF(INDEX(Команды!$A$2:$AN$7500,MATCH(AN$3,Команды!$A$2:$A$7500,0),$E54+2)=Команды!$AJ$10,TRUE,FALSE),IF(INDEX(Команды!$A$2:$AN$7500,MATCH(AN$3,Команды!$A$2:$A$7500,0),$E54+2)=Команды!$AJ$11,TRUE,FALSE),IF(INDEX(Команды!$A$2:$AN$7500,MATCH(AN$3,Команды!$A$2:$A$7500,0),$E54+2)=Команды!$AJ$12,TRUE,FALSE),IF(INDEX(Команды!$A$2:$AN$7500,MATCH(AN$3,Команды!$A$2:$A$7500,0),$E54+2)=Команды!$AJ$13,TRUE,FALSE),IF(INDEX(Команды!$A$2:$AN$7500,MATCH(AN$3,Команды!$A$2:$A$7500,0),$E54+2)=Команды!$AJ$14,TRUE,FALSE),IF(INDEX(Команды!$A$2:$AN$7500,MATCH(AN$3,Команды!$A$2:$A$7500,0),$E54+2)=Команды!$AJ$15,TRUE,FALSE),IF(INDEX(Команды!$A$2:$AN$7500,MATCH(AN$3,Команды!$A$2:$A$7500,0),$E54+2)=Команды!$AJ$16,TRUE,FALSE),IF(INDEX(Команды!$A$2:$AN$7500,MATCH(AN$3,Команды!$A$2:$A$7500,0),$E54+2)=Команды!$AJ$17,TRUE,FALSE),IF(INDEX(Команды!$A$2:$AN$7500,MATCH(AN$3,Команды!$A$2:$A$7500,0),$E54+2)=Команды!$AJ$18,TRUE,FALSE),IF(INDEX(Команды!$A$2:$AN$7500,MATCH(AN$3,Команды!$A$2:$A$7500,0),$E54+2)=Команды!$AJ$19,TRUE,FALSE)),INDEX(Команды!$AJ$2:$AL$19,MATCH(INDEX(Команды!$A$2:$AN$7500,MATCH(AN$3,Команды!$A$2:$A$7500,0),$E54+2),Команды!$AJ$2:$AJ$19,0),3),0)</f>
        <v>В</v>
      </c>
      <c r="AP54" s="342"/>
      <c r="AQ54" s="174">
        <f>IF(OR(IF(INDEX(Команды!$A$2:$AN$7500,MATCH(AQ$3,Команды!$A$2:$A$7500,0),$E54+2)=Команды!$AJ$2,TRUE,FALSE),IF(INDEX(Команды!$A$2:$AN$7500,MATCH(AQ$3,Команды!$A$2:$A$7500,0),$E54+2)=Команды!$AJ$3,TRUE,FALSE),IF(INDEX(Команды!$A$2:$AN$7500,MATCH(AQ$3,Команды!$A$2:$A$7500,0),$E54+2)=Команды!$AJ$4,TRUE,FALSE),IF(INDEX(Команды!$A$2:$AN$7500,MATCH(AQ$3,Команды!$A$2:$A$7500,0),$E54+2)=Команды!$AJ$5,TRUE,FALSE),IF(INDEX(Команды!$A$2:$AN$7500,MATCH(AQ$3,Команды!$A$2:$A$7500,0),$E54+2)=Команды!$AJ$6,TRUE,FALSE),IF(INDEX(Команды!$A$2:$AN$7500,MATCH(AQ$3,Команды!$A$2:$A$7500,0),$E54+2)=Команды!$AJ$7,TRUE,FALSE),IF(INDEX(Команды!$A$2:$AN$7500,MATCH(AQ$3,Команды!$A$2:$A$7500,0),$E54+2)=Команды!$AJ$8,TRUE,FALSE),IF(INDEX(Команды!$A$2:$AN$7500,MATCH(AQ$3,Команды!$A$2:$A$7500,0),$E54+2)=Команды!$AJ$9,TRUE,FALSE),IF(INDEX(Команды!$A$2:$AN$7500,MATCH(AQ$3,Команды!$A$2:$A$7500,0),$E54+2)=Команды!$AJ$10,TRUE,FALSE),IF(INDEX(Команды!$A$2:$AN$7500,MATCH(AQ$3,Команды!$A$2:$A$7500,0),$E54+2)=Команды!$AJ$11,TRUE,FALSE),IF(INDEX(Команды!$A$2:$AN$7500,MATCH(AQ$3,Команды!$A$2:$A$7500,0),$E54+2)=Команды!$AJ$12,TRUE,FALSE),IF(INDEX(Команды!$A$2:$AN$7500,MATCH(AQ$3,Команды!$A$2:$A$7500,0),$E54+2)=Команды!$AJ$13,TRUE,FALSE),IF(INDEX(Команды!$A$2:$AN$7500,MATCH(AQ$3,Команды!$A$2:$A$7500,0),$E54+2)=Команды!$AJ$14,TRUE,FALSE),IF(INDEX(Команды!$A$2:$AN$7500,MATCH(AQ$3,Команды!$A$2:$A$7500,0),$E54+2)=Команды!$AJ$15,TRUE,FALSE),IF(INDEX(Команды!$A$2:$AN$7500,MATCH(AQ$3,Команды!$A$2:$A$7500,0),$E54+2)=Команды!$AJ$16,TRUE,FALSE),,IF(INDEX(Команды!$A$2:$AN$7500,MATCH(AQ$3,Команды!$A$2:$A$7500,0),$E54+2)=Команды!$AJ$17,TRUE,FALSE),,IF(INDEX(Команды!$A$2:$AN$7500,MATCH(AQ$3,Команды!$A$2:$A$7500,0),$E54+2)=Команды!$AJ$18,TRUE,FALSE),,IF(INDEX(Команды!$A$2:$AN$7500,MATCH(AQ$3,Команды!$A$2:$A$7500,0),$E54+2)=Команды!$AJ$19,TRUE,FALSE)),INDEX(Команды!$AJ$2:$AK$19,MATCH(INDEX(Команды!$A$2:$AN$7500,MATCH(AQ$3,Команды!$A$2:$A$7500,0),$E54+2),Команды!$AJ$2:$AJ$19,0),2),0)</f>
        <v>0.375</v>
      </c>
      <c r="AR54" s="175">
        <f>IF(OR(IF(INDEX(Команды!$A$2:$AN$7500,MATCH(AQ$3,Команды!$A$2:$A$7500,0),$E54+2)=Команды!$AJ$2,TRUE,FALSE),IF(INDEX(Команды!$A$2:$AN$7500,MATCH(AQ$3,Команды!$A$2:$A$7500,0),$E54+2)=Команды!$AJ$3,TRUE,FALSE),IF(INDEX(Команды!$A$2:$AN$7500,MATCH(AQ$3,Команды!$A$2:$A$7500,0),$E54+2)=Команды!$AJ$4,TRUE,FALSE),IF(INDEX(Команды!$A$2:$AN$7500,MATCH(AQ$3,Команды!$A$2:$A$7500,0),$E54+2)=Команды!$AJ$5,TRUE,FALSE),IF(INDEX(Команды!$A$2:$AN$7500,MATCH(AQ$3,Команды!$A$2:$A$7500,0),$E54+2)=Команды!$AJ$6,TRUE,FALSE),IF(INDEX(Команды!$A$2:$AN$7500,MATCH(AQ$3,Команды!$A$2:$A$7500,0),$E54+2)=Команды!$AJ$7,TRUE,FALSE),IF(INDEX(Команды!$A$2:$AN$7500,MATCH(AQ$3,Команды!$A$2:$A$7500,0),$E54+2)=Команды!$AJ$8,TRUE,FALSE),IF(INDEX(Команды!$A$2:$AN$7500,MATCH(AQ$3,Команды!$A$2:$A$7500,0),$E54+2)=Команды!$AJ$9,TRUE,FALSE),IF(INDEX(Команды!$A$2:$AN$7500,MATCH(AQ$3,Команды!$A$2:$A$7500,0),$E54+2)=Команды!$AJ$10,TRUE,FALSE),IF(INDEX(Команды!$A$2:$AN$7500,MATCH(AQ$3,Команды!$A$2:$A$7500,0),$E54+2)=Команды!$AJ$11,TRUE,FALSE),IF(INDEX(Команды!$A$2:$AN$7500,MATCH(AQ$3,Команды!$A$2:$A$7500,0),$E54+2)=Команды!$AJ$12,TRUE,FALSE),IF(INDEX(Команды!$A$2:$AN$7500,MATCH(AQ$3,Команды!$A$2:$A$7500,0),$E54+2)=Команды!$AJ$13,TRUE,FALSE),IF(INDEX(Команды!$A$2:$AN$7500,MATCH(AQ$3,Команды!$A$2:$A$7500,0),$E54+2)=Команды!$AJ$14,TRUE,FALSE),IF(INDEX(Команды!$A$2:$AN$7500,MATCH(AQ$3,Команды!$A$2:$A$7500,0),$E54+2)=Команды!$AJ$15,TRUE,FALSE),IF(INDEX(Команды!$A$2:$AN$7500,MATCH(AQ$3,Команды!$A$2:$A$7500,0),$E54+2)=Команды!$AJ$16,TRUE,FALSE),IF(INDEX(Команды!$A$2:$AN$7500,MATCH(AQ$3,Команды!$A$2:$A$7500,0),$E54+2)=Команды!$AJ$17,TRUE,FALSE),IF(INDEX(Команды!$A$2:$AN$7500,MATCH(AQ$3,Команды!$A$2:$A$7500,0),$E54+2)=Команды!$AJ$18,TRUE,FALSE),IF(INDEX(Команды!$A$2:$AN$7500,MATCH(AQ$3,Команды!$A$2:$A$7500,0),$E54+2)=Команды!$AJ$19,TRUE,FALSE)),INDEX(Команды!$AJ$2:$AL$19,MATCH(INDEX(Команды!$A$2:$AN$7500,MATCH(AQ$3,Команды!$A$2:$A$7500,0),$E54+2),Команды!$AJ$2:$AJ$19,0),3),0)</f>
        <v>0.75</v>
      </c>
      <c r="AS54" s="342"/>
      <c r="AT54" s="174">
        <f>IF(OR(IF(INDEX(Команды!$A$2:$AN$7500,MATCH(AT$3,Команды!$A$2:$A$7500,0),$E54+2)=Команды!$AJ$2,TRUE,FALSE),IF(INDEX(Команды!$A$2:$AN$7500,MATCH(AT$3,Команды!$A$2:$A$7500,0),$E54+2)=Команды!$AJ$3,TRUE,FALSE),IF(INDEX(Команды!$A$2:$AN$7500,MATCH(AT$3,Команды!$A$2:$A$7500,0),$E54+2)=Команды!$AJ$4,TRUE,FALSE),IF(INDEX(Команды!$A$2:$AN$7500,MATCH(AT$3,Команды!$A$2:$A$7500,0),$E54+2)=Команды!$AJ$5,TRUE,FALSE),IF(INDEX(Команды!$A$2:$AN$7500,MATCH(AT$3,Команды!$A$2:$A$7500,0),$E54+2)=Команды!$AJ$6,TRUE,FALSE),IF(INDEX(Команды!$A$2:$AN$7500,MATCH(AT$3,Команды!$A$2:$A$7500,0),$E54+2)=Команды!$AJ$7,TRUE,FALSE),IF(INDEX(Команды!$A$2:$AN$7500,MATCH(AT$3,Команды!$A$2:$A$7500,0),$E54+2)=Команды!$AJ$8,TRUE,FALSE),IF(INDEX(Команды!$A$2:$AN$7500,MATCH(AT$3,Команды!$A$2:$A$7500,0),$E54+2)=Команды!$AJ$9,TRUE,FALSE),IF(INDEX(Команды!$A$2:$AN$7500,MATCH(AT$3,Команды!$A$2:$A$7500,0),$E54+2)=Команды!$AJ$10,TRUE,FALSE),IF(INDEX(Команды!$A$2:$AN$7500,MATCH(AT$3,Команды!$A$2:$A$7500,0),$E54+2)=Команды!$AJ$11,TRUE,FALSE),IF(INDEX(Команды!$A$2:$AN$7500,MATCH(AT$3,Команды!$A$2:$A$7500,0),$E54+2)=Команды!$AJ$12,TRUE,FALSE),IF(INDEX(Команды!$A$2:$AN$7500,MATCH(AT$3,Команды!$A$2:$A$7500,0),$E54+2)=Команды!$AJ$13,TRUE,FALSE),IF(INDEX(Команды!$A$2:$AN$7500,MATCH(AT$3,Команды!$A$2:$A$7500,0),$E54+2)=Команды!$AJ$14,TRUE,FALSE),IF(INDEX(Команды!$A$2:$AN$7500,MATCH(AT$3,Команды!$A$2:$A$7500,0),$E54+2)=Команды!$AJ$15,TRUE,FALSE),IF(INDEX(Команды!$A$2:$AN$7500,MATCH(AT$3,Команды!$A$2:$A$7500,0),$E54+2)=Команды!$AJ$16,TRUE,FALSE),,IF(INDEX(Команды!$A$2:$AN$7500,MATCH(AT$3,Команды!$A$2:$A$7500,0),$E54+2)=Команды!$AJ$17,TRUE,FALSE),,IF(INDEX(Команды!$A$2:$AN$7500,MATCH(AT$3,Команды!$A$2:$A$7500,0),$E54+2)=Команды!$AJ$18,TRUE,FALSE),,IF(INDEX(Команды!$A$2:$AN$7500,MATCH(AT$3,Команды!$A$2:$A$7500,0),$E54+2)=Команды!$AJ$19,TRUE,FALSE)),INDEX(Команды!$AJ$2:$AK$19,MATCH(INDEX(Команды!$A$2:$AN$7500,MATCH(AT$3,Команды!$A$2:$A$7500,0),$E54+2),Команды!$AJ$2:$AJ$19,0),2),0)</f>
        <v>0.375</v>
      </c>
      <c r="AU54" s="175">
        <f>IF(OR(IF(INDEX(Команды!$A$2:$AN$7500,MATCH(AT$3,Команды!$A$2:$A$7500,0),$E54+2)=Команды!$AJ$2,TRUE,FALSE),IF(INDEX(Команды!$A$2:$AN$7500,MATCH(AT$3,Команды!$A$2:$A$7500,0),$E54+2)=Команды!$AJ$3,TRUE,FALSE),IF(INDEX(Команды!$A$2:$AN$7500,MATCH(AT$3,Команды!$A$2:$A$7500,0),$E54+2)=Команды!$AJ$4,TRUE,FALSE),IF(INDEX(Команды!$A$2:$AN$7500,MATCH(AT$3,Команды!$A$2:$A$7500,0),$E54+2)=Команды!$AJ$5,TRUE,FALSE),IF(INDEX(Команды!$A$2:$AN$7500,MATCH(AT$3,Команды!$A$2:$A$7500,0),$E54+2)=Команды!$AJ$6,TRUE,FALSE),IF(INDEX(Команды!$A$2:$AN$7500,MATCH(AT$3,Команды!$A$2:$A$7500,0),$E54+2)=Команды!$AJ$7,TRUE,FALSE),IF(INDEX(Команды!$A$2:$AN$7500,MATCH(AT$3,Команды!$A$2:$A$7500,0),$E54+2)=Команды!$AJ$8,TRUE,FALSE),IF(INDEX(Команды!$A$2:$AN$7500,MATCH(AT$3,Команды!$A$2:$A$7500,0),$E54+2)=Команды!$AJ$9,TRUE,FALSE),IF(INDEX(Команды!$A$2:$AN$7500,MATCH(AT$3,Команды!$A$2:$A$7500,0),$E54+2)=Команды!$AJ$10,TRUE,FALSE),IF(INDEX(Команды!$A$2:$AN$7500,MATCH(AT$3,Команды!$A$2:$A$7500,0),$E54+2)=Команды!$AJ$11,TRUE,FALSE),IF(INDEX(Команды!$A$2:$AN$7500,MATCH(AT$3,Команды!$A$2:$A$7500,0),$E54+2)=Команды!$AJ$12,TRUE,FALSE),IF(INDEX(Команды!$A$2:$AN$7500,MATCH(AT$3,Команды!$A$2:$A$7500,0),$E54+2)=Команды!$AJ$13,TRUE,FALSE),IF(INDEX(Команды!$A$2:$AN$7500,MATCH(AT$3,Команды!$A$2:$A$7500,0),$E54+2)=Команды!$AJ$14,TRUE,FALSE),IF(INDEX(Команды!$A$2:$AN$7500,MATCH(AT$3,Команды!$A$2:$A$7500,0),$E54+2)=Команды!$AJ$15,TRUE,FALSE),IF(INDEX(Команды!$A$2:$AN$7500,MATCH(AT$3,Команды!$A$2:$A$7500,0),$E54+2)=Команды!$AJ$16,TRUE,FALSE),IF(INDEX(Команды!$A$2:$AN$7500,MATCH(AT$3,Команды!$A$2:$A$7500,0),$E54+2)=Команды!$AJ$17,TRUE,FALSE),IF(INDEX(Команды!$A$2:$AN$7500,MATCH(AT$3,Команды!$A$2:$A$7500,0),$E54+2)=Команды!$AJ$18,TRUE,FALSE),IF(INDEX(Команды!$A$2:$AN$7500,MATCH(AT$3,Команды!$A$2:$A$7500,0),$E54+2)=Команды!$AJ$19,TRUE,FALSE)),INDEX(Команды!$AJ$2:$AL$19,MATCH(INDEX(Команды!$A$2:$AN$7500,MATCH(AT$3,Команды!$A$2:$A$7500,0),$E54+2),Команды!$AJ$2:$AJ$19,0),3),0)</f>
        <v>0.75</v>
      </c>
      <c r="AV54" s="342"/>
      <c r="AW54" s="174">
        <f>IF(OR(IF(INDEX(Команды!$A$2:$AN$7500,MATCH(AW$3,Команды!$A$2:$A$7500,0),$E54+2)=Команды!$AJ$2,TRUE,FALSE),IF(INDEX(Команды!$A$2:$AN$7500,MATCH(AW$3,Команды!$A$2:$A$7500,0),$E54+2)=Команды!$AJ$3,TRUE,FALSE),IF(INDEX(Команды!$A$2:$AN$7500,MATCH(AW$3,Команды!$A$2:$A$7500,0),$E54+2)=Команды!$AJ$4,TRUE,FALSE),IF(INDEX(Команды!$A$2:$AN$7500,MATCH(AW$3,Команды!$A$2:$A$7500,0),$E54+2)=Команды!$AJ$5,TRUE,FALSE),IF(INDEX(Команды!$A$2:$AN$7500,MATCH(AW$3,Команды!$A$2:$A$7500,0),$E54+2)=Команды!$AJ$6,TRUE,FALSE),IF(INDEX(Команды!$A$2:$AN$7500,MATCH(AW$3,Команды!$A$2:$A$7500,0),$E54+2)=Команды!$AJ$7,TRUE,FALSE),IF(INDEX(Команды!$A$2:$AN$7500,MATCH(AW$3,Команды!$A$2:$A$7500,0),$E54+2)=Команды!$AJ$8,TRUE,FALSE),IF(INDEX(Команды!$A$2:$AN$7500,MATCH(AW$3,Команды!$A$2:$A$7500,0),$E54+2)=Команды!$AJ$9,TRUE,FALSE),IF(INDEX(Команды!$A$2:$AN$7500,MATCH(AW$3,Команды!$A$2:$A$7500,0),$E54+2)=Команды!$AJ$10,TRUE,FALSE),IF(INDEX(Команды!$A$2:$AN$7500,MATCH(AW$3,Команды!$A$2:$A$7500,0),$E54+2)=Команды!$AJ$11,TRUE,FALSE),IF(INDEX(Команды!$A$2:$AN$7500,MATCH(AW$3,Команды!$A$2:$A$7500,0),$E54+2)=Команды!$AJ$12,TRUE,FALSE),IF(INDEX(Команды!$A$2:$AN$7500,MATCH(AW$3,Команды!$A$2:$A$7500,0),$E54+2)=Команды!$AJ$13,TRUE,FALSE),IF(INDEX(Команды!$A$2:$AN$7500,MATCH(AW$3,Команды!$A$2:$A$7500,0),$E54+2)=Команды!$AJ$14,TRUE,FALSE),IF(INDEX(Команды!$A$2:$AN$7500,MATCH(AW$3,Команды!$A$2:$A$7500,0),$E54+2)=Команды!$AJ$15,TRUE,FALSE),IF(INDEX(Команды!$A$2:$AN$7500,MATCH(AW$3,Команды!$A$2:$A$7500,0),$E54+2)=Команды!$AJ$16,TRUE,FALSE),,IF(INDEX(Команды!$A$2:$AN$7500,MATCH(AW$3,Команды!$A$2:$A$7500,0),$E54+2)=Команды!$AJ$17,TRUE,FALSE),,IF(INDEX(Команды!$A$2:$AN$7500,MATCH(AW$3,Команды!$A$2:$A$7500,0),$E54+2)=Команды!$AJ$18,TRUE,FALSE),,IF(INDEX(Команды!$A$2:$AN$7500,MATCH(AW$3,Команды!$A$2:$A$7500,0),$E54+2)=Команды!$AJ$19,TRUE,FALSE)),INDEX(Команды!$AJ$2:$AK$19,MATCH(INDEX(Команды!$A$2:$AN$7500,MATCH(AW$3,Команды!$A$2:$A$7500,0),$E54+2),Команды!$AJ$2:$AJ$19,0),2),0)</f>
        <v>0.41666666666666669</v>
      </c>
      <c r="AX54" s="175">
        <f>IF(OR(IF(INDEX(Команды!$A$2:$AN$7500,MATCH(AW$3,Команды!$A$2:$A$7500,0),$E54+2)=Команды!$AJ$2,TRUE,FALSE),IF(INDEX(Команды!$A$2:$AN$7500,MATCH(AW$3,Команды!$A$2:$A$7500,0),$E54+2)=Команды!$AJ$3,TRUE,FALSE),IF(INDEX(Команды!$A$2:$AN$7500,MATCH(AW$3,Команды!$A$2:$A$7500,0),$E54+2)=Команды!$AJ$4,TRUE,FALSE),IF(INDEX(Команды!$A$2:$AN$7500,MATCH(AW$3,Команды!$A$2:$A$7500,0),$E54+2)=Команды!$AJ$5,TRUE,FALSE),IF(INDEX(Команды!$A$2:$AN$7500,MATCH(AW$3,Команды!$A$2:$A$7500,0),$E54+2)=Команды!$AJ$6,TRUE,FALSE),IF(INDEX(Команды!$A$2:$AN$7500,MATCH(AW$3,Команды!$A$2:$A$7500,0),$E54+2)=Команды!$AJ$7,TRUE,FALSE),IF(INDEX(Команды!$A$2:$AN$7500,MATCH(AW$3,Команды!$A$2:$A$7500,0),$E54+2)=Команды!$AJ$8,TRUE,FALSE),IF(INDEX(Команды!$A$2:$AN$7500,MATCH(AW$3,Команды!$A$2:$A$7500,0),$E54+2)=Команды!$AJ$9,TRUE,FALSE),IF(INDEX(Команды!$A$2:$AN$7500,MATCH(AW$3,Команды!$A$2:$A$7500,0),$E54+2)=Команды!$AJ$10,TRUE,FALSE),IF(INDEX(Команды!$A$2:$AN$7500,MATCH(AW$3,Команды!$A$2:$A$7500,0),$E54+2)=Команды!$AJ$11,TRUE,FALSE),IF(INDEX(Команды!$A$2:$AN$7500,MATCH(AW$3,Команды!$A$2:$A$7500,0),$E54+2)=Команды!$AJ$12,TRUE,FALSE),IF(INDEX(Команды!$A$2:$AN$7500,MATCH(AW$3,Команды!$A$2:$A$7500,0),$E54+2)=Команды!$AJ$13,TRUE,FALSE),IF(INDEX(Команды!$A$2:$AN$7500,MATCH(AW$3,Команды!$A$2:$A$7500,0),$E54+2)=Команды!$AJ$14,TRUE,FALSE),IF(INDEX(Команды!$A$2:$AN$7500,MATCH(AW$3,Команды!$A$2:$A$7500,0),$E54+2)=Команды!$AJ$15,TRUE,FALSE),IF(INDEX(Команды!$A$2:$AN$7500,MATCH(AW$3,Команды!$A$2:$A$7500,0),$E54+2)=Команды!$AJ$16,TRUE,FALSE),IF(INDEX(Команды!$A$2:$AN$7500,MATCH(AW$3,Команды!$A$2:$A$7500,0),$E54+2)=Команды!$AJ$17,TRUE,FALSE),IF(INDEX(Команды!$A$2:$AN$7500,MATCH(AW$3,Команды!$A$2:$A$7500,0),$E54+2)=Команды!$AJ$18,TRUE,FALSE),IF(INDEX(Команды!$A$2:$AN$7500,MATCH(AW$3,Команды!$A$2:$A$7500,0),$E54+2)=Команды!$AJ$19,TRUE,FALSE)),INDEX(Команды!$AJ$2:$AL$19,MATCH(INDEX(Команды!$A$2:$AN$7500,MATCH(AW$3,Команды!$A$2:$A$7500,0),$E54+2),Команды!$AJ$2:$AJ$19,0),3),0)</f>
        <v>0.79166666666666663</v>
      </c>
      <c r="AY54" s="342"/>
      <c r="AZ54" s="174">
        <f>IF(OR(IF(INDEX(Команды!$A$2:$AN$7500,MATCH(AZ$3,Команды!$A$2:$A$7500,0),$E54+2)=Команды!$AJ$2,TRUE,FALSE),IF(INDEX(Команды!$A$2:$AN$7500,MATCH(AZ$3,Команды!$A$2:$A$7500,0),$E54+2)=Команды!$AJ$3,TRUE,FALSE),IF(INDEX(Команды!$A$2:$AN$7500,MATCH(AZ$3,Команды!$A$2:$A$7500,0),$E54+2)=Команды!$AJ$4,TRUE,FALSE),IF(INDEX(Команды!$A$2:$AN$7500,MATCH(AZ$3,Команды!$A$2:$A$7500,0),$E54+2)=Команды!$AJ$5,TRUE,FALSE),IF(INDEX(Команды!$A$2:$AN$7500,MATCH(AZ$3,Команды!$A$2:$A$7500,0),$E54+2)=Команды!$AJ$6,TRUE,FALSE),IF(INDEX(Команды!$A$2:$AN$7500,MATCH(AZ$3,Команды!$A$2:$A$7500,0),$E54+2)=Команды!$AJ$7,TRUE,FALSE),IF(INDEX(Команды!$A$2:$AN$7500,MATCH(AZ$3,Команды!$A$2:$A$7500,0),$E54+2)=Команды!$AJ$8,TRUE,FALSE),IF(INDEX(Команды!$A$2:$AN$7500,MATCH(AZ$3,Команды!$A$2:$A$7500,0),$E54+2)=Команды!$AJ$9,TRUE,FALSE),IF(INDEX(Команды!$A$2:$AN$7500,MATCH(AZ$3,Команды!$A$2:$A$7500,0),$E54+2)=Команды!$AJ$10,TRUE,FALSE),IF(INDEX(Команды!$A$2:$AN$7500,MATCH(AZ$3,Команды!$A$2:$A$7500,0),$E54+2)=Команды!$AJ$11,TRUE,FALSE),IF(INDEX(Команды!$A$2:$AN$7500,MATCH(AZ$3,Команды!$A$2:$A$7500,0),$E54+2)=Команды!$AJ$12,TRUE,FALSE),IF(INDEX(Команды!$A$2:$AN$7500,MATCH(AZ$3,Команды!$A$2:$A$7500,0),$E54+2)=Команды!$AJ$13,TRUE,FALSE),IF(INDEX(Команды!$A$2:$AN$7500,MATCH(AZ$3,Команды!$A$2:$A$7500,0),$E54+2)=Команды!$AJ$14,TRUE,FALSE),IF(INDEX(Команды!$A$2:$AN$7500,MATCH(AZ$3,Команды!$A$2:$A$7500,0),$E54+2)=Команды!$AJ$15,TRUE,FALSE),IF(INDEX(Команды!$A$2:$AN$7500,MATCH(AZ$3,Команды!$A$2:$A$7500,0),$E54+2)=Команды!$AJ$16,TRUE,FALSE),,IF(INDEX(Команды!$A$2:$AN$7500,MATCH(AZ$3,Команды!$A$2:$A$7500,0),$E54+2)=Команды!$AJ$17,TRUE,FALSE),,IF(INDEX(Команды!$A$2:$AN$7500,MATCH(AZ$3,Команды!$A$2:$A$7500,0),$E54+2)=Команды!$AJ$18,TRUE,FALSE),,IF(INDEX(Команды!$A$2:$AN$7500,MATCH(AZ$3,Команды!$A$2:$A$7500,0),$E54+2)=Команды!$AJ$19,TRUE,FALSE)),INDEX(Команды!$AJ$2:$AK$19,MATCH(INDEX(Команды!$A$2:$AN$7500,MATCH(AZ$3,Команды!$A$2:$A$7500,0),$E54+2),Команды!$AJ$2:$AJ$19,0),2),0)</f>
        <v>0.58333333333333337</v>
      </c>
      <c r="BA54" s="175">
        <f>IF(OR(IF(INDEX(Команды!$A$2:$AN$7500,MATCH(AZ$3,Команды!$A$2:$A$7500,0),$E54+2)=Команды!$AJ$2,TRUE,FALSE),IF(INDEX(Команды!$A$2:$AN$7500,MATCH(AZ$3,Команды!$A$2:$A$7500,0),$E54+2)=Команды!$AJ$3,TRUE,FALSE),IF(INDEX(Команды!$A$2:$AN$7500,MATCH(AZ$3,Команды!$A$2:$A$7500,0),$E54+2)=Команды!$AJ$4,TRUE,FALSE),IF(INDEX(Команды!$A$2:$AN$7500,MATCH(AZ$3,Команды!$A$2:$A$7500,0),$E54+2)=Команды!$AJ$5,TRUE,FALSE),IF(INDEX(Команды!$A$2:$AN$7500,MATCH(AZ$3,Команды!$A$2:$A$7500,0),$E54+2)=Команды!$AJ$6,TRUE,FALSE),IF(INDEX(Команды!$A$2:$AN$7500,MATCH(AZ$3,Команды!$A$2:$A$7500,0),$E54+2)=Команды!$AJ$7,TRUE,FALSE),IF(INDEX(Команды!$A$2:$AN$7500,MATCH(AZ$3,Команды!$A$2:$A$7500,0),$E54+2)=Команды!$AJ$8,TRUE,FALSE),IF(INDEX(Команды!$A$2:$AN$7500,MATCH(AZ$3,Команды!$A$2:$A$7500,0),$E54+2)=Команды!$AJ$9,TRUE,FALSE),IF(INDEX(Команды!$A$2:$AN$7500,MATCH(AZ$3,Команды!$A$2:$A$7500,0),$E54+2)=Команды!$AJ$10,TRUE,FALSE),IF(INDEX(Команды!$A$2:$AN$7500,MATCH(AZ$3,Команды!$A$2:$A$7500,0),$E54+2)=Команды!$AJ$11,TRUE,FALSE),IF(INDEX(Команды!$A$2:$AN$7500,MATCH(AZ$3,Команды!$A$2:$A$7500,0),$E54+2)=Команды!$AJ$12,TRUE,FALSE),IF(INDEX(Команды!$A$2:$AN$7500,MATCH(AZ$3,Команды!$A$2:$A$7500,0),$E54+2)=Команды!$AJ$13,TRUE,FALSE),IF(INDEX(Команды!$A$2:$AN$7500,MATCH(AZ$3,Команды!$A$2:$A$7500,0),$E54+2)=Команды!$AJ$14,TRUE,FALSE),IF(INDEX(Команды!$A$2:$AN$7500,MATCH(AZ$3,Команды!$A$2:$A$7500,0),$E54+2)=Команды!$AJ$15,TRUE,FALSE),IF(INDEX(Команды!$A$2:$AN$7500,MATCH(AZ$3,Команды!$A$2:$A$7500,0),$E54+2)=Команды!$AJ$16,TRUE,FALSE),IF(INDEX(Команды!$A$2:$AN$7500,MATCH(AZ$3,Команды!$A$2:$A$7500,0),$E54+2)=Команды!$AJ$17,TRUE,FALSE),IF(INDEX(Команды!$A$2:$AN$7500,MATCH(AZ$3,Команды!$A$2:$A$7500,0),$E54+2)=Команды!$AJ$18,TRUE,FALSE),IF(INDEX(Команды!$A$2:$AN$7500,MATCH(AZ$3,Команды!$A$2:$A$7500,0),$E54+2)=Команды!$AJ$19,TRUE,FALSE)),INDEX(Команды!$AJ$2:$AL$19,MATCH(INDEX(Команды!$A$2:$AN$7500,MATCH(AZ$3,Команды!$A$2:$A$7500,0),$E54+2),Команды!$AJ$2:$AJ$19,0),3),0)</f>
        <v>0.95833333333333337</v>
      </c>
      <c r="BB54" s="342"/>
      <c r="BC54" s="174" t="str">
        <f>IF(OR(IF(INDEX(Команды!$A$2:$AN$7500,MATCH(BC$3,Команды!$A$2:$A$7500,0),$E54+2)=Команды!$AJ$2,TRUE,FALSE),IF(INDEX(Команды!$A$2:$AN$7500,MATCH(BC$3,Команды!$A$2:$A$7500,0),$E54+2)=Команды!$AJ$3,TRUE,FALSE),IF(INDEX(Команды!$A$2:$AN$7500,MATCH(BC$3,Команды!$A$2:$A$7500,0),$E54+2)=Команды!$AJ$4,TRUE,FALSE),IF(INDEX(Команды!$A$2:$AN$7500,MATCH(BC$3,Команды!$A$2:$A$7500,0),$E54+2)=Команды!$AJ$5,TRUE,FALSE),IF(INDEX(Команды!$A$2:$AN$7500,MATCH(BC$3,Команды!$A$2:$A$7500,0),$E54+2)=Команды!$AJ$6,TRUE,FALSE),IF(INDEX(Команды!$A$2:$AN$7500,MATCH(BC$3,Команды!$A$2:$A$7500,0),$E54+2)=Команды!$AJ$7,TRUE,FALSE),IF(INDEX(Команды!$A$2:$AN$7500,MATCH(BC$3,Команды!$A$2:$A$7500,0),$E54+2)=Команды!$AJ$8,TRUE,FALSE),IF(INDEX(Команды!$A$2:$AN$7500,MATCH(BC$3,Команды!$A$2:$A$7500,0),$E54+2)=Команды!$AJ$9,TRUE,FALSE),IF(INDEX(Команды!$A$2:$AN$7500,MATCH(BC$3,Команды!$A$2:$A$7500,0),$E54+2)=Команды!$AJ$10,TRUE,FALSE),IF(INDEX(Команды!$A$2:$AN$7500,MATCH(BC$3,Команды!$A$2:$A$7500,0),$E54+2)=Команды!$AJ$11,TRUE,FALSE),IF(INDEX(Команды!$A$2:$AN$7500,MATCH(BC$3,Команды!$A$2:$A$7500,0),$E54+2)=Команды!$AJ$12,TRUE,FALSE),IF(INDEX(Команды!$A$2:$AN$7500,MATCH(BC$3,Команды!$A$2:$A$7500,0),$E54+2)=Команды!$AJ$13,TRUE,FALSE),IF(INDEX(Команды!$A$2:$AN$7500,MATCH(BC$3,Команды!$A$2:$A$7500,0),$E54+2)=Команды!$AJ$14,TRUE,FALSE),IF(INDEX(Команды!$A$2:$AN$7500,MATCH(BC$3,Команды!$A$2:$A$7500,0),$E54+2)=Команды!$AJ$15,TRUE,FALSE),IF(INDEX(Команды!$A$2:$AN$7500,MATCH(BC$3,Команды!$A$2:$A$7500,0),$E54+2)=Команды!$AJ$16,TRUE,FALSE),,IF(INDEX(Команды!$A$2:$AN$7500,MATCH(BC$3,Команды!$A$2:$A$7500,0),$E54+2)=Команды!$AJ$17,TRUE,FALSE),,IF(INDEX(Команды!$A$2:$AN$7500,MATCH(BC$3,Команды!$A$2:$A$7500,0),$E54+2)=Команды!$AJ$18,TRUE,FALSE),,IF(INDEX(Команды!$A$2:$AN$7500,MATCH(BC$3,Команды!$A$2:$A$7500,0),$E54+2)=Команды!$AJ$19,TRUE,FALSE)),INDEX(Команды!$AJ$2:$AK$19,MATCH(INDEX(Команды!$A$2:$AN$7500,MATCH(BC$3,Команды!$A$2:$A$7500,0),$E54+2),Команды!$AJ$2:$AJ$19,0),2),0)</f>
        <v>В</v>
      </c>
      <c r="BD54" s="175" t="str">
        <f>IF(OR(IF(INDEX(Команды!$A$2:$AN$7500,MATCH(BC$3,Команды!$A$2:$A$7500,0),$E54+2)=Команды!$AJ$2,TRUE,FALSE),IF(INDEX(Команды!$A$2:$AN$7500,MATCH(BC$3,Команды!$A$2:$A$7500,0),$E54+2)=Команды!$AJ$3,TRUE,FALSE),IF(INDEX(Команды!$A$2:$AN$7500,MATCH(BC$3,Команды!$A$2:$A$7500,0),$E54+2)=Команды!$AJ$4,TRUE,FALSE),IF(INDEX(Команды!$A$2:$AN$7500,MATCH(BC$3,Команды!$A$2:$A$7500,0),$E54+2)=Команды!$AJ$5,TRUE,FALSE),IF(INDEX(Команды!$A$2:$AN$7500,MATCH(BC$3,Команды!$A$2:$A$7500,0),$E54+2)=Команды!$AJ$6,TRUE,FALSE),IF(INDEX(Команды!$A$2:$AN$7500,MATCH(BC$3,Команды!$A$2:$A$7500,0),$E54+2)=Команды!$AJ$7,TRUE,FALSE),IF(INDEX(Команды!$A$2:$AN$7500,MATCH(BC$3,Команды!$A$2:$A$7500,0),$E54+2)=Команды!$AJ$8,TRUE,FALSE),IF(INDEX(Команды!$A$2:$AN$7500,MATCH(BC$3,Команды!$A$2:$A$7500,0),$E54+2)=Команды!$AJ$9,TRUE,FALSE),IF(INDEX(Команды!$A$2:$AN$7500,MATCH(BC$3,Команды!$A$2:$A$7500,0),$E54+2)=Команды!$AJ$10,TRUE,FALSE),IF(INDEX(Команды!$A$2:$AN$7500,MATCH(BC$3,Команды!$A$2:$A$7500,0),$E54+2)=Команды!$AJ$11,TRUE,FALSE),IF(INDEX(Команды!$A$2:$AN$7500,MATCH(BC$3,Команды!$A$2:$A$7500,0),$E54+2)=Команды!$AJ$12,TRUE,FALSE),IF(INDEX(Команды!$A$2:$AN$7500,MATCH(BC$3,Команды!$A$2:$A$7500,0),$E54+2)=Команды!$AJ$13,TRUE,FALSE),IF(INDEX(Команды!$A$2:$AN$7500,MATCH(BC$3,Команды!$A$2:$A$7500,0),$E54+2)=Команды!$AJ$14,TRUE,FALSE),IF(INDEX(Команды!$A$2:$AN$7500,MATCH(BC$3,Команды!$A$2:$A$7500,0),$E54+2)=Команды!$AJ$15,TRUE,FALSE),IF(INDEX(Команды!$A$2:$AN$7500,MATCH(BC$3,Команды!$A$2:$A$7500,0),$E54+2)=Команды!$AJ$16,TRUE,FALSE),IF(INDEX(Команды!$A$2:$AN$7500,MATCH(BC$3,Команды!$A$2:$A$7500,0),$E54+2)=Команды!$AJ$17,TRUE,FALSE),IF(INDEX(Команды!$A$2:$AN$7500,MATCH(BC$3,Команды!$A$2:$A$7500,0),$E54+2)=Команды!$AJ$18,TRUE,FALSE),IF(INDEX(Команды!$A$2:$AN$7500,MATCH(BC$3,Команды!$A$2:$A$7500,0),$E54+2)=Команды!$AJ$19,TRUE,FALSE)),INDEX(Команды!$AJ$2:$AL$19,MATCH(INDEX(Команды!$A$2:$AN$7500,MATCH(BC$3,Команды!$A$2:$A$7500,0),$E54+2),Команды!$AJ$2:$AJ$19,0),3),0)</f>
        <v>В</v>
      </c>
      <c r="BE54" s="342"/>
      <c r="BF54" s="174" t="str">
        <f>IF(OR(IF(INDEX(Команды!$A$2:$AN$7500,MATCH(BF$3,Команды!$A$2:$A$7500,0),$E54+2)=Команды!$AJ$2,TRUE,FALSE),IF(INDEX(Команды!$A$2:$AN$7500,MATCH(BF$3,Команды!$A$2:$A$7500,0),$E54+2)=Команды!$AJ$3,TRUE,FALSE),IF(INDEX(Команды!$A$2:$AN$7500,MATCH(BF$3,Команды!$A$2:$A$7500,0),$E54+2)=Команды!$AJ$4,TRUE,FALSE),IF(INDEX(Команды!$A$2:$AN$7500,MATCH(BF$3,Команды!$A$2:$A$7500,0),$E54+2)=Команды!$AJ$5,TRUE,FALSE),IF(INDEX(Команды!$A$2:$AN$7500,MATCH(BF$3,Команды!$A$2:$A$7500,0),$E54+2)=Команды!$AJ$6,TRUE,FALSE),IF(INDEX(Команды!$A$2:$AN$7500,MATCH(BF$3,Команды!$A$2:$A$7500,0),$E54+2)=Команды!$AJ$7,TRUE,FALSE),IF(INDEX(Команды!$A$2:$AN$7500,MATCH(BF$3,Команды!$A$2:$A$7500,0),$E54+2)=Команды!$AJ$8,TRUE,FALSE),IF(INDEX(Команды!$A$2:$AN$7500,MATCH(BF$3,Команды!$A$2:$A$7500,0),$E54+2)=Команды!$AJ$9,TRUE,FALSE),IF(INDEX(Команды!$A$2:$AN$7500,MATCH(BF$3,Команды!$A$2:$A$7500,0),$E54+2)=Команды!$AJ$10,TRUE,FALSE),IF(INDEX(Команды!$A$2:$AN$7500,MATCH(BF$3,Команды!$A$2:$A$7500,0),$E54+2)=Команды!$AJ$11,TRUE,FALSE),IF(INDEX(Команды!$A$2:$AN$7500,MATCH(BF$3,Команды!$A$2:$A$7500,0),$E54+2)=Команды!$AJ$12,TRUE,FALSE),IF(INDEX(Команды!$A$2:$AN$7500,MATCH(BF$3,Команды!$A$2:$A$7500,0),$E54+2)=Команды!$AJ$13,TRUE,FALSE),IF(INDEX(Команды!$A$2:$AN$7500,MATCH(BF$3,Команды!$A$2:$A$7500,0),$E54+2)=Команды!$AJ$14,TRUE,FALSE),IF(INDEX(Команды!$A$2:$AN$7500,MATCH(BF$3,Команды!$A$2:$A$7500,0),$E54+2)=Команды!$AJ$15,TRUE,FALSE),IF(INDEX(Команды!$A$2:$AN$7500,MATCH(BF$3,Команды!$A$2:$A$7500,0),$E54+2)=Команды!$AJ$16,TRUE,FALSE),,IF(INDEX(Команды!$A$2:$AN$7500,MATCH(BF$3,Команды!$A$2:$A$7500,0),$E54+2)=Команды!$AJ$17,TRUE,FALSE),,IF(INDEX(Команды!$A$2:$AN$7500,MATCH(BF$3,Команды!$A$2:$A$7500,0),$E54+2)=Команды!$AJ$18,TRUE,FALSE),,IF(INDEX(Команды!$A$2:$AN$7500,MATCH(BF$3,Команды!$A$2:$A$7500,0),$E54+2)=Команды!$AJ$19,TRUE,FALSE)),INDEX(Команды!$AJ$2:$AK$19,MATCH(INDEX(Команды!$A$2:$AN$7500,MATCH(BF$3,Команды!$A$2:$A$7500,0),$E54+2),Команды!$AJ$2:$AJ$19,0),2),0)</f>
        <v>В</v>
      </c>
      <c r="BG54" s="175" t="str">
        <f>IF(OR(IF(INDEX(Команды!$A$2:$AN$7500,MATCH(BF$3,Команды!$A$2:$A$7500,0),$E54+2)=Команды!$AJ$2,TRUE,FALSE),IF(INDEX(Команды!$A$2:$AN$7500,MATCH(BF$3,Команды!$A$2:$A$7500,0),$E54+2)=Команды!$AJ$3,TRUE,FALSE),IF(INDEX(Команды!$A$2:$AN$7500,MATCH(BF$3,Команды!$A$2:$A$7500,0),$E54+2)=Команды!$AJ$4,TRUE,FALSE),IF(INDEX(Команды!$A$2:$AN$7500,MATCH(BF$3,Команды!$A$2:$A$7500,0),$E54+2)=Команды!$AJ$5,TRUE,FALSE),IF(INDEX(Команды!$A$2:$AN$7500,MATCH(BF$3,Команды!$A$2:$A$7500,0),$E54+2)=Команды!$AJ$6,TRUE,FALSE),IF(INDEX(Команды!$A$2:$AN$7500,MATCH(BF$3,Команды!$A$2:$A$7500,0),$E54+2)=Команды!$AJ$7,TRUE,FALSE),IF(INDEX(Команды!$A$2:$AN$7500,MATCH(BF$3,Команды!$A$2:$A$7500,0),$E54+2)=Команды!$AJ$8,TRUE,FALSE),IF(INDEX(Команды!$A$2:$AN$7500,MATCH(BF$3,Команды!$A$2:$A$7500,0),$E54+2)=Команды!$AJ$9,TRUE,FALSE),IF(INDEX(Команды!$A$2:$AN$7500,MATCH(BF$3,Команды!$A$2:$A$7500,0),$E54+2)=Команды!$AJ$10,TRUE,FALSE),IF(INDEX(Команды!$A$2:$AN$7500,MATCH(BF$3,Команды!$A$2:$A$7500,0),$E54+2)=Команды!$AJ$11,TRUE,FALSE),IF(INDEX(Команды!$A$2:$AN$7500,MATCH(BF$3,Команды!$A$2:$A$7500,0),$E54+2)=Команды!$AJ$12,TRUE,FALSE),IF(INDEX(Команды!$A$2:$AN$7500,MATCH(BF$3,Команды!$A$2:$A$7500,0),$E54+2)=Команды!$AJ$13,TRUE,FALSE),IF(INDEX(Команды!$A$2:$AN$7500,MATCH(BF$3,Команды!$A$2:$A$7500,0),$E54+2)=Команды!$AJ$14,TRUE,FALSE),IF(INDEX(Команды!$A$2:$AN$7500,MATCH(BF$3,Команды!$A$2:$A$7500,0),$E54+2)=Команды!$AJ$15,TRUE,FALSE),IF(INDEX(Команды!$A$2:$AN$7500,MATCH(BF$3,Команды!$A$2:$A$7500,0),$E54+2)=Команды!$AJ$16,TRUE,FALSE),IF(INDEX(Команды!$A$2:$AN$7500,MATCH(BF$3,Команды!$A$2:$A$7500,0),$E54+2)=Команды!$AJ$17,TRUE,FALSE),IF(INDEX(Команды!$A$2:$AN$7500,MATCH(BF$3,Команды!$A$2:$A$7500,0),$E54+2)=Команды!$AJ$18,TRUE,FALSE),IF(INDEX(Команды!$A$2:$AN$7500,MATCH(BF$3,Команды!$A$2:$A$7500,0),$E54+2)=Команды!$AJ$19,TRUE,FALSE)),INDEX(Команды!$AJ$2:$AL$19,MATCH(INDEX(Команды!$A$2:$AN$7500,MATCH(BF$3,Команды!$A$2:$A$7500,0),$E54+2),Команды!$AJ$2:$AJ$19,0),3),0)</f>
        <v>В</v>
      </c>
      <c r="BH54" s="342"/>
      <c r="BI54" s="174">
        <f>IF(OR(IF(INDEX(Команды!$A$2:$AN$7500,MATCH(BI$3,Команды!$A$2:$A$7500,0),$E54+2)=Команды!$AJ$2,TRUE,FALSE),IF(INDEX(Команды!$A$2:$AN$7500,MATCH(BI$3,Команды!$A$2:$A$7500,0),$E54+2)=Команды!$AJ$3,TRUE,FALSE),IF(INDEX(Команды!$A$2:$AN$7500,MATCH(BI$3,Команды!$A$2:$A$7500,0),$E54+2)=Команды!$AJ$4,TRUE,FALSE),IF(INDEX(Команды!$A$2:$AN$7500,MATCH(BI$3,Команды!$A$2:$A$7500,0),$E54+2)=Команды!$AJ$5,TRUE,FALSE),IF(INDEX(Команды!$A$2:$AN$7500,MATCH(BI$3,Команды!$A$2:$A$7500,0),$E54+2)=Команды!$AJ$6,TRUE,FALSE),IF(INDEX(Команды!$A$2:$AN$7500,MATCH(BI$3,Команды!$A$2:$A$7500,0),$E54+2)=Команды!$AJ$7,TRUE,FALSE),IF(INDEX(Команды!$A$2:$AN$7500,MATCH(BI$3,Команды!$A$2:$A$7500,0),$E54+2)=Команды!$AJ$8,TRUE,FALSE),IF(INDEX(Команды!$A$2:$AN$7500,MATCH(BI$3,Команды!$A$2:$A$7500,0),$E54+2)=Команды!$AJ$9,TRUE,FALSE),IF(INDEX(Команды!$A$2:$AN$7500,MATCH(BI$3,Команды!$A$2:$A$7500,0),$E54+2)=Команды!$AJ$10,TRUE,FALSE),IF(INDEX(Команды!$A$2:$AN$7500,MATCH(BI$3,Команды!$A$2:$A$7500,0),$E54+2)=Команды!$AJ$11,TRUE,FALSE),IF(INDEX(Команды!$A$2:$AN$7500,MATCH(BI$3,Команды!$A$2:$A$7500,0),$E54+2)=Команды!$AJ$12,TRUE,FALSE),IF(INDEX(Команды!$A$2:$AN$7500,MATCH(BI$3,Команды!$A$2:$A$7500,0),$E54+2)=Команды!$AJ$13,TRUE,FALSE),IF(INDEX(Команды!$A$2:$AN$7500,MATCH(BI$3,Команды!$A$2:$A$7500,0),$E54+2)=Команды!$AJ$14,TRUE,FALSE),IF(INDEX(Команды!$A$2:$AN$7500,MATCH(BI$3,Команды!$A$2:$A$7500,0),$E54+2)=Команды!$AJ$15,TRUE,FALSE),IF(INDEX(Команды!$A$2:$AN$7500,MATCH(BI$3,Команды!$A$2:$A$7500,0),$E54+2)=Команды!$AJ$16,TRUE,FALSE),,IF(INDEX(Команды!$A$2:$AN$7500,MATCH(BI$3,Команды!$A$2:$A$7500,0),$E54+2)=Команды!$AJ$17,TRUE,FALSE),,IF(INDEX(Команды!$A$2:$AN$7500,MATCH(BI$3,Команды!$A$2:$A$7500,0),$E54+2)=Команды!$AJ$18,TRUE,FALSE),,IF(INDEX(Команды!$A$2:$AN$7500,MATCH(BI$3,Команды!$A$2:$A$7500,0),$E54+2)=Команды!$AJ$19,TRUE,FALSE)),INDEX(Команды!$AJ$2:$AK$19,MATCH(INDEX(Команды!$A$2:$AN$7500,MATCH(BI$3,Команды!$A$2:$A$7500,0),$E54+2),Команды!$AJ$2:$AJ$19,0),2),0)</f>
        <v>0.5</v>
      </c>
      <c r="BJ54" s="175">
        <f>IF(OR(IF(INDEX(Команды!$A$2:$AN$7500,MATCH(BI$3,Команды!$A$2:$A$7500,0),$E54+2)=Команды!$AJ$2,TRUE,FALSE),IF(INDEX(Команды!$A$2:$AN$7500,MATCH(BI$3,Команды!$A$2:$A$7500,0),$E54+2)=Команды!$AJ$3,TRUE,FALSE),IF(INDEX(Команды!$A$2:$AN$7500,MATCH(BI$3,Команды!$A$2:$A$7500,0),$E54+2)=Команды!$AJ$4,TRUE,FALSE),IF(INDEX(Команды!$A$2:$AN$7500,MATCH(BI$3,Команды!$A$2:$A$7500,0),$E54+2)=Команды!$AJ$5,TRUE,FALSE),IF(INDEX(Команды!$A$2:$AN$7500,MATCH(BI$3,Команды!$A$2:$A$7500,0),$E54+2)=Команды!$AJ$6,TRUE,FALSE),IF(INDEX(Команды!$A$2:$AN$7500,MATCH(BI$3,Команды!$A$2:$A$7500,0),$E54+2)=Команды!$AJ$7,TRUE,FALSE),IF(INDEX(Команды!$A$2:$AN$7500,MATCH(BI$3,Команды!$A$2:$A$7500,0),$E54+2)=Команды!$AJ$8,TRUE,FALSE),IF(INDEX(Команды!$A$2:$AN$7500,MATCH(BI$3,Команды!$A$2:$A$7500,0),$E54+2)=Команды!$AJ$9,TRUE,FALSE),IF(INDEX(Команды!$A$2:$AN$7500,MATCH(BI$3,Команды!$A$2:$A$7500,0),$E54+2)=Команды!$AJ$10,TRUE,FALSE),IF(INDEX(Команды!$A$2:$AN$7500,MATCH(BI$3,Команды!$A$2:$A$7500,0),$E54+2)=Команды!$AJ$11,TRUE,FALSE),IF(INDEX(Команды!$A$2:$AN$7500,MATCH(BI$3,Команды!$A$2:$A$7500,0),$E54+2)=Команды!$AJ$12,TRUE,FALSE),IF(INDEX(Команды!$A$2:$AN$7500,MATCH(BI$3,Команды!$A$2:$A$7500,0),$E54+2)=Команды!$AJ$13,TRUE,FALSE),IF(INDEX(Команды!$A$2:$AN$7500,MATCH(BI$3,Команды!$A$2:$A$7500,0),$E54+2)=Команды!$AJ$14,TRUE,FALSE),IF(INDEX(Команды!$A$2:$AN$7500,MATCH(BI$3,Команды!$A$2:$A$7500,0),$E54+2)=Команды!$AJ$15,TRUE,FALSE),IF(INDEX(Команды!$A$2:$AN$7500,MATCH(BI$3,Команды!$A$2:$A$7500,0),$E54+2)=Команды!$AJ$16,TRUE,FALSE),IF(INDEX(Команды!$A$2:$AN$7500,MATCH(BI$3,Команды!$A$2:$A$7500,0),$E54+2)=Команды!$AJ$17,TRUE,FALSE),IF(INDEX(Команды!$A$2:$AN$7500,MATCH(BI$3,Команды!$A$2:$A$7500,0),$E54+2)=Команды!$AJ$18,TRUE,FALSE),IF(INDEX(Команды!$A$2:$AN$7500,MATCH(BI$3,Команды!$A$2:$A$7500,0),$E54+2)=Команды!$AJ$19,TRUE,FALSE)),INDEX(Команды!$AJ$2:$AL$19,MATCH(INDEX(Команды!$A$2:$AN$7500,MATCH(BI$3,Команды!$A$2:$A$7500,0),$E54+2),Команды!$AJ$2:$AJ$19,0),3),0)</f>
        <v>0.875</v>
      </c>
      <c r="BK54" s="342"/>
      <c r="BL54" s="174">
        <f>IF(OR(IF(INDEX(Команды!$A$2:$AN$7500,MATCH(BL$3,Команды!$A$2:$A$7500,0),$E54+2)=Команды!$AJ$2,TRUE,FALSE),IF(INDEX(Команды!$A$2:$AN$7500,MATCH(BL$3,Команды!$A$2:$A$7500,0),$E54+2)=Команды!$AJ$3,TRUE,FALSE),IF(INDEX(Команды!$A$2:$AN$7500,MATCH(BL$3,Команды!$A$2:$A$7500,0),$E54+2)=Команды!$AJ$4,TRUE,FALSE),IF(INDEX(Команды!$A$2:$AN$7500,MATCH(BL$3,Команды!$A$2:$A$7500,0),$E54+2)=Команды!$AJ$5,TRUE,FALSE),IF(INDEX(Команды!$A$2:$AN$7500,MATCH(BL$3,Команды!$A$2:$A$7500,0),$E54+2)=Команды!$AJ$6,TRUE,FALSE),IF(INDEX(Команды!$A$2:$AN$7500,MATCH(BL$3,Команды!$A$2:$A$7500,0),$E54+2)=Команды!$AJ$7,TRUE,FALSE),IF(INDEX(Команды!$A$2:$AN$7500,MATCH(BL$3,Команды!$A$2:$A$7500,0),$E54+2)=Команды!$AJ$8,TRUE,FALSE),IF(INDEX(Команды!$A$2:$AN$7500,MATCH(BL$3,Команды!$A$2:$A$7500,0),$E54+2)=Команды!$AJ$9,TRUE,FALSE),IF(INDEX(Команды!$A$2:$AN$7500,MATCH(BL$3,Команды!$A$2:$A$7500,0),$E54+2)=Команды!$AJ$10,TRUE,FALSE),IF(INDEX(Команды!$A$2:$AN$7500,MATCH(BL$3,Команды!$A$2:$A$7500,0),$E54+2)=Команды!$AJ$11,TRUE,FALSE),IF(INDEX(Команды!$A$2:$AN$7500,MATCH(BL$3,Команды!$A$2:$A$7500,0),$E54+2)=Команды!$AJ$12,TRUE,FALSE),IF(INDEX(Команды!$A$2:$AN$7500,MATCH(BL$3,Команды!$A$2:$A$7500,0),$E54+2)=Команды!$AJ$13,TRUE,FALSE),IF(INDEX(Команды!$A$2:$AN$7500,MATCH(BL$3,Команды!$A$2:$A$7500,0),$E54+2)=Команды!$AJ$14,TRUE,FALSE),IF(INDEX(Команды!$A$2:$AN$7500,MATCH(BL$3,Команды!$A$2:$A$7500,0),$E54+2)=Команды!$AJ$15,TRUE,FALSE),IF(INDEX(Команды!$A$2:$AN$7500,MATCH(BL$3,Команды!$A$2:$A$7500,0),$E54+2)=Команды!$AJ$16,TRUE,FALSE),,IF(INDEX(Команды!$A$2:$AN$7500,MATCH(BL$3,Команды!$A$2:$A$7500,0),$E54+2)=Команды!$AJ$17,TRUE,FALSE),,IF(INDEX(Команды!$A$2:$AN$7500,MATCH(BL$3,Команды!$A$2:$A$7500,0),$E54+2)=Команды!$AJ$18,TRUE,FALSE),,IF(INDEX(Команды!$A$2:$AN$7500,MATCH(BL$3,Команды!$A$2:$A$7500,0),$E54+2)=Команды!$AJ$19,TRUE,FALSE)),INDEX(Команды!$AJ$2:$AK$19,MATCH(INDEX(Команды!$A$2:$AN$7500,MATCH(BL$3,Команды!$A$2:$A$7500,0),$E54+2),Команды!$AJ$2:$AJ$19,0),2),0)</f>
        <v>0.58333333333333337</v>
      </c>
      <c r="BM54" s="175">
        <f>IF(OR(IF(INDEX(Команды!$A$2:$AN$7500,MATCH(BL$3,Команды!$A$2:$A$7500,0),$E54+2)=Команды!$AJ$2,TRUE,FALSE),IF(INDEX(Команды!$A$2:$AN$7500,MATCH(BL$3,Команды!$A$2:$A$7500,0),$E54+2)=Команды!$AJ$3,TRUE,FALSE),IF(INDEX(Команды!$A$2:$AN$7500,MATCH(BL$3,Команды!$A$2:$A$7500,0),$E54+2)=Команды!$AJ$4,TRUE,FALSE),IF(INDEX(Команды!$A$2:$AN$7500,MATCH(BL$3,Команды!$A$2:$A$7500,0),$E54+2)=Команды!$AJ$5,TRUE,FALSE),IF(INDEX(Команды!$A$2:$AN$7500,MATCH(BL$3,Команды!$A$2:$A$7500,0),$E54+2)=Команды!$AJ$6,TRUE,FALSE),IF(INDEX(Команды!$A$2:$AN$7500,MATCH(BL$3,Команды!$A$2:$A$7500,0),$E54+2)=Команды!$AJ$7,TRUE,FALSE),IF(INDEX(Команды!$A$2:$AN$7500,MATCH(BL$3,Команды!$A$2:$A$7500,0),$E54+2)=Команды!$AJ$8,TRUE,FALSE),IF(INDEX(Команды!$A$2:$AN$7500,MATCH(BL$3,Команды!$A$2:$A$7500,0),$E54+2)=Команды!$AJ$9,TRUE,FALSE),IF(INDEX(Команды!$A$2:$AN$7500,MATCH(BL$3,Команды!$A$2:$A$7500,0),$E54+2)=Команды!$AJ$10,TRUE,FALSE),IF(INDEX(Команды!$A$2:$AN$7500,MATCH(BL$3,Команды!$A$2:$A$7500,0),$E54+2)=Команды!$AJ$11,TRUE,FALSE),IF(INDEX(Команды!$A$2:$AN$7500,MATCH(BL$3,Команды!$A$2:$A$7500,0),$E54+2)=Команды!$AJ$12,TRUE,FALSE),IF(INDEX(Команды!$A$2:$AN$7500,MATCH(BL$3,Команды!$A$2:$A$7500,0),$E54+2)=Команды!$AJ$13,TRUE,FALSE),IF(INDEX(Команды!$A$2:$AN$7500,MATCH(BL$3,Команды!$A$2:$A$7500,0),$E54+2)=Команды!$AJ$14,TRUE,FALSE),IF(INDEX(Команды!$A$2:$AN$7500,MATCH(BL$3,Команды!$A$2:$A$7500,0),$E54+2)=Команды!$AJ$15,TRUE,FALSE),IF(INDEX(Команды!$A$2:$AN$7500,MATCH(BL$3,Команды!$A$2:$A$7500,0),$E54+2)=Команды!$AJ$16,TRUE,FALSE),IF(INDEX(Команды!$A$2:$AN$7500,MATCH(BL$3,Команды!$A$2:$A$7500,0),$E54+2)=Команды!$AJ$17,TRUE,FALSE),IF(INDEX(Команды!$A$2:$AN$7500,MATCH(BL$3,Команды!$A$2:$A$7500,0),$E54+2)=Команды!$AJ$18,TRUE,FALSE),IF(INDEX(Команды!$A$2:$AN$7500,MATCH(BL$3,Команды!$A$2:$A$7500,0),$E54+2)=Команды!$AJ$19,TRUE,FALSE)),INDEX(Команды!$AJ$2:$AL$19,MATCH(INDEX(Команды!$A$2:$AN$7500,MATCH(BL$3,Команды!$A$2:$A$7500,0),$E54+2),Команды!$AJ$2:$AJ$19,0),3),0)</f>
        <v>0.95833333333333337</v>
      </c>
      <c r="BN54" s="342"/>
      <c r="BO54" s="174">
        <f>IF(OR(IF(INDEX(Команды!$A$2:$AN$7500,MATCH(BO$3,Команды!$A$2:$A$7500,0),$E54+2)=Команды!$AJ$2,TRUE,FALSE),IF(INDEX(Команды!$A$2:$AN$7500,MATCH(BO$3,Команды!$A$2:$A$7500,0),$E54+2)=Команды!$AJ$3,TRUE,FALSE),IF(INDEX(Команды!$A$2:$AN$7500,MATCH(BO$3,Команды!$A$2:$A$7500,0),$E54+2)=Команды!$AJ$4,TRUE,FALSE),IF(INDEX(Команды!$A$2:$AN$7500,MATCH(BO$3,Команды!$A$2:$A$7500,0),$E54+2)=Команды!$AJ$5,TRUE,FALSE),IF(INDEX(Команды!$A$2:$AN$7500,MATCH(BO$3,Команды!$A$2:$A$7500,0),$E54+2)=Команды!$AJ$6,TRUE,FALSE),IF(INDEX(Команды!$A$2:$AN$7500,MATCH(BO$3,Команды!$A$2:$A$7500,0),$E54+2)=Команды!$AJ$7,TRUE,FALSE),IF(INDEX(Команды!$A$2:$AN$7500,MATCH(BO$3,Команды!$A$2:$A$7500,0),$E54+2)=Команды!$AJ$8,TRUE,FALSE),IF(INDEX(Команды!$A$2:$AN$7500,MATCH(BO$3,Команды!$A$2:$A$7500,0),$E54+2)=Команды!$AJ$9,TRUE,FALSE),IF(INDEX(Команды!$A$2:$AN$7500,MATCH(BO$3,Команды!$A$2:$A$7500,0),$E54+2)=Команды!$AJ$10,TRUE,FALSE),IF(INDEX(Команды!$A$2:$AN$7500,MATCH(BO$3,Команды!$A$2:$A$7500,0),$E54+2)=Команды!$AJ$11,TRUE,FALSE),IF(INDEX(Команды!$A$2:$AN$7500,MATCH(BO$3,Команды!$A$2:$A$7500,0),$E54+2)=Команды!$AJ$12,TRUE,FALSE),IF(INDEX(Команды!$A$2:$AN$7500,MATCH(BO$3,Команды!$A$2:$A$7500,0),$E54+2)=Команды!$AJ$13,TRUE,FALSE),IF(INDEX(Команды!$A$2:$AN$7500,MATCH(BO$3,Команды!$A$2:$A$7500,0),$E54+2)=Команды!$AJ$14,TRUE,FALSE),IF(INDEX(Команды!$A$2:$AN$7500,MATCH(BO$3,Команды!$A$2:$A$7500,0),$E54+2)=Команды!$AJ$15,TRUE,FALSE),IF(INDEX(Команды!$A$2:$AN$7500,MATCH(BO$3,Команды!$A$2:$A$7500,0),$E54+2)=Команды!$AJ$16,TRUE,FALSE),,IF(INDEX(Команды!$A$2:$AN$7500,MATCH(BO$3,Команды!$A$2:$A$7500,0),$E54+2)=Команды!$AJ$17,TRUE,FALSE),,IF(INDEX(Команды!$A$2:$AN$7500,MATCH(BO$3,Команды!$A$2:$A$7500,0),$E54+2)=Команды!$AJ$18,TRUE,FALSE),,IF(INDEX(Команды!$A$2:$AN$7500,MATCH(BO$3,Команды!$A$2:$A$7500,0),$E54+2)=Команды!$AJ$19,TRUE,FALSE)),INDEX(Команды!$AJ$2:$AK$19,MATCH(INDEX(Команды!$A$2:$AN$7500,MATCH(BO$3,Команды!$A$2:$A$7500,0),$E54+2),Команды!$AJ$2:$AJ$19,0),2),0)</f>
        <v>0.64583333333333337</v>
      </c>
      <c r="BP54" s="175">
        <f>IF(OR(IF(INDEX(Команды!$A$2:$AN$7500,MATCH(BO$3,Команды!$A$2:$A$7500,0),$E54+2)=Команды!$AJ$2,TRUE,FALSE),IF(INDEX(Команды!$A$2:$AN$7500,MATCH(BO$3,Команды!$A$2:$A$7500,0),$E54+2)=Команды!$AJ$3,TRUE,FALSE),IF(INDEX(Команды!$A$2:$AN$7500,MATCH(BO$3,Команды!$A$2:$A$7500,0),$E54+2)=Команды!$AJ$4,TRUE,FALSE),IF(INDEX(Команды!$A$2:$AN$7500,MATCH(BO$3,Команды!$A$2:$A$7500,0),$E54+2)=Команды!$AJ$5,TRUE,FALSE),IF(INDEX(Команды!$A$2:$AN$7500,MATCH(BO$3,Команды!$A$2:$A$7500,0),$E54+2)=Команды!$AJ$6,TRUE,FALSE),IF(INDEX(Команды!$A$2:$AN$7500,MATCH(BO$3,Команды!$A$2:$A$7500,0),$E54+2)=Команды!$AJ$7,TRUE,FALSE),IF(INDEX(Команды!$A$2:$AN$7500,MATCH(BO$3,Команды!$A$2:$A$7500,0),$E54+2)=Команды!$AJ$8,TRUE,FALSE),IF(INDEX(Команды!$A$2:$AN$7500,MATCH(BO$3,Команды!$A$2:$A$7500,0),$E54+2)=Команды!$AJ$9,TRUE,FALSE),IF(INDEX(Команды!$A$2:$AN$7500,MATCH(BO$3,Команды!$A$2:$A$7500,0),$E54+2)=Команды!$AJ$10,TRUE,FALSE),IF(INDEX(Команды!$A$2:$AN$7500,MATCH(BO$3,Команды!$A$2:$A$7500,0),$E54+2)=Команды!$AJ$11,TRUE,FALSE),IF(INDEX(Команды!$A$2:$AN$7500,MATCH(BO$3,Команды!$A$2:$A$7500,0),$E54+2)=Команды!$AJ$12,TRUE,FALSE),IF(INDEX(Команды!$A$2:$AN$7500,MATCH(BO$3,Команды!$A$2:$A$7500,0),$E54+2)=Команды!$AJ$13,TRUE,FALSE),IF(INDEX(Команды!$A$2:$AN$7500,MATCH(BO$3,Команды!$A$2:$A$7500,0),$E54+2)=Команды!$AJ$14,TRUE,FALSE),IF(INDEX(Команды!$A$2:$AN$7500,MATCH(BO$3,Команды!$A$2:$A$7500,0),$E54+2)=Команды!$AJ$15,TRUE,FALSE),IF(INDEX(Команды!$A$2:$AN$7500,MATCH(BO$3,Команды!$A$2:$A$7500,0),$E54+2)=Команды!$AJ$16,TRUE,FALSE),IF(INDEX(Команды!$A$2:$AN$7500,MATCH(BO$3,Команды!$A$2:$A$7500,0),$E54+2)=Команды!$AJ$17,TRUE,FALSE),IF(INDEX(Команды!$A$2:$AN$7500,MATCH(BO$3,Команды!$A$2:$A$7500,0),$E54+2)=Команды!$AJ$18,TRUE,FALSE),IF(INDEX(Команды!$A$2:$AN$7500,MATCH(BO$3,Команды!$A$2:$A$7500,0),$E54+2)=Команды!$AJ$19,TRUE,FALSE)),INDEX(Команды!$AJ$2:$AL$19,MATCH(INDEX(Команды!$A$2:$AN$7500,MATCH(BO$3,Команды!$A$2:$A$7500,0),$E54+2),Команды!$AJ$2:$AJ$19,0),3),0)</f>
        <v>1.0208333333333333</v>
      </c>
      <c r="BQ54" s="342"/>
      <c r="BR54" s="174">
        <f>IF(OR(IF(INDEX(Команды!$A$2:$AN$7500,MATCH(BR$3,Команды!$A$2:$A$7500,0),$E54+2)=Команды!$AJ$2,TRUE,FALSE),IF(INDEX(Команды!$A$2:$AN$7500,MATCH(BR$3,Команды!$A$2:$A$7500,0),$E54+2)=Команды!$AJ$3,TRUE,FALSE),IF(INDEX(Команды!$A$2:$AN$7500,MATCH(BR$3,Команды!$A$2:$A$7500,0),$E54+2)=Команды!$AJ$4,TRUE,FALSE),IF(INDEX(Команды!$A$2:$AN$7500,MATCH(BR$3,Команды!$A$2:$A$7500,0),$E54+2)=Команды!$AJ$5,TRUE,FALSE),IF(INDEX(Команды!$A$2:$AN$7500,MATCH(BR$3,Команды!$A$2:$A$7500,0),$E54+2)=Команды!$AJ$6,TRUE,FALSE),IF(INDEX(Команды!$A$2:$AN$7500,MATCH(BR$3,Команды!$A$2:$A$7500,0),$E54+2)=Команды!$AJ$7,TRUE,FALSE),IF(INDEX(Команды!$A$2:$AN$7500,MATCH(BR$3,Команды!$A$2:$A$7500,0),$E54+2)=Команды!$AJ$8,TRUE,FALSE),IF(INDEX(Команды!$A$2:$AN$7500,MATCH(BR$3,Команды!$A$2:$A$7500,0),$E54+2)=Команды!$AJ$9,TRUE,FALSE),IF(INDEX(Команды!$A$2:$AN$7500,MATCH(BR$3,Команды!$A$2:$A$7500,0),$E54+2)=Команды!$AJ$10,TRUE,FALSE),IF(INDEX(Команды!$A$2:$AN$7500,MATCH(BR$3,Команды!$A$2:$A$7500,0),$E54+2)=Команды!$AJ$11,TRUE,FALSE),IF(INDEX(Команды!$A$2:$AN$7500,MATCH(BR$3,Команды!$A$2:$A$7500,0),$E54+2)=Команды!$AJ$12,TRUE,FALSE),IF(INDEX(Команды!$A$2:$AN$7500,MATCH(BR$3,Команды!$A$2:$A$7500,0),$E54+2)=Команды!$AJ$13,TRUE,FALSE),IF(INDEX(Команды!$A$2:$AN$7500,MATCH(BR$3,Команды!$A$2:$A$7500,0),$E54+2)=Команды!$AJ$14,TRUE,FALSE),IF(INDEX(Команды!$A$2:$AN$7500,MATCH(BR$3,Команды!$A$2:$A$7500,0),$E54+2)=Команды!$AJ$15,TRUE,FALSE),IF(INDEX(Команды!$A$2:$AN$7500,MATCH(BR$3,Команды!$A$2:$A$7500,0),$E54+2)=Команды!$AJ$16,TRUE,FALSE),,IF(INDEX(Команды!$A$2:$AN$7500,MATCH(BR$3,Команды!$A$2:$A$7500,0),$E54+2)=Команды!$AJ$17,TRUE,FALSE),,IF(INDEX(Команды!$A$2:$AN$7500,MATCH(BR$3,Команды!$A$2:$A$7500,0),$E54+2)=Команды!$AJ$18,TRUE,FALSE),,IF(INDEX(Команды!$A$2:$AN$7500,MATCH(BR$3,Команды!$A$2:$A$7500,0),$E54+2)=Команды!$AJ$19,TRUE,FALSE)),INDEX(Команды!$AJ$2:$AK$19,MATCH(INDEX(Команды!$A$2:$AN$7500,MATCH(BR$3,Команды!$A$2:$A$7500,0),$E54+2),Команды!$AJ$2:$AJ$19,0),2),0)</f>
        <v>0.64583333333333337</v>
      </c>
      <c r="BS54" s="175">
        <f>IF(OR(IF(INDEX(Команды!$A$2:$AN$7500,MATCH(BR$3,Команды!$A$2:$A$7500,0),$E54+2)=Команды!$AJ$2,TRUE,FALSE),IF(INDEX(Команды!$A$2:$AN$7500,MATCH(BR$3,Команды!$A$2:$A$7500,0),$E54+2)=Команды!$AJ$3,TRUE,FALSE),IF(INDEX(Команды!$A$2:$AN$7500,MATCH(BR$3,Команды!$A$2:$A$7500,0),$E54+2)=Команды!$AJ$4,TRUE,FALSE),IF(INDEX(Команды!$A$2:$AN$7500,MATCH(BR$3,Команды!$A$2:$A$7500,0),$E54+2)=Команды!$AJ$5,TRUE,FALSE),IF(INDEX(Команды!$A$2:$AN$7500,MATCH(BR$3,Команды!$A$2:$A$7500,0),$E54+2)=Команды!$AJ$6,TRUE,FALSE),IF(INDEX(Команды!$A$2:$AN$7500,MATCH(BR$3,Команды!$A$2:$A$7500,0),$E54+2)=Команды!$AJ$7,TRUE,FALSE),IF(INDEX(Команды!$A$2:$AN$7500,MATCH(BR$3,Команды!$A$2:$A$7500,0),$E54+2)=Команды!$AJ$8,TRUE,FALSE),IF(INDEX(Команды!$A$2:$AN$7500,MATCH(BR$3,Команды!$A$2:$A$7500,0),$E54+2)=Команды!$AJ$9,TRUE,FALSE),IF(INDEX(Команды!$A$2:$AN$7500,MATCH(BR$3,Команды!$A$2:$A$7500,0),$E54+2)=Команды!$AJ$10,TRUE,FALSE),IF(INDEX(Команды!$A$2:$AN$7500,MATCH(BR$3,Команды!$A$2:$A$7500,0),$E54+2)=Команды!$AJ$11,TRUE,FALSE),IF(INDEX(Команды!$A$2:$AN$7500,MATCH(BR$3,Команды!$A$2:$A$7500,0),$E54+2)=Команды!$AJ$12,TRUE,FALSE),IF(INDEX(Команды!$A$2:$AN$7500,MATCH(BR$3,Команды!$A$2:$A$7500,0),$E54+2)=Команды!$AJ$13,TRUE,FALSE),IF(INDEX(Команды!$A$2:$AN$7500,MATCH(BR$3,Команды!$A$2:$A$7500,0),$E54+2)=Команды!$AJ$14,TRUE,FALSE),IF(INDEX(Команды!$A$2:$AN$7500,MATCH(BR$3,Команды!$A$2:$A$7500,0),$E54+2)=Команды!$AJ$15,TRUE,FALSE),IF(INDEX(Команды!$A$2:$AN$7500,MATCH(BR$3,Команды!$A$2:$A$7500,0),$E54+2)=Команды!$AJ$16,TRUE,FALSE),IF(INDEX(Команды!$A$2:$AN$7500,MATCH(BR$3,Команды!$A$2:$A$7500,0),$E54+2)=Команды!$AJ$17,TRUE,FALSE),IF(INDEX(Команды!$A$2:$AN$7500,MATCH(BR$3,Команды!$A$2:$A$7500,0),$E54+2)=Команды!$AJ$18,TRUE,FALSE),IF(INDEX(Команды!$A$2:$AN$7500,MATCH(BR$3,Команды!$A$2:$A$7500,0),$E54+2)=Команды!$AJ$19,TRUE,FALSE)),INDEX(Команды!$AJ$2:$AL$19,MATCH(INDEX(Команды!$A$2:$AN$7500,MATCH(BR$3,Команды!$A$2:$A$7500,0),$E54+2),Команды!$AJ$2:$AJ$19,0),3),0)</f>
        <v>1.0208333333333333</v>
      </c>
      <c r="BT54" s="342"/>
      <c r="BU54" s="174" t="str">
        <f>IF(OR(IF(INDEX(Команды!$A$2:$AN$7500,MATCH(BU$3,Команды!$A$2:$A$7500,0),$E54+2)=Команды!$AJ$2,TRUE,FALSE),IF(INDEX(Команды!$A$2:$AN$7500,MATCH(BU$3,Команды!$A$2:$A$7500,0),$E54+2)=Команды!$AJ$3,TRUE,FALSE),IF(INDEX(Команды!$A$2:$AN$7500,MATCH(BU$3,Команды!$A$2:$A$7500,0),$E54+2)=Команды!$AJ$4,TRUE,FALSE),IF(INDEX(Команды!$A$2:$AN$7500,MATCH(BU$3,Команды!$A$2:$A$7500,0),$E54+2)=Команды!$AJ$5,TRUE,FALSE),IF(INDEX(Команды!$A$2:$AN$7500,MATCH(BU$3,Команды!$A$2:$A$7500,0),$E54+2)=Команды!$AJ$6,TRUE,FALSE),IF(INDEX(Команды!$A$2:$AN$7500,MATCH(BU$3,Команды!$A$2:$A$7500,0),$E54+2)=Команды!$AJ$7,TRUE,FALSE),IF(INDEX(Команды!$A$2:$AN$7500,MATCH(BU$3,Команды!$A$2:$A$7500,0),$E54+2)=Команды!$AJ$8,TRUE,FALSE),IF(INDEX(Команды!$A$2:$AN$7500,MATCH(BU$3,Команды!$A$2:$A$7500,0),$E54+2)=Команды!$AJ$9,TRUE,FALSE),IF(INDEX(Команды!$A$2:$AN$7500,MATCH(BU$3,Команды!$A$2:$A$7500,0),$E54+2)=Команды!$AJ$10,TRUE,FALSE),IF(INDEX(Команды!$A$2:$AN$7500,MATCH(BU$3,Команды!$A$2:$A$7500,0),$E54+2)=Команды!$AJ$11,TRUE,FALSE),IF(INDEX(Команды!$A$2:$AN$7500,MATCH(BU$3,Команды!$A$2:$A$7500,0),$E54+2)=Команды!$AJ$12,TRUE,FALSE),IF(INDEX(Команды!$A$2:$AN$7500,MATCH(BU$3,Команды!$A$2:$A$7500,0),$E54+2)=Команды!$AJ$13,TRUE,FALSE),IF(INDEX(Команды!$A$2:$AN$7500,MATCH(BU$3,Команды!$A$2:$A$7500,0),$E54+2)=Команды!$AJ$14,TRUE,FALSE),IF(INDEX(Команды!$A$2:$AN$7500,MATCH(BU$3,Команды!$A$2:$A$7500,0),$E54+2)=Команды!$AJ$15,TRUE,FALSE),IF(INDEX(Команды!$A$2:$AN$7500,MATCH(BU$3,Команды!$A$2:$A$7500,0),$E54+2)=Команды!$AJ$16,TRUE,FALSE),,IF(INDEX(Команды!$A$2:$AN$7500,MATCH(BU$3,Команды!$A$2:$A$7500,0),$E54+2)=Команды!$AJ$17,TRUE,FALSE),,IF(INDEX(Команды!$A$2:$AN$7500,MATCH(BU$3,Команды!$A$2:$A$7500,0),$E54+2)=Команды!$AJ$18,TRUE,FALSE),,IF(INDEX(Команды!$A$2:$AN$7500,MATCH(BU$3,Команды!$A$2:$A$7500,0),$E54+2)=Команды!$AJ$19,TRUE,FALSE)),INDEX(Команды!$AJ$2:$AK$19,MATCH(INDEX(Команды!$A$2:$AN$7500,MATCH(BU$3,Команды!$A$2:$A$7500,0),$E54+2),Команды!$AJ$2:$AJ$19,0),2),0)</f>
        <v>В</v>
      </c>
      <c r="BV54" s="175" t="str">
        <f>IF(OR(IF(INDEX(Команды!$A$2:$AN$7500,MATCH(BU$3,Команды!$A$2:$A$7500,0),$E54+2)=Команды!$AJ$2,TRUE,FALSE),IF(INDEX(Команды!$A$2:$AN$7500,MATCH(BU$3,Команды!$A$2:$A$7500,0),$E54+2)=Команды!$AJ$3,TRUE,FALSE),IF(INDEX(Команды!$A$2:$AN$7500,MATCH(BU$3,Команды!$A$2:$A$7500,0),$E54+2)=Команды!$AJ$4,TRUE,FALSE),IF(INDEX(Команды!$A$2:$AN$7500,MATCH(BU$3,Команды!$A$2:$A$7500,0),$E54+2)=Команды!$AJ$5,TRUE,FALSE),IF(INDEX(Команды!$A$2:$AN$7500,MATCH(BU$3,Команды!$A$2:$A$7500,0),$E54+2)=Команды!$AJ$6,TRUE,FALSE),IF(INDEX(Команды!$A$2:$AN$7500,MATCH(BU$3,Команды!$A$2:$A$7500,0),$E54+2)=Команды!$AJ$7,TRUE,FALSE),IF(INDEX(Команды!$A$2:$AN$7500,MATCH(BU$3,Команды!$A$2:$A$7500,0),$E54+2)=Команды!$AJ$8,TRUE,FALSE),IF(INDEX(Команды!$A$2:$AN$7500,MATCH(BU$3,Команды!$A$2:$A$7500,0),$E54+2)=Команды!$AJ$9,TRUE,FALSE),IF(INDEX(Команды!$A$2:$AN$7500,MATCH(BU$3,Команды!$A$2:$A$7500,0),$E54+2)=Команды!$AJ$10,TRUE,FALSE),IF(INDEX(Команды!$A$2:$AN$7500,MATCH(BU$3,Команды!$A$2:$A$7500,0),$E54+2)=Команды!$AJ$11,TRUE,FALSE),IF(INDEX(Команды!$A$2:$AN$7500,MATCH(BU$3,Команды!$A$2:$A$7500,0),$E54+2)=Команды!$AJ$12,TRUE,FALSE),IF(INDEX(Команды!$A$2:$AN$7500,MATCH(BU$3,Команды!$A$2:$A$7500,0),$E54+2)=Команды!$AJ$13,TRUE,FALSE),IF(INDEX(Команды!$A$2:$AN$7500,MATCH(BU$3,Команды!$A$2:$A$7500,0),$E54+2)=Команды!$AJ$14,TRUE,FALSE),IF(INDEX(Команды!$A$2:$AN$7500,MATCH(BU$3,Команды!$A$2:$A$7500,0),$E54+2)=Команды!$AJ$15,TRUE,FALSE),IF(INDEX(Команды!$A$2:$AN$7500,MATCH(BU$3,Команды!$A$2:$A$7500,0),$E54+2)=Команды!$AJ$16,TRUE,FALSE),IF(INDEX(Команды!$A$2:$AN$7500,MATCH(BU$3,Команды!$A$2:$A$7500,0),$E54+2)=Команды!$AJ$17,TRUE,FALSE),IF(INDEX(Команды!$A$2:$AN$7500,MATCH(BU$3,Команды!$A$2:$A$7500,0),$E54+2)=Команды!$AJ$18,TRUE,FALSE),IF(INDEX(Команды!$A$2:$AN$7500,MATCH(BU$3,Команды!$A$2:$A$7500,0),$E54+2)=Команды!$AJ$19,TRUE,FALSE)),INDEX(Команды!$AJ$2:$AL$19,MATCH(INDEX(Команды!$A$2:$AN$7500,MATCH(BU$3,Команды!$A$2:$A$7500,0),$E54+2),Команды!$AJ$2:$AJ$19,0),3),0)</f>
        <v>В</v>
      </c>
      <c r="BW54" s="342"/>
      <c r="BX54" s="174" t="str">
        <f>IF(OR(IF(INDEX(Команды!$A$2:$AN$7500,MATCH(BX$3,Команды!$A$2:$A$7500,0),$E54+2)=Команды!$AJ$2,TRUE,FALSE),IF(INDEX(Команды!$A$2:$AN$7500,MATCH(BX$3,Команды!$A$2:$A$7500,0),$E54+2)=Команды!$AJ$3,TRUE,FALSE),IF(INDEX(Команды!$A$2:$AN$7500,MATCH(BX$3,Команды!$A$2:$A$7500,0),$E54+2)=Команды!$AJ$4,TRUE,FALSE),IF(INDEX(Команды!$A$2:$AN$7500,MATCH(BX$3,Команды!$A$2:$A$7500,0),$E54+2)=Команды!$AJ$5,TRUE,FALSE),IF(INDEX(Команды!$A$2:$AN$7500,MATCH(BX$3,Команды!$A$2:$A$7500,0),$E54+2)=Команды!$AJ$6,TRUE,FALSE),IF(INDEX(Команды!$A$2:$AN$7500,MATCH(BX$3,Команды!$A$2:$A$7500,0),$E54+2)=Команды!$AJ$7,TRUE,FALSE),IF(INDEX(Команды!$A$2:$AN$7500,MATCH(BX$3,Команды!$A$2:$A$7500,0),$E54+2)=Команды!$AJ$8,TRUE,FALSE),IF(INDEX(Команды!$A$2:$AN$7500,MATCH(BX$3,Команды!$A$2:$A$7500,0),$E54+2)=Команды!$AJ$9,TRUE,FALSE),IF(INDEX(Команды!$A$2:$AN$7500,MATCH(BX$3,Команды!$A$2:$A$7500,0),$E54+2)=Команды!$AJ$10,TRUE,FALSE),IF(INDEX(Команды!$A$2:$AN$7500,MATCH(BX$3,Команды!$A$2:$A$7500,0),$E54+2)=Команды!$AJ$11,TRUE,FALSE),IF(INDEX(Команды!$A$2:$AN$7500,MATCH(BX$3,Команды!$A$2:$A$7500,0),$E54+2)=Команды!$AJ$12,TRUE,FALSE),IF(INDEX(Команды!$A$2:$AN$7500,MATCH(BX$3,Команды!$A$2:$A$7500,0),$E54+2)=Команды!$AJ$13,TRUE,FALSE),IF(INDEX(Команды!$A$2:$AN$7500,MATCH(BX$3,Команды!$A$2:$A$7500,0),$E54+2)=Команды!$AJ$14,TRUE,FALSE),IF(INDEX(Команды!$A$2:$AN$7500,MATCH(BX$3,Команды!$A$2:$A$7500,0),$E54+2)=Команды!$AJ$15,TRUE,FALSE),IF(INDEX(Команды!$A$2:$AN$7500,MATCH(BX$3,Команды!$A$2:$A$7500,0),$E54+2)=Команды!$AJ$16,TRUE,FALSE),,IF(INDEX(Команды!$A$2:$AN$7500,MATCH(BX$3,Команды!$A$2:$A$7500,0),$E54+2)=Команды!$AJ$17,TRUE,FALSE),,IF(INDEX(Команды!$A$2:$AN$7500,MATCH(BX$3,Команды!$A$2:$A$7500,0),$E54+2)=Команды!$AJ$18,TRUE,FALSE),,IF(INDEX(Команды!$A$2:$AN$7500,MATCH(BX$3,Команды!$A$2:$A$7500,0),$E54+2)=Команды!$AJ$19,TRUE,FALSE)),INDEX(Команды!$AJ$2:$AK$19,MATCH(INDEX(Команды!$A$2:$AN$7500,MATCH(BX$3,Команды!$A$2:$A$7500,0),$E54+2),Команды!$AJ$2:$AJ$19,0),2),0)</f>
        <v>В</v>
      </c>
      <c r="BY54" s="175" t="str">
        <f>IF(OR(IF(INDEX(Команды!$A$2:$AN$7500,MATCH(BX$3,Команды!$A$2:$A$7500,0),$E54+2)=Команды!$AJ$2,TRUE,FALSE),IF(INDEX(Команды!$A$2:$AN$7500,MATCH(BX$3,Команды!$A$2:$A$7500,0),$E54+2)=Команды!$AJ$3,TRUE,FALSE),IF(INDEX(Команды!$A$2:$AN$7500,MATCH(BX$3,Команды!$A$2:$A$7500,0),$E54+2)=Команды!$AJ$4,TRUE,FALSE),IF(INDEX(Команды!$A$2:$AN$7500,MATCH(BX$3,Команды!$A$2:$A$7500,0),$E54+2)=Команды!$AJ$5,TRUE,FALSE),IF(INDEX(Команды!$A$2:$AN$7500,MATCH(BX$3,Команды!$A$2:$A$7500,0),$E54+2)=Команды!$AJ$6,TRUE,FALSE),IF(INDEX(Команды!$A$2:$AN$7500,MATCH(BX$3,Команды!$A$2:$A$7500,0),$E54+2)=Команды!$AJ$7,TRUE,FALSE),IF(INDEX(Команды!$A$2:$AN$7500,MATCH(BX$3,Команды!$A$2:$A$7500,0),$E54+2)=Команды!$AJ$8,TRUE,FALSE),IF(INDEX(Команды!$A$2:$AN$7500,MATCH(BX$3,Команды!$A$2:$A$7500,0),$E54+2)=Команды!$AJ$9,TRUE,FALSE),IF(INDEX(Команды!$A$2:$AN$7500,MATCH(BX$3,Команды!$A$2:$A$7500,0),$E54+2)=Команды!$AJ$10,TRUE,FALSE),IF(INDEX(Команды!$A$2:$AN$7500,MATCH(BX$3,Команды!$A$2:$A$7500,0),$E54+2)=Команды!$AJ$11,TRUE,FALSE),IF(INDEX(Команды!$A$2:$AN$7500,MATCH(BX$3,Команды!$A$2:$A$7500,0),$E54+2)=Команды!$AJ$12,TRUE,FALSE),IF(INDEX(Команды!$A$2:$AN$7500,MATCH(BX$3,Команды!$A$2:$A$7500,0),$E54+2)=Команды!$AJ$13,TRUE,FALSE),IF(INDEX(Команды!$A$2:$AN$7500,MATCH(BX$3,Команды!$A$2:$A$7500,0),$E54+2)=Команды!$AJ$14,TRUE,FALSE),IF(INDEX(Команды!$A$2:$AN$7500,MATCH(BX$3,Команды!$A$2:$A$7500,0),$E54+2)=Команды!$AJ$15,TRUE,FALSE),IF(INDEX(Команды!$A$2:$AN$7500,MATCH(BX$3,Команды!$A$2:$A$7500,0),$E54+2)=Команды!$AJ$16,TRUE,FALSE),IF(INDEX(Команды!$A$2:$AN$7500,MATCH(BX$3,Команды!$A$2:$A$7500,0),$E54+2)=Команды!$AJ$17,TRUE,FALSE),IF(INDEX(Команды!$A$2:$AN$7500,MATCH(BX$3,Команды!$A$2:$A$7500,0),$E54+2)=Команды!$AJ$18,TRUE,FALSE),IF(INDEX(Команды!$A$2:$AN$7500,MATCH(BX$3,Команды!$A$2:$A$7500,0),$E54+2)=Команды!$AJ$19,TRUE,FALSE)),INDEX(Команды!$AJ$2:$AL$19,MATCH(INDEX(Команды!$A$2:$AN$7500,MATCH(BX$3,Команды!$A$2:$A$7500,0),$E54+2),Команды!$AJ$2:$AJ$19,0),3),0)</f>
        <v>В</v>
      </c>
      <c r="BZ54" s="342"/>
      <c r="CA54" s="174">
        <f>IF(OR(IF(INDEX(Команды!$A$2:$AN$7500,MATCH(CA$3,Команды!$A$2:$A$7500,0),$E54+2)=Команды!$AJ$2,TRUE,FALSE),IF(INDEX(Команды!$A$2:$AN$7500,MATCH(CA$3,Команды!$A$2:$A$7500,0),$E54+2)=Команды!$AJ$3,TRUE,FALSE),IF(INDEX(Команды!$A$2:$AN$7500,MATCH(CA$3,Команды!$A$2:$A$7500,0),$E54+2)=Команды!$AJ$4,TRUE,FALSE),IF(INDEX(Команды!$A$2:$AN$7500,MATCH(CA$3,Команды!$A$2:$A$7500,0),$E54+2)=Команды!$AJ$5,TRUE,FALSE),IF(INDEX(Команды!$A$2:$AN$7500,MATCH(CA$3,Команды!$A$2:$A$7500,0),$E54+2)=Команды!$AJ$6,TRUE,FALSE),IF(INDEX(Команды!$A$2:$AN$7500,MATCH(CA$3,Команды!$A$2:$A$7500,0),$E54+2)=Команды!$AJ$7,TRUE,FALSE),IF(INDEX(Команды!$A$2:$AN$7500,MATCH(CA$3,Команды!$A$2:$A$7500,0),$E54+2)=Команды!$AJ$8,TRUE,FALSE),IF(INDEX(Команды!$A$2:$AN$7500,MATCH(CA$3,Команды!$A$2:$A$7500,0),$E54+2)=Команды!$AJ$9,TRUE,FALSE),IF(INDEX(Команды!$A$2:$AN$7500,MATCH(CA$3,Команды!$A$2:$A$7500,0),$E54+2)=Команды!$AJ$10,TRUE,FALSE),IF(INDEX(Команды!$A$2:$AN$7500,MATCH(CA$3,Команды!$A$2:$A$7500,0),$E54+2)=Команды!$AJ$11,TRUE,FALSE),IF(INDEX(Команды!$A$2:$AN$7500,MATCH(CA$3,Команды!$A$2:$A$7500,0),$E54+2)=Команды!$AJ$12,TRUE,FALSE),IF(INDEX(Команды!$A$2:$AN$7500,MATCH(CA$3,Команды!$A$2:$A$7500,0),$E54+2)=Команды!$AJ$13,TRUE,FALSE),IF(INDEX(Команды!$A$2:$AN$7500,MATCH(CA$3,Команды!$A$2:$A$7500,0),$E54+2)=Команды!$AJ$14,TRUE,FALSE),IF(INDEX(Команды!$A$2:$AN$7500,MATCH(CA$3,Команды!$A$2:$A$7500,0),$E54+2)=Команды!$AJ$15,TRUE,FALSE),IF(INDEX(Команды!$A$2:$AN$7500,MATCH(CA$3,Команды!$A$2:$A$7500,0),$E54+2)=Команды!$AJ$16,TRUE,FALSE),,IF(INDEX(Команды!$A$2:$AN$7500,MATCH(CA$3,Команды!$A$2:$A$7500,0),$E54+2)=Команды!$AJ$17,TRUE,FALSE),,IF(INDEX(Команды!$A$2:$AN$7500,MATCH(CA$3,Команды!$A$2:$A$7500,0),$E54+2)=Команды!$AJ$18,TRUE,FALSE),,IF(INDEX(Команды!$A$2:$AN$7500,MATCH(CA$3,Команды!$A$2:$A$7500,0),$E54+2)=Команды!$AJ$19,TRUE,FALSE)),INDEX(Команды!$AJ$2:$AK$19,MATCH(INDEX(Команды!$A$2:$AN$7500,MATCH(CA$3,Команды!$A$2:$A$7500,0),$E54+2),Команды!$AJ$2:$AJ$19,0),2),0)</f>
        <v>0.3125</v>
      </c>
      <c r="CB54" s="175">
        <f>IF(OR(IF(INDEX(Команды!$A$2:$AN$7500,MATCH(CA$3,Команды!$A$2:$A$7500,0),$E54+2)=Команды!$AJ$2,TRUE,FALSE),IF(INDEX(Команды!$A$2:$AN$7500,MATCH(CA$3,Команды!$A$2:$A$7500,0),$E54+2)=Команды!$AJ$3,TRUE,FALSE),IF(INDEX(Команды!$A$2:$AN$7500,MATCH(CA$3,Команды!$A$2:$A$7500,0),$E54+2)=Команды!$AJ$4,TRUE,FALSE),IF(INDEX(Команды!$A$2:$AN$7500,MATCH(CA$3,Команды!$A$2:$A$7500,0),$E54+2)=Команды!$AJ$5,TRUE,FALSE),IF(INDEX(Команды!$A$2:$AN$7500,MATCH(CA$3,Команды!$A$2:$A$7500,0),$E54+2)=Команды!$AJ$6,TRUE,FALSE),IF(INDEX(Команды!$A$2:$AN$7500,MATCH(CA$3,Команды!$A$2:$A$7500,0),$E54+2)=Команды!$AJ$7,TRUE,FALSE),IF(INDEX(Команды!$A$2:$AN$7500,MATCH(CA$3,Команды!$A$2:$A$7500,0),$E54+2)=Команды!$AJ$8,TRUE,FALSE),IF(INDEX(Команды!$A$2:$AN$7500,MATCH(CA$3,Команды!$A$2:$A$7500,0),$E54+2)=Команды!$AJ$9,TRUE,FALSE),IF(INDEX(Команды!$A$2:$AN$7500,MATCH(CA$3,Команды!$A$2:$A$7500,0),$E54+2)=Команды!$AJ$10,TRUE,FALSE),IF(INDEX(Команды!$A$2:$AN$7500,MATCH(CA$3,Команды!$A$2:$A$7500,0),$E54+2)=Команды!$AJ$11,TRUE,FALSE),IF(INDEX(Команды!$A$2:$AN$7500,MATCH(CA$3,Команды!$A$2:$A$7500,0),$E54+2)=Команды!$AJ$12,TRUE,FALSE),IF(INDEX(Команды!$A$2:$AN$7500,MATCH(CA$3,Команды!$A$2:$A$7500,0),$E54+2)=Команды!$AJ$13,TRUE,FALSE),IF(INDEX(Команды!$A$2:$AN$7500,MATCH(CA$3,Команды!$A$2:$A$7500,0),$E54+2)=Команды!$AJ$14,TRUE,FALSE),IF(INDEX(Команды!$A$2:$AN$7500,MATCH(CA$3,Команды!$A$2:$A$7500,0),$E54+2)=Команды!$AJ$15,TRUE,FALSE),IF(INDEX(Команды!$A$2:$AN$7500,MATCH(CA$3,Команды!$A$2:$A$7500,0),$E54+2)=Команды!$AJ$16,TRUE,FALSE),IF(INDEX(Команды!$A$2:$AN$7500,MATCH(CA$3,Команды!$A$2:$A$7500,0),$E54+2)=Команды!$AJ$17,TRUE,FALSE),IF(INDEX(Команды!$A$2:$AN$7500,MATCH(CA$3,Команды!$A$2:$A$7500,0),$E54+2)=Команды!$AJ$18,TRUE,FALSE),IF(INDEX(Команды!$A$2:$AN$7500,MATCH(CA$3,Команды!$A$2:$A$7500,0),$E54+2)=Команды!$AJ$19,TRUE,FALSE)),INDEX(Команды!$AJ$2:$AL$19,MATCH(INDEX(Команды!$A$2:$AN$7500,MATCH(CA$3,Команды!$A$2:$A$7500,0),$E54+2),Команды!$AJ$2:$AJ$19,0),3),0)</f>
        <v>0.6875</v>
      </c>
      <c r="CC54" s="342"/>
      <c r="CD54" s="174">
        <f>IF(OR(IF(INDEX(Команды!$A$2:$AN$7500,MATCH(CD$3,Команды!$A$2:$A$7500,0),$E54+2)=Команды!$AJ$2,TRUE,FALSE),IF(INDEX(Команды!$A$2:$AN$7500,MATCH(CD$3,Команды!$A$2:$A$7500,0),$E54+2)=Команды!$AJ$3,TRUE,FALSE),IF(INDEX(Команды!$A$2:$AN$7500,MATCH(CD$3,Команды!$A$2:$A$7500,0),$E54+2)=Команды!$AJ$4,TRUE,FALSE),IF(INDEX(Команды!$A$2:$AN$7500,MATCH(CD$3,Команды!$A$2:$A$7500,0),$E54+2)=Команды!$AJ$5,TRUE,FALSE),IF(INDEX(Команды!$A$2:$AN$7500,MATCH(CD$3,Команды!$A$2:$A$7500,0),$E54+2)=Команды!$AJ$6,TRUE,FALSE),IF(INDEX(Команды!$A$2:$AN$7500,MATCH(CD$3,Команды!$A$2:$A$7500,0),$E54+2)=Команды!$AJ$7,TRUE,FALSE),IF(INDEX(Команды!$A$2:$AN$7500,MATCH(CD$3,Команды!$A$2:$A$7500,0),$E54+2)=Команды!$AJ$8,TRUE,FALSE),IF(INDEX(Команды!$A$2:$AN$7500,MATCH(CD$3,Команды!$A$2:$A$7500,0),$E54+2)=Команды!$AJ$9,TRUE,FALSE),IF(INDEX(Команды!$A$2:$AN$7500,MATCH(CD$3,Команды!$A$2:$A$7500,0),$E54+2)=Команды!$AJ$10,TRUE,FALSE),IF(INDEX(Команды!$A$2:$AN$7500,MATCH(CD$3,Команды!$A$2:$A$7500,0),$E54+2)=Команды!$AJ$11,TRUE,FALSE),IF(INDEX(Команды!$A$2:$AN$7500,MATCH(CD$3,Команды!$A$2:$A$7500,0),$E54+2)=Команды!$AJ$12,TRUE,FALSE),IF(INDEX(Команды!$A$2:$AN$7500,MATCH(CD$3,Команды!$A$2:$A$7500,0),$E54+2)=Команды!$AJ$13,TRUE,FALSE),IF(INDEX(Команды!$A$2:$AN$7500,MATCH(CD$3,Команды!$A$2:$A$7500,0),$E54+2)=Команды!$AJ$14,TRUE,FALSE),IF(INDEX(Команды!$A$2:$AN$7500,MATCH(CD$3,Команды!$A$2:$A$7500,0),$E54+2)=Команды!$AJ$15,TRUE,FALSE),IF(INDEX(Команды!$A$2:$AN$7500,MATCH(CD$3,Команды!$A$2:$A$7500,0),$E54+2)=Команды!$AJ$16,TRUE,FALSE),,IF(INDEX(Команды!$A$2:$AN$7500,MATCH(CD$3,Команды!$A$2:$A$7500,0),$E54+2)=Команды!$AJ$17,TRUE,FALSE),,IF(INDEX(Команды!$A$2:$AN$7500,MATCH(CD$3,Команды!$A$2:$A$7500,0),$E54+2)=Команды!$AJ$18,TRUE,FALSE),,IF(INDEX(Команды!$A$2:$AN$7500,MATCH(CD$3,Команды!$A$2:$A$7500,0),$E54+2)=Команды!$AJ$19,TRUE,FALSE)),INDEX(Команды!$AJ$2:$AK$19,MATCH(INDEX(Команды!$A$2:$AN$7500,MATCH(CD$3,Команды!$A$2:$A$7500,0),$E54+2),Команды!$AJ$2:$AJ$19,0),2),0)</f>
        <v>0.3125</v>
      </c>
      <c r="CE54" s="175">
        <f>IF(OR(IF(INDEX(Команды!$A$2:$AN$7500,MATCH(CD$3,Команды!$A$2:$A$7500,0),$E54+2)=Команды!$AJ$2,TRUE,FALSE),IF(INDEX(Команды!$A$2:$AN$7500,MATCH(CD$3,Команды!$A$2:$A$7500,0),$E54+2)=Команды!$AJ$3,TRUE,FALSE),IF(INDEX(Команды!$A$2:$AN$7500,MATCH(CD$3,Команды!$A$2:$A$7500,0),$E54+2)=Команды!$AJ$4,TRUE,FALSE),IF(INDEX(Команды!$A$2:$AN$7500,MATCH(CD$3,Команды!$A$2:$A$7500,0),$E54+2)=Команды!$AJ$5,TRUE,FALSE),IF(INDEX(Команды!$A$2:$AN$7500,MATCH(CD$3,Команды!$A$2:$A$7500,0),$E54+2)=Команды!$AJ$6,TRUE,FALSE),IF(INDEX(Команды!$A$2:$AN$7500,MATCH(CD$3,Команды!$A$2:$A$7500,0),$E54+2)=Команды!$AJ$7,TRUE,FALSE),IF(INDEX(Команды!$A$2:$AN$7500,MATCH(CD$3,Команды!$A$2:$A$7500,0),$E54+2)=Команды!$AJ$8,TRUE,FALSE),IF(INDEX(Команды!$A$2:$AN$7500,MATCH(CD$3,Команды!$A$2:$A$7500,0),$E54+2)=Команды!$AJ$9,TRUE,FALSE),IF(INDEX(Команды!$A$2:$AN$7500,MATCH(CD$3,Команды!$A$2:$A$7500,0),$E54+2)=Команды!$AJ$10,TRUE,FALSE),IF(INDEX(Команды!$A$2:$AN$7500,MATCH(CD$3,Команды!$A$2:$A$7500,0),$E54+2)=Команды!$AJ$11,TRUE,FALSE),IF(INDEX(Команды!$A$2:$AN$7500,MATCH(CD$3,Команды!$A$2:$A$7500,0),$E54+2)=Команды!$AJ$12,TRUE,FALSE),IF(INDEX(Команды!$A$2:$AN$7500,MATCH(CD$3,Команды!$A$2:$A$7500,0),$E54+2)=Команды!$AJ$13,TRUE,FALSE),IF(INDEX(Команды!$A$2:$AN$7500,MATCH(CD$3,Команды!$A$2:$A$7500,0),$E54+2)=Команды!$AJ$14,TRUE,FALSE),IF(INDEX(Команды!$A$2:$AN$7500,MATCH(CD$3,Команды!$A$2:$A$7500,0),$E54+2)=Команды!$AJ$15,TRUE,FALSE),IF(INDEX(Команды!$A$2:$AN$7500,MATCH(CD$3,Команды!$A$2:$A$7500,0),$E54+2)=Команды!$AJ$16,TRUE,FALSE),IF(INDEX(Команды!$A$2:$AN$7500,MATCH(CD$3,Команды!$A$2:$A$7500,0),$E54+2)=Команды!$AJ$17,TRUE,FALSE),IF(INDEX(Команды!$A$2:$AN$7500,MATCH(CD$3,Команды!$A$2:$A$7500,0),$E54+2)=Команды!$AJ$18,TRUE,FALSE),IF(INDEX(Команды!$A$2:$AN$7500,MATCH(CD$3,Команды!$A$2:$A$7500,0),$E54+2)=Команды!$AJ$19,TRUE,FALSE)),INDEX(Команды!$AJ$2:$AL$19,MATCH(INDEX(Команды!$A$2:$AN$7500,MATCH(CD$3,Команды!$A$2:$A$7500,0),$E54+2),Команды!$AJ$2:$AJ$19,0),3),0)</f>
        <v>0.6875</v>
      </c>
      <c r="CF54" s="342"/>
      <c r="CG54" s="174">
        <f>IF(OR(IF(INDEX(Команды!$A$2:$AN$7500,MATCH(CG$3,Команды!$A$2:$A$7500,0),$E54+2)=Команды!$AJ$2,TRUE,FALSE),IF(INDEX(Команды!$A$2:$AN$7500,MATCH(CG$3,Команды!$A$2:$A$7500,0),$E54+2)=Команды!$AJ$3,TRUE,FALSE),IF(INDEX(Команды!$A$2:$AN$7500,MATCH(CG$3,Команды!$A$2:$A$7500,0),$E54+2)=Команды!$AJ$4,TRUE,FALSE),IF(INDEX(Команды!$A$2:$AN$7500,MATCH(CG$3,Команды!$A$2:$A$7500,0),$E54+2)=Команды!$AJ$5,TRUE,FALSE),IF(INDEX(Команды!$A$2:$AN$7500,MATCH(CG$3,Команды!$A$2:$A$7500,0),$E54+2)=Команды!$AJ$6,TRUE,FALSE),IF(INDEX(Команды!$A$2:$AN$7500,MATCH(CG$3,Команды!$A$2:$A$7500,0),$E54+2)=Команды!$AJ$7,TRUE,FALSE),IF(INDEX(Команды!$A$2:$AN$7500,MATCH(CG$3,Команды!$A$2:$A$7500,0),$E54+2)=Команды!$AJ$8,TRUE,FALSE),IF(INDEX(Команды!$A$2:$AN$7500,MATCH(CG$3,Команды!$A$2:$A$7500,0),$E54+2)=Команды!$AJ$9,TRUE,FALSE),IF(INDEX(Команды!$A$2:$AN$7500,MATCH(CG$3,Команды!$A$2:$A$7500,0),$E54+2)=Команды!$AJ$10,TRUE,FALSE),IF(INDEX(Команды!$A$2:$AN$7500,MATCH(CG$3,Команды!$A$2:$A$7500,0),$E54+2)=Команды!$AJ$11,TRUE,FALSE),IF(INDEX(Команды!$A$2:$AN$7500,MATCH(CG$3,Команды!$A$2:$A$7500,0),$E54+2)=Команды!$AJ$12,TRUE,FALSE),IF(INDEX(Команды!$A$2:$AN$7500,MATCH(CG$3,Команды!$A$2:$A$7500,0),$E54+2)=Команды!$AJ$13,TRUE,FALSE),IF(INDEX(Команды!$A$2:$AN$7500,MATCH(CG$3,Команды!$A$2:$A$7500,0),$E54+2)=Команды!$AJ$14,TRUE,FALSE),IF(INDEX(Команды!$A$2:$AN$7500,MATCH(CG$3,Команды!$A$2:$A$7500,0),$E54+2)=Команды!$AJ$15,TRUE,FALSE),IF(INDEX(Команды!$A$2:$AN$7500,MATCH(CG$3,Команды!$A$2:$A$7500,0),$E54+2)=Команды!$AJ$16,TRUE,FALSE),,IF(INDEX(Команды!$A$2:$AN$7500,MATCH(CG$3,Команды!$A$2:$A$7500,0),$E54+2)=Команды!$AJ$17,TRUE,FALSE),,IF(INDEX(Команды!$A$2:$AN$7500,MATCH(CG$3,Команды!$A$2:$A$7500,0),$E54+2)=Команды!$AJ$18,TRUE,FALSE),,IF(INDEX(Команды!$A$2:$AN$7500,MATCH(CG$3,Команды!$A$2:$A$7500,0),$E54+2)=Команды!$AJ$19,TRUE,FALSE)),INDEX(Команды!$AJ$2:$AK$19,MATCH(INDEX(Команды!$A$2:$AN$7500,MATCH(CG$3,Команды!$A$2:$A$7500,0),$E54+2),Команды!$AJ$2:$AJ$19,0),2),0)</f>
        <v>0.41666666666666669</v>
      </c>
      <c r="CH54" s="175">
        <f>IF(OR(IF(INDEX(Команды!$A$2:$AN$7500,MATCH(CG$3,Команды!$A$2:$A$7500,0),$E54+2)=Команды!$AJ$2,TRUE,FALSE),IF(INDEX(Команды!$A$2:$AN$7500,MATCH(CG$3,Команды!$A$2:$A$7500,0),$E54+2)=Команды!$AJ$3,TRUE,FALSE),IF(INDEX(Команды!$A$2:$AN$7500,MATCH(CG$3,Команды!$A$2:$A$7500,0),$E54+2)=Команды!$AJ$4,TRUE,FALSE),IF(INDEX(Команды!$A$2:$AN$7500,MATCH(CG$3,Команды!$A$2:$A$7500,0),$E54+2)=Команды!$AJ$5,TRUE,FALSE),IF(INDEX(Команды!$A$2:$AN$7500,MATCH(CG$3,Команды!$A$2:$A$7500,0),$E54+2)=Команды!$AJ$6,TRUE,FALSE),IF(INDEX(Команды!$A$2:$AN$7500,MATCH(CG$3,Команды!$A$2:$A$7500,0),$E54+2)=Команды!$AJ$7,TRUE,FALSE),IF(INDEX(Команды!$A$2:$AN$7500,MATCH(CG$3,Команды!$A$2:$A$7500,0),$E54+2)=Команды!$AJ$8,TRUE,FALSE),IF(INDEX(Команды!$A$2:$AN$7500,MATCH(CG$3,Команды!$A$2:$A$7500,0),$E54+2)=Команды!$AJ$9,TRUE,FALSE),IF(INDEX(Команды!$A$2:$AN$7500,MATCH(CG$3,Команды!$A$2:$A$7500,0),$E54+2)=Команды!$AJ$10,TRUE,FALSE),IF(INDEX(Команды!$A$2:$AN$7500,MATCH(CG$3,Команды!$A$2:$A$7500,0),$E54+2)=Команды!$AJ$11,TRUE,FALSE),IF(INDEX(Команды!$A$2:$AN$7500,MATCH(CG$3,Команды!$A$2:$A$7500,0),$E54+2)=Команды!$AJ$12,TRUE,FALSE),IF(INDEX(Команды!$A$2:$AN$7500,MATCH(CG$3,Команды!$A$2:$A$7500,0),$E54+2)=Команды!$AJ$13,TRUE,FALSE),IF(INDEX(Команды!$A$2:$AN$7500,MATCH(CG$3,Команды!$A$2:$A$7500,0),$E54+2)=Команды!$AJ$14,TRUE,FALSE),IF(INDEX(Команды!$A$2:$AN$7500,MATCH(CG$3,Команды!$A$2:$A$7500,0),$E54+2)=Команды!$AJ$15,TRUE,FALSE),IF(INDEX(Команды!$A$2:$AN$7500,MATCH(CG$3,Команды!$A$2:$A$7500,0),$E54+2)=Команды!$AJ$16,TRUE,FALSE),IF(INDEX(Команды!$A$2:$AN$7500,MATCH(CG$3,Команды!$A$2:$A$7500,0),$E54+2)=Команды!$AJ$17,TRUE,FALSE),IF(INDEX(Команды!$A$2:$AN$7500,MATCH(CG$3,Команды!$A$2:$A$7500,0),$E54+2)=Команды!$AJ$18,TRUE,FALSE),IF(INDEX(Команды!$A$2:$AN$7500,MATCH(CG$3,Команды!$A$2:$A$7500,0),$E54+2)=Команды!$AJ$19,TRUE,FALSE)),INDEX(Команды!$AJ$2:$AL$19,MATCH(INDEX(Команды!$A$2:$AN$7500,MATCH(CG$3,Команды!$A$2:$A$7500,0),$E54+2),Команды!$AJ$2:$AJ$19,0),3),0)</f>
        <v>0.79166666666666663</v>
      </c>
      <c r="CI54" s="342"/>
      <c r="CJ54" s="174">
        <f>IF(OR(IF(INDEX(Команды!$A$2:$AN$7500,MATCH(CJ$3,Команды!$A$2:$A$7500,0),$E54+2)=Команды!$AJ$2,TRUE,FALSE),IF(INDEX(Команды!$A$2:$AN$7500,MATCH(CJ$3,Команды!$A$2:$A$7500,0),$E54+2)=Команды!$AJ$3,TRUE,FALSE),IF(INDEX(Команды!$A$2:$AN$7500,MATCH(CJ$3,Команды!$A$2:$A$7500,0),$E54+2)=Команды!$AJ$4,TRUE,FALSE),IF(INDEX(Команды!$A$2:$AN$7500,MATCH(CJ$3,Команды!$A$2:$A$7500,0),$E54+2)=Команды!$AJ$5,TRUE,FALSE),IF(INDEX(Команды!$A$2:$AN$7500,MATCH(CJ$3,Команды!$A$2:$A$7500,0),$E54+2)=Команды!$AJ$6,TRUE,FALSE),IF(INDEX(Команды!$A$2:$AN$7500,MATCH(CJ$3,Команды!$A$2:$A$7500,0),$E54+2)=Команды!$AJ$7,TRUE,FALSE),IF(INDEX(Команды!$A$2:$AN$7500,MATCH(CJ$3,Команды!$A$2:$A$7500,0),$E54+2)=Команды!$AJ$8,TRUE,FALSE),IF(INDEX(Команды!$A$2:$AN$7500,MATCH(CJ$3,Команды!$A$2:$A$7500,0),$E54+2)=Команды!$AJ$9,TRUE,FALSE),IF(INDEX(Команды!$A$2:$AN$7500,MATCH(CJ$3,Команды!$A$2:$A$7500,0),$E54+2)=Команды!$AJ$10,TRUE,FALSE),IF(INDEX(Команды!$A$2:$AN$7500,MATCH(CJ$3,Команды!$A$2:$A$7500,0),$E54+2)=Команды!$AJ$11,TRUE,FALSE),IF(INDEX(Команды!$A$2:$AN$7500,MATCH(CJ$3,Команды!$A$2:$A$7500,0),$E54+2)=Команды!$AJ$12,TRUE,FALSE),IF(INDEX(Команды!$A$2:$AN$7500,MATCH(CJ$3,Команды!$A$2:$A$7500,0),$E54+2)=Команды!$AJ$13,TRUE,FALSE),IF(INDEX(Команды!$A$2:$AN$7500,MATCH(CJ$3,Команды!$A$2:$A$7500,0),$E54+2)=Команды!$AJ$14,TRUE,FALSE),IF(INDEX(Команды!$A$2:$AN$7500,MATCH(CJ$3,Команды!$A$2:$A$7500,0),$E54+2)=Команды!$AJ$15,TRUE,FALSE),IF(INDEX(Команды!$A$2:$AN$7500,MATCH(CJ$3,Команды!$A$2:$A$7500,0),$E54+2)=Команды!$AJ$16,TRUE,FALSE),,IF(INDEX(Команды!$A$2:$AN$7500,MATCH(CJ$3,Команды!$A$2:$A$7500,0),$E54+2)=Команды!$AJ$17,TRUE,FALSE),,IF(INDEX(Команды!$A$2:$AN$7500,MATCH(CJ$3,Команды!$A$2:$A$7500,0),$E54+2)=Команды!$AJ$18,TRUE,FALSE),,IF(INDEX(Команды!$A$2:$AN$7500,MATCH(CJ$3,Команды!$A$2:$A$7500,0),$E54+2)=Команды!$AJ$19,TRUE,FALSE)),INDEX(Команды!$AJ$2:$AK$19,MATCH(INDEX(Команды!$A$2:$AN$7500,MATCH(CJ$3,Команды!$A$2:$A$7500,0),$E54+2),Команды!$AJ$2:$AJ$19,0),2),0)</f>
        <v>0.625</v>
      </c>
      <c r="CK54" s="175">
        <f>IF(OR(IF(INDEX(Команды!$A$2:$AN$7500,MATCH(CJ$3,Команды!$A$2:$A$7500,0),$E54+2)=Команды!$AJ$2,TRUE,FALSE),IF(INDEX(Команды!$A$2:$AN$7500,MATCH(CJ$3,Команды!$A$2:$A$7500,0),$E54+2)=Команды!$AJ$3,TRUE,FALSE),IF(INDEX(Команды!$A$2:$AN$7500,MATCH(CJ$3,Команды!$A$2:$A$7500,0),$E54+2)=Команды!$AJ$4,TRUE,FALSE),IF(INDEX(Команды!$A$2:$AN$7500,MATCH(CJ$3,Команды!$A$2:$A$7500,0),$E54+2)=Команды!$AJ$5,TRUE,FALSE),IF(INDEX(Команды!$A$2:$AN$7500,MATCH(CJ$3,Команды!$A$2:$A$7500,0),$E54+2)=Команды!$AJ$6,TRUE,FALSE),IF(INDEX(Команды!$A$2:$AN$7500,MATCH(CJ$3,Команды!$A$2:$A$7500,0),$E54+2)=Команды!$AJ$7,TRUE,FALSE),IF(INDEX(Команды!$A$2:$AN$7500,MATCH(CJ$3,Команды!$A$2:$A$7500,0),$E54+2)=Команды!$AJ$8,TRUE,FALSE),IF(INDEX(Команды!$A$2:$AN$7500,MATCH(CJ$3,Команды!$A$2:$A$7500,0),$E54+2)=Команды!$AJ$9,TRUE,FALSE),IF(INDEX(Команды!$A$2:$AN$7500,MATCH(CJ$3,Команды!$A$2:$A$7500,0),$E54+2)=Команды!$AJ$10,TRUE,FALSE),IF(INDEX(Команды!$A$2:$AN$7500,MATCH(CJ$3,Команды!$A$2:$A$7500,0),$E54+2)=Команды!$AJ$11,TRUE,FALSE),IF(INDEX(Команды!$A$2:$AN$7500,MATCH(CJ$3,Команды!$A$2:$A$7500,0),$E54+2)=Команды!$AJ$12,TRUE,FALSE),IF(INDEX(Команды!$A$2:$AN$7500,MATCH(CJ$3,Команды!$A$2:$A$7500,0),$E54+2)=Команды!$AJ$13,TRUE,FALSE),IF(INDEX(Команды!$A$2:$AN$7500,MATCH(CJ$3,Команды!$A$2:$A$7500,0),$E54+2)=Команды!$AJ$14,TRUE,FALSE),IF(INDEX(Команды!$A$2:$AN$7500,MATCH(CJ$3,Команды!$A$2:$A$7500,0),$E54+2)=Команды!$AJ$15,TRUE,FALSE),IF(INDEX(Команды!$A$2:$AN$7500,MATCH(CJ$3,Команды!$A$2:$A$7500,0),$E54+2)=Команды!$AJ$16,TRUE,FALSE),IF(INDEX(Команды!$A$2:$AN$7500,MATCH(CJ$3,Команды!$A$2:$A$7500,0),$E54+2)=Команды!$AJ$17,TRUE,FALSE),IF(INDEX(Команды!$A$2:$AN$7500,MATCH(CJ$3,Команды!$A$2:$A$7500,0),$E54+2)=Команды!$AJ$18,TRUE,FALSE),IF(INDEX(Команды!$A$2:$AN$7500,MATCH(CJ$3,Команды!$A$2:$A$7500,0),$E54+2)=Команды!$AJ$19,TRUE,FALSE)),INDEX(Команды!$AJ$2:$AL$19,MATCH(INDEX(Команды!$A$2:$AN$7500,MATCH(CJ$3,Команды!$A$2:$A$7500,0),$E54+2),Команды!$AJ$2:$AJ$19,0),3),0)</f>
        <v>1</v>
      </c>
      <c r="CL54" s="342"/>
      <c r="CM54" s="174" t="str">
        <f>IF(OR(IF(INDEX(Команды!$A$2:$AN$7500,MATCH(CM$3,Команды!$A$2:$A$7500,0),$E54+2)=Команды!$AJ$2,TRUE,FALSE),IF(INDEX(Команды!$A$2:$AN$7500,MATCH(CM$3,Команды!$A$2:$A$7500,0),$E54+2)=Команды!$AJ$3,TRUE,FALSE),IF(INDEX(Команды!$A$2:$AN$7500,MATCH(CM$3,Команды!$A$2:$A$7500,0),$E54+2)=Команды!$AJ$4,TRUE,FALSE),IF(INDEX(Команды!$A$2:$AN$7500,MATCH(CM$3,Команды!$A$2:$A$7500,0),$E54+2)=Команды!$AJ$5,TRUE,FALSE),IF(INDEX(Команды!$A$2:$AN$7500,MATCH(CM$3,Команды!$A$2:$A$7500,0),$E54+2)=Команды!$AJ$6,TRUE,FALSE),IF(INDEX(Команды!$A$2:$AN$7500,MATCH(CM$3,Команды!$A$2:$A$7500,0),$E54+2)=Команды!$AJ$7,TRUE,FALSE),IF(INDEX(Команды!$A$2:$AN$7500,MATCH(CM$3,Команды!$A$2:$A$7500,0),$E54+2)=Команды!$AJ$8,TRUE,FALSE),IF(INDEX(Команды!$A$2:$AN$7500,MATCH(CM$3,Команды!$A$2:$A$7500,0),$E54+2)=Команды!$AJ$9,TRUE,FALSE),IF(INDEX(Команды!$A$2:$AN$7500,MATCH(CM$3,Команды!$A$2:$A$7500,0),$E54+2)=Команды!$AJ$10,TRUE,FALSE),IF(INDEX(Команды!$A$2:$AN$7500,MATCH(CM$3,Команды!$A$2:$A$7500,0),$E54+2)=Команды!$AJ$11,TRUE,FALSE),IF(INDEX(Команды!$A$2:$AN$7500,MATCH(CM$3,Команды!$A$2:$A$7500,0),$E54+2)=Команды!$AJ$12,TRUE,FALSE),IF(INDEX(Команды!$A$2:$AN$7500,MATCH(CM$3,Команды!$A$2:$A$7500,0),$E54+2)=Команды!$AJ$13,TRUE,FALSE),IF(INDEX(Команды!$A$2:$AN$7500,MATCH(CM$3,Команды!$A$2:$A$7500,0),$E54+2)=Команды!$AJ$14,TRUE,FALSE),IF(INDEX(Команды!$A$2:$AN$7500,MATCH(CM$3,Команды!$A$2:$A$7500,0),$E54+2)=Команды!$AJ$15,TRUE,FALSE),IF(INDEX(Команды!$A$2:$AN$7500,MATCH(CM$3,Команды!$A$2:$A$7500,0),$E54+2)=Команды!$AJ$16,TRUE,FALSE),,IF(INDEX(Команды!$A$2:$AN$7500,MATCH(CM$3,Команды!$A$2:$A$7500,0),$E54+2)=Команды!$AJ$17,TRUE,FALSE),,IF(INDEX(Команды!$A$2:$AN$7500,MATCH(CM$3,Команды!$A$2:$A$7500,0),$E54+2)=Команды!$AJ$18,TRUE,FALSE),,IF(INDEX(Команды!$A$2:$AN$7500,MATCH(CM$3,Команды!$A$2:$A$7500,0),$E54+2)=Команды!$AJ$19,TRUE,FALSE)),INDEX(Команды!$AJ$2:$AK$19,MATCH(INDEX(Команды!$A$2:$AN$7500,MATCH(CM$3,Команды!$A$2:$A$7500,0),$E54+2),Команды!$AJ$2:$AJ$19,0),2),0)</f>
        <v>В</v>
      </c>
      <c r="CN54" s="175" t="str">
        <f>IF(OR(IF(INDEX(Команды!$A$2:$AN$7500,MATCH(CM$3,Команды!$A$2:$A$7500,0),$E54+2)=Команды!$AJ$2,TRUE,FALSE),IF(INDEX(Команды!$A$2:$AN$7500,MATCH(CM$3,Команды!$A$2:$A$7500,0),$E54+2)=Команды!$AJ$3,TRUE,FALSE),IF(INDEX(Команды!$A$2:$AN$7500,MATCH(CM$3,Команды!$A$2:$A$7500,0),$E54+2)=Команды!$AJ$4,TRUE,FALSE),IF(INDEX(Команды!$A$2:$AN$7500,MATCH(CM$3,Команды!$A$2:$A$7500,0),$E54+2)=Команды!$AJ$5,TRUE,FALSE),IF(INDEX(Команды!$A$2:$AN$7500,MATCH(CM$3,Команды!$A$2:$A$7500,0),$E54+2)=Команды!$AJ$6,TRUE,FALSE),IF(INDEX(Команды!$A$2:$AN$7500,MATCH(CM$3,Команды!$A$2:$A$7500,0),$E54+2)=Команды!$AJ$7,TRUE,FALSE),IF(INDEX(Команды!$A$2:$AN$7500,MATCH(CM$3,Команды!$A$2:$A$7500,0),$E54+2)=Команды!$AJ$8,TRUE,FALSE),IF(INDEX(Команды!$A$2:$AN$7500,MATCH(CM$3,Команды!$A$2:$A$7500,0),$E54+2)=Команды!$AJ$9,TRUE,FALSE),IF(INDEX(Команды!$A$2:$AN$7500,MATCH(CM$3,Команды!$A$2:$A$7500,0),$E54+2)=Команды!$AJ$10,TRUE,FALSE),IF(INDEX(Команды!$A$2:$AN$7500,MATCH(CM$3,Команды!$A$2:$A$7500,0),$E54+2)=Команды!$AJ$11,TRUE,FALSE),IF(INDEX(Команды!$A$2:$AN$7500,MATCH(CM$3,Команды!$A$2:$A$7500,0),$E54+2)=Команды!$AJ$12,TRUE,FALSE),IF(INDEX(Команды!$A$2:$AN$7500,MATCH(CM$3,Команды!$A$2:$A$7500,0),$E54+2)=Команды!$AJ$13,TRUE,FALSE),IF(INDEX(Команды!$A$2:$AN$7500,MATCH(CM$3,Команды!$A$2:$A$7500,0),$E54+2)=Команды!$AJ$14,TRUE,FALSE),IF(INDEX(Команды!$A$2:$AN$7500,MATCH(CM$3,Команды!$A$2:$A$7500,0),$E54+2)=Команды!$AJ$15,TRUE,FALSE),IF(INDEX(Команды!$A$2:$AN$7500,MATCH(CM$3,Команды!$A$2:$A$7500,0),$E54+2)=Команды!$AJ$16,TRUE,FALSE),IF(INDEX(Команды!$A$2:$AN$7500,MATCH(CM$3,Команды!$A$2:$A$7500,0),$E54+2)=Команды!$AJ$17,TRUE,FALSE),IF(INDEX(Команды!$A$2:$AN$7500,MATCH(CM$3,Команды!$A$2:$A$7500,0),$E54+2)=Команды!$AJ$18,TRUE,FALSE),IF(INDEX(Команды!$A$2:$AN$7500,MATCH(CM$3,Команды!$A$2:$A$7500,0),$E54+2)=Команды!$AJ$19,TRUE,FALSE)),INDEX(Команды!$AJ$2:$AL$19,MATCH(INDEX(Команды!$A$2:$AN$7500,MATCH(CM$3,Команды!$A$2:$A$7500,0),$E54+2),Команды!$AJ$2:$AJ$19,0),3),0)</f>
        <v>В</v>
      </c>
      <c r="CO54" s="342"/>
      <c r="CP54" s="174" t="str">
        <f>IF(OR(IF(INDEX(Команды!$A$2:$AN$7500,MATCH(CP$3,Команды!$A$2:$A$7500,0),$E54+2)=Команды!$AJ$2,TRUE,FALSE),IF(INDEX(Команды!$A$2:$AN$7500,MATCH(CP$3,Команды!$A$2:$A$7500,0),$E54+2)=Команды!$AJ$3,TRUE,FALSE),IF(INDEX(Команды!$A$2:$AN$7500,MATCH(CP$3,Команды!$A$2:$A$7500,0),$E54+2)=Команды!$AJ$4,TRUE,FALSE),IF(INDEX(Команды!$A$2:$AN$7500,MATCH(CP$3,Команды!$A$2:$A$7500,0),$E54+2)=Команды!$AJ$5,TRUE,FALSE),IF(INDEX(Команды!$A$2:$AN$7500,MATCH(CP$3,Команды!$A$2:$A$7500,0),$E54+2)=Команды!$AJ$6,TRUE,FALSE),IF(INDEX(Команды!$A$2:$AN$7500,MATCH(CP$3,Команды!$A$2:$A$7500,0),$E54+2)=Команды!$AJ$7,TRUE,FALSE),IF(INDEX(Команды!$A$2:$AN$7500,MATCH(CP$3,Команды!$A$2:$A$7500,0),$E54+2)=Команды!$AJ$8,TRUE,FALSE),IF(INDEX(Команды!$A$2:$AN$7500,MATCH(CP$3,Команды!$A$2:$A$7500,0),$E54+2)=Команды!$AJ$9,TRUE,FALSE),IF(INDEX(Команды!$A$2:$AN$7500,MATCH(CP$3,Команды!$A$2:$A$7500,0),$E54+2)=Команды!$AJ$10,TRUE,FALSE),IF(INDEX(Команды!$A$2:$AN$7500,MATCH(CP$3,Команды!$A$2:$A$7500,0),$E54+2)=Команды!$AJ$11,TRUE,FALSE),IF(INDEX(Команды!$A$2:$AN$7500,MATCH(CP$3,Команды!$A$2:$A$7500,0),$E54+2)=Команды!$AJ$12,TRUE,FALSE),IF(INDEX(Команды!$A$2:$AN$7500,MATCH(CP$3,Команды!$A$2:$A$7500,0),$E54+2)=Команды!$AJ$13,TRUE,FALSE),IF(INDEX(Команды!$A$2:$AN$7500,MATCH(CP$3,Команды!$A$2:$A$7500,0),$E54+2)=Команды!$AJ$14,TRUE,FALSE),IF(INDEX(Команды!$A$2:$AN$7500,MATCH(CP$3,Команды!$A$2:$A$7500,0),$E54+2)=Команды!$AJ$15,TRUE,FALSE),IF(INDEX(Команды!$A$2:$AN$7500,MATCH(CP$3,Команды!$A$2:$A$7500,0),$E54+2)=Команды!$AJ$16,TRUE,FALSE),,IF(INDEX(Команды!$A$2:$AN$7500,MATCH(CP$3,Команды!$A$2:$A$7500,0),$E54+2)=Команды!$AJ$17,TRUE,FALSE),,IF(INDEX(Команды!$A$2:$AN$7500,MATCH(CP$3,Команды!$A$2:$A$7500,0),$E54+2)=Команды!$AJ$18,TRUE,FALSE),,IF(INDEX(Команды!$A$2:$AN$7500,MATCH(CP$3,Команды!$A$2:$A$7500,0),$E54+2)=Команды!$AJ$19,TRUE,FALSE)),INDEX(Команды!$AJ$2:$AK$19,MATCH(INDEX(Команды!$A$2:$AN$7500,MATCH(CP$3,Команды!$A$2:$A$7500,0),$E54+2),Команды!$AJ$2:$AJ$19,0),2),0)</f>
        <v>В</v>
      </c>
      <c r="CQ54" s="175" t="str">
        <f>IF(OR(IF(INDEX(Команды!$A$2:$AN$7500,MATCH(CP$3,Команды!$A$2:$A$7500,0),$E54+2)=Команды!$AJ$2,TRUE,FALSE),IF(INDEX(Команды!$A$2:$AN$7500,MATCH(CP$3,Команды!$A$2:$A$7500,0),$E54+2)=Команды!$AJ$3,TRUE,FALSE),IF(INDEX(Команды!$A$2:$AN$7500,MATCH(CP$3,Команды!$A$2:$A$7500,0),$E54+2)=Команды!$AJ$4,TRUE,FALSE),IF(INDEX(Команды!$A$2:$AN$7500,MATCH(CP$3,Команды!$A$2:$A$7500,0),$E54+2)=Команды!$AJ$5,TRUE,FALSE),IF(INDEX(Команды!$A$2:$AN$7500,MATCH(CP$3,Команды!$A$2:$A$7500,0),$E54+2)=Команды!$AJ$6,TRUE,FALSE),IF(INDEX(Команды!$A$2:$AN$7500,MATCH(CP$3,Команды!$A$2:$A$7500,0),$E54+2)=Команды!$AJ$7,TRUE,FALSE),IF(INDEX(Команды!$A$2:$AN$7500,MATCH(CP$3,Команды!$A$2:$A$7500,0),$E54+2)=Команды!$AJ$8,TRUE,FALSE),IF(INDEX(Команды!$A$2:$AN$7500,MATCH(CP$3,Команды!$A$2:$A$7500,0),$E54+2)=Команды!$AJ$9,TRUE,FALSE),IF(INDEX(Команды!$A$2:$AN$7500,MATCH(CP$3,Команды!$A$2:$A$7500,0),$E54+2)=Команды!$AJ$10,TRUE,FALSE),IF(INDEX(Команды!$A$2:$AN$7500,MATCH(CP$3,Команды!$A$2:$A$7500,0),$E54+2)=Команды!$AJ$11,TRUE,FALSE),IF(INDEX(Команды!$A$2:$AN$7500,MATCH(CP$3,Команды!$A$2:$A$7500,0),$E54+2)=Команды!$AJ$12,TRUE,FALSE),IF(INDEX(Команды!$A$2:$AN$7500,MATCH(CP$3,Команды!$A$2:$A$7500,0),$E54+2)=Команды!$AJ$13,TRUE,FALSE),IF(INDEX(Команды!$A$2:$AN$7500,MATCH(CP$3,Команды!$A$2:$A$7500,0),$E54+2)=Команды!$AJ$14,TRUE,FALSE),IF(INDEX(Команды!$A$2:$AN$7500,MATCH(CP$3,Команды!$A$2:$A$7500,0),$E54+2)=Команды!$AJ$15,TRUE,FALSE),IF(INDEX(Команды!$A$2:$AN$7500,MATCH(CP$3,Команды!$A$2:$A$7500,0),$E54+2)=Команды!$AJ$16,TRUE,FALSE),IF(INDEX(Команды!$A$2:$AN$7500,MATCH(CP$3,Команды!$A$2:$A$7500,0),$E54+2)=Команды!$AJ$17,TRUE,FALSE),IF(INDEX(Команды!$A$2:$AN$7500,MATCH(CP$3,Команды!$A$2:$A$7500,0),$E54+2)=Команды!$AJ$18,TRUE,FALSE),IF(INDEX(Команды!$A$2:$AN$7500,MATCH(CP$3,Команды!$A$2:$A$7500,0),$E54+2)=Команды!$AJ$19,TRUE,FALSE)),INDEX(Команды!$AJ$2:$AL$19,MATCH(INDEX(Команды!$A$2:$AN$7500,MATCH(CP$3,Команды!$A$2:$A$7500,0),$E54+2),Команды!$AJ$2:$AJ$19,0),3),0)</f>
        <v>В</v>
      </c>
      <c r="CR54" s="342"/>
      <c r="CS54" s="174">
        <f>IF(OR(IF(INDEX(Команды!$A$2:$AN$7500,MATCH(CS$3,Команды!$A$2:$A$7500,0),$E54+2)=Команды!$AJ$2,TRUE,FALSE),IF(INDEX(Команды!$A$2:$AN$7500,MATCH(CS$3,Команды!$A$2:$A$7500,0),$E54+2)=Команды!$AJ$3,TRUE,FALSE),IF(INDEX(Команды!$A$2:$AN$7500,MATCH(CS$3,Команды!$A$2:$A$7500,0),$E54+2)=Команды!$AJ$4,TRUE,FALSE),IF(INDEX(Команды!$A$2:$AN$7500,MATCH(CS$3,Команды!$A$2:$A$7500,0),$E54+2)=Команды!$AJ$5,TRUE,FALSE),IF(INDEX(Команды!$A$2:$AN$7500,MATCH(CS$3,Команды!$A$2:$A$7500,0),$E54+2)=Команды!$AJ$6,TRUE,FALSE),IF(INDEX(Команды!$A$2:$AN$7500,MATCH(CS$3,Команды!$A$2:$A$7500,0),$E54+2)=Команды!$AJ$7,TRUE,FALSE),IF(INDEX(Команды!$A$2:$AN$7500,MATCH(CS$3,Команды!$A$2:$A$7500,0),$E54+2)=Команды!$AJ$8,TRUE,FALSE),IF(INDEX(Команды!$A$2:$AN$7500,MATCH(CS$3,Команды!$A$2:$A$7500,0),$E54+2)=Команды!$AJ$9,TRUE,FALSE),IF(INDEX(Команды!$A$2:$AN$7500,MATCH(CS$3,Команды!$A$2:$A$7500,0),$E54+2)=Команды!$AJ$10,TRUE,FALSE),IF(INDEX(Команды!$A$2:$AN$7500,MATCH(CS$3,Команды!$A$2:$A$7500,0),$E54+2)=Команды!$AJ$11,TRUE,FALSE),IF(INDEX(Команды!$A$2:$AN$7500,MATCH(CS$3,Команды!$A$2:$A$7500,0),$E54+2)=Команды!$AJ$12,TRUE,FALSE),IF(INDEX(Команды!$A$2:$AN$7500,MATCH(CS$3,Команды!$A$2:$A$7500,0),$E54+2)=Команды!$AJ$13,TRUE,FALSE),IF(INDEX(Команды!$A$2:$AN$7500,MATCH(CS$3,Команды!$A$2:$A$7500,0),$E54+2)=Команды!$AJ$14,TRUE,FALSE),IF(INDEX(Команды!$A$2:$AN$7500,MATCH(CS$3,Команды!$A$2:$A$7500,0),$E54+2)=Команды!$AJ$15,TRUE,FALSE),IF(INDEX(Команды!$A$2:$AN$7500,MATCH(CS$3,Команды!$A$2:$A$7500,0),$E54+2)=Команды!$AJ$16,TRUE,FALSE),,IF(INDEX(Команды!$A$2:$AN$7500,MATCH(CS$3,Команды!$A$2:$A$7500,0),$E54+2)=Команды!$AJ$17,TRUE,FALSE),,IF(INDEX(Команды!$A$2:$AN$7500,MATCH(CS$3,Команды!$A$2:$A$7500,0),$E54+2)=Команды!$AJ$18,TRUE,FALSE),,IF(INDEX(Команды!$A$2:$AN$7500,MATCH(CS$3,Команды!$A$2:$A$7500,0),$E54+2)=Команды!$AJ$19,TRUE,FALSE)),INDEX(Команды!$AJ$2:$AK$19,MATCH(INDEX(Команды!$A$2:$AN$7500,MATCH(CS$3,Команды!$A$2:$A$7500,0),$E54+2),Команды!$AJ$2:$AJ$19,0),2),0)</f>
        <v>0.28125</v>
      </c>
      <c r="CT54" s="175">
        <f>IF(OR(IF(INDEX(Команды!$A$2:$AN$7500,MATCH(CS$3,Команды!$A$2:$A$7500,0),$E54+2)=Команды!$AJ$2,TRUE,FALSE),IF(INDEX(Команды!$A$2:$AN$7500,MATCH(CS$3,Команды!$A$2:$A$7500,0),$E54+2)=Команды!$AJ$3,TRUE,FALSE),IF(INDEX(Команды!$A$2:$AN$7500,MATCH(CS$3,Команды!$A$2:$A$7500,0),$E54+2)=Команды!$AJ$4,TRUE,FALSE),IF(INDEX(Команды!$A$2:$AN$7500,MATCH(CS$3,Команды!$A$2:$A$7500,0),$E54+2)=Команды!$AJ$5,TRUE,FALSE),IF(INDEX(Команды!$A$2:$AN$7500,MATCH(CS$3,Команды!$A$2:$A$7500,0),$E54+2)=Команды!$AJ$6,TRUE,FALSE),IF(INDEX(Команды!$A$2:$AN$7500,MATCH(CS$3,Команды!$A$2:$A$7500,0),$E54+2)=Команды!$AJ$7,TRUE,FALSE),IF(INDEX(Команды!$A$2:$AN$7500,MATCH(CS$3,Команды!$A$2:$A$7500,0),$E54+2)=Команды!$AJ$8,TRUE,FALSE),IF(INDEX(Команды!$A$2:$AN$7500,MATCH(CS$3,Команды!$A$2:$A$7500,0),$E54+2)=Команды!$AJ$9,TRUE,FALSE),IF(INDEX(Команды!$A$2:$AN$7500,MATCH(CS$3,Команды!$A$2:$A$7500,0),$E54+2)=Команды!$AJ$10,TRUE,FALSE),IF(INDEX(Команды!$A$2:$AN$7500,MATCH(CS$3,Команды!$A$2:$A$7500,0),$E54+2)=Команды!$AJ$11,TRUE,FALSE),IF(INDEX(Команды!$A$2:$AN$7500,MATCH(CS$3,Команды!$A$2:$A$7500,0),$E54+2)=Команды!$AJ$12,TRUE,FALSE),IF(INDEX(Команды!$A$2:$AN$7500,MATCH(CS$3,Команды!$A$2:$A$7500,0),$E54+2)=Команды!$AJ$13,TRUE,FALSE),IF(INDEX(Команды!$A$2:$AN$7500,MATCH(CS$3,Команды!$A$2:$A$7500,0),$E54+2)=Команды!$AJ$14,TRUE,FALSE),IF(INDEX(Команды!$A$2:$AN$7500,MATCH(CS$3,Команды!$A$2:$A$7500,0),$E54+2)=Команды!$AJ$15,TRUE,FALSE),IF(INDEX(Команды!$A$2:$AN$7500,MATCH(CS$3,Команды!$A$2:$A$7500,0),$E54+2)=Команды!$AJ$16,TRUE,FALSE),IF(INDEX(Команды!$A$2:$AN$7500,MATCH(CS$3,Команды!$A$2:$A$7500,0),$E54+2)=Команды!$AJ$17,TRUE,FALSE),IF(INDEX(Команды!$A$2:$AN$7500,MATCH(CS$3,Команды!$A$2:$A$7500,0),$E54+2)=Команды!$AJ$18,TRUE,FALSE),IF(INDEX(Команды!$A$2:$AN$7500,MATCH(CS$3,Команды!$A$2:$A$7500,0),$E54+2)=Команды!$AJ$19,TRUE,FALSE)),INDEX(Команды!$AJ$2:$AL$19,MATCH(INDEX(Команды!$A$2:$AN$7500,MATCH(CS$3,Команды!$A$2:$A$7500,0),$E54+2),Команды!$AJ$2:$AJ$19,0),3),0)</f>
        <v>0.65625</v>
      </c>
      <c r="CU54" s="342"/>
    </row>
    <row r="55" spans="1:99" s="2" customFormat="1" ht="21.95" customHeight="1" x14ac:dyDescent="0.3">
      <c r="A55" s="251">
        <v>50</v>
      </c>
      <c r="B55" s="2">
        <f>VLOOKUP(A55,'Список КК'!A:F,6,TRUE)</f>
        <v>34918</v>
      </c>
      <c r="C55" s="638" t="str">
        <f>VLOOKUP(A55,'Список КК'!A:B,2,TRUE)</f>
        <v>Гордова Анна Александровна</v>
      </c>
      <c r="D55" s="203" t="str">
        <f>VLOOKUP(A55,'Список КК'!A:D,4,TRUE)</f>
        <v>Возв, ИНФО</v>
      </c>
      <c r="E55" s="4">
        <f>VLOOKUP(A55,'Список КК'!A:C,3,TRUE)</f>
        <v>3</v>
      </c>
      <c r="F55" s="220">
        <f>VLOOKUP(A55,'Список КК'!A:E,5,TRUE)</f>
        <v>0</v>
      </c>
      <c r="G55" s="174" t="str">
        <f>IF(OR(IF(INDEX(Команды!$A$2:$AN$7500,MATCH(G$3,Команды!$A$2:$A$7500,0),$E55+2)=Команды!$AJ$2,TRUE,FALSE),IF(INDEX(Команды!$A$2:$AN$7500,MATCH(G$3,Команды!$A$2:$A$7500,0),$E55+2)=Команды!$AJ$3,TRUE,FALSE),IF(INDEX(Команды!$A$2:$AN$7500,MATCH(G$3,Команды!$A$2:$A$7500,0),$E55+2)=Команды!$AJ$4,TRUE,FALSE),IF(INDEX(Команды!$A$2:$AN$7500,MATCH(G$3,Команды!$A$2:$A$7500,0),$E55+2)=Команды!$AJ$5,TRUE,FALSE),IF(INDEX(Команды!$A$2:$AN$7500,MATCH(G$3,Команды!$A$2:$A$7500,0),$E55+2)=Команды!$AJ$6,TRUE,FALSE),IF(INDEX(Команды!$A$2:$AN$7500,MATCH(G$3,Команды!$A$2:$A$7500,0),$E55+2)=Команды!$AJ$7,TRUE,FALSE),IF(INDEX(Команды!$A$2:$AN$7500,MATCH(G$3,Команды!$A$2:$A$7500,0),$E55+2)=Команды!$AJ$8,TRUE,FALSE),IF(INDEX(Команды!$A$2:$AN$7500,MATCH(G$3,Команды!$A$2:$A$7500,0),$E55+2)=Команды!$AJ$9,TRUE,FALSE),IF(INDEX(Команды!$A$2:$AN$7500,MATCH(G$3,Команды!$A$2:$A$7500,0),$E55+2)=Команды!$AJ$10,TRUE,FALSE),IF(INDEX(Команды!$A$2:$AN$7500,MATCH(G$3,Команды!$A$2:$A$7500,0),$E55+2)=Команды!$AJ$11,TRUE,FALSE),IF(INDEX(Команды!$A$2:$AN$7500,MATCH(G$3,Команды!$A$2:$A$7500,0),$E55+2)=Команды!$AJ$12,TRUE,FALSE),IF(INDEX(Команды!$A$2:$AN$7500,MATCH(G$3,Команды!$A$2:$A$7500,0),$E55+2)=Команды!$AJ$13,TRUE,FALSE),IF(INDEX(Команды!$A$2:$AN$7500,MATCH(G$3,Команды!$A$2:$A$7500,0),$E55+2)=Команды!$AJ$14,TRUE,FALSE),IF(INDEX(Команды!$A$2:$AN$7500,MATCH(G$3,Команды!$A$2:$A$7500,0),$E55+2)=Команды!$AJ$15,TRUE,FALSE),IF(INDEX(Команды!$A$2:$AN$7500,MATCH(G$3,Команды!$A$2:$A$7500,0),$E55+2)=Команды!$AJ$16,TRUE,FALSE),,IF(INDEX(Команды!$A$2:$AN$7500,MATCH(G$3,Команды!$A$2:$A$7500,0),$E55+2)=Команды!$AJ$17,TRUE,FALSE),,IF(INDEX(Команды!$A$2:$AN$7500,MATCH(G$3,Команды!$A$2:$A$7500,0),$E55+2)=Команды!$AJ$18,TRUE,FALSE),,IF(INDEX(Команды!$A$2:$AN$7500,MATCH(G$3,Команды!$A$2:$A$7500,0),$E55+2)=Команды!$AJ$19,TRUE,FALSE)),INDEX(Команды!$AJ$2:$AK$19,MATCH(INDEX(Команды!$A$2:$AN$7500,MATCH(G$3,Команды!$A$2:$A$7500,0),$E55+2),Команды!$AJ$2:$AJ$19,0),2),0)</f>
        <v>В</v>
      </c>
      <c r="H55" s="175" t="str">
        <f>IF(OR(IF(INDEX(Команды!$A$2:$AN$7500,MATCH(G$3,Команды!$A$2:$A$7500,0),$E55+2)=Команды!$AJ$2,TRUE,FALSE),IF(INDEX(Команды!$A$2:$AN$7500,MATCH(G$3,Команды!$A$2:$A$7500,0),$E55+2)=Команды!$AJ$3,TRUE,FALSE),IF(INDEX(Команды!$A$2:$AN$7500,MATCH(G$3,Команды!$A$2:$A$7500,0),$E55+2)=Команды!$AJ$4,TRUE,FALSE),IF(INDEX(Команды!$A$2:$AN$7500,MATCH(G$3,Команды!$A$2:$A$7500,0),$E55+2)=Команды!$AJ$5,TRUE,FALSE),IF(INDEX(Команды!$A$2:$AN$7500,MATCH(G$3,Команды!$A$2:$A$7500,0),$E55+2)=Команды!$AJ$6,TRUE,FALSE),IF(INDEX(Команды!$A$2:$AN$7500,MATCH(G$3,Команды!$A$2:$A$7500,0),$E55+2)=Команды!$AJ$7,TRUE,FALSE),IF(INDEX(Команды!$A$2:$AN$7500,MATCH(G$3,Команды!$A$2:$A$7500,0),$E55+2)=Команды!$AJ$8,TRUE,FALSE),IF(INDEX(Команды!$A$2:$AN$7500,MATCH(G$3,Команды!$A$2:$A$7500,0),$E55+2)=Команды!$AJ$9,TRUE,FALSE),IF(INDEX(Команды!$A$2:$AN$7500,MATCH(G$3,Команды!$A$2:$A$7500,0),$E55+2)=Команды!$AJ$10,TRUE,FALSE),IF(INDEX(Команды!$A$2:$AN$7500,MATCH(G$3,Команды!$A$2:$A$7500,0),$E55+2)=Команды!$AJ$11,TRUE,FALSE),IF(INDEX(Команды!$A$2:$AN$7500,MATCH(G$3,Команды!$A$2:$A$7500,0),$E55+2)=Команды!$AJ$12,TRUE,FALSE),IF(INDEX(Команды!$A$2:$AN$7500,MATCH(G$3,Команды!$A$2:$A$7500,0),$E55+2)=Команды!$AJ$13,TRUE,FALSE),IF(INDEX(Команды!$A$2:$AN$7500,MATCH(G$3,Команды!$A$2:$A$7500,0),$E55+2)=Команды!$AJ$14,TRUE,FALSE),IF(INDEX(Команды!$A$2:$AN$7500,MATCH(G$3,Команды!$A$2:$A$7500,0),$E55+2)=Команды!$AJ$15,TRUE,FALSE),IF(INDEX(Команды!$A$2:$AN$7500,MATCH(G$3,Команды!$A$2:$A$7500,0),$E55+2)=Команды!$AJ$16,TRUE,FALSE),IF(INDEX(Команды!$A$2:$AN$7500,MATCH(G$3,Команды!$A$2:$A$7500,0),$E55+2)=Команды!$AJ$17,TRUE,FALSE),IF(INDEX(Команды!$A$2:$AN$7500,MATCH(G$3,Команды!$A$2:$A$7500,0),$E55+2)=Команды!$AJ$18,TRUE,FALSE),IF(INDEX(Команды!$A$2:$AN$7500,MATCH(G$3,Команды!$A$2:$A$7500,0),$E55+2)=Команды!$AJ$19,TRUE,FALSE)),INDEX(Команды!$AJ$2:$AL$19,MATCH(INDEX(Команды!$A$2:$AN$7500,MATCH(G$3,Команды!$A$2:$A$7500,0),$E55+2),Команды!$AJ$2:$AJ$19,0),3),0)</f>
        <v>В</v>
      </c>
      <c r="I55" s="342"/>
      <c r="J55" s="174">
        <f>IF(OR(IF(INDEX(Команды!$A$2:$AN$7500,MATCH(J$3,Команды!$A$2:$A$7500,0),$E55+2)=Команды!$AJ$2,TRUE,FALSE),IF(INDEX(Команды!$A$2:$AN$7500,MATCH(J$3,Команды!$A$2:$A$7500,0),$E55+2)=Команды!$AJ$3,TRUE,FALSE),IF(INDEX(Команды!$A$2:$AN$7500,MATCH(J$3,Команды!$A$2:$A$7500,0),$E55+2)=Команды!$AJ$4,TRUE,FALSE),IF(INDEX(Команды!$A$2:$AN$7500,MATCH(J$3,Команды!$A$2:$A$7500,0),$E55+2)=Команды!$AJ$5,TRUE,FALSE),IF(INDEX(Команды!$A$2:$AN$7500,MATCH(J$3,Команды!$A$2:$A$7500,0),$E55+2)=Команды!$AJ$6,TRUE,FALSE),IF(INDEX(Команды!$A$2:$AN$7500,MATCH(J$3,Команды!$A$2:$A$7500,0),$E55+2)=Команды!$AJ$7,TRUE,FALSE),IF(INDEX(Команды!$A$2:$AN$7500,MATCH(J$3,Команды!$A$2:$A$7500,0),$E55+2)=Команды!$AJ$8,TRUE,FALSE),IF(INDEX(Команды!$A$2:$AN$7500,MATCH(J$3,Команды!$A$2:$A$7500,0),$E55+2)=Команды!$AJ$9,TRUE,FALSE),IF(INDEX(Команды!$A$2:$AN$7500,MATCH(J$3,Команды!$A$2:$A$7500,0),$E55+2)=Команды!$AJ$10,TRUE,FALSE),IF(INDEX(Команды!$A$2:$AN$7500,MATCH(J$3,Команды!$A$2:$A$7500,0),$E55+2)=Команды!$AJ$11,TRUE,FALSE),IF(INDEX(Команды!$A$2:$AN$7500,MATCH(J$3,Команды!$A$2:$A$7500,0),$E55+2)=Команды!$AJ$12,TRUE,FALSE),IF(INDEX(Команды!$A$2:$AN$7500,MATCH(J$3,Команды!$A$2:$A$7500,0),$E55+2)=Команды!$AJ$13,TRUE,FALSE),IF(INDEX(Команды!$A$2:$AN$7500,MATCH(J$3,Команды!$A$2:$A$7500,0),$E55+2)=Команды!$AJ$14,TRUE,FALSE),IF(INDEX(Команды!$A$2:$AN$7500,MATCH(J$3,Команды!$A$2:$A$7500,0),$E55+2)=Команды!$AJ$15,TRUE,FALSE),IF(INDEX(Команды!$A$2:$AN$7500,MATCH(J$3,Команды!$A$2:$A$7500,0),$E55+2)=Команды!$AJ$16,TRUE,FALSE),,IF(INDEX(Команды!$A$2:$AN$7500,MATCH(J$3,Команды!$A$2:$A$7500,0),$E55+2)=Команды!$AJ$17,TRUE,FALSE),,IF(INDEX(Команды!$A$2:$AN$7500,MATCH(J$3,Команды!$A$2:$A$7500,0),$E55+2)=Команды!$AJ$18,TRUE,FALSE),,IF(INDEX(Команды!$A$2:$AN$7500,MATCH(J$3,Команды!$A$2:$A$7500,0),$E55+2)=Команды!$AJ$19,TRUE,FALSE)),INDEX(Команды!$AJ$2:$AK$19,MATCH(INDEX(Команды!$A$2:$AN$7500,MATCH(J$3,Команды!$A$2:$A$7500,0),$E55+2),Команды!$AJ$2:$AJ$19,0),2),0)</f>
        <v>0.28125</v>
      </c>
      <c r="K55" s="175">
        <f>IF(OR(IF(INDEX(Команды!$A$2:$AN$7500,MATCH(J$3,Команды!$A$2:$A$7500,0),$E55+2)=Команды!$AJ$2,TRUE,FALSE),IF(INDEX(Команды!$A$2:$AN$7500,MATCH(J$3,Команды!$A$2:$A$7500,0),$E55+2)=Команды!$AJ$3,TRUE,FALSE),IF(INDEX(Команды!$A$2:$AN$7500,MATCH(J$3,Команды!$A$2:$A$7500,0),$E55+2)=Команды!$AJ$4,TRUE,FALSE),IF(INDEX(Команды!$A$2:$AN$7500,MATCH(J$3,Команды!$A$2:$A$7500,0),$E55+2)=Команды!$AJ$5,TRUE,FALSE),IF(INDEX(Команды!$A$2:$AN$7500,MATCH(J$3,Команды!$A$2:$A$7500,0),$E55+2)=Команды!$AJ$6,TRUE,FALSE),IF(INDEX(Команды!$A$2:$AN$7500,MATCH(J$3,Команды!$A$2:$A$7500,0),$E55+2)=Команды!$AJ$7,TRUE,FALSE),IF(INDEX(Команды!$A$2:$AN$7500,MATCH(J$3,Команды!$A$2:$A$7500,0),$E55+2)=Команды!$AJ$8,TRUE,FALSE),IF(INDEX(Команды!$A$2:$AN$7500,MATCH(J$3,Команды!$A$2:$A$7500,0),$E55+2)=Команды!$AJ$9,TRUE,FALSE),IF(INDEX(Команды!$A$2:$AN$7500,MATCH(J$3,Команды!$A$2:$A$7500,0),$E55+2)=Команды!$AJ$10,TRUE,FALSE),IF(INDEX(Команды!$A$2:$AN$7500,MATCH(J$3,Команды!$A$2:$A$7500,0),$E55+2)=Команды!$AJ$11,TRUE,FALSE),IF(INDEX(Команды!$A$2:$AN$7500,MATCH(J$3,Команды!$A$2:$A$7500,0),$E55+2)=Команды!$AJ$12,TRUE,FALSE),IF(INDEX(Команды!$A$2:$AN$7500,MATCH(J$3,Команды!$A$2:$A$7500,0),$E55+2)=Команды!$AJ$13,TRUE,FALSE),IF(INDEX(Команды!$A$2:$AN$7500,MATCH(J$3,Команды!$A$2:$A$7500,0),$E55+2)=Команды!$AJ$14,TRUE,FALSE),IF(INDEX(Команды!$A$2:$AN$7500,MATCH(J$3,Команды!$A$2:$A$7500,0),$E55+2)=Команды!$AJ$15,TRUE,FALSE),IF(INDEX(Команды!$A$2:$AN$7500,MATCH(J$3,Команды!$A$2:$A$7500,0),$E55+2)=Команды!$AJ$16,TRUE,FALSE),IF(INDEX(Команды!$A$2:$AN$7500,MATCH(J$3,Команды!$A$2:$A$7500,0),$E55+2)=Команды!$AJ$17,TRUE,FALSE),IF(INDEX(Команды!$A$2:$AN$7500,MATCH(J$3,Команды!$A$2:$A$7500,0),$E55+2)=Команды!$AJ$18,TRUE,FALSE),IF(INDEX(Команды!$A$2:$AN$7500,MATCH(J$3,Команды!$A$2:$A$7500,0),$E55+2)=Команды!$AJ$19,TRUE,FALSE)),INDEX(Команды!$AJ$2:$AL$19,MATCH(INDEX(Команды!$A$2:$AN$7500,MATCH(J$3,Команды!$A$2:$A$7500,0),$E55+2),Команды!$AJ$2:$AJ$19,0),3),0)</f>
        <v>0.65625</v>
      </c>
      <c r="L55" s="342"/>
      <c r="M55" s="174">
        <f>IF(OR(IF(INDEX(Команды!$A$2:$AN$7500,MATCH(M$3,Команды!$A$2:$A$7500,0),$E55+2)=Команды!$AJ$2,TRUE,FALSE),IF(INDEX(Команды!$A$2:$AN$7500,MATCH(M$3,Команды!$A$2:$A$7500,0),$E55+2)=Команды!$AJ$3,TRUE,FALSE),IF(INDEX(Команды!$A$2:$AN$7500,MATCH(M$3,Команды!$A$2:$A$7500,0),$E55+2)=Команды!$AJ$4,TRUE,FALSE),IF(INDEX(Команды!$A$2:$AN$7500,MATCH(M$3,Команды!$A$2:$A$7500,0),$E55+2)=Команды!$AJ$5,TRUE,FALSE),IF(INDEX(Команды!$A$2:$AN$7500,MATCH(M$3,Команды!$A$2:$A$7500,0),$E55+2)=Команды!$AJ$6,TRUE,FALSE),IF(INDEX(Команды!$A$2:$AN$7500,MATCH(M$3,Команды!$A$2:$A$7500,0),$E55+2)=Команды!$AJ$7,TRUE,FALSE),IF(INDEX(Команды!$A$2:$AN$7500,MATCH(M$3,Команды!$A$2:$A$7500,0),$E55+2)=Команды!$AJ$8,TRUE,FALSE),IF(INDEX(Команды!$A$2:$AN$7500,MATCH(M$3,Команды!$A$2:$A$7500,0),$E55+2)=Команды!$AJ$9,TRUE,FALSE),IF(INDEX(Команды!$A$2:$AN$7500,MATCH(M$3,Команды!$A$2:$A$7500,0),$E55+2)=Команды!$AJ$10,TRUE,FALSE),IF(INDEX(Команды!$A$2:$AN$7500,MATCH(M$3,Команды!$A$2:$A$7500,0),$E55+2)=Команды!$AJ$11,TRUE,FALSE),IF(INDEX(Команды!$A$2:$AN$7500,MATCH(M$3,Команды!$A$2:$A$7500,0),$E55+2)=Команды!$AJ$12,TRUE,FALSE),IF(INDEX(Команды!$A$2:$AN$7500,MATCH(M$3,Команды!$A$2:$A$7500,0),$E55+2)=Команды!$AJ$13,TRUE,FALSE),IF(INDEX(Команды!$A$2:$AN$7500,MATCH(M$3,Команды!$A$2:$A$7500,0),$E55+2)=Команды!$AJ$14,TRUE,FALSE),IF(INDEX(Команды!$A$2:$AN$7500,MATCH(M$3,Команды!$A$2:$A$7500,0),$E55+2)=Команды!$AJ$15,TRUE,FALSE),IF(INDEX(Команды!$A$2:$AN$7500,MATCH(M$3,Команды!$A$2:$A$7500,0),$E55+2)=Команды!$AJ$16,TRUE,FALSE),,IF(INDEX(Команды!$A$2:$AN$7500,MATCH(M$3,Команды!$A$2:$A$7500,0),$E55+2)=Команды!$AJ$17,TRUE,FALSE),,IF(INDEX(Команды!$A$2:$AN$7500,MATCH(M$3,Команды!$A$2:$A$7500,0),$E55+2)=Команды!$AJ$18,TRUE,FALSE),,IF(INDEX(Команды!$A$2:$AN$7500,MATCH(M$3,Команды!$A$2:$A$7500,0),$E55+2)=Команды!$AJ$19,TRUE,FALSE)),INDEX(Команды!$AJ$2:$AK$19,MATCH(INDEX(Команды!$A$2:$AN$7500,MATCH(M$3,Команды!$A$2:$A$7500,0),$E55+2),Команды!$AJ$2:$AJ$19,0),2),0)</f>
        <v>0.3125</v>
      </c>
      <c r="N55" s="175">
        <f>IF(OR(IF(INDEX(Команды!$A$2:$AN$7500,MATCH(M$3,Команды!$A$2:$A$7500,0),$E55+2)=Команды!$AJ$2,TRUE,FALSE),IF(INDEX(Команды!$A$2:$AN$7500,MATCH(M$3,Команды!$A$2:$A$7500,0),$E55+2)=Команды!$AJ$3,TRUE,FALSE),IF(INDEX(Команды!$A$2:$AN$7500,MATCH(M$3,Команды!$A$2:$A$7500,0),$E55+2)=Команды!$AJ$4,TRUE,FALSE),IF(INDEX(Команды!$A$2:$AN$7500,MATCH(M$3,Команды!$A$2:$A$7500,0),$E55+2)=Команды!$AJ$5,TRUE,FALSE),IF(INDEX(Команды!$A$2:$AN$7500,MATCH(M$3,Команды!$A$2:$A$7500,0),$E55+2)=Команды!$AJ$6,TRUE,FALSE),IF(INDEX(Команды!$A$2:$AN$7500,MATCH(M$3,Команды!$A$2:$A$7500,0),$E55+2)=Команды!$AJ$7,TRUE,FALSE),IF(INDEX(Команды!$A$2:$AN$7500,MATCH(M$3,Команды!$A$2:$A$7500,0),$E55+2)=Команды!$AJ$8,TRUE,FALSE),IF(INDEX(Команды!$A$2:$AN$7500,MATCH(M$3,Команды!$A$2:$A$7500,0),$E55+2)=Команды!$AJ$9,TRUE,FALSE),IF(INDEX(Команды!$A$2:$AN$7500,MATCH(M$3,Команды!$A$2:$A$7500,0),$E55+2)=Команды!$AJ$10,TRUE,FALSE),IF(INDEX(Команды!$A$2:$AN$7500,MATCH(M$3,Команды!$A$2:$A$7500,0),$E55+2)=Команды!$AJ$11,TRUE,FALSE),IF(INDEX(Команды!$A$2:$AN$7500,MATCH(M$3,Команды!$A$2:$A$7500,0),$E55+2)=Команды!$AJ$12,TRUE,FALSE),IF(INDEX(Команды!$A$2:$AN$7500,MATCH(M$3,Команды!$A$2:$A$7500,0),$E55+2)=Команды!$AJ$13,TRUE,FALSE),IF(INDEX(Команды!$A$2:$AN$7500,MATCH(M$3,Команды!$A$2:$A$7500,0),$E55+2)=Команды!$AJ$14,TRUE,FALSE),IF(INDEX(Команды!$A$2:$AN$7500,MATCH(M$3,Команды!$A$2:$A$7500,0),$E55+2)=Команды!$AJ$15,TRUE,FALSE),IF(INDEX(Команды!$A$2:$AN$7500,MATCH(M$3,Команды!$A$2:$A$7500,0),$E55+2)=Команды!$AJ$16,TRUE,FALSE),IF(INDEX(Команды!$A$2:$AN$7500,MATCH(M$3,Команды!$A$2:$A$7500,0),$E55+2)=Команды!$AJ$17,TRUE,FALSE),IF(INDEX(Команды!$A$2:$AN$7500,MATCH(M$3,Команды!$A$2:$A$7500,0),$E55+2)=Команды!$AJ$18,TRUE,FALSE),IF(INDEX(Команды!$A$2:$AN$7500,MATCH(M$3,Команды!$A$2:$A$7500,0),$E55+2)=Команды!$AJ$19,TRUE,FALSE)),INDEX(Команды!$AJ$2:$AL$19,MATCH(INDEX(Команды!$A$2:$AN$7500,MATCH(M$3,Команды!$A$2:$A$7500,0),$E55+2),Команды!$AJ$2:$AJ$19,0),3),0)</f>
        <v>0.6875</v>
      </c>
      <c r="O55" s="342"/>
      <c r="P55" s="174">
        <f>IF(OR(IF(INDEX(Команды!$A$2:$AN$7500,MATCH(P$3,Команды!$A$2:$A$7500,0),$E55+2)=Команды!$AJ$2,TRUE,FALSE),IF(INDEX(Команды!$A$2:$AN$7500,MATCH(P$3,Команды!$A$2:$A$7500,0),$E55+2)=Команды!$AJ$3,TRUE,FALSE),IF(INDEX(Команды!$A$2:$AN$7500,MATCH(P$3,Команды!$A$2:$A$7500,0),$E55+2)=Команды!$AJ$4,TRUE,FALSE),IF(INDEX(Команды!$A$2:$AN$7500,MATCH(P$3,Команды!$A$2:$A$7500,0),$E55+2)=Команды!$AJ$5,TRUE,FALSE),IF(INDEX(Команды!$A$2:$AN$7500,MATCH(P$3,Команды!$A$2:$A$7500,0),$E55+2)=Команды!$AJ$6,TRUE,FALSE),IF(INDEX(Команды!$A$2:$AN$7500,MATCH(P$3,Команды!$A$2:$A$7500,0),$E55+2)=Команды!$AJ$7,TRUE,FALSE),IF(INDEX(Команды!$A$2:$AN$7500,MATCH(P$3,Команды!$A$2:$A$7500,0),$E55+2)=Команды!$AJ$8,TRUE,FALSE),IF(INDEX(Команды!$A$2:$AN$7500,MATCH(P$3,Команды!$A$2:$A$7500,0),$E55+2)=Команды!$AJ$9,TRUE,FALSE),IF(INDEX(Команды!$A$2:$AN$7500,MATCH(P$3,Команды!$A$2:$A$7500,0),$E55+2)=Команды!$AJ$10,TRUE,FALSE),IF(INDEX(Команды!$A$2:$AN$7500,MATCH(P$3,Команды!$A$2:$A$7500,0),$E55+2)=Команды!$AJ$11,TRUE,FALSE),IF(INDEX(Команды!$A$2:$AN$7500,MATCH(P$3,Команды!$A$2:$A$7500,0),$E55+2)=Команды!$AJ$12,TRUE,FALSE),IF(INDEX(Команды!$A$2:$AN$7500,MATCH(P$3,Команды!$A$2:$A$7500,0),$E55+2)=Команды!$AJ$13,TRUE,FALSE),IF(INDEX(Команды!$A$2:$AN$7500,MATCH(P$3,Команды!$A$2:$A$7500,0),$E55+2)=Команды!$AJ$14,TRUE,FALSE),IF(INDEX(Команды!$A$2:$AN$7500,MATCH(P$3,Команды!$A$2:$A$7500,0),$E55+2)=Команды!$AJ$15,TRUE,FALSE),IF(INDEX(Команды!$A$2:$AN$7500,MATCH(P$3,Команды!$A$2:$A$7500,0),$E55+2)=Команды!$AJ$16,TRUE,FALSE),,IF(INDEX(Команды!$A$2:$AN$7500,MATCH(P$3,Команды!$A$2:$A$7500,0),$E55+2)=Команды!$AJ$17,TRUE,FALSE),,IF(INDEX(Команды!$A$2:$AN$7500,MATCH(P$3,Команды!$A$2:$A$7500,0),$E55+2)=Команды!$AJ$18,TRUE,FALSE),,IF(INDEX(Команды!$A$2:$AN$7500,MATCH(P$3,Команды!$A$2:$A$7500,0),$E55+2)=Команды!$AJ$19,TRUE,FALSE)),INDEX(Команды!$AJ$2:$AK$19,MATCH(INDEX(Команды!$A$2:$AN$7500,MATCH(P$3,Команды!$A$2:$A$7500,0),$E55+2),Команды!$AJ$2:$AJ$19,0),2),0)</f>
        <v>0.33333333333333331</v>
      </c>
      <c r="Q55" s="175">
        <f>IF(OR(IF(INDEX(Команды!$A$2:$AN$7500,MATCH(P$3,Команды!$A$2:$A$7500,0),$E55+2)=Команды!$AJ$2,TRUE,FALSE),IF(INDEX(Команды!$A$2:$AN$7500,MATCH(P$3,Команды!$A$2:$A$7500,0),$E55+2)=Команды!$AJ$3,TRUE,FALSE),IF(INDEX(Команды!$A$2:$AN$7500,MATCH(P$3,Команды!$A$2:$A$7500,0),$E55+2)=Команды!$AJ$4,TRUE,FALSE),IF(INDEX(Команды!$A$2:$AN$7500,MATCH(P$3,Команды!$A$2:$A$7500,0),$E55+2)=Команды!$AJ$5,TRUE,FALSE),IF(INDEX(Команды!$A$2:$AN$7500,MATCH(P$3,Команды!$A$2:$A$7500,0),$E55+2)=Команды!$AJ$6,TRUE,FALSE),IF(INDEX(Команды!$A$2:$AN$7500,MATCH(P$3,Команды!$A$2:$A$7500,0),$E55+2)=Команды!$AJ$7,TRUE,FALSE),IF(INDEX(Команды!$A$2:$AN$7500,MATCH(P$3,Команды!$A$2:$A$7500,0),$E55+2)=Команды!$AJ$8,TRUE,FALSE),IF(INDEX(Команды!$A$2:$AN$7500,MATCH(P$3,Команды!$A$2:$A$7500,0),$E55+2)=Команды!$AJ$9,TRUE,FALSE),IF(INDEX(Команды!$A$2:$AN$7500,MATCH(P$3,Команды!$A$2:$A$7500,0),$E55+2)=Команды!$AJ$10,TRUE,FALSE),IF(INDEX(Команды!$A$2:$AN$7500,MATCH(P$3,Команды!$A$2:$A$7500,0),$E55+2)=Команды!$AJ$11,TRUE,FALSE),IF(INDEX(Команды!$A$2:$AN$7500,MATCH(P$3,Команды!$A$2:$A$7500,0),$E55+2)=Команды!$AJ$12,TRUE,FALSE),IF(INDEX(Команды!$A$2:$AN$7500,MATCH(P$3,Команды!$A$2:$A$7500,0),$E55+2)=Команды!$AJ$13,TRUE,FALSE),IF(INDEX(Команды!$A$2:$AN$7500,MATCH(P$3,Команды!$A$2:$A$7500,0),$E55+2)=Команды!$AJ$14,TRUE,FALSE),IF(INDEX(Команды!$A$2:$AN$7500,MATCH(P$3,Команды!$A$2:$A$7500,0),$E55+2)=Команды!$AJ$15,TRUE,FALSE),IF(INDEX(Команды!$A$2:$AN$7500,MATCH(P$3,Команды!$A$2:$A$7500,0),$E55+2)=Команды!$AJ$16,TRUE,FALSE),IF(INDEX(Команды!$A$2:$AN$7500,MATCH(P$3,Команды!$A$2:$A$7500,0),$E55+2)=Команды!$AJ$17,TRUE,FALSE),IF(INDEX(Команды!$A$2:$AN$7500,MATCH(P$3,Команды!$A$2:$A$7500,0),$E55+2)=Команды!$AJ$18,TRUE,FALSE),IF(INDEX(Команды!$A$2:$AN$7500,MATCH(P$3,Команды!$A$2:$A$7500,0),$E55+2)=Команды!$AJ$19,TRUE,FALSE)),INDEX(Команды!$AJ$2:$AL$19,MATCH(INDEX(Команды!$A$2:$AN$7500,MATCH(P$3,Команды!$A$2:$A$7500,0),$E55+2),Команды!$AJ$2:$AJ$19,0),3),0)</f>
        <v>0.70833333333333337</v>
      </c>
      <c r="R55" s="342"/>
      <c r="S55" s="174">
        <f>IF(OR(IF(INDEX(Команды!$A$2:$AN$7500,MATCH(S$3,Команды!$A$2:$A$7500,0),$E55+2)=Команды!$AJ$2,TRUE,FALSE),IF(INDEX(Команды!$A$2:$AN$7500,MATCH(S$3,Команды!$A$2:$A$7500,0),$E55+2)=Команды!$AJ$3,TRUE,FALSE),IF(INDEX(Команды!$A$2:$AN$7500,MATCH(S$3,Команды!$A$2:$A$7500,0),$E55+2)=Команды!$AJ$4,TRUE,FALSE),IF(INDEX(Команды!$A$2:$AN$7500,MATCH(S$3,Команды!$A$2:$A$7500,0),$E55+2)=Команды!$AJ$5,TRUE,FALSE),IF(INDEX(Команды!$A$2:$AN$7500,MATCH(S$3,Команды!$A$2:$A$7500,0),$E55+2)=Команды!$AJ$6,TRUE,FALSE),IF(INDEX(Команды!$A$2:$AN$7500,MATCH(S$3,Команды!$A$2:$A$7500,0),$E55+2)=Команды!$AJ$7,TRUE,FALSE),IF(INDEX(Команды!$A$2:$AN$7500,MATCH(S$3,Команды!$A$2:$A$7500,0),$E55+2)=Команды!$AJ$8,TRUE,FALSE),IF(INDEX(Команды!$A$2:$AN$7500,MATCH(S$3,Команды!$A$2:$A$7500,0),$E55+2)=Команды!$AJ$9,TRUE,FALSE),IF(INDEX(Команды!$A$2:$AN$7500,MATCH(S$3,Команды!$A$2:$A$7500,0),$E55+2)=Команды!$AJ$10,TRUE,FALSE),IF(INDEX(Команды!$A$2:$AN$7500,MATCH(S$3,Команды!$A$2:$A$7500,0),$E55+2)=Команды!$AJ$11,TRUE,FALSE),IF(INDEX(Команды!$A$2:$AN$7500,MATCH(S$3,Команды!$A$2:$A$7500,0),$E55+2)=Команды!$AJ$12,TRUE,FALSE),IF(INDEX(Команды!$A$2:$AN$7500,MATCH(S$3,Команды!$A$2:$A$7500,0),$E55+2)=Команды!$AJ$13,TRUE,FALSE),IF(INDEX(Команды!$A$2:$AN$7500,MATCH(S$3,Команды!$A$2:$A$7500,0),$E55+2)=Команды!$AJ$14,TRUE,FALSE),IF(INDEX(Команды!$A$2:$AN$7500,MATCH(S$3,Команды!$A$2:$A$7500,0),$E55+2)=Команды!$AJ$15,TRUE,FALSE),IF(INDEX(Команды!$A$2:$AN$7500,MATCH(S$3,Команды!$A$2:$A$7500,0),$E55+2)=Команды!$AJ$16,TRUE,FALSE),,IF(INDEX(Команды!$A$2:$AN$7500,MATCH(S$3,Команды!$A$2:$A$7500,0),$E55+2)=Команды!$AJ$17,TRUE,FALSE),,IF(INDEX(Команды!$A$2:$AN$7500,MATCH(S$3,Команды!$A$2:$A$7500,0),$E55+2)=Команды!$AJ$18,TRUE,FALSE),,IF(INDEX(Команды!$A$2:$AN$7500,MATCH(S$3,Команды!$A$2:$A$7500,0),$E55+2)=Команды!$AJ$19,TRUE,FALSE)),INDEX(Команды!$AJ$2:$AK$19,MATCH(INDEX(Команды!$A$2:$AN$7500,MATCH(S$3,Команды!$A$2:$A$7500,0),$E55+2),Команды!$AJ$2:$AJ$19,0),2),0)</f>
        <v>0.33333333333333331</v>
      </c>
      <c r="T55" s="175">
        <f>IF(OR(IF(INDEX(Команды!$A$2:$AN$7500,MATCH(S$3,Команды!$A$2:$A$7500,0),$E55+2)=Команды!$AJ$2,TRUE,FALSE),IF(INDEX(Команды!$A$2:$AN$7500,MATCH(S$3,Команды!$A$2:$A$7500,0),$E55+2)=Команды!$AJ$3,TRUE,FALSE),IF(INDEX(Команды!$A$2:$AN$7500,MATCH(S$3,Команды!$A$2:$A$7500,0),$E55+2)=Команды!$AJ$4,TRUE,FALSE),IF(INDEX(Команды!$A$2:$AN$7500,MATCH(S$3,Команды!$A$2:$A$7500,0),$E55+2)=Команды!$AJ$5,TRUE,FALSE),IF(INDEX(Команды!$A$2:$AN$7500,MATCH(S$3,Команды!$A$2:$A$7500,0),$E55+2)=Команды!$AJ$6,TRUE,FALSE),IF(INDEX(Команды!$A$2:$AN$7500,MATCH(S$3,Команды!$A$2:$A$7500,0),$E55+2)=Команды!$AJ$7,TRUE,FALSE),IF(INDEX(Команды!$A$2:$AN$7500,MATCH(S$3,Команды!$A$2:$A$7500,0),$E55+2)=Команды!$AJ$8,TRUE,FALSE),IF(INDEX(Команды!$A$2:$AN$7500,MATCH(S$3,Команды!$A$2:$A$7500,0),$E55+2)=Команды!$AJ$9,TRUE,FALSE),IF(INDEX(Команды!$A$2:$AN$7500,MATCH(S$3,Команды!$A$2:$A$7500,0),$E55+2)=Команды!$AJ$10,TRUE,FALSE),IF(INDEX(Команды!$A$2:$AN$7500,MATCH(S$3,Команды!$A$2:$A$7500,0),$E55+2)=Команды!$AJ$11,TRUE,FALSE),IF(INDEX(Команды!$A$2:$AN$7500,MATCH(S$3,Команды!$A$2:$A$7500,0),$E55+2)=Команды!$AJ$12,TRUE,FALSE),IF(INDEX(Команды!$A$2:$AN$7500,MATCH(S$3,Команды!$A$2:$A$7500,0),$E55+2)=Команды!$AJ$13,TRUE,FALSE),IF(INDEX(Команды!$A$2:$AN$7500,MATCH(S$3,Команды!$A$2:$A$7500,0),$E55+2)=Команды!$AJ$14,TRUE,FALSE),IF(INDEX(Команды!$A$2:$AN$7500,MATCH(S$3,Команды!$A$2:$A$7500,0),$E55+2)=Команды!$AJ$15,TRUE,FALSE),IF(INDEX(Команды!$A$2:$AN$7500,MATCH(S$3,Команды!$A$2:$A$7500,0),$E55+2)=Команды!$AJ$16,TRUE,FALSE),IF(INDEX(Команды!$A$2:$AN$7500,MATCH(S$3,Команды!$A$2:$A$7500,0),$E55+2)=Команды!$AJ$17,TRUE,FALSE),IF(INDEX(Команды!$A$2:$AN$7500,MATCH(S$3,Команды!$A$2:$A$7500,0),$E55+2)=Команды!$AJ$18,TRUE,FALSE),IF(INDEX(Команды!$A$2:$AN$7500,MATCH(S$3,Команды!$A$2:$A$7500,0),$E55+2)=Команды!$AJ$19,TRUE,FALSE)),INDEX(Команды!$AJ$2:$AL$19,MATCH(INDEX(Команды!$A$2:$AN$7500,MATCH(S$3,Команды!$A$2:$A$7500,0),$E55+2),Команды!$AJ$2:$AJ$19,0),3),0)</f>
        <v>0.70833333333333337</v>
      </c>
      <c r="U55" s="342"/>
      <c r="V55" s="174" t="str">
        <f>IF(OR(IF(INDEX(Команды!$A$2:$AN$7500,MATCH(V$3,Команды!$A$2:$A$7500,0),$E55+2)=Команды!$AJ$2,TRUE,FALSE),IF(INDEX(Команды!$A$2:$AN$7500,MATCH(V$3,Команды!$A$2:$A$7500,0),$E55+2)=Команды!$AJ$3,TRUE,FALSE),IF(INDEX(Команды!$A$2:$AN$7500,MATCH(V$3,Команды!$A$2:$A$7500,0),$E55+2)=Команды!$AJ$4,TRUE,FALSE),IF(INDEX(Команды!$A$2:$AN$7500,MATCH(V$3,Команды!$A$2:$A$7500,0),$E55+2)=Команды!$AJ$5,TRUE,FALSE),IF(INDEX(Команды!$A$2:$AN$7500,MATCH(V$3,Команды!$A$2:$A$7500,0),$E55+2)=Команды!$AJ$6,TRUE,FALSE),IF(INDEX(Команды!$A$2:$AN$7500,MATCH(V$3,Команды!$A$2:$A$7500,0),$E55+2)=Команды!$AJ$7,TRUE,FALSE),IF(INDEX(Команды!$A$2:$AN$7500,MATCH(V$3,Команды!$A$2:$A$7500,0),$E55+2)=Команды!$AJ$8,TRUE,FALSE),IF(INDEX(Команды!$A$2:$AN$7500,MATCH(V$3,Команды!$A$2:$A$7500,0),$E55+2)=Команды!$AJ$9,TRUE,FALSE),IF(INDEX(Команды!$A$2:$AN$7500,MATCH(V$3,Команды!$A$2:$A$7500,0),$E55+2)=Команды!$AJ$10,TRUE,FALSE),IF(INDEX(Команды!$A$2:$AN$7500,MATCH(V$3,Команды!$A$2:$A$7500,0),$E55+2)=Команды!$AJ$11,TRUE,FALSE),IF(INDEX(Команды!$A$2:$AN$7500,MATCH(V$3,Команды!$A$2:$A$7500,0),$E55+2)=Команды!$AJ$12,TRUE,FALSE),IF(INDEX(Команды!$A$2:$AN$7500,MATCH(V$3,Команды!$A$2:$A$7500,0),$E55+2)=Команды!$AJ$13,TRUE,FALSE),IF(INDEX(Команды!$A$2:$AN$7500,MATCH(V$3,Команды!$A$2:$A$7500,0),$E55+2)=Команды!$AJ$14,TRUE,FALSE),IF(INDEX(Команды!$A$2:$AN$7500,MATCH(V$3,Команды!$A$2:$A$7500,0),$E55+2)=Команды!$AJ$15,TRUE,FALSE),IF(INDEX(Команды!$A$2:$AN$7500,MATCH(V$3,Команды!$A$2:$A$7500,0),$E55+2)=Команды!$AJ$16,TRUE,FALSE),,IF(INDEX(Команды!$A$2:$AN$7500,MATCH(V$3,Команды!$A$2:$A$7500,0),$E55+2)=Команды!$AJ$17,TRUE,FALSE),,IF(INDEX(Команды!$A$2:$AN$7500,MATCH(V$3,Команды!$A$2:$A$7500,0),$E55+2)=Команды!$AJ$18,TRUE,FALSE),,IF(INDEX(Команды!$A$2:$AN$7500,MATCH(V$3,Команды!$A$2:$A$7500,0),$E55+2)=Команды!$AJ$19,TRUE,FALSE)),INDEX(Команды!$AJ$2:$AK$19,MATCH(INDEX(Команды!$A$2:$AN$7500,MATCH(V$3,Команды!$A$2:$A$7500,0),$E55+2),Команды!$AJ$2:$AJ$19,0),2),0)</f>
        <v>В</v>
      </c>
      <c r="W55" s="175" t="str">
        <f>IF(OR(IF(INDEX(Команды!$A$2:$AN$7500,MATCH(V$3,Команды!$A$2:$A$7500,0),$E55+2)=Команды!$AJ$2,TRUE,FALSE),IF(INDEX(Команды!$A$2:$AN$7500,MATCH(V$3,Команды!$A$2:$A$7500,0),$E55+2)=Команды!$AJ$3,TRUE,FALSE),IF(INDEX(Команды!$A$2:$AN$7500,MATCH(V$3,Команды!$A$2:$A$7500,0),$E55+2)=Команды!$AJ$4,TRUE,FALSE),IF(INDEX(Команды!$A$2:$AN$7500,MATCH(V$3,Команды!$A$2:$A$7500,0),$E55+2)=Команды!$AJ$5,TRUE,FALSE),IF(INDEX(Команды!$A$2:$AN$7500,MATCH(V$3,Команды!$A$2:$A$7500,0),$E55+2)=Команды!$AJ$6,TRUE,FALSE),IF(INDEX(Команды!$A$2:$AN$7500,MATCH(V$3,Команды!$A$2:$A$7500,0),$E55+2)=Команды!$AJ$7,TRUE,FALSE),IF(INDEX(Команды!$A$2:$AN$7500,MATCH(V$3,Команды!$A$2:$A$7500,0),$E55+2)=Команды!$AJ$8,TRUE,FALSE),IF(INDEX(Команды!$A$2:$AN$7500,MATCH(V$3,Команды!$A$2:$A$7500,0),$E55+2)=Команды!$AJ$9,TRUE,FALSE),IF(INDEX(Команды!$A$2:$AN$7500,MATCH(V$3,Команды!$A$2:$A$7500,0),$E55+2)=Команды!$AJ$10,TRUE,FALSE),IF(INDEX(Команды!$A$2:$AN$7500,MATCH(V$3,Команды!$A$2:$A$7500,0),$E55+2)=Команды!$AJ$11,TRUE,FALSE),IF(INDEX(Команды!$A$2:$AN$7500,MATCH(V$3,Команды!$A$2:$A$7500,0),$E55+2)=Команды!$AJ$12,TRUE,FALSE),IF(INDEX(Команды!$A$2:$AN$7500,MATCH(V$3,Команды!$A$2:$A$7500,0),$E55+2)=Команды!$AJ$13,TRUE,FALSE),IF(INDEX(Команды!$A$2:$AN$7500,MATCH(V$3,Команды!$A$2:$A$7500,0),$E55+2)=Команды!$AJ$14,TRUE,FALSE),IF(INDEX(Команды!$A$2:$AN$7500,MATCH(V$3,Команды!$A$2:$A$7500,0),$E55+2)=Команды!$AJ$15,TRUE,FALSE),IF(INDEX(Команды!$A$2:$AN$7500,MATCH(V$3,Команды!$A$2:$A$7500,0),$E55+2)=Команды!$AJ$16,TRUE,FALSE),IF(INDEX(Команды!$A$2:$AN$7500,MATCH(V$3,Команды!$A$2:$A$7500,0),$E55+2)=Команды!$AJ$17,TRUE,FALSE),IF(INDEX(Команды!$A$2:$AN$7500,MATCH(V$3,Команды!$A$2:$A$7500,0),$E55+2)=Команды!$AJ$18,TRUE,FALSE),IF(INDEX(Команды!$A$2:$AN$7500,MATCH(V$3,Команды!$A$2:$A$7500,0),$E55+2)=Команды!$AJ$19,TRUE,FALSE)),INDEX(Команды!$AJ$2:$AL$19,MATCH(INDEX(Команды!$A$2:$AN$7500,MATCH(V$3,Команды!$A$2:$A$7500,0),$E55+2),Команды!$AJ$2:$AJ$19,0),3),0)</f>
        <v>В</v>
      </c>
      <c r="X55" s="342"/>
      <c r="Y55" s="174">
        <f>IF(OR(IF(INDEX(Команды!$A$2:$AN$7500,MATCH(Y$3,Команды!$A$2:$A$7500,0),$E55+2)=Команды!$AJ$2,TRUE,FALSE),IF(INDEX(Команды!$A$2:$AN$7500,MATCH(Y$3,Команды!$A$2:$A$7500,0),$E55+2)=Команды!$AJ$3,TRUE,FALSE),IF(INDEX(Команды!$A$2:$AN$7500,MATCH(Y$3,Команды!$A$2:$A$7500,0),$E55+2)=Команды!$AJ$4,TRUE,FALSE),IF(INDEX(Команды!$A$2:$AN$7500,MATCH(Y$3,Команды!$A$2:$A$7500,0),$E55+2)=Команды!$AJ$5,TRUE,FALSE),IF(INDEX(Команды!$A$2:$AN$7500,MATCH(Y$3,Команды!$A$2:$A$7500,0),$E55+2)=Команды!$AJ$6,TRUE,FALSE),IF(INDEX(Команды!$A$2:$AN$7500,MATCH(Y$3,Команды!$A$2:$A$7500,0),$E55+2)=Команды!$AJ$7,TRUE,FALSE),IF(INDEX(Команды!$A$2:$AN$7500,MATCH(Y$3,Команды!$A$2:$A$7500,0),$E55+2)=Команды!$AJ$8,TRUE,FALSE),IF(INDEX(Команды!$A$2:$AN$7500,MATCH(Y$3,Команды!$A$2:$A$7500,0),$E55+2)=Команды!$AJ$9,TRUE,FALSE),IF(INDEX(Команды!$A$2:$AN$7500,MATCH(Y$3,Команды!$A$2:$A$7500,0),$E55+2)=Команды!$AJ$10,TRUE,FALSE),IF(INDEX(Команды!$A$2:$AN$7500,MATCH(Y$3,Команды!$A$2:$A$7500,0),$E55+2)=Команды!$AJ$11,TRUE,FALSE),IF(INDEX(Команды!$A$2:$AN$7500,MATCH(Y$3,Команды!$A$2:$A$7500,0),$E55+2)=Команды!$AJ$12,TRUE,FALSE),IF(INDEX(Команды!$A$2:$AN$7500,MATCH(Y$3,Команды!$A$2:$A$7500,0),$E55+2)=Команды!$AJ$13,TRUE,FALSE),IF(INDEX(Команды!$A$2:$AN$7500,MATCH(Y$3,Команды!$A$2:$A$7500,0),$E55+2)=Команды!$AJ$14,TRUE,FALSE),IF(INDEX(Команды!$A$2:$AN$7500,MATCH(Y$3,Команды!$A$2:$A$7500,0),$E55+2)=Команды!$AJ$15,TRUE,FALSE),IF(INDEX(Команды!$A$2:$AN$7500,MATCH(Y$3,Команды!$A$2:$A$7500,0),$E55+2)=Команды!$AJ$16,TRUE,FALSE),,IF(INDEX(Команды!$A$2:$AN$7500,MATCH(Y$3,Команды!$A$2:$A$7500,0),$E55+2)=Команды!$AJ$17,TRUE,FALSE),,IF(INDEX(Команды!$A$2:$AN$7500,MATCH(Y$3,Команды!$A$2:$A$7500,0),$E55+2)=Команды!$AJ$18,TRUE,FALSE),,IF(INDEX(Команды!$A$2:$AN$7500,MATCH(Y$3,Команды!$A$2:$A$7500,0),$E55+2)=Команды!$AJ$19,TRUE,FALSE)),INDEX(Команды!$AJ$2:$AK$19,MATCH(INDEX(Команды!$A$2:$AN$7500,MATCH(Y$3,Команды!$A$2:$A$7500,0),$E55+2),Команды!$AJ$2:$AJ$19,0),2),0)</f>
        <v>0.45833333333333331</v>
      </c>
      <c r="Z55" s="175">
        <f>IF(OR(IF(INDEX(Команды!$A$2:$AN$7500,MATCH(Y$3,Команды!$A$2:$A$7500,0),$E55+2)=Команды!$AJ$2,TRUE,FALSE),IF(INDEX(Команды!$A$2:$AN$7500,MATCH(Y$3,Команды!$A$2:$A$7500,0),$E55+2)=Команды!$AJ$3,TRUE,FALSE),IF(INDEX(Команды!$A$2:$AN$7500,MATCH(Y$3,Команды!$A$2:$A$7500,0),$E55+2)=Команды!$AJ$4,TRUE,FALSE),IF(INDEX(Команды!$A$2:$AN$7500,MATCH(Y$3,Команды!$A$2:$A$7500,0),$E55+2)=Команды!$AJ$5,TRUE,FALSE),IF(INDEX(Команды!$A$2:$AN$7500,MATCH(Y$3,Команды!$A$2:$A$7500,0),$E55+2)=Команды!$AJ$6,TRUE,FALSE),IF(INDEX(Команды!$A$2:$AN$7500,MATCH(Y$3,Команды!$A$2:$A$7500,0),$E55+2)=Команды!$AJ$7,TRUE,FALSE),IF(INDEX(Команды!$A$2:$AN$7500,MATCH(Y$3,Команды!$A$2:$A$7500,0),$E55+2)=Команды!$AJ$8,TRUE,FALSE),IF(INDEX(Команды!$A$2:$AN$7500,MATCH(Y$3,Команды!$A$2:$A$7500,0),$E55+2)=Команды!$AJ$9,TRUE,FALSE),IF(INDEX(Команды!$A$2:$AN$7500,MATCH(Y$3,Команды!$A$2:$A$7500,0),$E55+2)=Команды!$AJ$10,TRUE,FALSE),IF(INDEX(Команды!$A$2:$AN$7500,MATCH(Y$3,Команды!$A$2:$A$7500,0),$E55+2)=Команды!$AJ$11,TRUE,FALSE),IF(INDEX(Команды!$A$2:$AN$7500,MATCH(Y$3,Команды!$A$2:$A$7500,0),$E55+2)=Команды!$AJ$12,TRUE,FALSE),IF(INDEX(Команды!$A$2:$AN$7500,MATCH(Y$3,Команды!$A$2:$A$7500,0),$E55+2)=Команды!$AJ$13,TRUE,FALSE),IF(INDEX(Команды!$A$2:$AN$7500,MATCH(Y$3,Команды!$A$2:$A$7500,0),$E55+2)=Команды!$AJ$14,TRUE,FALSE),IF(INDEX(Команды!$A$2:$AN$7500,MATCH(Y$3,Команды!$A$2:$A$7500,0),$E55+2)=Команды!$AJ$15,TRUE,FALSE),IF(INDEX(Команды!$A$2:$AN$7500,MATCH(Y$3,Команды!$A$2:$A$7500,0),$E55+2)=Команды!$AJ$16,TRUE,FALSE),IF(INDEX(Команды!$A$2:$AN$7500,MATCH(Y$3,Команды!$A$2:$A$7500,0),$E55+2)=Команды!$AJ$17,TRUE,FALSE),IF(INDEX(Команды!$A$2:$AN$7500,MATCH(Y$3,Команды!$A$2:$A$7500,0),$E55+2)=Команды!$AJ$18,TRUE,FALSE),IF(INDEX(Команды!$A$2:$AN$7500,MATCH(Y$3,Команды!$A$2:$A$7500,0),$E55+2)=Команды!$AJ$19,TRUE,FALSE)),INDEX(Команды!$AJ$2:$AL$19,MATCH(INDEX(Команды!$A$2:$AN$7500,MATCH(Y$3,Команды!$A$2:$A$7500,0),$E55+2),Команды!$AJ$2:$AJ$19,0),3),0)</f>
        <v>0.83333333333333337</v>
      </c>
      <c r="AA55" s="342"/>
      <c r="AB55" s="174">
        <f>IF(OR(IF(INDEX(Команды!$A$2:$AN$7500,MATCH(AB$3,Команды!$A$2:$A$7500,0),$E55+2)=Команды!$AJ$2,TRUE,FALSE),IF(INDEX(Команды!$A$2:$AN$7500,MATCH(AB$3,Команды!$A$2:$A$7500,0),$E55+2)=Команды!$AJ$3,TRUE,FALSE),IF(INDEX(Команды!$A$2:$AN$7500,MATCH(AB$3,Команды!$A$2:$A$7500,0),$E55+2)=Команды!$AJ$4,TRUE,FALSE),IF(INDEX(Команды!$A$2:$AN$7500,MATCH(AB$3,Команды!$A$2:$A$7500,0),$E55+2)=Команды!$AJ$5,TRUE,FALSE),IF(INDEX(Команды!$A$2:$AN$7500,MATCH(AB$3,Команды!$A$2:$A$7500,0),$E55+2)=Команды!$AJ$6,TRUE,FALSE),IF(INDEX(Команды!$A$2:$AN$7500,MATCH(AB$3,Команды!$A$2:$A$7500,0),$E55+2)=Команды!$AJ$7,TRUE,FALSE),IF(INDEX(Команды!$A$2:$AN$7500,MATCH(AB$3,Команды!$A$2:$A$7500,0),$E55+2)=Команды!$AJ$8,TRUE,FALSE),IF(INDEX(Команды!$A$2:$AN$7500,MATCH(AB$3,Команды!$A$2:$A$7500,0),$E55+2)=Команды!$AJ$9,TRUE,FALSE),IF(INDEX(Команды!$A$2:$AN$7500,MATCH(AB$3,Команды!$A$2:$A$7500,0),$E55+2)=Команды!$AJ$10,TRUE,FALSE),IF(INDEX(Команды!$A$2:$AN$7500,MATCH(AB$3,Команды!$A$2:$A$7500,0),$E55+2)=Команды!$AJ$11,TRUE,FALSE),IF(INDEX(Команды!$A$2:$AN$7500,MATCH(AB$3,Команды!$A$2:$A$7500,0),$E55+2)=Команды!$AJ$12,TRUE,FALSE),IF(INDEX(Команды!$A$2:$AN$7500,MATCH(AB$3,Команды!$A$2:$A$7500,0),$E55+2)=Команды!$AJ$13,TRUE,FALSE),IF(INDEX(Команды!$A$2:$AN$7500,MATCH(AB$3,Команды!$A$2:$A$7500,0),$E55+2)=Команды!$AJ$14,TRUE,FALSE),IF(INDEX(Команды!$A$2:$AN$7500,MATCH(AB$3,Команды!$A$2:$A$7500,0),$E55+2)=Команды!$AJ$15,TRUE,FALSE),IF(INDEX(Команды!$A$2:$AN$7500,MATCH(AB$3,Команды!$A$2:$A$7500,0),$E55+2)=Команды!$AJ$16,TRUE,FALSE),,IF(INDEX(Команды!$A$2:$AN$7500,MATCH(AB$3,Команды!$A$2:$A$7500,0),$E55+2)=Команды!$AJ$17,TRUE,FALSE),,IF(INDEX(Команды!$A$2:$AN$7500,MATCH(AB$3,Команды!$A$2:$A$7500,0),$E55+2)=Команды!$AJ$18,TRUE,FALSE),,IF(INDEX(Команды!$A$2:$AN$7500,MATCH(AB$3,Команды!$A$2:$A$7500,0),$E55+2)=Команды!$AJ$19,TRUE,FALSE)),INDEX(Команды!$AJ$2:$AK$19,MATCH(INDEX(Команды!$A$2:$AN$7500,MATCH(AB$3,Команды!$A$2:$A$7500,0),$E55+2),Команды!$AJ$2:$AJ$19,0),2),0)</f>
        <v>0.45833333333333331</v>
      </c>
      <c r="AC55" s="175">
        <f>IF(OR(IF(INDEX(Команды!$A$2:$AN$7500,MATCH(AB$3,Команды!$A$2:$A$7500,0),$E55+2)=Команды!$AJ$2,TRUE,FALSE),IF(INDEX(Команды!$A$2:$AN$7500,MATCH(AB$3,Команды!$A$2:$A$7500,0),$E55+2)=Команды!$AJ$3,TRUE,FALSE),IF(INDEX(Команды!$A$2:$AN$7500,MATCH(AB$3,Команды!$A$2:$A$7500,0),$E55+2)=Команды!$AJ$4,TRUE,FALSE),IF(INDEX(Команды!$A$2:$AN$7500,MATCH(AB$3,Команды!$A$2:$A$7500,0),$E55+2)=Команды!$AJ$5,TRUE,FALSE),IF(INDEX(Команды!$A$2:$AN$7500,MATCH(AB$3,Команды!$A$2:$A$7500,0),$E55+2)=Команды!$AJ$6,TRUE,FALSE),IF(INDEX(Команды!$A$2:$AN$7500,MATCH(AB$3,Команды!$A$2:$A$7500,0),$E55+2)=Команды!$AJ$7,TRUE,FALSE),IF(INDEX(Команды!$A$2:$AN$7500,MATCH(AB$3,Команды!$A$2:$A$7500,0),$E55+2)=Команды!$AJ$8,TRUE,FALSE),IF(INDEX(Команды!$A$2:$AN$7500,MATCH(AB$3,Команды!$A$2:$A$7500,0),$E55+2)=Команды!$AJ$9,TRUE,FALSE),IF(INDEX(Команды!$A$2:$AN$7500,MATCH(AB$3,Команды!$A$2:$A$7500,0),$E55+2)=Команды!$AJ$10,TRUE,FALSE),IF(INDEX(Команды!$A$2:$AN$7500,MATCH(AB$3,Команды!$A$2:$A$7500,0),$E55+2)=Команды!$AJ$11,TRUE,FALSE),IF(INDEX(Команды!$A$2:$AN$7500,MATCH(AB$3,Команды!$A$2:$A$7500,0),$E55+2)=Команды!$AJ$12,TRUE,FALSE),IF(INDEX(Команды!$A$2:$AN$7500,MATCH(AB$3,Команды!$A$2:$A$7500,0),$E55+2)=Команды!$AJ$13,TRUE,FALSE),IF(INDEX(Команды!$A$2:$AN$7500,MATCH(AB$3,Команды!$A$2:$A$7500,0),$E55+2)=Команды!$AJ$14,TRUE,FALSE),IF(INDEX(Команды!$A$2:$AN$7500,MATCH(AB$3,Команды!$A$2:$A$7500,0),$E55+2)=Команды!$AJ$15,TRUE,FALSE),IF(INDEX(Команды!$A$2:$AN$7500,MATCH(AB$3,Команды!$A$2:$A$7500,0),$E55+2)=Команды!$AJ$16,TRUE,FALSE),IF(INDEX(Команды!$A$2:$AN$7500,MATCH(AB$3,Команды!$A$2:$A$7500,0),$E55+2)=Команды!$AJ$17,TRUE,FALSE),IF(INDEX(Команды!$A$2:$AN$7500,MATCH(AB$3,Команды!$A$2:$A$7500,0),$E55+2)=Команды!$AJ$18,TRUE,FALSE),IF(INDEX(Команды!$A$2:$AN$7500,MATCH(AB$3,Команды!$A$2:$A$7500,0),$E55+2)=Команды!$AJ$19,TRUE,FALSE)),INDEX(Команды!$AJ$2:$AL$19,MATCH(INDEX(Команды!$A$2:$AN$7500,MATCH(AB$3,Команды!$A$2:$A$7500,0),$E55+2),Команды!$AJ$2:$AJ$19,0),3),0)</f>
        <v>0.83333333333333337</v>
      </c>
      <c r="AD55" s="342"/>
      <c r="AE55" s="174">
        <f>IF(OR(IF(INDEX(Команды!$A$2:$AN$7500,MATCH(AE$3,Команды!$A$2:$A$7500,0),$E55+2)=Команды!$AJ$2,TRUE,FALSE),IF(INDEX(Команды!$A$2:$AN$7500,MATCH(AE$3,Команды!$A$2:$A$7500,0),$E55+2)=Команды!$AJ$3,TRUE,FALSE),IF(INDEX(Команды!$A$2:$AN$7500,MATCH(AE$3,Команды!$A$2:$A$7500,0),$E55+2)=Команды!$AJ$4,TRUE,FALSE),IF(INDEX(Команды!$A$2:$AN$7500,MATCH(AE$3,Команды!$A$2:$A$7500,0),$E55+2)=Команды!$AJ$5,TRUE,FALSE),IF(INDEX(Команды!$A$2:$AN$7500,MATCH(AE$3,Команды!$A$2:$A$7500,0),$E55+2)=Команды!$AJ$6,TRUE,FALSE),IF(INDEX(Команды!$A$2:$AN$7500,MATCH(AE$3,Команды!$A$2:$A$7500,0),$E55+2)=Команды!$AJ$7,TRUE,FALSE),IF(INDEX(Команды!$A$2:$AN$7500,MATCH(AE$3,Команды!$A$2:$A$7500,0),$E55+2)=Команды!$AJ$8,TRUE,FALSE),IF(INDEX(Команды!$A$2:$AN$7500,MATCH(AE$3,Команды!$A$2:$A$7500,0),$E55+2)=Команды!$AJ$9,TRUE,FALSE),IF(INDEX(Команды!$A$2:$AN$7500,MATCH(AE$3,Команды!$A$2:$A$7500,0),$E55+2)=Команды!$AJ$10,TRUE,FALSE),IF(INDEX(Команды!$A$2:$AN$7500,MATCH(AE$3,Команды!$A$2:$A$7500,0),$E55+2)=Команды!$AJ$11,TRUE,FALSE),IF(INDEX(Команды!$A$2:$AN$7500,MATCH(AE$3,Команды!$A$2:$A$7500,0),$E55+2)=Команды!$AJ$12,TRUE,FALSE),IF(INDEX(Команды!$A$2:$AN$7500,MATCH(AE$3,Команды!$A$2:$A$7500,0),$E55+2)=Команды!$AJ$13,TRUE,FALSE),IF(INDEX(Команды!$A$2:$AN$7500,MATCH(AE$3,Команды!$A$2:$A$7500,0),$E55+2)=Команды!$AJ$14,TRUE,FALSE),IF(INDEX(Команды!$A$2:$AN$7500,MATCH(AE$3,Команды!$A$2:$A$7500,0),$E55+2)=Команды!$AJ$15,TRUE,FALSE),IF(INDEX(Команды!$A$2:$AN$7500,MATCH(AE$3,Команды!$A$2:$A$7500,0),$E55+2)=Команды!$AJ$16,TRUE,FALSE),,IF(INDEX(Команды!$A$2:$AN$7500,MATCH(AE$3,Команды!$A$2:$A$7500,0),$E55+2)=Команды!$AJ$17,TRUE,FALSE),,IF(INDEX(Команды!$A$2:$AN$7500,MATCH(AE$3,Команды!$A$2:$A$7500,0),$E55+2)=Команды!$AJ$18,TRUE,FALSE),,IF(INDEX(Команды!$A$2:$AN$7500,MATCH(AE$3,Команды!$A$2:$A$7500,0),$E55+2)=Команды!$AJ$19,TRUE,FALSE)),INDEX(Команды!$AJ$2:$AK$19,MATCH(INDEX(Команды!$A$2:$AN$7500,MATCH(AE$3,Команды!$A$2:$A$7500,0),$E55+2),Команды!$AJ$2:$AJ$19,0),2),0)</f>
        <v>0.625</v>
      </c>
      <c r="AF55" s="175">
        <f>IF(OR(IF(INDEX(Команды!$A$2:$AN$7500,MATCH(AE$3,Команды!$A$2:$A$7500,0),$E55+2)=Команды!$AJ$2,TRUE,FALSE),IF(INDEX(Команды!$A$2:$AN$7500,MATCH(AE$3,Команды!$A$2:$A$7500,0),$E55+2)=Команды!$AJ$3,TRUE,FALSE),IF(INDEX(Команды!$A$2:$AN$7500,MATCH(AE$3,Команды!$A$2:$A$7500,0),$E55+2)=Команды!$AJ$4,TRUE,FALSE),IF(INDEX(Команды!$A$2:$AN$7500,MATCH(AE$3,Команды!$A$2:$A$7500,0),$E55+2)=Команды!$AJ$5,TRUE,FALSE),IF(INDEX(Команды!$A$2:$AN$7500,MATCH(AE$3,Команды!$A$2:$A$7500,0),$E55+2)=Команды!$AJ$6,TRUE,FALSE),IF(INDEX(Команды!$A$2:$AN$7500,MATCH(AE$3,Команды!$A$2:$A$7500,0),$E55+2)=Команды!$AJ$7,TRUE,FALSE),IF(INDEX(Команды!$A$2:$AN$7500,MATCH(AE$3,Команды!$A$2:$A$7500,0),$E55+2)=Команды!$AJ$8,TRUE,FALSE),IF(INDEX(Команды!$A$2:$AN$7500,MATCH(AE$3,Команды!$A$2:$A$7500,0),$E55+2)=Команды!$AJ$9,TRUE,FALSE),IF(INDEX(Команды!$A$2:$AN$7500,MATCH(AE$3,Команды!$A$2:$A$7500,0),$E55+2)=Команды!$AJ$10,TRUE,FALSE),IF(INDEX(Команды!$A$2:$AN$7500,MATCH(AE$3,Команды!$A$2:$A$7500,0),$E55+2)=Команды!$AJ$11,TRUE,FALSE),IF(INDEX(Команды!$A$2:$AN$7500,MATCH(AE$3,Команды!$A$2:$A$7500,0),$E55+2)=Команды!$AJ$12,TRUE,FALSE),IF(INDEX(Команды!$A$2:$AN$7500,MATCH(AE$3,Команды!$A$2:$A$7500,0),$E55+2)=Команды!$AJ$13,TRUE,FALSE),IF(INDEX(Команды!$A$2:$AN$7500,MATCH(AE$3,Команды!$A$2:$A$7500,0),$E55+2)=Команды!$AJ$14,TRUE,FALSE),IF(INDEX(Команды!$A$2:$AN$7500,MATCH(AE$3,Команды!$A$2:$A$7500,0),$E55+2)=Команды!$AJ$15,TRUE,FALSE),IF(INDEX(Команды!$A$2:$AN$7500,MATCH(AE$3,Команды!$A$2:$A$7500,0),$E55+2)=Команды!$AJ$16,TRUE,FALSE),IF(INDEX(Команды!$A$2:$AN$7500,MATCH(AE$3,Команды!$A$2:$A$7500,0),$E55+2)=Команды!$AJ$17,TRUE,FALSE),IF(INDEX(Команды!$A$2:$AN$7500,MATCH(AE$3,Команды!$A$2:$A$7500,0),$E55+2)=Команды!$AJ$18,TRUE,FALSE),IF(INDEX(Команды!$A$2:$AN$7500,MATCH(AE$3,Команды!$A$2:$A$7500,0),$E55+2)=Команды!$AJ$19,TRUE,FALSE)),INDEX(Команды!$AJ$2:$AL$19,MATCH(INDEX(Команды!$A$2:$AN$7500,MATCH(AE$3,Команды!$A$2:$A$7500,0),$E55+2),Команды!$AJ$2:$AJ$19,0),3),0)</f>
        <v>1</v>
      </c>
      <c r="AG55" s="342"/>
      <c r="AH55" s="174">
        <f>IF(OR(IF(INDEX(Команды!$A$2:$AN$7500,MATCH(AH$3,Команды!$A$2:$A$7500,0),$E55+2)=Команды!$AJ$2,TRUE,FALSE),IF(INDEX(Команды!$A$2:$AN$7500,MATCH(AH$3,Команды!$A$2:$A$7500,0),$E55+2)=Команды!$AJ$3,TRUE,FALSE),IF(INDEX(Команды!$A$2:$AN$7500,MATCH(AH$3,Команды!$A$2:$A$7500,0),$E55+2)=Команды!$AJ$4,TRUE,FALSE),IF(INDEX(Команды!$A$2:$AN$7500,MATCH(AH$3,Команды!$A$2:$A$7500,0),$E55+2)=Команды!$AJ$5,TRUE,FALSE),IF(INDEX(Команды!$A$2:$AN$7500,MATCH(AH$3,Команды!$A$2:$A$7500,0),$E55+2)=Команды!$AJ$6,TRUE,FALSE),IF(INDEX(Команды!$A$2:$AN$7500,MATCH(AH$3,Команды!$A$2:$A$7500,0),$E55+2)=Команды!$AJ$7,TRUE,FALSE),IF(INDEX(Команды!$A$2:$AN$7500,MATCH(AH$3,Команды!$A$2:$A$7500,0),$E55+2)=Команды!$AJ$8,TRUE,FALSE),IF(INDEX(Команды!$A$2:$AN$7500,MATCH(AH$3,Команды!$A$2:$A$7500,0),$E55+2)=Команды!$AJ$9,TRUE,FALSE),IF(INDEX(Команды!$A$2:$AN$7500,MATCH(AH$3,Команды!$A$2:$A$7500,0),$E55+2)=Команды!$AJ$10,TRUE,FALSE),IF(INDEX(Команды!$A$2:$AN$7500,MATCH(AH$3,Команды!$A$2:$A$7500,0),$E55+2)=Команды!$AJ$11,TRUE,FALSE),IF(INDEX(Команды!$A$2:$AN$7500,MATCH(AH$3,Команды!$A$2:$A$7500,0),$E55+2)=Команды!$AJ$12,TRUE,FALSE),IF(INDEX(Команды!$A$2:$AN$7500,MATCH(AH$3,Команды!$A$2:$A$7500,0),$E55+2)=Команды!$AJ$13,TRUE,FALSE),IF(INDEX(Команды!$A$2:$AN$7500,MATCH(AH$3,Команды!$A$2:$A$7500,0),$E55+2)=Команды!$AJ$14,TRUE,FALSE),IF(INDEX(Команды!$A$2:$AN$7500,MATCH(AH$3,Команды!$A$2:$A$7500,0),$E55+2)=Команды!$AJ$15,TRUE,FALSE),IF(INDEX(Команды!$A$2:$AN$7500,MATCH(AH$3,Команды!$A$2:$A$7500,0),$E55+2)=Команды!$AJ$16,TRUE,FALSE),,IF(INDEX(Команды!$A$2:$AN$7500,MATCH(AH$3,Команды!$A$2:$A$7500,0),$E55+2)=Команды!$AJ$17,TRUE,FALSE),,IF(INDEX(Команды!$A$2:$AN$7500,MATCH(AH$3,Команды!$A$2:$A$7500,0),$E55+2)=Команды!$AJ$18,TRUE,FALSE),,IF(INDEX(Команды!$A$2:$AN$7500,MATCH(AH$3,Команды!$A$2:$A$7500,0),$E55+2)=Команды!$AJ$19,TRUE,FALSE)),INDEX(Команды!$AJ$2:$AK$19,MATCH(INDEX(Команды!$A$2:$AN$7500,MATCH(AH$3,Команды!$A$2:$A$7500,0),$E55+2),Команды!$AJ$2:$AJ$19,0),2),0)</f>
        <v>0.64583333333333337</v>
      </c>
      <c r="AI55" s="175">
        <f>IF(OR(IF(INDEX(Команды!$A$2:$AN$7500,MATCH(AH$3,Команды!$A$2:$A$7500,0),$E55+2)=Команды!$AJ$2,TRUE,FALSE),IF(INDEX(Команды!$A$2:$AN$7500,MATCH(AH$3,Команды!$A$2:$A$7500,0),$E55+2)=Команды!$AJ$3,TRUE,FALSE),IF(INDEX(Команды!$A$2:$AN$7500,MATCH(AH$3,Команды!$A$2:$A$7500,0),$E55+2)=Команды!$AJ$4,TRUE,FALSE),IF(INDEX(Команды!$A$2:$AN$7500,MATCH(AH$3,Команды!$A$2:$A$7500,0),$E55+2)=Команды!$AJ$5,TRUE,FALSE),IF(INDEX(Команды!$A$2:$AN$7500,MATCH(AH$3,Команды!$A$2:$A$7500,0),$E55+2)=Команды!$AJ$6,TRUE,FALSE),IF(INDEX(Команды!$A$2:$AN$7500,MATCH(AH$3,Команды!$A$2:$A$7500,0),$E55+2)=Команды!$AJ$7,TRUE,FALSE),IF(INDEX(Команды!$A$2:$AN$7500,MATCH(AH$3,Команды!$A$2:$A$7500,0),$E55+2)=Команды!$AJ$8,TRUE,FALSE),IF(INDEX(Команды!$A$2:$AN$7500,MATCH(AH$3,Команды!$A$2:$A$7500,0),$E55+2)=Команды!$AJ$9,TRUE,FALSE),IF(INDEX(Команды!$A$2:$AN$7500,MATCH(AH$3,Команды!$A$2:$A$7500,0),$E55+2)=Команды!$AJ$10,TRUE,FALSE),IF(INDEX(Команды!$A$2:$AN$7500,MATCH(AH$3,Команды!$A$2:$A$7500,0),$E55+2)=Команды!$AJ$11,TRUE,FALSE),IF(INDEX(Команды!$A$2:$AN$7500,MATCH(AH$3,Команды!$A$2:$A$7500,0),$E55+2)=Команды!$AJ$12,TRUE,FALSE),IF(INDEX(Команды!$A$2:$AN$7500,MATCH(AH$3,Команды!$A$2:$A$7500,0),$E55+2)=Команды!$AJ$13,TRUE,FALSE),IF(INDEX(Команды!$A$2:$AN$7500,MATCH(AH$3,Команды!$A$2:$A$7500,0),$E55+2)=Команды!$AJ$14,TRUE,FALSE),IF(INDEX(Команды!$A$2:$AN$7500,MATCH(AH$3,Команды!$A$2:$A$7500,0),$E55+2)=Команды!$AJ$15,TRUE,FALSE),IF(INDEX(Команды!$A$2:$AN$7500,MATCH(AH$3,Команды!$A$2:$A$7500,0),$E55+2)=Команды!$AJ$16,TRUE,FALSE),IF(INDEX(Команды!$A$2:$AN$7500,MATCH(AH$3,Команды!$A$2:$A$7500,0),$E55+2)=Команды!$AJ$17,TRUE,FALSE),IF(INDEX(Команды!$A$2:$AN$7500,MATCH(AH$3,Команды!$A$2:$A$7500,0),$E55+2)=Команды!$AJ$18,TRUE,FALSE),IF(INDEX(Команды!$A$2:$AN$7500,MATCH(AH$3,Команды!$A$2:$A$7500,0),$E55+2)=Команды!$AJ$19,TRUE,FALSE)),INDEX(Команды!$AJ$2:$AL$19,MATCH(INDEX(Команды!$A$2:$AN$7500,MATCH(AH$3,Команды!$A$2:$A$7500,0),$E55+2),Команды!$AJ$2:$AJ$19,0),3),0)</f>
        <v>1.0208333333333333</v>
      </c>
      <c r="AJ55" s="342"/>
      <c r="AK55" s="174">
        <f>IF(OR(IF(INDEX(Команды!$A$2:$AN$7500,MATCH(AK$3,Команды!$A$2:$A$7500,0),$E55+2)=Команды!$AJ$2,TRUE,FALSE),IF(INDEX(Команды!$A$2:$AN$7500,MATCH(AK$3,Команды!$A$2:$A$7500,0),$E55+2)=Команды!$AJ$3,TRUE,FALSE),IF(INDEX(Команды!$A$2:$AN$7500,MATCH(AK$3,Команды!$A$2:$A$7500,0),$E55+2)=Команды!$AJ$4,TRUE,FALSE),IF(INDEX(Команды!$A$2:$AN$7500,MATCH(AK$3,Команды!$A$2:$A$7500,0),$E55+2)=Команды!$AJ$5,TRUE,FALSE),IF(INDEX(Команды!$A$2:$AN$7500,MATCH(AK$3,Команды!$A$2:$A$7500,0),$E55+2)=Команды!$AJ$6,TRUE,FALSE),IF(INDEX(Команды!$A$2:$AN$7500,MATCH(AK$3,Команды!$A$2:$A$7500,0),$E55+2)=Команды!$AJ$7,TRUE,FALSE),IF(INDEX(Команды!$A$2:$AN$7500,MATCH(AK$3,Команды!$A$2:$A$7500,0),$E55+2)=Команды!$AJ$8,TRUE,FALSE),IF(INDEX(Команды!$A$2:$AN$7500,MATCH(AK$3,Команды!$A$2:$A$7500,0),$E55+2)=Команды!$AJ$9,TRUE,FALSE),IF(INDEX(Команды!$A$2:$AN$7500,MATCH(AK$3,Команды!$A$2:$A$7500,0),$E55+2)=Команды!$AJ$10,TRUE,FALSE),IF(INDEX(Команды!$A$2:$AN$7500,MATCH(AK$3,Команды!$A$2:$A$7500,0),$E55+2)=Команды!$AJ$11,TRUE,FALSE),IF(INDEX(Команды!$A$2:$AN$7500,MATCH(AK$3,Команды!$A$2:$A$7500,0),$E55+2)=Команды!$AJ$12,TRUE,FALSE),IF(INDEX(Команды!$A$2:$AN$7500,MATCH(AK$3,Команды!$A$2:$A$7500,0),$E55+2)=Команды!$AJ$13,TRUE,FALSE),IF(INDEX(Команды!$A$2:$AN$7500,MATCH(AK$3,Команды!$A$2:$A$7500,0),$E55+2)=Команды!$AJ$14,TRUE,FALSE),IF(INDEX(Команды!$A$2:$AN$7500,MATCH(AK$3,Команды!$A$2:$A$7500,0),$E55+2)=Команды!$AJ$15,TRUE,FALSE),IF(INDEX(Команды!$A$2:$AN$7500,MATCH(AK$3,Команды!$A$2:$A$7500,0),$E55+2)=Команды!$AJ$16,TRUE,FALSE),,IF(INDEX(Команды!$A$2:$AN$7500,MATCH(AK$3,Команды!$A$2:$A$7500,0),$E55+2)=Команды!$AJ$17,TRUE,FALSE),,IF(INDEX(Команды!$A$2:$AN$7500,MATCH(AK$3,Команды!$A$2:$A$7500,0),$E55+2)=Команды!$AJ$18,TRUE,FALSE),,IF(INDEX(Команды!$A$2:$AN$7500,MATCH(AK$3,Команды!$A$2:$A$7500,0),$E55+2)=Команды!$AJ$19,TRUE,FALSE)),INDEX(Команды!$AJ$2:$AK$19,MATCH(INDEX(Команды!$A$2:$AN$7500,MATCH(AK$3,Команды!$A$2:$A$7500,0),$E55+2),Команды!$AJ$2:$AJ$19,0),2),0)</f>
        <v>0.64583333333333337</v>
      </c>
      <c r="AL55" s="175">
        <f>IF(OR(IF(INDEX(Команды!$A$2:$AN$7500,MATCH(AK$3,Команды!$A$2:$A$7500,0),$E55+2)=Команды!$AJ$2,TRUE,FALSE),IF(INDEX(Команды!$A$2:$AN$7500,MATCH(AK$3,Команды!$A$2:$A$7500,0),$E55+2)=Команды!$AJ$3,TRUE,FALSE),IF(INDEX(Команды!$A$2:$AN$7500,MATCH(AK$3,Команды!$A$2:$A$7500,0),$E55+2)=Команды!$AJ$4,TRUE,FALSE),IF(INDEX(Команды!$A$2:$AN$7500,MATCH(AK$3,Команды!$A$2:$A$7500,0),$E55+2)=Команды!$AJ$5,TRUE,FALSE),IF(INDEX(Команды!$A$2:$AN$7500,MATCH(AK$3,Команды!$A$2:$A$7500,0),$E55+2)=Команды!$AJ$6,TRUE,FALSE),IF(INDEX(Команды!$A$2:$AN$7500,MATCH(AK$3,Команды!$A$2:$A$7500,0),$E55+2)=Команды!$AJ$7,TRUE,FALSE),IF(INDEX(Команды!$A$2:$AN$7500,MATCH(AK$3,Команды!$A$2:$A$7500,0),$E55+2)=Команды!$AJ$8,TRUE,FALSE),IF(INDEX(Команды!$A$2:$AN$7500,MATCH(AK$3,Команды!$A$2:$A$7500,0),$E55+2)=Команды!$AJ$9,TRUE,FALSE),IF(INDEX(Команды!$A$2:$AN$7500,MATCH(AK$3,Команды!$A$2:$A$7500,0),$E55+2)=Команды!$AJ$10,TRUE,FALSE),IF(INDEX(Команды!$A$2:$AN$7500,MATCH(AK$3,Команды!$A$2:$A$7500,0),$E55+2)=Команды!$AJ$11,TRUE,FALSE),IF(INDEX(Команды!$A$2:$AN$7500,MATCH(AK$3,Команды!$A$2:$A$7500,0),$E55+2)=Команды!$AJ$12,TRUE,FALSE),IF(INDEX(Команды!$A$2:$AN$7500,MATCH(AK$3,Команды!$A$2:$A$7500,0),$E55+2)=Команды!$AJ$13,TRUE,FALSE),IF(INDEX(Команды!$A$2:$AN$7500,MATCH(AK$3,Команды!$A$2:$A$7500,0),$E55+2)=Команды!$AJ$14,TRUE,FALSE),IF(INDEX(Команды!$A$2:$AN$7500,MATCH(AK$3,Команды!$A$2:$A$7500,0),$E55+2)=Команды!$AJ$15,TRUE,FALSE),IF(INDEX(Команды!$A$2:$AN$7500,MATCH(AK$3,Команды!$A$2:$A$7500,0),$E55+2)=Команды!$AJ$16,TRUE,FALSE),IF(INDEX(Команды!$A$2:$AN$7500,MATCH(AK$3,Команды!$A$2:$A$7500,0),$E55+2)=Команды!$AJ$17,TRUE,FALSE),IF(INDEX(Команды!$A$2:$AN$7500,MATCH(AK$3,Команды!$A$2:$A$7500,0),$E55+2)=Команды!$AJ$18,TRUE,FALSE),IF(INDEX(Команды!$A$2:$AN$7500,MATCH(AK$3,Команды!$A$2:$A$7500,0),$E55+2)=Команды!$AJ$19,TRUE,FALSE)),INDEX(Команды!$AJ$2:$AL$19,MATCH(INDEX(Команды!$A$2:$AN$7500,MATCH(AK$3,Команды!$A$2:$A$7500,0),$E55+2),Команды!$AJ$2:$AJ$19,0),3),0)</f>
        <v>1.0208333333333333</v>
      </c>
      <c r="AM55" s="342"/>
      <c r="AN55" s="174" t="str">
        <f>IF(OR(IF(INDEX(Команды!$A$2:$AN$7500,MATCH(AN$3,Команды!$A$2:$A$7500,0),$E55+2)=Команды!$AJ$2,TRUE,FALSE),IF(INDEX(Команды!$A$2:$AN$7500,MATCH(AN$3,Команды!$A$2:$A$7500,0),$E55+2)=Команды!$AJ$3,TRUE,FALSE),IF(INDEX(Команды!$A$2:$AN$7500,MATCH(AN$3,Команды!$A$2:$A$7500,0),$E55+2)=Команды!$AJ$4,TRUE,FALSE),IF(INDEX(Команды!$A$2:$AN$7500,MATCH(AN$3,Команды!$A$2:$A$7500,0),$E55+2)=Команды!$AJ$5,TRUE,FALSE),IF(INDEX(Команды!$A$2:$AN$7500,MATCH(AN$3,Команды!$A$2:$A$7500,0),$E55+2)=Команды!$AJ$6,TRUE,FALSE),IF(INDEX(Команды!$A$2:$AN$7500,MATCH(AN$3,Команды!$A$2:$A$7500,0),$E55+2)=Команды!$AJ$7,TRUE,FALSE),IF(INDEX(Команды!$A$2:$AN$7500,MATCH(AN$3,Команды!$A$2:$A$7500,0),$E55+2)=Команды!$AJ$8,TRUE,FALSE),IF(INDEX(Команды!$A$2:$AN$7500,MATCH(AN$3,Команды!$A$2:$A$7500,0),$E55+2)=Команды!$AJ$9,TRUE,FALSE),IF(INDEX(Команды!$A$2:$AN$7500,MATCH(AN$3,Команды!$A$2:$A$7500,0),$E55+2)=Команды!$AJ$10,TRUE,FALSE),IF(INDEX(Команды!$A$2:$AN$7500,MATCH(AN$3,Команды!$A$2:$A$7500,0),$E55+2)=Команды!$AJ$11,TRUE,FALSE),IF(INDEX(Команды!$A$2:$AN$7500,MATCH(AN$3,Команды!$A$2:$A$7500,0),$E55+2)=Команды!$AJ$12,TRUE,FALSE),IF(INDEX(Команды!$A$2:$AN$7500,MATCH(AN$3,Команды!$A$2:$A$7500,0),$E55+2)=Команды!$AJ$13,TRUE,FALSE),IF(INDEX(Команды!$A$2:$AN$7500,MATCH(AN$3,Команды!$A$2:$A$7500,0),$E55+2)=Команды!$AJ$14,TRUE,FALSE),IF(INDEX(Команды!$A$2:$AN$7500,MATCH(AN$3,Команды!$A$2:$A$7500,0),$E55+2)=Команды!$AJ$15,TRUE,FALSE),IF(INDEX(Команды!$A$2:$AN$7500,MATCH(AN$3,Команды!$A$2:$A$7500,0),$E55+2)=Команды!$AJ$16,TRUE,FALSE),,IF(INDEX(Команды!$A$2:$AN$7500,MATCH(AN$3,Команды!$A$2:$A$7500,0),$E55+2)=Команды!$AJ$17,TRUE,FALSE),,IF(INDEX(Команды!$A$2:$AN$7500,MATCH(AN$3,Команды!$A$2:$A$7500,0),$E55+2)=Команды!$AJ$18,TRUE,FALSE),,IF(INDEX(Команды!$A$2:$AN$7500,MATCH(AN$3,Команды!$A$2:$A$7500,0),$E55+2)=Команды!$AJ$19,TRUE,FALSE)),INDEX(Команды!$AJ$2:$AK$19,MATCH(INDEX(Команды!$A$2:$AN$7500,MATCH(AN$3,Команды!$A$2:$A$7500,0),$E55+2),Команды!$AJ$2:$AJ$19,0),2),0)</f>
        <v>В</v>
      </c>
      <c r="AO55" s="175" t="str">
        <f>IF(OR(IF(INDEX(Команды!$A$2:$AN$7500,MATCH(AN$3,Команды!$A$2:$A$7500,0),$E55+2)=Команды!$AJ$2,TRUE,FALSE),IF(INDEX(Команды!$A$2:$AN$7500,MATCH(AN$3,Команды!$A$2:$A$7500,0),$E55+2)=Команды!$AJ$3,TRUE,FALSE),IF(INDEX(Команды!$A$2:$AN$7500,MATCH(AN$3,Команды!$A$2:$A$7500,0),$E55+2)=Команды!$AJ$4,TRUE,FALSE),IF(INDEX(Команды!$A$2:$AN$7500,MATCH(AN$3,Команды!$A$2:$A$7500,0),$E55+2)=Команды!$AJ$5,TRUE,FALSE),IF(INDEX(Команды!$A$2:$AN$7500,MATCH(AN$3,Команды!$A$2:$A$7500,0),$E55+2)=Команды!$AJ$6,TRUE,FALSE),IF(INDEX(Команды!$A$2:$AN$7500,MATCH(AN$3,Команды!$A$2:$A$7500,0),$E55+2)=Команды!$AJ$7,TRUE,FALSE),IF(INDEX(Команды!$A$2:$AN$7500,MATCH(AN$3,Команды!$A$2:$A$7500,0),$E55+2)=Команды!$AJ$8,TRUE,FALSE),IF(INDEX(Команды!$A$2:$AN$7500,MATCH(AN$3,Команды!$A$2:$A$7500,0),$E55+2)=Команды!$AJ$9,TRUE,FALSE),IF(INDEX(Команды!$A$2:$AN$7500,MATCH(AN$3,Команды!$A$2:$A$7500,0),$E55+2)=Команды!$AJ$10,TRUE,FALSE),IF(INDEX(Команды!$A$2:$AN$7500,MATCH(AN$3,Команды!$A$2:$A$7500,0),$E55+2)=Команды!$AJ$11,TRUE,FALSE),IF(INDEX(Команды!$A$2:$AN$7500,MATCH(AN$3,Команды!$A$2:$A$7500,0),$E55+2)=Команды!$AJ$12,TRUE,FALSE),IF(INDEX(Команды!$A$2:$AN$7500,MATCH(AN$3,Команды!$A$2:$A$7500,0),$E55+2)=Команды!$AJ$13,TRUE,FALSE),IF(INDEX(Команды!$A$2:$AN$7500,MATCH(AN$3,Команды!$A$2:$A$7500,0),$E55+2)=Команды!$AJ$14,TRUE,FALSE),IF(INDEX(Команды!$A$2:$AN$7500,MATCH(AN$3,Команды!$A$2:$A$7500,0),$E55+2)=Команды!$AJ$15,TRUE,FALSE),IF(INDEX(Команды!$A$2:$AN$7500,MATCH(AN$3,Команды!$A$2:$A$7500,0),$E55+2)=Команды!$AJ$16,TRUE,FALSE),IF(INDEX(Команды!$A$2:$AN$7500,MATCH(AN$3,Команды!$A$2:$A$7500,0),$E55+2)=Команды!$AJ$17,TRUE,FALSE),IF(INDEX(Команды!$A$2:$AN$7500,MATCH(AN$3,Команды!$A$2:$A$7500,0),$E55+2)=Команды!$AJ$18,TRUE,FALSE),IF(INDEX(Команды!$A$2:$AN$7500,MATCH(AN$3,Команды!$A$2:$A$7500,0),$E55+2)=Команды!$AJ$19,TRUE,FALSE)),INDEX(Команды!$AJ$2:$AL$19,MATCH(INDEX(Команды!$A$2:$AN$7500,MATCH(AN$3,Команды!$A$2:$A$7500,0),$E55+2),Команды!$AJ$2:$AJ$19,0),3),0)</f>
        <v>В</v>
      </c>
      <c r="AP55" s="342"/>
      <c r="AQ55" s="174" t="str">
        <f>IF(OR(IF(INDEX(Команды!$A$2:$AN$7500,MATCH(AQ$3,Команды!$A$2:$A$7500,0),$E55+2)=Команды!$AJ$2,TRUE,FALSE),IF(INDEX(Команды!$A$2:$AN$7500,MATCH(AQ$3,Команды!$A$2:$A$7500,0),$E55+2)=Команды!$AJ$3,TRUE,FALSE),IF(INDEX(Команды!$A$2:$AN$7500,MATCH(AQ$3,Команды!$A$2:$A$7500,0),$E55+2)=Команды!$AJ$4,TRUE,FALSE),IF(INDEX(Команды!$A$2:$AN$7500,MATCH(AQ$3,Команды!$A$2:$A$7500,0),$E55+2)=Команды!$AJ$5,TRUE,FALSE),IF(INDEX(Команды!$A$2:$AN$7500,MATCH(AQ$3,Команды!$A$2:$A$7500,0),$E55+2)=Команды!$AJ$6,TRUE,FALSE),IF(INDEX(Команды!$A$2:$AN$7500,MATCH(AQ$3,Команды!$A$2:$A$7500,0),$E55+2)=Команды!$AJ$7,TRUE,FALSE),IF(INDEX(Команды!$A$2:$AN$7500,MATCH(AQ$3,Команды!$A$2:$A$7500,0),$E55+2)=Команды!$AJ$8,TRUE,FALSE),IF(INDEX(Команды!$A$2:$AN$7500,MATCH(AQ$3,Команды!$A$2:$A$7500,0),$E55+2)=Команды!$AJ$9,TRUE,FALSE),IF(INDEX(Команды!$A$2:$AN$7500,MATCH(AQ$3,Команды!$A$2:$A$7500,0),$E55+2)=Команды!$AJ$10,TRUE,FALSE),IF(INDEX(Команды!$A$2:$AN$7500,MATCH(AQ$3,Команды!$A$2:$A$7500,0),$E55+2)=Команды!$AJ$11,TRUE,FALSE),IF(INDEX(Команды!$A$2:$AN$7500,MATCH(AQ$3,Команды!$A$2:$A$7500,0),$E55+2)=Команды!$AJ$12,TRUE,FALSE),IF(INDEX(Команды!$A$2:$AN$7500,MATCH(AQ$3,Команды!$A$2:$A$7500,0),$E55+2)=Команды!$AJ$13,TRUE,FALSE),IF(INDEX(Команды!$A$2:$AN$7500,MATCH(AQ$3,Команды!$A$2:$A$7500,0),$E55+2)=Команды!$AJ$14,TRUE,FALSE),IF(INDEX(Команды!$A$2:$AN$7500,MATCH(AQ$3,Команды!$A$2:$A$7500,0),$E55+2)=Команды!$AJ$15,TRUE,FALSE),IF(INDEX(Команды!$A$2:$AN$7500,MATCH(AQ$3,Команды!$A$2:$A$7500,0),$E55+2)=Команды!$AJ$16,TRUE,FALSE),,IF(INDEX(Команды!$A$2:$AN$7500,MATCH(AQ$3,Команды!$A$2:$A$7500,0),$E55+2)=Команды!$AJ$17,TRUE,FALSE),,IF(INDEX(Команды!$A$2:$AN$7500,MATCH(AQ$3,Команды!$A$2:$A$7500,0),$E55+2)=Команды!$AJ$18,TRUE,FALSE),,IF(INDEX(Команды!$A$2:$AN$7500,MATCH(AQ$3,Команды!$A$2:$A$7500,0),$E55+2)=Команды!$AJ$19,TRUE,FALSE)),INDEX(Команды!$AJ$2:$AK$19,MATCH(INDEX(Команды!$A$2:$AN$7500,MATCH(AQ$3,Команды!$A$2:$A$7500,0),$E55+2),Команды!$AJ$2:$AJ$19,0),2),0)</f>
        <v>В</v>
      </c>
      <c r="AR55" s="175" t="str">
        <f>IF(OR(IF(INDEX(Команды!$A$2:$AN$7500,MATCH(AQ$3,Команды!$A$2:$A$7500,0),$E55+2)=Команды!$AJ$2,TRUE,FALSE),IF(INDEX(Команды!$A$2:$AN$7500,MATCH(AQ$3,Команды!$A$2:$A$7500,0),$E55+2)=Команды!$AJ$3,TRUE,FALSE),IF(INDEX(Команды!$A$2:$AN$7500,MATCH(AQ$3,Команды!$A$2:$A$7500,0),$E55+2)=Команды!$AJ$4,TRUE,FALSE),IF(INDEX(Команды!$A$2:$AN$7500,MATCH(AQ$3,Команды!$A$2:$A$7500,0),$E55+2)=Команды!$AJ$5,TRUE,FALSE),IF(INDEX(Команды!$A$2:$AN$7500,MATCH(AQ$3,Команды!$A$2:$A$7500,0),$E55+2)=Команды!$AJ$6,TRUE,FALSE),IF(INDEX(Команды!$A$2:$AN$7500,MATCH(AQ$3,Команды!$A$2:$A$7500,0),$E55+2)=Команды!$AJ$7,TRUE,FALSE),IF(INDEX(Команды!$A$2:$AN$7500,MATCH(AQ$3,Команды!$A$2:$A$7500,0),$E55+2)=Команды!$AJ$8,TRUE,FALSE),IF(INDEX(Команды!$A$2:$AN$7500,MATCH(AQ$3,Команды!$A$2:$A$7500,0),$E55+2)=Команды!$AJ$9,TRUE,FALSE),IF(INDEX(Команды!$A$2:$AN$7500,MATCH(AQ$3,Команды!$A$2:$A$7500,0),$E55+2)=Команды!$AJ$10,TRUE,FALSE),IF(INDEX(Команды!$A$2:$AN$7500,MATCH(AQ$3,Команды!$A$2:$A$7500,0),$E55+2)=Команды!$AJ$11,TRUE,FALSE),IF(INDEX(Команды!$A$2:$AN$7500,MATCH(AQ$3,Команды!$A$2:$A$7500,0),$E55+2)=Команды!$AJ$12,TRUE,FALSE),IF(INDEX(Команды!$A$2:$AN$7500,MATCH(AQ$3,Команды!$A$2:$A$7500,0),$E55+2)=Команды!$AJ$13,TRUE,FALSE),IF(INDEX(Команды!$A$2:$AN$7500,MATCH(AQ$3,Команды!$A$2:$A$7500,0),$E55+2)=Команды!$AJ$14,TRUE,FALSE),IF(INDEX(Команды!$A$2:$AN$7500,MATCH(AQ$3,Команды!$A$2:$A$7500,0),$E55+2)=Команды!$AJ$15,TRUE,FALSE),IF(INDEX(Команды!$A$2:$AN$7500,MATCH(AQ$3,Команды!$A$2:$A$7500,0),$E55+2)=Команды!$AJ$16,TRUE,FALSE),IF(INDEX(Команды!$A$2:$AN$7500,MATCH(AQ$3,Команды!$A$2:$A$7500,0),$E55+2)=Команды!$AJ$17,TRUE,FALSE),IF(INDEX(Команды!$A$2:$AN$7500,MATCH(AQ$3,Команды!$A$2:$A$7500,0),$E55+2)=Команды!$AJ$18,TRUE,FALSE),IF(INDEX(Команды!$A$2:$AN$7500,MATCH(AQ$3,Команды!$A$2:$A$7500,0),$E55+2)=Команды!$AJ$19,TRUE,FALSE)),INDEX(Команды!$AJ$2:$AL$19,MATCH(INDEX(Команды!$A$2:$AN$7500,MATCH(AQ$3,Команды!$A$2:$A$7500,0),$E55+2),Команды!$AJ$2:$AJ$19,0),3),0)</f>
        <v>В</v>
      </c>
      <c r="AS55" s="342"/>
      <c r="AT55" s="174">
        <f>IF(OR(IF(INDEX(Команды!$A$2:$AN$7500,MATCH(AT$3,Команды!$A$2:$A$7500,0),$E55+2)=Команды!$AJ$2,TRUE,FALSE),IF(INDEX(Команды!$A$2:$AN$7500,MATCH(AT$3,Команды!$A$2:$A$7500,0),$E55+2)=Команды!$AJ$3,TRUE,FALSE),IF(INDEX(Команды!$A$2:$AN$7500,MATCH(AT$3,Команды!$A$2:$A$7500,0),$E55+2)=Команды!$AJ$4,TRUE,FALSE),IF(INDEX(Команды!$A$2:$AN$7500,MATCH(AT$3,Команды!$A$2:$A$7500,0),$E55+2)=Команды!$AJ$5,TRUE,FALSE),IF(INDEX(Команды!$A$2:$AN$7500,MATCH(AT$3,Команды!$A$2:$A$7500,0),$E55+2)=Команды!$AJ$6,TRUE,FALSE),IF(INDEX(Команды!$A$2:$AN$7500,MATCH(AT$3,Команды!$A$2:$A$7500,0),$E55+2)=Команды!$AJ$7,TRUE,FALSE),IF(INDEX(Команды!$A$2:$AN$7500,MATCH(AT$3,Команды!$A$2:$A$7500,0),$E55+2)=Команды!$AJ$8,TRUE,FALSE),IF(INDEX(Команды!$A$2:$AN$7500,MATCH(AT$3,Команды!$A$2:$A$7500,0),$E55+2)=Команды!$AJ$9,TRUE,FALSE),IF(INDEX(Команды!$A$2:$AN$7500,MATCH(AT$3,Команды!$A$2:$A$7500,0),$E55+2)=Команды!$AJ$10,TRUE,FALSE),IF(INDEX(Команды!$A$2:$AN$7500,MATCH(AT$3,Команды!$A$2:$A$7500,0),$E55+2)=Команды!$AJ$11,TRUE,FALSE),IF(INDEX(Команды!$A$2:$AN$7500,MATCH(AT$3,Команды!$A$2:$A$7500,0),$E55+2)=Команды!$AJ$12,TRUE,FALSE),IF(INDEX(Команды!$A$2:$AN$7500,MATCH(AT$3,Команды!$A$2:$A$7500,0),$E55+2)=Команды!$AJ$13,TRUE,FALSE),IF(INDEX(Команды!$A$2:$AN$7500,MATCH(AT$3,Команды!$A$2:$A$7500,0),$E55+2)=Команды!$AJ$14,TRUE,FALSE),IF(INDEX(Команды!$A$2:$AN$7500,MATCH(AT$3,Команды!$A$2:$A$7500,0),$E55+2)=Команды!$AJ$15,TRUE,FALSE),IF(INDEX(Команды!$A$2:$AN$7500,MATCH(AT$3,Команды!$A$2:$A$7500,0),$E55+2)=Команды!$AJ$16,TRUE,FALSE),,IF(INDEX(Команды!$A$2:$AN$7500,MATCH(AT$3,Команды!$A$2:$A$7500,0),$E55+2)=Команды!$AJ$17,TRUE,FALSE),,IF(INDEX(Команды!$A$2:$AN$7500,MATCH(AT$3,Команды!$A$2:$A$7500,0),$E55+2)=Команды!$AJ$18,TRUE,FALSE),,IF(INDEX(Команды!$A$2:$AN$7500,MATCH(AT$3,Команды!$A$2:$A$7500,0),$E55+2)=Команды!$AJ$19,TRUE,FALSE)),INDEX(Команды!$AJ$2:$AK$19,MATCH(INDEX(Команды!$A$2:$AN$7500,MATCH(AT$3,Команды!$A$2:$A$7500,0),$E55+2),Команды!$AJ$2:$AJ$19,0),2),0)</f>
        <v>0.28125</v>
      </c>
      <c r="AU55" s="175">
        <f>IF(OR(IF(INDEX(Команды!$A$2:$AN$7500,MATCH(AT$3,Команды!$A$2:$A$7500,0),$E55+2)=Команды!$AJ$2,TRUE,FALSE),IF(INDEX(Команды!$A$2:$AN$7500,MATCH(AT$3,Команды!$A$2:$A$7500,0),$E55+2)=Команды!$AJ$3,TRUE,FALSE),IF(INDEX(Команды!$A$2:$AN$7500,MATCH(AT$3,Команды!$A$2:$A$7500,0),$E55+2)=Команды!$AJ$4,TRUE,FALSE),IF(INDEX(Команды!$A$2:$AN$7500,MATCH(AT$3,Команды!$A$2:$A$7500,0),$E55+2)=Команды!$AJ$5,TRUE,FALSE),IF(INDEX(Команды!$A$2:$AN$7500,MATCH(AT$3,Команды!$A$2:$A$7500,0),$E55+2)=Команды!$AJ$6,TRUE,FALSE),IF(INDEX(Команды!$A$2:$AN$7500,MATCH(AT$3,Команды!$A$2:$A$7500,0),$E55+2)=Команды!$AJ$7,TRUE,FALSE),IF(INDEX(Команды!$A$2:$AN$7500,MATCH(AT$3,Команды!$A$2:$A$7500,0),$E55+2)=Команды!$AJ$8,TRUE,FALSE),IF(INDEX(Команды!$A$2:$AN$7500,MATCH(AT$3,Команды!$A$2:$A$7500,0),$E55+2)=Команды!$AJ$9,TRUE,FALSE),IF(INDEX(Команды!$A$2:$AN$7500,MATCH(AT$3,Команды!$A$2:$A$7500,0),$E55+2)=Команды!$AJ$10,TRUE,FALSE),IF(INDEX(Команды!$A$2:$AN$7500,MATCH(AT$3,Команды!$A$2:$A$7500,0),$E55+2)=Команды!$AJ$11,TRUE,FALSE),IF(INDEX(Команды!$A$2:$AN$7500,MATCH(AT$3,Команды!$A$2:$A$7500,0),$E55+2)=Команды!$AJ$12,TRUE,FALSE),IF(INDEX(Команды!$A$2:$AN$7500,MATCH(AT$3,Команды!$A$2:$A$7500,0),$E55+2)=Команды!$AJ$13,TRUE,FALSE),IF(INDEX(Команды!$A$2:$AN$7500,MATCH(AT$3,Команды!$A$2:$A$7500,0),$E55+2)=Команды!$AJ$14,TRUE,FALSE),IF(INDEX(Команды!$A$2:$AN$7500,MATCH(AT$3,Команды!$A$2:$A$7500,0),$E55+2)=Команды!$AJ$15,TRUE,FALSE),IF(INDEX(Команды!$A$2:$AN$7500,MATCH(AT$3,Команды!$A$2:$A$7500,0),$E55+2)=Команды!$AJ$16,TRUE,FALSE),IF(INDEX(Команды!$A$2:$AN$7500,MATCH(AT$3,Команды!$A$2:$A$7500,0),$E55+2)=Команды!$AJ$17,TRUE,FALSE),IF(INDEX(Команды!$A$2:$AN$7500,MATCH(AT$3,Команды!$A$2:$A$7500,0),$E55+2)=Команды!$AJ$18,TRUE,FALSE),IF(INDEX(Команды!$A$2:$AN$7500,MATCH(AT$3,Команды!$A$2:$A$7500,0),$E55+2)=Команды!$AJ$19,TRUE,FALSE)),INDEX(Команды!$AJ$2:$AL$19,MATCH(INDEX(Команды!$A$2:$AN$7500,MATCH(AT$3,Команды!$A$2:$A$7500,0),$E55+2),Команды!$AJ$2:$AJ$19,0),3),0)</f>
        <v>0.65625</v>
      </c>
      <c r="AV55" s="342"/>
      <c r="AW55" s="174">
        <f>IF(OR(IF(INDEX(Команды!$A$2:$AN$7500,MATCH(AW$3,Команды!$A$2:$A$7500,0),$E55+2)=Команды!$AJ$2,TRUE,FALSE),IF(INDEX(Команды!$A$2:$AN$7500,MATCH(AW$3,Команды!$A$2:$A$7500,0),$E55+2)=Команды!$AJ$3,TRUE,FALSE),IF(INDEX(Команды!$A$2:$AN$7500,MATCH(AW$3,Команды!$A$2:$A$7500,0),$E55+2)=Команды!$AJ$4,TRUE,FALSE),IF(INDEX(Команды!$A$2:$AN$7500,MATCH(AW$3,Команды!$A$2:$A$7500,0),$E55+2)=Команды!$AJ$5,TRUE,FALSE),IF(INDEX(Команды!$A$2:$AN$7500,MATCH(AW$3,Команды!$A$2:$A$7500,0),$E55+2)=Команды!$AJ$6,TRUE,FALSE),IF(INDEX(Команды!$A$2:$AN$7500,MATCH(AW$3,Команды!$A$2:$A$7500,0),$E55+2)=Команды!$AJ$7,TRUE,FALSE),IF(INDEX(Команды!$A$2:$AN$7500,MATCH(AW$3,Команды!$A$2:$A$7500,0),$E55+2)=Команды!$AJ$8,TRUE,FALSE),IF(INDEX(Команды!$A$2:$AN$7500,MATCH(AW$3,Команды!$A$2:$A$7500,0),$E55+2)=Команды!$AJ$9,TRUE,FALSE),IF(INDEX(Команды!$A$2:$AN$7500,MATCH(AW$3,Команды!$A$2:$A$7500,0),$E55+2)=Команды!$AJ$10,TRUE,FALSE),IF(INDEX(Команды!$A$2:$AN$7500,MATCH(AW$3,Команды!$A$2:$A$7500,0),$E55+2)=Команды!$AJ$11,TRUE,FALSE),IF(INDEX(Команды!$A$2:$AN$7500,MATCH(AW$3,Команды!$A$2:$A$7500,0),$E55+2)=Команды!$AJ$12,TRUE,FALSE),IF(INDEX(Команды!$A$2:$AN$7500,MATCH(AW$3,Команды!$A$2:$A$7500,0),$E55+2)=Команды!$AJ$13,TRUE,FALSE),IF(INDEX(Команды!$A$2:$AN$7500,MATCH(AW$3,Команды!$A$2:$A$7500,0),$E55+2)=Команды!$AJ$14,TRUE,FALSE),IF(INDEX(Команды!$A$2:$AN$7500,MATCH(AW$3,Команды!$A$2:$A$7500,0),$E55+2)=Команды!$AJ$15,TRUE,FALSE),IF(INDEX(Команды!$A$2:$AN$7500,MATCH(AW$3,Команды!$A$2:$A$7500,0),$E55+2)=Команды!$AJ$16,TRUE,FALSE),,IF(INDEX(Команды!$A$2:$AN$7500,MATCH(AW$3,Команды!$A$2:$A$7500,0),$E55+2)=Команды!$AJ$17,TRUE,FALSE),,IF(INDEX(Команды!$A$2:$AN$7500,MATCH(AW$3,Команды!$A$2:$A$7500,0),$E55+2)=Команды!$AJ$18,TRUE,FALSE),,IF(INDEX(Команды!$A$2:$AN$7500,MATCH(AW$3,Команды!$A$2:$A$7500,0),$E55+2)=Команды!$AJ$19,TRUE,FALSE)),INDEX(Команды!$AJ$2:$AK$19,MATCH(INDEX(Команды!$A$2:$AN$7500,MATCH(AW$3,Команды!$A$2:$A$7500,0),$E55+2),Команды!$AJ$2:$AJ$19,0),2),0)</f>
        <v>0.28125</v>
      </c>
      <c r="AX55" s="175">
        <f>IF(OR(IF(INDEX(Команды!$A$2:$AN$7500,MATCH(AW$3,Команды!$A$2:$A$7500,0),$E55+2)=Команды!$AJ$2,TRUE,FALSE),IF(INDEX(Команды!$A$2:$AN$7500,MATCH(AW$3,Команды!$A$2:$A$7500,0),$E55+2)=Команды!$AJ$3,TRUE,FALSE),IF(INDEX(Команды!$A$2:$AN$7500,MATCH(AW$3,Команды!$A$2:$A$7500,0),$E55+2)=Команды!$AJ$4,TRUE,FALSE),IF(INDEX(Команды!$A$2:$AN$7500,MATCH(AW$3,Команды!$A$2:$A$7500,0),$E55+2)=Команды!$AJ$5,TRUE,FALSE),IF(INDEX(Команды!$A$2:$AN$7500,MATCH(AW$3,Команды!$A$2:$A$7500,0),$E55+2)=Команды!$AJ$6,TRUE,FALSE),IF(INDEX(Команды!$A$2:$AN$7500,MATCH(AW$3,Команды!$A$2:$A$7500,0),$E55+2)=Команды!$AJ$7,TRUE,FALSE),IF(INDEX(Команды!$A$2:$AN$7500,MATCH(AW$3,Команды!$A$2:$A$7500,0),$E55+2)=Команды!$AJ$8,TRUE,FALSE),IF(INDEX(Команды!$A$2:$AN$7500,MATCH(AW$3,Команды!$A$2:$A$7500,0),$E55+2)=Команды!$AJ$9,TRUE,FALSE),IF(INDEX(Команды!$A$2:$AN$7500,MATCH(AW$3,Команды!$A$2:$A$7500,0),$E55+2)=Команды!$AJ$10,TRUE,FALSE),IF(INDEX(Команды!$A$2:$AN$7500,MATCH(AW$3,Команды!$A$2:$A$7500,0),$E55+2)=Команды!$AJ$11,TRUE,FALSE),IF(INDEX(Команды!$A$2:$AN$7500,MATCH(AW$3,Команды!$A$2:$A$7500,0),$E55+2)=Команды!$AJ$12,TRUE,FALSE),IF(INDEX(Команды!$A$2:$AN$7500,MATCH(AW$3,Команды!$A$2:$A$7500,0),$E55+2)=Команды!$AJ$13,TRUE,FALSE),IF(INDEX(Команды!$A$2:$AN$7500,MATCH(AW$3,Команды!$A$2:$A$7500,0),$E55+2)=Команды!$AJ$14,TRUE,FALSE),IF(INDEX(Команды!$A$2:$AN$7500,MATCH(AW$3,Команды!$A$2:$A$7500,0),$E55+2)=Команды!$AJ$15,TRUE,FALSE),IF(INDEX(Команды!$A$2:$AN$7500,MATCH(AW$3,Команды!$A$2:$A$7500,0),$E55+2)=Команды!$AJ$16,TRUE,FALSE),IF(INDEX(Команды!$A$2:$AN$7500,MATCH(AW$3,Команды!$A$2:$A$7500,0),$E55+2)=Команды!$AJ$17,TRUE,FALSE),IF(INDEX(Команды!$A$2:$AN$7500,MATCH(AW$3,Команды!$A$2:$A$7500,0),$E55+2)=Команды!$AJ$18,TRUE,FALSE),IF(INDEX(Команды!$A$2:$AN$7500,MATCH(AW$3,Команды!$A$2:$A$7500,0),$E55+2)=Команды!$AJ$19,TRUE,FALSE)),INDEX(Команды!$AJ$2:$AL$19,MATCH(INDEX(Команды!$A$2:$AN$7500,MATCH(AW$3,Команды!$A$2:$A$7500,0),$E55+2),Команды!$AJ$2:$AJ$19,0),3),0)</f>
        <v>0.65625</v>
      </c>
      <c r="AY55" s="342"/>
      <c r="AZ55" s="174">
        <f>IF(OR(IF(INDEX(Команды!$A$2:$AN$7500,MATCH(AZ$3,Команды!$A$2:$A$7500,0),$E55+2)=Команды!$AJ$2,TRUE,FALSE),IF(INDEX(Команды!$A$2:$AN$7500,MATCH(AZ$3,Команды!$A$2:$A$7500,0),$E55+2)=Команды!$AJ$3,TRUE,FALSE),IF(INDEX(Команды!$A$2:$AN$7500,MATCH(AZ$3,Команды!$A$2:$A$7500,0),$E55+2)=Команды!$AJ$4,TRUE,FALSE),IF(INDEX(Команды!$A$2:$AN$7500,MATCH(AZ$3,Команды!$A$2:$A$7500,0),$E55+2)=Команды!$AJ$5,TRUE,FALSE),IF(INDEX(Команды!$A$2:$AN$7500,MATCH(AZ$3,Команды!$A$2:$A$7500,0),$E55+2)=Команды!$AJ$6,TRUE,FALSE),IF(INDEX(Команды!$A$2:$AN$7500,MATCH(AZ$3,Команды!$A$2:$A$7500,0),$E55+2)=Команды!$AJ$7,TRUE,FALSE),IF(INDEX(Команды!$A$2:$AN$7500,MATCH(AZ$3,Команды!$A$2:$A$7500,0),$E55+2)=Команды!$AJ$8,TRUE,FALSE),IF(INDEX(Команды!$A$2:$AN$7500,MATCH(AZ$3,Команды!$A$2:$A$7500,0),$E55+2)=Команды!$AJ$9,TRUE,FALSE),IF(INDEX(Команды!$A$2:$AN$7500,MATCH(AZ$3,Команды!$A$2:$A$7500,0),$E55+2)=Команды!$AJ$10,TRUE,FALSE),IF(INDEX(Команды!$A$2:$AN$7500,MATCH(AZ$3,Команды!$A$2:$A$7500,0),$E55+2)=Команды!$AJ$11,TRUE,FALSE),IF(INDEX(Команды!$A$2:$AN$7500,MATCH(AZ$3,Команды!$A$2:$A$7500,0),$E55+2)=Команды!$AJ$12,TRUE,FALSE),IF(INDEX(Команды!$A$2:$AN$7500,MATCH(AZ$3,Команды!$A$2:$A$7500,0),$E55+2)=Команды!$AJ$13,TRUE,FALSE),IF(INDEX(Команды!$A$2:$AN$7500,MATCH(AZ$3,Команды!$A$2:$A$7500,0),$E55+2)=Команды!$AJ$14,TRUE,FALSE),IF(INDEX(Команды!$A$2:$AN$7500,MATCH(AZ$3,Команды!$A$2:$A$7500,0),$E55+2)=Команды!$AJ$15,TRUE,FALSE),IF(INDEX(Команды!$A$2:$AN$7500,MATCH(AZ$3,Команды!$A$2:$A$7500,0),$E55+2)=Команды!$AJ$16,TRUE,FALSE),,IF(INDEX(Команды!$A$2:$AN$7500,MATCH(AZ$3,Команды!$A$2:$A$7500,0),$E55+2)=Команды!$AJ$17,TRUE,FALSE),,IF(INDEX(Команды!$A$2:$AN$7500,MATCH(AZ$3,Команды!$A$2:$A$7500,0),$E55+2)=Команды!$AJ$18,TRUE,FALSE),,IF(INDEX(Команды!$A$2:$AN$7500,MATCH(AZ$3,Команды!$A$2:$A$7500,0),$E55+2)=Команды!$AJ$19,TRUE,FALSE)),INDEX(Команды!$AJ$2:$AK$19,MATCH(INDEX(Команды!$A$2:$AN$7500,MATCH(AZ$3,Команды!$A$2:$A$7500,0),$E55+2),Команды!$AJ$2:$AJ$19,0),2),0)</f>
        <v>0.33333333333333331</v>
      </c>
      <c r="BA55" s="175">
        <f>IF(OR(IF(INDEX(Команды!$A$2:$AN$7500,MATCH(AZ$3,Команды!$A$2:$A$7500,0),$E55+2)=Команды!$AJ$2,TRUE,FALSE),IF(INDEX(Команды!$A$2:$AN$7500,MATCH(AZ$3,Команды!$A$2:$A$7500,0),$E55+2)=Команды!$AJ$3,TRUE,FALSE),IF(INDEX(Команды!$A$2:$AN$7500,MATCH(AZ$3,Команды!$A$2:$A$7500,0),$E55+2)=Команды!$AJ$4,TRUE,FALSE),IF(INDEX(Команды!$A$2:$AN$7500,MATCH(AZ$3,Команды!$A$2:$A$7500,0),$E55+2)=Команды!$AJ$5,TRUE,FALSE),IF(INDEX(Команды!$A$2:$AN$7500,MATCH(AZ$3,Команды!$A$2:$A$7500,0),$E55+2)=Команды!$AJ$6,TRUE,FALSE),IF(INDEX(Команды!$A$2:$AN$7500,MATCH(AZ$3,Команды!$A$2:$A$7500,0),$E55+2)=Команды!$AJ$7,TRUE,FALSE),IF(INDEX(Команды!$A$2:$AN$7500,MATCH(AZ$3,Команды!$A$2:$A$7500,0),$E55+2)=Команды!$AJ$8,TRUE,FALSE),IF(INDEX(Команды!$A$2:$AN$7500,MATCH(AZ$3,Команды!$A$2:$A$7500,0),$E55+2)=Команды!$AJ$9,TRUE,FALSE),IF(INDEX(Команды!$A$2:$AN$7500,MATCH(AZ$3,Команды!$A$2:$A$7500,0),$E55+2)=Команды!$AJ$10,TRUE,FALSE),IF(INDEX(Команды!$A$2:$AN$7500,MATCH(AZ$3,Команды!$A$2:$A$7500,0),$E55+2)=Команды!$AJ$11,TRUE,FALSE),IF(INDEX(Команды!$A$2:$AN$7500,MATCH(AZ$3,Команды!$A$2:$A$7500,0),$E55+2)=Команды!$AJ$12,TRUE,FALSE),IF(INDEX(Команды!$A$2:$AN$7500,MATCH(AZ$3,Команды!$A$2:$A$7500,0),$E55+2)=Команды!$AJ$13,TRUE,FALSE),IF(INDEX(Команды!$A$2:$AN$7500,MATCH(AZ$3,Команды!$A$2:$A$7500,0),$E55+2)=Команды!$AJ$14,TRUE,FALSE),IF(INDEX(Команды!$A$2:$AN$7500,MATCH(AZ$3,Команды!$A$2:$A$7500,0),$E55+2)=Команды!$AJ$15,TRUE,FALSE),IF(INDEX(Команды!$A$2:$AN$7500,MATCH(AZ$3,Команды!$A$2:$A$7500,0),$E55+2)=Команды!$AJ$16,TRUE,FALSE),IF(INDEX(Команды!$A$2:$AN$7500,MATCH(AZ$3,Команды!$A$2:$A$7500,0),$E55+2)=Команды!$AJ$17,TRUE,FALSE),IF(INDEX(Команды!$A$2:$AN$7500,MATCH(AZ$3,Команды!$A$2:$A$7500,0),$E55+2)=Команды!$AJ$18,TRUE,FALSE),IF(INDEX(Команды!$A$2:$AN$7500,MATCH(AZ$3,Команды!$A$2:$A$7500,0),$E55+2)=Команды!$AJ$19,TRUE,FALSE)),INDEX(Команды!$AJ$2:$AL$19,MATCH(INDEX(Команды!$A$2:$AN$7500,MATCH(AZ$3,Команды!$A$2:$A$7500,0),$E55+2),Команды!$AJ$2:$AJ$19,0),3),0)</f>
        <v>0.70833333333333337</v>
      </c>
      <c r="BB55" s="342"/>
      <c r="BC55" s="174">
        <f>IF(OR(IF(INDEX(Команды!$A$2:$AN$7500,MATCH(BC$3,Команды!$A$2:$A$7500,0),$E55+2)=Команды!$AJ$2,TRUE,FALSE),IF(INDEX(Команды!$A$2:$AN$7500,MATCH(BC$3,Команды!$A$2:$A$7500,0),$E55+2)=Команды!$AJ$3,TRUE,FALSE),IF(INDEX(Команды!$A$2:$AN$7500,MATCH(BC$3,Команды!$A$2:$A$7500,0),$E55+2)=Команды!$AJ$4,TRUE,FALSE),IF(INDEX(Команды!$A$2:$AN$7500,MATCH(BC$3,Команды!$A$2:$A$7500,0),$E55+2)=Команды!$AJ$5,TRUE,FALSE),IF(INDEX(Команды!$A$2:$AN$7500,MATCH(BC$3,Команды!$A$2:$A$7500,0),$E55+2)=Команды!$AJ$6,TRUE,FALSE),IF(INDEX(Команды!$A$2:$AN$7500,MATCH(BC$3,Команды!$A$2:$A$7500,0),$E55+2)=Команды!$AJ$7,TRUE,FALSE),IF(INDEX(Команды!$A$2:$AN$7500,MATCH(BC$3,Команды!$A$2:$A$7500,0),$E55+2)=Команды!$AJ$8,TRUE,FALSE),IF(INDEX(Команды!$A$2:$AN$7500,MATCH(BC$3,Команды!$A$2:$A$7500,0),$E55+2)=Команды!$AJ$9,TRUE,FALSE),IF(INDEX(Команды!$A$2:$AN$7500,MATCH(BC$3,Команды!$A$2:$A$7500,0),$E55+2)=Команды!$AJ$10,TRUE,FALSE),IF(INDEX(Команды!$A$2:$AN$7500,MATCH(BC$3,Команды!$A$2:$A$7500,0),$E55+2)=Команды!$AJ$11,TRUE,FALSE),IF(INDEX(Команды!$A$2:$AN$7500,MATCH(BC$3,Команды!$A$2:$A$7500,0),$E55+2)=Команды!$AJ$12,TRUE,FALSE),IF(INDEX(Команды!$A$2:$AN$7500,MATCH(BC$3,Команды!$A$2:$A$7500,0),$E55+2)=Команды!$AJ$13,TRUE,FALSE),IF(INDEX(Команды!$A$2:$AN$7500,MATCH(BC$3,Команды!$A$2:$A$7500,0),$E55+2)=Команды!$AJ$14,TRUE,FALSE),IF(INDEX(Команды!$A$2:$AN$7500,MATCH(BC$3,Команды!$A$2:$A$7500,0),$E55+2)=Команды!$AJ$15,TRUE,FALSE),IF(INDEX(Команды!$A$2:$AN$7500,MATCH(BC$3,Команды!$A$2:$A$7500,0),$E55+2)=Команды!$AJ$16,TRUE,FALSE),,IF(INDEX(Команды!$A$2:$AN$7500,MATCH(BC$3,Команды!$A$2:$A$7500,0),$E55+2)=Команды!$AJ$17,TRUE,FALSE),,IF(INDEX(Команды!$A$2:$AN$7500,MATCH(BC$3,Команды!$A$2:$A$7500,0),$E55+2)=Команды!$AJ$18,TRUE,FALSE),,IF(INDEX(Команды!$A$2:$AN$7500,MATCH(BC$3,Команды!$A$2:$A$7500,0),$E55+2)=Команды!$AJ$19,TRUE,FALSE)),INDEX(Команды!$AJ$2:$AK$19,MATCH(INDEX(Команды!$A$2:$AN$7500,MATCH(BC$3,Команды!$A$2:$A$7500,0),$E55+2),Команды!$AJ$2:$AJ$19,0),2),0)</f>
        <v>0.375</v>
      </c>
      <c r="BD55" s="175">
        <f>IF(OR(IF(INDEX(Команды!$A$2:$AN$7500,MATCH(BC$3,Команды!$A$2:$A$7500,0),$E55+2)=Команды!$AJ$2,TRUE,FALSE),IF(INDEX(Команды!$A$2:$AN$7500,MATCH(BC$3,Команды!$A$2:$A$7500,0),$E55+2)=Команды!$AJ$3,TRUE,FALSE),IF(INDEX(Команды!$A$2:$AN$7500,MATCH(BC$3,Команды!$A$2:$A$7500,0),$E55+2)=Команды!$AJ$4,TRUE,FALSE),IF(INDEX(Команды!$A$2:$AN$7500,MATCH(BC$3,Команды!$A$2:$A$7500,0),$E55+2)=Команды!$AJ$5,TRUE,FALSE),IF(INDEX(Команды!$A$2:$AN$7500,MATCH(BC$3,Команды!$A$2:$A$7500,0),$E55+2)=Команды!$AJ$6,TRUE,FALSE),IF(INDEX(Команды!$A$2:$AN$7500,MATCH(BC$3,Команды!$A$2:$A$7500,0),$E55+2)=Команды!$AJ$7,TRUE,FALSE),IF(INDEX(Команды!$A$2:$AN$7500,MATCH(BC$3,Команды!$A$2:$A$7500,0),$E55+2)=Команды!$AJ$8,TRUE,FALSE),IF(INDEX(Команды!$A$2:$AN$7500,MATCH(BC$3,Команды!$A$2:$A$7500,0),$E55+2)=Команды!$AJ$9,TRUE,FALSE),IF(INDEX(Команды!$A$2:$AN$7500,MATCH(BC$3,Команды!$A$2:$A$7500,0),$E55+2)=Команды!$AJ$10,TRUE,FALSE),IF(INDEX(Команды!$A$2:$AN$7500,MATCH(BC$3,Команды!$A$2:$A$7500,0),$E55+2)=Команды!$AJ$11,TRUE,FALSE),IF(INDEX(Команды!$A$2:$AN$7500,MATCH(BC$3,Команды!$A$2:$A$7500,0),$E55+2)=Команды!$AJ$12,TRUE,FALSE),IF(INDEX(Команды!$A$2:$AN$7500,MATCH(BC$3,Команды!$A$2:$A$7500,0),$E55+2)=Команды!$AJ$13,TRUE,FALSE),IF(INDEX(Команды!$A$2:$AN$7500,MATCH(BC$3,Команды!$A$2:$A$7500,0),$E55+2)=Команды!$AJ$14,TRUE,FALSE),IF(INDEX(Команды!$A$2:$AN$7500,MATCH(BC$3,Команды!$A$2:$A$7500,0),$E55+2)=Команды!$AJ$15,TRUE,FALSE),IF(INDEX(Команды!$A$2:$AN$7500,MATCH(BC$3,Команды!$A$2:$A$7500,0),$E55+2)=Команды!$AJ$16,TRUE,FALSE),IF(INDEX(Команды!$A$2:$AN$7500,MATCH(BC$3,Команды!$A$2:$A$7500,0),$E55+2)=Команды!$AJ$17,TRUE,FALSE),IF(INDEX(Команды!$A$2:$AN$7500,MATCH(BC$3,Команды!$A$2:$A$7500,0),$E55+2)=Команды!$AJ$18,TRUE,FALSE),IF(INDEX(Команды!$A$2:$AN$7500,MATCH(BC$3,Команды!$A$2:$A$7500,0),$E55+2)=Команды!$AJ$19,TRUE,FALSE)),INDEX(Команды!$AJ$2:$AL$19,MATCH(INDEX(Команды!$A$2:$AN$7500,MATCH(BC$3,Команды!$A$2:$A$7500,0),$E55+2),Команды!$AJ$2:$AJ$19,0),3),0)</f>
        <v>0.75</v>
      </c>
      <c r="BE55" s="342"/>
      <c r="BF55" s="174" t="str">
        <f>IF(OR(IF(INDEX(Команды!$A$2:$AN$7500,MATCH(BF$3,Команды!$A$2:$A$7500,0),$E55+2)=Команды!$AJ$2,TRUE,FALSE),IF(INDEX(Команды!$A$2:$AN$7500,MATCH(BF$3,Команды!$A$2:$A$7500,0),$E55+2)=Команды!$AJ$3,TRUE,FALSE),IF(INDEX(Команды!$A$2:$AN$7500,MATCH(BF$3,Команды!$A$2:$A$7500,0),$E55+2)=Команды!$AJ$4,TRUE,FALSE),IF(INDEX(Команды!$A$2:$AN$7500,MATCH(BF$3,Команды!$A$2:$A$7500,0),$E55+2)=Команды!$AJ$5,TRUE,FALSE),IF(INDEX(Команды!$A$2:$AN$7500,MATCH(BF$3,Команды!$A$2:$A$7500,0),$E55+2)=Команды!$AJ$6,TRUE,FALSE),IF(INDEX(Команды!$A$2:$AN$7500,MATCH(BF$3,Команды!$A$2:$A$7500,0),$E55+2)=Команды!$AJ$7,TRUE,FALSE),IF(INDEX(Команды!$A$2:$AN$7500,MATCH(BF$3,Команды!$A$2:$A$7500,0),$E55+2)=Команды!$AJ$8,TRUE,FALSE),IF(INDEX(Команды!$A$2:$AN$7500,MATCH(BF$3,Команды!$A$2:$A$7500,0),$E55+2)=Команды!$AJ$9,TRUE,FALSE),IF(INDEX(Команды!$A$2:$AN$7500,MATCH(BF$3,Команды!$A$2:$A$7500,0),$E55+2)=Команды!$AJ$10,TRUE,FALSE),IF(INDEX(Команды!$A$2:$AN$7500,MATCH(BF$3,Команды!$A$2:$A$7500,0),$E55+2)=Команды!$AJ$11,TRUE,FALSE),IF(INDEX(Команды!$A$2:$AN$7500,MATCH(BF$3,Команды!$A$2:$A$7500,0),$E55+2)=Команды!$AJ$12,TRUE,FALSE),IF(INDEX(Команды!$A$2:$AN$7500,MATCH(BF$3,Команды!$A$2:$A$7500,0),$E55+2)=Команды!$AJ$13,TRUE,FALSE),IF(INDEX(Команды!$A$2:$AN$7500,MATCH(BF$3,Команды!$A$2:$A$7500,0),$E55+2)=Команды!$AJ$14,TRUE,FALSE),IF(INDEX(Команды!$A$2:$AN$7500,MATCH(BF$3,Команды!$A$2:$A$7500,0),$E55+2)=Команды!$AJ$15,TRUE,FALSE),IF(INDEX(Команды!$A$2:$AN$7500,MATCH(BF$3,Команды!$A$2:$A$7500,0),$E55+2)=Команды!$AJ$16,TRUE,FALSE),,IF(INDEX(Команды!$A$2:$AN$7500,MATCH(BF$3,Команды!$A$2:$A$7500,0),$E55+2)=Команды!$AJ$17,TRUE,FALSE),,IF(INDEX(Команды!$A$2:$AN$7500,MATCH(BF$3,Команды!$A$2:$A$7500,0),$E55+2)=Команды!$AJ$18,TRUE,FALSE),,IF(INDEX(Команды!$A$2:$AN$7500,MATCH(BF$3,Команды!$A$2:$A$7500,0),$E55+2)=Команды!$AJ$19,TRUE,FALSE)),INDEX(Команды!$AJ$2:$AK$19,MATCH(INDEX(Команды!$A$2:$AN$7500,MATCH(BF$3,Команды!$A$2:$A$7500,0),$E55+2),Команды!$AJ$2:$AJ$19,0),2),0)</f>
        <v>В</v>
      </c>
      <c r="BG55" s="175" t="str">
        <f>IF(OR(IF(INDEX(Команды!$A$2:$AN$7500,MATCH(BF$3,Команды!$A$2:$A$7500,0),$E55+2)=Команды!$AJ$2,TRUE,FALSE),IF(INDEX(Команды!$A$2:$AN$7500,MATCH(BF$3,Команды!$A$2:$A$7500,0),$E55+2)=Команды!$AJ$3,TRUE,FALSE),IF(INDEX(Команды!$A$2:$AN$7500,MATCH(BF$3,Команды!$A$2:$A$7500,0),$E55+2)=Команды!$AJ$4,TRUE,FALSE),IF(INDEX(Команды!$A$2:$AN$7500,MATCH(BF$3,Команды!$A$2:$A$7500,0),$E55+2)=Команды!$AJ$5,TRUE,FALSE),IF(INDEX(Команды!$A$2:$AN$7500,MATCH(BF$3,Команды!$A$2:$A$7500,0),$E55+2)=Команды!$AJ$6,TRUE,FALSE),IF(INDEX(Команды!$A$2:$AN$7500,MATCH(BF$3,Команды!$A$2:$A$7500,0),$E55+2)=Команды!$AJ$7,TRUE,FALSE),IF(INDEX(Команды!$A$2:$AN$7500,MATCH(BF$3,Команды!$A$2:$A$7500,0),$E55+2)=Команды!$AJ$8,TRUE,FALSE),IF(INDEX(Команды!$A$2:$AN$7500,MATCH(BF$3,Команды!$A$2:$A$7500,0),$E55+2)=Команды!$AJ$9,TRUE,FALSE),IF(INDEX(Команды!$A$2:$AN$7500,MATCH(BF$3,Команды!$A$2:$A$7500,0),$E55+2)=Команды!$AJ$10,TRUE,FALSE),IF(INDEX(Команды!$A$2:$AN$7500,MATCH(BF$3,Команды!$A$2:$A$7500,0),$E55+2)=Команды!$AJ$11,TRUE,FALSE),IF(INDEX(Команды!$A$2:$AN$7500,MATCH(BF$3,Команды!$A$2:$A$7500,0),$E55+2)=Команды!$AJ$12,TRUE,FALSE),IF(INDEX(Команды!$A$2:$AN$7500,MATCH(BF$3,Команды!$A$2:$A$7500,0),$E55+2)=Команды!$AJ$13,TRUE,FALSE),IF(INDEX(Команды!$A$2:$AN$7500,MATCH(BF$3,Команды!$A$2:$A$7500,0),$E55+2)=Команды!$AJ$14,TRUE,FALSE),IF(INDEX(Команды!$A$2:$AN$7500,MATCH(BF$3,Команды!$A$2:$A$7500,0),$E55+2)=Команды!$AJ$15,TRUE,FALSE),IF(INDEX(Команды!$A$2:$AN$7500,MATCH(BF$3,Команды!$A$2:$A$7500,0),$E55+2)=Команды!$AJ$16,TRUE,FALSE),IF(INDEX(Команды!$A$2:$AN$7500,MATCH(BF$3,Команды!$A$2:$A$7500,0),$E55+2)=Команды!$AJ$17,TRUE,FALSE),IF(INDEX(Команды!$A$2:$AN$7500,MATCH(BF$3,Команды!$A$2:$A$7500,0),$E55+2)=Команды!$AJ$18,TRUE,FALSE),IF(INDEX(Команды!$A$2:$AN$7500,MATCH(BF$3,Команды!$A$2:$A$7500,0),$E55+2)=Команды!$AJ$19,TRUE,FALSE)),INDEX(Команды!$AJ$2:$AL$19,MATCH(INDEX(Команды!$A$2:$AN$7500,MATCH(BF$3,Команды!$A$2:$A$7500,0),$E55+2),Команды!$AJ$2:$AJ$19,0),3),0)</f>
        <v>В</v>
      </c>
      <c r="BH55" s="342"/>
      <c r="BI55" s="174" t="str">
        <f>IF(OR(IF(INDEX(Команды!$A$2:$AN$7500,MATCH(BI$3,Команды!$A$2:$A$7500,0),$E55+2)=Команды!$AJ$2,TRUE,FALSE),IF(INDEX(Команды!$A$2:$AN$7500,MATCH(BI$3,Команды!$A$2:$A$7500,0),$E55+2)=Команды!$AJ$3,TRUE,FALSE),IF(INDEX(Команды!$A$2:$AN$7500,MATCH(BI$3,Команды!$A$2:$A$7500,0),$E55+2)=Команды!$AJ$4,TRUE,FALSE),IF(INDEX(Команды!$A$2:$AN$7500,MATCH(BI$3,Команды!$A$2:$A$7500,0),$E55+2)=Команды!$AJ$5,TRUE,FALSE),IF(INDEX(Команды!$A$2:$AN$7500,MATCH(BI$3,Команды!$A$2:$A$7500,0),$E55+2)=Команды!$AJ$6,TRUE,FALSE),IF(INDEX(Команды!$A$2:$AN$7500,MATCH(BI$3,Команды!$A$2:$A$7500,0),$E55+2)=Команды!$AJ$7,TRUE,FALSE),IF(INDEX(Команды!$A$2:$AN$7500,MATCH(BI$3,Команды!$A$2:$A$7500,0),$E55+2)=Команды!$AJ$8,TRUE,FALSE),IF(INDEX(Команды!$A$2:$AN$7500,MATCH(BI$3,Команды!$A$2:$A$7500,0),$E55+2)=Команды!$AJ$9,TRUE,FALSE),IF(INDEX(Команды!$A$2:$AN$7500,MATCH(BI$3,Команды!$A$2:$A$7500,0),$E55+2)=Команды!$AJ$10,TRUE,FALSE),IF(INDEX(Команды!$A$2:$AN$7500,MATCH(BI$3,Команды!$A$2:$A$7500,0),$E55+2)=Команды!$AJ$11,TRUE,FALSE),IF(INDEX(Команды!$A$2:$AN$7500,MATCH(BI$3,Команды!$A$2:$A$7500,0),$E55+2)=Команды!$AJ$12,TRUE,FALSE),IF(INDEX(Команды!$A$2:$AN$7500,MATCH(BI$3,Команды!$A$2:$A$7500,0),$E55+2)=Команды!$AJ$13,TRUE,FALSE),IF(INDEX(Команды!$A$2:$AN$7500,MATCH(BI$3,Команды!$A$2:$A$7500,0),$E55+2)=Команды!$AJ$14,TRUE,FALSE),IF(INDEX(Команды!$A$2:$AN$7500,MATCH(BI$3,Команды!$A$2:$A$7500,0),$E55+2)=Команды!$AJ$15,TRUE,FALSE),IF(INDEX(Команды!$A$2:$AN$7500,MATCH(BI$3,Команды!$A$2:$A$7500,0),$E55+2)=Команды!$AJ$16,TRUE,FALSE),,IF(INDEX(Команды!$A$2:$AN$7500,MATCH(BI$3,Команды!$A$2:$A$7500,0),$E55+2)=Команды!$AJ$17,TRUE,FALSE),,IF(INDEX(Команды!$A$2:$AN$7500,MATCH(BI$3,Команды!$A$2:$A$7500,0),$E55+2)=Команды!$AJ$18,TRUE,FALSE),,IF(INDEX(Команды!$A$2:$AN$7500,MATCH(BI$3,Команды!$A$2:$A$7500,0),$E55+2)=Команды!$AJ$19,TRUE,FALSE)),INDEX(Команды!$AJ$2:$AK$19,MATCH(INDEX(Команды!$A$2:$AN$7500,MATCH(BI$3,Команды!$A$2:$A$7500,0),$E55+2),Команды!$AJ$2:$AJ$19,0),2),0)</f>
        <v>В</v>
      </c>
      <c r="BJ55" s="175" t="str">
        <f>IF(OR(IF(INDEX(Команды!$A$2:$AN$7500,MATCH(BI$3,Команды!$A$2:$A$7500,0),$E55+2)=Команды!$AJ$2,TRUE,FALSE),IF(INDEX(Команды!$A$2:$AN$7500,MATCH(BI$3,Команды!$A$2:$A$7500,0),$E55+2)=Команды!$AJ$3,TRUE,FALSE),IF(INDEX(Команды!$A$2:$AN$7500,MATCH(BI$3,Команды!$A$2:$A$7500,0),$E55+2)=Команды!$AJ$4,TRUE,FALSE),IF(INDEX(Команды!$A$2:$AN$7500,MATCH(BI$3,Команды!$A$2:$A$7500,0),$E55+2)=Команды!$AJ$5,TRUE,FALSE),IF(INDEX(Команды!$A$2:$AN$7500,MATCH(BI$3,Команды!$A$2:$A$7500,0),$E55+2)=Команды!$AJ$6,TRUE,FALSE),IF(INDEX(Команды!$A$2:$AN$7500,MATCH(BI$3,Команды!$A$2:$A$7500,0),$E55+2)=Команды!$AJ$7,TRUE,FALSE),IF(INDEX(Команды!$A$2:$AN$7500,MATCH(BI$3,Команды!$A$2:$A$7500,0),$E55+2)=Команды!$AJ$8,TRUE,FALSE),IF(INDEX(Команды!$A$2:$AN$7500,MATCH(BI$3,Команды!$A$2:$A$7500,0),$E55+2)=Команды!$AJ$9,TRUE,FALSE),IF(INDEX(Команды!$A$2:$AN$7500,MATCH(BI$3,Команды!$A$2:$A$7500,0),$E55+2)=Команды!$AJ$10,TRUE,FALSE),IF(INDEX(Команды!$A$2:$AN$7500,MATCH(BI$3,Команды!$A$2:$A$7500,0),$E55+2)=Команды!$AJ$11,TRUE,FALSE),IF(INDEX(Команды!$A$2:$AN$7500,MATCH(BI$3,Команды!$A$2:$A$7500,0),$E55+2)=Команды!$AJ$12,TRUE,FALSE),IF(INDEX(Команды!$A$2:$AN$7500,MATCH(BI$3,Команды!$A$2:$A$7500,0),$E55+2)=Команды!$AJ$13,TRUE,FALSE),IF(INDEX(Команды!$A$2:$AN$7500,MATCH(BI$3,Команды!$A$2:$A$7500,0),$E55+2)=Команды!$AJ$14,TRUE,FALSE),IF(INDEX(Команды!$A$2:$AN$7500,MATCH(BI$3,Команды!$A$2:$A$7500,0),$E55+2)=Команды!$AJ$15,TRUE,FALSE),IF(INDEX(Команды!$A$2:$AN$7500,MATCH(BI$3,Команды!$A$2:$A$7500,0),$E55+2)=Команды!$AJ$16,TRUE,FALSE),IF(INDEX(Команды!$A$2:$AN$7500,MATCH(BI$3,Команды!$A$2:$A$7500,0),$E55+2)=Команды!$AJ$17,TRUE,FALSE),IF(INDEX(Команды!$A$2:$AN$7500,MATCH(BI$3,Команды!$A$2:$A$7500,0),$E55+2)=Команды!$AJ$18,TRUE,FALSE),IF(INDEX(Команды!$A$2:$AN$7500,MATCH(BI$3,Команды!$A$2:$A$7500,0),$E55+2)=Команды!$AJ$19,TRUE,FALSE)),INDEX(Команды!$AJ$2:$AL$19,MATCH(INDEX(Команды!$A$2:$AN$7500,MATCH(BI$3,Команды!$A$2:$A$7500,0),$E55+2),Команды!$AJ$2:$AJ$19,0),3),0)</f>
        <v>В</v>
      </c>
      <c r="BK55" s="342"/>
      <c r="BL55" s="174">
        <f>IF(OR(IF(INDEX(Команды!$A$2:$AN$7500,MATCH(BL$3,Команды!$A$2:$A$7500,0),$E55+2)=Команды!$AJ$2,TRUE,FALSE),IF(INDEX(Команды!$A$2:$AN$7500,MATCH(BL$3,Команды!$A$2:$A$7500,0),$E55+2)=Команды!$AJ$3,TRUE,FALSE),IF(INDEX(Команды!$A$2:$AN$7500,MATCH(BL$3,Команды!$A$2:$A$7500,0),$E55+2)=Команды!$AJ$4,TRUE,FALSE),IF(INDEX(Команды!$A$2:$AN$7500,MATCH(BL$3,Команды!$A$2:$A$7500,0),$E55+2)=Команды!$AJ$5,TRUE,FALSE),IF(INDEX(Команды!$A$2:$AN$7500,MATCH(BL$3,Команды!$A$2:$A$7500,0),$E55+2)=Команды!$AJ$6,TRUE,FALSE),IF(INDEX(Команды!$A$2:$AN$7500,MATCH(BL$3,Команды!$A$2:$A$7500,0),$E55+2)=Команды!$AJ$7,TRUE,FALSE),IF(INDEX(Команды!$A$2:$AN$7500,MATCH(BL$3,Команды!$A$2:$A$7500,0),$E55+2)=Команды!$AJ$8,TRUE,FALSE),IF(INDEX(Команды!$A$2:$AN$7500,MATCH(BL$3,Команды!$A$2:$A$7500,0),$E55+2)=Команды!$AJ$9,TRUE,FALSE),IF(INDEX(Команды!$A$2:$AN$7500,MATCH(BL$3,Команды!$A$2:$A$7500,0),$E55+2)=Команды!$AJ$10,TRUE,FALSE),IF(INDEX(Команды!$A$2:$AN$7500,MATCH(BL$3,Команды!$A$2:$A$7500,0),$E55+2)=Команды!$AJ$11,TRUE,FALSE),IF(INDEX(Команды!$A$2:$AN$7500,MATCH(BL$3,Команды!$A$2:$A$7500,0),$E55+2)=Команды!$AJ$12,TRUE,FALSE),IF(INDEX(Команды!$A$2:$AN$7500,MATCH(BL$3,Команды!$A$2:$A$7500,0),$E55+2)=Команды!$AJ$13,TRUE,FALSE),IF(INDEX(Команды!$A$2:$AN$7500,MATCH(BL$3,Команды!$A$2:$A$7500,0),$E55+2)=Команды!$AJ$14,TRUE,FALSE),IF(INDEX(Команды!$A$2:$AN$7500,MATCH(BL$3,Команды!$A$2:$A$7500,0),$E55+2)=Команды!$AJ$15,TRUE,FALSE),IF(INDEX(Команды!$A$2:$AN$7500,MATCH(BL$3,Команды!$A$2:$A$7500,0),$E55+2)=Команды!$AJ$16,TRUE,FALSE),,IF(INDEX(Команды!$A$2:$AN$7500,MATCH(BL$3,Команды!$A$2:$A$7500,0),$E55+2)=Команды!$AJ$17,TRUE,FALSE),,IF(INDEX(Команды!$A$2:$AN$7500,MATCH(BL$3,Команды!$A$2:$A$7500,0),$E55+2)=Команды!$AJ$18,TRUE,FALSE),,IF(INDEX(Команды!$A$2:$AN$7500,MATCH(BL$3,Команды!$A$2:$A$7500,0),$E55+2)=Команды!$AJ$19,TRUE,FALSE)),INDEX(Команды!$AJ$2:$AK$19,MATCH(INDEX(Команды!$A$2:$AN$7500,MATCH(BL$3,Команды!$A$2:$A$7500,0),$E55+2),Команды!$AJ$2:$AJ$19,0),2),0)</f>
        <v>0.375</v>
      </c>
      <c r="BM55" s="175">
        <f>IF(OR(IF(INDEX(Команды!$A$2:$AN$7500,MATCH(BL$3,Команды!$A$2:$A$7500,0),$E55+2)=Команды!$AJ$2,TRUE,FALSE),IF(INDEX(Команды!$A$2:$AN$7500,MATCH(BL$3,Команды!$A$2:$A$7500,0),$E55+2)=Команды!$AJ$3,TRUE,FALSE),IF(INDEX(Команды!$A$2:$AN$7500,MATCH(BL$3,Команды!$A$2:$A$7500,0),$E55+2)=Команды!$AJ$4,TRUE,FALSE),IF(INDEX(Команды!$A$2:$AN$7500,MATCH(BL$3,Команды!$A$2:$A$7500,0),$E55+2)=Команды!$AJ$5,TRUE,FALSE),IF(INDEX(Команды!$A$2:$AN$7500,MATCH(BL$3,Команды!$A$2:$A$7500,0),$E55+2)=Команды!$AJ$6,TRUE,FALSE),IF(INDEX(Команды!$A$2:$AN$7500,MATCH(BL$3,Команды!$A$2:$A$7500,0),$E55+2)=Команды!$AJ$7,TRUE,FALSE),IF(INDEX(Команды!$A$2:$AN$7500,MATCH(BL$3,Команды!$A$2:$A$7500,0),$E55+2)=Команды!$AJ$8,TRUE,FALSE),IF(INDEX(Команды!$A$2:$AN$7500,MATCH(BL$3,Команды!$A$2:$A$7500,0),$E55+2)=Команды!$AJ$9,TRUE,FALSE),IF(INDEX(Команды!$A$2:$AN$7500,MATCH(BL$3,Команды!$A$2:$A$7500,0),$E55+2)=Команды!$AJ$10,TRUE,FALSE),IF(INDEX(Команды!$A$2:$AN$7500,MATCH(BL$3,Команды!$A$2:$A$7500,0),$E55+2)=Команды!$AJ$11,TRUE,FALSE),IF(INDEX(Команды!$A$2:$AN$7500,MATCH(BL$3,Команды!$A$2:$A$7500,0),$E55+2)=Команды!$AJ$12,TRUE,FALSE),IF(INDEX(Команды!$A$2:$AN$7500,MATCH(BL$3,Команды!$A$2:$A$7500,0),$E55+2)=Команды!$AJ$13,TRUE,FALSE),IF(INDEX(Команды!$A$2:$AN$7500,MATCH(BL$3,Команды!$A$2:$A$7500,0),$E55+2)=Команды!$AJ$14,TRUE,FALSE),IF(INDEX(Команды!$A$2:$AN$7500,MATCH(BL$3,Команды!$A$2:$A$7500,0),$E55+2)=Команды!$AJ$15,TRUE,FALSE),IF(INDEX(Команды!$A$2:$AN$7500,MATCH(BL$3,Команды!$A$2:$A$7500,0),$E55+2)=Команды!$AJ$16,TRUE,FALSE),IF(INDEX(Команды!$A$2:$AN$7500,MATCH(BL$3,Команды!$A$2:$A$7500,0),$E55+2)=Команды!$AJ$17,TRUE,FALSE),IF(INDEX(Команды!$A$2:$AN$7500,MATCH(BL$3,Команды!$A$2:$A$7500,0),$E55+2)=Команды!$AJ$18,TRUE,FALSE),IF(INDEX(Команды!$A$2:$AN$7500,MATCH(BL$3,Команды!$A$2:$A$7500,0),$E55+2)=Команды!$AJ$19,TRUE,FALSE)),INDEX(Команды!$AJ$2:$AL$19,MATCH(INDEX(Команды!$A$2:$AN$7500,MATCH(BL$3,Команды!$A$2:$A$7500,0),$E55+2),Команды!$AJ$2:$AJ$19,0),3),0)</f>
        <v>0.75</v>
      </c>
      <c r="BN55" s="342"/>
      <c r="BO55" s="174">
        <f>IF(OR(IF(INDEX(Команды!$A$2:$AN$7500,MATCH(BO$3,Команды!$A$2:$A$7500,0),$E55+2)=Команды!$AJ$2,TRUE,FALSE),IF(INDEX(Команды!$A$2:$AN$7500,MATCH(BO$3,Команды!$A$2:$A$7500,0),$E55+2)=Команды!$AJ$3,TRUE,FALSE),IF(INDEX(Команды!$A$2:$AN$7500,MATCH(BO$3,Команды!$A$2:$A$7500,0),$E55+2)=Команды!$AJ$4,TRUE,FALSE),IF(INDEX(Команды!$A$2:$AN$7500,MATCH(BO$3,Команды!$A$2:$A$7500,0),$E55+2)=Команды!$AJ$5,TRUE,FALSE),IF(INDEX(Команды!$A$2:$AN$7500,MATCH(BO$3,Команды!$A$2:$A$7500,0),$E55+2)=Команды!$AJ$6,TRUE,FALSE),IF(INDEX(Команды!$A$2:$AN$7500,MATCH(BO$3,Команды!$A$2:$A$7500,0),$E55+2)=Команды!$AJ$7,TRUE,FALSE),IF(INDEX(Команды!$A$2:$AN$7500,MATCH(BO$3,Команды!$A$2:$A$7500,0),$E55+2)=Команды!$AJ$8,TRUE,FALSE),IF(INDEX(Команды!$A$2:$AN$7500,MATCH(BO$3,Команды!$A$2:$A$7500,0),$E55+2)=Команды!$AJ$9,TRUE,FALSE),IF(INDEX(Команды!$A$2:$AN$7500,MATCH(BO$3,Команды!$A$2:$A$7500,0),$E55+2)=Команды!$AJ$10,TRUE,FALSE),IF(INDEX(Команды!$A$2:$AN$7500,MATCH(BO$3,Команды!$A$2:$A$7500,0),$E55+2)=Команды!$AJ$11,TRUE,FALSE),IF(INDEX(Команды!$A$2:$AN$7500,MATCH(BO$3,Команды!$A$2:$A$7500,0),$E55+2)=Команды!$AJ$12,TRUE,FALSE),IF(INDEX(Команды!$A$2:$AN$7500,MATCH(BO$3,Команды!$A$2:$A$7500,0),$E55+2)=Команды!$AJ$13,TRUE,FALSE),IF(INDEX(Команды!$A$2:$AN$7500,MATCH(BO$3,Команды!$A$2:$A$7500,0),$E55+2)=Команды!$AJ$14,TRUE,FALSE),IF(INDEX(Команды!$A$2:$AN$7500,MATCH(BO$3,Команды!$A$2:$A$7500,0),$E55+2)=Команды!$AJ$15,TRUE,FALSE),IF(INDEX(Команды!$A$2:$AN$7500,MATCH(BO$3,Команды!$A$2:$A$7500,0),$E55+2)=Команды!$AJ$16,TRUE,FALSE),,IF(INDEX(Команды!$A$2:$AN$7500,MATCH(BO$3,Команды!$A$2:$A$7500,0),$E55+2)=Команды!$AJ$17,TRUE,FALSE),,IF(INDEX(Команды!$A$2:$AN$7500,MATCH(BO$3,Команды!$A$2:$A$7500,0),$E55+2)=Команды!$AJ$18,TRUE,FALSE),,IF(INDEX(Команды!$A$2:$AN$7500,MATCH(BO$3,Команды!$A$2:$A$7500,0),$E55+2)=Команды!$AJ$19,TRUE,FALSE)),INDEX(Команды!$AJ$2:$AK$19,MATCH(INDEX(Команды!$A$2:$AN$7500,MATCH(BO$3,Команды!$A$2:$A$7500,0),$E55+2),Команды!$AJ$2:$AJ$19,0),2),0)</f>
        <v>0.375</v>
      </c>
      <c r="BP55" s="175">
        <f>IF(OR(IF(INDEX(Команды!$A$2:$AN$7500,MATCH(BO$3,Команды!$A$2:$A$7500,0),$E55+2)=Команды!$AJ$2,TRUE,FALSE),IF(INDEX(Команды!$A$2:$AN$7500,MATCH(BO$3,Команды!$A$2:$A$7500,0),$E55+2)=Команды!$AJ$3,TRUE,FALSE),IF(INDEX(Команды!$A$2:$AN$7500,MATCH(BO$3,Команды!$A$2:$A$7500,0),$E55+2)=Команды!$AJ$4,TRUE,FALSE),IF(INDEX(Команды!$A$2:$AN$7500,MATCH(BO$3,Команды!$A$2:$A$7500,0),$E55+2)=Команды!$AJ$5,TRUE,FALSE),IF(INDEX(Команды!$A$2:$AN$7500,MATCH(BO$3,Команды!$A$2:$A$7500,0),$E55+2)=Команды!$AJ$6,TRUE,FALSE),IF(INDEX(Команды!$A$2:$AN$7500,MATCH(BO$3,Команды!$A$2:$A$7500,0),$E55+2)=Команды!$AJ$7,TRUE,FALSE),IF(INDEX(Команды!$A$2:$AN$7500,MATCH(BO$3,Команды!$A$2:$A$7500,0),$E55+2)=Команды!$AJ$8,TRUE,FALSE),IF(INDEX(Команды!$A$2:$AN$7500,MATCH(BO$3,Команды!$A$2:$A$7500,0),$E55+2)=Команды!$AJ$9,TRUE,FALSE),IF(INDEX(Команды!$A$2:$AN$7500,MATCH(BO$3,Команды!$A$2:$A$7500,0),$E55+2)=Команды!$AJ$10,TRUE,FALSE),IF(INDEX(Команды!$A$2:$AN$7500,MATCH(BO$3,Команды!$A$2:$A$7500,0),$E55+2)=Команды!$AJ$11,TRUE,FALSE),IF(INDEX(Команды!$A$2:$AN$7500,MATCH(BO$3,Команды!$A$2:$A$7500,0),$E55+2)=Команды!$AJ$12,TRUE,FALSE),IF(INDEX(Команды!$A$2:$AN$7500,MATCH(BO$3,Команды!$A$2:$A$7500,0),$E55+2)=Команды!$AJ$13,TRUE,FALSE),IF(INDEX(Команды!$A$2:$AN$7500,MATCH(BO$3,Команды!$A$2:$A$7500,0),$E55+2)=Команды!$AJ$14,TRUE,FALSE),IF(INDEX(Команды!$A$2:$AN$7500,MATCH(BO$3,Команды!$A$2:$A$7500,0),$E55+2)=Команды!$AJ$15,TRUE,FALSE),IF(INDEX(Команды!$A$2:$AN$7500,MATCH(BO$3,Команды!$A$2:$A$7500,0),$E55+2)=Команды!$AJ$16,TRUE,FALSE),IF(INDEX(Команды!$A$2:$AN$7500,MATCH(BO$3,Команды!$A$2:$A$7500,0),$E55+2)=Команды!$AJ$17,TRUE,FALSE),IF(INDEX(Команды!$A$2:$AN$7500,MATCH(BO$3,Команды!$A$2:$A$7500,0),$E55+2)=Команды!$AJ$18,TRUE,FALSE),IF(INDEX(Команды!$A$2:$AN$7500,MATCH(BO$3,Команды!$A$2:$A$7500,0),$E55+2)=Команды!$AJ$19,TRUE,FALSE)),INDEX(Команды!$AJ$2:$AL$19,MATCH(INDEX(Команды!$A$2:$AN$7500,MATCH(BO$3,Команды!$A$2:$A$7500,0),$E55+2),Команды!$AJ$2:$AJ$19,0),3),0)</f>
        <v>0.75</v>
      </c>
      <c r="BQ55" s="342"/>
      <c r="BR55" s="174">
        <f>IF(OR(IF(INDEX(Команды!$A$2:$AN$7500,MATCH(BR$3,Команды!$A$2:$A$7500,0),$E55+2)=Команды!$AJ$2,TRUE,FALSE),IF(INDEX(Команды!$A$2:$AN$7500,MATCH(BR$3,Команды!$A$2:$A$7500,0),$E55+2)=Команды!$AJ$3,TRUE,FALSE),IF(INDEX(Команды!$A$2:$AN$7500,MATCH(BR$3,Команды!$A$2:$A$7500,0),$E55+2)=Команды!$AJ$4,TRUE,FALSE),IF(INDEX(Команды!$A$2:$AN$7500,MATCH(BR$3,Команды!$A$2:$A$7500,0),$E55+2)=Команды!$AJ$5,TRUE,FALSE),IF(INDEX(Команды!$A$2:$AN$7500,MATCH(BR$3,Команды!$A$2:$A$7500,0),$E55+2)=Команды!$AJ$6,TRUE,FALSE),IF(INDEX(Команды!$A$2:$AN$7500,MATCH(BR$3,Команды!$A$2:$A$7500,0),$E55+2)=Команды!$AJ$7,TRUE,FALSE),IF(INDEX(Команды!$A$2:$AN$7500,MATCH(BR$3,Команды!$A$2:$A$7500,0),$E55+2)=Команды!$AJ$8,TRUE,FALSE),IF(INDEX(Команды!$A$2:$AN$7500,MATCH(BR$3,Команды!$A$2:$A$7500,0),$E55+2)=Команды!$AJ$9,TRUE,FALSE),IF(INDEX(Команды!$A$2:$AN$7500,MATCH(BR$3,Команды!$A$2:$A$7500,0),$E55+2)=Команды!$AJ$10,TRUE,FALSE),IF(INDEX(Команды!$A$2:$AN$7500,MATCH(BR$3,Команды!$A$2:$A$7500,0),$E55+2)=Команды!$AJ$11,TRUE,FALSE),IF(INDEX(Команды!$A$2:$AN$7500,MATCH(BR$3,Команды!$A$2:$A$7500,0),$E55+2)=Команды!$AJ$12,TRUE,FALSE),IF(INDEX(Команды!$A$2:$AN$7500,MATCH(BR$3,Команды!$A$2:$A$7500,0),$E55+2)=Команды!$AJ$13,TRUE,FALSE),IF(INDEX(Команды!$A$2:$AN$7500,MATCH(BR$3,Команды!$A$2:$A$7500,0),$E55+2)=Команды!$AJ$14,TRUE,FALSE),IF(INDEX(Команды!$A$2:$AN$7500,MATCH(BR$3,Команды!$A$2:$A$7500,0),$E55+2)=Команды!$AJ$15,TRUE,FALSE),IF(INDEX(Команды!$A$2:$AN$7500,MATCH(BR$3,Команды!$A$2:$A$7500,0),$E55+2)=Команды!$AJ$16,TRUE,FALSE),,IF(INDEX(Команды!$A$2:$AN$7500,MATCH(BR$3,Команды!$A$2:$A$7500,0),$E55+2)=Команды!$AJ$17,TRUE,FALSE),,IF(INDEX(Команды!$A$2:$AN$7500,MATCH(BR$3,Команды!$A$2:$A$7500,0),$E55+2)=Команды!$AJ$18,TRUE,FALSE),,IF(INDEX(Команды!$A$2:$AN$7500,MATCH(BR$3,Команды!$A$2:$A$7500,0),$E55+2)=Команды!$AJ$19,TRUE,FALSE)),INDEX(Команды!$AJ$2:$AK$19,MATCH(INDEX(Команды!$A$2:$AN$7500,MATCH(BR$3,Команды!$A$2:$A$7500,0),$E55+2),Команды!$AJ$2:$AJ$19,0),2),0)</f>
        <v>0.41666666666666669</v>
      </c>
      <c r="BS55" s="175">
        <f>IF(OR(IF(INDEX(Команды!$A$2:$AN$7500,MATCH(BR$3,Команды!$A$2:$A$7500,0),$E55+2)=Команды!$AJ$2,TRUE,FALSE),IF(INDEX(Команды!$A$2:$AN$7500,MATCH(BR$3,Команды!$A$2:$A$7500,0),$E55+2)=Команды!$AJ$3,TRUE,FALSE),IF(INDEX(Команды!$A$2:$AN$7500,MATCH(BR$3,Команды!$A$2:$A$7500,0),$E55+2)=Команды!$AJ$4,TRUE,FALSE),IF(INDEX(Команды!$A$2:$AN$7500,MATCH(BR$3,Команды!$A$2:$A$7500,0),$E55+2)=Команды!$AJ$5,TRUE,FALSE),IF(INDEX(Команды!$A$2:$AN$7500,MATCH(BR$3,Команды!$A$2:$A$7500,0),$E55+2)=Команды!$AJ$6,TRUE,FALSE),IF(INDEX(Команды!$A$2:$AN$7500,MATCH(BR$3,Команды!$A$2:$A$7500,0),$E55+2)=Команды!$AJ$7,TRUE,FALSE),IF(INDEX(Команды!$A$2:$AN$7500,MATCH(BR$3,Команды!$A$2:$A$7500,0),$E55+2)=Команды!$AJ$8,TRUE,FALSE),IF(INDEX(Команды!$A$2:$AN$7500,MATCH(BR$3,Команды!$A$2:$A$7500,0),$E55+2)=Команды!$AJ$9,TRUE,FALSE),IF(INDEX(Команды!$A$2:$AN$7500,MATCH(BR$3,Команды!$A$2:$A$7500,0),$E55+2)=Команды!$AJ$10,TRUE,FALSE),IF(INDEX(Команды!$A$2:$AN$7500,MATCH(BR$3,Команды!$A$2:$A$7500,0),$E55+2)=Команды!$AJ$11,TRUE,FALSE),IF(INDEX(Команды!$A$2:$AN$7500,MATCH(BR$3,Команды!$A$2:$A$7500,0),$E55+2)=Команды!$AJ$12,TRUE,FALSE),IF(INDEX(Команды!$A$2:$AN$7500,MATCH(BR$3,Команды!$A$2:$A$7500,0),$E55+2)=Команды!$AJ$13,TRUE,FALSE),IF(INDEX(Команды!$A$2:$AN$7500,MATCH(BR$3,Команды!$A$2:$A$7500,0),$E55+2)=Команды!$AJ$14,TRUE,FALSE),IF(INDEX(Команды!$A$2:$AN$7500,MATCH(BR$3,Команды!$A$2:$A$7500,0),$E55+2)=Команды!$AJ$15,TRUE,FALSE),IF(INDEX(Команды!$A$2:$AN$7500,MATCH(BR$3,Команды!$A$2:$A$7500,0),$E55+2)=Команды!$AJ$16,TRUE,FALSE),IF(INDEX(Команды!$A$2:$AN$7500,MATCH(BR$3,Команды!$A$2:$A$7500,0),$E55+2)=Команды!$AJ$17,TRUE,FALSE),IF(INDEX(Команды!$A$2:$AN$7500,MATCH(BR$3,Команды!$A$2:$A$7500,0),$E55+2)=Команды!$AJ$18,TRUE,FALSE),IF(INDEX(Команды!$A$2:$AN$7500,MATCH(BR$3,Команды!$A$2:$A$7500,0),$E55+2)=Команды!$AJ$19,TRUE,FALSE)),INDEX(Команды!$AJ$2:$AL$19,MATCH(INDEX(Команды!$A$2:$AN$7500,MATCH(BR$3,Команды!$A$2:$A$7500,0),$E55+2),Команды!$AJ$2:$AJ$19,0),3),0)</f>
        <v>0.79166666666666663</v>
      </c>
      <c r="BT55" s="342"/>
      <c r="BU55" s="174">
        <f>IF(OR(IF(INDEX(Команды!$A$2:$AN$7500,MATCH(BU$3,Команды!$A$2:$A$7500,0),$E55+2)=Команды!$AJ$2,TRUE,FALSE),IF(INDEX(Команды!$A$2:$AN$7500,MATCH(BU$3,Команды!$A$2:$A$7500,0),$E55+2)=Команды!$AJ$3,TRUE,FALSE),IF(INDEX(Команды!$A$2:$AN$7500,MATCH(BU$3,Команды!$A$2:$A$7500,0),$E55+2)=Команды!$AJ$4,TRUE,FALSE),IF(INDEX(Команды!$A$2:$AN$7500,MATCH(BU$3,Команды!$A$2:$A$7500,0),$E55+2)=Команды!$AJ$5,TRUE,FALSE),IF(INDEX(Команды!$A$2:$AN$7500,MATCH(BU$3,Команды!$A$2:$A$7500,0),$E55+2)=Команды!$AJ$6,TRUE,FALSE),IF(INDEX(Команды!$A$2:$AN$7500,MATCH(BU$3,Команды!$A$2:$A$7500,0),$E55+2)=Команды!$AJ$7,TRUE,FALSE),IF(INDEX(Команды!$A$2:$AN$7500,MATCH(BU$3,Команды!$A$2:$A$7500,0),$E55+2)=Команды!$AJ$8,TRUE,FALSE),IF(INDEX(Команды!$A$2:$AN$7500,MATCH(BU$3,Команды!$A$2:$A$7500,0),$E55+2)=Команды!$AJ$9,TRUE,FALSE),IF(INDEX(Команды!$A$2:$AN$7500,MATCH(BU$3,Команды!$A$2:$A$7500,0),$E55+2)=Команды!$AJ$10,TRUE,FALSE),IF(INDEX(Команды!$A$2:$AN$7500,MATCH(BU$3,Команды!$A$2:$A$7500,0),$E55+2)=Команды!$AJ$11,TRUE,FALSE),IF(INDEX(Команды!$A$2:$AN$7500,MATCH(BU$3,Команды!$A$2:$A$7500,0),$E55+2)=Команды!$AJ$12,TRUE,FALSE),IF(INDEX(Команды!$A$2:$AN$7500,MATCH(BU$3,Команды!$A$2:$A$7500,0),$E55+2)=Команды!$AJ$13,TRUE,FALSE),IF(INDEX(Команды!$A$2:$AN$7500,MATCH(BU$3,Команды!$A$2:$A$7500,0),$E55+2)=Команды!$AJ$14,TRUE,FALSE),IF(INDEX(Команды!$A$2:$AN$7500,MATCH(BU$3,Команды!$A$2:$A$7500,0),$E55+2)=Команды!$AJ$15,TRUE,FALSE),IF(INDEX(Команды!$A$2:$AN$7500,MATCH(BU$3,Команды!$A$2:$A$7500,0),$E55+2)=Команды!$AJ$16,TRUE,FALSE),,IF(INDEX(Команды!$A$2:$AN$7500,MATCH(BU$3,Команды!$A$2:$A$7500,0),$E55+2)=Команды!$AJ$17,TRUE,FALSE),,IF(INDEX(Команды!$A$2:$AN$7500,MATCH(BU$3,Команды!$A$2:$A$7500,0),$E55+2)=Команды!$AJ$18,TRUE,FALSE),,IF(INDEX(Команды!$A$2:$AN$7500,MATCH(BU$3,Команды!$A$2:$A$7500,0),$E55+2)=Команды!$AJ$19,TRUE,FALSE)),INDEX(Команды!$AJ$2:$AK$19,MATCH(INDEX(Команды!$A$2:$AN$7500,MATCH(BU$3,Команды!$A$2:$A$7500,0),$E55+2),Команды!$AJ$2:$AJ$19,0),2),0)</f>
        <v>0.58333333333333337</v>
      </c>
      <c r="BV55" s="175">
        <f>IF(OR(IF(INDEX(Команды!$A$2:$AN$7500,MATCH(BU$3,Команды!$A$2:$A$7500,0),$E55+2)=Команды!$AJ$2,TRUE,FALSE),IF(INDEX(Команды!$A$2:$AN$7500,MATCH(BU$3,Команды!$A$2:$A$7500,0),$E55+2)=Команды!$AJ$3,TRUE,FALSE),IF(INDEX(Команды!$A$2:$AN$7500,MATCH(BU$3,Команды!$A$2:$A$7500,0),$E55+2)=Команды!$AJ$4,TRUE,FALSE),IF(INDEX(Команды!$A$2:$AN$7500,MATCH(BU$3,Команды!$A$2:$A$7500,0),$E55+2)=Команды!$AJ$5,TRUE,FALSE),IF(INDEX(Команды!$A$2:$AN$7500,MATCH(BU$3,Команды!$A$2:$A$7500,0),$E55+2)=Команды!$AJ$6,TRUE,FALSE),IF(INDEX(Команды!$A$2:$AN$7500,MATCH(BU$3,Команды!$A$2:$A$7500,0),$E55+2)=Команды!$AJ$7,TRUE,FALSE),IF(INDEX(Команды!$A$2:$AN$7500,MATCH(BU$3,Команды!$A$2:$A$7500,0),$E55+2)=Команды!$AJ$8,TRUE,FALSE),IF(INDEX(Команды!$A$2:$AN$7500,MATCH(BU$3,Команды!$A$2:$A$7500,0),$E55+2)=Команды!$AJ$9,TRUE,FALSE),IF(INDEX(Команды!$A$2:$AN$7500,MATCH(BU$3,Команды!$A$2:$A$7500,0),$E55+2)=Команды!$AJ$10,TRUE,FALSE),IF(INDEX(Команды!$A$2:$AN$7500,MATCH(BU$3,Команды!$A$2:$A$7500,0),$E55+2)=Команды!$AJ$11,TRUE,FALSE),IF(INDEX(Команды!$A$2:$AN$7500,MATCH(BU$3,Команды!$A$2:$A$7500,0),$E55+2)=Команды!$AJ$12,TRUE,FALSE),IF(INDEX(Команды!$A$2:$AN$7500,MATCH(BU$3,Команды!$A$2:$A$7500,0),$E55+2)=Команды!$AJ$13,TRUE,FALSE),IF(INDEX(Команды!$A$2:$AN$7500,MATCH(BU$3,Команды!$A$2:$A$7500,0),$E55+2)=Команды!$AJ$14,TRUE,FALSE),IF(INDEX(Команды!$A$2:$AN$7500,MATCH(BU$3,Команды!$A$2:$A$7500,0),$E55+2)=Команды!$AJ$15,TRUE,FALSE),IF(INDEX(Команды!$A$2:$AN$7500,MATCH(BU$3,Команды!$A$2:$A$7500,0),$E55+2)=Команды!$AJ$16,TRUE,FALSE),IF(INDEX(Команды!$A$2:$AN$7500,MATCH(BU$3,Команды!$A$2:$A$7500,0),$E55+2)=Команды!$AJ$17,TRUE,FALSE),IF(INDEX(Команды!$A$2:$AN$7500,MATCH(BU$3,Команды!$A$2:$A$7500,0),$E55+2)=Команды!$AJ$18,TRUE,FALSE),IF(INDEX(Команды!$A$2:$AN$7500,MATCH(BU$3,Команды!$A$2:$A$7500,0),$E55+2)=Команды!$AJ$19,TRUE,FALSE)),INDEX(Команды!$AJ$2:$AL$19,MATCH(INDEX(Команды!$A$2:$AN$7500,MATCH(BU$3,Команды!$A$2:$A$7500,0),$E55+2),Команды!$AJ$2:$AJ$19,0),3),0)</f>
        <v>0.95833333333333337</v>
      </c>
      <c r="BW55" s="342"/>
      <c r="BX55" s="174" t="str">
        <f>IF(OR(IF(INDEX(Команды!$A$2:$AN$7500,MATCH(BX$3,Команды!$A$2:$A$7500,0),$E55+2)=Команды!$AJ$2,TRUE,FALSE),IF(INDEX(Команды!$A$2:$AN$7500,MATCH(BX$3,Команды!$A$2:$A$7500,0),$E55+2)=Команды!$AJ$3,TRUE,FALSE),IF(INDEX(Команды!$A$2:$AN$7500,MATCH(BX$3,Команды!$A$2:$A$7500,0),$E55+2)=Команды!$AJ$4,TRUE,FALSE),IF(INDEX(Команды!$A$2:$AN$7500,MATCH(BX$3,Команды!$A$2:$A$7500,0),$E55+2)=Команды!$AJ$5,TRUE,FALSE),IF(INDEX(Команды!$A$2:$AN$7500,MATCH(BX$3,Команды!$A$2:$A$7500,0),$E55+2)=Команды!$AJ$6,TRUE,FALSE),IF(INDEX(Команды!$A$2:$AN$7500,MATCH(BX$3,Команды!$A$2:$A$7500,0),$E55+2)=Команды!$AJ$7,TRUE,FALSE),IF(INDEX(Команды!$A$2:$AN$7500,MATCH(BX$3,Команды!$A$2:$A$7500,0),$E55+2)=Команды!$AJ$8,TRUE,FALSE),IF(INDEX(Команды!$A$2:$AN$7500,MATCH(BX$3,Команды!$A$2:$A$7500,0),$E55+2)=Команды!$AJ$9,TRUE,FALSE),IF(INDEX(Команды!$A$2:$AN$7500,MATCH(BX$3,Команды!$A$2:$A$7500,0),$E55+2)=Команды!$AJ$10,TRUE,FALSE),IF(INDEX(Команды!$A$2:$AN$7500,MATCH(BX$3,Команды!$A$2:$A$7500,0),$E55+2)=Команды!$AJ$11,TRUE,FALSE),IF(INDEX(Команды!$A$2:$AN$7500,MATCH(BX$3,Команды!$A$2:$A$7500,0),$E55+2)=Команды!$AJ$12,TRUE,FALSE),IF(INDEX(Команды!$A$2:$AN$7500,MATCH(BX$3,Команды!$A$2:$A$7500,0),$E55+2)=Команды!$AJ$13,TRUE,FALSE),IF(INDEX(Команды!$A$2:$AN$7500,MATCH(BX$3,Команды!$A$2:$A$7500,0),$E55+2)=Команды!$AJ$14,TRUE,FALSE),IF(INDEX(Команды!$A$2:$AN$7500,MATCH(BX$3,Команды!$A$2:$A$7500,0),$E55+2)=Команды!$AJ$15,TRUE,FALSE),IF(INDEX(Команды!$A$2:$AN$7500,MATCH(BX$3,Команды!$A$2:$A$7500,0),$E55+2)=Команды!$AJ$16,TRUE,FALSE),,IF(INDEX(Команды!$A$2:$AN$7500,MATCH(BX$3,Команды!$A$2:$A$7500,0),$E55+2)=Команды!$AJ$17,TRUE,FALSE),,IF(INDEX(Команды!$A$2:$AN$7500,MATCH(BX$3,Команды!$A$2:$A$7500,0),$E55+2)=Команды!$AJ$18,TRUE,FALSE),,IF(INDEX(Команды!$A$2:$AN$7500,MATCH(BX$3,Команды!$A$2:$A$7500,0),$E55+2)=Команды!$AJ$19,TRUE,FALSE)),INDEX(Команды!$AJ$2:$AK$19,MATCH(INDEX(Команды!$A$2:$AN$7500,MATCH(BX$3,Команды!$A$2:$A$7500,0),$E55+2),Команды!$AJ$2:$AJ$19,0),2),0)</f>
        <v>В</v>
      </c>
      <c r="BY55" s="175" t="str">
        <f>IF(OR(IF(INDEX(Команды!$A$2:$AN$7500,MATCH(BX$3,Команды!$A$2:$A$7500,0),$E55+2)=Команды!$AJ$2,TRUE,FALSE),IF(INDEX(Команды!$A$2:$AN$7500,MATCH(BX$3,Команды!$A$2:$A$7500,0),$E55+2)=Команды!$AJ$3,TRUE,FALSE),IF(INDEX(Команды!$A$2:$AN$7500,MATCH(BX$3,Команды!$A$2:$A$7500,0),$E55+2)=Команды!$AJ$4,TRUE,FALSE),IF(INDEX(Команды!$A$2:$AN$7500,MATCH(BX$3,Команды!$A$2:$A$7500,0),$E55+2)=Команды!$AJ$5,TRUE,FALSE),IF(INDEX(Команды!$A$2:$AN$7500,MATCH(BX$3,Команды!$A$2:$A$7500,0),$E55+2)=Команды!$AJ$6,TRUE,FALSE),IF(INDEX(Команды!$A$2:$AN$7500,MATCH(BX$3,Команды!$A$2:$A$7500,0),$E55+2)=Команды!$AJ$7,TRUE,FALSE),IF(INDEX(Команды!$A$2:$AN$7500,MATCH(BX$3,Команды!$A$2:$A$7500,0),$E55+2)=Команды!$AJ$8,TRUE,FALSE),IF(INDEX(Команды!$A$2:$AN$7500,MATCH(BX$3,Команды!$A$2:$A$7500,0),$E55+2)=Команды!$AJ$9,TRUE,FALSE),IF(INDEX(Команды!$A$2:$AN$7500,MATCH(BX$3,Команды!$A$2:$A$7500,0),$E55+2)=Команды!$AJ$10,TRUE,FALSE),IF(INDEX(Команды!$A$2:$AN$7500,MATCH(BX$3,Команды!$A$2:$A$7500,0),$E55+2)=Команды!$AJ$11,TRUE,FALSE),IF(INDEX(Команды!$A$2:$AN$7500,MATCH(BX$3,Команды!$A$2:$A$7500,0),$E55+2)=Команды!$AJ$12,TRUE,FALSE),IF(INDEX(Команды!$A$2:$AN$7500,MATCH(BX$3,Команды!$A$2:$A$7500,0),$E55+2)=Команды!$AJ$13,TRUE,FALSE),IF(INDEX(Команды!$A$2:$AN$7500,MATCH(BX$3,Команды!$A$2:$A$7500,0),$E55+2)=Команды!$AJ$14,TRUE,FALSE),IF(INDEX(Команды!$A$2:$AN$7500,MATCH(BX$3,Команды!$A$2:$A$7500,0),$E55+2)=Команды!$AJ$15,TRUE,FALSE),IF(INDEX(Команды!$A$2:$AN$7500,MATCH(BX$3,Команды!$A$2:$A$7500,0),$E55+2)=Команды!$AJ$16,TRUE,FALSE),IF(INDEX(Команды!$A$2:$AN$7500,MATCH(BX$3,Команды!$A$2:$A$7500,0),$E55+2)=Команды!$AJ$17,TRUE,FALSE),IF(INDEX(Команды!$A$2:$AN$7500,MATCH(BX$3,Команды!$A$2:$A$7500,0),$E55+2)=Команды!$AJ$18,TRUE,FALSE),IF(INDEX(Команды!$A$2:$AN$7500,MATCH(BX$3,Команды!$A$2:$A$7500,0),$E55+2)=Команды!$AJ$19,TRUE,FALSE)),INDEX(Команды!$AJ$2:$AL$19,MATCH(INDEX(Команды!$A$2:$AN$7500,MATCH(BX$3,Команды!$A$2:$A$7500,0),$E55+2),Команды!$AJ$2:$AJ$19,0),3),0)</f>
        <v>В</v>
      </c>
      <c r="BZ55" s="342"/>
      <c r="CA55" s="174" t="str">
        <f>IF(OR(IF(INDEX(Команды!$A$2:$AN$7500,MATCH(CA$3,Команды!$A$2:$A$7500,0),$E55+2)=Команды!$AJ$2,TRUE,FALSE),IF(INDEX(Команды!$A$2:$AN$7500,MATCH(CA$3,Команды!$A$2:$A$7500,0),$E55+2)=Команды!$AJ$3,TRUE,FALSE),IF(INDEX(Команды!$A$2:$AN$7500,MATCH(CA$3,Команды!$A$2:$A$7500,0),$E55+2)=Команды!$AJ$4,TRUE,FALSE),IF(INDEX(Команды!$A$2:$AN$7500,MATCH(CA$3,Команды!$A$2:$A$7500,0),$E55+2)=Команды!$AJ$5,TRUE,FALSE),IF(INDEX(Команды!$A$2:$AN$7500,MATCH(CA$3,Команды!$A$2:$A$7500,0),$E55+2)=Команды!$AJ$6,TRUE,FALSE),IF(INDEX(Команды!$A$2:$AN$7500,MATCH(CA$3,Команды!$A$2:$A$7500,0),$E55+2)=Команды!$AJ$7,TRUE,FALSE),IF(INDEX(Команды!$A$2:$AN$7500,MATCH(CA$3,Команды!$A$2:$A$7500,0),$E55+2)=Команды!$AJ$8,TRUE,FALSE),IF(INDEX(Команды!$A$2:$AN$7500,MATCH(CA$3,Команды!$A$2:$A$7500,0),$E55+2)=Команды!$AJ$9,TRUE,FALSE),IF(INDEX(Команды!$A$2:$AN$7500,MATCH(CA$3,Команды!$A$2:$A$7500,0),$E55+2)=Команды!$AJ$10,TRUE,FALSE),IF(INDEX(Команды!$A$2:$AN$7500,MATCH(CA$3,Команды!$A$2:$A$7500,0),$E55+2)=Команды!$AJ$11,TRUE,FALSE),IF(INDEX(Команды!$A$2:$AN$7500,MATCH(CA$3,Команды!$A$2:$A$7500,0),$E55+2)=Команды!$AJ$12,TRUE,FALSE),IF(INDEX(Команды!$A$2:$AN$7500,MATCH(CA$3,Команды!$A$2:$A$7500,0),$E55+2)=Команды!$AJ$13,TRUE,FALSE),IF(INDEX(Команды!$A$2:$AN$7500,MATCH(CA$3,Команды!$A$2:$A$7500,0),$E55+2)=Команды!$AJ$14,TRUE,FALSE),IF(INDEX(Команды!$A$2:$AN$7500,MATCH(CA$3,Команды!$A$2:$A$7500,0),$E55+2)=Команды!$AJ$15,TRUE,FALSE),IF(INDEX(Команды!$A$2:$AN$7500,MATCH(CA$3,Команды!$A$2:$A$7500,0),$E55+2)=Команды!$AJ$16,TRUE,FALSE),,IF(INDEX(Команды!$A$2:$AN$7500,MATCH(CA$3,Команды!$A$2:$A$7500,0),$E55+2)=Команды!$AJ$17,TRUE,FALSE),,IF(INDEX(Команды!$A$2:$AN$7500,MATCH(CA$3,Команды!$A$2:$A$7500,0),$E55+2)=Команды!$AJ$18,TRUE,FALSE),,IF(INDEX(Команды!$A$2:$AN$7500,MATCH(CA$3,Команды!$A$2:$A$7500,0),$E55+2)=Команды!$AJ$19,TRUE,FALSE)),INDEX(Команды!$AJ$2:$AK$19,MATCH(INDEX(Команды!$A$2:$AN$7500,MATCH(CA$3,Команды!$A$2:$A$7500,0),$E55+2),Команды!$AJ$2:$AJ$19,0),2),0)</f>
        <v>В</v>
      </c>
      <c r="CB55" s="175" t="str">
        <f>IF(OR(IF(INDEX(Команды!$A$2:$AN$7500,MATCH(CA$3,Команды!$A$2:$A$7500,0),$E55+2)=Команды!$AJ$2,TRUE,FALSE),IF(INDEX(Команды!$A$2:$AN$7500,MATCH(CA$3,Команды!$A$2:$A$7500,0),$E55+2)=Команды!$AJ$3,TRUE,FALSE),IF(INDEX(Команды!$A$2:$AN$7500,MATCH(CA$3,Команды!$A$2:$A$7500,0),$E55+2)=Команды!$AJ$4,TRUE,FALSE),IF(INDEX(Команды!$A$2:$AN$7500,MATCH(CA$3,Команды!$A$2:$A$7500,0),$E55+2)=Команды!$AJ$5,TRUE,FALSE),IF(INDEX(Команды!$A$2:$AN$7500,MATCH(CA$3,Команды!$A$2:$A$7500,0),$E55+2)=Команды!$AJ$6,TRUE,FALSE),IF(INDEX(Команды!$A$2:$AN$7500,MATCH(CA$3,Команды!$A$2:$A$7500,0),$E55+2)=Команды!$AJ$7,TRUE,FALSE),IF(INDEX(Команды!$A$2:$AN$7500,MATCH(CA$3,Команды!$A$2:$A$7500,0),$E55+2)=Команды!$AJ$8,TRUE,FALSE),IF(INDEX(Команды!$A$2:$AN$7500,MATCH(CA$3,Команды!$A$2:$A$7500,0),$E55+2)=Команды!$AJ$9,TRUE,FALSE),IF(INDEX(Команды!$A$2:$AN$7500,MATCH(CA$3,Команды!$A$2:$A$7500,0),$E55+2)=Команды!$AJ$10,TRUE,FALSE),IF(INDEX(Команды!$A$2:$AN$7500,MATCH(CA$3,Команды!$A$2:$A$7500,0),$E55+2)=Команды!$AJ$11,TRUE,FALSE),IF(INDEX(Команды!$A$2:$AN$7500,MATCH(CA$3,Команды!$A$2:$A$7500,0),$E55+2)=Команды!$AJ$12,TRUE,FALSE),IF(INDEX(Команды!$A$2:$AN$7500,MATCH(CA$3,Команды!$A$2:$A$7500,0),$E55+2)=Команды!$AJ$13,TRUE,FALSE),IF(INDEX(Команды!$A$2:$AN$7500,MATCH(CA$3,Команды!$A$2:$A$7500,0),$E55+2)=Команды!$AJ$14,TRUE,FALSE),IF(INDEX(Команды!$A$2:$AN$7500,MATCH(CA$3,Команды!$A$2:$A$7500,0),$E55+2)=Команды!$AJ$15,TRUE,FALSE),IF(INDEX(Команды!$A$2:$AN$7500,MATCH(CA$3,Команды!$A$2:$A$7500,0),$E55+2)=Команды!$AJ$16,TRUE,FALSE),IF(INDEX(Команды!$A$2:$AN$7500,MATCH(CA$3,Команды!$A$2:$A$7500,0),$E55+2)=Команды!$AJ$17,TRUE,FALSE),IF(INDEX(Команды!$A$2:$AN$7500,MATCH(CA$3,Команды!$A$2:$A$7500,0),$E55+2)=Команды!$AJ$18,TRUE,FALSE),IF(INDEX(Команды!$A$2:$AN$7500,MATCH(CA$3,Команды!$A$2:$A$7500,0),$E55+2)=Команды!$AJ$19,TRUE,FALSE)),INDEX(Команды!$AJ$2:$AL$19,MATCH(INDEX(Команды!$A$2:$AN$7500,MATCH(CA$3,Команды!$A$2:$A$7500,0),$E55+2),Команды!$AJ$2:$AJ$19,0),3),0)</f>
        <v>В</v>
      </c>
      <c r="CC55" s="342"/>
      <c r="CD55" s="174">
        <f>IF(OR(IF(INDEX(Команды!$A$2:$AN$7500,MATCH(CD$3,Команды!$A$2:$A$7500,0),$E55+2)=Команды!$AJ$2,TRUE,FALSE),IF(INDEX(Команды!$A$2:$AN$7500,MATCH(CD$3,Команды!$A$2:$A$7500,0),$E55+2)=Команды!$AJ$3,TRUE,FALSE),IF(INDEX(Команды!$A$2:$AN$7500,MATCH(CD$3,Команды!$A$2:$A$7500,0),$E55+2)=Команды!$AJ$4,TRUE,FALSE),IF(INDEX(Команды!$A$2:$AN$7500,MATCH(CD$3,Команды!$A$2:$A$7500,0),$E55+2)=Команды!$AJ$5,TRUE,FALSE),IF(INDEX(Команды!$A$2:$AN$7500,MATCH(CD$3,Команды!$A$2:$A$7500,0),$E55+2)=Команды!$AJ$6,TRUE,FALSE),IF(INDEX(Команды!$A$2:$AN$7500,MATCH(CD$3,Команды!$A$2:$A$7500,0),$E55+2)=Команды!$AJ$7,TRUE,FALSE),IF(INDEX(Команды!$A$2:$AN$7500,MATCH(CD$3,Команды!$A$2:$A$7500,0),$E55+2)=Команды!$AJ$8,TRUE,FALSE),IF(INDEX(Команды!$A$2:$AN$7500,MATCH(CD$3,Команды!$A$2:$A$7500,0),$E55+2)=Команды!$AJ$9,TRUE,FALSE),IF(INDEX(Команды!$A$2:$AN$7500,MATCH(CD$3,Команды!$A$2:$A$7500,0),$E55+2)=Команды!$AJ$10,TRUE,FALSE),IF(INDEX(Команды!$A$2:$AN$7500,MATCH(CD$3,Команды!$A$2:$A$7500,0),$E55+2)=Команды!$AJ$11,TRUE,FALSE),IF(INDEX(Команды!$A$2:$AN$7500,MATCH(CD$3,Команды!$A$2:$A$7500,0),$E55+2)=Команды!$AJ$12,TRUE,FALSE),IF(INDEX(Команды!$A$2:$AN$7500,MATCH(CD$3,Команды!$A$2:$A$7500,0),$E55+2)=Команды!$AJ$13,TRUE,FALSE),IF(INDEX(Команды!$A$2:$AN$7500,MATCH(CD$3,Команды!$A$2:$A$7500,0),$E55+2)=Команды!$AJ$14,TRUE,FALSE),IF(INDEX(Команды!$A$2:$AN$7500,MATCH(CD$3,Команды!$A$2:$A$7500,0),$E55+2)=Команды!$AJ$15,TRUE,FALSE),IF(INDEX(Команды!$A$2:$AN$7500,MATCH(CD$3,Команды!$A$2:$A$7500,0),$E55+2)=Команды!$AJ$16,TRUE,FALSE),,IF(INDEX(Команды!$A$2:$AN$7500,MATCH(CD$3,Команды!$A$2:$A$7500,0),$E55+2)=Команды!$AJ$17,TRUE,FALSE),,IF(INDEX(Команды!$A$2:$AN$7500,MATCH(CD$3,Команды!$A$2:$A$7500,0),$E55+2)=Команды!$AJ$18,TRUE,FALSE),,IF(INDEX(Команды!$A$2:$AN$7500,MATCH(CD$3,Команды!$A$2:$A$7500,0),$E55+2)=Команды!$AJ$19,TRUE,FALSE)),INDEX(Команды!$AJ$2:$AK$19,MATCH(INDEX(Команды!$A$2:$AN$7500,MATCH(CD$3,Команды!$A$2:$A$7500,0),$E55+2),Команды!$AJ$2:$AJ$19,0),2),0)</f>
        <v>0.5</v>
      </c>
      <c r="CE55" s="175">
        <f>IF(OR(IF(INDEX(Команды!$A$2:$AN$7500,MATCH(CD$3,Команды!$A$2:$A$7500,0),$E55+2)=Команды!$AJ$2,TRUE,FALSE),IF(INDEX(Команды!$A$2:$AN$7500,MATCH(CD$3,Команды!$A$2:$A$7500,0),$E55+2)=Команды!$AJ$3,TRUE,FALSE),IF(INDEX(Команды!$A$2:$AN$7500,MATCH(CD$3,Команды!$A$2:$A$7500,0),$E55+2)=Команды!$AJ$4,TRUE,FALSE),IF(INDEX(Команды!$A$2:$AN$7500,MATCH(CD$3,Команды!$A$2:$A$7500,0),$E55+2)=Команды!$AJ$5,TRUE,FALSE),IF(INDEX(Команды!$A$2:$AN$7500,MATCH(CD$3,Команды!$A$2:$A$7500,0),$E55+2)=Команды!$AJ$6,TRUE,FALSE),IF(INDEX(Команды!$A$2:$AN$7500,MATCH(CD$3,Команды!$A$2:$A$7500,0),$E55+2)=Команды!$AJ$7,TRUE,FALSE),IF(INDEX(Команды!$A$2:$AN$7500,MATCH(CD$3,Команды!$A$2:$A$7500,0),$E55+2)=Команды!$AJ$8,TRUE,FALSE),IF(INDEX(Команды!$A$2:$AN$7500,MATCH(CD$3,Команды!$A$2:$A$7500,0),$E55+2)=Команды!$AJ$9,TRUE,FALSE),IF(INDEX(Команды!$A$2:$AN$7500,MATCH(CD$3,Команды!$A$2:$A$7500,0),$E55+2)=Команды!$AJ$10,TRUE,FALSE),IF(INDEX(Команды!$A$2:$AN$7500,MATCH(CD$3,Команды!$A$2:$A$7500,0),$E55+2)=Команды!$AJ$11,TRUE,FALSE),IF(INDEX(Команды!$A$2:$AN$7500,MATCH(CD$3,Команды!$A$2:$A$7500,0),$E55+2)=Команды!$AJ$12,TRUE,FALSE),IF(INDEX(Команды!$A$2:$AN$7500,MATCH(CD$3,Команды!$A$2:$A$7500,0),$E55+2)=Команды!$AJ$13,TRUE,FALSE),IF(INDEX(Команды!$A$2:$AN$7500,MATCH(CD$3,Команды!$A$2:$A$7500,0),$E55+2)=Команды!$AJ$14,TRUE,FALSE),IF(INDEX(Команды!$A$2:$AN$7500,MATCH(CD$3,Команды!$A$2:$A$7500,0),$E55+2)=Команды!$AJ$15,TRUE,FALSE),IF(INDEX(Команды!$A$2:$AN$7500,MATCH(CD$3,Команды!$A$2:$A$7500,0),$E55+2)=Команды!$AJ$16,TRUE,FALSE),IF(INDEX(Команды!$A$2:$AN$7500,MATCH(CD$3,Команды!$A$2:$A$7500,0),$E55+2)=Команды!$AJ$17,TRUE,FALSE),IF(INDEX(Команды!$A$2:$AN$7500,MATCH(CD$3,Команды!$A$2:$A$7500,0),$E55+2)=Команды!$AJ$18,TRUE,FALSE),IF(INDEX(Команды!$A$2:$AN$7500,MATCH(CD$3,Команды!$A$2:$A$7500,0),$E55+2)=Команды!$AJ$19,TRUE,FALSE)),INDEX(Команды!$AJ$2:$AL$19,MATCH(INDEX(Команды!$A$2:$AN$7500,MATCH(CD$3,Команды!$A$2:$A$7500,0),$E55+2),Команды!$AJ$2:$AJ$19,0),3),0)</f>
        <v>0.875</v>
      </c>
      <c r="CF55" s="342"/>
      <c r="CG55" s="174">
        <f>IF(OR(IF(INDEX(Команды!$A$2:$AN$7500,MATCH(CG$3,Команды!$A$2:$A$7500,0),$E55+2)=Команды!$AJ$2,TRUE,FALSE),IF(INDEX(Команды!$A$2:$AN$7500,MATCH(CG$3,Команды!$A$2:$A$7500,0),$E55+2)=Команды!$AJ$3,TRUE,FALSE),IF(INDEX(Команды!$A$2:$AN$7500,MATCH(CG$3,Команды!$A$2:$A$7500,0),$E55+2)=Команды!$AJ$4,TRUE,FALSE),IF(INDEX(Команды!$A$2:$AN$7500,MATCH(CG$3,Команды!$A$2:$A$7500,0),$E55+2)=Команды!$AJ$5,TRUE,FALSE),IF(INDEX(Команды!$A$2:$AN$7500,MATCH(CG$3,Команды!$A$2:$A$7500,0),$E55+2)=Команды!$AJ$6,TRUE,FALSE),IF(INDEX(Команды!$A$2:$AN$7500,MATCH(CG$3,Команды!$A$2:$A$7500,0),$E55+2)=Команды!$AJ$7,TRUE,FALSE),IF(INDEX(Команды!$A$2:$AN$7500,MATCH(CG$3,Команды!$A$2:$A$7500,0),$E55+2)=Команды!$AJ$8,TRUE,FALSE),IF(INDEX(Команды!$A$2:$AN$7500,MATCH(CG$3,Команды!$A$2:$A$7500,0),$E55+2)=Команды!$AJ$9,TRUE,FALSE),IF(INDEX(Команды!$A$2:$AN$7500,MATCH(CG$3,Команды!$A$2:$A$7500,0),$E55+2)=Команды!$AJ$10,TRUE,FALSE),IF(INDEX(Команды!$A$2:$AN$7500,MATCH(CG$3,Команды!$A$2:$A$7500,0),$E55+2)=Команды!$AJ$11,TRUE,FALSE),IF(INDEX(Команды!$A$2:$AN$7500,MATCH(CG$3,Команды!$A$2:$A$7500,0),$E55+2)=Команды!$AJ$12,TRUE,FALSE),IF(INDEX(Команды!$A$2:$AN$7500,MATCH(CG$3,Команды!$A$2:$A$7500,0),$E55+2)=Команды!$AJ$13,TRUE,FALSE),IF(INDEX(Команды!$A$2:$AN$7500,MATCH(CG$3,Команды!$A$2:$A$7500,0),$E55+2)=Команды!$AJ$14,TRUE,FALSE),IF(INDEX(Команды!$A$2:$AN$7500,MATCH(CG$3,Команды!$A$2:$A$7500,0),$E55+2)=Команды!$AJ$15,TRUE,FALSE),IF(INDEX(Команды!$A$2:$AN$7500,MATCH(CG$3,Команды!$A$2:$A$7500,0),$E55+2)=Команды!$AJ$16,TRUE,FALSE),,IF(INDEX(Команды!$A$2:$AN$7500,MATCH(CG$3,Команды!$A$2:$A$7500,0),$E55+2)=Команды!$AJ$17,TRUE,FALSE),,IF(INDEX(Команды!$A$2:$AN$7500,MATCH(CG$3,Команды!$A$2:$A$7500,0),$E55+2)=Команды!$AJ$18,TRUE,FALSE),,IF(INDEX(Команды!$A$2:$AN$7500,MATCH(CG$3,Команды!$A$2:$A$7500,0),$E55+2)=Команды!$AJ$19,TRUE,FALSE)),INDEX(Команды!$AJ$2:$AK$19,MATCH(INDEX(Команды!$A$2:$AN$7500,MATCH(CG$3,Команды!$A$2:$A$7500,0),$E55+2),Команды!$AJ$2:$AJ$19,0),2),0)</f>
        <v>0.58333333333333337</v>
      </c>
      <c r="CH55" s="175">
        <f>IF(OR(IF(INDEX(Команды!$A$2:$AN$7500,MATCH(CG$3,Команды!$A$2:$A$7500,0),$E55+2)=Команды!$AJ$2,TRUE,FALSE),IF(INDEX(Команды!$A$2:$AN$7500,MATCH(CG$3,Команды!$A$2:$A$7500,0),$E55+2)=Команды!$AJ$3,TRUE,FALSE),IF(INDEX(Команды!$A$2:$AN$7500,MATCH(CG$3,Команды!$A$2:$A$7500,0),$E55+2)=Команды!$AJ$4,TRUE,FALSE),IF(INDEX(Команды!$A$2:$AN$7500,MATCH(CG$3,Команды!$A$2:$A$7500,0),$E55+2)=Команды!$AJ$5,TRUE,FALSE),IF(INDEX(Команды!$A$2:$AN$7500,MATCH(CG$3,Команды!$A$2:$A$7500,0),$E55+2)=Команды!$AJ$6,TRUE,FALSE),IF(INDEX(Команды!$A$2:$AN$7500,MATCH(CG$3,Команды!$A$2:$A$7500,0),$E55+2)=Команды!$AJ$7,TRUE,FALSE),IF(INDEX(Команды!$A$2:$AN$7500,MATCH(CG$3,Команды!$A$2:$A$7500,0),$E55+2)=Команды!$AJ$8,TRUE,FALSE),IF(INDEX(Команды!$A$2:$AN$7500,MATCH(CG$3,Команды!$A$2:$A$7500,0),$E55+2)=Команды!$AJ$9,TRUE,FALSE),IF(INDEX(Команды!$A$2:$AN$7500,MATCH(CG$3,Команды!$A$2:$A$7500,0),$E55+2)=Команды!$AJ$10,TRUE,FALSE),IF(INDEX(Команды!$A$2:$AN$7500,MATCH(CG$3,Команды!$A$2:$A$7500,0),$E55+2)=Команды!$AJ$11,TRUE,FALSE),IF(INDEX(Команды!$A$2:$AN$7500,MATCH(CG$3,Команды!$A$2:$A$7500,0),$E55+2)=Команды!$AJ$12,TRUE,FALSE),IF(INDEX(Команды!$A$2:$AN$7500,MATCH(CG$3,Команды!$A$2:$A$7500,0),$E55+2)=Команды!$AJ$13,TRUE,FALSE),IF(INDEX(Команды!$A$2:$AN$7500,MATCH(CG$3,Команды!$A$2:$A$7500,0),$E55+2)=Команды!$AJ$14,TRUE,FALSE),IF(INDEX(Команды!$A$2:$AN$7500,MATCH(CG$3,Команды!$A$2:$A$7500,0),$E55+2)=Команды!$AJ$15,TRUE,FALSE),IF(INDEX(Команды!$A$2:$AN$7500,MATCH(CG$3,Команды!$A$2:$A$7500,0),$E55+2)=Команды!$AJ$16,TRUE,FALSE),IF(INDEX(Команды!$A$2:$AN$7500,MATCH(CG$3,Команды!$A$2:$A$7500,0),$E55+2)=Команды!$AJ$17,TRUE,FALSE),IF(INDEX(Команды!$A$2:$AN$7500,MATCH(CG$3,Команды!$A$2:$A$7500,0),$E55+2)=Команды!$AJ$18,TRUE,FALSE),IF(INDEX(Команды!$A$2:$AN$7500,MATCH(CG$3,Команды!$A$2:$A$7500,0),$E55+2)=Команды!$AJ$19,TRUE,FALSE)),INDEX(Команды!$AJ$2:$AL$19,MATCH(INDEX(Команды!$A$2:$AN$7500,MATCH(CG$3,Команды!$A$2:$A$7500,0),$E55+2),Команды!$AJ$2:$AJ$19,0),3),0)</f>
        <v>0.95833333333333337</v>
      </c>
      <c r="CI55" s="342"/>
      <c r="CJ55" s="174">
        <f>IF(OR(IF(INDEX(Команды!$A$2:$AN$7500,MATCH(CJ$3,Команды!$A$2:$A$7500,0),$E55+2)=Команды!$AJ$2,TRUE,FALSE),IF(INDEX(Команды!$A$2:$AN$7500,MATCH(CJ$3,Команды!$A$2:$A$7500,0),$E55+2)=Команды!$AJ$3,TRUE,FALSE),IF(INDEX(Команды!$A$2:$AN$7500,MATCH(CJ$3,Команды!$A$2:$A$7500,0),$E55+2)=Команды!$AJ$4,TRUE,FALSE),IF(INDEX(Команды!$A$2:$AN$7500,MATCH(CJ$3,Команды!$A$2:$A$7500,0),$E55+2)=Команды!$AJ$5,TRUE,FALSE),IF(INDEX(Команды!$A$2:$AN$7500,MATCH(CJ$3,Команды!$A$2:$A$7500,0),$E55+2)=Команды!$AJ$6,TRUE,FALSE),IF(INDEX(Команды!$A$2:$AN$7500,MATCH(CJ$3,Команды!$A$2:$A$7500,0),$E55+2)=Команды!$AJ$7,TRUE,FALSE),IF(INDEX(Команды!$A$2:$AN$7500,MATCH(CJ$3,Команды!$A$2:$A$7500,0),$E55+2)=Команды!$AJ$8,TRUE,FALSE),IF(INDEX(Команды!$A$2:$AN$7500,MATCH(CJ$3,Команды!$A$2:$A$7500,0),$E55+2)=Команды!$AJ$9,TRUE,FALSE),IF(INDEX(Команды!$A$2:$AN$7500,MATCH(CJ$3,Команды!$A$2:$A$7500,0),$E55+2)=Команды!$AJ$10,TRUE,FALSE),IF(INDEX(Команды!$A$2:$AN$7500,MATCH(CJ$3,Команды!$A$2:$A$7500,0),$E55+2)=Команды!$AJ$11,TRUE,FALSE),IF(INDEX(Команды!$A$2:$AN$7500,MATCH(CJ$3,Команды!$A$2:$A$7500,0),$E55+2)=Команды!$AJ$12,TRUE,FALSE),IF(INDEX(Команды!$A$2:$AN$7500,MATCH(CJ$3,Команды!$A$2:$A$7500,0),$E55+2)=Команды!$AJ$13,TRUE,FALSE),IF(INDEX(Команды!$A$2:$AN$7500,MATCH(CJ$3,Команды!$A$2:$A$7500,0),$E55+2)=Команды!$AJ$14,TRUE,FALSE),IF(INDEX(Команды!$A$2:$AN$7500,MATCH(CJ$3,Команды!$A$2:$A$7500,0),$E55+2)=Команды!$AJ$15,TRUE,FALSE),IF(INDEX(Команды!$A$2:$AN$7500,MATCH(CJ$3,Команды!$A$2:$A$7500,0),$E55+2)=Команды!$AJ$16,TRUE,FALSE),,IF(INDEX(Команды!$A$2:$AN$7500,MATCH(CJ$3,Команды!$A$2:$A$7500,0),$E55+2)=Команды!$AJ$17,TRUE,FALSE),,IF(INDEX(Команды!$A$2:$AN$7500,MATCH(CJ$3,Команды!$A$2:$A$7500,0),$E55+2)=Команды!$AJ$18,TRUE,FALSE),,IF(INDEX(Команды!$A$2:$AN$7500,MATCH(CJ$3,Команды!$A$2:$A$7500,0),$E55+2)=Команды!$AJ$19,TRUE,FALSE)),INDEX(Команды!$AJ$2:$AK$19,MATCH(INDEX(Команды!$A$2:$AN$7500,MATCH(CJ$3,Команды!$A$2:$A$7500,0),$E55+2),Команды!$AJ$2:$AJ$19,0),2),0)</f>
        <v>0.64583333333333337</v>
      </c>
      <c r="CK55" s="175">
        <f>IF(OR(IF(INDEX(Команды!$A$2:$AN$7500,MATCH(CJ$3,Команды!$A$2:$A$7500,0),$E55+2)=Команды!$AJ$2,TRUE,FALSE),IF(INDEX(Команды!$A$2:$AN$7500,MATCH(CJ$3,Команды!$A$2:$A$7500,0),$E55+2)=Команды!$AJ$3,TRUE,FALSE),IF(INDEX(Команды!$A$2:$AN$7500,MATCH(CJ$3,Команды!$A$2:$A$7500,0),$E55+2)=Команды!$AJ$4,TRUE,FALSE),IF(INDEX(Команды!$A$2:$AN$7500,MATCH(CJ$3,Команды!$A$2:$A$7500,0),$E55+2)=Команды!$AJ$5,TRUE,FALSE),IF(INDEX(Команды!$A$2:$AN$7500,MATCH(CJ$3,Команды!$A$2:$A$7500,0),$E55+2)=Команды!$AJ$6,TRUE,FALSE),IF(INDEX(Команды!$A$2:$AN$7500,MATCH(CJ$3,Команды!$A$2:$A$7500,0),$E55+2)=Команды!$AJ$7,TRUE,FALSE),IF(INDEX(Команды!$A$2:$AN$7500,MATCH(CJ$3,Команды!$A$2:$A$7500,0),$E55+2)=Команды!$AJ$8,TRUE,FALSE),IF(INDEX(Команды!$A$2:$AN$7500,MATCH(CJ$3,Команды!$A$2:$A$7500,0),$E55+2)=Команды!$AJ$9,TRUE,FALSE),IF(INDEX(Команды!$A$2:$AN$7500,MATCH(CJ$3,Команды!$A$2:$A$7500,0),$E55+2)=Команды!$AJ$10,TRUE,FALSE),IF(INDEX(Команды!$A$2:$AN$7500,MATCH(CJ$3,Команды!$A$2:$A$7500,0),$E55+2)=Команды!$AJ$11,TRUE,FALSE),IF(INDEX(Команды!$A$2:$AN$7500,MATCH(CJ$3,Команды!$A$2:$A$7500,0),$E55+2)=Команды!$AJ$12,TRUE,FALSE),IF(INDEX(Команды!$A$2:$AN$7500,MATCH(CJ$3,Команды!$A$2:$A$7500,0),$E55+2)=Команды!$AJ$13,TRUE,FALSE),IF(INDEX(Команды!$A$2:$AN$7500,MATCH(CJ$3,Команды!$A$2:$A$7500,0),$E55+2)=Команды!$AJ$14,TRUE,FALSE),IF(INDEX(Команды!$A$2:$AN$7500,MATCH(CJ$3,Команды!$A$2:$A$7500,0),$E55+2)=Команды!$AJ$15,TRUE,FALSE),IF(INDEX(Команды!$A$2:$AN$7500,MATCH(CJ$3,Команды!$A$2:$A$7500,0),$E55+2)=Команды!$AJ$16,TRUE,FALSE),IF(INDEX(Команды!$A$2:$AN$7500,MATCH(CJ$3,Команды!$A$2:$A$7500,0),$E55+2)=Команды!$AJ$17,TRUE,FALSE),IF(INDEX(Команды!$A$2:$AN$7500,MATCH(CJ$3,Команды!$A$2:$A$7500,0),$E55+2)=Команды!$AJ$18,TRUE,FALSE),IF(INDEX(Команды!$A$2:$AN$7500,MATCH(CJ$3,Команды!$A$2:$A$7500,0),$E55+2)=Команды!$AJ$19,TRUE,FALSE)),INDEX(Команды!$AJ$2:$AL$19,MATCH(INDEX(Команды!$A$2:$AN$7500,MATCH(CJ$3,Команды!$A$2:$A$7500,0),$E55+2),Команды!$AJ$2:$AJ$19,0),3),0)</f>
        <v>1.0208333333333333</v>
      </c>
      <c r="CL55" s="342"/>
      <c r="CM55" s="174">
        <f>IF(OR(IF(INDEX(Команды!$A$2:$AN$7500,MATCH(CM$3,Команды!$A$2:$A$7500,0),$E55+2)=Команды!$AJ$2,TRUE,FALSE),IF(INDEX(Команды!$A$2:$AN$7500,MATCH(CM$3,Команды!$A$2:$A$7500,0),$E55+2)=Команды!$AJ$3,TRUE,FALSE),IF(INDEX(Команды!$A$2:$AN$7500,MATCH(CM$3,Команды!$A$2:$A$7500,0),$E55+2)=Команды!$AJ$4,TRUE,FALSE),IF(INDEX(Команды!$A$2:$AN$7500,MATCH(CM$3,Команды!$A$2:$A$7500,0),$E55+2)=Команды!$AJ$5,TRUE,FALSE),IF(INDEX(Команды!$A$2:$AN$7500,MATCH(CM$3,Команды!$A$2:$A$7500,0),$E55+2)=Команды!$AJ$6,TRUE,FALSE),IF(INDEX(Команды!$A$2:$AN$7500,MATCH(CM$3,Команды!$A$2:$A$7500,0),$E55+2)=Команды!$AJ$7,TRUE,FALSE),IF(INDEX(Команды!$A$2:$AN$7500,MATCH(CM$3,Команды!$A$2:$A$7500,0),$E55+2)=Команды!$AJ$8,TRUE,FALSE),IF(INDEX(Команды!$A$2:$AN$7500,MATCH(CM$3,Команды!$A$2:$A$7500,0),$E55+2)=Команды!$AJ$9,TRUE,FALSE),IF(INDEX(Команды!$A$2:$AN$7500,MATCH(CM$3,Команды!$A$2:$A$7500,0),$E55+2)=Команды!$AJ$10,TRUE,FALSE),IF(INDEX(Команды!$A$2:$AN$7500,MATCH(CM$3,Команды!$A$2:$A$7500,0),$E55+2)=Команды!$AJ$11,TRUE,FALSE),IF(INDEX(Команды!$A$2:$AN$7500,MATCH(CM$3,Команды!$A$2:$A$7500,0),$E55+2)=Команды!$AJ$12,TRUE,FALSE),IF(INDEX(Команды!$A$2:$AN$7500,MATCH(CM$3,Команды!$A$2:$A$7500,0),$E55+2)=Команды!$AJ$13,TRUE,FALSE),IF(INDEX(Команды!$A$2:$AN$7500,MATCH(CM$3,Команды!$A$2:$A$7500,0),$E55+2)=Команды!$AJ$14,TRUE,FALSE),IF(INDEX(Команды!$A$2:$AN$7500,MATCH(CM$3,Команды!$A$2:$A$7500,0),$E55+2)=Команды!$AJ$15,TRUE,FALSE),IF(INDEX(Команды!$A$2:$AN$7500,MATCH(CM$3,Команды!$A$2:$A$7500,0),$E55+2)=Команды!$AJ$16,TRUE,FALSE),,IF(INDEX(Команды!$A$2:$AN$7500,MATCH(CM$3,Команды!$A$2:$A$7500,0),$E55+2)=Команды!$AJ$17,TRUE,FALSE),,IF(INDEX(Команды!$A$2:$AN$7500,MATCH(CM$3,Команды!$A$2:$A$7500,0),$E55+2)=Команды!$AJ$18,TRUE,FALSE),,IF(INDEX(Команды!$A$2:$AN$7500,MATCH(CM$3,Команды!$A$2:$A$7500,0),$E55+2)=Команды!$AJ$19,TRUE,FALSE)),INDEX(Команды!$AJ$2:$AK$19,MATCH(INDEX(Команды!$A$2:$AN$7500,MATCH(CM$3,Команды!$A$2:$A$7500,0),$E55+2),Команды!$AJ$2:$AJ$19,0),2),0)</f>
        <v>0.64583333333333337</v>
      </c>
      <c r="CN55" s="175">
        <f>IF(OR(IF(INDEX(Команды!$A$2:$AN$7500,MATCH(CM$3,Команды!$A$2:$A$7500,0),$E55+2)=Команды!$AJ$2,TRUE,FALSE),IF(INDEX(Команды!$A$2:$AN$7500,MATCH(CM$3,Команды!$A$2:$A$7500,0),$E55+2)=Команды!$AJ$3,TRUE,FALSE),IF(INDEX(Команды!$A$2:$AN$7500,MATCH(CM$3,Команды!$A$2:$A$7500,0),$E55+2)=Команды!$AJ$4,TRUE,FALSE),IF(INDEX(Команды!$A$2:$AN$7500,MATCH(CM$3,Команды!$A$2:$A$7500,0),$E55+2)=Команды!$AJ$5,TRUE,FALSE),IF(INDEX(Команды!$A$2:$AN$7500,MATCH(CM$3,Команды!$A$2:$A$7500,0),$E55+2)=Команды!$AJ$6,TRUE,FALSE),IF(INDEX(Команды!$A$2:$AN$7500,MATCH(CM$3,Команды!$A$2:$A$7500,0),$E55+2)=Команды!$AJ$7,TRUE,FALSE),IF(INDEX(Команды!$A$2:$AN$7500,MATCH(CM$3,Команды!$A$2:$A$7500,0),$E55+2)=Команды!$AJ$8,TRUE,FALSE),IF(INDEX(Команды!$A$2:$AN$7500,MATCH(CM$3,Команды!$A$2:$A$7500,0),$E55+2)=Команды!$AJ$9,TRUE,FALSE),IF(INDEX(Команды!$A$2:$AN$7500,MATCH(CM$3,Команды!$A$2:$A$7500,0),$E55+2)=Команды!$AJ$10,TRUE,FALSE),IF(INDEX(Команды!$A$2:$AN$7500,MATCH(CM$3,Команды!$A$2:$A$7500,0),$E55+2)=Команды!$AJ$11,TRUE,FALSE),IF(INDEX(Команды!$A$2:$AN$7500,MATCH(CM$3,Команды!$A$2:$A$7500,0),$E55+2)=Команды!$AJ$12,TRUE,FALSE),IF(INDEX(Команды!$A$2:$AN$7500,MATCH(CM$3,Команды!$A$2:$A$7500,0),$E55+2)=Команды!$AJ$13,TRUE,FALSE),IF(INDEX(Команды!$A$2:$AN$7500,MATCH(CM$3,Команды!$A$2:$A$7500,0),$E55+2)=Команды!$AJ$14,TRUE,FALSE),IF(INDEX(Команды!$A$2:$AN$7500,MATCH(CM$3,Команды!$A$2:$A$7500,0),$E55+2)=Команды!$AJ$15,TRUE,FALSE),IF(INDEX(Команды!$A$2:$AN$7500,MATCH(CM$3,Команды!$A$2:$A$7500,0),$E55+2)=Команды!$AJ$16,TRUE,FALSE),IF(INDEX(Команды!$A$2:$AN$7500,MATCH(CM$3,Команды!$A$2:$A$7500,0),$E55+2)=Команды!$AJ$17,TRUE,FALSE),IF(INDEX(Команды!$A$2:$AN$7500,MATCH(CM$3,Команды!$A$2:$A$7500,0),$E55+2)=Команды!$AJ$18,TRUE,FALSE),IF(INDEX(Команды!$A$2:$AN$7500,MATCH(CM$3,Команды!$A$2:$A$7500,0),$E55+2)=Команды!$AJ$19,TRUE,FALSE)),INDEX(Команды!$AJ$2:$AL$19,MATCH(INDEX(Команды!$A$2:$AN$7500,MATCH(CM$3,Команды!$A$2:$A$7500,0),$E55+2),Команды!$AJ$2:$AJ$19,0),3),0)</f>
        <v>1.0208333333333333</v>
      </c>
      <c r="CO55" s="342"/>
      <c r="CP55" s="174" t="str">
        <f>IF(OR(IF(INDEX(Команды!$A$2:$AN$7500,MATCH(CP$3,Команды!$A$2:$A$7500,0),$E55+2)=Команды!$AJ$2,TRUE,FALSE),IF(INDEX(Команды!$A$2:$AN$7500,MATCH(CP$3,Команды!$A$2:$A$7500,0),$E55+2)=Команды!$AJ$3,TRUE,FALSE),IF(INDEX(Команды!$A$2:$AN$7500,MATCH(CP$3,Команды!$A$2:$A$7500,0),$E55+2)=Команды!$AJ$4,TRUE,FALSE),IF(INDEX(Команды!$A$2:$AN$7500,MATCH(CP$3,Команды!$A$2:$A$7500,0),$E55+2)=Команды!$AJ$5,TRUE,FALSE),IF(INDEX(Команды!$A$2:$AN$7500,MATCH(CP$3,Команды!$A$2:$A$7500,0),$E55+2)=Команды!$AJ$6,TRUE,FALSE),IF(INDEX(Команды!$A$2:$AN$7500,MATCH(CP$3,Команды!$A$2:$A$7500,0),$E55+2)=Команды!$AJ$7,TRUE,FALSE),IF(INDEX(Команды!$A$2:$AN$7500,MATCH(CP$3,Команды!$A$2:$A$7500,0),$E55+2)=Команды!$AJ$8,TRUE,FALSE),IF(INDEX(Команды!$A$2:$AN$7500,MATCH(CP$3,Команды!$A$2:$A$7500,0),$E55+2)=Команды!$AJ$9,TRUE,FALSE),IF(INDEX(Команды!$A$2:$AN$7500,MATCH(CP$3,Команды!$A$2:$A$7500,0),$E55+2)=Команды!$AJ$10,TRUE,FALSE),IF(INDEX(Команды!$A$2:$AN$7500,MATCH(CP$3,Команды!$A$2:$A$7500,0),$E55+2)=Команды!$AJ$11,TRUE,FALSE),IF(INDEX(Команды!$A$2:$AN$7500,MATCH(CP$3,Команды!$A$2:$A$7500,0),$E55+2)=Команды!$AJ$12,TRUE,FALSE),IF(INDEX(Команды!$A$2:$AN$7500,MATCH(CP$3,Команды!$A$2:$A$7500,0),$E55+2)=Команды!$AJ$13,TRUE,FALSE),IF(INDEX(Команды!$A$2:$AN$7500,MATCH(CP$3,Команды!$A$2:$A$7500,0),$E55+2)=Команды!$AJ$14,TRUE,FALSE),IF(INDEX(Команды!$A$2:$AN$7500,MATCH(CP$3,Команды!$A$2:$A$7500,0),$E55+2)=Команды!$AJ$15,TRUE,FALSE),IF(INDEX(Команды!$A$2:$AN$7500,MATCH(CP$3,Команды!$A$2:$A$7500,0),$E55+2)=Команды!$AJ$16,TRUE,FALSE),,IF(INDEX(Команды!$A$2:$AN$7500,MATCH(CP$3,Команды!$A$2:$A$7500,0),$E55+2)=Команды!$AJ$17,TRUE,FALSE),,IF(INDEX(Команды!$A$2:$AN$7500,MATCH(CP$3,Команды!$A$2:$A$7500,0),$E55+2)=Команды!$AJ$18,TRUE,FALSE),,IF(INDEX(Команды!$A$2:$AN$7500,MATCH(CP$3,Команды!$A$2:$A$7500,0),$E55+2)=Команды!$AJ$19,TRUE,FALSE)),INDEX(Команды!$AJ$2:$AK$19,MATCH(INDEX(Команды!$A$2:$AN$7500,MATCH(CP$3,Команды!$A$2:$A$7500,0),$E55+2),Команды!$AJ$2:$AJ$19,0),2),0)</f>
        <v>В</v>
      </c>
      <c r="CQ55" s="175" t="str">
        <f>IF(OR(IF(INDEX(Команды!$A$2:$AN$7500,MATCH(CP$3,Команды!$A$2:$A$7500,0),$E55+2)=Команды!$AJ$2,TRUE,FALSE),IF(INDEX(Команды!$A$2:$AN$7500,MATCH(CP$3,Команды!$A$2:$A$7500,0),$E55+2)=Команды!$AJ$3,TRUE,FALSE),IF(INDEX(Команды!$A$2:$AN$7500,MATCH(CP$3,Команды!$A$2:$A$7500,0),$E55+2)=Команды!$AJ$4,TRUE,FALSE),IF(INDEX(Команды!$A$2:$AN$7500,MATCH(CP$3,Команды!$A$2:$A$7500,0),$E55+2)=Команды!$AJ$5,TRUE,FALSE),IF(INDEX(Команды!$A$2:$AN$7500,MATCH(CP$3,Команды!$A$2:$A$7500,0),$E55+2)=Команды!$AJ$6,TRUE,FALSE),IF(INDEX(Команды!$A$2:$AN$7500,MATCH(CP$3,Команды!$A$2:$A$7500,0),$E55+2)=Команды!$AJ$7,TRUE,FALSE),IF(INDEX(Команды!$A$2:$AN$7500,MATCH(CP$3,Команды!$A$2:$A$7500,0),$E55+2)=Команды!$AJ$8,TRUE,FALSE),IF(INDEX(Команды!$A$2:$AN$7500,MATCH(CP$3,Команды!$A$2:$A$7500,0),$E55+2)=Команды!$AJ$9,TRUE,FALSE),IF(INDEX(Команды!$A$2:$AN$7500,MATCH(CP$3,Команды!$A$2:$A$7500,0),$E55+2)=Команды!$AJ$10,TRUE,FALSE),IF(INDEX(Команды!$A$2:$AN$7500,MATCH(CP$3,Команды!$A$2:$A$7500,0),$E55+2)=Команды!$AJ$11,TRUE,FALSE),IF(INDEX(Команды!$A$2:$AN$7500,MATCH(CP$3,Команды!$A$2:$A$7500,0),$E55+2)=Команды!$AJ$12,TRUE,FALSE),IF(INDEX(Команды!$A$2:$AN$7500,MATCH(CP$3,Команды!$A$2:$A$7500,0),$E55+2)=Команды!$AJ$13,TRUE,FALSE),IF(INDEX(Команды!$A$2:$AN$7500,MATCH(CP$3,Команды!$A$2:$A$7500,0),$E55+2)=Команды!$AJ$14,TRUE,FALSE),IF(INDEX(Команды!$A$2:$AN$7500,MATCH(CP$3,Команды!$A$2:$A$7500,0),$E55+2)=Команды!$AJ$15,TRUE,FALSE),IF(INDEX(Команды!$A$2:$AN$7500,MATCH(CP$3,Команды!$A$2:$A$7500,0),$E55+2)=Команды!$AJ$16,TRUE,FALSE),IF(INDEX(Команды!$A$2:$AN$7500,MATCH(CP$3,Команды!$A$2:$A$7500,0),$E55+2)=Команды!$AJ$17,TRUE,FALSE),IF(INDEX(Команды!$A$2:$AN$7500,MATCH(CP$3,Команды!$A$2:$A$7500,0),$E55+2)=Команды!$AJ$18,TRUE,FALSE),IF(INDEX(Команды!$A$2:$AN$7500,MATCH(CP$3,Команды!$A$2:$A$7500,0),$E55+2)=Команды!$AJ$19,TRUE,FALSE)),INDEX(Команды!$AJ$2:$AL$19,MATCH(INDEX(Команды!$A$2:$AN$7500,MATCH(CP$3,Команды!$A$2:$A$7500,0),$E55+2),Команды!$AJ$2:$AJ$19,0),3),0)</f>
        <v>В</v>
      </c>
      <c r="CR55" s="342"/>
      <c r="CS55" s="174" t="str">
        <f>IF(OR(IF(INDEX(Команды!$A$2:$AN$7500,MATCH(CS$3,Команды!$A$2:$A$7500,0),$E55+2)=Команды!$AJ$2,TRUE,FALSE),IF(INDEX(Команды!$A$2:$AN$7500,MATCH(CS$3,Команды!$A$2:$A$7500,0),$E55+2)=Команды!$AJ$3,TRUE,FALSE),IF(INDEX(Команды!$A$2:$AN$7500,MATCH(CS$3,Команды!$A$2:$A$7500,0),$E55+2)=Команды!$AJ$4,TRUE,FALSE),IF(INDEX(Команды!$A$2:$AN$7500,MATCH(CS$3,Команды!$A$2:$A$7500,0),$E55+2)=Команды!$AJ$5,TRUE,FALSE),IF(INDEX(Команды!$A$2:$AN$7500,MATCH(CS$3,Команды!$A$2:$A$7500,0),$E55+2)=Команды!$AJ$6,TRUE,FALSE),IF(INDEX(Команды!$A$2:$AN$7500,MATCH(CS$3,Команды!$A$2:$A$7500,0),$E55+2)=Команды!$AJ$7,TRUE,FALSE),IF(INDEX(Команды!$A$2:$AN$7500,MATCH(CS$3,Команды!$A$2:$A$7500,0),$E55+2)=Команды!$AJ$8,TRUE,FALSE),IF(INDEX(Команды!$A$2:$AN$7500,MATCH(CS$3,Команды!$A$2:$A$7500,0),$E55+2)=Команды!$AJ$9,TRUE,FALSE),IF(INDEX(Команды!$A$2:$AN$7500,MATCH(CS$3,Команды!$A$2:$A$7500,0),$E55+2)=Команды!$AJ$10,TRUE,FALSE),IF(INDEX(Команды!$A$2:$AN$7500,MATCH(CS$3,Команды!$A$2:$A$7500,0),$E55+2)=Команды!$AJ$11,TRUE,FALSE),IF(INDEX(Команды!$A$2:$AN$7500,MATCH(CS$3,Команды!$A$2:$A$7500,0),$E55+2)=Команды!$AJ$12,TRUE,FALSE),IF(INDEX(Команды!$A$2:$AN$7500,MATCH(CS$3,Команды!$A$2:$A$7500,0),$E55+2)=Команды!$AJ$13,TRUE,FALSE),IF(INDEX(Команды!$A$2:$AN$7500,MATCH(CS$3,Команды!$A$2:$A$7500,0),$E55+2)=Команды!$AJ$14,TRUE,FALSE),IF(INDEX(Команды!$A$2:$AN$7500,MATCH(CS$3,Команды!$A$2:$A$7500,0),$E55+2)=Команды!$AJ$15,TRUE,FALSE),IF(INDEX(Команды!$A$2:$AN$7500,MATCH(CS$3,Команды!$A$2:$A$7500,0),$E55+2)=Команды!$AJ$16,TRUE,FALSE),,IF(INDEX(Команды!$A$2:$AN$7500,MATCH(CS$3,Команды!$A$2:$A$7500,0),$E55+2)=Команды!$AJ$17,TRUE,FALSE),,IF(INDEX(Команды!$A$2:$AN$7500,MATCH(CS$3,Команды!$A$2:$A$7500,0),$E55+2)=Команды!$AJ$18,TRUE,FALSE),,IF(INDEX(Команды!$A$2:$AN$7500,MATCH(CS$3,Команды!$A$2:$A$7500,0),$E55+2)=Команды!$AJ$19,TRUE,FALSE)),INDEX(Команды!$AJ$2:$AK$19,MATCH(INDEX(Команды!$A$2:$AN$7500,MATCH(CS$3,Команды!$A$2:$A$7500,0),$E55+2),Команды!$AJ$2:$AJ$19,0),2),0)</f>
        <v>В</v>
      </c>
      <c r="CT55" s="175" t="str">
        <f>IF(OR(IF(INDEX(Команды!$A$2:$AN$7500,MATCH(CS$3,Команды!$A$2:$A$7500,0),$E55+2)=Команды!$AJ$2,TRUE,FALSE),IF(INDEX(Команды!$A$2:$AN$7500,MATCH(CS$3,Команды!$A$2:$A$7500,0),$E55+2)=Команды!$AJ$3,TRUE,FALSE),IF(INDEX(Команды!$A$2:$AN$7500,MATCH(CS$3,Команды!$A$2:$A$7500,0),$E55+2)=Команды!$AJ$4,TRUE,FALSE),IF(INDEX(Команды!$A$2:$AN$7500,MATCH(CS$3,Команды!$A$2:$A$7500,0),$E55+2)=Команды!$AJ$5,TRUE,FALSE),IF(INDEX(Команды!$A$2:$AN$7500,MATCH(CS$3,Команды!$A$2:$A$7500,0),$E55+2)=Команды!$AJ$6,TRUE,FALSE),IF(INDEX(Команды!$A$2:$AN$7500,MATCH(CS$3,Команды!$A$2:$A$7500,0),$E55+2)=Команды!$AJ$7,TRUE,FALSE),IF(INDEX(Команды!$A$2:$AN$7500,MATCH(CS$3,Команды!$A$2:$A$7500,0),$E55+2)=Команды!$AJ$8,TRUE,FALSE),IF(INDEX(Команды!$A$2:$AN$7500,MATCH(CS$3,Команды!$A$2:$A$7500,0),$E55+2)=Команды!$AJ$9,TRUE,FALSE),IF(INDEX(Команды!$A$2:$AN$7500,MATCH(CS$3,Команды!$A$2:$A$7500,0),$E55+2)=Команды!$AJ$10,TRUE,FALSE),IF(INDEX(Команды!$A$2:$AN$7500,MATCH(CS$3,Команды!$A$2:$A$7500,0),$E55+2)=Команды!$AJ$11,TRUE,FALSE),IF(INDEX(Команды!$A$2:$AN$7500,MATCH(CS$3,Команды!$A$2:$A$7500,0),$E55+2)=Команды!$AJ$12,TRUE,FALSE),IF(INDEX(Команды!$A$2:$AN$7500,MATCH(CS$3,Команды!$A$2:$A$7500,0),$E55+2)=Команды!$AJ$13,TRUE,FALSE),IF(INDEX(Команды!$A$2:$AN$7500,MATCH(CS$3,Команды!$A$2:$A$7500,0),$E55+2)=Команды!$AJ$14,TRUE,FALSE),IF(INDEX(Команды!$A$2:$AN$7500,MATCH(CS$3,Команды!$A$2:$A$7500,0),$E55+2)=Команды!$AJ$15,TRUE,FALSE),IF(INDEX(Команды!$A$2:$AN$7500,MATCH(CS$3,Команды!$A$2:$A$7500,0),$E55+2)=Команды!$AJ$16,TRUE,FALSE),IF(INDEX(Команды!$A$2:$AN$7500,MATCH(CS$3,Команды!$A$2:$A$7500,0),$E55+2)=Команды!$AJ$17,TRUE,FALSE),IF(INDEX(Команды!$A$2:$AN$7500,MATCH(CS$3,Команды!$A$2:$A$7500,0),$E55+2)=Команды!$AJ$18,TRUE,FALSE),IF(INDEX(Команды!$A$2:$AN$7500,MATCH(CS$3,Команды!$A$2:$A$7500,0),$E55+2)=Команды!$AJ$19,TRUE,FALSE)),INDEX(Команды!$AJ$2:$AL$19,MATCH(INDEX(Команды!$A$2:$AN$7500,MATCH(CS$3,Команды!$A$2:$A$7500,0),$E55+2),Команды!$AJ$2:$AJ$19,0),3),0)</f>
        <v>В</v>
      </c>
      <c r="CU55" s="342"/>
    </row>
    <row r="56" spans="1:99" s="2" customFormat="1" ht="21.95" customHeight="1" x14ac:dyDescent="0.3">
      <c r="A56" s="251">
        <v>51</v>
      </c>
      <c r="B56" s="2">
        <f>VLOOKUP(A56,'Список КК'!A:F,6,TRUE)</f>
        <v>23991</v>
      </c>
      <c r="C56" s="638" t="str">
        <f>VLOOKUP(A56,'Список КК'!A:B,2,TRUE)</f>
        <v>Гумаева Ниссо Киматшоевна</v>
      </c>
      <c r="D56" s="203">
        <f>VLOOKUP(A56,'Список КК'!A:D,4,TRUE)</f>
        <v>0</v>
      </c>
      <c r="E56" s="4">
        <f>VLOOKUP(A56,'Список КК'!A:C,3,TRUE)</f>
        <v>24</v>
      </c>
      <c r="F56" s="220" t="str">
        <f>VLOOKUP(A56,'Список КК'!A:E,5,TRUE)</f>
        <v>Пт-15-00:00-00,Сб- 11 час, Вс.- с 11:00- 23:00</v>
      </c>
      <c r="G56" s="174">
        <f>IF(OR(IF(INDEX(Команды!$A$2:$AN$7500,MATCH(G$3,Команды!$A$2:$A$7500,0),$E56+2)=Команды!$AJ$2,TRUE,FALSE),IF(INDEX(Команды!$A$2:$AN$7500,MATCH(G$3,Команды!$A$2:$A$7500,0),$E56+2)=Команды!$AJ$3,TRUE,FALSE),IF(INDEX(Команды!$A$2:$AN$7500,MATCH(G$3,Команды!$A$2:$A$7500,0),$E56+2)=Команды!$AJ$4,TRUE,FALSE),IF(INDEX(Команды!$A$2:$AN$7500,MATCH(G$3,Команды!$A$2:$A$7500,0),$E56+2)=Команды!$AJ$5,TRUE,FALSE),IF(INDEX(Команды!$A$2:$AN$7500,MATCH(G$3,Команды!$A$2:$A$7500,0),$E56+2)=Команды!$AJ$6,TRUE,FALSE),IF(INDEX(Команды!$A$2:$AN$7500,MATCH(G$3,Команды!$A$2:$A$7500,0),$E56+2)=Команды!$AJ$7,TRUE,FALSE),IF(INDEX(Команды!$A$2:$AN$7500,MATCH(G$3,Команды!$A$2:$A$7500,0),$E56+2)=Команды!$AJ$8,TRUE,FALSE),IF(INDEX(Команды!$A$2:$AN$7500,MATCH(G$3,Команды!$A$2:$A$7500,0),$E56+2)=Команды!$AJ$9,TRUE,FALSE),IF(INDEX(Команды!$A$2:$AN$7500,MATCH(G$3,Команды!$A$2:$A$7500,0),$E56+2)=Команды!$AJ$10,TRUE,FALSE),IF(INDEX(Команды!$A$2:$AN$7500,MATCH(G$3,Команды!$A$2:$A$7500,0),$E56+2)=Команды!$AJ$11,TRUE,FALSE),IF(INDEX(Команды!$A$2:$AN$7500,MATCH(G$3,Команды!$A$2:$A$7500,0),$E56+2)=Команды!$AJ$12,TRUE,FALSE),IF(INDEX(Команды!$A$2:$AN$7500,MATCH(G$3,Команды!$A$2:$A$7500,0),$E56+2)=Команды!$AJ$13,TRUE,FALSE),IF(INDEX(Команды!$A$2:$AN$7500,MATCH(G$3,Команды!$A$2:$A$7500,0),$E56+2)=Команды!$AJ$14,TRUE,FALSE),IF(INDEX(Команды!$A$2:$AN$7500,MATCH(G$3,Команды!$A$2:$A$7500,0),$E56+2)=Команды!$AJ$15,TRUE,FALSE),IF(INDEX(Команды!$A$2:$AN$7500,MATCH(G$3,Команды!$A$2:$A$7500,0),$E56+2)=Команды!$AJ$16,TRUE,FALSE),,IF(INDEX(Команды!$A$2:$AN$7500,MATCH(G$3,Команды!$A$2:$A$7500,0),$E56+2)=Команды!$AJ$17,TRUE,FALSE),,IF(INDEX(Команды!$A$2:$AN$7500,MATCH(G$3,Команды!$A$2:$A$7500,0),$E56+2)=Команды!$AJ$18,TRUE,FALSE),,IF(INDEX(Команды!$A$2:$AN$7500,MATCH(G$3,Команды!$A$2:$A$7500,0),$E56+2)=Команды!$AJ$19,TRUE,FALSE)),INDEX(Команды!$AJ$2:$AK$19,MATCH(INDEX(Команды!$A$2:$AN$7500,MATCH(G$3,Команды!$A$2:$A$7500,0),$E56+2),Команды!$AJ$2:$AJ$19,0),2),0)</f>
        <v>0.5</v>
      </c>
      <c r="H56" s="175">
        <f>IF(OR(IF(INDEX(Команды!$A$2:$AN$7500,MATCH(G$3,Команды!$A$2:$A$7500,0),$E56+2)=Команды!$AJ$2,TRUE,FALSE),IF(INDEX(Команды!$A$2:$AN$7500,MATCH(G$3,Команды!$A$2:$A$7500,0),$E56+2)=Команды!$AJ$3,TRUE,FALSE),IF(INDEX(Команды!$A$2:$AN$7500,MATCH(G$3,Команды!$A$2:$A$7500,0),$E56+2)=Команды!$AJ$4,TRUE,FALSE),IF(INDEX(Команды!$A$2:$AN$7500,MATCH(G$3,Команды!$A$2:$A$7500,0),$E56+2)=Команды!$AJ$5,TRUE,FALSE),IF(INDEX(Команды!$A$2:$AN$7500,MATCH(G$3,Команды!$A$2:$A$7500,0),$E56+2)=Команды!$AJ$6,TRUE,FALSE),IF(INDEX(Команды!$A$2:$AN$7500,MATCH(G$3,Команды!$A$2:$A$7500,0),$E56+2)=Команды!$AJ$7,TRUE,FALSE),IF(INDEX(Команды!$A$2:$AN$7500,MATCH(G$3,Команды!$A$2:$A$7500,0),$E56+2)=Команды!$AJ$8,TRUE,FALSE),IF(INDEX(Команды!$A$2:$AN$7500,MATCH(G$3,Команды!$A$2:$A$7500,0),$E56+2)=Команды!$AJ$9,TRUE,FALSE),IF(INDEX(Команды!$A$2:$AN$7500,MATCH(G$3,Команды!$A$2:$A$7500,0),$E56+2)=Команды!$AJ$10,TRUE,FALSE),IF(INDEX(Команды!$A$2:$AN$7500,MATCH(G$3,Команды!$A$2:$A$7500,0),$E56+2)=Команды!$AJ$11,TRUE,FALSE),IF(INDEX(Команды!$A$2:$AN$7500,MATCH(G$3,Команды!$A$2:$A$7500,0),$E56+2)=Команды!$AJ$12,TRUE,FALSE),IF(INDEX(Команды!$A$2:$AN$7500,MATCH(G$3,Команды!$A$2:$A$7500,0),$E56+2)=Команды!$AJ$13,TRUE,FALSE),IF(INDEX(Команды!$A$2:$AN$7500,MATCH(G$3,Команды!$A$2:$A$7500,0),$E56+2)=Команды!$AJ$14,TRUE,FALSE),IF(INDEX(Команды!$A$2:$AN$7500,MATCH(G$3,Команды!$A$2:$A$7500,0),$E56+2)=Команды!$AJ$15,TRUE,FALSE),IF(INDEX(Команды!$A$2:$AN$7500,MATCH(G$3,Команды!$A$2:$A$7500,0),$E56+2)=Команды!$AJ$16,TRUE,FALSE),IF(INDEX(Команды!$A$2:$AN$7500,MATCH(G$3,Команды!$A$2:$A$7500,0),$E56+2)=Команды!$AJ$17,TRUE,FALSE),IF(INDEX(Команды!$A$2:$AN$7500,MATCH(G$3,Команды!$A$2:$A$7500,0),$E56+2)=Команды!$AJ$18,TRUE,FALSE),IF(INDEX(Команды!$A$2:$AN$7500,MATCH(G$3,Команды!$A$2:$A$7500,0),$E56+2)=Команды!$AJ$19,TRUE,FALSE)),INDEX(Команды!$AJ$2:$AL$19,MATCH(INDEX(Команды!$A$2:$AN$7500,MATCH(G$3,Команды!$A$2:$A$7500,0),$E56+2),Команды!$AJ$2:$AJ$19,0),3),0)</f>
        <v>1</v>
      </c>
      <c r="I56" s="342"/>
      <c r="J56" s="174" t="str">
        <f>IF(OR(IF(INDEX(Команды!$A$2:$AN$7500,MATCH(J$3,Команды!$A$2:$A$7500,0),$E56+2)=Команды!$AJ$2,TRUE,FALSE),IF(INDEX(Команды!$A$2:$AN$7500,MATCH(J$3,Команды!$A$2:$A$7500,0),$E56+2)=Команды!$AJ$3,TRUE,FALSE),IF(INDEX(Команды!$A$2:$AN$7500,MATCH(J$3,Команды!$A$2:$A$7500,0),$E56+2)=Команды!$AJ$4,TRUE,FALSE),IF(INDEX(Команды!$A$2:$AN$7500,MATCH(J$3,Команды!$A$2:$A$7500,0),$E56+2)=Команды!$AJ$5,TRUE,FALSE),IF(INDEX(Команды!$A$2:$AN$7500,MATCH(J$3,Команды!$A$2:$A$7500,0),$E56+2)=Команды!$AJ$6,TRUE,FALSE),IF(INDEX(Команды!$A$2:$AN$7500,MATCH(J$3,Команды!$A$2:$A$7500,0),$E56+2)=Команды!$AJ$7,TRUE,FALSE),IF(INDEX(Команды!$A$2:$AN$7500,MATCH(J$3,Команды!$A$2:$A$7500,0),$E56+2)=Команды!$AJ$8,TRUE,FALSE),IF(INDEX(Команды!$A$2:$AN$7500,MATCH(J$3,Команды!$A$2:$A$7500,0),$E56+2)=Команды!$AJ$9,TRUE,FALSE),IF(INDEX(Команды!$A$2:$AN$7500,MATCH(J$3,Команды!$A$2:$A$7500,0),$E56+2)=Команды!$AJ$10,TRUE,FALSE),IF(INDEX(Команды!$A$2:$AN$7500,MATCH(J$3,Команды!$A$2:$A$7500,0),$E56+2)=Команды!$AJ$11,TRUE,FALSE),IF(INDEX(Команды!$A$2:$AN$7500,MATCH(J$3,Команды!$A$2:$A$7500,0),$E56+2)=Команды!$AJ$12,TRUE,FALSE),IF(INDEX(Команды!$A$2:$AN$7500,MATCH(J$3,Команды!$A$2:$A$7500,0),$E56+2)=Команды!$AJ$13,TRUE,FALSE),IF(INDEX(Команды!$A$2:$AN$7500,MATCH(J$3,Команды!$A$2:$A$7500,0),$E56+2)=Команды!$AJ$14,TRUE,FALSE),IF(INDEX(Команды!$A$2:$AN$7500,MATCH(J$3,Команды!$A$2:$A$7500,0),$E56+2)=Команды!$AJ$15,TRUE,FALSE),IF(INDEX(Команды!$A$2:$AN$7500,MATCH(J$3,Команды!$A$2:$A$7500,0),$E56+2)=Команды!$AJ$16,TRUE,FALSE),,IF(INDEX(Команды!$A$2:$AN$7500,MATCH(J$3,Команды!$A$2:$A$7500,0),$E56+2)=Команды!$AJ$17,TRUE,FALSE),,IF(INDEX(Команды!$A$2:$AN$7500,MATCH(J$3,Команды!$A$2:$A$7500,0),$E56+2)=Команды!$AJ$18,TRUE,FALSE),,IF(INDEX(Команды!$A$2:$AN$7500,MATCH(J$3,Команды!$A$2:$A$7500,0),$E56+2)=Команды!$AJ$19,TRUE,FALSE)),INDEX(Команды!$AJ$2:$AK$19,MATCH(INDEX(Команды!$A$2:$AN$7500,MATCH(J$3,Команды!$A$2:$A$7500,0),$E56+2),Команды!$AJ$2:$AJ$19,0),2),0)</f>
        <v>В</v>
      </c>
      <c r="K56" s="175" t="str">
        <f>IF(OR(IF(INDEX(Команды!$A$2:$AN$7500,MATCH(J$3,Команды!$A$2:$A$7500,0),$E56+2)=Команды!$AJ$2,TRUE,FALSE),IF(INDEX(Команды!$A$2:$AN$7500,MATCH(J$3,Команды!$A$2:$A$7500,0),$E56+2)=Команды!$AJ$3,TRUE,FALSE),IF(INDEX(Команды!$A$2:$AN$7500,MATCH(J$3,Команды!$A$2:$A$7500,0),$E56+2)=Команды!$AJ$4,TRUE,FALSE),IF(INDEX(Команды!$A$2:$AN$7500,MATCH(J$3,Команды!$A$2:$A$7500,0),$E56+2)=Команды!$AJ$5,TRUE,FALSE),IF(INDEX(Команды!$A$2:$AN$7500,MATCH(J$3,Команды!$A$2:$A$7500,0),$E56+2)=Команды!$AJ$6,TRUE,FALSE),IF(INDEX(Команды!$A$2:$AN$7500,MATCH(J$3,Команды!$A$2:$A$7500,0),$E56+2)=Команды!$AJ$7,TRUE,FALSE),IF(INDEX(Команды!$A$2:$AN$7500,MATCH(J$3,Команды!$A$2:$A$7500,0),$E56+2)=Команды!$AJ$8,TRUE,FALSE),IF(INDEX(Команды!$A$2:$AN$7500,MATCH(J$3,Команды!$A$2:$A$7500,0),$E56+2)=Команды!$AJ$9,TRUE,FALSE),IF(INDEX(Команды!$A$2:$AN$7500,MATCH(J$3,Команды!$A$2:$A$7500,0),$E56+2)=Команды!$AJ$10,TRUE,FALSE),IF(INDEX(Команды!$A$2:$AN$7500,MATCH(J$3,Команды!$A$2:$A$7500,0),$E56+2)=Команды!$AJ$11,TRUE,FALSE),IF(INDEX(Команды!$A$2:$AN$7500,MATCH(J$3,Команды!$A$2:$A$7500,0),$E56+2)=Команды!$AJ$12,TRUE,FALSE),IF(INDEX(Команды!$A$2:$AN$7500,MATCH(J$3,Команды!$A$2:$A$7500,0),$E56+2)=Команды!$AJ$13,TRUE,FALSE),IF(INDEX(Команды!$A$2:$AN$7500,MATCH(J$3,Команды!$A$2:$A$7500,0),$E56+2)=Команды!$AJ$14,TRUE,FALSE),IF(INDEX(Команды!$A$2:$AN$7500,MATCH(J$3,Команды!$A$2:$A$7500,0),$E56+2)=Команды!$AJ$15,TRUE,FALSE),IF(INDEX(Команды!$A$2:$AN$7500,MATCH(J$3,Команды!$A$2:$A$7500,0),$E56+2)=Команды!$AJ$16,TRUE,FALSE),IF(INDEX(Команды!$A$2:$AN$7500,MATCH(J$3,Команды!$A$2:$A$7500,0),$E56+2)=Команды!$AJ$17,TRUE,FALSE),IF(INDEX(Команды!$A$2:$AN$7500,MATCH(J$3,Команды!$A$2:$A$7500,0),$E56+2)=Команды!$AJ$18,TRUE,FALSE),IF(INDEX(Команды!$A$2:$AN$7500,MATCH(J$3,Команды!$A$2:$A$7500,0),$E56+2)=Команды!$AJ$19,TRUE,FALSE)),INDEX(Команды!$AJ$2:$AL$19,MATCH(INDEX(Команды!$A$2:$AN$7500,MATCH(J$3,Команды!$A$2:$A$7500,0),$E56+2),Команды!$AJ$2:$AJ$19,0),3),0)</f>
        <v>В</v>
      </c>
      <c r="L56" s="342"/>
      <c r="M56" s="174" t="str">
        <f>IF(OR(IF(INDEX(Команды!$A$2:$AN$7500,MATCH(M$3,Команды!$A$2:$A$7500,0),$E56+2)=Команды!$AJ$2,TRUE,FALSE),IF(INDEX(Команды!$A$2:$AN$7500,MATCH(M$3,Команды!$A$2:$A$7500,0),$E56+2)=Команды!$AJ$3,TRUE,FALSE),IF(INDEX(Команды!$A$2:$AN$7500,MATCH(M$3,Команды!$A$2:$A$7500,0),$E56+2)=Команды!$AJ$4,TRUE,FALSE),IF(INDEX(Команды!$A$2:$AN$7500,MATCH(M$3,Команды!$A$2:$A$7500,0),$E56+2)=Команды!$AJ$5,TRUE,FALSE),IF(INDEX(Команды!$A$2:$AN$7500,MATCH(M$3,Команды!$A$2:$A$7500,0),$E56+2)=Команды!$AJ$6,TRUE,FALSE),IF(INDEX(Команды!$A$2:$AN$7500,MATCH(M$3,Команды!$A$2:$A$7500,0),$E56+2)=Команды!$AJ$7,TRUE,FALSE),IF(INDEX(Команды!$A$2:$AN$7500,MATCH(M$3,Команды!$A$2:$A$7500,0),$E56+2)=Команды!$AJ$8,TRUE,FALSE),IF(INDEX(Команды!$A$2:$AN$7500,MATCH(M$3,Команды!$A$2:$A$7500,0),$E56+2)=Команды!$AJ$9,TRUE,FALSE),IF(INDEX(Команды!$A$2:$AN$7500,MATCH(M$3,Команды!$A$2:$A$7500,0),$E56+2)=Команды!$AJ$10,TRUE,FALSE),IF(INDEX(Команды!$A$2:$AN$7500,MATCH(M$3,Команды!$A$2:$A$7500,0),$E56+2)=Команды!$AJ$11,TRUE,FALSE),IF(INDEX(Команды!$A$2:$AN$7500,MATCH(M$3,Команды!$A$2:$A$7500,0),$E56+2)=Команды!$AJ$12,TRUE,FALSE),IF(INDEX(Команды!$A$2:$AN$7500,MATCH(M$3,Команды!$A$2:$A$7500,0),$E56+2)=Команды!$AJ$13,TRUE,FALSE),IF(INDEX(Команды!$A$2:$AN$7500,MATCH(M$3,Команды!$A$2:$A$7500,0),$E56+2)=Команды!$AJ$14,TRUE,FALSE),IF(INDEX(Команды!$A$2:$AN$7500,MATCH(M$3,Команды!$A$2:$A$7500,0),$E56+2)=Команды!$AJ$15,TRUE,FALSE),IF(INDEX(Команды!$A$2:$AN$7500,MATCH(M$3,Команды!$A$2:$A$7500,0),$E56+2)=Команды!$AJ$16,TRUE,FALSE),,IF(INDEX(Команды!$A$2:$AN$7500,MATCH(M$3,Команды!$A$2:$A$7500,0),$E56+2)=Команды!$AJ$17,TRUE,FALSE),,IF(INDEX(Команды!$A$2:$AN$7500,MATCH(M$3,Команды!$A$2:$A$7500,0),$E56+2)=Команды!$AJ$18,TRUE,FALSE),,IF(INDEX(Команды!$A$2:$AN$7500,MATCH(M$3,Команды!$A$2:$A$7500,0),$E56+2)=Команды!$AJ$19,TRUE,FALSE)),INDEX(Команды!$AJ$2:$AK$19,MATCH(INDEX(Команды!$A$2:$AN$7500,MATCH(M$3,Команды!$A$2:$A$7500,0),$E56+2),Команды!$AJ$2:$AJ$19,0),2),0)</f>
        <v>В</v>
      </c>
      <c r="N56" s="175" t="str">
        <f>IF(OR(IF(INDEX(Команды!$A$2:$AN$7500,MATCH(M$3,Команды!$A$2:$A$7500,0),$E56+2)=Команды!$AJ$2,TRUE,FALSE),IF(INDEX(Команды!$A$2:$AN$7500,MATCH(M$3,Команды!$A$2:$A$7500,0),$E56+2)=Команды!$AJ$3,TRUE,FALSE),IF(INDEX(Команды!$A$2:$AN$7500,MATCH(M$3,Команды!$A$2:$A$7500,0),$E56+2)=Команды!$AJ$4,TRUE,FALSE),IF(INDEX(Команды!$A$2:$AN$7500,MATCH(M$3,Команды!$A$2:$A$7500,0),$E56+2)=Команды!$AJ$5,TRUE,FALSE),IF(INDEX(Команды!$A$2:$AN$7500,MATCH(M$3,Команды!$A$2:$A$7500,0),$E56+2)=Команды!$AJ$6,TRUE,FALSE),IF(INDEX(Команды!$A$2:$AN$7500,MATCH(M$3,Команды!$A$2:$A$7500,0),$E56+2)=Команды!$AJ$7,TRUE,FALSE),IF(INDEX(Команды!$A$2:$AN$7500,MATCH(M$3,Команды!$A$2:$A$7500,0),$E56+2)=Команды!$AJ$8,TRUE,FALSE),IF(INDEX(Команды!$A$2:$AN$7500,MATCH(M$3,Команды!$A$2:$A$7500,0),$E56+2)=Команды!$AJ$9,TRUE,FALSE),IF(INDEX(Команды!$A$2:$AN$7500,MATCH(M$3,Команды!$A$2:$A$7500,0),$E56+2)=Команды!$AJ$10,TRUE,FALSE),IF(INDEX(Команды!$A$2:$AN$7500,MATCH(M$3,Команды!$A$2:$A$7500,0),$E56+2)=Команды!$AJ$11,TRUE,FALSE),IF(INDEX(Команды!$A$2:$AN$7500,MATCH(M$3,Команды!$A$2:$A$7500,0),$E56+2)=Команды!$AJ$12,TRUE,FALSE),IF(INDEX(Команды!$A$2:$AN$7500,MATCH(M$3,Команды!$A$2:$A$7500,0),$E56+2)=Команды!$AJ$13,TRUE,FALSE),IF(INDEX(Команды!$A$2:$AN$7500,MATCH(M$3,Команды!$A$2:$A$7500,0),$E56+2)=Команды!$AJ$14,TRUE,FALSE),IF(INDEX(Команды!$A$2:$AN$7500,MATCH(M$3,Команды!$A$2:$A$7500,0),$E56+2)=Команды!$AJ$15,TRUE,FALSE),IF(INDEX(Команды!$A$2:$AN$7500,MATCH(M$3,Команды!$A$2:$A$7500,0),$E56+2)=Команды!$AJ$16,TRUE,FALSE),IF(INDEX(Команды!$A$2:$AN$7500,MATCH(M$3,Команды!$A$2:$A$7500,0),$E56+2)=Команды!$AJ$17,TRUE,FALSE),IF(INDEX(Команды!$A$2:$AN$7500,MATCH(M$3,Команды!$A$2:$A$7500,0),$E56+2)=Команды!$AJ$18,TRUE,FALSE),IF(INDEX(Команды!$A$2:$AN$7500,MATCH(M$3,Команды!$A$2:$A$7500,0),$E56+2)=Команды!$AJ$19,TRUE,FALSE)),INDEX(Команды!$AJ$2:$AL$19,MATCH(INDEX(Команды!$A$2:$AN$7500,MATCH(M$3,Команды!$A$2:$A$7500,0),$E56+2),Команды!$AJ$2:$AJ$19,0),3),0)</f>
        <v>В</v>
      </c>
      <c r="O56" s="342"/>
      <c r="P56" s="174" t="str">
        <f>IF(OR(IF(INDEX(Команды!$A$2:$AN$7500,MATCH(P$3,Команды!$A$2:$A$7500,0),$E56+2)=Команды!$AJ$2,TRUE,FALSE),IF(INDEX(Команды!$A$2:$AN$7500,MATCH(P$3,Команды!$A$2:$A$7500,0),$E56+2)=Команды!$AJ$3,TRUE,FALSE),IF(INDEX(Команды!$A$2:$AN$7500,MATCH(P$3,Команды!$A$2:$A$7500,0),$E56+2)=Команды!$AJ$4,TRUE,FALSE),IF(INDEX(Команды!$A$2:$AN$7500,MATCH(P$3,Команды!$A$2:$A$7500,0),$E56+2)=Команды!$AJ$5,TRUE,FALSE),IF(INDEX(Команды!$A$2:$AN$7500,MATCH(P$3,Команды!$A$2:$A$7500,0),$E56+2)=Команды!$AJ$6,TRUE,FALSE),IF(INDEX(Команды!$A$2:$AN$7500,MATCH(P$3,Команды!$A$2:$A$7500,0),$E56+2)=Команды!$AJ$7,TRUE,FALSE),IF(INDEX(Команды!$A$2:$AN$7500,MATCH(P$3,Команды!$A$2:$A$7500,0),$E56+2)=Команды!$AJ$8,TRUE,FALSE),IF(INDEX(Команды!$A$2:$AN$7500,MATCH(P$3,Команды!$A$2:$A$7500,0),$E56+2)=Команды!$AJ$9,TRUE,FALSE),IF(INDEX(Команды!$A$2:$AN$7500,MATCH(P$3,Команды!$A$2:$A$7500,0),$E56+2)=Команды!$AJ$10,TRUE,FALSE),IF(INDEX(Команды!$A$2:$AN$7500,MATCH(P$3,Команды!$A$2:$A$7500,0),$E56+2)=Команды!$AJ$11,TRUE,FALSE),IF(INDEX(Команды!$A$2:$AN$7500,MATCH(P$3,Команды!$A$2:$A$7500,0),$E56+2)=Команды!$AJ$12,TRUE,FALSE),IF(INDEX(Команды!$A$2:$AN$7500,MATCH(P$3,Команды!$A$2:$A$7500,0),$E56+2)=Команды!$AJ$13,TRUE,FALSE),IF(INDEX(Команды!$A$2:$AN$7500,MATCH(P$3,Команды!$A$2:$A$7500,0),$E56+2)=Команды!$AJ$14,TRUE,FALSE),IF(INDEX(Команды!$A$2:$AN$7500,MATCH(P$3,Команды!$A$2:$A$7500,0),$E56+2)=Команды!$AJ$15,TRUE,FALSE),IF(INDEX(Команды!$A$2:$AN$7500,MATCH(P$3,Команды!$A$2:$A$7500,0),$E56+2)=Команды!$AJ$16,TRUE,FALSE),,IF(INDEX(Команды!$A$2:$AN$7500,MATCH(P$3,Команды!$A$2:$A$7500,0),$E56+2)=Команды!$AJ$17,TRUE,FALSE),,IF(INDEX(Команды!$A$2:$AN$7500,MATCH(P$3,Команды!$A$2:$A$7500,0),$E56+2)=Команды!$AJ$18,TRUE,FALSE),,IF(INDEX(Команды!$A$2:$AN$7500,MATCH(P$3,Команды!$A$2:$A$7500,0),$E56+2)=Команды!$AJ$19,TRUE,FALSE)),INDEX(Команды!$AJ$2:$AK$19,MATCH(INDEX(Команды!$A$2:$AN$7500,MATCH(P$3,Команды!$A$2:$A$7500,0),$E56+2),Команды!$AJ$2:$AJ$19,0),2),0)</f>
        <v>В</v>
      </c>
      <c r="Q56" s="175" t="str">
        <f>IF(OR(IF(INDEX(Команды!$A$2:$AN$7500,MATCH(P$3,Команды!$A$2:$A$7500,0),$E56+2)=Команды!$AJ$2,TRUE,FALSE),IF(INDEX(Команды!$A$2:$AN$7500,MATCH(P$3,Команды!$A$2:$A$7500,0),$E56+2)=Команды!$AJ$3,TRUE,FALSE),IF(INDEX(Команды!$A$2:$AN$7500,MATCH(P$3,Команды!$A$2:$A$7500,0),$E56+2)=Команды!$AJ$4,TRUE,FALSE),IF(INDEX(Команды!$A$2:$AN$7500,MATCH(P$3,Команды!$A$2:$A$7500,0),$E56+2)=Команды!$AJ$5,TRUE,FALSE),IF(INDEX(Команды!$A$2:$AN$7500,MATCH(P$3,Команды!$A$2:$A$7500,0),$E56+2)=Команды!$AJ$6,TRUE,FALSE),IF(INDEX(Команды!$A$2:$AN$7500,MATCH(P$3,Команды!$A$2:$A$7500,0),$E56+2)=Команды!$AJ$7,TRUE,FALSE),IF(INDEX(Команды!$A$2:$AN$7500,MATCH(P$3,Команды!$A$2:$A$7500,0),$E56+2)=Команды!$AJ$8,TRUE,FALSE),IF(INDEX(Команды!$A$2:$AN$7500,MATCH(P$3,Команды!$A$2:$A$7500,0),$E56+2)=Команды!$AJ$9,TRUE,FALSE),IF(INDEX(Команды!$A$2:$AN$7500,MATCH(P$3,Команды!$A$2:$A$7500,0),$E56+2)=Команды!$AJ$10,TRUE,FALSE),IF(INDEX(Команды!$A$2:$AN$7500,MATCH(P$3,Команды!$A$2:$A$7500,0),$E56+2)=Команды!$AJ$11,TRUE,FALSE),IF(INDEX(Команды!$A$2:$AN$7500,MATCH(P$3,Команды!$A$2:$A$7500,0),$E56+2)=Команды!$AJ$12,TRUE,FALSE),IF(INDEX(Команды!$A$2:$AN$7500,MATCH(P$3,Команды!$A$2:$A$7500,0),$E56+2)=Команды!$AJ$13,TRUE,FALSE),IF(INDEX(Команды!$A$2:$AN$7500,MATCH(P$3,Команды!$A$2:$A$7500,0),$E56+2)=Команды!$AJ$14,TRUE,FALSE),IF(INDEX(Команды!$A$2:$AN$7500,MATCH(P$3,Команды!$A$2:$A$7500,0),$E56+2)=Команды!$AJ$15,TRUE,FALSE),IF(INDEX(Команды!$A$2:$AN$7500,MATCH(P$3,Команды!$A$2:$A$7500,0),$E56+2)=Команды!$AJ$16,TRUE,FALSE),IF(INDEX(Команды!$A$2:$AN$7500,MATCH(P$3,Команды!$A$2:$A$7500,0),$E56+2)=Команды!$AJ$17,TRUE,FALSE),IF(INDEX(Команды!$A$2:$AN$7500,MATCH(P$3,Команды!$A$2:$A$7500,0),$E56+2)=Команды!$AJ$18,TRUE,FALSE),IF(INDEX(Команды!$A$2:$AN$7500,MATCH(P$3,Команды!$A$2:$A$7500,0),$E56+2)=Команды!$AJ$19,TRUE,FALSE)),INDEX(Команды!$AJ$2:$AL$19,MATCH(INDEX(Команды!$A$2:$AN$7500,MATCH(P$3,Команды!$A$2:$A$7500,0),$E56+2),Команды!$AJ$2:$AJ$19,0),3),0)</f>
        <v>В</v>
      </c>
      <c r="R56" s="342"/>
      <c r="S56" s="174" t="str">
        <f>IF(OR(IF(INDEX(Команды!$A$2:$AN$7500,MATCH(S$3,Команды!$A$2:$A$7500,0),$E56+2)=Команды!$AJ$2,TRUE,FALSE),IF(INDEX(Команды!$A$2:$AN$7500,MATCH(S$3,Команды!$A$2:$A$7500,0),$E56+2)=Команды!$AJ$3,TRUE,FALSE),IF(INDEX(Команды!$A$2:$AN$7500,MATCH(S$3,Команды!$A$2:$A$7500,0),$E56+2)=Команды!$AJ$4,TRUE,FALSE),IF(INDEX(Команды!$A$2:$AN$7500,MATCH(S$3,Команды!$A$2:$A$7500,0),$E56+2)=Команды!$AJ$5,TRUE,FALSE),IF(INDEX(Команды!$A$2:$AN$7500,MATCH(S$3,Команды!$A$2:$A$7500,0),$E56+2)=Команды!$AJ$6,TRUE,FALSE),IF(INDEX(Команды!$A$2:$AN$7500,MATCH(S$3,Команды!$A$2:$A$7500,0),$E56+2)=Команды!$AJ$7,TRUE,FALSE),IF(INDEX(Команды!$A$2:$AN$7500,MATCH(S$3,Команды!$A$2:$A$7500,0),$E56+2)=Команды!$AJ$8,TRUE,FALSE),IF(INDEX(Команды!$A$2:$AN$7500,MATCH(S$3,Команды!$A$2:$A$7500,0),$E56+2)=Команды!$AJ$9,TRUE,FALSE),IF(INDEX(Команды!$A$2:$AN$7500,MATCH(S$3,Команды!$A$2:$A$7500,0),$E56+2)=Команды!$AJ$10,TRUE,FALSE),IF(INDEX(Команды!$A$2:$AN$7500,MATCH(S$3,Команды!$A$2:$A$7500,0),$E56+2)=Команды!$AJ$11,TRUE,FALSE),IF(INDEX(Команды!$A$2:$AN$7500,MATCH(S$3,Команды!$A$2:$A$7500,0),$E56+2)=Команды!$AJ$12,TRUE,FALSE),IF(INDEX(Команды!$A$2:$AN$7500,MATCH(S$3,Команды!$A$2:$A$7500,0),$E56+2)=Команды!$AJ$13,TRUE,FALSE),IF(INDEX(Команды!$A$2:$AN$7500,MATCH(S$3,Команды!$A$2:$A$7500,0),$E56+2)=Команды!$AJ$14,TRUE,FALSE),IF(INDEX(Команды!$A$2:$AN$7500,MATCH(S$3,Команды!$A$2:$A$7500,0),$E56+2)=Команды!$AJ$15,TRUE,FALSE),IF(INDEX(Команды!$A$2:$AN$7500,MATCH(S$3,Команды!$A$2:$A$7500,0),$E56+2)=Команды!$AJ$16,TRUE,FALSE),,IF(INDEX(Команды!$A$2:$AN$7500,MATCH(S$3,Команды!$A$2:$A$7500,0),$E56+2)=Команды!$AJ$17,TRUE,FALSE),,IF(INDEX(Команды!$A$2:$AN$7500,MATCH(S$3,Команды!$A$2:$A$7500,0),$E56+2)=Команды!$AJ$18,TRUE,FALSE),,IF(INDEX(Команды!$A$2:$AN$7500,MATCH(S$3,Команды!$A$2:$A$7500,0),$E56+2)=Команды!$AJ$19,TRUE,FALSE)),INDEX(Команды!$AJ$2:$AK$19,MATCH(INDEX(Команды!$A$2:$AN$7500,MATCH(S$3,Команды!$A$2:$A$7500,0),$E56+2),Команды!$AJ$2:$AJ$19,0),2),0)</f>
        <v>В</v>
      </c>
      <c r="T56" s="175" t="str">
        <f>IF(OR(IF(INDEX(Команды!$A$2:$AN$7500,MATCH(S$3,Команды!$A$2:$A$7500,0),$E56+2)=Команды!$AJ$2,TRUE,FALSE),IF(INDEX(Команды!$A$2:$AN$7500,MATCH(S$3,Команды!$A$2:$A$7500,0),$E56+2)=Команды!$AJ$3,TRUE,FALSE),IF(INDEX(Команды!$A$2:$AN$7500,MATCH(S$3,Команды!$A$2:$A$7500,0),$E56+2)=Команды!$AJ$4,TRUE,FALSE),IF(INDEX(Команды!$A$2:$AN$7500,MATCH(S$3,Команды!$A$2:$A$7500,0),$E56+2)=Команды!$AJ$5,TRUE,FALSE),IF(INDEX(Команды!$A$2:$AN$7500,MATCH(S$3,Команды!$A$2:$A$7500,0),$E56+2)=Команды!$AJ$6,TRUE,FALSE),IF(INDEX(Команды!$A$2:$AN$7500,MATCH(S$3,Команды!$A$2:$A$7500,0),$E56+2)=Команды!$AJ$7,TRUE,FALSE),IF(INDEX(Команды!$A$2:$AN$7500,MATCH(S$3,Команды!$A$2:$A$7500,0),$E56+2)=Команды!$AJ$8,TRUE,FALSE),IF(INDEX(Команды!$A$2:$AN$7500,MATCH(S$3,Команды!$A$2:$A$7500,0),$E56+2)=Команды!$AJ$9,TRUE,FALSE),IF(INDEX(Команды!$A$2:$AN$7500,MATCH(S$3,Команды!$A$2:$A$7500,0),$E56+2)=Команды!$AJ$10,TRUE,FALSE),IF(INDEX(Команды!$A$2:$AN$7500,MATCH(S$3,Команды!$A$2:$A$7500,0),$E56+2)=Команды!$AJ$11,TRUE,FALSE),IF(INDEX(Команды!$A$2:$AN$7500,MATCH(S$3,Команды!$A$2:$A$7500,0),$E56+2)=Команды!$AJ$12,TRUE,FALSE),IF(INDEX(Команды!$A$2:$AN$7500,MATCH(S$3,Команды!$A$2:$A$7500,0),$E56+2)=Команды!$AJ$13,TRUE,FALSE),IF(INDEX(Команды!$A$2:$AN$7500,MATCH(S$3,Команды!$A$2:$A$7500,0),$E56+2)=Команды!$AJ$14,TRUE,FALSE),IF(INDEX(Команды!$A$2:$AN$7500,MATCH(S$3,Команды!$A$2:$A$7500,0),$E56+2)=Команды!$AJ$15,TRUE,FALSE),IF(INDEX(Команды!$A$2:$AN$7500,MATCH(S$3,Команды!$A$2:$A$7500,0),$E56+2)=Команды!$AJ$16,TRUE,FALSE),IF(INDEX(Команды!$A$2:$AN$7500,MATCH(S$3,Команды!$A$2:$A$7500,0),$E56+2)=Команды!$AJ$17,TRUE,FALSE),IF(INDEX(Команды!$A$2:$AN$7500,MATCH(S$3,Команды!$A$2:$A$7500,0),$E56+2)=Команды!$AJ$18,TRUE,FALSE),IF(INDEX(Команды!$A$2:$AN$7500,MATCH(S$3,Команды!$A$2:$A$7500,0),$E56+2)=Команды!$AJ$19,TRUE,FALSE)),INDEX(Команды!$AJ$2:$AL$19,MATCH(INDEX(Команды!$A$2:$AN$7500,MATCH(S$3,Команды!$A$2:$A$7500,0),$E56+2),Команды!$AJ$2:$AJ$19,0),3),0)</f>
        <v>В</v>
      </c>
      <c r="U56" s="342"/>
      <c r="V56" s="174">
        <f>IF(OR(IF(INDEX(Команды!$A$2:$AN$7500,MATCH(V$3,Команды!$A$2:$A$7500,0),$E56+2)=Команды!$AJ$2,TRUE,FALSE),IF(INDEX(Команды!$A$2:$AN$7500,MATCH(V$3,Команды!$A$2:$A$7500,0),$E56+2)=Команды!$AJ$3,TRUE,FALSE),IF(INDEX(Команды!$A$2:$AN$7500,MATCH(V$3,Команды!$A$2:$A$7500,0),$E56+2)=Команды!$AJ$4,TRUE,FALSE),IF(INDEX(Команды!$A$2:$AN$7500,MATCH(V$3,Команды!$A$2:$A$7500,0),$E56+2)=Команды!$AJ$5,TRUE,FALSE),IF(INDEX(Команды!$A$2:$AN$7500,MATCH(V$3,Команды!$A$2:$A$7500,0),$E56+2)=Команды!$AJ$6,TRUE,FALSE),IF(INDEX(Команды!$A$2:$AN$7500,MATCH(V$3,Команды!$A$2:$A$7500,0),$E56+2)=Команды!$AJ$7,TRUE,FALSE),IF(INDEX(Команды!$A$2:$AN$7500,MATCH(V$3,Команды!$A$2:$A$7500,0),$E56+2)=Команды!$AJ$8,TRUE,FALSE),IF(INDEX(Команды!$A$2:$AN$7500,MATCH(V$3,Команды!$A$2:$A$7500,0),$E56+2)=Команды!$AJ$9,TRUE,FALSE),IF(INDEX(Команды!$A$2:$AN$7500,MATCH(V$3,Команды!$A$2:$A$7500,0),$E56+2)=Команды!$AJ$10,TRUE,FALSE),IF(INDEX(Команды!$A$2:$AN$7500,MATCH(V$3,Команды!$A$2:$A$7500,0),$E56+2)=Команды!$AJ$11,TRUE,FALSE),IF(INDEX(Команды!$A$2:$AN$7500,MATCH(V$3,Команды!$A$2:$A$7500,0),$E56+2)=Команды!$AJ$12,TRUE,FALSE),IF(INDEX(Команды!$A$2:$AN$7500,MATCH(V$3,Команды!$A$2:$A$7500,0),$E56+2)=Команды!$AJ$13,TRUE,FALSE),IF(INDEX(Команды!$A$2:$AN$7500,MATCH(V$3,Команды!$A$2:$A$7500,0),$E56+2)=Команды!$AJ$14,TRUE,FALSE),IF(INDEX(Команды!$A$2:$AN$7500,MATCH(V$3,Команды!$A$2:$A$7500,0),$E56+2)=Команды!$AJ$15,TRUE,FALSE),IF(INDEX(Команды!$A$2:$AN$7500,MATCH(V$3,Команды!$A$2:$A$7500,0),$E56+2)=Команды!$AJ$16,TRUE,FALSE),,IF(INDEX(Команды!$A$2:$AN$7500,MATCH(V$3,Команды!$A$2:$A$7500,0),$E56+2)=Команды!$AJ$17,TRUE,FALSE),,IF(INDEX(Команды!$A$2:$AN$7500,MATCH(V$3,Команды!$A$2:$A$7500,0),$E56+2)=Команды!$AJ$18,TRUE,FALSE),,IF(INDEX(Команды!$A$2:$AN$7500,MATCH(V$3,Команды!$A$2:$A$7500,0),$E56+2)=Команды!$AJ$19,TRUE,FALSE)),INDEX(Команды!$AJ$2:$AK$19,MATCH(INDEX(Команды!$A$2:$AN$7500,MATCH(V$3,Команды!$A$2:$A$7500,0),$E56+2),Команды!$AJ$2:$AJ$19,0),2),0)</f>
        <v>0.625</v>
      </c>
      <c r="W56" s="175">
        <f>IF(OR(IF(INDEX(Команды!$A$2:$AN$7500,MATCH(V$3,Команды!$A$2:$A$7500,0),$E56+2)=Команды!$AJ$2,TRUE,FALSE),IF(INDEX(Команды!$A$2:$AN$7500,MATCH(V$3,Команды!$A$2:$A$7500,0),$E56+2)=Команды!$AJ$3,TRUE,FALSE),IF(INDEX(Команды!$A$2:$AN$7500,MATCH(V$3,Команды!$A$2:$A$7500,0),$E56+2)=Команды!$AJ$4,TRUE,FALSE),IF(INDEX(Команды!$A$2:$AN$7500,MATCH(V$3,Команды!$A$2:$A$7500,0),$E56+2)=Команды!$AJ$5,TRUE,FALSE),IF(INDEX(Команды!$A$2:$AN$7500,MATCH(V$3,Команды!$A$2:$A$7500,0),$E56+2)=Команды!$AJ$6,TRUE,FALSE),IF(INDEX(Команды!$A$2:$AN$7500,MATCH(V$3,Команды!$A$2:$A$7500,0),$E56+2)=Команды!$AJ$7,TRUE,FALSE),IF(INDEX(Команды!$A$2:$AN$7500,MATCH(V$3,Команды!$A$2:$A$7500,0),$E56+2)=Команды!$AJ$8,TRUE,FALSE),IF(INDEX(Команды!$A$2:$AN$7500,MATCH(V$3,Команды!$A$2:$A$7500,0),$E56+2)=Команды!$AJ$9,TRUE,FALSE),IF(INDEX(Команды!$A$2:$AN$7500,MATCH(V$3,Команды!$A$2:$A$7500,0),$E56+2)=Команды!$AJ$10,TRUE,FALSE),IF(INDEX(Команды!$A$2:$AN$7500,MATCH(V$3,Команды!$A$2:$A$7500,0),$E56+2)=Команды!$AJ$11,TRUE,FALSE),IF(INDEX(Команды!$A$2:$AN$7500,MATCH(V$3,Команды!$A$2:$A$7500,0),$E56+2)=Команды!$AJ$12,TRUE,FALSE),IF(INDEX(Команды!$A$2:$AN$7500,MATCH(V$3,Команды!$A$2:$A$7500,0),$E56+2)=Команды!$AJ$13,TRUE,FALSE),IF(INDEX(Команды!$A$2:$AN$7500,MATCH(V$3,Команды!$A$2:$A$7500,0),$E56+2)=Команды!$AJ$14,TRUE,FALSE),IF(INDEX(Команды!$A$2:$AN$7500,MATCH(V$3,Команды!$A$2:$A$7500,0),$E56+2)=Команды!$AJ$15,TRUE,FALSE),IF(INDEX(Команды!$A$2:$AN$7500,MATCH(V$3,Команды!$A$2:$A$7500,0),$E56+2)=Команды!$AJ$16,TRUE,FALSE),IF(INDEX(Команды!$A$2:$AN$7500,MATCH(V$3,Команды!$A$2:$A$7500,0),$E56+2)=Команды!$AJ$17,TRUE,FALSE),IF(INDEX(Команды!$A$2:$AN$7500,MATCH(V$3,Команды!$A$2:$A$7500,0),$E56+2)=Команды!$AJ$18,TRUE,FALSE),IF(INDEX(Команды!$A$2:$AN$7500,MATCH(V$3,Команды!$A$2:$A$7500,0),$E56+2)=Команды!$AJ$19,TRUE,FALSE)),INDEX(Команды!$AJ$2:$AL$19,MATCH(INDEX(Команды!$A$2:$AN$7500,MATCH(V$3,Команды!$A$2:$A$7500,0),$E56+2),Команды!$AJ$2:$AJ$19,0),3),0)</f>
        <v>1</v>
      </c>
      <c r="X56" s="342"/>
      <c r="Y56" s="174">
        <f>IF(OR(IF(INDEX(Команды!$A$2:$AN$7500,MATCH(Y$3,Команды!$A$2:$A$7500,0),$E56+2)=Команды!$AJ$2,TRUE,FALSE),IF(INDEX(Команды!$A$2:$AN$7500,MATCH(Y$3,Команды!$A$2:$A$7500,0),$E56+2)=Команды!$AJ$3,TRUE,FALSE),IF(INDEX(Команды!$A$2:$AN$7500,MATCH(Y$3,Команды!$A$2:$A$7500,0),$E56+2)=Команды!$AJ$4,TRUE,FALSE),IF(INDEX(Команды!$A$2:$AN$7500,MATCH(Y$3,Команды!$A$2:$A$7500,0),$E56+2)=Команды!$AJ$5,TRUE,FALSE),IF(INDEX(Команды!$A$2:$AN$7500,MATCH(Y$3,Команды!$A$2:$A$7500,0),$E56+2)=Команды!$AJ$6,TRUE,FALSE),IF(INDEX(Команды!$A$2:$AN$7500,MATCH(Y$3,Команды!$A$2:$A$7500,0),$E56+2)=Команды!$AJ$7,TRUE,FALSE),IF(INDEX(Команды!$A$2:$AN$7500,MATCH(Y$3,Команды!$A$2:$A$7500,0),$E56+2)=Команды!$AJ$8,TRUE,FALSE),IF(INDEX(Команды!$A$2:$AN$7500,MATCH(Y$3,Команды!$A$2:$A$7500,0),$E56+2)=Команды!$AJ$9,TRUE,FALSE),IF(INDEX(Команды!$A$2:$AN$7500,MATCH(Y$3,Команды!$A$2:$A$7500,0),$E56+2)=Команды!$AJ$10,TRUE,FALSE),IF(INDEX(Команды!$A$2:$AN$7500,MATCH(Y$3,Команды!$A$2:$A$7500,0),$E56+2)=Команды!$AJ$11,TRUE,FALSE),IF(INDEX(Команды!$A$2:$AN$7500,MATCH(Y$3,Команды!$A$2:$A$7500,0),$E56+2)=Команды!$AJ$12,TRUE,FALSE),IF(INDEX(Команды!$A$2:$AN$7500,MATCH(Y$3,Команды!$A$2:$A$7500,0),$E56+2)=Команды!$AJ$13,TRUE,FALSE),IF(INDEX(Команды!$A$2:$AN$7500,MATCH(Y$3,Команды!$A$2:$A$7500,0),$E56+2)=Команды!$AJ$14,TRUE,FALSE),IF(INDEX(Команды!$A$2:$AN$7500,MATCH(Y$3,Команды!$A$2:$A$7500,0),$E56+2)=Команды!$AJ$15,TRUE,FALSE),IF(INDEX(Команды!$A$2:$AN$7500,MATCH(Y$3,Команды!$A$2:$A$7500,0),$E56+2)=Команды!$AJ$16,TRUE,FALSE),,IF(INDEX(Команды!$A$2:$AN$7500,MATCH(Y$3,Команды!$A$2:$A$7500,0),$E56+2)=Команды!$AJ$17,TRUE,FALSE),,IF(INDEX(Команды!$A$2:$AN$7500,MATCH(Y$3,Команды!$A$2:$A$7500,0),$E56+2)=Команды!$AJ$18,TRUE,FALSE),,IF(INDEX(Команды!$A$2:$AN$7500,MATCH(Y$3,Команды!$A$2:$A$7500,0),$E56+2)=Команды!$AJ$19,TRUE,FALSE)),INDEX(Команды!$AJ$2:$AK$19,MATCH(INDEX(Команды!$A$2:$AN$7500,MATCH(Y$3,Команды!$A$2:$A$7500,0),$E56+2),Команды!$AJ$2:$AJ$19,0),2),0)</f>
        <v>0.5</v>
      </c>
      <c r="Z56" s="175">
        <f>IF(OR(IF(INDEX(Команды!$A$2:$AN$7500,MATCH(Y$3,Команды!$A$2:$A$7500,0),$E56+2)=Команды!$AJ$2,TRUE,FALSE),IF(INDEX(Команды!$A$2:$AN$7500,MATCH(Y$3,Команды!$A$2:$A$7500,0),$E56+2)=Команды!$AJ$3,TRUE,FALSE),IF(INDEX(Команды!$A$2:$AN$7500,MATCH(Y$3,Команды!$A$2:$A$7500,0),$E56+2)=Команды!$AJ$4,TRUE,FALSE),IF(INDEX(Команды!$A$2:$AN$7500,MATCH(Y$3,Команды!$A$2:$A$7500,0),$E56+2)=Команды!$AJ$5,TRUE,FALSE),IF(INDEX(Команды!$A$2:$AN$7500,MATCH(Y$3,Команды!$A$2:$A$7500,0),$E56+2)=Команды!$AJ$6,TRUE,FALSE),IF(INDEX(Команды!$A$2:$AN$7500,MATCH(Y$3,Команды!$A$2:$A$7500,0),$E56+2)=Команды!$AJ$7,TRUE,FALSE),IF(INDEX(Команды!$A$2:$AN$7500,MATCH(Y$3,Команды!$A$2:$A$7500,0),$E56+2)=Команды!$AJ$8,TRUE,FALSE),IF(INDEX(Команды!$A$2:$AN$7500,MATCH(Y$3,Команды!$A$2:$A$7500,0),$E56+2)=Команды!$AJ$9,TRUE,FALSE),IF(INDEX(Команды!$A$2:$AN$7500,MATCH(Y$3,Команды!$A$2:$A$7500,0),$E56+2)=Команды!$AJ$10,TRUE,FALSE),IF(INDEX(Команды!$A$2:$AN$7500,MATCH(Y$3,Команды!$A$2:$A$7500,0),$E56+2)=Команды!$AJ$11,TRUE,FALSE),IF(INDEX(Команды!$A$2:$AN$7500,MATCH(Y$3,Команды!$A$2:$A$7500,0),$E56+2)=Команды!$AJ$12,TRUE,FALSE),IF(INDEX(Команды!$A$2:$AN$7500,MATCH(Y$3,Команды!$A$2:$A$7500,0),$E56+2)=Команды!$AJ$13,TRUE,FALSE),IF(INDEX(Команды!$A$2:$AN$7500,MATCH(Y$3,Команды!$A$2:$A$7500,0),$E56+2)=Команды!$AJ$14,TRUE,FALSE),IF(INDEX(Команды!$A$2:$AN$7500,MATCH(Y$3,Команды!$A$2:$A$7500,0),$E56+2)=Команды!$AJ$15,TRUE,FALSE),IF(INDEX(Команды!$A$2:$AN$7500,MATCH(Y$3,Команды!$A$2:$A$7500,0),$E56+2)=Команды!$AJ$16,TRUE,FALSE),IF(INDEX(Команды!$A$2:$AN$7500,MATCH(Y$3,Команды!$A$2:$A$7500,0),$E56+2)=Команды!$AJ$17,TRUE,FALSE),IF(INDEX(Команды!$A$2:$AN$7500,MATCH(Y$3,Команды!$A$2:$A$7500,0),$E56+2)=Команды!$AJ$18,TRUE,FALSE),IF(INDEX(Команды!$A$2:$AN$7500,MATCH(Y$3,Команды!$A$2:$A$7500,0),$E56+2)=Команды!$AJ$19,TRUE,FALSE)),INDEX(Команды!$AJ$2:$AL$19,MATCH(INDEX(Команды!$A$2:$AN$7500,MATCH(Y$3,Команды!$A$2:$A$7500,0),$E56+2),Команды!$AJ$2:$AJ$19,0),3),0)</f>
        <v>0.95833333333333337</v>
      </c>
      <c r="AA56" s="342"/>
      <c r="AB56" s="174">
        <f>IF(OR(IF(INDEX(Команды!$A$2:$AN$7500,MATCH(AB$3,Команды!$A$2:$A$7500,0),$E56+2)=Команды!$AJ$2,TRUE,FALSE),IF(INDEX(Команды!$A$2:$AN$7500,MATCH(AB$3,Команды!$A$2:$A$7500,0),$E56+2)=Команды!$AJ$3,TRUE,FALSE),IF(INDEX(Команды!$A$2:$AN$7500,MATCH(AB$3,Команды!$A$2:$A$7500,0),$E56+2)=Команды!$AJ$4,TRUE,FALSE),IF(INDEX(Команды!$A$2:$AN$7500,MATCH(AB$3,Команды!$A$2:$A$7500,0),$E56+2)=Команды!$AJ$5,TRUE,FALSE),IF(INDEX(Команды!$A$2:$AN$7500,MATCH(AB$3,Команды!$A$2:$A$7500,0),$E56+2)=Команды!$AJ$6,TRUE,FALSE),IF(INDEX(Команды!$A$2:$AN$7500,MATCH(AB$3,Команды!$A$2:$A$7500,0),$E56+2)=Команды!$AJ$7,TRUE,FALSE),IF(INDEX(Команды!$A$2:$AN$7500,MATCH(AB$3,Команды!$A$2:$A$7500,0),$E56+2)=Команды!$AJ$8,TRUE,FALSE),IF(INDEX(Команды!$A$2:$AN$7500,MATCH(AB$3,Команды!$A$2:$A$7500,0),$E56+2)=Команды!$AJ$9,TRUE,FALSE),IF(INDEX(Команды!$A$2:$AN$7500,MATCH(AB$3,Команды!$A$2:$A$7500,0),$E56+2)=Команды!$AJ$10,TRUE,FALSE),IF(INDEX(Команды!$A$2:$AN$7500,MATCH(AB$3,Команды!$A$2:$A$7500,0),$E56+2)=Команды!$AJ$11,TRUE,FALSE),IF(INDEX(Команды!$A$2:$AN$7500,MATCH(AB$3,Команды!$A$2:$A$7500,0),$E56+2)=Команды!$AJ$12,TRUE,FALSE),IF(INDEX(Команды!$A$2:$AN$7500,MATCH(AB$3,Команды!$A$2:$A$7500,0),$E56+2)=Команды!$AJ$13,TRUE,FALSE),IF(INDEX(Команды!$A$2:$AN$7500,MATCH(AB$3,Команды!$A$2:$A$7500,0),$E56+2)=Команды!$AJ$14,TRUE,FALSE),IF(INDEX(Команды!$A$2:$AN$7500,MATCH(AB$3,Команды!$A$2:$A$7500,0),$E56+2)=Команды!$AJ$15,TRUE,FALSE),IF(INDEX(Команды!$A$2:$AN$7500,MATCH(AB$3,Команды!$A$2:$A$7500,0),$E56+2)=Команды!$AJ$16,TRUE,FALSE),,IF(INDEX(Команды!$A$2:$AN$7500,MATCH(AB$3,Команды!$A$2:$A$7500,0),$E56+2)=Команды!$AJ$17,TRUE,FALSE),,IF(INDEX(Команды!$A$2:$AN$7500,MATCH(AB$3,Команды!$A$2:$A$7500,0),$E56+2)=Команды!$AJ$18,TRUE,FALSE),,IF(INDEX(Команды!$A$2:$AN$7500,MATCH(AB$3,Команды!$A$2:$A$7500,0),$E56+2)=Команды!$AJ$19,TRUE,FALSE)),INDEX(Команды!$AJ$2:$AK$19,MATCH(INDEX(Команды!$A$2:$AN$7500,MATCH(AB$3,Команды!$A$2:$A$7500,0),$E56+2),Команды!$AJ$2:$AJ$19,0),2),0)</f>
        <v>0.5</v>
      </c>
      <c r="AC56" s="175">
        <f>IF(OR(IF(INDEX(Команды!$A$2:$AN$7500,MATCH(AB$3,Команды!$A$2:$A$7500,0),$E56+2)=Команды!$AJ$2,TRUE,FALSE),IF(INDEX(Команды!$A$2:$AN$7500,MATCH(AB$3,Команды!$A$2:$A$7500,0),$E56+2)=Команды!$AJ$3,TRUE,FALSE),IF(INDEX(Команды!$A$2:$AN$7500,MATCH(AB$3,Команды!$A$2:$A$7500,0),$E56+2)=Команды!$AJ$4,TRUE,FALSE),IF(INDEX(Команды!$A$2:$AN$7500,MATCH(AB$3,Команды!$A$2:$A$7500,0),$E56+2)=Команды!$AJ$5,TRUE,FALSE),IF(INDEX(Команды!$A$2:$AN$7500,MATCH(AB$3,Команды!$A$2:$A$7500,0),$E56+2)=Команды!$AJ$6,TRUE,FALSE),IF(INDEX(Команды!$A$2:$AN$7500,MATCH(AB$3,Команды!$A$2:$A$7500,0),$E56+2)=Команды!$AJ$7,TRUE,FALSE),IF(INDEX(Команды!$A$2:$AN$7500,MATCH(AB$3,Команды!$A$2:$A$7500,0),$E56+2)=Команды!$AJ$8,TRUE,FALSE),IF(INDEX(Команды!$A$2:$AN$7500,MATCH(AB$3,Команды!$A$2:$A$7500,0),$E56+2)=Команды!$AJ$9,TRUE,FALSE),IF(INDEX(Команды!$A$2:$AN$7500,MATCH(AB$3,Команды!$A$2:$A$7500,0),$E56+2)=Команды!$AJ$10,TRUE,FALSE),IF(INDEX(Команды!$A$2:$AN$7500,MATCH(AB$3,Команды!$A$2:$A$7500,0),$E56+2)=Команды!$AJ$11,TRUE,FALSE),IF(INDEX(Команды!$A$2:$AN$7500,MATCH(AB$3,Команды!$A$2:$A$7500,0),$E56+2)=Команды!$AJ$12,TRUE,FALSE),IF(INDEX(Команды!$A$2:$AN$7500,MATCH(AB$3,Команды!$A$2:$A$7500,0),$E56+2)=Команды!$AJ$13,TRUE,FALSE),IF(INDEX(Команды!$A$2:$AN$7500,MATCH(AB$3,Команды!$A$2:$A$7500,0),$E56+2)=Команды!$AJ$14,TRUE,FALSE),IF(INDEX(Команды!$A$2:$AN$7500,MATCH(AB$3,Команды!$A$2:$A$7500,0),$E56+2)=Команды!$AJ$15,TRUE,FALSE),IF(INDEX(Команды!$A$2:$AN$7500,MATCH(AB$3,Команды!$A$2:$A$7500,0),$E56+2)=Команды!$AJ$16,TRUE,FALSE),IF(INDEX(Команды!$A$2:$AN$7500,MATCH(AB$3,Команды!$A$2:$A$7500,0),$E56+2)=Команды!$AJ$17,TRUE,FALSE),IF(INDEX(Команды!$A$2:$AN$7500,MATCH(AB$3,Команды!$A$2:$A$7500,0),$E56+2)=Команды!$AJ$18,TRUE,FALSE),IF(INDEX(Команды!$A$2:$AN$7500,MATCH(AB$3,Команды!$A$2:$A$7500,0),$E56+2)=Команды!$AJ$19,TRUE,FALSE)),INDEX(Команды!$AJ$2:$AL$19,MATCH(INDEX(Команды!$A$2:$AN$7500,MATCH(AB$3,Команды!$A$2:$A$7500,0),$E56+2),Команды!$AJ$2:$AJ$19,0),3),0)</f>
        <v>1</v>
      </c>
      <c r="AD56" s="342"/>
      <c r="AE56" s="174" t="str">
        <f>IF(OR(IF(INDEX(Команды!$A$2:$AN$7500,MATCH(AE$3,Команды!$A$2:$A$7500,0),$E56+2)=Команды!$AJ$2,TRUE,FALSE),IF(INDEX(Команды!$A$2:$AN$7500,MATCH(AE$3,Команды!$A$2:$A$7500,0),$E56+2)=Команды!$AJ$3,TRUE,FALSE),IF(INDEX(Команды!$A$2:$AN$7500,MATCH(AE$3,Команды!$A$2:$A$7500,0),$E56+2)=Команды!$AJ$4,TRUE,FALSE),IF(INDEX(Команды!$A$2:$AN$7500,MATCH(AE$3,Команды!$A$2:$A$7500,0),$E56+2)=Команды!$AJ$5,TRUE,FALSE),IF(INDEX(Команды!$A$2:$AN$7500,MATCH(AE$3,Команды!$A$2:$A$7500,0),$E56+2)=Команды!$AJ$6,TRUE,FALSE),IF(INDEX(Команды!$A$2:$AN$7500,MATCH(AE$3,Команды!$A$2:$A$7500,0),$E56+2)=Команды!$AJ$7,TRUE,FALSE),IF(INDEX(Команды!$A$2:$AN$7500,MATCH(AE$3,Команды!$A$2:$A$7500,0),$E56+2)=Команды!$AJ$8,TRUE,FALSE),IF(INDEX(Команды!$A$2:$AN$7500,MATCH(AE$3,Команды!$A$2:$A$7500,0),$E56+2)=Команды!$AJ$9,TRUE,FALSE),IF(INDEX(Команды!$A$2:$AN$7500,MATCH(AE$3,Команды!$A$2:$A$7500,0),$E56+2)=Команды!$AJ$10,TRUE,FALSE),IF(INDEX(Команды!$A$2:$AN$7500,MATCH(AE$3,Команды!$A$2:$A$7500,0),$E56+2)=Команды!$AJ$11,TRUE,FALSE),IF(INDEX(Команды!$A$2:$AN$7500,MATCH(AE$3,Команды!$A$2:$A$7500,0),$E56+2)=Команды!$AJ$12,TRUE,FALSE),IF(INDEX(Команды!$A$2:$AN$7500,MATCH(AE$3,Команды!$A$2:$A$7500,0),$E56+2)=Команды!$AJ$13,TRUE,FALSE),IF(INDEX(Команды!$A$2:$AN$7500,MATCH(AE$3,Команды!$A$2:$A$7500,0),$E56+2)=Команды!$AJ$14,TRUE,FALSE),IF(INDEX(Команды!$A$2:$AN$7500,MATCH(AE$3,Команды!$A$2:$A$7500,0),$E56+2)=Команды!$AJ$15,TRUE,FALSE),IF(INDEX(Команды!$A$2:$AN$7500,MATCH(AE$3,Команды!$A$2:$A$7500,0),$E56+2)=Команды!$AJ$16,TRUE,FALSE),,IF(INDEX(Команды!$A$2:$AN$7500,MATCH(AE$3,Команды!$A$2:$A$7500,0),$E56+2)=Команды!$AJ$17,TRUE,FALSE),,IF(INDEX(Команды!$A$2:$AN$7500,MATCH(AE$3,Команды!$A$2:$A$7500,0),$E56+2)=Команды!$AJ$18,TRUE,FALSE),,IF(INDEX(Команды!$A$2:$AN$7500,MATCH(AE$3,Команды!$A$2:$A$7500,0),$E56+2)=Команды!$AJ$19,TRUE,FALSE)),INDEX(Команды!$AJ$2:$AK$19,MATCH(INDEX(Команды!$A$2:$AN$7500,MATCH(AE$3,Команды!$A$2:$A$7500,0),$E56+2),Команды!$AJ$2:$AJ$19,0),2),0)</f>
        <v>В</v>
      </c>
      <c r="AF56" s="175" t="str">
        <f>IF(OR(IF(INDEX(Команды!$A$2:$AN$7500,MATCH(AE$3,Команды!$A$2:$A$7500,0),$E56+2)=Команды!$AJ$2,TRUE,FALSE),IF(INDEX(Команды!$A$2:$AN$7500,MATCH(AE$3,Команды!$A$2:$A$7500,0),$E56+2)=Команды!$AJ$3,TRUE,FALSE),IF(INDEX(Команды!$A$2:$AN$7500,MATCH(AE$3,Команды!$A$2:$A$7500,0),$E56+2)=Команды!$AJ$4,TRUE,FALSE),IF(INDEX(Команды!$A$2:$AN$7500,MATCH(AE$3,Команды!$A$2:$A$7500,0),$E56+2)=Команды!$AJ$5,TRUE,FALSE),IF(INDEX(Команды!$A$2:$AN$7500,MATCH(AE$3,Команды!$A$2:$A$7500,0),$E56+2)=Команды!$AJ$6,TRUE,FALSE),IF(INDEX(Команды!$A$2:$AN$7500,MATCH(AE$3,Команды!$A$2:$A$7500,0),$E56+2)=Команды!$AJ$7,TRUE,FALSE),IF(INDEX(Команды!$A$2:$AN$7500,MATCH(AE$3,Команды!$A$2:$A$7500,0),$E56+2)=Команды!$AJ$8,TRUE,FALSE),IF(INDEX(Команды!$A$2:$AN$7500,MATCH(AE$3,Команды!$A$2:$A$7500,0),$E56+2)=Команды!$AJ$9,TRUE,FALSE),IF(INDEX(Команды!$A$2:$AN$7500,MATCH(AE$3,Команды!$A$2:$A$7500,0),$E56+2)=Команды!$AJ$10,TRUE,FALSE),IF(INDEX(Команды!$A$2:$AN$7500,MATCH(AE$3,Команды!$A$2:$A$7500,0),$E56+2)=Команды!$AJ$11,TRUE,FALSE),IF(INDEX(Команды!$A$2:$AN$7500,MATCH(AE$3,Команды!$A$2:$A$7500,0),$E56+2)=Команды!$AJ$12,TRUE,FALSE),IF(INDEX(Команды!$A$2:$AN$7500,MATCH(AE$3,Команды!$A$2:$A$7500,0),$E56+2)=Команды!$AJ$13,TRUE,FALSE),IF(INDEX(Команды!$A$2:$AN$7500,MATCH(AE$3,Команды!$A$2:$A$7500,0),$E56+2)=Команды!$AJ$14,TRUE,FALSE),IF(INDEX(Команды!$A$2:$AN$7500,MATCH(AE$3,Команды!$A$2:$A$7500,0),$E56+2)=Команды!$AJ$15,TRUE,FALSE),IF(INDEX(Команды!$A$2:$AN$7500,MATCH(AE$3,Команды!$A$2:$A$7500,0),$E56+2)=Команды!$AJ$16,TRUE,FALSE),IF(INDEX(Команды!$A$2:$AN$7500,MATCH(AE$3,Команды!$A$2:$A$7500,0),$E56+2)=Команды!$AJ$17,TRUE,FALSE),IF(INDEX(Команды!$A$2:$AN$7500,MATCH(AE$3,Команды!$A$2:$A$7500,0),$E56+2)=Команды!$AJ$18,TRUE,FALSE),IF(INDEX(Команды!$A$2:$AN$7500,MATCH(AE$3,Команды!$A$2:$A$7500,0),$E56+2)=Команды!$AJ$19,TRUE,FALSE)),INDEX(Команды!$AJ$2:$AL$19,MATCH(INDEX(Команды!$A$2:$AN$7500,MATCH(AE$3,Команды!$A$2:$A$7500,0),$E56+2),Команды!$AJ$2:$AJ$19,0),3),0)</f>
        <v>В</v>
      </c>
      <c r="AG56" s="342"/>
      <c r="AH56" s="174" t="str">
        <f>IF(OR(IF(INDEX(Команды!$A$2:$AN$7500,MATCH(AH$3,Команды!$A$2:$A$7500,0),$E56+2)=Команды!$AJ$2,TRUE,FALSE),IF(INDEX(Команды!$A$2:$AN$7500,MATCH(AH$3,Команды!$A$2:$A$7500,0),$E56+2)=Команды!$AJ$3,TRUE,FALSE),IF(INDEX(Команды!$A$2:$AN$7500,MATCH(AH$3,Команды!$A$2:$A$7500,0),$E56+2)=Команды!$AJ$4,TRUE,FALSE),IF(INDEX(Команды!$A$2:$AN$7500,MATCH(AH$3,Команды!$A$2:$A$7500,0),$E56+2)=Команды!$AJ$5,TRUE,FALSE),IF(INDEX(Команды!$A$2:$AN$7500,MATCH(AH$3,Команды!$A$2:$A$7500,0),$E56+2)=Команды!$AJ$6,TRUE,FALSE),IF(INDEX(Команды!$A$2:$AN$7500,MATCH(AH$3,Команды!$A$2:$A$7500,0),$E56+2)=Команды!$AJ$7,TRUE,FALSE),IF(INDEX(Команды!$A$2:$AN$7500,MATCH(AH$3,Команды!$A$2:$A$7500,0),$E56+2)=Команды!$AJ$8,TRUE,FALSE),IF(INDEX(Команды!$A$2:$AN$7500,MATCH(AH$3,Команды!$A$2:$A$7500,0),$E56+2)=Команды!$AJ$9,TRUE,FALSE),IF(INDEX(Команды!$A$2:$AN$7500,MATCH(AH$3,Команды!$A$2:$A$7500,0),$E56+2)=Команды!$AJ$10,TRUE,FALSE),IF(INDEX(Команды!$A$2:$AN$7500,MATCH(AH$3,Команды!$A$2:$A$7500,0),$E56+2)=Команды!$AJ$11,TRUE,FALSE),IF(INDEX(Команды!$A$2:$AN$7500,MATCH(AH$3,Команды!$A$2:$A$7500,0),$E56+2)=Команды!$AJ$12,TRUE,FALSE),IF(INDEX(Команды!$A$2:$AN$7500,MATCH(AH$3,Команды!$A$2:$A$7500,0),$E56+2)=Команды!$AJ$13,TRUE,FALSE),IF(INDEX(Команды!$A$2:$AN$7500,MATCH(AH$3,Команды!$A$2:$A$7500,0),$E56+2)=Команды!$AJ$14,TRUE,FALSE),IF(INDEX(Команды!$A$2:$AN$7500,MATCH(AH$3,Команды!$A$2:$A$7500,0),$E56+2)=Команды!$AJ$15,TRUE,FALSE),IF(INDEX(Команды!$A$2:$AN$7500,MATCH(AH$3,Команды!$A$2:$A$7500,0),$E56+2)=Команды!$AJ$16,TRUE,FALSE),,IF(INDEX(Команды!$A$2:$AN$7500,MATCH(AH$3,Команды!$A$2:$A$7500,0),$E56+2)=Команды!$AJ$17,TRUE,FALSE),,IF(INDEX(Команды!$A$2:$AN$7500,MATCH(AH$3,Команды!$A$2:$A$7500,0),$E56+2)=Команды!$AJ$18,TRUE,FALSE),,IF(INDEX(Команды!$A$2:$AN$7500,MATCH(AH$3,Команды!$A$2:$A$7500,0),$E56+2)=Команды!$AJ$19,TRUE,FALSE)),INDEX(Команды!$AJ$2:$AK$19,MATCH(INDEX(Команды!$A$2:$AN$7500,MATCH(AH$3,Команды!$A$2:$A$7500,0),$E56+2),Команды!$AJ$2:$AJ$19,0),2),0)</f>
        <v>В</v>
      </c>
      <c r="AI56" s="175" t="str">
        <f>IF(OR(IF(INDEX(Команды!$A$2:$AN$7500,MATCH(AH$3,Команды!$A$2:$A$7500,0),$E56+2)=Команды!$AJ$2,TRUE,FALSE),IF(INDEX(Команды!$A$2:$AN$7500,MATCH(AH$3,Команды!$A$2:$A$7500,0),$E56+2)=Команды!$AJ$3,TRUE,FALSE),IF(INDEX(Команды!$A$2:$AN$7500,MATCH(AH$3,Команды!$A$2:$A$7500,0),$E56+2)=Команды!$AJ$4,TRUE,FALSE),IF(INDEX(Команды!$A$2:$AN$7500,MATCH(AH$3,Команды!$A$2:$A$7500,0),$E56+2)=Команды!$AJ$5,TRUE,FALSE),IF(INDEX(Команды!$A$2:$AN$7500,MATCH(AH$3,Команды!$A$2:$A$7500,0),$E56+2)=Команды!$AJ$6,TRUE,FALSE),IF(INDEX(Команды!$A$2:$AN$7500,MATCH(AH$3,Команды!$A$2:$A$7500,0),$E56+2)=Команды!$AJ$7,TRUE,FALSE),IF(INDEX(Команды!$A$2:$AN$7500,MATCH(AH$3,Команды!$A$2:$A$7500,0),$E56+2)=Команды!$AJ$8,TRUE,FALSE),IF(INDEX(Команды!$A$2:$AN$7500,MATCH(AH$3,Команды!$A$2:$A$7500,0),$E56+2)=Команды!$AJ$9,TRUE,FALSE),IF(INDEX(Команды!$A$2:$AN$7500,MATCH(AH$3,Команды!$A$2:$A$7500,0),$E56+2)=Команды!$AJ$10,TRUE,FALSE),IF(INDEX(Команды!$A$2:$AN$7500,MATCH(AH$3,Команды!$A$2:$A$7500,0),$E56+2)=Команды!$AJ$11,TRUE,FALSE),IF(INDEX(Команды!$A$2:$AN$7500,MATCH(AH$3,Команды!$A$2:$A$7500,0),$E56+2)=Команды!$AJ$12,TRUE,FALSE),IF(INDEX(Команды!$A$2:$AN$7500,MATCH(AH$3,Команды!$A$2:$A$7500,0),$E56+2)=Команды!$AJ$13,TRUE,FALSE),IF(INDEX(Команды!$A$2:$AN$7500,MATCH(AH$3,Команды!$A$2:$A$7500,0),$E56+2)=Команды!$AJ$14,TRUE,FALSE),IF(INDEX(Команды!$A$2:$AN$7500,MATCH(AH$3,Команды!$A$2:$A$7500,0),$E56+2)=Команды!$AJ$15,TRUE,FALSE),IF(INDEX(Команды!$A$2:$AN$7500,MATCH(AH$3,Команды!$A$2:$A$7500,0),$E56+2)=Команды!$AJ$16,TRUE,FALSE),IF(INDEX(Команды!$A$2:$AN$7500,MATCH(AH$3,Команды!$A$2:$A$7500,0),$E56+2)=Команды!$AJ$17,TRUE,FALSE),IF(INDEX(Команды!$A$2:$AN$7500,MATCH(AH$3,Команды!$A$2:$A$7500,0),$E56+2)=Команды!$AJ$18,TRUE,FALSE),IF(INDEX(Команды!$A$2:$AN$7500,MATCH(AH$3,Команды!$A$2:$A$7500,0),$E56+2)=Команды!$AJ$19,TRUE,FALSE)),INDEX(Команды!$AJ$2:$AL$19,MATCH(INDEX(Команды!$A$2:$AN$7500,MATCH(AH$3,Команды!$A$2:$A$7500,0),$E56+2),Команды!$AJ$2:$AJ$19,0),3),0)</f>
        <v>В</v>
      </c>
      <c r="AJ56" s="342"/>
      <c r="AK56" s="174" t="str">
        <f>IF(OR(IF(INDEX(Команды!$A$2:$AN$7500,MATCH(AK$3,Команды!$A$2:$A$7500,0),$E56+2)=Команды!$AJ$2,TRUE,FALSE),IF(INDEX(Команды!$A$2:$AN$7500,MATCH(AK$3,Команды!$A$2:$A$7500,0),$E56+2)=Команды!$AJ$3,TRUE,FALSE),IF(INDEX(Команды!$A$2:$AN$7500,MATCH(AK$3,Команды!$A$2:$A$7500,0),$E56+2)=Команды!$AJ$4,TRUE,FALSE),IF(INDEX(Команды!$A$2:$AN$7500,MATCH(AK$3,Команды!$A$2:$A$7500,0),$E56+2)=Команды!$AJ$5,TRUE,FALSE),IF(INDEX(Команды!$A$2:$AN$7500,MATCH(AK$3,Команды!$A$2:$A$7500,0),$E56+2)=Команды!$AJ$6,TRUE,FALSE),IF(INDEX(Команды!$A$2:$AN$7500,MATCH(AK$3,Команды!$A$2:$A$7500,0),$E56+2)=Команды!$AJ$7,TRUE,FALSE),IF(INDEX(Команды!$A$2:$AN$7500,MATCH(AK$3,Команды!$A$2:$A$7500,0),$E56+2)=Команды!$AJ$8,TRUE,FALSE),IF(INDEX(Команды!$A$2:$AN$7500,MATCH(AK$3,Команды!$A$2:$A$7500,0),$E56+2)=Команды!$AJ$9,TRUE,FALSE),IF(INDEX(Команды!$A$2:$AN$7500,MATCH(AK$3,Команды!$A$2:$A$7500,0),$E56+2)=Команды!$AJ$10,TRUE,FALSE),IF(INDEX(Команды!$A$2:$AN$7500,MATCH(AK$3,Команды!$A$2:$A$7500,0),$E56+2)=Команды!$AJ$11,TRUE,FALSE),IF(INDEX(Команды!$A$2:$AN$7500,MATCH(AK$3,Команды!$A$2:$A$7500,0),$E56+2)=Команды!$AJ$12,TRUE,FALSE),IF(INDEX(Команды!$A$2:$AN$7500,MATCH(AK$3,Команды!$A$2:$A$7500,0),$E56+2)=Команды!$AJ$13,TRUE,FALSE),IF(INDEX(Команды!$A$2:$AN$7500,MATCH(AK$3,Команды!$A$2:$A$7500,0),$E56+2)=Команды!$AJ$14,TRUE,FALSE),IF(INDEX(Команды!$A$2:$AN$7500,MATCH(AK$3,Команды!$A$2:$A$7500,0),$E56+2)=Команды!$AJ$15,TRUE,FALSE),IF(INDEX(Команды!$A$2:$AN$7500,MATCH(AK$3,Команды!$A$2:$A$7500,0),$E56+2)=Команды!$AJ$16,TRUE,FALSE),,IF(INDEX(Команды!$A$2:$AN$7500,MATCH(AK$3,Команды!$A$2:$A$7500,0),$E56+2)=Команды!$AJ$17,TRUE,FALSE),,IF(INDEX(Команды!$A$2:$AN$7500,MATCH(AK$3,Команды!$A$2:$A$7500,0),$E56+2)=Команды!$AJ$18,TRUE,FALSE),,IF(INDEX(Команды!$A$2:$AN$7500,MATCH(AK$3,Команды!$A$2:$A$7500,0),$E56+2)=Команды!$AJ$19,TRUE,FALSE)),INDEX(Команды!$AJ$2:$AK$19,MATCH(INDEX(Команды!$A$2:$AN$7500,MATCH(AK$3,Команды!$A$2:$A$7500,0),$E56+2),Команды!$AJ$2:$AJ$19,0),2),0)</f>
        <v>В</v>
      </c>
      <c r="AL56" s="175" t="str">
        <f>IF(OR(IF(INDEX(Команды!$A$2:$AN$7500,MATCH(AK$3,Команды!$A$2:$A$7500,0),$E56+2)=Команды!$AJ$2,TRUE,FALSE),IF(INDEX(Команды!$A$2:$AN$7500,MATCH(AK$3,Команды!$A$2:$A$7500,0),$E56+2)=Команды!$AJ$3,TRUE,FALSE),IF(INDEX(Команды!$A$2:$AN$7500,MATCH(AK$3,Команды!$A$2:$A$7500,0),$E56+2)=Команды!$AJ$4,TRUE,FALSE),IF(INDEX(Команды!$A$2:$AN$7500,MATCH(AK$3,Команды!$A$2:$A$7500,0),$E56+2)=Команды!$AJ$5,TRUE,FALSE),IF(INDEX(Команды!$A$2:$AN$7500,MATCH(AK$3,Команды!$A$2:$A$7500,0),$E56+2)=Команды!$AJ$6,TRUE,FALSE),IF(INDEX(Команды!$A$2:$AN$7500,MATCH(AK$3,Команды!$A$2:$A$7500,0),$E56+2)=Команды!$AJ$7,TRUE,FALSE),IF(INDEX(Команды!$A$2:$AN$7500,MATCH(AK$3,Команды!$A$2:$A$7500,0),$E56+2)=Команды!$AJ$8,TRUE,FALSE),IF(INDEX(Команды!$A$2:$AN$7500,MATCH(AK$3,Команды!$A$2:$A$7500,0),$E56+2)=Команды!$AJ$9,TRUE,FALSE),IF(INDEX(Команды!$A$2:$AN$7500,MATCH(AK$3,Команды!$A$2:$A$7500,0),$E56+2)=Команды!$AJ$10,TRUE,FALSE),IF(INDEX(Команды!$A$2:$AN$7500,MATCH(AK$3,Команды!$A$2:$A$7500,0),$E56+2)=Команды!$AJ$11,TRUE,FALSE),IF(INDEX(Команды!$A$2:$AN$7500,MATCH(AK$3,Команды!$A$2:$A$7500,0),$E56+2)=Команды!$AJ$12,TRUE,FALSE),IF(INDEX(Команды!$A$2:$AN$7500,MATCH(AK$3,Команды!$A$2:$A$7500,0),$E56+2)=Команды!$AJ$13,TRUE,FALSE),IF(INDEX(Команды!$A$2:$AN$7500,MATCH(AK$3,Команды!$A$2:$A$7500,0),$E56+2)=Команды!$AJ$14,TRUE,FALSE),IF(INDEX(Команды!$A$2:$AN$7500,MATCH(AK$3,Команды!$A$2:$A$7500,0),$E56+2)=Команды!$AJ$15,TRUE,FALSE),IF(INDEX(Команды!$A$2:$AN$7500,MATCH(AK$3,Команды!$A$2:$A$7500,0),$E56+2)=Команды!$AJ$16,TRUE,FALSE),IF(INDEX(Команды!$A$2:$AN$7500,MATCH(AK$3,Команды!$A$2:$A$7500,0),$E56+2)=Команды!$AJ$17,TRUE,FALSE),IF(INDEX(Команды!$A$2:$AN$7500,MATCH(AK$3,Команды!$A$2:$A$7500,0),$E56+2)=Команды!$AJ$18,TRUE,FALSE),IF(INDEX(Команды!$A$2:$AN$7500,MATCH(AK$3,Команды!$A$2:$A$7500,0),$E56+2)=Команды!$AJ$19,TRUE,FALSE)),INDEX(Команды!$AJ$2:$AL$19,MATCH(INDEX(Команды!$A$2:$AN$7500,MATCH(AK$3,Команды!$A$2:$A$7500,0),$E56+2),Команды!$AJ$2:$AJ$19,0),3),0)</f>
        <v>В</v>
      </c>
      <c r="AM56" s="342"/>
      <c r="AN56" s="174" t="str">
        <f>IF(OR(IF(INDEX(Команды!$A$2:$AN$7500,MATCH(AN$3,Команды!$A$2:$A$7500,0),$E56+2)=Команды!$AJ$2,TRUE,FALSE),IF(INDEX(Команды!$A$2:$AN$7500,MATCH(AN$3,Команды!$A$2:$A$7500,0),$E56+2)=Команды!$AJ$3,TRUE,FALSE),IF(INDEX(Команды!$A$2:$AN$7500,MATCH(AN$3,Команды!$A$2:$A$7500,0),$E56+2)=Команды!$AJ$4,TRUE,FALSE),IF(INDEX(Команды!$A$2:$AN$7500,MATCH(AN$3,Команды!$A$2:$A$7500,0),$E56+2)=Команды!$AJ$5,TRUE,FALSE),IF(INDEX(Команды!$A$2:$AN$7500,MATCH(AN$3,Команды!$A$2:$A$7500,0),$E56+2)=Команды!$AJ$6,TRUE,FALSE),IF(INDEX(Команды!$A$2:$AN$7500,MATCH(AN$3,Команды!$A$2:$A$7500,0),$E56+2)=Команды!$AJ$7,TRUE,FALSE),IF(INDEX(Команды!$A$2:$AN$7500,MATCH(AN$3,Команды!$A$2:$A$7500,0),$E56+2)=Команды!$AJ$8,TRUE,FALSE),IF(INDEX(Команды!$A$2:$AN$7500,MATCH(AN$3,Команды!$A$2:$A$7500,0),$E56+2)=Команды!$AJ$9,TRUE,FALSE),IF(INDEX(Команды!$A$2:$AN$7500,MATCH(AN$3,Команды!$A$2:$A$7500,0),$E56+2)=Команды!$AJ$10,TRUE,FALSE),IF(INDEX(Команды!$A$2:$AN$7500,MATCH(AN$3,Команды!$A$2:$A$7500,0),$E56+2)=Команды!$AJ$11,TRUE,FALSE),IF(INDEX(Команды!$A$2:$AN$7500,MATCH(AN$3,Команды!$A$2:$A$7500,0),$E56+2)=Команды!$AJ$12,TRUE,FALSE),IF(INDEX(Команды!$A$2:$AN$7500,MATCH(AN$3,Команды!$A$2:$A$7500,0),$E56+2)=Команды!$AJ$13,TRUE,FALSE),IF(INDEX(Команды!$A$2:$AN$7500,MATCH(AN$3,Команды!$A$2:$A$7500,0),$E56+2)=Команды!$AJ$14,TRUE,FALSE),IF(INDEX(Команды!$A$2:$AN$7500,MATCH(AN$3,Команды!$A$2:$A$7500,0),$E56+2)=Команды!$AJ$15,TRUE,FALSE),IF(INDEX(Команды!$A$2:$AN$7500,MATCH(AN$3,Команды!$A$2:$A$7500,0),$E56+2)=Команды!$AJ$16,TRUE,FALSE),,IF(INDEX(Команды!$A$2:$AN$7500,MATCH(AN$3,Команды!$A$2:$A$7500,0),$E56+2)=Команды!$AJ$17,TRUE,FALSE),,IF(INDEX(Команды!$A$2:$AN$7500,MATCH(AN$3,Команды!$A$2:$A$7500,0),$E56+2)=Команды!$AJ$18,TRUE,FALSE),,IF(INDEX(Команды!$A$2:$AN$7500,MATCH(AN$3,Команды!$A$2:$A$7500,0),$E56+2)=Команды!$AJ$19,TRUE,FALSE)),INDEX(Команды!$AJ$2:$AK$19,MATCH(INDEX(Команды!$A$2:$AN$7500,MATCH(AN$3,Команды!$A$2:$A$7500,0),$E56+2),Команды!$AJ$2:$AJ$19,0),2),0)</f>
        <v>В</v>
      </c>
      <c r="AO56" s="175" t="str">
        <f>IF(OR(IF(INDEX(Команды!$A$2:$AN$7500,MATCH(AN$3,Команды!$A$2:$A$7500,0),$E56+2)=Команды!$AJ$2,TRUE,FALSE),IF(INDEX(Команды!$A$2:$AN$7500,MATCH(AN$3,Команды!$A$2:$A$7500,0),$E56+2)=Команды!$AJ$3,TRUE,FALSE),IF(INDEX(Команды!$A$2:$AN$7500,MATCH(AN$3,Команды!$A$2:$A$7500,0),$E56+2)=Команды!$AJ$4,TRUE,FALSE),IF(INDEX(Команды!$A$2:$AN$7500,MATCH(AN$3,Команды!$A$2:$A$7500,0),$E56+2)=Команды!$AJ$5,TRUE,FALSE),IF(INDEX(Команды!$A$2:$AN$7500,MATCH(AN$3,Команды!$A$2:$A$7500,0),$E56+2)=Команды!$AJ$6,TRUE,FALSE),IF(INDEX(Команды!$A$2:$AN$7500,MATCH(AN$3,Команды!$A$2:$A$7500,0),$E56+2)=Команды!$AJ$7,TRUE,FALSE),IF(INDEX(Команды!$A$2:$AN$7500,MATCH(AN$3,Команды!$A$2:$A$7500,0),$E56+2)=Команды!$AJ$8,TRUE,FALSE),IF(INDEX(Команды!$A$2:$AN$7500,MATCH(AN$3,Команды!$A$2:$A$7500,0),$E56+2)=Команды!$AJ$9,TRUE,FALSE),IF(INDEX(Команды!$A$2:$AN$7500,MATCH(AN$3,Команды!$A$2:$A$7500,0),$E56+2)=Команды!$AJ$10,TRUE,FALSE),IF(INDEX(Команды!$A$2:$AN$7500,MATCH(AN$3,Команды!$A$2:$A$7500,0),$E56+2)=Команды!$AJ$11,TRUE,FALSE),IF(INDEX(Команды!$A$2:$AN$7500,MATCH(AN$3,Команды!$A$2:$A$7500,0),$E56+2)=Команды!$AJ$12,TRUE,FALSE),IF(INDEX(Команды!$A$2:$AN$7500,MATCH(AN$3,Команды!$A$2:$A$7500,0),$E56+2)=Команды!$AJ$13,TRUE,FALSE),IF(INDEX(Команды!$A$2:$AN$7500,MATCH(AN$3,Команды!$A$2:$A$7500,0),$E56+2)=Команды!$AJ$14,TRUE,FALSE),IF(INDEX(Команды!$A$2:$AN$7500,MATCH(AN$3,Команды!$A$2:$A$7500,0),$E56+2)=Команды!$AJ$15,TRUE,FALSE),IF(INDEX(Команды!$A$2:$AN$7500,MATCH(AN$3,Команды!$A$2:$A$7500,0),$E56+2)=Команды!$AJ$16,TRUE,FALSE),IF(INDEX(Команды!$A$2:$AN$7500,MATCH(AN$3,Команды!$A$2:$A$7500,0),$E56+2)=Команды!$AJ$17,TRUE,FALSE),IF(INDEX(Команды!$A$2:$AN$7500,MATCH(AN$3,Команды!$A$2:$A$7500,0),$E56+2)=Команды!$AJ$18,TRUE,FALSE),IF(INDEX(Команды!$A$2:$AN$7500,MATCH(AN$3,Команды!$A$2:$A$7500,0),$E56+2)=Команды!$AJ$19,TRUE,FALSE)),INDEX(Команды!$AJ$2:$AL$19,MATCH(INDEX(Команды!$A$2:$AN$7500,MATCH(AN$3,Команды!$A$2:$A$7500,0),$E56+2),Команды!$AJ$2:$AJ$19,0),3),0)</f>
        <v>В</v>
      </c>
      <c r="AP56" s="342"/>
      <c r="AQ56" s="174">
        <f>IF(OR(IF(INDEX(Команды!$A$2:$AN$7500,MATCH(AQ$3,Команды!$A$2:$A$7500,0),$E56+2)=Команды!$AJ$2,TRUE,FALSE),IF(INDEX(Команды!$A$2:$AN$7500,MATCH(AQ$3,Команды!$A$2:$A$7500,0),$E56+2)=Команды!$AJ$3,TRUE,FALSE),IF(INDEX(Команды!$A$2:$AN$7500,MATCH(AQ$3,Команды!$A$2:$A$7500,0),$E56+2)=Команды!$AJ$4,TRUE,FALSE),IF(INDEX(Команды!$A$2:$AN$7500,MATCH(AQ$3,Команды!$A$2:$A$7500,0),$E56+2)=Команды!$AJ$5,TRUE,FALSE),IF(INDEX(Команды!$A$2:$AN$7500,MATCH(AQ$3,Команды!$A$2:$A$7500,0),$E56+2)=Команды!$AJ$6,TRUE,FALSE),IF(INDEX(Команды!$A$2:$AN$7500,MATCH(AQ$3,Команды!$A$2:$A$7500,0),$E56+2)=Команды!$AJ$7,TRUE,FALSE),IF(INDEX(Команды!$A$2:$AN$7500,MATCH(AQ$3,Команды!$A$2:$A$7500,0),$E56+2)=Команды!$AJ$8,TRUE,FALSE),IF(INDEX(Команды!$A$2:$AN$7500,MATCH(AQ$3,Команды!$A$2:$A$7500,0),$E56+2)=Команды!$AJ$9,TRUE,FALSE),IF(INDEX(Команды!$A$2:$AN$7500,MATCH(AQ$3,Команды!$A$2:$A$7500,0),$E56+2)=Команды!$AJ$10,TRUE,FALSE),IF(INDEX(Команды!$A$2:$AN$7500,MATCH(AQ$3,Команды!$A$2:$A$7500,0),$E56+2)=Команды!$AJ$11,TRUE,FALSE),IF(INDEX(Команды!$A$2:$AN$7500,MATCH(AQ$3,Команды!$A$2:$A$7500,0),$E56+2)=Команды!$AJ$12,TRUE,FALSE),IF(INDEX(Команды!$A$2:$AN$7500,MATCH(AQ$3,Команды!$A$2:$A$7500,0),$E56+2)=Команды!$AJ$13,TRUE,FALSE),IF(INDEX(Команды!$A$2:$AN$7500,MATCH(AQ$3,Команды!$A$2:$A$7500,0),$E56+2)=Команды!$AJ$14,TRUE,FALSE),IF(INDEX(Команды!$A$2:$AN$7500,MATCH(AQ$3,Команды!$A$2:$A$7500,0),$E56+2)=Команды!$AJ$15,TRUE,FALSE),IF(INDEX(Команды!$A$2:$AN$7500,MATCH(AQ$3,Команды!$A$2:$A$7500,0),$E56+2)=Команды!$AJ$16,TRUE,FALSE),,IF(INDEX(Команды!$A$2:$AN$7500,MATCH(AQ$3,Команды!$A$2:$A$7500,0),$E56+2)=Команды!$AJ$17,TRUE,FALSE),,IF(INDEX(Команды!$A$2:$AN$7500,MATCH(AQ$3,Команды!$A$2:$A$7500,0),$E56+2)=Команды!$AJ$18,TRUE,FALSE),,IF(INDEX(Команды!$A$2:$AN$7500,MATCH(AQ$3,Команды!$A$2:$A$7500,0),$E56+2)=Команды!$AJ$19,TRUE,FALSE)),INDEX(Команды!$AJ$2:$AK$19,MATCH(INDEX(Команды!$A$2:$AN$7500,MATCH(AQ$3,Команды!$A$2:$A$7500,0),$E56+2),Команды!$AJ$2:$AJ$19,0),2),0)</f>
        <v>0.625</v>
      </c>
      <c r="AR56" s="175">
        <f>IF(OR(IF(INDEX(Команды!$A$2:$AN$7500,MATCH(AQ$3,Команды!$A$2:$A$7500,0),$E56+2)=Команды!$AJ$2,TRUE,FALSE),IF(INDEX(Команды!$A$2:$AN$7500,MATCH(AQ$3,Команды!$A$2:$A$7500,0),$E56+2)=Команды!$AJ$3,TRUE,FALSE),IF(INDEX(Команды!$A$2:$AN$7500,MATCH(AQ$3,Команды!$A$2:$A$7500,0),$E56+2)=Команды!$AJ$4,TRUE,FALSE),IF(INDEX(Команды!$A$2:$AN$7500,MATCH(AQ$3,Команды!$A$2:$A$7500,0),$E56+2)=Команды!$AJ$5,TRUE,FALSE),IF(INDEX(Команды!$A$2:$AN$7500,MATCH(AQ$3,Команды!$A$2:$A$7500,0),$E56+2)=Команды!$AJ$6,TRUE,FALSE),IF(INDEX(Команды!$A$2:$AN$7500,MATCH(AQ$3,Команды!$A$2:$A$7500,0),$E56+2)=Команды!$AJ$7,TRUE,FALSE),IF(INDEX(Команды!$A$2:$AN$7500,MATCH(AQ$3,Команды!$A$2:$A$7500,0),$E56+2)=Команды!$AJ$8,TRUE,FALSE),IF(INDEX(Команды!$A$2:$AN$7500,MATCH(AQ$3,Команды!$A$2:$A$7500,0),$E56+2)=Команды!$AJ$9,TRUE,FALSE),IF(INDEX(Команды!$A$2:$AN$7500,MATCH(AQ$3,Команды!$A$2:$A$7500,0),$E56+2)=Команды!$AJ$10,TRUE,FALSE),IF(INDEX(Команды!$A$2:$AN$7500,MATCH(AQ$3,Команды!$A$2:$A$7500,0),$E56+2)=Команды!$AJ$11,TRUE,FALSE),IF(INDEX(Команды!$A$2:$AN$7500,MATCH(AQ$3,Команды!$A$2:$A$7500,0),$E56+2)=Команды!$AJ$12,TRUE,FALSE),IF(INDEX(Команды!$A$2:$AN$7500,MATCH(AQ$3,Команды!$A$2:$A$7500,0),$E56+2)=Команды!$AJ$13,TRUE,FALSE),IF(INDEX(Команды!$A$2:$AN$7500,MATCH(AQ$3,Команды!$A$2:$A$7500,0),$E56+2)=Команды!$AJ$14,TRUE,FALSE),IF(INDEX(Команды!$A$2:$AN$7500,MATCH(AQ$3,Команды!$A$2:$A$7500,0),$E56+2)=Команды!$AJ$15,TRUE,FALSE),IF(INDEX(Команды!$A$2:$AN$7500,MATCH(AQ$3,Команды!$A$2:$A$7500,0),$E56+2)=Команды!$AJ$16,TRUE,FALSE),IF(INDEX(Команды!$A$2:$AN$7500,MATCH(AQ$3,Команды!$A$2:$A$7500,0),$E56+2)=Команды!$AJ$17,TRUE,FALSE),IF(INDEX(Команды!$A$2:$AN$7500,MATCH(AQ$3,Команды!$A$2:$A$7500,0),$E56+2)=Команды!$AJ$18,TRUE,FALSE),IF(INDEX(Команды!$A$2:$AN$7500,MATCH(AQ$3,Команды!$A$2:$A$7500,0),$E56+2)=Команды!$AJ$19,TRUE,FALSE)),INDEX(Команды!$AJ$2:$AL$19,MATCH(INDEX(Команды!$A$2:$AN$7500,MATCH(AQ$3,Команды!$A$2:$A$7500,0),$E56+2),Команды!$AJ$2:$AJ$19,0),3),0)</f>
        <v>1</v>
      </c>
      <c r="AS56" s="342"/>
      <c r="AT56" s="174">
        <f>IF(OR(IF(INDEX(Команды!$A$2:$AN$7500,MATCH(AT$3,Команды!$A$2:$A$7500,0),$E56+2)=Команды!$AJ$2,TRUE,FALSE),IF(INDEX(Команды!$A$2:$AN$7500,MATCH(AT$3,Команды!$A$2:$A$7500,0),$E56+2)=Команды!$AJ$3,TRUE,FALSE),IF(INDEX(Команды!$A$2:$AN$7500,MATCH(AT$3,Команды!$A$2:$A$7500,0),$E56+2)=Команды!$AJ$4,TRUE,FALSE),IF(INDEX(Команды!$A$2:$AN$7500,MATCH(AT$3,Команды!$A$2:$A$7500,0),$E56+2)=Команды!$AJ$5,TRUE,FALSE),IF(INDEX(Команды!$A$2:$AN$7500,MATCH(AT$3,Команды!$A$2:$A$7500,0),$E56+2)=Команды!$AJ$6,TRUE,FALSE),IF(INDEX(Команды!$A$2:$AN$7500,MATCH(AT$3,Команды!$A$2:$A$7500,0),$E56+2)=Команды!$AJ$7,TRUE,FALSE),IF(INDEX(Команды!$A$2:$AN$7500,MATCH(AT$3,Команды!$A$2:$A$7500,0),$E56+2)=Команды!$AJ$8,TRUE,FALSE),IF(INDEX(Команды!$A$2:$AN$7500,MATCH(AT$3,Команды!$A$2:$A$7500,0),$E56+2)=Команды!$AJ$9,TRUE,FALSE),IF(INDEX(Команды!$A$2:$AN$7500,MATCH(AT$3,Команды!$A$2:$A$7500,0),$E56+2)=Команды!$AJ$10,TRUE,FALSE),IF(INDEX(Команды!$A$2:$AN$7500,MATCH(AT$3,Команды!$A$2:$A$7500,0),$E56+2)=Команды!$AJ$11,TRUE,FALSE),IF(INDEX(Команды!$A$2:$AN$7500,MATCH(AT$3,Команды!$A$2:$A$7500,0),$E56+2)=Команды!$AJ$12,TRUE,FALSE),IF(INDEX(Команды!$A$2:$AN$7500,MATCH(AT$3,Команды!$A$2:$A$7500,0),$E56+2)=Команды!$AJ$13,TRUE,FALSE),IF(INDEX(Команды!$A$2:$AN$7500,MATCH(AT$3,Команды!$A$2:$A$7500,0),$E56+2)=Команды!$AJ$14,TRUE,FALSE),IF(INDEX(Команды!$A$2:$AN$7500,MATCH(AT$3,Команды!$A$2:$A$7500,0),$E56+2)=Команды!$AJ$15,TRUE,FALSE),IF(INDEX(Команды!$A$2:$AN$7500,MATCH(AT$3,Команды!$A$2:$A$7500,0),$E56+2)=Команды!$AJ$16,TRUE,FALSE),,IF(INDEX(Команды!$A$2:$AN$7500,MATCH(AT$3,Команды!$A$2:$A$7500,0),$E56+2)=Команды!$AJ$17,TRUE,FALSE),,IF(INDEX(Команды!$A$2:$AN$7500,MATCH(AT$3,Команды!$A$2:$A$7500,0),$E56+2)=Команды!$AJ$18,TRUE,FALSE),,IF(INDEX(Команды!$A$2:$AN$7500,MATCH(AT$3,Команды!$A$2:$A$7500,0),$E56+2)=Команды!$AJ$19,TRUE,FALSE)),INDEX(Команды!$AJ$2:$AK$19,MATCH(INDEX(Команды!$A$2:$AN$7500,MATCH(AT$3,Команды!$A$2:$A$7500,0),$E56+2),Команды!$AJ$2:$AJ$19,0),2),0)</f>
        <v>0.5</v>
      </c>
      <c r="AU56" s="175">
        <f>IF(OR(IF(INDEX(Команды!$A$2:$AN$7500,MATCH(AT$3,Команды!$A$2:$A$7500,0),$E56+2)=Команды!$AJ$2,TRUE,FALSE),IF(INDEX(Команды!$A$2:$AN$7500,MATCH(AT$3,Команды!$A$2:$A$7500,0),$E56+2)=Команды!$AJ$3,TRUE,FALSE),IF(INDEX(Команды!$A$2:$AN$7500,MATCH(AT$3,Команды!$A$2:$A$7500,0),$E56+2)=Команды!$AJ$4,TRUE,FALSE),IF(INDEX(Команды!$A$2:$AN$7500,MATCH(AT$3,Команды!$A$2:$A$7500,0),$E56+2)=Команды!$AJ$5,TRUE,FALSE),IF(INDEX(Команды!$A$2:$AN$7500,MATCH(AT$3,Команды!$A$2:$A$7500,0),$E56+2)=Команды!$AJ$6,TRUE,FALSE),IF(INDEX(Команды!$A$2:$AN$7500,MATCH(AT$3,Команды!$A$2:$A$7500,0),$E56+2)=Команды!$AJ$7,TRUE,FALSE),IF(INDEX(Команды!$A$2:$AN$7500,MATCH(AT$3,Команды!$A$2:$A$7500,0),$E56+2)=Команды!$AJ$8,TRUE,FALSE),IF(INDEX(Команды!$A$2:$AN$7500,MATCH(AT$3,Команды!$A$2:$A$7500,0),$E56+2)=Команды!$AJ$9,TRUE,FALSE),IF(INDEX(Команды!$A$2:$AN$7500,MATCH(AT$3,Команды!$A$2:$A$7500,0),$E56+2)=Команды!$AJ$10,TRUE,FALSE),IF(INDEX(Команды!$A$2:$AN$7500,MATCH(AT$3,Команды!$A$2:$A$7500,0),$E56+2)=Команды!$AJ$11,TRUE,FALSE),IF(INDEX(Команды!$A$2:$AN$7500,MATCH(AT$3,Команды!$A$2:$A$7500,0),$E56+2)=Команды!$AJ$12,TRUE,FALSE),IF(INDEX(Команды!$A$2:$AN$7500,MATCH(AT$3,Команды!$A$2:$A$7500,0),$E56+2)=Команды!$AJ$13,TRUE,FALSE),IF(INDEX(Команды!$A$2:$AN$7500,MATCH(AT$3,Команды!$A$2:$A$7500,0),$E56+2)=Команды!$AJ$14,TRUE,FALSE),IF(INDEX(Команды!$A$2:$AN$7500,MATCH(AT$3,Команды!$A$2:$A$7500,0),$E56+2)=Команды!$AJ$15,TRUE,FALSE),IF(INDEX(Команды!$A$2:$AN$7500,MATCH(AT$3,Команды!$A$2:$A$7500,0),$E56+2)=Команды!$AJ$16,TRUE,FALSE),IF(INDEX(Команды!$A$2:$AN$7500,MATCH(AT$3,Команды!$A$2:$A$7500,0),$E56+2)=Команды!$AJ$17,TRUE,FALSE),IF(INDEX(Команды!$A$2:$AN$7500,MATCH(AT$3,Команды!$A$2:$A$7500,0),$E56+2)=Команды!$AJ$18,TRUE,FALSE),IF(INDEX(Команды!$A$2:$AN$7500,MATCH(AT$3,Команды!$A$2:$A$7500,0),$E56+2)=Команды!$AJ$19,TRUE,FALSE)),INDEX(Команды!$AJ$2:$AL$19,MATCH(INDEX(Команды!$A$2:$AN$7500,MATCH(AT$3,Команды!$A$2:$A$7500,0),$E56+2),Команды!$AJ$2:$AJ$19,0),3),0)</f>
        <v>0.95833333333333337</v>
      </c>
      <c r="AV56" s="342"/>
      <c r="AW56" s="174">
        <f>IF(OR(IF(INDEX(Команды!$A$2:$AN$7500,MATCH(AW$3,Команды!$A$2:$A$7500,0),$E56+2)=Команды!$AJ$2,TRUE,FALSE),IF(INDEX(Команды!$A$2:$AN$7500,MATCH(AW$3,Команды!$A$2:$A$7500,0),$E56+2)=Команды!$AJ$3,TRUE,FALSE),IF(INDEX(Команды!$A$2:$AN$7500,MATCH(AW$3,Команды!$A$2:$A$7500,0),$E56+2)=Команды!$AJ$4,TRUE,FALSE),IF(INDEX(Команды!$A$2:$AN$7500,MATCH(AW$3,Команды!$A$2:$A$7500,0),$E56+2)=Команды!$AJ$5,TRUE,FALSE),IF(INDEX(Команды!$A$2:$AN$7500,MATCH(AW$3,Команды!$A$2:$A$7500,0),$E56+2)=Команды!$AJ$6,TRUE,FALSE),IF(INDEX(Команды!$A$2:$AN$7500,MATCH(AW$3,Команды!$A$2:$A$7500,0),$E56+2)=Команды!$AJ$7,TRUE,FALSE),IF(INDEX(Команды!$A$2:$AN$7500,MATCH(AW$3,Команды!$A$2:$A$7500,0),$E56+2)=Команды!$AJ$8,TRUE,FALSE),IF(INDEX(Команды!$A$2:$AN$7500,MATCH(AW$3,Команды!$A$2:$A$7500,0),$E56+2)=Команды!$AJ$9,TRUE,FALSE),IF(INDEX(Команды!$A$2:$AN$7500,MATCH(AW$3,Команды!$A$2:$A$7500,0),$E56+2)=Команды!$AJ$10,TRUE,FALSE),IF(INDEX(Команды!$A$2:$AN$7500,MATCH(AW$3,Команды!$A$2:$A$7500,0),$E56+2)=Команды!$AJ$11,TRUE,FALSE),IF(INDEX(Команды!$A$2:$AN$7500,MATCH(AW$3,Команды!$A$2:$A$7500,0),$E56+2)=Команды!$AJ$12,TRUE,FALSE),IF(INDEX(Команды!$A$2:$AN$7500,MATCH(AW$3,Команды!$A$2:$A$7500,0),$E56+2)=Команды!$AJ$13,TRUE,FALSE),IF(INDEX(Команды!$A$2:$AN$7500,MATCH(AW$3,Команды!$A$2:$A$7500,0),$E56+2)=Команды!$AJ$14,TRUE,FALSE),IF(INDEX(Команды!$A$2:$AN$7500,MATCH(AW$3,Команды!$A$2:$A$7500,0),$E56+2)=Команды!$AJ$15,TRUE,FALSE),IF(INDEX(Команды!$A$2:$AN$7500,MATCH(AW$3,Команды!$A$2:$A$7500,0),$E56+2)=Команды!$AJ$16,TRUE,FALSE),,IF(INDEX(Команды!$A$2:$AN$7500,MATCH(AW$3,Команды!$A$2:$A$7500,0),$E56+2)=Команды!$AJ$17,TRUE,FALSE),,IF(INDEX(Команды!$A$2:$AN$7500,MATCH(AW$3,Команды!$A$2:$A$7500,0),$E56+2)=Команды!$AJ$18,TRUE,FALSE),,IF(INDEX(Команды!$A$2:$AN$7500,MATCH(AW$3,Команды!$A$2:$A$7500,0),$E56+2)=Команды!$AJ$19,TRUE,FALSE)),INDEX(Команды!$AJ$2:$AK$19,MATCH(INDEX(Команды!$A$2:$AN$7500,MATCH(AW$3,Команды!$A$2:$A$7500,0),$E56+2),Команды!$AJ$2:$AJ$19,0),2),0)</f>
        <v>0.5</v>
      </c>
      <c r="AX56" s="175">
        <f>IF(OR(IF(INDEX(Команды!$A$2:$AN$7500,MATCH(AW$3,Команды!$A$2:$A$7500,0),$E56+2)=Команды!$AJ$2,TRUE,FALSE),IF(INDEX(Команды!$A$2:$AN$7500,MATCH(AW$3,Команды!$A$2:$A$7500,0),$E56+2)=Команды!$AJ$3,TRUE,FALSE),IF(INDEX(Команды!$A$2:$AN$7500,MATCH(AW$3,Команды!$A$2:$A$7500,0),$E56+2)=Команды!$AJ$4,TRUE,FALSE),IF(INDEX(Команды!$A$2:$AN$7500,MATCH(AW$3,Команды!$A$2:$A$7500,0),$E56+2)=Команды!$AJ$5,TRUE,FALSE),IF(INDEX(Команды!$A$2:$AN$7500,MATCH(AW$3,Команды!$A$2:$A$7500,0),$E56+2)=Команды!$AJ$6,TRUE,FALSE),IF(INDEX(Команды!$A$2:$AN$7500,MATCH(AW$3,Команды!$A$2:$A$7500,0),$E56+2)=Команды!$AJ$7,TRUE,FALSE),IF(INDEX(Команды!$A$2:$AN$7500,MATCH(AW$3,Команды!$A$2:$A$7500,0),$E56+2)=Команды!$AJ$8,TRUE,FALSE),IF(INDEX(Команды!$A$2:$AN$7500,MATCH(AW$3,Команды!$A$2:$A$7500,0),$E56+2)=Команды!$AJ$9,TRUE,FALSE),IF(INDEX(Команды!$A$2:$AN$7500,MATCH(AW$3,Команды!$A$2:$A$7500,0),$E56+2)=Команды!$AJ$10,TRUE,FALSE),IF(INDEX(Команды!$A$2:$AN$7500,MATCH(AW$3,Команды!$A$2:$A$7500,0),$E56+2)=Команды!$AJ$11,TRUE,FALSE),IF(INDEX(Команды!$A$2:$AN$7500,MATCH(AW$3,Команды!$A$2:$A$7500,0),$E56+2)=Команды!$AJ$12,TRUE,FALSE),IF(INDEX(Команды!$A$2:$AN$7500,MATCH(AW$3,Команды!$A$2:$A$7500,0),$E56+2)=Команды!$AJ$13,TRUE,FALSE),IF(INDEX(Команды!$A$2:$AN$7500,MATCH(AW$3,Команды!$A$2:$A$7500,0),$E56+2)=Команды!$AJ$14,TRUE,FALSE),IF(INDEX(Команды!$A$2:$AN$7500,MATCH(AW$3,Команды!$A$2:$A$7500,0),$E56+2)=Команды!$AJ$15,TRUE,FALSE),IF(INDEX(Команды!$A$2:$AN$7500,MATCH(AW$3,Команды!$A$2:$A$7500,0),$E56+2)=Команды!$AJ$16,TRUE,FALSE),IF(INDEX(Команды!$A$2:$AN$7500,MATCH(AW$3,Команды!$A$2:$A$7500,0),$E56+2)=Команды!$AJ$17,TRUE,FALSE),IF(INDEX(Команды!$A$2:$AN$7500,MATCH(AW$3,Команды!$A$2:$A$7500,0),$E56+2)=Команды!$AJ$18,TRUE,FALSE),IF(INDEX(Команды!$A$2:$AN$7500,MATCH(AW$3,Команды!$A$2:$A$7500,0),$E56+2)=Команды!$AJ$19,TRUE,FALSE)),INDEX(Команды!$AJ$2:$AL$19,MATCH(INDEX(Команды!$A$2:$AN$7500,MATCH(AW$3,Команды!$A$2:$A$7500,0),$E56+2),Команды!$AJ$2:$AJ$19,0),3),0)</f>
        <v>1</v>
      </c>
      <c r="AY56" s="342"/>
      <c r="AZ56" s="174" t="str">
        <f>IF(OR(IF(INDEX(Команды!$A$2:$AN$7500,MATCH(AZ$3,Команды!$A$2:$A$7500,0),$E56+2)=Команды!$AJ$2,TRUE,FALSE),IF(INDEX(Команды!$A$2:$AN$7500,MATCH(AZ$3,Команды!$A$2:$A$7500,0),$E56+2)=Команды!$AJ$3,TRUE,FALSE),IF(INDEX(Команды!$A$2:$AN$7500,MATCH(AZ$3,Команды!$A$2:$A$7500,0),$E56+2)=Команды!$AJ$4,TRUE,FALSE),IF(INDEX(Команды!$A$2:$AN$7500,MATCH(AZ$3,Команды!$A$2:$A$7500,0),$E56+2)=Команды!$AJ$5,TRUE,FALSE),IF(INDEX(Команды!$A$2:$AN$7500,MATCH(AZ$3,Команды!$A$2:$A$7500,0),$E56+2)=Команды!$AJ$6,TRUE,FALSE),IF(INDEX(Команды!$A$2:$AN$7500,MATCH(AZ$3,Команды!$A$2:$A$7500,0),$E56+2)=Команды!$AJ$7,TRUE,FALSE),IF(INDEX(Команды!$A$2:$AN$7500,MATCH(AZ$3,Команды!$A$2:$A$7500,0),$E56+2)=Команды!$AJ$8,TRUE,FALSE),IF(INDEX(Команды!$A$2:$AN$7500,MATCH(AZ$3,Команды!$A$2:$A$7500,0),$E56+2)=Команды!$AJ$9,TRUE,FALSE),IF(INDEX(Команды!$A$2:$AN$7500,MATCH(AZ$3,Команды!$A$2:$A$7500,0),$E56+2)=Команды!$AJ$10,TRUE,FALSE),IF(INDEX(Команды!$A$2:$AN$7500,MATCH(AZ$3,Команды!$A$2:$A$7500,0),$E56+2)=Команды!$AJ$11,TRUE,FALSE),IF(INDEX(Команды!$A$2:$AN$7500,MATCH(AZ$3,Команды!$A$2:$A$7500,0),$E56+2)=Команды!$AJ$12,TRUE,FALSE),IF(INDEX(Команды!$A$2:$AN$7500,MATCH(AZ$3,Команды!$A$2:$A$7500,0),$E56+2)=Команды!$AJ$13,TRUE,FALSE),IF(INDEX(Команды!$A$2:$AN$7500,MATCH(AZ$3,Команды!$A$2:$A$7500,0),$E56+2)=Команды!$AJ$14,TRUE,FALSE),IF(INDEX(Команды!$A$2:$AN$7500,MATCH(AZ$3,Команды!$A$2:$A$7500,0),$E56+2)=Команды!$AJ$15,TRUE,FALSE),IF(INDEX(Команды!$A$2:$AN$7500,MATCH(AZ$3,Команды!$A$2:$A$7500,0),$E56+2)=Команды!$AJ$16,TRUE,FALSE),,IF(INDEX(Команды!$A$2:$AN$7500,MATCH(AZ$3,Команды!$A$2:$A$7500,0),$E56+2)=Команды!$AJ$17,TRUE,FALSE),,IF(INDEX(Команды!$A$2:$AN$7500,MATCH(AZ$3,Команды!$A$2:$A$7500,0),$E56+2)=Команды!$AJ$18,TRUE,FALSE),,IF(INDEX(Команды!$A$2:$AN$7500,MATCH(AZ$3,Команды!$A$2:$A$7500,0),$E56+2)=Команды!$AJ$19,TRUE,FALSE)),INDEX(Команды!$AJ$2:$AK$19,MATCH(INDEX(Команды!$A$2:$AN$7500,MATCH(AZ$3,Команды!$A$2:$A$7500,0),$E56+2),Команды!$AJ$2:$AJ$19,0),2),0)</f>
        <v>В</v>
      </c>
      <c r="BA56" s="175" t="str">
        <f>IF(OR(IF(INDEX(Команды!$A$2:$AN$7500,MATCH(AZ$3,Команды!$A$2:$A$7500,0),$E56+2)=Команды!$AJ$2,TRUE,FALSE),IF(INDEX(Команды!$A$2:$AN$7500,MATCH(AZ$3,Команды!$A$2:$A$7500,0),$E56+2)=Команды!$AJ$3,TRUE,FALSE),IF(INDEX(Команды!$A$2:$AN$7500,MATCH(AZ$3,Команды!$A$2:$A$7500,0),$E56+2)=Команды!$AJ$4,TRUE,FALSE),IF(INDEX(Команды!$A$2:$AN$7500,MATCH(AZ$3,Команды!$A$2:$A$7500,0),$E56+2)=Команды!$AJ$5,TRUE,FALSE),IF(INDEX(Команды!$A$2:$AN$7500,MATCH(AZ$3,Команды!$A$2:$A$7500,0),$E56+2)=Команды!$AJ$6,TRUE,FALSE),IF(INDEX(Команды!$A$2:$AN$7500,MATCH(AZ$3,Команды!$A$2:$A$7500,0),$E56+2)=Команды!$AJ$7,TRUE,FALSE),IF(INDEX(Команды!$A$2:$AN$7500,MATCH(AZ$3,Команды!$A$2:$A$7500,0),$E56+2)=Команды!$AJ$8,TRUE,FALSE),IF(INDEX(Команды!$A$2:$AN$7500,MATCH(AZ$3,Команды!$A$2:$A$7500,0),$E56+2)=Команды!$AJ$9,TRUE,FALSE),IF(INDEX(Команды!$A$2:$AN$7500,MATCH(AZ$3,Команды!$A$2:$A$7500,0),$E56+2)=Команды!$AJ$10,TRUE,FALSE),IF(INDEX(Команды!$A$2:$AN$7500,MATCH(AZ$3,Команды!$A$2:$A$7500,0),$E56+2)=Команды!$AJ$11,TRUE,FALSE),IF(INDEX(Команды!$A$2:$AN$7500,MATCH(AZ$3,Команды!$A$2:$A$7500,0),$E56+2)=Команды!$AJ$12,TRUE,FALSE),IF(INDEX(Команды!$A$2:$AN$7500,MATCH(AZ$3,Команды!$A$2:$A$7500,0),$E56+2)=Команды!$AJ$13,TRUE,FALSE),IF(INDEX(Команды!$A$2:$AN$7500,MATCH(AZ$3,Команды!$A$2:$A$7500,0),$E56+2)=Команды!$AJ$14,TRUE,FALSE),IF(INDEX(Команды!$A$2:$AN$7500,MATCH(AZ$3,Команды!$A$2:$A$7500,0),$E56+2)=Команды!$AJ$15,TRUE,FALSE),IF(INDEX(Команды!$A$2:$AN$7500,MATCH(AZ$3,Команды!$A$2:$A$7500,0),$E56+2)=Команды!$AJ$16,TRUE,FALSE),IF(INDEX(Команды!$A$2:$AN$7500,MATCH(AZ$3,Команды!$A$2:$A$7500,0),$E56+2)=Команды!$AJ$17,TRUE,FALSE),IF(INDEX(Команды!$A$2:$AN$7500,MATCH(AZ$3,Команды!$A$2:$A$7500,0),$E56+2)=Команды!$AJ$18,TRUE,FALSE),IF(INDEX(Команды!$A$2:$AN$7500,MATCH(AZ$3,Команды!$A$2:$A$7500,0),$E56+2)=Команды!$AJ$19,TRUE,FALSE)),INDEX(Команды!$AJ$2:$AL$19,MATCH(INDEX(Команды!$A$2:$AN$7500,MATCH(AZ$3,Команды!$A$2:$A$7500,0),$E56+2),Команды!$AJ$2:$AJ$19,0),3),0)</f>
        <v>В</v>
      </c>
      <c r="BB56" s="342"/>
      <c r="BC56" s="174" t="str">
        <f>IF(OR(IF(INDEX(Команды!$A$2:$AN$7500,MATCH(BC$3,Команды!$A$2:$A$7500,0),$E56+2)=Команды!$AJ$2,TRUE,FALSE),IF(INDEX(Команды!$A$2:$AN$7500,MATCH(BC$3,Команды!$A$2:$A$7500,0),$E56+2)=Команды!$AJ$3,TRUE,FALSE),IF(INDEX(Команды!$A$2:$AN$7500,MATCH(BC$3,Команды!$A$2:$A$7500,0),$E56+2)=Команды!$AJ$4,TRUE,FALSE),IF(INDEX(Команды!$A$2:$AN$7500,MATCH(BC$3,Команды!$A$2:$A$7500,0),$E56+2)=Команды!$AJ$5,TRUE,FALSE),IF(INDEX(Команды!$A$2:$AN$7500,MATCH(BC$3,Команды!$A$2:$A$7500,0),$E56+2)=Команды!$AJ$6,TRUE,FALSE),IF(INDEX(Команды!$A$2:$AN$7500,MATCH(BC$3,Команды!$A$2:$A$7500,0),$E56+2)=Команды!$AJ$7,TRUE,FALSE),IF(INDEX(Команды!$A$2:$AN$7500,MATCH(BC$3,Команды!$A$2:$A$7500,0),$E56+2)=Команды!$AJ$8,TRUE,FALSE),IF(INDEX(Команды!$A$2:$AN$7500,MATCH(BC$3,Команды!$A$2:$A$7500,0),$E56+2)=Команды!$AJ$9,TRUE,FALSE),IF(INDEX(Команды!$A$2:$AN$7500,MATCH(BC$3,Команды!$A$2:$A$7500,0),$E56+2)=Команды!$AJ$10,TRUE,FALSE),IF(INDEX(Команды!$A$2:$AN$7500,MATCH(BC$3,Команды!$A$2:$A$7500,0),$E56+2)=Команды!$AJ$11,TRUE,FALSE),IF(INDEX(Команды!$A$2:$AN$7500,MATCH(BC$3,Команды!$A$2:$A$7500,0),$E56+2)=Команды!$AJ$12,TRUE,FALSE),IF(INDEX(Команды!$A$2:$AN$7500,MATCH(BC$3,Команды!$A$2:$A$7500,0),$E56+2)=Команды!$AJ$13,TRUE,FALSE),IF(INDEX(Команды!$A$2:$AN$7500,MATCH(BC$3,Команды!$A$2:$A$7500,0),$E56+2)=Команды!$AJ$14,TRUE,FALSE),IF(INDEX(Команды!$A$2:$AN$7500,MATCH(BC$3,Команды!$A$2:$A$7500,0),$E56+2)=Команды!$AJ$15,TRUE,FALSE),IF(INDEX(Команды!$A$2:$AN$7500,MATCH(BC$3,Команды!$A$2:$A$7500,0),$E56+2)=Команды!$AJ$16,TRUE,FALSE),,IF(INDEX(Команды!$A$2:$AN$7500,MATCH(BC$3,Команды!$A$2:$A$7500,0),$E56+2)=Команды!$AJ$17,TRUE,FALSE),,IF(INDEX(Команды!$A$2:$AN$7500,MATCH(BC$3,Команды!$A$2:$A$7500,0),$E56+2)=Команды!$AJ$18,TRUE,FALSE),,IF(INDEX(Команды!$A$2:$AN$7500,MATCH(BC$3,Команды!$A$2:$A$7500,0),$E56+2)=Команды!$AJ$19,TRUE,FALSE)),INDEX(Команды!$AJ$2:$AK$19,MATCH(INDEX(Команды!$A$2:$AN$7500,MATCH(BC$3,Команды!$A$2:$A$7500,0),$E56+2),Команды!$AJ$2:$AJ$19,0),2),0)</f>
        <v>В</v>
      </c>
      <c r="BD56" s="175" t="str">
        <f>IF(OR(IF(INDEX(Команды!$A$2:$AN$7500,MATCH(BC$3,Команды!$A$2:$A$7500,0),$E56+2)=Команды!$AJ$2,TRUE,FALSE),IF(INDEX(Команды!$A$2:$AN$7500,MATCH(BC$3,Команды!$A$2:$A$7500,0),$E56+2)=Команды!$AJ$3,TRUE,FALSE),IF(INDEX(Команды!$A$2:$AN$7500,MATCH(BC$3,Команды!$A$2:$A$7500,0),$E56+2)=Команды!$AJ$4,TRUE,FALSE),IF(INDEX(Команды!$A$2:$AN$7500,MATCH(BC$3,Команды!$A$2:$A$7500,0),$E56+2)=Команды!$AJ$5,TRUE,FALSE),IF(INDEX(Команды!$A$2:$AN$7500,MATCH(BC$3,Команды!$A$2:$A$7500,0),$E56+2)=Команды!$AJ$6,TRUE,FALSE),IF(INDEX(Команды!$A$2:$AN$7500,MATCH(BC$3,Команды!$A$2:$A$7500,0),$E56+2)=Команды!$AJ$7,TRUE,FALSE),IF(INDEX(Команды!$A$2:$AN$7500,MATCH(BC$3,Команды!$A$2:$A$7500,0),$E56+2)=Команды!$AJ$8,TRUE,FALSE),IF(INDEX(Команды!$A$2:$AN$7500,MATCH(BC$3,Команды!$A$2:$A$7500,0),$E56+2)=Команды!$AJ$9,TRUE,FALSE),IF(INDEX(Команды!$A$2:$AN$7500,MATCH(BC$3,Команды!$A$2:$A$7500,0),$E56+2)=Команды!$AJ$10,TRUE,FALSE),IF(INDEX(Команды!$A$2:$AN$7500,MATCH(BC$3,Команды!$A$2:$A$7500,0),$E56+2)=Команды!$AJ$11,TRUE,FALSE),IF(INDEX(Команды!$A$2:$AN$7500,MATCH(BC$3,Команды!$A$2:$A$7500,0),$E56+2)=Команды!$AJ$12,TRUE,FALSE),IF(INDEX(Команды!$A$2:$AN$7500,MATCH(BC$3,Команды!$A$2:$A$7500,0),$E56+2)=Команды!$AJ$13,TRUE,FALSE),IF(INDEX(Команды!$A$2:$AN$7500,MATCH(BC$3,Команды!$A$2:$A$7500,0),$E56+2)=Команды!$AJ$14,TRUE,FALSE),IF(INDEX(Команды!$A$2:$AN$7500,MATCH(BC$3,Команды!$A$2:$A$7500,0),$E56+2)=Команды!$AJ$15,TRUE,FALSE),IF(INDEX(Команды!$A$2:$AN$7500,MATCH(BC$3,Команды!$A$2:$A$7500,0),$E56+2)=Команды!$AJ$16,TRUE,FALSE),IF(INDEX(Команды!$A$2:$AN$7500,MATCH(BC$3,Команды!$A$2:$A$7500,0),$E56+2)=Команды!$AJ$17,TRUE,FALSE),IF(INDEX(Команды!$A$2:$AN$7500,MATCH(BC$3,Команды!$A$2:$A$7500,0),$E56+2)=Команды!$AJ$18,TRUE,FALSE),IF(INDEX(Команды!$A$2:$AN$7500,MATCH(BC$3,Команды!$A$2:$A$7500,0),$E56+2)=Команды!$AJ$19,TRUE,FALSE)),INDEX(Команды!$AJ$2:$AL$19,MATCH(INDEX(Команды!$A$2:$AN$7500,MATCH(BC$3,Команды!$A$2:$A$7500,0),$E56+2),Команды!$AJ$2:$AJ$19,0),3),0)</f>
        <v>В</v>
      </c>
      <c r="BE56" s="342"/>
      <c r="BF56" s="174" t="str">
        <f>IF(OR(IF(INDEX(Команды!$A$2:$AN$7500,MATCH(BF$3,Команды!$A$2:$A$7500,0),$E56+2)=Команды!$AJ$2,TRUE,FALSE),IF(INDEX(Команды!$A$2:$AN$7500,MATCH(BF$3,Команды!$A$2:$A$7500,0),$E56+2)=Команды!$AJ$3,TRUE,FALSE),IF(INDEX(Команды!$A$2:$AN$7500,MATCH(BF$3,Команды!$A$2:$A$7500,0),$E56+2)=Команды!$AJ$4,TRUE,FALSE),IF(INDEX(Команды!$A$2:$AN$7500,MATCH(BF$3,Команды!$A$2:$A$7500,0),$E56+2)=Команды!$AJ$5,TRUE,FALSE),IF(INDEX(Команды!$A$2:$AN$7500,MATCH(BF$3,Команды!$A$2:$A$7500,0),$E56+2)=Команды!$AJ$6,TRUE,FALSE),IF(INDEX(Команды!$A$2:$AN$7500,MATCH(BF$3,Команды!$A$2:$A$7500,0),$E56+2)=Команды!$AJ$7,TRUE,FALSE),IF(INDEX(Команды!$A$2:$AN$7500,MATCH(BF$3,Команды!$A$2:$A$7500,0),$E56+2)=Команды!$AJ$8,TRUE,FALSE),IF(INDEX(Команды!$A$2:$AN$7500,MATCH(BF$3,Команды!$A$2:$A$7500,0),$E56+2)=Команды!$AJ$9,TRUE,FALSE),IF(INDEX(Команды!$A$2:$AN$7500,MATCH(BF$3,Команды!$A$2:$A$7500,0),$E56+2)=Команды!$AJ$10,TRUE,FALSE),IF(INDEX(Команды!$A$2:$AN$7500,MATCH(BF$3,Команды!$A$2:$A$7500,0),$E56+2)=Команды!$AJ$11,TRUE,FALSE),IF(INDEX(Команды!$A$2:$AN$7500,MATCH(BF$3,Команды!$A$2:$A$7500,0),$E56+2)=Команды!$AJ$12,TRUE,FALSE),IF(INDEX(Команды!$A$2:$AN$7500,MATCH(BF$3,Команды!$A$2:$A$7500,0),$E56+2)=Команды!$AJ$13,TRUE,FALSE),IF(INDEX(Команды!$A$2:$AN$7500,MATCH(BF$3,Команды!$A$2:$A$7500,0),$E56+2)=Команды!$AJ$14,TRUE,FALSE),IF(INDEX(Команды!$A$2:$AN$7500,MATCH(BF$3,Команды!$A$2:$A$7500,0),$E56+2)=Команды!$AJ$15,TRUE,FALSE),IF(INDEX(Команды!$A$2:$AN$7500,MATCH(BF$3,Команды!$A$2:$A$7500,0),$E56+2)=Команды!$AJ$16,TRUE,FALSE),,IF(INDEX(Команды!$A$2:$AN$7500,MATCH(BF$3,Команды!$A$2:$A$7500,0),$E56+2)=Команды!$AJ$17,TRUE,FALSE),,IF(INDEX(Команды!$A$2:$AN$7500,MATCH(BF$3,Команды!$A$2:$A$7500,0),$E56+2)=Команды!$AJ$18,TRUE,FALSE),,IF(INDEX(Команды!$A$2:$AN$7500,MATCH(BF$3,Команды!$A$2:$A$7500,0),$E56+2)=Команды!$AJ$19,TRUE,FALSE)),INDEX(Команды!$AJ$2:$AK$19,MATCH(INDEX(Команды!$A$2:$AN$7500,MATCH(BF$3,Команды!$A$2:$A$7500,0),$E56+2),Команды!$AJ$2:$AJ$19,0),2),0)</f>
        <v>В</v>
      </c>
      <c r="BG56" s="175" t="str">
        <f>IF(OR(IF(INDEX(Команды!$A$2:$AN$7500,MATCH(BF$3,Команды!$A$2:$A$7500,0),$E56+2)=Команды!$AJ$2,TRUE,FALSE),IF(INDEX(Команды!$A$2:$AN$7500,MATCH(BF$3,Команды!$A$2:$A$7500,0),$E56+2)=Команды!$AJ$3,TRUE,FALSE),IF(INDEX(Команды!$A$2:$AN$7500,MATCH(BF$3,Команды!$A$2:$A$7500,0),$E56+2)=Команды!$AJ$4,TRUE,FALSE),IF(INDEX(Команды!$A$2:$AN$7500,MATCH(BF$3,Команды!$A$2:$A$7500,0),$E56+2)=Команды!$AJ$5,TRUE,FALSE),IF(INDEX(Команды!$A$2:$AN$7500,MATCH(BF$3,Команды!$A$2:$A$7500,0),$E56+2)=Команды!$AJ$6,TRUE,FALSE),IF(INDEX(Команды!$A$2:$AN$7500,MATCH(BF$3,Команды!$A$2:$A$7500,0),$E56+2)=Команды!$AJ$7,TRUE,FALSE),IF(INDEX(Команды!$A$2:$AN$7500,MATCH(BF$3,Команды!$A$2:$A$7500,0),$E56+2)=Команды!$AJ$8,TRUE,FALSE),IF(INDEX(Команды!$A$2:$AN$7500,MATCH(BF$3,Команды!$A$2:$A$7500,0),$E56+2)=Команды!$AJ$9,TRUE,FALSE),IF(INDEX(Команды!$A$2:$AN$7500,MATCH(BF$3,Команды!$A$2:$A$7500,0),$E56+2)=Команды!$AJ$10,TRUE,FALSE),IF(INDEX(Команды!$A$2:$AN$7500,MATCH(BF$3,Команды!$A$2:$A$7500,0),$E56+2)=Команды!$AJ$11,TRUE,FALSE),IF(INDEX(Команды!$A$2:$AN$7500,MATCH(BF$3,Команды!$A$2:$A$7500,0),$E56+2)=Команды!$AJ$12,TRUE,FALSE),IF(INDEX(Команды!$A$2:$AN$7500,MATCH(BF$3,Команды!$A$2:$A$7500,0),$E56+2)=Команды!$AJ$13,TRUE,FALSE),IF(INDEX(Команды!$A$2:$AN$7500,MATCH(BF$3,Команды!$A$2:$A$7500,0),$E56+2)=Команды!$AJ$14,TRUE,FALSE),IF(INDEX(Команды!$A$2:$AN$7500,MATCH(BF$3,Команды!$A$2:$A$7500,0),$E56+2)=Команды!$AJ$15,TRUE,FALSE),IF(INDEX(Команды!$A$2:$AN$7500,MATCH(BF$3,Команды!$A$2:$A$7500,0),$E56+2)=Команды!$AJ$16,TRUE,FALSE),IF(INDEX(Команды!$A$2:$AN$7500,MATCH(BF$3,Команды!$A$2:$A$7500,0),$E56+2)=Команды!$AJ$17,TRUE,FALSE),IF(INDEX(Команды!$A$2:$AN$7500,MATCH(BF$3,Команды!$A$2:$A$7500,0),$E56+2)=Команды!$AJ$18,TRUE,FALSE),IF(INDEX(Команды!$A$2:$AN$7500,MATCH(BF$3,Команды!$A$2:$A$7500,0),$E56+2)=Команды!$AJ$19,TRUE,FALSE)),INDEX(Команды!$AJ$2:$AL$19,MATCH(INDEX(Команды!$A$2:$AN$7500,MATCH(BF$3,Команды!$A$2:$A$7500,0),$E56+2),Команды!$AJ$2:$AJ$19,0),3),0)</f>
        <v>В</v>
      </c>
      <c r="BH56" s="342"/>
      <c r="BI56" s="174" t="str">
        <f>IF(OR(IF(INDEX(Команды!$A$2:$AN$7500,MATCH(BI$3,Команды!$A$2:$A$7500,0),$E56+2)=Команды!$AJ$2,TRUE,FALSE),IF(INDEX(Команды!$A$2:$AN$7500,MATCH(BI$3,Команды!$A$2:$A$7500,0),$E56+2)=Команды!$AJ$3,TRUE,FALSE),IF(INDEX(Команды!$A$2:$AN$7500,MATCH(BI$3,Команды!$A$2:$A$7500,0),$E56+2)=Команды!$AJ$4,TRUE,FALSE),IF(INDEX(Команды!$A$2:$AN$7500,MATCH(BI$3,Команды!$A$2:$A$7500,0),$E56+2)=Команды!$AJ$5,TRUE,FALSE),IF(INDEX(Команды!$A$2:$AN$7500,MATCH(BI$3,Команды!$A$2:$A$7500,0),$E56+2)=Команды!$AJ$6,TRUE,FALSE),IF(INDEX(Команды!$A$2:$AN$7500,MATCH(BI$3,Команды!$A$2:$A$7500,0),$E56+2)=Команды!$AJ$7,TRUE,FALSE),IF(INDEX(Команды!$A$2:$AN$7500,MATCH(BI$3,Команды!$A$2:$A$7500,0),$E56+2)=Команды!$AJ$8,TRUE,FALSE),IF(INDEX(Команды!$A$2:$AN$7500,MATCH(BI$3,Команды!$A$2:$A$7500,0),$E56+2)=Команды!$AJ$9,TRUE,FALSE),IF(INDEX(Команды!$A$2:$AN$7500,MATCH(BI$3,Команды!$A$2:$A$7500,0),$E56+2)=Команды!$AJ$10,TRUE,FALSE),IF(INDEX(Команды!$A$2:$AN$7500,MATCH(BI$3,Команды!$A$2:$A$7500,0),$E56+2)=Команды!$AJ$11,TRUE,FALSE),IF(INDEX(Команды!$A$2:$AN$7500,MATCH(BI$3,Команды!$A$2:$A$7500,0),$E56+2)=Команды!$AJ$12,TRUE,FALSE),IF(INDEX(Команды!$A$2:$AN$7500,MATCH(BI$3,Команды!$A$2:$A$7500,0),$E56+2)=Команды!$AJ$13,TRUE,FALSE),IF(INDEX(Команды!$A$2:$AN$7500,MATCH(BI$3,Команды!$A$2:$A$7500,0),$E56+2)=Команды!$AJ$14,TRUE,FALSE),IF(INDEX(Команды!$A$2:$AN$7500,MATCH(BI$3,Команды!$A$2:$A$7500,0),$E56+2)=Команды!$AJ$15,TRUE,FALSE),IF(INDEX(Команды!$A$2:$AN$7500,MATCH(BI$3,Команды!$A$2:$A$7500,0),$E56+2)=Команды!$AJ$16,TRUE,FALSE),,IF(INDEX(Команды!$A$2:$AN$7500,MATCH(BI$3,Команды!$A$2:$A$7500,0),$E56+2)=Команды!$AJ$17,TRUE,FALSE),,IF(INDEX(Команды!$A$2:$AN$7500,MATCH(BI$3,Команды!$A$2:$A$7500,0),$E56+2)=Команды!$AJ$18,TRUE,FALSE),,IF(INDEX(Команды!$A$2:$AN$7500,MATCH(BI$3,Команды!$A$2:$A$7500,0),$E56+2)=Команды!$AJ$19,TRUE,FALSE)),INDEX(Команды!$AJ$2:$AK$19,MATCH(INDEX(Команды!$A$2:$AN$7500,MATCH(BI$3,Команды!$A$2:$A$7500,0),$E56+2),Команды!$AJ$2:$AJ$19,0),2),0)</f>
        <v>В</v>
      </c>
      <c r="BJ56" s="175" t="str">
        <f>IF(OR(IF(INDEX(Команды!$A$2:$AN$7500,MATCH(BI$3,Команды!$A$2:$A$7500,0),$E56+2)=Команды!$AJ$2,TRUE,FALSE),IF(INDEX(Команды!$A$2:$AN$7500,MATCH(BI$3,Команды!$A$2:$A$7500,0),$E56+2)=Команды!$AJ$3,TRUE,FALSE),IF(INDEX(Команды!$A$2:$AN$7500,MATCH(BI$3,Команды!$A$2:$A$7500,0),$E56+2)=Команды!$AJ$4,TRUE,FALSE),IF(INDEX(Команды!$A$2:$AN$7500,MATCH(BI$3,Команды!$A$2:$A$7500,0),$E56+2)=Команды!$AJ$5,TRUE,FALSE),IF(INDEX(Команды!$A$2:$AN$7500,MATCH(BI$3,Команды!$A$2:$A$7500,0),$E56+2)=Команды!$AJ$6,TRUE,FALSE),IF(INDEX(Команды!$A$2:$AN$7500,MATCH(BI$3,Команды!$A$2:$A$7500,0),$E56+2)=Команды!$AJ$7,TRUE,FALSE),IF(INDEX(Команды!$A$2:$AN$7500,MATCH(BI$3,Команды!$A$2:$A$7500,0),$E56+2)=Команды!$AJ$8,TRUE,FALSE),IF(INDEX(Команды!$A$2:$AN$7500,MATCH(BI$3,Команды!$A$2:$A$7500,0),$E56+2)=Команды!$AJ$9,TRUE,FALSE),IF(INDEX(Команды!$A$2:$AN$7500,MATCH(BI$3,Команды!$A$2:$A$7500,0),$E56+2)=Команды!$AJ$10,TRUE,FALSE),IF(INDEX(Команды!$A$2:$AN$7500,MATCH(BI$3,Команды!$A$2:$A$7500,0),$E56+2)=Команды!$AJ$11,TRUE,FALSE),IF(INDEX(Команды!$A$2:$AN$7500,MATCH(BI$3,Команды!$A$2:$A$7500,0),$E56+2)=Команды!$AJ$12,TRUE,FALSE),IF(INDEX(Команды!$A$2:$AN$7500,MATCH(BI$3,Команды!$A$2:$A$7500,0),$E56+2)=Команды!$AJ$13,TRUE,FALSE),IF(INDEX(Команды!$A$2:$AN$7500,MATCH(BI$3,Команды!$A$2:$A$7500,0),$E56+2)=Команды!$AJ$14,TRUE,FALSE),IF(INDEX(Команды!$A$2:$AN$7500,MATCH(BI$3,Команды!$A$2:$A$7500,0),$E56+2)=Команды!$AJ$15,TRUE,FALSE),IF(INDEX(Команды!$A$2:$AN$7500,MATCH(BI$3,Команды!$A$2:$A$7500,0),$E56+2)=Команды!$AJ$16,TRUE,FALSE),IF(INDEX(Команды!$A$2:$AN$7500,MATCH(BI$3,Команды!$A$2:$A$7500,0),$E56+2)=Команды!$AJ$17,TRUE,FALSE),IF(INDEX(Команды!$A$2:$AN$7500,MATCH(BI$3,Команды!$A$2:$A$7500,0),$E56+2)=Команды!$AJ$18,TRUE,FALSE),IF(INDEX(Команды!$A$2:$AN$7500,MATCH(BI$3,Команды!$A$2:$A$7500,0),$E56+2)=Команды!$AJ$19,TRUE,FALSE)),INDEX(Команды!$AJ$2:$AL$19,MATCH(INDEX(Команды!$A$2:$AN$7500,MATCH(BI$3,Команды!$A$2:$A$7500,0),$E56+2),Команды!$AJ$2:$AJ$19,0),3),0)</f>
        <v>В</v>
      </c>
      <c r="BK56" s="342"/>
      <c r="BL56" s="174">
        <f>IF(OR(IF(INDEX(Команды!$A$2:$AN$7500,MATCH(BL$3,Команды!$A$2:$A$7500,0),$E56+2)=Команды!$AJ$2,TRUE,FALSE),IF(INDEX(Команды!$A$2:$AN$7500,MATCH(BL$3,Команды!$A$2:$A$7500,0),$E56+2)=Команды!$AJ$3,TRUE,FALSE),IF(INDEX(Команды!$A$2:$AN$7500,MATCH(BL$3,Команды!$A$2:$A$7500,0),$E56+2)=Команды!$AJ$4,TRUE,FALSE),IF(INDEX(Команды!$A$2:$AN$7500,MATCH(BL$3,Команды!$A$2:$A$7500,0),$E56+2)=Команды!$AJ$5,TRUE,FALSE),IF(INDEX(Команды!$A$2:$AN$7500,MATCH(BL$3,Команды!$A$2:$A$7500,0),$E56+2)=Команды!$AJ$6,TRUE,FALSE),IF(INDEX(Команды!$A$2:$AN$7500,MATCH(BL$3,Команды!$A$2:$A$7500,0),$E56+2)=Команды!$AJ$7,TRUE,FALSE),IF(INDEX(Команды!$A$2:$AN$7500,MATCH(BL$3,Команды!$A$2:$A$7500,0),$E56+2)=Команды!$AJ$8,TRUE,FALSE),IF(INDEX(Команды!$A$2:$AN$7500,MATCH(BL$3,Команды!$A$2:$A$7500,0),$E56+2)=Команды!$AJ$9,TRUE,FALSE),IF(INDEX(Команды!$A$2:$AN$7500,MATCH(BL$3,Команды!$A$2:$A$7500,0),$E56+2)=Команды!$AJ$10,TRUE,FALSE),IF(INDEX(Команды!$A$2:$AN$7500,MATCH(BL$3,Команды!$A$2:$A$7500,0),$E56+2)=Команды!$AJ$11,TRUE,FALSE),IF(INDEX(Команды!$A$2:$AN$7500,MATCH(BL$3,Команды!$A$2:$A$7500,0),$E56+2)=Команды!$AJ$12,TRUE,FALSE),IF(INDEX(Команды!$A$2:$AN$7500,MATCH(BL$3,Команды!$A$2:$A$7500,0),$E56+2)=Команды!$AJ$13,TRUE,FALSE),IF(INDEX(Команды!$A$2:$AN$7500,MATCH(BL$3,Команды!$A$2:$A$7500,0),$E56+2)=Команды!$AJ$14,TRUE,FALSE),IF(INDEX(Команды!$A$2:$AN$7500,MATCH(BL$3,Команды!$A$2:$A$7500,0),$E56+2)=Команды!$AJ$15,TRUE,FALSE),IF(INDEX(Команды!$A$2:$AN$7500,MATCH(BL$3,Команды!$A$2:$A$7500,0),$E56+2)=Команды!$AJ$16,TRUE,FALSE),,IF(INDEX(Команды!$A$2:$AN$7500,MATCH(BL$3,Команды!$A$2:$A$7500,0),$E56+2)=Команды!$AJ$17,TRUE,FALSE),,IF(INDEX(Команды!$A$2:$AN$7500,MATCH(BL$3,Команды!$A$2:$A$7500,0),$E56+2)=Команды!$AJ$18,TRUE,FALSE),,IF(INDEX(Команды!$A$2:$AN$7500,MATCH(BL$3,Команды!$A$2:$A$7500,0),$E56+2)=Команды!$AJ$19,TRUE,FALSE)),INDEX(Команды!$AJ$2:$AK$19,MATCH(INDEX(Команды!$A$2:$AN$7500,MATCH(BL$3,Команды!$A$2:$A$7500,0),$E56+2),Команды!$AJ$2:$AJ$19,0),2),0)</f>
        <v>0.625</v>
      </c>
      <c r="BM56" s="175">
        <f>IF(OR(IF(INDEX(Команды!$A$2:$AN$7500,MATCH(BL$3,Команды!$A$2:$A$7500,0),$E56+2)=Команды!$AJ$2,TRUE,FALSE),IF(INDEX(Команды!$A$2:$AN$7500,MATCH(BL$3,Команды!$A$2:$A$7500,0),$E56+2)=Команды!$AJ$3,TRUE,FALSE),IF(INDEX(Команды!$A$2:$AN$7500,MATCH(BL$3,Команды!$A$2:$A$7500,0),$E56+2)=Команды!$AJ$4,TRUE,FALSE),IF(INDEX(Команды!$A$2:$AN$7500,MATCH(BL$3,Команды!$A$2:$A$7500,0),$E56+2)=Команды!$AJ$5,TRUE,FALSE),IF(INDEX(Команды!$A$2:$AN$7500,MATCH(BL$3,Команды!$A$2:$A$7500,0),$E56+2)=Команды!$AJ$6,TRUE,FALSE),IF(INDEX(Команды!$A$2:$AN$7500,MATCH(BL$3,Команды!$A$2:$A$7500,0),$E56+2)=Команды!$AJ$7,TRUE,FALSE),IF(INDEX(Команды!$A$2:$AN$7500,MATCH(BL$3,Команды!$A$2:$A$7500,0),$E56+2)=Команды!$AJ$8,TRUE,FALSE),IF(INDEX(Команды!$A$2:$AN$7500,MATCH(BL$3,Команды!$A$2:$A$7500,0),$E56+2)=Команды!$AJ$9,TRUE,FALSE),IF(INDEX(Команды!$A$2:$AN$7500,MATCH(BL$3,Команды!$A$2:$A$7500,0),$E56+2)=Команды!$AJ$10,TRUE,FALSE),IF(INDEX(Команды!$A$2:$AN$7500,MATCH(BL$3,Команды!$A$2:$A$7500,0),$E56+2)=Команды!$AJ$11,TRUE,FALSE),IF(INDEX(Команды!$A$2:$AN$7500,MATCH(BL$3,Команды!$A$2:$A$7500,0),$E56+2)=Команды!$AJ$12,TRUE,FALSE),IF(INDEX(Команды!$A$2:$AN$7500,MATCH(BL$3,Команды!$A$2:$A$7500,0),$E56+2)=Команды!$AJ$13,TRUE,FALSE),IF(INDEX(Команды!$A$2:$AN$7500,MATCH(BL$3,Команды!$A$2:$A$7500,0),$E56+2)=Команды!$AJ$14,TRUE,FALSE),IF(INDEX(Команды!$A$2:$AN$7500,MATCH(BL$3,Команды!$A$2:$A$7500,0),$E56+2)=Команды!$AJ$15,TRUE,FALSE),IF(INDEX(Команды!$A$2:$AN$7500,MATCH(BL$3,Команды!$A$2:$A$7500,0),$E56+2)=Команды!$AJ$16,TRUE,FALSE),IF(INDEX(Команды!$A$2:$AN$7500,MATCH(BL$3,Команды!$A$2:$A$7500,0),$E56+2)=Команды!$AJ$17,TRUE,FALSE),IF(INDEX(Команды!$A$2:$AN$7500,MATCH(BL$3,Команды!$A$2:$A$7500,0),$E56+2)=Команды!$AJ$18,TRUE,FALSE),IF(INDEX(Команды!$A$2:$AN$7500,MATCH(BL$3,Команды!$A$2:$A$7500,0),$E56+2)=Команды!$AJ$19,TRUE,FALSE)),INDEX(Команды!$AJ$2:$AL$19,MATCH(INDEX(Команды!$A$2:$AN$7500,MATCH(BL$3,Команды!$A$2:$A$7500,0),$E56+2),Команды!$AJ$2:$AJ$19,0),3),0)</f>
        <v>1</v>
      </c>
      <c r="BN56" s="342"/>
      <c r="BO56" s="174">
        <f>IF(OR(IF(INDEX(Команды!$A$2:$AN$7500,MATCH(BO$3,Команды!$A$2:$A$7500,0),$E56+2)=Команды!$AJ$2,TRUE,FALSE),IF(INDEX(Команды!$A$2:$AN$7500,MATCH(BO$3,Команды!$A$2:$A$7500,0),$E56+2)=Команды!$AJ$3,TRUE,FALSE),IF(INDEX(Команды!$A$2:$AN$7500,MATCH(BO$3,Команды!$A$2:$A$7500,0),$E56+2)=Команды!$AJ$4,TRUE,FALSE),IF(INDEX(Команды!$A$2:$AN$7500,MATCH(BO$3,Команды!$A$2:$A$7500,0),$E56+2)=Команды!$AJ$5,TRUE,FALSE),IF(INDEX(Команды!$A$2:$AN$7500,MATCH(BO$3,Команды!$A$2:$A$7500,0),$E56+2)=Команды!$AJ$6,TRUE,FALSE),IF(INDEX(Команды!$A$2:$AN$7500,MATCH(BO$3,Команды!$A$2:$A$7500,0),$E56+2)=Команды!$AJ$7,TRUE,FALSE),IF(INDEX(Команды!$A$2:$AN$7500,MATCH(BO$3,Команды!$A$2:$A$7500,0),$E56+2)=Команды!$AJ$8,TRUE,FALSE),IF(INDEX(Команды!$A$2:$AN$7500,MATCH(BO$3,Команды!$A$2:$A$7500,0),$E56+2)=Команды!$AJ$9,TRUE,FALSE),IF(INDEX(Команды!$A$2:$AN$7500,MATCH(BO$3,Команды!$A$2:$A$7500,0),$E56+2)=Команды!$AJ$10,TRUE,FALSE),IF(INDEX(Команды!$A$2:$AN$7500,MATCH(BO$3,Команды!$A$2:$A$7500,0),$E56+2)=Команды!$AJ$11,TRUE,FALSE),IF(INDEX(Команды!$A$2:$AN$7500,MATCH(BO$3,Команды!$A$2:$A$7500,0),$E56+2)=Команды!$AJ$12,TRUE,FALSE),IF(INDEX(Команды!$A$2:$AN$7500,MATCH(BO$3,Команды!$A$2:$A$7500,0),$E56+2)=Команды!$AJ$13,TRUE,FALSE),IF(INDEX(Команды!$A$2:$AN$7500,MATCH(BO$3,Команды!$A$2:$A$7500,0),$E56+2)=Команды!$AJ$14,TRUE,FALSE),IF(INDEX(Команды!$A$2:$AN$7500,MATCH(BO$3,Команды!$A$2:$A$7500,0),$E56+2)=Команды!$AJ$15,TRUE,FALSE),IF(INDEX(Команды!$A$2:$AN$7500,MATCH(BO$3,Команды!$A$2:$A$7500,0),$E56+2)=Команды!$AJ$16,TRUE,FALSE),,IF(INDEX(Команды!$A$2:$AN$7500,MATCH(BO$3,Команды!$A$2:$A$7500,0),$E56+2)=Команды!$AJ$17,TRUE,FALSE),,IF(INDEX(Команды!$A$2:$AN$7500,MATCH(BO$3,Команды!$A$2:$A$7500,0),$E56+2)=Команды!$AJ$18,TRUE,FALSE),,IF(INDEX(Команды!$A$2:$AN$7500,MATCH(BO$3,Команды!$A$2:$A$7500,0),$E56+2)=Команды!$AJ$19,TRUE,FALSE)),INDEX(Команды!$AJ$2:$AK$19,MATCH(INDEX(Команды!$A$2:$AN$7500,MATCH(BO$3,Команды!$A$2:$A$7500,0),$E56+2),Команды!$AJ$2:$AJ$19,0),2),0)</f>
        <v>0.5</v>
      </c>
      <c r="BP56" s="175">
        <f>IF(OR(IF(INDEX(Команды!$A$2:$AN$7500,MATCH(BO$3,Команды!$A$2:$A$7500,0),$E56+2)=Команды!$AJ$2,TRUE,FALSE),IF(INDEX(Команды!$A$2:$AN$7500,MATCH(BO$3,Команды!$A$2:$A$7500,0),$E56+2)=Команды!$AJ$3,TRUE,FALSE),IF(INDEX(Команды!$A$2:$AN$7500,MATCH(BO$3,Команды!$A$2:$A$7500,0),$E56+2)=Команды!$AJ$4,TRUE,FALSE),IF(INDEX(Команды!$A$2:$AN$7500,MATCH(BO$3,Команды!$A$2:$A$7500,0),$E56+2)=Команды!$AJ$5,TRUE,FALSE),IF(INDEX(Команды!$A$2:$AN$7500,MATCH(BO$3,Команды!$A$2:$A$7500,0),$E56+2)=Команды!$AJ$6,TRUE,FALSE),IF(INDEX(Команды!$A$2:$AN$7500,MATCH(BO$3,Команды!$A$2:$A$7500,0),$E56+2)=Команды!$AJ$7,TRUE,FALSE),IF(INDEX(Команды!$A$2:$AN$7500,MATCH(BO$3,Команды!$A$2:$A$7500,0),$E56+2)=Команды!$AJ$8,TRUE,FALSE),IF(INDEX(Команды!$A$2:$AN$7500,MATCH(BO$3,Команды!$A$2:$A$7500,0),$E56+2)=Команды!$AJ$9,TRUE,FALSE),IF(INDEX(Команды!$A$2:$AN$7500,MATCH(BO$3,Команды!$A$2:$A$7500,0),$E56+2)=Команды!$AJ$10,TRUE,FALSE),IF(INDEX(Команды!$A$2:$AN$7500,MATCH(BO$3,Команды!$A$2:$A$7500,0),$E56+2)=Команды!$AJ$11,TRUE,FALSE),IF(INDEX(Команды!$A$2:$AN$7500,MATCH(BO$3,Команды!$A$2:$A$7500,0),$E56+2)=Команды!$AJ$12,TRUE,FALSE),IF(INDEX(Команды!$A$2:$AN$7500,MATCH(BO$3,Команды!$A$2:$A$7500,0),$E56+2)=Команды!$AJ$13,TRUE,FALSE),IF(INDEX(Команды!$A$2:$AN$7500,MATCH(BO$3,Команды!$A$2:$A$7500,0),$E56+2)=Команды!$AJ$14,TRUE,FALSE),IF(INDEX(Команды!$A$2:$AN$7500,MATCH(BO$3,Команды!$A$2:$A$7500,0),$E56+2)=Команды!$AJ$15,TRUE,FALSE),IF(INDEX(Команды!$A$2:$AN$7500,MATCH(BO$3,Команды!$A$2:$A$7500,0),$E56+2)=Команды!$AJ$16,TRUE,FALSE),IF(INDEX(Команды!$A$2:$AN$7500,MATCH(BO$3,Команды!$A$2:$A$7500,0),$E56+2)=Команды!$AJ$17,TRUE,FALSE),IF(INDEX(Команды!$A$2:$AN$7500,MATCH(BO$3,Команды!$A$2:$A$7500,0),$E56+2)=Команды!$AJ$18,TRUE,FALSE),IF(INDEX(Команды!$A$2:$AN$7500,MATCH(BO$3,Команды!$A$2:$A$7500,0),$E56+2)=Команды!$AJ$19,TRUE,FALSE)),INDEX(Команды!$AJ$2:$AL$19,MATCH(INDEX(Команды!$A$2:$AN$7500,MATCH(BO$3,Команды!$A$2:$A$7500,0),$E56+2),Команды!$AJ$2:$AJ$19,0),3),0)</f>
        <v>0.95833333333333337</v>
      </c>
      <c r="BQ56" s="342"/>
      <c r="BR56" s="174">
        <f>IF(OR(IF(INDEX(Команды!$A$2:$AN$7500,MATCH(BR$3,Команды!$A$2:$A$7500,0),$E56+2)=Команды!$AJ$2,TRUE,FALSE),IF(INDEX(Команды!$A$2:$AN$7500,MATCH(BR$3,Команды!$A$2:$A$7500,0),$E56+2)=Команды!$AJ$3,TRUE,FALSE),IF(INDEX(Команды!$A$2:$AN$7500,MATCH(BR$3,Команды!$A$2:$A$7500,0),$E56+2)=Команды!$AJ$4,TRUE,FALSE),IF(INDEX(Команды!$A$2:$AN$7500,MATCH(BR$3,Команды!$A$2:$A$7500,0),$E56+2)=Команды!$AJ$5,TRUE,FALSE),IF(INDEX(Команды!$A$2:$AN$7500,MATCH(BR$3,Команды!$A$2:$A$7500,0),$E56+2)=Команды!$AJ$6,TRUE,FALSE),IF(INDEX(Команды!$A$2:$AN$7500,MATCH(BR$3,Команды!$A$2:$A$7500,0),$E56+2)=Команды!$AJ$7,TRUE,FALSE),IF(INDEX(Команды!$A$2:$AN$7500,MATCH(BR$3,Команды!$A$2:$A$7500,0),$E56+2)=Команды!$AJ$8,TRUE,FALSE),IF(INDEX(Команды!$A$2:$AN$7500,MATCH(BR$3,Команды!$A$2:$A$7500,0),$E56+2)=Команды!$AJ$9,TRUE,FALSE),IF(INDEX(Команды!$A$2:$AN$7500,MATCH(BR$3,Команды!$A$2:$A$7500,0),$E56+2)=Команды!$AJ$10,TRUE,FALSE),IF(INDEX(Команды!$A$2:$AN$7500,MATCH(BR$3,Команды!$A$2:$A$7500,0),$E56+2)=Команды!$AJ$11,TRUE,FALSE),IF(INDEX(Команды!$A$2:$AN$7500,MATCH(BR$3,Команды!$A$2:$A$7500,0),$E56+2)=Команды!$AJ$12,TRUE,FALSE),IF(INDEX(Команды!$A$2:$AN$7500,MATCH(BR$3,Команды!$A$2:$A$7500,0),$E56+2)=Команды!$AJ$13,TRUE,FALSE),IF(INDEX(Команды!$A$2:$AN$7500,MATCH(BR$3,Команды!$A$2:$A$7500,0),$E56+2)=Команды!$AJ$14,TRUE,FALSE),IF(INDEX(Команды!$A$2:$AN$7500,MATCH(BR$3,Команды!$A$2:$A$7500,0),$E56+2)=Команды!$AJ$15,TRUE,FALSE),IF(INDEX(Команды!$A$2:$AN$7500,MATCH(BR$3,Команды!$A$2:$A$7500,0),$E56+2)=Команды!$AJ$16,TRUE,FALSE),,IF(INDEX(Команды!$A$2:$AN$7500,MATCH(BR$3,Команды!$A$2:$A$7500,0),$E56+2)=Команды!$AJ$17,TRUE,FALSE),,IF(INDEX(Команды!$A$2:$AN$7500,MATCH(BR$3,Команды!$A$2:$A$7500,0),$E56+2)=Команды!$AJ$18,TRUE,FALSE),,IF(INDEX(Команды!$A$2:$AN$7500,MATCH(BR$3,Команды!$A$2:$A$7500,0),$E56+2)=Команды!$AJ$19,TRUE,FALSE)),INDEX(Команды!$AJ$2:$AK$19,MATCH(INDEX(Команды!$A$2:$AN$7500,MATCH(BR$3,Команды!$A$2:$A$7500,0),$E56+2),Команды!$AJ$2:$AJ$19,0),2),0)</f>
        <v>0.5</v>
      </c>
      <c r="BS56" s="175">
        <f>IF(OR(IF(INDEX(Команды!$A$2:$AN$7500,MATCH(BR$3,Команды!$A$2:$A$7500,0),$E56+2)=Команды!$AJ$2,TRUE,FALSE),IF(INDEX(Команды!$A$2:$AN$7500,MATCH(BR$3,Команды!$A$2:$A$7500,0),$E56+2)=Команды!$AJ$3,TRUE,FALSE),IF(INDEX(Команды!$A$2:$AN$7500,MATCH(BR$3,Команды!$A$2:$A$7500,0),$E56+2)=Команды!$AJ$4,TRUE,FALSE),IF(INDEX(Команды!$A$2:$AN$7500,MATCH(BR$3,Команды!$A$2:$A$7500,0),$E56+2)=Команды!$AJ$5,TRUE,FALSE),IF(INDEX(Команды!$A$2:$AN$7500,MATCH(BR$3,Команды!$A$2:$A$7500,0),$E56+2)=Команды!$AJ$6,TRUE,FALSE),IF(INDEX(Команды!$A$2:$AN$7500,MATCH(BR$3,Команды!$A$2:$A$7500,0),$E56+2)=Команды!$AJ$7,TRUE,FALSE),IF(INDEX(Команды!$A$2:$AN$7500,MATCH(BR$3,Команды!$A$2:$A$7500,0),$E56+2)=Команды!$AJ$8,TRUE,FALSE),IF(INDEX(Команды!$A$2:$AN$7500,MATCH(BR$3,Команды!$A$2:$A$7500,0),$E56+2)=Команды!$AJ$9,TRUE,FALSE),IF(INDEX(Команды!$A$2:$AN$7500,MATCH(BR$3,Команды!$A$2:$A$7500,0),$E56+2)=Команды!$AJ$10,TRUE,FALSE),IF(INDEX(Команды!$A$2:$AN$7500,MATCH(BR$3,Команды!$A$2:$A$7500,0),$E56+2)=Команды!$AJ$11,TRUE,FALSE),IF(INDEX(Команды!$A$2:$AN$7500,MATCH(BR$3,Команды!$A$2:$A$7500,0),$E56+2)=Команды!$AJ$12,TRUE,FALSE),IF(INDEX(Команды!$A$2:$AN$7500,MATCH(BR$3,Команды!$A$2:$A$7500,0),$E56+2)=Команды!$AJ$13,TRUE,FALSE),IF(INDEX(Команды!$A$2:$AN$7500,MATCH(BR$3,Команды!$A$2:$A$7500,0),$E56+2)=Команды!$AJ$14,TRUE,FALSE),IF(INDEX(Команды!$A$2:$AN$7500,MATCH(BR$3,Команды!$A$2:$A$7500,0),$E56+2)=Команды!$AJ$15,TRUE,FALSE),IF(INDEX(Команды!$A$2:$AN$7500,MATCH(BR$3,Команды!$A$2:$A$7500,0),$E56+2)=Команды!$AJ$16,TRUE,FALSE),IF(INDEX(Команды!$A$2:$AN$7500,MATCH(BR$3,Команды!$A$2:$A$7500,0),$E56+2)=Команды!$AJ$17,TRUE,FALSE),IF(INDEX(Команды!$A$2:$AN$7500,MATCH(BR$3,Команды!$A$2:$A$7500,0),$E56+2)=Команды!$AJ$18,TRUE,FALSE),IF(INDEX(Команды!$A$2:$AN$7500,MATCH(BR$3,Команды!$A$2:$A$7500,0),$E56+2)=Команды!$AJ$19,TRUE,FALSE)),INDEX(Команды!$AJ$2:$AL$19,MATCH(INDEX(Команды!$A$2:$AN$7500,MATCH(BR$3,Команды!$A$2:$A$7500,0),$E56+2),Команды!$AJ$2:$AJ$19,0),3),0)</f>
        <v>1</v>
      </c>
      <c r="BT56" s="342"/>
      <c r="BU56" s="174" t="str">
        <f>IF(OR(IF(INDEX(Команды!$A$2:$AN$7500,MATCH(BU$3,Команды!$A$2:$A$7500,0),$E56+2)=Команды!$AJ$2,TRUE,FALSE),IF(INDEX(Команды!$A$2:$AN$7500,MATCH(BU$3,Команды!$A$2:$A$7500,0),$E56+2)=Команды!$AJ$3,TRUE,FALSE),IF(INDEX(Команды!$A$2:$AN$7500,MATCH(BU$3,Команды!$A$2:$A$7500,0),$E56+2)=Команды!$AJ$4,TRUE,FALSE),IF(INDEX(Команды!$A$2:$AN$7500,MATCH(BU$3,Команды!$A$2:$A$7500,0),$E56+2)=Команды!$AJ$5,TRUE,FALSE),IF(INDEX(Команды!$A$2:$AN$7500,MATCH(BU$3,Команды!$A$2:$A$7500,0),$E56+2)=Команды!$AJ$6,TRUE,FALSE),IF(INDEX(Команды!$A$2:$AN$7500,MATCH(BU$3,Команды!$A$2:$A$7500,0),$E56+2)=Команды!$AJ$7,TRUE,FALSE),IF(INDEX(Команды!$A$2:$AN$7500,MATCH(BU$3,Команды!$A$2:$A$7500,0),$E56+2)=Команды!$AJ$8,TRUE,FALSE),IF(INDEX(Команды!$A$2:$AN$7500,MATCH(BU$3,Команды!$A$2:$A$7500,0),$E56+2)=Команды!$AJ$9,TRUE,FALSE),IF(INDEX(Команды!$A$2:$AN$7500,MATCH(BU$3,Команды!$A$2:$A$7500,0),$E56+2)=Команды!$AJ$10,TRUE,FALSE),IF(INDEX(Команды!$A$2:$AN$7500,MATCH(BU$3,Команды!$A$2:$A$7500,0),$E56+2)=Команды!$AJ$11,TRUE,FALSE),IF(INDEX(Команды!$A$2:$AN$7500,MATCH(BU$3,Команды!$A$2:$A$7500,0),$E56+2)=Команды!$AJ$12,TRUE,FALSE),IF(INDEX(Команды!$A$2:$AN$7500,MATCH(BU$3,Команды!$A$2:$A$7500,0),$E56+2)=Команды!$AJ$13,TRUE,FALSE),IF(INDEX(Команды!$A$2:$AN$7500,MATCH(BU$3,Команды!$A$2:$A$7500,0),$E56+2)=Команды!$AJ$14,TRUE,FALSE),IF(INDEX(Команды!$A$2:$AN$7500,MATCH(BU$3,Команды!$A$2:$A$7500,0),$E56+2)=Команды!$AJ$15,TRUE,FALSE),IF(INDEX(Команды!$A$2:$AN$7500,MATCH(BU$3,Команды!$A$2:$A$7500,0),$E56+2)=Команды!$AJ$16,TRUE,FALSE),,IF(INDEX(Команды!$A$2:$AN$7500,MATCH(BU$3,Команды!$A$2:$A$7500,0),$E56+2)=Команды!$AJ$17,TRUE,FALSE),,IF(INDEX(Команды!$A$2:$AN$7500,MATCH(BU$3,Команды!$A$2:$A$7500,0),$E56+2)=Команды!$AJ$18,TRUE,FALSE),,IF(INDEX(Команды!$A$2:$AN$7500,MATCH(BU$3,Команды!$A$2:$A$7500,0),$E56+2)=Команды!$AJ$19,TRUE,FALSE)),INDEX(Команды!$AJ$2:$AK$19,MATCH(INDEX(Команды!$A$2:$AN$7500,MATCH(BU$3,Команды!$A$2:$A$7500,0),$E56+2),Команды!$AJ$2:$AJ$19,0),2),0)</f>
        <v>В</v>
      </c>
      <c r="BV56" s="175" t="str">
        <f>IF(OR(IF(INDEX(Команды!$A$2:$AN$7500,MATCH(BU$3,Команды!$A$2:$A$7500,0),$E56+2)=Команды!$AJ$2,TRUE,FALSE),IF(INDEX(Команды!$A$2:$AN$7500,MATCH(BU$3,Команды!$A$2:$A$7500,0),$E56+2)=Команды!$AJ$3,TRUE,FALSE),IF(INDEX(Команды!$A$2:$AN$7500,MATCH(BU$3,Команды!$A$2:$A$7500,0),$E56+2)=Команды!$AJ$4,TRUE,FALSE),IF(INDEX(Команды!$A$2:$AN$7500,MATCH(BU$3,Команды!$A$2:$A$7500,0),$E56+2)=Команды!$AJ$5,TRUE,FALSE),IF(INDEX(Команды!$A$2:$AN$7500,MATCH(BU$3,Команды!$A$2:$A$7500,0),$E56+2)=Команды!$AJ$6,TRUE,FALSE),IF(INDEX(Команды!$A$2:$AN$7500,MATCH(BU$3,Команды!$A$2:$A$7500,0),$E56+2)=Команды!$AJ$7,TRUE,FALSE),IF(INDEX(Команды!$A$2:$AN$7500,MATCH(BU$3,Команды!$A$2:$A$7500,0),$E56+2)=Команды!$AJ$8,TRUE,FALSE),IF(INDEX(Команды!$A$2:$AN$7500,MATCH(BU$3,Команды!$A$2:$A$7500,0),$E56+2)=Команды!$AJ$9,TRUE,FALSE),IF(INDEX(Команды!$A$2:$AN$7500,MATCH(BU$3,Команды!$A$2:$A$7500,0),$E56+2)=Команды!$AJ$10,TRUE,FALSE),IF(INDEX(Команды!$A$2:$AN$7500,MATCH(BU$3,Команды!$A$2:$A$7500,0),$E56+2)=Команды!$AJ$11,TRUE,FALSE),IF(INDEX(Команды!$A$2:$AN$7500,MATCH(BU$3,Команды!$A$2:$A$7500,0),$E56+2)=Команды!$AJ$12,TRUE,FALSE),IF(INDEX(Команды!$A$2:$AN$7500,MATCH(BU$3,Команды!$A$2:$A$7500,0),$E56+2)=Команды!$AJ$13,TRUE,FALSE),IF(INDEX(Команды!$A$2:$AN$7500,MATCH(BU$3,Команды!$A$2:$A$7500,0),$E56+2)=Команды!$AJ$14,TRUE,FALSE),IF(INDEX(Команды!$A$2:$AN$7500,MATCH(BU$3,Команды!$A$2:$A$7500,0),$E56+2)=Команды!$AJ$15,TRUE,FALSE),IF(INDEX(Команды!$A$2:$AN$7500,MATCH(BU$3,Команды!$A$2:$A$7500,0),$E56+2)=Команды!$AJ$16,TRUE,FALSE),IF(INDEX(Команды!$A$2:$AN$7500,MATCH(BU$3,Команды!$A$2:$A$7500,0),$E56+2)=Команды!$AJ$17,TRUE,FALSE),IF(INDEX(Команды!$A$2:$AN$7500,MATCH(BU$3,Команды!$A$2:$A$7500,0),$E56+2)=Команды!$AJ$18,TRUE,FALSE),IF(INDEX(Команды!$A$2:$AN$7500,MATCH(BU$3,Команды!$A$2:$A$7500,0),$E56+2)=Команды!$AJ$19,TRUE,FALSE)),INDEX(Команды!$AJ$2:$AL$19,MATCH(INDEX(Команды!$A$2:$AN$7500,MATCH(BU$3,Команды!$A$2:$A$7500,0),$E56+2),Команды!$AJ$2:$AJ$19,0),3),0)</f>
        <v>В</v>
      </c>
      <c r="BW56" s="342"/>
      <c r="BX56" s="174" t="str">
        <f>IF(OR(IF(INDEX(Команды!$A$2:$AN$7500,MATCH(BX$3,Команды!$A$2:$A$7500,0),$E56+2)=Команды!$AJ$2,TRUE,FALSE),IF(INDEX(Команды!$A$2:$AN$7500,MATCH(BX$3,Команды!$A$2:$A$7500,0),$E56+2)=Команды!$AJ$3,TRUE,FALSE),IF(INDEX(Команды!$A$2:$AN$7500,MATCH(BX$3,Команды!$A$2:$A$7500,0),$E56+2)=Команды!$AJ$4,TRUE,FALSE),IF(INDEX(Команды!$A$2:$AN$7500,MATCH(BX$3,Команды!$A$2:$A$7500,0),$E56+2)=Команды!$AJ$5,TRUE,FALSE),IF(INDEX(Команды!$A$2:$AN$7500,MATCH(BX$3,Команды!$A$2:$A$7500,0),$E56+2)=Команды!$AJ$6,TRUE,FALSE),IF(INDEX(Команды!$A$2:$AN$7500,MATCH(BX$3,Команды!$A$2:$A$7500,0),$E56+2)=Команды!$AJ$7,TRUE,FALSE),IF(INDEX(Команды!$A$2:$AN$7500,MATCH(BX$3,Команды!$A$2:$A$7500,0),$E56+2)=Команды!$AJ$8,TRUE,FALSE),IF(INDEX(Команды!$A$2:$AN$7500,MATCH(BX$3,Команды!$A$2:$A$7500,0),$E56+2)=Команды!$AJ$9,TRUE,FALSE),IF(INDEX(Команды!$A$2:$AN$7500,MATCH(BX$3,Команды!$A$2:$A$7500,0),$E56+2)=Команды!$AJ$10,TRUE,FALSE),IF(INDEX(Команды!$A$2:$AN$7500,MATCH(BX$3,Команды!$A$2:$A$7500,0),$E56+2)=Команды!$AJ$11,TRUE,FALSE),IF(INDEX(Команды!$A$2:$AN$7500,MATCH(BX$3,Команды!$A$2:$A$7500,0),$E56+2)=Команды!$AJ$12,TRUE,FALSE),IF(INDEX(Команды!$A$2:$AN$7500,MATCH(BX$3,Команды!$A$2:$A$7500,0),$E56+2)=Команды!$AJ$13,TRUE,FALSE),IF(INDEX(Команды!$A$2:$AN$7500,MATCH(BX$3,Команды!$A$2:$A$7500,0),$E56+2)=Команды!$AJ$14,TRUE,FALSE),IF(INDEX(Команды!$A$2:$AN$7500,MATCH(BX$3,Команды!$A$2:$A$7500,0),$E56+2)=Команды!$AJ$15,TRUE,FALSE),IF(INDEX(Команды!$A$2:$AN$7500,MATCH(BX$3,Команды!$A$2:$A$7500,0),$E56+2)=Команды!$AJ$16,TRUE,FALSE),,IF(INDEX(Команды!$A$2:$AN$7500,MATCH(BX$3,Команды!$A$2:$A$7500,0),$E56+2)=Команды!$AJ$17,TRUE,FALSE),,IF(INDEX(Команды!$A$2:$AN$7500,MATCH(BX$3,Команды!$A$2:$A$7500,0),$E56+2)=Команды!$AJ$18,TRUE,FALSE),,IF(INDEX(Команды!$A$2:$AN$7500,MATCH(BX$3,Команды!$A$2:$A$7500,0),$E56+2)=Команды!$AJ$19,TRUE,FALSE)),INDEX(Команды!$AJ$2:$AK$19,MATCH(INDEX(Команды!$A$2:$AN$7500,MATCH(BX$3,Команды!$A$2:$A$7500,0),$E56+2),Команды!$AJ$2:$AJ$19,0),2),0)</f>
        <v>В</v>
      </c>
      <c r="BY56" s="175" t="str">
        <f>IF(OR(IF(INDEX(Команды!$A$2:$AN$7500,MATCH(BX$3,Команды!$A$2:$A$7500,0),$E56+2)=Команды!$AJ$2,TRUE,FALSE),IF(INDEX(Команды!$A$2:$AN$7500,MATCH(BX$3,Команды!$A$2:$A$7500,0),$E56+2)=Команды!$AJ$3,TRUE,FALSE),IF(INDEX(Команды!$A$2:$AN$7500,MATCH(BX$3,Команды!$A$2:$A$7500,0),$E56+2)=Команды!$AJ$4,TRUE,FALSE),IF(INDEX(Команды!$A$2:$AN$7500,MATCH(BX$3,Команды!$A$2:$A$7500,0),$E56+2)=Команды!$AJ$5,TRUE,FALSE),IF(INDEX(Команды!$A$2:$AN$7500,MATCH(BX$3,Команды!$A$2:$A$7500,0),$E56+2)=Команды!$AJ$6,TRUE,FALSE),IF(INDEX(Команды!$A$2:$AN$7500,MATCH(BX$3,Команды!$A$2:$A$7500,0),$E56+2)=Команды!$AJ$7,TRUE,FALSE),IF(INDEX(Команды!$A$2:$AN$7500,MATCH(BX$3,Команды!$A$2:$A$7500,0),$E56+2)=Команды!$AJ$8,TRUE,FALSE),IF(INDEX(Команды!$A$2:$AN$7500,MATCH(BX$3,Команды!$A$2:$A$7500,0),$E56+2)=Команды!$AJ$9,TRUE,FALSE),IF(INDEX(Команды!$A$2:$AN$7500,MATCH(BX$3,Команды!$A$2:$A$7500,0),$E56+2)=Команды!$AJ$10,TRUE,FALSE),IF(INDEX(Команды!$A$2:$AN$7500,MATCH(BX$3,Команды!$A$2:$A$7500,0),$E56+2)=Команды!$AJ$11,TRUE,FALSE),IF(INDEX(Команды!$A$2:$AN$7500,MATCH(BX$3,Команды!$A$2:$A$7500,0),$E56+2)=Команды!$AJ$12,TRUE,FALSE),IF(INDEX(Команды!$A$2:$AN$7500,MATCH(BX$3,Команды!$A$2:$A$7500,0),$E56+2)=Команды!$AJ$13,TRUE,FALSE),IF(INDEX(Команды!$A$2:$AN$7500,MATCH(BX$3,Команды!$A$2:$A$7500,0),$E56+2)=Команды!$AJ$14,TRUE,FALSE),IF(INDEX(Команды!$A$2:$AN$7500,MATCH(BX$3,Команды!$A$2:$A$7500,0),$E56+2)=Команды!$AJ$15,TRUE,FALSE),IF(INDEX(Команды!$A$2:$AN$7500,MATCH(BX$3,Команды!$A$2:$A$7500,0),$E56+2)=Команды!$AJ$16,TRUE,FALSE),IF(INDEX(Команды!$A$2:$AN$7500,MATCH(BX$3,Команды!$A$2:$A$7500,0),$E56+2)=Команды!$AJ$17,TRUE,FALSE),IF(INDEX(Команды!$A$2:$AN$7500,MATCH(BX$3,Команды!$A$2:$A$7500,0),$E56+2)=Команды!$AJ$18,TRUE,FALSE),IF(INDEX(Команды!$A$2:$AN$7500,MATCH(BX$3,Команды!$A$2:$A$7500,0),$E56+2)=Команды!$AJ$19,TRUE,FALSE)),INDEX(Команды!$AJ$2:$AL$19,MATCH(INDEX(Команды!$A$2:$AN$7500,MATCH(BX$3,Команды!$A$2:$A$7500,0),$E56+2),Команды!$AJ$2:$AJ$19,0),3),0)</f>
        <v>В</v>
      </c>
      <c r="BZ56" s="342"/>
      <c r="CA56" s="174" t="str">
        <f>IF(OR(IF(INDEX(Команды!$A$2:$AN$7500,MATCH(CA$3,Команды!$A$2:$A$7500,0),$E56+2)=Команды!$AJ$2,TRUE,FALSE),IF(INDEX(Команды!$A$2:$AN$7500,MATCH(CA$3,Команды!$A$2:$A$7500,0),$E56+2)=Команды!$AJ$3,TRUE,FALSE),IF(INDEX(Команды!$A$2:$AN$7500,MATCH(CA$3,Команды!$A$2:$A$7500,0),$E56+2)=Команды!$AJ$4,TRUE,FALSE),IF(INDEX(Команды!$A$2:$AN$7500,MATCH(CA$3,Команды!$A$2:$A$7500,0),$E56+2)=Команды!$AJ$5,TRUE,FALSE),IF(INDEX(Команды!$A$2:$AN$7500,MATCH(CA$3,Команды!$A$2:$A$7500,0),$E56+2)=Команды!$AJ$6,TRUE,FALSE),IF(INDEX(Команды!$A$2:$AN$7500,MATCH(CA$3,Команды!$A$2:$A$7500,0),$E56+2)=Команды!$AJ$7,TRUE,FALSE),IF(INDEX(Команды!$A$2:$AN$7500,MATCH(CA$3,Команды!$A$2:$A$7500,0),$E56+2)=Команды!$AJ$8,TRUE,FALSE),IF(INDEX(Команды!$A$2:$AN$7500,MATCH(CA$3,Команды!$A$2:$A$7500,0),$E56+2)=Команды!$AJ$9,TRUE,FALSE),IF(INDEX(Команды!$A$2:$AN$7500,MATCH(CA$3,Команды!$A$2:$A$7500,0),$E56+2)=Команды!$AJ$10,TRUE,FALSE),IF(INDEX(Команды!$A$2:$AN$7500,MATCH(CA$3,Команды!$A$2:$A$7500,0),$E56+2)=Команды!$AJ$11,TRUE,FALSE),IF(INDEX(Команды!$A$2:$AN$7500,MATCH(CA$3,Команды!$A$2:$A$7500,0),$E56+2)=Команды!$AJ$12,TRUE,FALSE),IF(INDEX(Команды!$A$2:$AN$7500,MATCH(CA$3,Команды!$A$2:$A$7500,0),$E56+2)=Команды!$AJ$13,TRUE,FALSE),IF(INDEX(Команды!$A$2:$AN$7500,MATCH(CA$3,Команды!$A$2:$A$7500,0),$E56+2)=Команды!$AJ$14,TRUE,FALSE),IF(INDEX(Команды!$A$2:$AN$7500,MATCH(CA$3,Команды!$A$2:$A$7500,0),$E56+2)=Команды!$AJ$15,TRUE,FALSE),IF(INDEX(Команды!$A$2:$AN$7500,MATCH(CA$3,Команды!$A$2:$A$7500,0),$E56+2)=Команды!$AJ$16,TRUE,FALSE),,IF(INDEX(Команды!$A$2:$AN$7500,MATCH(CA$3,Команды!$A$2:$A$7500,0),$E56+2)=Команды!$AJ$17,TRUE,FALSE),,IF(INDEX(Команды!$A$2:$AN$7500,MATCH(CA$3,Команды!$A$2:$A$7500,0),$E56+2)=Команды!$AJ$18,TRUE,FALSE),,IF(INDEX(Команды!$A$2:$AN$7500,MATCH(CA$3,Команды!$A$2:$A$7500,0),$E56+2)=Команды!$AJ$19,TRUE,FALSE)),INDEX(Команды!$AJ$2:$AK$19,MATCH(INDEX(Команды!$A$2:$AN$7500,MATCH(CA$3,Команды!$A$2:$A$7500,0),$E56+2),Команды!$AJ$2:$AJ$19,0),2),0)</f>
        <v>В</v>
      </c>
      <c r="CB56" s="175" t="str">
        <f>IF(OR(IF(INDEX(Команды!$A$2:$AN$7500,MATCH(CA$3,Команды!$A$2:$A$7500,0),$E56+2)=Команды!$AJ$2,TRUE,FALSE),IF(INDEX(Команды!$A$2:$AN$7500,MATCH(CA$3,Команды!$A$2:$A$7500,0),$E56+2)=Команды!$AJ$3,TRUE,FALSE),IF(INDEX(Команды!$A$2:$AN$7500,MATCH(CA$3,Команды!$A$2:$A$7500,0),$E56+2)=Команды!$AJ$4,TRUE,FALSE),IF(INDEX(Команды!$A$2:$AN$7500,MATCH(CA$3,Команды!$A$2:$A$7500,0),$E56+2)=Команды!$AJ$5,TRUE,FALSE),IF(INDEX(Команды!$A$2:$AN$7500,MATCH(CA$3,Команды!$A$2:$A$7500,0),$E56+2)=Команды!$AJ$6,TRUE,FALSE),IF(INDEX(Команды!$A$2:$AN$7500,MATCH(CA$3,Команды!$A$2:$A$7500,0),$E56+2)=Команды!$AJ$7,TRUE,FALSE),IF(INDEX(Команды!$A$2:$AN$7500,MATCH(CA$3,Команды!$A$2:$A$7500,0),$E56+2)=Команды!$AJ$8,TRUE,FALSE),IF(INDEX(Команды!$A$2:$AN$7500,MATCH(CA$3,Команды!$A$2:$A$7500,0),$E56+2)=Команды!$AJ$9,TRUE,FALSE),IF(INDEX(Команды!$A$2:$AN$7500,MATCH(CA$3,Команды!$A$2:$A$7500,0),$E56+2)=Команды!$AJ$10,TRUE,FALSE),IF(INDEX(Команды!$A$2:$AN$7500,MATCH(CA$3,Команды!$A$2:$A$7500,0),$E56+2)=Команды!$AJ$11,TRUE,FALSE),IF(INDEX(Команды!$A$2:$AN$7500,MATCH(CA$3,Команды!$A$2:$A$7500,0),$E56+2)=Команды!$AJ$12,TRUE,FALSE),IF(INDEX(Команды!$A$2:$AN$7500,MATCH(CA$3,Команды!$A$2:$A$7500,0),$E56+2)=Команды!$AJ$13,TRUE,FALSE),IF(INDEX(Команды!$A$2:$AN$7500,MATCH(CA$3,Команды!$A$2:$A$7500,0),$E56+2)=Команды!$AJ$14,TRUE,FALSE),IF(INDEX(Команды!$A$2:$AN$7500,MATCH(CA$3,Команды!$A$2:$A$7500,0),$E56+2)=Команды!$AJ$15,TRUE,FALSE),IF(INDEX(Команды!$A$2:$AN$7500,MATCH(CA$3,Команды!$A$2:$A$7500,0),$E56+2)=Команды!$AJ$16,TRUE,FALSE),IF(INDEX(Команды!$A$2:$AN$7500,MATCH(CA$3,Команды!$A$2:$A$7500,0),$E56+2)=Команды!$AJ$17,TRUE,FALSE),IF(INDEX(Команды!$A$2:$AN$7500,MATCH(CA$3,Команды!$A$2:$A$7500,0),$E56+2)=Команды!$AJ$18,TRUE,FALSE),IF(INDEX(Команды!$A$2:$AN$7500,MATCH(CA$3,Команды!$A$2:$A$7500,0),$E56+2)=Команды!$AJ$19,TRUE,FALSE)),INDEX(Команды!$AJ$2:$AL$19,MATCH(INDEX(Команды!$A$2:$AN$7500,MATCH(CA$3,Команды!$A$2:$A$7500,0),$E56+2),Команды!$AJ$2:$AJ$19,0),3),0)</f>
        <v>В</v>
      </c>
      <c r="CC56" s="342"/>
      <c r="CD56" s="174" t="str">
        <f>IF(OR(IF(INDEX(Команды!$A$2:$AN$7500,MATCH(CD$3,Команды!$A$2:$A$7500,0),$E56+2)=Команды!$AJ$2,TRUE,FALSE),IF(INDEX(Команды!$A$2:$AN$7500,MATCH(CD$3,Команды!$A$2:$A$7500,0),$E56+2)=Команды!$AJ$3,TRUE,FALSE),IF(INDEX(Команды!$A$2:$AN$7500,MATCH(CD$3,Команды!$A$2:$A$7500,0),$E56+2)=Команды!$AJ$4,TRUE,FALSE),IF(INDEX(Команды!$A$2:$AN$7500,MATCH(CD$3,Команды!$A$2:$A$7500,0),$E56+2)=Команды!$AJ$5,TRUE,FALSE),IF(INDEX(Команды!$A$2:$AN$7500,MATCH(CD$3,Команды!$A$2:$A$7500,0),$E56+2)=Команды!$AJ$6,TRUE,FALSE),IF(INDEX(Команды!$A$2:$AN$7500,MATCH(CD$3,Команды!$A$2:$A$7500,0),$E56+2)=Команды!$AJ$7,TRUE,FALSE),IF(INDEX(Команды!$A$2:$AN$7500,MATCH(CD$3,Команды!$A$2:$A$7500,0),$E56+2)=Команды!$AJ$8,TRUE,FALSE),IF(INDEX(Команды!$A$2:$AN$7500,MATCH(CD$3,Команды!$A$2:$A$7500,0),$E56+2)=Команды!$AJ$9,TRUE,FALSE),IF(INDEX(Команды!$A$2:$AN$7500,MATCH(CD$3,Команды!$A$2:$A$7500,0),$E56+2)=Команды!$AJ$10,TRUE,FALSE),IF(INDEX(Команды!$A$2:$AN$7500,MATCH(CD$3,Команды!$A$2:$A$7500,0),$E56+2)=Команды!$AJ$11,TRUE,FALSE),IF(INDEX(Команды!$A$2:$AN$7500,MATCH(CD$3,Команды!$A$2:$A$7500,0),$E56+2)=Команды!$AJ$12,TRUE,FALSE),IF(INDEX(Команды!$A$2:$AN$7500,MATCH(CD$3,Команды!$A$2:$A$7500,0),$E56+2)=Команды!$AJ$13,TRUE,FALSE),IF(INDEX(Команды!$A$2:$AN$7500,MATCH(CD$3,Команды!$A$2:$A$7500,0),$E56+2)=Команды!$AJ$14,TRUE,FALSE),IF(INDEX(Команды!$A$2:$AN$7500,MATCH(CD$3,Команды!$A$2:$A$7500,0),$E56+2)=Команды!$AJ$15,TRUE,FALSE),IF(INDEX(Команды!$A$2:$AN$7500,MATCH(CD$3,Команды!$A$2:$A$7500,0),$E56+2)=Команды!$AJ$16,TRUE,FALSE),,IF(INDEX(Команды!$A$2:$AN$7500,MATCH(CD$3,Команды!$A$2:$A$7500,0),$E56+2)=Команды!$AJ$17,TRUE,FALSE),,IF(INDEX(Команды!$A$2:$AN$7500,MATCH(CD$3,Команды!$A$2:$A$7500,0),$E56+2)=Команды!$AJ$18,TRUE,FALSE),,IF(INDEX(Команды!$A$2:$AN$7500,MATCH(CD$3,Команды!$A$2:$A$7500,0),$E56+2)=Команды!$AJ$19,TRUE,FALSE)),INDEX(Команды!$AJ$2:$AK$19,MATCH(INDEX(Команды!$A$2:$AN$7500,MATCH(CD$3,Команды!$A$2:$A$7500,0),$E56+2),Команды!$AJ$2:$AJ$19,0),2),0)</f>
        <v>В</v>
      </c>
      <c r="CE56" s="175" t="str">
        <f>IF(OR(IF(INDEX(Команды!$A$2:$AN$7500,MATCH(CD$3,Команды!$A$2:$A$7500,0),$E56+2)=Команды!$AJ$2,TRUE,FALSE),IF(INDEX(Команды!$A$2:$AN$7500,MATCH(CD$3,Команды!$A$2:$A$7500,0),$E56+2)=Команды!$AJ$3,TRUE,FALSE),IF(INDEX(Команды!$A$2:$AN$7500,MATCH(CD$3,Команды!$A$2:$A$7500,0),$E56+2)=Команды!$AJ$4,TRUE,FALSE),IF(INDEX(Команды!$A$2:$AN$7500,MATCH(CD$3,Команды!$A$2:$A$7500,0),$E56+2)=Команды!$AJ$5,TRUE,FALSE),IF(INDEX(Команды!$A$2:$AN$7500,MATCH(CD$3,Команды!$A$2:$A$7500,0),$E56+2)=Команды!$AJ$6,TRUE,FALSE),IF(INDEX(Команды!$A$2:$AN$7500,MATCH(CD$3,Команды!$A$2:$A$7500,0),$E56+2)=Команды!$AJ$7,TRUE,FALSE),IF(INDEX(Команды!$A$2:$AN$7500,MATCH(CD$3,Команды!$A$2:$A$7500,0),$E56+2)=Команды!$AJ$8,TRUE,FALSE),IF(INDEX(Команды!$A$2:$AN$7500,MATCH(CD$3,Команды!$A$2:$A$7500,0),$E56+2)=Команды!$AJ$9,TRUE,FALSE),IF(INDEX(Команды!$A$2:$AN$7500,MATCH(CD$3,Команды!$A$2:$A$7500,0),$E56+2)=Команды!$AJ$10,TRUE,FALSE),IF(INDEX(Команды!$A$2:$AN$7500,MATCH(CD$3,Команды!$A$2:$A$7500,0),$E56+2)=Команды!$AJ$11,TRUE,FALSE),IF(INDEX(Команды!$A$2:$AN$7500,MATCH(CD$3,Команды!$A$2:$A$7500,0),$E56+2)=Команды!$AJ$12,TRUE,FALSE),IF(INDEX(Команды!$A$2:$AN$7500,MATCH(CD$3,Команды!$A$2:$A$7500,0),$E56+2)=Команды!$AJ$13,TRUE,FALSE),IF(INDEX(Команды!$A$2:$AN$7500,MATCH(CD$3,Команды!$A$2:$A$7500,0),$E56+2)=Команды!$AJ$14,TRUE,FALSE),IF(INDEX(Команды!$A$2:$AN$7500,MATCH(CD$3,Команды!$A$2:$A$7500,0),$E56+2)=Команды!$AJ$15,TRUE,FALSE),IF(INDEX(Команды!$A$2:$AN$7500,MATCH(CD$3,Команды!$A$2:$A$7500,0),$E56+2)=Команды!$AJ$16,TRUE,FALSE),IF(INDEX(Команды!$A$2:$AN$7500,MATCH(CD$3,Команды!$A$2:$A$7500,0),$E56+2)=Команды!$AJ$17,TRUE,FALSE),IF(INDEX(Команды!$A$2:$AN$7500,MATCH(CD$3,Команды!$A$2:$A$7500,0),$E56+2)=Команды!$AJ$18,TRUE,FALSE),IF(INDEX(Команды!$A$2:$AN$7500,MATCH(CD$3,Команды!$A$2:$A$7500,0),$E56+2)=Команды!$AJ$19,TRUE,FALSE)),INDEX(Команды!$AJ$2:$AL$19,MATCH(INDEX(Команды!$A$2:$AN$7500,MATCH(CD$3,Команды!$A$2:$A$7500,0),$E56+2),Команды!$AJ$2:$AJ$19,0),3),0)</f>
        <v>В</v>
      </c>
      <c r="CF56" s="342"/>
      <c r="CG56" s="174">
        <f>IF(OR(IF(INDEX(Команды!$A$2:$AN$7500,MATCH(CG$3,Команды!$A$2:$A$7500,0),$E56+2)=Команды!$AJ$2,TRUE,FALSE),IF(INDEX(Команды!$A$2:$AN$7500,MATCH(CG$3,Команды!$A$2:$A$7500,0),$E56+2)=Команды!$AJ$3,TRUE,FALSE),IF(INDEX(Команды!$A$2:$AN$7500,MATCH(CG$3,Команды!$A$2:$A$7500,0),$E56+2)=Команды!$AJ$4,TRUE,FALSE),IF(INDEX(Команды!$A$2:$AN$7500,MATCH(CG$3,Команды!$A$2:$A$7500,0),$E56+2)=Команды!$AJ$5,TRUE,FALSE),IF(INDEX(Команды!$A$2:$AN$7500,MATCH(CG$3,Команды!$A$2:$A$7500,0),$E56+2)=Команды!$AJ$6,TRUE,FALSE),IF(INDEX(Команды!$A$2:$AN$7500,MATCH(CG$3,Команды!$A$2:$A$7500,0),$E56+2)=Команды!$AJ$7,TRUE,FALSE),IF(INDEX(Команды!$A$2:$AN$7500,MATCH(CG$3,Команды!$A$2:$A$7500,0),$E56+2)=Команды!$AJ$8,TRUE,FALSE),IF(INDEX(Команды!$A$2:$AN$7500,MATCH(CG$3,Команды!$A$2:$A$7500,0),$E56+2)=Команды!$AJ$9,TRUE,FALSE),IF(INDEX(Команды!$A$2:$AN$7500,MATCH(CG$3,Команды!$A$2:$A$7500,0),$E56+2)=Команды!$AJ$10,TRUE,FALSE),IF(INDEX(Команды!$A$2:$AN$7500,MATCH(CG$3,Команды!$A$2:$A$7500,0),$E56+2)=Команды!$AJ$11,TRUE,FALSE),IF(INDEX(Команды!$A$2:$AN$7500,MATCH(CG$3,Команды!$A$2:$A$7500,0),$E56+2)=Команды!$AJ$12,TRUE,FALSE),IF(INDEX(Команды!$A$2:$AN$7500,MATCH(CG$3,Команды!$A$2:$A$7500,0),$E56+2)=Команды!$AJ$13,TRUE,FALSE),IF(INDEX(Команды!$A$2:$AN$7500,MATCH(CG$3,Команды!$A$2:$A$7500,0),$E56+2)=Команды!$AJ$14,TRUE,FALSE),IF(INDEX(Команды!$A$2:$AN$7500,MATCH(CG$3,Команды!$A$2:$A$7500,0),$E56+2)=Команды!$AJ$15,TRUE,FALSE),IF(INDEX(Команды!$A$2:$AN$7500,MATCH(CG$3,Команды!$A$2:$A$7500,0),$E56+2)=Команды!$AJ$16,TRUE,FALSE),,IF(INDEX(Команды!$A$2:$AN$7500,MATCH(CG$3,Команды!$A$2:$A$7500,0),$E56+2)=Команды!$AJ$17,TRUE,FALSE),,IF(INDEX(Команды!$A$2:$AN$7500,MATCH(CG$3,Команды!$A$2:$A$7500,0),$E56+2)=Команды!$AJ$18,TRUE,FALSE),,IF(INDEX(Команды!$A$2:$AN$7500,MATCH(CG$3,Команды!$A$2:$A$7500,0),$E56+2)=Команды!$AJ$19,TRUE,FALSE)),INDEX(Команды!$AJ$2:$AK$19,MATCH(INDEX(Команды!$A$2:$AN$7500,MATCH(CG$3,Команды!$A$2:$A$7500,0),$E56+2),Команды!$AJ$2:$AJ$19,0),2),0)</f>
        <v>0.625</v>
      </c>
      <c r="CH56" s="175">
        <f>IF(OR(IF(INDEX(Команды!$A$2:$AN$7500,MATCH(CG$3,Команды!$A$2:$A$7500,0),$E56+2)=Команды!$AJ$2,TRUE,FALSE),IF(INDEX(Команды!$A$2:$AN$7500,MATCH(CG$3,Команды!$A$2:$A$7500,0),$E56+2)=Команды!$AJ$3,TRUE,FALSE),IF(INDEX(Команды!$A$2:$AN$7500,MATCH(CG$3,Команды!$A$2:$A$7500,0),$E56+2)=Команды!$AJ$4,TRUE,FALSE),IF(INDEX(Команды!$A$2:$AN$7500,MATCH(CG$3,Команды!$A$2:$A$7500,0),$E56+2)=Команды!$AJ$5,TRUE,FALSE),IF(INDEX(Команды!$A$2:$AN$7500,MATCH(CG$3,Команды!$A$2:$A$7500,0),$E56+2)=Команды!$AJ$6,TRUE,FALSE),IF(INDEX(Команды!$A$2:$AN$7500,MATCH(CG$3,Команды!$A$2:$A$7500,0),$E56+2)=Команды!$AJ$7,TRUE,FALSE),IF(INDEX(Команды!$A$2:$AN$7500,MATCH(CG$3,Команды!$A$2:$A$7500,0),$E56+2)=Команды!$AJ$8,TRUE,FALSE),IF(INDEX(Команды!$A$2:$AN$7500,MATCH(CG$3,Команды!$A$2:$A$7500,0),$E56+2)=Команды!$AJ$9,TRUE,FALSE),IF(INDEX(Команды!$A$2:$AN$7500,MATCH(CG$3,Команды!$A$2:$A$7500,0),$E56+2)=Команды!$AJ$10,TRUE,FALSE),IF(INDEX(Команды!$A$2:$AN$7500,MATCH(CG$3,Команды!$A$2:$A$7500,0),$E56+2)=Команды!$AJ$11,TRUE,FALSE),IF(INDEX(Команды!$A$2:$AN$7500,MATCH(CG$3,Команды!$A$2:$A$7500,0),$E56+2)=Команды!$AJ$12,TRUE,FALSE),IF(INDEX(Команды!$A$2:$AN$7500,MATCH(CG$3,Команды!$A$2:$A$7500,0),$E56+2)=Команды!$AJ$13,TRUE,FALSE),IF(INDEX(Команды!$A$2:$AN$7500,MATCH(CG$3,Команды!$A$2:$A$7500,0),$E56+2)=Команды!$AJ$14,TRUE,FALSE),IF(INDEX(Команды!$A$2:$AN$7500,MATCH(CG$3,Команды!$A$2:$A$7500,0),$E56+2)=Команды!$AJ$15,TRUE,FALSE),IF(INDEX(Команды!$A$2:$AN$7500,MATCH(CG$3,Команды!$A$2:$A$7500,0),$E56+2)=Команды!$AJ$16,TRUE,FALSE),IF(INDEX(Команды!$A$2:$AN$7500,MATCH(CG$3,Команды!$A$2:$A$7500,0),$E56+2)=Команды!$AJ$17,TRUE,FALSE),IF(INDEX(Команды!$A$2:$AN$7500,MATCH(CG$3,Команды!$A$2:$A$7500,0),$E56+2)=Команды!$AJ$18,TRUE,FALSE),IF(INDEX(Команды!$A$2:$AN$7500,MATCH(CG$3,Команды!$A$2:$A$7500,0),$E56+2)=Команды!$AJ$19,TRUE,FALSE)),INDEX(Команды!$AJ$2:$AL$19,MATCH(INDEX(Команды!$A$2:$AN$7500,MATCH(CG$3,Команды!$A$2:$A$7500,0),$E56+2),Команды!$AJ$2:$AJ$19,0),3),0)</f>
        <v>1</v>
      </c>
      <c r="CI56" s="342"/>
      <c r="CJ56" s="174">
        <f>IF(OR(IF(INDEX(Команды!$A$2:$AN$7500,MATCH(CJ$3,Команды!$A$2:$A$7500,0),$E56+2)=Команды!$AJ$2,TRUE,FALSE),IF(INDEX(Команды!$A$2:$AN$7500,MATCH(CJ$3,Команды!$A$2:$A$7500,0),$E56+2)=Команды!$AJ$3,TRUE,FALSE),IF(INDEX(Команды!$A$2:$AN$7500,MATCH(CJ$3,Команды!$A$2:$A$7500,0),$E56+2)=Команды!$AJ$4,TRUE,FALSE),IF(INDEX(Команды!$A$2:$AN$7500,MATCH(CJ$3,Команды!$A$2:$A$7500,0),$E56+2)=Команды!$AJ$5,TRUE,FALSE),IF(INDEX(Команды!$A$2:$AN$7500,MATCH(CJ$3,Команды!$A$2:$A$7500,0),$E56+2)=Команды!$AJ$6,TRUE,FALSE),IF(INDEX(Команды!$A$2:$AN$7500,MATCH(CJ$3,Команды!$A$2:$A$7500,0),$E56+2)=Команды!$AJ$7,TRUE,FALSE),IF(INDEX(Команды!$A$2:$AN$7500,MATCH(CJ$3,Команды!$A$2:$A$7500,0),$E56+2)=Команды!$AJ$8,TRUE,FALSE),IF(INDEX(Команды!$A$2:$AN$7500,MATCH(CJ$3,Команды!$A$2:$A$7500,0),$E56+2)=Команды!$AJ$9,TRUE,FALSE),IF(INDEX(Команды!$A$2:$AN$7500,MATCH(CJ$3,Команды!$A$2:$A$7500,0),$E56+2)=Команды!$AJ$10,TRUE,FALSE),IF(INDEX(Команды!$A$2:$AN$7500,MATCH(CJ$3,Команды!$A$2:$A$7500,0),$E56+2)=Команды!$AJ$11,TRUE,FALSE),IF(INDEX(Команды!$A$2:$AN$7500,MATCH(CJ$3,Команды!$A$2:$A$7500,0),$E56+2)=Команды!$AJ$12,TRUE,FALSE),IF(INDEX(Команды!$A$2:$AN$7500,MATCH(CJ$3,Команды!$A$2:$A$7500,0),$E56+2)=Команды!$AJ$13,TRUE,FALSE),IF(INDEX(Команды!$A$2:$AN$7500,MATCH(CJ$3,Команды!$A$2:$A$7500,0),$E56+2)=Команды!$AJ$14,TRUE,FALSE),IF(INDEX(Команды!$A$2:$AN$7500,MATCH(CJ$3,Команды!$A$2:$A$7500,0),$E56+2)=Команды!$AJ$15,TRUE,FALSE),IF(INDEX(Команды!$A$2:$AN$7500,MATCH(CJ$3,Команды!$A$2:$A$7500,0),$E56+2)=Команды!$AJ$16,TRUE,FALSE),,IF(INDEX(Команды!$A$2:$AN$7500,MATCH(CJ$3,Команды!$A$2:$A$7500,0),$E56+2)=Команды!$AJ$17,TRUE,FALSE),,IF(INDEX(Команды!$A$2:$AN$7500,MATCH(CJ$3,Команды!$A$2:$A$7500,0),$E56+2)=Команды!$AJ$18,TRUE,FALSE),,IF(INDEX(Команды!$A$2:$AN$7500,MATCH(CJ$3,Команды!$A$2:$A$7500,0),$E56+2)=Команды!$AJ$19,TRUE,FALSE)),INDEX(Команды!$AJ$2:$AK$19,MATCH(INDEX(Команды!$A$2:$AN$7500,MATCH(CJ$3,Команды!$A$2:$A$7500,0),$E56+2),Команды!$AJ$2:$AJ$19,0),2),0)</f>
        <v>0.5</v>
      </c>
      <c r="CK56" s="175">
        <f>IF(OR(IF(INDEX(Команды!$A$2:$AN$7500,MATCH(CJ$3,Команды!$A$2:$A$7500,0),$E56+2)=Команды!$AJ$2,TRUE,FALSE),IF(INDEX(Команды!$A$2:$AN$7500,MATCH(CJ$3,Команды!$A$2:$A$7500,0),$E56+2)=Команды!$AJ$3,TRUE,FALSE),IF(INDEX(Команды!$A$2:$AN$7500,MATCH(CJ$3,Команды!$A$2:$A$7500,0),$E56+2)=Команды!$AJ$4,TRUE,FALSE),IF(INDEX(Команды!$A$2:$AN$7500,MATCH(CJ$3,Команды!$A$2:$A$7500,0),$E56+2)=Команды!$AJ$5,TRUE,FALSE),IF(INDEX(Команды!$A$2:$AN$7500,MATCH(CJ$3,Команды!$A$2:$A$7500,0),$E56+2)=Команды!$AJ$6,TRUE,FALSE),IF(INDEX(Команды!$A$2:$AN$7500,MATCH(CJ$3,Команды!$A$2:$A$7500,0),$E56+2)=Команды!$AJ$7,TRUE,FALSE),IF(INDEX(Команды!$A$2:$AN$7500,MATCH(CJ$3,Команды!$A$2:$A$7500,0),$E56+2)=Команды!$AJ$8,TRUE,FALSE),IF(INDEX(Команды!$A$2:$AN$7500,MATCH(CJ$3,Команды!$A$2:$A$7500,0),$E56+2)=Команды!$AJ$9,TRUE,FALSE),IF(INDEX(Команды!$A$2:$AN$7500,MATCH(CJ$3,Команды!$A$2:$A$7500,0),$E56+2)=Команды!$AJ$10,TRUE,FALSE),IF(INDEX(Команды!$A$2:$AN$7500,MATCH(CJ$3,Команды!$A$2:$A$7500,0),$E56+2)=Команды!$AJ$11,TRUE,FALSE),IF(INDEX(Команды!$A$2:$AN$7500,MATCH(CJ$3,Команды!$A$2:$A$7500,0),$E56+2)=Команды!$AJ$12,TRUE,FALSE),IF(INDEX(Команды!$A$2:$AN$7500,MATCH(CJ$3,Команды!$A$2:$A$7500,0),$E56+2)=Команды!$AJ$13,TRUE,FALSE),IF(INDEX(Команды!$A$2:$AN$7500,MATCH(CJ$3,Команды!$A$2:$A$7500,0),$E56+2)=Команды!$AJ$14,TRUE,FALSE),IF(INDEX(Команды!$A$2:$AN$7500,MATCH(CJ$3,Команды!$A$2:$A$7500,0),$E56+2)=Команды!$AJ$15,TRUE,FALSE),IF(INDEX(Команды!$A$2:$AN$7500,MATCH(CJ$3,Команды!$A$2:$A$7500,0),$E56+2)=Команды!$AJ$16,TRUE,FALSE),IF(INDEX(Команды!$A$2:$AN$7500,MATCH(CJ$3,Команды!$A$2:$A$7500,0),$E56+2)=Команды!$AJ$17,TRUE,FALSE),IF(INDEX(Команды!$A$2:$AN$7500,MATCH(CJ$3,Команды!$A$2:$A$7500,0),$E56+2)=Команды!$AJ$18,TRUE,FALSE),IF(INDEX(Команды!$A$2:$AN$7500,MATCH(CJ$3,Команды!$A$2:$A$7500,0),$E56+2)=Команды!$AJ$19,TRUE,FALSE)),INDEX(Команды!$AJ$2:$AL$19,MATCH(INDEX(Команды!$A$2:$AN$7500,MATCH(CJ$3,Команды!$A$2:$A$7500,0),$E56+2),Команды!$AJ$2:$AJ$19,0),3),0)</f>
        <v>0.95833333333333337</v>
      </c>
      <c r="CL56" s="342"/>
      <c r="CM56" s="174">
        <f>IF(OR(IF(INDEX(Команды!$A$2:$AN$7500,MATCH(CM$3,Команды!$A$2:$A$7500,0),$E56+2)=Команды!$AJ$2,TRUE,FALSE),IF(INDEX(Команды!$A$2:$AN$7500,MATCH(CM$3,Команды!$A$2:$A$7500,0),$E56+2)=Команды!$AJ$3,TRUE,FALSE),IF(INDEX(Команды!$A$2:$AN$7500,MATCH(CM$3,Команды!$A$2:$A$7500,0),$E56+2)=Команды!$AJ$4,TRUE,FALSE),IF(INDEX(Команды!$A$2:$AN$7500,MATCH(CM$3,Команды!$A$2:$A$7500,0),$E56+2)=Команды!$AJ$5,TRUE,FALSE),IF(INDEX(Команды!$A$2:$AN$7500,MATCH(CM$3,Команды!$A$2:$A$7500,0),$E56+2)=Команды!$AJ$6,TRUE,FALSE),IF(INDEX(Команды!$A$2:$AN$7500,MATCH(CM$3,Команды!$A$2:$A$7500,0),$E56+2)=Команды!$AJ$7,TRUE,FALSE),IF(INDEX(Команды!$A$2:$AN$7500,MATCH(CM$3,Команды!$A$2:$A$7500,0),$E56+2)=Команды!$AJ$8,TRUE,FALSE),IF(INDEX(Команды!$A$2:$AN$7500,MATCH(CM$3,Команды!$A$2:$A$7500,0),$E56+2)=Команды!$AJ$9,TRUE,FALSE),IF(INDEX(Команды!$A$2:$AN$7500,MATCH(CM$3,Команды!$A$2:$A$7500,0),$E56+2)=Команды!$AJ$10,TRUE,FALSE),IF(INDEX(Команды!$A$2:$AN$7500,MATCH(CM$3,Команды!$A$2:$A$7500,0),$E56+2)=Команды!$AJ$11,TRUE,FALSE),IF(INDEX(Команды!$A$2:$AN$7500,MATCH(CM$3,Команды!$A$2:$A$7500,0),$E56+2)=Команды!$AJ$12,TRUE,FALSE),IF(INDEX(Команды!$A$2:$AN$7500,MATCH(CM$3,Команды!$A$2:$A$7500,0),$E56+2)=Команды!$AJ$13,TRUE,FALSE),IF(INDEX(Команды!$A$2:$AN$7500,MATCH(CM$3,Команды!$A$2:$A$7500,0),$E56+2)=Команды!$AJ$14,TRUE,FALSE),IF(INDEX(Команды!$A$2:$AN$7500,MATCH(CM$3,Команды!$A$2:$A$7500,0),$E56+2)=Команды!$AJ$15,TRUE,FALSE),IF(INDEX(Команды!$A$2:$AN$7500,MATCH(CM$3,Команды!$A$2:$A$7500,0),$E56+2)=Команды!$AJ$16,TRUE,FALSE),,IF(INDEX(Команды!$A$2:$AN$7500,MATCH(CM$3,Команды!$A$2:$A$7500,0),$E56+2)=Команды!$AJ$17,TRUE,FALSE),,IF(INDEX(Команды!$A$2:$AN$7500,MATCH(CM$3,Команды!$A$2:$A$7500,0),$E56+2)=Команды!$AJ$18,TRUE,FALSE),,IF(INDEX(Команды!$A$2:$AN$7500,MATCH(CM$3,Команды!$A$2:$A$7500,0),$E56+2)=Команды!$AJ$19,TRUE,FALSE)),INDEX(Команды!$AJ$2:$AK$19,MATCH(INDEX(Команды!$A$2:$AN$7500,MATCH(CM$3,Команды!$A$2:$A$7500,0),$E56+2),Команды!$AJ$2:$AJ$19,0),2),0)</f>
        <v>0.5</v>
      </c>
      <c r="CN56" s="175">
        <f>IF(OR(IF(INDEX(Команды!$A$2:$AN$7500,MATCH(CM$3,Команды!$A$2:$A$7500,0),$E56+2)=Команды!$AJ$2,TRUE,FALSE),IF(INDEX(Команды!$A$2:$AN$7500,MATCH(CM$3,Команды!$A$2:$A$7500,0),$E56+2)=Команды!$AJ$3,TRUE,FALSE),IF(INDEX(Команды!$A$2:$AN$7500,MATCH(CM$3,Команды!$A$2:$A$7500,0),$E56+2)=Команды!$AJ$4,TRUE,FALSE),IF(INDEX(Команды!$A$2:$AN$7500,MATCH(CM$3,Команды!$A$2:$A$7500,0),$E56+2)=Команды!$AJ$5,TRUE,FALSE),IF(INDEX(Команды!$A$2:$AN$7500,MATCH(CM$3,Команды!$A$2:$A$7500,0),$E56+2)=Команды!$AJ$6,TRUE,FALSE),IF(INDEX(Команды!$A$2:$AN$7500,MATCH(CM$3,Команды!$A$2:$A$7500,0),$E56+2)=Команды!$AJ$7,TRUE,FALSE),IF(INDEX(Команды!$A$2:$AN$7500,MATCH(CM$3,Команды!$A$2:$A$7500,0),$E56+2)=Команды!$AJ$8,TRUE,FALSE),IF(INDEX(Команды!$A$2:$AN$7500,MATCH(CM$3,Команды!$A$2:$A$7500,0),$E56+2)=Команды!$AJ$9,TRUE,FALSE),IF(INDEX(Команды!$A$2:$AN$7500,MATCH(CM$3,Команды!$A$2:$A$7500,0),$E56+2)=Команды!$AJ$10,TRUE,FALSE),IF(INDEX(Команды!$A$2:$AN$7500,MATCH(CM$3,Команды!$A$2:$A$7500,0),$E56+2)=Команды!$AJ$11,TRUE,FALSE),IF(INDEX(Команды!$A$2:$AN$7500,MATCH(CM$3,Команды!$A$2:$A$7500,0),$E56+2)=Команды!$AJ$12,TRUE,FALSE),IF(INDEX(Команды!$A$2:$AN$7500,MATCH(CM$3,Команды!$A$2:$A$7500,0),$E56+2)=Команды!$AJ$13,TRUE,FALSE),IF(INDEX(Команды!$A$2:$AN$7500,MATCH(CM$3,Команды!$A$2:$A$7500,0),$E56+2)=Команды!$AJ$14,TRUE,FALSE),IF(INDEX(Команды!$A$2:$AN$7500,MATCH(CM$3,Команды!$A$2:$A$7500,0),$E56+2)=Команды!$AJ$15,TRUE,FALSE),IF(INDEX(Команды!$A$2:$AN$7500,MATCH(CM$3,Команды!$A$2:$A$7500,0),$E56+2)=Команды!$AJ$16,TRUE,FALSE),IF(INDEX(Команды!$A$2:$AN$7500,MATCH(CM$3,Команды!$A$2:$A$7500,0),$E56+2)=Команды!$AJ$17,TRUE,FALSE),IF(INDEX(Команды!$A$2:$AN$7500,MATCH(CM$3,Команды!$A$2:$A$7500,0),$E56+2)=Команды!$AJ$18,TRUE,FALSE),IF(INDEX(Команды!$A$2:$AN$7500,MATCH(CM$3,Команды!$A$2:$A$7500,0),$E56+2)=Команды!$AJ$19,TRUE,FALSE)),INDEX(Команды!$AJ$2:$AL$19,MATCH(INDEX(Команды!$A$2:$AN$7500,MATCH(CM$3,Команды!$A$2:$A$7500,0),$E56+2),Команды!$AJ$2:$AJ$19,0),3),0)</f>
        <v>1</v>
      </c>
      <c r="CO56" s="342"/>
      <c r="CP56" s="174" t="str">
        <f>IF(OR(IF(INDEX(Команды!$A$2:$AN$7500,MATCH(CP$3,Команды!$A$2:$A$7500,0),$E56+2)=Команды!$AJ$2,TRUE,FALSE),IF(INDEX(Команды!$A$2:$AN$7500,MATCH(CP$3,Команды!$A$2:$A$7500,0),$E56+2)=Команды!$AJ$3,TRUE,FALSE),IF(INDEX(Команды!$A$2:$AN$7500,MATCH(CP$3,Команды!$A$2:$A$7500,0),$E56+2)=Команды!$AJ$4,TRUE,FALSE),IF(INDEX(Команды!$A$2:$AN$7500,MATCH(CP$3,Команды!$A$2:$A$7500,0),$E56+2)=Команды!$AJ$5,TRUE,FALSE),IF(INDEX(Команды!$A$2:$AN$7500,MATCH(CP$3,Команды!$A$2:$A$7500,0),$E56+2)=Команды!$AJ$6,TRUE,FALSE),IF(INDEX(Команды!$A$2:$AN$7500,MATCH(CP$3,Команды!$A$2:$A$7500,0),$E56+2)=Команды!$AJ$7,TRUE,FALSE),IF(INDEX(Команды!$A$2:$AN$7500,MATCH(CP$3,Команды!$A$2:$A$7500,0),$E56+2)=Команды!$AJ$8,TRUE,FALSE),IF(INDEX(Команды!$A$2:$AN$7500,MATCH(CP$3,Команды!$A$2:$A$7500,0),$E56+2)=Команды!$AJ$9,TRUE,FALSE),IF(INDEX(Команды!$A$2:$AN$7500,MATCH(CP$3,Команды!$A$2:$A$7500,0),$E56+2)=Команды!$AJ$10,TRUE,FALSE),IF(INDEX(Команды!$A$2:$AN$7500,MATCH(CP$3,Команды!$A$2:$A$7500,0),$E56+2)=Команды!$AJ$11,TRUE,FALSE),IF(INDEX(Команды!$A$2:$AN$7500,MATCH(CP$3,Команды!$A$2:$A$7500,0),$E56+2)=Команды!$AJ$12,TRUE,FALSE),IF(INDEX(Команды!$A$2:$AN$7500,MATCH(CP$3,Команды!$A$2:$A$7500,0),$E56+2)=Команды!$AJ$13,TRUE,FALSE),IF(INDEX(Команды!$A$2:$AN$7500,MATCH(CP$3,Команды!$A$2:$A$7500,0),$E56+2)=Команды!$AJ$14,TRUE,FALSE),IF(INDEX(Команды!$A$2:$AN$7500,MATCH(CP$3,Команды!$A$2:$A$7500,0),$E56+2)=Команды!$AJ$15,TRUE,FALSE),IF(INDEX(Команды!$A$2:$AN$7500,MATCH(CP$3,Команды!$A$2:$A$7500,0),$E56+2)=Команды!$AJ$16,TRUE,FALSE),,IF(INDEX(Команды!$A$2:$AN$7500,MATCH(CP$3,Команды!$A$2:$A$7500,0),$E56+2)=Команды!$AJ$17,TRUE,FALSE),,IF(INDEX(Команды!$A$2:$AN$7500,MATCH(CP$3,Команды!$A$2:$A$7500,0),$E56+2)=Команды!$AJ$18,TRUE,FALSE),,IF(INDEX(Команды!$A$2:$AN$7500,MATCH(CP$3,Команды!$A$2:$A$7500,0),$E56+2)=Команды!$AJ$19,TRUE,FALSE)),INDEX(Команды!$AJ$2:$AK$19,MATCH(INDEX(Команды!$A$2:$AN$7500,MATCH(CP$3,Команды!$A$2:$A$7500,0),$E56+2),Команды!$AJ$2:$AJ$19,0),2),0)</f>
        <v>В</v>
      </c>
      <c r="CQ56" s="175" t="str">
        <f>IF(OR(IF(INDEX(Команды!$A$2:$AN$7500,MATCH(CP$3,Команды!$A$2:$A$7500,0),$E56+2)=Команды!$AJ$2,TRUE,FALSE),IF(INDEX(Команды!$A$2:$AN$7500,MATCH(CP$3,Команды!$A$2:$A$7500,0),$E56+2)=Команды!$AJ$3,TRUE,FALSE),IF(INDEX(Команды!$A$2:$AN$7500,MATCH(CP$3,Команды!$A$2:$A$7500,0),$E56+2)=Команды!$AJ$4,TRUE,FALSE),IF(INDEX(Команды!$A$2:$AN$7500,MATCH(CP$3,Команды!$A$2:$A$7500,0),$E56+2)=Команды!$AJ$5,TRUE,FALSE),IF(INDEX(Команды!$A$2:$AN$7500,MATCH(CP$3,Команды!$A$2:$A$7500,0),$E56+2)=Команды!$AJ$6,TRUE,FALSE),IF(INDEX(Команды!$A$2:$AN$7500,MATCH(CP$3,Команды!$A$2:$A$7500,0),$E56+2)=Команды!$AJ$7,TRUE,FALSE),IF(INDEX(Команды!$A$2:$AN$7500,MATCH(CP$3,Команды!$A$2:$A$7500,0),$E56+2)=Команды!$AJ$8,TRUE,FALSE),IF(INDEX(Команды!$A$2:$AN$7500,MATCH(CP$3,Команды!$A$2:$A$7500,0),$E56+2)=Команды!$AJ$9,TRUE,FALSE),IF(INDEX(Команды!$A$2:$AN$7500,MATCH(CP$3,Команды!$A$2:$A$7500,0),$E56+2)=Команды!$AJ$10,TRUE,FALSE),IF(INDEX(Команды!$A$2:$AN$7500,MATCH(CP$3,Команды!$A$2:$A$7500,0),$E56+2)=Команды!$AJ$11,TRUE,FALSE),IF(INDEX(Команды!$A$2:$AN$7500,MATCH(CP$3,Команды!$A$2:$A$7500,0),$E56+2)=Команды!$AJ$12,TRUE,FALSE),IF(INDEX(Команды!$A$2:$AN$7500,MATCH(CP$3,Команды!$A$2:$A$7500,0),$E56+2)=Команды!$AJ$13,TRUE,FALSE),IF(INDEX(Команды!$A$2:$AN$7500,MATCH(CP$3,Команды!$A$2:$A$7500,0),$E56+2)=Команды!$AJ$14,TRUE,FALSE),IF(INDEX(Команды!$A$2:$AN$7500,MATCH(CP$3,Команды!$A$2:$A$7500,0),$E56+2)=Команды!$AJ$15,TRUE,FALSE),IF(INDEX(Команды!$A$2:$AN$7500,MATCH(CP$3,Команды!$A$2:$A$7500,0),$E56+2)=Команды!$AJ$16,TRUE,FALSE),IF(INDEX(Команды!$A$2:$AN$7500,MATCH(CP$3,Команды!$A$2:$A$7500,0),$E56+2)=Команды!$AJ$17,TRUE,FALSE),IF(INDEX(Команды!$A$2:$AN$7500,MATCH(CP$3,Команды!$A$2:$A$7500,0),$E56+2)=Команды!$AJ$18,TRUE,FALSE),IF(INDEX(Команды!$A$2:$AN$7500,MATCH(CP$3,Команды!$A$2:$A$7500,0),$E56+2)=Команды!$AJ$19,TRUE,FALSE)),INDEX(Команды!$AJ$2:$AL$19,MATCH(INDEX(Команды!$A$2:$AN$7500,MATCH(CP$3,Команды!$A$2:$A$7500,0),$E56+2),Команды!$AJ$2:$AJ$19,0),3),0)</f>
        <v>В</v>
      </c>
      <c r="CR56" s="342"/>
      <c r="CS56" s="174" t="str">
        <f>IF(OR(IF(INDEX(Команды!$A$2:$AN$7500,MATCH(CS$3,Команды!$A$2:$A$7500,0),$E56+2)=Команды!$AJ$2,TRUE,FALSE),IF(INDEX(Команды!$A$2:$AN$7500,MATCH(CS$3,Команды!$A$2:$A$7500,0),$E56+2)=Команды!$AJ$3,TRUE,FALSE),IF(INDEX(Команды!$A$2:$AN$7500,MATCH(CS$3,Команды!$A$2:$A$7500,0),$E56+2)=Команды!$AJ$4,TRUE,FALSE),IF(INDEX(Команды!$A$2:$AN$7500,MATCH(CS$3,Команды!$A$2:$A$7500,0),$E56+2)=Команды!$AJ$5,TRUE,FALSE),IF(INDEX(Команды!$A$2:$AN$7500,MATCH(CS$3,Команды!$A$2:$A$7500,0),$E56+2)=Команды!$AJ$6,TRUE,FALSE),IF(INDEX(Команды!$A$2:$AN$7500,MATCH(CS$3,Команды!$A$2:$A$7500,0),$E56+2)=Команды!$AJ$7,TRUE,FALSE),IF(INDEX(Команды!$A$2:$AN$7500,MATCH(CS$3,Команды!$A$2:$A$7500,0),$E56+2)=Команды!$AJ$8,TRUE,FALSE),IF(INDEX(Команды!$A$2:$AN$7500,MATCH(CS$3,Команды!$A$2:$A$7500,0),$E56+2)=Команды!$AJ$9,TRUE,FALSE),IF(INDEX(Команды!$A$2:$AN$7500,MATCH(CS$3,Команды!$A$2:$A$7500,0),$E56+2)=Команды!$AJ$10,TRUE,FALSE),IF(INDEX(Команды!$A$2:$AN$7500,MATCH(CS$3,Команды!$A$2:$A$7500,0),$E56+2)=Команды!$AJ$11,TRUE,FALSE),IF(INDEX(Команды!$A$2:$AN$7500,MATCH(CS$3,Команды!$A$2:$A$7500,0),$E56+2)=Команды!$AJ$12,TRUE,FALSE),IF(INDEX(Команды!$A$2:$AN$7500,MATCH(CS$3,Команды!$A$2:$A$7500,0),$E56+2)=Команды!$AJ$13,TRUE,FALSE),IF(INDEX(Команды!$A$2:$AN$7500,MATCH(CS$3,Команды!$A$2:$A$7500,0),$E56+2)=Команды!$AJ$14,TRUE,FALSE),IF(INDEX(Команды!$A$2:$AN$7500,MATCH(CS$3,Команды!$A$2:$A$7500,0),$E56+2)=Команды!$AJ$15,TRUE,FALSE),IF(INDEX(Команды!$A$2:$AN$7500,MATCH(CS$3,Команды!$A$2:$A$7500,0),$E56+2)=Команды!$AJ$16,TRUE,FALSE),,IF(INDEX(Команды!$A$2:$AN$7500,MATCH(CS$3,Команды!$A$2:$A$7500,0),$E56+2)=Команды!$AJ$17,TRUE,FALSE),,IF(INDEX(Команды!$A$2:$AN$7500,MATCH(CS$3,Команды!$A$2:$A$7500,0),$E56+2)=Команды!$AJ$18,TRUE,FALSE),,IF(INDEX(Команды!$A$2:$AN$7500,MATCH(CS$3,Команды!$A$2:$A$7500,0),$E56+2)=Команды!$AJ$19,TRUE,FALSE)),INDEX(Команды!$AJ$2:$AK$19,MATCH(INDEX(Команды!$A$2:$AN$7500,MATCH(CS$3,Команды!$A$2:$A$7500,0),$E56+2),Команды!$AJ$2:$AJ$19,0),2),0)</f>
        <v>В</v>
      </c>
      <c r="CT56" s="175" t="str">
        <f>IF(OR(IF(INDEX(Команды!$A$2:$AN$7500,MATCH(CS$3,Команды!$A$2:$A$7500,0),$E56+2)=Команды!$AJ$2,TRUE,FALSE),IF(INDEX(Команды!$A$2:$AN$7500,MATCH(CS$3,Команды!$A$2:$A$7500,0),$E56+2)=Команды!$AJ$3,TRUE,FALSE),IF(INDEX(Команды!$A$2:$AN$7500,MATCH(CS$3,Команды!$A$2:$A$7500,0),$E56+2)=Команды!$AJ$4,TRUE,FALSE),IF(INDEX(Команды!$A$2:$AN$7500,MATCH(CS$3,Команды!$A$2:$A$7500,0),$E56+2)=Команды!$AJ$5,TRUE,FALSE),IF(INDEX(Команды!$A$2:$AN$7500,MATCH(CS$3,Команды!$A$2:$A$7500,0),$E56+2)=Команды!$AJ$6,TRUE,FALSE),IF(INDEX(Команды!$A$2:$AN$7500,MATCH(CS$3,Команды!$A$2:$A$7500,0),$E56+2)=Команды!$AJ$7,TRUE,FALSE),IF(INDEX(Команды!$A$2:$AN$7500,MATCH(CS$3,Команды!$A$2:$A$7500,0),$E56+2)=Команды!$AJ$8,TRUE,FALSE),IF(INDEX(Команды!$A$2:$AN$7500,MATCH(CS$3,Команды!$A$2:$A$7500,0),$E56+2)=Команды!$AJ$9,TRUE,FALSE),IF(INDEX(Команды!$A$2:$AN$7500,MATCH(CS$3,Команды!$A$2:$A$7500,0),$E56+2)=Команды!$AJ$10,TRUE,FALSE),IF(INDEX(Команды!$A$2:$AN$7500,MATCH(CS$3,Команды!$A$2:$A$7500,0),$E56+2)=Команды!$AJ$11,TRUE,FALSE),IF(INDEX(Команды!$A$2:$AN$7500,MATCH(CS$3,Команды!$A$2:$A$7500,0),$E56+2)=Команды!$AJ$12,TRUE,FALSE),IF(INDEX(Команды!$A$2:$AN$7500,MATCH(CS$3,Команды!$A$2:$A$7500,0),$E56+2)=Команды!$AJ$13,TRUE,FALSE),IF(INDEX(Команды!$A$2:$AN$7500,MATCH(CS$3,Команды!$A$2:$A$7500,0),$E56+2)=Команды!$AJ$14,TRUE,FALSE),IF(INDEX(Команды!$A$2:$AN$7500,MATCH(CS$3,Команды!$A$2:$A$7500,0),$E56+2)=Команды!$AJ$15,TRUE,FALSE),IF(INDEX(Команды!$A$2:$AN$7500,MATCH(CS$3,Команды!$A$2:$A$7500,0),$E56+2)=Команды!$AJ$16,TRUE,FALSE),IF(INDEX(Команды!$A$2:$AN$7500,MATCH(CS$3,Команды!$A$2:$A$7500,0),$E56+2)=Команды!$AJ$17,TRUE,FALSE),IF(INDEX(Команды!$A$2:$AN$7500,MATCH(CS$3,Команды!$A$2:$A$7500,0),$E56+2)=Команды!$AJ$18,TRUE,FALSE),IF(INDEX(Команды!$A$2:$AN$7500,MATCH(CS$3,Команды!$A$2:$A$7500,0),$E56+2)=Команды!$AJ$19,TRUE,FALSE)),INDEX(Команды!$AJ$2:$AL$19,MATCH(INDEX(Команды!$A$2:$AN$7500,MATCH(CS$3,Команды!$A$2:$A$7500,0),$E56+2),Команды!$AJ$2:$AJ$19,0),3),0)</f>
        <v>В</v>
      </c>
      <c r="CU56" s="342"/>
    </row>
    <row r="57" spans="1:99" s="2" customFormat="1" ht="21.95" customHeight="1" x14ac:dyDescent="0.3">
      <c r="A57" s="251">
        <v>52</v>
      </c>
      <c r="B57" s="2">
        <f>VLOOKUP(A57,'Список КК'!A:F,6,TRUE)</f>
        <v>45600</v>
      </c>
      <c r="C57" s="638" t="str">
        <f>VLOOKUP(A57,'Список КК'!A:B,2,TRUE)</f>
        <v>Даниелов Александр Олегович</v>
      </c>
      <c r="D57" s="203" t="str">
        <f>VLOOKUP(A57,'Список КК'!A:D,4,TRUE)</f>
        <v>(По СБ приходит в 15.30)Возв, ОРКК(Дог), ОБУЧ ИНФО</v>
      </c>
      <c r="E57" s="4">
        <f>VLOOKUP(A57,'Список КК'!A:C,3,TRUE)</f>
        <v>30</v>
      </c>
      <c r="F57" s="220" t="str">
        <f>VLOOKUP(A57,'Список КК'!A:E,5,TRUE)</f>
        <v>Пн.Ср.ПТ-17:15-23:00.Сб по8-10 час до 20-00</v>
      </c>
      <c r="G57" s="174" t="str">
        <f>IF(OR(IF(INDEX(Команды!$A$2:$AN$7500,MATCH(G$3,Команды!$A$2:$A$7500,0),$E57+2)=Команды!$AJ$2,TRUE,FALSE),IF(INDEX(Команды!$A$2:$AN$7500,MATCH(G$3,Команды!$A$2:$A$7500,0),$E57+2)=Команды!$AJ$3,TRUE,FALSE),IF(INDEX(Команды!$A$2:$AN$7500,MATCH(G$3,Команды!$A$2:$A$7500,0),$E57+2)=Команды!$AJ$4,TRUE,FALSE),IF(INDEX(Команды!$A$2:$AN$7500,MATCH(G$3,Команды!$A$2:$A$7500,0),$E57+2)=Команды!$AJ$5,TRUE,FALSE),IF(INDEX(Команды!$A$2:$AN$7500,MATCH(G$3,Команды!$A$2:$A$7500,0),$E57+2)=Команды!$AJ$6,TRUE,FALSE),IF(INDEX(Команды!$A$2:$AN$7500,MATCH(G$3,Команды!$A$2:$A$7500,0),$E57+2)=Команды!$AJ$7,TRUE,FALSE),IF(INDEX(Команды!$A$2:$AN$7500,MATCH(G$3,Команды!$A$2:$A$7500,0),$E57+2)=Команды!$AJ$8,TRUE,FALSE),IF(INDEX(Команды!$A$2:$AN$7500,MATCH(G$3,Команды!$A$2:$A$7500,0),$E57+2)=Команды!$AJ$9,TRUE,FALSE),IF(INDEX(Команды!$A$2:$AN$7500,MATCH(G$3,Команды!$A$2:$A$7500,0),$E57+2)=Команды!$AJ$10,TRUE,FALSE),IF(INDEX(Команды!$A$2:$AN$7500,MATCH(G$3,Команды!$A$2:$A$7500,0),$E57+2)=Команды!$AJ$11,TRUE,FALSE),IF(INDEX(Команды!$A$2:$AN$7500,MATCH(G$3,Команды!$A$2:$A$7500,0),$E57+2)=Команды!$AJ$12,TRUE,FALSE),IF(INDEX(Команды!$A$2:$AN$7500,MATCH(G$3,Команды!$A$2:$A$7500,0),$E57+2)=Команды!$AJ$13,TRUE,FALSE),IF(INDEX(Команды!$A$2:$AN$7500,MATCH(G$3,Команды!$A$2:$A$7500,0),$E57+2)=Команды!$AJ$14,TRUE,FALSE),IF(INDEX(Команды!$A$2:$AN$7500,MATCH(G$3,Команды!$A$2:$A$7500,0),$E57+2)=Команды!$AJ$15,TRUE,FALSE),IF(INDEX(Команды!$A$2:$AN$7500,MATCH(G$3,Команды!$A$2:$A$7500,0),$E57+2)=Команды!$AJ$16,TRUE,FALSE),,IF(INDEX(Команды!$A$2:$AN$7500,MATCH(G$3,Команды!$A$2:$A$7500,0),$E57+2)=Команды!$AJ$17,TRUE,FALSE),,IF(INDEX(Команды!$A$2:$AN$7500,MATCH(G$3,Команды!$A$2:$A$7500,0),$E57+2)=Команды!$AJ$18,TRUE,FALSE),,IF(INDEX(Команды!$A$2:$AN$7500,MATCH(G$3,Команды!$A$2:$A$7500,0),$E57+2)=Команды!$AJ$19,TRUE,FALSE)),INDEX(Команды!$AJ$2:$AK$19,MATCH(INDEX(Команды!$A$2:$AN$7500,MATCH(G$3,Команды!$A$2:$A$7500,0),$E57+2),Команды!$AJ$2:$AJ$19,0),2),0)</f>
        <v>В</v>
      </c>
      <c r="H57" s="175" t="str">
        <f>IF(OR(IF(INDEX(Команды!$A$2:$AN$7500,MATCH(G$3,Команды!$A$2:$A$7500,0),$E57+2)=Команды!$AJ$2,TRUE,FALSE),IF(INDEX(Команды!$A$2:$AN$7500,MATCH(G$3,Команды!$A$2:$A$7500,0),$E57+2)=Команды!$AJ$3,TRUE,FALSE),IF(INDEX(Команды!$A$2:$AN$7500,MATCH(G$3,Команды!$A$2:$A$7500,0),$E57+2)=Команды!$AJ$4,TRUE,FALSE),IF(INDEX(Команды!$A$2:$AN$7500,MATCH(G$3,Команды!$A$2:$A$7500,0),$E57+2)=Команды!$AJ$5,TRUE,FALSE),IF(INDEX(Команды!$A$2:$AN$7500,MATCH(G$3,Команды!$A$2:$A$7500,0),$E57+2)=Команды!$AJ$6,TRUE,FALSE),IF(INDEX(Команды!$A$2:$AN$7500,MATCH(G$3,Команды!$A$2:$A$7500,0),$E57+2)=Команды!$AJ$7,TRUE,FALSE),IF(INDEX(Команды!$A$2:$AN$7500,MATCH(G$3,Команды!$A$2:$A$7500,0),$E57+2)=Команды!$AJ$8,TRUE,FALSE),IF(INDEX(Команды!$A$2:$AN$7500,MATCH(G$3,Команды!$A$2:$A$7500,0),$E57+2)=Команды!$AJ$9,TRUE,FALSE),IF(INDEX(Команды!$A$2:$AN$7500,MATCH(G$3,Команды!$A$2:$A$7500,0),$E57+2)=Команды!$AJ$10,TRUE,FALSE),IF(INDEX(Команды!$A$2:$AN$7500,MATCH(G$3,Команды!$A$2:$A$7500,0),$E57+2)=Команды!$AJ$11,TRUE,FALSE),IF(INDEX(Команды!$A$2:$AN$7500,MATCH(G$3,Команды!$A$2:$A$7500,0),$E57+2)=Команды!$AJ$12,TRUE,FALSE),IF(INDEX(Команды!$A$2:$AN$7500,MATCH(G$3,Команды!$A$2:$A$7500,0),$E57+2)=Команды!$AJ$13,TRUE,FALSE),IF(INDEX(Команды!$A$2:$AN$7500,MATCH(G$3,Команды!$A$2:$A$7500,0),$E57+2)=Команды!$AJ$14,TRUE,FALSE),IF(INDEX(Команды!$A$2:$AN$7500,MATCH(G$3,Команды!$A$2:$A$7500,0),$E57+2)=Команды!$AJ$15,TRUE,FALSE),IF(INDEX(Команды!$A$2:$AN$7500,MATCH(G$3,Команды!$A$2:$A$7500,0),$E57+2)=Команды!$AJ$16,TRUE,FALSE),IF(INDEX(Команды!$A$2:$AN$7500,MATCH(G$3,Команды!$A$2:$A$7500,0),$E57+2)=Команды!$AJ$17,TRUE,FALSE),IF(INDEX(Команды!$A$2:$AN$7500,MATCH(G$3,Команды!$A$2:$A$7500,0),$E57+2)=Команды!$AJ$18,TRUE,FALSE),IF(INDEX(Команды!$A$2:$AN$7500,MATCH(G$3,Команды!$A$2:$A$7500,0),$E57+2)=Команды!$AJ$19,TRUE,FALSE)),INDEX(Команды!$AJ$2:$AL$19,MATCH(INDEX(Команды!$A$2:$AN$7500,MATCH(G$3,Команды!$A$2:$A$7500,0),$E57+2),Команды!$AJ$2:$AJ$19,0),3),0)</f>
        <v>В</v>
      </c>
      <c r="I57" s="342"/>
      <c r="J57" s="174">
        <f>IF(OR(IF(INDEX(Команды!$A$2:$AN$7500,MATCH(J$3,Команды!$A$2:$A$7500,0),$E57+2)=Команды!$AJ$2,TRUE,FALSE),IF(INDEX(Команды!$A$2:$AN$7500,MATCH(J$3,Команды!$A$2:$A$7500,0),$E57+2)=Команды!$AJ$3,TRUE,FALSE),IF(INDEX(Команды!$A$2:$AN$7500,MATCH(J$3,Команды!$A$2:$A$7500,0),$E57+2)=Команды!$AJ$4,TRUE,FALSE),IF(INDEX(Команды!$A$2:$AN$7500,MATCH(J$3,Команды!$A$2:$A$7500,0),$E57+2)=Команды!$AJ$5,TRUE,FALSE),IF(INDEX(Команды!$A$2:$AN$7500,MATCH(J$3,Команды!$A$2:$A$7500,0),$E57+2)=Команды!$AJ$6,TRUE,FALSE),IF(INDEX(Команды!$A$2:$AN$7500,MATCH(J$3,Команды!$A$2:$A$7500,0),$E57+2)=Команды!$AJ$7,TRUE,FALSE),IF(INDEX(Команды!$A$2:$AN$7500,MATCH(J$3,Команды!$A$2:$A$7500,0),$E57+2)=Команды!$AJ$8,TRUE,FALSE),IF(INDEX(Команды!$A$2:$AN$7500,MATCH(J$3,Команды!$A$2:$A$7500,0),$E57+2)=Команды!$AJ$9,TRUE,FALSE),IF(INDEX(Команды!$A$2:$AN$7500,MATCH(J$3,Команды!$A$2:$A$7500,0),$E57+2)=Команды!$AJ$10,TRUE,FALSE),IF(INDEX(Команды!$A$2:$AN$7500,MATCH(J$3,Команды!$A$2:$A$7500,0),$E57+2)=Команды!$AJ$11,TRUE,FALSE),IF(INDEX(Команды!$A$2:$AN$7500,MATCH(J$3,Команды!$A$2:$A$7500,0),$E57+2)=Команды!$AJ$12,TRUE,FALSE),IF(INDEX(Команды!$A$2:$AN$7500,MATCH(J$3,Команды!$A$2:$A$7500,0),$E57+2)=Команды!$AJ$13,TRUE,FALSE),IF(INDEX(Команды!$A$2:$AN$7500,MATCH(J$3,Команды!$A$2:$A$7500,0),$E57+2)=Команды!$AJ$14,TRUE,FALSE),IF(INDEX(Команды!$A$2:$AN$7500,MATCH(J$3,Команды!$A$2:$A$7500,0),$E57+2)=Команды!$AJ$15,TRUE,FALSE),IF(INDEX(Команды!$A$2:$AN$7500,MATCH(J$3,Команды!$A$2:$A$7500,0),$E57+2)=Команды!$AJ$16,TRUE,FALSE),,IF(INDEX(Команды!$A$2:$AN$7500,MATCH(J$3,Команды!$A$2:$A$7500,0),$E57+2)=Команды!$AJ$17,TRUE,FALSE),,IF(INDEX(Команды!$A$2:$AN$7500,MATCH(J$3,Команды!$A$2:$A$7500,0),$E57+2)=Команды!$AJ$18,TRUE,FALSE),,IF(INDEX(Команды!$A$2:$AN$7500,MATCH(J$3,Команды!$A$2:$A$7500,0),$E57+2)=Команды!$AJ$19,TRUE,FALSE)),INDEX(Команды!$AJ$2:$AK$19,MATCH(INDEX(Команды!$A$2:$AN$7500,MATCH(J$3,Команды!$A$2:$A$7500,0),$E57+2),Команды!$AJ$2:$AJ$19,0),2),0)</f>
        <v>0.70833333333333337</v>
      </c>
      <c r="K57" s="175">
        <f>IF(OR(IF(INDEX(Команды!$A$2:$AN$7500,MATCH(J$3,Команды!$A$2:$A$7500,0),$E57+2)=Команды!$AJ$2,TRUE,FALSE),IF(INDEX(Команды!$A$2:$AN$7500,MATCH(J$3,Команды!$A$2:$A$7500,0),$E57+2)=Команды!$AJ$3,TRUE,FALSE),IF(INDEX(Команды!$A$2:$AN$7500,MATCH(J$3,Команды!$A$2:$A$7500,0),$E57+2)=Команды!$AJ$4,TRUE,FALSE),IF(INDEX(Команды!$A$2:$AN$7500,MATCH(J$3,Команды!$A$2:$A$7500,0),$E57+2)=Команды!$AJ$5,TRUE,FALSE),IF(INDEX(Команды!$A$2:$AN$7500,MATCH(J$3,Команды!$A$2:$A$7500,0),$E57+2)=Команды!$AJ$6,TRUE,FALSE),IF(INDEX(Команды!$A$2:$AN$7500,MATCH(J$3,Команды!$A$2:$A$7500,0),$E57+2)=Команды!$AJ$7,TRUE,FALSE),IF(INDEX(Команды!$A$2:$AN$7500,MATCH(J$3,Команды!$A$2:$A$7500,0),$E57+2)=Команды!$AJ$8,TRUE,FALSE),IF(INDEX(Команды!$A$2:$AN$7500,MATCH(J$3,Команды!$A$2:$A$7500,0),$E57+2)=Команды!$AJ$9,TRUE,FALSE),IF(INDEX(Команды!$A$2:$AN$7500,MATCH(J$3,Команды!$A$2:$A$7500,0),$E57+2)=Команды!$AJ$10,TRUE,FALSE),IF(INDEX(Команды!$A$2:$AN$7500,MATCH(J$3,Команды!$A$2:$A$7500,0),$E57+2)=Команды!$AJ$11,TRUE,FALSE),IF(INDEX(Команды!$A$2:$AN$7500,MATCH(J$3,Команды!$A$2:$A$7500,0),$E57+2)=Команды!$AJ$12,TRUE,FALSE),IF(INDEX(Команды!$A$2:$AN$7500,MATCH(J$3,Команды!$A$2:$A$7500,0),$E57+2)=Команды!$AJ$13,TRUE,FALSE),IF(INDEX(Команды!$A$2:$AN$7500,MATCH(J$3,Команды!$A$2:$A$7500,0),$E57+2)=Команды!$AJ$14,TRUE,FALSE),IF(INDEX(Команды!$A$2:$AN$7500,MATCH(J$3,Команды!$A$2:$A$7500,0),$E57+2)=Команды!$AJ$15,TRUE,FALSE),IF(INDEX(Команды!$A$2:$AN$7500,MATCH(J$3,Команды!$A$2:$A$7500,0),$E57+2)=Команды!$AJ$16,TRUE,FALSE),IF(INDEX(Команды!$A$2:$AN$7500,MATCH(J$3,Команды!$A$2:$A$7500,0),$E57+2)=Команды!$AJ$17,TRUE,FALSE),IF(INDEX(Команды!$A$2:$AN$7500,MATCH(J$3,Команды!$A$2:$A$7500,0),$E57+2)=Команды!$AJ$18,TRUE,FALSE),IF(INDEX(Команды!$A$2:$AN$7500,MATCH(J$3,Команды!$A$2:$A$7500,0),$E57+2)=Команды!$AJ$19,TRUE,FALSE)),INDEX(Команды!$AJ$2:$AL$19,MATCH(INDEX(Команды!$A$2:$AN$7500,MATCH(J$3,Команды!$A$2:$A$7500,0),$E57+2),Команды!$AJ$2:$AJ$19,0),3),0)</f>
        <v>0.95833333333333337</v>
      </c>
      <c r="L57" s="342"/>
      <c r="M57" s="174" t="str">
        <f>IF(OR(IF(INDEX(Команды!$A$2:$AN$7500,MATCH(M$3,Команды!$A$2:$A$7500,0),$E57+2)=Команды!$AJ$2,TRUE,FALSE),IF(INDEX(Команды!$A$2:$AN$7500,MATCH(M$3,Команды!$A$2:$A$7500,0),$E57+2)=Команды!$AJ$3,TRUE,FALSE),IF(INDEX(Команды!$A$2:$AN$7500,MATCH(M$3,Команды!$A$2:$A$7500,0),$E57+2)=Команды!$AJ$4,TRUE,FALSE),IF(INDEX(Команды!$A$2:$AN$7500,MATCH(M$3,Команды!$A$2:$A$7500,0),$E57+2)=Команды!$AJ$5,TRUE,FALSE),IF(INDEX(Команды!$A$2:$AN$7500,MATCH(M$3,Команды!$A$2:$A$7500,0),$E57+2)=Команды!$AJ$6,TRUE,FALSE),IF(INDEX(Команды!$A$2:$AN$7500,MATCH(M$3,Команды!$A$2:$A$7500,0),$E57+2)=Команды!$AJ$7,TRUE,FALSE),IF(INDEX(Команды!$A$2:$AN$7500,MATCH(M$3,Команды!$A$2:$A$7500,0),$E57+2)=Команды!$AJ$8,TRUE,FALSE),IF(INDEX(Команды!$A$2:$AN$7500,MATCH(M$3,Команды!$A$2:$A$7500,0),$E57+2)=Команды!$AJ$9,TRUE,FALSE),IF(INDEX(Команды!$A$2:$AN$7500,MATCH(M$3,Команды!$A$2:$A$7500,0),$E57+2)=Команды!$AJ$10,TRUE,FALSE),IF(INDEX(Команды!$A$2:$AN$7500,MATCH(M$3,Команды!$A$2:$A$7500,0),$E57+2)=Команды!$AJ$11,TRUE,FALSE),IF(INDEX(Команды!$A$2:$AN$7500,MATCH(M$3,Команды!$A$2:$A$7500,0),$E57+2)=Команды!$AJ$12,TRUE,FALSE),IF(INDEX(Команды!$A$2:$AN$7500,MATCH(M$3,Команды!$A$2:$A$7500,0),$E57+2)=Команды!$AJ$13,TRUE,FALSE),IF(INDEX(Команды!$A$2:$AN$7500,MATCH(M$3,Команды!$A$2:$A$7500,0),$E57+2)=Команды!$AJ$14,TRUE,FALSE),IF(INDEX(Команды!$A$2:$AN$7500,MATCH(M$3,Команды!$A$2:$A$7500,0),$E57+2)=Команды!$AJ$15,TRUE,FALSE),IF(INDEX(Команды!$A$2:$AN$7500,MATCH(M$3,Команды!$A$2:$A$7500,0),$E57+2)=Команды!$AJ$16,TRUE,FALSE),,IF(INDEX(Команды!$A$2:$AN$7500,MATCH(M$3,Команды!$A$2:$A$7500,0),$E57+2)=Команды!$AJ$17,TRUE,FALSE),,IF(INDEX(Команды!$A$2:$AN$7500,MATCH(M$3,Команды!$A$2:$A$7500,0),$E57+2)=Команды!$AJ$18,TRUE,FALSE),,IF(INDEX(Команды!$A$2:$AN$7500,MATCH(M$3,Команды!$A$2:$A$7500,0),$E57+2)=Команды!$AJ$19,TRUE,FALSE)),INDEX(Команды!$AJ$2:$AK$19,MATCH(INDEX(Команды!$A$2:$AN$7500,MATCH(M$3,Команды!$A$2:$A$7500,0),$E57+2),Команды!$AJ$2:$AJ$19,0),2),0)</f>
        <v>В</v>
      </c>
      <c r="N57" s="175" t="str">
        <f>IF(OR(IF(INDEX(Команды!$A$2:$AN$7500,MATCH(M$3,Команды!$A$2:$A$7500,0),$E57+2)=Команды!$AJ$2,TRUE,FALSE),IF(INDEX(Команды!$A$2:$AN$7500,MATCH(M$3,Команды!$A$2:$A$7500,0),$E57+2)=Команды!$AJ$3,TRUE,FALSE),IF(INDEX(Команды!$A$2:$AN$7500,MATCH(M$3,Команды!$A$2:$A$7500,0),$E57+2)=Команды!$AJ$4,TRUE,FALSE),IF(INDEX(Команды!$A$2:$AN$7500,MATCH(M$3,Команды!$A$2:$A$7500,0),$E57+2)=Команды!$AJ$5,TRUE,FALSE),IF(INDEX(Команды!$A$2:$AN$7500,MATCH(M$3,Команды!$A$2:$A$7500,0),$E57+2)=Команды!$AJ$6,TRUE,FALSE),IF(INDEX(Команды!$A$2:$AN$7500,MATCH(M$3,Команды!$A$2:$A$7500,0),$E57+2)=Команды!$AJ$7,TRUE,FALSE),IF(INDEX(Команды!$A$2:$AN$7500,MATCH(M$3,Команды!$A$2:$A$7500,0),$E57+2)=Команды!$AJ$8,TRUE,FALSE),IF(INDEX(Команды!$A$2:$AN$7500,MATCH(M$3,Команды!$A$2:$A$7500,0),$E57+2)=Команды!$AJ$9,TRUE,FALSE),IF(INDEX(Команды!$A$2:$AN$7500,MATCH(M$3,Команды!$A$2:$A$7500,0),$E57+2)=Команды!$AJ$10,TRUE,FALSE),IF(INDEX(Команды!$A$2:$AN$7500,MATCH(M$3,Команды!$A$2:$A$7500,0),$E57+2)=Команды!$AJ$11,TRUE,FALSE),IF(INDEX(Команды!$A$2:$AN$7500,MATCH(M$3,Команды!$A$2:$A$7500,0),$E57+2)=Команды!$AJ$12,TRUE,FALSE),IF(INDEX(Команды!$A$2:$AN$7500,MATCH(M$3,Команды!$A$2:$A$7500,0),$E57+2)=Команды!$AJ$13,TRUE,FALSE),IF(INDEX(Команды!$A$2:$AN$7500,MATCH(M$3,Команды!$A$2:$A$7500,0),$E57+2)=Команды!$AJ$14,TRUE,FALSE),IF(INDEX(Команды!$A$2:$AN$7500,MATCH(M$3,Команды!$A$2:$A$7500,0),$E57+2)=Команды!$AJ$15,TRUE,FALSE),IF(INDEX(Команды!$A$2:$AN$7500,MATCH(M$3,Команды!$A$2:$A$7500,0),$E57+2)=Команды!$AJ$16,TRUE,FALSE),IF(INDEX(Команды!$A$2:$AN$7500,MATCH(M$3,Команды!$A$2:$A$7500,0),$E57+2)=Команды!$AJ$17,TRUE,FALSE),IF(INDEX(Команды!$A$2:$AN$7500,MATCH(M$3,Команды!$A$2:$A$7500,0),$E57+2)=Команды!$AJ$18,TRUE,FALSE),IF(INDEX(Команды!$A$2:$AN$7500,MATCH(M$3,Команды!$A$2:$A$7500,0),$E57+2)=Команды!$AJ$19,TRUE,FALSE)),INDEX(Команды!$AJ$2:$AL$19,MATCH(INDEX(Команды!$A$2:$AN$7500,MATCH(M$3,Команды!$A$2:$A$7500,0),$E57+2),Команды!$AJ$2:$AJ$19,0),3),0)</f>
        <v>В</v>
      </c>
      <c r="O57" s="342"/>
      <c r="P57" s="174">
        <f>IF(OR(IF(INDEX(Команды!$A$2:$AN$7500,MATCH(P$3,Команды!$A$2:$A$7500,0),$E57+2)=Команды!$AJ$2,TRUE,FALSE),IF(INDEX(Команды!$A$2:$AN$7500,MATCH(P$3,Команды!$A$2:$A$7500,0),$E57+2)=Команды!$AJ$3,TRUE,FALSE),IF(INDEX(Команды!$A$2:$AN$7500,MATCH(P$3,Команды!$A$2:$A$7500,0),$E57+2)=Команды!$AJ$4,TRUE,FALSE),IF(INDEX(Команды!$A$2:$AN$7500,MATCH(P$3,Команды!$A$2:$A$7500,0),$E57+2)=Команды!$AJ$5,TRUE,FALSE),IF(INDEX(Команды!$A$2:$AN$7500,MATCH(P$3,Команды!$A$2:$A$7500,0),$E57+2)=Команды!$AJ$6,TRUE,FALSE),IF(INDEX(Команды!$A$2:$AN$7500,MATCH(P$3,Команды!$A$2:$A$7500,0),$E57+2)=Команды!$AJ$7,TRUE,FALSE),IF(INDEX(Команды!$A$2:$AN$7500,MATCH(P$3,Команды!$A$2:$A$7500,0),$E57+2)=Команды!$AJ$8,TRUE,FALSE),IF(INDEX(Команды!$A$2:$AN$7500,MATCH(P$3,Команды!$A$2:$A$7500,0),$E57+2)=Команды!$AJ$9,TRUE,FALSE),IF(INDEX(Команды!$A$2:$AN$7500,MATCH(P$3,Команды!$A$2:$A$7500,0),$E57+2)=Команды!$AJ$10,TRUE,FALSE),IF(INDEX(Команды!$A$2:$AN$7500,MATCH(P$3,Команды!$A$2:$A$7500,0),$E57+2)=Команды!$AJ$11,TRUE,FALSE),IF(INDEX(Команды!$A$2:$AN$7500,MATCH(P$3,Команды!$A$2:$A$7500,0),$E57+2)=Команды!$AJ$12,TRUE,FALSE),IF(INDEX(Команды!$A$2:$AN$7500,MATCH(P$3,Команды!$A$2:$A$7500,0),$E57+2)=Команды!$AJ$13,TRUE,FALSE),IF(INDEX(Команды!$A$2:$AN$7500,MATCH(P$3,Команды!$A$2:$A$7500,0),$E57+2)=Команды!$AJ$14,TRUE,FALSE),IF(INDEX(Команды!$A$2:$AN$7500,MATCH(P$3,Команды!$A$2:$A$7500,0),$E57+2)=Команды!$AJ$15,TRUE,FALSE),IF(INDEX(Команды!$A$2:$AN$7500,MATCH(P$3,Команды!$A$2:$A$7500,0),$E57+2)=Команды!$AJ$16,TRUE,FALSE),,IF(INDEX(Команды!$A$2:$AN$7500,MATCH(P$3,Команды!$A$2:$A$7500,0),$E57+2)=Команды!$AJ$17,TRUE,FALSE),,IF(INDEX(Команды!$A$2:$AN$7500,MATCH(P$3,Команды!$A$2:$A$7500,0),$E57+2)=Команды!$AJ$18,TRUE,FALSE),,IF(INDEX(Команды!$A$2:$AN$7500,MATCH(P$3,Команды!$A$2:$A$7500,0),$E57+2)=Команды!$AJ$19,TRUE,FALSE)),INDEX(Команды!$AJ$2:$AK$19,MATCH(INDEX(Команды!$A$2:$AN$7500,MATCH(P$3,Команды!$A$2:$A$7500,0),$E57+2),Команды!$AJ$2:$AJ$19,0),2),0)</f>
        <v>0.70833333333333337</v>
      </c>
      <c r="Q57" s="175">
        <f>IF(OR(IF(INDEX(Команды!$A$2:$AN$7500,MATCH(P$3,Команды!$A$2:$A$7500,0),$E57+2)=Команды!$AJ$2,TRUE,FALSE),IF(INDEX(Команды!$A$2:$AN$7500,MATCH(P$3,Команды!$A$2:$A$7500,0),$E57+2)=Команды!$AJ$3,TRUE,FALSE),IF(INDEX(Команды!$A$2:$AN$7500,MATCH(P$3,Команды!$A$2:$A$7500,0),$E57+2)=Команды!$AJ$4,TRUE,FALSE),IF(INDEX(Команды!$A$2:$AN$7500,MATCH(P$3,Команды!$A$2:$A$7500,0),$E57+2)=Команды!$AJ$5,TRUE,FALSE),IF(INDEX(Команды!$A$2:$AN$7500,MATCH(P$3,Команды!$A$2:$A$7500,0),$E57+2)=Команды!$AJ$6,TRUE,FALSE),IF(INDEX(Команды!$A$2:$AN$7500,MATCH(P$3,Команды!$A$2:$A$7500,0),$E57+2)=Команды!$AJ$7,TRUE,FALSE),IF(INDEX(Команды!$A$2:$AN$7500,MATCH(P$3,Команды!$A$2:$A$7500,0),$E57+2)=Команды!$AJ$8,TRUE,FALSE),IF(INDEX(Команды!$A$2:$AN$7500,MATCH(P$3,Команды!$A$2:$A$7500,0),$E57+2)=Команды!$AJ$9,TRUE,FALSE),IF(INDEX(Команды!$A$2:$AN$7500,MATCH(P$3,Команды!$A$2:$A$7500,0),$E57+2)=Команды!$AJ$10,TRUE,FALSE),IF(INDEX(Команды!$A$2:$AN$7500,MATCH(P$3,Команды!$A$2:$A$7500,0),$E57+2)=Команды!$AJ$11,TRUE,FALSE),IF(INDEX(Команды!$A$2:$AN$7500,MATCH(P$3,Команды!$A$2:$A$7500,0),$E57+2)=Команды!$AJ$12,TRUE,FALSE),IF(INDEX(Команды!$A$2:$AN$7500,MATCH(P$3,Команды!$A$2:$A$7500,0),$E57+2)=Команды!$AJ$13,TRUE,FALSE),IF(INDEX(Команды!$A$2:$AN$7500,MATCH(P$3,Команды!$A$2:$A$7500,0),$E57+2)=Команды!$AJ$14,TRUE,FALSE),IF(INDEX(Команды!$A$2:$AN$7500,MATCH(P$3,Команды!$A$2:$A$7500,0),$E57+2)=Команды!$AJ$15,TRUE,FALSE),IF(INDEX(Команды!$A$2:$AN$7500,MATCH(P$3,Команды!$A$2:$A$7500,0),$E57+2)=Команды!$AJ$16,TRUE,FALSE),IF(INDEX(Команды!$A$2:$AN$7500,MATCH(P$3,Команды!$A$2:$A$7500,0),$E57+2)=Команды!$AJ$17,TRUE,FALSE),IF(INDEX(Команды!$A$2:$AN$7500,MATCH(P$3,Команды!$A$2:$A$7500,0),$E57+2)=Команды!$AJ$18,TRUE,FALSE),IF(INDEX(Команды!$A$2:$AN$7500,MATCH(P$3,Команды!$A$2:$A$7500,0),$E57+2)=Команды!$AJ$19,TRUE,FALSE)),INDEX(Команды!$AJ$2:$AL$19,MATCH(INDEX(Команды!$A$2:$AN$7500,MATCH(P$3,Команды!$A$2:$A$7500,0),$E57+2),Команды!$AJ$2:$AJ$19,0),3),0)</f>
        <v>0.95833333333333337</v>
      </c>
      <c r="R57" s="342"/>
      <c r="S57" s="174" t="str">
        <f>IF(OR(IF(INDEX(Команды!$A$2:$AN$7500,MATCH(S$3,Команды!$A$2:$A$7500,0),$E57+2)=Команды!$AJ$2,TRUE,FALSE),IF(INDEX(Команды!$A$2:$AN$7500,MATCH(S$3,Команды!$A$2:$A$7500,0),$E57+2)=Команды!$AJ$3,TRUE,FALSE),IF(INDEX(Команды!$A$2:$AN$7500,MATCH(S$3,Команды!$A$2:$A$7500,0),$E57+2)=Команды!$AJ$4,TRUE,FALSE),IF(INDEX(Команды!$A$2:$AN$7500,MATCH(S$3,Команды!$A$2:$A$7500,0),$E57+2)=Команды!$AJ$5,TRUE,FALSE),IF(INDEX(Команды!$A$2:$AN$7500,MATCH(S$3,Команды!$A$2:$A$7500,0),$E57+2)=Команды!$AJ$6,TRUE,FALSE),IF(INDEX(Команды!$A$2:$AN$7500,MATCH(S$3,Команды!$A$2:$A$7500,0),$E57+2)=Команды!$AJ$7,TRUE,FALSE),IF(INDEX(Команды!$A$2:$AN$7500,MATCH(S$3,Команды!$A$2:$A$7500,0),$E57+2)=Команды!$AJ$8,TRUE,FALSE),IF(INDEX(Команды!$A$2:$AN$7500,MATCH(S$3,Команды!$A$2:$A$7500,0),$E57+2)=Команды!$AJ$9,TRUE,FALSE),IF(INDEX(Команды!$A$2:$AN$7500,MATCH(S$3,Команды!$A$2:$A$7500,0),$E57+2)=Команды!$AJ$10,TRUE,FALSE),IF(INDEX(Команды!$A$2:$AN$7500,MATCH(S$3,Команды!$A$2:$A$7500,0),$E57+2)=Команды!$AJ$11,TRUE,FALSE),IF(INDEX(Команды!$A$2:$AN$7500,MATCH(S$3,Команды!$A$2:$A$7500,0),$E57+2)=Команды!$AJ$12,TRUE,FALSE),IF(INDEX(Команды!$A$2:$AN$7500,MATCH(S$3,Команды!$A$2:$A$7500,0),$E57+2)=Команды!$AJ$13,TRUE,FALSE),IF(INDEX(Команды!$A$2:$AN$7500,MATCH(S$3,Команды!$A$2:$A$7500,0),$E57+2)=Команды!$AJ$14,TRUE,FALSE),IF(INDEX(Команды!$A$2:$AN$7500,MATCH(S$3,Команды!$A$2:$A$7500,0),$E57+2)=Команды!$AJ$15,TRUE,FALSE),IF(INDEX(Команды!$A$2:$AN$7500,MATCH(S$3,Команды!$A$2:$A$7500,0),$E57+2)=Команды!$AJ$16,TRUE,FALSE),,IF(INDEX(Команды!$A$2:$AN$7500,MATCH(S$3,Команды!$A$2:$A$7500,0),$E57+2)=Команды!$AJ$17,TRUE,FALSE),,IF(INDEX(Команды!$A$2:$AN$7500,MATCH(S$3,Команды!$A$2:$A$7500,0),$E57+2)=Команды!$AJ$18,TRUE,FALSE),,IF(INDEX(Команды!$A$2:$AN$7500,MATCH(S$3,Команды!$A$2:$A$7500,0),$E57+2)=Команды!$AJ$19,TRUE,FALSE)),INDEX(Команды!$AJ$2:$AK$19,MATCH(INDEX(Команды!$A$2:$AN$7500,MATCH(S$3,Команды!$A$2:$A$7500,0),$E57+2),Команды!$AJ$2:$AJ$19,0),2),0)</f>
        <v>В</v>
      </c>
      <c r="T57" s="175" t="str">
        <f>IF(OR(IF(INDEX(Команды!$A$2:$AN$7500,MATCH(S$3,Команды!$A$2:$A$7500,0),$E57+2)=Команды!$AJ$2,TRUE,FALSE),IF(INDEX(Команды!$A$2:$AN$7500,MATCH(S$3,Команды!$A$2:$A$7500,0),$E57+2)=Команды!$AJ$3,TRUE,FALSE),IF(INDEX(Команды!$A$2:$AN$7500,MATCH(S$3,Команды!$A$2:$A$7500,0),$E57+2)=Команды!$AJ$4,TRUE,FALSE),IF(INDEX(Команды!$A$2:$AN$7500,MATCH(S$3,Команды!$A$2:$A$7500,0),$E57+2)=Команды!$AJ$5,TRUE,FALSE),IF(INDEX(Команды!$A$2:$AN$7500,MATCH(S$3,Команды!$A$2:$A$7500,0),$E57+2)=Команды!$AJ$6,TRUE,FALSE),IF(INDEX(Команды!$A$2:$AN$7500,MATCH(S$3,Команды!$A$2:$A$7500,0),$E57+2)=Команды!$AJ$7,TRUE,FALSE),IF(INDEX(Команды!$A$2:$AN$7500,MATCH(S$3,Команды!$A$2:$A$7500,0),$E57+2)=Команды!$AJ$8,TRUE,FALSE),IF(INDEX(Команды!$A$2:$AN$7500,MATCH(S$3,Команды!$A$2:$A$7500,0),$E57+2)=Команды!$AJ$9,TRUE,FALSE),IF(INDEX(Команды!$A$2:$AN$7500,MATCH(S$3,Команды!$A$2:$A$7500,0),$E57+2)=Команды!$AJ$10,TRUE,FALSE),IF(INDEX(Команды!$A$2:$AN$7500,MATCH(S$3,Команды!$A$2:$A$7500,0),$E57+2)=Команды!$AJ$11,TRUE,FALSE),IF(INDEX(Команды!$A$2:$AN$7500,MATCH(S$3,Команды!$A$2:$A$7500,0),$E57+2)=Команды!$AJ$12,TRUE,FALSE),IF(INDEX(Команды!$A$2:$AN$7500,MATCH(S$3,Команды!$A$2:$A$7500,0),$E57+2)=Команды!$AJ$13,TRUE,FALSE),IF(INDEX(Команды!$A$2:$AN$7500,MATCH(S$3,Команды!$A$2:$A$7500,0),$E57+2)=Команды!$AJ$14,TRUE,FALSE),IF(INDEX(Команды!$A$2:$AN$7500,MATCH(S$3,Команды!$A$2:$A$7500,0),$E57+2)=Команды!$AJ$15,TRUE,FALSE),IF(INDEX(Команды!$A$2:$AN$7500,MATCH(S$3,Команды!$A$2:$A$7500,0),$E57+2)=Команды!$AJ$16,TRUE,FALSE),IF(INDEX(Команды!$A$2:$AN$7500,MATCH(S$3,Команды!$A$2:$A$7500,0),$E57+2)=Команды!$AJ$17,TRUE,FALSE),IF(INDEX(Команды!$A$2:$AN$7500,MATCH(S$3,Команды!$A$2:$A$7500,0),$E57+2)=Команды!$AJ$18,TRUE,FALSE),IF(INDEX(Команды!$A$2:$AN$7500,MATCH(S$3,Команды!$A$2:$A$7500,0),$E57+2)=Команды!$AJ$19,TRUE,FALSE)),INDEX(Команды!$AJ$2:$AL$19,MATCH(INDEX(Команды!$A$2:$AN$7500,MATCH(S$3,Команды!$A$2:$A$7500,0),$E57+2),Команды!$AJ$2:$AJ$19,0),3),0)</f>
        <v>В</v>
      </c>
      <c r="U57" s="342"/>
      <c r="V57" s="174">
        <f>IF(OR(IF(INDEX(Команды!$A$2:$AN$7500,MATCH(V$3,Команды!$A$2:$A$7500,0),$E57+2)=Команды!$AJ$2,TRUE,FALSE),IF(INDEX(Команды!$A$2:$AN$7500,MATCH(V$3,Команды!$A$2:$A$7500,0),$E57+2)=Команды!$AJ$3,TRUE,FALSE),IF(INDEX(Команды!$A$2:$AN$7500,MATCH(V$3,Команды!$A$2:$A$7500,0),$E57+2)=Команды!$AJ$4,TRUE,FALSE),IF(INDEX(Команды!$A$2:$AN$7500,MATCH(V$3,Команды!$A$2:$A$7500,0),$E57+2)=Команды!$AJ$5,TRUE,FALSE),IF(INDEX(Команды!$A$2:$AN$7500,MATCH(V$3,Команды!$A$2:$A$7500,0),$E57+2)=Команды!$AJ$6,TRUE,FALSE),IF(INDEX(Команды!$A$2:$AN$7500,MATCH(V$3,Команды!$A$2:$A$7500,0),$E57+2)=Команды!$AJ$7,TRUE,FALSE),IF(INDEX(Команды!$A$2:$AN$7500,MATCH(V$3,Команды!$A$2:$A$7500,0),$E57+2)=Команды!$AJ$8,TRUE,FALSE),IF(INDEX(Команды!$A$2:$AN$7500,MATCH(V$3,Команды!$A$2:$A$7500,0),$E57+2)=Команды!$AJ$9,TRUE,FALSE),IF(INDEX(Команды!$A$2:$AN$7500,MATCH(V$3,Команды!$A$2:$A$7500,0),$E57+2)=Команды!$AJ$10,TRUE,FALSE),IF(INDEX(Команды!$A$2:$AN$7500,MATCH(V$3,Команды!$A$2:$A$7500,0),$E57+2)=Команды!$AJ$11,TRUE,FALSE),IF(INDEX(Команды!$A$2:$AN$7500,MATCH(V$3,Команды!$A$2:$A$7500,0),$E57+2)=Команды!$AJ$12,TRUE,FALSE),IF(INDEX(Команды!$A$2:$AN$7500,MATCH(V$3,Команды!$A$2:$A$7500,0),$E57+2)=Команды!$AJ$13,TRUE,FALSE),IF(INDEX(Команды!$A$2:$AN$7500,MATCH(V$3,Команды!$A$2:$A$7500,0),$E57+2)=Команды!$AJ$14,TRUE,FALSE),IF(INDEX(Команды!$A$2:$AN$7500,MATCH(V$3,Команды!$A$2:$A$7500,0),$E57+2)=Команды!$AJ$15,TRUE,FALSE),IF(INDEX(Команды!$A$2:$AN$7500,MATCH(V$3,Команды!$A$2:$A$7500,0),$E57+2)=Команды!$AJ$16,TRUE,FALSE),,IF(INDEX(Команды!$A$2:$AN$7500,MATCH(V$3,Команды!$A$2:$A$7500,0),$E57+2)=Команды!$AJ$17,TRUE,FALSE),,IF(INDEX(Команды!$A$2:$AN$7500,MATCH(V$3,Команды!$A$2:$A$7500,0),$E57+2)=Команды!$AJ$18,TRUE,FALSE),,IF(INDEX(Команды!$A$2:$AN$7500,MATCH(V$3,Команды!$A$2:$A$7500,0),$E57+2)=Команды!$AJ$19,TRUE,FALSE)),INDEX(Команды!$AJ$2:$AK$19,MATCH(INDEX(Команды!$A$2:$AN$7500,MATCH(V$3,Команды!$A$2:$A$7500,0),$E57+2),Команды!$AJ$2:$AJ$19,0),2),0)</f>
        <v>0.70833333333333337</v>
      </c>
      <c r="W57" s="175">
        <f>IF(OR(IF(INDEX(Команды!$A$2:$AN$7500,MATCH(V$3,Команды!$A$2:$A$7500,0),$E57+2)=Команды!$AJ$2,TRUE,FALSE),IF(INDEX(Команды!$A$2:$AN$7500,MATCH(V$3,Команды!$A$2:$A$7500,0),$E57+2)=Команды!$AJ$3,TRUE,FALSE),IF(INDEX(Команды!$A$2:$AN$7500,MATCH(V$3,Команды!$A$2:$A$7500,0),$E57+2)=Команды!$AJ$4,TRUE,FALSE),IF(INDEX(Команды!$A$2:$AN$7500,MATCH(V$3,Команды!$A$2:$A$7500,0),$E57+2)=Команды!$AJ$5,TRUE,FALSE),IF(INDEX(Команды!$A$2:$AN$7500,MATCH(V$3,Команды!$A$2:$A$7500,0),$E57+2)=Команды!$AJ$6,TRUE,FALSE),IF(INDEX(Команды!$A$2:$AN$7500,MATCH(V$3,Команды!$A$2:$A$7500,0),$E57+2)=Команды!$AJ$7,TRUE,FALSE),IF(INDEX(Команды!$A$2:$AN$7500,MATCH(V$3,Команды!$A$2:$A$7500,0),$E57+2)=Команды!$AJ$8,TRUE,FALSE),IF(INDEX(Команды!$A$2:$AN$7500,MATCH(V$3,Команды!$A$2:$A$7500,0),$E57+2)=Команды!$AJ$9,TRUE,FALSE),IF(INDEX(Команды!$A$2:$AN$7500,MATCH(V$3,Команды!$A$2:$A$7500,0),$E57+2)=Команды!$AJ$10,TRUE,FALSE),IF(INDEX(Команды!$A$2:$AN$7500,MATCH(V$3,Команды!$A$2:$A$7500,0),$E57+2)=Команды!$AJ$11,TRUE,FALSE),IF(INDEX(Команды!$A$2:$AN$7500,MATCH(V$3,Команды!$A$2:$A$7500,0),$E57+2)=Команды!$AJ$12,TRUE,FALSE),IF(INDEX(Команды!$A$2:$AN$7500,MATCH(V$3,Команды!$A$2:$A$7500,0),$E57+2)=Команды!$AJ$13,TRUE,FALSE),IF(INDEX(Команды!$A$2:$AN$7500,MATCH(V$3,Команды!$A$2:$A$7500,0),$E57+2)=Команды!$AJ$14,TRUE,FALSE),IF(INDEX(Команды!$A$2:$AN$7500,MATCH(V$3,Команды!$A$2:$A$7500,0),$E57+2)=Команды!$AJ$15,TRUE,FALSE),IF(INDEX(Команды!$A$2:$AN$7500,MATCH(V$3,Команды!$A$2:$A$7500,0),$E57+2)=Команды!$AJ$16,TRUE,FALSE),IF(INDEX(Команды!$A$2:$AN$7500,MATCH(V$3,Команды!$A$2:$A$7500,0),$E57+2)=Команды!$AJ$17,TRUE,FALSE),IF(INDEX(Команды!$A$2:$AN$7500,MATCH(V$3,Команды!$A$2:$A$7500,0),$E57+2)=Команды!$AJ$18,TRUE,FALSE),IF(INDEX(Команды!$A$2:$AN$7500,MATCH(V$3,Команды!$A$2:$A$7500,0),$E57+2)=Команды!$AJ$19,TRUE,FALSE)),INDEX(Команды!$AJ$2:$AL$19,MATCH(INDEX(Команды!$A$2:$AN$7500,MATCH(V$3,Команды!$A$2:$A$7500,0),$E57+2),Команды!$AJ$2:$AJ$19,0),3),0)</f>
        <v>0.95833333333333337</v>
      </c>
      <c r="X57" s="342"/>
      <c r="Y57" s="174">
        <f>IF(OR(IF(INDEX(Команды!$A$2:$AN$7500,MATCH(Y$3,Команды!$A$2:$A$7500,0),$E57+2)=Команды!$AJ$2,TRUE,FALSE),IF(INDEX(Команды!$A$2:$AN$7500,MATCH(Y$3,Команды!$A$2:$A$7500,0),$E57+2)=Команды!$AJ$3,TRUE,FALSE),IF(INDEX(Команды!$A$2:$AN$7500,MATCH(Y$3,Команды!$A$2:$A$7500,0),$E57+2)=Команды!$AJ$4,TRUE,FALSE),IF(INDEX(Команды!$A$2:$AN$7500,MATCH(Y$3,Команды!$A$2:$A$7500,0),$E57+2)=Команды!$AJ$5,TRUE,FALSE),IF(INDEX(Команды!$A$2:$AN$7500,MATCH(Y$3,Команды!$A$2:$A$7500,0),$E57+2)=Команды!$AJ$6,TRUE,FALSE),IF(INDEX(Команды!$A$2:$AN$7500,MATCH(Y$3,Команды!$A$2:$A$7500,0),$E57+2)=Команды!$AJ$7,TRUE,FALSE),IF(INDEX(Команды!$A$2:$AN$7500,MATCH(Y$3,Команды!$A$2:$A$7500,0),$E57+2)=Команды!$AJ$8,TRUE,FALSE),IF(INDEX(Команды!$A$2:$AN$7500,MATCH(Y$3,Команды!$A$2:$A$7500,0),$E57+2)=Команды!$AJ$9,TRUE,FALSE),IF(INDEX(Команды!$A$2:$AN$7500,MATCH(Y$3,Команды!$A$2:$A$7500,0),$E57+2)=Команды!$AJ$10,TRUE,FALSE),IF(INDEX(Команды!$A$2:$AN$7500,MATCH(Y$3,Команды!$A$2:$A$7500,0),$E57+2)=Команды!$AJ$11,TRUE,FALSE),IF(INDEX(Команды!$A$2:$AN$7500,MATCH(Y$3,Команды!$A$2:$A$7500,0),$E57+2)=Команды!$AJ$12,TRUE,FALSE),IF(INDEX(Команды!$A$2:$AN$7500,MATCH(Y$3,Команды!$A$2:$A$7500,0),$E57+2)=Команды!$AJ$13,TRUE,FALSE),IF(INDEX(Команды!$A$2:$AN$7500,MATCH(Y$3,Команды!$A$2:$A$7500,0),$E57+2)=Команды!$AJ$14,TRUE,FALSE),IF(INDEX(Команды!$A$2:$AN$7500,MATCH(Y$3,Команды!$A$2:$A$7500,0),$E57+2)=Команды!$AJ$15,TRUE,FALSE),IF(INDEX(Команды!$A$2:$AN$7500,MATCH(Y$3,Команды!$A$2:$A$7500,0),$E57+2)=Команды!$AJ$16,TRUE,FALSE),,IF(INDEX(Команды!$A$2:$AN$7500,MATCH(Y$3,Команды!$A$2:$A$7500,0),$E57+2)=Команды!$AJ$17,TRUE,FALSE),,IF(INDEX(Команды!$A$2:$AN$7500,MATCH(Y$3,Команды!$A$2:$A$7500,0),$E57+2)=Команды!$AJ$18,TRUE,FALSE),,IF(INDEX(Команды!$A$2:$AN$7500,MATCH(Y$3,Команды!$A$2:$A$7500,0),$E57+2)=Команды!$AJ$19,TRUE,FALSE)),INDEX(Команды!$AJ$2:$AK$19,MATCH(INDEX(Команды!$A$2:$AN$7500,MATCH(Y$3,Команды!$A$2:$A$7500,0),$E57+2),Команды!$AJ$2:$AJ$19,0),2),0)</f>
        <v>0.70833333333333337</v>
      </c>
      <c r="Z57" s="175">
        <f>IF(OR(IF(INDEX(Команды!$A$2:$AN$7500,MATCH(Y$3,Команды!$A$2:$A$7500,0),$E57+2)=Команды!$AJ$2,TRUE,FALSE),IF(INDEX(Команды!$A$2:$AN$7500,MATCH(Y$3,Команды!$A$2:$A$7500,0),$E57+2)=Команды!$AJ$3,TRUE,FALSE),IF(INDEX(Команды!$A$2:$AN$7500,MATCH(Y$3,Команды!$A$2:$A$7500,0),$E57+2)=Команды!$AJ$4,TRUE,FALSE),IF(INDEX(Команды!$A$2:$AN$7500,MATCH(Y$3,Команды!$A$2:$A$7500,0),$E57+2)=Команды!$AJ$5,TRUE,FALSE),IF(INDEX(Команды!$A$2:$AN$7500,MATCH(Y$3,Команды!$A$2:$A$7500,0),$E57+2)=Команды!$AJ$6,TRUE,FALSE),IF(INDEX(Команды!$A$2:$AN$7500,MATCH(Y$3,Команды!$A$2:$A$7500,0),$E57+2)=Команды!$AJ$7,TRUE,FALSE),IF(INDEX(Команды!$A$2:$AN$7500,MATCH(Y$3,Команды!$A$2:$A$7500,0),$E57+2)=Команды!$AJ$8,TRUE,FALSE),IF(INDEX(Команды!$A$2:$AN$7500,MATCH(Y$3,Команды!$A$2:$A$7500,0),$E57+2)=Команды!$AJ$9,TRUE,FALSE),IF(INDEX(Команды!$A$2:$AN$7500,MATCH(Y$3,Команды!$A$2:$A$7500,0),$E57+2)=Команды!$AJ$10,TRUE,FALSE),IF(INDEX(Команды!$A$2:$AN$7500,MATCH(Y$3,Команды!$A$2:$A$7500,0),$E57+2)=Команды!$AJ$11,TRUE,FALSE),IF(INDEX(Команды!$A$2:$AN$7500,MATCH(Y$3,Команды!$A$2:$A$7500,0),$E57+2)=Команды!$AJ$12,TRUE,FALSE),IF(INDEX(Команды!$A$2:$AN$7500,MATCH(Y$3,Команды!$A$2:$A$7500,0),$E57+2)=Команды!$AJ$13,TRUE,FALSE),IF(INDEX(Команды!$A$2:$AN$7500,MATCH(Y$3,Команды!$A$2:$A$7500,0),$E57+2)=Команды!$AJ$14,TRUE,FALSE),IF(INDEX(Команды!$A$2:$AN$7500,MATCH(Y$3,Команды!$A$2:$A$7500,0),$E57+2)=Команды!$AJ$15,TRUE,FALSE),IF(INDEX(Команды!$A$2:$AN$7500,MATCH(Y$3,Команды!$A$2:$A$7500,0),$E57+2)=Команды!$AJ$16,TRUE,FALSE),IF(INDEX(Команды!$A$2:$AN$7500,MATCH(Y$3,Команды!$A$2:$A$7500,0),$E57+2)=Команды!$AJ$17,TRUE,FALSE),IF(INDEX(Команды!$A$2:$AN$7500,MATCH(Y$3,Команды!$A$2:$A$7500,0),$E57+2)=Команды!$AJ$18,TRUE,FALSE),IF(INDEX(Команды!$A$2:$AN$7500,MATCH(Y$3,Команды!$A$2:$A$7500,0),$E57+2)=Команды!$AJ$19,TRUE,FALSE)),INDEX(Команды!$AJ$2:$AL$19,MATCH(INDEX(Команды!$A$2:$AN$7500,MATCH(Y$3,Команды!$A$2:$A$7500,0),$E57+2),Команды!$AJ$2:$AJ$19,0),3),0)</f>
        <v>0.95833333333333337</v>
      </c>
      <c r="AA57" s="342"/>
      <c r="AB57" s="174" t="str">
        <f>IF(OR(IF(INDEX(Команды!$A$2:$AN$7500,MATCH(AB$3,Команды!$A$2:$A$7500,0),$E57+2)=Команды!$AJ$2,TRUE,FALSE),IF(INDEX(Команды!$A$2:$AN$7500,MATCH(AB$3,Команды!$A$2:$A$7500,0),$E57+2)=Команды!$AJ$3,TRUE,FALSE),IF(INDEX(Команды!$A$2:$AN$7500,MATCH(AB$3,Команды!$A$2:$A$7500,0),$E57+2)=Команды!$AJ$4,TRUE,FALSE),IF(INDEX(Команды!$A$2:$AN$7500,MATCH(AB$3,Команды!$A$2:$A$7500,0),$E57+2)=Команды!$AJ$5,TRUE,FALSE),IF(INDEX(Команды!$A$2:$AN$7500,MATCH(AB$3,Команды!$A$2:$A$7500,0),$E57+2)=Команды!$AJ$6,TRUE,FALSE),IF(INDEX(Команды!$A$2:$AN$7500,MATCH(AB$3,Команды!$A$2:$A$7500,0),$E57+2)=Команды!$AJ$7,TRUE,FALSE),IF(INDEX(Команды!$A$2:$AN$7500,MATCH(AB$3,Команды!$A$2:$A$7500,0),$E57+2)=Команды!$AJ$8,TRUE,FALSE),IF(INDEX(Команды!$A$2:$AN$7500,MATCH(AB$3,Команды!$A$2:$A$7500,0),$E57+2)=Команды!$AJ$9,TRUE,FALSE),IF(INDEX(Команды!$A$2:$AN$7500,MATCH(AB$3,Команды!$A$2:$A$7500,0),$E57+2)=Команды!$AJ$10,TRUE,FALSE),IF(INDEX(Команды!$A$2:$AN$7500,MATCH(AB$3,Команды!$A$2:$A$7500,0),$E57+2)=Команды!$AJ$11,TRUE,FALSE),IF(INDEX(Команды!$A$2:$AN$7500,MATCH(AB$3,Команды!$A$2:$A$7500,0),$E57+2)=Команды!$AJ$12,TRUE,FALSE),IF(INDEX(Команды!$A$2:$AN$7500,MATCH(AB$3,Команды!$A$2:$A$7500,0),$E57+2)=Команды!$AJ$13,TRUE,FALSE),IF(INDEX(Команды!$A$2:$AN$7500,MATCH(AB$3,Команды!$A$2:$A$7500,0),$E57+2)=Команды!$AJ$14,TRUE,FALSE),IF(INDEX(Команды!$A$2:$AN$7500,MATCH(AB$3,Команды!$A$2:$A$7500,0),$E57+2)=Команды!$AJ$15,TRUE,FALSE),IF(INDEX(Команды!$A$2:$AN$7500,MATCH(AB$3,Команды!$A$2:$A$7500,0),$E57+2)=Команды!$AJ$16,TRUE,FALSE),,IF(INDEX(Команды!$A$2:$AN$7500,MATCH(AB$3,Команды!$A$2:$A$7500,0),$E57+2)=Команды!$AJ$17,TRUE,FALSE),,IF(INDEX(Команды!$A$2:$AN$7500,MATCH(AB$3,Команды!$A$2:$A$7500,0),$E57+2)=Команды!$AJ$18,TRUE,FALSE),,IF(INDEX(Команды!$A$2:$AN$7500,MATCH(AB$3,Команды!$A$2:$A$7500,0),$E57+2)=Команды!$AJ$19,TRUE,FALSE)),INDEX(Команды!$AJ$2:$AK$19,MATCH(INDEX(Команды!$A$2:$AN$7500,MATCH(AB$3,Команды!$A$2:$A$7500,0),$E57+2),Команды!$AJ$2:$AJ$19,0),2),0)</f>
        <v>В</v>
      </c>
      <c r="AC57" s="175" t="str">
        <f>IF(OR(IF(INDEX(Команды!$A$2:$AN$7500,MATCH(AB$3,Команды!$A$2:$A$7500,0),$E57+2)=Команды!$AJ$2,TRUE,FALSE),IF(INDEX(Команды!$A$2:$AN$7500,MATCH(AB$3,Команды!$A$2:$A$7500,0),$E57+2)=Команды!$AJ$3,TRUE,FALSE),IF(INDEX(Команды!$A$2:$AN$7500,MATCH(AB$3,Команды!$A$2:$A$7500,0),$E57+2)=Команды!$AJ$4,TRUE,FALSE),IF(INDEX(Команды!$A$2:$AN$7500,MATCH(AB$3,Команды!$A$2:$A$7500,0),$E57+2)=Команды!$AJ$5,TRUE,FALSE),IF(INDEX(Команды!$A$2:$AN$7500,MATCH(AB$3,Команды!$A$2:$A$7500,0),$E57+2)=Команды!$AJ$6,TRUE,FALSE),IF(INDEX(Команды!$A$2:$AN$7500,MATCH(AB$3,Команды!$A$2:$A$7500,0),$E57+2)=Команды!$AJ$7,TRUE,FALSE),IF(INDEX(Команды!$A$2:$AN$7500,MATCH(AB$3,Команды!$A$2:$A$7500,0),$E57+2)=Команды!$AJ$8,TRUE,FALSE),IF(INDEX(Команды!$A$2:$AN$7500,MATCH(AB$3,Команды!$A$2:$A$7500,0),$E57+2)=Команды!$AJ$9,TRUE,FALSE),IF(INDEX(Команды!$A$2:$AN$7500,MATCH(AB$3,Команды!$A$2:$A$7500,0),$E57+2)=Команды!$AJ$10,TRUE,FALSE),IF(INDEX(Команды!$A$2:$AN$7500,MATCH(AB$3,Команды!$A$2:$A$7500,0),$E57+2)=Команды!$AJ$11,TRUE,FALSE),IF(INDEX(Команды!$A$2:$AN$7500,MATCH(AB$3,Команды!$A$2:$A$7500,0),$E57+2)=Команды!$AJ$12,TRUE,FALSE),IF(INDEX(Команды!$A$2:$AN$7500,MATCH(AB$3,Команды!$A$2:$A$7500,0),$E57+2)=Команды!$AJ$13,TRUE,FALSE),IF(INDEX(Команды!$A$2:$AN$7500,MATCH(AB$3,Команды!$A$2:$A$7500,0),$E57+2)=Команды!$AJ$14,TRUE,FALSE),IF(INDEX(Команды!$A$2:$AN$7500,MATCH(AB$3,Команды!$A$2:$A$7500,0),$E57+2)=Команды!$AJ$15,TRUE,FALSE),IF(INDEX(Команды!$A$2:$AN$7500,MATCH(AB$3,Команды!$A$2:$A$7500,0),$E57+2)=Команды!$AJ$16,TRUE,FALSE),IF(INDEX(Команды!$A$2:$AN$7500,MATCH(AB$3,Команды!$A$2:$A$7500,0),$E57+2)=Команды!$AJ$17,TRUE,FALSE),IF(INDEX(Команды!$A$2:$AN$7500,MATCH(AB$3,Команды!$A$2:$A$7500,0),$E57+2)=Команды!$AJ$18,TRUE,FALSE),IF(INDEX(Команды!$A$2:$AN$7500,MATCH(AB$3,Команды!$A$2:$A$7500,0),$E57+2)=Команды!$AJ$19,TRUE,FALSE)),INDEX(Команды!$AJ$2:$AL$19,MATCH(INDEX(Команды!$A$2:$AN$7500,MATCH(AB$3,Команды!$A$2:$A$7500,0),$E57+2),Команды!$AJ$2:$AJ$19,0),3),0)</f>
        <v>В</v>
      </c>
      <c r="AD57" s="342"/>
      <c r="AE57" s="174">
        <f>IF(OR(IF(INDEX(Команды!$A$2:$AN$7500,MATCH(AE$3,Команды!$A$2:$A$7500,0),$E57+2)=Команды!$AJ$2,TRUE,FALSE),IF(INDEX(Команды!$A$2:$AN$7500,MATCH(AE$3,Команды!$A$2:$A$7500,0),$E57+2)=Команды!$AJ$3,TRUE,FALSE),IF(INDEX(Команды!$A$2:$AN$7500,MATCH(AE$3,Команды!$A$2:$A$7500,0),$E57+2)=Команды!$AJ$4,TRUE,FALSE),IF(INDEX(Команды!$A$2:$AN$7500,MATCH(AE$3,Команды!$A$2:$A$7500,0),$E57+2)=Команды!$AJ$5,TRUE,FALSE),IF(INDEX(Команды!$A$2:$AN$7500,MATCH(AE$3,Команды!$A$2:$A$7500,0),$E57+2)=Команды!$AJ$6,TRUE,FALSE),IF(INDEX(Команды!$A$2:$AN$7500,MATCH(AE$3,Команды!$A$2:$A$7500,0),$E57+2)=Команды!$AJ$7,TRUE,FALSE),IF(INDEX(Команды!$A$2:$AN$7500,MATCH(AE$3,Команды!$A$2:$A$7500,0),$E57+2)=Команды!$AJ$8,TRUE,FALSE),IF(INDEX(Команды!$A$2:$AN$7500,MATCH(AE$3,Команды!$A$2:$A$7500,0),$E57+2)=Команды!$AJ$9,TRUE,FALSE),IF(INDEX(Команды!$A$2:$AN$7500,MATCH(AE$3,Команды!$A$2:$A$7500,0),$E57+2)=Команды!$AJ$10,TRUE,FALSE),IF(INDEX(Команды!$A$2:$AN$7500,MATCH(AE$3,Команды!$A$2:$A$7500,0),$E57+2)=Команды!$AJ$11,TRUE,FALSE),IF(INDEX(Команды!$A$2:$AN$7500,MATCH(AE$3,Команды!$A$2:$A$7500,0),$E57+2)=Команды!$AJ$12,TRUE,FALSE),IF(INDEX(Команды!$A$2:$AN$7500,MATCH(AE$3,Команды!$A$2:$A$7500,0),$E57+2)=Команды!$AJ$13,TRUE,FALSE),IF(INDEX(Команды!$A$2:$AN$7500,MATCH(AE$3,Команды!$A$2:$A$7500,0),$E57+2)=Команды!$AJ$14,TRUE,FALSE),IF(INDEX(Команды!$A$2:$AN$7500,MATCH(AE$3,Команды!$A$2:$A$7500,0),$E57+2)=Команды!$AJ$15,TRUE,FALSE),IF(INDEX(Команды!$A$2:$AN$7500,MATCH(AE$3,Команды!$A$2:$A$7500,0),$E57+2)=Команды!$AJ$16,TRUE,FALSE),,IF(INDEX(Команды!$A$2:$AN$7500,MATCH(AE$3,Команды!$A$2:$A$7500,0),$E57+2)=Команды!$AJ$17,TRUE,FALSE),,IF(INDEX(Команды!$A$2:$AN$7500,MATCH(AE$3,Команды!$A$2:$A$7500,0),$E57+2)=Команды!$AJ$18,TRUE,FALSE),,IF(INDEX(Команды!$A$2:$AN$7500,MATCH(AE$3,Команды!$A$2:$A$7500,0),$E57+2)=Команды!$AJ$19,TRUE,FALSE)),INDEX(Команды!$AJ$2:$AK$19,MATCH(INDEX(Команды!$A$2:$AN$7500,MATCH(AE$3,Команды!$A$2:$A$7500,0),$E57+2),Команды!$AJ$2:$AJ$19,0),2),0)</f>
        <v>0.70833333333333337</v>
      </c>
      <c r="AF57" s="175">
        <f>IF(OR(IF(INDEX(Команды!$A$2:$AN$7500,MATCH(AE$3,Команды!$A$2:$A$7500,0),$E57+2)=Команды!$AJ$2,TRUE,FALSE),IF(INDEX(Команды!$A$2:$AN$7500,MATCH(AE$3,Команды!$A$2:$A$7500,0),$E57+2)=Команды!$AJ$3,TRUE,FALSE),IF(INDEX(Команды!$A$2:$AN$7500,MATCH(AE$3,Команды!$A$2:$A$7500,0),$E57+2)=Команды!$AJ$4,TRUE,FALSE),IF(INDEX(Команды!$A$2:$AN$7500,MATCH(AE$3,Команды!$A$2:$A$7500,0),$E57+2)=Команды!$AJ$5,TRUE,FALSE),IF(INDEX(Команды!$A$2:$AN$7500,MATCH(AE$3,Команды!$A$2:$A$7500,0),$E57+2)=Команды!$AJ$6,TRUE,FALSE),IF(INDEX(Команды!$A$2:$AN$7500,MATCH(AE$3,Команды!$A$2:$A$7500,0),$E57+2)=Команды!$AJ$7,TRUE,FALSE),IF(INDEX(Команды!$A$2:$AN$7500,MATCH(AE$3,Команды!$A$2:$A$7500,0),$E57+2)=Команды!$AJ$8,TRUE,FALSE),IF(INDEX(Команды!$A$2:$AN$7500,MATCH(AE$3,Команды!$A$2:$A$7500,0),$E57+2)=Команды!$AJ$9,TRUE,FALSE),IF(INDEX(Команды!$A$2:$AN$7500,MATCH(AE$3,Команды!$A$2:$A$7500,0),$E57+2)=Команды!$AJ$10,TRUE,FALSE),IF(INDEX(Команды!$A$2:$AN$7500,MATCH(AE$3,Команды!$A$2:$A$7500,0),$E57+2)=Команды!$AJ$11,TRUE,FALSE),IF(INDEX(Команды!$A$2:$AN$7500,MATCH(AE$3,Команды!$A$2:$A$7500,0),$E57+2)=Команды!$AJ$12,TRUE,FALSE),IF(INDEX(Команды!$A$2:$AN$7500,MATCH(AE$3,Команды!$A$2:$A$7500,0),$E57+2)=Команды!$AJ$13,TRUE,FALSE),IF(INDEX(Команды!$A$2:$AN$7500,MATCH(AE$3,Команды!$A$2:$A$7500,0),$E57+2)=Команды!$AJ$14,TRUE,FALSE),IF(INDEX(Команды!$A$2:$AN$7500,MATCH(AE$3,Команды!$A$2:$A$7500,0),$E57+2)=Команды!$AJ$15,TRUE,FALSE),IF(INDEX(Команды!$A$2:$AN$7500,MATCH(AE$3,Команды!$A$2:$A$7500,0),$E57+2)=Команды!$AJ$16,TRUE,FALSE),IF(INDEX(Команды!$A$2:$AN$7500,MATCH(AE$3,Команды!$A$2:$A$7500,0),$E57+2)=Команды!$AJ$17,TRUE,FALSE),IF(INDEX(Команды!$A$2:$AN$7500,MATCH(AE$3,Команды!$A$2:$A$7500,0),$E57+2)=Команды!$AJ$18,TRUE,FALSE),IF(INDEX(Команды!$A$2:$AN$7500,MATCH(AE$3,Команды!$A$2:$A$7500,0),$E57+2)=Команды!$AJ$19,TRUE,FALSE)),INDEX(Команды!$AJ$2:$AL$19,MATCH(INDEX(Команды!$A$2:$AN$7500,MATCH(AE$3,Команды!$A$2:$A$7500,0),$E57+2),Команды!$AJ$2:$AJ$19,0),3),0)</f>
        <v>0.95833333333333337</v>
      </c>
      <c r="AG57" s="342"/>
      <c r="AH57" s="174" t="str">
        <f>IF(OR(IF(INDEX(Команды!$A$2:$AN$7500,MATCH(AH$3,Команды!$A$2:$A$7500,0),$E57+2)=Команды!$AJ$2,TRUE,FALSE),IF(INDEX(Команды!$A$2:$AN$7500,MATCH(AH$3,Команды!$A$2:$A$7500,0),$E57+2)=Команды!$AJ$3,TRUE,FALSE),IF(INDEX(Команды!$A$2:$AN$7500,MATCH(AH$3,Команды!$A$2:$A$7500,0),$E57+2)=Команды!$AJ$4,TRUE,FALSE),IF(INDEX(Команды!$A$2:$AN$7500,MATCH(AH$3,Команды!$A$2:$A$7500,0),$E57+2)=Команды!$AJ$5,TRUE,FALSE),IF(INDEX(Команды!$A$2:$AN$7500,MATCH(AH$3,Команды!$A$2:$A$7500,0),$E57+2)=Команды!$AJ$6,TRUE,FALSE),IF(INDEX(Команды!$A$2:$AN$7500,MATCH(AH$3,Команды!$A$2:$A$7500,0),$E57+2)=Команды!$AJ$7,TRUE,FALSE),IF(INDEX(Команды!$A$2:$AN$7500,MATCH(AH$3,Команды!$A$2:$A$7500,0),$E57+2)=Команды!$AJ$8,TRUE,FALSE),IF(INDEX(Команды!$A$2:$AN$7500,MATCH(AH$3,Команды!$A$2:$A$7500,0),$E57+2)=Команды!$AJ$9,TRUE,FALSE),IF(INDEX(Команды!$A$2:$AN$7500,MATCH(AH$3,Команды!$A$2:$A$7500,0),$E57+2)=Команды!$AJ$10,TRUE,FALSE),IF(INDEX(Команды!$A$2:$AN$7500,MATCH(AH$3,Команды!$A$2:$A$7500,0),$E57+2)=Команды!$AJ$11,TRUE,FALSE),IF(INDEX(Команды!$A$2:$AN$7500,MATCH(AH$3,Команды!$A$2:$A$7500,0),$E57+2)=Команды!$AJ$12,TRUE,FALSE),IF(INDEX(Команды!$A$2:$AN$7500,MATCH(AH$3,Команды!$A$2:$A$7500,0),$E57+2)=Команды!$AJ$13,TRUE,FALSE),IF(INDEX(Команды!$A$2:$AN$7500,MATCH(AH$3,Команды!$A$2:$A$7500,0),$E57+2)=Команды!$AJ$14,TRUE,FALSE),IF(INDEX(Команды!$A$2:$AN$7500,MATCH(AH$3,Команды!$A$2:$A$7500,0),$E57+2)=Команды!$AJ$15,TRUE,FALSE),IF(INDEX(Команды!$A$2:$AN$7500,MATCH(AH$3,Команды!$A$2:$A$7500,0),$E57+2)=Команды!$AJ$16,TRUE,FALSE),,IF(INDEX(Команды!$A$2:$AN$7500,MATCH(AH$3,Команды!$A$2:$A$7500,0),$E57+2)=Команды!$AJ$17,TRUE,FALSE),,IF(INDEX(Команды!$A$2:$AN$7500,MATCH(AH$3,Команды!$A$2:$A$7500,0),$E57+2)=Команды!$AJ$18,TRUE,FALSE),,IF(INDEX(Команды!$A$2:$AN$7500,MATCH(AH$3,Команды!$A$2:$A$7500,0),$E57+2)=Команды!$AJ$19,TRUE,FALSE)),INDEX(Команды!$AJ$2:$AK$19,MATCH(INDEX(Команды!$A$2:$AN$7500,MATCH(AH$3,Команды!$A$2:$A$7500,0),$E57+2),Команды!$AJ$2:$AJ$19,0),2),0)</f>
        <v>В</v>
      </c>
      <c r="AI57" s="175" t="str">
        <f>IF(OR(IF(INDEX(Команды!$A$2:$AN$7500,MATCH(AH$3,Команды!$A$2:$A$7500,0),$E57+2)=Команды!$AJ$2,TRUE,FALSE),IF(INDEX(Команды!$A$2:$AN$7500,MATCH(AH$3,Команды!$A$2:$A$7500,0),$E57+2)=Команды!$AJ$3,TRUE,FALSE),IF(INDEX(Команды!$A$2:$AN$7500,MATCH(AH$3,Команды!$A$2:$A$7500,0),$E57+2)=Команды!$AJ$4,TRUE,FALSE),IF(INDEX(Команды!$A$2:$AN$7500,MATCH(AH$3,Команды!$A$2:$A$7500,0),$E57+2)=Команды!$AJ$5,TRUE,FALSE),IF(INDEX(Команды!$A$2:$AN$7500,MATCH(AH$3,Команды!$A$2:$A$7500,0),$E57+2)=Команды!$AJ$6,TRUE,FALSE),IF(INDEX(Команды!$A$2:$AN$7500,MATCH(AH$3,Команды!$A$2:$A$7500,0),$E57+2)=Команды!$AJ$7,TRUE,FALSE),IF(INDEX(Команды!$A$2:$AN$7500,MATCH(AH$3,Команды!$A$2:$A$7500,0),$E57+2)=Команды!$AJ$8,TRUE,FALSE),IF(INDEX(Команды!$A$2:$AN$7500,MATCH(AH$3,Команды!$A$2:$A$7500,0),$E57+2)=Команды!$AJ$9,TRUE,FALSE),IF(INDEX(Команды!$A$2:$AN$7500,MATCH(AH$3,Команды!$A$2:$A$7500,0),$E57+2)=Команды!$AJ$10,TRUE,FALSE),IF(INDEX(Команды!$A$2:$AN$7500,MATCH(AH$3,Команды!$A$2:$A$7500,0),$E57+2)=Команды!$AJ$11,TRUE,FALSE),IF(INDEX(Команды!$A$2:$AN$7500,MATCH(AH$3,Команды!$A$2:$A$7500,0),$E57+2)=Команды!$AJ$12,TRUE,FALSE),IF(INDEX(Команды!$A$2:$AN$7500,MATCH(AH$3,Команды!$A$2:$A$7500,0),$E57+2)=Команды!$AJ$13,TRUE,FALSE),IF(INDEX(Команды!$A$2:$AN$7500,MATCH(AH$3,Команды!$A$2:$A$7500,0),$E57+2)=Команды!$AJ$14,TRUE,FALSE),IF(INDEX(Команды!$A$2:$AN$7500,MATCH(AH$3,Команды!$A$2:$A$7500,0),$E57+2)=Команды!$AJ$15,TRUE,FALSE),IF(INDEX(Команды!$A$2:$AN$7500,MATCH(AH$3,Команды!$A$2:$A$7500,0),$E57+2)=Команды!$AJ$16,TRUE,FALSE),IF(INDEX(Команды!$A$2:$AN$7500,MATCH(AH$3,Команды!$A$2:$A$7500,0),$E57+2)=Команды!$AJ$17,TRUE,FALSE),IF(INDEX(Команды!$A$2:$AN$7500,MATCH(AH$3,Команды!$A$2:$A$7500,0),$E57+2)=Команды!$AJ$18,TRUE,FALSE),IF(INDEX(Команды!$A$2:$AN$7500,MATCH(AH$3,Команды!$A$2:$A$7500,0),$E57+2)=Команды!$AJ$19,TRUE,FALSE)),INDEX(Команды!$AJ$2:$AL$19,MATCH(INDEX(Команды!$A$2:$AN$7500,MATCH(AH$3,Команды!$A$2:$A$7500,0),$E57+2),Команды!$AJ$2:$AJ$19,0),3),0)</f>
        <v>В</v>
      </c>
      <c r="AJ57" s="342"/>
      <c r="AK57" s="174">
        <f>IF(OR(IF(INDEX(Команды!$A$2:$AN$7500,MATCH(AK$3,Команды!$A$2:$A$7500,0),$E57+2)=Команды!$AJ$2,TRUE,FALSE),IF(INDEX(Команды!$A$2:$AN$7500,MATCH(AK$3,Команды!$A$2:$A$7500,0),$E57+2)=Команды!$AJ$3,TRUE,FALSE),IF(INDEX(Команды!$A$2:$AN$7500,MATCH(AK$3,Команды!$A$2:$A$7500,0),$E57+2)=Команды!$AJ$4,TRUE,FALSE),IF(INDEX(Команды!$A$2:$AN$7500,MATCH(AK$3,Команды!$A$2:$A$7500,0),$E57+2)=Команды!$AJ$5,TRUE,FALSE),IF(INDEX(Команды!$A$2:$AN$7500,MATCH(AK$3,Команды!$A$2:$A$7500,0),$E57+2)=Команды!$AJ$6,TRUE,FALSE),IF(INDEX(Команды!$A$2:$AN$7500,MATCH(AK$3,Команды!$A$2:$A$7500,0),$E57+2)=Команды!$AJ$7,TRUE,FALSE),IF(INDEX(Команды!$A$2:$AN$7500,MATCH(AK$3,Команды!$A$2:$A$7500,0),$E57+2)=Команды!$AJ$8,TRUE,FALSE),IF(INDEX(Команды!$A$2:$AN$7500,MATCH(AK$3,Команды!$A$2:$A$7500,0),$E57+2)=Команды!$AJ$9,TRUE,FALSE),IF(INDEX(Команды!$A$2:$AN$7500,MATCH(AK$3,Команды!$A$2:$A$7500,0),$E57+2)=Команды!$AJ$10,TRUE,FALSE),IF(INDEX(Команды!$A$2:$AN$7500,MATCH(AK$3,Команды!$A$2:$A$7500,0),$E57+2)=Команды!$AJ$11,TRUE,FALSE),IF(INDEX(Команды!$A$2:$AN$7500,MATCH(AK$3,Команды!$A$2:$A$7500,0),$E57+2)=Команды!$AJ$12,TRUE,FALSE),IF(INDEX(Команды!$A$2:$AN$7500,MATCH(AK$3,Команды!$A$2:$A$7500,0),$E57+2)=Команды!$AJ$13,TRUE,FALSE),IF(INDEX(Команды!$A$2:$AN$7500,MATCH(AK$3,Команды!$A$2:$A$7500,0),$E57+2)=Команды!$AJ$14,TRUE,FALSE),IF(INDEX(Команды!$A$2:$AN$7500,MATCH(AK$3,Команды!$A$2:$A$7500,0),$E57+2)=Команды!$AJ$15,TRUE,FALSE),IF(INDEX(Команды!$A$2:$AN$7500,MATCH(AK$3,Команды!$A$2:$A$7500,0),$E57+2)=Команды!$AJ$16,TRUE,FALSE),,IF(INDEX(Команды!$A$2:$AN$7500,MATCH(AK$3,Команды!$A$2:$A$7500,0),$E57+2)=Команды!$AJ$17,TRUE,FALSE),,IF(INDEX(Команды!$A$2:$AN$7500,MATCH(AK$3,Команды!$A$2:$A$7500,0),$E57+2)=Команды!$AJ$18,TRUE,FALSE),,IF(INDEX(Команды!$A$2:$AN$7500,MATCH(AK$3,Команды!$A$2:$A$7500,0),$E57+2)=Команды!$AJ$19,TRUE,FALSE)),INDEX(Команды!$AJ$2:$AK$19,MATCH(INDEX(Команды!$A$2:$AN$7500,MATCH(AK$3,Команды!$A$2:$A$7500,0),$E57+2),Команды!$AJ$2:$AJ$19,0),2),0)</f>
        <v>0.70833333333333337</v>
      </c>
      <c r="AL57" s="175">
        <f>IF(OR(IF(INDEX(Команды!$A$2:$AN$7500,MATCH(AK$3,Команды!$A$2:$A$7500,0),$E57+2)=Команды!$AJ$2,TRUE,FALSE),IF(INDEX(Команды!$A$2:$AN$7500,MATCH(AK$3,Команды!$A$2:$A$7500,0),$E57+2)=Команды!$AJ$3,TRUE,FALSE),IF(INDEX(Команды!$A$2:$AN$7500,MATCH(AK$3,Команды!$A$2:$A$7500,0),$E57+2)=Команды!$AJ$4,TRUE,FALSE),IF(INDEX(Команды!$A$2:$AN$7500,MATCH(AK$3,Команды!$A$2:$A$7500,0),$E57+2)=Команды!$AJ$5,TRUE,FALSE),IF(INDEX(Команды!$A$2:$AN$7500,MATCH(AK$3,Команды!$A$2:$A$7500,0),$E57+2)=Команды!$AJ$6,TRUE,FALSE),IF(INDEX(Команды!$A$2:$AN$7500,MATCH(AK$3,Команды!$A$2:$A$7500,0),$E57+2)=Команды!$AJ$7,TRUE,FALSE),IF(INDEX(Команды!$A$2:$AN$7500,MATCH(AK$3,Команды!$A$2:$A$7500,0),$E57+2)=Команды!$AJ$8,TRUE,FALSE),IF(INDEX(Команды!$A$2:$AN$7500,MATCH(AK$3,Команды!$A$2:$A$7500,0),$E57+2)=Команды!$AJ$9,TRUE,FALSE),IF(INDEX(Команды!$A$2:$AN$7500,MATCH(AK$3,Команды!$A$2:$A$7500,0),$E57+2)=Команды!$AJ$10,TRUE,FALSE),IF(INDEX(Команды!$A$2:$AN$7500,MATCH(AK$3,Команды!$A$2:$A$7500,0),$E57+2)=Команды!$AJ$11,TRUE,FALSE),IF(INDEX(Команды!$A$2:$AN$7500,MATCH(AK$3,Команды!$A$2:$A$7500,0),$E57+2)=Команды!$AJ$12,TRUE,FALSE),IF(INDEX(Команды!$A$2:$AN$7500,MATCH(AK$3,Команды!$A$2:$A$7500,0),$E57+2)=Команды!$AJ$13,TRUE,FALSE),IF(INDEX(Команды!$A$2:$AN$7500,MATCH(AK$3,Команды!$A$2:$A$7500,0),$E57+2)=Команды!$AJ$14,TRUE,FALSE),IF(INDEX(Команды!$A$2:$AN$7500,MATCH(AK$3,Команды!$A$2:$A$7500,0),$E57+2)=Команды!$AJ$15,TRUE,FALSE),IF(INDEX(Команды!$A$2:$AN$7500,MATCH(AK$3,Команды!$A$2:$A$7500,0),$E57+2)=Команды!$AJ$16,TRUE,FALSE),IF(INDEX(Команды!$A$2:$AN$7500,MATCH(AK$3,Команды!$A$2:$A$7500,0),$E57+2)=Команды!$AJ$17,TRUE,FALSE),IF(INDEX(Команды!$A$2:$AN$7500,MATCH(AK$3,Команды!$A$2:$A$7500,0),$E57+2)=Команды!$AJ$18,TRUE,FALSE),IF(INDEX(Команды!$A$2:$AN$7500,MATCH(AK$3,Команды!$A$2:$A$7500,0),$E57+2)=Команды!$AJ$19,TRUE,FALSE)),INDEX(Команды!$AJ$2:$AL$19,MATCH(INDEX(Команды!$A$2:$AN$7500,MATCH(AK$3,Команды!$A$2:$A$7500,0),$E57+2),Команды!$AJ$2:$AJ$19,0),3),0)</f>
        <v>0.95833333333333337</v>
      </c>
      <c r="AM57" s="342"/>
      <c r="AN57" s="174" t="str">
        <f>IF(OR(IF(INDEX(Команды!$A$2:$AN$7500,MATCH(AN$3,Команды!$A$2:$A$7500,0),$E57+2)=Команды!$AJ$2,TRUE,FALSE),IF(INDEX(Команды!$A$2:$AN$7500,MATCH(AN$3,Команды!$A$2:$A$7500,0),$E57+2)=Команды!$AJ$3,TRUE,FALSE),IF(INDEX(Команды!$A$2:$AN$7500,MATCH(AN$3,Команды!$A$2:$A$7500,0),$E57+2)=Команды!$AJ$4,TRUE,FALSE),IF(INDEX(Команды!$A$2:$AN$7500,MATCH(AN$3,Команды!$A$2:$A$7500,0),$E57+2)=Команды!$AJ$5,TRUE,FALSE),IF(INDEX(Команды!$A$2:$AN$7500,MATCH(AN$3,Команды!$A$2:$A$7500,0),$E57+2)=Команды!$AJ$6,TRUE,FALSE),IF(INDEX(Команды!$A$2:$AN$7500,MATCH(AN$3,Команды!$A$2:$A$7500,0),$E57+2)=Команды!$AJ$7,TRUE,FALSE),IF(INDEX(Команды!$A$2:$AN$7500,MATCH(AN$3,Команды!$A$2:$A$7500,0),$E57+2)=Команды!$AJ$8,TRUE,FALSE),IF(INDEX(Команды!$A$2:$AN$7500,MATCH(AN$3,Команды!$A$2:$A$7500,0),$E57+2)=Команды!$AJ$9,TRUE,FALSE),IF(INDEX(Команды!$A$2:$AN$7500,MATCH(AN$3,Команды!$A$2:$A$7500,0),$E57+2)=Команды!$AJ$10,TRUE,FALSE),IF(INDEX(Команды!$A$2:$AN$7500,MATCH(AN$3,Команды!$A$2:$A$7500,0),$E57+2)=Команды!$AJ$11,TRUE,FALSE),IF(INDEX(Команды!$A$2:$AN$7500,MATCH(AN$3,Команды!$A$2:$A$7500,0),$E57+2)=Команды!$AJ$12,TRUE,FALSE),IF(INDEX(Команды!$A$2:$AN$7500,MATCH(AN$3,Команды!$A$2:$A$7500,0),$E57+2)=Команды!$AJ$13,TRUE,FALSE),IF(INDEX(Команды!$A$2:$AN$7500,MATCH(AN$3,Команды!$A$2:$A$7500,0),$E57+2)=Команды!$AJ$14,TRUE,FALSE),IF(INDEX(Команды!$A$2:$AN$7500,MATCH(AN$3,Команды!$A$2:$A$7500,0),$E57+2)=Команды!$AJ$15,TRUE,FALSE),IF(INDEX(Команды!$A$2:$AN$7500,MATCH(AN$3,Команды!$A$2:$A$7500,0),$E57+2)=Команды!$AJ$16,TRUE,FALSE),,IF(INDEX(Команды!$A$2:$AN$7500,MATCH(AN$3,Команды!$A$2:$A$7500,0),$E57+2)=Команды!$AJ$17,TRUE,FALSE),,IF(INDEX(Команды!$A$2:$AN$7500,MATCH(AN$3,Команды!$A$2:$A$7500,0),$E57+2)=Команды!$AJ$18,TRUE,FALSE),,IF(INDEX(Команды!$A$2:$AN$7500,MATCH(AN$3,Команды!$A$2:$A$7500,0),$E57+2)=Команды!$AJ$19,TRUE,FALSE)),INDEX(Команды!$AJ$2:$AK$19,MATCH(INDEX(Команды!$A$2:$AN$7500,MATCH(AN$3,Команды!$A$2:$A$7500,0),$E57+2),Команды!$AJ$2:$AJ$19,0),2),0)</f>
        <v>В</v>
      </c>
      <c r="AO57" s="175" t="str">
        <f>IF(OR(IF(INDEX(Команды!$A$2:$AN$7500,MATCH(AN$3,Команды!$A$2:$A$7500,0),$E57+2)=Команды!$AJ$2,TRUE,FALSE),IF(INDEX(Команды!$A$2:$AN$7500,MATCH(AN$3,Команды!$A$2:$A$7500,0),$E57+2)=Команды!$AJ$3,TRUE,FALSE),IF(INDEX(Команды!$A$2:$AN$7500,MATCH(AN$3,Команды!$A$2:$A$7500,0),$E57+2)=Команды!$AJ$4,TRUE,FALSE),IF(INDEX(Команды!$A$2:$AN$7500,MATCH(AN$3,Команды!$A$2:$A$7500,0),$E57+2)=Команды!$AJ$5,TRUE,FALSE),IF(INDEX(Команды!$A$2:$AN$7500,MATCH(AN$3,Команды!$A$2:$A$7500,0),$E57+2)=Команды!$AJ$6,TRUE,FALSE),IF(INDEX(Команды!$A$2:$AN$7500,MATCH(AN$3,Команды!$A$2:$A$7500,0),$E57+2)=Команды!$AJ$7,TRUE,FALSE),IF(INDEX(Команды!$A$2:$AN$7500,MATCH(AN$3,Команды!$A$2:$A$7500,0),$E57+2)=Команды!$AJ$8,TRUE,FALSE),IF(INDEX(Команды!$A$2:$AN$7500,MATCH(AN$3,Команды!$A$2:$A$7500,0),$E57+2)=Команды!$AJ$9,TRUE,FALSE),IF(INDEX(Команды!$A$2:$AN$7500,MATCH(AN$3,Команды!$A$2:$A$7500,0),$E57+2)=Команды!$AJ$10,TRUE,FALSE),IF(INDEX(Команды!$A$2:$AN$7500,MATCH(AN$3,Команды!$A$2:$A$7500,0),$E57+2)=Команды!$AJ$11,TRUE,FALSE),IF(INDEX(Команды!$A$2:$AN$7500,MATCH(AN$3,Команды!$A$2:$A$7500,0),$E57+2)=Команды!$AJ$12,TRUE,FALSE),IF(INDEX(Команды!$A$2:$AN$7500,MATCH(AN$3,Команды!$A$2:$A$7500,0),$E57+2)=Команды!$AJ$13,TRUE,FALSE),IF(INDEX(Команды!$A$2:$AN$7500,MATCH(AN$3,Команды!$A$2:$A$7500,0),$E57+2)=Команды!$AJ$14,TRUE,FALSE),IF(INDEX(Команды!$A$2:$AN$7500,MATCH(AN$3,Команды!$A$2:$A$7500,0),$E57+2)=Команды!$AJ$15,TRUE,FALSE),IF(INDEX(Команды!$A$2:$AN$7500,MATCH(AN$3,Команды!$A$2:$A$7500,0),$E57+2)=Команды!$AJ$16,TRUE,FALSE),IF(INDEX(Команды!$A$2:$AN$7500,MATCH(AN$3,Команды!$A$2:$A$7500,0),$E57+2)=Команды!$AJ$17,TRUE,FALSE),IF(INDEX(Команды!$A$2:$AN$7500,MATCH(AN$3,Команды!$A$2:$A$7500,0),$E57+2)=Команды!$AJ$18,TRUE,FALSE),IF(INDEX(Команды!$A$2:$AN$7500,MATCH(AN$3,Команды!$A$2:$A$7500,0),$E57+2)=Команды!$AJ$19,TRUE,FALSE)),INDEX(Команды!$AJ$2:$AL$19,MATCH(INDEX(Команды!$A$2:$AN$7500,MATCH(AN$3,Команды!$A$2:$A$7500,0),$E57+2),Команды!$AJ$2:$AJ$19,0),3),0)</f>
        <v>В</v>
      </c>
      <c r="AP57" s="342"/>
      <c r="AQ57" s="174">
        <f>IF(OR(IF(INDEX(Команды!$A$2:$AN$7500,MATCH(AQ$3,Команды!$A$2:$A$7500,0),$E57+2)=Команды!$AJ$2,TRUE,FALSE),IF(INDEX(Команды!$A$2:$AN$7500,MATCH(AQ$3,Команды!$A$2:$A$7500,0),$E57+2)=Команды!$AJ$3,TRUE,FALSE),IF(INDEX(Команды!$A$2:$AN$7500,MATCH(AQ$3,Команды!$A$2:$A$7500,0),$E57+2)=Команды!$AJ$4,TRUE,FALSE),IF(INDEX(Команды!$A$2:$AN$7500,MATCH(AQ$3,Команды!$A$2:$A$7500,0),$E57+2)=Команды!$AJ$5,TRUE,FALSE),IF(INDEX(Команды!$A$2:$AN$7500,MATCH(AQ$3,Команды!$A$2:$A$7500,0),$E57+2)=Команды!$AJ$6,TRUE,FALSE),IF(INDEX(Команды!$A$2:$AN$7500,MATCH(AQ$3,Команды!$A$2:$A$7500,0),$E57+2)=Команды!$AJ$7,TRUE,FALSE),IF(INDEX(Команды!$A$2:$AN$7500,MATCH(AQ$3,Команды!$A$2:$A$7500,0),$E57+2)=Команды!$AJ$8,TRUE,FALSE),IF(INDEX(Команды!$A$2:$AN$7500,MATCH(AQ$3,Команды!$A$2:$A$7500,0),$E57+2)=Команды!$AJ$9,TRUE,FALSE),IF(INDEX(Команды!$A$2:$AN$7500,MATCH(AQ$3,Команды!$A$2:$A$7500,0),$E57+2)=Команды!$AJ$10,TRUE,FALSE),IF(INDEX(Команды!$A$2:$AN$7500,MATCH(AQ$3,Команды!$A$2:$A$7500,0),$E57+2)=Команды!$AJ$11,TRUE,FALSE),IF(INDEX(Команды!$A$2:$AN$7500,MATCH(AQ$3,Команды!$A$2:$A$7500,0),$E57+2)=Команды!$AJ$12,TRUE,FALSE),IF(INDEX(Команды!$A$2:$AN$7500,MATCH(AQ$3,Команды!$A$2:$A$7500,0),$E57+2)=Команды!$AJ$13,TRUE,FALSE),IF(INDEX(Команды!$A$2:$AN$7500,MATCH(AQ$3,Команды!$A$2:$A$7500,0),$E57+2)=Команды!$AJ$14,TRUE,FALSE),IF(INDEX(Команды!$A$2:$AN$7500,MATCH(AQ$3,Команды!$A$2:$A$7500,0),$E57+2)=Команды!$AJ$15,TRUE,FALSE),IF(INDEX(Команды!$A$2:$AN$7500,MATCH(AQ$3,Команды!$A$2:$A$7500,0),$E57+2)=Команды!$AJ$16,TRUE,FALSE),,IF(INDEX(Команды!$A$2:$AN$7500,MATCH(AQ$3,Команды!$A$2:$A$7500,0),$E57+2)=Команды!$AJ$17,TRUE,FALSE),,IF(INDEX(Команды!$A$2:$AN$7500,MATCH(AQ$3,Команды!$A$2:$A$7500,0),$E57+2)=Команды!$AJ$18,TRUE,FALSE),,IF(INDEX(Команды!$A$2:$AN$7500,MATCH(AQ$3,Команды!$A$2:$A$7500,0),$E57+2)=Команды!$AJ$19,TRUE,FALSE)),INDEX(Команды!$AJ$2:$AK$19,MATCH(INDEX(Команды!$A$2:$AN$7500,MATCH(AQ$3,Команды!$A$2:$A$7500,0),$E57+2),Команды!$AJ$2:$AJ$19,0),2),0)</f>
        <v>0.70833333333333337</v>
      </c>
      <c r="AR57" s="175">
        <f>IF(OR(IF(INDEX(Команды!$A$2:$AN$7500,MATCH(AQ$3,Команды!$A$2:$A$7500,0),$E57+2)=Команды!$AJ$2,TRUE,FALSE),IF(INDEX(Команды!$A$2:$AN$7500,MATCH(AQ$3,Команды!$A$2:$A$7500,0),$E57+2)=Команды!$AJ$3,TRUE,FALSE),IF(INDEX(Команды!$A$2:$AN$7500,MATCH(AQ$3,Команды!$A$2:$A$7500,0),$E57+2)=Команды!$AJ$4,TRUE,FALSE),IF(INDEX(Команды!$A$2:$AN$7500,MATCH(AQ$3,Команды!$A$2:$A$7500,0),$E57+2)=Команды!$AJ$5,TRUE,FALSE),IF(INDEX(Команды!$A$2:$AN$7500,MATCH(AQ$3,Команды!$A$2:$A$7500,0),$E57+2)=Команды!$AJ$6,TRUE,FALSE),IF(INDEX(Команды!$A$2:$AN$7500,MATCH(AQ$3,Команды!$A$2:$A$7500,0),$E57+2)=Команды!$AJ$7,TRUE,FALSE),IF(INDEX(Команды!$A$2:$AN$7500,MATCH(AQ$3,Команды!$A$2:$A$7500,0),$E57+2)=Команды!$AJ$8,TRUE,FALSE),IF(INDEX(Команды!$A$2:$AN$7500,MATCH(AQ$3,Команды!$A$2:$A$7500,0),$E57+2)=Команды!$AJ$9,TRUE,FALSE),IF(INDEX(Команды!$A$2:$AN$7500,MATCH(AQ$3,Команды!$A$2:$A$7500,0),$E57+2)=Команды!$AJ$10,TRUE,FALSE),IF(INDEX(Команды!$A$2:$AN$7500,MATCH(AQ$3,Команды!$A$2:$A$7500,0),$E57+2)=Команды!$AJ$11,TRUE,FALSE),IF(INDEX(Команды!$A$2:$AN$7500,MATCH(AQ$3,Команды!$A$2:$A$7500,0),$E57+2)=Команды!$AJ$12,TRUE,FALSE),IF(INDEX(Команды!$A$2:$AN$7500,MATCH(AQ$3,Команды!$A$2:$A$7500,0),$E57+2)=Команды!$AJ$13,TRUE,FALSE),IF(INDEX(Команды!$A$2:$AN$7500,MATCH(AQ$3,Команды!$A$2:$A$7500,0),$E57+2)=Команды!$AJ$14,TRUE,FALSE),IF(INDEX(Команды!$A$2:$AN$7500,MATCH(AQ$3,Команды!$A$2:$A$7500,0),$E57+2)=Команды!$AJ$15,TRUE,FALSE),IF(INDEX(Команды!$A$2:$AN$7500,MATCH(AQ$3,Команды!$A$2:$A$7500,0),$E57+2)=Команды!$AJ$16,TRUE,FALSE),IF(INDEX(Команды!$A$2:$AN$7500,MATCH(AQ$3,Команды!$A$2:$A$7500,0),$E57+2)=Команды!$AJ$17,TRUE,FALSE),IF(INDEX(Команды!$A$2:$AN$7500,MATCH(AQ$3,Команды!$A$2:$A$7500,0),$E57+2)=Команды!$AJ$18,TRUE,FALSE),IF(INDEX(Команды!$A$2:$AN$7500,MATCH(AQ$3,Команды!$A$2:$A$7500,0),$E57+2)=Команды!$AJ$19,TRUE,FALSE)),INDEX(Команды!$AJ$2:$AL$19,MATCH(INDEX(Команды!$A$2:$AN$7500,MATCH(AQ$3,Команды!$A$2:$A$7500,0),$E57+2),Команды!$AJ$2:$AJ$19,0),3),0)</f>
        <v>0.95833333333333337</v>
      </c>
      <c r="AS57" s="342"/>
      <c r="AT57" s="174">
        <f>IF(OR(IF(INDEX(Команды!$A$2:$AN$7500,MATCH(AT$3,Команды!$A$2:$A$7500,0),$E57+2)=Команды!$AJ$2,TRUE,FALSE),IF(INDEX(Команды!$A$2:$AN$7500,MATCH(AT$3,Команды!$A$2:$A$7500,0),$E57+2)=Команды!$AJ$3,TRUE,FALSE),IF(INDEX(Команды!$A$2:$AN$7500,MATCH(AT$3,Команды!$A$2:$A$7500,0),$E57+2)=Команды!$AJ$4,TRUE,FALSE),IF(INDEX(Команды!$A$2:$AN$7500,MATCH(AT$3,Команды!$A$2:$A$7500,0),$E57+2)=Команды!$AJ$5,TRUE,FALSE),IF(INDEX(Команды!$A$2:$AN$7500,MATCH(AT$3,Команды!$A$2:$A$7500,0),$E57+2)=Команды!$AJ$6,TRUE,FALSE),IF(INDEX(Команды!$A$2:$AN$7500,MATCH(AT$3,Команды!$A$2:$A$7500,0),$E57+2)=Команды!$AJ$7,TRUE,FALSE),IF(INDEX(Команды!$A$2:$AN$7500,MATCH(AT$3,Команды!$A$2:$A$7500,0),$E57+2)=Команды!$AJ$8,TRUE,FALSE),IF(INDEX(Команды!$A$2:$AN$7500,MATCH(AT$3,Команды!$A$2:$A$7500,0),$E57+2)=Команды!$AJ$9,TRUE,FALSE),IF(INDEX(Команды!$A$2:$AN$7500,MATCH(AT$3,Команды!$A$2:$A$7500,0),$E57+2)=Команды!$AJ$10,TRUE,FALSE),IF(INDEX(Команды!$A$2:$AN$7500,MATCH(AT$3,Команды!$A$2:$A$7500,0),$E57+2)=Команды!$AJ$11,TRUE,FALSE),IF(INDEX(Команды!$A$2:$AN$7500,MATCH(AT$3,Команды!$A$2:$A$7500,0),$E57+2)=Команды!$AJ$12,TRUE,FALSE),IF(INDEX(Команды!$A$2:$AN$7500,MATCH(AT$3,Команды!$A$2:$A$7500,0),$E57+2)=Команды!$AJ$13,TRUE,FALSE),IF(INDEX(Команды!$A$2:$AN$7500,MATCH(AT$3,Команды!$A$2:$A$7500,0),$E57+2)=Команды!$AJ$14,TRUE,FALSE),IF(INDEX(Команды!$A$2:$AN$7500,MATCH(AT$3,Команды!$A$2:$A$7500,0),$E57+2)=Команды!$AJ$15,TRUE,FALSE),IF(INDEX(Команды!$A$2:$AN$7500,MATCH(AT$3,Команды!$A$2:$A$7500,0),$E57+2)=Команды!$AJ$16,TRUE,FALSE),,IF(INDEX(Команды!$A$2:$AN$7500,MATCH(AT$3,Команды!$A$2:$A$7500,0),$E57+2)=Команды!$AJ$17,TRUE,FALSE),,IF(INDEX(Команды!$A$2:$AN$7500,MATCH(AT$3,Команды!$A$2:$A$7500,0),$E57+2)=Команды!$AJ$18,TRUE,FALSE),,IF(INDEX(Команды!$A$2:$AN$7500,MATCH(AT$3,Команды!$A$2:$A$7500,0),$E57+2)=Команды!$AJ$19,TRUE,FALSE)),INDEX(Команды!$AJ$2:$AK$19,MATCH(INDEX(Команды!$A$2:$AN$7500,MATCH(AT$3,Команды!$A$2:$A$7500,0),$E57+2),Команды!$AJ$2:$AJ$19,0),2),0)</f>
        <v>0.70833333333333337</v>
      </c>
      <c r="AU57" s="175">
        <f>IF(OR(IF(INDEX(Команды!$A$2:$AN$7500,MATCH(AT$3,Команды!$A$2:$A$7500,0),$E57+2)=Команды!$AJ$2,TRUE,FALSE),IF(INDEX(Команды!$A$2:$AN$7500,MATCH(AT$3,Команды!$A$2:$A$7500,0),$E57+2)=Команды!$AJ$3,TRUE,FALSE),IF(INDEX(Команды!$A$2:$AN$7500,MATCH(AT$3,Команды!$A$2:$A$7500,0),$E57+2)=Команды!$AJ$4,TRUE,FALSE),IF(INDEX(Команды!$A$2:$AN$7500,MATCH(AT$3,Команды!$A$2:$A$7500,0),$E57+2)=Команды!$AJ$5,TRUE,FALSE),IF(INDEX(Команды!$A$2:$AN$7500,MATCH(AT$3,Команды!$A$2:$A$7500,0),$E57+2)=Команды!$AJ$6,TRUE,FALSE),IF(INDEX(Команды!$A$2:$AN$7500,MATCH(AT$3,Команды!$A$2:$A$7500,0),$E57+2)=Команды!$AJ$7,TRUE,FALSE),IF(INDEX(Команды!$A$2:$AN$7500,MATCH(AT$3,Команды!$A$2:$A$7500,0),$E57+2)=Команды!$AJ$8,TRUE,FALSE),IF(INDEX(Команды!$A$2:$AN$7500,MATCH(AT$3,Команды!$A$2:$A$7500,0),$E57+2)=Команды!$AJ$9,TRUE,FALSE),IF(INDEX(Команды!$A$2:$AN$7500,MATCH(AT$3,Команды!$A$2:$A$7500,0),$E57+2)=Команды!$AJ$10,TRUE,FALSE),IF(INDEX(Команды!$A$2:$AN$7500,MATCH(AT$3,Команды!$A$2:$A$7500,0),$E57+2)=Команды!$AJ$11,TRUE,FALSE),IF(INDEX(Команды!$A$2:$AN$7500,MATCH(AT$3,Команды!$A$2:$A$7500,0),$E57+2)=Команды!$AJ$12,TRUE,FALSE),IF(INDEX(Команды!$A$2:$AN$7500,MATCH(AT$3,Команды!$A$2:$A$7500,0),$E57+2)=Команды!$AJ$13,TRUE,FALSE),IF(INDEX(Команды!$A$2:$AN$7500,MATCH(AT$3,Команды!$A$2:$A$7500,0),$E57+2)=Команды!$AJ$14,TRUE,FALSE),IF(INDEX(Команды!$A$2:$AN$7500,MATCH(AT$3,Команды!$A$2:$A$7500,0),$E57+2)=Команды!$AJ$15,TRUE,FALSE),IF(INDEX(Команды!$A$2:$AN$7500,MATCH(AT$3,Команды!$A$2:$A$7500,0),$E57+2)=Команды!$AJ$16,TRUE,FALSE),IF(INDEX(Команды!$A$2:$AN$7500,MATCH(AT$3,Команды!$A$2:$A$7500,0),$E57+2)=Команды!$AJ$17,TRUE,FALSE),IF(INDEX(Команды!$A$2:$AN$7500,MATCH(AT$3,Команды!$A$2:$A$7500,0),$E57+2)=Команды!$AJ$18,TRUE,FALSE),IF(INDEX(Команды!$A$2:$AN$7500,MATCH(AT$3,Команды!$A$2:$A$7500,0),$E57+2)=Команды!$AJ$19,TRUE,FALSE)),INDEX(Команды!$AJ$2:$AL$19,MATCH(INDEX(Команды!$A$2:$AN$7500,MATCH(AT$3,Команды!$A$2:$A$7500,0),$E57+2),Команды!$AJ$2:$AJ$19,0),3),0)</f>
        <v>0.95833333333333337</v>
      </c>
      <c r="AV57" s="342"/>
      <c r="AW57" s="174" t="str">
        <f>IF(OR(IF(INDEX(Команды!$A$2:$AN$7500,MATCH(AW$3,Команды!$A$2:$A$7500,0),$E57+2)=Команды!$AJ$2,TRUE,FALSE),IF(INDEX(Команды!$A$2:$AN$7500,MATCH(AW$3,Команды!$A$2:$A$7500,0),$E57+2)=Команды!$AJ$3,TRUE,FALSE),IF(INDEX(Команды!$A$2:$AN$7500,MATCH(AW$3,Команды!$A$2:$A$7500,0),$E57+2)=Команды!$AJ$4,TRUE,FALSE),IF(INDEX(Команды!$A$2:$AN$7500,MATCH(AW$3,Команды!$A$2:$A$7500,0),$E57+2)=Команды!$AJ$5,TRUE,FALSE),IF(INDEX(Команды!$A$2:$AN$7500,MATCH(AW$3,Команды!$A$2:$A$7500,0),$E57+2)=Команды!$AJ$6,TRUE,FALSE),IF(INDEX(Команды!$A$2:$AN$7500,MATCH(AW$3,Команды!$A$2:$A$7500,0),$E57+2)=Команды!$AJ$7,TRUE,FALSE),IF(INDEX(Команды!$A$2:$AN$7500,MATCH(AW$3,Команды!$A$2:$A$7500,0),$E57+2)=Команды!$AJ$8,TRUE,FALSE),IF(INDEX(Команды!$A$2:$AN$7500,MATCH(AW$3,Команды!$A$2:$A$7500,0),$E57+2)=Команды!$AJ$9,TRUE,FALSE),IF(INDEX(Команды!$A$2:$AN$7500,MATCH(AW$3,Команды!$A$2:$A$7500,0),$E57+2)=Команды!$AJ$10,TRUE,FALSE),IF(INDEX(Команды!$A$2:$AN$7500,MATCH(AW$3,Команды!$A$2:$A$7500,0),$E57+2)=Команды!$AJ$11,TRUE,FALSE),IF(INDEX(Команды!$A$2:$AN$7500,MATCH(AW$3,Команды!$A$2:$A$7500,0),$E57+2)=Команды!$AJ$12,TRUE,FALSE),IF(INDEX(Команды!$A$2:$AN$7500,MATCH(AW$3,Команды!$A$2:$A$7500,0),$E57+2)=Команды!$AJ$13,TRUE,FALSE),IF(INDEX(Команды!$A$2:$AN$7500,MATCH(AW$3,Команды!$A$2:$A$7500,0),$E57+2)=Команды!$AJ$14,TRUE,FALSE),IF(INDEX(Команды!$A$2:$AN$7500,MATCH(AW$3,Команды!$A$2:$A$7500,0),$E57+2)=Команды!$AJ$15,TRUE,FALSE),IF(INDEX(Команды!$A$2:$AN$7500,MATCH(AW$3,Команды!$A$2:$A$7500,0),$E57+2)=Команды!$AJ$16,TRUE,FALSE),,IF(INDEX(Команды!$A$2:$AN$7500,MATCH(AW$3,Команды!$A$2:$A$7500,0),$E57+2)=Команды!$AJ$17,TRUE,FALSE),,IF(INDEX(Команды!$A$2:$AN$7500,MATCH(AW$3,Команды!$A$2:$A$7500,0),$E57+2)=Команды!$AJ$18,TRUE,FALSE),,IF(INDEX(Команды!$A$2:$AN$7500,MATCH(AW$3,Команды!$A$2:$A$7500,0),$E57+2)=Команды!$AJ$19,TRUE,FALSE)),INDEX(Команды!$AJ$2:$AK$19,MATCH(INDEX(Команды!$A$2:$AN$7500,MATCH(AW$3,Команды!$A$2:$A$7500,0),$E57+2),Команды!$AJ$2:$AJ$19,0),2),0)</f>
        <v>В</v>
      </c>
      <c r="AX57" s="175" t="str">
        <f>IF(OR(IF(INDEX(Команды!$A$2:$AN$7500,MATCH(AW$3,Команды!$A$2:$A$7500,0),$E57+2)=Команды!$AJ$2,TRUE,FALSE),IF(INDEX(Команды!$A$2:$AN$7500,MATCH(AW$3,Команды!$A$2:$A$7500,0),$E57+2)=Команды!$AJ$3,TRUE,FALSE),IF(INDEX(Команды!$A$2:$AN$7500,MATCH(AW$3,Команды!$A$2:$A$7500,0),$E57+2)=Команды!$AJ$4,TRUE,FALSE),IF(INDEX(Команды!$A$2:$AN$7500,MATCH(AW$3,Команды!$A$2:$A$7500,0),$E57+2)=Команды!$AJ$5,TRUE,FALSE),IF(INDEX(Команды!$A$2:$AN$7500,MATCH(AW$3,Команды!$A$2:$A$7500,0),$E57+2)=Команды!$AJ$6,TRUE,FALSE),IF(INDEX(Команды!$A$2:$AN$7500,MATCH(AW$3,Команды!$A$2:$A$7500,0),$E57+2)=Команды!$AJ$7,TRUE,FALSE),IF(INDEX(Команды!$A$2:$AN$7500,MATCH(AW$3,Команды!$A$2:$A$7500,0),$E57+2)=Команды!$AJ$8,TRUE,FALSE),IF(INDEX(Команды!$A$2:$AN$7500,MATCH(AW$3,Команды!$A$2:$A$7500,0),$E57+2)=Команды!$AJ$9,TRUE,FALSE),IF(INDEX(Команды!$A$2:$AN$7500,MATCH(AW$3,Команды!$A$2:$A$7500,0),$E57+2)=Команды!$AJ$10,TRUE,FALSE),IF(INDEX(Команды!$A$2:$AN$7500,MATCH(AW$3,Команды!$A$2:$A$7500,0),$E57+2)=Команды!$AJ$11,TRUE,FALSE),IF(INDEX(Команды!$A$2:$AN$7500,MATCH(AW$3,Команды!$A$2:$A$7500,0),$E57+2)=Команды!$AJ$12,TRUE,FALSE),IF(INDEX(Команды!$A$2:$AN$7500,MATCH(AW$3,Команды!$A$2:$A$7500,0),$E57+2)=Команды!$AJ$13,TRUE,FALSE),IF(INDEX(Команды!$A$2:$AN$7500,MATCH(AW$3,Команды!$A$2:$A$7500,0),$E57+2)=Команды!$AJ$14,TRUE,FALSE),IF(INDEX(Команды!$A$2:$AN$7500,MATCH(AW$3,Команды!$A$2:$A$7500,0),$E57+2)=Команды!$AJ$15,TRUE,FALSE),IF(INDEX(Команды!$A$2:$AN$7500,MATCH(AW$3,Команды!$A$2:$A$7500,0),$E57+2)=Команды!$AJ$16,TRUE,FALSE),IF(INDEX(Команды!$A$2:$AN$7500,MATCH(AW$3,Команды!$A$2:$A$7500,0),$E57+2)=Команды!$AJ$17,TRUE,FALSE),IF(INDEX(Команды!$A$2:$AN$7500,MATCH(AW$3,Команды!$A$2:$A$7500,0),$E57+2)=Команды!$AJ$18,TRUE,FALSE),IF(INDEX(Команды!$A$2:$AN$7500,MATCH(AW$3,Команды!$A$2:$A$7500,0),$E57+2)=Команды!$AJ$19,TRUE,FALSE)),INDEX(Команды!$AJ$2:$AL$19,MATCH(INDEX(Команды!$A$2:$AN$7500,MATCH(AW$3,Команды!$A$2:$A$7500,0),$E57+2),Команды!$AJ$2:$AJ$19,0),3),0)</f>
        <v>В</v>
      </c>
      <c r="AY57" s="342"/>
      <c r="AZ57" s="174">
        <f>IF(OR(IF(INDEX(Команды!$A$2:$AN$7500,MATCH(AZ$3,Команды!$A$2:$A$7500,0),$E57+2)=Команды!$AJ$2,TRUE,FALSE),IF(INDEX(Команды!$A$2:$AN$7500,MATCH(AZ$3,Команды!$A$2:$A$7500,0),$E57+2)=Команды!$AJ$3,TRUE,FALSE),IF(INDEX(Команды!$A$2:$AN$7500,MATCH(AZ$3,Команды!$A$2:$A$7500,0),$E57+2)=Команды!$AJ$4,TRUE,FALSE),IF(INDEX(Команды!$A$2:$AN$7500,MATCH(AZ$3,Команды!$A$2:$A$7500,0),$E57+2)=Команды!$AJ$5,TRUE,FALSE),IF(INDEX(Команды!$A$2:$AN$7500,MATCH(AZ$3,Команды!$A$2:$A$7500,0),$E57+2)=Команды!$AJ$6,TRUE,FALSE),IF(INDEX(Команды!$A$2:$AN$7500,MATCH(AZ$3,Команды!$A$2:$A$7500,0),$E57+2)=Команды!$AJ$7,TRUE,FALSE),IF(INDEX(Команды!$A$2:$AN$7500,MATCH(AZ$3,Команды!$A$2:$A$7500,0),$E57+2)=Команды!$AJ$8,TRUE,FALSE),IF(INDEX(Команды!$A$2:$AN$7500,MATCH(AZ$3,Команды!$A$2:$A$7500,0),$E57+2)=Команды!$AJ$9,TRUE,FALSE),IF(INDEX(Команды!$A$2:$AN$7500,MATCH(AZ$3,Команды!$A$2:$A$7500,0),$E57+2)=Команды!$AJ$10,TRUE,FALSE),IF(INDEX(Команды!$A$2:$AN$7500,MATCH(AZ$3,Команды!$A$2:$A$7500,0),$E57+2)=Команды!$AJ$11,TRUE,FALSE),IF(INDEX(Команды!$A$2:$AN$7500,MATCH(AZ$3,Команды!$A$2:$A$7500,0),$E57+2)=Команды!$AJ$12,TRUE,FALSE),IF(INDEX(Команды!$A$2:$AN$7500,MATCH(AZ$3,Команды!$A$2:$A$7500,0),$E57+2)=Команды!$AJ$13,TRUE,FALSE),IF(INDEX(Команды!$A$2:$AN$7500,MATCH(AZ$3,Команды!$A$2:$A$7500,0),$E57+2)=Команды!$AJ$14,TRUE,FALSE),IF(INDEX(Команды!$A$2:$AN$7500,MATCH(AZ$3,Команды!$A$2:$A$7500,0),$E57+2)=Команды!$AJ$15,TRUE,FALSE),IF(INDEX(Команды!$A$2:$AN$7500,MATCH(AZ$3,Команды!$A$2:$A$7500,0),$E57+2)=Команды!$AJ$16,TRUE,FALSE),,IF(INDEX(Команды!$A$2:$AN$7500,MATCH(AZ$3,Команды!$A$2:$A$7500,0),$E57+2)=Команды!$AJ$17,TRUE,FALSE),,IF(INDEX(Команды!$A$2:$AN$7500,MATCH(AZ$3,Команды!$A$2:$A$7500,0),$E57+2)=Команды!$AJ$18,TRUE,FALSE),,IF(INDEX(Команды!$A$2:$AN$7500,MATCH(AZ$3,Команды!$A$2:$A$7500,0),$E57+2)=Команды!$AJ$19,TRUE,FALSE)),INDEX(Команды!$AJ$2:$AK$19,MATCH(INDEX(Команды!$A$2:$AN$7500,MATCH(AZ$3,Команды!$A$2:$A$7500,0),$E57+2),Команды!$AJ$2:$AJ$19,0),2),0)</f>
        <v>0.70833333333333337</v>
      </c>
      <c r="BA57" s="175">
        <f>IF(OR(IF(INDEX(Команды!$A$2:$AN$7500,MATCH(AZ$3,Команды!$A$2:$A$7500,0),$E57+2)=Команды!$AJ$2,TRUE,FALSE),IF(INDEX(Команды!$A$2:$AN$7500,MATCH(AZ$3,Команды!$A$2:$A$7500,0),$E57+2)=Команды!$AJ$3,TRUE,FALSE),IF(INDEX(Команды!$A$2:$AN$7500,MATCH(AZ$3,Команды!$A$2:$A$7500,0),$E57+2)=Команды!$AJ$4,TRUE,FALSE),IF(INDEX(Команды!$A$2:$AN$7500,MATCH(AZ$3,Команды!$A$2:$A$7500,0),$E57+2)=Команды!$AJ$5,TRUE,FALSE),IF(INDEX(Команды!$A$2:$AN$7500,MATCH(AZ$3,Команды!$A$2:$A$7500,0),$E57+2)=Команды!$AJ$6,TRUE,FALSE),IF(INDEX(Команды!$A$2:$AN$7500,MATCH(AZ$3,Команды!$A$2:$A$7500,0),$E57+2)=Команды!$AJ$7,TRUE,FALSE),IF(INDEX(Команды!$A$2:$AN$7500,MATCH(AZ$3,Команды!$A$2:$A$7500,0),$E57+2)=Команды!$AJ$8,TRUE,FALSE),IF(INDEX(Команды!$A$2:$AN$7500,MATCH(AZ$3,Команды!$A$2:$A$7500,0),$E57+2)=Команды!$AJ$9,TRUE,FALSE),IF(INDEX(Команды!$A$2:$AN$7500,MATCH(AZ$3,Команды!$A$2:$A$7500,0),$E57+2)=Команды!$AJ$10,TRUE,FALSE),IF(INDEX(Команды!$A$2:$AN$7500,MATCH(AZ$3,Команды!$A$2:$A$7500,0),$E57+2)=Команды!$AJ$11,TRUE,FALSE),IF(INDEX(Команды!$A$2:$AN$7500,MATCH(AZ$3,Команды!$A$2:$A$7500,0),$E57+2)=Команды!$AJ$12,TRUE,FALSE),IF(INDEX(Команды!$A$2:$AN$7500,MATCH(AZ$3,Команды!$A$2:$A$7500,0),$E57+2)=Команды!$AJ$13,TRUE,FALSE),IF(INDEX(Команды!$A$2:$AN$7500,MATCH(AZ$3,Команды!$A$2:$A$7500,0),$E57+2)=Команды!$AJ$14,TRUE,FALSE),IF(INDEX(Команды!$A$2:$AN$7500,MATCH(AZ$3,Команды!$A$2:$A$7500,0),$E57+2)=Команды!$AJ$15,TRUE,FALSE),IF(INDEX(Команды!$A$2:$AN$7500,MATCH(AZ$3,Команды!$A$2:$A$7500,0),$E57+2)=Команды!$AJ$16,TRUE,FALSE),IF(INDEX(Команды!$A$2:$AN$7500,MATCH(AZ$3,Команды!$A$2:$A$7500,0),$E57+2)=Команды!$AJ$17,TRUE,FALSE),IF(INDEX(Команды!$A$2:$AN$7500,MATCH(AZ$3,Команды!$A$2:$A$7500,0),$E57+2)=Команды!$AJ$18,TRUE,FALSE),IF(INDEX(Команды!$A$2:$AN$7500,MATCH(AZ$3,Команды!$A$2:$A$7500,0),$E57+2)=Команды!$AJ$19,TRUE,FALSE)),INDEX(Команды!$AJ$2:$AL$19,MATCH(INDEX(Команды!$A$2:$AN$7500,MATCH(AZ$3,Команды!$A$2:$A$7500,0),$E57+2),Команды!$AJ$2:$AJ$19,0),3),0)</f>
        <v>0.95833333333333337</v>
      </c>
      <c r="BB57" s="342"/>
      <c r="BC57" s="174" t="str">
        <f>IF(OR(IF(INDEX(Команды!$A$2:$AN$7500,MATCH(BC$3,Команды!$A$2:$A$7500,0),$E57+2)=Команды!$AJ$2,TRUE,FALSE),IF(INDEX(Команды!$A$2:$AN$7500,MATCH(BC$3,Команды!$A$2:$A$7500,0),$E57+2)=Команды!$AJ$3,TRUE,FALSE),IF(INDEX(Команды!$A$2:$AN$7500,MATCH(BC$3,Команды!$A$2:$A$7500,0),$E57+2)=Команды!$AJ$4,TRUE,FALSE),IF(INDEX(Команды!$A$2:$AN$7500,MATCH(BC$3,Команды!$A$2:$A$7500,0),$E57+2)=Команды!$AJ$5,TRUE,FALSE),IF(INDEX(Команды!$A$2:$AN$7500,MATCH(BC$3,Команды!$A$2:$A$7500,0),$E57+2)=Команды!$AJ$6,TRUE,FALSE),IF(INDEX(Команды!$A$2:$AN$7500,MATCH(BC$3,Команды!$A$2:$A$7500,0),$E57+2)=Команды!$AJ$7,TRUE,FALSE),IF(INDEX(Команды!$A$2:$AN$7500,MATCH(BC$3,Команды!$A$2:$A$7500,0),$E57+2)=Команды!$AJ$8,TRUE,FALSE),IF(INDEX(Команды!$A$2:$AN$7500,MATCH(BC$3,Команды!$A$2:$A$7500,0),$E57+2)=Команды!$AJ$9,TRUE,FALSE),IF(INDEX(Команды!$A$2:$AN$7500,MATCH(BC$3,Команды!$A$2:$A$7500,0),$E57+2)=Команды!$AJ$10,TRUE,FALSE),IF(INDEX(Команды!$A$2:$AN$7500,MATCH(BC$3,Команды!$A$2:$A$7500,0),$E57+2)=Команды!$AJ$11,TRUE,FALSE),IF(INDEX(Команды!$A$2:$AN$7500,MATCH(BC$3,Команды!$A$2:$A$7500,0),$E57+2)=Команды!$AJ$12,TRUE,FALSE),IF(INDEX(Команды!$A$2:$AN$7500,MATCH(BC$3,Команды!$A$2:$A$7500,0),$E57+2)=Команды!$AJ$13,TRUE,FALSE),IF(INDEX(Команды!$A$2:$AN$7500,MATCH(BC$3,Команды!$A$2:$A$7500,0),$E57+2)=Команды!$AJ$14,TRUE,FALSE),IF(INDEX(Команды!$A$2:$AN$7500,MATCH(BC$3,Команды!$A$2:$A$7500,0),$E57+2)=Команды!$AJ$15,TRUE,FALSE),IF(INDEX(Команды!$A$2:$AN$7500,MATCH(BC$3,Команды!$A$2:$A$7500,0),$E57+2)=Команды!$AJ$16,TRUE,FALSE),,IF(INDEX(Команды!$A$2:$AN$7500,MATCH(BC$3,Команды!$A$2:$A$7500,0),$E57+2)=Команды!$AJ$17,TRUE,FALSE),,IF(INDEX(Команды!$A$2:$AN$7500,MATCH(BC$3,Команды!$A$2:$A$7500,0),$E57+2)=Команды!$AJ$18,TRUE,FALSE),,IF(INDEX(Команды!$A$2:$AN$7500,MATCH(BC$3,Команды!$A$2:$A$7500,0),$E57+2)=Команды!$AJ$19,TRUE,FALSE)),INDEX(Команды!$AJ$2:$AK$19,MATCH(INDEX(Команды!$A$2:$AN$7500,MATCH(BC$3,Команды!$A$2:$A$7500,0),$E57+2),Команды!$AJ$2:$AJ$19,0),2),0)</f>
        <v>В</v>
      </c>
      <c r="BD57" s="175" t="str">
        <f>IF(OR(IF(INDEX(Команды!$A$2:$AN$7500,MATCH(BC$3,Команды!$A$2:$A$7500,0),$E57+2)=Команды!$AJ$2,TRUE,FALSE),IF(INDEX(Команды!$A$2:$AN$7500,MATCH(BC$3,Команды!$A$2:$A$7500,0),$E57+2)=Команды!$AJ$3,TRUE,FALSE),IF(INDEX(Команды!$A$2:$AN$7500,MATCH(BC$3,Команды!$A$2:$A$7500,0),$E57+2)=Команды!$AJ$4,TRUE,FALSE),IF(INDEX(Команды!$A$2:$AN$7500,MATCH(BC$3,Команды!$A$2:$A$7500,0),$E57+2)=Команды!$AJ$5,TRUE,FALSE),IF(INDEX(Команды!$A$2:$AN$7500,MATCH(BC$3,Команды!$A$2:$A$7500,0),$E57+2)=Команды!$AJ$6,TRUE,FALSE),IF(INDEX(Команды!$A$2:$AN$7500,MATCH(BC$3,Команды!$A$2:$A$7500,0),$E57+2)=Команды!$AJ$7,TRUE,FALSE),IF(INDEX(Команды!$A$2:$AN$7500,MATCH(BC$3,Команды!$A$2:$A$7500,0),$E57+2)=Команды!$AJ$8,TRUE,FALSE),IF(INDEX(Команды!$A$2:$AN$7500,MATCH(BC$3,Команды!$A$2:$A$7500,0),$E57+2)=Команды!$AJ$9,TRUE,FALSE),IF(INDEX(Команды!$A$2:$AN$7500,MATCH(BC$3,Команды!$A$2:$A$7500,0),$E57+2)=Команды!$AJ$10,TRUE,FALSE),IF(INDEX(Команды!$A$2:$AN$7500,MATCH(BC$3,Команды!$A$2:$A$7500,0),$E57+2)=Команды!$AJ$11,TRUE,FALSE),IF(INDEX(Команды!$A$2:$AN$7500,MATCH(BC$3,Команды!$A$2:$A$7500,0),$E57+2)=Команды!$AJ$12,TRUE,FALSE),IF(INDEX(Команды!$A$2:$AN$7500,MATCH(BC$3,Команды!$A$2:$A$7500,0),$E57+2)=Команды!$AJ$13,TRUE,FALSE),IF(INDEX(Команды!$A$2:$AN$7500,MATCH(BC$3,Команды!$A$2:$A$7500,0),$E57+2)=Команды!$AJ$14,TRUE,FALSE),IF(INDEX(Команды!$A$2:$AN$7500,MATCH(BC$3,Команды!$A$2:$A$7500,0),$E57+2)=Команды!$AJ$15,TRUE,FALSE),IF(INDEX(Команды!$A$2:$AN$7500,MATCH(BC$3,Команды!$A$2:$A$7500,0),$E57+2)=Команды!$AJ$16,TRUE,FALSE),IF(INDEX(Команды!$A$2:$AN$7500,MATCH(BC$3,Команды!$A$2:$A$7500,0),$E57+2)=Команды!$AJ$17,TRUE,FALSE),IF(INDEX(Команды!$A$2:$AN$7500,MATCH(BC$3,Команды!$A$2:$A$7500,0),$E57+2)=Команды!$AJ$18,TRUE,FALSE),IF(INDEX(Команды!$A$2:$AN$7500,MATCH(BC$3,Команды!$A$2:$A$7500,0),$E57+2)=Команды!$AJ$19,TRUE,FALSE)),INDEX(Команды!$AJ$2:$AL$19,MATCH(INDEX(Команды!$A$2:$AN$7500,MATCH(BC$3,Команды!$A$2:$A$7500,0),$E57+2),Команды!$AJ$2:$AJ$19,0),3),0)</f>
        <v>В</v>
      </c>
      <c r="BE57" s="342"/>
      <c r="BF57" s="174">
        <f>IF(OR(IF(INDEX(Команды!$A$2:$AN$7500,MATCH(BF$3,Команды!$A$2:$A$7500,0),$E57+2)=Команды!$AJ$2,TRUE,FALSE),IF(INDEX(Команды!$A$2:$AN$7500,MATCH(BF$3,Команды!$A$2:$A$7500,0),$E57+2)=Команды!$AJ$3,TRUE,FALSE),IF(INDEX(Команды!$A$2:$AN$7500,MATCH(BF$3,Команды!$A$2:$A$7500,0),$E57+2)=Команды!$AJ$4,TRUE,FALSE),IF(INDEX(Команды!$A$2:$AN$7500,MATCH(BF$3,Команды!$A$2:$A$7500,0),$E57+2)=Команды!$AJ$5,TRUE,FALSE),IF(INDEX(Команды!$A$2:$AN$7500,MATCH(BF$3,Команды!$A$2:$A$7500,0),$E57+2)=Команды!$AJ$6,TRUE,FALSE),IF(INDEX(Команды!$A$2:$AN$7500,MATCH(BF$3,Команды!$A$2:$A$7500,0),$E57+2)=Команды!$AJ$7,TRUE,FALSE),IF(INDEX(Команды!$A$2:$AN$7500,MATCH(BF$3,Команды!$A$2:$A$7500,0),$E57+2)=Команды!$AJ$8,TRUE,FALSE),IF(INDEX(Команды!$A$2:$AN$7500,MATCH(BF$3,Команды!$A$2:$A$7500,0),$E57+2)=Команды!$AJ$9,TRUE,FALSE),IF(INDEX(Команды!$A$2:$AN$7500,MATCH(BF$3,Команды!$A$2:$A$7500,0),$E57+2)=Команды!$AJ$10,TRUE,FALSE),IF(INDEX(Команды!$A$2:$AN$7500,MATCH(BF$3,Команды!$A$2:$A$7500,0),$E57+2)=Команды!$AJ$11,TRUE,FALSE),IF(INDEX(Команды!$A$2:$AN$7500,MATCH(BF$3,Команды!$A$2:$A$7500,0),$E57+2)=Команды!$AJ$12,TRUE,FALSE),IF(INDEX(Команды!$A$2:$AN$7500,MATCH(BF$3,Команды!$A$2:$A$7500,0),$E57+2)=Команды!$AJ$13,TRUE,FALSE),IF(INDEX(Команды!$A$2:$AN$7500,MATCH(BF$3,Команды!$A$2:$A$7500,0),$E57+2)=Команды!$AJ$14,TRUE,FALSE),IF(INDEX(Команды!$A$2:$AN$7500,MATCH(BF$3,Команды!$A$2:$A$7500,0),$E57+2)=Команды!$AJ$15,TRUE,FALSE),IF(INDEX(Команды!$A$2:$AN$7500,MATCH(BF$3,Команды!$A$2:$A$7500,0),$E57+2)=Команды!$AJ$16,TRUE,FALSE),,IF(INDEX(Команды!$A$2:$AN$7500,MATCH(BF$3,Команды!$A$2:$A$7500,0),$E57+2)=Команды!$AJ$17,TRUE,FALSE),,IF(INDEX(Команды!$A$2:$AN$7500,MATCH(BF$3,Команды!$A$2:$A$7500,0),$E57+2)=Команды!$AJ$18,TRUE,FALSE),,IF(INDEX(Команды!$A$2:$AN$7500,MATCH(BF$3,Команды!$A$2:$A$7500,0),$E57+2)=Команды!$AJ$19,TRUE,FALSE)),INDEX(Команды!$AJ$2:$AK$19,MATCH(INDEX(Команды!$A$2:$AN$7500,MATCH(BF$3,Команды!$A$2:$A$7500,0),$E57+2),Команды!$AJ$2:$AJ$19,0),2),0)</f>
        <v>0.70833333333333337</v>
      </c>
      <c r="BG57" s="175">
        <f>IF(OR(IF(INDEX(Команды!$A$2:$AN$7500,MATCH(BF$3,Команды!$A$2:$A$7500,0),$E57+2)=Команды!$AJ$2,TRUE,FALSE),IF(INDEX(Команды!$A$2:$AN$7500,MATCH(BF$3,Команды!$A$2:$A$7500,0),$E57+2)=Команды!$AJ$3,TRUE,FALSE),IF(INDEX(Команды!$A$2:$AN$7500,MATCH(BF$3,Команды!$A$2:$A$7500,0),$E57+2)=Команды!$AJ$4,TRUE,FALSE),IF(INDEX(Команды!$A$2:$AN$7500,MATCH(BF$3,Команды!$A$2:$A$7500,0),$E57+2)=Команды!$AJ$5,TRUE,FALSE),IF(INDEX(Команды!$A$2:$AN$7500,MATCH(BF$3,Команды!$A$2:$A$7500,0),$E57+2)=Команды!$AJ$6,TRUE,FALSE),IF(INDEX(Команды!$A$2:$AN$7500,MATCH(BF$3,Команды!$A$2:$A$7500,0),$E57+2)=Команды!$AJ$7,TRUE,FALSE),IF(INDEX(Команды!$A$2:$AN$7500,MATCH(BF$3,Команды!$A$2:$A$7500,0),$E57+2)=Команды!$AJ$8,TRUE,FALSE),IF(INDEX(Команды!$A$2:$AN$7500,MATCH(BF$3,Команды!$A$2:$A$7500,0),$E57+2)=Команды!$AJ$9,TRUE,FALSE),IF(INDEX(Команды!$A$2:$AN$7500,MATCH(BF$3,Команды!$A$2:$A$7500,0),$E57+2)=Команды!$AJ$10,TRUE,FALSE),IF(INDEX(Команды!$A$2:$AN$7500,MATCH(BF$3,Команды!$A$2:$A$7500,0),$E57+2)=Команды!$AJ$11,TRUE,FALSE),IF(INDEX(Команды!$A$2:$AN$7500,MATCH(BF$3,Команды!$A$2:$A$7500,0),$E57+2)=Команды!$AJ$12,TRUE,FALSE),IF(INDEX(Команды!$A$2:$AN$7500,MATCH(BF$3,Команды!$A$2:$A$7500,0),$E57+2)=Команды!$AJ$13,TRUE,FALSE),IF(INDEX(Команды!$A$2:$AN$7500,MATCH(BF$3,Команды!$A$2:$A$7500,0),$E57+2)=Команды!$AJ$14,TRUE,FALSE),IF(INDEX(Команды!$A$2:$AN$7500,MATCH(BF$3,Команды!$A$2:$A$7500,0),$E57+2)=Команды!$AJ$15,TRUE,FALSE),IF(INDEX(Команды!$A$2:$AN$7500,MATCH(BF$3,Команды!$A$2:$A$7500,0),$E57+2)=Команды!$AJ$16,TRUE,FALSE),IF(INDEX(Команды!$A$2:$AN$7500,MATCH(BF$3,Команды!$A$2:$A$7500,0),$E57+2)=Команды!$AJ$17,TRUE,FALSE),IF(INDEX(Команды!$A$2:$AN$7500,MATCH(BF$3,Команды!$A$2:$A$7500,0),$E57+2)=Команды!$AJ$18,TRUE,FALSE),IF(INDEX(Команды!$A$2:$AN$7500,MATCH(BF$3,Команды!$A$2:$A$7500,0),$E57+2)=Команды!$AJ$19,TRUE,FALSE)),INDEX(Команды!$AJ$2:$AL$19,MATCH(INDEX(Команды!$A$2:$AN$7500,MATCH(BF$3,Команды!$A$2:$A$7500,0),$E57+2),Команды!$AJ$2:$AJ$19,0),3),0)</f>
        <v>0.95833333333333337</v>
      </c>
      <c r="BH57" s="342"/>
      <c r="BI57" s="174" t="str">
        <f>IF(OR(IF(INDEX(Команды!$A$2:$AN$7500,MATCH(BI$3,Команды!$A$2:$A$7500,0),$E57+2)=Команды!$AJ$2,TRUE,FALSE),IF(INDEX(Команды!$A$2:$AN$7500,MATCH(BI$3,Команды!$A$2:$A$7500,0),$E57+2)=Команды!$AJ$3,TRUE,FALSE),IF(INDEX(Команды!$A$2:$AN$7500,MATCH(BI$3,Команды!$A$2:$A$7500,0),$E57+2)=Команды!$AJ$4,TRUE,FALSE),IF(INDEX(Команды!$A$2:$AN$7500,MATCH(BI$3,Команды!$A$2:$A$7500,0),$E57+2)=Команды!$AJ$5,TRUE,FALSE),IF(INDEX(Команды!$A$2:$AN$7500,MATCH(BI$3,Команды!$A$2:$A$7500,0),$E57+2)=Команды!$AJ$6,TRUE,FALSE),IF(INDEX(Команды!$A$2:$AN$7500,MATCH(BI$3,Команды!$A$2:$A$7500,0),$E57+2)=Команды!$AJ$7,TRUE,FALSE),IF(INDEX(Команды!$A$2:$AN$7500,MATCH(BI$3,Команды!$A$2:$A$7500,0),$E57+2)=Команды!$AJ$8,TRUE,FALSE),IF(INDEX(Команды!$A$2:$AN$7500,MATCH(BI$3,Команды!$A$2:$A$7500,0),$E57+2)=Команды!$AJ$9,TRUE,FALSE),IF(INDEX(Команды!$A$2:$AN$7500,MATCH(BI$3,Команды!$A$2:$A$7500,0),$E57+2)=Команды!$AJ$10,TRUE,FALSE),IF(INDEX(Команды!$A$2:$AN$7500,MATCH(BI$3,Команды!$A$2:$A$7500,0),$E57+2)=Команды!$AJ$11,TRUE,FALSE),IF(INDEX(Команды!$A$2:$AN$7500,MATCH(BI$3,Команды!$A$2:$A$7500,0),$E57+2)=Команды!$AJ$12,TRUE,FALSE),IF(INDEX(Команды!$A$2:$AN$7500,MATCH(BI$3,Команды!$A$2:$A$7500,0),$E57+2)=Команды!$AJ$13,TRUE,FALSE),IF(INDEX(Команды!$A$2:$AN$7500,MATCH(BI$3,Команды!$A$2:$A$7500,0),$E57+2)=Команды!$AJ$14,TRUE,FALSE),IF(INDEX(Команды!$A$2:$AN$7500,MATCH(BI$3,Команды!$A$2:$A$7500,0),$E57+2)=Команды!$AJ$15,TRUE,FALSE),IF(INDEX(Команды!$A$2:$AN$7500,MATCH(BI$3,Команды!$A$2:$A$7500,0),$E57+2)=Команды!$AJ$16,TRUE,FALSE),,IF(INDEX(Команды!$A$2:$AN$7500,MATCH(BI$3,Команды!$A$2:$A$7500,0),$E57+2)=Команды!$AJ$17,TRUE,FALSE),,IF(INDEX(Команды!$A$2:$AN$7500,MATCH(BI$3,Команды!$A$2:$A$7500,0),$E57+2)=Команды!$AJ$18,TRUE,FALSE),,IF(INDEX(Команды!$A$2:$AN$7500,MATCH(BI$3,Команды!$A$2:$A$7500,0),$E57+2)=Команды!$AJ$19,TRUE,FALSE)),INDEX(Команды!$AJ$2:$AK$19,MATCH(INDEX(Команды!$A$2:$AN$7500,MATCH(BI$3,Команды!$A$2:$A$7500,0),$E57+2),Команды!$AJ$2:$AJ$19,0),2),0)</f>
        <v>В</v>
      </c>
      <c r="BJ57" s="175" t="str">
        <f>IF(OR(IF(INDEX(Команды!$A$2:$AN$7500,MATCH(BI$3,Команды!$A$2:$A$7500,0),$E57+2)=Команды!$AJ$2,TRUE,FALSE),IF(INDEX(Команды!$A$2:$AN$7500,MATCH(BI$3,Команды!$A$2:$A$7500,0),$E57+2)=Команды!$AJ$3,TRUE,FALSE),IF(INDEX(Команды!$A$2:$AN$7500,MATCH(BI$3,Команды!$A$2:$A$7500,0),$E57+2)=Команды!$AJ$4,TRUE,FALSE),IF(INDEX(Команды!$A$2:$AN$7500,MATCH(BI$3,Команды!$A$2:$A$7500,0),$E57+2)=Команды!$AJ$5,TRUE,FALSE),IF(INDEX(Команды!$A$2:$AN$7500,MATCH(BI$3,Команды!$A$2:$A$7500,0),$E57+2)=Команды!$AJ$6,TRUE,FALSE),IF(INDEX(Команды!$A$2:$AN$7500,MATCH(BI$3,Команды!$A$2:$A$7500,0),$E57+2)=Команды!$AJ$7,TRUE,FALSE),IF(INDEX(Команды!$A$2:$AN$7500,MATCH(BI$3,Команды!$A$2:$A$7500,0),$E57+2)=Команды!$AJ$8,TRUE,FALSE),IF(INDEX(Команды!$A$2:$AN$7500,MATCH(BI$3,Команды!$A$2:$A$7500,0),$E57+2)=Команды!$AJ$9,TRUE,FALSE),IF(INDEX(Команды!$A$2:$AN$7500,MATCH(BI$3,Команды!$A$2:$A$7500,0),$E57+2)=Команды!$AJ$10,TRUE,FALSE),IF(INDEX(Команды!$A$2:$AN$7500,MATCH(BI$3,Команды!$A$2:$A$7500,0),$E57+2)=Команды!$AJ$11,TRUE,FALSE),IF(INDEX(Команды!$A$2:$AN$7500,MATCH(BI$3,Команды!$A$2:$A$7500,0),$E57+2)=Команды!$AJ$12,TRUE,FALSE),IF(INDEX(Команды!$A$2:$AN$7500,MATCH(BI$3,Команды!$A$2:$A$7500,0),$E57+2)=Команды!$AJ$13,TRUE,FALSE),IF(INDEX(Команды!$A$2:$AN$7500,MATCH(BI$3,Команды!$A$2:$A$7500,0),$E57+2)=Команды!$AJ$14,TRUE,FALSE),IF(INDEX(Команды!$A$2:$AN$7500,MATCH(BI$3,Команды!$A$2:$A$7500,0),$E57+2)=Команды!$AJ$15,TRUE,FALSE),IF(INDEX(Команды!$A$2:$AN$7500,MATCH(BI$3,Команды!$A$2:$A$7500,0),$E57+2)=Команды!$AJ$16,TRUE,FALSE),IF(INDEX(Команды!$A$2:$AN$7500,MATCH(BI$3,Команды!$A$2:$A$7500,0),$E57+2)=Команды!$AJ$17,TRUE,FALSE),IF(INDEX(Команды!$A$2:$AN$7500,MATCH(BI$3,Команды!$A$2:$A$7500,0),$E57+2)=Команды!$AJ$18,TRUE,FALSE),IF(INDEX(Команды!$A$2:$AN$7500,MATCH(BI$3,Команды!$A$2:$A$7500,0),$E57+2)=Команды!$AJ$19,TRUE,FALSE)),INDEX(Команды!$AJ$2:$AL$19,MATCH(INDEX(Команды!$A$2:$AN$7500,MATCH(BI$3,Команды!$A$2:$A$7500,0),$E57+2),Команды!$AJ$2:$AJ$19,0),3),0)</f>
        <v>В</v>
      </c>
      <c r="BK57" s="342"/>
      <c r="BL57" s="174">
        <f>IF(OR(IF(INDEX(Команды!$A$2:$AN$7500,MATCH(BL$3,Команды!$A$2:$A$7500,0),$E57+2)=Команды!$AJ$2,TRUE,FALSE),IF(INDEX(Команды!$A$2:$AN$7500,MATCH(BL$3,Команды!$A$2:$A$7500,0),$E57+2)=Команды!$AJ$3,TRUE,FALSE),IF(INDEX(Команды!$A$2:$AN$7500,MATCH(BL$3,Команды!$A$2:$A$7500,0),$E57+2)=Команды!$AJ$4,TRUE,FALSE),IF(INDEX(Команды!$A$2:$AN$7500,MATCH(BL$3,Команды!$A$2:$A$7500,0),$E57+2)=Команды!$AJ$5,TRUE,FALSE),IF(INDEX(Команды!$A$2:$AN$7500,MATCH(BL$3,Команды!$A$2:$A$7500,0),$E57+2)=Команды!$AJ$6,TRUE,FALSE),IF(INDEX(Команды!$A$2:$AN$7500,MATCH(BL$3,Команды!$A$2:$A$7500,0),$E57+2)=Команды!$AJ$7,TRUE,FALSE),IF(INDEX(Команды!$A$2:$AN$7500,MATCH(BL$3,Команды!$A$2:$A$7500,0),$E57+2)=Команды!$AJ$8,TRUE,FALSE),IF(INDEX(Команды!$A$2:$AN$7500,MATCH(BL$3,Команды!$A$2:$A$7500,0),$E57+2)=Команды!$AJ$9,TRUE,FALSE),IF(INDEX(Команды!$A$2:$AN$7500,MATCH(BL$3,Команды!$A$2:$A$7500,0),$E57+2)=Команды!$AJ$10,TRUE,FALSE),IF(INDEX(Команды!$A$2:$AN$7500,MATCH(BL$3,Команды!$A$2:$A$7500,0),$E57+2)=Команды!$AJ$11,TRUE,FALSE),IF(INDEX(Команды!$A$2:$AN$7500,MATCH(BL$3,Команды!$A$2:$A$7500,0),$E57+2)=Команды!$AJ$12,TRUE,FALSE),IF(INDEX(Команды!$A$2:$AN$7500,MATCH(BL$3,Команды!$A$2:$A$7500,0),$E57+2)=Команды!$AJ$13,TRUE,FALSE),IF(INDEX(Команды!$A$2:$AN$7500,MATCH(BL$3,Команды!$A$2:$A$7500,0),$E57+2)=Команды!$AJ$14,TRUE,FALSE),IF(INDEX(Команды!$A$2:$AN$7500,MATCH(BL$3,Команды!$A$2:$A$7500,0),$E57+2)=Команды!$AJ$15,TRUE,FALSE),IF(INDEX(Команды!$A$2:$AN$7500,MATCH(BL$3,Команды!$A$2:$A$7500,0),$E57+2)=Команды!$AJ$16,TRUE,FALSE),,IF(INDEX(Команды!$A$2:$AN$7500,MATCH(BL$3,Команды!$A$2:$A$7500,0),$E57+2)=Команды!$AJ$17,TRUE,FALSE),,IF(INDEX(Команды!$A$2:$AN$7500,MATCH(BL$3,Команды!$A$2:$A$7500,0),$E57+2)=Команды!$AJ$18,TRUE,FALSE),,IF(INDEX(Команды!$A$2:$AN$7500,MATCH(BL$3,Команды!$A$2:$A$7500,0),$E57+2)=Команды!$AJ$19,TRUE,FALSE)),INDEX(Команды!$AJ$2:$AK$19,MATCH(INDEX(Команды!$A$2:$AN$7500,MATCH(BL$3,Команды!$A$2:$A$7500,0),$E57+2),Команды!$AJ$2:$AJ$19,0),2),0)</f>
        <v>0.70833333333333337</v>
      </c>
      <c r="BM57" s="175">
        <f>IF(OR(IF(INDEX(Команды!$A$2:$AN$7500,MATCH(BL$3,Команды!$A$2:$A$7500,0),$E57+2)=Команды!$AJ$2,TRUE,FALSE),IF(INDEX(Команды!$A$2:$AN$7500,MATCH(BL$3,Команды!$A$2:$A$7500,0),$E57+2)=Команды!$AJ$3,TRUE,FALSE),IF(INDEX(Команды!$A$2:$AN$7500,MATCH(BL$3,Команды!$A$2:$A$7500,0),$E57+2)=Команды!$AJ$4,TRUE,FALSE),IF(INDEX(Команды!$A$2:$AN$7500,MATCH(BL$3,Команды!$A$2:$A$7500,0),$E57+2)=Команды!$AJ$5,TRUE,FALSE),IF(INDEX(Команды!$A$2:$AN$7500,MATCH(BL$3,Команды!$A$2:$A$7500,0),$E57+2)=Команды!$AJ$6,TRUE,FALSE),IF(INDEX(Команды!$A$2:$AN$7500,MATCH(BL$3,Команды!$A$2:$A$7500,0),$E57+2)=Команды!$AJ$7,TRUE,FALSE),IF(INDEX(Команды!$A$2:$AN$7500,MATCH(BL$3,Команды!$A$2:$A$7500,0),$E57+2)=Команды!$AJ$8,TRUE,FALSE),IF(INDEX(Команды!$A$2:$AN$7500,MATCH(BL$3,Команды!$A$2:$A$7500,0),$E57+2)=Команды!$AJ$9,TRUE,FALSE),IF(INDEX(Команды!$A$2:$AN$7500,MATCH(BL$3,Команды!$A$2:$A$7500,0),$E57+2)=Команды!$AJ$10,TRUE,FALSE),IF(INDEX(Команды!$A$2:$AN$7500,MATCH(BL$3,Команды!$A$2:$A$7500,0),$E57+2)=Команды!$AJ$11,TRUE,FALSE),IF(INDEX(Команды!$A$2:$AN$7500,MATCH(BL$3,Команды!$A$2:$A$7500,0),$E57+2)=Команды!$AJ$12,TRUE,FALSE),IF(INDEX(Команды!$A$2:$AN$7500,MATCH(BL$3,Команды!$A$2:$A$7500,0),$E57+2)=Команды!$AJ$13,TRUE,FALSE),IF(INDEX(Команды!$A$2:$AN$7500,MATCH(BL$3,Команды!$A$2:$A$7500,0),$E57+2)=Команды!$AJ$14,TRUE,FALSE),IF(INDEX(Команды!$A$2:$AN$7500,MATCH(BL$3,Команды!$A$2:$A$7500,0),$E57+2)=Команды!$AJ$15,TRUE,FALSE),IF(INDEX(Команды!$A$2:$AN$7500,MATCH(BL$3,Команды!$A$2:$A$7500,0),$E57+2)=Команды!$AJ$16,TRUE,FALSE),IF(INDEX(Команды!$A$2:$AN$7500,MATCH(BL$3,Команды!$A$2:$A$7500,0),$E57+2)=Команды!$AJ$17,TRUE,FALSE),IF(INDEX(Команды!$A$2:$AN$7500,MATCH(BL$3,Команды!$A$2:$A$7500,0),$E57+2)=Команды!$AJ$18,TRUE,FALSE),IF(INDEX(Команды!$A$2:$AN$7500,MATCH(BL$3,Команды!$A$2:$A$7500,0),$E57+2)=Команды!$AJ$19,TRUE,FALSE)),INDEX(Команды!$AJ$2:$AL$19,MATCH(INDEX(Команды!$A$2:$AN$7500,MATCH(BL$3,Команды!$A$2:$A$7500,0),$E57+2),Команды!$AJ$2:$AJ$19,0),3),0)</f>
        <v>0.95833333333333337</v>
      </c>
      <c r="BN57" s="342"/>
      <c r="BO57" s="174">
        <f>IF(OR(IF(INDEX(Команды!$A$2:$AN$7500,MATCH(BO$3,Команды!$A$2:$A$7500,0),$E57+2)=Команды!$AJ$2,TRUE,FALSE),IF(INDEX(Команды!$A$2:$AN$7500,MATCH(BO$3,Команды!$A$2:$A$7500,0),$E57+2)=Команды!$AJ$3,TRUE,FALSE),IF(INDEX(Команды!$A$2:$AN$7500,MATCH(BO$3,Команды!$A$2:$A$7500,0),$E57+2)=Команды!$AJ$4,TRUE,FALSE),IF(INDEX(Команды!$A$2:$AN$7500,MATCH(BO$3,Команды!$A$2:$A$7500,0),$E57+2)=Команды!$AJ$5,TRUE,FALSE),IF(INDEX(Команды!$A$2:$AN$7500,MATCH(BO$3,Команды!$A$2:$A$7500,0),$E57+2)=Команды!$AJ$6,TRUE,FALSE),IF(INDEX(Команды!$A$2:$AN$7500,MATCH(BO$3,Команды!$A$2:$A$7500,0),$E57+2)=Команды!$AJ$7,TRUE,FALSE),IF(INDEX(Команды!$A$2:$AN$7500,MATCH(BO$3,Команды!$A$2:$A$7500,0),$E57+2)=Команды!$AJ$8,TRUE,FALSE),IF(INDEX(Команды!$A$2:$AN$7500,MATCH(BO$3,Команды!$A$2:$A$7500,0),$E57+2)=Команды!$AJ$9,TRUE,FALSE),IF(INDEX(Команды!$A$2:$AN$7500,MATCH(BO$3,Команды!$A$2:$A$7500,0),$E57+2)=Команды!$AJ$10,TRUE,FALSE),IF(INDEX(Команды!$A$2:$AN$7500,MATCH(BO$3,Команды!$A$2:$A$7500,0),$E57+2)=Команды!$AJ$11,TRUE,FALSE),IF(INDEX(Команды!$A$2:$AN$7500,MATCH(BO$3,Команды!$A$2:$A$7500,0),$E57+2)=Команды!$AJ$12,TRUE,FALSE),IF(INDEX(Команды!$A$2:$AN$7500,MATCH(BO$3,Команды!$A$2:$A$7500,0),$E57+2)=Команды!$AJ$13,TRUE,FALSE),IF(INDEX(Команды!$A$2:$AN$7500,MATCH(BO$3,Команды!$A$2:$A$7500,0),$E57+2)=Команды!$AJ$14,TRUE,FALSE),IF(INDEX(Команды!$A$2:$AN$7500,MATCH(BO$3,Команды!$A$2:$A$7500,0),$E57+2)=Команды!$AJ$15,TRUE,FALSE),IF(INDEX(Команды!$A$2:$AN$7500,MATCH(BO$3,Команды!$A$2:$A$7500,0),$E57+2)=Команды!$AJ$16,TRUE,FALSE),,IF(INDEX(Команды!$A$2:$AN$7500,MATCH(BO$3,Команды!$A$2:$A$7500,0),$E57+2)=Команды!$AJ$17,TRUE,FALSE),,IF(INDEX(Команды!$A$2:$AN$7500,MATCH(BO$3,Команды!$A$2:$A$7500,0),$E57+2)=Команды!$AJ$18,TRUE,FALSE),,IF(INDEX(Команды!$A$2:$AN$7500,MATCH(BO$3,Команды!$A$2:$A$7500,0),$E57+2)=Команды!$AJ$19,TRUE,FALSE)),INDEX(Команды!$AJ$2:$AK$19,MATCH(INDEX(Команды!$A$2:$AN$7500,MATCH(BO$3,Команды!$A$2:$A$7500,0),$E57+2),Команды!$AJ$2:$AJ$19,0),2),0)</f>
        <v>0.70833333333333337</v>
      </c>
      <c r="BP57" s="175">
        <f>IF(OR(IF(INDEX(Команды!$A$2:$AN$7500,MATCH(BO$3,Команды!$A$2:$A$7500,0),$E57+2)=Команды!$AJ$2,TRUE,FALSE),IF(INDEX(Команды!$A$2:$AN$7500,MATCH(BO$3,Команды!$A$2:$A$7500,0),$E57+2)=Команды!$AJ$3,TRUE,FALSE),IF(INDEX(Команды!$A$2:$AN$7500,MATCH(BO$3,Команды!$A$2:$A$7500,0),$E57+2)=Команды!$AJ$4,TRUE,FALSE),IF(INDEX(Команды!$A$2:$AN$7500,MATCH(BO$3,Команды!$A$2:$A$7500,0),$E57+2)=Команды!$AJ$5,TRUE,FALSE),IF(INDEX(Команды!$A$2:$AN$7500,MATCH(BO$3,Команды!$A$2:$A$7500,0),$E57+2)=Команды!$AJ$6,TRUE,FALSE),IF(INDEX(Команды!$A$2:$AN$7500,MATCH(BO$3,Команды!$A$2:$A$7500,0),$E57+2)=Команды!$AJ$7,TRUE,FALSE),IF(INDEX(Команды!$A$2:$AN$7500,MATCH(BO$3,Команды!$A$2:$A$7500,0),$E57+2)=Команды!$AJ$8,TRUE,FALSE),IF(INDEX(Команды!$A$2:$AN$7500,MATCH(BO$3,Команды!$A$2:$A$7500,0),$E57+2)=Команды!$AJ$9,TRUE,FALSE),IF(INDEX(Команды!$A$2:$AN$7500,MATCH(BO$3,Команды!$A$2:$A$7500,0),$E57+2)=Команды!$AJ$10,TRUE,FALSE),IF(INDEX(Команды!$A$2:$AN$7500,MATCH(BO$3,Команды!$A$2:$A$7500,0),$E57+2)=Команды!$AJ$11,TRUE,FALSE),IF(INDEX(Команды!$A$2:$AN$7500,MATCH(BO$3,Команды!$A$2:$A$7500,0),$E57+2)=Команды!$AJ$12,TRUE,FALSE),IF(INDEX(Команды!$A$2:$AN$7500,MATCH(BO$3,Команды!$A$2:$A$7500,0),$E57+2)=Команды!$AJ$13,TRUE,FALSE),IF(INDEX(Команды!$A$2:$AN$7500,MATCH(BO$3,Команды!$A$2:$A$7500,0),$E57+2)=Команды!$AJ$14,TRUE,FALSE),IF(INDEX(Команды!$A$2:$AN$7500,MATCH(BO$3,Команды!$A$2:$A$7500,0),$E57+2)=Команды!$AJ$15,TRUE,FALSE),IF(INDEX(Команды!$A$2:$AN$7500,MATCH(BO$3,Команды!$A$2:$A$7500,0),$E57+2)=Команды!$AJ$16,TRUE,FALSE),IF(INDEX(Команды!$A$2:$AN$7500,MATCH(BO$3,Команды!$A$2:$A$7500,0),$E57+2)=Команды!$AJ$17,TRUE,FALSE),IF(INDEX(Команды!$A$2:$AN$7500,MATCH(BO$3,Команды!$A$2:$A$7500,0),$E57+2)=Команды!$AJ$18,TRUE,FALSE),IF(INDEX(Команды!$A$2:$AN$7500,MATCH(BO$3,Команды!$A$2:$A$7500,0),$E57+2)=Команды!$AJ$19,TRUE,FALSE)),INDEX(Команды!$AJ$2:$AL$19,MATCH(INDEX(Команды!$A$2:$AN$7500,MATCH(BO$3,Команды!$A$2:$A$7500,0),$E57+2),Команды!$AJ$2:$AJ$19,0),3),0)</f>
        <v>0.95833333333333337</v>
      </c>
      <c r="BQ57" s="342"/>
      <c r="BR57" s="174" t="str">
        <f>IF(OR(IF(INDEX(Команды!$A$2:$AN$7500,MATCH(BR$3,Команды!$A$2:$A$7500,0),$E57+2)=Команды!$AJ$2,TRUE,FALSE),IF(INDEX(Команды!$A$2:$AN$7500,MATCH(BR$3,Команды!$A$2:$A$7500,0),$E57+2)=Команды!$AJ$3,TRUE,FALSE),IF(INDEX(Команды!$A$2:$AN$7500,MATCH(BR$3,Команды!$A$2:$A$7500,0),$E57+2)=Команды!$AJ$4,TRUE,FALSE),IF(INDEX(Команды!$A$2:$AN$7500,MATCH(BR$3,Команды!$A$2:$A$7500,0),$E57+2)=Команды!$AJ$5,TRUE,FALSE),IF(INDEX(Команды!$A$2:$AN$7500,MATCH(BR$3,Команды!$A$2:$A$7500,0),$E57+2)=Команды!$AJ$6,TRUE,FALSE),IF(INDEX(Команды!$A$2:$AN$7500,MATCH(BR$3,Команды!$A$2:$A$7500,0),$E57+2)=Команды!$AJ$7,TRUE,FALSE),IF(INDEX(Команды!$A$2:$AN$7500,MATCH(BR$3,Команды!$A$2:$A$7500,0),$E57+2)=Команды!$AJ$8,TRUE,FALSE),IF(INDEX(Команды!$A$2:$AN$7500,MATCH(BR$3,Команды!$A$2:$A$7500,0),$E57+2)=Команды!$AJ$9,TRUE,FALSE),IF(INDEX(Команды!$A$2:$AN$7500,MATCH(BR$3,Команды!$A$2:$A$7500,0),$E57+2)=Команды!$AJ$10,TRUE,FALSE),IF(INDEX(Команды!$A$2:$AN$7500,MATCH(BR$3,Команды!$A$2:$A$7500,0),$E57+2)=Команды!$AJ$11,TRUE,FALSE),IF(INDEX(Команды!$A$2:$AN$7500,MATCH(BR$3,Команды!$A$2:$A$7500,0),$E57+2)=Команды!$AJ$12,TRUE,FALSE),IF(INDEX(Команды!$A$2:$AN$7500,MATCH(BR$3,Команды!$A$2:$A$7500,0),$E57+2)=Команды!$AJ$13,TRUE,FALSE),IF(INDEX(Команды!$A$2:$AN$7500,MATCH(BR$3,Команды!$A$2:$A$7500,0),$E57+2)=Команды!$AJ$14,TRUE,FALSE),IF(INDEX(Команды!$A$2:$AN$7500,MATCH(BR$3,Команды!$A$2:$A$7500,0),$E57+2)=Команды!$AJ$15,TRUE,FALSE),IF(INDEX(Команды!$A$2:$AN$7500,MATCH(BR$3,Команды!$A$2:$A$7500,0),$E57+2)=Команды!$AJ$16,TRUE,FALSE),,IF(INDEX(Команды!$A$2:$AN$7500,MATCH(BR$3,Команды!$A$2:$A$7500,0),$E57+2)=Команды!$AJ$17,TRUE,FALSE),,IF(INDEX(Команды!$A$2:$AN$7500,MATCH(BR$3,Команды!$A$2:$A$7500,0),$E57+2)=Команды!$AJ$18,TRUE,FALSE),,IF(INDEX(Команды!$A$2:$AN$7500,MATCH(BR$3,Команды!$A$2:$A$7500,0),$E57+2)=Команды!$AJ$19,TRUE,FALSE)),INDEX(Команды!$AJ$2:$AK$19,MATCH(INDEX(Команды!$A$2:$AN$7500,MATCH(BR$3,Команды!$A$2:$A$7500,0),$E57+2),Команды!$AJ$2:$AJ$19,0),2),0)</f>
        <v>В</v>
      </c>
      <c r="BS57" s="175" t="str">
        <f>IF(OR(IF(INDEX(Команды!$A$2:$AN$7500,MATCH(BR$3,Команды!$A$2:$A$7500,0),$E57+2)=Команды!$AJ$2,TRUE,FALSE),IF(INDEX(Команды!$A$2:$AN$7500,MATCH(BR$3,Команды!$A$2:$A$7500,0),$E57+2)=Команды!$AJ$3,TRUE,FALSE),IF(INDEX(Команды!$A$2:$AN$7500,MATCH(BR$3,Команды!$A$2:$A$7500,0),$E57+2)=Команды!$AJ$4,TRUE,FALSE),IF(INDEX(Команды!$A$2:$AN$7500,MATCH(BR$3,Команды!$A$2:$A$7500,0),$E57+2)=Команды!$AJ$5,TRUE,FALSE),IF(INDEX(Команды!$A$2:$AN$7500,MATCH(BR$3,Команды!$A$2:$A$7500,0),$E57+2)=Команды!$AJ$6,TRUE,FALSE),IF(INDEX(Команды!$A$2:$AN$7500,MATCH(BR$3,Команды!$A$2:$A$7500,0),$E57+2)=Команды!$AJ$7,TRUE,FALSE),IF(INDEX(Команды!$A$2:$AN$7500,MATCH(BR$3,Команды!$A$2:$A$7500,0),$E57+2)=Команды!$AJ$8,TRUE,FALSE),IF(INDEX(Команды!$A$2:$AN$7500,MATCH(BR$3,Команды!$A$2:$A$7500,0),$E57+2)=Команды!$AJ$9,TRUE,FALSE),IF(INDEX(Команды!$A$2:$AN$7500,MATCH(BR$3,Команды!$A$2:$A$7500,0),$E57+2)=Команды!$AJ$10,TRUE,FALSE),IF(INDEX(Команды!$A$2:$AN$7500,MATCH(BR$3,Команды!$A$2:$A$7500,0),$E57+2)=Команды!$AJ$11,TRUE,FALSE),IF(INDEX(Команды!$A$2:$AN$7500,MATCH(BR$3,Команды!$A$2:$A$7500,0),$E57+2)=Команды!$AJ$12,TRUE,FALSE),IF(INDEX(Команды!$A$2:$AN$7500,MATCH(BR$3,Команды!$A$2:$A$7500,0),$E57+2)=Команды!$AJ$13,TRUE,FALSE),IF(INDEX(Команды!$A$2:$AN$7500,MATCH(BR$3,Команды!$A$2:$A$7500,0),$E57+2)=Команды!$AJ$14,TRUE,FALSE),IF(INDEX(Команды!$A$2:$AN$7500,MATCH(BR$3,Команды!$A$2:$A$7500,0),$E57+2)=Команды!$AJ$15,TRUE,FALSE),IF(INDEX(Команды!$A$2:$AN$7500,MATCH(BR$3,Команды!$A$2:$A$7500,0),$E57+2)=Команды!$AJ$16,TRUE,FALSE),IF(INDEX(Команды!$A$2:$AN$7500,MATCH(BR$3,Команды!$A$2:$A$7500,0),$E57+2)=Команды!$AJ$17,TRUE,FALSE),IF(INDEX(Команды!$A$2:$AN$7500,MATCH(BR$3,Команды!$A$2:$A$7500,0),$E57+2)=Команды!$AJ$18,TRUE,FALSE),IF(INDEX(Команды!$A$2:$AN$7500,MATCH(BR$3,Команды!$A$2:$A$7500,0),$E57+2)=Команды!$AJ$19,TRUE,FALSE)),INDEX(Команды!$AJ$2:$AL$19,MATCH(INDEX(Команды!$A$2:$AN$7500,MATCH(BR$3,Команды!$A$2:$A$7500,0),$E57+2),Команды!$AJ$2:$AJ$19,0),3),0)</f>
        <v>В</v>
      </c>
      <c r="BT57" s="342"/>
      <c r="BU57" s="174">
        <f>IF(OR(IF(INDEX(Команды!$A$2:$AN$7500,MATCH(BU$3,Команды!$A$2:$A$7500,0),$E57+2)=Команды!$AJ$2,TRUE,FALSE),IF(INDEX(Команды!$A$2:$AN$7500,MATCH(BU$3,Команды!$A$2:$A$7500,0),$E57+2)=Команды!$AJ$3,TRUE,FALSE),IF(INDEX(Команды!$A$2:$AN$7500,MATCH(BU$3,Команды!$A$2:$A$7500,0),$E57+2)=Команды!$AJ$4,TRUE,FALSE),IF(INDEX(Команды!$A$2:$AN$7500,MATCH(BU$3,Команды!$A$2:$A$7500,0),$E57+2)=Команды!$AJ$5,TRUE,FALSE),IF(INDEX(Команды!$A$2:$AN$7500,MATCH(BU$3,Команды!$A$2:$A$7500,0),$E57+2)=Команды!$AJ$6,TRUE,FALSE),IF(INDEX(Команды!$A$2:$AN$7500,MATCH(BU$3,Команды!$A$2:$A$7500,0),$E57+2)=Команды!$AJ$7,TRUE,FALSE),IF(INDEX(Команды!$A$2:$AN$7500,MATCH(BU$3,Команды!$A$2:$A$7500,0),$E57+2)=Команды!$AJ$8,TRUE,FALSE),IF(INDEX(Команды!$A$2:$AN$7500,MATCH(BU$3,Команды!$A$2:$A$7500,0),$E57+2)=Команды!$AJ$9,TRUE,FALSE),IF(INDEX(Команды!$A$2:$AN$7500,MATCH(BU$3,Команды!$A$2:$A$7500,0),$E57+2)=Команды!$AJ$10,TRUE,FALSE),IF(INDEX(Команды!$A$2:$AN$7500,MATCH(BU$3,Команды!$A$2:$A$7500,0),$E57+2)=Команды!$AJ$11,TRUE,FALSE),IF(INDEX(Команды!$A$2:$AN$7500,MATCH(BU$3,Команды!$A$2:$A$7500,0),$E57+2)=Команды!$AJ$12,TRUE,FALSE),IF(INDEX(Команды!$A$2:$AN$7500,MATCH(BU$3,Команды!$A$2:$A$7500,0),$E57+2)=Команды!$AJ$13,TRUE,FALSE),IF(INDEX(Команды!$A$2:$AN$7500,MATCH(BU$3,Команды!$A$2:$A$7500,0),$E57+2)=Команды!$AJ$14,TRUE,FALSE),IF(INDEX(Команды!$A$2:$AN$7500,MATCH(BU$3,Команды!$A$2:$A$7500,0),$E57+2)=Команды!$AJ$15,TRUE,FALSE),IF(INDEX(Команды!$A$2:$AN$7500,MATCH(BU$3,Команды!$A$2:$A$7500,0),$E57+2)=Команды!$AJ$16,TRUE,FALSE),,IF(INDEX(Команды!$A$2:$AN$7500,MATCH(BU$3,Команды!$A$2:$A$7500,0),$E57+2)=Команды!$AJ$17,TRUE,FALSE),,IF(INDEX(Команды!$A$2:$AN$7500,MATCH(BU$3,Команды!$A$2:$A$7500,0),$E57+2)=Команды!$AJ$18,TRUE,FALSE),,IF(INDEX(Команды!$A$2:$AN$7500,MATCH(BU$3,Команды!$A$2:$A$7500,0),$E57+2)=Команды!$AJ$19,TRUE,FALSE)),INDEX(Команды!$AJ$2:$AK$19,MATCH(INDEX(Команды!$A$2:$AN$7500,MATCH(BU$3,Команды!$A$2:$A$7500,0),$E57+2),Команды!$AJ$2:$AJ$19,0),2),0)</f>
        <v>0.70833333333333337</v>
      </c>
      <c r="BV57" s="175">
        <f>IF(OR(IF(INDEX(Команды!$A$2:$AN$7500,MATCH(BU$3,Команды!$A$2:$A$7500,0),$E57+2)=Команды!$AJ$2,TRUE,FALSE),IF(INDEX(Команды!$A$2:$AN$7500,MATCH(BU$3,Команды!$A$2:$A$7500,0),$E57+2)=Команды!$AJ$3,TRUE,FALSE),IF(INDEX(Команды!$A$2:$AN$7500,MATCH(BU$3,Команды!$A$2:$A$7500,0),$E57+2)=Команды!$AJ$4,TRUE,FALSE),IF(INDEX(Команды!$A$2:$AN$7500,MATCH(BU$3,Команды!$A$2:$A$7500,0),$E57+2)=Команды!$AJ$5,TRUE,FALSE),IF(INDEX(Команды!$A$2:$AN$7500,MATCH(BU$3,Команды!$A$2:$A$7500,0),$E57+2)=Команды!$AJ$6,TRUE,FALSE),IF(INDEX(Команды!$A$2:$AN$7500,MATCH(BU$3,Команды!$A$2:$A$7500,0),$E57+2)=Команды!$AJ$7,TRUE,FALSE),IF(INDEX(Команды!$A$2:$AN$7500,MATCH(BU$3,Команды!$A$2:$A$7500,0),$E57+2)=Команды!$AJ$8,TRUE,FALSE),IF(INDEX(Команды!$A$2:$AN$7500,MATCH(BU$3,Команды!$A$2:$A$7500,0),$E57+2)=Команды!$AJ$9,TRUE,FALSE),IF(INDEX(Команды!$A$2:$AN$7500,MATCH(BU$3,Команды!$A$2:$A$7500,0),$E57+2)=Команды!$AJ$10,TRUE,FALSE),IF(INDEX(Команды!$A$2:$AN$7500,MATCH(BU$3,Команды!$A$2:$A$7500,0),$E57+2)=Команды!$AJ$11,TRUE,FALSE),IF(INDEX(Команды!$A$2:$AN$7500,MATCH(BU$3,Команды!$A$2:$A$7500,0),$E57+2)=Команды!$AJ$12,TRUE,FALSE),IF(INDEX(Команды!$A$2:$AN$7500,MATCH(BU$3,Команды!$A$2:$A$7500,0),$E57+2)=Команды!$AJ$13,TRUE,FALSE),IF(INDEX(Команды!$A$2:$AN$7500,MATCH(BU$3,Команды!$A$2:$A$7500,0),$E57+2)=Команды!$AJ$14,TRUE,FALSE),IF(INDEX(Команды!$A$2:$AN$7500,MATCH(BU$3,Команды!$A$2:$A$7500,0),$E57+2)=Команды!$AJ$15,TRUE,FALSE),IF(INDEX(Команды!$A$2:$AN$7500,MATCH(BU$3,Команды!$A$2:$A$7500,0),$E57+2)=Команды!$AJ$16,TRUE,FALSE),IF(INDEX(Команды!$A$2:$AN$7500,MATCH(BU$3,Команды!$A$2:$A$7500,0),$E57+2)=Команды!$AJ$17,TRUE,FALSE),IF(INDEX(Команды!$A$2:$AN$7500,MATCH(BU$3,Команды!$A$2:$A$7500,0),$E57+2)=Команды!$AJ$18,TRUE,FALSE),IF(INDEX(Команды!$A$2:$AN$7500,MATCH(BU$3,Команды!$A$2:$A$7500,0),$E57+2)=Команды!$AJ$19,TRUE,FALSE)),INDEX(Команды!$AJ$2:$AL$19,MATCH(INDEX(Команды!$A$2:$AN$7500,MATCH(BU$3,Команды!$A$2:$A$7500,0),$E57+2),Команды!$AJ$2:$AJ$19,0),3),0)</f>
        <v>0.95833333333333337</v>
      </c>
      <c r="BW57" s="342"/>
      <c r="BX57" s="174" t="str">
        <f>IF(OR(IF(INDEX(Команды!$A$2:$AN$7500,MATCH(BX$3,Команды!$A$2:$A$7500,0),$E57+2)=Команды!$AJ$2,TRUE,FALSE),IF(INDEX(Команды!$A$2:$AN$7500,MATCH(BX$3,Команды!$A$2:$A$7500,0),$E57+2)=Команды!$AJ$3,TRUE,FALSE),IF(INDEX(Команды!$A$2:$AN$7500,MATCH(BX$3,Команды!$A$2:$A$7500,0),$E57+2)=Команды!$AJ$4,TRUE,FALSE),IF(INDEX(Команды!$A$2:$AN$7500,MATCH(BX$3,Команды!$A$2:$A$7500,0),$E57+2)=Команды!$AJ$5,TRUE,FALSE),IF(INDEX(Команды!$A$2:$AN$7500,MATCH(BX$3,Команды!$A$2:$A$7500,0),$E57+2)=Команды!$AJ$6,TRUE,FALSE),IF(INDEX(Команды!$A$2:$AN$7500,MATCH(BX$3,Команды!$A$2:$A$7500,0),$E57+2)=Команды!$AJ$7,TRUE,FALSE),IF(INDEX(Команды!$A$2:$AN$7500,MATCH(BX$3,Команды!$A$2:$A$7500,0),$E57+2)=Команды!$AJ$8,TRUE,FALSE),IF(INDEX(Команды!$A$2:$AN$7500,MATCH(BX$3,Команды!$A$2:$A$7500,0),$E57+2)=Команды!$AJ$9,TRUE,FALSE),IF(INDEX(Команды!$A$2:$AN$7500,MATCH(BX$3,Команды!$A$2:$A$7500,0),$E57+2)=Команды!$AJ$10,TRUE,FALSE),IF(INDEX(Команды!$A$2:$AN$7500,MATCH(BX$3,Команды!$A$2:$A$7500,0),$E57+2)=Команды!$AJ$11,TRUE,FALSE),IF(INDEX(Команды!$A$2:$AN$7500,MATCH(BX$3,Команды!$A$2:$A$7500,0),$E57+2)=Команды!$AJ$12,TRUE,FALSE),IF(INDEX(Команды!$A$2:$AN$7500,MATCH(BX$3,Команды!$A$2:$A$7500,0),$E57+2)=Команды!$AJ$13,TRUE,FALSE),IF(INDEX(Команды!$A$2:$AN$7500,MATCH(BX$3,Команды!$A$2:$A$7500,0),$E57+2)=Команды!$AJ$14,TRUE,FALSE),IF(INDEX(Команды!$A$2:$AN$7500,MATCH(BX$3,Команды!$A$2:$A$7500,0),$E57+2)=Команды!$AJ$15,TRUE,FALSE),IF(INDEX(Команды!$A$2:$AN$7500,MATCH(BX$3,Команды!$A$2:$A$7500,0),$E57+2)=Команды!$AJ$16,TRUE,FALSE),,IF(INDEX(Команды!$A$2:$AN$7500,MATCH(BX$3,Команды!$A$2:$A$7500,0),$E57+2)=Команды!$AJ$17,TRUE,FALSE),,IF(INDEX(Команды!$A$2:$AN$7500,MATCH(BX$3,Команды!$A$2:$A$7500,0),$E57+2)=Команды!$AJ$18,TRUE,FALSE),,IF(INDEX(Команды!$A$2:$AN$7500,MATCH(BX$3,Команды!$A$2:$A$7500,0),$E57+2)=Команды!$AJ$19,TRUE,FALSE)),INDEX(Команды!$AJ$2:$AK$19,MATCH(INDEX(Команды!$A$2:$AN$7500,MATCH(BX$3,Команды!$A$2:$A$7500,0),$E57+2),Команды!$AJ$2:$AJ$19,0),2),0)</f>
        <v>В</v>
      </c>
      <c r="BY57" s="175" t="str">
        <f>IF(OR(IF(INDEX(Команды!$A$2:$AN$7500,MATCH(BX$3,Команды!$A$2:$A$7500,0),$E57+2)=Команды!$AJ$2,TRUE,FALSE),IF(INDEX(Команды!$A$2:$AN$7500,MATCH(BX$3,Команды!$A$2:$A$7500,0),$E57+2)=Команды!$AJ$3,TRUE,FALSE),IF(INDEX(Команды!$A$2:$AN$7500,MATCH(BX$3,Команды!$A$2:$A$7500,0),$E57+2)=Команды!$AJ$4,TRUE,FALSE),IF(INDEX(Команды!$A$2:$AN$7500,MATCH(BX$3,Команды!$A$2:$A$7500,0),$E57+2)=Команды!$AJ$5,TRUE,FALSE),IF(INDEX(Команды!$A$2:$AN$7500,MATCH(BX$3,Команды!$A$2:$A$7500,0),$E57+2)=Команды!$AJ$6,TRUE,FALSE),IF(INDEX(Команды!$A$2:$AN$7500,MATCH(BX$3,Команды!$A$2:$A$7500,0),$E57+2)=Команды!$AJ$7,TRUE,FALSE),IF(INDEX(Команды!$A$2:$AN$7500,MATCH(BX$3,Команды!$A$2:$A$7500,0),$E57+2)=Команды!$AJ$8,TRUE,FALSE),IF(INDEX(Команды!$A$2:$AN$7500,MATCH(BX$3,Команды!$A$2:$A$7500,0),$E57+2)=Команды!$AJ$9,TRUE,FALSE),IF(INDEX(Команды!$A$2:$AN$7500,MATCH(BX$3,Команды!$A$2:$A$7500,0),$E57+2)=Команды!$AJ$10,TRUE,FALSE),IF(INDEX(Команды!$A$2:$AN$7500,MATCH(BX$3,Команды!$A$2:$A$7500,0),$E57+2)=Команды!$AJ$11,TRUE,FALSE),IF(INDEX(Команды!$A$2:$AN$7500,MATCH(BX$3,Команды!$A$2:$A$7500,0),$E57+2)=Команды!$AJ$12,TRUE,FALSE),IF(INDEX(Команды!$A$2:$AN$7500,MATCH(BX$3,Команды!$A$2:$A$7500,0),$E57+2)=Команды!$AJ$13,TRUE,FALSE),IF(INDEX(Команды!$A$2:$AN$7500,MATCH(BX$3,Команды!$A$2:$A$7500,0),$E57+2)=Команды!$AJ$14,TRUE,FALSE),IF(INDEX(Команды!$A$2:$AN$7500,MATCH(BX$3,Команды!$A$2:$A$7500,0),$E57+2)=Команды!$AJ$15,TRUE,FALSE),IF(INDEX(Команды!$A$2:$AN$7500,MATCH(BX$3,Команды!$A$2:$A$7500,0),$E57+2)=Команды!$AJ$16,TRUE,FALSE),IF(INDEX(Команды!$A$2:$AN$7500,MATCH(BX$3,Команды!$A$2:$A$7500,0),$E57+2)=Команды!$AJ$17,TRUE,FALSE),IF(INDEX(Команды!$A$2:$AN$7500,MATCH(BX$3,Команды!$A$2:$A$7500,0),$E57+2)=Команды!$AJ$18,TRUE,FALSE),IF(INDEX(Команды!$A$2:$AN$7500,MATCH(BX$3,Команды!$A$2:$A$7500,0),$E57+2)=Команды!$AJ$19,TRUE,FALSE)),INDEX(Команды!$AJ$2:$AL$19,MATCH(INDEX(Команды!$A$2:$AN$7500,MATCH(BX$3,Команды!$A$2:$A$7500,0),$E57+2),Команды!$AJ$2:$AJ$19,0),3),0)</f>
        <v>В</v>
      </c>
      <c r="BZ57" s="342"/>
      <c r="CA57" s="174">
        <f>IF(OR(IF(INDEX(Команды!$A$2:$AN$7500,MATCH(CA$3,Команды!$A$2:$A$7500,0),$E57+2)=Команды!$AJ$2,TRUE,FALSE),IF(INDEX(Команды!$A$2:$AN$7500,MATCH(CA$3,Команды!$A$2:$A$7500,0),$E57+2)=Команды!$AJ$3,TRUE,FALSE),IF(INDEX(Команды!$A$2:$AN$7500,MATCH(CA$3,Команды!$A$2:$A$7500,0),$E57+2)=Команды!$AJ$4,TRUE,FALSE),IF(INDEX(Команды!$A$2:$AN$7500,MATCH(CA$3,Команды!$A$2:$A$7500,0),$E57+2)=Команды!$AJ$5,TRUE,FALSE),IF(INDEX(Команды!$A$2:$AN$7500,MATCH(CA$3,Команды!$A$2:$A$7500,0),$E57+2)=Команды!$AJ$6,TRUE,FALSE),IF(INDEX(Команды!$A$2:$AN$7500,MATCH(CA$3,Команды!$A$2:$A$7500,0),$E57+2)=Команды!$AJ$7,TRUE,FALSE),IF(INDEX(Команды!$A$2:$AN$7500,MATCH(CA$3,Команды!$A$2:$A$7500,0),$E57+2)=Команды!$AJ$8,TRUE,FALSE),IF(INDEX(Команды!$A$2:$AN$7500,MATCH(CA$3,Команды!$A$2:$A$7500,0),$E57+2)=Команды!$AJ$9,TRUE,FALSE),IF(INDEX(Команды!$A$2:$AN$7500,MATCH(CA$3,Команды!$A$2:$A$7500,0),$E57+2)=Команды!$AJ$10,TRUE,FALSE),IF(INDEX(Команды!$A$2:$AN$7500,MATCH(CA$3,Команды!$A$2:$A$7500,0),$E57+2)=Команды!$AJ$11,TRUE,FALSE),IF(INDEX(Команды!$A$2:$AN$7500,MATCH(CA$3,Команды!$A$2:$A$7500,0),$E57+2)=Команды!$AJ$12,TRUE,FALSE),IF(INDEX(Команды!$A$2:$AN$7500,MATCH(CA$3,Команды!$A$2:$A$7500,0),$E57+2)=Команды!$AJ$13,TRUE,FALSE),IF(INDEX(Команды!$A$2:$AN$7500,MATCH(CA$3,Команды!$A$2:$A$7500,0),$E57+2)=Команды!$AJ$14,TRUE,FALSE),IF(INDEX(Команды!$A$2:$AN$7500,MATCH(CA$3,Команды!$A$2:$A$7500,0),$E57+2)=Команды!$AJ$15,TRUE,FALSE),IF(INDEX(Команды!$A$2:$AN$7500,MATCH(CA$3,Команды!$A$2:$A$7500,0),$E57+2)=Команды!$AJ$16,TRUE,FALSE),,IF(INDEX(Команды!$A$2:$AN$7500,MATCH(CA$3,Команды!$A$2:$A$7500,0),$E57+2)=Команды!$AJ$17,TRUE,FALSE),,IF(INDEX(Команды!$A$2:$AN$7500,MATCH(CA$3,Команды!$A$2:$A$7500,0),$E57+2)=Команды!$AJ$18,TRUE,FALSE),,IF(INDEX(Команды!$A$2:$AN$7500,MATCH(CA$3,Команды!$A$2:$A$7500,0),$E57+2)=Команды!$AJ$19,TRUE,FALSE)),INDEX(Команды!$AJ$2:$AK$19,MATCH(INDEX(Команды!$A$2:$AN$7500,MATCH(CA$3,Команды!$A$2:$A$7500,0),$E57+2),Команды!$AJ$2:$AJ$19,0),2),0)</f>
        <v>0.70833333333333337</v>
      </c>
      <c r="CB57" s="175">
        <f>IF(OR(IF(INDEX(Команды!$A$2:$AN$7500,MATCH(CA$3,Команды!$A$2:$A$7500,0),$E57+2)=Команды!$AJ$2,TRUE,FALSE),IF(INDEX(Команды!$A$2:$AN$7500,MATCH(CA$3,Команды!$A$2:$A$7500,0),$E57+2)=Команды!$AJ$3,TRUE,FALSE),IF(INDEX(Команды!$A$2:$AN$7500,MATCH(CA$3,Команды!$A$2:$A$7500,0),$E57+2)=Команды!$AJ$4,TRUE,FALSE),IF(INDEX(Команды!$A$2:$AN$7500,MATCH(CA$3,Команды!$A$2:$A$7500,0),$E57+2)=Команды!$AJ$5,TRUE,FALSE),IF(INDEX(Команды!$A$2:$AN$7500,MATCH(CA$3,Команды!$A$2:$A$7500,0),$E57+2)=Команды!$AJ$6,TRUE,FALSE),IF(INDEX(Команды!$A$2:$AN$7500,MATCH(CA$3,Команды!$A$2:$A$7500,0),$E57+2)=Команды!$AJ$7,TRUE,FALSE),IF(INDEX(Команды!$A$2:$AN$7500,MATCH(CA$3,Команды!$A$2:$A$7500,0),$E57+2)=Команды!$AJ$8,TRUE,FALSE),IF(INDEX(Команды!$A$2:$AN$7500,MATCH(CA$3,Команды!$A$2:$A$7500,0),$E57+2)=Команды!$AJ$9,TRUE,FALSE),IF(INDEX(Команды!$A$2:$AN$7500,MATCH(CA$3,Команды!$A$2:$A$7500,0),$E57+2)=Команды!$AJ$10,TRUE,FALSE),IF(INDEX(Команды!$A$2:$AN$7500,MATCH(CA$3,Команды!$A$2:$A$7500,0),$E57+2)=Команды!$AJ$11,TRUE,FALSE),IF(INDEX(Команды!$A$2:$AN$7500,MATCH(CA$3,Команды!$A$2:$A$7500,0),$E57+2)=Команды!$AJ$12,TRUE,FALSE),IF(INDEX(Команды!$A$2:$AN$7500,MATCH(CA$3,Команды!$A$2:$A$7500,0),$E57+2)=Команды!$AJ$13,TRUE,FALSE),IF(INDEX(Команды!$A$2:$AN$7500,MATCH(CA$3,Команды!$A$2:$A$7500,0),$E57+2)=Команды!$AJ$14,TRUE,FALSE),IF(INDEX(Команды!$A$2:$AN$7500,MATCH(CA$3,Команды!$A$2:$A$7500,0),$E57+2)=Команды!$AJ$15,TRUE,FALSE),IF(INDEX(Команды!$A$2:$AN$7500,MATCH(CA$3,Команды!$A$2:$A$7500,0),$E57+2)=Команды!$AJ$16,TRUE,FALSE),IF(INDEX(Команды!$A$2:$AN$7500,MATCH(CA$3,Команды!$A$2:$A$7500,0),$E57+2)=Команды!$AJ$17,TRUE,FALSE),IF(INDEX(Команды!$A$2:$AN$7500,MATCH(CA$3,Команды!$A$2:$A$7500,0),$E57+2)=Команды!$AJ$18,TRUE,FALSE),IF(INDEX(Команды!$A$2:$AN$7500,MATCH(CA$3,Команды!$A$2:$A$7500,0),$E57+2)=Команды!$AJ$19,TRUE,FALSE)),INDEX(Команды!$AJ$2:$AL$19,MATCH(INDEX(Команды!$A$2:$AN$7500,MATCH(CA$3,Команды!$A$2:$A$7500,0),$E57+2),Команды!$AJ$2:$AJ$19,0),3),0)</f>
        <v>0.95833333333333337</v>
      </c>
      <c r="CC57" s="342"/>
      <c r="CD57" s="174" t="str">
        <f>IF(OR(IF(INDEX(Команды!$A$2:$AN$7500,MATCH(CD$3,Команды!$A$2:$A$7500,0),$E57+2)=Команды!$AJ$2,TRUE,FALSE),IF(INDEX(Команды!$A$2:$AN$7500,MATCH(CD$3,Команды!$A$2:$A$7500,0),$E57+2)=Команды!$AJ$3,TRUE,FALSE),IF(INDEX(Команды!$A$2:$AN$7500,MATCH(CD$3,Команды!$A$2:$A$7500,0),$E57+2)=Команды!$AJ$4,TRUE,FALSE),IF(INDEX(Команды!$A$2:$AN$7500,MATCH(CD$3,Команды!$A$2:$A$7500,0),$E57+2)=Команды!$AJ$5,TRUE,FALSE),IF(INDEX(Команды!$A$2:$AN$7500,MATCH(CD$3,Команды!$A$2:$A$7500,0),$E57+2)=Команды!$AJ$6,TRUE,FALSE),IF(INDEX(Команды!$A$2:$AN$7500,MATCH(CD$3,Команды!$A$2:$A$7500,0),$E57+2)=Команды!$AJ$7,TRUE,FALSE),IF(INDEX(Команды!$A$2:$AN$7500,MATCH(CD$3,Команды!$A$2:$A$7500,0),$E57+2)=Команды!$AJ$8,TRUE,FALSE),IF(INDEX(Команды!$A$2:$AN$7500,MATCH(CD$3,Команды!$A$2:$A$7500,0),$E57+2)=Команды!$AJ$9,TRUE,FALSE),IF(INDEX(Команды!$A$2:$AN$7500,MATCH(CD$3,Команды!$A$2:$A$7500,0),$E57+2)=Команды!$AJ$10,TRUE,FALSE),IF(INDEX(Команды!$A$2:$AN$7500,MATCH(CD$3,Команды!$A$2:$A$7500,0),$E57+2)=Команды!$AJ$11,TRUE,FALSE),IF(INDEX(Команды!$A$2:$AN$7500,MATCH(CD$3,Команды!$A$2:$A$7500,0),$E57+2)=Команды!$AJ$12,TRUE,FALSE),IF(INDEX(Команды!$A$2:$AN$7500,MATCH(CD$3,Команды!$A$2:$A$7500,0),$E57+2)=Команды!$AJ$13,TRUE,FALSE),IF(INDEX(Команды!$A$2:$AN$7500,MATCH(CD$3,Команды!$A$2:$A$7500,0),$E57+2)=Команды!$AJ$14,TRUE,FALSE),IF(INDEX(Команды!$A$2:$AN$7500,MATCH(CD$3,Команды!$A$2:$A$7500,0),$E57+2)=Команды!$AJ$15,TRUE,FALSE),IF(INDEX(Команды!$A$2:$AN$7500,MATCH(CD$3,Команды!$A$2:$A$7500,0),$E57+2)=Команды!$AJ$16,TRUE,FALSE),,IF(INDEX(Команды!$A$2:$AN$7500,MATCH(CD$3,Команды!$A$2:$A$7500,0),$E57+2)=Команды!$AJ$17,TRUE,FALSE),,IF(INDEX(Команды!$A$2:$AN$7500,MATCH(CD$3,Команды!$A$2:$A$7500,0),$E57+2)=Команды!$AJ$18,TRUE,FALSE),,IF(INDEX(Команды!$A$2:$AN$7500,MATCH(CD$3,Команды!$A$2:$A$7500,0),$E57+2)=Команды!$AJ$19,TRUE,FALSE)),INDEX(Команды!$AJ$2:$AK$19,MATCH(INDEX(Команды!$A$2:$AN$7500,MATCH(CD$3,Команды!$A$2:$A$7500,0),$E57+2),Команды!$AJ$2:$AJ$19,0),2),0)</f>
        <v>В</v>
      </c>
      <c r="CE57" s="175" t="str">
        <f>IF(OR(IF(INDEX(Команды!$A$2:$AN$7500,MATCH(CD$3,Команды!$A$2:$A$7500,0),$E57+2)=Команды!$AJ$2,TRUE,FALSE),IF(INDEX(Команды!$A$2:$AN$7500,MATCH(CD$3,Команды!$A$2:$A$7500,0),$E57+2)=Команды!$AJ$3,TRUE,FALSE),IF(INDEX(Команды!$A$2:$AN$7500,MATCH(CD$3,Команды!$A$2:$A$7500,0),$E57+2)=Команды!$AJ$4,TRUE,FALSE),IF(INDEX(Команды!$A$2:$AN$7500,MATCH(CD$3,Команды!$A$2:$A$7500,0),$E57+2)=Команды!$AJ$5,TRUE,FALSE),IF(INDEX(Команды!$A$2:$AN$7500,MATCH(CD$3,Команды!$A$2:$A$7500,0),$E57+2)=Команды!$AJ$6,TRUE,FALSE),IF(INDEX(Команды!$A$2:$AN$7500,MATCH(CD$3,Команды!$A$2:$A$7500,0),$E57+2)=Команды!$AJ$7,TRUE,FALSE),IF(INDEX(Команды!$A$2:$AN$7500,MATCH(CD$3,Команды!$A$2:$A$7500,0),$E57+2)=Команды!$AJ$8,TRUE,FALSE),IF(INDEX(Команды!$A$2:$AN$7500,MATCH(CD$3,Команды!$A$2:$A$7500,0),$E57+2)=Команды!$AJ$9,TRUE,FALSE),IF(INDEX(Команды!$A$2:$AN$7500,MATCH(CD$3,Команды!$A$2:$A$7500,0),$E57+2)=Команды!$AJ$10,TRUE,FALSE),IF(INDEX(Команды!$A$2:$AN$7500,MATCH(CD$3,Команды!$A$2:$A$7500,0),$E57+2)=Команды!$AJ$11,TRUE,FALSE),IF(INDEX(Команды!$A$2:$AN$7500,MATCH(CD$3,Команды!$A$2:$A$7500,0),$E57+2)=Команды!$AJ$12,TRUE,FALSE),IF(INDEX(Команды!$A$2:$AN$7500,MATCH(CD$3,Команды!$A$2:$A$7500,0),$E57+2)=Команды!$AJ$13,TRUE,FALSE),IF(INDEX(Команды!$A$2:$AN$7500,MATCH(CD$3,Команды!$A$2:$A$7500,0),$E57+2)=Команды!$AJ$14,TRUE,FALSE),IF(INDEX(Команды!$A$2:$AN$7500,MATCH(CD$3,Команды!$A$2:$A$7500,0),$E57+2)=Команды!$AJ$15,TRUE,FALSE),IF(INDEX(Команды!$A$2:$AN$7500,MATCH(CD$3,Команды!$A$2:$A$7500,0),$E57+2)=Команды!$AJ$16,TRUE,FALSE),IF(INDEX(Команды!$A$2:$AN$7500,MATCH(CD$3,Команды!$A$2:$A$7500,0),$E57+2)=Команды!$AJ$17,TRUE,FALSE),IF(INDEX(Команды!$A$2:$AN$7500,MATCH(CD$3,Команды!$A$2:$A$7500,0),$E57+2)=Команды!$AJ$18,TRUE,FALSE),IF(INDEX(Команды!$A$2:$AN$7500,MATCH(CD$3,Команды!$A$2:$A$7500,0),$E57+2)=Команды!$AJ$19,TRUE,FALSE)),INDEX(Команды!$AJ$2:$AL$19,MATCH(INDEX(Команды!$A$2:$AN$7500,MATCH(CD$3,Команды!$A$2:$A$7500,0),$E57+2),Команды!$AJ$2:$AJ$19,0),3),0)</f>
        <v>В</v>
      </c>
      <c r="CF57" s="342"/>
      <c r="CG57" s="174">
        <f>IF(OR(IF(INDEX(Команды!$A$2:$AN$7500,MATCH(CG$3,Команды!$A$2:$A$7500,0),$E57+2)=Команды!$AJ$2,TRUE,FALSE),IF(INDEX(Команды!$A$2:$AN$7500,MATCH(CG$3,Команды!$A$2:$A$7500,0),$E57+2)=Команды!$AJ$3,TRUE,FALSE),IF(INDEX(Команды!$A$2:$AN$7500,MATCH(CG$3,Команды!$A$2:$A$7500,0),$E57+2)=Команды!$AJ$4,TRUE,FALSE),IF(INDEX(Команды!$A$2:$AN$7500,MATCH(CG$3,Команды!$A$2:$A$7500,0),$E57+2)=Команды!$AJ$5,TRUE,FALSE),IF(INDEX(Команды!$A$2:$AN$7500,MATCH(CG$3,Команды!$A$2:$A$7500,0),$E57+2)=Команды!$AJ$6,TRUE,FALSE),IF(INDEX(Команды!$A$2:$AN$7500,MATCH(CG$3,Команды!$A$2:$A$7500,0),$E57+2)=Команды!$AJ$7,TRUE,FALSE),IF(INDEX(Команды!$A$2:$AN$7500,MATCH(CG$3,Команды!$A$2:$A$7500,0),$E57+2)=Команды!$AJ$8,TRUE,FALSE),IF(INDEX(Команды!$A$2:$AN$7500,MATCH(CG$3,Команды!$A$2:$A$7500,0),$E57+2)=Команды!$AJ$9,TRUE,FALSE),IF(INDEX(Команды!$A$2:$AN$7500,MATCH(CG$3,Команды!$A$2:$A$7500,0),$E57+2)=Команды!$AJ$10,TRUE,FALSE),IF(INDEX(Команды!$A$2:$AN$7500,MATCH(CG$3,Команды!$A$2:$A$7500,0),$E57+2)=Команды!$AJ$11,TRUE,FALSE),IF(INDEX(Команды!$A$2:$AN$7500,MATCH(CG$3,Команды!$A$2:$A$7500,0),$E57+2)=Команды!$AJ$12,TRUE,FALSE),IF(INDEX(Команды!$A$2:$AN$7500,MATCH(CG$3,Команды!$A$2:$A$7500,0),$E57+2)=Команды!$AJ$13,TRUE,FALSE),IF(INDEX(Команды!$A$2:$AN$7500,MATCH(CG$3,Команды!$A$2:$A$7500,0),$E57+2)=Команды!$AJ$14,TRUE,FALSE),IF(INDEX(Команды!$A$2:$AN$7500,MATCH(CG$3,Команды!$A$2:$A$7500,0),$E57+2)=Команды!$AJ$15,TRUE,FALSE),IF(INDEX(Команды!$A$2:$AN$7500,MATCH(CG$3,Команды!$A$2:$A$7500,0),$E57+2)=Команды!$AJ$16,TRUE,FALSE),,IF(INDEX(Команды!$A$2:$AN$7500,MATCH(CG$3,Команды!$A$2:$A$7500,0),$E57+2)=Команды!$AJ$17,TRUE,FALSE),,IF(INDEX(Команды!$A$2:$AN$7500,MATCH(CG$3,Команды!$A$2:$A$7500,0),$E57+2)=Команды!$AJ$18,TRUE,FALSE),,IF(INDEX(Команды!$A$2:$AN$7500,MATCH(CG$3,Команды!$A$2:$A$7500,0),$E57+2)=Команды!$AJ$19,TRUE,FALSE)),INDEX(Команды!$AJ$2:$AK$19,MATCH(INDEX(Команды!$A$2:$AN$7500,MATCH(CG$3,Команды!$A$2:$A$7500,0),$E57+2),Команды!$AJ$2:$AJ$19,0),2),0)</f>
        <v>0.70833333333333337</v>
      </c>
      <c r="CH57" s="175">
        <f>IF(OR(IF(INDEX(Команды!$A$2:$AN$7500,MATCH(CG$3,Команды!$A$2:$A$7500,0),$E57+2)=Команды!$AJ$2,TRUE,FALSE),IF(INDEX(Команды!$A$2:$AN$7500,MATCH(CG$3,Команды!$A$2:$A$7500,0),$E57+2)=Команды!$AJ$3,TRUE,FALSE),IF(INDEX(Команды!$A$2:$AN$7500,MATCH(CG$3,Команды!$A$2:$A$7500,0),$E57+2)=Команды!$AJ$4,TRUE,FALSE),IF(INDEX(Команды!$A$2:$AN$7500,MATCH(CG$3,Команды!$A$2:$A$7500,0),$E57+2)=Команды!$AJ$5,TRUE,FALSE),IF(INDEX(Команды!$A$2:$AN$7500,MATCH(CG$3,Команды!$A$2:$A$7500,0),$E57+2)=Команды!$AJ$6,TRUE,FALSE),IF(INDEX(Команды!$A$2:$AN$7500,MATCH(CG$3,Команды!$A$2:$A$7500,0),$E57+2)=Команды!$AJ$7,TRUE,FALSE),IF(INDEX(Команды!$A$2:$AN$7500,MATCH(CG$3,Команды!$A$2:$A$7500,0),$E57+2)=Команды!$AJ$8,TRUE,FALSE),IF(INDEX(Команды!$A$2:$AN$7500,MATCH(CG$3,Команды!$A$2:$A$7500,0),$E57+2)=Команды!$AJ$9,TRUE,FALSE),IF(INDEX(Команды!$A$2:$AN$7500,MATCH(CG$3,Команды!$A$2:$A$7500,0),$E57+2)=Команды!$AJ$10,TRUE,FALSE),IF(INDEX(Команды!$A$2:$AN$7500,MATCH(CG$3,Команды!$A$2:$A$7500,0),$E57+2)=Команды!$AJ$11,TRUE,FALSE),IF(INDEX(Команды!$A$2:$AN$7500,MATCH(CG$3,Команды!$A$2:$A$7500,0),$E57+2)=Команды!$AJ$12,TRUE,FALSE),IF(INDEX(Команды!$A$2:$AN$7500,MATCH(CG$3,Команды!$A$2:$A$7500,0),$E57+2)=Команды!$AJ$13,TRUE,FALSE),IF(INDEX(Команды!$A$2:$AN$7500,MATCH(CG$3,Команды!$A$2:$A$7500,0),$E57+2)=Команды!$AJ$14,TRUE,FALSE),IF(INDEX(Команды!$A$2:$AN$7500,MATCH(CG$3,Команды!$A$2:$A$7500,0),$E57+2)=Команды!$AJ$15,TRUE,FALSE),IF(INDEX(Команды!$A$2:$AN$7500,MATCH(CG$3,Команды!$A$2:$A$7500,0),$E57+2)=Команды!$AJ$16,TRUE,FALSE),IF(INDEX(Команды!$A$2:$AN$7500,MATCH(CG$3,Команды!$A$2:$A$7500,0),$E57+2)=Команды!$AJ$17,TRUE,FALSE),IF(INDEX(Команды!$A$2:$AN$7500,MATCH(CG$3,Команды!$A$2:$A$7500,0),$E57+2)=Команды!$AJ$18,TRUE,FALSE),IF(INDEX(Команды!$A$2:$AN$7500,MATCH(CG$3,Команды!$A$2:$A$7500,0),$E57+2)=Команды!$AJ$19,TRUE,FALSE)),INDEX(Команды!$AJ$2:$AL$19,MATCH(INDEX(Команды!$A$2:$AN$7500,MATCH(CG$3,Команды!$A$2:$A$7500,0),$E57+2),Команды!$AJ$2:$AJ$19,0),3),0)</f>
        <v>0.95833333333333337</v>
      </c>
      <c r="CI57" s="342"/>
      <c r="CJ57" s="174">
        <f>IF(OR(IF(INDEX(Команды!$A$2:$AN$7500,MATCH(CJ$3,Команды!$A$2:$A$7500,0),$E57+2)=Команды!$AJ$2,TRUE,FALSE),IF(INDEX(Команды!$A$2:$AN$7500,MATCH(CJ$3,Команды!$A$2:$A$7500,0),$E57+2)=Команды!$AJ$3,TRUE,FALSE),IF(INDEX(Команды!$A$2:$AN$7500,MATCH(CJ$3,Команды!$A$2:$A$7500,0),$E57+2)=Команды!$AJ$4,TRUE,FALSE),IF(INDEX(Команды!$A$2:$AN$7500,MATCH(CJ$3,Команды!$A$2:$A$7500,0),$E57+2)=Команды!$AJ$5,TRUE,FALSE),IF(INDEX(Команды!$A$2:$AN$7500,MATCH(CJ$3,Команды!$A$2:$A$7500,0),$E57+2)=Команды!$AJ$6,TRUE,FALSE),IF(INDEX(Команды!$A$2:$AN$7500,MATCH(CJ$3,Команды!$A$2:$A$7500,0),$E57+2)=Команды!$AJ$7,TRUE,FALSE),IF(INDEX(Команды!$A$2:$AN$7500,MATCH(CJ$3,Команды!$A$2:$A$7500,0),$E57+2)=Команды!$AJ$8,TRUE,FALSE),IF(INDEX(Команды!$A$2:$AN$7500,MATCH(CJ$3,Команды!$A$2:$A$7500,0),$E57+2)=Команды!$AJ$9,TRUE,FALSE),IF(INDEX(Команды!$A$2:$AN$7500,MATCH(CJ$3,Команды!$A$2:$A$7500,0),$E57+2)=Команды!$AJ$10,TRUE,FALSE),IF(INDEX(Команды!$A$2:$AN$7500,MATCH(CJ$3,Команды!$A$2:$A$7500,0),$E57+2)=Команды!$AJ$11,TRUE,FALSE),IF(INDEX(Команды!$A$2:$AN$7500,MATCH(CJ$3,Команды!$A$2:$A$7500,0),$E57+2)=Команды!$AJ$12,TRUE,FALSE),IF(INDEX(Команды!$A$2:$AN$7500,MATCH(CJ$3,Команды!$A$2:$A$7500,0),$E57+2)=Команды!$AJ$13,TRUE,FALSE),IF(INDEX(Команды!$A$2:$AN$7500,MATCH(CJ$3,Команды!$A$2:$A$7500,0),$E57+2)=Команды!$AJ$14,TRUE,FALSE),IF(INDEX(Команды!$A$2:$AN$7500,MATCH(CJ$3,Команды!$A$2:$A$7500,0),$E57+2)=Команды!$AJ$15,TRUE,FALSE),IF(INDEX(Команды!$A$2:$AN$7500,MATCH(CJ$3,Команды!$A$2:$A$7500,0),$E57+2)=Команды!$AJ$16,TRUE,FALSE),,IF(INDEX(Команды!$A$2:$AN$7500,MATCH(CJ$3,Команды!$A$2:$A$7500,0),$E57+2)=Команды!$AJ$17,TRUE,FALSE),,IF(INDEX(Команды!$A$2:$AN$7500,MATCH(CJ$3,Команды!$A$2:$A$7500,0),$E57+2)=Команды!$AJ$18,TRUE,FALSE),,IF(INDEX(Команды!$A$2:$AN$7500,MATCH(CJ$3,Команды!$A$2:$A$7500,0),$E57+2)=Команды!$AJ$19,TRUE,FALSE)),INDEX(Команды!$AJ$2:$AK$19,MATCH(INDEX(Команды!$A$2:$AN$7500,MATCH(CJ$3,Команды!$A$2:$A$7500,0),$E57+2),Команды!$AJ$2:$AJ$19,0),2),0)</f>
        <v>0.70833333333333337</v>
      </c>
      <c r="CK57" s="175">
        <f>IF(OR(IF(INDEX(Команды!$A$2:$AN$7500,MATCH(CJ$3,Команды!$A$2:$A$7500,0),$E57+2)=Команды!$AJ$2,TRUE,FALSE),IF(INDEX(Команды!$A$2:$AN$7500,MATCH(CJ$3,Команды!$A$2:$A$7500,0),$E57+2)=Команды!$AJ$3,TRUE,FALSE),IF(INDEX(Команды!$A$2:$AN$7500,MATCH(CJ$3,Команды!$A$2:$A$7500,0),$E57+2)=Команды!$AJ$4,TRUE,FALSE),IF(INDEX(Команды!$A$2:$AN$7500,MATCH(CJ$3,Команды!$A$2:$A$7500,0),$E57+2)=Команды!$AJ$5,TRUE,FALSE),IF(INDEX(Команды!$A$2:$AN$7500,MATCH(CJ$3,Команды!$A$2:$A$7500,0),$E57+2)=Команды!$AJ$6,TRUE,FALSE),IF(INDEX(Команды!$A$2:$AN$7500,MATCH(CJ$3,Команды!$A$2:$A$7500,0),$E57+2)=Команды!$AJ$7,TRUE,FALSE),IF(INDEX(Команды!$A$2:$AN$7500,MATCH(CJ$3,Команды!$A$2:$A$7500,0),$E57+2)=Команды!$AJ$8,TRUE,FALSE),IF(INDEX(Команды!$A$2:$AN$7500,MATCH(CJ$3,Команды!$A$2:$A$7500,0),$E57+2)=Команды!$AJ$9,TRUE,FALSE),IF(INDEX(Команды!$A$2:$AN$7500,MATCH(CJ$3,Команды!$A$2:$A$7500,0),$E57+2)=Команды!$AJ$10,TRUE,FALSE),IF(INDEX(Команды!$A$2:$AN$7500,MATCH(CJ$3,Команды!$A$2:$A$7500,0),$E57+2)=Команды!$AJ$11,TRUE,FALSE),IF(INDEX(Команды!$A$2:$AN$7500,MATCH(CJ$3,Команды!$A$2:$A$7500,0),$E57+2)=Команды!$AJ$12,TRUE,FALSE),IF(INDEX(Команды!$A$2:$AN$7500,MATCH(CJ$3,Команды!$A$2:$A$7500,0),$E57+2)=Команды!$AJ$13,TRUE,FALSE),IF(INDEX(Команды!$A$2:$AN$7500,MATCH(CJ$3,Команды!$A$2:$A$7500,0),$E57+2)=Команды!$AJ$14,TRUE,FALSE),IF(INDEX(Команды!$A$2:$AN$7500,MATCH(CJ$3,Команды!$A$2:$A$7500,0),$E57+2)=Команды!$AJ$15,TRUE,FALSE),IF(INDEX(Команды!$A$2:$AN$7500,MATCH(CJ$3,Команды!$A$2:$A$7500,0),$E57+2)=Команды!$AJ$16,TRUE,FALSE),IF(INDEX(Команды!$A$2:$AN$7500,MATCH(CJ$3,Команды!$A$2:$A$7500,0),$E57+2)=Команды!$AJ$17,TRUE,FALSE),IF(INDEX(Команды!$A$2:$AN$7500,MATCH(CJ$3,Команды!$A$2:$A$7500,0),$E57+2)=Команды!$AJ$18,TRUE,FALSE),IF(INDEX(Команды!$A$2:$AN$7500,MATCH(CJ$3,Команды!$A$2:$A$7500,0),$E57+2)=Команды!$AJ$19,TRUE,FALSE)),INDEX(Команды!$AJ$2:$AL$19,MATCH(INDEX(Команды!$A$2:$AN$7500,MATCH(CJ$3,Команды!$A$2:$A$7500,0),$E57+2),Команды!$AJ$2:$AJ$19,0),3),0)</f>
        <v>0.95833333333333337</v>
      </c>
      <c r="CL57" s="342"/>
      <c r="CM57" s="174" t="str">
        <f>IF(OR(IF(INDEX(Команды!$A$2:$AN$7500,MATCH(CM$3,Команды!$A$2:$A$7500,0),$E57+2)=Команды!$AJ$2,TRUE,FALSE),IF(INDEX(Команды!$A$2:$AN$7500,MATCH(CM$3,Команды!$A$2:$A$7500,0),$E57+2)=Команды!$AJ$3,TRUE,FALSE),IF(INDEX(Команды!$A$2:$AN$7500,MATCH(CM$3,Команды!$A$2:$A$7500,0),$E57+2)=Команды!$AJ$4,TRUE,FALSE),IF(INDEX(Команды!$A$2:$AN$7500,MATCH(CM$3,Команды!$A$2:$A$7500,0),$E57+2)=Команды!$AJ$5,TRUE,FALSE),IF(INDEX(Команды!$A$2:$AN$7500,MATCH(CM$3,Команды!$A$2:$A$7500,0),$E57+2)=Команды!$AJ$6,TRUE,FALSE),IF(INDEX(Команды!$A$2:$AN$7500,MATCH(CM$3,Команды!$A$2:$A$7500,0),$E57+2)=Команды!$AJ$7,TRUE,FALSE),IF(INDEX(Команды!$A$2:$AN$7500,MATCH(CM$3,Команды!$A$2:$A$7500,0),$E57+2)=Команды!$AJ$8,TRUE,FALSE),IF(INDEX(Команды!$A$2:$AN$7500,MATCH(CM$3,Команды!$A$2:$A$7500,0),$E57+2)=Команды!$AJ$9,TRUE,FALSE),IF(INDEX(Команды!$A$2:$AN$7500,MATCH(CM$3,Команды!$A$2:$A$7500,0),$E57+2)=Команды!$AJ$10,TRUE,FALSE),IF(INDEX(Команды!$A$2:$AN$7500,MATCH(CM$3,Команды!$A$2:$A$7500,0),$E57+2)=Команды!$AJ$11,TRUE,FALSE),IF(INDEX(Команды!$A$2:$AN$7500,MATCH(CM$3,Команды!$A$2:$A$7500,0),$E57+2)=Команды!$AJ$12,TRUE,FALSE),IF(INDEX(Команды!$A$2:$AN$7500,MATCH(CM$3,Команды!$A$2:$A$7500,0),$E57+2)=Команды!$AJ$13,TRUE,FALSE),IF(INDEX(Команды!$A$2:$AN$7500,MATCH(CM$3,Команды!$A$2:$A$7500,0),$E57+2)=Команды!$AJ$14,TRUE,FALSE),IF(INDEX(Команды!$A$2:$AN$7500,MATCH(CM$3,Команды!$A$2:$A$7500,0),$E57+2)=Команды!$AJ$15,TRUE,FALSE),IF(INDEX(Команды!$A$2:$AN$7500,MATCH(CM$3,Команды!$A$2:$A$7500,0),$E57+2)=Команды!$AJ$16,TRUE,FALSE),,IF(INDEX(Команды!$A$2:$AN$7500,MATCH(CM$3,Команды!$A$2:$A$7500,0),$E57+2)=Команды!$AJ$17,TRUE,FALSE),,IF(INDEX(Команды!$A$2:$AN$7500,MATCH(CM$3,Команды!$A$2:$A$7500,0),$E57+2)=Команды!$AJ$18,TRUE,FALSE),,IF(INDEX(Команды!$A$2:$AN$7500,MATCH(CM$3,Команды!$A$2:$A$7500,0),$E57+2)=Команды!$AJ$19,TRUE,FALSE)),INDEX(Команды!$AJ$2:$AK$19,MATCH(INDEX(Команды!$A$2:$AN$7500,MATCH(CM$3,Команды!$A$2:$A$7500,0),$E57+2),Команды!$AJ$2:$AJ$19,0),2),0)</f>
        <v>В</v>
      </c>
      <c r="CN57" s="175" t="str">
        <f>IF(OR(IF(INDEX(Команды!$A$2:$AN$7500,MATCH(CM$3,Команды!$A$2:$A$7500,0),$E57+2)=Команды!$AJ$2,TRUE,FALSE),IF(INDEX(Команды!$A$2:$AN$7500,MATCH(CM$3,Команды!$A$2:$A$7500,0),$E57+2)=Команды!$AJ$3,TRUE,FALSE),IF(INDEX(Команды!$A$2:$AN$7500,MATCH(CM$3,Команды!$A$2:$A$7500,0),$E57+2)=Команды!$AJ$4,TRUE,FALSE),IF(INDEX(Команды!$A$2:$AN$7500,MATCH(CM$3,Команды!$A$2:$A$7500,0),$E57+2)=Команды!$AJ$5,TRUE,FALSE),IF(INDEX(Команды!$A$2:$AN$7500,MATCH(CM$3,Команды!$A$2:$A$7500,0),$E57+2)=Команды!$AJ$6,TRUE,FALSE),IF(INDEX(Команды!$A$2:$AN$7500,MATCH(CM$3,Команды!$A$2:$A$7500,0),$E57+2)=Команды!$AJ$7,TRUE,FALSE),IF(INDEX(Команды!$A$2:$AN$7500,MATCH(CM$3,Команды!$A$2:$A$7500,0),$E57+2)=Команды!$AJ$8,TRUE,FALSE),IF(INDEX(Команды!$A$2:$AN$7500,MATCH(CM$3,Команды!$A$2:$A$7500,0),$E57+2)=Команды!$AJ$9,TRUE,FALSE),IF(INDEX(Команды!$A$2:$AN$7500,MATCH(CM$3,Команды!$A$2:$A$7500,0),$E57+2)=Команды!$AJ$10,TRUE,FALSE),IF(INDEX(Команды!$A$2:$AN$7500,MATCH(CM$3,Команды!$A$2:$A$7500,0),$E57+2)=Команды!$AJ$11,TRUE,FALSE),IF(INDEX(Команды!$A$2:$AN$7500,MATCH(CM$3,Команды!$A$2:$A$7500,0),$E57+2)=Команды!$AJ$12,TRUE,FALSE),IF(INDEX(Команды!$A$2:$AN$7500,MATCH(CM$3,Команды!$A$2:$A$7500,0),$E57+2)=Команды!$AJ$13,TRUE,FALSE),IF(INDEX(Команды!$A$2:$AN$7500,MATCH(CM$3,Команды!$A$2:$A$7500,0),$E57+2)=Команды!$AJ$14,TRUE,FALSE),IF(INDEX(Команды!$A$2:$AN$7500,MATCH(CM$3,Команды!$A$2:$A$7500,0),$E57+2)=Команды!$AJ$15,TRUE,FALSE),IF(INDEX(Команды!$A$2:$AN$7500,MATCH(CM$3,Команды!$A$2:$A$7500,0),$E57+2)=Команды!$AJ$16,TRUE,FALSE),IF(INDEX(Команды!$A$2:$AN$7500,MATCH(CM$3,Команды!$A$2:$A$7500,0),$E57+2)=Команды!$AJ$17,TRUE,FALSE),IF(INDEX(Команды!$A$2:$AN$7500,MATCH(CM$3,Команды!$A$2:$A$7500,0),$E57+2)=Команды!$AJ$18,TRUE,FALSE),IF(INDEX(Команды!$A$2:$AN$7500,MATCH(CM$3,Команды!$A$2:$A$7500,0),$E57+2)=Команды!$AJ$19,TRUE,FALSE)),INDEX(Команды!$AJ$2:$AL$19,MATCH(INDEX(Команды!$A$2:$AN$7500,MATCH(CM$3,Команды!$A$2:$A$7500,0),$E57+2),Команды!$AJ$2:$AJ$19,0),3),0)</f>
        <v>В</v>
      </c>
      <c r="CO57" s="342"/>
      <c r="CP57" s="174">
        <f>IF(OR(IF(INDEX(Команды!$A$2:$AN$7500,MATCH(CP$3,Команды!$A$2:$A$7500,0),$E57+2)=Команды!$AJ$2,TRUE,FALSE),IF(INDEX(Команды!$A$2:$AN$7500,MATCH(CP$3,Команды!$A$2:$A$7500,0),$E57+2)=Команды!$AJ$3,TRUE,FALSE),IF(INDEX(Команды!$A$2:$AN$7500,MATCH(CP$3,Команды!$A$2:$A$7500,0),$E57+2)=Команды!$AJ$4,TRUE,FALSE),IF(INDEX(Команды!$A$2:$AN$7500,MATCH(CP$3,Команды!$A$2:$A$7500,0),$E57+2)=Команды!$AJ$5,TRUE,FALSE),IF(INDEX(Команды!$A$2:$AN$7500,MATCH(CP$3,Команды!$A$2:$A$7500,0),$E57+2)=Команды!$AJ$6,TRUE,FALSE),IF(INDEX(Команды!$A$2:$AN$7500,MATCH(CP$3,Команды!$A$2:$A$7500,0),$E57+2)=Команды!$AJ$7,TRUE,FALSE),IF(INDEX(Команды!$A$2:$AN$7500,MATCH(CP$3,Команды!$A$2:$A$7500,0),$E57+2)=Команды!$AJ$8,TRUE,FALSE),IF(INDEX(Команды!$A$2:$AN$7500,MATCH(CP$3,Команды!$A$2:$A$7500,0),$E57+2)=Команды!$AJ$9,TRUE,FALSE),IF(INDEX(Команды!$A$2:$AN$7500,MATCH(CP$3,Команды!$A$2:$A$7500,0),$E57+2)=Команды!$AJ$10,TRUE,FALSE),IF(INDEX(Команды!$A$2:$AN$7500,MATCH(CP$3,Команды!$A$2:$A$7500,0),$E57+2)=Команды!$AJ$11,TRUE,FALSE),IF(INDEX(Команды!$A$2:$AN$7500,MATCH(CP$3,Команды!$A$2:$A$7500,0),$E57+2)=Команды!$AJ$12,TRUE,FALSE),IF(INDEX(Команды!$A$2:$AN$7500,MATCH(CP$3,Команды!$A$2:$A$7500,0),$E57+2)=Команды!$AJ$13,TRUE,FALSE),IF(INDEX(Команды!$A$2:$AN$7500,MATCH(CP$3,Команды!$A$2:$A$7500,0),$E57+2)=Команды!$AJ$14,TRUE,FALSE),IF(INDEX(Команды!$A$2:$AN$7500,MATCH(CP$3,Команды!$A$2:$A$7500,0),$E57+2)=Команды!$AJ$15,TRUE,FALSE),IF(INDEX(Команды!$A$2:$AN$7500,MATCH(CP$3,Команды!$A$2:$A$7500,0),$E57+2)=Команды!$AJ$16,TRUE,FALSE),,IF(INDEX(Команды!$A$2:$AN$7500,MATCH(CP$3,Команды!$A$2:$A$7500,0),$E57+2)=Команды!$AJ$17,TRUE,FALSE),,IF(INDEX(Команды!$A$2:$AN$7500,MATCH(CP$3,Команды!$A$2:$A$7500,0),$E57+2)=Команды!$AJ$18,TRUE,FALSE),,IF(INDEX(Команды!$A$2:$AN$7500,MATCH(CP$3,Команды!$A$2:$A$7500,0),$E57+2)=Команды!$AJ$19,TRUE,FALSE)),INDEX(Команды!$AJ$2:$AK$19,MATCH(INDEX(Команды!$A$2:$AN$7500,MATCH(CP$3,Команды!$A$2:$A$7500,0),$E57+2),Команды!$AJ$2:$AJ$19,0),2),0)</f>
        <v>0.70833333333333337</v>
      </c>
      <c r="CQ57" s="175">
        <f>IF(OR(IF(INDEX(Команды!$A$2:$AN$7500,MATCH(CP$3,Команды!$A$2:$A$7500,0),$E57+2)=Команды!$AJ$2,TRUE,FALSE),IF(INDEX(Команды!$A$2:$AN$7500,MATCH(CP$3,Команды!$A$2:$A$7500,0),$E57+2)=Команды!$AJ$3,TRUE,FALSE),IF(INDEX(Команды!$A$2:$AN$7500,MATCH(CP$3,Команды!$A$2:$A$7500,0),$E57+2)=Команды!$AJ$4,TRUE,FALSE),IF(INDEX(Команды!$A$2:$AN$7500,MATCH(CP$3,Команды!$A$2:$A$7500,0),$E57+2)=Команды!$AJ$5,TRUE,FALSE),IF(INDEX(Команды!$A$2:$AN$7500,MATCH(CP$3,Команды!$A$2:$A$7500,0),$E57+2)=Команды!$AJ$6,TRUE,FALSE),IF(INDEX(Команды!$A$2:$AN$7500,MATCH(CP$3,Команды!$A$2:$A$7500,0),$E57+2)=Команды!$AJ$7,TRUE,FALSE),IF(INDEX(Команды!$A$2:$AN$7500,MATCH(CP$3,Команды!$A$2:$A$7500,0),$E57+2)=Команды!$AJ$8,TRUE,FALSE),IF(INDEX(Команды!$A$2:$AN$7500,MATCH(CP$3,Команды!$A$2:$A$7500,0),$E57+2)=Команды!$AJ$9,TRUE,FALSE),IF(INDEX(Команды!$A$2:$AN$7500,MATCH(CP$3,Команды!$A$2:$A$7500,0),$E57+2)=Команды!$AJ$10,TRUE,FALSE),IF(INDEX(Команды!$A$2:$AN$7500,MATCH(CP$3,Команды!$A$2:$A$7500,0),$E57+2)=Команды!$AJ$11,TRUE,FALSE),IF(INDEX(Команды!$A$2:$AN$7500,MATCH(CP$3,Команды!$A$2:$A$7500,0),$E57+2)=Команды!$AJ$12,TRUE,FALSE),IF(INDEX(Команды!$A$2:$AN$7500,MATCH(CP$3,Команды!$A$2:$A$7500,0),$E57+2)=Команды!$AJ$13,TRUE,FALSE),IF(INDEX(Команды!$A$2:$AN$7500,MATCH(CP$3,Команды!$A$2:$A$7500,0),$E57+2)=Команды!$AJ$14,TRUE,FALSE),IF(INDEX(Команды!$A$2:$AN$7500,MATCH(CP$3,Команды!$A$2:$A$7500,0),$E57+2)=Команды!$AJ$15,TRUE,FALSE),IF(INDEX(Команды!$A$2:$AN$7500,MATCH(CP$3,Команды!$A$2:$A$7500,0),$E57+2)=Команды!$AJ$16,TRUE,FALSE),IF(INDEX(Команды!$A$2:$AN$7500,MATCH(CP$3,Команды!$A$2:$A$7500,0),$E57+2)=Команды!$AJ$17,TRUE,FALSE),IF(INDEX(Команды!$A$2:$AN$7500,MATCH(CP$3,Команды!$A$2:$A$7500,0),$E57+2)=Команды!$AJ$18,TRUE,FALSE),IF(INDEX(Команды!$A$2:$AN$7500,MATCH(CP$3,Команды!$A$2:$A$7500,0),$E57+2)=Команды!$AJ$19,TRUE,FALSE)),INDEX(Команды!$AJ$2:$AL$19,MATCH(INDEX(Команды!$A$2:$AN$7500,MATCH(CP$3,Команды!$A$2:$A$7500,0),$E57+2),Команды!$AJ$2:$AJ$19,0),3),0)</f>
        <v>0.95833333333333337</v>
      </c>
      <c r="CR57" s="342"/>
      <c r="CS57" s="174" t="str">
        <f>IF(OR(IF(INDEX(Команды!$A$2:$AN$7500,MATCH(CS$3,Команды!$A$2:$A$7500,0),$E57+2)=Команды!$AJ$2,TRUE,FALSE),IF(INDEX(Команды!$A$2:$AN$7500,MATCH(CS$3,Команды!$A$2:$A$7500,0),$E57+2)=Команды!$AJ$3,TRUE,FALSE),IF(INDEX(Команды!$A$2:$AN$7500,MATCH(CS$3,Команды!$A$2:$A$7500,0),$E57+2)=Команды!$AJ$4,TRUE,FALSE),IF(INDEX(Команды!$A$2:$AN$7500,MATCH(CS$3,Команды!$A$2:$A$7500,0),$E57+2)=Команды!$AJ$5,TRUE,FALSE),IF(INDEX(Команды!$A$2:$AN$7500,MATCH(CS$3,Команды!$A$2:$A$7500,0),$E57+2)=Команды!$AJ$6,TRUE,FALSE),IF(INDEX(Команды!$A$2:$AN$7500,MATCH(CS$3,Команды!$A$2:$A$7500,0),$E57+2)=Команды!$AJ$7,TRUE,FALSE),IF(INDEX(Команды!$A$2:$AN$7500,MATCH(CS$3,Команды!$A$2:$A$7500,0),$E57+2)=Команды!$AJ$8,TRUE,FALSE),IF(INDEX(Команды!$A$2:$AN$7500,MATCH(CS$3,Команды!$A$2:$A$7500,0),$E57+2)=Команды!$AJ$9,TRUE,FALSE),IF(INDEX(Команды!$A$2:$AN$7500,MATCH(CS$3,Команды!$A$2:$A$7500,0),$E57+2)=Команды!$AJ$10,TRUE,FALSE),IF(INDEX(Команды!$A$2:$AN$7500,MATCH(CS$3,Команды!$A$2:$A$7500,0),$E57+2)=Команды!$AJ$11,TRUE,FALSE),IF(INDEX(Команды!$A$2:$AN$7500,MATCH(CS$3,Команды!$A$2:$A$7500,0),$E57+2)=Команды!$AJ$12,TRUE,FALSE),IF(INDEX(Команды!$A$2:$AN$7500,MATCH(CS$3,Команды!$A$2:$A$7500,0),$E57+2)=Команды!$AJ$13,TRUE,FALSE),IF(INDEX(Команды!$A$2:$AN$7500,MATCH(CS$3,Команды!$A$2:$A$7500,0),$E57+2)=Команды!$AJ$14,TRUE,FALSE),IF(INDEX(Команды!$A$2:$AN$7500,MATCH(CS$3,Команды!$A$2:$A$7500,0),$E57+2)=Команды!$AJ$15,TRUE,FALSE),IF(INDEX(Команды!$A$2:$AN$7500,MATCH(CS$3,Команды!$A$2:$A$7500,0),$E57+2)=Команды!$AJ$16,TRUE,FALSE),,IF(INDEX(Команды!$A$2:$AN$7500,MATCH(CS$3,Команды!$A$2:$A$7500,0),$E57+2)=Команды!$AJ$17,TRUE,FALSE),,IF(INDEX(Команды!$A$2:$AN$7500,MATCH(CS$3,Команды!$A$2:$A$7500,0),$E57+2)=Команды!$AJ$18,TRUE,FALSE),,IF(INDEX(Команды!$A$2:$AN$7500,MATCH(CS$3,Команды!$A$2:$A$7500,0),$E57+2)=Команды!$AJ$19,TRUE,FALSE)),INDEX(Команды!$AJ$2:$AK$19,MATCH(INDEX(Команды!$A$2:$AN$7500,MATCH(CS$3,Команды!$A$2:$A$7500,0),$E57+2),Команды!$AJ$2:$AJ$19,0),2),0)</f>
        <v>В</v>
      </c>
      <c r="CT57" s="175" t="str">
        <f>IF(OR(IF(INDEX(Команды!$A$2:$AN$7500,MATCH(CS$3,Команды!$A$2:$A$7500,0),$E57+2)=Команды!$AJ$2,TRUE,FALSE),IF(INDEX(Команды!$A$2:$AN$7500,MATCH(CS$3,Команды!$A$2:$A$7500,0),$E57+2)=Команды!$AJ$3,TRUE,FALSE),IF(INDEX(Команды!$A$2:$AN$7500,MATCH(CS$3,Команды!$A$2:$A$7500,0),$E57+2)=Команды!$AJ$4,TRUE,FALSE),IF(INDEX(Команды!$A$2:$AN$7500,MATCH(CS$3,Команды!$A$2:$A$7500,0),$E57+2)=Команды!$AJ$5,TRUE,FALSE),IF(INDEX(Команды!$A$2:$AN$7500,MATCH(CS$3,Команды!$A$2:$A$7500,0),$E57+2)=Команды!$AJ$6,TRUE,FALSE),IF(INDEX(Команды!$A$2:$AN$7500,MATCH(CS$3,Команды!$A$2:$A$7500,0),$E57+2)=Команды!$AJ$7,TRUE,FALSE),IF(INDEX(Команды!$A$2:$AN$7500,MATCH(CS$3,Команды!$A$2:$A$7500,0),$E57+2)=Команды!$AJ$8,TRUE,FALSE),IF(INDEX(Команды!$A$2:$AN$7500,MATCH(CS$3,Команды!$A$2:$A$7500,0),$E57+2)=Команды!$AJ$9,TRUE,FALSE),IF(INDEX(Команды!$A$2:$AN$7500,MATCH(CS$3,Команды!$A$2:$A$7500,0),$E57+2)=Команды!$AJ$10,TRUE,FALSE),IF(INDEX(Команды!$A$2:$AN$7500,MATCH(CS$3,Команды!$A$2:$A$7500,0),$E57+2)=Команды!$AJ$11,TRUE,FALSE),IF(INDEX(Команды!$A$2:$AN$7500,MATCH(CS$3,Команды!$A$2:$A$7500,0),$E57+2)=Команды!$AJ$12,TRUE,FALSE),IF(INDEX(Команды!$A$2:$AN$7500,MATCH(CS$3,Команды!$A$2:$A$7500,0),$E57+2)=Команды!$AJ$13,TRUE,FALSE),IF(INDEX(Команды!$A$2:$AN$7500,MATCH(CS$3,Команды!$A$2:$A$7500,0),$E57+2)=Команды!$AJ$14,TRUE,FALSE),IF(INDEX(Команды!$A$2:$AN$7500,MATCH(CS$3,Команды!$A$2:$A$7500,0),$E57+2)=Команды!$AJ$15,TRUE,FALSE),IF(INDEX(Команды!$A$2:$AN$7500,MATCH(CS$3,Команды!$A$2:$A$7500,0),$E57+2)=Команды!$AJ$16,TRUE,FALSE),IF(INDEX(Команды!$A$2:$AN$7500,MATCH(CS$3,Команды!$A$2:$A$7500,0),$E57+2)=Команды!$AJ$17,TRUE,FALSE),IF(INDEX(Команды!$A$2:$AN$7500,MATCH(CS$3,Команды!$A$2:$A$7500,0),$E57+2)=Команды!$AJ$18,TRUE,FALSE),IF(INDEX(Команды!$A$2:$AN$7500,MATCH(CS$3,Команды!$A$2:$A$7500,0),$E57+2)=Команды!$AJ$19,TRUE,FALSE)),INDEX(Команды!$AJ$2:$AL$19,MATCH(INDEX(Команды!$A$2:$AN$7500,MATCH(CS$3,Команды!$A$2:$A$7500,0),$E57+2),Команды!$AJ$2:$AJ$19,0),3),0)</f>
        <v>В</v>
      </c>
      <c r="CU57" s="342"/>
    </row>
    <row r="58" spans="1:99" s="2" customFormat="1" ht="21.95" customHeight="1" x14ac:dyDescent="0.3">
      <c r="A58" s="251">
        <v>53</v>
      </c>
      <c r="B58" s="2">
        <f>VLOOKUP(A58,'Список КК'!A:F,6,TRUE)</f>
        <v>24478</v>
      </c>
      <c r="C58" s="639" t="str">
        <f>VLOOKUP(A58,'Список КК'!A:B,2,TRUE)</f>
        <v>Джумабаева Нуржамал Кельдибековна</v>
      </c>
      <c r="D58" s="203" t="str">
        <f>VLOOKUP(A58,'Список КК'!A:D,4,TRUE)</f>
        <v>уходит в 13:00</v>
      </c>
      <c r="E58" s="4">
        <f>VLOOKUP(A58,'Список КК'!A:C,3,TRUE)</f>
        <v>32</v>
      </c>
      <c r="F58" s="220" t="str">
        <f>VLOOKUP(A58,'Список КК'!A:E,5,TRUE)</f>
        <v>ВЫХ ВС И ПН, СМЕНЫ 10-15:00</v>
      </c>
      <c r="G58" s="174" t="str">
        <f>IF(OR(IF(INDEX(Команды!$A$2:$AN$7500,MATCH(G$3,Команды!$A$2:$A$7500,0),$E58+2)=Команды!$AJ$2,TRUE,FALSE),IF(INDEX(Команды!$A$2:$AN$7500,MATCH(G$3,Команды!$A$2:$A$7500,0),$E58+2)=Команды!$AJ$3,TRUE,FALSE),IF(INDEX(Команды!$A$2:$AN$7500,MATCH(G$3,Команды!$A$2:$A$7500,0),$E58+2)=Команды!$AJ$4,TRUE,FALSE),IF(INDEX(Команды!$A$2:$AN$7500,MATCH(G$3,Команды!$A$2:$A$7500,0),$E58+2)=Команды!$AJ$5,TRUE,FALSE),IF(INDEX(Команды!$A$2:$AN$7500,MATCH(G$3,Команды!$A$2:$A$7500,0),$E58+2)=Команды!$AJ$6,TRUE,FALSE),IF(INDEX(Команды!$A$2:$AN$7500,MATCH(G$3,Команды!$A$2:$A$7500,0),$E58+2)=Команды!$AJ$7,TRUE,FALSE),IF(INDEX(Команды!$A$2:$AN$7500,MATCH(G$3,Команды!$A$2:$A$7500,0),$E58+2)=Команды!$AJ$8,TRUE,FALSE),IF(INDEX(Команды!$A$2:$AN$7500,MATCH(G$3,Команды!$A$2:$A$7500,0),$E58+2)=Команды!$AJ$9,TRUE,FALSE),IF(INDEX(Команды!$A$2:$AN$7500,MATCH(G$3,Команды!$A$2:$A$7500,0),$E58+2)=Команды!$AJ$10,TRUE,FALSE),IF(INDEX(Команды!$A$2:$AN$7500,MATCH(G$3,Команды!$A$2:$A$7500,0),$E58+2)=Команды!$AJ$11,TRUE,FALSE),IF(INDEX(Команды!$A$2:$AN$7500,MATCH(G$3,Команды!$A$2:$A$7500,0),$E58+2)=Команды!$AJ$12,TRUE,FALSE),IF(INDEX(Команды!$A$2:$AN$7500,MATCH(G$3,Команды!$A$2:$A$7500,0),$E58+2)=Команды!$AJ$13,TRUE,FALSE),IF(INDEX(Команды!$A$2:$AN$7500,MATCH(G$3,Команды!$A$2:$A$7500,0),$E58+2)=Команды!$AJ$14,TRUE,FALSE),IF(INDEX(Команды!$A$2:$AN$7500,MATCH(G$3,Команды!$A$2:$A$7500,0),$E58+2)=Команды!$AJ$15,TRUE,FALSE),IF(INDEX(Команды!$A$2:$AN$7500,MATCH(G$3,Команды!$A$2:$A$7500,0),$E58+2)=Команды!$AJ$16,TRUE,FALSE),,IF(INDEX(Команды!$A$2:$AN$7500,MATCH(G$3,Команды!$A$2:$A$7500,0),$E58+2)=Команды!$AJ$17,TRUE,FALSE),,IF(INDEX(Команды!$A$2:$AN$7500,MATCH(G$3,Команды!$A$2:$A$7500,0),$E58+2)=Команды!$AJ$18,TRUE,FALSE),,IF(INDEX(Команды!$A$2:$AN$7500,MATCH(G$3,Команды!$A$2:$A$7500,0),$E58+2)=Команды!$AJ$19,TRUE,FALSE)),INDEX(Команды!$AJ$2:$AK$19,MATCH(INDEX(Команды!$A$2:$AN$7500,MATCH(G$3,Команды!$A$2:$A$7500,0),$E58+2),Команды!$AJ$2:$AJ$19,0),2),0)</f>
        <v>В</v>
      </c>
      <c r="H58" s="175" t="str">
        <f>IF(OR(IF(INDEX(Команды!$A$2:$AN$7500,MATCH(G$3,Команды!$A$2:$A$7500,0),$E58+2)=Команды!$AJ$2,TRUE,FALSE),IF(INDEX(Команды!$A$2:$AN$7500,MATCH(G$3,Команды!$A$2:$A$7500,0),$E58+2)=Команды!$AJ$3,TRUE,FALSE),IF(INDEX(Команды!$A$2:$AN$7500,MATCH(G$3,Команды!$A$2:$A$7500,0),$E58+2)=Команды!$AJ$4,TRUE,FALSE),IF(INDEX(Команды!$A$2:$AN$7500,MATCH(G$3,Команды!$A$2:$A$7500,0),$E58+2)=Команды!$AJ$5,TRUE,FALSE),IF(INDEX(Команды!$A$2:$AN$7500,MATCH(G$3,Команды!$A$2:$A$7500,0),$E58+2)=Команды!$AJ$6,TRUE,FALSE),IF(INDEX(Команды!$A$2:$AN$7500,MATCH(G$3,Команды!$A$2:$A$7500,0),$E58+2)=Команды!$AJ$7,TRUE,FALSE),IF(INDEX(Команды!$A$2:$AN$7500,MATCH(G$3,Команды!$A$2:$A$7500,0),$E58+2)=Команды!$AJ$8,TRUE,FALSE),IF(INDEX(Команды!$A$2:$AN$7500,MATCH(G$3,Команды!$A$2:$A$7500,0),$E58+2)=Команды!$AJ$9,TRUE,FALSE),IF(INDEX(Команды!$A$2:$AN$7500,MATCH(G$3,Команды!$A$2:$A$7500,0),$E58+2)=Команды!$AJ$10,TRUE,FALSE),IF(INDEX(Команды!$A$2:$AN$7500,MATCH(G$3,Команды!$A$2:$A$7500,0),$E58+2)=Команды!$AJ$11,TRUE,FALSE),IF(INDEX(Команды!$A$2:$AN$7500,MATCH(G$3,Команды!$A$2:$A$7500,0),$E58+2)=Команды!$AJ$12,TRUE,FALSE),IF(INDEX(Команды!$A$2:$AN$7500,MATCH(G$3,Команды!$A$2:$A$7500,0),$E58+2)=Команды!$AJ$13,TRUE,FALSE),IF(INDEX(Команды!$A$2:$AN$7500,MATCH(G$3,Команды!$A$2:$A$7500,0),$E58+2)=Команды!$AJ$14,TRUE,FALSE),IF(INDEX(Команды!$A$2:$AN$7500,MATCH(G$3,Команды!$A$2:$A$7500,0),$E58+2)=Команды!$AJ$15,TRUE,FALSE),IF(INDEX(Команды!$A$2:$AN$7500,MATCH(G$3,Команды!$A$2:$A$7500,0),$E58+2)=Команды!$AJ$16,TRUE,FALSE),IF(INDEX(Команды!$A$2:$AN$7500,MATCH(G$3,Команды!$A$2:$A$7500,0),$E58+2)=Команды!$AJ$17,TRUE,FALSE),IF(INDEX(Команды!$A$2:$AN$7500,MATCH(G$3,Команды!$A$2:$A$7500,0),$E58+2)=Команды!$AJ$18,TRUE,FALSE),IF(INDEX(Команды!$A$2:$AN$7500,MATCH(G$3,Команды!$A$2:$A$7500,0),$E58+2)=Команды!$AJ$19,TRUE,FALSE)),INDEX(Команды!$AJ$2:$AL$19,MATCH(INDEX(Команды!$A$2:$AN$7500,MATCH(G$3,Команды!$A$2:$A$7500,0),$E58+2),Команды!$AJ$2:$AJ$19,0),3),0)</f>
        <v>В</v>
      </c>
      <c r="I58" s="342"/>
      <c r="J58" s="174" t="str">
        <f>IF(OR(IF(INDEX(Команды!$A$2:$AN$7500,MATCH(J$3,Команды!$A$2:$A$7500,0),$E58+2)=Команды!$AJ$2,TRUE,FALSE),IF(INDEX(Команды!$A$2:$AN$7500,MATCH(J$3,Команды!$A$2:$A$7500,0),$E58+2)=Команды!$AJ$3,TRUE,FALSE),IF(INDEX(Команды!$A$2:$AN$7500,MATCH(J$3,Команды!$A$2:$A$7500,0),$E58+2)=Команды!$AJ$4,TRUE,FALSE),IF(INDEX(Команды!$A$2:$AN$7500,MATCH(J$3,Команды!$A$2:$A$7500,0),$E58+2)=Команды!$AJ$5,TRUE,FALSE),IF(INDEX(Команды!$A$2:$AN$7500,MATCH(J$3,Команды!$A$2:$A$7500,0),$E58+2)=Команды!$AJ$6,TRUE,FALSE),IF(INDEX(Команды!$A$2:$AN$7500,MATCH(J$3,Команды!$A$2:$A$7500,0),$E58+2)=Команды!$AJ$7,TRUE,FALSE),IF(INDEX(Команды!$A$2:$AN$7500,MATCH(J$3,Команды!$A$2:$A$7500,0),$E58+2)=Команды!$AJ$8,TRUE,FALSE),IF(INDEX(Команды!$A$2:$AN$7500,MATCH(J$3,Команды!$A$2:$A$7500,0),$E58+2)=Команды!$AJ$9,TRUE,FALSE),IF(INDEX(Команды!$A$2:$AN$7500,MATCH(J$3,Команды!$A$2:$A$7500,0),$E58+2)=Команды!$AJ$10,TRUE,FALSE),IF(INDEX(Команды!$A$2:$AN$7500,MATCH(J$3,Команды!$A$2:$A$7500,0),$E58+2)=Команды!$AJ$11,TRUE,FALSE),IF(INDEX(Команды!$A$2:$AN$7500,MATCH(J$3,Команды!$A$2:$A$7500,0),$E58+2)=Команды!$AJ$12,TRUE,FALSE),IF(INDEX(Команды!$A$2:$AN$7500,MATCH(J$3,Команды!$A$2:$A$7500,0),$E58+2)=Команды!$AJ$13,TRUE,FALSE),IF(INDEX(Команды!$A$2:$AN$7500,MATCH(J$3,Команды!$A$2:$A$7500,0),$E58+2)=Команды!$AJ$14,TRUE,FALSE),IF(INDEX(Команды!$A$2:$AN$7500,MATCH(J$3,Команды!$A$2:$A$7500,0),$E58+2)=Команды!$AJ$15,TRUE,FALSE),IF(INDEX(Команды!$A$2:$AN$7500,MATCH(J$3,Команды!$A$2:$A$7500,0),$E58+2)=Команды!$AJ$16,TRUE,FALSE),,IF(INDEX(Команды!$A$2:$AN$7500,MATCH(J$3,Команды!$A$2:$A$7500,0),$E58+2)=Команды!$AJ$17,TRUE,FALSE),,IF(INDEX(Команды!$A$2:$AN$7500,MATCH(J$3,Команды!$A$2:$A$7500,0),$E58+2)=Команды!$AJ$18,TRUE,FALSE),,IF(INDEX(Команды!$A$2:$AN$7500,MATCH(J$3,Команды!$A$2:$A$7500,0),$E58+2)=Команды!$AJ$19,TRUE,FALSE)),INDEX(Команды!$AJ$2:$AK$19,MATCH(INDEX(Команды!$A$2:$AN$7500,MATCH(J$3,Команды!$A$2:$A$7500,0),$E58+2),Команды!$AJ$2:$AJ$19,0),2),0)</f>
        <v>В</v>
      </c>
      <c r="K58" s="175" t="str">
        <f>IF(OR(IF(INDEX(Команды!$A$2:$AN$7500,MATCH(J$3,Команды!$A$2:$A$7500,0),$E58+2)=Команды!$AJ$2,TRUE,FALSE),IF(INDEX(Команды!$A$2:$AN$7500,MATCH(J$3,Команды!$A$2:$A$7500,0),$E58+2)=Команды!$AJ$3,TRUE,FALSE),IF(INDEX(Команды!$A$2:$AN$7500,MATCH(J$3,Команды!$A$2:$A$7500,0),$E58+2)=Команды!$AJ$4,TRUE,FALSE),IF(INDEX(Команды!$A$2:$AN$7500,MATCH(J$3,Команды!$A$2:$A$7500,0),$E58+2)=Команды!$AJ$5,TRUE,FALSE),IF(INDEX(Команды!$A$2:$AN$7500,MATCH(J$3,Команды!$A$2:$A$7500,0),$E58+2)=Команды!$AJ$6,TRUE,FALSE),IF(INDEX(Команды!$A$2:$AN$7500,MATCH(J$3,Команды!$A$2:$A$7500,0),$E58+2)=Команды!$AJ$7,TRUE,FALSE),IF(INDEX(Команды!$A$2:$AN$7500,MATCH(J$3,Команды!$A$2:$A$7500,0),$E58+2)=Команды!$AJ$8,TRUE,FALSE),IF(INDEX(Команды!$A$2:$AN$7500,MATCH(J$3,Команды!$A$2:$A$7500,0),$E58+2)=Команды!$AJ$9,TRUE,FALSE),IF(INDEX(Команды!$A$2:$AN$7500,MATCH(J$3,Команды!$A$2:$A$7500,0),$E58+2)=Команды!$AJ$10,TRUE,FALSE),IF(INDEX(Команды!$A$2:$AN$7500,MATCH(J$3,Команды!$A$2:$A$7500,0),$E58+2)=Команды!$AJ$11,TRUE,FALSE),IF(INDEX(Команды!$A$2:$AN$7500,MATCH(J$3,Команды!$A$2:$A$7500,0),$E58+2)=Команды!$AJ$12,TRUE,FALSE),IF(INDEX(Команды!$A$2:$AN$7500,MATCH(J$3,Команды!$A$2:$A$7500,0),$E58+2)=Команды!$AJ$13,TRUE,FALSE),IF(INDEX(Команды!$A$2:$AN$7500,MATCH(J$3,Команды!$A$2:$A$7500,0),$E58+2)=Команды!$AJ$14,TRUE,FALSE),IF(INDEX(Команды!$A$2:$AN$7500,MATCH(J$3,Команды!$A$2:$A$7500,0),$E58+2)=Команды!$AJ$15,TRUE,FALSE),IF(INDEX(Команды!$A$2:$AN$7500,MATCH(J$3,Команды!$A$2:$A$7500,0),$E58+2)=Команды!$AJ$16,TRUE,FALSE),IF(INDEX(Команды!$A$2:$AN$7500,MATCH(J$3,Команды!$A$2:$A$7500,0),$E58+2)=Команды!$AJ$17,TRUE,FALSE),IF(INDEX(Команды!$A$2:$AN$7500,MATCH(J$3,Команды!$A$2:$A$7500,0),$E58+2)=Команды!$AJ$18,TRUE,FALSE),IF(INDEX(Команды!$A$2:$AN$7500,MATCH(J$3,Команды!$A$2:$A$7500,0),$E58+2)=Команды!$AJ$19,TRUE,FALSE)),INDEX(Команды!$AJ$2:$AL$19,MATCH(INDEX(Команды!$A$2:$AN$7500,MATCH(J$3,Команды!$A$2:$A$7500,0),$E58+2),Команды!$AJ$2:$AJ$19,0),3),0)</f>
        <v>В</v>
      </c>
      <c r="L58" s="342"/>
      <c r="M58" s="174" t="str">
        <f>IF(OR(IF(INDEX(Команды!$A$2:$AN$7500,MATCH(M$3,Команды!$A$2:$A$7500,0),$E58+2)=Команды!$AJ$2,TRUE,FALSE),IF(INDEX(Команды!$A$2:$AN$7500,MATCH(M$3,Команды!$A$2:$A$7500,0),$E58+2)=Команды!$AJ$3,TRUE,FALSE),IF(INDEX(Команды!$A$2:$AN$7500,MATCH(M$3,Команды!$A$2:$A$7500,0),$E58+2)=Команды!$AJ$4,TRUE,FALSE),IF(INDEX(Команды!$A$2:$AN$7500,MATCH(M$3,Команды!$A$2:$A$7500,0),$E58+2)=Команды!$AJ$5,TRUE,FALSE),IF(INDEX(Команды!$A$2:$AN$7500,MATCH(M$3,Команды!$A$2:$A$7500,0),$E58+2)=Команды!$AJ$6,TRUE,FALSE),IF(INDEX(Команды!$A$2:$AN$7500,MATCH(M$3,Команды!$A$2:$A$7500,0),$E58+2)=Команды!$AJ$7,TRUE,FALSE),IF(INDEX(Команды!$A$2:$AN$7500,MATCH(M$3,Команды!$A$2:$A$7500,0),$E58+2)=Команды!$AJ$8,TRUE,FALSE),IF(INDEX(Команды!$A$2:$AN$7500,MATCH(M$3,Команды!$A$2:$A$7500,0),$E58+2)=Команды!$AJ$9,TRUE,FALSE),IF(INDEX(Команды!$A$2:$AN$7500,MATCH(M$3,Команды!$A$2:$A$7500,0),$E58+2)=Команды!$AJ$10,TRUE,FALSE),IF(INDEX(Команды!$A$2:$AN$7500,MATCH(M$3,Команды!$A$2:$A$7500,0),$E58+2)=Команды!$AJ$11,TRUE,FALSE),IF(INDEX(Команды!$A$2:$AN$7500,MATCH(M$3,Команды!$A$2:$A$7500,0),$E58+2)=Команды!$AJ$12,TRUE,FALSE),IF(INDEX(Команды!$A$2:$AN$7500,MATCH(M$3,Команды!$A$2:$A$7500,0),$E58+2)=Команды!$AJ$13,TRUE,FALSE),IF(INDEX(Команды!$A$2:$AN$7500,MATCH(M$3,Команды!$A$2:$A$7500,0),$E58+2)=Команды!$AJ$14,TRUE,FALSE),IF(INDEX(Команды!$A$2:$AN$7500,MATCH(M$3,Команды!$A$2:$A$7500,0),$E58+2)=Команды!$AJ$15,TRUE,FALSE),IF(INDEX(Команды!$A$2:$AN$7500,MATCH(M$3,Команды!$A$2:$A$7500,0),$E58+2)=Команды!$AJ$16,TRUE,FALSE),,IF(INDEX(Команды!$A$2:$AN$7500,MATCH(M$3,Команды!$A$2:$A$7500,0),$E58+2)=Команды!$AJ$17,TRUE,FALSE),,IF(INDEX(Команды!$A$2:$AN$7500,MATCH(M$3,Команды!$A$2:$A$7500,0),$E58+2)=Команды!$AJ$18,TRUE,FALSE),,IF(INDEX(Команды!$A$2:$AN$7500,MATCH(M$3,Команды!$A$2:$A$7500,0),$E58+2)=Команды!$AJ$19,TRUE,FALSE)),INDEX(Команды!$AJ$2:$AK$19,MATCH(INDEX(Команды!$A$2:$AN$7500,MATCH(M$3,Команды!$A$2:$A$7500,0),$E58+2),Команды!$AJ$2:$AJ$19,0),2),0)</f>
        <v>В</v>
      </c>
      <c r="N58" s="175" t="str">
        <f>IF(OR(IF(INDEX(Команды!$A$2:$AN$7500,MATCH(M$3,Команды!$A$2:$A$7500,0),$E58+2)=Команды!$AJ$2,TRUE,FALSE),IF(INDEX(Команды!$A$2:$AN$7500,MATCH(M$3,Команды!$A$2:$A$7500,0),$E58+2)=Команды!$AJ$3,TRUE,FALSE),IF(INDEX(Команды!$A$2:$AN$7500,MATCH(M$3,Команды!$A$2:$A$7500,0),$E58+2)=Команды!$AJ$4,TRUE,FALSE),IF(INDEX(Команды!$A$2:$AN$7500,MATCH(M$3,Команды!$A$2:$A$7500,0),$E58+2)=Команды!$AJ$5,TRUE,FALSE),IF(INDEX(Команды!$A$2:$AN$7500,MATCH(M$3,Команды!$A$2:$A$7500,0),$E58+2)=Команды!$AJ$6,TRUE,FALSE),IF(INDEX(Команды!$A$2:$AN$7500,MATCH(M$3,Команды!$A$2:$A$7500,0),$E58+2)=Команды!$AJ$7,TRUE,FALSE),IF(INDEX(Команды!$A$2:$AN$7500,MATCH(M$3,Команды!$A$2:$A$7500,0),$E58+2)=Команды!$AJ$8,TRUE,FALSE),IF(INDEX(Команды!$A$2:$AN$7500,MATCH(M$3,Команды!$A$2:$A$7500,0),$E58+2)=Команды!$AJ$9,TRUE,FALSE),IF(INDEX(Команды!$A$2:$AN$7500,MATCH(M$3,Команды!$A$2:$A$7500,0),$E58+2)=Команды!$AJ$10,TRUE,FALSE),IF(INDEX(Команды!$A$2:$AN$7500,MATCH(M$3,Команды!$A$2:$A$7500,0),$E58+2)=Команды!$AJ$11,TRUE,FALSE),IF(INDEX(Команды!$A$2:$AN$7500,MATCH(M$3,Команды!$A$2:$A$7500,0),$E58+2)=Команды!$AJ$12,TRUE,FALSE),IF(INDEX(Команды!$A$2:$AN$7500,MATCH(M$3,Команды!$A$2:$A$7500,0),$E58+2)=Команды!$AJ$13,TRUE,FALSE),IF(INDEX(Команды!$A$2:$AN$7500,MATCH(M$3,Команды!$A$2:$A$7500,0),$E58+2)=Команды!$AJ$14,TRUE,FALSE),IF(INDEX(Команды!$A$2:$AN$7500,MATCH(M$3,Команды!$A$2:$A$7500,0),$E58+2)=Команды!$AJ$15,TRUE,FALSE),IF(INDEX(Команды!$A$2:$AN$7500,MATCH(M$3,Команды!$A$2:$A$7500,0),$E58+2)=Команды!$AJ$16,TRUE,FALSE),IF(INDEX(Команды!$A$2:$AN$7500,MATCH(M$3,Команды!$A$2:$A$7500,0),$E58+2)=Команды!$AJ$17,TRUE,FALSE),IF(INDEX(Команды!$A$2:$AN$7500,MATCH(M$3,Команды!$A$2:$A$7500,0),$E58+2)=Команды!$AJ$18,TRUE,FALSE),IF(INDEX(Команды!$A$2:$AN$7500,MATCH(M$3,Команды!$A$2:$A$7500,0),$E58+2)=Команды!$AJ$19,TRUE,FALSE)),INDEX(Команды!$AJ$2:$AL$19,MATCH(INDEX(Команды!$A$2:$AN$7500,MATCH(M$3,Команды!$A$2:$A$7500,0),$E58+2),Команды!$AJ$2:$AJ$19,0),3),0)</f>
        <v>В</v>
      </c>
      <c r="O58" s="342"/>
      <c r="P58" s="174" t="str">
        <f>IF(OR(IF(INDEX(Команды!$A$2:$AN$7500,MATCH(P$3,Команды!$A$2:$A$7500,0),$E58+2)=Команды!$AJ$2,TRUE,FALSE),IF(INDEX(Команды!$A$2:$AN$7500,MATCH(P$3,Команды!$A$2:$A$7500,0),$E58+2)=Команды!$AJ$3,TRUE,FALSE),IF(INDEX(Команды!$A$2:$AN$7500,MATCH(P$3,Команды!$A$2:$A$7500,0),$E58+2)=Команды!$AJ$4,TRUE,FALSE),IF(INDEX(Команды!$A$2:$AN$7500,MATCH(P$3,Команды!$A$2:$A$7500,0),$E58+2)=Команды!$AJ$5,TRUE,FALSE),IF(INDEX(Команды!$A$2:$AN$7500,MATCH(P$3,Команды!$A$2:$A$7500,0),$E58+2)=Команды!$AJ$6,TRUE,FALSE),IF(INDEX(Команды!$A$2:$AN$7500,MATCH(P$3,Команды!$A$2:$A$7500,0),$E58+2)=Команды!$AJ$7,TRUE,FALSE),IF(INDEX(Команды!$A$2:$AN$7500,MATCH(P$3,Команды!$A$2:$A$7500,0),$E58+2)=Команды!$AJ$8,TRUE,FALSE),IF(INDEX(Команды!$A$2:$AN$7500,MATCH(P$3,Команды!$A$2:$A$7500,0),$E58+2)=Команды!$AJ$9,TRUE,FALSE),IF(INDEX(Команды!$A$2:$AN$7500,MATCH(P$3,Команды!$A$2:$A$7500,0),$E58+2)=Команды!$AJ$10,TRUE,FALSE),IF(INDEX(Команды!$A$2:$AN$7500,MATCH(P$3,Команды!$A$2:$A$7500,0),$E58+2)=Команды!$AJ$11,TRUE,FALSE),IF(INDEX(Команды!$A$2:$AN$7500,MATCH(P$3,Команды!$A$2:$A$7500,0),$E58+2)=Команды!$AJ$12,TRUE,FALSE),IF(INDEX(Команды!$A$2:$AN$7500,MATCH(P$3,Команды!$A$2:$A$7500,0),$E58+2)=Команды!$AJ$13,TRUE,FALSE),IF(INDEX(Команды!$A$2:$AN$7500,MATCH(P$3,Команды!$A$2:$A$7500,0),$E58+2)=Команды!$AJ$14,TRUE,FALSE),IF(INDEX(Команды!$A$2:$AN$7500,MATCH(P$3,Команды!$A$2:$A$7500,0),$E58+2)=Команды!$AJ$15,TRUE,FALSE),IF(INDEX(Команды!$A$2:$AN$7500,MATCH(P$3,Команды!$A$2:$A$7500,0),$E58+2)=Команды!$AJ$16,TRUE,FALSE),,IF(INDEX(Команды!$A$2:$AN$7500,MATCH(P$3,Команды!$A$2:$A$7500,0),$E58+2)=Команды!$AJ$17,TRUE,FALSE),,IF(INDEX(Команды!$A$2:$AN$7500,MATCH(P$3,Команды!$A$2:$A$7500,0),$E58+2)=Команды!$AJ$18,TRUE,FALSE),,IF(INDEX(Команды!$A$2:$AN$7500,MATCH(P$3,Команды!$A$2:$A$7500,0),$E58+2)=Команды!$AJ$19,TRUE,FALSE)),INDEX(Команды!$AJ$2:$AK$19,MATCH(INDEX(Команды!$A$2:$AN$7500,MATCH(P$3,Команды!$A$2:$A$7500,0),$E58+2),Команды!$AJ$2:$AJ$19,0),2),0)</f>
        <v>В</v>
      </c>
      <c r="Q58" s="175" t="str">
        <f>IF(OR(IF(INDEX(Команды!$A$2:$AN$7500,MATCH(P$3,Команды!$A$2:$A$7500,0),$E58+2)=Команды!$AJ$2,TRUE,FALSE),IF(INDEX(Команды!$A$2:$AN$7500,MATCH(P$3,Команды!$A$2:$A$7500,0),$E58+2)=Команды!$AJ$3,TRUE,FALSE),IF(INDEX(Команды!$A$2:$AN$7500,MATCH(P$3,Команды!$A$2:$A$7500,0),$E58+2)=Команды!$AJ$4,TRUE,FALSE),IF(INDEX(Команды!$A$2:$AN$7500,MATCH(P$3,Команды!$A$2:$A$7500,0),$E58+2)=Команды!$AJ$5,TRUE,FALSE),IF(INDEX(Команды!$A$2:$AN$7500,MATCH(P$3,Команды!$A$2:$A$7500,0),$E58+2)=Команды!$AJ$6,TRUE,FALSE),IF(INDEX(Команды!$A$2:$AN$7500,MATCH(P$3,Команды!$A$2:$A$7500,0),$E58+2)=Команды!$AJ$7,TRUE,FALSE),IF(INDEX(Команды!$A$2:$AN$7500,MATCH(P$3,Команды!$A$2:$A$7500,0),$E58+2)=Команды!$AJ$8,TRUE,FALSE),IF(INDEX(Команды!$A$2:$AN$7500,MATCH(P$3,Команды!$A$2:$A$7500,0),$E58+2)=Команды!$AJ$9,TRUE,FALSE),IF(INDEX(Команды!$A$2:$AN$7500,MATCH(P$3,Команды!$A$2:$A$7500,0),$E58+2)=Команды!$AJ$10,TRUE,FALSE),IF(INDEX(Команды!$A$2:$AN$7500,MATCH(P$3,Команды!$A$2:$A$7500,0),$E58+2)=Команды!$AJ$11,TRUE,FALSE),IF(INDEX(Команды!$A$2:$AN$7500,MATCH(P$3,Команды!$A$2:$A$7500,0),$E58+2)=Команды!$AJ$12,TRUE,FALSE),IF(INDEX(Команды!$A$2:$AN$7500,MATCH(P$3,Команды!$A$2:$A$7500,0),$E58+2)=Команды!$AJ$13,TRUE,FALSE),IF(INDEX(Команды!$A$2:$AN$7500,MATCH(P$3,Команды!$A$2:$A$7500,0),$E58+2)=Команды!$AJ$14,TRUE,FALSE),IF(INDEX(Команды!$A$2:$AN$7500,MATCH(P$3,Команды!$A$2:$A$7500,0),$E58+2)=Команды!$AJ$15,TRUE,FALSE),IF(INDEX(Команды!$A$2:$AN$7500,MATCH(P$3,Команды!$A$2:$A$7500,0),$E58+2)=Команды!$AJ$16,TRUE,FALSE),IF(INDEX(Команды!$A$2:$AN$7500,MATCH(P$3,Команды!$A$2:$A$7500,0),$E58+2)=Команды!$AJ$17,TRUE,FALSE),IF(INDEX(Команды!$A$2:$AN$7500,MATCH(P$3,Команды!$A$2:$A$7500,0),$E58+2)=Команды!$AJ$18,TRUE,FALSE),IF(INDEX(Команды!$A$2:$AN$7500,MATCH(P$3,Команды!$A$2:$A$7500,0),$E58+2)=Команды!$AJ$19,TRUE,FALSE)),INDEX(Команды!$AJ$2:$AL$19,MATCH(INDEX(Команды!$A$2:$AN$7500,MATCH(P$3,Команды!$A$2:$A$7500,0),$E58+2),Команды!$AJ$2:$AJ$19,0),3),0)</f>
        <v>В</v>
      </c>
      <c r="R58" s="342"/>
      <c r="S58" s="174" t="str">
        <f>IF(OR(IF(INDEX(Команды!$A$2:$AN$7500,MATCH(S$3,Команды!$A$2:$A$7500,0),$E58+2)=Команды!$AJ$2,TRUE,FALSE),IF(INDEX(Команды!$A$2:$AN$7500,MATCH(S$3,Команды!$A$2:$A$7500,0),$E58+2)=Команды!$AJ$3,TRUE,FALSE),IF(INDEX(Команды!$A$2:$AN$7500,MATCH(S$3,Команды!$A$2:$A$7500,0),$E58+2)=Команды!$AJ$4,TRUE,FALSE),IF(INDEX(Команды!$A$2:$AN$7500,MATCH(S$3,Команды!$A$2:$A$7500,0),$E58+2)=Команды!$AJ$5,TRUE,FALSE),IF(INDEX(Команды!$A$2:$AN$7500,MATCH(S$3,Команды!$A$2:$A$7500,0),$E58+2)=Команды!$AJ$6,TRUE,FALSE),IF(INDEX(Команды!$A$2:$AN$7500,MATCH(S$3,Команды!$A$2:$A$7500,0),$E58+2)=Команды!$AJ$7,TRUE,FALSE),IF(INDEX(Команды!$A$2:$AN$7500,MATCH(S$3,Команды!$A$2:$A$7500,0),$E58+2)=Команды!$AJ$8,TRUE,FALSE),IF(INDEX(Команды!$A$2:$AN$7500,MATCH(S$3,Команды!$A$2:$A$7500,0),$E58+2)=Команды!$AJ$9,TRUE,FALSE),IF(INDEX(Команды!$A$2:$AN$7500,MATCH(S$3,Команды!$A$2:$A$7500,0),$E58+2)=Команды!$AJ$10,TRUE,FALSE),IF(INDEX(Команды!$A$2:$AN$7500,MATCH(S$3,Команды!$A$2:$A$7500,0),$E58+2)=Команды!$AJ$11,TRUE,FALSE),IF(INDEX(Команды!$A$2:$AN$7500,MATCH(S$3,Команды!$A$2:$A$7500,0),$E58+2)=Команды!$AJ$12,TRUE,FALSE),IF(INDEX(Команды!$A$2:$AN$7500,MATCH(S$3,Команды!$A$2:$A$7500,0),$E58+2)=Команды!$AJ$13,TRUE,FALSE),IF(INDEX(Команды!$A$2:$AN$7500,MATCH(S$3,Команды!$A$2:$A$7500,0),$E58+2)=Команды!$AJ$14,TRUE,FALSE),IF(INDEX(Команды!$A$2:$AN$7500,MATCH(S$3,Команды!$A$2:$A$7500,0),$E58+2)=Команды!$AJ$15,TRUE,FALSE),IF(INDEX(Команды!$A$2:$AN$7500,MATCH(S$3,Команды!$A$2:$A$7500,0),$E58+2)=Команды!$AJ$16,TRUE,FALSE),,IF(INDEX(Команды!$A$2:$AN$7500,MATCH(S$3,Команды!$A$2:$A$7500,0),$E58+2)=Команды!$AJ$17,TRUE,FALSE),,IF(INDEX(Команды!$A$2:$AN$7500,MATCH(S$3,Команды!$A$2:$A$7500,0),$E58+2)=Команды!$AJ$18,TRUE,FALSE),,IF(INDEX(Команды!$A$2:$AN$7500,MATCH(S$3,Команды!$A$2:$A$7500,0),$E58+2)=Команды!$AJ$19,TRUE,FALSE)),INDEX(Команды!$AJ$2:$AK$19,MATCH(INDEX(Команды!$A$2:$AN$7500,MATCH(S$3,Команды!$A$2:$A$7500,0),$E58+2),Команды!$AJ$2:$AJ$19,0),2),0)</f>
        <v>В</v>
      </c>
      <c r="T58" s="175" t="str">
        <f>IF(OR(IF(INDEX(Команды!$A$2:$AN$7500,MATCH(S$3,Команды!$A$2:$A$7500,0),$E58+2)=Команды!$AJ$2,TRUE,FALSE),IF(INDEX(Команды!$A$2:$AN$7500,MATCH(S$3,Команды!$A$2:$A$7500,0),$E58+2)=Команды!$AJ$3,TRUE,FALSE),IF(INDEX(Команды!$A$2:$AN$7500,MATCH(S$3,Команды!$A$2:$A$7500,0),$E58+2)=Команды!$AJ$4,TRUE,FALSE),IF(INDEX(Команды!$A$2:$AN$7500,MATCH(S$3,Команды!$A$2:$A$7500,0),$E58+2)=Команды!$AJ$5,TRUE,FALSE),IF(INDEX(Команды!$A$2:$AN$7500,MATCH(S$3,Команды!$A$2:$A$7500,0),$E58+2)=Команды!$AJ$6,TRUE,FALSE),IF(INDEX(Команды!$A$2:$AN$7500,MATCH(S$3,Команды!$A$2:$A$7500,0),$E58+2)=Команды!$AJ$7,TRUE,FALSE),IF(INDEX(Команды!$A$2:$AN$7500,MATCH(S$3,Команды!$A$2:$A$7500,0),$E58+2)=Команды!$AJ$8,TRUE,FALSE),IF(INDEX(Команды!$A$2:$AN$7500,MATCH(S$3,Команды!$A$2:$A$7500,0),$E58+2)=Команды!$AJ$9,TRUE,FALSE),IF(INDEX(Команды!$A$2:$AN$7500,MATCH(S$3,Команды!$A$2:$A$7500,0),$E58+2)=Команды!$AJ$10,TRUE,FALSE),IF(INDEX(Команды!$A$2:$AN$7500,MATCH(S$3,Команды!$A$2:$A$7500,0),$E58+2)=Команды!$AJ$11,TRUE,FALSE),IF(INDEX(Команды!$A$2:$AN$7500,MATCH(S$3,Команды!$A$2:$A$7500,0),$E58+2)=Команды!$AJ$12,TRUE,FALSE),IF(INDEX(Команды!$A$2:$AN$7500,MATCH(S$3,Команды!$A$2:$A$7500,0),$E58+2)=Команды!$AJ$13,TRUE,FALSE),IF(INDEX(Команды!$A$2:$AN$7500,MATCH(S$3,Команды!$A$2:$A$7500,0),$E58+2)=Команды!$AJ$14,TRUE,FALSE),IF(INDEX(Команды!$A$2:$AN$7500,MATCH(S$3,Команды!$A$2:$A$7500,0),$E58+2)=Команды!$AJ$15,TRUE,FALSE),IF(INDEX(Команды!$A$2:$AN$7500,MATCH(S$3,Команды!$A$2:$A$7500,0),$E58+2)=Команды!$AJ$16,TRUE,FALSE),IF(INDEX(Команды!$A$2:$AN$7500,MATCH(S$3,Команды!$A$2:$A$7500,0),$E58+2)=Команды!$AJ$17,TRUE,FALSE),IF(INDEX(Команды!$A$2:$AN$7500,MATCH(S$3,Команды!$A$2:$A$7500,0),$E58+2)=Команды!$AJ$18,TRUE,FALSE),IF(INDEX(Команды!$A$2:$AN$7500,MATCH(S$3,Команды!$A$2:$A$7500,0),$E58+2)=Команды!$AJ$19,TRUE,FALSE)),INDEX(Команды!$AJ$2:$AL$19,MATCH(INDEX(Команды!$A$2:$AN$7500,MATCH(S$3,Команды!$A$2:$A$7500,0),$E58+2),Команды!$AJ$2:$AJ$19,0),3),0)</f>
        <v>В</v>
      </c>
      <c r="U58" s="342"/>
      <c r="V58" s="174" t="str">
        <f>IF(OR(IF(INDEX(Команды!$A$2:$AN$7500,MATCH(V$3,Команды!$A$2:$A$7500,0),$E58+2)=Команды!$AJ$2,TRUE,FALSE),IF(INDEX(Команды!$A$2:$AN$7500,MATCH(V$3,Команды!$A$2:$A$7500,0),$E58+2)=Команды!$AJ$3,TRUE,FALSE),IF(INDEX(Команды!$A$2:$AN$7500,MATCH(V$3,Команды!$A$2:$A$7500,0),$E58+2)=Команды!$AJ$4,TRUE,FALSE),IF(INDEX(Команды!$A$2:$AN$7500,MATCH(V$3,Команды!$A$2:$A$7500,0),$E58+2)=Команды!$AJ$5,TRUE,FALSE),IF(INDEX(Команды!$A$2:$AN$7500,MATCH(V$3,Команды!$A$2:$A$7500,0),$E58+2)=Команды!$AJ$6,TRUE,FALSE),IF(INDEX(Команды!$A$2:$AN$7500,MATCH(V$3,Команды!$A$2:$A$7500,0),$E58+2)=Команды!$AJ$7,TRUE,FALSE),IF(INDEX(Команды!$A$2:$AN$7500,MATCH(V$3,Команды!$A$2:$A$7500,0),$E58+2)=Команды!$AJ$8,TRUE,FALSE),IF(INDEX(Команды!$A$2:$AN$7500,MATCH(V$3,Команды!$A$2:$A$7500,0),$E58+2)=Команды!$AJ$9,TRUE,FALSE),IF(INDEX(Команды!$A$2:$AN$7500,MATCH(V$3,Команды!$A$2:$A$7500,0),$E58+2)=Команды!$AJ$10,TRUE,FALSE),IF(INDEX(Команды!$A$2:$AN$7500,MATCH(V$3,Команды!$A$2:$A$7500,0),$E58+2)=Команды!$AJ$11,TRUE,FALSE),IF(INDEX(Команды!$A$2:$AN$7500,MATCH(V$3,Команды!$A$2:$A$7500,0),$E58+2)=Команды!$AJ$12,TRUE,FALSE),IF(INDEX(Команды!$A$2:$AN$7500,MATCH(V$3,Команды!$A$2:$A$7500,0),$E58+2)=Команды!$AJ$13,TRUE,FALSE),IF(INDEX(Команды!$A$2:$AN$7500,MATCH(V$3,Команды!$A$2:$A$7500,0),$E58+2)=Команды!$AJ$14,TRUE,FALSE),IF(INDEX(Команды!$A$2:$AN$7500,MATCH(V$3,Команды!$A$2:$A$7500,0),$E58+2)=Команды!$AJ$15,TRUE,FALSE),IF(INDEX(Команды!$A$2:$AN$7500,MATCH(V$3,Команды!$A$2:$A$7500,0),$E58+2)=Команды!$AJ$16,TRUE,FALSE),,IF(INDEX(Команды!$A$2:$AN$7500,MATCH(V$3,Команды!$A$2:$A$7500,0),$E58+2)=Команды!$AJ$17,TRUE,FALSE),,IF(INDEX(Команды!$A$2:$AN$7500,MATCH(V$3,Команды!$A$2:$A$7500,0),$E58+2)=Команды!$AJ$18,TRUE,FALSE),,IF(INDEX(Команды!$A$2:$AN$7500,MATCH(V$3,Команды!$A$2:$A$7500,0),$E58+2)=Команды!$AJ$19,TRUE,FALSE)),INDEX(Команды!$AJ$2:$AK$19,MATCH(INDEX(Команды!$A$2:$AN$7500,MATCH(V$3,Команды!$A$2:$A$7500,0),$E58+2),Команды!$AJ$2:$AJ$19,0),2),0)</f>
        <v>В</v>
      </c>
      <c r="W58" s="175" t="str">
        <f>IF(OR(IF(INDEX(Команды!$A$2:$AN$7500,MATCH(V$3,Команды!$A$2:$A$7500,0),$E58+2)=Команды!$AJ$2,TRUE,FALSE),IF(INDEX(Команды!$A$2:$AN$7500,MATCH(V$3,Команды!$A$2:$A$7500,0),$E58+2)=Команды!$AJ$3,TRUE,FALSE),IF(INDEX(Команды!$A$2:$AN$7500,MATCH(V$3,Команды!$A$2:$A$7500,0),$E58+2)=Команды!$AJ$4,TRUE,FALSE),IF(INDEX(Команды!$A$2:$AN$7500,MATCH(V$3,Команды!$A$2:$A$7500,0),$E58+2)=Команды!$AJ$5,TRUE,FALSE),IF(INDEX(Команды!$A$2:$AN$7500,MATCH(V$3,Команды!$A$2:$A$7500,0),$E58+2)=Команды!$AJ$6,TRUE,FALSE),IF(INDEX(Команды!$A$2:$AN$7500,MATCH(V$3,Команды!$A$2:$A$7500,0),$E58+2)=Команды!$AJ$7,TRUE,FALSE),IF(INDEX(Команды!$A$2:$AN$7500,MATCH(V$3,Команды!$A$2:$A$7500,0),$E58+2)=Команды!$AJ$8,TRUE,FALSE),IF(INDEX(Команды!$A$2:$AN$7500,MATCH(V$3,Команды!$A$2:$A$7500,0),$E58+2)=Команды!$AJ$9,TRUE,FALSE),IF(INDEX(Команды!$A$2:$AN$7500,MATCH(V$3,Команды!$A$2:$A$7500,0),$E58+2)=Команды!$AJ$10,TRUE,FALSE),IF(INDEX(Команды!$A$2:$AN$7500,MATCH(V$3,Команды!$A$2:$A$7500,0),$E58+2)=Команды!$AJ$11,TRUE,FALSE),IF(INDEX(Команды!$A$2:$AN$7500,MATCH(V$3,Команды!$A$2:$A$7500,0),$E58+2)=Команды!$AJ$12,TRUE,FALSE),IF(INDEX(Команды!$A$2:$AN$7500,MATCH(V$3,Команды!$A$2:$A$7500,0),$E58+2)=Команды!$AJ$13,TRUE,FALSE),IF(INDEX(Команды!$A$2:$AN$7500,MATCH(V$3,Команды!$A$2:$A$7500,0),$E58+2)=Команды!$AJ$14,TRUE,FALSE),IF(INDEX(Команды!$A$2:$AN$7500,MATCH(V$3,Команды!$A$2:$A$7500,0),$E58+2)=Команды!$AJ$15,TRUE,FALSE),IF(INDEX(Команды!$A$2:$AN$7500,MATCH(V$3,Команды!$A$2:$A$7500,0),$E58+2)=Команды!$AJ$16,TRUE,FALSE),IF(INDEX(Команды!$A$2:$AN$7500,MATCH(V$3,Команды!$A$2:$A$7500,0),$E58+2)=Команды!$AJ$17,TRUE,FALSE),IF(INDEX(Команды!$A$2:$AN$7500,MATCH(V$3,Команды!$A$2:$A$7500,0),$E58+2)=Команды!$AJ$18,TRUE,FALSE),IF(INDEX(Команды!$A$2:$AN$7500,MATCH(V$3,Команды!$A$2:$A$7500,0),$E58+2)=Команды!$AJ$19,TRUE,FALSE)),INDEX(Команды!$AJ$2:$AL$19,MATCH(INDEX(Команды!$A$2:$AN$7500,MATCH(V$3,Команды!$A$2:$A$7500,0),$E58+2),Команды!$AJ$2:$AJ$19,0),3),0)</f>
        <v>В</v>
      </c>
      <c r="X58" s="342"/>
      <c r="Y58" s="174" t="str">
        <f>IF(OR(IF(INDEX(Команды!$A$2:$AN$7500,MATCH(Y$3,Команды!$A$2:$A$7500,0),$E58+2)=Команды!$AJ$2,TRUE,FALSE),IF(INDEX(Команды!$A$2:$AN$7500,MATCH(Y$3,Команды!$A$2:$A$7500,0),$E58+2)=Команды!$AJ$3,TRUE,FALSE),IF(INDEX(Команды!$A$2:$AN$7500,MATCH(Y$3,Команды!$A$2:$A$7500,0),$E58+2)=Команды!$AJ$4,TRUE,FALSE),IF(INDEX(Команды!$A$2:$AN$7500,MATCH(Y$3,Команды!$A$2:$A$7500,0),$E58+2)=Команды!$AJ$5,TRUE,FALSE),IF(INDEX(Команды!$A$2:$AN$7500,MATCH(Y$3,Команды!$A$2:$A$7500,0),$E58+2)=Команды!$AJ$6,TRUE,FALSE),IF(INDEX(Команды!$A$2:$AN$7500,MATCH(Y$3,Команды!$A$2:$A$7500,0),$E58+2)=Команды!$AJ$7,TRUE,FALSE),IF(INDEX(Команды!$A$2:$AN$7500,MATCH(Y$3,Команды!$A$2:$A$7500,0),$E58+2)=Команды!$AJ$8,TRUE,FALSE),IF(INDEX(Команды!$A$2:$AN$7500,MATCH(Y$3,Команды!$A$2:$A$7500,0),$E58+2)=Команды!$AJ$9,TRUE,FALSE),IF(INDEX(Команды!$A$2:$AN$7500,MATCH(Y$3,Команды!$A$2:$A$7500,0),$E58+2)=Команды!$AJ$10,TRUE,FALSE),IF(INDEX(Команды!$A$2:$AN$7500,MATCH(Y$3,Команды!$A$2:$A$7500,0),$E58+2)=Команды!$AJ$11,TRUE,FALSE),IF(INDEX(Команды!$A$2:$AN$7500,MATCH(Y$3,Команды!$A$2:$A$7500,0),$E58+2)=Команды!$AJ$12,TRUE,FALSE),IF(INDEX(Команды!$A$2:$AN$7500,MATCH(Y$3,Команды!$A$2:$A$7500,0),$E58+2)=Команды!$AJ$13,TRUE,FALSE),IF(INDEX(Команды!$A$2:$AN$7500,MATCH(Y$3,Команды!$A$2:$A$7500,0),$E58+2)=Команды!$AJ$14,TRUE,FALSE),IF(INDEX(Команды!$A$2:$AN$7500,MATCH(Y$3,Команды!$A$2:$A$7500,0),$E58+2)=Команды!$AJ$15,TRUE,FALSE),IF(INDEX(Команды!$A$2:$AN$7500,MATCH(Y$3,Команды!$A$2:$A$7500,0),$E58+2)=Команды!$AJ$16,TRUE,FALSE),,IF(INDEX(Команды!$A$2:$AN$7500,MATCH(Y$3,Команды!$A$2:$A$7500,0),$E58+2)=Команды!$AJ$17,TRUE,FALSE),,IF(INDEX(Команды!$A$2:$AN$7500,MATCH(Y$3,Команды!$A$2:$A$7500,0),$E58+2)=Команды!$AJ$18,TRUE,FALSE),,IF(INDEX(Команды!$A$2:$AN$7500,MATCH(Y$3,Команды!$A$2:$A$7500,0),$E58+2)=Команды!$AJ$19,TRUE,FALSE)),INDEX(Команды!$AJ$2:$AK$19,MATCH(INDEX(Команды!$A$2:$AN$7500,MATCH(Y$3,Команды!$A$2:$A$7500,0),$E58+2),Команды!$AJ$2:$AJ$19,0),2),0)</f>
        <v>В</v>
      </c>
      <c r="Z58" s="175" t="str">
        <f>IF(OR(IF(INDEX(Команды!$A$2:$AN$7500,MATCH(Y$3,Команды!$A$2:$A$7500,0),$E58+2)=Команды!$AJ$2,TRUE,FALSE),IF(INDEX(Команды!$A$2:$AN$7500,MATCH(Y$3,Команды!$A$2:$A$7500,0),$E58+2)=Команды!$AJ$3,TRUE,FALSE),IF(INDEX(Команды!$A$2:$AN$7500,MATCH(Y$3,Команды!$A$2:$A$7500,0),$E58+2)=Команды!$AJ$4,TRUE,FALSE),IF(INDEX(Команды!$A$2:$AN$7500,MATCH(Y$3,Команды!$A$2:$A$7500,0),$E58+2)=Команды!$AJ$5,TRUE,FALSE),IF(INDEX(Команды!$A$2:$AN$7500,MATCH(Y$3,Команды!$A$2:$A$7500,0),$E58+2)=Команды!$AJ$6,TRUE,FALSE),IF(INDEX(Команды!$A$2:$AN$7500,MATCH(Y$3,Команды!$A$2:$A$7500,0),$E58+2)=Команды!$AJ$7,TRUE,FALSE),IF(INDEX(Команды!$A$2:$AN$7500,MATCH(Y$3,Команды!$A$2:$A$7500,0),$E58+2)=Команды!$AJ$8,TRUE,FALSE),IF(INDEX(Команды!$A$2:$AN$7500,MATCH(Y$3,Команды!$A$2:$A$7500,0),$E58+2)=Команды!$AJ$9,TRUE,FALSE),IF(INDEX(Команды!$A$2:$AN$7500,MATCH(Y$3,Команды!$A$2:$A$7500,0),$E58+2)=Команды!$AJ$10,TRUE,FALSE),IF(INDEX(Команды!$A$2:$AN$7500,MATCH(Y$3,Команды!$A$2:$A$7500,0),$E58+2)=Команды!$AJ$11,TRUE,FALSE),IF(INDEX(Команды!$A$2:$AN$7500,MATCH(Y$3,Команды!$A$2:$A$7500,0),$E58+2)=Команды!$AJ$12,TRUE,FALSE),IF(INDEX(Команды!$A$2:$AN$7500,MATCH(Y$3,Команды!$A$2:$A$7500,0),$E58+2)=Команды!$AJ$13,TRUE,FALSE),IF(INDEX(Команды!$A$2:$AN$7500,MATCH(Y$3,Команды!$A$2:$A$7500,0),$E58+2)=Команды!$AJ$14,TRUE,FALSE),IF(INDEX(Команды!$A$2:$AN$7500,MATCH(Y$3,Команды!$A$2:$A$7500,0),$E58+2)=Команды!$AJ$15,TRUE,FALSE),IF(INDEX(Команды!$A$2:$AN$7500,MATCH(Y$3,Команды!$A$2:$A$7500,0),$E58+2)=Команды!$AJ$16,TRUE,FALSE),IF(INDEX(Команды!$A$2:$AN$7500,MATCH(Y$3,Команды!$A$2:$A$7500,0),$E58+2)=Команды!$AJ$17,TRUE,FALSE),IF(INDEX(Команды!$A$2:$AN$7500,MATCH(Y$3,Команды!$A$2:$A$7500,0),$E58+2)=Команды!$AJ$18,TRUE,FALSE),IF(INDEX(Команды!$A$2:$AN$7500,MATCH(Y$3,Команды!$A$2:$A$7500,0),$E58+2)=Команды!$AJ$19,TRUE,FALSE)),INDEX(Команды!$AJ$2:$AL$19,MATCH(INDEX(Команды!$A$2:$AN$7500,MATCH(Y$3,Команды!$A$2:$A$7500,0),$E58+2),Команды!$AJ$2:$AJ$19,0),3),0)</f>
        <v>В</v>
      </c>
      <c r="AA58" s="342"/>
      <c r="AB58" s="174" t="str">
        <f>IF(OR(IF(INDEX(Команды!$A$2:$AN$7500,MATCH(AB$3,Команды!$A$2:$A$7500,0),$E58+2)=Команды!$AJ$2,TRUE,FALSE),IF(INDEX(Команды!$A$2:$AN$7500,MATCH(AB$3,Команды!$A$2:$A$7500,0),$E58+2)=Команды!$AJ$3,TRUE,FALSE),IF(INDEX(Команды!$A$2:$AN$7500,MATCH(AB$3,Команды!$A$2:$A$7500,0),$E58+2)=Команды!$AJ$4,TRUE,FALSE),IF(INDEX(Команды!$A$2:$AN$7500,MATCH(AB$3,Команды!$A$2:$A$7500,0),$E58+2)=Команды!$AJ$5,TRUE,FALSE),IF(INDEX(Команды!$A$2:$AN$7500,MATCH(AB$3,Команды!$A$2:$A$7500,0),$E58+2)=Команды!$AJ$6,TRUE,FALSE),IF(INDEX(Команды!$A$2:$AN$7500,MATCH(AB$3,Команды!$A$2:$A$7500,0),$E58+2)=Команды!$AJ$7,TRUE,FALSE),IF(INDEX(Команды!$A$2:$AN$7500,MATCH(AB$3,Команды!$A$2:$A$7500,0),$E58+2)=Команды!$AJ$8,TRUE,FALSE),IF(INDEX(Команды!$A$2:$AN$7500,MATCH(AB$3,Команды!$A$2:$A$7500,0),$E58+2)=Команды!$AJ$9,TRUE,FALSE),IF(INDEX(Команды!$A$2:$AN$7500,MATCH(AB$3,Команды!$A$2:$A$7500,0),$E58+2)=Команды!$AJ$10,TRUE,FALSE),IF(INDEX(Команды!$A$2:$AN$7500,MATCH(AB$3,Команды!$A$2:$A$7500,0),$E58+2)=Команды!$AJ$11,TRUE,FALSE),IF(INDEX(Команды!$A$2:$AN$7500,MATCH(AB$3,Команды!$A$2:$A$7500,0),$E58+2)=Команды!$AJ$12,TRUE,FALSE),IF(INDEX(Команды!$A$2:$AN$7500,MATCH(AB$3,Команды!$A$2:$A$7500,0),$E58+2)=Команды!$AJ$13,TRUE,FALSE),IF(INDEX(Команды!$A$2:$AN$7500,MATCH(AB$3,Команды!$A$2:$A$7500,0),$E58+2)=Команды!$AJ$14,TRUE,FALSE),IF(INDEX(Команды!$A$2:$AN$7500,MATCH(AB$3,Команды!$A$2:$A$7500,0),$E58+2)=Команды!$AJ$15,TRUE,FALSE),IF(INDEX(Команды!$A$2:$AN$7500,MATCH(AB$3,Команды!$A$2:$A$7500,0),$E58+2)=Команды!$AJ$16,TRUE,FALSE),,IF(INDEX(Команды!$A$2:$AN$7500,MATCH(AB$3,Команды!$A$2:$A$7500,0),$E58+2)=Команды!$AJ$17,TRUE,FALSE),,IF(INDEX(Команды!$A$2:$AN$7500,MATCH(AB$3,Команды!$A$2:$A$7500,0),$E58+2)=Команды!$AJ$18,TRUE,FALSE),,IF(INDEX(Команды!$A$2:$AN$7500,MATCH(AB$3,Команды!$A$2:$A$7500,0),$E58+2)=Команды!$AJ$19,TRUE,FALSE)),INDEX(Команды!$AJ$2:$AK$19,MATCH(INDEX(Команды!$A$2:$AN$7500,MATCH(AB$3,Команды!$A$2:$A$7500,0),$E58+2),Команды!$AJ$2:$AJ$19,0),2),0)</f>
        <v>В</v>
      </c>
      <c r="AC58" s="175" t="str">
        <f>IF(OR(IF(INDEX(Команды!$A$2:$AN$7500,MATCH(AB$3,Команды!$A$2:$A$7500,0),$E58+2)=Команды!$AJ$2,TRUE,FALSE),IF(INDEX(Команды!$A$2:$AN$7500,MATCH(AB$3,Команды!$A$2:$A$7500,0),$E58+2)=Команды!$AJ$3,TRUE,FALSE),IF(INDEX(Команды!$A$2:$AN$7500,MATCH(AB$3,Команды!$A$2:$A$7500,0),$E58+2)=Команды!$AJ$4,TRUE,FALSE),IF(INDEX(Команды!$A$2:$AN$7500,MATCH(AB$3,Команды!$A$2:$A$7500,0),$E58+2)=Команды!$AJ$5,TRUE,FALSE),IF(INDEX(Команды!$A$2:$AN$7500,MATCH(AB$3,Команды!$A$2:$A$7500,0),$E58+2)=Команды!$AJ$6,TRUE,FALSE),IF(INDEX(Команды!$A$2:$AN$7500,MATCH(AB$3,Команды!$A$2:$A$7500,0),$E58+2)=Команды!$AJ$7,TRUE,FALSE),IF(INDEX(Команды!$A$2:$AN$7500,MATCH(AB$3,Команды!$A$2:$A$7500,0),$E58+2)=Команды!$AJ$8,TRUE,FALSE),IF(INDEX(Команды!$A$2:$AN$7500,MATCH(AB$3,Команды!$A$2:$A$7500,0),$E58+2)=Команды!$AJ$9,TRUE,FALSE),IF(INDEX(Команды!$A$2:$AN$7500,MATCH(AB$3,Команды!$A$2:$A$7500,0),$E58+2)=Команды!$AJ$10,TRUE,FALSE),IF(INDEX(Команды!$A$2:$AN$7500,MATCH(AB$3,Команды!$A$2:$A$7500,0),$E58+2)=Команды!$AJ$11,TRUE,FALSE),IF(INDEX(Команды!$A$2:$AN$7500,MATCH(AB$3,Команды!$A$2:$A$7500,0),$E58+2)=Команды!$AJ$12,TRUE,FALSE),IF(INDEX(Команды!$A$2:$AN$7500,MATCH(AB$3,Команды!$A$2:$A$7500,0),$E58+2)=Команды!$AJ$13,TRUE,FALSE),IF(INDEX(Команды!$A$2:$AN$7500,MATCH(AB$3,Команды!$A$2:$A$7500,0),$E58+2)=Команды!$AJ$14,TRUE,FALSE),IF(INDEX(Команды!$A$2:$AN$7500,MATCH(AB$3,Команды!$A$2:$A$7500,0),$E58+2)=Команды!$AJ$15,TRUE,FALSE),IF(INDEX(Команды!$A$2:$AN$7500,MATCH(AB$3,Команды!$A$2:$A$7500,0),$E58+2)=Команды!$AJ$16,TRUE,FALSE),IF(INDEX(Команды!$A$2:$AN$7500,MATCH(AB$3,Команды!$A$2:$A$7500,0),$E58+2)=Команды!$AJ$17,TRUE,FALSE),IF(INDEX(Команды!$A$2:$AN$7500,MATCH(AB$3,Команды!$A$2:$A$7500,0),$E58+2)=Команды!$AJ$18,TRUE,FALSE),IF(INDEX(Команды!$A$2:$AN$7500,MATCH(AB$3,Команды!$A$2:$A$7500,0),$E58+2)=Команды!$AJ$19,TRUE,FALSE)),INDEX(Команды!$AJ$2:$AL$19,MATCH(INDEX(Команды!$A$2:$AN$7500,MATCH(AB$3,Команды!$A$2:$A$7500,0),$E58+2),Команды!$AJ$2:$AJ$19,0),3),0)</f>
        <v>В</v>
      </c>
      <c r="AD58" s="342"/>
      <c r="AE58" s="174" t="str">
        <f>IF(OR(IF(INDEX(Команды!$A$2:$AN$7500,MATCH(AE$3,Команды!$A$2:$A$7500,0),$E58+2)=Команды!$AJ$2,TRUE,FALSE),IF(INDEX(Команды!$A$2:$AN$7500,MATCH(AE$3,Команды!$A$2:$A$7500,0),$E58+2)=Команды!$AJ$3,TRUE,FALSE),IF(INDEX(Команды!$A$2:$AN$7500,MATCH(AE$3,Команды!$A$2:$A$7500,0),$E58+2)=Команды!$AJ$4,TRUE,FALSE),IF(INDEX(Команды!$A$2:$AN$7500,MATCH(AE$3,Команды!$A$2:$A$7500,0),$E58+2)=Команды!$AJ$5,TRUE,FALSE),IF(INDEX(Команды!$A$2:$AN$7500,MATCH(AE$3,Команды!$A$2:$A$7500,0),$E58+2)=Команды!$AJ$6,TRUE,FALSE),IF(INDEX(Команды!$A$2:$AN$7500,MATCH(AE$3,Команды!$A$2:$A$7500,0),$E58+2)=Команды!$AJ$7,TRUE,FALSE),IF(INDEX(Команды!$A$2:$AN$7500,MATCH(AE$3,Команды!$A$2:$A$7500,0),$E58+2)=Команды!$AJ$8,TRUE,FALSE),IF(INDEX(Команды!$A$2:$AN$7500,MATCH(AE$3,Команды!$A$2:$A$7500,0),$E58+2)=Команды!$AJ$9,TRUE,FALSE),IF(INDEX(Команды!$A$2:$AN$7500,MATCH(AE$3,Команды!$A$2:$A$7500,0),$E58+2)=Команды!$AJ$10,TRUE,FALSE),IF(INDEX(Команды!$A$2:$AN$7500,MATCH(AE$3,Команды!$A$2:$A$7500,0),$E58+2)=Команды!$AJ$11,TRUE,FALSE),IF(INDEX(Команды!$A$2:$AN$7500,MATCH(AE$3,Команды!$A$2:$A$7500,0),$E58+2)=Команды!$AJ$12,TRUE,FALSE),IF(INDEX(Команды!$A$2:$AN$7500,MATCH(AE$3,Команды!$A$2:$A$7500,0),$E58+2)=Команды!$AJ$13,TRUE,FALSE),IF(INDEX(Команды!$A$2:$AN$7500,MATCH(AE$3,Команды!$A$2:$A$7500,0),$E58+2)=Команды!$AJ$14,TRUE,FALSE),IF(INDEX(Команды!$A$2:$AN$7500,MATCH(AE$3,Команды!$A$2:$A$7500,0),$E58+2)=Команды!$AJ$15,TRUE,FALSE),IF(INDEX(Команды!$A$2:$AN$7500,MATCH(AE$3,Команды!$A$2:$A$7500,0),$E58+2)=Команды!$AJ$16,TRUE,FALSE),,IF(INDEX(Команды!$A$2:$AN$7500,MATCH(AE$3,Команды!$A$2:$A$7500,0),$E58+2)=Команды!$AJ$17,TRUE,FALSE),,IF(INDEX(Команды!$A$2:$AN$7500,MATCH(AE$3,Команды!$A$2:$A$7500,0),$E58+2)=Команды!$AJ$18,TRUE,FALSE),,IF(INDEX(Команды!$A$2:$AN$7500,MATCH(AE$3,Команды!$A$2:$A$7500,0),$E58+2)=Команды!$AJ$19,TRUE,FALSE)),INDEX(Команды!$AJ$2:$AK$19,MATCH(INDEX(Команды!$A$2:$AN$7500,MATCH(AE$3,Команды!$A$2:$A$7500,0),$E58+2),Команды!$AJ$2:$AJ$19,0),2),0)</f>
        <v>В</v>
      </c>
      <c r="AF58" s="175" t="str">
        <f>IF(OR(IF(INDEX(Команды!$A$2:$AN$7500,MATCH(AE$3,Команды!$A$2:$A$7500,0),$E58+2)=Команды!$AJ$2,TRUE,FALSE),IF(INDEX(Команды!$A$2:$AN$7500,MATCH(AE$3,Команды!$A$2:$A$7500,0),$E58+2)=Команды!$AJ$3,TRUE,FALSE),IF(INDEX(Команды!$A$2:$AN$7500,MATCH(AE$3,Команды!$A$2:$A$7500,0),$E58+2)=Команды!$AJ$4,TRUE,FALSE),IF(INDEX(Команды!$A$2:$AN$7500,MATCH(AE$3,Команды!$A$2:$A$7500,0),$E58+2)=Команды!$AJ$5,TRUE,FALSE),IF(INDEX(Команды!$A$2:$AN$7500,MATCH(AE$3,Команды!$A$2:$A$7500,0),$E58+2)=Команды!$AJ$6,TRUE,FALSE),IF(INDEX(Команды!$A$2:$AN$7500,MATCH(AE$3,Команды!$A$2:$A$7500,0),$E58+2)=Команды!$AJ$7,TRUE,FALSE),IF(INDEX(Команды!$A$2:$AN$7500,MATCH(AE$3,Команды!$A$2:$A$7500,0),$E58+2)=Команды!$AJ$8,TRUE,FALSE),IF(INDEX(Команды!$A$2:$AN$7500,MATCH(AE$3,Команды!$A$2:$A$7500,0),$E58+2)=Команды!$AJ$9,TRUE,FALSE),IF(INDEX(Команды!$A$2:$AN$7500,MATCH(AE$3,Команды!$A$2:$A$7500,0),$E58+2)=Команды!$AJ$10,TRUE,FALSE),IF(INDEX(Команды!$A$2:$AN$7500,MATCH(AE$3,Команды!$A$2:$A$7500,0),$E58+2)=Команды!$AJ$11,TRUE,FALSE),IF(INDEX(Команды!$A$2:$AN$7500,MATCH(AE$3,Команды!$A$2:$A$7500,0),$E58+2)=Команды!$AJ$12,TRUE,FALSE),IF(INDEX(Команды!$A$2:$AN$7500,MATCH(AE$3,Команды!$A$2:$A$7500,0),$E58+2)=Команды!$AJ$13,TRUE,FALSE),IF(INDEX(Команды!$A$2:$AN$7500,MATCH(AE$3,Команды!$A$2:$A$7500,0),$E58+2)=Команды!$AJ$14,TRUE,FALSE),IF(INDEX(Команды!$A$2:$AN$7500,MATCH(AE$3,Команды!$A$2:$A$7500,0),$E58+2)=Команды!$AJ$15,TRUE,FALSE),IF(INDEX(Команды!$A$2:$AN$7500,MATCH(AE$3,Команды!$A$2:$A$7500,0),$E58+2)=Команды!$AJ$16,TRUE,FALSE),IF(INDEX(Команды!$A$2:$AN$7500,MATCH(AE$3,Команды!$A$2:$A$7500,0),$E58+2)=Команды!$AJ$17,TRUE,FALSE),IF(INDEX(Команды!$A$2:$AN$7500,MATCH(AE$3,Команды!$A$2:$A$7500,0),$E58+2)=Команды!$AJ$18,TRUE,FALSE),IF(INDEX(Команды!$A$2:$AN$7500,MATCH(AE$3,Команды!$A$2:$A$7500,0),$E58+2)=Команды!$AJ$19,TRUE,FALSE)),INDEX(Команды!$AJ$2:$AL$19,MATCH(INDEX(Команды!$A$2:$AN$7500,MATCH(AE$3,Команды!$A$2:$A$7500,0),$E58+2),Команды!$AJ$2:$AJ$19,0),3),0)</f>
        <v>В</v>
      </c>
      <c r="AG58" s="342"/>
      <c r="AH58" s="174" t="str">
        <f>IF(OR(IF(INDEX(Команды!$A$2:$AN$7500,MATCH(AH$3,Команды!$A$2:$A$7500,0),$E58+2)=Команды!$AJ$2,TRUE,FALSE),IF(INDEX(Команды!$A$2:$AN$7500,MATCH(AH$3,Команды!$A$2:$A$7500,0),$E58+2)=Команды!$AJ$3,TRUE,FALSE),IF(INDEX(Команды!$A$2:$AN$7500,MATCH(AH$3,Команды!$A$2:$A$7500,0),$E58+2)=Команды!$AJ$4,TRUE,FALSE),IF(INDEX(Команды!$A$2:$AN$7500,MATCH(AH$3,Команды!$A$2:$A$7500,0),$E58+2)=Команды!$AJ$5,TRUE,FALSE),IF(INDEX(Команды!$A$2:$AN$7500,MATCH(AH$3,Команды!$A$2:$A$7500,0),$E58+2)=Команды!$AJ$6,TRUE,FALSE),IF(INDEX(Команды!$A$2:$AN$7500,MATCH(AH$3,Команды!$A$2:$A$7500,0),$E58+2)=Команды!$AJ$7,TRUE,FALSE),IF(INDEX(Команды!$A$2:$AN$7500,MATCH(AH$3,Команды!$A$2:$A$7500,0),$E58+2)=Команды!$AJ$8,TRUE,FALSE),IF(INDEX(Команды!$A$2:$AN$7500,MATCH(AH$3,Команды!$A$2:$A$7500,0),$E58+2)=Команды!$AJ$9,TRUE,FALSE),IF(INDEX(Команды!$A$2:$AN$7500,MATCH(AH$3,Команды!$A$2:$A$7500,0),$E58+2)=Команды!$AJ$10,TRUE,FALSE),IF(INDEX(Команды!$A$2:$AN$7500,MATCH(AH$3,Команды!$A$2:$A$7500,0),$E58+2)=Команды!$AJ$11,TRUE,FALSE),IF(INDEX(Команды!$A$2:$AN$7500,MATCH(AH$3,Команды!$A$2:$A$7500,0),$E58+2)=Команды!$AJ$12,TRUE,FALSE),IF(INDEX(Команды!$A$2:$AN$7500,MATCH(AH$3,Команды!$A$2:$A$7500,0),$E58+2)=Команды!$AJ$13,TRUE,FALSE),IF(INDEX(Команды!$A$2:$AN$7500,MATCH(AH$3,Команды!$A$2:$A$7500,0),$E58+2)=Команды!$AJ$14,TRUE,FALSE),IF(INDEX(Команды!$A$2:$AN$7500,MATCH(AH$3,Команды!$A$2:$A$7500,0),$E58+2)=Команды!$AJ$15,TRUE,FALSE),IF(INDEX(Команды!$A$2:$AN$7500,MATCH(AH$3,Команды!$A$2:$A$7500,0),$E58+2)=Команды!$AJ$16,TRUE,FALSE),,IF(INDEX(Команды!$A$2:$AN$7500,MATCH(AH$3,Команды!$A$2:$A$7500,0),$E58+2)=Команды!$AJ$17,TRUE,FALSE),,IF(INDEX(Команды!$A$2:$AN$7500,MATCH(AH$3,Команды!$A$2:$A$7500,0),$E58+2)=Команды!$AJ$18,TRUE,FALSE),,IF(INDEX(Команды!$A$2:$AN$7500,MATCH(AH$3,Команды!$A$2:$A$7500,0),$E58+2)=Команды!$AJ$19,TRUE,FALSE)),INDEX(Команды!$AJ$2:$AK$19,MATCH(INDEX(Команды!$A$2:$AN$7500,MATCH(AH$3,Команды!$A$2:$A$7500,0),$E58+2),Команды!$AJ$2:$AJ$19,0),2),0)</f>
        <v>В</v>
      </c>
      <c r="AI58" s="175" t="str">
        <f>IF(OR(IF(INDEX(Команды!$A$2:$AN$7500,MATCH(AH$3,Команды!$A$2:$A$7500,0),$E58+2)=Команды!$AJ$2,TRUE,FALSE),IF(INDEX(Команды!$A$2:$AN$7500,MATCH(AH$3,Команды!$A$2:$A$7500,0),$E58+2)=Команды!$AJ$3,TRUE,FALSE),IF(INDEX(Команды!$A$2:$AN$7500,MATCH(AH$3,Команды!$A$2:$A$7500,0),$E58+2)=Команды!$AJ$4,TRUE,FALSE),IF(INDEX(Команды!$A$2:$AN$7500,MATCH(AH$3,Команды!$A$2:$A$7500,0),$E58+2)=Команды!$AJ$5,TRUE,FALSE),IF(INDEX(Команды!$A$2:$AN$7500,MATCH(AH$3,Команды!$A$2:$A$7500,0),$E58+2)=Команды!$AJ$6,TRUE,FALSE),IF(INDEX(Команды!$A$2:$AN$7500,MATCH(AH$3,Команды!$A$2:$A$7500,0),$E58+2)=Команды!$AJ$7,TRUE,FALSE),IF(INDEX(Команды!$A$2:$AN$7500,MATCH(AH$3,Команды!$A$2:$A$7500,0),$E58+2)=Команды!$AJ$8,TRUE,FALSE),IF(INDEX(Команды!$A$2:$AN$7500,MATCH(AH$3,Команды!$A$2:$A$7500,0),$E58+2)=Команды!$AJ$9,TRUE,FALSE),IF(INDEX(Команды!$A$2:$AN$7500,MATCH(AH$3,Команды!$A$2:$A$7500,0),$E58+2)=Команды!$AJ$10,TRUE,FALSE),IF(INDEX(Команды!$A$2:$AN$7500,MATCH(AH$3,Команды!$A$2:$A$7500,0),$E58+2)=Команды!$AJ$11,TRUE,FALSE),IF(INDEX(Команды!$A$2:$AN$7500,MATCH(AH$3,Команды!$A$2:$A$7500,0),$E58+2)=Команды!$AJ$12,TRUE,FALSE),IF(INDEX(Команды!$A$2:$AN$7500,MATCH(AH$3,Команды!$A$2:$A$7500,0),$E58+2)=Команды!$AJ$13,TRUE,FALSE),IF(INDEX(Команды!$A$2:$AN$7500,MATCH(AH$3,Команды!$A$2:$A$7500,0),$E58+2)=Команды!$AJ$14,TRUE,FALSE),IF(INDEX(Команды!$A$2:$AN$7500,MATCH(AH$3,Команды!$A$2:$A$7500,0),$E58+2)=Команды!$AJ$15,TRUE,FALSE),IF(INDEX(Команды!$A$2:$AN$7500,MATCH(AH$3,Команды!$A$2:$A$7500,0),$E58+2)=Команды!$AJ$16,TRUE,FALSE),IF(INDEX(Команды!$A$2:$AN$7500,MATCH(AH$3,Команды!$A$2:$A$7500,0),$E58+2)=Команды!$AJ$17,TRUE,FALSE),IF(INDEX(Команды!$A$2:$AN$7500,MATCH(AH$3,Команды!$A$2:$A$7500,0),$E58+2)=Команды!$AJ$18,TRUE,FALSE),IF(INDEX(Команды!$A$2:$AN$7500,MATCH(AH$3,Команды!$A$2:$A$7500,0),$E58+2)=Команды!$AJ$19,TRUE,FALSE)),INDEX(Команды!$AJ$2:$AL$19,MATCH(INDEX(Команды!$A$2:$AN$7500,MATCH(AH$3,Команды!$A$2:$A$7500,0),$E58+2),Команды!$AJ$2:$AJ$19,0),3),0)</f>
        <v>В</v>
      </c>
      <c r="AJ58" s="342"/>
      <c r="AK58" s="174" t="str">
        <f>IF(OR(IF(INDEX(Команды!$A$2:$AN$7500,MATCH(AK$3,Команды!$A$2:$A$7500,0),$E58+2)=Команды!$AJ$2,TRUE,FALSE),IF(INDEX(Команды!$A$2:$AN$7500,MATCH(AK$3,Команды!$A$2:$A$7500,0),$E58+2)=Команды!$AJ$3,TRUE,FALSE),IF(INDEX(Команды!$A$2:$AN$7500,MATCH(AK$3,Команды!$A$2:$A$7500,0),$E58+2)=Команды!$AJ$4,TRUE,FALSE),IF(INDEX(Команды!$A$2:$AN$7500,MATCH(AK$3,Команды!$A$2:$A$7500,0),$E58+2)=Команды!$AJ$5,TRUE,FALSE),IF(INDEX(Команды!$A$2:$AN$7500,MATCH(AK$3,Команды!$A$2:$A$7500,0),$E58+2)=Команды!$AJ$6,TRUE,FALSE),IF(INDEX(Команды!$A$2:$AN$7500,MATCH(AK$3,Команды!$A$2:$A$7500,0),$E58+2)=Команды!$AJ$7,TRUE,FALSE),IF(INDEX(Команды!$A$2:$AN$7500,MATCH(AK$3,Команды!$A$2:$A$7500,0),$E58+2)=Команды!$AJ$8,TRUE,FALSE),IF(INDEX(Команды!$A$2:$AN$7500,MATCH(AK$3,Команды!$A$2:$A$7500,0),$E58+2)=Команды!$AJ$9,TRUE,FALSE),IF(INDEX(Команды!$A$2:$AN$7500,MATCH(AK$3,Команды!$A$2:$A$7500,0),$E58+2)=Команды!$AJ$10,TRUE,FALSE),IF(INDEX(Команды!$A$2:$AN$7500,MATCH(AK$3,Команды!$A$2:$A$7500,0),$E58+2)=Команды!$AJ$11,TRUE,FALSE),IF(INDEX(Команды!$A$2:$AN$7500,MATCH(AK$3,Команды!$A$2:$A$7500,0),$E58+2)=Команды!$AJ$12,TRUE,FALSE),IF(INDEX(Команды!$A$2:$AN$7500,MATCH(AK$3,Команды!$A$2:$A$7500,0),$E58+2)=Команды!$AJ$13,TRUE,FALSE),IF(INDEX(Команды!$A$2:$AN$7500,MATCH(AK$3,Команды!$A$2:$A$7500,0),$E58+2)=Команды!$AJ$14,TRUE,FALSE),IF(INDEX(Команды!$A$2:$AN$7500,MATCH(AK$3,Команды!$A$2:$A$7500,0),$E58+2)=Команды!$AJ$15,TRUE,FALSE),IF(INDEX(Команды!$A$2:$AN$7500,MATCH(AK$3,Команды!$A$2:$A$7500,0),$E58+2)=Команды!$AJ$16,TRUE,FALSE),,IF(INDEX(Команды!$A$2:$AN$7500,MATCH(AK$3,Команды!$A$2:$A$7500,0),$E58+2)=Команды!$AJ$17,TRUE,FALSE),,IF(INDEX(Команды!$A$2:$AN$7500,MATCH(AK$3,Команды!$A$2:$A$7500,0),$E58+2)=Команды!$AJ$18,TRUE,FALSE),,IF(INDEX(Команды!$A$2:$AN$7500,MATCH(AK$3,Команды!$A$2:$A$7500,0),$E58+2)=Команды!$AJ$19,TRUE,FALSE)),INDEX(Команды!$AJ$2:$AK$19,MATCH(INDEX(Команды!$A$2:$AN$7500,MATCH(AK$3,Команды!$A$2:$A$7500,0),$E58+2),Команды!$AJ$2:$AJ$19,0),2),0)</f>
        <v>В</v>
      </c>
      <c r="AL58" s="175" t="str">
        <f>IF(OR(IF(INDEX(Команды!$A$2:$AN$7500,MATCH(AK$3,Команды!$A$2:$A$7500,0),$E58+2)=Команды!$AJ$2,TRUE,FALSE),IF(INDEX(Команды!$A$2:$AN$7500,MATCH(AK$3,Команды!$A$2:$A$7500,0),$E58+2)=Команды!$AJ$3,TRUE,FALSE),IF(INDEX(Команды!$A$2:$AN$7500,MATCH(AK$3,Команды!$A$2:$A$7500,0),$E58+2)=Команды!$AJ$4,TRUE,FALSE),IF(INDEX(Команды!$A$2:$AN$7500,MATCH(AK$3,Команды!$A$2:$A$7500,0),$E58+2)=Команды!$AJ$5,TRUE,FALSE),IF(INDEX(Команды!$A$2:$AN$7500,MATCH(AK$3,Команды!$A$2:$A$7500,0),$E58+2)=Команды!$AJ$6,TRUE,FALSE),IF(INDEX(Команды!$A$2:$AN$7500,MATCH(AK$3,Команды!$A$2:$A$7500,0),$E58+2)=Команды!$AJ$7,TRUE,FALSE),IF(INDEX(Команды!$A$2:$AN$7500,MATCH(AK$3,Команды!$A$2:$A$7500,0),$E58+2)=Команды!$AJ$8,TRUE,FALSE),IF(INDEX(Команды!$A$2:$AN$7500,MATCH(AK$3,Команды!$A$2:$A$7500,0),$E58+2)=Команды!$AJ$9,TRUE,FALSE),IF(INDEX(Команды!$A$2:$AN$7500,MATCH(AK$3,Команды!$A$2:$A$7500,0),$E58+2)=Команды!$AJ$10,TRUE,FALSE),IF(INDEX(Команды!$A$2:$AN$7500,MATCH(AK$3,Команды!$A$2:$A$7500,0),$E58+2)=Команды!$AJ$11,TRUE,FALSE),IF(INDEX(Команды!$A$2:$AN$7500,MATCH(AK$3,Команды!$A$2:$A$7500,0),$E58+2)=Команды!$AJ$12,TRUE,FALSE),IF(INDEX(Команды!$A$2:$AN$7500,MATCH(AK$3,Команды!$A$2:$A$7500,0),$E58+2)=Команды!$AJ$13,TRUE,FALSE),IF(INDEX(Команды!$A$2:$AN$7500,MATCH(AK$3,Команды!$A$2:$A$7500,0),$E58+2)=Команды!$AJ$14,TRUE,FALSE),IF(INDEX(Команды!$A$2:$AN$7500,MATCH(AK$3,Команды!$A$2:$A$7500,0),$E58+2)=Команды!$AJ$15,TRUE,FALSE),IF(INDEX(Команды!$A$2:$AN$7500,MATCH(AK$3,Команды!$A$2:$A$7500,0),$E58+2)=Команды!$AJ$16,TRUE,FALSE),IF(INDEX(Команды!$A$2:$AN$7500,MATCH(AK$3,Команды!$A$2:$A$7500,0),$E58+2)=Команды!$AJ$17,TRUE,FALSE),IF(INDEX(Команды!$A$2:$AN$7500,MATCH(AK$3,Команды!$A$2:$A$7500,0),$E58+2)=Команды!$AJ$18,TRUE,FALSE),IF(INDEX(Команды!$A$2:$AN$7500,MATCH(AK$3,Команды!$A$2:$A$7500,0),$E58+2)=Команды!$AJ$19,TRUE,FALSE)),INDEX(Команды!$AJ$2:$AL$19,MATCH(INDEX(Команды!$A$2:$AN$7500,MATCH(AK$3,Команды!$A$2:$A$7500,0),$E58+2),Команды!$AJ$2:$AJ$19,0),3),0)</f>
        <v>В</v>
      </c>
      <c r="AM58" s="342"/>
      <c r="AN58" s="174" t="str">
        <f>IF(OR(IF(INDEX(Команды!$A$2:$AN$7500,MATCH(AN$3,Команды!$A$2:$A$7500,0),$E58+2)=Команды!$AJ$2,TRUE,FALSE),IF(INDEX(Команды!$A$2:$AN$7500,MATCH(AN$3,Команды!$A$2:$A$7500,0),$E58+2)=Команды!$AJ$3,TRUE,FALSE),IF(INDEX(Команды!$A$2:$AN$7500,MATCH(AN$3,Команды!$A$2:$A$7500,0),$E58+2)=Команды!$AJ$4,TRUE,FALSE),IF(INDEX(Команды!$A$2:$AN$7500,MATCH(AN$3,Команды!$A$2:$A$7500,0),$E58+2)=Команды!$AJ$5,TRUE,FALSE),IF(INDEX(Команды!$A$2:$AN$7500,MATCH(AN$3,Команды!$A$2:$A$7500,0),$E58+2)=Команды!$AJ$6,TRUE,FALSE),IF(INDEX(Команды!$A$2:$AN$7500,MATCH(AN$3,Команды!$A$2:$A$7500,0),$E58+2)=Команды!$AJ$7,TRUE,FALSE),IF(INDEX(Команды!$A$2:$AN$7500,MATCH(AN$3,Команды!$A$2:$A$7500,0),$E58+2)=Команды!$AJ$8,TRUE,FALSE),IF(INDEX(Команды!$A$2:$AN$7500,MATCH(AN$3,Команды!$A$2:$A$7500,0),$E58+2)=Команды!$AJ$9,TRUE,FALSE),IF(INDEX(Команды!$A$2:$AN$7500,MATCH(AN$3,Команды!$A$2:$A$7500,0),$E58+2)=Команды!$AJ$10,TRUE,FALSE),IF(INDEX(Команды!$A$2:$AN$7500,MATCH(AN$3,Команды!$A$2:$A$7500,0),$E58+2)=Команды!$AJ$11,TRUE,FALSE),IF(INDEX(Команды!$A$2:$AN$7500,MATCH(AN$3,Команды!$A$2:$A$7500,0),$E58+2)=Команды!$AJ$12,TRUE,FALSE),IF(INDEX(Команды!$A$2:$AN$7500,MATCH(AN$3,Команды!$A$2:$A$7500,0),$E58+2)=Команды!$AJ$13,TRUE,FALSE),IF(INDEX(Команды!$A$2:$AN$7500,MATCH(AN$3,Команды!$A$2:$A$7500,0),$E58+2)=Команды!$AJ$14,TRUE,FALSE),IF(INDEX(Команды!$A$2:$AN$7500,MATCH(AN$3,Команды!$A$2:$A$7500,0),$E58+2)=Команды!$AJ$15,TRUE,FALSE),IF(INDEX(Команды!$A$2:$AN$7500,MATCH(AN$3,Команды!$A$2:$A$7500,0),$E58+2)=Команды!$AJ$16,TRUE,FALSE),,IF(INDEX(Команды!$A$2:$AN$7500,MATCH(AN$3,Команды!$A$2:$A$7500,0),$E58+2)=Команды!$AJ$17,TRUE,FALSE),,IF(INDEX(Команды!$A$2:$AN$7500,MATCH(AN$3,Команды!$A$2:$A$7500,0),$E58+2)=Команды!$AJ$18,TRUE,FALSE),,IF(INDEX(Команды!$A$2:$AN$7500,MATCH(AN$3,Команды!$A$2:$A$7500,0),$E58+2)=Команды!$AJ$19,TRUE,FALSE)),INDEX(Команды!$AJ$2:$AK$19,MATCH(INDEX(Команды!$A$2:$AN$7500,MATCH(AN$3,Команды!$A$2:$A$7500,0),$E58+2),Команды!$AJ$2:$AJ$19,0),2),0)</f>
        <v>В</v>
      </c>
      <c r="AO58" s="175" t="str">
        <f>IF(OR(IF(INDEX(Команды!$A$2:$AN$7500,MATCH(AN$3,Команды!$A$2:$A$7500,0),$E58+2)=Команды!$AJ$2,TRUE,FALSE),IF(INDEX(Команды!$A$2:$AN$7500,MATCH(AN$3,Команды!$A$2:$A$7500,0),$E58+2)=Команды!$AJ$3,TRUE,FALSE),IF(INDEX(Команды!$A$2:$AN$7500,MATCH(AN$3,Команды!$A$2:$A$7500,0),$E58+2)=Команды!$AJ$4,TRUE,FALSE),IF(INDEX(Команды!$A$2:$AN$7500,MATCH(AN$3,Команды!$A$2:$A$7500,0),$E58+2)=Команды!$AJ$5,TRUE,FALSE),IF(INDEX(Команды!$A$2:$AN$7500,MATCH(AN$3,Команды!$A$2:$A$7500,0),$E58+2)=Команды!$AJ$6,TRUE,FALSE),IF(INDEX(Команды!$A$2:$AN$7500,MATCH(AN$3,Команды!$A$2:$A$7500,0),$E58+2)=Команды!$AJ$7,TRUE,FALSE),IF(INDEX(Команды!$A$2:$AN$7500,MATCH(AN$3,Команды!$A$2:$A$7500,0),$E58+2)=Команды!$AJ$8,TRUE,FALSE),IF(INDEX(Команды!$A$2:$AN$7500,MATCH(AN$3,Команды!$A$2:$A$7500,0),$E58+2)=Команды!$AJ$9,TRUE,FALSE),IF(INDEX(Команды!$A$2:$AN$7500,MATCH(AN$3,Команды!$A$2:$A$7500,0),$E58+2)=Команды!$AJ$10,TRUE,FALSE),IF(INDEX(Команды!$A$2:$AN$7500,MATCH(AN$3,Команды!$A$2:$A$7500,0),$E58+2)=Команды!$AJ$11,TRUE,FALSE),IF(INDEX(Команды!$A$2:$AN$7500,MATCH(AN$3,Команды!$A$2:$A$7500,0),$E58+2)=Команды!$AJ$12,TRUE,FALSE),IF(INDEX(Команды!$A$2:$AN$7500,MATCH(AN$3,Команды!$A$2:$A$7500,0),$E58+2)=Команды!$AJ$13,TRUE,FALSE),IF(INDEX(Команды!$A$2:$AN$7500,MATCH(AN$3,Команды!$A$2:$A$7500,0),$E58+2)=Команды!$AJ$14,TRUE,FALSE),IF(INDEX(Команды!$A$2:$AN$7500,MATCH(AN$3,Команды!$A$2:$A$7500,0),$E58+2)=Команды!$AJ$15,TRUE,FALSE),IF(INDEX(Команды!$A$2:$AN$7500,MATCH(AN$3,Команды!$A$2:$A$7500,0),$E58+2)=Команды!$AJ$16,TRUE,FALSE),IF(INDEX(Команды!$A$2:$AN$7500,MATCH(AN$3,Команды!$A$2:$A$7500,0),$E58+2)=Команды!$AJ$17,TRUE,FALSE),IF(INDEX(Команды!$A$2:$AN$7500,MATCH(AN$3,Команды!$A$2:$A$7500,0),$E58+2)=Команды!$AJ$18,TRUE,FALSE),IF(INDEX(Команды!$A$2:$AN$7500,MATCH(AN$3,Команды!$A$2:$A$7500,0),$E58+2)=Команды!$AJ$19,TRUE,FALSE)),INDEX(Команды!$AJ$2:$AL$19,MATCH(INDEX(Команды!$A$2:$AN$7500,MATCH(AN$3,Команды!$A$2:$A$7500,0),$E58+2),Команды!$AJ$2:$AJ$19,0),3),0)</f>
        <v>В</v>
      </c>
      <c r="AP58" s="342"/>
      <c r="AQ58" s="174" t="str">
        <f>IF(OR(IF(INDEX(Команды!$A$2:$AN$7500,MATCH(AQ$3,Команды!$A$2:$A$7500,0),$E58+2)=Команды!$AJ$2,TRUE,FALSE),IF(INDEX(Команды!$A$2:$AN$7500,MATCH(AQ$3,Команды!$A$2:$A$7500,0),$E58+2)=Команды!$AJ$3,TRUE,FALSE),IF(INDEX(Команды!$A$2:$AN$7500,MATCH(AQ$3,Команды!$A$2:$A$7500,0),$E58+2)=Команды!$AJ$4,TRUE,FALSE),IF(INDEX(Команды!$A$2:$AN$7500,MATCH(AQ$3,Команды!$A$2:$A$7500,0),$E58+2)=Команды!$AJ$5,TRUE,FALSE),IF(INDEX(Команды!$A$2:$AN$7500,MATCH(AQ$3,Команды!$A$2:$A$7500,0),$E58+2)=Команды!$AJ$6,TRUE,FALSE),IF(INDEX(Команды!$A$2:$AN$7500,MATCH(AQ$3,Команды!$A$2:$A$7500,0),$E58+2)=Команды!$AJ$7,TRUE,FALSE),IF(INDEX(Команды!$A$2:$AN$7500,MATCH(AQ$3,Команды!$A$2:$A$7500,0),$E58+2)=Команды!$AJ$8,TRUE,FALSE),IF(INDEX(Команды!$A$2:$AN$7500,MATCH(AQ$3,Команды!$A$2:$A$7500,0),$E58+2)=Команды!$AJ$9,TRUE,FALSE),IF(INDEX(Команды!$A$2:$AN$7500,MATCH(AQ$3,Команды!$A$2:$A$7500,0),$E58+2)=Команды!$AJ$10,TRUE,FALSE),IF(INDEX(Команды!$A$2:$AN$7500,MATCH(AQ$3,Команды!$A$2:$A$7500,0),$E58+2)=Команды!$AJ$11,TRUE,FALSE),IF(INDEX(Команды!$A$2:$AN$7500,MATCH(AQ$3,Команды!$A$2:$A$7500,0),$E58+2)=Команды!$AJ$12,TRUE,FALSE),IF(INDEX(Команды!$A$2:$AN$7500,MATCH(AQ$3,Команды!$A$2:$A$7500,0),$E58+2)=Команды!$AJ$13,TRUE,FALSE),IF(INDEX(Команды!$A$2:$AN$7500,MATCH(AQ$3,Команды!$A$2:$A$7500,0),$E58+2)=Команды!$AJ$14,TRUE,FALSE),IF(INDEX(Команды!$A$2:$AN$7500,MATCH(AQ$3,Команды!$A$2:$A$7500,0),$E58+2)=Команды!$AJ$15,TRUE,FALSE),IF(INDEX(Команды!$A$2:$AN$7500,MATCH(AQ$3,Команды!$A$2:$A$7500,0),$E58+2)=Команды!$AJ$16,TRUE,FALSE),,IF(INDEX(Команды!$A$2:$AN$7500,MATCH(AQ$3,Команды!$A$2:$A$7500,0),$E58+2)=Команды!$AJ$17,TRUE,FALSE),,IF(INDEX(Команды!$A$2:$AN$7500,MATCH(AQ$3,Команды!$A$2:$A$7500,0),$E58+2)=Команды!$AJ$18,TRUE,FALSE),,IF(INDEX(Команды!$A$2:$AN$7500,MATCH(AQ$3,Команды!$A$2:$A$7500,0),$E58+2)=Команды!$AJ$19,TRUE,FALSE)),INDEX(Команды!$AJ$2:$AK$19,MATCH(INDEX(Команды!$A$2:$AN$7500,MATCH(AQ$3,Команды!$A$2:$A$7500,0),$E58+2),Команды!$AJ$2:$AJ$19,0),2),0)</f>
        <v>В</v>
      </c>
      <c r="AR58" s="175" t="str">
        <f>IF(OR(IF(INDEX(Команды!$A$2:$AN$7500,MATCH(AQ$3,Команды!$A$2:$A$7500,0),$E58+2)=Команды!$AJ$2,TRUE,FALSE),IF(INDEX(Команды!$A$2:$AN$7500,MATCH(AQ$3,Команды!$A$2:$A$7500,0),$E58+2)=Команды!$AJ$3,TRUE,FALSE),IF(INDEX(Команды!$A$2:$AN$7500,MATCH(AQ$3,Команды!$A$2:$A$7500,0),$E58+2)=Команды!$AJ$4,TRUE,FALSE),IF(INDEX(Команды!$A$2:$AN$7500,MATCH(AQ$3,Команды!$A$2:$A$7500,0),$E58+2)=Команды!$AJ$5,TRUE,FALSE),IF(INDEX(Команды!$A$2:$AN$7500,MATCH(AQ$3,Команды!$A$2:$A$7500,0),$E58+2)=Команды!$AJ$6,TRUE,FALSE),IF(INDEX(Команды!$A$2:$AN$7500,MATCH(AQ$3,Команды!$A$2:$A$7500,0),$E58+2)=Команды!$AJ$7,TRUE,FALSE),IF(INDEX(Команды!$A$2:$AN$7500,MATCH(AQ$3,Команды!$A$2:$A$7500,0),$E58+2)=Команды!$AJ$8,TRUE,FALSE),IF(INDEX(Команды!$A$2:$AN$7500,MATCH(AQ$3,Команды!$A$2:$A$7500,0),$E58+2)=Команды!$AJ$9,TRUE,FALSE),IF(INDEX(Команды!$A$2:$AN$7500,MATCH(AQ$3,Команды!$A$2:$A$7500,0),$E58+2)=Команды!$AJ$10,TRUE,FALSE),IF(INDEX(Команды!$A$2:$AN$7500,MATCH(AQ$3,Команды!$A$2:$A$7500,0),$E58+2)=Команды!$AJ$11,TRUE,FALSE),IF(INDEX(Команды!$A$2:$AN$7500,MATCH(AQ$3,Команды!$A$2:$A$7500,0),$E58+2)=Команды!$AJ$12,TRUE,FALSE),IF(INDEX(Команды!$A$2:$AN$7500,MATCH(AQ$3,Команды!$A$2:$A$7500,0),$E58+2)=Команды!$AJ$13,TRUE,FALSE),IF(INDEX(Команды!$A$2:$AN$7500,MATCH(AQ$3,Команды!$A$2:$A$7500,0),$E58+2)=Команды!$AJ$14,TRUE,FALSE),IF(INDEX(Команды!$A$2:$AN$7500,MATCH(AQ$3,Команды!$A$2:$A$7500,0),$E58+2)=Команды!$AJ$15,TRUE,FALSE),IF(INDEX(Команды!$A$2:$AN$7500,MATCH(AQ$3,Команды!$A$2:$A$7500,0),$E58+2)=Команды!$AJ$16,TRUE,FALSE),IF(INDEX(Команды!$A$2:$AN$7500,MATCH(AQ$3,Команды!$A$2:$A$7500,0),$E58+2)=Команды!$AJ$17,TRUE,FALSE),IF(INDEX(Команды!$A$2:$AN$7500,MATCH(AQ$3,Команды!$A$2:$A$7500,0),$E58+2)=Команды!$AJ$18,TRUE,FALSE),IF(INDEX(Команды!$A$2:$AN$7500,MATCH(AQ$3,Команды!$A$2:$A$7500,0),$E58+2)=Команды!$AJ$19,TRUE,FALSE)),INDEX(Команды!$AJ$2:$AL$19,MATCH(INDEX(Команды!$A$2:$AN$7500,MATCH(AQ$3,Команды!$A$2:$A$7500,0),$E58+2),Команды!$AJ$2:$AJ$19,0),3),0)</f>
        <v>В</v>
      </c>
      <c r="AS58" s="342"/>
      <c r="AT58" s="174" t="str">
        <f>IF(OR(IF(INDEX(Команды!$A$2:$AN$7500,MATCH(AT$3,Команды!$A$2:$A$7500,0),$E58+2)=Команды!$AJ$2,TRUE,FALSE),IF(INDEX(Команды!$A$2:$AN$7500,MATCH(AT$3,Команды!$A$2:$A$7500,0),$E58+2)=Команды!$AJ$3,TRUE,FALSE),IF(INDEX(Команды!$A$2:$AN$7500,MATCH(AT$3,Команды!$A$2:$A$7500,0),$E58+2)=Команды!$AJ$4,TRUE,FALSE),IF(INDEX(Команды!$A$2:$AN$7500,MATCH(AT$3,Команды!$A$2:$A$7500,0),$E58+2)=Команды!$AJ$5,TRUE,FALSE),IF(INDEX(Команды!$A$2:$AN$7500,MATCH(AT$3,Команды!$A$2:$A$7500,0),$E58+2)=Команды!$AJ$6,TRUE,FALSE),IF(INDEX(Команды!$A$2:$AN$7500,MATCH(AT$3,Команды!$A$2:$A$7500,0),$E58+2)=Команды!$AJ$7,TRUE,FALSE),IF(INDEX(Команды!$A$2:$AN$7500,MATCH(AT$3,Команды!$A$2:$A$7500,0),$E58+2)=Команды!$AJ$8,TRUE,FALSE),IF(INDEX(Команды!$A$2:$AN$7500,MATCH(AT$3,Команды!$A$2:$A$7500,0),$E58+2)=Команды!$AJ$9,TRUE,FALSE),IF(INDEX(Команды!$A$2:$AN$7500,MATCH(AT$3,Команды!$A$2:$A$7500,0),$E58+2)=Команды!$AJ$10,TRUE,FALSE),IF(INDEX(Команды!$A$2:$AN$7500,MATCH(AT$3,Команды!$A$2:$A$7500,0),$E58+2)=Команды!$AJ$11,TRUE,FALSE),IF(INDEX(Команды!$A$2:$AN$7500,MATCH(AT$3,Команды!$A$2:$A$7500,0),$E58+2)=Команды!$AJ$12,TRUE,FALSE),IF(INDEX(Команды!$A$2:$AN$7500,MATCH(AT$3,Команды!$A$2:$A$7500,0),$E58+2)=Команды!$AJ$13,TRUE,FALSE),IF(INDEX(Команды!$A$2:$AN$7500,MATCH(AT$3,Команды!$A$2:$A$7500,0),$E58+2)=Команды!$AJ$14,TRUE,FALSE),IF(INDEX(Команды!$A$2:$AN$7500,MATCH(AT$3,Команды!$A$2:$A$7500,0),$E58+2)=Команды!$AJ$15,TRUE,FALSE),IF(INDEX(Команды!$A$2:$AN$7500,MATCH(AT$3,Команды!$A$2:$A$7500,0),$E58+2)=Команды!$AJ$16,TRUE,FALSE),,IF(INDEX(Команды!$A$2:$AN$7500,MATCH(AT$3,Команды!$A$2:$A$7500,0),$E58+2)=Команды!$AJ$17,TRUE,FALSE),,IF(INDEX(Команды!$A$2:$AN$7500,MATCH(AT$3,Команды!$A$2:$A$7500,0),$E58+2)=Команды!$AJ$18,TRUE,FALSE),,IF(INDEX(Команды!$A$2:$AN$7500,MATCH(AT$3,Команды!$A$2:$A$7500,0),$E58+2)=Команды!$AJ$19,TRUE,FALSE)),INDEX(Команды!$AJ$2:$AK$19,MATCH(INDEX(Команды!$A$2:$AN$7500,MATCH(AT$3,Команды!$A$2:$A$7500,0),$E58+2),Команды!$AJ$2:$AJ$19,0),2),0)</f>
        <v>В</v>
      </c>
      <c r="AU58" s="175" t="str">
        <f>IF(OR(IF(INDEX(Команды!$A$2:$AN$7500,MATCH(AT$3,Команды!$A$2:$A$7500,0),$E58+2)=Команды!$AJ$2,TRUE,FALSE),IF(INDEX(Команды!$A$2:$AN$7500,MATCH(AT$3,Команды!$A$2:$A$7500,0),$E58+2)=Команды!$AJ$3,TRUE,FALSE),IF(INDEX(Команды!$A$2:$AN$7500,MATCH(AT$3,Команды!$A$2:$A$7500,0),$E58+2)=Команды!$AJ$4,TRUE,FALSE),IF(INDEX(Команды!$A$2:$AN$7500,MATCH(AT$3,Команды!$A$2:$A$7500,0),$E58+2)=Команды!$AJ$5,TRUE,FALSE),IF(INDEX(Команды!$A$2:$AN$7500,MATCH(AT$3,Команды!$A$2:$A$7500,0),$E58+2)=Команды!$AJ$6,TRUE,FALSE),IF(INDEX(Команды!$A$2:$AN$7500,MATCH(AT$3,Команды!$A$2:$A$7500,0),$E58+2)=Команды!$AJ$7,TRUE,FALSE),IF(INDEX(Команды!$A$2:$AN$7500,MATCH(AT$3,Команды!$A$2:$A$7500,0),$E58+2)=Команды!$AJ$8,TRUE,FALSE),IF(INDEX(Команды!$A$2:$AN$7500,MATCH(AT$3,Команды!$A$2:$A$7500,0),$E58+2)=Команды!$AJ$9,TRUE,FALSE),IF(INDEX(Команды!$A$2:$AN$7500,MATCH(AT$3,Команды!$A$2:$A$7500,0),$E58+2)=Команды!$AJ$10,TRUE,FALSE),IF(INDEX(Команды!$A$2:$AN$7500,MATCH(AT$3,Команды!$A$2:$A$7500,0),$E58+2)=Команды!$AJ$11,TRUE,FALSE),IF(INDEX(Команды!$A$2:$AN$7500,MATCH(AT$3,Команды!$A$2:$A$7500,0),$E58+2)=Команды!$AJ$12,TRUE,FALSE),IF(INDEX(Команды!$A$2:$AN$7500,MATCH(AT$3,Команды!$A$2:$A$7500,0),$E58+2)=Команды!$AJ$13,TRUE,FALSE),IF(INDEX(Команды!$A$2:$AN$7500,MATCH(AT$3,Команды!$A$2:$A$7500,0),$E58+2)=Команды!$AJ$14,TRUE,FALSE),IF(INDEX(Команды!$A$2:$AN$7500,MATCH(AT$3,Команды!$A$2:$A$7500,0),$E58+2)=Команды!$AJ$15,TRUE,FALSE),IF(INDEX(Команды!$A$2:$AN$7500,MATCH(AT$3,Команды!$A$2:$A$7500,0),$E58+2)=Команды!$AJ$16,TRUE,FALSE),IF(INDEX(Команды!$A$2:$AN$7500,MATCH(AT$3,Команды!$A$2:$A$7500,0),$E58+2)=Команды!$AJ$17,TRUE,FALSE),IF(INDEX(Команды!$A$2:$AN$7500,MATCH(AT$3,Команды!$A$2:$A$7500,0),$E58+2)=Команды!$AJ$18,TRUE,FALSE),IF(INDEX(Команды!$A$2:$AN$7500,MATCH(AT$3,Команды!$A$2:$A$7500,0),$E58+2)=Команды!$AJ$19,TRUE,FALSE)),INDEX(Команды!$AJ$2:$AL$19,MATCH(INDEX(Команды!$A$2:$AN$7500,MATCH(AT$3,Команды!$A$2:$A$7500,0),$E58+2),Команды!$AJ$2:$AJ$19,0),3),0)</f>
        <v>В</v>
      </c>
      <c r="AV58" s="342"/>
      <c r="AW58" s="174" t="str">
        <f>IF(OR(IF(INDEX(Команды!$A$2:$AN$7500,MATCH(AW$3,Команды!$A$2:$A$7500,0),$E58+2)=Команды!$AJ$2,TRUE,FALSE),IF(INDEX(Команды!$A$2:$AN$7500,MATCH(AW$3,Команды!$A$2:$A$7500,0),$E58+2)=Команды!$AJ$3,TRUE,FALSE),IF(INDEX(Команды!$A$2:$AN$7500,MATCH(AW$3,Команды!$A$2:$A$7500,0),$E58+2)=Команды!$AJ$4,TRUE,FALSE),IF(INDEX(Команды!$A$2:$AN$7500,MATCH(AW$3,Команды!$A$2:$A$7500,0),$E58+2)=Команды!$AJ$5,TRUE,FALSE),IF(INDEX(Команды!$A$2:$AN$7500,MATCH(AW$3,Команды!$A$2:$A$7500,0),$E58+2)=Команды!$AJ$6,TRUE,FALSE),IF(INDEX(Команды!$A$2:$AN$7500,MATCH(AW$3,Команды!$A$2:$A$7500,0),$E58+2)=Команды!$AJ$7,TRUE,FALSE),IF(INDEX(Команды!$A$2:$AN$7500,MATCH(AW$3,Команды!$A$2:$A$7500,0),$E58+2)=Команды!$AJ$8,TRUE,FALSE),IF(INDEX(Команды!$A$2:$AN$7500,MATCH(AW$3,Команды!$A$2:$A$7500,0),$E58+2)=Команды!$AJ$9,TRUE,FALSE),IF(INDEX(Команды!$A$2:$AN$7500,MATCH(AW$3,Команды!$A$2:$A$7500,0),$E58+2)=Команды!$AJ$10,TRUE,FALSE),IF(INDEX(Команды!$A$2:$AN$7500,MATCH(AW$3,Команды!$A$2:$A$7500,0),$E58+2)=Команды!$AJ$11,TRUE,FALSE),IF(INDEX(Команды!$A$2:$AN$7500,MATCH(AW$3,Команды!$A$2:$A$7500,0),$E58+2)=Команды!$AJ$12,TRUE,FALSE),IF(INDEX(Команды!$A$2:$AN$7500,MATCH(AW$3,Команды!$A$2:$A$7500,0),$E58+2)=Команды!$AJ$13,TRUE,FALSE),IF(INDEX(Команды!$A$2:$AN$7500,MATCH(AW$3,Команды!$A$2:$A$7500,0),$E58+2)=Команды!$AJ$14,TRUE,FALSE),IF(INDEX(Команды!$A$2:$AN$7500,MATCH(AW$3,Команды!$A$2:$A$7500,0),$E58+2)=Команды!$AJ$15,TRUE,FALSE),IF(INDEX(Команды!$A$2:$AN$7500,MATCH(AW$3,Команды!$A$2:$A$7500,0),$E58+2)=Команды!$AJ$16,TRUE,FALSE),,IF(INDEX(Команды!$A$2:$AN$7500,MATCH(AW$3,Команды!$A$2:$A$7500,0),$E58+2)=Команды!$AJ$17,TRUE,FALSE),,IF(INDEX(Команды!$A$2:$AN$7500,MATCH(AW$3,Команды!$A$2:$A$7500,0),$E58+2)=Команды!$AJ$18,TRUE,FALSE),,IF(INDEX(Команды!$A$2:$AN$7500,MATCH(AW$3,Команды!$A$2:$A$7500,0),$E58+2)=Команды!$AJ$19,TRUE,FALSE)),INDEX(Команды!$AJ$2:$AK$19,MATCH(INDEX(Команды!$A$2:$AN$7500,MATCH(AW$3,Команды!$A$2:$A$7500,0),$E58+2),Команды!$AJ$2:$AJ$19,0),2),0)</f>
        <v>В</v>
      </c>
      <c r="AX58" s="175" t="str">
        <f>IF(OR(IF(INDEX(Команды!$A$2:$AN$7500,MATCH(AW$3,Команды!$A$2:$A$7500,0),$E58+2)=Команды!$AJ$2,TRUE,FALSE),IF(INDEX(Команды!$A$2:$AN$7500,MATCH(AW$3,Команды!$A$2:$A$7500,0),$E58+2)=Команды!$AJ$3,TRUE,FALSE),IF(INDEX(Команды!$A$2:$AN$7500,MATCH(AW$3,Команды!$A$2:$A$7500,0),$E58+2)=Команды!$AJ$4,TRUE,FALSE),IF(INDEX(Команды!$A$2:$AN$7500,MATCH(AW$3,Команды!$A$2:$A$7500,0),$E58+2)=Команды!$AJ$5,TRUE,FALSE),IF(INDEX(Команды!$A$2:$AN$7500,MATCH(AW$3,Команды!$A$2:$A$7500,0),$E58+2)=Команды!$AJ$6,TRUE,FALSE),IF(INDEX(Команды!$A$2:$AN$7500,MATCH(AW$3,Команды!$A$2:$A$7500,0),$E58+2)=Команды!$AJ$7,TRUE,FALSE),IF(INDEX(Команды!$A$2:$AN$7500,MATCH(AW$3,Команды!$A$2:$A$7500,0),$E58+2)=Команды!$AJ$8,TRUE,FALSE),IF(INDEX(Команды!$A$2:$AN$7500,MATCH(AW$3,Команды!$A$2:$A$7500,0),$E58+2)=Команды!$AJ$9,TRUE,FALSE),IF(INDEX(Команды!$A$2:$AN$7500,MATCH(AW$3,Команды!$A$2:$A$7500,0),$E58+2)=Команды!$AJ$10,TRUE,FALSE),IF(INDEX(Команды!$A$2:$AN$7500,MATCH(AW$3,Команды!$A$2:$A$7500,0),$E58+2)=Команды!$AJ$11,TRUE,FALSE),IF(INDEX(Команды!$A$2:$AN$7500,MATCH(AW$3,Команды!$A$2:$A$7500,0),$E58+2)=Команды!$AJ$12,TRUE,FALSE),IF(INDEX(Команды!$A$2:$AN$7500,MATCH(AW$3,Команды!$A$2:$A$7500,0),$E58+2)=Команды!$AJ$13,TRUE,FALSE),IF(INDEX(Команды!$A$2:$AN$7500,MATCH(AW$3,Команды!$A$2:$A$7500,0),$E58+2)=Команды!$AJ$14,TRUE,FALSE),IF(INDEX(Команды!$A$2:$AN$7500,MATCH(AW$3,Команды!$A$2:$A$7500,0),$E58+2)=Команды!$AJ$15,TRUE,FALSE),IF(INDEX(Команды!$A$2:$AN$7500,MATCH(AW$3,Команды!$A$2:$A$7500,0),$E58+2)=Команды!$AJ$16,TRUE,FALSE),IF(INDEX(Команды!$A$2:$AN$7500,MATCH(AW$3,Команды!$A$2:$A$7500,0),$E58+2)=Команды!$AJ$17,TRUE,FALSE),IF(INDEX(Команды!$A$2:$AN$7500,MATCH(AW$3,Команды!$A$2:$A$7500,0),$E58+2)=Команды!$AJ$18,TRUE,FALSE),IF(INDEX(Команды!$A$2:$AN$7500,MATCH(AW$3,Команды!$A$2:$A$7500,0),$E58+2)=Команды!$AJ$19,TRUE,FALSE)),INDEX(Команды!$AJ$2:$AL$19,MATCH(INDEX(Команды!$A$2:$AN$7500,MATCH(AW$3,Команды!$A$2:$A$7500,0),$E58+2),Команды!$AJ$2:$AJ$19,0),3),0)</f>
        <v>В</v>
      </c>
      <c r="AY58" s="342"/>
      <c r="AZ58" s="174" t="str">
        <f>IF(OR(IF(INDEX(Команды!$A$2:$AN$7500,MATCH(AZ$3,Команды!$A$2:$A$7500,0),$E58+2)=Команды!$AJ$2,TRUE,FALSE),IF(INDEX(Команды!$A$2:$AN$7500,MATCH(AZ$3,Команды!$A$2:$A$7500,0),$E58+2)=Команды!$AJ$3,TRUE,FALSE),IF(INDEX(Команды!$A$2:$AN$7500,MATCH(AZ$3,Команды!$A$2:$A$7500,0),$E58+2)=Команды!$AJ$4,TRUE,FALSE),IF(INDEX(Команды!$A$2:$AN$7500,MATCH(AZ$3,Команды!$A$2:$A$7500,0),$E58+2)=Команды!$AJ$5,TRUE,FALSE),IF(INDEX(Команды!$A$2:$AN$7500,MATCH(AZ$3,Команды!$A$2:$A$7500,0),$E58+2)=Команды!$AJ$6,TRUE,FALSE),IF(INDEX(Команды!$A$2:$AN$7500,MATCH(AZ$3,Команды!$A$2:$A$7500,0),$E58+2)=Команды!$AJ$7,TRUE,FALSE),IF(INDEX(Команды!$A$2:$AN$7500,MATCH(AZ$3,Команды!$A$2:$A$7500,0),$E58+2)=Команды!$AJ$8,TRUE,FALSE),IF(INDEX(Команды!$A$2:$AN$7500,MATCH(AZ$3,Команды!$A$2:$A$7500,0),$E58+2)=Команды!$AJ$9,TRUE,FALSE),IF(INDEX(Команды!$A$2:$AN$7500,MATCH(AZ$3,Команды!$A$2:$A$7500,0),$E58+2)=Команды!$AJ$10,TRUE,FALSE),IF(INDEX(Команды!$A$2:$AN$7500,MATCH(AZ$3,Команды!$A$2:$A$7500,0),$E58+2)=Команды!$AJ$11,TRUE,FALSE),IF(INDEX(Команды!$A$2:$AN$7500,MATCH(AZ$3,Команды!$A$2:$A$7500,0),$E58+2)=Команды!$AJ$12,TRUE,FALSE),IF(INDEX(Команды!$A$2:$AN$7500,MATCH(AZ$3,Команды!$A$2:$A$7500,0),$E58+2)=Команды!$AJ$13,TRUE,FALSE),IF(INDEX(Команды!$A$2:$AN$7500,MATCH(AZ$3,Команды!$A$2:$A$7500,0),$E58+2)=Команды!$AJ$14,TRUE,FALSE),IF(INDEX(Команды!$A$2:$AN$7500,MATCH(AZ$3,Команды!$A$2:$A$7500,0),$E58+2)=Команды!$AJ$15,TRUE,FALSE),IF(INDEX(Команды!$A$2:$AN$7500,MATCH(AZ$3,Команды!$A$2:$A$7500,0),$E58+2)=Команды!$AJ$16,TRUE,FALSE),,IF(INDEX(Команды!$A$2:$AN$7500,MATCH(AZ$3,Команды!$A$2:$A$7500,0),$E58+2)=Команды!$AJ$17,TRUE,FALSE),,IF(INDEX(Команды!$A$2:$AN$7500,MATCH(AZ$3,Команды!$A$2:$A$7500,0),$E58+2)=Команды!$AJ$18,TRUE,FALSE),,IF(INDEX(Команды!$A$2:$AN$7500,MATCH(AZ$3,Команды!$A$2:$A$7500,0),$E58+2)=Команды!$AJ$19,TRUE,FALSE)),INDEX(Команды!$AJ$2:$AK$19,MATCH(INDEX(Команды!$A$2:$AN$7500,MATCH(AZ$3,Команды!$A$2:$A$7500,0),$E58+2),Команды!$AJ$2:$AJ$19,0),2),0)</f>
        <v>В</v>
      </c>
      <c r="BA58" s="175" t="str">
        <f>IF(OR(IF(INDEX(Команды!$A$2:$AN$7500,MATCH(AZ$3,Команды!$A$2:$A$7500,0),$E58+2)=Команды!$AJ$2,TRUE,FALSE),IF(INDEX(Команды!$A$2:$AN$7500,MATCH(AZ$3,Команды!$A$2:$A$7500,0),$E58+2)=Команды!$AJ$3,TRUE,FALSE),IF(INDEX(Команды!$A$2:$AN$7500,MATCH(AZ$3,Команды!$A$2:$A$7500,0),$E58+2)=Команды!$AJ$4,TRUE,FALSE),IF(INDEX(Команды!$A$2:$AN$7500,MATCH(AZ$3,Команды!$A$2:$A$7500,0),$E58+2)=Команды!$AJ$5,TRUE,FALSE),IF(INDEX(Команды!$A$2:$AN$7500,MATCH(AZ$3,Команды!$A$2:$A$7500,0),$E58+2)=Команды!$AJ$6,TRUE,FALSE),IF(INDEX(Команды!$A$2:$AN$7500,MATCH(AZ$3,Команды!$A$2:$A$7500,0),$E58+2)=Команды!$AJ$7,TRUE,FALSE),IF(INDEX(Команды!$A$2:$AN$7500,MATCH(AZ$3,Команды!$A$2:$A$7500,0),$E58+2)=Команды!$AJ$8,TRUE,FALSE),IF(INDEX(Команды!$A$2:$AN$7500,MATCH(AZ$3,Команды!$A$2:$A$7500,0),$E58+2)=Команды!$AJ$9,TRUE,FALSE),IF(INDEX(Команды!$A$2:$AN$7500,MATCH(AZ$3,Команды!$A$2:$A$7500,0),$E58+2)=Команды!$AJ$10,TRUE,FALSE),IF(INDEX(Команды!$A$2:$AN$7500,MATCH(AZ$3,Команды!$A$2:$A$7500,0),$E58+2)=Команды!$AJ$11,TRUE,FALSE),IF(INDEX(Команды!$A$2:$AN$7500,MATCH(AZ$3,Команды!$A$2:$A$7500,0),$E58+2)=Команды!$AJ$12,TRUE,FALSE),IF(INDEX(Команды!$A$2:$AN$7500,MATCH(AZ$3,Команды!$A$2:$A$7500,0),$E58+2)=Команды!$AJ$13,TRUE,FALSE),IF(INDEX(Команды!$A$2:$AN$7500,MATCH(AZ$3,Команды!$A$2:$A$7500,0),$E58+2)=Команды!$AJ$14,TRUE,FALSE),IF(INDEX(Команды!$A$2:$AN$7500,MATCH(AZ$3,Команды!$A$2:$A$7500,0),$E58+2)=Команды!$AJ$15,TRUE,FALSE),IF(INDEX(Команды!$A$2:$AN$7500,MATCH(AZ$3,Команды!$A$2:$A$7500,0),$E58+2)=Команды!$AJ$16,TRUE,FALSE),IF(INDEX(Команды!$A$2:$AN$7500,MATCH(AZ$3,Команды!$A$2:$A$7500,0),$E58+2)=Команды!$AJ$17,TRUE,FALSE),IF(INDEX(Команды!$A$2:$AN$7500,MATCH(AZ$3,Команды!$A$2:$A$7500,0),$E58+2)=Команды!$AJ$18,TRUE,FALSE),IF(INDEX(Команды!$A$2:$AN$7500,MATCH(AZ$3,Команды!$A$2:$A$7500,0),$E58+2)=Команды!$AJ$19,TRUE,FALSE)),INDEX(Команды!$AJ$2:$AL$19,MATCH(INDEX(Команды!$A$2:$AN$7500,MATCH(AZ$3,Команды!$A$2:$A$7500,0),$E58+2),Команды!$AJ$2:$AJ$19,0),3),0)</f>
        <v>В</v>
      </c>
      <c r="BB58" s="342"/>
      <c r="BC58" s="174" t="str">
        <f>IF(OR(IF(INDEX(Команды!$A$2:$AN$7500,MATCH(BC$3,Команды!$A$2:$A$7500,0),$E58+2)=Команды!$AJ$2,TRUE,FALSE),IF(INDEX(Команды!$A$2:$AN$7500,MATCH(BC$3,Команды!$A$2:$A$7500,0),$E58+2)=Команды!$AJ$3,TRUE,FALSE),IF(INDEX(Команды!$A$2:$AN$7500,MATCH(BC$3,Команды!$A$2:$A$7500,0),$E58+2)=Команды!$AJ$4,TRUE,FALSE),IF(INDEX(Команды!$A$2:$AN$7500,MATCH(BC$3,Команды!$A$2:$A$7500,0),$E58+2)=Команды!$AJ$5,TRUE,FALSE),IF(INDEX(Команды!$A$2:$AN$7500,MATCH(BC$3,Команды!$A$2:$A$7500,0),$E58+2)=Команды!$AJ$6,TRUE,FALSE),IF(INDEX(Команды!$A$2:$AN$7500,MATCH(BC$3,Команды!$A$2:$A$7500,0),$E58+2)=Команды!$AJ$7,TRUE,FALSE),IF(INDEX(Команды!$A$2:$AN$7500,MATCH(BC$3,Команды!$A$2:$A$7500,0),$E58+2)=Команды!$AJ$8,TRUE,FALSE),IF(INDEX(Команды!$A$2:$AN$7500,MATCH(BC$3,Команды!$A$2:$A$7500,0),$E58+2)=Команды!$AJ$9,TRUE,FALSE),IF(INDEX(Команды!$A$2:$AN$7500,MATCH(BC$3,Команды!$A$2:$A$7500,0),$E58+2)=Команды!$AJ$10,TRUE,FALSE),IF(INDEX(Команды!$A$2:$AN$7500,MATCH(BC$3,Команды!$A$2:$A$7500,0),$E58+2)=Команды!$AJ$11,TRUE,FALSE),IF(INDEX(Команды!$A$2:$AN$7500,MATCH(BC$3,Команды!$A$2:$A$7500,0),$E58+2)=Команды!$AJ$12,TRUE,FALSE),IF(INDEX(Команды!$A$2:$AN$7500,MATCH(BC$3,Команды!$A$2:$A$7500,0),$E58+2)=Команды!$AJ$13,TRUE,FALSE),IF(INDEX(Команды!$A$2:$AN$7500,MATCH(BC$3,Команды!$A$2:$A$7500,0),$E58+2)=Команды!$AJ$14,TRUE,FALSE),IF(INDEX(Команды!$A$2:$AN$7500,MATCH(BC$3,Команды!$A$2:$A$7500,0),$E58+2)=Команды!$AJ$15,TRUE,FALSE),IF(INDEX(Команды!$A$2:$AN$7500,MATCH(BC$3,Команды!$A$2:$A$7500,0),$E58+2)=Команды!$AJ$16,TRUE,FALSE),,IF(INDEX(Команды!$A$2:$AN$7500,MATCH(BC$3,Команды!$A$2:$A$7500,0),$E58+2)=Команды!$AJ$17,TRUE,FALSE),,IF(INDEX(Команды!$A$2:$AN$7500,MATCH(BC$3,Команды!$A$2:$A$7500,0),$E58+2)=Команды!$AJ$18,TRUE,FALSE),,IF(INDEX(Команды!$A$2:$AN$7500,MATCH(BC$3,Команды!$A$2:$A$7500,0),$E58+2)=Команды!$AJ$19,TRUE,FALSE)),INDEX(Команды!$AJ$2:$AK$19,MATCH(INDEX(Команды!$A$2:$AN$7500,MATCH(BC$3,Команды!$A$2:$A$7500,0),$E58+2),Команды!$AJ$2:$AJ$19,0),2),0)</f>
        <v>В</v>
      </c>
      <c r="BD58" s="175" t="str">
        <f>IF(OR(IF(INDEX(Команды!$A$2:$AN$7500,MATCH(BC$3,Команды!$A$2:$A$7500,0),$E58+2)=Команды!$AJ$2,TRUE,FALSE),IF(INDEX(Команды!$A$2:$AN$7500,MATCH(BC$3,Команды!$A$2:$A$7500,0),$E58+2)=Команды!$AJ$3,TRUE,FALSE),IF(INDEX(Команды!$A$2:$AN$7500,MATCH(BC$3,Команды!$A$2:$A$7500,0),$E58+2)=Команды!$AJ$4,TRUE,FALSE),IF(INDEX(Команды!$A$2:$AN$7500,MATCH(BC$3,Команды!$A$2:$A$7500,0),$E58+2)=Команды!$AJ$5,TRUE,FALSE),IF(INDEX(Команды!$A$2:$AN$7500,MATCH(BC$3,Команды!$A$2:$A$7500,0),$E58+2)=Команды!$AJ$6,TRUE,FALSE),IF(INDEX(Команды!$A$2:$AN$7500,MATCH(BC$3,Команды!$A$2:$A$7500,0),$E58+2)=Команды!$AJ$7,TRUE,FALSE),IF(INDEX(Команды!$A$2:$AN$7500,MATCH(BC$3,Команды!$A$2:$A$7500,0),$E58+2)=Команды!$AJ$8,TRUE,FALSE),IF(INDEX(Команды!$A$2:$AN$7500,MATCH(BC$3,Команды!$A$2:$A$7500,0),$E58+2)=Команды!$AJ$9,TRUE,FALSE),IF(INDEX(Команды!$A$2:$AN$7500,MATCH(BC$3,Команды!$A$2:$A$7500,0),$E58+2)=Команды!$AJ$10,TRUE,FALSE),IF(INDEX(Команды!$A$2:$AN$7500,MATCH(BC$3,Команды!$A$2:$A$7500,0),$E58+2)=Команды!$AJ$11,TRUE,FALSE),IF(INDEX(Команды!$A$2:$AN$7500,MATCH(BC$3,Команды!$A$2:$A$7500,0),$E58+2)=Команды!$AJ$12,TRUE,FALSE),IF(INDEX(Команды!$A$2:$AN$7500,MATCH(BC$3,Команды!$A$2:$A$7500,0),$E58+2)=Команды!$AJ$13,TRUE,FALSE),IF(INDEX(Команды!$A$2:$AN$7500,MATCH(BC$3,Команды!$A$2:$A$7500,0),$E58+2)=Команды!$AJ$14,TRUE,FALSE),IF(INDEX(Команды!$A$2:$AN$7500,MATCH(BC$3,Команды!$A$2:$A$7500,0),$E58+2)=Команды!$AJ$15,TRUE,FALSE),IF(INDEX(Команды!$A$2:$AN$7500,MATCH(BC$3,Команды!$A$2:$A$7500,0),$E58+2)=Команды!$AJ$16,TRUE,FALSE),IF(INDEX(Команды!$A$2:$AN$7500,MATCH(BC$3,Команды!$A$2:$A$7500,0),$E58+2)=Команды!$AJ$17,TRUE,FALSE),IF(INDEX(Команды!$A$2:$AN$7500,MATCH(BC$3,Команды!$A$2:$A$7500,0),$E58+2)=Команды!$AJ$18,TRUE,FALSE),IF(INDEX(Команды!$A$2:$AN$7500,MATCH(BC$3,Команды!$A$2:$A$7500,0),$E58+2)=Команды!$AJ$19,TRUE,FALSE)),INDEX(Команды!$AJ$2:$AL$19,MATCH(INDEX(Команды!$A$2:$AN$7500,MATCH(BC$3,Команды!$A$2:$A$7500,0),$E58+2),Команды!$AJ$2:$AJ$19,0),3),0)</f>
        <v>В</v>
      </c>
      <c r="BE58" s="342"/>
      <c r="BF58" s="174" t="str">
        <f>IF(OR(IF(INDEX(Команды!$A$2:$AN$7500,MATCH(BF$3,Команды!$A$2:$A$7500,0),$E58+2)=Команды!$AJ$2,TRUE,FALSE),IF(INDEX(Команды!$A$2:$AN$7500,MATCH(BF$3,Команды!$A$2:$A$7500,0),$E58+2)=Команды!$AJ$3,TRUE,FALSE),IF(INDEX(Команды!$A$2:$AN$7500,MATCH(BF$3,Команды!$A$2:$A$7500,0),$E58+2)=Команды!$AJ$4,TRUE,FALSE),IF(INDEX(Команды!$A$2:$AN$7500,MATCH(BF$3,Команды!$A$2:$A$7500,0),$E58+2)=Команды!$AJ$5,TRUE,FALSE),IF(INDEX(Команды!$A$2:$AN$7500,MATCH(BF$3,Команды!$A$2:$A$7500,0),$E58+2)=Команды!$AJ$6,TRUE,FALSE),IF(INDEX(Команды!$A$2:$AN$7500,MATCH(BF$3,Команды!$A$2:$A$7500,0),$E58+2)=Команды!$AJ$7,TRUE,FALSE),IF(INDEX(Команды!$A$2:$AN$7500,MATCH(BF$3,Команды!$A$2:$A$7500,0),$E58+2)=Команды!$AJ$8,TRUE,FALSE),IF(INDEX(Команды!$A$2:$AN$7500,MATCH(BF$3,Команды!$A$2:$A$7500,0),$E58+2)=Команды!$AJ$9,TRUE,FALSE),IF(INDEX(Команды!$A$2:$AN$7500,MATCH(BF$3,Команды!$A$2:$A$7500,0),$E58+2)=Команды!$AJ$10,TRUE,FALSE),IF(INDEX(Команды!$A$2:$AN$7500,MATCH(BF$3,Команды!$A$2:$A$7500,0),$E58+2)=Команды!$AJ$11,TRUE,FALSE),IF(INDEX(Команды!$A$2:$AN$7500,MATCH(BF$3,Команды!$A$2:$A$7500,0),$E58+2)=Команды!$AJ$12,TRUE,FALSE),IF(INDEX(Команды!$A$2:$AN$7500,MATCH(BF$3,Команды!$A$2:$A$7500,0),$E58+2)=Команды!$AJ$13,TRUE,FALSE),IF(INDEX(Команды!$A$2:$AN$7500,MATCH(BF$3,Команды!$A$2:$A$7500,0),$E58+2)=Команды!$AJ$14,TRUE,FALSE),IF(INDEX(Команды!$A$2:$AN$7500,MATCH(BF$3,Команды!$A$2:$A$7500,0),$E58+2)=Команды!$AJ$15,TRUE,FALSE),IF(INDEX(Команды!$A$2:$AN$7500,MATCH(BF$3,Команды!$A$2:$A$7500,0),$E58+2)=Команды!$AJ$16,TRUE,FALSE),,IF(INDEX(Команды!$A$2:$AN$7500,MATCH(BF$3,Команды!$A$2:$A$7500,0),$E58+2)=Команды!$AJ$17,TRUE,FALSE),,IF(INDEX(Команды!$A$2:$AN$7500,MATCH(BF$3,Команды!$A$2:$A$7500,0),$E58+2)=Команды!$AJ$18,TRUE,FALSE),,IF(INDEX(Команды!$A$2:$AN$7500,MATCH(BF$3,Команды!$A$2:$A$7500,0),$E58+2)=Команды!$AJ$19,TRUE,FALSE)),INDEX(Команды!$AJ$2:$AK$19,MATCH(INDEX(Команды!$A$2:$AN$7500,MATCH(BF$3,Команды!$A$2:$A$7500,0),$E58+2),Команды!$AJ$2:$AJ$19,0),2),0)</f>
        <v>В</v>
      </c>
      <c r="BG58" s="175" t="str">
        <f>IF(OR(IF(INDEX(Команды!$A$2:$AN$7500,MATCH(BF$3,Команды!$A$2:$A$7500,0),$E58+2)=Команды!$AJ$2,TRUE,FALSE),IF(INDEX(Команды!$A$2:$AN$7500,MATCH(BF$3,Команды!$A$2:$A$7500,0),$E58+2)=Команды!$AJ$3,TRUE,FALSE),IF(INDEX(Команды!$A$2:$AN$7500,MATCH(BF$3,Команды!$A$2:$A$7500,0),$E58+2)=Команды!$AJ$4,TRUE,FALSE),IF(INDEX(Команды!$A$2:$AN$7500,MATCH(BF$3,Команды!$A$2:$A$7500,0),$E58+2)=Команды!$AJ$5,TRUE,FALSE),IF(INDEX(Команды!$A$2:$AN$7500,MATCH(BF$3,Команды!$A$2:$A$7500,0),$E58+2)=Команды!$AJ$6,TRUE,FALSE),IF(INDEX(Команды!$A$2:$AN$7500,MATCH(BF$3,Команды!$A$2:$A$7500,0),$E58+2)=Команды!$AJ$7,TRUE,FALSE),IF(INDEX(Команды!$A$2:$AN$7500,MATCH(BF$3,Команды!$A$2:$A$7500,0),$E58+2)=Команды!$AJ$8,TRUE,FALSE),IF(INDEX(Команды!$A$2:$AN$7500,MATCH(BF$3,Команды!$A$2:$A$7500,0),$E58+2)=Команды!$AJ$9,TRUE,FALSE),IF(INDEX(Команды!$A$2:$AN$7500,MATCH(BF$3,Команды!$A$2:$A$7500,0),$E58+2)=Команды!$AJ$10,TRUE,FALSE),IF(INDEX(Команды!$A$2:$AN$7500,MATCH(BF$3,Команды!$A$2:$A$7500,0),$E58+2)=Команды!$AJ$11,TRUE,FALSE),IF(INDEX(Команды!$A$2:$AN$7500,MATCH(BF$3,Команды!$A$2:$A$7500,0),$E58+2)=Команды!$AJ$12,TRUE,FALSE),IF(INDEX(Команды!$A$2:$AN$7500,MATCH(BF$3,Команды!$A$2:$A$7500,0),$E58+2)=Команды!$AJ$13,TRUE,FALSE),IF(INDEX(Команды!$A$2:$AN$7500,MATCH(BF$3,Команды!$A$2:$A$7500,0),$E58+2)=Команды!$AJ$14,TRUE,FALSE),IF(INDEX(Команды!$A$2:$AN$7500,MATCH(BF$3,Команды!$A$2:$A$7500,0),$E58+2)=Команды!$AJ$15,TRUE,FALSE),IF(INDEX(Команды!$A$2:$AN$7500,MATCH(BF$3,Команды!$A$2:$A$7500,0),$E58+2)=Команды!$AJ$16,TRUE,FALSE),IF(INDEX(Команды!$A$2:$AN$7500,MATCH(BF$3,Команды!$A$2:$A$7500,0),$E58+2)=Команды!$AJ$17,TRUE,FALSE),IF(INDEX(Команды!$A$2:$AN$7500,MATCH(BF$3,Команды!$A$2:$A$7500,0),$E58+2)=Команды!$AJ$18,TRUE,FALSE),IF(INDEX(Команды!$A$2:$AN$7500,MATCH(BF$3,Команды!$A$2:$A$7500,0),$E58+2)=Команды!$AJ$19,TRUE,FALSE)),INDEX(Команды!$AJ$2:$AL$19,MATCH(INDEX(Команды!$A$2:$AN$7500,MATCH(BF$3,Команды!$A$2:$A$7500,0),$E58+2),Команды!$AJ$2:$AJ$19,0),3),0)</f>
        <v>В</v>
      </c>
      <c r="BH58" s="342"/>
      <c r="BI58" s="174" t="str">
        <f>IF(OR(IF(INDEX(Команды!$A$2:$AN$7500,MATCH(BI$3,Команды!$A$2:$A$7500,0),$E58+2)=Команды!$AJ$2,TRUE,FALSE),IF(INDEX(Команды!$A$2:$AN$7500,MATCH(BI$3,Команды!$A$2:$A$7500,0),$E58+2)=Команды!$AJ$3,TRUE,FALSE),IF(INDEX(Команды!$A$2:$AN$7500,MATCH(BI$3,Команды!$A$2:$A$7500,0),$E58+2)=Команды!$AJ$4,TRUE,FALSE),IF(INDEX(Команды!$A$2:$AN$7500,MATCH(BI$3,Команды!$A$2:$A$7500,0),$E58+2)=Команды!$AJ$5,TRUE,FALSE),IF(INDEX(Команды!$A$2:$AN$7500,MATCH(BI$3,Команды!$A$2:$A$7500,0),$E58+2)=Команды!$AJ$6,TRUE,FALSE),IF(INDEX(Команды!$A$2:$AN$7500,MATCH(BI$3,Команды!$A$2:$A$7500,0),$E58+2)=Команды!$AJ$7,TRUE,FALSE),IF(INDEX(Команды!$A$2:$AN$7500,MATCH(BI$3,Команды!$A$2:$A$7500,0),$E58+2)=Команды!$AJ$8,TRUE,FALSE),IF(INDEX(Команды!$A$2:$AN$7500,MATCH(BI$3,Команды!$A$2:$A$7500,0),$E58+2)=Команды!$AJ$9,TRUE,FALSE),IF(INDEX(Команды!$A$2:$AN$7500,MATCH(BI$3,Команды!$A$2:$A$7500,0),$E58+2)=Команды!$AJ$10,TRUE,FALSE),IF(INDEX(Команды!$A$2:$AN$7500,MATCH(BI$3,Команды!$A$2:$A$7500,0),$E58+2)=Команды!$AJ$11,TRUE,FALSE),IF(INDEX(Команды!$A$2:$AN$7500,MATCH(BI$3,Команды!$A$2:$A$7500,0),$E58+2)=Команды!$AJ$12,TRUE,FALSE),IF(INDEX(Команды!$A$2:$AN$7500,MATCH(BI$3,Команды!$A$2:$A$7500,0),$E58+2)=Команды!$AJ$13,TRUE,FALSE),IF(INDEX(Команды!$A$2:$AN$7500,MATCH(BI$3,Команды!$A$2:$A$7500,0),$E58+2)=Команды!$AJ$14,TRUE,FALSE),IF(INDEX(Команды!$A$2:$AN$7500,MATCH(BI$3,Команды!$A$2:$A$7500,0),$E58+2)=Команды!$AJ$15,TRUE,FALSE),IF(INDEX(Команды!$A$2:$AN$7500,MATCH(BI$3,Команды!$A$2:$A$7500,0),$E58+2)=Команды!$AJ$16,TRUE,FALSE),,IF(INDEX(Команды!$A$2:$AN$7500,MATCH(BI$3,Команды!$A$2:$A$7500,0),$E58+2)=Команды!$AJ$17,TRUE,FALSE),,IF(INDEX(Команды!$A$2:$AN$7500,MATCH(BI$3,Команды!$A$2:$A$7500,0),$E58+2)=Команды!$AJ$18,TRUE,FALSE),,IF(INDEX(Команды!$A$2:$AN$7500,MATCH(BI$3,Команды!$A$2:$A$7500,0),$E58+2)=Команды!$AJ$19,TRUE,FALSE)),INDEX(Команды!$AJ$2:$AK$19,MATCH(INDEX(Команды!$A$2:$AN$7500,MATCH(BI$3,Команды!$A$2:$A$7500,0),$E58+2),Команды!$AJ$2:$AJ$19,0),2),0)</f>
        <v>В</v>
      </c>
      <c r="BJ58" s="175" t="str">
        <f>IF(OR(IF(INDEX(Команды!$A$2:$AN$7500,MATCH(BI$3,Команды!$A$2:$A$7500,0),$E58+2)=Команды!$AJ$2,TRUE,FALSE),IF(INDEX(Команды!$A$2:$AN$7500,MATCH(BI$3,Команды!$A$2:$A$7500,0),$E58+2)=Команды!$AJ$3,TRUE,FALSE),IF(INDEX(Команды!$A$2:$AN$7500,MATCH(BI$3,Команды!$A$2:$A$7500,0),$E58+2)=Команды!$AJ$4,TRUE,FALSE),IF(INDEX(Команды!$A$2:$AN$7500,MATCH(BI$3,Команды!$A$2:$A$7500,0),$E58+2)=Команды!$AJ$5,TRUE,FALSE),IF(INDEX(Команды!$A$2:$AN$7500,MATCH(BI$3,Команды!$A$2:$A$7500,0),$E58+2)=Команды!$AJ$6,TRUE,FALSE),IF(INDEX(Команды!$A$2:$AN$7500,MATCH(BI$3,Команды!$A$2:$A$7500,0),$E58+2)=Команды!$AJ$7,TRUE,FALSE),IF(INDEX(Команды!$A$2:$AN$7500,MATCH(BI$3,Команды!$A$2:$A$7500,0),$E58+2)=Команды!$AJ$8,TRUE,FALSE),IF(INDEX(Команды!$A$2:$AN$7500,MATCH(BI$3,Команды!$A$2:$A$7500,0),$E58+2)=Команды!$AJ$9,TRUE,FALSE),IF(INDEX(Команды!$A$2:$AN$7500,MATCH(BI$3,Команды!$A$2:$A$7500,0),$E58+2)=Команды!$AJ$10,TRUE,FALSE),IF(INDEX(Команды!$A$2:$AN$7500,MATCH(BI$3,Команды!$A$2:$A$7500,0),$E58+2)=Команды!$AJ$11,TRUE,FALSE),IF(INDEX(Команды!$A$2:$AN$7500,MATCH(BI$3,Команды!$A$2:$A$7500,0),$E58+2)=Команды!$AJ$12,TRUE,FALSE),IF(INDEX(Команды!$A$2:$AN$7500,MATCH(BI$3,Команды!$A$2:$A$7500,0),$E58+2)=Команды!$AJ$13,TRUE,FALSE),IF(INDEX(Команды!$A$2:$AN$7500,MATCH(BI$3,Команды!$A$2:$A$7500,0),$E58+2)=Команды!$AJ$14,TRUE,FALSE),IF(INDEX(Команды!$A$2:$AN$7500,MATCH(BI$3,Команды!$A$2:$A$7500,0),$E58+2)=Команды!$AJ$15,TRUE,FALSE),IF(INDEX(Команды!$A$2:$AN$7500,MATCH(BI$3,Команды!$A$2:$A$7500,0),$E58+2)=Команды!$AJ$16,TRUE,FALSE),IF(INDEX(Команды!$A$2:$AN$7500,MATCH(BI$3,Команды!$A$2:$A$7500,0),$E58+2)=Команды!$AJ$17,TRUE,FALSE),IF(INDEX(Команды!$A$2:$AN$7500,MATCH(BI$3,Команды!$A$2:$A$7500,0),$E58+2)=Команды!$AJ$18,TRUE,FALSE),IF(INDEX(Команды!$A$2:$AN$7500,MATCH(BI$3,Команды!$A$2:$A$7500,0),$E58+2)=Команды!$AJ$19,TRUE,FALSE)),INDEX(Команды!$AJ$2:$AL$19,MATCH(INDEX(Команды!$A$2:$AN$7500,MATCH(BI$3,Команды!$A$2:$A$7500,0),$E58+2),Команды!$AJ$2:$AJ$19,0),3),0)</f>
        <v>В</v>
      </c>
      <c r="BK58" s="342"/>
      <c r="BL58" s="174" t="str">
        <f>IF(OR(IF(INDEX(Команды!$A$2:$AN$7500,MATCH(BL$3,Команды!$A$2:$A$7500,0),$E58+2)=Команды!$AJ$2,TRUE,FALSE),IF(INDEX(Команды!$A$2:$AN$7500,MATCH(BL$3,Команды!$A$2:$A$7500,0),$E58+2)=Команды!$AJ$3,TRUE,FALSE),IF(INDEX(Команды!$A$2:$AN$7500,MATCH(BL$3,Команды!$A$2:$A$7500,0),$E58+2)=Команды!$AJ$4,TRUE,FALSE),IF(INDEX(Команды!$A$2:$AN$7500,MATCH(BL$3,Команды!$A$2:$A$7500,0),$E58+2)=Команды!$AJ$5,TRUE,FALSE),IF(INDEX(Команды!$A$2:$AN$7500,MATCH(BL$3,Команды!$A$2:$A$7500,0),$E58+2)=Команды!$AJ$6,TRUE,FALSE),IF(INDEX(Команды!$A$2:$AN$7500,MATCH(BL$3,Команды!$A$2:$A$7500,0),$E58+2)=Команды!$AJ$7,TRUE,FALSE),IF(INDEX(Команды!$A$2:$AN$7500,MATCH(BL$3,Команды!$A$2:$A$7500,0),$E58+2)=Команды!$AJ$8,TRUE,FALSE),IF(INDEX(Команды!$A$2:$AN$7500,MATCH(BL$3,Команды!$A$2:$A$7500,0),$E58+2)=Команды!$AJ$9,TRUE,FALSE),IF(INDEX(Команды!$A$2:$AN$7500,MATCH(BL$3,Команды!$A$2:$A$7500,0),$E58+2)=Команды!$AJ$10,TRUE,FALSE),IF(INDEX(Команды!$A$2:$AN$7500,MATCH(BL$3,Команды!$A$2:$A$7500,0),$E58+2)=Команды!$AJ$11,TRUE,FALSE),IF(INDEX(Команды!$A$2:$AN$7500,MATCH(BL$3,Команды!$A$2:$A$7500,0),$E58+2)=Команды!$AJ$12,TRUE,FALSE),IF(INDEX(Команды!$A$2:$AN$7500,MATCH(BL$3,Команды!$A$2:$A$7500,0),$E58+2)=Команды!$AJ$13,TRUE,FALSE),IF(INDEX(Команды!$A$2:$AN$7500,MATCH(BL$3,Команды!$A$2:$A$7500,0),$E58+2)=Команды!$AJ$14,TRUE,FALSE),IF(INDEX(Команды!$A$2:$AN$7500,MATCH(BL$3,Команды!$A$2:$A$7500,0),$E58+2)=Команды!$AJ$15,TRUE,FALSE),IF(INDEX(Команды!$A$2:$AN$7500,MATCH(BL$3,Команды!$A$2:$A$7500,0),$E58+2)=Команды!$AJ$16,TRUE,FALSE),,IF(INDEX(Команды!$A$2:$AN$7500,MATCH(BL$3,Команды!$A$2:$A$7500,0),$E58+2)=Команды!$AJ$17,TRUE,FALSE),,IF(INDEX(Команды!$A$2:$AN$7500,MATCH(BL$3,Команды!$A$2:$A$7500,0),$E58+2)=Команды!$AJ$18,TRUE,FALSE),,IF(INDEX(Команды!$A$2:$AN$7500,MATCH(BL$3,Команды!$A$2:$A$7500,0),$E58+2)=Команды!$AJ$19,TRUE,FALSE)),INDEX(Команды!$AJ$2:$AK$19,MATCH(INDEX(Команды!$A$2:$AN$7500,MATCH(BL$3,Команды!$A$2:$A$7500,0),$E58+2),Команды!$AJ$2:$AJ$19,0),2),0)</f>
        <v>В</v>
      </c>
      <c r="BM58" s="175" t="str">
        <f>IF(OR(IF(INDEX(Команды!$A$2:$AN$7500,MATCH(BL$3,Команды!$A$2:$A$7500,0),$E58+2)=Команды!$AJ$2,TRUE,FALSE),IF(INDEX(Команды!$A$2:$AN$7500,MATCH(BL$3,Команды!$A$2:$A$7500,0),$E58+2)=Команды!$AJ$3,TRUE,FALSE),IF(INDEX(Команды!$A$2:$AN$7500,MATCH(BL$3,Команды!$A$2:$A$7500,0),$E58+2)=Команды!$AJ$4,TRUE,FALSE),IF(INDEX(Команды!$A$2:$AN$7500,MATCH(BL$3,Команды!$A$2:$A$7500,0),$E58+2)=Команды!$AJ$5,TRUE,FALSE),IF(INDEX(Команды!$A$2:$AN$7500,MATCH(BL$3,Команды!$A$2:$A$7500,0),$E58+2)=Команды!$AJ$6,TRUE,FALSE),IF(INDEX(Команды!$A$2:$AN$7500,MATCH(BL$3,Команды!$A$2:$A$7500,0),$E58+2)=Команды!$AJ$7,TRUE,FALSE),IF(INDEX(Команды!$A$2:$AN$7500,MATCH(BL$3,Команды!$A$2:$A$7500,0),$E58+2)=Команды!$AJ$8,TRUE,FALSE),IF(INDEX(Команды!$A$2:$AN$7500,MATCH(BL$3,Команды!$A$2:$A$7500,0),$E58+2)=Команды!$AJ$9,TRUE,FALSE),IF(INDEX(Команды!$A$2:$AN$7500,MATCH(BL$3,Команды!$A$2:$A$7500,0),$E58+2)=Команды!$AJ$10,TRUE,FALSE),IF(INDEX(Команды!$A$2:$AN$7500,MATCH(BL$3,Команды!$A$2:$A$7500,0),$E58+2)=Команды!$AJ$11,TRUE,FALSE),IF(INDEX(Команды!$A$2:$AN$7500,MATCH(BL$3,Команды!$A$2:$A$7500,0),$E58+2)=Команды!$AJ$12,TRUE,FALSE),IF(INDEX(Команды!$A$2:$AN$7500,MATCH(BL$3,Команды!$A$2:$A$7500,0),$E58+2)=Команды!$AJ$13,TRUE,FALSE),IF(INDEX(Команды!$A$2:$AN$7500,MATCH(BL$3,Команды!$A$2:$A$7500,0),$E58+2)=Команды!$AJ$14,TRUE,FALSE),IF(INDEX(Команды!$A$2:$AN$7500,MATCH(BL$3,Команды!$A$2:$A$7500,0),$E58+2)=Команды!$AJ$15,TRUE,FALSE),IF(INDEX(Команды!$A$2:$AN$7500,MATCH(BL$3,Команды!$A$2:$A$7500,0),$E58+2)=Команды!$AJ$16,TRUE,FALSE),IF(INDEX(Команды!$A$2:$AN$7500,MATCH(BL$3,Команды!$A$2:$A$7500,0),$E58+2)=Команды!$AJ$17,TRUE,FALSE),IF(INDEX(Команды!$A$2:$AN$7500,MATCH(BL$3,Команды!$A$2:$A$7500,0),$E58+2)=Команды!$AJ$18,TRUE,FALSE),IF(INDEX(Команды!$A$2:$AN$7500,MATCH(BL$3,Команды!$A$2:$A$7500,0),$E58+2)=Команды!$AJ$19,TRUE,FALSE)),INDEX(Команды!$AJ$2:$AL$19,MATCH(INDEX(Команды!$A$2:$AN$7500,MATCH(BL$3,Команды!$A$2:$A$7500,0),$E58+2),Команды!$AJ$2:$AJ$19,0),3),0)</f>
        <v>В</v>
      </c>
      <c r="BN58" s="342"/>
      <c r="BO58" s="174" t="str">
        <f>IF(OR(IF(INDEX(Команды!$A$2:$AN$7500,MATCH(BO$3,Команды!$A$2:$A$7500,0),$E58+2)=Команды!$AJ$2,TRUE,FALSE),IF(INDEX(Команды!$A$2:$AN$7500,MATCH(BO$3,Команды!$A$2:$A$7500,0),$E58+2)=Команды!$AJ$3,TRUE,FALSE),IF(INDEX(Команды!$A$2:$AN$7500,MATCH(BO$3,Команды!$A$2:$A$7500,0),$E58+2)=Команды!$AJ$4,TRUE,FALSE),IF(INDEX(Команды!$A$2:$AN$7500,MATCH(BO$3,Команды!$A$2:$A$7500,0),$E58+2)=Команды!$AJ$5,TRUE,FALSE),IF(INDEX(Команды!$A$2:$AN$7500,MATCH(BO$3,Команды!$A$2:$A$7500,0),$E58+2)=Команды!$AJ$6,TRUE,FALSE),IF(INDEX(Команды!$A$2:$AN$7500,MATCH(BO$3,Команды!$A$2:$A$7500,0),$E58+2)=Команды!$AJ$7,TRUE,FALSE),IF(INDEX(Команды!$A$2:$AN$7500,MATCH(BO$3,Команды!$A$2:$A$7500,0),$E58+2)=Команды!$AJ$8,TRUE,FALSE),IF(INDEX(Команды!$A$2:$AN$7500,MATCH(BO$3,Команды!$A$2:$A$7500,0),$E58+2)=Команды!$AJ$9,TRUE,FALSE),IF(INDEX(Команды!$A$2:$AN$7500,MATCH(BO$3,Команды!$A$2:$A$7500,0),$E58+2)=Команды!$AJ$10,TRUE,FALSE),IF(INDEX(Команды!$A$2:$AN$7500,MATCH(BO$3,Команды!$A$2:$A$7500,0),$E58+2)=Команды!$AJ$11,TRUE,FALSE),IF(INDEX(Команды!$A$2:$AN$7500,MATCH(BO$3,Команды!$A$2:$A$7500,0),$E58+2)=Команды!$AJ$12,TRUE,FALSE),IF(INDEX(Команды!$A$2:$AN$7500,MATCH(BO$3,Команды!$A$2:$A$7500,0),$E58+2)=Команды!$AJ$13,TRUE,FALSE),IF(INDEX(Команды!$A$2:$AN$7500,MATCH(BO$3,Команды!$A$2:$A$7500,0),$E58+2)=Команды!$AJ$14,TRUE,FALSE),IF(INDEX(Команды!$A$2:$AN$7500,MATCH(BO$3,Команды!$A$2:$A$7500,0),$E58+2)=Команды!$AJ$15,TRUE,FALSE),IF(INDEX(Команды!$A$2:$AN$7500,MATCH(BO$3,Команды!$A$2:$A$7500,0),$E58+2)=Команды!$AJ$16,TRUE,FALSE),,IF(INDEX(Команды!$A$2:$AN$7500,MATCH(BO$3,Команды!$A$2:$A$7500,0),$E58+2)=Команды!$AJ$17,TRUE,FALSE),,IF(INDEX(Команды!$A$2:$AN$7500,MATCH(BO$3,Команды!$A$2:$A$7500,0),$E58+2)=Команды!$AJ$18,TRUE,FALSE),,IF(INDEX(Команды!$A$2:$AN$7500,MATCH(BO$3,Команды!$A$2:$A$7500,0),$E58+2)=Команды!$AJ$19,TRUE,FALSE)),INDEX(Команды!$AJ$2:$AK$19,MATCH(INDEX(Команды!$A$2:$AN$7500,MATCH(BO$3,Команды!$A$2:$A$7500,0),$E58+2),Команды!$AJ$2:$AJ$19,0),2),0)</f>
        <v>В</v>
      </c>
      <c r="BP58" s="175" t="str">
        <f>IF(OR(IF(INDEX(Команды!$A$2:$AN$7500,MATCH(BO$3,Команды!$A$2:$A$7500,0),$E58+2)=Команды!$AJ$2,TRUE,FALSE),IF(INDEX(Команды!$A$2:$AN$7500,MATCH(BO$3,Команды!$A$2:$A$7500,0),$E58+2)=Команды!$AJ$3,TRUE,FALSE),IF(INDEX(Команды!$A$2:$AN$7500,MATCH(BO$3,Команды!$A$2:$A$7500,0),$E58+2)=Команды!$AJ$4,TRUE,FALSE),IF(INDEX(Команды!$A$2:$AN$7500,MATCH(BO$3,Команды!$A$2:$A$7500,0),$E58+2)=Команды!$AJ$5,TRUE,FALSE),IF(INDEX(Команды!$A$2:$AN$7500,MATCH(BO$3,Команды!$A$2:$A$7500,0),$E58+2)=Команды!$AJ$6,TRUE,FALSE),IF(INDEX(Команды!$A$2:$AN$7500,MATCH(BO$3,Команды!$A$2:$A$7500,0),$E58+2)=Команды!$AJ$7,TRUE,FALSE),IF(INDEX(Команды!$A$2:$AN$7500,MATCH(BO$3,Команды!$A$2:$A$7500,0),$E58+2)=Команды!$AJ$8,TRUE,FALSE),IF(INDEX(Команды!$A$2:$AN$7500,MATCH(BO$3,Команды!$A$2:$A$7500,0),$E58+2)=Команды!$AJ$9,TRUE,FALSE),IF(INDEX(Команды!$A$2:$AN$7500,MATCH(BO$3,Команды!$A$2:$A$7500,0),$E58+2)=Команды!$AJ$10,TRUE,FALSE),IF(INDEX(Команды!$A$2:$AN$7500,MATCH(BO$3,Команды!$A$2:$A$7500,0),$E58+2)=Команды!$AJ$11,TRUE,FALSE),IF(INDEX(Команды!$A$2:$AN$7500,MATCH(BO$3,Команды!$A$2:$A$7500,0),$E58+2)=Команды!$AJ$12,TRUE,FALSE),IF(INDEX(Команды!$A$2:$AN$7500,MATCH(BO$3,Команды!$A$2:$A$7500,0),$E58+2)=Команды!$AJ$13,TRUE,FALSE),IF(INDEX(Команды!$A$2:$AN$7500,MATCH(BO$3,Команды!$A$2:$A$7500,0),$E58+2)=Команды!$AJ$14,TRUE,FALSE),IF(INDEX(Команды!$A$2:$AN$7500,MATCH(BO$3,Команды!$A$2:$A$7500,0),$E58+2)=Команды!$AJ$15,TRUE,FALSE),IF(INDEX(Команды!$A$2:$AN$7500,MATCH(BO$3,Команды!$A$2:$A$7500,0),$E58+2)=Команды!$AJ$16,TRUE,FALSE),IF(INDEX(Команды!$A$2:$AN$7500,MATCH(BO$3,Команды!$A$2:$A$7500,0),$E58+2)=Команды!$AJ$17,TRUE,FALSE),IF(INDEX(Команды!$A$2:$AN$7500,MATCH(BO$3,Команды!$A$2:$A$7500,0),$E58+2)=Команды!$AJ$18,TRUE,FALSE),IF(INDEX(Команды!$A$2:$AN$7500,MATCH(BO$3,Команды!$A$2:$A$7500,0),$E58+2)=Команды!$AJ$19,TRUE,FALSE)),INDEX(Команды!$AJ$2:$AL$19,MATCH(INDEX(Команды!$A$2:$AN$7500,MATCH(BO$3,Команды!$A$2:$A$7500,0),$E58+2),Команды!$AJ$2:$AJ$19,0),3),0)</f>
        <v>В</v>
      </c>
      <c r="BQ58" s="342"/>
      <c r="BR58" s="174" t="str">
        <f>IF(OR(IF(INDEX(Команды!$A$2:$AN$7500,MATCH(BR$3,Команды!$A$2:$A$7500,0),$E58+2)=Команды!$AJ$2,TRUE,FALSE),IF(INDEX(Команды!$A$2:$AN$7500,MATCH(BR$3,Команды!$A$2:$A$7500,0),$E58+2)=Команды!$AJ$3,TRUE,FALSE),IF(INDEX(Команды!$A$2:$AN$7500,MATCH(BR$3,Команды!$A$2:$A$7500,0),$E58+2)=Команды!$AJ$4,TRUE,FALSE),IF(INDEX(Команды!$A$2:$AN$7500,MATCH(BR$3,Команды!$A$2:$A$7500,0),$E58+2)=Команды!$AJ$5,TRUE,FALSE),IF(INDEX(Команды!$A$2:$AN$7500,MATCH(BR$3,Команды!$A$2:$A$7500,0),$E58+2)=Команды!$AJ$6,TRUE,FALSE),IF(INDEX(Команды!$A$2:$AN$7500,MATCH(BR$3,Команды!$A$2:$A$7500,0),$E58+2)=Команды!$AJ$7,TRUE,FALSE),IF(INDEX(Команды!$A$2:$AN$7500,MATCH(BR$3,Команды!$A$2:$A$7500,0),$E58+2)=Команды!$AJ$8,TRUE,FALSE),IF(INDEX(Команды!$A$2:$AN$7500,MATCH(BR$3,Команды!$A$2:$A$7500,0),$E58+2)=Команды!$AJ$9,TRUE,FALSE),IF(INDEX(Команды!$A$2:$AN$7500,MATCH(BR$3,Команды!$A$2:$A$7500,0),$E58+2)=Команды!$AJ$10,TRUE,FALSE),IF(INDEX(Команды!$A$2:$AN$7500,MATCH(BR$3,Команды!$A$2:$A$7500,0),$E58+2)=Команды!$AJ$11,TRUE,FALSE),IF(INDEX(Команды!$A$2:$AN$7500,MATCH(BR$3,Команды!$A$2:$A$7500,0),$E58+2)=Команды!$AJ$12,TRUE,FALSE),IF(INDEX(Команды!$A$2:$AN$7500,MATCH(BR$3,Команды!$A$2:$A$7500,0),$E58+2)=Команды!$AJ$13,TRUE,FALSE),IF(INDEX(Команды!$A$2:$AN$7500,MATCH(BR$3,Команды!$A$2:$A$7500,0),$E58+2)=Команды!$AJ$14,TRUE,FALSE),IF(INDEX(Команды!$A$2:$AN$7500,MATCH(BR$3,Команды!$A$2:$A$7500,0),$E58+2)=Команды!$AJ$15,TRUE,FALSE),IF(INDEX(Команды!$A$2:$AN$7500,MATCH(BR$3,Команды!$A$2:$A$7500,0),$E58+2)=Команды!$AJ$16,TRUE,FALSE),,IF(INDEX(Команды!$A$2:$AN$7500,MATCH(BR$3,Команды!$A$2:$A$7500,0),$E58+2)=Команды!$AJ$17,TRUE,FALSE),,IF(INDEX(Команды!$A$2:$AN$7500,MATCH(BR$3,Команды!$A$2:$A$7500,0),$E58+2)=Команды!$AJ$18,TRUE,FALSE),,IF(INDEX(Команды!$A$2:$AN$7500,MATCH(BR$3,Команды!$A$2:$A$7500,0),$E58+2)=Команды!$AJ$19,TRUE,FALSE)),INDEX(Команды!$AJ$2:$AK$19,MATCH(INDEX(Команды!$A$2:$AN$7500,MATCH(BR$3,Команды!$A$2:$A$7500,0),$E58+2),Команды!$AJ$2:$AJ$19,0),2),0)</f>
        <v>В</v>
      </c>
      <c r="BS58" s="175" t="str">
        <f>IF(OR(IF(INDEX(Команды!$A$2:$AN$7500,MATCH(BR$3,Команды!$A$2:$A$7500,0),$E58+2)=Команды!$AJ$2,TRUE,FALSE),IF(INDEX(Команды!$A$2:$AN$7500,MATCH(BR$3,Команды!$A$2:$A$7500,0),$E58+2)=Команды!$AJ$3,TRUE,FALSE),IF(INDEX(Команды!$A$2:$AN$7500,MATCH(BR$3,Команды!$A$2:$A$7500,0),$E58+2)=Команды!$AJ$4,TRUE,FALSE),IF(INDEX(Команды!$A$2:$AN$7500,MATCH(BR$3,Команды!$A$2:$A$7500,0),$E58+2)=Команды!$AJ$5,TRUE,FALSE),IF(INDEX(Команды!$A$2:$AN$7500,MATCH(BR$3,Команды!$A$2:$A$7500,0),$E58+2)=Команды!$AJ$6,TRUE,FALSE),IF(INDEX(Команды!$A$2:$AN$7500,MATCH(BR$3,Команды!$A$2:$A$7500,0),$E58+2)=Команды!$AJ$7,TRUE,FALSE),IF(INDEX(Команды!$A$2:$AN$7500,MATCH(BR$3,Команды!$A$2:$A$7500,0),$E58+2)=Команды!$AJ$8,TRUE,FALSE),IF(INDEX(Команды!$A$2:$AN$7500,MATCH(BR$3,Команды!$A$2:$A$7500,0),$E58+2)=Команды!$AJ$9,TRUE,FALSE),IF(INDEX(Команды!$A$2:$AN$7500,MATCH(BR$3,Команды!$A$2:$A$7500,0),$E58+2)=Команды!$AJ$10,TRUE,FALSE),IF(INDEX(Команды!$A$2:$AN$7500,MATCH(BR$3,Команды!$A$2:$A$7500,0),$E58+2)=Команды!$AJ$11,TRUE,FALSE),IF(INDEX(Команды!$A$2:$AN$7500,MATCH(BR$3,Команды!$A$2:$A$7500,0),$E58+2)=Команды!$AJ$12,TRUE,FALSE),IF(INDEX(Команды!$A$2:$AN$7500,MATCH(BR$3,Команды!$A$2:$A$7500,0),$E58+2)=Команды!$AJ$13,TRUE,FALSE),IF(INDEX(Команды!$A$2:$AN$7500,MATCH(BR$3,Команды!$A$2:$A$7500,0),$E58+2)=Команды!$AJ$14,TRUE,FALSE),IF(INDEX(Команды!$A$2:$AN$7500,MATCH(BR$3,Команды!$A$2:$A$7500,0),$E58+2)=Команды!$AJ$15,TRUE,FALSE),IF(INDEX(Команды!$A$2:$AN$7500,MATCH(BR$3,Команды!$A$2:$A$7500,0),$E58+2)=Команды!$AJ$16,TRUE,FALSE),IF(INDEX(Команды!$A$2:$AN$7500,MATCH(BR$3,Команды!$A$2:$A$7500,0),$E58+2)=Команды!$AJ$17,TRUE,FALSE),IF(INDEX(Команды!$A$2:$AN$7500,MATCH(BR$3,Команды!$A$2:$A$7500,0),$E58+2)=Команды!$AJ$18,TRUE,FALSE),IF(INDEX(Команды!$A$2:$AN$7500,MATCH(BR$3,Команды!$A$2:$A$7500,0),$E58+2)=Команды!$AJ$19,TRUE,FALSE)),INDEX(Команды!$AJ$2:$AL$19,MATCH(INDEX(Команды!$A$2:$AN$7500,MATCH(BR$3,Команды!$A$2:$A$7500,0),$E58+2),Команды!$AJ$2:$AJ$19,0),3),0)</f>
        <v>В</v>
      </c>
      <c r="BT58" s="342"/>
      <c r="BU58" s="174" t="str">
        <f>IF(OR(IF(INDEX(Команды!$A$2:$AN$7500,MATCH(BU$3,Команды!$A$2:$A$7500,0),$E58+2)=Команды!$AJ$2,TRUE,FALSE),IF(INDEX(Команды!$A$2:$AN$7500,MATCH(BU$3,Команды!$A$2:$A$7500,0),$E58+2)=Команды!$AJ$3,TRUE,FALSE),IF(INDEX(Команды!$A$2:$AN$7500,MATCH(BU$3,Команды!$A$2:$A$7500,0),$E58+2)=Команды!$AJ$4,TRUE,FALSE),IF(INDEX(Команды!$A$2:$AN$7500,MATCH(BU$3,Команды!$A$2:$A$7500,0),$E58+2)=Команды!$AJ$5,TRUE,FALSE),IF(INDEX(Команды!$A$2:$AN$7500,MATCH(BU$3,Команды!$A$2:$A$7500,0),$E58+2)=Команды!$AJ$6,TRUE,FALSE),IF(INDEX(Команды!$A$2:$AN$7500,MATCH(BU$3,Команды!$A$2:$A$7500,0),$E58+2)=Команды!$AJ$7,TRUE,FALSE),IF(INDEX(Команды!$A$2:$AN$7500,MATCH(BU$3,Команды!$A$2:$A$7500,0),$E58+2)=Команды!$AJ$8,TRUE,FALSE),IF(INDEX(Команды!$A$2:$AN$7500,MATCH(BU$3,Команды!$A$2:$A$7500,0),$E58+2)=Команды!$AJ$9,TRUE,FALSE),IF(INDEX(Команды!$A$2:$AN$7500,MATCH(BU$3,Команды!$A$2:$A$7500,0),$E58+2)=Команды!$AJ$10,TRUE,FALSE),IF(INDEX(Команды!$A$2:$AN$7500,MATCH(BU$3,Команды!$A$2:$A$7500,0),$E58+2)=Команды!$AJ$11,TRUE,FALSE),IF(INDEX(Команды!$A$2:$AN$7500,MATCH(BU$3,Команды!$A$2:$A$7500,0),$E58+2)=Команды!$AJ$12,TRUE,FALSE),IF(INDEX(Команды!$A$2:$AN$7500,MATCH(BU$3,Команды!$A$2:$A$7500,0),$E58+2)=Команды!$AJ$13,TRUE,FALSE),IF(INDEX(Команды!$A$2:$AN$7500,MATCH(BU$3,Команды!$A$2:$A$7500,0),$E58+2)=Команды!$AJ$14,TRUE,FALSE),IF(INDEX(Команды!$A$2:$AN$7500,MATCH(BU$3,Команды!$A$2:$A$7500,0),$E58+2)=Команды!$AJ$15,TRUE,FALSE),IF(INDEX(Команды!$A$2:$AN$7500,MATCH(BU$3,Команды!$A$2:$A$7500,0),$E58+2)=Команды!$AJ$16,TRUE,FALSE),,IF(INDEX(Команды!$A$2:$AN$7500,MATCH(BU$3,Команды!$A$2:$A$7500,0),$E58+2)=Команды!$AJ$17,TRUE,FALSE),,IF(INDEX(Команды!$A$2:$AN$7500,MATCH(BU$3,Команды!$A$2:$A$7500,0),$E58+2)=Команды!$AJ$18,TRUE,FALSE),,IF(INDEX(Команды!$A$2:$AN$7500,MATCH(BU$3,Команды!$A$2:$A$7500,0),$E58+2)=Команды!$AJ$19,TRUE,FALSE)),INDEX(Команды!$AJ$2:$AK$19,MATCH(INDEX(Команды!$A$2:$AN$7500,MATCH(BU$3,Команды!$A$2:$A$7500,0),$E58+2),Команды!$AJ$2:$AJ$19,0),2),0)</f>
        <v>В</v>
      </c>
      <c r="BV58" s="175" t="str">
        <f>IF(OR(IF(INDEX(Команды!$A$2:$AN$7500,MATCH(BU$3,Команды!$A$2:$A$7500,0),$E58+2)=Команды!$AJ$2,TRUE,FALSE),IF(INDEX(Команды!$A$2:$AN$7500,MATCH(BU$3,Команды!$A$2:$A$7500,0),$E58+2)=Команды!$AJ$3,TRUE,FALSE),IF(INDEX(Команды!$A$2:$AN$7500,MATCH(BU$3,Команды!$A$2:$A$7500,0),$E58+2)=Команды!$AJ$4,TRUE,FALSE),IF(INDEX(Команды!$A$2:$AN$7500,MATCH(BU$3,Команды!$A$2:$A$7500,0),$E58+2)=Команды!$AJ$5,TRUE,FALSE),IF(INDEX(Команды!$A$2:$AN$7500,MATCH(BU$3,Команды!$A$2:$A$7500,0),$E58+2)=Команды!$AJ$6,TRUE,FALSE),IF(INDEX(Команды!$A$2:$AN$7500,MATCH(BU$3,Команды!$A$2:$A$7500,0),$E58+2)=Команды!$AJ$7,TRUE,FALSE),IF(INDEX(Команды!$A$2:$AN$7500,MATCH(BU$3,Команды!$A$2:$A$7500,0),$E58+2)=Команды!$AJ$8,TRUE,FALSE),IF(INDEX(Команды!$A$2:$AN$7500,MATCH(BU$3,Команды!$A$2:$A$7500,0),$E58+2)=Команды!$AJ$9,TRUE,FALSE),IF(INDEX(Команды!$A$2:$AN$7500,MATCH(BU$3,Команды!$A$2:$A$7500,0),$E58+2)=Команды!$AJ$10,TRUE,FALSE),IF(INDEX(Команды!$A$2:$AN$7500,MATCH(BU$3,Команды!$A$2:$A$7500,0),$E58+2)=Команды!$AJ$11,TRUE,FALSE),IF(INDEX(Команды!$A$2:$AN$7500,MATCH(BU$3,Команды!$A$2:$A$7500,0),$E58+2)=Команды!$AJ$12,TRUE,FALSE),IF(INDEX(Команды!$A$2:$AN$7500,MATCH(BU$3,Команды!$A$2:$A$7500,0),$E58+2)=Команды!$AJ$13,TRUE,FALSE),IF(INDEX(Команды!$A$2:$AN$7500,MATCH(BU$3,Команды!$A$2:$A$7500,0),$E58+2)=Команды!$AJ$14,TRUE,FALSE),IF(INDEX(Команды!$A$2:$AN$7500,MATCH(BU$3,Команды!$A$2:$A$7500,0),$E58+2)=Команды!$AJ$15,TRUE,FALSE),IF(INDEX(Команды!$A$2:$AN$7500,MATCH(BU$3,Команды!$A$2:$A$7500,0),$E58+2)=Команды!$AJ$16,TRUE,FALSE),IF(INDEX(Команды!$A$2:$AN$7500,MATCH(BU$3,Команды!$A$2:$A$7500,0),$E58+2)=Команды!$AJ$17,TRUE,FALSE),IF(INDEX(Команды!$A$2:$AN$7500,MATCH(BU$3,Команды!$A$2:$A$7500,0),$E58+2)=Команды!$AJ$18,TRUE,FALSE),IF(INDEX(Команды!$A$2:$AN$7500,MATCH(BU$3,Команды!$A$2:$A$7500,0),$E58+2)=Команды!$AJ$19,TRUE,FALSE)),INDEX(Команды!$AJ$2:$AL$19,MATCH(INDEX(Команды!$A$2:$AN$7500,MATCH(BU$3,Команды!$A$2:$A$7500,0),$E58+2),Команды!$AJ$2:$AJ$19,0),3),0)</f>
        <v>В</v>
      </c>
      <c r="BW58" s="342"/>
      <c r="BX58" s="174" t="str">
        <f>IF(OR(IF(INDEX(Команды!$A$2:$AN$7500,MATCH(BX$3,Команды!$A$2:$A$7500,0),$E58+2)=Команды!$AJ$2,TRUE,FALSE),IF(INDEX(Команды!$A$2:$AN$7500,MATCH(BX$3,Команды!$A$2:$A$7500,0),$E58+2)=Команды!$AJ$3,TRUE,FALSE),IF(INDEX(Команды!$A$2:$AN$7500,MATCH(BX$3,Команды!$A$2:$A$7500,0),$E58+2)=Команды!$AJ$4,TRUE,FALSE),IF(INDEX(Команды!$A$2:$AN$7500,MATCH(BX$3,Команды!$A$2:$A$7500,0),$E58+2)=Команды!$AJ$5,TRUE,FALSE),IF(INDEX(Команды!$A$2:$AN$7500,MATCH(BX$3,Команды!$A$2:$A$7500,0),$E58+2)=Команды!$AJ$6,TRUE,FALSE),IF(INDEX(Команды!$A$2:$AN$7500,MATCH(BX$3,Команды!$A$2:$A$7500,0),$E58+2)=Команды!$AJ$7,TRUE,FALSE),IF(INDEX(Команды!$A$2:$AN$7500,MATCH(BX$3,Команды!$A$2:$A$7500,0),$E58+2)=Команды!$AJ$8,TRUE,FALSE),IF(INDEX(Команды!$A$2:$AN$7500,MATCH(BX$3,Команды!$A$2:$A$7500,0),$E58+2)=Команды!$AJ$9,TRUE,FALSE),IF(INDEX(Команды!$A$2:$AN$7500,MATCH(BX$3,Команды!$A$2:$A$7500,0),$E58+2)=Команды!$AJ$10,TRUE,FALSE),IF(INDEX(Команды!$A$2:$AN$7500,MATCH(BX$3,Команды!$A$2:$A$7500,0),$E58+2)=Команды!$AJ$11,TRUE,FALSE),IF(INDEX(Команды!$A$2:$AN$7500,MATCH(BX$3,Команды!$A$2:$A$7500,0),$E58+2)=Команды!$AJ$12,TRUE,FALSE),IF(INDEX(Команды!$A$2:$AN$7500,MATCH(BX$3,Команды!$A$2:$A$7500,0),$E58+2)=Команды!$AJ$13,TRUE,FALSE),IF(INDEX(Команды!$A$2:$AN$7500,MATCH(BX$3,Команды!$A$2:$A$7500,0),$E58+2)=Команды!$AJ$14,TRUE,FALSE),IF(INDEX(Команды!$A$2:$AN$7500,MATCH(BX$3,Команды!$A$2:$A$7500,0),$E58+2)=Команды!$AJ$15,TRUE,FALSE),IF(INDEX(Команды!$A$2:$AN$7500,MATCH(BX$3,Команды!$A$2:$A$7500,0),$E58+2)=Команды!$AJ$16,TRUE,FALSE),,IF(INDEX(Команды!$A$2:$AN$7500,MATCH(BX$3,Команды!$A$2:$A$7500,0),$E58+2)=Команды!$AJ$17,TRUE,FALSE),,IF(INDEX(Команды!$A$2:$AN$7500,MATCH(BX$3,Команды!$A$2:$A$7500,0),$E58+2)=Команды!$AJ$18,TRUE,FALSE),,IF(INDEX(Команды!$A$2:$AN$7500,MATCH(BX$3,Команды!$A$2:$A$7500,0),$E58+2)=Команды!$AJ$19,TRUE,FALSE)),INDEX(Команды!$AJ$2:$AK$19,MATCH(INDEX(Команды!$A$2:$AN$7500,MATCH(BX$3,Команды!$A$2:$A$7500,0),$E58+2),Команды!$AJ$2:$AJ$19,0),2),0)</f>
        <v>В</v>
      </c>
      <c r="BY58" s="175" t="str">
        <f>IF(OR(IF(INDEX(Команды!$A$2:$AN$7500,MATCH(BX$3,Команды!$A$2:$A$7500,0),$E58+2)=Команды!$AJ$2,TRUE,FALSE),IF(INDEX(Команды!$A$2:$AN$7500,MATCH(BX$3,Команды!$A$2:$A$7500,0),$E58+2)=Команды!$AJ$3,TRUE,FALSE),IF(INDEX(Команды!$A$2:$AN$7500,MATCH(BX$3,Команды!$A$2:$A$7500,0),$E58+2)=Команды!$AJ$4,TRUE,FALSE),IF(INDEX(Команды!$A$2:$AN$7500,MATCH(BX$3,Команды!$A$2:$A$7500,0),$E58+2)=Команды!$AJ$5,TRUE,FALSE),IF(INDEX(Команды!$A$2:$AN$7500,MATCH(BX$3,Команды!$A$2:$A$7500,0),$E58+2)=Команды!$AJ$6,TRUE,FALSE),IF(INDEX(Команды!$A$2:$AN$7500,MATCH(BX$3,Команды!$A$2:$A$7500,0),$E58+2)=Команды!$AJ$7,TRUE,FALSE),IF(INDEX(Команды!$A$2:$AN$7500,MATCH(BX$3,Команды!$A$2:$A$7500,0),$E58+2)=Команды!$AJ$8,TRUE,FALSE),IF(INDEX(Команды!$A$2:$AN$7500,MATCH(BX$3,Команды!$A$2:$A$7500,0),$E58+2)=Команды!$AJ$9,TRUE,FALSE),IF(INDEX(Команды!$A$2:$AN$7500,MATCH(BX$3,Команды!$A$2:$A$7500,0),$E58+2)=Команды!$AJ$10,TRUE,FALSE),IF(INDEX(Команды!$A$2:$AN$7500,MATCH(BX$3,Команды!$A$2:$A$7500,0),$E58+2)=Команды!$AJ$11,TRUE,FALSE),IF(INDEX(Команды!$A$2:$AN$7500,MATCH(BX$3,Команды!$A$2:$A$7500,0),$E58+2)=Команды!$AJ$12,TRUE,FALSE),IF(INDEX(Команды!$A$2:$AN$7500,MATCH(BX$3,Команды!$A$2:$A$7500,0),$E58+2)=Команды!$AJ$13,TRUE,FALSE),IF(INDEX(Команды!$A$2:$AN$7500,MATCH(BX$3,Команды!$A$2:$A$7500,0),$E58+2)=Команды!$AJ$14,TRUE,FALSE),IF(INDEX(Команды!$A$2:$AN$7500,MATCH(BX$3,Команды!$A$2:$A$7500,0),$E58+2)=Команды!$AJ$15,TRUE,FALSE),IF(INDEX(Команды!$A$2:$AN$7500,MATCH(BX$3,Команды!$A$2:$A$7500,0),$E58+2)=Команды!$AJ$16,TRUE,FALSE),IF(INDEX(Команды!$A$2:$AN$7500,MATCH(BX$3,Команды!$A$2:$A$7500,0),$E58+2)=Команды!$AJ$17,TRUE,FALSE),IF(INDEX(Команды!$A$2:$AN$7500,MATCH(BX$3,Команды!$A$2:$A$7500,0),$E58+2)=Команды!$AJ$18,TRUE,FALSE),IF(INDEX(Команды!$A$2:$AN$7500,MATCH(BX$3,Команды!$A$2:$A$7500,0),$E58+2)=Команды!$AJ$19,TRUE,FALSE)),INDEX(Команды!$AJ$2:$AL$19,MATCH(INDEX(Команды!$A$2:$AN$7500,MATCH(BX$3,Команды!$A$2:$A$7500,0),$E58+2),Команды!$AJ$2:$AJ$19,0),3),0)</f>
        <v>В</v>
      </c>
      <c r="BZ58" s="342"/>
      <c r="CA58" s="174" t="str">
        <f>IF(OR(IF(INDEX(Команды!$A$2:$AN$7500,MATCH(CA$3,Команды!$A$2:$A$7500,0),$E58+2)=Команды!$AJ$2,TRUE,FALSE),IF(INDEX(Команды!$A$2:$AN$7500,MATCH(CA$3,Команды!$A$2:$A$7500,0),$E58+2)=Команды!$AJ$3,TRUE,FALSE),IF(INDEX(Команды!$A$2:$AN$7500,MATCH(CA$3,Команды!$A$2:$A$7500,0),$E58+2)=Команды!$AJ$4,TRUE,FALSE),IF(INDEX(Команды!$A$2:$AN$7500,MATCH(CA$3,Команды!$A$2:$A$7500,0),$E58+2)=Команды!$AJ$5,TRUE,FALSE),IF(INDEX(Команды!$A$2:$AN$7500,MATCH(CA$3,Команды!$A$2:$A$7500,0),$E58+2)=Команды!$AJ$6,TRUE,FALSE),IF(INDEX(Команды!$A$2:$AN$7500,MATCH(CA$3,Команды!$A$2:$A$7500,0),$E58+2)=Команды!$AJ$7,TRUE,FALSE),IF(INDEX(Команды!$A$2:$AN$7500,MATCH(CA$3,Команды!$A$2:$A$7500,0),$E58+2)=Команды!$AJ$8,TRUE,FALSE),IF(INDEX(Команды!$A$2:$AN$7500,MATCH(CA$3,Команды!$A$2:$A$7500,0),$E58+2)=Команды!$AJ$9,TRUE,FALSE),IF(INDEX(Команды!$A$2:$AN$7500,MATCH(CA$3,Команды!$A$2:$A$7500,0),$E58+2)=Команды!$AJ$10,TRUE,FALSE),IF(INDEX(Команды!$A$2:$AN$7500,MATCH(CA$3,Команды!$A$2:$A$7500,0),$E58+2)=Команды!$AJ$11,TRUE,FALSE),IF(INDEX(Команды!$A$2:$AN$7500,MATCH(CA$3,Команды!$A$2:$A$7500,0),$E58+2)=Команды!$AJ$12,TRUE,FALSE),IF(INDEX(Команды!$A$2:$AN$7500,MATCH(CA$3,Команды!$A$2:$A$7500,0),$E58+2)=Команды!$AJ$13,TRUE,FALSE),IF(INDEX(Команды!$A$2:$AN$7500,MATCH(CA$3,Команды!$A$2:$A$7500,0),$E58+2)=Команды!$AJ$14,TRUE,FALSE),IF(INDEX(Команды!$A$2:$AN$7500,MATCH(CA$3,Команды!$A$2:$A$7500,0),$E58+2)=Команды!$AJ$15,TRUE,FALSE),IF(INDEX(Команды!$A$2:$AN$7500,MATCH(CA$3,Команды!$A$2:$A$7500,0),$E58+2)=Команды!$AJ$16,TRUE,FALSE),,IF(INDEX(Команды!$A$2:$AN$7500,MATCH(CA$3,Команды!$A$2:$A$7500,0),$E58+2)=Команды!$AJ$17,TRUE,FALSE),,IF(INDEX(Команды!$A$2:$AN$7500,MATCH(CA$3,Команды!$A$2:$A$7500,0),$E58+2)=Команды!$AJ$18,TRUE,FALSE),,IF(INDEX(Команды!$A$2:$AN$7500,MATCH(CA$3,Команды!$A$2:$A$7500,0),$E58+2)=Команды!$AJ$19,TRUE,FALSE)),INDEX(Команды!$AJ$2:$AK$19,MATCH(INDEX(Команды!$A$2:$AN$7500,MATCH(CA$3,Команды!$A$2:$A$7500,0),$E58+2),Команды!$AJ$2:$AJ$19,0),2),0)</f>
        <v>В</v>
      </c>
      <c r="CB58" s="175" t="str">
        <f>IF(OR(IF(INDEX(Команды!$A$2:$AN$7500,MATCH(CA$3,Команды!$A$2:$A$7500,0),$E58+2)=Команды!$AJ$2,TRUE,FALSE),IF(INDEX(Команды!$A$2:$AN$7500,MATCH(CA$3,Команды!$A$2:$A$7500,0),$E58+2)=Команды!$AJ$3,TRUE,FALSE),IF(INDEX(Команды!$A$2:$AN$7500,MATCH(CA$3,Команды!$A$2:$A$7500,0),$E58+2)=Команды!$AJ$4,TRUE,FALSE),IF(INDEX(Команды!$A$2:$AN$7500,MATCH(CA$3,Команды!$A$2:$A$7500,0),$E58+2)=Команды!$AJ$5,TRUE,FALSE),IF(INDEX(Команды!$A$2:$AN$7500,MATCH(CA$3,Команды!$A$2:$A$7500,0),$E58+2)=Команды!$AJ$6,TRUE,FALSE),IF(INDEX(Команды!$A$2:$AN$7500,MATCH(CA$3,Команды!$A$2:$A$7500,0),$E58+2)=Команды!$AJ$7,TRUE,FALSE),IF(INDEX(Команды!$A$2:$AN$7500,MATCH(CA$3,Команды!$A$2:$A$7500,0),$E58+2)=Команды!$AJ$8,TRUE,FALSE),IF(INDEX(Команды!$A$2:$AN$7500,MATCH(CA$3,Команды!$A$2:$A$7500,0),$E58+2)=Команды!$AJ$9,TRUE,FALSE),IF(INDEX(Команды!$A$2:$AN$7500,MATCH(CA$3,Команды!$A$2:$A$7500,0),$E58+2)=Команды!$AJ$10,TRUE,FALSE),IF(INDEX(Команды!$A$2:$AN$7500,MATCH(CA$3,Команды!$A$2:$A$7500,0),$E58+2)=Команды!$AJ$11,TRUE,FALSE),IF(INDEX(Команды!$A$2:$AN$7500,MATCH(CA$3,Команды!$A$2:$A$7500,0),$E58+2)=Команды!$AJ$12,TRUE,FALSE),IF(INDEX(Команды!$A$2:$AN$7500,MATCH(CA$3,Команды!$A$2:$A$7500,0),$E58+2)=Команды!$AJ$13,TRUE,FALSE),IF(INDEX(Команды!$A$2:$AN$7500,MATCH(CA$3,Команды!$A$2:$A$7500,0),$E58+2)=Команды!$AJ$14,TRUE,FALSE),IF(INDEX(Команды!$A$2:$AN$7500,MATCH(CA$3,Команды!$A$2:$A$7500,0),$E58+2)=Команды!$AJ$15,TRUE,FALSE),IF(INDEX(Команды!$A$2:$AN$7500,MATCH(CA$3,Команды!$A$2:$A$7500,0),$E58+2)=Команды!$AJ$16,TRUE,FALSE),IF(INDEX(Команды!$A$2:$AN$7500,MATCH(CA$3,Команды!$A$2:$A$7500,0),$E58+2)=Команды!$AJ$17,TRUE,FALSE),IF(INDEX(Команды!$A$2:$AN$7500,MATCH(CA$3,Команды!$A$2:$A$7500,0),$E58+2)=Команды!$AJ$18,TRUE,FALSE),IF(INDEX(Команды!$A$2:$AN$7500,MATCH(CA$3,Команды!$A$2:$A$7500,0),$E58+2)=Команды!$AJ$19,TRUE,FALSE)),INDEX(Команды!$AJ$2:$AL$19,MATCH(INDEX(Команды!$A$2:$AN$7500,MATCH(CA$3,Команды!$A$2:$A$7500,0),$E58+2),Команды!$AJ$2:$AJ$19,0),3),0)</f>
        <v>В</v>
      </c>
      <c r="CC58" s="342"/>
      <c r="CD58" s="174" t="str">
        <f>IF(OR(IF(INDEX(Команды!$A$2:$AN$7500,MATCH(CD$3,Команды!$A$2:$A$7500,0),$E58+2)=Команды!$AJ$2,TRUE,FALSE),IF(INDEX(Команды!$A$2:$AN$7500,MATCH(CD$3,Команды!$A$2:$A$7500,0),$E58+2)=Команды!$AJ$3,TRUE,FALSE),IF(INDEX(Команды!$A$2:$AN$7500,MATCH(CD$3,Команды!$A$2:$A$7500,0),$E58+2)=Команды!$AJ$4,TRUE,FALSE),IF(INDEX(Команды!$A$2:$AN$7500,MATCH(CD$3,Команды!$A$2:$A$7500,0),$E58+2)=Команды!$AJ$5,TRUE,FALSE),IF(INDEX(Команды!$A$2:$AN$7500,MATCH(CD$3,Команды!$A$2:$A$7500,0),$E58+2)=Команды!$AJ$6,TRUE,FALSE),IF(INDEX(Команды!$A$2:$AN$7500,MATCH(CD$3,Команды!$A$2:$A$7500,0),$E58+2)=Команды!$AJ$7,TRUE,FALSE),IF(INDEX(Команды!$A$2:$AN$7500,MATCH(CD$3,Команды!$A$2:$A$7500,0),$E58+2)=Команды!$AJ$8,TRUE,FALSE),IF(INDEX(Команды!$A$2:$AN$7500,MATCH(CD$3,Команды!$A$2:$A$7500,0),$E58+2)=Команды!$AJ$9,TRUE,FALSE),IF(INDEX(Команды!$A$2:$AN$7500,MATCH(CD$3,Команды!$A$2:$A$7500,0),$E58+2)=Команды!$AJ$10,TRUE,FALSE),IF(INDEX(Команды!$A$2:$AN$7500,MATCH(CD$3,Команды!$A$2:$A$7500,0),$E58+2)=Команды!$AJ$11,TRUE,FALSE),IF(INDEX(Команды!$A$2:$AN$7500,MATCH(CD$3,Команды!$A$2:$A$7500,0),$E58+2)=Команды!$AJ$12,TRUE,FALSE),IF(INDEX(Команды!$A$2:$AN$7500,MATCH(CD$3,Команды!$A$2:$A$7500,0),$E58+2)=Команды!$AJ$13,TRUE,FALSE),IF(INDEX(Команды!$A$2:$AN$7500,MATCH(CD$3,Команды!$A$2:$A$7500,0),$E58+2)=Команды!$AJ$14,TRUE,FALSE),IF(INDEX(Команды!$A$2:$AN$7500,MATCH(CD$3,Команды!$A$2:$A$7500,0),$E58+2)=Команды!$AJ$15,TRUE,FALSE),IF(INDEX(Команды!$A$2:$AN$7500,MATCH(CD$3,Команды!$A$2:$A$7500,0),$E58+2)=Команды!$AJ$16,TRUE,FALSE),,IF(INDEX(Команды!$A$2:$AN$7500,MATCH(CD$3,Команды!$A$2:$A$7500,0),$E58+2)=Команды!$AJ$17,TRUE,FALSE),,IF(INDEX(Команды!$A$2:$AN$7500,MATCH(CD$3,Команды!$A$2:$A$7500,0),$E58+2)=Команды!$AJ$18,TRUE,FALSE),,IF(INDEX(Команды!$A$2:$AN$7500,MATCH(CD$3,Команды!$A$2:$A$7500,0),$E58+2)=Команды!$AJ$19,TRUE,FALSE)),INDEX(Команды!$AJ$2:$AK$19,MATCH(INDEX(Команды!$A$2:$AN$7500,MATCH(CD$3,Команды!$A$2:$A$7500,0),$E58+2),Команды!$AJ$2:$AJ$19,0),2),0)</f>
        <v>В</v>
      </c>
      <c r="CE58" s="175" t="str">
        <f>IF(OR(IF(INDEX(Команды!$A$2:$AN$7500,MATCH(CD$3,Команды!$A$2:$A$7500,0),$E58+2)=Команды!$AJ$2,TRUE,FALSE),IF(INDEX(Команды!$A$2:$AN$7500,MATCH(CD$3,Команды!$A$2:$A$7500,0),$E58+2)=Команды!$AJ$3,TRUE,FALSE),IF(INDEX(Команды!$A$2:$AN$7500,MATCH(CD$3,Команды!$A$2:$A$7500,0),$E58+2)=Команды!$AJ$4,TRUE,FALSE),IF(INDEX(Команды!$A$2:$AN$7500,MATCH(CD$3,Команды!$A$2:$A$7500,0),$E58+2)=Команды!$AJ$5,TRUE,FALSE),IF(INDEX(Команды!$A$2:$AN$7500,MATCH(CD$3,Команды!$A$2:$A$7500,0),$E58+2)=Команды!$AJ$6,TRUE,FALSE),IF(INDEX(Команды!$A$2:$AN$7500,MATCH(CD$3,Команды!$A$2:$A$7500,0),$E58+2)=Команды!$AJ$7,TRUE,FALSE),IF(INDEX(Команды!$A$2:$AN$7500,MATCH(CD$3,Команды!$A$2:$A$7500,0),$E58+2)=Команды!$AJ$8,TRUE,FALSE),IF(INDEX(Команды!$A$2:$AN$7500,MATCH(CD$3,Команды!$A$2:$A$7500,0),$E58+2)=Команды!$AJ$9,TRUE,FALSE),IF(INDEX(Команды!$A$2:$AN$7500,MATCH(CD$3,Команды!$A$2:$A$7500,0),$E58+2)=Команды!$AJ$10,TRUE,FALSE),IF(INDEX(Команды!$A$2:$AN$7500,MATCH(CD$3,Команды!$A$2:$A$7500,0),$E58+2)=Команды!$AJ$11,TRUE,FALSE),IF(INDEX(Команды!$A$2:$AN$7500,MATCH(CD$3,Команды!$A$2:$A$7500,0),$E58+2)=Команды!$AJ$12,TRUE,FALSE),IF(INDEX(Команды!$A$2:$AN$7500,MATCH(CD$3,Команды!$A$2:$A$7500,0),$E58+2)=Команды!$AJ$13,TRUE,FALSE),IF(INDEX(Команды!$A$2:$AN$7500,MATCH(CD$3,Команды!$A$2:$A$7500,0),$E58+2)=Команды!$AJ$14,TRUE,FALSE),IF(INDEX(Команды!$A$2:$AN$7500,MATCH(CD$3,Команды!$A$2:$A$7500,0),$E58+2)=Команды!$AJ$15,TRUE,FALSE),IF(INDEX(Команды!$A$2:$AN$7500,MATCH(CD$3,Команды!$A$2:$A$7500,0),$E58+2)=Команды!$AJ$16,TRUE,FALSE),IF(INDEX(Команды!$A$2:$AN$7500,MATCH(CD$3,Команды!$A$2:$A$7500,0),$E58+2)=Команды!$AJ$17,TRUE,FALSE),IF(INDEX(Команды!$A$2:$AN$7500,MATCH(CD$3,Команды!$A$2:$A$7500,0),$E58+2)=Команды!$AJ$18,TRUE,FALSE),IF(INDEX(Команды!$A$2:$AN$7500,MATCH(CD$3,Команды!$A$2:$A$7500,0),$E58+2)=Команды!$AJ$19,TRUE,FALSE)),INDEX(Команды!$AJ$2:$AL$19,MATCH(INDEX(Команды!$A$2:$AN$7500,MATCH(CD$3,Команды!$A$2:$A$7500,0),$E58+2),Команды!$AJ$2:$AJ$19,0),3),0)</f>
        <v>В</v>
      </c>
      <c r="CF58" s="342"/>
      <c r="CG58" s="174" t="str">
        <f>IF(OR(IF(INDEX(Команды!$A$2:$AN$7500,MATCH(CG$3,Команды!$A$2:$A$7500,0),$E58+2)=Команды!$AJ$2,TRUE,FALSE),IF(INDEX(Команды!$A$2:$AN$7500,MATCH(CG$3,Команды!$A$2:$A$7500,0),$E58+2)=Команды!$AJ$3,TRUE,FALSE),IF(INDEX(Команды!$A$2:$AN$7500,MATCH(CG$3,Команды!$A$2:$A$7500,0),$E58+2)=Команды!$AJ$4,TRUE,FALSE),IF(INDEX(Команды!$A$2:$AN$7500,MATCH(CG$3,Команды!$A$2:$A$7500,0),$E58+2)=Команды!$AJ$5,TRUE,FALSE),IF(INDEX(Команды!$A$2:$AN$7500,MATCH(CG$3,Команды!$A$2:$A$7500,0),$E58+2)=Команды!$AJ$6,TRUE,FALSE),IF(INDEX(Команды!$A$2:$AN$7500,MATCH(CG$3,Команды!$A$2:$A$7500,0),$E58+2)=Команды!$AJ$7,TRUE,FALSE),IF(INDEX(Команды!$A$2:$AN$7500,MATCH(CG$3,Команды!$A$2:$A$7500,0),$E58+2)=Команды!$AJ$8,TRUE,FALSE),IF(INDEX(Команды!$A$2:$AN$7500,MATCH(CG$3,Команды!$A$2:$A$7500,0),$E58+2)=Команды!$AJ$9,TRUE,FALSE),IF(INDEX(Команды!$A$2:$AN$7500,MATCH(CG$3,Команды!$A$2:$A$7500,0),$E58+2)=Команды!$AJ$10,TRUE,FALSE),IF(INDEX(Команды!$A$2:$AN$7500,MATCH(CG$3,Команды!$A$2:$A$7500,0),$E58+2)=Команды!$AJ$11,TRUE,FALSE),IF(INDEX(Команды!$A$2:$AN$7500,MATCH(CG$3,Команды!$A$2:$A$7500,0),$E58+2)=Команды!$AJ$12,TRUE,FALSE),IF(INDEX(Команды!$A$2:$AN$7500,MATCH(CG$3,Команды!$A$2:$A$7500,0),$E58+2)=Команды!$AJ$13,TRUE,FALSE),IF(INDEX(Команды!$A$2:$AN$7500,MATCH(CG$3,Команды!$A$2:$A$7500,0),$E58+2)=Команды!$AJ$14,TRUE,FALSE),IF(INDEX(Команды!$A$2:$AN$7500,MATCH(CG$3,Команды!$A$2:$A$7500,0),$E58+2)=Команды!$AJ$15,TRUE,FALSE),IF(INDEX(Команды!$A$2:$AN$7500,MATCH(CG$3,Команды!$A$2:$A$7500,0),$E58+2)=Команды!$AJ$16,TRUE,FALSE),,IF(INDEX(Команды!$A$2:$AN$7500,MATCH(CG$3,Команды!$A$2:$A$7500,0),$E58+2)=Команды!$AJ$17,TRUE,FALSE),,IF(INDEX(Команды!$A$2:$AN$7500,MATCH(CG$3,Команды!$A$2:$A$7500,0),$E58+2)=Команды!$AJ$18,TRUE,FALSE),,IF(INDEX(Команды!$A$2:$AN$7500,MATCH(CG$3,Команды!$A$2:$A$7500,0),$E58+2)=Команды!$AJ$19,TRUE,FALSE)),INDEX(Команды!$AJ$2:$AK$19,MATCH(INDEX(Команды!$A$2:$AN$7500,MATCH(CG$3,Команды!$A$2:$A$7500,0),$E58+2),Команды!$AJ$2:$AJ$19,0),2),0)</f>
        <v>В</v>
      </c>
      <c r="CH58" s="175" t="str">
        <f>IF(OR(IF(INDEX(Команды!$A$2:$AN$7500,MATCH(CG$3,Команды!$A$2:$A$7500,0),$E58+2)=Команды!$AJ$2,TRUE,FALSE),IF(INDEX(Команды!$A$2:$AN$7500,MATCH(CG$3,Команды!$A$2:$A$7500,0),$E58+2)=Команды!$AJ$3,TRUE,FALSE),IF(INDEX(Команды!$A$2:$AN$7500,MATCH(CG$3,Команды!$A$2:$A$7500,0),$E58+2)=Команды!$AJ$4,TRUE,FALSE),IF(INDEX(Команды!$A$2:$AN$7500,MATCH(CG$3,Команды!$A$2:$A$7500,0),$E58+2)=Команды!$AJ$5,TRUE,FALSE),IF(INDEX(Команды!$A$2:$AN$7500,MATCH(CG$3,Команды!$A$2:$A$7500,0),$E58+2)=Команды!$AJ$6,TRUE,FALSE),IF(INDEX(Команды!$A$2:$AN$7500,MATCH(CG$3,Команды!$A$2:$A$7500,0),$E58+2)=Команды!$AJ$7,TRUE,FALSE),IF(INDEX(Команды!$A$2:$AN$7500,MATCH(CG$3,Команды!$A$2:$A$7500,0),$E58+2)=Команды!$AJ$8,TRUE,FALSE),IF(INDEX(Команды!$A$2:$AN$7500,MATCH(CG$3,Команды!$A$2:$A$7500,0),$E58+2)=Команды!$AJ$9,TRUE,FALSE),IF(INDEX(Команды!$A$2:$AN$7500,MATCH(CG$3,Команды!$A$2:$A$7500,0),$E58+2)=Команды!$AJ$10,TRUE,FALSE),IF(INDEX(Команды!$A$2:$AN$7500,MATCH(CG$3,Команды!$A$2:$A$7500,0),$E58+2)=Команды!$AJ$11,TRUE,FALSE),IF(INDEX(Команды!$A$2:$AN$7500,MATCH(CG$3,Команды!$A$2:$A$7500,0),$E58+2)=Команды!$AJ$12,TRUE,FALSE),IF(INDEX(Команды!$A$2:$AN$7500,MATCH(CG$3,Команды!$A$2:$A$7500,0),$E58+2)=Команды!$AJ$13,TRUE,FALSE),IF(INDEX(Команды!$A$2:$AN$7500,MATCH(CG$3,Команды!$A$2:$A$7500,0),$E58+2)=Команды!$AJ$14,TRUE,FALSE),IF(INDEX(Команды!$A$2:$AN$7500,MATCH(CG$3,Команды!$A$2:$A$7500,0),$E58+2)=Команды!$AJ$15,TRUE,FALSE),IF(INDEX(Команды!$A$2:$AN$7500,MATCH(CG$3,Команды!$A$2:$A$7500,0),$E58+2)=Команды!$AJ$16,TRUE,FALSE),IF(INDEX(Команды!$A$2:$AN$7500,MATCH(CG$3,Команды!$A$2:$A$7500,0),$E58+2)=Команды!$AJ$17,TRUE,FALSE),IF(INDEX(Команды!$A$2:$AN$7500,MATCH(CG$3,Команды!$A$2:$A$7500,0),$E58+2)=Команды!$AJ$18,TRUE,FALSE),IF(INDEX(Команды!$A$2:$AN$7500,MATCH(CG$3,Команды!$A$2:$A$7500,0),$E58+2)=Команды!$AJ$19,TRUE,FALSE)),INDEX(Команды!$AJ$2:$AL$19,MATCH(INDEX(Команды!$A$2:$AN$7500,MATCH(CG$3,Команды!$A$2:$A$7500,0),$E58+2),Команды!$AJ$2:$AJ$19,0),3),0)</f>
        <v>В</v>
      </c>
      <c r="CI58" s="342"/>
      <c r="CJ58" s="174" t="str">
        <f>IF(OR(IF(INDEX(Команды!$A$2:$AN$7500,MATCH(CJ$3,Команды!$A$2:$A$7500,0),$E58+2)=Команды!$AJ$2,TRUE,FALSE),IF(INDEX(Команды!$A$2:$AN$7500,MATCH(CJ$3,Команды!$A$2:$A$7500,0),$E58+2)=Команды!$AJ$3,TRUE,FALSE),IF(INDEX(Команды!$A$2:$AN$7500,MATCH(CJ$3,Команды!$A$2:$A$7500,0),$E58+2)=Команды!$AJ$4,TRUE,FALSE),IF(INDEX(Команды!$A$2:$AN$7500,MATCH(CJ$3,Команды!$A$2:$A$7500,0),$E58+2)=Команды!$AJ$5,TRUE,FALSE),IF(INDEX(Команды!$A$2:$AN$7500,MATCH(CJ$3,Команды!$A$2:$A$7500,0),$E58+2)=Команды!$AJ$6,TRUE,FALSE),IF(INDEX(Команды!$A$2:$AN$7500,MATCH(CJ$3,Команды!$A$2:$A$7500,0),$E58+2)=Команды!$AJ$7,TRUE,FALSE),IF(INDEX(Команды!$A$2:$AN$7500,MATCH(CJ$3,Команды!$A$2:$A$7500,0),$E58+2)=Команды!$AJ$8,TRUE,FALSE),IF(INDEX(Команды!$A$2:$AN$7500,MATCH(CJ$3,Команды!$A$2:$A$7500,0),$E58+2)=Команды!$AJ$9,TRUE,FALSE),IF(INDEX(Команды!$A$2:$AN$7500,MATCH(CJ$3,Команды!$A$2:$A$7500,0),$E58+2)=Команды!$AJ$10,TRUE,FALSE),IF(INDEX(Команды!$A$2:$AN$7500,MATCH(CJ$3,Команды!$A$2:$A$7500,0),$E58+2)=Команды!$AJ$11,TRUE,FALSE),IF(INDEX(Команды!$A$2:$AN$7500,MATCH(CJ$3,Команды!$A$2:$A$7500,0),$E58+2)=Команды!$AJ$12,TRUE,FALSE),IF(INDEX(Команды!$A$2:$AN$7500,MATCH(CJ$3,Команды!$A$2:$A$7500,0),$E58+2)=Команды!$AJ$13,TRUE,FALSE),IF(INDEX(Команды!$A$2:$AN$7500,MATCH(CJ$3,Команды!$A$2:$A$7500,0),$E58+2)=Команды!$AJ$14,TRUE,FALSE),IF(INDEX(Команды!$A$2:$AN$7500,MATCH(CJ$3,Команды!$A$2:$A$7500,0),$E58+2)=Команды!$AJ$15,TRUE,FALSE),IF(INDEX(Команды!$A$2:$AN$7500,MATCH(CJ$3,Команды!$A$2:$A$7500,0),$E58+2)=Команды!$AJ$16,TRUE,FALSE),,IF(INDEX(Команды!$A$2:$AN$7500,MATCH(CJ$3,Команды!$A$2:$A$7500,0),$E58+2)=Команды!$AJ$17,TRUE,FALSE),,IF(INDEX(Команды!$A$2:$AN$7500,MATCH(CJ$3,Команды!$A$2:$A$7500,0),$E58+2)=Команды!$AJ$18,TRUE,FALSE),,IF(INDEX(Команды!$A$2:$AN$7500,MATCH(CJ$3,Команды!$A$2:$A$7500,0),$E58+2)=Команды!$AJ$19,TRUE,FALSE)),INDEX(Команды!$AJ$2:$AK$19,MATCH(INDEX(Команды!$A$2:$AN$7500,MATCH(CJ$3,Команды!$A$2:$A$7500,0),$E58+2),Команды!$AJ$2:$AJ$19,0),2),0)</f>
        <v>В</v>
      </c>
      <c r="CK58" s="175" t="str">
        <f>IF(OR(IF(INDEX(Команды!$A$2:$AN$7500,MATCH(CJ$3,Команды!$A$2:$A$7500,0),$E58+2)=Команды!$AJ$2,TRUE,FALSE),IF(INDEX(Команды!$A$2:$AN$7500,MATCH(CJ$3,Команды!$A$2:$A$7500,0),$E58+2)=Команды!$AJ$3,TRUE,FALSE),IF(INDEX(Команды!$A$2:$AN$7500,MATCH(CJ$3,Команды!$A$2:$A$7500,0),$E58+2)=Команды!$AJ$4,TRUE,FALSE),IF(INDEX(Команды!$A$2:$AN$7500,MATCH(CJ$3,Команды!$A$2:$A$7500,0),$E58+2)=Команды!$AJ$5,TRUE,FALSE),IF(INDEX(Команды!$A$2:$AN$7500,MATCH(CJ$3,Команды!$A$2:$A$7500,0),$E58+2)=Команды!$AJ$6,TRUE,FALSE),IF(INDEX(Команды!$A$2:$AN$7500,MATCH(CJ$3,Команды!$A$2:$A$7500,0),$E58+2)=Команды!$AJ$7,TRUE,FALSE),IF(INDEX(Команды!$A$2:$AN$7500,MATCH(CJ$3,Команды!$A$2:$A$7500,0),$E58+2)=Команды!$AJ$8,TRUE,FALSE),IF(INDEX(Команды!$A$2:$AN$7500,MATCH(CJ$3,Команды!$A$2:$A$7500,0),$E58+2)=Команды!$AJ$9,TRUE,FALSE),IF(INDEX(Команды!$A$2:$AN$7500,MATCH(CJ$3,Команды!$A$2:$A$7500,0),$E58+2)=Команды!$AJ$10,TRUE,FALSE),IF(INDEX(Команды!$A$2:$AN$7500,MATCH(CJ$3,Команды!$A$2:$A$7500,0),$E58+2)=Команды!$AJ$11,TRUE,FALSE),IF(INDEX(Команды!$A$2:$AN$7500,MATCH(CJ$3,Команды!$A$2:$A$7500,0),$E58+2)=Команды!$AJ$12,TRUE,FALSE),IF(INDEX(Команды!$A$2:$AN$7500,MATCH(CJ$3,Команды!$A$2:$A$7500,0),$E58+2)=Команды!$AJ$13,TRUE,FALSE),IF(INDEX(Команды!$A$2:$AN$7500,MATCH(CJ$3,Команды!$A$2:$A$7500,0),$E58+2)=Команды!$AJ$14,TRUE,FALSE),IF(INDEX(Команды!$A$2:$AN$7500,MATCH(CJ$3,Команды!$A$2:$A$7500,0),$E58+2)=Команды!$AJ$15,TRUE,FALSE),IF(INDEX(Команды!$A$2:$AN$7500,MATCH(CJ$3,Команды!$A$2:$A$7500,0),$E58+2)=Команды!$AJ$16,TRUE,FALSE),IF(INDEX(Команды!$A$2:$AN$7500,MATCH(CJ$3,Команды!$A$2:$A$7500,0),$E58+2)=Команды!$AJ$17,TRUE,FALSE),IF(INDEX(Команды!$A$2:$AN$7500,MATCH(CJ$3,Команды!$A$2:$A$7500,0),$E58+2)=Команды!$AJ$18,TRUE,FALSE),IF(INDEX(Команды!$A$2:$AN$7500,MATCH(CJ$3,Команды!$A$2:$A$7500,0),$E58+2)=Команды!$AJ$19,TRUE,FALSE)),INDEX(Команды!$AJ$2:$AL$19,MATCH(INDEX(Команды!$A$2:$AN$7500,MATCH(CJ$3,Команды!$A$2:$A$7500,0),$E58+2),Команды!$AJ$2:$AJ$19,0),3),0)</f>
        <v>В</v>
      </c>
      <c r="CL58" s="342"/>
      <c r="CM58" s="174" t="str">
        <f>IF(OR(IF(INDEX(Команды!$A$2:$AN$7500,MATCH(CM$3,Команды!$A$2:$A$7500,0),$E58+2)=Команды!$AJ$2,TRUE,FALSE),IF(INDEX(Команды!$A$2:$AN$7500,MATCH(CM$3,Команды!$A$2:$A$7500,0),$E58+2)=Команды!$AJ$3,TRUE,FALSE),IF(INDEX(Команды!$A$2:$AN$7500,MATCH(CM$3,Команды!$A$2:$A$7500,0),$E58+2)=Команды!$AJ$4,TRUE,FALSE),IF(INDEX(Команды!$A$2:$AN$7500,MATCH(CM$3,Команды!$A$2:$A$7500,0),$E58+2)=Команды!$AJ$5,TRUE,FALSE),IF(INDEX(Команды!$A$2:$AN$7500,MATCH(CM$3,Команды!$A$2:$A$7500,0),$E58+2)=Команды!$AJ$6,TRUE,FALSE),IF(INDEX(Команды!$A$2:$AN$7500,MATCH(CM$3,Команды!$A$2:$A$7500,0),$E58+2)=Команды!$AJ$7,TRUE,FALSE),IF(INDEX(Команды!$A$2:$AN$7500,MATCH(CM$3,Команды!$A$2:$A$7500,0),$E58+2)=Команды!$AJ$8,TRUE,FALSE),IF(INDEX(Команды!$A$2:$AN$7500,MATCH(CM$3,Команды!$A$2:$A$7500,0),$E58+2)=Команды!$AJ$9,TRUE,FALSE),IF(INDEX(Команды!$A$2:$AN$7500,MATCH(CM$3,Команды!$A$2:$A$7500,0),$E58+2)=Команды!$AJ$10,TRUE,FALSE),IF(INDEX(Команды!$A$2:$AN$7500,MATCH(CM$3,Команды!$A$2:$A$7500,0),$E58+2)=Команды!$AJ$11,TRUE,FALSE),IF(INDEX(Команды!$A$2:$AN$7500,MATCH(CM$3,Команды!$A$2:$A$7500,0),$E58+2)=Команды!$AJ$12,TRUE,FALSE),IF(INDEX(Команды!$A$2:$AN$7500,MATCH(CM$3,Команды!$A$2:$A$7500,0),$E58+2)=Команды!$AJ$13,TRUE,FALSE),IF(INDEX(Команды!$A$2:$AN$7500,MATCH(CM$3,Команды!$A$2:$A$7500,0),$E58+2)=Команды!$AJ$14,TRUE,FALSE),IF(INDEX(Команды!$A$2:$AN$7500,MATCH(CM$3,Команды!$A$2:$A$7500,0),$E58+2)=Команды!$AJ$15,TRUE,FALSE),IF(INDEX(Команды!$A$2:$AN$7500,MATCH(CM$3,Команды!$A$2:$A$7500,0),$E58+2)=Команды!$AJ$16,TRUE,FALSE),,IF(INDEX(Команды!$A$2:$AN$7500,MATCH(CM$3,Команды!$A$2:$A$7500,0),$E58+2)=Команды!$AJ$17,TRUE,FALSE),,IF(INDEX(Команды!$A$2:$AN$7500,MATCH(CM$3,Команды!$A$2:$A$7500,0),$E58+2)=Команды!$AJ$18,TRUE,FALSE),,IF(INDEX(Команды!$A$2:$AN$7500,MATCH(CM$3,Команды!$A$2:$A$7500,0),$E58+2)=Команды!$AJ$19,TRUE,FALSE)),INDEX(Команды!$AJ$2:$AK$19,MATCH(INDEX(Команды!$A$2:$AN$7500,MATCH(CM$3,Команды!$A$2:$A$7500,0),$E58+2),Команды!$AJ$2:$AJ$19,0),2),0)</f>
        <v>В</v>
      </c>
      <c r="CN58" s="175" t="str">
        <f>IF(OR(IF(INDEX(Команды!$A$2:$AN$7500,MATCH(CM$3,Команды!$A$2:$A$7500,0),$E58+2)=Команды!$AJ$2,TRUE,FALSE),IF(INDEX(Команды!$A$2:$AN$7500,MATCH(CM$3,Команды!$A$2:$A$7500,0),$E58+2)=Команды!$AJ$3,TRUE,FALSE),IF(INDEX(Команды!$A$2:$AN$7500,MATCH(CM$3,Команды!$A$2:$A$7500,0),$E58+2)=Команды!$AJ$4,TRUE,FALSE),IF(INDEX(Команды!$A$2:$AN$7500,MATCH(CM$3,Команды!$A$2:$A$7500,0),$E58+2)=Команды!$AJ$5,TRUE,FALSE),IF(INDEX(Команды!$A$2:$AN$7500,MATCH(CM$3,Команды!$A$2:$A$7500,0),$E58+2)=Команды!$AJ$6,TRUE,FALSE),IF(INDEX(Команды!$A$2:$AN$7500,MATCH(CM$3,Команды!$A$2:$A$7500,0),$E58+2)=Команды!$AJ$7,TRUE,FALSE),IF(INDEX(Команды!$A$2:$AN$7500,MATCH(CM$3,Команды!$A$2:$A$7500,0),$E58+2)=Команды!$AJ$8,TRUE,FALSE),IF(INDEX(Команды!$A$2:$AN$7500,MATCH(CM$3,Команды!$A$2:$A$7500,0),$E58+2)=Команды!$AJ$9,TRUE,FALSE),IF(INDEX(Команды!$A$2:$AN$7500,MATCH(CM$3,Команды!$A$2:$A$7500,0),$E58+2)=Команды!$AJ$10,TRUE,FALSE),IF(INDEX(Команды!$A$2:$AN$7500,MATCH(CM$3,Команды!$A$2:$A$7500,0),$E58+2)=Команды!$AJ$11,TRUE,FALSE),IF(INDEX(Команды!$A$2:$AN$7500,MATCH(CM$3,Команды!$A$2:$A$7500,0),$E58+2)=Команды!$AJ$12,TRUE,FALSE),IF(INDEX(Команды!$A$2:$AN$7500,MATCH(CM$3,Команды!$A$2:$A$7500,0),$E58+2)=Команды!$AJ$13,TRUE,FALSE),IF(INDEX(Команды!$A$2:$AN$7500,MATCH(CM$3,Команды!$A$2:$A$7500,0),$E58+2)=Команды!$AJ$14,TRUE,FALSE),IF(INDEX(Команды!$A$2:$AN$7500,MATCH(CM$3,Команды!$A$2:$A$7500,0),$E58+2)=Команды!$AJ$15,TRUE,FALSE),IF(INDEX(Команды!$A$2:$AN$7500,MATCH(CM$3,Команды!$A$2:$A$7500,0),$E58+2)=Команды!$AJ$16,TRUE,FALSE),IF(INDEX(Команды!$A$2:$AN$7500,MATCH(CM$3,Команды!$A$2:$A$7500,0),$E58+2)=Команды!$AJ$17,TRUE,FALSE),IF(INDEX(Команды!$A$2:$AN$7500,MATCH(CM$3,Команды!$A$2:$A$7500,0),$E58+2)=Команды!$AJ$18,TRUE,FALSE),IF(INDEX(Команды!$A$2:$AN$7500,MATCH(CM$3,Команды!$A$2:$A$7500,0),$E58+2)=Команды!$AJ$19,TRUE,FALSE)),INDEX(Команды!$AJ$2:$AL$19,MATCH(INDEX(Команды!$A$2:$AN$7500,MATCH(CM$3,Команды!$A$2:$A$7500,0),$E58+2),Команды!$AJ$2:$AJ$19,0),3),0)</f>
        <v>В</v>
      </c>
      <c r="CO58" s="342"/>
      <c r="CP58" s="174" t="str">
        <f>IF(OR(IF(INDEX(Команды!$A$2:$AN$7500,MATCH(CP$3,Команды!$A$2:$A$7500,0),$E58+2)=Команды!$AJ$2,TRUE,FALSE),IF(INDEX(Команды!$A$2:$AN$7500,MATCH(CP$3,Команды!$A$2:$A$7500,0),$E58+2)=Команды!$AJ$3,TRUE,FALSE),IF(INDEX(Команды!$A$2:$AN$7500,MATCH(CP$3,Команды!$A$2:$A$7500,0),$E58+2)=Команды!$AJ$4,TRUE,FALSE),IF(INDEX(Команды!$A$2:$AN$7500,MATCH(CP$3,Команды!$A$2:$A$7500,0),$E58+2)=Команды!$AJ$5,TRUE,FALSE),IF(INDEX(Команды!$A$2:$AN$7500,MATCH(CP$3,Команды!$A$2:$A$7500,0),$E58+2)=Команды!$AJ$6,TRUE,FALSE),IF(INDEX(Команды!$A$2:$AN$7500,MATCH(CP$3,Команды!$A$2:$A$7500,0),$E58+2)=Команды!$AJ$7,TRUE,FALSE),IF(INDEX(Команды!$A$2:$AN$7500,MATCH(CP$3,Команды!$A$2:$A$7500,0),$E58+2)=Команды!$AJ$8,TRUE,FALSE),IF(INDEX(Команды!$A$2:$AN$7500,MATCH(CP$3,Команды!$A$2:$A$7500,0),$E58+2)=Команды!$AJ$9,TRUE,FALSE),IF(INDEX(Команды!$A$2:$AN$7500,MATCH(CP$3,Команды!$A$2:$A$7500,0),$E58+2)=Команды!$AJ$10,TRUE,FALSE),IF(INDEX(Команды!$A$2:$AN$7500,MATCH(CP$3,Команды!$A$2:$A$7500,0),$E58+2)=Команды!$AJ$11,TRUE,FALSE),IF(INDEX(Команды!$A$2:$AN$7500,MATCH(CP$3,Команды!$A$2:$A$7500,0),$E58+2)=Команды!$AJ$12,TRUE,FALSE),IF(INDEX(Команды!$A$2:$AN$7500,MATCH(CP$3,Команды!$A$2:$A$7500,0),$E58+2)=Команды!$AJ$13,TRUE,FALSE),IF(INDEX(Команды!$A$2:$AN$7500,MATCH(CP$3,Команды!$A$2:$A$7500,0),$E58+2)=Команды!$AJ$14,TRUE,FALSE),IF(INDEX(Команды!$A$2:$AN$7500,MATCH(CP$3,Команды!$A$2:$A$7500,0),$E58+2)=Команды!$AJ$15,TRUE,FALSE),IF(INDEX(Команды!$A$2:$AN$7500,MATCH(CP$3,Команды!$A$2:$A$7500,0),$E58+2)=Команды!$AJ$16,TRUE,FALSE),,IF(INDEX(Команды!$A$2:$AN$7500,MATCH(CP$3,Команды!$A$2:$A$7500,0),$E58+2)=Команды!$AJ$17,TRUE,FALSE),,IF(INDEX(Команды!$A$2:$AN$7500,MATCH(CP$3,Команды!$A$2:$A$7500,0),$E58+2)=Команды!$AJ$18,TRUE,FALSE),,IF(INDEX(Команды!$A$2:$AN$7500,MATCH(CP$3,Команды!$A$2:$A$7500,0),$E58+2)=Команды!$AJ$19,TRUE,FALSE)),INDEX(Команды!$AJ$2:$AK$19,MATCH(INDEX(Команды!$A$2:$AN$7500,MATCH(CP$3,Команды!$A$2:$A$7500,0),$E58+2),Команды!$AJ$2:$AJ$19,0),2),0)</f>
        <v>В</v>
      </c>
      <c r="CQ58" s="175" t="str">
        <f>IF(OR(IF(INDEX(Команды!$A$2:$AN$7500,MATCH(CP$3,Команды!$A$2:$A$7500,0),$E58+2)=Команды!$AJ$2,TRUE,FALSE),IF(INDEX(Команды!$A$2:$AN$7500,MATCH(CP$3,Команды!$A$2:$A$7500,0),$E58+2)=Команды!$AJ$3,TRUE,FALSE),IF(INDEX(Команды!$A$2:$AN$7500,MATCH(CP$3,Команды!$A$2:$A$7500,0),$E58+2)=Команды!$AJ$4,TRUE,FALSE),IF(INDEX(Команды!$A$2:$AN$7500,MATCH(CP$3,Команды!$A$2:$A$7500,0),$E58+2)=Команды!$AJ$5,TRUE,FALSE),IF(INDEX(Команды!$A$2:$AN$7500,MATCH(CP$3,Команды!$A$2:$A$7500,0),$E58+2)=Команды!$AJ$6,TRUE,FALSE),IF(INDEX(Команды!$A$2:$AN$7500,MATCH(CP$3,Команды!$A$2:$A$7500,0),$E58+2)=Команды!$AJ$7,TRUE,FALSE),IF(INDEX(Команды!$A$2:$AN$7500,MATCH(CP$3,Команды!$A$2:$A$7500,0),$E58+2)=Команды!$AJ$8,TRUE,FALSE),IF(INDEX(Команды!$A$2:$AN$7500,MATCH(CP$3,Команды!$A$2:$A$7500,0),$E58+2)=Команды!$AJ$9,TRUE,FALSE),IF(INDEX(Команды!$A$2:$AN$7500,MATCH(CP$3,Команды!$A$2:$A$7500,0),$E58+2)=Команды!$AJ$10,TRUE,FALSE),IF(INDEX(Команды!$A$2:$AN$7500,MATCH(CP$3,Команды!$A$2:$A$7500,0),$E58+2)=Команды!$AJ$11,TRUE,FALSE),IF(INDEX(Команды!$A$2:$AN$7500,MATCH(CP$3,Команды!$A$2:$A$7500,0),$E58+2)=Команды!$AJ$12,TRUE,FALSE),IF(INDEX(Команды!$A$2:$AN$7500,MATCH(CP$3,Команды!$A$2:$A$7500,0),$E58+2)=Команды!$AJ$13,TRUE,FALSE),IF(INDEX(Команды!$A$2:$AN$7500,MATCH(CP$3,Команды!$A$2:$A$7500,0),$E58+2)=Команды!$AJ$14,TRUE,FALSE),IF(INDEX(Команды!$A$2:$AN$7500,MATCH(CP$3,Команды!$A$2:$A$7500,0),$E58+2)=Команды!$AJ$15,TRUE,FALSE),IF(INDEX(Команды!$A$2:$AN$7500,MATCH(CP$3,Команды!$A$2:$A$7500,0),$E58+2)=Команды!$AJ$16,TRUE,FALSE),IF(INDEX(Команды!$A$2:$AN$7500,MATCH(CP$3,Команды!$A$2:$A$7500,0),$E58+2)=Команды!$AJ$17,TRUE,FALSE),IF(INDEX(Команды!$A$2:$AN$7500,MATCH(CP$3,Команды!$A$2:$A$7500,0),$E58+2)=Команды!$AJ$18,TRUE,FALSE),IF(INDEX(Команды!$A$2:$AN$7500,MATCH(CP$3,Команды!$A$2:$A$7500,0),$E58+2)=Команды!$AJ$19,TRUE,FALSE)),INDEX(Команды!$AJ$2:$AL$19,MATCH(INDEX(Команды!$A$2:$AN$7500,MATCH(CP$3,Команды!$A$2:$A$7500,0),$E58+2),Команды!$AJ$2:$AJ$19,0),3),0)</f>
        <v>В</v>
      </c>
      <c r="CR58" s="342"/>
      <c r="CS58" s="174" t="str">
        <f>IF(OR(IF(INDEX(Команды!$A$2:$AN$7500,MATCH(CS$3,Команды!$A$2:$A$7500,0),$E58+2)=Команды!$AJ$2,TRUE,FALSE),IF(INDEX(Команды!$A$2:$AN$7500,MATCH(CS$3,Команды!$A$2:$A$7500,0),$E58+2)=Команды!$AJ$3,TRUE,FALSE),IF(INDEX(Команды!$A$2:$AN$7500,MATCH(CS$3,Команды!$A$2:$A$7500,0),$E58+2)=Команды!$AJ$4,TRUE,FALSE),IF(INDEX(Команды!$A$2:$AN$7500,MATCH(CS$3,Команды!$A$2:$A$7500,0),$E58+2)=Команды!$AJ$5,TRUE,FALSE),IF(INDEX(Команды!$A$2:$AN$7500,MATCH(CS$3,Команды!$A$2:$A$7500,0),$E58+2)=Команды!$AJ$6,TRUE,FALSE),IF(INDEX(Команды!$A$2:$AN$7500,MATCH(CS$3,Команды!$A$2:$A$7500,0),$E58+2)=Команды!$AJ$7,TRUE,FALSE),IF(INDEX(Команды!$A$2:$AN$7500,MATCH(CS$3,Команды!$A$2:$A$7500,0),$E58+2)=Команды!$AJ$8,TRUE,FALSE),IF(INDEX(Команды!$A$2:$AN$7500,MATCH(CS$3,Команды!$A$2:$A$7500,0),$E58+2)=Команды!$AJ$9,TRUE,FALSE),IF(INDEX(Команды!$A$2:$AN$7500,MATCH(CS$3,Команды!$A$2:$A$7500,0),$E58+2)=Команды!$AJ$10,TRUE,FALSE),IF(INDEX(Команды!$A$2:$AN$7500,MATCH(CS$3,Команды!$A$2:$A$7500,0),$E58+2)=Команды!$AJ$11,TRUE,FALSE),IF(INDEX(Команды!$A$2:$AN$7500,MATCH(CS$3,Команды!$A$2:$A$7500,0),$E58+2)=Команды!$AJ$12,TRUE,FALSE),IF(INDEX(Команды!$A$2:$AN$7500,MATCH(CS$3,Команды!$A$2:$A$7500,0),$E58+2)=Команды!$AJ$13,TRUE,FALSE),IF(INDEX(Команды!$A$2:$AN$7500,MATCH(CS$3,Команды!$A$2:$A$7500,0),$E58+2)=Команды!$AJ$14,TRUE,FALSE),IF(INDEX(Команды!$A$2:$AN$7500,MATCH(CS$3,Команды!$A$2:$A$7500,0),$E58+2)=Команды!$AJ$15,TRUE,FALSE),IF(INDEX(Команды!$A$2:$AN$7500,MATCH(CS$3,Команды!$A$2:$A$7500,0),$E58+2)=Команды!$AJ$16,TRUE,FALSE),,IF(INDEX(Команды!$A$2:$AN$7500,MATCH(CS$3,Команды!$A$2:$A$7500,0),$E58+2)=Команды!$AJ$17,TRUE,FALSE),,IF(INDEX(Команды!$A$2:$AN$7500,MATCH(CS$3,Команды!$A$2:$A$7500,0),$E58+2)=Команды!$AJ$18,TRUE,FALSE),,IF(INDEX(Команды!$A$2:$AN$7500,MATCH(CS$3,Команды!$A$2:$A$7500,0),$E58+2)=Команды!$AJ$19,TRUE,FALSE)),INDEX(Команды!$AJ$2:$AK$19,MATCH(INDEX(Команды!$A$2:$AN$7500,MATCH(CS$3,Команды!$A$2:$A$7500,0),$E58+2),Команды!$AJ$2:$AJ$19,0),2),0)</f>
        <v>В</v>
      </c>
      <c r="CT58" s="175" t="str">
        <f>IF(OR(IF(INDEX(Команды!$A$2:$AN$7500,MATCH(CS$3,Команды!$A$2:$A$7500,0),$E58+2)=Команды!$AJ$2,TRUE,FALSE),IF(INDEX(Команды!$A$2:$AN$7500,MATCH(CS$3,Команды!$A$2:$A$7500,0),$E58+2)=Команды!$AJ$3,TRUE,FALSE),IF(INDEX(Команды!$A$2:$AN$7500,MATCH(CS$3,Команды!$A$2:$A$7500,0),$E58+2)=Команды!$AJ$4,TRUE,FALSE),IF(INDEX(Команды!$A$2:$AN$7500,MATCH(CS$3,Команды!$A$2:$A$7500,0),$E58+2)=Команды!$AJ$5,TRUE,FALSE),IF(INDEX(Команды!$A$2:$AN$7500,MATCH(CS$3,Команды!$A$2:$A$7500,0),$E58+2)=Команды!$AJ$6,TRUE,FALSE),IF(INDEX(Команды!$A$2:$AN$7500,MATCH(CS$3,Команды!$A$2:$A$7500,0),$E58+2)=Команды!$AJ$7,TRUE,FALSE),IF(INDEX(Команды!$A$2:$AN$7500,MATCH(CS$3,Команды!$A$2:$A$7500,0),$E58+2)=Команды!$AJ$8,TRUE,FALSE),IF(INDEX(Команды!$A$2:$AN$7500,MATCH(CS$3,Команды!$A$2:$A$7500,0),$E58+2)=Команды!$AJ$9,TRUE,FALSE),IF(INDEX(Команды!$A$2:$AN$7500,MATCH(CS$3,Команды!$A$2:$A$7500,0),$E58+2)=Команды!$AJ$10,TRUE,FALSE),IF(INDEX(Команды!$A$2:$AN$7500,MATCH(CS$3,Команды!$A$2:$A$7500,0),$E58+2)=Команды!$AJ$11,TRUE,FALSE),IF(INDEX(Команды!$A$2:$AN$7500,MATCH(CS$3,Команды!$A$2:$A$7500,0),$E58+2)=Команды!$AJ$12,TRUE,FALSE),IF(INDEX(Команды!$A$2:$AN$7500,MATCH(CS$3,Команды!$A$2:$A$7500,0),$E58+2)=Команды!$AJ$13,TRUE,FALSE),IF(INDEX(Команды!$A$2:$AN$7500,MATCH(CS$3,Команды!$A$2:$A$7500,0),$E58+2)=Команды!$AJ$14,TRUE,FALSE),IF(INDEX(Команды!$A$2:$AN$7500,MATCH(CS$3,Команды!$A$2:$A$7500,0),$E58+2)=Команды!$AJ$15,TRUE,FALSE),IF(INDEX(Команды!$A$2:$AN$7500,MATCH(CS$3,Команды!$A$2:$A$7500,0),$E58+2)=Команды!$AJ$16,TRUE,FALSE),IF(INDEX(Команды!$A$2:$AN$7500,MATCH(CS$3,Команды!$A$2:$A$7500,0),$E58+2)=Команды!$AJ$17,TRUE,FALSE),IF(INDEX(Команды!$A$2:$AN$7500,MATCH(CS$3,Команды!$A$2:$A$7500,0),$E58+2)=Команды!$AJ$18,TRUE,FALSE),IF(INDEX(Команды!$A$2:$AN$7500,MATCH(CS$3,Команды!$A$2:$A$7500,0),$E58+2)=Команды!$AJ$19,TRUE,FALSE)),INDEX(Команды!$AJ$2:$AL$19,MATCH(INDEX(Команды!$A$2:$AN$7500,MATCH(CS$3,Команды!$A$2:$A$7500,0),$E58+2),Команды!$AJ$2:$AJ$19,0),3),0)</f>
        <v>В</v>
      </c>
      <c r="CU58" s="342"/>
    </row>
    <row r="59" spans="1:99" s="2" customFormat="1" ht="21.95" customHeight="1" x14ac:dyDescent="0.3">
      <c r="A59" s="251">
        <v>54</v>
      </c>
      <c r="B59" s="2">
        <f>VLOOKUP(A59,'Список КК'!A:F,6,TRUE)</f>
        <v>21718</v>
      </c>
      <c r="C59" s="637" t="str">
        <f>VLOOKUP(A59,'Список КК'!A:B,2,TRUE)</f>
        <v>Дооронова Гульнура Рахматалыевна</v>
      </c>
      <c r="D59" s="203" t="str">
        <f>VLOOKUP(A59,'Список КК'!A:D,4,TRUE)</f>
        <v>ГК, Инфо, Возв</v>
      </c>
      <c r="E59" s="4">
        <f>VLOOKUP(A59,'Список КК'!A:C,3,TRUE)</f>
        <v>17</v>
      </c>
      <c r="F59" s="220" t="str">
        <f>VLOOKUP(A59,'Список КК'!A:E,5,TRUE)</f>
        <v>смены только до 16:00, начало любое время утром(дети 2.5 и 5 лет -сидят по очереди с мужем)</v>
      </c>
      <c r="G59" s="174">
        <f>IF(OR(IF(INDEX(Команды!$A$2:$AN$7500,MATCH(G$3,Команды!$A$2:$A$7500,0),$E59+2)=Команды!$AJ$2,TRUE,FALSE),IF(INDEX(Команды!$A$2:$AN$7500,MATCH(G$3,Команды!$A$2:$A$7500,0),$E59+2)=Команды!$AJ$3,TRUE,FALSE),IF(INDEX(Команды!$A$2:$AN$7500,MATCH(G$3,Команды!$A$2:$A$7500,0),$E59+2)=Команды!$AJ$4,TRUE,FALSE),IF(INDEX(Команды!$A$2:$AN$7500,MATCH(G$3,Команды!$A$2:$A$7500,0),$E59+2)=Команды!$AJ$5,TRUE,FALSE),IF(INDEX(Команды!$A$2:$AN$7500,MATCH(G$3,Команды!$A$2:$A$7500,0),$E59+2)=Команды!$AJ$6,TRUE,FALSE),IF(INDEX(Команды!$A$2:$AN$7500,MATCH(G$3,Команды!$A$2:$A$7500,0),$E59+2)=Команды!$AJ$7,TRUE,FALSE),IF(INDEX(Команды!$A$2:$AN$7500,MATCH(G$3,Команды!$A$2:$A$7500,0),$E59+2)=Команды!$AJ$8,TRUE,FALSE),IF(INDEX(Команды!$A$2:$AN$7500,MATCH(G$3,Команды!$A$2:$A$7500,0),$E59+2)=Команды!$AJ$9,TRUE,FALSE),IF(INDEX(Команды!$A$2:$AN$7500,MATCH(G$3,Команды!$A$2:$A$7500,0),$E59+2)=Команды!$AJ$10,TRUE,FALSE),IF(INDEX(Команды!$A$2:$AN$7500,MATCH(G$3,Команды!$A$2:$A$7500,0),$E59+2)=Команды!$AJ$11,TRUE,FALSE),IF(INDEX(Команды!$A$2:$AN$7500,MATCH(G$3,Команды!$A$2:$A$7500,0),$E59+2)=Команды!$AJ$12,TRUE,FALSE),IF(INDEX(Команды!$A$2:$AN$7500,MATCH(G$3,Команды!$A$2:$A$7500,0),$E59+2)=Команды!$AJ$13,TRUE,FALSE),IF(INDEX(Команды!$A$2:$AN$7500,MATCH(G$3,Команды!$A$2:$A$7500,0),$E59+2)=Команды!$AJ$14,TRUE,FALSE),IF(INDEX(Команды!$A$2:$AN$7500,MATCH(G$3,Команды!$A$2:$A$7500,0),$E59+2)=Команды!$AJ$15,TRUE,FALSE),IF(INDEX(Команды!$A$2:$AN$7500,MATCH(G$3,Команды!$A$2:$A$7500,0),$E59+2)=Команды!$AJ$16,TRUE,FALSE),,IF(INDEX(Команды!$A$2:$AN$7500,MATCH(G$3,Команды!$A$2:$A$7500,0),$E59+2)=Команды!$AJ$17,TRUE,FALSE),,IF(INDEX(Команды!$A$2:$AN$7500,MATCH(G$3,Команды!$A$2:$A$7500,0),$E59+2)=Команды!$AJ$18,TRUE,FALSE),,IF(INDEX(Команды!$A$2:$AN$7500,MATCH(G$3,Команды!$A$2:$A$7500,0),$E59+2)=Команды!$AJ$19,TRUE,FALSE)),INDEX(Команды!$AJ$2:$AK$19,MATCH(INDEX(Команды!$A$2:$AN$7500,MATCH(G$3,Команды!$A$2:$A$7500,0),$E59+2),Команды!$AJ$2:$AJ$19,0),2),0)</f>
        <v>0.28125</v>
      </c>
      <c r="H59" s="175">
        <f>IF(OR(IF(INDEX(Команды!$A$2:$AN$7500,MATCH(G$3,Команды!$A$2:$A$7500,0),$E59+2)=Команды!$AJ$2,TRUE,FALSE),IF(INDEX(Команды!$A$2:$AN$7500,MATCH(G$3,Команды!$A$2:$A$7500,0),$E59+2)=Команды!$AJ$3,TRUE,FALSE),IF(INDEX(Команды!$A$2:$AN$7500,MATCH(G$3,Команды!$A$2:$A$7500,0),$E59+2)=Команды!$AJ$4,TRUE,FALSE),IF(INDEX(Команды!$A$2:$AN$7500,MATCH(G$3,Команды!$A$2:$A$7500,0),$E59+2)=Команды!$AJ$5,TRUE,FALSE),IF(INDEX(Команды!$A$2:$AN$7500,MATCH(G$3,Команды!$A$2:$A$7500,0),$E59+2)=Команды!$AJ$6,TRUE,FALSE),IF(INDEX(Команды!$A$2:$AN$7500,MATCH(G$3,Команды!$A$2:$A$7500,0),$E59+2)=Команды!$AJ$7,TRUE,FALSE),IF(INDEX(Команды!$A$2:$AN$7500,MATCH(G$3,Команды!$A$2:$A$7500,0),$E59+2)=Команды!$AJ$8,TRUE,FALSE),IF(INDEX(Команды!$A$2:$AN$7500,MATCH(G$3,Команды!$A$2:$A$7500,0),$E59+2)=Команды!$AJ$9,TRUE,FALSE),IF(INDEX(Команды!$A$2:$AN$7500,MATCH(G$3,Команды!$A$2:$A$7500,0),$E59+2)=Команды!$AJ$10,TRUE,FALSE),IF(INDEX(Команды!$A$2:$AN$7500,MATCH(G$3,Команды!$A$2:$A$7500,0),$E59+2)=Команды!$AJ$11,TRUE,FALSE),IF(INDEX(Команды!$A$2:$AN$7500,MATCH(G$3,Команды!$A$2:$A$7500,0),$E59+2)=Команды!$AJ$12,TRUE,FALSE),IF(INDEX(Команды!$A$2:$AN$7500,MATCH(G$3,Команды!$A$2:$A$7500,0),$E59+2)=Команды!$AJ$13,TRUE,FALSE),IF(INDEX(Команды!$A$2:$AN$7500,MATCH(G$3,Команды!$A$2:$A$7500,0),$E59+2)=Команды!$AJ$14,TRUE,FALSE),IF(INDEX(Команды!$A$2:$AN$7500,MATCH(G$3,Команды!$A$2:$A$7500,0),$E59+2)=Команды!$AJ$15,TRUE,FALSE),IF(INDEX(Команды!$A$2:$AN$7500,MATCH(G$3,Команды!$A$2:$A$7500,0),$E59+2)=Команды!$AJ$16,TRUE,FALSE),IF(INDEX(Команды!$A$2:$AN$7500,MATCH(G$3,Команды!$A$2:$A$7500,0),$E59+2)=Команды!$AJ$17,TRUE,FALSE),IF(INDEX(Команды!$A$2:$AN$7500,MATCH(G$3,Команды!$A$2:$A$7500,0),$E59+2)=Команды!$AJ$18,TRUE,FALSE),IF(INDEX(Команды!$A$2:$AN$7500,MATCH(G$3,Команды!$A$2:$A$7500,0),$E59+2)=Команды!$AJ$19,TRUE,FALSE)),INDEX(Команды!$AJ$2:$AL$19,MATCH(INDEX(Команды!$A$2:$AN$7500,MATCH(G$3,Команды!$A$2:$A$7500,0),$E59+2),Команды!$AJ$2:$AJ$19,0),3),0)</f>
        <v>0.65625</v>
      </c>
      <c r="I59" s="342"/>
      <c r="J59" s="174">
        <f>IF(OR(IF(INDEX(Команды!$A$2:$AN$7500,MATCH(J$3,Команды!$A$2:$A$7500,0),$E59+2)=Команды!$AJ$2,TRUE,FALSE),IF(INDEX(Команды!$A$2:$AN$7500,MATCH(J$3,Команды!$A$2:$A$7500,0),$E59+2)=Команды!$AJ$3,TRUE,FALSE),IF(INDEX(Команды!$A$2:$AN$7500,MATCH(J$3,Команды!$A$2:$A$7500,0),$E59+2)=Команды!$AJ$4,TRUE,FALSE),IF(INDEX(Команды!$A$2:$AN$7500,MATCH(J$3,Команды!$A$2:$A$7500,0),$E59+2)=Команды!$AJ$5,TRUE,FALSE),IF(INDEX(Команды!$A$2:$AN$7500,MATCH(J$3,Команды!$A$2:$A$7500,0),$E59+2)=Команды!$AJ$6,TRUE,FALSE),IF(INDEX(Команды!$A$2:$AN$7500,MATCH(J$3,Команды!$A$2:$A$7500,0),$E59+2)=Команды!$AJ$7,TRUE,FALSE),IF(INDEX(Команды!$A$2:$AN$7500,MATCH(J$3,Команды!$A$2:$A$7500,0),$E59+2)=Команды!$AJ$8,TRUE,FALSE),IF(INDEX(Команды!$A$2:$AN$7500,MATCH(J$3,Команды!$A$2:$A$7500,0),$E59+2)=Команды!$AJ$9,TRUE,FALSE),IF(INDEX(Команды!$A$2:$AN$7500,MATCH(J$3,Команды!$A$2:$A$7500,0),$E59+2)=Команды!$AJ$10,TRUE,FALSE),IF(INDEX(Команды!$A$2:$AN$7500,MATCH(J$3,Команды!$A$2:$A$7500,0),$E59+2)=Команды!$AJ$11,TRUE,FALSE),IF(INDEX(Команды!$A$2:$AN$7500,MATCH(J$3,Команды!$A$2:$A$7500,0),$E59+2)=Команды!$AJ$12,TRUE,FALSE),IF(INDEX(Команды!$A$2:$AN$7500,MATCH(J$3,Команды!$A$2:$A$7500,0),$E59+2)=Команды!$AJ$13,TRUE,FALSE),IF(INDEX(Команды!$A$2:$AN$7500,MATCH(J$3,Команды!$A$2:$A$7500,0),$E59+2)=Команды!$AJ$14,TRUE,FALSE),IF(INDEX(Команды!$A$2:$AN$7500,MATCH(J$3,Команды!$A$2:$A$7500,0),$E59+2)=Команды!$AJ$15,TRUE,FALSE),IF(INDEX(Команды!$A$2:$AN$7500,MATCH(J$3,Команды!$A$2:$A$7500,0),$E59+2)=Команды!$AJ$16,TRUE,FALSE),,IF(INDEX(Команды!$A$2:$AN$7500,MATCH(J$3,Команды!$A$2:$A$7500,0),$E59+2)=Команды!$AJ$17,TRUE,FALSE),,IF(INDEX(Команды!$A$2:$AN$7500,MATCH(J$3,Команды!$A$2:$A$7500,0),$E59+2)=Команды!$AJ$18,TRUE,FALSE),,IF(INDEX(Команды!$A$2:$AN$7500,MATCH(J$3,Команды!$A$2:$A$7500,0),$E59+2)=Команды!$AJ$19,TRUE,FALSE)),INDEX(Команды!$AJ$2:$AK$19,MATCH(INDEX(Команды!$A$2:$AN$7500,MATCH(J$3,Команды!$A$2:$A$7500,0),$E59+2),Команды!$AJ$2:$AJ$19,0),2),0)</f>
        <v>0.28125</v>
      </c>
      <c r="K59" s="175">
        <f>IF(OR(IF(INDEX(Команды!$A$2:$AN$7500,MATCH(J$3,Команды!$A$2:$A$7500,0),$E59+2)=Команды!$AJ$2,TRUE,FALSE),IF(INDEX(Команды!$A$2:$AN$7500,MATCH(J$3,Команды!$A$2:$A$7500,0),$E59+2)=Команды!$AJ$3,TRUE,FALSE),IF(INDEX(Команды!$A$2:$AN$7500,MATCH(J$3,Команды!$A$2:$A$7500,0),$E59+2)=Команды!$AJ$4,TRUE,FALSE),IF(INDEX(Команды!$A$2:$AN$7500,MATCH(J$3,Команды!$A$2:$A$7500,0),$E59+2)=Команды!$AJ$5,TRUE,FALSE),IF(INDEX(Команды!$A$2:$AN$7500,MATCH(J$3,Команды!$A$2:$A$7500,0),$E59+2)=Команды!$AJ$6,TRUE,FALSE),IF(INDEX(Команды!$A$2:$AN$7500,MATCH(J$3,Команды!$A$2:$A$7500,0),$E59+2)=Команды!$AJ$7,TRUE,FALSE),IF(INDEX(Команды!$A$2:$AN$7500,MATCH(J$3,Команды!$A$2:$A$7500,0),$E59+2)=Команды!$AJ$8,TRUE,FALSE),IF(INDEX(Команды!$A$2:$AN$7500,MATCH(J$3,Команды!$A$2:$A$7500,0),$E59+2)=Команды!$AJ$9,TRUE,FALSE),IF(INDEX(Команды!$A$2:$AN$7500,MATCH(J$3,Команды!$A$2:$A$7500,0),$E59+2)=Команды!$AJ$10,TRUE,FALSE),IF(INDEX(Команды!$A$2:$AN$7500,MATCH(J$3,Команды!$A$2:$A$7500,0),$E59+2)=Команды!$AJ$11,TRUE,FALSE),IF(INDEX(Команды!$A$2:$AN$7500,MATCH(J$3,Команды!$A$2:$A$7500,0),$E59+2)=Команды!$AJ$12,TRUE,FALSE),IF(INDEX(Команды!$A$2:$AN$7500,MATCH(J$3,Команды!$A$2:$A$7500,0),$E59+2)=Команды!$AJ$13,TRUE,FALSE),IF(INDEX(Команды!$A$2:$AN$7500,MATCH(J$3,Команды!$A$2:$A$7500,0),$E59+2)=Команды!$AJ$14,TRUE,FALSE),IF(INDEX(Команды!$A$2:$AN$7500,MATCH(J$3,Команды!$A$2:$A$7500,0),$E59+2)=Команды!$AJ$15,TRUE,FALSE),IF(INDEX(Команды!$A$2:$AN$7500,MATCH(J$3,Команды!$A$2:$A$7500,0),$E59+2)=Команды!$AJ$16,TRUE,FALSE),IF(INDEX(Команды!$A$2:$AN$7500,MATCH(J$3,Команды!$A$2:$A$7500,0),$E59+2)=Команды!$AJ$17,TRUE,FALSE),IF(INDEX(Команды!$A$2:$AN$7500,MATCH(J$3,Команды!$A$2:$A$7500,0),$E59+2)=Команды!$AJ$18,TRUE,FALSE),IF(INDEX(Команды!$A$2:$AN$7500,MATCH(J$3,Команды!$A$2:$A$7500,0),$E59+2)=Команды!$AJ$19,TRUE,FALSE)),INDEX(Команды!$AJ$2:$AL$19,MATCH(INDEX(Команды!$A$2:$AN$7500,MATCH(J$3,Команды!$A$2:$A$7500,0),$E59+2),Команды!$AJ$2:$AJ$19,0),3),0)</f>
        <v>0.65625</v>
      </c>
      <c r="L59" s="342"/>
      <c r="M59" s="174">
        <f>IF(OR(IF(INDEX(Команды!$A$2:$AN$7500,MATCH(M$3,Команды!$A$2:$A$7500,0),$E59+2)=Команды!$AJ$2,TRUE,FALSE),IF(INDEX(Команды!$A$2:$AN$7500,MATCH(M$3,Команды!$A$2:$A$7500,0),$E59+2)=Команды!$AJ$3,TRUE,FALSE),IF(INDEX(Команды!$A$2:$AN$7500,MATCH(M$3,Команды!$A$2:$A$7500,0),$E59+2)=Команды!$AJ$4,TRUE,FALSE),IF(INDEX(Команды!$A$2:$AN$7500,MATCH(M$3,Команды!$A$2:$A$7500,0),$E59+2)=Команды!$AJ$5,TRUE,FALSE),IF(INDEX(Команды!$A$2:$AN$7500,MATCH(M$3,Команды!$A$2:$A$7500,0),$E59+2)=Команды!$AJ$6,TRUE,FALSE),IF(INDEX(Команды!$A$2:$AN$7500,MATCH(M$3,Команды!$A$2:$A$7500,0),$E59+2)=Команды!$AJ$7,TRUE,FALSE),IF(INDEX(Команды!$A$2:$AN$7500,MATCH(M$3,Команды!$A$2:$A$7500,0),$E59+2)=Команды!$AJ$8,TRUE,FALSE),IF(INDEX(Команды!$A$2:$AN$7500,MATCH(M$3,Команды!$A$2:$A$7500,0),$E59+2)=Команды!$AJ$9,TRUE,FALSE),IF(INDEX(Команды!$A$2:$AN$7500,MATCH(M$3,Команды!$A$2:$A$7500,0),$E59+2)=Команды!$AJ$10,TRUE,FALSE),IF(INDEX(Команды!$A$2:$AN$7500,MATCH(M$3,Команды!$A$2:$A$7500,0),$E59+2)=Команды!$AJ$11,TRUE,FALSE),IF(INDEX(Команды!$A$2:$AN$7500,MATCH(M$3,Команды!$A$2:$A$7500,0),$E59+2)=Команды!$AJ$12,TRUE,FALSE),IF(INDEX(Команды!$A$2:$AN$7500,MATCH(M$3,Команды!$A$2:$A$7500,0),$E59+2)=Команды!$AJ$13,TRUE,FALSE),IF(INDEX(Команды!$A$2:$AN$7500,MATCH(M$3,Команды!$A$2:$A$7500,0),$E59+2)=Команды!$AJ$14,TRUE,FALSE),IF(INDEX(Команды!$A$2:$AN$7500,MATCH(M$3,Команды!$A$2:$A$7500,0),$E59+2)=Команды!$AJ$15,TRUE,FALSE),IF(INDEX(Команды!$A$2:$AN$7500,MATCH(M$3,Команды!$A$2:$A$7500,0),$E59+2)=Команды!$AJ$16,TRUE,FALSE),,IF(INDEX(Команды!$A$2:$AN$7500,MATCH(M$3,Команды!$A$2:$A$7500,0),$E59+2)=Команды!$AJ$17,TRUE,FALSE),,IF(INDEX(Команды!$A$2:$AN$7500,MATCH(M$3,Команды!$A$2:$A$7500,0),$E59+2)=Команды!$AJ$18,TRUE,FALSE),,IF(INDEX(Команды!$A$2:$AN$7500,MATCH(M$3,Команды!$A$2:$A$7500,0),$E59+2)=Команды!$AJ$19,TRUE,FALSE)),INDEX(Команды!$AJ$2:$AK$19,MATCH(INDEX(Команды!$A$2:$AN$7500,MATCH(M$3,Команды!$A$2:$A$7500,0),$E59+2),Команды!$AJ$2:$AJ$19,0),2),0)</f>
        <v>0.3125</v>
      </c>
      <c r="N59" s="175">
        <f>IF(OR(IF(INDEX(Команды!$A$2:$AN$7500,MATCH(M$3,Команды!$A$2:$A$7500,0),$E59+2)=Команды!$AJ$2,TRUE,FALSE),IF(INDEX(Команды!$A$2:$AN$7500,MATCH(M$3,Команды!$A$2:$A$7500,0),$E59+2)=Команды!$AJ$3,TRUE,FALSE),IF(INDEX(Команды!$A$2:$AN$7500,MATCH(M$3,Команды!$A$2:$A$7500,0),$E59+2)=Команды!$AJ$4,TRUE,FALSE),IF(INDEX(Команды!$A$2:$AN$7500,MATCH(M$3,Команды!$A$2:$A$7500,0),$E59+2)=Команды!$AJ$5,TRUE,FALSE),IF(INDEX(Команды!$A$2:$AN$7500,MATCH(M$3,Команды!$A$2:$A$7500,0),$E59+2)=Команды!$AJ$6,TRUE,FALSE),IF(INDEX(Команды!$A$2:$AN$7500,MATCH(M$3,Команды!$A$2:$A$7500,0),$E59+2)=Команды!$AJ$7,TRUE,FALSE),IF(INDEX(Команды!$A$2:$AN$7500,MATCH(M$3,Команды!$A$2:$A$7500,0),$E59+2)=Команды!$AJ$8,TRUE,FALSE),IF(INDEX(Команды!$A$2:$AN$7500,MATCH(M$3,Команды!$A$2:$A$7500,0),$E59+2)=Команды!$AJ$9,TRUE,FALSE),IF(INDEX(Команды!$A$2:$AN$7500,MATCH(M$3,Команды!$A$2:$A$7500,0),$E59+2)=Команды!$AJ$10,TRUE,FALSE),IF(INDEX(Команды!$A$2:$AN$7500,MATCH(M$3,Команды!$A$2:$A$7500,0),$E59+2)=Команды!$AJ$11,TRUE,FALSE),IF(INDEX(Команды!$A$2:$AN$7500,MATCH(M$3,Команды!$A$2:$A$7500,0),$E59+2)=Команды!$AJ$12,TRUE,FALSE),IF(INDEX(Команды!$A$2:$AN$7500,MATCH(M$3,Команды!$A$2:$A$7500,0),$E59+2)=Команды!$AJ$13,TRUE,FALSE),IF(INDEX(Команды!$A$2:$AN$7500,MATCH(M$3,Команды!$A$2:$A$7500,0),$E59+2)=Команды!$AJ$14,TRUE,FALSE),IF(INDEX(Команды!$A$2:$AN$7500,MATCH(M$3,Команды!$A$2:$A$7500,0),$E59+2)=Команды!$AJ$15,TRUE,FALSE),IF(INDEX(Команды!$A$2:$AN$7500,MATCH(M$3,Команды!$A$2:$A$7500,0),$E59+2)=Команды!$AJ$16,TRUE,FALSE),IF(INDEX(Команды!$A$2:$AN$7500,MATCH(M$3,Команды!$A$2:$A$7500,0),$E59+2)=Команды!$AJ$17,TRUE,FALSE),IF(INDEX(Команды!$A$2:$AN$7500,MATCH(M$3,Команды!$A$2:$A$7500,0),$E59+2)=Команды!$AJ$18,TRUE,FALSE),IF(INDEX(Команды!$A$2:$AN$7500,MATCH(M$3,Команды!$A$2:$A$7500,0),$E59+2)=Команды!$AJ$19,TRUE,FALSE)),INDEX(Команды!$AJ$2:$AL$19,MATCH(INDEX(Команды!$A$2:$AN$7500,MATCH(M$3,Команды!$A$2:$A$7500,0),$E59+2),Команды!$AJ$2:$AJ$19,0),3),0)</f>
        <v>0.6875</v>
      </c>
      <c r="O59" s="342"/>
      <c r="P59" s="174">
        <f>IF(OR(IF(INDEX(Команды!$A$2:$AN$7500,MATCH(P$3,Команды!$A$2:$A$7500,0),$E59+2)=Команды!$AJ$2,TRUE,FALSE),IF(INDEX(Команды!$A$2:$AN$7500,MATCH(P$3,Команды!$A$2:$A$7500,0),$E59+2)=Команды!$AJ$3,TRUE,FALSE),IF(INDEX(Команды!$A$2:$AN$7500,MATCH(P$3,Команды!$A$2:$A$7500,0),$E59+2)=Команды!$AJ$4,TRUE,FALSE),IF(INDEX(Команды!$A$2:$AN$7500,MATCH(P$3,Команды!$A$2:$A$7500,0),$E59+2)=Команды!$AJ$5,TRUE,FALSE),IF(INDEX(Команды!$A$2:$AN$7500,MATCH(P$3,Команды!$A$2:$A$7500,0),$E59+2)=Команды!$AJ$6,TRUE,FALSE),IF(INDEX(Команды!$A$2:$AN$7500,MATCH(P$3,Команды!$A$2:$A$7500,0),$E59+2)=Команды!$AJ$7,TRUE,FALSE),IF(INDEX(Команды!$A$2:$AN$7500,MATCH(P$3,Команды!$A$2:$A$7500,0),$E59+2)=Команды!$AJ$8,TRUE,FALSE),IF(INDEX(Команды!$A$2:$AN$7500,MATCH(P$3,Команды!$A$2:$A$7500,0),$E59+2)=Команды!$AJ$9,TRUE,FALSE),IF(INDEX(Команды!$A$2:$AN$7500,MATCH(P$3,Команды!$A$2:$A$7500,0),$E59+2)=Команды!$AJ$10,TRUE,FALSE),IF(INDEX(Команды!$A$2:$AN$7500,MATCH(P$3,Команды!$A$2:$A$7500,0),$E59+2)=Команды!$AJ$11,TRUE,FALSE),IF(INDEX(Команды!$A$2:$AN$7500,MATCH(P$3,Команды!$A$2:$A$7500,0),$E59+2)=Команды!$AJ$12,TRUE,FALSE),IF(INDEX(Команды!$A$2:$AN$7500,MATCH(P$3,Команды!$A$2:$A$7500,0),$E59+2)=Команды!$AJ$13,TRUE,FALSE),IF(INDEX(Команды!$A$2:$AN$7500,MATCH(P$3,Команды!$A$2:$A$7500,0),$E59+2)=Команды!$AJ$14,TRUE,FALSE),IF(INDEX(Команды!$A$2:$AN$7500,MATCH(P$3,Команды!$A$2:$A$7500,0),$E59+2)=Команды!$AJ$15,TRUE,FALSE),IF(INDEX(Команды!$A$2:$AN$7500,MATCH(P$3,Команды!$A$2:$A$7500,0),$E59+2)=Команды!$AJ$16,TRUE,FALSE),,IF(INDEX(Команды!$A$2:$AN$7500,MATCH(P$3,Команды!$A$2:$A$7500,0),$E59+2)=Команды!$AJ$17,TRUE,FALSE),,IF(INDEX(Команды!$A$2:$AN$7500,MATCH(P$3,Команды!$A$2:$A$7500,0),$E59+2)=Команды!$AJ$18,TRUE,FALSE),,IF(INDEX(Команды!$A$2:$AN$7500,MATCH(P$3,Команды!$A$2:$A$7500,0),$E59+2)=Команды!$AJ$19,TRUE,FALSE)),INDEX(Команды!$AJ$2:$AK$19,MATCH(INDEX(Команды!$A$2:$AN$7500,MATCH(P$3,Команды!$A$2:$A$7500,0),$E59+2),Команды!$AJ$2:$AJ$19,0),2),0)</f>
        <v>0.33333333333333331</v>
      </c>
      <c r="Q59" s="175">
        <f>IF(OR(IF(INDEX(Команды!$A$2:$AN$7500,MATCH(P$3,Команды!$A$2:$A$7500,0),$E59+2)=Команды!$AJ$2,TRUE,FALSE),IF(INDEX(Команды!$A$2:$AN$7500,MATCH(P$3,Команды!$A$2:$A$7500,0),$E59+2)=Команды!$AJ$3,TRUE,FALSE),IF(INDEX(Команды!$A$2:$AN$7500,MATCH(P$3,Команды!$A$2:$A$7500,0),$E59+2)=Команды!$AJ$4,TRUE,FALSE),IF(INDEX(Команды!$A$2:$AN$7500,MATCH(P$3,Команды!$A$2:$A$7500,0),$E59+2)=Команды!$AJ$5,TRUE,FALSE),IF(INDEX(Команды!$A$2:$AN$7500,MATCH(P$3,Команды!$A$2:$A$7500,0),$E59+2)=Команды!$AJ$6,TRUE,FALSE),IF(INDEX(Команды!$A$2:$AN$7500,MATCH(P$3,Команды!$A$2:$A$7500,0),$E59+2)=Команды!$AJ$7,TRUE,FALSE),IF(INDEX(Команды!$A$2:$AN$7500,MATCH(P$3,Команды!$A$2:$A$7500,0),$E59+2)=Команды!$AJ$8,TRUE,FALSE),IF(INDEX(Команды!$A$2:$AN$7500,MATCH(P$3,Команды!$A$2:$A$7500,0),$E59+2)=Команды!$AJ$9,TRUE,FALSE),IF(INDEX(Команды!$A$2:$AN$7500,MATCH(P$3,Команды!$A$2:$A$7500,0),$E59+2)=Команды!$AJ$10,TRUE,FALSE),IF(INDEX(Команды!$A$2:$AN$7500,MATCH(P$3,Команды!$A$2:$A$7500,0),$E59+2)=Команды!$AJ$11,TRUE,FALSE),IF(INDEX(Команды!$A$2:$AN$7500,MATCH(P$3,Команды!$A$2:$A$7500,0),$E59+2)=Команды!$AJ$12,TRUE,FALSE),IF(INDEX(Команды!$A$2:$AN$7500,MATCH(P$3,Команды!$A$2:$A$7500,0),$E59+2)=Команды!$AJ$13,TRUE,FALSE),IF(INDEX(Команды!$A$2:$AN$7500,MATCH(P$3,Команды!$A$2:$A$7500,0),$E59+2)=Команды!$AJ$14,TRUE,FALSE),IF(INDEX(Команды!$A$2:$AN$7500,MATCH(P$3,Команды!$A$2:$A$7500,0),$E59+2)=Команды!$AJ$15,TRUE,FALSE),IF(INDEX(Команды!$A$2:$AN$7500,MATCH(P$3,Команды!$A$2:$A$7500,0),$E59+2)=Команды!$AJ$16,TRUE,FALSE),IF(INDEX(Команды!$A$2:$AN$7500,MATCH(P$3,Команды!$A$2:$A$7500,0),$E59+2)=Команды!$AJ$17,TRUE,FALSE),IF(INDEX(Команды!$A$2:$AN$7500,MATCH(P$3,Команды!$A$2:$A$7500,0),$E59+2)=Команды!$AJ$18,TRUE,FALSE),IF(INDEX(Команды!$A$2:$AN$7500,MATCH(P$3,Команды!$A$2:$A$7500,0),$E59+2)=Команды!$AJ$19,TRUE,FALSE)),INDEX(Команды!$AJ$2:$AL$19,MATCH(INDEX(Команды!$A$2:$AN$7500,MATCH(P$3,Команды!$A$2:$A$7500,0),$E59+2),Команды!$AJ$2:$AJ$19,0),3),0)</f>
        <v>0.70833333333333337</v>
      </c>
      <c r="R59" s="342"/>
      <c r="S59" s="174">
        <f>IF(OR(IF(INDEX(Команды!$A$2:$AN$7500,MATCH(S$3,Команды!$A$2:$A$7500,0),$E59+2)=Команды!$AJ$2,TRUE,FALSE),IF(INDEX(Команды!$A$2:$AN$7500,MATCH(S$3,Команды!$A$2:$A$7500,0),$E59+2)=Команды!$AJ$3,TRUE,FALSE),IF(INDEX(Команды!$A$2:$AN$7500,MATCH(S$3,Команды!$A$2:$A$7500,0),$E59+2)=Команды!$AJ$4,TRUE,FALSE),IF(INDEX(Команды!$A$2:$AN$7500,MATCH(S$3,Команды!$A$2:$A$7500,0),$E59+2)=Команды!$AJ$5,TRUE,FALSE),IF(INDEX(Команды!$A$2:$AN$7500,MATCH(S$3,Команды!$A$2:$A$7500,0),$E59+2)=Команды!$AJ$6,TRUE,FALSE),IF(INDEX(Команды!$A$2:$AN$7500,MATCH(S$3,Команды!$A$2:$A$7500,0),$E59+2)=Команды!$AJ$7,TRUE,FALSE),IF(INDEX(Команды!$A$2:$AN$7500,MATCH(S$3,Команды!$A$2:$A$7500,0),$E59+2)=Команды!$AJ$8,TRUE,FALSE),IF(INDEX(Команды!$A$2:$AN$7500,MATCH(S$3,Команды!$A$2:$A$7500,0),$E59+2)=Команды!$AJ$9,TRUE,FALSE),IF(INDEX(Команды!$A$2:$AN$7500,MATCH(S$3,Команды!$A$2:$A$7500,0),$E59+2)=Команды!$AJ$10,TRUE,FALSE),IF(INDEX(Команды!$A$2:$AN$7500,MATCH(S$3,Команды!$A$2:$A$7500,0),$E59+2)=Команды!$AJ$11,TRUE,FALSE),IF(INDEX(Команды!$A$2:$AN$7500,MATCH(S$3,Команды!$A$2:$A$7500,0),$E59+2)=Команды!$AJ$12,TRUE,FALSE),IF(INDEX(Команды!$A$2:$AN$7500,MATCH(S$3,Команды!$A$2:$A$7500,0),$E59+2)=Команды!$AJ$13,TRUE,FALSE),IF(INDEX(Команды!$A$2:$AN$7500,MATCH(S$3,Команды!$A$2:$A$7500,0),$E59+2)=Команды!$AJ$14,TRUE,FALSE),IF(INDEX(Команды!$A$2:$AN$7500,MATCH(S$3,Команды!$A$2:$A$7500,0),$E59+2)=Команды!$AJ$15,TRUE,FALSE),IF(INDEX(Команды!$A$2:$AN$7500,MATCH(S$3,Команды!$A$2:$A$7500,0),$E59+2)=Команды!$AJ$16,TRUE,FALSE),,IF(INDEX(Команды!$A$2:$AN$7500,MATCH(S$3,Команды!$A$2:$A$7500,0),$E59+2)=Команды!$AJ$17,TRUE,FALSE),,IF(INDEX(Команды!$A$2:$AN$7500,MATCH(S$3,Команды!$A$2:$A$7500,0),$E59+2)=Команды!$AJ$18,TRUE,FALSE),,IF(INDEX(Команды!$A$2:$AN$7500,MATCH(S$3,Команды!$A$2:$A$7500,0),$E59+2)=Команды!$AJ$19,TRUE,FALSE)),INDEX(Команды!$AJ$2:$AK$19,MATCH(INDEX(Команды!$A$2:$AN$7500,MATCH(S$3,Команды!$A$2:$A$7500,0),$E59+2),Команды!$AJ$2:$AJ$19,0),2),0)</f>
        <v>0.33333333333333331</v>
      </c>
      <c r="T59" s="175">
        <f>IF(OR(IF(INDEX(Команды!$A$2:$AN$7500,MATCH(S$3,Команды!$A$2:$A$7500,0),$E59+2)=Команды!$AJ$2,TRUE,FALSE),IF(INDEX(Команды!$A$2:$AN$7500,MATCH(S$3,Команды!$A$2:$A$7500,0),$E59+2)=Команды!$AJ$3,TRUE,FALSE),IF(INDEX(Команды!$A$2:$AN$7500,MATCH(S$3,Команды!$A$2:$A$7500,0),$E59+2)=Команды!$AJ$4,TRUE,FALSE),IF(INDEX(Команды!$A$2:$AN$7500,MATCH(S$3,Команды!$A$2:$A$7500,0),$E59+2)=Команды!$AJ$5,TRUE,FALSE),IF(INDEX(Команды!$A$2:$AN$7500,MATCH(S$3,Команды!$A$2:$A$7500,0),$E59+2)=Команды!$AJ$6,TRUE,FALSE),IF(INDEX(Команды!$A$2:$AN$7500,MATCH(S$3,Команды!$A$2:$A$7500,0),$E59+2)=Команды!$AJ$7,TRUE,FALSE),IF(INDEX(Команды!$A$2:$AN$7500,MATCH(S$3,Команды!$A$2:$A$7500,0),$E59+2)=Команды!$AJ$8,TRUE,FALSE),IF(INDEX(Команды!$A$2:$AN$7500,MATCH(S$3,Команды!$A$2:$A$7500,0),$E59+2)=Команды!$AJ$9,TRUE,FALSE),IF(INDEX(Команды!$A$2:$AN$7500,MATCH(S$3,Команды!$A$2:$A$7500,0),$E59+2)=Команды!$AJ$10,TRUE,FALSE),IF(INDEX(Команды!$A$2:$AN$7500,MATCH(S$3,Команды!$A$2:$A$7500,0),$E59+2)=Команды!$AJ$11,TRUE,FALSE),IF(INDEX(Команды!$A$2:$AN$7500,MATCH(S$3,Команды!$A$2:$A$7500,0),$E59+2)=Команды!$AJ$12,TRUE,FALSE),IF(INDEX(Команды!$A$2:$AN$7500,MATCH(S$3,Команды!$A$2:$A$7500,0),$E59+2)=Команды!$AJ$13,TRUE,FALSE),IF(INDEX(Команды!$A$2:$AN$7500,MATCH(S$3,Команды!$A$2:$A$7500,0),$E59+2)=Команды!$AJ$14,TRUE,FALSE),IF(INDEX(Команды!$A$2:$AN$7500,MATCH(S$3,Команды!$A$2:$A$7500,0),$E59+2)=Команды!$AJ$15,TRUE,FALSE),IF(INDEX(Команды!$A$2:$AN$7500,MATCH(S$3,Команды!$A$2:$A$7500,0),$E59+2)=Команды!$AJ$16,TRUE,FALSE),IF(INDEX(Команды!$A$2:$AN$7500,MATCH(S$3,Команды!$A$2:$A$7500,0),$E59+2)=Команды!$AJ$17,TRUE,FALSE),IF(INDEX(Команды!$A$2:$AN$7500,MATCH(S$3,Команды!$A$2:$A$7500,0),$E59+2)=Команды!$AJ$18,TRUE,FALSE),IF(INDEX(Команды!$A$2:$AN$7500,MATCH(S$3,Команды!$A$2:$A$7500,0),$E59+2)=Команды!$AJ$19,TRUE,FALSE)),INDEX(Команды!$AJ$2:$AL$19,MATCH(INDEX(Команды!$A$2:$AN$7500,MATCH(S$3,Команды!$A$2:$A$7500,0),$E59+2),Команды!$AJ$2:$AJ$19,0),3),0)</f>
        <v>0.70833333333333337</v>
      </c>
      <c r="U59" s="342"/>
      <c r="V59" s="174" t="str">
        <f>IF(OR(IF(INDEX(Команды!$A$2:$AN$7500,MATCH(V$3,Команды!$A$2:$A$7500,0),$E59+2)=Команды!$AJ$2,TRUE,FALSE),IF(INDEX(Команды!$A$2:$AN$7500,MATCH(V$3,Команды!$A$2:$A$7500,0),$E59+2)=Команды!$AJ$3,TRUE,FALSE),IF(INDEX(Команды!$A$2:$AN$7500,MATCH(V$3,Команды!$A$2:$A$7500,0),$E59+2)=Команды!$AJ$4,TRUE,FALSE),IF(INDEX(Команды!$A$2:$AN$7500,MATCH(V$3,Команды!$A$2:$A$7500,0),$E59+2)=Команды!$AJ$5,TRUE,FALSE),IF(INDEX(Команды!$A$2:$AN$7500,MATCH(V$3,Команды!$A$2:$A$7500,0),$E59+2)=Команды!$AJ$6,TRUE,FALSE),IF(INDEX(Команды!$A$2:$AN$7500,MATCH(V$3,Команды!$A$2:$A$7500,0),$E59+2)=Команды!$AJ$7,TRUE,FALSE),IF(INDEX(Команды!$A$2:$AN$7500,MATCH(V$3,Команды!$A$2:$A$7500,0),$E59+2)=Команды!$AJ$8,TRUE,FALSE),IF(INDEX(Команды!$A$2:$AN$7500,MATCH(V$3,Команды!$A$2:$A$7500,0),$E59+2)=Команды!$AJ$9,TRUE,FALSE),IF(INDEX(Команды!$A$2:$AN$7500,MATCH(V$3,Команды!$A$2:$A$7500,0),$E59+2)=Команды!$AJ$10,TRUE,FALSE),IF(INDEX(Команды!$A$2:$AN$7500,MATCH(V$3,Команды!$A$2:$A$7500,0),$E59+2)=Команды!$AJ$11,TRUE,FALSE),IF(INDEX(Команды!$A$2:$AN$7500,MATCH(V$3,Команды!$A$2:$A$7500,0),$E59+2)=Команды!$AJ$12,TRUE,FALSE),IF(INDEX(Команды!$A$2:$AN$7500,MATCH(V$3,Команды!$A$2:$A$7500,0),$E59+2)=Команды!$AJ$13,TRUE,FALSE),IF(INDEX(Команды!$A$2:$AN$7500,MATCH(V$3,Команды!$A$2:$A$7500,0),$E59+2)=Команды!$AJ$14,TRUE,FALSE),IF(INDEX(Команды!$A$2:$AN$7500,MATCH(V$3,Команды!$A$2:$A$7500,0),$E59+2)=Команды!$AJ$15,TRUE,FALSE),IF(INDEX(Команды!$A$2:$AN$7500,MATCH(V$3,Команды!$A$2:$A$7500,0),$E59+2)=Команды!$AJ$16,TRUE,FALSE),,IF(INDEX(Команды!$A$2:$AN$7500,MATCH(V$3,Команды!$A$2:$A$7500,0),$E59+2)=Команды!$AJ$17,TRUE,FALSE),,IF(INDEX(Команды!$A$2:$AN$7500,MATCH(V$3,Команды!$A$2:$A$7500,0),$E59+2)=Команды!$AJ$18,TRUE,FALSE),,IF(INDEX(Команды!$A$2:$AN$7500,MATCH(V$3,Команды!$A$2:$A$7500,0),$E59+2)=Команды!$AJ$19,TRUE,FALSE)),INDEX(Команды!$AJ$2:$AK$19,MATCH(INDEX(Команды!$A$2:$AN$7500,MATCH(V$3,Команды!$A$2:$A$7500,0),$E59+2),Команды!$AJ$2:$AJ$19,0),2),0)</f>
        <v>В</v>
      </c>
      <c r="W59" s="175" t="str">
        <f>IF(OR(IF(INDEX(Команды!$A$2:$AN$7500,MATCH(V$3,Команды!$A$2:$A$7500,0),$E59+2)=Команды!$AJ$2,TRUE,FALSE),IF(INDEX(Команды!$A$2:$AN$7500,MATCH(V$3,Команды!$A$2:$A$7500,0),$E59+2)=Команды!$AJ$3,TRUE,FALSE),IF(INDEX(Команды!$A$2:$AN$7500,MATCH(V$3,Команды!$A$2:$A$7500,0),$E59+2)=Команды!$AJ$4,TRUE,FALSE),IF(INDEX(Команды!$A$2:$AN$7500,MATCH(V$3,Команды!$A$2:$A$7500,0),$E59+2)=Команды!$AJ$5,TRUE,FALSE),IF(INDEX(Команды!$A$2:$AN$7500,MATCH(V$3,Команды!$A$2:$A$7500,0),$E59+2)=Команды!$AJ$6,TRUE,FALSE),IF(INDEX(Команды!$A$2:$AN$7500,MATCH(V$3,Команды!$A$2:$A$7500,0),$E59+2)=Команды!$AJ$7,TRUE,FALSE),IF(INDEX(Команды!$A$2:$AN$7500,MATCH(V$3,Команды!$A$2:$A$7500,0),$E59+2)=Команды!$AJ$8,TRUE,FALSE),IF(INDEX(Команды!$A$2:$AN$7500,MATCH(V$3,Команды!$A$2:$A$7500,0),$E59+2)=Команды!$AJ$9,TRUE,FALSE),IF(INDEX(Команды!$A$2:$AN$7500,MATCH(V$3,Команды!$A$2:$A$7500,0),$E59+2)=Команды!$AJ$10,TRUE,FALSE),IF(INDEX(Команды!$A$2:$AN$7500,MATCH(V$3,Команды!$A$2:$A$7500,0),$E59+2)=Команды!$AJ$11,TRUE,FALSE),IF(INDEX(Команды!$A$2:$AN$7500,MATCH(V$3,Команды!$A$2:$A$7500,0),$E59+2)=Команды!$AJ$12,TRUE,FALSE),IF(INDEX(Команды!$A$2:$AN$7500,MATCH(V$3,Команды!$A$2:$A$7500,0),$E59+2)=Команды!$AJ$13,TRUE,FALSE),IF(INDEX(Команды!$A$2:$AN$7500,MATCH(V$3,Команды!$A$2:$A$7500,0),$E59+2)=Команды!$AJ$14,TRUE,FALSE),IF(INDEX(Команды!$A$2:$AN$7500,MATCH(V$3,Команды!$A$2:$A$7500,0),$E59+2)=Команды!$AJ$15,TRUE,FALSE),IF(INDEX(Команды!$A$2:$AN$7500,MATCH(V$3,Команды!$A$2:$A$7500,0),$E59+2)=Команды!$AJ$16,TRUE,FALSE),IF(INDEX(Команды!$A$2:$AN$7500,MATCH(V$3,Команды!$A$2:$A$7500,0),$E59+2)=Команды!$AJ$17,TRUE,FALSE),IF(INDEX(Команды!$A$2:$AN$7500,MATCH(V$3,Команды!$A$2:$A$7500,0),$E59+2)=Команды!$AJ$18,TRUE,FALSE),IF(INDEX(Команды!$A$2:$AN$7500,MATCH(V$3,Команды!$A$2:$A$7500,0),$E59+2)=Команды!$AJ$19,TRUE,FALSE)),INDEX(Команды!$AJ$2:$AL$19,MATCH(INDEX(Команды!$A$2:$AN$7500,MATCH(V$3,Команды!$A$2:$A$7500,0),$E59+2),Команды!$AJ$2:$AJ$19,0),3),0)</f>
        <v>В</v>
      </c>
      <c r="X59" s="342"/>
      <c r="Y59" s="174" t="str">
        <f>IF(OR(IF(INDEX(Команды!$A$2:$AN$7500,MATCH(Y$3,Команды!$A$2:$A$7500,0),$E59+2)=Команды!$AJ$2,TRUE,FALSE),IF(INDEX(Команды!$A$2:$AN$7500,MATCH(Y$3,Команды!$A$2:$A$7500,0),$E59+2)=Команды!$AJ$3,TRUE,FALSE),IF(INDEX(Команды!$A$2:$AN$7500,MATCH(Y$3,Команды!$A$2:$A$7500,0),$E59+2)=Команды!$AJ$4,TRUE,FALSE),IF(INDEX(Команды!$A$2:$AN$7500,MATCH(Y$3,Команды!$A$2:$A$7500,0),$E59+2)=Команды!$AJ$5,TRUE,FALSE),IF(INDEX(Команды!$A$2:$AN$7500,MATCH(Y$3,Команды!$A$2:$A$7500,0),$E59+2)=Команды!$AJ$6,TRUE,FALSE),IF(INDEX(Команды!$A$2:$AN$7500,MATCH(Y$3,Команды!$A$2:$A$7500,0),$E59+2)=Команды!$AJ$7,TRUE,FALSE),IF(INDEX(Команды!$A$2:$AN$7500,MATCH(Y$3,Команды!$A$2:$A$7500,0),$E59+2)=Команды!$AJ$8,TRUE,FALSE),IF(INDEX(Команды!$A$2:$AN$7500,MATCH(Y$3,Команды!$A$2:$A$7500,0),$E59+2)=Команды!$AJ$9,TRUE,FALSE),IF(INDEX(Команды!$A$2:$AN$7500,MATCH(Y$3,Команды!$A$2:$A$7500,0),$E59+2)=Команды!$AJ$10,TRUE,FALSE),IF(INDEX(Команды!$A$2:$AN$7500,MATCH(Y$3,Команды!$A$2:$A$7500,0),$E59+2)=Команды!$AJ$11,TRUE,FALSE),IF(INDEX(Команды!$A$2:$AN$7500,MATCH(Y$3,Команды!$A$2:$A$7500,0),$E59+2)=Команды!$AJ$12,TRUE,FALSE),IF(INDEX(Команды!$A$2:$AN$7500,MATCH(Y$3,Команды!$A$2:$A$7500,0),$E59+2)=Команды!$AJ$13,TRUE,FALSE),IF(INDEX(Команды!$A$2:$AN$7500,MATCH(Y$3,Команды!$A$2:$A$7500,0),$E59+2)=Команды!$AJ$14,TRUE,FALSE),IF(INDEX(Команды!$A$2:$AN$7500,MATCH(Y$3,Команды!$A$2:$A$7500,0),$E59+2)=Команды!$AJ$15,TRUE,FALSE),IF(INDEX(Команды!$A$2:$AN$7500,MATCH(Y$3,Команды!$A$2:$A$7500,0),$E59+2)=Команды!$AJ$16,TRUE,FALSE),,IF(INDEX(Команды!$A$2:$AN$7500,MATCH(Y$3,Команды!$A$2:$A$7500,0),$E59+2)=Команды!$AJ$17,TRUE,FALSE),,IF(INDEX(Команды!$A$2:$AN$7500,MATCH(Y$3,Команды!$A$2:$A$7500,0),$E59+2)=Команды!$AJ$18,TRUE,FALSE),,IF(INDEX(Команды!$A$2:$AN$7500,MATCH(Y$3,Команды!$A$2:$A$7500,0),$E59+2)=Команды!$AJ$19,TRUE,FALSE)),INDEX(Команды!$AJ$2:$AK$19,MATCH(INDEX(Команды!$A$2:$AN$7500,MATCH(Y$3,Команды!$A$2:$A$7500,0),$E59+2),Команды!$AJ$2:$AJ$19,0),2),0)</f>
        <v>В</v>
      </c>
      <c r="Z59" s="175" t="str">
        <f>IF(OR(IF(INDEX(Команды!$A$2:$AN$7500,MATCH(Y$3,Команды!$A$2:$A$7500,0),$E59+2)=Команды!$AJ$2,TRUE,FALSE),IF(INDEX(Команды!$A$2:$AN$7500,MATCH(Y$3,Команды!$A$2:$A$7500,0),$E59+2)=Команды!$AJ$3,TRUE,FALSE),IF(INDEX(Команды!$A$2:$AN$7500,MATCH(Y$3,Команды!$A$2:$A$7500,0),$E59+2)=Команды!$AJ$4,TRUE,FALSE),IF(INDEX(Команды!$A$2:$AN$7500,MATCH(Y$3,Команды!$A$2:$A$7500,0),$E59+2)=Команды!$AJ$5,TRUE,FALSE),IF(INDEX(Команды!$A$2:$AN$7500,MATCH(Y$3,Команды!$A$2:$A$7500,0),$E59+2)=Команды!$AJ$6,TRUE,FALSE),IF(INDEX(Команды!$A$2:$AN$7500,MATCH(Y$3,Команды!$A$2:$A$7500,0),$E59+2)=Команды!$AJ$7,TRUE,FALSE),IF(INDEX(Команды!$A$2:$AN$7500,MATCH(Y$3,Команды!$A$2:$A$7500,0),$E59+2)=Команды!$AJ$8,TRUE,FALSE),IF(INDEX(Команды!$A$2:$AN$7500,MATCH(Y$3,Команды!$A$2:$A$7500,0),$E59+2)=Команды!$AJ$9,TRUE,FALSE),IF(INDEX(Команды!$A$2:$AN$7500,MATCH(Y$3,Команды!$A$2:$A$7500,0),$E59+2)=Команды!$AJ$10,TRUE,FALSE),IF(INDEX(Команды!$A$2:$AN$7500,MATCH(Y$3,Команды!$A$2:$A$7500,0),$E59+2)=Команды!$AJ$11,TRUE,FALSE),IF(INDEX(Команды!$A$2:$AN$7500,MATCH(Y$3,Команды!$A$2:$A$7500,0),$E59+2)=Команды!$AJ$12,TRUE,FALSE),IF(INDEX(Команды!$A$2:$AN$7500,MATCH(Y$3,Команды!$A$2:$A$7500,0),$E59+2)=Команды!$AJ$13,TRUE,FALSE),IF(INDEX(Команды!$A$2:$AN$7500,MATCH(Y$3,Команды!$A$2:$A$7500,0),$E59+2)=Команды!$AJ$14,TRUE,FALSE),IF(INDEX(Команды!$A$2:$AN$7500,MATCH(Y$3,Команды!$A$2:$A$7500,0),$E59+2)=Команды!$AJ$15,TRUE,FALSE),IF(INDEX(Команды!$A$2:$AN$7500,MATCH(Y$3,Команды!$A$2:$A$7500,0),$E59+2)=Команды!$AJ$16,TRUE,FALSE),IF(INDEX(Команды!$A$2:$AN$7500,MATCH(Y$3,Команды!$A$2:$A$7500,0),$E59+2)=Команды!$AJ$17,TRUE,FALSE),IF(INDEX(Команды!$A$2:$AN$7500,MATCH(Y$3,Команды!$A$2:$A$7500,0),$E59+2)=Команды!$AJ$18,TRUE,FALSE),IF(INDEX(Команды!$A$2:$AN$7500,MATCH(Y$3,Команды!$A$2:$A$7500,0),$E59+2)=Команды!$AJ$19,TRUE,FALSE)),INDEX(Команды!$AJ$2:$AL$19,MATCH(INDEX(Команды!$A$2:$AN$7500,MATCH(Y$3,Команды!$A$2:$A$7500,0),$E59+2),Команды!$AJ$2:$AJ$19,0),3),0)</f>
        <v>В</v>
      </c>
      <c r="AA59" s="342"/>
      <c r="AB59" s="174">
        <f>IF(OR(IF(INDEX(Команды!$A$2:$AN$7500,MATCH(AB$3,Команды!$A$2:$A$7500,0),$E59+2)=Команды!$AJ$2,TRUE,FALSE),IF(INDEX(Команды!$A$2:$AN$7500,MATCH(AB$3,Команды!$A$2:$A$7500,0),$E59+2)=Команды!$AJ$3,TRUE,FALSE),IF(INDEX(Команды!$A$2:$AN$7500,MATCH(AB$3,Команды!$A$2:$A$7500,0),$E59+2)=Команды!$AJ$4,TRUE,FALSE),IF(INDEX(Команды!$A$2:$AN$7500,MATCH(AB$3,Команды!$A$2:$A$7500,0),$E59+2)=Команды!$AJ$5,TRUE,FALSE),IF(INDEX(Команды!$A$2:$AN$7500,MATCH(AB$3,Команды!$A$2:$A$7500,0),$E59+2)=Команды!$AJ$6,TRUE,FALSE),IF(INDEX(Команды!$A$2:$AN$7500,MATCH(AB$3,Команды!$A$2:$A$7500,0),$E59+2)=Команды!$AJ$7,TRUE,FALSE),IF(INDEX(Команды!$A$2:$AN$7500,MATCH(AB$3,Команды!$A$2:$A$7500,0),$E59+2)=Команды!$AJ$8,TRUE,FALSE),IF(INDEX(Команды!$A$2:$AN$7500,MATCH(AB$3,Команды!$A$2:$A$7500,0),$E59+2)=Команды!$AJ$9,TRUE,FALSE),IF(INDEX(Команды!$A$2:$AN$7500,MATCH(AB$3,Команды!$A$2:$A$7500,0),$E59+2)=Команды!$AJ$10,TRUE,FALSE),IF(INDEX(Команды!$A$2:$AN$7500,MATCH(AB$3,Команды!$A$2:$A$7500,0),$E59+2)=Команды!$AJ$11,TRUE,FALSE),IF(INDEX(Команды!$A$2:$AN$7500,MATCH(AB$3,Команды!$A$2:$A$7500,0),$E59+2)=Команды!$AJ$12,TRUE,FALSE),IF(INDEX(Команды!$A$2:$AN$7500,MATCH(AB$3,Команды!$A$2:$A$7500,0),$E59+2)=Команды!$AJ$13,TRUE,FALSE),IF(INDEX(Команды!$A$2:$AN$7500,MATCH(AB$3,Команды!$A$2:$A$7500,0),$E59+2)=Команды!$AJ$14,TRUE,FALSE),IF(INDEX(Команды!$A$2:$AN$7500,MATCH(AB$3,Команды!$A$2:$A$7500,0),$E59+2)=Команды!$AJ$15,TRUE,FALSE),IF(INDEX(Команды!$A$2:$AN$7500,MATCH(AB$3,Команды!$A$2:$A$7500,0),$E59+2)=Команды!$AJ$16,TRUE,FALSE),,IF(INDEX(Команды!$A$2:$AN$7500,MATCH(AB$3,Команды!$A$2:$A$7500,0),$E59+2)=Команды!$AJ$17,TRUE,FALSE),,IF(INDEX(Команды!$A$2:$AN$7500,MATCH(AB$3,Команды!$A$2:$A$7500,0),$E59+2)=Команды!$AJ$18,TRUE,FALSE),,IF(INDEX(Команды!$A$2:$AN$7500,MATCH(AB$3,Команды!$A$2:$A$7500,0),$E59+2)=Команды!$AJ$19,TRUE,FALSE)),INDEX(Команды!$AJ$2:$AK$19,MATCH(INDEX(Команды!$A$2:$AN$7500,MATCH(AB$3,Команды!$A$2:$A$7500,0),$E59+2),Команды!$AJ$2:$AJ$19,0),2),0)</f>
        <v>0.28125</v>
      </c>
      <c r="AC59" s="175">
        <f>IF(OR(IF(INDEX(Команды!$A$2:$AN$7500,MATCH(AB$3,Команды!$A$2:$A$7500,0),$E59+2)=Команды!$AJ$2,TRUE,FALSE),IF(INDEX(Команды!$A$2:$AN$7500,MATCH(AB$3,Команды!$A$2:$A$7500,0),$E59+2)=Команды!$AJ$3,TRUE,FALSE),IF(INDEX(Команды!$A$2:$AN$7500,MATCH(AB$3,Команды!$A$2:$A$7500,0),$E59+2)=Команды!$AJ$4,TRUE,FALSE),IF(INDEX(Команды!$A$2:$AN$7500,MATCH(AB$3,Команды!$A$2:$A$7500,0),$E59+2)=Команды!$AJ$5,TRUE,FALSE),IF(INDEX(Команды!$A$2:$AN$7500,MATCH(AB$3,Команды!$A$2:$A$7500,0),$E59+2)=Команды!$AJ$6,TRUE,FALSE),IF(INDEX(Команды!$A$2:$AN$7500,MATCH(AB$3,Команды!$A$2:$A$7500,0),$E59+2)=Команды!$AJ$7,TRUE,FALSE),IF(INDEX(Команды!$A$2:$AN$7500,MATCH(AB$3,Команды!$A$2:$A$7500,0),$E59+2)=Команды!$AJ$8,TRUE,FALSE),IF(INDEX(Команды!$A$2:$AN$7500,MATCH(AB$3,Команды!$A$2:$A$7500,0),$E59+2)=Команды!$AJ$9,TRUE,FALSE),IF(INDEX(Команды!$A$2:$AN$7500,MATCH(AB$3,Команды!$A$2:$A$7500,0),$E59+2)=Команды!$AJ$10,TRUE,FALSE),IF(INDEX(Команды!$A$2:$AN$7500,MATCH(AB$3,Команды!$A$2:$A$7500,0),$E59+2)=Команды!$AJ$11,TRUE,FALSE),IF(INDEX(Команды!$A$2:$AN$7500,MATCH(AB$3,Команды!$A$2:$A$7500,0),$E59+2)=Команды!$AJ$12,TRUE,FALSE),IF(INDEX(Команды!$A$2:$AN$7500,MATCH(AB$3,Команды!$A$2:$A$7500,0),$E59+2)=Команды!$AJ$13,TRUE,FALSE),IF(INDEX(Команды!$A$2:$AN$7500,MATCH(AB$3,Команды!$A$2:$A$7500,0),$E59+2)=Команды!$AJ$14,TRUE,FALSE),IF(INDEX(Команды!$A$2:$AN$7500,MATCH(AB$3,Команды!$A$2:$A$7500,0),$E59+2)=Команды!$AJ$15,TRUE,FALSE),IF(INDEX(Команды!$A$2:$AN$7500,MATCH(AB$3,Команды!$A$2:$A$7500,0),$E59+2)=Команды!$AJ$16,TRUE,FALSE),IF(INDEX(Команды!$A$2:$AN$7500,MATCH(AB$3,Команды!$A$2:$A$7500,0),$E59+2)=Команды!$AJ$17,TRUE,FALSE),IF(INDEX(Команды!$A$2:$AN$7500,MATCH(AB$3,Команды!$A$2:$A$7500,0),$E59+2)=Команды!$AJ$18,TRUE,FALSE),IF(INDEX(Команды!$A$2:$AN$7500,MATCH(AB$3,Команды!$A$2:$A$7500,0),$E59+2)=Команды!$AJ$19,TRUE,FALSE)),INDEX(Команды!$AJ$2:$AL$19,MATCH(INDEX(Команды!$A$2:$AN$7500,MATCH(AB$3,Команды!$A$2:$A$7500,0),$E59+2),Команды!$AJ$2:$AJ$19,0),3),0)</f>
        <v>0.65625</v>
      </c>
      <c r="AD59" s="342"/>
      <c r="AE59" s="174">
        <f>IF(OR(IF(INDEX(Команды!$A$2:$AN$7500,MATCH(AE$3,Команды!$A$2:$A$7500,0),$E59+2)=Команды!$AJ$2,TRUE,FALSE),IF(INDEX(Команды!$A$2:$AN$7500,MATCH(AE$3,Команды!$A$2:$A$7500,0),$E59+2)=Команды!$AJ$3,TRUE,FALSE),IF(INDEX(Команды!$A$2:$AN$7500,MATCH(AE$3,Команды!$A$2:$A$7500,0),$E59+2)=Команды!$AJ$4,TRUE,FALSE),IF(INDEX(Команды!$A$2:$AN$7500,MATCH(AE$3,Команды!$A$2:$A$7500,0),$E59+2)=Команды!$AJ$5,TRUE,FALSE),IF(INDEX(Команды!$A$2:$AN$7500,MATCH(AE$3,Команды!$A$2:$A$7500,0),$E59+2)=Команды!$AJ$6,TRUE,FALSE),IF(INDEX(Команды!$A$2:$AN$7500,MATCH(AE$3,Команды!$A$2:$A$7500,0),$E59+2)=Команды!$AJ$7,TRUE,FALSE),IF(INDEX(Команды!$A$2:$AN$7500,MATCH(AE$3,Команды!$A$2:$A$7500,0),$E59+2)=Команды!$AJ$8,TRUE,FALSE),IF(INDEX(Команды!$A$2:$AN$7500,MATCH(AE$3,Команды!$A$2:$A$7500,0),$E59+2)=Команды!$AJ$9,TRUE,FALSE),IF(INDEX(Команды!$A$2:$AN$7500,MATCH(AE$3,Команды!$A$2:$A$7500,0),$E59+2)=Команды!$AJ$10,TRUE,FALSE),IF(INDEX(Команды!$A$2:$AN$7500,MATCH(AE$3,Команды!$A$2:$A$7500,0),$E59+2)=Команды!$AJ$11,TRUE,FALSE),IF(INDEX(Команды!$A$2:$AN$7500,MATCH(AE$3,Команды!$A$2:$A$7500,0),$E59+2)=Команды!$AJ$12,TRUE,FALSE),IF(INDEX(Команды!$A$2:$AN$7500,MATCH(AE$3,Команды!$A$2:$A$7500,0),$E59+2)=Команды!$AJ$13,TRUE,FALSE),IF(INDEX(Команды!$A$2:$AN$7500,MATCH(AE$3,Команды!$A$2:$A$7500,0),$E59+2)=Команды!$AJ$14,TRUE,FALSE),IF(INDEX(Команды!$A$2:$AN$7500,MATCH(AE$3,Команды!$A$2:$A$7500,0),$E59+2)=Команды!$AJ$15,TRUE,FALSE),IF(INDEX(Команды!$A$2:$AN$7500,MATCH(AE$3,Команды!$A$2:$A$7500,0),$E59+2)=Команды!$AJ$16,TRUE,FALSE),,IF(INDEX(Команды!$A$2:$AN$7500,MATCH(AE$3,Команды!$A$2:$A$7500,0),$E59+2)=Команды!$AJ$17,TRUE,FALSE),,IF(INDEX(Команды!$A$2:$AN$7500,MATCH(AE$3,Команды!$A$2:$A$7500,0),$E59+2)=Команды!$AJ$18,TRUE,FALSE),,IF(INDEX(Команды!$A$2:$AN$7500,MATCH(AE$3,Команды!$A$2:$A$7500,0),$E59+2)=Команды!$AJ$19,TRUE,FALSE)),INDEX(Команды!$AJ$2:$AK$19,MATCH(INDEX(Команды!$A$2:$AN$7500,MATCH(AE$3,Команды!$A$2:$A$7500,0),$E59+2),Команды!$AJ$2:$AJ$19,0),2),0)</f>
        <v>0.28125</v>
      </c>
      <c r="AF59" s="175">
        <f>IF(OR(IF(INDEX(Команды!$A$2:$AN$7500,MATCH(AE$3,Команды!$A$2:$A$7500,0),$E59+2)=Команды!$AJ$2,TRUE,FALSE),IF(INDEX(Команды!$A$2:$AN$7500,MATCH(AE$3,Команды!$A$2:$A$7500,0),$E59+2)=Команды!$AJ$3,TRUE,FALSE),IF(INDEX(Команды!$A$2:$AN$7500,MATCH(AE$3,Команды!$A$2:$A$7500,0),$E59+2)=Команды!$AJ$4,TRUE,FALSE),IF(INDEX(Команды!$A$2:$AN$7500,MATCH(AE$3,Команды!$A$2:$A$7500,0),$E59+2)=Команды!$AJ$5,TRUE,FALSE),IF(INDEX(Команды!$A$2:$AN$7500,MATCH(AE$3,Команды!$A$2:$A$7500,0),$E59+2)=Команды!$AJ$6,TRUE,FALSE),IF(INDEX(Команды!$A$2:$AN$7500,MATCH(AE$3,Команды!$A$2:$A$7500,0),$E59+2)=Команды!$AJ$7,TRUE,FALSE),IF(INDEX(Команды!$A$2:$AN$7500,MATCH(AE$3,Команды!$A$2:$A$7500,0),$E59+2)=Команды!$AJ$8,TRUE,FALSE),IF(INDEX(Команды!$A$2:$AN$7500,MATCH(AE$3,Команды!$A$2:$A$7500,0),$E59+2)=Команды!$AJ$9,TRUE,FALSE),IF(INDEX(Команды!$A$2:$AN$7500,MATCH(AE$3,Команды!$A$2:$A$7500,0),$E59+2)=Команды!$AJ$10,TRUE,FALSE),IF(INDEX(Команды!$A$2:$AN$7500,MATCH(AE$3,Команды!$A$2:$A$7500,0),$E59+2)=Команды!$AJ$11,TRUE,FALSE),IF(INDEX(Команды!$A$2:$AN$7500,MATCH(AE$3,Команды!$A$2:$A$7500,0),$E59+2)=Команды!$AJ$12,TRUE,FALSE),IF(INDEX(Команды!$A$2:$AN$7500,MATCH(AE$3,Команды!$A$2:$A$7500,0),$E59+2)=Команды!$AJ$13,TRUE,FALSE),IF(INDEX(Команды!$A$2:$AN$7500,MATCH(AE$3,Команды!$A$2:$A$7500,0),$E59+2)=Команды!$AJ$14,TRUE,FALSE),IF(INDEX(Команды!$A$2:$AN$7500,MATCH(AE$3,Команды!$A$2:$A$7500,0),$E59+2)=Команды!$AJ$15,TRUE,FALSE),IF(INDEX(Команды!$A$2:$AN$7500,MATCH(AE$3,Команды!$A$2:$A$7500,0),$E59+2)=Команды!$AJ$16,TRUE,FALSE),IF(INDEX(Команды!$A$2:$AN$7500,MATCH(AE$3,Команды!$A$2:$A$7500,0),$E59+2)=Команды!$AJ$17,TRUE,FALSE),IF(INDEX(Команды!$A$2:$AN$7500,MATCH(AE$3,Команды!$A$2:$A$7500,0),$E59+2)=Команды!$AJ$18,TRUE,FALSE),IF(INDEX(Команды!$A$2:$AN$7500,MATCH(AE$3,Команды!$A$2:$A$7500,0),$E59+2)=Команды!$AJ$19,TRUE,FALSE)),INDEX(Команды!$AJ$2:$AL$19,MATCH(INDEX(Команды!$A$2:$AN$7500,MATCH(AE$3,Команды!$A$2:$A$7500,0),$E59+2),Команды!$AJ$2:$AJ$19,0),3),0)</f>
        <v>0.65625</v>
      </c>
      <c r="AG59" s="342"/>
      <c r="AH59" s="174">
        <f>IF(OR(IF(INDEX(Команды!$A$2:$AN$7500,MATCH(AH$3,Команды!$A$2:$A$7500,0),$E59+2)=Команды!$AJ$2,TRUE,FALSE),IF(INDEX(Команды!$A$2:$AN$7500,MATCH(AH$3,Команды!$A$2:$A$7500,0),$E59+2)=Команды!$AJ$3,TRUE,FALSE),IF(INDEX(Команды!$A$2:$AN$7500,MATCH(AH$3,Команды!$A$2:$A$7500,0),$E59+2)=Команды!$AJ$4,TRUE,FALSE),IF(INDEX(Команды!$A$2:$AN$7500,MATCH(AH$3,Команды!$A$2:$A$7500,0),$E59+2)=Команды!$AJ$5,TRUE,FALSE),IF(INDEX(Команды!$A$2:$AN$7500,MATCH(AH$3,Команды!$A$2:$A$7500,0),$E59+2)=Команды!$AJ$6,TRUE,FALSE),IF(INDEX(Команды!$A$2:$AN$7500,MATCH(AH$3,Команды!$A$2:$A$7500,0),$E59+2)=Команды!$AJ$7,TRUE,FALSE),IF(INDEX(Команды!$A$2:$AN$7500,MATCH(AH$3,Команды!$A$2:$A$7500,0),$E59+2)=Команды!$AJ$8,TRUE,FALSE),IF(INDEX(Команды!$A$2:$AN$7500,MATCH(AH$3,Команды!$A$2:$A$7500,0),$E59+2)=Команды!$AJ$9,TRUE,FALSE),IF(INDEX(Команды!$A$2:$AN$7500,MATCH(AH$3,Команды!$A$2:$A$7500,0),$E59+2)=Команды!$AJ$10,TRUE,FALSE),IF(INDEX(Команды!$A$2:$AN$7500,MATCH(AH$3,Команды!$A$2:$A$7500,0),$E59+2)=Команды!$AJ$11,TRUE,FALSE),IF(INDEX(Команды!$A$2:$AN$7500,MATCH(AH$3,Команды!$A$2:$A$7500,0),$E59+2)=Команды!$AJ$12,TRUE,FALSE),IF(INDEX(Команды!$A$2:$AN$7500,MATCH(AH$3,Команды!$A$2:$A$7500,0),$E59+2)=Команды!$AJ$13,TRUE,FALSE),IF(INDEX(Команды!$A$2:$AN$7500,MATCH(AH$3,Команды!$A$2:$A$7500,0),$E59+2)=Команды!$AJ$14,TRUE,FALSE),IF(INDEX(Команды!$A$2:$AN$7500,MATCH(AH$3,Команды!$A$2:$A$7500,0),$E59+2)=Команды!$AJ$15,TRUE,FALSE),IF(INDEX(Команды!$A$2:$AN$7500,MATCH(AH$3,Команды!$A$2:$A$7500,0),$E59+2)=Команды!$AJ$16,TRUE,FALSE),,IF(INDEX(Команды!$A$2:$AN$7500,MATCH(AH$3,Команды!$A$2:$A$7500,0),$E59+2)=Команды!$AJ$17,TRUE,FALSE),,IF(INDEX(Команды!$A$2:$AN$7500,MATCH(AH$3,Команды!$A$2:$A$7500,0),$E59+2)=Команды!$AJ$18,TRUE,FALSE),,IF(INDEX(Команды!$A$2:$AN$7500,MATCH(AH$3,Команды!$A$2:$A$7500,0),$E59+2)=Команды!$AJ$19,TRUE,FALSE)),INDEX(Команды!$AJ$2:$AK$19,MATCH(INDEX(Команды!$A$2:$AN$7500,MATCH(AH$3,Команды!$A$2:$A$7500,0),$E59+2),Команды!$AJ$2:$AJ$19,0),2),0)</f>
        <v>0.3125</v>
      </c>
      <c r="AI59" s="175">
        <f>IF(OR(IF(INDEX(Команды!$A$2:$AN$7500,MATCH(AH$3,Команды!$A$2:$A$7500,0),$E59+2)=Команды!$AJ$2,TRUE,FALSE),IF(INDEX(Команды!$A$2:$AN$7500,MATCH(AH$3,Команды!$A$2:$A$7500,0),$E59+2)=Команды!$AJ$3,TRUE,FALSE),IF(INDEX(Команды!$A$2:$AN$7500,MATCH(AH$3,Команды!$A$2:$A$7500,0),$E59+2)=Команды!$AJ$4,TRUE,FALSE),IF(INDEX(Команды!$A$2:$AN$7500,MATCH(AH$3,Команды!$A$2:$A$7500,0),$E59+2)=Команды!$AJ$5,TRUE,FALSE),IF(INDEX(Команды!$A$2:$AN$7500,MATCH(AH$3,Команды!$A$2:$A$7500,0),$E59+2)=Команды!$AJ$6,TRUE,FALSE),IF(INDEX(Команды!$A$2:$AN$7500,MATCH(AH$3,Команды!$A$2:$A$7500,0),$E59+2)=Команды!$AJ$7,TRUE,FALSE),IF(INDEX(Команды!$A$2:$AN$7500,MATCH(AH$3,Команды!$A$2:$A$7500,0),$E59+2)=Команды!$AJ$8,TRUE,FALSE),IF(INDEX(Команды!$A$2:$AN$7500,MATCH(AH$3,Команды!$A$2:$A$7500,0),$E59+2)=Команды!$AJ$9,TRUE,FALSE),IF(INDEX(Команды!$A$2:$AN$7500,MATCH(AH$3,Команды!$A$2:$A$7500,0),$E59+2)=Команды!$AJ$10,TRUE,FALSE),IF(INDEX(Команды!$A$2:$AN$7500,MATCH(AH$3,Команды!$A$2:$A$7500,0),$E59+2)=Команды!$AJ$11,TRUE,FALSE),IF(INDEX(Команды!$A$2:$AN$7500,MATCH(AH$3,Команды!$A$2:$A$7500,0),$E59+2)=Команды!$AJ$12,TRUE,FALSE),IF(INDEX(Команды!$A$2:$AN$7500,MATCH(AH$3,Команды!$A$2:$A$7500,0),$E59+2)=Команды!$AJ$13,TRUE,FALSE),IF(INDEX(Команды!$A$2:$AN$7500,MATCH(AH$3,Команды!$A$2:$A$7500,0),$E59+2)=Команды!$AJ$14,TRUE,FALSE),IF(INDEX(Команды!$A$2:$AN$7500,MATCH(AH$3,Команды!$A$2:$A$7500,0),$E59+2)=Команды!$AJ$15,TRUE,FALSE),IF(INDEX(Команды!$A$2:$AN$7500,MATCH(AH$3,Команды!$A$2:$A$7500,0),$E59+2)=Команды!$AJ$16,TRUE,FALSE),IF(INDEX(Команды!$A$2:$AN$7500,MATCH(AH$3,Команды!$A$2:$A$7500,0),$E59+2)=Команды!$AJ$17,TRUE,FALSE),IF(INDEX(Команды!$A$2:$AN$7500,MATCH(AH$3,Команды!$A$2:$A$7500,0),$E59+2)=Команды!$AJ$18,TRUE,FALSE),IF(INDEX(Команды!$A$2:$AN$7500,MATCH(AH$3,Команды!$A$2:$A$7500,0),$E59+2)=Команды!$AJ$19,TRUE,FALSE)),INDEX(Команды!$AJ$2:$AL$19,MATCH(INDEX(Команды!$A$2:$AN$7500,MATCH(AH$3,Команды!$A$2:$A$7500,0),$E59+2),Команды!$AJ$2:$AJ$19,0),3),0)</f>
        <v>0.6875</v>
      </c>
      <c r="AJ59" s="342"/>
      <c r="AK59" s="174">
        <f>IF(OR(IF(INDEX(Команды!$A$2:$AN$7500,MATCH(AK$3,Команды!$A$2:$A$7500,0),$E59+2)=Команды!$AJ$2,TRUE,FALSE),IF(INDEX(Команды!$A$2:$AN$7500,MATCH(AK$3,Команды!$A$2:$A$7500,0),$E59+2)=Команды!$AJ$3,TRUE,FALSE),IF(INDEX(Команды!$A$2:$AN$7500,MATCH(AK$3,Команды!$A$2:$A$7500,0),$E59+2)=Команды!$AJ$4,TRUE,FALSE),IF(INDEX(Команды!$A$2:$AN$7500,MATCH(AK$3,Команды!$A$2:$A$7500,0),$E59+2)=Команды!$AJ$5,TRUE,FALSE),IF(INDEX(Команды!$A$2:$AN$7500,MATCH(AK$3,Команды!$A$2:$A$7500,0),$E59+2)=Команды!$AJ$6,TRUE,FALSE),IF(INDEX(Команды!$A$2:$AN$7500,MATCH(AK$3,Команды!$A$2:$A$7500,0),$E59+2)=Команды!$AJ$7,TRUE,FALSE),IF(INDEX(Команды!$A$2:$AN$7500,MATCH(AK$3,Команды!$A$2:$A$7500,0),$E59+2)=Команды!$AJ$8,TRUE,FALSE),IF(INDEX(Команды!$A$2:$AN$7500,MATCH(AK$3,Команды!$A$2:$A$7500,0),$E59+2)=Команды!$AJ$9,TRUE,FALSE),IF(INDEX(Команды!$A$2:$AN$7500,MATCH(AK$3,Команды!$A$2:$A$7500,0),$E59+2)=Команды!$AJ$10,TRUE,FALSE),IF(INDEX(Команды!$A$2:$AN$7500,MATCH(AK$3,Команды!$A$2:$A$7500,0),$E59+2)=Команды!$AJ$11,TRUE,FALSE),IF(INDEX(Команды!$A$2:$AN$7500,MATCH(AK$3,Команды!$A$2:$A$7500,0),$E59+2)=Команды!$AJ$12,TRUE,FALSE),IF(INDEX(Команды!$A$2:$AN$7500,MATCH(AK$3,Команды!$A$2:$A$7500,0),$E59+2)=Команды!$AJ$13,TRUE,FALSE),IF(INDEX(Команды!$A$2:$AN$7500,MATCH(AK$3,Команды!$A$2:$A$7500,0),$E59+2)=Команды!$AJ$14,TRUE,FALSE),IF(INDEX(Команды!$A$2:$AN$7500,MATCH(AK$3,Команды!$A$2:$A$7500,0),$E59+2)=Команды!$AJ$15,TRUE,FALSE),IF(INDEX(Команды!$A$2:$AN$7500,MATCH(AK$3,Команды!$A$2:$A$7500,0),$E59+2)=Команды!$AJ$16,TRUE,FALSE),,IF(INDEX(Команды!$A$2:$AN$7500,MATCH(AK$3,Команды!$A$2:$A$7500,0),$E59+2)=Команды!$AJ$17,TRUE,FALSE),,IF(INDEX(Команды!$A$2:$AN$7500,MATCH(AK$3,Команды!$A$2:$A$7500,0),$E59+2)=Команды!$AJ$18,TRUE,FALSE),,IF(INDEX(Команды!$A$2:$AN$7500,MATCH(AK$3,Команды!$A$2:$A$7500,0),$E59+2)=Команды!$AJ$19,TRUE,FALSE)),INDEX(Команды!$AJ$2:$AK$19,MATCH(INDEX(Команды!$A$2:$AN$7500,MATCH(AK$3,Команды!$A$2:$A$7500,0),$E59+2),Команды!$AJ$2:$AJ$19,0),2),0)</f>
        <v>0.33333333333333331</v>
      </c>
      <c r="AL59" s="175">
        <f>IF(OR(IF(INDEX(Команды!$A$2:$AN$7500,MATCH(AK$3,Команды!$A$2:$A$7500,0),$E59+2)=Команды!$AJ$2,TRUE,FALSE),IF(INDEX(Команды!$A$2:$AN$7500,MATCH(AK$3,Команды!$A$2:$A$7500,0),$E59+2)=Команды!$AJ$3,TRUE,FALSE),IF(INDEX(Команды!$A$2:$AN$7500,MATCH(AK$3,Команды!$A$2:$A$7500,0),$E59+2)=Команды!$AJ$4,TRUE,FALSE),IF(INDEX(Команды!$A$2:$AN$7500,MATCH(AK$3,Команды!$A$2:$A$7500,0),$E59+2)=Команды!$AJ$5,TRUE,FALSE),IF(INDEX(Команды!$A$2:$AN$7500,MATCH(AK$3,Команды!$A$2:$A$7500,0),$E59+2)=Команды!$AJ$6,TRUE,FALSE),IF(INDEX(Команды!$A$2:$AN$7500,MATCH(AK$3,Команды!$A$2:$A$7500,0),$E59+2)=Команды!$AJ$7,TRUE,FALSE),IF(INDEX(Команды!$A$2:$AN$7500,MATCH(AK$3,Команды!$A$2:$A$7500,0),$E59+2)=Команды!$AJ$8,TRUE,FALSE),IF(INDEX(Команды!$A$2:$AN$7500,MATCH(AK$3,Команды!$A$2:$A$7500,0),$E59+2)=Команды!$AJ$9,TRUE,FALSE),IF(INDEX(Команды!$A$2:$AN$7500,MATCH(AK$3,Команды!$A$2:$A$7500,0),$E59+2)=Команды!$AJ$10,TRUE,FALSE),IF(INDEX(Команды!$A$2:$AN$7500,MATCH(AK$3,Команды!$A$2:$A$7500,0),$E59+2)=Команды!$AJ$11,TRUE,FALSE),IF(INDEX(Команды!$A$2:$AN$7500,MATCH(AK$3,Команды!$A$2:$A$7500,0),$E59+2)=Команды!$AJ$12,TRUE,FALSE),IF(INDEX(Команды!$A$2:$AN$7500,MATCH(AK$3,Команды!$A$2:$A$7500,0),$E59+2)=Команды!$AJ$13,TRUE,FALSE),IF(INDEX(Команды!$A$2:$AN$7500,MATCH(AK$3,Команды!$A$2:$A$7500,0),$E59+2)=Команды!$AJ$14,TRUE,FALSE),IF(INDEX(Команды!$A$2:$AN$7500,MATCH(AK$3,Команды!$A$2:$A$7500,0),$E59+2)=Команды!$AJ$15,TRUE,FALSE),IF(INDEX(Команды!$A$2:$AN$7500,MATCH(AK$3,Команды!$A$2:$A$7500,0),$E59+2)=Команды!$AJ$16,TRUE,FALSE),IF(INDEX(Команды!$A$2:$AN$7500,MATCH(AK$3,Команды!$A$2:$A$7500,0),$E59+2)=Команды!$AJ$17,TRUE,FALSE),IF(INDEX(Команды!$A$2:$AN$7500,MATCH(AK$3,Команды!$A$2:$A$7500,0),$E59+2)=Команды!$AJ$18,TRUE,FALSE),IF(INDEX(Команды!$A$2:$AN$7500,MATCH(AK$3,Команды!$A$2:$A$7500,0),$E59+2)=Команды!$AJ$19,TRUE,FALSE)),INDEX(Команды!$AJ$2:$AL$19,MATCH(INDEX(Команды!$A$2:$AN$7500,MATCH(AK$3,Команды!$A$2:$A$7500,0),$E59+2),Команды!$AJ$2:$AJ$19,0),3),0)</f>
        <v>0.70833333333333337</v>
      </c>
      <c r="AM59" s="342"/>
      <c r="AN59" s="174">
        <f>IF(OR(IF(INDEX(Команды!$A$2:$AN$7500,MATCH(AN$3,Команды!$A$2:$A$7500,0),$E59+2)=Команды!$AJ$2,TRUE,FALSE),IF(INDEX(Команды!$A$2:$AN$7500,MATCH(AN$3,Команды!$A$2:$A$7500,0),$E59+2)=Команды!$AJ$3,TRUE,FALSE),IF(INDEX(Команды!$A$2:$AN$7500,MATCH(AN$3,Команды!$A$2:$A$7500,0),$E59+2)=Команды!$AJ$4,TRUE,FALSE),IF(INDEX(Команды!$A$2:$AN$7500,MATCH(AN$3,Команды!$A$2:$A$7500,0),$E59+2)=Команды!$AJ$5,TRUE,FALSE),IF(INDEX(Команды!$A$2:$AN$7500,MATCH(AN$3,Команды!$A$2:$A$7500,0),$E59+2)=Команды!$AJ$6,TRUE,FALSE),IF(INDEX(Команды!$A$2:$AN$7500,MATCH(AN$3,Команды!$A$2:$A$7500,0),$E59+2)=Команды!$AJ$7,TRUE,FALSE),IF(INDEX(Команды!$A$2:$AN$7500,MATCH(AN$3,Команды!$A$2:$A$7500,0),$E59+2)=Команды!$AJ$8,TRUE,FALSE),IF(INDEX(Команды!$A$2:$AN$7500,MATCH(AN$3,Команды!$A$2:$A$7500,0),$E59+2)=Команды!$AJ$9,TRUE,FALSE),IF(INDEX(Команды!$A$2:$AN$7500,MATCH(AN$3,Команды!$A$2:$A$7500,0),$E59+2)=Команды!$AJ$10,TRUE,FALSE),IF(INDEX(Команды!$A$2:$AN$7500,MATCH(AN$3,Команды!$A$2:$A$7500,0),$E59+2)=Команды!$AJ$11,TRUE,FALSE),IF(INDEX(Команды!$A$2:$AN$7500,MATCH(AN$3,Команды!$A$2:$A$7500,0),$E59+2)=Команды!$AJ$12,TRUE,FALSE),IF(INDEX(Команды!$A$2:$AN$7500,MATCH(AN$3,Команды!$A$2:$A$7500,0),$E59+2)=Команды!$AJ$13,TRUE,FALSE),IF(INDEX(Команды!$A$2:$AN$7500,MATCH(AN$3,Команды!$A$2:$A$7500,0),$E59+2)=Команды!$AJ$14,TRUE,FALSE),IF(INDEX(Команды!$A$2:$AN$7500,MATCH(AN$3,Команды!$A$2:$A$7500,0),$E59+2)=Команды!$AJ$15,TRUE,FALSE),IF(INDEX(Команды!$A$2:$AN$7500,MATCH(AN$3,Команды!$A$2:$A$7500,0),$E59+2)=Команды!$AJ$16,TRUE,FALSE),,IF(INDEX(Команды!$A$2:$AN$7500,MATCH(AN$3,Команды!$A$2:$A$7500,0),$E59+2)=Команды!$AJ$17,TRUE,FALSE),,IF(INDEX(Команды!$A$2:$AN$7500,MATCH(AN$3,Команды!$A$2:$A$7500,0),$E59+2)=Команды!$AJ$18,TRUE,FALSE),,IF(INDEX(Команды!$A$2:$AN$7500,MATCH(AN$3,Команды!$A$2:$A$7500,0),$E59+2)=Команды!$AJ$19,TRUE,FALSE)),INDEX(Команды!$AJ$2:$AK$19,MATCH(INDEX(Команды!$A$2:$AN$7500,MATCH(AN$3,Команды!$A$2:$A$7500,0),$E59+2),Команды!$AJ$2:$AJ$19,0),2),0)</f>
        <v>0.33333333333333331</v>
      </c>
      <c r="AO59" s="175">
        <f>IF(OR(IF(INDEX(Команды!$A$2:$AN$7500,MATCH(AN$3,Команды!$A$2:$A$7500,0),$E59+2)=Команды!$AJ$2,TRUE,FALSE),IF(INDEX(Команды!$A$2:$AN$7500,MATCH(AN$3,Команды!$A$2:$A$7500,0),$E59+2)=Команды!$AJ$3,TRUE,FALSE),IF(INDEX(Команды!$A$2:$AN$7500,MATCH(AN$3,Команды!$A$2:$A$7500,0),$E59+2)=Команды!$AJ$4,TRUE,FALSE),IF(INDEX(Команды!$A$2:$AN$7500,MATCH(AN$3,Команды!$A$2:$A$7500,0),$E59+2)=Команды!$AJ$5,TRUE,FALSE),IF(INDEX(Команды!$A$2:$AN$7500,MATCH(AN$3,Команды!$A$2:$A$7500,0),$E59+2)=Команды!$AJ$6,TRUE,FALSE),IF(INDEX(Команды!$A$2:$AN$7500,MATCH(AN$3,Команды!$A$2:$A$7500,0),$E59+2)=Команды!$AJ$7,TRUE,FALSE),IF(INDEX(Команды!$A$2:$AN$7500,MATCH(AN$3,Команды!$A$2:$A$7500,0),$E59+2)=Команды!$AJ$8,TRUE,FALSE),IF(INDEX(Команды!$A$2:$AN$7500,MATCH(AN$3,Команды!$A$2:$A$7500,0),$E59+2)=Команды!$AJ$9,TRUE,FALSE),IF(INDEX(Команды!$A$2:$AN$7500,MATCH(AN$3,Команды!$A$2:$A$7500,0),$E59+2)=Команды!$AJ$10,TRUE,FALSE),IF(INDEX(Команды!$A$2:$AN$7500,MATCH(AN$3,Команды!$A$2:$A$7500,0),$E59+2)=Команды!$AJ$11,TRUE,FALSE),IF(INDEX(Команды!$A$2:$AN$7500,MATCH(AN$3,Команды!$A$2:$A$7500,0),$E59+2)=Команды!$AJ$12,TRUE,FALSE),IF(INDEX(Команды!$A$2:$AN$7500,MATCH(AN$3,Команды!$A$2:$A$7500,0),$E59+2)=Команды!$AJ$13,TRUE,FALSE),IF(INDEX(Команды!$A$2:$AN$7500,MATCH(AN$3,Команды!$A$2:$A$7500,0),$E59+2)=Команды!$AJ$14,TRUE,FALSE),IF(INDEX(Команды!$A$2:$AN$7500,MATCH(AN$3,Команды!$A$2:$A$7500,0),$E59+2)=Команды!$AJ$15,TRUE,FALSE),IF(INDEX(Команды!$A$2:$AN$7500,MATCH(AN$3,Команды!$A$2:$A$7500,0),$E59+2)=Команды!$AJ$16,TRUE,FALSE),IF(INDEX(Команды!$A$2:$AN$7500,MATCH(AN$3,Команды!$A$2:$A$7500,0),$E59+2)=Команды!$AJ$17,TRUE,FALSE),IF(INDEX(Команды!$A$2:$AN$7500,MATCH(AN$3,Команды!$A$2:$A$7500,0),$E59+2)=Команды!$AJ$18,TRUE,FALSE),IF(INDEX(Команды!$A$2:$AN$7500,MATCH(AN$3,Команды!$A$2:$A$7500,0),$E59+2)=Команды!$AJ$19,TRUE,FALSE)),INDEX(Команды!$AJ$2:$AL$19,MATCH(INDEX(Команды!$A$2:$AN$7500,MATCH(AN$3,Команды!$A$2:$A$7500,0),$E59+2),Команды!$AJ$2:$AJ$19,0),3),0)</f>
        <v>0.70833333333333337</v>
      </c>
      <c r="AP59" s="342"/>
      <c r="AQ59" s="174" t="str">
        <f>IF(OR(IF(INDEX(Команды!$A$2:$AN$7500,MATCH(AQ$3,Команды!$A$2:$A$7500,0),$E59+2)=Команды!$AJ$2,TRUE,FALSE),IF(INDEX(Команды!$A$2:$AN$7500,MATCH(AQ$3,Команды!$A$2:$A$7500,0),$E59+2)=Команды!$AJ$3,TRUE,FALSE),IF(INDEX(Команды!$A$2:$AN$7500,MATCH(AQ$3,Команды!$A$2:$A$7500,0),$E59+2)=Команды!$AJ$4,TRUE,FALSE),IF(INDEX(Команды!$A$2:$AN$7500,MATCH(AQ$3,Команды!$A$2:$A$7500,0),$E59+2)=Команды!$AJ$5,TRUE,FALSE),IF(INDEX(Команды!$A$2:$AN$7500,MATCH(AQ$3,Команды!$A$2:$A$7500,0),$E59+2)=Команды!$AJ$6,TRUE,FALSE),IF(INDEX(Команды!$A$2:$AN$7500,MATCH(AQ$3,Команды!$A$2:$A$7500,0),$E59+2)=Команды!$AJ$7,TRUE,FALSE),IF(INDEX(Команды!$A$2:$AN$7500,MATCH(AQ$3,Команды!$A$2:$A$7500,0),$E59+2)=Команды!$AJ$8,TRUE,FALSE),IF(INDEX(Команды!$A$2:$AN$7500,MATCH(AQ$3,Команды!$A$2:$A$7500,0),$E59+2)=Команды!$AJ$9,TRUE,FALSE),IF(INDEX(Команды!$A$2:$AN$7500,MATCH(AQ$3,Команды!$A$2:$A$7500,0),$E59+2)=Команды!$AJ$10,TRUE,FALSE),IF(INDEX(Команды!$A$2:$AN$7500,MATCH(AQ$3,Команды!$A$2:$A$7500,0),$E59+2)=Команды!$AJ$11,TRUE,FALSE),IF(INDEX(Команды!$A$2:$AN$7500,MATCH(AQ$3,Команды!$A$2:$A$7500,0),$E59+2)=Команды!$AJ$12,TRUE,FALSE),IF(INDEX(Команды!$A$2:$AN$7500,MATCH(AQ$3,Команды!$A$2:$A$7500,0),$E59+2)=Команды!$AJ$13,TRUE,FALSE),IF(INDEX(Команды!$A$2:$AN$7500,MATCH(AQ$3,Команды!$A$2:$A$7500,0),$E59+2)=Команды!$AJ$14,TRUE,FALSE),IF(INDEX(Команды!$A$2:$AN$7500,MATCH(AQ$3,Команды!$A$2:$A$7500,0),$E59+2)=Команды!$AJ$15,TRUE,FALSE),IF(INDEX(Команды!$A$2:$AN$7500,MATCH(AQ$3,Команды!$A$2:$A$7500,0),$E59+2)=Команды!$AJ$16,TRUE,FALSE),,IF(INDEX(Команды!$A$2:$AN$7500,MATCH(AQ$3,Команды!$A$2:$A$7500,0),$E59+2)=Команды!$AJ$17,TRUE,FALSE),,IF(INDEX(Команды!$A$2:$AN$7500,MATCH(AQ$3,Команды!$A$2:$A$7500,0),$E59+2)=Команды!$AJ$18,TRUE,FALSE),,IF(INDEX(Команды!$A$2:$AN$7500,MATCH(AQ$3,Команды!$A$2:$A$7500,0),$E59+2)=Команды!$AJ$19,TRUE,FALSE)),INDEX(Команды!$AJ$2:$AK$19,MATCH(INDEX(Команды!$A$2:$AN$7500,MATCH(AQ$3,Команды!$A$2:$A$7500,0),$E59+2),Команды!$AJ$2:$AJ$19,0),2),0)</f>
        <v>В</v>
      </c>
      <c r="AR59" s="175" t="str">
        <f>IF(OR(IF(INDEX(Команды!$A$2:$AN$7500,MATCH(AQ$3,Команды!$A$2:$A$7500,0),$E59+2)=Команды!$AJ$2,TRUE,FALSE),IF(INDEX(Команды!$A$2:$AN$7500,MATCH(AQ$3,Команды!$A$2:$A$7500,0),$E59+2)=Команды!$AJ$3,TRUE,FALSE),IF(INDEX(Команды!$A$2:$AN$7500,MATCH(AQ$3,Команды!$A$2:$A$7500,0),$E59+2)=Команды!$AJ$4,TRUE,FALSE),IF(INDEX(Команды!$A$2:$AN$7500,MATCH(AQ$3,Команды!$A$2:$A$7500,0),$E59+2)=Команды!$AJ$5,TRUE,FALSE),IF(INDEX(Команды!$A$2:$AN$7500,MATCH(AQ$3,Команды!$A$2:$A$7500,0),$E59+2)=Команды!$AJ$6,TRUE,FALSE),IF(INDEX(Команды!$A$2:$AN$7500,MATCH(AQ$3,Команды!$A$2:$A$7500,0),$E59+2)=Команды!$AJ$7,TRUE,FALSE),IF(INDEX(Команды!$A$2:$AN$7500,MATCH(AQ$3,Команды!$A$2:$A$7500,0),$E59+2)=Команды!$AJ$8,TRUE,FALSE),IF(INDEX(Команды!$A$2:$AN$7500,MATCH(AQ$3,Команды!$A$2:$A$7500,0),$E59+2)=Команды!$AJ$9,TRUE,FALSE),IF(INDEX(Команды!$A$2:$AN$7500,MATCH(AQ$3,Команды!$A$2:$A$7500,0),$E59+2)=Команды!$AJ$10,TRUE,FALSE),IF(INDEX(Команды!$A$2:$AN$7500,MATCH(AQ$3,Команды!$A$2:$A$7500,0),$E59+2)=Команды!$AJ$11,TRUE,FALSE),IF(INDEX(Команды!$A$2:$AN$7500,MATCH(AQ$3,Команды!$A$2:$A$7500,0),$E59+2)=Команды!$AJ$12,TRUE,FALSE),IF(INDEX(Команды!$A$2:$AN$7500,MATCH(AQ$3,Команды!$A$2:$A$7500,0),$E59+2)=Команды!$AJ$13,TRUE,FALSE),IF(INDEX(Команды!$A$2:$AN$7500,MATCH(AQ$3,Команды!$A$2:$A$7500,0),$E59+2)=Команды!$AJ$14,TRUE,FALSE),IF(INDEX(Команды!$A$2:$AN$7500,MATCH(AQ$3,Команды!$A$2:$A$7500,0),$E59+2)=Команды!$AJ$15,TRUE,FALSE),IF(INDEX(Команды!$A$2:$AN$7500,MATCH(AQ$3,Команды!$A$2:$A$7500,0),$E59+2)=Команды!$AJ$16,TRUE,FALSE),IF(INDEX(Команды!$A$2:$AN$7500,MATCH(AQ$3,Команды!$A$2:$A$7500,0),$E59+2)=Команды!$AJ$17,TRUE,FALSE),IF(INDEX(Команды!$A$2:$AN$7500,MATCH(AQ$3,Команды!$A$2:$A$7500,0),$E59+2)=Команды!$AJ$18,TRUE,FALSE),IF(INDEX(Команды!$A$2:$AN$7500,MATCH(AQ$3,Команды!$A$2:$A$7500,0),$E59+2)=Команды!$AJ$19,TRUE,FALSE)),INDEX(Команды!$AJ$2:$AL$19,MATCH(INDEX(Команды!$A$2:$AN$7500,MATCH(AQ$3,Команды!$A$2:$A$7500,0),$E59+2),Команды!$AJ$2:$AJ$19,0),3),0)</f>
        <v>В</v>
      </c>
      <c r="AS59" s="342"/>
      <c r="AT59" s="174" t="str">
        <f>IF(OR(IF(INDEX(Команды!$A$2:$AN$7500,MATCH(AT$3,Команды!$A$2:$A$7500,0),$E59+2)=Команды!$AJ$2,TRUE,FALSE),IF(INDEX(Команды!$A$2:$AN$7500,MATCH(AT$3,Команды!$A$2:$A$7500,0),$E59+2)=Команды!$AJ$3,TRUE,FALSE),IF(INDEX(Команды!$A$2:$AN$7500,MATCH(AT$3,Команды!$A$2:$A$7500,0),$E59+2)=Команды!$AJ$4,TRUE,FALSE),IF(INDEX(Команды!$A$2:$AN$7500,MATCH(AT$3,Команды!$A$2:$A$7500,0),$E59+2)=Команды!$AJ$5,TRUE,FALSE),IF(INDEX(Команды!$A$2:$AN$7500,MATCH(AT$3,Команды!$A$2:$A$7500,0),$E59+2)=Команды!$AJ$6,TRUE,FALSE),IF(INDEX(Команды!$A$2:$AN$7500,MATCH(AT$3,Команды!$A$2:$A$7500,0),$E59+2)=Команды!$AJ$7,TRUE,FALSE),IF(INDEX(Команды!$A$2:$AN$7500,MATCH(AT$3,Команды!$A$2:$A$7500,0),$E59+2)=Команды!$AJ$8,TRUE,FALSE),IF(INDEX(Команды!$A$2:$AN$7500,MATCH(AT$3,Команды!$A$2:$A$7500,0),$E59+2)=Команды!$AJ$9,TRUE,FALSE),IF(INDEX(Команды!$A$2:$AN$7500,MATCH(AT$3,Команды!$A$2:$A$7500,0),$E59+2)=Команды!$AJ$10,TRUE,FALSE),IF(INDEX(Команды!$A$2:$AN$7500,MATCH(AT$3,Команды!$A$2:$A$7500,0),$E59+2)=Команды!$AJ$11,TRUE,FALSE),IF(INDEX(Команды!$A$2:$AN$7500,MATCH(AT$3,Команды!$A$2:$A$7500,0),$E59+2)=Команды!$AJ$12,TRUE,FALSE),IF(INDEX(Команды!$A$2:$AN$7500,MATCH(AT$3,Команды!$A$2:$A$7500,0),$E59+2)=Команды!$AJ$13,TRUE,FALSE),IF(INDEX(Команды!$A$2:$AN$7500,MATCH(AT$3,Команды!$A$2:$A$7500,0),$E59+2)=Команды!$AJ$14,TRUE,FALSE),IF(INDEX(Команды!$A$2:$AN$7500,MATCH(AT$3,Команды!$A$2:$A$7500,0),$E59+2)=Команды!$AJ$15,TRUE,FALSE),IF(INDEX(Команды!$A$2:$AN$7500,MATCH(AT$3,Команды!$A$2:$A$7500,0),$E59+2)=Команды!$AJ$16,TRUE,FALSE),,IF(INDEX(Команды!$A$2:$AN$7500,MATCH(AT$3,Команды!$A$2:$A$7500,0),$E59+2)=Команды!$AJ$17,TRUE,FALSE),,IF(INDEX(Команды!$A$2:$AN$7500,MATCH(AT$3,Команды!$A$2:$A$7500,0),$E59+2)=Команды!$AJ$18,TRUE,FALSE),,IF(INDEX(Команды!$A$2:$AN$7500,MATCH(AT$3,Команды!$A$2:$A$7500,0),$E59+2)=Команды!$AJ$19,TRUE,FALSE)),INDEX(Команды!$AJ$2:$AK$19,MATCH(INDEX(Команды!$A$2:$AN$7500,MATCH(AT$3,Команды!$A$2:$A$7500,0),$E59+2),Команды!$AJ$2:$AJ$19,0),2),0)</f>
        <v>В</v>
      </c>
      <c r="AU59" s="175" t="str">
        <f>IF(OR(IF(INDEX(Команды!$A$2:$AN$7500,MATCH(AT$3,Команды!$A$2:$A$7500,0),$E59+2)=Команды!$AJ$2,TRUE,FALSE),IF(INDEX(Команды!$A$2:$AN$7500,MATCH(AT$3,Команды!$A$2:$A$7500,0),$E59+2)=Команды!$AJ$3,TRUE,FALSE),IF(INDEX(Команды!$A$2:$AN$7500,MATCH(AT$3,Команды!$A$2:$A$7500,0),$E59+2)=Команды!$AJ$4,TRUE,FALSE),IF(INDEX(Команды!$A$2:$AN$7500,MATCH(AT$3,Команды!$A$2:$A$7500,0),$E59+2)=Команды!$AJ$5,TRUE,FALSE),IF(INDEX(Команды!$A$2:$AN$7500,MATCH(AT$3,Команды!$A$2:$A$7500,0),$E59+2)=Команды!$AJ$6,TRUE,FALSE),IF(INDEX(Команды!$A$2:$AN$7500,MATCH(AT$3,Команды!$A$2:$A$7500,0),$E59+2)=Команды!$AJ$7,TRUE,FALSE),IF(INDEX(Команды!$A$2:$AN$7500,MATCH(AT$3,Команды!$A$2:$A$7500,0),$E59+2)=Команды!$AJ$8,TRUE,FALSE),IF(INDEX(Команды!$A$2:$AN$7500,MATCH(AT$3,Команды!$A$2:$A$7500,0),$E59+2)=Команды!$AJ$9,TRUE,FALSE),IF(INDEX(Команды!$A$2:$AN$7500,MATCH(AT$3,Команды!$A$2:$A$7500,0),$E59+2)=Команды!$AJ$10,TRUE,FALSE),IF(INDEX(Команды!$A$2:$AN$7500,MATCH(AT$3,Команды!$A$2:$A$7500,0),$E59+2)=Команды!$AJ$11,TRUE,FALSE),IF(INDEX(Команды!$A$2:$AN$7500,MATCH(AT$3,Команды!$A$2:$A$7500,0),$E59+2)=Команды!$AJ$12,TRUE,FALSE),IF(INDEX(Команды!$A$2:$AN$7500,MATCH(AT$3,Команды!$A$2:$A$7500,0),$E59+2)=Команды!$AJ$13,TRUE,FALSE),IF(INDEX(Команды!$A$2:$AN$7500,MATCH(AT$3,Команды!$A$2:$A$7500,0),$E59+2)=Команды!$AJ$14,TRUE,FALSE),IF(INDEX(Команды!$A$2:$AN$7500,MATCH(AT$3,Команды!$A$2:$A$7500,0),$E59+2)=Команды!$AJ$15,TRUE,FALSE),IF(INDEX(Команды!$A$2:$AN$7500,MATCH(AT$3,Команды!$A$2:$A$7500,0),$E59+2)=Команды!$AJ$16,TRUE,FALSE),IF(INDEX(Команды!$A$2:$AN$7500,MATCH(AT$3,Команды!$A$2:$A$7500,0),$E59+2)=Команды!$AJ$17,TRUE,FALSE),IF(INDEX(Команды!$A$2:$AN$7500,MATCH(AT$3,Команды!$A$2:$A$7500,0),$E59+2)=Команды!$AJ$18,TRUE,FALSE),IF(INDEX(Команды!$A$2:$AN$7500,MATCH(AT$3,Команды!$A$2:$A$7500,0),$E59+2)=Команды!$AJ$19,TRUE,FALSE)),INDEX(Команды!$AJ$2:$AL$19,MATCH(INDEX(Команды!$A$2:$AN$7500,MATCH(AT$3,Команды!$A$2:$A$7500,0),$E59+2),Команды!$AJ$2:$AJ$19,0),3),0)</f>
        <v>В</v>
      </c>
      <c r="AV59" s="342"/>
      <c r="AW59" s="174">
        <f>IF(OR(IF(INDEX(Команды!$A$2:$AN$7500,MATCH(AW$3,Команды!$A$2:$A$7500,0),$E59+2)=Команды!$AJ$2,TRUE,FALSE),IF(INDEX(Команды!$A$2:$AN$7500,MATCH(AW$3,Команды!$A$2:$A$7500,0),$E59+2)=Команды!$AJ$3,TRUE,FALSE),IF(INDEX(Команды!$A$2:$AN$7500,MATCH(AW$3,Команды!$A$2:$A$7500,0),$E59+2)=Команды!$AJ$4,TRUE,FALSE),IF(INDEX(Команды!$A$2:$AN$7500,MATCH(AW$3,Команды!$A$2:$A$7500,0),$E59+2)=Команды!$AJ$5,TRUE,FALSE),IF(INDEX(Команды!$A$2:$AN$7500,MATCH(AW$3,Команды!$A$2:$A$7500,0),$E59+2)=Команды!$AJ$6,TRUE,FALSE),IF(INDEX(Команды!$A$2:$AN$7500,MATCH(AW$3,Команды!$A$2:$A$7500,0),$E59+2)=Команды!$AJ$7,TRUE,FALSE),IF(INDEX(Команды!$A$2:$AN$7500,MATCH(AW$3,Команды!$A$2:$A$7500,0),$E59+2)=Команды!$AJ$8,TRUE,FALSE),IF(INDEX(Команды!$A$2:$AN$7500,MATCH(AW$3,Команды!$A$2:$A$7500,0),$E59+2)=Команды!$AJ$9,TRUE,FALSE),IF(INDEX(Команды!$A$2:$AN$7500,MATCH(AW$3,Команды!$A$2:$A$7500,0),$E59+2)=Команды!$AJ$10,TRUE,FALSE),IF(INDEX(Команды!$A$2:$AN$7500,MATCH(AW$3,Команды!$A$2:$A$7500,0),$E59+2)=Команды!$AJ$11,TRUE,FALSE),IF(INDEX(Команды!$A$2:$AN$7500,MATCH(AW$3,Команды!$A$2:$A$7500,0),$E59+2)=Команды!$AJ$12,TRUE,FALSE),IF(INDEX(Команды!$A$2:$AN$7500,MATCH(AW$3,Команды!$A$2:$A$7500,0),$E59+2)=Команды!$AJ$13,TRUE,FALSE),IF(INDEX(Команды!$A$2:$AN$7500,MATCH(AW$3,Команды!$A$2:$A$7500,0),$E59+2)=Команды!$AJ$14,TRUE,FALSE),IF(INDEX(Команды!$A$2:$AN$7500,MATCH(AW$3,Команды!$A$2:$A$7500,0),$E59+2)=Команды!$AJ$15,TRUE,FALSE),IF(INDEX(Команды!$A$2:$AN$7500,MATCH(AW$3,Команды!$A$2:$A$7500,0),$E59+2)=Команды!$AJ$16,TRUE,FALSE),,IF(INDEX(Команды!$A$2:$AN$7500,MATCH(AW$3,Команды!$A$2:$A$7500,0),$E59+2)=Команды!$AJ$17,TRUE,FALSE),,IF(INDEX(Команды!$A$2:$AN$7500,MATCH(AW$3,Команды!$A$2:$A$7500,0),$E59+2)=Команды!$AJ$18,TRUE,FALSE),,IF(INDEX(Команды!$A$2:$AN$7500,MATCH(AW$3,Команды!$A$2:$A$7500,0),$E59+2)=Команды!$AJ$19,TRUE,FALSE)),INDEX(Команды!$AJ$2:$AK$19,MATCH(INDEX(Команды!$A$2:$AN$7500,MATCH(AW$3,Команды!$A$2:$A$7500,0),$E59+2),Команды!$AJ$2:$AJ$19,0),2),0)</f>
        <v>0.28125</v>
      </c>
      <c r="AX59" s="175">
        <f>IF(OR(IF(INDEX(Команды!$A$2:$AN$7500,MATCH(AW$3,Команды!$A$2:$A$7500,0),$E59+2)=Команды!$AJ$2,TRUE,FALSE),IF(INDEX(Команды!$A$2:$AN$7500,MATCH(AW$3,Команды!$A$2:$A$7500,0),$E59+2)=Команды!$AJ$3,TRUE,FALSE),IF(INDEX(Команды!$A$2:$AN$7500,MATCH(AW$3,Команды!$A$2:$A$7500,0),$E59+2)=Команды!$AJ$4,TRUE,FALSE),IF(INDEX(Команды!$A$2:$AN$7500,MATCH(AW$3,Команды!$A$2:$A$7500,0),$E59+2)=Команды!$AJ$5,TRUE,FALSE),IF(INDEX(Команды!$A$2:$AN$7500,MATCH(AW$3,Команды!$A$2:$A$7500,0),$E59+2)=Команды!$AJ$6,TRUE,FALSE),IF(INDEX(Команды!$A$2:$AN$7500,MATCH(AW$3,Команды!$A$2:$A$7500,0),$E59+2)=Команды!$AJ$7,TRUE,FALSE),IF(INDEX(Команды!$A$2:$AN$7500,MATCH(AW$3,Команды!$A$2:$A$7500,0),$E59+2)=Команды!$AJ$8,TRUE,FALSE),IF(INDEX(Команды!$A$2:$AN$7500,MATCH(AW$3,Команды!$A$2:$A$7500,0),$E59+2)=Команды!$AJ$9,TRUE,FALSE),IF(INDEX(Команды!$A$2:$AN$7500,MATCH(AW$3,Команды!$A$2:$A$7500,0),$E59+2)=Команды!$AJ$10,TRUE,FALSE),IF(INDEX(Команды!$A$2:$AN$7500,MATCH(AW$3,Команды!$A$2:$A$7500,0),$E59+2)=Команды!$AJ$11,TRUE,FALSE),IF(INDEX(Команды!$A$2:$AN$7500,MATCH(AW$3,Команды!$A$2:$A$7500,0),$E59+2)=Команды!$AJ$12,TRUE,FALSE),IF(INDEX(Команды!$A$2:$AN$7500,MATCH(AW$3,Команды!$A$2:$A$7500,0),$E59+2)=Команды!$AJ$13,TRUE,FALSE),IF(INDEX(Команды!$A$2:$AN$7500,MATCH(AW$3,Команды!$A$2:$A$7500,0),$E59+2)=Команды!$AJ$14,TRUE,FALSE),IF(INDEX(Команды!$A$2:$AN$7500,MATCH(AW$3,Команды!$A$2:$A$7500,0),$E59+2)=Команды!$AJ$15,TRUE,FALSE),IF(INDEX(Команды!$A$2:$AN$7500,MATCH(AW$3,Команды!$A$2:$A$7500,0),$E59+2)=Команды!$AJ$16,TRUE,FALSE),IF(INDEX(Команды!$A$2:$AN$7500,MATCH(AW$3,Команды!$A$2:$A$7500,0),$E59+2)=Команды!$AJ$17,TRUE,FALSE),IF(INDEX(Команды!$A$2:$AN$7500,MATCH(AW$3,Команды!$A$2:$A$7500,0),$E59+2)=Команды!$AJ$18,TRUE,FALSE),IF(INDEX(Команды!$A$2:$AN$7500,MATCH(AW$3,Команды!$A$2:$A$7500,0),$E59+2)=Команды!$AJ$19,TRUE,FALSE)),INDEX(Команды!$AJ$2:$AL$19,MATCH(INDEX(Команды!$A$2:$AN$7500,MATCH(AW$3,Команды!$A$2:$A$7500,0),$E59+2),Команды!$AJ$2:$AJ$19,0),3),0)</f>
        <v>0.65625</v>
      </c>
      <c r="AY59" s="342"/>
      <c r="AZ59" s="174">
        <f>IF(OR(IF(INDEX(Команды!$A$2:$AN$7500,MATCH(AZ$3,Команды!$A$2:$A$7500,0),$E59+2)=Команды!$AJ$2,TRUE,FALSE),IF(INDEX(Команды!$A$2:$AN$7500,MATCH(AZ$3,Команды!$A$2:$A$7500,0),$E59+2)=Команды!$AJ$3,TRUE,FALSE),IF(INDEX(Команды!$A$2:$AN$7500,MATCH(AZ$3,Команды!$A$2:$A$7500,0),$E59+2)=Команды!$AJ$4,TRUE,FALSE),IF(INDEX(Команды!$A$2:$AN$7500,MATCH(AZ$3,Команды!$A$2:$A$7500,0),$E59+2)=Команды!$AJ$5,TRUE,FALSE),IF(INDEX(Команды!$A$2:$AN$7500,MATCH(AZ$3,Команды!$A$2:$A$7500,0),$E59+2)=Команды!$AJ$6,TRUE,FALSE),IF(INDEX(Команды!$A$2:$AN$7500,MATCH(AZ$3,Команды!$A$2:$A$7500,0),$E59+2)=Команды!$AJ$7,TRUE,FALSE),IF(INDEX(Команды!$A$2:$AN$7500,MATCH(AZ$3,Команды!$A$2:$A$7500,0),$E59+2)=Команды!$AJ$8,TRUE,FALSE),IF(INDEX(Команды!$A$2:$AN$7500,MATCH(AZ$3,Команды!$A$2:$A$7500,0),$E59+2)=Команды!$AJ$9,TRUE,FALSE),IF(INDEX(Команды!$A$2:$AN$7500,MATCH(AZ$3,Команды!$A$2:$A$7500,0),$E59+2)=Команды!$AJ$10,TRUE,FALSE),IF(INDEX(Команды!$A$2:$AN$7500,MATCH(AZ$3,Команды!$A$2:$A$7500,0),$E59+2)=Команды!$AJ$11,TRUE,FALSE),IF(INDEX(Команды!$A$2:$AN$7500,MATCH(AZ$3,Команды!$A$2:$A$7500,0),$E59+2)=Команды!$AJ$12,TRUE,FALSE),IF(INDEX(Команды!$A$2:$AN$7500,MATCH(AZ$3,Команды!$A$2:$A$7500,0),$E59+2)=Команды!$AJ$13,TRUE,FALSE),IF(INDEX(Команды!$A$2:$AN$7500,MATCH(AZ$3,Команды!$A$2:$A$7500,0),$E59+2)=Команды!$AJ$14,TRUE,FALSE),IF(INDEX(Команды!$A$2:$AN$7500,MATCH(AZ$3,Команды!$A$2:$A$7500,0),$E59+2)=Команды!$AJ$15,TRUE,FALSE),IF(INDEX(Команды!$A$2:$AN$7500,MATCH(AZ$3,Команды!$A$2:$A$7500,0),$E59+2)=Команды!$AJ$16,TRUE,FALSE),,IF(INDEX(Команды!$A$2:$AN$7500,MATCH(AZ$3,Команды!$A$2:$A$7500,0),$E59+2)=Команды!$AJ$17,TRUE,FALSE),,IF(INDEX(Команды!$A$2:$AN$7500,MATCH(AZ$3,Команды!$A$2:$A$7500,0),$E59+2)=Команды!$AJ$18,TRUE,FALSE),,IF(INDEX(Команды!$A$2:$AN$7500,MATCH(AZ$3,Команды!$A$2:$A$7500,0),$E59+2)=Команды!$AJ$19,TRUE,FALSE)),INDEX(Команды!$AJ$2:$AK$19,MATCH(INDEX(Команды!$A$2:$AN$7500,MATCH(AZ$3,Команды!$A$2:$A$7500,0),$E59+2),Команды!$AJ$2:$AJ$19,0),2),0)</f>
        <v>0.28125</v>
      </c>
      <c r="BA59" s="175">
        <f>IF(OR(IF(INDEX(Команды!$A$2:$AN$7500,MATCH(AZ$3,Команды!$A$2:$A$7500,0),$E59+2)=Команды!$AJ$2,TRUE,FALSE),IF(INDEX(Команды!$A$2:$AN$7500,MATCH(AZ$3,Команды!$A$2:$A$7500,0),$E59+2)=Команды!$AJ$3,TRUE,FALSE),IF(INDEX(Команды!$A$2:$AN$7500,MATCH(AZ$3,Команды!$A$2:$A$7500,0),$E59+2)=Команды!$AJ$4,TRUE,FALSE),IF(INDEX(Команды!$A$2:$AN$7500,MATCH(AZ$3,Команды!$A$2:$A$7500,0),$E59+2)=Команды!$AJ$5,TRUE,FALSE),IF(INDEX(Команды!$A$2:$AN$7500,MATCH(AZ$3,Команды!$A$2:$A$7500,0),$E59+2)=Команды!$AJ$6,TRUE,FALSE),IF(INDEX(Команды!$A$2:$AN$7500,MATCH(AZ$3,Команды!$A$2:$A$7500,0),$E59+2)=Команды!$AJ$7,TRUE,FALSE),IF(INDEX(Команды!$A$2:$AN$7500,MATCH(AZ$3,Команды!$A$2:$A$7500,0),$E59+2)=Команды!$AJ$8,TRUE,FALSE),IF(INDEX(Команды!$A$2:$AN$7500,MATCH(AZ$3,Команды!$A$2:$A$7500,0),$E59+2)=Команды!$AJ$9,TRUE,FALSE),IF(INDEX(Команды!$A$2:$AN$7500,MATCH(AZ$3,Команды!$A$2:$A$7500,0),$E59+2)=Команды!$AJ$10,TRUE,FALSE),IF(INDEX(Команды!$A$2:$AN$7500,MATCH(AZ$3,Команды!$A$2:$A$7500,0),$E59+2)=Команды!$AJ$11,TRUE,FALSE),IF(INDEX(Команды!$A$2:$AN$7500,MATCH(AZ$3,Команды!$A$2:$A$7500,0),$E59+2)=Команды!$AJ$12,TRUE,FALSE),IF(INDEX(Команды!$A$2:$AN$7500,MATCH(AZ$3,Команды!$A$2:$A$7500,0),$E59+2)=Команды!$AJ$13,TRUE,FALSE),IF(INDEX(Команды!$A$2:$AN$7500,MATCH(AZ$3,Команды!$A$2:$A$7500,0),$E59+2)=Команды!$AJ$14,TRUE,FALSE),IF(INDEX(Команды!$A$2:$AN$7500,MATCH(AZ$3,Команды!$A$2:$A$7500,0),$E59+2)=Команды!$AJ$15,TRUE,FALSE),IF(INDEX(Команды!$A$2:$AN$7500,MATCH(AZ$3,Команды!$A$2:$A$7500,0),$E59+2)=Команды!$AJ$16,TRUE,FALSE),IF(INDEX(Команды!$A$2:$AN$7500,MATCH(AZ$3,Команды!$A$2:$A$7500,0),$E59+2)=Команды!$AJ$17,TRUE,FALSE),IF(INDEX(Команды!$A$2:$AN$7500,MATCH(AZ$3,Команды!$A$2:$A$7500,0),$E59+2)=Команды!$AJ$18,TRUE,FALSE),IF(INDEX(Команды!$A$2:$AN$7500,MATCH(AZ$3,Команды!$A$2:$A$7500,0),$E59+2)=Команды!$AJ$19,TRUE,FALSE)),INDEX(Команды!$AJ$2:$AL$19,MATCH(INDEX(Команды!$A$2:$AN$7500,MATCH(AZ$3,Команды!$A$2:$A$7500,0),$E59+2),Команды!$AJ$2:$AJ$19,0),3),0)</f>
        <v>0.65625</v>
      </c>
      <c r="BB59" s="342"/>
      <c r="BC59" s="174">
        <f>IF(OR(IF(INDEX(Команды!$A$2:$AN$7500,MATCH(BC$3,Команды!$A$2:$A$7500,0),$E59+2)=Команды!$AJ$2,TRUE,FALSE),IF(INDEX(Команды!$A$2:$AN$7500,MATCH(BC$3,Команды!$A$2:$A$7500,0),$E59+2)=Команды!$AJ$3,TRUE,FALSE),IF(INDEX(Команды!$A$2:$AN$7500,MATCH(BC$3,Команды!$A$2:$A$7500,0),$E59+2)=Команды!$AJ$4,TRUE,FALSE),IF(INDEX(Команды!$A$2:$AN$7500,MATCH(BC$3,Команды!$A$2:$A$7500,0),$E59+2)=Команды!$AJ$5,TRUE,FALSE),IF(INDEX(Команды!$A$2:$AN$7500,MATCH(BC$3,Команды!$A$2:$A$7500,0),$E59+2)=Команды!$AJ$6,TRUE,FALSE),IF(INDEX(Команды!$A$2:$AN$7500,MATCH(BC$3,Команды!$A$2:$A$7500,0),$E59+2)=Команды!$AJ$7,TRUE,FALSE),IF(INDEX(Команды!$A$2:$AN$7500,MATCH(BC$3,Команды!$A$2:$A$7500,0),$E59+2)=Команды!$AJ$8,TRUE,FALSE),IF(INDEX(Команды!$A$2:$AN$7500,MATCH(BC$3,Команды!$A$2:$A$7500,0),$E59+2)=Команды!$AJ$9,TRUE,FALSE),IF(INDEX(Команды!$A$2:$AN$7500,MATCH(BC$3,Команды!$A$2:$A$7500,0),$E59+2)=Команды!$AJ$10,TRUE,FALSE),IF(INDEX(Команды!$A$2:$AN$7500,MATCH(BC$3,Команды!$A$2:$A$7500,0),$E59+2)=Команды!$AJ$11,TRUE,FALSE),IF(INDEX(Команды!$A$2:$AN$7500,MATCH(BC$3,Команды!$A$2:$A$7500,0),$E59+2)=Команды!$AJ$12,TRUE,FALSE),IF(INDEX(Команды!$A$2:$AN$7500,MATCH(BC$3,Команды!$A$2:$A$7500,0),$E59+2)=Команды!$AJ$13,TRUE,FALSE),IF(INDEX(Команды!$A$2:$AN$7500,MATCH(BC$3,Команды!$A$2:$A$7500,0),$E59+2)=Команды!$AJ$14,TRUE,FALSE),IF(INDEX(Команды!$A$2:$AN$7500,MATCH(BC$3,Команды!$A$2:$A$7500,0),$E59+2)=Команды!$AJ$15,TRUE,FALSE),IF(INDEX(Команды!$A$2:$AN$7500,MATCH(BC$3,Команды!$A$2:$A$7500,0),$E59+2)=Команды!$AJ$16,TRUE,FALSE),,IF(INDEX(Команды!$A$2:$AN$7500,MATCH(BC$3,Команды!$A$2:$A$7500,0),$E59+2)=Команды!$AJ$17,TRUE,FALSE),,IF(INDEX(Команды!$A$2:$AN$7500,MATCH(BC$3,Команды!$A$2:$A$7500,0),$E59+2)=Команды!$AJ$18,TRUE,FALSE),,IF(INDEX(Команды!$A$2:$AN$7500,MATCH(BC$3,Команды!$A$2:$A$7500,0),$E59+2)=Команды!$AJ$19,TRUE,FALSE)),INDEX(Команды!$AJ$2:$AK$19,MATCH(INDEX(Команды!$A$2:$AN$7500,MATCH(BC$3,Команды!$A$2:$A$7500,0),$E59+2),Команды!$AJ$2:$AJ$19,0),2),0)</f>
        <v>0.3125</v>
      </c>
      <c r="BD59" s="175">
        <f>IF(OR(IF(INDEX(Команды!$A$2:$AN$7500,MATCH(BC$3,Команды!$A$2:$A$7500,0),$E59+2)=Команды!$AJ$2,TRUE,FALSE),IF(INDEX(Команды!$A$2:$AN$7500,MATCH(BC$3,Команды!$A$2:$A$7500,0),$E59+2)=Команды!$AJ$3,TRUE,FALSE),IF(INDEX(Команды!$A$2:$AN$7500,MATCH(BC$3,Команды!$A$2:$A$7500,0),$E59+2)=Команды!$AJ$4,TRUE,FALSE),IF(INDEX(Команды!$A$2:$AN$7500,MATCH(BC$3,Команды!$A$2:$A$7500,0),$E59+2)=Команды!$AJ$5,TRUE,FALSE),IF(INDEX(Команды!$A$2:$AN$7500,MATCH(BC$3,Команды!$A$2:$A$7500,0),$E59+2)=Команды!$AJ$6,TRUE,FALSE),IF(INDEX(Команды!$A$2:$AN$7500,MATCH(BC$3,Команды!$A$2:$A$7500,0),$E59+2)=Команды!$AJ$7,TRUE,FALSE),IF(INDEX(Команды!$A$2:$AN$7500,MATCH(BC$3,Команды!$A$2:$A$7500,0),$E59+2)=Команды!$AJ$8,TRUE,FALSE),IF(INDEX(Команды!$A$2:$AN$7500,MATCH(BC$3,Команды!$A$2:$A$7500,0),$E59+2)=Команды!$AJ$9,TRUE,FALSE),IF(INDEX(Команды!$A$2:$AN$7500,MATCH(BC$3,Команды!$A$2:$A$7500,0),$E59+2)=Команды!$AJ$10,TRUE,FALSE),IF(INDEX(Команды!$A$2:$AN$7500,MATCH(BC$3,Команды!$A$2:$A$7500,0),$E59+2)=Команды!$AJ$11,TRUE,FALSE),IF(INDEX(Команды!$A$2:$AN$7500,MATCH(BC$3,Команды!$A$2:$A$7500,0),$E59+2)=Команды!$AJ$12,TRUE,FALSE),IF(INDEX(Команды!$A$2:$AN$7500,MATCH(BC$3,Команды!$A$2:$A$7500,0),$E59+2)=Команды!$AJ$13,TRUE,FALSE),IF(INDEX(Команды!$A$2:$AN$7500,MATCH(BC$3,Команды!$A$2:$A$7500,0),$E59+2)=Команды!$AJ$14,TRUE,FALSE),IF(INDEX(Команды!$A$2:$AN$7500,MATCH(BC$3,Команды!$A$2:$A$7500,0),$E59+2)=Команды!$AJ$15,TRUE,FALSE),IF(INDEX(Команды!$A$2:$AN$7500,MATCH(BC$3,Команды!$A$2:$A$7500,0),$E59+2)=Команды!$AJ$16,TRUE,FALSE),IF(INDEX(Команды!$A$2:$AN$7500,MATCH(BC$3,Команды!$A$2:$A$7500,0),$E59+2)=Команды!$AJ$17,TRUE,FALSE),IF(INDEX(Команды!$A$2:$AN$7500,MATCH(BC$3,Команды!$A$2:$A$7500,0),$E59+2)=Команды!$AJ$18,TRUE,FALSE),IF(INDEX(Команды!$A$2:$AN$7500,MATCH(BC$3,Команды!$A$2:$A$7500,0),$E59+2)=Команды!$AJ$19,TRUE,FALSE)),INDEX(Команды!$AJ$2:$AL$19,MATCH(INDEX(Команды!$A$2:$AN$7500,MATCH(BC$3,Команды!$A$2:$A$7500,0),$E59+2),Команды!$AJ$2:$AJ$19,0),3),0)</f>
        <v>0.6875</v>
      </c>
      <c r="BE59" s="342"/>
      <c r="BF59" s="174">
        <f>IF(OR(IF(INDEX(Команды!$A$2:$AN$7500,MATCH(BF$3,Команды!$A$2:$A$7500,0),$E59+2)=Команды!$AJ$2,TRUE,FALSE),IF(INDEX(Команды!$A$2:$AN$7500,MATCH(BF$3,Команды!$A$2:$A$7500,0),$E59+2)=Команды!$AJ$3,TRUE,FALSE),IF(INDEX(Команды!$A$2:$AN$7500,MATCH(BF$3,Команды!$A$2:$A$7500,0),$E59+2)=Команды!$AJ$4,TRUE,FALSE),IF(INDEX(Команды!$A$2:$AN$7500,MATCH(BF$3,Команды!$A$2:$A$7500,0),$E59+2)=Команды!$AJ$5,TRUE,FALSE),IF(INDEX(Команды!$A$2:$AN$7500,MATCH(BF$3,Команды!$A$2:$A$7500,0),$E59+2)=Команды!$AJ$6,TRUE,FALSE),IF(INDEX(Команды!$A$2:$AN$7500,MATCH(BF$3,Команды!$A$2:$A$7500,0),$E59+2)=Команды!$AJ$7,TRUE,FALSE),IF(INDEX(Команды!$A$2:$AN$7500,MATCH(BF$3,Команды!$A$2:$A$7500,0),$E59+2)=Команды!$AJ$8,TRUE,FALSE),IF(INDEX(Команды!$A$2:$AN$7500,MATCH(BF$3,Команды!$A$2:$A$7500,0),$E59+2)=Команды!$AJ$9,TRUE,FALSE),IF(INDEX(Команды!$A$2:$AN$7500,MATCH(BF$3,Команды!$A$2:$A$7500,0),$E59+2)=Команды!$AJ$10,TRUE,FALSE),IF(INDEX(Команды!$A$2:$AN$7500,MATCH(BF$3,Команды!$A$2:$A$7500,0),$E59+2)=Команды!$AJ$11,TRUE,FALSE),IF(INDEX(Команды!$A$2:$AN$7500,MATCH(BF$3,Команды!$A$2:$A$7500,0),$E59+2)=Команды!$AJ$12,TRUE,FALSE),IF(INDEX(Команды!$A$2:$AN$7500,MATCH(BF$3,Команды!$A$2:$A$7500,0),$E59+2)=Команды!$AJ$13,TRUE,FALSE),IF(INDEX(Команды!$A$2:$AN$7500,MATCH(BF$3,Команды!$A$2:$A$7500,0),$E59+2)=Команды!$AJ$14,TRUE,FALSE),IF(INDEX(Команды!$A$2:$AN$7500,MATCH(BF$3,Команды!$A$2:$A$7500,0),$E59+2)=Команды!$AJ$15,TRUE,FALSE),IF(INDEX(Команды!$A$2:$AN$7500,MATCH(BF$3,Команды!$A$2:$A$7500,0),$E59+2)=Команды!$AJ$16,TRUE,FALSE),,IF(INDEX(Команды!$A$2:$AN$7500,MATCH(BF$3,Команды!$A$2:$A$7500,0),$E59+2)=Команды!$AJ$17,TRUE,FALSE),,IF(INDEX(Команды!$A$2:$AN$7500,MATCH(BF$3,Команды!$A$2:$A$7500,0),$E59+2)=Команды!$AJ$18,TRUE,FALSE),,IF(INDEX(Команды!$A$2:$AN$7500,MATCH(BF$3,Команды!$A$2:$A$7500,0),$E59+2)=Команды!$AJ$19,TRUE,FALSE)),INDEX(Команды!$AJ$2:$AK$19,MATCH(INDEX(Команды!$A$2:$AN$7500,MATCH(BF$3,Команды!$A$2:$A$7500,0),$E59+2),Команды!$AJ$2:$AJ$19,0),2),0)</f>
        <v>0.33333333333333331</v>
      </c>
      <c r="BG59" s="175">
        <f>IF(OR(IF(INDEX(Команды!$A$2:$AN$7500,MATCH(BF$3,Команды!$A$2:$A$7500,0),$E59+2)=Команды!$AJ$2,TRUE,FALSE),IF(INDEX(Команды!$A$2:$AN$7500,MATCH(BF$3,Команды!$A$2:$A$7500,0),$E59+2)=Команды!$AJ$3,TRUE,FALSE),IF(INDEX(Команды!$A$2:$AN$7500,MATCH(BF$3,Команды!$A$2:$A$7500,0),$E59+2)=Команды!$AJ$4,TRUE,FALSE),IF(INDEX(Команды!$A$2:$AN$7500,MATCH(BF$3,Команды!$A$2:$A$7500,0),$E59+2)=Команды!$AJ$5,TRUE,FALSE),IF(INDEX(Команды!$A$2:$AN$7500,MATCH(BF$3,Команды!$A$2:$A$7500,0),$E59+2)=Команды!$AJ$6,TRUE,FALSE),IF(INDEX(Команды!$A$2:$AN$7500,MATCH(BF$3,Команды!$A$2:$A$7500,0),$E59+2)=Команды!$AJ$7,TRUE,FALSE),IF(INDEX(Команды!$A$2:$AN$7500,MATCH(BF$3,Команды!$A$2:$A$7500,0),$E59+2)=Команды!$AJ$8,TRUE,FALSE),IF(INDEX(Команды!$A$2:$AN$7500,MATCH(BF$3,Команды!$A$2:$A$7500,0),$E59+2)=Команды!$AJ$9,TRUE,FALSE),IF(INDEX(Команды!$A$2:$AN$7500,MATCH(BF$3,Команды!$A$2:$A$7500,0),$E59+2)=Команды!$AJ$10,TRUE,FALSE),IF(INDEX(Команды!$A$2:$AN$7500,MATCH(BF$3,Команды!$A$2:$A$7500,0),$E59+2)=Команды!$AJ$11,TRUE,FALSE),IF(INDEX(Команды!$A$2:$AN$7500,MATCH(BF$3,Команды!$A$2:$A$7500,0),$E59+2)=Команды!$AJ$12,TRUE,FALSE),IF(INDEX(Команды!$A$2:$AN$7500,MATCH(BF$3,Команды!$A$2:$A$7500,0),$E59+2)=Команды!$AJ$13,TRUE,FALSE),IF(INDEX(Команды!$A$2:$AN$7500,MATCH(BF$3,Команды!$A$2:$A$7500,0),$E59+2)=Команды!$AJ$14,TRUE,FALSE),IF(INDEX(Команды!$A$2:$AN$7500,MATCH(BF$3,Команды!$A$2:$A$7500,0),$E59+2)=Команды!$AJ$15,TRUE,FALSE),IF(INDEX(Команды!$A$2:$AN$7500,MATCH(BF$3,Команды!$A$2:$A$7500,0),$E59+2)=Команды!$AJ$16,TRUE,FALSE),IF(INDEX(Команды!$A$2:$AN$7500,MATCH(BF$3,Команды!$A$2:$A$7500,0),$E59+2)=Команды!$AJ$17,TRUE,FALSE),IF(INDEX(Команды!$A$2:$AN$7500,MATCH(BF$3,Команды!$A$2:$A$7500,0),$E59+2)=Команды!$AJ$18,TRUE,FALSE),IF(INDEX(Команды!$A$2:$AN$7500,MATCH(BF$3,Команды!$A$2:$A$7500,0),$E59+2)=Команды!$AJ$19,TRUE,FALSE)),INDEX(Команды!$AJ$2:$AL$19,MATCH(INDEX(Команды!$A$2:$AN$7500,MATCH(BF$3,Команды!$A$2:$A$7500,0),$E59+2),Команды!$AJ$2:$AJ$19,0),3),0)</f>
        <v>0.70833333333333337</v>
      </c>
      <c r="BH59" s="342"/>
      <c r="BI59" s="174">
        <f>IF(OR(IF(INDEX(Команды!$A$2:$AN$7500,MATCH(BI$3,Команды!$A$2:$A$7500,0),$E59+2)=Команды!$AJ$2,TRUE,FALSE),IF(INDEX(Команды!$A$2:$AN$7500,MATCH(BI$3,Команды!$A$2:$A$7500,0),$E59+2)=Команды!$AJ$3,TRUE,FALSE),IF(INDEX(Команды!$A$2:$AN$7500,MATCH(BI$3,Команды!$A$2:$A$7500,0),$E59+2)=Команды!$AJ$4,TRUE,FALSE),IF(INDEX(Команды!$A$2:$AN$7500,MATCH(BI$3,Команды!$A$2:$A$7500,0),$E59+2)=Команды!$AJ$5,TRUE,FALSE),IF(INDEX(Команды!$A$2:$AN$7500,MATCH(BI$3,Команды!$A$2:$A$7500,0),$E59+2)=Команды!$AJ$6,TRUE,FALSE),IF(INDEX(Команды!$A$2:$AN$7500,MATCH(BI$3,Команды!$A$2:$A$7500,0),$E59+2)=Команды!$AJ$7,TRUE,FALSE),IF(INDEX(Команды!$A$2:$AN$7500,MATCH(BI$3,Команды!$A$2:$A$7500,0),$E59+2)=Команды!$AJ$8,TRUE,FALSE),IF(INDEX(Команды!$A$2:$AN$7500,MATCH(BI$3,Команды!$A$2:$A$7500,0),$E59+2)=Команды!$AJ$9,TRUE,FALSE),IF(INDEX(Команды!$A$2:$AN$7500,MATCH(BI$3,Команды!$A$2:$A$7500,0),$E59+2)=Команды!$AJ$10,TRUE,FALSE),IF(INDEX(Команды!$A$2:$AN$7500,MATCH(BI$3,Команды!$A$2:$A$7500,0),$E59+2)=Команды!$AJ$11,TRUE,FALSE),IF(INDEX(Команды!$A$2:$AN$7500,MATCH(BI$3,Команды!$A$2:$A$7500,0),$E59+2)=Команды!$AJ$12,TRUE,FALSE),IF(INDEX(Команды!$A$2:$AN$7500,MATCH(BI$3,Команды!$A$2:$A$7500,0),$E59+2)=Команды!$AJ$13,TRUE,FALSE),IF(INDEX(Команды!$A$2:$AN$7500,MATCH(BI$3,Команды!$A$2:$A$7500,0),$E59+2)=Команды!$AJ$14,TRUE,FALSE),IF(INDEX(Команды!$A$2:$AN$7500,MATCH(BI$3,Команды!$A$2:$A$7500,0),$E59+2)=Команды!$AJ$15,TRUE,FALSE),IF(INDEX(Команды!$A$2:$AN$7500,MATCH(BI$3,Команды!$A$2:$A$7500,0),$E59+2)=Команды!$AJ$16,TRUE,FALSE),,IF(INDEX(Команды!$A$2:$AN$7500,MATCH(BI$3,Команды!$A$2:$A$7500,0),$E59+2)=Команды!$AJ$17,TRUE,FALSE),,IF(INDEX(Команды!$A$2:$AN$7500,MATCH(BI$3,Команды!$A$2:$A$7500,0),$E59+2)=Команды!$AJ$18,TRUE,FALSE),,IF(INDEX(Команды!$A$2:$AN$7500,MATCH(BI$3,Команды!$A$2:$A$7500,0),$E59+2)=Команды!$AJ$19,TRUE,FALSE)),INDEX(Команды!$AJ$2:$AK$19,MATCH(INDEX(Команды!$A$2:$AN$7500,MATCH(BI$3,Команды!$A$2:$A$7500,0),$E59+2),Команды!$AJ$2:$AJ$19,0),2),0)</f>
        <v>0.33333333333333331</v>
      </c>
      <c r="BJ59" s="175">
        <f>IF(OR(IF(INDEX(Команды!$A$2:$AN$7500,MATCH(BI$3,Команды!$A$2:$A$7500,0),$E59+2)=Команды!$AJ$2,TRUE,FALSE),IF(INDEX(Команды!$A$2:$AN$7500,MATCH(BI$3,Команды!$A$2:$A$7500,0),$E59+2)=Команды!$AJ$3,TRUE,FALSE),IF(INDEX(Команды!$A$2:$AN$7500,MATCH(BI$3,Команды!$A$2:$A$7500,0),$E59+2)=Команды!$AJ$4,TRUE,FALSE),IF(INDEX(Команды!$A$2:$AN$7500,MATCH(BI$3,Команды!$A$2:$A$7500,0),$E59+2)=Команды!$AJ$5,TRUE,FALSE),IF(INDEX(Команды!$A$2:$AN$7500,MATCH(BI$3,Команды!$A$2:$A$7500,0),$E59+2)=Команды!$AJ$6,TRUE,FALSE),IF(INDEX(Команды!$A$2:$AN$7500,MATCH(BI$3,Команды!$A$2:$A$7500,0),$E59+2)=Команды!$AJ$7,TRUE,FALSE),IF(INDEX(Команды!$A$2:$AN$7500,MATCH(BI$3,Команды!$A$2:$A$7500,0),$E59+2)=Команды!$AJ$8,TRUE,FALSE),IF(INDEX(Команды!$A$2:$AN$7500,MATCH(BI$3,Команды!$A$2:$A$7500,0),$E59+2)=Команды!$AJ$9,TRUE,FALSE),IF(INDEX(Команды!$A$2:$AN$7500,MATCH(BI$3,Команды!$A$2:$A$7500,0),$E59+2)=Команды!$AJ$10,TRUE,FALSE),IF(INDEX(Команды!$A$2:$AN$7500,MATCH(BI$3,Команды!$A$2:$A$7500,0),$E59+2)=Команды!$AJ$11,TRUE,FALSE),IF(INDEX(Команды!$A$2:$AN$7500,MATCH(BI$3,Команды!$A$2:$A$7500,0),$E59+2)=Команды!$AJ$12,TRUE,FALSE),IF(INDEX(Команды!$A$2:$AN$7500,MATCH(BI$3,Команды!$A$2:$A$7500,0),$E59+2)=Команды!$AJ$13,TRUE,FALSE),IF(INDEX(Команды!$A$2:$AN$7500,MATCH(BI$3,Команды!$A$2:$A$7500,0),$E59+2)=Команды!$AJ$14,TRUE,FALSE),IF(INDEX(Команды!$A$2:$AN$7500,MATCH(BI$3,Команды!$A$2:$A$7500,0),$E59+2)=Команды!$AJ$15,TRUE,FALSE),IF(INDEX(Команды!$A$2:$AN$7500,MATCH(BI$3,Команды!$A$2:$A$7500,0),$E59+2)=Команды!$AJ$16,TRUE,FALSE),IF(INDEX(Команды!$A$2:$AN$7500,MATCH(BI$3,Команды!$A$2:$A$7500,0),$E59+2)=Команды!$AJ$17,TRUE,FALSE),IF(INDEX(Команды!$A$2:$AN$7500,MATCH(BI$3,Команды!$A$2:$A$7500,0),$E59+2)=Команды!$AJ$18,TRUE,FALSE),IF(INDEX(Команды!$A$2:$AN$7500,MATCH(BI$3,Команды!$A$2:$A$7500,0),$E59+2)=Команды!$AJ$19,TRUE,FALSE)),INDEX(Команды!$AJ$2:$AL$19,MATCH(INDEX(Команды!$A$2:$AN$7500,MATCH(BI$3,Команды!$A$2:$A$7500,0),$E59+2),Команды!$AJ$2:$AJ$19,0),3),0)</f>
        <v>0.70833333333333337</v>
      </c>
      <c r="BK59" s="342"/>
      <c r="BL59" s="174" t="str">
        <f>IF(OR(IF(INDEX(Команды!$A$2:$AN$7500,MATCH(BL$3,Команды!$A$2:$A$7500,0),$E59+2)=Команды!$AJ$2,TRUE,FALSE),IF(INDEX(Команды!$A$2:$AN$7500,MATCH(BL$3,Команды!$A$2:$A$7500,0),$E59+2)=Команды!$AJ$3,TRUE,FALSE),IF(INDEX(Команды!$A$2:$AN$7500,MATCH(BL$3,Команды!$A$2:$A$7500,0),$E59+2)=Команды!$AJ$4,TRUE,FALSE),IF(INDEX(Команды!$A$2:$AN$7500,MATCH(BL$3,Команды!$A$2:$A$7500,0),$E59+2)=Команды!$AJ$5,TRUE,FALSE),IF(INDEX(Команды!$A$2:$AN$7500,MATCH(BL$3,Команды!$A$2:$A$7500,0),$E59+2)=Команды!$AJ$6,TRUE,FALSE),IF(INDEX(Команды!$A$2:$AN$7500,MATCH(BL$3,Команды!$A$2:$A$7500,0),$E59+2)=Команды!$AJ$7,TRUE,FALSE),IF(INDEX(Команды!$A$2:$AN$7500,MATCH(BL$3,Команды!$A$2:$A$7500,0),$E59+2)=Команды!$AJ$8,TRUE,FALSE),IF(INDEX(Команды!$A$2:$AN$7500,MATCH(BL$3,Команды!$A$2:$A$7500,0),$E59+2)=Команды!$AJ$9,TRUE,FALSE),IF(INDEX(Команды!$A$2:$AN$7500,MATCH(BL$3,Команды!$A$2:$A$7500,0),$E59+2)=Команды!$AJ$10,TRUE,FALSE),IF(INDEX(Команды!$A$2:$AN$7500,MATCH(BL$3,Команды!$A$2:$A$7500,0),$E59+2)=Команды!$AJ$11,TRUE,FALSE),IF(INDEX(Команды!$A$2:$AN$7500,MATCH(BL$3,Команды!$A$2:$A$7500,0),$E59+2)=Команды!$AJ$12,TRUE,FALSE),IF(INDEX(Команды!$A$2:$AN$7500,MATCH(BL$3,Команды!$A$2:$A$7500,0),$E59+2)=Команды!$AJ$13,TRUE,FALSE),IF(INDEX(Команды!$A$2:$AN$7500,MATCH(BL$3,Команды!$A$2:$A$7500,0),$E59+2)=Команды!$AJ$14,TRUE,FALSE),IF(INDEX(Команды!$A$2:$AN$7500,MATCH(BL$3,Команды!$A$2:$A$7500,0),$E59+2)=Команды!$AJ$15,TRUE,FALSE),IF(INDEX(Команды!$A$2:$AN$7500,MATCH(BL$3,Команды!$A$2:$A$7500,0),$E59+2)=Команды!$AJ$16,TRUE,FALSE),,IF(INDEX(Команды!$A$2:$AN$7500,MATCH(BL$3,Команды!$A$2:$A$7500,0),$E59+2)=Команды!$AJ$17,TRUE,FALSE),,IF(INDEX(Команды!$A$2:$AN$7500,MATCH(BL$3,Команды!$A$2:$A$7500,0),$E59+2)=Команды!$AJ$18,TRUE,FALSE),,IF(INDEX(Команды!$A$2:$AN$7500,MATCH(BL$3,Команды!$A$2:$A$7500,0),$E59+2)=Команды!$AJ$19,TRUE,FALSE)),INDEX(Команды!$AJ$2:$AK$19,MATCH(INDEX(Команды!$A$2:$AN$7500,MATCH(BL$3,Команды!$A$2:$A$7500,0),$E59+2),Команды!$AJ$2:$AJ$19,0),2),0)</f>
        <v>В</v>
      </c>
      <c r="BM59" s="175" t="str">
        <f>IF(OR(IF(INDEX(Команды!$A$2:$AN$7500,MATCH(BL$3,Команды!$A$2:$A$7500,0),$E59+2)=Команды!$AJ$2,TRUE,FALSE),IF(INDEX(Команды!$A$2:$AN$7500,MATCH(BL$3,Команды!$A$2:$A$7500,0),$E59+2)=Команды!$AJ$3,TRUE,FALSE),IF(INDEX(Команды!$A$2:$AN$7500,MATCH(BL$3,Команды!$A$2:$A$7500,0),$E59+2)=Команды!$AJ$4,TRUE,FALSE),IF(INDEX(Команды!$A$2:$AN$7500,MATCH(BL$3,Команды!$A$2:$A$7500,0),$E59+2)=Команды!$AJ$5,TRUE,FALSE),IF(INDEX(Команды!$A$2:$AN$7500,MATCH(BL$3,Команды!$A$2:$A$7500,0),$E59+2)=Команды!$AJ$6,TRUE,FALSE),IF(INDEX(Команды!$A$2:$AN$7500,MATCH(BL$3,Команды!$A$2:$A$7500,0),$E59+2)=Команды!$AJ$7,TRUE,FALSE),IF(INDEX(Команды!$A$2:$AN$7500,MATCH(BL$3,Команды!$A$2:$A$7500,0),$E59+2)=Команды!$AJ$8,TRUE,FALSE),IF(INDEX(Команды!$A$2:$AN$7500,MATCH(BL$3,Команды!$A$2:$A$7500,0),$E59+2)=Команды!$AJ$9,TRUE,FALSE),IF(INDEX(Команды!$A$2:$AN$7500,MATCH(BL$3,Команды!$A$2:$A$7500,0),$E59+2)=Команды!$AJ$10,TRUE,FALSE),IF(INDEX(Команды!$A$2:$AN$7500,MATCH(BL$3,Команды!$A$2:$A$7500,0),$E59+2)=Команды!$AJ$11,TRUE,FALSE),IF(INDEX(Команды!$A$2:$AN$7500,MATCH(BL$3,Команды!$A$2:$A$7500,0),$E59+2)=Команды!$AJ$12,TRUE,FALSE),IF(INDEX(Команды!$A$2:$AN$7500,MATCH(BL$3,Команды!$A$2:$A$7500,0),$E59+2)=Команды!$AJ$13,TRUE,FALSE),IF(INDEX(Команды!$A$2:$AN$7500,MATCH(BL$3,Команды!$A$2:$A$7500,0),$E59+2)=Команды!$AJ$14,TRUE,FALSE),IF(INDEX(Команды!$A$2:$AN$7500,MATCH(BL$3,Команды!$A$2:$A$7500,0),$E59+2)=Команды!$AJ$15,TRUE,FALSE),IF(INDEX(Команды!$A$2:$AN$7500,MATCH(BL$3,Команды!$A$2:$A$7500,0),$E59+2)=Команды!$AJ$16,TRUE,FALSE),IF(INDEX(Команды!$A$2:$AN$7500,MATCH(BL$3,Команды!$A$2:$A$7500,0),$E59+2)=Команды!$AJ$17,TRUE,FALSE),IF(INDEX(Команды!$A$2:$AN$7500,MATCH(BL$3,Команды!$A$2:$A$7500,0),$E59+2)=Команды!$AJ$18,TRUE,FALSE),IF(INDEX(Команды!$A$2:$AN$7500,MATCH(BL$3,Команды!$A$2:$A$7500,0),$E59+2)=Команды!$AJ$19,TRUE,FALSE)),INDEX(Команды!$AJ$2:$AL$19,MATCH(INDEX(Команды!$A$2:$AN$7500,MATCH(BL$3,Команды!$A$2:$A$7500,0),$E59+2),Команды!$AJ$2:$AJ$19,0),3),0)</f>
        <v>В</v>
      </c>
      <c r="BN59" s="342"/>
      <c r="BO59" s="174" t="str">
        <f>IF(OR(IF(INDEX(Команды!$A$2:$AN$7500,MATCH(BO$3,Команды!$A$2:$A$7500,0),$E59+2)=Команды!$AJ$2,TRUE,FALSE),IF(INDEX(Команды!$A$2:$AN$7500,MATCH(BO$3,Команды!$A$2:$A$7500,0),$E59+2)=Команды!$AJ$3,TRUE,FALSE),IF(INDEX(Команды!$A$2:$AN$7500,MATCH(BO$3,Команды!$A$2:$A$7500,0),$E59+2)=Команды!$AJ$4,TRUE,FALSE),IF(INDEX(Команды!$A$2:$AN$7500,MATCH(BO$3,Команды!$A$2:$A$7500,0),$E59+2)=Команды!$AJ$5,TRUE,FALSE),IF(INDEX(Команды!$A$2:$AN$7500,MATCH(BO$3,Команды!$A$2:$A$7500,0),$E59+2)=Команды!$AJ$6,TRUE,FALSE),IF(INDEX(Команды!$A$2:$AN$7500,MATCH(BO$3,Команды!$A$2:$A$7500,0),$E59+2)=Команды!$AJ$7,TRUE,FALSE),IF(INDEX(Команды!$A$2:$AN$7500,MATCH(BO$3,Команды!$A$2:$A$7500,0),$E59+2)=Команды!$AJ$8,TRUE,FALSE),IF(INDEX(Команды!$A$2:$AN$7500,MATCH(BO$3,Команды!$A$2:$A$7500,0),$E59+2)=Команды!$AJ$9,TRUE,FALSE),IF(INDEX(Команды!$A$2:$AN$7500,MATCH(BO$3,Команды!$A$2:$A$7500,0),$E59+2)=Команды!$AJ$10,TRUE,FALSE),IF(INDEX(Команды!$A$2:$AN$7500,MATCH(BO$3,Команды!$A$2:$A$7500,0),$E59+2)=Команды!$AJ$11,TRUE,FALSE),IF(INDEX(Команды!$A$2:$AN$7500,MATCH(BO$3,Команды!$A$2:$A$7500,0),$E59+2)=Команды!$AJ$12,TRUE,FALSE),IF(INDEX(Команды!$A$2:$AN$7500,MATCH(BO$3,Команды!$A$2:$A$7500,0),$E59+2)=Команды!$AJ$13,TRUE,FALSE),IF(INDEX(Команды!$A$2:$AN$7500,MATCH(BO$3,Команды!$A$2:$A$7500,0),$E59+2)=Команды!$AJ$14,TRUE,FALSE),IF(INDEX(Команды!$A$2:$AN$7500,MATCH(BO$3,Команды!$A$2:$A$7500,0),$E59+2)=Команды!$AJ$15,TRUE,FALSE),IF(INDEX(Команды!$A$2:$AN$7500,MATCH(BO$3,Команды!$A$2:$A$7500,0),$E59+2)=Команды!$AJ$16,TRUE,FALSE),,IF(INDEX(Команды!$A$2:$AN$7500,MATCH(BO$3,Команды!$A$2:$A$7500,0),$E59+2)=Команды!$AJ$17,TRUE,FALSE),,IF(INDEX(Команды!$A$2:$AN$7500,MATCH(BO$3,Команды!$A$2:$A$7500,0),$E59+2)=Команды!$AJ$18,TRUE,FALSE),,IF(INDEX(Команды!$A$2:$AN$7500,MATCH(BO$3,Команды!$A$2:$A$7500,0),$E59+2)=Команды!$AJ$19,TRUE,FALSE)),INDEX(Команды!$AJ$2:$AK$19,MATCH(INDEX(Команды!$A$2:$AN$7500,MATCH(BO$3,Команды!$A$2:$A$7500,0),$E59+2),Команды!$AJ$2:$AJ$19,0),2),0)</f>
        <v>В</v>
      </c>
      <c r="BP59" s="175" t="str">
        <f>IF(OR(IF(INDEX(Команды!$A$2:$AN$7500,MATCH(BO$3,Команды!$A$2:$A$7500,0),$E59+2)=Команды!$AJ$2,TRUE,FALSE),IF(INDEX(Команды!$A$2:$AN$7500,MATCH(BO$3,Команды!$A$2:$A$7500,0),$E59+2)=Команды!$AJ$3,TRUE,FALSE),IF(INDEX(Команды!$A$2:$AN$7500,MATCH(BO$3,Команды!$A$2:$A$7500,0),$E59+2)=Команды!$AJ$4,TRUE,FALSE),IF(INDEX(Команды!$A$2:$AN$7500,MATCH(BO$3,Команды!$A$2:$A$7500,0),$E59+2)=Команды!$AJ$5,TRUE,FALSE),IF(INDEX(Команды!$A$2:$AN$7500,MATCH(BO$3,Команды!$A$2:$A$7500,0),$E59+2)=Команды!$AJ$6,TRUE,FALSE),IF(INDEX(Команды!$A$2:$AN$7500,MATCH(BO$3,Команды!$A$2:$A$7500,0),$E59+2)=Команды!$AJ$7,TRUE,FALSE),IF(INDEX(Команды!$A$2:$AN$7500,MATCH(BO$3,Команды!$A$2:$A$7500,0),$E59+2)=Команды!$AJ$8,TRUE,FALSE),IF(INDEX(Команды!$A$2:$AN$7500,MATCH(BO$3,Команды!$A$2:$A$7500,0),$E59+2)=Команды!$AJ$9,TRUE,FALSE),IF(INDEX(Команды!$A$2:$AN$7500,MATCH(BO$3,Команды!$A$2:$A$7500,0),$E59+2)=Команды!$AJ$10,TRUE,FALSE),IF(INDEX(Команды!$A$2:$AN$7500,MATCH(BO$3,Команды!$A$2:$A$7500,0),$E59+2)=Команды!$AJ$11,TRUE,FALSE),IF(INDEX(Команды!$A$2:$AN$7500,MATCH(BO$3,Команды!$A$2:$A$7500,0),$E59+2)=Команды!$AJ$12,TRUE,FALSE),IF(INDEX(Команды!$A$2:$AN$7500,MATCH(BO$3,Команды!$A$2:$A$7500,0),$E59+2)=Команды!$AJ$13,TRUE,FALSE),IF(INDEX(Команды!$A$2:$AN$7500,MATCH(BO$3,Команды!$A$2:$A$7500,0),$E59+2)=Команды!$AJ$14,TRUE,FALSE),IF(INDEX(Команды!$A$2:$AN$7500,MATCH(BO$3,Команды!$A$2:$A$7500,0),$E59+2)=Команды!$AJ$15,TRUE,FALSE),IF(INDEX(Команды!$A$2:$AN$7500,MATCH(BO$3,Команды!$A$2:$A$7500,0),$E59+2)=Команды!$AJ$16,TRUE,FALSE),IF(INDEX(Команды!$A$2:$AN$7500,MATCH(BO$3,Команды!$A$2:$A$7500,0),$E59+2)=Команды!$AJ$17,TRUE,FALSE),IF(INDEX(Команды!$A$2:$AN$7500,MATCH(BO$3,Команды!$A$2:$A$7500,0),$E59+2)=Команды!$AJ$18,TRUE,FALSE),IF(INDEX(Команды!$A$2:$AN$7500,MATCH(BO$3,Команды!$A$2:$A$7500,0),$E59+2)=Команды!$AJ$19,TRUE,FALSE)),INDEX(Команды!$AJ$2:$AL$19,MATCH(INDEX(Команды!$A$2:$AN$7500,MATCH(BO$3,Команды!$A$2:$A$7500,0),$E59+2),Команды!$AJ$2:$AJ$19,0),3),0)</f>
        <v>В</v>
      </c>
      <c r="BQ59" s="342"/>
      <c r="BR59" s="174">
        <f>IF(OR(IF(INDEX(Команды!$A$2:$AN$7500,MATCH(BR$3,Команды!$A$2:$A$7500,0),$E59+2)=Команды!$AJ$2,TRUE,FALSE),IF(INDEX(Команды!$A$2:$AN$7500,MATCH(BR$3,Команды!$A$2:$A$7500,0),$E59+2)=Команды!$AJ$3,TRUE,FALSE),IF(INDEX(Команды!$A$2:$AN$7500,MATCH(BR$3,Команды!$A$2:$A$7500,0),$E59+2)=Команды!$AJ$4,TRUE,FALSE),IF(INDEX(Команды!$A$2:$AN$7500,MATCH(BR$3,Команды!$A$2:$A$7500,0),$E59+2)=Команды!$AJ$5,TRUE,FALSE),IF(INDEX(Команды!$A$2:$AN$7500,MATCH(BR$3,Команды!$A$2:$A$7500,0),$E59+2)=Команды!$AJ$6,TRUE,FALSE),IF(INDEX(Команды!$A$2:$AN$7500,MATCH(BR$3,Команды!$A$2:$A$7500,0),$E59+2)=Команды!$AJ$7,TRUE,FALSE),IF(INDEX(Команды!$A$2:$AN$7500,MATCH(BR$3,Команды!$A$2:$A$7500,0),$E59+2)=Команды!$AJ$8,TRUE,FALSE),IF(INDEX(Команды!$A$2:$AN$7500,MATCH(BR$3,Команды!$A$2:$A$7500,0),$E59+2)=Команды!$AJ$9,TRUE,FALSE),IF(INDEX(Команды!$A$2:$AN$7500,MATCH(BR$3,Команды!$A$2:$A$7500,0),$E59+2)=Команды!$AJ$10,TRUE,FALSE),IF(INDEX(Команды!$A$2:$AN$7500,MATCH(BR$3,Команды!$A$2:$A$7500,0),$E59+2)=Команды!$AJ$11,TRUE,FALSE),IF(INDEX(Команды!$A$2:$AN$7500,MATCH(BR$3,Команды!$A$2:$A$7500,0),$E59+2)=Команды!$AJ$12,TRUE,FALSE),IF(INDEX(Команды!$A$2:$AN$7500,MATCH(BR$3,Команды!$A$2:$A$7500,0),$E59+2)=Команды!$AJ$13,TRUE,FALSE),IF(INDEX(Команды!$A$2:$AN$7500,MATCH(BR$3,Команды!$A$2:$A$7500,0),$E59+2)=Команды!$AJ$14,TRUE,FALSE),IF(INDEX(Команды!$A$2:$AN$7500,MATCH(BR$3,Команды!$A$2:$A$7500,0),$E59+2)=Команды!$AJ$15,TRUE,FALSE),IF(INDEX(Команды!$A$2:$AN$7500,MATCH(BR$3,Команды!$A$2:$A$7500,0),$E59+2)=Команды!$AJ$16,TRUE,FALSE),,IF(INDEX(Команды!$A$2:$AN$7500,MATCH(BR$3,Команды!$A$2:$A$7500,0),$E59+2)=Команды!$AJ$17,TRUE,FALSE),,IF(INDEX(Команды!$A$2:$AN$7500,MATCH(BR$3,Команды!$A$2:$A$7500,0),$E59+2)=Команды!$AJ$18,TRUE,FALSE),,IF(INDEX(Команды!$A$2:$AN$7500,MATCH(BR$3,Команды!$A$2:$A$7500,0),$E59+2)=Команды!$AJ$19,TRUE,FALSE)),INDEX(Команды!$AJ$2:$AK$19,MATCH(INDEX(Команды!$A$2:$AN$7500,MATCH(BR$3,Команды!$A$2:$A$7500,0),$E59+2),Команды!$AJ$2:$AJ$19,0),2),0)</f>
        <v>0.28125</v>
      </c>
      <c r="BS59" s="175">
        <f>IF(OR(IF(INDEX(Команды!$A$2:$AN$7500,MATCH(BR$3,Команды!$A$2:$A$7500,0),$E59+2)=Команды!$AJ$2,TRUE,FALSE),IF(INDEX(Команды!$A$2:$AN$7500,MATCH(BR$3,Команды!$A$2:$A$7500,0),$E59+2)=Команды!$AJ$3,TRUE,FALSE),IF(INDEX(Команды!$A$2:$AN$7500,MATCH(BR$3,Команды!$A$2:$A$7500,0),$E59+2)=Команды!$AJ$4,TRUE,FALSE),IF(INDEX(Команды!$A$2:$AN$7500,MATCH(BR$3,Команды!$A$2:$A$7500,0),$E59+2)=Команды!$AJ$5,TRUE,FALSE),IF(INDEX(Команды!$A$2:$AN$7500,MATCH(BR$3,Команды!$A$2:$A$7500,0),$E59+2)=Команды!$AJ$6,TRUE,FALSE),IF(INDEX(Команды!$A$2:$AN$7500,MATCH(BR$3,Команды!$A$2:$A$7500,0),$E59+2)=Команды!$AJ$7,TRUE,FALSE),IF(INDEX(Команды!$A$2:$AN$7500,MATCH(BR$3,Команды!$A$2:$A$7500,0),$E59+2)=Команды!$AJ$8,TRUE,FALSE),IF(INDEX(Команды!$A$2:$AN$7500,MATCH(BR$3,Команды!$A$2:$A$7500,0),$E59+2)=Команды!$AJ$9,TRUE,FALSE),IF(INDEX(Команды!$A$2:$AN$7500,MATCH(BR$3,Команды!$A$2:$A$7500,0),$E59+2)=Команды!$AJ$10,TRUE,FALSE),IF(INDEX(Команды!$A$2:$AN$7500,MATCH(BR$3,Команды!$A$2:$A$7500,0),$E59+2)=Команды!$AJ$11,TRUE,FALSE),IF(INDEX(Команды!$A$2:$AN$7500,MATCH(BR$3,Команды!$A$2:$A$7500,0),$E59+2)=Команды!$AJ$12,TRUE,FALSE),IF(INDEX(Команды!$A$2:$AN$7500,MATCH(BR$3,Команды!$A$2:$A$7500,0),$E59+2)=Команды!$AJ$13,TRUE,FALSE),IF(INDEX(Команды!$A$2:$AN$7500,MATCH(BR$3,Команды!$A$2:$A$7500,0),$E59+2)=Команды!$AJ$14,TRUE,FALSE),IF(INDEX(Команды!$A$2:$AN$7500,MATCH(BR$3,Команды!$A$2:$A$7500,0),$E59+2)=Команды!$AJ$15,TRUE,FALSE),IF(INDEX(Команды!$A$2:$AN$7500,MATCH(BR$3,Команды!$A$2:$A$7500,0),$E59+2)=Команды!$AJ$16,TRUE,FALSE),IF(INDEX(Команды!$A$2:$AN$7500,MATCH(BR$3,Команды!$A$2:$A$7500,0),$E59+2)=Команды!$AJ$17,TRUE,FALSE),IF(INDEX(Команды!$A$2:$AN$7500,MATCH(BR$3,Команды!$A$2:$A$7500,0),$E59+2)=Команды!$AJ$18,TRUE,FALSE),IF(INDEX(Команды!$A$2:$AN$7500,MATCH(BR$3,Команды!$A$2:$A$7500,0),$E59+2)=Команды!$AJ$19,TRUE,FALSE)),INDEX(Команды!$AJ$2:$AL$19,MATCH(INDEX(Команды!$A$2:$AN$7500,MATCH(BR$3,Команды!$A$2:$A$7500,0),$E59+2),Команды!$AJ$2:$AJ$19,0),3),0)</f>
        <v>0.65625</v>
      </c>
      <c r="BT59" s="342"/>
      <c r="BU59" s="174">
        <f>IF(OR(IF(INDEX(Команды!$A$2:$AN$7500,MATCH(BU$3,Команды!$A$2:$A$7500,0),$E59+2)=Команды!$AJ$2,TRUE,FALSE),IF(INDEX(Команды!$A$2:$AN$7500,MATCH(BU$3,Команды!$A$2:$A$7500,0),$E59+2)=Команды!$AJ$3,TRUE,FALSE),IF(INDEX(Команды!$A$2:$AN$7500,MATCH(BU$3,Команды!$A$2:$A$7500,0),$E59+2)=Команды!$AJ$4,TRUE,FALSE),IF(INDEX(Команды!$A$2:$AN$7500,MATCH(BU$3,Команды!$A$2:$A$7500,0),$E59+2)=Команды!$AJ$5,TRUE,FALSE),IF(INDEX(Команды!$A$2:$AN$7500,MATCH(BU$3,Команды!$A$2:$A$7500,0),$E59+2)=Команды!$AJ$6,TRUE,FALSE),IF(INDEX(Команды!$A$2:$AN$7500,MATCH(BU$3,Команды!$A$2:$A$7500,0),$E59+2)=Команды!$AJ$7,TRUE,FALSE),IF(INDEX(Команды!$A$2:$AN$7500,MATCH(BU$3,Команды!$A$2:$A$7500,0),$E59+2)=Команды!$AJ$8,TRUE,FALSE),IF(INDEX(Команды!$A$2:$AN$7500,MATCH(BU$3,Команды!$A$2:$A$7500,0),$E59+2)=Команды!$AJ$9,TRUE,FALSE),IF(INDEX(Команды!$A$2:$AN$7500,MATCH(BU$3,Команды!$A$2:$A$7500,0),$E59+2)=Команды!$AJ$10,TRUE,FALSE),IF(INDEX(Команды!$A$2:$AN$7500,MATCH(BU$3,Команды!$A$2:$A$7500,0),$E59+2)=Команды!$AJ$11,TRUE,FALSE),IF(INDEX(Команды!$A$2:$AN$7500,MATCH(BU$3,Команды!$A$2:$A$7500,0),$E59+2)=Команды!$AJ$12,TRUE,FALSE),IF(INDEX(Команды!$A$2:$AN$7500,MATCH(BU$3,Команды!$A$2:$A$7500,0),$E59+2)=Команды!$AJ$13,TRUE,FALSE),IF(INDEX(Команды!$A$2:$AN$7500,MATCH(BU$3,Команды!$A$2:$A$7500,0),$E59+2)=Команды!$AJ$14,TRUE,FALSE),IF(INDEX(Команды!$A$2:$AN$7500,MATCH(BU$3,Команды!$A$2:$A$7500,0),$E59+2)=Команды!$AJ$15,TRUE,FALSE),IF(INDEX(Команды!$A$2:$AN$7500,MATCH(BU$3,Команды!$A$2:$A$7500,0),$E59+2)=Команды!$AJ$16,TRUE,FALSE),,IF(INDEX(Команды!$A$2:$AN$7500,MATCH(BU$3,Команды!$A$2:$A$7500,0),$E59+2)=Команды!$AJ$17,TRUE,FALSE),,IF(INDEX(Команды!$A$2:$AN$7500,MATCH(BU$3,Команды!$A$2:$A$7500,0),$E59+2)=Команды!$AJ$18,TRUE,FALSE),,IF(INDEX(Команды!$A$2:$AN$7500,MATCH(BU$3,Команды!$A$2:$A$7500,0),$E59+2)=Команды!$AJ$19,TRUE,FALSE)),INDEX(Команды!$AJ$2:$AK$19,MATCH(INDEX(Команды!$A$2:$AN$7500,MATCH(BU$3,Команды!$A$2:$A$7500,0),$E59+2),Команды!$AJ$2:$AJ$19,0),2),0)</f>
        <v>0.28125</v>
      </c>
      <c r="BV59" s="175">
        <f>IF(OR(IF(INDEX(Команды!$A$2:$AN$7500,MATCH(BU$3,Команды!$A$2:$A$7500,0),$E59+2)=Команды!$AJ$2,TRUE,FALSE),IF(INDEX(Команды!$A$2:$AN$7500,MATCH(BU$3,Команды!$A$2:$A$7500,0),$E59+2)=Команды!$AJ$3,TRUE,FALSE),IF(INDEX(Команды!$A$2:$AN$7500,MATCH(BU$3,Команды!$A$2:$A$7500,0),$E59+2)=Команды!$AJ$4,TRUE,FALSE),IF(INDEX(Команды!$A$2:$AN$7500,MATCH(BU$3,Команды!$A$2:$A$7500,0),$E59+2)=Команды!$AJ$5,TRUE,FALSE),IF(INDEX(Команды!$A$2:$AN$7500,MATCH(BU$3,Команды!$A$2:$A$7500,0),$E59+2)=Команды!$AJ$6,TRUE,FALSE),IF(INDEX(Команды!$A$2:$AN$7500,MATCH(BU$3,Команды!$A$2:$A$7500,0),$E59+2)=Команды!$AJ$7,TRUE,FALSE),IF(INDEX(Команды!$A$2:$AN$7500,MATCH(BU$3,Команды!$A$2:$A$7500,0),$E59+2)=Команды!$AJ$8,TRUE,FALSE),IF(INDEX(Команды!$A$2:$AN$7500,MATCH(BU$3,Команды!$A$2:$A$7500,0),$E59+2)=Команды!$AJ$9,TRUE,FALSE),IF(INDEX(Команды!$A$2:$AN$7500,MATCH(BU$3,Команды!$A$2:$A$7500,0),$E59+2)=Команды!$AJ$10,TRUE,FALSE),IF(INDEX(Команды!$A$2:$AN$7500,MATCH(BU$3,Команды!$A$2:$A$7500,0),$E59+2)=Команды!$AJ$11,TRUE,FALSE),IF(INDEX(Команды!$A$2:$AN$7500,MATCH(BU$3,Команды!$A$2:$A$7500,0),$E59+2)=Команды!$AJ$12,TRUE,FALSE),IF(INDEX(Команды!$A$2:$AN$7500,MATCH(BU$3,Команды!$A$2:$A$7500,0),$E59+2)=Команды!$AJ$13,TRUE,FALSE),IF(INDEX(Команды!$A$2:$AN$7500,MATCH(BU$3,Команды!$A$2:$A$7500,0),$E59+2)=Команды!$AJ$14,TRUE,FALSE),IF(INDEX(Команды!$A$2:$AN$7500,MATCH(BU$3,Команды!$A$2:$A$7500,0),$E59+2)=Команды!$AJ$15,TRUE,FALSE),IF(INDEX(Команды!$A$2:$AN$7500,MATCH(BU$3,Команды!$A$2:$A$7500,0),$E59+2)=Команды!$AJ$16,TRUE,FALSE),IF(INDEX(Команды!$A$2:$AN$7500,MATCH(BU$3,Команды!$A$2:$A$7500,0),$E59+2)=Команды!$AJ$17,TRUE,FALSE),IF(INDEX(Команды!$A$2:$AN$7500,MATCH(BU$3,Команды!$A$2:$A$7500,0),$E59+2)=Команды!$AJ$18,TRUE,FALSE),IF(INDEX(Команды!$A$2:$AN$7500,MATCH(BU$3,Команды!$A$2:$A$7500,0),$E59+2)=Команды!$AJ$19,TRUE,FALSE)),INDEX(Команды!$AJ$2:$AL$19,MATCH(INDEX(Команды!$A$2:$AN$7500,MATCH(BU$3,Команды!$A$2:$A$7500,0),$E59+2),Команды!$AJ$2:$AJ$19,0),3),0)</f>
        <v>0.65625</v>
      </c>
      <c r="BW59" s="342"/>
      <c r="BX59" s="174">
        <f>IF(OR(IF(INDEX(Команды!$A$2:$AN$7500,MATCH(BX$3,Команды!$A$2:$A$7500,0),$E59+2)=Команды!$AJ$2,TRUE,FALSE),IF(INDEX(Команды!$A$2:$AN$7500,MATCH(BX$3,Команды!$A$2:$A$7500,0),$E59+2)=Команды!$AJ$3,TRUE,FALSE),IF(INDEX(Команды!$A$2:$AN$7500,MATCH(BX$3,Команды!$A$2:$A$7500,0),$E59+2)=Команды!$AJ$4,TRUE,FALSE),IF(INDEX(Команды!$A$2:$AN$7500,MATCH(BX$3,Команды!$A$2:$A$7500,0),$E59+2)=Команды!$AJ$5,TRUE,FALSE),IF(INDEX(Команды!$A$2:$AN$7500,MATCH(BX$3,Команды!$A$2:$A$7500,0),$E59+2)=Команды!$AJ$6,TRUE,FALSE),IF(INDEX(Команды!$A$2:$AN$7500,MATCH(BX$3,Команды!$A$2:$A$7500,0),$E59+2)=Команды!$AJ$7,TRUE,FALSE),IF(INDEX(Команды!$A$2:$AN$7500,MATCH(BX$3,Команды!$A$2:$A$7500,0),$E59+2)=Команды!$AJ$8,TRUE,FALSE),IF(INDEX(Команды!$A$2:$AN$7500,MATCH(BX$3,Команды!$A$2:$A$7500,0),$E59+2)=Команды!$AJ$9,TRUE,FALSE),IF(INDEX(Команды!$A$2:$AN$7500,MATCH(BX$3,Команды!$A$2:$A$7500,0),$E59+2)=Команды!$AJ$10,TRUE,FALSE),IF(INDEX(Команды!$A$2:$AN$7500,MATCH(BX$3,Команды!$A$2:$A$7500,0),$E59+2)=Команды!$AJ$11,TRUE,FALSE),IF(INDEX(Команды!$A$2:$AN$7500,MATCH(BX$3,Команды!$A$2:$A$7500,0),$E59+2)=Команды!$AJ$12,TRUE,FALSE),IF(INDEX(Команды!$A$2:$AN$7500,MATCH(BX$3,Команды!$A$2:$A$7500,0),$E59+2)=Команды!$AJ$13,TRUE,FALSE),IF(INDEX(Команды!$A$2:$AN$7500,MATCH(BX$3,Команды!$A$2:$A$7500,0),$E59+2)=Команды!$AJ$14,TRUE,FALSE),IF(INDEX(Команды!$A$2:$AN$7500,MATCH(BX$3,Команды!$A$2:$A$7500,0),$E59+2)=Команды!$AJ$15,TRUE,FALSE),IF(INDEX(Команды!$A$2:$AN$7500,MATCH(BX$3,Команды!$A$2:$A$7500,0),$E59+2)=Команды!$AJ$16,TRUE,FALSE),,IF(INDEX(Команды!$A$2:$AN$7500,MATCH(BX$3,Команды!$A$2:$A$7500,0),$E59+2)=Команды!$AJ$17,TRUE,FALSE),,IF(INDEX(Команды!$A$2:$AN$7500,MATCH(BX$3,Команды!$A$2:$A$7500,0),$E59+2)=Команды!$AJ$18,TRUE,FALSE),,IF(INDEX(Команды!$A$2:$AN$7500,MATCH(BX$3,Команды!$A$2:$A$7500,0),$E59+2)=Команды!$AJ$19,TRUE,FALSE)),INDEX(Команды!$AJ$2:$AK$19,MATCH(INDEX(Команды!$A$2:$AN$7500,MATCH(BX$3,Команды!$A$2:$A$7500,0),$E59+2),Команды!$AJ$2:$AJ$19,0),2),0)</f>
        <v>0.3125</v>
      </c>
      <c r="BY59" s="175">
        <f>IF(OR(IF(INDEX(Команды!$A$2:$AN$7500,MATCH(BX$3,Команды!$A$2:$A$7500,0),$E59+2)=Команды!$AJ$2,TRUE,FALSE),IF(INDEX(Команды!$A$2:$AN$7500,MATCH(BX$3,Команды!$A$2:$A$7500,0),$E59+2)=Команды!$AJ$3,TRUE,FALSE),IF(INDEX(Команды!$A$2:$AN$7500,MATCH(BX$3,Команды!$A$2:$A$7500,0),$E59+2)=Команды!$AJ$4,TRUE,FALSE),IF(INDEX(Команды!$A$2:$AN$7500,MATCH(BX$3,Команды!$A$2:$A$7500,0),$E59+2)=Команды!$AJ$5,TRUE,FALSE),IF(INDEX(Команды!$A$2:$AN$7500,MATCH(BX$3,Команды!$A$2:$A$7500,0),$E59+2)=Команды!$AJ$6,TRUE,FALSE),IF(INDEX(Команды!$A$2:$AN$7500,MATCH(BX$3,Команды!$A$2:$A$7500,0),$E59+2)=Команды!$AJ$7,TRUE,FALSE),IF(INDEX(Команды!$A$2:$AN$7500,MATCH(BX$3,Команды!$A$2:$A$7500,0),$E59+2)=Команды!$AJ$8,TRUE,FALSE),IF(INDEX(Команды!$A$2:$AN$7500,MATCH(BX$3,Команды!$A$2:$A$7500,0),$E59+2)=Команды!$AJ$9,TRUE,FALSE),IF(INDEX(Команды!$A$2:$AN$7500,MATCH(BX$3,Команды!$A$2:$A$7500,0),$E59+2)=Команды!$AJ$10,TRUE,FALSE),IF(INDEX(Команды!$A$2:$AN$7500,MATCH(BX$3,Команды!$A$2:$A$7500,0),$E59+2)=Команды!$AJ$11,TRUE,FALSE),IF(INDEX(Команды!$A$2:$AN$7500,MATCH(BX$3,Команды!$A$2:$A$7500,0),$E59+2)=Команды!$AJ$12,TRUE,FALSE),IF(INDEX(Команды!$A$2:$AN$7500,MATCH(BX$3,Команды!$A$2:$A$7500,0),$E59+2)=Команды!$AJ$13,TRUE,FALSE),IF(INDEX(Команды!$A$2:$AN$7500,MATCH(BX$3,Команды!$A$2:$A$7500,0),$E59+2)=Команды!$AJ$14,TRUE,FALSE),IF(INDEX(Команды!$A$2:$AN$7500,MATCH(BX$3,Команды!$A$2:$A$7500,0),$E59+2)=Команды!$AJ$15,TRUE,FALSE),IF(INDEX(Команды!$A$2:$AN$7500,MATCH(BX$3,Команды!$A$2:$A$7500,0),$E59+2)=Команды!$AJ$16,TRUE,FALSE),IF(INDEX(Команды!$A$2:$AN$7500,MATCH(BX$3,Команды!$A$2:$A$7500,0),$E59+2)=Команды!$AJ$17,TRUE,FALSE),IF(INDEX(Команды!$A$2:$AN$7500,MATCH(BX$3,Команды!$A$2:$A$7500,0),$E59+2)=Команды!$AJ$18,TRUE,FALSE),IF(INDEX(Команды!$A$2:$AN$7500,MATCH(BX$3,Команды!$A$2:$A$7500,0),$E59+2)=Команды!$AJ$19,TRUE,FALSE)),INDEX(Команды!$AJ$2:$AL$19,MATCH(INDEX(Команды!$A$2:$AN$7500,MATCH(BX$3,Команды!$A$2:$A$7500,0),$E59+2),Команды!$AJ$2:$AJ$19,0),3),0)</f>
        <v>0.6875</v>
      </c>
      <c r="BZ59" s="342"/>
      <c r="CA59" s="174">
        <f>IF(OR(IF(INDEX(Команды!$A$2:$AN$7500,MATCH(CA$3,Команды!$A$2:$A$7500,0),$E59+2)=Команды!$AJ$2,TRUE,FALSE),IF(INDEX(Команды!$A$2:$AN$7500,MATCH(CA$3,Команды!$A$2:$A$7500,0),$E59+2)=Команды!$AJ$3,TRUE,FALSE),IF(INDEX(Команды!$A$2:$AN$7500,MATCH(CA$3,Команды!$A$2:$A$7500,0),$E59+2)=Команды!$AJ$4,TRUE,FALSE),IF(INDEX(Команды!$A$2:$AN$7500,MATCH(CA$3,Команды!$A$2:$A$7500,0),$E59+2)=Команды!$AJ$5,TRUE,FALSE),IF(INDEX(Команды!$A$2:$AN$7500,MATCH(CA$3,Команды!$A$2:$A$7500,0),$E59+2)=Команды!$AJ$6,TRUE,FALSE),IF(INDEX(Команды!$A$2:$AN$7500,MATCH(CA$3,Команды!$A$2:$A$7500,0),$E59+2)=Команды!$AJ$7,TRUE,FALSE),IF(INDEX(Команды!$A$2:$AN$7500,MATCH(CA$3,Команды!$A$2:$A$7500,0),$E59+2)=Команды!$AJ$8,TRUE,FALSE),IF(INDEX(Команды!$A$2:$AN$7500,MATCH(CA$3,Команды!$A$2:$A$7500,0),$E59+2)=Команды!$AJ$9,TRUE,FALSE),IF(INDEX(Команды!$A$2:$AN$7500,MATCH(CA$3,Команды!$A$2:$A$7500,0),$E59+2)=Команды!$AJ$10,TRUE,FALSE),IF(INDEX(Команды!$A$2:$AN$7500,MATCH(CA$3,Команды!$A$2:$A$7500,0),$E59+2)=Команды!$AJ$11,TRUE,FALSE),IF(INDEX(Команды!$A$2:$AN$7500,MATCH(CA$3,Команды!$A$2:$A$7500,0),$E59+2)=Команды!$AJ$12,TRUE,FALSE),IF(INDEX(Команды!$A$2:$AN$7500,MATCH(CA$3,Команды!$A$2:$A$7500,0),$E59+2)=Команды!$AJ$13,TRUE,FALSE),IF(INDEX(Команды!$A$2:$AN$7500,MATCH(CA$3,Команды!$A$2:$A$7500,0),$E59+2)=Команды!$AJ$14,TRUE,FALSE),IF(INDEX(Команды!$A$2:$AN$7500,MATCH(CA$3,Команды!$A$2:$A$7500,0),$E59+2)=Команды!$AJ$15,TRUE,FALSE),IF(INDEX(Команды!$A$2:$AN$7500,MATCH(CA$3,Команды!$A$2:$A$7500,0),$E59+2)=Команды!$AJ$16,TRUE,FALSE),,IF(INDEX(Команды!$A$2:$AN$7500,MATCH(CA$3,Команды!$A$2:$A$7500,0),$E59+2)=Команды!$AJ$17,TRUE,FALSE),,IF(INDEX(Команды!$A$2:$AN$7500,MATCH(CA$3,Команды!$A$2:$A$7500,0),$E59+2)=Команды!$AJ$18,TRUE,FALSE),,IF(INDEX(Команды!$A$2:$AN$7500,MATCH(CA$3,Команды!$A$2:$A$7500,0),$E59+2)=Команды!$AJ$19,TRUE,FALSE)),INDEX(Команды!$AJ$2:$AK$19,MATCH(INDEX(Команды!$A$2:$AN$7500,MATCH(CA$3,Команды!$A$2:$A$7500,0),$E59+2),Команды!$AJ$2:$AJ$19,0),2),0)</f>
        <v>0.33333333333333331</v>
      </c>
      <c r="CB59" s="175">
        <f>IF(OR(IF(INDEX(Команды!$A$2:$AN$7500,MATCH(CA$3,Команды!$A$2:$A$7500,0),$E59+2)=Команды!$AJ$2,TRUE,FALSE),IF(INDEX(Команды!$A$2:$AN$7500,MATCH(CA$3,Команды!$A$2:$A$7500,0),$E59+2)=Команды!$AJ$3,TRUE,FALSE),IF(INDEX(Команды!$A$2:$AN$7500,MATCH(CA$3,Команды!$A$2:$A$7500,0),$E59+2)=Команды!$AJ$4,TRUE,FALSE),IF(INDEX(Команды!$A$2:$AN$7500,MATCH(CA$3,Команды!$A$2:$A$7500,0),$E59+2)=Команды!$AJ$5,TRUE,FALSE),IF(INDEX(Команды!$A$2:$AN$7500,MATCH(CA$3,Команды!$A$2:$A$7500,0),$E59+2)=Команды!$AJ$6,TRUE,FALSE),IF(INDEX(Команды!$A$2:$AN$7500,MATCH(CA$3,Команды!$A$2:$A$7500,0),$E59+2)=Команды!$AJ$7,TRUE,FALSE),IF(INDEX(Команды!$A$2:$AN$7500,MATCH(CA$3,Команды!$A$2:$A$7500,0),$E59+2)=Команды!$AJ$8,TRUE,FALSE),IF(INDEX(Команды!$A$2:$AN$7500,MATCH(CA$3,Команды!$A$2:$A$7500,0),$E59+2)=Команды!$AJ$9,TRUE,FALSE),IF(INDEX(Команды!$A$2:$AN$7500,MATCH(CA$3,Команды!$A$2:$A$7500,0),$E59+2)=Команды!$AJ$10,TRUE,FALSE),IF(INDEX(Команды!$A$2:$AN$7500,MATCH(CA$3,Команды!$A$2:$A$7500,0),$E59+2)=Команды!$AJ$11,TRUE,FALSE),IF(INDEX(Команды!$A$2:$AN$7500,MATCH(CA$3,Команды!$A$2:$A$7500,0),$E59+2)=Команды!$AJ$12,TRUE,FALSE),IF(INDEX(Команды!$A$2:$AN$7500,MATCH(CA$3,Команды!$A$2:$A$7500,0),$E59+2)=Команды!$AJ$13,TRUE,FALSE),IF(INDEX(Команды!$A$2:$AN$7500,MATCH(CA$3,Команды!$A$2:$A$7500,0),$E59+2)=Команды!$AJ$14,TRUE,FALSE),IF(INDEX(Команды!$A$2:$AN$7500,MATCH(CA$3,Команды!$A$2:$A$7500,0),$E59+2)=Команды!$AJ$15,TRUE,FALSE),IF(INDEX(Команды!$A$2:$AN$7500,MATCH(CA$3,Команды!$A$2:$A$7500,0),$E59+2)=Команды!$AJ$16,TRUE,FALSE),IF(INDEX(Команды!$A$2:$AN$7500,MATCH(CA$3,Команды!$A$2:$A$7500,0),$E59+2)=Команды!$AJ$17,TRUE,FALSE),IF(INDEX(Команды!$A$2:$AN$7500,MATCH(CA$3,Команды!$A$2:$A$7500,0),$E59+2)=Команды!$AJ$18,TRUE,FALSE),IF(INDEX(Команды!$A$2:$AN$7500,MATCH(CA$3,Команды!$A$2:$A$7500,0),$E59+2)=Команды!$AJ$19,TRUE,FALSE)),INDEX(Команды!$AJ$2:$AL$19,MATCH(INDEX(Команды!$A$2:$AN$7500,MATCH(CA$3,Команды!$A$2:$A$7500,0),$E59+2),Команды!$AJ$2:$AJ$19,0),3),0)</f>
        <v>0.70833333333333337</v>
      </c>
      <c r="CC59" s="342"/>
      <c r="CD59" s="174">
        <f>IF(OR(IF(INDEX(Команды!$A$2:$AN$7500,MATCH(CD$3,Команды!$A$2:$A$7500,0),$E59+2)=Команды!$AJ$2,TRUE,FALSE),IF(INDEX(Команды!$A$2:$AN$7500,MATCH(CD$3,Команды!$A$2:$A$7500,0),$E59+2)=Команды!$AJ$3,TRUE,FALSE),IF(INDEX(Команды!$A$2:$AN$7500,MATCH(CD$3,Команды!$A$2:$A$7500,0),$E59+2)=Команды!$AJ$4,TRUE,FALSE),IF(INDEX(Команды!$A$2:$AN$7500,MATCH(CD$3,Команды!$A$2:$A$7500,0),$E59+2)=Команды!$AJ$5,TRUE,FALSE),IF(INDEX(Команды!$A$2:$AN$7500,MATCH(CD$3,Команды!$A$2:$A$7500,0),$E59+2)=Команды!$AJ$6,TRUE,FALSE),IF(INDEX(Команды!$A$2:$AN$7500,MATCH(CD$3,Команды!$A$2:$A$7500,0),$E59+2)=Команды!$AJ$7,TRUE,FALSE),IF(INDEX(Команды!$A$2:$AN$7500,MATCH(CD$3,Команды!$A$2:$A$7500,0),$E59+2)=Команды!$AJ$8,TRUE,FALSE),IF(INDEX(Команды!$A$2:$AN$7500,MATCH(CD$3,Команды!$A$2:$A$7500,0),$E59+2)=Команды!$AJ$9,TRUE,FALSE),IF(INDEX(Команды!$A$2:$AN$7500,MATCH(CD$3,Команды!$A$2:$A$7500,0),$E59+2)=Команды!$AJ$10,TRUE,FALSE),IF(INDEX(Команды!$A$2:$AN$7500,MATCH(CD$3,Команды!$A$2:$A$7500,0),$E59+2)=Команды!$AJ$11,TRUE,FALSE),IF(INDEX(Команды!$A$2:$AN$7500,MATCH(CD$3,Команды!$A$2:$A$7500,0),$E59+2)=Команды!$AJ$12,TRUE,FALSE),IF(INDEX(Команды!$A$2:$AN$7500,MATCH(CD$3,Команды!$A$2:$A$7500,0),$E59+2)=Команды!$AJ$13,TRUE,FALSE),IF(INDEX(Команды!$A$2:$AN$7500,MATCH(CD$3,Команды!$A$2:$A$7500,0),$E59+2)=Команды!$AJ$14,TRUE,FALSE),IF(INDEX(Команды!$A$2:$AN$7500,MATCH(CD$3,Команды!$A$2:$A$7500,0),$E59+2)=Команды!$AJ$15,TRUE,FALSE),IF(INDEX(Команды!$A$2:$AN$7500,MATCH(CD$3,Команды!$A$2:$A$7500,0),$E59+2)=Команды!$AJ$16,TRUE,FALSE),,IF(INDEX(Команды!$A$2:$AN$7500,MATCH(CD$3,Команды!$A$2:$A$7500,0),$E59+2)=Команды!$AJ$17,TRUE,FALSE),,IF(INDEX(Команды!$A$2:$AN$7500,MATCH(CD$3,Команды!$A$2:$A$7500,0),$E59+2)=Команды!$AJ$18,TRUE,FALSE),,IF(INDEX(Команды!$A$2:$AN$7500,MATCH(CD$3,Команды!$A$2:$A$7500,0),$E59+2)=Команды!$AJ$19,TRUE,FALSE)),INDEX(Команды!$AJ$2:$AK$19,MATCH(INDEX(Команды!$A$2:$AN$7500,MATCH(CD$3,Команды!$A$2:$A$7500,0),$E59+2),Команды!$AJ$2:$AJ$19,0),2),0)</f>
        <v>0.33333333333333331</v>
      </c>
      <c r="CE59" s="175">
        <f>IF(OR(IF(INDEX(Команды!$A$2:$AN$7500,MATCH(CD$3,Команды!$A$2:$A$7500,0),$E59+2)=Команды!$AJ$2,TRUE,FALSE),IF(INDEX(Команды!$A$2:$AN$7500,MATCH(CD$3,Команды!$A$2:$A$7500,0),$E59+2)=Команды!$AJ$3,TRUE,FALSE),IF(INDEX(Команды!$A$2:$AN$7500,MATCH(CD$3,Команды!$A$2:$A$7500,0),$E59+2)=Команды!$AJ$4,TRUE,FALSE),IF(INDEX(Команды!$A$2:$AN$7500,MATCH(CD$3,Команды!$A$2:$A$7500,0),$E59+2)=Команды!$AJ$5,TRUE,FALSE),IF(INDEX(Команды!$A$2:$AN$7500,MATCH(CD$3,Команды!$A$2:$A$7500,0),$E59+2)=Команды!$AJ$6,TRUE,FALSE),IF(INDEX(Команды!$A$2:$AN$7500,MATCH(CD$3,Команды!$A$2:$A$7500,0),$E59+2)=Команды!$AJ$7,TRUE,FALSE),IF(INDEX(Команды!$A$2:$AN$7500,MATCH(CD$3,Команды!$A$2:$A$7500,0),$E59+2)=Команды!$AJ$8,TRUE,FALSE),IF(INDEX(Команды!$A$2:$AN$7500,MATCH(CD$3,Команды!$A$2:$A$7500,0),$E59+2)=Команды!$AJ$9,TRUE,FALSE),IF(INDEX(Команды!$A$2:$AN$7500,MATCH(CD$3,Команды!$A$2:$A$7500,0),$E59+2)=Команды!$AJ$10,TRUE,FALSE),IF(INDEX(Команды!$A$2:$AN$7500,MATCH(CD$3,Команды!$A$2:$A$7500,0),$E59+2)=Команды!$AJ$11,TRUE,FALSE),IF(INDEX(Команды!$A$2:$AN$7500,MATCH(CD$3,Команды!$A$2:$A$7500,0),$E59+2)=Команды!$AJ$12,TRUE,FALSE),IF(INDEX(Команды!$A$2:$AN$7500,MATCH(CD$3,Команды!$A$2:$A$7500,0),$E59+2)=Команды!$AJ$13,TRUE,FALSE),IF(INDEX(Команды!$A$2:$AN$7500,MATCH(CD$3,Команды!$A$2:$A$7500,0),$E59+2)=Команды!$AJ$14,TRUE,FALSE),IF(INDEX(Команды!$A$2:$AN$7500,MATCH(CD$3,Команды!$A$2:$A$7500,0),$E59+2)=Команды!$AJ$15,TRUE,FALSE),IF(INDEX(Команды!$A$2:$AN$7500,MATCH(CD$3,Команды!$A$2:$A$7500,0),$E59+2)=Команды!$AJ$16,TRUE,FALSE),IF(INDEX(Команды!$A$2:$AN$7500,MATCH(CD$3,Команды!$A$2:$A$7500,0),$E59+2)=Команды!$AJ$17,TRUE,FALSE),IF(INDEX(Команды!$A$2:$AN$7500,MATCH(CD$3,Команды!$A$2:$A$7500,0),$E59+2)=Команды!$AJ$18,TRUE,FALSE),IF(INDEX(Команды!$A$2:$AN$7500,MATCH(CD$3,Команды!$A$2:$A$7500,0),$E59+2)=Команды!$AJ$19,TRUE,FALSE)),INDEX(Команды!$AJ$2:$AL$19,MATCH(INDEX(Команды!$A$2:$AN$7500,MATCH(CD$3,Команды!$A$2:$A$7500,0),$E59+2),Команды!$AJ$2:$AJ$19,0),3),0)</f>
        <v>0.70833333333333337</v>
      </c>
      <c r="CF59" s="342"/>
      <c r="CG59" s="174" t="str">
        <f>IF(OR(IF(INDEX(Команды!$A$2:$AN$7500,MATCH(CG$3,Команды!$A$2:$A$7500,0),$E59+2)=Команды!$AJ$2,TRUE,FALSE),IF(INDEX(Команды!$A$2:$AN$7500,MATCH(CG$3,Команды!$A$2:$A$7500,0),$E59+2)=Команды!$AJ$3,TRUE,FALSE),IF(INDEX(Команды!$A$2:$AN$7500,MATCH(CG$3,Команды!$A$2:$A$7500,0),$E59+2)=Команды!$AJ$4,TRUE,FALSE),IF(INDEX(Команды!$A$2:$AN$7500,MATCH(CG$3,Команды!$A$2:$A$7500,0),$E59+2)=Команды!$AJ$5,TRUE,FALSE),IF(INDEX(Команды!$A$2:$AN$7500,MATCH(CG$3,Команды!$A$2:$A$7500,0),$E59+2)=Команды!$AJ$6,TRUE,FALSE),IF(INDEX(Команды!$A$2:$AN$7500,MATCH(CG$3,Команды!$A$2:$A$7500,0),$E59+2)=Команды!$AJ$7,TRUE,FALSE),IF(INDEX(Команды!$A$2:$AN$7500,MATCH(CG$3,Команды!$A$2:$A$7500,0),$E59+2)=Команды!$AJ$8,TRUE,FALSE),IF(INDEX(Команды!$A$2:$AN$7500,MATCH(CG$3,Команды!$A$2:$A$7500,0),$E59+2)=Команды!$AJ$9,TRUE,FALSE),IF(INDEX(Команды!$A$2:$AN$7500,MATCH(CG$3,Команды!$A$2:$A$7500,0),$E59+2)=Команды!$AJ$10,TRUE,FALSE),IF(INDEX(Команды!$A$2:$AN$7500,MATCH(CG$3,Команды!$A$2:$A$7500,0),$E59+2)=Команды!$AJ$11,TRUE,FALSE),IF(INDEX(Команды!$A$2:$AN$7500,MATCH(CG$3,Команды!$A$2:$A$7500,0),$E59+2)=Команды!$AJ$12,TRUE,FALSE),IF(INDEX(Команды!$A$2:$AN$7500,MATCH(CG$3,Команды!$A$2:$A$7500,0),$E59+2)=Команды!$AJ$13,TRUE,FALSE),IF(INDEX(Команды!$A$2:$AN$7500,MATCH(CG$3,Команды!$A$2:$A$7500,0),$E59+2)=Команды!$AJ$14,TRUE,FALSE),IF(INDEX(Команды!$A$2:$AN$7500,MATCH(CG$3,Команды!$A$2:$A$7500,0),$E59+2)=Команды!$AJ$15,TRUE,FALSE),IF(INDEX(Команды!$A$2:$AN$7500,MATCH(CG$3,Команды!$A$2:$A$7500,0),$E59+2)=Команды!$AJ$16,TRUE,FALSE),,IF(INDEX(Команды!$A$2:$AN$7500,MATCH(CG$3,Команды!$A$2:$A$7500,0),$E59+2)=Команды!$AJ$17,TRUE,FALSE),,IF(INDEX(Команды!$A$2:$AN$7500,MATCH(CG$3,Команды!$A$2:$A$7500,0),$E59+2)=Команды!$AJ$18,TRUE,FALSE),,IF(INDEX(Команды!$A$2:$AN$7500,MATCH(CG$3,Команды!$A$2:$A$7500,0),$E59+2)=Команды!$AJ$19,TRUE,FALSE)),INDEX(Команды!$AJ$2:$AK$19,MATCH(INDEX(Команды!$A$2:$AN$7500,MATCH(CG$3,Команды!$A$2:$A$7500,0),$E59+2),Команды!$AJ$2:$AJ$19,0),2),0)</f>
        <v>В</v>
      </c>
      <c r="CH59" s="175" t="str">
        <f>IF(OR(IF(INDEX(Команды!$A$2:$AN$7500,MATCH(CG$3,Команды!$A$2:$A$7500,0),$E59+2)=Команды!$AJ$2,TRUE,FALSE),IF(INDEX(Команды!$A$2:$AN$7500,MATCH(CG$3,Команды!$A$2:$A$7500,0),$E59+2)=Команды!$AJ$3,TRUE,FALSE),IF(INDEX(Команды!$A$2:$AN$7500,MATCH(CG$3,Команды!$A$2:$A$7500,0),$E59+2)=Команды!$AJ$4,TRUE,FALSE),IF(INDEX(Команды!$A$2:$AN$7500,MATCH(CG$3,Команды!$A$2:$A$7500,0),$E59+2)=Команды!$AJ$5,TRUE,FALSE),IF(INDEX(Команды!$A$2:$AN$7500,MATCH(CG$3,Команды!$A$2:$A$7500,0),$E59+2)=Команды!$AJ$6,TRUE,FALSE),IF(INDEX(Команды!$A$2:$AN$7500,MATCH(CG$3,Команды!$A$2:$A$7500,0),$E59+2)=Команды!$AJ$7,TRUE,FALSE),IF(INDEX(Команды!$A$2:$AN$7500,MATCH(CG$3,Команды!$A$2:$A$7500,0),$E59+2)=Команды!$AJ$8,TRUE,FALSE),IF(INDEX(Команды!$A$2:$AN$7500,MATCH(CG$3,Команды!$A$2:$A$7500,0),$E59+2)=Команды!$AJ$9,TRUE,FALSE),IF(INDEX(Команды!$A$2:$AN$7500,MATCH(CG$3,Команды!$A$2:$A$7500,0),$E59+2)=Команды!$AJ$10,TRUE,FALSE),IF(INDEX(Команды!$A$2:$AN$7500,MATCH(CG$3,Команды!$A$2:$A$7500,0),$E59+2)=Команды!$AJ$11,TRUE,FALSE),IF(INDEX(Команды!$A$2:$AN$7500,MATCH(CG$3,Команды!$A$2:$A$7500,0),$E59+2)=Команды!$AJ$12,TRUE,FALSE),IF(INDEX(Команды!$A$2:$AN$7500,MATCH(CG$3,Команды!$A$2:$A$7500,0),$E59+2)=Команды!$AJ$13,TRUE,FALSE),IF(INDEX(Команды!$A$2:$AN$7500,MATCH(CG$3,Команды!$A$2:$A$7500,0),$E59+2)=Команды!$AJ$14,TRUE,FALSE),IF(INDEX(Команды!$A$2:$AN$7500,MATCH(CG$3,Команды!$A$2:$A$7500,0),$E59+2)=Команды!$AJ$15,TRUE,FALSE),IF(INDEX(Команды!$A$2:$AN$7500,MATCH(CG$3,Команды!$A$2:$A$7500,0),$E59+2)=Команды!$AJ$16,TRUE,FALSE),IF(INDEX(Команды!$A$2:$AN$7500,MATCH(CG$3,Команды!$A$2:$A$7500,0),$E59+2)=Команды!$AJ$17,TRUE,FALSE),IF(INDEX(Команды!$A$2:$AN$7500,MATCH(CG$3,Команды!$A$2:$A$7500,0),$E59+2)=Команды!$AJ$18,TRUE,FALSE),IF(INDEX(Команды!$A$2:$AN$7500,MATCH(CG$3,Команды!$A$2:$A$7500,0),$E59+2)=Команды!$AJ$19,TRUE,FALSE)),INDEX(Команды!$AJ$2:$AL$19,MATCH(INDEX(Команды!$A$2:$AN$7500,MATCH(CG$3,Команды!$A$2:$A$7500,0),$E59+2),Команды!$AJ$2:$AJ$19,0),3),0)</f>
        <v>В</v>
      </c>
      <c r="CI59" s="342"/>
      <c r="CJ59" s="174" t="str">
        <f>IF(OR(IF(INDEX(Команды!$A$2:$AN$7500,MATCH(CJ$3,Команды!$A$2:$A$7500,0),$E59+2)=Команды!$AJ$2,TRUE,FALSE),IF(INDEX(Команды!$A$2:$AN$7500,MATCH(CJ$3,Команды!$A$2:$A$7500,0),$E59+2)=Команды!$AJ$3,TRUE,FALSE),IF(INDEX(Команды!$A$2:$AN$7500,MATCH(CJ$3,Команды!$A$2:$A$7500,0),$E59+2)=Команды!$AJ$4,TRUE,FALSE),IF(INDEX(Команды!$A$2:$AN$7500,MATCH(CJ$3,Команды!$A$2:$A$7500,0),$E59+2)=Команды!$AJ$5,TRUE,FALSE),IF(INDEX(Команды!$A$2:$AN$7500,MATCH(CJ$3,Команды!$A$2:$A$7500,0),$E59+2)=Команды!$AJ$6,TRUE,FALSE),IF(INDEX(Команды!$A$2:$AN$7500,MATCH(CJ$3,Команды!$A$2:$A$7500,0),$E59+2)=Команды!$AJ$7,TRUE,FALSE),IF(INDEX(Команды!$A$2:$AN$7500,MATCH(CJ$3,Команды!$A$2:$A$7500,0),$E59+2)=Команды!$AJ$8,TRUE,FALSE),IF(INDEX(Команды!$A$2:$AN$7500,MATCH(CJ$3,Команды!$A$2:$A$7500,0),$E59+2)=Команды!$AJ$9,TRUE,FALSE),IF(INDEX(Команды!$A$2:$AN$7500,MATCH(CJ$3,Команды!$A$2:$A$7500,0),$E59+2)=Команды!$AJ$10,TRUE,FALSE),IF(INDEX(Команды!$A$2:$AN$7500,MATCH(CJ$3,Команды!$A$2:$A$7500,0),$E59+2)=Команды!$AJ$11,TRUE,FALSE),IF(INDEX(Команды!$A$2:$AN$7500,MATCH(CJ$3,Команды!$A$2:$A$7500,0),$E59+2)=Команды!$AJ$12,TRUE,FALSE),IF(INDEX(Команды!$A$2:$AN$7500,MATCH(CJ$3,Команды!$A$2:$A$7500,0),$E59+2)=Команды!$AJ$13,TRUE,FALSE),IF(INDEX(Команды!$A$2:$AN$7500,MATCH(CJ$3,Команды!$A$2:$A$7500,0),$E59+2)=Команды!$AJ$14,TRUE,FALSE),IF(INDEX(Команды!$A$2:$AN$7500,MATCH(CJ$3,Команды!$A$2:$A$7500,0),$E59+2)=Команды!$AJ$15,TRUE,FALSE),IF(INDEX(Команды!$A$2:$AN$7500,MATCH(CJ$3,Команды!$A$2:$A$7500,0),$E59+2)=Команды!$AJ$16,TRUE,FALSE),,IF(INDEX(Команды!$A$2:$AN$7500,MATCH(CJ$3,Команды!$A$2:$A$7500,0),$E59+2)=Команды!$AJ$17,TRUE,FALSE),,IF(INDEX(Команды!$A$2:$AN$7500,MATCH(CJ$3,Команды!$A$2:$A$7500,0),$E59+2)=Команды!$AJ$18,TRUE,FALSE),,IF(INDEX(Команды!$A$2:$AN$7500,MATCH(CJ$3,Команды!$A$2:$A$7500,0),$E59+2)=Команды!$AJ$19,TRUE,FALSE)),INDEX(Команды!$AJ$2:$AK$19,MATCH(INDEX(Команды!$A$2:$AN$7500,MATCH(CJ$3,Команды!$A$2:$A$7500,0),$E59+2),Команды!$AJ$2:$AJ$19,0),2),0)</f>
        <v>В</v>
      </c>
      <c r="CK59" s="175" t="str">
        <f>IF(OR(IF(INDEX(Команды!$A$2:$AN$7500,MATCH(CJ$3,Команды!$A$2:$A$7500,0),$E59+2)=Команды!$AJ$2,TRUE,FALSE),IF(INDEX(Команды!$A$2:$AN$7500,MATCH(CJ$3,Команды!$A$2:$A$7500,0),$E59+2)=Команды!$AJ$3,TRUE,FALSE),IF(INDEX(Команды!$A$2:$AN$7500,MATCH(CJ$3,Команды!$A$2:$A$7500,0),$E59+2)=Команды!$AJ$4,TRUE,FALSE),IF(INDEX(Команды!$A$2:$AN$7500,MATCH(CJ$3,Команды!$A$2:$A$7500,0),$E59+2)=Команды!$AJ$5,TRUE,FALSE),IF(INDEX(Команды!$A$2:$AN$7500,MATCH(CJ$3,Команды!$A$2:$A$7500,0),$E59+2)=Команды!$AJ$6,TRUE,FALSE),IF(INDEX(Команды!$A$2:$AN$7500,MATCH(CJ$3,Команды!$A$2:$A$7500,0),$E59+2)=Команды!$AJ$7,TRUE,FALSE),IF(INDEX(Команды!$A$2:$AN$7500,MATCH(CJ$3,Команды!$A$2:$A$7500,0),$E59+2)=Команды!$AJ$8,TRUE,FALSE),IF(INDEX(Команды!$A$2:$AN$7500,MATCH(CJ$3,Команды!$A$2:$A$7500,0),$E59+2)=Команды!$AJ$9,TRUE,FALSE),IF(INDEX(Команды!$A$2:$AN$7500,MATCH(CJ$3,Команды!$A$2:$A$7500,0),$E59+2)=Команды!$AJ$10,TRUE,FALSE),IF(INDEX(Команды!$A$2:$AN$7500,MATCH(CJ$3,Команды!$A$2:$A$7500,0),$E59+2)=Команды!$AJ$11,TRUE,FALSE),IF(INDEX(Команды!$A$2:$AN$7500,MATCH(CJ$3,Команды!$A$2:$A$7500,0),$E59+2)=Команды!$AJ$12,TRUE,FALSE),IF(INDEX(Команды!$A$2:$AN$7500,MATCH(CJ$3,Команды!$A$2:$A$7500,0),$E59+2)=Команды!$AJ$13,TRUE,FALSE),IF(INDEX(Команды!$A$2:$AN$7500,MATCH(CJ$3,Команды!$A$2:$A$7500,0),$E59+2)=Команды!$AJ$14,TRUE,FALSE),IF(INDEX(Команды!$A$2:$AN$7500,MATCH(CJ$3,Команды!$A$2:$A$7500,0),$E59+2)=Команды!$AJ$15,TRUE,FALSE),IF(INDEX(Команды!$A$2:$AN$7500,MATCH(CJ$3,Команды!$A$2:$A$7500,0),$E59+2)=Команды!$AJ$16,TRUE,FALSE),IF(INDEX(Команды!$A$2:$AN$7500,MATCH(CJ$3,Команды!$A$2:$A$7500,0),$E59+2)=Команды!$AJ$17,TRUE,FALSE),IF(INDEX(Команды!$A$2:$AN$7500,MATCH(CJ$3,Команды!$A$2:$A$7500,0),$E59+2)=Команды!$AJ$18,TRUE,FALSE),IF(INDEX(Команды!$A$2:$AN$7500,MATCH(CJ$3,Команды!$A$2:$A$7500,0),$E59+2)=Команды!$AJ$19,TRUE,FALSE)),INDEX(Команды!$AJ$2:$AL$19,MATCH(INDEX(Команды!$A$2:$AN$7500,MATCH(CJ$3,Команды!$A$2:$A$7500,0),$E59+2),Команды!$AJ$2:$AJ$19,0),3),0)</f>
        <v>В</v>
      </c>
      <c r="CL59" s="342"/>
      <c r="CM59" s="174">
        <f>IF(OR(IF(INDEX(Команды!$A$2:$AN$7500,MATCH(CM$3,Команды!$A$2:$A$7500,0),$E59+2)=Команды!$AJ$2,TRUE,FALSE),IF(INDEX(Команды!$A$2:$AN$7500,MATCH(CM$3,Команды!$A$2:$A$7500,0),$E59+2)=Команды!$AJ$3,TRUE,FALSE),IF(INDEX(Команды!$A$2:$AN$7500,MATCH(CM$3,Команды!$A$2:$A$7500,0),$E59+2)=Команды!$AJ$4,TRUE,FALSE),IF(INDEX(Команды!$A$2:$AN$7500,MATCH(CM$3,Команды!$A$2:$A$7500,0),$E59+2)=Команды!$AJ$5,TRUE,FALSE),IF(INDEX(Команды!$A$2:$AN$7500,MATCH(CM$3,Команды!$A$2:$A$7500,0),$E59+2)=Команды!$AJ$6,TRUE,FALSE),IF(INDEX(Команды!$A$2:$AN$7500,MATCH(CM$3,Команды!$A$2:$A$7500,0),$E59+2)=Команды!$AJ$7,TRUE,FALSE),IF(INDEX(Команды!$A$2:$AN$7500,MATCH(CM$3,Команды!$A$2:$A$7500,0),$E59+2)=Команды!$AJ$8,TRUE,FALSE),IF(INDEX(Команды!$A$2:$AN$7500,MATCH(CM$3,Команды!$A$2:$A$7500,0),$E59+2)=Команды!$AJ$9,TRUE,FALSE),IF(INDEX(Команды!$A$2:$AN$7500,MATCH(CM$3,Команды!$A$2:$A$7500,0),$E59+2)=Команды!$AJ$10,TRUE,FALSE),IF(INDEX(Команды!$A$2:$AN$7500,MATCH(CM$3,Команды!$A$2:$A$7500,0),$E59+2)=Команды!$AJ$11,TRUE,FALSE),IF(INDEX(Команды!$A$2:$AN$7500,MATCH(CM$3,Команды!$A$2:$A$7500,0),$E59+2)=Команды!$AJ$12,TRUE,FALSE),IF(INDEX(Команды!$A$2:$AN$7500,MATCH(CM$3,Команды!$A$2:$A$7500,0),$E59+2)=Команды!$AJ$13,TRUE,FALSE),IF(INDEX(Команды!$A$2:$AN$7500,MATCH(CM$3,Команды!$A$2:$A$7500,0),$E59+2)=Команды!$AJ$14,TRUE,FALSE),IF(INDEX(Команды!$A$2:$AN$7500,MATCH(CM$3,Команды!$A$2:$A$7500,0),$E59+2)=Команды!$AJ$15,TRUE,FALSE),IF(INDEX(Команды!$A$2:$AN$7500,MATCH(CM$3,Команды!$A$2:$A$7500,0),$E59+2)=Команды!$AJ$16,TRUE,FALSE),,IF(INDEX(Команды!$A$2:$AN$7500,MATCH(CM$3,Команды!$A$2:$A$7500,0),$E59+2)=Команды!$AJ$17,TRUE,FALSE),,IF(INDEX(Команды!$A$2:$AN$7500,MATCH(CM$3,Команды!$A$2:$A$7500,0),$E59+2)=Команды!$AJ$18,TRUE,FALSE),,IF(INDEX(Команды!$A$2:$AN$7500,MATCH(CM$3,Команды!$A$2:$A$7500,0),$E59+2)=Команды!$AJ$19,TRUE,FALSE)),INDEX(Команды!$AJ$2:$AK$19,MATCH(INDEX(Команды!$A$2:$AN$7500,MATCH(CM$3,Команды!$A$2:$A$7500,0),$E59+2),Команды!$AJ$2:$AJ$19,0),2),0)</f>
        <v>0.28125</v>
      </c>
      <c r="CN59" s="175">
        <f>IF(OR(IF(INDEX(Команды!$A$2:$AN$7500,MATCH(CM$3,Команды!$A$2:$A$7500,0),$E59+2)=Команды!$AJ$2,TRUE,FALSE),IF(INDEX(Команды!$A$2:$AN$7500,MATCH(CM$3,Команды!$A$2:$A$7500,0),$E59+2)=Команды!$AJ$3,TRUE,FALSE),IF(INDEX(Команды!$A$2:$AN$7500,MATCH(CM$3,Команды!$A$2:$A$7500,0),$E59+2)=Команды!$AJ$4,TRUE,FALSE),IF(INDEX(Команды!$A$2:$AN$7500,MATCH(CM$3,Команды!$A$2:$A$7500,0),$E59+2)=Команды!$AJ$5,TRUE,FALSE),IF(INDEX(Команды!$A$2:$AN$7500,MATCH(CM$3,Команды!$A$2:$A$7500,0),$E59+2)=Команды!$AJ$6,TRUE,FALSE),IF(INDEX(Команды!$A$2:$AN$7500,MATCH(CM$3,Команды!$A$2:$A$7500,0),$E59+2)=Команды!$AJ$7,TRUE,FALSE),IF(INDEX(Команды!$A$2:$AN$7500,MATCH(CM$3,Команды!$A$2:$A$7500,0),$E59+2)=Команды!$AJ$8,TRUE,FALSE),IF(INDEX(Команды!$A$2:$AN$7500,MATCH(CM$3,Команды!$A$2:$A$7500,0),$E59+2)=Команды!$AJ$9,TRUE,FALSE),IF(INDEX(Команды!$A$2:$AN$7500,MATCH(CM$3,Команды!$A$2:$A$7500,0),$E59+2)=Команды!$AJ$10,TRUE,FALSE),IF(INDEX(Команды!$A$2:$AN$7500,MATCH(CM$3,Команды!$A$2:$A$7500,0),$E59+2)=Команды!$AJ$11,TRUE,FALSE),IF(INDEX(Команды!$A$2:$AN$7500,MATCH(CM$3,Команды!$A$2:$A$7500,0),$E59+2)=Команды!$AJ$12,TRUE,FALSE),IF(INDEX(Команды!$A$2:$AN$7500,MATCH(CM$3,Команды!$A$2:$A$7500,0),$E59+2)=Команды!$AJ$13,TRUE,FALSE),IF(INDEX(Команды!$A$2:$AN$7500,MATCH(CM$3,Команды!$A$2:$A$7500,0),$E59+2)=Команды!$AJ$14,TRUE,FALSE),IF(INDEX(Команды!$A$2:$AN$7500,MATCH(CM$3,Команды!$A$2:$A$7500,0),$E59+2)=Команды!$AJ$15,TRUE,FALSE),IF(INDEX(Команды!$A$2:$AN$7500,MATCH(CM$3,Команды!$A$2:$A$7500,0),$E59+2)=Команды!$AJ$16,TRUE,FALSE),IF(INDEX(Команды!$A$2:$AN$7500,MATCH(CM$3,Команды!$A$2:$A$7500,0),$E59+2)=Команды!$AJ$17,TRUE,FALSE),IF(INDEX(Команды!$A$2:$AN$7500,MATCH(CM$3,Команды!$A$2:$A$7500,0),$E59+2)=Команды!$AJ$18,TRUE,FALSE),IF(INDEX(Команды!$A$2:$AN$7500,MATCH(CM$3,Команды!$A$2:$A$7500,0),$E59+2)=Команды!$AJ$19,TRUE,FALSE)),INDEX(Команды!$AJ$2:$AL$19,MATCH(INDEX(Команды!$A$2:$AN$7500,MATCH(CM$3,Команды!$A$2:$A$7500,0),$E59+2),Команды!$AJ$2:$AJ$19,0),3),0)</f>
        <v>0.65625</v>
      </c>
      <c r="CO59" s="342"/>
      <c r="CP59" s="174">
        <f>IF(OR(IF(INDEX(Команды!$A$2:$AN$7500,MATCH(CP$3,Команды!$A$2:$A$7500,0),$E59+2)=Команды!$AJ$2,TRUE,FALSE),IF(INDEX(Команды!$A$2:$AN$7500,MATCH(CP$3,Команды!$A$2:$A$7500,0),$E59+2)=Команды!$AJ$3,TRUE,FALSE),IF(INDEX(Команды!$A$2:$AN$7500,MATCH(CP$3,Команды!$A$2:$A$7500,0),$E59+2)=Команды!$AJ$4,TRUE,FALSE),IF(INDEX(Команды!$A$2:$AN$7500,MATCH(CP$3,Команды!$A$2:$A$7500,0),$E59+2)=Команды!$AJ$5,TRUE,FALSE),IF(INDEX(Команды!$A$2:$AN$7500,MATCH(CP$3,Команды!$A$2:$A$7500,0),$E59+2)=Команды!$AJ$6,TRUE,FALSE),IF(INDEX(Команды!$A$2:$AN$7500,MATCH(CP$3,Команды!$A$2:$A$7500,0),$E59+2)=Команды!$AJ$7,TRUE,FALSE),IF(INDEX(Команды!$A$2:$AN$7500,MATCH(CP$3,Команды!$A$2:$A$7500,0),$E59+2)=Команды!$AJ$8,TRUE,FALSE),IF(INDEX(Команды!$A$2:$AN$7500,MATCH(CP$3,Команды!$A$2:$A$7500,0),$E59+2)=Команды!$AJ$9,TRUE,FALSE),IF(INDEX(Команды!$A$2:$AN$7500,MATCH(CP$3,Команды!$A$2:$A$7500,0),$E59+2)=Команды!$AJ$10,TRUE,FALSE),IF(INDEX(Команды!$A$2:$AN$7500,MATCH(CP$3,Команды!$A$2:$A$7500,0),$E59+2)=Команды!$AJ$11,TRUE,FALSE),IF(INDEX(Команды!$A$2:$AN$7500,MATCH(CP$3,Команды!$A$2:$A$7500,0),$E59+2)=Команды!$AJ$12,TRUE,FALSE),IF(INDEX(Команды!$A$2:$AN$7500,MATCH(CP$3,Команды!$A$2:$A$7500,0),$E59+2)=Команды!$AJ$13,TRUE,FALSE),IF(INDEX(Команды!$A$2:$AN$7500,MATCH(CP$3,Команды!$A$2:$A$7500,0),$E59+2)=Команды!$AJ$14,TRUE,FALSE),IF(INDEX(Команды!$A$2:$AN$7500,MATCH(CP$3,Команды!$A$2:$A$7500,0),$E59+2)=Команды!$AJ$15,TRUE,FALSE),IF(INDEX(Команды!$A$2:$AN$7500,MATCH(CP$3,Команды!$A$2:$A$7500,0),$E59+2)=Команды!$AJ$16,TRUE,FALSE),,IF(INDEX(Команды!$A$2:$AN$7500,MATCH(CP$3,Команды!$A$2:$A$7500,0),$E59+2)=Команды!$AJ$17,TRUE,FALSE),,IF(INDEX(Команды!$A$2:$AN$7500,MATCH(CP$3,Команды!$A$2:$A$7500,0),$E59+2)=Команды!$AJ$18,TRUE,FALSE),,IF(INDEX(Команды!$A$2:$AN$7500,MATCH(CP$3,Команды!$A$2:$A$7500,0),$E59+2)=Команды!$AJ$19,TRUE,FALSE)),INDEX(Команды!$AJ$2:$AK$19,MATCH(INDEX(Команды!$A$2:$AN$7500,MATCH(CP$3,Команды!$A$2:$A$7500,0),$E59+2),Команды!$AJ$2:$AJ$19,0),2),0)</f>
        <v>0.28125</v>
      </c>
      <c r="CQ59" s="175">
        <f>IF(OR(IF(INDEX(Команды!$A$2:$AN$7500,MATCH(CP$3,Команды!$A$2:$A$7500,0),$E59+2)=Команды!$AJ$2,TRUE,FALSE),IF(INDEX(Команды!$A$2:$AN$7500,MATCH(CP$3,Команды!$A$2:$A$7500,0),$E59+2)=Команды!$AJ$3,TRUE,FALSE),IF(INDEX(Команды!$A$2:$AN$7500,MATCH(CP$3,Команды!$A$2:$A$7500,0),$E59+2)=Команды!$AJ$4,TRUE,FALSE),IF(INDEX(Команды!$A$2:$AN$7500,MATCH(CP$3,Команды!$A$2:$A$7500,0),$E59+2)=Команды!$AJ$5,TRUE,FALSE),IF(INDEX(Команды!$A$2:$AN$7500,MATCH(CP$3,Команды!$A$2:$A$7500,0),$E59+2)=Команды!$AJ$6,TRUE,FALSE),IF(INDEX(Команды!$A$2:$AN$7500,MATCH(CP$3,Команды!$A$2:$A$7500,0),$E59+2)=Команды!$AJ$7,TRUE,FALSE),IF(INDEX(Команды!$A$2:$AN$7500,MATCH(CP$3,Команды!$A$2:$A$7500,0),$E59+2)=Команды!$AJ$8,TRUE,FALSE),IF(INDEX(Команды!$A$2:$AN$7500,MATCH(CP$3,Команды!$A$2:$A$7500,0),$E59+2)=Команды!$AJ$9,TRUE,FALSE),IF(INDEX(Команды!$A$2:$AN$7500,MATCH(CP$3,Команды!$A$2:$A$7500,0),$E59+2)=Команды!$AJ$10,TRUE,FALSE),IF(INDEX(Команды!$A$2:$AN$7500,MATCH(CP$3,Команды!$A$2:$A$7500,0),$E59+2)=Команды!$AJ$11,TRUE,FALSE),IF(INDEX(Команды!$A$2:$AN$7500,MATCH(CP$3,Команды!$A$2:$A$7500,0),$E59+2)=Команды!$AJ$12,TRUE,FALSE),IF(INDEX(Команды!$A$2:$AN$7500,MATCH(CP$3,Команды!$A$2:$A$7500,0),$E59+2)=Команды!$AJ$13,TRUE,FALSE),IF(INDEX(Команды!$A$2:$AN$7500,MATCH(CP$3,Команды!$A$2:$A$7500,0),$E59+2)=Команды!$AJ$14,TRUE,FALSE),IF(INDEX(Команды!$A$2:$AN$7500,MATCH(CP$3,Команды!$A$2:$A$7500,0),$E59+2)=Команды!$AJ$15,TRUE,FALSE),IF(INDEX(Команды!$A$2:$AN$7500,MATCH(CP$3,Команды!$A$2:$A$7500,0),$E59+2)=Команды!$AJ$16,TRUE,FALSE),IF(INDEX(Команды!$A$2:$AN$7500,MATCH(CP$3,Команды!$A$2:$A$7500,0),$E59+2)=Команды!$AJ$17,TRUE,FALSE),IF(INDEX(Команды!$A$2:$AN$7500,MATCH(CP$3,Команды!$A$2:$A$7500,0),$E59+2)=Команды!$AJ$18,TRUE,FALSE),IF(INDEX(Команды!$A$2:$AN$7500,MATCH(CP$3,Команды!$A$2:$A$7500,0),$E59+2)=Команды!$AJ$19,TRUE,FALSE)),INDEX(Команды!$AJ$2:$AL$19,MATCH(INDEX(Команды!$A$2:$AN$7500,MATCH(CP$3,Команды!$A$2:$A$7500,0),$E59+2),Команды!$AJ$2:$AJ$19,0),3),0)</f>
        <v>0.65625</v>
      </c>
      <c r="CR59" s="342"/>
      <c r="CS59" s="174">
        <f>IF(OR(IF(INDEX(Команды!$A$2:$AN$7500,MATCH(CS$3,Команды!$A$2:$A$7500,0),$E59+2)=Команды!$AJ$2,TRUE,FALSE),IF(INDEX(Команды!$A$2:$AN$7500,MATCH(CS$3,Команды!$A$2:$A$7500,0),$E59+2)=Команды!$AJ$3,TRUE,FALSE),IF(INDEX(Команды!$A$2:$AN$7500,MATCH(CS$3,Команды!$A$2:$A$7500,0),$E59+2)=Команды!$AJ$4,TRUE,FALSE),IF(INDEX(Команды!$A$2:$AN$7500,MATCH(CS$3,Команды!$A$2:$A$7500,0),$E59+2)=Команды!$AJ$5,TRUE,FALSE),IF(INDEX(Команды!$A$2:$AN$7500,MATCH(CS$3,Команды!$A$2:$A$7500,0),$E59+2)=Команды!$AJ$6,TRUE,FALSE),IF(INDEX(Команды!$A$2:$AN$7500,MATCH(CS$3,Команды!$A$2:$A$7500,0),$E59+2)=Команды!$AJ$7,TRUE,FALSE),IF(INDEX(Команды!$A$2:$AN$7500,MATCH(CS$3,Команды!$A$2:$A$7500,0),$E59+2)=Команды!$AJ$8,TRUE,FALSE),IF(INDEX(Команды!$A$2:$AN$7500,MATCH(CS$3,Команды!$A$2:$A$7500,0),$E59+2)=Команды!$AJ$9,TRUE,FALSE),IF(INDEX(Команды!$A$2:$AN$7500,MATCH(CS$3,Команды!$A$2:$A$7500,0),$E59+2)=Команды!$AJ$10,TRUE,FALSE),IF(INDEX(Команды!$A$2:$AN$7500,MATCH(CS$3,Команды!$A$2:$A$7500,0),$E59+2)=Команды!$AJ$11,TRUE,FALSE),IF(INDEX(Команды!$A$2:$AN$7500,MATCH(CS$3,Команды!$A$2:$A$7500,0),$E59+2)=Команды!$AJ$12,TRUE,FALSE),IF(INDEX(Команды!$A$2:$AN$7500,MATCH(CS$3,Команды!$A$2:$A$7500,0),$E59+2)=Команды!$AJ$13,TRUE,FALSE),IF(INDEX(Команды!$A$2:$AN$7500,MATCH(CS$3,Команды!$A$2:$A$7500,0),$E59+2)=Команды!$AJ$14,TRUE,FALSE),IF(INDEX(Команды!$A$2:$AN$7500,MATCH(CS$3,Команды!$A$2:$A$7500,0),$E59+2)=Команды!$AJ$15,TRUE,FALSE),IF(INDEX(Команды!$A$2:$AN$7500,MATCH(CS$3,Команды!$A$2:$A$7500,0),$E59+2)=Команды!$AJ$16,TRUE,FALSE),,IF(INDEX(Команды!$A$2:$AN$7500,MATCH(CS$3,Команды!$A$2:$A$7500,0),$E59+2)=Команды!$AJ$17,TRUE,FALSE),,IF(INDEX(Команды!$A$2:$AN$7500,MATCH(CS$3,Команды!$A$2:$A$7500,0),$E59+2)=Команды!$AJ$18,TRUE,FALSE),,IF(INDEX(Команды!$A$2:$AN$7500,MATCH(CS$3,Команды!$A$2:$A$7500,0),$E59+2)=Команды!$AJ$19,TRUE,FALSE)),INDEX(Команды!$AJ$2:$AK$19,MATCH(INDEX(Команды!$A$2:$AN$7500,MATCH(CS$3,Команды!$A$2:$A$7500,0),$E59+2),Команды!$AJ$2:$AJ$19,0),2),0)</f>
        <v>0.3125</v>
      </c>
      <c r="CT59" s="175">
        <f>IF(OR(IF(INDEX(Команды!$A$2:$AN$7500,MATCH(CS$3,Команды!$A$2:$A$7500,0),$E59+2)=Команды!$AJ$2,TRUE,FALSE),IF(INDEX(Команды!$A$2:$AN$7500,MATCH(CS$3,Команды!$A$2:$A$7500,0),$E59+2)=Команды!$AJ$3,TRUE,FALSE),IF(INDEX(Команды!$A$2:$AN$7500,MATCH(CS$3,Команды!$A$2:$A$7500,0),$E59+2)=Команды!$AJ$4,TRUE,FALSE),IF(INDEX(Команды!$A$2:$AN$7500,MATCH(CS$3,Команды!$A$2:$A$7500,0),$E59+2)=Команды!$AJ$5,TRUE,FALSE),IF(INDEX(Команды!$A$2:$AN$7500,MATCH(CS$3,Команды!$A$2:$A$7500,0),$E59+2)=Команды!$AJ$6,TRUE,FALSE),IF(INDEX(Команды!$A$2:$AN$7500,MATCH(CS$3,Команды!$A$2:$A$7500,0),$E59+2)=Команды!$AJ$7,TRUE,FALSE),IF(INDEX(Команды!$A$2:$AN$7500,MATCH(CS$3,Команды!$A$2:$A$7500,0),$E59+2)=Команды!$AJ$8,TRUE,FALSE),IF(INDEX(Команды!$A$2:$AN$7500,MATCH(CS$3,Команды!$A$2:$A$7500,0),$E59+2)=Команды!$AJ$9,TRUE,FALSE),IF(INDEX(Команды!$A$2:$AN$7500,MATCH(CS$3,Команды!$A$2:$A$7500,0),$E59+2)=Команды!$AJ$10,TRUE,FALSE),IF(INDEX(Команды!$A$2:$AN$7500,MATCH(CS$3,Команды!$A$2:$A$7500,0),$E59+2)=Команды!$AJ$11,TRUE,FALSE),IF(INDEX(Команды!$A$2:$AN$7500,MATCH(CS$3,Команды!$A$2:$A$7500,0),$E59+2)=Команды!$AJ$12,TRUE,FALSE),IF(INDEX(Команды!$A$2:$AN$7500,MATCH(CS$3,Команды!$A$2:$A$7500,0),$E59+2)=Команды!$AJ$13,TRUE,FALSE),IF(INDEX(Команды!$A$2:$AN$7500,MATCH(CS$3,Команды!$A$2:$A$7500,0),$E59+2)=Команды!$AJ$14,TRUE,FALSE),IF(INDEX(Команды!$A$2:$AN$7500,MATCH(CS$3,Команды!$A$2:$A$7500,0),$E59+2)=Команды!$AJ$15,TRUE,FALSE),IF(INDEX(Команды!$A$2:$AN$7500,MATCH(CS$3,Команды!$A$2:$A$7500,0),$E59+2)=Команды!$AJ$16,TRUE,FALSE),IF(INDEX(Команды!$A$2:$AN$7500,MATCH(CS$3,Команды!$A$2:$A$7500,0),$E59+2)=Команды!$AJ$17,TRUE,FALSE),IF(INDEX(Команды!$A$2:$AN$7500,MATCH(CS$3,Команды!$A$2:$A$7500,0),$E59+2)=Команды!$AJ$18,TRUE,FALSE),IF(INDEX(Команды!$A$2:$AN$7500,MATCH(CS$3,Команды!$A$2:$A$7500,0),$E59+2)=Команды!$AJ$19,TRUE,FALSE)),INDEX(Команды!$AJ$2:$AL$19,MATCH(INDEX(Команды!$A$2:$AN$7500,MATCH(CS$3,Команды!$A$2:$A$7500,0),$E59+2),Команды!$AJ$2:$AJ$19,0),3),0)</f>
        <v>0.6875</v>
      </c>
      <c r="CU59" s="342"/>
    </row>
    <row r="60" spans="1:99" s="2" customFormat="1" ht="21.95" customHeight="1" x14ac:dyDescent="0.3">
      <c r="A60" s="251">
        <v>55</v>
      </c>
      <c r="B60" s="2">
        <f>VLOOKUP(A60,'Список КК'!A:F,6,TRUE)</f>
        <v>1163</v>
      </c>
      <c r="C60" s="638" t="str">
        <f>VLOOKUP(A60,'Список КК'!A:B,2,TRUE)</f>
        <v>Ермилова Светлана Андреевна</v>
      </c>
      <c r="D60" s="203" t="str">
        <f>VLOOKUP(A60,'Список КК'!A:D,4,TRUE)</f>
        <v>Инфо</v>
      </c>
      <c r="E60" s="4">
        <f>VLOOKUP(A60,'Список КК'!A:C,3,TRUE)</f>
        <v>26</v>
      </c>
      <c r="F60" s="220" t="str">
        <f>VLOOKUP(A60,'Список КК'!A:E,5,TRUE)</f>
        <v xml:space="preserve"> Ср, Чт   по 11ч  выходы с 6.45-8.00</v>
      </c>
      <c r="G60" s="174" t="str">
        <f>IF(OR(IF(INDEX(Команды!$A$2:$AN$7500,MATCH(G$3,Команды!$A$2:$A$7500,0),$E60+2)=Команды!$AJ$2,TRUE,FALSE),IF(INDEX(Команды!$A$2:$AN$7500,MATCH(G$3,Команды!$A$2:$A$7500,0),$E60+2)=Команды!$AJ$3,TRUE,FALSE),IF(INDEX(Команды!$A$2:$AN$7500,MATCH(G$3,Команды!$A$2:$A$7500,0),$E60+2)=Команды!$AJ$4,TRUE,FALSE),IF(INDEX(Команды!$A$2:$AN$7500,MATCH(G$3,Команды!$A$2:$A$7500,0),$E60+2)=Команды!$AJ$5,TRUE,FALSE),IF(INDEX(Команды!$A$2:$AN$7500,MATCH(G$3,Команды!$A$2:$A$7500,0),$E60+2)=Команды!$AJ$6,TRUE,FALSE),IF(INDEX(Команды!$A$2:$AN$7500,MATCH(G$3,Команды!$A$2:$A$7500,0),$E60+2)=Команды!$AJ$7,TRUE,FALSE),IF(INDEX(Команды!$A$2:$AN$7500,MATCH(G$3,Команды!$A$2:$A$7500,0),$E60+2)=Команды!$AJ$8,TRUE,FALSE),IF(INDEX(Команды!$A$2:$AN$7500,MATCH(G$3,Команды!$A$2:$A$7500,0),$E60+2)=Команды!$AJ$9,TRUE,FALSE),IF(INDEX(Команды!$A$2:$AN$7500,MATCH(G$3,Команды!$A$2:$A$7500,0),$E60+2)=Команды!$AJ$10,TRUE,FALSE),IF(INDEX(Команды!$A$2:$AN$7500,MATCH(G$3,Команды!$A$2:$A$7500,0),$E60+2)=Команды!$AJ$11,TRUE,FALSE),IF(INDEX(Команды!$A$2:$AN$7500,MATCH(G$3,Команды!$A$2:$A$7500,0),$E60+2)=Команды!$AJ$12,TRUE,FALSE),IF(INDEX(Команды!$A$2:$AN$7500,MATCH(G$3,Команды!$A$2:$A$7500,0),$E60+2)=Команды!$AJ$13,TRUE,FALSE),IF(INDEX(Команды!$A$2:$AN$7500,MATCH(G$3,Команды!$A$2:$A$7500,0),$E60+2)=Команды!$AJ$14,TRUE,FALSE),IF(INDEX(Команды!$A$2:$AN$7500,MATCH(G$3,Команды!$A$2:$A$7500,0),$E60+2)=Команды!$AJ$15,TRUE,FALSE),IF(INDEX(Команды!$A$2:$AN$7500,MATCH(G$3,Команды!$A$2:$A$7500,0),$E60+2)=Команды!$AJ$16,TRUE,FALSE),,IF(INDEX(Команды!$A$2:$AN$7500,MATCH(G$3,Команды!$A$2:$A$7500,0),$E60+2)=Команды!$AJ$17,TRUE,FALSE),,IF(INDEX(Команды!$A$2:$AN$7500,MATCH(G$3,Команды!$A$2:$A$7500,0),$E60+2)=Команды!$AJ$18,TRUE,FALSE),,IF(INDEX(Команды!$A$2:$AN$7500,MATCH(G$3,Команды!$A$2:$A$7500,0),$E60+2)=Команды!$AJ$19,TRUE,FALSE)),INDEX(Команды!$AJ$2:$AK$19,MATCH(INDEX(Команды!$A$2:$AN$7500,MATCH(G$3,Команды!$A$2:$A$7500,0),$E60+2),Команды!$AJ$2:$AJ$19,0),2),0)</f>
        <v>В</v>
      </c>
      <c r="H60" s="175" t="str">
        <f>IF(OR(IF(INDEX(Команды!$A$2:$AN$7500,MATCH(G$3,Команды!$A$2:$A$7500,0),$E60+2)=Команды!$AJ$2,TRUE,FALSE),IF(INDEX(Команды!$A$2:$AN$7500,MATCH(G$3,Команды!$A$2:$A$7500,0),$E60+2)=Команды!$AJ$3,TRUE,FALSE),IF(INDEX(Команды!$A$2:$AN$7500,MATCH(G$3,Команды!$A$2:$A$7500,0),$E60+2)=Команды!$AJ$4,TRUE,FALSE),IF(INDEX(Команды!$A$2:$AN$7500,MATCH(G$3,Команды!$A$2:$A$7500,0),$E60+2)=Команды!$AJ$5,TRUE,FALSE),IF(INDEX(Команды!$A$2:$AN$7500,MATCH(G$3,Команды!$A$2:$A$7500,0),$E60+2)=Команды!$AJ$6,TRUE,FALSE),IF(INDEX(Команды!$A$2:$AN$7500,MATCH(G$3,Команды!$A$2:$A$7500,0),$E60+2)=Команды!$AJ$7,TRUE,FALSE),IF(INDEX(Команды!$A$2:$AN$7500,MATCH(G$3,Команды!$A$2:$A$7500,0),$E60+2)=Команды!$AJ$8,TRUE,FALSE),IF(INDEX(Команды!$A$2:$AN$7500,MATCH(G$3,Команды!$A$2:$A$7500,0),$E60+2)=Команды!$AJ$9,TRUE,FALSE),IF(INDEX(Команды!$A$2:$AN$7500,MATCH(G$3,Команды!$A$2:$A$7500,0),$E60+2)=Команды!$AJ$10,TRUE,FALSE),IF(INDEX(Команды!$A$2:$AN$7500,MATCH(G$3,Команды!$A$2:$A$7500,0),$E60+2)=Команды!$AJ$11,TRUE,FALSE),IF(INDEX(Команды!$A$2:$AN$7500,MATCH(G$3,Команды!$A$2:$A$7500,0),$E60+2)=Команды!$AJ$12,TRUE,FALSE),IF(INDEX(Команды!$A$2:$AN$7500,MATCH(G$3,Команды!$A$2:$A$7500,0),$E60+2)=Команды!$AJ$13,TRUE,FALSE),IF(INDEX(Команды!$A$2:$AN$7500,MATCH(G$3,Команды!$A$2:$A$7500,0),$E60+2)=Команды!$AJ$14,TRUE,FALSE),IF(INDEX(Команды!$A$2:$AN$7500,MATCH(G$3,Команды!$A$2:$A$7500,0),$E60+2)=Команды!$AJ$15,TRUE,FALSE),IF(INDEX(Команды!$A$2:$AN$7500,MATCH(G$3,Команды!$A$2:$A$7500,0),$E60+2)=Команды!$AJ$16,TRUE,FALSE),IF(INDEX(Команды!$A$2:$AN$7500,MATCH(G$3,Команды!$A$2:$A$7500,0),$E60+2)=Команды!$AJ$17,TRUE,FALSE),IF(INDEX(Команды!$A$2:$AN$7500,MATCH(G$3,Команды!$A$2:$A$7500,0),$E60+2)=Команды!$AJ$18,TRUE,FALSE),IF(INDEX(Команды!$A$2:$AN$7500,MATCH(G$3,Команды!$A$2:$A$7500,0),$E60+2)=Команды!$AJ$19,TRUE,FALSE)),INDEX(Команды!$AJ$2:$AL$19,MATCH(INDEX(Команды!$A$2:$AN$7500,MATCH(G$3,Команды!$A$2:$A$7500,0),$E60+2),Команды!$AJ$2:$AJ$19,0),3),0)</f>
        <v>В</v>
      </c>
      <c r="I60" s="342"/>
      <c r="J60" s="174" t="str">
        <f>IF(OR(IF(INDEX(Команды!$A$2:$AN$7500,MATCH(J$3,Команды!$A$2:$A$7500,0),$E60+2)=Команды!$AJ$2,TRUE,FALSE),IF(INDEX(Команды!$A$2:$AN$7500,MATCH(J$3,Команды!$A$2:$A$7500,0),$E60+2)=Команды!$AJ$3,TRUE,FALSE),IF(INDEX(Команды!$A$2:$AN$7500,MATCH(J$3,Команды!$A$2:$A$7500,0),$E60+2)=Команды!$AJ$4,TRUE,FALSE),IF(INDEX(Команды!$A$2:$AN$7500,MATCH(J$3,Команды!$A$2:$A$7500,0),$E60+2)=Команды!$AJ$5,TRUE,FALSE),IF(INDEX(Команды!$A$2:$AN$7500,MATCH(J$3,Команды!$A$2:$A$7500,0),$E60+2)=Команды!$AJ$6,TRUE,FALSE),IF(INDEX(Команды!$A$2:$AN$7500,MATCH(J$3,Команды!$A$2:$A$7500,0),$E60+2)=Команды!$AJ$7,TRUE,FALSE),IF(INDEX(Команды!$A$2:$AN$7500,MATCH(J$3,Команды!$A$2:$A$7500,0),$E60+2)=Команды!$AJ$8,TRUE,FALSE),IF(INDEX(Команды!$A$2:$AN$7500,MATCH(J$3,Команды!$A$2:$A$7500,0),$E60+2)=Команды!$AJ$9,TRUE,FALSE),IF(INDEX(Команды!$A$2:$AN$7500,MATCH(J$3,Команды!$A$2:$A$7500,0),$E60+2)=Команды!$AJ$10,TRUE,FALSE),IF(INDEX(Команды!$A$2:$AN$7500,MATCH(J$3,Команды!$A$2:$A$7500,0),$E60+2)=Команды!$AJ$11,TRUE,FALSE),IF(INDEX(Команды!$A$2:$AN$7500,MATCH(J$3,Команды!$A$2:$A$7500,0),$E60+2)=Команды!$AJ$12,TRUE,FALSE),IF(INDEX(Команды!$A$2:$AN$7500,MATCH(J$3,Команды!$A$2:$A$7500,0),$E60+2)=Команды!$AJ$13,TRUE,FALSE),IF(INDEX(Команды!$A$2:$AN$7500,MATCH(J$3,Команды!$A$2:$A$7500,0),$E60+2)=Команды!$AJ$14,TRUE,FALSE),IF(INDEX(Команды!$A$2:$AN$7500,MATCH(J$3,Команды!$A$2:$A$7500,0),$E60+2)=Команды!$AJ$15,TRUE,FALSE),IF(INDEX(Команды!$A$2:$AN$7500,MATCH(J$3,Команды!$A$2:$A$7500,0),$E60+2)=Команды!$AJ$16,TRUE,FALSE),,IF(INDEX(Команды!$A$2:$AN$7500,MATCH(J$3,Команды!$A$2:$A$7500,0),$E60+2)=Команды!$AJ$17,TRUE,FALSE),,IF(INDEX(Команды!$A$2:$AN$7500,MATCH(J$3,Команды!$A$2:$A$7500,0),$E60+2)=Команды!$AJ$18,TRUE,FALSE),,IF(INDEX(Команды!$A$2:$AN$7500,MATCH(J$3,Команды!$A$2:$A$7500,0),$E60+2)=Команды!$AJ$19,TRUE,FALSE)),INDEX(Команды!$AJ$2:$AK$19,MATCH(INDEX(Команды!$A$2:$AN$7500,MATCH(J$3,Команды!$A$2:$A$7500,0),$E60+2),Команды!$AJ$2:$AJ$19,0),2),0)</f>
        <v>В</v>
      </c>
      <c r="K60" s="175" t="str">
        <f>IF(OR(IF(INDEX(Команды!$A$2:$AN$7500,MATCH(J$3,Команды!$A$2:$A$7500,0),$E60+2)=Команды!$AJ$2,TRUE,FALSE),IF(INDEX(Команды!$A$2:$AN$7500,MATCH(J$3,Команды!$A$2:$A$7500,0),$E60+2)=Команды!$AJ$3,TRUE,FALSE),IF(INDEX(Команды!$A$2:$AN$7500,MATCH(J$3,Команды!$A$2:$A$7500,0),$E60+2)=Команды!$AJ$4,TRUE,FALSE),IF(INDEX(Команды!$A$2:$AN$7500,MATCH(J$3,Команды!$A$2:$A$7500,0),$E60+2)=Команды!$AJ$5,TRUE,FALSE),IF(INDEX(Команды!$A$2:$AN$7500,MATCH(J$3,Команды!$A$2:$A$7500,0),$E60+2)=Команды!$AJ$6,TRUE,FALSE),IF(INDEX(Команды!$A$2:$AN$7500,MATCH(J$3,Команды!$A$2:$A$7500,0),$E60+2)=Команды!$AJ$7,TRUE,FALSE),IF(INDEX(Команды!$A$2:$AN$7500,MATCH(J$3,Команды!$A$2:$A$7500,0),$E60+2)=Команды!$AJ$8,TRUE,FALSE),IF(INDEX(Команды!$A$2:$AN$7500,MATCH(J$3,Команды!$A$2:$A$7500,0),$E60+2)=Команды!$AJ$9,TRUE,FALSE),IF(INDEX(Команды!$A$2:$AN$7500,MATCH(J$3,Команды!$A$2:$A$7500,0),$E60+2)=Команды!$AJ$10,TRUE,FALSE),IF(INDEX(Команды!$A$2:$AN$7500,MATCH(J$3,Команды!$A$2:$A$7500,0),$E60+2)=Команды!$AJ$11,TRUE,FALSE),IF(INDEX(Команды!$A$2:$AN$7500,MATCH(J$3,Команды!$A$2:$A$7500,0),$E60+2)=Команды!$AJ$12,TRUE,FALSE),IF(INDEX(Команды!$A$2:$AN$7500,MATCH(J$3,Команды!$A$2:$A$7500,0),$E60+2)=Команды!$AJ$13,TRUE,FALSE),IF(INDEX(Команды!$A$2:$AN$7500,MATCH(J$3,Команды!$A$2:$A$7500,0),$E60+2)=Команды!$AJ$14,TRUE,FALSE),IF(INDEX(Команды!$A$2:$AN$7500,MATCH(J$3,Команды!$A$2:$A$7500,0),$E60+2)=Команды!$AJ$15,TRUE,FALSE),IF(INDEX(Команды!$A$2:$AN$7500,MATCH(J$3,Команды!$A$2:$A$7500,0),$E60+2)=Команды!$AJ$16,TRUE,FALSE),IF(INDEX(Команды!$A$2:$AN$7500,MATCH(J$3,Команды!$A$2:$A$7500,0),$E60+2)=Команды!$AJ$17,TRUE,FALSE),IF(INDEX(Команды!$A$2:$AN$7500,MATCH(J$3,Команды!$A$2:$A$7500,0),$E60+2)=Команды!$AJ$18,TRUE,FALSE),IF(INDEX(Команды!$A$2:$AN$7500,MATCH(J$3,Команды!$A$2:$A$7500,0),$E60+2)=Команды!$AJ$19,TRUE,FALSE)),INDEX(Команды!$AJ$2:$AL$19,MATCH(INDEX(Команды!$A$2:$AN$7500,MATCH(J$3,Команды!$A$2:$A$7500,0),$E60+2),Команды!$AJ$2:$AJ$19,0),3),0)</f>
        <v>В</v>
      </c>
      <c r="L60" s="342"/>
      <c r="M60" s="174" t="str">
        <f>IF(OR(IF(INDEX(Команды!$A$2:$AN$7500,MATCH(M$3,Команды!$A$2:$A$7500,0),$E60+2)=Команды!$AJ$2,TRUE,FALSE),IF(INDEX(Команды!$A$2:$AN$7500,MATCH(M$3,Команды!$A$2:$A$7500,0),$E60+2)=Команды!$AJ$3,TRUE,FALSE),IF(INDEX(Команды!$A$2:$AN$7500,MATCH(M$3,Команды!$A$2:$A$7500,0),$E60+2)=Команды!$AJ$4,TRUE,FALSE),IF(INDEX(Команды!$A$2:$AN$7500,MATCH(M$3,Команды!$A$2:$A$7500,0),$E60+2)=Команды!$AJ$5,TRUE,FALSE),IF(INDEX(Команды!$A$2:$AN$7500,MATCH(M$3,Команды!$A$2:$A$7500,0),$E60+2)=Команды!$AJ$6,TRUE,FALSE),IF(INDEX(Команды!$A$2:$AN$7500,MATCH(M$3,Команды!$A$2:$A$7500,0),$E60+2)=Команды!$AJ$7,TRUE,FALSE),IF(INDEX(Команды!$A$2:$AN$7500,MATCH(M$3,Команды!$A$2:$A$7500,0),$E60+2)=Команды!$AJ$8,TRUE,FALSE),IF(INDEX(Команды!$A$2:$AN$7500,MATCH(M$3,Команды!$A$2:$A$7500,0),$E60+2)=Команды!$AJ$9,TRUE,FALSE),IF(INDEX(Команды!$A$2:$AN$7500,MATCH(M$3,Команды!$A$2:$A$7500,0),$E60+2)=Команды!$AJ$10,TRUE,FALSE),IF(INDEX(Команды!$A$2:$AN$7500,MATCH(M$3,Команды!$A$2:$A$7500,0),$E60+2)=Команды!$AJ$11,TRUE,FALSE),IF(INDEX(Команды!$A$2:$AN$7500,MATCH(M$3,Команды!$A$2:$A$7500,0),$E60+2)=Команды!$AJ$12,TRUE,FALSE),IF(INDEX(Команды!$A$2:$AN$7500,MATCH(M$3,Команды!$A$2:$A$7500,0),$E60+2)=Команды!$AJ$13,TRUE,FALSE),IF(INDEX(Команды!$A$2:$AN$7500,MATCH(M$3,Команды!$A$2:$A$7500,0),$E60+2)=Команды!$AJ$14,TRUE,FALSE),IF(INDEX(Команды!$A$2:$AN$7500,MATCH(M$3,Команды!$A$2:$A$7500,0),$E60+2)=Команды!$AJ$15,TRUE,FALSE),IF(INDEX(Команды!$A$2:$AN$7500,MATCH(M$3,Команды!$A$2:$A$7500,0),$E60+2)=Команды!$AJ$16,TRUE,FALSE),,IF(INDEX(Команды!$A$2:$AN$7500,MATCH(M$3,Команды!$A$2:$A$7500,0),$E60+2)=Команды!$AJ$17,TRUE,FALSE),,IF(INDEX(Команды!$A$2:$AN$7500,MATCH(M$3,Команды!$A$2:$A$7500,0),$E60+2)=Команды!$AJ$18,TRUE,FALSE),,IF(INDEX(Команды!$A$2:$AN$7500,MATCH(M$3,Команды!$A$2:$A$7500,0),$E60+2)=Команды!$AJ$19,TRUE,FALSE)),INDEX(Команды!$AJ$2:$AK$19,MATCH(INDEX(Команды!$A$2:$AN$7500,MATCH(M$3,Команды!$A$2:$A$7500,0),$E60+2),Команды!$AJ$2:$AJ$19,0),2),0)</f>
        <v>В</v>
      </c>
      <c r="N60" s="175" t="str">
        <f>IF(OR(IF(INDEX(Команды!$A$2:$AN$7500,MATCH(M$3,Команды!$A$2:$A$7500,0),$E60+2)=Команды!$AJ$2,TRUE,FALSE),IF(INDEX(Команды!$A$2:$AN$7500,MATCH(M$3,Команды!$A$2:$A$7500,0),$E60+2)=Команды!$AJ$3,TRUE,FALSE),IF(INDEX(Команды!$A$2:$AN$7500,MATCH(M$3,Команды!$A$2:$A$7500,0),$E60+2)=Команды!$AJ$4,TRUE,FALSE),IF(INDEX(Команды!$A$2:$AN$7500,MATCH(M$3,Команды!$A$2:$A$7500,0),$E60+2)=Команды!$AJ$5,TRUE,FALSE),IF(INDEX(Команды!$A$2:$AN$7500,MATCH(M$3,Команды!$A$2:$A$7500,0),$E60+2)=Команды!$AJ$6,TRUE,FALSE),IF(INDEX(Команды!$A$2:$AN$7500,MATCH(M$3,Команды!$A$2:$A$7500,0),$E60+2)=Команды!$AJ$7,TRUE,FALSE),IF(INDEX(Команды!$A$2:$AN$7500,MATCH(M$3,Команды!$A$2:$A$7500,0),$E60+2)=Команды!$AJ$8,TRUE,FALSE),IF(INDEX(Команды!$A$2:$AN$7500,MATCH(M$3,Команды!$A$2:$A$7500,0),$E60+2)=Команды!$AJ$9,TRUE,FALSE),IF(INDEX(Команды!$A$2:$AN$7500,MATCH(M$3,Команды!$A$2:$A$7500,0),$E60+2)=Команды!$AJ$10,TRUE,FALSE),IF(INDEX(Команды!$A$2:$AN$7500,MATCH(M$3,Команды!$A$2:$A$7500,0),$E60+2)=Команды!$AJ$11,TRUE,FALSE),IF(INDEX(Команды!$A$2:$AN$7500,MATCH(M$3,Команды!$A$2:$A$7500,0),$E60+2)=Команды!$AJ$12,TRUE,FALSE),IF(INDEX(Команды!$A$2:$AN$7500,MATCH(M$3,Команды!$A$2:$A$7500,0),$E60+2)=Команды!$AJ$13,TRUE,FALSE),IF(INDEX(Команды!$A$2:$AN$7500,MATCH(M$3,Команды!$A$2:$A$7500,0),$E60+2)=Команды!$AJ$14,TRUE,FALSE),IF(INDEX(Команды!$A$2:$AN$7500,MATCH(M$3,Команды!$A$2:$A$7500,0),$E60+2)=Команды!$AJ$15,TRUE,FALSE),IF(INDEX(Команды!$A$2:$AN$7500,MATCH(M$3,Команды!$A$2:$A$7500,0),$E60+2)=Команды!$AJ$16,TRUE,FALSE),IF(INDEX(Команды!$A$2:$AN$7500,MATCH(M$3,Команды!$A$2:$A$7500,0),$E60+2)=Команды!$AJ$17,TRUE,FALSE),IF(INDEX(Команды!$A$2:$AN$7500,MATCH(M$3,Команды!$A$2:$A$7500,0),$E60+2)=Команды!$AJ$18,TRUE,FALSE),IF(INDEX(Команды!$A$2:$AN$7500,MATCH(M$3,Команды!$A$2:$A$7500,0),$E60+2)=Команды!$AJ$19,TRUE,FALSE)),INDEX(Команды!$AJ$2:$AL$19,MATCH(INDEX(Команды!$A$2:$AN$7500,MATCH(M$3,Команды!$A$2:$A$7500,0),$E60+2),Команды!$AJ$2:$AJ$19,0),3),0)</f>
        <v>В</v>
      </c>
      <c r="O60" s="342"/>
      <c r="P60" s="174">
        <f>IF(OR(IF(INDEX(Команды!$A$2:$AN$7500,MATCH(P$3,Команды!$A$2:$A$7500,0),$E60+2)=Команды!$AJ$2,TRUE,FALSE),IF(INDEX(Команды!$A$2:$AN$7500,MATCH(P$3,Команды!$A$2:$A$7500,0),$E60+2)=Команды!$AJ$3,TRUE,FALSE),IF(INDEX(Команды!$A$2:$AN$7500,MATCH(P$3,Команды!$A$2:$A$7500,0),$E60+2)=Команды!$AJ$4,TRUE,FALSE),IF(INDEX(Команды!$A$2:$AN$7500,MATCH(P$3,Команды!$A$2:$A$7500,0),$E60+2)=Команды!$AJ$5,TRUE,FALSE),IF(INDEX(Команды!$A$2:$AN$7500,MATCH(P$3,Команды!$A$2:$A$7500,0),$E60+2)=Команды!$AJ$6,TRUE,FALSE),IF(INDEX(Команды!$A$2:$AN$7500,MATCH(P$3,Команды!$A$2:$A$7500,0),$E60+2)=Команды!$AJ$7,TRUE,FALSE),IF(INDEX(Команды!$A$2:$AN$7500,MATCH(P$3,Команды!$A$2:$A$7500,0),$E60+2)=Команды!$AJ$8,TRUE,FALSE),IF(INDEX(Команды!$A$2:$AN$7500,MATCH(P$3,Команды!$A$2:$A$7500,0),$E60+2)=Команды!$AJ$9,TRUE,FALSE),IF(INDEX(Команды!$A$2:$AN$7500,MATCH(P$3,Команды!$A$2:$A$7500,0),$E60+2)=Команды!$AJ$10,TRUE,FALSE),IF(INDEX(Команды!$A$2:$AN$7500,MATCH(P$3,Команды!$A$2:$A$7500,0),$E60+2)=Команды!$AJ$11,TRUE,FALSE),IF(INDEX(Команды!$A$2:$AN$7500,MATCH(P$3,Команды!$A$2:$A$7500,0),$E60+2)=Команды!$AJ$12,TRUE,FALSE),IF(INDEX(Команды!$A$2:$AN$7500,MATCH(P$3,Команды!$A$2:$A$7500,0),$E60+2)=Команды!$AJ$13,TRUE,FALSE),IF(INDEX(Команды!$A$2:$AN$7500,MATCH(P$3,Команды!$A$2:$A$7500,0),$E60+2)=Команды!$AJ$14,TRUE,FALSE),IF(INDEX(Команды!$A$2:$AN$7500,MATCH(P$3,Команды!$A$2:$A$7500,0),$E60+2)=Команды!$AJ$15,TRUE,FALSE),IF(INDEX(Команды!$A$2:$AN$7500,MATCH(P$3,Команды!$A$2:$A$7500,0),$E60+2)=Команды!$AJ$16,TRUE,FALSE),,IF(INDEX(Команды!$A$2:$AN$7500,MATCH(P$3,Команды!$A$2:$A$7500,0),$E60+2)=Команды!$AJ$17,TRUE,FALSE),,IF(INDEX(Команды!$A$2:$AN$7500,MATCH(P$3,Команды!$A$2:$A$7500,0),$E60+2)=Команды!$AJ$18,TRUE,FALSE),,IF(INDEX(Команды!$A$2:$AN$7500,MATCH(P$3,Команды!$A$2:$A$7500,0),$E60+2)=Команды!$AJ$19,TRUE,FALSE)),INDEX(Команды!$AJ$2:$AK$19,MATCH(INDEX(Команды!$A$2:$AN$7500,MATCH(P$3,Команды!$A$2:$A$7500,0),$E60+2),Команды!$AJ$2:$AJ$19,0),2),0)</f>
        <v>0.29166666666666669</v>
      </c>
      <c r="Q60" s="175">
        <f>IF(OR(IF(INDEX(Команды!$A$2:$AN$7500,MATCH(P$3,Команды!$A$2:$A$7500,0),$E60+2)=Команды!$AJ$2,TRUE,FALSE),IF(INDEX(Команды!$A$2:$AN$7500,MATCH(P$3,Команды!$A$2:$A$7500,0),$E60+2)=Команды!$AJ$3,TRUE,FALSE),IF(INDEX(Команды!$A$2:$AN$7500,MATCH(P$3,Команды!$A$2:$A$7500,0),$E60+2)=Команды!$AJ$4,TRUE,FALSE),IF(INDEX(Команды!$A$2:$AN$7500,MATCH(P$3,Команды!$A$2:$A$7500,0),$E60+2)=Команды!$AJ$5,TRUE,FALSE),IF(INDEX(Команды!$A$2:$AN$7500,MATCH(P$3,Команды!$A$2:$A$7500,0),$E60+2)=Команды!$AJ$6,TRUE,FALSE),IF(INDEX(Команды!$A$2:$AN$7500,MATCH(P$3,Команды!$A$2:$A$7500,0),$E60+2)=Команды!$AJ$7,TRUE,FALSE),IF(INDEX(Команды!$A$2:$AN$7500,MATCH(P$3,Команды!$A$2:$A$7500,0),$E60+2)=Команды!$AJ$8,TRUE,FALSE),IF(INDEX(Команды!$A$2:$AN$7500,MATCH(P$3,Команды!$A$2:$A$7500,0),$E60+2)=Команды!$AJ$9,TRUE,FALSE),IF(INDEX(Команды!$A$2:$AN$7500,MATCH(P$3,Команды!$A$2:$A$7500,0),$E60+2)=Команды!$AJ$10,TRUE,FALSE),IF(INDEX(Команды!$A$2:$AN$7500,MATCH(P$3,Команды!$A$2:$A$7500,0),$E60+2)=Команды!$AJ$11,TRUE,FALSE),IF(INDEX(Команды!$A$2:$AN$7500,MATCH(P$3,Команды!$A$2:$A$7500,0),$E60+2)=Команды!$AJ$12,TRUE,FALSE),IF(INDEX(Команды!$A$2:$AN$7500,MATCH(P$3,Команды!$A$2:$A$7500,0),$E60+2)=Команды!$AJ$13,TRUE,FALSE),IF(INDEX(Команды!$A$2:$AN$7500,MATCH(P$3,Команды!$A$2:$A$7500,0),$E60+2)=Команды!$AJ$14,TRUE,FALSE),IF(INDEX(Команды!$A$2:$AN$7500,MATCH(P$3,Команды!$A$2:$A$7500,0),$E60+2)=Команды!$AJ$15,TRUE,FALSE),IF(INDEX(Команды!$A$2:$AN$7500,MATCH(P$3,Команды!$A$2:$A$7500,0),$E60+2)=Команды!$AJ$16,TRUE,FALSE),IF(INDEX(Команды!$A$2:$AN$7500,MATCH(P$3,Команды!$A$2:$A$7500,0),$E60+2)=Команды!$AJ$17,TRUE,FALSE),IF(INDEX(Команды!$A$2:$AN$7500,MATCH(P$3,Команды!$A$2:$A$7500,0),$E60+2)=Команды!$AJ$18,TRUE,FALSE),IF(INDEX(Команды!$A$2:$AN$7500,MATCH(P$3,Команды!$A$2:$A$7500,0),$E60+2)=Команды!$AJ$19,TRUE,FALSE)),INDEX(Команды!$AJ$2:$AL$19,MATCH(INDEX(Команды!$A$2:$AN$7500,MATCH(P$3,Команды!$A$2:$A$7500,0),$E60+2),Команды!$AJ$2:$AJ$19,0),3),0)</f>
        <v>0.79166666666666663</v>
      </c>
      <c r="R60" s="342"/>
      <c r="S60" s="174">
        <f>IF(OR(IF(INDEX(Команды!$A$2:$AN$7500,MATCH(S$3,Команды!$A$2:$A$7500,0),$E60+2)=Команды!$AJ$2,TRUE,FALSE),IF(INDEX(Команды!$A$2:$AN$7500,MATCH(S$3,Команды!$A$2:$A$7500,0),$E60+2)=Команды!$AJ$3,TRUE,FALSE),IF(INDEX(Команды!$A$2:$AN$7500,MATCH(S$3,Команды!$A$2:$A$7500,0),$E60+2)=Команды!$AJ$4,TRUE,FALSE),IF(INDEX(Команды!$A$2:$AN$7500,MATCH(S$3,Команды!$A$2:$A$7500,0),$E60+2)=Команды!$AJ$5,TRUE,FALSE),IF(INDEX(Команды!$A$2:$AN$7500,MATCH(S$3,Команды!$A$2:$A$7500,0),$E60+2)=Команды!$AJ$6,TRUE,FALSE),IF(INDEX(Команды!$A$2:$AN$7500,MATCH(S$3,Команды!$A$2:$A$7500,0),$E60+2)=Команды!$AJ$7,TRUE,FALSE),IF(INDEX(Команды!$A$2:$AN$7500,MATCH(S$3,Команды!$A$2:$A$7500,0),$E60+2)=Команды!$AJ$8,TRUE,FALSE),IF(INDEX(Команды!$A$2:$AN$7500,MATCH(S$3,Команды!$A$2:$A$7500,0),$E60+2)=Команды!$AJ$9,TRUE,FALSE),IF(INDEX(Команды!$A$2:$AN$7500,MATCH(S$3,Команды!$A$2:$A$7500,0),$E60+2)=Команды!$AJ$10,TRUE,FALSE),IF(INDEX(Команды!$A$2:$AN$7500,MATCH(S$3,Команды!$A$2:$A$7500,0),$E60+2)=Команды!$AJ$11,TRUE,FALSE),IF(INDEX(Команды!$A$2:$AN$7500,MATCH(S$3,Команды!$A$2:$A$7500,0),$E60+2)=Команды!$AJ$12,TRUE,FALSE),IF(INDEX(Команды!$A$2:$AN$7500,MATCH(S$3,Команды!$A$2:$A$7500,0),$E60+2)=Команды!$AJ$13,TRUE,FALSE),IF(INDEX(Команды!$A$2:$AN$7500,MATCH(S$3,Команды!$A$2:$A$7500,0),$E60+2)=Команды!$AJ$14,TRUE,FALSE),IF(INDEX(Команды!$A$2:$AN$7500,MATCH(S$3,Команды!$A$2:$A$7500,0),$E60+2)=Команды!$AJ$15,TRUE,FALSE),IF(INDEX(Команды!$A$2:$AN$7500,MATCH(S$3,Команды!$A$2:$A$7500,0),$E60+2)=Команды!$AJ$16,TRUE,FALSE),,IF(INDEX(Команды!$A$2:$AN$7500,MATCH(S$3,Команды!$A$2:$A$7500,0),$E60+2)=Команды!$AJ$17,TRUE,FALSE),,IF(INDEX(Команды!$A$2:$AN$7500,MATCH(S$3,Команды!$A$2:$A$7500,0),$E60+2)=Команды!$AJ$18,TRUE,FALSE),,IF(INDEX(Команды!$A$2:$AN$7500,MATCH(S$3,Команды!$A$2:$A$7500,0),$E60+2)=Команды!$AJ$19,TRUE,FALSE)),INDEX(Команды!$AJ$2:$AK$19,MATCH(INDEX(Команды!$A$2:$AN$7500,MATCH(S$3,Команды!$A$2:$A$7500,0),$E60+2),Команды!$AJ$2:$AJ$19,0),2),0)</f>
        <v>0.29166666666666669</v>
      </c>
      <c r="T60" s="175">
        <f>IF(OR(IF(INDEX(Команды!$A$2:$AN$7500,MATCH(S$3,Команды!$A$2:$A$7500,0),$E60+2)=Команды!$AJ$2,TRUE,FALSE),IF(INDEX(Команды!$A$2:$AN$7500,MATCH(S$3,Команды!$A$2:$A$7500,0),$E60+2)=Команды!$AJ$3,TRUE,FALSE),IF(INDEX(Команды!$A$2:$AN$7500,MATCH(S$3,Команды!$A$2:$A$7500,0),$E60+2)=Команды!$AJ$4,TRUE,FALSE),IF(INDEX(Команды!$A$2:$AN$7500,MATCH(S$3,Команды!$A$2:$A$7500,0),$E60+2)=Команды!$AJ$5,TRUE,FALSE),IF(INDEX(Команды!$A$2:$AN$7500,MATCH(S$3,Команды!$A$2:$A$7500,0),$E60+2)=Команды!$AJ$6,TRUE,FALSE),IF(INDEX(Команды!$A$2:$AN$7500,MATCH(S$3,Команды!$A$2:$A$7500,0),$E60+2)=Команды!$AJ$7,TRUE,FALSE),IF(INDEX(Команды!$A$2:$AN$7500,MATCH(S$3,Команды!$A$2:$A$7500,0),$E60+2)=Команды!$AJ$8,TRUE,FALSE),IF(INDEX(Команды!$A$2:$AN$7500,MATCH(S$3,Команды!$A$2:$A$7500,0),$E60+2)=Команды!$AJ$9,TRUE,FALSE),IF(INDEX(Команды!$A$2:$AN$7500,MATCH(S$3,Команды!$A$2:$A$7500,0),$E60+2)=Команды!$AJ$10,TRUE,FALSE),IF(INDEX(Команды!$A$2:$AN$7500,MATCH(S$3,Команды!$A$2:$A$7500,0),$E60+2)=Команды!$AJ$11,TRUE,FALSE),IF(INDEX(Команды!$A$2:$AN$7500,MATCH(S$3,Команды!$A$2:$A$7500,0),$E60+2)=Команды!$AJ$12,TRUE,FALSE),IF(INDEX(Команды!$A$2:$AN$7500,MATCH(S$3,Команды!$A$2:$A$7500,0),$E60+2)=Команды!$AJ$13,TRUE,FALSE),IF(INDEX(Команды!$A$2:$AN$7500,MATCH(S$3,Команды!$A$2:$A$7500,0),$E60+2)=Команды!$AJ$14,TRUE,FALSE),IF(INDEX(Команды!$A$2:$AN$7500,MATCH(S$3,Команды!$A$2:$A$7500,0),$E60+2)=Команды!$AJ$15,TRUE,FALSE),IF(INDEX(Команды!$A$2:$AN$7500,MATCH(S$3,Команды!$A$2:$A$7500,0),$E60+2)=Команды!$AJ$16,TRUE,FALSE),IF(INDEX(Команды!$A$2:$AN$7500,MATCH(S$3,Команды!$A$2:$A$7500,0),$E60+2)=Команды!$AJ$17,TRUE,FALSE),IF(INDEX(Команды!$A$2:$AN$7500,MATCH(S$3,Команды!$A$2:$A$7500,0),$E60+2)=Команды!$AJ$18,TRUE,FALSE),IF(INDEX(Команды!$A$2:$AN$7500,MATCH(S$3,Команды!$A$2:$A$7500,0),$E60+2)=Команды!$AJ$19,TRUE,FALSE)),INDEX(Команды!$AJ$2:$AL$19,MATCH(INDEX(Команды!$A$2:$AN$7500,MATCH(S$3,Команды!$A$2:$A$7500,0),$E60+2),Команды!$AJ$2:$AJ$19,0),3),0)</f>
        <v>0.79166666666666663</v>
      </c>
      <c r="U60" s="342"/>
      <c r="V60" s="174" t="str">
        <f>IF(OR(IF(INDEX(Команды!$A$2:$AN$7500,MATCH(V$3,Команды!$A$2:$A$7500,0),$E60+2)=Команды!$AJ$2,TRUE,FALSE),IF(INDEX(Команды!$A$2:$AN$7500,MATCH(V$3,Команды!$A$2:$A$7500,0),$E60+2)=Команды!$AJ$3,TRUE,FALSE),IF(INDEX(Команды!$A$2:$AN$7500,MATCH(V$3,Команды!$A$2:$A$7500,0),$E60+2)=Команды!$AJ$4,TRUE,FALSE),IF(INDEX(Команды!$A$2:$AN$7500,MATCH(V$3,Команды!$A$2:$A$7500,0),$E60+2)=Команды!$AJ$5,TRUE,FALSE),IF(INDEX(Команды!$A$2:$AN$7500,MATCH(V$3,Команды!$A$2:$A$7500,0),$E60+2)=Команды!$AJ$6,TRUE,FALSE),IF(INDEX(Команды!$A$2:$AN$7500,MATCH(V$3,Команды!$A$2:$A$7500,0),$E60+2)=Команды!$AJ$7,TRUE,FALSE),IF(INDEX(Команды!$A$2:$AN$7500,MATCH(V$3,Команды!$A$2:$A$7500,0),$E60+2)=Команды!$AJ$8,TRUE,FALSE),IF(INDEX(Команды!$A$2:$AN$7500,MATCH(V$3,Команды!$A$2:$A$7500,0),$E60+2)=Команды!$AJ$9,TRUE,FALSE),IF(INDEX(Команды!$A$2:$AN$7500,MATCH(V$3,Команды!$A$2:$A$7500,0),$E60+2)=Команды!$AJ$10,TRUE,FALSE),IF(INDEX(Команды!$A$2:$AN$7500,MATCH(V$3,Команды!$A$2:$A$7500,0),$E60+2)=Команды!$AJ$11,TRUE,FALSE),IF(INDEX(Команды!$A$2:$AN$7500,MATCH(V$3,Команды!$A$2:$A$7500,0),$E60+2)=Команды!$AJ$12,TRUE,FALSE),IF(INDEX(Команды!$A$2:$AN$7500,MATCH(V$3,Команды!$A$2:$A$7500,0),$E60+2)=Команды!$AJ$13,TRUE,FALSE),IF(INDEX(Команды!$A$2:$AN$7500,MATCH(V$3,Команды!$A$2:$A$7500,0),$E60+2)=Команды!$AJ$14,TRUE,FALSE),IF(INDEX(Команды!$A$2:$AN$7500,MATCH(V$3,Команды!$A$2:$A$7500,0),$E60+2)=Команды!$AJ$15,TRUE,FALSE),IF(INDEX(Команды!$A$2:$AN$7500,MATCH(V$3,Команды!$A$2:$A$7500,0),$E60+2)=Команды!$AJ$16,TRUE,FALSE),,IF(INDEX(Команды!$A$2:$AN$7500,MATCH(V$3,Команды!$A$2:$A$7500,0),$E60+2)=Команды!$AJ$17,TRUE,FALSE),,IF(INDEX(Команды!$A$2:$AN$7500,MATCH(V$3,Команды!$A$2:$A$7500,0),$E60+2)=Команды!$AJ$18,TRUE,FALSE),,IF(INDEX(Команды!$A$2:$AN$7500,MATCH(V$3,Команды!$A$2:$A$7500,0),$E60+2)=Команды!$AJ$19,TRUE,FALSE)),INDEX(Команды!$AJ$2:$AK$19,MATCH(INDEX(Команды!$A$2:$AN$7500,MATCH(V$3,Команды!$A$2:$A$7500,0),$E60+2),Команды!$AJ$2:$AJ$19,0),2),0)</f>
        <v>В</v>
      </c>
      <c r="W60" s="175" t="str">
        <f>IF(OR(IF(INDEX(Команды!$A$2:$AN$7500,MATCH(V$3,Команды!$A$2:$A$7500,0),$E60+2)=Команды!$AJ$2,TRUE,FALSE),IF(INDEX(Команды!$A$2:$AN$7500,MATCH(V$3,Команды!$A$2:$A$7500,0),$E60+2)=Команды!$AJ$3,TRUE,FALSE),IF(INDEX(Команды!$A$2:$AN$7500,MATCH(V$3,Команды!$A$2:$A$7500,0),$E60+2)=Команды!$AJ$4,TRUE,FALSE),IF(INDEX(Команды!$A$2:$AN$7500,MATCH(V$3,Команды!$A$2:$A$7500,0),$E60+2)=Команды!$AJ$5,TRUE,FALSE),IF(INDEX(Команды!$A$2:$AN$7500,MATCH(V$3,Команды!$A$2:$A$7500,0),$E60+2)=Команды!$AJ$6,TRUE,FALSE),IF(INDEX(Команды!$A$2:$AN$7500,MATCH(V$3,Команды!$A$2:$A$7500,0),$E60+2)=Команды!$AJ$7,TRUE,FALSE),IF(INDEX(Команды!$A$2:$AN$7500,MATCH(V$3,Команды!$A$2:$A$7500,0),$E60+2)=Команды!$AJ$8,TRUE,FALSE),IF(INDEX(Команды!$A$2:$AN$7500,MATCH(V$3,Команды!$A$2:$A$7500,0),$E60+2)=Команды!$AJ$9,TRUE,FALSE),IF(INDEX(Команды!$A$2:$AN$7500,MATCH(V$3,Команды!$A$2:$A$7500,0),$E60+2)=Команды!$AJ$10,TRUE,FALSE),IF(INDEX(Команды!$A$2:$AN$7500,MATCH(V$3,Команды!$A$2:$A$7500,0),$E60+2)=Команды!$AJ$11,TRUE,FALSE),IF(INDEX(Команды!$A$2:$AN$7500,MATCH(V$3,Команды!$A$2:$A$7500,0),$E60+2)=Команды!$AJ$12,TRUE,FALSE),IF(INDEX(Команды!$A$2:$AN$7500,MATCH(V$3,Команды!$A$2:$A$7500,0),$E60+2)=Команды!$AJ$13,TRUE,FALSE),IF(INDEX(Команды!$A$2:$AN$7500,MATCH(V$3,Команды!$A$2:$A$7500,0),$E60+2)=Команды!$AJ$14,TRUE,FALSE),IF(INDEX(Команды!$A$2:$AN$7500,MATCH(V$3,Команды!$A$2:$A$7500,0),$E60+2)=Команды!$AJ$15,TRUE,FALSE),IF(INDEX(Команды!$A$2:$AN$7500,MATCH(V$3,Команды!$A$2:$A$7500,0),$E60+2)=Команды!$AJ$16,TRUE,FALSE),IF(INDEX(Команды!$A$2:$AN$7500,MATCH(V$3,Команды!$A$2:$A$7500,0),$E60+2)=Команды!$AJ$17,TRUE,FALSE),IF(INDEX(Команды!$A$2:$AN$7500,MATCH(V$3,Команды!$A$2:$A$7500,0),$E60+2)=Команды!$AJ$18,TRUE,FALSE),IF(INDEX(Команды!$A$2:$AN$7500,MATCH(V$3,Команды!$A$2:$A$7500,0),$E60+2)=Команды!$AJ$19,TRUE,FALSE)),INDEX(Команды!$AJ$2:$AL$19,MATCH(INDEX(Команды!$A$2:$AN$7500,MATCH(V$3,Команды!$A$2:$A$7500,0),$E60+2),Команды!$AJ$2:$AJ$19,0),3),0)</f>
        <v>В</v>
      </c>
      <c r="X60" s="342"/>
      <c r="Y60" s="174" t="str">
        <f>IF(OR(IF(INDEX(Команды!$A$2:$AN$7500,MATCH(Y$3,Команды!$A$2:$A$7500,0),$E60+2)=Команды!$AJ$2,TRUE,FALSE),IF(INDEX(Команды!$A$2:$AN$7500,MATCH(Y$3,Команды!$A$2:$A$7500,0),$E60+2)=Команды!$AJ$3,TRUE,FALSE),IF(INDEX(Команды!$A$2:$AN$7500,MATCH(Y$3,Команды!$A$2:$A$7500,0),$E60+2)=Команды!$AJ$4,TRUE,FALSE),IF(INDEX(Команды!$A$2:$AN$7500,MATCH(Y$3,Команды!$A$2:$A$7500,0),$E60+2)=Команды!$AJ$5,TRUE,FALSE),IF(INDEX(Команды!$A$2:$AN$7500,MATCH(Y$3,Команды!$A$2:$A$7500,0),$E60+2)=Команды!$AJ$6,TRUE,FALSE),IF(INDEX(Команды!$A$2:$AN$7500,MATCH(Y$3,Команды!$A$2:$A$7500,0),$E60+2)=Команды!$AJ$7,TRUE,FALSE),IF(INDEX(Команды!$A$2:$AN$7500,MATCH(Y$3,Команды!$A$2:$A$7500,0),$E60+2)=Команды!$AJ$8,TRUE,FALSE),IF(INDEX(Команды!$A$2:$AN$7500,MATCH(Y$3,Команды!$A$2:$A$7500,0),$E60+2)=Команды!$AJ$9,TRUE,FALSE),IF(INDEX(Команды!$A$2:$AN$7500,MATCH(Y$3,Команды!$A$2:$A$7500,0),$E60+2)=Команды!$AJ$10,TRUE,FALSE),IF(INDEX(Команды!$A$2:$AN$7500,MATCH(Y$3,Команды!$A$2:$A$7500,0),$E60+2)=Команды!$AJ$11,TRUE,FALSE),IF(INDEX(Команды!$A$2:$AN$7500,MATCH(Y$3,Команды!$A$2:$A$7500,0),$E60+2)=Команды!$AJ$12,TRUE,FALSE),IF(INDEX(Команды!$A$2:$AN$7500,MATCH(Y$3,Команды!$A$2:$A$7500,0),$E60+2)=Команды!$AJ$13,TRUE,FALSE),IF(INDEX(Команды!$A$2:$AN$7500,MATCH(Y$3,Команды!$A$2:$A$7500,0),$E60+2)=Команды!$AJ$14,TRUE,FALSE),IF(INDEX(Команды!$A$2:$AN$7500,MATCH(Y$3,Команды!$A$2:$A$7500,0),$E60+2)=Команды!$AJ$15,TRUE,FALSE),IF(INDEX(Команды!$A$2:$AN$7500,MATCH(Y$3,Команды!$A$2:$A$7500,0),$E60+2)=Команды!$AJ$16,TRUE,FALSE),,IF(INDEX(Команды!$A$2:$AN$7500,MATCH(Y$3,Команды!$A$2:$A$7500,0),$E60+2)=Команды!$AJ$17,TRUE,FALSE),,IF(INDEX(Команды!$A$2:$AN$7500,MATCH(Y$3,Команды!$A$2:$A$7500,0),$E60+2)=Команды!$AJ$18,TRUE,FALSE),,IF(INDEX(Команды!$A$2:$AN$7500,MATCH(Y$3,Команды!$A$2:$A$7500,0),$E60+2)=Команды!$AJ$19,TRUE,FALSE)),INDEX(Команды!$AJ$2:$AK$19,MATCH(INDEX(Команды!$A$2:$AN$7500,MATCH(Y$3,Команды!$A$2:$A$7500,0),$E60+2),Команды!$AJ$2:$AJ$19,0),2),0)</f>
        <v>В</v>
      </c>
      <c r="Z60" s="175" t="str">
        <f>IF(OR(IF(INDEX(Команды!$A$2:$AN$7500,MATCH(Y$3,Команды!$A$2:$A$7500,0),$E60+2)=Команды!$AJ$2,TRUE,FALSE),IF(INDEX(Команды!$A$2:$AN$7500,MATCH(Y$3,Команды!$A$2:$A$7500,0),$E60+2)=Команды!$AJ$3,TRUE,FALSE),IF(INDEX(Команды!$A$2:$AN$7500,MATCH(Y$3,Команды!$A$2:$A$7500,0),$E60+2)=Команды!$AJ$4,TRUE,FALSE),IF(INDEX(Команды!$A$2:$AN$7500,MATCH(Y$3,Команды!$A$2:$A$7500,0),$E60+2)=Команды!$AJ$5,TRUE,FALSE),IF(INDEX(Команды!$A$2:$AN$7500,MATCH(Y$3,Команды!$A$2:$A$7500,0),$E60+2)=Команды!$AJ$6,TRUE,FALSE),IF(INDEX(Команды!$A$2:$AN$7500,MATCH(Y$3,Команды!$A$2:$A$7500,0),$E60+2)=Команды!$AJ$7,TRUE,FALSE),IF(INDEX(Команды!$A$2:$AN$7500,MATCH(Y$3,Команды!$A$2:$A$7500,0),$E60+2)=Команды!$AJ$8,TRUE,FALSE),IF(INDEX(Команды!$A$2:$AN$7500,MATCH(Y$3,Команды!$A$2:$A$7500,0),$E60+2)=Команды!$AJ$9,TRUE,FALSE),IF(INDEX(Команды!$A$2:$AN$7500,MATCH(Y$3,Команды!$A$2:$A$7500,0),$E60+2)=Команды!$AJ$10,TRUE,FALSE),IF(INDEX(Команды!$A$2:$AN$7500,MATCH(Y$3,Команды!$A$2:$A$7500,0),$E60+2)=Команды!$AJ$11,TRUE,FALSE),IF(INDEX(Команды!$A$2:$AN$7500,MATCH(Y$3,Команды!$A$2:$A$7500,0),$E60+2)=Команды!$AJ$12,TRUE,FALSE),IF(INDEX(Команды!$A$2:$AN$7500,MATCH(Y$3,Команды!$A$2:$A$7500,0),$E60+2)=Команды!$AJ$13,TRUE,FALSE),IF(INDEX(Команды!$A$2:$AN$7500,MATCH(Y$3,Команды!$A$2:$A$7500,0),$E60+2)=Команды!$AJ$14,TRUE,FALSE),IF(INDEX(Команды!$A$2:$AN$7500,MATCH(Y$3,Команды!$A$2:$A$7500,0),$E60+2)=Команды!$AJ$15,TRUE,FALSE),IF(INDEX(Команды!$A$2:$AN$7500,MATCH(Y$3,Команды!$A$2:$A$7500,0),$E60+2)=Команды!$AJ$16,TRUE,FALSE),IF(INDEX(Команды!$A$2:$AN$7500,MATCH(Y$3,Команды!$A$2:$A$7500,0),$E60+2)=Команды!$AJ$17,TRUE,FALSE),IF(INDEX(Команды!$A$2:$AN$7500,MATCH(Y$3,Команды!$A$2:$A$7500,0),$E60+2)=Команды!$AJ$18,TRUE,FALSE),IF(INDEX(Команды!$A$2:$AN$7500,MATCH(Y$3,Команды!$A$2:$A$7500,0),$E60+2)=Команды!$AJ$19,TRUE,FALSE)),INDEX(Команды!$AJ$2:$AL$19,MATCH(INDEX(Команды!$A$2:$AN$7500,MATCH(Y$3,Команды!$A$2:$A$7500,0),$E60+2),Команды!$AJ$2:$AJ$19,0),3),0)</f>
        <v>В</v>
      </c>
      <c r="AA60" s="342"/>
      <c r="AB60" s="174" t="str">
        <f>IF(OR(IF(INDEX(Команды!$A$2:$AN$7500,MATCH(AB$3,Команды!$A$2:$A$7500,0),$E60+2)=Команды!$AJ$2,TRUE,FALSE),IF(INDEX(Команды!$A$2:$AN$7500,MATCH(AB$3,Команды!$A$2:$A$7500,0),$E60+2)=Команды!$AJ$3,TRUE,FALSE),IF(INDEX(Команды!$A$2:$AN$7500,MATCH(AB$3,Команды!$A$2:$A$7500,0),$E60+2)=Команды!$AJ$4,TRUE,FALSE),IF(INDEX(Команды!$A$2:$AN$7500,MATCH(AB$3,Команды!$A$2:$A$7500,0),$E60+2)=Команды!$AJ$5,TRUE,FALSE),IF(INDEX(Команды!$A$2:$AN$7500,MATCH(AB$3,Команды!$A$2:$A$7500,0),$E60+2)=Команды!$AJ$6,TRUE,FALSE),IF(INDEX(Команды!$A$2:$AN$7500,MATCH(AB$3,Команды!$A$2:$A$7500,0),$E60+2)=Команды!$AJ$7,TRUE,FALSE),IF(INDEX(Команды!$A$2:$AN$7500,MATCH(AB$3,Команды!$A$2:$A$7500,0),$E60+2)=Команды!$AJ$8,TRUE,FALSE),IF(INDEX(Команды!$A$2:$AN$7500,MATCH(AB$3,Команды!$A$2:$A$7500,0),$E60+2)=Команды!$AJ$9,TRUE,FALSE),IF(INDEX(Команды!$A$2:$AN$7500,MATCH(AB$3,Команды!$A$2:$A$7500,0),$E60+2)=Команды!$AJ$10,TRUE,FALSE),IF(INDEX(Команды!$A$2:$AN$7500,MATCH(AB$3,Команды!$A$2:$A$7500,0),$E60+2)=Команды!$AJ$11,TRUE,FALSE),IF(INDEX(Команды!$A$2:$AN$7500,MATCH(AB$3,Команды!$A$2:$A$7500,0),$E60+2)=Команды!$AJ$12,TRUE,FALSE),IF(INDEX(Команды!$A$2:$AN$7500,MATCH(AB$3,Команды!$A$2:$A$7500,0),$E60+2)=Команды!$AJ$13,TRUE,FALSE),IF(INDEX(Команды!$A$2:$AN$7500,MATCH(AB$3,Команды!$A$2:$A$7500,0),$E60+2)=Команды!$AJ$14,TRUE,FALSE),IF(INDEX(Команды!$A$2:$AN$7500,MATCH(AB$3,Команды!$A$2:$A$7500,0),$E60+2)=Команды!$AJ$15,TRUE,FALSE),IF(INDEX(Команды!$A$2:$AN$7500,MATCH(AB$3,Команды!$A$2:$A$7500,0),$E60+2)=Команды!$AJ$16,TRUE,FALSE),,IF(INDEX(Команды!$A$2:$AN$7500,MATCH(AB$3,Команды!$A$2:$A$7500,0),$E60+2)=Команды!$AJ$17,TRUE,FALSE),,IF(INDEX(Команды!$A$2:$AN$7500,MATCH(AB$3,Команды!$A$2:$A$7500,0),$E60+2)=Команды!$AJ$18,TRUE,FALSE),,IF(INDEX(Команды!$A$2:$AN$7500,MATCH(AB$3,Команды!$A$2:$A$7500,0),$E60+2)=Команды!$AJ$19,TRUE,FALSE)),INDEX(Команды!$AJ$2:$AK$19,MATCH(INDEX(Команды!$A$2:$AN$7500,MATCH(AB$3,Команды!$A$2:$A$7500,0),$E60+2),Команды!$AJ$2:$AJ$19,0),2),0)</f>
        <v>В</v>
      </c>
      <c r="AC60" s="175" t="str">
        <f>IF(OR(IF(INDEX(Команды!$A$2:$AN$7500,MATCH(AB$3,Команды!$A$2:$A$7500,0),$E60+2)=Команды!$AJ$2,TRUE,FALSE),IF(INDEX(Команды!$A$2:$AN$7500,MATCH(AB$3,Команды!$A$2:$A$7500,0),$E60+2)=Команды!$AJ$3,TRUE,FALSE),IF(INDEX(Команды!$A$2:$AN$7500,MATCH(AB$3,Команды!$A$2:$A$7500,0),$E60+2)=Команды!$AJ$4,TRUE,FALSE),IF(INDEX(Команды!$A$2:$AN$7500,MATCH(AB$3,Команды!$A$2:$A$7500,0),$E60+2)=Команды!$AJ$5,TRUE,FALSE),IF(INDEX(Команды!$A$2:$AN$7500,MATCH(AB$3,Команды!$A$2:$A$7500,0),$E60+2)=Команды!$AJ$6,TRUE,FALSE),IF(INDEX(Команды!$A$2:$AN$7500,MATCH(AB$3,Команды!$A$2:$A$7500,0),$E60+2)=Команды!$AJ$7,TRUE,FALSE),IF(INDEX(Команды!$A$2:$AN$7500,MATCH(AB$3,Команды!$A$2:$A$7500,0),$E60+2)=Команды!$AJ$8,TRUE,FALSE),IF(INDEX(Команды!$A$2:$AN$7500,MATCH(AB$3,Команды!$A$2:$A$7500,0),$E60+2)=Команды!$AJ$9,TRUE,FALSE),IF(INDEX(Команды!$A$2:$AN$7500,MATCH(AB$3,Команды!$A$2:$A$7500,0),$E60+2)=Команды!$AJ$10,TRUE,FALSE),IF(INDEX(Команды!$A$2:$AN$7500,MATCH(AB$3,Команды!$A$2:$A$7500,0),$E60+2)=Команды!$AJ$11,TRUE,FALSE),IF(INDEX(Команды!$A$2:$AN$7500,MATCH(AB$3,Команды!$A$2:$A$7500,0),$E60+2)=Команды!$AJ$12,TRUE,FALSE),IF(INDEX(Команды!$A$2:$AN$7500,MATCH(AB$3,Команды!$A$2:$A$7500,0),$E60+2)=Команды!$AJ$13,TRUE,FALSE),IF(INDEX(Команды!$A$2:$AN$7500,MATCH(AB$3,Команды!$A$2:$A$7500,0),$E60+2)=Команды!$AJ$14,TRUE,FALSE),IF(INDEX(Команды!$A$2:$AN$7500,MATCH(AB$3,Команды!$A$2:$A$7500,0),$E60+2)=Команды!$AJ$15,TRUE,FALSE),IF(INDEX(Команды!$A$2:$AN$7500,MATCH(AB$3,Команды!$A$2:$A$7500,0),$E60+2)=Команды!$AJ$16,TRUE,FALSE),IF(INDEX(Команды!$A$2:$AN$7500,MATCH(AB$3,Команды!$A$2:$A$7500,0),$E60+2)=Команды!$AJ$17,TRUE,FALSE),IF(INDEX(Команды!$A$2:$AN$7500,MATCH(AB$3,Команды!$A$2:$A$7500,0),$E60+2)=Команды!$AJ$18,TRUE,FALSE),IF(INDEX(Команды!$A$2:$AN$7500,MATCH(AB$3,Команды!$A$2:$A$7500,0),$E60+2)=Команды!$AJ$19,TRUE,FALSE)),INDEX(Команды!$AJ$2:$AL$19,MATCH(INDEX(Команды!$A$2:$AN$7500,MATCH(AB$3,Команды!$A$2:$A$7500,0),$E60+2),Команды!$AJ$2:$AJ$19,0),3),0)</f>
        <v>В</v>
      </c>
      <c r="AD60" s="342"/>
      <c r="AE60" s="174" t="str">
        <f>IF(OR(IF(INDEX(Команды!$A$2:$AN$7500,MATCH(AE$3,Команды!$A$2:$A$7500,0),$E60+2)=Команды!$AJ$2,TRUE,FALSE),IF(INDEX(Команды!$A$2:$AN$7500,MATCH(AE$3,Команды!$A$2:$A$7500,0),$E60+2)=Команды!$AJ$3,TRUE,FALSE),IF(INDEX(Команды!$A$2:$AN$7500,MATCH(AE$3,Команды!$A$2:$A$7500,0),$E60+2)=Команды!$AJ$4,TRUE,FALSE),IF(INDEX(Команды!$A$2:$AN$7500,MATCH(AE$3,Команды!$A$2:$A$7500,0),$E60+2)=Команды!$AJ$5,TRUE,FALSE),IF(INDEX(Команды!$A$2:$AN$7500,MATCH(AE$3,Команды!$A$2:$A$7500,0),$E60+2)=Команды!$AJ$6,TRUE,FALSE),IF(INDEX(Команды!$A$2:$AN$7500,MATCH(AE$3,Команды!$A$2:$A$7500,0),$E60+2)=Команды!$AJ$7,TRUE,FALSE),IF(INDEX(Команды!$A$2:$AN$7500,MATCH(AE$3,Команды!$A$2:$A$7500,0),$E60+2)=Команды!$AJ$8,TRUE,FALSE),IF(INDEX(Команды!$A$2:$AN$7500,MATCH(AE$3,Команды!$A$2:$A$7500,0),$E60+2)=Команды!$AJ$9,TRUE,FALSE),IF(INDEX(Команды!$A$2:$AN$7500,MATCH(AE$3,Команды!$A$2:$A$7500,0),$E60+2)=Команды!$AJ$10,TRUE,FALSE),IF(INDEX(Команды!$A$2:$AN$7500,MATCH(AE$3,Команды!$A$2:$A$7500,0),$E60+2)=Команды!$AJ$11,TRUE,FALSE),IF(INDEX(Команды!$A$2:$AN$7500,MATCH(AE$3,Команды!$A$2:$A$7500,0),$E60+2)=Команды!$AJ$12,TRUE,FALSE),IF(INDEX(Команды!$A$2:$AN$7500,MATCH(AE$3,Команды!$A$2:$A$7500,0),$E60+2)=Команды!$AJ$13,TRUE,FALSE),IF(INDEX(Команды!$A$2:$AN$7500,MATCH(AE$3,Команды!$A$2:$A$7500,0),$E60+2)=Команды!$AJ$14,TRUE,FALSE),IF(INDEX(Команды!$A$2:$AN$7500,MATCH(AE$3,Команды!$A$2:$A$7500,0),$E60+2)=Команды!$AJ$15,TRUE,FALSE),IF(INDEX(Команды!$A$2:$AN$7500,MATCH(AE$3,Команды!$A$2:$A$7500,0),$E60+2)=Команды!$AJ$16,TRUE,FALSE),,IF(INDEX(Команды!$A$2:$AN$7500,MATCH(AE$3,Команды!$A$2:$A$7500,0),$E60+2)=Команды!$AJ$17,TRUE,FALSE),,IF(INDEX(Команды!$A$2:$AN$7500,MATCH(AE$3,Команды!$A$2:$A$7500,0),$E60+2)=Команды!$AJ$18,TRUE,FALSE),,IF(INDEX(Команды!$A$2:$AN$7500,MATCH(AE$3,Команды!$A$2:$A$7500,0),$E60+2)=Команды!$AJ$19,TRUE,FALSE)),INDEX(Команды!$AJ$2:$AK$19,MATCH(INDEX(Команды!$A$2:$AN$7500,MATCH(AE$3,Команды!$A$2:$A$7500,0),$E60+2),Команды!$AJ$2:$AJ$19,0),2),0)</f>
        <v>В</v>
      </c>
      <c r="AF60" s="175" t="str">
        <f>IF(OR(IF(INDEX(Команды!$A$2:$AN$7500,MATCH(AE$3,Команды!$A$2:$A$7500,0),$E60+2)=Команды!$AJ$2,TRUE,FALSE),IF(INDEX(Команды!$A$2:$AN$7500,MATCH(AE$3,Команды!$A$2:$A$7500,0),$E60+2)=Команды!$AJ$3,TRUE,FALSE),IF(INDEX(Команды!$A$2:$AN$7500,MATCH(AE$3,Команды!$A$2:$A$7500,0),$E60+2)=Команды!$AJ$4,TRUE,FALSE),IF(INDEX(Команды!$A$2:$AN$7500,MATCH(AE$3,Команды!$A$2:$A$7500,0),$E60+2)=Команды!$AJ$5,TRUE,FALSE),IF(INDEX(Команды!$A$2:$AN$7500,MATCH(AE$3,Команды!$A$2:$A$7500,0),$E60+2)=Команды!$AJ$6,TRUE,FALSE),IF(INDEX(Команды!$A$2:$AN$7500,MATCH(AE$3,Команды!$A$2:$A$7500,0),$E60+2)=Команды!$AJ$7,TRUE,FALSE),IF(INDEX(Команды!$A$2:$AN$7500,MATCH(AE$3,Команды!$A$2:$A$7500,0),$E60+2)=Команды!$AJ$8,TRUE,FALSE),IF(INDEX(Команды!$A$2:$AN$7500,MATCH(AE$3,Команды!$A$2:$A$7500,0),$E60+2)=Команды!$AJ$9,TRUE,FALSE),IF(INDEX(Команды!$A$2:$AN$7500,MATCH(AE$3,Команды!$A$2:$A$7500,0),$E60+2)=Команды!$AJ$10,TRUE,FALSE),IF(INDEX(Команды!$A$2:$AN$7500,MATCH(AE$3,Команды!$A$2:$A$7500,0),$E60+2)=Команды!$AJ$11,TRUE,FALSE),IF(INDEX(Команды!$A$2:$AN$7500,MATCH(AE$3,Команды!$A$2:$A$7500,0),$E60+2)=Команды!$AJ$12,TRUE,FALSE),IF(INDEX(Команды!$A$2:$AN$7500,MATCH(AE$3,Команды!$A$2:$A$7500,0),$E60+2)=Команды!$AJ$13,TRUE,FALSE),IF(INDEX(Команды!$A$2:$AN$7500,MATCH(AE$3,Команды!$A$2:$A$7500,0),$E60+2)=Команды!$AJ$14,TRUE,FALSE),IF(INDEX(Команды!$A$2:$AN$7500,MATCH(AE$3,Команды!$A$2:$A$7500,0),$E60+2)=Команды!$AJ$15,TRUE,FALSE),IF(INDEX(Команды!$A$2:$AN$7500,MATCH(AE$3,Команды!$A$2:$A$7500,0),$E60+2)=Команды!$AJ$16,TRUE,FALSE),IF(INDEX(Команды!$A$2:$AN$7500,MATCH(AE$3,Команды!$A$2:$A$7500,0),$E60+2)=Команды!$AJ$17,TRUE,FALSE),IF(INDEX(Команды!$A$2:$AN$7500,MATCH(AE$3,Команды!$A$2:$A$7500,0),$E60+2)=Команды!$AJ$18,TRUE,FALSE),IF(INDEX(Команды!$A$2:$AN$7500,MATCH(AE$3,Команды!$A$2:$A$7500,0),$E60+2)=Команды!$AJ$19,TRUE,FALSE)),INDEX(Команды!$AJ$2:$AL$19,MATCH(INDEX(Команды!$A$2:$AN$7500,MATCH(AE$3,Команды!$A$2:$A$7500,0),$E60+2),Команды!$AJ$2:$AJ$19,0),3),0)</f>
        <v>В</v>
      </c>
      <c r="AG60" s="342"/>
      <c r="AH60" s="174" t="str">
        <f>IF(OR(IF(INDEX(Команды!$A$2:$AN$7500,MATCH(AH$3,Команды!$A$2:$A$7500,0),$E60+2)=Команды!$AJ$2,TRUE,FALSE),IF(INDEX(Команды!$A$2:$AN$7500,MATCH(AH$3,Команды!$A$2:$A$7500,0),$E60+2)=Команды!$AJ$3,TRUE,FALSE),IF(INDEX(Команды!$A$2:$AN$7500,MATCH(AH$3,Команды!$A$2:$A$7500,0),$E60+2)=Команды!$AJ$4,TRUE,FALSE),IF(INDEX(Команды!$A$2:$AN$7500,MATCH(AH$3,Команды!$A$2:$A$7500,0),$E60+2)=Команды!$AJ$5,TRUE,FALSE),IF(INDEX(Команды!$A$2:$AN$7500,MATCH(AH$3,Команды!$A$2:$A$7500,0),$E60+2)=Команды!$AJ$6,TRUE,FALSE),IF(INDEX(Команды!$A$2:$AN$7500,MATCH(AH$3,Команды!$A$2:$A$7500,0),$E60+2)=Команды!$AJ$7,TRUE,FALSE),IF(INDEX(Команды!$A$2:$AN$7500,MATCH(AH$3,Команды!$A$2:$A$7500,0),$E60+2)=Команды!$AJ$8,TRUE,FALSE),IF(INDEX(Команды!$A$2:$AN$7500,MATCH(AH$3,Команды!$A$2:$A$7500,0),$E60+2)=Команды!$AJ$9,TRUE,FALSE),IF(INDEX(Команды!$A$2:$AN$7500,MATCH(AH$3,Команды!$A$2:$A$7500,0),$E60+2)=Команды!$AJ$10,TRUE,FALSE),IF(INDEX(Команды!$A$2:$AN$7500,MATCH(AH$3,Команды!$A$2:$A$7500,0),$E60+2)=Команды!$AJ$11,TRUE,FALSE),IF(INDEX(Команды!$A$2:$AN$7500,MATCH(AH$3,Команды!$A$2:$A$7500,0),$E60+2)=Команды!$AJ$12,TRUE,FALSE),IF(INDEX(Команды!$A$2:$AN$7500,MATCH(AH$3,Команды!$A$2:$A$7500,0),$E60+2)=Команды!$AJ$13,TRUE,FALSE),IF(INDEX(Команды!$A$2:$AN$7500,MATCH(AH$3,Команды!$A$2:$A$7500,0),$E60+2)=Команды!$AJ$14,TRUE,FALSE),IF(INDEX(Команды!$A$2:$AN$7500,MATCH(AH$3,Команды!$A$2:$A$7500,0),$E60+2)=Команды!$AJ$15,TRUE,FALSE),IF(INDEX(Команды!$A$2:$AN$7500,MATCH(AH$3,Команды!$A$2:$A$7500,0),$E60+2)=Команды!$AJ$16,TRUE,FALSE),,IF(INDEX(Команды!$A$2:$AN$7500,MATCH(AH$3,Команды!$A$2:$A$7500,0),$E60+2)=Команды!$AJ$17,TRUE,FALSE),,IF(INDEX(Команды!$A$2:$AN$7500,MATCH(AH$3,Команды!$A$2:$A$7500,0),$E60+2)=Команды!$AJ$18,TRUE,FALSE),,IF(INDEX(Команды!$A$2:$AN$7500,MATCH(AH$3,Команды!$A$2:$A$7500,0),$E60+2)=Команды!$AJ$19,TRUE,FALSE)),INDEX(Команды!$AJ$2:$AK$19,MATCH(INDEX(Команды!$A$2:$AN$7500,MATCH(AH$3,Команды!$A$2:$A$7500,0),$E60+2),Команды!$AJ$2:$AJ$19,0),2),0)</f>
        <v>В</v>
      </c>
      <c r="AI60" s="175" t="str">
        <f>IF(OR(IF(INDEX(Команды!$A$2:$AN$7500,MATCH(AH$3,Команды!$A$2:$A$7500,0),$E60+2)=Команды!$AJ$2,TRUE,FALSE),IF(INDEX(Команды!$A$2:$AN$7500,MATCH(AH$3,Команды!$A$2:$A$7500,0),$E60+2)=Команды!$AJ$3,TRUE,FALSE),IF(INDEX(Команды!$A$2:$AN$7500,MATCH(AH$3,Команды!$A$2:$A$7500,0),$E60+2)=Команды!$AJ$4,TRUE,FALSE),IF(INDEX(Команды!$A$2:$AN$7500,MATCH(AH$3,Команды!$A$2:$A$7500,0),$E60+2)=Команды!$AJ$5,TRUE,FALSE),IF(INDEX(Команды!$A$2:$AN$7500,MATCH(AH$3,Команды!$A$2:$A$7500,0),$E60+2)=Команды!$AJ$6,TRUE,FALSE),IF(INDEX(Команды!$A$2:$AN$7500,MATCH(AH$3,Команды!$A$2:$A$7500,0),$E60+2)=Команды!$AJ$7,TRUE,FALSE),IF(INDEX(Команды!$A$2:$AN$7500,MATCH(AH$3,Команды!$A$2:$A$7500,0),$E60+2)=Команды!$AJ$8,TRUE,FALSE),IF(INDEX(Команды!$A$2:$AN$7500,MATCH(AH$3,Команды!$A$2:$A$7500,0),$E60+2)=Команды!$AJ$9,TRUE,FALSE),IF(INDEX(Команды!$A$2:$AN$7500,MATCH(AH$3,Команды!$A$2:$A$7500,0),$E60+2)=Команды!$AJ$10,TRUE,FALSE),IF(INDEX(Команды!$A$2:$AN$7500,MATCH(AH$3,Команды!$A$2:$A$7500,0),$E60+2)=Команды!$AJ$11,TRUE,FALSE),IF(INDEX(Команды!$A$2:$AN$7500,MATCH(AH$3,Команды!$A$2:$A$7500,0),$E60+2)=Команды!$AJ$12,TRUE,FALSE),IF(INDEX(Команды!$A$2:$AN$7500,MATCH(AH$3,Команды!$A$2:$A$7500,0),$E60+2)=Команды!$AJ$13,TRUE,FALSE),IF(INDEX(Команды!$A$2:$AN$7500,MATCH(AH$3,Команды!$A$2:$A$7500,0),$E60+2)=Команды!$AJ$14,TRUE,FALSE),IF(INDEX(Команды!$A$2:$AN$7500,MATCH(AH$3,Команды!$A$2:$A$7500,0),$E60+2)=Команды!$AJ$15,TRUE,FALSE),IF(INDEX(Команды!$A$2:$AN$7500,MATCH(AH$3,Команды!$A$2:$A$7500,0),$E60+2)=Команды!$AJ$16,TRUE,FALSE),IF(INDEX(Команды!$A$2:$AN$7500,MATCH(AH$3,Команды!$A$2:$A$7500,0),$E60+2)=Команды!$AJ$17,TRUE,FALSE),IF(INDEX(Команды!$A$2:$AN$7500,MATCH(AH$3,Команды!$A$2:$A$7500,0),$E60+2)=Команды!$AJ$18,TRUE,FALSE),IF(INDEX(Команды!$A$2:$AN$7500,MATCH(AH$3,Команды!$A$2:$A$7500,0),$E60+2)=Команды!$AJ$19,TRUE,FALSE)),INDEX(Команды!$AJ$2:$AL$19,MATCH(INDEX(Команды!$A$2:$AN$7500,MATCH(AH$3,Команды!$A$2:$A$7500,0),$E60+2),Команды!$AJ$2:$AJ$19,0),3),0)</f>
        <v>В</v>
      </c>
      <c r="AJ60" s="342"/>
      <c r="AK60" s="174">
        <f>IF(OR(IF(INDEX(Команды!$A$2:$AN$7500,MATCH(AK$3,Команды!$A$2:$A$7500,0),$E60+2)=Команды!$AJ$2,TRUE,FALSE),IF(INDEX(Команды!$A$2:$AN$7500,MATCH(AK$3,Команды!$A$2:$A$7500,0),$E60+2)=Команды!$AJ$3,TRUE,FALSE),IF(INDEX(Команды!$A$2:$AN$7500,MATCH(AK$3,Команды!$A$2:$A$7500,0),$E60+2)=Команды!$AJ$4,TRUE,FALSE),IF(INDEX(Команды!$A$2:$AN$7500,MATCH(AK$3,Команды!$A$2:$A$7500,0),$E60+2)=Команды!$AJ$5,TRUE,FALSE),IF(INDEX(Команды!$A$2:$AN$7500,MATCH(AK$3,Команды!$A$2:$A$7500,0),$E60+2)=Команды!$AJ$6,TRUE,FALSE),IF(INDEX(Команды!$A$2:$AN$7500,MATCH(AK$3,Команды!$A$2:$A$7500,0),$E60+2)=Команды!$AJ$7,TRUE,FALSE),IF(INDEX(Команды!$A$2:$AN$7500,MATCH(AK$3,Команды!$A$2:$A$7500,0),$E60+2)=Команды!$AJ$8,TRUE,FALSE),IF(INDEX(Команды!$A$2:$AN$7500,MATCH(AK$3,Команды!$A$2:$A$7500,0),$E60+2)=Команды!$AJ$9,TRUE,FALSE),IF(INDEX(Команды!$A$2:$AN$7500,MATCH(AK$3,Команды!$A$2:$A$7500,0),$E60+2)=Команды!$AJ$10,TRUE,FALSE),IF(INDEX(Команды!$A$2:$AN$7500,MATCH(AK$3,Команды!$A$2:$A$7500,0),$E60+2)=Команды!$AJ$11,TRUE,FALSE),IF(INDEX(Команды!$A$2:$AN$7500,MATCH(AK$3,Команды!$A$2:$A$7500,0),$E60+2)=Команды!$AJ$12,TRUE,FALSE),IF(INDEX(Команды!$A$2:$AN$7500,MATCH(AK$3,Команды!$A$2:$A$7500,0),$E60+2)=Команды!$AJ$13,TRUE,FALSE),IF(INDEX(Команды!$A$2:$AN$7500,MATCH(AK$3,Команды!$A$2:$A$7500,0),$E60+2)=Команды!$AJ$14,TRUE,FALSE),IF(INDEX(Команды!$A$2:$AN$7500,MATCH(AK$3,Команды!$A$2:$A$7500,0),$E60+2)=Команды!$AJ$15,TRUE,FALSE),IF(INDEX(Команды!$A$2:$AN$7500,MATCH(AK$3,Команды!$A$2:$A$7500,0),$E60+2)=Команды!$AJ$16,TRUE,FALSE),,IF(INDEX(Команды!$A$2:$AN$7500,MATCH(AK$3,Команды!$A$2:$A$7500,0),$E60+2)=Команды!$AJ$17,TRUE,FALSE),,IF(INDEX(Команды!$A$2:$AN$7500,MATCH(AK$3,Команды!$A$2:$A$7500,0),$E60+2)=Команды!$AJ$18,TRUE,FALSE),,IF(INDEX(Команды!$A$2:$AN$7500,MATCH(AK$3,Команды!$A$2:$A$7500,0),$E60+2)=Команды!$AJ$19,TRUE,FALSE)),INDEX(Команды!$AJ$2:$AK$19,MATCH(INDEX(Команды!$A$2:$AN$7500,MATCH(AK$3,Команды!$A$2:$A$7500,0),$E60+2),Команды!$AJ$2:$AJ$19,0),2),0)</f>
        <v>0.29166666666666669</v>
      </c>
      <c r="AL60" s="175">
        <f>IF(OR(IF(INDEX(Команды!$A$2:$AN$7500,MATCH(AK$3,Команды!$A$2:$A$7500,0),$E60+2)=Команды!$AJ$2,TRUE,FALSE),IF(INDEX(Команды!$A$2:$AN$7500,MATCH(AK$3,Команды!$A$2:$A$7500,0),$E60+2)=Команды!$AJ$3,TRUE,FALSE),IF(INDEX(Команды!$A$2:$AN$7500,MATCH(AK$3,Команды!$A$2:$A$7500,0),$E60+2)=Команды!$AJ$4,TRUE,FALSE),IF(INDEX(Команды!$A$2:$AN$7500,MATCH(AK$3,Команды!$A$2:$A$7500,0),$E60+2)=Команды!$AJ$5,TRUE,FALSE),IF(INDEX(Команды!$A$2:$AN$7500,MATCH(AK$3,Команды!$A$2:$A$7500,0),$E60+2)=Команды!$AJ$6,TRUE,FALSE),IF(INDEX(Команды!$A$2:$AN$7500,MATCH(AK$3,Команды!$A$2:$A$7500,0),$E60+2)=Команды!$AJ$7,TRUE,FALSE),IF(INDEX(Команды!$A$2:$AN$7500,MATCH(AK$3,Команды!$A$2:$A$7500,0),$E60+2)=Команды!$AJ$8,TRUE,FALSE),IF(INDEX(Команды!$A$2:$AN$7500,MATCH(AK$3,Команды!$A$2:$A$7500,0),$E60+2)=Команды!$AJ$9,TRUE,FALSE),IF(INDEX(Команды!$A$2:$AN$7500,MATCH(AK$3,Команды!$A$2:$A$7500,0),$E60+2)=Команды!$AJ$10,TRUE,FALSE),IF(INDEX(Команды!$A$2:$AN$7500,MATCH(AK$3,Команды!$A$2:$A$7500,0),$E60+2)=Команды!$AJ$11,TRUE,FALSE),IF(INDEX(Команды!$A$2:$AN$7500,MATCH(AK$3,Команды!$A$2:$A$7500,0),$E60+2)=Команды!$AJ$12,TRUE,FALSE),IF(INDEX(Команды!$A$2:$AN$7500,MATCH(AK$3,Команды!$A$2:$A$7500,0),$E60+2)=Команды!$AJ$13,TRUE,FALSE),IF(INDEX(Команды!$A$2:$AN$7500,MATCH(AK$3,Команды!$A$2:$A$7500,0),$E60+2)=Команды!$AJ$14,TRUE,FALSE),IF(INDEX(Команды!$A$2:$AN$7500,MATCH(AK$3,Команды!$A$2:$A$7500,0),$E60+2)=Команды!$AJ$15,TRUE,FALSE),IF(INDEX(Команды!$A$2:$AN$7500,MATCH(AK$3,Команды!$A$2:$A$7500,0),$E60+2)=Команды!$AJ$16,TRUE,FALSE),IF(INDEX(Команды!$A$2:$AN$7500,MATCH(AK$3,Команды!$A$2:$A$7500,0),$E60+2)=Команды!$AJ$17,TRUE,FALSE),IF(INDEX(Команды!$A$2:$AN$7500,MATCH(AK$3,Команды!$A$2:$A$7500,0),$E60+2)=Команды!$AJ$18,TRUE,FALSE),IF(INDEX(Команды!$A$2:$AN$7500,MATCH(AK$3,Команды!$A$2:$A$7500,0),$E60+2)=Команды!$AJ$19,TRUE,FALSE)),INDEX(Команды!$AJ$2:$AL$19,MATCH(INDEX(Команды!$A$2:$AN$7500,MATCH(AK$3,Команды!$A$2:$A$7500,0),$E60+2),Команды!$AJ$2:$AJ$19,0),3),0)</f>
        <v>0.79166666666666663</v>
      </c>
      <c r="AM60" s="342"/>
      <c r="AN60" s="174">
        <f>IF(OR(IF(INDEX(Команды!$A$2:$AN$7500,MATCH(AN$3,Команды!$A$2:$A$7500,0),$E60+2)=Команды!$AJ$2,TRUE,FALSE),IF(INDEX(Команды!$A$2:$AN$7500,MATCH(AN$3,Команды!$A$2:$A$7500,0),$E60+2)=Команды!$AJ$3,TRUE,FALSE),IF(INDEX(Команды!$A$2:$AN$7500,MATCH(AN$3,Команды!$A$2:$A$7500,0),$E60+2)=Команды!$AJ$4,TRUE,FALSE),IF(INDEX(Команды!$A$2:$AN$7500,MATCH(AN$3,Команды!$A$2:$A$7500,0),$E60+2)=Команды!$AJ$5,TRUE,FALSE),IF(INDEX(Команды!$A$2:$AN$7500,MATCH(AN$3,Команды!$A$2:$A$7500,0),$E60+2)=Команды!$AJ$6,TRUE,FALSE),IF(INDEX(Команды!$A$2:$AN$7500,MATCH(AN$3,Команды!$A$2:$A$7500,0),$E60+2)=Команды!$AJ$7,TRUE,FALSE),IF(INDEX(Команды!$A$2:$AN$7500,MATCH(AN$3,Команды!$A$2:$A$7500,0),$E60+2)=Команды!$AJ$8,TRUE,FALSE),IF(INDEX(Команды!$A$2:$AN$7500,MATCH(AN$3,Команды!$A$2:$A$7500,0),$E60+2)=Команды!$AJ$9,TRUE,FALSE),IF(INDEX(Команды!$A$2:$AN$7500,MATCH(AN$3,Команды!$A$2:$A$7500,0),$E60+2)=Команды!$AJ$10,TRUE,FALSE),IF(INDEX(Команды!$A$2:$AN$7500,MATCH(AN$3,Команды!$A$2:$A$7500,0),$E60+2)=Команды!$AJ$11,TRUE,FALSE),IF(INDEX(Команды!$A$2:$AN$7500,MATCH(AN$3,Команды!$A$2:$A$7500,0),$E60+2)=Команды!$AJ$12,TRUE,FALSE),IF(INDEX(Команды!$A$2:$AN$7500,MATCH(AN$3,Команды!$A$2:$A$7500,0),$E60+2)=Команды!$AJ$13,TRUE,FALSE),IF(INDEX(Команды!$A$2:$AN$7500,MATCH(AN$3,Команды!$A$2:$A$7500,0),$E60+2)=Команды!$AJ$14,TRUE,FALSE),IF(INDEX(Команды!$A$2:$AN$7500,MATCH(AN$3,Команды!$A$2:$A$7500,0),$E60+2)=Команды!$AJ$15,TRUE,FALSE),IF(INDEX(Команды!$A$2:$AN$7500,MATCH(AN$3,Команды!$A$2:$A$7500,0),$E60+2)=Команды!$AJ$16,TRUE,FALSE),,IF(INDEX(Команды!$A$2:$AN$7500,MATCH(AN$3,Команды!$A$2:$A$7500,0),$E60+2)=Команды!$AJ$17,TRUE,FALSE),,IF(INDEX(Команды!$A$2:$AN$7500,MATCH(AN$3,Команды!$A$2:$A$7500,0),$E60+2)=Команды!$AJ$18,TRUE,FALSE),,IF(INDEX(Команды!$A$2:$AN$7500,MATCH(AN$3,Команды!$A$2:$A$7500,0),$E60+2)=Команды!$AJ$19,TRUE,FALSE)),INDEX(Команды!$AJ$2:$AK$19,MATCH(INDEX(Команды!$A$2:$AN$7500,MATCH(AN$3,Команды!$A$2:$A$7500,0),$E60+2),Команды!$AJ$2:$AJ$19,0),2),0)</f>
        <v>0.29166666666666669</v>
      </c>
      <c r="AO60" s="175">
        <f>IF(OR(IF(INDEX(Команды!$A$2:$AN$7500,MATCH(AN$3,Команды!$A$2:$A$7500,0),$E60+2)=Команды!$AJ$2,TRUE,FALSE),IF(INDEX(Команды!$A$2:$AN$7500,MATCH(AN$3,Команды!$A$2:$A$7500,0),$E60+2)=Команды!$AJ$3,TRUE,FALSE),IF(INDEX(Команды!$A$2:$AN$7500,MATCH(AN$3,Команды!$A$2:$A$7500,0),$E60+2)=Команды!$AJ$4,TRUE,FALSE),IF(INDEX(Команды!$A$2:$AN$7500,MATCH(AN$3,Команды!$A$2:$A$7500,0),$E60+2)=Команды!$AJ$5,TRUE,FALSE),IF(INDEX(Команды!$A$2:$AN$7500,MATCH(AN$3,Команды!$A$2:$A$7500,0),$E60+2)=Команды!$AJ$6,TRUE,FALSE),IF(INDEX(Команды!$A$2:$AN$7500,MATCH(AN$3,Команды!$A$2:$A$7500,0),$E60+2)=Команды!$AJ$7,TRUE,FALSE),IF(INDEX(Команды!$A$2:$AN$7500,MATCH(AN$3,Команды!$A$2:$A$7500,0),$E60+2)=Команды!$AJ$8,TRUE,FALSE),IF(INDEX(Команды!$A$2:$AN$7500,MATCH(AN$3,Команды!$A$2:$A$7500,0),$E60+2)=Команды!$AJ$9,TRUE,FALSE),IF(INDEX(Команды!$A$2:$AN$7500,MATCH(AN$3,Команды!$A$2:$A$7500,0),$E60+2)=Команды!$AJ$10,TRUE,FALSE),IF(INDEX(Команды!$A$2:$AN$7500,MATCH(AN$3,Команды!$A$2:$A$7500,0),$E60+2)=Команды!$AJ$11,TRUE,FALSE),IF(INDEX(Команды!$A$2:$AN$7500,MATCH(AN$3,Команды!$A$2:$A$7500,0),$E60+2)=Команды!$AJ$12,TRUE,FALSE),IF(INDEX(Команды!$A$2:$AN$7500,MATCH(AN$3,Команды!$A$2:$A$7500,0),$E60+2)=Команды!$AJ$13,TRUE,FALSE),IF(INDEX(Команды!$A$2:$AN$7500,MATCH(AN$3,Команды!$A$2:$A$7500,0),$E60+2)=Команды!$AJ$14,TRUE,FALSE),IF(INDEX(Команды!$A$2:$AN$7500,MATCH(AN$3,Команды!$A$2:$A$7500,0),$E60+2)=Команды!$AJ$15,TRUE,FALSE),IF(INDEX(Команды!$A$2:$AN$7500,MATCH(AN$3,Команды!$A$2:$A$7500,0),$E60+2)=Команды!$AJ$16,TRUE,FALSE),IF(INDEX(Команды!$A$2:$AN$7500,MATCH(AN$3,Команды!$A$2:$A$7500,0),$E60+2)=Команды!$AJ$17,TRUE,FALSE),IF(INDEX(Команды!$A$2:$AN$7500,MATCH(AN$3,Команды!$A$2:$A$7500,0),$E60+2)=Команды!$AJ$18,TRUE,FALSE),IF(INDEX(Команды!$A$2:$AN$7500,MATCH(AN$3,Команды!$A$2:$A$7500,0),$E60+2)=Команды!$AJ$19,TRUE,FALSE)),INDEX(Команды!$AJ$2:$AL$19,MATCH(INDEX(Команды!$A$2:$AN$7500,MATCH(AN$3,Команды!$A$2:$A$7500,0),$E60+2),Команды!$AJ$2:$AJ$19,0),3),0)</f>
        <v>0.79166666666666663</v>
      </c>
      <c r="AP60" s="342"/>
      <c r="AQ60" s="174" t="str">
        <f>IF(OR(IF(INDEX(Команды!$A$2:$AN$7500,MATCH(AQ$3,Команды!$A$2:$A$7500,0),$E60+2)=Команды!$AJ$2,TRUE,FALSE),IF(INDEX(Команды!$A$2:$AN$7500,MATCH(AQ$3,Команды!$A$2:$A$7500,0),$E60+2)=Команды!$AJ$3,TRUE,FALSE),IF(INDEX(Команды!$A$2:$AN$7500,MATCH(AQ$3,Команды!$A$2:$A$7500,0),$E60+2)=Команды!$AJ$4,TRUE,FALSE),IF(INDEX(Команды!$A$2:$AN$7500,MATCH(AQ$3,Команды!$A$2:$A$7500,0),$E60+2)=Команды!$AJ$5,TRUE,FALSE),IF(INDEX(Команды!$A$2:$AN$7500,MATCH(AQ$3,Команды!$A$2:$A$7500,0),$E60+2)=Команды!$AJ$6,TRUE,FALSE),IF(INDEX(Команды!$A$2:$AN$7500,MATCH(AQ$3,Команды!$A$2:$A$7500,0),$E60+2)=Команды!$AJ$7,TRUE,FALSE),IF(INDEX(Команды!$A$2:$AN$7500,MATCH(AQ$3,Команды!$A$2:$A$7500,0),$E60+2)=Команды!$AJ$8,TRUE,FALSE),IF(INDEX(Команды!$A$2:$AN$7500,MATCH(AQ$3,Команды!$A$2:$A$7500,0),$E60+2)=Команды!$AJ$9,TRUE,FALSE),IF(INDEX(Команды!$A$2:$AN$7500,MATCH(AQ$3,Команды!$A$2:$A$7500,0),$E60+2)=Команды!$AJ$10,TRUE,FALSE),IF(INDEX(Команды!$A$2:$AN$7500,MATCH(AQ$3,Команды!$A$2:$A$7500,0),$E60+2)=Команды!$AJ$11,TRUE,FALSE),IF(INDEX(Команды!$A$2:$AN$7500,MATCH(AQ$3,Команды!$A$2:$A$7500,0),$E60+2)=Команды!$AJ$12,TRUE,FALSE),IF(INDEX(Команды!$A$2:$AN$7500,MATCH(AQ$3,Команды!$A$2:$A$7500,0),$E60+2)=Команды!$AJ$13,TRUE,FALSE),IF(INDEX(Команды!$A$2:$AN$7500,MATCH(AQ$3,Команды!$A$2:$A$7500,0),$E60+2)=Команды!$AJ$14,TRUE,FALSE),IF(INDEX(Команды!$A$2:$AN$7500,MATCH(AQ$3,Команды!$A$2:$A$7500,0),$E60+2)=Команды!$AJ$15,TRUE,FALSE),IF(INDEX(Команды!$A$2:$AN$7500,MATCH(AQ$3,Команды!$A$2:$A$7500,0),$E60+2)=Команды!$AJ$16,TRUE,FALSE),,IF(INDEX(Команды!$A$2:$AN$7500,MATCH(AQ$3,Команды!$A$2:$A$7500,0),$E60+2)=Команды!$AJ$17,TRUE,FALSE),,IF(INDEX(Команды!$A$2:$AN$7500,MATCH(AQ$3,Команды!$A$2:$A$7500,0),$E60+2)=Команды!$AJ$18,TRUE,FALSE),,IF(INDEX(Команды!$A$2:$AN$7500,MATCH(AQ$3,Команды!$A$2:$A$7500,0),$E60+2)=Команды!$AJ$19,TRUE,FALSE)),INDEX(Команды!$AJ$2:$AK$19,MATCH(INDEX(Команды!$A$2:$AN$7500,MATCH(AQ$3,Команды!$A$2:$A$7500,0),$E60+2),Команды!$AJ$2:$AJ$19,0),2),0)</f>
        <v>В</v>
      </c>
      <c r="AR60" s="175" t="str">
        <f>IF(OR(IF(INDEX(Команды!$A$2:$AN$7500,MATCH(AQ$3,Команды!$A$2:$A$7500,0),$E60+2)=Команды!$AJ$2,TRUE,FALSE),IF(INDEX(Команды!$A$2:$AN$7500,MATCH(AQ$3,Команды!$A$2:$A$7500,0),$E60+2)=Команды!$AJ$3,TRUE,FALSE),IF(INDEX(Команды!$A$2:$AN$7500,MATCH(AQ$3,Команды!$A$2:$A$7500,0),$E60+2)=Команды!$AJ$4,TRUE,FALSE),IF(INDEX(Команды!$A$2:$AN$7500,MATCH(AQ$3,Команды!$A$2:$A$7500,0),$E60+2)=Команды!$AJ$5,TRUE,FALSE),IF(INDEX(Команды!$A$2:$AN$7500,MATCH(AQ$3,Команды!$A$2:$A$7500,0),$E60+2)=Команды!$AJ$6,TRUE,FALSE),IF(INDEX(Команды!$A$2:$AN$7500,MATCH(AQ$3,Команды!$A$2:$A$7500,0),$E60+2)=Команды!$AJ$7,TRUE,FALSE),IF(INDEX(Команды!$A$2:$AN$7500,MATCH(AQ$3,Команды!$A$2:$A$7500,0),$E60+2)=Команды!$AJ$8,TRUE,FALSE),IF(INDEX(Команды!$A$2:$AN$7500,MATCH(AQ$3,Команды!$A$2:$A$7500,0),$E60+2)=Команды!$AJ$9,TRUE,FALSE),IF(INDEX(Команды!$A$2:$AN$7500,MATCH(AQ$3,Команды!$A$2:$A$7500,0),$E60+2)=Команды!$AJ$10,TRUE,FALSE),IF(INDEX(Команды!$A$2:$AN$7500,MATCH(AQ$3,Команды!$A$2:$A$7500,0),$E60+2)=Команды!$AJ$11,TRUE,FALSE),IF(INDEX(Команды!$A$2:$AN$7500,MATCH(AQ$3,Команды!$A$2:$A$7500,0),$E60+2)=Команды!$AJ$12,TRUE,FALSE),IF(INDEX(Команды!$A$2:$AN$7500,MATCH(AQ$3,Команды!$A$2:$A$7500,0),$E60+2)=Команды!$AJ$13,TRUE,FALSE),IF(INDEX(Команды!$A$2:$AN$7500,MATCH(AQ$3,Команды!$A$2:$A$7500,0),$E60+2)=Команды!$AJ$14,TRUE,FALSE),IF(INDEX(Команды!$A$2:$AN$7500,MATCH(AQ$3,Команды!$A$2:$A$7500,0),$E60+2)=Команды!$AJ$15,TRUE,FALSE),IF(INDEX(Команды!$A$2:$AN$7500,MATCH(AQ$3,Команды!$A$2:$A$7500,0),$E60+2)=Команды!$AJ$16,TRUE,FALSE),IF(INDEX(Команды!$A$2:$AN$7500,MATCH(AQ$3,Команды!$A$2:$A$7500,0),$E60+2)=Команды!$AJ$17,TRUE,FALSE),IF(INDEX(Команды!$A$2:$AN$7500,MATCH(AQ$3,Команды!$A$2:$A$7500,0),$E60+2)=Команды!$AJ$18,TRUE,FALSE),IF(INDEX(Команды!$A$2:$AN$7500,MATCH(AQ$3,Команды!$A$2:$A$7500,0),$E60+2)=Команды!$AJ$19,TRUE,FALSE)),INDEX(Команды!$AJ$2:$AL$19,MATCH(INDEX(Команды!$A$2:$AN$7500,MATCH(AQ$3,Команды!$A$2:$A$7500,0),$E60+2),Команды!$AJ$2:$AJ$19,0),3),0)</f>
        <v>В</v>
      </c>
      <c r="AS60" s="342"/>
      <c r="AT60" s="174" t="str">
        <f>IF(OR(IF(INDEX(Команды!$A$2:$AN$7500,MATCH(AT$3,Команды!$A$2:$A$7500,0),$E60+2)=Команды!$AJ$2,TRUE,FALSE),IF(INDEX(Команды!$A$2:$AN$7500,MATCH(AT$3,Команды!$A$2:$A$7500,0),$E60+2)=Команды!$AJ$3,TRUE,FALSE),IF(INDEX(Команды!$A$2:$AN$7500,MATCH(AT$3,Команды!$A$2:$A$7500,0),$E60+2)=Команды!$AJ$4,TRUE,FALSE),IF(INDEX(Команды!$A$2:$AN$7500,MATCH(AT$3,Команды!$A$2:$A$7500,0),$E60+2)=Команды!$AJ$5,TRUE,FALSE),IF(INDEX(Команды!$A$2:$AN$7500,MATCH(AT$3,Команды!$A$2:$A$7500,0),$E60+2)=Команды!$AJ$6,TRUE,FALSE),IF(INDEX(Команды!$A$2:$AN$7500,MATCH(AT$3,Команды!$A$2:$A$7500,0),$E60+2)=Команды!$AJ$7,TRUE,FALSE),IF(INDEX(Команды!$A$2:$AN$7500,MATCH(AT$3,Команды!$A$2:$A$7500,0),$E60+2)=Команды!$AJ$8,TRUE,FALSE),IF(INDEX(Команды!$A$2:$AN$7500,MATCH(AT$3,Команды!$A$2:$A$7500,0),$E60+2)=Команды!$AJ$9,TRUE,FALSE),IF(INDEX(Команды!$A$2:$AN$7500,MATCH(AT$3,Команды!$A$2:$A$7500,0),$E60+2)=Команды!$AJ$10,TRUE,FALSE),IF(INDEX(Команды!$A$2:$AN$7500,MATCH(AT$3,Команды!$A$2:$A$7500,0),$E60+2)=Команды!$AJ$11,TRUE,FALSE),IF(INDEX(Команды!$A$2:$AN$7500,MATCH(AT$3,Команды!$A$2:$A$7500,0),$E60+2)=Команды!$AJ$12,TRUE,FALSE),IF(INDEX(Команды!$A$2:$AN$7500,MATCH(AT$3,Команды!$A$2:$A$7500,0),$E60+2)=Команды!$AJ$13,TRUE,FALSE),IF(INDEX(Команды!$A$2:$AN$7500,MATCH(AT$3,Команды!$A$2:$A$7500,0),$E60+2)=Команды!$AJ$14,TRUE,FALSE),IF(INDEX(Команды!$A$2:$AN$7500,MATCH(AT$3,Команды!$A$2:$A$7500,0),$E60+2)=Команды!$AJ$15,TRUE,FALSE),IF(INDEX(Команды!$A$2:$AN$7500,MATCH(AT$3,Команды!$A$2:$A$7500,0),$E60+2)=Команды!$AJ$16,TRUE,FALSE),,IF(INDEX(Команды!$A$2:$AN$7500,MATCH(AT$3,Команды!$A$2:$A$7500,0),$E60+2)=Команды!$AJ$17,TRUE,FALSE),,IF(INDEX(Команды!$A$2:$AN$7500,MATCH(AT$3,Команды!$A$2:$A$7500,0),$E60+2)=Команды!$AJ$18,TRUE,FALSE),,IF(INDEX(Команды!$A$2:$AN$7500,MATCH(AT$3,Команды!$A$2:$A$7500,0),$E60+2)=Команды!$AJ$19,TRUE,FALSE)),INDEX(Команды!$AJ$2:$AK$19,MATCH(INDEX(Команды!$A$2:$AN$7500,MATCH(AT$3,Команды!$A$2:$A$7500,0),$E60+2),Команды!$AJ$2:$AJ$19,0),2),0)</f>
        <v>В</v>
      </c>
      <c r="AU60" s="175" t="str">
        <f>IF(OR(IF(INDEX(Команды!$A$2:$AN$7500,MATCH(AT$3,Команды!$A$2:$A$7500,0),$E60+2)=Команды!$AJ$2,TRUE,FALSE),IF(INDEX(Команды!$A$2:$AN$7500,MATCH(AT$3,Команды!$A$2:$A$7500,0),$E60+2)=Команды!$AJ$3,TRUE,FALSE),IF(INDEX(Команды!$A$2:$AN$7500,MATCH(AT$3,Команды!$A$2:$A$7500,0),$E60+2)=Команды!$AJ$4,TRUE,FALSE),IF(INDEX(Команды!$A$2:$AN$7500,MATCH(AT$3,Команды!$A$2:$A$7500,0),$E60+2)=Команды!$AJ$5,TRUE,FALSE),IF(INDEX(Команды!$A$2:$AN$7500,MATCH(AT$3,Команды!$A$2:$A$7500,0),$E60+2)=Команды!$AJ$6,TRUE,FALSE),IF(INDEX(Команды!$A$2:$AN$7500,MATCH(AT$3,Команды!$A$2:$A$7500,0),$E60+2)=Команды!$AJ$7,TRUE,FALSE),IF(INDEX(Команды!$A$2:$AN$7500,MATCH(AT$3,Команды!$A$2:$A$7500,0),$E60+2)=Команды!$AJ$8,TRUE,FALSE),IF(INDEX(Команды!$A$2:$AN$7500,MATCH(AT$3,Команды!$A$2:$A$7500,0),$E60+2)=Команды!$AJ$9,TRUE,FALSE),IF(INDEX(Команды!$A$2:$AN$7500,MATCH(AT$3,Команды!$A$2:$A$7500,0),$E60+2)=Команды!$AJ$10,TRUE,FALSE),IF(INDEX(Команды!$A$2:$AN$7500,MATCH(AT$3,Команды!$A$2:$A$7500,0),$E60+2)=Команды!$AJ$11,TRUE,FALSE),IF(INDEX(Команды!$A$2:$AN$7500,MATCH(AT$3,Команды!$A$2:$A$7500,0),$E60+2)=Команды!$AJ$12,TRUE,FALSE),IF(INDEX(Команды!$A$2:$AN$7500,MATCH(AT$3,Команды!$A$2:$A$7500,0),$E60+2)=Команды!$AJ$13,TRUE,FALSE),IF(INDEX(Команды!$A$2:$AN$7500,MATCH(AT$3,Команды!$A$2:$A$7500,0),$E60+2)=Команды!$AJ$14,TRUE,FALSE),IF(INDEX(Команды!$A$2:$AN$7500,MATCH(AT$3,Команды!$A$2:$A$7500,0),$E60+2)=Команды!$AJ$15,TRUE,FALSE),IF(INDEX(Команды!$A$2:$AN$7500,MATCH(AT$3,Команды!$A$2:$A$7500,0),$E60+2)=Команды!$AJ$16,TRUE,FALSE),IF(INDEX(Команды!$A$2:$AN$7500,MATCH(AT$3,Команды!$A$2:$A$7500,0),$E60+2)=Команды!$AJ$17,TRUE,FALSE),IF(INDEX(Команды!$A$2:$AN$7500,MATCH(AT$3,Команды!$A$2:$A$7500,0),$E60+2)=Команды!$AJ$18,TRUE,FALSE),IF(INDEX(Команды!$A$2:$AN$7500,MATCH(AT$3,Команды!$A$2:$A$7500,0),$E60+2)=Команды!$AJ$19,TRUE,FALSE)),INDEX(Команды!$AJ$2:$AL$19,MATCH(INDEX(Команды!$A$2:$AN$7500,MATCH(AT$3,Команды!$A$2:$A$7500,0),$E60+2),Команды!$AJ$2:$AJ$19,0),3),0)</f>
        <v>В</v>
      </c>
      <c r="AV60" s="342"/>
      <c r="AW60" s="174" t="str">
        <f>IF(OR(IF(INDEX(Команды!$A$2:$AN$7500,MATCH(AW$3,Команды!$A$2:$A$7500,0),$E60+2)=Команды!$AJ$2,TRUE,FALSE),IF(INDEX(Команды!$A$2:$AN$7500,MATCH(AW$3,Команды!$A$2:$A$7500,0),$E60+2)=Команды!$AJ$3,TRUE,FALSE),IF(INDEX(Команды!$A$2:$AN$7500,MATCH(AW$3,Команды!$A$2:$A$7500,0),$E60+2)=Команды!$AJ$4,TRUE,FALSE),IF(INDEX(Команды!$A$2:$AN$7500,MATCH(AW$3,Команды!$A$2:$A$7500,0),$E60+2)=Команды!$AJ$5,TRUE,FALSE),IF(INDEX(Команды!$A$2:$AN$7500,MATCH(AW$3,Команды!$A$2:$A$7500,0),$E60+2)=Команды!$AJ$6,TRUE,FALSE),IF(INDEX(Команды!$A$2:$AN$7500,MATCH(AW$3,Команды!$A$2:$A$7500,0),$E60+2)=Команды!$AJ$7,TRUE,FALSE),IF(INDEX(Команды!$A$2:$AN$7500,MATCH(AW$3,Команды!$A$2:$A$7500,0),$E60+2)=Команды!$AJ$8,TRUE,FALSE),IF(INDEX(Команды!$A$2:$AN$7500,MATCH(AW$3,Команды!$A$2:$A$7500,0),$E60+2)=Команды!$AJ$9,TRUE,FALSE),IF(INDEX(Команды!$A$2:$AN$7500,MATCH(AW$3,Команды!$A$2:$A$7500,0),$E60+2)=Команды!$AJ$10,TRUE,FALSE),IF(INDEX(Команды!$A$2:$AN$7500,MATCH(AW$3,Команды!$A$2:$A$7500,0),$E60+2)=Команды!$AJ$11,TRUE,FALSE),IF(INDEX(Команды!$A$2:$AN$7500,MATCH(AW$3,Команды!$A$2:$A$7500,0),$E60+2)=Команды!$AJ$12,TRUE,FALSE),IF(INDEX(Команды!$A$2:$AN$7500,MATCH(AW$3,Команды!$A$2:$A$7500,0),$E60+2)=Команды!$AJ$13,TRUE,FALSE),IF(INDEX(Команды!$A$2:$AN$7500,MATCH(AW$3,Команды!$A$2:$A$7500,0),$E60+2)=Команды!$AJ$14,TRUE,FALSE),IF(INDEX(Команды!$A$2:$AN$7500,MATCH(AW$3,Команды!$A$2:$A$7500,0),$E60+2)=Команды!$AJ$15,TRUE,FALSE),IF(INDEX(Команды!$A$2:$AN$7500,MATCH(AW$3,Команды!$A$2:$A$7500,0),$E60+2)=Команды!$AJ$16,TRUE,FALSE),,IF(INDEX(Команды!$A$2:$AN$7500,MATCH(AW$3,Команды!$A$2:$A$7500,0),$E60+2)=Команды!$AJ$17,TRUE,FALSE),,IF(INDEX(Команды!$A$2:$AN$7500,MATCH(AW$3,Команды!$A$2:$A$7500,0),$E60+2)=Команды!$AJ$18,TRUE,FALSE),,IF(INDEX(Команды!$A$2:$AN$7500,MATCH(AW$3,Команды!$A$2:$A$7500,0),$E60+2)=Команды!$AJ$19,TRUE,FALSE)),INDEX(Команды!$AJ$2:$AK$19,MATCH(INDEX(Команды!$A$2:$AN$7500,MATCH(AW$3,Команды!$A$2:$A$7500,0),$E60+2),Команды!$AJ$2:$AJ$19,0),2),0)</f>
        <v>В</v>
      </c>
      <c r="AX60" s="175" t="str">
        <f>IF(OR(IF(INDEX(Команды!$A$2:$AN$7500,MATCH(AW$3,Команды!$A$2:$A$7500,0),$E60+2)=Команды!$AJ$2,TRUE,FALSE),IF(INDEX(Команды!$A$2:$AN$7500,MATCH(AW$3,Команды!$A$2:$A$7500,0),$E60+2)=Команды!$AJ$3,TRUE,FALSE),IF(INDEX(Команды!$A$2:$AN$7500,MATCH(AW$3,Команды!$A$2:$A$7500,0),$E60+2)=Команды!$AJ$4,TRUE,FALSE),IF(INDEX(Команды!$A$2:$AN$7500,MATCH(AW$3,Команды!$A$2:$A$7500,0),$E60+2)=Команды!$AJ$5,TRUE,FALSE),IF(INDEX(Команды!$A$2:$AN$7500,MATCH(AW$3,Команды!$A$2:$A$7500,0),$E60+2)=Команды!$AJ$6,TRUE,FALSE),IF(INDEX(Команды!$A$2:$AN$7500,MATCH(AW$3,Команды!$A$2:$A$7500,0),$E60+2)=Команды!$AJ$7,TRUE,FALSE),IF(INDEX(Команды!$A$2:$AN$7500,MATCH(AW$3,Команды!$A$2:$A$7500,0),$E60+2)=Команды!$AJ$8,TRUE,FALSE),IF(INDEX(Команды!$A$2:$AN$7500,MATCH(AW$3,Команды!$A$2:$A$7500,0),$E60+2)=Команды!$AJ$9,TRUE,FALSE),IF(INDEX(Команды!$A$2:$AN$7500,MATCH(AW$3,Команды!$A$2:$A$7500,0),$E60+2)=Команды!$AJ$10,TRUE,FALSE),IF(INDEX(Команды!$A$2:$AN$7500,MATCH(AW$3,Команды!$A$2:$A$7500,0),$E60+2)=Команды!$AJ$11,TRUE,FALSE),IF(INDEX(Команды!$A$2:$AN$7500,MATCH(AW$3,Команды!$A$2:$A$7500,0),$E60+2)=Команды!$AJ$12,TRUE,FALSE),IF(INDEX(Команды!$A$2:$AN$7500,MATCH(AW$3,Команды!$A$2:$A$7500,0),$E60+2)=Команды!$AJ$13,TRUE,FALSE),IF(INDEX(Команды!$A$2:$AN$7500,MATCH(AW$3,Команды!$A$2:$A$7500,0),$E60+2)=Команды!$AJ$14,TRUE,FALSE),IF(INDEX(Команды!$A$2:$AN$7500,MATCH(AW$3,Команды!$A$2:$A$7500,0),$E60+2)=Команды!$AJ$15,TRUE,FALSE),IF(INDEX(Команды!$A$2:$AN$7500,MATCH(AW$3,Команды!$A$2:$A$7500,0),$E60+2)=Команды!$AJ$16,TRUE,FALSE),IF(INDEX(Команды!$A$2:$AN$7500,MATCH(AW$3,Команды!$A$2:$A$7500,0),$E60+2)=Команды!$AJ$17,TRUE,FALSE),IF(INDEX(Команды!$A$2:$AN$7500,MATCH(AW$3,Команды!$A$2:$A$7500,0),$E60+2)=Команды!$AJ$18,TRUE,FALSE),IF(INDEX(Команды!$A$2:$AN$7500,MATCH(AW$3,Команды!$A$2:$A$7500,0),$E60+2)=Команды!$AJ$19,TRUE,FALSE)),INDEX(Команды!$AJ$2:$AL$19,MATCH(INDEX(Команды!$A$2:$AN$7500,MATCH(AW$3,Команды!$A$2:$A$7500,0),$E60+2),Команды!$AJ$2:$AJ$19,0),3),0)</f>
        <v>В</v>
      </c>
      <c r="AY60" s="342"/>
      <c r="AZ60" s="174" t="str">
        <f>IF(OR(IF(INDEX(Команды!$A$2:$AN$7500,MATCH(AZ$3,Команды!$A$2:$A$7500,0),$E60+2)=Команды!$AJ$2,TRUE,FALSE),IF(INDEX(Команды!$A$2:$AN$7500,MATCH(AZ$3,Команды!$A$2:$A$7500,0),$E60+2)=Команды!$AJ$3,TRUE,FALSE),IF(INDEX(Команды!$A$2:$AN$7500,MATCH(AZ$3,Команды!$A$2:$A$7500,0),$E60+2)=Команды!$AJ$4,TRUE,FALSE),IF(INDEX(Команды!$A$2:$AN$7500,MATCH(AZ$3,Команды!$A$2:$A$7500,0),$E60+2)=Команды!$AJ$5,TRUE,FALSE),IF(INDEX(Команды!$A$2:$AN$7500,MATCH(AZ$3,Команды!$A$2:$A$7500,0),$E60+2)=Команды!$AJ$6,TRUE,FALSE),IF(INDEX(Команды!$A$2:$AN$7500,MATCH(AZ$3,Команды!$A$2:$A$7500,0),$E60+2)=Команды!$AJ$7,TRUE,FALSE),IF(INDEX(Команды!$A$2:$AN$7500,MATCH(AZ$3,Команды!$A$2:$A$7500,0),$E60+2)=Команды!$AJ$8,TRUE,FALSE),IF(INDEX(Команды!$A$2:$AN$7500,MATCH(AZ$3,Команды!$A$2:$A$7500,0),$E60+2)=Команды!$AJ$9,TRUE,FALSE),IF(INDEX(Команды!$A$2:$AN$7500,MATCH(AZ$3,Команды!$A$2:$A$7500,0),$E60+2)=Команды!$AJ$10,TRUE,FALSE),IF(INDEX(Команды!$A$2:$AN$7500,MATCH(AZ$3,Команды!$A$2:$A$7500,0),$E60+2)=Команды!$AJ$11,TRUE,FALSE),IF(INDEX(Команды!$A$2:$AN$7500,MATCH(AZ$3,Команды!$A$2:$A$7500,0),$E60+2)=Команды!$AJ$12,TRUE,FALSE),IF(INDEX(Команды!$A$2:$AN$7500,MATCH(AZ$3,Команды!$A$2:$A$7500,0),$E60+2)=Команды!$AJ$13,TRUE,FALSE),IF(INDEX(Команды!$A$2:$AN$7500,MATCH(AZ$3,Команды!$A$2:$A$7500,0),$E60+2)=Команды!$AJ$14,TRUE,FALSE),IF(INDEX(Команды!$A$2:$AN$7500,MATCH(AZ$3,Команды!$A$2:$A$7500,0),$E60+2)=Команды!$AJ$15,TRUE,FALSE),IF(INDEX(Команды!$A$2:$AN$7500,MATCH(AZ$3,Команды!$A$2:$A$7500,0),$E60+2)=Команды!$AJ$16,TRUE,FALSE),,IF(INDEX(Команды!$A$2:$AN$7500,MATCH(AZ$3,Команды!$A$2:$A$7500,0),$E60+2)=Команды!$AJ$17,TRUE,FALSE),,IF(INDEX(Команды!$A$2:$AN$7500,MATCH(AZ$3,Команды!$A$2:$A$7500,0),$E60+2)=Команды!$AJ$18,TRUE,FALSE),,IF(INDEX(Команды!$A$2:$AN$7500,MATCH(AZ$3,Команды!$A$2:$A$7500,0),$E60+2)=Команды!$AJ$19,TRUE,FALSE)),INDEX(Команды!$AJ$2:$AK$19,MATCH(INDEX(Команды!$A$2:$AN$7500,MATCH(AZ$3,Команды!$A$2:$A$7500,0),$E60+2),Команды!$AJ$2:$AJ$19,0),2),0)</f>
        <v>В</v>
      </c>
      <c r="BA60" s="175" t="str">
        <f>IF(OR(IF(INDEX(Команды!$A$2:$AN$7500,MATCH(AZ$3,Команды!$A$2:$A$7500,0),$E60+2)=Команды!$AJ$2,TRUE,FALSE),IF(INDEX(Команды!$A$2:$AN$7500,MATCH(AZ$3,Команды!$A$2:$A$7500,0),$E60+2)=Команды!$AJ$3,TRUE,FALSE),IF(INDEX(Команды!$A$2:$AN$7500,MATCH(AZ$3,Команды!$A$2:$A$7500,0),$E60+2)=Команды!$AJ$4,TRUE,FALSE),IF(INDEX(Команды!$A$2:$AN$7500,MATCH(AZ$3,Команды!$A$2:$A$7500,0),$E60+2)=Команды!$AJ$5,TRUE,FALSE),IF(INDEX(Команды!$A$2:$AN$7500,MATCH(AZ$3,Команды!$A$2:$A$7500,0),$E60+2)=Команды!$AJ$6,TRUE,FALSE),IF(INDEX(Команды!$A$2:$AN$7500,MATCH(AZ$3,Команды!$A$2:$A$7500,0),$E60+2)=Команды!$AJ$7,TRUE,FALSE),IF(INDEX(Команды!$A$2:$AN$7500,MATCH(AZ$3,Команды!$A$2:$A$7500,0),$E60+2)=Команды!$AJ$8,TRUE,FALSE),IF(INDEX(Команды!$A$2:$AN$7500,MATCH(AZ$3,Команды!$A$2:$A$7500,0),$E60+2)=Команды!$AJ$9,TRUE,FALSE),IF(INDEX(Команды!$A$2:$AN$7500,MATCH(AZ$3,Команды!$A$2:$A$7500,0),$E60+2)=Команды!$AJ$10,TRUE,FALSE),IF(INDEX(Команды!$A$2:$AN$7500,MATCH(AZ$3,Команды!$A$2:$A$7500,0),$E60+2)=Команды!$AJ$11,TRUE,FALSE),IF(INDEX(Команды!$A$2:$AN$7500,MATCH(AZ$3,Команды!$A$2:$A$7500,0),$E60+2)=Команды!$AJ$12,TRUE,FALSE),IF(INDEX(Команды!$A$2:$AN$7500,MATCH(AZ$3,Команды!$A$2:$A$7500,0),$E60+2)=Команды!$AJ$13,TRUE,FALSE),IF(INDEX(Команды!$A$2:$AN$7500,MATCH(AZ$3,Команды!$A$2:$A$7500,0),$E60+2)=Команды!$AJ$14,TRUE,FALSE),IF(INDEX(Команды!$A$2:$AN$7500,MATCH(AZ$3,Команды!$A$2:$A$7500,0),$E60+2)=Команды!$AJ$15,TRUE,FALSE),IF(INDEX(Команды!$A$2:$AN$7500,MATCH(AZ$3,Команды!$A$2:$A$7500,0),$E60+2)=Команды!$AJ$16,TRUE,FALSE),IF(INDEX(Команды!$A$2:$AN$7500,MATCH(AZ$3,Команды!$A$2:$A$7500,0),$E60+2)=Команды!$AJ$17,TRUE,FALSE),IF(INDEX(Команды!$A$2:$AN$7500,MATCH(AZ$3,Команды!$A$2:$A$7500,0),$E60+2)=Команды!$AJ$18,TRUE,FALSE),IF(INDEX(Команды!$A$2:$AN$7500,MATCH(AZ$3,Команды!$A$2:$A$7500,0),$E60+2)=Команды!$AJ$19,TRUE,FALSE)),INDEX(Команды!$AJ$2:$AL$19,MATCH(INDEX(Команды!$A$2:$AN$7500,MATCH(AZ$3,Команды!$A$2:$A$7500,0),$E60+2),Команды!$AJ$2:$AJ$19,0),3),0)</f>
        <v>В</v>
      </c>
      <c r="BB60" s="342"/>
      <c r="BC60" s="174" t="str">
        <f>IF(OR(IF(INDEX(Команды!$A$2:$AN$7500,MATCH(BC$3,Команды!$A$2:$A$7500,0),$E60+2)=Команды!$AJ$2,TRUE,FALSE),IF(INDEX(Команды!$A$2:$AN$7500,MATCH(BC$3,Команды!$A$2:$A$7500,0),$E60+2)=Команды!$AJ$3,TRUE,FALSE),IF(INDEX(Команды!$A$2:$AN$7500,MATCH(BC$3,Команды!$A$2:$A$7500,0),$E60+2)=Команды!$AJ$4,TRUE,FALSE),IF(INDEX(Команды!$A$2:$AN$7500,MATCH(BC$3,Команды!$A$2:$A$7500,0),$E60+2)=Команды!$AJ$5,TRUE,FALSE),IF(INDEX(Команды!$A$2:$AN$7500,MATCH(BC$3,Команды!$A$2:$A$7500,0),$E60+2)=Команды!$AJ$6,TRUE,FALSE),IF(INDEX(Команды!$A$2:$AN$7500,MATCH(BC$3,Команды!$A$2:$A$7500,0),$E60+2)=Команды!$AJ$7,TRUE,FALSE),IF(INDEX(Команды!$A$2:$AN$7500,MATCH(BC$3,Команды!$A$2:$A$7500,0),$E60+2)=Команды!$AJ$8,TRUE,FALSE),IF(INDEX(Команды!$A$2:$AN$7500,MATCH(BC$3,Команды!$A$2:$A$7500,0),$E60+2)=Команды!$AJ$9,TRUE,FALSE),IF(INDEX(Команды!$A$2:$AN$7500,MATCH(BC$3,Команды!$A$2:$A$7500,0),$E60+2)=Команды!$AJ$10,TRUE,FALSE),IF(INDEX(Команды!$A$2:$AN$7500,MATCH(BC$3,Команды!$A$2:$A$7500,0),$E60+2)=Команды!$AJ$11,TRUE,FALSE),IF(INDEX(Команды!$A$2:$AN$7500,MATCH(BC$3,Команды!$A$2:$A$7500,0),$E60+2)=Команды!$AJ$12,TRUE,FALSE),IF(INDEX(Команды!$A$2:$AN$7500,MATCH(BC$3,Команды!$A$2:$A$7500,0),$E60+2)=Команды!$AJ$13,TRUE,FALSE),IF(INDEX(Команды!$A$2:$AN$7500,MATCH(BC$3,Команды!$A$2:$A$7500,0),$E60+2)=Команды!$AJ$14,TRUE,FALSE),IF(INDEX(Команды!$A$2:$AN$7500,MATCH(BC$3,Команды!$A$2:$A$7500,0),$E60+2)=Команды!$AJ$15,TRUE,FALSE),IF(INDEX(Команды!$A$2:$AN$7500,MATCH(BC$3,Команды!$A$2:$A$7500,0),$E60+2)=Команды!$AJ$16,TRUE,FALSE),,IF(INDEX(Команды!$A$2:$AN$7500,MATCH(BC$3,Команды!$A$2:$A$7500,0),$E60+2)=Команды!$AJ$17,TRUE,FALSE),,IF(INDEX(Команды!$A$2:$AN$7500,MATCH(BC$3,Команды!$A$2:$A$7500,0),$E60+2)=Команды!$AJ$18,TRUE,FALSE),,IF(INDEX(Команды!$A$2:$AN$7500,MATCH(BC$3,Команды!$A$2:$A$7500,0),$E60+2)=Команды!$AJ$19,TRUE,FALSE)),INDEX(Команды!$AJ$2:$AK$19,MATCH(INDEX(Команды!$A$2:$AN$7500,MATCH(BC$3,Команды!$A$2:$A$7500,0),$E60+2),Команды!$AJ$2:$AJ$19,0),2),0)</f>
        <v>В</v>
      </c>
      <c r="BD60" s="175" t="str">
        <f>IF(OR(IF(INDEX(Команды!$A$2:$AN$7500,MATCH(BC$3,Команды!$A$2:$A$7500,0),$E60+2)=Команды!$AJ$2,TRUE,FALSE),IF(INDEX(Команды!$A$2:$AN$7500,MATCH(BC$3,Команды!$A$2:$A$7500,0),$E60+2)=Команды!$AJ$3,TRUE,FALSE),IF(INDEX(Команды!$A$2:$AN$7500,MATCH(BC$3,Команды!$A$2:$A$7500,0),$E60+2)=Команды!$AJ$4,TRUE,FALSE),IF(INDEX(Команды!$A$2:$AN$7500,MATCH(BC$3,Команды!$A$2:$A$7500,0),$E60+2)=Команды!$AJ$5,TRUE,FALSE),IF(INDEX(Команды!$A$2:$AN$7500,MATCH(BC$3,Команды!$A$2:$A$7500,0),$E60+2)=Команды!$AJ$6,TRUE,FALSE),IF(INDEX(Команды!$A$2:$AN$7500,MATCH(BC$3,Команды!$A$2:$A$7500,0),$E60+2)=Команды!$AJ$7,TRUE,FALSE),IF(INDEX(Команды!$A$2:$AN$7500,MATCH(BC$3,Команды!$A$2:$A$7500,0),$E60+2)=Команды!$AJ$8,TRUE,FALSE),IF(INDEX(Команды!$A$2:$AN$7500,MATCH(BC$3,Команды!$A$2:$A$7500,0),$E60+2)=Команды!$AJ$9,TRUE,FALSE),IF(INDEX(Команды!$A$2:$AN$7500,MATCH(BC$3,Команды!$A$2:$A$7500,0),$E60+2)=Команды!$AJ$10,TRUE,FALSE),IF(INDEX(Команды!$A$2:$AN$7500,MATCH(BC$3,Команды!$A$2:$A$7500,0),$E60+2)=Команды!$AJ$11,TRUE,FALSE),IF(INDEX(Команды!$A$2:$AN$7500,MATCH(BC$3,Команды!$A$2:$A$7500,0),$E60+2)=Команды!$AJ$12,TRUE,FALSE),IF(INDEX(Команды!$A$2:$AN$7500,MATCH(BC$3,Команды!$A$2:$A$7500,0),$E60+2)=Команды!$AJ$13,TRUE,FALSE),IF(INDEX(Команды!$A$2:$AN$7500,MATCH(BC$3,Команды!$A$2:$A$7500,0),$E60+2)=Команды!$AJ$14,TRUE,FALSE),IF(INDEX(Команды!$A$2:$AN$7500,MATCH(BC$3,Команды!$A$2:$A$7500,0),$E60+2)=Команды!$AJ$15,TRUE,FALSE),IF(INDEX(Команды!$A$2:$AN$7500,MATCH(BC$3,Команды!$A$2:$A$7500,0),$E60+2)=Команды!$AJ$16,TRUE,FALSE),IF(INDEX(Команды!$A$2:$AN$7500,MATCH(BC$3,Команды!$A$2:$A$7500,0),$E60+2)=Команды!$AJ$17,TRUE,FALSE),IF(INDEX(Команды!$A$2:$AN$7500,MATCH(BC$3,Команды!$A$2:$A$7500,0),$E60+2)=Команды!$AJ$18,TRUE,FALSE),IF(INDEX(Команды!$A$2:$AN$7500,MATCH(BC$3,Команды!$A$2:$A$7500,0),$E60+2)=Команды!$AJ$19,TRUE,FALSE)),INDEX(Команды!$AJ$2:$AL$19,MATCH(INDEX(Команды!$A$2:$AN$7500,MATCH(BC$3,Команды!$A$2:$A$7500,0),$E60+2),Команды!$AJ$2:$AJ$19,0),3),0)</f>
        <v>В</v>
      </c>
      <c r="BE60" s="342"/>
      <c r="BF60" s="174">
        <f>IF(OR(IF(INDEX(Команды!$A$2:$AN$7500,MATCH(BF$3,Команды!$A$2:$A$7500,0),$E60+2)=Команды!$AJ$2,TRUE,FALSE),IF(INDEX(Команды!$A$2:$AN$7500,MATCH(BF$3,Команды!$A$2:$A$7500,0),$E60+2)=Команды!$AJ$3,TRUE,FALSE),IF(INDEX(Команды!$A$2:$AN$7500,MATCH(BF$3,Команды!$A$2:$A$7500,0),$E60+2)=Команды!$AJ$4,TRUE,FALSE),IF(INDEX(Команды!$A$2:$AN$7500,MATCH(BF$3,Команды!$A$2:$A$7500,0),$E60+2)=Команды!$AJ$5,TRUE,FALSE),IF(INDEX(Команды!$A$2:$AN$7500,MATCH(BF$3,Команды!$A$2:$A$7500,0),$E60+2)=Команды!$AJ$6,TRUE,FALSE),IF(INDEX(Команды!$A$2:$AN$7500,MATCH(BF$3,Команды!$A$2:$A$7500,0),$E60+2)=Команды!$AJ$7,TRUE,FALSE),IF(INDEX(Команды!$A$2:$AN$7500,MATCH(BF$3,Команды!$A$2:$A$7500,0),$E60+2)=Команды!$AJ$8,TRUE,FALSE),IF(INDEX(Команды!$A$2:$AN$7500,MATCH(BF$3,Команды!$A$2:$A$7500,0),$E60+2)=Команды!$AJ$9,TRUE,FALSE),IF(INDEX(Команды!$A$2:$AN$7500,MATCH(BF$3,Команды!$A$2:$A$7500,0),$E60+2)=Команды!$AJ$10,TRUE,FALSE),IF(INDEX(Команды!$A$2:$AN$7500,MATCH(BF$3,Команды!$A$2:$A$7500,0),$E60+2)=Команды!$AJ$11,TRUE,FALSE),IF(INDEX(Команды!$A$2:$AN$7500,MATCH(BF$3,Команды!$A$2:$A$7500,0),$E60+2)=Команды!$AJ$12,TRUE,FALSE),IF(INDEX(Команды!$A$2:$AN$7500,MATCH(BF$3,Команды!$A$2:$A$7500,0),$E60+2)=Команды!$AJ$13,TRUE,FALSE),IF(INDEX(Команды!$A$2:$AN$7500,MATCH(BF$3,Команды!$A$2:$A$7500,0),$E60+2)=Команды!$AJ$14,TRUE,FALSE),IF(INDEX(Команды!$A$2:$AN$7500,MATCH(BF$3,Команды!$A$2:$A$7500,0),$E60+2)=Команды!$AJ$15,TRUE,FALSE),IF(INDEX(Команды!$A$2:$AN$7500,MATCH(BF$3,Команды!$A$2:$A$7500,0),$E60+2)=Команды!$AJ$16,TRUE,FALSE),,IF(INDEX(Команды!$A$2:$AN$7500,MATCH(BF$3,Команды!$A$2:$A$7500,0),$E60+2)=Команды!$AJ$17,TRUE,FALSE),,IF(INDEX(Команды!$A$2:$AN$7500,MATCH(BF$3,Команды!$A$2:$A$7500,0),$E60+2)=Команды!$AJ$18,TRUE,FALSE),,IF(INDEX(Команды!$A$2:$AN$7500,MATCH(BF$3,Команды!$A$2:$A$7500,0),$E60+2)=Команды!$AJ$19,TRUE,FALSE)),INDEX(Команды!$AJ$2:$AK$19,MATCH(INDEX(Команды!$A$2:$AN$7500,MATCH(BF$3,Команды!$A$2:$A$7500,0),$E60+2),Команды!$AJ$2:$AJ$19,0),2),0)</f>
        <v>0.29166666666666669</v>
      </c>
      <c r="BG60" s="175">
        <f>IF(OR(IF(INDEX(Команды!$A$2:$AN$7500,MATCH(BF$3,Команды!$A$2:$A$7500,0),$E60+2)=Команды!$AJ$2,TRUE,FALSE),IF(INDEX(Команды!$A$2:$AN$7500,MATCH(BF$3,Команды!$A$2:$A$7500,0),$E60+2)=Команды!$AJ$3,TRUE,FALSE),IF(INDEX(Команды!$A$2:$AN$7500,MATCH(BF$3,Команды!$A$2:$A$7500,0),$E60+2)=Команды!$AJ$4,TRUE,FALSE),IF(INDEX(Команды!$A$2:$AN$7500,MATCH(BF$3,Команды!$A$2:$A$7500,0),$E60+2)=Команды!$AJ$5,TRUE,FALSE),IF(INDEX(Команды!$A$2:$AN$7500,MATCH(BF$3,Команды!$A$2:$A$7500,0),$E60+2)=Команды!$AJ$6,TRUE,FALSE),IF(INDEX(Команды!$A$2:$AN$7500,MATCH(BF$3,Команды!$A$2:$A$7500,0),$E60+2)=Команды!$AJ$7,TRUE,FALSE),IF(INDEX(Команды!$A$2:$AN$7500,MATCH(BF$3,Команды!$A$2:$A$7500,0),$E60+2)=Команды!$AJ$8,TRUE,FALSE),IF(INDEX(Команды!$A$2:$AN$7500,MATCH(BF$3,Команды!$A$2:$A$7500,0),$E60+2)=Команды!$AJ$9,TRUE,FALSE),IF(INDEX(Команды!$A$2:$AN$7500,MATCH(BF$3,Команды!$A$2:$A$7500,0),$E60+2)=Команды!$AJ$10,TRUE,FALSE),IF(INDEX(Команды!$A$2:$AN$7500,MATCH(BF$3,Команды!$A$2:$A$7500,0),$E60+2)=Команды!$AJ$11,TRUE,FALSE),IF(INDEX(Команды!$A$2:$AN$7500,MATCH(BF$3,Команды!$A$2:$A$7500,0),$E60+2)=Команды!$AJ$12,TRUE,FALSE),IF(INDEX(Команды!$A$2:$AN$7500,MATCH(BF$3,Команды!$A$2:$A$7500,0),$E60+2)=Команды!$AJ$13,TRUE,FALSE),IF(INDEX(Команды!$A$2:$AN$7500,MATCH(BF$3,Команды!$A$2:$A$7500,0),$E60+2)=Команды!$AJ$14,TRUE,FALSE),IF(INDEX(Команды!$A$2:$AN$7500,MATCH(BF$3,Команды!$A$2:$A$7500,0),$E60+2)=Команды!$AJ$15,TRUE,FALSE),IF(INDEX(Команды!$A$2:$AN$7500,MATCH(BF$3,Команды!$A$2:$A$7500,0),$E60+2)=Команды!$AJ$16,TRUE,FALSE),IF(INDEX(Команды!$A$2:$AN$7500,MATCH(BF$3,Команды!$A$2:$A$7500,0),$E60+2)=Команды!$AJ$17,TRUE,FALSE),IF(INDEX(Команды!$A$2:$AN$7500,MATCH(BF$3,Команды!$A$2:$A$7500,0),$E60+2)=Команды!$AJ$18,TRUE,FALSE),IF(INDEX(Команды!$A$2:$AN$7500,MATCH(BF$3,Команды!$A$2:$A$7500,0),$E60+2)=Команды!$AJ$19,TRUE,FALSE)),INDEX(Команды!$AJ$2:$AL$19,MATCH(INDEX(Команды!$A$2:$AN$7500,MATCH(BF$3,Команды!$A$2:$A$7500,0),$E60+2),Команды!$AJ$2:$AJ$19,0),3),0)</f>
        <v>0.79166666666666663</v>
      </c>
      <c r="BH60" s="342"/>
      <c r="BI60" s="174">
        <f>IF(OR(IF(INDEX(Команды!$A$2:$AN$7500,MATCH(BI$3,Команды!$A$2:$A$7500,0),$E60+2)=Команды!$AJ$2,TRUE,FALSE),IF(INDEX(Команды!$A$2:$AN$7500,MATCH(BI$3,Команды!$A$2:$A$7500,0),$E60+2)=Команды!$AJ$3,TRUE,FALSE),IF(INDEX(Команды!$A$2:$AN$7500,MATCH(BI$3,Команды!$A$2:$A$7500,0),$E60+2)=Команды!$AJ$4,TRUE,FALSE),IF(INDEX(Команды!$A$2:$AN$7500,MATCH(BI$3,Команды!$A$2:$A$7500,0),$E60+2)=Команды!$AJ$5,TRUE,FALSE),IF(INDEX(Команды!$A$2:$AN$7500,MATCH(BI$3,Команды!$A$2:$A$7500,0),$E60+2)=Команды!$AJ$6,TRUE,FALSE),IF(INDEX(Команды!$A$2:$AN$7500,MATCH(BI$3,Команды!$A$2:$A$7500,0),$E60+2)=Команды!$AJ$7,TRUE,FALSE),IF(INDEX(Команды!$A$2:$AN$7500,MATCH(BI$3,Команды!$A$2:$A$7500,0),$E60+2)=Команды!$AJ$8,TRUE,FALSE),IF(INDEX(Команды!$A$2:$AN$7500,MATCH(BI$3,Команды!$A$2:$A$7500,0),$E60+2)=Команды!$AJ$9,TRUE,FALSE),IF(INDEX(Команды!$A$2:$AN$7500,MATCH(BI$3,Команды!$A$2:$A$7500,0),$E60+2)=Команды!$AJ$10,TRUE,FALSE),IF(INDEX(Команды!$A$2:$AN$7500,MATCH(BI$3,Команды!$A$2:$A$7500,0),$E60+2)=Команды!$AJ$11,TRUE,FALSE),IF(INDEX(Команды!$A$2:$AN$7500,MATCH(BI$3,Команды!$A$2:$A$7500,0),$E60+2)=Команды!$AJ$12,TRUE,FALSE),IF(INDEX(Команды!$A$2:$AN$7500,MATCH(BI$3,Команды!$A$2:$A$7500,0),$E60+2)=Команды!$AJ$13,TRUE,FALSE),IF(INDEX(Команды!$A$2:$AN$7500,MATCH(BI$3,Команды!$A$2:$A$7500,0),$E60+2)=Команды!$AJ$14,TRUE,FALSE),IF(INDEX(Команды!$A$2:$AN$7500,MATCH(BI$3,Команды!$A$2:$A$7500,0),$E60+2)=Команды!$AJ$15,TRUE,FALSE),IF(INDEX(Команды!$A$2:$AN$7500,MATCH(BI$3,Команды!$A$2:$A$7500,0),$E60+2)=Команды!$AJ$16,TRUE,FALSE),,IF(INDEX(Команды!$A$2:$AN$7500,MATCH(BI$3,Команды!$A$2:$A$7500,0),$E60+2)=Команды!$AJ$17,TRUE,FALSE),,IF(INDEX(Команды!$A$2:$AN$7500,MATCH(BI$3,Команды!$A$2:$A$7500,0),$E60+2)=Команды!$AJ$18,TRUE,FALSE),,IF(INDEX(Команды!$A$2:$AN$7500,MATCH(BI$3,Команды!$A$2:$A$7500,0),$E60+2)=Команды!$AJ$19,TRUE,FALSE)),INDEX(Команды!$AJ$2:$AK$19,MATCH(INDEX(Команды!$A$2:$AN$7500,MATCH(BI$3,Команды!$A$2:$A$7500,0),$E60+2),Команды!$AJ$2:$AJ$19,0),2),0)</f>
        <v>0.29166666666666669</v>
      </c>
      <c r="BJ60" s="175">
        <f>IF(OR(IF(INDEX(Команды!$A$2:$AN$7500,MATCH(BI$3,Команды!$A$2:$A$7500,0),$E60+2)=Команды!$AJ$2,TRUE,FALSE),IF(INDEX(Команды!$A$2:$AN$7500,MATCH(BI$3,Команды!$A$2:$A$7500,0),$E60+2)=Команды!$AJ$3,TRUE,FALSE),IF(INDEX(Команды!$A$2:$AN$7500,MATCH(BI$3,Команды!$A$2:$A$7500,0),$E60+2)=Команды!$AJ$4,TRUE,FALSE),IF(INDEX(Команды!$A$2:$AN$7500,MATCH(BI$3,Команды!$A$2:$A$7500,0),$E60+2)=Команды!$AJ$5,TRUE,FALSE),IF(INDEX(Команды!$A$2:$AN$7500,MATCH(BI$3,Команды!$A$2:$A$7500,0),$E60+2)=Команды!$AJ$6,TRUE,FALSE),IF(INDEX(Команды!$A$2:$AN$7500,MATCH(BI$3,Команды!$A$2:$A$7500,0),$E60+2)=Команды!$AJ$7,TRUE,FALSE),IF(INDEX(Команды!$A$2:$AN$7500,MATCH(BI$3,Команды!$A$2:$A$7500,0),$E60+2)=Команды!$AJ$8,TRUE,FALSE),IF(INDEX(Команды!$A$2:$AN$7500,MATCH(BI$3,Команды!$A$2:$A$7500,0),$E60+2)=Команды!$AJ$9,TRUE,FALSE),IF(INDEX(Команды!$A$2:$AN$7500,MATCH(BI$3,Команды!$A$2:$A$7500,0),$E60+2)=Команды!$AJ$10,TRUE,FALSE),IF(INDEX(Команды!$A$2:$AN$7500,MATCH(BI$3,Команды!$A$2:$A$7500,0),$E60+2)=Команды!$AJ$11,TRUE,FALSE),IF(INDEX(Команды!$A$2:$AN$7500,MATCH(BI$3,Команды!$A$2:$A$7500,0),$E60+2)=Команды!$AJ$12,TRUE,FALSE),IF(INDEX(Команды!$A$2:$AN$7500,MATCH(BI$3,Команды!$A$2:$A$7500,0),$E60+2)=Команды!$AJ$13,TRUE,FALSE),IF(INDEX(Команды!$A$2:$AN$7500,MATCH(BI$3,Команды!$A$2:$A$7500,0),$E60+2)=Команды!$AJ$14,TRUE,FALSE),IF(INDEX(Команды!$A$2:$AN$7500,MATCH(BI$3,Команды!$A$2:$A$7500,0),$E60+2)=Команды!$AJ$15,TRUE,FALSE),IF(INDEX(Команды!$A$2:$AN$7500,MATCH(BI$3,Команды!$A$2:$A$7500,0),$E60+2)=Команды!$AJ$16,TRUE,FALSE),IF(INDEX(Команды!$A$2:$AN$7500,MATCH(BI$3,Команды!$A$2:$A$7500,0),$E60+2)=Команды!$AJ$17,TRUE,FALSE),IF(INDEX(Команды!$A$2:$AN$7500,MATCH(BI$3,Команды!$A$2:$A$7500,0),$E60+2)=Команды!$AJ$18,TRUE,FALSE),IF(INDEX(Команды!$A$2:$AN$7500,MATCH(BI$3,Команды!$A$2:$A$7500,0),$E60+2)=Команды!$AJ$19,TRUE,FALSE)),INDEX(Команды!$AJ$2:$AL$19,MATCH(INDEX(Команды!$A$2:$AN$7500,MATCH(BI$3,Команды!$A$2:$A$7500,0),$E60+2),Команды!$AJ$2:$AJ$19,0),3),0)</f>
        <v>0.79166666666666663</v>
      </c>
      <c r="BK60" s="342"/>
      <c r="BL60" s="174" t="str">
        <f>IF(OR(IF(INDEX(Команды!$A$2:$AN$7500,MATCH(BL$3,Команды!$A$2:$A$7500,0),$E60+2)=Команды!$AJ$2,TRUE,FALSE),IF(INDEX(Команды!$A$2:$AN$7500,MATCH(BL$3,Команды!$A$2:$A$7500,0),$E60+2)=Команды!$AJ$3,TRUE,FALSE),IF(INDEX(Команды!$A$2:$AN$7500,MATCH(BL$3,Команды!$A$2:$A$7500,0),$E60+2)=Команды!$AJ$4,TRUE,FALSE),IF(INDEX(Команды!$A$2:$AN$7500,MATCH(BL$3,Команды!$A$2:$A$7500,0),$E60+2)=Команды!$AJ$5,TRUE,FALSE),IF(INDEX(Команды!$A$2:$AN$7500,MATCH(BL$3,Команды!$A$2:$A$7500,0),$E60+2)=Команды!$AJ$6,TRUE,FALSE),IF(INDEX(Команды!$A$2:$AN$7500,MATCH(BL$3,Команды!$A$2:$A$7500,0),$E60+2)=Команды!$AJ$7,TRUE,FALSE),IF(INDEX(Команды!$A$2:$AN$7500,MATCH(BL$3,Команды!$A$2:$A$7500,0),$E60+2)=Команды!$AJ$8,TRUE,FALSE),IF(INDEX(Команды!$A$2:$AN$7500,MATCH(BL$3,Команды!$A$2:$A$7500,0),$E60+2)=Команды!$AJ$9,TRUE,FALSE),IF(INDEX(Команды!$A$2:$AN$7500,MATCH(BL$3,Команды!$A$2:$A$7500,0),$E60+2)=Команды!$AJ$10,TRUE,FALSE),IF(INDEX(Команды!$A$2:$AN$7500,MATCH(BL$3,Команды!$A$2:$A$7500,0),$E60+2)=Команды!$AJ$11,TRUE,FALSE),IF(INDEX(Команды!$A$2:$AN$7500,MATCH(BL$3,Команды!$A$2:$A$7500,0),$E60+2)=Команды!$AJ$12,TRUE,FALSE),IF(INDEX(Команды!$A$2:$AN$7500,MATCH(BL$3,Команды!$A$2:$A$7500,0),$E60+2)=Команды!$AJ$13,TRUE,FALSE),IF(INDEX(Команды!$A$2:$AN$7500,MATCH(BL$3,Команды!$A$2:$A$7500,0),$E60+2)=Команды!$AJ$14,TRUE,FALSE),IF(INDEX(Команды!$A$2:$AN$7500,MATCH(BL$3,Команды!$A$2:$A$7500,0),$E60+2)=Команды!$AJ$15,TRUE,FALSE),IF(INDEX(Команды!$A$2:$AN$7500,MATCH(BL$3,Команды!$A$2:$A$7500,0),$E60+2)=Команды!$AJ$16,TRUE,FALSE),,IF(INDEX(Команды!$A$2:$AN$7500,MATCH(BL$3,Команды!$A$2:$A$7500,0),$E60+2)=Команды!$AJ$17,TRUE,FALSE),,IF(INDEX(Команды!$A$2:$AN$7500,MATCH(BL$3,Команды!$A$2:$A$7500,0),$E60+2)=Команды!$AJ$18,TRUE,FALSE),,IF(INDEX(Команды!$A$2:$AN$7500,MATCH(BL$3,Команды!$A$2:$A$7500,0),$E60+2)=Команды!$AJ$19,TRUE,FALSE)),INDEX(Команды!$AJ$2:$AK$19,MATCH(INDEX(Команды!$A$2:$AN$7500,MATCH(BL$3,Команды!$A$2:$A$7500,0),$E60+2),Команды!$AJ$2:$AJ$19,0),2),0)</f>
        <v>В</v>
      </c>
      <c r="BM60" s="175" t="str">
        <f>IF(OR(IF(INDEX(Команды!$A$2:$AN$7500,MATCH(BL$3,Команды!$A$2:$A$7500,0),$E60+2)=Команды!$AJ$2,TRUE,FALSE),IF(INDEX(Команды!$A$2:$AN$7500,MATCH(BL$3,Команды!$A$2:$A$7500,0),$E60+2)=Команды!$AJ$3,TRUE,FALSE),IF(INDEX(Команды!$A$2:$AN$7500,MATCH(BL$3,Команды!$A$2:$A$7500,0),$E60+2)=Команды!$AJ$4,TRUE,FALSE),IF(INDEX(Команды!$A$2:$AN$7500,MATCH(BL$3,Команды!$A$2:$A$7500,0),$E60+2)=Команды!$AJ$5,TRUE,FALSE),IF(INDEX(Команды!$A$2:$AN$7500,MATCH(BL$3,Команды!$A$2:$A$7500,0),$E60+2)=Команды!$AJ$6,TRUE,FALSE),IF(INDEX(Команды!$A$2:$AN$7500,MATCH(BL$3,Команды!$A$2:$A$7500,0),$E60+2)=Команды!$AJ$7,TRUE,FALSE),IF(INDEX(Команды!$A$2:$AN$7500,MATCH(BL$3,Команды!$A$2:$A$7500,0),$E60+2)=Команды!$AJ$8,TRUE,FALSE),IF(INDEX(Команды!$A$2:$AN$7500,MATCH(BL$3,Команды!$A$2:$A$7500,0),$E60+2)=Команды!$AJ$9,TRUE,FALSE),IF(INDEX(Команды!$A$2:$AN$7500,MATCH(BL$3,Команды!$A$2:$A$7500,0),$E60+2)=Команды!$AJ$10,TRUE,FALSE),IF(INDEX(Команды!$A$2:$AN$7500,MATCH(BL$3,Команды!$A$2:$A$7500,0),$E60+2)=Команды!$AJ$11,TRUE,FALSE),IF(INDEX(Команды!$A$2:$AN$7500,MATCH(BL$3,Команды!$A$2:$A$7500,0),$E60+2)=Команды!$AJ$12,TRUE,FALSE),IF(INDEX(Команды!$A$2:$AN$7500,MATCH(BL$3,Команды!$A$2:$A$7500,0),$E60+2)=Команды!$AJ$13,TRUE,FALSE),IF(INDEX(Команды!$A$2:$AN$7500,MATCH(BL$3,Команды!$A$2:$A$7500,0),$E60+2)=Команды!$AJ$14,TRUE,FALSE),IF(INDEX(Команды!$A$2:$AN$7500,MATCH(BL$3,Команды!$A$2:$A$7500,0),$E60+2)=Команды!$AJ$15,TRUE,FALSE),IF(INDEX(Команды!$A$2:$AN$7500,MATCH(BL$3,Команды!$A$2:$A$7500,0),$E60+2)=Команды!$AJ$16,TRUE,FALSE),IF(INDEX(Команды!$A$2:$AN$7500,MATCH(BL$3,Команды!$A$2:$A$7500,0),$E60+2)=Команды!$AJ$17,TRUE,FALSE),IF(INDEX(Команды!$A$2:$AN$7500,MATCH(BL$3,Команды!$A$2:$A$7500,0),$E60+2)=Команды!$AJ$18,TRUE,FALSE),IF(INDEX(Команды!$A$2:$AN$7500,MATCH(BL$3,Команды!$A$2:$A$7500,0),$E60+2)=Команды!$AJ$19,TRUE,FALSE)),INDEX(Команды!$AJ$2:$AL$19,MATCH(INDEX(Команды!$A$2:$AN$7500,MATCH(BL$3,Команды!$A$2:$A$7500,0),$E60+2),Команды!$AJ$2:$AJ$19,0),3),0)</f>
        <v>В</v>
      </c>
      <c r="BN60" s="342"/>
      <c r="BO60" s="174" t="str">
        <f>IF(OR(IF(INDEX(Команды!$A$2:$AN$7500,MATCH(BO$3,Команды!$A$2:$A$7500,0),$E60+2)=Команды!$AJ$2,TRUE,FALSE),IF(INDEX(Команды!$A$2:$AN$7500,MATCH(BO$3,Команды!$A$2:$A$7500,0),$E60+2)=Команды!$AJ$3,TRUE,FALSE),IF(INDEX(Команды!$A$2:$AN$7500,MATCH(BO$3,Команды!$A$2:$A$7500,0),$E60+2)=Команды!$AJ$4,TRUE,FALSE),IF(INDEX(Команды!$A$2:$AN$7500,MATCH(BO$3,Команды!$A$2:$A$7500,0),$E60+2)=Команды!$AJ$5,TRUE,FALSE),IF(INDEX(Команды!$A$2:$AN$7500,MATCH(BO$3,Команды!$A$2:$A$7500,0),$E60+2)=Команды!$AJ$6,TRUE,FALSE),IF(INDEX(Команды!$A$2:$AN$7500,MATCH(BO$3,Команды!$A$2:$A$7500,0),$E60+2)=Команды!$AJ$7,TRUE,FALSE),IF(INDEX(Команды!$A$2:$AN$7500,MATCH(BO$3,Команды!$A$2:$A$7500,0),$E60+2)=Команды!$AJ$8,TRUE,FALSE),IF(INDEX(Команды!$A$2:$AN$7500,MATCH(BO$3,Команды!$A$2:$A$7500,0),$E60+2)=Команды!$AJ$9,TRUE,FALSE),IF(INDEX(Команды!$A$2:$AN$7500,MATCH(BO$3,Команды!$A$2:$A$7500,0),$E60+2)=Команды!$AJ$10,TRUE,FALSE),IF(INDEX(Команды!$A$2:$AN$7500,MATCH(BO$3,Команды!$A$2:$A$7500,0),$E60+2)=Команды!$AJ$11,TRUE,FALSE),IF(INDEX(Команды!$A$2:$AN$7500,MATCH(BO$3,Команды!$A$2:$A$7500,0),$E60+2)=Команды!$AJ$12,TRUE,FALSE),IF(INDEX(Команды!$A$2:$AN$7500,MATCH(BO$3,Команды!$A$2:$A$7500,0),$E60+2)=Команды!$AJ$13,TRUE,FALSE),IF(INDEX(Команды!$A$2:$AN$7500,MATCH(BO$3,Команды!$A$2:$A$7500,0),$E60+2)=Команды!$AJ$14,TRUE,FALSE),IF(INDEX(Команды!$A$2:$AN$7500,MATCH(BO$3,Команды!$A$2:$A$7500,0),$E60+2)=Команды!$AJ$15,TRUE,FALSE),IF(INDEX(Команды!$A$2:$AN$7500,MATCH(BO$3,Команды!$A$2:$A$7500,0),$E60+2)=Команды!$AJ$16,TRUE,FALSE),,IF(INDEX(Команды!$A$2:$AN$7500,MATCH(BO$3,Команды!$A$2:$A$7500,0),$E60+2)=Команды!$AJ$17,TRUE,FALSE),,IF(INDEX(Команды!$A$2:$AN$7500,MATCH(BO$3,Команды!$A$2:$A$7500,0),$E60+2)=Команды!$AJ$18,TRUE,FALSE),,IF(INDEX(Команды!$A$2:$AN$7500,MATCH(BO$3,Команды!$A$2:$A$7500,0),$E60+2)=Команды!$AJ$19,TRUE,FALSE)),INDEX(Команды!$AJ$2:$AK$19,MATCH(INDEX(Команды!$A$2:$AN$7500,MATCH(BO$3,Команды!$A$2:$A$7500,0),$E60+2),Команды!$AJ$2:$AJ$19,0),2),0)</f>
        <v>В</v>
      </c>
      <c r="BP60" s="175" t="str">
        <f>IF(OR(IF(INDEX(Команды!$A$2:$AN$7500,MATCH(BO$3,Команды!$A$2:$A$7500,0),$E60+2)=Команды!$AJ$2,TRUE,FALSE),IF(INDEX(Команды!$A$2:$AN$7500,MATCH(BO$3,Команды!$A$2:$A$7500,0),$E60+2)=Команды!$AJ$3,TRUE,FALSE),IF(INDEX(Команды!$A$2:$AN$7500,MATCH(BO$3,Команды!$A$2:$A$7500,0),$E60+2)=Команды!$AJ$4,TRUE,FALSE),IF(INDEX(Команды!$A$2:$AN$7500,MATCH(BO$3,Команды!$A$2:$A$7500,0),$E60+2)=Команды!$AJ$5,TRUE,FALSE),IF(INDEX(Команды!$A$2:$AN$7500,MATCH(BO$3,Команды!$A$2:$A$7500,0),$E60+2)=Команды!$AJ$6,TRUE,FALSE),IF(INDEX(Команды!$A$2:$AN$7500,MATCH(BO$3,Команды!$A$2:$A$7500,0),$E60+2)=Команды!$AJ$7,TRUE,FALSE),IF(INDEX(Команды!$A$2:$AN$7500,MATCH(BO$3,Команды!$A$2:$A$7500,0),$E60+2)=Команды!$AJ$8,TRUE,FALSE),IF(INDEX(Команды!$A$2:$AN$7500,MATCH(BO$3,Команды!$A$2:$A$7500,0),$E60+2)=Команды!$AJ$9,TRUE,FALSE),IF(INDEX(Команды!$A$2:$AN$7500,MATCH(BO$3,Команды!$A$2:$A$7500,0),$E60+2)=Команды!$AJ$10,TRUE,FALSE),IF(INDEX(Команды!$A$2:$AN$7500,MATCH(BO$3,Команды!$A$2:$A$7500,0),$E60+2)=Команды!$AJ$11,TRUE,FALSE),IF(INDEX(Команды!$A$2:$AN$7500,MATCH(BO$3,Команды!$A$2:$A$7500,0),$E60+2)=Команды!$AJ$12,TRUE,FALSE),IF(INDEX(Команды!$A$2:$AN$7500,MATCH(BO$3,Команды!$A$2:$A$7500,0),$E60+2)=Команды!$AJ$13,TRUE,FALSE),IF(INDEX(Команды!$A$2:$AN$7500,MATCH(BO$3,Команды!$A$2:$A$7500,0),$E60+2)=Команды!$AJ$14,TRUE,FALSE),IF(INDEX(Команды!$A$2:$AN$7500,MATCH(BO$3,Команды!$A$2:$A$7500,0),$E60+2)=Команды!$AJ$15,TRUE,FALSE),IF(INDEX(Команды!$A$2:$AN$7500,MATCH(BO$3,Команды!$A$2:$A$7500,0),$E60+2)=Команды!$AJ$16,TRUE,FALSE),IF(INDEX(Команды!$A$2:$AN$7500,MATCH(BO$3,Команды!$A$2:$A$7500,0),$E60+2)=Команды!$AJ$17,TRUE,FALSE),IF(INDEX(Команды!$A$2:$AN$7500,MATCH(BO$3,Команды!$A$2:$A$7500,0),$E60+2)=Команды!$AJ$18,TRUE,FALSE),IF(INDEX(Команды!$A$2:$AN$7500,MATCH(BO$3,Команды!$A$2:$A$7500,0),$E60+2)=Команды!$AJ$19,TRUE,FALSE)),INDEX(Команды!$AJ$2:$AL$19,MATCH(INDEX(Команды!$A$2:$AN$7500,MATCH(BO$3,Команды!$A$2:$A$7500,0),$E60+2),Команды!$AJ$2:$AJ$19,0),3),0)</f>
        <v>В</v>
      </c>
      <c r="BQ60" s="342"/>
      <c r="BR60" s="174" t="str">
        <f>IF(OR(IF(INDEX(Команды!$A$2:$AN$7500,MATCH(BR$3,Команды!$A$2:$A$7500,0),$E60+2)=Команды!$AJ$2,TRUE,FALSE),IF(INDEX(Команды!$A$2:$AN$7500,MATCH(BR$3,Команды!$A$2:$A$7500,0),$E60+2)=Команды!$AJ$3,TRUE,FALSE),IF(INDEX(Команды!$A$2:$AN$7500,MATCH(BR$3,Команды!$A$2:$A$7500,0),$E60+2)=Команды!$AJ$4,TRUE,FALSE),IF(INDEX(Команды!$A$2:$AN$7500,MATCH(BR$3,Команды!$A$2:$A$7500,0),$E60+2)=Команды!$AJ$5,TRUE,FALSE),IF(INDEX(Команды!$A$2:$AN$7500,MATCH(BR$3,Команды!$A$2:$A$7500,0),$E60+2)=Команды!$AJ$6,TRUE,FALSE),IF(INDEX(Команды!$A$2:$AN$7500,MATCH(BR$3,Команды!$A$2:$A$7500,0),$E60+2)=Команды!$AJ$7,TRUE,FALSE),IF(INDEX(Команды!$A$2:$AN$7500,MATCH(BR$3,Команды!$A$2:$A$7500,0),$E60+2)=Команды!$AJ$8,TRUE,FALSE),IF(INDEX(Команды!$A$2:$AN$7500,MATCH(BR$3,Команды!$A$2:$A$7500,0),$E60+2)=Команды!$AJ$9,TRUE,FALSE),IF(INDEX(Команды!$A$2:$AN$7500,MATCH(BR$3,Команды!$A$2:$A$7500,0),$E60+2)=Команды!$AJ$10,TRUE,FALSE),IF(INDEX(Команды!$A$2:$AN$7500,MATCH(BR$3,Команды!$A$2:$A$7500,0),$E60+2)=Команды!$AJ$11,TRUE,FALSE),IF(INDEX(Команды!$A$2:$AN$7500,MATCH(BR$3,Команды!$A$2:$A$7500,0),$E60+2)=Команды!$AJ$12,TRUE,FALSE),IF(INDEX(Команды!$A$2:$AN$7500,MATCH(BR$3,Команды!$A$2:$A$7500,0),$E60+2)=Команды!$AJ$13,TRUE,FALSE),IF(INDEX(Команды!$A$2:$AN$7500,MATCH(BR$3,Команды!$A$2:$A$7500,0),$E60+2)=Команды!$AJ$14,TRUE,FALSE),IF(INDEX(Команды!$A$2:$AN$7500,MATCH(BR$3,Команды!$A$2:$A$7500,0),$E60+2)=Команды!$AJ$15,TRUE,FALSE),IF(INDEX(Команды!$A$2:$AN$7500,MATCH(BR$3,Команды!$A$2:$A$7500,0),$E60+2)=Команды!$AJ$16,TRUE,FALSE),,IF(INDEX(Команды!$A$2:$AN$7500,MATCH(BR$3,Команды!$A$2:$A$7500,0),$E60+2)=Команды!$AJ$17,TRUE,FALSE),,IF(INDEX(Команды!$A$2:$AN$7500,MATCH(BR$3,Команды!$A$2:$A$7500,0),$E60+2)=Команды!$AJ$18,TRUE,FALSE),,IF(INDEX(Команды!$A$2:$AN$7500,MATCH(BR$3,Команды!$A$2:$A$7500,0),$E60+2)=Команды!$AJ$19,TRUE,FALSE)),INDEX(Команды!$AJ$2:$AK$19,MATCH(INDEX(Команды!$A$2:$AN$7500,MATCH(BR$3,Команды!$A$2:$A$7500,0),$E60+2),Команды!$AJ$2:$AJ$19,0),2),0)</f>
        <v>В</v>
      </c>
      <c r="BS60" s="175" t="str">
        <f>IF(OR(IF(INDEX(Команды!$A$2:$AN$7500,MATCH(BR$3,Команды!$A$2:$A$7500,0),$E60+2)=Команды!$AJ$2,TRUE,FALSE),IF(INDEX(Команды!$A$2:$AN$7500,MATCH(BR$3,Команды!$A$2:$A$7500,0),$E60+2)=Команды!$AJ$3,TRUE,FALSE),IF(INDEX(Команды!$A$2:$AN$7500,MATCH(BR$3,Команды!$A$2:$A$7500,0),$E60+2)=Команды!$AJ$4,TRUE,FALSE),IF(INDEX(Команды!$A$2:$AN$7500,MATCH(BR$3,Команды!$A$2:$A$7500,0),$E60+2)=Команды!$AJ$5,TRUE,FALSE),IF(INDEX(Команды!$A$2:$AN$7500,MATCH(BR$3,Команды!$A$2:$A$7500,0),$E60+2)=Команды!$AJ$6,TRUE,FALSE),IF(INDEX(Команды!$A$2:$AN$7500,MATCH(BR$3,Команды!$A$2:$A$7500,0),$E60+2)=Команды!$AJ$7,TRUE,FALSE),IF(INDEX(Команды!$A$2:$AN$7500,MATCH(BR$3,Команды!$A$2:$A$7500,0),$E60+2)=Команды!$AJ$8,TRUE,FALSE),IF(INDEX(Команды!$A$2:$AN$7500,MATCH(BR$3,Команды!$A$2:$A$7500,0),$E60+2)=Команды!$AJ$9,TRUE,FALSE),IF(INDEX(Команды!$A$2:$AN$7500,MATCH(BR$3,Команды!$A$2:$A$7500,0),$E60+2)=Команды!$AJ$10,TRUE,FALSE),IF(INDEX(Команды!$A$2:$AN$7500,MATCH(BR$3,Команды!$A$2:$A$7500,0),$E60+2)=Команды!$AJ$11,TRUE,FALSE),IF(INDEX(Команды!$A$2:$AN$7500,MATCH(BR$3,Команды!$A$2:$A$7500,0),$E60+2)=Команды!$AJ$12,TRUE,FALSE),IF(INDEX(Команды!$A$2:$AN$7500,MATCH(BR$3,Команды!$A$2:$A$7500,0),$E60+2)=Команды!$AJ$13,TRUE,FALSE),IF(INDEX(Команды!$A$2:$AN$7500,MATCH(BR$3,Команды!$A$2:$A$7500,0),$E60+2)=Команды!$AJ$14,TRUE,FALSE),IF(INDEX(Команды!$A$2:$AN$7500,MATCH(BR$3,Команды!$A$2:$A$7500,0),$E60+2)=Команды!$AJ$15,TRUE,FALSE),IF(INDEX(Команды!$A$2:$AN$7500,MATCH(BR$3,Команды!$A$2:$A$7500,0),$E60+2)=Команды!$AJ$16,TRUE,FALSE),IF(INDEX(Команды!$A$2:$AN$7500,MATCH(BR$3,Команды!$A$2:$A$7500,0),$E60+2)=Команды!$AJ$17,TRUE,FALSE),IF(INDEX(Команды!$A$2:$AN$7500,MATCH(BR$3,Команды!$A$2:$A$7500,0),$E60+2)=Команды!$AJ$18,TRUE,FALSE),IF(INDEX(Команды!$A$2:$AN$7500,MATCH(BR$3,Команды!$A$2:$A$7500,0),$E60+2)=Команды!$AJ$19,TRUE,FALSE)),INDEX(Команды!$AJ$2:$AL$19,MATCH(INDEX(Команды!$A$2:$AN$7500,MATCH(BR$3,Команды!$A$2:$A$7500,0),$E60+2),Команды!$AJ$2:$AJ$19,0),3),0)</f>
        <v>В</v>
      </c>
      <c r="BT60" s="342"/>
      <c r="BU60" s="174" t="str">
        <f>IF(OR(IF(INDEX(Команды!$A$2:$AN$7500,MATCH(BU$3,Команды!$A$2:$A$7500,0),$E60+2)=Команды!$AJ$2,TRUE,FALSE),IF(INDEX(Команды!$A$2:$AN$7500,MATCH(BU$3,Команды!$A$2:$A$7500,0),$E60+2)=Команды!$AJ$3,TRUE,FALSE),IF(INDEX(Команды!$A$2:$AN$7500,MATCH(BU$3,Команды!$A$2:$A$7500,0),$E60+2)=Команды!$AJ$4,TRUE,FALSE),IF(INDEX(Команды!$A$2:$AN$7500,MATCH(BU$3,Команды!$A$2:$A$7500,0),$E60+2)=Команды!$AJ$5,TRUE,FALSE),IF(INDEX(Команды!$A$2:$AN$7500,MATCH(BU$3,Команды!$A$2:$A$7500,0),$E60+2)=Команды!$AJ$6,TRUE,FALSE),IF(INDEX(Команды!$A$2:$AN$7500,MATCH(BU$3,Команды!$A$2:$A$7500,0),$E60+2)=Команды!$AJ$7,TRUE,FALSE),IF(INDEX(Команды!$A$2:$AN$7500,MATCH(BU$3,Команды!$A$2:$A$7500,0),$E60+2)=Команды!$AJ$8,TRUE,FALSE),IF(INDEX(Команды!$A$2:$AN$7500,MATCH(BU$3,Команды!$A$2:$A$7500,0),$E60+2)=Команды!$AJ$9,TRUE,FALSE),IF(INDEX(Команды!$A$2:$AN$7500,MATCH(BU$3,Команды!$A$2:$A$7500,0),$E60+2)=Команды!$AJ$10,TRUE,FALSE),IF(INDEX(Команды!$A$2:$AN$7500,MATCH(BU$3,Команды!$A$2:$A$7500,0),$E60+2)=Команды!$AJ$11,TRUE,FALSE),IF(INDEX(Команды!$A$2:$AN$7500,MATCH(BU$3,Команды!$A$2:$A$7500,0),$E60+2)=Команды!$AJ$12,TRUE,FALSE),IF(INDEX(Команды!$A$2:$AN$7500,MATCH(BU$3,Команды!$A$2:$A$7500,0),$E60+2)=Команды!$AJ$13,TRUE,FALSE),IF(INDEX(Команды!$A$2:$AN$7500,MATCH(BU$3,Команды!$A$2:$A$7500,0),$E60+2)=Команды!$AJ$14,TRUE,FALSE),IF(INDEX(Команды!$A$2:$AN$7500,MATCH(BU$3,Команды!$A$2:$A$7500,0),$E60+2)=Команды!$AJ$15,TRUE,FALSE),IF(INDEX(Команды!$A$2:$AN$7500,MATCH(BU$3,Команды!$A$2:$A$7500,0),$E60+2)=Команды!$AJ$16,TRUE,FALSE),,IF(INDEX(Команды!$A$2:$AN$7500,MATCH(BU$3,Команды!$A$2:$A$7500,0),$E60+2)=Команды!$AJ$17,TRUE,FALSE),,IF(INDEX(Команды!$A$2:$AN$7500,MATCH(BU$3,Команды!$A$2:$A$7500,0),$E60+2)=Команды!$AJ$18,TRUE,FALSE),,IF(INDEX(Команды!$A$2:$AN$7500,MATCH(BU$3,Команды!$A$2:$A$7500,0),$E60+2)=Команды!$AJ$19,TRUE,FALSE)),INDEX(Команды!$AJ$2:$AK$19,MATCH(INDEX(Команды!$A$2:$AN$7500,MATCH(BU$3,Команды!$A$2:$A$7500,0),$E60+2),Команды!$AJ$2:$AJ$19,0),2),0)</f>
        <v>В</v>
      </c>
      <c r="BV60" s="175" t="str">
        <f>IF(OR(IF(INDEX(Команды!$A$2:$AN$7500,MATCH(BU$3,Команды!$A$2:$A$7500,0),$E60+2)=Команды!$AJ$2,TRUE,FALSE),IF(INDEX(Команды!$A$2:$AN$7500,MATCH(BU$3,Команды!$A$2:$A$7500,0),$E60+2)=Команды!$AJ$3,TRUE,FALSE),IF(INDEX(Команды!$A$2:$AN$7500,MATCH(BU$3,Команды!$A$2:$A$7500,0),$E60+2)=Команды!$AJ$4,TRUE,FALSE),IF(INDEX(Команды!$A$2:$AN$7500,MATCH(BU$3,Команды!$A$2:$A$7500,0),$E60+2)=Команды!$AJ$5,TRUE,FALSE),IF(INDEX(Команды!$A$2:$AN$7500,MATCH(BU$3,Команды!$A$2:$A$7500,0),$E60+2)=Команды!$AJ$6,TRUE,FALSE),IF(INDEX(Команды!$A$2:$AN$7500,MATCH(BU$3,Команды!$A$2:$A$7500,0),$E60+2)=Команды!$AJ$7,TRUE,FALSE),IF(INDEX(Команды!$A$2:$AN$7500,MATCH(BU$3,Команды!$A$2:$A$7500,0),$E60+2)=Команды!$AJ$8,TRUE,FALSE),IF(INDEX(Команды!$A$2:$AN$7500,MATCH(BU$3,Команды!$A$2:$A$7500,0),$E60+2)=Команды!$AJ$9,TRUE,FALSE),IF(INDEX(Команды!$A$2:$AN$7500,MATCH(BU$3,Команды!$A$2:$A$7500,0),$E60+2)=Команды!$AJ$10,TRUE,FALSE),IF(INDEX(Команды!$A$2:$AN$7500,MATCH(BU$3,Команды!$A$2:$A$7500,0),$E60+2)=Команды!$AJ$11,TRUE,FALSE),IF(INDEX(Команды!$A$2:$AN$7500,MATCH(BU$3,Команды!$A$2:$A$7500,0),$E60+2)=Команды!$AJ$12,TRUE,FALSE),IF(INDEX(Команды!$A$2:$AN$7500,MATCH(BU$3,Команды!$A$2:$A$7500,0),$E60+2)=Команды!$AJ$13,TRUE,FALSE),IF(INDEX(Команды!$A$2:$AN$7500,MATCH(BU$3,Команды!$A$2:$A$7500,0),$E60+2)=Команды!$AJ$14,TRUE,FALSE),IF(INDEX(Команды!$A$2:$AN$7500,MATCH(BU$3,Команды!$A$2:$A$7500,0),$E60+2)=Команды!$AJ$15,TRUE,FALSE),IF(INDEX(Команды!$A$2:$AN$7500,MATCH(BU$3,Команды!$A$2:$A$7500,0),$E60+2)=Команды!$AJ$16,TRUE,FALSE),IF(INDEX(Команды!$A$2:$AN$7500,MATCH(BU$3,Команды!$A$2:$A$7500,0),$E60+2)=Команды!$AJ$17,TRUE,FALSE),IF(INDEX(Команды!$A$2:$AN$7500,MATCH(BU$3,Команды!$A$2:$A$7500,0),$E60+2)=Команды!$AJ$18,TRUE,FALSE),IF(INDEX(Команды!$A$2:$AN$7500,MATCH(BU$3,Команды!$A$2:$A$7500,0),$E60+2)=Команды!$AJ$19,TRUE,FALSE)),INDEX(Команды!$AJ$2:$AL$19,MATCH(INDEX(Команды!$A$2:$AN$7500,MATCH(BU$3,Команды!$A$2:$A$7500,0),$E60+2),Команды!$AJ$2:$AJ$19,0),3),0)</f>
        <v>В</v>
      </c>
      <c r="BW60" s="342"/>
      <c r="BX60" s="174" t="str">
        <f>IF(OR(IF(INDEX(Команды!$A$2:$AN$7500,MATCH(BX$3,Команды!$A$2:$A$7500,0),$E60+2)=Команды!$AJ$2,TRUE,FALSE),IF(INDEX(Команды!$A$2:$AN$7500,MATCH(BX$3,Команды!$A$2:$A$7500,0),$E60+2)=Команды!$AJ$3,TRUE,FALSE),IF(INDEX(Команды!$A$2:$AN$7500,MATCH(BX$3,Команды!$A$2:$A$7500,0),$E60+2)=Команды!$AJ$4,TRUE,FALSE),IF(INDEX(Команды!$A$2:$AN$7500,MATCH(BX$3,Команды!$A$2:$A$7500,0),$E60+2)=Команды!$AJ$5,TRUE,FALSE),IF(INDEX(Команды!$A$2:$AN$7500,MATCH(BX$3,Команды!$A$2:$A$7500,0),$E60+2)=Команды!$AJ$6,TRUE,FALSE),IF(INDEX(Команды!$A$2:$AN$7500,MATCH(BX$3,Команды!$A$2:$A$7500,0),$E60+2)=Команды!$AJ$7,TRUE,FALSE),IF(INDEX(Команды!$A$2:$AN$7500,MATCH(BX$3,Команды!$A$2:$A$7500,0),$E60+2)=Команды!$AJ$8,TRUE,FALSE),IF(INDEX(Команды!$A$2:$AN$7500,MATCH(BX$3,Команды!$A$2:$A$7500,0),$E60+2)=Команды!$AJ$9,TRUE,FALSE),IF(INDEX(Команды!$A$2:$AN$7500,MATCH(BX$3,Команды!$A$2:$A$7500,0),$E60+2)=Команды!$AJ$10,TRUE,FALSE),IF(INDEX(Команды!$A$2:$AN$7500,MATCH(BX$3,Команды!$A$2:$A$7500,0),$E60+2)=Команды!$AJ$11,TRUE,FALSE),IF(INDEX(Команды!$A$2:$AN$7500,MATCH(BX$3,Команды!$A$2:$A$7500,0),$E60+2)=Команды!$AJ$12,TRUE,FALSE),IF(INDEX(Команды!$A$2:$AN$7500,MATCH(BX$3,Команды!$A$2:$A$7500,0),$E60+2)=Команды!$AJ$13,TRUE,FALSE),IF(INDEX(Команды!$A$2:$AN$7500,MATCH(BX$3,Команды!$A$2:$A$7500,0),$E60+2)=Команды!$AJ$14,TRUE,FALSE),IF(INDEX(Команды!$A$2:$AN$7500,MATCH(BX$3,Команды!$A$2:$A$7500,0),$E60+2)=Команды!$AJ$15,TRUE,FALSE),IF(INDEX(Команды!$A$2:$AN$7500,MATCH(BX$3,Команды!$A$2:$A$7500,0),$E60+2)=Команды!$AJ$16,TRUE,FALSE),,IF(INDEX(Команды!$A$2:$AN$7500,MATCH(BX$3,Команды!$A$2:$A$7500,0),$E60+2)=Команды!$AJ$17,TRUE,FALSE),,IF(INDEX(Команды!$A$2:$AN$7500,MATCH(BX$3,Команды!$A$2:$A$7500,0),$E60+2)=Команды!$AJ$18,TRUE,FALSE),,IF(INDEX(Команды!$A$2:$AN$7500,MATCH(BX$3,Команды!$A$2:$A$7500,0),$E60+2)=Команды!$AJ$19,TRUE,FALSE)),INDEX(Команды!$AJ$2:$AK$19,MATCH(INDEX(Команды!$A$2:$AN$7500,MATCH(BX$3,Команды!$A$2:$A$7500,0),$E60+2),Команды!$AJ$2:$AJ$19,0),2),0)</f>
        <v>В</v>
      </c>
      <c r="BY60" s="175" t="str">
        <f>IF(OR(IF(INDEX(Команды!$A$2:$AN$7500,MATCH(BX$3,Команды!$A$2:$A$7500,0),$E60+2)=Команды!$AJ$2,TRUE,FALSE),IF(INDEX(Команды!$A$2:$AN$7500,MATCH(BX$3,Команды!$A$2:$A$7500,0),$E60+2)=Команды!$AJ$3,TRUE,FALSE),IF(INDEX(Команды!$A$2:$AN$7500,MATCH(BX$3,Команды!$A$2:$A$7500,0),$E60+2)=Команды!$AJ$4,TRUE,FALSE),IF(INDEX(Команды!$A$2:$AN$7500,MATCH(BX$3,Команды!$A$2:$A$7500,0),$E60+2)=Команды!$AJ$5,TRUE,FALSE),IF(INDEX(Команды!$A$2:$AN$7500,MATCH(BX$3,Команды!$A$2:$A$7500,0),$E60+2)=Команды!$AJ$6,TRUE,FALSE),IF(INDEX(Команды!$A$2:$AN$7500,MATCH(BX$3,Команды!$A$2:$A$7500,0),$E60+2)=Команды!$AJ$7,TRUE,FALSE),IF(INDEX(Команды!$A$2:$AN$7500,MATCH(BX$3,Команды!$A$2:$A$7500,0),$E60+2)=Команды!$AJ$8,TRUE,FALSE),IF(INDEX(Команды!$A$2:$AN$7500,MATCH(BX$3,Команды!$A$2:$A$7500,0),$E60+2)=Команды!$AJ$9,TRUE,FALSE),IF(INDEX(Команды!$A$2:$AN$7500,MATCH(BX$3,Команды!$A$2:$A$7500,0),$E60+2)=Команды!$AJ$10,TRUE,FALSE),IF(INDEX(Команды!$A$2:$AN$7500,MATCH(BX$3,Команды!$A$2:$A$7500,0),$E60+2)=Команды!$AJ$11,TRUE,FALSE),IF(INDEX(Команды!$A$2:$AN$7500,MATCH(BX$3,Команды!$A$2:$A$7500,0),$E60+2)=Команды!$AJ$12,TRUE,FALSE),IF(INDEX(Команды!$A$2:$AN$7500,MATCH(BX$3,Команды!$A$2:$A$7500,0),$E60+2)=Команды!$AJ$13,TRUE,FALSE),IF(INDEX(Команды!$A$2:$AN$7500,MATCH(BX$3,Команды!$A$2:$A$7500,0),$E60+2)=Команды!$AJ$14,TRUE,FALSE),IF(INDEX(Команды!$A$2:$AN$7500,MATCH(BX$3,Команды!$A$2:$A$7500,0),$E60+2)=Команды!$AJ$15,TRUE,FALSE),IF(INDEX(Команды!$A$2:$AN$7500,MATCH(BX$3,Команды!$A$2:$A$7500,0),$E60+2)=Команды!$AJ$16,TRUE,FALSE),IF(INDEX(Команды!$A$2:$AN$7500,MATCH(BX$3,Команды!$A$2:$A$7500,0),$E60+2)=Команды!$AJ$17,TRUE,FALSE),IF(INDEX(Команды!$A$2:$AN$7500,MATCH(BX$3,Команды!$A$2:$A$7500,0),$E60+2)=Команды!$AJ$18,TRUE,FALSE),IF(INDEX(Команды!$A$2:$AN$7500,MATCH(BX$3,Команды!$A$2:$A$7500,0),$E60+2)=Команды!$AJ$19,TRUE,FALSE)),INDEX(Команды!$AJ$2:$AL$19,MATCH(INDEX(Команды!$A$2:$AN$7500,MATCH(BX$3,Команды!$A$2:$A$7500,0),$E60+2),Команды!$AJ$2:$AJ$19,0),3),0)</f>
        <v>В</v>
      </c>
      <c r="BZ60" s="342"/>
      <c r="CA60" s="174">
        <f>IF(OR(IF(INDEX(Команды!$A$2:$AN$7500,MATCH(CA$3,Команды!$A$2:$A$7500,0),$E60+2)=Команды!$AJ$2,TRUE,FALSE),IF(INDEX(Команды!$A$2:$AN$7500,MATCH(CA$3,Команды!$A$2:$A$7500,0),$E60+2)=Команды!$AJ$3,TRUE,FALSE),IF(INDEX(Команды!$A$2:$AN$7500,MATCH(CA$3,Команды!$A$2:$A$7500,0),$E60+2)=Команды!$AJ$4,TRUE,FALSE),IF(INDEX(Команды!$A$2:$AN$7500,MATCH(CA$3,Команды!$A$2:$A$7500,0),$E60+2)=Команды!$AJ$5,TRUE,FALSE),IF(INDEX(Команды!$A$2:$AN$7500,MATCH(CA$3,Команды!$A$2:$A$7500,0),$E60+2)=Команды!$AJ$6,TRUE,FALSE),IF(INDEX(Команды!$A$2:$AN$7500,MATCH(CA$3,Команды!$A$2:$A$7500,0),$E60+2)=Команды!$AJ$7,TRUE,FALSE),IF(INDEX(Команды!$A$2:$AN$7500,MATCH(CA$3,Команды!$A$2:$A$7500,0),$E60+2)=Команды!$AJ$8,TRUE,FALSE),IF(INDEX(Команды!$A$2:$AN$7500,MATCH(CA$3,Команды!$A$2:$A$7500,0),$E60+2)=Команды!$AJ$9,TRUE,FALSE),IF(INDEX(Команды!$A$2:$AN$7500,MATCH(CA$3,Команды!$A$2:$A$7500,0),$E60+2)=Команды!$AJ$10,TRUE,FALSE),IF(INDEX(Команды!$A$2:$AN$7500,MATCH(CA$3,Команды!$A$2:$A$7500,0),$E60+2)=Команды!$AJ$11,TRUE,FALSE),IF(INDEX(Команды!$A$2:$AN$7500,MATCH(CA$3,Команды!$A$2:$A$7500,0),$E60+2)=Команды!$AJ$12,TRUE,FALSE),IF(INDEX(Команды!$A$2:$AN$7500,MATCH(CA$3,Команды!$A$2:$A$7500,0),$E60+2)=Команды!$AJ$13,TRUE,FALSE),IF(INDEX(Команды!$A$2:$AN$7500,MATCH(CA$3,Команды!$A$2:$A$7500,0),$E60+2)=Команды!$AJ$14,TRUE,FALSE),IF(INDEX(Команды!$A$2:$AN$7500,MATCH(CA$3,Команды!$A$2:$A$7500,0),$E60+2)=Команды!$AJ$15,TRUE,FALSE),IF(INDEX(Команды!$A$2:$AN$7500,MATCH(CA$3,Команды!$A$2:$A$7500,0),$E60+2)=Команды!$AJ$16,TRUE,FALSE),,IF(INDEX(Команды!$A$2:$AN$7500,MATCH(CA$3,Команды!$A$2:$A$7500,0),$E60+2)=Команды!$AJ$17,TRUE,FALSE),,IF(INDEX(Команды!$A$2:$AN$7500,MATCH(CA$3,Команды!$A$2:$A$7500,0),$E60+2)=Команды!$AJ$18,TRUE,FALSE),,IF(INDEX(Команды!$A$2:$AN$7500,MATCH(CA$3,Команды!$A$2:$A$7500,0),$E60+2)=Команды!$AJ$19,TRUE,FALSE)),INDEX(Команды!$AJ$2:$AK$19,MATCH(INDEX(Команды!$A$2:$AN$7500,MATCH(CA$3,Команды!$A$2:$A$7500,0),$E60+2),Команды!$AJ$2:$AJ$19,0),2),0)</f>
        <v>0.29166666666666669</v>
      </c>
      <c r="CB60" s="175">
        <f>IF(OR(IF(INDEX(Команды!$A$2:$AN$7500,MATCH(CA$3,Команды!$A$2:$A$7500,0),$E60+2)=Команды!$AJ$2,TRUE,FALSE),IF(INDEX(Команды!$A$2:$AN$7500,MATCH(CA$3,Команды!$A$2:$A$7500,0),$E60+2)=Команды!$AJ$3,TRUE,FALSE),IF(INDEX(Команды!$A$2:$AN$7500,MATCH(CA$3,Команды!$A$2:$A$7500,0),$E60+2)=Команды!$AJ$4,TRUE,FALSE),IF(INDEX(Команды!$A$2:$AN$7500,MATCH(CA$3,Команды!$A$2:$A$7500,0),$E60+2)=Команды!$AJ$5,TRUE,FALSE),IF(INDEX(Команды!$A$2:$AN$7500,MATCH(CA$3,Команды!$A$2:$A$7500,0),$E60+2)=Команды!$AJ$6,TRUE,FALSE),IF(INDEX(Команды!$A$2:$AN$7500,MATCH(CA$3,Команды!$A$2:$A$7500,0),$E60+2)=Команды!$AJ$7,TRUE,FALSE),IF(INDEX(Команды!$A$2:$AN$7500,MATCH(CA$3,Команды!$A$2:$A$7500,0),$E60+2)=Команды!$AJ$8,TRUE,FALSE),IF(INDEX(Команды!$A$2:$AN$7500,MATCH(CA$3,Команды!$A$2:$A$7500,0),$E60+2)=Команды!$AJ$9,TRUE,FALSE),IF(INDEX(Команды!$A$2:$AN$7500,MATCH(CA$3,Команды!$A$2:$A$7500,0),$E60+2)=Команды!$AJ$10,TRUE,FALSE),IF(INDEX(Команды!$A$2:$AN$7500,MATCH(CA$3,Команды!$A$2:$A$7500,0),$E60+2)=Команды!$AJ$11,TRUE,FALSE),IF(INDEX(Команды!$A$2:$AN$7500,MATCH(CA$3,Команды!$A$2:$A$7500,0),$E60+2)=Команды!$AJ$12,TRUE,FALSE),IF(INDEX(Команды!$A$2:$AN$7500,MATCH(CA$3,Команды!$A$2:$A$7500,0),$E60+2)=Команды!$AJ$13,TRUE,FALSE),IF(INDEX(Команды!$A$2:$AN$7500,MATCH(CA$3,Команды!$A$2:$A$7500,0),$E60+2)=Команды!$AJ$14,TRUE,FALSE),IF(INDEX(Команды!$A$2:$AN$7500,MATCH(CA$3,Команды!$A$2:$A$7500,0),$E60+2)=Команды!$AJ$15,TRUE,FALSE),IF(INDEX(Команды!$A$2:$AN$7500,MATCH(CA$3,Команды!$A$2:$A$7500,0),$E60+2)=Команды!$AJ$16,TRUE,FALSE),IF(INDEX(Команды!$A$2:$AN$7500,MATCH(CA$3,Команды!$A$2:$A$7500,0),$E60+2)=Команды!$AJ$17,TRUE,FALSE),IF(INDEX(Команды!$A$2:$AN$7500,MATCH(CA$3,Команды!$A$2:$A$7500,0),$E60+2)=Команды!$AJ$18,TRUE,FALSE),IF(INDEX(Команды!$A$2:$AN$7500,MATCH(CA$3,Команды!$A$2:$A$7500,0),$E60+2)=Команды!$AJ$19,TRUE,FALSE)),INDEX(Команды!$AJ$2:$AL$19,MATCH(INDEX(Команды!$A$2:$AN$7500,MATCH(CA$3,Команды!$A$2:$A$7500,0),$E60+2),Команды!$AJ$2:$AJ$19,0),3),0)</f>
        <v>0.79166666666666663</v>
      </c>
      <c r="CC60" s="342"/>
      <c r="CD60" s="174">
        <f>IF(OR(IF(INDEX(Команды!$A$2:$AN$7500,MATCH(CD$3,Команды!$A$2:$A$7500,0),$E60+2)=Команды!$AJ$2,TRUE,FALSE),IF(INDEX(Команды!$A$2:$AN$7500,MATCH(CD$3,Команды!$A$2:$A$7500,0),$E60+2)=Команды!$AJ$3,TRUE,FALSE),IF(INDEX(Команды!$A$2:$AN$7500,MATCH(CD$3,Команды!$A$2:$A$7500,0),$E60+2)=Команды!$AJ$4,TRUE,FALSE),IF(INDEX(Команды!$A$2:$AN$7500,MATCH(CD$3,Команды!$A$2:$A$7500,0),$E60+2)=Команды!$AJ$5,TRUE,FALSE),IF(INDEX(Команды!$A$2:$AN$7500,MATCH(CD$3,Команды!$A$2:$A$7500,0),$E60+2)=Команды!$AJ$6,TRUE,FALSE),IF(INDEX(Команды!$A$2:$AN$7500,MATCH(CD$3,Команды!$A$2:$A$7500,0),$E60+2)=Команды!$AJ$7,TRUE,FALSE),IF(INDEX(Команды!$A$2:$AN$7500,MATCH(CD$3,Команды!$A$2:$A$7500,0),$E60+2)=Команды!$AJ$8,TRUE,FALSE),IF(INDEX(Команды!$A$2:$AN$7500,MATCH(CD$3,Команды!$A$2:$A$7500,0),$E60+2)=Команды!$AJ$9,TRUE,FALSE),IF(INDEX(Команды!$A$2:$AN$7500,MATCH(CD$3,Команды!$A$2:$A$7500,0),$E60+2)=Команды!$AJ$10,TRUE,FALSE),IF(INDEX(Команды!$A$2:$AN$7500,MATCH(CD$3,Команды!$A$2:$A$7500,0),$E60+2)=Команды!$AJ$11,TRUE,FALSE),IF(INDEX(Команды!$A$2:$AN$7500,MATCH(CD$3,Команды!$A$2:$A$7500,0),$E60+2)=Команды!$AJ$12,TRUE,FALSE),IF(INDEX(Команды!$A$2:$AN$7500,MATCH(CD$3,Команды!$A$2:$A$7500,0),$E60+2)=Команды!$AJ$13,TRUE,FALSE),IF(INDEX(Команды!$A$2:$AN$7500,MATCH(CD$3,Команды!$A$2:$A$7500,0),$E60+2)=Команды!$AJ$14,TRUE,FALSE),IF(INDEX(Команды!$A$2:$AN$7500,MATCH(CD$3,Команды!$A$2:$A$7500,0),$E60+2)=Команды!$AJ$15,TRUE,FALSE),IF(INDEX(Команды!$A$2:$AN$7500,MATCH(CD$3,Команды!$A$2:$A$7500,0),$E60+2)=Команды!$AJ$16,TRUE,FALSE),,IF(INDEX(Команды!$A$2:$AN$7500,MATCH(CD$3,Команды!$A$2:$A$7500,0),$E60+2)=Команды!$AJ$17,TRUE,FALSE),,IF(INDEX(Команды!$A$2:$AN$7500,MATCH(CD$3,Команды!$A$2:$A$7500,0),$E60+2)=Команды!$AJ$18,TRUE,FALSE),,IF(INDEX(Команды!$A$2:$AN$7500,MATCH(CD$3,Команды!$A$2:$A$7500,0),$E60+2)=Команды!$AJ$19,TRUE,FALSE)),INDEX(Команды!$AJ$2:$AK$19,MATCH(INDEX(Команды!$A$2:$AN$7500,MATCH(CD$3,Команды!$A$2:$A$7500,0),$E60+2),Команды!$AJ$2:$AJ$19,0),2),0)</f>
        <v>0.29166666666666669</v>
      </c>
      <c r="CE60" s="175">
        <f>IF(OR(IF(INDEX(Команды!$A$2:$AN$7500,MATCH(CD$3,Команды!$A$2:$A$7500,0),$E60+2)=Команды!$AJ$2,TRUE,FALSE),IF(INDEX(Команды!$A$2:$AN$7500,MATCH(CD$3,Команды!$A$2:$A$7500,0),$E60+2)=Команды!$AJ$3,TRUE,FALSE),IF(INDEX(Команды!$A$2:$AN$7500,MATCH(CD$3,Команды!$A$2:$A$7500,0),$E60+2)=Команды!$AJ$4,TRUE,FALSE),IF(INDEX(Команды!$A$2:$AN$7500,MATCH(CD$3,Команды!$A$2:$A$7500,0),$E60+2)=Команды!$AJ$5,TRUE,FALSE),IF(INDEX(Команды!$A$2:$AN$7500,MATCH(CD$3,Команды!$A$2:$A$7500,0),$E60+2)=Команды!$AJ$6,TRUE,FALSE),IF(INDEX(Команды!$A$2:$AN$7500,MATCH(CD$3,Команды!$A$2:$A$7500,0),$E60+2)=Команды!$AJ$7,TRUE,FALSE),IF(INDEX(Команды!$A$2:$AN$7500,MATCH(CD$3,Команды!$A$2:$A$7500,0),$E60+2)=Команды!$AJ$8,TRUE,FALSE),IF(INDEX(Команды!$A$2:$AN$7500,MATCH(CD$3,Команды!$A$2:$A$7500,0),$E60+2)=Команды!$AJ$9,TRUE,FALSE),IF(INDEX(Команды!$A$2:$AN$7500,MATCH(CD$3,Команды!$A$2:$A$7500,0),$E60+2)=Команды!$AJ$10,TRUE,FALSE),IF(INDEX(Команды!$A$2:$AN$7500,MATCH(CD$3,Команды!$A$2:$A$7500,0),$E60+2)=Команды!$AJ$11,TRUE,FALSE),IF(INDEX(Команды!$A$2:$AN$7500,MATCH(CD$3,Команды!$A$2:$A$7500,0),$E60+2)=Команды!$AJ$12,TRUE,FALSE),IF(INDEX(Команды!$A$2:$AN$7500,MATCH(CD$3,Команды!$A$2:$A$7500,0),$E60+2)=Команды!$AJ$13,TRUE,FALSE),IF(INDEX(Команды!$A$2:$AN$7500,MATCH(CD$3,Команды!$A$2:$A$7500,0),$E60+2)=Команды!$AJ$14,TRUE,FALSE),IF(INDEX(Команды!$A$2:$AN$7500,MATCH(CD$3,Команды!$A$2:$A$7500,0),$E60+2)=Команды!$AJ$15,TRUE,FALSE),IF(INDEX(Команды!$A$2:$AN$7500,MATCH(CD$3,Команды!$A$2:$A$7500,0),$E60+2)=Команды!$AJ$16,TRUE,FALSE),IF(INDEX(Команды!$A$2:$AN$7500,MATCH(CD$3,Команды!$A$2:$A$7500,0),$E60+2)=Команды!$AJ$17,TRUE,FALSE),IF(INDEX(Команды!$A$2:$AN$7500,MATCH(CD$3,Команды!$A$2:$A$7500,0),$E60+2)=Команды!$AJ$18,TRUE,FALSE),IF(INDEX(Команды!$A$2:$AN$7500,MATCH(CD$3,Команды!$A$2:$A$7500,0),$E60+2)=Команды!$AJ$19,TRUE,FALSE)),INDEX(Команды!$AJ$2:$AL$19,MATCH(INDEX(Команды!$A$2:$AN$7500,MATCH(CD$3,Команды!$A$2:$A$7500,0),$E60+2),Команды!$AJ$2:$AJ$19,0),3),0)</f>
        <v>0.79166666666666663</v>
      </c>
      <c r="CF60" s="342"/>
      <c r="CG60" s="174" t="str">
        <f>IF(OR(IF(INDEX(Команды!$A$2:$AN$7500,MATCH(CG$3,Команды!$A$2:$A$7500,0),$E60+2)=Команды!$AJ$2,TRUE,FALSE),IF(INDEX(Команды!$A$2:$AN$7500,MATCH(CG$3,Команды!$A$2:$A$7500,0),$E60+2)=Команды!$AJ$3,TRUE,FALSE),IF(INDEX(Команды!$A$2:$AN$7500,MATCH(CG$3,Команды!$A$2:$A$7500,0),$E60+2)=Команды!$AJ$4,TRUE,FALSE),IF(INDEX(Команды!$A$2:$AN$7500,MATCH(CG$3,Команды!$A$2:$A$7500,0),$E60+2)=Команды!$AJ$5,TRUE,FALSE),IF(INDEX(Команды!$A$2:$AN$7500,MATCH(CG$3,Команды!$A$2:$A$7500,0),$E60+2)=Команды!$AJ$6,TRUE,FALSE),IF(INDEX(Команды!$A$2:$AN$7500,MATCH(CG$3,Команды!$A$2:$A$7500,0),$E60+2)=Команды!$AJ$7,TRUE,FALSE),IF(INDEX(Команды!$A$2:$AN$7500,MATCH(CG$3,Команды!$A$2:$A$7500,0),$E60+2)=Команды!$AJ$8,TRUE,FALSE),IF(INDEX(Команды!$A$2:$AN$7500,MATCH(CG$3,Команды!$A$2:$A$7500,0),$E60+2)=Команды!$AJ$9,TRUE,FALSE),IF(INDEX(Команды!$A$2:$AN$7500,MATCH(CG$3,Команды!$A$2:$A$7500,0),$E60+2)=Команды!$AJ$10,TRUE,FALSE),IF(INDEX(Команды!$A$2:$AN$7500,MATCH(CG$3,Команды!$A$2:$A$7500,0),$E60+2)=Команды!$AJ$11,TRUE,FALSE),IF(INDEX(Команды!$A$2:$AN$7500,MATCH(CG$3,Команды!$A$2:$A$7500,0),$E60+2)=Команды!$AJ$12,TRUE,FALSE),IF(INDEX(Команды!$A$2:$AN$7500,MATCH(CG$3,Команды!$A$2:$A$7500,0),$E60+2)=Команды!$AJ$13,TRUE,FALSE),IF(INDEX(Команды!$A$2:$AN$7500,MATCH(CG$3,Команды!$A$2:$A$7500,0),$E60+2)=Команды!$AJ$14,TRUE,FALSE),IF(INDEX(Команды!$A$2:$AN$7500,MATCH(CG$3,Команды!$A$2:$A$7500,0),$E60+2)=Команды!$AJ$15,TRUE,FALSE),IF(INDEX(Команды!$A$2:$AN$7500,MATCH(CG$3,Команды!$A$2:$A$7500,0),$E60+2)=Команды!$AJ$16,TRUE,FALSE),,IF(INDEX(Команды!$A$2:$AN$7500,MATCH(CG$3,Команды!$A$2:$A$7500,0),$E60+2)=Команды!$AJ$17,TRUE,FALSE),,IF(INDEX(Команды!$A$2:$AN$7500,MATCH(CG$3,Команды!$A$2:$A$7500,0),$E60+2)=Команды!$AJ$18,TRUE,FALSE),,IF(INDEX(Команды!$A$2:$AN$7500,MATCH(CG$3,Команды!$A$2:$A$7500,0),$E60+2)=Команды!$AJ$19,TRUE,FALSE)),INDEX(Команды!$AJ$2:$AK$19,MATCH(INDEX(Команды!$A$2:$AN$7500,MATCH(CG$3,Команды!$A$2:$A$7500,0),$E60+2),Команды!$AJ$2:$AJ$19,0),2),0)</f>
        <v>В</v>
      </c>
      <c r="CH60" s="175" t="str">
        <f>IF(OR(IF(INDEX(Команды!$A$2:$AN$7500,MATCH(CG$3,Команды!$A$2:$A$7500,0),$E60+2)=Команды!$AJ$2,TRUE,FALSE),IF(INDEX(Команды!$A$2:$AN$7500,MATCH(CG$3,Команды!$A$2:$A$7500,0),$E60+2)=Команды!$AJ$3,TRUE,FALSE),IF(INDEX(Команды!$A$2:$AN$7500,MATCH(CG$3,Команды!$A$2:$A$7500,0),$E60+2)=Команды!$AJ$4,TRUE,FALSE),IF(INDEX(Команды!$A$2:$AN$7500,MATCH(CG$3,Команды!$A$2:$A$7500,0),$E60+2)=Команды!$AJ$5,TRUE,FALSE),IF(INDEX(Команды!$A$2:$AN$7500,MATCH(CG$3,Команды!$A$2:$A$7500,0),$E60+2)=Команды!$AJ$6,TRUE,FALSE),IF(INDEX(Команды!$A$2:$AN$7500,MATCH(CG$3,Команды!$A$2:$A$7500,0),$E60+2)=Команды!$AJ$7,TRUE,FALSE),IF(INDEX(Команды!$A$2:$AN$7500,MATCH(CG$3,Команды!$A$2:$A$7500,0),$E60+2)=Команды!$AJ$8,TRUE,FALSE),IF(INDEX(Команды!$A$2:$AN$7500,MATCH(CG$3,Команды!$A$2:$A$7500,0),$E60+2)=Команды!$AJ$9,TRUE,FALSE),IF(INDEX(Команды!$A$2:$AN$7500,MATCH(CG$3,Команды!$A$2:$A$7500,0),$E60+2)=Команды!$AJ$10,TRUE,FALSE),IF(INDEX(Команды!$A$2:$AN$7500,MATCH(CG$3,Команды!$A$2:$A$7500,0),$E60+2)=Команды!$AJ$11,TRUE,FALSE),IF(INDEX(Команды!$A$2:$AN$7500,MATCH(CG$3,Команды!$A$2:$A$7500,0),$E60+2)=Команды!$AJ$12,TRUE,FALSE),IF(INDEX(Команды!$A$2:$AN$7500,MATCH(CG$3,Команды!$A$2:$A$7500,0),$E60+2)=Команды!$AJ$13,TRUE,FALSE),IF(INDEX(Команды!$A$2:$AN$7500,MATCH(CG$3,Команды!$A$2:$A$7500,0),$E60+2)=Команды!$AJ$14,TRUE,FALSE),IF(INDEX(Команды!$A$2:$AN$7500,MATCH(CG$3,Команды!$A$2:$A$7500,0),$E60+2)=Команды!$AJ$15,TRUE,FALSE),IF(INDEX(Команды!$A$2:$AN$7500,MATCH(CG$3,Команды!$A$2:$A$7500,0),$E60+2)=Команды!$AJ$16,TRUE,FALSE),IF(INDEX(Команды!$A$2:$AN$7500,MATCH(CG$3,Команды!$A$2:$A$7500,0),$E60+2)=Команды!$AJ$17,TRUE,FALSE),IF(INDEX(Команды!$A$2:$AN$7500,MATCH(CG$3,Команды!$A$2:$A$7500,0),$E60+2)=Команды!$AJ$18,TRUE,FALSE),IF(INDEX(Команды!$A$2:$AN$7500,MATCH(CG$3,Команды!$A$2:$A$7500,0),$E60+2)=Команды!$AJ$19,TRUE,FALSE)),INDEX(Команды!$AJ$2:$AL$19,MATCH(INDEX(Команды!$A$2:$AN$7500,MATCH(CG$3,Команды!$A$2:$A$7500,0),$E60+2),Команды!$AJ$2:$AJ$19,0),3),0)</f>
        <v>В</v>
      </c>
      <c r="CI60" s="342"/>
      <c r="CJ60" s="174" t="str">
        <f>IF(OR(IF(INDEX(Команды!$A$2:$AN$7500,MATCH(CJ$3,Команды!$A$2:$A$7500,0),$E60+2)=Команды!$AJ$2,TRUE,FALSE),IF(INDEX(Команды!$A$2:$AN$7500,MATCH(CJ$3,Команды!$A$2:$A$7500,0),$E60+2)=Команды!$AJ$3,TRUE,FALSE),IF(INDEX(Команды!$A$2:$AN$7500,MATCH(CJ$3,Команды!$A$2:$A$7500,0),$E60+2)=Команды!$AJ$4,TRUE,FALSE),IF(INDEX(Команды!$A$2:$AN$7500,MATCH(CJ$3,Команды!$A$2:$A$7500,0),$E60+2)=Команды!$AJ$5,TRUE,FALSE),IF(INDEX(Команды!$A$2:$AN$7500,MATCH(CJ$3,Команды!$A$2:$A$7500,0),$E60+2)=Команды!$AJ$6,TRUE,FALSE),IF(INDEX(Команды!$A$2:$AN$7500,MATCH(CJ$3,Команды!$A$2:$A$7500,0),$E60+2)=Команды!$AJ$7,TRUE,FALSE),IF(INDEX(Команды!$A$2:$AN$7500,MATCH(CJ$3,Команды!$A$2:$A$7500,0),$E60+2)=Команды!$AJ$8,TRUE,FALSE),IF(INDEX(Команды!$A$2:$AN$7500,MATCH(CJ$3,Команды!$A$2:$A$7500,0),$E60+2)=Команды!$AJ$9,TRUE,FALSE),IF(INDEX(Команды!$A$2:$AN$7500,MATCH(CJ$3,Команды!$A$2:$A$7500,0),$E60+2)=Команды!$AJ$10,TRUE,FALSE),IF(INDEX(Команды!$A$2:$AN$7500,MATCH(CJ$3,Команды!$A$2:$A$7500,0),$E60+2)=Команды!$AJ$11,TRUE,FALSE),IF(INDEX(Команды!$A$2:$AN$7500,MATCH(CJ$3,Команды!$A$2:$A$7500,0),$E60+2)=Команды!$AJ$12,TRUE,FALSE),IF(INDEX(Команды!$A$2:$AN$7500,MATCH(CJ$3,Команды!$A$2:$A$7500,0),$E60+2)=Команды!$AJ$13,TRUE,FALSE),IF(INDEX(Команды!$A$2:$AN$7500,MATCH(CJ$3,Команды!$A$2:$A$7500,0),$E60+2)=Команды!$AJ$14,TRUE,FALSE),IF(INDEX(Команды!$A$2:$AN$7500,MATCH(CJ$3,Команды!$A$2:$A$7500,0),$E60+2)=Команды!$AJ$15,TRUE,FALSE),IF(INDEX(Команды!$A$2:$AN$7500,MATCH(CJ$3,Команды!$A$2:$A$7500,0),$E60+2)=Команды!$AJ$16,TRUE,FALSE),,IF(INDEX(Команды!$A$2:$AN$7500,MATCH(CJ$3,Команды!$A$2:$A$7500,0),$E60+2)=Команды!$AJ$17,TRUE,FALSE),,IF(INDEX(Команды!$A$2:$AN$7500,MATCH(CJ$3,Команды!$A$2:$A$7500,0),$E60+2)=Команды!$AJ$18,TRUE,FALSE),,IF(INDEX(Команды!$A$2:$AN$7500,MATCH(CJ$3,Команды!$A$2:$A$7500,0),$E60+2)=Команды!$AJ$19,TRUE,FALSE)),INDEX(Команды!$AJ$2:$AK$19,MATCH(INDEX(Команды!$A$2:$AN$7500,MATCH(CJ$3,Команды!$A$2:$A$7500,0),$E60+2),Команды!$AJ$2:$AJ$19,0),2),0)</f>
        <v>В</v>
      </c>
      <c r="CK60" s="175" t="str">
        <f>IF(OR(IF(INDEX(Команды!$A$2:$AN$7500,MATCH(CJ$3,Команды!$A$2:$A$7500,0),$E60+2)=Команды!$AJ$2,TRUE,FALSE),IF(INDEX(Команды!$A$2:$AN$7500,MATCH(CJ$3,Команды!$A$2:$A$7500,0),$E60+2)=Команды!$AJ$3,TRUE,FALSE),IF(INDEX(Команды!$A$2:$AN$7500,MATCH(CJ$3,Команды!$A$2:$A$7500,0),$E60+2)=Команды!$AJ$4,TRUE,FALSE),IF(INDEX(Команды!$A$2:$AN$7500,MATCH(CJ$3,Команды!$A$2:$A$7500,0),$E60+2)=Команды!$AJ$5,TRUE,FALSE),IF(INDEX(Команды!$A$2:$AN$7500,MATCH(CJ$3,Команды!$A$2:$A$7500,0),$E60+2)=Команды!$AJ$6,TRUE,FALSE),IF(INDEX(Команды!$A$2:$AN$7500,MATCH(CJ$3,Команды!$A$2:$A$7500,0),$E60+2)=Команды!$AJ$7,TRUE,FALSE),IF(INDEX(Команды!$A$2:$AN$7500,MATCH(CJ$3,Команды!$A$2:$A$7500,0),$E60+2)=Команды!$AJ$8,TRUE,FALSE),IF(INDEX(Команды!$A$2:$AN$7500,MATCH(CJ$3,Команды!$A$2:$A$7500,0),$E60+2)=Команды!$AJ$9,TRUE,FALSE),IF(INDEX(Команды!$A$2:$AN$7500,MATCH(CJ$3,Команды!$A$2:$A$7500,0),$E60+2)=Команды!$AJ$10,TRUE,FALSE),IF(INDEX(Команды!$A$2:$AN$7500,MATCH(CJ$3,Команды!$A$2:$A$7500,0),$E60+2)=Команды!$AJ$11,TRUE,FALSE),IF(INDEX(Команды!$A$2:$AN$7500,MATCH(CJ$3,Команды!$A$2:$A$7500,0),$E60+2)=Команды!$AJ$12,TRUE,FALSE),IF(INDEX(Команды!$A$2:$AN$7500,MATCH(CJ$3,Команды!$A$2:$A$7500,0),$E60+2)=Команды!$AJ$13,TRUE,FALSE),IF(INDEX(Команды!$A$2:$AN$7500,MATCH(CJ$3,Команды!$A$2:$A$7500,0),$E60+2)=Команды!$AJ$14,TRUE,FALSE),IF(INDEX(Команды!$A$2:$AN$7500,MATCH(CJ$3,Команды!$A$2:$A$7500,0),$E60+2)=Команды!$AJ$15,TRUE,FALSE),IF(INDEX(Команды!$A$2:$AN$7500,MATCH(CJ$3,Команды!$A$2:$A$7500,0),$E60+2)=Команды!$AJ$16,TRUE,FALSE),IF(INDEX(Команды!$A$2:$AN$7500,MATCH(CJ$3,Команды!$A$2:$A$7500,0),$E60+2)=Команды!$AJ$17,TRUE,FALSE),IF(INDEX(Команды!$A$2:$AN$7500,MATCH(CJ$3,Команды!$A$2:$A$7500,0),$E60+2)=Команды!$AJ$18,TRUE,FALSE),IF(INDEX(Команды!$A$2:$AN$7500,MATCH(CJ$3,Команды!$A$2:$A$7500,0),$E60+2)=Команды!$AJ$19,TRUE,FALSE)),INDEX(Команды!$AJ$2:$AL$19,MATCH(INDEX(Команды!$A$2:$AN$7500,MATCH(CJ$3,Команды!$A$2:$A$7500,0),$E60+2),Команды!$AJ$2:$AJ$19,0),3),0)</f>
        <v>В</v>
      </c>
      <c r="CL60" s="342"/>
      <c r="CM60" s="174" t="str">
        <f>IF(OR(IF(INDEX(Команды!$A$2:$AN$7500,MATCH(CM$3,Команды!$A$2:$A$7500,0),$E60+2)=Команды!$AJ$2,TRUE,FALSE),IF(INDEX(Команды!$A$2:$AN$7500,MATCH(CM$3,Команды!$A$2:$A$7500,0),$E60+2)=Команды!$AJ$3,TRUE,FALSE),IF(INDEX(Команды!$A$2:$AN$7500,MATCH(CM$3,Команды!$A$2:$A$7500,0),$E60+2)=Команды!$AJ$4,TRUE,FALSE),IF(INDEX(Команды!$A$2:$AN$7500,MATCH(CM$3,Команды!$A$2:$A$7500,0),$E60+2)=Команды!$AJ$5,TRUE,FALSE),IF(INDEX(Команды!$A$2:$AN$7500,MATCH(CM$3,Команды!$A$2:$A$7500,0),$E60+2)=Команды!$AJ$6,TRUE,FALSE),IF(INDEX(Команды!$A$2:$AN$7500,MATCH(CM$3,Команды!$A$2:$A$7500,0),$E60+2)=Команды!$AJ$7,TRUE,FALSE),IF(INDEX(Команды!$A$2:$AN$7500,MATCH(CM$3,Команды!$A$2:$A$7500,0),$E60+2)=Команды!$AJ$8,TRUE,FALSE),IF(INDEX(Команды!$A$2:$AN$7500,MATCH(CM$3,Команды!$A$2:$A$7500,0),$E60+2)=Команды!$AJ$9,TRUE,FALSE),IF(INDEX(Команды!$A$2:$AN$7500,MATCH(CM$3,Команды!$A$2:$A$7500,0),$E60+2)=Команды!$AJ$10,TRUE,FALSE),IF(INDEX(Команды!$A$2:$AN$7500,MATCH(CM$3,Команды!$A$2:$A$7500,0),$E60+2)=Команды!$AJ$11,TRUE,FALSE),IF(INDEX(Команды!$A$2:$AN$7500,MATCH(CM$3,Команды!$A$2:$A$7500,0),$E60+2)=Команды!$AJ$12,TRUE,FALSE),IF(INDEX(Команды!$A$2:$AN$7500,MATCH(CM$3,Команды!$A$2:$A$7500,0),$E60+2)=Команды!$AJ$13,TRUE,FALSE),IF(INDEX(Команды!$A$2:$AN$7500,MATCH(CM$3,Команды!$A$2:$A$7500,0),$E60+2)=Команды!$AJ$14,TRUE,FALSE),IF(INDEX(Команды!$A$2:$AN$7500,MATCH(CM$3,Команды!$A$2:$A$7500,0),$E60+2)=Команды!$AJ$15,TRUE,FALSE),IF(INDEX(Команды!$A$2:$AN$7500,MATCH(CM$3,Команды!$A$2:$A$7500,0),$E60+2)=Команды!$AJ$16,TRUE,FALSE),,IF(INDEX(Команды!$A$2:$AN$7500,MATCH(CM$3,Команды!$A$2:$A$7500,0),$E60+2)=Команды!$AJ$17,TRUE,FALSE),,IF(INDEX(Команды!$A$2:$AN$7500,MATCH(CM$3,Команды!$A$2:$A$7500,0),$E60+2)=Команды!$AJ$18,TRUE,FALSE),,IF(INDEX(Команды!$A$2:$AN$7500,MATCH(CM$3,Команды!$A$2:$A$7500,0),$E60+2)=Команды!$AJ$19,TRUE,FALSE)),INDEX(Команды!$AJ$2:$AK$19,MATCH(INDEX(Команды!$A$2:$AN$7500,MATCH(CM$3,Команды!$A$2:$A$7500,0),$E60+2),Команды!$AJ$2:$AJ$19,0),2),0)</f>
        <v>В</v>
      </c>
      <c r="CN60" s="175" t="str">
        <f>IF(OR(IF(INDEX(Команды!$A$2:$AN$7500,MATCH(CM$3,Команды!$A$2:$A$7500,0),$E60+2)=Команды!$AJ$2,TRUE,FALSE),IF(INDEX(Команды!$A$2:$AN$7500,MATCH(CM$3,Команды!$A$2:$A$7500,0),$E60+2)=Команды!$AJ$3,TRUE,FALSE),IF(INDEX(Команды!$A$2:$AN$7500,MATCH(CM$3,Команды!$A$2:$A$7500,0),$E60+2)=Команды!$AJ$4,TRUE,FALSE),IF(INDEX(Команды!$A$2:$AN$7500,MATCH(CM$3,Команды!$A$2:$A$7500,0),$E60+2)=Команды!$AJ$5,TRUE,FALSE),IF(INDEX(Команды!$A$2:$AN$7500,MATCH(CM$3,Команды!$A$2:$A$7500,0),$E60+2)=Команды!$AJ$6,TRUE,FALSE),IF(INDEX(Команды!$A$2:$AN$7500,MATCH(CM$3,Команды!$A$2:$A$7500,0),$E60+2)=Команды!$AJ$7,TRUE,FALSE),IF(INDEX(Команды!$A$2:$AN$7500,MATCH(CM$3,Команды!$A$2:$A$7500,0),$E60+2)=Команды!$AJ$8,TRUE,FALSE),IF(INDEX(Команды!$A$2:$AN$7500,MATCH(CM$3,Команды!$A$2:$A$7500,0),$E60+2)=Команды!$AJ$9,TRUE,FALSE),IF(INDEX(Команды!$A$2:$AN$7500,MATCH(CM$3,Команды!$A$2:$A$7500,0),$E60+2)=Команды!$AJ$10,TRUE,FALSE),IF(INDEX(Команды!$A$2:$AN$7500,MATCH(CM$3,Команды!$A$2:$A$7500,0),$E60+2)=Команды!$AJ$11,TRUE,FALSE),IF(INDEX(Команды!$A$2:$AN$7500,MATCH(CM$3,Команды!$A$2:$A$7500,0),$E60+2)=Команды!$AJ$12,TRUE,FALSE),IF(INDEX(Команды!$A$2:$AN$7500,MATCH(CM$3,Команды!$A$2:$A$7500,0),$E60+2)=Команды!$AJ$13,TRUE,FALSE),IF(INDEX(Команды!$A$2:$AN$7500,MATCH(CM$3,Команды!$A$2:$A$7500,0),$E60+2)=Команды!$AJ$14,TRUE,FALSE),IF(INDEX(Команды!$A$2:$AN$7500,MATCH(CM$3,Команды!$A$2:$A$7500,0),$E60+2)=Команды!$AJ$15,TRUE,FALSE),IF(INDEX(Команды!$A$2:$AN$7500,MATCH(CM$3,Команды!$A$2:$A$7500,0),$E60+2)=Команды!$AJ$16,TRUE,FALSE),IF(INDEX(Команды!$A$2:$AN$7500,MATCH(CM$3,Команды!$A$2:$A$7500,0),$E60+2)=Команды!$AJ$17,TRUE,FALSE),IF(INDEX(Команды!$A$2:$AN$7500,MATCH(CM$3,Команды!$A$2:$A$7500,0),$E60+2)=Команды!$AJ$18,TRUE,FALSE),IF(INDEX(Команды!$A$2:$AN$7500,MATCH(CM$3,Команды!$A$2:$A$7500,0),$E60+2)=Команды!$AJ$19,TRUE,FALSE)),INDEX(Команды!$AJ$2:$AL$19,MATCH(INDEX(Команды!$A$2:$AN$7500,MATCH(CM$3,Команды!$A$2:$A$7500,0),$E60+2),Команды!$AJ$2:$AJ$19,0),3),0)</f>
        <v>В</v>
      </c>
      <c r="CO60" s="342"/>
      <c r="CP60" s="174" t="str">
        <f>IF(OR(IF(INDEX(Команды!$A$2:$AN$7500,MATCH(CP$3,Команды!$A$2:$A$7500,0),$E60+2)=Команды!$AJ$2,TRUE,FALSE),IF(INDEX(Команды!$A$2:$AN$7500,MATCH(CP$3,Команды!$A$2:$A$7500,0),$E60+2)=Команды!$AJ$3,TRUE,FALSE),IF(INDEX(Команды!$A$2:$AN$7500,MATCH(CP$3,Команды!$A$2:$A$7500,0),$E60+2)=Команды!$AJ$4,TRUE,FALSE),IF(INDEX(Команды!$A$2:$AN$7500,MATCH(CP$3,Команды!$A$2:$A$7500,0),$E60+2)=Команды!$AJ$5,TRUE,FALSE),IF(INDEX(Команды!$A$2:$AN$7500,MATCH(CP$3,Команды!$A$2:$A$7500,0),$E60+2)=Команды!$AJ$6,TRUE,FALSE),IF(INDEX(Команды!$A$2:$AN$7500,MATCH(CP$3,Команды!$A$2:$A$7500,0),$E60+2)=Команды!$AJ$7,TRUE,FALSE),IF(INDEX(Команды!$A$2:$AN$7500,MATCH(CP$3,Команды!$A$2:$A$7500,0),$E60+2)=Команды!$AJ$8,TRUE,FALSE),IF(INDEX(Команды!$A$2:$AN$7500,MATCH(CP$3,Команды!$A$2:$A$7500,0),$E60+2)=Команды!$AJ$9,TRUE,FALSE),IF(INDEX(Команды!$A$2:$AN$7500,MATCH(CP$3,Команды!$A$2:$A$7500,0),$E60+2)=Команды!$AJ$10,TRUE,FALSE),IF(INDEX(Команды!$A$2:$AN$7500,MATCH(CP$3,Команды!$A$2:$A$7500,0),$E60+2)=Команды!$AJ$11,TRUE,FALSE),IF(INDEX(Команды!$A$2:$AN$7500,MATCH(CP$3,Команды!$A$2:$A$7500,0),$E60+2)=Команды!$AJ$12,TRUE,FALSE),IF(INDEX(Команды!$A$2:$AN$7500,MATCH(CP$3,Команды!$A$2:$A$7500,0),$E60+2)=Команды!$AJ$13,TRUE,FALSE),IF(INDEX(Команды!$A$2:$AN$7500,MATCH(CP$3,Команды!$A$2:$A$7500,0),$E60+2)=Команды!$AJ$14,TRUE,FALSE),IF(INDEX(Команды!$A$2:$AN$7500,MATCH(CP$3,Команды!$A$2:$A$7500,0),$E60+2)=Команды!$AJ$15,TRUE,FALSE),IF(INDEX(Команды!$A$2:$AN$7500,MATCH(CP$3,Команды!$A$2:$A$7500,0),$E60+2)=Команды!$AJ$16,TRUE,FALSE),,IF(INDEX(Команды!$A$2:$AN$7500,MATCH(CP$3,Команды!$A$2:$A$7500,0),$E60+2)=Команды!$AJ$17,TRUE,FALSE),,IF(INDEX(Команды!$A$2:$AN$7500,MATCH(CP$3,Команды!$A$2:$A$7500,0),$E60+2)=Команды!$AJ$18,TRUE,FALSE),,IF(INDEX(Команды!$A$2:$AN$7500,MATCH(CP$3,Команды!$A$2:$A$7500,0),$E60+2)=Команды!$AJ$19,TRUE,FALSE)),INDEX(Команды!$AJ$2:$AK$19,MATCH(INDEX(Команды!$A$2:$AN$7500,MATCH(CP$3,Команды!$A$2:$A$7500,0),$E60+2),Команды!$AJ$2:$AJ$19,0),2),0)</f>
        <v>В</v>
      </c>
      <c r="CQ60" s="175" t="str">
        <f>IF(OR(IF(INDEX(Команды!$A$2:$AN$7500,MATCH(CP$3,Команды!$A$2:$A$7500,0),$E60+2)=Команды!$AJ$2,TRUE,FALSE),IF(INDEX(Команды!$A$2:$AN$7500,MATCH(CP$3,Команды!$A$2:$A$7500,0),$E60+2)=Команды!$AJ$3,TRUE,FALSE),IF(INDEX(Команды!$A$2:$AN$7500,MATCH(CP$3,Команды!$A$2:$A$7500,0),$E60+2)=Команды!$AJ$4,TRUE,FALSE),IF(INDEX(Команды!$A$2:$AN$7500,MATCH(CP$3,Команды!$A$2:$A$7500,0),$E60+2)=Команды!$AJ$5,TRUE,FALSE),IF(INDEX(Команды!$A$2:$AN$7500,MATCH(CP$3,Команды!$A$2:$A$7500,0),$E60+2)=Команды!$AJ$6,TRUE,FALSE),IF(INDEX(Команды!$A$2:$AN$7500,MATCH(CP$3,Команды!$A$2:$A$7500,0),$E60+2)=Команды!$AJ$7,TRUE,FALSE),IF(INDEX(Команды!$A$2:$AN$7500,MATCH(CP$3,Команды!$A$2:$A$7500,0),$E60+2)=Команды!$AJ$8,TRUE,FALSE),IF(INDEX(Команды!$A$2:$AN$7500,MATCH(CP$3,Команды!$A$2:$A$7500,0),$E60+2)=Команды!$AJ$9,TRUE,FALSE),IF(INDEX(Команды!$A$2:$AN$7500,MATCH(CP$3,Команды!$A$2:$A$7500,0),$E60+2)=Команды!$AJ$10,TRUE,FALSE),IF(INDEX(Команды!$A$2:$AN$7500,MATCH(CP$3,Команды!$A$2:$A$7500,0),$E60+2)=Команды!$AJ$11,TRUE,FALSE),IF(INDEX(Команды!$A$2:$AN$7500,MATCH(CP$3,Команды!$A$2:$A$7500,0),$E60+2)=Команды!$AJ$12,TRUE,FALSE),IF(INDEX(Команды!$A$2:$AN$7500,MATCH(CP$3,Команды!$A$2:$A$7500,0),$E60+2)=Команды!$AJ$13,TRUE,FALSE),IF(INDEX(Команды!$A$2:$AN$7500,MATCH(CP$3,Команды!$A$2:$A$7500,0),$E60+2)=Команды!$AJ$14,TRUE,FALSE),IF(INDEX(Команды!$A$2:$AN$7500,MATCH(CP$3,Команды!$A$2:$A$7500,0),$E60+2)=Команды!$AJ$15,TRUE,FALSE),IF(INDEX(Команды!$A$2:$AN$7500,MATCH(CP$3,Команды!$A$2:$A$7500,0),$E60+2)=Команды!$AJ$16,TRUE,FALSE),IF(INDEX(Команды!$A$2:$AN$7500,MATCH(CP$3,Команды!$A$2:$A$7500,0),$E60+2)=Команды!$AJ$17,TRUE,FALSE),IF(INDEX(Команды!$A$2:$AN$7500,MATCH(CP$3,Команды!$A$2:$A$7500,0),$E60+2)=Команды!$AJ$18,TRUE,FALSE),IF(INDEX(Команды!$A$2:$AN$7500,MATCH(CP$3,Команды!$A$2:$A$7500,0),$E60+2)=Команды!$AJ$19,TRUE,FALSE)),INDEX(Команды!$AJ$2:$AL$19,MATCH(INDEX(Команды!$A$2:$AN$7500,MATCH(CP$3,Команды!$A$2:$A$7500,0),$E60+2),Команды!$AJ$2:$AJ$19,0),3),0)</f>
        <v>В</v>
      </c>
      <c r="CR60" s="342"/>
      <c r="CS60" s="174" t="str">
        <f>IF(OR(IF(INDEX(Команды!$A$2:$AN$7500,MATCH(CS$3,Команды!$A$2:$A$7500,0),$E60+2)=Команды!$AJ$2,TRUE,FALSE),IF(INDEX(Команды!$A$2:$AN$7500,MATCH(CS$3,Команды!$A$2:$A$7500,0),$E60+2)=Команды!$AJ$3,TRUE,FALSE),IF(INDEX(Команды!$A$2:$AN$7500,MATCH(CS$3,Команды!$A$2:$A$7500,0),$E60+2)=Команды!$AJ$4,TRUE,FALSE),IF(INDEX(Команды!$A$2:$AN$7500,MATCH(CS$3,Команды!$A$2:$A$7500,0),$E60+2)=Команды!$AJ$5,TRUE,FALSE),IF(INDEX(Команды!$A$2:$AN$7500,MATCH(CS$3,Команды!$A$2:$A$7500,0),$E60+2)=Команды!$AJ$6,TRUE,FALSE),IF(INDEX(Команды!$A$2:$AN$7500,MATCH(CS$3,Команды!$A$2:$A$7500,0),$E60+2)=Команды!$AJ$7,TRUE,FALSE),IF(INDEX(Команды!$A$2:$AN$7500,MATCH(CS$3,Команды!$A$2:$A$7500,0),$E60+2)=Команды!$AJ$8,TRUE,FALSE),IF(INDEX(Команды!$A$2:$AN$7500,MATCH(CS$3,Команды!$A$2:$A$7500,0),$E60+2)=Команды!$AJ$9,TRUE,FALSE),IF(INDEX(Команды!$A$2:$AN$7500,MATCH(CS$3,Команды!$A$2:$A$7500,0),$E60+2)=Команды!$AJ$10,TRUE,FALSE),IF(INDEX(Команды!$A$2:$AN$7500,MATCH(CS$3,Команды!$A$2:$A$7500,0),$E60+2)=Команды!$AJ$11,TRUE,FALSE),IF(INDEX(Команды!$A$2:$AN$7500,MATCH(CS$3,Команды!$A$2:$A$7500,0),$E60+2)=Команды!$AJ$12,TRUE,FALSE),IF(INDEX(Команды!$A$2:$AN$7500,MATCH(CS$3,Команды!$A$2:$A$7500,0),$E60+2)=Команды!$AJ$13,TRUE,FALSE),IF(INDEX(Команды!$A$2:$AN$7500,MATCH(CS$3,Команды!$A$2:$A$7500,0),$E60+2)=Команды!$AJ$14,TRUE,FALSE),IF(INDEX(Команды!$A$2:$AN$7500,MATCH(CS$3,Команды!$A$2:$A$7500,0),$E60+2)=Команды!$AJ$15,TRUE,FALSE),IF(INDEX(Команды!$A$2:$AN$7500,MATCH(CS$3,Команды!$A$2:$A$7500,0),$E60+2)=Команды!$AJ$16,TRUE,FALSE),,IF(INDEX(Команды!$A$2:$AN$7500,MATCH(CS$3,Команды!$A$2:$A$7500,0),$E60+2)=Команды!$AJ$17,TRUE,FALSE),,IF(INDEX(Команды!$A$2:$AN$7500,MATCH(CS$3,Команды!$A$2:$A$7500,0),$E60+2)=Команды!$AJ$18,TRUE,FALSE),,IF(INDEX(Команды!$A$2:$AN$7500,MATCH(CS$3,Команды!$A$2:$A$7500,0),$E60+2)=Команды!$AJ$19,TRUE,FALSE)),INDEX(Команды!$AJ$2:$AK$19,MATCH(INDEX(Команды!$A$2:$AN$7500,MATCH(CS$3,Команды!$A$2:$A$7500,0),$E60+2),Команды!$AJ$2:$AJ$19,0),2),0)</f>
        <v>В</v>
      </c>
      <c r="CT60" s="175" t="str">
        <f>IF(OR(IF(INDEX(Команды!$A$2:$AN$7500,MATCH(CS$3,Команды!$A$2:$A$7500,0),$E60+2)=Команды!$AJ$2,TRUE,FALSE),IF(INDEX(Команды!$A$2:$AN$7500,MATCH(CS$3,Команды!$A$2:$A$7500,0),$E60+2)=Команды!$AJ$3,TRUE,FALSE),IF(INDEX(Команды!$A$2:$AN$7500,MATCH(CS$3,Команды!$A$2:$A$7500,0),$E60+2)=Команды!$AJ$4,TRUE,FALSE),IF(INDEX(Команды!$A$2:$AN$7500,MATCH(CS$3,Команды!$A$2:$A$7500,0),$E60+2)=Команды!$AJ$5,TRUE,FALSE),IF(INDEX(Команды!$A$2:$AN$7500,MATCH(CS$3,Команды!$A$2:$A$7500,0),$E60+2)=Команды!$AJ$6,TRUE,FALSE),IF(INDEX(Команды!$A$2:$AN$7500,MATCH(CS$3,Команды!$A$2:$A$7500,0),$E60+2)=Команды!$AJ$7,TRUE,FALSE),IF(INDEX(Команды!$A$2:$AN$7500,MATCH(CS$3,Команды!$A$2:$A$7500,0),$E60+2)=Команды!$AJ$8,TRUE,FALSE),IF(INDEX(Команды!$A$2:$AN$7500,MATCH(CS$3,Команды!$A$2:$A$7500,0),$E60+2)=Команды!$AJ$9,TRUE,FALSE),IF(INDEX(Команды!$A$2:$AN$7500,MATCH(CS$3,Команды!$A$2:$A$7500,0),$E60+2)=Команды!$AJ$10,TRUE,FALSE),IF(INDEX(Команды!$A$2:$AN$7500,MATCH(CS$3,Команды!$A$2:$A$7500,0),$E60+2)=Команды!$AJ$11,TRUE,FALSE),IF(INDEX(Команды!$A$2:$AN$7500,MATCH(CS$3,Команды!$A$2:$A$7500,0),$E60+2)=Команды!$AJ$12,TRUE,FALSE),IF(INDEX(Команды!$A$2:$AN$7500,MATCH(CS$3,Команды!$A$2:$A$7500,0),$E60+2)=Команды!$AJ$13,TRUE,FALSE),IF(INDEX(Команды!$A$2:$AN$7500,MATCH(CS$3,Команды!$A$2:$A$7500,0),$E60+2)=Команды!$AJ$14,TRUE,FALSE),IF(INDEX(Команды!$A$2:$AN$7500,MATCH(CS$3,Команды!$A$2:$A$7500,0),$E60+2)=Команды!$AJ$15,TRUE,FALSE),IF(INDEX(Команды!$A$2:$AN$7500,MATCH(CS$3,Команды!$A$2:$A$7500,0),$E60+2)=Команды!$AJ$16,TRUE,FALSE),IF(INDEX(Команды!$A$2:$AN$7500,MATCH(CS$3,Команды!$A$2:$A$7500,0),$E60+2)=Команды!$AJ$17,TRUE,FALSE),IF(INDEX(Команды!$A$2:$AN$7500,MATCH(CS$3,Команды!$A$2:$A$7500,0),$E60+2)=Команды!$AJ$18,TRUE,FALSE),IF(INDEX(Команды!$A$2:$AN$7500,MATCH(CS$3,Команды!$A$2:$A$7500,0),$E60+2)=Команды!$AJ$19,TRUE,FALSE)),INDEX(Команды!$AJ$2:$AL$19,MATCH(INDEX(Команды!$A$2:$AN$7500,MATCH(CS$3,Команды!$A$2:$A$7500,0),$E60+2),Команды!$AJ$2:$AJ$19,0),3),0)</f>
        <v>В</v>
      </c>
      <c r="CU60" s="342"/>
    </row>
    <row r="61" spans="1:99" s="2" customFormat="1" ht="21.95" customHeight="1" x14ac:dyDescent="0.3">
      <c r="A61" s="251">
        <v>56</v>
      </c>
      <c r="B61" s="2">
        <f>VLOOKUP(A61,'Список КК'!A:F,6,TRUE)</f>
        <v>45110</v>
      </c>
      <c r="C61" s="638" t="str">
        <f>VLOOKUP(A61,'Список КК'!A:B,2,TRUE)</f>
        <v>Иванова Надежда Эриховна</v>
      </c>
      <c r="D61" s="203" t="str">
        <f>VLOOKUP(A61,'Список КК'!A:D,4,TRUE)</f>
        <v>Инфо, Возв</v>
      </c>
      <c r="E61" s="4">
        <f>VLOOKUP(A61,'Список КК'!A:C,3,TRUE)</f>
        <v>5</v>
      </c>
      <c r="F61" s="220">
        <f>VLOOKUP(A61,'Список КК'!A:E,5,TRUE)</f>
        <v>0</v>
      </c>
      <c r="G61" s="174">
        <f>IF(OR(IF(INDEX(Команды!$A$2:$AN$7500,MATCH(G$3,Команды!$A$2:$A$7500,0),$E61+2)=Команды!$AJ$2,TRUE,FALSE),IF(INDEX(Команды!$A$2:$AN$7500,MATCH(G$3,Команды!$A$2:$A$7500,0),$E61+2)=Команды!$AJ$3,TRUE,FALSE),IF(INDEX(Команды!$A$2:$AN$7500,MATCH(G$3,Команды!$A$2:$A$7500,0),$E61+2)=Команды!$AJ$4,TRUE,FALSE),IF(INDEX(Команды!$A$2:$AN$7500,MATCH(G$3,Команды!$A$2:$A$7500,0),$E61+2)=Команды!$AJ$5,TRUE,FALSE),IF(INDEX(Команды!$A$2:$AN$7500,MATCH(G$3,Команды!$A$2:$A$7500,0),$E61+2)=Команды!$AJ$6,TRUE,FALSE),IF(INDEX(Команды!$A$2:$AN$7500,MATCH(G$3,Команды!$A$2:$A$7500,0),$E61+2)=Команды!$AJ$7,TRUE,FALSE),IF(INDEX(Команды!$A$2:$AN$7500,MATCH(G$3,Команды!$A$2:$A$7500,0),$E61+2)=Команды!$AJ$8,TRUE,FALSE),IF(INDEX(Команды!$A$2:$AN$7500,MATCH(G$3,Команды!$A$2:$A$7500,0),$E61+2)=Команды!$AJ$9,TRUE,FALSE),IF(INDEX(Команды!$A$2:$AN$7500,MATCH(G$3,Команды!$A$2:$A$7500,0),$E61+2)=Команды!$AJ$10,TRUE,FALSE),IF(INDEX(Команды!$A$2:$AN$7500,MATCH(G$3,Команды!$A$2:$A$7500,0),$E61+2)=Команды!$AJ$11,TRUE,FALSE),IF(INDEX(Команды!$A$2:$AN$7500,MATCH(G$3,Команды!$A$2:$A$7500,0),$E61+2)=Команды!$AJ$12,TRUE,FALSE),IF(INDEX(Команды!$A$2:$AN$7500,MATCH(G$3,Команды!$A$2:$A$7500,0),$E61+2)=Команды!$AJ$13,TRUE,FALSE),IF(INDEX(Команды!$A$2:$AN$7500,MATCH(G$3,Команды!$A$2:$A$7500,0),$E61+2)=Команды!$AJ$14,TRUE,FALSE),IF(INDEX(Команды!$A$2:$AN$7500,MATCH(G$3,Команды!$A$2:$A$7500,0),$E61+2)=Команды!$AJ$15,TRUE,FALSE),IF(INDEX(Команды!$A$2:$AN$7500,MATCH(G$3,Команды!$A$2:$A$7500,0),$E61+2)=Команды!$AJ$16,TRUE,FALSE),,IF(INDEX(Команды!$A$2:$AN$7500,MATCH(G$3,Команды!$A$2:$A$7500,0),$E61+2)=Команды!$AJ$17,TRUE,FALSE),,IF(INDEX(Команды!$A$2:$AN$7500,MATCH(G$3,Команды!$A$2:$A$7500,0),$E61+2)=Команды!$AJ$18,TRUE,FALSE),,IF(INDEX(Команды!$A$2:$AN$7500,MATCH(G$3,Команды!$A$2:$A$7500,0),$E61+2)=Команды!$AJ$19,TRUE,FALSE)),INDEX(Команды!$AJ$2:$AK$19,MATCH(INDEX(Команды!$A$2:$AN$7500,MATCH(G$3,Команды!$A$2:$A$7500,0),$E61+2),Команды!$AJ$2:$AJ$19,0),2),0)</f>
        <v>0.28125</v>
      </c>
      <c r="H61" s="175">
        <f>IF(OR(IF(INDEX(Команды!$A$2:$AN$7500,MATCH(G$3,Команды!$A$2:$A$7500,0),$E61+2)=Команды!$AJ$2,TRUE,FALSE),IF(INDEX(Команды!$A$2:$AN$7500,MATCH(G$3,Команды!$A$2:$A$7500,0),$E61+2)=Команды!$AJ$3,TRUE,FALSE),IF(INDEX(Команды!$A$2:$AN$7500,MATCH(G$3,Команды!$A$2:$A$7500,0),$E61+2)=Команды!$AJ$4,TRUE,FALSE),IF(INDEX(Команды!$A$2:$AN$7500,MATCH(G$3,Команды!$A$2:$A$7500,0),$E61+2)=Команды!$AJ$5,TRUE,FALSE),IF(INDEX(Команды!$A$2:$AN$7500,MATCH(G$3,Команды!$A$2:$A$7500,0),$E61+2)=Команды!$AJ$6,TRUE,FALSE),IF(INDEX(Команды!$A$2:$AN$7500,MATCH(G$3,Команды!$A$2:$A$7500,0),$E61+2)=Команды!$AJ$7,TRUE,FALSE),IF(INDEX(Команды!$A$2:$AN$7500,MATCH(G$3,Команды!$A$2:$A$7500,0),$E61+2)=Команды!$AJ$8,TRUE,FALSE),IF(INDEX(Команды!$A$2:$AN$7500,MATCH(G$3,Команды!$A$2:$A$7500,0),$E61+2)=Команды!$AJ$9,TRUE,FALSE),IF(INDEX(Команды!$A$2:$AN$7500,MATCH(G$3,Команды!$A$2:$A$7500,0),$E61+2)=Команды!$AJ$10,TRUE,FALSE),IF(INDEX(Команды!$A$2:$AN$7500,MATCH(G$3,Команды!$A$2:$A$7500,0),$E61+2)=Команды!$AJ$11,TRUE,FALSE),IF(INDEX(Команды!$A$2:$AN$7500,MATCH(G$3,Команды!$A$2:$A$7500,0),$E61+2)=Команды!$AJ$12,TRUE,FALSE),IF(INDEX(Команды!$A$2:$AN$7500,MATCH(G$3,Команды!$A$2:$A$7500,0),$E61+2)=Команды!$AJ$13,TRUE,FALSE),IF(INDEX(Команды!$A$2:$AN$7500,MATCH(G$3,Команды!$A$2:$A$7500,0),$E61+2)=Команды!$AJ$14,TRUE,FALSE),IF(INDEX(Команды!$A$2:$AN$7500,MATCH(G$3,Команды!$A$2:$A$7500,0),$E61+2)=Команды!$AJ$15,TRUE,FALSE),IF(INDEX(Команды!$A$2:$AN$7500,MATCH(G$3,Команды!$A$2:$A$7500,0),$E61+2)=Команды!$AJ$16,TRUE,FALSE),IF(INDEX(Команды!$A$2:$AN$7500,MATCH(G$3,Команды!$A$2:$A$7500,0),$E61+2)=Команды!$AJ$17,TRUE,FALSE),IF(INDEX(Команды!$A$2:$AN$7500,MATCH(G$3,Команды!$A$2:$A$7500,0),$E61+2)=Команды!$AJ$18,TRUE,FALSE),IF(INDEX(Команды!$A$2:$AN$7500,MATCH(G$3,Команды!$A$2:$A$7500,0),$E61+2)=Команды!$AJ$19,TRUE,FALSE)),INDEX(Команды!$AJ$2:$AL$19,MATCH(INDEX(Команды!$A$2:$AN$7500,MATCH(G$3,Команды!$A$2:$A$7500,0),$E61+2),Команды!$AJ$2:$AJ$19,0),3),0)</f>
        <v>0.65625</v>
      </c>
      <c r="I61" s="342"/>
      <c r="J61" s="174">
        <f>IF(OR(IF(INDEX(Команды!$A$2:$AN$7500,MATCH(J$3,Команды!$A$2:$A$7500,0),$E61+2)=Команды!$AJ$2,TRUE,FALSE),IF(INDEX(Команды!$A$2:$AN$7500,MATCH(J$3,Команды!$A$2:$A$7500,0),$E61+2)=Команды!$AJ$3,TRUE,FALSE),IF(INDEX(Команды!$A$2:$AN$7500,MATCH(J$3,Команды!$A$2:$A$7500,0),$E61+2)=Команды!$AJ$4,TRUE,FALSE),IF(INDEX(Команды!$A$2:$AN$7500,MATCH(J$3,Команды!$A$2:$A$7500,0),$E61+2)=Команды!$AJ$5,TRUE,FALSE),IF(INDEX(Команды!$A$2:$AN$7500,MATCH(J$3,Команды!$A$2:$A$7500,0),$E61+2)=Команды!$AJ$6,TRUE,FALSE),IF(INDEX(Команды!$A$2:$AN$7500,MATCH(J$3,Команды!$A$2:$A$7500,0),$E61+2)=Команды!$AJ$7,TRUE,FALSE),IF(INDEX(Команды!$A$2:$AN$7500,MATCH(J$3,Команды!$A$2:$A$7500,0),$E61+2)=Команды!$AJ$8,TRUE,FALSE),IF(INDEX(Команды!$A$2:$AN$7500,MATCH(J$3,Команды!$A$2:$A$7500,0),$E61+2)=Команды!$AJ$9,TRUE,FALSE),IF(INDEX(Команды!$A$2:$AN$7500,MATCH(J$3,Команды!$A$2:$A$7500,0),$E61+2)=Команды!$AJ$10,TRUE,FALSE),IF(INDEX(Команды!$A$2:$AN$7500,MATCH(J$3,Команды!$A$2:$A$7500,0),$E61+2)=Команды!$AJ$11,TRUE,FALSE),IF(INDEX(Команды!$A$2:$AN$7500,MATCH(J$3,Команды!$A$2:$A$7500,0),$E61+2)=Команды!$AJ$12,TRUE,FALSE),IF(INDEX(Команды!$A$2:$AN$7500,MATCH(J$3,Команды!$A$2:$A$7500,0),$E61+2)=Команды!$AJ$13,TRUE,FALSE),IF(INDEX(Команды!$A$2:$AN$7500,MATCH(J$3,Команды!$A$2:$A$7500,0),$E61+2)=Команды!$AJ$14,TRUE,FALSE),IF(INDEX(Команды!$A$2:$AN$7500,MATCH(J$3,Команды!$A$2:$A$7500,0),$E61+2)=Команды!$AJ$15,TRUE,FALSE),IF(INDEX(Команды!$A$2:$AN$7500,MATCH(J$3,Команды!$A$2:$A$7500,0),$E61+2)=Команды!$AJ$16,TRUE,FALSE),,IF(INDEX(Команды!$A$2:$AN$7500,MATCH(J$3,Команды!$A$2:$A$7500,0),$E61+2)=Команды!$AJ$17,TRUE,FALSE),,IF(INDEX(Команды!$A$2:$AN$7500,MATCH(J$3,Команды!$A$2:$A$7500,0),$E61+2)=Команды!$AJ$18,TRUE,FALSE),,IF(INDEX(Команды!$A$2:$AN$7500,MATCH(J$3,Команды!$A$2:$A$7500,0),$E61+2)=Команды!$AJ$19,TRUE,FALSE)),INDEX(Команды!$AJ$2:$AK$19,MATCH(INDEX(Команды!$A$2:$AN$7500,MATCH(J$3,Команды!$A$2:$A$7500,0),$E61+2),Команды!$AJ$2:$AJ$19,0),2),0)</f>
        <v>0.33333333333333331</v>
      </c>
      <c r="K61" s="175">
        <f>IF(OR(IF(INDEX(Команды!$A$2:$AN$7500,MATCH(J$3,Команды!$A$2:$A$7500,0),$E61+2)=Команды!$AJ$2,TRUE,FALSE),IF(INDEX(Команды!$A$2:$AN$7500,MATCH(J$3,Команды!$A$2:$A$7500,0),$E61+2)=Команды!$AJ$3,TRUE,FALSE),IF(INDEX(Команды!$A$2:$AN$7500,MATCH(J$3,Команды!$A$2:$A$7500,0),$E61+2)=Команды!$AJ$4,TRUE,FALSE),IF(INDEX(Команды!$A$2:$AN$7500,MATCH(J$3,Команды!$A$2:$A$7500,0),$E61+2)=Команды!$AJ$5,TRUE,FALSE),IF(INDEX(Команды!$A$2:$AN$7500,MATCH(J$3,Команды!$A$2:$A$7500,0),$E61+2)=Команды!$AJ$6,TRUE,FALSE),IF(INDEX(Команды!$A$2:$AN$7500,MATCH(J$3,Команды!$A$2:$A$7500,0),$E61+2)=Команды!$AJ$7,TRUE,FALSE),IF(INDEX(Команды!$A$2:$AN$7500,MATCH(J$3,Команды!$A$2:$A$7500,0),$E61+2)=Команды!$AJ$8,TRUE,FALSE),IF(INDEX(Команды!$A$2:$AN$7500,MATCH(J$3,Команды!$A$2:$A$7500,0),$E61+2)=Команды!$AJ$9,TRUE,FALSE),IF(INDEX(Команды!$A$2:$AN$7500,MATCH(J$3,Команды!$A$2:$A$7500,0),$E61+2)=Команды!$AJ$10,TRUE,FALSE),IF(INDEX(Команды!$A$2:$AN$7500,MATCH(J$3,Команды!$A$2:$A$7500,0),$E61+2)=Команды!$AJ$11,TRUE,FALSE),IF(INDEX(Команды!$A$2:$AN$7500,MATCH(J$3,Команды!$A$2:$A$7500,0),$E61+2)=Команды!$AJ$12,TRUE,FALSE),IF(INDEX(Команды!$A$2:$AN$7500,MATCH(J$3,Команды!$A$2:$A$7500,0),$E61+2)=Команды!$AJ$13,TRUE,FALSE),IF(INDEX(Команды!$A$2:$AN$7500,MATCH(J$3,Команды!$A$2:$A$7500,0),$E61+2)=Команды!$AJ$14,TRUE,FALSE),IF(INDEX(Команды!$A$2:$AN$7500,MATCH(J$3,Команды!$A$2:$A$7500,0),$E61+2)=Команды!$AJ$15,TRUE,FALSE),IF(INDEX(Команды!$A$2:$AN$7500,MATCH(J$3,Команды!$A$2:$A$7500,0),$E61+2)=Команды!$AJ$16,TRUE,FALSE),IF(INDEX(Команды!$A$2:$AN$7500,MATCH(J$3,Команды!$A$2:$A$7500,0),$E61+2)=Команды!$AJ$17,TRUE,FALSE),IF(INDEX(Команды!$A$2:$AN$7500,MATCH(J$3,Команды!$A$2:$A$7500,0),$E61+2)=Команды!$AJ$18,TRUE,FALSE),IF(INDEX(Команды!$A$2:$AN$7500,MATCH(J$3,Команды!$A$2:$A$7500,0),$E61+2)=Команды!$AJ$19,TRUE,FALSE)),INDEX(Команды!$AJ$2:$AL$19,MATCH(INDEX(Команды!$A$2:$AN$7500,MATCH(J$3,Команды!$A$2:$A$7500,0),$E61+2),Команды!$AJ$2:$AJ$19,0),3),0)</f>
        <v>0.70833333333333337</v>
      </c>
      <c r="L61" s="342"/>
      <c r="M61" s="174">
        <f>IF(OR(IF(INDEX(Команды!$A$2:$AN$7500,MATCH(M$3,Команды!$A$2:$A$7500,0),$E61+2)=Команды!$AJ$2,TRUE,FALSE),IF(INDEX(Команды!$A$2:$AN$7500,MATCH(M$3,Команды!$A$2:$A$7500,0),$E61+2)=Команды!$AJ$3,TRUE,FALSE),IF(INDEX(Команды!$A$2:$AN$7500,MATCH(M$3,Команды!$A$2:$A$7500,0),$E61+2)=Команды!$AJ$4,TRUE,FALSE),IF(INDEX(Команды!$A$2:$AN$7500,MATCH(M$3,Команды!$A$2:$A$7500,0),$E61+2)=Команды!$AJ$5,TRUE,FALSE),IF(INDEX(Команды!$A$2:$AN$7500,MATCH(M$3,Команды!$A$2:$A$7500,0),$E61+2)=Команды!$AJ$6,TRUE,FALSE),IF(INDEX(Команды!$A$2:$AN$7500,MATCH(M$3,Команды!$A$2:$A$7500,0),$E61+2)=Команды!$AJ$7,TRUE,FALSE),IF(INDEX(Команды!$A$2:$AN$7500,MATCH(M$3,Команды!$A$2:$A$7500,0),$E61+2)=Команды!$AJ$8,TRUE,FALSE),IF(INDEX(Команды!$A$2:$AN$7500,MATCH(M$3,Команды!$A$2:$A$7500,0),$E61+2)=Команды!$AJ$9,TRUE,FALSE),IF(INDEX(Команды!$A$2:$AN$7500,MATCH(M$3,Команды!$A$2:$A$7500,0),$E61+2)=Команды!$AJ$10,TRUE,FALSE),IF(INDEX(Команды!$A$2:$AN$7500,MATCH(M$3,Команды!$A$2:$A$7500,0),$E61+2)=Команды!$AJ$11,TRUE,FALSE),IF(INDEX(Команды!$A$2:$AN$7500,MATCH(M$3,Команды!$A$2:$A$7500,0),$E61+2)=Команды!$AJ$12,TRUE,FALSE),IF(INDEX(Команды!$A$2:$AN$7500,MATCH(M$3,Команды!$A$2:$A$7500,0),$E61+2)=Команды!$AJ$13,TRUE,FALSE),IF(INDEX(Команды!$A$2:$AN$7500,MATCH(M$3,Команды!$A$2:$A$7500,0),$E61+2)=Команды!$AJ$14,TRUE,FALSE),IF(INDEX(Команды!$A$2:$AN$7500,MATCH(M$3,Команды!$A$2:$A$7500,0),$E61+2)=Команды!$AJ$15,TRUE,FALSE),IF(INDEX(Команды!$A$2:$AN$7500,MATCH(M$3,Команды!$A$2:$A$7500,0),$E61+2)=Команды!$AJ$16,TRUE,FALSE),,IF(INDEX(Команды!$A$2:$AN$7500,MATCH(M$3,Команды!$A$2:$A$7500,0),$E61+2)=Команды!$AJ$17,TRUE,FALSE),,IF(INDEX(Команды!$A$2:$AN$7500,MATCH(M$3,Команды!$A$2:$A$7500,0),$E61+2)=Команды!$AJ$18,TRUE,FALSE),,IF(INDEX(Команды!$A$2:$AN$7500,MATCH(M$3,Команды!$A$2:$A$7500,0),$E61+2)=Команды!$AJ$19,TRUE,FALSE)),INDEX(Команды!$AJ$2:$AK$19,MATCH(INDEX(Команды!$A$2:$AN$7500,MATCH(M$3,Команды!$A$2:$A$7500,0),$E61+2),Команды!$AJ$2:$AJ$19,0),2),0)</f>
        <v>0.375</v>
      </c>
      <c r="N61" s="175">
        <f>IF(OR(IF(INDEX(Команды!$A$2:$AN$7500,MATCH(M$3,Команды!$A$2:$A$7500,0),$E61+2)=Команды!$AJ$2,TRUE,FALSE),IF(INDEX(Команды!$A$2:$AN$7500,MATCH(M$3,Команды!$A$2:$A$7500,0),$E61+2)=Команды!$AJ$3,TRUE,FALSE),IF(INDEX(Команды!$A$2:$AN$7500,MATCH(M$3,Команды!$A$2:$A$7500,0),$E61+2)=Команды!$AJ$4,TRUE,FALSE),IF(INDEX(Команды!$A$2:$AN$7500,MATCH(M$3,Команды!$A$2:$A$7500,0),$E61+2)=Команды!$AJ$5,TRUE,FALSE),IF(INDEX(Команды!$A$2:$AN$7500,MATCH(M$3,Команды!$A$2:$A$7500,0),$E61+2)=Команды!$AJ$6,TRUE,FALSE),IF(INDEX(Команды!$A$2:$AN$7500,MATCH(M$3,Команды!$A$2:$A$7500,0),$E61+2)=Команды!$AJ$7,TRUE,FALSE),IF(INDEX(Команды!$A$2:$AN$7500,MATCH(M$3,Команды!$A$2:$A$7500,0),$E61+2)=Команды!$AJ$8,TRUE,FALSE),IF(INDEX(Команды!$A$2:$AN$7500,MATCH(M$3,Команды!$A$2:$A$7500,0),$E61+2)=Команды!$AJ$9,TRUE,FALSE),IF(INDEX(Команды!$A$2:$AN$7500,MATCH(M$3,Команды!$A$2:$A$7500,0),$E61+2)=Команды!$AJ$10,TRUE,FALSE),IF(INDEX(Команды!$A$2:$AN$7500,MATCH(M$3,Команды!$A$2:$A$7500,0),$E61+2)=Команды!$AJ$11,TRUE,FALSE),IF(INDEX(Команды!$A$2:$AN$7500,MATCH(M$3,Команды!$A$2:$A$7500,0),$E61+2)=Команды!$AJ$12,TRUE,FALSE),IF(INDEX(Команды!$A$2:$AN$7500,MATCH(M$3,Команды!$A$2:$A$7500,0),$E61+2)=Команды!$AJ$13,TRUE,FALSE),IF(INDEX(Команды!$A$2:$AN$7500,MATCH(M$3,Команды!$A$2:$A$7500,0),$E61+2)=Команды!$AJ$14,TRUE,FALSE),IF(INDEX(Команды!$A$2:$AN$7500,MATCH(M$3,Команды!$A$2:$A$7500,0),$E61+2)=Команды!$AJ$15,TRUE,FALSE),IF(INDEX(Команды!$A$2:$AN$7500,MATCH(M$3,Команды!$A$2:$A$7500,0),$E61+2)=Команды!$AJ$16,TRUE,FALSE),IF(INDEX(Команды!$A$2:$AN$7500,MATCH(M$3,Команды!$A$2:$A$7500,0),$E61+2)=Команды!$AJ$17,TRUE,FALSE),IF(INDEX(Команды!$A$2:$AN$7500,MATCH(M$3,Команды!$A$2:$A$7500,0),$E61+2)=Команды!$AJ$18,TRUE,FALSE),IF(INDEX(Команды!$A$2:$AN$7500,MATCH(M$3,Команды!$A$2:$A$7500,0),$E61+2)=Команды!$AJ$19,TRUE,FALSE)),INDEX(Команды!$AJ$2:$AL$19,MATCH(INDEX(Команды!$A$2:$AN$7500,MATCH(M$3,Команды!$A$2:$A$7500,0),$E61+2),Команды!$AJ$2:$AJ$19,0),3),0)</f>
        <v>0.75</v>
      </c>
      <c r="O61" s="342"/>
      <c r="P61" s="174" t="str">
        <f>IF(OR(IF(INDEX(Команды!$A$2:$AN$7500,MATCH(P$3,Команды!$A$2:$A$7500,0),$E61+2)=Команды!$AJ$2,TRUE,FALSE),IF(INDEX(Команды!$A$2:$AN$7500,MATCH(P$3,Команды!$A$2:$A$7500,0),$E61+2)=Команды!$AJ$3,TRUE,FALSE),IF(INDEX(Команды!$A$2:$AN$7500,MATCH(P$3,Команды!$A$2:$A$7500,0),$E61+2)=Команды!$AJ$4,TRUE,FALSE),IF(INDEX(Команды!$A$2:$AN$7500,MATCH(P$3,Команды!$A$2:$A$7500,0),$E61+2)=Команды!$AJ$5,TRUE,FALSE),IF(INDEX(Команды!$A$2:$AN$7500,MATCH(P$3,Команды!$A$2:$A$7500,0),$E61+2)=Команды!$AJ$6,TRUE,FALSE),IF(INDEX(Команды!$A$2:$AN$7500,MATCH(P$3,Команды!$A$2:$A$7500,0),$E61+2)=Команды!$AJ$7,TRUE,FALSE),IF(INDEX(Команды!$A$2:$AN$7500,MATCH(P$3,Команды!$A$2:$A$7500,0),$E61+2)=Команды!$AJ$8,TRUE,FALSE),IF(INDEX(Команды!$A$2:$AN$7500,MATCH(P$3,Команды!$A$2:$A$7500,0),$E61+2)=Команды!$AJ$9,TRUE,FALSE),IF(INDEX(Команды!$A$2:$AN$7500,MATCH(P$3,Команды!$A$2:$A$7500,0),$E61+2)=Команды!$AJ$10,TRUE,FALSE),IF(INDEX(Команды!$A$2:$AN$7500,MATCH(P$3,Команды!$A$2:$A$7500,0),$E61+2)=Команды!$AJ$11,TRUE,FALSE),IF(INDEX(Команды!$A$2:$AN$7500,MATCH(P$3,Команды!$A$2:$A$7500,0),$E61+2)=Команды!$AJ$12,TRUE,FALSE),IF(INDEX(Команды!$A$2:$AN$7500,MATCH(P$3,Команды!$A$2:$A$7500,0),$E61+2)=Команды!$AJ$13,TRUE,FALSE),IF(INDEX(Команды!$A$2:$AN$7500,MATCH(P$3,Команды!$A$2:$A$7500,0),$E61+2)=Команды!$AJ$14,TRUE,FALSE),IF(INDEX(Команды!$A$2:$AN$7500,MATCH(P$3,Команды!$A$2:$A$7500,0),$E61+2)=Команды!$AJ$15,TRUE,FALSE),IF(INDEX(Команды!$A$2:$AN$7500,MATCH(P$3,Команды!$A$2:$A$7500,0),$E61+2)=Команды!$AJ$16,TRUE,FALSE),,IF(INDEX(Команды!$A$2:$AN$7500,MATCH(P$3,Команды!$A$2:$A$7500,0),$E61+2)=Команды!$AJ$17,TRUE,FALSE),,IF(INDEX(Команды!$A$2:$AN$7500,MATCH(P$3,Команды!$A$2:$A$7500,0),$E61+2)=Команды!$AJ$18,TRUE,FALSE),,IF(INDEX(Команды!$A$2:$AN$7500,MATCH(P$3,Команды!$A$2:$A$7500,0),$E61+2)=Команды!$AJ$19,TRUE,FALSE)),INDEX(Команды!$AJ$2:$AK$19,MATCH(INDEX(Команды!$A$2:$AN$7500,MATCH(P$3,Команды!$A$2:$A$7500,0),$E61+2),Команды!$AJ$2:$AJ$19,0),2),0)</f>
        <v>В</v>
      </c>
      <c r="Q61" s="175" t="str">
        <f>IF(OR(IF(INDEX(Команды!$A$2:$AN$7500,MATCH(P$3,Команды!$A$2:$A$7500,0),$E61+2)=Команды!$AJ$2,TRUE,FALSE),IF(INDEX(Команды!$A$2:$AN$7500,MATCH(P$3,Команды!$A$2:$A$7500,0),$E61+2)=Команды!$AJ$3,TRUE,FALSE),IF(INDEX(Команды!$A$2:$AN$7500,MATCH(P$3,Команды!$A$2:$A$7500,0),$E61+2)=Команды!$AJ$4,TRUE,FALSE),IF(INDEX(Команды!$A$2:$AN$7500,MATCH(P$3,Команды!$A$2:$A$7500,0),$E61+2)=Команды!$AJ$5,TRUE,FALSE),IF(INDEX(Команды!$A$2:$AN$7500,MATCH(P$3,Команды!$A$2:$A$7500,0),$E61+2)=Команды!$AJ$6,TRUE,FALSE),IF(INDEX(Команды!$A$2:$AN$7500,MATCH(P$3,Команды!$A$2:$A$7500,0),$E61+2)=Команды!$AJ$7,TRUE,FALSE),IF(INDEX(Команды!$A$2:$AN$7500,MATCH(P$3,Команды!$A$2:$A$7500,0),$E61+2)=Команды!$AJ$8,TRUE,FALSE),IF(INDEX(Команды!$A$2:$AN$7500,MATCH(P$3,Команды!$A$2:$A$7500,0),$E61+2)=Команды!$AJ$9,TRUE,FALSE),IF(INDEX(Команды!$A$2:$AN$7500,MATCH(P$3,Команды!$A$2:$A$7500,0),$E61+2)=Команды!$AJ$10,TRUE,FALSE),IF(INDEX(Команды!$A$2:$AN$7500,MATCH(P$3,Команды!$A$2:$A$7500,0),$E61+2)=Команды!$AJ$11,TRUE,FALSE),IF(INDEX(Команды!$A$2:$AN$7500,MATCH(P$3,Команды!$A$2:$A$7500,0),$E61+2)=Команды!$AJ$12,TRUE,FALSE),IF(INDEX(Команды!$A$2:$AN$7500,MATCH(P$3,Команды!$A$2:$A$7500,0),$E61+2)=Команды!$AJ$13,TRUE,FALSE),IF(INDEX(Команды!$A$2:$AN$7500,MATCH(P$3,Команды!$A$2:$A$7500,0),$E61+2)=Команды!$AJ$14,TRUE,FALSE),IF(INDEX(Команды!$A$2:$AN$7500,MATCH(P$3,Команды!$A$2:$A$7500,0),$E61+2)=Команды!$AJ$15,TRUE,FALSE),IF(INDEX(Команды!$A$2:$AN$7500,MATCH(P$3,Команды!$A$2:$A$7500,0),$E61+2)=Команды!$AJ$16,TRUE,FALSE),IF(INDEX(Команды!$A$2:$AN$7500,MATCH(P$3,Команды!$A$2:$A$7500,0),$E61+2)=Команды!$AJ$17,TRUE,FALSE),IF(INDEX(Команды!$A$2:$AN$7500,MATCH(P$3,Команды!$A$2:$A$7500,0),$E61+2)=Команды!$AJ$18,TRUE,FALSE),IF(INDEX(Команды!$A$2:$AN$7500,MATCH(P$3,Команды!$A$2:$A$7500,0),$E61+2)=Команды!$AJ$19,TRUE,FALSE)),INDEX(Команды!$AJ$2:$AL$19,MATCH(INDEX(Команды!$A$2:$AN$7500,MATCH(P$3,Команды!$A$2:$A$7500,0),$E61+2),Команды!$AJ$2:$AJ$19,0),3),0)</f>
        <v>В</v>
      </c>
      <c r="R61" s="342"/>
      <c r="S61" s="174" t="str">
        <f>IF(OR(IF(INDEX(Команды!$A$2:$AN$7500,MATCH(S$3,Команды!$A$2:$A$7500,0),$E61+2)=Команды!$AJ$2,TRUE,FALSE),IF(INDEX(Команды!$A$2:$AN$7500,MATCH(S$3,Команды!$A$2:$A$7500,0),$E61+2)=Команды!$AJ$3,TRUE,FALSE),IF(INDEX(Команды!$A$2:$AN$7500,MATCH(S$3,Команды!$A$2:$A$7500,0),$E61+2)=Команды!$AJ$4,TRUE,FALSE),IF(INDEX(Команды!$A$2:$AN$7500,MATCH(S$3,Команды!$A$2:$A$7500,0),$E61+2)=Команды!$AJ$5,TRUE,FALSE),IF(INDEX(Команды!$A$2:$AN$7500,MATCH(S$3,Команды!$A$2:$A$7500,0),$E61+2)=Команды!$AJ$6,TRUE,FALSE),IF(INDEX(Команды!$A$2:$AN$7500,MATCH(S$3,Команды!$A$2:$A$7500,0),$E61+2)=Команды!$AJ$7,TRUE,FALSE),IF(INDEX(Команды!$A$2:$AN$7500,MATCH(S$3,Команды!$A$2:$A$7500,0),$E61+2)=Команды!$AJ$8,TRUE,FALSE),IF(INDEX(Команды!$A$2:$AN$7500,MATCH(S$3,Команды!$A$2:$A$7500,0),$E61+2)=Команды!$AJ$9,TRUE,FALSE),IF(INDEX(Команды!$A$2:$AN$7500,MATCH(S$3,Команды!$A$2:$A$7500,0),$E61+2)=Команды!$AJ$10,TRUE,FALSE),IF(INDEX(Команды!$A$2:$AN$7500,MATCH(S$3,Команды!$A$2:$A$7500,0),$E61+2)=Команды!$AJ$11,TRUE,FALSE),IF(INDEX(Команды!$A$2:$AN$7500,MATCH(S$3,Команды!$A$2:$A$7500,0),$E61+2)=Команды!$AJ$12,TRUE,FALSE),IF(INDEX(Команды!$A$2:$AN$7500,MATCH(S$3,Команды!$A$2:$A$7500,0),$E61+2)=Команды!$AJ$13,TRUE,FALSE),IF(INDEX(Команды!$A$2:$AN$7500,MATCH(S$3,Команды!$A$2:$A$7500,0),$E61+2)=Команды!$AJ$14,TRUE,FALSE),IF(INDEX(Команды!$A$2:$AN$7500,MATCH(S$3,Команды!$A$2:$A$7500,0),$E61+2)=Команды!$AJ$15,TRUE,FALSE),IF(INDEX(Команды!$A$2:$AN$7500,MATCH(S$3,Команды!$A$2:$A$7500,0),$E61+2)=Команды!$AJ$16,TRUE,FALSE),,IF(INDEX(Команды!$A$2:$AN$7500,MATCH(S$3,Команды!$A$2:$A$7500,0),$E61+2)=Команды!$AJ$17,TRUE,FALSE),,IF(INDEX(Команды!$A$2:$AN$7500,MATCH(S$3,Команды!$A$2:$A$7500,0),$E61+2)=Команды!$AJ$18,TRUE,FALSE),,IF(INDEX(Команды!$A$2:$AN$7500,MATCH(S$3,Команды!$A$2:$A$7500,0),$E61+2)=Команды!$AJ$19,TRUE,FALSE)),INDEX(Команды!$AJ$2:$AK$19,MATCH(INDEX(Команды!$A$2:$AN$7500,MATCH(S$3,Команды!$A$2:$A$7500,0),$E61+2),Команды!$AJ$2:$AJ$19,0),2),0)</f>
        <v>В</v>
      </c>
      <c r="T61" s="175" t="str">
        <f>IF(OR(IF(INDEX(Команды!$A$2:$AN$7500,MATCH(S$3,Команды!$A$2:$A$7500,0),$E61+2)=Команды!$AJ$2,TRUE,FALSE),IF(INDEX(Команды!$A$2:$AN$7500,MATCH(S$3,Команды!$A$2:$A$7500,0),$E61+2)=Команды!$AJ$3,TRUE,FALSE),IF(INDEX(Команды!$A$2:$AN$7500,MATCH(S$3,Команды!$A$2:$A$7500,0),$E61+2)=Команды!$AJ$4,TRUE,FALSE),IF(INDEX(Команды!$A$2:$AN$7500,MATCH(S$3,Команды!$A$2:$A$7500,0),$E61+2)=Команды!$AJ$5,TRUE,FALSE),IF(INDEX(Команды!$A$2:$AN$7500,MATCH(S$3,Команды!$A$2:$A$7500,0),$E61+2)=Команды!$AJ$6,TRUE,FALSE),IF(INDEX(Команды!$A$2:$AN$7500,MATCH(S$3,Команды!$A$2:$A$7500,0),$E61+2)=Команды!$AJ$7,TRUE,FALSE),IF(INDEX(Команды!$A$2:$AN$7500,MATCH(S$3,Команды!$A$2:$A$7500,0),$E61+2)=Команды!$AJ$8,TRUE,FALSE),IF(INDEX(Команды!$A$2:$AN$7500,MATCH(S$3,Команды!$A$2:$A$7500,0),$E61+2)=Команды!$AJ$9,TRUE,FALSE),IF(INDEX(Команды!$A$2:$AN$7500,MATCH(S$3,Команды!$A$2:$A$7500,0),$E61+2)=Команды!$AJ$10,TRUE,FALSE),IF(INDEX(Команды!$A$2:$AN$7500,MATCH(S$3,Команды!$A$2:$A$7500,0),$E61+2)=Команды!$AJ$11,TRUE,FALSE),IF(INDEX(Команды!$A$2:$AN$7500,MATCH(S$3,Команды!$A$2:$A$7500,0),$E61+2)=Команды!$AJ$12,TRUE,FALSE),IF(INDEX(Команды!$A$2:$AN$7500,MATCH(S$3,Команды!$A$2:$A$7500,0),$E61+2)=Команды!$AJ$13,TRUE,FALSE),IF(INDEX(Команды!$A$2:$AN$7500,MATCH(S$3,Команды!$A$2:$A$7500,0),$E61+2)=Команды!$AJ$14,TRUE,FALSE),IF(INDEX(Команды!$A$2:$AN$7500,MATCH(S$3,Команды!$A$2:$A$7500,0),$E61+2)=Команды!$AJ$15,TRUE,FALSE),IF(INDEX(Команды!$A$2:$AN$7500,MATCH(S$3,Команды!$A$2:$A$7500,0),$E61+2)=Команды!$AJ$16,TRUE,FALSE),IF(INDEX(Команды!$A$2:$AN$7500,MATCH(S$3,Команды!$A$2:$A$7500,0),$E61+2)=Команды!$AJ$17,TRUE,FALSE),IF(INDEX(Команды!$A$2:$AN$7500,MATCH(S$3,Команды!$A$2:$A$7500,0),$E61+2)=Команды!$AJ$18,TRUE,FALSE),IF(INDEX(Команды!$A$2:$AN$7500,MATCH(S$3,Команды!$A$2:$A$7500,0),$E61+2)=Команды!$AJ$19,TRUE,FALSE)),INDEX(Команды!$AJ$2:$AL$19,MATCH(INDEX(Команды!$A$2:$AN$7500,MATCH(S$3,Команды!$A$2:$A$7500,0),$E61+2),Команды!$AJ$2:$AJ$19,0),3),0)</f>
        <v>В</v>
      </c>
      <c r="U61" s="342"/>
      <c r="V61" s="174">
        <f>IF(OR(IF(INDEX(Команды!$A$2:$AN$7500,MATCH(V$3,Команды!$A$2:$A$7500,0),$E61+2)=Команды!$AJ$2,TRUE,FALSE),IF(INDEX(Команды!$A$2:$AN$7500,MATCH(V$3,Команды!$A$2:$A$7500,0),$E61+2)=Команды!$AJ$3,TRUE,FALSE),IF(INDEX(Команды!$A$2:$AN$7500,MATCH(V$3,Команды!$A$2:$A$7500,0),$E61+2)=Команды!$AJ$4,TRUE,FALSE),IF(INDEX(Команды!$A$2:$AN$7500,MATCH(V$3,Команды!$A$2:$A$7500,0),$E61+2)=Команды!$AJ$5,TRUE,FALSE),IF(INDEX(Команды!$A$2:$AN$7500,MATCH(V$3,Команды!$A$2:$A$7500,0),$E61+2)=Команды!$AJ$6,TRUE,FALSE),IF(INDEX(Команды!$A$2:$AN$7500,MATCH(V$3,Команды!$A$2:$A$7500,0),$E61+2)=Команды!$AJ$7,TRUE,FALSE),IF(INDEX(Команды!$A$2:$AN$7500,MATCH(V$3,Команды!$A$2:$A$7500,0),$E61+2)=Команды!$AJ$8,TRUE,FALSE),IF(INDEX(Команды!$A$2:$AN$7500,MATCH(V$3,Команды!$A$2:$A$7500,0),$E61+2)=Команды!$AJ$9,TRUE,FALSE),IF(INDEX(Команды!$A$2:$AN$7500,MATCH(V$3,Команды!$A$2:$A$7500,0),$E61+2)=Команды!$AJ$10,TRUE,FALSE),IF(INDEX(Команды!$A$2:$AN$7500,MATCH(V$3,Команды!$A$2:$A$7500,0),$E61+2)=Команды!$AJ$11,TRUE,FALSE),IF(INDEX(Команды!$A$2:$AN$7500,MATCH(V$3,Команды!$A$2:$A$7500,0),$E61+2)=Команды!$AJ$12,TRUE,FALSE),IF(INDEX(Команды!$A$2:$AN$7500,MATCH(V$3,Команды!$A$2:$A$7500,0),$E61+2)=Команды!$AJ$13,TRUE,FALSE),IF(INDEX(Команды!$A$2:$AN$7500,MATCH(V$3,Команды!$A$2:$A$7500,0),$E61+2)=Команды!$AJ$14,TRUE,FALSE),IF(INDEX(Команды!$A$2:$AN$7500,MATCH(V$3,Команды!$A$2:$A$7500,0),$E61+2)=Команды!$AJ$15,TRUE,FALSE),IF(INDEX(Команды!$A$2:$AN$7500,MATCH(V$3,Команды!$A$2:$A$7500,0),$E61+2)=Команды!$AJ$16,TRUE,FALSE),,IF(INDEX(Команды!$A$2:$AN$7500,MATCH(V$3,Команды!$A$2:$A$7500,0),$E61+2)=Команды!$AJ$17,TRUE,FALSE),,IF(INDEX(Команды!$A$2:$AN$7500,MATCH(V$3,Команды!$A$2:$A$7500,0),$E61+2)=Команды!$AJ$18,TRUE,FALSE),,IF(INDEX(Команды!$A$2:$AN$7500,MATCH(V$3,Команды!$A$2:$A$7500,0),$E61+2)=Команды!$AJ$19,TRUE,FALSE)),INDEX(Команды!$AJ$2:$AK$19,MATCH(INDEX(Команды!$A$2:$AN$7500,MATCH(V$3,Команды!$A$2:$A$7500,0),$E61+2),Команды!$AJ$2:$AJ$19,0),2),0)</f>
        <v>0.375</v>
      </c>
      <c r="W61" s="175">
        <f>IF(OR(IF(INDEX(Команды!$A$2:$AN$7500,MATCH(V$3,Команды!$A$2:$A$7500,0),$E61+2)=Команды!$AJ$2,TRUE,FALSE),IF(INDEX(Команды!$A$2:$AN$7500,MATCH(V$3,Команды!$A$2:$A$7500,0),$E61+2)=Команды!$AJ$3,TRUE,FALSE),IF(INDEX(Команды!$A$2:$AN$7500,MATCH(V$3,Команды!$A$2:$A$7500,0),$E61+2)=Команды!$AJ$4,TRUE,FALSE),IF(INDEX(Команды!$A$2:$AN$7500,MATCH(V$3,Команды!$A$2:$A$7500,0),$E61+2)=Команды!$AJ$5,TRUE,FALSE),IF(INDEX(Команды!$A$2:$AN$7500,MATCH(V$3,Команды!$A$2:$A$7500,0),$E61+2)=Команды!$AJ$6,TRUE,FALSE),IF(INDEX(Команды!$A$2:$AN$7500,MATCH(V$3,Команды!$A$2:$A$7500,0),$E61+2)=Команды!$AJ$7,TRUE,FALSE),IF(INDEX(Команды!$A$2:$AN$7500,MATCH(V$3,Команды!$A$2:$A$7500,0),$E61+2)=Команды!$AJ$8,TRUE,FALSE),IF(INDEX(Команды!$A$2:$AN$7500,MATCH(V$3,Команды!$A$2:$A$7500,0),$E61+2)=Команды!$AJ$9,TRUE,FALSE),IF(INDEX(Команды!$A$2:$AN$7500,MATCH(V$3,Команды!$A$2:$A$7500,0),$E61+2)=Команды!$AJ$10,TRUE,FALSE),IF(INDEX(Команды!$A$2:$AN$7500,MATCH(V$3,Команды!$A$2:$A$7500,0),$E61+2)=Команды!$AJ$11,TRUE,FALSE),IF(INDEX(Команды!$A$2:$AN$7500,MATCH(V$3,Команды!$A$2:$A$7500,0),$E61+2)=Команды!$AJ$12,TRUE,FALSE),IF(INDEX(Команды!$A$2:$AN$7500,MATCH(V$3,Команды!$A$2:$A$7500,0),$E61+2)=Команды!$AJ$13,TRUE,FALSE),IF(INDEX(Команды!$A$2:$AN$7500,MATCH(V$3,Команды!$A$2:$A$7500,0),$E61+2)=Команды!$AJ$14,TRUE,FALSE),IF(INDEX(Команды!$A$2:$AN$7500,MATCH(V$3,Команды!$A$2:$A$7500,0),$E61+2)=Команды!$AJ$15,TRUE,FALSE),IF(INDEX(Команды!$A$2:$AN$7500,MATCH(V$3,Команды!$A$2:$A$7500,0),$E61+2)=Команды!$AJ$16,TRUE,FALSE),IF(INDEX(Команды!$A$2:$AN$7500,MATCH(V$3,Команды!$A$2:$A$7500,0),$E61+2)=Команды!$AJ$17,TRUE,FALSE),IF(INDEX(Команды!$A$2:$AN$7500,MATCH(V$3,Команды!$A$2:$A$7500,0),$E61+2)=Команды!$AJ$18,TRUE,FALSE),IF(INDEX(Команды!$A$2:$AN$7500,MATCH(V$3,Команды!$A$2:$A$7500,0),$E61+2)=Команды!$AJ$19,TRUE,FALSE)),INDEX(Команды!$AJ$2:$AL$19,MATCH(INDEX(Команды!$A$2:$AN$7500,MATCH(V$3,Команды!$A$2:$A$7500,0),$E61+2),Команды!$AJ$2:$AJ$19,0),3),0)</f>
        <v>0.75</v>
      </c>
      <c r="X61" s="342"/>
      <c r="Y61" s="174">
        <f>IF(OR(IF(INDEX(Команды!$A$2:$AN$7500,MATCH(Y$3,Команды!$A$2:$A$7500,0),$E61+2)=Команды!$AJ$2,TRUE,FALSE),IF(INDEX(Команды!$A$2:$AN$7500,MATCH(Y$3,Команды!$A$2:$A$7500,0),$E61+2)=Команды!$AJ$3,TRUE,FALSE),IF(INDEX(Команды!$A$2:$AN$7500,MATCH(Y$3,Команды!$A$2:$A$7500,0),$E61+2)=Команды!$AJ$4,TRUE,FALSE),IF(INDEX(Команды!$A$2:$AN$7500,MATCH(Y$3,Команды!$A$2:$A$7500,0),$E61+2)=Команды!$AJ$5,TRUE,FALSE),IF(INDEX(Команды!$A$2:$AN$7500,MATCH(Y$3,Команды!$A$2:$A$7500,0),$E61+2)=Команды!$AJ$6,TRUE,FALSE),IF(INDEX(Команды!$A$2:$AN$7500,MATCH(Y$3,Команды!$A$2:$A$7500,0),$E61+2)=Команды!$AJ$7,TRUE,FALSE),IF(INDEX(Команды!$A$2:$AN$7500,MATCH(Y$3,Команды!$A$2:$A$7500,0),$E61+2)=Команды!$AJ$8,TRUE,FALSE),IF(INDEX(Команды!$A$2:$AN$7500,MATCH(Y$3,Команды!$A$2:$A$7500,0),$E61+2)=Команды!$AJ$9,TRUE,FALSE),IF(INDEX(Команды!$A$2:$AN$7500,MATCH(Y$3,Команды!$A$2:$A$7500,0),$E61+2)=Команды!$AJ$10,TRUE,FALSE),IF(INDEX(Команды!$A$2:$AN$7500,MATCH(Y$3,Команды!$A$2:$A$7500,0),$E61+2)=Команды!$AJ$11,TRUE,FALSE),IF(INDEX(Команды!$A$2:$AN$7500,MATCH(Y$3,Команды!$A$2:$A$7500,0),$E61+2)=Команды!$AJ$12,TRUE,FALSE),IF(INDEX(Команды!$A$2:$AN$7500,MATCH(Y$3,Команды!$A$2:$A$7500,0),$E61+2)=Команды!$AJ$13,TRUE,FALSE),IF(INDEX(Команды!$A$2:$AN$7500,MATCH(Y$3,Команды!$A$2:$A$7500,0),$E61+2)=Команды!$AJ$14,TRUE,FALSE),IF(INDEX(Команды!$A$2:$AN$7500,MATCH(Y$3,Команды!$A$2:$A$7500,0),$E61+2)=Команды!$AJ$15,TRUE,FALSE),IF(INDEX(Команды!$A$2:$AN$7500,MATCH(Y$3,Команды!$A$2:$A$7500,0),$E61+2)=Команды!$AJ$16,TRUE,FALSE),,IF(INDEX(Команды!$A$2:$AN$7500,MATCH(Y$3,Команды!$A$2:$A$7500,0),$E61+2)=Команды!$AJ$17,TRUE,FALSE),,IF(INDEX(Команды!$A$2:$AN$7500,MATCH(Y$3,Команды!$A$2:$A$7500,0),$E61+2)=Команды!$AJ$18,TRUE,FALSE),,IF(INDEX(Команды!$A$2:$AN$7500,MATCH(Y$3,Команды!$A$2:$A$7500,0),$E61+2)=Команды!$AJ$19,TRUE,FALSE)),INDEX(Команды!$AJ$2:$AK$19,MATCH(INDEX(Команды!$A$2:$AN$7500,MATCH(Y$3,Команды!$A$2:$A$7500,0),$E61+2),Команды!$AJ$2:$AJ$19,0),2),0)</f>
        <v>0.375</v>
      </c>
      <c r="Z61" s="175">
        <f>IF(OR(IF(INDEX(Команды!$A$2:$AN$7500,MATCH(Y$3,Команды!$A$2:$A$7500,0),$E61+2)=Команды!$AJ$2,TRUE,FALSE),IF(INDEX(Команды!$A$2:$AN$7500,MATCH(Y$3,Команды!$A$2:$A$7500,0),$E61+2)=Команды!$AJ$3,TRUE,FALSE),IF(INDEX(Команды!$A$2:$AN$7500,MATCH(Y$3,Команды!$A$2:$A$7500,0),$E61+2)=Команды!$AJ$4,TRUE,FALSE),IF(INDEX(Команды!$A$2:$AN$7500,MATCH(Y$3,Команды!$A$2:$A$7500,0),$E61+2)=Команды!$AJ$5,TRUE,FALSE),IF(INDEX(Команды!$A$2:$AN$7500,MATCH(Y$3,Команды!$A$2:$A$7500,0),$E61+2)=Команды!$AJ$6,TRUE,FALSE),IF(INDEX(Команды!$A$2:$AN$7500,MATCH(Y$3,Команды!$A$2:$A$7500,0),$E61+2)=Команды!$AJ$7,TRUE,FALSE),IF(INDEX(Команды!$A$2:$AN$7500,MATCH(Y$3,Команды!$A$2:$A$7500,0),$E61+2)=Команды!$AJ$8,TRUE,FALSE),IF(INDEX(Команды!$A$2:$AN$7500,MATCH(Y$3,Команды!$A$2:$A$7500,0),$E61+2)=Команды!$AJ$9,TRUE,FALSE),IF(INDEX(Команды!$A$2:$AN$7500,MATCH(Y$3,Команды!$A$2:$A$7500,0),$E61+2)=Команды!$AJ$10,TRUE,FALSE),IF(INDEX(Команды!$A$2:$AN$7500,MATCH(Y$3,Команды!$A$2:$A$7500,0),$E61+2)=Команды!$AJ$11,TRUE,FALSE),IF(INDEX(Команды!$A$2:$AN$7500,MATCH(Y$3,Команды!$A$2:$A$7500,0),$E61+2)=Команды!$AJ$12,TRUE,FALSE),IF(INDEX(Команды!$A$2:$AN$7500,MATCH(Y$3,Команды!$A$2:$A$7500,0),$E61+2)=Команды!$AJ$13,TRUE,FALSE),IF(INDEX(Команды!$A$2:$AN$7500,MATCH(Y$3,Команды!$A$2:$A$7500,0),$E61+2)=Команды!$AJ$14,TRUE,FALSE),IF(INDEX(Команды!$A$2:$AN$7500,MATCH(Y$3,Команды!$A$2:$A$7500,0),$E61+2)=Команды!$AJ$15,TRUE,FALSE),IF(INDEX(Команды!$A$2:$AN$7500,MATCH(Y$3,Команды!$A$2:$A$7500,0),$E61+2)=Команды!$AJ$16,TRUE,FALSE),IF(INDEX(Команды!$A$2:$AN$7500,MATCH(Y$3,Команды!$A$2:$A$7500,0),$E61+2)=Команды!$AJ$17,TRUE,FALSE),IF(INDEX(Команды!$A$2:$AN$7500,MATCH(Y$3,Команды!$A$2:$A$7500,0),$E61+2)=Команды!$AJ$18,TRUE,FALSE),IF(INDEX(Команды!$A$2:$AN$7500,MATCH(Y$3,Команды!$A$2:$A$7500,0),$E61+2)=Команды!$AJ$19,TRUE,FALSE)),INDEX(Команды!$AJ$2:$AL$19,MATCH(INDEX(Команды!$A$2:$AN$7500,MATCH(Y$3,Команды!$A$2:$A$7500,0),$E61+2),Команды!$AJ$2:$AJ$19,0),3),0)</f>
        <v>0.75</v>
      </c>
      <c r="AA61" s="342"/>
      <c r="AB61" s="174">
        <f>IF(OR(IF(INDEX(Команды!$A$2:$AN$7500,MATCH(AB$3,Команды!$A$2:$A$7500,0),$E61+2)=Команды!$AJ$2,TRUE,FALSE),IF(INDEX(Команды!$A$2:$AN$7500,MATCH(AB$3,Команды!$A$2:$A$7500,0),$E61+2)=Команды!$AJ$3,TRUE,FALSE),IF(INDEX(Команды!$A$2:$AN$7500,MATCH(AB$3,Команды!$A$2:$A$7500,0),$E61+2)=Команды!$AJ$4,TRUE,FALSE),IF(INDEX(Команды!$A$2:$AN$7500,MATCH(AB$3,Команды!$A$2:$A$7500,0),$E61+2)=Команды!$AJ$5,TRUE,FALSE),IF(INDEX(Команды!$A$2:$AN$7500,MATCH(AB$3,Команды!$A$2:$A$7500,0),$E61+2)=Команды!$AJ$6,TRUE,FALSE),IF(INDEX(Команды!$A$2:$AN$7500,MATCH(AB$3,Команды!$A$2:$A$7500,0),$E61+2)=Команды!$AJ$7,TRUE,FALSE),IF(INDEX(Команды!$A$2:$AN$7500,MATCH(AB$3,Команды!$A$2:$A$7500,0),$E61+2)=Команды!$AJ$8,TRUE,FALSE),IF(INDEX(Команды!$A$2:$AN$7500,MATCH(AB$3,Команды!$A$2:$A$7500,0),$E61+2)=Команды!$AJ$9,TRUE,FALSE),IF(INDEX(Команды!$A$2:$AN$7500,MATCH(AB$3,Команды!$A$2:$A$7500,0),$E61+2)=Команды!$AJ$10,TRUE,FALSE),IF(INDEX(Команды!$A$2:$AN$7500,MATCH(AB$3,Команды!$A$2:$A$7500,0),$E61+2)=Команды!$AJ$11,TRUE,FALSE),IF(INDEX(Команды!$A$2:$AN$7500,MATCH(AB$3,Команды!$A$2:$A$7500,0),$E61+2)=Команды!$AJ$12,TRUE,FALSE),IF(INDEX(Команды!$A$2:$AN$7500,MATCH(AB$3,Команды!$A$2:$A$7500,0),$E61+2)=Команды!$AJ$13,TRUE,FALSE),IF(INDEX(Команды!$A$2:$AN$7500,MATCH(AB$3,Команды!$A$2:$A$7500,0),$E61+2)=Команды!$AJ$14,TRUE,FALSE),IF(INDEX(Команды!$A$2:$AN$7500,MATCH(AB$3,Команды!$A$2:$A$7500,0),$E61+2)=Команды!$AJ$15,TRUE,FALSE),IF(INDEX(Команды!$A$2:$AN$7500,MATCH(AB$3,Команды!$A$2:$A$7500,0),$E61+2)=Команды!$AJ$16,TRUE,FALSE),,IF(INDEX(Команды!$A$2:$AN$7500,MATCH(AB$3,Команды!$A$2:$A$7500,0),$E61+2)=Команды!$AJ$17,TRUE,FALSE),,IF(INDEX(Команды!$A$2:$AN$7500,MATCH(AB$3,Команды!$A$2:$A$7500,0),$E61+2)=Команды!$AJ$18,TRUE,FALSE),,IF(INDEX(Команды!$A$2:$AN$7500,MATCH(AB$3,Команды!$A$2:$A$7500,0),$E61+2)=Команды!$AJ$19,TRUE,FALSE)),INDEX(Команды!$AJ$2:$AK$19,MATCH(INDEX(Команды!$A$2:$AN$7500,MATCH(AB$3,Команды!$A$2:$A$7500,0),$E61+2),Команды!$AJ$2:$AJ$19,0),2),0)</f>
        <v>0.41666666666666669</v>
      </c>
      <c r="AC61" s="175">
        <f>IF(OR(IF(INDEX(Команды!$A$2:$AN$7500,MATCH(AB$3,Команды!$A$2:$A$7500,0),$E61+2)=Команды!$AJ$2,TRUE,FALSE),IF(INDEX(Команды!$A$2:$AN$7500,MATCH(AB$3,Команды!$A$2:$A$7500,0),$E61+2)=Команды!$AJ$3,TRUE,FALSE),IF(INDEX(Команды!$A$2:$AN$7500,MATCH(AB$3,Команды!$A$2:$A$7500,0),$E61+2)=Команды!$AJ$4,TRUE,FALSE),IF(INDEX(Команды!$A$2:$AN$7500,MATCH(AB$3,Команды!$A$2:$A$7500,0),$E61+2)=Команды!$AJ$5,TRUE,FALSE),IF(INDEX(Команды!$A$2:$AN$7500,MATCH(AB$3,Команды!$A$2:$A$7500,0),$E61+2)=Команды!$AJ$6,TRUE,FALSE),IF(INDEX(Команды!$A$2:$AN$7500,MATCH(AB$3,Команды!$A$2:$A$7500,0),$E61+2)=Команды!$AJ$7,TRUE,FALSE),IF(INDEX(Команды!$A$2:$AN$7500,MATCH(AB$3,Команды!$A$2:$A$7500,0),$E61+2)=Команды!$AJ$8,TRUE,FALSE),IF(INDEX(Команды!$A$2:$AN$7500,MATCH(AB$3,Команды!$A$2:$A$7500,0),$E61+2)=Команды!$AJ$9,TRUE,FALSE),IF(INDEX(Команды!$A$2:$AN$7500,MATCH(AB$3,Команды!$A$2:$A$7500,0),$E61+2)=Команды!$AJ$10,TRUE,FALSE),IF(INDEX(Команды!$A$2:$AN$7500,MATCH(AB$3,Команды!$A$2:$A$7500,0),$E61+2)=Команды!$AJ$11,TRUE,FALSE),IF(INDEX(Команды!$A$2:$AN$7500,MATCH(AB$3,Команды!$A$2:$A$7500,0),$E61+2)=Команды!$AJ$12,TRUE,FALSE),IF(INDEX(Команды!$A$2:$AN$7500,MATCH(AB$3,Команды!$A$2:$A$7500,0),$E61+2)=Команды!$AJ$13,TRUE,FALSE),IF(INDEX(Команды!$A$2:$AN$7500,MATCH(AB$3,Команды!$A$2:$A$7500,0),$E61+2)=Команды!$AJ$14,TRUE,FALSE),IF(INDEX(Команды!$A$2:$AN$7500,MATCH(AB$3,Команды!$A$2:$A$7500,0),$E61+2)=Команды!$AJ$15,TRUE,FALSE),IF(INDEX(Команды!$A$2:$AN$7500,MATCH(AB$3,Команды!$A$2:$A$7500,0),$E61+2)=Команды!$AJ$16,TRUE,FALSE),IF(INDEX(Команды!$A$2:$AN$7500,MATCH(AB$3,Команды!$A$2:$A$7500,0),$E61+2)=Команды!$AJ$17,TRUE,FALSE),IF(INDEX(Команды!$A$2:$AN$7500,MATCH(AB$3,Команды!$A$2:$A$7500,0),$E61+2)=Команды!$AJ$18,TRUE,FALSE),IF(INDEX(Команды!$A$2:$AN$7500,MATCH(AB$3,Команды!$A$2:$A$7500,0),$E61+2)=Команды!$AJ$19,TRUE,FALSE)),INDEX(Команды!$AJ$2:$AL$19,MATCH(INDEX(Команды!$A$2:$AN$7500,MATCH(AB$3,Команды!$A$2:$A$7500,0),$E61+2),Команды!$AJ$2:$AJ$19,0),3),0)</f>
        <v>0.79166666666666663</v>
      </c>
      <c r="AD61" s="342"/>
      <c r="AE61" s="174">
        <f>IF(OR(IF(INDEX(Команды!$A$2:$AN$7500,MATCH(AE$3,Команды!$A$2:$A$7500,0),$E61+2)=Команды!$AJ$2,TRUE,FALSE),IF(INDEX(Команды!$A$2:$AN$7500,MATCH(AE$3,Команды!$A$2:$A$7500,0),$E61+2)=Команды!$AJ$3,TRUE,FALSE),IF(INDEX(Команды!$A$2:$AN$7500,MATCH(AE$3,Команды!$A$2:$A$7500,0),$E61+2)=Команды!$AJ$4,TRUE,FALSE),IF(INDEX(Команды!$A$2:$AN$7500,MATCH(AE$3,Команды!$A$2:$A$7500,0),$E61+2)=Команды!$AJ$5,TRUE,FALSE),IF(INDEX(Команды!$A$2:$AN$7500,MATCH(AE$3,Команды!$A$2:$A$7500,0),$E61+2)=Команды!$AJ$6,TRUE,FALSE),IF(INDEX(Команды!$A$2:$AN$7500,MATCH(AE$3,Команды!$A$2:$A$7500,0),$E61+2)=Команды!$AJ$7,TRUE,FALSE),IF(INDEX(Команды!$A$2:$AN$7500,MATCH(AE$3,Команды!$A$2:$A$7500,0),$E61+2)=Команды!$AJ$8,TRUE,FALSE),IF(INDEX(Команды!$A$2:$AN$7500,MATCH(AE$3,Команды!$A$2:$A$7500,0),$E61+2)=Команды!$AJ$9,TRUE,FALSE),IF(INDEX(Команды!$A$2:$AN$7500,MATCH(AE$3,Команды!$A$2:$A$7500,0),$E61+2)=Команды!$AJ$10,TRUE,FALSE),IF(INDEX(Команды!$A$2:$AN$7500,MATCH(AE$3,Команды!$A$2:$A$7500,0),$E61+2)=Команды!$AJ$11,TRUE,FALSE),IF(INDEX(Команды!$A$2:$AN$7500,MATCH(AE$3,Команды!$A$2:$A$7500,0),$E61+2)=Команды!$AJ$12,TRUE,FALSE),IF(INDEX(Команды!$A$2:$AN$7500,MATCH(AE$3,Команды!$A$2:$A$7500,0),$E61+2)=Команды!$AJ$13,TRUE,FALSE),IF(INDEX(Команды!$A$2:$AN$7500,MATCH(AE$3,Команды!$A$2:$A$7500,0),$E61+2)=Команды!$AJ$14,TRUE,FALSE),IF(INDEX(Команды!$A$2:$AN$7500,MATCH(AE$3,Команды!$A$2:$A$7500,0),$E61+2)=Команды!$AJ$15,TRUE,FALSE),IF(INDEX(Команды!$A$2:$AN$7500,MATCH(AE$3,Команды!$A$2:$A$7500,0),$E61+2)=Команды!$AJ$16,TRUE,FALSE),,IF(INDEX(Команды!$A$2:$AN$7500,MATCH(AE$3,Команды!$A$2:$A$7500,0),$E61+2)=Команды!$AJ$17,TRUE,FALSE),,IF(INDEX(Команды!$A$2:$AN$7500,MATCH(AE$3,Команды!$A$2:$A$7500,0),$E61+2)=Команды!$AJ$18,TRUE,FALSE),,IF(INDEX(Команды!$A$2:$AN$7500,MATCH(AE$3,Команды!$A$2:$A$7500,0),$E61+2)=Команды!$AJ$19,TRUE,FALSE)),INDEX(Команды!$AJ$2:$AK$19,MATCH(INDEX(Команды!$A$2:$AN$7500,MATCH(AE$3,Команды!$A$2:$A$7500,0),$E61+2),Команды!$AJ$2:$AJ$19,0),2),0)</f>
        <v>0.58333333333333337</v>
      </c>
      <c r="AF61" s="175">
        <f>IF(OR(IF(INDEX(Команды!$A$2:$AN$7500,MATCH(AE$3,Команды!$A$2:$A$7500,0),$E61+2)=Команды!$AJ$2,TRUE,FALSE),IF(INDEX(Команды!$A$2:$AN$7500,MATCH(AE$3,Команды!$A$2:$A$7500,0),$E61+2)=Команды!$AJ$3,TRUE,FALSE),IF(INDEX(Команды!$A$2:$AN$7500,MATCH(AE$3,Команды!$A$2:$A$7500,0),$E61+2)=Команды!$AJ$4,TRUE,FALSE),IF(INDEX(Команды!$A$2:$AN$7500,MATCH(AE$3,Команды!$A$2:$A$7500,0),$E61+2)=Команды!$AJ$5,TRUE,FALSE),IF(INDEX(Команды!$A$2:$AN$7500,MATCH(AE$3,Команды!$A$2:$A$7500,0),$E61+2)=Команды!$AJ$6,TRUE,FALSE),IF(INDEX(Команды!$A$2:$AN$7500,MATCH(AE$3,Команды!$A$2:$A$7500,0),$E61+2)=Команды!$AJ$7,TRUE,FALSE),IF(INDEX(Команды!$A$2:$AN$7500,MATCH(AE$3,Команды!$A$2:$A$7500,0),$E61+2)=Команды!$AJ$8,TRUE,FALSE),IF(INDEX(Команды!$A$2:$AN$7500,MATCH(AE$3,Команды!$A$2:$A$7500,0),$E61+2)=Команды!$AJ$9,TRUE,FALSE),IF(INDEX(Команды!$A$2:$AN$7500,MATCH(AE$3,Команды!$A$2:$A$7500,0),$E61+2)=Команды!$AJ$10,TRUE,FALSE),IF(INDEX(Команды!$A$2:$AN$7500,MATCH(AE$3,Команды!$A$2:$A$7500,0),$E61+2)=Команды!$AJ$11,TRUE,FALSE),IF(INDEX(Команды!$A$2:$AN$7500,MATCH(AE$3,Команды!$A$2:$A$7500,0),$E61+2)=Команды!$AJ$12,TRUE,FALSE),IF(INDEX(Команды!$A$2:$AN$7500,MATCH(AE$3,Команды!$A$2:$A$7500,0),$E61+2)=Команды!$AJ$13,TRUE,FALSE),IF(INDEX(Команды!$A$2:$AN$7500,MATCH(AE$3,Команды!$A$2:$A$7500,0),$E61+2)=Команды!$AJ$14,TRUE,FALSE),IF(INDEX(Команды!$A$2:$AN$7500,MATCH(AE$3,Команды!$A$2:$A$7500,0),$E61+2)=Команды!$AJ$15,TRUE,FALSE),IF(INDEX(Команды!$A$2:$AN$7500,MATCH(AE$3,Команды!$A$2:$A$7500,0),$E61+2)=Команды!$AJ$16,TRUE,FALSE),IF(INDEX(Команды!$A$2:$AN$7500,MATCH(AE$3,Команды!$A$2:$A$7500,0),$E61+2)=Команды!$AJ$17,TRUE,FALSE),IF(INDEX(Команды!$A$2:$AN$7500,MATCH(AE$3,Команды!$A$2:$A$7500,0),$E61+2)=Команды!$AJ$18,TRUE,FALSE),IF(INDEX(Команды!$A$2:$AN$7500,MATCH(AE$3,Команды!$A$2:$A$7500,0),$E61+2)=Команды!$AJ$19,TRUE,FALSE)),INDEX(Команды!$AJ$2:$AL$19,MATCH(INDEX(Команды!$A$2:$AN$7500,MATCH(AE$3,Команды!$A$2:$A$7500,0),$E61+2),Команды!$AJ$2:$AJ$19,0),3),0)</f>
        <v>0.95833333333333337</v>
      </c>
      <c r="AG61" s="342"/>
      <c r="AH61" s="174" t="str">
        <f>IF(OR(IF(INDEX(Команды!$A$2:$AN$7500,MATCH(AH$3,Команды!$A$2:$A$7500,0),$E61+2)=Команды!$AJ$2,TRUE,FALSE),IF(INDEX(Команды!$A$2:$AN$7500,MATCH(AH$3,Команды!$A$2:$A$7500,0),$E61+2)=Команды!$AJ$3,TRUE,FALSE),IF(INDEX(Команды!$A$2:$AN$7500,MATCH(AH$3,Команды!$A$2:$A$7500,0),$E61+2)=Команды!$AJ$4,TRUE,FALSE),IF(INDEX(Команды!$A$2:$AN$7500,MATCH(AH$3,Команды!$A$2:$A$7500,0),$E61+2)=Команды!$AJ$5,TRUE,FALSE),IF(INDEX(Команды!$A$2:$AN$7500,MATCH(AH$3,Команды!$A$2:$A$7500,0),$E61+2)=Команды!$AJ$6,TRUE,FALSE),IF(INDEX(Команды!$A$2:$AN$7500,MATCH(AH$3,Команды!$A$2:$A$7500,0),$E61+2)=Команды!$AJ$7,TRUE,FALSE),IF(INDEX(Команды!$A$2:$AN$7500,MATCH(AH$3,Команды!$A$2:$A$7500,0),$E61+2)=Команды!$AJ$8,TRUE,FALSE),IF(INDEX(Команды!$A$2:$AN$7500,MATCH(AH$3,Команды!$A$2:$A$7500,0),$E61+2)=Команды!$AJ$9,TRUE,FALSE),IF(INDEX(Команды!$A$2:$AN$7500,MATCH(AH$3,Команды!$A$2:$A$7500,0),$E61+2)=Команды!$AJ$10,TRUE,FALSE),IF(INDEX(Команды!$A$2:$AN$7500,MATCH(AH$3,Команды!$A$2:$A$7500,0),$E61+2)=Команды!$AJ$11,TRUE,FALSE),IF(INDEX(Команды!$A$2:$AN$7500,MATCH(AH$3,Команды!$A$2:$A$7500,0),$E61+2)=Команды!$AJ$12,TRUE,FALSE),IF(INDEX(Команды!$A$2:$AN$7500,MATCH(AH$3,Команды!$A$2:$A$7500,0),$E61+2)=Команды!$AJ$13,TRUE,FALSE),IF(INDEX(Команды!$A$2:$AN$7500,MATCH(AH$3,Команды!$A$2:$A$7500,0),$E61+2)=Команды!$AJ$14,TRUE,FALSE),IF(INDEX(Команды!$A$2:$AN$7500,MATCH(AH$3,Команды!$A$2:$A$7500,0),$E61+2)=Команды!$AJ$15,TRUE,FALSE),IF(INDEX(Команды!$A$2:$AN$7500,MATCH(AH$3,Команды!$A$2:$A$7500,0),$E61+2)=Команды!$AJ$16,TRUE,FALSE),,IF(INDEX(Команды!$A$2:$AN$7500,MATCH(AH$3,Команды!$A$2:$A$7500,0),$E61+2)=Команды!$AJ$17,TRUE,FALSE),,IF(INDEX(Команды!$A$2:$AN$7500,MATCH(AH$3,Команды!$A$2:$A$7500,0),$E61+2)=Команды!$AJ$18,TRUE,FALSE),,IF(INDEX(Команды!$A$2:$AN$7500,MATCH(AH$3,Команды!$A$2:$A$7500,0),$E61+2)=Команды!$AJ$19,TRUE,FALSE)),INDEX(Команды!$AJ$2:$AK$19,MATCH(INDEX(Команды!$A$2:$AN$7500,MATCH(AH$3,Команды!$A$2:$A$7500,0),$E61+2),Команды!$AJ$2:$AJ$19,0),2),0)</f>
        <v>В</v>
      </c>
      <c r="AI61" s="175" t="str">
        <f>IF(OR(IF(INDEX(Команды!$A$2:$AN$7500,MATCH(AH$3,Команды!$A$2:$A$7500,0),$E61+2)=Команды!$AJ$2,TRUE,FALSE),IF(INDEX(Команды!$A$2:$AN$7500,MATCH(AH$3,Команды!$A$2:$A$7500,0),$E61+2)=Команды!$AJ$3,TRUE,FALSE),IF(INDEX(Команды!$A$2:$AN$7500,MATCH(AH$3,Команды!$A$2:$A$7500,0),$E61+2)=Команды!$AJ$4,TRUE,FALSE),IF(INDEX(Команды!$A$2:$AN$7500,MATCH(AH$3,Команды!$A$2:$A$7500,0),$E61+2)=Команды!$AJ$5,TRUE,FALSE),IF(INDEX(Команды!$A$2:$AN$7500,MATCH(AH$3,Команды!$A$2:$A$7500,0),$E61+2)=Команды!$AJ$6,TRUE,FALSE),IF(INDEX(Команды!$A$2:$AN$7500,MATCH(AH$3,Команды!$A$2:$A$7500,0),$E61+2)=Команды!$AJ$7,TRUE,FALSE),IF(INDEX(Команды!$A$2:$AN$7500,MATCH(AH$3,Команды!$A$2:$A$7500,0),$E61+2)=Команды!$AJ$8,TRUE,FALSE),IF(INDEX(Команды!$A$2:$AN$7500,MATCH(AH$3,Команды!$A$2:$A$7500,0),$E61+2)=Команды!$AJ$9,TRUE,FALSE),IF(INDEX(Команды!$A$2:$AN$7500,MATCH(AH$3,Команды!$A$2:$A$7500,0),$E61+2)=Команды!$AJ$10,TRUE,FALSE),IF(INDEX(Команды!$A$2:$AN$7500,MATCH(AH$3,Команды!$A$2:$A$7500,0),$E61+2)=Команды!$AJ$11,TRUE,FALSE),IF(INDEX(Команды!$A$2:$AN$7500,MATCH(AH$3,Команды!$A$2:$A$7500,0),$E61+2)=Команды!$AJ$12,TRUE,FALSE),IF(INDEX(Команды!$A$2:$AN$7500,MATCH(AH$3,Команды!$A$2:$A$7500,0),$E61+2)=Команды!$AJ$13,TRUE,FALSE),IF(INDEX(Команды!$A$2:$AN$7500,MATCH(AH$3,Команды!$A$2:$A$7500,0),$E61+2)=Команды!$AJ$14,TRUE,FALSE),IF(INDEX(Команды!$A$2:$AN$7500,MATCH(AH$3,Команды!$A$2:$A$7500,0),$E61+2)=Команды!$AJ$15,TRUE,FALSE),IF(INDEX(Команды!$A$2:$AN$7500,MATCH(AH$3,Команды!$A$2:$A$7500,0),$E61+2)=Команды!$AJ$16,TRUE,FALSE),IF(INDEX(Команды!$A$2:$AN$7500,MATCH(AH$3,Команды!$A$2:$A$7500,0),$E61+2)=Команды!$AJ$17,TRUE,FALSE),IF(INDEX(Команды!$A$2:$AN$7500,MATCH(AH$3,Команды!$A$2:$A$7500,0),$E61+2)=Команды!$AJ$18,TRUE,FALSE),IF(INDEX(Команды!$A$2:$AN$7500,MATCH(AH$3,Команды!$A$2:$A$7500,0),$E61+2)=Команды!$AJ$19,TRUE,FALSE)),INDEX(Команды!$AJ$2:$AL$19,MATCH(INDEX(Команды!$A$2:$AN$7500,MATCH(AH$3,Команды!$A$2:$A$7500,0),$E61+2),Команды!$AJ$2:$AJ$19,0),3),0)</f>
        <v>В</v>
      </c>
      <c r="AJ61" s="342"/>
      <c r="AK61" s="174" t="str">
        <f>IF(OR(IF(INDEX(Команды!$A$2:$AN$7500,MATCH(AK$3,Команды!$A$2:$A$7500,0),$E61+2)=Команды!$AJ$2,TRUE,FALSE),IF(INDEX(Команды!$A$2:$AN$7500,MATCH(AK$3,Команды!$A$2:$A$7500,0),$E61+2)=Команды!$AJ$3,TRUE,FALSE),IF(INDEX(Команды!$A$2:$AN$7500,MATCH(AK$3,Команды!$A$2:$A$7500,0),$E61+2)=Команды!$AJ$4,TRUE,FALSE),IF(INDEX(Команды!$A$2:$AN$7500,MATCH(AK$3,Команды!$A$2:$A$7500,0),$E61+2)=Команды!$AJ$5,TRUE,FALSE),IF(INDEX(Команды!$A$2:$AN$7500,MATCH(AK$3,Команды!$A$2:$A$7500,0),$E61+2)=Команды!$AJ$6,TRUE,FALSE),IF(INDEX(Команды!$A$2:$AN$7500,MATCH(AK$3,Команды!$A$2:$A$7500,0),$E61+2)=Команды!$AJ$7,TRUE,FALSE),IF(INDEX(Команды!$A$2:$AN$7500,MATCH(AK$3,Команды!$A$2:$A$7500,0),$E61+2)=Команды!$AJ$8,TRUE,FALSE),IF(INDEX(Команды!$A$2:$AN$7500,MATCH(AK$3,Команды!$A$2:$A$7500,0),$E61+2)=Команды!$AJ$9,TRUE,FALSE),IF(INDEX(Команды!$A$2:$AN$7500,MATCH(AK$3,Команды!$A$2:$A$7500,0),$E61+2)=Команды!$AJ$10,TRUE,FALSE),IF(INDEX(Команды!$A$2:$AN$7500,MATCH(AK$3,Команды!$A$2:$A$7500,0),$E61+2)=Команды!$AJ$11,TRUE,FALSE),IF(INDEX(Команды!$A$2:$AN$7500,MATCH(AK$3,Команды!$A$2:$A$7500,0),$E61+2)=Команды!$AJ$12,TRUE,FALSE),IF(INDEX(Команды!$A$2:$AN$7500,MATCH(AK$3,Команды!$A$2:$A$7500,0),$E61+2)=Команды!$AJ$13,TRUE,FALSE),IF(INDEX(Команды!$A$2:$AN$7500,MATCH(AK$3,Команды!$A$2:$A$7500,0),$E61+2)=Команды!$AJ$14,TRUE,FALSE),IF(INDEX(Команды!$A$2:$AN$7500,MATCH(AK$3,Команды!$A$2:$A$7500,0),$E61+2)=Команды!$AJ$15,TRUE,FALSE),IF(INDEX(Команды!$A$2:$AN$7500,MATCH(AK$3,Команды!$A$2:$A$7500,0),$E61+2)=Команды!$AJ$16,TRUE,FALSE),,IF(INDEX(Команды!$A$2:$AN$7500,MATCH(AK$3,Команды!$A$2:$A$7500,0),$E61+2)=Команды!$AJ$17,TRUE,FALSE),,IF(INDEX(Команды!$A$2:$AN$7500,MATCH(AK$3,Команды!$A$2:$A$7500,0),$E61+2)=Команды!$AJ$18,TRUE,FALSE),,IF(INDEX(Команды!$A$2:$AN$7500,MATCH(AK$3,Команды!$A$2:$A$7500,0),$E61+2)=Команды!$AJ$19,TRUE,FALSE)),INDEX(Команды!$AJ$2:$AK$19,MATCH(INDEX(Команды!$A$2:$AN$7500,MATCH(AK$3,Команды!$A$2:$A$7500,0),$E61+2),Команды!$AJ$2:$AJ$19,0),2),0)</f>
        <v>В</v>
      </c>
      <c r="AL61" s="175" t="str">
        <f>IF(OR(IF(INDEX(Команды!$A$2:$AN$7500,MATCH(AK$3,Команды!$A$2:$A$7500,0),$E61+2)=Команды!$AJ$2,TRUE,FALSE),IF(INDEX(Команды!$A$2:$AN$7500,MATCH(AK$3,Команды!$A$2:$A$7500,0),$E61+2)=Команды!$AJ$3,TRUE,FALSE),IF(INDEX(Команды!$A$2:$AN$7500,MATCH(AK$3,Команды!$A$2:$A$7500,0),$E61+2)=Команды!$AJ$4,TRUE,FALSE),IF(INDEX(Команды!$A$2:$AN$7500,MATCH(AK$3,Команды!$A$2:$A$7500,0),$E61+2)=Команды!$AJ$5,TRUE,FALSE),IF(INDEX(Команды!$A$2:$AN$7500,MATCH(AK$3,Команды!$A$2:$A$7500,0),$E61+2)=Команды!$AJ$6,TRUE,FALSE),IF(INDEX(Команды!$A$2:$AN$7500,MATCH(AK$3,Команды!$A$2:$A$7500,0),$E61+2)=Команды!$AJ$7,TRUE,FALSE),IF(INDEX(Команды!$A$2:$AN$7500,MATCH(AK$3,Команды!$A$2:$A$7500,0),$E61+2)=Команды!$AJ$8,TRUE,FALSE),IF(INDEX(Команды!$A$2:$AN$7500,MATCH(AK$3,Команды!$A$2:$A$7500,0),$E61+2)=Команды!$AJ$9,TRUE,FALSE),IF(INDEX(Команды!$A$2:$AN$7500,MATCH(AK$3,Команды!$A$2:$A$7500,0),$E61+2)=Команды!$AJ$10,TRUE,FALSE),IF(INDEX(Команды!$A$2:$AN$7500,MATCH(AK$3,Команды!$A$2:$A$7500,0),$E61+2)=Команды!$AJ$11,TRUE,FALSE),IF(INDEX(Команды!$A$2:$AN$7500,MATCH(AK$3,Команды!$A$2:$A$7500,0),$E61+2)=Команды!$AJ$12,TRUE,FALSE),IF(INDEX(Команды!$A$2:$AN$7500,MATCH(AK$3,Команды!$A$2:$A$7500,0),$E61+2)=Команды!$AJ$13,TRUE,FALSE),IF(INDEX(Команды!$A$2:$AN$7500,MATCH(AK$3,Команды!$A$2:$A$7500,0),$E61+2)=Команды!$AJ$14,TRUE,FALSE),IF(INDEX(Команды!$A$2:$AN$7500,MATCH(AK$3,Команды!$A$2:$A$7500,0),$E61+2)=Команды!$AJ$15,TRUE,FALSE),IF(INDEX(Команды!$A$2:$AN$7500,MATCH(AK$3,Команды!$A$2:$A$7500,0),$E61+2)=Команды!$AJ$16,TRUE,FALSE),IF(INDEX(Команды!$A$2:$AN$7500,MATCH(AK$3,Команды!$A$2:$A$7500,0),$E61+2)=Команды!$AJ$17,TRUE,FALSE),IF(INDEX(Команды!$A$2:$AN$7500,MATCH(AK$3,Команды!$A$2:$A$7500,0),$E61+2)=Команды!$AJ$18,TRUE,FALSE),IF(INDEX(Команды!$A$2:$AN$7500,MATCH(AK$3,Команды!$A$2:$A$7500,0),$E61+2)=Команды!$AJ$19,TRUE,FALSE)),INDEX(Команды!$AJ$2:$AL$19,MATCH(INDEX(Команды!$A$2:$AN$7500,MATCH(AK$3,Команды!$A$2:$A$7500,0),$E61+2),Команды!$AJ$2:$AJ$19,0),3),0)</f>
        <v>В</v>
      </c>
      <c r="AM61" s="342"/>
      <c r="AN61" s="174">
        <f>IF(OR(IF(INDEX(Команды!$A$2:$AN$7500,MATCH(AN$3,Команды!$A$2:$A$7500,0),$E61+2)=Команды!$AJ$2,TRUE,FALSE),IF(INDEX(Команды!$A$2:$AN$7500,MATCH(AN$3,Команды!$A$2:$A$7500,0),$E61+2)=Команды!$AJ$3,TRUE,FALSE),IF(INDEX(Команды!$A$2:$AN$7500,MATCH(AN$3,Команды!$A$2:$A$7500,0),$E61+2)=Команды!$AJ$4,TRUE,FALSE),IF(INDEX(Команды!$A$2:$AN$7500,MATCH(AN$3,Команды!$A$2:$A$7500,0),$E61+2)=Команды!$AJ$5,TRUE,FALSE),IF(INDEX(Команды!$A$2:$AN$7500,MATCH(AN$3,Команды!$A$2:$A$7500,0),$E61+2)=Команды!$AJ$6,TRUE,FALSE),IF(INDEX(Команды!$A$2:$AN$7500,MATCH(AN$3,Команды!$A$2:$A$7500,0),$E61+2)=Команды!$AJ$7,TRUE,FALSE),IF(INDEX(Команды!$A$2:$AN$7500,MATCH(AN$3,Команды!$A$2:$A$7500,0),$E61+2)=Команды!$AJ$8,TRUE,FALSE),IF(INDEX(Команды!$A$2:$AN$7500,MATCH(AN$3,Команды!$A$2:$A$7500,0),$E61+2)=Команды!$AJ$9,TRUE,FALSE),IF(INDEX(Команды!$A$2:$AN$7500,MATCH(AN$3,Команды!$A$2:$A$7500,0),$E61+2)=Команды!$AJ$10,TRUE,FALSE),IF(INDEX(Команды!$A$2:$AN$7500,MATCH(AN$3,Команды!$A$2:$A$7500,0),$E61+2)=Команды!$AJ$11,TRUE,FALSE),IF(INDEX(Команды!$A$2:$AN$7500,MATCH(AN$3,Команды!$A$2:$A$7500,0),$E61+2)=Команды!$AJ$12,TRUE,FALSE),IF(INDEX(Команды!$A$2:$AN$7500,MATCH(AN$3,Команды!$A$2:$A$7500,0),$E61+2)=Команды!$AJ$13,TRUE,FALSE),IF(INDEX(Команды!$A$2:$AN$7500,MATCH(AN$3,Команды!$A$2:$A$7500,0),$E61+2)=Команды!$AJ$14,TRUE,FALSE),IF(INDEX(Команды!$A$2:$AN$7500,MATCH(AN$3,Команды!$A$2:$A$7500,0),$E61+2)=Команды!$AJ$15,TRUE,FALSE),IF(INDEX(Команды!$A$2:$AN$7500,MATCH(AN$3,Команды!$A$2:$A$7500,0),$E61+2)=Команды!$AJ$16,TRUE,FALSE),,IF(INDEX(Команды!$A$2:$AN$7500,MATCH(AN$3,Команды!$A$2:$A$7500,0),$E61+2)=Команды!$AJ$17,TRUE,FALSE),,IF(INDEX(Команды!$A$2:$AN$7500,MATCH(AN$3,Команды!$A$2:$A$7500,0),$E61+2)=Команды!$AJ$18,TRUE,FALSE),,IF(INDEX(Команды!$A$2:$AN$7500,MATCH(AN$3,Команды!$A$2:$A$7500,0),$E61+2)=Команды!$AJ$19,TRUE,FALSE)),INDEX(Команды!$AJ$2:$AK$19,MATCH(INDEX(Команды!$A$2:$AN$7500,MATCH(AN$3,Команды!$A$2:$A$7500,0),$E61+2),Команды!$AJ$2:$AJ$19,0),2),0)</f>
        <v>0.5</v>
      </c>
      <c r="AO61" s="175">
        <f>IF(OR(IF(INDEX(Команды!$A$2:$AN$7500,MATCH(AN$3,Команды!$A$2:$A$7500,0),$E61+2)=Команды!$AJ$2,TRUE,FALSE),IF(INDEX(Команды!$A$2:$AN$7500,MATCH(AN$3,Команды!$A$2:$A$7500,0),$E61+2)=Команды!$AJ$3,TRUE,FALSE),IF(INDEX(Команды!$A$2:$AN$7500,MATCH(AN$3,Команды!$A$2:$A$7500,0),$E61+2)=Команды!$AJ$4,TRUE,FALSE),IF(INDEX(Команды!$A$2:$AN$7500,MATCH(AN$3,Команды!$A$2:$A$7500,0),$E61+2)=Команды!$AJ$5,TRUE,FALSE),IF(INDEX(Команды!$A$2:$AN$7500,MATCH(AN$3,Команды!$A$2:$A$7500,0),$E61+2)=Команды!$AJ$6,TRUE,FALSE),IF(INDEX(Команды!$A$2:$AN$7500,MATCH(AN$3,Команды!$A$2:$A$7500,0),$E61+2)=Команды!$AJ$7,TRUE,FALSE),IF(INDEX(Команды!$A$2:$AN$7500,MATCH(AN$3,Команды!$A$2:$A$7500,0),$E61+2)=Команды!$AJ$8,TRUE,FALSE),IF(INDEX(Команды!$A$2:$AN$7500,MATCH(AN$3,Команды!$A$2:$A$7500,0),$E61+2)=Команды!$AJ$9,TRUE,FALSE),IF(INDEX(Команды!$A$2:$AN$7500,MATCH(AN$3,Команды!$A$2:$A$7500,0),$E61+2)=Команды!$AJ$10,TRUE,FALSE),IF(INDEX(Команды!$A$2:$AN$7500,MATCH(AN$3,Команды!$A$2:$A$7500,0),$E61+2)=Команды!$AJ$11,TRUE,FALSE),IF(INDEX(Команды!$A$2:$AN$7500,MATCH(AN$3,Команды!$A$2:$A$7500,0),$E61+2)=Команды!$AJ$12,TRUE,FALSE),IF(INDEX(Команды!$A$2:$AN$7500,MATCH(AN$3,Команды!$A$2:$A$7500,0),$E61+2)=Команды!$AJ$13,TRUE,FALSE),IF(INDEX(Команды!$A$2:$AN$7500,MATCH(AN$3,Команды!$A$2:$A$7500,0),$E61+2)=Команды!$AJ$14,TRUE,FALSE),IF(INDEX(Команды!$A$2:$AN$7500,MATCH(AN$3,Команды!$A$2:$A$7500,0),$E61+2)=Команды!$AJ$15,TRUE,FALSE),IF(INDEX(Команды!$A$2:$AN$7500,MATCH(AN$3,Команды!$A$2:$A$7500,0),$E61+2)=Команды!$AJ$16,TRUE,FALSE),IF(INDEX(Команды!$A$2:$AN$7500,MATCH(AN$3,Команды!$A$2:$A$7500,0),$E61+2)=Команды!$AJ$17,TRUE,FALSE),IF(INDEX(Команды!$A$2:$AN$7500,MATCH(AN$3,Команды!$A$2:$A$7500,0),$E61+2)=Команды!$AJ$18,TRUE,FALSE),IF(INDEX(Команды!$A$2:$AN$7500,MATCH(AN$3,Команды!$A$2:$A$7500,0),$E61+2)=Команды!$AJ$19,TRUE,FALSE)),INDEX(Команды!$AJ$2:$AL$19,MATCH(INDEX(Команды!$A$2:$AN$7500,MATCH(AN$3,Команды!$A$2:$A$7500,0),$E61+2),Команды!$AJ$2:$AJ$19,0),3),0)</f>
        <v>0.875</v>
      </c>
      <c r="AP61" s="342"/>
      <c r="AQ61" s="174">
        <f>IF(OR(IF(INDEX(Команды!$A$2:$AN$7500,MATCH(AQ$3,Команды!$A$2:$A$7500,0),$E61+2)=Команды!$AJ$2,TRUE,FALSE),IF(INDEX(Команды!$A$2:$AN$7500,MATCH(AQ$3,Команды!$A$2:$A$7500,0),$E61+2)=Команды!$AJ$3,TRUE,FALSE),IF(INDEX(Команды!$A$2:$AN$7500,MATCH(AQ$3,Команды!$A$2:$A$7500,0),$E61+2)=Команды!$AJ$4,TRUE,FALSE),IF(INDEX(Команды!$A$2:$AN$7500,MATCH(AQ$3,Команды!$A$2:$A$7500,0),$E61+2)=Команды!$AJ$5,TRUE,FALSE),IF(INDEX(Команды!$A$2:$AN$7500,MATCH(AQ$3,Команды!$A$2:$A$7500,0),$E61+2)=Команды!$AJ$6,TRUE,FALSE),IF(INDEX(Команды!$A$2:$AN$7500,MATCH(AQ$3,Команды!$A$2:$A$7500,0),$E61+2)=Команды!$AJ$7,TRUE,FALSE),IF(INDEX(Команды!$A$2:$AN$7500,MATCH(AQ$3,Команды!$A$2:$A$7500,0),$E61+2)=Команды!$AJ$8,TRUE,FALSE),IF(INDEX(Команды!$A$2:$AN$7500,MATCH(AQ$3,Команды!$A$2:$A$7500,0),$E61+2)=Команды!$AJ$9,TRUE,FALSE),IF(INDEX(Команды!$A$2:$AN$7500,MATCH(AQ$3,Команды!$A$2:$A$7500,0),$E61+2)=Команды!$AJ$10,TRUE,FALSE),IF(INDEX(Команды!$A$2:$AN$7500,MATCH(AQ$3,Команды!$A$2:$A$7500,0),$E61+2)=Команды!$AJ$11,TRUE,FALSE),IF(INDEX(Команды!$A$2:$AN$7500,MATCH(AQ$3,Команды!$A$2:$A$7500,0),$E61+2)=Команды!$AJ$12,TRUE,FALSE),IF(INDEX(Команды!$A$2:$AN$7500,MATCH(AQ$3,Команды!$A$2:$A$7500,0),$E61+2)=Команды!$AJ$13,TRUE,FALSE),IF(INDEX(Команды!$A$2:$AN$7500,MATCH(AQ$3,Команды!$A$2:$A$7500,0),$E61+2)=Команды!$AJ$14,TRUE,FALSE),IF(INDEX(Команды!$A$2:$AN$7500,MATCH(AQ$3,Команды!$A$2:$A$7500,0),$E61+2)=Команды!$AJ$15,TRUE,FALSE),IF(INDEX(Команды!$A$2:$AN$7500,MATCH(AQ$3,Команды!$A$2:$A$7500,0),$E61+2)=Команды!$AJ$16,TRUE,FALSE),,IF(INDEX(Команды!$A$2:$AN$7500,MATCH(AQ$3,Команды!$A$2:$A$7500,0),$E61+2)=Команды!$AJ$17,TRUE,FALSE),,IF(INDEX(Команды!$A$2:$AN$7500,MATCH(AQ$3,Команды!$A$2:$A$7500,0),$E61+2)=Команды!$AJ$18,TRUE,FALSE),,IF(INDEX(Команды!$A$2:$AN$7500,MATCH(AQ$3,Команды!$A$2:$A$7500,0),$E61+2)=Команды!$AJ$19,TRUE,FALSE)),INDEX(Команды!$AJ$2:$AK$19,MATCH(INDEX(Команды!$A$2:$AN$7500,MATCH(AQ$3,Команды!$A$2:$A$7500,0),$E61+2),Команды!$AJ$2:$AJ$19,0),2),0)</f>
        <v>0.58333333333333337</v>
      </c>
      <c r="AR61" s="175">
        <f>IF(OR(IF(INDEX(Команды!$A$2:$AN$7500,MATCH(AQ$3,Команды!$A$2:$A$7500,0),$E61+2)=Команды!$AJ$2,TRUE,FALSE),IF(INDEX(Команды!$A$2:$AN$7500,MATCH(AQ$3,Команды!$A$2:$A$7500,0),$E61+2)=Команды!$AJ$3,TRUE,FALSE),IF(INDEX(Команды!$A$2:$AN$7500,MATCH(AQ$3,Команды!$A$2:$A$7500,0),$E61+2)=Команды!$AJ$4,TRUE,FALSE),IF(INDEX(Команды!$A$2:$AN$7500,MATCH(AQ$3,Команды!$A$2:$A$7500,0),$E61+2)=Команды!$AJ$5,TRUE,FALSE),IF(INDEX(Команды!$A$2:$AN$7500,MATCH(AQ$3,Команды!$A$2:$A$7500,0),$E61+2)=Команды!$AJ$6,TRUE,FALSE),IF(INDEX(Команды!$A$2:$AN$7500,MATCH(AQ$3,Команды!$A$2:$A$7500,0),$E61+2)=Команды!$AJ$7,TRUE,FALSE),IF(INDEX(Команды!$A$2:$AN$7500,MATCH(AQ$3,Команды!$A$2:$A$7500,0),$E61+2)=Команды!$AJ$8,TRUE,FALSE),IF(INDEX(Команды!$A$2:$AN$7500,MATCH(AQ$3,Команды!$A$2:$A$7500,0),$E61+2)=Команды!$AJ$9,TRUE,FALSE),IF(INDEX(Команды!$A$2:$AN$7500,MATCH(AQ$3,Команды!$A$2:$A$7500,0),$E61+2)=Команды!$AJ$10,TRUE,FALSE),IF(INDEX(Команды!$A$2:$AN$7500,MATCH(AQ$3,Команды!$A$2:$A$7500,0),$E61+2)=Команды!$AJ$11,TRUE,FALSE),IF(INDEX(Команды!$A$2:$AN$7500,MATCH(AQ$3,Команды!$A$2:$A$7500,0),$E61+2)=Команды!$AJ$12,TRUE,FALSE),IF(INDEX(Команды!$A$2:$AN$7500,MATCH(AQ$3,Команды!$A$2:$A$7500,0),$E61+2)=Команды!$AJ$13,TRUE,FALSE),IF(INDEX(Команды!$A$2:$AN$7500,MATCH(AQ$3,Команды!$A$2:$A$7500,0),$E61+2)=Команды!$AJ$14,TRUE,FALSE),IF(INDEX(Команды!$A$2:$AN$7500,MATCH(AQ$3,Команды!$A$2:$A$7500,0),$E61+2)=Команды!$AJ$15,TRUE,FALSE),IF(INDEX(Команды!$A$2:$AN$7500,MATCH(AQ$3,Команды!$A$2:$A$7500,0),$E61+2)=Команды!$AJ$16,TRUE,FALSE),IF(INDEX(Команды!$A$2:$AN$7500,MATCH(AQ$3,Команды!$A$2:$A$7500,0),$E61+2)=Команды!$AJ$17,TRUE,FALSE),IF(INDEX(Команды!$A$2:$AN$7500,MATCH(AQ$3,Команды!$A$2:$A$7500,0),$E61+2)=Команды!$AJ$18,TRUE,FALSE),IF(INDEX(Команды!$A$2:$AN$7500,MATCH(AQ$3,Команды!$A$2:$A$7500,0),$E61+2)=Команды!$AJ$19,TRUE,FALSE)),INDEX(Команды!$AJ$2:$AL$19,MATCH(INDEX(Команды!$A$2:$AN$7500,MATCH(AQ$3,Команды!$A$2:$A$7500,0),$E61+2),Команды!$AJ$2:$AJ$19,0),3),0)</f>
        <v>0.95833333333333337</v>
      </c>
      <c r="AS61" s="342"/>
      <c r="AT61" s="174">
        <f>IF(OR(IF(INDEX(Команды!$A$2:$AN$7500,MATCH(AT$3,Команды!$A$2:$A$7500,0),$E61+2)=Команды!$AJ$2,TRUE,FALSE),IF(INDEX(Команды!$A$2:$AN$7500,MATCH(AT$3,Команды!$A$2:$A$7500,0),$E61+2)=Команды!$AJ$3,TRUE,FALSE),IF(INDEX(Команды!$A$2:$AN$7500,MATCH(AT$3,Команды!$A$2:$A$7500,0),$E61+2)=Команды!$AJ$4,TRUE,FALSE),IF(INDEX(Команды!$A$2:$AN$7500,MATCH(AT$3,Команды!$A$2:$A$7500,0),$E61+2)=Команды!$AJ$5,TRUE,FALSE),IF(INDEX(Команды!$A$2:$AN$7500,MATCH(AT$3,Команды!$A$2:$A$7500,0),$E61+2)=Команды!$AJ$6,TRUE,FALSE),IF(INDEX(Команды!$A$2:$AN$7500,MATCH(AT$3,Команды!$A$2:$A$7500,0),$E61+2)=Команды!$AJ$7,TRUE,FALSE),IF(INDEX(Команды!$A$2:$AN$7500,MATCH(AT$3,Команды!$A$2:$A$7500,0),$E61+2)=Команды!$AJ$8,TRUE,FALSE),IF(INDEX(Команды!$A$2:$AN$7500,MATCH(AT$3,Команды!$A$2:$A$7500,0),$E61+2)=Команды!$AJ$9,TRUE,FALSE),IF(INDEX(Команды!$A$2:$AN$7500,MATCH(AT$3,Команды!$A$2:$A$7500,0),$E61+2)=Команды!$AJ$10,TRUE,FALSE),IF(INDEX(Команды!$A$2:$AN$7500,MATCH(AT$3,Команды!$A$2:$A$7500,0),$E61+2)=Команды!$AJ$11,TRUE,FALSE),IF(INDEX(Команды!$A$2:$AN$7500,MATCH(AT$3,Команды!$A$2:$A$7500,0),$E61+2)=Команды!$AJ$12,TRUE,FALSE),IF(INDEX(Команды!$A$2:$AN$7500,MATCH(AT$3,Команды!$A$2:$A$7500,0),$E61+2)=Команды!$AJ$13,TRUE,FALSE),IF(INDEX(Команды!$A$2:$AN$7500,MATCH(AT$3,Команды!$A$2:$A$7500,0),$E61+2)=Команды!$AJ$14,TRUE,FALSE),IF(INDEX(Команды!$A$2:$AN$7500,MATCH(AT$3,Команды!$A$2:$A$7500,0),$E61+2)=Команды!$AJ$15,TRUE,FALSE),IF(INDEX(Команды!$A$2:$AN$7500,MATCH(AT$3,Команды!$A$2:$A$7500,0),$E61+2)=Команды!$AJ$16,TRUE,FALSE),,IF(INDEX(Команды!$A$2:$AN$7500,MATCH(AT$3,Команды!$A$2:$A$7500,0),$E61+2)=Команды!$AJ$17,TRUE,FALSE),,IF(INDEX(Команды!$A$2:$AN$7500,MATCH(AT$3,Команды!$A$2:$A$7500,0),$E61+2)=Команды!$AJ$18,TRUE,FALSE),,IF(INDEX(Команды!$A$2:$AN$7500,MATCH(AT$3,Команды!$A$2:$A$7500,0),$E61+2)=Команды!$AJ$19,TRUE,FALSE)),INDEX(Команды!$AJ$2:$AK$19,MATCH(INDEX(Команды!$A$2:$AN$7500,MATCH(AT$3,Команды!$A$2:$A$7500,0),$E61+2),Команды!$AJ$2:$AJ$19,0),2),0)</f>
        <v>0.64583333333333337</v>
      </c>
      <c r="AU61" s="175">
        <f>IF(OR(IF(INDEX(Команды!$A$2:$AN$7500,MATCH(AT$3,Команды!$A$2:$A$7500,0),$E61+2)=Команды!$AJ$2,TRUE,FALSE),IF(INDEX(Команды!$A$2:$AN$7500,MATCH(AT$3,Команды!$A$2:$A$7500,0),$E61+2)=Команды!$AJ$3,TRUE,FALSE),IF(INDEX(Команды!$A$2:$AN$7500,MATCH(AT$3,Команды!$A$2:$A$7500,0),$E61+2)=Команды!$AJ$4,TRUE,FALSE),IF(INDEX(Команды!$A$2:$AN$7500,MATCH(AT$3,Команды!$A$2:$A$7500,0),$E61+2)=Команды!$AJ$5,TRUE,FALSE),IF(INDEX(Команды!$A$2:$AN$7500,MATCH(AT$3,Команды!$A$2:$A$7500,0),$E61+2)=Команды!$AJ$6,TRUE,FALSE),IF(INDEX(Команды!$A$2:$AN$7500,MATCH(AT$3,Команды!$A$2:$A$7500,0),$E61+2)=Команды!$AJ$7,TRUE,FALSE),IF(INDEX(Команды!$A$2:$AN$7500,MATCH(AT$3,Команды!$A$2:$A$7500,0),$E61+2)=Команды!$AJ$8,TRUE,FALSE),IF(INDEX(Команды!$A$2:$AN$7500,MATCH(AT$3,Команды!$A$2:$A$7500,0),$E61+2)=Команды!$AJ$9,TRUE,FALSE),IF(INDEX(Команды!$A$2:$AN$7500,MATCH(AT$3,Команды!$A$2:$A$7500,0),$E61+2)=Команды!$AJ$10,TRUE,FALSE),IF(INDEX(Команды!$A$2:$AN$7500,MATCH(AT$3,Команды!$A$2:$A$7500,0),$E61+2)=Команды!$AJ$11,TRUE,FALSE),IF(INDEX(Команды!$A$2:$AN$7500,MATCH(AT$3,Команды!$A$2:$A$7500,0),$E61+2)=Команды!$AJ$12,TRUE,FALSE),IF(INDEX(Команды!$A$2:$AN$7500,MATCH(AT$3,Команды!$A$2:$A$7500,0),$E61+2)=Команды!$AJ$13,TRUE,FALSE),IF(INDEX(Команды!$A$2:$AN$7500,MATCH(AT$3,Команды!$A$2:$A$7500,0),$E61+2)=Команды!$AJ$14,TRUE,FALSE),IF(INDEX(Команды!$A$2:$AN$7500,MATCH(AT$3,Команды!$A$2:$A$7500,0),$E61+2)=Команды!$AJ$15,TRUE,FALSE),IF(INDEX(Команды!$A$2:$AN$7500,MATCH(AT$3,Команды!$A$2:$A$7500,0),$E61+2)=Команды!$AJ$16,TRUE,FALSE),IF(INDEX(Команды!$A$2:$AN$7500,MATCH(AT$3,Команды!$A$2:$A$7500,0),$E61+2)=Команды!$AJ$17,TRUE,FALSE),IF(INDEX(Команды!$A$2:$AN$7500,MATCH(AT$3,Команды!$A$2:$A$7500,0),$E61+2)=Команды!$AJ$18,TRUE,FALSE),IF(INDEX(Команды!$A$2:$AN$7500,MATCH(AT$3,Команды!$A$2:$A$7500,0),$E61+2)=Команды!$AJ$19,TRUE,FALSE)),INDEX(Команды!$AJ$2:$AL$19,MATCH(INDEX(Команды!$A$2:$AN$7500,MATCH(AT$3,Команды!$A$2:$A$7500,0),$E61+2),Команды!$AJ$2:$AJ$19,0),3),0)</f>
        <v>1.0208333333333333</v>
      </c>
      <c r="AV61" s="342"/>
      <c r="AW61" s="174">
        <f>IF(OR(IF(INDEX(Команды!$A$2:$AN$7500,MATCH(AW$3,Команды!$A$2:$A$7500,0),$E61+2)=Команды!$AJ$2,TRUE,FALSE),IF(INDEX(Команды!$A$2:$AN$7500,MATCH(AW$3,Команды!$A$2:$A$7500,0),$E61+2)=Команды!$AJ$3,TRUE,FALSE),IF(INDEX(Команды!$A$2:$AN$7500,MATCH(AW$3,Команды!$A$2:$A$7500,0),$E61+2)=Команды!$AJ$4,TRUE,FALSE),IF(INDEX(Команды!$A$2:$AN$7500,MATCH(AW$3,Команды!$A$2:$A$7500,0),$E61+2)=Команды!$AJ$5,TRUE,FALSE),IF(INDEX(Команды!$A$2:$AN$7500,MATCH(AW$3,Команды!$A$2:$A$7500,0),$E61+2)=Команды!$AJ$6,TRUE,FALSE),IF(INDEX(Команды!$A$2:$AN$7500,MATCH(AW$3,Команды!$A$2:$A$7500,0),$E61+2)=Команды!$AJ$7,TRUE,FALSE),IF(INDEX(Команды!$A$2:$AN$7500,MATCH(AW$3,Команды!$A$2:$A$7500,0),$E61+2)=Команды!$AJ$8,TRUE,FALSE),IF(INDEX(Команды!$A$2:$AN$7500,MATCH(AW$3,Команды!$A$2:$A$7500,0),$E61+2)=Команды!$AJ$9,TRUE,FALSE),IF(INDEX(Команды!$A$2:$AN$7500,MATCH(AW$3,Команды!$A$2:$A$7500,0),$E61+2)=Команды!$AJ$10,TRUE,FALSE),IF(INDEX(Команды!$A$2:$AN$7500,MATCH(AW$3,Команды!$A$2:$A$7500,0),$E61+2)=Команды!$AJ$11,TRUE,FALSE),IF(INDEX(Команды!$A$2:$AN$7500,MATCH(AW$3,Команды!$A$2:$A$7500,0),$E61+2)=Команды!$AJ$12,TRUE,FALSE),IF(INDEX(Команды!$A$2:$AN$7500,MATCH(AW$3,Команды!$A$2:$A$7500,0),$E61+2)=Команды!$AJ$13,TRUE,FALSE),IF(INDEX(Команды!$A$2:$AN$7500,MATCH(AW$3,Команды!$A$2:$A$7500,0),$E61+2)=Команды!$AJ$14,TRUE,FALSE),IF(INDEX(Команды!$A$2:$AN$7500,MATCH(AW$3,Команды!$A$2:$A$7500,0),$E61+2)=Команды!$AJ$15,TRUE,FALSE),IF(INDEX(Команды!$A$2:$AN$7500,MATCH(AW$3,Команды!$A$2:$A$7500,0),$E61+2)=Команды!$AJ$16,TRUE,FALSE),,IF(INDEX(Команды!$A$2:$AN$7500,MATCH(AW$3,Команды!$A$2:$A$7500,0),$E61+2)=Команды!$AJ$17,TRUE,FALSE),,IF(INDEX(Команды!$A$2:$AN$7500,MATCH(AW$3,Команды!$A$2:$A$7500,0),$E61+2)=Команды!$AJ$18,TRUE,FALSE),,IF(INDEX(Команды!$A$2:$AN$7500,MATCH(AW$3,Команды!$A$2:$A$7500,0),$E61+2)=Команды!$AJ$19,TRUE,FALSE)),INDEX(Команды!$AJ$2:$AK$19,MATCH(INDEX(Команды!$A$2:$AN$7500,MATCH(AW$3,Команды!$A$2:$A$7500,0),$E61+2),Команды!$AJ$2:$AJ$19,0),2),0)</f>
        <v>0.64583333333333337</v>
      </c>
      <c r="AX61" s="175">
        <f>IF(OR(IF(INDEX(Команды!$A$2:$AN$7500,MATCH(AW$3,Команды!$A$2:$A$7500,0),$E61+2)=Команды!$AJ$2,TRUE,FALSE),IF(INDEX(Команды!$A$2:$AN$7500,MATCH(AW$3,Команды!$A$2:$A$7500,0),$E61+2)=Команды!$AJ$3,TRUE,FALSE),IF(INDEX(Команды!$A$2:$AN$7500,MATCH(AW$3,Команды!$A$2:$A$7500,0),$E61+2)=Команды!$AJ$4,TRUE,FALSE),IF(INDEX(Команды!$A$2:$AN$7500,MATCH(AW$3,Команды!$A$2:$A$7500,0),$E61+2)=Команды!$AJ$5,TRUE,FALSE),IF(INDEX(Команды!$A$2:$AN$7500,MATCH(AW$3,Команды!$A$2:$A$7500,0),$E61+2)=Команды!$AJ$6,TRUE,FALSE),IF(INDEX(Команды!$A$2:$AN$7500,MATCH(AW$3,Команды!$A$2:$A$7500,0),$E61+2)=Команды!$AJ$7,TRUE,FALSE),IF(INDEX(Команды!$A$2:$AN$7500,MATCH(AW$3,Команды!$A$2:$A$7500,0),$E61+2)=Команды!$AJ$8,TRUE,FALSE),IF(INDEX(Команды!$A$2:$AN$7500,MATCH(AW$3,Команды!$A$2:$A$7500,0),$E61+2)=Команды!$AJ$9,TRUE,FALSE),IF(INDEX(Команды!$A$2:$AN$7500,MATCH(AW$3,Команды!$A$2:$A$7500,0),$E61+2)=Команды!$AJ$10,TRUE,FALSE),IF(INDEX(Команды!$A$2:$AN$7500,MATCH(AW$3,Команды!$A$2:$A$7500,0),$E61+2)=Команды!$AJ$11,TRUE,FALSE),IF(INDEX(Команды!$A$2:$AN$7500,MATCH(AW$3,Команды!$A$2:$A$7500,0),$E61+2)=Команды!$AJ$12,TRUE,FALSE),IF(INDEX(Команды!$A$2:$AN$7500,MATCH(AW$3,Команды!$A$2:$A$7500,0),$E61+2)=Команды!$AJ$13,TRUE,FALSE),IF(INDEX(Команды!$A$2:$AN$7500,MATCH(AW$3,Команды!$A$2:$A$7500,0),$E61+2)=Команды!$AJ$14,TRUE,FALSE),IF(INDEX(Команды!$A$2:$AN$7500,MATCH(AW$3,Команды!$A$2:$A$7500,0),$E61+2)=Команды!$AJ$15,TRUE,FALSE),IF(INDEX(Команды!$A$2:$AN$7500,MATCH(AW$3,Команды!$A$2:$A$7500,0),$E61+2)=Команды!$AJ$16,TRUE,FALSE),IF(INDEX(Команды!$A$2:$AN$7500,MATCH(AW$3,Команды!$A$2:$A$7500,0),$E61+2)=Команды!$AJ$17,TRUE,FALSE),IF(INDEX(Команды!$A$2:$AN$7500,MATCH(AW$3,Команды!$A$2:$A$7500,0),$E61+2)=Команды!$AJ$18,TRUE,FALSE),IF(INDEX(Команды!$A$2:$AN$7500,MATCH(AW$3,Команды!$A$2:$A$7500,0),$E61+2)=Команды!$AJ$19,TRUE,FALSE)),INDEX(Команды!$AJ$2:$AL$19,MATCH(INDEX(Команды!$A$2:$AN$7500,MATCH(AW$3,Команды!$A$2:$A$7500,0),$E61+2),Команды!$AJ$2:$AJ$19,0),3),0)</f>
        <v>1.0208333333333333</v>
      </c>
      <c r="AY61" s="342"/>
      <c r="AZ61" s="174" t="str">
        <f>IF(OR(IF(INDEX(Команды!$A$2:$AN$7500,MATCH(AZ$3,Команды!$A$2:$A$7500,0),$E61+2)=Команды!$AJ$2,TRUE,FALSE),IF(INDEX(Команды!$A$2:$AN$7500,MATCH(AZ$3,Команды!$A$2:$A$7500,0),$E61+2)=Команды!$AJ$3,TRUE,FALSE),IF(INDEX(Команды!$A$2:$AN$7500,MATCH(AZ$3,Команды!$A$2:$A$7500,0),$E61+2)=Команды!$AJ$4,TRUE,FALSE),IF(INDEX(Команды!$A$2:$AN$7500,MATCH(AZ$3,Команды!$A$2:$A$7500,0),$E61+2)=Команды!$AJ$5,TRUE,FALSE),IF(INDEX(Команды!$A$2:$AN$7500,MATCH(AZ$3,Команды!$A$2:$A$7500,0),$E61+2)=Команды!$AJ$6,TRUE,FALSE),IF(INDEX(Команды!$A$2:$AN$7500,MATCH(AZ$3,Команды!$A$2:$A$7500,0),$E61+2)=Команды!$AJ$7,TRUE,FALSE),IF(INDEX(Команды!$A$2:$AN$7500,MATCH(AZ$3,Команды!$A$2:$A$7500,0),$E61+2)=Команды!$AJ$8,TRUE,FALSE),IF(INDEX(Команды!$A$2:$AN$7500,MATCH(AZ$3,Команды!$A$2:$A$7500,0),$E61+2)=Команды!$AJ$9,TRUE,FALSE),IF(INDEX(Команды!$A$2:$AN$7500,MATCH(AZ$3,Команды!$A$2:$A$7500,0),$E61+2)=Команды!$AJ$10,TRUE,FALSE),IF(INDEX(Команды!$A$2:$AN$7500,MATCH(AZ$3,Команды!$A$2:$A$7500,0),$E61+2)=Команды!$AJ$11,TRUE,FALSE),IF(INDEX(Команды!$A$2:$AN$7500,MATCH(AZ$3,Команды!$A$2:$A$7500,0),$E61+2)=Команды!$AJ$12,TRUE,FALSE),IF(INDEX(Команды!$A$2:$AN$7500,MATCH(AZ$3,Команды!$A$2:$A$7500,0),$E61+2)=Команды!$AJ$13,TRUE,FALSE),IF(INDEX(Команды!$A$2:$AN$7500,MATCH(AZ$3,Команды!$A$2:$A$7500,0),$E61+2)=Команды!$AJ$14,TRUE,FALSE),IF(INDEX(Команды!$A$2:$AN$7500,MATCH(AZ$3,Команды!$A$2:$A$7500,0),$E61+2)=Команды!$AJ$15,TRUE,FALSE),IF(INDEX(Команды!$A$2:$AN$7500,MATCH(AZ$3,Команды!$A$2:$A$7500,0),$E61+2)=Команды!$AJ$16,TRUE,FALSE),,IF(INDEX(Команды!$A$2:$AN$7500,MATCH(AZ$3,Команды!$A$2:$A$7500,0),$E61+2)=Команды!$AJ$17,TRUE,FALSE),,IF(INDEX(Команды!$A$2:$AN$7500,MATCH(AZ$3,Команды!$A$2:$A$7500,0),$E61+2)=Команды!$AJ$18,TRUE,FALSE),,IF(INDEX(Команды!$A$2:$AN$7500,MATCH(AZ$3,Команды!$A$2:$A$7500,0),$E61+2)=Команды!$AJ$19,TRUE,FALSE)),INDEX(Команды!$AJ$2:$AK$19,MATCH(INDEX(Команды!$A$2:$AN$7500,MATCH(AZ$3,Команды!$A$2:$A$7500,0),$E61+2),Команды!$AJ$2:$AJ$19,0),2),0)</f>
        <v>В</v>
      </c>
      <c r="BA61" s="175" t="str">
        <f>IF(OR(IF(INDEX(Команды!$A$2:$AN$7500,MATCH(AZ$3,Команды!$A$2:$A$7500,0),$E61+2)=Команды!$AJ$2,TRUE,FALSE),IF(INDEX(Команды!$A$2:$AN$7500,MATCH(AZ$3,Команды!$A$2:$A$7500,0),$E61+2)=Команды!$AJ$3,TRUE,FALSE),IF(INDEX(Команды!$A$2:$AN$7500,MATCH(AZ$3,Команды!$A$2:$A$7500,0),$E61+2)=Команды!$AJ$4,TRUE,FALSE),IF(INDEX(Команды!$A$2:$AN$7500,MATCH(AZ$3,Команды!$A$2:$A$7500,0),$E61+2)=Команды!$AJ$5,TRUE,FALSE),IF(INDEX(Команды!$A$2:$AN$7500,MATCH(AZ$3,Команды!$A$2:$A$7500,0),$E61+2)=Команды!$AJ$6,TRUE,FALSE),IF(INDEX(Команды!$A$2:$AN$7500,MATCH(AZ$3,Команды!$A$2:$A$7500,0),$E61+2)=Команды!$AJ$7,TRUE,FALSE),IF(INDEX(Команды!$A$2:$AN$7500,MATCH(AZ$3,Команды!$A$2:$A$7500,0),$E61+2)=Команды!$AJ$8,TRUE,FALSE),IF(INDEX(Команды!$A$2:$AN$7500,MATCH(AZ$3,Команды!$A$2:$A$7500,0),$E61+2)=Команды!$AJ$9,TRUE,FALSE),IF(INDEX(Команды!$A$2:$AN$7500,MATCH(AZ$3,Команды!$A$2:$A$7500,0),$E61+2)=Команды!$AJ$10,TRUE,FALSE),IF(INDEX(Команды!$A$2:$AN$7500,MATCH(AZ$3,Команды!$A$2:$A$7500,0),$E61+2)=Команды!$AJ$11,TRUE,FALSE),IF(INDEX(Команды!$A$2:$AN$7500,MATCH(AZ$3,Команды!$A$2:$A$7500,0),$E61+2)=Команды!$AJ$12,TRUE,FALSE),IF(INDEX(Команды!$A$2:$AN$7500,MATCH(AZ$3,Команды!$A$2:$A$7500,0),$E61+2)=Команды!$AJ$13,TRUE,FALSE),IF(INDEX(Команды!$A$2:$AN$7500,MATCH(AZ$3,Команды!$A$2:$A$7500,0),$E61+2)=Команды!$AJ$14,TRUE,FALSE),IF(INDEX(Команды!$A$2:$AN$7500,MATCH(AZ$3,Команды!$A$2:$A$7500,0),$E61+2)=Команды!$AJ$15,TRUE,FALSE),IF(INDEX(Команды!$A$2:$AN$7500,MATCH(AZ$3,Команды!$A$2:$A$7500,0),$E61+2)=Команды!$AJ$16,TRUE,FALSE),IF(INDEX(Команды!$A$2:$AN$7500,MATCH(AZ$3,Команды!$A$2:$A$7500,0),$E61+2)=Команды!$AJ$17,TRUE,FALSE),IF(INDEX(Команды!$A$2:$AN$7500,MATCH(AZ$3,Команды!$A$2:$A$7500,0),$E61+2)=Команды!$AJ$18,TRUE,FALSE),IF(INDEX(Команды!$A$2:$AN$7500,MATCH(AZ$3,Команды!$A$2:$A$7500,0),$E61+2)=Команды!$AJ$19,TRUE,FALSE)),INDEX(Команды!$AJ$2:$AL$19,MATCH(INDEX(Команды!$A$2:$AN$7500,MATCH(AZ$3,Команды!$A$2:$A$7500,0),$E61+2),Команды!$AJ$2:$AJ$19,0),3),0)</f>
        <v>В</v>
      </c>
      <c r="BB61" s="342"/>
      <c r="BC61" s="174" t="str">
        <f>IF(OR(IF(INDEX(Команды!$A$2:$AN$7500,MATCH(BC$3,Команды!$A$2:$A$7500,0),$E61+2)=Команды!$AJ$2,TRUE,FALSE),IF(INDEX(Команды!$A$2:$AN$7500,MATCH(BC$3,Команды!$A$2:$A$7500,0),$E61+2)=Команды!$AJ$3,TRUE,FALSE),IF(INDEX(Команды!$A$2:$AN$7500,MATCH(BC$3,Команды!$A$2:$A$7500,0),$E61+2)=Команды!$AJ$4,TRUE,FALSE),IF(INDEX(Команды!$A$2:$AN$7500,MATCH(BC$3,Команды!$A$2:$A$7500,0),$E61+2)=Команды!$AJ$5,TRUE,FALSE),IF(INDEX(Команды!$A$2:$AN$7500,MATCH(BC$3,Команды!$A$2:$A$7500,0),$E61+2)=Команды!$AJ$6,TRUE,FALSE),IF(INDEX(Команды!$A$2:$AN$7500,MATCH(BC$3,Команды!$A$2:$A$7500,0),$E61+2)=Команды!$AJ$7,TRUE,FALSE),IF(INDEX(Команды!$A$2:$AN$7500,MATCH(BC$3,Команды!$A$2:$A$7500,0),$E61+2)=Команды!$AJ$8,TRUE,FALSE),IF(INDEX(Команды!$A$2:$AN$7500,MATCH(BC$3,Команды!$A$2:$A$7500,0),$E61+2)=Команды!$AJ$9,TRUE,FALSE),IF(INDEX(Команды!$A$2:$AN$7500,MATCH(BC$3,Команды!$A$2:$A$7500,0),$E61+2)=Команды!$AJ$10,TRUE,FALSE),IF(INDEX(Команды!$A$2:$AN$7500,MATCH(BC$3,Команды!$A$2:$A$7500,0),$E61+2)=Команды!$AJ$11,TRUE,FALSE),IF(INDEX(Команды!$A$2:$AN$7500,MATCH(BC$3,Команды!$A$2:$A$7500,0),$E61+2)=Команды!$AJ$12,TRUE,FALSE),IF(INDEX(Команды!$A$2:$AN$7500,MATCH(BC$3,Команды!$A$2:$A$7500,0),$E61+2)=Команды!$AJ$13,TRUE,FALSE),IF(INDEX(Команды!$A$2:$AN$7500,MATCH(BC$3,Команды!$A$2:$A$7500,0),$E61+2)=Команды!$AJ$14,TRUE,FALSE),IF(INDEX(Команды!$A$2:$AN$7500,MATCH(BC$3,Команды!$A$2:$A$7500,0),$E61+2)=Команды!$AJ$15,TRUE,FALSE),IF(INDEX(Команды!$A$2:$AN$7500,MATCH(BC$3,Команды!$A$2:$A$7500,0),$E61+2)=Команды!$AJ$16,TRUE,FALSE),,IF(INDEX(Команды!$A$2:$AN$7500,MATCH(BC$3,Команды!$A$2:$A$7500,0),$E61+2)=Команды!$AJ$17,TRUE,FALSE),,IF(INDEX(Команды!$A$2:$AN$7500,MATCH(BC$3,Команды!$A$2:$A$7500,0),$E61+2)=Команды!$AJ$18,TRUE,FALSE),,IF(INDEX(Команды!$A$2:$AN$7500,MATCH(BC$3,Команды!$A$2:$A$7500,0),$E61+2)=Команды!$AJ$19,TRUE,FALSE)),INDEX(Команды!$AJ$2:$AK$19,MATCH(INDEX(Команды!$A$2:$AN$7500,MATCH(BC$3,Команды!$A$2:$A$7500,0),$E61+2),Команды!$AJ$2:$AJ$19,0),2),0)</f>
        <v>В</v>
      </c>
      <c r="BD61" s="175" t="str">
        <f>IF(OR(IF(INDEX(Команды!$A$2:$AN$7500,MATCH(BC$3,Команды!$A$2:$A$7500,0),$E61+2)=Команды!$AJ$2,TRUE,FALSE),IF(INDEX(Команды!$A$2:$AN$7500,MATCH(BC$3,Команды!$A$2:$A$7500,0),$E61+2)=Команды!$AJ$3,TRUE,FALSE),IF(INDEX(Команды!$A$2:$AN$7500,MATCH(BC$3,Команды!$A$2:$A$7500,0),$E61+2)=Команды!$AJ$4,TRUE,FALSE),IF(INDEX(Команды!$A$2:$AN$7500,MATCH(BC$3,Команды!$A$2:$A$7500,0),$E61+2)=Команды!$AJ$5,TRUE,FALSE),IF(INDEX(Команды!$A$2:$AN$7500,MATCH(BC$3,Команды!$A$2:$A$7500,0),$E61+2)=Команды!$AJ$6,TRUE,FALSE),IF(INDEX(Команды!$A$2:$AN$7500,MATCH(BC$3,Команды!$A$2:$A$7500,0),$E61+2)=Команды!$AJ$7,TRUE,FALSE),IF(INDEX(Команды!$A$2:$AN$7500,MATCH(BC$3,Команды!$A$2:$A$7500,0),$E61+2)=Команды!$AJ$8,TRUE,FALSE),IF(INDEX(Команды!$A$2:$AN$7500,MATCH(BC$3,Команды!$A$2:$A$7500,0),$E61+2)=Команды!$AJ$9,TRUE,FALSE),IF(INDEX(Команды!$A$2:$AN$7500,MATCH(BC$3,Команды!$A$2:$A$7500,0),$E61+2)=Команды!$AJ$10,TRUE,FALSE),IF(INDEX(Команды!$A$2:$AN$7500,MATCH(BC$3,Команды!$A$2:$A$7500,0),$E61+2)=Команды!$AJ$11,TRUE,FALSE),IF(INDEX(Команды!$A$2:$AN$7500,MATCH(BC$3,Команды!$A$2:$A$7500,0),$E61+2)=Команды!$AJ$12,TRUE,FALSE),IF(INDEX(Команды!$A$2:$AN$7500,MATCH(BC$3,Команды!$A$2:$A$7500,0),$E61+2)=Команды!$AJ$13,TRUE,FALSE),IF(INDEX(Команды!$A$2:$AN$7500,MATCH(BC$3,Команды!$A$2:$A$7500,0),$E61+2)=Команды!$AJ$14,TRUE,FALSE),IF(INDEX(Команды!$A$2:$AN$7500,MATCH(BC$3,Команды!$A$2:$A$7500,0),$E61+2)=Команды!$AJ$15,TRUE,FALSE),IF(INDEX(Команды!$A$2:$AN$7500,MATCH(BC$3,Команды!$A$2:$A$7500,0),$E61+2)=Команды!$AJ$16,TRUE,FALSE),IF(INDEX(Команды!$A$2:$AN$7500,MATCH(BC$3,Команды!$A$2:$A$7500,0),$E61+2)=Команды!$AJ$17,TRUE,FALSE),IF(INDEX(Команды!$A$2:$AN$7500,MATCH(BC$3,Команды!$A$2:$A$7500,0),$E61+2)=Команды!$AJ$18,TRUE,FALSE),IF(INDEX(Команды!$A$2:$AN$7500,MATCH(BC$3,Команды!$A$2:$A$7500,0),$E61+2)=Команды!$AJ$19,TRUE,FALSE)),INDEX(Команды!$AJ$2:$AL$19,MATCH(INDEX(Команды!$A$2:$AN$7500,MATCH(BC$3,Команды!$A$2:$A$7500,0),$E61+2),Команды!$AJ$2:$AJ$19,0),3),0)</f>
        <v>В</v>
      </c>
      <c r="BE61" s="342"/>
      <c r="BF61" s="174">
        <f>IF(OR(IF(INDEX(Команды!$A$2:$AN$7500,MATCH(BF$3,Команды!$A$2:$A$7500,0),$E61+2)=Команды!$AJ$2,TRUE,FALSE),IF(INDEX(Команды!$A$2:$AN$7500,MATCH(BF$3,Команды!$A$2:$A$7500,0),$E61+2)=Команды!$AJ$3,TRUE,FALSE),IF(INDEX(Команды!$A$2:$AN$7500,MATCH(BF$3,Команды!$A$2:$A$7500,0),$E61+2)=Команды!$AJ$4,TRUE,FALSE),IF(INDEX(Команды!$A$2:$AN$7500,MATCH(BF$3,Команды!$A$2:$A$7500,0),$E61+2)=Команды!$AJ$5,TRUE,FALSE),IF(INDEX(Команды!$A$2:$AN$7500,MATCH(BF$3,Команды!$A$2:$A$7500,0),$E61+2)=Команды!$AJ$6,TRUE,FALSE),IF(INDEX(Команды!$A$2:$AN$7500,MATCH(BF$3,Команды!$A$2:$A$7500,0),$E61+2)=Команды!$AJ$7,TRUE,FALSE),IF(INDEX(Команды!$A$2:$AN$7500,MATCH(BF$3,Команды!$A$2:$A$7500,0),$E61+2)=Команды!$AJ$8,TRUE,FALSE),IF(INDEX(Команды!$A$2:$AN$7500,MATCH(BF$3,Команды!$A$2:$A$7500,0),$E61+2)=Команды!$AJ$9,TRUE,FALSE),IF(INDEX(Команды!$A$2:$AN$7500,MATCH(BF$3,Команды!$A$2:$A$7500,0),$E61+2)=Команды!$AJ$10,TRUE,FALSE),IF(INDEX(Команды!$A$2:$AN$7500,MATCH(BF$3,Команды!$A$2:$A$7500,0),$E61+2)=Команды!$AJ$11,TRUE,FALSE),IF(INDEX(Команды!$A$2:$AN$7500,MATCH(BF$3,Команды!$A$2:$A$7500,0),$E61+2)=Команды!$AJ$12,TRUE,FALSE),IF(INDEX(Команды!$A$2:$AN$7500,MATCH(BF$3,Команды!$A$2:$A$7500,0),$E61+2)=Команды!$AJ$13,TRUE,FALSE),IF(INDEX(Команды!$A$2:$AN$7500,MATCH(BF$3,Команды!$A$2:$A$7500,0),$E61+2)=Команды!$AJ$14,TRUE,FALSE),IF(INDEX(Команды!$A$2:$AN$7500,MATCH(BF$3,Команды!$A$2:$A$7500,0),$E61+2)=Команды!$AJ$15,TRUE,FALSE),IF(INDEX(Команды!$A$2:$AN$7500,MATCH(BF$3,Команды!$A$2:$A$7500,0),$E61+2)=Команды!$AJ$16,TRUE,FALSE),,IF(INDEX(Команды!$A$2:$AN$7500,MATCH(BF$3,Команды!$A$2:$A$7500,0),$E61+2)=Команды!$AJ$17,TRUE,FALSE),,IF(INDEX(Команды!$A$2:$AN$7500,MATCH(BF$3,Команды!$A$2:$A$7500,0),$E61+2)=Команды!$AJ$18,TRUE,FALSE),,IF(INDEX(Команды!$A$2:$AN$7500,MATCH(BF$3,Команды!$A$2:$A$7500,0),$E61+2)=Команды!$AJ$19,TRUE,FALSE)),INDEX(Команды!$AJ$2:$AK$19,MATCH(INDEX(Команды!$A$2:$AN$7500,MATCH(BF$3,Команды!$A$2:$A$7500,0),$E61+2),Команды!$AJ$2:$AJ$19,0),2),0)</f>
        <v>0.3125</v>
      </c>
      <c r="BG61" s="175">
        <f>IF(OR(IF(INDEX(Команды!$A$2:$AN$7500,MATCH(BF$3,Команды!$A$2:$A$7500,0),$E61+2)=Команды!$AJ$2,TRUE,FALSE),IF(INDEX(Команды!$A$2:$AN$7500,MATCH(BF$3,Команды!$A$2:$A$7500,0),$E61+2)=Команды!$AJ$3,TRUE,FALSE),IF(INDEX(Команды!$A$2:$AN$7500,MATCH(BF$3,Команды!$A$2:$A$7500,0),$E61+2)=Команды!$AJ$4,TRUE,FALSE),IF(INDEX(Команды!$A$2:$AN$7500,MATCH(BF$3,Команды!$A$2:$A$7500,0),$E61+2)=Команды!$AJ$5,TRUE,FALSE),IF(INDEX(Команды!$A$2:$AN$7500,MATCH(BF$3,Команды!$A$2:$A$7500,0),$E61+2)=Команды!$AJ$6,TRUE,FALSE),IF(INDEX(Команды!$A$2:$AN$7500,MATCH(BF$3,Команды!$A$2:$A$7500,0),$E61+2)=Команды!$AJ$7,TRUE,FALSE),IF(INDEX(Команды!$A$2:$AN$7500,MATCH(BF$3,Команды!$A$2:$A$7500,0),$E61+2)=Команды!$AJ$8,TRUE,FALSE),IF(INDEX(Команды!$A$2:$AN$7500,MATCH(BF$3,Команды!$A$2:$A$7500,0),$E61+2)=Команды!$AJ$9,TRUE,FALSE),IF(INDEX(Команды!$A$2:$AN$7500,MATCH(BF$3,Команды!$A$2:$A$7500,0),$E61+2)=Команды!$AJ$10,TRUE,FALSE),IF(INDEX(Команды!$A$2:$AN$7500,MATCH(BF$3,Команды!$A$2:$A$7500,0),$E61+2)=Команды!$AJ$11,TRUE,FALSE),IF(INDEX(Команды!$A$2:$AN$7500,MATCH(BF$3,Команды!$A$2:$A$7500,0),$E61+2)=Команды!$AJ$12,TRUE,FALSE),IF(INDEX(Команды!$A$2:$AN$7500,MATCH(BF$3,Команды!$A$2:$A$7500,0),$E61+2)=Команды!$AJ$13,TRUE,FALSE),IF(INDEX(Команды!$A$2:$AN$7500,MATCH(BF$3,Команды!$A$2:$A$7500,0),$E61+2)=Команды!$AJ$14,TRUE,FALSE),IF(INDEX(Команды!$A$2:$AN$7500,MATCH(BF$3,Команды!$A$2:$A$7500,0),$E61+2)=Команды!$AJ$15,TRUE,FALSE),IF(INDEX(Команды!$A$2:$AN$7500,MATCH(BF$3,Команды!$A$2:$A$7500,0),$E61+2)=Команды!$AJ$16,TRUE,FALSE),IF(INDEX(Команды!$A$2:$AN$7500,MATCH(BF$3,Команды!$A$2:$A$7500,0),$E61+2)=Команды!$AJ$17,TRUE,FALSE),IF(INDEX(Команды!$A$2:$AN$7500,MATCH(BF$3,Команды!$A$2:$A$7500,0),$E61+2)=Команды!$AJ$18,TRUE,FALSE),IF(INDEX(Команды!$A$2:$AN$7500,MATCH(BF$3,Команды!$A$2:$A$7500,0),$E61+2)=Команды!$AJ$19,TRUE,FALSE)),INDEX(Команды!$AJ$2:$AL$19,MATCH(INDEX(Команды!$A$2:$AN$7500,MATCH(BF$3,Команды!$A$2:$A$7500,0),$E61+2),Команды!$AJ$2:$AJ$19,0),3),0)</f>
        <v>0.6875</v>
      </c>
      <c r="BH61" s="342"/>
      <c r="BI61" s="174">
        <f>IF(OR(IF(INDEX(Команды!$A$2:$AN$7500,MATCH(BI$3,Команды!$A$2:$A$7500,0),$E61+2)=Команды!$AJ$2,TRUE,FALSE),IF(INDEX(Команды!$A$2:$AN$7500,MATCH(BI$3,Команды!$A$2:$A$7500,0),$E61+2)=Команды!$AJ$3,TRUE,FALSE),IF(INDEX(Команды!$A$2:$AN$7500,MATCH(BI$3,Команды!$A$2:$A$7500,0),$E61+2)=Команды!$AJ$4,TRUE,FALSE),IF(INDEX(Команды!$A$2:$AN$7500,MATCH(BI$3,Команды!$A$2:$A$7500,0),$E61+2)=Команды!$AJ$5,TRUE,FALSE),IF(INDEX(Команды!$A$2:$AN$7500,MATCH(BI$3,Команды!$A$2:$A$7500,0),$E61+2)=Команды!$AJ$6,TRUE,FALSE),IF(INDEX(Команды!$A$2:$AN$7500,MATCH(BI$3,Команды!$A$2:$A$7500,0),$E61+2)=Команды!$AJ$7,TRUE,FALSE),IF(INDEX(Команды!$A$2:$AN$7500,MATCH(BI$3,Команды!$A$2:$A$7500,0),$E61+2)=Команды!$AJ$8,TRUE,FALSE),IF(INDEX(Команды!$A$2:$AN$7500,MATCH(BI$3,Команды!$A$2:$A$7500,0),$E61+2)=Команды!$AJ$9,TRUE,FALSE),IF(INDEX(Команды!$A$2:$AN$7500,MATCH(BI$3,Команды!$A$2:$A$7500,0),$E61+2)=Команды!$AJ$10,TRUE,FALSE),IF(INDEX(Команды!$A$2:$AN$7500,MATCH(BI$3,Команды!$A$2:$A$7500,0),$E61+2)=Команды!$AJ$11,TRUE,FALSE),IF(INDEX(Команды!$A$2:$AN$7500,MATCH(BI$3,Команды!$A$2:$A$7500,0),$E61+2)=Команды!$AJ$12,TRUE,FALSE),IF(INDEX(Команды!$A$2:$AN$7500,MATCH(BI$3,Команды!$A$2:$A$7500,0),$E61+2)=Команды!$AJ$13,TRUE,FALSE),IF(INDEX(Команды!$A$2:$AN$7500,MATCH(BI$3,Команды!$A$2:$A$7500,0),$E61+2)=Команды!$AJ$14,TRUE,FALSE),IF(INDEX(Команды!$A$2:$AN$7500,MATCH(BI$3,Команды!$A$2:$A$7500,0),$E61+2)=Команды!$AJ$15,TRUE,FALSE),IF(INDEX(Команды!$A$2:$AN$7500,MATCH(BI$3,Команды!$A$2:$A$7500,0),$E61+2)=Команды!$AJ$16,TRUE,FALSE),,IF(INDEX(Команды!$A$2:$AN$7500,MATCH(BI$3,Команды!$A$2:$A$7500,0),$E61+2)=Команды!$AJ$17,TRUE,FALSE),,IF(INDEX(Команды!$A$2:$AN$7500,MATCH(BI$3,Команды!$A$2:$A$7500,0),$E61+2)=Команды!$AJ$18,TRUE,FALSE),,IF(INDEX(Команды!$A$2:$AN$7500,MATCH(BI$3,Команды!$A$2:$A$7500,0),$E61+2)=Команды!$AJ$19,TRUE,FALSE)),INDEX(Команды!$AJ$2:$AK$19,MATCH(INDEX(Команды!$A$2:$AN$7500,MATCH(BI$3,Команды!$A$2:$A$7500,0),$E61+2),Команды!$AJ$2:$AJ$19,0),2),0)</f>
        <v>0.3125</v>
      </c>
      <c r="BJ61" s="175">
        <f>IF(OR(IF(INDEX(Команды!$A$2:$AN$7500,MATCH(BI$3,Команды!$A$2:$A$7500,0),$E61+2)=Команды!$AJ$2,TRUE,FALSE),IF(INDEX(Команды!$A$2:$AN$7500,MATCH(BI$3,Команды!$A$2:$A$7500,0),$E61+2)=Команды!$AJ$3,TRUE,FALSE),IF(INDEX(Команды!$A$2:$AN$7500,MATCH(BI$3,Команды!$A$2:$A$7500,0),$E61+2)=Команды!$AJ$4,TRUE,FALSE),IF(INDEX(Команды!$A$2:$AN$7500,MATCH(BI$3,Команды!$A$2:$A$7500,0),$E61+2)=Команды!$AJ$5,TRUE,FALSE),IF(INDEX(Команды!$A$2:$AN$7500,MATCH(BI$3,Команды!$A$2:$A$7500,0),$E61+2)=Команды!$AJ$6,TRUE,FALSE),IF(INDEX(Команды!$A$2:$AN$7500,MATCH(BI$3,Команды!$A$2:$A$7500,0),$E61+2)=Команды!$AJ$7,TRUE,FALSE),IF(INDEX(Команды!$A$2:$AN$7500,MATCH(BI$3,Команды!$A$2:$A$7500,0),$E61+2)=Команды!$AJ$8,TRUE,FALSE),IF(INDEX(Команды!$A$2:$AN$7500,MATCH(BI$3,Команды!$A$2:$A$7500,0),$E61+2)=Команды!$AJ$9,TRUE,FALSE),IF(INDEX(Команды!$A$2:$AN$7500,MATCH(BI$3,Команды!$A$2:$A$7500,0),$E61+2)=Команды!$AJ$10,TRUE,FALSE),IF(INDEX(Команды!$A$2:$AN$7500,MATCH(BI$3,Команды!$A$2:$A$7500,0),$E61+2)=Команды!$AJ$11,TRUE,FALSE),IF(INDEX(Команды!$A$2:$AN$7500,MATCH(BI$3,Команды!$A$2:$A$7500,0),$E61+2)=Команды!$AJ$12,TRUE,FALSE),IF(INDEX(Команды!$A$2:$AN$7500,MATCH(BI$3,Команды!$A$2:$A$7500,0),$E61+2)=Команды!$AJ$13,TRUE,FALSE),IF(INDEX(Команды!$A$2:$AN$7500,MATCH(BI$3,Команды!$A$2:$A$7500,0),$E61+2)=Команды!$AJ$14,TRUE,FALSE),IF(INDEX(Команды!$A$2:$AN$7500,MATCH(BI$3,Команды!$A$2:$A$7500,0),$E61+2)=Команды!$AJ$15,TRUE,FALSE),IF(INDEX(Команды!$A$2:$AN$7500,MATCH(BI$3,Команды!$A$2:$A$7500,0),$E61+2)=Команды!$AJ$16,TRUE,FALSE),IF(INDEX(Команды!$A$2:$AN$7500,MATCH(BI$3,Команды!$A$2:$A$7500,0),$E61+2)=Команды!$AJ$17,TRUE,FALSE),IF(INDEX(Команды!$A$2:$AN$7500,MATCH(BI$3,Команды!$A$2:$A$7500,0),$E61+2)=Команды!$AJ$18,TRUE,FALSE),IF(INDEX(Команды!$A$2:$AN$7500,MATCH(BI$3,Команды!$A$2:$A$7500,0),$E61+2)=Команды!$AJ$19,TRUE,FALSE)),INDEX(Команды!$AJ$2:$AL$19,MATCH(INDEX(Команды!$A$2:$AN$7500,MATCH(BI$3,Команды!$A$2:$A$7500,0),$E61+2),Команды!$AJ$2:$AJ$19,0),3),0)</f>
        <v>0.6875</v>
      </c>
      <c r="BK61" s="342"/>
      <c r="BL61" s="174">
        <f>IF(OR(IF(INDEX(Команды!$A$2:$AN$7500,MATCH(BL$3,Команды!$A$2:$A$7500,0),$E61+2)=Команды!$AJ$2,TRUE,FALSE),IF(INDEX(Команды!$A$2:$AN$7500,MATCH(BL$3,Команды!$A$2:$A$7500,0),$E61+2)=Команды!$AJ$3,TRUE,FALSE),IF(INDEX(Команды!$A$2:$AN$7500,MATCH(BL$3,Команды!$A$2:$A$7500,0),$E61+2)=Команды!$AJ$4,TRUE,FALSE),IF(INDEX(Команды!$A$2:$AN$7500,MATCH(BL$3,Команды!$A$2:$A$7500,0),$E61+2)=Команды!$AJ$5,TRUE,FALSE),IF(INDEX(Команды!$A$2:$AN$7500,MATCH(BL$3,Команды!$A$2:$A$7500,0),$E61+2)=Команды!$AJ$6,TRUE,FALSE),IF(INDEX(Команды!$A$2:$AN$7500,MATCH(BL$3,Команды!$A$2:$A$7500,0),$E61+2)=Команды!$AJ$7,TRUE,FALSE),IF(INDEX(Команды!$A$2:$AN$7500,MATCH(BL$3,Команды!$A$2:$A$7500,0),$E61+2)=Команды!$AJ$8,TRUE,FALSE),IF(INDEX(Команды!$A$2:$AN$7500,MATCH(BL$3,Команды!$A$2:$A$7500,0),$E61+2)=Команды!$AJ$9,TRUE,FALSE),IF(INDEX(Команды!$A$2:$AN$7500,MATCH(BL$3,Команды!$A$2:$A$7500,0),$E61+2)=Команды!$AJ$10,TRUE,FALSE),IF(INDEX(Команды!$A$2:$AN$7500,MATCH(BL$3,Команды!$A$2:$A$7500,0),$E61+2)=Команды!$AJ$11,TRUE,FALSE),IF(INDEX(Команды!$A$2:$AN$7500,MATCH(BL$3,Команды!$A$2:$A$7500,0),$E61+2)=Команды!$AJ$12,TRUE,FALSE),IF(INDEX(Команды!$A$2:$AN$7500,MATCH(BL$3,Команды!$A$2:$A$7500,0),$E61+2)=Команды!$AJ$13,TRUE,FALSE),IF(INDEX(Команды!$A$2:$AN$7500,MATCH(BL$3,Команды!$A$2:$A$7500,0),$E61+2)=Команды!$AJ$14,TRUE,FALSE),IF(INDEX(Команды!$A$2:$AN$7500,MATCH(BL$3,Команды!$A$2:$A$7500,0),$E61+2)=Команды!$AJ$15,TRUE,FALSE),IF(INDEX(Команды!$A$2:$AN$7500,MATCH(BL$3,Команды!$A$2:$A$7500,0),$E61+2)=Команды!$AJ$16,TRUE,FALSE),,IF(INDEX(Команды!$A$2:$AN$7500,MATCH(BL$3,Команды!$A$2:$A$7500,0),$E61+2)=Команды!$AJ$17,TRUE,FALSE),,IF(INDEX(Команды!$A$2:$AN$7500,MATCH(BL$3,Команды!$A$2:$A$7500,0),$E61+2)=Команды!$AJ$18,TRUE,FALSE),,IF(INDEX(Команды!$A$2:$AN$7500,MATCH(BL$3,Команды!$A$2:$A$7500,0),$E61+2)=Команды!$AJ$19,TRUE,FALSE)),INDEX(Команды!$AJ$2:$AK$19,MATCH(INDEX(Команды!$A$2:$AN$7500,MATCH(BL$3,Команды!$A$2:$A$7500,0),$E61+2),Команды!$AJ$2:$AJ$19,0),2),0)</f>
        <v>0.41666666666666669</v>
      </c>
      <c r="BM61" s="175">
        <f>IF(OR(IF(INDEX(Команды!$A$2:$AN$7500,MATCH(BL$3,Команды!$A$2:$A$7500,0),$E61+2)=Команды!$AJ$2,TRUE,FALSE),IF(INDEX(Команды!$A$2:$AN$7500,MATCH(BL$3,Команды!$A$2:$A$7500,0),$E61+2)=Команды!$AJ$3,TRUE,FALSE),IF(INDEX(Команды!$A$2:$AN$7500,MATCH(BL$3,Команды!$A$2:$A$7500,0),$E61+2)=Команды!$AJ$4,TRUE,FALSE),IF(INDEX(Команды!$A$2:$AN$7500,MATCH(BL$3,Команды!$A$2:$A$7500,0),$E61+2)=Команды!$AJ$5,TRUE,FALSE),IF(INDEX(Команды!$A$2:$AN$7500,MATCH(BL$3,Команды!$A$2:$A$7500,0),$E61+2)=Команды!$AJ$6,TRUE,FALSE),IF(INDEX(Команды!$A$2:$AN$7500,MATCH(BL$3,Команды!$A$2:$A$7500,0),$E61+2)=Команды!$AJ$7,TRUE,FALSE),IF(INDEX(Команды!$A$2:$AN$7500,MATCH(BL$3,Команды!$A$2:$A$7500,0),$E61+2)=Команды!$AJ$8,TRUE,FALSE),IF(INDEX(Команды!$A$2:$AN$7500,MATCH(BL$3,Команды!$A$2:$A$7500,0),$E61+2)=Команды!$AJ$9,TRUE,FALSE),IF(INDEX(Команды!$A$2:$AN$7500,MATCH(BL$3,Команды!$A$2:$A$7500,0),$E61+2)=Команды!$AJ$10,TRUE,FALSE),IF(INDEX(Команды!$A$2:$AN$7500,MATCH(BL$3,Команды!$A$2:$A$7500,0),$E61+2)=Команды!$AJ$11,TRUE,FALSE),IF(INDEX(Команды!$A$2:$AN$7500,MATCH(BL$3,Команды!$A$2:$A$7500,0),$E61+2)=Команды!$AJ$12,TRUE,FALSE),IF(INDEX(Команды!$A$2:$AN$7500,MATCH(BL$3,Команды!$A$2:$A$7500,0),$E61+2)=Команды!$AJ$13,TRUE,FALSE),IF(INDEX(Команды!$A$2:$AN$7500,MATCH(BL$3,Команды!$A$2:$A$7500,0),$E61+2)=Команды!$AJ$14,TRUE,FALSE),IF(INDEX(Команды!$A$2:$AN$7500,MATCH(BL$3,Команды!$A$2:$A$7500,0),$E61+2)=Команды!$AJ$15,TRUE,FALSE),IF(INDEX(Команды!$A$2:$AN$7500,MATCH(BL$3,Команды!$A$2:$A$7500,0),$E61+2)=Команды!$AJ$16,TRUE,FALSE),IF(INDEX(Команды!$A$2:$AN$7500,MATCH(BL$3,Команды!$A$2:$A$7500,0),$E61+2)=Команды!$AJ$17,TRUE,FALSE),IF(INDEX(Команды!$A$2:$AN$7500,MATCH(BL$3,Команды!$A$2:$A$7500,0),$E61+2)=Команды!$AJ$18,TRUE,FALSE),IF(INDEX(Команды!$A$2:$AN$7500,MATCH(BL$3,Команды!$A$2:$A$7500,0),$E61+2)=Команды!$AJ$19,TRUE,FALSE)),INDEX(Команды!$AJ$2:$AL$19,MATCH(INDEX(Команды!$A$2:$AN$7500,MATCH(BL$3,Команды!$A$2:$A$7500,0),$E61+2),Команды!$AJ$2:$AJ$19,0),3),0)</f>
        <v>0.79166666666666663</v>
      </c>
      <c r="BN61" s="342"/>
      <c r="BO61" s="174">
        <f>IF(OR(IF(INDEX(Команды!$A$2:$AN$7500,MATCH(BO$3,Команды!$A$2:$A$7500,0),$E61+2)=Команды!$AJ$2,TRUE,FALSE),IF(INDEX(Команды!$A$2:$AN$7500,MATCH(BO$3,Команды!$A$2:$A$7500,0),$E61+2)=Команды!$AJ$3,TRUE,FALSE),IF(INDEX(Команды!$A$2:$AN$7500,MATCH(BO$3,Команды!$A$2:$A$7500,0),$E61+2)=Команды!$AJ$4,TRUE,FALSE),IF(INDEX(Команды!$A$2:$AN$7500,MATCH(BO$3,Команды!$A$2:$A$7500,0),$E61+2)=Команды!$AJ$5,TRUE,FALSE),IF(INDEX(Команды!$A$2:$AN$7500,MATCH(BO$3,Команды!$A$2:$A$7500,0),$E61+2)=Команды!$AJ$6,TRUE,FALSE),IF(INDEX(Команды!$A$2:$AN$7500,MATCH(BO$3,Команды!$A$2:$A$7500,0),$E61+2)=Команды!$AJ$7,TRUE,FALSE),IF(INDEX(Команды!$A$2:$AN$7500,MATCH(BO$3,Команды!$A$2:$A$7500,0),$E61+2)=Команды!$AJ$8,TRUE,FALSE),IF(INDEX(Команды!$A$2:$AN$7500,MATCH(BO$3,Команды!$A$2:$A$7500,0),$E61+2)=Команды!$AJ$9,TRUE,FALSE),IF(INDEX(Команды!$A$2:$AN$7500,MATCH(BO$3,Команды!$A$2:$A$7500,0),$E61+2)=Команды!$AJ$10,TRUE,FALSE),IF(INDEX(Команды!$A$2:$AN$7500,MATCH(BO$3,Команды!$A$2:$A$7500,0),$E61+2)=Команды!$AJ$11,TRUE,FALSE),IF(INDEX(Команды!$A$2:$AN$7500,MATCH(BO$3,Команды!$A$2:$A$7500,0),$E61+2)=Команды!$AJ$12,TRUE,FALSE),IF(INDEX(Команды!$A$2:$AN$7500,MATCH(BO$3,Команды!$A$2:$A$7500,0),$E61+2)=Команды!$AJ$13,TRUE,FALSE),IF(INDEX(Команды!$A$2:$AN$7500,MATCH(BO$3,Команды!$A$2:$A$7500,0),$E61+2)=Команды!$AJ$14,TRUE,FALSE),IF(INDEX(Команды!$A$2:$AN$7500,MATCH(BO$3,Команды!$A$2:$A$7500,0),$E61+2)=Команды!$AJ$15,TRUE,FALSE),IF(INDEX(Команды!$A$2:$AN$7500,MATCH(BO$3,Команды!$A$2:$A$7500,0),$E61+2)=Команды!$AJ$16,TRUE,FALSE),,IF(INDEX(Команды!$A$2:$AN$7500,MATCH(BO$3,Команды!$A$2:$A$7500,0),$E61+2)=Команды!$AJ$17,TRUE,FALSE),,IF(INDEX(Команды!$A$2:$AN$7500,MATCH(BO$3,Команды!$A$2:$A$7500,0),$E61+2)=Команды!$AJ$18,TRUE,FALSE),,IF(INDEX(Команды!$A$2:$AN$7500,MATCH(BO$3,Команды!$A$2:$A$7500,0),$E61+2)=Команды!$AJ$19,TRUE,FALSE)),INDEX(Команды!$AJ$2:$AK$19,MATCH(INDEX(Команды!$A$2:$AN$7500,MATCH(BO$3,Команды!$A$2:$A$7500,0),$E61+2),Команды!$AJ$2:$AJ$19,0),2),0)</f>
        <v>0.625</v>
      </c>
      <c r="BP61" s="175">
        <f>IF(OR(IF(INDEX(Команды!$A$2:$AN$7500,MATCH(BO$3,Команды!$A$2:$A$7500,0),$E61+2)=Команды!$AJ$2,TRUE,FALSE),IF(INDEX(Команды!$A$2:$AN$7500,MATCH(BO$3,Команды!$A$2:$A$7500,0),$E61+2)=Команды!$AJ$3,TRUE,FALSE),IF(INDEX(Команды!$A$2:$AN$7500,MATCH(BO$3,Команды!$A$2:$A$7500,0),$E61+2)=Команды!$AJ$4,TRUE,FALSE),IF(INDEX(Команды!$A$2:$AN$7500,MATCH(BO$3,Команды!$A$2:$A$7500,0),$E61+2)=Команды!$AJ$5,TRUE,FALSE),IF(INDEX(Команды!$A$2:$AN$7500,MATCH(BO$3,Команды!$A$2:$A$7500,0),$E61+2)=Команды!$AJ$6,TRUE,FALSE),IF(INDEX(Команды!$A$2:$AN$7500,MATCH(BO$3,Команды!$A$2:$A$7500,0),$E61+2)=Команды!$AJ$7,TRUE,FALSE),IF(INDEX(Команды!$A$2:$AN$7500,MATCH(BO$3,Команды!$A$2:$A$7500,0),$E61+2)=Команды!$AJ$8,TRUE,FALSE),IF(INDEX(Команды!$A$2:$AN$7500,MATCH(BO$3,Команды!$A$2:$A$7500,0),$E61+2)=Команды!$AJ$9,TRUE,FALSE),IF(INDEX(Команды!$A$2:$AN$7500,MATCH(BO$3,Команды!$A$2:$A$7500,0),$E61+2)=Команды!$AJ$10,TRUE,FALSE),IF(INDEX(Команды!$A$2:$AN$7500,MATCH(BO$3,Команды!$A$2:$A$7500,0),$E61+2)=Команды!$AJ$11,TRUE,FALSE),IF(INDEX(Команды!$A$2:$AN$7500,MATCH(BO$3,Команды!$A$2:$A$7500,0),$E61+2)=Команды!$AJ$12,TRUE,FALSE),IF(INDEX(Команды!$A$2:$AN$7500,MATCH(BO$3,Команды!$A$2:$A$7500,0),$E61+2)=Команды!$AJ$13,TRUE,FALSE),IF(INDEX(Команды!$A$2:$AN$7500,MATCH(BO$3,Команды!$A$2:$A$7500,0),$E61+2)=Команды!$AJ$14,TRUE,FALSE),IF(INDEX(Команды!$A$2:$AN$7500,MATCH(BO$3,Команды!$A$2:$A$7500,0),$E61+2)=Команды!$AJ$15,TRUE,FALSE),IF(INDEX(Команды!$A$2:$AN$7500,MATCH(BO$3,Команды!$A$2:$A$7500,0),$E61+2)=Команды!$AJ$16,TRUE,FALSE),IF(INDEX(Команды!$A$2:$AN$7500,MATCH(BO$3,Команды!$A$2:$A$7500,0),$E61+2)=Команды!$AJ$17,TRUE,FALSE),IF(INDEX(Команды!$A$2:$AN$7500,MATCH(BO$3,Команды!$A$2:$A$7500,0),$E61+2)=Команды!$AJ$18,TRUE,FALSE),IF(INDEX(Команды!$A$2:$AN$7500,MATCH(BO$3,Команды!$A$2:$A$7500,0),$E61+2)=Команды!$AJ$19,TRUE,FALSE)),INDEX(Команды!$AJ$2:$AL$19,MATCH(INDEX(Команды!$A$2:$AN$7500,MATCH(BO$3,Команды!$A$2:$A$7500,0),$E61+2),Команды!$AJ$2:$AJ$19,0),3),0)</f>
        <v>1</v>
      </c>
      <c r="BQ61" s="342"/>
      <c r="BR61" s="174" t="str">
        <f>IF(OR(IF(INDEX(Команды!$A$2:$AN$7500,MATCH(BR$3,Команды!$A$2:$A$7500,0),$E61+2)=Команды!$AJ$2,TRUE,FALSE),IF(INDEX(Команды!$A$2:$AN$7500,MATCH(BR$3,Команды!$A$2:$A$7500,0),$E61+2)=Команды!$AJ$3,TRUE,FALSE),IF(INDEX(Команды!$A$2:$AN$7500,MATCH(BR$3,Команды!$A$2:$A$7500,0),$E61+2)=Команды!$AJ$4,TRUE,FALSE),IF(INDEX(Команды!$A$2:$AN$7500,MATCH(BR$3,Команды!$A$2:$A$7500,0),$E61+2)=Команды!$AJ$5,TRUE,FALSE),IF(INDEX(Команды!$A$2:$AN$7500,MATCH(BR$3,Команды!$A$2:$A$7500,0),$E61+2)=Команды!$AJ$6,TRUE,FALSE),IF(INDEX(Команды!$A$2:$AN$7500,MATCH(BR$3,Команды!$A$2:$A$7500,0),$E61+2)=Команды!$AJ$7,TRUE,FALSE),IF(INDEX(Команды!$A$2:$AN$7500,MATCH(BR$3,Команды!$A$2:$A$7500,0),$E61+2)=Команды!$AJ$8,TRUE,FALSE),IF(INDEX(Команды!$A$2:$AN$7500,MATCH(BR$3,Команды!$A$2:$A$7500,0),$E61+2)=Команды!$AJ$9,TRUE,FALSE),IF(INDEX(Команды!$A$2:$AN$7500,MATCH(BR$3,Команды!$A$2:$A$7500,0),$E61+2)=Команды!$AJ$10,TRUE,FALSE),IF(INDEX(Команды!$A$2:$AN$7500,MATCH(BR$3,Команды!$A$2:$A$7500,0),$E61+2)=Команды!$AJ$11,TRUE,FALSE),IF(INDEX(Команды!$A$2:$AN$7500,MATCH(BR$3,Команды!$A$2:$A$7500,0),$E61+2)=Команды!$AJ$12,TRUE,FALSE),IF(INDEX(Команды!$A$2:$AN$7500,MATCH(BR$3,Команды!$A$2:$A$7500,0),$E61+2)=Команды!$AJ$13,TRUE,FALSE),IF(INDEX(Команды!$A$2:$AN$7500,MATCH(BR$3,Команды!$A$2:$A$7500,0),$E61+2)=Команды!$AJ$14,TRUE,FALSE),IF(INDEX(Команды!$A$2:$AN$7500,MATCH(BR$3,Команды!$A$2:$A$7500,0),$E61+2)=Команды!$AJ$15,TRUE,FALSE),IF(INDEX(Команды!$A$2:$AN$7500,MATCH(BR$3,Команды!$A$2:$A$7500,0),$E61+2)=Команды!$AJ$16,TRUE,FALSE),,IF(INDEX(Команды!$A$2:$AN$7500,MATCH(BR$3,Команды!$A$2:$A$7500,0),$E61+2)=Команды!$AJ$17,TRUE,FALSE),,IF(INDEX(Команды!$A$2:$AN$7500,MATCH(BR$3,Команды!$A$2:$A$7500,0),$E61+2)=Команды!$AJ$18,TRUE,FALSE),,IF(INDEX(Команды!$A$2:$AN$7500,MATCH(BR$3,Команды!$A$2:$A$7500,0),$E61+2)=Команды!$AJ$19,TRUE,FALSE)),INDEX(Команды!$AJ$2:$AK$19,MATCH(INDEX(Команды!$A$2:$AN$7500,MATCH(BR$3,Команды!$A$2:$A$7500,0),$E61+2),Команды!$AJ$2:$AJ$19,0),2),0)</f>
        <v>В</v>
      </c>
      <c r="BS61" s="175" t="str">
        <f>IF(OR(IF(INDEX(Команды!$A$2:$AN$7500,MATCH(BR$3,Команды!$A$2:$A$7500,0),$E61+2)=Команды!$AJ$2,TRUE,FALSE),IF(INDEX(Команды!$A$2:$AN$7500,MATCH(BR$3,Команды!$A$2:$A$7500,0),$E61+2)=Команды!$AJ$3,TRUE,FALSE),IF(INDEX(Команды!$A$2:$AN$7500,MATCH(BR$3,Команды!$A$2:$A$7500,0),$E61+2)=Команды!$AJ$4,TRUE,FALSE),IF(INDEX(Команды!$A$2:$AN$7500,MATCH(BR$3,Команды!$A$2:$A$7500,0),$E61+2)=Команды!$AJ$5,TRUE,FALSE),IF(INDEX(Команды!$A$2:$AN$7500,MATCH(BR$3,Команды!$A$2:$A$7500,0),$E61+2)=Команды!$AJ$6,TRUE,FALSE),IF(INDEX(Команды!$A$2:$AN$7500,MATCH(BR$3,Команды!$A$2:$A$7500,0),$E61+2)=Команды!$AJ$7,TRUE,FALSE),IF(INDEX(Команды!$A$2:$AN$7500,MATCH(BR$3,Команды!$A$2:$A$7500,0),$E61+2)=Команды!$AJ$8,TRUE,FALSE),IF(INDEX(Команды!$A$2:$AN$7500,MATCH(BR$3,Команды!$A$2:$A$7500,0),$E61+2)=Команды!$AJ$9,TRUE,FALSE),IF(INDEX(Команды!$A$2:$AN$7500,MATCH(BR$3,Команды!$A$2:$A$7500,0),$E61+2)=Команды!$AJ$10,TRUE,FALSE),IF(INDEX(Команды!$A$2:$AN$7500,MATCH(BR$3,Команды!$A$2:$A$7500,0),$E61+2)=Команды!$AJ$11,TRUE,FALSE),IF(INDEX(Команды!$A$2:$AN$7500,MATCH(BR$3,Команды!$A$2:$A$7500,0),$E61+2)=Команды!$AJ$12,TRUE,FALSE),IF(INDEX(Команды!$A$2:$AN$7500,MATCH(BR$3,Команды!$A$2:$A$7500,0),$E61+2)=Команды!$AJ$13,TRUE,FALSE),IF(INDEX(Команды!$A$2:$AN$7500,MATCH(BR$3,Команды!$A$2:$A$7500,0),$E61+2)=Команды!$AJ$14,TRUE,FALSE),IF(INDEX(Команды!$A$2:$AN$7500,MATCH(BR$3,Команды!$A$2:$A$7500,0),$E61+2)=Команды!$AJ$15,TRUE,FALSE),IF(INDEX(Команды!$A$2:$AN$7500,MATCH(BR$3,Команды!$A$2:$A$7500,0),$E61+2)=Команды!$AJ$16,TRUE,FALSE),IF(INDEX(Команды!$A$2:$AN$7500,MATCH(BR$3,Команды!$A$2:$A$7500,0),$E61+2)=Команды!$AJ$17,TRUE,FALSE),IF(INDEX(Команды!$A$2:$AN$7500,MATCH(BR$3,Команды!$A$2:$A$7500,0),$E61+2)=Команды!$AJ$18,TRUE,FALSE),IF(INDEX(Команды!$A$2:$AN$7500,MATCH(BR$3,Команды!$A$2:$A$7500,0),$E61+2)=Команды!$AJ$19,TRUE,FALSE)),INDEX(Команды!$AJ$2:$AL$19,MATCH(INDEX(Команды!$A$2:$AN$7500,MATCH(BR$3,Команды!$A$2:$A$7500,0),$E61+2),Команды!$AJ$2:$AJ$19,0),3),0)</f>
        <v>В</v>
      </c>
      <c r="BT61" s="342"/>
      <c r="BU61" s="174" t="str">
        <f>IF(OR(IF(INDEX(Команды!$A$2:$AN$7500,MATCH(BU$3,Команды!$A$2:$A$7500,0),$E61+2)=Команды!$AJ$2,TRUE,FALSE),IF(INDEX(Команды!$A$2:$AN$7500,MATCH(BU$3,Команды!$A$2:$A$7500,0),$E61+2)=Команды!$AJ$3,TRUE,FALSE),IF(INDEX(Команды!$A$2:$AN$7500,MATCH(BU$3,Команды!$A$2:$A$7500,0),$E61+2)=Команды!$AJ$4,TRUE,FALSE),IF(INDEX(Команды!$A$2:$AN$7500,MATCH(BU$3,Команды!$A$2:$A$7500,0),$E61+2)=Команды!$AJ$5,TRUE,FALSE),IF(INDEX(Команды!$A$2:$AN$7500,MATCH(BU$3,Команды!$A$2:$A$7500,0),$E61+2)=Команды!$AJ$6,TRUE,FALSE),IF(INDEX(Команды!$A$2:$AN$7500,MATCH(BU$3,Команды!$A$2:$A$7500,0),$E61+2)=Команды!$AJ$7,TRUE,FALSE),IF(INDEX(Команды!$A$2:$AN$7500,MATCH(BU$3,Команды!$A$2:$A$7500,0),$E61+2)=Команды!$AJ$8,TRUE,FALSE),IF(INDEX(Команды!$A$2:$AN$7500,MATCH(BU$3,Команды!$A$2:$A$7500,0),$E61+2)=Команды!$AJ$9,TRUE,FALSE),IF(INDEX(Команды!$A$2:$AN$7500,MATCH(BU$3,Команды!$A$2:$A$7500,0),$E61+2)=Команды!$AJ$10,TRUE,FALSE),IF(INDEX(Команды!$A$2:$AN$7500,MATCH(BU$3,Команды!$A$2:$A$7500,0),$E61+2)=Команды!$AJ$11,TRUE,FALSE),IF(INDEX(Команды!$A$2:$AN$7500,MATCH(BU$3,Команды!$A$2:$A$7500,0),$E61+2)=Команды!$AJ$12,TRUE,FALSE),IF(INDEX(Команды!$A$2:$AN$7500,MATCH(BU$3,Команды!$A$2:$A$7500,0),$E61+2)=Команды!$AJ$13,TRUE,FALSE),IF(INDEX(Команды!$A$2:$AN$7500,MATCH(BU$3,Команды!$A$2:$A$7500,0),$E61+2)=Команды!$AJ$14,TRUE,FALSE),IF(INDEX(Команды!$A$2:$AN$7500,MATCH(BU$3,Команды!$A$2:$A$7500,0),$E61+2)=Команды!$AJ$15,TRUE,FALSE),IF(INDEX(Команды!$A$2:$AN$7500,MATCH(BU$3,Команды!$A$2:$A$7500,0),$E61+2)=Команды!$AJ$16,TRUE,FALSE),,IF(INDEX(Команды!$A$2:$AN$7500,MATCH(BU$3,Команды!$A$2:$A$7500,0),$E61+2)=Команды!$AJ$17,TRUE,FALSE),,IF(INDEX(Команды!$A$2:$AN$7500,MATCH(BU$3,Команды!$A$2:$A$7500,0),$E61+2)=Команды!$AJ$18,TRUE,FALSE),,IF(INDEX(Команды!$A$2:$AN$7500,MATCH(BU$3,Команды!$A$2:$A$7500,0),$E61+2)=Команды!$AJ$19,TRUE,FALSE)),INDEX(Команды!$AJ$2:$AK$19,MATCH(INDEX(Команды!$A$2:$AN$7500,MATCH(BU$3,Команды!$A$2:$A$7500,0),$E61+2),Команды!$AJ$2:$AJ$19,0),2),0)</f>
        <v>В</v>
      </c>
      <c r="BV61" s="175" t="str">
        <f>IF(OR(IF(INDEX(Команды!$A$2:$AN$7500,MATCH(BU$3,Команды!$A$2:$A$7500,0),$E61+2)=Команды!$AJ$2,TRUE,FALSE),IF(INDEX(Команды!$A$2:$AN$7500,MATCH(BU$3,Команды!$A$2:$A$7500,0),$E61+2)=Команды!$AJ$3,TRUE,FALSE),IF(INDEX(Команды!$A$2:$AN$7500,MATCH(BU$3,Команды!$A$2:$A$7500,0),$E61+2)=Команды!$AJ$4,TRUE,FALSE),IF(INDEX(Команды!$A$2:$AN$7500,MATCH(BU$3,Команды!$A$2:$A$7500,0),$E61+2)=Команды!$AJ$5,TRUE,FALSE),IF(INDEX(Команды!$A$2:$AN$7500,MATCH(BU$3,Команды!$A$2:$A$7500,0),$E61+2)=Команды!$AJ$6,TRUE,FALSE),IF(INDEX(Команды!$A$2:$AN$7500,MATCH(BU$3,Команды!$A$2:$A$7500,0),$E61+2)=Команды!$AJ$7,TRUE,FALSE),IF(INDEX(Команды!$A$2:$AN$7500,MATCH(BU$3,Команды!$A$2:$A$7500,0),$E61+2)=Команды!$AJ$8,TRUE,FALSE),IF(INDEX(Команды!$A$2:$AN$7500,MATCH(BU$3,Команды!$A$2:$A$7500,0),$E61+2)=Команды!$AJ$9,TRUE,FALSE),IF(INDEX(Команды!$A$2:$AN$7500,MATCH(BU$3,Команды!$A$2:$A$7500,0),$E61+2)=Команды!$AJ$10,TRUE,FALSE),IF(INDEX(Команды!$A$2:$AN$7500,MATCH(BU$3,Команды!$A$2:$A$7500,0),$E61+2)=Команды!$AJ$11,TRUE,FALSE),IF(INDEX(Команды!$A$2:$AN$7500,MATCH(BU$3,Команды!$A$2:$A$7500,0),$E61+2)=Команды!$AJ$12,TRUE,FALSE),IF(INDEX(Команды!$A$2:$AN$7500,MATCH(BU$3,Команды!$A$2:$A$7500,0),$E61+2)=Команды!$AJ$13,TRUE,FALSE),IF(INDEX(Команды!$A$2:$AN$7500,MATCH(BU$3,Команды!$A$2:$A$7500,0),$E61+2)=Команды!$AJ$14,TRUE,FALSE),IF(INDEX(Команды!$A$2:$AN$7500,MATCH(BU$3,Команды!$A$2:$A$7500,0),$E61+2)=Команды!$AJ$15,TRUE,FALSE),IF(INDEX(Команды!$A$2:$AN$7500,MATCH(BU$3,Команды!$A$2:$A$7500,0),$E61+2)=Команды!$AJ$16,TRUE,FALSE),IF(INDEX(Команды!$A$2:$AN$7500,MATCH(BU$3,Команды!$A$2:$A$7500,0),$E61+2)=Команды!$AJ$17,TRUE,FALSE),IF(INDEX(Команды!$A$2:$AN$7500,MATCH(BU$3,Команды!$A$2:$A$7500,0),$E61+2)=Команды!$AJ$18,TRUE,FALSE),IF(INDEX(Команды!$A$2:$AN$7500,MATCH(BU$3,Команды!$A$2:$A$7500,0),$E61+2)=Команды!$AJ$19,TRUE,FALSE)),INDEX(Команды!$AJ$2:$AL$19,MATCH(INDEX(Команды!$A$2:$AN$7500,MATCH(BU$3,Команды!$A$2:$A$7500,0),$E61+2),Команды!$AJ$2:$AJ$19,0),3),0)</f>
        <v>В</v>
      </c>
      <c r="BW61" s="342"/>
      <c r="BX61" s="174">
        <f>IF(OR(IF(INDEX(Команды!$A$2:$AN$7500,MATCH(BX$3,Команды!$A$2:$A$7500,0),$E61+2)=Команды!$AJ$2,TRUE,FALSE),IF(INDEX(Команды!$A$2:$AN$7500,MATCH(BX$3,Команды!$A$2:$A$7500,0),$E61+2)=Команды!$AJ$3,TRUE,FALSE),IF(INDEX(Команды!$A$2:$AN$7500,MATCH(BX$3,Команды!$A$2:$A$7500,0),$E61+2)=Команды!$AJ$4,TRUE,FALSE),IF(INDEX(Команды!$A$2:$AN$7500,MATCH(BX$3,Команды!$A$2:$A$7500,0),$E61+2)=Команды!$AJ$5,TRUE,FALSE),IF(INDEX(Команды!$A$2:$AN$7500,MATCH(BX$3,Команды!$A$2:$A$7500,0),$E61+2)=Команды!$AJ$6,TRUE,FALSE),IF(INDEX(Команды!$A$2:$AN$7500,MATCH(BX$3,Команды!$A$2:$A$7500,0),$E61+2)=Команды!$AJ$7,TRUE,FALSE),IF(INDEX(Команды!$A$2:$AN$7500,MATCH(BX$3,Команды!$A$2:$A$7500,0),$E61+2)=Команды!$AJ$8,TRUE,FALSE),IF(INDEX(Команды!$A$2:$AN$7500,MATCH(BX$3,Команды!$A$2:$A$7500,0),$E61+2)=Команды!$AJ$9,TRUE,FALSE),IF(INDEX(Команды!$A$2:$AN$7500,MATCH(BX$3,Команды!$A$2:$A$7500,0),$E61+2)=Команды!$AJ$10,TRUE,FALSE),IF(INDEX(Команды!$A$2:$AN$7500,MATCH(BX$3,Команды!$A$2:$A$7500,0),$E61+2)=Команды!$AJ$11,TRUE,FALSE),IF(INDEX(Команды!$A$2:$AN$7500,MATCH(BX$3,Команды!$A$2:$A$7500,0),$E61+2)=Команды!$AJ$12,TRUE,FALSE),IF(INDEX(Команды!$A$2:$AN$7500,MATCH(BX$3,Команды!$A$2:$A$7500,0),$E61+2)=Команды!$AJ$13,TRUE,FALSE),IF(INDEX(Команды!$A$2:$AN$7500,MATCH(BX$3,Команды!$A$2:$A$7500,0),$E61+2)=Команды!$AJ$14,TRUE,FALSE),IF(INDEX(Команды!$A$2:$AN$7500,MATCH(BX$3,Команды!$A$2:$A$7500,0),$E61+2)=Команды!$AJ$15,TRUE,FALSE),IF(INDEX(Команды!$A$2:$AN$7500,MATCH(BX$3,Команды!$A$2:$A$7500,0),$E61+2)=Команды!$AJ$16,TRUE,FALSE),,IF(INDEX(Команды!$A$2:$AN$7500,MATCH(BX$3,Команды!$A$2:$A$7500,0),$E61+2)=Команды!$AJ$17,TRUE,FALSE),,IF(INDEX(Команды!$A$2:$AN$7500,MATCH(BX$3,Команды!$A$2:$A$7500,0),$E61+2)=Команды!$AJ$18,TRUE,FALSE),,IF(INDEX(Команды!$A$2:$AN$7500,MATCH(BX$3,Команды!$A$2:$A$7500,0),$E61+2)=Команды!$AJ$19,TRUE,FALSE)),INDEX(Команды!$AJ$2:$AK$19,MATCH(INDEX(Команды!$A$2:$AN$7500,MATCH(BX$3,Команды!$A$2:$A$7500,0),$E61+2),Команды!$AJ$2:$AJ$19,0),2),0)</f>
        <v>0.28125</v>
      </c>
      <c r="BY61" s="175">
        <f>IF(OR(IF(INDEX(Команды!$A$2:$AN$7500,MATCH(BX$3,Команды!$A$2:$A$7500,0),$E61+2)=Команды!$AJ$2,TRUE,FALSE),IF(INDEX(Команды!$A$2:$AN$7500,MATCH(BX$3,Команды!$A$2:$A$7500,0),$E61+2)=Команды!$AJ$3,TRUE,FALSE),IF(INDEX(Команды!$A$2:$AN$7500,MATCH(BX$3,Команды!$A$2:$A$7500,0),$E61+2)=Команды!$AJ$4,TRUE,FALSE),IF(INDEX(Команды!$A$2:$AN$7500,MATCH(BX$3,Команды!$A$2:$A$7500,0),$E61+2)=Команды!$AJ$5,TRUE,FALSE),IF(INDEX(Команды!$A$2:$AN$7500,MATCH(BX$3,Команды!$A$2:$A$7500,0),$E61+2)=Команды!$AJ$6,TRUE,FALSE),IF(INDEX(Команды!$A$2:$AN$7500,MATCH(BX$3,Команды!$A$2:$A$7500,0),$E61+2)=Команды!$AJ$7,TRUE,FALSE),IF(INDEX(Команды!$A$2:$AN$7500,MATCH(BX$3,Команды!$A$2:$A$7500,0),$E61+2)=Команды!$AJ$8,TRUE,FALSE),IF(INDEX(Команды!$A$2:$AN$7500,MATCH(BX$3,Команды!$A$2:$A$7500,0),$E61+2)=Команды!$AJ$9,TRUE,FALSE),IF(INDEX(Команды!$A$2:$AN$7500,MATCH(BX$3,Команды!$A$2:$A$7500,0),$E61+2)=Команды!$AJ$10,TRUE,FALSE),IF(INDEX(Команды!$A$2:$AN$7500,MATCH(BX$3,Команды!$A$2:$A$7500,0),$E61+2)=Команды!$AJ$11,TRUE,FALSE),IF(INDEX(Команды!$A$2:$AN$7500,MATCH(BX$3,Команды!$A$2:$A$7500,0),$E61+2)=Команды!$AJ$12,TRUE,FALSE),IF(INDEX(Команды!$A$2:$AN$7500,MATCH(BX$3,Команды!$A$2:$A$7500,0),$E61+2)=Команды!$AJ$13,TRUE,FALSE),IF(INDEX(Команды!$A$2:$AN$7500,MATCH(BX$3,Команды!$A$2:$A$7500,0),$E61+2)=Команды!$AJ$14,TRUE,FALSE),IF(INDEX(Команды!$A$2:$AN$7500,MATCH(BX$3,Команды!$A$2:$A$7500,0),$E61+2)=Команды!$AJ$15,TRUE,FALSE),IF(INDEX(Команды!$A$2:$AN$7500,MATCH(BX$3,Команды!$A$2:$A$7500,0),$E61+2)=Команды!$AJ$16,TRUE,FALSE),IF(INDEX(Команды!$A$2:$AN$7500,MATCH(BX$3,Команды!$A$2:$A$7500,0),$E61+2)=Команды!$AJ$17,TRUE,FALSE),IF(INDEX(Команды!$A$2:$AN$7500,MATCH(BX$3,Команды!$A$2:$A$7500,0),$E61+2)=Команды!$AJ$18,TRUE,FALSE),IF(INDEX(Команды!$A$2:$AN$7500,MATCH(BX$3,Команды!$A$2:$A$7500,0),$E61+2)=Команды!$AJ$19,TRUE,FALSE)),INDEX(Команды!$AJ$2:$AL$19,MATCH(INDEX(Команды!$A$2:$AN$7500,MATCH(BX$3,Команды!$A$2:$A$7500,0),$E61+2),Команды!$AJ$2:$AJ$19,0),3),0)</f>
        <v>0.65625</v>
      </c>
      <c r="BZ61" s="342"/>
      <c r="CA61" s="174">
        <f>IF(OR(IF(INDEX(Команды!$A$2:$AN$7500,MATCH(CA$3,Команды!$A$2:$A$7500,0),$E61+2)=Команды!$AJ$2,TRUE,FALSE),IF(INDEX(Команды!$A$2:$AN$7500,MATCH(CA$3,Команды!$A$2:$A$7500,0),$E61+2)=Команды!$AJ$3,TRUE,FALSE),IF(INDEX(Команды!$A$2:$AN$7500,MATCH(CA$3,Команды!$A$2:$A$7500,0),$E61+2)=Команды!$AJ$4,TRUE,FALSE),IF(INDEX(Команды!$A$2:$AN$7500,MATCH(CA$3,Команды!$A$2:$A$7500,0),$E61+2)=Команды!$AJ$5,TRUE,FALSE),IF(INDEX(Команды!$A$2:$AN$7500,MATCH(CA$3,Команды!$A$2:$A$7500,0),$E61+2)=Команды!$AJ$6,TRUE,FALSE),IF(INDEX(Команды!$A$2:$AN$7500,MATCH(CA$3,Команды!$A$2:$A$7500,0),$E61+2)=Команды!$AJ$7,TRUE,FALSE),IF(INDEX(Команды!$A$2:$AN$7500,MATCH(CA$3,Команды!$A$2:$A$7500,0),$E61+2)=Команды!$AJ$8,TRUE,FALSE),IF(INDEX(Команды!$A$2:$AN$7500,MATCH(CA$3,Команды!$A$2:$A$7500,0),$E61+2)=Команды!$AJ$9,TRUE,FALSE),IF(INDEX(Команды!$A$2:$AN$7500,MATCH(CA$3,Команды!$A$2:$A$7500,0),$E61+2)=Команды!$AJ$10,TRUE,FALSE),IF(INDEX(Команды!$A$2:$AN$7500,MATCH(CA$3,Команды!$A$2:$A$7500,0),$E61+2)=Команды!$AJ$11,TRUE,FALSE),IF(INDEX(Команды!$A$2:$AN$7500,MATCH(CA$3,Команды!$A$2:$A$7500,0),$E61+2)=Команды!$AJ$12,TRUE,FALSE),IF(INDEX(Команды!$A$2:$AN$7500,MATCH(CA$3,Команды!$A$2:$A$7500,0),$E61+2)=Команды!$AJ$13,TRUE,FALSE),IF(INDEX(Команды!$A$2:$AN$7500,MATCH(CA$3,Команды!$A$2:$A$7500,0),$E61+2)=Команды!$AJ$14,TRUE,FALSE),IF(INDEX(Команды!$A$2:$AN$7500,MATCH(CA$3,Команды!$A$2:$A$7500,0),$E61+2)=Команды!$AJ$15,TRUE,FALSE),IF(INDEX(Команды!$A$2:$AN$7500,MATCH(CA$3,Команды!$A$2:$A$7500,0),$E61+2)=Команды!$AJ$16,TRUE,FALSE),,IF(INDEX(Команды!$A$2:$AN$7500,MATCH(CA$3,Команды!$A$2:$A$7500,0),$E61+2)=Команды!$AJ$17,TRUE,FALSE),,IF(INDEX(Команды!$A$2:$AN$7500,MATCH(CA$3,Команды!$A$2:$A$7500,0),$E61+2)=Команды!$AJ$18,TRUE,FALSE),,IF(INDEX(Команды!$A$2:$AN$7500,MATCH(CA$3,Команды!$A$2:$A$7500,0),$E61+2)=Команды!$AJ$19,TRUE,FALSE)),INDEX(Команды!$AJ$2:$AK$19,MATCH(INDEX(Команды!$A$2:$AN$7500,MATCH(CA$3,Команды!$A$2:$A$7500,0),$E61+2),Команды!$AJ$2:$AJ$19,0),2),0)</f>
        <v>0.5</v>
      </c>
      <c r="CB61" s="175">
        <f>IF(OR(IF(INDEX(Команды!$A$2:$AN$7500,MATCH(CA$3,Команды!$A$2:$A$7500,0),$E61+2)=Команды!$AJ$2,TRUE,FALSE),IF(INDEX(Команды!$A$2:$AN$7500,MATCH(CA$3,Команды!$A$2:$A$7500,0),$E61+2)=Команды!$AJ$3,TRUE,FALSE),IF(INDEX(Команды!$A$2:$AN$7500,MATCH(CA$3,Команды!$A$2:$A$7500,0),$E61+2)=Команды!$AJ$4,TRUE,FALSE),IF(INDEX(Команды!$A$2:$AN$7500,MATCH(CA$3,Команды!$A$2:$A$7500,0),$E61+2)=Команды!$AJ$5,TRUE,FALSE),IF(INDEX(Команды!$A$2:$AN$7500,MATCH(CA$3,Команды!$A$2:$A$7500,0),$E61+2)=Команды!$AJ$6,TRUE,FALSE),IF(INDEX(Команды!$A$2:$AN$7500,MATCH(CA$3,Команды!$A$2:$A$7500,0),$E61+2)=Команды!$AJ$7,TRUE,FALSE),IF(INDEX(Команды!$A$2:$AN$7500,MATCH(CA$3,Команды!$A$2:$A$7500,0),$E61+2)=Команды!$AJ$8,TRUE,FALSE),IF(INDEX(Команды!$A$2:$AN$7500,MATCH(CA$3,Команды!$A$2:$A$7500,0),$E61+2)=Команды!$AJ$9,TRUE,FALSE),IF(INDEX(Команды!$A$2:$AN$7500,MATCH(CA$3,Команды!$A$2:$A$7500,0),$E61+2)=Команды!$AJ$10,TRUE,FALSE),IF(INDEX(Команды!$A$2:$AN$7500,MATCH(CA$3,Команды!$A$2:$A$7500,0),$E61+2)=Команды!$AJ$11,TRUE,FALSE),IF(INDEX(Команды!$A$2:$AN$7500,MATCH(CA$3,Команды!$A$2:$A$7500,0),$E61+2)=Команды!$AJ$12,TRUE,FALSE),IF(INDEX(Команды!$A$2:$AN$7500,MATCH(CA$3,Команды!$A$2:$A$7500,0),$E61+2)=Команды!$AJ$13,TRUE,FALSE),IF(INDEX(Команды!$A$2:$AN$7500,MATCH(CA$3,Команды!$A$2:$A$7500,0),$E61+2)=Команды!$AJ$14,TRUE,FALSE),IF(INDEX(Команды!$A$2:$AN$7500,MATCH(CA$3,Команды!$A$2:$A$7500,0),$E61+2)=Команды!$AJ$15,TRUE,FALSE),IF(INDEX(Команды!$A$2:$AN$7500,MATCH(CA$3,Команды!$A$2:$A$7500,0),$E61+2)=Команды!$AJ$16,TRUE,FALSE),IF(INDEX(Команды!$A$2:$AN$7500,MATCH(CA$3,Команды!$A$2:$A$7500,0),$E61+2)=Команды!$AJ$17,TRUE,FALSE),IF(INDEX(Команды!$A$2:$AN$7500,MATCH(CA$3,Команды!$A$2:$A$7500,0),$E61+2)=Команды!$AJ$18,TRUE,FALSE),IF(INDEX(Команды!$A$2:$AN$7500,MATCH(CA$3,Команды!$A$2:$A$7500,0),$E61+2)=Команды!$AJ$19,TRUE,FALSE)),INDEX(Команды!$AJ$2:$AL$19,MATCH(INDEX(Команды!$A$2:$AN$7500,MATCH(CA$3,Команды!$A$2:$A$7500,0),$E61+2),Команды!$AJ$2:$AJ$19,0),3),0)</f>
        <v>0.875</v>
      </c>
      <c r="CC61" s="342"/>
      <c r="CD61" s="174">
        <f>IF(OR(IF(INDEX(Команды!$A$2:$AN$7500,MATCH(CD$3,Команды!$A$2:$A$7500,0),$E61+2)=Команды!$AJ$2,TRUE,FALSE),IF(INDEX(Команды!$A$2:$AN$7500,MATCH(CD$3,Команды!$A$2:$A$7500,0),$E61+2)=Команды!$AJ$3,TRUE,FALSE),IF(INDEX(Команды!$A$2:$AN$7500,MATCH(CD$3,Команды!$A$2:$A$7500,0),$E61+2)=Команды!$AJ$4,TRUE,FALSE),IF(INDEX(Команды!$A$2:$AN$7500,MATCH(CD$3,Команды!$A$2:$A$7500,0),$E61+2)=Команды!$AJ$5,TRUE,FALSE),IF(INDEX(Команды!$A$2:$AN$7500,MATCH(CD$3,Команды!$A$2:$A$7500,0),$E61+2)=Команды!$AJ$6,TRUE,FALSE),IF(INDEX(Команды!$A$2:$AN$7500,MATCH(CD$3,Команды!$A$2:$A$7500,0),$E61+2)=Команды!$AJ$7,TRUE,FALSE),IF(INDEX(Команды!$A$2:$AN$7500,MATCH(CD$3,Команды!$A$2:$A$7500,0),$E61+2)=Команды!$AJ$8,TRUE,FALSE),IF(INDEX(Команды!$A$2:$AN$7500,MATCH(CD$3,Команды!$A$2:$A$7500,0),$E61+2)=Команды!$AJ$9,TRUE,FALSE),IF(INDEX(Команды!$A$2:$AN$7500,MATCH(CD$3,Команды!$A$2:$A$7500,0),$E61+2)=Команды!$AJ$10,TRUE,FALSE),IF(INDEX(Команды!$A$2:$AN$7500,MATCH(CD$3,Команды!$A$2:$A$7500,0),$E61+2)=Команды!$AJ$11,TRUE,FALSE),IF(INDEX(Команды!$A$2:$AN$7500,MATCH(CD$3,Команды!$A$2:$A$7500,0),$E61+2)=Команды!$AJ$12,TRUE,FALSE),IF(INDEX(Команды!$A$2:$AN$7500,MATCH(CD$3,Команды!$A$2:$A$7500,0),$E61+2)=Команды!$AJ$13,TRUE,FALSE),IF(INDEX(Команды!$A$2:$AN$7500,MATCH(CD$3,Команды!$A$2:$A$7500,0),$E61+2)=Команды!$AJ$14,TRUE,FALSE),IF(INDEX(Команды!$A$2:$AN$7500,MATCH(CD$3,Команды!$A$2:$A$7500,0),$E61+2)=Команды!$AJ$15,TRUE,FALSE),IF(INDEX(Команды!$A$2:$AN$7500,MATCH(CD$3,Команды!$A$2:$A$7500,0),$E61+2)=Команды!$AJ$16,TRUE,FALSE),,IF(INDEX(Команды!$A$2:$AN$7500,MATCH(CD$3,Команды!$A$2:$A$7500,0),$E61+2)=Команды!$AJ$17,TRUE,FALSE),,IF(INDEX(Команды!$A$2:$AN$7500,MATCH(CD$3,Команды!$A$2:$A$7500,0),$E61+2)=Команды!$AJ$18,TRUE,FALSE),,IF(INDEX(Команды!$A$2:$AN$7500,MATCH(CD$3,Команды!$A$2:$A$7500,0),$E61+2)=Команды!$AJ$19,TRUE,FALSE)),INDEX(Команды!$AJ$2:$AK$19,MATCH(INDEX(Команды!$A$2:$AN$7500,MATCH(CD$3,Команды!$A$2:$A$7500,0),$E61+2),Команды!$AJ$2:$AJ$19,0),2),0)</f>
        <v>0.64583333333333337</v>
      </c>
      <c r="CE61" s="175">
        <f>IF(OR(IF(INDEX(Команды!$A$2:$AN$7500,MATCH(CD$3,Команды!$A$2:$A$7500,0),$E61+2)=Команды!$AJ$2,TRUE,FALSE),IF(INDEX(Команды!$A$2:$AN$7500,MATCH(CD$3,Команды!$A$2:$A$7500,0),$E61+2)=Команды!$AJ$3,TRUE,FALSE),IF(INDEX(Команды!$A$2:$AN$7500,MATCH(CD$3,Команды!$A$2:$A$7500,0),$E61+2)=Команды!$AJ$4,TRUE,FALSE),IF(INDEX(Команды!$A$2:$AN$7500,MATCH(CD$3,Команды!$A$2:$A$7500,0),$E61+2)=Команды!$AJ$5,TRUE,FALSE),IF(INDEX(Команды!$A$2:$AN$7500,MATCH(CD$3,Команды!$A$2:$A$7500,0),$E61+2)=Команды!$AJ$6,TRUE,FALSE),IF(INDEX(Команды!$A$2:$AN$7500,MATCH(CD$3,Команды!$A$2:$A$7500,0),$E61+2)=Команды!$AJ$7,TRUE,FALSE),IF(INDEX(Команды!$A$2:$AN$7500,MATCH(CD$3,Команды!$A$2:$A$7500,0),$E61+2)=Команды!$AJ$8,TRUE,FALSE),IF(INDEX(Команды!$A$2:$AN$7500,MATCH(CD$3,Команды!$A$2:$A$7500,0),$E61+2)=Команды!$AJ$9,TRUE,FALSE),IF(INDEX(Команды!$A$2:$AN$7500,MATCH(CD$3,Команды!$A$2:$A$7500,0),$E61+2)=Команды!$AJ$10,TRUE,FALSE),IF(INDEX(Команды!$A$2:$AN$7500,MATCH(CD$3,Команды!$A$2:$A$7500,0),$E61+2)=Команды!$AJ$11,TRUE,FALSE),IF(INDEX(Команды!$A$2:$AN$7500,MATCH(CD$3,Команды!$A$2:$A$7500,0),$E61+2)=Команды!$AJ$12,TRUE,FALSE),IF(INDEX(Команды!$A$2:$AN$7500,MATCH(CD$3,Команды!$A$2:$A$7500,0),$E61+2)=Команды!$AJ$13,TRUE,FALSE),IF(INDEX(Команды!$A$2:$AN$7500,MATCH(CD$3,Команды!$A$2:$A$7500,0),$E61+2)=Команды!$AJ$14,TRUE,FALSE),IF(INDEX(Команды!$A$2:$AN$7500,MATCH(CD$3,Команды!$A$2:$A$7500,0),$E61+2)=Команды!$AJ$15,TRUE,FALSE),IF(INDEX(Команды!$A$2:$AN$7500,MATCH(CD$3,Команды!$A$2:$A$7500,0),$E61+2)=Команды!$AJ$16,TRUE,FALSE),IF(INDEX(Команды!$A$2:$AN$7500,MATCH(CD$3,Команды!$A$2:$A$7500,0),$E61+2)=Команды!$AJ$17,TRUE,FALSE),IF(INDEX(Команды!$A$2:$AN$7500,MATCH(CD$3,Команды!$A$2:$A$7500,0),$E61+2)=Команды!$AJ$18,TRUE,FALSE),IF(INDEX(Команды!$A$2:$AN$7500,MATCH(CD$3,Команды!$A$2:$A$7500,0),$E61+2)=Команды!$AJ$19,TRUE,FALSE)),INDEX(Команды!$AJ$2:$AL$19,MATCH(INDEX(Команды!$A$2:$AN$7500,MATCH(CD$3,Команды!$A$2:$A$7500,0),$E61+2),Команды!$AJ$2:$AJ$19,0),3),0)</f>
        <v>1.0208333333333333</v>
      </c>
      <c r="CF61" s="342"/>
      <c r="CG61" s="174">
        <f>IF(OR(IF(INDEX(Команды!$A$2:$AN$7500,MATCH(CG$3,Команды!$A$2:$A$7500,0),$E61+2)=Команды!$AJ$2,TRUE,FALSE),IF(INDEX(Команды!$A$2:$AN$7500,MATCH(CG$3,Команды!$A$2:$A$7500,0),$E61+2)=Команды!$AJ$3,TRUE,FALSE),IF(INDEX(Команды!$A$2:$AN$7500,MATCH(CG$3,Команды!$A$2:$A$7500,0),$E61+2)=Команды!$AJ$4,TRUE,FALSE),IF(INDEX(Команды!$A$2:$AN$7500,MATCH(CG$3,Команды!$A$2:$A$7500,0),$E61+2)=Команды!$AJ$5,TRUE,FALSE),IF(INDEX(Команды!$A$2:$AN$7500,MATCH(CG$3,Команды!$A$2:$A$7500,0),$E61+2)=Команды!$AJ$6,TRUE,FALSE),IF(INDEX(Команды!$A$2:$AN$7500,MATCH(CG$3,Команды!$A$2:$A$7500,0),$E61+2)=Команды!$AJ$7,TRUE,FALSE),IF(INDEX(Команды!$A$2:$AN$7500,MATCH(CG$3,Команды!$A$2:$A$7500,0),$E61+2)=Команды!$AJ$8,TRUE,FALSE),IF(INDEX(Команды!$A$2:$AN$7500,MATCH(CG$3,Команды!$A$2:$A$7500,0),$E61+2)=Команды!$AJ$9,TRUE,FALSE),IF(INDEX(Команды!$A$2:$AN$7500,MATCH(CG$3,Команды!$A$2:$A$7500,0),$E61+2)=Команды!$AJ$10,TRUE,FALSE),IF(INDEX(Команды!$A$2:$AN$7500,MATCH(CG$3,Команды!$A$2:$A$7500,0),$E61+2)=Команды!$AJ$11,TRUE,FALSE),IF(INDEX(Команды!$A$2:$AN$7500,MATCH(CG$3,Команды!$A$2:$A$7500,0),$E61+2)=Команды!$AJ$12,TRUE,FALSE),IF(INDEX(Команды!$A$2:$AN$7500,MATCH(CG$3,Команды!$A$2:$A$7500,0),$E61+2)=Команды!$AJ$13,TRUE,FALSE),IF(INDEX(Команды!$A$2:$AN$7500,MATCH(CG$3,Команды!$A$2:$A$7500,0),$E61+2)=Команды!$AJ$14,TRUE,FALSE),IF(INDEX(Команды!$A$2:$AN$7500,MATCH(CG$3,Команды!$A$2:$A$7500,0),$E61+2)=Команды!$AJ$15,TRUE,FALSE),IF(INDEX(Команды!$A$2:$AN$7500,MATCH(CG$3,Команды!$A$2:$A$7500,0),$E61+2)=Команды!$AJ$16,TRUE,FALSE),,IF(INDEX(Команды!$A$2:$AN$7500,MATCH(CG$3,Команды!$A$2:$A$7500,0),$E61+2)=Команды!$AJ$17,TRUE,FALSE),,IF(INDEX(Команды!$A$2:$AN$7500,MATCH(CG$3,Команды!$A$2:$A$7500,0),$E61+2)=Команды!$AJ$18,TRUE,FALSE),,IF(INDEX(Команды!$A$2:$AN$7500,MATCH(CG$3,Команды!$A$2:$A$7500,0),$E61+2)=Команды!$AJ$19,TRUE,FALSE)),INDEX(Команды!$AJ$2:$AK$19,MATCH(INDEX(Команды!$A$2:$AN$7500,MATCH(CG$3,Команды!$A$2:$A$7500,0),$E61+2),Команды!$AJ$2:$AJ$19,0),2),0)</f>
        <v>0.64583333333333337</v>
      </c>
      <c r="CH61" s="175">
        <f>IF(OR(IF(INDEX(Команды!$A$2:$AN$7500,MATCH(CG$3,Команды!$A$2:$A$7500,0),$E61+2)=Команды!$AJ$2,TRUE,FALSE),IF(INDEX(Команды!$A$2:$AN$7500,MATCH(CG$3,Команды!$A$2:$A$7500,0),$E61+2)=Команды!$AJ$3,TRUE,FALSE),IF(INDEX(Команды!$A$2:$AN$7500,MATCH(CG$3,Команды!$A$2:$A$7500,0),$E61+2)=Команды!$AJ$4,TRUE,FALSE),IF(INDEX(Команды!$A$2:$AN$7500,MATCH(CG$3,Команды!$A$2:$A$7500,0),$E61+2)=Команды!$AJ$5,TRUE,FALSE),IF(INDEX(Команды!$A$2:$AN$7500,MATCH(CG$3,Команды!$A$2:$A$7500,0),$E61+2)=Команды!$AJ$6,TRUE,FALSE),IF(INDEX(Команды!$A$2:$AN$7500,MATCH(CG$3,Команды!$A$2:$A$7500,0),$E61+2)=Команды!$AJ$7,TRUE,FALSE),IF(INDEX(Команды!$A$2:$AN$7500,MATCH(CG$3,Команды!$A$2:$A$7500,0),$E61+2)=Команды!$AJ$8,TRUE,FALSE),IF(INDEX(Команды!$A$2:$AN$7500,MATCH(CG$3,Команды!$A$2:$A$7500,0),$E61+2)=Команды!$AJ$9,TRUE,FALSE),IF(INDEX(Команды!$A$2:$AN$7500,MATCH(CG$3,Команды!$A$2:$A$7500,0),$E61+2)=Команды!$AJ$10,TRUE,FALSE),IF(INDEX(Команды!$A$2:$AN$7500,MATCH(CG$3,Команды!$A$2:$A$7500,0),$E61+2)=Команды!$AJ$11,TRUE,FALSE),IF(INDEX(Команды!$A$2:$AN$7500,MATCH(CG$3,Команды!$A$2:$A$7500,0),$E61+2)=Команды!$AJ$12,TRUE,FALSE),IF(INDEX(Команды!$A$2:$AN$7500,MATCH(CG$3,Команды!$A$2:$A$7500,0),$E61+2)=Команды!$AJ$13,TRUE,FALSE),IF(INDEX(Команды!$A$2:$AN$7500,MATCH(CG$3,Команды!$A$2:$A$7500,0),$E61+2)=Команды!$AJ$14,TRUE,FALSE),IF(INDEX(Команды!$A$2:$AN$7500,MATCH(CG$3,Команды!$A$2:$A$7500,0),$E61+2)=Команды!$AJ$15,TRUE,FALSE),IF(INDEX(Команды!$A$2:$AN$7500,MATCH(CG$3,Команды!$A$2:$A$7500,0),$E61+2)=Команды!$AJ$16,TRUE,FALSE),IF(INDEX(Команды!$A$2:$AN$7500,MATCH(CG$3,Команды!$A$2:$A$7500,0),$E61+2)=Команды!$AJ$17,TRUE,FALSE),IF(INDEX(Команды!$A$2:$AN$7500,MATCH(CG$3,Команды!$A$2:$A$7500,0),$E61+2)=Команды!$AJ$18,TRUE,FALSE),IF(INDEX(Команды!$A$2:$AN$7500,MATCH(CG$3,Команды!$A$2:$A$7500,0),$E61+2)=Команды!$AJ$19,TRUE,FALSE)),INDEX(Команды!$AJ$2:$AL$19,MATCH(INDEX(Команды!$A$2:$AN$7500,MATCH(CG$3,Команды!$A$2:$A$7500,0),$E61+2),Команды!$AJ$2:$AJ$19,0),3),0)</f>
        <v>1.0208333333333333</v>
      </c>
      <c r="CI61" s="342"/>
      <c r="CJ61" s="174" t="str">
        <f>IF(OR(IF(INDEX(Команды!$A$2:$AN$7500,MATCH(CJ$3,Команды!$A$2:$A$7500,0),$E61+2)=Команды!$AJ$2,TRUE,FALSE),IF(INDEX(Команды!$A$2:$AN$7500,MATCH(CJ$3,Команды!$A$2:$A$7500,0),$E61+2)=Команды!$AJ$3,TRUE,FALSE),IF(INDEX(Команды!$A$2:$AN$7500,MATCH(CJ$3,Команды!$A$2:$A$7500,0),$E61+2)=Команды!$AJ$4,TRUE,FALSE),IF(INDEX(Команды!$A$2:$AN$7500,MATCH(CJ$3,Команды!$A$2:$A$7500,0),$E61+2)=Команды!$AJ$5,TRUE,FALSE),IF(INDEX(Команды!$A$2:$AN$7500,MATCH(CJ$3,Команды!$A$2:$A$7500,0),$E61+2)=Команды!$AJ$6,TRUE,FALSE),IF(INDEX(Команды!$A$2:$AN$7500,MATCH(CJ$3,Команды!$A$2:$A$7500,0),$E61+2)=Команды!$AJ$7,TRUE,FALSE),IF(INDEX(Команды!$A$2:$AN$7500,MATCH(CJ$3,Команды!$A$2:$A$7500,0),$E61+2)=Команды!$AJ$8,TRUE,FALSE),IF(INDEX(Команды!$A$2:$AN$7500,MATCH(CJ$3,Команды!$A$2:$A$7500,0),$E61+2)=Команды!$AJ$9,TRUE,FALSE),IF(INDEX(Команды!$A$2:$AN$7500,MATCH(CJ$3,Команды!$A$2:$A$7500,0),$E61+2)=Команды!$AJ$10,TRUE,FALSE),IF(INDEX(Команды!$A$2:$AN$7500,MATCH(CJ$3,Команды!$A$2:$A$7500,0),$E61+2)=Команды!$AJ$11,TRUE,FALSE),IF(INDEX(Команды!$A$2:$AN$7500,MATCH(CJ$3,Команды!$A$2:$A$7500,0),$E61+2)=Команды!$AJ$12,TRUE,FALSE),IF(INDEX(Команды!$A$2:$AN$7500,MATCH(CJ$3,Команды!$A$2:$A$7500,0),$E61+2)=Команды!$AJ$13,TRUE,FALSE),IF(INDEX(Команды!$A$2:$AN$7500,MATCH(CJ$3,Команды!$A$2:$A$7500,0),$E61+2)=Команды!$AJ$14,TRUE,FALSE),IF(INDEX(Команды!$A$2:$AN$7500,MATCH(CJ$3,Команды!$A$2:$A$7500,0),$E61+2)=Команды!$AJ$15,TRUE,FALSE),IF(INDEX(Команды!$A$2:$AN$7500,MATCH(CJ$3,Команды!$A$2:$A$7500,0),$E61+2)=Команды!$AJ$16,TRUE,FALSE),,IF(INDEX(Команды!$A$2:$AN$7500,MATCH(CJ$3,Команды!$A$2:$A$7500,0),$E61+2)=Команды!$AJ$17,TRUE,FALSE),,IF(INDEX(Команды!$A$2:$AN$7500,MATCH(CJ$3,Команды!$A$2:$A$7500,0),$E61+2)=Команды!$AJ$18,TRUE,FALSE),,IF(INDEX(Команды!$A$2:$AN$7500,MATCH(CJ$3,Команды!$A$2:$A$7500,0),$E61+2)=Команды!$AJ$19,TRUE,FALSE)),INDEX(Команды!$AJ$2:$AK$19,MATCH(INDEX(Команды!$A$2:$AN$7500,MATCH(CJ$3,Команды!$A$2:$A$7500,0),$E61+2),Команды!$AJ$2:$AJ$19,0),2),0)</f>
        <v>В</v>
      </c>
      <c r="CK61" s="175" t="str">
        <f>IF(OR(IF(INDEX(Команды!$A$2:$AN$7500,MATCH(CJ$3,Команды!$A$2:$A$7500,0),$E61+2)=Команды!$AJ$2,TRUE,FALSE),IF(INDEX(Команды!$A$2:$AN$7500,MATCH(CJ$3,Команды!$A$2:$A$7500,0),$E61+2)=Команды!$AJ$3,TRUE,FALSE),IF(INDEX(Команды!$A$2:$AN$7500,MATCH(CJ$3,Команды!$A$2:$A$7500,0),$E61+2)=Команды!$AJ$4,TRUE,FALSE),IF(INDEX(Команды!$A$2:$AN$7500,MATCH(CJ$3,Команды!$A$2:$A$7500,0),$E61+2)=Команды!$AJ$5,TRUE,FALSE),IF(INDEX(Команды!$A$2:$AN$7500,MATCH(CJ$3,Команды!$A$2:$A$7500,0),$E61+2)=Команды!$AJ$6,TRUE,FALSE),IF(INDEX(Команды!$A$2:$AN$7500,MATCH(CJ$3,Команды!$A$2:$A$7500,0),$E61+2)=Команды!$AJ$7,TRUE,FALSE),IF(INDEX(Команды!$A$2:$AN$7500,MATCH(CJ$3,Команды!$A$2:$A$7500,0),$E61+2)=Команды!$AJ$8,TRUE,FALSE),IF(INDEX(Команды!$A$2:$AN$7500,MATCH(CJ$3,Команды!$A$2:$A$7500,0),$E61+2)=Команды!$AJ$9,TRUE,FALSE),IF(INDEX(Команды!$A$2:$AN$7500,MATCH(CJ$3,Команды!$A$2:$A$7500,0),$E61+2)=Команды!$AJ$10,TRUE,FALSE),IF(INDEX(Команды!$A$2:$AN$7500,MATCH(CJ$3,Команды!$A$2:$A$7500,0),$E61+2)=Команды!$AJ$11,TRUE,FALSE),IF(INDEX(Команды!$A$2:$AN$7500,MATCH(CJ$3,Команды!$A$2:$A$7500,0),$E61+2)=Команды!$AJ$12,TRUE,FALSE),IF(INDEX(Команды!$A$2:$AN$7500,MATCH(CJ$3,Команды!$A$2:$A$7500,0),$E61+2)=Команды!$AJ$13,TRUE,FALSE),IF(INDEX(Команды!$A$2:$AN$7500,MATCH(CJ$3,Команды!$A$2:$A$7500,0),$E61+2)=Команды!$AJ$14,TRUE,FALSE),IF(INDEX(Команды!$A$2:$AN$7500,MATCH(CJ$3,Команды!$A$2:$A$7500,0),$E61+2)=Команды!$AJ$15,TRUE,FALSE),IF(INDEX(Команды!$A$2:$AN$7500,MATCH(CJ$3,Команды!$A$2:$A$7500,0),$E61+2)=Команды!$AJ$16,TRUE,FALSE),IF(INDEX(Команды!$A$2:$AN$7500,MATCH(CJ$3,Команды!$A$2:$A$7500,0),$E61+2)=Команды!$AJ$17,TRUE,FALSE),IF(INDEX(Команды!$A$2:$AN$7500,MATCH(CJ$3,Команды!$A$2:$A$7500,0),$E61+2)=Команды!$AJ$18,TRUE,FALSE),IF(INDEX(Команды!$A$2:$AN$7500,MATCH(CJ$3,Команды!$A$2:$A$7500,0),$E61+2)=Команды!$AJ$19,TRUE,FALSE)),INDEX(Команды!$AJ$2:$AL$19,MATCH(INDEX(Команды!$A$2:$AN$7500,MATCH(CJ$3,Команды!$A$2:$A$7500,0),$E61+2),Команды!$AJ$2:$AJ$19,0),3),0)</f>
        <v>В</v>
      </c>
      <c r="CL61" s="342"/>
      <c r="CM61" s="174" t="str">
        <f>IF(OR(IF(INDEX(Команды!$A$2:$AN$7500,MATCH(CM$3,Команды!$A$2:$A$7500,0),$E61+2)=Команды!$AJ$2,TRUE,FALSE),IF(INDEX(Команды!$A$2:$AN$7500,MATCH(CM$3,Команды!$A$2:$A$7500,0),$E61+2)=Команды!$AJ$3,TRUE,FALSE),IF(INDEX(Команды!$A$2:$AN$7500,MATCH(CM$3,Команды!$A$2:$A$7500,0),$E61+2)=Команды!$AJ$4,TRUE,FALSE),IF(INDEX(Команды!$A$2:$AN$7500,MATCH(CM$3,Команды!$A$2:$A$7500,0),$E61+2)=Команды!$AJ$5,TRUE,FALSE),IF(INDEX(Команды!$A$2:$AN$7500,MATCH(CM$3,Команды!$A$2:$A$7500,0),$E61+2)=Команды!$AJ$6,TRUE,FALSE),IF(INDEX(Команды!$A$2:$AN$7500,MATCH(CM$3,Команды!$A$2:$A$7500,0),$E61+2)=Команды!$AJ$7,TRUE,FALSE),IF(INDEX(Команды!$A$2:$AN$7500,MATCH(CM$3,Команды!$A$2:$A$7500,0),$E61+2)=Команды!$AJ$8,TRUE,FALSE),IF(INDEX(Команды!$A$2:$AN$7500,MATCH(CM$3,Команды!$A$2:$A$7500,0),$E61+2)=Команды!$AJ$9,TRUE,FALSE),IF(INDEX(Команды!$A$2:$AN$7500,MATCH(CM$3,Команды!$A$2:$A$7500,0),$E61+2)=Команды!$AJ$10,TRUE,FALSE),IF(INDEX(Команды!$A$2:$AN$7500,MATCH(CM$3,Команды!$A$2:$A$7500,0),$E61+2)=Команды!$AJ$11,TRUE,FALSE),IF(INDEX(Команды!$A$2:$AN$7500,MATCH(CM$3,Команды!$A$2:$A$7500,0),$E61+2)=Команды!$AJ$12,TRUE,FALSE),IF(INDEX(Команды!$A$2:$AN$7500,MATCH(CM$3,Команды!$A$2:$A$7500,0),$E61+2)=Команды!$AJ$13,TRUE,FALSE),IF(INDEX(Команды!$A$2:$AN$7500,MATCH(CM$3,Команды!$A$2:$A$7500,0),$E61+2)=Команды!$AJ$14,TRUE,FALSE),IF(INDEX(Команды!$A$2:$AN$7500,MATCH(CM$3,Команды!$A$2:$A$7500,0),$E61+2)=Команды!$AJ$15,TRUE,FALSE),IF(INDEX(Команды!$A$2:$AN$7500,MATCH(CM$3,Команды!$A$2:$A$7500,0),$E61+2)=Команды!$AJ$16,TRUE,FALSE),,IF(INDEX(Команды!$A$2:$AN$7500,MATCH(CM$3,Команды!$A$2:$A$7500,0),$E61+2)=Команды!$AJ$17,TRUE,FALSE),,IF(INDEX(Команды!$A$2:$AN$7500,MATCH(CM$3,Команды!$A$2:$A$7500,0),$E61+2)=Команды!$AJ$18,TRUE,FALSE),,IF(INDEX(Команды!$A$2:$AN$7500,MATCH(CM$3,Команды!$A$2:$A$7500,0),$E61+2)=Команды!$AJ$19,TRUE,FALSE)),INDEX(Команды!$AJ$2:$AK$19,MATCH(INDEX(Команды!$A$2:$AN$7500,MATCH(CM$3,Команды!$A$2:$A$7500,0),$E61+2),Команды!$AJ$2:$AJ$19,0),2),0)</f>
        <v>В</v>
      </c>
      <c r="CN61" s="175" t="str">
        <f>IF(OR(IF(INDEX(Команды!$A$2:$AN$7500,MATCH(CM$3,Команды!$A$2:$A$7500,0),$E61+2)=Команды!$AJ$2,TRUE,FALSE),IF(INDEX(Команды!$A$2:$AN$7500,MATCH(CM$3,Команды!$A$2:$A$7500,0),$E61+2)=Команды!$AJ$3,TRUE,FALSE),IF(INDEX(Команды!$A$2:$AN$7500,MATCH(CM$3,Команды!$A$2:$A$7500,0),$E61+2)=Команды!$AJ$4,TRUE,FALSE),IF(INDEX(Команды!$A$2:$AN$7500,MATCH(CM$3,Команды!$A$2:$A$7500,0),$E61+2)=Команды!$AJ$5,TRUE,FALSE),IF(INDEX(Команды!$A$2:$AN$7500,MATCH(CM$3,Команды!$A$2:$A$7500,0),$E61+2)=Команды!$AJ$6,TRUE,FALSE),IF(INDEX(Команды!$A$2:$AN$7500,MATCH(CM$3,Команды!$A$2:$A$7500,0),$E61+2)=Команды!$AJ$7,TRUE,FALSE),IF(INDEX(Команды!$A$2:$AN$7500,MATCH(CM$3,Команды!$A$2:$A$7500,0),$E61+2)=Команды!$AJ$8,TRUE,FALSE),IF(INDEX(Команды!$A$2:$AN$7500,MATCH(CM$3,Команды!$A$2:$A$7500,0),$E61+2)=Команды!$AJ$9,TRUE,FALSE),IF(INDEX(Команды!$A$2:$AN$7500,MATCH(CM$3,Команды!$A$2:$A$7500,0),$E61+2)=Команды!$AJ$10,TRUE,FALSE),IF(INDEX(Команды!$A$2:$AN$7500,MATCH(CM$3,Команды!$A$2:$A$7500,0),$E61+2)=Команды!$AJ$11,TRUE,FALSE),IF(INDEX(Команды!$A$2:$AN$7500,MATCH(CM$3,Команды!$A$2:$A$7500,0),$E61+2)=Команды!$AJ$12,TRUE,FALSE),IF(INDEX(Команды!$A$2:$AN$7500,MATCH(CM$3,Команды!$A$2:$A$7500,0),$E61+2)=Команды!$AJ$13,TRUE,FALSE),IF(INDEX(Команды!$A$2:$AN$7500,MATCH(CM$3,Команды!$A$2:$A$7500,0),$E61+2)=Команды!$AJ$14,TRUE,FALSE),IF(INDEX(Команды!$A$2:$AN$7500,MATCH(CM$3,Команды!$A$2:$A$7500,0),$E61+2)=Команды!$AJ$15,TRUE,FALSE),IF(INDEX(Команды!$A$2:$AN$7500,MATCH(CM$3,Команды!$A$2:$A$7500,0),$E61+2)=Команды!$AJ$16,TRUE,FALSE),IF(INDEX(Команды!$A$2:$AN$7500,MATCH(CM$3,Команды!$A$2:$A$7500,0),$E61+2)=Команды!$AJ$17,TRUE,FALSE),IF(INDEX(Команды!$A$2:$AN$7500,MATCH(CM$3,Команды!$A$2:$A$7500,0),$E61+2)=Команды!$AJ$18,TRUE,FALSE),IF(INDEX(Команды!$A$2:$AN$7500,MATCH(CM$3,Команды!$A$2:$A$7500,0),$E61+2)=Команды!$AJ$19,TRUE,FALSE)),INDEX(Команды!$AJ$2:$AL$19,MATCH(INDEX(Команды!$A$2:$AN$7500,MATCH(CM$3,Команды!$A$2:$A$7500,0),$E61+2),Команды!$AJ$2:$AJ$19,0),3),0)</f>
        <v>В</v>
      </c>
      <c r="CO61" s="342"/>
      <c r="CP61" s="174">
        <f>IF(OR(IF(INDEX(Команды!$A$2:$AN$7500,MATCH(CP$3,Команды!$A$2:$A$7500,0),$E61+2)=Команды!$AJ$2,TRUE,FALSE),IF(INDEX(Команды!$A$2:$AN$7500,MATCH(CP$3,Команды!$A$2:$A$7500,0),$E61+2)=Команды!$AJ$3,TRUE,FALSE),IF(INDEX(Команды!$A$2:$AN$7500,MATCH(CP$3,Команды!$A$2:$A$7500,0),$E61+2)=Команды!$AJ$4,TRUE,FALSE),IF(INDEX(Команды!$A$2:$AN$7500,MATCH(CP$3,Команды!$A$2:$A$7500,0),$E61+2)=Команды!$AJ$5,TRUE,FALSE),IF(INDEX(Команды!$A$2:$AN$7500,MATCH(CP$3,Команды!$A$2:$A$7500,0),$E61+2)=Команды!$AJ$6,TRUE,FALSE),IF(INDEX(Команды!$A$2:$AN$7500,MATCH(CP$3,Команды!$A$2:$A$7500,0),$E61+2)=Команды!$AJ$7,TRUE,FALSE),IF(INDEX(Команды!$A$2:$AN$7500,MATCH(CP$3,Команды!$A$2:$A$7500,0),$E61+2)=Команды!$AJ$8,TRUE,FALSE),IF(INDEX(Команды!$A$2:$AN$7500,MATCH(CP$3,Команды!$A$2:$A$7500,0),$E61+2)=Команды!$AJ$9,TRUE,FALSE),IF(INDEX(Команды!$A$2:$AN$7500,MATCH(CP$3,Команды!$A$2:$A$7500,0),$E61+2)=Команды!$AJ$10,TRUE,FALSE),IF(INDEX(Команды!$A$2:$AN$7500,MATCH(CP$3,Команды!$A$2:$A$7500,0),$E61+2)=Команды!$AJ$11,TRUE,FALSE),IF(INDEX(Команды!$A$2:$AN$7500,MATCH(CP$3,Команды!$A$2:$A$7500,0),$E61+2)=Команды!$AJ$12,TRUE,FALSE),IF(INDEX(Команды!$A$2:$AN$7500,MATCH(CP$3,Команды!$A$2:$A$7500,0),$E61+2)=Команды!$AJ$13,TRUE,FALSE),IF(INDEX(Команды!$A$2:$AN$7500,MATCH(CP$3,Команды!$A$2:$A$7500,0),$E61+2)=Команды!$AJ$14,TRUE,FALSE),IF(INDEX(Команды!$A$2:$AN$7500,MATCH(CP$3,Команды!$A$2:$A$7500,0),$E61+2)=Команды!$AJ$15,TRUE,FALSE),IF(INDEX(Команды!$A$2:$AN$7500,MATCH(CP$3,Команды!$A$2:$A$7500,0),$E61+2)=Команды!$AJ$16,TRUE,FALSE),,IF(INDEX(Команды!$A$2:$AN$7500,MATCH(CP$3,Команды!$A$2:$A$7500,0),$E61+2)=Команды!$AJ$17,TRUE,FALSE),,IF(INDEX(Команды!$A$2:$AN$7500,MATCH(CP$3,Команды!$A$2:$A$7500,0),$E61+2)=Команды!$AJ$18,TRUE,FALSE),,IF(INDEX(Команды!$A$2:$AN$7500,MATCH(CP$3,Команды!$A$2:$A$7500,0),$E61+2)=Команды!$AJ$19,TRUE,FALSE)),INDEX(Команды!$AJ$2:$AK$19,MATCH(INDEX(Команды!$A$2:$AN$7500,MATCH(CP$3,Команды!$A$2:$A$7500,0),$E61+2),Команды!$AJ$2:$AJ$19,0),2),0)</f>
        <v>0.28125</v>
      </c>
      <c r="CQ61" s="175">
        <f>IF(OR(IF(INDEX(Команды!$A$2:$AN$7500,MATCH(CP$3,Команды!$A$2:$A$7500,0),$E61+2)=Команды!$AJ$2,TRUE,FALSE),IF(INDEX(Команды!$A$2:$AN$7500,MATCH(CP$3,Команды!$A$2:$A$7500,0),$E61+2)=Команды!$AJ$3,TRUE,FALSE),IF(INDEX(Команды!$A$2:$AN$7500,MATCH(CP$3,Команды!$A$2:$A$7500,0),$E61+2)=Команды!$AJ$4,TRUE,FALSE),IF(INDEX(Команды!$A$2:$AN$7500,MATCH(CP$3,Команды!$A$2:$A$7500,0),$E61+2)=Команды!$AJ$5,TRUE,FALSE),IF(INDEX(Команды!$A$2:$AN$7500,MATCH(CP$3,Команды!$A$2:$A$7500,0),$E61+2)=Команды!$AJ$6,TRUE,FALSE),IF(INDEX(Команды!$A$2:$AN$7500,MATCH(CP$3,Команды!$A$2:$A$7500,0),$E61+2)=Команды!$AJ$7,TRUE,FALSE),IF(INDEX(Команды!$A$2:$AN$7500,MATCH(CP$3,Команды!$A$2:$A$7500,0),$E61+2)=Команды!$AJ$8,TRUE,FALSE),IF(INDEX(Команды!$A$2:$AN$7500,MATCH(CP$3,Команды!$A$2:$A$7500,0),$E61+2)=Команды!$AJ$9,TRUE,FALSE),IF(INDEX(Команды!$A$2:$AN$7500,MATCH(CP$3,Команды!$A$2:$A$7500,0),$E61+2)=Команды!$AJ$10,TRUE,FALSE),IF(INDEX(Команды!$A$2:$AN$7500,MATCH(CP$3,Команды!$A$2:$A$7500,0),$E61+2)=Команды!$AJ$11,TRUE,FALSE),IF(INDEX(Команды!$A$2:$AN$7500,MATCH(CP$3,Команды!$A$2:$A$7500,0),$E61+2)=Команды!$AJ$12,TRUE,FALSE),IF(INDEX(Команды!$A$2:$AN$7500,MATCH(CP$3,Команды!$A$2:$A$7500,0),$E61+2)=Команды!$AJ$13,TRUE,FALSE),IF(INDEX(Команды!$A$2:$AN$7500,MATCH(CP$3,Команды!$A$2:$A$7500,0),$E61+2)=Команды!$AJ$14,TRUE,FALSE),IF(INDEX(Команды!$A$2:$AN$7500,MATCH(CP$3,Команды!$A$2:$A$7500,0),$E61+2)=Команды!$AJ$15,TRUE,FALSE),IF(INDEX(Команды!$A$2:$AN$7500,MATCH(CP$3,Команды!$A$2:$A$7500,0),$E61+2)=Команды!$AJ$16,TRUE,FALSE),IF(INDEX(Команды!$A$2:$AN$7500,MATCH(CP$3,Команды!$A$2:$A$7500,0),$E61+2)=Команды!$AJ$17,TRUE,FALSE),IF(INDEX(Команды!$A$2:$AN$7500,MATCH(CP$3,Команды!$A$2:$A$7500,0),$E61+2)=Команды!$AJ$18,TRUE,FALSE),IF(INDEX(Команды!$A$2:$AN$7500,MATCH(CP$3,Команды!$A$2:$A$7500,0),$E61+2)=Команды!$AJ$19,TRUE,FALSE)),INDEX(Команды!$AJ$2:$AL$19,MATCH(INDEX(Команды!$A$2:$AN$7500,MATCH(CP$3,Команды!$A$2:$A$7500,0),$E61+2),Команды!$AJ$2:$AJ$19,0),3),0)</f>
        <v>0.65625</v>
      </c>
      <c r="CR61" s="342"/>
      <c r="CS61" s="174">
        <f>IF(OR(IF(INDEX(Команды!$A$2:$AN$7500,MATCH(CS$3,Команды!$A$2:$A$7500,0),$E61+2)=Команды!$AJ$2,TRUE,FALSE),IF(INDEX(Команды!$A$2:$AN$7500,MATCH(CS$3,Команды!$A$2:$A$7500,0),$E61+2)=Команды!$AJ$3,TRUE,FALSE),IF(INDEX(Команды!$A$2:$AN$7500,MATCH(CS$3,Команды!$A$2:$A$7500,0),$E61+2)=Команды!$AJ$4,TRUE,FALSE),IF(INDEX(Команды!$A$2:$AN$7500,MATCH(CS$3,Команды!$A$2:$A$7500,0),$E61+2)=Команды!$AJ$5,TRUE,FALSE),IF(INDEX(Команды!$A$2:$AN$7500,MATCH(CS$3,Команды!$A$2:$A$7500,0),$E61+2)=Команды!$AJ$6,TRUE,FALSE),IF(INDEX(Команды!$A$2:$AN$7500,MATCH(CS$3,Команды!$A$2:$A$7500,0),$E61+2)=Команды!$AJ$7,TRUE,FALSE),IF(INDEX(Команды!$A$2:$AN$7500,MATCH(CS$3,Команды!$A$2:$A$7500,0),$E61+2)=Команды!$AJ$8,TRUE,FALSE),IF(INDEX(Команды!$A$2:$AN$7500,MATCH(CS$3,Команды!$A$2:$A$7500,0),$E61+2)=Команды!$AJ$9,TRUE,FALSE),IF(INDEX(Команды!$A$2:$AN$7500,MATCH(CS$3,Команды!$A$2:$A$7500,0),$E61+2)=Команды!$AJ$10,TRUE,FALSE),IF(INDEX(Команды!$A$2:$AN$7500,MATCH(CS$3,Команды!$A$2:$A$7500,0),$E61+2)=Команды!$AJ$11,TRUE,FALSE),IF(INDEX(Команды!$A$2:$AN$7500,MATCH(CS$3,Команды!$A$2:$A$7500,0),$E61+2)=Команды!$AJ$12,TRUE,FALSE),IF(INDEX(Команды!$A$2:$AN$7500,MATCH(CS$3,Команды!$A$2:$A$7500,0),$E61+2)=Команды!$AJ$13,TRUE,FALSE),IF(INDEX(Команды!$A$2:$AN$7500,MATCH(CS$3,Команды!$A$2:$A$7500,0),$E61+2)=Команды!$AJ$14,TRUE,FALSE),IF(INDEX(Команды!$A$2:$AN$7500,MATCH(CS$3,Команды!$A$2:$A$7500,0),$E61+2)=Команды!$AJ$15,TRUE,FALSE),IF(INDEX(Команды!$A$2:$AN$7500,MATCH(CS$3,Команды!$A$2:$A$7500,0),$E61+2)=Команды!$AJ$16,TRUE,FALSE),,IF(INDEX(Команды!$A$2:$AN$7500,MATCH(CS$3,Команды!$A$2:$A$7500,0),$E61+2)=Команды!$AJ$17,TRUE,FALSE),,IF(INDEX(Команды!$A$2:$AN$7500,MATCH(CS$3,Команды!$A$2:$A$7500,0),$E61+2)=Команды!$AJ$18,TRUE,FALSE),,IF(INDEX(Команды!$A$2:$AN$7500,MATCH(CS$3,Команды!$A$2:$A$7500,0),$E61+2)=Команды!$AJ$19,TRUE,FALSE)),INDEX(Команды!$AJ$2:$AK$19,MATCH(INDEX(Команды!$A$2:$AN$7500,MATCH(CS$3,Команды!$A$2:$A$7500,0),$E61+2),Команды!$AJ$2:$AJ$19,0),2),0)</f>
        <v>0.3125</v>
      </c>
      <c r="CT61" s="175">
        <f>IF(OR(IF(INDEX(Команды!$A$2:$AN$7500,MATCH(CS$3,Команды!$A$2:$A$7500,0),$E61+2)=Команды!$AJ$2,TRUE,FALSE),IF(INDEX(Команды!$A$2:$AN$7500,MATCH(CS$3,Команды!$A$2:$A$7500,0),$E61+2)=Команды!$AJ$3,TRUE,FALSE),IF(INDEX(Команды!$A$2:$AN$7500,MATCH(CS$3,Команды!$A$2:$A$7500,0),$E61+2)=Команды!$AJ$4,TRUE,FALSE),IF(INDEX(Команды!$A$2:$AN$7500,MATCH(CS$3,Команды!$A$2:$A$7500,0),$E61+2)=Команды!$AJ$5,TRUE,FALSE),IF(INDEX(Команды!$A$2:$AN$7500,MATCH(CS$3,Команды!$A$2:$A$7500,0),$E61+2)=Команды!$AJ$6,TRUE,FALSE),IF(INDEX(Команды!$A$2:$AN$7500,MATCH(CS$3,Команды!$A$2:$A$7500,0),$E61+2)=Команды!$AJ$7,TRUE,FALSE),IF(INDEX(Команды!$A$2:$AN$7500,MATCH(CS$3,Команды!$A$2:$A$7500,0),$E61+2)=Команды!$AJ$8,TRUE,FALSE),IF(INDEX(Команды!$A$2:$AN$7500,MATCH(CS$3,Команды!$A$2:$A$7500,0),$E61+2)=Команды!$AJ$9,TRUE,FALSE),IF(INDEX(Команды!$A$2:$AN$7500,MATCH(CS$3,Команды!$A$2:$A$7500,0),$E61+2)=Команды!$AJ$10,TRUE,FALSE),IF(INDEX(Команды!$A$2:$AN$7500,MATCH(CS$3,Команды!$A$2:$A$7500,0),$E61+2)=Команды!$AJ$11,TRUE,FALSE),IF(INDEX(Команды!$A$2:$AN$7500,MATCH(CS$3,Команды!$A$2:$A$7500,0),$E61+2)=Команды!$AJ$12,TRUE,FALSE),IF(INDEX(Команды!$A$2:$AN$7500,MATCH(CS$3,Команды!$A$2:$A$7500,0),$E61+2)=Команды!$AJ$13,TRUE,FALSE),IF(INDEX(Команды!$A$2:$AN$7500,MATCH(CS$3,Команды!$A$2:$A$7500,0),$E61+2)=Команды!$AJ$14,TRUE,FALSE),IF(INDEX(Команды!$A$2:$AN$7500,MATCH(CS$3,Команды!$A$2:$A$7500,0),$E61+2)=Команды!$AJ$15,TRUE,FALSE),IF(INDEX(Команды!$A$2:$AN$7500,MATCH(CS$3,Команды!$A$2:$A$7500,0),$E61+2)=Команды!$AJ$16,TRUE,FALSE),IF(INDEX(Команды!$A$2:$AN$7500,MATCH(CS$3,Команды!$A$2:$A$7500,0),$E61+2)=Команды!$AJ$17,TRUE,FALSE),IF(INDEX(Команды!$A$2:$AN$7500,MATCH(CS$3,Команды!$A$2:$A$7500,0),$E61+2)=Команды!$AJ$18,TRUE,FALSE),IF(INDEX(Команды!$A$2:$AN$7500,MATCH(CS$3,Команды!$A$2:$A$7500,0),$E61+2)=Команды!$AJ$19,TRUE,FALSE)),INDEX(Команды!$AJ$2:$AL$19,MATCH(INDEX(Команды!$A$2:$AN$7500,MATCH(CS$3,Команды!$A$2:$A$7500,0),$E61+2),Команды!$AJ$2:$AJ$19,0),3),0)</f>
        <v>0.6875</v>
      </c>
      <c r="CU61" s="342"/>
    </row>
    <row r="62" spans="1:99" s="2" customFormat="1" ht="21.95" customHeight="1" x14ac:dyDescent="0.3">
      <c r="A62" s="251">
        <v>57</v>
      </c>
      <c r="B62" s="2">
        <f>VLOOKUP(A62,'Список КК'!A:F,6,TRUE)</f>
        <v>8434</v>
      </c>
      <c r="C62" s="638" t="str">
        <f>VLOOKUP(A62,'Список КК'!A:B,2,TRUE)</f>
        <v>Карпухина Юлия Анатольевна</v>
      </c>
      <c r="D62" s="203" t="str">
        <f>VLOOKUP(A62,'Список КК'!A:D,4,TRUE)</f>
        <v>Возв</v>
      </c>
      <c r="E62" s="4">
        <f>VLOOKUP(A62,'Список КК'!A:C,3,TRUE)</f>
        <v>17</v>
      </c>
      <c r="F62" s="220" t="str">
        <f>VLOOKUP(A62,'Список КК'!A:E,5,TRUE)</f>
        <v>Сб и Вс -по 10 час (до 21.00 макс). В будни выходит макс до 18.00.ЧТ - до 17-00</v>
      </c>
      <c r="G62" s="174">
        <f>IF(OR(IF(INDEX(Команды!$A$2:$AN$7500,MATCH(G$3,Команды!$A$2:$A$7500,0),$E62+2)=Команды!$AJ$2,TRUE,FALSE),IF(INDEX(Команды!$A$2:$AN$7500,MATCH(G$3,Команды!$A$2:$A$7500,0),$E62+2)=Команды!$AJ$3,TRUE,FALSE),IF(INDEX(Команды!$A$2:$AN$7500,MATCH(G$3,Команды!$A$2:$A$7500,0),$E62+2)=Команды!$AJ$4,TRUE,FALSE),IF(INDEX(Команды!$A$2:$AN$7500,MATCH(G$3,Команды!$A$2:$A$7500,0),$E62+2)=Команды!$AJ$5,TRUE,FALSE),IF(INDEX(Команды!$A$2:$AN$7500,MATCH(G$3,Команды!$A$2:$A$7500,0),$E62+2)=Команды!$AJ$6,TRUE,FALSE),IF(INDEX(Команды!$A$2:$AN$7500,MATCH(G$3,Команды!$A$2:$A$7500,0),$E62+2)=Команды!$AJ$7,TRUE,FALSE),IF(INDEX(Команды!$A$2:$AN$7500,MATCH(G$3,Команды!$A$2:$A$7500,0),$E62+2)=Команды!$AJ$8,TRUE,FALSE),IF(INDEX(Команды!$A$2:$AN$7500,MATCH(G$3,Команды!$A$2:$A$7500,0),$E62+2)=Команды!$AJ$9,TRUE,FALSE),IF(INDEX(Команды!$A$2:$AN$7500,MATCH(G$3,Команды!$A$2:$A$7500,0),$E62+2)=Команды!$AJ$10,TRUE,FALSE),IF(INDEX(Команды!$A$2:$AN$7500,MATCH(G$3,Команды!$A$2:$A$7500,0),$E62+2)=Команды!$AJ$11,TRUE,FALSE),IF(INDEX(Команды!$A$2:$AN$7500,MATCH(G$3,Команды!$A$2:$A$7500,0),$E62+2)=Команды!$AJ$12,TRUE,FALSE),IF(INDEX(Команды!$A$2:$AN$7500,MATCH(G$3,Команды!$A$2:$A$7500,0),$E62+2)=Команды!$AJ$13,TRUE,FALSE),IF(INDEX(Команды!$A$2:$AN$7500,MATCH(G$3,Команды!$A$2:$A$7500,0),$E62+2)=Команды!$AJ$14,TRUE,FALSE),IF(INDEX(Команды!$A$2:$AN$7500,MATCH(G$3,Команды!$A$2:$A$7500,0),$E62+2)=Команды!$AJ$15,TRUE,FALSE),IF(INDEX(Команды!$A$2:$AN$7500,MATCH(G$3,Команды!$A$2:$A$7500,0),$E62+2)=Команды!$AJ$16,TRUE,FALSE),,IF(INDEX(Команды!$A$2:$AN$7500,MATCH(G$3,Команды!$A$2:$A$7500,0),$E62+2)=Команды!$AJ$17,TRUE,FALSE),,IF(INDEX(Команды!$A$2:$AN$7500,MATCH(G$3,Команды!$A$2:$A$7500,0),$E62+2)=Команды!$AJ$18,TRUE,FALSE),,IF(INDEX(Команды!$A$2:$AN$7500,MATCH(G$3,Команды!$A$2:$A$7500,0),$E62+2)=Команды!$AJ$19,TRUE,FALSE)),INDEX(Команды!$AJ$2:$AK$19,MATCH(INDEX(Команды!$A$2:$AN$7500,MATCH(G$3,Команды!$A$2:$A$7500,0),$E62+2),Команды!$AJ$2:$AJ$19,0),2),0)</f>
        <v>0.28125</v>
      </c>
      <c r="H62" s="175">
        <f>IF(OR(IF(INDEX(Команды!$A$2:$AN$7500,MATCH(G$3,Команды!$A$2:$A$7500,0),$E62+2)=Команды!$AJ$2,TRUE,FALSE),IF(INDEX(Команды!$A$2:$AN$7500,MATCH(G$3,Команды!$A$2:$A$7500,0),$E62+2)=Команды!$AJ$3,TRUE,FALSE),IF(INDEX(Команды!$A$2:$AN$7500,MATCH(G$3,Команды!$A$2:$A$7500,0),$E62+2)=Команды!$AJ$4,TRUE,FALSE),IF(INDEX(Команды!$A$2:$AN$7500,MATCH(G$3,Команды!$A$2:$A$7500,0),$E62+2)=Команды!$AJ$5,TRUE,FALSE),IF(INDEX(Команды!$A$2:$AN$7500,MATCH(G$3,Команды!$A$2:$A$7500,0),$E62+2)=Команды!$AJ$6,TRUE,FALSE),IF(INDEX(Команды!$A$2:$AN$7500,MATCH(G$3,Команды!$A$2:$A$7500,0),$E62+2)=Команды!$AJ$7,TRUE,FALSE),IF(INDEX(Команды!$A$2:$AN$7500,MATCH(G$3,Команды!$A$2:$A$7500,0),$E62+2)=Команды!$AJ$8,TRUE,FALSE),IF(INDEX(Команды!$A$2:$AN$7500,MATCH(G$3,Команды!$A$2:$A$7500,0),$E62+2)=Команды!$AJ$9,TRUE,FALSE),IF(INDEX(Команды!$A$2:$AN$7500,MATCH(G$3,Команды!$A$2:$A$7500,0),$E62+2)=Команды!$AJ$10,TRUE,FALSE),IF(INDEX(Команды!$A$2:$AN$7500,MATCH(G$3,Команды!$A$2:$A$7500,0),$E62+2)=Команды!$AJ$11,TRUE,FALSE),IF(INDEX(Команды!$A$2:$AN$7500,MATCH(G$3,Команды!$A$2:$A$7500,0),$E62+2)=Команды!$AJ$12,TRUE,FALSE),IF(INDEX(Команды!$A$2:$AN$7500,MATCH(G$3,Команды!$A$2:$A$7500,0),$E62+2)=Команды!$AJ$13,TRUE,FALSE),IF(INDEX(Команды!$A$2:$AN$7500,MATCH(G$3,Команды!$A$2:$A$7500,0),$E62+2)=Команды!$AJ$14,TRUE,FALSE),IF(INDEX(Команды!$A$2:$AN$7500,MATCH(G$3,Команды!$A$2:$A$7500,0),$E62+2)=Команды!$AJ$15,TRUE,FALSE),IF(INDEX(Команды!$A$2:$AN$7500,MATCH(G$3,Команды!$A$2:$A$7500,0),$E62+2)=Команды!$AJ$16,TRUE,FALSE),IF(INDEX(Команды!$A$2:$AN$7500,MATCH(G$3,Команды!$A$2:$A$7500,0),$E62+2)=Команды!$AJ$17,TRUE,FALSE),IF(INDEX(Команды!$A$2:$AN$7500,MATCH(G$3,Команды!$A$2:$A$7500,0),$E62+2)=Команды!$AJ$18,TRUE,FALSE),IF(INDEX(Команды!$A$2:$AN$7500,MATCH(G$3,Команды!$A$2:$A$7500,0),$E62+2)=Команды!$AJ$19,TRUE,FALSE)),INDEX(Команды!$AJ$2:$AL$19,MATCH(INDEX(Команды!$A$2:$AN$7500,MATCH(G$3,Команды!$A$2:$A$7500,0),$E62+2),Команды!$AJ$2:$AJ$19,0),3),0)</f>
        <v>0.65625</v>
      </c>
      <c r="I62" s="342"/>
      <c r="J62" s="174">
        <f>IF(OR(IF(INDEX(Команды!$A$2:$AN$7500,MATCH(J$3,Команды!$A$2:$A$7500,0),$E62+2)=Команды!$AJ$2,TRUE,FALSE),IF(INDEX(Команды!$A$2:$AN$7500,MATCH(J$3,Команды!$A$2:$A$7500,0),$E62+2)=Команды!$AJ$3,TRUE,FALSE),IF(INDEX(Команды!$A$2:$AN$7500,MATCH(J$3,Команды!$A$2:$A$7500,0),$E62+2)=Команды!$AJ$4,TRUE,FALSE),IF(INDEX(Команды!$A$2:$AN$7500,MATCH(J$3,Команды!$A$2:$A$7500,0),$E62+2)=Команды!$AJ$5,TRUE,FALSE),IF(INDEX(Команды!$A$2:$AN$7500,MATCH(J$3,Команды!$A$2:$A$7500,0),$E62+2)=Команды!$AJ$6,TRUE,FALSE),IF(INDEX(Команды!$A$2:$AN$7500,MATCH(J$3,Команды!$A$2:$A$7500,0),$E62+2)=Команды!$AJ$7,TRUE,FALSE),IF(INDEX(Команды!$A$2:$AN$7500,MATCH(J$3,Команды!$A$2:$A$7500,0),$E62+2)=Команды!$AJ$8,TRUE,FALSE),IF(INDEX(Команды!$A$2:$AN$7500,MATCH(J$3,Команды!$A$2:$A$7500,0),$E62+2)=Команды!$AJ$9,TRUE,FALSE),IF(INDEX(Команды!$A$2:$AN$7500,MATCH(J$3,Команды!$A$2:$A$7500,0),$E62+2)=Команды!$AJ$10,TRUE,FALSE),IF(INDEX(Команды!$A$2:$AN$7500,MATCH(J$3,Команды!$A$2:$A$7500,0),$E62+2)=Команды!$AJ$11,TRUE,FALSE),IF(INDEX(Команды!$A$2:$AN$7500,MATCH(J$3,Команды!$A$2:$A$7500,0),$E62+2)=Команды!$AJ$12,TRUE,FALSE),IF(INDEX(Команды!$A$2:$AN$7500,MATCH(J$3,Команды!$A$2:$A$7500,0),$E62+2)=Команды!$AJ$13,TRUE,FALSE),IF(INDEX(Команды!$A$2:$AN$7500,MATCH(J$3,Команды!$A$2:$A$7500,0),$E62+2)=Команды!$AJ$14,TRUE,FALSE),IF(INDEX(Команды!$A$2:$AN$7500,MATCH(J$3,Команды!$A$2:$A$7500,0),$E62+2)=Команды!$AJ$15,TRUE,FALSE),IF(INDEX(Команды!$A$2:$AN$7500,MATCH(J$3,Команды!$A$2:$A$7500,0),$E62+2)=Команды!$AJ$16,TRUE,FALSE),,IF(INDEX(Команды!$A$2:$AN$7500,MATCH(J$3,Команды!$A$2:$A$7500,0),$E62+2)=Команды!$AJ$17,TRUE,FALSE),,IF(INDEX(Команды!$A$2:$AN$7500,MATCH(J$3,Команды!$A$2:$A$7500,0),$E62+2)=Команды!$AJ$18,TRUE,FALSE),,IF(INDEX(Команды!$A$2:$AN$7500,MATCH(J$3,Команды!$A$2:$A$7500,0),$E62+2)=Команды!$AJ$19,TRUE,FALSE)),INDEX(Команды!$AJ$2:$AK$19,MATCH(INDEX(Команды!$A$2:$AN$7500,MATCH(J$3,Команды!$A$2:$A$7500,0),$E62+2),Команды!$AJ$2:$AJ$19,0),2),0)</f>
        <v>0.28125</v>
      </c>
      <c r="K62" s="175">
        <f>IF(OR(IF(INDEX(Команды!$A$2:$AN$7500,MATCH(J$3,Команды!$A$2:$A$7500,0),$E62+2)=Команды!$AJ$2,TRUE,FALSE),IF(INDEX(Команды!$A$2:$AN$7500,MATCH(J$3,Команды!$A$2:$A$7500,0),$E62+2)=Команды!$AJ$3,TRUE,FALSE),IF(INDEX(Команды!$A$2:$AN$7500,MATCH(J$3,Команды!$A$2:$A$7500,0),$E62+2)=Команды!$AJ$4,TRUE,FALSE),IF(INDEX(Команды!$A$2:$AN$7500,MATCH(J$3,Команды!$A$2:$A$7500,0),$E62+2)=Команды!$AJ$5,TRUE,FALSE),IF(INDEX(Команды!$A$2:$AN$7500,MATCH(J$3,Команды!$A$2:$A$7500,0),$E62+2)=Команды!$AJ$6,TRUE,FALSE),IF(INDEX(Команды!$A$2:$AN$7500,MATCH(J$3,Команды!$A$2:$A$7500,0),$E62+2)=Команды!$AJ$7,TRUE,FALSE),IF(INDEX(Команды!$A$2:$AN$7500,MATCH(J$3,Команды!$A$2:$A$7500,0),$E62+2)=Команды!$AJ$8,TRUE,FALSE),IF(INDEX(Команды!$A$2:$AN$7500,MATCH(J$3,Команды!$A$2:$A$7500,0),$E62+2)=Команды!$AJ$9,TRUE,FALSE),IF(INDEX(Команды!$A$2:$AN$7500,MATCH(J$3,Команды!$A$2:$A$7500,0),$E62+2)=Команды!$AJ$10,TRUE,FALSE),IF(INDEX(Команды!$A$2:$AN$7500,MATCH(J$3,Команды!$A$2:$A$7500,0),$E62+2)=Команды!$AJ$11,TRUE,FALSE),IF(INDEX(Команды!$A$2:$AN$7500,MATCH(J$3,Команды!$A$2:$A$7500,0),$E62+2)=Команды!$AJ$12,TRUE,FALSE),IF(INDEX(Команды!$A$2:$AN$7500,MATCH(J$3,Команды!$A$2:$A$7500,0),$E62+2)=Команды!$AJ$13,TRUE,FALSE),IF(INDEX(Команды!$A$2:$AN$7500,MATCH(J$3,Команды!$A$2:$A$7500,0),$E62+2)=Команды!$AJ$14,TRUE,FALSE),IF(INDEX(Команды!$A$2:$AN$7500,MATCH(J$3,Команды!$A$2:$A$7500,0),$E62+2)=Команды!$AJ$15,TRUE,FALSE),IF(INDEX(Команды!$A$2:$AN$7500,MATCH(J$3,Команды!$A$2:$A$7500,0),$E62+2)=Команды!$AJ$16,TRUE,FALSE),IF(INDEX(Команды!$A$2:$AN$7500,MATCH(J$3,Команды!$A$2:$A$7500,0),$E62+2)=Команды!$AJ$17,TRUE,FALSE),IF(INDEX(Команды!$A$2:$AN$7500,MATCH(J$3,Команды!$A$2:$A$7500,0),$E62+2)=Команды!$AJ$18,TRUE,FALSE),IF(INDEX(Команды!$A$2:$AN$7500,MATCH(J$3,Команды!$A$2:$A$7500,0),$E62+2)=Команды!$AJ$19,TRUE,FALSE)),INDEX(Команды!$AJ$2:$AL$19,MATCH(INDEX(Команды!$A$2:$AN$7500,MATCH(J$3,Команды!$A$2:$A$7500,0),$E62+2),Команды!$AJ$2:$AJ$19,0),3),0)</f>
        <v>0.65625</v>
      </c>
      <c r="L62" s="342"/>
      <c r="M62" s="174">
        <f>IF(OR(IF(INDEX(Команды!$A$2:$AN$7500,MATCH(M$3,Команды!$A$2:$A$7500,0),$E62+2)=Команды!$AJ$2,TRUE,FALSE),IF(INDEX(Команды!$A$2:$AN$7500,MATCH(M$3,Команды!$A$2:$A$7500,0),$E62+2)=Команды!$AJ$3,TRUE,FALSE),IF(INDEX(Команды!$A$2:$AN$7500,MATCH(M$3,Команды!$A$2:$A$7500,0),$E62+2)=Команды!$AJ$4,TRUE,FALSE),IF(INDEX(Команды!$A$2:$AN$7500,MATCH(M$3,Команды!$A$2:$A$7500,0),$E62+2)=Команды!$AJ$5,TRUE,FALSE),IF(INDEX(Команды!$A$2:$AN$7500,MATCH(M$3,Команды!$A$2:$A$7500,0),$E62+2)=Команды!$AJ$6,TRUE,FALSE),IF(INDEX(Команды!$A$2:$AN$7500,MATCH(M$3,Команды!$A$2:$A$7500,0),$E62+2)=Команды!$AJ$7,TRUE,FALSE),IF(INDEX(Команды!$A$2:$AN$7500,MATCH(M$3,Команды!$A$2:$A$7500,0),$E62+2)=Команды!$AJ$8,TRUE,FALSE),IF(INDEX(Команды!$A$2:$AN$7500,MATCH(M$3,Команды!$A$2:$A$7500,0),$E62+2)=Команды!$AJ$9,TRUE,FALSE),IF(INDEX(Команды!$A$2:$AN$7500,MATCH(M$3,Команды!$A$2:$A$7500,0),$E62+2)=Команды!$AJ$10,TRUE,FALSE),IF(INDEX(Команды!$A$2:$AN$7500,MATCH(M$3,Команды!$A$2:$A$7500,0),$E62+2)=Команды!$AJ$11,TRUE,FALSE),IF(INDEX(Команды!$A$2:$AN$7500,MATCH(M$3,Команды!$A$2:$A$7500,0),$E62+2)=Команды!$AJ$12,TRUE,FALSE),IF(INDEX(Команды!$A$2:$AN$7500,MATCH(M$3,Команды!$A$2:$A$7500,0),$E62+2)=Команды!$AJ$13,TRUE,FALSE),IF(INDEX(Команды!$A$2:$AN$7500,MATCH(M$3,Команды!$A$2:$A$7500,0),$E62+2)=Команды!$AJ$14,TRUE,FALSE),IF(INDEX(Команды!$A$2:$AN$7500,MATCH(M$3,Команды!$A$2:$A$7500,0),$E62+2)=Команды!$AJ$15,TRUE,FALSE),IF(INDEX(Команды!$A$2:$AN$7500,MATCH(M$3,Команды!$A$2:$A$7500,0),$E62+2)=Команды!$AJ$16,TRUE,FALSE),,IF(INDEX(Команды!$A$2:$AN$7500,MATCH(M$3,Команды!$A$2:$A$7500,0),$E62+2)=Команды!$AJ$17,TRUE,FALSE),,IF(INDEX(Команды!$A$2:$AN$7500,MATCH(M$3,Команды!$A$2:$A$7500,0),$E62+2)=Команды!$AJ$18,TRUE,FALSE),,IF(INDEX(Команды!$A$2:$AN$7500,MATCH(M$3,Команды!$A$2:$A$7500,0),$E62+2)=Команды!$AJ$19,TRUE,FALSE)),INDEX(Команды!$AJ$2:$AK$19,MATCH(INDEX(Команды!$A$2:$AN$7500,MATCH(M$3,Команды!$A$2:$A$7500,0),$E62+2),Команды!$AJ$2:$AJ$19,0),2),0)</f>
        <v>0.3125</v>
      </c>
      <c r="N62" s="175">
        <f>IF(OR(IF(INDEX(Команды!$A$2:$AN$7500,MATCH(M$3,Команды!$A$2:$A$7500,0),$E62+2)=Команды!$AJ$2,TRUE,FALSE),IF(INDEX(Команды!$A$2:$AN$7500,MATCH(M$3,Команды!$A$2:$A$7500,0),$E62+2)=Команды!$AJ$3,TRUE,FALSE),IF(INDEX(Команды!$A$2:$AN$7500,MATCH(M$3,Команды!$A$2:$A$7500,0),$E62+2)=Команды!$AJ$4,TRUE,FALSE),IF(INDEX(Команды!$A$2:$AN$7500,MATCH(M$3,Команды!$A$2:$A$7500,0),$E62+2)=Команды!$AJ$5,TRUE,FALSE),IF(INDEX(Команды!$A$2:$AN$7500,MATCH(M$3,Команды!$A$2:$A$7500,0),$E62+2)=Команды!$AJ$6,TRUE,FALSE),IF(INDEX(Команды!$A$2:$AN$7500,MATCH(M$3,Команды!$A$2:$A$7500,0),$E62+2)=Команды!$AJ$7,TRUE,FALSE),IF(INDEX(Команды!$A$2:$AN$7500,MATCH(M$3,Команды!$A$2:$A$7500,0),$E62+2)=Команды!$AJ$8,TRUE,FALSE),IF(INDEX(Команды!$A$2:$AN$7500,MATCH(M$3,Команды!$A$2:$A$7500,0),$E62+2)=Команды!$AJ$9,TRUE,FALSE),IF(INDEX(Команды!$A$2:$AN$7500,MATCH(M$3,Команды!$A$2:$A$7500,0),$E62+2)=Команды!$AJ$10,TRUE,FALSE),IF(INDEX(Команды!$A$2:$AN$7500,MATCH(M$3,Команды!$A$2:$A$7500,0),$E62+2)=Команды!$AJ$11,TRUE,FALSE),IF(INDEX(Команды!$A$2:$AN$7500,MATCH(M$3,Команды!$A$2:$A$7500,0),$E62+2)=Команды!$AJ$12,TRUE,FALSE),IF(INDEX(Команды!$A$2:$AN$7500,MATCH(M$3,Команды!$A$2:$A$7500,0),$E62+2)=Команды!$AJ$13,TRUE,FALSE),IF(INDEX(Команды!$A$2:$AN$7500,MATCH(M$3,Команды!$A$2:$A$7500,0),$E62+2)=Команды!$AJ$14,TRUE,FALSE),IF(INDEX(Команды!$A$2:$AN$7500,MATCH(M$3,Команды!$A$2:$A$7500,0),$E62+2)=Команды!$AJ$15,TRUE,FALSE),IF(INDEX(Команды!$A$2:$AN$7500,MATCH(M$3,Команды!$A$2:$A$7500,0),$E62+2)=Команды!$AJ$16,TRUE,FALSE),IF(INDEX(Команды!$A$2:$AN$7500,MATCH(M$3,Команды!$A$2:$A$7500,0),$E62+2)=Команды!$AJ$17,TRUE,FALSE),IF(INDEX(Команды!$A$2:$AN$7500,MATCH(M$3,Команды!$A$2:$A$7500,0),$E62+2)=Команды!$AJ$18,TRUE,FALSE),IF(INDEX(Команды!$A$2:$AN$7500,MATCH(M$3,Команды!$A$2:$A$7500,0),$E62+2)=Команды!$AJ$19,TRUE,FALSE)),INDEX(Команды!$AJ$2:$AL$19,MATCH(INDEX(Команды!$A$2:$AN$7500,MATCH(M$3,Команды!$A$2:$A$7500,0),$E62+2),Команды!$AJ$2:$AJ$19,0),3),0)</f>
        <v>0.6875</v>
      </c>
      <c r="O62" s="342"/>
      <c r="P62" s="174">
        <f>IF(OR(IF(INDEX(Команды!$A$2:$AN$7500,MATCH(P$3,Команды!$A$2:$A$7500,0),$E62+2)=Команды!$AJ$2,TRUE,FALSE),IF(INDEX(Команды!$A$2:$AN$7500,MATCH(P$3,Команды!$A$2:$A$7500,0),$E62+2)=Команды!$AJ$3,TRUE,FALSE),IF(INDEX(Команды!$A$2:$AN$7500,MATCH(P$3,Команды!$A$2:$A$7500,0),$E62+2)=Команды!$AJ$4,TRUE,FALSE),IF(INDEX(Команды!$A$2:$AN$7500,MATCH(P$3,Команды!$A$2:$A$7500,0),$E62+2)=Команды!$AJ$5,TRUE,FALSE),IF(INDEX(Команды!$A$2:$AN$7500,MATCH(P$3,Команды!$A$2:$A$7500,0),$E62+2)=Команды!$AJ$6,TRUE,FALSE),IF(INDEX(Команды!$A$2:$AN$7500,MATCH(P$3,Команды!$A$2:$A$7500,0),$E62+2)=Команды!$AJ$7,TRUE,FALSE),IF(INDEX(Команды!$A$2:$AN$7500,MATCH(P$3,Команды!$A$2:$A$7500,0),$E62+2)=Команды!$AJ$8,TRUE,FALSE),IF(INDEX(Команды!$A$2:$AN$7500,MATCH(P$3,Команды!$A$2:$A$7500,0),$E62+2)=Команды!$AJ$9,TRUE,FALSE),IF(INDEX(Команды!$A$2:$AN$7500,MATCH(P$3,Команды!$A$2:$A$7500,0),$E62+2)=Команды!$AJ$10,TRUE,FALSE),IF(INDEX(Команды!$A$2:$AN$7500,MATCH(P$3,Команды!$A$2:$A$7500,0),$E62+2)=Команды!$AJ$11,TRUE,FALSE),IF(INDEX(Команды!$A$2:$AN$7500,MATCH(P$3,Команды!$A$2:$A$7500,0),$E62+2)=Команды!$AJ$12,TRUE,FALSE),IF(INDEX(Команды!$A$2:$AN$7500,MATCH(P$3,Команды!$A$2:$A$7500,0),$E62+2)=Команды!$AJ$13,TRUE,FALSE),IF(INDEX(Команды!$A$2:$AN$7500,MATCH(P$3,Команды!$A$2:$A$7500,0),$E62+2)=Команды!$AJ$14,TRUE,FALSE),IF(INDEX(Команды!$A$2:$AN$7500,MATCH(P$3,Команды!$A$2:$A$7500,0),$E62+2)=Команды!$AJ$15,TRUE,FALSE),IF(INDEX(Команды!$A$2:$AN$7500,MATCH(P$3,Команды!$A$2:$A$7500,0),$E62+2)=Команды!$AJ$16,TRUE,FALSE),,IF(INDEX(Команды!$A$2:$AN$7500,MATCH(P$3,Команды!$A$2:$A$7500,0),$E62+2)=Команды!$AJ$17,TRUE,FALSE),,IF(INDEX(Команды!$A$2:$AN$7500,MATCH(P$3,Команды!$A$2:$A$7500,0),$E62+2)=Команды!$AJ$18,TRUE,FALSE),,IF(INDEX(Команды!$A$2:$AN$7500,MATCH(P$3,Команды!$A$2:$A$7500,0),$E62+2)=Команды!$AJ$19,TRUE,FALSE)),INDEX(Команды!$AJ$2:$AK$19,MATCH(INDEX(Команды!$A$2:$AN$7500,MATCH(P$3,Команды!$A$2:$A$7500,0),$E62+2),Команды!$AJ$2:$AJ$19,0),2),0)</f>
        <v>0.33333333333333331</v>
      </c>
      <c r="Q62" s="175">
        <f>IF(OR(IF(INDEX(Команды!$A$2:$AN$7500,MATCH(P$3,Команды!$A$2:$A$7500,0),$E62+2)=Команды!$AJ$2,TRUE,FALSE),IF(INDEX(Команды!$A$2:$AN$7500,MATCH(P$3,Команды!$A$2:$A$7500,0),$E62+2)=Команды!$AJ$3,TRUE,FALSE),IF(INDEX(Команды!$A$2:$AN$7500,MATCH(P$3,Команды!$A$2:$A$7500,0),$E62+2)=Команды!$AJ$4,TRUE,FALSE),IF(INDEX(Команды!$A$2:$AN$7500,MATCH(P$3,Команды!$A$2:$A$7500,0),$E62+2)=Команды!$AJ$5,TRUE,FALSE),IF(INDEX(Команды!$A$2:$AN$7500,MATCH(P$3,Команды!$A$2:$A$7500,0),$E62+2)=Команды!$AJ$6,TRUE,FALSE),IF(INDEX(Команды!$A$2:$AN$7500,MATCH(P$3,Команды!$A$2:$A$7500,0),$E62+2)=Команды!$AJ$7,TRUE,FALSE),IF(INDEX(Команды!$A$2:$AN$7500,MATCH(P$3,Команды!$A$2:$A$7500,0),$E62+2)=Команды!$AJ$8,TRUE,FALSE),IF(INDEX(Команды!$A$2:$AN$7500,MATCH(P$3,Команды!$A$2:$A$7500,0),$E62+2)=Команды!$AJ$9,TRUE,FALSE),IF(INDEX(Команды!$A$2:$AN$7500,MATCH(P$3,Команды!$A$2:$A$7500,0),$E62+2)=Команды!$AJ$10,TRUE,FALSE),IF(INDEX(Команды!$A$2:$AN$7500,MATCH(P$3,Команды!$A$2:$A$7500,0),$E62+2)=Команды!$AJ$11,TRUE,FALSE),IF(INDEX(Команды!$A$2:$AN$7500,MATCH(P$3,Команды!$A$2:$A$7500,0),$E62+2)=Команды!$AJ$12,TRUE,FALSE),IF(INDEX(Команды!$A$2:$AN$7500,MATCH(P$3,Команды!$A$2:$A$7500,0),$E62+2)=Команды!$AJ$13,TRUE,FALSE),IF(INDEX(Команды!$A$2:$AN$7500,MATCH(P$3,Команды!$A$2:$A$7500,0),$E62+2)=Команды!$AJ$14,TRUE,FALSE),IF(INDEX(Команды!$A$2:$AN$7500,MATCH(P$3,Команды!$A$2:$A$7500,0),$E62+2)=Команды!$AJ$15,TRUE,FALSE),IF(INDEX(Команды!$A$2:$AN$7500,MATCH(P$3,Команды!$A$2:$A$7500,0),$E62+2)=Команды!$AJ$16,TRUE,FALSE),IF(INDEX(Команды!$A$2:$AN$7500,MATCH(P$3,Команды!$A$2:$A$7500,0),$E62+2)=Команды!$AJ$17,TRUE,FALSE),IF(INDEX(Команды!$A$2:$AN$7500,MATCH(P$3,Команды!$A$2:$A$7500,0),$E62+2)=Команды!$AJ$18,TRUE,FALSE),IF(INDEX(Команды!$A$2:$AN$7500,MATCH(P$3,Команды!$A$2:$A$7500,0),$E62+2)=Команды!$AJ$19,TRUE,FALSE)),INDEX(Команды!$AJ$2:$AL$19,MATCH(INDEX(Команды!$A$2:$AN$7500,MATCH(P$3,Команды!$A$2:$A$7500,0),$E62+2),Команды!$AJ$2:$AJ$19,0),3),0)</f>
        <v>0.70833333333333337</v>
      </c>
      <c r="R62" s="342"/>
      <c r="S62" s="174">
        <f>IF(OR(IF(INDEX(Команды!$A$2:$AN$7500,MATCH(S$3,Команды!$A$2:$A$7500,0),$E62+2)=Команды!$AJ$2,TRUE,FALSE),IF(INDEX(Команды!$A$2:$AN$7500,MATCH(S$3,Команды!$A$2:$A$7500,0),$E62+2)=Команды!$AJ$3,TRUE,FALSE),IF(INDEX(Команды!$A$2:$AN$7500,MATCH(S$3,Команды!$A$2:$A$7500,0),$E62+2)=Команды!$AJ$4,TRUE,FALSE),IF(INDEX(Команды!$A$2:$AN$7500,MATCH(S$3,Команды!$A$2:$A$7500,0),$E62+2)=Команды!$AJ$5,TRUE,FALSE),IF(INDEX(Команды!$A$2:$AN$7500,MATCH(S$3,Команды!$A$2:$A$7500,0),$E62+2)=Команды!$AJ$6,TRUE,FALSE),IF(INDEX(Команды!$A$2:$AN$7500,MATCH(S$3,Команды!$A$2:$A$7500,0),$E62+2)=Команды!$AJ$7,TRUE,FALSE),IF(INDEX(Команды!$A$2:$AN$7500,MATCH(S$3,Команды!$A$2:$A$7500,0),$E62+2)=Команды!$AJ$8,TRUE,FALSE),IF(INDEX(Команды!$A$2:$AN$7500,MATCH(S$3,Команды!$A$2:$A$7500,0),$E62+2)=Команды!$AJ$9,TRUE,FALSE),IF(INDEX(Команды!$A$2:$AN$7500,MATCH(S$3,Команды!$A$2:$A$7500,0),$E62+2)=Команды!$AJ$10,TRUE,FALSE),IF(INDEX(Команды!$A$2:$AN$7500,MATCH(S$3,Команды!$A$2:$A$7500,0),$E62+2)=Команды!$AJ$11,TRUE,FALSE),IF(INDEX(Команды!$A$2:$AN$7500,MATCH(S$3,Команды!$A$2:$A$7500,0),$E62+2)=Команды!$AJ$12,TRUE,FALSE),IF(INDEX(Команды!$A$2:$AN$7500,MATCH(S$3,Команды!$A$2:$A$7500,0),$E62+2)=Команды!$AJ$13,TRUE,FALSE),IF(INDEX(Команды!$A$2:$AN$7500,MATCH(S$3,Команды!$A$2:$A$7500,0),$E62+2)=Команды!$AJ$14,TRUE,FALSE),IF(INDEX(Команды!$A$2:$AN$7500,MATCH(S$3,Команды!$A$2:$A$7500,0),$E62+2)=Команды!$AJ$15,TRUE,FALSE),IF(INDEX(Команды!$A$2:$AN$7500,MATCH(S$3,Команды!$A$2:$A$7500,0),$E62+2)=Команды!$AJ$16,TRUE,FALSE),,IF(INDEX(Команды!$A$2:$AN$7500,MATCH(S$3,Команды!$A$2:$A$7500,0),$E62+2)=Команды!$AJ$17,TRUE,FALSE),,IF(INDEX(Команды!$A$2:$AN$7500,MATCH(S$3,Команды!$A$2:$A$7500,0),$E62+2)=Команды!$AJ$18,TRUE,FALSE),,IF(INDEX(Команды!$A$2:$AN$7500,MATCH(S$3,Команды!$A$2:$A$7500,0),$E62+2)=Команды!$AJ$19,TRUE,FALSE)),INDEX(Команды!$AJ$2:$AK$19,MATCH(INDEX(Команды!$A$2:$AN$7500,MATCH(S$3,Команды!$A$2:$A$7500,0),$E62+2),Команды!$AJ$2:$AJ$19,0),2),0)</f>
        <v>0.33333333333333331</v>
      </c>
      <c r="T62" s="175">
        <f>IF(OR(IF(INDEX(Команды!$A$2:$AN$7500,MATCH(S$3,Команды!$A$2:$A$7500,0),$E62+2)=Команды!$AJ$2,TRUE,FALSE),IF(INDEX(Команды!$A$2:$AN$7500,MATCH(S$3,Команды!$A$2:$A$7500,0),$E62+2)=Команды!$AJ$3,TRUE,FALSE),IF(INDEX(Команды!$A$2:$AN$7500,MATCH(S$3,Команды!$A$2:$A$7500,0),$E62+2)=Команды!$AJ$4,TRUE,FALSE),IF(INDEX(Команды!$A$2:$AN$7500,MATCH(S$3,Команды!$A$2:$A$7500,0),$E62+2)=Команды!$AJ$5,TRUE,FALSE),IF(INDEX(Команды!$A$2:$AN$7500,MATCH(S$3,Команды!$A$2:$A$7500,0),$E62+2)=Команды!$AJ$6,TRUE,FALSE),IF(INDEX(Команды!$A$2:$AN$7500,MATCH(S$3,Команды!$A$2:$A$7500,0),$E62+2)=Команды!$AJ$7,TRUE,FALSE),IF(INDEX(Команды!$A$2:$AN$7500,MATCH(S$3,Команды!$A$2:$A$7500,0),$E62+2)=Команды!$AJ$8,TRUE,FALSE),IF(INDEX(Команды!$A$2:$AN$7500,MATCH(S$3,Команды!$A$2:$A$7500,0),$E62+2)=Команды!$AJ$9,TRUE,FALSE),IF(INDEX(Команды!$A$2:$AN$7500,MATCH(S$3,Команды!$A$2:$A$7500,0),$E62+2)=Команды!$AJ$10,TRUE,FALSE),IF(INDEX(Команды!$A$2:$AN$7500,MATCH(S$3,Команды!$A$2:$A$7500,0),$E62+2)=Команды!$AJ$11,TRUE,FALSE),IF(INDEX(Команды!$A$2:$AN$7500,MATCH(S$3,Команды!$A$2:$A$7500,0),$E62+2)=Команды!$AJ$12,TRUE,FALSE),IF(INDEX(Команды!$A$2:$AN$7500,MATCH(S$3,Команды!$A$2:$A$7500,0),$E62+2)=Команды!$AJ$13,TRUE,FALSE),IF(INDEX(Команды!$A$2:$AN$7500,MATCH(S$3,Команды!$A$2:$A$7500,0),$E62+2)=Команды!$AJ$14,TRUE,FALSE),IF(INDEX(Команды!$A$2:$AN$7500,MATCH(S$3,Команды!$A$2:$A$7500,0),$E62+2)=Команды!$AJ$15,TRUE,FALSE),IF(INDEX(Команды!$A$2:$AN$7500,MATCH(S$3,Команды!$A$2:$A$7500,0),$E62+2)=Команды!$AJ$16,TRUE,FALSE),IF(INDEX(Команды!$A$2:$AN$7500,MATCH(S$3,Команды!$A$2:$A$7500,0),$E62+2)=Команды!$AJ$17,TRUE,FALSE),IF(INDEX(Команды!$A$2:$AN$7500,MATCH(S$3,Команды!$A$2:$A$7500,0),$E62+2)=Команды!$AJ$18,TRUE,FALSE),IF(INDEX(Команды!$A$2:$AN$7500,MATCH(S$3,Команды!$A$2:$A$7500,0),$E62+2)=Команды!$AJ$19,TRUE,FALSE)),INDEX(Команды!$AJ$2:$AL$19,MATCH(INDEX(Команды!$A$2:$AN$7500,MATCH(S$3,Команды!$A$2:$A$7500,0),$E62+2),Команды!$AJ$2:$AJ$19,0),3),0)</f>
        <v>0.70833333333333337</v>
      </c>
      <c r="U62" s="342"/>
      <c r="V62" s="174" t="str">
        <f>IF(OR(IF(INDEX(Команды!$A$2:$AN$7500,MATCH(V$3,Команды!$A$2:$A$7500,0),$E62+2)=Команды!$AJ$2,TRUE,FALSE),IF(INDEX(Команды!$A$2:$AN$7500,MATCH(V$3,Команды!$A$2:$A$7500,0),$E62+2)=Команды!$AJ$3,TRUE,FALSE),IF(INDEX(Команды!$A$2:$AN$7500,MATCH(V$3,Команды!$A$2:$A$7500,0),$E62+2)=Команды!$AJ$4,TRUE,FALSE),IF(INDEX(Команды!$A$2:$AN$7500,MATCH(V$3,Команды!$A$2:$A$7500,0),$E62+2)=Команды!$AJ$5,TRUE,FALSE),IF(INDEX(Команды!$A$2:$AN$7500,MATCH(V$3,Команды!$A$2:$A$7500,0),$E62+2)=Команды!$AJ$6,TRUE,FALSE),IF(INDEX(Команды!$A$2:$AN$7500,MATCH(V$3,Команды!$A$2:$A$7500,0),$E62+2)=Команды!$AJ$7,TRUE,FALSE),IF(INDEX(Команды!$A$2:$AN$7500,MATCH(V$3,Команды!$A$2:$A$7500,0),$E62+2)=Команды!$AJ$8,TRUE,FALSE),IF(INDEX(Команды!$A$2:$AN$7500,MATCH(V$3,Команды!$A$2:$A$7500,0),$E62+2)=Команды!$AJ$9,TRUE,FALSE),IF(INDEX(Команды!$A$2:$AN$7500,MATCH(V$3,Команды!$A$2:$A$7500,0),$E62+2)=Команды!$AJ$10,TRUE,FALSE),IF(INDEX(Команды!$A$2:$AN$7500,MATCH(V$3,Команды!$A$2:$A$7500,0),$E62+2)=Команды!$AJ$11,TRUE,FALSE),IF(INDEX(Команды!$A$2:$AN$7500,MATCH(V$3,Команды!$A$2:$A$7500,0),$E62+2)=Команды!$AJ$12,TRUE,FALSE),IF(INDEX(Команды!$A$2:$AN$7500,MATCH(V$3,Команды!$A$2:$A$7500,0),$E62+2)=Команды!$AJ$13,TRUE,FALSE),IF(INDEX(Команды!$A$2:$AN$7500,MATCH(V$3,Команды!$A$2:$A$7500,0),$E62+2)=Команды!$AJ$14,TRUE,FALSE),IF(INDEX(Команды!$A$2:$AN$7500,MATCH(V$3,Команды!$A$2:$A$7500,0),$E62+2)=Команды!$AJ$15,TRUE,FALSE),IF(INDEX(Команды!$A$2:$AN$7500,MATCH(V$3,Команды!$A$2:$A$7500,0),$E62+2)=Команды!$AJ$16,TRUE,FALSE),,IF(INDEX(Команды!$A$2:$AN$7500,MATCH(V$3,Команды!$A$2:$A$7500,0),$E62+2)=Команды!$AJ$17,TRUE,FALSE),,IF(INDEX(Команды!$A$2:$AN$7500,MATCH(V$3,Команды!$A$2:$A$7500,0),$E62+2)=Команды!$AJ$18,TRUE,FALSE),,IF(INDEX(Команды!$A$2:$AN$7500,MATCH(V$3,Команды!$A$2:$A$7500,0),$E62+2)=Команды!$AJ$19,TRUE,FALSE)),INDEX(Команды!$AJ$2:$AK$19,MATCH(INDEX(Команды!$A$2:$AN$7500,MATCH(V$3,Команды!$A$2:$A$7500,0),$E62+2),Команды!$AJ$2:$AJ$19,0),2),0)</f>
        <v>В</v>
      </c>
      <c r="W62" s="175" t="str">
        <f>IF(OR(IF(INDEX(Команды!$A$2:$AN$7500,MATCH(V$3,Команды!$A$2:$A$7500,0),$E62+2)=Команды!$AJ$2,TRUE,FALSE),IF(INDEX(Команды!$A$2:$AN$7500,MATCH(V$3,Команды!$A$2:$A$7500,0),$E62+2)=Команды!$AJ$3,TRUE,FALSE),IF(INDEX(Команды!$A$2:$AN$7500,MATCH(V$3,Команды!$A$2:$A$7500,0),$E62+2)=Команды!$AJ$4,TRUE,FALSE),IF(INDEX(Команды!$A$2:$AN$7500,MATCH(V$3,Команды!$A$2:$A$7500,0),$E62+2)=Команды!$AJ$5,TRUE,FALSE),IF(INDEX(Команды!$A$2:$AN$7500,MATCH(V$3,Команды!$A$2:$A$7500,0),$E62+2)=Команды!$AJ$6,TRUE,FALSE),IF(INDEX(Команды!$A$2:$AN$7500,MATCH(V$3,Команды!$A$2:$A$7500,0),$E62+2)=Команды!$AJ$7,TRUE,FALSE),IF(INDEX(Команды!$A$2:$AN$7500,MATCH(V$3,Команды!$A$2:$A$7500,0),$E62+2)=Команды!$AJ$8,TRUE,FALSE),IF(INDEX(Команды!$A$2:$AN$7500,MATCH(V$3,Команды!$A$2:$A$7500,0),$E62+2)=Команды!$AJ$9,TRUE,FALSE),IF(INDEX(Команды!$A$2:$AN$7500,MATCH(V$3,Команды!$A$2:$A$7500,0),$E62+2)=Команды!$AJ$10,TRUE,FALSE),IF(INDEX(Команды!$A$2:$AN$7500,MATCH(V$3,Команды!$A$2:$A$7500,0),$E62+2)=Команды!$AJ$11,TRUE,FALSE),IF(INDEX(Команды!$A$2:$AN$7500,MATCH(V$3,Команды!$A$2:$A$7500,0),$E62+2)=Команды!$AJ$12,TRUE,FALSE),IF(INDEX(Команды!$A$2:$AN$7500,MATCH(V$3,Команды!$A$2:$A$7500,0),$E62+2)=Команды!$AJ$13,TRUE,FALSE),IF(INDEX(Команды!$A$2:$AN$7500,MATCH(V$3,Команды!$A$2:$A$7500,0),$E62+2)=Команды!$AJ$14,TRUE,FALSE),IF(INDEX(Команды!$A$2:$AN$7500,MATCH(V$3,Команды!$A$2:$A$7500,0),$E62+2)=Команды!$AJ$15,TRUE,FALSE),IF(INDEX(Команды!$A$2:$AN$7500,MATCH(V$3,Команды!$A$2:$A$7500,0),$E62+2)=Команды!$AJ$16,TRUE,FALSE),IF(INDEX(Команды!$A$2:$AN$7500,MATCH(V$3,Команды!$A$2:$A$7500,0),$E62+2)=Команды!$AJ$17,TRUE,FALSE),IF(INDEX(Команды!$A$2:$AN$7500,MATCH(V$3,Команды!$A$2:$A$7500,0),$E62+2)=Команды!$AJ$18,TRUE,FALSE),IF(INDEX(Команды!$A$2:$AN$7500,MATCH(V$3,Команды!$A$2:$A$7500,0),$E62+2)=Команды!$AJ$19,TRUE,FALSE)),INDEX(Команды!$AJ$2:$AL$19,MATCH(INDEX(Команды!$A$2:$AN$7500,MATCH(V$3,Команды!$A$2:$A$7500,0),$E62+2),Команды!$AJ$2:$AJ$19,0),3),0)</f>
        <v>В</v>
      </c>
      <c r="X62" s="342"/>
      <c r="Y62" s="174" t="str">
        <f>IF(OR(IF(INDEX(Команды!$A$2:$AN$7500,MATCH(Y$3,Команды!$A$2:$A$7500,0),$E62+2)=Команды!$AJ$2,TRUE,FALSE),IF(INDEX(Команды!$A$2:$AN$7500,MATCH(Y$3,Команды!$A$2:$A$7500,0),$E62+2)=Команды!$AJ$3,TRUE,FALSE),IF(INDEX(Команды!$A$2:$AN$7500,MATCH(Y$3,Команды!$A$2:$A$7500,0),$E62+2)=Команды!$AJ$4,TRUE,FALSE),IF(INDEX(Команды!$A$2:$AN$7500,MATCH(Y$3,Команды!$A$2:$A$7500,0),$E62+2)=Команды!$AJ$5,TRUE,FALSE),IF(INDEX(Команды!$A$2:$AN$7500,MATCH(Y$3,Команды!$A$2:$A$7500,0),$E62+2)=Команды!$AJ$6,TRUE,FALSE),IF(INDEX(Команды!$A$2:$AN$7500,MATCH(Y$3,Команды!$A$2:$A$7500,0),$E62+2)=Команды!$AJ$7,TRUE,FALSE),IF(INDEX(Команды!$A$2:$AN$7500,MATCH(Y$3,Команды!$A$2:$A$7500,0),$E62+2)=Команды!$AJ$8,TRUE,FALSE),IF(INDEX(Команды!$A$2:$AN$7500,MATCH(Y$3,Команды!$A$2:$A$7500,0),$E62+2)=Команды!$AJ$9,TRUE,FALSE),IF(INDEX(Команды!$A$2:$AN$7500,MATCH(Y$3,Команды!$A$2:$A$7500,0),$E62+2)=Команды!$AJ$10,TRUE,FALSE),IF(INDEX(Команды!$A$2:$AN$7500,MATCH(Y$3,Команды!$A$2:$A$7500,0),$E62+2)=Команды!$AJ$11,TRUE,FALSE),IF(INDEX(Команды!$A$2:$AN$7500,MATCH(Y$3,Команды!$A$2:$A$7500,0),$E62+2)=Команды!$AJ$12,TRUE,FALSE),IF(INDEX(Команды!$A$2:$AN$7500,MATCH(Y$3,Команды!$A$2:$A$7500,0),$E62+2)=Команды!$AJ$13,TRUE,FALSE),IF(INDEX(Команды!$A$2:$AN$7500,MATCH(Y$3,Команды!$A$2:$A$7500,0),$E62+2)=Команды!$AJ$14,TRUE,FALSE),IF(INDEX(Команды!$A$2:$AN$7500,MATCH(Y$3,Команды!$A$2:$A$7500,0),$E62+2)=Команды!$AJ$15,TRUE,FALSE),IF(INDEX(Команды!$A$2:$AN$7500,MATCH(Y$3,Команды!$A$2:$A$7500,0),$E62+2)=Команды!$AJ$16,TRUE,FALSE),,IF(INDEX(Команды!$A$2:$AN$7500,MATCH(Y$3,Команды!$A$2:$A$7500,0),$E62+2)=Команды!$AJ$17,TRUE,FALSE),,IF(INDEX(Команды!$A$2:$AN$7500,MATCH(Y$3,Команды!$A$2:$A$7500,0),$E62+2)=Команды!$AJ$18,TRUE,FALSE),,IF(INDEX(Команды!$A$2:$AN$7500,MATCH(Y$3,Команды!$A$2:$A$7500,0),$E62+2)=Команды!$AJ$19,TRUE,FALSE)),INDEX(Команды!$AJ$2:$AK$19,MATCH(INDEX(Команды!$A$2:$AN$7500,MATCH(Y$3,Команды!$A$2:$A$7500,0),$E62+2),Команды!$AJ$2:$AJ$19,0),2),0)</f>
        <v>В</v>
      </c>
      <c r="Z62" s="175" t="str">
        <f>IF(OR(IF(INDEX(Команды!$A$2:$AN$7500,MATCH(Y$3,Команды!$A$2:$A$7500,0),$E62+2)=Команды!$AJ$2,TRUE,FALSE),IF(INDEX(Команды!$A$2:$AN$7500,MATCH(Y$3,Команды!$A$2:$A$7500,0),$E62+2)=Команды!$AJ$3,TRUE,FALSE),IF(INDEX(Команды!$A$2:$AN$7500,MATCH(Y$3,Команды!$A$2:$A$7500,0),$E62+2)=Команды!$AJ$4,TRUE,FALSE),IF(INDEX(Команды!$A$2:$AN$7500,MATCH(Y$3,Команды!$A$2:$A$7500,0),$E62+2)=Команды!$AJ$5,TRUE,FALSE),IF(INDEX(Команды!$A$2:$AN$7500,MATCH(Y$3,Команды!$A$2:$A$7500,0),$E62+2)=Команды!$AJ$6,TRUE,FALSE),IF(INDEX(Команды!$A$2:$AN$7500,MATCH(Y$3,Команды!$A$2:$A$7500,0),$E62+2)=Команды!$AJ$7,TRUE,FALSE),IF(INDEX(Команды!$A$2:$AN$7500,MATCH(Y$3,Команды!$A$2:$A$7500,0),$E62+2)=Команды!$AJ$8,TRUE,FALSE),IF(INDEX(Команды!$A$2:$AN$7500,MATCH(Y$3,Команды!$A$2:$A$7500,0),$E62+2)=Команды!$AJ$9,TRUE,FALSE),IF(INDEX(Команды!$A$2:$AN$7500,MATCH(Y$3,Команды!$A$2:$A$7500,0),$E62+2)=Команды!$AJ$10,TRUE,FALSE),IF(INDEX(Команды!$A$2:$AN$7500,MATCH(Y$3,Команды!$A$2:$A$7500,0),$E62+2)=Команды!$AJ$11,TRUE,FALSE),IF(INDEX(Команды!$A$2:$AN$7500,MATCH(Y$3,Команды!$A$2:$A$7500,0),$E62+2)=Команды!$AJ$12,TRUE,FALSE),IF(INDEX(Команды!$A$2:$AN$7500,MATCH(Y$3,Команды!$A$2:$A$7500,0),$E62+2)=Команды!$AJ$13,TRUE,FALSE),IF(INDEX(Команды!$A$2:$AN$7500,MATCH(Y$3,Команды!$A$2:$A$7500,0),$E62+2)=Команды!$AJ$14,TRUE,FALSE),IF(INDEX(Команды!$A$2:$AN$7500,MATCH(Y$3,Команды!$A$2:$A$7500,0),$E62+2)=Команды!$AJ$15,TRUE,FALSE),IF(INDEX(Команды!$A$2:$AN$7500,MATCH(Y$3,Команды!$A$2:$A$7500,0),$E62+2)=Команды!$AJ$16,TRUE,FALSE),IF(INDEX(Команды!$A$2:$AN$7500,MATCH(Y$3,Команды!$A$2:$A$7500,0),$E62+2)=Команды!$AJ$17,TRUE,FALSE),IF(INDEX(Команды!$A$2:$AN$7500,MATCH(Y$3,Команды!$A$2:$A$7500,0),$E62+2)=Команды!$AJ$18,TRUE,FALSE),IF(INDEX(Команды!$A$2:$AN$7500,MATCH(Y$3,Команды!$A$2:$A$7500,0),$E62+2)=Команды!$AJ$19,TRUE,FALSE)),INDEX(Команды!$AJ$2:$AL$19,MATCH(INDEX(Команды!$A$2:$AN$7500,MATCH(Y$3,Команды!$A$2:$A$7500,0),$E62+2),Команды!$AJ$2:$AJ$19,0),3),0)</f>
        <v>В</v>
      </c>
      <c r="AA62" s="342"/>
      <c r="AB62" s="174">
        <f>IF(OR(IF(INDEX(Команды!$A$2:$AN$7500,MATCH(AB$3,Команды!$A$2:$A$7500,0),$E62+2)=Команды!$AJ$2,TRUE,FALSE),IF(INDEX(Команды!$A$2:$AN$7500,MATCH(AB$3,Команды!$A$2:$A$7500,0),$E62+2)=Команды!$AJ$3,TRUE,FALSE),IF(INDEX(Команды!$A$2:$AN$7500,MATCH(AB$3,Команды!$A$2:$A$7500,0),$E62+2)=Команды!$AJ$4,TRUE,FALSE),IF(INDEX(Команды!$A$2:$AN$7500,MATCH(AB$3,Команды!$A$2:$A$7500,0),$E62+2)=Команды!$AJ$5,TRUE,FALSE),IF(INDEX(Команды!$A$2:$AN$7500,MATCH(AB$3,Команды!$A$2:$A$7500,0),$E62+2)=Команды!$AJ$6,TRUE,FALSE),IF(INDEX(Команды!$A$2:$AN$7500,MATCH(AB$3,Команды!$A$2:$A$7500,0),$E62+2)=Команды!$AJ$7,TRUE,FALSE),IF(INDEX(Команды!$A$2:$AN$7500,MATCH(AB$3,Команды!$A$2:$A$7500,0),$E62+2)=Команды!$AJ$8,TRUE,FALSE),IF(INDEX(Команды!$A$2:$AN$7500,MATCH(AB$3,Команды!$A$2:$A$7500,0),$E62+2)=Команды!$AJ$9,TRUE,FALSE),IF(INDEX(Команды!$A$2:$AN$7500,MATCH(AB$3,Команды!$A$2:$A$7500,0),$E62+2)=Команды!$AJ$10,TRUE,FALSE),IF(INDEX(Команды!$A$2:$AN$7500,MATCH(AB$3,Команды!$A$2:$A$7500,0),$E62+2)=Команды!$AJ$11,TRUE,FALSE),IF(INDEX(Команды!$A$2:$AN$7500,MATCH(AB$3,Команды!$A$2:$A$7500,0),$E62+2)=Команды!$AJ$12,TRUE,FALSE),IF(INDEX(Команды!$A$2:$AN$7500,MATCH(AB$3,Команды!$A$2:$A$7500,0),$E62+2)=Команды!$AJ$13,TRUE,FALSE),IF(INDEX(Команды!$A$2:$AN$7500,MATCH(AB$3,Команды!$A$2:$A$7500,0),$E62+2)=Команды!$AJ$14,TRUE,FALSE),IF(INDEX(Команды!$A$2:$AN$7500,MATCH(AB$3,Команды!$A$2:$A$7500,0),$E62+2)=Команды!$AJ$15,TRUE,FALSE),IF(INDEX(Команды!$A$2:$AN$7500,MATCH(AB$3,Команды!$A$2:$A$7500,0),$E62+2)=Команды!$AJ$16,TRUE,FALSE),,IF(INDEX(Команды!$A$2:$AN$7500,MATCH(AB$3,Команды!$A$2:$A$7500,0),$E62+2)=Команды!$AJ$17,TRUE,FALSE),,IF(INDEX(Команды!$A$2:$AN$7500,MATCH(AB$3,Команды!$A$2:$A$7500,0),$E62+2)=Команды!$AJ$18,TRUE,FALSE),,IF(INDEX(Команды!$A$2:$AN$7500,MATCH(AB$3,Команды!$A$2:$A$7500,0),$E62+2)=Команды!$AJ$19,TRUE,FALSE)),INDEX(Команды!$AJ$2:$AK$19,MATCH(INDEX(Команды!$A$2:$AN$7500,MATCH(AB$3,Команды!$A$2:$A$7500,0),$E62+2),Команды!$AJ$2:$AJ$19,0),2),0)</f>
        <v>0.28125</v>
      </c>
      <c r="AC62" s="175">
        <f>IF(OR(IF(INDEX(Команды!$A$2:$AN$7500,MATCH(AB$3,Команды!$A$2:$A$7500,0),$E62+2)=Команды!$AJ$2,TRUE,FALSE),IF(INDEX(Команды!$A$2:$AN$7500,MATCH(AB$3,Команды!$A$2:$A$7500,0),$E62+2)=Команды!$AJ$3,TRUE,FALSE),IF(INDEX(Команды!$A$2:$AN$7500,MATCH(AB$3,Команды!$A$2:$A$7500,0),$E62+2)=Команды!$AJ$4,TRUE,FALSE),IF(INDEX(Команды!$A$2:$AN$7500,MATCH(AB$3,Команды!$A$2:$A$7500,0),$E62+2)=Команды!$AJ$5,TRUE,FALSE),IF(INDEX(Команды!$A$2:$AN$7500,MATCH(AB$3,Команды!$A$2:$A$7500,0),$E62+2)=Команды!$AJ$6,TRUE,FALSE),IF(INDEX(Команды!$A$2:$AN$7500,MATCH(AB$3,Команды!$A$2:$A$7500,0),$E62+2)=Команды!$AJ$7,TRUE,FALSE),IF(INDEX(Команды!$A$2:$AN$7500,MATCH(AB$3,Команды!$A$2:$A$7500,0),$E62+2)=Команды!$AJ$8,TRUE,FALSE),IF(INDEX(Команды!$A$2:$AN$7500,MATCH(AB$3,Команды!$A$2:$A$7500,0),$E62+2)=Команды!$AJ$9,TRUE,FALSE),IF(INDEX(Команды!$A$2:$AN$7500,MATCH(AB$3,Команды!$A$2:$A$7500,0),$E62+2)=Команды!$AJ$10,TRUE,FALSE),IF(INDEX(Команды!$A$2:$AN$7500,MATCH(AB$3,Команды!$A$2:$A$7500,0),$E62+2)=Команды!$AJ$11,TRUE,FALSE),IF(INDEX(Команды!$A$2:$AN$7500,MATCH(AB$3,Команды!$A$2:$A$7500,0),$E62+2)=Команды!$AJ$12,TRUE,FALSE),IF(INDEX(Команды!$A$2:$AN$7500,MATCH(AB$3,Команды!$A$2:$A$7500,0),$E62+2)=Команды!$AJ$13,TRUE,FALSE),IF(INDEX(Команды!$A$2:$AN$7500,MATCH(AB$3,Команды!$A$2:$A$7500,0),$E62+2)=Команды!$AJ$14,TRUE,FALSE),IF(INDEX(Команды!$A$2:$AN$7500,MATCH(AB$3,Команды!$A$2:$A$7500,0),$E62+2)=Команды!$AJ$15,TRUE,FALSE),IF(INDEX(Команды!$A$2:$AN$7500,MATCH(AB$3,Команды!$A$2:$A$7500,0),$E62+2)=Команды!$AJ$16,TRUE,FALSE),IF(INDEX(Команды!$A$2:$AN$7500,MATCH(AB$3,Команды!$A$2:$A$7500,0),$E62+2)=Команды!$AJ$17,TRUE,FALSE),IF(INDEX(Команды!$A$2:$AN$7500,MATCH(AB$3,Команды!$A$2:$A$7500,0),$E62+2)=Команды!$AJ$18,TRUE,FALSE),IF(INDEX(Команды!$A$2:$AN$7500,MATCH(AB$3,Команды!$A$2:$A$7500,0),$E62+2)=Команды!$AJ$19,TRUE,FALSE)),INDEX(Команды!$AJ$2:$AL$19,MATCH(INDEX(Команды!$A$2:$AN$7500,MATCH(AB$3,Команды!$A$2:$A$7500,0),$E62+2),Команды!$AJ$2:$AJ$19,0),3),0)</f>
        <v>0.65625</v>
      </c>
      <c r="AD62" s="342"/>
      <c r="AE62" s="174">
        <f>IF(OR(IF(INDEX(Команды!$A$2:$AN$7500,MATCH(AE$3,Команды!$A$2:$A$7500,0),$E62+2)=Команды!$AJ$2,TRUE,FALSE),IF(INDEX(Команды!$A$2:$AN$7500,MATCH(AE$3,Команды!$A$2:$A$7500,0),$E62+2)=Команды!$AJ$3,TRUE,FALSE),IF(INDEX(Команды!$A$2:$AN$7500,MATCH(AE$3,Команды!$A$2:$A$7500,0),$E62+2)=Команды!$AJ$4,TRUE,FALSE),IF(INDEX(Команды!$A$2:$AN$7500,MATCH(AE$3,Команды!$A$2:$A$7500,0),$E62+2)=Команды!$AJ$5,TRUE,FALSE),IF(INDEX(Команды!$A$2:$AN$7500,MATCH(AE$3,Команды!$A$2:$A$7500,0),$E62+2)=Команды!$AJ$6,TRUE,FALSE),IF(INDEX(Команды!$A$2:$AN$7500,MATCH(AE$3,Команды!$A$2:$A$7500,0),$E62+2)=Команды!$AJ$7,TRUE,FALSE),IF(INDEX(Команды!$A$2:$AN$7500,MATCH(AE$3,Команды!$A$2:$A$7500,0),$E62+2)=Команды!$AJ$8,TRUE,FALSE),IF(INDEX(Команды!$A$2:$AN$7500,MATCH(AE$3,Команды!$A$2:$A$7500,0),$E62+2)=Команды!$AJ$9,TRUE,FALSE),IF(INDEX(Команды!$A$2:$AN$7500,MATCH(AE$3,Команды!$A$2:$A$7500,0),$E62+2)=Команды!$AJ$10,TRUE,FALSE),IF(INDEX(Команды!$A$2:$AN$7500,MATCH(AE$3,Команды!$A$2:$A$7500,0),$E62+2)=Команды!$AJ$11,TRUE,FALSE),IF(INDEX(Команды!$A$2:$AN$7500,MATCH(AE$3,Команды!$A$2:$A$7500,0),$E62+2)=Команды!$AJ$12,TRUE,FALSE),IF(INDEX(Команды!$A$2:$AN$7500,MATCH(AE$3,Команды!$A$2:$A$7500,0),$E62+2)=Команды!$AJ$13,TRUE,FALSE),IF(INDEX(Команды!$A$2:$AN$7500,MATCH(AE$3,Команды!$A$2:$A$7500,0),$E62+2)=Команды!$AJ$14,TRUE,FALSE),IF(INDEX(Команды!$A$2:$AN$7500,MATCH(AE$3,Команды!$A$2:$A$7500,0),$E62+2)=Команды!$AJ$15,TRUE,FALSE),IF(INDEX(Команды!$A$2:$AN$7500,MATCH(AE$3,Команды!$A$2:$A$7500,0),$E62+2)=Команды!$AJ$16,TRUE,FALSE),,IF(INDEX(Команды!$A$2:$AN$7500,MATCH(AE$3,Команды!$A$2:$A$7500,0),$E62+2)=Команды!$AJ$17,TRUE,FALSE),,IF(INDEX(Команды!$A$2:$AN$7500,MATCH(AE$3,Команды!$A$2:$A$7500,0),$E62+2)=Команды!$AJ$18,TRUE,FALSE),,IF(INDEX(Команды!$A$2:$AN$7500,MATCH(AE$3,Команды!$A$2:$A$7500,0),$E62+2)=Команды!$AJ$19,TRUE,FALSE)),INDEX(Команды!$AJ$2:$AK$19,MATCH(INDEX(Команды!$A$2:$AN$7500,MATCH(AE$3,Команды!$A$2:$A$7500,0),$E62+2),Команды!$AJ$2:$AJ$19,0),2),0)</f>
        <v>0.28125</v>
      </c>
      <c r="AF62" s="175">
        <f>IF(OR(IF(INDEX(Команды!$A$2:$AN$7500,MATCH(AE$3,Команды!$A$2:$A$7500,0),$E62+2)=Команды!$AJ$2,TRUE,FALSE),IF(INDEX(Команды!$A$2:$AN$7500,MATCH(AE$3,Команды!$A$2:$A$7500,0),$E62+2)=Команды!$AJ$3,TRUE,FALSE),IF(INDEX(Команды!$A$2:$AN$7500,MATCH(AE$3,Команды!$A$2:$A$7500,0),$E62+2)=Команды!$AJ$4,TRUE,FALSE),IF(INDEX(Команды!$A$2:$AN$7500,MATCH(AE$3,Команды!$A$2:$A$7500,0),$E62+2)=Команды!$AJ$5,TRUE,FALSE),IF(INDEX(Команды!$A$2:$AN$7500,MATCH(AE$3,Команды!$A$2:$A$7500,0),$E62+2)=Команды!$AJ$6,TRUE,FALSE),IF(INDEX(Команды!$A$2:$AN$7500,MATCH(AE$3,Команды!$A$2:$A$7500,0),$E62+2)=Команды!$AJ$7,TRUE,FALSE),IF(INDEX(Команды!$A$2:$AN$7500,MATCH(AE$3,Команды!$A$2:$A$7500,0),$E62+2)=Команды!$AJ$8,TRUE,FALSE),IF(INDEX(Команды!$A$2:$AN$7500,MATCH(AE$3,Команды!$A$2:$A$7500,0),$E62+2)=Команды!$AJ$9,TRUE,FALSE),IF(INDEX(Команды!$A$2:$AN$7500,MATCH(AE$3,Команды!$A$2:$A$7500,0),$E62+2)=Команды!$AJ$10,TRUE,FALSE),IF(INDEX(Команды!$A$2:$AN$7500,MATCH(AE$3,Команды!$A$2:$A$7500,0),$E62+2)=Команды!$AJ$11,TRUE,FALSE),IF(INDEX(Команды!$A$2:$AN$7500,MATCH(AE$3,Команды!$A$2:$A$7500,0),$E62+2)=Команды!$AJ$12,TRUE,FALSE),IF(INDEX(Команды!$A$2:$AN$7500,MATCH(AE$3,Команды!$A$2:$A$7500,0),$E62+2)=Команды!$AJ$13,TRUE,FALSE),IF(INDEX(Команды!$A$2:$AN$7500,MATCH(AE$3,Команды!$A$2:$A$7500,0),$E62+2)=Команды!$AJ$14,TRUE,FALSE),IF(INDEX(Команды!$A$2:$AN$7500,MATCH(AE$3,Команды!$A$2:$A$7500,0),$E62+2)=Команды!$AJ$15,TRUE,FALSE),IF(INDEX(Команды!$A$2:$AN$7500,MATCH(AE$3,Команды!$A$2:$A$7500,0),$E62+2)=Команды!$AJ$16,TRUE,FALSE),IF(INDEX(Команды!$A$2:$AN$7500,MATCH(AE$3,Команды!$A$2:$A$7500,0),$E62+2)=Команды!$AJ$17,TRUE,FALSE),IF(INDEX(Команды!$A$2:$AN$7500,MATCH(AE$3,Команды!$A$2:$A$7500,0),$E62+2)=Команды!$AJ$18,TRUE,FALSE),IF(INDEX(Команды!$A$2:$AN$7500,MATCH(AE$3,Команды!$A$2:$A$7500,0),$E62+2)=Команды!$AJ$19,TRUE,FALSE)),INDEX(Команды!$AJ$2:$AL$19,MATCH(INDEX(Команды!$A$2:$AN$7500,MATCH(AE$3,Команды!$A$2:$A$7500,0),$E62+2),Команды!$AJ$2:$AJ$19,0),3),0)</f>
        <v>0.65625</v>
      </c>
      <c r="AG62" s="342"/>
      <c r="AH62" s="174">
        <f>IF(OR(IF(INDEX(Команды!$A$2:$AN$7500,MATCH(AH$3,Команды!$A$2:$A$7500,0),$E62+2)=Команды!$AJ$2,TRUE,FALSE),IF(INDEX(Команды!$A$2:$AN$7500,MATCH(AH$3,Команды!$A$2:$A$7500,0),$E62+2)=Команды!$AJ$3,TRUE,FALSE),IF(INDEX(Команды!$A$2:$AN$7500,MATCH(AH$3,Команды!$A$2:$A$7500,0),$E62+2)=Команды!$AJ$4,TRUE,FALSE),IF(INDEX(Команды!$A$2:$AN$7500,MATCH(AH$3,Команды!$A$2:$A$7500,0),$E62+2)=Команды!$AJ$5,TRUE,FALSE),IF(INDEX(Команды!$A$2:$AN$7500,MATCH(AH$3,Команды!$A$2:$A$7500,0),$E62+2)=Команды!$AJ$6,TRUE,FALSE),IF(INDEX(Команды!$A$2:$AN$7500,MATCH(AH$3,Команды!$A$2:$A$7500,0),$E62+2)=Команды!$AJ$7,TRUE,FALSE),IF(INDEX(Команды!$A$2:$AN$7500,MATCH(AH$3,Команды!$A$2:$A$7500,0),$E62+2)=Команды!$AJ$8,TRUE,FALSE),IF(INDEX(Команды!$A$2:$AN$7500,MATCH(AH$3,Команды!$A$2:$A$7500,0),$E62+2)=Команды!$AJ$9,TRUE,FALSE),IF(INDEX(Команды!$A$2:$AN$7500,MATCH(AH$3,Команды!$A$2:$A$7500,0),$E62+2)=Команды!$AJ$10,TRUE,FALSE),IF(INDEX(Команды!$A$2:$AN$7500,MATCH(AH$3,Команды!$A$2:$A$7500,0),$E62+2)=Команды!$AJ$11,TRUE,FALSE),IF(INDEX(Команды!$A$2:$AN$7500,MATCH(AH$3,Команды!$A$2:$A$7500,0),$E62+2)=Команды!$AJ$12,TRUE,FALSE),IF(INDEX(Команды!$A$2:$AN$7500,MATCH(AH$3,Команды!$A$2:$A$7500,0),$E62+2)=Команды!$AJ$13,TRUE,FALSE),IF(INDEX(Команды!$A$2:$AN$7500,MATCH(AH$3,Команды!$A$2:$A$7500,0),$E62+2)=Команды!$AJ$14,TRUE,FALSE),IF(INDEX(Команды!$A$2:$AN$7500,MATCH(AH$3,Команды!$A$2:$A$7500,0),$E62+2)=Команды!$AJ$15,TRUE,FALSE),IF(INDEX(Команды!$A$2:$AN$7500,MATCH(AH$3,Команды!$A$2:$A$7500,0),$E62+2)=Команды!$AJ$16,TRUE,FALSE),,IF(INDEX(Команды!$A$2:$AN$7500,MATCH(AH$3,Команды!$A$2:$A$7500,0),$E62+2)=Команды!$AJ$17,TRUE,FALSE),,IF(INDEX(Команды!$A$2:$AN$7500,MATCH(AH$3,Команды!$A$2:$A$7500,0),$E62+2)=Команды!$AJ$18,TRUE,FALSE),,IF(INDEX(Команды!$A$2:$AN$7500,MATCH(AH$3,Команды!$A$2:$A$7500,0),$E62+2)=Команды!$AJ$19,TRUE,FALSE)),INDEX(Команды!$AJ$2:$AK$19,MATCH(INDEX(Команды!$A$2:$AN$7500,MATCH(AH$3,Команды!$A$2:$A$7500,0),$E62+2),Команды!$AJ$2:$AJ$19,0),2),0)</f>
        <v>0.3125</v>
      </c>
      <c r="AI62" s="175">
        <f>IF(OR(IF(INDEX(Команды!$A$2:$AN$7500,MATCH(AH$3,Команды!$A$2:$A$7500,0),$E62+2)=Команды!$AJ$2,TRUE,FALSE),IF(INDEX(Команды!$A$2:$AN$7500,MATCH(AH$3,Команды!$A$2:$A$7500,0),$E62+2)=Команды!$AJ$3,TRUE,FALSE),IF(INDEX(Команды!$A$2:$AN$7500,MATCH(AH$3,Команды!$A$2:$A$7500,0),$E62+2)=Команды!$AJ$4,TRUE,FALSE),IF(INDEX(Команды!$A$2:$AN$7500,MATCH(AH$3,Команды!$A$2:$A$7500,0),$E62+2)=Команды!$AJ$5,TRUE,FALSE),IF(INDEX(Команды!$A$2:$AN$7500,MATCH(AH$3,Команды!$A$2:$A$7500,0),$E62+2)=Команды!$AJ$6,TRUE,FALSE),IF(INDEX(Команды!$A$2:$AN$7500,MATCH(AH$3,Команды!$A$2:$A$7500,0),$E62+2)=Команды!$AJ$7,TRUE,FALSE),IF(INDEX(Команды!$A$2:$AN$7500,MATCH(AH$3,Команды!$A$2:$A$7500,0),$E62+2)=Команды!$AJ$8,TRUE,FALSE),IF(INDEX(Команды!$A$2:$AN$7500,MATCH(AH$3,Команды!$A$2:$A$7500,0),$E62+2)=Команды!$AJ$9,TRUE,FALSE),IF(INDEX(Команды!$A$2:$AN$7500,MATCH(AH$3,Команды!$A$2:$A$7500,0),$E62+2)=Команды!$AJ$10,TRUE,FALSE),IF(INDEX(Команды!$A$2:$AN$7500,MATCH(AH$3,Команды!$A$2:$A$7500,0),$E62+2)=Команды!$AJ$11,TRUE,FALSE),IF(INDEX(Команды!$A$2:$AN$7500,MATCH(AH$3,Команды!$A$2:$A$7500,0),$E62+2)=Команды!$AJ$12,TRUE,FALSE),IF(INDEX(Команды!$A$2:$AN$7500,MATCH(AH$3,Команды!$A$2:$A$7500,0),$E62+2)=Команды!$AJ$13,TRUE,FALSE),IF(INDEX(Команды!$A$2:$AN$7500,MATCH(AH$3,Команды!$A$2:$A$7500,0),$E62+2)=Команды!$AJ$14,TRUE,FALSE),IF(INDEX(Команды!$A$2:$AN$7500,MATCH(AH$3,Команды!$A$2:$A$7500,0),$E62+2)=Команды!$AJ$15,TRUE,FALSE),IF(INDEX(Команды!$A$2:$AN$7500,MATCH(AH$3,Команды!$A$2:$A$7500,0),$E62+2)=Команды!$AJ$16,TRUE,FALSE),IF(INDEX(Команды!$A$2:$AN$7500,MATCH(AH$3,Команды!$A$2:$A$7500,0),$E62+2)=Команды!$AJ$17,TRUE,FALSE),IF(INDEX(Команды!$A$2:$AN$7500,MATCH(AH$3,Команды!$A$2:$A$7500,0),$E62+2)=Команды!$AJ$18,TRUE,FALSE),IF(INDEX(Команды!$A$2:$AN$7500,MATCH(AH$3,Команды!$A$2:$A$7500,0),$E62+2)=Команды!$AJ$19,TRUE,FALSE)),INDEX(Команды!$AJ$2:$AL$19,MATCH(INDEX(Команды!$A$2:$AN$7500,MATCH(AH$3,Команды!$A$2:$A$7500,0),$E62+2),Команды!$AJ$2:$AJ$19,0),3),0)</f>
        <v>0.6875</v>
      </c>
      <c r="AJ62" s="342"/>
      <c r="AK62" s="174">
        <f>IF(OR(IF(INDEX(Команды!$A$2:$AN$7500,MATCH(AK$3,Команды!$A$2:$A$7500,0),$E62+2)=Команды!$AJ$2,TRUE,FALSE),IF(INDEX(Команды!$A$2:$AN$7500,MATCH(AK$3,Команды!$A$2:$A$7500,0),$E62+2)=Команды!$AJ$3,TRUE,FALSE),IF(INDEX(Команды!$A$2:$AN$7500,MATCH(AK$3,Команды!$A$2:$A$7500,0),$E62+2)=Команды!$AJ$4,TRUE,FALSE),IF(INDEX(Команды!$A$2:$AN$7500,MATCH(AK$3,Команды!$A$2:$A$7500,0),$E62+2)=Команды!$AJ$5,TRUE,FALSE),IF(INDEX(Команды!$A$2:$AN$7500,MATCH(AK$3,Команды!$A$2:$A$7500,0),$E62+2)=Команды!$AJ$6,TRUE,FALSE),IF(INDEX(Команды!$A$2:$AN$7500,MATCH(AK$3,Команды!$A$2:$A$7500,0),$E62+2)=Команды!$AJ$7,TRUE,FALSE),IF(INDEX(Команды!$A$2:$AN$7500,MATCH(AK$3,Команды!$A$2:$A$7500,0),$E62+2)=Команды!$AJ$8,TRUE,FALSE),IF(INDEX(Команды!$A$2:$AN$7500,MATCH(AK$3,Команды!$A$2:$A$7500,0),$E62+2)=Команды!$AJ$9,TRUE,FALSE),IF(INDEX(Команды!$A$2:$AN$7500,MATCH(AK$3,Команды!$A$2:$A$7500,0),$E62+2)=Команды!$AJ$10,TRUE,FALSE),IF(INDEX(Команды!$A$2:$AN$7500,MATCH(AK$3,Команды!$A$2:$A$7500,0),$E62+2)=Команды!$AJ$11,TRUE,FALSE),IF(INDEX(Команды!$A$2:$AN$7500,MATCH(AK$3,Команды!$A$2:$A$7500,0),$E62+2)=Команды!$AJ$12,TRUE,FALSE),IF(INDEX(Команды!$A$2:$AN$7500,MATCH(AK$3,Команды!$A$2:$A$7500,0),$E62+2)=Команды!$AJ$13,TRUE,FALSE),IF(INDEX(Команды!$A$2:$AN$7500,MATCH(AK$3,Команды!$A$2:$A$7500,0),$E62+2)=Команды!$AJ$14,TRUE,FALSE),IF(INDEX(Команды!$A$2:$AN$7500,MATCH(AK$3,Команды!$A$2:$A$7500,0),$E62+2)=Команды!$AJ$15,TRUE,FALSE),IF(INDEX(Команды!$A$2:$AN$7500,MATCH(AK$3,Команды!$A$2:$A$7500,0),$E62+2)=Команды!$AJ$16,TRUE,FALSE),,IF(INDEX(Команды!$A$2:$AN$7500,MATCH(AK$3,Команды!$A$2:$A$7500,0),$E62+2)=Команды!$AJ$17,TRUE,FALSE),,IF(INDEX(Команды!$A$2:$AN$7500,MATCH(AK$3,Команды!$A$2:$A$7500,0),$E62+2)=Команды!$AJ$18,TRUE,FALSE),,IF(INDEX(Команды!$A$2:$AN$7500,MATCH(AK$3,Команды!$A$2:$A$7500,0),$E62+2)=Команды!$AJ$19,TRUE,FALSE)),INDEX(Команды!$AJ$2:$AK$19,MATCH(INDEX(Команды!$A$2:$AN$7500,MATCH(AK$3,Команды!$A$2:$A$7500,0),$E62+2),Команды!$AJ$2:$AJ$19,0),2),0)</f>
        <v>0.33333333333333331</v>
      </c>
      <c r="AL62" s="175">
        <f>IF(OR(IF(INDEX(Команды!$A$2:$AN$7500,MATCH(AK$3,Команды!$A$2:$A$7500,0),$E62+2)=Команды!$AJ$2,TRUE,FALSE),IF(INDEX(Команды!$A$2:$AN$7500,MATCH(AK$3,Команды!$A$2:$A$7500,0),$E62+2)=Команды!$AJ$3,TRUE,FALSE),IF(INDEX(Команды!$A$2:$AN$7500,MATCH(AK$3,Команды!$A$2:$A$7500,0),$E62+2)=Команды!$AJ$4,TRUE,FALSE),IF(INDEX(Команды!$A$2:$AN$7500,MATCH(AK$3,Команды!$A$2:$A$7500,0),$E62+2)=Команды!$AJ$5,TRUE,FALSE),IF(INDEX(Команды!$A$2:$AN$7500,MATCH(AK$3,Команды!$A$2:$A$7500,0),$E62+2)=Команды!$AJ$6,TRUE,FALSE),IF(INDEX(Команды!$A$2:$AN$7500,MATCH(AK$3,Команды!$A$2:$A$7500,0),$E62+2)=Команды!$AJ$7,TRUE,FALSE),IF(INDEX(Команды!$A$2:$AN$7500,MATCH(AK$3,Команды!$A$2:$A$7500,0),$E62+2)=Команды!$AJ$8,TRUE,FALSE),IF(INDEX(Команды!$A$2:$AN$7500,MATCH(AK$3,Команды!$A$2:$A$7500,0),$E62+2)=Команды!$AJ$9,TRUE,FALSE),IF(INDEX(Команды!$A$2:$AN$7500,MATCH(AK$3,Команды!$A$2:$A$7500,0),$E62+2)=Команды!$AJ$10,TRUE,FALSE),IF(INDEX(Команды!$A$2:$AN$7500,MATCH(AK$3,Команды!$A$2:$A$7500,0),$E62+2)=Команды!$AJ$11,TRUE,FALSE),IF(INDEX(Команды!$A$2:$AN$7500,MATCH(AK$3,Команды!$A$2:$A$7500,0),$E62+2)=Команды!$AJ$12,TRUE,FALSE),IF(INDEX(Команды!$A$2:$AN$7500,MATCH(AK$3,Команды!$A$2:$A$7500,0),$E62+2)=Команды!$AJ$13,TRUE,FALSE),IF(INDEX(Команды!$A$2:$AN$7500,MATCH(AK$3,Команды!$A$2:$A$7500,0),$E62+2)=Команды!$AJ$14,TRUE,FALSE),IF(INDEX(Команды!$A$2:$AN$7500,MATCH(AK$3,Команды!$A$2:$A$7500,0),$E62+2)=Команды!$AJ$15,TRUE,FALSE),IF(INDEX(Команды!$A$2:$AN$7500,MATCH(AK$3,Команды!$A$2:$A$7500,0),$E62+2)=Команды!$AJ$16,TRUE,FALSE),IF(INDEX(Команды!$A$2:$AN$7500,MATCH(AK$3,Команды!$A$2:$A$7500,0),$E62+2)=Команды!$AJ$17,TRUE,FALSE),IF(INDEX(Команды!$A$2:$AN$7500,MATCH(AK$3,Команды!$A$2:$A$7500,0),$E62+2)=Команды!$AJ$18,TRUE,FALSE),IF(INDEX(Команды!$A$2:$AN$7500,MATCH(AK$3,Команды!$A$2:$A$7500,0),$E62+2)=Команды!$AJ$19,TRUE,FALSE)),INDEX(Команды!$AJ$2:$AL$19,MATCH(INDEX(Команды!$A$2:$AN$7500,MATCH(AK$3,Команды!$A$2:$A$7500,0),$E62+2),Команды!$AJ$2:$AJ$19,0),3),0)</f>
        <v>0.70833333333333337</v>
      </c>
      <c r="AM62" s="342"/>
      <c r="AN62" s="174">
        <f>IF(OR(IF(INDEX(Команды!$A$2:$AN$7500,MATCH(AN$3,Команды!$A$2:$A$7500,0),$E62+2)=Команды!$AJ$2,TRUE,FALSE),IF(INDEX(Команды!$A$2:$AN$7500,MATCH(AN$3,Команды!$A$2:$A$7500,0),$E62+2)=Команды!$AJ$3,TRUE,FALSE),IF(INDEX(Команды!$A$2:$AN$7500,MATCH(AN$3,Команды!$A$2:$A$7500,0),$E62+2)=Команды!$AJ$4,TRUE,FALSE),IF(INDEX(Команды!$A$2:$AN$7500,MATCH(AN$3,Команды!$A$2:$A$7500,0),$E62+2)=Команды!$AJ$5,TRUE,FALSE),IF(INDEX(Команды!$A$2:$AN$7500,MATCH(AN$3,Команды!$A$2:$A$7500,0),$E62+2)=Команды!$AJ$6,TRUE,FALSE),IF(INDEX(Команды!$A$2:$AN$7500,MATCH(AN$3,Команды!$A$2:$A$7500,0),$E62+2)=Команды!$AJ$7,TRUE,FALSE),IF(INDEX(Команды!$A$2:$AN$7500,MATCH(AN$3,Команды!$A$2:$A$7500,0),$E62+2)=Команды!$AJ$8,TRUE,FALSE),IF(INDEX(Команды!$A$2:$AN$7500,MATCH(AN$3,Команды!$A$2:$A$7500,0),$E62+2)=Команды!$AJ$9,TRUE,FALSE),IF(INDEX(Команды!$A$2:$AN$7500,MATCH(AN$3,Команды!$A$2:$A$7500,0),$E62+2)=Команды!$AJ$10,TRUE,FALSE),IF(INDEX(Команды!$A$2:$AN$7500,MATCH(AN$3,Команды!$A$2:$A$7500,0),$E62+2)=Команды!$AJ$11,TRUE,FALSE),IF(INDEX(Команды!$A$2:$AN$7500,MATCH(AN$3,Команды!$A$2:$A$7500,0),$E62+2)=Команды!$AJ$12,TRUE,FALSE),IF(INDEX(Команды!$A$2:$AN$7500,MATCH(AN$3,Команды!$A$2:$A$7500,0),$E62+2)=Команды!$AJ$13,TRUE,FALSE),IF(INDEX(Команды!$A$2:$AN$7500,MATCH(AN$3,Команды!$A$2:$A$7500,0),$E62+2)=Команды!$AJ$14,TRUE,FALSE),IF(INDEX(Команды!$A$2:$AN$7500,MATCH(AN$3,Команды!$A$2:$A$7500,0),$E62+2)=Команды!$AJ$15,TRUE,FALSE),IF(INDEX(Команды!$A$2:$AN$7500,MATCH(AN$3,Команды!$A$2:$A$7500,0),$E62+2)=Команды!$AJ$16,TRUE,FALSE),,IF(INDEX(Команды!$A$2:$AN$7500,MATCH(AN$3,Команды!$A$2:$A$7500,0),$E62+2)=Команды!$AJ$17,TRUE,FALSE),,IF(INDEX(Команды!$A$2:$AN$7500,MATCH(AN$3,Команды!$A$2:$A$7500,0),$E62+2)=Команды!$AJ$18,TRUE,FALSE),,IF(INDEX(Команды!$A$2:$AN$7500,MATCH(AN$3,Команды!$A$2:$A$7500,0),$E62+2)=Команды!$AJ$19,TRUE,FALSE)),INDEX(Команды!$AJ$2:$AK$19,MATCH(INDEX(Команды!$A$2:$AN$7500,MATCH(AN$3,Команды!$A$2:$A$7500,0),$E62+2),Команды!$AJ$2:$AJ$19,0),2),0)</f>
        <v>0.33333333333333331</v>
      </c>
      <c r="AO62" s="175">
        <f>IF(OR(IF(INDEX(Команды!$A$2:$AN$7500,MATCH(AN$3,Команды!$A$2:$A$7500,0),$E62+2)=Команды!$AJ$2,TRUE,FALSE),IF(INDEX(Команды!$A$2:$AN$7500,MATCH(AN$3,Команды!$A$2:$A$7500,0),$E62+2)=Команды!$AJ$3,TRUE,FALSE),IF(INDEX(Команды!$A$2:$AN$7500,MATCH(AN$3,Команды!$A$2:$A$7500,0),$E62+2)=Команды!$AJ$4,TRUE,FALSE),IF(INDEX(Команды!$A$2:$AN$7500,MATCH(AN$3,Команды!$A$2:$A$7500,0),$E62+2)=Команды!$AJ$5,TRUE,FALSE),IF(INDEX(Команды!$A$2:$AN$7500,MATCH(AN$3,Команды!$A$2:$A$7500,0),$E62+2)=Команды!$AJ$6,TRUE,FALSE),IF(INDEX(Команды!$A$2:$AN$7500,MATCH(AN$3,Команды!$A$2:$A$7500,0),$E62+2)=Команды!$AJ$7,TRUE,FALSE),IF(INDEX(Команды!$A$2:$AN$7500,MATCH(AN$3,Команды!$A$2:$A$7500,0),$E62+2)=Команды!$AJ$8,TRUE,FALSE),IF(INDEX(Команды!$A$2:$AN$7500,MATCH(AN$3,Команды!$A$2:$A$7500,0),$E62+2)=Команды!$AJ$9,TRUE,FALSE),IF(INDEX(Команды!$A$2:$AN$7500,MATCH(AN$3,Команды!$A$2:$A$7500,0),$E62+2)=Команды!$AJ$10,TRUE,FALSE),IF(INDEX(Команды!$A$2:$AN$7500,MATCH(AN$3,Команды!$A$2:$A$7500,0),$E62+2)=Команды!$AJ$11,TRUE,FALSE),IF(INDEX(Команды!$A$2:$AN$7500,MATCH(AN$3,Команды!$A$2:$A$7500,0),$E62+2)=Команды!$AJ$12,TRUE,FALSE),IF(INDEX(Команды!$A$2:$AN$7500,MATCH(AN$3,Команды!$A$2:$A$7500,0),$E62+2)=Команды!$AJ$13,TRUE,FALSE),IF(INDEX(Команды!$A$2:$AN$7500,MATCH(AN$3,Команды!$A$2:$A$7500,0),$E62+2)=Команды!$AJ$14,TRUE,FALSE),IF(INDEX(Команды!$A$2:$AN$7500,MATCH(AN$3,Команды!$A$2:$A$7500,0),$E62+2)=Команды!$AJ$15,TRUE,FALSE),IF(INDEX(Команды!$A$2:$AN$7500,MATCH(AN$3,Команды!$A$2:$A$7500,0),$E62+2)=Команды!$AJ$16,TRUE,FALSE),IF(INDEX(Команды!$A$2:$AN$7500,MATCH(AN$3,Команды!$A$2:$A$7500,0),$E62+2)=Команды!$AJ$17,TRUE,FALSE),IF(INDEX(Команды!$A$2:$AN$7500,MATCH(AN$3,Команды!$A$2:$A$7500,0),$E62+2)=Команды!$AJ$18,TRUE,FALSE),IF(INDEX(Команды!$A$2:$AN$7500,MATCH(AN$3,Команды!$A$2:$A$7500,0),$E62+2)=Команды!$AJ$19,TRUE,FALSE)),INDEX(Команды!$AJ$2:$AL$19,MATCH(INDEX(Команды!$A$2:$AN$7500,MATCH(AN$3,Команды!$A$2:$A$7500,0),$E62+2),Команды!$AJ$2:$AJ$19,0),3),0)</f>
        <v>0.70833333333333337</v>
      </c>
      <c r="AP62" s="342"/>
      <c r="AQ62" s="174" t="str">
        <f>IF(OR(IF(INDEX(Команды!$A$2:$AN$7500,MATCH(AQ$3,Команды!$A$2:$A$7500,0),$E62+2)=Команды!$AJ$2,TRUE,FALSE),IF(INDEX(Команды!$A$2:$AN$7500,MATCH(AQ$3,Команды!$A$2:$A$7500,0),$E62+2)=Команды!$AJ$3,TRUE,FALSE),IF(INDEX(Команды!$A$2:$AN$7500,MATCH(AQ$3,Команды!$A$2:$A$7500,0),$E62+2)=Команды!$AJ$4,TRUE,FALSE),IF(INDEX(Команды!$A$2:$AN$7500,MATCH(AQ$3,Команды!$A$2:$A$7500,0),$E62+2)=Команды!$AJ$5,TRUE,FALSE),IF(INDEX(Команды!$A$2:$AN$7500,MATCH(AQ$3,Команды!$A$2:$A$7500,0),$E62+2)=Команды!$AJ$6,TRUE,FALSE),IF(INDEX(Команды!$A$2:$AN$7500,MATCH(AQ$3,Команды!$A$2:$A$7500,0),$E62+2)=Команды!$AJ$7,TRUE,FALSE),IF(INDEX(Команды!$A$2:$AN$7500,MATCH(AQ$3,Команды!$A$2:$A$7500,0),$E62+2)=Команды!$AJ$8,TRUE,FALSE),IF(INDEX(Команды!$A$2:$AN$7500,MATCH(AQ$3,Команды!$A$2:$A$7500,0),$E62+2)=Команды!$AJ$9,TRUE,FALSE),IF(INDEX(Команды!$A$2:$AN$7500,MATCH(AQ$3,Команды!$A$2:$A$7500,0),$E62+2)=Команды!$AJ$10,TRUE,FALSE),IF(INDEX(Команды!$A$2:$AN$7500,MATCH(AQ$3,Команды!$A$2:$A$7500,0),$E62+2)=Команды!$AJ$11,TRUE,FALSE),IF(INDEX(Команды!$A$2:$AN$7500,MATCH(AQ$3,Команды!$A$2:$A$7500,0),$E62+2)=Команды!$AJ$12,TRUE,FALSE),IF(INDEX(Команды!$A$2:$AN$7500,MATCH(AQ$3,Команды!$A$2:$A$7500,0),$E62+2)=Команды!$AJ$13,TRUE,FALSE),IF(INDEX(Команды!$A$2:$AN$7500,MATCH(AQ$3,Команды!$A$2:$A$7500,0),$E62+2)=Команды!$AJ$14,TRUE,FALSE),IF(INDEX(Команды!$A$2:$AN$7500,MATCH(AQ$3,Команды!$A$2:$A$7500,0),$E62+2)=Команды!$AJ$15,TRUE,FALSE),IF(INDEX(Команды!$A$2:$AN$7500,MATCH(AQ$3,Команды!$A$2:$A$7500,0),$E62+2)=Команды!$AJ$16,TRUE,FALSE),,IF(INDEX(Команды!$A$2:$AN$7500,MATCH(AQ$3,Команды!$A$2:$A$7500,0),$E62+2)=Команды!$AJ$17,TRUE,FALSE),,IF(INDEX(Команды!$A$2:$AN$7500,MATCH(AQ$3,Команды!$A$2:$A$7500,0),$E62+2)=Команды!$AJ$18,TRUE,FALSE),,IF(INDEX(Команды!$A$2:$AN$7500,MATCH(AQ$3,Команды!$A$2:$A$7500,0),$E62+2)=Команды!$AJ$19,TRUE,FALSE)),INDEX(Команды!$AJ$2:$AK$19,MATCH(INDEX(Команды!$A$2:$AN$7500,MATCH(AQ$3,Команды!$A$2:$A$7500,0),$E62+2),Команды!$AJ$2:$AJ$19,0),2),0)</f>
        <v>В</v>
      </c>
      <c r="AR62" s="175" t="str">
        <f>IF(OR(IF(INDEX(Команды!$A$2:$AN$7500,MATCH(AQ$3,Команды!$A$2:$A$7500,0),$E62+2)=Команды!$AJ$2,TRUE,FALSE),IF(INDEX(Команды!$A$2:$AN$7500,MATCH(AQ$3,Команды!$A$2:$A$7500,0),$E62+2)=Команды!$AJ$3,TRUE,FALSE),IF(INDEX(Команды!$A$2:$AN$7500,MATCH(AQ$3,Команды!$A$2:$A$7500,0),$E62+2)=Команды!$AJ$4,TRUE,FALSE),IF(INDEX(Команды!$A$2:$AN$7500,MATCH(AQ$3,Команды!$A$2:$A$7500,0),$E62+2)=Команды!$AJ$5,TRUE,FALSE),IF(INDEX(Команды!$A$2:$AN$7500,MATCH(AQ$3,Команды!$A$2:$A$7500,0),$E62+2)=Команды!$AJ$6,TRUE,FALSE),IF(INDEX(Команды!$A$2:$AN$7500,MATCH(AQ$3,Команды!$A$2:$A$7500,0),$E62+2)=Команды!$AJ$7,TRUE,FALSE),IF(INDEX(Команды!$A$2:$AN$7500,MATCH(AQ$3,Команды!$A$2:$A$7500,0),$E62+2)=Команды!$AJ$8,TRUE,FALSE),IF(INDEX(Команды!$A$2:$AN$7500,MATCH(AQ$3,Команды!$A$2:$A$7500,0),$E62+2)=Команды!$AJ$9,TRUE,FALSE),IF(INDEX(Команды!$A$2:$AN$7500,MATCH(AQ$3,Команды!$A$2:$A$7500,0),$E62+2)=Команды!$AJ$10,TRUE,FALSE),IF(INDEX(Команды!$A$2:$AN$7500,MATCH(AQ$3,Команды!$A$2:$A$7500,0),$E62+2)=Команды!$AJ$11,TRUE,FALSE),IF(INDEX(Команды!$A$2:$AN$7500,MATCH(AQ$3,Команды!$A$2:$A$7500,0),$E62+2)=Команды!$AJ$12,TRUE,FALSE),IF(INDEX(Команды!$A$2:$AN$7500,MATCH(AQ$3,Команды!$A$2:$A$7500,0),$E62+2)=Команды!$AJ$13,TRUE,FALSE),IF(INDEX(Команды!$A$2:$AN$7500,MATCH(AQ$3,Команды!$A$2:$A$7500,0),$E62+2)=Команды!$AJ$14,TRUE,FALSE),IF(INDEX(Команды!$A$2:$AN$7500,MATCH(AQ$3,Команды!$A$2:$A$7500,0),$E62+2)=Команды!$AJ$15,TRUE,FALSE),IF(INDEX(Команды!$A$2:$AN$7500,MATCH(AQ$3,Команды!$A$2:$A$7500,0),$E62+2)=Команды!$AJ$16,TRUE,FALSE),IF(INDEX(Команды!$A$2:$AN$7500,MATCH(AQ$3,Команды!$A$2:$A$7500,0),$E62+2)=Команды!$AJ$17,TRUE,FALSE),IF(INDEX(Команды!$A$2:$AN$7500,MATCH(AQ$3,Команды!$A$2:$A$7500,0),$E62+2)=Команды!$AJ$18,TRUE,FALSE),IF(INDEX(Команды!$A$2:$AN$7500,MATCH(AQ$3,Команды!$A$2:$A$7500,0),$E62+2)=Команды!$AJ$19,TRUE,FALSE)),INDEX(Команды!$AJ$2:$AL$19,MATCH(INDEX(Команды!$A$2:$AN$7500,MATCH(AQ$3,Команды!$A$2:$A$7500,0),$E62+2),Команды!$AJ$2:$AJ$19,0),3),0)</f>
        <v>В</v>
      </c>
      <c r="AS62" s="342"/>
      <c r="AT62" s="174" t="str">
        <f>IF(OR(IF(INDEX(Команды!$A$2:$AN$7500,MATCH(AT$3,Команды!$A$2:$A$7500,0),$E62+2)=Команды!$AJ$2,TRUE,FALSE),IF(INDEX(Команды!$A$2:$AN$7500,MATCH(AT$3,Команды!$A$2:$A$7500,0),$E62+2)=Команды!$AJ$3,TRUE,FALSE),IF(INDEX(Команды!$A$2:$AN$7500,MATCH(AT$3,Команды!$A$2:$A$7500,0),$E62+2)=Команды!$AJ$4,TRUE,FALSE),IF(INDEX(Команды!$A$2:$AN$7500,MATCH(AT$3,Команды!$A$2:$A$7500,0),$E62+2)=Команды!$AJ$5,TRUE,FALSE),IF(INDEX(Команды!$A$2:$AN$7500,MATCH(AT$3,Команды!$A$2:$A$7500,0),$E62+2)=Команды!$AJ$6,TRUE,FALSE),IF(INDEX(Команды!$A$2:$AN$7500,MATCH(AT$3,Команды!$A$2:$A$7500,0),$E62+2)=Команды!$AJ$7,TRUE,FALSE),IF(INDEX(Команды!$A$2:$AN$7500,MATCH(AT$3,Команды!$A$2:$A$7500,0),$E62+2)=Команды!$AJ$8,TRUE,FALSE),IF(INDEX(Команды!$A$2:$AN$7500,MATCH(AT$3,Команды!$A$2:$A$7500,0),$E62+2)=Команды!$AJ$9,TRUE,FALSE),IF(INDEX(Команды!$A$2:$AN$7500,MATCH(AT$3,Команды!$A$2:$A$7500,0),$E62+2)=Команды!$AJ$10,TRUE,FALSE),IF(INDEX(Команды!$A$2:$AN$7500,MATCH(AT$3,Команды!$A$2:$A$7500,0),$E62+2)=Команды!$AJ$11,TRUE,FALSE),IF(INDEX(Команды!$A$2:$AN$7500,MATCH(AT$3,Команды!$A$2:$A$7500,0),$E62+2)=Команды!$AJ$12,TRUE,FALSE),IF(INDEX(Команды!$A$2:$AN$7500,MATCH(AT$3,Команды!$A$2:$A$7500,0),$E62+2)=Команды!$AJ$13,TRUE,FALSE),IF(INDEX(Команды!$A$2:$AN$7500,MATCH(AT$3,Команды!$A$2:$A$7500,0),$E62+2)=Команды!$AJ$14,TRUE,FALSE),IF(INDEX(Команды!$A$2:$AN$7500,MATCH(AT$3,Команды!$A$2:$A$7500,0),$E62+2)=Команды!$AJ$15,TRUE,FALSE),IF(INDEX(Команды!$A$2:$AN$7500,MATCH(AT$3,Команды!$A$2:$A$7500,0),$E62+2)=Команды!$AJ$16,TRUE,FALSE),,IF(INDEX(Команды!$A$2:$AN$7500,MATCH(AT$3,Команды!$A$2:$A$7500,0),$E62+2)=Команды!$AJ$17,TRUE,FALSE),,IF(INDEX(Команды!$A$2:$AN$7500,MATCH(AT$3,Команды!$A$2:$A$7500,0),$E62+2)=Команды!$AJ$18,TRUE,FALSE),,IF(INDEX(Команды!$A$2:$AN$7500,MATCH(AT$3,Команды!$A$2:$A$7500,0),$E62+2)=Команды!$AJ$19,TRUE,FALSE)),INDEX(Команды!$AJ$2:$AK$19,MATCH(INDEX(Команды!$A$2:$AN$7500,MATCH(AT$3,Команды!$A$2:$A$7500,0),$E62+2),Команды!$AJ$2:$AJ$19,0),2),0)</f>
        <v>В</v>
      </c>
      <c r="AU62" s="175" t="str">
        <f>IF(OR(IF(INDEX(Команды!$A$2:$AN$7500,MATCH(AT$3,Команды!$A$2:$A$7500,0),$E62+2)=Команды!$AJ$2,TRUE,FALSE),IF(INDEX(Команды!$A$2:$AN$7500,MATCH(AT$3,Команды!$A$2:$A$7500,0),$E62+2)=Команды!$AJ$3,TRUE,FALSE),IF(INDEX(Команды!$A$2:$AN$7500,MATCH(AT$3,Команды!$A$2:$A$7500,0),$E62+2)=Команды!$AJ$4,TRUE,FALSE),IF(INDEX(Команды!$A$2:$AN$7500,MATCH(AT$3,Команды!$A$2:$A$7500,0),$E62+2)=Команды!$AJ$5,TRUE,FALSE),IF(INDEX(Команды!$A$2:$AN$7500,MATCH(AT$3,Команды!$A$2:$A$7500,0),$E62+2)=Команды!$AJ$6,TRUE,FALSE),IF(INDEX(Команды!$A$2:$AN$7500,MATCH(AT$3,Команды!$A$2:$A$7500,0),$E62+2)=Команды!$AJ$7,TRUE,FALSE),IF(INDEX(Команды!$A$2:$AN$7500,MATCH(AT$3,Команды!$A$2:$A$7500,0),$E62+2)=Команды!$AJ$8,TRUE,FALSE),IF(INDEX(Команды!$A$2:$AN$7500,MATCH(AT$3,Команды!$A$2:$A$7500,0),$E62+2)=Команды!$AJ$9,TRUE,FALSE),IF(INDEX(Команды!$A$2:$AN$7500,MATCH(AT$3,Команды!$A$2:$A$7500,0),$E62+2)=Команды!$AJ$10,TRUE,FALSE),IF(INDEX(Команды!$A$2:$AN$7500,MATCH(AT$3,Команды!$A$2:$A$7500,0),$E62+2)=Команды!$AJ$11,TRUE,FALSE),IF(INDEX(Команды!$A$2:$AN$7500,MATCH(AT$3,Команды!$A$2:$A$7500,0),$E62+2)=Команды!$AJ$12,TRUE,FALSE),IF(INDEX(Команды!$A$2:$AN$7500,MATCH(AT$3,Команды!$A$2:$A$7500,0),$E62+2)=Команды!$AJ$13,TRUE,FALSE),IF(INDEX(Команды!$A$2:$AN$7500,MATCH(AT$3,Команды!$A$2:$A$7500,0),$E62+2)=Команды!$AJ$14,TRUE,FALSE),IF(INDEX(Команды!$A$2:$AN$7500,MATCH(AT$3,Команды!$A$2:$A$7500,0),$E62+2)=Команды!$AJ$15,TRUE,FALSE),IF(INDEX(Команды!$A$2:$AN$7500,MATCH(AT$3,Команды!$A$2:$A$7500,0),$E62+2)=Команды!$AJ$16,TRUE,FALSE),IF(INDEX(Команды!$A$2:$AN$7500,MATCH(AT$3,Команды!$A$2:$A$7500,0),$E62+2)=Команды!$AJ$17,TRUE,FALSE),IF(INDEX(Команды!$A$2:$AN$7500,MATCH(AT$3,Команды!$A$2:$A$7500,0),$E62+2)=Команды!$AJ$18,TRUE,FALSE),IF(INDEX(Команды!$A$2:$AN$7500,MATCH(AT$3,Команды!$A$2:$A$7500,0),$E62+2)=Команды!$AJ$19,TRUE,FALSE)),INDEX(Команды!$AJ$2:$AL$19,MATCH(INDEX(Команды!$A$2:$AN$7500,MATCH(AT$3,Команды!$A$2:$A$7500,0),$E62+2),Команды!$AJ$2:$AJ$19,0),3),0)</f>
        <v>В</v>
      </c>
      <c r="AV62" s="342"/>
      <c r="AW62" s="174">
        <f>IF(OR(IF(INDEX(Команды!$A$2:$AN$7500,MATCH(AW$3,Команды!$A$2:$A$7500,0),$E62+2)=Команды!$AJ$2,TRUE,FALSE),IF(INDEX(Команды!$A$2:$AN$7500,MATCH(AW$3,Команды!$A$2:$A$7500,0),$E62+2)=Команды!$AJ$3,TRUE,FALSE),IF(INDEX(Команды!$A$2:$AN$7500,MATCH(AW$3,Команды!$A$2:$A$7500,0),$E62+2)=Команды!$AJ$4,TRUE,FALSE),IF(INDEX(Команды!$A$2:$AN$7500,MATCH(AW$3,Команды!$A$2:$A$7500,0),$E62+2)=Команды!$AJ$5,TRUE,FALSE),IF(INDEX(Команды!$A$2:$AN$7500,MATCH(AW$3,Команды!$A$2:$A$7500,0),$E62+2)=Команды!$AJ$6,TRUE,FALSE),IF(INDEX(Команды!$A$2:$AN$7500,MATCH(AW$3,Команды!$A$2:$A$7500,0),$E62+2)=Команды!$AJ$7,TRUE,FALSE),IF(INDEX(Команды!$A$2:$AN$7500,MATCH(AW$3,Команды!$A$2:$A$7500,0),$E62+2)=Команды!$AJ$8,TRUE,FALSE),IF(INDEX(Команды!$A$2:$AN$7500,MATCH(AW$3,Команды!$A$2:$A$7500,0),$E62+2)=Команды!$AJ$9,TRUE,FALSE),IF(INDEX(Команды!$A$2:$AN$7500,MATCH(AW$3,Команды!$A$2:$A$7500,0),$E62+2)=Команды!$AJ$10,TRUE,FALSE),IF(INDEX(Команды!$A$2:$AN$7500,MATCH(AW$3,Команды!$A$2:$A$7500,0),$E62+2)=Команды!$AJ$11,TRUE,FALSE),IF(INDEX(Команды!$A$2:$AN$7500,MATCH(AW$3,Команды!$A$2:$A$7500,0),$E62+2)=Команды!$AJ$12,TRUE,FALSE),IF(INDEX(Команды!$A$2:$AN$7500,MATCH(AW$3,Команды!$A$2:$A$7500,0),$E62+2)=Команды!$AJ$13,TRUE,FALSE),IF(INDEX(Команды!$A$2:$AN$7500,MATCH(AW$3,Команды!$A$2:$A$7500,0),$E62+2)=Команды!$AJ$14,TRUE,FALSE),IF(INDEX(Команды!$A$2:$AN$7500,MATCH(AW$3,Команды!$A$2:$A$7500,0),$E62+2)=Команды!$AJ$15,TRUE,FALSE),IF(INDEX(Команды!$A$2:$AN$7500,MATCH(AW$3,Команды!$A$2:$A$7500,0),$E62+2)=Команды!$AJ$16,TRUE,FALSE),,IF(INDEX(Команды!$A$2:$AN$7500,MATCH(AW$3,Команды!$A$2:$A$7500,0),$E62+2)=Команды!$AJ$17,TRUE,FALSE),,IF(INDEX(Команды!$A$2:$AN$7500,MATCH(AW$3,Команды!$A$2:$A$7500,0),$E62+2)=Команды!$AJ$18,TRUE,FALSE),,IF(INDEX(Команды!$A$2:$AN$7500,MATCH(AW$3,Команды!$A$2:$A$7500,0),$E62+2)=Команды!$AJ$19,TRUE,FALSE)),INDEX(Команды!$AJ$2:$AK$19,MATCH(INDEX(Команды!$A$2:$AN$7500,MATCH(AW$3,Команды!$A$2:$A$7500,0),$E62+2),Команды!$AJ$2:$AJ$19,0),2),0)</f>
        <v>0.28125</v>
      </c>
      <c r="AX62" s="175">
        <f>IF(OR(IF(INDEX(Команды!$A$2:$AN$7500,MATCH(AW$3,Команды!$A$2:$A$7500,0),$E62+2)=Команды!$AJ$2,TRUE,FALSE),IF(INDEX(Команды!$A$2:$AN$7500,MATCH(AW$3,Команды!$A$2:$A$7500,0),$E62+2)=Команды!$AJ$3,TRUE,FALSE),IF(INDEX(Команды!$A$2:$AN$7500,MATCH(AW$3,Команды!$A$2:$A$7500,0),$E62+2)=Команды!$AJ$4,TRUE,FALSE),IF(INDEX(Команды!$A$2:$AN$7500,MATCH(AW$3,Команды!$A$2:$A$7500,0),$E62+2)=Команды!$AJ$5,TRUE,FALSE),IF(INDEX(Команды!$A$2:$AN$7500,MATCH(AW$3,Команды!$A$2:$A$7500,0),$E62+2)=Команды!$AJ$6,TRUE,FALSE),IF(INDEX(Команды!$A$2:$AN$7500,MATCH(AW$3,Команды!$A$2:$A$7500,0),$E62+2)=Команды!$AJ$7,TRUE,FALSE),IF(INDEX(Команды!$A$2:$AN$7500,MATCH(AW$3,Команды!$A$2:$A$7500,0),$E62+2)=Команды!$AJ$8,TRUE,FALSE),IF(INDEX(Команды!$A$2:$AN$7500,MATCH(AW$3,Команды!$A$2:$A$7500,0),$E62+2)=Команды!$AJ$9,TRUE,FALSE),IF(INDEX(Команды!$A$2:$AN$7500,MATCH(AW$3,Команды!$A$2:$A$7500,0),$E62+2)=Команды!$AJ$10,TRUE,FALSE),IF(INDEX(Команды!$A$2:$AN$7500,MATCH(AW$3,Команды!$A$2:$A$7500,0),$E62+2)=Команды!$AJ$11,TRUE,FALSE),IF(INDEX(Команды!$A$2:$AN$7500,MATCH(AW$3,Команды!$A$2:$A$7500,0),$E62+2)=Команды!$AJ$12,TRUE,FALSE),IF(INDEX(Команды!$A$2:$AN$7500,MATCH(AW$3,Команды!$A$2:$A$7500,0),$E62+2)=Команды!$AJ$13,TRUE,FALSE),IF(INDEX(Команды!$A$2:$AN$7500,MATCH(AW$3,Команды!$A$2:$A$7500,0),$E62+2)=Команды!$AJ$14,TRUE,FALSE),IF(INDEX(Команды!$A$2:$AN$7500,MATCH(AW$3,Команды!$A$2:$A$7500,0),$E62+2)=Команды!$AJ$15,TRUE,FALSE),IF(INDEX(Команды!$A$2:$AN$7500,MATCH(AW$3,Команды!$A$2:$A$7500,0),$E62+2)=Команды!$AJ$16,TRUE,FALSE),IF(INDEX(Команды!$A$2:$AN$7500,MATCH(AW$3,Команды!$A$2:$A$7500,0),$E62+2)=Команды!$AJ$17,TRUE,FALSE),IF(INDEX(Команды!$A$2:$AN$7500,MATCH(AW$3,Команды!$A$2:$A$7500,0),$E62+2)=Команды!$AJ$18,TRUE,FALSE),IF(INDEX(Команды!$A$2:$AN$7500,MATCH(AW$3,Команды!$A$2:$A$7500,0),$E62+2)=Команды!$AJ$19,TRUE,FALSE)),INDEX(Команды!$AJ$2:$AL$19,MATCH(INDEX(Команды!$A$2:$AN$7500,MATCH(AW$3,Команды!$A$2:$A$7500,0),$E62+2),Команды!$AJ$2:$AJ$19,0),3),0)</f>
        <v>0.65625</v>
      </c>
      <c r="AY62" s="342"/>
      <c r="AZ62" s="174">
        <f>IF(OR(IF(INDEX(Команды!$A$2:$AN$7500,MATCH(AZ$3,Команды!$A$2:$A$7500,0),$E62+2)=Команды!$AJ$2,TRUE,FALSE),IF(INDEX(Команды!$A$2:$AN$7500,MATCH(AZ$3,Команды!$A$2:$A$7500,0),$E62+2)=Команды!$AJ$3,TRUE,FALSE),IF(INDEX(Команды!$A$2:$AN$7500,MATCH(AZ$3,Команды!$A$2:$A$7500,0),$E62+2)=Команды!$AJ$4,TRUE,FALSE),IF(INDEX(Команды!$A$2:$AN$7500,MATCH(AZ$3,Команды!$A$2:$A$7500,0),$E62+2)=Команды!$AJ$5,TRUE,FALSE),IF(INDEX(Команды!$A$2:$AN$7500,MATCH(AZ$3,Команды!$A$2:$A$7500,0),$E62+2)=Команды!$AJ$6,TRUE,FALSE),IF(INDEX(Команды!$A$2:$AN$7500,MATCH(AZ$3,Команды!$A$2:$A$7500,0),$E62+2)=Команды!$AJ$7,TRUE,FALSE),IF(INDEX(Команды!$A$2:$AN$7500,MATCH(AZ$3,Команды!$A$2:$A$7500,0),$E62+2)=Команды!$AJ$8,TRUE,FALSE),IF(INDEX(Команды!$A$2:$AN$7500,MATCH(AZ$3,Команды!$A$2:$A$7500,0),$E62+2)=Команды!$AJ$9,TRUE,FALSE),IF(INDEX(Команды!$A$2:$AN$7500,MATCH(AZ$3,Команды!$A$2:$A$7500,0),$E62+2)=Команды!$AJ$10,TRUE,FALSE),IF(INDEX(Команды!$A$2:$AN$7500,MATCH(AZ$3,Команды!$A$2:$A$7500,0),$E62+2)=Команды!$AJ$11,TRUE,FALSE),IF(INDEX(Команды!$A$2:$AN$7500,MATCH(AZ$3,Команды!$A$2:$A$7500,0),$E62+2)=Команды!$AJ$12,TRUE,FALSE),IF(INDEX(Команды!$A$2:$AN$7500,MATCH(AZ$3,Команды!$A$2:$A$7500,0),$E62+2)=Команды!$AJ$13,TRUE,FALSE),IF(INDEX(Команды!$A$2:$AN$7500,MATCH(AZ$3,Команды!$A$2:$A$7500,0),$E62+2)=Команды!$AJ$14,TRUE,FALSE),IF(INDEX(Команды!$A$2:$AN$7500,MATCH(AZ$3,Команды!$A$2:$A$7500,0),$E62+2)=Команды!$AJ$15,TRUE,FALSE),IF(INDEX(Команды!$A$2:$AN$7500,MATCH(AZ$3,Команды!$A$2:$A$7500,0),$E62+2)=Команды!$AJ$16,TRUE,FALSE),,IF(INDEX(Команды!$A$2:$AN$7500,MATCH(AZ$3,Команды!$A$2:$A$7500,0),$E62+2)=Команды!$AJ$17,TRUE,FALSE),,IF(INDEX(Команды!$A$2:$AN$7500,MATCH(AZ$3,Команды!$A$2:$A$7500,0),$E62+2)=Команды!$AJ$18,TRUE,FALSE),,IF(INDEX(Команды!$A$2:$AN$7500,MATCH(AZ$3,Команды!$A$2:$A$7500,0),$E62+2)=Команды!$AJ$19,TRUE,FALSE)),INDEX(Команды!$AJ$2:$AK$19,MATCH(INDEX(Команды!$A$2:$AN$7500,MATCH(AZ$3,Команды!$A$2:$A$7500,0),$E62+2),Команды!$AJ$2:$AJ$19,0),2),0)</f>
        <v>0.28125</v>
      </c>
      <c r="BA62" s="175">
        <f>IF(OR(IF(INDEX(Команды!$A$2:$AN$7500,MATCH(AZ$3,Команды!$A$2:$A$7500,0),$E62+2)=Команды!$AJ$2,TRUE,FALSE),IF(INDEX(Команды!$A$2:$AN$7500,MATCH(AZ$3,Команды!$A$2:$A$7500,0),$E62+2)=Команды!$AJ$3,TRUE,FALSE),IF(INDEX(Команды!$A$2:$AN$7500,MATCH(AZ$3,Команды!$A$2:$A$7500,0),$E62+2)=Команды!$AJ$4,TRUE,FALSE),IF(INDEX(Команды!$A$2:$AN$7500,MATCH(AZ$3,Команды!$A$2:$A$7500,0),$E62+2)=Команды!$AJ$5,TRUE,FALSE),IF(INDEX(Команды!$A$2:$AN$7500,MATCH(AZ$3,Команды!$A$2:$A$7500,0),$E62+2)=Команды!$AJ$6,TRUE,FALSE),IF(INDEX(Команды!$A$2:$AN$7500,MATCH(AZ$3,Команды!$A$2:$A$7500,0),$E62+2)=Команды!$AJ$7,TRUE,FALSE),IF(INDEX(Команды!$A$2:$AN$7500,MATCH(AZ$3,Команды!$A$2:$A$7500,0),$E62+2)=Команды!$AJ$8,TRUE,FALSE),IF(INDEX(Команды!$A$2:$AN$7500,MATCH(AZ$3,Команды!$A$2:$A$7500,0),$E62+2)=Команды!$AJ$9,TRUE,FALSE),IF(INDEX(Команды!$A$2:$AN$7500,MATCH(AZ$3,Команды!$A$2:$A$7500,0),$E62+2)=Команды!$AJ$10,TRUE,FALSE),IF(INDEX(Команды!$A$2:$AN$7500,MATCH(AZ$3,Команды!$A$2:$A$7500,0),$E62+2)=Команды!$AJ$11,TRUE,FALSE),IF(INDEX(Команды!$A$2:$AN$7500,MATCH(AZ$3,Команды!$A$2:$A$7500,0),$E62+2)=Команды!$AJ$12,TRUE,FALSE),IF(INDEX(Команды!$A$2:$AN$7500,MATCH(AZ$3,Команды!$A$2:$A$7500,0),$E62+2)=Команды!$AJ$13,TRUE,FALSE),IF(INDEX(Команды!$A$2:$AN$7500,MATCH(AZ$3,Команды!$A$2:$A$7500,0),$E62+2)=Команды!$AJ$14,TRUE,FALSE),IF(INDEX(Команды!$A$2:$AN$7500,MATCH(AZ$3,Команды!$A$2:$A$7500,0),$E62+2)=Команды!$AJ$15,TRUE,FALSE),IF(INDEX(Команды!$A$2:$AN$7500,MATCH(AZ$3,Команды!$A$2:$A$7500,0),$E62+2)=Команды!$AJ$16,TRUE,FALSE),IF(INDEX(Команды!$A$2:$AN$7500,MATCH(AZ$3,Команды!$A$2:$A$7500,0),$E62+2)=Команды!$AJ$17,TRUE,FALSE),IF(INDEX(Команды!$A$2:$AN$7500,MATCH(AZ$3,Команды!$A$2:$A$7500,0),$E62+2)=Команды!$AJ$18,TRUE,FALSE),IF(INDEX(Команды!$A$2:$AN$7500,MATCH(AZ$3,Команды!$A$2:$A$7500,0),$E62+2)=Команды!$AJ$19,TRUE,FALSE)),INDEX(Команды!$AJ$2:$AL$19,MATCH(INDEX(Команды!$A$2:$AN$7500,MATCH(AZ$3,Команды!$A$2:$A$7500,0),$E62+2),Команды!$AJ$2:$AJ$19,0),3),0)</f>
        <v>0.65625</v>
      </c>
      <c r="BB62" s="342"/>
      <c r="BC62" s="174">
        <f>IF(OR(IF(INDEX(Команды!$A$2:$AN$7500,MATCH(BC$3,Команды!$A$2:$A$7500,0),$E62+2)=Команды!$AJ$2,TRUE,FALSE),IF(INDEX(Команды!$A$2:$AN$7500,MATCH(BC$3,Команды!$A$2:$A$7500,0),$E62+2)=Команды!$AJ$3,TRUE,FALSE),IF(INDEX(Команды!$A$2:$AN$7500,MATCH(BC$3,Команды!$A$2:$A$7500,0),$E62+2)=Команды!$AJ$4,TRUE,FALSE),IF(INDEX(Команды!$A$2:$AN$7500,MATCH(BC$3,Команды!$A$2:$A$7500,0),$E62+2)=Команды!$AJ$5,TRUE,FALSE),IF(INDEX(Команды!$A$2:$AN$7500,MATCH(BC$3,Команды!$A$2:$A$7500,0),$E62+2)=Команды!$AJ$6,TRUE,FALSE),IF(INDEX(Команды!$A$2:$AN$7500,MATCH(BC$3,Команды!$A$2:$A$7500,0),$E62+2)=Команды!$AJ$7,TRUE,FALSE),IF(INDEX(Команды!$A$2:$AN$7500,MATCH(BC$3,Команды!$A$2:$A$7500,0),$E62+2)=Команды!$AJ$8,TRUE,FALSE),IF(INDEX(Команды!$A$2:$AN$7500,MATCH(BC$3,Команды!$A$2:$A$7500,0),$E62+2)=Команды!$AJ$9,TRUE,FALSE),IF(INDEX(Команды!$A$2:$AN$7500,MATCH(BC$3,Команды!$A$2:$A$7500,0),$E62+2)=Команды!$AJ$10,TRUE,FALSE),IF(INDEX(Команды!$A$2:$AN$7500,MATCH(BC$3,Команды!$A$2:$A$7500,0),$E62+2)=Команды!$AJ$11,TRUE,FALSE),IF(INDEX(Команды!$A$2:$AN$7500,MATCH(BC$3,Команды!$A$2:$A$7500,0),$E62+2)=Команды!$AJ$12,TRUE,FALSE),IF(INDEX(Команды!$A$2:$AN$7500,MATCH(BC$3,Команды!$A$2:$A$7500,0),$E62+2)=Команды!$AJ$13,TRUE,FALSE),IF(INDEX(Команды!$A$2:$AN$7500,MATCH(BC$3,Команды!$A$2:$A$7500,0),$E62+2)=Команды!$AJ$14,TRUE,FALSE),IF(INDEX(Команды!$A$2:$AN$7500,MATCH(BC$3,Команды!$A$2:$A$7500,0),$E62+2)=Команды!$AJ$15,TRUE,FALSE),IF(INDEX(Команды!$A$2:$AN$7500,MATCH(BC$3,Команды!$A$2:$A$7500,0),$E62+2)=Команды!$AJ$16,TRUE,FALSE),,IF(INDEX(Команды!$A$2:$AN$7500,MATCH(BC$3,Команды!$A$2:$A$7500,0),$E62+2)=Команды!$AJ$17,TRUE,FALSE),,IF(INDEX(Команды!$A$2:$AN$7500,MATCH(BC$3,Команды!$A$2:$A$7500,0),$E62+2)=Команды!$AJ$18,TRUE,FALSE),,IF(INDEX(Команды!$A$2:$AN$7500,MATCH(BC$3,Команды!$A$2:$A$7500,0),$E62+2)=Команды!$AJ$19,TRUE,FALSE)),INDEX(Команды!$AJ$2:$AK$19,MATCH(INDEX(Команды!$A$2:$AN$7500,MATCH(BC$3,Команды!$A$2:$A$7500,0),$E62+2),Команды!$AJ$2:$AJ$19,0),2),0)</f>
        <v>0.3125</v>
      </c>
      <c r="BD62" s="175">
        <f>IF(OR(IF(INDEX(Команды!$A$2:$AN$7500,MATCH(BC$3,Команды!$A$2:$A$7500,0),$E62+2)=Команды!$AJ$2,TRUE,FALSE),IF(INDEX(Команды!$A$2:$AN$7500,MATCH(BC$3,Команды!$A$2:$A$7500,0),$E62+2)=Команды!$AJ$3,TRUE,FALSE),IF(INDEX(Команды!$A$2:$AN$7500,MATCH(BC$3,Команды!$A$2:$A$7500,0),$E62+2)=Команды!$AJ$4,TRUE,FALSE),IF(INDEX(Команды!$A$2:$AN$7500,MATCH(BC$3,Команды!$A$2:$A$7500,0),$E62+2)=Команды!$AJ$5,TRUE,FALSE),IF(INDEX(Команды!$A$2:$AN$7500,MATCH(BC$3,Команды!$A$2:$A$7500,0),$E62+2)=Команды!$AJ$6,TRUE,FALSE),IF(INDEX(Команды!$A$2:$AN$7500,MATCH(BC$3,Команды!$A$2:$A$7500,0),$E62+2)=Команды!$AJ$7,TRUE,FALSE),IF(INDEX(Команды!$A$2:$AN$7500,MATCH(BC$3,Команды!$A$2:$A$7500,0),$E62+2)=Команды!$AJ$8,TRUE,FALSE),IF(INDEX(Команды!$A$2:$AN$7500,MATCH(BC$3,Команды!$A$2:$A$7500,0),$E62+2)=Команды!$AJ$9,TRUE,FALSE),IF(INDEX(Команды!$A$2:$AN$7500,MATCH(BC$3,Команды!$A$2:$A$7500,0),$E62+2)=Команды!$AJ$10,TRUE,FALSE),IF(INDEX(Команды!$A$2:$AN$7500,MATCH(BC$3,Команды!$A$2:$A$7500,0),$E62+2)=Команды!$AJ$11,TRUE,FALSE),IF(INDEX(Команды!$A$2:$AN$7500,MATCH(BC$3,Команды!$A$2:$A$7500,0),$E62+2)=Команды!$AJ$12,TRUE,FALSE),IF(INDEX(Команды!$A$2:$AN$7500,MATCH(BC$3,Команды!$A$2:$A$7500,0),$E62+2)=Команды!$AJ$13,TRUE,FALSE),IF(INDEX(Команды!$A$2:$AN$7500,MATCH(BC$3,Команды!$A$2:$A$7500,0),$E62+2)=Команды!$AJ$14,TRUE,FALSE),IF(INDEX(Команды!$A$2:$AN$7500,MATCH(BC$3,Команды!$A$2:$A$7500,0),$E62+2)=Команды!$AJ$15,TRUE,FALSE),IF(INDEX(Команды!$A$2:$AN$7500,MATCH(BC$3,Команды!$A$2:$A$7500,0),$E62+2)=Команды!$AJ$16,TRUE,FALSE),IF(INDEX(Команды!$A$2:$AN$7500,MATCH(BC$3,Команды!$A$2:$A$7500,0),$E62+2)=Команды!$AJ$17,TRUE,FALSE),IF(INDEX(Команды!$A$2:$AN$7500,MATCH(BC$3,Команды!$A$2:$A$7500,0),$E62+2)=Команды!$AJ$18,TRUE,FALSE),IF(INDEX(Команды!$A$2:$AN$7500,MATCH(BC$3,Команды!$A$2:$A$7500,0),$E62+2)=Команды!$AJ$19,TRUE,FALSE)),INDEX(Команды!$AJ$2:$AL$19,MATCH(INDEX(Команды!$A$2:$AN$7500,MATCH(BC$3,Команды!$A$2:$A$7500,0),$E62+2),Команды!$AJ$2:$AJ$19,0),3),0)</f>
        <v>0.6875</v>
      </c>
      <c r="BE62" s="342"/>
      <c r="BF62" s="174">
        <f>IF(OR(IF(INDEX(Команды!$A$2:$AN$7500,MATCH(BF$3,Команды!$A$2:$A$7500,0),$E62+2)=Команды!$AJ$2,TRUE,FALSE),IF(INDEX(Команды!$A$2:$AN$7500,MATCH(BF$3,Команды!$A$2:$A$7500,0),$E62+2)=Команды!$AJ$3,TRUE,FALSE),IF(INDEX(Команды!$A$2:$AN$7500,MATCH(BF$3,Команды!$A$2:$A$7500,0),$E62+2)=Команды!$AJ$4,TRUE,FALSE),IF(INDEX(Команды!$A$2:$AN$7500,MATCH(BF$3,Команды!$A$2:$A$7500,0),$E62+2)=Команды!$AJ$5,TRUE,FALSE),IF(INDEX(Команды!$A$2:$AN$7500,MATCH(BF$3,Команды!$A$2:$A$7500,0),$E62+2)=Команды!$AJ$6,TRUE,FALSE),IF(INDEX(Команды!$A$2:$AN$7500,MATCH(BF$3,Команды!$A$2:$A$7500,0),$E62+2)=Команды!$AJ$7,TRUE,FALSE),IF(INDEX(Команды!$A$2:$AN$7500,MATCH(BF$3,Команды!$A$2:$A$7500,0),$E62+2)=Команды!$AJ$8,TRUE,FALSE),IF(INDEX(Команды!$A$2:$AN$7500,MATCH(BF$3,Команды!$A$2:$A$7500,0),$E62+2)=Команды!$AJ$9,TRUE,FALSE),IF(INDEX(Команды!$A$2:$AN$7500,MATCH(BF$3,Команды!$A$2:$A$7500,0),$E62+2)=Команды!$AJ$10,TRUE,FALSE),IF(INDEX(Команды!$A$2:$AN$7500,MATCH(BF$3,Команды!$A$2:$A$7500,0),$E62+2)=Команды!$AJ$11,TRUE,FALSE),IF(INDEX(Команды!$A$2:$AN$7500,MATCH(BF$3,Команды!$A$2:$A$7500,0),$E62+2)=Команды!$AJ$12,TRUE,FALSE),IF(INDEX(Команды!$A$2:$AN$7500,MATCH(BF$3,Команды!$A$2:$A$7500,0),$E62+2)=Команды!$AJ$13,TRUE,FALSE),IF(INDEX(Команды!$A$2:$AN$7500,MATCH(BF$3,Команды!$A$2:$A$7500,0),$E62+2)=Команды!$AJ$14,TRUE,FALSE),IF(INDEX(Команды!$A$2:$AN$7500,MATCH(BF$3,Команды!$A$2:$A$7500,0),$E62+2)=Команды!$AJ$15,TRUE,FALSE),IF(INDEX(Команды!$A$2:$AN$7500,MATCH(BF$3,Команды!$A$2:$A$7500,0),$E62+2)=Команды!$AJ$16,TRUE,FALSE),,IF(INDEX(Команды!$A$2:$AN$7500,MATCH(BF$3,Команды!$A$2:$A$7500,0),$E62+2)=Команды!$AJ$17,TRUE,FALSE),,IF(INDEX(Команды!$A$2:$AN$7500,MATCH(BF$3,Команды!$A$2:$A$7500,0),$E62+2)=Команды!$AJ$18,TRUE,FALSE),,IF(INDEX(Команды!$A$2:$AN$7500,MATCH(BF$3,Команды!$A$2:$A$7500,0),$E62+2)=Команды!$AJ$19,TRUE,FALSE)),INDEX(Команды!$AJ$2:$AK$19,MATCH(INDEX(Команды!$A$2:$AN$7500,MATCH(BF$3,Команды!$A$2:$A$7500,0),$E62+2),Команды!$AJ$2:$AJ$19,0),2),0)</f>
        <v>0.33333333333333331</v>
      </c>
      <c r="BG62" s="175">
        <f>IF(OR(IF(INDEX(Команды!$A$2:$AN$7500,MATCH(BF$3,Команды!$A$2:$A$7500,0),$E62+2)=Команды!$AJ$2,TRUE,FALSE),IF(INDEX(Команды!$A$2:$AN$7500,MATCH(BF$3,Команды!$A$2:$A$7500,0),$E62+2)=Команды!$AJ$3,TRUE,FALSE),IF(INDEX(Команды!$A$2:$AN$7500,MATCH(BF$3,Команды!$A$2:$A$7500,0),$E62+2)=Команды!$AJ$4,TRUE,FALSE),IF(INDEX(Команды!$A$2:$AN$7500,MATCH(BF$3,Команды!$A$2:$A$7500,0),$E62+2)=Команды!$AJ$5,TRUE,FALSE),IF(INDEX(Команды!$A$2:$AN$7500,MATCH(BF$3,Команды!$A$2:$A$7500,0),$E62+2)=Команды!$AJ$6,TRUE,FALSE),IF(INDEX(Команды!$A$2:$AN$7500,MATCH(BF$3,Команды!$A$2:$A$7500,0),$E62+2)=Команды!$AJ$7,TRUE,FALSE),IF(INDEX(Команды!$A$2:$AN$7500,MATCH(BF$3,Команды!$A$2:$A$7500,0),$E62+2)=Команды!$AJ$8,TRUE,FALSE),IF(INDEX(Команды!$A$2:$AN$7500,MATCH(BF$3,Команды!$A$2:$A$7500,0),$E62+2)=Команды!$AJ$9,TRUE,FALSE),IF(INDEX(Команды!$A$2:$AN$7500,MATCH(BF$3,Команды!$A$2:$A$7500,0),$E62+2)=Команды!$AJ$10,TRUE,FALSE),IF(INDEX(Команды!$A$2:$AN$7500,MATCH(BF$3,Команды!$A$2:$A$7500,0),$E62+2)=Команды!$AJ$11,TRUE,FALSE),IF(INDEX(Команды!$A$2:$AN$7500,MATCH(BF$3,Команды!$A$2:$A$7500,0),$E62+2)=Команды!$AJ$12,TRUE,FALSE),IF(INDEX(Команды!$A$2:$AN$7500,MATCH(BF$3,Команды!$A$2:$A$7500,0),$E62+2)=Команды!$AJ$13,TRUE,FALSE),IF(INDEX(Команды!$A$2:$AN$7500,MATCH(BF$3,Команды!$A$2:$A$7500,0),$E62+2)=Команды!$AJ$14,TRUE,FALSE),IF(INDEX(Команды!$A$2:$AN$7500,MATCH(BF$3,Команды!$A$2:$A$7500,0),$E62+2)=Команды!$AJ$15,TRUE,FALSE),IF(INDEX(Команды!$A$2:$AN$7500,MATCH(BF$3,Команды!$A$2:$A$7500,0),$E62+2)=Команды!$AJ$16,TRUE,FALSE),IF(INDEX(Команды!$A$2:$AN$7500,MATCH(BF$3,Команды!$A$2:$A$7500,0),$E62+2)=Команды!$AJ$17,TRUE,FALSE),IF(INDEX(Команды!$A$2:$AN$7500,MATCH(BF$3,Команды!$A$2:$A$7500,0),$E62+2)=Команды!$AJ$18,TRUE,FALSE),IF(INDEX(Команды!$A$2:$AN$7500,MATCH(BF$3,Команды!$A$2:$A$7500,0),$E62+2)=Команды!$AJ$19,TRUE,FALSE)),INDEX(Команды!$AJ$2:$AL$19,MATCH(INDEX(Команды!$A$2:$AN$7500,MATCH(BF$3,Команды!$A$2:$A$7500,0),$E62+2),Команды!$AJ$2:$AJ$19,0),3),0)</f>
        <v>0.70833333333333337</v>
      </c>
      <c r="BH62" s="342"/>
      <c r="BI62" s="174">
        <f>IF(OR(IF(INDEX(Команды!$A$2:$AN$7500,MATCH(BI$3,Команды!$A$2:$A$7500,0),$E62+2)=Команды!$AJ$2,TRUE,FALSE),IF(INDEX(Команды!$A$2:$AN$7500,MATCH(BI$3,Команды!$A$2:$A$7500,0),$E62+2)=Команды!$AJ$3,TRUE,FALSE),IF(INDEX(Команды!$A$2:$AN$7500,MATCH(BI$3,Команды!$A$2:$A$7500,0),$E62+2)=Команды!$AJ$4,TRUE,FALSE),IF(INDEX(Команды!$A$2:$AN$7500,MATCH(BI$3,Команды!$A$2:$A$7500,0),$E62+2)=Команды!$AJ$5,TRUE,FALSE),IF(INDEX(Команды!$A$2:$AN$7500,MATCH(BI$3,Команды!$A$2:$A$7500,0),$E62+2)=Команды!$AJ$6,TRUE,FALSE),IF(INDEX(Команды!$A$2:$AN$7500,MATCH(BI$3,Команды!$A$2:$A$7500,0),$E62+2)=Команды!$AJ$7,TRUE,FALSE),IF(INDEX(Команды!$A$2:$AN$7500,MATCH(BI$3,Команды!$A$2:$A$7500,0),$E62+2)=Команды!$AJ$8,TRUE,FALSE),IF(INDEX(Команды!$A$2:$AN$7500,MATCH(BI$3,Команды!$A$2:$A$7500,0),$E62+2)=Команды!$AJ$9,TRUE,FALSE),IF(INDEX(Команды!$A$2:$AN$7500,MATCH(BI$3,Команды!$A$2:$A$7500,0),$E62+2)=Команды!$AJ$10,TRUE,FALSE),IF(INDEX(Команды!$A$2:$AN$7500,MATCH(BI$3,Команды!$A$2:$A$7500,0),$E62+2)=Команды!$AJ$11,TRUE,FALSE),IF(INDEX(Команды!$A$2:$AN$7500,MATCH(BI$3,Команды!$A$2:$A$7500,0),$E62+2)=Команды!$AJ$12,TRUE,FALSE),IF(INDEX(Команды!$A$2:$AN$7500,MATCH(BI$3,Команды!$A$2:$A$7500,0),$E62+2)=Команды!$AJ$13,TRUE,FALSE),IF(INDEX(Команды!$A$2:$AN$7500,MATCH(BI$3,Команды!$A$2:$A$7500,0),$E62+2)=Команды!$AJ$14,TRUE,FALSE),IF(INDEX(Команды!$A$2:$AN$7500,MATCH(BI$3,Команды!$A$2:$A$7500,0),$E62+2)=Команды!$AJ$15,TRUE,FALSE),IF(INDEX(Команды!$A$2:$AN$7500,MATCH(BI$3,Команды!$A$2:$A$7500,0),$E62+2)=Команды!$AJ$16,TRUE,FALSE),,IF(INDEX(Команды!$A$2:$AN$7500,MATCH(BI$3,Команды!$A$2:$A$7500,0),$E62+2)=Команды!$AJ$17,TRUE,FALSE),,IF(INDEX(Команды!$A$2:$AN$7500,MATCH(BI$3,Команды!$A$2:$A$7500,0),$E62+2)=Команды!$AJ$18,TRUE,FALSE),,IF(INDEX(Команды!$A$2:$AN$7500,MATCH(BI$3,Команды!$A$2:$A$7500,0),$E62+2)=Команды!$AJ$19,TRUE,FALSE)),INDEX(Команды!$AJ$2:$AK$19,MATCH(INDEX(Команды!$A$2:$AN$7500,MATCH(BI$3,Команды!$A$2:$A$7500,0),$E62+2),Команды!$AJ$2:$AJ$19,0),2),0)</f>
        <v>0.33333333333333331</v>
      </c>
      <c r="BJ62" s="175">
        <f>IF(OR(IF(INDEX(Команды!$A$2:$AN$7500,MATCH(BI$3,Команды!$A$2:$A$7500,0),$E62+2)=Команды!$AJ$2,TRUE,FALSE),IF(INDEX(Команды!$A$2:$AN$7500,MATCH(BI$3,Команды!$A$2:$A$7500,0),$E62+2)=Команды!$AJ$3,TRUE,FALSE),IF(INDEX(Команды!$A$2:$AN$7500,MATCH(BI$3,Команды!$A$2:$A$7500,0),$E62+2)=Команды!$AJ$4,TRUE,FALSE),IF(INDEX(Команды!$A$2:$AN$7500,MATCH(BI$3,Команды!$A$2:$A$7500,0),$E62+2)=Команды!$AJ$5,TRUE,FALSE),IF(INDEX(Команды!$A$2:$AN$7500,MATCH(BI$3,Команды!$A$2:$A$7500,0),$E62+2)=Команды!$AJ$6,TRUE,FALSE),IF(INDEX(Команды!$A$2:$AN$7500,MATCH(BI$3,Команды!$A$2:$A$7500,0),$E62+2)=Команды!$AJ$7,TRUE,FALSE),IF(INDEX(Команды!$A$2:$AN$7500,MATCH(BI$3,Команды!$A$2:$A$7500,0),$E62+2)=Команды!$AJ$8,TRUE,FALSE),IF(INDEX(Команды!$A$2:$AN$7500,MATCH(BI$3,Команды!$A$2:$A$7500,0),$E62+2)=Команды!$AJ$9,TRUE,FALSE),IF(INDEX(Команды!$A$2:$AN$7500,MATCH(BI$3,Команды!$A$2:$A$7500,0),$E62+2)=Команды!$AJ$10,TRUE,FALSE),IF(INDEX(Команды!$A$2:$AN$7500,MATCH(BI$3,Команды!$A$2:$A$7500,0),$E62+2)=Команды!$AJ$11,TRUE,FALSE),IF(INDEX(Команды!$A$2:$AN$7500,MATCH(BI$3,Команды!$A$2:$A$7500,0),$E62+2)=Команды!$AJ$12,TRUE,FALSE),IF(INDEX(Команды!$A$2:$AN$7500,MATCH(BI$3,Команды!$A$2:$A$7500,0),$E62+2)=Команды!$AJ$13,TRUE,FALSE),IF(INDEX(Команды!$A$2:$AN$7500,MATCH(BI$3,Команды!$A$2:$A$7500,0),$E62+2)=Команды!$AJ$14,TRUE,FALSE),IF(INDEX(Команды!$A$2:$AN$7500,MATCH(BI$3,Команды!$A$2:$A$7500,0),$E62+2)=Команды!$AJ$15,TRUE,FALSE),IF(INDEX(Команды!$A$2:$AN$7500,MATCH(BI$3,Команды!$A$2:$A$7500,0),$E62+2)=Команды!$AJ$16,TRUE,FALSE),IF(INDEX(Команды!$A$2:$AN$7500,MATCH(BI$3,Команды!$A$2:$A$7500,0),$E62+2)=Команды!$AJ$17,TRUE,FALSE),IF(INDEX(Команды!$A$2:$AN$7500,MATCH(BI$3,Команды!$A$2:$A$7500,0),$E62+2)=Команды!$AJ$18,TRUE,FALSE),IF(INDEX(Команды!$A$2:$AN$7500,MATCH(BI$3,Команды!$A$2:$A$7500,0),$E62+2)=Команды!$AJ$19,TRUE,FALSE)),INDEX(Команды!$AJ$2:$AL$19,MATCH(INDEX(Команды!$A$2:$AN$7500,MATCH(BI$3,Команды!$A$2:$A$7500,0),$E62+2),Команды!$AJ$2:$AJ$19,0),3),0)</f>
        <v>0.70833333333333337</v>
      </c>
      <c r="BK62" s="342"/>
      <c r="BL62" s="174" t="str">
        <f>IF(OR(IF(INDEX(Команды!$A$2:$AN$7500,MATCH(BL$3,Команды!$A$2:$A$7500,0),$E62+2)=Команды!$AJ$2,TRUE,FALSE),IF(INDEX(Команды!$A$2:$AN$7500,MATCH(BL$3,Команды!$A$2:$A$7500,0),$E62+2)=Команды!$AJ$3,TRUE,FALSE),IF(INDEX(Команды!$A$2:$AN$7500,MATCH(BL$3,Команды!$A$2:$A$7500,0),$E62+2)=Команды!$AJ$4,TRUE,FALSE),IF(INDEX(Команды!$A$2:$AN$7500,MATCH(BL$3,Команды!$A$2:$A$7500,0),$E62+2)=Команды!$AJ$5,TRUE,FALSE),IF(INDEX(Команды!$A$2:$AN$7500,MATCH(BL$3,Команды!$A$2:$A$7500,0),$E62+2)=Команды!$AJ$6,TRUE,FALSE),IF(INDEX(Команды!$A$2:$AN$7500,MATCH(BL$3,Команды!$A$2:$A$7500,0),$E62+2)=Команды!$AJ$7,TRUE,FALSE),IF(INDEX(Команды!$A$2:$AN$7500,MATCH(BL$3,Команды!$A$2:$A$7500,0),$E62+2)=Команды!$AJ$8,TRUE,FALSE),IF(INDEX(Команды!$A$2:$AN$7500,MATCH(BL$3,Команды!$A$2:$A$7500,0),$E62+2)=Команды!$AJ$9,TRUE,FALSE),IF(INDEX(Команды!$A$2:$AN$7500,MATCH(BL$3,Команды!$A$2:$A$7500,0),$E62+2)=Команды!$AJ$10,TRUE,FALSE),IF(INDEX(Команды!$A$2:$AN$7500,MATCH(BL$3,Команды!$A$2:$A$7500,0),$E62+2)=Команды!$AJ$11,TRUE,FALSE),IF(INDEX(Команды!$A$2:$AN$7500,MATCH(BL$3,Команды!$A$2:$A$7500,0),$E62+2)=Команды!$AJ$12,TRUE,FALSE),IF(INDEX(Команды!$A$2:$AN$7500,MATCH(BL$3,Команды!$A$2:$A$7500,0),$E62+2)=Команды!$AJ$13,TRUE,FALSE),IF(INDEX(Команды!$A$2:$AN$7500,MATCH(BL$3,Команды!$A$2:$A$7500,0),$E62+2)=Команды!$AJ$14,TRUE,FALSE),IF(INDEX(Команды!$A$2:$AN$7500,MATCH(BL$3,Команды!$A$2:$A$7500,0),$E62+2)=Команды!$AJ$15,TRUE,FALSE),IF(INDEX(Команды!$A$2:$AN$7500,MATCH(BL$3,Команды!$A$2:$A$7500,0),$E62+2)=Команды!$AJ$16,TRUE,FALSE),,IF(INDEX(Команды!$A$2:$AN$7500,MATCH(BL$3,Команды!$A$2:$A$7500,0),$E62+2)=Команды!$AJ$17,TRUE,FALSE),,IF(INDEX(Команды!$A$2:$AN$7500,MATCH(BL$3,Команды!$A$2:$A$7500,0),$E62+2)=Команды!$AJ$18,TRUE,FALSE),,IF(INDEX(Команды!$A$2:$AN$7500,MATCH(BL$3,Команды!$A$2:$A$7500,0),$E62+2)=Команды!$AJ$19,TRUE,FALSE)),INDEX(Команды!$AJ$2:$AK$19,MATCH(INDEX(Команды!$A$2:$AN$7500,MATCH(BL$3,Команды!$A$2:$A$7500,0),$E62+2),Команды!$AJ$2:$AJ$19,0),2),0)</f>
        <v>В</v>
      </c>
      <c r="BM62" s="175" t="str">
        <f>IF(OR(IF(INDEX(Команды!$A$2:$AN$7500,MATCH(BL$3,Команды!$A$2:$A$7500,0),$E62+2)=Команды!$AJ$2,TRUE,FALSE),IF(INDEX(Команды!$A$2:$AN$7500,MATCH(BL$3,Команды!$A$2:$A$7500,0),$E62+2)=Команды!$AJ$3,TRUE,FALSE),IF(INDEX(Команды!$A$2:$AN$7500,MATCH(BL$3,Команды!$A$2:$A$7500,0),$E62+2)=Команды!$AJ$4,TRUE,FALSE),IF(INDEX(Команды!$A$2:$AN$7500,MATCH(BL$3,Команды!$A$2:$A$7500,0),$E62+2)=Команды!$AJ$5,TRUE,FALSE),IF(INDEX(Команды!$A$2:$AN$7500,MATCH(BL$3,Команды!$A$2:$A$7500,0),$E62+2)=Команды!$AJ$6,TRUE,FALSE),IF(INDEX(Команды!$A$2:$AN$7500,MATCH(BL$3,Команды!$A$2:$A$7500,0),$E62+2)=Команды!$AJ$7,TRUE,FALSE),IF(INDEX(Команды!$A$2:$AN$7500,MATCH(BL$3,Команды!$A$2:$A$7500,0),$E62+2)=Команды!$AJ$8,TRUE,FALSE),IF(INDEX(Команды!$A$2:$AN$7500,MATCH(BL$3,Команды!$A$2:$A$7500,0),$E62+2)=Команды!$AJ$9,TRUE,FALSE),IF(INDEX(Команды!$A$2:$AN$7500,MATCH(BL$3,Команды!$A$2:$A$7500,0),$E62+2)=Команды!$AJ$10,TRUE,FALSE),IF(INDEX(Команды!$A$2:$AN$7500,MATCH(BL$3,Команды!$A$2:$A$7500,0),$E62+2)=Команды!$AJ$11,TRUE,FALSE),IF(INDEX(Команды!$A$2:$AN$7500,MATCH(BL$3,Команды!$A$2:$A$7500,0),$E62+2)=Команды!$AJ$12,TRUE,FALSE),IF(INDEX(Команды!$A$2:$AN$7500,MATCH(BL$3,Команды!$A$2:$A$7500,0),$E62+2)=Команды!$AJ$13,TRUE,FALSE),IF(INDEX(Команды!$A$2:$AN$7500,MATCH(BL$3,Команды!$A$2:$A$7500,0),$E62+2)=Команды!$AJ$14,TRUE,FALSE),IF(INDEX(Команды!$A$2:$AN$7500,MATCH(BL$3,Команды!$A$2:$A$7500,0),$E62+2)=Команды!$AJ$15,TRUE,FALSE),IF(INDEX(Команды!$A$2:$AN$7500,MATCH(BL$3,Команды!$A$2:$A$7500,0),$E62+2)=Команды!$AJ$16,TRUE,FALSE),IF(INDEX(Команды!$A$2:$AN$7500,MATCH(BL$3,Команды!$A$2:$A$7500,0),$E62+2)=Команды!$AJ$17,TRUE,FALSE),IF(INDEX(Команды!$A$2:$AN$7500,MATCH(BL$3,Команды!$A$2:$A$7500,0),$E62+2)=Команды!$AJ$18,TRUE,FALSE),IF(INDEX(Команды!$A$2:$AN$7500,MATCH(BL$3,Команды!$A$2:$A$7500,0),$E62+2)=Команды!$AJ$19,TRUE,FALSE)),INDEX(Команды!$AJ$2:$AL$19,MATCH(INDEX(Команды!$A$2:$AN$7500,MATCH(BL$3,Команды!$A$2:$A$7500,0),$E62+2),Команды!$AJ$2:$AJ$19,0),3),0)</f>
        <v>В</v>
      </c>
      <c r="BN62" s="342"/>
      <c r="BO62" s="174" t="str">
        <f>IF(OR(IF(INDEX(Команды!$A$2:$AN$7500,MATCH(BO$3,Команды!$A$2:$A$7500,0),$E62+2)=Команды!$AJ$2,TRUE,FALSE),IF(INDEX(Команды!$A$2:$AN$7500,MATCH(BO$3,Команды!$A$2:$A$7500,0),$E62+2)=Команды!$AJ$3,TRUE,FALSE),IF(INDEX(Команды!$A$2:$AN$7500,MATCH(BO$3,Команды!$A$2:$A$7500,0),$E62+2)=Команды!$AJ$4,TRUE,FALSE),IF(INDEX(Команды!$A$2:$AN$7500,MATCH(BO$3,Команды!$A$2:$A$7500,0),$E62+2)=Команды!$AJ$5,TRUE,FALSE),IF(INDEX(Команды!$A$2:$AN$7500,MATCH(BO$3,Команды!$A$2:$A$7500,0),$E62+2)=Команды!$AJ$6,TRUE,FALSE),IF(INDEX(Команды!$A$2:$AN$7500,MATCH(BO$3,Команды!$A$2:$A$7500,0),$E62+2)=Команды!$AJ$7,TRUE,FALSE),IF(INDEX(Команды!$A$2:$AN$7500,MATCH(BO$3,Команды!$A$2:$A$7500,0),$E62+2)=Команды!$AJ$8,TRUE,FALSE),IF(INDEX(Команды!$A$2:$AN$7500,MATCH(BO$3,Команды!$A$2:$A$7500,0),$E62+2)=Команды!$AJ$9,TRUE,FALSE),IF(INDEX(Команды!$A$2:$AN$7500,MATCH(BO$3,Команды!$A$2:$A$7500,0),$E62+2)=Команды!$AJ$10,TRUE,FALSE),IF(INDEX(Команды!$A$2:$AN$7500,MATCH(BO$3,Команды!$A$2:$A$7500,0),$E62+2)=Команды!$AJ$11,TRUE,FALSE),IF(INDEX(Команды!$A$2:$AN$7500,MATCH(BO$3,Команды!$A$2:$A$7500,0),$E62+2)=Команды!$AJ$12,TRUE,FALSE),IF(INDEX(Команды!$A$2:$AN$7500,MATCH(BO$3,Команды!$A$2:$A$7500,0),$E62+2)=Команды!$AJ$13,TRUE,FALSE),IF(INDEX(Команды!$A$2:$AN$7500,MATCH(BO$3,Команды!$A$2:$A$7500,0),$E62+2)=Команды!$AJ$14,TRUE,FALSE),IF(INDEX(Команды!$A$2:$AN$7500,MATCH(BO$3,Команды!$A$2:$A$7500,0),$E62+2)=Команды!$AJ$15,TRUE,FALSE),IF(INDEX(Команды!$A$2:$AN$7500,MATCH(BO$3,Команды!$A$2:$A$7500,0),$E62+2)=Команды!$AJ$16,TRUE,FALSE),,IF(INDEX(Команды!$A$2:$AN$7500,MATCH(BO$3,Команды!$A$2:$A$7500,0),$E62+2)=Команды!$AJ$17,TRUE,FALSE),,IF(INDEX(Команды!$A$2:$AN$7500,MATCH(BO$3,Команды!$A$2:$A$7500,0),$E62+2)=Команды!$AJ$18,TRUE,FALSE),,IF(INDEX(Команды!$A$2:$AN$7500,MATCH(BO$3,Команды!$A$2:$A$7500,0),$E62+2)=Команды!$AJ$19,TRUE,FALSE)),INDEX(Команды!$AJ$2:$AK$19,MATCH(INDEX(Команды!$A$2:$AN$7500,MATCH(BO$3,Команды!$A$2:$A$7500,0),$E62+2),Команды!$AJ$2:$AJ$19,0),2),0)</f>
        <v>В</v>
      </c>
      <c r="BP62" s="175" t="str">
        <f>IF(OR(IF(INDEX(Команды!$A$2:$AN$7500,MATCH(BO$3,Команды!$A$2:$A$7500,0),$E62+2)=Команды!$AJ$2,TRUE,FALSE),IF(INDEX(Команды!$A$2:$AN$7500,MATCH(BO$3,Команды!$A$2:$A$7500,0),$E62+2)=Команды!$AJ$3,TRUE,FALSE),IF(INDEX(Команды!$A$2:$AN$7500,MATCH(BO$3,Команды!$A$2:$A$7500,0),$E62+2)=Команды!$AJ$4,TRUE,FALSE),IF(INDEX(Команды!$A$2:$AN$7500,MATCH(BO$3,Команды!$A$2:$A$7500,0),$E62+2)=Команды!$AJ$5,TRUE,FALSE),IF(INDEX(Команды!$A$2:$AN$7500,MATCH(BO$3,Команды!$A$2:$A$7500,0),$E62+2)=Команды!$AJ$6,TRUE,FALSE),IF(INDEX(Команды!$A$2:$AN$7500,MATCH(BO$3,Команды!$A$2:$A$7500,0),$E62+2)=Команды!$AJ$7,TRUE,FALSE),IF(INDEX(Команды!$A$2:$AN$7500,MATCH(BO$3,Команды!$A$2:$A$7500,0),$E62+2)=Команды!$AJ$8,TRUE,FALSE),IF(INDEX(Команды!$A$2:$AN$7500,MATCH(BO$3,Команды!$A$2:$A$7500,0),$E62+2)=Команды!$AJ$9,TRUE,FALSE),IF(INDEX(Команды!$A$2:$AN$7500,MATCH(BO$3,Команды!$A$2:$A$7500,0),$E62+2)=Команды!$AJ$10,TRUE,FALSE),IF(INDEX(Команды!$A$2:$AN$7500,MATCH(BO$3,Команды!$A$2:$A$7500,0),$E62+2)=Команды!$AJ$11,TRUE,FALSE),IF(INDEX(Команды!$A$2:$AN$7500,MATCH(BO$3,Команды!$A$2:$A$7500,0),$E62+2)=Команды!$AJ$12,TRUE,FALSE),IF(INDEX(Команды!$A$2:$AN$7500,MATCH(BO$3,Команды!$A$2:$A$7500,0),$E62+2)=Команды!$AJ$13,TRUE,FALSE),IF(INDEX(Команды!$A$2:$AN$7500,MATCH(BO$3,Команды!$A$2:$A$7500,0),$E62+2)=Команды!$AJ$14,TRUE,FALSE),IF(INDEX(Команды!$A$2:$AN$7500,MATCH(BO$3,Команды!$A$2:$A$7500,0),$E62+2)=Команды!$AJ$15,TRUE,FALSE),IF(INDEX(Команды!$A$2:$AN$7500,MATCH(BO$3,Команды!$A$2:$A$7500,0),$E62+2)=Команды!$AJ$16,TRUE,FALSE),IF(INDEX(Команды!$A$2:$AN$7500,MATCH(BO$3,Команды!$A$2:$A$7500,0),$E62+2)=Команды!$AJ$17,TRUE,FALSE),IF(INDEX(Команды!$A$2:$AN$7500,MATCH(BO$3,Команды!$A$2:$A$7500,0),$E62+2)=Команды!$AJ$18,TRUE,FALSE),IF(INDEX(Команды!$A$2:$AN$7500,MATCH(BO$3,Команды!$A$2:$A$7500,0),$E62+2)=Команды!$AJ$19,TRUE,FALSE)),INDEX(Команды!$AJ$2:$AL$19,MATCH(INDEX(Команды!$A$2:$AN$7500,MATCH(BO$3,Команды!$A$2:$A$7500,0),$E62+2),Команды!$AJ$2:$AJ$19,0),3),0)</f>
        <v>В</v>
      </c>
      <c r="BQ62" s="342"/>
      <c r="BR62" s="174">
        <f>IF(OR(IF(INDEX(Команды!$A$2:$AN$7500,MATCH(BR$3,Команды!$A$2:$A$7500,0),$E62+2)=Команды!$AJ$2,TRUE,FALSE),IF(INDEX(Команды!$A$2:$AN$7500,MATCH(BR$3,Команды!$A$2:$A$7500,0),$E62+2)=Команды!$AJ$3,TRUE,FALSE),IF(INDEX(Команды!$A$2:$AN$7500,MATCH(BR$3,Команды!$A$2:$A$7500,0),$E62+2)=Команды!$AJ$4,TRUE,FALSE),IF(INDEX(Команды!$A$2:$AN$7500,MATCH(BR$3,Команды!$A$2:$A$7500,0),$E62+2)=Команды!$AJ$5,TRUE,FALSE),IF(INDEX(Команды!$A$2:$AN$7500,MATCH(BR$3,Команды!$A$2:$A$7500,0),$E62+2)=Команды!$AJ$6,TRUE,FALSE),IF(INDEX(Команды!$A$2:$AN$7500,MATCH(BR$3,Команды!$A$2:$A$7500,0),$E62+2)=Команды!$AJ$7,TRUE,FALSE),IF(INDEX(Команды!$A$2:$AN$7500,MATCH(BR$3,Команды!$A$2:$A$7500,0),$E62+2)=Команды!$AJ$8,TRUE,FALSE),IF(INDEX(Команды!$A$2:$AN$7500,MATCH(BR$3,Команды!$A$2:$A$7500,0),$E62+2)=Команды!$AJ$9,TRUE,FALSE),IF(INDEX(Команды!$A$2:$AN$7500,MATCH(BR$3,Команды!$A$2:$A$7500,0),$E62+2)=Команды!$AJ$10,TRUE,FALSE),IF(INDEX(Команды!$A$2:$AN$7500,MATCH(BR$3,Команды!$A$2:$A$7500,0),$E62+2)=Команды!$AJ$11,TRUE,FALSE),IF(INDEX(Команды!$A$2:$AN$7500,MATCH(BR$3,Команды!$A$2:$A$7500,0),$E62+2)=Команды!$AJ$12,TRUE,FALSE),IF(INDEX(Команды!$A$2:$AN$7500,MATCH(BR$3,Команды!$A$2:$A$7500,0),$E62+2)=Команды!$AJ$13,TRUE,FALSE),IF(INDEX(Команды!$A$2:$AN$7500,MATCH(BR$3,Команды!$A$2:$A$7500,0),$E62+2)=Команды!$AJ$14,TRUE,FALSE),IF(INDEX(Команды!$A$2:$AN$7500,MATCH(BR$3,Команды!$A$2:$A$7500,0),$E62+2)=Команды!$AJ$15,TRUE,FALSE),IF(INDEX(Команды!$A$2:$AN$7500,MATCH(BR$3,Команды!$A$2:$A$7500,0),$E62+2)=Команды!$AJ$16,TRUE,FALSE),,IF(INDEX(Команды!$A$2:$AN$7500,MATCH(BR$3,Команды!$A$2:$A$7500,0),$E62+2)=Команды!$AJ$17,TRUE,FALSE),,IF(INDEX(Команды!$A$2:$AN$7500,MATCH(BR$3,Команды!$A$2:$A$7500,0),$E62+2)=Команды!$AJ$18,TRUE,FALSE),,IF(INDEX(Команды!$A$2:$AN$7500,MATCH(BR$3,Команды!$A$2:$A$7500,0),$E62+2)=Команды!$AJ$19,TRUE,FALSE)),INDEX(Команды!$AJ$2:$AK$19,MATCH(INDEX(Команды!$A$2:$AN$7500,MATCH(BR$3,Команды!$A$2:$A$7500,0),$E62+2),Команды!$AJ$2:$AJ$19,0),2),0)</f>
        <v>0.28125</v>
      </c>
      <c r="BS62" s="175">
        <f>IF(OR(IF(INDEX(Команды!$A$2:$AN$7500,MATCH(BR$3,Команды!$A$2:$A$7500,0),$E62+2)=Команды!$AJ$2,TRUE,FALSE),IF(INDEX(Команды!$A$2:$AN$7500,MATCH(BR$3,Команды!$A$2:$A$7500,0),$E62+2)=Команды!$AJ$3,TRUE,FALSE),IF(INDEX(Команды!$A$2:$AN$7500,MATCH(BR$3,Команды!$A$2:$A$7500,0),$E62+2)=Команды!$AJ$4,TRUE,FALSE),IF(INDEX(Команды!$A$2:$AN$7500,MATCH(BR$3,Команды!$A$2:$A$7500,0),$E62+2)=Команды!$AJ$5,TRUE,FALSE),IF(INDEX(Команды!$A$2:$AN$7500,MATCH(BR$3,Команды!$A$2:$A$7500,0),$E62+2)=Команды!$AJ$6,TRUE,FALSE),IF(INDEX(Команды!$A$2:$AN$7500,MATCH(BR$3,Команды!$A$2:$A$7500,0),$E62+2)=Команды!$AJ$7,TRUE,FALSE),IF(INDEX(Команды!$A$2:$AN$7500,MATCH(BR$3,Команды!$A$2:$A$7500,0),$E62+2)=Команды!$AJ$8,TRUE,FALSE),IF(INDEX(Команды!$A$2:$AN$7500,MATCH(BR$3,Команды!$A$2:$A$7500,0),$E62+2)=Команды!$AJ$9,TRUE,FALSE),IF(INDEX(Команды!$A$2:$AN$7500,MATCH(BR$3,Команды!$A$2:$A$7500,0),$E62+2)=Команды!$AJ$10,TRUE,FALSE),IF(INDEX(Команды!$A$2:$AN$7500,MATCH(BR$3,Команды!$A$2:$A$7500,0),$E62+2)=Команды!$AJ$11,TRUE,FALSE),IF(INDEX(Команды!$A$2:$AN$7500,MATCH(BR$3,Команды!$A$2:$A$7500,0),$E62+2)=Команды!$AJ$12,TRUE,FALSE),IF(INDEX(Команды!$A$2:$AN$7500,MATCH(BR$3,Команды!$A$2:$A$7500,0),$E62+2)=Команды!$AJ$13,TRUE,FALSE),IF(INDEX(Команды!$A$2:$AN$7500,MATCH(BR$3,Команды!$A$2:$A$7500,0),$E62+2)=Команды!$AJ$14,TRUE,FALSE),IF(INDEX(Команды!$A$2:$AN$7500,MATCH(BR$3,Команды!$A$2:$A$7500,0),$E62+2)=Команды!$AJ$15,TRUE,FALSE),IF(INDEX(Команды!$A$2:$AN$7500,MATCH(BR$3,Команды!$A$2:$A$7500,0),$E62+2)=Команды!$AJ$16,TRUE,FALSE),IF(INDEX(Команды!$A$2:$AN$7500,MATCH(BR$3,Команды!$A$2:$A$7500,0),$E62+2)=Команды!$AJ$17,TRUE,FALSE),IF(INDEX(Команды!$A$2:$AN$7500,MATCH(BR$3,Команды!$A$2:$A$7500,0),$E62+2)=Команды!$AJ$18,TRUE,FALSE),IF(INDEX(Команды!$A$2:$AN$7500,MATCH(BR$3,Команды!$A$2:$A$7500,0),$E62+2)=Команды!$AJ$19,TRUE,FALSE)),INDEX(Команды!$AJ$2:$AL$19,MATCH(INDEX(Команды!$A$2:$AN$7500,MATCH(BR$3,Команды!$A$2:$A$7500,0),$E62+2),Команды!$AJ$2:$AJ$19,0),3),0)</f>
        <v>0.65625</v>
      </c>
      <c r="BT62" s="342"/>
      <c r="BU62" s="174">
        <f>IF(OR(IF(INDEX(Команды!$A$2:$AN$7500,MATCH(BU$3,Команды!$A$2:$A$7500,0),$E62+2)=Команды!$AJ$2,TRUE,FALSE),IF(INDEX(Команды!$A$2:$AN$7500,MATCH(BU$3,Команды!$A$2:$A$7500,0),$E62+2)=Команды!$AJ$3,TRUE,FALSE),IF(INDEX(Команды!$A$2:$AN$7500,MATCH(BU$3,Команды!$A$2:$A$7500,0),$E62+2)=Команды!$AJ$4,TRUE,FALSE),IF(INDEX(Команды!$A$2:$AN$7500,MATCH(BU$3,Команды!$A$2:$A$7500,0),$E62+2)=Команды!$AJ$5,TRUE,FALSE),IF(INDEX(Команды!$A$2:$AN$7500,MATCH(BU$3,Команды!$A$2:$A$7500,0),$E62+2)=Команды!$AJ$6,TRUE,FALSE),IF(INDEX(Команды!$A$2:$AN$7500,MATCH(BU$3,Команды!$A$2:$A$7500,0),$E62+2)=Команды!$AJ$7,TRUE,FALSE),IF(INDEX(Команды!$A$2:$AN$7500,MATCH(BU$3,Команды!$A$2:$A$7500,0),$E62+2)=Команды!$AJ$8,TRUE,FALSE),IF(INDEX(Команды!$A$2:$AN$7500,MATCH(BU$3,Команды!$A$2:$A$7500,0),$E62+2)=Команды!$AJ$9,TRUE,FALSE),IF(INDEX(Команды!$A$2:$AN$7500,MATCH(BU$3,Команды!$A$2:$A$7500,0),$E62+2)=Команды!$AJ$10,TRUE,FALSE),IF(INDEX(Команды!$A$2:$AN$7500,MATCH(BU$3,Команды!$A$2:$A$7500,0),$E62+2)=Команды!$AJ$11,TRUE,FALSE),IF(INDEX(Команды!$A$2:$AN$7500,MATCH(BU$3,Команды!$A$2:$A$7500,0),$E62+2)=Команды!$AJ$12,TRUE,FALSE),IF(INDEX(Команды!$A$2:$AN$7500,MATCH(BU$3,Команды!$A$2:$A$7500,0),$E62+2)=Команды!$AJ$13,TRUE,FALSE),IF(INDEX(Команды!$A$2:$AN$7500,MATCH(BU$3,Команды!$A$2:$A$7500,0),$E62+2)=Команды!$AJ$14,TRUE,FALSE),IF(INDEX(Команды!$A$2:$AN$7500,MATCH(BU$3,Команды!$A$2:$A$7500,0),$E62+2)=Команды!$AJ$15,TRUE,FALSE),IF(INDEX(Команды!$A$2:$AN$7500,MATCH(BU$3,Команды!$A$2:$A$7500,0),$E62+2)=Команды!$AJ$16,TRUE,FALSE),,IF(INDEX(Команды!$A$2:$AN$7500,MATCH(BU$3,Команды!$A$2:$A$7500,0),$E62+2)=Команды!$AJ$17,TRUE,FALSE),,IF(INDEX(Команды!$A$2:$AN$7500,MATCH(BU$3,Команды!$A$2:$A$7500,0),$E62+2)=Команды!$AJ$18,TRUE,FALSE),,IF(INDEX(Команды!$A$2:$AN$7500,MATCH(BU$3,Команды!$A$2:$A$7500,0),$E62+2)=Команды!$AJ$19,TRUE,FALSE)),INDEX(Команды!$AJ$2:$AK$19,MATCH(INDEX(Команды!$A$2:$AN$7500,MATCH(BU$3,Команды!$A$2:$A$7500,0),$E62+2),Команды!$AJ$2:$AJ$19,0),2),0)</f>
        <v>0.28125</v>
      </c>
      <c r="BV62" s="175">
        <f>IF(OR(IF(INDEX(Команды!$A$2:$AN$7500,MATCH(BU$3,Команды!$A$2:$A$7500,0),$E62+2)=Команды!$AJ$2,TRUE,FALSE),IF(INDEX(Команды!$A$2:$AN$7500,MATCH(BU$3,Команды!$A$2:$A$7500,0),$E62+2)=Команды!$AJ$3,TRUE,FALSE),IF(INDEX(Команды!$A$2:$AN$7500,MATCH(BU$3,Команды!$A$2:$A$7500,0),$E62+2)=Команды!$AJ$4,TRUE,FALSE),IF(INDEX(Команды!$A$2:$AN$7500,MATCH(BU$3,Команды!$A$2:$A$7500,0),$E62+2)=Команды!$AJ$5,TRUE,FALSE),IF(INDEX(Команды!$A$2:$AN$7500,MATCH(BU$3,Команды!$A$2:$A$7500,0),$E62+2)=Команды!$AJ$6,TRUE,FALSE),IF(INDEX(Команды!$A$2:$AN$7500,MATCH(BU$3,Команды!$A$2:$A$7500,0),$E62+2)=Команды!$AJ$7,TRUE,FALSE),IF(INDEX(Команды!$A$2:$AN$7500,MATCH(BU$3,Команды!$A$2:$A$7500,0),$E62+2)=Команды!$AJ$8,TRUE,FALSE),IF(INDEX(Команды!$A$2:$AN$7500,MATCH(BU$3,Команды!$A$2:$A$7500,0),$E62+2)=Команды!$AJ$9,TRUE,FALSE),IF(INDEX(Команды!$A$2:$AN$7500,MATCH(BU$3,Команды!$A$2:$A$7500,0),$E62+2)=Команды!$AJ$10,TRUE,FALSE),IF(INDEX(Команды!$A$2:$AN$7500,MATCH(BU$3,Команды!$A$2:$A$7500,0),$E62+2)=Команды!$AJ$11,TRUE,FALSE),IF(INDEX(Команды!$A$2:$AN$7500,MATCH(BU$3,Команды!$A$2:$A$7500,0),$E62+2)=Команды!$AJ$12,TRUE,FALSE),IF(INDEX(Команды!$A$2:$AN$7500,MATCH(BU$3,Команды!$A$2:$A$7500,0),$E62+2)=Команды!$AJ$13,TRUE,FALSE),IF(INDEX(Команды!$A$2:$AN$7500,MATCH(BU$3,Команды!$A$2:$A$7500,0),$E62+2)=Команды!$AJ$14,TRUE,FALSE),IF(INDEX(Команды!$A$2:$AN$7500,MATCH(BU$3,Команды!$A$2:$A$7500,0),$E62+2)=Команды!$AJ$15,TRUE,FALSE),IF(INDEX(Команды!$A$2:$AN$7500,MATCH(BU$3,Команды!$A$2:$A$7500,0),$E62+2)=Команды!$AJ$16,TRUE,FALSE),IF(INDEX(Команды!$A$2:$AN$7500,MATCH(BU$3,Команды!$A$2:$A$7500,0),$E62+2)=Команды!$AJ$17,TRUE,FALSE),IF(INDEX(Команды!$A$2:$AN$7500,MATCH(BU$3,Команды!$A$2:$A$7500,0),$E62+2)=Команды!$AJ$18,TRUE,FALSE),IF(INDEX(Команды!$A$2:$AN$7500,MATCH(BU$3,Команды!$A$2:$A$7500,0),$E62+2)=Команды!$AJ$19,TRUE,FALSE)),INDEX(Команды!$AJ$2:$AL$19,MATCH(INDEX(Команды!$A$2:$AN$7500,MATCH(BU$3,Команды!$A$2:$A$7500,0),$E62+2),Команды!$AJ$2:$AJ$19,0),3),0)</f>
        <v>0.65625</v>
      </c>
      <c r="BW62" s="342"/>
      <c r="BX62" s="174">
        <f>IF(OR(IF(INDEX(Команды!$A$2:$AN$7500,MATCH(BX$3,Команды!$A$2:$A$7500,0),$E62+2)=Команды!$AJ$2,TRUE,FALSE),IF(INDEX(Команды!$A$2:$AN$7500,MATCH(BX$3,Команды!$A$2:$A$7500,0),$E62+2)=Команды!$AJ$3,TRUE,FALSE),IF(INDEX(Команды!$A$2:$AN$7500,MATCH(BX$3,Команды!$A$2:$A$7500,0),$E62+2)=Команды!$AJ$4,TRUE,FALSE),IF(INDEX(Команды!$A$2:$AN$7500,MATCH(BX$3,Команды!$A$2:$A$7500,0),$E62+2)=Команды!$AJ$5,TRUE,FALSE),IF(INDEX(Команды!$A$2:$AN$7500,MATCH(BX$3,Команды!$A$2:$A$7500,0),$E62+2)=Команды!$AJ$6,TRUE,FALSE),IF(INDEX(Команды!$A$2:$AN$7500,MATCH(BX$3,Команды!$A$2:$A$7500,0),$E62+2)=Команды!$AJ$7,TRUE,FALSE),IF(INDEX(Команды!$A$2:$AN$7500,MATCH(BX$3,Команды!$A$2:$A$7500,0),$E62+2)=Команды!$AJ$8,TRUE,FALSE),IF(INDEX(Команды!$A$2:$AN$7500,MATCH(BX$3,Команды!$A$2:$A$7500,0),$E62+2)=Команды!$AJ$9,TRUE,FALSE),IF(INDEX(Команды!$A$2:$AN$7500,MATCH(BX$3,Команды!$A$2:$A$7500,0),$E62+2)=Команды!$AJ$10,TRUE,FALSE),IF(INDEX(Команды!$A$2:$AN$7500,MATCH(BX$3,Команды!$A$2:$A$7500,0),$E62+2)=Команды!$AJ$11,TRUE,FALSE),IF(INDEX(Команды!$A$2:$AN$7500,MATCH(BX$3,Команды!$A$2:$A$7500,0),$E62+2)=Команды!$AJ$12,TRUE,FALSE),IF(INDEX(Команды!$A$2:$AN$7500,MATCH(BX$3,Команды!$A$2:$A$7500,0),$E62+2)=Команды!$AJ$13,TRUE,FALSE),IF(INDEX(Команды!$A$2:$AN$7500,MATCH(BX$3,Команды!$A$2:$A$7500,0),$E62+2)=Команды!$AJ$14,TRUE,FALSE),IF(INDEX(Команды!$A$2:$AN$7500,MATCH(BX$3,Команды!$A$2:$A$7500,0),$E62+2)=Команды!$AJ$15,TRUE,FALSE),IF(INDEX(Команды!$A$2:$AN$7500,MATCH(BX$3,Команды!$A$2:$A$7500,0),$E62+2)=Команды!$AJ$16,TRUE,FALSE),,IF(INDEX(Команды!$A$2:$AN$7500,MATCH(BX$3,Команды!$A$2:$A$7500,0),$E62+2)=Команды!$AJ$17,TRUE,FALSE),,IF(INDEX(Команды!$A$2:$AN$7500,MATCH(BX$3,Команды!$A$2:$A$7500,0),$E62+2)=Команды!$AJ$18,TRUE,FALSE),,IF(INDEX(Команды!$A$2:$AN$7500,MATCH(BX$3,Команды!$A$2:$A$7500,0),$E62+2)=Команды!$AJ$19,TRUE,FALSE)),INDEX(Команды!$AJ$2:$AK$19,MATCH(INDEX(Команды!$A$2:$AN$7500,MATCH(BX$3,Команды!$A$2:$A$7500,0),$E62+2),Команды!$AJ$2:$AJ$19,0),2),0)</f>
        <v>0.3125</v>
      </c>
      <c r="BY62" s="175">
        <f>IF(OR(IF(INDEX(Команды!$A$2:$AN$7500,MATCH(BX$3,Команды!$A$2:$A$7500,0),$E62+2)=Команды!$AJ$2,TRUE,FALSE),IF(INDEX(Команды!$A$2:$AN$7500,MATCH(BX$3,Команды!$A$2:$A$7500,0),$E62+2)=Команды!$AJ$3,TRUE,FALSE),IF(INDEX(Команды!$A$2:$AN$7500,MATCH(BX$3,Команды!$A$2:$A$7500,0),$E62+2)=Команды!$AJ$4,TRUE,FALSE),IF(INDEX(Команды!$A$2:$AN$7500,MATCH(BX$3,Команды!$A$2:$A$7500,0),$E62+2)=Команды!$AJ$5,TRUE,FALSE),IF(INDEX(Команды!$A$2:$AN$7500,MATCH(BX$3,Команды!$A$2:$A$7500,0),$E62+2)=Команды!$AJ$6,TRUE,FALSE),IF(INDEX(Команды!$A$2:$AN$7500,MATCH(BX$3,Команды!$A$2:$A$7500,0),$E62+2)=Команды!$AJ$7,TRUE,FALSE),IF(INDEX(Команды!$A$2:$AN$7500,MATCH(BX$3,Команды!$A$2:$A$7500,0),$E62+2)=Команды!$AJ$8,TRUE,FALSE),IF(INDEX(Команды!$A$2:$AN$7500,MATCH(BX$3,Команды!$A$2:$A$7500,0),$E62+2)=Команды!$AJ$9,TRUE,FALSE),IF(INDEX(Команды!$A$2:$AN$7500,MATCH(BX$3,Команды!$A$2:$A$7500,0),$E62+2)=Команды!$AJ$10,TRUE,FALSE),IF(INDEX(Команды!$A$2:$AN$7500,MATCH(BX$3,Команды!$A$2:$A$7500,0),$E62+2)=Команды!$AJ$11,TRUE,FALSE),IF(INDEX(Команды!$A$2:$AN$7500,MATCH(BX$3,Команды!$A$2:$A$7500,0),$E62+2)=Команды!$AJ$12,TRUE,FALSE),IF(INDEX(Команды!$A$2:$AN$7500,MATCH(BX$3,Команды!$A$2:$A$7500,0),$E62+2)=Команды!$AJ$13,TRUE,FALSE),IF(INDEX(Команды!$A$2:$AN$7500,MATCH(BX$3,Команды!$A$2:$A$7500,0),$E62+2)=Команды!$AJ$14,TRUE,FALSE),IF(INDEX(Команды!$A$2:$AN$7500,MATCH(BX$3,Команды!$A$2:$A$7500,0),$E62+2)=Команды!$AJ$15,TRUE,FALSE),IF(INDEX(Команды!$A$2:$AN$7500,MATCH(BX$3,Команды!$A$2:$A$7500,0),$E62+2)=Команды!$AJ$16,TRUE,FALSE),IF(INDEX(Команды!$A$2:$AN$7500,MATCH(BX$3,Команды!$A$2:$A$7500,0),$E62+2)=Команды!$AJ$17,TRUE,FALSE),IF(INDEX(Команды!$A$2:$AN$7500,MATCH(BX$3,Команды!$A$2:$A$7500,0),$E62+2)=Команды!$AJ$18,TRUE,FALSE),IF(INDEX(Команды!$A$2:$AN$7500,MATCH(BX$3,Команды!$A$2:$A$7500,0),$E62+2)=Команды!$AJ$19,TRUE,FALSE)),INDEX(Команды!$AJ$2:$AL$19,MATCH(INDEX(Команды!$A$2:$AN$7500,MATCH(BX$3,Команды!$A$2:$A$7500,0),$E62+2),Команды!$AJ$2:$AJ$19,0),3),0)</f>
        <v>0.6875</v>
      </c>
      <c r="BZ62" s="342"/>
      <c r="CA62" s="174">
        <f>IF(OR(IF(INDEX(Команды!$A$2:$AN$7500,MATCH(CA$3,Команды!$A$2:$A$7500,0),$E62+2)=Команды!$AJ$2,TRUE,FALSE),IF(INDEX(Команды!$A$2:$AN$7500,MATCH(CA$3,Команды!$A$2:$A$7500,0),$E62+2)=Команды!$AJ$3,TRUE,FALSE),IF(INDEX(Команды!$A$2:$AN$7500,MATCH(CA$3,Команды!$A$2:$A$7500,0),$E62+2)=Команды!$AJ$4,TRUE,FALSE),IF(INDEX(Команды!$A$2:$AN$7500,MATCH(CA$3,Команды!$A$2:$A$7500,0),$E62+2)=Команды!$AJ$5,TRUE,FALSE),IF(INDEX(Команды!$A$2:$AN$7500,MATCH(CA$3,Команды!$A$2:$A$7500,0),$E62+2)=Команды!$AJ$6,TRUE,FALSE),IF(INDEX(Команды!$A$2:$AN$7500,MATCH(CA$3,Команды!$A$2:$A$7500,0),$E62+2)=Команды!$AJ$7,TRUE,FALSE),IF(INDEX(Команды!$A$2:$AN$7500,MATCH(CA$3,Команды!$A$2:$A$7500,0),$E62+2)=Команды!$AJ$8,TRUE,FALSE),IF(INDEX(Команды!$A$2:$AN$7500,MATCH(CA$3,Команды!$A$2:$A$7500,0),$E62+2)=Команды!$AJ$9,TRUE,FALSE),IF(INDEX(Команды!$A$2:$AN$7500,MATCH(CA$3,Команды!$A$2:$A$7500,0),$E62+2)=Команды!$AJ$10,TRUE,FALSE),IF(INDEX(Команды!$A$2:$AN$7500,MATCH(CA$3,Команды!$A$2:$A$7500,0),$E62+2)=Команды!$AJ$11,TRUE,FALSE),IF(INDEX(Команды!$A$2:$AN$7500,MATCH(CA$3,Команды!$A$2:$A$7500,0),$E62+2)=Команды!$AJ$12,TRUE,FALSE),IF(INDEX(Команды!$A$2:$AN$7500,MATCH(CA$3,Команды!$A$2:$A$7500,0),$E62+2)=Команды!$AJ$13,TRUE,FALSE),IF(INDEX(Команды!$A$2:$AN$7500,MATCH(CA$3,Команды!$A$2:$A$7500,0),$E62+2)=Команды!$AJ$14,TRUE,FALSE),IF(INDEX(Команды!$A$2:$AN$7500,MATCH(CA$3,Команды!$A$2:$A$7500,0),$E62+2)=Команды!$AJ$15,TRUE,FALSE),IF(INDEX(Команды!$A$2:$AN$7500,MATCH(CA$3,Команды!$A$2:$A$7500,0),$E62+2)=Команды!$AJ$16,TRUE,FALSE),,IF(INDEX(Команды!$A$2:$AN$7500,MATCH(CA$3,Команды!$A$2:$A$7500,0),$E62+2)=Команды!$AJ$17,TRUE,FALSE),,IF(INDEX(Команды!$A$2:$AN$7500,MATCH(CA$3,Команды!$A$2:$A$7500,0),$E62+2)=Команды!$AJ$18,TRUE,FALSE),,IF(INDEX(Команды!$A$2:$AN$7500,MATCH(CA$3,Команды!$A$2:$A$7500,0),$E62+2)=Команды!$AJ$19,TRUE,FALSE)),INDEX(Команды!$AJ$2:$AK$19,MATCH(INDEX(Команды!$A$2:$AN$7500,MATCH(CA$3,Команды!$A$2:$A$7500,0),$E62+2),Команды!$AJ$2:$AJ$19,0),2),0)</f>
        <v>0.33333333333333331</v>
      </c>
      <c r="CB62" s="175">
        <f>IF(OR(IF(INDEX(Команды!$A$2:$AN$7500,MATCH(CA$3,Команды!$A$2:$A$7500,0),$E62+2)=Команды!$AJ$2,TRUE,FALSE),IF(INDEX(Команды!$A$2:$AN$7500,MATCH(CA$3,Команды!$A$2:$A$7500,0),$E62+2)=Команды!$AJ$3,TRUE,FALSE),IF(INDEX(Команды!$A$2:$AN$7500,MATCH(CA$3,Команды!$A$2:$A$7500,0),$E62+2)=Команды!$AJ$4,TRUE,FALSE),IF(INDEX(Команды!$A$2:$AN$7500,MATCH(CA$3,Команды!$A$2:$A$7500,0),$E62+2)=Команды!$AJ$5,TRUE,FALSE),IF(INDEX(Команды!$A$2:$AN$7500,MATCH(CA$3,Команды!$A$2:$A$7500,0),$E62+2)=Команды!$AJ$6,TRUE,FALSE),IF(INDEX(Команды!$A$2:$AN$7500,MATCH(CA$3,Команды!$A$2:$A$7500,0),$E62+2)=Команды!$AJ$7,TRUE,FALSE),IF(INDEX(Команды!$A$2:$AN$7500,MATCH(CA$3,Команды!$A$2:$A$7500,0),$E62+2)=Команды!$AJ$8,TRUE,FALSE),IF(INDEX(Команды!$A$2:$AN$7500,MATCH(CA$3,Команды!$A$2:$A$7500,0),$E62+2)=Команды!$AJ$9,TRUE,FALSE),IF(INDEX(Команды!$A$2:$AN$7500,MATCH(CA$3,Команды!$A$2:$A$7500,0),$E62+2)=Команды!$AJ$10,TRUE,FALSE),IF(INDEX(Команды!$A$2:$AN$7500,MATCH(CA$3,Команды!$A$2:$A$7500,0),$E62+2)=Команды!$AJ$11,TRUE,FALSE),IF(INDEX(Команды!$A$2:$AN$7500,MATCH(CA$3,Команды!$A$2:$A$7500,0),$E62+2)=Команды!$AJ$12,TRUE,FALSE),IF(INDEX(Команды!$A$2:$AN$7500,MATCH(CA$3,Команды!$A$2:$A$7500,0),$E62+2)=Команды!$AJ$13,TRUE,FALSE),IF(INDEX(Команды!$A$2:$AN$7500,MATCH(CA$3,Команды!$A$2:$A$7500,0),$E62+2)=Команды!$AJ$14,TRUE,FALSE),IF(INDEX(Команды!$A$2:$AN$7500,MATCH(CA$3,Команды!$A$2:$A$7500,0),$E62+2)=Команды!$AJ$15,TRUE,FALSE),IF(INDEX(Команды!$A$2:$AN$7500,MATCH(CA$3,Команды!$A$2:$A$7500,0),$E62+2)=Команды!$AJ$16,TRUE,FALSE),IF(INDEX(Команды!$A$2:$AN$7500,MATCH(CA$3,Команды!$A$2:$A$7500,0),$E62+2)=Команды!$AJ$17,TRUE,FALSE),IF(INDEX(Команды!$A$2:$AN$7500,MATCH(CA$3,Команды!$A$2:$A$7500,0),$E62+2)=Команды!$AJ$18,TRUE,FALSE),IF(INDEX(Команды!$A$2:$AN$7500,MATCH(CA$3,Команды!$A$2:$A$7500,0),$E62+2)=Команды!$AJ$19,TRUE,FALSE)),INDEX(Команды!$AJ$2:$AL$19,MATCH(INDEX(Команды!$A$2:$AN$7500,MATCH(CA$3,Команды!$A$2:$A$7500,0),$E62+2),Команды!$AJ$2:$AJ$19,0),3),0)</f>
        <v>0.70833333333333337</v>
      </c>
      <c r="CC62" s="342"/>
      <c r="CD62" s="174">
        <f>IF(OR(IF(INDEX(Команды!$A$2:$AN$7500,MATCH(CD$3,Команды!$A$2:$A$7500,0),$E62+2)=Команды!$AJ$2,TRUE,FALSE),IF(INDEX(Команды!$A$2:$AN$7500,MATCH(CD$3,Команды!$A$2:$A$7500,0),$E62+2)=Команды!$AJ$3,TRUE,FALSE),IF(INDEX(Команды!$A$2:$AN$7500,MATCH(CD$3,Команды!$A$2:$A$7500,0),$E62+2)=Команды!$AJ$4,TRUE,FALSE),IF(INDEX(Команды!$A$2:$AN$7500,MATCH(CD$3,Команды!$A$2:$A$7500,0),$E62+2)=Команды!$AJ$5,TRUE,FALSE),IF(INDEX(Команды!$A$2:$AN$7500,MATCH(CD$3,Команды!$A$2:$A$7500,0),$E62+2)=Команды!$AJ$6,TRUE,FALSE),IF(INDEX(Команды!$A$2:$AN$7500,MATCH(CD$3,Команды!$A$2:$A$7500,0),$E62+2)=Команды!$AJ$7,TRUE,FALSE),IF(INDEX(Команды!$A$2:$AN$7500,MATCH(CD$3,Команды!$A$2:$A$7500,0),$E62+2)=Команды!$AJ$8,TRUE,FALSE),IF(INDEX(Команды!$A$2:$AN$7500,MATCH(CD$3,Команды!$A$2:$A$7500,0),$E62+2)=Команды!$AJ$9,TRUE,FALSE),IF(INDEX(Команды!$A$2:$AN$7500,MATCH(CD$3,Команды!$A$2:$A$7500,0),$E62+2)=Команды!$AJ$10,TRUE,FALSE),IF(INDEX(Команды!$A$2:$AN$7500,MATCH(CD$3,Команды!$A$2:$A$7500,0),$E62+2)=Команды!$AJ$11,TRUE,FALSE),IF(INDEX(Команды!$A$2:$AN$7500,MATCH(CD$3,Команды!$A$2:$A$7500,0),$E62+2)=Команды!$AJ$12,TRUE,FALSE),IF(INDEX(Команды!$A$2:$AN$7500,MATCH(CD$3,Команды!$A$2:$A$7500,0),$E62+2)=Команды!$AJ$13,TRUE,FALSE),IF(INDEX(Команды!$A$2:$AN$7500,MATCH(CD$3,Команды!$A$2:$A$7500,0),$E62+2)=Команды!$AJ$14,TRUE,FALSE),IF(INDEX(Команды!$A$2:$AN$7500,MATCH(CD$3,Команды!$A$2:$A$7500,0),$E62+2)=Команды!$AJ$15,TRUE,FALSE),IF(INDEX(Команды!$A$2:$AN$7500,MATCH(CD$3,Команды!$A$2:$A$7500,0),$E62+2)=Команды!$AJ$16,TRUE,FALSE),,IF(INDEX(Команды!$A$2:$AN$7500,MATCH(CD$3,Команды!$A$2:$A$7500,0),$E62+2)=Команды!$AJ$17,TRUE,FALSE),,IF(INDEX(Команды!$A$2:$AN$7500,MATCH(CD$3,Команды!$A$2:$A$7500,0),$E62+2)=Команды!$AJ$18,TRUE,FALSE),,IF(INDEX(Команды!$A$2:$AN$7500,MATCH(CD$3,Команды!$A$2:$A$7500,0),$E62+2)=Команды!$AJ$19,TRUE,FALSE)),INDEX(Команды!$AJ$2:$AK$19,MATCH(INDEX(Команды!$A$2:$AN$7500,MATCH(CD$3,Команды!$A$2:$A$7500,0),$E62+2),Команды!$AJ$2:$AJ$19,0),2),0)</f>
        <v>0.33333333333333331</v>
      </c>
      <c r="CE62" s="175">
        <f>IF(OR(IF(INDEX(Команды!$A$2:$AN$7500,MATCH(CD$3,Команды!$A$2:$A$7500,0),$E62+2)=Команды!$AJ$2,TRUE,FALSE),IF(INDEX(Команды!$A$2:$AN$7500,MATCH(CD$3,Команды!$A$2:$A$7500,0),$E62+2)=Команды!$AJ$3,TRUE,FALSE),IF(INDEX(Команды!$A$2:$AN$7500,MATCH(CD$3,Команды!$A$2:$A$7500,0),$E62+2)=Команды!$AJ$4,TRUE,FALSE),IF(INDEX(Команды!$A$2:$AN$7500,MATCH(CD$3,Команды!$A$2:$A$7500,0),$E62+2)=Команды!$AJ$5,TRUE,FALSE),IF(INDEX(Команды!$A$2:$AN$7500,MATCH(CD$3,Команды!$A$2:$A$7500,0),$E62+2)=Команды!$AJ$6,TRUE,FALSE),IF(INDEX(Команды!$A$2:$AN$7500,MATCH(CD$3,Команды!$A$2:$A$7500,0),$E62+2)=Команды!$AJ$7,TRUE,FALSE),IF(INDEX(Команды!$A$2:$AN$7500,MATCH(CD$3,Команды!$A$2:$A$7500,0),$E62+2)=Команды!$AJ$8,TRUE,FALSE),IF(INDEX(Команды!$A$2:$AN$7500,MATCH(CD$3,Команды!$A$2:$A$7500,0),$E62+2)=Команды!$AJ$9,TRUE,FALSE),IF(INDEX(Команды!$A$2:$AN$7500,MATCH(CD$3,Команды!$A$2:$A$7500,0),$E62+2)=Команды!$AJ$10,TRUE,FALSE),IF(INDEX(Команды!$A$2:$AN$7500,MATCH(CD$3,Команды!$A$2:$A$7500,0),$E62+2)=Команды!$AJ$11,TRUE,FALSE),IF(INDEX(Команды!$A$2:$AN$7500,MATCH(CD$3,Команды!$A$2:$A$7500,0),$E62+2)=Команды!$AJ$12,TRUE,FALSE),IF(INDEX(Команды!$A$2:$AN$7500,MATCH(CD$3,Команды!$A$2:$A$7500,0),$E62+2)=Команды!$AJ$13,TRUE,FALSE),IF(INDEX(Команды!$A$2:$AN$7500,MATCH(CD$3,Команды!$A$2:$A$7500,0),$E62+2)=Команды!$AJ$14,TRUE,FALSE),IF(INDEX(Команды!$A$2:$AN$7500,MATCH(CD$3,Команды!$A$2:$A$7500,0),$E62+2)=Команды!$AJ$15,TRUE,FALSE),IF(INDEX(Команды!$A$2:$AN$7500,MATCH(CD$3,Команды!$A$2:$A$7500,0),$E62+2)=Команды!$AJ$16,TRUE,FALSE),IF(INDEX(Команды!$A$2:$AN$7500,MATCH(CD$3,Команды!$A$2:$A$7500,0),$E62+2)=Команды!$AJ$17,TRUE,FALSE),IF(INDEX(Команды!$A$2:$AN$7500,MATCH(CD$3,Команды!$A$2:$A$7500,0),$E62+2)=Команды!$AJ$18,TRUE,FALSE),IF(INDEX(Команды!$A$2:$AN$7500,MATCH(CD$3,Команды!$A$2:$A$7500,0),$E62+2)=Команды!$AJ$19,TRUE,FALSE)),INDEX(Команды!$AJ$2:$AL$19,MATCH(INDEX(Команды!$A$2:$AN$7500,MATCH(CD$3,Команды!$A$2:$A$7500,0),$E62+2),Команды!$AJ$2:$AJ$19,0),3),0)</f>
        <v>0.70833333333333337</v>
      </c>
      <c r="CF62" s="342"/>
      <c r="CG62" s="174" t="str">
        <f>IF(OR(IF(INDEX(Команды!$A$2:$AN$7500,MATCH(CG$3,Команды!$A$2:$A$7500,0),$E62+2)=Команды!$AJ$2,TRUE,FALSE),IF(INDEX(Команды!$A$2:$AN$7500,MATCH(CG$3,Команды!$A$2:$A$7500,0),$E62+2)=Команды!$AJ$3,TRUE,FALSE),IF(INDEX(Команды!$A$2:$AN$7500,MATCH(CG$3,Команды!$A$2:$A$7500,0),$E62+2)=Команды!$AJ$4,TRUE,FALSE),IF(INDEX(Команды!$A$2:$AN$7500,MATCH(CG$3,Команды!$A$2:$A$7500,0),$E62+2)=Команды!$AJ$5,TRUE,FALSE),IF(INDEX(Команды!$A$2:$AN$7500,MATCH(CG$3,Команды!$A$2:$A$7500,0),$E62+2)=Команды!$AJ$6,TRUE,FALSE),IF(INDEX(Команды!$A$2:$AN$7500,MATCH(CG$3,Команды!$A$2:$A$7500,0),$E62+2)=Команды!$AJ$7,TRUE,FALSE),IF(INDEX(Команды!$A$2:$AN$7500,MATCH(CG$3,Команды!$A$2:$A$7500,0),$E62+2)=Команды!$AJ$8,TRUE,FALSE),IF(INDEX(Команды!$A$2:$AN$7500,MATCH(CG$3,Команды!$A$2:$A$7500,0),$E62+2)=Команды!$AJ$9,TRUE,FALSE),IF(INDEX(Команды!$A$2:$AN$7500,MATCH(CG$3,Команды!$A$2:$A$7500,0),$E62+2)=Команды!$AJ$10,TRUE,FALSE),IF(INDEX(Команды!$A$2:$AN$7500,MATCH(CG$3,Команды!$A$2:$A$7500,0),$E62+2)=Команды!$AJ$11,TRUE,FALSE),IF(INDEX(Команды!$A$2:$AN$7500,MATCH(CG$3,Команды!$A$2:$A$7500,0),$E62+2)=Команды!$AJ$12,TRUE,FALSE),IF(INDEX(Команды!$A$2:$AN$7500,MATCH(CG$3,Команды!$A$2:$A$7500,0),$E62+2)=Команды!$AJ$13,TRUE,FALSE),IF(INDEX(Команды!$A$2:$AN$7500,MATCH(CG$3,Команды!$A$2:$A$7500,0),$E62+2)=Команды!$AJ$14,TRUE,FALSE),IF(INDEX(Команды!$A$2:$AN$7500,MATCH(CG$3,Команды!$A$2:$A$7500,0),$E62+2)=Команды!$AJ$15,TRUE,FALSE),IF(INDEX(Команды!$A$2:$AN$7500,MATCH(CG$3,Команды!$A$2:$A$7500,0),$E62+2)=Команды!$AJ$16,TRUE,FALSE),,IF(INDEX(Команды!$A$2:$AN$7500,MATCH(CG$3,Команды!$A$2:$A$7500,0),$E62+2)=Команды!$AJ$17,TRUE,FALSE),,IF(INDEX(Команды!$A$2:$AN$7500,MATCH(CG$3,Команды!$A$2:$A$7500,0),$E62+2)=Команды!$AJ$18,TRUE,FALSE),,IF(INDEX(Команды!$A$2:$AN$7500,MATCH(CG$3,Команды!$A$2:$A$7500,0),$E62+2)=Команды!$AJ$19,TRUE,FALSE)),INDEX(Команды!$AJ$2:$AK$19,MATCH(INDEX(Команды!$A$2:$AN$7500,MATCH(CG$3,Команды!$A$2:$A$7500,0),$E62+2),Команды!$AJ$2:$AJ$19,0),2),0)</f>
        <v>В</v>
      </c>
      <c r="CH62" s="175" t="str">
        <f>IF(OR(IF(INDEX(Команды!$A$2:$AN$7500,MATCH(CG$3,Команды!$A$2:$A$7500,0),$E62+2)=Команды!$AJ$2,TRUE,FALSE),IF(INDEX(Команды!$A$2:$AN$7500,MATCH(CG$3,Команды!$A$2:$A$7500,0),$E62+2)=Команды!$AJ$3,TRUE,FALSE),IF(INDEX(Команды!$A$2:$AN$7500,MATCH(CG$3,Команды!$A$2:$A$7500,0),$E62+2)=Команды!$AJ$4,TRUE,FALSE),IF(INDEX(Команды!$A$2:$AN$7500,MATCH(CG$3,Команды!$A$2:$A$7500,0),$E62+2)=Команды!$AJ$5,TRUE,FALSE),IF(INDEX(Команды!$A$2:$AN$7500,MATCH(CG$3,Команды!$A$2:$A$7500,0),$E62+2)=Команды!$AJ$6,TRUE,FALSE),IF(INDEX(Команды!$A$2:$AN$7500,MATCH(CG$3,Команды!$A$2:$A$7500,0),$E62+2)=Команды!$AJ$7,TRUE,FALSE),IF(INDEX(Команды!$A$2:$AN$7500,MATCH(CG$3,Команды!$A$2:$A$7500,0),$E62+2)=Команды!$AJ$8,TRUE,FALSE),IF(INDEX(Команды!$A$2:$AN$7500,MATCH(CG$3,Команды!$A$2:$A$7500,0),$E62+2)=Команды!$AJ$9,TRUE,FALSE),IF(INDEX(Команды!$A$2:$AN$7500,MATCH(CG$3,Команды!$A$2:$A$7500,0),$E62+2)=Команды!$AJ$10,TRUE,FALSE),IF(INDEX(Команды!$A$2:$AN$7500,MATCH(CG$3,Команды!$A$2:$A$7500,0),$E62+2)=Команды!$AJ$11,TRUE,FALSE),IF(INDEX(Команды!$A$2:$AN$7500,MATCH(CG$3,Команды!$A$2:$A$7500,0),$E62+2)=Команды!$AJ$12,TRUE,FALSE),IF(INDEX(Команды!$A$2:$AN$7500,MATCH(CG$3,Команды!$A$2:$A$7500,0),$E62+2)=Команды!$AJ$13,TRUE,FALSE),IF(INDEX(Команды!$A$2:$AN$7500,MATCH(CG$3,Команды!$A$2:$A$7500,0),$E62+2)=Команды!$AJ$14,TRUE,FALSE),IF(INDEX(Команды!$A$2:$AN$7500,MATCH(CG$3,Команды!$A$2:$A$7500,0),$E62+2)=Команды!$AJ$15,TRUE,FALSE),IF(INDEX(Команды!$A$2:$AN$7500,MATCH(CG$3,Команды!$A$2:$A$7500,0),$E62+2)=Команды!$AJ$16,TRUE,FALSE),IF(INDEX(Команды!$A$2:$AN$7500,MATCH(CG$3,Команды!$A$2:$A$7500,0),$E62+2)=Команды!$AJ$17,TRUE,FALSE),IF(INDEX(Команды!$A$2:$AN$7500,MATCH(CG$3,Команды!$A$2:$A$7500,0),$E62+2)=Команды!$AJ$18,TRUE,FALSE),IF(INDEX(Команды!$A$2:$AN$7500,MATCH(CG$3,Команды!$A$2:$A$7500,0),$E62+2)=Команды!$AJ$19,TRUE,FALSE)),INDEX(Команды!$AJ$2:$AL$19,MATCH(INDEX(Команды!$A$2:$AN$7500,MATCH(CG$3,Команды!$A$2:$A$7500,0),$E62+2),Команды!$AJ$2:$AJ$19,0),3),0)</f>
        <v>В</v>
      </c>
      <c r="CI62" s="342"/>
      <c r="CJ62" s="174" t="str">
        <f>IF(OR(IF(INDEX(Команды!$A$2:$AN$7500,MATCH(CJ$3,Команды!$A$2:$A$7500,0),$E62+2)=Команды!$AJ$2,TRUE,FALSE),IF(INDEX(Команды!$A$2:$AN$7500,MATCH(CJ$3,Команды!$A$2:$A$7500,0),$E62+2)=Команды!$AJ$3,TRUE,FALSE),IF(INDEX(Команды!$A$2:$AN$7500,MATCH(CJ$3,Команды!$A$2:$A$7500,0),$E62+2)=Команды!$AJ$4,TRUE,FALSE),IF(INDEX(Команды!$A$2:$AN$7500,MATCH(CJ$3,Команды!$A$2:$A$7500,0),$E62+2)=Команды!$AJ$5,TRUE,FALSE),IF(INDEX(Команды!$A$2:$AN$7500,MATCH(CJ$3,Команды!$A$2:$A$7500,0),$E62+2)=Команды!$AJ$6,TRUE,FALSE),IF(INDEX(Команды!$A$2:$AN$7500,MATCH(CJ$3,Команды!$A$2:$A$7500,0),$E62+2)=Команды!$AJ$7,TRUE,FALSE),IF(INDEX(Команды!$A$2:$AN$7500,MATCH(CJ$3,Команды!$A$2:$A$7500,0),$E62+2)=Команды!$AJ$8,TRUE,FALSE),IF(INDEX(Команды!$A$2:$AN$7500,MATCH(CJ$3,Команды!$A$2:$A$7500,0),$E62+2)=Команды!$AJ$9,TRUE,FALSE),IF(INDEX(Команды!$A$2:$AN$7500,MATCH(CJ$3,Команды!$A$2:$A$7500,0),$E62+2)=Команды!$AJ$10,TRUE,FALSE),IF(INDEX(Команды!$A$2:$AN$7500,MATCH(CJ$3,Команды!$A$2:$A$7500,0),$E62+2)=Команды!$AJ$11,TRUE,FALSE),IF(INDEX(Команды!$A$2:$AN$7500,MATCH(CJ$3,Команды!$A$2:$A$7500,0),$E62+2)=Команды!$AJ$12,TRUE,FALSE),IF(INDEX(Команды!$A$2:$AN$7500,MATCH(CJ$3,Команды!$A$2:$A$7500,0),$E62+2)=Команды!$AJ$13,TRUE,FALSE),IF(INDEX(Команды!$A$2:$AN$7500,MATCH(CJ$3,Команды!$A$2:$A$7500,0),$E62+2)=Команды!$AJ$14,TRUE,FALSE),IF(INDEX(Команды!$A$2:$AN$7500,MATCH(CJ$3,Команды!$A$2:$A$7500,0),$E62+2)=Команды!$AJ$15,TRUE,FALSE),IF(INDEX(Команды!$A$2:$AN$7500,MATCH(CJ$3,Команды!$A$2:$A$7500,0),$E62+2)=Команды!$AJ$16,TRUE,FALSE),,IF(INDEX(Команды!$A$2:$AN$7500,MATCH(CJ$3,Команды!$A$2:$A$7500,0),$E62+2)=Команды!$AJ$17,TRUE,FALSE),,IF(INDEX(Команды!$A$2:$AN$7500,MATCH(CJ$3,Команды!$A$2:$A$7500,0),$E62+2)=Команды!$AJ$18,TRUE,FALSE),,IF(INDEX(Команды!$A$2:$AN$7500,MATCH(CJ$3,Команды!$A$2:$A$7500,0),$E62+2)=Команды!$AJ$19,TRUE,FALSE)),INDEX(Команды!$AJ$2:$AK$19,MATCH(INDEX(Команды!$A$2:$AN$7500,MATCH(CJ$3,Команды!$A$2:$A$7500,0),$E62+2),Команды!$AJ$2:$AJ$19,0),2),0)</f>
        <v>В</v>
      </c>
      <c r="CK62" s="175" t="str">
        <f>IF(OR(IF(INDEX(Команды!$A$2:$AN$7500,MATCH(CJ$3,Команды!$A$2:$A$7500,0),$E62+2)=Команды!$AJ$2,TRUE,FALSE),IF(INDEX(Команды!$A$2:$AN$7500,MATCH(CJ$3,Команды!$A$2:$A$7500,0),$E62+2)=Команды!$AJ$3,TRUE,FALSE),IF(INDEX(Команды!$A$2:$AN$7500,MATCH(CJ$3,Команды!$A$2:$A$7500,0),$E62+2)=Команды!$AJ$4,TRUE,FALSE),IF(INDEX(Команды!$A$2:$AN$7500,MATCH(CJ$3,Команды!$A$2:$A$7500,0),$E62+2)=Команды!$AJ$5,TRUE,FALSE),IF(INDEX(Команды!$A$2:$AN$7500,MATCH(CJ$3,Команды!$A$2:$A$7500,0),$E62+2)=Команды!$AJ$6,TRUE,FALSE),IF(INDEX(Команды!$A$2:$AN$7500,MATCH(CJ$3,Команды!$A$2:$A$7500,0),$E62+2)=Команды!$AJ$7,TRUE,FALSE),IF(INDEX(Команды!$A$2:$AN$7500,MATCH(CJ$3,Команды!$A$2:$A$7500,0),$E62+2)=Команды!$AJ$8,TRUE,FALSE),IF(INDEX(Команды!$A$2:$AN$7500,MATCH(CJ$3,Команды!$A$2:$A$7500,0),$E62+2)=Команды!$AJ$9,TRUE,FALSE),IF(INDEX(Команды!$A$2:$AN$7500,MATCH(CJ$3,Команды!$A$2:$A$7500,0),$E62+2)=Команды!$AJ$10,TRUE,FALSE),IF(INDEX(Команды!$A$2:$AN$7500,MATCH(CJ$3,Команды!$A$2:$A$7500,0),$E62+2)=Команды!$AJ$11,TRUE,FALSE),IF(INDEX(Команды!$A$2:$AN$7500,MATCH(CJ$3,Команды!$A$2:$A$7500,0),$E62+2)=Команды!$AJ$12,TRUE,FALSE),IF(INDEX(Команды!$A$2:$AN$7500,MATCH(CJ$3,Команды!$A$2:$A$7500,0),$E62+2)=Команды!$AJ$13,TRUE,FALSE),IF(INDEX(Команды!$A$2:$AN$7500,MATCH(CJ$3,Команды!$A$2:$A$7500,0),$E62+2)=Команды!$AJ$14,TRUE,FALSE),IF(INDEX(Команды!$A$2:$AN$7500,MATCH(CJ$3,Команды!$A$2:$A$7500,0),$E62+2)=Команды!$AJ$15,TRUE,FALSE),IF(INDEX(Команды!$A$2:$AN$7500,MATCH(CJ$3,Команды!$A$2:$A$7500,0),$E62+2)=Команды!$AJ$16,TRUE,FALSE),IF(INDEX(Команды!$A$2:$AN$7500,MATCH(CJ$3,Команды!$A$2:$A$7500,0),$E62+2)=Команды!$AJ$17,TRUE,FALSE),IF(INDEX(Команды!$A$2:$AN$7500,MATCH(CJ$3,Команды!$A$2:$A$7500,0),$E62+2)=Команды!$AJ$18,TRUE,FALSE),IF(INDEX(Команды!$A$2:$AN$7500,MATCH(CJ$3,Команды!$A$2:$A$7500,0),$E62+2)=Команды!$AJ$19,TRUE,FALSE)),INDEX(Команды!$AJ$2:$AL$19,MATCH(INDEX(Команды!$A$2:$AN$7500,MATCH(CJ$3,Команды!$A$2:$A$7500,0),$E62+2),Команды!$AJ$2:$AJ$19,0),3),0)</f>
        <v>В</v>
      </c>
      <c r="CL62" s="342"/>
      <c r="CM62" s="174">
        <f>IF(OR(IF(INDEX(Команды!$A$2:$AN$7500,MATCH(CM$3,Команды!$A$2:$A$7500,0),$E62+2)=Команды!$AJ$2,TRUE,FALSE),IF(INDEX(Команды!$A$2:$AN$7500,MATCH(CM$3,Команды!$A$2:$A$7500,0),$E62+2)=Команды!$AJ$3,TRUE,FALSE),IF(INDEX(Команды!$A$2:$AN$7500,MATCH(CM$3,Команды!$A$2:$A$7500,0),$E62+2)=Команды!$AJ$4,TRUE,FALSE),IF(INDEX(Команды!$A$2:$AN$7500,MATCH(CM$3,Команды!$A$2:$A$7500,0),$E62+2)=Команды!$AJ$5,TRUE,FALSE),IF(INDEX(Команды!$A$2:$AN$7500,MATCH(CM$3,Команды!$A$2:$A$7500,0),$E62+2)=Команды!$AJ$6,TRUE,FALSE),IF(INDEX(Команды!$A$2:$AN$7500,MATCH(CM$3,Команды!$A$2:$A$7500,0),$E62+2)=Команды!$AJ$7,TRUE,FALSE),IF(INDEX(Команды!$A$2:$AN$7500,MATCH(CM$3,Команды!$A$2:$A$7500,0),$E62+2)=Команды!$AJ$8,TRUE,FALSE),IF(INDEX(Команды!$A$2:$AN$7500,MATCH(CM$3,Команды!$A$2:$A$7500,0),$E62+2)=Команды!$AJ$9,TRUE,FALSE),IF(INDEX(Команды!$A$2:$AN$7500,MATCH(CM$3,Команды!$A$2:$A$7500,0),$E62+2)=Команды!$AJ$10,TRUE,FALSE),IF(INDEX(Команды!$A$2:$AN$7500,MATCH(CM$3,Команды!$A$2:$A$7500,0),$E62+2)=Команды!$AJ$11,TRUE,FALSE),IF(INDEX(Команды!$A$2:$AN$7500,MATCH(CM$3,Команды!$A$2:$A$7500,0),$E62+2)=Команды!$AJ$12,TRUE,FALSE),IF(INDEX(Команды!$A$2:$AN$7500,MATCH(CM$3,Команды!$A$2:$A$7500,0),$E62+2)=Команды!$AJ$13,TRUE,FALSE),IF(INDEX(Команды!$A$2:$AN$7500,MATCH(CM$3,Команды!$A$2:$A$7500,0),$E62+2)=Команды!$AJ$14,TRUE,FALSE),IF(INDEX(Команды!$A$2:$AN$7500,MATCH(CM$3,Команды!$A$2:$A$7500,0),$E62+2)=Команды!$AJ$15,TRUE,FALSE),IF(INDEX(Команды!$A$2:$AN$7500,MATCH(CM$3,Команды!$A$2:$A$7500,0),$E62+2)=Команды!$AJ$16,TRUE,FALSE),,IF(INDEX(Команды!$A$2:$AN$7500,MATCH(CM$3,Команды!$A$2:$A$7500,0),$E62+2)=Команды!$AJ$17,TRUE,FALSE),,IF(INDEX(Команды!$A$2:$AN$7500,MATCH(CM$3,Команды!$A$2:$A$7500,0),$E62+2)=Команды!$AJ$18,TRUE,FALSE),,IF(INDEX(Команды!$A$2:$AN$7500,MATCH(CM$3,Команды!$A$2:$A$7500,0),$E62+2)=Команды!$AJ$19,TRUE,FALSE)),INDEX(Команды!$AJ$2:$AK$19,MATCH(INDEX(Команды!$A$2:$AN$7500,MATCH(CM$3,Команды!$A$2:$A$7500,0),$E62+2),Команды!$AJ$2:$AJ$19,0),2),0)</f>
        <v>0.28125</v>
      </c>
      <c r="CN62" s="175">
        <f>IF(OR(IF(INDEX(Команды!$A$2:$AN$7500,MATCH(CM$3,Команды!$A$2:$A$7500,0),$E62+2)=Команды!$AJ$2,TRUE,FALSE),IF(INDEX(Команды!$A$2:$AN$7500,MATCH(CM$3,Команды!$A$2:$A$7500,0),$E62+2)=Команды!$AJ$3,TRUE,FALSE),IF(INDEX(Команды!$A$2:$AN$7500,MATCH(CM$3,Команды!$A$2:$A$7500,0),$E62+2)=Команды!$AJ$4,TRUE,FALSE),IF(INDEX(Команды!$A$2:$AN$7500,MATCH(CM$3,Команды!$A$2:$A$7500,0),$E62+2)=Команды!$AJ$5,TRUE,FALSE),IF(INDEX(Команды!$A$2:$AN$7500,MATCH(CM$3,Команды!$A$2:$A$7500,0),$E62+2)=Команды!$AJ$6,TRUE,FALSE),IF(INDEX(Команды!$A$2:$AN$7500,MATCH(CM$3,Команды!$A$2:$A$7500,0),$E62+2)=Команды!$AJ$7,TRUE,FALSE),IF(INDEX(Команды!$A$2:$AN$7500,MATCH(CM$3,Команды!$A$2:$A$7500,0),$E62+2)=Команды!$AJ$8,TRUE,FALSE),IF(INDEX(Команды!$A$2:$AN$7500,MATCH(CM$3,Команды!$A$2:$A$7500,0),$E62+2)=Команды!$AJ$9,TRUE,FALSE),IF(INDEX(Команды!$A$2:$AN$7500,MATCH(CM$3,Команды!$A$2:$A$7500,0),$E62+2)=Команды!$AJ$10,TRUE,FALSE),IF(INDEX(Команды!$A$2:$AN$7500,MATCH(CM$3,Команды!$A$2:$A$7500,0),$E62+2)=Команды!$AJ$11,TRUE,FALSE),IF(INDEX(Команды!$A$2:$AN$7500,MATCH(CM$3,Команды!$A$2:$A$7500,0),$E62+2)=Команды!$AJ$12,TRUE,FALSE),IF(INDEX(Команды!$A$2:$AN$7500,MATCH(CM$3,Команды!$A$2:$A$7500,0),$E62+2)=Команды!$AJ$13,TRUE,FALSE),IF(INDEX(Команды!$A$2:$AN$7500,MATCH(CM$3,Команды!$A$2:$A$7500,0),$E62+2)=Команды!$AJ$14,TRUE,FALSE),IF(INDEX(Команды!$A$2:$AN$7500,MATCH(CM$3,Команды!$A$2:$A$7500,0),$E62+2)=Команды!$AJ$15,TRUE,FALSE),IF(INDEX(Команды!$A$2:$AN$7500,MATCH(CM$3,Команды!$A$2:$A$7500,0),$E62+2)=Команды!$AJ$16,TRUE,FALSE),IF(INDEX(Команды!$A$2:$AN$7500,MATCH(CM$3,Команды!$A$2:$A$7500,0),$E62+2)=Команды!$AJ$17,TRUE,FALSE),IF(INDEX(Команды!$A$2:$AN$7500,MATCH(CM$3,Команды!$A$2:$A$7500,0),$E62+2)=Команды!$AJ$18,TRUE,FALSE),IF(INDEX(Команды!$A$2:$AN$7500,MATCH(CM$3,Команды!$A$2:$A$7500,0),$E62+2)=Команды!$AJ$19,TRUE,FALSE)),INDEX(Команды!$AJ$2:$AL$19,MATCH(INDEX(Команды!$A$2:$AN$7500,MATCH(CM$3,Команды!$A$2:$A$7500,0),$E62+2),Команды!$AJ$2:$AJ$19,0),3),0)</f>
        <v>0.65625</v>
      </c>
      <c r="CO62" s="342"/>
      <c r="CP62" s="174">
        <f>IF(OR(IF(INDEX(Команды!$A$2:$AN$7500,MATCH(CP$3,Команды!$A$2:$A$7500,0),$E62+2)=Команды!$AJ$2,TRUE,FALSE),IF(INDEX(Команды!$A$2:$AN$7500,MATCH(CP$3,Команды!$A$2:$A$7500,0),$E62+2)=Команды!$AJ$3,TRUE,FALSE),IF(INDEX(Команды!$A$2:$AN$7500,MATCH(CP$3,Команды!$A$2:$A$7500,0),$E62+2)=Команды!$AJ$4,TRUE,FALSE),IF(INDEX(Команды!$A$2:$AN$7500,MATCH(CP$3,Команды!$A$2:$A$7500,0),$E62+2)=Команды!$AJ$5,TRUE,FALSE),IF(INDEX(Команды!$A$2:$AN$7500,MATCH(CP$3,Команды!$A$2:$A$7500,0),$E62+2)=Команды!$AJ$6,TRUE,FALSE),IF(INDEX(Команды!$A$2:$AN$7500,MATCH(CP$3,Команды!$A$2:$A$7500,0),$E62+2)=Команды!$AJ$7,TRUE,FALSE),IF(INDEX(Команды!$A$2:$AN$7500,MATCH(CP$3,Команды!$A$2:$A$7500,0),$E62+2)=Команды!$AJ$8,TRUE,FALSE),IF(INDEX(Команды!$A$2:$AN$7500,MATCH(CP$3,Команды!$A$2:$A$7500,0),$E62+2)=Команды!$AJ$9,TRUE,FALSE),IF(INDEX(Команды!$A$2:$AN$7500,MATCH(CP$3,Команды!$A$2:$A$7500,0),$E62+2)=Команды!$AJ$10,TRUE,FALSE),IF(INDEX(Команды!$A$2:$AN$7500,MATCH(CP$3,Команды!$A$2:$A$7500,0),$E62+2)=Команды!$AJ$11,TRUE,FALSE),IF(INDEX(Команды!$A$2:$AN$7500,MATCH(CP$3,Команды!$A$2:$A$7500,0),$E62+2)=Команды!$AJ$12,TRUE,FALSE),IF(INDEX(Команды!$A$2:$AN$7500,MATCH(CP$3,Команды!$A$2:$A$7500,0),$E62+2)=Команды!$AJ$13,TRUE,FALSE),IF(INDEX(Команды!$A$2:$AN$7500,MATCH(CP$3,Команды!$A$2:$A$7500,0),$E62+2)=Команды!$AJ$14,TRUE,FALSE),IF(INDEX(Команды!$A$2:$AN$7500,MATCH(CP$3,Команды!$A$2:$A$7500,0),$E62+2)=Команды!$AJ$15,TRUE,FALSE),IF(INDEX(Команды!$A$2:$AN$7500,MATCH(CP$3,Команды!$A$2:$A$7500,0),$E62+2)=Команды!$AJ$16,TRUE,FALSE),,IF(INDEX(Команды!$A$2:$AN$7500,MATCH(CP$3,Команды!$A$2:$A$7500,0),$E62+2)=Команды!$AJ$17,TRUE,FALSE),,IF(INDEX(Команды!$A$2:$AN$7500,MATCH(CP$3,Команды!$A$2:$A$7500,0),$E62+2)=Команды!$AJ$18,TRUE,FALSE),,IF(INDEX(Команды!$A$2:$AN$7500,MATCH(CP$3,Команды!$A$2:$A$7500,0),$E62+2)=Команды!$AJ$19,TRUE,FALSE)),INDEX(Команды!$AJ$2:$AK$19,MATCH(INDEX(Команды!$A$2:$AN$7500,MATCH(CP$3,Команды!$A$2:$A$7500,0),$E62+2),Команды!$AJ$2:$AJ$19,0),2),0)</f>
        <v>0.28125</v>
      </c>
      <c r="CQ62" s="175">
        <f>IF(OR(IF(INDEX(Команды!$A$2:$AN$7500,MATCH(CP$3,Команды!$A$2:$A$7500,0),$E62+2)=Команды!$AJ$2,TRUE,FALSE),IF(INDEX(Команды!$A$2:$AN$7500,MATCH(CP$3,Команды!$A$2:$A$7500,0),$E62+2)=Команды!$AJ$3,TRUE,FALSE),IF(INDEX(Команды!$A$2:$AN$7500,MATCH(CP$3,Команды!$A$2:$A$7500,0),$E62+2)=Команды!$AJ$4,TRUE,FALSE),IF(INDEX(Команды!$A$2:$AN$7500,MATCH(CP$3,Команды!$A$2:$A$7500,0),$E62+2)=Команды!$AJ$5,TRUE,FALSE),IF(INDEX(Команды!$A$2:$AN$7500,MATCH(CP$3,Команды!$A$2:$A$7500,0),$E62+2)=Команды!$AJ$6,TRUE,FALSE),IF(INDEX(Команды!$A$2:$AN$7500,MATCH(CP$3,Команды!$A$2:$A$7500,0),$E62+2)=Команды!$AJ$7,TRUE,FALSE),IF(INDEX(Команды!$A$2:$AN$7500,MATCH(CP$3,Команды!$A$2:$A$7500,0),$E62+2)=Команды!$AJ$8,TRUE,FALSE),IF(INDEX(Команды!$A$2:$AN$7500,MATCH(CP$3,Команды!$A$2:$A$7500,0),$E62+2)=Команды!$AJ$9,TRUE,FALSE),IF(INDEX(Команды!$A$2:$AN$7500,MATCH(CP$3,Команды!$A$2:$A$7500,0),$E62+2)=Команды!$AJ$10,TRUE,FALSE),IF(INDEX(Команды!$A$2:$AN$7500,MATCH(CP$3,Команды!$A$2:$A$7500,0),$E62+2)=Команды!$AJ$11,TRUE,FALSE),IF(INDEX(Команды!$A$2:$AN$7500,MATCH(CP$3,Команды!$A$2:$A$7500,0),$E62+2)=Команды!$AJ$12,TRUE,FALSE),IF(INDEX(Команды!$A$2:$AN$7500,MATCH(CP$3,Команды!$A$2:$A$7500,0),$E62+2)=Команды!$AJ$13,TRUE,FALSE),IF(INDEX(Команды!$A$2:$AN$7500,MATCH(CP$3,Команды!$A$2:$A$7500,0),$E62+2)=Команды!$AJ$14,TRUE,FALSE),IF(INDEX(Команды!$A$2:$AN$7500,MATCH(CP$3,Команды!$A$2:$A$7500,0),$E62+2)=Команды!$AJ$15,TRUE,FALSE),IF(INDEX(Команды!$A$2:$AN$7500,MATCH(CP$3,Команды!$A$2:$A$7500,0),$E62+2)=Команды!$AJ$16,TRUE,FALSE),IF(INDEX(Команды!$A$2:$AN$7500,MATCH(CP$3,Команды!$A$2:$A$7500,0),$E62+2)=Команды!$AJ$17,TRUE,FALSE),IF(INDEX(Команды!$A$2:$AN$7500,MATCH(CP$3,Команды!$A$2:$A$7500,0),$E62+2)=Команды!$AJ$18,TRUE,FALSE),IF(INDEX(Команды!$A$2:$AN$7500,MATCH(CP$3,Команды!$A$2:$A$7500,0),$E62+2)=Команды!$AJ$19,TRUE,FALSE)),INDEX(Команды!$AJ$2:$AL$19,MATCH(INDEX(Команды!$A$2:$AN$7500,MATCH(CP$3,Команды!$A$2:$A$7500,0),$E62+2),Команды!$AJ$2:$AJ$19,0),3),0)</f>
        <v>0.65625</v>
      </c>
      <c r="CR62" s="342"/>
      <c r="CS62" s="174">
        <f>IF(OR(IF(INDEX(Команды!$A$2:$AN$7500,MATCH(CS$3,Команды!$A$2:$A$7500,0),$E62+2)=Команды!$AJ$2,TRUE,FALSE),IF(INDEX(Команды!$A$2:$AN$7500,MATCH(CS$3,Команды!$A$2:$A$7500,0),$E62+2)=Команды!$AJ$3,TRUE,FALSE),IF(INDEX(Команды!$A$2:$AN$7500,MATCH(CS$3,Команды!$A$2:$A$7500,0),$E62+2)=Команды!$AJ$4,TRUE,FALSE),IF(INDEX(Команды!$A$2:$AN$7500,MATCH(CS$3,Команды!$A$2:$A$7500,0),$E62+2)=Команды!$AJ$5,TRUE,FALSE),IF(INDEX(Команды!$A$2:$AN$7500,MATCH(CS$3,Команды!$A$2:$A$7500,0),$E62+2)=Команды!$AJ$6,TRUE,FALSE),IF(INDEX(Команды!$A$2:$AN$7500,MATCH(CS$3,Команды!$A$2:$A$7500,0),$E62+2)=Команды!$AJ$7,TRUE,FALSE),IF(INDEX(Команды!$A$2:$AN$7500,MATCH(CS$3,Команды!$A$2:$A$7500,0),$E62+2)=Команды!$AJ$8,TRUE,FALSE),IF(INDEX(Команды!$A$2:$AN$7500,MATCH(CS$3,Команды!$A$2:$A$7500,0),$E62+2)=Команды!$AJ$9,TRUE,FALSE),IF(INDEX(Команды!$A$2:$AN$7500,MATCH(CS$3,Команды!$A$2:$A$7500,0),$E62+2)=Команды!$AJ$10,TRUE,FALSE),IF(INDEX(Команды!$A$2:$AN$7500,MATCH(CS$3,Команды!$A$2:$A$7500,0),$E62+2)=Команды!$AJ$11,TRUE,FALSE),IF(INDEX(Команды!$A$2:$AN$7500,MATCH(CS$3,Команды!$A$2:$A$7500,0),$E62+2)=Команды!$AJ$12,TRUE,FALSE),IF(INDEX(Команды!$A$2:$AN$7500,MATCH(CS$3,Команды!$A$2:$A$7500,0),$E62+2)=Команды!$AJ$13,TRUE,FALSE),IF(INDEX(Команды!$A$2:$AN$7500,MATCH(CS$3,Команды!$A$2:$A$7500,0),$E62+2)=Команды!$AJ$14,TRUE,FALSE),IF(INDEX(Команды!$A$2:$AN$7500,MATCH(CS$3,Команды!$A$2:$A$7500,0),$E62+2)=Команды!$AJ$15,TRUE,FALSE),IF(INDEX(Команды!$A$2:$AN$7500,MATCH(CS$3,Команды!$A$2:$A$7500,0),$E62+2)=Команды!$AJ$16,TRUE,FALSE),,IF(INDEX(Команды!$A$2:$AN$7500,MATCH(CS$3,Команды!$A$2:$A$7500,0),$E62+2)=Команды!$AJ$17,TRUE,FALSE),,IF(INDEX(Команды!$A$2:$AN$7500,MATCH(CS$3,Команды!$A$2:$A$7500,0),$E62+2)=Команды!$AJ$18,TRUE,FALSE),,IF(INDEX(Команды!$A$2:$AN$7500,MATCH(CS$3,Команды!$A$2:$A$7500,0),$E62+2)=Команды!$AJ$19,TRUE,FALSE)),INDEX(Команды!$AJ$2:$AK$19,MATCH(INDEX(Команды!$A$2:$AN$7500,MATCH(CS$3,Команды!$A$2:$A$7500,0),$E62+2),Команды!$AJ$2:$AJ$19,0),2),0)</f>
        <v>0.3125</v>
      </c>
      <c r="CT62" s="175">
        <f>IF(OR(IF(INDEX(Команды!$A$2:$AN$7500,MATCH(CS$3,Команды!$A$2:$A$7500,0),$E62+2)=Команды!$AJ$2,TRUE,FALSE),IF(INDEX(Команды!$A$2:$AN$7500,MATCH(CS$3,Команды!$A$2:$A$7500,0),$E62+2)=Команды!$AJ$3,TRUE,FALSE),IF(INDEX(Команды!$A$2:$AN$7500,MATCH(CS$3,Команды!$A$2:$A$7500,0),$E62+2)=Команды!$AJ$4,TRUE,FALSE),IF(INDEX(Команды!$A$2:$AN$7500,MATCH(CS$3,Команды!$A$2:$A$7500,0),$E62+2)=Команды!$AJ$5,TRUE,FALSE),IF(INDEX(Команды!$A$2:$AN$7500,MATCH(CS$3,Команды!$A$2:$A$7500,0),$E62+2)=Команды!$AJ$6,TRUE,FALSE),IF(INDEX(Команды!$A$2:$AN$7500,MATCH(CS$3,Команды!$A$2:$A$7500,0),$E62+2)=Команды!$AJ$7,TRUE,FALSE),IF(INDEX(Команды!$A$2:$AN$7500,MATCH(CS$3,Команды!$A$2:$A$7500,0),$E62+2)=Команды!$AJ$8,TRUE,FALSE),IF(INDEX(Команды!$A$2:$AN$7500,MATCH(CS$3,Команды!$A$2:$A$7500,0),$E62+2)=Команды!$AJ$9,TRUE,FALSE),IF(INDEX(Команды!$A$2:$AN$7500,MATCH(CS$3,Команды!$A$2:$A$7500,0),$E62+2)=Команды!$AJ$10,TRUE,FALSE),IF(INDEX(Команды!$A$2:$AN$7500,MATCH(CS$3,Команды!$A$2:$A$7500,0),$E62+2)=Команды!$AJ$11,TRUE,FALSE),IF(INDEX(Команды!$A$2:$AN$7500,MATCH(CS$3,Команды!$A$2:$A$7500,0),$E62+2)=Команды!$AJ$12,TRUE,FALSE),IF(INDEX(Команды!$A$2:$AN$7500,MATCH(CS$3,Команды!$A$2:$A$7500,0),$E62+2)=Команды!$AJ$13,TRUE,FALSE),IF(INDEX(Команды!$A$2:$AN$7500,MATCH(CS$3,Команды!$A$2:$A$7500,0),$E62+2)=Команды!$AJ$14,TRUE,FALSE),IF(INDEX(Команды!$A$2:$AN$7500,MATCH(CS$3,Команды!$A$2:$A$7500,0),$E62+2)=Команды!$AJ$15,TRUE,FALSE),IF(INDEX(Команды!$A$2:$AN$7500,MATCH(CS$3,Команды!$A$2:$A$7500,0),$E62+2)=Команды!$AJ$16,TRUE,FALSE),IF(INDEX(Команды!$A$2:$AN$7500,MATCH(CS$3,Команды!$A$2:$A$7500,0),$E62+2)=Команды!$AJ$17,TRUE,FALSE),IF(INDEX(Команды!$A$2:$AN$7500,MATCH(CS$3,Команды!$A$2:$A$7500,0),$E62+2)=Команды!$AJ$18,TRUE,FALSE),IF(INDEX(Команды!$A$2:$AN$7500,MATCH(CS$3,Команды!$A$2:$A$7500,0),$E62+2)=Команды!$AJ$19,TRUE,FALSE)),INDEX(Команды!$AJ$2:$AL$19,MATCH(INDEX(Команды!$A$2:$AN$7500,MATCH(CS$3,Команды!$A$2:$A$7500,0),$E62+2),Команды!$AJ$2:$AJ$19,0),3),0)</f>
        <v>0.6875</v>
      </c>
      <c r="CU62" s="342"/>
    </row>
    <row r="63" spans="1:99" s="2" customFormat="1" ht="21.95" customHeight="1" x14ac:dyDescent="0.3">
      <c r="A63" s="251">
        <v>58</v>
      </c>
      <c r="B63" s="2">
        <f>VLOOKUP(A63,'Список КК'!A:F,6,TRUE)</f>
        <v>17494</v>
      </c>
      <c r="C63" s="638" t="str">
        <f>VLOOKUP(A63,'Список КК'!A:B,2,TRUE)</f>
        <v>Каюшкина Ксения Андреевна</v>
      </c>
      <c r="D63" s="203" t="str">
        <f>VLOOKUP(A63,'Список КК'!A:D,4,TRUE)</f>
        <v>Уходит в 12:30 , ИНФО 2</v>
      </c>
      <c r="E63" s="4">
        <f>VLOOKUP(A63,'Список КК'!A:C,3,TRUE)</f>
        <v>32</v>
      </c>
      <c r="F63" s="220">
        <f>VLOOKUP(A63,'Список КК'!A:E,5,TRUE)</f>
        <v>0</v>
      </c>
      <c r="G63" s="174" t="str">
        <f>IF(OR(IF(INDEX(Команды!$A$2:$AN$7500,MATCH(G$3,Команды!$A$2:$A$7500,0),$E63+2)=Команды!$AJ$2,TRUE,FALSE),IF(INDEX(Команды!$A$2:$AN$7500,MATCH(G$3,Команды!$A$2:$A$7500,0),$E63+2)=Команды!$AJ$3,TRUE,FALSE),IF(INDEX(Команды!$A$2:$AN$7500,MATCH(G$3,Команды!$A$2:$A$7500,0),$E63+2)=Команды!$AJ$4,TRUE,FALSE),IF(INDEX(Команды!$A$2:$AN$7500,MATCH(G$3,Команды!$A$2:$A$7500,0),$E63+2)=Команды!$AJ$5,TRUE,FALSE),IF(INDEX(Команды!$A$2:$AN$7500,MATCH(G$3,Команды!$A$2:$A$7500,0),$E63+2)=Команды!$AJ$6,TRUE,FALSE),IF(INDEX(Команды!$A$2:$AN$7500,MATCH(G$3,Команды!$A$2:$A$7500,0),$E63+2)=Команды!$AJ$7,TRUE,FALSE),IF(INDEX(Команды!$A$2:$AN$7500,MATCH(G$3,Команды!$A$2:$A$7500,0),$E63+2)=Команды!$AJ$8,TRUE,FALSE),IF(INDEX(Команды!$A$2:$AN$7500,MATCH(G$3,Команды!$A$2:$A$7500,0),$E63+2)=Команды!$AJ$9,TRUE,FALSE),IF(INDEX(Команды!$A$2:$AN$7500,MATCH(G$3,Команды!$A$2:$A$7500,0),$E63+2)=Команды!$AJ$10,TRUE,FALSE),IF(INDEX(Команды!$A$2:$AN$7500,MATCH(G$3,Команды!$A$2:$A$7500,0),$E63+2)=Команды!$AJ$11,TRUE,FALSE),IF(INDEX(Команды!$A$2:$AN$7500,MATCH(G$3,Команды!$A$2:$A$7500,0),$E63+2)=Команды!$AJ$12,TRUE,FALSE),IF(INDEX(Команды!$A$2:$AN$7500,MATCH(G$3,Команды!$A$2:$A$7500,0),$E63+2)=Команды!$AJ$13,TRUE,FALSE),IF(INDEX(Команды!$A$2:$AN$7500,MATCH(G$3,Команды!$A$2:$A$7500,0),$E63+2)=Команды!$AJ$14,TRUE,FALSE),IF(INDEX(Команды!$A$2:$AN$7500,MATCH(G$3,Команды!$A$2:$A$7500,0),$E63+2)=Команды!$AJ$15,TRUE,FALSE),IF(INDEX(Команды!$A$2:$AN$7500,MATCH(G$3,Команды!$A$2:$A$7500,0),$E63+2)=Команды!$AJ$16,TRUE,FALSE),,IF(INDEX(Команды!$A$2:$AN$7500,MATCH(G$3,Команды!$A$2:$A$7500,0),$E63+2)=Команды!$AJ$17,TRUE,FALSE),,IF(INDEX(Команды!$A$2:$AN$7500,MATCH(G$3,Команды!$A$2:$A$7500,0),$E63+2)=Команды!$AJ$18,TRUE,FALSE),,IF(INDEX(Команды!$A$2:$AN$7500,MATCH(G$3,Команды!$A$2:$A$7500,0),$E63+2)=Команды!$AJ$19,TRUE,FALSE)),INDEX(Команды!$AJ$2:$AK$19,MATCH(INDEX(Команды!$A$2:$AN$7500,MATCH(G$3,Команды!$A$2:$A$7500,0),$E63+2),Команды!$AJ$2:$AJ$19,0),2),0)</f>
        <v>В</v>
      </c>
      <c r="H63" s="175" t="str">
        <f>IF(OR(IF(INDEX(Команды!$A$2:$AN$7500,MATCH(G$3,Команды!$A$2:$A$7500,0),$E63+2)=Команды!$AJ$2,TRUE,FALSE),IF(INDEX(Команды!$A$2:$AN$7500,MATCH(G$3,Команды!$A$2:$A$7500,0),$E63+2)=Команды!$AJ$3,TRUE,FALSE),IF(INDEX(Команды!$A$2:$AN$7500,MATCH(G$3,Команды!$A$2:$A$7500,0),$E63+2)=Команды!$AJ$4,TRUE,FALSE),IF(INDEX(Команды!$A$2:$AN$7500,MATCH(G$3,Команды!$A$2:$A$7500,0),$E63+2)=Команды!$AJ$5,TRUE,FALSE),IF(INDEX(Команды!$A$2:$AN$7500,MATCH(G$3,Команды!$A$2:$A$7500,0),$E63+2)=Команды!$AJ$6,TRUE,FALSE),IF(INDEX(Команды!$A$2:$AN$7500,MATCH(G$3,Команды!$A$2:$A$7500,0),$E63+2)=Команды!$AJ$7,TRUE,FALSE),IF(INDEX(Команды!$A$2:$AN$7500,MATCH(G$3,Команды!$A$2:$A$7500,0),$E63+2)=Команды!$AJ$8,TRUE,FALSE),IF(INDEX(Команды!$A$2:$AN$7500,MATCH(G$3,Команды!$A$2:$A$7500,0),$E63+2)=Команды!$AJ$9,TRUE,FALSE),IF(INDEX(Команды!$A$2:$AN$7500,MATCH(G$3,Команды!$A$2:$A$7500,0),$E63+2)=Команды!$AJ$10,TRUE,FALSE),IF(INDEX(Команды!$A$2:$AN$7500,MATCH(G$3,Команды!$A$2:$A$7500,0),$E63+2)=Команды!$AJ$11,TRUE,FALSE),IF(INDEX(Команды!$A$2:$AN$7500,MATCH(G$3,Команды!$A$2:$A$7500,0),$E63+2)=Команды!$AJ$12,TRUE,FALSE),IF(INDEX(Команды!$A$2:$AN$7500,MATCH(G$3,Команды!$A$2:$A$7500,0),$E63+2)=Команды!$AJ$13,TRUE,FALSE),IF(INDEX(Команды!$A$2:$AN$7500,MATCH(G$3,Команды!$A$2:$A$7500,0),$E63+2)=Команды!$AJ$14,TRUE,FALSE),IF(INDEX(Команды!$A$2:$AN$7500,MATCH(G$3,Команды!$A$2:$A$7500,0),$E63+2)=Команды!$AJ$15,TRUE,FALSE),IF(INDEX(Команды!$A$2:$AN$7500,MATCH(G$3,Команды!$A$2:$A$7500,0),$E63+2)=Команды!$AJ$16,TRUE,FALSE),IF(INDEX(Команды!$A$2:$AN$7500,MATCH(G$3,Команды!$A$2:$A$7500,0),$E63+2)=Команды!$AJ$17,TRUE,FALSE),IF(INDEX(Команды!$A$2:$AN$7500,MATCH(G$3,Команды!$A$2:$A$7500,0),$E63+2)=Команды!$AJ$18,TRUE,FALSE),IF(INDEX(Команды!$A$2:$AN$7500,MATCH(G$3,Команды!$A$2:$A$7500,0),$E63+2)=Команды!$AJ$19,TRUE,FALSE)),INDEX(Команды!$AJ$2:$AL$19,MATCH(INDEX(Команды!$A$2:$AN$7500,MATCH(G$3,Команды!$A$2:$A$7500,0),$E63+2),Команды!$AJ$2:$AJ$19,0),3),0)</f>
        <v>В</v>
      </c>
      <c r="I63" s="342"/>
      <c r="J63" s="174" t="str">
        <f>IF(OR(IF(INDEX(Команды!$A$2:$AN$7500,MATCH(J$3,Команды!$A$2:$A$7500,0),$E63+2)=Команды!$AJ$2,TRUE,FALSE),IF(INDEX(Команды!$A$2:$AN$7500,MATCH(J$3,Команды!$A$2:$A$7500,0),$E63+2)=Команды!$AJ$3,TRUE,FALSE),IF(INDEX(Команды!$A$2:$AN$7500,MATCH(J$3,Команды!$A$2:$A$7500,0),$E63+2)=Команды!$AJ$4,TRUE,FALSE),IF(INDEX(Команды!$A$2:$AN$7500,MATCH(J$3,Команды!$A$2:$A$7500,0),$E63+2)=Команды!$AJ$5,TRUE,FALSE),IF(INDEX(Команды!$A$2:$AN$7500,MATCH(J$3,Команды!$A$2:$A$7500,0),$E63+2)=Команды!$AJ$6,TRUE,FALSE),IF(INDEX(Команды!$A$2:$AN$7500,MATCH(J$3,Команды!$A$2:$A$7500,0),$E63+2)=Команды!$AJ$7,TRUE,FALSE),IF(INDEX(Команды!$A$2:$AN$7500,MATCH(J$3,Команды!$A$2:$A$7500,0),$E63+2)=Команды!$AJ$8,TRUE,FALSE),IF(INDEX(Команды!$A$2:$AN$7500,MATCH(J$3,Команды!$A$2:$A$7500,0),$E63+2)=Команды!$AJ$9,TRUE,FALSE),IF(INDEX(Команды!$A$2:$AN$7500,MATCH(J$3,Команды!$A$2:$A$7500,0),$E63+2)=Команды!$AJ$10,TRUE,FALSE),IF(INDEX(Команды!$A$2:$AN$7500,MATCH(J$3,Команды!$A$2:$A$7500,0),$E63+2)=Команды!$AJ$11,TRUE,FALSE),IF(INDEX(Команды!$A$2:$AN$7500,MATCH(J$3,Команды!$A$2:$A$7500,0),$E63+2)=Команды!$AJ$12,TRUE,FALSE),IF(INDEX(Команды!$A$2:$AN$7500,MATCH(J$3,Команды!$A$2:$A$7500,0),$E63+2)=Команды!$AJ$13,TRUE,FALSE),IF(INDEX(Команды!$A$2:$AN$7500,MATCH(J$3,Команды!$A$2:$A$7500,0),$E63+2)=Команды!$AJ$14,TRUE,FALSE),IF(INDEX(Команды!$A$2:$AN$7500,MATCH(J$3,Команды!$A$2:$A$7500,0),$E63+2)=Команды!$AJ$15,TRUE,FALSE),IF(INDEX(Команды!$A$2:$AN$7500,MATCH(J$3,Команды!$A$2:$A$7500,0),$E63+2)=Команды!$AJ$16,TRUE,FALSE),,IF(INDEX(Команды!$A$2:$AN$7500,MATCH(J$3,Команды!$A$2:$A$7500,0),$E63+2)=Команды!$AJ$17,TRUE,FALSE),,IF(INDEX(Команды!$A$2:$AN$7500,MATCH(J$3,Команды!$A$2:$A$7500,0),$E63+2)=Команды!$AJ$18,TRUE,FALSE),,IF(INDEX(Команды!$A$2:$AN$7500,MATCH(J$3,Команды!$A$2:$A$7500,0),$E63+2)=Команды!$AJ$19,TRUE,FALSE)),INDEX(Команды!$AJ$2:$AK$19,MATCH(INDEX(Команды!$A$2:$AN$7500,MATCH(J$3,Команды!$A$2:$A$7500,0),$E63+2),Команды!$AJ$2:$AJ$19,0),2),0)</f>
        <v>В</v>
      </c>
      <c r="K63" s="175" t="str">
        <f>IF(OR(IF(INDEX(Команды!$A$2:$AN$7500,MATCH(J$3,Команды!$A$2:$A$7500,0),$E63+2)=Команды!$AJ$2,TRUE,FALSE),IF(INDEX(Команды!$A$2:$AN$7500,MATCH(J$3,Команды!$A$2:$A$7500,0),$E63+2)=Команды!$AJ$3,TRUE,FALSE),IF(INDEX(Команды!$A$2:$AN$7500,MATCH(J$3,Команды!$A$2:$A$7500,0),$E63+2)=Команды!$AJ$4,TRUE,FALSE),IF(INDEX(Команды!$A$2:$AN$7500,MATCH(J$3,Команды!$A$2:$A$7500,0),$E63+2)=Команды!$AJ$5,TRUE,FALSE),IF(INDEX(Команды!$A$2:$AN$7500,MATCH(J$3,Команды!$A$2:$A$7500,0),$E63+2)=Команды!$AJ$6,TRUE,FALSE),IF(INDEX(Команды!$A$2:$AN$7500,MATCH(J$3,Команды!$A$2:$A$7500,0),$E63+2)=Команды!$AJ$7,TRUE,FALSE),IF(INDEX(Команды!$A$2:$AN$7500,MATCH(J$3,Команды!$A$2:$A$7500,0),$E63+2)=Команды!$AJ$8,TRUE,FALSE),IF(INDEX(Команды!$A$2:$AN$7500,MATCH(J$3,Команды!$A$2:$A$7500,0),$E63+2)=Команды!$AJ$9,TRUE,FALSE),IF(INDEX(Команды!$A$2:$AN$7500,MATCH(J$3,Команды!$A$2:$A$7500,0),$E63+2)=Команды!$AJ$10,TRUE,FALSE),IF(INDEX(Команды!$A$2:$AN$7500,MATCH(J$3,Команды!$A$2:$A$7500,0),$E63+2)=Команды!$AJ$11,TRUE,FALSE),IF(INDEX(Команды!$A$2:$AN$7500,MATCH(J$3,Команды!$A$2:$A$7500,0),$E63+2)=Команды!$AJ$12,TRUE,FALSE),IF(INDEX(Команды!$A$2:$AN$7500,MATCH(J$3,Команды!$A$2:$A$7500,0),$E63+2)=Команды!$AJ$13,TRUE,FALSE),IF(INDEX(Команды!$A$2:$AN$7500,MATCH(J$3,Команды!$A$2:$A$7500,0),$E63+2)=Команды!$AJ$14,TRUE,FALSE),IF(INDEX(Команды!$A$2:$AN$7500,MATCH(J$3,Команды!$A$2:$A$7500,0),$E63+2)=Команды!$AJ$15,TRUE,FALSE),IF(INDEX(Команды!$A$2:$AN$7500,MATCH(J$3,Команды!$A$2:$A$7500,0),$E63+2)=Команды!$AJ$16,TRUE,FALSE),IF(INDEX(Команды!$A$2:$AN$7500,MATCH(J$3,Команды!$A$2:$A$7500,0),$E63+2)=Команды!$AJ$17,TRUE,FALSE),IF(INDEX(Команды!$A$2:$AN$7500,MATCH(J$3,Команды!$A$2:$A$7500,0),$E63+2)=Команды!$AJ$18,TRUE,FALSE),IF(INDEX(Команды!$A$2:$AN$7500,MATCH(J$3,Команды!$A$2:$A$7500,0),$E63+2)=Команды!$AJ$19,TRUE,FALSE)),INDEX(Команды!$AJ$2:$AL$19,MATCH(INDEX(Команды!$A$2:$AN$7500,MATCH(J$3,Команды!$A$2:$A$7500,0),$E63+2),Команды!$AJ$2:$AJ$19,0),3),0)</f>
        <v>В</v>
      </c>
      <c r="L63" s="342"/>
      <c r="M63" s="174" t="str">
        <f>IF(OR(IF(INDEX(Команды!$A$2:$AN$7500,MATCH(M$3,Команды!$A$2:$A$7500,0),$E63+2)=Команды!$AJ$2,TRUE,FALSE),IF(INDEX(Команды!$A$2:$AN$7500,MATCH(M$3,Команды!$A$2:$A$7500,0),$E63+2)=Команды!$AJ$3,TRUE,FALSE),IF(INDEX(Команды!$A$2:$AN$7500,MATCH(M$3,Команды!$A$2:$A$7500,0),$E63+2)=Команды!$AJ$4,TRUE,FALSE),IF(INDEX(Команды!$A$2:$AN$7500,MATCH(M$3,Команды!$A$2:$A$7500,0),$E63+2)=Команды!$AJ$5,TRUE,FALSE),IF(INDEX(Команды!$A$2:$AN$7500,MATCH(M$3,Команды!$A$2:$A$7500,0),$E63+2)=Команды!$AJ$6,TRUE,FALSE),IF(INDEX(Команды!$A$2:$AN$7500,MATCH(M$3,Команды!$A$2:$A$7500,0),$E63+2)=Команды!$AJ$7,TRUE,FALSE),IF(INDEX(Команды!$A$2:$AN$7500,MATCH(M$3,Команды!$A$2:$A$7500,0),$E63+2)=Команды!$AJ$8,TRUE,FALSE),IF(INDEX(Команды!$A$2:$AN$7500,MATCH(M$3,Команды!$A$2:$A$7500,0),$E63+2)=Команды!$AJ$9,TRUE,FALSE),IF(INDEX(Команды!$A$2:$AN$7500,MATCH(M$3,Команды!$A$2:$A$7500,0),$E63+2)=Команды!$AJ$10,TRUE,FALSE),IF(INDEX(Команды!$A$2:$AN$7500,MATCH(M$3,Команды!$A$2:$A$7500,0),$E63+2)=Команды!$AJ$11,TRUE,FALSE),IF(INDEX(Команды!$A$2:$AN$7500,MATCH(M$3,Команды!$A$2:$A$7500,0),$E63+2)=Команды!$AJ$12,TRUE,FALSE),IF(INDEX(Команды!$A$2:$AN$7500,MATCH(M$3,Команды!$A$2:$A$7500,0),$E63+2)=Команды!$AJ$13,TRUE,FALSE),IF(INDEX(Команды!$A$2:$AN$7500,MATCH(M$3,Команды!$A$2:$A$7500,0),$E63+2)=Команды!$AJ$14,TRUE,FALSE),IF(INDEX(Команды!$A$2:$AN$7500,MATCH(M$3,Команды!$A$2:$A$7500,0),$E63+2)=Команды!$AJ$15,TRUE,FALSE),IF(INDEX(Команды!$A$2:$AN$7500,MATCH(M$3,Команды!$A$2:$A$7500,0),$E63+2)=Команды!$AJ$16,TRUE,FALSE),,IF(INDEX(Команды!$A$2:$AN$7500,MATCH(M$3,Команды!$A$2:$A$7500,0),$E63+2)=Команды!$AJ$17,TRUE,FALSE),,IF(INDEX(Команды!$A$2:$AN$7500,MATCH(M$3,Команды!$A$2:$A$7500,0),$E63+2)=Команды!$AJ$18,TRUE,FALSE),,IF(INDEX(Команды!$A$2:$AN$7500,MATCH(M$3,Команды!$A$2:$A$7500,0),$E63+2)=Команды!$AJ$19,TRUE,FALSE)),INDEX(Команды!$AJ$2:$AK$19,MATCH(INDEX(Команды!$A$2:$AN$7500,MATCH(M$3,Команды!$A$2:$A$7500,0),$E63+2),Команды!$AJ$2:$AJ$19,0),2),0)</f>
        <v>В</v>
      </c>
      <c r="N63" s="175" t="str">
        <f>IF(OR(IF(INDEX(Команды!$A$2:$AN$7500,MATCH(M$3,Команды!$A$2:$A$7500,0),$E63+2)=Команды!$AJ$2,TRUE,FALSE),IF(INDEX(Команды!$A$2:$AN$7500,MATCH(M$3,Команды!$A$2:$A$7500,0),$E63+2)=Команды!$AJ$3,TRUE,FALSE),IF(INDEX(Команды!$A$2:$AN$7500,MATCH(M$3,Команды!$A$2:$A$7500,0),$E63+2)=Команды!$AJ$4,TRUE,FALSE),IF(INDEX(Команды!$A$2:$AN$7500,MATCH(M$3,Команды!$A$2:$A$7500,0),$E63+2)=Команды!$AJ$5,TRUE,FALSE),IF(INDEX(Команды!$A$2:$AN$7500,MATCH(M$3,Команды!$A$2:$A$7500,0),$E63+2)=Команды!$AJ$6,TRUE,FALSE),IF(INDEX(Команды!$A$2:$AN$7500,MATCH(M$3,Команды!$A$2:$A$7500,0),$E63+2)=Команды!$AJ$7,TRUE,FALSE),IF(INDEX(Команды!$A$2:$AN$7500,MATCH(M$3,Команды!$A$2:$A$7500,0),$E63+2)=Команды!$AJ$8,TRUE,FALSE),IF(INDEX(Команды!$A$2:$AN$7500,MATCH(M$3,Команды!$A$2:$A$7500,0),$E63+2)=Команды!$AJ$9,TRUE,FALSE),IF(INDEX(Команды!$A$2:$AN$7500,MATCH(M$3,Команды!$A$2:$A$7500,0),$E63+2)=Команды!$AJ$10,TRUE,FALSE),IF(INDEX(Команды!$A$2:$AN$7500,MATCH(M$3,Команды!$A$2:$A$7500,0),$E63+2)=Команды!$AJ$11,TRUE,FALSE),IF(INDEX(Команды!$A$2:$AN$7500,MATCH(M$3,Команды!$A$2:$A$7500,0),$E63+2)=Команды!$AJ$12,TRUE,FALSE),IF(INDEX(Команды!$A$2:$AN$7500,MATCH(M$3,Команды!$A$2:$A$7500,0),$E63+2)=Команды!$AJ$13,TRUE,FALSE),IF(INDEX(Команды!$A$2:$AN$7500,MATCH(M$3,Команды!$A$2:$A$7500,0),$E63+2)=Команды!$AJ$14,TRUE,FALSE),IF(INDEX(Команды!$A$2:$AN$7500,MATCH(M$3,Команды!$A$2:$A$7500,0),$E63+2)=Команды!$AJ$15,TRUE,FALSE),IF(INDEX(Команды!$A$2:$AN$7500,MATCH(M$3,Команды!$A$2:$A$7500,0),$E63+2)=Команды!$AJ$16,TRUE,FALSE),IF(INDEX(Команды!$A$2:$AN$7500,MATCH(M$3,Команды!$A$2:$A$7500,0),$E63+2)=Команды!$AJ$17,TRUE,FALSE),IF(INDEX(Команды!$A$2:$AN$7500,MATCH(M$3,Команды!$A$2:$A$7500,0),$E63+2)=Команды!$AJ$18,TRUE,FALSE),IF(INDEX(Команды!$A$2:$AN$7500,MATCH(M$3,Команды!$A$2:$A$7500,0),$E63+2)=Команды!$AJ$19,TRUE,FALSE)),INDEX(Команды!$AJ$2:$AL$19,MATCH(INDEX(Команды!$A$2:$AN$7500,MATCH(M$3,Команды!$A$2:$A$7500,0),$E63+2),Команды!$AJ$2:$AJ$19,0),3),0)</f>
        <v>В</v>
      </c>
      <c r="O63" s="342"/>
      <c r="P63" s="174" t="str">
        <f>IF(OR(IF(INDEX(Команды!$A$2:$AN$7500,MATCH(P$3,Команды!$A$2:$A$7500,0),$E63+2)=Команды!$AJ$2,TRUE,FALSE),IF(INDEX(Команды!$A$2:$AN$7500,MATCH(P$3,Команды!$A$2:$A$7500,0),$E63+2)=Команды!$AJ$3,TRUE,FALSE),IF(INDEX(Команды!$A$2:$AN$7500,MATCH(P$3,Команды!$A$2:$A$7500,0),$E63+2)=Команды!$AJ$4,TRUE,FALSE),IF(INDEX(Команды!$A$2:$AN$7500,MATCH(P$3,Команды!$A$2:$A$7500,0),$E63+2)=Команды!$AJ$5,TRUE,FALSE),IF(INDEX(Команды!$A$2:$AN$7500,MATCH(P$3,Команды!$A$2:$A$7500,0),$E63+2)=Команды!$AJ$6,TRUE,FALSE),IF(INDEX(Команды!$A$2:$AN$7500,MATCH(P$3,Команды!$A$2:$A$7500,0),$E63+2)=Команды!$AJ$7,TRUE,FALSE),IF(INDEX(Команды!$A$2:$AN$7500,MATCH(P$3,Команды!$A$2:$A$7500,0),$E63+2)=Команды!$AJ$8,TRUE,FALSE),IF(INDEX(Команды!$A$2:$AN$7500,MATCH(P$3,Команды!$A$2:$A$7500,0),$E63+2)=Команды!$AJ$9,TRUE,FALSE),IF(INDEX(Команды!$A$2:$AN$7500,MATCH(P$3,Команды!$A$2:$A$7500,0),$E63+2)=Команды!$AJ$10,TRUE,FALSE),IF(INDEX(Команды!$A$2:$AN$7500,MATCH(P$3,Команды!$A$2:$A$7500,0),$E63+2)=Команды!$AJ$11,TRUE,FALSE),IF(INDEX(Команды!$A$2:$AN$7500,MATCH(P$3,Команды!$A$2:$A$7500,0),$E63+2)=Команды!$AJ$12,TRUE,FALSE),IF(INDEX(Команды!$A$2:$AN$7500,MATCH(P$3,Команды!$A$2:$A$7500,0),$E63+2)=Команды!$AJ$13,TRUE,FALSE),IF(INDEX(Команды!$A$2:$AN$7500,MATCH(P$3,Команды!$A$2:$A$7500,0),$E63+2)=Команды!$AJ$14,TRUE,FALSE),IF(INDEX(Команды!$A$2:$AN$7500,MATCH(P$3,Команды!$A$2:$A$7500,0),$E63+2)=Команды!$AJ$15,TRUE,FALSE),IF(INDEX(Команды!$A$2:$AN$7500,MATCH(P$3,Команды!$A$2:$A$7500,0),$E63+2)=Команды!$AJ$16,TRUE,FALSE),,IF(INDEX(Команды!$A$2:$AN$7500,MATCH(P$3,Команды!$A$2:$A$7500,0),$E63+2)=Команды!$AJ$17,TRUE,FALSE),,IF(INDEX(Команды!$A$2:$AN$7500,MATCH(P$3,Команды!$A$2:$A$7500,0),$E63+2)=Команды!$AJ$18,TRUE,FALSE),,IF(INDEX(Команды!$A$2:$AN$7500,MATCH(P$3,Команды!$A$2:$A$7500,0),$E63+2)=Команды!$AJ$19,TRUE,FALSE)),INDEX(Команды!$AJ$2:$AK$19,MATCH(INDEX(Команды!$A$2:$AN$7500,MATCH(P$3,Команды!$A$2:$A$7500,0),$E63+2),Команды!$AJ$2:$AJ$19,0),2),0)</f>
        <v>В</v>
      </c>
      <c r="Q63" s="175" t="str">
        <f>IF(OR(IF(INDEX(Команды!$A$2:$AN$7500,MATCH(P$3,Команды!$A$2:$A$7500,0),$E63+2)=Команды!$AJ$2,TRUE,FALSE),IF(INDEX(Команды!$A$2:$AN$7500,MATCH(P$3,Команды!$A$2:$A$7500,0),$E63+2)=Команды!$AJ$3,TRUE,FALSE),IF(INDEX(Команды!$A$2:$AN$7500,MATCH(P$3,Команды!$A$2:$A$7500,0),$E63+2)=Команды!$AJ$4,TRUE,FALSE),IF(INDEX(Команды!$A$2:$AN$7500,MATCH(P$3,Команды!$A$2:$A$7500,0),$E63+2)=Команды!$AJ$5,TRUE,FALSE),IF(INDEX(Команды!$A$2:$AN$7500,MATCH(P$3,Команды!$A$2:$A$7500,0),$E63+2)=Команды!$AJ$6,TRUE,FALSE),IF(INDEX(Команды!$A$2:$AN$7500,MATCH(P$3,Команды!$A$2:$A$7500,0),$E63+2)=Команды!$AJ$7,TRUE,FALSE),IF(INDEX(Команды!$A$2:$AN$7500,MATCH(P$3,Команды!$A$2:$A$7500,0),$E63+2)=Команды!$AJ$8,TRUE,FALSE),IF(INDEX(Команды!$A$2:$AN$7500,MATCH(P$3,Команды!$A$2:$A$7500,0),$E63+2)=Команды!$AJ$9,TRUE,FALSE),IF(INDEX(Команды!$A$2:$AN$7500,MATCH(P$3,Команды!$A$2:$A$7500,0),$E63+2)=Команды!$AJ$10,TRUE,FALSE),IF(INDEX(Команды!$A$2:$AN$7500,MATCH(P$3,Команды!$A$2:$A$7500,0),$E63+2)=Команды!$AJ$11,TRUE,FALSE),IF(INDEX(Команды!$A$2:$AN$7500,MATCH(P$3,Команды!$A$2:$A$7500,0),$E63+2)=Команды!$AJ$12,TRUE,FALSE),IF(INDEX(Команды!$A$2:$AN$7500,MATCH(P$3,Команды!$A$2:$A$7500,0),$E63+2)=Команды!$AJ$13,TRUE,FALSE),IF(INDEX(Команды!$A$2:$AN$7500,MATCH(P$3,Команды!$A$2:$A$7500,0),$E63+2)=Команды!$AJ$14,TRUE,FALSE),IF(INDEX(Команды!$A$2:$AN$7500,MATCH(P$3,Команды!$A$2:$A$7500,0),$E63+2)=Команды!$AJ$15,TRUE,FALSE),IF(INDEX(Команды!$A$2:$AN$7500,MATCH(P$3,Команды!$A$2:$A$7500,0),$E63+2)=Команды!$AJ$16,TRUE,FALSE),IF(INDEX(Команды!$A$2:$AN$7500,MATCH(P$3,Команды!$A$2:$A$7500,0),$E63+2)=Команды!$AJ$17,TRUE,FALSE),IF(INDEX(Команды!$A$2:$AN$7500,MATCH(P$3,Команды!$A$2:$A$7500,0),$E63+2)=Команды!$AJ$18,TRUE,FALSE),IF(INDEX(Команды!$A$2:$AN$7500,MATCH(P$3,Команды!$A$2:$A$7500,0),$E63+2)=Команды!$AJ$19,TRUE,FALSE)),INDEX(Команды!$AJ$2:$AL$19,MATCH(INDEX(Команды!$A$2:$AN$7500,MATCH(P$3,Команды!$A$2:$A$7500,0),$E63+2),Команды!$AJ$2:$AJ$19,0),3),0)</f>
        <v>В</v>
      </c>
      <c r="R63" s="342"/>
      <c r="S63" s="174" t="str">
        <f>IF(OR(IF(INDEX(Команды!$A$2:$AN$7500,MATCH(S$3,Команды!$A$2:$A$7500,0),$E63+2)=Команды!$AJ$2,TRUE,FALSE),IF(INDEX(Команды!$A$2:$AN$7500,MATCH(S$3,Команды!$A$2:$A$7500,0),$E63+2)=Команды!$AJ$3,TRUE,FALSE),IF(INDEX(Команды!$A$2:$AN$7500,MATCH(S$3,Команды!$A$2:$A$7500,0),$E63+2)=Команды!$AJ$4,TRUE,FALSE),IF(INDEX(Команды!$A$2:$AN$7500,MATCH(S$3,Команды!$A$2:$A$7500,0),$E63+2)=Команды!$AJ$5,TRUE,FALSE),IF(INDEX(Команды!$A$2:$AN$7500,MATCH(S$3,Команды!$A$2:$A$7500,0),$E63+2)=Команды!$AJ$6,TRUE,FALSE),IF(INDEX(Команды!$A$2:$AN$7500,MATCH(S$3,Команды!$A$2:$A$7500,0),$E63+2)=Команды!$AJ$7,TRUE,FALSE),IF(INDEX(Команды!$A$2:$AN$7500,MATCH(S$3,Команды!$A$2:$A$7500,0),$E63+2)=Команды!$AJ$8,TRUE,FALSE),IF(INDEX(Команды!$A$2:$AN$7500,MATCH(S$3,Команды!$A$2:$A$7500,0),$E63+2)=Команды!$AJ$9,TRUE,FALSE),IF(INDEX(Команды!$A$2:$AN$7500,MATCH(S$3,Команды!$A$2:$A$7500,0),$E63+2)=Команды!$AJ$10,TRUE,FALSE),IF(INDEX(Команды!$A$2:$AN$7500,MATCH(S$3,Команды!$A$2:$A$7500,0),$E63+2)=Команды!$AJ$11,TRUE,FALSE),IF(INDEX(Команды!$A$2:$AN$7500,MATCH(S$3,Команды!$A$2:$A$7500,0),$E63+2)=Команды!$AJ$12,TRUE,FALSE),IF(INDEX(Команды!$A$2:$AN$7500,MATCH(S$3,Команды!$A$2:$A$7500,0),$E63+2)=Команды!$AJ$13,TRUE,FALSE),IF(INDEX(Команды!$A$2:$AN$7500,MATCH(S$3,Команды!$A$2:$A$7500,0),$E63+2)=Команды!$AJ$14,TRUE,FALSE),IF(INDEX(Команды!$A$2:$AN$7500,MATCH(S$3,Команды!$A$2:$A$7500,0),$E63+2)=Команды!$AJ$15,TRUE,FALSE),IF(INDEX(Команды!$A$2:$AN$7500,MATCH(S$3,Команды!$A$2:$A$7500,0),$E63+2)=Команды!$AJ$16,TRUE,FALSE),,IF(INDEX(Команды!$A$2:$AN$7500,MATCH(S$3,Команды!$A$2:$A$7500,0),$E63+2)=Команды!$AJ$17,TRUE,FALSE),,IF(INDEX(Команды!$A$2:$AN$7500,MATCH(S$3,Команды!$A$2:$A$7500,0),$E63+2)=Команды!$AJ$18,TRUE,FALSE),,IF(INDEX(Команды!$A$2:$AN$7500,MATCH(S$3,Команды!$A$2:$A$7500,0),$E63+2)=Команды!$AJ$19,TRUE,FALSE)),INDEX(Команды!$AJ$2:$AK$19,MATCH(INDEX(Команды!$A$2:$AN$7500,MATCH(S$3,Команды!$A$2:$A$7500,0),$E63+2),Команды!$AJ$2:$AJ$19,0),2),0)</f>
        <v>В</v>
      </c>
      <c r="T63" s="175" t="str">
        <f>IF(OR(IF(INDEX(Команды!$A$2:$AN$7500,MATCH(S$3,Команды!$A$2:$A$7500,0),$E63+2)=Команды!$AJ$2,TRUE,FALSE),IF(INDEX(Команды!$A$2:$AN$7500,MATCH(S$3,Команды!$A$2:$A$7500,0),$E63+2)=Команды!$AJ$3,TRUE,FALSE),IF(INDEX(Команды!$A$2:$AN$7500,MATCH(S$3,Команды!$A$2:$A$7500,0),$E63+2)=Команды!$AJ$4,TRUE,FALSE),IF(INDEX(Команды!$A$2:$AN$7500,MATCH(S$3,Команды!$A$2:$A$7500,0),$E63+2)=Команды!$AJ$5,TRUE,FALSE),IF(INDEX(Команды!$A$2:$AN$7500,MATCH(S$3,Команды!$A$2:$A$7500,0),$E63+2)=Команды!$AJ$6,TRUE,FALSE),IF(INDEX(Команды!$A$2:$AN$7500,MATCH(S$3,Команды!$A$2:$A$7500,0),$E63+2)=Команды!$AJ$7,TRUE,FALSE),IF(INDEX(Команды!$A$2:$AN$7500,MATCH(S$3,Команды!$A$2:$A$7500,0),$E63+2)=Команды!$AJ$8,TRUE,FALSE),IF(INDEX(Команды!$A$2:$AN$7500,MATCH(S$3,Команды!$A$2:$A$7500,0),$E63+2)=Команды!$AJ$9,TRUE,FALSE),IF(INDEX(Команды!$A$2:$AN$7500,MATCH(S$3,Команды!$A$2:$A$7500,0),$E63+2)=Команды!$AJ$10,TRUE,FALSE),IF(INDEX(Команды!$A$2:$AN$7500,MATCH(S$3,Команды!$A$2:$A$7500,0),$E63+2)=Команды!$AJ$11,TRUE,FALSE),IF(INDEX(Команды!$A$2:$AN$7500,MATCH(S$3,Команды!$A$2:$A$7500,0),$E63+2)=Команды!$AJ$12,TRUE,FALSE),IF(INDEX(Команды!$A$2:$AN$7500,MATCH(S$3,Команды!$A$2:$A$7500,0),$E63+2)=Команды!$AJ$13,TRUE,FALSE),IF(INDEX(Команды!$A$2:$AN$7500,MATCH(S$3,Команды!$A$2:$A$7500,0),$E63+2)=Команды!$AJ$14,TRUE,FALSE),IF(INDEX(Команды!$A$2:$AN$7500,MATCH(S$3,Команды!$A$2:$A$7500,0),$E63+2)=Команды!$AJ$15,TRUE,FALSE),IF(INDEX(Команды!$A$2:$AN$7500,MATCH(S$3,Команды!$A$2:$A$7500,0),$E63+2)=Команды!$AJ$16,TRUE,FALSE),IF(INDEX(Команды!$A$2:$AN$7500,MATCH(S$3,Команды!$A$2:$A$7500,0),$E63+2)=Команды!$AJ$17,TRUE,FALSE),IF(INDEX(Команды!$A$2:$AN$7500,MATCH(S$3,Команды!$A$2:$A$7500,0),$E63+2)=Команды!$AJ$18,TRUE,FALSE),IF(INDEX(Команды!$A$2:$AN$7500,MATCH(S$3,Команды!$A$2:$A$7500,0),$E63+2)=Команды!$AJ$19,TRUE,FALSE)),INDEX(Команды!$AJ$2:$AL$19,MATCH(INDEX(Команды!$A$2:$AN$7500,MATCH(S$3,Команды!$A$2:$A$7500,0),$E63+2),Команды!$AJ$2:$AJ$19,0),3),0)</f>
        <v>В</v>
      </c>
      <c r="U63" s="342"/>
      <c r="V63" s="174" t="str">
        <f>IF(OR(IF(INDEX(Команды!$A$2:$AN$7500,MATCH(V$3,Команды!$A$2:$A$7500,0),$E63+2)=Команды!$AJ$2,TRUE,FALSE),IF(INDEX(Команды!$A$2:$AN$7500,MATCH(V$3,Команды!$A$2:$A$7500,0),$E63+2)=Команды!$AJ$3,TRUE,FALSE),IF(INDEX(Команды!$A$2:$AN$7500,MATCH(V$3,Команды!$A$2:$A$7500,0),$E63+2)=Команды!$AJ$4,TRUE,FALSE),IF(INDEX(Команды!$A$2:$AN$7500,MATCH(V$3,Команды!$A$2:$A$7500,0),$E63+2)=Команды!$AJ$5,TRUE,FALSE),IF(INDEX(Команды!$A$2:$AN$7500,MATCH(V$3,Команды!$A$2:$A$7500,0),$E63+2)=Команды!$AJ$6,TRUE,FALSE),IF(INDEX(Команды!$A$2:$AN$7500,MATCH(V$3,Команды!$A$2:$A$7500,0),$E63+2)=Команды!$AJ$7,TRUE,FALSE),IF(INDEX(Команды!$A$2:$AN$7500,MATCH(V$3,Команды!$A$2:$A$7500,0),$E63+2)=Команды!$AJ$8,TRUE,FALSE),IF(INDEX(Команды!$A$2:$AN$7500,MATCH(V$3,Команды!$A$2:$A$7500,0),$E63+2)=Команды!$AJ$9,TRUE,FALSE),IF(INDEX(Команды!$A$2:$AN$7500,MATCH(V$3,Команды!$A$2:$A$7500,0),$E63+2)=Команды!$AJ$10,TRUE,FALSE),IF(INDEX(Команды!$A$2:$AN$7500,MATCH(V$3,Команды!$A$2:$A$7500,0),$E63+2)=Команды!$AJ$11,TRUE,FALSE),IF(INDEX(Команды!$A$2:$AN$7500,MATCH(V$3,Команды!$A$2:$A$7500,0),$E63+2)=Команды!$AJ$12,TRUE,FALSE),IF(INDEX(Команды!$A$2:$AN$7500,MATCH(V$3,Команды!$A$2:$A$7500,0),$E63+2)=Команды!$AJ$13,TRUE,FALSE),IF(INDEX(Команды!$A$2:$AN$7500,MATCH(V$3,Команды!$A$2:$A$7500,0),$E63+2)=Команды!$AJ$14,TRUE,FALSE),IF(INDEX(Команды!$A$2:$AN$7500,MATCH(V$3,Команды!$A$2:$A$7500,0),$E63+2)=Команды!$AJ$15,TRUE,FALSE),IF(INDEX(Команды!$A$2:$AN$7500,MATCH(V$3,Команды!$A$2:$A$7500,0),$E63+2)=Команды!$AJ$16,TRUE,FALSE),,IF(INDEX(Команды!$A$2:$AN$7500,MATCH(V$3,Команды!$A$2:$A$7500,0),$E63+2)=Команды!$AJ$17,TRUE,FALSE),,IF(INDEX(Команды!$A$2:$AN$7500,MATCH(V$3,Команды!$A$2:$A$7500,0),$E63+2)=Команды!$AJ$18,TRUE,FALSE),,IF(INDEX(Команды!$A$2:$AN$7500,MATCH(V$3,Команды!$A$2:$A$7500,0),$E63+2)=Команды!$AJ$19,TRUE,FALSE)),INDEX(Команды!$AJ$2:$AK$19,MATCH(INDEX(Команды!$A$2:$AN$7500,MATCH(V$3,Команды!$A$2:$A$7500,0),$E63+2),Команды!$AJ$2:$AJ$19,0),2),0)</f>
        <v>В</v>
      </c>
      <c r="W63" s="175" t="str">
        <f>IF(OR(IF(INDEX(Команды!$A$2:$AN$7500,MATCH(V$3,Команды!$A$2:$A$7500,0),$E63+2)=Команды!$AJ$2,TRUE,FALSE),IF(INDEX(Команды!$A$2:$AN$7500,MATCH(V$3,Команды!$A$2:$A$7500,0),$E63+2)=Команды!$AJ$3,TRUE,FALSE),IF(INDEX(Команды!$A$2:$AN$7500,MATCH(V$3,Команды!$A$2:$A$7500,0),$E63+2)=Команды!$AJ$4,TRUE,FALSE),IF(INDEX(Команды!$A$2:$AN$7500,MATCH(V$3,Команды!$A$2:$A$7500,0),$E63+2)=Команды!$AJ$5,TRUE,FALSE),IF(INDEX(Команды!$A$2:$AN$7500,MATCH(V$3,Команды!$A$2:$A$7500,0),$E63+2)=Команды!$AJ$6,TRUE,FALSE),IF(INDEX(Команды!$A$2:$AN$7500,MATCH(V$3,Команды!$A$2:$A$7500,0),$E63+2)=Команды!$AJ$7,TRUE,FALSE),IF(INDEX(Команды!$A$2:$AN$7500,MATCH(V$3,Команды!$A$2:$A$7500,0),$E63+2)=Команды!$AJ$8,TRUE,FALSE),IF(INDEX(Команды!$A$2:$AN$7500,MATCH(V$3,Команды!$A$2:$A$7500,0),$E63+2)=Команды!$AJ$9,TRUE,FALSE),IF(INDEX(Команды!$A$2:$AN$7500,MATCH(V$3,Команды!$A$2:$A$7500,0),$E63+2)=Команды!$AJ$10,TRUE,FALSE),IF(INDEX(Команды!$A$2:$AN$7500,MATCH(V$3,Команды!$A$2:$A$7500,0),$E63+2)=Команды!$AJ$11,TRUE,FALSE),IF(INDEX(Команды!$A$2:$AN$7500,MATCH(V$3,Команды!$A$2:$A$7500,0),$E63+2)=Команды!$AJ$12,TRUE,FALSE),IF(INDEX(Команды!$A$2:$AN$7500,MATCH(V$3,Команды!$A$2:$A$7500,0),$E63+2)=Команды!$AJ$13,TRUE,FALSE),IF(INDEX(Команды!$A$2:$AN$7500,MATCH(V$3,Команды!$A$2:$A$7500,0),$E63+2)=Команды!$AJ$14,TRUE,FALSE),IF(INDEX(Команды!$A$2:$AN$7500,MATCH(V$3,Команды!$A$2:$A$7500,0),$E63+2)=Команды!$AJ$15,TRUE,FALSE),IF(INDEX(Команды!$A$2:$AN$7500,MATCH(V$3,Команды!$A$2:$A$7500,0),$E63+2)=Команды!$AJ$16,TRUE,FALSE),IF(INDEX(Команды!$A$2:$AN$7500,MATCH(V$3,Команды!$A$2:$A$7500,0),$E63+2)=Команды!$AJ$17,TRUE,FALSE),IF(INDEX(Команды!$A$2:$AN$7500,MATCH(V$3,Команды!$A$2:$A$7500,0),$E63+2)=Команды!$AJ$18,TRUE,FALSE),IF(INDEX(Команды!$A$2:$AN$7500,MATCH(V$3,Команды!$A$2:$A$7500,0),$E63+2)=Команды!$AJ$19,TRUE,FALSE)),INDEX(Команды!$AJ$2:$AL$19,MATCH(INDEX(Команды!$A$2:$AN$7500,MATCH(V$3,Команды!$A$2:$A$7500,0),$E63+2),Команды!$AJ$2:$AJ$19,0),3),0)</f>
        <v>В</v>
      </c>
      <c r="X63" s="342"/>
      <c r="Y63" s="174" t="str">
        <f>IF(OR(IF(INDEX(Команды!$A$2:$AN$7500,MATCH(Y$3,Команды!$A$2:$A$7500,0),$E63+2)=Команды!$AJ$2,TRUE,FALSE),IF(INDEX(Команды!$A$2:$AN$7500,MATCH(Y$3,Команды!$A$2:$A$7500,0),$E63+2)=Команды!$AJ$3,TRUE,FALSE),IF(INDEX(Команды!$A$2:$AN$7500,MATCH(Y$3,Команды!$A$2:$A$7500,0),$E63+2)=Команды!$AJ$4,TRUE,FALSE),IF(INDEX(Команды!$A$2:$AN$7500,MATCH(Y$3,Команды!$A$2:$A$7500,0),$E63+2)=Команды!$AJ$5,TRUE,FALSE),IF(INDEX(Команды!$A$2:$AN$7500,MATCH(Y$3,Команды!$A$2:$A$7500,0),$E63+2)=Команды!$AJ$6,TRUE,FALSE),IF(INDEX(Команды!$A$2:$AN$7500,MATCH(Y$3,Команды!$A$2:$A$7500,0),$E63+2)=Команды!$AJ$7,TRUE,FALSE),IF(INDEX(Команды!$A$2:$AN$7500,MATCH(Y$3,Команды!$A$2:$A$7500,0),$E63+2)=Команды!$AJ$8,TRUE,FALSE),IF(INDEX(Команды!$A$2:$AN$7500,MATCH(Y$3,Команды!$A$2:$A$7500,0),$E63+2)=Команды!$AJ$9,TRUE,FALSE),IF(INDEX(Команды!$A$2:$AN$7500,MATCH(Y$3,Команды!$A$2:$A$7500,0),$E63+2)=Команды!$AJ$10,TRUE,FALSE),IF(INDEX(Команды!$A$2:$AN$7500,MATCH(Y$3,Команды!$A$2:$A$7500,0),$E63+2)=Команды!$AJ$11,TRUE,FALSE),IF(INDEX(Команды!$A$2:$AN$7500,MATCH(Y$3,Команды!$A$2:$A$7500,0),$E63+2)=Команды!$AJ$12,TRUE,FALSE),IF(INDEX(Команды!$A$2:$AN$7500,MATCH(Y$3,Команды!$A$2:$A$7500,0),$E63+2)=Команды!$AJ$13,TRUE,FALSE),IF(INDEX(Команды!$A$2:$AN$7500,MATCH(Y$3,Команды!$A$2:$A$7500,0),$E63+2)=Команды!$AJ$14,TRUE,FALSE),IF(INDEX(Команды!$A$2:$AN$7500,MATCH(Y$3,Команды!$A$2:$A$7500,0),$E63+2)=Команды!$AJ$15,TRUE,FALSE),IF(INDEX(Команды!$A$2:$AN$7500,MATCH(Y$3,Команды!$A$2:$A$7500,0),$E63+2)=Команды!$AJ$16,TRUE,FALSE),,IF(INDEX(Команды!$A$2:$AN$7500,MATCH(Y$3,Команды!$A$2:$A$7500,0),$E63+2)=Команды!$AJ$17,TRUE,FALSE),,IF(INDEX(Команды!$A$2:$AN$7500,MATCH(Y$3,Команды!$A$2:$A$7500,0),$E63+2)=Команды!$AJ$18,TRUE,FALSE),,IF(INDEX(Команды!$A$2:$AN$7500,MATCH(Y$3,Команды!$A$2:$A$7500,0),$E63+2)=Команды!$AJ$19,TRUE,FALSE)),INDEX(Команды!$AJ$2:$AK$19,MATCH(INDEX(Команды!$A$2:$AN$7500,MATCH(Y$3,Команды!$A$2:$A$7500,0),$E63+2),Команды!$AJ$2:$AJ$19,0),2),0)</f>
        <v>В</v>
      </c>
      <c r="Z63" s="175" t="str">
        <f>IF(OR(IF(INDEX(Команды!$A$2:$AN$7500,MATCH(Y$3,Команды!$A$2:$A$7500,0),$E63+2)=Команды!$AJ$2,TRUE,FALSE),IF(INDEX(Команды!$A$2:$AN$7500,MATCH(Y$3,Команды!$A$2:$A$7500,0),$E63+2)=Команды!$AJ$3,TRUE,FALSE),IF(INDEX(Команды!$A$2:$AN$7500,MATCH(Y$3,Команды!$A$2:$A$7500,0),$E63+2)=Команды!$AJ$4,TRUE,FALSE),IF(INDEX(Команды!$A$2:$AN$7500,MATCH(Y$3,Команды!$A$2:$A$7500,0),$E63+2)=Команды!$AJ$5,TRUE,FALSE),IF(INDEX(Команды!$A$2:$AN$7500,MATCH(Y$3,Команды!$A$2:$A$7500,0),$E63+2)=Команды!$AJ$6,TRUE,FALSE),IF(INDEX(Команды!$A$2:$AN$7500,MATCH(Y$3,Команды!$A$2:$A$7500,0),$E63+2)=Команды!$AJ$7,TRUE,FALSE),IF(INDEX(Команды!$A$2:$AN$7500,MATCH(Y$3,Команды!$A$2:$A$7500,0),$E63+2)=Команды!$AJ$8,TRUE,FALSE),IF(INDEX(Команды!$A$2:$AN$7500,MATCH(Y$3,Команды!$A$2:$A$7500,0),$E63+2)=Команды!$AJ$9,TRUE,FALSE),IF(INDEX(Команды!$A$2:$AN$7500,MATCH(Y$3,Команды!$A$2:$A$7500,0),$E63+2)=Команды!$AJ$10,TRUE,FALSE),IF(INDEX(Команды!$A$2:$AN$7500,MATCH(Y$3,Команды!$A$2:$A$7500,0),$E63+2)=Команды!$AJ$11,TRUE,FALSE),IF(INDEX(Команды!$A$2:$AN$7500,MATCH(Y$3,Команды!$A$2:$A$7500,0),$E63+2)=Команды!$AJ$12,TRUE,FALSE),IF(INDEX(Команды!$A$2:$AN$7500,MATCH(Y$3,Команды!$A$2:$A$7500,0),$E63+2)=Команды!$AJ$13,TRUE,FALSE),IF(INDEX(Команды!$A$2:$AN$7500,MATCH(Y$3,Команды!$A$2:$A$7500,0),$E63+2)=Команды!$AJ$14,TRUE,FALSE),IF(INDEX(Команды!$A$2:$AN$7500,MATCH(Y$3,Команды!$A$2:$A$7500,0),$E63+2)=Команды!$AJ$15,TRUE,FALSE),IF(INDEX(Команды!$A$2:$AN$7500,MATCH(Y$3,Команды!$A$2:$A$7500,0),$E63+2)=Команды!$AJ$16,TRUE,FALSE),IF(INDEX(Команды!$A$2:$AN$7500,MATCH(Y$3,Команды!$A$2:$A$7500,0),$E63+2)=Команды!$AJ$17,TRUE,FALSE),IF(INDEX(Команды!$A$2:$AN$7500,MATCH(Y$3,Команды!$A$2:$A$7500,0),$E63+2)=Команды!$AJ$18,TRUE,FALSE),IF(INDEX(Команды!$A$2:$AN$7500,MATCH(Y$3,Команды!$A$2:$A$7500,0),$E63+2)=Команды!$AJ$19,TRUE,FALSE)),INDEX(Команды!$AJ$2:$AL$19,MATCH(INDEX(Команды!$A$2:$AN$7500,MATCH(Y$3,Команды!$A$2:$A$7500,0),$E63+2),Команды!$AJ$2:$AJ$19,0),3),0)</f>
        <v>В</v>
      </c>
      <c r="AA63" s="342"/>
      <c r="AB63" s="174" t="str">
        <f>IF(OR(IF(INDEX(Команды!$A$2:$AN$7500,MATCH(AB$3,Команды!$A$2:$A$7500,0),$E63+2)=Команды!$AJ$2,TRUE,FALSE),IF(INDEX(Команды!$A$2:$AN$7500,MATCH(AB$3,Команды!$A$2:$A$7500,0),$E63+2)=Команды!$AJ$3,TRUE,FALSE),IF(INDEX(Команды!$A$2:$AN$7500,MATCH(AB$3,Команды!$A$2:$A$7500,0),$E63+2)=Команды!$AJ$4,TRUE,FALSE),IF(INDEX(Команды!$A$2:$AN$7500,MATCH(AB$3,Команды!$A$2:$A$7500,0),$E63+2)=Команды!$AJ$5,TRUE,FALSE),IF(INDEX(Команды!$A$2:$AN$7500,MATCH(AB$3,Команды!$A$2:$A$7500,0),$E63+2)=Команды!$AJ$6,TRUE,FALSE),IF(INDEX(Команды!$A$2:$AN$7500,MATCH(AB$3,Команды!$A$2:$A$7500,0),$E63+2)=Команды!$AJ$7,TRUE,FALSE),IF(INDEX(Команды!$A$2:$AN$7500,MATCH(AB$3,Команды!$A$2:$A$7500,0),$E63+2)=Команды!$AJ$8,TRUE,FALSE),IF(INDEX(Команды!$A$2:$AN$7500,MATCH(AB$3,Команды!$A$2:$A$7500,0),$E63+2)=Команды!$AJ$9,TRUE,FALSE),IF(INDEX(Команды!$A$2:$AN$7500,MATCH(AB$3,Команды!$A$2:$A$7500,0),$E63+2)=Команды!$AJ$10,TRUE,FALSE),IF(INDEX(Команды!$A$2:$AN$7500,MATCH(AB$3,Команды!$A$2:$A$7500,0),$E63+2)=Команды!$AJ$11,TRUE,FALSE),IF(INDEX(Команды!$A$2:$AN$7500,MATCH(AB$3,Команды!$A$2:$A$7500,0),$E63+2)=Команды!$AJ$12,TRUE,FALSE),IF(INDEX(Команды!$A$2:$AN$7500,MATCH(AB$3,Команды!$A$2:$A$7500,0),$E63+2)=Команды!$AJ$13,TRUE,FALSE),IF(INDEX(Команды!$A$2:$AN$7500,MATCH(AB$3,Команды!$A$2:$A$7500,0),$E63+2)=Команды!$AJ$14,TRUE,FALSE),IF(INDEX(Команды!$A$2:$AN$7500,MATCH(AB$3,Команды!$A$2:$A$7500,0),$E63+2)=Команды!$AJ$15,TRUE,FALSE),IF(INDEX(Команды!$A$2:$AN$7500,MATCH(AB$3,Команды!$A$2:$A$7500,0),$E63+2)=Команды!$AJ$16,TRUE,FALSE),,IF(INDEX(Команды!$A$2:$AN$7500,MATCH(AB$3,Команды!$A$2:$A$7500,0),$E63+2)=Команды!$AJ$17,TRUE,FALSE),,IF(INDEX(Команды!$A$2:$AN$7500,MATCH(AB$3,Команды!$A$2:$A$7500,0),$E63+2)=Команды!$AJ$18,TRUE,FALSE),,IF(INDEX(Команды!$A$2:$AN$7500,MATCH(AB$3,Команды!$A$2:$A$7500,0),$E63+2)=Команды!$AJ$19,TRUE,FALSE)),INDEX(Команды!$AJ$2:$AK$19,MATCH(INDEX(Команды!$A$2:$AN$7500,MATCH(AB$3,Команды!$A$2:$A$7500,0),$E63+2),Команды!$AJ$2:$AJ$19,0),2),0)</f>
        <v>В</v>
      </c>
      <c r="AC63" s="175" t="str">
        <f>IF(OR(IF(INDEX(Команды!$A$2:$AN$7500,MATCH(AB$3,Команды!$A$2:$A$7500,0),$E63+2)=Команды!$AJ$2,TRUE,FALSE),IF(INDEX(Команды!$A$2:$AN$7500,MATCH(AB$3,Команды!$A$2:$A$7500,0),$E63+2)=Команды!$AJ$3,TRUE,FALSE),IF(INDEX(Команды!$A$2:$AN$7500,MATCH(AB$3,Команды!$A$2:$A$7500,0),$E63+2)=Команды!$AJ$4,TRUE,FALSE),IF(INDEX(Команды!$A$2:$AN$7500,MATCH(AB$3,Команды!$A$2:$A$7500,0),$E63+2)=Команды!$AJ$5,TRUE,FALSE),IF(INDEX(Команды!$A$2:$AN$7500,MATCH(AB$3,Команды!$A$2:$A$7500,0),$E63+2)=Команды!$AJ$6,TRUE,FALSE),IF(INDEX(Команды!$A$2:$AN$7500,MATCH(AB$3,Команды!$A$2:$A$7500,0),$E63+2)=Команды!$AJ$7,TRUE,FALSE),IF(INDEX(Команды!$A$2:$AN$7500,MATCH(AB$3,Команды!$A$2:$A$7500,0),$E63+2)=Команды!$AJ$8,TRUE,FALSE),IF(INDEX(Команды!$A$2:$AN$7500,MATCH(AB$3,Команды!$A$2:$A$7500,0),$E63+2)=Команды!$AJ$9,TRUE,FALSE),IF(INDEX(Команды!$A$2:$AN$7500,MATCH(AB$3,Команды!$A$2:$A$7500,0),$E63+2)=Команды!$AJ$10,TRUE,FALSE),IF(INDEX(Команды!$A$2:$AN$7500,MATCH(AB$3,Команды!$A$2:$A$7500,0),$E63+2)=Команды!$AJ$11,TRUE,FALSE),IF(INDEX(Команды!$A$2:$AN$7500,MATCH(AB$3,Команды!$A$2:$A$7500,0),$E63+2)=Команды!$AJ$12,TRUE,FALSE),IF(INDEX(Команды!$A$2:$AN$7500,MATCH(AB$3,Команды!$A$2:$A$7500,0),$E63+2)=Команды!$AJ$13,TRUE,FALSE),IF(INDEX(Команды!$A$2:$AN$7500,MATCH(AB$3,Команды!$A$2:$A$7500,0),$E63+2)=Команды!$AJ$14,TRUE,FALSE),IF(INDEX(Команды!$A$2:$AN$7500,MATCH(AB$3,Команды!$A$2:$A$7500,0),$E63+2)=Команды!$AJ$15,TRUE,FALSE),IF(INDEX(Команды!$A$2:$AN$7500,MATCH(AB$3,Команды!$A$2:$A$7500,0),$E63+2)=Команды!$AJ$16,TRUE,FALSE),IF(INDEX(Команды!$A$2:$AN$7500,MATCH(AB$3,Команды!$A$2:$A$7500,0),$E63+2)=Команды!$AJ$17,TRUE,FALSE),IF(INDEX(Команды!$A$2:$AN$7500,MATCH(AB$3,Команды!$A$2:$A$7500,0),$E63+2)=Команды!$AJ$18,TRUE,FALSE),IF(INDEX(Команды!$A$2:$AN$7500,MATCH(AB$3,Команды!$A$2:$A$7500,0),$E63+2)=Команды!$AJ$19,TRUE,FALSE)),INDEX(Команды!$AJ$2:$AL$19,MATCH(INDEX(Команды!$A$2:$AN$7500,MATCH(AB$3,Команды!$A$2:$A$7500,0),$E63+2),Команды!$AJ$2:$AJ$19,0),3),0)</f>
        <v>В</v>
      </c>
      <c r="AD63" s="342"/>
      <c r="AE63" s="174" t="str">
        <f>IF(OR(IF(INDEX(Команды!$A$2:$AN$7500,MATCH(AE$3,Команды!$A$2:$A$7500,0),$E63+2)=Команды!$AJ$2,TRUE,FALSE),IF(INDEX(Команды!$A$2:$AN$7500,MATCH(AE$3,Команды!$A$2:$A$7500,0),$E63+2)=Команды!$AJ$3,TRUE,FALSE),IF(INDEX(Команды!$A$2:$AN$7500,MATCH(AE$3,Команды!$A$2:$A$7500,0),$E63+2)=Команды!$AJ$4,TRUE,FALSE),IF(INDEX(Команды!$A$2:$AN$7500,MATCH(AE$3,Команды!$A$2:$A$7500,0),$E63+2)=Команды!$AJ$5,TRUE,FALSE),IF(INDEX(Команды!$A$2:$AN$7500,MATCH(AE$3,Команды!$A$2:$A$7500,0),$E63+2)=Команды!$AJ$6,TRUE,FALSE),IF(INDEX(Команды!$A$2:$AN$7500,MATCH(AE$3,Команды!$A$2:$A$7500,0),$E63+2)=Команды!$AJ$7,TRUE,FALSE),IF(INDEX(Команды!$A$2:$AN$7500,MATCH(AE$3,Команды!$A$2:$A$7500,0),$E63+2)=Команды!$AJ$8,TRUE,FALSE),IF(INDEX(Команды!$A$2:$AN$7500,MATCH(AE$3,Команды!$A$2:$A$7500,0),$E63+2)=Команды!$AJ$9,TRUE,FALSE),IF(INDEX(Команды!$A$2:$AN$7500,MATCH(AE$3,Команды!$A$2:$A$7500,0),$E63+2)=Команды!$AJ$10,TRUE,FALSE),IF(INDEX(Команды!$A$2:$AN$7500,MATCH(AE$3,Команды!$A$2:$A$7500,0),$E63+2)=Команды!$AJ$11,TRUE,FALSE),IF(INDEX(Команды!$A$2:$AN$7500,MATCH(AE$3,Команды!$A$2:$A$7500,0),$E63+2)=Команды!$AJ$12,TRUE,FALSE),IF(INDEX(Команды!$A$2:$AN$7500,MATCH(AE$3,Команды!$A$2:$A$7500,0),$E63+2)=Команды!$AJ$13,TRUE,FALSE),IF(INDEX(Команды!$A$2:$AN$7500,MATCH(AE$3,Команды!$A$2:$A$7500,0),$E63+2)=Команды!$AJ$14,TRUE,FALSE),IF(INDEX(Команды!$A$2:$AN$7500,MATCH(AE$3,Команды!$A$2:$A$7500,0),$E63+2)=Команды!$AJ$15,TRUE,FALSE),IF(INDEX(Команды!$A$2:$AN$7500,MATCH(AE$3,Команды!$A$2:$A$7500,0),$E63+2)=Команды!$AJ$16,TRUE,FALSE),,IF(INDEX(Команды!$A$2:$AN$7500,MATCH(AE$3,Команды!$A$2:$A$7500,0),$E63+2)=Команды!$AJ$17,TRUE,FALSE),,IF(INDEX(Команды!$A$2:$AN$7500,MATCH(AE$3,Команды!$A$2:$A$7500,0),$E63+2)=Команды!$AJ$18,TRUE,FALSE),,IF(INDEX(Команды!$A$2:$AN$7500,MATCH(AE$3,Команды!$A$2:$A$7500,0),$E63+2)=Команды!$AJ$19,TRUE,FALSE)),INDEX(Команды!$AJ$2:$AK$19,MATCH(INDEX(Команды!$A$2:$AN$7500,MATCH(AE$3,Команды!$A$2:$A$7500,0),$E63+2),Команды!$AJ$2:$AJ$19,0),2),0)</f>
        <v>В</v>
      </c>
      <c r="AF63" s="175" t="str">
        <f>IF(OR(IF(INDEX(Команды!$A$2:$AN$7500,MATCH(AE$3,Команды!$A$2:$A$7500,0),$E63+2)=Команды!$AJ$2,TRUE,FALSE),IF(INDEX(Команды!$A$2:$AN$7500,MATCH(AE$3,Команды!$A$2:$A$7500,0),$E63+2)=Команды!$AJ$3,TRUE,FALSE),IF(INDEX(Команды!$A$2:$AN$7500,MATCH(AE$3,Команды!$A$2:$A$7500,0),$E63+2)=Команды!$AJ$4,TRUE,FALSE),IF(INDEX(Команды!$A$2:$AN$7500,MATCH(AE$3,Команды!$A$2:$A$7500,0),$E63+2)=Команды!$AJ$5,TRUE,FALSE),IF(INDEX(Команды!$A$2:$AN$7500,MATCH(AE$3,Команды!$A$2:$A$7500,0),$E63+2)=Команды!$AJ$6,TRUE,FALSE),IF(INDEX(Команды!$A$2:$AN$7500,MATCH(AE$3,Команды!$A$2:$A$7500,0),$E63+2)=Команды!$AJ$7,TRUE,FALSE),IF(INDEX(Команды!$A$2:$AN$7500,MATCH(AE$3,Команды!$A$2:$A$7500,0),$E63+2)=Команды!$AJ$8,TRUE,FALSE),IF(INDEX(Команды!$A$2:$AN$7500,MATCH(AE$3,Команды!$A$2:$A$7500,0),$E63+2)=Команды!$AJ$9,TRUE,FALSE),IF(INDEX(Команды!$A$2:$AN$7500,MATCH(AE$3,Команды!$A$2:$A$7500,0),$E63+2)=Команды!$AJ$10,TRUE,FALSE),IF(INDEX(Команды!$A$2:$AN$7500,MATCH(AE$3,Команды!$A$2:$A$7500,0),$E63+2)=Команды!$AJ$11,TRUE,FALSE),IF(INDEX(Команды!$A$2:$AN$7500,MATCH(AE$3,Команды!$A$2:$A$7500,0),$E63+2)=Команды!$AJ$12,TRUE,FALSE),IF(INDEX(Команды!$A$2:$AN$7500,MATCH(AE$3,Команды!$A$2:$A$7500,0),$E63+2)=Команды!$AJ$13,TRUE,FALSE),IF(INDEX(Команды!$A$2:$AN$7500,MATCH(AE$3,Команды!$A$2:$A$7500,0),$E63+2)=Команды!$AJ$14,TRUE,FALSE),IF(INDEX(Команды!$A$2:$AN$7500,MATCH(AE$3,Команды!$A$2:$A$7500,0),$E63+2)=Команды!$AJ$15,TRUE,FALSE),IF(INDEX(Команды!$A$2:$AN$7500,MATCH(AE$3,Команды!$A$2:$A$7500,0),$E63+2)=Команды!$AJ$16,TRUE,FALSE),IF(INDEX(Команды!$A$2:$AN$7500,MATCH(AE$3,Команды!$A$2:$A$7500,0),$E63+2)=Команды!$AJ$17,TRUE,FALSE),IF(INDEX(Команды!$A$2:$AN$7500,MATCH(AE$3,Команды!$A$2:$A$7500,0),$E63+2)=Команды!$AJ$18,TRUE,FALSE),IF(INDEX(Команды!$A$2:$AN$7500,MATCH(AE$3,Команды!$A$2:$A$7500,0),$E63+2)=Команды!$AJ$19,TRUE,FALSE)),INDEX(Команды!$AJ$2:$AL$19,MATCH(INDEX(Команды!$A$2:$AN$7500,MATCH(AE$3,Команды!$A$2:$A$7500,0),$E63+2),Команды!$AJ$2:$AJ$19,0),3),0)</f>
        <v>В</v>
      </c>
      <c r="AG63" s="342"/>
      <c r="AH63" s="174" t="str">
        <f>IF(OR(IF(INDEX(Команды!$A$2:$AN$7500,MATCH(AH$3,Команды!$A$2:$A$7500,0),$E63+2)=Команды!$AJ$2,TRUE,FALSE),IF(INDEX(Команды!$A$2:$AN$7500,MATCH(AH$3,Команды!$A$2:$A$7500,0),$E63+2)=Команды!$AJ$3,TRUE,FALSE),IF(INDEX(Команды!$A$2:$AN$7500,MATCH(AH$3,Команды!$A$2:$A$7500,0),$E63+2)=Команды!$AJ$4,TRUE,FALSE),IF(INDEX(Команды!$A$2:$AN$7500,MATCH(AH$3,Команды!$A$2:$A$7500,0),$E63+2)=Команды!$AJ$5,TRUE,FALSE),IF(INDEX(Команды!$A$2:$AN$7500,MATCH(AH$3,Команды!$A$2:$A$7500,0),$E63+2)=Команды!$AJ$6,TRUE,FALSE),IF(INDEX(Команды!$A$2:$AN$7500,MATCH(AH$3,Команды!$A$2:$A$7500,0),$E63+2)=Команды!$AJ$7,TRUE,FALSE),IF(INDEX(Команды!$A$2:$AN$7500,MATCH(AH$3,Команды!$A$2:$A$7500,0),$E63+2)=Команды!$AJ$8,TRUE,FALSE),IF(INDEX(Команды!$A$2:$AN$7500,MATCH(AH$3,Команды!$A$2:$A$7500,0),$E63+2)=Команды!$AJ$9,TRUE,FALSE),IF(INDEX(Команды!$A$2:$AN$7500,MATCH(AH$3,Команды!$A$2:$A$7500,0),$E63+2)=Команды!$AJ$10,TRUE,FALSE),IF(INDEX(Команды!$A$2:$AN$7500,MATCH(AH$3,Команды!$A$2:$A$7500,0),$E63+2)=Команды!$AJ$11,TRUE,FALSE),IF(INDEX(Команды!$A$2:$AN$7500,MATCH(AH$3,Команды!$A$2:$A$7500,0),$E63+2)=Команды!$AJ$12,TRUE,FALSE),IF(INDEX(Команды!$A$2:$AN$7500,MATCH(AH$3,Команды!$A$2:$A$7500,0),$E63+2)=Команды!$AJ$13,TRUE,FALSE),IF(INDEX(Команды!$A$2:$AN$7500,MATCH(AH$3,Команды!$A$2:$A$7500,0),$E63+2)=Команды!$AJ$14,TRUE,FALSE),IF(INDEX(Команды!$A$2:$AN$7500,MATCH(AH$3,Команды!$A$2:$A$7500,0),$E63+2)=Команды!$AJ$15,TRUE,FALSE),IF(INDEX(Команды!$A$2:$AN$7500,MATCH(AH$3,Команды!$A$2:$A$7500,0),$E63+2)=Команды!$AJ$16,TRUE,FALSE),,IF(INDEX(Команды!$A$2:$AN$7500,MATCH(AH$3,Команды!$A$2:$A$7500,0),$E63+2)=Команды!$AJ$17,TRUE,FALSE),,IF(INDEX(Команды!$A$2:$AN$7500,MATCH(AH$3,Команды!$A$2:$A$7500,0),$E63+2)=Команды!$AJ$18,TRUE,FALSE),,IF(INDEX(Команды!$A$2:$AN$7500,MATCH(AH$3,Команды!$A$2:$A$7500,0),$E63+2)=Команды!$AJ$19,TRUE,FALSE)),INDEX(Команды!$AJ$2:$AK$19,MATCH(INDEX(Команды!$A$2:$AN$7500,MATCH(AH$3,Команды!$A$2:$A$7500,0),$E63+2),Команды!$AJ$2:$AJ$19,0),2),0)</f>
        <v>В</v>
      </c>
      <c r="AI63" s="175" t="str">
        <f>IF(OR(IF(INDEX(Команды!$A$2:$AN$7500,MATCH(AH$3,Команды!$A$2:$A$7500,0),$E63+2)=Команды!$AJ$2,TRUE,FALSE),IF(INDEX(Команды!$A$2:$AN$7500,MATCH(AH$3,Команды!$A$2:$A$7500,0),$E63+2)=Команды!$AJ$3,TRUE,FALSE),IF(INDEX(Команды!$A$2:$AN$7500,MATCH(AH$3,Команды!$A$2:$A$7500,0),$E63+2)=Команды!$AJ$4,TRUE,FALSE),IF(INDEX(Команды!$A$2:$AN$7500,MATCH(AH$3,Команды!$A$2:$A$7500,0),$E63+2)=Команды!$AJ$5,TRUE,FALSE),IF(INDEX(Команды!$A$2:$AN$7500,MATCH(AH$3,Команды!$A$2:$A$7500,0),$E63+2)=Команды!$AJ$6,TRUE,FALSE),IF(INDEX(Команды!$A$2:$AN$7500,MATCH(AH$3,Команды!$A$2:$A$7500,0),$E63+2)=Команды!$AJ$7,TRUE,FALSE),IF(INDEX(Команды!$A$2:$AN$7500,MATCH(AH$3,Команды!$A$2:$A$7500,0),$E63+2)=Команды!$AJ$8,TRUE,FALSE),IF(INDEX(Команды!$A$2:$AN$7500,MATCH(AH$3,Команды!$A$2:$A$7500,0),$E63+2)=Команды!$AJ$9,TRUE,FALSE),IF(INDEX(Команды!$A$2:$AN$7500,MATCH(AH$3,Команды!$A$2:$A$7500,0),$E63+2)=Команды!$AJ$10,TRUE,FALSE),IF(INDEX(Команды!$A$2:$AN$7500,MATCH(AH$3,Команды!$A$2:$A$7500,0),$E63+2)=Команды!$AJ$11,TRUE,FALSE),IF(INDEX(Команды!$A$2:$AN$7500,MATCH(AH$3,Команды!$A$2:$A$7500,0),$E63+2)=Команды!$AJ$12,TRUE,FALSE),IF(INDEX(Команды!$A$2:$AN$7500,MATCH(AH$3,Команды!$A$2:$A$7500,0),$E63+2)=Команды!$AJ$13,TRUE,FALSE),IF(INDEX(Команды!$A$2:$AN$7500,MATCH(AH$3,Команды!$A$2:$A$7500,0),$E63+2)=Команды!$AJ$14,TRUE,FALSE),IF(INDEX(Команды!$A$2:$AN$7500,MATCH(AH$3,Команды!$A$2:$A$7500,0),$E63+2)=Команды!$AJ$15,TRUE,FALSE),IF(INDEX(Команды!$A$2:$AN$7500,MATCH(AH$3,Команды!$A$2:$A$7500,0),$E63+2)=Команды!$AJ$16,TRUE,FALSE),IF(INDEX(Команды!$A$2:$AN$7500,MATCH(AH$3,Команды!$A$2:$A$7500,0),$E63+2)=Команды!$AJ$17,TRUE,FALSE),IF(INDEX(Команды!$A$2:$AN$7500,MATCH(AH$3,Команды!$A$2:$A$7500,0),$E63+2)=Команды!$AJ$18,TRUE,FALSE),IF(INDEX(Команды!$A$2:$AN$7500,MATCH(AH$3,Команды!$A$2:$A$7500,0),$E63+2)=Команды!$AJ$19,TRUE,FALSE)),INDEX(Команды!$AJ$2:$AL$19,MATCH(INDEX(Команды!$A$2:$AN$7500,MATCH(AH$3,Команды!$A$2:$A$7500,0),$E63+2),Команды!$AJ$2:$AJ$19,0),3),0)</f>
        <v>В</v>
      </c>
      <c r="AJ63" s="342"/>
      <c r="AK63" s="174" t="str">
        <f>IF(OR(IF(INDEX(Команды!$A$2:$AN$7500,MATCH(AK$3,Команды!$A$2:$A$7500,0),$E63+2)=Команды!$AJ$2,TRUE,FALSE),IF(INDEX(Команды!$A$2:$AN$7500,MATCH(AK$3,Команды!$A$2:$A$7500,0),$E63+2)=Команды!$AJ$3,TRUE,FALSE),IF(INDEX(Команды!$A$2:$AN$7500,MATCH(AK$3,Команды!$A$2:$A$7500,0),$E63+2)=Команды!$AJ$4,TRUE,FALSE),IF(INDEX(Команды!$A$2:$AN$7500,MATCH(AK$3,Команды!$A$2:$A$7500,0),$E63+2)=Команды!$AJ$5,TRUE,FALSE),IF(INDEX(Команды!$A$2:$AN$7500,MATCH(AK$3,Команды!$A$2:$A$7500,0),$E63+2)=Команды!$AJ$6,TRUE,FALSE),IF(INDEX(Команды!$A$2:$AN$7500,MATCH(AK$3,Команды!$A$2:$A$7500,0),$E63+2)=Команды!$AJ$7,TRUE,FALSE),IF(INDEX(Команды!$A$2:$AN$7500,MATCH(AK$3,Команды!$A$2:$A$7500,0),$E63+2)=Команды!$AJ$8,TRUE,FALSE),IF(INDEX(Команды!$A$2:$AN$7500,MATCH(AK$3,Команды!$A$2:$A$7500,0),$E63+2)=Команды!$AJ$9,TRUE,FALSE),IF(INDEX(Команды!$A$2:$AN$7500,MATCH(AK$3,Команды!$A$2:$A$7500,0),$E63+2)=Команды!$AJ$10,TRUE,FALSE),IF(INDEX(Команды!$A$2:$AN$7500,MATCH(AK$3,Команды!$A$2:$A$7500,0),$E63+2)=Команды!$AJ$11,TRUE,FALSE),IF(INDEX(Команды!$A$2:$AN$7500,MATCH(AK$3,Команды!$A$2:$A$7500,0),$E63+2)=Команды!$AJ$12,TRUE,FALSE),IF(INDEX(Команды!$A$2:$AN$7500,MATCH(AK$3,Команды!$A$2:$A$7500,0),$E63+2)=Команды!$AJ$13,TRUE,FALSE),IF(INDEX(Команды!$A$2:$AN$7500,MATCH(AK$3,Команды!$A$2:$A$7500,0),$E63+2)=Команды!$AJ$14,TRUE,FALSE),IF(INDEX(Команды!$A$2:$AN$7500,MATCH(AK$3,Команды!$A$2:$A$7500,0),$E63+2)=Команды!$AJ$15,TRUE,FALSE),IF(INDEX(Команды!$A$2:$AN$7500,MATCH(AK$3,Команды!$A$2:$A$7500,0),$E63+2)=Команды!$AJ$16,TRUE,FALSE),,IF(INDEX(Команды!$A$2:$AN$7500,MATCH(AK$3,Команды!$A$2:$A$7500,0),$E63+2)=Команды!$AJ$17,TRUE,FALSE),,IF(INDEX(Команды!$A$2:$AN$7500,MATCH(AK$3,Команды!$A$2:$A$7500,0),$E63+2)=Команды!$AJ$18,TRUE,FALSE),,IF(INDEX(Команды!$A$2:$AN$7500,MATCH(AK$3,Команды!$A$2:$A$7500,0),$E63+2)=Команды!$AJ$19,TRUE,FALSE)),INDEX(Команды!$AJ$2:$AK$19,MATCH(INDEX(Команды!$A$2:$AN$7500,MATCH(AK$3,Команды!$A$2:$A$7500,0),$E63+2),Команды!$AJ$2:$AJ$19,0),2),0)</f>
        <v>В</v>
      </c>
      <c r="AL63" s="175" t="str">
        <f>IF(OR(IF(INDEX(Команды!$A$2:$AN$7500,MATCH(AK$3,Команды!$A$2:$A$7500,0),$E63+2)=Команды!$AJ$2,TRUE,FALSE),IF(INDEX(Команды!$A$2:$AN$7500,MATCH(AK$3,Команды!$A$2:$A$7500,0),$E63+2)=Команды!$AJ$3,TRUE,FALSE),IF(INDEX(Команды!$A$2:$AN$7500,MATCH(AK$3,Команды!$A$2:$A$7500,0),$E63+2)=Команды!$AJ$4,TRUE,FALSE),IF(INDEX(Команды!$A$2:$AN$7500,MATCH(AK$3,Команды!$A$2:$A$7500,0),$E63+2)=Команды!$AJ$5,TRUE,FALSE),IF(INDEX(Команды!$A$2:$AN$7500,MATCH(AK$3,Команды!$A$2:$A$7500,0),$E63+2)=Команды!$AJ$6,TRUE,FALSE),IF(INDEX(Команды!$A$2:$AN$7500,MATCH(AK$3,Команды!$A$2:$A$7500,0),$E63+2)=Команды!$AJ$7,TRUE,FALSE),IF(INDEX(Команды!$A$2:$AN$7500,MATCH(AK$3,Команды!$A$2:$A$7500,0),$E63+2)=Команды!$AJ$8,TRUE,FALSE),IF(INDEX(Команды!$A$2:$AN$7500,MATCH(AK$3,Команды!$A$2:$A$7500,0),$E63+2)=Команды!$AJ$9,TRUE,FALSE),IF(INDEX(Команды!$A$2:$AN$7500,MATCH(AK$3,Команды!$A$2:$A$7500,0),$E63+2)=Команды!$AJ$10,TRUE,FALSE),IF(INDEX(Команды!$A$2:$AN$7500,MATCH(AK$3,Команды!$A$2:$A$7500,0),$E63+2)=Команды!$AJ$11,TRUE,FALSE),IF(INDEX(Команды!$A$2:$AN$7500,MATCH(AK$3,Команды!$A$2:$A$7500,0),$E63+2)=Команды!$AJ$12,TRUE,FALSE),IF(INDEX(Команды!$A$2:$AN$7500,MATCH(AK$3,Команды!$A$2:$A$7500,0),$E63+2)=Команды!$AJ$13,TRUE,FALSE),IF(INDEX(Команды!$A$2:$AN$7500,MATCH(AK$3,Команды!$A$2:$A$7500,0),$E63+2)=Команды!$AJ$14,TRUE,FALSE),IF(INDEX(Команды!$A$2:$AN$7500,MATCH(AK$3,Команды!$A$2:$A$7500,0),$E63+2)=Команды!$AJ$15,TRUE,FALSE),IF(INDEX(Команды!$A$2:$AN$7500,MATCH(AK$3,Команды!$A$2:$A$7500,0),$E63+2)=Команды!$AJ$16,TRUE,FALSE),IF(INDEX(Команды!$A$2:$AN$7500,MATCH(AK$3,Команды!$A$2:$A$7500,0),$E63+2)=Команды!$AJ$17,TRUE,FALSE),IF(INDEX(Команды!$A$2:$AN$7500,MATCH(AK$3,Команды!$A$2:$A$7500,0),$E63+2)=Команды!$AJ$18,TRUE,FALSE),IF(INDEX(Команды!$A$2:$AN$7500,MATCH(AK$3,Команды!$A$2:$A$7500,0),$E63+2)=Команды!$AJ$19,TRUE,FALSE)),INDEX(Команды!$AJ$2:$AL$19,MATCH(INDEX(Команды!$A$2:$AN$7500,MATCH(AK$3,Команды!$A$2:$A$7500,0),$E63+2),Команды!$AJ$2:$AJ$19,0),3),0)</f>
        <v>В</v>
      </c>
      <c r="AM63" s="342"/>
      <c r="AN63" s="174" t="str">
        <f>IF(OR(IF(INDEX(Команды!$A$2:$AN$7500,MATCH(AN$3,Команды!$A$2:$A$7500,0),$E63+2)=Команды!$AJ$2,TRUE,FALSE),IF(INDEX(Команды!$A$2:$AN$7500,MATCH(AN$3,Команды!$A$2:$A$7500,0),$E63+2)=Команды!$AJ$3,TRUE,FALSE),IF(INDEX(Команды!$A$2:$AN$7500,MATCH(AN$3,Команды!$A$2:$A$7500,0),$E63+2)=Команды!$AJ$4,TRUE,FALSE),IF(INDEX(Команды!$A$2:$AN$7500,MATCH(AN$3,Команды!$A$2:$A$7500,0),$E63+2)=Команды!$AJ$5,TRUE,FALSE),IF(INDEX(Команды!$A$2:$AN$7500,MATCH(AN$3,Команды!$A$2:$A$7500,0),$E63+2)=Команды!$AJ$6,TRUE,FALSE),IF(INDEX(Команды!$A$2:$AN$7500,MATCH(AN$3,Команды!$A$2:$A$7500,0),$E63+2)=Команды!$AJ$7,TRUE,FALSE),IF(INDEX(Команды!$A$2:$AN$7500,MATCH(AN$3,Команды!$A$2:$A$7500,0),$E63+2)=Команды!$AJ$8,TRUE,FALSE),IF(INDEX(Команды!$A$2:$AN$7500,MATCH(AN$3,Команды!$A$2:$A$7500,0),$E63+2)=Команды!$AJ$9,TRUE,FALSE),IF(INDEX(Команды!$A$2:$AN$7500,MATCH(AN$3,Команды!$A$2:$A$7500,0),$E63+2)=Команды!$AJ$10,TRUE,FALSE),IF(INDEX(Команды!$A$2:$AN$7500,MATCH(AN$3,Команды!$A$2:$A$7500,0),$E63+2)=Команды!$AJ$11,TRUE,FALSE),IF(INDEX(Команды!$A$2:$AN$7500,MATCH(AN$3,Команды!$A$2:$A$7500,0),$E63+2)=Команды!$AJ$12,TRUE,FALSE),IF(INDEX(Команды!$A$2:$AN$7500,MATCH(AN$3,Команды!$A$2:$A$7500,0),$E63+2)=Команды!$AJ$13,TRUE,FALSE),IF(INDEX(Команды!$A$2:$AN$7500,MATCH(AN$3,Команды!$A$2:$A$7500,0),$E63+2)=Команды!$AJ$14,TRUE,FALSE),IF(INDEX(Команды!$A$2:$AN$7500,MATCH(AN$3,Команды!$A$2:$A$7500,0),$E63+2)=Команды!$AJ$15,TRUE,FALSE),IF(INDEX(Команды!$A$2:$AN$7500,MATCH(AN$3,Команды!$A$2:$A$7500,0),$E63+2)=Команды!$AJ$16,TRUE,FALSE),,IF(INDEX(Команды!$A$2:$AN$7500,MATCH(AN$3,Команды!$A$2:$A$7500,0),$E63+2)=Команды!$AJ$17,TRUE,FALSE),,IF(INDEX(Команды!$A$2:$AN$7500,MATCH(AN$3,Команды!$A$2:$A$7500,0),$E63+2)=Команды!$AJ$18,TRUE,FALSE),,IF(INDEX(Команды!$A$2:$AN$7500,MATCH(AN$3,Команды!$A$2:$A$7500,0),$E63+2)=Команды!$AJ$19,TRUE,FALSE)),INDEX(Команды!$AJ$2:$AK$19,MATCH(INDEX(Команды!$A$2:$AN$7500,MATCH(AN$3,Команды!$A$2:$A$7500,0),$E63+2),Команды!$AJ$2:$AJ$19,0),2),0)</f>
        <v>В</v>
      </c>
      <c r="AO63" s="175" t="str">
        <f>IF(OR(IF(INDEX(Команды!$A$2:$AN$7500,MATCH(AN$3,Команды!$A$2:$A$7500,0),$E63+2)=Команды!$AJ$2,TRUE,FALSE),IF(INDEX(Команды!$A$2:$AN$7500,MATCH(AN$3,Команды!$A$2:$A$7500,0),$E63+2)=Команды!$AJ$3,TRUE,FALSE),IF(INDEX(Команды!$A$2:$AN$7500,MATCH(AN$3,Команды!$A$2:$A$7500,0),$E63+2)=Команды!$AJ$4,TRUE,FALSE),IF(INDEX(Команды!$A$2:$AN$7500,MATCH(AN$3,Команды!$A$2:$A$7500,0),$E63+2)=Команды!$AJ$5,TRUE,FALSE),IF(INDEX(Команды!$A$2:$AN$7500,MATCH(AN$3,Команды!$A$2:$A$7500,0),$E63+2)=Команды!$AJ$6,TRUE,FALSE),IF(INDEX(Команды!$A$2:$AN$7500,MATCH(AN$3,Команды!$A$2:$A$7500,0),$E63+2)=Команды!$AJ$7,TRUE,FALSE),IF(INDEX(Команды!$A$2:$AN$7500,MATCH(AN$3,Команды!$A$2:$A$7500,0),$E63+2)=Команды!$AJ$8,TRUE,FALSE),IF(INDEX(Команды!$A$2:$AN$7500,MATCH(AN$3,Команды!$A$2:$A$7500,0),$E63+2)=Команды!$AJ$9,TRUE,FALSE),IF(INDEX(Команды!$A$2:$AN$7500,MATCH(AN$3,Команды!$A$2:$A$7500,0),$E63+2)=Команды!$AJ$10,TRUE,FALSE),IF(INDEX(Команды!$A$2:$AN$7500,MATCH(AN$3,Команды!$A$2:$A$7500,0),$E63+2)=Команды!$AJ$11,TRUE,FALSE),IF(INDEX(Команды!$A$2:$AN$7500,MATCH(AN$3,Команды!$A$2:$A$7500,0),$E63+2)=Команды!$AJ$12,TRUE,FALSE),IF(INDEX(Команды!$A$2:$AN$7500,MATCH(AN$3,Команды!$A$2:$A$7500,0),$E63+2)=Команды!$AJ$13,TRUE,FALSE),IF(INDEX(Команды!$A$2:$AN$7500,MATCH(AN$3,Команды!$A$2:$A$7500,0),$E63+2)=Команды!$AJ$14,TRUE,FALSE),IF(INDEX(Команды!$A$2:$AN$7500,MATCH(AN$3,Команды!$A$2:$A$7500,0),$E63+2)=Команды!$AJ$15,TRUE,FALSE),IF(INDEX(Команды!$A$2:$AN$7500,MATCH(AN$3,Команды!$A$2:$A$7500,0),$E63+2)=Команды!$AJ$16,TRUE,FALSE),IF(INDEX(Команды!$A$2:$AN$7500,MATCH(AN$3,Команды!$A$2:$A$7500,0),$E63+2)=Команды!$AJ$17,TRUE,FALSE),IF(INDEX(Команды!$A$2:$AN$7500,MATCH(AN$3,Команды!$A$2:$A$7500,0),$E63+2)=Команды!$AJ$18,TRUE,FALSE),IF(INDEX(Команды!$A$2:$AN$7500,MATCH(AN$3,Команды!$A$2:$A$7500,0),$E63+2)=Команды!$AJ$19,TRUE,FALSE)),INDEX(Команды!$AJ$2:$AL$19,MATCH(INDEX(Команды!$A$2:$AN$7500,MATCH(AN$3,Команды!$A$2:$A$7500,0),$E63+2),Команды!$AJ$2:$AJ$19,0),3),0)</f>
        <v>В</v>
      </c>
      <c r="AP63" s="342"/>
      <c r="AQ63" s="174" t="str">
        <f>IF(OR(IF(INDEX(Команды!$A$2:$AN$7500,MATCH(AQ$3,Команды!$A$2:$A$7500,0),$E63+2)=Команды!$AJ$2,TRUE,FALSE),IF(INDEX(Команды!$A$2:$AN$7500,MATCH(AQ$3,Команды!$A$2:$A$7500,0),$E63+2)=Команды!$AJ$3,TRUE,FALSE),IF(INDEX(Команды!$A$2:$AN$7500,MATCH(AQ$3,Команды!$A$2:$A$7500,0),$E63+2)=Команды!$AJ$4,TRUE,FALSE),IF(INDEX(Команды!$A$2:$AN$7500,MATCH(AQ$3,Команды!$A$2:$A$7500,0),$E63+2)=Команды!$AJ$5,TRUE,FALSE),IF(INDEX(Команды!$A$2:$AN$7500,MATCH(AQ$3,Команды!$A$2:$A$7500,0),$E63+2)=Команды!$AJ$6,TRUE,FALSE),IF(INDEX(Команды!$A$2:$AN$7500,MATCH(AQ$3,Команды!$A$2:$A$7500,0),$E63+2)=Команды!$AJ$7,TRUE,FALSE),IF(INDEX(Команды!$A$2:$AN$7500,MATCH(AQ$3,Команды!$A$2:$A$7500,0),$E63+2)=Команды!$AJ$8,TRUE,FALSE),IF(INDEX(Команды!$A$2:$AN$7500,MATCH(AQ$3,Команды!$A$2:$A$7500,0),$E63+2)=Команды!$AJ$9,TRUE,FALSE),IF(INDEX(Команды!$A$2:$AN$7500,MATCH(AQ$3,Команды!$A$2:$A$7500,0),$E63+2)=Команды!$AJ$10,TRUE,FALSE),IF(INDEX(Команды!$A$2:$AN$7500,MATCH(AQ$3,Команды!$A$2:$A$7500,0),$E63+2)=Команды!$AJ$11,TRUE,FALSE),IF(INDEX(Команды!$A$2:$AN$7500,MATCH(AQ$3,Команды!$A$2:$A$7500,0),$E63+2)=Команды!$AJ$12,TRUE,FALSE),IF(INDEX(Команды!$A$2:$AN$7500,MATCH(AQ$3,Команды!$A$2:$A$7500,0),$E63+2)=Команды!$AJ$13,TRUE,FALSE),IF(INDEX(Команды!$A$2:$AN$7500,MATCH(AQ$3,Команды!$A$2:$A$7500,0),$E63+2)=Команды!$AJ$14,TRUE,FALSE),IF(INDEX(Команды!$A$2:$AN$7500,MATCH(AQ$3,Команды!$A$2:$A$7500,0),$E63+2)=Команды!$AJ$15,TRUE,FALSE),IF(INDEX(Команды!$A$2:$AN$7500,MATCH(AQ$3,Команды!$A$2:$A$7500,0),$E63+2)=Команды!$AJ$16,TRUE,FALSE),,IF(INDEX(Команды!$A$2:$AN$7500,MATCH(AQ$3,Команды!$A$2:$A$7500,0),$E63+2)=Команды!$AJ$17,TRUE,FALSE),,IF(INDEX(Команды!$A$2:$AN$7500,MATCH(AQ$3,Команды!$A$2:$A$7500,0),$E63+2)=Команды!$AJ$18,TRUE,FALSE),,IF(INDEX(Команды!$A$2:$AN$7500,MATCH(AQ$3,Команды!$A$2:$A$7500,0),$E63+2)=Команды!$AJ$19,TRUE,FALSE)),INDEX(Команды!$AJ$2:$AK$19,MATCH(INDEX(Команды!$A$2:$AN$7500,MATCH(AQ$3,Команды!$A$2:$A$7500,0),$E63+2),Команды!$AJ$2:$AJ$19,0),2),0)</f>
        <v>В</v>
      </c>
      <c r="AR63" s="175" t="str">
        <f>IF(OR(IF(INDEX(Команды!$A$2:$AN$7500,MATCH(AQ$3,Команды!$A$2:$A$7500,0),$E63+2)=Команды!$AJ$2,TRUE,FALSE),IF(INDEX(Команды!$A$2:$AN$7500,MATCH(AQ$3,Команды!$A$2:$A$7500,0),$E63+2)=Команды!$AJ$3,TRUE,FALSE),IF(INDEX(Команды!$A$2:$AN$7500,MATCH(AQ$3,Команды!$A$2:$A$7500,0),$E63+2)=Команды!$AJ$4,TRUE,FALSE),IF(INDEX(Команды!$A$2:$AN$7500,MATCH(AQ$3,Команды!$A$2:$A$7500,0),$E63+2)=Команды!$AJ$5,TRUE,FALSE),IF(INDEX(Команды!$A$2:$AN$7500,MATCH(AQ$3,Команды!$A$2:$A$7500,0),$E63+2)=Команды!$AJ$6,TRUE,FALSE),IF(INDEX(Команды!$A$2:$AN$7500,MATCH(AQ$3,Команды!$A$2:$A$7500,0),$E63+2)=Команды!$AJ$7,TRUE,FALSE),IF(INDEX(Команды!$A$2:$AN$7500,MATCH(AQ$3,Команды!$A$2:$A$7500,0),$E63+2)=Команды!$AJ$8,TRUE,FALSE),IF(INDEX(Команды!$A$2:$AN$7500,MATCH(AQ$3,Команды!$A$2:$A$7500,0),$E63+2)=Команды!$AJ$9,TRUE,FALSE),IF(INDEX(Команды!$A$2:$AN$7500,MATCH(AQ$3,Команды!$A$2:$A$7500,0),$E63+2)=Команды!$AJ$10,TRUE,FALSE),IF(INDEX(Команды!$A$2:$AN$7500,MATCH(AQ$3,Команды!$A$2:$A$7500,0),$E63+2)=Команды!$AJ$11,TRUE,FALSE),IF(INDEX(Команды!$A$2:$AN$7500,MATCH(AQ$3,Команды!$A$2:$A$7500,0),$E63+2)=Команды!$AJ$12,TRUE,FALSE),IF(INDEX(Команды!$A$2:$AN$7500,MATCH(AQ$3,Команды!$A$2:$A$7500,0),$E63+2)=Команды!$AJ$13,TRUE,FALSE),IF(INDEX(Команды!$A$2:$AN$7500,MATCH(AQ$3,Команды!$A$2:$A$7500,0),$E63+2)=Команды!$AJ$14,TRUE,FALSE),IF(INDEX(Команды!$A$2:$AN$7500,MATCH(AQ$3,Команды!$A$2:$A$7500,0),$E63+2)=Команды!$AJ$15,TRUE,FALSE),IF(INDEX(Команды!$A$2:$AN$7500,MATCH(AQ$3,Команды!$A$2:$A$7500,0),$E63+2)=Команды!$AJ$16,TRUE,FALSE),IF(INDEX(Команды!$A$2:$AN$7500,MATCH(AQ$3,Команды!$A$2:$A$7500,0),$E63+2)=Команды!$AJ$17,TRUE,FALSE),IF(INDEX(Команды!$A$2:$AN$7500,MATCH(AQ$3,Команды!$A$2:$A$7500,0),$E63+2)=Команды!$AJ$18,TRUE,FALSE),IF(INDEX(Команды!$A$2:$AN$7500,MATCH(AQ$3,Команды!$A$2:$A$7500,0),$E63+2)=Команды!$AJ$19,TRUE,FALSE)),INDEX(Команды!$AJ$2:$AL$19,MATCH(INDEX(Команды!$A$2:$AN$7500,MATCH(AQ$3,Команды!$A$2:$A$7500,0),$E63+2),Команды!$AJ$2:$AJ$19,0),3),0)</f>
        <v>В</v>
      </c>
      <c r="AS63" s="342"/>
      <c r="AT63" s="174" t="str">
        <f>IF(OR(IF(INDEX(Команды!$A$2:$AN$7500,MATCH(AT$3,Команды!$A$2:$A$7500,0),$E63+2)=Команды!$AJ$2,TRUE,FALSE),IF(INDEX(Команды!$A$2:$AN$7500,MATCH(AT$3,Команды!$A$2:$A$7500,0),$E63+2)=Команды!$AJ$3,TRUE,FALSE),IF(INDEX(Команды!$A$2:$AN$7500,MATCH(AT$3,Команды!$A$2:$A$7500,0),$E63+2)=Команды!$AJ$4,TRUE,FALSE),IF(INDEX(Команды!$A$2:$AN$7500,MATCH(AT$3,Команды!$A$2:$A$7500,0),$E63+2)=Команды!$AJ$5,TRUE,FALSE),IF(INDEX(Команды!$A$2:$AN$7500,MATCH(AT$3,Команды!$A$2:$A$7500,0),$E63+2)=Команды!$AJ$6,TRUE,FALSE),IF(INDEX(Команды!$A$2:$AN$7500,MATCH(AT$3,Команды!$A$2:$A$7500,0),$E63+2)=Команды!$AJ$7,TRUE,FALSE),IF(INDEX(Команды!$A$2:$AN$7500,MATCH(AT$3,Команды!$A$2:$A$7500,0),$E63+2)=Команды!$AJ$8,TRUE,FALSE),IF(INDEX(Команды!$A$2:$AN$7500,MATCH(AT$3,Команды!$A$2:$A$7500,0),$E63+2)=Команды!$AJ$9,TRUE,FALSE),IF(INDEX(Команды!$A$2:$AN$7500,MATCH(AT$3,Команды!$A$2:$A$7500,0),$E63+2)=Команды!$AJ$10,TRUE,FALSE),IF(INDEX(Команды!$A$2:$AN$7500,MATCH(AT$3,Команды!$A$2:$A$7500,0),$E63+2)=Команды!$AJ$11,TRUE,FALSE),IF(INDEX(Команды!$A$2:$AN$7500,MATCH(AT$3,Команды!$A$2:$A$7500,0),$E63+2)=Команды!$AJ$12,TRUE,FALSE),IF(INDEX(Команды!$A$2:$AN$7500,MATCH(AT$3,Команды!$A$2:$A$7500,0),$E63+2)=Команды!$AJ$13,TRUE,FALSE),IF(INDEX(Команды!$A$2:$AN$7500,MATCH(AT$3,Команды!$A$2:$A$7500,0),$E63+2)=Команды!$AJ$14,TRUE,FALSE),IF(INDEX(Команды!$A$2:$AN$7500,MATCH(AT$3,Команды!$A$2:$A$7500,0),$E63+2)=Команды!$AJ$15,TRUE,FALSE),IF(INDEX(Команды!$A$2:$AN$7500,MATCH(AT$3,Команды!$A$2:$A$7500,0),$E63+2)=Команды!$AJ$16,TRUE,FALSE),,IF(INDEX(Команды!$A$2:$AN$7500,MATCH(AT$3,Команды!$A$2:$A$7500,0),$E63+2)=Команды!$AJ$17,TRUE,FALSE),,IF(INDEX(Команды!$A$2:$AN$7500,MATCH(AT$3,Команды!$A$2:$A$7500,0),$E63+2)=Команды!$AJ$18,TRUE,FALSE),,IF(INDEX(Команды!$A$2:$AN$7500,MATCH(AT$3,Команды!$A$2:$A$7500,0),$E63+2)=Команды!$AJ$19,TRUE,FALSE)),INDEX(Команды!$AJ$2:$AK$19,MATCH(INDEX(Команды!$A$2:$AN$7500,MATCH(AT$3,Команды!$A$2:$A$7500,0),$E63+2),Команды!$AJ$2:$AJ$19,0),2),0)</f>
        <v>В</v>
      </c>
      <c r="AU63" s="175" t="str">
        <f>IF(OR(IF(INDEX(Команды!$A$2:$AN$7500,MATCH(AT$3,Команды!$A$2:$A$7500,0),$E63+2)=Команды!$AJ$2,TRUE,FALSE),IF(INDEX(Команды!$A$2:$AN$7500,MATCH(AT$3,Команды!$A$2:$A$7500,0),$E63+2)=Команды!$AJ$3,TRUE,FALSE),IF(INDEX(Команды!$A$2:$AN$7500,MATCH(AT$3,Команды!$A$2:$A$7500,0),$E63+2)=Команды!$AJ$4,TRUE,FALSE),IF(INDEX(Команды!$A$2:$AN$7500,MATCH(AT$3,Команды!$A$2:$A$7500,0),$E63+2)=Команды!$AJ$5,TRUE,FALSE),IF(INDEX(Команды!$A$2:$AN$7500,MATCH(AT$3,Команды!$A$2:$A$7500,0),$E63+2)=Команды!$AJ$6,TRUE,FALSE),IF(INDEX(Команды!$A$2:$AN$7500,MATCH(AT$3,Команды!$A$2:$A$7500,0),$E63+2)=Команды!$AJ$7,TRUE,FALSE),IF(INDEX(Команды!$A$2:$AN$7500,MATCH(AT$3,Команды!$A$2:$A$7500,0),$E63+2)=Команды!$AJ$8,TRUE,FALSE),IF(INDEX(Команды!$A$2:$AN$7500,MATCH(AT$3,Команды!$A$2:$A$7500,0),$E63+2)=Команды!$AJ$9,TRUE,FALSE),IF(INDEX(Команды!$A$2:$AN$7500,MATCH(AT$3,Команды!$A$2:$A$7500,0),$E63+2)=Команды!$AJ$10,TRUE,FALSE),IF(INDEX(Команды!$A$2:$AN$7500,MATCH(AT$3,Команды!$A$2:$A$7500,0),$E63+2)=Команды!$AJ$11,TRUE,FALSE),IF(INDEX(Команды!$A$2:$AN$7500,MATCH(AT$3,Команды!$A$2:$A$7500,0),$E63+2)=Команды!$AJ$12,TRUE,FALSE),IF(INDEX(Команды!$A$2:$AN$7500,MATCH(AT$3,Команды!$A$2:$A$7500,0),$E63+2)=Команды!$AJ$13,TRUE,FALSE),IF(INDEX(Команды!$A$2:$AN$7500,MATCH(AT$3,Команды!$A$2:$A$7500,0),$E63+2)=Команды!$AJ$14,TRUE,FALSE),IF(INDEX(Команды!$A$2:$AN$7500,MATCH(AT$3,Команды!$A$2:$A$7500,0),$E63+2)=Команды!$AJ$15,TRUE,FALSE),IF(INDEX(Команды!$A$2:$AN$7500,MATCH(AT$3,Команды!$A$2:$A$7500,0),$E63+2)=Команды!$AJ$16,TRUE,FALSE),IF(INDEX(Команды!$A$2:$AN$7500,MATCH(AT$3,Команды!$A$2:$A$7500,0),$E63+2)=Команды!$AJ$17,TRUE,FALSE),IF(INDEX(Команды!$A$2:$AN$7500,MATCH(AT$3,Команды!$A$2:$A$7500,0),$E63+2)=Команды!$AJ$18,TRUE,FALSE),IF(INDEX(Команды!$A$2:$AN$7500,MATCH(AT$3,Команды!$A$2:$A$7500,0),$E63+2)=Команды!$AJ$19,TRUE,FALSE)),INDEX(Команды!$AJ$2:$AL$19,MATCH(INDEX(Команды!$A$2:$AN$7500,MATCH(AT$3,Команды!$A$2:$A$7500,0),$E63+2),Команды!$AJ$2:$AJ$19,0),3),0)</f>
        <v>В</v>
      </c>
      <c r="AV63" s="342"/>
      <c r="AW63" s="174" t="str">
        <f>IF(OR(IF(INDEX(Команды!$A$2:$AN$7500,MATCH(AW$3,Команды!$A$2:$A$7500,0),$E63+2)=Команды!$AJ$2,TRUE,FALSE),IF(INDEX(Команды!$A$2:$AN$7500,MATCH(AW$3,Команды!$A$2:$A$7500,0),$E63+2)=Команды!$AJ$3,TRUE,FALSE),IF(INDEX(Команды!$A$2:$AN$7500,MATCH(AW$3,Команды!$A$2:$A$7500,0),$E63+2)=Команды!$AJ$4,TRUE,FALSE),IF(INDEX(Команды!$A$2:$AN$7500,MATCH(AW$3,Команды!$A$2:$A$7500,0),$E63+2)=Команды!$AJ$5,TRUE,FALSE),IF(INDEX(Команды!$A$2:$AN$7500,MATCH(AW$3,Команды!$A$2:$A$7500,0),$E63+2)=Команды!$AJ$6,TRUE,FALSE),IF(INDEX(Команды!$A$2:$AN$7500,MATCH(AW$3,Команды!$A$2:$A$7500,0),$E63+2)=Команды!$AJ$7,TRUE,FALSE),IF(INDEX(Команды!$A$2:$AN$7500,MATCH(AW$3,Команды!$A$2:$A$7500,0),$E63+2)=Команды!$AJ$8,TRUE,FALSE),IF(INDEX(Команды!$A$2:$AN$7500,MATCH(AW$3,Команды!$A$2:$A$7500,0),$E63+2)=Команды!$AJ$9,TRUE,FALSE),IF(INDEX(Команды!$A$2:$AN$7500,MATCH(AW$3,Команды!$A$2:$A$7500,0),$E63+2)=Команды!$AJ$10,TRUE,FALSE),IF(INDEX(Команды!$A$2:$AN$7500,MATCH(AW$3,Команды!$A$2:$A$7500,0),$E63+2)=Команды!$AJ$11,TRUE,FALSE),IF(INDEX(Команды!$A$2:$AN$7500,MATCH(AW$3,Команды!$A$2:$A$7500,0),$E63+2)=Команды!$AJ$12,TRUE,FALSE),IF(INDEX(Команды!$A$2:$AN$7500,MATCH(AW$3,Команды!$A$2:$A$7500,0),$E63+2)=Команды!$AJ$13,TRUE,FALSE),IF(INDEX(Команды!$A$2:$AN$7500,MATCH(AW$3,Команды!$A$2:$A$7500,0),$E63+2)=Команды!$AJ$14,TRUE,FALSE),IF(INDEX(Команды!$A$2:$AN$7500,MATCH(AW$3,Команды!$A$2:$A$7500,0),$E63+2)=Команды!$AJ$15,TRUE,FALSE),IF(INDEX(Команды!$A$2:$AN$7500,MATCH(AW$3,Команды!$A$2:$A$7500,0),$E63+2)=Команды!$AJ$16,TRUE,FALSE),,IF(INDEX(Команды!$A$2:$AN$7500,MATCH(AW$3,Команды!$A$2:$A$7500,0),$E63+2)=Команды!$AJ$17,TRUE,FALSE),,IF(INDEX(Команды!$A$2:$AN$7500,MATCH(AW$3,Команды!$A$2:$A$7500,0),$E63+2)=Команды!$AJ$18,TRUE,FALSE),,IF(INDEX(Команды!$A$2:$AN$7500,MATCH(AW$3,Команды!$A$2:$A$7500,0),$E63+2)=Команды!$AJ$19,TRUE,FALSE)),INDEX(Команды!$AJ$2:$AK$19,MATCH(INDEX(Команды!$A$2:$AN$7500,MATCH(AW$3,Команды!$A$2:$A$7500,0),$E63+2),Команды!$AJ$2:$AJ$19,0),2),0)</f>
        <v>В</v>
      </c>
      <c r="AX63" s="175" t="str">
        <f>IF(OR(IF(INDEX(Команды!$A$2:$AN$7500,MATCH(AW$3,Команды!$A$2:$A$7500,0),$E63+2)=Команды!$AJ$2,TRUE,FALSE),IF(INDEX(Команды!$A$2:$AN$7500,MATCH(AW$3,Команды!$A$2:$A$7500,0),$E63+2)=Команды!$AJ$3,TRUE,FALSE),IF(INDEX(Команды!$A$2:$AN$7500,MATCH(AW$3,Команды!$A$2:$A$7500,0),$E63+2)=Команды!$AJ$4,TRUE,FALSE),IF(INDEX(Команды!$A$2:$AN$7500,MATCH(AW$3,Команды!$A$2:$A$7500,0),$E63+2)=Команды!$AJ$5,TRUE,FALSE),IF(INDEX(Команды!$A$2:$AN$7500,MATCH(AW$3,Команды!$A$2:$A$7500,0),$E63+2)=Команды!$AJ$6,TRUE,FALSE),IF(INDEX(Команды!$A$2:$AN$7500,MATCH(AW$3,Команды!$A$2:$A$7500,0),$E63+2)=Команды!$AJ$7,TRUE,FALSE),IF(INDEX(Команды!$A$2:$AN$7500,MATCH(AW$3,Команды!$A$2:$A$7500,0),$E63+2)=Команды!$AJ$8,TRUE,FALSE),IF(INDEX(Команды!$A$2:$AN$7500,MATCH(AW$3,Команды!$A$2:$A$7500,0),$E63+2)=Команды!$AJ$9,TRUE,FALSE),IF(INDEX(Команды!$A$2:$AN$7500,MATCH(AW$3,Команды!$A$2:$A$7500,0),$E63+2)=Команды!$AJ$10,TRUE,FALSE),IF(INDEX(Команды!$A$2:$AN$7500,MATCH(AW$3,Команды!$A$2:$A$7500,0),$E63+2)=Команды!$AJ$11,TRUE,FALSE),IF(INDEX(Команды!$A$2:$AN$7500,MATCH(AW$3,Команды!$A$2:$A$7500,0),$E63+2)=Команды!$AJ$12,TRUE,FALSE),IF(INDEX(Команды!$A$2:$AN$7500,MATCH(AW$3,Команды!$A$2:$A$7500,0),$E63+2)=Команды!$AJ$13,TRUE,FALSE),IF(INDEX(Команды!$A$2:$AN$7500,MATCH(AW$3,Команды!$A$2:$A$7500,0),$E63+2)=Команды!$AJ$14,TRUE,FALSE),IF(INDEX(Команды!$A$2:$AN$7500,MATCH(AW$3,Команды!$A$2:$A$7500,0),$E63+2)=Команды!$AJ$15,TRUE,FALSE),IF(INDEX(Команды!$A$2:$AN$7500,MATCH(AW$3,Команды!$A$2:$A$7500,0),$E63+2)=Команды!$AJ$16,TRUE,FALSE),IF(INDEX(Команды!$A$2:$AN$7500,MATCH(AW$3,Команды!$A$2:$A$7500,0),$E63+2)=Команды!$AJ$17,TRUE,FALSE),IF(INDEX(Команды!$A$2:$AN$7500,MATCH(AW$3,Команды!$A$2:$A$7500,0),$E63+2)=Команды!$AJ$18,TRUE,FALSE),IF(INDEX(Команды!$A$2:$AN$7500,MATCH(AW$3,Команды!$A$2:$A$7500,0),$E63+2)=Команды!$AJ$19,TRUE,FALSE)),INDEX(Команды!$AJ$2:$AL$19,MATCH(INDEX(Команды!$A$2:$AN$7500,MATCH(AW$3,Команды!$A$2:$A$7500,0),$E63+2),Команды!$AJ$2:$AJ$19,0),3),0)</f>
        <v>В</v>
      </c>
      <c r="AY63" s="342"/>
      <c r="AZ63" s="174" t="str">
        <f>IF(OR(IF(INDEX(Команды!$A$2:$AN$7500,MATCH(AZ$3,Команды!$A$2:$A$7500,0),$E63+2)=Команды!$AJ$2,TRUE,FALSE),IF(INDEX(Команды!$A$2:$AN$7500,MATCH(AZ$3,Команды!$A$2:$A$7500,0),$E63+2)=Команды!$AJ$3,TRUE,FALSE),IF(INDEX(Команды!$A$2:$AN$7500,MATCH(AZ$3,Команды!$A$2:$A$7500,0),$E63+2)=Команды!$AJ$4,TRUE,FALSE),IF(INDEX(Команды!$A$2:$AN$7500,MATCH(AZ$3,Команды!$A$2:$A$7500,0),$E63+2)=Команды!$AJ$5,TRUE,FALSE),IF(INDEX(Команды!$A$2:$AN$7500,MATCH(AZ$3,Команды!$A$2:$A$7500,0),$E63+2)=Команды!$AJ$6,TRUE,FALSE),IF(INDEX(Команды!$A$2:$AN$7500,MATCH(AZ$3,Команды!$A$2:$A$7500,0),$E63+2)=Команды!$AJ$7,TRUE,FALSE),IF(INDEX(Команды!$A$2:$AN$7500,MATCH(AZ$3,Команды!$A$2:$A$7500,0),$E63+2)=Команды!$AJ$8,TRUE,FALSE),IF(INDEX(Команды!$A$2:$AN$7500,MATCH(AZ$3,Команды!$A$2:$A$7500,0),$E63+2)=Команды!$AJ$9,TRUE,FALSE),IF(INDEX(Команды!$A$2:$AN$7500,MATCH(AZ$3,Команды!$A$2:$A$7500,0),$E63+2)=Команды!$AJ$10,TRUE,FALSE),IF(INDEX(Команды!$A$2:$AN$7500,MATCH(AZ$3,Команды!$A$2:$A$7500,0),$E63+2)=Команды!$AJ$11,TRUE,FALSE),IF(INDEX(Команды!$A$2:$AN$7500,MATCH(AZ$3,Команды!$A$2:$A$7500,0),$E63+2)=Команды!$AJ$12,TRUE,FALSE),IF(INDEX(Команды!$A$2:$AN$7500,MATCH(AZ$3,Команды!$A$2:$A$7500,0),$E63+2)=Команды!$AJ$13,TRUE,FALSE),IF(INDEX(Команды!$A$2:$AN$7500,MATCH(AZ$3,Команды!$A$2:$A$7500,0),$E63+2)=Команды!$AJ$14,TRUE,FALSE),IF(INDEX(Команды!$A$2:$AN$7500,MATCH(AZ$3,Команды!$A$2:$A$7500,0),$E63+2)=Команды!$AJ$15,TRUE,FALSE),IF(INDEX(Команды!$A$2:$AN$7500,MATCH(AZ$3,Команды!$A$2:$A$7500,0),$E63+2)=Команды!$AJ$16,TRUE,FALSE),,IF(INDEX(Команды!$A$2:$AN$7500,MATCH(AZ$3,Команды!$A$2:$A$7500,0),$E63+2)=Команды!$AJ$17,TRUE,FALSE),,IF(INDEX(Команды!$A$2:$AN$7500,MATCH(AZ$3,Команды!$A$2:$A$7500,0),$E63+2)=Команды!$AJ$18,TRUE,FALSE),,IF(INDEX(Команды!$A$2:$AN$7500,MATCH(AZ$3,Команды!$A$2:$A$7500,0),$E63+2)=Команды!$AJ$19,TRUE,FALSE)),INDEX(Команды!$AJ$2:$AK$19,MATCH(INDEX(Команды!$A$2:$AN$7500,MATCH(AZ$3,Команды!$A$2:$A$7500,0),$E63+2),Команды!$AJ$2:$AJ$19,0),2),0)</f>
        <v>В</v>
      </c>
      <c r="BA63" s="175" t="str">
        <f>IF(OR(IF(INDEX(Команды!$A$2:$AN$7500,MATCH(AZ$3,Команды!$A$2:$A$7500,0),$E63+2)=Команды!$AJ$2,TRUE,FALSE),IF(INDEX(Команды!$A$2:$AN$7500,MATCH(AZ$3,Команды!$A$2:$A$7500,0),$E63+2)=Команды!$AJ$3,TRUE,FALSE),IF(INDEX(Команды!$A$2:$AN$7500,MATCH(AZ$3,Команды!$A$2:$A$7500,0),$E63+2)=Команды!$AJ$4,TRUE,FALSE),IF(INDEX(Команды!$A$2:$AN$7500,MATCH(AZ$3,Команды!$A$2:$A$7500,0),$E63+2)=Команды!$AJ$5,TRUE,FALSE),IF(INDEX(Команды!$A$2:$AN$7500,MATCH(AZ$3,Команды!$A$2:$A$7500,0),$E63+2)=Команды!$AJ$6,TRUE,FALSE),IF(INDEX(Команды!$A$2:$AN$7500,MATCH(AZ$3,Команды!$A$2:$A$7500,0),$E63+2)=Команды!$AJ$7,TRUE,FALSE),IF(INDEX(Команды!$A$2:$AN$7500,MATCH(AZ$3,Команды!$A$2:$A$7500,0),$E63+2)=Команды!$AJ$8,TRUE,FALSE),IF(INDEX(Команды!$A$2:$AN$7500,MATCH(AZ$3,Команды!$A$2:$A$7500,0),$E63+2)=Команды!$AJ$9,TRUE,FALSE),IF(INDEX(Команды!$A$2:$AN$7500,MATCH(AZ$3,Команды!$A$2:$A$7500,0),$E63+2)=Команды!$AJ$10,TRUE,FALSE),IF(INDEX(Команды!$A$2:$AN$7500,MATCH(AZ$3,Команды!$A$2:$A$7500,0),$E63+2)=Команды!$AJ$11,TRUE,FALSE),IF(INDEX(Команды!$A$2:$AN$7500,MATCH(AZ$3,Команды!$A$2:$A$7500,0),$E63+2)=Команды!$AJ$12,TRUE,FALSE),IF(INDEX(Команды!$A$2:$AN$7500,MATCH(AZ$3,Команды!$A$2:$A$7500,0),$E63+2)=Команды!$AJ$13,TRUE,FALSE),IF(INDEX(Команды!$A$2:$AN$7500,MATCH(AZ$3,Команды!$A$2:$A$7500,0),$E63+2)=Команды!$AJ$14,TRUE,FALSE),IF(INDEX(Команды!$A$2:$AN$7500,MATCH(AZ$3,Команды!$A$2:$A$7500,0),$E63+2)=Команды!$AJ$15,TRUE,FALSE),IF(INDEX(Команды!$A$2:$AN$7500,MATCH(AZ$3,Команды!$A$2:$A$7500,0),$E63+2)=Команды!$AJ$16,TRUE,FALSE),IF(INDEX(Команды!$A$2:$AN$7500,MATCH(AZ$3,Команды!$A$2:$A$7500,0),$E63+2)=Команды!$AJ$17,TRUE,FALSE),IF(INDEX(Команды!$A$2:$AN$7500,MATCH(AZ$3,Команды!$A$2:$A$7500,0),$E63+2)=Команды!$AJ$18,TRUE,FALSE),IF(INDEX(Команды!$A$2:$AN$7500,MATCH(AZ$3,Команды!$A$2:$A$7500,0),$E63+2)=Команды!$AJ$19,TRUE,FALSE)),INDEX(Команды!$AJ$2:$AL$19,MATCH(INDEX(Команды!$A$2:$AN$7500,MATCH(AZ$3,Команды!$A$2:$A$7500,0),$E63+2),Команды!$AJ$2:$AJ$19,0),3),0)</f>
        <v>В</v>
      </c>
      <c r="BB63" s="342"/>
      <c r="BC63" s="174" t="str">
        <f>IF(OR(IF(INDEX(Команды!$A$2:$AN$7500,MATCH(BC$3,Команды!$A$2:$A$7500,0),$E63+2)=Команды!$AJ$2,TRUE,FALSE),IF(INDEX(Команды!$A$2:$AN$7500,MATCH(BC$3,Команды!$A$2:$A$7500,0),$E63+2)=Команды!$AJ$3,TRUE,FALSE),IF(INDEX(Команды!$A$2:$AN$7500,MATCH(BC$3,Команды!$A$2:$A$7500,0),$E63+2)=Команды!$AJ$4,TRUE,FALSE),IF(INDEX(Команды!$A$2:$AN$7500,MATCH(BC$3,Команды!$A$2:$A$7500,0),$E63+2)=Команды!$AJ$5,TRUE,FALSE),IF(INDEX(Команды!$A$2:$AN$7500,MATCH(BC$3,Команды!$A$2:$A$7500,0),$E63+2)=Команды!$AJ$6,TRUE,FALSE),IF(INDEX(Команды!$A$2:$AN$7500,MATCH(BC$3,Команды!$A$2:$A$7500,0),$E63+2)=Команды!$AJ$7,TRUE,FALSE),IF(INDEX(Команды!$A$2:$AN$7500,MATCH(BC$3,Команды!$A$2:$A$7500,0),$E63+2)=Команды!$AJ$8,TRUE,FALSE),IF(INDEX(Команды!$A$2:$AN$7500,MATCH(BC$3,Команды!$A$2:$A$7500,0),$E63+2)=Команды!$AJ$9,TRUE,FALSE),IF(INDEX(Команды!$A$2:$AN$7500,MATCH(BC$3,Команды!$A$2:$A$7500,0),$E63+2)=Команды!$AJ$10,TRUE,FALSE),IF(INDEX(Команды!$A$2:$AN$7500,MATCH(BC$3,Команды!$A$2:$A$7500,0),$E63+2)=Команды!$AJ$11,TRUE,FALSE),IF(INDEX(Команды!$A$2:$AN$7500,MATCH(BC$3,Команды!$A$2:$A$7500,0),$E63+2)=Команды!$AJ$12,TRUE,FALSE),IF(INDEX(Команды!$A$2:$AN$7500,MATCH(BC$3,Команды!$A$2:$A$7500,0),$E63+2)=Команды!$AJ$13,TRUE,FALSE),IF(INDEX(Команды!$A$2:$AN$7500,MATCH(BC$3,Команды!$A$2:$A$7500,0),$E63+2)=Команды!$AJ$14,TRUE,FALSE),IF(INDEX(Команды!$A$2:$AN$7500,MATCH(BC$3,Команды!$A$2:$A$7500,0),$E63+2)=Команды!$AJ$15,TRUE,FALSE),IF(INDEX(Команды!$A$2:$AN$7500,MATCH(BC$3,Команды!$A$2:$A$7500,0),$E63+2)=Команды!$AJ$16,TRUE,FALSE),,IF(INDEX(Команды!$A$2:$AN$7500,MATCH(BC$3,Команды!$A$2:$A$7500,0),$E63+2)=Команды!$AJ$17,TRUE,FALSE),,IF(INDEX(Команды!$A$2:$AN$7500,MATCH(BC$3,Команды!$A$2:$A$7500,0),$E63+2)=Команды!$AJ$18,TRUE,FALSE),,IF(INDEX(Команды!$A$2:$AN$7500,MATCH(BC$3,Команды!$A$2:$A$7500,0),$E63+2)=Команды!$AJ$19,TRUE,FALSE)),INDEX(Команды!$AJ$2:$AK$19,MATCH(INDEX(Команды!$A$2:$AN$7500,MATCH(BC$3,Команды!$A$2:$A$7500,0),$E63+2),Команды!$AJ$2:$AJ$19,0),2),0)</f>
        <v>В</v>
      </c>
      <c r="BD63" s="175" t="str">
        <f>IF(OR(IF(INDEX(Команды!$A$2:$AN$7500,MATCH(BC$3,Команды!$A$2:$A$7500,0),$E63+2)=Команды!$AJ$2,TRUE,FALSE),IF(INDEX(Команды!$A$2:$AN$7500,MATCH(BC$3,Команды!$A$2:$A$7500,0),$E63+2)=Команды!$AJ$3,TRUE,FALSE),IF(INDEX(Команды!$A$2:$AN$7500,MATCH(BC$3,Команды!$A$2:$A$7500,0),$E63+2)=Команды!$AJ$4,TRUE,FALSE),IF(INDEX(Команды!$A$2:$AN$7500,MATCH(BC$3,Команды!$A$2:$A$7500,0),$E63+2)=Команды!$AJ$5,TRUE,FALSE),IF(INDEX(Команды!$A$2:$AN$7500,MATCH(BC$3,Команды!$A$2:$A$7500,0),$E63+2)=Команды!$AJ$6,TRUE,FALSE),IF(INDEX(Команды!$A$2:$AN$7500,MATCH(BC$3,Команды!$A$2:$A$7500,0),$E63+2)=Команды!$AJ$7,TRUE,FALSE),IF(INDEX(Команды!$A$2:$AN$7500,MATCH(BC$3,Команды!$A$2:$A$7500,0),$E63+2)=Команды!$AJ$8,TRUE,FALSE),IF(INDEX(Команды!$A$2:$AN$7500,MATCH(BC$3,Команды!$A$2:$A$7500,0),$E63+2)=Команды!$AJ$9,TRUE,FALSE),IF(INDEX(Команды!$A$2:$AN$7500,MATCH(BC$3,Команды!$A$2:$A$7500,0),$E63+2)=Команды!$AJ$10,TRUE,FALSE),IF(INDEX(Команды!$A$2:$AN$7500,MATCH(BC$3,Команды!$A$2:$A$7500,0),$E63+2)=Команды!$AJ$11,TRUE,FALSE),IF(INDEX(Команды!$A$2:$AN$7500,MATCH(BC$3,Команды!$A$2:$A$7500,0),$E63+2)=Команды!$AJ$12,TRUE,FALSE),IF(INDEX(Команды!$A$2:$AN$7500,MATCH(BC$3,Команды!$A$2:$A$7500,0),$E63+2)=Команды!$AJ$13,TRUE,FALSE),IF(INDEX(Команды!$A$2:$AN$7500,MATCH(BC$3,Команды!$A$2:$A$7500,0),$E63+2)=Команды!$AJ$14,TRUE,FALSE),IF(INDEX(Команды!$A$2:$AN$7500,MATCH(BC$3,Команды!$A$2:$A$7500,0),$E63+2)=Команды!$AJ$15,TRUE,FALSE),IF(INDEX(Команды!$A$2:$AN$7500,MATCH(BC$3,Команды!$A$2:$A$7500,0),$E63+2)=Команды!$AJ$16,TRUE,FALSE),IF(INDEX(Команды!$A$2:$AN$7500,MATCH(BC$3,Команды!$A$2:$A$7500,0),$E63+2)=Команды!$AJ$17,TRUE,FALSE),IF(INDEX(Команды!$A$2:$AN$7500,MATCH(BC$3,Команды!$A$2:$A$7500,0),$E63+2)=Команды!$AJ$18,TRUE,FALSE),IF(INDEX(Команды!$A$2:$AN$7500,MATCH(BC$3,Команды!$A$2:$A$7500,0),$E63+2)=Команды!$AJ$19,TRUE,FALSE)),INDEX(Команды!$AJ$2:$AL$19,MATCH(INDEX(Команды!$A$2:$AN$7500,MATCH(BC$3,Команды!$A$2:$A$7500,0),$E63+2),Команды!$AJ$2:$AJ$19,0),3),0)</f>
        <v>В</v>
      </c>
      <c r="BE63" s="342"/>
      <c r="BF63" s="174" t="str">
        <f>IF(OR(IF(INDEX(Команды!$A$2:$AN$7500,MATCH(BF$3,Команды!$A$2:$A$7500,0),$E63+2)=Команды!$AJ$2,TRUE,FALSE),IF(INDEX(Команды!$A$2:$AN$7500,MATCH(BF$3,Команды!$A$2:$A$7500,0),$E63+2)=Команды!$AJ$3,TRUE,FALSE),IF(INDEX(Команды!$A$2:$AN$7500,MATCH(BF$3,Команды!$A$2:$A$7500,0),$E63+2)=Команды!$AJ$4,TRUE,FALSE),IF(INDEX(Команды!$A$2:$AN$7500,MATCH(BF$3,Команды!$A$2:$A$7500,0),$E63+2)=Команды!$AJ$5,TRUE,FALSE),IF(INDEX(Команды!$A$2:$AN$7500,MATCH(BF$3,Команды!$A$2:$A$7500,0),$E63+2)=Команды!$AJ$6,TRUE,FALSE),IF(INDEX(Команды!$A$2:$AN$7500,MATCH(BF$3,Команды!$A$2:$A$7500,0),$E63+2)=Команды!$AJ$7,TRUE,FALSE),IF(INDEX(Команды!$A$2:$AN$7500,MATCH(BF$3,Команды!$A$2:$A$7500,0),$E63+2)=Команды!$AJ$8,TRUE,FALSE),IF(INDEX(Команды!$A$2:$AN$7500,MATCH(BF$3,Команды!$A$2:$A$7500,0),$E63+2)=Команды!$AJ$9,TRUE,FALSE),IF(INDEX(Команды!$A$2:$AN$7500,MATCH(BF$3,Команды!$A$2:$A$7500,0),$E63+2)=Команды!$AJ$10,TRUE,FALSE),IF(INDEX(Команды!$A$2:$AN$7500,MATCH(BF$3,Команды!$A$2:$A$7500,0),$E63+2)=Команды!$AJ$11,TRUE,FALSE),IF(INDEX(Команды!$A$2:$AN$7500,MATCH(BF$3,Команды!$A$2:$A$7500,0),$E63+2)=Команды!$AJ$12,TRUE,FALSE),IF(INDEX(Команды!$A$2:$AN$7500,MATCH(BF$3,Команды!$A$2:$A$7500,0),$E63+2)=Команды!$AJ$13,TRUE,FALSE),IF(INDEX(Команды!$A$2:$AN$7500,MATCH(BF$3,Команды!$A$2:$A$7500,0),$E63+2)=Команды!$AJ$14,TRUE,FALSE),IF(INDEX(Команды!$A$2:$AN$7500,MATCH(BF$3,Команды!$A$2:$A$7500,0),$E63+2)=Команды!$AJ$15,TRUE,FALSE),IF(INDEX(Команды!$A$2:$AN$7500,MATCH(BF$3,Команды!$A$2:$A$7500,0),$E63+2)=Команды!$AJ$16,TRUE,FALSE),,IF(INDEX(Команды!$A$2:$AN$7500,MATCH(BF$3,Команды!$A$2:$A$7500,0),$E63+2)=Команды!$AJ$17,TRUE,FALSE),,IF(INDEX(Команды!$A$2:$AN$7500,MATCH(BF$3,Команды!$A$2:$A$7500,0),$E63+2)=Команды!$AJ$18,TRUE,FALSE),,IF(INDEX(Команды!$A$2:$AN$7500,MATCH(BF$3,Команды!$A$2:$A$7500,0),$E63+2)=Команды!$AJ$19,TRUE,FALSE)),INDEX(Команды!$AJ$2:$AK$19,MATCH(INDEX(Команды!$A$2:$AN$7500,MATCH(BF$3,Команды!$A$2:$A$7500,0),$E63+2),Команды!$AJ$2:$AJ$19,0),2),0)</f>
        <v>В</v>
      </c>
      <c r="BG63" s="175" t="str">
        <f>IF(OR(IF(INDEX(Команды!$A$2:$AN$7500,MATCH(BF$3,Команды!$A$2:$A$7500,0),$E63+2)=Команды!$AJ$2,TRUE,FALSE),IF(INDEX(Команды!$A$2:$AN$7500,MATCH(BF$3,Команды!$A$2:$A$7500,0),$E63+2)=Команды!$AJ$3,TRUE,FALSE),IF(INDEX(Команды!$A$2:$AN$7500,MATCH(BF$3,Команды!$A$2:$A$7500,0),$E63+2)=Команды!$AJ$4,TRUE,FALSE),IF(INDEX(Команды!$A$2:$AN$7500,MATCH(BF$3,Команды!$A$2:$A$7500,0),$E63+2)=Команды!$AJ$5,TRUE,FALSE),IF(INDEX(Команды!$A$2:$AN$7500,MATCH(BF$3,Команды!$A$2:$A$7500,0),$E63+2)=Команды!$AJ$6,TRUE,FALSE),IF(INDEX(Команды!$A$2:$AN$7500,MATCH(BF$3,Команды!$A$2:$A$7500,0),$E63+2)=Команды!$AJ$7,TRUE,FALSE),IF(INDEX(Команды!$A$2:$AN$7500,MATCH(BF$3,Команды!$A$2:$A$7500,0),$E63+2)=Команды!$AJ$8,TRUE,FALSE),IF(INDEX(Команды!$A$2:$AN$7500,MATCH(BF$3,Команды!$A$2:$A$7500,0),$E63+2)=Команды!$AJ$9,TRUE,FALSE),IF(INDEX(Команды!$A$2:$AN$7500,MATCH(BF$3,Команды!$A$2:$A$7500,0),$E63+2)=Команды!$AJ$10,TRUE,FALSE),IF(INDEX(Команды!$A$2:$AN$7500,MATCH(BF$3,Команды!$A$2:$A$7500,0),$E63+2)=Команды!$AJ$11,TRUE,FALSE),IF(INDEX(Команды!$A$2:$AN$7500,MATCH(BF$3,Команды!$A$2:$A$7500,0),$E63+2)=Команды!$AJ$12,TRUE,FALSE),IF(INDEX(Команды!$A$2:$AN$7500,MATCH(BF$3,Команды!$A$2:$A$7500,0),$E63+2)=Команды!$AJ$13,TRUE,FALSE),IF(INDEX(Команды!$A$2:$AN$7500,MATCH(BF$3,Команды!$A$2:$A$7500,0),$E63+2)=Команды!$AJ$14,TRUE,FALSE),IF(INDEX(Команды!$A$2:$AN$7500,MATCH(BF$3,Команды!$A$2:$A$7500,0),$E63+2)=Команды!$AJ$15,TRUE,FALSE),IF(INDEX(Команды!$A$2:$AN$7500,MATCH(BF$3,Команды!$A$2:$A$7500,0),$E63+2)=Команды!$AJ$16,TRUE,FALSE),IF(INDEX(Команды!$A$2:$AN$7500,MATCH(BF$3,Команды!$A$2:$A$7500,0),$E63+2)=Команды!$AJ$17,TRUE,FALSE),IF(INDEX(Команды!$A$2:$AN$7500,MATCH(BF$3,Команды!$A$2:$A$7500,0),$E63+2)=Команды!$AJ$18,TRUE,FALSE),IF(INDEX(Команды!$A$2:$AN$7500,MATCH(BF$3,Команды!$A$2:$A$7500,0),$E63+2)=Команды!$AJ$19,TRUE,FALSE)),INDEX(Команды!$AJ$2:$AL$19,MATCH(INDEX(Команды!$A$2:$AN$7500,MATCH(BF$3,Команды!$A$2:$A$7500,0),$E63+2),Команды!$AJ$2:$AJ$19,0),3),0)</f>
        <v>В</v>
      </c>
      <c r="BH63" s="342"/>
      <c r="BI63" s="174" t="str">
        <f>IF(OR(IF(INDEX(Команды!$A$2:$AN$7500,MATCH(BI$3,Команды!$A$2:$A$7500,0),$E63+2)=Команды!$AJ$2,TRUE,FALSE),IF(INDEX(Команды!$A$2:$AN$7500,MATCH(BI$3,Команды!$A$2:$A$7500,0),$E63+2)=Команды!$AJ$3,TRUE,FALSE),IF(INDEX(Команды!$A$2:$AN$7500,MATCH(BI$3,Команды!$A$2:$A$7500,0),$E63+2)=Команды!$AJ$4,TRUE,FALSE),IF(INDEX(Команды!$A$2:$AN$7500,MATCH(BI$3,Команды!$A$2:$A$7500,0),$E63+2)=Команды!$AJ$5,TRUE,FALSE),IF(INDEX(Команды!$A$2:$AN$7500,MATCH(BI$3,Команды!$A$2:$A$7500,0),$E63+2)=Команды!$AJ$6,TRUE,FALSE),IF(INDEX(Команды!$A$2:$AN$7500,MATCH(BI$3,Команды!$A$2:$A$7500,0),$E63+2)=Команды!$AJ$7,TRUE,FALSE),IF(INDEX(Команды!$A$2:$AN$7500,MATCH(BI$3,Команды!$A$2:$A$7500,0),$E63+2)=Команды!$AJ$8,TRUE,FALSE),IF(INDEX(Команды!$A$2:$AN$7500,MATCH(BI$3,Команды!$A$2:$A$7500,0),$E63+2)=Команды!$AJ$9,TRUE,FALSE),IF(INDEX(Команды!$A$2:$AN$7500,MATCH(BI$3,Команды!$A$2:$A$7500,0),$E63+2)=Команды!$AJ$10,TRUE,FALSE),IF(INDEX(Команды!$A$2:$AN$7500,MATCH(BI$3,Команды!$A$2:$A$7500,0),$E63+2)=Команды!$AJ$11,TRUE,FALSE),IF(INDEX(Команды!$A$2:$AN$7500,MATCH(BI$3,Команды!$A$2:$A$7500,0),$E63+2)=Команды!$AJ$12,TRUE,FALSE),IF(INDEX(Команды!$A$2:$AN$7500,MATCH(BI$3,Команды!$A$2:$A$7500,0),$E63+2)=Команды!$AJ$13,TRUE,FALSE),IF(INDEX(Команды!$A$2:$AN$7500,MATCH(BI$3,Команды!$A$2:$A$7500,0),$E63+2)=Команды!$AJ$14,TRUE,FALSE),IF(INDEX(Команды!$A$2:$AN$7500,MATCH(BI$3,Команды!$A$2:$A$7500,0),$E63+2)=Команды!$AJ$15,TRUE,FALSE),IF(INDEX(Команды!$A$2:$AN$7500,MATCH(BI$3,Команды!$A$2:$A$7500,0),$E63+2)=Команды!$AJ$16,TRUE,FALSE),,IF(INDEX(Команды!$A$2:$AN$7500,MATCH(BI$3,Команды!$A$2:$A$7500,0),$E63+2)=Команды!$AJ$17,TRUE,FALSE),,IF(INDEX(Команды!$A$2:$AN$7500,MATCH(BI$3,Команды!$A$2:$A$7500,0),$E63+2)=Команды!$AJ$18,TRUE,FALSE),,IF(INDEX(Команды!$A$2:$AN$7500,MATCH(BI$3,Команды!$A$2:$A$7500,0),$E63+2)=Команды!$AJ$19,TRUE,FALSE)),INDEX(Команды!$AJ$2:$AK$19,MATCH(INDEX(Команды!$A$2:$AN$7500,MATCH(BI$3,Команды!$A$2:$A$7500,0),$E63+2),Команды!$AJ$2:$AJ$19,0),2),0)</f>
        <v>В</v>
      </c>
      <c r="BJ63" s="175" t="str">
        <f>IF(OR(IF(INDEX(Команды!$A$2:$AN$7500,MATCH(BI$3,Команды!$A$2:$A$7500,0),$E63+2)=Команды!$AJ$2,TRUE,FALSE),IF(INDEX(Команды!$A$2:$AN$7500,MATCH(BI$3,Команды!$A$2:$A$7500,0),$E63+2)=Команды!$AJ$3,TRUE,FALSE),IF(INDEX(Команды!$A$2:$AN$7500,MATCH(BI$3,Команды!$A$2:$A$7500,0),$E63+2)=Команды!$AJ$4,TRUE,FALSE),IF(INDEX(Команды!$A$2:$AN$7500,MATCH(BI$3,Команды!$A$2:$A$7500,0),$E63+2)=Команды!$AJ$5,TRUE,FALSE),IF(INDEX(Команды!$A$2:$AN$7500,MATCH(BI$3,Команды!$A$2:$A$7500,0),$E63+2)=Команды!$AJ$6,TRUE,FALSE),IF(INDEX(Команды!$A$2:$AN$7500,MATCH(BI$3,Команды!$A$2:$A$7500,0),$E63+2)=Команды!$AJ$7,TRUE,FALSE),IF(INDEX(Команды!$A$2:$AN$7500,MATCH(BI$3,Команды!$A$2:$A$7500,0),$E63+2)=Команды!$AJ$8,TRUE,FALSE),IF(INDEX(Команды!$A$2:$AN$7500,MATCH(BI$3,Команды!$A$2:$A$7500,0),$E63+2)=Команды!$AJ$9,TRUE,FALSE),IF(INDEX(Команды!$A$2:$AN$7500,MATCH(BI$3,Команды!$A$2:$A$7500,0),$E63+2)=Команды!$AJ$10,TRUE,FALSE),IF(INDEX(Команды!$A$2:$AN$7500,MATCH(BI$3,Команды!$A$2:$A$7500,0),$E63+2)=Команды!$AJ$11,TRUE,FALSE),IF(INDEX(Команды!$A$2:$AN$7500,MATCH(BI$3,Команды!$A$2:$A$7500,0),$E63+2)=Команды!$AJ$12,TRUE,FALSE),IF(INDEX(Команды!$A$2:$AN$7500,MATCH(BI$3,Команды!$A$2:$A$7500,0),$E63+2)=Команды!$AJ$13,TRUE,FALSE),IF(INDEX(Команды!$A$2:$AN$7500,MATCH(BI$3,Команды!$A$2:$A$7500,0),$E63+2)=Команды!$AJ$14,TRUE,FALSE),IF(INDEX(Команды!$A$2:$AN$7500,MATCH(BI$3,Команды!$A$2:$A$7500,0),$E63+2)=Команды!$AJ$15,TRUE,FALSE),IF(INDEX(Команды!$A$2:$AN$7500,MATCH(BI$3,Команды!$A$2:$A$7500,0),$E63+2)=Команды!$AJ$16,TRUE,FALSE),IF(INDEX(Команды!$A$2:$AN$7500,MATCH(BI$3,Команды!$A$2:$A$7500,0),$E63+2)=Команды!$AJ$17,TRUE,FALSE),IF(INDEX(Команды!$A$2:$AN$7500,MATCH(BI$3,Команды!$A$2:$A$7500,0),$E63+2)=Команды!$AJ$18,TRUE,FALSE),IF(INDEX(Команды!$A$2:$AN$7500,MATCH(BI$3,Команды!$A$2:$A$7500,0),$E63+2)=Команды!$AJ$19,TRUE,FALSE)),INDEX(Команды!$AJ$2:$AL$19,MATCH(INDEX(Команды!$A$2:$AN$7500,MATCH(BI$3,Команды!$A$2:$A$7500,0),$E63+2),Команды!$AJ$2:$AJ$19,0),3),0)</f>
        <v>В</v>
      </c>
      <c r="BK63" s="342"/>
      <c r="BL63" s="174" t="str">
        <f>IF(OR(IF(INDEX(Команды!$A$2:$AN$7500,MATCH(BL$3,Команды!$A$2:$A$7500,0),$E63+2)=Команды!$AJ$2,TRUE,FALSE),IF(INDEX(Команды!$A$2:$AN$7500,MATCH(BL$3,Команды!$A$2:$A$7500,0),$E63+2)=Команды!$AJ$3,TRUE,FALSE),IF(INDEX(Команды!$A$2:$AN$7500,MATCH(BL$3,Команды!$A$2:$A$7500,0),$E63+2)=Команды!$AJ$4,TRUE,FALSE),IF(INDEX(Команды!$A$2:$AN$7500,MATCH(BL$3,Команды!$A$2:$A$7500,0),$E63+2)=Команды!$AJ$5,TRUE,FALSE),IF(INDEX(Команды!$A$2:$AN$7500,MATCH(BL$3,Команды!$A$2:$A$7500,0),$E63+2)=Команды!$AJ$6,TRUE,FALSE),IF(INDEX(Команды!$A$2:$AN$7500,MATCH(BL$3,Команды!$A$2:$A$7500,0),$E63+2)=Команды!$AJ$7,TRUE,FALSE),IF(INDEX(Команды!$A$2:$AN$7500,MATCH(BL$3,Команды!$A$2:$A$7500,0),$E63+2)=Команды!$AJ$8,TRUE,FALSE),IF(INDEX(Команды!$A$2:$AN$7500,MATCH(BL$3,Команды!$A$2:$A$7500,0),$E63+2)=Команды!$AJ$9,TRUE,FALSE),IF(INDEX(Команды!$A$2:$AN$7500,MATCH(BL$3,Команды!$A$2:$A$7500,0),$E63+2)=Команды!$AJ$10,TRUE,FALSE),IF(INDEX(Команды!$A$2:$AN$7500,MATCH(BL$3,Команды!$A$2:$A$7500,0),$E63+2)=Команды!$AJ$11,TRUE,FALSE),IF(INDEX(Команды!$A$2:$AN$7500,MATCH(BL$3,Команды!$A$2:$A$7500,0),$E63+2)=Команды!$AJ$12,TRUE,FALSE),IF(INDEX(Команды!$A$2:$AN$7500,MATCH(BL$3,Команды!$A$2:$A$7500,0),$E63+2)=Команды!$AJ$13,TRUE,FALSE),IF(INDEX(Команды!$A$2:$AN$7500,MATCH(BL$3,Команды!$A$2:$A$7500,0),$E63+2)=Команды!$AJ$14,TRUE,FALSE),IF(INDEX(Команды!$A$2:$AN$7500,MATCH(BL$3,Команды!$A$2:$A$7500,0),$E63+2)=Команды!$AJ$15,TRUE,FALSE),IF(INDEX(Команды!$A$2:$AN$7500,MATCH(BL$3,Команды!$A$2:$A$7500,0),$E63+2)=Команды!$AJ$16,TRUE,FALSE),,IF(INDEX(Команды!$A$2:$AN$7500,MATCH(BL$3,Команды!$A$2:$A$7500,0),$E63+2)=Команды!$AJ$17,TRUE,FALSE),,IF(INDEX(Команды!$A$2:$AN$7500,MATCH(BL$3,Команды!$A$2:$A$7500,0),$E63+2)=Команды!$AJ$18,TRUE,FALSE),,IF(INDEX(Команды!$A$2:$AN$7500,MATCH(BL$3,Команды!$A$2:$A$7500,0),$E63+2)=Команды!$AJ$19,TRUE,FALSE)),INDEX(Команды!$AJ$2:$AK$19,MATCH(INDEX(Команды!$A$2:$AN$7500,MATCH(BL$3,Команды!$A$2:$A$7500,0),$E63+2),Команды!$AJ$2:$AJ$19,0),2),0)</f>
        <v>В</v>
      </c>
      <c r="BM63" s="175" t="str">
        <f>IF(OR(IF(INDEX(Команды!$A$2:$AN$7500,MATCH(BL$3,Команды!$A$2:$A$7500,0),$E63+2)=Команды!$AJ$2,TRUE,FALSE),IF(INDEX(Команды!$A$2:$AN$7500,MATCH(BL$3,Команды!$A$2:$A$7500,0),$E63+2)=Команды!$AJ$3,TRUE,FALSE),IF(INDEX(Команды!$A$2:$AN$7500,MATCH(BL$3,Команды!$A$2:$A$7500,0),$E63+2)=Команды!$AJ$4,TRUE,FALSE),IF(INDEX(Команды!$A$2:$AN$7500,MATCH(BL$3,Команды!$A$2:$A$7500,0),$E63+2)=Команды!$AJ$5,TRUE,FALSE),IF(INDEX(Команды!$A$2:$AN$7500,MATCH(BL$3,Команды!$A$2:$A$7500,0),$E63+2)=Команды!$AJ$6,TRUE,FALSE),IF(INDEX(Команды!$A$2:$AN$7500,MATCH(BL$3,Команды!$A$2:$A$7500,0),$E63+2)=Команды!$AJ$7,TRUE,FALSE),IF(INDEX(Команды!$A$2:$AN$7500,MATCH(BL$3,Команды!$A$2:$A$7500,0),$E63+2)=Команды!$AJ$8,TRUE,FALSE),IF(INDEX(Команды!$A$2:$AN$7500,MATCH(BL$3,Команды!$A$2:$A$7500,0),$E63+2)=Команды!$AJ$9,TRUE,FALSE),IF(INDEX(Команды!$A$2:$AN$7500,MATCH(BL$3,Команды!$A$2:$A$7500,0),$E63+2)=Команды!$AJ$10,TRUE,FALSE),IF(INDEX(Команды!$A$2:$AN$7500,MATCH(BL$3,Команды!$A$2:$A$7500,0),$E63+2)=Команды!$AJ$11,TRUE,FALSE),IF(INDEX(Команды!$A$2:$AN$7500,MATCH(BL$3,Команды!$A$2:$A$7500,0),$E63+2)=Команды!$AJ$12,TRUE,FALSE),IF(INDEX(Команды!$A$2:$AN$7500,MATCH(BL$3,Команды!$A$2:$A$7500,0),$E63+2)=Команды!$AJ$13,TRUE,FALSE),IF(INDEX(Команды!$A$2:$AN$7500,MATCH(BL$3,Команды!$A$2:$A$7500,0),$E63+2)=Команды!$AJ$14,TRUE,FALSE),IF(INDEX(Команды!$A$2:$AN$7500,MATCH(BL$3,Команды!$A$2:$A$7500,0),$E63+2)=Команды!$AJ$15,TRUE,FALSE),IF(INDEX(Команды!$A$2:$AN$7500,MATCH(BL$3,Команды!$A$2:$A$7500,0),$E63+2)=Команды!$AJ$16,TRUE,FALSE),IF(INDEX(Команды!$A$2:$AN$7500,MATCH(BL$3,Команды!$A$2:$A$7500,0),$E63+2)=Команды!$AJ$17,TRUE,FALSE),IF(INDEX(Команды!$A$2:$AN$7500,MATCH(BL$3,Команды!$A$2:$A$7500,0),$E63+2)=Команды!$AJ$18,TRUE,FALSE),IF(INDEX(Команды!$A$2:$AN$7500,MATCH(BL$3,Команды!$A$2:$A$7500,0),$E63+2)=Команды!$AJ$19,TRUE,FALSE)),INDEX(Команды!$AJ$2:$AL$19,MATCH(INDEX(Команды!$A$2:$AN$7500,MATCH(BL$3,Команды!$A$2:$A$7500,0),$E63+2),Команды!$AJ$2:$AJ$19,0),3),0)</f>
        <v>В</v>
      </c>
      <c r="BN63" s="342"/>
      <c r="BO63" s="174" t="str">
        <f>IF(OR(IF(INDEX(Команды!$A$2:$AN$7500,MATCH(BO$3,Команды!$A$2:$A$7500,0),$E63+2)=Команды!$AJ$2,TRUE,FALSE),IF(INDEX(Команды!$A$2:$AN$7500,MATCH(BO$3,Команды!$A$2:$A$7500,0),$E63+2)=Команды!$AJ$3,TRUE,FALSE),IF(INDEX(Команды!$A$2:$AN$7500,MATCH(BO$3,Команды!$A$2:$A$7500,0),$E63+2)=Команды!$AJ$4,TRUE,FALSE),IF(INDEX(Команды!$A$2:$AN$7500,MATCH(BO$3,Команды!$A$2:$A$7500,0),$E63+2)=Команды!$AJ$5,TRUE,FALSE),IF(INDEX(Команды!$A$2:$AN$7500,MATCH(BO$3,Команды!$A$2:$A$7500,0),$E63+2)=Команды!$AJ$6,TRUE,FALSE),IF(INDEX(Команды!$A$2:$AN$7500,MATCH(BO$3,Команды!$A$2:$A$7500,0),$E63+2)=Команды!$AJ$7,TRUE,FALSE),IF(INDEX(Команды!$A$2:$AN$7500,MATCH(BO$3,Команды!$A$2:$A$7500,0),$E63+2)=Команды!$AJ$8,TRUE,FALSE),IF(INDEX(Команды!$A$2:$AN$7500,MATCH(BO$3,Команды!$A$2:$A$7500,0),$E63+2)=Команды!$AJ$9,TRUE,FALSE),IF(INDEX(Команды!$A$2:$AN$7500,MATCH(BO$3,Команды!$A$2:$A$7500,0),$E63+2)=Команды!$AJ$10,TRUE,FALSE),IF(INDEX(Команды!$A$2:$AN$7500,MATCH(BO$3,Команды!$A$2:$A$7500,0),$E63+2)=Команды!$AJ$11,TRUE,FALSE),IF(INDEX(Команды!$A$2:$AN$7500,MATCH(BO$3,Команды!$A$2:$A$7500,0),$E63+2)=Команды!$AJ$12,TRUE,FALSE),IF(INDEX(Команды!$A$2:$AN$7500,MATCH(BO$3,Команды!$A$2:$A$7500,0),$E63+2)=Команды!$AJ$13,TRUE,FALSE),IF(INDEX(Команды!$A$2:$AN$7500,MATCH(BO$3,Команды!$A$2:$A$7500,0),$E63+2)=Команды!$AJ$14,TRUE,FALSE),IF(INDEX(Команды!$A$2:$AN$7500,MATCH(BO$3,Команды!$A$2:$A$7500,0),$E63+2)=Команды!$AJ$15,TRUE,FALSE),IF(INDEX(Команды!$A$2:$AN$7500,MATCH(BO$3,Команды!$A$2:$A$7500,0),$E63+2)=Команды!$AJ$16,TRUE,FALSE),,IF(INDEX(Команды!$A$2:$AN$7500,MATCH(BO$3,Команды!$A$2:$A$7500,0),$E63+2)=Команды!$AJ$17,TRUE,FALSE),,IF(INDEX(Команды!$A$2:$AN$7500,MATCH(BO$3,Команды!$A$2:$A$7500,0),$E63+2)=Команды!$AJ$18,TRUE,FALSE),,IF(INDEX(Команды!$A$2:$AN$7500,MATCH(BO$3,Команды!$A$2:$A$7500,0),$E63+2)=Команды!$AJ$19,TRUE,FALSE)),INDEX(Команды!$AJ$2:$AK$19,MATCH(INDEX(Команды!$A$2:$AN$7500,MATCH(BO$3,Команды!$A$2:$A$7500,0),$E63+2),Команды!$AJ$2:$AJ$19,0),2),0)</f>
        <v>В</v>
      </c>
      <c r="BP63" s="175" t="str">
        <f>IF(OR(IF(INDEX(Команды!$A$2:$AN$7500,MATCH(BO$3,Команды!$A$2:$A$7500,0),$E63+2)=Команды!$AJ$2,TRUE,FALSE),IF(INDEX(Команды!$A$2:$AN$7500,MATCH(BO$3,Команды!$A$2:$A$7500,0),$E63+2)=Команды!$AJ$3,TRUE,FALSE),IF(INDEX(Команды!$A$2:$AN$7500,MATCH(BO$3,Команды!$A$2:$A$7500,0),$E63+2)=Команды!$AJ$4,TRUE,FALSE),IF(INDEX(Команды!$A$2:$AN$7500,MATCH(BO$3,Команды!$A$2:$A$7500,0),$E63+2)=Команды!$AJ$5,TRUE,FALSE),IF(INDEX(Команды!$A$2:$AN$7500,MATCH(BO$3,Команды!$A$2:$A$7500,0),$E63+2)=Команды!$AJ$6,TRUE,FALSE),IF(INDEX(Команды!$A$2:$AN$7500,MATCH(BO$3,Команды!$A$2:$A$7500,0),$E63+2)=Команды!$AJ$7,TRUE,FALSE),IF(INDEX(Команды!$A$2:$AN$7500,MATCH(BO$3,Команды!$A$2:$A$7500,0),$E63+2)=Команды!$AJ$8,TRUE,FALSE),IF(INDEX(Команды!$A$2:$AN$7500,MATCH(BO$3,Команды!$A$2:$A$7500,0),$E63+2)=Команды!$AJ$9,TRUE,FALSE),IF(INDEX(Команды!$A$2:$AN$7500,MATCH(BO$3,Команды!$A$2:$A$7500,0),$E63+2)=Команды!$AJ$10,TRUE,FALSE),IF(INDEX(Команды!$A$2:$AN$7500,MATCH(BO$3,Команды!$A$2:$A$7500,0),$E63+2)=Команды!$AJ$11,TRUE,FALSE),IF(INDEX(Команды!$A$2:$AN$7500,MATCH(BO$3,Команды!$A$2:$A$7500,0),$E63+2)=Команды!$AJ$12,TRUE,FALSE),IF(INDEX(Команды!$A$2:$AN$7500,MATCH(BO$3,Команды!$A$2:$A$7500,0),$E63+2)=Команды!$AJ$13,TRUE,FALSE),IF(INDEX(Команды!$A$2:$AN$7500,MATCH(BO$3,Команды!$A$2:$A$7500,0),$E63+2)=Команды!$AJ$14,TRUE,FALSE),IF(INDEX(Команды!$A$2:$AN$7500,MATCH(BO$3,Команды!$A$2:$A$7500,0),$E63+2)=Команды!$AJ$15,TRUE,FALSE),IF(INDEX(Команды!$A$2:$AN$7500,MATCH(BO$3,Команды!$A$2:$A$7500,0),$E63+2)=Команды!$AJ$16,TRUE,FALSE),IF(INDEX(Команды!$A$2:$AN$7500,MATCH(BO$3,Команды!$A$2:$A$7500,0),$E63+2)=Команды!$AJ$17,TRUE,FALSE),IF(INDEX(Команды!$A$2:$AN$7500,MATCH(BO$3,Команды!$A$2:$A$7500,0),$E63+2)=Команды!$AJ$18,TRUE,FALSE),IF(INDEX(Команды!$A$2:$AN$7500,MATCH(BO$3,Команды!$A$2:$A$7500,0),$E63+2)=Команды!$AJ$19,TRUE,FALSE)),INDEX(Команды!$AJ$2:$AL$19,MATCH(INDEX(Команды!$A$2:$AN$7500,MATCH(BO$3,Команды!$A$2:$A$7500,0),$E63+2),Команды!$AJ$2:$AJ$19,0),3),0)</f>
        <v>В</v>
      </c>
      <c r="BQ63" s="342"/>
      <c r="BR63" s="174" t="str">
        <f>IF(OR(IF(INDEX(Команды!$A$2:$AN$7500,MATCH(BR$3,Команды!$A$2:$A$7500,0),$E63+2)=Команды!$AJ$2,TRUE,FALSE),IF(INDEX(Команды!$A$2:$AN$7500,MATCH(BR$3,Команды!$A$2:$A$7500,0),$E63+2)=Команды!$AJ$3,TRUE,FALSE),IF(INDEX(Команды!$A$2:$AN$7500,MATCH(BR$3,Команды!$A$2:$A$7500,0),$E63+2)=Команды!$AJ$4,TRUE,FALSE),IF(INDEX(Команды!$A$2:$AN$7500,MATCH(BR$3,Команды!$A$2:$A$7500,0),$E63+2)=Команды!$AJ$5,TRUE,FALSE),IF(INDEX(Команды!$A$2:$AN$7500,MATCH(BR$3,Команды!$A$2:$A$7500,0),$E63+2)=Команды!$AJ$6,TRUE,FALSE),IF(INDEX(Команды!$A$2:$AN$7500,MATCH(BR$3,Команды!$A$2:$A$7500,0),$E63+2)=Команды!$AJ$7,TRUE,FALSE),IF(INDEX(Команды!$A$2:$AN$7500,MATCH(BR$3,Команды!$A$2:$A$7500,0),$E63+2)=Команды!$AJ$8,TRUE,FALSE),IF(INDEX(Команды!$A$2:$AN$7500,MATCH(BR$3,Команды!$A$2:$A$7500,0),$E63+2)=Команды!$AJ$9,TRUE,FALSE),IF(INDEX(Команды!$A$2:$AN$7500,MATCH(BR$3,Команды!$A$2:$A$7500,0),$E63+2)=Команды!$AJ$10,TRUE,FALSE),IF(INDEX(Команды!$A$2:$AN$7500,MATCH(BR$3,Команды!$A$2:$A$7500,0),$E63+2)=Команды!$AJ$11,TRUE,FALSE),IF(INDEX(Команды!$A$2:$AN$7500,MATCH(BR$3,Команды!$A$2:$A$7500,0),$E63+2)=Команды!$AJ$12,TRUE,FALSE),IF(INDEX(Команды!$A$2:$AN$7500,MATCH(BR$3,Команды!$A$2:$A$7500,0),$E63+2)=Команды!$AJ$13,TRUE,FALSE),IF(INDEX(Команды!$A$2:$AN$7500,MATCH(BR$3,Команды!$A$2:$A$7500,0),$E63+2)=Команды!$AJ$14,TRUE,FALSE),IF(INDEX(Команды!$A$2:$AN$7500,MATCH(BR$3,Команды!$A$2:$A$7500,0),$E63+2)=Команды!$AJ$15,TRUE,FALSE),IF(INDEX(Команды!$A$2:$AN$7500,MATCH(BR$3,Команды!$A$2:$A$7500,0),$E63+2)=Команды!$AJ$16,TRUE,FALSE),,IF(INDEX(Команды!$A$2:$AN$7500,MATCH(BR$3,Команды!$A$2:$A$7500,0),$E63+2)=Команды!$AJ$17,TRUE,FALSE),,IF(INDEX(Команды!$A$2:$AN$7500,MATCH(BR$3,Команды!$A$2:$A$7500,0),$E63+2)=Команды!$AJ$18,TRUE,FALSE),,IF(INDEX(Команды!$A$2:$AN$7500,MATCH(BR$3,Команды!$A$2:$A$7500,0),$E63+2)=Команды!$AJ$19,TRUE,FALSE)),INDEX(Команды!$AJ$2:$AK$19,MATCH(INDEX(Команды!$A$2:$AN$7500,MATCH(BR$3,Команды!$A$2:$A$7500,0),$E63+2),Команды!$AJ$2:$AJ$19,0),2),0)</f>
        <v>В</v>
      </c>
      <c r="BS63" s="175" t="str">
        <f>IF(OR(IF(INDEX(Команды!$A$2:$AN$7500,MATCH(BR$3,Команды!$A$2:$A$7500,0),$E63+2)=Команды!$AJ$2,TRUE,FALSE),IF(INDEX(Команды!$A$2:$AN$7500,MATCH(BR$3,Команды!$A$2:$A$7500,0),$E63+2)=Команды!$AJ$3,TRUE,FALSE),IF(INDEX(Команды!$A$2:$AN$7500,MATCH(BR$3,Команды!$A$2:$A$7500,0),$E63+2)=Команды!$AJ$4,TRUE,FALSE),IF(INDEX(Команды!$A$2:$AN$7500,MATCH(BR$3,Команды!$A$2:$A$7500,0),$E63+2)=Команды!$AJ$5,TRUE,FALSE),IF(INDEX(Команды!$A$2:$AN$7500,MATCH(BR$3,Команды!$A$2:$A$7500,0),$E63+2)=Команды!$AJ$6,TRUE,FALSE),IF(INDEX(Команды!$A$2:$AN$7500,MATCH(BR$3,Команды!$A$2:$A$7500,0),$E63+2)=Команды!$AJ$7,TRUE,FALSE),IF(INDEX(Команды!$A$2:$AN$7500,MATCH(BR$3,Команды!$A$2:$A$7500,0),$E63+2)=Команды!$AJ$8,TRUE,FALSE),IF(INDEX(Команды!$A$2:$AN$7500,MATCH(BR$3,Команды!$A$2:$A$7500,0),$E63+2)=Команды!$AJ$9,TRUE,FALSE),IF(INDEX(Команды!$A$2:$AN$7500,MATCH(BR$3,Команды!$A$2:$A$7500,0),$E63+2)=Команды!$AJ$10,TRUE,FALSE),IF(INDEX(Команды!$A$2:$AN$7500,MATCH(BR$3,Команды!$A$2:$A$7500,0),$E63+2)=Команды!$AJ$11,TRUE,FALSE),IF(INDEX(Команды!$A$2:$AN$7500,MATCH(BR$3,Команды!$A$2:$A$7500,0),$E63+2)=Команды!$AJ$12,TRUE,FALSE),IF(INDEX(Команды!$A$2:$AN$7500,MATCH(BR$3,Команды!$A$2:$A$7500,0),$E63+2)=Команды!$AJ$13,TRUE,FALSE),IF(INDEX(Команды!$A$2:$AN$7500,MATCH(BR$3,Команды!$A$2:$A$7500,0),$E63+2)=Команды!$AJ$14,TRUE,FALSE),IF(INDEX(Команды!$A$2:$AN$7500,MATCH(BR$3,Команды!$A$2:$A$7500,0),$E63+2)=Команды!$AJ$15,TRUE,FALSE),IF(INDEX(Команды!$A$2:$AN$7500,MATCH(BR$3,Команды!$A$2:$A$7500,0),$E63+2)=Команды!$AJ$16,TRUE,FALSE),IF(INDEX(Команды!$A$2:$AN$7500,MATCH(BR$3,Команды!$A$2:$A$7500,0),$E63+2)=Команды!$AJ$17,TRUE,FALSE),IF(INDEX(Команды!$A$2:$AN$7500,MATCH(BR$3,Команды!$A$2:$A$7500,0),$E63+2)=Команды!$AJ$18,TRUE,FALSE),IF(INDEX(Команды!$A$2:$AN$7500,MATCH(BR$3,Команды!$A$2:$A$7500,0),$E63+2)=Команды!$AJ$19,TRUE,FALSE)),INDEX(Команды!$AJ$2:$AL$19,MATCH(INDEX(Команды!$A$2:$AN$7500,MATCH(BR$3,Команды!$A$2:$A$7500,0),$E63+2),Команды!$AJ$2:$AJ$19,0),3),0)</f>
        <v>В</v>
      </c>
      <c r="BT63" s="342"/>
      <c r="BU63" s="174" t="str">
        <f>IF(OR(IF(INDEX(Команды!$A$2:$AN$7500,MATCH(BU$3,Команды!$A$2:$A$7500,0),$E63+2)=Команды!$AJ$2,TRUE,FALSE),IF(INDEX(Команды!$A$2:$AN$7500,MATCH(BU$3,Команды!$A$2:$A$7500,0),$E63+2)=Команды!$AJ$3,TRUE,FALSE),IF(INDEX(Команды!$A$2:$AN$7500,MATCH(BU$3,Команды!$A$2:$A$7500,0),$E63+2)=Команды!$AJ$4,TRUE,FALSE),IF(INDEX(Команды!$A$2:$AN$7500,MATCH(BU$3,Команды!$A$2:$A$7500,0),$E63+2)=Команды!$AJ$5,TRUE,FALSE),IF(INDEX(Команды!$A$2:$AN$7500,MATCH(BU$3,Команды!$A$2:$A$7500,0),$E63+2)=Команды!$AJ$6,TRUE,FALSE),IF(INDEX(Команды!$A$2:$AN$7500,MATCH(BU$3,Команды!$A$2:$A$7500,0),$E63+2)=Команды!$AJ$7,TRUE,FALSE),IF(INDEX(Команды!$A$2:$AN$7500,MATCH(BU$3,Команды!$A$2:$A$7500,0),$E63+2)=Команды!$AJ$8,TRUE,FALSE),IF(INDEX(Команды!$A$2:$AN$7500,MATCH(BU$3,Команды!$A$2:$A$7500,0),$E63+2)=Команды!$AJ$9,TRUE,FALSE),IF(INDEX(Команды!$A$2:$AN$7500,MATCH(BU$3,Команды!$A$2:$A$7500,0),$E63+2)=Команды!$AJ$10,TRUE,FALSE),IF(INDEX(Команды!$A$2:$AN$7500,MATCH(BU$3,Команды!$A$2:$A$7500,0),$E63+2)=Команды!$AJ$11,TRUE,FALSE),IF(INDEX(Команды!$A$2:$AN$7500,MATCH(BU$3,Команды!$A$2:$A$7500,0),$E63+2)=Команды!$AJ$12,TRUE,FALSE),IF(INDEX(Команды!$A$2:$AN$7500,MATCH(BU$3,Команды!$A$2:$A$7500,0),$E63+2)=Команды!$AJ$13,TRUE,FALSE),IF(INDEX(Команды!$A$2:$AN$7500,MATCH(BU$3,Команды!$A$2:$A$7500,0),$E63+2)=Команды!$AJ$14,TRUE,FALSE),IF(INDEX(Команды!$A$2:$AN$7500,MATCH(BU$3,Команды!$A$2:$A$7500,0),$E63+2)=Команды!$AJ$15,TRUE,FALSE),IF(INDEX(Команды!$A$2:$AN$7500,MATCH(BU$3,Команды!$A$2:$A$7500,0),$E63+2)=Команды!$AJ$16,TRUE,FALSE),,IF(INDEX(Команды!$A$2:$AN$7500,MATCH(BU$3,Команды!$A$2:$A$7500,0),$E63+2)=Команды!$AJ$17,TRUE,FALSE),,IF(INDEX(Команды!$A$2:$AN$7500,MATCH(BU$3,Команды!$A$2:$A$7500,0),$E63+2)=Команды!$AJ$18,TRUE,FALSE),,IF(INDEX(Команды!$A$2:$AN$7500,MATCH(BU$3,Команды!$A$2:$A$7500,0),$E63+2)=Команды!$AJ$19,TRUE,FALSE)),INDEX(Команды!$AJ$2:$AK$19,MATCH(INDEX(Команды!$A$2:$AN$7500,MATCH(BU$3,Команды!$A$2:$A$7500,0),$E63+2),Команды!$AJ$2:$AJ$19,0),2),0)</f>
        <v>В</v>
      </c>
      <c r="BV63" s="175" t="str">
        <f>IF(OR(IF(INDEX(Команды!$A$2:$AN$7500,MATCH(BU$3,Команды!$A$2:$A$7500,0),$E63+2)=Команды!$AJ$2,TRUE,FALSE),IF(INDEX(Команды!$A$2:$AN$7500,MATCH(BU$3,Команды!$A$2:$A$7500,0),$E63+2)=Команды!$AJ$3,TRUE,FALSE),IF(INDEX(Команды!$A$2:$AN$7500,MATCH(BU$3,Команды!$A$2:$A$7500,0),$E63+2)=Команды!$AJ$4,TRUE,FALSE),IF(INDEX(Команды!$A$2:$AN$7500,MATCH(BU$3,Команды!$A$2:$A$7500,0),$E63+2)=Команды!$AJ$5,TRUE,FALSE),IF(INDEX(Команды!$A$2:$AN$7500,MATCH(BU$3,Команды!$A$2:$A$7500,0),$E63+2)=Команды!$AJ$6,TRUE,FALSE),IF(INDEX(Команды!$A$2:$AN$7500,MATCH(BU$3,Команды!$A$2:$A$7500,0),$E63+2)=Команды!$AJ$7,TRUE,FALSE),IF(INDEX(Команды!$A$2:$AN$7500,MATCH(BU$3,Команды!$A$2:$A$7500,0),$E63+2)=Команды!$AJ$8,TRUE,FALSE),IF(INDEX(Команды!$A$2:$AN$7500,MATCH(BU$3,Команды!$A$2:$A$7500,0),$E63+2)=Команды!$AJ$9,TRUE,FALSE),IF(INDEX(Команды!$A$2:$AN$7500,MATCH(BU$3,Команды!$A$2:$A$7500,0),$E63+2)=Команды!$AJ$10,TRUE,FALSE),IF(INDEX(Команды!$A$2:$AN$7500,MATCH(BU$3,Команды!$A$2:$A$7500,0),$E63+2)=Команды!$AJ$11,TRUE,FALSE),IF(INDEX(Команды!$A$2:$AN$7500,MATCH(BU$3,Команды!$A$2:$A$7500,0),$E63+2)=Команды!$AJ$12,TRUE,FALSE),IF(INDEX(Команды!$A$2:$AN$7500,MATCH(BU$3,Команды!$A$2:$A$7500,0),$E63+2)=Команды!$AJ$13,TRUE,FALSE),IF(INDEX(Команды!$A$2:$AN$7500,MATCH(BU$3,Команды!$A$2:$A$7500,0),$E63+2)=Команды!$AJ$14,TRUE,FALSE),IF(INDEX(Команды!$A$2:$AN$7500,MATCH(BU$3,Команды!$A$2:$A$7500,0),$E63+2)=Команды!$AJ$15,TRUE,FALSE),IF(INDEX(Команды!$A$2:$AN$7500,MATCH(BU$3,Команды!$A$2:$A$7500,0),$E63+2)=Команды!$AJ$16,TRUE,FALSE),IF(INDEX(Команды!$A$2:$AN$7500,MATCH(BU$3,Команды!$A$2:$A$7500,0),$E63+2)=Команды!$AJ$17,TRUE,FALSE),IF(INDEX(Команды!$A$2:$AN$7500,MATCH(BU$3,Команды!$A$2:$A$7500,0),$E63+2)=Команды!$AJ$18,TRUE,FALSE),IF(INDEX(Команды!$A$2:$AN$7500,MATCH(BU$3,Команды!$A$2:$A$7500,0),$E63+2)=Команды!$AJ$19,TRUE,FALSE)),INDEX(Команды!$AJ$2:$AL$19,MATCH(INDEX(Команды!$A$2:$AN$7500,MATCH(BU$3,Команды!$A$2:$A$7500,0),$E63+2),Команды!$AJ$2:$AJ$19,0),3),0)</f>
        <v>В</v>
      </c>
      <c r="BW63" s="342"/>
      <c r="BX63" s="174" t="str">
        <f>IF(OR(IF(INDEX(Команды!$A$2:$AN$7500,MATCH(BX$3,Команды!$A$2:$A$7500,0),$E63+2)=Команды!$AJ$2,TRUE,FALSE),IF(INDEX(Команды!$A$2:$AN$7500,MATCH(BX$3,Команды!$A$2:$A$7500,0),$E63+2)=Команды!$AJ$3,TRUE,FALSE),IF(INDEX(Команды!$A$2:$AN$7500,MATCH(BX$3,Команды!$A$2:$A$7500,0),$E63+2)=Команды!$AJ$4,TRUE,FALSE),IF(INDEX(Команды!$A$2:$AN$7500,MATCH(BX$3,Команды!$A$2:$A$7500,0),$E63+2)=Команды!$AJ$5,TRUE,FALSE),IF(INDEX(Команды!$A$2:$AN$7500,MATCH(BX$3,Команды!$A$2:$A$7500,0),$E63+2)=Команды!$AJ$6,TRUE,FALSE),IF(INDEX(Команды!$A$2:$AN$7500,MATCH(BX$3,Команды!$A$2:$A$7500,0),$E63+2)=Команды!$AJ$7,TRUE,FALSE),IF(INDEX(Команды!$A$2:$AN$7500,MATCH(BX$3,Команды!$A$2:$A$7500,0),$E63+2)=Команды!$AJ$8,TRUE,FALSE),IF(INDEX(Команды!$A$2:$AN$7500,MATCH(BX$3,Команды!$A$2:$A$7500,0),$E63+2)=Команды!$AJ$9,TRUE,FALSE),IF(INDEX(Команды!$A$2:$AN$7500,MATCH(BX$3,Команды!$A$2:$A$7500,0),$E63+2)=Команды!$AJ$10,TRUE,FALSE),IF(INDEX(Команды!$A$2:$AN$7500,MATCH(BX$3,Команды!$A$2:$A$7500,0),$E63+2)=Команды!$AJ$11,TRUE,FALSE),IF(INDEX(Команды!$A$2:$AN$7500,MATCH(BX$3,Команды!$A$2:$A$7500,0),$E63+2)=Команды!$AJ$12,TRUE,FALSE),IF(INDEX(Команды!$A$2:$AN$7500,MATCH(BX$3,Команды!$A$2:$A$7500,0),$E63+2)=Команды!$AJ$13,TRUE,FALSE),IF(INDEX(Команды!$A$2:$AN$7500,MATCH(BX$3,Команды!$A$2:$A$7500,0),$E63+2)=Команды!$AJ$14,TRUE,FALSE),IF(INDEX(Команды!$A$2:$AN$7500,MATCH(BX$3,Команды!$A$2:$A$7500,0),$E63+2)=Команды!$AJ$15,TRUE,FALSE),IF(INDEX(Команды!$A$2:$AN$7500,MATCH(BX$3,Команды!$A$2:$A$7500,0),$E63+2)=Команды!$AJ$16,TRUE,FALSE),,IF(INDEX(Команды!$A$2:$AN$7500,MATCH(BX$3,Команды!$A$2:$A$7500,0),$E63+2)=Команды!$AJ$17,TRUE,FALSE),,IF(INDEX(Команды!$A$2:$AN$7500,MATCH(BX$3,Команды!$A$2:$A$7500,0),$E63+2)=Команды!$AJ$18,TRUE,FALSE),,IF(INDEX(Команды!$A$2:$AN$7500,MATCH(BX$3,Команды!$A$2:$A$7500,0),$E63+2)=Команды!$AJ$19,TRUE,FALSE)),INDEX(Команды!$AJ$2:$AK$19,MATCH(INDEX(Команды!$A$2:$AN$7500,MATCH(BX$3,Команды!$A$2:$A$7500,0),$E63+2),Команды!$AJ$2:$AJ$19,0),2),0)</f>
        <v>В</v>
      </c>
      <c r="BY63" s="175" t="str">
        <f>IF(OR(IF(INDEX(Команды!$A$2:$AN$7500,MATCH(BX$3,Команды!$A$2:$A$7500,0),$E63+2)=Команды!$AJ$2,TRUE,FALSE),IF(INDEX(Команды!$A$2:$AN$7500,MATCH(BX$3,Команды!$A$2:$A$7500,0),$E63+2)=Команды!$AJ$3,TRUE,FALSE),IF(INDEX(Команды!$A$2:$AN$7500,MATCH(BX$3,Команды!$A$2:$A$7500,0),$E63+2)=Команды!$AJ$4,TRUE,FALSE),IF(INDEX(Команды!$A$2:$AN$7500,MATCH(BX$3,Команды!$A$2:$A$7500,0),$E63+2)=Команды!$AJ$5,TRUE,FALSE),IF(INDEX(Команды!$A$2:$AN$7500,MATCH(BX$3,Команды!$A$2:$A$7500,0),$E63+2)=Команды!$AJ$6,TRUE,FALSE),IF(INDEX(Команды!$A$2:$AN$7500,MATCH(BX$3,Команды!$A$2:$A$7500,0),$E63+2)=Команды!$AJ$7,TRUE,FALSE),IF(INDEX(Команды!$A$2:$AN$7500,MATCH(BX$3,Команды!$A$2:$A$7500,0),$E63+2)=Команды!$AJ$8,TRUE,FALSE),IF(INDEX(Команды!$A$2:$AN$7500,MATCH(BX$3,Команды!$A$2:$A$7500,0),$E63+2)=Команды!$AJ$9,TRUE,FALSE),IF(INDEX(Команды!$A$2:$AN$7500,MATCH(BX$3,Команды!$A$2:$A$7500,0),$E63+2)=Команды!$AJ$10,TRUE,FALSE),IF(INDEX(Команды!$A$2:$AN$7500,MATCH(BX$3,Команды!$A$2:$A$7500,0),$E63+2)=Команды!$AJ$11,TRUE,FALSE),IF(INDEX(Команды!$A$2:$AN$7500,MATCH(BX$3,Команды!$A$2:$A$7500,0),$E63+2)=Команды!$AJ$12,TRUE,FALSE),IF(INDEX(Команды!$A$2:$AN$7500,MATCH(BX$3,Команды!$A$2:$A$7500,0),$E63+2)=Команды!$AJ$13,TRUE,FALSE),IF(INDEX(Команды!$A$2:$AN$7500,MATCH(BX$3,Команды!$A$2:$A$7500,0),$E63+2)=Команды!$AJ$14,TRUE,FALSE),IF(INDEX(Команды!$A$2:$AN$7500,MATCH(BX$3,Команды!$A$2:$A$7500,0),$E63+2)=Команды!$AJ$15,TRUE,FALSE),IF(INDEX(Команды!$A$2:$AN$7500,MATCH(BX$3,Команды!$A$2:$A$7500,0),$E63+2)=Команды!$AJ$16,TRUE,FALSE),IF(INDEX(Команды!$A$2:$AN$7500,MATCH(BX$3,Команды!$A$2:$A$7500,0),$E63+2)=Команды!$AJ$17,TRUE,FALSE),IF(INDEX(Команды!$A$2:$AN$7500,MATCH(BX$3,Команды!$A$2:$A$7500,0),$E63+2)=Команды!$AJ$18,TRUE,FALSE),IF(INDEX(Команды!$A$2:$AN$7500,MATCH(BX$3,Команды!$A$2:$A$7500,0),$E63+2)=Команды!$AJ$19,TRUE,FALSE)),INDEX(Команды!$AJ$2:$AL$19,MATCH(INDEX(Команды!$A$2:$AN$7500,MATCH(BX$3,Команды!$A$2:$A$7500,0),$E63+2),Команды!$AJ$2:$AJ$19,0),3),0)</f>
        <v>В</v>
      </c>
      <c r="BZ63" s="342"/>
      <c r="CA63" s="174" t="str">
        <f>IF(OR(IF(INDEX(Команды!$A$2:$AN$7500,MATCH(CA$3,Команды!$A$2:$A$7500,0),$E63+2)=Команды!$AJ$2,TRUE,FALSE),IF(INDEX(Команды!$A$2:$AN$7500,MATCH(CA$3,Команды!$A$2:$A$7500,0),$E63+2)=Команды!$AJ$3,TRUE,FALSE),IF(INDEX(Команды!$A$2:$AN$7500,MATCH(CA$3,Команды!$A$2:$A$7500,0),$E63+2)=Команды!$AJ$4,TRUE,FALSE),IF(INDEX(Команды!$A$2:$AN$7500,MATCH(CA$3,Команды!$A$2:$A$7500,0),$E63+2)=Команды!$AJ$5,TRUE,FALSE),IF(INDEX(Команды!$A$2:$AN$7500,MATCH(CA$3,Команды!$A$2:$A$7500,0),$E63+2)=Команды!$AJ$6,TRUE,FALSE),IF(INDEX(Команды!$A$2:$AN$7500,MATCH(CA$3,Команды!$A$2:$A$7500,0),$E63+2)=Команды!$AJ$7,TRUE,FALSE),IF(INDEX(Команды!$A$2:$AN$7500,MATCH(CA$3,Команды!$A$2:$A$7500,0),$E63+2)=Команды!$AJ$8,TRUE,FALSE),IF(INDEX(Команды!$A$2:$AN$7500,MATCH(CA$3,Команды!$A$2:$A$7500,0),$E63+2)=Команды!$AJ$9,TRUE,FALSE),IF(INDEX(Команды!$A$2:$AN$7500,MATCH(CA$3,Команды!$A$2:$A$7500,0),$E63+2)=Команды!$AJ$10,TRUE,FALSE),IF(INDEX(Команды!$A$2:$AN$7500,MATCH(CA$3,Команды!$A$2:$A$7500,0),$E63+2)=Команды!$AJ$11,TRUE,FALSE),IF(INDEX(Команды!$A$2:$AN$7500,MATCH(CA$3,Команды!$A$2:$A$7500,0),$E63+2)=Команды!$AJ$12,TRUE,FALSE),IF(INDEX(Команды!$A$2:$AN$7500,MATCH(CA$3,Команды!$A$2:$A$7500,0),$E63+2)=Команды!$AJ$13,TRUE,FALSE),IF(INDEX(Команды!$A$2:$AN$7500,MATCH(CA$3,Команды!$A$2:$A$7500,0),$E63+2)=Команды!$AJ$14,TRUE,FALSE),IF(INDEX(Команды!$A$2:$AN$7500,MATCH(CA$3,Команды!$A$2:$A$7500,0),$E63+2)=Команды!$AJ$15,TRUE,FALSE),IF(INDEX(Команды!$A$2:$AN$7500,MATCH(CA$3,Команды!$A$2:$A$7500,0),$E63+2)=Команды!$AJ$16,TRUE,FALSE),,IF(INDEX(Команды!$A$2:$AN$7500,MATCH(CA$3,Команды!$A$2:$A$7500,0),$E63+2)=Команды!$AJ$17,TRUE,FALSE),,IF(INDEX(Команды!$A$2:$AN$7500,MATCH(CA$3,Команды!$A$2:$A$7500,0),$E63+2)=Команды!$AJ$18,TRUE,FALSE),,IF(INDEX(Команды!$A$2:$AN$7500,MATCH(CA$3,Команды!$A$2:$A$7500,0),$E63+2)=Команды!$AJ$19,TRUE,FALSE)),INDEX(Команды!$AJ$2:$AK$19,MATCH(INDEX(Команды!$A$2:$AN$7500,MATCH(CA$3,Команды!$A$2:$A$7500,0),$E63+2),Команды!$AJ$2:$AJ$19,0),2),0)</f>
        <v>В</v>
      </c>
      <c r="CB63" s="175" t="str">
        <f>IF(OR(IF(INDEX(Команды!$A$2:$AN$7500,MATCH(CA$3,Команды!$A$2:$A$7500,0),$E63+2)=Команды!$AJ$2,TRUE,FALSE),IF(INDEX(Команды!$A$2:$AN$7500,MATCH(CA$3,Команды!$A$2:$A$7500,0),$E63+2)=Команды!$AJ$3,TRUE,FALSE),IF(INDEX(Команды!$A$2:$AN$7500,MATCH(CA$3,Команды!$A$2:$A$7500,0),$E63+2)=Команды!$AJ$4,TRUE,FALSE),IF(INDEX(Команды!$A$2:$AN$7500,MATCH(CA$3,Команды!$A$2:$A$7500,0),$E63+2)=Команды!$AJ$5,TRUE,FALSE),IF(INDEX(Команды!$A$2:$AN$7500,MATCH(CA$3,Команды!$A$2:$A$7500,0),$E63+2)=Команды!$AJ$6,TRUE,FALSE),IF(INDEX(Команды!$A$2:$AN$7500,MATCH(CA$3,Команды!$A$2:$A$7500,0),$E63+2)=Команды!$AJ$7,TRUE,FALSE),IF(INDEX(Команды!$A$2:$AN$7500,MATCH(CA$3,Команды!$A$2:$A$7500,0),$E63+2)=Команды!$AJ$8,TRUE,FALSE),IF(INDEX(Команды!$A$2:$AN$7500,MATCH(CA$3,Команды!$A$2:$A$7500,0),$E63+2)=Команды!$AJ$9,TRUE,FALSE),IF(INDEX(Команды!$A$2:$AN$7500,MATCH(CA$3,Команды!$A$2:$A$7500,0),$E63+2)=Команды!$AJ$10,TRUE,FALSE),IF(INDEX(Команды!$A$2:$AN$7500,MATCH(CA$3,Команды!$A$2:$A$7500,0),$E63+2)=Команды!$AJ$11,TRUE,FALSE),IF(INDEX(Команды!$A$2:$AN$7500,MATCH(CA$3,Команды!$A$2:$A$7500,0),$E63+2)=Команды!$AJ$12,TRUE,FALSE),IF(INDEX(Команды!$A$2:$AN$7500,MATCH(CA$3,Команды!$A$2:$A$7500,0),$E63+2)=Команды!$AJ$13,TRUE,FALSE),IF(INDEX(Команды!$A$2:$AN$7500,MATCH(CA$3,Команды!$A$2:$A$7500,0),$E63+2)=Команды!$AJ$14,TRUE,FALSE),IF(INDEX(Команды!$A$2:$AN$7500,MATCH(CA$3,Команды!$A$2:$A$7500,0),$E63+2)=Команды!$AJ$15,TRUE,FALSE),IF(INDEX(Команды!$A$2:$AN$7500,MATCH(CA$3,Команды!$A$2:$A$7500,0),$E63+2)=Команды!$AJ$16,TRUE,FALSE),IF(INDEX(Команды!$A$2:$AN$7500,MATCH(CA$3,Команды!$A$2:$A$7500,0),$E63+2)=Команды!$AJ$17,TRUE,FALSE),IF(INDEX(Команды!$A$2:$AN$7500,MATCH(CA$3,Команды!$A$2:$A$7500,0),$E63+2)=Команды!$AJ$18,TRUE,FALSE),IF(INDEX(Команды!$A$2:$AN$7500,MATCH(CA$3,Команды!$A$2:$A$7500,0),$E63+2)=Команды!$AJ$19,TRUE,FALSE)),INDEX(Команды!$AJ$2:$AL$19,MATCH(INDEX(Команды!$A$2:$AN$7500,MATCH(CA$3,Команды!$A$2:$A$7500,0),$E63+2),Команды!$AJ$2:$AJ$19,0),3),0)</f>
        <v>В</v>
      </c>
      <c r="CC63" s="342"/>
      <c r="CD63" s="174" t="str">
        <f>IF(OR(IF(INDEX(Команды!$A$2:$AN$7500,MATCH(CD$3,Команды!$A$2:$A$7500,0),$E63+2)=Команды!$AJ$2,TRUE,FALSE),IF(INDEX(Команды!$A$2:$AN$7500,MATCH(CD$3,Команды!$A$2:$A$7500,0),$E63+2)=Команды!$AJ$3,TRUE,FALSE),IF(INDEX(Команды!$A$2:$AN$7500,MATCH(CD$3,Команды!$A$2:$A$7500,0),$E63+2)=Команды!$AJ$4,TRUE,FALSE),IF(INDEX(Команды!$A$2:$AN$7500,MATCH(CD$3,Команды!$A$2:$A$7500,0),$E63+2)=Команды!$AJ$5,TRUE,FALSE),IF(INDEX(Команды!$A$2:$AN$7500,MATCH(CD$3,Команды!$A$2:$A$7500,0),$E63+2)=Команды!$AJ$6,TRUE,FALSE),IF(INDEX(Команды!$A$2:$AN$7500,MATCH(CD$3,Команды!$A$2:$A$7500,0),$E63+2)=Команды!$AJ$7,TRUE,FALSE),IF(INDEX(Команды!$A$2:$AN$7500,MATCH(CD$3,Команды!$A$2:$A$7500,0),$E63+2)=Команды!$AJ$8,TRUE,FALSE),IF(INDEX(Команды!$A$2:$AN$7500,MATCH(CD$3,Команды!$A$2:$A$7500,0),$E63+2)=Команды!$AJ$9,TRUE,FALSE),IF(INDEX(Команды!$A$2:$AN$7500,MATCH(CD$3,Команды!$A$2:$A$7500,0),$E63+2)=Команды!$AJ$10,TRUE,FALSE),IF(INDEX(Команды!$A$2:$AN$7500,MATCH(CD$3,Команды!$A$2:$A$7500,0),$E63+2)=Команды!$AJ$11,TRUE,FALSE),IF(INDEX(Команды!$A$2:$AN$7500,MATCH(CD$3,Команды!$A$2:$A$7500,0),$E63+2)=Команды!$AJ$12,TRUE,FALSE),IF(INDEX(Команды!$A$2:$AN$7500,MATCH(CD$3,Команды!$A$2:$A$7500,0),$E63+2)=Команды!$AJ$13,TRUE,FALSE),IF(INDEX(Команды!$A$2:$AN$7500,MATCH(CD$3,Команды!$A$2:$A$7500,0),$E63+2)=Команды!$AJ$14,TRUE,FALSE),IF(INDEX(Команды!$A$2:$AN$7500,MATCH(CD$3,Команды!$A$2:$A$7500,0),$E63+2)=Команды!$AJ$15,TRUE,FALSE),IF(INDEX(Команды!$A$2:$AN$7500,MATCH(CD$3,Команды!$A$2:$A$7500,0),$E63+2)=Команды!$AJ$16,TRUE,FALSE),,IF(INDEX(Команды!$A$2:$AN$7500,MATCH(CD$3,Команды!$A$2:$A$7500,0),$E63+2)=Команды!$AJ$17,TRUE,FALSE),,IF(INDEX(Команды!$A$2:$AN$7500,MATCH(CD$3,Команды!$A$2:$A$7500,0),$E63+2)=Команды!$AJ$18,TRUE,FALSE),,IF(INDEX(Команды!$A$2:$AN$7500,MATCH(CD$3,Команды!$A$2:$A$7500,0),$E63+2)=Команды!$AJ$19,TRUE,FALSE)),INDEX(Команды!$AJ$2:$AK$19,MATCH(INDEX(Команды!$A$2:$AN$7500,MATCH(CD$3,Команды!$A$2:$A$7500,0),$E63+2),Команды!$AJ$2:$AJ$19,0),2),0)</f>
        <v>В</v>
      </c>
      <c r="CE63" s="175" t="str">
        <f>IF(OR(IF(INDEX(Команды!$A$2:$AN$7500,MATCH(CD$3,Команды!$A$2:$A$7500,0),$E63+2)=Команды!$AJ$2,TRUE,FALSE),IF(INDEX(Команды!$A$2:$AN$7500,MATCH(CD$3,Команды!$A$2:$A$7500,0),$E63+2)=Команды!$AJ$3,TRUE,FALSE),IF(INDEX(Команды!$A$2:$AN$7500,MATCH(CD$3,Команды!$A$2:$A$7500,0),$E63+2)=Команды!$AJ$4,TRUE,FALSE),IF(INDEX(Команды!$A$2:$AN$7500,MATCH(CD$3,Команды!$A$2:$A$7500,0),$E63+2)=Команды!$AJ$5,TRUE,FALSE),IF(INDEX(Команды!$A$2:$AN$7500,MATCH(CD$3,Команды!$A$2:$A$7500,0),$E63+2)=Команды!$AJ$6,TRUE,FALSE),IF(INDEX(Команды!$A$2:$AN$7500,MATCH(CD$3,Команды!$A$2:$A$7500,0),$E63+2)=Команды!$AJ$7,TRUE,FALSE),IF(INDEX(Команды!$A$2:$AN$7500,MATCH(CD$3,Команды!$A$2:$A$7500,0),$E63+2)=Команды!$AJ$8,TRUE,FALSE),IF(INDEX(Команды!$A$2:$AN$7500,MATCH(CD$3,Команды!$A$2:$A$7500,0),$E63+2)=Команды!$AJ$9,TRUE,FALSE),IF(INDEX(Команды!$A$2:$AN$7500,MATCH(CD$3,Команды!$A$2:$A$7500,0),$E63+2)=Команды!$AJ$10,TRUE,FALSE),IF(INDEX(Команды!$A$2:$AN$7500,MATCH(CD$3,Команды!$A$2:$A$7500,0),$E63+2)=Команды!$AJ$11,TRUE,FALSE),IF(INDEX(Команды!$A$2:$AN$7500,MATCH(CD$3,Команды!$A$2:$A$7500,0),$E63+2)=Команды!$AJ$12,TRUE,FALSE),IF(INDEX(Команды!$A$2:$AN$7500,MATCH(CD$3,Команды!$A$2:$A$7500,0),$E63+2)=Команды!$AJ$13,TRUE,FALSE),IF(INDEX(Команды!$A$2:$AN$7500,MATCH(CD$3,Команды!$A$2:$A$7500,0),$E63+2)=Команды!$AJ$14,TRUE,FALSE),IF(INDEX(Команды!$A$2:$AN$7500,MATCH(CD$3,Команды!$A$2:$A$7500,0),$E63+2)=Команды!$AJ$15,TRUE,FALSE),IF(INDEX(Команды!$A$2:$AN$7500,MATCH(CD$3,Команды!$A$2:$A$7500,0),$E63+2)=Команды!$AJ$16,TRUE,FALSE),IF(INDEX(Команды!$A$2:$AN$7500,MATCH(CD$3,Команды!$A$2:$A$7500,0),$E63+2)=Команды!$AJ$17,TRUE,FALSE),IF(INDEX(Команды!$A$2:$AN$7500,MATCH(CD$3,Команды!$A$2:$A$7500,0),$E63+2)=Команды!$AJ$18,TRUE,FALSE),IF(INDEX(Команды!$A$2:$AN$7500,MATCH(CD$3,Команды!$A$2:$A$7500,0),$E63+2)=Команды!$AJ$19,TRUE,FALSE)),INDEX(Команды!$AJ$2:$AL$19,MATCH(INDEX(Команды!$A$2:$AN$7500,MATCH(CD$3,Команды!$A$2:$A$7500,0),$E63+2),Команды!$AJ$2:$AJ$19,0),3),0)</f>
        <v>В</v>
      </c>
      <c r="CF63" s="342"/>
      <c r="CG63" s="174" t="str">
        <f>IF(OR(IF(INDEX(Команды!$A$2:$AN$7500,MATCH(CG$3,Команды!$A$2:$A$7500,0),$E63+2)=Команды!$AJ$2,TRUE,FALSE),IF(INDEX(Команды!$A$2:$AN$7500,MATCH(CG$3,Команды!$A$2:$A$7500,0),$E63+2)=Команды!$AJ$3,TRUE,FALSE),IF(INDEX(Команды!$A$2:$AN$7500,MATCH(CG$3,Команды!$A$2:$A$7500,0),$E63+2)=Команды!$AJ$4,TRUE,FALSE),IF(INDEX(Команды!$A$2:$AN$7500,MATCH(CG$3,Команды!$A$2:$A$7500,0),$E63+2)=Команды!$AJ$5,TRUE,FALSE),IF(INDEX(Команды!$A$2:$AN$7500,MATCH(CG$3,Команды!$A$2:$A$7500,0),$E63+2)=Команды!$AJ$6,TRUE,FALSE),IF(INDEX(Команды!$A$2:$AN$7500,MATCH(CG$3,Команды!$A$2:$A$7500,0),$E63+2)=Команды!$AJ$7,TRUE,FALSE),IF(INDEX(Команды!$A$2:$AN$7500,MATCH(CG$3,Команды!$A$2:$A$7500,0),$E63+2)=Команды!$AJ$8,TRUE,FALSE),IF(INDEX(Команды!$A$2:$AN$7500,MATCH(CG$3,Команды!$A$2:$A$7500,0),$E63+2)=Команды!$AJ$9,TRUE,FALSE),IF(INDEX(Команды!$A$2:$AN$7500,MATCH(CG$3,Команды!$A$2:$A$7500,0),$E63+2)=Команды!$AJ$10,TRUE,FALSE),IF(INDEX(Команды!$A$2:$AN$7500,MATCH(CG$3,Команды!$A$2:$A$7500,0),$E63+2)=Команды!$AJ$11,TRUE,FALSE),IF(INDEX(Команды!$A$2:$AN$7500,MATCH(CG$3,Команды!$A$2:$A$7500,0),$E63+2)=Команды!$AJ$12,TRUE,FALSE),IF(INDEX(Команды!$A$2:$AN$7500,MATCH(CG$3,Команды!$A$2:$A$7500,0),$E63+2)=Команды!$AJ$13,TRUE,FALSE),IF(INDEX(Команды!$A$2:$AN$7500,MATCH(CG$3,Команды!$A$2:$A$7500,0),$E63+2)=Команды!$AJ$14,TRUE,FALSE),IF(INDEX(Команды!$A$2:$AN$7500,MATCH(CG$3,Команды!$A$2:$A$7500,0),$E63+2)=Команды!$AJ$15,TRUE,FALSE),IF(INDEX(Команды!$A$2:$AN$7500,MATCH(CG$3,Команды!$A$2:$A$7500,0),$E63+2)=Команды!$AJ$16,TRUE,FALSE),,IF(INDEX(Команды!$A$2:$AN$7500,MATCH(CG$3,Команды!$A$2:$A$7500,0),$E63+2)=Команды!$AJ$17,TRUE,FALSE),,IF(INDEX(Команды!$A$2:$AN$7500,MATCH(CG$3,Команды!$A$2:$A$7500,0),$E63+2)=Команды!$AJ$18,TRUE,FALSE),,IF(INDEX(Команды!$A$2:$AN$7500,MATCH(CG$3,Команды!$A$2:$A$7500,0),$E63+2)=Команды!$AJ$19,TRUE,FALSE)),INDEX(Команды!$AJ$2:$AK$19,MATCH(INDEX(Команды!$A$2:$AN$7500,MATCH(CG$3,Команды!$A$2:$A$7500,0),$E63+2),Команды!$AJ$2:$AJ$19,0),2),0)</f>
        <v>В</v>
      </c>
      <c r="CH63" s="175" t="str">
        <f>IF(OR(IF(INDEX(Команды!$A$2:$AN$7500,MATCH(CG$3,Команды!$A$2:$A$7500,0),$E63+2)=Команды!$AJ$2,TRUE,FALSE),IF(INDEX(Команды!$A$2:$AN$7500,MATCH(CG$3,Команды!$A$2:$A$7500,0),$E63+2)=Команды!$AJ$3,TRUE,FALSE),IF(INDEX(Команды!$A$2:$AN$7500,MATCH(CG$3,Команды!$A$2:$A$7500,0),$E63+2)=Команды!$AJ$4,TRUE,FALSE),IF(INDEX(Команды!$A$2:$AN$7500,MATCH(CG$3,Команды!$A$2:$A$7500,0),$E63+2)=Команды!$AJ$5,TRUE,FALSE),IF(INDEX(Команды!$A$2:$AN$7500,MATCH(CG$3,Команды!$A$2:$A$7500,0),$E63+2)=Команды!$AJ$6,TRUE,FALSE),IF(INDEX(Команды!$A$2:$AN$7500,MATCH(CG$3,Команды!$A$2:$A$7500,0),$E63+2)=Команды!$AJ$7,TRUE,FALSE),IF(INDEX(Команды!$A$2:$AN$7500,MATCH(CG$3,Команды!$A$2:$A$7500,0),$E63+2)=Команды!$AJ$8,TRUE,FALSE),IF(INDEX(Команды!$A$2:$AN$7500,MATCH(CG$3,Команды!$A$2:$A$7500,0),$E63+2)=Команды!$AJ$9,TRUE,FALSE),IF(INDEX(Команды!$A$2:$AN$7500,MATCH(CG$3,Команды!$A$2:$A$7500,0),$E63+2)=Команды!$AJ$10,TRUE,FALSE),IF(INDEX(Команды!$A$2:$AN$7500,MATCH(CG$3,Команды!$A$2:$A$7500,0),$E63+2)=Команды!$AJ$11,TRUE,FALSE),IF(INDEX(Команды!$A$2:$AN$7500,MATCH(CG$3,Команды!$A$2:$A$7500,0),$E63+2)=Команды!$AJ$12,TRUE,FALSE),IF(INDEX(Команды!$A$2:$AN$7500,MATCH(CG$3,Команды!$A$2:$A$7500,0),$E63+2)=Команды!$AJ$13,TRUE,FALSE),IF(INDEX(Команды!$A$2:$AN$7500,MATCH(CG$3,Команды!$A$2:$A$7500,0),$E63+2)=Команды!$AJ$14,TRUE,FALSE),IF(INDEX(Команды!$A$2:$AN$7500,MATCH(CG$3,Команды!$A$2:$A$7500,0),$E63+2)=Команды!$AJ$15,TRUE,FALSE),IF(INDEX(Команды!$A$2:$AN$7500,MATCH(CG$3,Команды!$A$2:$A$7500,0),$E63+2)=Команды!$AJ$16,TRUE,FALSE),IF(INDEX(Команды!$A$2:$AN$7500,MATCH(CG$3,Команды!$A$2:$A$7500,0),$E63+2)=Команды!$AJ$17,TRUE,FALSE),IF(INDEX(Команды!$A$2:$AN$7500,MATCH(CG$3,Команды!$A$2:$A$7500,0),$E63+2)=Команды!$AJ$18,TRUE,FALSE),IF(INDEX(Команды!$A$2:$AN$7500,MATCH(CG$3,Команды!$A$2:$A$7500,0),$E63+2)=Команды!$AJ$19,TRUE,FALSE)),INDEX(Команды!$AJ$2:$AL$19,MATCH(INDEX(Команды!$A$2:$AN$7500,MATCH(CG$3,Команды!$A$2:$A$7500,0),$E63+2),Команды!$AJ$2:$AJ$19,0),3),0)</f>
        <v>В</v>
      </c>
      <c r="CI63" s="342"/>
      <c r="CJ63" s="174" t="str">
        <f>IF(OR(IF(INDEX(Команды!$A$2:$AN$7500,MATCH(CJ$3,Команды!$A$2:$A$7500,0),$E63+2)=Команды!$AJ$2,TRUE,FALSE),IF(INDEX(Команды!$A$2:$AN$7500,MATCH(CJ$3,Команды!$A$2:$A$7500,0),$E63+2)=Команды!$AJ$3,TRUE,FALSE),IF(INDEX(Команды!$A$2:$AN$7500,MATCH(CJ$3,Команды!$A$2:$A$7500,0),$E63+2)=Команды!$AJ$4,TRUE,FALSE),IF(INDEX(Команды!$A$2:$AN$7500,MATCH(CJ$3,Команды!$A$2:$A$7500,0),$E63+2)=Команды!$AJ$5,TRUE,FALSE),IF(INDEX(Команды!$A$2:$AN$7500,MATCH(CJ$3,Команды!$A$2:$A$7500,0),$E63+2)=Команды!$AJ$6,TRUE,FALSE),IF(INDEX(Команды!$A$2:$AN$7500,MATCH(CJ$3,Команды!$A$2:$A$7500,0),$E63+2)=Команды!$AJ$7,TRUE,FALSE),IF(INDEX(Команды!$A$2:$AN$7500,MATCH(CJ$3,Команды!$A$2:$A$7500,0),$E63+2)=Команды!$AJ$8,TRUE,FALSE),IF(INDEX(Команды!$A$2:$AN$7500,MATCH(CJ$3,Команды!$A$2:$A$7500,0),$E63+2)=Команды!$AJ$9,TRUE,FALSE),IF(INDEX(Команды!$A$2:$AN$7500,MATCH(CJ$3,Команды!$A$2:$A$7500,0),$E63+2)=Команды!$AJ$10,TRUE,FALSE),IF(INDEX(Команды!$A$2:$AN$7500,MATCH(CJ$3,Команды!$A$2:$A$7500,0),$E63+2)=Команды!$AJ$11,TRUE,FALSE),IF(INDEX(Команды!$A$2:$AN$7500,MATCH(CJ$3,Команды!$A$2:$A$7500,0),$E63+2)=Команды!$AJ$12,TRUE,FALSE),IF(INDEX(Команды!$A$2:$AN$7500,MATCH(CJ$3,Команды!$A$2:$A$7500,0),$E63+2)=Команды!$AJ$13,TRUE,FALSE),IF(INDEX(Команды!$A$2:$AN$7500,MATCH(CJ$3,Команды!$A$2:$A$7500,0),$E63+2)=Команды!$AJ$14,TRUE,FALSE),IF(INDEX(Команды!$A$2:$AN$7500,MATCH(CJ$3,Команды!$A$2:$A$7500,0),$E63+2)=Команды!$AJ$15,TRUE,FALSE),IF(INDEX(Команды!$A$2:$AN$7500,MATCH(CJ$3,Команды!$A$2:$A$7500,0),$E63+2)=Команды!$AJ$16,TRUE,FALSE),,IF(INDEX(Команды!$A$2:$AN$7500,MATCH(CJ$3,Команды!$A$2:$A$7500,0),$E63+2)=Команды!$AJ$17,TRUE,FALSE),,IF(INDEX(Команды!$A$2:$AN$7500,MATCH(CJ$3,Команды!$A$2:$A$7500,0),$E63+2)=Команды!$AJ$18,TRUE,FALSE),,IF(INDEX(Команды!$A$2:$AN$7500,MATCH(CJ$3,Команды!$A$2:$A$7500,0),$E63+2)=Команды!$AJ$19,TRUE,FALSE)),INDEX(Команды!$AJ$2:$AK$19,MATCH(INDEX(Команды!$A$2:$AN$7500,MATCH(CJ$3,Команды!$A$2:$A$7500,0),$E63+2),Команды!$AJ$2:$AJ$19,0),2),0)</f>
        <v>В</v>
      </c>
      <c r="CK63" s="175" t="str">
        <f>IF(OR(IF(INDEX(Команды!$A$2:$AN$7500,MATCH(CJ$3,Команды!$A$2:$A$7500,0),$E63+2)=Команды!$AJ$2,TRUE,FALSE),IF(INDEX(Команды!$A$2:$AN$7500,MATCH(CJ$3,Команды!$A$2:$A$7500,0),$E63+2)=Команды!$AJ$3,TRUE,FALSE),IF(INDEX(Команды!$A$2:$AN$7500,MATCH(CJ$3,Команды!$A$2:$A$7500,0),$E63+2)=Команды!$AJ$4,TRUE,FALSE),IF(INDEX(Команды!$A$2:$AN$7500,MATCH(CJ$3,Команды!$A$2:$A$7500,0),$E63+2)=Команды!$AJ$5,TRUE,FALSE),IF(INDEX(Команды!$A$2:$AN$7500,MATCH(CJ$3,Команды!$A$2:$A$7500,0),$E63+2)=Команды!$AJ$6,TRUE,FALSE),IF(INDEX(Команды!$A$2:$AN$7500,MATCH(CJ$3,Команды!$A$2:$A$7500,0),$E63+2)=Команды!$AJ$7,TRUE,FALSE),IF(INDEX(Команды!$A$2:$AN$7500,MATCH(CJ$3,Команды!$A$2:$A$7500,0),$E63+2)=Команды!$AJ$8,TRUE,FALSE),IF(INDEX(Команды!$A$2:$AN$7500,MATCH(CJ$3,Команды!$A$2:$A$7500,0),$E63+2)=Команды!$AJ$9,TRUE,FALSE),IF(INDEX(Команды!$A$2:$AN$7500,MATCH(CJ$3,Команды!$A$2:$A$7500,0),$E63+2)=Команды!$AJ$10,TRUE,FALSE),IF(INDEX(Команды!$A$2:$AN$7500,MATCH(CJ$3,Команды!$A$2:$A$7500,0),$E63+2)=Команды!$AJ$11,TRUE,FALSE),IF(INDEX(Команды!$A$2:$AN$7500,MATCH(CJ$3,Команды!$A$2:$A$7500,0),$E63+2)=Команды!$AJ$12,TRUE,FALSE),IF(INDEX(Команды!$A$2:$AN$7500,MATCH(CJ$3,Команды!$A$2:$A$7500,0),$E63+2)=Команды!$AJ$13,TRUE,FALSE),IF(INDEX(Команды!$A$2:$AN$7500,MATCH(CJ$3,Команды!$A$2:$A$7500,0),$E63+2)=Команды!$AJ$14,TRUE,FALSE),IF(INDEX(Команды!$A$2:$AN$7500,MATCH(CJ$3,Команды!$A$2:$A$7500,0),$E63+2)=Команды!$AJ$15,TRUE,FALSE),IF(INDEX(Команды!$A$2:$AN$7500,MATCH(CJ$3,Команды!$A$2:$A$7500,0),$E63+2)=Команды!$AJ$16,TRUE,FALSE),IF(INDEX(Команды!$A$2:$AN$7500,MATCH(CJ$3,Команды!$A$2:$A$7500,0),$E63+2)=Команды!$AJ$17,TRUE,FALSE),IF(INDEX(Команды!$A$2:$AN$7500,MATCH(CJ$3,Команды!$A$2:$A$7500,0),$E63+2)=Команды!$AJ$18,TRUE,FALSE),IF(INDEX(Команды!$A$2:$AN$7500,MATCH(CJ$3,Команды!$A$2:$A$7500,0),$E63+2)=Команды!$AJ$19,TRUE,FALSE)),INDEX(Команды!$AJ$2:$AL$19,MATCH(INDEX(Команды!$A$2:$AN$7500,MATCH(CJ$3,Команды!$A$2:$A$7500,0),$E63+2),Команды!$AJ$2:$AJ$19,0),3),0)</f>
        <v>В</v>
      </c>
      <c r="CL63" s="342"/>
      <c r="CM63" s="174" t="str">
        <f>IF(OR(IF(INDEX(Команды!$A$2:$AN$7500,MATCH(CM$3,Команды!$A$2:$A$7500,0),$E63+2)=Команды!$AJ$2,TRUE,FALSE),IF(INDEX(Команды!$A$2:$AN$7500,MATCH(CM$3,Команды!$A$2:$A$7500,0),$E63+2)=Команды!$AJ$3,TRUE,FALSE),IF(INDEX(Команды!$A$2:$AN$7500,MATCH(CM$3,Команды!$A$2:$A$7500,0),$E63+2)=Команды!$AJ$4,TRUE,FALSE),IF(INDEX(Команды!$A$2:$AN$7500,MATCH(CM$3,Команды!$A$2:$A$7500,0),$E63+2)=Команды!$AJ$5,TRUE,FALSE),IF(INDEX(Команды!$A$2:$AN$7500,MATCH(CM$3,Команды!$A$2:$A$7500,0),$E63+2)=Команды!$AJ$6,TRUE,FALSE),IF(INDEX(Команды!$A$2:$AN$7500,MATCH(CM$3,Команды!$A$2:$A$7500,0),$E63+2)=Команды!$AJ$7,TRUE,FALSE),IF(INDEX(Команды!$A$2:$AN$7500,MATCH(CM$3,Команды!$A$2:$A$7500,0),$E63+2)=Команды!$AJ$8,TRUE,FALSE),IF(INDEX(Команды!$A$2:$AN$7500,MATCH(CM$3,Команды!$A$2:$A$7500,0),$E63+2)=Команды!$AJ$9,TRUE,FALSE),IF(INDEX(Команды!$A$2:$AN$7500,MATCH(CM$3,Команды!$A$2:$A$7500,0),$E63+2)=Команды!$AJ$10,TRUE,FALSE),IF(INDEX(Команды!$A$2:$AN$7500,MATCH(CM$3,Команды!$A$2:$A$7500,0),$E63+2)=Команды!$AJ$11,TRUE,FALSE),IF(INDEX(Команды!$A$2:$AN$7500,MATCH(CM$3,Команды!$A$2:$A$7500,0),$E63+2)=Команды!$AJ$12,TRUE,FALSE),IF(INDEX(Команды!$A$2:$AN$7500,MATCH(CM$3,Команды!$A$2:$A$7500,0),$E63+2)=Команды!$AJ$13,TRUE,FALSE),IF(INDEX(Команды!$A$2:$AN$7500,MATCH(CM$3,Команды!$A$2:$A$7500,0),$E63+2)=Команды!$AJ$14,TRUE,FALSE),IF(INDEX(Команды!$A$2:$AN$7500,MATCH(CM$3,Команды!$A$2:$A$7500,0),$E63+2)=Команды!$AJ$15,TRUE,FALSE),IF(INDEX(Команды!$A$2:$AN$7500,MATCH(CM$3,Команды!$A$2:$A$7500,0),$E63+2)=Команды!$AJ$16,TRUE,FALSE),,IF(INDEX(Команды!$A$2:$AN$7500,MATCH(CM$3,Команды!$A$2:$A$7500,0),$E63+2)=Команды!$AJ$17,TRUE,FALSE),,IF(INDEX(Команды!$A$2:$AN$7500,MATCH(CM$3,Команды!$A$2:$A$7500,0),$E63+2)=Команды!$AJ$18,TRUE,FALSE),,IF(INDEX(Команды!$A$2:$AN$7500,MATCH(CM$3,Команды!$A$2:$A$7500,0),$E63+2)=Команды!$AJ$19,TRUE,FALSE)),INDEX(Команды!$AJ$2:$AK$19,MATCH(INDEX(Команды!$A$2:$AN$7500,MATCH(CM$3,Команды!$A$2:$A$7500,0),$E63+2),Команды!$AJ$2:$AJ$19,0),2),0)</f>
        <v>В</v>
      </c>
      <c r="CN63" s="175" t="str">
        <f>IF(OR(IF(INDEX(Команды!$A$2:$AN$7500,MATCH(CM$3,Команды!$A$2:$A$7500,0),$E63+2)=Команды!$AJ$2,TRUE,FALSE),IF(INDEX(Команды!$A$2:$AN$7500,MATCH(CM$3,Команды!$A$2:$A$7500,0),$E63+2)=Команды!$AJ$3,TRUE,FALSE),IF(INDEX(Команды!$A$2:$AN$7500,MATCH(CM$3,Команды!$A$2:$A$7500,0),$E63+2)=Команды!$AJ$4,TRUE,FALSE),IF(INDEX(Команды!$A$2:$AN$7500,MATCH(CM$3,Команды!$A$2:$A$7500,0),$E63+2)=Команды!$AJ$5,TRUE,FALSE),IF(INDEX(Команды!$A$2:$AN$7500,MATCH(CM$3,Команды!$A$2:$A$7500,0),$E63+2)=Команды!$AJ$6,TRUE,FALSE),IF(INDEX(Команды!$A$2:$AN$7500,MATCH(CM$3,Команды!$A$2:$A$7500,0),$E63+2)=Команды!$AJ$7,TRUE,FALSE),IF(INDEX(Команды!$A$2:$AN$7500,MATCH(CM$3,Команды!$A$2:$A$7500,0),$E63+2)=Команды!$AJ$8,TRUE,FALSE),IF(INDEX(Команды!$A$2:$AN$7500,MATCH(CM$3,Команды!$A$2:$A$7500,0),$E63+2)=Команды!$AJ$9,TRUE,FALSE),IF(INDEX(Команды!$A$2:$AN$7500,MATCH(CM$3,Команды!$A$2:$A$7500,0),$E63+2)=Команды!$AJ$10,TRUE,FALSE),IF(INDEX(Команды!$A$2:$AN$7500,MATCH(CM$3,Команды!$A$2:$A$7500,0),$E63+2)=Команды!$AJ$11,TRUE,FALSE),IF(INDEX(Команды!$A$2:$AN$7500,MATCH(CM$3,Команды!$A$2:$A$7500,0),$E63+2)=Команды!$AJ$12,TRUE,FALSE),IF(INDEX(Команды!$A$2:$AN$7500,MATCH(CM$3,Команды!$A$2:$A$7500,0),$E63+2)=Команды!$AJ$13,TRUE,FALSE),IF(INDEX(Команды!$A$2:$AN$7500,MATCH(CM$3,Команды!$A$2:$A$7500,0),$E63+2)=Команды!$AJ$14,TRUE,FALSE),IF(INDEX(Команды!$A$2:$AN$7500,MATCH(CM$3,Команды!$A$2:$A$7500,0),$E63+2)=Команды!$AJ$15,TRUE,FALSE),IF(INDEX(Команды!$A$2:$AN$7500,MATCH(CM$3,Команды!$A$2:$A$7500,0),$E63+2)=Команды!$AJ$16,TRUE,FALSE),IF(INDEX(Команды!$A$2:$AN$7500,MATCH(CM$3,Команды!$A$2:$A$7500,0),$E63+2)=Команды!$AJ$17,TRUE,FALSE),IF(INDEX(Команды!$A$2:$AN$7500,MATCH(CM$3,Команды!$A$2:$A$7500,0),$E63+2)=Команды!$AJ$18,TRUE,FALSE),IF(INDEX(Команды!$A$2:$AN$7500,MATCH(CM$3,Команды!$A$2:$A$7500,0),$E63+2)=Команды!$AJ$19,TRUE,FALSE)),INDEX(Команды!$AJ$2:$AL$19,MATCH(INDEX(Команды!$A$2:$AN$7500,MATCH(CM$3,Команды!$A$2:$A$7500,0),$E63+2),Команды!$AJ$2:$AJ$19,0),3),0)</f>
        <v>В</v>
      </c>
      <c r="CO63" s="342"/>
      <c r="CP63" s="174" t="str">
        <f>IF(OR(IF(INDEX(Команды!$A$2:$AN$7500,MATCH(CP$3,Команды!$A$2:$A$7500,0),$E63+2)=Команды!$AJ$2,TRUE,FALSE),IF(INDEX(Команды!$A$2:$AN$7500,MATCH(CP$3,Команды!$A$2:$A$7500,0),$E63+2)=Команды!$AJ$3,TRUE,FALSE),IF(INDEX(Команды!$A$2:$AN$7500,MATCH(CP$3,Команды!$A$2:$A$7500,0),$E63+2)=Команды!$AJ$4,TRUE,FALSE),IF(INDEX(Команды!$A$2:$AN$7500,MATCH(CP$3,Команды!$A$2:$A$7500,0),$E63+2)=Команды!$AJ$5,TRUE,FALSE),IF(INDEX(Команды!$A$2:$AN$7500,MATCH(CP$3,Команды!$A$2:$A$7500,0),$E63+2)=Команды!$AJ$6,TRUE,FALSE),IF(INDEX(Команды!$A$2:$AN$7500,MATCH(CP$3,Команды!$A$2:$A$7500,0),$E63+2)=Команды!$AJ$7,TRUE,FALSE),IF(INDEX(Команды!$A$2:$AN$7500,MATCH(CP$3,Команды!$A$2:$A$7500,0),$E63+2)=Команды!$AJ$8,TRUE,FALSE),IF(INDEX(Команды!$A$2:$AN$7500,MATCH(CP$3,Команды!$A$2:$A$7500,0),$E63+2)=Команды!$AJ$9,TRUE,FALSE),IF(INDEX(Команды!$A$2:$AN$7500,MATCH(CP$3,Команды!$A$2:$A$7500,0),$E63+2)=Команды!$AJ$10,TRUE,FALSE),IF(INDEX(Команды!$A$2:$AN$7500,MATCH(CP$3,Команды!$A$2:$A$7500,0),$E63+2)=Команды!$AJ$11,TRUE,FALSE),IF(INDEX(Команды!$A$2:$AN$7500,MATCH(CP$3,Команды!$A$2:$A$7500,0),$E63+2)=Команды!$AJ$12,TRUE,FALSE),IF(INDEX(Команды!$A$2:$AN$7500,MATCH(CP$3,Команды!$A$2:$A$7500,0),$E63+2)=Команды!$AJ$13,TRUE,FALSE),IF(INDEX(Команды!$A$2:$AN$7500,MATCH(CP$3,Команды!$A$2:$A$7500,0),$E63+2)=Команды!$AJ$14,TRUE,FALSE),IF(INDEX(Команды!$A$2:$AN$7500,MATCH(CP$3,Команды!$A$2:$A$7500,0),$E63+2)=Команды!$AJ$15,TRUE,FALSE),IF(INDEX(Команды!$A$2:$AN$7500,MATCH(CP$3,Команды!$A$2:$A$7500,0),$E63+2)=Команды!$AJ$16,TRUE,FALSE),,IF(INDEX(Команды!$A$2:$AN$7500,MATCH(CP$3,Команды!$A$2:$A$7500,0),$E63+2)=Команды!$AJ$17,TRUE,FALSE),,IF(INDEX(Команды!$A$2:$AN$7500,MATCH(CP$3,Команды!$A$2:$A$7500,0),$E63+2)=Команды!$AJ$18,TRUE,FALSE),,IF(INDEX(Команды!$A$2:$AN$7500,MATCH(CP$3,Команды!$A$2:$A$7500,0),$E63+2)=Команды!$AJ$19,TRUE,FALSE)),INDEX(Команды!$AJ$2:$AK$19,MATCH(INDEX(Команды!$A$2:$AN$7500,MATCH(CP$3,Команды!$A$2:$A$7500,0),$E63+2),Команды!$AJ$2:$AJ$19,0),2),0)</f>
        <v>В</v>
      </c>
      <c r="CQ63" s="175" t="str">
        <f>IF(OR(IF(INDEX(Команды!$A$2:$AN$7500,MATCH(CP$3,Команды!$A$2:$A$7500,0),$E63+2)=Команды!$AJ$2,TRUE,FALSE),IF(INDEX(Команды!$A$2:$AN$7500,MATCH(CP$3,Команды!$A$2:$A$7500,0),$E63+2)=Команды!$AJ$3,TRUE,FALSE),IF(INDEX(Команды!$A$2:$AN$7500,MATCH(CP$3,Команды!$A$2:$A$7500,0),$E63+2)=Команды!$AJ$4,TRUE,FALSE),IF(INDEX(Команды!$A$2:$AN$7500,MATCH(CP$3,Команды!$A$2:$A$7500,0),$E63+2)=Команды!$AJ$5,TRUE,FALSE),IF(INDEX(Команды!$A$2:$AN$7500,MATCH(CP$3,Команды!$A$2:$A$7500,0),$E63+2)=Команды!$AJ$6,TRUE,FALSE),IF(INDEX(Команды!$A$2:$AN$7500,MATCH(CP$3,Команды!$A$2:$A$7500,0),$E63+2)=Команды!$AJ$7,TRUE,FALSE),IF(INDEX(Команды!$A$2:$AN$7500,MATCH(CP$3,Команды!$A$2:$A$7500,0),$E63+2)=Команды!$AJ$8,TRUE,FALSE),IF(INDEX(Команды!$A$2:$AN$7500,MATCH(CP$3,Команды!$A$2:$A$7500,0),$E63+2)=Команды!$AJ$9,TRUE,FALSE),IF(INDEX(Команды!$A$2:$AN$7500,MATCH(CP$3,Команды!$A$2:$A$7500,0),$E63+2)=Команды!$AJ$10,TRUE,FALSE),IF(INDEX(Команды!$A$2:$AN$7500,MATCH(CP$3,Команды!$A$2:$A$7500,0),$E63+2)=Команды!$AJ$11,TRUE,FALSE),IF(INDEX(Команды!$A$2:$AN$7500,MATCH(CP$3,Команды!$A$2:$A$7500,0),$E63+2)=Команды!$AJ$12,TRUE,FALSE),IF(INDEX(Команды!$A$2:$AN$7500,MATCH(CP$3,Команды!$A$2:$A$7500,0),$E63+2)=Команды!$AJ$13,TRUE,FALSE),IF(INDEX(Команды!$A$2:$AN$7500,MATCH(CP$3,Команды!$A$2:$A$7500,0),$E63+2)=Команды!$AJ$14,TRUE,FALSE),IF(INDEX(Команды!$A$2:$AN$7500,MATCH(CP$3,Команды!$A$2:$A$7500,0),$E63+2)=Команды!$AJ$15,TRUE,FALSE),IF(INDEX(Команды!$A$2:$AN$7500,MATCH(CP$3,Команды!$A$2:$A$7500,0),$E63+2)=Команды!$AJ$16,TRUE,FALSE),IF(INDEX(Команды!$A$2:$AN$7500,MATCH(CP$3,Команды!$A$2:$A$7500,0),$E63+2)=Команды!$AJ$17,TRUE,FALSE),IF(INDEX(Команды!$A$2:$AN$7500,MATCH(CP$3,Команды!$A$2:$A$7500,0),$E63+2)=Команды!$AJ$18,TRUE,FALSE),IF(INDEX(Команды!$A$2:$AN$7500,MATCH(CP$3,Команды!$A$2:$A$7500,0),$E63+2)=Команды!$AJ$19,TRUE,FALSE)),INDEX(Команды!$AJ$2:$AL$19,MATCH(INDEX(Команды!$A$2:$AN$7500,MATCH(CP$3,Команды!$A$2:$A$7500,0),$E63+2),Команды!$AJ$2:$AJ$19,0),3),0)</f>
        <v>В</v>
      </c>
      <c r="CR63" s="342"/>
      <c r="CS63" s="174" t="str">
        <f>IF(OR(IF(INDEX(Команды!$A$2:$AN$7500,MATCH(CS$3,Команды!$A$2:$A$7500,0),$E63+2)=Команды!$AJ$2,TRUE,FALSE),IF(INDEX(Команды!$A$2:$AN$7500,MATCH(CS$3,Команды!$A$2:$A$7500,0),$E63+2)=Команды!$AJ$3,TRUE,FALSE),IF(INDEX(Команды!$A$2:$AN$7500,MATCH(CS$3,Команды!$A$2:$A$7500,0),$E63+2)=Команды!$AJ$4,TRUE,FALSE),IF(INDEX(Команды!$A$2:$AN$7500,MATCH(CS$3,Команды!$A$2:$A$7500,0),$E63+2)=Команды!$AJ$5,TRUE,FALSE),IF(INDEX(Команды!$A$2:$AN$7500,MATCH(CS$3,Команды!$A$2:$A$7500,0),$E63+2)=Команды!$AJ$6,TRUE,FALSE),IF(INDEX(Команды!$A$2:$AN$7500,MATCH(CS$3,Команды!$A$2:$A$7500,0),$E63+2)=Команды!$AJ$7,TRUE,FALSE),IF(INDEX(Команды!$A$2:$AN$7500,MATCH(CS$3,Команды!$A$2:$A$7500,0),$E63+2)=Команды!$AJ$8,TRUE,FALSE),IF(INDEX(Команды!$A$2:$AN$7500,MATCH(CS$3,Команды!$A$2:$A$7500,0),$E63+2)=Команды!$AJ$9,TRUE,FALSE),IF(INDEX(Команды!$A$2:$AN$7500,MATCH(CS$3,Команды!$A$2:$A$7500,0),$E63+2)=Команды!$AJ$10,TRUE,FALSE),IF(INDEX(Команды!$A$2:$AN$7500,MATCH(CS$3,Команды!$A$2:$A$7500,0),$E63+2)=Команды!$AJ$11,TRUE,FALSE),IF(INDEX(Команды!$A$2:$AN$7500,MATCH(CS$3,Команды!$A$2:$A$7500,0),$E63+2)=Команды!$AJ$12,TRUE,FALSE),IF(INDEX(Команды!$A$2:$AN$7500,MATCH(CS$3,Команды!$A$2:$A$7500,0),$E63+2)=Команды!$AJ$13,TRUE,FALSE),IF(INDEX(Команды!$A$2:$AN$7500,MATCH(CS$3,Команды!$A$2:$A$7500,0),$E63+2)=Команды!$AJ$14,TRUE,FALSE),IF(INDEX(Команды!$A$2:$AN$7500,MATCH(CS$3,Команды!$A$2:$A$7500,0),$E63+2)=Команды!$AJ$15,TRUE,FALSE),IF(INDEX(Команды!$A$2:$AN$7500,MATCH(CS$3,Команды!$A$2:$A$7500,0),$E63+2)=Команды!$AJ$16,TRUE,FALSE),,IF(INDEX(Команды!$A$2:$AN$7500,MATCH(CS$3,Команды!$A$2:$A$7500,0),$E63+2)=Команды!$AJ$17,TRUE,FALSE),,IF(INDEX(Команды!$A$2:$AN$7500,MATCH(CS$3,Команды!$A$2:$A$7500,0),$E63+2)=Команды!$AJ$18,TRUE,FALSE),,IF(INDEX(Команды!$A$2:$AN$7500,MATCH(CS$3,Команды!$A$2:$A$7500,0),$E63+2)=Команды!$AJ$19,TRUE,FALSE)),INDEX(Команды!$AJ$2:$AK$19,MATCH(INDEX(Команды!$A$2:$AN$7500,MATCH(CS$3,Команды!$A$2:$A$7500,0),$E63+2),Команды!$AJ$2:$AJ$19,0),2),0)</f>
        <v>В</v>
      </c>
      <c r="CT63" s="175" t="str">
        <f>IF(OR(IF(INDEX(Команды!$A$2:$AN$7500,MATCH(CS$3,Команды!$A$2:$A$7500,0),$E63+2)=Команды!$AJ$2,TRUE,FALSE),IF(INDEX(Команды!$A$2:$AN$7500,MATCH(CS$3,Команды!$A$2:$A$7500,0),$E63+2)=Команды!$AJ$3,TRUE,FALSE),IF(INDEX(Команды!$A$2:$AN$7500,MATCH(CS$3,Команды!$A$2:$A$7500,0),$E63+2)=Команды!$AJ$4,TRUE,FALSE),IF(INDEX(Команды!$A$2:$AN$7500,MATCH(CS$3,Команды!$A$2:$A$7500,0),$E63+2)=Команды!$AJ$5,TRUE,FALSE),IF(INDEX(Команды!$A$2:$AN$7500,MATCH(CS$3,Команды!$A$2:$A$7500,0),$E63+2)=Команды!$AJ$6,TRUE,FALSE),IF(INDEX(Команды!$A$2:$AN$7500,MATCH(CS$3,Команды!$A$2:$A$7500,0),$E63+2)=Команды!$AJ$7,TRUE,FALSE),IF(INDEX(Команды!$A$2:$AN$7500,MATCH(CS$3,Команды!$A$2:$A$7500,0),$E63+2)=Команды!$AJ$8,TRUE,FALSE),IF(INDEX(Команды!$A$2:$AN$7500,MATCH(CS$3,Команды!$A$2:$A$7500,0),$E63+2)=Команды!$AJ$9,TRUE,FALSE),IF(INDEX(Команды!$A$2:$AN$7500,MATCH(CS$3,Команды!$A$2:$A$7500,0),$E63+2)=Команды!$AJ$10,TRUE,FALSE),IF(INDEX(Команды!$A$2:$AN$7500,MATCH(CS$3,Команды!$A$2:$A$7500,0),$E63+2)=Команды!$AJ$11,TRUE,FALSE),IF(INDEX(Команды!$A$2:$AN$7500,MATCH(CS$3,Команды!$A$2:$A$7500,0),$E63+2)=Команды!$AJ$12,TRUE,FALSE),IF(INDEX(Команды!$A$2:$AN$7500,MATCH(CS$3,Команды!$A$2:$A$7500,0),$E63+2)=Команды!$AJ$13,TRUE,FALSE),IF(INDEX(Команды!$A$2:$AN$7500,MATCH(CS$3,Команды!$A$2:$A$7500,0),$E63+2)=Команды!$AJ$14,TRUE,FALSE),IF(INDEX(Команды!$A$2:$AN$7500,MATCH(CS$3,Команды!$A$2:$A$7500,0),$E63+2)=Команды!$AJ$15,TRUE,FALSE),IF(INDEX(Команды!$A$2:$AN$7500,MATCH(CS$3,Команды!$A$2:$A$7500,0),$E63+2)=Команды!$AJ$16,TRUE,FALSE),IF(INDEX(Команды!$A$2:$AN$7500,MATCH(CS$3,Команды!$A$2:$A$7500,0),$E63+2)=Команды!$AJ$17,TRUE,FALSE),IF(INDEX(Команды!$A$2:$AN$7500,MATCH(CS$3,Команды!$A$2:$A$7500,0),$E63+2)=Команды!$AJ$18,TRUE,FALSE),IF(INDEX(Команды!$A$2:$AN$7500,MATCH(CS$3,Команды!$A$2:$A$7500,0),$E63+2)=Команды!$AJ$19,TRUE,FALSE)),INDEX(Команды!$AJ$2:$AL$19,MATCH(INDEX(Команды!$A$2:$AN$7500,MATCH(CS$3,Команды!$A$2:$A$7500,0),$E63+2),Команды!$AJ$2:$AJ$19,0),3),0)</f>
        <v>В</v>
      </c>
      <c r="CU63" s="342"/>
    </row>
    <row r="64" spans="1:99" s="2" customFormat="1" ht="21.95" customHeight="1" x14ac:dyDescent="0.3">
      <c r="A64" s="251">
        <v>59</v>
      </c>
      <c r="B64" s="2">
        <f>VLOOKUP(A64,'Список КК'!A:F,6,TRUE)</f>
        <v>1466</v>
      </c>
      <c r="C64" s="638" t="str">
        <f>VLOOKUP(A64,'Список КК'!A:B,2,TRUE)</f>
        <v>Колосова Екатерина Александровна</v>
      </c>
      <c r="D64" s="203">
        <f>VLOOKUP(A64,'Список КК'!A:D,4,TRUE)</f>
        <v>0</v>
      </c>
      <c r="E64" s="4">
        <f>VLOOKUP(A64,'Список КК'!A:C,3,TRUE)</f>
        <v>32</v>
      </c>
      <c r="F64" s="220" t="str">
        <f>VLOOKUP(A64,'Список КК'!A:E,5,TRUE)</f>
        <v>СБ-вых, ВС, ПН- 13-22, ВТ-ПТ 9-18</v>
      </c>
      <c r="G64" s="174" t="str">
        <f>IF(OR(IF(INDEX(Команды!$A$2:$AN$7500,MATCH(G$3,Команды!$A$2:$A$7500,0),$E64+2)=Команды!$AJ$2,TRUE,FALSE),IF(INDEX(Команды!$A$2:$AN$7500,MATCH(G$3,Команды!$A$2:$A$7500,0),$E64+2)=Команды!$AJ$3,TRUE,FALSE),IF(INDEX(Команды!$A$2:$AN$7500,MATCH(G$3,Команды!$A$2:$A$7500,0),$E64+2)=Команды!$AJ$4,TRUE,FALSE),IF(INDEX(Команды!$A$2:$AN$7500,MATCH(G$3,Команды!$A$2:$A$7500,0),$E64+2)=Команды!$AJ$5,TRUE,FALSE),IF(INDEX(Команды!$A$2:$AN$7500,MATCH(G$3,Команды!$A$2:$A$7500,0),$E64+2)=Команды!$AJ$6,TRUE,FALSE),IF(INDEX(Команды!$A$2:$AN$7500,MATCH(G$3,Команды!$A$2:$A$7500,0),$E64+2)=Команды!$AJ$7,TRUE,FALSE),IF(INDEX(Команды!$A$2:$AN$7500,MATCH(G$3,Команды!$A$2:$A$7500,0),$E64+2)=Команды!$AJ$8,TRUE,FALSE),IF(INDEX(Команды!$A$2:$AN$7500,MATCH(G$3,Команды!$A$2:$A$7500,0),$E64+2)=Команды!$AJ$9,TRUE,FALSE),IF(INDEX(Команды!$A$2:$AN$7500,MATCH(G$3,Команды!$A$2:$A$7500,0),$E64+2)=Команды!$AJ$10,TRUE,FALSE),IF(INDEX(Команды!$A$2:$AN$7500,MATCH(G$3,Команды!$A$2:$A$7500,0),$E64+2)=Команды!$AJ$11,TRUE,FALSE),IF(INDEX(Команды!$A$2:$AN$7500,MATCH(G$3,Команды!$A$2:$A$7500,0),$E64+2)=Команды!$AJ$12,TRUE,FALSE),IF(INDEX(Команды!$A$2:$AN$7500,MATCH(G$3,Команды!$A$2:$A$7500,0),$E64+2)=Команды!$AJ$13,TRUE,FALSE),IF(INDEX(Команды!$A$2:$AN$7500,MATCH(G$3,Команды!$A$2:$A$7500,0),$E64+2)=Команды!$AJ$14,TRUE,FALSE),IF(INDEX(Команды!$A$2:$AN$7500,MATCH(G$3,Команды!$A$2:$A$7500,0),$E64+2)=Команды!$AJ$15,TRUE,FALSE),IF(INDEX(Команды!$A$2:$AN$7500,MATCH(G$3,Команды!$A$2:$A$7500,0),$E64+2)=Команды!$AJ$16,TRUE,FALSE),,IF(INDEX(Команды!$A$2:$AN$7500,MATCH(G$3,Команды!$A$2:$A$7500,0),$E64+2)=Команды!$AJ$17,TRUE,FALSE),,IF(INDEX(Команды!$A$2:$AN$7500,MATCH(G$3,Команды!$A$2:$A$7500,0),$E64+2)=Команды!$AJ$18,TRUE,FALSE),,IF(INDEX(Команды!$A$2:$AN$7500,MATCH(G$3,Команды!$A$2:$A$7500,0),$E64+2)=Команды!$AJ$19,TRUE,FALSE)),INDEX(Команды!$AJ$2:$AK$19,MATCH(INDEX(Команды!$A$2:$AN$7500,MATCH(G$3,Команды!$A$2:$A$7500,0),$E64+2),Команды!$AJ$2:$AJ$19,0),2),0)</f>
        <v>В</v>
      </c>
      <c r="H64" s="175" t="str">
        <f>IF(OR(IF(INDEX(Команды!$A$2:$AN$7500,MATCH(G$3,Команды!$A$2:$A$7500,0),$E64+2)=Команды!$AJ$2,TRUE,FALSE),IF(INDEX(Команды!$A$2:$AN$7500,MATCH(G$3,Команды!$A$2:$A$7500,0),$E64+2)=Команды!$AJ$3,TRUE,FALSE),IF(INDEX(Команды!$A$2:$AN$7500,MATCH(G$3,Команды!$A$2:$A$7500,0),$E64+2)=Команды!$AJ$4,TRUE,FALSE),IF(INDEX(Команды!$A$2:$AN$7500,MATCH(G$3,Команды!$A$2:$A$7500,0),$E64+2)=Команды!$AJ$5,TRUE,FALSE),IF(INDEX(Команды!$A$2:$AN$7500,MATCH(G$3,Команды!$A$2:$A$7500,0),$E64+2)=Команды!$AJ$6,TRUE,FALSE),IF(INDEX(Команды!$A$2:$AN$7500,MATCH(G$3,Команды!$A$2:$A$7500,0),$E64+2)=Команды!$AJ$7,TRUE,FALSE),IF(INDEX(Команды!$A$2:$AN$7500,MATCH(G$3,Команды!$A$2:$A$7500,0),$E64+2)=Команды!$AJ$8,TRUE,FALSE),IF(INDEX(Команды!$A$2:$AN$7500,MATCH(G$3,Команды!$A$2:$A$7500,0),$E64+2)=Команды!$AJ$9,TRUE,FALSE),IF(INDEX(Команды!$A$2:$AN$7500,MATCH(G$3,Команды!$A$2:$A$7500,0),$E64+2)=Команды!$AJ$10,TRUE,FALSE),IF(INDEX(Команды!$A$2:$AN$7500,MATCH(G$3,Команды!$A$2:$A$7500,0),$E64+2)=Команды!$AJ$11,TRUE,FALSE),IF(INDEX(Команды!$A$2:$AN$7500,MATCH(G$3,Команды!$A$2:$A$7500,0),$E64+2)=Команды!$AJ$12,TRUE,FALSE),IF(INDEX(Команды!$A$2:$AN$7500,MATCH(G$3,Команды!$A$2:$A$7500,0),$E64+2)=Команды!$AJ$13,TRUE,FALSE),IF(INDEX(Команды!$A$2:$AN$7500,MATCH(G$3,Команды!$A$2:$A$7500,0),$E64+2)=Команды!$AJ$14,TRUE,FALSE),IF(INDEX(Команды!$A$2:$AN$7500,MATCH(G$3,Команды!$A$2:$A$7500,0),$E64+2)=Команды!$AJ$15,TRUE,FALSE),IF(INDEX(Команды!$A$2:$AN$7500,MATCH(G$3,Команды!$A$2:$A$7500,0),$E64+2)=Команды!$AJ$16,TRUE,FALSE),IF(INDEX(Команды!$A$2:$AN$7500,MATCH(G$3,Команды!$A$2:$A$7500,0),$E64+2)=Команды!$AJ$17,TRUE,FALSE),IF(INDEX(Команды!$A$2:$AN$7500,MATCH(G$3,Команды!$A$2:$A$7500,0),$E64+2)=Команды!$AJ$18,TRUE,FALSE),IF(INDEX(Команды!$A$2:$AN$7500,MATCH(G$3,Команды!$A$2:$A$7500,0),$E64+2)=Команды!$AJ$19,TRUE,FALSE)),INDEX(Команды!$AJ$2:$AL$19,MATCH(INDEX(Команды!$A$2:$AN$7500,MATCH(G$3,Команды!$A$2:$A$7500,0),$E64+2),Команды!$AJ$2:$AJ$19,0),3),0)</f>
        <v>В</v>
      </c>
      <c r="I64" s="342"/>
      <c r="J64" s="174" t="str">
        <f>IF(OR(IF(INDEX(Команды!$A$2:$AN$7500,MATCH(J$3,Команды!$A$2:$A$7500,0),$E64+2)=Команды!$AJ$2,TRUE,FALSE),IF(INDEX(Команды!$A$2:$AN$7500,MATCH(J$3,Команды!$A$2:$A$7500,0),$E64+2)=Команды!$AJ$3,TRUE,FALSE),IF(INDEX(Команды!$A$2:$AN$7500,MATCH(J$3,Команды!$A$2:$A$7500,0),$E64+2)=Команды!$AJ$4,TRUE,FALSE),IF(INDEX(Команды!$A$2:$AN$7500,MATCH(J$3,Команды!$A$2:$A$7500,0),$E64+2)=Команды!$AJ$5,TRUE,FALSE),IF(INDEX(Команды!$A$2:$AN$7500,MATCH(J$3,Команды!$A$2:$A$7500,0),$E64+2)=Команды!$AJ$6,TRUE,FALSE),IF(INDEX(Команды!$A$2:$AN$7500,MATCH(J$3,Команды!$A$2:$A$7500,0),$E64+2)=Команды!$AJ$7,TRUE,FALSE),IF(INDEX(Команды!$A$2:$AN$7500,MATCH(J$3,Команды!$A$2:$A$7500,0),$E64+2)=Команды!$AJ$8,TRUE,FALSE),IF(INDEX(Команды!$A$2:$AN$7500,MATCH(J$3,Команды!$A$2:$A$7500,0),$E64+2)=Команды!$AJ$9,TRUE,FALSE),IF(INDEX(Команды!$A$2:$AN$7500,MATCH(J$3,Команды!$A$2:$A$7500,0),$E64+2)=Команды!$AJ$10,TRUE,FALSE),IF(INDEX(Команды!$A$2:$AN$7500,MATCH(J$3,Команды!$A$2:$A$7500,0),$E64+2)=Команды!$AJ$11,TRUE,FALSE),IF(INDEX(Команды!$A$2:$AN$7500,MATCH(J$3,Команды!$A$2:$A$7500,0),$E64+2)=Команды!$AJ$12,TRUE,FALSE),IF(INDEX(Команды!$A$2:$AN$7500,MATCH(J$3,Команды!$A$2:$A$7500,0),$E64+2)=Команды!$AJ$13,TRUE,FALSE),IF(INDEX(Команды!$A$2:$AN$7500,MATCH(J$3,Команды!$A$2:$A$7500,0),$E64+2)=Команды!$AJ$14,TRUE,FALSE),IF(INDEX(Команды!$A$2:$AN$7500,MATCH(J$3,Команды!$A$2:$A$7500,0),$E64+2)=Команды!$AJ$15,TRUE,FALSE),IF(INDEX(Команды!$A$2:$AN$7500,MATCH(J$3,Команды!$A$2:$A$7500,0),$E64+2)=Команды!$AJ$16,TRUE,FALSE),,IF(INDEX(Команды!$A$2:$AN$7500,MATCH(J$3,Команды!$A$2:$A$7500,0),$E64+2)=Команды!$AJ$17,TRUE,FALSE),,IF(INDEX(Команды!$A$2:$AN$7500,MATCH(J$3,Команды!$A$2:$A$7500,0),$E64+2)=Команды!$AJ$18,TRUE,FALSE),,IF(INDEX(Команды!$A$2:$AN$7500,MATCH(J$3,Команды!$A$2:$A$7500,0),$E64+2)=Команды!$AJ$19,TRUE,FALSE)),INDEX(Команды!$AJ$2:$AK$19,MATCH(INDEX(Команды!$A$2:$AN$7500,MATCH(J$3,Команды!$A$2:$A$7500,0),$E64+2),Команды!$AJ$2:$AJ$19,0),2),0)</f>
        <v>В</v>
      </c>
      <c r="K64" s="175" t="str">
        <f>IF(OR(IF(INDEX(Команды!$A$2:$AN$7500,MATCH(J$3,Команды!$A$2:$A$7500,0),$E64+2)=Команды!$AJ$2,TRUE,FALSE),IF(INDEX(Команды!$A$2:$AN$7500,MATCH(J$3,Команды!$A$2:$A$7500,0),$E64+2)=Команды!$AJ$3,TRUE,FALSE),IF(INDEX(Команды!$A$2:$AN$7500,MATCH(J$3,Команды!$A$2:$A$7500,0),$E64+2)=Команды!$AJ$4,TRUE,FALSE),IF(INDEX(Команды!$A$2:$AN$7500,MATCH(J$3,Команды!$A$2:$A$7500,0),$E64+2)=Команды!$AJ$5,TRUE,FALSE),IF(INDEX(Команды!$A$2:$AN$7500,MATCH(J$3,Команды!$A$2:$A$7500,0),$E64+2)=Команды!$AJ$6,TRUE,FALSE),IF(INDEX(Команды!$A$2:$AN$7500,MATCH(J$3,Команды!$A$2:$A$7500,0),$E64+2)=Команды!$AJ$7,TRUE,FALSE),IF(INDEX(Команды!$A$2:$AN$7500,MATCH(J$3,Команды!$A$2:$A$7500,0),$E64+2)=Команды!$AJ$8,TRUE,FALSE),IF(INDEX(Команды!$A$2:$AN$7500,MATCH(J$3,Команды!$A$2:$A$7500,0),$E64+2)=Команды!$AJ$9,TRUE,FALSE),IF(INDEX(Команды!$A$2:$AN$7500,MATCH(J$3,Команды!$A$2:$A$7500,0),$E64+2)=Команды!$AJ$10,TRUE,FALSE),IF(INDEX(Команды!$A$2:$AN$7500,MATCH(J$3,Команды!$A$2:$A$7500,0),$E64+2)=Команды!$AJ$11,TRUE,FALSE),IF(INDEX(Команды!$A$2:$AN$7500,MATCH(J$3,Команды!$A$2:$A$7500,0),$E64+2)=Команды!$AJ$12,TRUE,FALSE),IF(INDEX(Команды!$A$2:$AN$7500,MATCH(J$3,Команды!$A$2:$A$7500,0),$E64+2)=Команды!$AJ$13,TRUE,FALSE),IF(INDEX(Команды!$A$2:$AN$7500,MATCH(J$3,Команды!$A$2:$A$7500,0),$E64+2)=Команды!$AJ$14,TRUE,FALSE),IF(INDEX(Команды!$A$2:$AN$7500,MATCH(J$3,Команды!$A$2:$A$7500,0),$E64+2)=Команды!$AJ$15,TRUE,FALSE),IF(INDEX(Команды!$A$2:$AN$7500,MATCH(J$3,Команды!$A$2:$A$7500,0),$E64+2)=Команды!$AJ$16,TRUE,FALSE),IF(INDEX(Команды!$A$2:$AN$7500,MATCH(J$3,Команды!$A$2:$A$7500,0),$E64+2)=Команды!$AJ$17,TRUE,FALSE),IF(INDEX(Команды!$A$2:$AN$7500,MATCH(J$3,Команды!$A$2:$A$7500,0),$E64+2)=Команды!$AJ$18,TRUE,FALSE),IF(INDEX(Команды!$A$2:$AN$7500,MATCH(J$3,Команды!$A$2:$A$7500,0),$E64+2)=Команды!$AJ$19,TRUE,FALSE)),INDEX(Команды!$AJ$2:$AL$19,MATCH(INDEX(Команды!$A$2:$AN$7500,MATCH(J$3,Команды!$A$2:$A$7500,0),$E64+2),Команды!$AJ$2:$AJ$19,0),3),0)</f>
        <v>В</v>
      </c>
      <c r="L64" s="342"/>
      <c r="M64" s="174" t="str">
        <f>IF(OR(IF(INDEX(Команды!$A$2:$AN$7500,MATCH(M$3,Команды!$A$2:$A$7500,0),$E64+2)=Команды!$AJ$2,TRUE,FALSE),IF(INDEX(Команды!$A$2:$AN$7500,MATCH(M$3,Команды!$A$2:$A$7500,0),$E64+2)=Команды!$AJ$3,TRUE,FALSE),IF(INDEX(Команды!$A$2:$AN$7500,MATCH(M$3,Команды!$A$2:$A$7500,0),$E64+2)=Команды!$AJ$4,TRUE,FALSE),IF(INDEX(Команды!$A$2:$AN$7500,MATCH(M$3,Команды!$A$2:$A$7500,0),$E64+2)=Команды!$AJ$5,TRUE,FALSE),IF(INDEX(Команды!$A$2:$AN$7500,MATCH(M$3,Команды!$A$2:$A$7500,0),$E64+2)=Команды!$AJ$6,TRUE,FALSE),IF(INDEX(Команды!$A$2:$AN$7500,MATCH(M$3,Команды!$A$2:$A$7500,0),$E64+2)=Команды!$AJ$7,TRUE,FALSE),IF(INDEX(Команды!$A$2:$AN$7500,MATCH(M$3,Команды!$A$2:$A$7500,0),$E64+2)=Команды!$AJ$8,TRUE,FALSE),IF(INDEX(Команды!$A$2:$AN$7500,MATCH(M$3,Команды!$A$2:$A$7500,0),$E64+2)=Команды!$AJ$9,TRUE,FALSE),IF(INDEX(Команды!$A$2:$AN$7500,MATCH(M$3,Команды!$A$2:$A$7500,0),$E64+2)=Команды!$AJ$10,TRUE,FALSE),IF(INDEX(Команды!$A$2:$AN$7500,MATCH(M$3,Команды!$A$2:$A$7500,0),$E64+2)=Команды!$AJ$11,TRUE,FALSE),IF(INDEX(Команды!$A$2:$AN$7500,MATCH(M$3,Команды!$A$2:$A$7500,0),$E64+2)=Команды!$AJ$12,TRUE,FALSE),IF(INDEX(Команды!$A$2:$AN$7500,MATCH(M$3,Команды!$A$2:$A$7500,0),$E64+2)=Команды!$AJ$13,TRUE,FALSE),IF(INDEX(Команды!$A$2:$AN$7500,MATCH(M$3,Команды!$A$2:$A$7500,0),$E64+2)=Команды!$AJ$14,TRUE,FALSE),IF(INDEX(Команды!$A$2:$AN$7500,MATCH(M$3,Команды!$A$2:$A$7500,0),$E64+2)=Команды!$AJ$15,TRUE,FALSE),IF(INDEX(Команды!$A$2:$AN$7500,MATCH(M$3,Команды!$A$2:$A$7500,0),$E64+2)=Команды!$AJ$16,TRUE,FALSE),,IF(INDEX(Команды!$A$2:$AN$7500,MATCH(M$3,Команды!$A$2:$A$7500,0),$E64+2)=Команды!$AJ$17,TRUE,FALSE),,IF(INDEX(Команды!$A$2:$AN$7500,MATCH(M$3,Команды!$A$2:$A$7500,0),$E64+2)=Команды!$AJ$18,TRUE,FALSE),,IF(INDEX(Команды!$A$2:$AN$7500,MATCH(M$3,Команды!$A$2:$A$7500,0),$E64+2)=Команды!$AJ$19,TRUE,FALSE)),INDEX(Команды!$AJ$2:$AK$19,MATCH(INDEX(Команды!$A$2:$AN$7500,MATCH(M$3,Команды!$A$2:$A$7500,0),$E64+2),Команды!$AJ$2:$AJ$19,0),2),0)</f>
        <v>В</v>
      </c>
      <c r="N64" s="175" t="str">
        <f>IF(OR(IF(INDEX(Команды!$A$2:$AN$7500,MATCH(M$3,Команды!$A$2:$A$7500,0),$E64+2)=Команды!$AJ$2,TRUE,FALSE),IF(INDEX(Команды!$A$2:$AN$7500,MATCH(M$3,Команды!$A$2:$A$7500,0),$E64+2)=Команды!$AJ$3,TRUE,FALSE),IF(INDEX(Команды!$A$2:$AN$7500,MATCH(M$3,Команды!$A$2:$A$7500,0),$E64+2)=Команды!$AJ$4,TRUE,FALSE),IF(INDEX(Команды!$A$2:$AN$7500,MATCH(M$3,Команды!$A$2:$A$7500,0),$E64+2)=Команды!$AJ$5,TRUE,FALSE),IF(INDEX(Команды!$A$2:$AN$7500,MATCH(M$3,Команды!$A$2:$A$7500,0),$E64+2)=Команды!$AJ$6,TRUE,FALSE),IF(INDEX(Команды!$A$2:$AN$7500,MATCH(M$3,Команды!$A$2:$A$7500,0),$E64+2)=Команды!$AJ$7,TRUE,FALSE),IF(INDEX(Команды!$A$2:$AN$7500,MATCH(M$3,Команды!$A$2:$A$7500,0),$E64+2)=Команды!$AJ$8,TRUE,FALSE),IF(INDEX(Команды!$A$2:$AN$7500,MATCH(M$3,Команды!$A$2:$A$7500,0),$E64+2)=Команды!$AJ$9,TRUE,FALSE),IF(INDEX(Команды!$A$2:$AN$7500,MATCH(M$3,Команды!$A$2:$A$7500,0),$E64+2)=Команды!$AJ$10,TRUE,FALSE),IF(INDEX(Команды!$A$2:$AN$7500,MATCH(M$3,Команды!$A$2:$A$7500,0),$E64+2)=Команды!$AJ$11,TRUE,FALSE),IF(INDEX(Команды!$A$2:$AN$7500,MATCH(M$3,Команды!$A$2:$A$7500,0),$E64+2)=Команды!$AJ$12,TRUE,FALSE),IF(INDEX(Команды!$A$2:$AN$7500,MATCH(M$3,Команды!$A$2:$A$7500,0),$E64+2)=Команды!$AJ$13,TRUE,FALSE),IF(INDEX(Команды!$A$2:$AN$7500,MATCH(M$3,Команды!$A$2:$A$7500,0),$E64+2)=Команды!$AJ$14,TRUE,FALSE),IF(INDEX(Команды!$A$2:$AN$7500,MATCH(M$3,Команды!$A$2:$A$7500,0),$E64+2)=Команды!$AJ$15,TRUE,FALSE),IF(INDEX(Команды!$A$2:$AN$7500,MATCH(M$3,Команды!$A$2:$A$7500,0),$E64+2)=Команды!$AJ$16,TRUE,FALSE),IF(INDEX(Команды!$A$2:$AN$7500,MATCH(M$3,Команды!$A$2:$A$7500,0),$E64+2)=Команды!$AJ$17,TRUE,FALSE),IF(INDEX(Команды!$A$2:$AN$7500,MATCH(M$3,Команды!$A$2:$A$7500,0),$E64+2)=Команды!$AJ$18,TRUE,FALSE),IF(INDEX(Команды!$A$2:$AN$7500,MATCH(M$3,Команды!$A$2:$A$7500,0),$E64+2)=Команды!$AJ$19,TRUE,FALSE)),INDEX(Команды!$AJ$2:$AL$19,MATCH(INDEX(Команды!$A$2:$AN$7500,MATCH(M$3,Команды!$A$2:$A$7500,0),$E64+2),Команды!$AJ$2:$AJ$19,0),3),0)</f>
        <v>В</v>
      </c>
      <c r="O64" s="342"/>
      <c r="P64" s="174" t="str">
        <f>IF(OR(IF(INDEX(Команды!$A$2:$AN$7500,MATCH(P$3,Команды!$A$2:$A$7500,0),$E64+2)=Команды!$AJ$2,TRUE,FALSE),IF(INDEX(Команды!$A$2:$AN$7500,MATCH(P$3,Команды!$A$2:$A$7500,0),$E64+2)=Команды!$AJ$3,TRUE,FALSE),IF(INDEX(Команды!$A$2:$AN$7500,MATCH(P$3,Команды!$A$2:$A$7500,0),$E64+2)=Команды!$AJ$4,TRUE,FALSE),IF(INDEX(Команды!$A$2:$AN$7500,MATCH(P$3,Команды!$A$2:$A$7500,0),$E64+2)=Команды!$AJ$5,TRUE,FALSE),IF(INDEX(Команды!$A$2:$AN$7500,MATCH(P$3,Команды!$A$2:$A$7500,0),$E64+2)=Команды!$AJ$6,TRUE,FALSE),IF(INDEX(Команды!$A$2:$AN$7500,MATCH(P$3,Команды!$A$2:$A$7500,0),$E64+2)=Команды!$AJ$7,TRUE,FALSE),IF(INDEX(Команды!$A$2:$AN$7500,MATCH(P$3,Команды!$A$2:$A$7500,0),$E64+2)=Команды!$AJ$8,TRUE,FALSE),IF(INDEX(Команды!$A$2:$AN$7500,MATCH(P$3,Команды!$A$2:$A$7500,0),$E64+2)=Команды!$AJ$9,TRUE,FALSE),IF(INDEX(Команды!$A$2:$AN$7500,MATCH(P$3,Команды!$A$2:$A$7500,0),$E64+2)=Команды!$AJ$10,TRUE,FALSE),IF(INDEX(Команды!$A$2:$AN$7500,MATCH(P$3,Команды!$A$2:$A$7500,0),$E64+2)=Команды!$AJ$11,TRUE,FALSE),IF(INDEX(Команды!$A$2:$AN$7500,MATCH(P$3,Команды!$A$2:$A$7500,0),$E64+2)=Команды!$AJ$12,TRUE,FALSE),IF(INDEX(Команды!$A$2:$AN$7500,MATCH(P$3,Команды!$A$2:$A$7500,0),$E64+2)=Команды!$AJ$13,TRUE,FALSE),IF(INDEX(Команды!$A$2:$AN$7500,MATCH(P$3,Команды!$A$2:$A$7500,0),$E64+2)=Команды!$AJ$14,TRUE,FALSE),IF(INDEX(Команды!$A$2:$AN$7500,MATCH(P$3,Команды!$A$2:$A$7500,0),$E64+2)=Команды!$AJ$15,TRUE,FALSE),IF(INDEX(Команды!$A$2:$AN$7500,MATCH(P$3,Команды!$A$2:$A$7500,0),$E64+2)=Команды!$AJ$16,TRUE,FALSE),,IF(INDEX(Команды!$A$2:$AN$7500,MATCH(P$3,Команды!$A$2:$A$7500,0),$E64+2)=Команды!$AJ$17,TRUE,FALSE),,IF(INDEX(Команды!$A$2:$AN$7500,MATCH(P$3,Команды!$A$2:$A$7500,0),$E64+2)=Команды!$AJ$18,TRUE,FALSE),,IF(INDEX(Команды!$A$2:$AN$7500,MATCH(P$3,Команды!$A$2:$A$7500,0),$E64+2)=Команды!$AJ$19,TRUE,FALSE)),INDEX(Команды!$AJ$2:$AK$19,MATCH(INDEX(Команды!$A$2:$AN$7500,MATCH(P$3,Команды!$A$2:$A$7500,0),$E64+2),Команды!$AJ$2:$AJ$19,0),2),0)</f>
        <v>В</v>
      </c>
      <c r="Q64" s="175" t="str">
        <f>IF(OR(IF(INDEX(Команды!$A$2:$AN$7500,MATCH(P$3,Команды!$A$2:$A$7500,0),$E64+2)=Команды!$AJ$2,TRUE,FALSE),IF(INDEX(Команды!$A$2:$AN$7500,MATCH(P$3,Команды!$A$2:$A$7500,0),$E64+2)=Команды!$AJ$3,TRUE,FALSE),IF(INDEX(Команды!$A$2:$AN$7500,MATCH(P$3,Команды!$A$2:$A$7500,0),$E64+2)=Команды!$AJ$4,TRUE,FALSE),IF(INDEX(Команды!$A$2:$AN$7500,MATCH(P$3,Команды!$A$2:$A$7500,0),$E64+2)=Команды!$AJ$5,TRUE,FALSE),IF(INDEX(Команды!$A$2:$AN$7500,MATCH(P$3,Команды!$A$2:$A$7500,0),$E64+2)=Команды!$AJ$6,TRUE,FALSE),IF(INDEX(Команды!$A$2:$AN$7500,MATCH(P$3,Команды!$A$2:$A$7500,0),$E64+2)=Команды!$AJ$7,TRUE,FALSE),IF(INDEX(Команды!$A$2:$AN$7500,MATCH(P$3,Команды!$A$2:$A$7500,0),$E64+2)=Команды!$AJ$8,TRUE,FALSE),IF(INDEX(Команды!$A$2:$AN$7500,MATCH(P$3,Команды!$A$2:$A$7500,0),$E64+2)=Команды!$AJ$9,TRUE,FALSE),IF(INDEX(Команды!$A$2:$AN$7500,MATCH(P$3,Команды!$A$2:$A$7500,0),$E64+2)=Команды!$AJ$10,TRUE,FALSE),IF(INDEX(Команды!$A$2:$AN$7500,MATCH(P$3,Команды!$A$2:$A$7500,0),$E64+2)=Команды!$AJ$11,TRUE,FALSE),IF(INDEX(Команды!$A$2:$AN$7500,MATCH(P$3,Команды!$A$2:$A$7500,0),$E64+2)=Команды!$AJ$12,TRUE,FALSE),IF(INDEX(Команды!$A$2:$AN$7500,MATCH(P$3,Команды!$A$2:$A$7500,0),$E64+2)=Команды!$AJ$13,TRUE,FALSE),IF(INDEX(Команды!$A$2:$AN$7500,MATCH(P$3,Команды!$A$2:$A$7500,0),$E64+2)=Команды!$AJ$14,TRUE,FALSE),IF(INDEX(Команды!$A$2:$AN$7500,MATCH(P$3,Команды!$A$2:$A$7500,0),$E64+2)=Команды!$AJ$15,TRUE,FALSE),IF(INDEX(Команды!$A$2:$AN$7500,MATCH(P$3,Команды!$A$2:$A$7500,0),$E64+2)=Команды!$AJ$16,TRUE,FALSE),IF(INDEX(Команды!$A$2:$AN$7500,MATCH(P$3,Команды!$A$2:$A$7500,0),$E64+2)=Команды!$AJ$17,TRUE,FALSE),IF(INDEX(Команды!$A$2:$AN$7500,MATCH(P$3,Команды!$A$2:$A$7500,0),$E64+2)=Команды!$AJ$18,TRUE,FALSE),IF(INDEX(Команды!$A$2:$AN$7500,MATCH(P$3,Команды!$A$2:$A$7500,0),$E64+2)=Команды!$AJ$19,TRUE,FALSE)),INDEX(Команды!$AJ$2:$AL$19,MATCH(INDEX(Команды!$A$2:$AN$7500,MATCH(P$3,Команды!$A$2:$A$7500,0),$E64+2),Команды!$AJ$2:$AJ$19,0),3),0)</f>
        <v>В</v>
      </c>
      <c r="R64" s="342"/>
      <c r="S64" s="174" t="str">
        <f>IF(OR(IF(INDEX(Команды!$A$2:$AN$7500,MATCH(S$3,Команды!$A$2:$A$7500,0),$E64+2)=Команды!$AJ$2,TRUE,FALSE),IF(INDEX(Команды!$A$2:$AN$7500,MATCH(S$3,Команды!$A$2:$A$7500,0),$E64+2)=Команды!$AJ$3,TRUE,FALSE),IF(INDEX(Команды!$A$2:$AN$7500,MATCH(S$3,Команды!$A$2:$A$7500,0),$E64+2)=Команды!$AJ$4,TRUE,FALSE),IF(INDEX(Команды!$A$2:$AN$7500,MATCH(S$3,Команды!$A$2:$A$7500,0),$E64+2)=Команды!$AJ$5,TRUE,FALSE),IF(INDEX(Команды!$A$2:$AN$7500,MATCH(S$3,Команды!$A$2:$A$7500,0),$E64+2)=Команды!$AJ$6,TRUE,FALSE),IF(INDEX(Команды!$A$2:$AN$7500,MATCH(S$3,Команды!$A$2:$A$7500,0),$E64+2)=Команды!$AJ$7,TRUE,FALSE),IF(INDEX(Команды!$A$2:$AN$7500,MATCH(S$3,Команды!$A$2:$A$7500,0),$E64+2)=Команды!$AJ$8,TRUE,FALSE),IF(INDEX(Команды!$A$2:$AN$7500,MATCH(S$3,Команды!$A$2:$A$7500,0),$E64+2)=Команды!$AJ$9,TRUE,FALSE),IF(INDEX(Команды!$A$2:$AN$7500,MATCH(S$3,Команды!$A$2:$A$7500,0),$E64+2)=Команды!$AJ$10,TRUE,FALSE),IF(INDEX(Команды!$A$2:$AN$7500,MATCH(S$3,Команды!$A$2:$A$7500,0),$E64+2)=Команды!$AJ$11,TRUE,FALSE),IF(INDEX(Команды!$A$2:$AN$7500,MATCH(S$3,Команды!$A$2:$A$7500,0),$E64+2)=Команды!$AJ$12,TRUE,FALSE),IF(INDEX(Команды!$A$2:$AN$7500,MATCH(S$3,Команды!$A$2:$A$7500,0),$E64+2)=Команды!$AJ$13,TRUE,FALSE),IF(INDEX(Команды!$A$2:$AN$7500,MATCH(S$3,Команды!$A$2:$A$7500,0),$E64+2)=Команды!$AJ$14,TRUE,FALSE),IF(INDEX(Команды!$A$2:$AN$7500,MATCH(S$3,Команды!$A$2:$A$7500,0),$E64+2)=Команды!$AJ$15,TRUE,FALSE),IF(INDEX(Команды!$A$2:$AN$7500,MATCH(S$3,Команды!$A$2:$A$7500,0),$E64+2)=Команды!$AJ$16,TRUE,FALSE),,IF(INDEX(Команды!$A$2:$AN$7500,MATCH(S$3,Команды!$A$2:$A$7500,0),$E64+2)=Команды!$AJ$17,TRUE,FALSE),,IF(INDEX(Команды!$A$2:$AN$7500,MATCH(S$3,Команды!$A$2:$A$7500,0),$E64+2)=Команды!$AJ$18,TRUE,FALSE),,IF(INDEX(Команды!$A$2:$AN$7500,MATCH(S$3,Команды!$A$2:$A$7500,0),$E64+2)=Команды!$AJ$19,TRUE,FALSE)),INDEX(Команды!$AJ$2:$AK$19,MATCH(INDEX(Команды!$A$2:$AN$7500,MATCH(S$3,Команды!$A$2:$A$7500,0),$E64+2),Команды!$AJ$2:$AJ$19,0),2),0)</f>
        <v>В</v>
      </c>
      <c r="T64" s="175" t="str">
        <f>IF(OR(IF(INDEX(Команды!$A$2:$AN$7500,MATCH(S$3,Команды!$A$2:$A$7500,0),$E64+2)=Команды!$AJ$2,TRUE,FALSE),IF(INDEX(Команды!$A$2:$AN$7500,MATCH(S$3,Команды!$A$2:$A$7500,0),$E64+2)=Команды!$AJ$3,TRUE,FALSE),IF(INDEX(Команды!$A$2:$AN$7500,MATCH(S$3,Команды!$A$2:$A$7500,0),$E64+2)=Команды!$AJ$4,TRUE,FALSE),IF(INDEX(Команды!$A$2:$AN$7500,MATCH(S$3,Команды!$A$2:$A$7500,0),$E64+2)=Команды!$AJ$5,TRUE,FALSE),IF(INDEX(Команды!$A$2:$AN$7500,MATCH(S$3,Команды!$A$2:$A$7500,0),$E64+2)=Команды!$AJ$6,TRUE,FALSE),IF(INDEX(Команды!$A$2:$AN$7500,MATCH(S$3,Команды!$A$2:$A$7500,0),$E64+2)=Команды!$AJ$7,TRUE,FALSE),IF(INDEX(Команды!$A$2:$AN$7500,MATCH(S$3,Команды!$A$2:$A$7500,0),$E64+2)=Команды!$AJ$8,TRUE,FALSE),IF(INDEX(Команды!$A$2:$AN$7500,MATCH(S$3,Команды!$A$2:$A$7500,0),$E64+2)=Команды!$AJ$9,TRUE,FALSE),IF(INDEX(Команды!$A$2:$AN$7500,MATCH(S$3,Команды!$A$2:$A$7500,0),$E64+2)=Команды!$AJ$10,TRUE,FALSE),IF(INDEX(Команды!$A$2:$AN$7500,MATCH(S$3,Команды!$A$2:$A$7500,0),$E64+2)=Команды!$AJ$11,TRUE,FALSE),IF(INDEX(Команды!$A$2:$AN$7500,MATCH(S$3,Команды!$A$2:$A$7500,0),$E64+2)=Команды!$AJ$12,TRUE,FALSE),IF(INDEX(Команды!$A$2:$AN$7500,MATCH(S$3,Команды!$A$2:$A$7500,0),$E64+2)=Команды!$AJ$13,TRUE,FALSE),IF(INDEX(Команды!$A$2:$AN$7500,MATCH(S$3,Команды!$A$2:$A$7500,0),$E64+2)=Команды!$AJ$14,TRUE,FALSE),IF(INDEX(Команды!$A$2:$AN$7500,MATCH(S$3,Команды!$A$2:$A$7500,0),$E64+2)=Команды!$AJ$15,TRUE,FALSE),IF(INDEX(Команды!$A$2:$AN$7500,MATCH(S$3,Команды!$A$2:$A$7500,0),$E64+2)=Команды!$AJ$16,TRUE,FALSE),IF(INDEX(Команды!$A$2:$AN$7500,MATCH(S$3,Команды!$A$2:$A$7500,0),$E64+2)=Команды!$AJ$17,TRUE,FALSE),IF(INDEX(Команды!$A$2:$AN$7500,MATCH(S$3,Команды!$A$2:$A$7500,0),$E64+2)=Команды!$AJ$18,TRUE,FALSE),IF(INDEX(Команды!$A$2:$AN$7500,MATCH(S$3,Команды!$A$2:$A$7500,0),$E64+2)=Команды!$AJ$19,TRUE,FALSE)),INDEX(Команды!$AJ$2:$AL$19,MATCH(INDEX(Команды!$A$2:$AN$7500,MATCH(S$3,Команды!$A$2:$A$7500,0),$E64+2),Команды!$AJ$2:$AJ$19,0),3),0)</f>
        <v>В</v>
      </c>
      <c r="U64" s="342"/>
      <c r="V64" s="174" t="str">
        <f>IF(OR(IF(INDEX(Команды!$A$2:$AN$7500,MATCH(V$3,Команды!$A$2:$A$7500,0),$E64+2)=Команды!$AJ$2,TRUE,FALSE),IF(INDEX(Команды!$A$2:$AN$7500,MATCH(V$3,Команды!$A$2:$A$7500,0),$E64+2)=Команды!$AJ$3,TRUE,FALSE),IF(INDEX(Команды!$A$2:$AN$7500,MATCH(V$3,Команды!$A$2:$A$7500,0),$E64+2)=Команды!$AJ$4,TRUE,FALSE),IF(INDEX(Команды!$A$2:$AN$7500,MATCH(V$3,Команды!$A$2:$A$7500,0),$E64+2)=Команды!$AJ$5,TRUE,FALSE),IF(INDEX(Команды!$A$2:$AN$7500,MATCH(V$3,Команды!$A$2:$A$7500,0),$E64+2)=Команды!$AJ$6,TRUE,FALSE),IF(INDEX(Команды!$A$2:$AN$7500,MATCH(V$3,Команды!$A$2:$A$7500,0),$E64+2)=Команды!$AJ$7,TRUE,FALSE),IF(INDEX(Команды!$A$2:$AN$7500,MATCH(V$3,Команды!$A$2:$A$7500,0),$E64+2)=Команды!$AJ$8,TRUE,FALSE),IF(INDEX(Команды!$A$2:$AN$7500,MATCH(V$3,Команды!$A$2:$A$7500,0),$E64+2)=Команды!$AJ$9,TRUE,FALSE),IF(INDEX(Команды!$A$2:$AN$7500,MATCH(V$3,Команды!$A$2:$A$7500,0),$E64+2)=Команды!$AJ$10,TRUE,FALSE),IF(INDEX(Команды!$A$2:$AN$7500,MATCH(V$3,Команды!$A$2:$A$7500,0),$E64+2)=Команды!$AJ$11,TRUE,FALSE),IF(INDEX(Команды!$A$2:$AN$7500,MATCH(V$3,Команды!$A$2:$A$7500,0),$E64+2)=Команды!$AJ$12,TRUE,FALSE),IF(INDEX(Команды!$A$2:$AN$7500,MATCH(V$3,Команды!$A$2:$A$7500,0),$E64+2)=Команды!$AJ$13,TRUE,FALSE),IF(INDEX(Команды!$A$2:$AN$7500,MATCH(V$3,Команды!$A$2:$A$7500,0),$E64+2)=Команды!$AJ$14,TRUE,FALSE),IF(INDEX(Команды!$A$2:$AN$7500,MATCH(V$3,Команды!$A$2:$A$7500,0),$E64+2)=Команды!$AJ$15,TRUE,FALSE),IF(INDEX(Команды!$A$2:$AN$7500,MATCH(V$3,Команды!$A$2:$A$7500,0),$E64+2)=Команды!$AJ$16,TRUE,FALSE),,IF(INDEX(Команды!$A$2:$AN$7500,MATCH(V$3,Команды!$A$2:$A$7500,0),$E64+2)=Команды!$AJ$17,TRUE,FALSE),,IF(INDEX(Команды!$A$2:$AN$7500,MATCH(V$3,Команды!$A$2:$A$7500,0),$E64+2)=Команды!$AJ$18,TRUE,FALSE),,IF(INDEX(Команды!$A$2:$AN$7500,MATCH(V$3,Команды!$A$2:$A$7500,0),$E64+2)=Команды!$AJ$19,TRUE,FALSE)),INDEX(Команды!$AJ$2:$AK$19,MATCH(INDEX(Команды!$A$2:$AN$7500,MATCH(V$3,Команды!$A$2:$A$7500,0),$E64+2),Команды!$AJ$2:$AJ$19,0),2),0)</f>
        <v>В</v>
      </c>
      <c r="W64" s="175" t="str">
        <f>IF(OR(IF(INDEX(Команды!$A$2:$AN$7500,MATCH(V$3,Команды!$A$2:$A$7500,0),$E64+2)=Команды!$AJ$2,TRUE,FALSE),IF(INDEX(Команды!$A$2:$AN$7500,MATCH(V$3,Команды!$A$2:$A$7500,0),$E64+2)=Команды!$AJ$3,TRUE,FALSE),IF(INDEX(Команды!$A$2:$AN$7500,MATCH(V$3,Команды!$A$2:$A$7500,0),$E64+2)=Команды!$AJ$4,TRUE,FALSE),IF(INDEX(Команды!$A$2:$AN$7500,MATCH(V$3,Команды!$A$2:$A$7500,0),$E64+2)=Команды!$AJ$5,TRUE,FALSE),IF(INDEX(Команды!$A$2:$AN$7500,MATCH(V$3,Команды!$A$2:$A$7500,0),$E64+2)=Команды!$AJ$6,TRUE,FALSE),IF(INDEX(Команды!$A$2:$AN$7500,MATCH(V$3,Команды!$A$2:$A$7500,0),$E64+2)=Команды!$AJ$7,TRUE,FALSE),IF(INDEX(Команды!$A$2:$AN$7500,MATCH(V$3,Команды!$A$2:$A$7500,0),$E64+2)=Команды!$AJ$8,TRUE,FALSE),IF(INDEX(Команды!$A$2:$AN$7500,MATCH(V$3,Команды!$A$2:$A$7500,0),$E64+2)=Команды!$AJ$9,TRUE,FALSE),IF(INDEX(Команды!$A$2:$AN$7500,MATCH(V$3,Команды!$A$2:$A$7500,0),$E64+2)=Команды!$AJ$10,TRUE,FALSE),IF(INDEX(Команды!$A$2:$AN$7500,MATCH(V$3,Команды!$A$2:$A$7500,0),$E64+2)=Команды!$AJ$11,TRUE,FALSE),IF(INDEX(Команды!$A$2:$AN$7500,MATCH(V$3,Команды!$A$2:$A$7500,0),$E64+2)=Команды!$AJ$12,TRUE,FALSE),IF(INDEX(Команды!$A$2:$AN$7500,MATCH(V$3,Команды!$A$2:$A$7500,0),$E64+2)=Команды!$AJ$13,TRUE,FALSE),IF(INDEX(Команды!$A$2:$AN$7500,MATCH(V$3,Команды!$A$2:$A$7500,0),$E64+2)=Команды!$AJ$14,TRUE,FALSE),IF(INDEX(Команды!$A$2:$AN$7500,MATCH(V$3,Команды!$A$2:$A$7500,0),$E64+2)=Команды!$AJ$15,TRUE,FALSE),IF(INDEX(Команды!$A$2:$AN$7500,MATCH(V$3,Команды!$A$2:$A$7500,0),$E64+2)=Команды!$AJ$16,TRUE,FALSE),IF(INDEX(Команды!$A$2:$AN$7500,MATCH(V$3,Команды!$A$2:$A$7500,0),$E64+2)=Команды!$AJ$17,TRUE,FALSE),IF(INDEX(Команды!$A$2:$AN$7500,MATCH(V$3,Команды!$A$2:$A$7500,0),$E64+2)=Команды!$AJ$18,TRUE,FALSE),IF(INDEX(Команды!$A$2:$AN$7500,MATCH(V$3,Команды!$A$2:$A$7500,0),$E64+2)=Команды!$AJ$19,TRUE,FALSE)),INDEX(Команды!$AJ$2:$AL$19,MATCH(INDEX(Команды!$A$2:$AN$7500,MATCH(V$3,Команды!$A$2:$A$7500,0),$E64+2),Команды!$AJ$2:$AJ$19,0),3),0)</f>
        <v>В</v>
      </c>
      <c r="X64" s="342"/>
      <c r="Y64" s="174" t="str">
        <f>IF(OR(IF(INDEX(Команды!$A$2:$AN$7500,MATCH(Y$3,Команды!$A$2:$A$7500,0),$E64+2)=Команды!$AJ$2,TRUE,FALSE),IF(INDEX(Команды!$A$2:$AN$7500,MATCH(Y$3,Команды!$A$2:$A$7500,0),$E64+2)=Команды!$AJ$3,TRUE,FALSE),IF(INDEX(Команды!$A$2:$AN$7500,MATCH(Y$3,Команды!$A$2:$A$7500,0),$E64+2)=Команды!$AJ$4,TRUE,FALSE),IF(INDEX(Команды!$A$2:$AN$7500,MATCH(Y$3,Команды!$A$2:$A$7500,0),$E64+2)=Команды!$AJ$5,TRUE,FALSE),IF(INDEX(Команды!$A$2:$AN$7500,MATCH(Y$3,Команды!$A$2:$A$7500,0),$E64+2)=Команды!$AJ$6,TRUE,FALSE),IF(INDEX(Команды!$A$2:$AN$7500,MATCH(Y$3,Команды!$A$2:$A$7500,0),$E64+2)=Команды!$AJ$7,TRUE,FALSE),IF(INDEX(Команды!$A$2:$AN$7500,MATCH(Y$3,Команды!$A$2:$A$7500,0),$E64+2)=Команды!$AJ$8,TRUE,FALSE),IF(INDEX(Команды!$A$2:$AN$7500,MATCH(Y$3,Команды!$A$2:$A$7500,0),$E64+2)=Команды!$AJ$9,TRUE,FALSE),IF(INDEX(Команды!$A$2:$AN$7500,MATCH(Y$3,Команды!$A$2:$A$7500,0),$E64+2)=Команды!$AJ$10,TRUE,FALSE),IF(INDEX(Команды!$A$2:$AN$7500,MATCH(Y$3,Команды!$A$2:$A$7500,0),$E64+2)=Команды!$AJ$11,TRUE,FALSE),IF(INDEX(Команды!$A$2:$AN$7500,MATCH(Y$3,Команды!$A$2:$A$7500,0),$E64+2)=Команды!$AJ$12,TRUE,FALSE),IF(INDEX(Команды!$A$2:$AN$7500,MATCH(Y$3,Команды!$A$2:$A$7500,0),$E64+2)=Команды!$AJ$13,TRUE,FALSE),IF(INDEX(Команды!$A$2:$AN$7500,MATCH(Y$3,Команды!$A$2:$A$7500,0),$E64+2)=Команды!$AJ$14,TRUE,FALSE),IF(INDEX(Команды!$A$2:$AN$7500,MATCH(Y$3,Команды!$A$2:$A$7500,0),$E64+2)=Команды!$AJ$15,TRUE,FALSE),IF(INDEX(Команды!$A$2:$AN$7500,MATCH(Y$3,Команды!$A$2:$A$7500,0),$E64+2)=Команды!$AJ$16,TRUE,FALSE),,IF(INDEX(Команды!$A$2:$AN$7500,MATCH(Y$3,Команды!$A$2:$A$7500,0),$E64+2)=Команды!$AJ$17,TRUE,FALSE),,IF(INDEX(Команды!$A$2:$AN$7500,MATCH(Y$3,Команды!$A$2:$A$7500,0),$E64+2)=Команды!$AJ$18,TRUE,FALSE),,IF(INDEX(Команды!$A$2:$AN$7500,MATCH(Y$3,Команды!$A$2:$A$7500,0),$E64+2)=Команды!$AJ$19,TRUE,FALSE)),INDEX(Команды!$AJ$2:$AK$19,MATCH(INDEX(Команды!$A$2:$AN$7500,MATCH(Y$3,Команды!$A$2:$A$7500,0),$E64+2),Команды!$AJ$2:$AJ$19,0),2),0)</f>
        <v>В</v>
      </c>
      <c r="Z64" s="175" t="str">
        <f>IF(OR(IF(INDEX(Команды!$A$2:$AN$7500,MATCH(Y$3,Команды!$A$2:$A$7500,0),$E64+2)=Команды!$AJ$2,TRUE,FALSE),IF(INDEX(Команды!$A$2:$AN$7500,MATCH(Y$3,Команды!$A$2:$A$7500,0),$E64+2)=Команды!$AJ$3,TRUE,FALSE),IF(INDEX(Команды!$A$2:$AN$7500,MATCH(Y$3,Команды!$A$2:$A$7500,0),$E64+2)=Команды!$AJ$4,TRUE,FALSE),IF(INDEX(Команды!$A$2:$AN$7500,MATCH(Y$3,Команды!$A$2:$A$7500,0),$E64+2)=Команды!$AJ$5,TRUE,FALSE),IF(INDEX(Команды!$A$2:$AN$7500,MATCH(Y$3,Команды!$A$2:$A$7500,0),$E64+2)=Команды!$AJ$6,TRUE,FALSE),IF(INDEX(Команды!$A$2:$AN$7500,MATCH(Y$3,Команды!$A$2:$A$7500,0),$E64+2)=Команды!$AJ$7,TRUE,FALSE),IF(INDEX(Команды!$A$2:$AN$7500,MATCH(Y$3,Команды!$A$2:$A$7500,0),$E64+2)=Команды!$AJ$8,TRUE,FALSE),IF(INDEX(Команды!$A$2:$AN$7500,MATCH(Y$3,Команды!$A$2:$A$7500,0),$E64+2)=Команды!$AJ$9,TRUE,FALSE),IF(INDEX(Команды!$A$2:$AN$7500,MATCH(Y$3,Команды!$A$2:$A$7500,0),$E64+2)=Команды!$AJ$10,TRUE,FALSE),IF(INDEX(Команды!$A$2:$AN$7500,MATCH(Y$3,Команды!$A$2:$A$7500,0),$E64+2)=Команды!$AJ$11,TRUE,FALSE),IF(INDEX(Команды!$A$2:$AN$7500,MATCH(Y$3,Команды!$A$2:$A$7500,0),$E64+2)=Команды!$AJ$12,TRUE,FALSE),IF(INDEX(Команды!$A$2:$AN$7500,MATCH(Y$3,Команды!$A$2:$A$7500,0),$E64+2)=Команды!$AJ$13,TRUE,FALSE),IF(INDEX(Команды!$A$2:$AN$7500,MATCH(Y$3,Команды!$A$2:$A$7500,0),$E64+2)=Команды!$AJ$14,TRUE,FALSE),IF(INDEX(Команды!$A$2:$AN$7500,MATCH(Y$3,Команды!$A$2:$A$7500,0),$E64+2)=Команды!$AJ$15,TRUE,FALSE),IF(INDEX(Команды!$A$2:$AN$7500,MATCH(Y$3,Команды!$A$2:$A$7500,0),$E64+2)=Команды!$AJ$16,TRUE,FALSE),IF(INDEX(Команды!$A$2:$AN$7500,MATCH(Y$3,Команды!$A$2:$A$7500,0),$E64+2)=Команды!$AJ$17,TRUE,FALSE),IF(INDEX(Команды!$A$2:$AN$7500,MATCH(Y$3,Команды!$A$2:$A$7500,0),$E64+2)=Команды!$AJ$18,TRUE,FALSE),IF(INDEX(Команды!$A$2:$AN$7500,MATCH(Y$3,Команды!$A$2:$A$7500,0),$E64+2)=Команды!$AJ$19,TRUE,FALSE)),INDEX(Команды!$AJ$2:$AL$19,MATCH(INDEX(Команды!$A$2:$AN$7500,MATCH(Y$3,Команды!$A$2:$A$7500,0),$E64+2),Команды!$AJ$2:$AJ$19,0),3),0)</f>
        <v>В</v>
      </c>
      <c r="AA64" s="342"/>
      <c r="AB64" s="174" t="str">
        <f>IF(OR(IF(INDEX(Команды!$A$2:$AN$7500,MATCH(AB$3,Команды!$A$2:$A$7500,0),$E64+2)=Команды!$AJ$2,TRUE,FALSE),IF(INDEX(Команды!$A$2:$AN$7500,MATCH(AB$3,Команды!$A$2:$A$7500,0),$E64+2)=Команды!$AJ$3,TRUE,FALSE),IF(INDEX(Команды!$A$2:$AN$7500,MATCH(AB$3,Команды!$A$2:$A$7500,0),$E64+2)=Команды!$AJ$4,TRUE,FALSE),IF(INDEX(Команды!$A$2:$AN$7500,MATCH(AB$3,Команды!$A$2:$A$7500,0),$E64+2)=Команды!$AJ$5,TRUE,FALSE),IF(INDEX(Команды!$A$2:$AN$7500,MATCH(AB$3,Команды!$A$2:$A$7500,0),$E64+2)=Команды!$AJ$6,TRUE,FALSE),IF(INDEX(Команды!$A$2:$AN$7500,MATCH(AB$3,Команды!$A$2:$A$7500,0),$E64+2)=Команды!$AJ$7,TRUE,FALSE),IF(INDEX(Команды!$A$2:$AN$7500,MATCH(AB$3,Команды!$A$2:$A$7500,0),$E64+2)=Команды!$AJ$8,TRUE,FALSE),IF(INDEX(Команды!$A$2:$AN$7500,MATCH(AB$3,Команды!$A$2:$A$7500,0),$E64+2)=Команды!$AJ$9,TRUE,FALSE),IF(INDEX(Команды!$A$2:$AN$7500,MATCH(AB$3,Команды!$A$2:$A$7500,0),$E64+2)=Команды!$AJ$10,TRUE,FALSE),IF(INDEX(Команды!$A$2:$AN$7500,MATCH(AB$3,Команды!$A$2:$A$7500,0),$E64+2)=Команды!$AJ$11,TRUE,FALSE),IF(INDEX(Команды!$A$2:$AN$7500,MATCH(AB$3,Команды!$A$2:$A$7500,0),$E64+2)=Команды!$AJ$12,TRUE,FALSE),IF(INDEX(Команды!$A$2:$AN$7500,MATCH(AB$3,Команды!$A$2:$A$7500,0),$E64+2)=Команды!$AJ$13,TRUE,FALSE),IF(INDEX(Команды!$A$2:$AN$7500,MATCH(AB$3,Команды!$A$2:$A$7500,0),$E64+2)=Команды!$AJ$14,TRUE,FALSE),IF(INDEX(Команды!$A$2:$AN$7500,MATCH(AB$3,Команды!$A$2:$A$7500,0),$E64+2)=Команды!$AJ$15,TRUE,FALSE),IF(INDEX(Команды!$A$2:$AN$7500,MATCH(AB$3,Команды!$A$2:$A$7500,0),$E64+2)=Команды!$AJ$16,TRUE,FALSE),,IF(INDEX(Команды!$A$2:$AN$7500,MATCH(AB$3,Команды!$A$2:$A$7500,0),$E64+2)=Команды!$AJ$17,TRUE,FALSE),,IF(INDEX(Команды!$A$2:$AN$7500,MATCH(AB$3,Команды!$A$2:$A$7500,0),$E64+2)=Команды!$AJ$18,TRUE,FALSE),,IF(INDEX(Команды!$A$2:$AN$7500,MATCH(AB$3,Команды!$A$2:$A$7500,0),$E64+2)=Команды!$AJ$19,TRUE,FALSE)),INDEX(Команды!$AJ$2:$AK$19,MATCH(INDEX(Команды!$A$2:$AN$7500,MATCH(AB$3,Команды!$A$2:$A$7500,0),$E64+2),Команды!$AJ$2:$AJ$19,0),2),0)</f>
        <v>В</v>
      </c>
      <c r="AC64" s="175" t="str">
        <f>IF(OR(IF(INDEX(Команды!$A$2:$AN$7500,MATCH(AB$3,Команды!$A$2:$A$7500,0),$E64+2)=Команды!$AJ$2,TRUE,FALSE),IF(INDEX(Команды!$A$2:$AN$7500,MATCH(AB$3,Команды!$A$2:$A$7500,0),$E64+2)=Команды!$AJ$3,TRUE,FALSE),IF(INDEX(Команды!$A$2:$AN$7500,MATCH(AB$3,Команды!$A$2:$A$7500,0),$E64+2)=Команды!$AJ$4,TRUE,FALSE),IF(INDEX(Команды!$A$2:$AN$7500,MATCH(AB$3,Команды!$A$2:$A$7500,0),$E64+2)=Команды!$AJ$5,TRUE,FALSE),IF(INDEX(Команды!$A$2:$AN$7500,MATCH(AB$3,Команды!$A$2:$A$7500,0),$E64+2)=Команды!$AJ$6,TRUE,FALSE),IF(INDEX(Команды!$A$2:$AN$7500,MATCH(AB$3,Команды!$A$2:$A$7500,0),$E64+2)=Команды!$AJ$7,TRUE,FALSE),IF(INDEX(Команды!$A$2:$AN$7500,MATCH(AB$3,Команды!$A$2:$A$7500,0),$E64+2)=Команды!$AJ$8,TRUE,FALSE),IF(INDEX(Команды!$A$2:$AN$7500,MATCH(AB$3,Команды!$A$2:$A$7500,0),$E64+2)=Команды!$AJ$9,TRUE,FALSE),IF(INDEX(Команды!$A$2:$AN$7500,MATCH(AB$3,Команды!$A$2:$A$7500,0),$E64+2)=Команды!$AJ$10,TRUE,FALSE),IF(INDEX(Команды!$A$2:$AN$7500,MATCH(AB$3,Команды!$A$2:$A$7500,0),$E64+2)=Команды!$AJ$11,TRUE,FALSE),IF(INDEX(Команды!$A$2:$AN$7500,MATCH(AB$3,Команды!$A$2:$A$7500,0),$E64+2)=Команды!$AJ$12,TRUE,FALSE),IF(INDEX(Команды!$A$2:$AN$7500,MATCH(AB$3,Команды!$A$2:$A$7500,0),$E64+2)=Команды!$AJ$13,TRUE,FALSE),IF(INDEX(Команды!$A$2:$AN$7500,MATCH(AB$3,Команды!$A$2:$A$7500,0),$E64+2)=Команды!$AJ$14,TRUE,FALSE),IF(INDEX(Команды!$A$2:$AN$7500,MATCH(AB$3,Команды!$A$2:$A$7500,0),$E64+2)=Команды!$AJ$15,TRUE,FALSE),IF(INDEX(Команды!$A$2:$AN$7500,MATCH(AB$3,Команды!$A$2:$A$7500,0),$E64+2)=Команды!$AJ$16,TRUE,FALSE),IF(INDEX(Команды!$A$2:$AN$7500,MATCH(AB$3,Команды!$A$2:$A$7500,0),$E64+2)=Команды!$AJ$17,TRUE,FALSE),IF(INDEX(Команды!$A$2:$AN$7500,MATCH(AB$3,Команды!$A$2:$A$7500,0),$E64+2)=Команды!$AJ$18,TRUE,FALSE),IF(INDEX(Команды!$A$2:$AN$7500,MATCH(AB$3,Команды!$A$2:$A$7500,0),$E64+2)=Команды!$AJ$19,TRUE,FALSE)),INDEX(Команды!$AJ$2:$AL$19,MATCH(INDEX(Команды!$A$2:$AN$7500,MATCH(AB$3,Команды!$A$2:$A$7500,0),$E64+2),Команды!$AJ$2:$AJ$19,0),3),0)</f>
        <v>В</v>
      </c>
      <c r="AD64" s="342"/>
      <c r="AE64" s="174" t="str">
        <f>IF(OR(IF(INDEX(Команды!$A$2:$AN$7500,MATCH(AE$3,Команды!$A$2:$A$7500,0),$E64+2)=Команды!$AJ$2,TRUE,FALSE),IF(INDEX(Команды!$A$2:$AN$7500,MATCH(AE$3,Команды!$A$2:$A$7500,0),$E64+2)=Команды!$AJ$3,TRUE,FALSE),IF(INDEX(Команды!$A$2:$AN$7500,MATCH(AE$3,Команды!$A$2:$A$7500,0),$E64+2)=Команды!$AJ$4,TRUE,FALSE),IF(INDEX(Команды!$A$2:$AN$7500,MATCH(AE$3,Команды!$A$2:$A$7500,0),$E64+2)=Команды!$AJ$5,TRUE,FALSE),IF(INDEX(Команды!$A$2:$AN$7500,MATCH(AE$3,Команды!$A$2:$A$7500,0),$E64+2)=Команды!$AJ$6,TRUE,FALSE),IF(INDEX(Команды!$A$2:$AN$7500,MATCH(AE$3,Команды!$A$2:$A$7500,0),$E64+2)=Команды!$AJ$7,TRUE,FALSE),IF(INDEX(Команды!$A$2:$AN$7500,MATCH(AE$3,Команды!$A$2:$A$7500,0),$E64+2)=Команды!$AJ$8,TRUE,FALSE),IF(INDEX(Команды!$A$2:$AN$7500,MATCH(AE$3,Команды!$A$2:$A$7500,0),$E64+2)=Команды!$AJ$9,TRUE,FALSE),IF(INDEX(Команды!$A$2:$AN$7500,MATCH(AE$3,Команды!$A$2:$A$7500,0),$E64+2)=Команды!$AJ$10,TRUE,FALSE),IF(INDEX(Команды!$A$2:$AN$7500,MATCH(AE$3,Команды!$A$2:$A$7500,0),$E64+2)=Команды!$AJ$11,TRUE,FALSE),IF(INDEX(Команды!$A$2:$AN$7500,MATCH(AE$3,Команды!$A$2:$A$7500,0),$E64+2)=Команды!$AJ$12,TRUE,FALSE),IF(INDEX(Команды!$A$2:$AN$7500,MATCH(AE$3,Команды!$A$2:$A$7500,0),$E64+2)=Команды!$AJ$13,TRUE,FALSE),IF(INDEX(Команды!$A$2:$AN$7500,MATCH(AE$3,Команды!$A$2:$A$7500,0),$E64+2)=Команды!$AJ$14,TRUE,FALSE),IF(INDEX(Команды!$A$2:$AN$7500,MATCH(AE$3,Команды!$A$2:$A$7500,0),$E64+2)=Команды!$AJ$15,TRUE,FALSE),IF(INDEX(Команды!$A$2:$AN$7500,MATCH(AE$3,Команды!$A$2:$A$7500,0),$E64+2)=Команды!$AJ$16,TRUE,FALSE),,IF(INDEX(Команды!$A$2:$AN$7500,MATCH(AE$3,Команды!$A$2:$A$7500,0),$E64+2)=Команды!$AJ$17,TRUE,FALSE),,IF(INDEX(Команды!$A$2:$AN$7500,MATCH(AE$3,Команды!$A$2:$A$7500,0),$E64+2)=Команды!$AJ$18,TRUE,FALSE),,IF(INDEX(Команды!$A$2:$AN$7500,MATCH(AE$3,Команды!$A$2:$A$7500,0),$E64+2)=Команды!$AJ$19,TRUE,FALSE)),INDEX(Команды!$AJ$2:$AK$19,MATCH(INDEX(Команды!$A$2:$AN$7500,MATCH(AE$3,Команды!$A$2:$A$7500,0),$E64+2),Команды!$AJ$2:$AJ$19,0),2),0)</f>
        <v>В</v>
      </c>
      <c r="AF64" s="175" t="str">
        <f>IF(OR(IF(INDEX(Команды!$A$2:$AN$7500,MATCH(AE$3,Команды!$A$2:$A$7500,0),$E64+2)=Команды!$AJ$2,TRUE,FALSE),IF(INDEX(Команды!$A$2:$AN$7500,MATCH(AE$3,Команды!$A$2:$A$7500,0),$E64+2)=Команды!$AJ$3,TRUE,FALSE),IF(INDEX(Команды!$A$2:$AN$7500,MATCH(AE$3,Команды!$A$2:$A$7500,0),$E64+2)=Команды!$AJ$4,TRUE,FALSE),IF(INDEX(Команды!$A$2:$AN$7500,MATCH(AE$3,Команды!$A$2:$A$7500,0),$E64+2)=Команды!$AJ$5,TRUE,FALSE),IF(INDEX(Команды!$A$2:$AN$7500,MATCH(AE$3,Команды!$A$2:$A$7500,0),$E64+2)=Команды!$AJ$6,TRUE,FALSE),IF(INDEX(Команды!$A$2:$AN$7500,MATCH(AE$3,Команды!$A$2:$A$7500,0),$E64+2)=Команды!$AJ$7,TRUE,FALSE),IF(INDEX(Команды!$A$2:$AN$7500,MATCH(AE$3,Команды!$A$2:$A$7500,0),$E64+2)=Команды!$AJ$8,TRUE,FALSE),IF(INDEX(Команды!$A$2:$AN$7500,MATCH(AE$3,Команды!$A$2:$A$7500,0),$E64+2)=Команды!$AJ$9,TRUE,FALSE),IF(INDEX(Команды!$A$2:$AN$7500,MATCH(AE$3,Команды!$A$2:$A$7500,0),$E64+2)=Команды!$AJ$10,TRUE,FALSE),IF(INDEX(Команды!$A$2:$AN$7500,MATCH(AE$3,Команды!$A$2:$A$7500,0),$E64+2)=Команды!$AJ$11,TRUE,FALSE),IF(INDEX(Команды!$A$2:$AN$7500,MATCH(AE$3,Команды!$A$2:$A$7500,0),$E64+2)=Команды!$AJ$12,TRUE,FALSE),IF(INDEX(Команды!$A$2:$AN$7500,MATCH(AE$3,Команды!$A$2:$A$7500,0),$E64+2)=Команды!$AJ$13,TRUE,FALSE),IF(INDEX(Команды!$A$2:$AN$7500,MATCH(AE$3,Команды!$A$2:$A$7500,0),$E64+2)=Команды!$AJ$14,TRUE,FALSE),IF(INDEX(Команды!$A$2:$AN$7500,MATCH(AE$3,Команды!$A$2:$A$7500,0),$E64+2)=Команды!$AJ$15,TRUE,FALSE),IF(INDEX(Команды!$A$2:$AN$7500,MATCH(AE$3,Команды!$A$2:$A$7500,0),$E64+2)=Команды!$AJ$16,TRUE,FALSE),IF(INDEX(Команды!$A$2:$AN$7500,MATCH(AE$3,Команды!$A$2:$A$7500,0),$E64+2)=Команды!$AJ$17,TRUE,FALSE),IF(INDEX(Команды!$A$2:$AN$7500,MATCH(AE$3,Команды!$A$2:$A$7500,0),$E64+2)=Команды!$AJ$18,TRUE,FALSE),IF(INDEX(Команды!$A$2:$AN$7500,MATCH(AE$3,Команды!$A$2:$A$7500,0),$E64+2)=Команды!$AJ$19,TRUE,FALSE)),INDEX(Команды!$AJ$2:$AL$19,MATCH(INDEX(Команды!$A$2:$AN$7500,MATCH(AE$3,Команды!$A$2:$A$7500,0),$E64+2),Команды!$AJ$2:$AJ$19,0),3),0)</f>
        <v>В</v>
      </c>
      <c r="AG64" s="342"/>
      <c r="AH64" s="174" t="str">
        <f>IF(OR(IF(INDEX(Команды!$A$2:$AN$7500,MATCH(AH$3,Команды!$A$2:$A$7500,0),$E64+2)=Команды!$AJ$2,TRUE,FALSE),IF(INDEX(Команды!$A$2:$AN$7500,MATCH(AH$3,Команды!$A$2:$A$7500,0),$E64+2)=Команды!$AJ$3,TRUE,FALSE),IF(INDEX(Команды!$A$2:$AN$7500,MATCH(AH$3,Команды!$A$2:$A$7500,0),$E64+2)=Команды!$AJ$4,TRUE,FALSE),IF(INDEX(Команды!$A$2:$AN$7500,MATCH(AH$3,Команды!$A$2:$A$7500,0),$E64+2)=Команды!$AJ$5,TRUE,FALSE),IF(INDEX(Команды!$A$2:$AN$7500,MATCH(AH$3,Команды!$A$2:$A$7500,0),$E64+2)=Команды!$AJ$6,TRUE,FALSE),IF(INDEX(Команды!$A$2:$AN$7500,MATCH(AH$3,Команды!$A$2:$A$7500,0),$E64+2)=Команды!$AJ$7,TRUE,FALSE),IF(INDEX(Команды!$A$2:$AN$7500,MATCH(AH$3,Команды!$A$2:$A$7500,0),$E64+2)=Команды!$AJ$8,TRUE,FALSE),IF(INDEX(Команды!$A$2:$AN$7500,MATCH(AH$3,Команды!$A$2:$A$7500,0),$E64+2)=Команды!$AJ$9,TRUE,FALSE),IF(INDEX(Команды!$A$2:$AN$7500,MATCH(AH$3,Команды!$A$2:$A$7500,0),$E64+2)=Команды!$AJ$10,TRUE,FALSE),IF(INDEX(Команды!$A$2:$AN$7500,MATCH(AH$3,Команды!$A$2:$A$7500,0),$E64+2)=Команды!$AJ$11,TRUE,FALSE),IF(INDEX(Команды!$A$2:$AN$7500,MATCH(AH$3,Команды!$A$2:$A$7500,0),$E64+2)=Команды!$AJ$12,TRUE,FALSE),IF(INDEX(Команды!$A$2:$AN$7500,MATCH(AH$3,Команды!$A$2:$A$7500,0),$E64+2)=Команды!$AJ$13,TRUE,FALSE),IF(INDEX(Команды!$A$2:$AN$7500,MATCH(AH$3,Команды!$A$2:$A$7500,0),$E64+2)=Команды!$AJ$14,TRUE,FALSE),IF(INDEX(Команды!$A$2:$AN$7500,MATCH(AH$3,Команды!$A$2:$A$7500,0),$E64+2)=Команды!$AJ$15,TRUE,FALSE),IF(INDEX(Команды!$A$2:$AN$7500,MATCH(AH$3,Команды!$A$2:$A$7500,0),$E64+2)=Команды!$AJ$16,TRUE,FALSE),,IF(INDEX(Команды!$A$2:$AN$7500,MATCH(AH$3,Команды!$A$2:$A$7500,0),$E64+2)=Команды!$AJ$17,TRUE,FALSE),,IF(INDEX(Команды!$A$2:$AN$7500,MATCH(AH$3,Команды!$A$2:$A$7500,0),$E64+2)=Команды!$AJ$18,TRUE,FALSE),,IF(INDEX(Команды!$A$2:$AN$7500,MATCH(AH$3,Команды!$A$2:$A$7500,0),$E64+2)=Команды!$AJ$19,TRUE,FALSE)),INDEX(Команды!$AJ$2:$AK$19,MATCH(INDEX(Команды!$A$2:$AN$7500,MATCH(AH$3,Команды!$A$2:$A$7500,0),$E64+2),Команды!$AJ$2:$AJ$19,0),2),0)</f>
        <v>В</v>
      </c>
      <c r="AI64" s="175" t="str">
        <f>IF(OR(IF(INDEX(Команды!$A$2:$AN$7500,MATCH(AH$3,Команды!$A$2:$A$7500,0),$E64+2)=Команды!$AJ$2,TRUE,FALSE),IF(INDEX(Команды!$A$2:$AN$7500,MATCH(AH$3,Команды!$A$2:$A$7500,0),$E64+2)=Команды!$AJ$3,TRUE,FALSE),IF(INDEX(Команды!$A$2:$AN$7500,MATCH(AH$3,Команды!$A$2:$A$7500,0),$E64+2)=Команды!$AJ$4,TRUE,FALSE),IF(INDEX(Команды!$A$2:$AN$7500,MATCH(AH$3,Команды!$A$2:$A$7500,0),$E64+2)=Команды!$AJ$5,TRUE,FALSE),IF(INDEX(Команды!$A$2:$AN$7500,MATCH(AH$3,Команды!$A$2:$A$7500,0),$E64+2)=Команды!$AJ$6,TRUE,FALSE),IF(INDEX(Команды!$A$2:$AN$7500,MATCH(AH$3,Команды!$A$2:$A$7500,0),$E64+2)=Команды!$AJ$7,TRUE,FALSE),IF(INDEX(Команды!$A$2:$AN$7500,MATCH(AH$3,Команды!$A$2:$A$7500,0),$E64+2)=Команды!$AJ$8,TRUE,FALSE),IF(INDEX(Команды!$A$2:$AN$7500,MATCH(AH$3,Команды!$A$2:$A$7500,0),$E64+2)=Команды!$AJ$9,TRUE,FALSE),IF(INDEX(Команды!$A$2:$AN$7500,MATCH(AH$3,Команды!$A$2:$A$7500,0),$E64+2)=Команды!$AJ$10,TRUE,FALSE),IF(INDEX(Команды!$A$2:$AN$7500,MATCH(AH$3,Команды!$A$2:$A$7500,0),$E64+2)=Команды!$AJ$11,TRUE,FALSE),IF(INDEX(Команды!$A$2:$AN$7500,MATCH(AH$3,Команды!$A$2:$A$7500,0),$E64+2)=Команды!$AJ$12,TRUE,FALSE),IF(INDEX(Команды!$A$2:$AN$7500,MATCH(AH$3,Команды!$A$2:$A$7500,0),$E64+2)=Команды!$AJ$13,TRUE,FALSE),IF(INDEX(Команды!$A$2:$AN$7500,MATCH(AH$3,Команды!$A$2:$A$7500,0),$E64+2)=Команды!$AJ$14,TRUE,FALSE),IF(INDEX(Команды!$A$2:$AN$7500,MATCH(AH$3,Команды!$A$2:$A$7500,0),$E64+2)=Команды!$AJ$15,TRUE,FALSE),IF(INDEX(Команды!$A$2:$AN$7500,MATCH(AH$3,Команды!$A$2:$A$7500,0),$E64+2)=Команды!$AJ$16,TRUE,FALSE),IF(INDEX(Команды!$A$2:$AN$7500,MATCH(AH$3,Команды!$A$2:$A$7500,0),$E64+2)=Команды!$AJ$17,TRUE,FALSE),IF(INDEX(Команды!$A$2:$AN$7500,MATCH(AH$3,Команды!$A$2:$A$7500,0),$E64+2)=Команды!$AJ$18,TRUE,FALSE),IF(INDEX(Команды!$A$2:$AN$7500,MATCH(AH$3,Команды!$A$2:$A$7500,0),$E64+2)=Команды!$AJ$19,TRUE,FALSE)),INDEX(Команды!$AJ$2:$AL$19,MATCH(INDEX(Команды!$A$2:$AN$7500,MATCH(AH$3,Команды!$A$2:$A$7500,0),$E64+2),Команды!$AJ$2:$AJ$19,0),3),0)</f>
        <v>В</v>
      </c>
      <c r="AJ64" s="342"/>
      <c r="AK64" s="174" t="str">
        <f>IF(OR(IF(INDEX(Команды!$A$2:$AN$7500,MATCH(AK$3,Команды!$A$2:$A$7500,0),$E64+2)=Команды!$AJ$2,TRUE,FALSE),IF(INDEX(Команды!$A$2:$AN$7500,MATCH(AK$3,Команды!$A$2:$A$7500,0),$E64+2)=Команды!$AJ$3,TRUE,FALSE),IF(INDEX(Команды!$A$2:$AN$7500,MATCH(AK$3,Команды!$A$2:$A$7500,0),$E64+2)=Команды!$AJ$4,TRUE,FALSE),IF(INDEX(Команды!$A$2:$AN$7500,MATCH(AK$3,Команды!$A$2:$A$7500,0),$E64+2)=Команды!$AJ$5,TRUE,FALSE),IF(INDEX(Команды!$A$2:$AN$7500,MATCH(AK$3,Команды!$A$2:$A$7500,0),$E64+2)=Команды!$AJ$6,TRUE,FALSE),IF(INDEX(Команды!$A$2:$AN$7500,MATCH(AK$3,Команды!$A$2:$A$7500,0),$E64+2)=Команды!$AJ$7,TRUE,FALSE),IF(INDEX(Команды!$A$2:$AN$7500,MATCH(AK$3,Команды!$A$2:$A$7500,0),$E64+2)=Команды!$AJ$8,TRUE,FALSE),IF(INDEX(Команды!$A$2:$AN$7500,MATCH(AK$3,Команды!$A$2:$A$7500,0),$E64+2)=Команды!$AJ$9,TRUE,FALSE),IF(INDEX(Команды!$A$2:$AN$7500,MATCH(AK$3,Команды!$A$2:$A$7500,0),$E64+2)=Команды!$AJ$10,TRUE,FALSE),IF(INDEX(Команды!$A$2:$AN$7500,MATCH(AK$3,Команды!$A$2:$A$7500,0),$E64+2)=Команды!$AJ$11,TRUE,FALSE),IF(INDEX(Команды!$A$2:$AN$7500,MATCH(AK$3,Команды!$A$2:$A$7500,0),$E64+2)=Команды!$AJ$12,TRUE,FALSE),IF(INDEX(Команды!$A$2:$AN$7500,MATCH(AK$3,Команды!$A$2:$A$7500,0),$E64+2)=Команды!$AJ$13,TRUE,FALSE),IF(INDEX(Команды!$A$2:$AN$7500,MATCH(AK$3,Команды!$A$2:$A$7500,0),$E64+2)=Команды!$AJ$14,TRUE,FALSE),IF(INDEX(Команды!$A$2:$AN$7500,MATCH(AK$3,Команды!$A$2:$A$7500,0),$E64+2)=Команды!$AJ$15,TRUE,FALSE),IF(INDEX(Команды!$A$2:$AN$7500,MATCH(AK$3,Команды!$A$2:$A$7500,0),$E64+2)=Команды!$AJ$16,TRUE,FALSE),,IF(INDEX(Команды!$A$2:$AN$7500,MATCH(AK$3,Команды!$A$2:$A$7500,0),$E64+2)=Команды!$AJ$17,TRUE,FALSE),,IF(INDEX(Команды!$A$2:$AN$7500,MATCH(AK$3,Команды!$A$2:$A$7500,0),$E64+2)=Команды!$AJ$18,TRUE,FALSE),,IF(INDEX(Команды!$A$2:$AN$7500,MATCH(AK$3,Команды!$A$2:$A$7500,0),$E64+2)=Команды!$AJ$19,TRUE,FALSE)),INDEX(Команды!$AJ$2:$AK$19,MATCH(INDEX(Команды!$A$2:$AN$7500,MATCH(AK$3,Команды!$A$2:$A$7500,0),$E64+2),Команды!$AJ$2:$AJ$19,0),2),0)</f>
        <v>В</v>
      </c>
      <c r="AL64" s="175" t="str">
        <f>IF(OR(IF(INDEX(Команды!$A$2:$AN$7500,MATCH(AK$3,Команды!$A$2:$A$7500,0),$E64+2)=Команды!$AJ$2,TRUE,FALSE),IF(INDEX(Команды!$A$2:$AN$7500,MATCH(AK$3,Команды!$A$2:$A$7500,0),$E64+2)=Команды!$AJ$3,TRUE,FALSE),IF(INDEX(Команды!$A$2:$AN$7500,MATCH(AK$3,Команды!$A$2:$A$7500,0),$E64+2)=Команды!$AJ$4,TRUE,FALSE),IF(INDEX(Команды!$A$2:$AN$7500,MATCH(AK$3,Команды!$A$2:$A$7500,0),$E64+2)=Команды!$AJ$5,TRUE,FALSE),IF(INDEX(Команды!$A$2:$AN$7500,MATCH(AK$3,Команды!$A$2:$A$7500,0),$E64+2)=Команды!$AJ$6,TRUE,FALSE),IF(INDEX(Команды!$A$2:$AN$7500,MATCH(AK$3,Команды!$A$2:$A$7500,0),$E64+2)=Команды!$AJ$7,TRUE,FALSE),IF(INDEX(Команды!$A$2:$AN$7500,MATCH(AK$3,Команды!$A$2:$A$7500,0),$E64+2)=Команды!$AJ$8,TRUE,FALSE),IF(INDEX(Команды!$A$2:$AN$7500,MATCH(AK$3,Команды!$A$2:$A$7500,0),$E64+2)=Команды!$AJ$9,TRUE,FALSE),IF(INDEX(Команды!$A$2:$AN$7500,MATCH(AK$3,Команды!$A$2:$A$7500,0),$E64+2)=Команды!$AJ$10,TRUE,FALSE),IF(INDEX(Команды!$A$2:$AN$7500,MATCH(AK$3,Команды!$A$2:$A$7500,0),$E64+2)=Команды!$AJ$11,TRUE,FALSE),IF(INDEX(Команды!$A$2:$AN$7500,MATCH(AK$3,Команды!$A$2:$A$7500,0),$E64+2)=Команды!$AJ$12,TRUE,FALSE),IF(INDEX(Команды!$A$2:$AN$7500,MATCH(AK$3,Команды!$A$2:$A$7500,0),$E64+2)=Команды!$AJ$13,TRUE,FALSE),IF(INDEX(Команды!$A$2:$AN$7500,MATCH(AK$3,Команды!$A$2:$A$7500,0),$E64+2)=Команды!$AJ$14,TRUE,FALSE),IF(INDEX(Команды!$A$2:$AN$7500,MATCH(AK$3,Команды!$A$2:$A$7500,0),$E64+2)=Команды!$AJ$15,TRUE,FALSE),IF(INDEX(Команды!$A$2:$AN$7500,MATCH(AK$3,Команды!$A$2:$A$7500,0),$E64+2)=Команды!$AJ$16,TRUE,FALSE),IF(INDEX(Команды!$A$2:$AN$7500,MATCH(AK$3,Команды!$A$2:$A$7500,0),$E64+2)=Команды!$AJ$17,TRUE,FALSE),IF(INDEX(Команды!$A$2:$AN$7500,MATCH(AK$3,Команды!$A$2:$A$7500,0),$E64+2)=Команды!$AJ$18,TRUE,FALSE),IF(INDEX(Команды!$A$2:$AN$7500,MATCH(AK$3,Команды!$A$2:$A$7500,0),$E64+2)=Команды!$AJ$19,TRUE,FALSE)),INDEX(Команды!$AJ$2:$AL$19,MATCH(INDEX(Команды!$A$2:$AN$7500,MATCH(AK$3,Команды!$A$2:$A$7500,0),$E64+2),Команды!$AJ$2:$AJ$19,0),3),0)</f>
        <v>В</v>
      </c>
      <c r="AM64" s="342"/>
      <c r="AN64" s="174" t="str">
        <f>IF(OR(IF(INDEX(Команды!$A$2:$AN$7500,MATCH(AN$3,Команды!$A$2:$A$7500,0),$E64+2)=Команды!$AJ$2,TRUE,FALSE),IF(INDEX(Команды!$A$2:$AN$7500,MATCH(AN$3,Команды!$A$2:$A$7500,0),$E64+2)=Команды!$AJ$3,TRUE,FALSE),IF(INDEX(Команды!$A$2:$AN$7500,MATCH(AN$3,Команды!$A$2:$A$7500,0),$E64+2)=Команды!$AJ$4,TRUE,FALSE),IF(INDEX(Команды!$A$2:$AN$7500,MATCH(AN$3,Команды!$A$2:$A$7500,0),$E64+2)=Команды!$AJ$5,TRUE,FALSE),IF(INDEX(Команды!$A$2:$AN$7500,MATCH(AN$3,Команды!$A$2:$A$7500,0),$E64+2)=Команды!$AJ$6,TRUE,FALSE),IF(INDEX(Команды!$A$2:$AN$7500,MATCH(AN$3,Команды!$A$2:$A$7500,0),$E64+2)=Команды!$AJ$7,TRUE,FALSE),IF(INDEX(Команды!$A$2:$AN$7500,MATCH(AN$3,Команды!$A$2:$A$7500,0),$E64+2)=Команды!$AJ$8,TRUE,FALSE),IF(INDEX(Команды!$A$2:$AN$7500,MATCH(AN$3,Команды!$A$2:$A$7500,0),$E64+2)=Команды!$AJ$9,TRUE,FALSE),IF(INDEX(Команды!$A$2:$AN$7500,MATCH(AN$3,Команды!$A$2:$A$7500,0),$E64+2)=Команды!$AJ$10,TRUE,FALSE),IF(INDEX(Команды!$A$2:$AN$7500,MATCH(AN$3,Команды!$A$2:$A$7500,0),$E64+2)=Команды!$AJ$11,TRUE,FALSE),IF(INDEX(Команды!$A$2:$AN$7500,MATCH(AN$3,Команды!$A$2:$A$7500,0),$E64+2)=Команды!$AJ$12,TRUE,FALSE),IF(INDEX(Команды!$A$2:$AN$7500,MATCH(AN$3,Команды!$A$2:$A$7500,0),$E64+2)=Команды!$AJ$13,TRUE,FALSE),IF(INDEX(Команды!$A$2:$AN$7500,MATCH(AN$3,Команды!$A$2:$A$7500,0),$E64+2)=Команды!$AJ$14,TRUE,FALSE),IF(INDEX(Команды!$A$2:$AN$7500,MATCH(AN$3,Команды!$A$2:$A$7500,0),$E64+2)=Команды!$AJ$15,TRUE,FALSE),IF(INDEX(Команды!$A$2:$AN$7500,MATCH(AN$3,Команды!$A$2:$A$7500,0),$E64+2)=Команды!$AJ$16,TRUE,FALSE),,IF(INDEX(Команды!$A$2:$AN$7500,MATCH(AN$3,Команды!$A$2:$A$7500,0),$E64+2)=Команды!$AJ$17,TRUE,FALSE),,IF(INDEX(Команды!$A$2:$AN$7500,MATCH(AN$3,Команды!$A$2:$A$7500,0),$E64+2)=Команды!$AJ$18,TRUE,FALSE),,IF(INDEX(Команды!$A$2:$AN$7500,MATCH(AN$3,Команды!$A$2:$A$7500,0),$E64+2)=Команды!$AJ$19,TRUE,FALSE)),INDEX(Команды!$AJ$2:$AK$19,MATCH(INDEX(Команды!$A$2:$AN$7500,MATCH(AN$3,Команды!$A$2:$A$7500,0),$E64+2),Команды!$AJ$2:$AJ$19,0),2),0)</f>
        <v>В</v>
      </c>
      <c r="AO64" s="175" t="str">
        <f>IF(OR(IF(INDEX(Команды!$A$2:$AN$7500,MATCH(AN$3,Команды!$A$2:$A$7500,0),$E64+2)=Команды!$AJ$2,TRUE,FALSE),IF(INDEX(Команды!$A$2:$AN$7500,MATCH(AN$3,Команды!$A$2:$A$7500,0),$E64+2)=Команды!$AJ$3,TRUE,FALSE),IF(INDEX(Команды!$A$2:$AN$7500,MATCH(AN$3,Команды!$A$2:$A$7500,0),$E64+2)=Команды!$AJ$4,TRUE,FALSE),IF(INDEX(Команды!$A$2:$AN$7500,MATCH(AN$3,Команды!$A$2:$A$7500,0),$E64+2)=Команды!$AJ$5,TRUE,FALSE),IF(INDEX(Команды!$A$2:$AN$7500,MATCH(AN$3,Команды!$A$2:$A$7500,0),$E64+2)=Команды!$AJ$6,TRUE,FALSE),IF(INDEX(Команды!$A$2:$AN$7500,MATCH(AN$3,Команды!$A$2:$A$7500,0),$E64+2)=Команды!$AJ$7,TRUE,FALSE),IF(INDEX(Команды!$A$2:$AN$7500,MATCH(AN$3,Команды!$A$2:$A$7500,0),$E64+2)=Команды!$AJ$8,TRUE,FALSE),IF(INDEX(Команды!$A$2:$AN$7500,MATCH(AN$3,Команды!$A$2:$A$7500,0),$E64+2)=Команды!$AJ$9,TRUE,FALSE),IF(INDEX(Команды!$A$2:$AN$7500,MATCH(AN$3,Команды!$A$2:$A$7500,0),$E64+2)=Команды!$AJ$10,TRUE,FALSE),IF(INDEX(Команды!$A$2:$AN$7500,MATCH(AN$3,Команды!$A$2:$A$7500,0),$E64+2)=Команды!$AJ$11,TRUE,FALSE),IF(INDEX(Команды!$A$2:$AN$7500,MATCH(AN$3,Команды!$A$2:$A$7500,0),$E64+2)=Команды!$AJ$12,TRUE,FALSE),IF(INDEX(Команды!$A$2:$AN$7500,MATCH(AN$3,Команды!$A$2:$A$7500,0),$E64+2)=Команды!$AJ$13,TRUE,FALSE),IF(INDEX(Команды!$A$2:$AN$7500,MATCH(AN$3,Команды!$A$2:$A$7500,0),$E64+2)=Команды!$AJ$14,TRUE,FALSE),IF(INDEX(Команды!$A$2:$AN$7500,MATCH(AN$3,Команды!$A$2:$A$7500,0),$E64+2)=Команды!$AJ$15,TRUE,FALSE),IF(INDEX(Команды!$A$2:$AN$7500,MATCH(AN$3,Команды!$A$2:$A$7500,0),$E64+2)=Команды!$AJ$16,TRUE,FALSE),IF(INDEX(Команды!$A$2:$AN$7500,MATCH(AN$3,Команды!$A$2:$A$7500,0),$E64+2)=Команды!$AJ$17,TRUE,FALSE),IF(INDEX(Команды!$A$2:$AN$7500,MATCH(AN$3,Команды!$A$2:$A$7500,0),$E64+2)=Команды!$AJ$18,TRUE,FALSE),IF(INDEX(Команды!$A$2:$AN$7500,MATCH(AN$3,Команды!$A$2:$A$7500,0),$E64+2)=Команды!$AJ$19,TRUE,FALSE)),INDEX(Команды!$AJ$2:$AL$19,MATCH(INDEX(Команды!$A$2:$AN$7500,MATCH(AN$3,Команды!$A$2:$A$7500,0),$E64+2),Команды!$AJ$2:$AJ$19,0),3),0)</f>
        <v>В</v>
      </c>
      <c r="AP64" s="342"/>
      <c r="AQ64" s="174" t="str">
        <f>IF(OR(IF(INDEX(Команды!$A$2:$AN$7500,MATCH(AQ$3,Команды!$A$2:$A$7500,0),$E64+2)=Команды!$AJ$2,TRUE,FALSE),IF(INDEX(Команды!$A$2:$AN$7500,MATCH(AQ$3,Команды!$A$2:$A$7500,0),$E64+2)=Команды!$AJ$3,TRUE,FALSE),IF(INDEX(Команды!$A$2:$AN$7500,MATCH(AQ$3,Команды!$A$2:$A$7500,0),$E64+2)=Команды!$AJ$4,TRUE,FALSE),IF(INDEX(Команды!$A$2:$AN$7500,MATCH(AQ$3,Команды!$A$2:$A$7500,0),$E64+2)=Команды!$AJ$5,TRUE,FALSE),IF(INDEX(Команды!$A$2:$AN$7500,MATCH(AQ$3,Команды!$A$2:$A$7500,0),$E64+2)=Команды!$AJ$6,TRUE,FALSE),IF(INDEX(Команды!$A$2:$AN$7500,MATCH(AQ$3,Команды!$A$2:$A$7500,0),$E64+2)=Команды!$AJ$7,TRUE,FALSE),IF(INDEX(Команды!$A$2:$AN$7500,MATCH(AQ$3,Команды!$A$2:$A$7500,0),$E64+2)=Команды!$AJ$8,TRUE,FALSE),IF(INDEX(Команды!$A$2:$AN$7500,MATCH(AQ$3,Команды!$A$2:$A$7500,0),$E64+2)=Команды!$AJ$9,TRUE,FALSE),IF(INDEX(Команды!$A$2:$AN$7500,MATCH(AQ$3,Команды!$A$2:$A$7500,0),$E64+2)=Команды!$AJ$10,TRUE,FALSE),IF(INDEX(Команды!$A$2:$AN$7500,MATCH(AQ$3,Команды!$A$2:$A$7500,0),$E64+2)=Команды!$AJ$11,TRUE,FALSE),IF(INDEX(Команды!$A$2:$AN$7500,MATCH(AQ$3,Команды!$A$2:$A$7500,0),$E64+2)=Команды!$AJ$12,TRUE,FALSE),IF(INDEX(Команды!$A$2:$AN$7500,MATCH(AQ$3,Команды!$A$2:$A$7500,0),$E64+2)=Команды!$AJ$13,TRUE,FALSE),IF(INDEX(Команды!$A$2:$AN$7500,MATCH(AQ$3,Команды!$A$2:$A$7500,0),$E64+2)=Команды!$AJ$14,TRUE,FALSE),IF(INDEX(Команды!$A$2:$AN$7500,MATCH(AQ$3,Команды!$A$2:$A$7500,0),$E64+2)=Команды!$AJ$15,TRUE,FALSE),IF(INDEX(Команды!$A$2:$AN$7500,MATCH(AQ$3,Команды!$A$2:$A$7500,0),$E64+2)=Команды!$AJ$16,TRUE,FALSE),,IF(INDEX(Команды!$A$2:$AN$7500,MATCH(AQ$3,Команды!$A$2:$A$7500,0),$E64+2)=Команды!$AJ$17,TRUE,FALSE),,IF(INDEX(Команды!$A$2:$AN$7500,MATCH(AQ$3,Команды!$A$2:$A$7500,0),$E64+2)=Команды!$AJ$18,TRUE,FALSE),,IF(INDEX(Команды!$A$2:$AN$7500,MATCH(AQ$3,Команды!$A$2:$A$7500,0),$E64+2)=Команды!$AJ$19,TRUE,FALSE)),INDEX(Команды!$AJ$2:$AK$19,MATCH(INDEX(Команды!$A$2:$AN$7500,MATCH(AQ$3,Команды!$A$2:$A$7500,0),$E64+2),Команды!$AJ$2:$AJ$19,0),2),0)</f>
        <v>В</v>
      </c>
      <c r="AR64" s="175" t="str">
        <f>IF(OR(IF(INDEX(Команды!$A$2:$AN$7500,MATCH(AQ$3,Команды!$A$2:$A$7500,0),$E64+2)=Команды!$AJ$2,TRUE,FALSE),IF(INDEX(Команды!$A$2:$AN$7500,MATCH(AQ$3,Команды!$A$2:$A$7500,0),$E64+2)=Команды!$AJ$3,TRUE,FALSE),IF(INDEX(Команды!$A$2:$AN$7500,MATCH(AQ$3,Команды!$A$2:$A$7500,0),$E64+2)=Команды!$AJ$4,TRUE,FALSE),IF(INDEX(Команды!$A$2:$AN$7500,MATCH(AQ$3,Команды!$A$2:$A$7500,0),$E64+2)=Команды!$AJ$5,TRUE,FALSE),IF(INDEX(Команды!$A$2:$AN$7500,MATCH(AQ$3,Команды!$A$2:$A$7500,0),$E64+2)=Команды!$AJ$6,TRUE,FALSE),IF(INDEX(Команды!$A$2:$AN$7500,MATCH(AQ$3,Команды!$A$2:$A$7500,0),$E64+2)=Команды!$AJ$7,TRUE,FALSE),IF(INDEX(Команды!$A$2:$AN$7500,MATCH(AQ$3,Команды!$A$2:$A$7500,0),$E64+2)=Команды!$AJ$8,TRUE,FALSE),IF(INDEX(Команды!$A$2:$AN$7500,MATCH(AQ$3,Команды!$A$2:$A$7500,0),$E64+2)=Команды!$AJ$9,TRUE,FALSE),IF(INDEX(Команды!$A$2:$AN$7500,MATCH(AQ$3,Команды!$A$2:$A$7500,0),$E64+2)=Команды!$AJ$10,TRUE,FALSE),IF(INDEX(Команды!$A$2:$AN$7500,MATCH(AQ$3,Команды!$A$2:$A$7500,0),$E64+2)=Команды!$AJ$11,TRUE,FALSE),IF(INDEX(Команды!$A$2:$AN$7500,MATCH(AQ$3,Команды!$A$2:$A$7500,0),$E64+2)=Команды!$AJ$12,TRUE,FALSE),IF(INDEX(Команды!$A$2:$AN$7500,MATCH(AQ$3,Команды!$A$2:$A$7500,0),$E64+2)=Команды!$AJ$13,TRUE,FALSE),IF(INDEX(Команды!$A$2:$AN$7500,MATCH(AQ$3,Команды!$A$2:$A$7500,0),$E64+2)=Команды!$AJ$14,TRUE,FALSE),IF(INDEX(Команды!$A$2:$AN$7500,MATCH(AQ$3,Команды!$A$2:$A$7500,0),$E64+2)=Команды!$AJ$15,TRUE,FALSE),IF(INDEX(Команды!$A$2:$AN$7500,MATCH(AQ$3,Команды!$A$2:$A$7500,0),$E64+2)=Команды!$AJ$16,TRUE,FALSE),IF(INDEX(Команды!$A$2:$AN$7500,MATCH(AQ$3,Команды!$A$2:$A$7500,0),$E64+2)=Команды!$AJ$17,TRUE,FALSE),IF(INDEX(Команды!$A$2:$AN$7500,MATCH(AQ$3,Команды!$A$2:$A$7500,0),$E64+2)=Команды!$AJ$18,TRUE,FALSE),IF(INDEX(Команды!$A$2:$AN$7500,MATCH(AQ$3,Команды!$A$2:$A$7500,0),$E64+2)=Команды!$AJ$19,TRUE,FALSE)),INDEX(Команды!$AJ$2:$AL$19,MATCH(INDEX(Команды!$A$2:$AN$7500,MATCH(AQ$3,Команды!$A$2:$A$7500,0),$E64+2),Команды!$AJ$2:$AJ$19,0),3),0)</f>
        <v>В</v>
      </c>
      <c r="AS64" s="342"/>
      <c r="AT64" s="174" t="str">
        <f>IF(OR(IF(INDEX(Команды!$A$2:$AN$7500,MATCH(AT$3,Команды!$A$2:$A$7500,0),$E64+2)=Команды!$AJ$2,TRUE,FALSE),IF(INDEX(Команды!$A$2:$AN$7500,MATCH(AT$3,Команды!$A$2:$A$7500,0),$E64+2)=Команды!$AJ$3,TRUE,FALSE),IF(INDEX(Команды!$A$2:$AN$7500,MATCH(AT$3,Команды!$A$2:$A$7500,0),$E64+2)=Команды!$AJ$4,TRUE,FALSE),IF(INDEX(Команды!$A$2:$AN$7500,MATCH(AT$3,Команды!$A$2:$A$7500,0),$E64+2)=Команды!$AJ$5,TRUE,FALSE),IF(INDEX(Команды!$A$2:$AN$7500,MATCH(AT$3,Команды!$A$2:$A$7500,0),$E64+2)=Команды!$AJ$6,TRUE,FALSE),IF(INDEX(Команды!$A$2:$AN$7500,MATCH(AT$3,Команды!$A$2:$A$7500,0),$E64+2)=Команды!$AJ$7,TRUE,FALSE),IF(INDEX(Команды!$A$2:$AN$7500,MATCH(AT$3,Команды!$A$2:$A$7500,0),$E64+2)=Команды!$AJ$8,TRUE,FALSE),IF(INDEX(Команды!$A$2:$AN$7500,MATCH(AT$3,Команды!$A$2:$A$7500,0),$E64+2)=Команды!$AJ$9,TRUE,FALSE),IF(INDEX(Команды!$A$2:$AN$7500,MATCH(AT$3,Команды!$A$2:$A$7500,0),$E64+2)=Команды!$AJ$10,TRUE,FALSE),IF(INDEX(Команды!$A$2:$AN$7500,MATCH(AT$3,Команды!$A$2:$A$7500,0),$E64+2)=Команды!$AJ$11,TRUE,FALSE),IF(INDEX(Команды!$A$2:$AN$7500,MATCH(AT$3,Команды!$A$2:$A$7500,0),$E64+2)=Команды!$AJ$12,TRUE,FALSE),IF(INDEX(Команды!$A$2:$AN$7500,MATCH(AT$3,Команды!$A$2:$A$7500,0),$E64+2)=Команды!$AJ$13,TRUE,FALSE),IF(INDEX(Команды!$A$2:$AN$7500,MATCH(AT$3,Команды!$A$2:$A$7500,0),$E64+2)=Команды!$AJ$14,TRUE,FALSE),IF(INDEX(Команды!$A$2:$AN$7500,MATCH(AT$3,Команды!$A$2:$A$7500,0),$E64+2)=Команды!$AJ$15,TRUE,FALSE),IF(INDEX(Команды!$A$2:$AN$7500,MATCH(AT$3,Команды!$A$2:$A$7500,0),$E64+2)=Команды!$AJ$16,TRUE,FALSE),,IF(INDEX(Команды!$A$2:$AN$7500,MATCH(AT$3,Команды!$A$2:$A$7500,0),$E64+2)=Команды!$AJ$17,TRUE,FALSE),,IF(INDEX(Команды!$A$2:$AN$7500,MATCH(AT$3,Команды!$A$2:$A$7500,0),$E64+2)=Команды!$AJ$18,TRUE,FALSE),,IF(INDEX(Команды!$A$2:$AN$7500,MATCH(AT$3,Команды!$A$2:$A$7500,0),$E64+2)=Команды!$AJ$19,TRUE,FALSE)),INDEX(Команды!$AJ$2:$AK$19,MATCH(INDEX(Команды!$A$2:$AN$7500,MATCH(AT$3,Команды!$A$2:$A$7500,0),$E64+2),Команды!$AJ$2:$AJ$19,0),2),0)</f>
        <v>В</v>
      </c>
      <c r="AU64" s="175" t="str">
        <f>IF(OR(IF(INDEX(Команды!$A$2:$AN$7500,MATCH(AT$3,Команды!$A$2:$A$7500,0),$E64+2)=Команды!$AJ$2,TRUE,FALSE),IF(INDEX(Команды!$A$2:$AN$7500,MATCH(AT$3,Команды!$A$2:$A$7500,0),$E64+2)=Команды!$AJ$3,TRUE,FALSE),IF(INDEX(Команды!$A$2:$AN$7500,MATCH(AT$3,Команды!$A$2:$A$7500,0),$E64+2)=Команды!$AJ$4,TRUE,FALSE),IF(INDEX(Команды!$A$2:$AN$7500,MATCH(AT$3,Команды!$A$2:$A$7500,0),$E64+2)=Команды!$AJ$5,TRUE,FALSE),IF(INDEX(Команды!$A$2:$AN$7500,MATCH(AT$3,Команды!$A$2:$A$7500,0),$E64+2)=Команды!$AJ$6,TRUE,FALSE),IF(INDEX(Команды!$A$2:$AN$7500,MATCH(AT$3,Команды!$A$2:$A$7500,0),$E64+2)=Команды!$AJ$7,TRUE,FALSE),IF(INDEX(Команды!$A$2:$AN$7500,MATCH(AT$3,Команды!$A$2:$A$7500,0),$E64+2)=Команды!$AJ$8,TRUE,FALSE),IF(INDEX(Команды!$A$2:$AN$7500,MATCH(AT$3,Команды!$A$2:$A$7500,0),$E64+2)=Команды!$AJ$9,TRUE,FALSE),IF(INDEX(Команды!$A$2:$AN$7500,MATCH(AT$3,Команды!$A$2:$A$7500,0),$E64+2)=Команды!$AJ$10,TRUE,FALSE),IF(INDEX(Команды!$A$2:$AN$7500,MATCH(AT$3,Команды!$A$2:$A$7500,0),$E64+2)=Команды!$AJ$11,TRUE,FALSE),IF(INDEX(Команды!$A$2:$AN$7500,MATCH(AT$3,Команды!$A$2:$A$7500,0),$E64+2)=Команды!$AJ$12,TRUE,FALSE),IF(INDEX(Команды!$A$2:$AN$7500,MATCH(AT$3,Команды!$A$2:$A$7500,0),$E64+2)=Команды!$AJ$13,TRUE,FALSE),IF(INDEX(Команды!$A$2:$AN$7500,MATCH(AT$3,Команды!$A$2:$A$7500,0),$E64+2)=Команды!$AJ$14,TRUE,FALSE),IF(INDEX(Команды!$A$2:$AN$7500,MATCH(AT$3,Команды!$A$2:$A$7500,0),$E64+2)=Команды!$AJ$15,TRUE,FALSE),IF(INDEX(Команды!$A$2:$AN$7500,MATCH(AT$3,Команды!$A$2:$A$7500,0),$E64+2)=Команды!$AJ$16,TRUE,FALSE),IF(INDEX(Команды!$A$2:$AN$7500,MATCH(AT$3,Команды!$A$2:$A$7500,0),$E64+2)=Команды!$AJ$17,TRUE,FALSE),IF(INDEX(Команды!$A$2:$AN$7500,MATCH(AT$3,Команды!$A$2:$A$7500,0),$E64+2)=Команды!$AJ$18,TRUE,FALSE),IF(INDEX(Команды!$A$2:$AN$7500,MATCH(AT$3,Команды!$A$2:$A$7500,0),$E64+2)=Команды!$AJ$19,TRUE,FALSE)),INDEX(Команды!$AJ$2:$AL$19,MATCH(INDEX(Команды!$A$2:$AN$7500,MATCH(AT$3,Команды!$A$2:$A$7500,0),$E64+2),Команды!$AJ$2:$AJ$19,0),3),0)</f>
        <v>В</v>
      </c>
      <c r="AV64" s="342"/>
      <c r="AW64" s="174" t="str">
        <f>IF(OR(IF(INDEX(Команды!$A$2:$AN$7500,MATCH(AW$3,Команды!$A$2:$A$7500,0),$E64+2)=Команды!$AJ$2,TRUE,FALSE),IF(INDEX(Команды!$A$2:$AN$7500,MATCH(AW$3,Команды!$A$2:$A$7500,0),$E64+2)=Команды!$AJ$3,TRUE,FALSE),IF(INDEX(Команды!$A$2:$AN$7500,MATCH(AW$3,Команды!$A$2:$A$7500,0),$E64+2)=Команды!$AJ$4,TRUE,FALSE),IF(INDEX(Команды!$A$2:$AN$7500,MATCH(AW$3,Команды!$A$2:$A$7500,0),$E64+2)=Команды!$AJ$5,TRUE,FALSE),IF(INDEX(Команды!$A$2:$AN$7500,MATCH(AW$3,Команды!$A$2:$A$7500,0),$E64+2)=Команды!$AJ$6,TRUE,FALSE),IF(INDEX(Команды!$A$2:$AN$7500,MATCH(AW$3,Команды!$A$2:$A$7500,0),$E64+2)=Команды!$AJ$7,TRUE,FALSE),IF(INDEX(Команды!$A$2:$AN$7500,MATCH(AW$3,Команды!$A$2:$A$7500,0),$E64+2)=Команды!$AJ$8,TRUE,FALSE),IF(INDEX(Команды!$A$2:$AN$7500,MATCH(AW$3,Команды!$A$2:$A$7500,0),$E64+2)=Команды!$AJ$9,TRUE,FALSE),IF(INDEX(Команды!$A$2:$AN$7500,MATCH(AW$3,Команды!$A$2:$A$7500,0),$E64+2)=Команды!$AJ$10,TRUE,FALSE),IF(INDEX(Команды!$A$2:$AN$7500,MATCH(AW$3,Команды!$A$2:$A$7500,0),$E64+2)=Команды!$AJ$11,TRUE,FALSE),IF(INDEX(Команды!$A$2:$AN$7500,MATCH(AW$3,Команды!$A$2:$A$7500,0),$E64+2)=Команды!$AJ$12,TRUE,FALSE),IF(INDEX(Команды!$A$2:$AN$7500,MATCH(AW$3,Команды!$A$2:$A$7500,0),$E64+2)=Команды!$AJ$13,TRUE,FALSE),IF(INDEX(Команды!$A$2:$AN$7500,MATCH(AW$3,Команды!$A$2:$A$7500,0),$E64+2)=Команды!$AJ$14,TRUE,FALSE),IF(INDEX(Команды!$A$2:$AN$7500,MATCH(AW$3,Команды!$A$2:$A$7500,0),$E64+2)=Команды!$AJ$15,TRUE,FALSE),IF(INDEX(Команды!$A$2:$AN$7500,MATCH(AW$3,Команды!$A$2:$A$7500,0),$E64+2)=Команды!$AJ$16,TRUE,FALSE),,IF(INDEX(Команды!$A$2:$AN$7500,MATCH(AW$3,Команды!$A$2:$A$7500,0),$E64+2)=Команды!$AJ$17,TRUE,FALSE),,IF(INDEX(Команды!$A$2:$AN$7500,MATCH(AW$3,Команды!$A$2:$A$7500,0),$E64+2)=Команды!$AJ$18,TRUE,FALSE),,IF(INDEX(Команды!$A$2:$AN$7500,MATCH(AW$3,Команды!$A$2:$A$7500,0),$E64+2)=Команды!$AJ$19,TRUE,FALSE)),INDEX(Команды!$AJ$2:$AK$19,MATCH(INDEX(Команды!$A$2:$AN$7500,MATCH(AW$3,Команды!$A$2:$A$7500,0),$E64+2),Команды!$AJ$2:$AJ$19,0),2),0)</f>
        <v>В</v>
      </c>
      <c r="AX64" s="175" t="str">
        <f>IF(OR(IF(INDEX(Команды!$A$2:$AN$7500,MATCH(AW$3,Команды!$A$2:$A$7500,0),$E64+2)=Команды!$AJ$2,TRUE,FALSE),IF(INDEX(Команды!$A$2:$AN$7500,MATCH(AW$3,Команды!$A$2:$A$7500,0),$E64+2)=Команды!$AJ$3,TRUE,FALSE),IF(INDEX(Команды!$A$2:$AN$7500,MATCH(AW$3,Команды!$A$2:$A$7500,0),$E64+2)=Команды!$AJ$4,TRUE,FALSE),IF(INDEX(Команды!$A$2:$AN$7500,MATCH(AW$3,Команды!$A$2:$A$7500,0),$E64+2)=Команды!$AJ$5,TRUE,FALSE),IF(INDEX(Команды!$A$2:$AN$7500,MATCH(AW$3,Команды!$A$2:$A$7500,0),$E64+2)=Команды!$AJ$6,TRUE,FALSE),IF(INDEX(Команды!$A$2:$AN$7500,MATCH(AW$3,Команды!$A$2:$A$7500,0),$E64+2)=Команды!$AJ$7,TRUE,FALSE),IF(INDEX(Команды!$A$2:$AN$7500,MATCH(AW$3,Команды!$A$2:$A$7500,0),$E64+2)=Команды!$AJ$8,TRUE,FALSE),IF(INDEX(Команды!$A$2:$AN$7500,MATCH(AW$3,Команды!$A$2:$A$7500,0),$E64+2)=Команды!$AJ$9,TRUE,FALSE),IF(INDEX(Команды!$A$2:$AN$7500,MATCH(AW$3,Команды!$A$2:$A$7500,0),$E64+2)=Команды!$AJ$10,TRUE,FALSE),IF(INDEX(Команды!$A$2:$AN$7500,MATCH(AW$3,Команды!$A$2:$A$7500,0),$E64+2)=Команды!$AJ$11,TRUE,FALSE),IF(INDEX(Команды!$A$2:$AN$7500,MATCH(AW$3,Команды!$A$2:$A$7500,0),$E64+2)=Команды!$AJ$12,TRUE,FALSE),IF(INDEX(Команды!$A$2:$AN$7500,MATCH(AW$3,Команды!$A$2:$A$7500,0),$E64+2)=Команды!$AJ$13,TRUE,FALSE),IF(INDEX(Команды!$A$2:$AN$7500,MATCH(AW$3,Команды!$A$2:$A$7500,0),$E64+2)=Команды!$AJ$14,TRUE,FALSE),IF(INDEX(Команды!$A$2:$AN$7500,MATCH(AW$3,Команды!$A$2:$A$7500,0),$E64+2)=Команды!$AJ$15,TRUE,FALSE),IF(INDEX(Команды!$A$2:$AN$7500,MATCH(AW$3,Команды!$A$2:$A$7500,0),$E64+2)=Команды!$AJ$16,TRUE,FALSE),IF(INDEX(Команды!$A$2:$AN$7500,MATCH(AW$3,Команды!$A$2:$A$7500,0),$E64+2)=Команды!$AJ$17,TRUE,FALSE),IF(INDEX(Команды!$A$2:$AN$7500,MATCH(AW$3,Команды!$A$2:$A$7500,0),$E64+2)=Команды!$AJ$18,TRUE,FALSE),IF(INDEX(Команды!$A$2:$AN$7500,MATCH(AW$3,Команды!$A$2:$A$7500,0),$E64+2)=Команды!$AJ$19,TRUE,FALSE)),INDEX(Команды!$AJ$2:$AL$19,MATCH(INDEX(Команды!$A$2:$AN$7500,MATCH(AW$3,Команды!$A$2:$A$7500,0),$E64+2),Команды!$AJ$2:$AJ$19,0),3),0)</f>
        <v>В</v>
      </c>
      <c r="AY64" s="342"/>
      <c r="AZ64" s="174" t="str">
        <f>IF(OR(IF(INDEX(Команды!$A$2:$AN$7500,MATCH(AZ$3,Команды!$A$2:$A$7500,0),$E64+2)=Команды!$AJ$2,TRUE,FALSE),IF(INDEX(Команды!$A$2:$AN$7500,MATCH(AZ$3,Команды!$A$2:$A$7500,0),$E64+2)=Команды!$AJ$3,TRUE,FALSE),IF(INDEX(Команды!$A$2:$AN$7500,MATCH(AZ$3,Команды!$A$2:$A$7500,0),$E64+2)=Команды!$AJ$4,TRUE,FALSE),IF(INDEX(Команды!$A$2:$AN$7500,MATCH(AZ$3,Команды!$A$2:$A$7500,0),$E64+2)=Команды!$AJ$5,TRUE,FALSE),IF(INDEX(Команды!$A$2:$AN$7500,MATCH(AZ$3,Команды!$A$2:$A$7500,0),$E64+2)=Команды!$AJ$6,TRUE,FALSE),IF(INDEX(Команды!$A$2:$AN$7500,MATCH(AZ$3,Команды!$A$2:$A$7500,0),$E64+2)=Команды!$AJ$7,TRUE,FALSE),IF(INDEX(Команды!$A$2:$AN$7500,MATCH(AZ$3,Команды!$A$2:$A$7500,0),$E64+2)=Команды!$AJ$8,TRUE,FALSE),IF(INDEX(Команды!$A$2:$AN$7500,MATCH(AZ$3,Команды!$A$2:$A$7500,0),$E64+2)=Команды!$AJ$9,TRUE,FALSE),IF(INDEX(Команды!$A$2:$AN$7500,MATCH(AZ$3,Команды!$A$2:$A$7500,0),$E64+2)=Команды!$AJ$10,TRUE,FALSE),IF(INDEX(Команды!$A$2:$AN$7500,MATCH(AZ$3,Команды!$A$2:$A$7500,0),$E64+2)=Команды!$AJ$11,TRUE,FALSE),IF(INDEX(Команды!$A$2:$AN$7500,MATCH(AZ$3,Команды!$A$2:$A$7500,0),$E64+2)=Команды!$AJ$12,TRUE,FALSE),IF(INDEX(Команды!$A$2:$AN$7500,MATCH(AZ$3,Команды!$A$2:$A$7500,0),$E64+2)=Команды!$AJ$13,TRUE,FALSE),IF(INDEX(Команды!$A$2:$AN$7500,MATCH(AZ$3,Команды!$A$2:$A$7500,0),$E64+2)=Команды!$AJ$14,TRUE,FALSE),IF(INDEX(Команды!$A$2:$AN$7500,MATCH(AZ$3,Команды!$A$2:$A$7500,0),$E64+2)=Команды!$AJ$15,TRUE,FALSE),IF(INDEX(Команды!$A$2:$AN$7500,MATCH(AZ$3,Команды!$A$2:$A$7500,0),$E64+2)=Команды!$AJ$16,TRUE,FALSE),,IF(INDEX(Команды!$A$2:$AN$7500,MATCH(AZ$3,Команды!$A$2:$A$7500,0),$E64+2)=Команды!$AJ$17,TRUE,FALSE),,IF(INDEX(Команды!$A$2:$AN$7500,MATCH(AZ$3,Команды!$A$2:$A$7500,0),$E64+2)=Команды!$AJ$18,TRUE,FALSE),,IF(INDEX(Команды!$A$2:$AN$7500,MATCH(AZ$3,Команды!$A$2:$A$7500,0),$E64+2)=Команды!$AJ$19,TRUE,FALSE)),INDEX(Команды!$AJ$2:$AK$19,MATCH(INDEX(Команды!$A$2:$AN$7500,MATCH(AZ$3,Команды!$A$2:$A$7500,0),$E64+2),Команды!$AJ$2:$AJ$19,0),2),0)</f>
        <v>В</v>
      </c>
      <c r="BA64" s="175" t="str">
        <f>IF(OR(IF(INDEX(Команды!$A$2:$AN$7500,MATCH(AZ$3,Команды!$A$2:$A$7500,0),$E64+2)=Команды!$AJ$2,TRUE,FALSE),IF(INDEX(Команды!$A$2:$AN$7500,MATCH(AZ$3,Команды!$A$2:$A$7500,0),$E64+2)=Команды!$AJ$3,TRUE,FALSE),IF(INDEX(Команды!$A$2:$AN$7500,MATCH(AZ$3,Команды!$A$2:$A$7500,0),$E64+2)=Команды!$AJ$4,TRUE,FALSE),IF(INDEX(Команды!$A$2:$AN$7500,MATCH(AZ$3,Команды!$A$2:$A$7500,0),$E64+2)=Команды!$AJ$5,TRUE,FALSE),IF(INDEX(Команды!$A$2:$AN$7500,MATCH(AZ$3,Команды!$A$2:$A$7500,0),$E64+2)=Команды!$AJ$6,TRUE,FALSE),IF(INDEX(Команды!$A$2:$AN$7500,MATCH(AZ$3,Команды!$A$2:$A$7500,0),$E64+2)=Команды!$AJ$7,TRUE,FALSE),IF(INDEX(Команды!$A$2:$AN$7500,MATCH(AZ$3,Команды!$A$2:$A$7500,0),$E64+2)=Команды!$AJ$8,TRUE,FALSE),IF(INDEX(Команды!$A$2:$AN$7500,MATCH(AZ$3,Команды!$A$2:$A$7500,0),$E64+2)=Команды!$AJ$9,TRUE,FALSE),IF(INDEX(Команды!$A$2:$AN$7500,MATCH(AZ$3,Команды!$A$2:$A$7500,0),$E64+2)=Команды!$AJ$10,TRUE,FALSE),IF(INDEX(Команды!$A$2:$AN$7500,MATCH(AZ$3,Команды!$A$2:$A$7500,0),$E64+2)=Команды!$AJ$11,TRUE,FALSE),IF(INDEX(Команды!$A$2:$AN$7500,MATCH(AZ$3,Команды!$A$2:$A$7500,0),$E64+2)=Команды!$AJ$12,TRUE,FALSE),IF(INDEX(Команды!$A$2:$AN$7500,MATCH(AZ$3,Команды!$A$2:$A$7500,0),$E64+2)=Команды!$AJ$13,TRUE,FALSE),IF(INDEX(Команды!$A$2:$AN$7500,MATCH(AZ$3,Команды!$A$2:$A$7500,0),$E64+2)=Команды!$AJ$14,TRUE,FALSE),IF(INDEX(Команды!$A$2:$AN$7500,MATCH(AZ$3,Команды!$A$2:$A$7500,0),$E64+2)=Команды!$AJ$15,TRUE,FALSE),IF(INDEX(Команды!$A$2:$AN$7500,MATCH(AZ$3,Команды!$A$2:$A$7500,0),$E64+2)=Команды!$AJ$16,TRUE,FALSE),IF(INDEX(Команды!$A$2:$AN$7500,MATCH(AZ$3,Команды!$A$2:$A$7500,0),$E64+2)=Команды!$AJ$17,TRUE,FALSE),IF(INDEX(Команды!$A$2:$AN$7500,MATCH(AZ$3,Команды!$A$2:$A$7500,0),$E64+2)=Команды!$AJ$18,TRUE,FALSE),IF(INDEX(Команды!$A$2:$AN$7500,MATCH(AZ$3,Команды!$A$2:$A$7500,0),$E64+2)=Команды!$AJ$19,TRUE,FALSE)),INDEX(Команды!$AJ$2:$AL$19,MATCH(INDEX(Команды!$A$2:$AN$7500,MATCH(AZ$3,Команды!$A$2:$A$7500,0),$E64+2),Команды!$AJ$2:$AJ$19,0),3),0)</f>
        <v>В</v>
      </c>
      <c r="BB64" s="342"/>
      <c r="BC64" s="174" t="str">
        <f>IF(OR(IF(INDEX(Команды!$A$2:$AN$7500,MATCH(BC$3,Команды!$A$2:$A$7500,0),$E64+2)=Команды!$AJ$2,TRUE,FALSE),IF(INDEX(Команды!$A$2:$AN$7500,MATCH(BC$3,Команды!$A$2:$A$7500,0),$E64+2)=Команды!$AJ$3,TRUE,FALSE),IF(INDEX(Команды!$A$2:$AN$7500,MATCH(BC$3,Команды!$A$2:$A$7500,0),$E64+2)=Команды!$AJ$4,TRUE,FALSE),IF(INDEX(Команды!$A$2:$AN$7500,MATCH(BC$3,Команды!$A$2:$A$7500,0),$E64+2)=Команды!$AJ$5,TRUE,FALSE),IF(INDEX(Команды!$A$2:$AN$7500,MATCH(BC$3,Команды!$A$2:$A$7500,0),$E64+2)=Команды!$AJ$6,TRUE,FALSE),IF(INDEX(Команды!$A$2:$AN$7500,MATCH(BC$3,Команды!$A$2:$A$7500,0),$E64+2)=Команды!$AJ$7,TRUE,FALSE),IF(INDEX(Команды!$A$2:$AN$7500,MATCH(BC$3,Команды!$A$2:$A$7500,0),$E64+2)=Команды!$AJ$8,TRUE,FALSE),IF(INDEX(Команды!$A$2:$AN$7500,MATCH(BC$3,Команды!$A$2:$A$7500,0),$E64+2)=Команды!$AJ$9,TRUE,FALSE),IF(INDEX(Команды!$A$2:$AN$7500,MATCH(BC$3,Команды!$A$2:$A$7500,0),$E64+2)=Команды!$AJ$10,TRUE,FALSE),IF(INDEX(Команды!$A$2:$AN$7500,MATCH(BC$3,Команды!$A$2:$A$7500,0),$E64+2)=Команды!$AJ$11,TRUE,FALSE),IF(INDEX(Команды!$A$2:$AN$7500,MATCH(BC$3,Команды!$A$2:$A$7500,0),$E64+2)=Команды!$AJ$12,TRUE,FALSE),IF(INDEX(Команды!$A$2:$AN$7500,MATCH(BC$3,Команды!$A$2:$A$7500,0),$E64+2)=Команды!$AJ$13,TRUE,FALSE),IF(INDEX(Команды!$A$2:$AN$7500,MATCH(BC$3,Команды!$A$2:$A$7500,0),$E64+2)=Команды!$AJ$14,TRUE,FALSE),IF(INDEX(Команды!$A$2:$AN$7500,MATCH(BC$3,Команды!$A$2:$A$7500,0),$E64+2)=Команды!$AJ$15,TRUE,FALSE),IF(INDEX(Команды!$A$2:$AN$7500,MATCH(BC$3,Команды!$A$2:$A$7500,0),$E64+2)=Команды!$AJ$16,TRUE,FALSE),,IF(INDEX(Команды!$A$2:$AN$7500,MATCH(BC$3,Команды!$A$2:$A$7500,0),$E64+2)=Команды!$AJ$17,TRUE,FALSE),,IF(INDEX(Команды!$A$2:$AN$7500,MATCH(BC$3,Команды!$A$2:$A$7500,0),$E64+2)=Команды!$AJ$18,TRUE,FALSE),,IF(INDEX(Команды!$A$2:$AN$7500,MATCH(BC$3,Команды!$A$2:$A$7500,0),$E64+2)=Команды!$AJ$19,TRUE,FALSE)),INDEX(Команды!$AJ$2:$AK$19,MATCH(INDEX(Команды!$A$2:$AN$7500,MATCH(BC$3,Команды!$A$2:$A$7500,0),$E64+2),Команды!$AJ$2:$AJ$19,0),2),0)</f>
        <v>В</v>
      </c>
      <c r="BD64" s="175" t="str">
        <f>IF(OR(IF(INDEX(Команды!$A$2:$AN$7500,MATCH(BC$3,Команды!$A$2:$A$7500,0),$E64+2)=Команды!$AJ$2,TRUE,FALSE),IF(INDEX(Команды!$A$2:$AN$7500,MATCH(BC$3,Команды!$A$2:$A$7500,0),$E64+2)=Команды!$AJ$3,TRUE,FALSE),IF(INDEX(Команды!$A$2:$AN$7500,MATCH(BC$3,Команды!$A$2:$A$7500,0),$E64+2)=Команды!$AJ$4,TRUE,FALSE),IF(INDEX(Команды!$A$2:$AN$7500,MATCH(BC$3,Команды!$A$2:$A$7500,0),$E64+2)=Команды!$AJ$5,TRUE,FALSE),IF(INDEX(Команды!$A$2:$AN$7500,MATCH(BC$3,Команды!$A$2:$A$7500,0),$E64+2)=Команды!$AJ$6,TRUE,FALSE),IF(INDEX(Команды!$A$2:$AN$7500,MATCH(BC$3,Команды!$A$2:$A$7500,0),$E64+2)=Команды!$AJ$7,TRUE,FALSE),IF(INDEX(Команды!$A$2:$AN$7500,MATCH(BC$3,Команды!$A$2:$A$7500,0),$E64+2)=Команды!$AJ$8,TRUE,FALSE),IF(INDEX(Команды!$A$2:$AN$7500,MATCH(BC$3,Команды!$A$2:$A$7500,0),$E64+2)=Команды!$AJ$9,TRUE,FALSE),IF(INDEX(Команды!$A$2:$AN$7500,MATCH(BC$3,Команды!$A$2:$A$7500,0),$E64+2)=Команды!$AJ$10,TRUE,FALSE),IF(INDEX(Команды!$A$2:$AN$7500,MATCH(BC$3,Команды!$A$2:$A$7500,0),$E64+2)=Команды!$AJ$11,TRUE,FALSE),IF(INDEX(Команды!$A$2:$AN$7500,MATCH(BC$3,Команды!$A$2:$A$7500,0),$E64+2)=Команды!$AJ$12,TRUE,FALSE),IF(INDEX(Команды!$A$2:$AN$7500,MATCH(BC$3,Команды!$A$2:$A$7500,0),$E64+2)=Команды!$AJ$13,TRUE,FALSE),IF(INDEX(Команды!$A$2:$AN$7500,MATCH(BC$3,Команды!$A$2:$A$7500,0),$E64+2)=Команды!$AJ$14,TRUE,FALSE),IF(INDEX(Команды!$A$2:$AN$7500,MATCH(BC$3,Команды!$A$2:$A$7500,0),$E64+2)=Команды!$AJ$15,TRUE,FALSE),IF(INDEX(Команды!$A$2:$AN$7500,MATCH(BC$3,Команды!$A$2:$A$7500,0),$E64+2)=Команды!$AJ$16,TRUE,FALSE),IF(INDEX(Команды!$A$2:$AN$7500,MATCH(BC$3,Команды!$A$2:$A$7500,0),$E64+2)=Команды!$AJ$17,TRUE,FALSE),IF(INDEX(Команды!$A$2:$AN$7500,MATCH(BC$3,Команды!$A$2:$A$7500,0),$E64+2)=Команды!$AJ$18,TRUE,FALSE),IF(INDEX(Команды!$A$2:$AN$7500,MATCH(BC$3,Команды!$A$2:$A$7500,0),$E64+2)=Команды!$AJ$19,TRUE,FALSE)),INDEX(Команды!$AJ$2:$AL$19,MATCH(INDEX(Команды!$A$2:$AN$7500,MATCH(BC$3,Команды!$A$2:$A$7500,0),$E64+2),Команды!$AJ$2:$AJ$19,0),3),0)</f>
        <v>В</v>
      </c>
      <c r="BE64" s="342"/>
      <c r="BF64" s="174" t="str">
        <f>IF(OR(IF(INDEX(Команды!$A$2:$AN$7500,MATCH(BF$3,Команды!$A$2:$A$7500,0),$E64+2)=Команды!$AJ$2,TRUE,FALSE),IF(INDEX(Команды!$A$2:$AN$7500,MATCH(BF$3,Команды!$A$2:$A$7500,0),$E64+2)=Команды!$AJ$3,TRUE,FALSE),IF(INDEX(Команды!$A$2:$AN$7500,MATCH(BF$3,Команды!$A$2:$A$7500,0),$E64+2)=Команды!$AJ$4,TRUE,FALSE),IF(INDEX(Команды!$A$2:$AN$7500,MATCH(BF$3,Команды!$A$2:$A$7500,0),$E64+2)=Команды!$AJ$5,TRUE,FALSE),IF(INDEX(Команды!$A$2:$AN$7500,MATCH(BF$3,Команды!$A$2:$A$7500,0),$E64+2)=Команды!$AJ$6,TRUE,FALSE),IF(INDEX(Команды!$A$2:$AN$7500,MATCH(BF$3,Команды!$A$2:$A$7500,0),$E64+2)=Команды!$AJ$7,TRUE,FALSE),IF(INDEX(Команды!$A$2:$AN$7500,MATCH(BF$3,Команды!$A$2:$A$7500,0),$E64+2)=Команды!$AJ$8,TRUE,FALSE),IF(INDEX(Команды!$A$2:$AN$7500,MATCH(BF$3,Команды!$A$2:$A$7500,0),$E64+2)=Команды!$AJ$9,TRUE,FALSE),IF(INDEX(Команды!$A$2:$AN$7500,MATCH(BF$3,Команды!$A$2:$A$7500,0),$E64+2)=Команды!$AJ$10,TRUE,FALSE),IF(INDEX(Команды!$A$2:$AN$7500,MATCH(BF$3,Команды!$A$2:$A$7500,0),$E64+2)=Команды!$AJ$11,TRUE,FALSE),IF(INDEX(Команды!$A$2:$AN$7500,MATCH(BF$3,Команды!$A$2:$A$7500,0),$E64+2)=Команды!$AJ$12,TRUE,FALSE),IF(INDEX(Команды!$A$2:$AN$7500,MATCH(BF$3,Команды!$A$2:$A$7500,0),$E64+2)=Команды!$AJ$13,TRUE,FALSE),IF(INDEX(Команды!$A$2:$AN$7500,MATCH(BF$3,Команды!$A$2:$A$7500,0),$E64+2)=Команды!$AJ$14,TRUE,FALSE),IF(INDEX(Команды!$A$2:$AN$7500,MATCH(BF$3,Команды!$A$2:$A$7500,0),$E64+2)=Команды!$AJ$15,TRUE,FALSE),IF(INDEX(Команды!$A$2:$AN$7500,MATCH(BF$3,Команды!$A$2:$A$7500,0),$E64+2)=Команды!$AJ$16,TRUE,FALSE),,IF(INDEX(Команды!$A$2:$AN$7500,MATCH(BF$3,Команды!$A$2:$A$7500,0),$E64+2)=Команды!$AJ$17,TRUE,FALSE),,IF(INDEX(Команды!$A$2:$AN$7500,MATCH(BF$3,Команды!$A$2:$A$7500,0),$E64+2)=Команды!$AJ$18,TRUE,FALSE),,IF(INDEX(Команды!$A$2:$AN$7500,MATCH(BF$3,Команды!$A$2:$A$7500,0),$E64+2)=Команды!$AJ$19,TRUE,FALSE)),INDEX(Команды!$AJ$2:$AK$19,MATCH(INDEX(Команды!$A$2:$AN$7500,MATCH(BF$3,Команды!$A$2:$A$7500,0),$E64+2),Команды!$AJ$2:$AJ$19,0),2),0)</f>
        <v>В</v>
      </c>
      <c r="BG64" s="175" t="str">
        <f>IF(OR(IF(INDEX(Команды!$A$2:$AN$7500,MATCH(BF$3,Команды!$A$2:$A$7500,0),$E64+2)=Команды!$AJ$2,TRUE,FALSE),IF(INDEX(Команды!$A$2:$AN$7500,MATCH(BF$3,Команды!$A$2:$A$7500,0),$E64+2)=Команды!$AJ$3,TRUE,FALSE),IF(INDEX(Команды!$A$2:$AN$7500,MATCH(BF$3,Команды!$A$2:$A$7500,0),$E64+2)=Команды!$AJ$4,TRUE,FALSE),IF(INDEX(Команды!$A$2:$AN$7500,MATCH(BF$3,Команды!$A$2:$A$7500,0),$E64+2)=Команды!$AJ$5,TRUE,FALSE),IF(INDEX(Команды!$A$2:$AN$7500,MATCH(BF$3,Команды!$A$2:$A$7500,0),$E64+2)=Команды!$AJ$6,TRUE,FALSE),IF(INDEX(Команды!$A$2:$AN$7500,MATCH(BF$3,Команды!$A$2:$A$7500,0),$E64+2)=Команды!$AJ$7,TRUE,FALSE),IF(INDEX(Команды!$A$2:$AN$7500,MATCH(BF$3,Команды!$A$2:$A$7500,0),$E64+2)=Команды!$AJ$8,TRUE,FALSE),IF(INDEX(Команды!$A$2:$AN$7500,MATCH(BF$3,Команды!$A$2:$A$7500,0),$E64+2)=Команды!$AJ$9,TRUE,FALSE),IF(INDEX(Команды!$A$2:$AN$7500,MATCH(BF$3,Команды!$A$2:$A$7500,0),$E64+2)=Команды!$AJ$10,TRUE,FALSE),IF(INDEX(Команды!$A$2:$AN$7500,MATCH(BF$3,Команды!$A$2:$A$7500,0),$E64+2)=Команды!$AJ$11,TRUE,FALSE),IF(INDEX(Команды!$A$2:$AN$7500,MATCH(BF$3,Команды!$A$2:$A$7500,0),$E64+2)=Команды!$AJ$12,TRUE,FALSE),IF(INDEX(Команды!$A$2:$AN$7500,MATCH(BF$3,Команды!$A$2:$A$7500,0),$E64+2)=Команды!$AJ$13,TRUE,FALSE),IF(INDEX(Команды!$A$2:$AN$7500,MATCH(BF$3,Команды!$A$2:$A$7500,0),$E64+2)=Команды!$AJ$14,TRUE,FALSE),IF(INDEX(Команды!$A$2:$AN$7500,MATCH(BF$3,Команды!$A$2:$A$7500,0),$E64+2)=Команды!$AJ$15,TRUE,FALSE),IF(INDEX(Команды!$A$2:$AN$7500,MATCH(BF$3,Команды!$A$2:$A$7500,0),$E64+2)=Команды!$AJ$16,TRUE,FALSE),IF(INDEX(Команды!$A$2:$AN$7500,MATCH(BF$3,Команды!$A$2:$A$7500,0),$E64+2)=Команды!$AJ$17,TRUE,FALSE),IF(INDEX(Команды!$A$2:$AN$7500,MATCH(BF$3,Команды!$A$2:$A$7500,0),$E64+2)=Команды!$AJ$18,TRUE,FALSE),IF(INDEX(Команды!$A$2:$AN$7500,MATCH(BF$3,Команды!$A$2:$A$7500,0),$E64+2)=Команды!$AJ$19,TRUE,FALSE)),INDEX(Команды!$AJ$2:$AL$19,MATCH(INDEX(Команды!$A$2:$AN$7500,MATCH(BF$3,Команды!$A$2:$A$7500,0),$E64+2),Команды!$AJ$2:$AJ$19,0),3),0)</f>
        <v>В</v>
      </c>
      <c r="BH64" s="342"/>
      <c r="BI64" s="174" t="str">
        <f>IF(OR(IF(INDEX(Команды!$A$2:$AN$7500,MATCH(BI$3,Команды!$A$2:$A$7500,0),$E64+2)=Команды!$AJ$2,TRUE,FALSE),IF(INDEX(Команды!$A$2:$AN$7500,MATCH(BI$3,Команды!$A$2:$A$7500,0),$E64+2)=Команды!$AJ$3,TRUE,FALSE),IF(INDEX(Команды!$A$2:$AN$7500,MATCH(BI$3,Команды!$A$2:$A$7500,0),$E64+2)=Команды!$AJ$4,TRUE,FALSE),IF(INDEX(Команды!$A$2:$AN$7500,MATCH(BI$3,Команды!$A$2:$A$7500,0),$E64+2)=Команды!$AJ$5,TRUE,FALSE),IF(INDEX(Команды!$A$2:$AN$7500,MATCH(BI$3,Команды!$A$2:$A$7500,0),$E64+2)=Команды!$AJ$6,TRUE,FALSE),IF(INDEX(Команды!$A$2:$AN$7500,MATCH(BI$3,Команды!$A$2:$A$7500,0),$E64+2)=Команды!$AJ$7,TRUE,FALSE),IF(INDEX(Команды!$A$2:$AN$7500,MATCH(BI$3,Команды!$A$2:$A$7500,0),$E64+2)=Команды!$AJ$8,TRUE,FALSE),IF(INDEX(Команды!$A$2:$AN$7500,MATCH(BI$3,Команды!$A$2:$A$7500,0),$E64+2)=Команды!$AJ$9,TRUE,FALSE),IF(INDEX(Команды!$A$2:$AN$7500,MATCH(BI$3,Команды!$A$2:$A$7500,0),$E64+2)=Команды!$AJ$10,TRUE,FALSE),IF(INDEX(Команды!$A$2:$AN$7500,MATCH(BI$3,Команды!$A$2:$A$7500,0),$E64+2)=Команды!$AJ$11,TRUE,FALSE),IF(INDEX(Команды!$A$2:$AN$7500,MATCH(BI$3,Команды!$A$2:$A$7500,0),$E64+2)=Команды!$AJ$12,TRUE,FALSE),IF(INDEX(Команды!$A$2:$AN$7500,MATCH(BI$3,Команды!$A$2:$A$7500,0),$E64+2)=Команды!$AJ$13,TRUE,FALSE),IF(INDEX(Команды!$A$2:$AN$7500,MATCH(BI$3,Команды!$A$2:$A$7500,0),$E64+2)=Команды!$AJ$14,TRUE,FALSE),IF(INDEX(Команды!$A$2:$AN$7500,MATCH(BI$3,Команды!$A$2:$A$7500,0),$E64+2)=Команды!$AJ$15,TRUE,FALSE),IF(INDEX(Команды!$A$2:$AN$7500,MATCH(BI$3,Команды!$A$2:$A$7500,0),$E64+2)=Команды!$AJ$16,TRUE,FALSE),,IF(INDEX(Команды!$A$2:$AN$7500,MATCH(BI$3,Команды!$A$2:$A$7500,0),$E64+2)=Команды!$AJ$17,TRUE,FALSE),,IF(INDEX(Команды!$A$2:$AN$7500,MATCH(BI$3,Команды!$A$2:$A$7500,0),$E64+2)=Команды!$AJ$18,TRUE,FALSE),,IF(INDEX(Команды!$A$2:$AN$7500,MATCH(BI$3,Команды!$A$2:$A$7500,0),$E64+2)=Команды!$AJ$19,TRUE,FALSE)),INDEX(Команды!$AJ$2:$AK$19,MATCH(INDEX(Команды!$A$2:$AN$7500,MATCH(BI$3,Команды!$A$2:$A$7500,0),$E64+2),Команды!$AJ$2:$AJ$19,0),2),0)</f>
        <v>В</v>
      </c>
      <c r="BJ64" s="175" t="str">
        <f>IF(OR(IF(INDEX(Команды!$A$2:$AN$7500,MATCH(BI$3,Команды!$A$2:$A$7500,0),$E64+2)=Команды!$AJ$2,TRUE,FALSE),IF(INDEX(Команды!$A$2:$AN$7500,MATCH(BI$3,Команды!$A$2:$A$7500,0),$E64+2)=Команды!$AJ$3,TRUE,FALSE),IF(INDEX(Команды!$A$2:$AN$7500,MATCH(BI$3,Команды!$A$2:$A$7500,0),$E64+2)=Команды!$AJ$4,TRUE,FALSE),IF(INDEX(Команды!$A$2:$AN$7500,MATCH(BI$3,Команды!$A$2:$A$7500,0),$E64+2)=Команды!$AJ$5,TRUE,FALSE),IF(INDEX(Команды!$A$2:$AN$7500,MATCH(BI$3,Команды!$A$2:$A$7500,0),$E64+2)=Команды!$AJ$6,TRUE,FALSE),IF(INDEX(Команды!$A$2:$AN$7500,MATCH(BI$3,Команды!$A$2:$A$7500,0),$E64+2)=Команды!$AJ$7,TRUE,FALSE),IF(INDEX(Команды!$A$2:$AN$7500,MATCH(BI$3,Команды!$A$2:$A$7500,0),$E64+2)=Команды!$AJ$8,TRUE,FALSE),IF(INDEX(Команды!$A$2:$AN$7500,MATCH(BI$3,Команды!$A$2:$A$7500,0),$E64+2)=Команды!$AJ$9,TRUE,FALSE),IF(INDEX(Команды!$A$2:$AN$7500,MATCH(BI$3,Команды!$A$2:$A$7500,0),$E64+2)=Команды!$AJ$10,TRUE,FALSE),IF(INDEX(Команды!$A$2:$AN$7500,MATCH(BI$3,Команды!$A$2:$A$7500,0),$E64+2)=Команды!$AJ$11,TRUE,FALSE),IF(INDEX(Команды!$A$2:$AN$7500,MATCH(BI$3,Команды!$A$2:$A$7500,0),$E64+2)=Команды!$AJ$12,TRUE,FALSE),IF(INDEX(Команды!$A$2:$AN$7500,MATCH(BI$3,Команды!$A$2:$A$7500,0),$E64+2)=Команды!$AJ$13,TRUE,FALSE),IF(INDEX(Команды!$A$2:$AN$7500,MATCH(BI$3,Команды!$A$2:$A$7500,0),$E64+2)=Команды!$AJ$14,TRUE,FALSE),IF(INDEX(Команды!$A$2:$AN$7500,MATCH(BI$3,Команды!$A$2:$A$7500,0),$E64+2)=Команды!$AJ$15,TRUE,FALSE),IF(INDEX(Команды!$A$2:$AN$7500,MATCH(BI$3,Команды!$A$2:$A$7500,0),$E64+2)=Команды!$AJ$16,TRUE,FALSE),IF(INDEX(Команды!$A$2:$AN$7500,MATCH(BI$3,Команды!$A$2:$A$7500,0),$E64+2)=Команды!$AJ$17,TRUE,FALSE),IF(INDEX(Команды!$A$2:$AN$7500,MATCH(BI$3,Команды!$A$2:$A$7500,0),$E64+2)=Команды!$AJ$18,TRUE,FALSE),IF(INDEX(Команды!$A$2:$AN$7500,MATCH(BI$3,Команды!$A$2:$A$7500,0),$E64+2)=Команды!$AJ$19,TRUE,FALSE)),INDEX(Команды!$AJ$2:$AL$19,MATCH(INDEX(Команды!$A$2:$AN$7500,MATCH(BI$3,Команды!$A$2:$A$7500,0),$E64+2),Команды!$AJ$2:$AJ$19,0),3),0)</f>
        <v>В</v>
      </c>
      <c r="BK64" s="342"/>
      <c r="BL64" s="174" t="str">
        <f>IF(OR(IF(INDEX(Команды!$A$2:$AN$7500,MATCH(BL$3,Команды!$A$2:$A$7500,0),$E64+2)=Команды!$AJ$2,TRUE,FALSE),IF(INDEX(Команды!$A$2:$AN$7500,MATCH(BL$3,Команды!$A$2:$A$7500,0),$E64+2)=Команды!$AJ$3,TRUE,FALSE),IF(INDEX(Команды!$A$2:$AN$7500,MATCH(BL$3,Команды!$A$2:$A$7500,0),$E64+2)=Команды!$AJ$4,TRUE,FALSE),IF(INDEX(Команды!$A$2:$AN$7500,MATCH(BL$3,Команды!$A$2:$A$7500,0),$E64+2)=Команды!$AJ$5,TRUE,FALSE),IF(INDEX(Команды!$A$2:$AN$7500,MATCH(BL$3,Команды!$A$2:$A$7500,0),$E64+2)=Команды!$AJ$6,TRUE,FALSE),IF(INDEX(Команды!$A$2:$AN$7500,MATCH(BL$3,Команды!$A$2:$A$7500,0),$E64+2)=Команды!$AJ$7,TRUE,FALSE),IF(INDEX(Команды!$A$2:$AN$7500,MATCH(BL$3,Команды!$A$2:$A$7500,0),$E64+2)=Команды!$AJ$8,TRUE,FALSE),IF(INDEX(Команды!$A$2:$AN$7500,MATCH(BL$3,Команды!$A$2:$A$7500,0),$E64+2)=Команды!$AJ$9,TRUE,FALSE),IF(INDEX(Команды!$A$2:$AN$7500,MATCH(BL$3,Команды!$A$2:$A$7500,0),$E64+2)=Команды!$AJ$10,TRUE,FALSE),IF(INDEX(Команды!$A$2:$AN$7500,MATCH(BL$3,Команды!$A$2:$A$7500,0),$E64+2)=Команды!$AJ$11,TRUE,FALSE),IF(INDEX(Команды!$A$2:$AN$7500,MATCH(BL$3,Команды!$A$2:$A$7500,0),$E64+2)=Команды!$AJ$12,TRUE,FALSE),IF(INDEX(Команды!$A$2:$AN$7500,MATCH(BL$3,Команды!$A$2:$A$7500,0),$E64+2)=Команды!$AJ$13,TRUE,FALSE),IF(INDEX(Команды!$A$2:$AN$7500,MATCH(BL$3,Команды!$A$2:$A$7500,0),$E64+2)=Команды!$AJ$14,TRUE,FALSE),IF(INDEX(Команды!$A$2:$AN$7500,MATCH(BL$3,Команды!$A$2:$A$7500,0),$E64+2)=Команды!$AJ$15,TRUE,FALSE),IF(INDEX(Команды!$A$2:$AN$7500,MATCH(BL$3,Команды!$A$2:$A$7500,0),$E64+2)=Команды!$AJ$16,TRUE,FALSE),,IF(INDEX(Команды!$A$2:$AN$7500,MATCH(BL$3,Команды!$A$2:$A$7500,0),$E64+2)=Команды!$AJ$17,TRUE,FALSE),,IF(INDEX(Команды!$A$2:$AN$7500,MATCH(BL$3,Команды!$A$2:$A$7500,0),$E64+2)=Команды!$AJ$18,TRUE,FALSE),,IF(INDEX(Команды!$A$2:$AN$7500,MATCH(BL$3,Команды!$A$2:$A$7500,0),$E64+2)=Команды!$AJ$19,TRUE,FALSE)),INDEX(Команды!$AJ$2:$AK$19,MATCH(INDEX(Команды!$A$2:$AN$7500,MATCH(BL$3,Команды!$A$2:$A$7500,0),$E64+2),Команды!$AJ$2:$AJ$19,0),2),0)</f>
        <v>В</v>
      </c>
      <c r="BM64" s="175" t="str">
        <f>IF(OR(IF(INDEX(Команды!$A$2:$AN$7500,MATCH(BL$3,Команды!$A$2:$A$7500,0),$E64+2)=Команды!$AJ$2,TRUE,FALSE),IF(INDEX(Команды!$A$2:$AN$7500,MATCH(BL$3,Команды!$A$2:$A$7500,0),$E64+2)=Команды!$AJ$3,TRUE,FALSE),IF(INDEX(Команды!$A$2:$AN$7500,MATCH(BL$3,Команды!$A$2:$A$7500,0),$E64+2)=Команды!$AJ$4,TRUE,FALSE),IF(INDEX(Команды!$A$2:$AN$7500,MATCH(BL$3,Команды!$A$2:$A$7500,0),$E64+2)=Команды!$AJ$5,TRUE,FALSE),IF(INDEX(Команды!$A$2:$AN$7500,MATCH(BL$3,Команды!$A$2:$A$7500,0),$E64+2)=Команды!$AJ$6,TRUE,FALSE),IF(INDEX(Команды!$A$2:$AN$7500,MATCH(BL$3,Команды!$A$2:$A$7500,0),$E64+2)=Команды!$AJ$7,TRUE,FALSE),IF(INDEX(Команды!$A$2:$AN$7500,MATCH(BL$3,Команды!$A$2:$A$7500,0),$E64+2)=Команды!$AJ$8,TRUE,FALSE),IF(INDEX(Команды!$A$2:$AN$7500,MATCH(BL$3,Команды!$A$2:$A$7500,0),$E64+2)=Команды!$AJ$9,TRUE,FALSE),IF(INDEX(Команды!$A$2:$AN$7500,MATCH(BL$3,Команды!$A$2:$A$7500,0),$E64+2)=Команды!$AJ$10,TRUE,FALSE),IF(INDEX(Команды!$A$2:$AN$7500,MATCH(BL$3,Команды!$A$2:$A$7500,0),$E64+2)=Команды!$AJ$11,TRUE,FALSE),IF(INDEX(Команды!$A$2:$AN$7500,MATCH(BL$3,Команды!$A$2:$A$7500,0),$E64+2)=Команды!$AJ$12,TRUE,FALSE),IF(INDEX(Команды!$A$2:$AN$7500,MATCH(BL$3,Команды!$A$2:$A$7500,0),$E64+2)=Команды!$AJ$13,TRUE,FALSE),IF(INDEX(Команды!$A$2:$AN$7500,MATCH(BL$3,Команды!$A$2:$A$7500,0),$E64+2)=Команды!$AJ$14,TRUE,FALSE),IF(INDEX(Команды!$A$2:$AN$7500,MATCH(BL$3,Команды!$A$2:$A$7500,0),$E64+2)=Команды!$AJ$15,TRUE,FALSE),IF(INDEX(Команды!$A$2:$AN$7500,MATCH(BL$3,Команды!$A$2:$A$7500,0),$E64+2)=Команды!$AJ$16,TRUE,FALSE),IF(INDEX(Команды!$A$2:$AN$7500,MATCH(BL$3,Команды!$A$2:$A$7500,0),$E64+2)=Команды!$AJ$17,TRUE,FALSE),IF(INDEX(Команды!$A$2:$AN$7500,MATCH(BL$3,Команды!$A$2:$A$7500,0),$E64+2)=Команды!$AJ$18,TRUE,FALSE),IF(INDEX(Команды!$A$2:$AN$7500,MATCH(BL$3,Команды!$A$2:$A$7500,0),$E64+2)=Команды!$AJ$19,TRUE,FALSE)),INDEX(Команды!$AJ$2:$AL$19,MATCH(INDEX(Команды!$A$2:$AN$7500,MATCH(BL$3,Команды!$A$2:$A$7500,0),$E64+2),Команды!$AJ$2:$AJ$19,0),3),0)</f>
        <v>В</v>
      </c>
      <c r="BN64" s="342"/>
      <c r="BO64" s="174" t="str">
        <f>IF(OR(IF(INDEX(Команды!$A$2:$AN$7500,MATCH(BO$3,Команды!$A$2:$A$7500,0),$E64+2)=Команды!$AJ$2,TRUE,FALSE),IF(INDEX(Команды!$A$2:$AN$7500,MATCH(BO$3,Команды!$A$2:$A$7500,0),$E64+2)=Команды!$AJ$3,TRUE,FALSE),IF(INDEX(Команды!$A$2:$AN$7500,MATCH(BO$3,Команды!$A$2:$A$7500,0),$E64+2)=Команды!$AJ$4,TRUE,FALSE),IF(INDEX(Команды!$A$2:$AN$7500,MATCH(BO$3,Команды!$A$2:$A$7500,0),$E64+2)=Команды!$AJ$5,TRUE,FALSE),IF(INDEX(Команды!$A$2:$AN$7500,MATCH(BO$3,Команды!$A$2:$A$7500,0),$E64+2)=Команды!$AJ$6,TRUE,FALSE),IF(INDEX(Команды!$A$2:$AN$7500,MATCH(BO$3,Команды!$A$2:$A$7500,0),$E64+2)=Команды!$AJ$7,TRUE,FALSE),IF(INDEX(Команды!$A$2:$AN$7500,MATCH(BO$3,Команды!$A$2:$A$7500,0),$E64+2)=Команды!$AJ$8,TRUE,FALSE),IF(INDEX(Команды!$A$2:$AN$7500,MATCH(BO$3,Команды!$A$2:$A$7500,0),$E64+2)=Команды!$AJ$9,TRUE,FALSE),IF(INDEX(Команды!$A$2:$AN$7500,MATCH(BO$3,Команды!$A$2:$A$7500,0),$E64+2)=Команды!$AJ$10,TRUE,FALSE),IF(INDEX(Команды!$A$2:$AN$7500,MATCH(BO$3,Команды!$A$2:$A$7500,0),$E64+2)=Команды!$AJ$11,TRUE,FALSE),IF(INDEX(Команды!$A$2:$AN$7500,MATCH(BO$3,Команды!$A$2:$A$7500,0),$E64+2)=Команды!$AJ$12,TRUE,FALSE),IF(INDEX(Команды!$A$2:$AN$7500,MATCH(BO$3,Команды!$A$2:$A$7500,0),$E64+2)=Команды!$AJ$13,TRUE,FALSE),IF(INDEX(Команды!$A$2:$AN$7500,MATCH(BO$3,Команды!$A$2:$A$7500,0),$E64+2)=Команды!$AJ$14,TRUE,FALSE),IF(INDEX(Команды!$A$2:$AN$7500,MATCH(BO$3,Команды!$A$2:$A$7500,0),$E64+2)=Команды!$AJ$15,TRUE,FALSE),IF(INDEX(Команды!$A$2:$AN$7500,MATCH(BO$3,Команды!$A$2:$A$7500,0),$E64+2)=Команды!$AJ$16,TRUE,FALSE),,IF(INDEX(Команды!$A$2:$AN$7500,MATCH(BO$3,Команды!$A$2:$A$7500,0),$E64+2)=Команды!$AJ$17,TRUE,FALSE),,IF(INDEX(Команды!$A$2:$AN$7500,MATCH(BO$3,Команды!$A$2:$A$7500,0),$E64+2)=Команды!$AJ$18,TRUE,FALSE),,IF(INDEX(Команды!$A$2:$AN$7500,MATCH(BO$3,Команды!$A$2:$A$7500,0),$E64+2)=Команды!$AJ$19,TRUE,FALSE)),INDEX(Команды!$AJ$2:$AK$19,MATCH(INDEX(Команды!$A$2:$AN$7500,MATCH(BO$3,Команды!$A$2:$A$7500,0),$E64+2),Команды!$AJ$2:$AJ$19,0),2),0)</f>
        <v>В</v>
      </c>
      <c r="BP64" s="175" t="str">
        <f>IF(OR(IF(INDEX(Команды!$A$2:$AN$7500,MATCH(BO$3,Команды!$A$2:$A$7500,0),$E64+2)=Команды!$AJ$2,TRUE,FALSE),IF(INDEX(Команды!$A$2:$AN$7500,MATCH(BO$3,Команды!$A$2:$A$7500,0),$E64+2)=Команды!$AJ$3,TRUE,FALSE),IF(INDEX(Команды!$A$2:$AN$7500,MATCH(BO$3,Команды!$A$2:$A$7500,0),$E64+2)=Команды!$AJ$4,TRUE,FALSE),IF(INDEX(Команды!$A$2:$AN$7500,MATCH(BO$3,Команды!$A$2:$A$7500,0),$E64+2)=Команды!$AJ$5,TRUE,FALSE),IF(INDEX(Команды!$A$2:$AN$7500,MATCH(BO$3,Команды!$A$2:$A$7500,0),$E64+2)=Команды!$AJ$6,TRUE,FALSE),IF(INDEX(Команды!$A$2:$AN$7500,MATCH(BO$3,Команды!$A$2:$A$7500,0),$E64+2)=Команды!$AJ$7,TRUE,FALSE),IF(INDEX(Команды!$A$2:$AN$7500,MATCH(BO$3,Команды!$A$2:$A$7500,0),$E64+2)=Команды!$AJ$8,TRUE,FALSE),IF(INDEX(Команды!$A$2:$AN$7500,MATCH(BO$3,Команды!$A$2:$A$7500,0),$E64+2)=Команды!$AJ$9,TRUE,FALSE),IF(INDEX(Команды!$A$2:$AN$7500,MATCH(BO$3,Команды!$A$2:$A$7500,0),$E64+2)=Команды!$AJ$10,TRUE,FALSE),IF(INDEX(Команды!$A$2:$AN$7500,MATCH(BO$3,Команды!$A$2:$A$7500,0),$E64+2)=Команды!$AJ$11,TRUE,FALSE),IF(INDEX(Команды!$A$2:$AN$7500,MATCH(BO$3,Команды!$A$2:$A$7500,0),$E64+2)=Команды!$AJ$12,TRUE,FALSE),IF(INDEX(Команды!$A$2:$AN$7500,MATCH(BO$3,Команды!$A$2:$A$7500,0),$E64+2)=Команды!$AJ$13,TRUE,FALSE),IF(INDEX(Команды!$A$2:$AN$7500,MATCH(BO$3,Команды!$A$2:$A$7500,0),$E64+2)=Команды!$AJ$14,TRUE,FALSE),IF(INDEX(Команды!$A$2:$AN$7500,MATCH(BO$3,Команды!$A$2:$A$7500,0),$E64+2)=Команды!$AJ$15,TRUE,FALSE),IF(INDEX(Команды!$A$2:$AN$7500,MATCH(BO$3,Команды!$A$2:$A$7500,0),$E64+2)=Команды!$AJ$16,TRUE,FALSE),IF(INDEX(Команды!$A$2:$AN$7500,MATCH(BO$3,Команды!$A$2:$A$7500,0),$E64+2)=Команды!$AJ$17,TRUE,FALSE),IF(INDEX(Команды!$A$2:$AN$7500,MATCH(BO$3,Команды!$A$2:$A$7500,0),$E64+2)=Команды!$AJ$18,TRUE,FALSE),IF(INDEX(Команды!$A$2:$AN$7500,MATCH(BO$3,Команды!$A$2:$A$7500,0),$E64+2)=Команды!$AJ$19,TRUE,FALSE)),INDEX(Команды!$AJ$2:$AL$19,MATCH(INDEX(Команды!$A$2:$AN$7500,MATCH(BO$3,Команды!$A$2:$A$7500,0),$E64+2),Команды!$AJ$2:$AJ$19,0),3),0)</f>
        <v>В</v>
      </c>
      <c r="BQ64" s="342"/>
      <c r="BR64" s="174" t="str">
        <f>IF(OR(IF(INDEX(Команды!$A$2:$AN$7500,MATCH(BR$3,Команды!$A$2:$A$7500,0),$E64+2)=Команды!$AJ$2,TRUE,FALSE),IF(INDEX(Команды!$A$2:$AN$7500,MATCH(BR$3,Команды!$A$2:$A$7500,0),$E64+2)=Команды!$AJ$3,TRUE,FALSE),IF(INDEX(Команды!$A$2:$AN$7500,MATCH(BR$3,Команды!$A$2:$A$7500,0),$E64+2)=Команды!$AJ$4,TRUE,FALSE),IF(INDEX(Команды!$A$2:$AN$7500,MATCH(BR$3,Команды!$A$2:$A$7500,0),$E64+2)=Команды!$AJ$5,TRUE,FALSE),IF(INDEX(Команды!$A$2:$AN$7500,MATCH(BR$3,Команды!$A$2:$A$7500,0),$E64+2)=Команды!$AJ$6,TRUE,FALSE),IF(INDEX(Команды!$A$2:$AN$7500,MATCH(BR$3,Команды!$A$2:$A$7500,0),$E64+2)=Команды!$AJ$7,TRUE,FALSE),IF(INDEX(Команды!$A$2:$AN$7500,MATCH(BR$3,Команды!$A$2:$A$7500,0),$E64+2)=Команды!$AJ$8,TRUE,FALSE),IF(INDEX(Команды!$A$2:$AN$7500,MATCH(BR$3,Команды!$A$2:$A$7500,0),$E64+2)=Команды!$AJ$9,TRUE,FALSE),IF(INDEX(Команды!$A$2:$AN$7500,MATCH(BR$3,Команды!$A$2:$A$7500,0),$E64+2)=Команды!$AJ$10,TRUE,FALSE),IF(INDEX(Команды!$A$2:$AN$7500,MATCH(BR$3,Команды!$A$2:$A$7500,0),$E64+2)=Команды!$AJ$11,TRUE,FALSE),IF(INDEX(Команды!$A$2:$AN$7500,MATCH(BR$3,Команды!$A$2:$A$7500,0),$E64+2)=Команды!$AJ$12,TRUE,FALSE),IF(INDEX(Команды!$A$2:$AN$7500,MATCH(BR$3,Команды!$A$2:$A$7500,0),$E64+2)=Команды!$AJ$13,TRUE,FALSE),IF(INDEX(Команды!$A$2:$AN$7500,MATCH(BR$3,Команды!$A$2:$A$7500,0),$E64+2)=Команды!$AJ$14,TRUE,FALSE),IF(INDEX(Команды!$A$2:$AN$7500,MATCH(BR$3,Команды!$A$2:$A$7500,0),$E64+2)=Команды!$AJ$15,TRUE,FALSE),IF(INDEX(Команды!$A$2:$AN$7500,MATCH(BR$3,Команды!$A$2:$A$7500,0),$E64+2)=Команды!$AJ$16,TRUE,FALSE),,IF(INDEX(Команды!$A$2:$AN$7500,MATCH(BR$3,Команды!$A$2:$A$7500,0),$E64+2)=Команды!$AJ$17,TRUE,FALSE),,IF(INDEX(Команды!$A$2:$AN$7500,MATCH(BR$3,Команды!$A$2:$A$7500,0),$E64+2)=Команды!$AJ$18,TRUE,FALSE),,IF(INDEX(Команды!$A$2:$AN$7500,MATCH(BR$3,Команды!$A$2:$A$7500,0),$E64+2)=Команды!$AJ$19,TRUE,FALSE)),INDEX(Команды!$AJ$2:$AK$19,MATCH(INDEX(Команды!$A$2:$AN$7500,MATCH(BR$3,Команды!$A$2:$A$7500,0),$E64+2),Команды!$AJ$2:$AJ$19,0),2),0)</f>
        <v>В</v>
      </c>
      <c r="BS64" s="175" t="str">
        <f>IF(OR(IF(INDEX(Команды!$A$2:$AN$7500,MATCH(BR$3,Команды!$A$2:$A$7500,0),$E64+2)=Команды!$AJ$2,TRUE,FALSE),IF(INDEX(Команды!$A$2:$AN$7500,MATCH(BR$3,Команды!$A$2:$A$7500,0),$E64+2)=Команды!$AJ$3,TRUE,FALSE),IF(INDEX(Команды!$A$2:$AN$7500,MATCH(BR$3,Команды!$A$2:$A$7500,0),$E64+2)=Команды!$AJ$4,TRUE,FALSE),IF(INDEX(Команды!$A$2:$AN$7500,MATCH(BR$3,Команды!$A$2:$A$7500,0),$E64+2)=Команды!$AJ$5,TRUE,FALSE),IF(INDEX(Команды!$A$2:$AN$7500,MATCH(BR$3,Команды!$A$2:$A$7500,0),$E64+2)=Команды!$AJ$6,TRUE,FALSE),IF(INDEX(Команды!$A$2:$AN$7500,MATCH(BR$3,Команды!$A$2:$A$7500,0),$E64+2)=Команды!$AJ$7,TRUE,FALSE),IF(INDEX(Команды!$A$2:$AN$7500,MATCH(BR$3,Команды!$A$2:$A$7500,0),$E64+2)=Команды!$AJ$8,TRUE,FALSE),IF(INDEX(Команды!$A$2:$AN$7500,MATCH(BR$3,Команды!$A$2:$A$7500,0),$E64+2)=Команды!$AJ$9,TRUE,FALSE),IF(INDEX(Команды!$A$2:$AN$7500,MATCH(BR$3,Команды!$A$2:$A$7500,0),$E64+2)=Команды!$AJ$10,TRUE,FALSE),IF(INDEX(Команды!$A$2:$AN$7500,MATCH(BR$3,Команды!$A$2:$A$7500,0),$E64+2)=Команды!$AJ$11,TRUE,FALSE),IF(INDEX(Команды!$A$2:$AN$7500,MATCH(BR$3,Команды!$A$2:$A$7500,0),$E64+2)=Команды!$AJ$12,TRUE,FALSE),IF(INDEX(Команды!$A$2:$AN$7500,MATCH(BR$3,Команды!$A$2:$A$7500,0),$E64+2)=Команды!$AJ$13,TRUE,FALSE),IF(INDEX(Команды!$A$2:$AN$7500,MATCH(BR$3,Команды!$A$2:$A$7500,0),$E64+2)=Команды!$AJ$14,TRUE,FALSE),IF(INDEX(Команды!$A$2:$AN$7500,MATCH(BR$3,Команды!$A$2:$A$7500,0),$E64+2)=Команды!$AJ$15,TRUE,FALSE),IF(INDEX(Команды!$A$2:$AN$7500,MATCH(BR$3,Команды!$A$2:$A$7500,0),$E64+2)=Команды!$AJ$16,TRUE,FALSE),IF(INDEX(Команды!$A$2:$AN$7500,MATCH(BR$3,Команды!$A$2:$A$7500,0),$E64+2)=Команды!$AJ$17,TRUE,FALSE),IF(INDEX(Команды!$A$2:$AN$7500,MATCH(BR$3,Команды!$A$2:$A$7500,0),$E64+2)=Команды!$AJ$18,TRUE,FALSE),IF(INDEX(Команды!$A$2:$AN$7500,MATCH(BR$3,Команды!$A$2:$A$7500,0),$E64+2)=Команды!$AJ$19,TRUE,FALSE)),INDEX(Команды!$AJ$2:$AL$19,MATCH(INDEX(Команды!$A$2:$AN$7500,MATCH(BR$3,Команды!$A$2:$A$7500,0),$E64+2),Команды!$AJ$2:$AJ$19,0),3),0)</f>
        <v>В</v>
      </c>
      <c r="BT64" s="342"/>
      <c r="BU64" s="174" t="str">
        <f>IF(OR(IF(INDEX(Команды!$A$2:$AN$7500,MATCH(BU$3,Команды!$A$2:$A$7500,0),$E64+2)=Команды!$AJ$2,TRUE,FALSE),IF(INDEX(Команды!$A$2:$AN$7500,MATCH(BU$3,Команды!$A$2:$A$7500,0),$E64+2)=Команды!$AJ$3,TRUE,FALSE),IF(INDEX(Команды!$A$2:$AN$7500,MATCH(BU$3,Команды!$A$2:$A$7500,0),$E64+2)=Команды!$AJ$4,TRUE,FALSE),IF(INDEX(Команды!$A$2:$AN$7500,MATCH(BU$3,Команды!$A$2:$A$7500,0),$E64+2)=Команды!$AJ$5,TRUE,FALSE),IF(INDEX(Команды!$A$2:$AN$7500,MATCH(BU$3,Команды!$A$2:$A$7500,0),$E64+2)=Команды!$AJ$6,TRUE,FALSE),IF(INDEX(Команды!$A$2:$AN$7500,MATCH(BU$3,Команды!$A$2:$A$7500,0),$E64+2)=Команды!$AJ$7,TRUE,FALSE),IF(INDEX(Команды!$A$2:$AN$7500,MATCH(BU$3,Команды!$A$2:$A$7500,0),$E64+2)=Команды!$AJ$8,TRUE,FALSE),IF(INDEX(Команды!$A$2:$AN$7500,MATCH(BU$3,Команды!$A$2:$A$7500,0),$E64+2)=Команды!$AJ$9,TRUE,FALSE),IF(INDEX(Команды!$A$2:$AN$7500,MATCH(BU$3,Команды!$A$2:$A$7500,0),$E64+2)=Команды!$AJ$10,TRUE,FALSE),IF(INDEX(Команды!$A$2:$AN$7500,MATCH(BU$3,Команды!$A$2:$A$7500,0),$E64+2)=Команды!$AJ$11,TRUE,FALSE),IF(INDEX(Команды!$A$2:$AN$7500,MATCH(BU$3,Команды!$A$2:$A$7500,0),$E64+2)=Команды!$AJ$12,TRUE,FALSE),IF(INDEX(Команды!$A$2:$AN$7500,MATCH(BU$3,Команды!$A$2:$A$7500,0),$E64+2)=Команды!$AJ$13,TRUE,FALSE),IF(INDEX(Команды!$A$2:$AN$7500,MATCH(BU$3,Команды!$A$2:$A$7500,0),$E64+2)=Команды!$AJ$14,TRUE,FALSE),IF(INDEX(Команды!$A$2:$AN$7500,MATCH(BU$3,Команды!$A$2:$A$7500,0),$E64+2)=Команды!$AJ$15,TRUE,FALSE),IF(INDEX(Команды!$A$2:$AN$7500,MATCH(BU$3,Команды!$A$2:$A$7500,0),$E64+2)=Команды!$AJ$16,TRUE,FALSE),,IF(INDEX(Команды!$A$2:$AN$7500,MATCH(BU$3,Команды!$A$2:$A$7500,0),$E64+2)=Команды!$AJ$17,TRUE,FALSE),,IF(INDEX(Команды!$A$2:$AN$7500,MATCH(BU$3,Команды!$A$2:$A$7500,0),$E64+2)=Команды!$AJ$18,TRUE,FALSE),,IF(INDEX(Команды!$A$2:$AN$7500,MATCH(BU$3,Команды!$A$2:$A$7500,0),$E64+2)=Команды!$AJ$19,TRUE,FALSE)),INDEX(Команды!$AJ$2:$AK$19,MATCH(INDEX(Команды!$A$2:$AN$7500,MATCH(BU$3,Команды!$A$2:$A$7500,0),$E64+2),Команды!$AJ$2:$AJ$19,0),2),0)</f>
        <v>В</v>
      </c>
      <c r="BV64" s="175" t="str">
        <f>IF(OR(IF(INDEX(Команды!$A$2:$AN$7500,MATCH(BU$3,Команды!$A$2:$A$7500,0),$E64+2)=Команды!$AJ$2,TRUE,FALSE),IF(INDEX(Команды!$A$2:$AN$7500,MATCH(BU$3,Команды!$A$2:$A$7500,0),$E64+2)=Команды!$AJ$3,TRUE,FALSE),IF(INDEX(Команды!$A$2:$AN$7500,MATCH(BU$3,Команды!$A$2:$A$7500,0),$E64+2)=Команды!$AJ$4,TRUE,FALSE),IF(INDEX(Команды!$A$2:$AN$7500,MATCH(BU$3,Команды!$A$2:$A$7500,0),$E64+2)=Команды!$AJ$5,TRUE,FALSE),IF(INDEX(Команды!$A$2:$AN$7500,MATCH(BU$3,Команды!$A$2:$A$7500,0),$E64+2)=Команды!$AJ$6,TRUE,FALSE),IF(INDEX(Команды!$A$2:$AN$7500,MATCH(BU$3,Команды!$A$2:$A$7500,0),$E64+2)=Команды!$AJ$7,TRUE,FALSE),IF(INDEX(Команды!$A$2:$AN$7500,MATCH(BU$3,Команды!$A$2:$A$7500,0),$E64+2)=Команды!$AJ$8,TRUE,FALSE),IF(INDEX(Команды!$A$2:$AN$7500,MATCH(BU$3,Команды!$A$2:$A$7500,0),$E64+2)=Команды!$AJ$9,TRUE,FALSE),IF(INDEX(Команды!$A$2:$AN$7500,MATCH(BU$3,Команды!$A$2:$A$7500,0),$E64+2)=Команды!$AJ$10,TRUE,FALSE),IF(INDEX(Команды!$A$2:$AN$7500,MATCH(BU$3,Команды!$A$2:$A$7500,0),$E64+2)=Команды!$AJ$11,TRUE,FALSE),IF(INDEX(Команды!$A$2:$AN$7500,MATCH(BU$3,Команды!$A$2:$A$7500,0),$E64+2)=Команды!$AJ$12,TRUE,FALSE),IF(INDEX(Команды!$A$2:$AN$7500,MATCH(BU$3,Команды!$A$2:$A$7500,0),$E64+2)=Команды!$AJ$13,TRUE,FALSE),IF(INDEX(Команды!$A$2:$AN$7500,MATCH(BU$3,Команды!$A$2:$A$7500,0),$E64+2)=Команды!$AJ$14,TRUE,FALSE),IF(INDEX(Команды!$A$2:$AN$7500,MATCH(BU$3,Команды!$A$2:$A$7500,0),$E64+2)=Команды!$AJ$15,TRUE,FALSE),IF(INDEX(Команды!$A$2:$AN$7500,MATCH(BU$3,Команды!$A$2:$A$7500,0),$E64+2)=Команды!$AJ$16,TRUE,FALSE),IF(INDEX(Команды!$A$2:$AN$7500,MATCH(BU$3,Команды!$A$2:$A$7500,0),$E64+2)=Команды!$AJ$17,TRUE,FALSE),IF(INDEX(Команды!$A$2:$AN$7500,MATCH(BU$3,Команды!$A$2:$A$7500,0),$E64+2)=Команды!$AJ$18,TRUE,FALSE),IF(INDEX(Команды!$A$2:$AN$7500,MATCH(BU$3,Команды!$A$2:$A$7500,0),$E64+2)=Команды!$AJ$19,TRUE,FALSE)),INDEX(Команды!$AJ$2:$AL$19,MATCH(INDEX(Команды!$A$2:$AN$7500,MATCH(BU$3,Команды!$A$2:$A$7500,0),$E64+2),Команды!$AJ$2:$AJ$19,0),3),0)</f>
        <v>В</v>
      </c>
      <c r="BW64" s="342"/>
      <c r="BX64" s="174" t="str">
        <f>IF(OR(IF(INDEX(Команды!$A$2:$AN$7500,MATCH(BX$3,Команды!$A$2:$A$7500,0),$E64+2)=Команды!$AJ$2,TRUE,FALSE),IF(INDEX(Команды!$A$2:$AN$7500,MATCH(BX$3,Команды!$A$2:$A$7500,0),$E64+2)=Команды!$AJ$3,TRUE,FALSE),IF(INDEX(Команды!$A$2:$AN$7500,MATCH(BX$3,Команды!$A$2:$A$7500,0),$E64+2)=Команды!$AJ$4,TRUE,FALSE),IF(INDEX(Команды!$A$2:$AN$7500,MATCH(BX$3,Команды!$A$2:$A$7500,0),$E64+2)=Команды!$AJ$5,TRUE,FALSE),IF(INDEX(Команды!$A$2:$AN$7500,MATCH(BX$3,Команды!$A$2:$A$7500,0),$E64+2)=Команды!$AJ$6,TRUE,FALSE),IF(INDEX(Команды!$A$2:$AN$7500,MATCH(BX$3,Команды!$A$2:$A$7500,0),$E64+2)=Команды!$AJ$7,TRUE,FALSE),IF(INDEX(Команды!$A$2:$AN$7500,MATCH(BX$3,Команды!$A$2:$A$7500,0),$E64+2)=Команды!$AJ$8,TRUE,FALSE),IF(INDEX(Команды!$A$2:$AN$7500,MATCH(BX$3,Команды!$A$2:$A$7500,0),$E64+2)=Команды!$AJ$9,TRUE,FALSE),IF(INDEX(Команды!$A$2:$AN$7500,MATCH(BX$3,Команды!$A$2:$A$7500,0),$E64+2)=Команды!$AJ$10,TRUE,FALSE),IF(INDEX(Команды!$A$2:$AN$7500,MATCH(BX$3,Команды!$A$2:$A$7500,0),$E64+2)=Команды!$AJ$11,TRUE,FALSE),IF(INDEX(Команды!$A$2:$AN$7500,MATCH(BX$3,Команды!$A$2:$A$7500,0),$E64+2)=Команды!$AJ$12,TRUE,FALSE),IF(INDEX(Команды!$A$2:$AN$7500,MATCH(BX$3,Команды!$A$2:$A$7500,0),$E64+2)=Команды!$AJ$13,TRUE,FALSE),IF(INDEX(Команды!$A$2:$AN$7500,MATCH(BX$3,Команды!$A$2:$A$7500,0),$E64+2)=Команды!$AJ$14,TRUE,FALSE),IF(INDEX(Команды!$A$2:$AN$7500,MATCH(BX$3,Команды!$A$2:$A$7500,0),$E64+2)=Команды!$AJ$15,TRUE,FALSE),IF(INDEX(Команды!$A$2:$AN$7500,MATCH(BX$3,Команды!$A$2:$A$7500,0),$E64+2)=Команды!$AJ$16,TRUE,FALSE),,IF(INDEX(Команды!$A$2:$AN$7500,MATCH(BX$3,Команды!$A$2:$A$7500,0),$E64+2)=Команды!$AJ$17,TRUE,FALSE),,IF(INDEX(Команды!$A$2:$AN$7500,MATCH(BX$3,Команды!$A$2:$A$7500,0),$E64+2)=Команды!$AJ$18,TRUE,FALSE),,IF(INDEX(Команды!$A$2:$AN$7500,MATCH(BX$3,Команды!$A$2:$A$7500,0),$E64+2)=Команды!$AJ$19,TRUE,FALSE)),INDEX(Команды!$AJ$2:$AK$19,MATCH(INDEX(Команды!$A$2:$AN$7500,MATCH(BX$3,Команды!$A$2:$A$7500,0),$E64+2),Команды!$AJ$2:$AJ$19,0),2),0)</f>
        <v>В</v>
      </c>
      <c r="BY64" s="175" t="str">
        <f>IF(OR(IF(INDEX(Команды!$A$2:$AN$7500,MATCH(BX$3,Команды!$A$2:$A$7500,0),$E64+2)=Команды!$AJ$2,TRUE,FALSE),IF(INDEX(Команды!$A$2:$AN$7500,MATCH(BX$3,Команды!$A$2:$A$7500,0),$E64+2)=Команды!$AJ$3,TRUE,FALSE),IF(INDEX(Команды!$A$2:$AN$7500,MATCH(BX$3,Команды!$A$2:$A$7500,0),$E64+2)=Команды!$AJ$4,TRUE,FALSE),IF(INDEX(Команды!$A$2:$AN$7500,MATCH(BX$3,Команды!$A$2:$A$7500,0),$E64+2)=Команды!$AJ$5,TRUE,FALSE),IF(INDEX(Команды!$A$2:$AN$7500,MATCH(BX$3,Команды!$A$2:$A$7500,0),$E64+2)=Команды!$AJ$6,TRUE,FALSE),IF(INDEX(Команды!$A$2:$AN$7500,MATCH(BX$3,Команды!$A$2:$A$7500,0),$E64+2)=Команды!$AJ$7,TRUE,FALSE),IF(INDEX(Команды!$A$2:$AN$7500,MATCH(BX$3,Команды!$A$2:$A$7500,0),$E64+2)=Команды!$AJ$8,TRUE,FALSE),IF(INDEX(Команды!$A$2:$AN$7500,MATCH(BX$3,Команды!$A$2:$A$7500,0),$E64+2)=Команды!$AJ$9,TRUE,FALSE),IF(INDEX(Команды!$A$2:$AN$7500,MATCH(BX$3,Команды!$A$2:$A$7500,0),$E64+2)=Команды!$AJ$10,TRUE,FALSE),IF(INDEX(Команды!$A$2:$AN$7500,MATCH(BX$3,Команды!$A$2:$A$7500,0),$E64+2)=Команды!$AJ$11,TRUE,FALSE),IF(INDEX(Команды!$A$2:$AN$7500,MATCH(BX$3,Команды!$A$2:$A$7500,0),$E64+2)=Команды!$AJ$12,TRUE,FALSE),IF(INDEX(Команды!$A$2:$AN$7500,MATCH(BX$3,Команды!$A$2:$A$7500,0),$E64+2)=Команды!$AJ$13,TRUE,FALSE),IF(INDEX(Команды!$A$2:$AN$7500,MATCH(BX$3,Команды!$A$2:$A$7500,0),$E64+2)=Команды!$AJ$14,TRUE,FALSE),IF(INDEX(Команды!$A$2:$AN$7500,MATCH(BX$3,Команды!$A$2:$A$7500,0),$E64+2)=Команды!$AJ$15,TRUE,FALSE),IF(INDEX(Команды!$A$2:$AN$7500,MATCH(BX$3,Команды!$A$2:$A$7500,0),$E64+2)=Команды!$AJ$16,TRUE,FALSE),IF(INDEX(Команды!$A$2:$AN$7500,MATCH(BX$3,Команды!$A$2:$A$7500,0),$E64+2)=Команды!$AJ$17,TRUE,FALSE),IF(INDEX(Команды!$A$2:$AN$7500,MATCH(BX$3,Команды!$A$2:$A$7500,0),$E64+2)=Команды!$AJ$18,TRUE,FALSE),IF(INDEX(Команды!$A$2:$AN$7500,MATCH(BX$3,Команды!$A$2:$A$7500,0),$E64+2)=Команды!$AJ$19,TRUE,FALSE)),INDEX(Команды!$AJ$2:$AL$19,MATCH(INDEX(Команды!$A$2:$AN$7500,MATCH(BX$3,Команды!$A$2:$A$7500,0),$E64+2),Команды!$AJ$2:$AJ$19,0),3),0)</f>
        <v>В</v>
      </c>
      <c r="BZ64" s="342"/>
      <c r="CA64" s="174" t="str">
        <f>IF(OR(IF(INDEX(Команды!$A$2:$AN$7500,MATCH(CA$3,Команды!$A$2:$A$7500,0),$E64+2)=Команды!$AJ$2,TRUE,FALSE),IF(INDEX(Команды!$A$2:$AN$7500,MATCH(CA$3,Команды!$A$2:$A$7500,0),$E64+2)=Команды!$AJ$3,TRUE,FALSE),IF(INDEX(Команды!$A$2:$AN$7500,MATCH(CA$3,Команды!$A$2:$A$7500,0),$E64+2)=Команды!$AJ$4,TRUE,FALSE),IF(INDEX(Команды!$A$2:$AN$7500,MATCH(CA$3,Команды!$A$2:$A$7500,0),$E64+2)=Команды!$AJ$5,TRUE,FALSE),IF(INDEX(Команды!$A$2:$AN$7500,MATCH(CA$3,Команды!$A$2:$A$7500,0),$E64+2)=Команды!$AJ$6,TRUE,FALSE),IF(INDEX(Команды!$A$2:$AN$7500,MATCH(CA$3,Команды!$A$2:$A$7500,0),$E64+2)=Команды!$AJ$7,TRUE,FALSE),IF(INDEX(Команды!$A$2:$AN$7500,MATCH(CA$3,Команды!$A$2:$A$7500,0),$E64+2)=Команды!$AJ$8,TRUE,FALSE),IF(INDEX(Команды!$A$2:$AN$7500,MATCH(CA$3,Команды!$A$2:$A$7500,0),$E64+2)=Команды!$AJ$9,TRUE,FALSE),IF(INDEX(Команды!$A$2:$AN$7500,MATCH(CA$3,Команды!$A$2:$A$7500,0),$E64+2)=Команды!$AJ$10,TRUE,FALSE),IF(INDEX(Команды!$A$2:$AN$7500,MATCH(CA$3,Команды!$A$2:$A$7500,0),$E64+2)=Команды!$AJ$11,TRUE,FALSE),IF(INDEX(Команды!$A$2:$AN$7500,MATCH(CA$3,Команды!$A$2:$A$7500,0),$E64+2)=Команды!$AJ$12,TRUE,FALSE),IF(INDEX(Команды!$A$2:$AN$7500,MATCH(CA$3,Команды!$A$2:$A$7500,0),$E64+2)=Команды!$AJ$13,TRUE,FALSE),IF(INDEX(Команды!$A$2:$AN$7500,MATCH(CA$3,Команды!$A$2:$A$7500,0),$E64+2)=Команды!$AJ$14,TRUE,FALSE),IF(INDEX(Команды!$A$2:$AN$7500,MATCH(CA$3,Команды!$A$2:$A$7500,0),$E64+2)=Команды!$AJ$15,TRUE,FALSE),IF(INDEX(Команды!$A$2:$AN$7500,MATCH(CA$3,Команды!$A$2:$A$7500,0),$E64+2)=Команды!$AJ$16,TRUE,FALSE),,IF(INDEX(Команды!$A$2:$AN$7500,MATCH(CA$3,Команды!$A$2:$A$7500,0),$E64+2)=Команды!$AJ$17,TRUE,FALSE),,IF(INDEX(Команды!$A$2:$AN$7500,MATCH(CA$3,Команды!$A$2:$A$7500,0),$E64+2)=Команды!$AJ$18,TRUE,FALSE),,IF(INDEX(Команды!$A$2:$AN$7500,MATCH(CA$3,Команды!$A$2:$A$7500,0),$E64+2)=Команды!$AJ$19,TRUE,FALSE)),INDEX(Команды!$AJ$2:$AK$19,MATCH(INDEX(Команды!$A$2:$AN$7500,MATCH(CA$3,Команды!$A$2:$A$7500,0),$E64+2),Команды!$AJ$2:$AJ$19,0),2),0)</f>
        <v>В</v>
      </c>
      <c r="CB64" s="175" t="str">
        <f>IF(OR(IF(INDEX(Команды!$A$2:$AN$7500,MATCH(CA$3,Команды!$A$2:$A$7500,0),$E64+2)=Команды!$AJ$2,TRUE,FALSE),IF(INDEX(Команды!$A$2:$AN$7500,MATCH(CA$3,Команды!$A$2:$A$7500,0),$E64+2)=Команды!$AJ$3,TRUE,FALSE),IF(INDEX(Команды!$A$2:$AN$7500,MATCH(CA$3,Команды!$A$2:$A$7500,0),$E64+2)=Команды!$AJ$4,TRUE,FALSE),IF(INDEX(Команды!$A$2:$AN$7500,MATCH(CA$3,Команды!$A$2:$A$7500,0),$E64+2)=Команды!$AJ$5,TRUE,FALSE),IF(INDEX(Команды!$A$2:$AN$7500,MATCH(CA$3,Команды!$A$2:$A$7500,0),$E64+2)=Команды!$AJ$6,TRUE,FALSE),IF(INDEX(Команды!$A$2:$AN$7500,MATCH(CA$3,Команды!$A$2:$A$7500,0),$E64+2)=Команды!$AJ$7,TRUE,FALSE),IF(INDEX(Команды!$A$2:$AN$7500,MATCH(CA$3,Команды!$A$2:$A$7500,0),$E64+2)=Команды!$AJ$8,TRUE,FALSE),IF(INDEX(Команды!$A$2:$AN$7500,MATCH(CA$3,Команды!$A$2:$A$7500,0),$E64+2)=Команды!$AJ$9,TRUE,FALSE),IF(INDEX(Команды!$A$2:$AN$7500,MATCH(CA$3,Команды!$A$2:$A$7500,0),$E64+2)=Команды!$AJ$10,TRUE,FALSE),IF(INDEX(Команды!$A$2:$AN$7500,MATCH(CA$3,Команды!$A$2:$A$7500,0),$E64+2)=Команды!$AJ$11,TRUE,FALSE),IF(INDEX(Команды!$A$2:$AN$7500,MATCH(CA$3,Команды!$A$2:$A$7500,0),$E64+2)=Команды!$AJ$12,TRUE,FALSE),IF(INDEX(Команды!$A$2:$AN$7500,MATCH(CA$3,Команды!$A$2:$A$7500,0),$E64+2)=Команды!$AJ$13,TRUE,FALSE),IF(INDEX(Команды!$A$2:$AN$7500,MATCH(CA$3,Команды!$A$2:$A$7500,0),$E64+2)=Команды!$AJ$14,TRUE,FALSE),IF(INDEX(Команды!$A$2:$AN$7500,MATCH(CA$3,Команды!$A$2:$A$7500,0),$E64+2)=Команды!$AJ$15,TRUE,FALSE),IF(INDEX(Команды!$A$2:$AN$7500,MATCH(CA$3,Команды!$A$2:$A$7500,0),$E64+2)=Команды!$AJ$16,TRUE,FALSE),IF(INDEX(Команды!$A$2:$AN$7500,MATCH(CA$3,Команды!$A$2:$A$7500,0),$E64+2)=Команды!$AJ$17,TRUE,FALSE),IF(INDEX(Команды!$A$2:$AN$7500,MATCH(CA$3,Команды!$A$2:$A$7500,0),$E64+2)=Команды!$AJ$18,TRUE,FALSE),IF(INDEX(Команды!$A$2:$AN$7500,MATCH(CA$3,Команды!$A$2:$A$7500,0),$E64+2)=Команды!$AJ$19,TRUE,FALSE)),INDEX(Команды!$AJ$2:$AL$19,MATCH(INDEX(Команды!$A$2:$AN$7500,MATCH(CA$3,Команды!$A$2:$A$7500,0),$E64+2),Команды!$AJ$2:$AJ$19,0),3),0)</f>
        <v>В</v>
      </c>
      <c r="CC64" s="342"/>
      <c r="CD64" s="174" t="str">
        <f>IF(OR(IF(INDEX(Команды!$A$2:$AN$7500,MATCH(CD$3,Команды!$A$2:$A$7500,0),$E64+2)=Команды!$AJ$2,TRUE,FALSE),IF(INDEX(Команды!$A$2:$AN$7500,MATCH(CD$3,Команды!$A$2:$A$7500,0),$E64+2)=Команды!$AJ$3,TRUE,FALSE),IF(INDEX(Команды!$A$2:$AN$7500,MATCH(CD$3,Команды!$A$2:$A$7500,0),$E64+2)=Команды!$AJ$4,TRUE,FALSE),IF(INDEX(Команды!$A$2:$AN$7500,MATCH(CD$3,Команды!$A$2:$A$7500,0),$E64+2)=Команды!$AJ$5,TRUE,FALSE),IF(INDEX(Команды!$A$2:$AN$7500,MATCH(CD$3,Команды!$A$2:$A$7500,0),$E64+2)=Команды!$AJ$6,TRUE,FALSE),IF(INDEX(Команды!$A$2:$AN$7500,MATCH(CD$3,Команды!$A$2:$A$7500,0),$E64+2)=Команды!$AJ$7,TRUE,FALSE),IF(INDEX(Команды!$A$2:$AN$7500,MATCH(CD$3,Команды!$A$2:$A$7500,0),$E64+2)=Команды!$AJ$8,TRUE,FALSE),IF(INDEX(Команды!$A$2:$AN$7500,MATCH(CD$3,Команды!$A$2:$A$7500,0),$E64+2)=Команды!$AJ$9,TRUE,FALSE),IF(INDEX(Команды!$A$2:$AN$7500,MATCH(CD$3,Команды!$A$2:$A$7500,0),$E64+2)=Команды!$AJ$10,TRUE,FALSE),IF(INDEX(Команды!$A$2:$AN$7500,MATCH(CD$3,Команды!$A$2:$A$7500,0),$E64+2)=Команды!$AJ$11,TRUE,FALSE),IF(INDEX(Команды!$A$2:$AN$7500,MATCH(CD$3,Команды!$A$2:$A$7500,0),$E64+2)=Команды!$AJ$12,TRUE,FALSE),IF(INDEX(Команды!$A$2:$AN$7500,MATCH(CD$3,Команды!$A$2:$A$7500,0),$E64+2)=Команды!$AJ$13,TRUE,FALSE),IF(INDEX(Команды!$A$2:$AN$7500,MATCH(CD$3,Команды!$A$2:$A$7500,0),$E64+2)=Команды!$AJ$14,TRUE,FALSE),IF(INDEX(Команды!$A$2:$AN$7500,MATCH(CD$3,Команды!$A$2:$A$7500,0),$E64+2)=Команды!$AJ$15,TRUE,FALSE),IF(INDEX(Команды!$A$2:$AN$7500,MATCH(CD$3,Команды!$A$2:$A$7500,0),$E64+2)=Команды!$AJ$16,TRUE,FALSE),,IF(INDEX(Команды!$A$2:$AN$7500,MATCH(CD$3,Команды!$A$2:$A$7500,0),$E64+2)=Команды!$AJ$17,TRUE,FALSE),,IF(INDEX(Команды!$A$2:$AN$7500,MATCH(CD$3,Команды!$A$2:$A$7500,0),$E64+2)=Команды!$AJ$18,TRUE,FALSE),,IF(INDEX(Команды!$A$2:$AN$7500,MATCH(CD$3,Команды!$A$2:$A$7500,0),$E64+2)=Команды!$AJ$19,TRUE,FALSE)),INDEX(Команды!$AJ$2:$AK$19,MATCH(INDEX(Команды!$A$2:$AN$7500,MATCH(CD$3,Команды!$A$2:$A$7500,0),$E64+2),Команды!$AJ$2:$AJ$19,0),2),0)</f>
        <v>В</v>
      </c>
      <c r="CE64" s="175" t="str">
        <f>IF(OR(IF(INDEX(Команды!$A$2:$AN$7500,MATCH(CD$3,Команды!$A$2:$A$7500,0),$E64+2)=Команды!$AJ$2,TRUE,FALSE),IF(INDEX(Команды!$A$2:$AN$7500,MATCH(CD$3,Команды!$A$2:$A$7500,0),$E64+2)=Команды!$AJ$3,TRUE,FALSE),IF(INDEX(Команды!$A$2:$AN$7500,MATCH(CD$3,Команды!$A$2:$A$7500,0),$E64+2)=Команды!$AJ$4,TRUE,FALSE),IF(INDEX(Команды!$A$2:$AN$7500,MATCH(CD$3,Команды!$A$2:$A$7500,0),$E64+2)=Команды!$AJ$5,TRUE,FALSE),IF(INDEX(Команды!$A$2:$AN$7500,MATCH(CD$3,Команды!$A$2:$A$7500,0),$E64+2)=Команды!$AJ$6,TRUE,FALSE),IF(INDEX(Команды!$A$2:$AN$7500,MATCH(CD$3,Команды!$A$2:$A$7500,0),$E64+2)=Команды!$AJ$7,TRUE,FALSE),IF(INDEX(Команды!$A$2:$AN$7500,MATCH(CD$3,Команды!$A$2:$A$7500,0),$E64+2)=Команды!$AJ$8,TRUE,FALSE),IF(INDEX(Команды!$A$2:$AN$7500,MATCH(CD$3,Команды!$A$2:$A$7500,0),$E64+2)=Команды!$AJ$9,TRUE,FALSE),IF(INDEX(Команды!$A$2:$AN$7500,MATCH(CD$3,Команды!$A$2:$A$7500,0),$E64+2)=Команды!$AJ$10,TRUE,FALSE),IF(INDEX(Команды!$A$2:$AN$7500,MATCH(CD$3,Команды!$A$2:$A$7500,0),$E64+2)=Команды!$AJ$11,TRUE,FALSE),IF(INDEX(Команды!$A$2:$AN$7500,MATCH(CD$3,Команды!$A$2:$A$7500,0),$E64+2)=Команды!$AJ$12,TRUE,FALSE),IF(INDEX(Команды!$A$2:$AN$7500,MATCH(CD$3,Команды!$A$2:$A$7500,0),$E64+2)=Команды!$AJ$13,TRUE,FALSE),IF(INDEX(Команды!$A$2:$AN$7500,MATCH(CD$3,Команды!$A$2:$A$7500,0),$E64+2)=Команды!$AJ$14,TRUE,FALSE),IF(INDEX(Команды!$A$2:$AN$7500,MATCH(CD$3,Команды!$A$2:$A$7500,0),$E64+2)=Команды!$AJ$15,TRUE,FALSE),IF(INDEX(Команды!$A$2:$AN$7500,MATCH(CD$3,Команды!$A$2:$A$7500,0),$E64+2)=Команды!$AJ$16,TRUE,FALSE),IF(INDEX(Команды!$A$2:$AN$7500,MATCH(CD$3,Команды!$A$2:$A$7500,0),$E64+2)=Команды!$AJ$17,TRUE,FALSE),IF(INDEX(Команды!$A$2:$AN$7500,MATCH(CD$3,Команды!$A$2:$A$7500,0),$E64+2)=Команды!$AJ$18,TRUE,FALSE),IF(INDEX(Команды!$A$2:$AN$7500,MATCH(CD$3,Команды!$A$2:$A$7500,0),$E64+2)=Команды!$AJ$19,TRUE,FALSE)),INDEX(Команды!$AJ$2:$AL$19,MATCH(INDEX(Команды!$A$2:$AN$7500,MATCH(CD$3,Команды!$A$2:$A$7500,0),$E64+2),Команды!$AJ$2:$AJ$19,0),3),0)</f>
        <v>В</v>
      </c>
      <c r="CF64" s="342"/>
      <c r="CG64" s="174" t="str">
        <f>IF(OR(IF(INDEX(Команды!$A$2:$AN$7500,MATCH(CG$3,Команды!$A$2:$A$7500,0),$E64+2)=Команды!$AJ$2,TRUE,FALSE),IF(INDEX(Команды!$A$2:$AN$7500,MATCH(CG$3,Команды!$A$2:$A$7500,0),$E64+2)=Команды!$AJ$3,TRUE,FALSE),IF(INDEX(Команды!$A$2:$AN$7500,MATCH(CG$3,Команды!$A$2:$A$7500,0),$E64+2)=Команды!$AJ$4,TRUE,FALSE),IF(INDEX(Команды!$A$2:$AN$7500,MATCH(CG$3,Команды!$A$2:$A$7500,0),$E64+2)=Команды!$AJ$5,TRUE,FALSE),IF(INDEX(Команды!$A$2:$AN$7500,MATCH(CG$3,Команды!$A$2:$A$7500,0),$E64+2)=Команды!$AJ$6,TRUE,FALSE),IF(INDEX(Команды!$A$2:$AN$7500,MATCH(CG$3,Команды!$A$2:$A$7500,0),$E64+2)=Команды!$AJ$7,TRUE,FALSE),IF(INDEX(Команды!$A$2:$AN$7500,MATCH(CG$3,Команды!$A$2:$A$7500,0),$E64+2)=Команды!$AJ$8,TRUE,FALSE),IF(INDEX(Команды!$A$2:$AN$7500,MATCH(CG$3,Команды!$A$2:$A$7500,0),$E64+2)=Команды!$AJ$9,TRUE,FALSE),IF(INDEX(Команды!$A$2:$AN$7500,MATCH(CG$3,Команды!$A$2:$A$7500,0),$E64+2)=Команды!$AJ$10,TRUE,FALSE),IF(INDEX(Команды!$A$2:$AN$7500,MATCH(CG$3,Команды!$A$2:$A$7500,0),$E64+2)=Команды!$AJ$11,TRUE,FALSE),IF(INDEX(Команды!$A$2:$AN$7500,MATCH(CG$3,Команды!$A$2:$A$7500,0),$E64+2)=Команды!$AJ$12,TRUE,FALSE),IF(INDEX(Команды!$A$2:$AN$7500,MATCH(CG$3,Команды!$A$2:$A$7500,0),$E64+2)=Команды!$AJ$13,TRUE,FALSE),IF(INDEX(Команды!$A$2:$AN$7500,MATCH(CG$3,Команды!$A$2:$A$7500,0),$E64+2)=Команды!$AJ$14,TRUE,FALSE),IF(INDEX(Команды!$A$2:$AN$7500,MATCH(CG$3,Команды!$A$2:$A$7500,0),$E64+2)=Команды!$AJ$15,TRUE,FALSE),IF(INDEX(Команды!$A$2:$AN$7500,MATCH(CG$3,Команды!$A$2:$A$7500,0),$E64+2)=Команды!$AJ$16,TRUE,FALSE),,IF(INDEX(Команды!$A$2:$AN$7500,MATCH(CG$3,Команды!$A$2:$A$7500,0),$E64+2)=Команды!$AJ$17,TRUE,FALSE),,IF(INDEX(Команды!$A$2:$AN$7500,MATCH(CG$3,Команды!$A$2:$A$7500,0),$E64+2)=Команды!$AJ$18,TRUE,FALSE),,IF(INDEX(Команды!$A$2:$AN$7500,MATCH(CG$3,Команды!$A$2:$A$7500,0),$E64+2)=Команды!$AJ$19,TRUE,FALSE)),INDEX(Команды!$AJ$2:$AK$19,MATCH(INDEX(Команды!$A$2:$AN$7500,MATCH(CG$3,Команды!$A$2:$A$7500,0),$E64+2),Команды!$AJ$2:$AJ$19,0),2),0)</f>
        <v>В</v>
      </c>
      <c r="CH64" s="175" t="str">
        <f>IF(OR(IF(INDEX(Команды!$A$2:$AN$7500,MATCH(CG$3,Команды!$A$2:$A$7500,0),$E64+2)=Команды!$AJ$2,TRUE,FALSE),IF(INDEX(Команды!$A$2:$AN$7500,MATCH(CG$3,Команды!$A$2:$A$7500,0),$E64+2)=Команды!$AJ$3,TRUE,FALSE),IF(INDEX(Команды!$A$2:$AN$7500,MATCH(CG$3,Команды!$A$2:$A$7500,0),$E64+2)=Команды!$AJ$4,TRUE,FALSE),IF(INDEX(Команды!$A$2:$AN$7500,MATCH(CG$3,Команды!$A$2:$A$7500,0),$E64+2)=Команды!$AJ$5,TRUE,FALSE),IF(INDEX(Команды!$A$2:$AN$7500,MATCH(CG$3,Команды!$A$2:$A$7500,0),$E64+2)=Команды!$AJ$6,TRUE,FALSE),IF(INDEX(Команды!$A$2:$AN$7500,MATCH(CG$3,Команды!$A$2:$A$7500,0),$E64+2)=Команды!$AJ$7,TRUE,FALSE),IF(INDEX(Команды!$A$2:$AN$7500,MATCH(CG$3,Команды!$A$2:$A$7500,0),$E64+2)=Команды!$AJ$8,TRUE,FALSE),IF(INDEX(Команды!$A$2:$AN$7500,MATCH(CG$3,Команды!$A$2:$A$7500,0),$E64+2)=Команды!$AJ$9,TRUE,FALSE),IF(INDEX(Команды!$A$2:$AN$7500,MATCH(CG$3,Команды!$A$2:$A$7500,0),$E64+2)=Команды!$AJ$10,TRUE,FALSE),IF(INDEX(Команды!$A$2:$AN$7500,MATCH(CG$3,Команды!$A$2:$A$7500,0),$E64+2)=Команды!$AJ$11,TRUE,FALSE),IF(INDEX(Команды!$A$2:$AN$7500,MATCH(CG$3,Команды!$A$2:$A$7500,0),$E64+2)=Команды!$AJ$12,TRUE,FALSE),IF(INDEX(Команды!$A$2:$AN$7500,MATCH(CG$3,Команды!$A$2:$A$7500,0),$E64+2)=Команды!$AJ$13,TRUE,FALSE),IF(INDEX(Команды!$A$2:$AN$7500,MATCH(CG$3,Команды!$A$2:$A$7500,0),$E64+2)=Команды!$AJ$14,TRUE,FALSE),IF(INDEX(Команды!$A$2:$AN$7500,MATCH(CG$3,Команды!$A$2:$A$7500,0),$E64+2)=Команды!$AJ$15,TRUE,FALSE),IF(INDEX(Команды!$A$2:$AN$7500,MATCH(CG$3,Команды!$A$2:$A$7500,0),$E64+2)=Команды!$AJ$16,TRUE,FALSE),IF(INDEX(Команды!$A$2:$AN$7500,MATCH(CG$3,Команды!$A$2:$A$7500,0),$E64+2)=Команды!$AJ$17,TRUE,FALSE),IF(INDEX(Команды!$A$2:$AN$7500,MATCH(CG$3,Команды!$A$2:$A$7500,0),$E64+2)=Команды!$AJ$18,TRUE,FALSE),IF(INDEX(Команды!$A$2:$AN$7500,MATCH(CG$3,Команды!$A$2:$A$7500,0),$E64+2)=Команды!$AJ$19,TRUE,FALSE)),INDEX(Команды!$AJ$2:$AL$19,MATCH(INDEX(Команды!$A$2:$AN$7500,MATCH(CG$3,Команды!$A$2:$A$7500,0),$E64+2),Команды!$AJ$2:$AJ$19,0),3),0)</f>
        <v>В</v>
      </c>
      <c r="CI64" s="342"/>
      <c r="CJ64" s="174" t="str">
        <f>IF(OR(IF(INDEX(Команды!$A$2:$AN$7500,MATCH(CJ$3,Команды!$A$2:$A$7500,0),$E64+2)=Команды!$AJ$2,TRUE,FALSE),IF(INDEX(Команды!$A$2:$AN$7500,MATCH(CJ$3,Команды!$A$2:$A$7500,0),$E64+2)=Команды!$AJ$3,TRUE,FALSE),IF(INDEX(Команды!$A$2:$AN$7500,MATCH(CJ$3,Команды!$A$2:$A$7500,0),$E64+2)=Команды!$AJ$4,TRUE,FALSE),IF(INDEX(Команды!$A$2:$AN$7500,MATCH(CJ$3,Команды!$A$2:$A$7500,0),$E64+2)=Команды!$AJ$5,TRUE,FALSE),IF(INDEX(Команды!$A$2:$AN$7500,MATCH(CJ$3,Команды!$A$2:$A$7500,0),$E64+2)=Команды!$AJ$6,TRUE,FALSE),IF(INDEX(Команды!$A$2:$AN$7500,MATCH(CJ$3,Команды!$A$2:$A$7500,0),$E64+2)=Команды!$AJ$7,TRUE,FALSE),IF(INDEX(Команды!$A$2:$AN$7500,MATCH(CJ$3,Команды!$A$2:$A$7500,0),$E64+2)=Команды!$AJ$8,TRUE,FALSE),IF(INDEX(Команды!$A$2:$AN$7500,MATCH(CJ$3,Команды!$A$2:$A$7500,0),$E64+2)=Команды!$AJ$9,TRUE,FALSE),IF(INDEX(Команды!$A$2:$AN$7500,MATCH(CJ$3,Команды!$A$2:$A$7500,0),$E64+2)=Команды!$AJ$10,TRUE,FALSE),IF(INDEX(Команды!$A$2:$AN$7500,MATCH(CJ$3,Команды!$A$2:$A$7500,0),$E64+2)=Команды!$AJ$11,TRUE,FALSE),IF(INDEX(Команды!$A$2:$AN$7500,MATCH(CJ$3,Команды!$A$2:$A$7500,0),$E64+2)=Команды!$AJ$12,TRUE,FALSE),IF(INDEX(Команды!$A$2:$AN$7500,MATCH(CJ$3,Команды!$A$2:$A$7500,0),$E64+2)=Команды!$AJ$13,TRUE,FALSE),IF(INDEX(Команды!$A$2:$AN$7500,MATCH(CJ$3,Команды!$A$2:$A$7500,0),$E64+2)=Команды!$AJ$14,TRUE,FALSE),IF(INDEX(Команды!$A$2:$AN$7500,MATCH(CJ$3,Команды!$A$2:$A$7500,0),$E64+2)=Команды!$AJ$15,TRUE,FALSE),IF(INDEX(Команды!$A$2:$AN$7500,MATCH(CJ$3,Команды!$A$2:$A$7500,0),$E64+2)=Команды!$AJ$16,TRUE,FALSE),,IF(INDEX(Команды!$A$2:$AN$7500,MATCH(CJ$3,Команды!$A$2:$A$7500,0),$E64+2)=Команды!$AJ$17,TRUE,FALSE),,IF(INDEX(Команды!$A$2:$AN$7500,MATCH(CJ$3,Команды!$A$2:$A$7500,0),$E64+2)=Команды!$AJ$18,TRUE,FALSE),,IF(INDEX(Команды!$A$2:$AN$7500,MATCH(CJ$3,Команды!$A$2:$A$7500,0),$E64+2)=Команды!$AJ$19,TRUE,FALSE)),INDEX(Команды!$AJ$2:$AK$19,MATCH(INDEX(Команды!$A$2:$AN$7500,MATCH(CJ$3,Команды!$A$2:$A$7500,0),$E64+2),Команды!$AJ$2:$AJ$19,0),2),0)</f>
        <v>В</v>
      </c>
      <c r="CK64" s="175" t="str">
        <f>IF(OR(IF(INDEX(Команды!$A$2:$AN$7500,MATCH(CJ$3,Команды!$A$2:$A$7500,0),$E64+2)=Команды!$AJ$2,TRUE,FALSE),IF(INDEX(Команды!$A$2:$AN$7500,MATCH(CJ$3,Команды!$A$2:$A$7500,0),$E64+2)=Команды!$AJ$3,TRUE,FALSE),IF(INDEX(Команды!$A$2:$AN$7500,MATCH(CJ$3,Команды!$A$2:$A$7500,0),$E64+2)=Команды!$AJ$4,TRUE,FALSE),IF(INDEX(Команды!$A$2:$AN$7500,MATCH(CJ$3,Команды!$A$2:$A$7500,0),$E64+2)=Команды!$AJ$5,TRUE,FALSE),IF(INDEX(Команды!$A$2:$AN$7500,MATCH(CJ$3,Команды!$A$2:$A$7500,0),$E64+2)=Команды!$AJ$6,TRUE,FALSE),IF(INDEX(Команды!$A$2:$AN$7500,MATCH(CJ$3,Команды!$A$2:$A$7500,0),$E64+2)=Команды!$AJ$7,TRUE,FALSE),IF(INDEX(Команды!$A$2:$AN$7500,MATCH(CJ$3,Команды!$A$2:$A$7500,0),$E64+2)=Команды!$AJ$8,TRUE,FALSE),IF(INDEX(Команды!$A$2:$AN$7500,MATCH(CJ$3,Команды!$A$2:$A$7500,0),$E64+2)=Команды!$AJ$9,TRUE,FALSE),IF(INDEX(Команды!$A$2:$AN$7500,MATCH(CJ$3,Команды!$A$2:$A$7500,0),$E64+2)=Команды!$AJ$10,TRUE,FALSE),IF(INDEX(Команды!$A$2:$AN$7500,MATCH(CJ$3,Команды!$A$2:$A$7500,0),$E64+2)=Команды!$AJ$11,TRUE,FALSE),IF(INDEX(Команды!$A$2:$AN$7500,MATCH(CJ$3,Команды!$A$2:$A$7500,0),$E64+2)=Команды!$AJ$12,TRUE,FALSE),IF(INDEX(Команды!$A$2:$AN$7500,MATCH(CJ$3,Команды!$A$2:$A$7500,0),$E64+2)=Команды!$AJ$13,TRUE,FALSE),IF(INDEX(Команды!$A$2:$AN$7500,MATCH(CJ$3,Команды!$A$2:$A$7500,0),$E64+2)=Команды!$AJ$14,TRUE,FALSE),IF(INDEX(Команды!$A$2:$AN$7500,MATCH(CJ$3,Команды!$A$2:$A$7500,0),$E64+2)=Команды!$AJ$15,TRUE,FALSE),IF(INDEX(Команды!$A$2:$AN$7500,MATCH(CJ$3,Команды!$A$2:$A$7500,0),$E64+2)=Команды!$AJ$16,TRUE,FALSE),IF(INDEX(Команды!$A$2:$AN$7500,MATCH(CJ$3,Команды!$A$2:$A$7500,0),$E64+2)=Команды!$AJ$17,TRUE,FALSE),IF(INDEX(Команды!$A$2:$AN$7500,MATCH(CJ$3,Команды!$A$2:$A$7500,0),$E64+2)=Команды!$AJ$18,TRUE,FALSE),IF(INDEX(Команды!$A$2:$AN$7500,MATCH(CJ$3,Команды!$A$2:$A$7500,0),$E64+2)=Команды!$AJ$19,TRUE,FALSE)),INDEX(Команды!$AJ$2:$AL$19,MATCH(INDEX(Команды!$A$2:$AN$7500,MATCH(CJ$3,Команды!$A$2:$A$7500,0),$E64+2),Команды!$AJ$2:$AJ$19,0),3),0)</f>
        <v>В</v>
      </c>
      <c r="CL64" s="342"/>
      <c r="CM64" s="174" t="str">
        <f>IF(OR(IF(INDEX(Команды!$A$2:$AN$7500,MATCH(CM$3,Команды!$A$2:$A$7500,0),$E64+2)=Команды!$AJ$2,TRUE,FALSE),IF(INDEX(Команды!$A$2:$AN$7500,MATCH(CM$3,Команды!$A$2:$A$7500,0),$E64+2)=Команды!$AJ$3,TRUE,FALSE),IF(INDEX(Команды!$A$2:$AN$7500,MATCH(CM$3,Команды!$A$2:$A$7500,0),$E64+2)=Команды!$AJ$4,TRUE,FALSE),IF(INDEX(Команды!$A$2:$AN$7500,MATCH(CM$3,Команды!$A$2:$A$7500,0),$E64+2)=Команды!$AJ$5,TRUE,FALSE),IF(INDEX(Команды!$A$2:$AN$7500,MATCH(CM$3,Команды!$A$2:$A$7500,0),$E64+2)=Команды!$AJ$6,TRUE,FALSE),IF(INDEX(Команды!$A$2:$AN$7500,MATCH(CM$3,Команды!$A$2:$A$7500,0),$E64+2)=Команды!$AJ$7,TRUE,FALSE),IF(INDEX(Команды!$A$2:$AN$7500,MATCH(CM$3,Команды!$A$2:$A$7500,0),$E64+2)=Команды!$AJ$8,TRUE,FALSE),IF(INDEX(Команды!$A$2:$AN$7500,MATCH(CM$3,Команды!$A$2:$A$7500,0),$E64+2)=Команды!$AJ$9,TRUE,FALSE),IF(INDEX(Команды!$A$2:$AN$7500,MATCH(CM$3,Команды!$A$2:$A$7500,0),$E64+2)=Команды!$AJ$10,TRUE,FALSE),IF(INDEX(Команды!$A$2:$AN$7500,MATCH(CM$3,Команды!$A$2:$A$7500,0),$E64+2)=Команды!$AJ$11,TRUE,FALSE),IF(INDEX(Команды!$A$2:$AN$7500,MATCH(CM$3,Команды!$A$2:$A$7500,0),$E64+2)=Команды!$AJ$12,TRUE,FALSE),IF(INDEX(Команды!$A$2:$AN$7500,MATCH(CM$3,Команды!$A$2:$A$7500,0),$E64+2)=Команды!$AJ$13,TRUE,FALSE),IF(INDEX(Команды!$A$2:$AN$7500,MATCH(CM$3,Команды!$A$2:$A$7500,0),$E64+2)=Команды!$AJ$14,TRUE,FALSE),IF(INDEX(Команды!$A$2:$AN$7500,MATCH(CM$3,Команды!$A$2:$A$7500,0),$E64+2)=Команды!$AJ$15,TRUE,FALSE),IF(INDEX(Команды!$A$2:$AN$7500,MATCH(CM$3,Команды!$A$2:$A$7500,0),$E64+2)=Команды!$AJ$16,TRUE,FALSE),,IF(INDEX(Команды!$A$2:$AN$7500,MATCH(CM$3,Команды!$A$2:$A$7500,0),$E64+2)=Команды!$AJ$17,TRUE,FALSE),,IF(INDEX(Команды!$A$2:$AN$7500,MATCH(CM$3,Команды!$A$2:$A$7500,0),$E64+2)=Команды!$AJ$18,TRUE,FALSE),,IF(INDEX(Команды!$A$2:$AN$7500,MATCH(CM$3,Команды!$A$2:$A$7500,0),$E64+2)=Команды!$AJ$19,TRUE,FALSE)),INDEX(Команды!$AJ$2:$AK$19,MATCH(INDEX(Команды!$A$2:$AN$7500,MATCH(CM$3,Команды!$A$2:$A$7500,0),$E64+2),Команды!$AJ$2:$AJ$19,0),2),0)</f>
        <v>В</v>
      </c>
      <c r="CN64" s="175" t="str">
        <f>IF(OR(IF(INDEX(Команды!$A$2:$AN$7500,MATCH(CM$3,Команды!$A$2:$A$7500,0),$E64+2)=Команды!$AJ$2,TRUE,FALSE),IF(INDEX(Команды!$A$2:$AN$7500,MATCH(CM$3,Команды!$A$2:$A$7500,0),$E64+2)=Команды!$AJ$3,TRUE,FALSE),IF(INDEX(Команды!$A$2:$AN$7500,MATCH(CM$3,Команды!$A$2:$A$7500,0),$E64+2)=Команды!$AJ$4,TRUE,FALSE),IF(INDEX(Команды!$A$2:$AN$7500,MATCH(CM$3,Команды!$A$2:$A$7500,0),$E64+2)=Команды!$AJ$5,TRUE,FALSE),IF(INDEX(Команды!$A$2:$AN$7500,MATCH(CM$3,Команды!$A$2:$A$7500,0),$E64+2)=Команды!$AJ$6,TRUE,FALSE),IF(INDEX(Команды!$A$2:$AN$7500,MATCH(CM$3,Команды!$A$2:$A$7500,0),$E64+2)=Команды!$AJ$7,TRUE,FALSE),IF(INDEX(Команды!$A$2:$AN$7500,MATCH(CM$3,Команды!$A$2:$A$7500,0),$E64+2)=Команды!$AJ$8,TRUE,FALSE),IF(INDEX(Команды!$A$2:$AN$7500,MATCH(CM$3,Команды!$A$2:$A$7500,0),$E64+2)=Команды!$AJ$9,TRUE,FALSE),IF(INDEX(Команды!$A$2:$AN$7500,MATCH(CM$3,Команды!$A$2:$A$7500,0),$E64+2)=Команды!$AJ$10,TRUE,FALSE),IF(INDEX(Команды!$A$2:$AN$7500,MATCH(CM$3,Команды!$A$2:$A$7500,0),$E64+2)=Команды!$AJ$11,TRUE,FALSE),IF(INDEX(Команды!$A$2:$AN$7500,MATCH(CM$3,Команды!$A$2:$A$7500,0),$E64+2)=Команды!$AJ$12,TRUE,FALSE),IF(INDEX(Команды!$A$2:$AN$7500,MATCH(CM$3,Команды!$A$2:$A$7500,0),$E64+2)=Команды!$AJ$13,TRUE,FALSE),IF(INDEX(Команды!$A$2:$AN$7500,MATCH(CM$3,Команды!$A$2:$A$7500,0),$E64+2)=Команды!$AJ$14,TRUE,FALSE),IF(INDEX(Команды!$A$2:$AN$7500,MATCH(CM$3,Команды!$A$2:$A$7500,0),$E64+2)=Команды!$AJ$15,TRUE,FALSE),IF(INDEX(Команды!$A$2:$AN$7500,MATCH(CM$3,Команды!$A$2:$A$7500,0),$E64+2)=Команды!$AJ$16,TRUE,FALSE),IF(INDEX(Команды!$A$2:$AN$7500,MATCH(CM$3,Команды!$A$2:$A$7500,0),$E64+2)=Команды!$AJ$17,TRUE,FALSE),IF(INDEX(Команды!$A$2:$AN$7500,MATCH(CM$3,Команды!$A$2:$A$7500,0),$E64+2)=Команды!$AJ$18,TRUE,FALSE),IF(INDEX(Команды!$A$2:$AN$7500,MATCH(CM$3,Команды!$A$2:$A$7500,0),$E64+2)=Команды!$AJ$19,TRUE,FALSE)),INDEX(Команды!$AJ$2:$AL$19,MATCH(INDEX(Команды!$A$2:$AN$7500,MATCH(CM$3,Команды!$A$2:$A$7500,0),$E64+2),Команды!$AJ$2:$AJ$19,0),3),0)</f>
        <v>В</v>
      </c>
      <c r="CO64" s="342"/>
      <c r="CP64" s="174" t="str">
        <f>IF(OR(IF(INDEX(Команды!$A$2:$AN$7500,MATCH(CP$3,Команды!$A$2:$A$7500,0),$E64+2)=Команды!$AJ$2,TRUE,FALSE),IF(INDEX(Команды!$A$2:$AN$7500,MATCH(CP$3,Команды!$A$2:$A$7500,0),$E64+2)=Команды!$AJ$3,TRUE,FALSE),IF(INDEX(Команды!$A$2:$AN$7500,MATCH(CP$3,Команды!$A$2:$A$7500,0),$E64+2)=Команды!$AJ$4,TRUE,FALSE),IF(INDEX(Команды!$A$2:$AN$7500,MATCH(CP$3,Команды!$A$2:$A$7500,0),$E64+2)=Команды!$AJ$5,TRUE,FALSE),IF(INDEX(Команды!$A$2:$AN$7500,MATCH(CP$3,Команды!$A$2:$A$7500,0),$E64+2)=Команды!$AJ$6,TRUE,FALSE),IF(INDEX(Команды!$A$2:$AN$7500,MATCH(CP$3,Команды!$A$2:$A$7500,0),$E64+2)=Команды!$AJ$7,TRUE,FALSE),IF(INDEX(Команды!$A$2:$AN$7500,MATCH(CP$3,Команды!$A$2:$A$7500,0),$E64+2)=Команды!$AJ$8,TRUE,FALSE),IF(INDEX(Команды!$A$2:$AN$7500,MATCH(CP$3,Команды!$A$2:$A$7500,0),$E64+2)=Команды!$AJ$9,TRUE,FALSE),IF(INDEX(Команды!$A$2:$AN$7500,MATCH(CP$3,Команды!$A$2:$A$7500,0),$E64+2)=Команды!$AJ$10,TRUE,FALSE),IF(INDEX(Команды!$A$2:$AN$7500,MATCH(CP$3,Команды!$A$2:$A$7500,0),$E64+2)=Команды!$AJ$11,TRUE,FALSE),IF(INDEX(Команды!$A$2:$AN$7500,MATCH(CP$3,Команды!$A$2:$A$7500,0),$E64+2)=Команды!$AJ$12,TRUE,FALSE),IF(INDEX(Команды!$A$2:$AN$7500,MATCH(CP$3,Команды!$A$2:$A$7500,0),$E64+2)=Команды!$AJ$13,TRUE,FALSE),IF(INDEX(Команды!$A$2:$AN$7500,MATCH(CP$3,Команды!$A$2:$A$7500,0),$E64+2)=Команды!$AJ$14,TRUE,FALSE),IF(INDEX(Команды!$A$2:$AN$7500,MATCH(CP$3,Команды!$A$2:$A$7500,0),$E64+2)=Команды!$AJ$15,TRUE,FALSE),IF(INDEX(Команды!$A$2:$AN$7500,MATCH(CP$3,Команды!$A$2:$A$7500,0),$E64+2)=Команды!$AJ$16,TRUE,FALSE),,IF(INDEX(Команды!$A$2:$AN$7500,MATCH(CP$3,Команды!$A$2:$A$7500,0),$E64+2)=Команды!$AJ$17,TRUE,FALSE),,IF(INDEX(Команды!$A$2:$AN$7500,MATCH(CP$3,Команды!$A$2:$A$7500,0),$E64+2)=Команды!$AJ$18,TRUE,FALSE),,IF(INDEX(Команды!$A$2:$AN$7500,MATCH(CP$3,Команды!$A$2:$A$7500,0),$E64+2)=Команды!$AJ$19,TRUE,FALSE)),INDEX(Команды!$AJ$2:$AK$19,MATCH(INDEX(Команды!$A$2:$AN$7500,MATCH(CP$3,Команды!$A$2:$A$7500,0),$E64+2),Команды!$AJ$2:$AJ$19,0),2),0)</f>
        <v>В</v>
      </c>
      <c r="CQ64" s="175" t="str">
        <f>IF(OR(IF(INDEX(Команды!$A$2:$AN$7500,MATCH(CP$3,Команды!$A$2:$A$7500,0),$E64+2)=Команды!$AJ$2,TRUE,FALSE),IF(INDEX(Команды!$A$2:$AN$7500,MATCH(CP$3,Команды!$A$2:$A$7500,0),$E64+2)=Команды!$AJ$3,TRUE,FALSE),IF(INDEX(Команды!$A$2:$AN$7500,MATCH(CP$3,Команды!$A$2:$A$7500,0),$E64+2)=Команды!$AJ$4,TRUE,FALSE),IF(INDEX(Команды!$A$2:$AN$7500,MATCH(CP$3,Команды!$A$2:$A$7500,0),$E64+2)=Команды!$AJ$5,TRUE,FALSE),IF(INDEX(Команды!$A$2:$AN$7500,MATCH(CP$3,Команды!$A$2:$A$7500,0),$E64+2)=Команды!$AJ$6,TRUE,FALSE),IF(INDEX(Команды!$A$2:$AN$7500,MATCH(CP$3,Команды!$A$2:$A$7500,0),$E64+2)=Команды!$AJ$7,TRUE,FALSE),IF(INDEX(Команды!$A$2:$AN$7500,MATCH(CP$3,Команды!$A$2:$A$7500,0),$E64+2)=Команды!$AJ$8,TRUE,FALSE),IF(INDEX(Команды!$A$2:$AN$7500,MATCH(CP$3,Команды!$A$2:$A$7500,0),$E64+2)=Команды!$AJ$9,TRUE,FALSE),IF(INDEX(Команды!$A$2:$AN$7500,MATCH(CP$3,Команды!$A$2:$A$7500,0),$E64+2)=Команды!$AJ$10,TRUE,FALSE),IF(INDEX(Команды!$A$2:$AN$7500,MATCH(CP$3,Команды!$A$2:$A$7500,0),$E64+2)=Команды!$AJ$11,TRUE,FALSE),IF(INDEX(Команды!$A$2:$AN$7500,MATCH(CP$3,Команды!$A$2:$A$7500,0),$E64+2)=Команды!$AJ$12,TRUE,FALSE),IF(INDEX(Команды!$A$2:$AN$7500,MATCH(CP$3,Команды!$A$2:$A$7500,0),$E64+2)=Команды!$AJ$13,TRUE,FALSE),IF(INDEX(Команды!$A$2:$AN$7500,MATCH(CP$3,Команды!$A$2:$A$7500,0),$E64+2)=Команды!$AJ$14,TRUE,FALSE),IF(INDEX(Команды!$A$2:$AN$7500,MATCH(CP$3,Команды!$A$2:$A$7500,0),$E64+2)=Команды!$AJ$15,TRUE,FALSE),IF(INDEX(Команды!$A$2:$AN$7500,MATCH(CP$3,Команды!$A$2:$A$7500,0),$E64+2)=Команды!$AJ$16,TRUE,FALSE),IF(INDEX(Команды!$A$2:$AN$7500,MATCH(CP$3,Команды!$A$2:$A$7500,0),$E64+2)=Команды!$AJ$17,TRUE,FALSE),IF(INDEX(Команды!$A$2:$AN$7500,MATCH(CP$3,Команды!$A$2:$A$7500,0),$E64+2)=Команды!$AJ$18,TRUE,FALSE),IF(INDEX(Команды!$A$2:$AN$7500,MATCH(CP$3,Команды!$A$2:$A$7500,0),$E64+2)=Команды!$AJ$19,TRUE,FALSE)),INDEX(Команды!$AJ$2:$AL$19,MATCH(INDEX(Команды!$A$2:$AN$7500,MATCH(CP$3,Команды!$A$2:$A$7500,0),$E64+2),Команды!$AJ$2:$AJ$19,0),3),0)</f>
        <v>В</v>
      </c>
      <c r="CR64" s="342"/>
      <c r="CS64" s="174" t="str">
        <f>IF(OR(IF(INDEX(Команды!$A$2:$AN$7500,MATCH(CS$3,Команды!$A$2:$A$7500,0),$E64+2)=Команды!$AJ$2,TRUE,FALSE),IF(INDEX(Команды!$A$2:$AN$7500,MATCH(CS$3,Команды!$A$2:$A$7500,0),$E64+2)=Команды!$AJ$3,TRUE,FALSE),IF(INDEX(Команды!$A$2:$AN$7500,MATCH(CS$3,Команды!$A$2:$A$7500,0),$E64+2)=Команды!$AJ$4,TRUE,FALSE),IF(INDEX(Команды!$A$2:$AN$7500,MATCH(CS$3,Команды!$A$2:$A$7500,0),$E64+2)=Команды!$AJ$5,TRUE,FALSE),IF(INDEX(Команды!$A$2:$AN$7500,MATCH(CS$3,Команды!$A$2:$A$7500,0),$E64+2)=Команды!$AJ$6,TRUE,FALSE),IF(INDEX(Команды!$A$2:$AN$7500,MATCH(CS$3,Команды!$A$2:$A$7500,0),$E64+2)=Команды!$AJ$7,TRUE,FALSE),IF(INDEX(Команды!$A$2:$AN$7500,MATCH(CS$3,Команды!$A$2:$A$7500,0),$E64+2)=Команды!$AJ$8,TRUE,FALSE),IF(INDEX(Команды!$A$2:$AN$7500,MATCH(CS$3,Команды!$A$2:$A$7500,0),$E64+2)=Команды!$AJ$9,TRUE,FALSE),IF(INDEX(Команды!$A$2:$AN$7500,MATCH(CS$3,Команды!$A$2:$A$7500,0),$E64+2)=Команды!$AJ$10,TRUE,FALSE),IF(INDEX(Команды!$A$2:$AN$7500,MATCH(CS$3,Команды!$A$2:$A$7500,0),$E64+2)=Команды!$AJ$11,TRUE,FALSE),IF(INDEX(Команды!$A$2:$AN$7500,MATCH(CS$3,Команды!$A$2:$A$7500,0),$E64+2)=Команды!$AJ$12,TRUE,FALSE),IF(INDEX(Команды!$A$2:$AN$7500,MATCH(CS$3,Команды!$A$2:$A$7500,0),$E64+2)=Команды!$AJ$13,TRUE,FALSE),IF(INDEX(Команды!$A$2:$AN$7500,MATCH(CS$3,Команды!$A$2:$A$7500,0),$E64+2)=Команды!$AJ$14,TRUE,FALSE),IF(INDEX(Команды!$A$2:$AN$7500,MATCH(CS$3,Команды!$A$2:$A$7500,0),$E64+2)=Команды!$AJ$15,TRUE,FALSE),IF(INDEX(Команды!$A$2:$AN$7500,MATCH(CS$3,Команды!$A$2:$A$7500,0),$E64+2)=Команды!$AJ$16,TRUE,FALSE),,IF(INDEX(Команды!$A$2:$AN$7500,MATCH(CS$3,Команды!$A$2:$A$7500,0),$E64+2)=Команды!$AJ$17,TRUE,FALSE),,IF(INDEX(Команды!$A$2:$AN$7500,MATCH(CS$3,Команды!$A$2:$A$7500,0),$E64+2)=Команды!$AJ$18,TRUE,FALSE),,IF(INDEX(Команды!$A$2:$AN$7500,MATCH(CS$3,Команды!$A$2:$A$7500,0),$E64+2)=Команды!$AJ$19,TRUE,FALSE)),INDEX(Команды!$AJ$2:$AK$19,MATCH(INDEX(Команды!$A$2:$AN$7500,MATCH(CS$3,Команды!$A$2:$A$7500,0),$E64+2),Команды!$AJ$2:$AJ$19,0),2),0)</f>
        <v>В</v>
      </c>
      <c r="CT64" s="175" t="str">
        <f>IF(OR(IF(INDEX(Команды!$A$2:$AN$7500,MATCH(CS$3,Команды!$A$2:$A$7500,0),$E64+2)=Команды!$AJ$2,TRUE,FALSE),IF(INDEX(Команды!$A$2:$AN$7500,MATCH(CS$3,Команды!$A$2:$A$7500,0),$E64+2)=Команды!$AJ$3,TRUE,FALSE),IF(INDEX(Команды!$A$2:$AN$7500,MATCH(CS$3,Команды!$A$2:$A$7500,0),$E64+2)=Команды!$AJ$4,TRUE,FALSE),IF(INDEX(Команды!$A$2:$AN$7500,MATCH(CS$3,Команды!$A$2:$A$7500,0),$E64+2)=Команды!$AJ$5,TRUE,FALSE),IF(INDEX(Команды!$A$2:$AN$7500,MATCH(CS$3,Команды!$A$2:$A$7500,0),$E64+2)=Команды!$AJ$6,TRUE,FALSE),IF(INDEX(Команды!$A$2:$AN$7500,MATCH(CS$3,Команды!$A$2:$A$7500,0),$E64+2)=Команды!$AJ$7,TRUE,FALSE),IF(INDEX(Команды!$A$2:$AN$7500,MATCH(CS$3,Команды!$A$2:$A$7500,0),$E64+2)=Команды!$AJ$8,TRUE,FALSE),IF(INDEX(Команды!$A$2:$AN$7500,MATCH(CS$3,Команды!$A$2:$A$7500,0),$E64+2)=Команды!$AJ$9,TRUE,FALSE),IF(INDEX(Команды!$A$2:$AN$7500,MATCH(CS$3,Команды!$A$2:$A$7500,0),$E64+2)=Команды!$AJ$10,TRUE,FALSE),IF(INDEX(Команды!$A$2:$AN$7500,MATCH(CS$3,Команды!$A$2:$A$7500,0),$E64+2)=Команды!$AJ$11,TRUE,FALSE),IF(INDEX(Команды!$A$2:$AN$7500,MATCH(CS$3,Команды!$A$2:$A$7500,0),$E64+2)=Команды!$AJ$12,TRUE,FALSE),IF(INDEX(Команды!$A$2:$AN$7500,MATCH(CS$3,Команды!$A$2:$A$7500,0),$E64+2)=Команды!$AJ$13,TRUE,FALSE),IF(INDEX(Команды!$A$2:$AN$7500,MATCH(CS$3,Команды!$A$2:$A$7500,0),$E64+2)=Команды!$AJ$14,TRUE,FALSE),IF(INDEX(Команды!$A$2:$AN$7500,MATCH(CS$3,Команды!$A$2:$A$7500,0),$E64+2)=Команды!$AJ$15,TRUE,FALSE),IF(INDEX(Команды!$A$2:$AN$7500,MATCH(CS$3,Команды!$A$2:$A$7500,0),$E64+2)=Команды!$AJ$16,TRUE,FALSE),IF(INDEX(Команды!$A$2:$AN$7500,MATCH(CS$3,Команды!$A$2:$A$7500,0),$E64+2)=Команды!$AJ$17,TRUE,FALSE),IF(INDEX(Команды!$A$2:$AN$7500,MATCH(CS$3,Команды!$A$2:$A$7500,0),$E64+2)=Команды!$AJ$18,TRUE,FALSE),IF(INDEX(Команды!$A$2:$AN$7500,MATCH(CS$3,Команды!$A$2:$A$7500,0),$E64+2)=Команды!$AJ$19,TRUE,FALSE)),INDEX(Команды!$AJ$2:$AL$19,MATCH(INDEX(Команды!$A$2:$AN$7500,MATCH(CS$3,Команды!$A$2:$A$7500,0),$E64+2),Команды!$AJ$2:$AJ$19,0),3),0)</f>
        <v>В</v>
      </c>
      <c r="CU64" s="342"/>
    </row>
    <row r="65" spans="1:99" s="2" customFormat="1" ht="21.95" customHeight="1" x14ac:dyDescent="0.3">
      <c r="A65" s="251">
        <v>60</v>
      </c>
      <c r="B65" s="2">
        <f>VLOOKUP(A65,'Список КК'!A:F,6,TRUE)</f>
        <v>48894</v>
      </c>
      <c r="C65" s="638" t="str">
        <f>VLOOKUP(A65,'Список КК'!A:B,2,TRUE)</f>
        <v>Костиж Наталья Сергеевна</v>
      </c>
      <c r="D65" s="203">
        <f>VLOOKUP(A65,'Список КК'!A:D,4,TRUE)</f>
        <v>0</v>
      </c>
      <c r="E65" s="4">
        <f>VLOOKUP(A65,'Список КК'!A:C,3,TRUE)</f>
        <v>10</v>
      </c>
      <c r="F65" s="220">
        <f>VLOOKUP(A65,'Список КК'!A:E,5,TRUE)</f>
        <v>0</v>
      </c>
      <c r="G65" s="174">
        <f>IF(OR(IF(INDEX(Команды!$A$2:$AN$7500,MATCH(G$3,Команды!$A$2:$A$7500,0),$E65+2)=Команды!$AJ$2,TRUE,FALSE),IF(INDEX(Команды!$A$2:$AN$7500,MATCH(G$3,Команды!$A$2:$A$7500,0),$E65+2)=Команды!$AJ$3,TRUE,FALSE),IF(INDEX(Команды!$A$2:$AN$7500,MATCH(G$3,Команды!$A$2:$A$7500,0),$E65+2)=Команды!$AJ$4,TRUE,FALSE),IF(INDEX(Команды!$A$2:$AN$7500,MATCH(G$3,Команды!$A$2:$A$7500,0),$E65+2)=Команды!$AJ$5,TRUE,FALSE),IF(INDEX(Команды!$A$2:$AN$7500,MATCH(G$3,Команды!$A$2:$A$7500,0),$E65+2)=Команды!$AJ$6,TRUE,FALSE),IF(INDEX(Команды!$A$2:$AN$7500,MATCH(G$3,Команды!$A$2:$A$7500,0),$E65+2)=Команды!$AJ$7,TRUE,FALSE),IF(INDEX(Команды!$A$2:$AN$7500,MATCH(G$3,Команды!$A$2:$A$7500,0),$E65+2)=Команды!$AJ$8,TRUE,FALSE),IF(INDEX(Команды!$A$2:$AN$7500,MATCH(G$3,Команды!$A$2:$A$7500,0),$E65+2)=Команды!$AJ$9,TRUE,FALSE),IF(INDEX(Команды!$A$2:$AN$7500,MATCH(G$3,Команды!$A$2:$A$7500,0),$E65+2)=Команды!$AJ$10,TRUE,FALSE),IF(INDEX(Команды!$A$2:$AN$7500,MATCH(G$3,Команды!$A$2:$A$7500,0),$E65+2)=Команды!$AJ$11,TRUE,FALSE),IF(INDEX(Команды!$A$2:$AN$7500,MATCH(G$3,Команды!$A$2:$A$7500,0),$E65+2)=Команды!$AJ$12,TRUE,FALSE),IF(INDEX(Команды!$A$2:$AN$7500,MATCH(G$3,Команды!$A$2:$A$7500,0),$E65+2)=Команды!$AJ$13,TRUE,FALSE),IF(INDEX(Команды!$A$2:$AN$7500,MATCH(G$3,Команды!$A$2:$A$7500,0),$E65+2)=Команды!$AJ$14,TRUE,FALSE),IF(INDEX(Команды!$A$2:$AN$7500,MATCH(G$3,Команды!$A$2:$A$7500,0),$E65+2)=Команды!$AJ$15,TRUE,FALSE),IF(INDEX(Команды!$A$2:$AN$7500,MATCH(G$3,Команды!$A$2:$A$7500,0),$E65+2)=Команды!$AJ$16,TRUE,FALSE),,IF(INDEX(Команды!$A$2:$AN$7500,MATCH(G$3,Команды!$A$2:$A$7500,0),$E65+2)=Команды!$AJ$17,TRUE,FALSE),,IF(INDEX(Команды!$A$2:$AN$7500,MATCH(G$3,Команды!$A$2:$A$7500,0),$E65+2)=Команды!$AJ$18,TRUE,FALSE),,IF(INDEX(Команды!$A$2:$AN$7500,MATCH(G$3,Команды!$A$2:$A$7500,0),$E65+2)=Команды!$AJ$19,TRUE,FALSE)),INDEX(Команды!$AJ$2:$AK$19,MATCH(INDEX(Команды!$A$2:$AN$7500,MATCH(G$3,Команды!$A$2:$A$7500,0),$E65+2),Команды!$AJ$2:$AJ$19,0),2),0)</f>
        <v>0.375</v>
      </c>
      <c r="H65" s="175">
        <f>IF(OR(IF(INDEX(Команды!$A$2:$AN$7500,MATCH(G$3,Команды!$A$2:$A$7500,0),$E65+2)=Команды!$AJ$2,TRUE,FALSE),IF(INDEX(Команды!$A$2:$AN$7500,MATCH(G$3,Команды!$A$2:$A$7500,0),$E65+2)=Команды!$AJ$3,TRUE,FALSE),IF(INDEX(Команды!$A$2:$AN$7500,MATCH(G$3,Команды!$A$2:$A$7500,0),$E65+2)=Команды!$AJ$4,TRUE,FALSE),IF(INDEX(Команды!$A$2:$AN$7500,MATCH(G$3,Команды!$A$2:$A$7500,0),$E65+2)=Команды!$AJ$5,TRUE,FALSE),IF(INDEX(Команды!$A$2:$AN$7500,MATCH(G$3,Команды!$A$2:$A$7500,0),$E65+2)=Команды!$AJ$6,TRUE,FALSE),IF(INDEX(Команды!$A$2:$AN$7500,MATCH(G$3,Команды!$A$2:$A$7500,0),$E65+2)=Команды!$AJ$7,TRUE,FALSE),IF(INDEX(Команды!$A$2:$AN$7500,MATCH(G$3,Команды!$A$2:$A$7500,0),$E65+2)=Команды!$AJ$8,TRUE,FALSE),IF(INDEX(Команды!$A$2:$AN$7500,MATCH(G$3,Команды!$A$2:$A$7500,0),$E65+2)=Команды!$AJ$9,TRUE,FALSE),IF(INDEX(Команды!$A$2:$AN$7500,MATCH(G$3,Команды!$A$2:$A$7500,0),$E65+2)=Команды!$AJ$10,TRUE,FALSE),IF(INDEX(Команды!$A$2:$AN$7500,MATCH(G$3,Команды!$A$2:$A$7500,0),$E65+2)=Команды!$AJ$11,TRUE,FALSE),IF(INDEX(Команды!$A$2:$AN$7500,MATCH(G$3,Команды!$A$2:$A$7500,0),$E65+2)=Команды!$AJ$12,TRUE,FALSE),IF(INDEX(Команды!$A$2:$AN$7500,MATCH(G$3,Команды!$A$2:$A$7500,0),$E65+2)=Команды!$AJ$13,TRUE,FALSE),IF(INDEX(Команды!$A$2:$AN$7500,MATCH(G$3,Команды!$A$2:$A$7500,0),$E65+2)=Команды!$AJ$14,TRUE,FALSE),IF(INDEX(Команды!$A$2:$AN$7500,MATCH(G$3,Команды!$A$2:$A$7500,0),$E65+2)=Команды!$AJ$15,TRUE,FALSE),IF(INDEX(Команды!$A$2:$AN$7500,MATCH(G$3,Команды!$A$2:$A$7500,0),$E65+2)=Команды!$AJ$16,TRUE,FALSE),IF(INDEX(Команды!$A$2:$AN$7500,MATCH(G$3,Команды!$A$2:$A$7500,0),$E65+2)=Команды!$AJ$17,TRUE,FALSE),IF(INDEX(Команды!$A$2:$AN$7500,MATCH(G$3,Команды!$A$2:$A$7500,0),$E65+2)=Команды!$AJ$18,TRUE,FALSE),IF(INDEX(Команды!$A$2:$AN$7500,MATCH(G$3,Команды!$A$2:$A$7500,0),$E65+2)=Команды!$AJ$19,TRUE,FALSE)),INDEX(Команды!$AJ$2:$AL$19,MATCH(INDEX(Команды!$A$2:$AN$7500,MATCH(G$3,Команды!$A$2:$A$7500,0),$E65+2),Команды!$AJ$2:$AJ$19,0),3),0)</f>
        <v>0.75</v>
      </c>
      <c r="I65" s="342"/>
      <c r="J65" s="174">
        <f>IF(OR(IF(INDEX(Команды!$A$2:$AN$7500,MATCH(J$3,Команды!$A$2:$A$7500,0),$E65+2)=Команды!$AJ$2,TRUE,FALSE),IF(INDEX(Команды!$A$2:$AN$7500,MATCH(J$3,Команды!$A$2:$A$7500,0),$E65+2)=Команды!$AJ$3,TRUE,FALSE),IF(INDEX(Команды!$A$2:$AN$7500,MATCH(J$3,Команды!$A$2:$A$7500,0),$E65+2)=Команды!$AJ$4,TRUE,FALSE),IF(INDEX(Команды!$A$2:$AN$7500,MATCH(J$3,Команды!$A$2:$A$7500,0),$E65+2)=Команды!$AJ$5,TRUE,FALSE),IF(INDEX(Команды!$A$2:$AN$7500,MATCH(J$3,Команды!$A$2:$A$7500,0),$E65+2)=Команды!$AJ$6,TRUE,FALSE),IF(INDEX(Команды!$A$2:$AN$7500,MATCH(J$3,Команды!$A$2:$A$7500,0),$E65+2)=Команды!$AJ$7,TRUE,FALSE),IF(INDEX(Команды!$A$2:$AN$7500,MATCH(J$3,Команды!$A$2:$A$7500,0),$E65+2)=Команды!$AJ$8,TRUE,FALSE),IF(INDEX(Команды!$A$2:$AN$7500,MATCH(J$3,Команды!$A$2:$A$7500,0),$E65+2)=Команды!$AJ$9,TRUE,FALSE),IF(INDEX(Команды!$A$2:$AN$7500,MATCH(J$3,Команды!$A$2:$A$7500,0),$E65+2)=Команды!$AJ$10,TRUE,FALSE),IF(INDEX(Команды!$A$2:$AN$7500,MATCH(J$3,Команды!$A$2:$A$7500,0),$E65+2)=Команды!$AJ$11,TRUE,FALSE),IF(INDEX(Команды!$A$2:$AN$7500,MATCH(J$3,Команды!$A$2:$A$7500,0),$E65+2)=Команды!$AJ$12,TRUE,FALSE),IF(INDEX(Команды!$A$2:$AN$7500,MATCH(J$3,Команды!$A$2:$A$7500,0),$E65+2)=Команды!$AJ$13,TRUE,FALSE),IF(INDEX(Команды!$A$2:$AN$7500,MATCH(J$3,Команды!$A$2:$A$7500,0),$E65+2)=Команды!$AJ$14,TRUE,FALSE),IF(INDEX(Команды!$A$2:$AN$7500,MATCH(J$3,Команды!$A$2:$A$7500,0),$E65+2)=Команды!$AJ$15,TRUE,FALSE),IF(INDEX(Команды!$A$2:$AN$7500,MATCH(J$3,Команды!$A$2:$A$7500,0),$E65+2)=Команды!$AJ$16,TRUE,FALSE),,IF(INDEX(Команды!$A$2:$AN$7500,MATCH(J$3,Команды!$A$2:$A$7500,0),$E65+2)=Команды!$AJ$17,TRUE,FALSE),,IF(INDEX(Команды!$A$2:$AN$7500,MATCH(J$3,Команды!$A$2:$A$7500,0),$E65+2)=Команды!$AJ$18,TRUE,FALSE),,IF(INDEX(Команды!$A$2:$AN$7500,MATCH(J$3,Команды!$A$2:$A$7500,0),$E65+2)=Команды!$AJ$19,TRUE,FALSE)),INDEX(Команды!$AJ$2:$AK$19,MATCH(INDEX(Команды!$A$2:$AN$7500,MATCH(J$3,Команды!$A$2:$A$7500,0),$E65+2),Команды!$AJ$2:$AJ$19,0),2),0)</f>
        <v>0.41666666666666669</v>
      </c>
      <c r="K65" s="175">
        <f>IF(OR(IF(INDEX(Команды!$A$2:$AN$7500,MATCH(J$3,Команды!$A$2:$A$7500,0),$E65+2)=Команды!$AJ$2,TRUE,FALSE),IF(INDEX(Команды!$A$2:$AN$7500,MATCH(J$3,Команды!$A$2:$A$7500,0),$E65+2)=Команды!$AJ$3,TRUE,FALSE),IF(INDEX(Команды!$A$2:$AN$7500,MATCH(J$3,Команды!$A$2:$A$7500,0),$E65+2)=Команды!$AJ$4,TRUE,FALSE),IF(INDEX(Команды!$A$2:$AN$7500,MATCH(J$3,Команды!$A$2:$A$7500,0),$E65+2)=Команды!$AJ$5,TRUE,FALSE),IF(INDEX(Команды!$A$2:$AN$7500,MATCH(J$3,Команды!$A$2:$A$7500,0),$E65+2)=Команды!$AJ$6,TRUE,FALSE),IF(INDEX(Команды!$A$2:$AN$7500,MATCH(J$3,Команды!$A$2:$A$7500,0),$E65+2)=Команды!$AJ$7,TRUE,FALSE),IF(INDEX(Команды!$A$2:$AN$7500,MATCH(J$3,Команды!$A$2:$A$7500,0),$E65+2)=Команды!$AJ$8,TRUE,FALSE),IF(INDEX(Команды!$A$2:$AN$7500,MATCH(J$3,Команды!$A$2:$A$7500,0),$E65+2)=Команды!$AJ$9,TRUE,FALSE),IF(INDEX(Команды!$A$2:$AN$7500,MATCH(J$3,Команды!$A$2:$A$7500,0),$E65+2)=Команды!$AJ$10,TRUE,FALSE),IF(INDEX(Команды!$A$2:$AN$7500,MATCH(J$3,Команды!$A$2:$A$7500,0),$E65+2)=Команды!$AJ$11,TRUE,FALSE),IF(INDEX(Команды!$A$2:$AN$7500,MATCH(J$3,Команды!$A$2:$A$7500,0),$E65+2)=Команды!$AJ$12,TRUE,FALSE),IF(INDEX(Команды!$A$2:$AN$7500,MATCH(J$3,Команды!$A$2:$A$7500,0),$E65+2)=Команды!$AJ$13,TRUE,FALSE),IF(INDEX(Команды!$A$2:$AN$7500,MATCH(J$3,Команды!$A$2:$A$7500,0),$E65+2)=Команды!$AJ$14,TRUE,FALSE),IF(INDEX(Команды!$A$2:$AN$7500,MATCH(J$3,Команды!$A$2:$A$7500,0),$E65+2)=Команды!$AJ$15,TRUE,FALSE),IF(INDEX(Команды!$A$2:$AN$7500,MATCH(J$3,Команды!$A$2:$A$7500,0),$E65+2)=Команды!$AJ$16,TRUE,FALSE),IF(INDEX(Команды!$A$2:$AN$7500,MATCH(J$3,Команды!$A$2:$A$7500,0),$E65+2)=Команды!$AJ$17,TRUE,FALSE),IF(INDEX(Команды!$A$2:$AN$7500,MATCH(J$3,Команды!$A$2:$A$7500,0),$E65+2)=Команды!$AJ$18,TRUE,FALSE),IF(INDEX(Команды!$A$2:$AN$7500,MATCH(J$3,Команды!$A$2:$A$7500,0),$E65+2)=Команды!$AJ$19,TRUE,FALSE)),INDEX(Команды!$AJ$2:$AL$19,MATCH(INDEX(Команды!$A$2:$AN$7500,MATCH(J$3,Команды!$A$2:$A$7500,0),$E65+2),Команды!$AJ$2:$AJ$19,0),3),0)</f>
        <v>0.79166666666666663</v>
      </c>
      <c r="L65" s="342"/>
      <c r="M65" s="174">
        <f>IF(OR(IF(INDEX(Команды!$A$2:$AN$7500,MATCH(M$3,Команды!$A$2:$A$7500,0),$E65+2)=Команды!$AJ$2,TRUE,FALSE),IF(INDEX(Команды!$A$2:$AN$7500,MATCH(M$3,Команды!$A$2:$A$7500,0),$E65+2)=Команды!$AJ$3,TRUE,FALSE),IF(INDEX(Команды!$A$2:$AN$7500,MATCH(M$3,Команды!$A$2:$A$7500,0),$E65+2)=Команды!$AJ$4,TRUE,FALSE),IF(INDEX(Команды!$A$2:$AN$7500,MATCH(M$3,Команды!$A$2:$A$7500,0),$E65+2)=Команды!$AJ$5,TRUE,FALSE),IF(INDEX(Команды!$A$2:$AN$7500,MATCH(M$3,Команды!$A$2:$A$7500,0),$E65+2)=Команды!$AJ$6,TRUE,FALSE),IF(INDEX(Команды!$A$2:$AN$7500,MATCH(M$3,Команды!$A$2:$A$7500,0),$E65+2)=Команды!$AJ$7,TRUE,FALSE),IF(INDEX(Команды!$A$2:$AN$7500,MATCH(M$3,Команды!$A$2:$A$7500,0),$E65+2)=Команды!$AJ$8,TRUE,FALSE),IF(INDEX(Команды!$A$2:$AN$7500,MATCH(M$3,Команды!$A$2:$A$7500,0),$E65+2)=Команды!$AJ$9,TRUE,FALSE),IF(INDEX(Команды!$A$2:$AN$7500,MATCH(M$3,Команды!$A$2:$A$7500,0),$E65+2)=Команды!$AJ$10,TRUE,FALSE),IF(INDEX(Команды!$A$2:$AN$7500,MATCH(M$3,Команды!$A$2:$A$7500,0),$E65+2)=Команды!$AJ$11,TRUE,FALSE),IF(INDEX(Команды!$A$2:$AN$7500,MATCH(M$3,Команды!$A$2:$A$7500,0),$E65+2)=Команды!$AJ$12,TRUE,FALSE),IF(INDEX(Команды!$A$2:$AN$7500,MATCH(M$3,Команды!$A$2:$A$7500,0),$E65+2)=Команды!$AJ$13,TRUE,FALSE),IF(INDEX(Команды!$A$2:$AN$7500,MATCH(M$3,Команды!$A$2:$A$7500,0),$E65+2)=Команды!$AJ$14,TRUE,FALSE),IF(INDEX(Команды!$A$2:$AN$7500,MATCH(M$3,Команды!$A$2:$A$7500,0),$E65+2)=Команды!$AJ$15,TRUE,FALSE),IF(INDEX(Команды!$A$2:$AN$7500,MATCH(M$3,Команды!$A$2:$A$7500,0),$E65+2)=Команды!$AJ$16,TRUE,FALSE),,IF(INDEX(Команды!$A$2:$AN$7500,MATCH(M$3,Команды!$A$2:$A$7500,0),$E65+2)=Команды!$AJ$17,TRUE,FALSE),,IF(INDEX(Команды!$A$2:$AN$7500,MATCH(M$3,Команды!$A$2:$A$7500,0),$E65+2)=Команды!$AJ$18,TRUE,FALSE),,IF(INDEX(Команды!$A$2:$AN$7500,MATCH(M$3,Команды!$A$2:$A$7500,0),$E65+2)=Команды!$AJ$19,TRUE,FALSE)),INDEX(Команды!$AJ$2:$AK$19,MATCH(INDEX(Команды!$A$2:$AN$7500,MATCH(M$3,Команды!$A$2:$A$7500,0),$E65+2),Команды!$AJ$2:$AJ$19,0),2),0)</f>
        <v>0.58333333333333337</v>
      </c>
      <c r="N65" s="175">
        <f>IF(OR(IF(INDEX(Команды!$A$2:$AN$7500,MATCH(M$3,Команды!$A$2:$A$7500,0),$E65+2)=Команды!$AJ$2,TRUE,FALSE),IF(INDEX(Команды!$A$2:$AN$7500,MATCH(M$3,Команды!$A$2:$A$7500,0),$E65+2)=Команды!$AJ$3,TRUE,FALSE),IF(INDEX(Команды!$A$2:$AN$7500,MATCH(M$3,Команды!$A$2:$A$7500,0),$E65+2)=Команды!$AJ$4,TRUE,FALSE),IF(INDEX(Команды!$A$2:$AN$7500,MATCH(M$3,Команды!$A$2:$A$7500,0),$E65+2)=Команды!$AJ$5,TRUE,FALSE),IF(INDEX(Команды!$A$2:$AN$7500,MATCH(M$3,Команды!$A$2:$A$7500,0),$E65+2)=Команды!$AJ$6,TRUE,FALSE),IF(INDEX(Команды!$A$2:$AN$7500,MATCH(M$3,Команды!$A$2:$A$7500,0),$E65+2)=Команды!$AJ$7,TRUE,FALSE),IF(INDEX(Команды!$A$2:$AN$7500,MATCH(M$3,Команды!$A$2:$A$7500,0),$E65+2)=Команды!$AJ$8,TRUE,FALSE),IF(INDEX(Команды!$A$2:$AN$7500,MATCH(M$3,Команды!$A$2:$A$7500,0),$E65+2)=Команды!$AJ$9,TRUE,FALSE),IF(INDEX(Команды!$A$2:$AN$7500,MATCH(M$3,Команды!$A$2:$A$7500,0),$E65+2)=Команды!$AJ$10,TRUE,FALSE),IF(INDEX(Команды!$A$2:$AN$7500,MATCH(M$3,Команды!$A$2:$A$7500,0),$E65+2)=Команды!$AJ$11,TRUE,FALSE),IF(INDEX(Команды!$A$2:$AN$7500,MATCH(M$3,Команды!$A$2:$A$7500,0),$E65+2)=Команды!$AJ$12,TRUE,FALSE),IF(INDEX(Команды!$A$2:$AN$7500,MATCH(M$3,Команды!$A$2:$A$7500,0),$E65+2)=Команды!$AJ$13,TRUE,FALSE),IF(INDEX(Команды!$A$2:$AN$7500,MATCH(M$3,Команды!$A$2:$A$7500,0),$E65+2)=Команды!$AJ$14,TRUE,FALSE),IF(INDEX(Команды!$A$2:$AN$7500,MATCH(M$3,Команды!$A$2:$A$7500,0),$E65+2)=Команды!$AJ$15,TRUE,FALSE),IF(INDEX(Команды!$A$2:$AN$7500,MATCH(M$3,Команды!$A$2:$A$7500,0),$E65+2)=Команды!$AJ$16,TRUE,FALSE),IF(INDEX(Команды!$A$2:$AN$7500,MATCH(M$3,Команды!$A$2:$A$7500,0),$E65+2)=Команды!$AJ$17,TRUE,FALSE),IF(INDEX(Команды!$A$2:$AN$7500,MATCH(M$3,Команды!$A$2:$A$7500,0),$E65+2)=Команды!$AJ$18,TRUE,FALSE),IF(INDEX(Команды!$A$2:$AN$7500,MATCH(M$3,Команды!$A$2:$A$7500,0),$E65+2)=Команды!$AJ$19,TRUE,FALSE)),INDEX(Команды!$AJ$2:$AL$19,MATCH(INDEX(Команды!$A$2:$AN$7500,MATCH(M$3,Команды!$A$2:$A$7500,0),$E65+2),Команды!$AJ$2:$AJ$19,0),3),0)</f>
        <v>0.95833333333333337</v>
      </c>
      <c r="O65" s="342"/>
      <c r="P65" s="174">
        <f>IF(OR(IF(INDEX(Команды!$A$2:$AN$7500,MATCH(P$3,Команды!$A$2:$A$7500,0),$E65+2)=Команды!$AJ$2,TRUE,FALSE),IF(INDEX(Команды!$A$2:$AN$7500,MATCH(P$3,Команды!$A$2:$A$7500,0),$E65+2)=Команды!$AJ$3,TRUE,FALSE),IF(INDEX(Команды!$A$2:$AN$7500,MATCH(P$3,Команды!$A$2:$A$7500,0),$E65+2)=Команды!$AJ$4,TRUE,FALSE),IF(INDEX(Команды!$A$2:$AN$7500,MATCH(P$3,Команды!$A$2:$A$7500,0),$E65+2)=Команды!$AJ$5,TRUE,FALSE),IF(INDEX(Команды!$A$2:$AN$7500,MATCH(P$3,Команды!$A$2:$A$7500,0),$E65+2)=Команды!$AJ$6,TRUE,FALSE),IF(INDEX(Команды!$A$2:$AN$7500,MATCH(P$3,Команды!$A$2:$A$7500,0),$E65+2)=Команды!$AJ$7,TRUE,FALSE),IF(INDEX(Команды!$A$2:$AN$7500,MATCH(P$3,Команды!$A$2:$A$7500,0),$E65+2)=Команды!$AJ$8,TRUE,FALSE),IF(INDEX(Команды!$A$2:$AN$7500,MATCH(P$3,Команды!$A$2:$A$7500,0),$E65+2)=Команды!$AJ$9,TRUE,FALSE),IF(INDEX(Команды!$A$2:$AN$7500,MATCH(P$3,Команды!$A$2:$A$7500,0),$E65+2)=Команды!$AJ$10,TRUE,FALSE),IF(INDEX(Команды!$A$2:$AN$7500,MATCH(P$3,Команды!$A$2:$A$7500,0),$E65+2)=Команды!$AJ$11,TRUE,FALSE),IF(INDEX(Команды!$A$2:$AN$7500,MATCH(P$3,Команды!$A$2:$A$7500,0),$E65+2)=Команды!$AJ$12,TRUE,FALSE),IF(INDEX(Команды!$A$2:$AN$7500,MATCH(P$3,Команды!$A$2:$A$7500,0),$E65+2)=Команды!$AJ$13,TRUE,FALSE),IF(INDEX(Команды!$A$2:$AN$7500,MATCH(P$3,Команды!$A$2:$A$7500,0),$E65+2)=Команды!$AJ$14,TRUE,FALSE),IF(INDEX(Команды!$A$2:$AN$7500,MATCH(P$3,Команды!$A$2:$A$7500,0),$E65+2)=Команды!$AJ$15,TRUE,FALSE),IF(INDEX(Команды!$A$2:$AN$7500,MATCH(P$3,Команды!$A$2:$A$7500,0),$E65+2)=Команды!$AJ$16,TRUE,FALSE),,IF(INDEX(Команды!$A$2:$AN$7500,MATCH(P$3,Команды!$A$2:$A$7500,0),$E65+2)=Команды!$AJ$17,TRUE,FALSE),,IF(INDEX(Команды!$A$2:$AN$7500,MATCH(P$3,Команды!$A$2:$A$7500,0),$E65+2)=Команды!$AJ$18,TRUE,FALSE),,IF(INDEX(Команды!$A$2:$AN$7500,MATCH(P$3,Команды!$A$2:$A$7500,0),$E65+2)=Команды!$AJ$19,TRUE,FALSE)),INDEX(Команды!$AJ$2:$AK$19,MATCH(INDEX(Команды!$A$2:$AN$7500,MATCH(P$3,Команды!$A$2:$A$7500,0),$E65+2),Команды!$AJ$2:$AJ$19,0),2),0)</f>
        <v>0.58333333333333337</v>
      </c>
      <c r="Q65" s="175">
        <f>IF(OR(IF(INDEX(Команды!$A$2:$AN$7500,MATCH(P$3,Команды!$A$2:$A$7500,0),$E65+2)=Команды!$AJ$2,TRUE,FALSE),IF(INDEX(Команды!$A$2:$AN$7500,MATCH(P$3,Команды!$A$2:$A$7500,0),$E65+2)=Команды!$AJ$3,TRUE,FALSE),IF(INDEX(Команды!$A$2:$AN$7500,MATCH(P$3,Команды!$A$2:$A$7500,0),$E65+2)=Команды!$AJ$4,TRUE,FALSE),IF(INDEX(Команды!$A$2:$AN$7500,MATCH(P$3,Команды!$A$2:$A$7500,0),$E65+2)=Команды!$AJ$5,TRUE,FALSE),IF(INDEX(Команды!$A$2:$AN$7500,MATCH(P$3,Команды!$A$2:$A$7500,0),$E65+2)=Команды!$AJ$6,TRUE,FALSE),IF(INDEX(Команды!$A$2:$AN$7500,MATCH(P$3,Команды!$A$2:$A$7500,0),$E65+2)=Команды!$AJ$7,TRUE,FALSE),IF(INDEX(Команды!$A$2:$AN$7500,MATCH(P$3,Команды!$A$2:$A$7500,0),$E65+2)=Команды!$AJ$8,TRUE,FALSE),IF(INDEX(Команды!$A$2:$AN$7500,MATCH(P$3,Команды!$A$2:$A$7500,0),$E65+2)=Команды!$AJ$9,TRUE,FALSE),IF(INDEX(Команды!$A$2:$AN$7500,MATCH(P$3,Команды!$A$2:$A$7500,0),$E65+2)=Команды!$AJ$10,TRUE,FALSE),IF(INDEX(Команды!$A$2:$AN$7500,MATCH(P$3,Команды!$A$2:$A$7500,0),$E65+2)=Команды!$AJ$11,TRUE,FALSE),IF(INDEX(Команды!$A$2:$AN$7500,MATCH(P$3,Команды!$A$2:$A$7500,0),$E65+2)=Команды!$AJ$12,TRUE,FALSE),IF(INDEX(Команды!$A$2:$AN$7500,MATCH(P$3,Команды!$A$2:$A$7500,0),$E65+2)=Команды!$AJ$13,TRUE,FALSE),IF(INDEX(Команды!$A$2:$AN$7500,MATCH(P$3,Команды!$A$2:$A$7500,0),$E65+2)=Команды!$AJ$14,TRUE,FALSE),IF(INDEX(Команды!$A$2:$AN$7500,MATCH(P$3,Команды!$A$2:$A$7500,0),$E65+2)=Команды!$AJ$15,TRUE,FALSE),IF(INDEX(Команды!$A$2:$AN$7500,MATCH(P$3,Команды!$A$2:$A$7500,0),$E65+2)=Команды!$AJ$16,TRUE,FALSE),IF(INDEX(Команды!$A$2:$AN$7500,MATCH(P$3,Команды!$A$2:$A$7500,0),$E65+2)=Команды!$AJ$17,TRUE,FALSE),IF(INDEX(Команды!$A$2:$AN$7500,MATCH(P$3,Команды!$A$2:$A$7500,0),$E65+2)=Команды!$AJ$18,TRUE,FALSE),IF(INDEX(Команды!$A$2:$AN$7500,MATCH(P$3,Команды!$A$2:$A$7500,0),$E65+2)=Команды!$AJ$19,TRUE,FALSE)),INDEX(Команды!$AJ$2:$AL$19,MATCH(INDEX(Команды!$A$2:$AN$7500,MATCH(P$3,Команды!$A$2:$A$7500,0),$E65+2),Команды!$AJ$2:$AJ$19,0),3),0)</f>
        <v>0.95833333333333337</v>
      </c>
      <c r="R65" s="342"/>
      <c r="S65" s="174" t="str">
        <f>IF(OR(IF(INDEX(Команды!$A$2:$AN$7500,MATCH(S$3,Команды!$A$2:$A$7500,0),$E65+2)=Команды!$AJ$2,TRUE,FALSE),IF(INDEX(Команды!$A$2:$AN$7500,MATCH(S$3,Команды!$A$2:$A$7500,0),$E65+2)=Команды!$AJ$3,TRUE,FALSE),IF(INDEX(Команды!$A$2:$AN$7500,MATCH(S$3,Команды!$A$2:$A$7500,0),$E65+2)=Команды!$AJ$4,TRUE,FALSE),IF(INDEX(Команды!$A$2:$AN$7500,MATCH(S$3,Команды!$A$2:$A$7500,0),$E65+2)=Команды!$AJ$5,TRUE,FALSE),IF(INDEX(Команды!$A$2:$AN$7500,MATCH(S$3,Команды!$A$2:$A$7500,0),$E65+2)=Команды!$AJ$6,TRUE,FALSE),IF(INDEX(Команды!$A$2:$AN$7500,MATCH(S$3,Команды!$A$2:$A$7500,0),$E65+2)=Команды!$AJ$7,TRUE,FALSE),IF(INDEX(Команды!$A$2:$AN$7500,MATCH(S$3,Команды!$A$2:$A$7500,0),$E65+2)=Команды!$AJ$8,TRUE,FALSE),IF(INDEX(Команды!$A$2:$AN$7500,MATCH(S$3,Команды!$A$2:$A$7500,0),$E65+2)=Команды!$AJ$9,TRUE,FALSE),IF(INDEX(Команды!$A$2:$AN$7500,MATCH(S$3,Команды!$A$2:$A$7500,0),$E65+2)=Команды!$AJ$10,TRUE,FALSE),IF(INDEX(Команды!$A$2:$AN$7500,MATCH(S$3,Команды!$A$2:$A$7500,0),$E65+2)=Команды!$AJ$11,TRUE,FALSE),IF(INDEX(Команды!$A$2:$AN$7500,MATCH(S$3,Команды!$A$2:$A$7500,0),$E65+2)=Команды!$AJ$12,TRUE,FALSE),IF(INDEX(Команды!$A$2:$AN$7500,MATCH(S$3,Команды!$A$2:$A$7500,0),$E65+2)=Команды!$AJ$13,TRUE,FALSE),IF(INDEX(Команды!$A$2:$AN$7500,MATCH(S$3,Команды!$A$2:$A$7500,0),$E65+2)=Команды!$AJ$14,TRUE,FALSE),IF(INDEX(Команды!$A$2:$AN$7500,MATCH(S$3,Команды!$A$2:$A$7500,0),$E65+2)=Команды!$AJ$15,TRUE,FALSE),IF(INDEX(Команды!$A$2:$AN$7500,MATCH(S$3,Команды!$A$2:$A$7500,0),$E65+2)=Команды!$AJ$16,TRUE,FALSE),,IF(INDEX(Команды!$A$2:$AN$7500,MATCH(S$3,Команды!$A$2:$A$7500,0),$E65+2)=Команды!$AJ$17,TRUE,FALSE),,IF(INDEX(Команды!$A$2:$AN$7500,MATCH(S$3,Команды!$A$2:$A$7500,0),$E65+2)=Команды!$AJ$18,TRUE,FALSE),,IF(INDEX(Команды!$A$2:$AN$7500,MATCH(S$3,Команды!$A$2:$A$7500,0),$E65+2)=Команды!$AJ$19,TRUE,FALSE)),INDEX(Команды!$AJ$2:$AK$19,MATCH(INDEX(Команды!$A$2:$AN$7500,MATCH(S$3,Команды!$A$2:$A$7500,0),$E65+2),Команды!$AJ$2:$AJ$19,0),2),0)</f>
        <v>В</v>
      </c>
      <c r="T65" s="175" t="str">
        <f>IF(OR(IF(INDEX(Команды!$A$2:$AN$7500,MATCH(S$3,Команды!$A$2:$A$7500,0),$E65+2)=Команды!$AJ$2,TRUE,FALSE),IF(INDEX(Команды!$A$2:$AN$7500,MATCH(S$3,Команды!$A$2:$A$7500,0),$E65+2)=Команды!$AJ$3,TRUE,FALSE),IF(INDEX(Команды!$A$2:$AN$7500,MATCH(S$3,Команды!$A$2:$A$7500,0),$E65+2)=Команды!$AJ$4,TRUE,FALSE),IF(INDEX(Команды!$A$2:$AN$7500,MATCH(S$3,Команды!$A$2:$A$7500,0),$E65+2)=Команды!$AJ$5,TRUE,FALSE),IF(INDEX(Команды!$A$2:$AN$7500,MATCH(S$3,Команды!$A$2:$A$7500,0),$E65+2)=Команды!$AJ$6,TRUE,FALSE),IF(INDEX(Команды!$A$2:$AN$7500,MATCH(S$3,Команды!$A$2:$A$7500,0),$E65+2)=Команды!$AJ$7,TRUE,FALSE),IF(INDEX(Команды!$A$2:$AN$7500,MATCH(S$3,Команды!$A$2:$A$7500,0),$E65+2)=Команды!$AJ$8,TRUE,FALSE),IF(INDEX(Команды!$A$2:$AN$7500,MATCH(S$3,Команды!$A$2:$A$7500,0),$E65+2)=Команды!$AJ$9,TRUE,FALSE),IF(INDEX(Команды!$A$2:$AN$7500,MATCH(S$3,Команды!$A$2:$A$7500,0),$E65+2)=Команды!$AJ$10,TRUE,FALSE),IF(INDEX(Команды!$A$2:$AN$7500,MATCH(S$3,Команды!$A$2:$A$7500,0),$E65+2)=Команды!$AJ$11,TRUE,FALSE),IF(INDEX(Команды!$A$2:$AN$7500,MATCH(S$3,Команды!$A$2:$A$7500,0),$E65+2)=Команды!$AJ$12,TRUE,FALSE),IF(INDEX(Команды!$A$2:$AN$7500,MATCH(S$3,Команды!$A$2:$A$7500,0),$E65+2)=Команды!$AJ$13,TRUE,FALSE),IF(INDEX(Команды!$A$2:$AN$7500,MATCH(S$3,Команды!$A$2:$A$7500,0),$E65+2)=Команды!$AJ$14,TRUE,FALSE),IF(INDEX(Команды!$A$2:$AN$7500,MATCH(S$3,Команды!$A$2:$A$7500,0),$E65+2)=Команды!$AJ$15,TRUE,FALSE),IF(INDEX(Команды!$A$2:$AN$7500,MATCH(S$3,Команды!$A$2:$A$7500,0),$E65+2)=Команды!$AJ$16,TRUE,FALSE),IF(INDEX(Команды!$A$2:$AN$7500,MATCH(S$3,Команды!$A$2:$A$7500,0),$E65+2)=Команды!$AJ$17,TRUE,FALSE),IF(INDEX(Команды!$A$2:$AN$7500,MATCH(S$3,Команды!$A$2:$A$7500,0),$E65+2)=Команды!$AJ$18,TRUE,FALSE),IF(INDEX(Команды!$A$2:$AN$7500,MATCH(S$3,Команды!$A$2:$A$7500,0),$E65+2)=Команды!$AJ$19,TRUE,FALSE)),INDEX(Команды!$AJ$2:$AL$19,MATCH(INDEX(Команды!$A$2:$AN$7500,MATCH(S$3,Команды!$A$2:$A$7500,0),$E65+2),Команды!$AJ$2:$AJ$19,0),3),0)</f>
        <v>В</v>
      </c>
      <c r="U65" s="342"/>
      <c r="V65" s="174" t="str">
        <f>IF(OR(IF(INDEX(Команды!$A$2:$AN$7500,MATCH(V$3,Команды!$A$2:$A$7500,0),$E65+2)=Команды!$AJ$2,TRUE,FALSE),IF(INDEX(Команды!$A$2:$AN$7500,MATCH(V$3,Команды!$A$2:$A$7500,0),$E65+2)=Команды!$AJ$3,TRUE,FALSE),IF(INDEX(Команды!$A$2:$AN$7500,MATCH(V$3,Команды!$A$2:$A$7500,0),$E65+2)=Команды!$AJ$4,TRUE,FALSE),IF(INDEX(Команды!$A$2:$AN$7500,MATCH(V$3,Команды!$A$2:$A$7500,0),$E65+2)=Команды!$AJ$5,TRUE,FALSE),IF(INDEX(Команды!$A$2:$AN$7500,MATCH(V$3,Команды!$A$2:$A$7500,0),$E65+2)=Команды!$AJ$6,TRUE,FALSE),IF(INDEX(Команды!$A$2:$AN$7500,MATCH(V$3,Команды!$A$2:$A$7500,0),$E65+2)=Команды!$AJ$7,TRUE,FALSE),IF(INDEX(Команды!$A$2:$AN$7500,MATCH(V$3,Команды!$A$2:$A$7500,0),$E65+2)=Команды!$AJ$8,TRUE,FALSE),IF(INDEX(Команды!$A$2:$AN$7500,MATCH(V$3,Команды!$A$2:$A$7500,0),$E65+2)=Команды!$AJ$9,TRUE,FALSE),IF(INDEX(Команды!$A$2:$AN$7500,MATCH(V$3,Команды!$A$2:$A$7500,0),$E65+2)=Команды!$AJ$10,TRUE,FALSE),IF(INDEX(Команды!$A$2:$AN$7500,MATCH(V$3,Команды!$A$2:$A$7500,0),$E65+2)=Команды!$AJ$11,TRUE,FALSE),IF(INDEX(Команды!$A$2:$AN$7500,MATCH(V$3,Команды!$A$2:$A$7500,0),$E65+2)=Команды!$AJ$12,TRUE,FALSE),IF(INDEX(Команды!$A$2:$AN$7500,MATCH(V$3,Команды!$A$2:$A$7500,0),$E65+2)=Команды!$AJ$13,TRUE,FALSE),IF(INDEX(Команды!$A$2:$AN$7500,MATCH(V$3,Команды!$A$2:$A$7500,0),$E65+2)=Команды!$AJ$14,TRUE,FALSE),IF(INDEX(Команды!$A$2:$AN$7500,MATCH(V$3,Команды!$A$2:$A$7500,0),$E65+2)=Команды!$AJ$15,TRUE,FALSE),IF(INDEX(Команды!$A$2:$AN$7500,MATCH(V$3,Команды!$A$2:$A$7500,0),$E65+2)=Команды!$AJ$16,TRUE,FALSE),,IF(INDEX(Команды!$A$2:$AN$7500,MATCH(V$3,Команды!$A$2:$A$7500,0),$E65+2)=Команды!$AJ$17,TRUE,FALSE),,IF(INDEX(Команды!$A$2:$AN$7500,MATCH(V$3,Команды!$A$2:$A$7500,0),$E65+2)=Команды!$AJ$18,TRUE,FALSE),,IF(INDEX(Команды!$A$2:$AN$7500,MATCH(V$3,Команды!$A$2:$A$7500,0),$E65+2)=Команды!$AJ$19,TRUE,FALSE)),INDEX(Команды!$AJ$2:$AK$19,MATCH(INDEX(Команды!$A$2:$AN$7500,MATCH(V$3,Команды!$A$2:$A$7500,0),$E65+2),Команды!$AJ$2:$AJ$19,0),2),0)</f>
        <v>В</v>
      </c>
      <c r="W65" s="175" t="str">
        <f>IF(OR(IF(INDEX(Команды!$A$2:$AN$7500,MATCH(V$3,Команды!$A$2:$A$7500,0),$E65+2)=Команды!$AJ$2,TRUE,FALSE),IF(INDEX(Команды!$A$2:$AN$7500,MATCH(V$3,Команды!$A$2:$A$7500,0),$E65+2)=Команды!$AJ$3,TRUE,FALSE),IF(INDEX(Команды!$A$2:$AN$7500,MATCH(V$3,Команды!$A$2:$A$7500,0),$E65+2)=Команды!$AJ$4,TRUE,FALSE),IF(INDEX(Команды!$A$2:$AN$7500,MATCH(V$3,Команды!$A$2:$A$7500,0),$E65+2)=Команды!$AJ$5,TRUE,FALSE),IF(INDEX(Команды!$A$2:$AN$7500,MATCH(V$3,Команды!$A$2:$A$7500,0),$E65+2)=Команды!$AJ$6,TRUE,FALSE),IF(INDEX(Команды!$A$2:$AN$7500,MATCH(V$3,Команды!$A$2:$A$7500,0),$E65+2)=Команды!$AJ$7,TRUE,FALSE),IF(INDEX(Команды!$A$2:$AN$7500,MATCH(V$3,Команды!$A$2:$A$7500,0),$E65+2)=Команды!$AJ$8,TRUE,FALSE),IF(INDEX(Команды!$A$2:$AN$7500,MATCH(V$3,Команды!$A$2:$A$7500,0),$E65+2)=Команды!$AJ$9,TRUE,FALSE),IF(INDEX(Команды!$A$2:$AN$7500,MATCH(V$3,Команды!$A$2:$A$7500,0),$E65+2)=Команды!$AJ$10,TRUE,FALSE),IF(INDEX(Команды!$A$2:$AN$7500,MATCH(V$3,Команды!$A$2:$A$7500,0),$E65+2)=Команды!$AJ$11,TRUE,FALSE),IF(INDEX(Команды!$A$2:$AN$7500,MATCH(V$3,Команды!$A$2:$A$7500,0),$E65+2)=Команды!$AJ$12,TRUE,FALSE),IF(INDEX(Команды!$A$2:$AN$7500,MATCH(V$3,Команды!$A$2:$A$7500,0),$E65+2)=Команды!$AJ$13,TRUE,FALSE),IF(INDEX(Команды!$A$2:$AN$7500,MATCH(V$3,Команды!$A$2:$A$7500,0),$E65+2)=Команды!$AJ$14,TRUE,FALSE),IF(INDEX(Команды!$A$2:$AN$7500,MATCH(V$3,Команды!$A$2:$A$7500,0),$E65+2)=Команды!$AJ$15,TRUE,FALSE),IF(INDEX(Команды!$A$2:$AN$7500,MATCH(V$3,Команды!$A$2:$A$7500,0),$E65+2)=Команды!$AJ$16,TRUE,FALSE),IF(INDEX(Команды!$A$2:$AN$7500,MATCH(V$3,Команды!$A$2:$A$7500,0),$E65+2)=Команды!$AJ$17,TRUE,FALSE),IF(INDEX(Команды!$A$2:$AN$7500,MATCH(V$3,Команды!$A$2:$A$7500,0),$E65+2)=Команды!$AJ$18,TRUE,FALSE),IF(INDEX(Команды!$A$2:$AN$7500,MATCH(V$3,Команды!$A$2:$A$7500,0),$E65+2)=Команды!$AJ$19,TRUE,FALSE)),INDEX(Команды!$AJ$2:$AL$19,MATCH(INDEX(Команды!$A$2:$AN$7500,MATCH(V$3,Команды!$A$2:$A$7500,0),$E65+2),Команды!$AJ$2:$AJ$19,0),3),0)</f>
        <v>В</v>
      </c>
      <c r="X65" s="342"/>
      <c r="Y65" s="174">
        <f>IF(OR(IF(INDEX(Команды!$A$2:$AN$7500,MATCH(Y$3,Команды!$A$2:$A$7500,0),$E65+2)=Команды!$AJ$2,TRUE,FALSE),IF(INDEX(Команды!$A$2:$AN$7500,MATCH(Y$3,Команды!$A$2:$A$7500,0),$E65+2)=Команды!$AJ$3,TRUE,FALSE),IF(INDEX(Команды!$A$2:$AN$7500,MATCH(Y$3,Команды!$A$2:$A$7500,0),$E65+2)=Команды!$AJ$4,TRUE,FALSE),IF(INDEX(Команды!$A$2:$AN$7500,MATCH(Y$3,Команды!$A$2:$A$7500,0),$E65+2)=Команды!$AJ$5,TRUE,FALSE),IF(INDEX(Команды!$A$2:$AN$7500,MATCH(Y$3,Команды!$A$2:$A$7500,0),$E65+2)=Команды!$AJ$6,TRUE,FALSE),IF(INDEX(Команды!$A$2:$AN$7500,MATCH(Y$3,Команды!$A$2:$A$7500,0),$E65+2)=Команды!$AJ$7,TRUE,FALSE),IF(INDEX(Команды!$A$2:$AN$7500,MATCH(Y$3,Команды!$A$2:$A$7500,0),$E65+2)=Команды!$AJ$8,TRUE,FALSE),IF(INDEX(Команды!$A$2:$AN$7500,MATCH(Y$3,Команды!$A$2:$A$7500,0),$E65+2)=Команды!$AJ$9,TRUE,FALSE),IF(INDEX(Команды!$A$2:$AN$7500,MATCH(Y$3,Команды!$A$2:$A$7500,0),$E65+2)=Команды!$AJ$10,TRUE,FALSE),IF(INDEX(Команды!$A$2:$AN$7500,MATCH(Y$3,Команды!$A$2:$A$7500,0),$E65+2)=Команды!$AJ$11,TRUE,FALSE),IF(INDEX(Команды!$A$2:$AN$7500,MATCH(Y$3,Команды!$A$2:$A$7500,0),$E65+2)=Команды!$AJ$12,TRUE,FALSE),IF(INDEX(Команды!$A$2:$AN$7500,MATCH(Y$3,Команды!$A$2:$A$7500,0),$E65+2)=Команды!$AJ$13,TRUE,FALSE),IF(INDEX(Команды!$A$2:$AN$7500,MATCH(Y$3,Команды!$A$2:$A$7500,0),$E65+2)=Команды!$AJ$14,TRUE,FALSE),IF(INDEX(Команды!$A$2:$AN$7500,MATCH(Y$3,Команды!$A$2:$A$7500,0),$E65+2)=Команды!$AJ$15,TRUE,FALSE),IF(INDEX(Команды!$A$2:$AN$7500,MATCH(Y$3,Команды!$A$2:$A$7500,0),$E65+2)=Команды!$AJ$16,TRUE,FALSE),,IF(INDEX(Команды!$A$2:$AN$7500,MATCH(Y$3,Команды!$A$2:$A$7500,0),$E65+2)=Команды!$AJ$17,TRUE,FALSE),,IF(INDEX(Команды!$A$2:$AN$7500,MATCH(Y$3,Команды!$A$2:$A$7500,0),$E65+2)=Команды!$AJ$18,TRUE,FALSE),,IF(INDEX(Команды!$A$2:$AN$7500,MATCH(Y$3,Команды!$A$2:$A$7500,0),$E65+2)=Команды!$AJ$19,TRUE,FALSE)),INDEX(Команды!$AJ$2:$AK$19,MATCH(INDEX(Команды!$A$2:$AN$7500,MATCH(Y$3,Команды!$A$2:$A$7500,0),$E65+2),Команды!$AJ$2:$AJ$19,0),2),0)</f>
        <v>0.3125</v>
      </c>
      <c r="Z65" s="175">
        <f>IF(OR(IF(INDEX(Команды!$A$2:$AN$7500,MATCH(Y$3,Команды!$A$2:$A$7500,0),$E65+2)=Команды!$AJ$2,TRUE,FALSE),IF(INDEX(Команды!$A$2:$AN$7500,MATCH(Y$3,Команды!$A$2:$A$7500,0),$E65+2)=Команды!$AJ$3,TRUE,FALSE),IF(INDEX(Команды!$A$2:$AN$7500,MATCH(Y$3,Команды!$A$2:$A$7500,0),$E65+2)=Команды!$AJ$4,TRUE,FALSE),IF(INDEX(Команды!$A$2:$AN$7500,MATCH(Y$3,Команды!$A$2:$A$7500,0),$E65+2)=Команды!$AJ$5,TRUE,FALSE),IF(INDEX(Команды!$A$2:$AN$7500,MATCH(Y$3,Команды!$A$2:$A$7500,0),$E65+2)=Команды!$AJ$6,TRUE,FALSE),IF(INDEX(Команды!$A$2:$AN$7500,MATCH(Y$3,Команды!$A$2:$A$7500,0),$E65+2)=Команды!$AJ$7,TRUE,FALSE),IF(INDEX(Команды!$A$2:$AN$7500,MATCH(Y$3,Команды!$A$2:$A$7500,0),$E65+2)=Команды!$AJ$8,TRUE,FALSE),IF(INDEX(Команды!$A$2:$AN$7500,MATCH(Y$3,Команды!$A$2:$A$7500,0),$E65+2)=Команды!$AJ$9,TRUE,FALSE),IF(INDEX(Команды!$A$2:$AN$7500,MATCH(Y$3,Команды!$A$2:$A$7500,0),$E65+2)=Команды!$AJ$10,TRUE,FALSE),IF(INDEX(Команды!$A$2:$AN$7500,MATCH(Y$3,Команды!$A$2:$A$7500,0),$E65+2)=Команды!$AJ$11,TRUE,FALSE),IF(INDEX(Команды!$A$2:$AN$7500,MATCH(Y$3,Команды!$A$2:$A$7500,0),$E65+2)=Команды!$AJ$12,TRUE,FALSE),IF(INDEX(Команды!$A$2:$AN$7500,MATCH(Y$3,Команды!$A$2:$A$7500,0),$E65+2)=Команды!$AJ$13,TRUE,FALSE),IF(INDEX(Команды!$A$2:$AN$7500,MATCH(Y$3,Команды!$A$2:$A$7500,0),$E65+2)=Команды!$AJ$14,TRUE,FALSE),IF(INDEX(Команды!$A$2:$AN$7500,MATCH(Y$3,Команды!$A$2:$A$7500,0),$E65+2)=Команды!$AJ$15,TRUE,FALSE),IF(INDEX(Команды!$A$2:$AN$7500,MATCH(Y$3,Команды!$A$2:$A$7500,0),$E65+2)=Команды!$AJ$16,TRUE,FALSE),IF(INDEX(Команды!$A$2:$AN$7500,MATCH(Y$3,Команды!$A$2:$A$7500,0),$E65+2)=Команды!$AJ$17,TRUE,FALSE),IF(INDEX(Команды!$A$2:$AN$7500,MATCH(Y$3,Команды!$A$2:$A$7500,0),$E65+2)=Команды!$AJ$18,TRUE,FALSE),IF(INDEX(Команды!$A$2:$AN$7500,MATCH(Y$3,Команды!$A$2:$A$7500,0),$E65+2)=Команды!$AJ$19,TRUE,FALSE)),INDEX(Команды!$AJ$2:$AL$19,MATCH(INDEX(Команды!$A$2:$AN$7500,MATCH(Y$3,Команды!$A$2:$A$7500,0),$E65+2),Команды!$AJ$2:$AJ$19,0),3),0)</f>
        <v>0.6875</v>
      </c>
      <c r="AA65" s="342"/>
      <c r="AB65" s="174">
        <f>IF(OR(IF(INDEX(Команды!$A$2:$AN$7500,MATCH(AB$3,Команды!$A$2:$A$7500,0),$E65+2)=Команды!$AJ$2,TRUE,FALSE),IF(INDEX(Команды!$A$2:$AN$7500,MATCH(AB$3,Команды!$A$2:$A$7500,0),$E65+2)=Команды!$AJ$3,TRUE,FALSE),IF(INDEX(Команды!$A$2:$AN$7500,MATCH(AB$3,Команды!$A$2:$A$7500,0),$E65+2)=Команды!$AJ$4,TRUE,FALSE),IF(INDEX(Команды!$A$2:$AN$7500,MATCH(AB$3,Команды!$A$2:$A$7500,0),$E65+2)=Команды!$AJ$5,TRUE,FALSE),IF(INDEX(Команды!$A$2:$AN$7500,MATCH(AB$3,Команды!$A$2:$A$7500,0),$E65+2)=Команды!$AJ$6,TRUE,FALSE),IF(INDEX(Команды!$A$2:$AN$7500,MATCH(AB$3,Команды!$A$2:$A$7500,0),$E65+2)=Команды!$AJ$7,TRUE,FALSE),IF(INDEX(Команды!$A$2:$AN$7500,MATCH(AB$3,Команды!$A$2:$A$7500,0),$E65+2)=Команды!$AJ$8,TRUE,FALSE),IF(INDEX(Команды!$A$2:$AN$7500,MATCH(AB$3,Команды!$A$2:$A$7500,0),$E65+2)=Команды!$AJ$9,TRUE,FALSE),IF(INDEX(Команды!$A$2:$AN$7500,MATCH(AB$3,Команды!$A$2:$A$7500,0),$E65+2)=Команды!$AJ$10,TRUE,FALSE),IF(INDEX(Команды!$A$2:$AN$7500,MATCH(AB$3,Команды!$A$2:$A$7500,0),$E65+2)=Команды!$AJ$11,TRUE,FALSE),IF(INDEX(Команды!$A$2:$AN$7500,MATCH(AB$3,Команды!$A$2:$A$7500,0),$E65+2)=Команды!$AJ$12,TRUE,FALSE),IF(INDEX(Команды!$A$2:$AN$7500,MATCH(AB$3,Команды!$A$2:$A$7500,0),$E65+2)=Команды!$AJ$13,TRUE,FALSE),IF(INDEX(Команды!$A$2:$AN$7500,MATCH(AB$3,Команды!$A$2:$A$7500,0),$E65+2)=Команды!$AJ$14,TRUE,FALSE),IF(INDEX(Команды!$A$2:$AN$7500,MATCH(AB$3,Команды!$A$2:$A$7500,0),$E65+2)=Команды!$AJ$15,TRUE,FALSE),IF(INDEX(Команды!$A$2:$AN$7500,MATCH(AB$3,Команды!$A$2:$A$7500,0),$E65+2)=Команды!$AJ$16,TRUE,FALSE),,IF(INDEX(Команды!$A$2:$AN$7500,MATCH(AB$3,Команды!$A$2:$A$7500,0),$E65+2)=Команды!$AJ$17,TRUE,FALSE),,IF(INDEX(Команды!$A$2:$AN$7500,MATCH(AB$3,Команды!$A$2:$A$7500,0),$E65+2)=Команды!$AJ$18,TRUE,FALSE),,IF(INDEX(Команды!$A$2:$AN$7500,MATCH(AB$3,Команды!$A$2:$A$7500,0),$E65+2)=Команды!$AJ$19,TRUE,FALSE)),INDEX(Команды!$AJ$2:$AK$19,MATCH(INDEX(Команды!$A$2:$AN$7500,MATCH(AB$3,Команды!$A$2:$A$7500,0),$E65+2),Команды!$AJ$2:$AJ$19,0),2),0)</f>
        <v>0.3125</v>
      </c>
      <c r="AC65" s="175">
        <f>IF(OR(IF(INDEX(Команды!$A$2:$AN$7500,MATCH(AB$3,Команды!$A$2:$A$7500,0),$E65+2)=Команды!$AJ$2,TRUE,FALSE),IF(INDEX(Команды!$A$2:$AN$7500,MATCH(AB$3,Команды!$A$2:$A$7500,0),$E65+2)=Команды!$AJ$3,TRUE,FALSE),IF(INDEX(Команды!$A$2:$AN$7500,MATCH(AB$3,Команды!$A$2:$A$7500,0),$E65+2)=Команды!$AJ$4,TRUE,FALSE),IF(INDEX(Команды!$A$2:$AN$7500,MATCH(AB$3,Команды!$A$2:$A$7500,0),$E65+2)=Команды!$AJ$5,TRUE,FALSE),IF(INDEX(Команды!$A$2:$AN$7500,MATCH(AB$3,Команды!$A$2:$A$7500,0),$E65+2)=Команды!$AJ$6,TRUE,FALSE),IF(INDEX(Команды!$A$2:$AN$7500,MATCH(AB$3,Команды!$A$2:$A$7500,0),$E65+2)=Команды!$AJ$7,TRUE,FALSE),IF(INDEX(Команды!$A$2:$AN$7500,MATCH(AB$3,Команды!$A$2:$A$7500,0),$E65+2)=Команды!$AJ$8,TRUE,FALSE),IF(INDEX(Команды!$A$2:$AN$7500,MATCH(AB$3,Команды!$A$2:$A$7500,0),$E65+2)=Команды!$AJ$9,TRUE,FALSE),IF(INDEX(Команды!$A$2:$AN$7500,MATCH(AB$3,Команды!$A$2:$A$7500,0),$E65+2)=Команды!$AJ$10,TRUE,FALSE),IF(INDEX(Команды!$A$2:$AN$7500,MATCH(AB$3,Команды!$A$2:$A$7500,0),$E65+2)=Команды!$AJ$11,TRUE,FALSE),IF(INDEX(Команды!$A$2:$AN$7500,MATCH(AB$3,Команды!$A$2:$A$7500,0),$E65+2)=Команды!$AJ$12,TRUE,FALSE),IF(INDEX(Команды!$A$2:$AN$7500,MATCH(AB$3,Команды!$A$2:$A$7500,0),$E65+2)=Команды!$AJ$13,TRUE,FALSE),IF(INDEX(Команды!$A$2:$AN$7500,MATCH(AB$3,Команды!$A$2:$A$7500,0),$E65+2)=Команды!$AJ$14,TRUE,FALSE),IF(INDEX(Команды!$A$2:$AN$7500,MATCH(AB$3,Команды!$A$2:$A$7500,0),$E65+2)=Команды!$AJ$15,TRUE,FALSE),IF(INDEX(Команды!$A$2:$AN$7500,MATCH(AB$3,Команды!$A$2:$A$7500,0),$E65+2)=Команды!$AJ$16,TRUE,FALSE),IF(INDEX(Команды!$A$2:$AN$7500,MATCH(AB$3,Команды!$A$2:$A$7500,0),$E65+2)=Команды!$AJ$17,TRUE,FALSE),IF(INDEX(Команды!$A$2:$AN$7500,MATCH(AB$3,Команды!$A$2:$A$7500,0),$E65+2)=Команды!$AJ$18,TRUE,FALSE),IF(INDEX(Команды!$A$2:$AN$7500,MATCH(AB$3,Команды!$A$2:$A$7500,0),$E65+2)=Команды!$AJ$19,TRUE,FALSE)),INDEX(Команды!$AJ$2:$AL$19,MATCH(INDEX(Команды!$A$2:$AN$7500,MATCH(AB$3,Команды!$A$2:$A$7500,0),$E65+2),Команды!$AJ$2:$AJ$19,0),3),0)</f>
        <v>0.6875</v>
      </c>
      <c r="AD65" s="342"/>
      <c r="AE65" s="174">
        <f>IF(OR(IF(INDEX(Команды!$A$2:$AN$7500,MATCH(AE$3,Команды!$A$2:$A$7500,0),$E65+2)=Команды!$AJ$2,TRUE,FALSE),IF(INDEX(Команды!$A$2:$AN$7500,MATCH(AE$3,Команды!$A$2:$A$7500,0),$E65+2)=Команды!$AJ$3,TRUE,FALSE),IF(INDEX(Команды!$A$2:$AN$7500,MATCH(AE$3,Команды!$A$2:$A$7500,0),$E65+2)=Команды!$AJ$4,TRUE,FALSE),IF(INDEX(Команды!$A$2:$AN$7500,MATCH(AE$3,Команды!$A$2:$A$7500,0),$E65+2)=Команды!$AJ$5,TRUE,FALSE),IF(INDEX(Команды!$A$2:$AN$7500,MATCH(AE$3,Команды!$A$2:$A$7500,0),$E65+2)=Команды!$AJ$6,TRUE,FALSE),IF(INDEX(Команды!$A$2:$AN$7500,MATCH(AE$3,Команды!$A$2:$A$7500,0),$E65+2)=Команды!$AJ$7,TRUE,FALSE),IF(INDEX(Команды!$A$2:$AN$7500,MATCH(AE$3,Команды!$A$2:$A$7500,0),$E65+2)=Команды!$AJ$8,TRUE,FALSE),IF(INDEX(Команды!$A$2:$AN$7500,MATCH(AE$3,Команды!$A$2:$A$7500,0),$E65+2)=Команды!$AJ$9,TRUE,FALSE),IF(INDEX(Команды!$A$2:$AN$7500,MATCH(AE$3,Команды!$A$2:$A$7500,0),$E65+2)=Команды!$AJ$10,TRUE,FALSE),IF(INDEX(Команды!$A$2:$AN$7500,MATCH(AE$3,Команды!$A$2:$A$7500,0),$E65+2)=Команды!$AJ$11,TRUE,FALSE),IF(INDEX(Команды!$A$2:$AN$7500,MATCH(AE$3,Команды!$A$2:$A$7500,0),$E65+2)=Команды!$AJ$12,TRUE,FALSE),IF(INDEX(Команды!$A$2:$AN$7500,MATCH(AE$3,Команды!$A$2:$A$7500,0),$E65+2)=Команды!$AJ$13,TRUE,FALSE),IF(INDEX(Команды!$A$2:$AN$7500,MATCH(AE$3,Команды!$A$2:$A$7500,0),$E65+2)=Команды!$AJ$14,TRUE,FALSE),IF(INDEX(Команды!$A$2:$AN$7500,MATCH(AE$3,Команды!$A$2:$A$7500,0),$E65+2)=Команды!$AJ$15,TRUE,FALSE),IF(INDEX(Команды!$A$2:$AN$7500,MATCH(AE$3,Команды!$A$2:$A$7500,0),$E65+2)=Команды!$AJ$16,TRUE,FALSE),,IF(INDEX(Команды!$A$2:$AN$7500,MATCH(AE$3,Команды!$A$2:$A$7500,0),$E65+2)=Команды!$AJ$17,TRUE,FALSE),,IF(INDEX(Команды!$A$2:$AN$7500,MATCH(AE$3,Команды!$A$2:$A$7500,0),$E65+2)=Команды!$AJ$18,TRUE,FALSE),,IF(INDEX(Команды!$A$2:$AN$7500,MATCH(AE$3,Команды!$A$2:$A$7500,0),$E65+2)=Команды!$AJ$19,TRUE,FALSE)),INDEX(Команды!$AJ$2:$AK$19,MATCH(INDEX(Команды!$A$2:$AN$7500,MATCH(AE$3,Команды!$A$2:$A$7500,0),$E65+2),Команды!$AJ$2:$AJ$19,0),2),0)</f>
        <v>0.375</v>
      </c>
      <c r="AF65" s="175">
        <f>IF(OR(IF(INDEX(Команды!$A$2:$AN$7500,MATCH(AE$3,Команды!$A$2:$A$7500,0),$E65+2)=Команды!$AJ$2,TRUE,FALSE),IF(INDEX(Команды!$A$2:$AN$7500,MATCH(AE$3,Команды!$A$2:$A$7500,0),$E65+2)=Команды!$AJ$3,TRUE,FALSE),IF(INDEX(Команды!$A$2:$AN$7500,MATCH(AE$3,Команды!$A$2:$A$7500,0),$E65+2)=Команды!$AJ$4,TRUE,FALSE),IF(INDEX(Команды!$A$2:$AN$7500,MATCH(AE$3,Команды!$A$2:$A$7500,0),$E65+2)=Команды!$AJ$5,TRUE,FALSE),IF(INDEX(Команды!$A$2:$AN$7500,MATCH(AE$3,Команды!$A$2:$A$7500,0),$E65+2)=Команды!$AJ$6,TRUE,FALSE),IF(INDEX(Команды!$A$2:$AN$7500,MATCH(AE$3,Команды!$A$2:$A$7500,0),$E65+2)=Команды!$AJ$7,TRUE,FALSE),IF(INDEX(Команды!$A$2:$AN$7500,MATCH(AE$3,Команды!$A$2:$A$7500,0),$E65+2)=Команды!$AJ$8,TRUE,FALSE),IF(INDEX(Команды!$A$2:$AN$7500,MATCH(AE$3,Команды!$A$2:$A$7500,0),$E65+2)=Команды!$AJ$9,TRUE,FALSE),IF(INDEX(Команды!$A$2:$AN$7500,MATCH(AE$3,Команды!$A$2:$A$7500,0),$E65+2)=Команды!$AJ$10,TRUE,FALSE),IF(INDEX(Команды!$A$2:$AN$7500,MATCH(AE$3,Команды!$A$2:$A$7500,0),$E65+2)=Команды!$AJ$11,TRUE,FALSE),IF(INDEX(Команды!$A$2:$AN$7500,MATCH(AE$3,Команды!$A$2:$A$7500,0),$E65+2)=Команды!$AJ$12,TRUE,FALSE),IF(INDEX(Команды!$A$2:$AN$7500,MATCH(AE$3,Команды!$A$2:$A$7500,0),$E65+2)=Команды!$AJ$13,TRUE,FALSE),IF(INDEX(Команды!$A$2:$AN$7500,MATCH(AE$3,Команды!$A$2:$A$7500,0),$E65+2)=Команды!$AJ$14,TRUE,FALSE),IF(INDEX(Команды!$A$2:$AN$7500,MATCH(AE$3,Команды!$A$2:$A$7500,0),$E65+2)=Команды!$AJ$15,TRUE,FALSE),IF(INDEX(Команды!$A$2:$AN$7500,MATCH(AE$3,Команды!$A$2:$A$7500,0),$E65+2)=Команды!$AJ$16,TRUE,FALSE),IF(INDEX(Команды!$A$2:$AN$7500,MATCH(AE$3,Команды!$A$2:$A$7500,0),$E65+2)=Команды!$AJ$17,TRUE,FALSE),IF(INDEX(Команды!$A$2:$AN$7500,MATCH(AE$3,Команды!$A$2:$A$7500,0),$E65+2)=Команды!$AJ$18,TRUE,FALSE),IF(INDEX(Команды!$A$2:$AN$7500,MATCH(AE$3,Команды!$A$2:$A$7500,0),$E65+2)=Команды!$AJ$19,TRUE,FALSE)),INDEX(Команды!$AJ$2:$AL$19,MATCH(INDEX(Команды!$A$2:$AN$7500,MATCH(AE$3,Команды!$A$2:$A$7500,0),$E65+2),Команды!$AJ$2:$AJ$19,0),3),0)</f>
        <v>0.75</v>
      </c>
      <c r="AG65" s="342"/>
      <c r="AH65" s="174">
        <f>IF(OR(IF(INDEX(Команды!$A$2:$AN$7500,MATCH(AH$3,Команды!$A$2:$A$7500,0),$E65+2)=Команды!$AJ$2,TRUE,FALSE),IF(INDEX(Команды!$A$2:$AN$7500,MATCH(AH$3,Команды!$A$2:$A$7500,0),$E65+2)=Команды!$AJ$3,TRUE,FALSE),IF(INDEX(Команды!$A$2:$AN$7500,MATCH(AH$3,Команды!$A$2:$A$7500,0),$E65+2)=Команды!$AJ$4,TRUE,FALSE),IF(INDEX(Команды!$A$2:$AN$7500,MATCH(AH$3,Команды!$A$2:$A$7500,0),$E65+2)=Команды!$AJ$5,TRUE,FALSE),IF(INDEX(Команды!$A$2:$AN$7500,MATCH(AH$3,Команды!$A$2:$A$7500,0),$E65+2)=Команды!$AJ$6,TRUE,FALSE),IF(INDEX(Команды!$A$2:$AN$7500,MATCH(AH$3,Команды!$A$2:$A$7500,0),$E65+2)=Команды!$AJ$7,TRUE,FALSE),IF(INDEX(Команды!$A$2:$AN$7500,MATCH(AH$3,Команды!$A$2:$A$7500,0),$E65+2)=Команды!$AJ$8,TRUE,FALSE),IF(INDEX(Команды!$A$2:$AN$7500,MATCH(AH$3,Команды!$A$2:$A$7500,0),$E65+2)=Команды!$AJ$9,TRUE,FALSE),IF(INDEX(Команды!$A$2:$AN$7500,MATCH(AH$3,Команды!$A$2:$A$7500,0),$E65+2)=Команды!$AJ$10,TRUE,FALSE),IF(INDEX(Команды!$A$2:$AN$7500,MATCH(AH$3,Команды!$A$2:$A$7500,0),$E65+2)=Команды!$AJ$11,TRUE,FALSE),IF(INDEX(Команды!$A$2:$AN$7500,MATCH(AH$3,Команды!$A$2:$A$7500,0),$E65+2)=Команды!$AJ$12,TRUE,FALSE),IF(INDEX(Команды!$A$2:$AN$7500,MATCH(AH$3,Команды!$A$2:$A$7500,0),$E65+2)=Команды!$AJ$13,TRUE,FALSE),IF(INDEX(Команды!$A$2:$AN$7500,MATCH(AH$3,Команды!$A$2:$A$7500,0),$E65+2)=Команды!$AJ$14,TRUE,FALSE),IF(INDEX(Команды!$A$2:$AN$7500,MATCH(AH$3,Команды!$A$2:$A$7500,0),$E65+2)=Команды!$AJ$15,TRUE,FALSE),IF(INDEX(Команды!$A$2:$AN$7500,MATCH(AH$3,Команды!$A$2:$A$7500,0),$E65+2)=Команды!$AJ$16,TRUE,FALSE),,IF(INDEX(Команды!$A$2:$AN$7500,MATCH(AH$3,Команды!$A$2:$A$7500,0),$E65+2)=Команды!$AJ$17,TRUE,FALSE),,IF(INDEX(Команды!$A$2:$AN$7500,MATCH(AH$3,Команды!$A$2:$A$7500,0),$E65+2)=Команды!$AJ$18,TRUE,FALSE),,IF(INDEX(Команды!$A$2:$AN$7500,MATCH(AH$3,Команды!$A$2:$A$7500,0),$E65+2)=Команды!$AJ$19,TRUE,FALSE)),INDEX(Команды!$AJ$2:$AK$19,MATCH(INDEX(Команды!$A$2:$AN$7500,MATCH(AH$3,Команды!$A$2:$A$7500,0),$E65+2),Команды!$AJ$2:$AJ$19,0),2),0)</f>
        <v>0.64583333333333337</v>
      </c>
      <c r="AI65" s="175">
        <f>IF(OR(IF(INDEX(Команды!$A$2:$AN$7500,MATCH(AH$3,Команды!$A$2:$A$7500,0),$E65+2)=Команды!$AJ$2,TRUE,FALSE),IF(INDEX(Команды!$A$2:$AN$7500,MATCH(AH$3,Команды!$A$2:$A$7500,0),$E65+2)=Команды!$AJ$3,TRUE,FALSE),IF(INDEX(Команды!$A$2:$AN$7500,MATCH(AH$3,Команды!$A$2:$A$7500,0),$E65+2)=Команды!$AJ$4,TRUE,FALSE),IF(INDEX(Команды!$A$2:$AN$7500,MATCH(AH$3,Команды!$A$2:$A$7500,0),$E65+2)=Команды!$AJ$5,TRUE,FALSE),IF(INDEX(Команды!$A$2:$AN$7500,MATCH(AH$3,Команды!$A$2:$A$7500,0),$E65+2)=Команды!$AJ$6,TRUE,FALSE),IF(INDEX(Команды!$A$2:$AN$7500,MATCH(AH$3,Команды!$A$2:$A$7500,0),$E65+2)=Команды!$AJ$7,TRUE,FALSE),IF(INDEX(Команды!$A$2:$AN$7500,MATCH(AH$3,Команды!$A$2:$A$7500,0),$E65+2)=Команды!$AJ$8,TRUE,FALSE),IF(INDEX(Команды!$A$2:$AN$7500,MATCH(AH$3,Команды!$A$2:$A$7500,0),$E65+2)=Команды!$AJ$9,TRUE,FALSE),IF(INDEX(Команды!$A$2:$AN$7500,MATCH(AH$3,Команды!$A$2:$A$7500,0),$E65+2)=Команды!$AJ$10,TRUE,FALSE),IF(INDEX(Команды!$A$2:$AN$7500,MATCH(AH$3,Команды!$A$2:$A$7500,0),$E65+2)=Команды!$AJ$11,TRUE,FALSE),IF(INDEX(Команды!$A$2:$AN$7500,MATCH(AH$3,Команды!$A$2:$A$7500,0),$E65+2)=Команды!$AJ$12,TRUE,FALSE),IF(INDEX(Команды!$A$2:$AN$7500,MATCH(AH$3,Команды!$A$2:$A$7500,0),$E65+2)=Команды!$AJ$13,TRUE,FALSE),IF(INDEX(Команды!$A$2:$AN$7500,MATCH(AH$3,Команды!$A$2:$A$7500,0),$E65+2)=Команды!$AJ$14,TRUE,FALSE),IF(INDEX(Команды!$A$2:$AN$7500,MATCH(AH$3,Команды!$A$2:$A$7500,0),$E65+2)=Команды!$AJ$15,TRUE,FALSE),IF(INDEX(Команды!$A$2:$AN$7500,MATCH(AH$3,Команды!$A$2:$A$7500,0),$E65+2)=Команды!$AJ$16,TRUE,FALSE),IF(INDEX(Команды!$A$2:$AN$7500,MATCH(AH$3,Команды!$A$2:$A$7500,0),$E65+2)=Команды!$AJ$17,TRUE,FALSE),IF(INDEX(Команды!$A$2:$AN$7500,MATCH(AH$3,Команды!$A$2:$A$7500,0),$E65+2)=Команды!$AJ$18,TRUE,FALSE),IF(INDEX(Команды!$A$2:$AN$7500,MATCH(AH$3,Команды!$A$2:$A$7500,0),$E65+2)=Команды!$AJ$19,TRUE,FALSE)),INDEX(Команды!$AJ$2:$AL$19,MATCH(INDEX(Команды!$A$2:$AN$7500,MATCH(AH$3,Команды!$A$2:$A$7500,0),$E65+2),Команды!$AJ$2:$AJ$19,0),3),0)</f>
        <v>1.0208333333333333</v>
      </c>
      <c r="AJ65" s="342"/>
      <c r="AK65" s="174" t="str">
        <f>IF(OR(IF(INDEX(Команды!$A$2:$AN$7500,MATCH(AK$3,Команды!$A$2:$A$7500,0),$E65+2)=Команды!$AJ$2,TRUE,FALSE),IF(INDEX(Команды!$A$2:$AN$7500,MATCH(AK$3,Команды!$A$2:$A$7500,0),$E65+2)=Команды!$AJ$3,TRUE,FALSE),IF(INDEX(Команды!$A$2:$AN$7500,MATCH(AK$3,Команды!$A$2:$A$7500,0),$E65+2)=Команды!$AJ$4,TRUE,FALSE),IF(INDEX(Команды!$A$2:$AN$7500,MATCH(AK$3,Команды!$A$2:$A$7500,0),$E65+2)=Команды!$AJ$5,TRUE,FALSE),IF(INDEX(Команды!$A$2:$AN$7500,MATCH(AK$3,Команды!$A$2:$A$7500,0),$E65+2)=Команды!$AJ$6,TRUE,FALSE),IF(INDEX(Команды!$A$2:$AN$7500,MATCH(AK$3,Команды!$A$2:$A$7500,0),$E65+2)=Команды!$AJ$7,TRUE,FALSE),IF(INDEX(Команды!$A$2:$AN$7500,MATCH(AK$3,Команды!$A$2:$A$7500,0),$E65+2)=Команды!$AJ$8,TRUE,FALSE),IF(INDEX(Команды!$A$2:$AN$7500,MATCH(AK$3,Команды!$A$2:$A$7500,0),$E65+2)=Команды!$AJ$9,TRUE,FALSE),IF(INDEX(Команды!$A$2:$AN$7500,MATCH(AK$3,Команды!$A$2:$A$7500,0),$E65+2)=Команды!$AJ$10,TRUE,FALSE),IF(INDEX(Команды!$A$2:$AN$7500,MATCH(AK$3,Команды!$A$2:$A$7500,0),$E65+2)=Команды!$AJ$11,TRUE,FALSE),IF(INDEX(Команды!$A$2:$AN$7500,MATCH(AK$3,Команды!$A$2:$A$7500,0),$E65+2)=Команды!$AJ$12,TRUE,FALSE),IF(INDEX(Команды!$A$2:$AN$7500,MATCH(AK$3,Команды!$A$2:$A$7500,0),$E65+2)=Команды!$AJ$13,TRUE,FALSE),IF(INDEX(Команды!$A$2:$AN$7500,MATCH(AK$3,Команды!$A$2:$A$7500,0),$E65+2)=Команды!$AJ$14,TRUE,FALSE),IF(INDEX(Команды!$A$2:$AN$7500,MATCH(AK$3,Команды!$A$2:$A$7500,0),$E65+2)=Команды!$AJ$15,TRUE,FALSE),IF(INDEX(Команды!$A$2:$AN$7500,MATCH(AK$3,Команды!$A$2:$A$7500,0),$E65+2)=Команды!$AJ$16,TRUE,FALSE),,IF(INDEX(Команды!$A$2:$AN$7500,MATCH(AK$3,Команды!$A$2:$A$7500,0),$E65+2)=Команды!$AJ$17,TRUE,FALSE),,IF(INDEX(Команды!$A$2:$AN$7500,MATCH(AK$3,Команды!$A$2:$A$7500,0),$E65+2)=Команды!$AJ$18,TRUE,FALSE),,IF(INDEX(Команды!$A$2:$AN$7500,MATCH(AK$3,Команды!$A$2:$A$7500,0),$E65+2)=Команды!$AJ$19,TRUE,FALSE)),INDEX(Команды!$AJ$2:$AK$19,MATCH(INDEX(Команды!$A$2:$AN$7500,MATCH(AK$3,Команды!$A$2:$A$7500,0),$E65+2),Команды!$AJ$2:$AJ$19,0),2),0)</f>
        <v>В</v>
      </c>
      <c r="AL65" s="175" t="str">
        <f>IF(OR(IF(INDEX(Команды!$A$2:$AN$7500,MATCH(AK$3,Команды!$A$2:$A$7500,0),$E65+2)=Команды!$AJ$2,TRUE,FALSE),IF(INDEX(Команды!$A$2:$AN$7500,MATCH(AK$3,Команды!$A$2:$A$7500,0),$E65+2)=Команды!$AJ$3,TRUE,FALSE),IF(INDEX(Команды!$A$2:$AN$7500,MATCH(AK$3,Команды!$A$2:$A$7500,0),$E65+2)=Команды!$AJ$4,TRUE,FALSE),IF(INDEX(Команды!$A$2:$AN$7500,MATCH(AK$3,Команды!$A$2:$A$7500,0),$E65+2)=Команды!$AJ$5,TRUE,FALSE),IF(INDEX(Команды!$A$2:$AN$7500,MATCH(AK$3,Команды!$A$2:$A$7500,0),$E65+2)=Команды!$AJ$6,TRUE,FALSE),IF(INDEX(Команды!$A$2:$AN$7500,MATCH(AK$3,Команды!$A$2:$A$7500,0),$E65+2)=Команды!$AJ$7,TRUE,FALSE),IF(INDEX(Команды!$A$2:$AN$7500,MATCH(AK$3,Команды!$A$2:$A$7500,0),$E65+2)=Команды!$AJ$8,TRUE,FALSE),IF(INDEX(Команды!$A$2:$AN$7500,MATCH(AK$3,Команды!$A$2:$A$7500,0),$E65+2)=Команды!$AJ$9,TRUE,FALSE),IF(INDEX(Команды!$A$2:$AN$7500,MATCH(AK$3,Команды!$A$2:$A$7500,0),$E65+2)=Команды!$AJ$10,TRUE,FALSE),IF(INDEX(Команды!$A$2:$AN$7500,MATCH(AK$3,Команды!$A$2:$A$7500,0),$E65+2)=Команды!$AJ$11,TRUE,FALSE),IF(INDEX(Команды!$A$2:$AN$7500,MATCH(AK$3,Команды!$A$2:$A$7500,0),$E65+2)=Команды!$AJ$12,TRUE,FALSE),IF(INDEX(Команды!$A$2:$AN$7500,MATCH(AK$3,Команды!$A$2:$A$7500,0),$E65+2)=Команды!$AJ$13,TRUE,FALSE),IF(INDEX(Команды!$A$2:$AN$7500,MATCH(AK$3,Команды!$A$2:$A$7500,0),$E65+2)=Команды!$AJ$14,TRUE,FALSE),IF(INDEX(Команды!$A$2:$AN$7500,MATCH(AK$3,Команды!$A$2:$A$7500,0),$E65+2)=Команды!$AJ$15,TRUE,FALSE),IF(INDEX(Команды!$A$2:$AN$7500,MATCH(AK$3,Команды!$A$2:$A$7500,0),$E65+2)=Команды!$AJ$16,TRUE,FALSE),IF(INDEX(Команды!$A$2:$AN$7500,MATCH(AK$3,Команды!$A$2:$A$7500,0),$E65+2)=Команды!$AJ$17,TRUE,FALSE),IF(INDEX(Команды!$A$2:$AN$7500,MATCH(AK$3,Команды!$A$2:$A$7500,0),$E65+2)=Команды!$AJ$18,TRUE,FALSE),IF(INDEX(Команды!$A$2:$AN$7500,MATCH(AK$3,Команды!$A$2:$A$7500,0),$E65+2)=Команды!$AJ$19,TRUE,FALSE)),INDEX(Команды!$AJ$2:$AL$19,MATCH(INDEX(Команды!$A$2:$AN$7500,MATCH(AK$3,Команды!$A$2:$A$7500,0),$E65+2),Команды!$AJ$2:$AJ$19,0),3),0)</f>
        <v>В</v>
      </c>
      <c r="AM65" s="342"/>
      <c r="AN65" s="174" t="str">
        <f>IF(OR(IF(INDEX(Команды!$A$2:$AN$7500,MATCH(AN$3,Команды!$A$2:$A$7500,0),$E65+2)=Команды!$AJ$2,TRUE,FALSE),IF(INDEX(Команды!$A$2:$AN$7500,MATCH(AN$3,Команды!$A$2:$A$7500,0),$E65+2)=Команды!$AJ$3,TRUE,FALSE),IF(INDEX(Команды!$A$2:$AN$7500,MATCH(AN$3,Команды!$A$2:$A$7500,0),$E65+2)=Команды!$AJ$4,TRUE,FALSE),IF(INDEX(Команды!$A$2:$AN$7500,MATCH(AN$3,Команды!$A$2:$A$7500,0),$E65+2)=Команды!$AJ$5,TRUE,FALSE),IF(INDEX(Команды!$A$2:$AN$7500,MATCH(AN$3,Команды!$A$2:$A$7500,0),$E65+2)=Команды!$AJ$6,TRUE,FALSE),IF(INDEX(Команды!$A$2:$AN$7500,MATCH(AN$3,Команды!$A$2:$A$7500,0),$E65+2)=Команды!$AJ$7,TRUE,FALSE),IF(INDEX(Команды!$A$2:$AN$7500,MATCH(AN$3,Команды!$A$2:$A$7500,0),$E65+2)=Команды!$AJ$8,TRUE,FALSE),IF(INDEX(Команды!$A$2:$AN$7500,MATCH(AN$3,Команды!$A$2:$A$7500,0),$E65+2)=Команды!$AJ$9,TRUE,FALSE),IF(INDEX(Команды!$A$2:$AN$7500,MATCH(AN$3,Команды!$A$2:$A$7500,0),$E65+2)=Команды!$AJ$10,TRUE,FALSE),IF(INDEX(Команды!$A$2:$AN$7500,MATCH(AN$3,Команды!$A$2:$A$7500,0),$E65+2)=Команды!$AJ$11,TRUE,FALSE),IF(INDEX(Команды!$A$2:$AN$7500,MATCH(AN$3,Команды!$A$2:$A$7500,0),$E65+2)=Команды!$AJ$12,TRUE,FALSE),IF(INDEX(Команды!$A$2:$AN$7500,MATCH(AN$3,Команды!$A$2:$A$7500,0),$E65+2)=Команды!$AJ$13,TRUE,FALSE),IF(INDEX(Команды!$A$2:$AN$7500,MATCH(AN$3,Команды!$A$2:$A$7500,0),$E65+2)=Команды!$AJ$14,TRUE,FALSE),IF(INDEX(Команды!$A$2:$AN$7500,MATCH(AN$3,Команды!$A$2:$A$7500,0),$E65+2)=Команды!$AJ$15,TRUE,FALSE),IF(INDEX(Команды!$A$2:$AN$7500,MATCH(AN$3,Команды!$A$2:$A$7500,0),$E65+2)=Команды!$AJ$16,TRUE,FALSE),,IF(INDEX(Команды!$A$2:$AN$7500,MATCH(AN$3,Команды!$A$2:$A$7500,0),$E65+2)=Команды!$AJ$17,TRUE,FALSE),,IF(INDEX(Команды!$A$2:$AN$7500,MATCH(AN$3,Команды!$A$2:$A$7500,0),$E65+2)=Команды!$AJ$18,TRUE,FALSE),,IF(INDEX(Команды!$A$2:$AN$7500,MATCH(AN$3,Команды!$A$2:$A$7500,0),$E65+2)=Команды!$AJ$19,TRUE,FALSE)),INDEX(Команды!$AJ$2:$AK$19,MATCH(INDEX(Команды!$A$2:$AN$7500,MATCH(AN$3,Команды!$A$2:$A$7500,0),$E65+2),Команды!$AJ$2:$AJ$19,0),2),0)</f>
        <v>В</v>
      </c>
      <c r="AO65" s="175" t="str">
        <f>IF(OR(IF(INDEX(Команды!$A$2:$AN$7500,MATCH(AN$3,Команды!$A$2:$A$7500,0),$E65+2)=Команды!$AJ$2,TRUE,FALSE),IF(INDEX(Команды!$A$2:$AN$7500,MATCH(AN$3,Команды!$A$2:$A$7500,0),$E65+2)=Команды!$AJ$3,TRUE,FALSE),IF(INDEX(Команды!$A$2:$AN$7500,MATCH(AN$3,Команды!$A$2:$A$7500,0),$E65+2)=Команды!$AJ$4,TRUE,FALSE),IF(INDEX(Команды!$A$2:$AN$7500,MATCH(AN$3,Команды!$A$2:$A$7500,0),$E65+2)=Команды!$AJ$5,TRUE,FALSE),IF(INDEX(Команды!$A$2:$AN$7500,MATCH(AN$3,Команды!$A$2:$A$7500,0),$E65+2)=Команды!$AJ$6,TRUE,FALSE),IF(INDEX(Команды!$A$2:$AN$7500,MATCH(AN$3,Команды!$A$2:$A$7500,0),$E65+2)=Команды!$AJ$7,TRUE,FALSE),IF(INDEX(Команды!$A$2:$AN$7500,MATCH(AN$3,Команды!$A$2:$A$7500,0),$E65+2)=Команды!$AJ$8,TRUE,FALSE),IF(INDEX(Команды!$A$2:$AN$7500,MATCH(AN$3,Команды!$A$2:$A$7500,0),$E65+2)=Команды!$AJ$9,TRUE,FALSE),IF(INDEX(Команды!$A$2:$AN$7500,MATCH(AN$3,Команды!$A$2:$A$7500,0),$E65+2)=Команды!$AJ$10,TRUE,FALSE),IF(INDEX(Команды!$A$2:$AN$7500,MATCH(AN$3,Команды!$A$2:$A$7500,0),$E65+2)=Команды!$AJ$11,TRUE,FALSE),IF(INDEX(Команды!$A$2:$AN$7500,MATCH(AN$3,Команды!$A$2:$A$7500,0),$E65+2)=Команды!$AJ$12,TRUE,FALSE),IF(INDEX(Команды!$A$2:$AN$7500,MATCH(AN$3,Команды!$A$2:$A$7500,0),$E65+2)=Команды!$AJ$13,TRUE,FALSE),IF(INDEX(Команды!$A$2:$AN$7500,MATCH(AN$3,Команды!$A$2:$A$7500,0),$E65+2)=Команды!$AJ$14,TRUE,FALSE),IF(INDEX(Команды!$A$2:$AN$7500,MATCH(AN$3,Команды!$A$2:$A$7500,0),$E65+2)=Команды!$AJ$15,TRUE,FALSE),IF(INDEX(Команды!$A$2:$AN$7500,MATCH(AN$3,Команды!$A$2:$A$7500,0),$E65+2)=Команды!$AJ$16,TRUE,FALSE),IF(INDEX(Команды!$A$2:$AN$7500,MATCH(AN$3,Команды!$A$2:$A$7500,0),$E65+2)=Команды!$AJ$17,TRUE,FALSE),IF(INDEX(Команды!$A$2:$AN$7500,MATCH(AN$3,Команды!$A$2:$A$7500,0),$E65+2)=Команды!$AJ$18,TRUE,FALSE),IF(INDEX(Команды!$A$2:$AN$7500,MATCH(AN$3,Команды!$A$2:$A$7500,0),$E65+2)=Команды!$AJ$19,TRUE,FALSE)),INDEX(Команды!$AJ$2:$AL$19,MATCH(INDEX(Команды!$A$2:$AN$7500,MATCH(AN$3,Команды!$A$2:$A$7500,0),$E65+2),Команды!$AJ$2:$AJ$19,0),3),0)</f>
        <v>В</v>
      </c>
      <c r="AP65" s="342"/>
      <c r="AQ65" s="174">
        <f>IF(OR(IF(INDEX(Команды!$A$2:$AN$7500,MATCH(AQ$3,Команды!$A$2:$A$7500,0),$E65+2)=Команды!$AJ$2,TRUE,FALSE),IF(INDEX(Команды!$A$2:$AN$7500,MATCH(AQ$3,Команды!$A$2:$A$7500,0),$E65+2)=Команды!$AJ$3,TRUE,FALSE),IF(INDEX(Команды!$A$2:$AN$7500,MATCH(AQ$3,Команды!$A$2:$A$7500,0),$E65+2)=Команды!$AJ$4,TRUE,FALSE),IF(INDEX(Команды!$A$2:$AN$7500,MATCH(AQ$3,Команды!$A$2:$A$7500,0),$E65+2)=Команды!$AJ$5,TRUE,FALSE),IF(INDEX(Команды!$A$2:$AN$7500,MATCH(AQ$3,Команды!$A$2:$A$7500,0),$E65+2)=Команды!$AJ$6,TRUE,FALSE),IF(INDEX(Команды!$A$2:$AN$7500,MATCH(AQ$3,Команды!$A$2:$A$7500,0),$E65+2)=Команды!$AJ$7,TRUE,FALSE),IF(INDEX(Команды!$A$2:$AN$7500,MATCH(AQ$3,Команды!$A$2:$A$7500,0),$E65+2)=Команды!$AJ$8,TRUE,FALSE),IF(INDEX(Команды!$A$2:$AN$7500,MATCH(AQ$3,Команды!$A$2:$A$7500,0),$E65+2)=Команды!$AJ$9,TRUE,FALSE),IF(INDEX(Команды!$A$2:$AN$7500,MATCH(AQ$3,Команды!$A$2:$A$7500,0),$E65+2)=Команды!$AJ$10,TRUE,FALSE),IF(INDEX(Команды!$A$2:$AN$7500,MATCH(AQ$3,Команды!$A$2:$A$7500,0),$E65+2)=Команды!$AJ$11,TRUE,FALSE),IF(INDEX(Команды!$A$2:$AN$7500,MATCH(AQ$3,Команды!$A$2:$A$7500,0),$E65+2)=Команды!$AJ$12,TRUE,FALSE),IF(INDEX(Команды!$A$2:$AN$7500,MATCH(AQ$3,Команды!$A$2:$A$7500,0),$E65+2)=Команды!$AJ$13,TRUE,FALSE),IF(INDEX(Команды!$A$2:$AN$7500,MATCH(AQ$3,Команды!$A$2:$A$7500,0),$E65+2)=Команды!$AJ$14,TRUE,FALSE),IF(INDEX(Команды!$A$2:$AN$7500,MATCH(AQ$3,Команды!$A$2:$A$7500,0),$E65+2)=Команды!$AJ$15,TRUE,FALSE),IF(INDEX(Команды!$A$2:$AN$7500,MATCH(AQ$3,Команды!$A$2:$A$7500,0),$E65+2)=Команды!$AJ$16,TRUE,FALSE),,IF(INDEX(Команды!$A$2:$AN$7500,MATCH(AQ$3,Команды!$A$2:$A$7500,0),$E65+2)=Команды!$AJ$17,TRUE,FALSE),,IF(INDEX(Команды!$A$2:$AN$7500,MATCH(AQ$3,Команды!$A$2:$A$7500,0),$E65+2)=Команды!$AJ$18,TRUE,FALSE),,IF(INDEX(Команды!$A$2:$AN$7500,MATCH(AQ$3,Команды!$A$2:$A$7500,0),$E65+2)=Команды!$AJ$19,TRUE,FALSE)),INDEX(Команды!$AJ$2:$AK$19,MATCH(INDEX(Команды!$A$2:$AN$7500,MATCH(AQ$3,Команды!$A$2:$A$7500,0),$E65+2),Команды!$AJ$2:$AJ$19,0),2),0)</f>
        <v>0.28125</v>
      </c>
      <c r="AR65" s="175">
        <f>IF(OR(IF(INDEX(Команды!$A$2:$AN$7500,MATCH(AQ$3,Команды!$A$2:$A$7500,0),$E65+2)=Команды!$AJ$2,TRUE,FALSE),IF(INDEX(Команды!$A$2:$AN$7500,MATCH(AQ$3,Команды!$A$2:$A$7500,0),$E65+2)=Команды!$AJ$3,TRUE,FALSE),IF(INDEX(Команды!$A$2:$AN$7500,MATCH(AQ$3,Команды!$A$2:$A$7500,0),$E65+2)=Команды!$AJ$4,TRUE,FALSE),IF(INDEX(Команды!$A$2:$AN$7500,MATCH(AQ$3,Команды!$A$2:$A$7500,0),$E65+2)=Команды!$AJ$5,TRUE,FALSE),IF(INDEX(Команды!$A$2:$AN$7500,MATCH(AQ$3,Команды!$A$2:$A$7500,0),$E65+2)=Команды!$AJ$6,TRUE,FALSE),IF(INDEX(Команды!$A$2:$AN$7500,MATCH(AQ$3,Команды!$A$2:$A$7500,0),$E65+2)=Команды!$AJ$7,TRUE,FALSE),IF(INDEX(Команды!$A$2:$AN$7500,MATCH(AQ$3,Команды!$A$2:$A$7500,0),$E65+2)=Команды!$AJ$8,TRUE,FALSE),IF(INDEX(Команды!$A$2:$AN$7500,MATCH(AQ$3,Команды!$A$2:$A$7500,0),$E65+2)=Команды!$AJ$9,TRUE,FALSE),IF(INDEX(Команды!$A$2:$AN$7500,MATCH(AQ$3,Команды!$A$2:$A$7500,0),$E65+2)=Команды!$AJ$10,TRUE,FALSE),IF(INDEX(Команды!$A$2:$AN$7500,MATCH(AQ$3,Команды!$A$2:$A$7500,0),$E65+2)=Команды!$AJ$11,TRUE,FALSE),IF(INDEX(Команды!$A$2:$AN$7500,MATCH(AQ$3,Команды!$A$2:$A$7500,0),$E65+2)=Команды!$AJ$12,TRUE,FALSE),IF(INDEX(Команды!$A$2:$AN$7500,MATCH(AQ$3,Команды!$A$2:$A$7500,0),$E65+2)=Команды!$AJ$13,TRUE,FALSE),IF(INDEX(Команды!$A$2:$AN$7500,MATCH(AQ$3,Команды!$A$2:$A$7500,0),$E65+2)=Команды!$AJ$14,TRUE,FALSE),IF(INDEX(Команды!$A$2:$AN$7500,MATCH(AQ$3,Команды!$A$2:$A$7500,0),$E65+2)=Команды!$AJ$15,TRUE,FALSE),IF(INDEX(Команды!$A$2:$AN$7500,MATCH(AQ$3,Команды!$A$2:$A$7500,0),$E65+2)=Команды!$AJ$16,TRUE,FALSE),IF(INDEX(Команды!$A$2:$AN$7500,MATCH(AQ$3,Команды!$A$2:$A$7500,0),$E65+2)=Команды!$AJ$17,TRUE,FALSE),IF(INDEX(Команды!$A$2:$AN$7500,MATCH(AQ$3,Команды!$A$2:$A$7500,0),$E65+2)=Команды!$AJ$18,TRUE,FALSE),IF(INDEX(Команды!$A$2:$AN$7500,MATCH(AQ$3,Команды!$A$2:$A$7500,0),$E65+2)=Команды!$AJ$19,TRUE,FALSE)),INDEX(Команды!$AJ$2:$AL$19,MATCH(INDEX(Команды!$A$2:$AN$7500,MATCH(AQ$3,Команды!$A$2:$A$7500,0),$E65+2),Команды!$AJ$2:$AJ$19,0),3),0)</f>
        <v>0.65625</v>
      </c>
      <c r="AS65" s="342"/>
      <c r="AT65" s="174">
        <f>IF(OR(IF(INDEX(Команды!$A$2:$AN$7500,MATCH(AT$3,Команды!$A$2:$A$7500,0),$E65+2)=Команды!$AJ$2,TRUE,FALSE),IF(INDEX(Команды!$A$2:$AN$7500,MATCH(AT$3,Команды!$A$2:$A$7500,0),$E65+2)=Команды!$AJ$3,TRUE,FALSE),IF(INDEX(Команды!$A$2:$AN$7500,MATCH(AT$3,Команды!$A$2:$A$7500,0),$E65+2)=Команды!$AJ$4,TRUE,FALSE),IF(INDEX(Команды!$A$2:$AN$7500,MATCH(AT$3,Команды!$A$2:$A$7500,0),$E65+2)=Команды!$AJ$5,TRUE,FALSE),IF(INDEX(Команды!$A$2:$AN$7500,MATCH(AT$3,Команды!$A$2:$A$7500,0),$E65+2)=Команды!$AJ$6,TRUE,FALSE),IF(INDEX(Команды!$A$2:$AN$7500,MATCH(AT$3,Команды!$A$2:$A$7500,0),$E65+2)=Команды!$AJ$7,TRUE,FALSE),IF(INDEX(Команды!$A$2:$AN$7500,MATCH(AT$3,Команды!$A$2:$A$7500,0),$E65+2)=Команды!$AJ$8,TRUE,FALSE),IF(INDEX(Команды!$A$2:$AN$7500,MATCH(AT$3,Команды!$A$2:$A$7500,0),$E65+2)=Команды!$AJ$9,TRUE,FALSE),IF(INDEX(Команды!$A$2:$AN$7500,MATCH(AT$3,Команды!$A$2:$A$7500,0),$E65+2)=Команды!$AJ$10,TRUE,FALSE),IF(INDEX(Команды!$A$2:$AN$7500,MATCH(AT$3,Команды!$A$2:$A$7500,0),$E65+2)=Команды!$AJ$11,TRUE,FALSE),IF(INDEX(Команды!$A$2:$AN$7500,MATCH(AT$3,Команды!$A$2:$A$7500,0),$E65+2)=Команды!$AJ$12,TRUE,FALSE),IF(INDEX(Команды!$A$2:$AN$7500,MATCH(AT$3,Команды!$A$2:$A$7500,0),$E65+2)=Команды!$AJ$13,TRUE,FALSE),IF(INDEX(Команды!$A$2:$AN$7500,MATCH(AT$3,Команды!$A$2:$A$7500,0),$E65+2)=Команды!$AJ$14,TRUE,FALSE),IF(INDEX(Команды!$A$2:$AN$7500,MATCH(AT$3,Команды!$A$2:$A$7500,0),$E65+2)=Команды!$AJ$15,TRUE,FALSE),IF(INDEX(Команды!$A$2:$AN$7500,MATCH(AT$3,Команды!$A$2:$A$7500,0),$E65+2)=Команды!$AJ$16,TRUE,FALSE),,IF(INDEX(Команды!$A$2:$AN$7500,MATCH(AT$3,Команды!$A$2:$A$7500,0),$E65+2)=Команды!$AJ$17,TRUE,FALSE),,IF(INDEX(Команды!$A$2:$AN$7500,MATCH(AT$3,Команды!$A$2:$A$7500,0),$E65+2)=Команды!$AJ$18,TRUE,FALSE),,IF(INDEX(Команды!$A$2:$AN$7500,MATCH(AT$3,Команды!$A$2:$A$7500,0),$E65+2)=Команды!$AJ$19,TRUE,FALSE)),INDEX(Команды!$AJ$2:$AK$19,MATCH(INDEX(Команды!$A$2:$AN$7500,MATCH(AT$3,Команды!$A$2:$A$7500,0),$E65+2),Команды!$AJ$2:$AJ$19,0),2),0)</f>
        <v>0.375</v>
      </c>
      <c r="AU65" s="175">
        <f>IF(OR(IF(INDEX(Команды!$A$2:$AN$7500,MATCH(AT$3,Команды!$A$2:$A$7500,0),$E65+2)=Команды!$AJ$2,TRUE,FALSE),IF(INDEX(Команды!$A$2:$AN$7500,MATCH(AT$3,Команды!$A$2:$A$7500,0),$E65+2)=Команды!$AJ$3,TRUE,FALSE),IF(INDEX(Команды!$A$2:$AN$7500,MATCH(AT$3,Команды!$A$2:$A$7500,0),$E65+2)=Команды!$AJ$4,TRUE,FALSE),IF(INDEX(Команды!$A$2:$AN$7500,MATCH(AT$3,Команды!$A$2:$A$7500,0),$E65+2)=Команды!$AJ$5,TRUE,FALSE),IF(INDEX(Команды!$A$2:$AN$7500,MATCH(AT$3,Команды!$A$2:$A$7500,0),$E65+2)=Команды!$AJ$6,TRUE,FALSE),IF(INDEX(Команды!$A$2:$AN$7500,MATCH(AT$3,Команды!$A$2:$A$7500,0),$E65+2)=Команды!$AJ$7,TRUE,FALSE),IF(INDEX(Команды!$A$2:$AN$7500,MATCH(AT$3,Команды!$A$2:$A$7500,0),$E65+2)=Команды!$AJ$8,TRUE,FALSE),IF(INDEX(Команды!$A$2:$AN$7500,MATCH(AT$3,Команды!$A$2:$A$7500,0),$E65+2)=Команды!$AJ$9,TRUE,FALSE),IF(INDEX(Команды!$A$2:$AN$7500,MATCH(AT$3,Команды!$A$2:$A$7500,0),$E65+2)=Команды!$AJ$10,TRUE,FALSE),IF(INDEX(Команды!$A$2:$AN$7500,MATCH(AT$3,Команды!$A$2:$A$7500,0),$E65+2)=Команды!$AJ$11,TRUE,FALSE),IF(INDEX(Команды!$A$2:$AN$7500,MATCH(AT$3,Команды!$A$2:$A$7500,0),$E65+2)=Команды!$AJ$12,TRUE,FALSE),IF(INDEX(Команды!$A$2:$AN$7500,MATCH(AT$3,Команды!$A$2:$A$7500,0),$E65+2)=Команды!$AJ$13,TRUE,FALSE),IF(INDEX(Команды!$A$2:$AN$7500,MATCH(AT$3,Команды!$A$2:$A$7500,0),$E65+2)=Команды!$AJ$14,TRUE,FALSE),IF(INDEX(Команды!$A$2:$AN$7500,MATCH(AT$3,Команды!$A$2:$A$7500,0),$E65+2)=Команды!$AJ$15,TRUE,FALSE),IF(INDEX(Команды!$A$2:$AN$7500,MATCH(AT$3,Команды!$A$2:$A$7500,0),$E65+2)=Команды!$AJ$16,TRUE,FALSE),IF(INDEX(Команды!$A$2:$AN$7500,MATCH(AT$3,Команды!$A$2:$A$7500,0),$E65+2)=Команды!$AJ$17,TRUE,FALSE),IF(INDEX(Команды!$A$2:$AN$7500,MATCH(AT$3,Команды!$A$2:$A$7500,0),$E65+2)=Команды!$AJ$18,TRUE,FALSE),IF(INDEX(Команды!$A$2:$AN$7500,MATCH(AT$3,Команды!$A$2:$A$7500,0),$E65+2)=Команды!$AJ$19,TRUE,FALSE)),INDEX(Команды!$AJ$2:$AL$19,MATCH(INDEX(Команды!$A$2:$AN$7500,MATCH(AT$3,Команды!$A$2:$A$7500,0),$E65+2),Команды!$AJ$2:$AJ$19,0),3),0)</f>
        <v>0.75</v>
      </c>
      <c r="AV65" s="342"/>
      <c r="AW65" s="174">
        <f>IF(OR(IF(INDEX(Команды!$A$2:$AN$7500,MATCH(AW$3,Команды!$A$2:$A$7500,0),$E65+2)=Команды!$AJ$2,TRUE,FALSE),IF(INDEX(Команды!$A$2:$AN$7500,MATCH(AW$3,Команды!$A$2:$A$7500,0),$E65+2)=Команды!$AJ$3,TRUE,FALSE),IF(INDEX(Команды!$A$2:$AN$7500,MATCH(AW$3,Команды!$A$2:$A$7500,0),$E65+2)=Команды!$AJ$4,TRUE,FALSE),IF(INDEX(Команды!$A$2:$AN$7500,MATCH(AW$3,Команды!$A$2:$A$7500,0),$E65+2)=Команды!$AJ$5,TRUE,FALSE),IF(INDEX(Команды!$A$2:$AN$7500,MATCH(AW$3,Команды!$A$2:$A$7500,0),$E65+2)=Команды!$AJ$6,TRUE,FALSE),IF(INDEX(Команды!$A$2:$AN$7500,MATCH(AW$3,Команды!$A$2:$A$7500,0),$E65+2)=Команды!$AJ$7,TRUE,FALSE),IF(INDEX(Команды!$A$2:$AN$7500,MATCH(AW$3,Команды!$A$2:$A$7500,0),$E65+2)=Команды!$AJ$8,TRUE,FALSE),IF(INDEX(Команды!$A$2:$AN$7500,MATCH(AW$3,Команды!$A$2:$A$7500,0),$E65+2)=Команды!$AJ$9,TRUE,FALSE),IF(INDEX(Команды!$A$2:$AN$7500,MATCH(AW$3,Команды!$A$2:$A$7500,0),$E65+2)=Команды!$AJ$10,TRUE,FALSE),IF(INDEX(Команды!$A$2:$AN$7500,MATCH(AW$3,Команды!$A$2:$A$7500,0),$E65+2)=Команды!$AJ$11,TRUE,FALSE),IF(INDEX(Команды!$A$2:$AN$7500,MATCH(AW$3,Команды!$A$2:$A$7500,0),$E65+2)=Команды!$AJ$12,TRUE,FALSE),IF(INDEX(Команды!$A$2:$AN$7500,MATCH(AW$3,Команды!$A$2:$A$7500,0),$E65+2)=Команды!$AJ$13,TRUE,FALSE),IF(INDEX(Команды!$A$2:$AN$7500,MATCH(AW$3,Команды!$A$2:$A$7500,0),$E65+2)=Команды!$AJ$14,TRUE,FALSE),IF(INDEX(Команды!$A$2:$AN$7500,MATCH(AW$3,Команды!$A$2:$A$7500,0),$E65+2)=Команды!$AJ$15,TRUE,FALSE),IF(INDEX(Команды!$A$2:$AN$7500,MATCH(AW$3,Команды!$A$2:$A$7500,0),$E65+2)=Команды!$AJ$16,TRUE,FALSE),,IF(INDEX(Команды!$A$2:$AN$7500,MATCH(AW$3,Команды!$A$2:$A$7500,0),$E65+2)=Команды!$AJ$17,TRUE,FALSE),,IF(INDEX(Команды!$A$2:$AN$7500,MATCH(AW$3,Команды!$A$2:$A$7500,0),$E65+2)=Команды!$AJ$18,TRUE,FALSE),,IF(INDEX(Команды!$A$2:$AN$7500,MATCH(AW$3,Команды!$A$2:$A$7500,0),$E65+2)=Команды!$AJ$19,TRUE,FALSE)),INDEX(Команды!$AJ$2:$AK$19,MATCH(INDEX(Команды!$A$2:$AN$7500,MATCH(AW$3,Команды!$A$2:$A$7500,0),$E65+2),Команды!$AJ$2:$AJ$19,0),2),0)</f>
        <v>0.41666666666666669</v>
      </c>
      <c r="AX65" s="175">
        <f>IF(OR(IF(INDEX(Команды!$A$2:$AN$7500,MATCH(AW$3,Команды!$A$2:$A$7500,0),$E65+2)=Команды!$AJ$2,TRUE,FALSE),IF(INDEX(Команды!$A$2:$AN$7500,MATCH(AW$3,Команды!$A$2:$A$7500,0),$E65+2)=Команды!$AJ$3,TRUE,FALSE),IF(INDEX(Команды!$A$2:$AN$7500,MATCH(AW$3,Команды!$A$2:$A$7500,0),$E65+2)=Команды!$AJ$4,TRUE,FALSE),IF(INDEX(Команды!$A$2:$AN$7500,MATCH(AW$3,Команды!$A$2:$A$7500,0),$E65+2)=Команды!$AJ$5,TRUE,FALSE),IF(INDEX(Команды!$A$2:$AN$7500,MATCH(AW$3,Команды!$A$2:$A$7500,0),$E65+2)=Команды!$AJ$6,TRUE,FALSE),IF(INDEX(Команды!$A$2:$AN$7500,MATCH(AW$3,Команды!$A$2:$A$7500,0),$E65+2)=Команды!$AJ$7,TRUE,FALSE),IF(INDEX(Команды!$A$2:$AN$7500,MATCH(AW$3,Команды!$A$2:$A$7500,0),$E65+2)=Команды!$AJ$8,TRUE,FALSE),IF(INDEX(Команды!$A$2:$AN$7500,MATCH(AW$3,Команды!$A$2:$A$7500,0),$E65+2)=Команды!$AJ$9,TRUE,FALSE),IF(INDEX(Команды!$A$2:$AN$7500,MATCH(AW$3,Команды!$A$2:$A$7500,0),$E65+2)=Команды!$AJ$10,TRUE,FALSE),IF(INDEX(Команды!$A$2:$AN$7500,MATCH(AW$3,Команды!$A$2:$A$7500,0),$E65+2)=Команды!$AJ$11,TRUE,FALSE),IF(INDEX(Команды!$A$2:$AN$7500,MATCH(AW$3,Команды!$A$2:$A$7500,0),$E65+2)=Команды!$AJ$12,TRUE,FALSE),IF(INDEX(Команды!$A$2:$AN$7500,MATCH(AW$3,Команды!$A$2:$A$7500,0),$E65+2)=Команды!$AJ$13,TRUE,FALSE),IF(INDEX(Команды!$A$2:$AN$7500,MATCH(AW$3,Команды!$A$2:$A$7500,0),$E65+2)=Команды!$AJ$14,TRUE,FALSE),IF(INDEX(Команды!$A$2:$AN$7500,MATCH(AW$3,Команды!$A$2:$A$7500,0),$E65+2)=Команды!$AJ$15,TRUE,FALSE),IF(INDEX(Команды!$A$2:$AN$7500,MATCH(AW$3,Команды!$A$2:$A$7500,0),$E65+2)=Команды!$AJ$16,TRUE,FALSE),IF(INDEX(Команды!$A$2:$AN$7500,MATCH(AW$3,Команды!$A$2:$A$7500,0),$E65+2)=Команды!$AJ$17,TRUE,FALSE),IF(INDEX(Команды!$A$2:$AN$7500,MATCH(AW$3,Команды!$A$2:$A$7500,0),$E65+2)=Команды!$AJ$18,TRUE,FALSE),IF(INDEX(Команды!$A$2:$AN$7500,MATCH(AW$3,Команды!$A$2:$A$7500,0),$E65+2)=Команды!$AJ$19,TRUE,FALSE)),INDEX(Команды!$AJ$2:$AL$19,MATCH(INDEX(Команды!$A$2:$AN$7500,MATCH(AW$3,Команды!$A$2:$A$7500,0),$E65+2),Команды!$AJ$2:$AJ$19,0),3),0)</f>
        <v>0.79166666666666663</v>
      </c>
      <c r="AY65" s="342"/>
      <c r="AZ65" s="174">
        <f>IF(OR(IF(INDEX(Команды!$A$2:$AN$7500,MATCH(AZ$3,Команды!$A$2:$A$7500,0),$E65+2)=Команды!$AJ$2,TRUE,FALSE),IF(INDEX(Команды!$A$2:$AN$7500,MATCH(AZ$3,Команды!$A$2:$A$7500,0),$E65+2)=Команды!$AJ$3,TRUE,FALSE),IF(INDEX(Команды!$A$2:$AN$7500,MATCH(AZ$3,Команды!$A$2:$A$7500,0),$E65+2)=Команды!$AJ$4,TRUE,FALSE),IF(INDEX(Команды!$A$2:$AN$7500,MATCH(AZ$3,Команды!$A$2:$A$7500,0),$E65+2)=Команды!$AJ$5,TRUE,FALSE),IF(INDEX(Команды!$A$2:$AN$7500,MATCH(AZ$3,Команды!$A$2:$A$7500,0),$E65+2)=Команды!$AJ$6,TRUE,FALSE),IF(INDEX(Команды!$A$2:$AN$7500,MATCH(AZ$3,Команды!$A$2:$A$7500,0),$E65+2)=Команды!$AJ$7,TRUE,FALSE),IF(INDEX(Команды!$A$2:$AN$7500,MATCH(AZ$3,Команды!$A$2:$A$7500,0),$E65+2)=Команды!$AJ$8,TRUE,FALSE),IF(INDEX(Команды!$A$2:$AN$7500,MATCH(AZ$3,Команды!$A$2:$A$7500,0),$E65+2)=Команды!$AJ$9,TRUE,FALSE),IF(INDEX(Команды!$A$2:$AN$7500,MATCH(AZ$3,Команды!$A$2:$A$7500,0),$E65+2)=Команды!$AJ$10,TRUE,FALSE),IF(INDEX(Команды!$A$2:$AN$7500,MATCH(AZ$3,Команды!$A$2:$A$7500,0),$E65+2)=Команды!$AJ$11,TRUE,FALSE),IF(INDEX(Команды!$A$2:$AN$7500,MATCH(AZ$3,Команды!$A$2:$A$7500,0),$E65+2)=Команды!$AJ$12,TRUE,FALSE),IF(INDEX(Команды!$A$2:$AN$7500,MATCH(AZ$3,Команды!$A$2:$A$7500,0),$E65+2)=Команды!$AJ$13,TRUE,FALSE),IF(INDEX(Команды!$A$2:$AN$7500,MATCH(AZ$3,Команды!$A$2:$A$7500,0),$E65+2)=Команды!$AJ$14,TRUE,FALSE),IF(INDEX(Команды!$A$2:$AN$7500,MATCH(AZ$3,Команды!$A$2:$A$7500,0),$E65+2)=Команды!$AJ$15,TRUE,FALSE),IF(INDEX(Команды!$A$2:$AN$7500,MATCH(AZ$3,Команды!$A$2:$A$7500,0),$E65+2)=Команды!$AJ$16,TRUE,FALSE),,IF(INDEX(Команды!$A$2:$AN$7500,MATCH(AZ$3,Команды!$A$2:$A$7500,0),$E65+2)=Команды!$AJ$17,TRUE,FALSE),,IF(INDEX(Команды!$A$2:$AN$7500,MATCH(AZ$3,Команды!$A$2:$A$7500,0),$E65+2)=Команды!$AJ$18,TRUE,FALSE),,IF(INDEX(Команды!$A$2:$AN$7500,MATCH(AZ$3,Команды!$A$2:$A$7500,0),$E65+2)=Команды!$AJ$19,TRUE,FALSE)),INDEX(Команды!$AJ$2:$AK$19,MATCH(INDEX(Команды!$A$2:$AN$7500,MATCH(AZ$3,Команды!$A$2:$A$7500,0),$E65+2),Команды!$AJ$2:$AJ$19,0),2),0)</f>
        <v>0.64583333333333337</v>
      </c>
      <c r="BA65" s="175">
        <f>IF(OR(IF(INDEX(Команды!$A$2:$AN$7500,MATCH(AZ$3,Команды!$A$2:$A$7500,0),$E65+2)=Команды!$AJ$2,TRUE,FALSE),IF(INDEX(Команды!$A$2:$AN$7500,MATCH(AZ$3,Команды!$A$2:$A$7500,0),$E65+2)=Команды!$AJ$3,TRUE,FALSE),IF(INDEX(Команды!$A$2:$AN$7500,MATCH(AZ$3,Команды!$A$2:$A$7500,0),$E65+2)=Команды!$AJ$4,TRUE,FALSE),IF(INDEX(Команды!$A$2:$AN$7500,MATCH(AZ$3,Команды!$A$2:$A$7500,0),$E65+2)=Команды!$AJ$5,TRUE,FALSE),IF(INDEX(Команды!$A$2:$AN$7500,MATCH(AZ$3,Команды!$A$2:$A$7500,0),$E65+2)=Команды!$AJ$6,TRUE,FALSE),IF(INDEX(Команды!$A$2:$AN$7500,MATCH(AZ$3,Команды!$A$2:$A$7500,0),$E65+2)=Команды!$AJ$7,TRUE,FALSE),IF(INDEX(Команды!$A$2:$AN$7500,MATCH(AZ$3,Команды!$A$2:$A$7500,0),$E65+2)=Команды!$AJ$8,TRUE,FALSE),IF(INDEX(Команды!$A$2:$AN$7500,MATCH(AZ$3,Команды!$A$2:$A$7500,0),$E65+2)=Команды!$AJ$9,TRUE,FALSE),IF(INDEX(Команды!$A$2:$AN$7500,MATCH(AZ$3,Команды!$A$2:$A$7500,0),$E65+2)=Команды!$AJ$10,TRUE,FALSE),IF(INDEX(Команды!$A$2:$AN$7500,MATCH(AZ$3,Команды!$A$2:$A$7500,0),$E65+2)=Команды!$AJ$11,TRUE,FALSE),IF(INDEX(Команды!$A$2:$AN$7500,MATCH(AZ$3,Команды!$A$2:$A$7500,0),$E65+2)=Команды!$AJ$12,TRUE,FALSE),IF(INDEX(Команды!$A$2:$AN$7500,MATCH(AZ$3,Команды!$A$2:$A$7500,0),$E65+2)=Команды!$AJ$13,TRUE,FALSE),IF(INDEX(Команды!$A$2:$AN$7500,MATCH(AZ$3,Команды!$A$2:$A$7500,0),$E65+2)=Команды!$AJ$14,TRUE,FALSE),IF(INDEX(Команды!$A$2:$AN$7500,MATCH(AZ$3,Команды!$A$2:$A$7500,0),$E65+2)=Команды!$AJ$15,TRUE,FALSE),IF(INDEX(Команды!$A$2:$AN$7500,MATCH(AZ$3,Команды!$A$2:$A$7500,0),$E65+2)=Команды!$AJ$16,TRUE,FALSE),IF(INDEX(Команды!$A$2:$AN$7500,MATCH(AZ$3,Команды!$A$2:$A$7500,0),$E65+2)=Команды!$AJ$17,TRUE,FALSE),IF(INDEX(Команды!$A$2:$AN$7500,MATCH(AZ$3,Команды!$A$2:$A$7500,0),$E65+2)=Команды!$AJ$18,TRUE,FALSE),IF(INDEX(Команды!$A$2:$AN$7500,MATCH(AZ$3,Команды!$A$2:$A$7500,0),$E65+2)=Команды!$AJ$19,TRUE,FALSE)),INDEX(Команды!$AJ$2:$AL$19,MATCH(INDEX(Команды!$A$2:$AN$7500,MATCH(AZ$3,Команды!$A$2:$A$7500,0),$E65+2),Команды!$AJ$2:$AJ$19,0),3),0)</f>
        <v>1.0208333333333333</v>
      </c>
      <c r="BB65" s="342"/>
      <c r="BC65" s="174" t="str">
        <f>IF(OR(IF(INDEX(Команды!$A$2:$AN$7500,MATCH(BC$3,Команды!$A$2:$A$7500,0),$E65+2)=Команды!$AJ$2,TRUE,FALSE),IF(INDEX(Команды!$A$2:$AN$7500,MATCH(BC$3,Команды!$A$2:$A$7500,0),$E65+2)=Команды!$AJ$3,TRUE,FALSE),IF(INDEX(Команды!$A$2:$AN$7500,MATCH(BC$3,Команды!$A$2:$A$7500,0),$E65+2)=Команды!$AJ$4,TRUE,FALSE),IF(INDEX(Команды!$A$2:$AN$7500,MATCH(BC$3,Команды!$A$2:$A$7500,0),$E65+2)=Команды!$AJ$5,TRUE,FALSE),IF(INDEX(Команды!$A$2:$AN$7500,MATCH(BC$3,Команды!$A$2:$A$7500,0),$E65+2)=Команды!$AJ$6,TRUE,FALSE),IF(INDEX(Команды!$A$2:$AN$7500,MATCH(BC$3,Команды!$A$2:$A$7500,0),$E65+2)=Команды!$AJ$7,TRUE,FALSE),IF(INDEX(Команды!$A$2:$AN$7500,MATCH(BC$3,Команды!$A$2:$A$7500,0),$E65+2)=Команды!$AJ$8,TRUE,FALSE),IF(INDEX(Команды!$A$2:$AN$7500,MATCH(BC$3,Команды!$A$2:$A$7500,0),$E65+2)=Команды!$AJ$9,TRUE,FALSE),IF(INDEX(Команды!$A$2:$AN$7500,MATCH(BC$3,Команды!$A$2:$A$7500,0),$E65+2)=Команды!$AJ$10,TRUE,FALSE),IF(INDEX(Команды!$A$2:$AN$7500,MATCH(BC$3,Команды!$A$2:$A$7500,0),$E65+2)=Команды!$AJ$11,TRUE,FALSE),IF(INDEX(Команды!$A$2:$AN$7500,MATCH(BC$3,Команды!$A$2:$A$7500,0),$E65+2)=Команды!$AJ$12,TRUE,FALSE),IF(INDEX(Команды!$A$2:$AN$7500,MATCH(BC$3,Команды!$A$2:$A$7500,0),$E65+2)=Команды!$AJ$13,TRUE,FALSE),IF(INDEX(Команды!$A$2:$AN$7500,MATCH(BC$3,Команды!$A$2:$A$7500,0),$E65+2)=Команды!$AJ$14,TRUE,FALSE),IF(INDEX(Команды!$A$2:$AN$7500,MATCH(BC$3,Команды!$A$2:$A$7500,0),$E65+2)=Команды!$AJ$15,TRUE,FALSE),IF(INDEX(Команды!$A$2:$AN$7500,MATCH(BC$3,Команды!$A$2:$A$7500,0),$E65+2)=Команды!$AJ$16,TRUE,FALSE),,IF(INDEX(Команды!$A$2:$AN$7500,MATCH(BC$3,Команды!$A$2:$A$7500,0),$E65+2)=Команды!$AJ$17,TRUE,FALSE),,IF(INDEX(Команды!$A$2:$AN$7500,MATCH(BC$3,Команды!$A$2:$A$7500,0),$E65+2)=Команды!$AJ$18,TRUE,FALSE),,IF(INDEX(Команды!$A$2:$AN$7500,MATCH(BC$3,Команды!$A$2:$A$7500,0),$E65+2)=Команды!$AJ$19,TRUE,FALSE)),INDEX(Команды!$AJ$2:$AK$19,MATCH(INDEX(Команды!$A$2:$AN$7500,MATCH(BC$3,Команды!$A$2:$A$7500,0),$E65+2),Команды!$AJ$2:$AJ$19,0),2),0)</f>
        <v>В</v>
      </c>
      <c r="BD65" s="175" t="str">
        <f>IF(OR(IF(INDEX(Команды!$A$2:$AN$7500,MATCH(BC$3,Команды!$A$2:$A$7500,0),$E65+2)=Команды!$AJ$2,TRUE,FALSE),IF(INDEX(Команды!$A$2:$AN$7500,MATCH(BC$3,Команды!$A$2:$A$7500,0),$E65+2)=Команды!$AJ$3,TRUE,FALSE),IF(INDEX(Команды!$A$2:$AN$7500,MATCH(BC$3,Команды!$A$2:$A$7500,0),$E65+2)=Команды!$AJ$4,TRUE,FALSE),IF(INDEX(Команды!$A$2:$AN$7500,MATCH(BC$3,Команды!$A$2:$A$7500,0),$E65+2)=Команды!$AJ$5,TRUE,FALSE),IF(INDEX(Команды!$A$2:$AN$7500,MATCH(BC$3,Команды!$A$2:$A$7500,0),$E65+2)=Команды!$AJ$6,TRUE,FALSE),IF(INDEX(Команды!$A$2:$AN$7500,MATCH(BC$3,Команды!$A$2:$A$7500,0),$E65+2)=Команды!$AJ$7,TRUE,FALSE),IF(INDEX(Команды!$A$2:$AN$7500,MATCH(BC$3,Команды!$A$2:$A$7500,0),$E65+2)=Команды!$AJ$8,TRUE,FALSE),IF(INDEX(Команды!$A$2:$AN$7500,MATCH(BC$3,Команды!$A$2:$A$7500,0),$E65+2)=Команды!$AJ$9,TRUE,FALSE),IF(INDEX(Команды!$A$2:$AN$7500,MATCH(BC$3,Команды!$A$2:$A$7500,0),$E65+2)=Команды!$AJ$10,TRUE,FALSE),IF(INDEX(Команды!$A$2:$AN$7500,MATCH(BC$3,Команды!$A$2:$A$7500,0),$E65+2)=Команды!$AJ$11,TRUE,FALSE),IF(INDEX(Команды!$A$2:$AN$7500,MATCH(BC$3,Команды!$A$2:$A$7500,0),$E65+2)=Команды!$AJ$12,TRUE,FALSE),IF(INDEX(Команды!$A$2:$AN$7500,MATCH(BC$3,Команды!$A$2:$A$7500,0),$E65+2)=Команды!$AJ$13,TRUE,FALSE),IF(INDEX(Команды!$A$2:$AN$7500,MATCH(BC$3,Команды!$A$2:$A$7500,0),$E65+2)=Команды!$AJ$14,TRUE,FALSE),IF(INDEX(Команды!$A$2:$AN$7500,MATCH(BC$3,Команды!$A$2:$A$7500,0),$E65+2)=Команды!$AJ$15,TRUE,FALSE),IF(INDEX(Команды!$A$2:$AN$7500,MATCH(BC$3,Команды!$A$2:$A$7500,0),$E65+2)=Команды!$AJ$16,TRUE,FALSE),IF(INDEX(Команды!$A$2:$AN$7500,MATCH(BC$3,Команды!$A$2:$A$7500,0),$E65+2)=Команды!$AJ$17,TRUE,FALSE),IF(INDEX(Команды!$A$2:$AN$7500,MATCH(BC$3,Команды!$A$2:$A$7500,0),$E65+2)=Команды!$AJ$18,TRUE,FALSE),IF(INDEX(Команды!$A$2:$AN$7500,MATCH(BC$3,Команды!$A$2:$A$7500,0),$E65+2)=Команды!$AJ$19,TRUE,FALSE)),INDEX(Команды!$AJ$2:$AL$19,MATCH(INDEX(Команды!$A$2:$AN$7500,MATCH(BC$3,Команды!$A$2:$A$7500,0),$E65+2),Команды!$AJ$2:$AJ$19,0),3),0)</f>
        <v>В</v>
      </c>
      <c r="BE65" s="342"/>
      <c r="BF65" s="174" t="str">
        <f>IF(OR(IF(INDEX(Команды!$A$2:$AN$7500,MATCH(BF$3,Команды!$A$2:$A$7500,0),$E65+2)=Команды!$AJ$2,TRUE,FALSE),IF(INDEX(Команды!$A$2:$AN$7500,MATCH(BF$3,Команды!$A$2:$A$7500,0),$E65+2)=Команды!$AJ$3,TRUE,FALSE),IF(INDEX(Команды!$A$2:$AN$7500,MATCH(BF$3,Команды!$A$2:$A$7500,0),$E65+2)=Команды!$AJ$4,TRUE,FALSE),IF(INDEX(Команды!$A$2:$AN$7500,MATCH(BF$3,Команды!$A$2:$A$7500,0),$E65+2)=Команды!$AJ$5,TRUE,FALSE),IF(INDEX(Команды!$A$2:$AN$7500,MATCH(BF$3,Команды!$A$2:$A$7500,0),$E65+2)=Команды!$AJ$6,TRUE,FALSE),IF(INDEX(Команды!$A$2:$AN$7500,MATCH(BF$3,Команды!$A$2:$A$7500,0),$E65+2)=Команды!$AJ$7,TRUE,FALSE),IF(INDEX(Команды!$A$2:$AN$7500,MATCH(BF$3,Команды!$A$2:$A$7500,0),$E65+2)=Команды!$AJ$8,TRUE,FALSE),IF(INDEX(Команды!$A$2:$AN$7500,MATCH(BF$3,Команды!$A$2:$A$7500,0),$E65+2)=Команды!$AJ$9,TRUE,FALSE),IF(INDEX(Команды!$A$2:$AN$7500,MATCH(BF$3,Команды!$A$2:$A$7500,0),$E65+2)=Команды!$AJ$10,TRUE,FALSE),IF(INDEX(Команды!$A$2:$AN$7500,MATCH(BF$3,Команды!$A$2:$A$7500,0),$E65+2)=Команды!$AJ$11,TRUE,FALSE),IF(INDEX(Команды!$A$2:$AN$7500,MATCH(BF$3,Команды!$A$2:$A$7500,0),$E65+2)=Команды!$AJ$12,TRUE,FALSE),IF(INDEX(Команды!$A$2:$AN$7500,MATCH(BF$3,Команды!$A$2:$A$7500,0),$E65+2)=Команды!$AJ$13,TRUE,FALSE),IF(INDEX(Команды!$A$2:$AN$7500,MATCH(BF$3,Команды!$A$2:$A$7500,0),$E65+2)=Команды!$AJ$14,TRUE,FALSE),IF(INDEX(Команды!$A$2:$AN$7500,MATCH(BF$3,Команды!$A$2:$A$7500,0),$E65+2)=Команды!$AJ$15,TRUE,FALSE),IF(INDEX(Команды!$A$2:$AN$7500,MATCH(BF$3,Команды!$A$2:$A$7500,0),$E65+2)=Команды!$AJ$16,TRUE,FALSE),,IF(INDEX(Команды!$A$2:$AN$7500,MATCH(BF$3,Команды!$A$2:$A$7500,0),$E65+2)=Команды!$AJ$17,TRUE,FALSE),,IF(INDEX(Команды!$A$2:$AN$7500,MATCH(BF$3,Команды!$A$2:$A$7500,0),$E65+2)=Команды!$AJ$18,TRUE,FALSE),,IF(INDEX(Команды!$A$2:$AN$7500,MATCH(BF$3,Команды!$A$2:$A$7500,0),$E65+2)=Команды!$AJ$19,TRUE,FALSE)),INDEX(Команды!$AJ$2:$AK$19,MATCH(INDEX(Команды!$A$2:$AN$7500,MATCH(BF$3,Команды!$A$2:$A$7500,0),$E65+2),Команды!$AJ$2:$AJ$19,0),2),0)</f>
        <v>В</v>
      </c>
      <c r="BG65" s="175" t="str">
        <f>IF(OR(IF(INDEX(Команды!$A$2:$AN$7500,MATCH(BF$3,Команды!$A$2:$A$7500,0),$E65+2)=Команды!$AJ$2,TRUE,FALSE),IF(INDEX(Команды!$A$2:$AN$7500,MATCH(BF$3,Команды!$A$2:$A$7500,0),$E65+2)=Команды!$AJ$3,TRUE,FALSE),IF(INDEX(Команды!$A$2:$AN$7500,MATCH(BF$3,Команды!$A$2:$A$7500,0),$E65+2)=Команды!$AJ$4,TRUE,FALSE),IF(INDEX(Команды!$A$2:$AN$7500,MATCH(BF$3,Команды!$A$2:$A$7500,0),$E65+2)=Команды!$AJ$5,TRUE,FALSE),IF(INDEX(Команды!$A$2:$AN$7500,MATCH(BF$3,Команды!$A$2:$A$7500,0),$E65+2)=Команды!$AJ$6,TRUE,FALSE),IF(INDEX(Команды!$A$2:$AN$7500,MATCH(BF$3,Команды!$A$2:$A$7500,0),$E65+2)=Команды!$AJ$7,TRUE,FALSE),IF(INDEX(Команды!$A$2:$AN$7500,MATCH(BF$3,Команды!$A$2:$A$7500,0),$E65+2)=Команды!$AJ$8,TRUE,FALSE),IF(INDEX(Команды!$A$2:$AN$7500,MATCH(BF$3,Команды!$A$2:$A$7500,0),$E65+2)=Команды!$AJ$9,TRUE,FALSE),IF(INDEX(Команды!$A$2:$AN$7500,MATCH(BF$3,Команды!$A$2:$A$7500,0),$E65+2)=Команды!$AJ$10,TRUE,FALSE),IF(INDEX(Команды!$A$2:$AN$7500,MATCH(BF$3,Команды!$A$2:$A$7500,0),$E65+2)=Команды!$AJ$11,TRUE,FALSE),IF(INDEX(Команды!$A$2:$AN$7500,MATCH(BF$3,Команды!$A$2:$A$7500,0),$E65+2)=Команды!$AJ$12,TRUE,FALSE),IF(INDEX(Команды!$A$2:$AN$7500,MATCH(BF$3,Команды!$A$2:$A$7500,0),$E65+2)=Команды!$AJ$13,TRUE,FALSE),IF(INDEX(Команды!$A$2:$AN$7500,MATCH(BF$3,Команды!$A$2:$A$7500,0),$E65+2)=Команды!$AJ$14,TRUE,FALSE),IF(INDEX(Команды!$A$2:$AN$7500,MATCH(BF$3,Команды!$A$2:$A$7500,0),$E65+2)=Команды!$AJ$15,TRUE,FALSE),IF(INDEX(Команды!$A$2:$AN$7500,MATCH(BF$3,Команды!$A$2:$A$7500,0),$E65+2)=Команды!$AJ$16,TRUE,FALSE),IF(INDEX(Команды!$A$2:$AN$7500,MATCH(BF$3,Команды!$A$2:$A$7500,0),$E65+2)=Команды!$AJ$17,TRUE,FALSE),IF(INDEX(Команды!$A$2:$AN$7500,MATCH(BF$3,Команды!$A$2:$A$7500,0),$E65+2)=Команды!$AJ$18,TRUE,FALSE),IF(INDEX(Команды!$A$2:$AN$7500,MATCH(BF$3,Команды!$A$2:$A$7500,0),$E65+2)=Команды!$AJ$19,TRUE,FALSE)),INDEX(Команды!$AJ$2:$AL$19,MATCH(INDEX(Команды!$A$2:$AN$7500,MATCH(BF$3,Команды!$A$2:$A$7500,0),$E65+2),Команды!$AJ$2:$AJ$19,0),3),0)</f>
        <v>В</v>
      </c>
      <c r="BH65" s="342"/>
      <c r="BI65" s="174">
        <f>IF(OR(IF(INDEX(Команды!$A$2:$AN$7500,MATCH(BI$3,Команды!$A$2:$A$7500,0),$E65+2)=Команды!$AJ$2,TRUE,FALSE),IF(INDEX(Команды!$A$2:$AN$7500,MATCH(BI$3,Команды!$A$2:$A$7500,0),$E65+2)=Команды!$AJ$3,TRUE,FALSE),IF(INDEX(Команды!$A$2:$AN$7500,MATCH(BI$3,Команды!$A$2:$A$7500,0),$E65+2)=Команды!$AJ$4,TRUE,FALSE),IF(INDEX(Команды!$A$2:$AN$7500,MATCH(BI$3,Команды!$A$2:$A$7500,0),$E65+2)=Команды!$AJ$5,TRUE,FALSE),IF(INDEX(Команды!$A$2:$AN$7500,MATCH(BI$3,Команды!$A$2:$A$7500,0),$E65+2)=Команды!$AJ$6,TRUE,FALSE),IF(INDEX(Команды!$A$2:$AN$7500,MATCH(BI$3,Команды!$A$2:$A$7500,0),$E65+2)=Команды!$AJ$7,TRUE,FALSE),IF(INDEX(Команды!$A$2:$AN$7500,MATCH(BI$3,Команды!$A$2:$A$7500,0),$E65+2)=Команды!$AJ$8,TRUE,FALSE),IF(INDEX(Команды!$A$2:$AN$7500,MATCH(BI$3,Команды!$A$2:$A$7500,0),$E65+2)=Команды!$AJ$9,TRUE,FALSE),IF(INDEX(Команды!$A$2:$AN$7500,MATCH(BI$3,Команды!$A$2:$A$7500,0),$E65+2)=Команды!$AJ$10,TRUE,FALSE),IF(INDEX(Команды!$A$2:$AN$7500,MATCH(BI$3,Команды!$A$2:$A$7500,0),$E65+2)=Команды!$AJ$11,TRUE,FALSE),IF(INDEX(Команды!$A$2:$AN$7500,MATCH(BI$3,Команды!$A$2:$A$7500,0),$E65+2)=Команды!$AJ$12,TRUE,FALSE),IF(INDEX(Команды!$A$2:$AN$7500,MATCH(BI$3,Команды!$A$2:$A$7500,0),$E65+2)=Команды!$AJ$13,TRUE,FALSE),IF(INDEX(Команды!$A$2:$AN$7500,MATCH(BI$3,Команды!$A$2:$A$7500,0),$E65+2)=Команды!$AJ$14,TRUE,FALSE),IF(INDEX(Команды!$A$2:$AN$7500,MATCH(BI$3,Команды!$A$2:$A$7500,0),$E65+2)=Команды!$AJ$15,TRUE,FALSE),IF(INDEX(Команды!$A$2:$AN$7500,MATCH(BI$3,Команды!$A$2:$A$7500,0),$E65+2)=Команды!$AJ$16,TRUE,FALSE),,IF(INDEX(Команды!$A$2:$AN$7500,MATCH(BI$3,Команды!$A$2:$A$7500,0),$E65+2)=Команды!$AJ$17,TRUE,FALSE),,IF(INDEX(Команды!$A$2:$AN$7500,MATCH(BI$3,Команды!$A$2:$A$7500,0),$E65+2)=Команды!$AJ$18,TRUE,FALSE),,IF(INDEX(Команды!$A$2:$AN$7500,MATCH(BI$3,Команды!$A$2:$A$7500,0),$E65+2)=Команды!$AJ$19,TRUE,FALSE)),INDEX(Команды!$AJ$2:$AK$19,MATCH(INDEX(Команды!$A$2:$AN$7500,MATCH(BI$3,Команды!$A$2:$A$7500,0),$E65+2),Команды!$AJ$2:$AJ$19,0),2),0)</f>
        <v>0.45833333333333331</v>
      </c>
      <c r="BJ65" s="175">
        <f>IF(OR(IF(INDEX(Команды!$A$2:$AN$7500,MATCH(BI$3,Команды!$A$2:$A$7500,0),$E65+2)=Команды!$AJ$2,TRUE,FALSE),IF(INDEX(Команды!$A$2:$AN$7500,MATCH(BI$3,Команды!$A$2:$A$7500,0),$E65+2)=Команды!$AJ$3,TRUE,FALSE),IF(INDEX(Команды!$A$2:$AN$7500,MATCH(BI$3,Команды!$A$2:$A$7500,0),$E65+2)=Команды!$AJ$4,TRUE,FALSE),IF(INDEX(Команды!$A$2:$AN$7500,MATCH(BI$3,Команды!$A$2:$A$7500,0),$E65+2)=Команды!$AJ$5,TRUE,FALSE),IF(INDEX(Команды!$A$2:$AN$7500,MATCH(BI$3,Команды!$A$2:$A$7500,0),$E65+2)=Команды!$AJ$6,TRUE,FALSE),IF(INDEX(Команды!$A$2:$AN$7500,MATCH(BI$3,Команды!$A$2:$A$7500,0),$E65+2)=Команды!$AJ$7,TRUE,FALSE),IF(INDEX(Команды!$A$2:$AN$7500,MATCH(BI$3,Команды!$A$2:$A$7500,0),$E65+2)=Команды!$AJ$8,TRUE,FALSE),IF(INDEX(Команды!$A$2:$AN$7500,MATCH(BI$3,Команды!$A$2:$A$7500,0),$E65+2)=Команды!$AJ$9,TRUE,FALSE),IF(INDEX(Команды!$A$2:$AN$7500,MATCH(BI$3,Команды!$A$2:$A$7500,0),$E65+2)=Команды!$AJ$10,TRUE,FALSE),IF(INDEX(Команды!$A$2:$AN$7500,MATCH(BI$3,Команды!$A$2:$A$7500,0),$E65+2)=Команды!$AJ$11,TRUE,FALSE),IF(INDEX(Команды!$A$2:$AN$7500,MATCH(BI$3,Команды!$A$2:$A$7500,0),$E65+2)=Команды!$AJ$12,TRUE,FALSE),IF(INDEX(Команды!$A$2:$AN$7500,MATCH(BI$3,Команды!$A$2:$A$7500,0),$E65+2)=Команды!$AJ$13,TRUE,FALSE),IF(INDEX(Команды!$A$2:$AN$7500,MATCH(BI$3,Команды!$A$2:$A$7500,0),$E65+2)=Команды!$AJ$14,TRUE,FALSE),IF(INDEX(Команды!$A$2:$AN$7500,MATCH(BI$3,Команды!$A$2:$A$7500,0),$E65+2)=Команды!$AJ$15,TRUE,FALSE),IF(INDEX(Команды!$A$2:$AN$7500,MATCH(BI$3,Команды!$A$2:$A$7500,0),$E65+2)=Команды!$AJ$16,TRUE,FALSE),IF(INDEX(Команды!$A$2:$AN$7500,MATCH(BI$3,Команды!$A$2:$A$7500,0),$E65+2)=Команды!$AJ$17,TRUE,FALSE),IF(INDEX(Команды!$A$2:$AN$7500,MATCH(BI$3,Команды!$A$2:$A$7500,0),$E65+2)=Команды!$AJ$18,TRUE,FALSE),IF(INDEX(Команды!$A$2:$AN$7500,MATCH(BI$3,Команды!$A$2:$A$7500,0),$E65+2)=Команды!$AJ$19,TRUE,FALSE)),INDEX(Команды!$AJ$2:$AL$19,MATCH(INDEX(Команды!$A$2:$AN$7500,MATCH(BI$3,Команды!$A$2:$A$7500,0),$E65+2),Команды!$AJ$2:$AJ$19,0),3),0)</f>
        <v>0.83333333333333337</v>
      </c>
      <c r="BK65" s="342"/>
      <c r="BL65" s="174">
        <f>IF(OR(IF(INDEX(Команды!$A$2:$AN$7500,MATCH(BL$3,Команды!$A$2:$A$7500,0),$E65+2)=Команды!$AJ$2,TRUE,FALSE),IF(INDEX(Команды!$A$2:$AN$7500,MATCH(BL$3,Команды!$A$2:$A$7500,0),$E65+2)=Команды!$AJ$3,TRUE,FALSE),IF(INDEX(Команды!$A$2:$AN$7500,MATCH(BL$3,Команды!$A$2:$A$7500,0),$E65+2)=Команды!$AJ$4,TRUE,FALSE),IF(INDEX(Команды!$A$2:$AN$7500,MATCH(BL$3,Команды!$A$2:$A$7500,0),$E65+2)=Команды!$AJ$5,TRUE,FALSE),IF(INDEX(Команды!$A$2:$AN$7500,MATCH(BL$3,Команды!$A$2:$A$7500,0),$E65+2)=Команды!$AJ$6,TRUE,FALSE),IF(INDEX(Команды!$A$2:$AN$7500,MATCH(BL$3,Команды!$A$2:$A$7500,0),$E65+2)=Команды!$AJ$7,TRUE,FALSE),IF(INDEX(Команды!$A$2:$AN$7500,MATCH(BL$3,Команды!$A$2:$A$7500,0),$E65+2)=Команды!$AJ$8,TRUE,FALSE),IF(INDEX(Команды!$A$2:$AN$7500,MATCH(BL$3,Команды!$A$2:$A$7500,0),$E65+2)=Команды!$AJ$9,TRUE,FALSE),IF(INDEX(Команды!$A$2:$AN$7500,MATCH(BL$3,Команды!$A$2:$A$7500,0),$E65+2)=Команды!$AJ$10,TRUE,FALSE),IF(INDEX(Команды!$A$2:$AN$7500,MATCH(BL$3,Команды!$A$2:$A$7500,0),$E65+2)=Команды!$AJ$11,TRUE,FALSE),IF(INDEX(Команды!$A$2:$AN$7500,MATCH(BL$3,Команды!$A$2:$A$7500,0),$E65+2)=Команды!$AJ$12,TRUE,FALSE),IF(INDEX(Команды!$A$2:$AN$7500,MATCH(BL$3,Команды!$A$2:$A$7500,0),$E65+2)=Команды!$AJ$13,TRUE,FALSE),IF(INDEX(Команды!$A$2:$AN$7500,MATCH(BL$3,Команды!$A$2:$A$7500,0),$E65+2)=Команды!$AJ$14,TRUE,FALSE),IF(INDEX(Команды!$A$2:$AN$7500,MATCH(BL$3,Команды!$A$2:$A$7500,0),$E65+2)=Команды!$AJ$15,TRUE,FALSE),IF(INDEX(Команды!$A$2:$AN$7500,MATCH(BL$3,Команды!$A$2:$A$7500,0),$E65+2)=Команды!$AJ$16,TRUE,FALSE),,IF(INDEX(Команды!$A$2:$AN$7500,MATCH(BL$3,Команды!$A$2:$A$7500,0),$E65+2)=Команды!$AJ$17,TRUE,FALSE),,IF(INDEX(Команды!$A$2:$AN$7500,MATCH(BL$3,Команды!$A$2:$A$7500,0),$E65+2)=Команды!$AJ$18,TRUE,FALSE),,IF(INDEX(Команды!$A$2:$AN$7500,MATCH(BL$3,Команды!$A$2:$A$7500,0),$E65+2)=Команды!$AJ$19,TRUE,FALSE)),INDEX(Команды!$AJ$2:$AK$19,MATCH(INDEX(Команды!$A$2:$AN$7500,MATCH(BL$3,Команды!$A$2:$A$7500,0),$E65+2),Команды!$AJ$2:$AJ$19,0),2),0)</f>
        <v>0.45833333333333331</v>
      </c>
      <c r="BM65" s="175">
        <f>IF(OR(IF(INDEX(Команды!$A$2:$AN$7500,MATCH(BL$3,Команды!$A$2:$A$7500,0),$E65+2)=Команды!$AJ$2,TRUE,FALSE),IF(INDEX(Команды!$A$2:$AN$7500,MATCH(BL$3,Команды!$A$2:$A$7500,0),$E65+2)=Команды!$AJ$3,TRUE,FALSE),IF(INDEX(Команды!$A$2:$AN$7500,MATCH(BL$3,Команды!$A$2:$A$7500,0),$E65+2)=Команды!$AJ$4,TRUE,FALSE),IF(INDEX(Команды!$A$2:$AN$7500,MATCH(BL$3,Команды!$A$2:$A$7500,0),$E65+2)=Команды!$AJ$5,TRUE,FALSE),IF(INDEX(Команды!$A$2:$AN$7500,MATCH(BL$3,Команды!$A$2:$A$7500,0),$E65+2)=Команды!$AJ$6,TRUE,FALSE),IF(INDEX(Команды!$A$2:$AN$7500,MATCH(BL$3,Команды!$A$2:$A$7500,0),$E65+2)=Команды!$AJ$7,TRUE,FALSE),IF(INDEX(Команды!$A$2:$AN$7500,MATCH(BL$3,Команды!$A$2:$A$7500,0),$E65+2)=Команды!$AJ$8,TRUE,FALSE),IF(INDEX(Команды!$A$2:$AN$7500,MATCH(BL$3,Команды!$A$2:$A$7500,0),$E65+2)=Команды!$AJ$9,TRUE,FALSE),IF(INDEX(Команды!$A$2:$AN$7500,MATCH(BL$3,Команды!$A$2:$A$7500,0),$E65+2)=Команды!$AJ$10,TRUE,FALSE),IF(INDEX(Команды!$A$2:$AN$7500,MATCH(BL$3,Команды!$A$2:$A$7500,0),$E65+2)=Команды!$AJ$11,TRUE,FALSE),IF(INDEX(Команды!$A$2:$AN$7500,MATCH(BL$3,Команды!$A$2:$A$7500,0),$E65+2)=Команды!$AJ$12,TRUE,FALSE),IF(INDEX(Команды!$A$2:$AN$7500,MATCH(BL$3,Команды!$A$2:$A$7500,0),$E65+2)=Команды!$AJ$13,TRUE,FALSE),IF(INDEX(Команды!$A$2:$AN$7500,MATCH(BL$3,Команды!$A$2:$A$7500,0),$E65+2)=Команды!$AJ$14,TRUE,FALSE),IF(INDEX(Команды!$A$2:$AN$7500,MATCH(BL$3,Команды!$A$2:$A$7500,0),$E65+2)=Команды!$AJ$15,TRUE,FALSE),IF(INDEX(Команды!$A$2:$AN$7500,MATCH(BL$3,Команды!$A$2:$A$7500,0),$E65+2)=Команды!$AJ$16,TRUE,FALSE),IF(INDEX(Команды!$A$2:$AN$7500,MATCH(BL$3,Команды!$A$2:$A$7500,0),$E65+2)=Команды!$AJ$17,TRUE,FALSE),IF(INDEX(Команды!$A$2:$AN$7500,MATCH(BL$3,Команды!$A$2:$A$7500,0),$E65+2)=Команды!$AJ$18,TRUE,FALSE),IF(INDEX(Команды!$A$2:$AN$7500,MATCH(BL$3,Команды!$A$2:$A$7500,0),$E65+2)=Команды!$AJ$19,TRUE,FALSE)),INDEX(Команды!$AJ$2:$AL$19,MATCH(INDEX(Команды!$A$2:$AN$7500,MATCH(BL$3,Команды!$A$2:$A$7500,0),$E65+2),Команды!$AJ$2:$AJ$19,0),3),0)</f>
        <v>0.83333333333333337</v>
      </c>
      <c r="BN65" s="342"/>
      <c r="BO65" s="174">
        <f>IF(OR(IF(INDEX(Команды!$A$2:$AN$7500,MATCH(BO$3,Команды!$A$2:$A$7500,0),$E65+2)=Команды!$AJ$2,TRUE,FALSE),IF(INDEX(Команды!$A$2:$AN$7500,MATCH(BO$3,Команды!$A$2:$A$7500,0),$E65+2)=Команды!$AJ$3,TRUE,FALSE),IF(INDEX(Команды!$A$2:$AN$7500,MATCH(BO$3,Команды!$A$2:$A$7500,0),$E65+2)=Команды!$AJ$4,TRUE,FALSE),IF(INDEX(Команды!$A$2:$AN$7500,MATCH(BO$3,Команды!$A$2:$A$7500,0),$E65+2)=Команды!$AJ$5,TRUE,FALSE),IF(INDEX(Команды!$A$2:$AN$7500,MATCH(BO$3,Команды!$A$2:$A$7500,0),$E65+2)=Команды!$AJ$6,TRUE,FALSE),IF(INDEX(Команды!$A$2:$AN$7500,MATCH(BO$3,Команды!$A$2:$A$7500,0),$E65+2)=Команды!$AJ$7,TRUE,FALSE),IF(INDEX(Команды!$A$2:$AN$7500,MATCH(BO$3,Команды!$A$2:$A$7500,0),$E65+2)=Команды!$AJ$8,TRUE,FALSE),IF(INDEX(Команды!$A$2:$AN$7500,MATCH(BO$3,Команды!$A$2:$A$7500,0),$E65+2)=Команды!$AJ$9,TRUE,FALSE),IF(INDEX(Команды!$A$2:$AN$7500,MATCH(BO$3,Команды!$A$2:$A$7500,0),$E65+2)=Команды!$AJ$10,TRUE,FALSE),IF(INDEX(Команды!$A$2:$AN$7500,MATCH(BO$3,Команды!$A$2:$A$7500,0),$E65+2)=Команды!$AJ$11,TRUE,FALSE),IF(INDEX(Команды!$A$2:$AN$7500,MATCH(BO$3,Команды!$A$2:$A$7500,0),$E65+2)=Команды!$AJ$12,TRUE,FALSE),IF(INDEX(Команды!$A$2:$AN$7500,MATCH(BO$3,Команды!$A$2:$A$7500,0),$E65+2)=Команды!$AJ$13,TRUE,FALSE),IF(INDEX(Команды!$A$2:$AN$7500,MATCH(BO$3,Команды!$A$2:$A$7500,0),$E65+2)=Команды!$AJ$14,TRUE,FALSE),IF(INDEX(Команды!$A$2:$AN$7500,MATCH(BO$3,Команды!$A$2:$A$7500,0),$E65+2)=Команды!$AJ$15,TRUE,FALSE),IF(INDEX(Команды!$A$2:$AN$7500,MATCH(BO$3,Команды!$A$2:$A$7500,0),$E65+2)=Команды!$AJ$16,TRUE,FALSE),,IF(INDEX(Команды!$A$2:$AN$7500,MATCH(BO$3,Команды!$A$2:$A$7500,0),$E65+2)=Команды!$AJ$17,TRUE,FALSE),,IF(INDEX(Команды!$A$2:$AN$7500,MATCH(BO$3,Команды!$A$2:$A$7500,0),$E65+2)=Команды!$AJ$18,TRUE,FALSE),,IF(INDEX(Команды!$A$2:$AN$7500,MATCH(BO$3,Команды!$A$2:$A$7500,0),$E65+2)=Команды!$AJ$19,TRUE,FALSE)),INDEX(Команды!$AJ$2:$AK$19,MATCH(INDEX(Команды!$A$2:$AN$7500,MATCH(BO$3,Команды!$A$2:$A$7500,0),$E65+2),Команды!$AJ$2:$AJ$19,0),2),0)</f>
        <v>0.5</v>
      </c>
      <c r="BP65" s="175">
        <f>IF(OR(IF(INDEX(Команды!$A$2:$AN$7500,MATCH(BO$3,Команды!$A$2:$A$7500,0),$E65+2)=Команды!$AJ$2,TRUE,FALSE),IF(INDEX(Команды!$A$2:$AN$7500,MATCH(BO$3,Команды!$A$2:$A$7500,0),$E65+2)=Команды!$AJ$3,TRUE,FALSE),IF(INDEX(Команды!$A$2:$AN$7500,MATCH(BO$3,Команды!$A$2:$A$7500,0),$E65+2)=Команды!$AJ$4,TRUE,FALSE),IF(INDEX(Команды!$A$2:$AN$7500,MATCH(BO$3,Команды!$A$2:$A$7500,0),$E65+2)=Команды!$AJ$5,TRUE,FALSE),IF(INDEX(Команды!$A$2:$AN$7500,MATCH(BO$3,Команды!$A$2:$A$7500,0),$E65+2)=Команды!$AJ$6,TRUE,FALSE),IF(INDEX(Команды!$A$2:$AN$7500,MATCH(BO$3,Команды!$A$2:$A$7500,0),$E65+2)=Команды!$AJ$7,TRUE,FALSE),IF(INDEX(Команды!$A$2:$AN$7500,MATCH(BO$3,Команды!$A$2:$A$7500,0),$E65+2)=Команды!$AJ$8,TRUE,FALSE),IF(INDEX(Команды!$A$2:$AN$7500,MATCH(BO$3,Команды!$A$2:$A$7500,0),$E65+2)=Команды!$AJ$9,TRUE,FALSE),IF(INDEX(Команды!$A$2:$AN$7500,MATCH(BO$3,Команды!$A$2:$A$7500,0),$E65+2)=Команды!$AJ$10,TRUE,FALSE),IF(INDEX(Команды!$A$2:$AN$7500,MATCH(BO$3,Команды!$A$2:$A$7500,0),$E65+2)=Команды!$AJ$11,TRUE,FALSE),IF(INDEX(Команды!$A$2:$AN$7500,MATCH(BO$3,Команды!$A$2:$A$7500,0),$E65+2)=Команды!$AJ$12,TRUE,FALSE),IF(INDEX(Команды!$A$2:$AN$7500,MATCH(BO$3,Команды!$A$2:$A$7500,0),$E65+2)=Команды!$AJ$13,TRUE,FALSE),IF(INDEX(Команды!$A$2:$AN$7500,MATCH(BO$3,Команды!$A$2:$A$7500,0),$E65+2)=Команды!$AJ$14,TRUE,FALSE),IF(INDEX(Команды!$A$2:$AN$7500,MATCH(BO$3,Команды!$A$2:$A$7500,0),$E65+2)=Команды!$AJ$15,TRUE,FALSE),IF(INDEX(Команды!$A$2:$AN$7500,MATCH(BO$3,Команды!$A$2:$A$7500,0),$E65+2)=Команды!$AJ$16,TRUE,FALSE),IF(INDEX(Команды!$A$2:$AN$7500,MATCH(BO$3,Команды!$A$2:$A$7500,0),$E65+2)=Команды!$AJ$17,TRUE,FALSE),IF(INDEX(Команды!$A$2:$AN$7500,MATCH(BO$3,Команды!$A$2:$A$7500,0),$E65+2)=Команды!$AJ$18,TRUE,FALSE),IF(INDEX(Команды!$A$2:$AN$7500,MATCH(BO$3,Команды!$A$2:$A$7500,0),$E65+2)=Команды!$AJ$19,TRUE,FALSE)),INDEX(Команды!$AJ$2:$AL$19,MATCH(INDEX(Команды!$A$2:$AN$7500,MATCH(BO$3,Команды!$A$2:$A$7500,0),$E65+2),Команды!$AJ$2:$AJ$19,0),3),0)</f>
        <v>0.875</v>
      </c>
      <c r="BQ65" s="342"/>
      <c r="BR65" s="174">
        <f>IF(OR(IF(INDEX(Команды!$A$2:$AN$7500,MATCH(BR$3,Команды!$A$2:$A$7500,0),$E65+2)=Команды!$AJ$2,TRUE,FALSE),IF(INDEX(Команды!$A$2:$AN$7500,MATCH(BR$3,Команды!$A$2:$A$7500,0),$E65+2)=Команды!$AJ$3,TRUE,FALSE),IF(INDEX(Команды!$A$2:$AN$7500,MATCH(BR$3,Команды!$A$2:$A$7500,0),$E65+2)=Команды!$AJ$4,TRUE,FALSE),IF(INDEX(Команды!$A$2:$AN$7500,MATCH(BR$3,Команды!$A$2:$A$7500,0),$E65+2)=Команды!$AJ$5,TRUE,FALSE),IF(INDEX(Команды!$A$2:$AN$7500,MATCH(BR$3,Команды!$A$2:$A$7500,0),$E65+2)=Команды!$AJ$6,TRUE,FALSE),IF(INDEX(Команды!$A$2:$AN$7500,MATCH(BR$3,Команды!$A$2:$A$7500,0),$E65+2)=Команды!$AJ$7,TRUE,FALSE),IF(INDEX(Команды!$A$2:$AN$7500,MATCH(BR$3,Команды!$A$2:$A$7500,0),$E65+2)=Команды!$AJ$8,TRUE,FALSE),IF(INDEX(Команды!$A$2:$AN$7500,MATCH(BR$3,Команды!$A$2:$A$7500,0),$E65+2)=Команды!$AJ$9,TRUE,FALSE),IF(INDEX(Команды!$A$2:$AN$7500,MATCH(BR$3,Команды!$A$2:$A$7500,0),$E65+2)=Команды!$AJ$10,TRUE,FALSE),IF(INDEX(Команды!$A$2:$AN$7500,MATCH(BR$3,Команды!$A$2:$A$7500,0),$E65+2)=Команды!$AJ$11,TRUE,FALSE),IF(INDEX(Команды!$A$2:$AN$7500,MATCH(BR$3,Команды!$A$2:$A$7500,0),$E65+2)=Команды!$AJ$12,TRUE,FALSE),IF(INDEX(Команды!$A$2:$AN$7500,MATCH(BR$3,Команды!$A$2:$A$7500,0),$E65+2)=Команды!$AJ$13,TRUE,FALSE),IF(INDEX(Команды!$A$2:$AN$7500,MATCH(BR$3,Команды!$A$2:$A$7500,0),$E65+2)=Команды!$AJ$14,TRUE,FALSE),IF(INDEX(Команды!$A$2:$AN$7500,MATCH(BR$3,Команды!$A$2:$A$7500,0),$E65+2)=Команды!$AJ$15,TRUE,FALSE),IF(INDEX(Команды!$A$2:$AN$7500,MATCH(BR$3,Команды!$A$2:$A$7500,0),$E65+2)=Команды!$AJ$16,TRUE,FALSE),,IF(INDEX(Команды!$A$2:$AN$7500,MATCH(BR$3,Команды!$A$2:$A$7500,0),$E65+2)=Команды!$AJ$17,TRUE,FALSE),,IF(INDEX(Команды!$A$2:$AN$7500,MATCH(BR$3,Команды!$A$2:$A$7500,0),$E65+2)=Команды!$AJ$18,TRUE,FALSE),,IF(INDEX(Команды!$A$2:$AN$7500,MATCH(BR$3,Команды!$A$2:$A$7500,0),$E65+2)=Команды!$AJ$19,TRUE,FALSE)),INDEX(Команды!$AJ$2:$AK$19,MATCH(INDEX(Команды!$A$2:$AN$7500,MATCH(BR$3,Команды!$A$2:$A$7500,0),$E65+2),Команды!$AJ$2:$AJ$19,0),2),0)</f>
        <v>0.5</v>
      </c>
      <c r="BS65" s="175">
        <f>IF(OR(IF(INDEX(Команды!$A$2:$AN$7500,MATCH(BR$3,Команды!$A$2:$A$7500,0),$E65+2)=Команды!$AJ$2,TRUE,FALSE),IF(INDEX(Команды!$A$2:$AN$7500,MATCH(BR$3,Команды!$A$2:$A$7500,0),$E65+2)=Команды!$AJ$3,TRUE,FALSE),IF(INDEX(Команды!$A$2:$AN$7500,MATCH(BR$3,Команды!$A$2:$A$7500,0),$E65+2)=Команды!$AJ$4,TRUE,FALSE),IF(INDEX(Команды!$A$2:$AN$7500,MATCH(BR$3,Команды!$A$2:$A$7500,0),$E65+2)=Команды!$AJ$5,TRUE,FALSE),IF(INDEX(Команды!$A$2:$AN$7500,MATCH(BR$3,Команды!$A$2:$A$7500,0),$E65+2)=Команды!$AJ$6,TRUE,FALSE),IF(INDEX(Команды!$A$2:$AN$7500,MATCH(BR$3,Команды!$A$2:$A$7500,0),$E65+2)=Команды!$AJ$7,TRUE,FALSE),IF(INDEX(Команды!$A$2:$AN$7500,MATCH(BR$3,Команды!$A$2:$A$7500,0),$E65+2)=Команды!$AJ$8,TRUE,FALSE),IF(INDEX(Команды!$A$2:$AN$7500,MATCH(BR$3,Команды!$A$2:$A$7500,0),$E65+2)=Команды!$AJ$9,TRUE,FALSE),IF(INDEX(Команды!$A$2:$AN$7500,MATCH(BR$3,Команды!$A$2:$A$7500,0),$E65+2)=Команды!$AJ$10,TRUE,FALSE),IF(INDEX(Команды!$A$2:$AN$7500,MATCH(BR$3,Команды!$A$2:$A$7500,0),$E65+2)=Команды!$AJ$11,TRUE,FALSE),IF(INDEX(Команды!$A$2:$AN$7500,MATCH(BR$3,Команды!$A$2:$A$7500,0),$E65+2)=Команды!$AJ$12,TRUE,FALSE),IF(INDEX(Команды!$A$2:$AN$7500,MATCH(BR$3,Команды!$A$2:$A$7500,0),$E65+2)=Команды!$AJ$13,TRUE,FALSE),IF(INDEX(Команды!$A$2:$AN$7500,MATCH(BR$3,Команды!$A$2:$A$7500,0),$E65+2)=Команды!$AJ$14,TRUE,FALSE),IF(INDEX(Команды!$A$2:$AN$7500,MATCH(BR$3,Команды!$A$2:$A$7500,0),$E65+2)=Команды!$AJ$15,TRUE,FALSE),IF(INDEX(Команды!$A$2:$AN$7500,MATCH(BR$3,Команды!$A$2:$A$7500,0),$E65+2)=Команды!$AJ$16,TRUE,FALSE),IF(INDEX(Команды!$A$2:$AN$7500,MATCH(BR$3,Команды!$A$2:$A$7500,0),$E65+2)=Команды!$AJ$17,TRUE,FALSE),IF(INDEX(Команды!$A$2:$AN$7500,MATCH(BR$3,Команды!$A$2:$A$7500,0),$E65+2)=Команды!$AJ$18,TRUE,FALSE),IF(INDEX(Команды!$A$2:$AN$7500,MATCH(BR$3,Команды!$A$2:$A$7500,0),$E65+2)=Команды!$AJ$19,TRUE,FALSE)),INDEX(Команды!$AJ$2:$AL$19,MATCH(INDEX(Команды!$A$2:$AN$7500,MATCH(BR$3,Команды!$A$2:$A$7500,0),$E65+2),Команды!$AJ$2:$AJ$19,0),3),0)</f>
        <v>0.875</v>
      </c>
      <c r="BT65" s="342"/>
      <c r="BU65" s="174" t="str">
        <f>IF(OR(IF(INDEX(Команды!$A$2:$AN$7500,MATCH(BU$3,Команды!$A$2:$A$7500,0),$E65+2)=Команды!$AJ$2,TRUE,FALSE),IF(INDEX(Команды!$A$2:$AN$7500,MATCH(BU$3,Команды!$A$2:$A$7500,0),$E65+2)=Команды!$AJ$3,TRUE,FALSE),IF(INDEX(Команды!$A$2:$AN$7500,MATCH(BU$3,Команды!$A$2:$A$7500,0),$E65+2)=Команды!$AJ$4,TRUE,FALSE),IF(INDEX(Команды!$A$2:$AN$7500,MATCH(BU$3,Команды!$A$2:$A$7500,0),$E65+2)=Команды!$AJ$5,TRUE,FALSE),IF(INDEX(Команды!$A$2:$AN$7500,MATCH(BU$3,Команды!$A$2:$A$7500,0),$E65+2)=Команды!$AJ$6,TRUE,FALSE),IF(INDEX(Команды!$A$2:$AN$7500,MATCH(BU$3,Команды!$A$2:$A$7500,0),$E65+2)=Команды!$AJ$7,TRUE,FALSE),IF(INDEX(Команды!$A$2:$AN$7500,MATCH(BU$3,Команды!$A$2:$A$7500,0),$E65+2)=Команды!$AJ$8,TRUE,FALSE),IF(INDEX(Команды!$A$2:$AN$7500,MATCH(BU$3,Команды!$A$2:$A$7500,0),$E65+2)=Команды!$AJ$9,TRUE,FALSE),IF(INDEX(Команды!$A$2:$AN$7500,MATCH(BU$3,Команды!$A$2:$A$7500,0),$E65+2)=Команды!$AJ$10,TRUE,FALSE),IF(INDEX(Команды!$A$2:$AN$7500,MATCH(BU$3,Команды!$A$2:$A$7500,0),$E65+2)=Команды!$AJ$11,TRUE,FALSE),IF(INDEX(Команды!$A$2:$AN$7500,MATCH(BU$3,Команды!$A$2:$A$7500,0),$E65+2)=Команды!$AJ$12,TRUE,FALSE),IF(INDEX(Команды!$A$2:$AN$7500,MATCH(BU$3,Команды!$A$2:$A$7500,0),$E65+2)=Команды!$AJ$13,TRUE,FALSE),IF(INDEX(Команды!$A$2:$AN$7500,MATCH(BU$3,Команды!$A$2:$A$7500,0),$E65+2)=Команды!$AJ$14,TRUE,FALSE),IF(INDEX(Команды!$A$2:$AN$7500,MATCH(BU$3,Команды!$A$2:$A$7500,0),$E65+2)=Команды!$AJ$15,TRUE,FALSE),IF(INDEX(Команды!$A$2:$AN$7500,MATCH(BU$3,Команды!$A$2:$A$7500,0),$E65+2)=Команды!$AJ$16,TRUE,FALSE),,IF(INDEX(Команды!$A$2:$AN$7500,MATCH(BU$3,Команды!$A$2:$A$7500,0),$E65+2)=Команды!$AJ$17,TRUE,FALSE),,IF(INDEX(Команды!$A$2:$AN$7500,MATCH(BU$3,Команды!$A$2:$A$7500,0),$E65+2)=Команды!$AJ$18,TRUE,FALSE),,IF(INDEX(Команды!$A$2:$AN$7500,MATCH(BU$3,Команды!$A$2:$A$7500,0),$E65+2)=Команды!$AJ$19,TRUE,FALSE)),INDEX(Команды!$AJ$2:$AK$19,MATCH(INDEX(Команды!$A$2:$AN$7500,MATCH(BU$3,Команды!$A$2:$A$7500,0),$E65+2),Команды!$AJ$2:$AJ$19,0),2),0)</f>
        <v>В</v>
      </c>
      <c r="BV65" s="175" t="str">
        <f>IF(OR(IF(INDEX(Команды!$A$2:$AN$7500,MATCH(BU$3,Команды!$A$2:$A$7500,0),$E65+2)=Команды!$AJ$2,TRUE,FALSE),IF(INDEX(Команды!$A$2:$AN$7500,MATCH(BU$3,Команды!$A$2:$A$7500,0),$E65+2)=Команды!$AJ$3,TRUE,FALSE),IF(INDEX(Команды!$A$2:$AN$7500,MATCH(BU$3,Команды!$A$2:$A$7500,0),$E65+2)=Команды!$AJ$4,TRUE,FALSE),IF(INDEX(Команды!$A$2:$AN$7500,MATCH(BU$3,Команды!$A$2:$A$7500,0),$E65+2)=Команды!$AJ$5,TRUE,FALSE),IF(INDEX(Команды!$A$2:$AN$7500,MATCH(BU$3,Команды!$A$2:$A$7500,0),$E65+2)=Команды!$AJ$6,TRUE,FALSE),IF(INDEX(Команды!$A$2:$AN$7500,MATCH(BU$3,Команды!$A$2:$A$7500,0),$E65+2)=Команды!$AJ$7,TRUE,FALSE),IF(INDEX(Команды!$A$2:$AN$7500,MATCH(BU$3,Команды!$A$2:$A$7500,0),$E65+2)=Команды!$AJ$8,TRUE,FALSE),IF(INDEX(Команды!$A$2:$AN$7500,MATCH(BU$3,Команды!$A$2:$A$7500,0),$E65+2)=Команды!$AJ$9,TRUE,FALSE),IF(INDEX(Команды!$A$2:$AN$7500,MATCH(BU$3,Команды!$A$2:$A$7500,0),$E65+2)=Команды!$AJ$10,TRUE,FALSE),IF(INDEX(Команды!$A$2:$AN$7500,MATCH(BU$3,Команды!$A$2:$A$7500,0),$E65+2)=Команды!$AJ$11,TRUE,FALSE),IF(INDEX(Команды!$A$2:$AN$7500,MATCH(BU$3,Команды!$A$2:$A$7500,0),$E65+2)=Команды!$AJ$12,TRUE,FALSE),IF(INDEX(Команды!$A$2:$AN$7500,MATCH(BU$3,Команды!$A$2:$A$7500,0),$E65+2)=Команды!$AJ$13,TRUE,FALSE),IF(INDEX(Команды!$A$2:$AN$7500,MATCH(BU$3,Команды!$A$2:$A$7500,0),$E65+2)=Команды!$AJ$14,TRUE,FALSE),IF(INDEX(Команды!$A$2:$AN$7500,MATCH(BU$3,Команды!$A$2:$A$7500,0),$E65+2)=Команды!$AJ$15,TRUE,FALSE),IF(INDEX(Команды!$A$2:$AN$7500,MATCH(BU$3,Команды!$A$2:$A$7500,0),$E65+2)=Команды!$AJ$16,TRUE,FALSE),IF(INDEX(Команды!$A$2:$AN$7500,MATCH(BU$3,Команды!$A$2:$A$7500,0),$E65+2)=Команды!$AJ$17,TRUE,FALSE),IF(INDEX(Команды!$A$2:$AN$7500,MATCH(BU$3,Команды!$A$2:$A$7500,0),$E65+2)=Команды!$AJ$18,TRUE,FALSE),IF(INDEX(Команды!$A$2:$AN$7500,MATCH(BU$3,Команды!$A$2:$A$7500,0),$E65+2)=Команды!$AJ$19,TRUE,FALSE)),INDEX(Команды!$AJ$2:$AL$19,MATCH(INDEX(Команды!$A$2:$AN$7500,MATCH(BU$3,Команды!$A$2:$A$7500,0),$E65+2),Команды!$AJ$2:$AJ$19,0),3),0)</f>
        <v>В</v>
      </c>
      <c r="BW65" s="342"/>
      <c r="BX65" s="174" t="str">
        <f>IF(OR(IF(INDEX(Команды!$A$2:$AN$7500,MATCH(BX$3,Команды!$A$2:$A$7500,0),$E65+2)=Команды!$AJ$2,TRUE,FALSE),IF(INDEX(Команды!$A$2:$AN$7500,MATCH(BX$3,Команды!$A$2:$A$7500,0),$E65+2)=Команды!$AJ$3,TRUE,FALSE),IF(INDEX(Команды!$A$2:$AN$7500,MATCH(BX$3,Команды!$A$2:$A$7500,0),$E65+2)=Команды!$AJ$4,TRUE,FALSE),IF(INDEX(Команды!$A$2:$AN$7500,MATCH(BX$3,Команды!$A$2:$A$7500,0),$E65+2)=Команды!$AJ$5,TRUE,FALSE),IF(INDEX(Команды!$A$2:$AN$7500,MATCH(BX$3,Команды!$A$2:$A$7500,0),$E65+2)=Команды!$AJ$6,TRUE,FALSE),IF(INDEX(Команды!$A$2:$AN$7500,MATCH(BX$3,Команды!$A$2:$A$7500,0),$E65+2)=Команды!$AJ$7,TRUE,FALSE),IF(INDEX(Команды!$A$2:$AN$7500,MATCH(BX$3,Команды!$A$2:$A$7500,0),$E65+2)=Команды!$AJ$8,TRUE,FALSE),IF(INDEX(Команды!$A$2:$AN$7500,MATCH(BX$3,Команды!$A$2:$A$7500,0),$E65+2)=Команды!$AJ$9,TRUE,FALSE),IF(INDEX(Команды!$A$2:$AN$7500,MATCH(BX$3,Команды!$A$2:$A$7500,0),$E65+2)=Команды!$AJ$10,TRUE,FALSE),IF(INDEX(Команды!$A$2:$AN$7500,MATCH(BX$3,Команды!$A$2:$A$7500,0),$E65+2)=Команды!$AJ$11,TRUE,FALSE),IF(INDEX(Команды!$A$2:$AN$7500,MATCH(BX$3,Команды!$A$2:$A$7500,0),$E65+2)=Команды!$AJ$12,TRUE,FALSE),IF(INDEX(Команды!$A$2:$AN$7500,MATCH(BX$3,Команды!$A$2:$A$7500,0),$E65+2)=Команды!$AJ$13,TRUE,FALSE),IF(INDEX(Команды!$A$2:$AN$7500,MATCH(BX$3,Команды!$A$2:$A$7500,0),$E65+2)=Команды!$AJ$14,TRUE,FALSE),IF(INDEX(Команды!$A$2:$AN$7500,MATCH(BX$3,Команды!$A$2:$A$7500,0),$E65+2)=Команды!$AJ$15,TRUE,FALSE),IF(INDEX(Команды!$A$2:$AN$7500,MATCH(BX$3,Команды!$A$2:$A$7500,0),$E65+2)=Команды!$AJ$16,TRUE,FALSE),,IF(INDEX(Команды!$A$2:$AN$7500,MATCH(BX$3,Команды!$A$2:$A$7500,0),$E65+2)=Команды!$AJ$17,TRUE,FALSE),,IF(INDEX(Команды!$A$2:$AN$7500,MATCH(BX$3,Команды!$A$2:$A$7500,0),$E65+2)=Команды!$AJ$18,TRUE,FALSE),,IF(INDEX(Команды!$A$2:$AN$7500,MATCH(BX$3,Команды!$A$2:$A$7500,0),$E65+2)=Команды!$AJ$19,TRUE,FALSE)),INDEX(Команды!$AJ$2:$AK$19,MATCH(INDEX(Команды!$A$2:$AN$7500,MATCH(BX$3,Команды!$A$2:$A$7500,0),$E65+2),Команды!$AJ$2:$AJ$19,0),2),0)</f>
        <v>В</v>
      </c>
      <c r="BY65" s="175" t="str">
        <f>IF(OR(IF(INDEX(Команды!$A$2:$AN$7500,MATCH(BX$3,Команды!$A$2:$A$7500,0),$E65+2)=Команды!$AJ$2,TRUE,FALSE),IF(INDEX(Команды!$A$2:$AN$7500,MATCH(BX$3,Команды!$A$2:$A$7500,0),$E65+2)=Команды!$AJ$3,TRUE,FALSE),IF(INDEX(Команды!$A$2:$AN$7500,MATCH(BX$3,Команды!$A$2:$A$7500,0),$E65+2)=Команды!$AJ$4,TRUE,FALSE),IF(INDEX(Команды!$A$2:$AN$7500,MATCH(BX$3,Команды!$A$2:$A$7500,0),$E65+2)=Команды!$AJ$5,TRUE,FALSE),IF(INDEX(Команды!$A$2:$AN$7500,MATCH(BX$3,Команды!$A$2:$A$7500,0),$E65+2)=Команды!$AJ$6,TRUE,FALSE),IF(INDEX(Команды!$A$2:$AN$7500,MATCH(BX$3,Команды!$A$2:$A$7500,0),$E65+2)=Команды!$AJ$7,TRUE,FALSE),IF(INDEX(Команды!$A$2:$AN$7500,MATCH(BX$3,Команды!$A$2:$A$7500,0),$E65+2)=Команды!$AJ$8,TRUE,FALSE),IF(INDEX(Команды!$A$2:$AN$7500,MATCH(BX$3,Команды!$A$2:$A$7500,0),$E65+2)=Команды!$AJ$9,TRUE,FALSE),IF(INDEX(Команды!$A$2:$AN$7500,MATCH(BX$3,Команды!$A$2:$A$7500,0),$E65+2)=Команды!$AJ$10,TRUE,FALSE),IF(INDEX(Команды!$A$2:$AN$7500,MATCH(BX$3,Команды!$A$2:$A$7500,0),$E65+2)=Команды!$AJ$11,TRUE,FALSE),IF(INDEX(Команды!$A$2:$AN$7500,MATCH(BX$3,Команды!$A$2:$A$7500,0),$E65+2)=Команды!$AJ$12,TRUE,FALSE),IF(INDEX(Команды!$A$2:$AN$7500,MATCH(BX$3,Команды!$A$2:$A$7500,0),$E65+2)=Команды!$AJ$13,TRUE,FALSE),IF(INDEX(Команды!$A$2:$AN$7500,MATCH(BX$3,Команды!$A$2:$A$7500,0),$E65+2)=Команды!$AJ$14,TRUE,FALSE),IF(INDEX(Команды!$A$2:$AN$7500,MATCH(BX$3,Команды!$A$2:$A$7500,0),$E65+2)=Команды!$AJ$15,TRUE,FALSE),IF(INDEX(Команды!$A$2:$AN$7500,MATCH(BX$3,Команды!$A$2:$A$7500,0),$E65+2)=Команды!$AJ$16,TRUE,FALSE),IF(INDEX(Команды!$A$2:$AN$7500,MATCH(BX$3,Команды!$A$2:$A$7500,0),$E65+2)=Команды!$AJ$17,TRUE,FALSE),IF(INDEX(Команды!$A$2:$AN$7500,MATCH(BX$3,Команды!$A$2:$A$7500,0),$E65+2)=Команды!$AJ$18,TRUE,FALSE),IF(INDEX(Команды!$A$2:$AN$7500,MATCH(BX$3,Команды!$A$2:$A$7500,0),$E65+2)=Команды!$AJ$19,TRUE,FALSE)),INDEX(Команды!$AJ$2:$AL$19,MATCH(INDEX(Команды!$A$2:$AN$7500,MATCH(BX$3,Команды!$A$2:$A$7500,0),$E65+2),Команды!$AJ$2:$AJ$19,0),3),0)</f>
        <v>В</v>
      </c>
      <c r="BZ65" s="342"/>
      <c r="CA65" s="174">
        <f>IF(OR(IF(INDEX(Команды!$A$2:$AN$7500,MATCH(CA$3,Команды!$A$2:$A$7500,0),$E65+2)=Команды!$AJ$2,TRUE,FALSE),IF(INDEX(Команды!$A$2:$AN$7500,MATCH(CA$3,Команды!$A$2:$A$7500,0),$E65+2)=Команды!$AJ$3,TRUE,FALSE),IF(INDEX(Команды!$A$2:$AN$7500,MATCH(CA$3,Команды!$A$2:$A$7500,0),$E65+2)=Команды!$AJ$4,TRUE,FALSE),IF(INDEX(Команды!$A$2:$AN$7500,MATCH(CA$3,Команды!$A$2:$A$7500,0),$E65+2)=Команды!$AJ$5,TRUE,FALSE),IF(INDEX(Команды!$A$2:$AN$7500,MATCH(CA$3,Команды!$A$2:$A$7500,0),$E65+2)=Команды!$AJ$6,TRUE,FALSE),IF(INDEX(Команды!$A$2:$AN$7500,MATCH(CA$3,Команды!$A$2:$A$7500,0),$E65+2)=Команды!$AJ$7,TRUE,FALSE),IF(INDEX(Команды!$A$2:$AN$7500,MATCH(CA$3,Команды!$A$2:$A$7500,0),$E65+2)=Команды!$AJ$8,TRUE,FALSE),IF(INDEX(Команды!$A$2:$AN$7500,MATCH(CA$3,Команды!$A$2:$A$7500,0),$E65+2)=Команды!$AJ$9,TRUE,FALSE),IF(INDEX(Команды!$A$2:$AN$7500,MATCH(CA$3,Команды!$A$2:$A$7500,0),$E65+2)=Команды!$AJ$10,TRUE,FALSE),IF(INDEX(Команды!$A$2:$AN$7500,MATCH(CA$3,Команды!$A$2:$A$7500,0),$E65+2)=Команды!$AJ$11,TRUE,FALSE),IF(INDEX(Команды!$A$2:$AN$7500,MATCH(CA$3,Команды!$A$2:$A$7500,0),$E65+2)=Команды!$AJ$12,TRUE,FALSE),IF(INDEX(Команды!$A$2:$AN$7500,MATCH(CA$3,Команды!$A$2:$A$7500,0),$E65+2)=Команды!$AJ$13,TRUE,FALSE),IF(INDEX(Команды!$A$2:$AN$7500,MATCH(CA$3,Команды!$A$2:$A$7500,0),$E65+2)=Команды!$AJ$14,TRUE,FALSE),IF(INDEX(Команды!$A$2:$AN$7500,MATCH(CA$3,Команды!$A$2:$A$7500,0),$E65+2)=Команды!$AJ$15,TRUE,FALSE),IF(INDEX(Команды!$A$2:$AN$7500,MATCH(CA$3,Команды!$A$2:$A$7500,0),$E65+2)=Команды!$AJ$16,TRUE,FALSE),,IF(INDEX(Команды!$A$2:$AN$7500,MATCH(CA$3,Команды!$A$2:$A$7500,0),$E65+2)=Команды!$AJ$17,TRUE,FALSE),,IF(INDEX(Команды!$A$2:$AN$7500,MATCH(CA$3,Команды!$A$2:$A$7500,0),$E65+2)=Команды!$AJ$18,TRUE,FALSE),,IF(INDEX(Команды!$A$2:$AN$7500,MATCH(CA$3,Команды!$A$2:$A$7500,0),$E65+2)=Команды!$AJ$19,TRUE,FALSE)),INDEX(Команды!$AJ$2:$AK$19,MATCH(INDEX(Команды!$A$2:$AN$7500,MATCH(CA$3,Команды!$A$2:$A$7500,0),$E65+2),Команды!$AJ$2:$AJ$19,0),2),0)</f>
        <v>0.28125</v>
      </c>
      <c r="CB65" s="175">
        <f>IF(OR(IF(INDEX(Команды!$A$2:$AN$7500,MATCH(CA$3,Команды!$A$2:$A$7500,0),$E65+2)=Команды!$AJ$2,TRUE,FALSE),IF(INDEX(Команды!$A$2:$AN$7500,MATCH(CA$3,Команды!$A$2:$A$7500,0),$E65+2)=Команды!$AJ$3,TRUE,FALSE),IF(INDEX(Команды!$A$2:$AN$7500,MATCH(CA$3,Команды!$A$2:$A$7500,0),$E65+2)=Команды!$AJ$4,TRUE,FALSE),IF(INDEX(Команды!$A$2:$AN$7500,MATCH(CA$3,Команды!$A$2:$A$7500,0),$E65+2)=Команды!$AJ$5,TRUE,FALSE),IF(INDEX(Команды!$A$2:$AN$7500,MATCH(CA$3,Команды!$A$2:$A$7500,0),$E65+2)=Команды!$AJ$6,TRUE,FALSE),IF(INDEX(Команды!$A$2:$AN$7500,MATCH(CA$3,Команды!$A$2:$A$7500,0),$E65+2)=Команды!$AJ$7,TRUE,FALSE),IF(INDEX(Команды!$A$2:$AN$7500,MATCH(CA$3,Команды!$A$2:$A$7500,0),$E65+2)=Команды!$AJ$8,TRUE,FALSE),IF(INDEX(Команды!$A$2:$AN$7500,MATCH(CA$3,Команды!$A$2:$A$7500,0),$E65+2)=Команды!$AJ$9,TRUE,FALSE),IF(INDEX(Команды!$A$2:$AN$7500,MATCH(CA$3,Команды!$A$2:$A$7500,0),$E65+2)=Команды!$AJ$10,TRUE,FALSE),IF(INDEX(Команды!$A$2:$AN$7500,MATCH(CA$3,Команды!$A$2:$A$7500,0),$E65+2)=Команды!$AJ$11,TRUE,FALSE),IF(INDEX(Команды!$A$2:$AN$7500,MATCH(CA$3,Команды!$A$2:$A$7500,0),$E65+2)=Команды!$AJ$12,TRUE,FALSE),IF(INDEX(Команды!$A$2:$AN$7500,MATCH(CA$3,Команды!$A$2:$A$7500,0),$E65+2)=Команды!$AJ$13,TRUE,FALSE),IF(INDEX(Команды!$A$2:$AN$7500,MATCH(CA$3,Команды!$A$2:$A$7500,0),$E65+2)=Команды!$AJ$14,TRUE,FALSE),IF(INDEX(Команды!$A$2:$AN$7500,MATCH(CA$3,Команды!$A$2:$A$7500,0),$E65+2)=Команды!$AJ$15,TRUE,FALSE),IF(INDEX(Команды!$A$2:$AN$7500,MATCH(CA$3,Команды!$A$2:$A$7500,0),$E65+2)=Команды!$AJ$16,TRUE,FALSE),IF(INDEX(Команды!$A$2:$AN$7500,MATCH(CA$3,Команды!$A$2:$A$7500,0),$E65+2)=Команды!$AJ$17,TRUE,FALSE),IF(INDEX(Команды!$A$2:$AN$7500,MATCH(CA$3,Команды!$A$2:$A$7500,0),$E65+2)=Команды!$AJ$18,TRUE,FALSE),IF(INDEX(Команды!$A$2:$AN$7500,MATCH(CA$3,Команды!$A$2:$A$7500,0),$E65+2)=Команды!$AJ$19,TRUE,FALSE)),INDEX(Команды!$AJ$2:$AL$19,MATCH(INDEX(Команды!$A$2:$AN$7500,MATCH(CA$3,Команды!$A$2:$A$7500,0),$E65+2),Команды!$AJ$2:$AJ$19,0),3),0)</f>
        <v>0.65625</v>
      </c>
      <c r="CC65" s="342"/>
      <c r="CD65" s="174">
        <f>IF(OR(IF(INDEX(Команды!$A$2:$AN$7500,MATCH(CD$3,Команды!$A$2:$A$7500,0),$E65+2)=Команды!$AJ$2,TRUE,FALSE),IF(INDEX(Команды!$A$2:$AN$7500,MATCH(CD$3,Команды!$A$2:$A$7500,0),$E65+2)=Команды!$AJ$3,TRUE,FALSE),IF(INDEX(Команды!$A$2:$AN$7500,MATCH(CD$3,Команды!$A$2:$A$7500,0),$E65+2)=Команды!$AJ$4,TRUE,FALSE),IF(INDEX(Команды!$A$2:$AN$7500,MATCH(CD$3,Команды!$A$2:$A$7500,0),$E65+2)=Команды!$AJ$5,TRUE,FALSE),IF(INDEX(Команды!$A$2:$AN$7500,MATCH(CD$3,Команды!$A$2:$A$7500,0),$E65+2)=Команды!$AJ$6,TRUE,FALSE),IF(INDEX(Команды!$A$2:$AN$7500,MATCH(CD$3,Команды!$A$2:$A$7500,0),$E65+2)=Команды!$AJ$7,TRUE,FALSE),IF(INDEX(Команды!$A$2:$AN$7500,MATCH(CD$3,Команды!$A$2:$A$7500,0),$E65+2)=Команды!$AJ$8,TRUE,FALSE),IF(INDEX(Команды!$A$2:$AN$7500,MATCH(CD$3,Команды!$A$2:$A$7500,0),$E65+2)=Команды!$AJ$9,TRUE,FALSE),IF(INDEX(Команды!$A$2:$AN$7500,MATCH(CD$3,Команды!$A$2:$A$7500,0),$E65+2)=Команды!$AJ$10,TRUE,FALSE),IF(INDEX(Команды!$A$2:$AN$7500,MATCH(CD$3,Команды!$A$2:$A$7500,0),$E65+2)=Команды!$AJ$11,TRUE,FALSE),IF(INDEX(Команды!$A$2:$AN$7500,MATCH(CD$3,Команды!$A$2:$A$7500,0),$E65+2)=Команды!$AJ$12,TRUE,FALSE),IF(INDEX(Команды!$A$2:$AN$7500,MATCH(CD$3,Команды!$A$2:$A$7500,0),$E65+2)=Команды!$AJ$13,TRUE,FALSE),IF(INDEX(Команды!$A$2:$AN$7500,MATCH(CD$3,Команды!$A$2:$A$7500,0),$E65+2)=Команды!$AJ$14,TRUE,FALSE),IF(INDEX(Команды!$A$2:$AN$7500,MATCH(CD$3,Команды!$A$2:$A$7500,0),$E65+2)=Команды!$AJ$15,TRUE,FALSE),IF(INDEX(Команды!$A$2:$AN$7500,MATCH(CD$3,Команды!$A$2:$A$7500,0),$E65+2)=Команды!$AJ$16,TRUE,FALSE),,IF(INDEX(Команды!$A$2:$AN$7500,MATCH(CD$3,Команды!$A$2:$A$7500,0),$E65+2)=Команды!$AJ$17,TRUE,FALSE),,IF(INDEX(Команды!$A$2:$AN$7500,MATCH(CD$3,Команды!$A$2:$A$7500,0),$E65+2)=Команды!$AJ$18,TRUE,FALSE),,IF(INDEX(Команды!$A$2:$AN$7500,MATCH(CD$3,Команды!$A$2:$A$7500,0),$E65+2)=Команды!$AJ$19,TRUE,FALSE)),INDEX(Команды!$AJ$2:$AK$19,MATCH(INDEX(Команды!$A$2:$AN$7500,MATCH(CD$3,Команды!$A$2:$A$7500,0),$E65+2),Команды!$AJ$2:$AJ$19,0),2),0)</f>
        <v>0.28125</v>
      </c>
      <c r="CE65" s="175">
        <f>IF(OR(IF(INDEX(Команды!$A$2:$AN$7500,MATCH(CD$3,Команды!$A$2:$A$7500,0),$E65+2)=Команды!$AJ$2,TRUE,FALSE),IF(INDEX(Команды!$A$2:$AN$7500,MATCH(CD$3,Команды!$A$2:$A$7500,0),$E65+2)=Команды!$AJ$3,TRUE,FALSE),IF(INDEX(Команды!$A$2:$AN$7500,MATCH(CD$3,Команды!$A$2:$A$7500,0),$E65+2)=Команды!$AJ$4,TRUE,FALSE),IF(INDEX(Команды!$A$2:$AN$7500,MATCH(CD$3,Команды!$A$2:$A$7500,0),$E65+2)=Команды!$AJ$5,TRUE,FALSE),IF(INDEX(Команды!$A$2:$AN$7500,MATCH(CD$3,Команды!$A$2:$A$7500,0),$E65+2)=Команды!$AJ$6,TRUE,FALSE),IF(INDEX(Команды!$A$2:$AN$7500,MATCH(CD$3,Команды!$A$2:$A$7500,0),$E65+2)=Команды!$AJ$7,TRUE,FALSE),IF(INDEX(Команды!$A$2:$AN$7500,MATCH(CD$3,Команды!$A$2:$A$7500,0),$E65+2)=Команды!$AJ$8,TRUE,FALSE),IF(INDEX(Команды!$A$2:$AN$7500,MATCH(CD$3,Команды!$A$2:$A$7500,0),$E65+2)=Команды!$AJ$9,TRUE,FALSE),IF(INDEX(Команды!$A$2:$AN$7500,MATCH(CD$3,Команды!$A$2:$A$7500,0),$E65+2)=Команды!$AJ$10,TRUE,FALSE),IF(INDEX(Команды!$A$2:$AN$7500,MATCH(CD$3,Команды!$A$2:$A$7500,0),$E65+2)=Команды!$AJ$11,TRUE,FALSE),IF(INDEX(Команды!$A$2:$AN$7500,MATCH(CD$3,Команды!$A$2:$A$7500,0),$E65+2)=Команды!$AJ$12,TRUE,FALSE),IF(INDEX(Команды!$A$2:$AN$7500,MATCH(CD$3,Команды!$A$2:$A$7500,0),$E65+2)=Команды!$AJ$13,TRUE,FALSE),IF(INDEX(Команды!$A$2:$AN$7500,MATCH(CD$3,Команды!$A$2:$A$7500,0),$E65+2)=Команды!$AJ$14,TRUE,FALSE),IF(INDEX(Команды!$A$2:$AN$7500,MATCH(CD$3,Команды!$A$2:$A$7500,0),$E65+2)=Команды!$AJ$15,TRUE,FALSE),IF(INDEX(Команды!$A$2:$AN$7500,MATCH(CD$3,Команды!$A$2:$A$7500,0),$E65+2)=Команды!$AJ$16,TRUE,FALSE),IF(INDEX(Команды!$A$2:$AN$7500,MATCH(CD$3,Команды!$A$2:$A$7500,0),$E65+2)=Команды!$AJ$17,TRUE,FALSE),IF(INDEX(Команды!$A$2:$AN$7500,MATCH(CD$3,Команды!$A$2:$A$7500,0),$E65+2)=Команды!$AJ$18,TRUE,FALSE),IF(INDEX(Команды!$A$2:$AN$7500,MATCH(CD$3,Команды!$A$2:$A$7500,0),$E65+2)=Команды!$AJ$19,TRUE,FALSE)),INDEX(Команды!$AJ$2:$AL$19,MATCH(INDEX(Команды!$A$2:$AN$7500,MATCH(CD$3,Команды!$A$2:$A$7500,0),$E65+2),Команды!$AJ$2:$AJ$19,0),3),0)</f>
        <v>0.65625</v>
      </c>
      <c r="CF65" s="342"/>
      <c r="CG65" s="174">
        <f>IF(OR(IF(INDEX(Команды!$A$2:$AN$7500,MATCH(CG$3,Команды!$A$2:$A$7500,0),$E65+2)=Команды!$AJ$2,TRUE,FALSE),IF(INDEX(Команды!$A$2:$AN$7500,MATCH(CG$3,Команды!$A$2:$A$7500,0),$E65+2)=Команды!$AJ$3,TRUE,FALSE),IF(INDEX(Команды!$A$2:$AN$7500,MATCH(CG$3,Команды!$A$2:$A$7500,0),$E65+2)=Команды!$AJ$4,TRUE,FALSE),IF(INDEX(Команды!$A$2:$AN$7500,MATCH(CG$3,Команды!$A$2:$A$7500,0),$E65+2)=Команды!$AJ$5,TRUE,FALSE),IF(INDEX(Команды!$A$2:$AN$7500,MATCH(CG$3,Команды!$A$2:$A$7500,0),$E65+2)=Команды!$AJ$6,TRUE,FALSE),IF(INDEX(Команды!$A$2:$AN$7500,MATCH(CG$3,Команды!$A$2:$A$7500,0),$E65+2)=Команды!$AJ$7,TRUE,FALSE),IF(INDEX(Команды!$A$2:$AN$7500,MATCH(CG$3,Команды!$A$2:$A$7500,0),$E65+2)=Команды!$AJ$8,TRUE,FALSE),IF(INDEX(Команды!$A$2:$AN$7500,MATCH(CG$3,Команды!$A$2:$A$7500,0),$E65+2)=Команды!$AJ$9,TRUE,FALSE),IF(INDEX(Команды!$A$2:$AN$7500,MATCH(CG$3,Команды!$A$2:$A$7500,0),$E65+2)=Команды!$AJ$10,TRUE,FALSE),IF(INDEX(Команды!$A$2:$AN$7500,MATCH(CG$3,Команды!$A$2:$A$7500,0),$E65+2)=Команды!$AJ$11,TRUE,FALSE),IF(INDEX(Команды!$A$2:$AN$7500,MATCH(CG$3,Команды!$A$2:$A$7500,0),$E65+2)=Команды!$AJ$12,TRUE,FALSE),IF(INDEX(Команды!$A$2:$AN$7500,MATCH(CG$3,Команды!$A$2:$A$7500,0),$E65+2)=Команды!$AJ$13,TRUE,FALSE),IF(INDEX(Команды!$A$2:$AN$7500,MATCH(CG$3,Команды!$A$2:$A$7500,0),$E65+2)=Команды!$AJ$14,TRUE,FALSE),IF(INDEX(Команды!$A$2:$AN$7500,MATCH(CG$3,Команды!$A$2:$A$7500,0),$E65+2)=Команды!$AJ$15,TRUE,FALSE),IF(INDEX(Команды!$A$2:$AN$7500,MATCH(CG$3,Команды!$A$2:$A$7500,0),$E65+2)=Команды!$AJ$16,TRUE,FALSE),,IF(INDEX(Команды!$A$2:$AN$7500,MATCH(CG$3,Команды!$A$2:$A$7500,0),$E65+2)=Команды!$AJ$17,TRUE,FALSE),,IF(INDEX(Команды!$A$2:$AN$7500,MATCH(CG$3,Команды!$A$2:$A$7500,0),$E65+2)=Команды!$AJ$18,TRUE,FALSE),,IF(INDEX(Команды!$A$2:$AN$7500,MATCH(CG$3,Команды!$A$2:$A$7500,0),$E65+2)=Команды!$AJ$19,TRUE,FALSE)),INDEX(Команды!$AJ$2:$AK$19,MATCH(INDEX(Команды!$A$2:$AN$7500,MATCH(CG$3,Команды!$A$2:$A$7500,0),$E65+2),Команды!$AJ$2:$AJ$19,0),2),0)</f>
        <v>0.3125</v>
      </c>
      <c r="CH65" s="175">
        <f>IF(OR(IF(INDEX(Команды!$A$2:$AN$7500,MATCH(CG$3,Команды!$A$2:$A$7500,0),$E65+2)=Команды!$AJ$2,TRUE,FALSE),IF(INDEX(Команды!$A$2:$AN$7500,MATCH(CG$3,Команды!$A$2:$A$7500,0),$E65+2)=Команды!$AJ$3,TRUE,FALSE),IF(INDEX(Команды!$A$2:$AN$7500,MATCH(CG$3,Команды!$A$2:$A$7500,0),$E65+2)=Команды!$AJ$4,TRUE,FALSE),IF(INDEX(Команды!$A$2:$AN$7500,MATCH(CG$3,Команды!$A$2:$A$7500,0),$E65+2)=Команды!$AJ$5,TRUE,FALSE),IF(INDEX(Команды!$A$2:$AN$7500,MATCH(CG$3,Команды!$A$2:$A$7500,0),$E65+2)=Команды!$AJ$6,TRUE,FALSE),IF(INDEX(Команды!$A$2:$AN$7500,MATCH(CG$3,Команды!$A$2:$A$7500,0),$E65+2)=Команды!$AJ$7,TRUE,FALSE),IF(INDEX(Команды!$A$2:$AN$7500,MATCH(CG$3,Команды!$A$2:$A$7500,0),$E65+2)=Команды!$AJ$8,TRUE,FALSE),IF(INDEX(Команды!$A$2:$AN$7500,MATCH(CG$3,Команды!$A$2:$A$7500,0),$E65+2)=Команды!$AJ$9,TRUE,FALSE),IF(INDEX(Команды!$A$2:$AN$7500,MATCH(CG$3,Команды!$A$2:$A$7500,0),$E65+2)=Команды!$AJ$10,TRUE,FALSE),IF(INDEX(Команды!$A$2:$AN$7500,MATCH(CG$3,Команды!$A$2:$A$7500,0),$E65+2)=Команды!$AJ$11,TRUE,FALSE),IF(INDEX(Команды!$A$2:$AN$7500,MATCH(CG$3,Команды!$A$2:$A$7500,0),$E65+2)=Команды!$AJ$12,TRUE,FALSE),IF(INDEX(Команды!$A$2:$AN$7500,MATCH(CG$3,Команды!$A$2:$A$7500,0),$E65+2)=Команды!$AJ$13,TRUE,FALSE),IF(INDEX(Команды!$A$2:$AN$7500,MATCH(CG$3,Команды!$A$2:$A$7500,0),$E65+2)=Команды!$AJ$14,TRUE,FALSE),IF(INDEX(Команды!$A$2:$AN$7500,MATCH(CG$3,Команды!$A$2:$A$7500,0),$E65+2)=Команды!$AJ$15,TRUE,FALSE),IF(INDEX(Команды!$A$2:$AN$7500,MATCH(CG$3,Команды!$A$2:$A$7500,0),$E65+2)=Команды!$AJ$16,TRUE,FALSE),IF(INDEX(Команды!$A$2:$AN$7500,MATCH(CG$3,Команды!$A$2:$A$7500,0),$E65+2)=Команды!$AJ$17,TRUE,FALSE),IF(INDEX(Команды!$A$2:$AN$7500,MATCH(CG$3,Команды!$A$2:$A$7500,0),$E65+2)=Команды!$AJ$18,TRUE,FALSE),IF(INDEX(Команды!$A$2:$AN$7500,MATCH(CG$3,Команды!$A$2:$A$7500,0),$E65+2)=Команды!$AJ$19,TRUE,FALSE)),INDEX(Команды!$AJ$2:$AL$19,MATCH(INDEX(Команды!$A$2:$AN$7500,MATCH(CG$3,Команды!$A$2:$A$7500,0),$E65+2),Команды!$AJ$2:$AJ$19,0),3),0)</f>
        <v>0.6875</v>
      </c>
      <c r="CI65" s="342"/>
      <c r="CJ65" s="174">
        <f>IF(OR(IF(INDEX(Команды!$A$2:$AN$7500,MATCH(CJ$3,Команды!$A$2:$A$7500,0),$E65+2)=Команды!$AJ$2,TRUE,FALSE),IF(INDEX(Команды!$A$2:$AN$7500,MATCH(CJ$3,Команды!$A$2:$A$7500,0),$E65+2)=Команды!$AJ$3,TRUE,FALSE),IF(INDEX(Команды!$A$2:$AN$7500,MATCH(CJ$3,Команды!$A$2:$A$7500,0),$E65+2)=Команды!$AJ$4,TRUE,FALSE),IF(INDEX(Команды!$A$2:$AN$7500,MATCH(CJ$3,Команды!$A$2:$A$7500,0),$E65+2)=Команды!$AJ$5,TRUE,FALSE),IF(INDEX(Команды!$A$2:$AN$7500,MATCH(CJ$3,Команды!$A$2:$A$7500,0),$E65+2)=Команды!$AJ$6,TRUE,FALSE),IF(INDEX(Команды!$A$2:$AN$7500,MATCH(CJ$3,Команды!$A$2:$A$7500,0),$E65+2)=Команды!$AJ$7,TRUE,FALSE),IF(INDEX(Команды!$A$2:$AN$7500,MATCH(CJ$3,Команды!$A$2:$A$7500,0),$E65+2)=Команды!$AJ$8,TRUE,FALSE),IF(INDEX(Команды!$A$2:$AN$7500,MATCH(CJ$3,Команды!$A$2:$A$7500,0),$E65+2)=Команды!$AJ$9,TRUE,FALSE),IF(INDEX(Команды!$A$2:$AN$7500,MATCH(CJ$3,Команды!$A$2:$A$7500,0),$E65+2)=Команды!$AJ$10,TRUE,FALSE),IF(INDEX(Команды!$A$2:$AN$7500,MATCH(CJ$3,Команды!$A$2:$A$7500,0),$E65+2)=Команды!$AJ$11,TRUE,FALSE),IF(INDEX(Команды!$A$2:$AN$7500,MATCH(CJ$3,Команды!$A$2:$A$7500,0),$E65+2)=Команды!$AJ$12,TRUE,FALSE),IF(INDEX(Команды!$A$2:$AN$7500,MATCH(CJ$3,Команды!$A$2:$A$7500,0),$E65+2)=Команды!$AJ$13,TRUE,FALSE),IF(INDEX(Команды!$A$2:$AN$7500,MATCH(CJ$3,Команды!$A$2:$A$7500,0),$E65+2)=Команды!$AJ$14,TRUE,FALSE),IF(INDEX(Команды!$A$2:$AN$7500,MATCH(CJ$3,Команды!$A$2:$A$7500,0),$E65+2)=Команды!$AJ$15,TRUE,FALSE),IF(INDEX(Команды!$A$2:$AN$7500,MATCH(CJ$3,Команды!$A$2:$A$7500,0),$E65+2)=Команды!$AJ$16,TRUE,FALSE),,IF(INDEX(Команды!$A$2:$AN$7500,MATCH(CJ$3,Команды!$A$2:$A$7500,0),$E65+2)=Команды!$AJ$17,TRUE,FALSE),,IF(INDEX(Команды!$A$2:$AN$7500,MATCH(CJ$3,Команды!$A$2:$A$7500,0),$E65+2)=Команды!$AJ$18,TRUE,FALSE),,IF(INDEX(Команды!$A$2:$AN$7500,MATCH(CJ$3,Команды!$A$2:$A$7500,0),$E65+2)=Команды!$AJ$19,TRUE,FALSE)),INDEX(Команды!$AJ$2:$AK$19,MATCH(INDEX(Команды!$A$2:$AN$7500,MATCH(CJ$3,Команды!$A$2:$A$7500,0),$E65+2),Команды!$AJ$2:$AJ$19,0),2),0)</f>
        <v>0.33333333333333331</v>
      </c>
      <c r="CK65" s="175">
        <f>IF(OR(IF(INDEX(Команды!$A$2:$AN$7500,MATCH(CJ$3,Команды!$A$2:$A$7500,0),$E65+2)=Команды!$AJ$2,TRUE,FALSE),IF(INDEX(Команды!$A$2:$AN$7500,MATCH(CJ$3,Команды!$A$2:$A$7500,0),$E65+2)=Команды!$AJ$3,TRUE,FALSE),IF(INDEX(Команды!$A$2:$AN$7500,MATCH(CJ$3,Команды!$A$2:$A$7500,0),$E65+2)=Команды!$AJ$4,TRUE,FALSE),IF(INDEX(Команды!$A$2:$AN$7500,MATCH(CJ$3,Команды!$A$2:$A$7500,0),$E65+2)=Команды!$AJ$5,TRUE,FALSE),IF(INDEX(Команды!$A$2:$AN$7500,MATCH(CJ$3,Команды!$A$2:$A$7500,0),$E65+2)=Команды!$AJ$6,TRUE,FALSE),IF(INDEX(Команды!$A$2:$AN$7500,MATCH(CJ$3,Команды!$A$2:$A$7500,0),$E65+2)=Команды!$AJ$7,TRUE,FALSE),IF(INDEX(Команды!$A$2:$AN$7500,MATCH(CJ$3,Команды!$A$2:$A$7500,0),$E65+2)=Команды!$AJ$8,TRUE,FALSE),IF(INDEX(Команды!$A$2:$AN$7500,MATCH(CJ$3,Команды!$A$2:$A$7500,0),$E65+2)=Команды!$AJ$9,TRUE,FALSE),IF(INDEX(Команды!$A$2:$AN$7500,MATCH(CJ$3,Команды!$A$2:$A$7500,0),$E65+2)=Команды!$AJ$10,TRUE,FALSE),IF(INDEX(Команды!$A$2:$AN$7500,MATCH(CJ$3,Команды!$A$2:$A$7500,0),$E65+2)=Команды!$AJ$11,TRUE,FALSE),IF(INDEX(Команды!$A$2:$AN$7500,MATCH(CJ$3,Команды!$A$2:$A$7500,0),$E65+2)=Команды!$AJ$12,TRUE,FALSE),IF(INDEX(Команды!$A$2:$AN$7500,MATCH(CJ$3,Команды!$A$2:$A$7500,0),$E65+2)=Команды!$AJ$13,TRUE,FALSE),IF(INDEX(Команды!$A$2:$AN$7500,MATCH(CJ$3,Команды!$A$2:$A$7500,0),$E65+2)=Команды!$AJ$14,TRUE,FALSE),IF(INDEX(Команды!$A$2:$AN$7500,MATCH(CJ$3,Команды!$A$2:$A$7500,0),$E65+2)=Команды!$AJ$15,TRUE,FALSE),IF(INDEX(Команды!$A$2:$AN$7500,MATCH(CJ$3,Команды!$A$2:$A$7500,0),$E65+2)=Команды!$AJ$16,TRUE,FALSE),IF(INDEX(Команды!$A$2:$AN$7500,MATCH(CJ$3,Команды!$A$2:$A$7500,0),$E65+2)=Команды!$AJ$17,TRUE,FALSE),IF(INDEX(Команды!$A$2:$AN$7500,MATCH(CJ$3,Команды!$A$2:$A$7500,0),$E65+2)=Команды!$AJ$18,TRUE,FALSE),IF(INDEX(Команды!$A$2:$AN$7500,MATCH(CJ$3,Команды!$A$2:$A$7500,0),$E65+2)=Команды!$AJ$19,TRUE,FALSE)),INDEX(Команды!$AJ$2:$AL$19,MATCH(INDEX(Команды!$A$2:$AN$7500,MATCH(CJ$3,Команды!$A$2:$A$7500,0),$E65+2),Команды!$AJ$2:$AJ$19,0),3),0)</f>
        <v>0.70833333333333337</v>
      </c>
      <c r="CL65" s="342"/>
      <c r="CM65" s="174">
        <f>IF(OR(IF(INDEX(Команды!$A$2:$AN$7500,MATCH(CM$3,Команды!$A$2:$A$7500,0),$E65+2)=Команды!$AJ$2,TRUE,FALSE),IF(INDEX(Команды!$A$2:$AN$7500,MATCH(CM$3,Команды!$A$2:$A$7500,0),$E65+2)=Команды!$AJ$3,TRUE,FALSE),IF(INDEX(Команды!$A$2:$AN$7500,MATCH(CM$3,Команды!$A$2:$A$7500,0),$E65+2)=Команды!$AJ$4,TRUE,FALSE),IF(INDEX(Команды!$A$2:$AN$7500,MATCH(CM$3,Команды!$A$2:$A$7500,0),$E65+2)=Команды!$AJ$5,TRUE,FALSE),IF(INDEX(Команды!$A$2:$AN$7500,MATCH(CM$3,Команды!$A$2:$A$7500,0),$E65+2)=Команды!$AJ$6,TRUE,FALSE),IF(INDEX(Команды!$A$2:$AN$7500,MATCH(CM$3,Команды!$A$2:$A$7500,0),$E65+2)=Команды!$AJ$7,TRUE,FALSE),IF(INDEX(Команды!$A$2:$AN$7500,MATCH(CM$3,Команды!$A$2:$A$7500,0),$E65+2)=Команды!$AJ$8,TRUE,FALSE),IF(INDEX(Команды!$A$2:$AN$7500,MATCH(CM$3,Команды!$A$2:$A$7500,0),$E65+2)=Команды!$AJ$9,TRUE,FALSE),IF(INDEX(Команды!$A$2:$AN$7500,MATCH(CM$3,Команды!$A$2:$A$7500,0),$E65+2)=Команды!$AJ$10,TRUE,FALSE),IF(INDEX(Команды!$A$2:$AN$7500,MATCH(CM$3,Команды!$A$2:$A$7500,0),$E65+2)=Команды!$AJ$11,TRUE,FALSE),IF(INDEX(Команды!$A$2:$AN$7500,MATCH(CM$3,Команды!$A$2:$A$7500,0),$E65+2)=Команды!$AJ$12,TRUE,FALSE),IF(INDEX(Команды!$A$2:$AN$7500,MATCH(CM$3,Команды!$A$2:$A$7500,0),$E65+2)=Команды!$AJ$13,TRUE,FALSE),IF(INDEX(Команды!$A$2:$AN$7500,MATCH(CM$3,Команды!$A$2:$A$7500,0),$E65+2)=Команды!$AJ$14,TRUE,FALSE),IF(INDEX(Команды!$A$2:$AN$7500,MATCH(CM$3,Команды!$A$2:$A$7500,0),$E65+2)=Команды!$AJ$15,TRUE,FALSE),IF(INDEX(Команды!$A$2:$AN$7500,MATCH(CM$3,Команды!$A$2:$A$7500,0),$E65+2)=Команды!$AJ$16,TRUE,FALSE),,IF(INDEX(Команды!$A$2:$AN$7500,MATCH(CM$3,Команды!$A$2:$A$7500,0),$E65+2)=Команды!$AJ$17,TRUE,FALSE),,IF(INDEX(Команды!$A$2:$AN$7500,MATCH(CM$3,Команды!$A$2:$A$7500,0),$E65+2)=Команды!$AJ$18,TRUE,FALSE),,IF(INDEX(Команды!$A$2:$AN$7500,MATCH(CM$3,Команды!$A$2:$A$7500,0),$E65+2)=Команды!$AJ$19,TRUE,FALSE)),INDEX(Команды!$AJ$2:$AK$19,MATCH(INDEX(Команды!$A$2:$AN$7500,MATCH(CM$3,Команды!$A$2:$A$7500,0),$E65+2),Команды!$AJ$2:$AJ$19,0),2),0)</f>
        <v>0.33333333333333331</v>
      </c>
      <c r="CN65" s="175">
        <f>IF(OR(IF(INDEX(Команды!$A$2:$AN$7500,MATCH(CM$3,Команды!$A$2:$A$7500,0),$E65+2)=Команды!$AJ$2,TRUE,FALSE),IF(INDEX(Команды!$A$2:$AN$7500,MATCH(CM$3,Команды!$A$2:$A$7500,0),$E65+2)=Команды!$AJ$3,TRUE,FALSE),IF(INDEX(Команды!$A$2:$AN$7500,MATCH(CM$3,Команды!$A$2:$A$7500,0),$E65+2)=Команды!$AJ$4,TRUE,FALSE),IF(INDEX(Команды!$A$2:$AN$7500,MATCH(CM$3,Команды!$A$2:$A$7500,0),$E65+2)=Команды!$AJ$5,TRUE,FALSE),IF(INDEX(Команды!$A$2:$AN$7500,MATCH(CM$3,Команды!$A$2:$A$7500,0),$E65+2)=Команды!$AJ$6,TRUE,FALSE),IF(INDEX(Команды!$A$2:$AN$7500,MATCH(CM$3,Команды!$A$2:$A$7500,0),$E65+2)=Команды!$AJ$7,TRUE,FALSE),IF(INDEX(Команды!$A$2:$AN$7500,MATCH(CM$3,Команды!$A$2:$A$7500,0),$E65+2)=Команды!$AJ$8,TRUE,FALSE),IF(INDEX(Команды!$A$2:$AN$7500,MATCH(CM$3,Команды!$A$2:$A$7500,0),$E65+2)=Команды!$AJ$9,TRUE,FALSE),IF(INDEX(Команды!$A$2:$AN$7500,MATCH(CM$3,Команды!$A$2:$A$7500,0),$E65+2)=Команды!$AJ$10,TRUE,FALSE),IF(INDEX(Команды!$A$2:$AN$7500,MATCH(CM$3,Команды!$A$2:$A$7500,0),$E65+2)=Команды!$AJ$11,TRUE,FALSE),IF(INDEX(Команды!$A$2:$AN$7500,MATCH(CM$3,Команды!$A$2:$A$7500,0),$E65+2)=Команды!$AJ$12,TRUE,FALSE),IF(INDEX(Команды!$A$2:$AN$7500,MATCH(CM$3,Команды!$A$2:$A$7500,0),$E65+2)=Команды!$AJ$13,TRUE,FALSE),IF(INDEX(Команды!$A$2:$AN$7500,MATCH(CM$3,Команды!$A$2:$A$7500,0),$E65+2)=Команды!$AJ$14,TRUE,FALSE),IF(INDEX(Команды!$A$2:$AN$7500,MATCH(CM$3,Команды!$A$2:$A$7500,0),$E65+2)=Команды!$AJ$15,TRUE,FALSE),IF(INDEX(Команды!$A$2:$AN$7500,MATCH(CM$3,Команды!$A$2:$A$7500,0),$E65+2)=Команды!$AJ$16,TRUE,FALSE),IF(INDEX(Команды!$A$2:$AN$7500,MATCH(CM$3,Команды!$A$2:$A$7500,0),$E65+2)=Команды!$AJ$17,TRUE,FALSE),IF(INDEX(Команды!$A$2:$AN$7500,MATCH(CM$3,Команды!$A$2:$A$7500,0),$E65+2)=Команды!$AJ$18,TRUE,FALSE),IF(INDEX(Команды!$A$2:$AN$7500,MATCH(CM$3,Команды!$A$2:$A$7500,0),$E65+2)=Команды!$AJ$19,TRUE,FALSE)),INDEX(Команды!$AJ$2:$AL$19,MATCH(INDEX(Команды!$A$2:$AN$7500,MATCH(CM$3,Команды!$A$2:$A$7500,0),$E65+2),Команды!$AJ$2:$AJ$19,0),3),0)</f>
        <v>0.70833333333333337</v>
      </c>
      <c r="CO65" s="342"/>
      <c r="CP65" s="174" t="str">
        <f>IF(OR(IF(INDEX(Команды!$A$2:$AN$7500,MATCH(CP$3,Команды!$A$2:$A$7500,0),$E65+2)=Команды!$AJ$2,TRUE,FALSE),IF(INDEX(Команды!$A$2:$AN$7500,MATCH(CP$3,Команды!$A$2:$A$7500,0),$E65+2)=Команды!$AJ$3,TRUE,FALSE),IF(INDEX(Команды!$A$2:$AN$7500,MATCH(CP$3,Команды!$A$2:$A$7500,0),$E65+2)=Команды!$AJ$4,TRUE,FALSE),IF(INDEX(Команды!$A$2:$AN$7500,MATCH(CP$3,Команды!$A$2:$A$7500,0),$E65+2)=Команды!$AJ$5,TRUE,FALSE),IF(INDEX(Команды!$A$2:$AN$7500,MATCH(CP$3,Команды!$A$2:$A$7500,0),$E65+2)=Команды!$AJ$6,TRUE,FALSE),IF(INDEX(Команды!$A$2:$AN$7500,MATCH(CP$3,Команды!$A$2:$A$7500,0),$E65+2)=Команды!$AJ$7,TRUE,FALSE),IF(INDEX(Команды!$A$2:$AN$7500,MATCH(CP$3,Команды!$A$2:$A$7500,0),$E65+2)=Команды!$AJ$8,TRUE,FALSE),IF(INDEX(Команды!$A$2:$AN$7500,MATCH(CP$3,Команды!$A$2:$A$7500,0),$E65+2)=Команды!$AJ$9,TRUE,FALSE),IF(INDEX(Команды!$A$2:$AN$7500,MATCH(CP$3,Команды!$A$2:$A$7500,0),$E65+2)=Команды!$AJ$10,TRUE,FALSE),IF(INDEX(Команды!$A$2:$AN$7500,MATCH(CP$3,Команды!$A$2:$A$7500,0),$E65+2)=Команды!$AJ$11,TRUE,FALSE),IF(INDEX(Команды!$A$2:$AN$7500,MATCH(CP$3,Команды!$A$2:$A$7500,0),$E65+2)=Команды!$AJ$12,TRUE,FALSE),IF(INDEX(Команды!$A$2:$AN$7500,MATCH(CP$3,Команды!$A$2:$A$7500,0),$E65+2)=Команды!$AJ$13,TRUE,FALSE),IF(INDEX(Команды!$A$2:$AN$7500,MATCH(CP$3,Команды!$A$2:$A$7500,0),$E65+2)=Команды!$AJ$14,TRUE,FALSE),IF(INDEX(Команды!$A$2:$AN$7500,MATCH(CP$3,Команды!$A$2:$A$7500,0),$E65+2)=Команды!$AJ$15,TRUE,FALSE),IF(INDEX(Команды!$A$2:$AN$7500,MATCH(CP$3,Команды!$A$2:$A$7500,0),$E65+2)=Команды!$AJ$16,TRUE,FALSE),,IF(INDEX(Команды!$A$2:$AN$7500,MATCH(CP$3,Команды!$A$2:$A$7500,0),$E65+2)=Команды!$AJ$17,TRUE,FALSE),,IF(INDEX(Команды!$A$2:$AN$7500,MATCH(CP$3,Команды!$A$2:$A$7500,0),$E65+2)=Команды!$AJ$18,TRUE,FALSE),,IF(INDEX(Команды!$A$2:$AN$7500,MATCH(CP$3,Команды!$A$2:$A$7500,0),$E65+2)=Команды!$AJ$19,TRUE,FALSE)),INDEX(Команды!$AJ$2:$AK$19,MATCH(INDEX(Команды!$A$2:$AN$7500,MATCH(CP$3,Команды!$A$2:$A$7500,0),$E65+2),Команды!$AJ$2:$AJ$19,0),2),0)</f>
        <v>В</v>
      </c>
      <c r="CQ65" s="175" t="str">
        <f>IF(OR(IF(INDEX(Команды!$A$2:$AN$7500,MATCH(CP$3,Команды!$A$2:$A$7500,0),$E65+2)=Команды!$AJ$2,TRUE,FALSE),IF(INDEX(Команды!$A$2:$AN$7500,MATCH(CP$3,Команды!$A$2:$A$7500,0),$E65+2)=Команды!$AJ$3,TRUE,FALSE),IF(INDEX(Команды!$A$2:$AN$7500,MATCH(CP$3,Команды!$A$2:$A$7500,0),$E65+2)=Команды!$AJ$4,TRUE,FALSE),IF(INDEX(Команды!$A$2:$AN$7500,MATCH(CP$3,Команды!$A$2:$A$7500,0),$E65+2)=Команды!$AJ$5,TRUE,FALSE),IF(INDEX(Команды!$A$2:$AN$7500,MATCH(CP$3,Команды!$A$2:$A$7500,0),$E65+2)=Команды!$AJ$6,TRUE,FALSE),IF(INDEX(Команды!$A$2:$AN$7500,MATCH(CP$3,Команды!$A$2:$A$7500,0),$E65+2)=Команды!$AJ$7,TRUE,FALSE),IF(INDEX(Команды!$A$2:$AN$7500,MATCH(CP$3,Команды!$A$2:$A$7500,0),$E65+2)=Команды!$AJ$8,TRUE,FALSE),IF(INDEX(Команды!$A$2:$AN$7500,MATCH(CP$3,Команды!$A$2:$A$7500,0),$E65+2)=Команды!$AJ$9,TRUE,FALSE),IF(INDEX(Команды!$A$2:$AN$7500,MATCH(CP$3,Команды!$A$2:$A$7500,0),$E65+2)=Команды!$AJ$10,TRUE,FALSE),IF(INDEX(Команды!$A$2:$AN$7500,MATCH(CP$3,Команды!$A$2:$A$7500,0),$E65+2)=Команды!$AJ$11,TRUE,FALSE),IF(INDEX(Команды!$A$2:$AN$7500,MATCH(CP$3,Команды!$A$2:$A$7500,0),$E65+2)=Команды!$AJ$12,TRUE,FALSE),IF(INDEX(Команды!$A$2:$AN$7500,MATCH(CP$3,Команды!$A$2:$A$7500,0),$E65+2)=Команды!$AJ$13,TRUE,FALSE),IF(INDEX(Команды!$A$2:$AN$7500,MATCH(CP$3,Команды!$A$2:$A$7500,0),$E65+2)=Команды!$AJ$14,TRUE,FALSE),IF(INDEX(Команды!$A$2:$AN$7500,MATCH(CP$3,Команды!$A$2:$A$7500,0),$E65+2)=Команды!$AJ$15,TRUE,FALSE),IF(INDEX(Команды!$A$2:$AN$7500,MATCH(CP$3,Команды!$A$2:$A$7500,0),$E65+2)=Команды!$AJ$16,TRUE,FALSE),IF(INDEX(Команды!$A$2:$AN$7500,MATCH(CP$3,Команды!$A$2:$A$7500,0),$E65+2)=Команды!$AJ$17,TRUE,FALSE),IF(INDEX(Команды!$A$2:$AN$7500,MATCH(CP$3,Команды!$A$2:$A$7500,0),$E65+2)=Команды!$AJ$18,TRUE,FALSE),IF(INDEX(Команды!$A$2:$AN$7500,MATCH(CP$3,Команды!$A$2:$A$7500,0),$E65+2)=Команды!$AJ$19,TRUE,FALSE)),INDEX(Команды!$AJ$2:$AL$19,MATCH(INDEX(Команды!$A$2:$AN$7500,MATCH(CP$3,Команды!$A$2:$A$7500,0),$E65+2),Команды!$AJ$2:$AJ$19,0),3),0)</f>
        <v>В</v>
      </c>
      <c r="CR65" s="342"/>
      <c r="CS65" s="174">
        <f>IF(OR(IF(INDEX(Команды!$A$2:$AN$7500,MATCH(CS$3,Команды!$A$2:$A$7500,0),$E65+2)=Команды!$AJ$2,TRUE,FALSE),IF(INDEX(Команды!$A$2:$AN$7500,MATCH(CS$3,Команды!$A$2:$A$7500,0),$E65+2)=Команды!$AJ$3,TRUE,FALSE),IF(INDEX(Команды!$A$2:$AN$7500,MATCH(CS$3,Команды!$A$2:$A$7500,0),$E65+2)=Команды!$AJ$4,TRUE,FALSE),IF(INDEX(Команды!$A$2:$AN$7500,MATCH(CS$3,Команды!$A$2:$A$7500,0),$E65+2)=Команды!$AJ$5,TRUE,FALSE),IF(INDEX(Команды!$A$2:$AN$7500,MATCH(CS$3,Команды!$A$2:$A$7500,0),$E65+2)=Команды!$AJ$6,TRUE,FALSE),IF(INDEX(Команды!$A$2:$AN$7500,MATCH(CS$3,Команды!$A$2:$A$7500,0),$E65+2)=Команды!$AJ$7,TRUE,FALSE),IF(INDEX(Команды!$A$2:$AN$7500,MATCH(CS$3,Команды!$A$2:$A$7500,0),$E65+2)=Команды!$AJ$8,TRUE,FALSE),IF(INDEX(Команды!$A$2:$AN$7500,MATCH(CS$3,Команды!$A$2:$A$7500,0),$E65+2)=Команды!$AJ$9,TRUE,FALSE),IF(INDEX(Команды!$A$2:$AN$7500,MATCH(CS$3,Команды!$A$2:$A$7500,0),$E65+2)=Команды!$AJ$10,TRUE,FALSE),IF(INDEX(Команды!$A$2:$AN$7500,MATCH(CS$3,Команды!$A$2:$A$7500,0),$E65+2)=Команды!$AJ$11,TRUE,FALSE),IF(INDEX(Команды!$A$2:$AN$7500,MATCH(CS$3,Команды!$A$2:$A$7500,0),$E65+2)=Команды!$AJ$12,TRUE,FALSE),IF(INDEX(Команды!$A$2:$AN$7500,MATCH(CS$3,Команды!$A$2:$A$7500,0),$E65+2)=Команды!$AJ$13,TRUE,FALSE),IF(INDEX(Команды!$A$2:$AN$7500,MATCH(CS$3,Команды!$A$2:$A$7500,0),$E65+2)=Команды!$AJ$14,TRUE,FALSE),IF(INDEX(Команды!$A$2:$AN$7500,MATCH(CS$3,Команды!$A$2:$A$7500,0),$E65+2)=Команды!$AJ$15,TRUE,FALSE),IF(INDEX(Команды!$A$2:$AN$7500,MATCH(CS$3,Команды!$A$2:$A$7500,0),$E65+2)=Команды!$AJ$16,TRUE,FALSE),,IF(INDEX(Команды!$A$2:$AN$7500,MATCH(CS$3,Команды!$A$2:$A$7500,0),$E65+2)=Команды!$AJ$17,TRUE,FALSE),,IF(INDEX(Команды!$A$2:$AN$7500,MATCH(CS$3,Команды!$A$2:$A$7500,0),$E65+2)=Команды!$AJ$18,TRUE,FALSE),,IF(INDEX(Команды!$A$2:$AN$7500,MATCH(CS$3,Команды!$A$2:$A$7500,0),$E65+2)=Команды!$AJ$19,TRUE,FALSE)),INDEX(Команды!$AJ$2:$AK$19,MATCH(INDEX(Команды!$A$2:$AN$7500,MATCH(CS$3,Команды!$A$2:$A$7500,0),$E65+2),Команды!$AJ$2:$AJ$19,0),2),0)</f>
        <v>0.625</v>
      </c>
      <c r="CT65" s="175">
        <f>IF(OR(IF(INDEX(Команды!$A$2:$AN$7500,MATCH(CS$3,Команды!$A$2:$A$7500,0),$E65+2)=Команды!$AJ$2,TRUE,FALSE),IF(INDEX(Команды!$A$2:$AN$7500,MATCH(CS$3,Команды!$A$2:$A$7500,0),$E65+2)=Команды!$AJ$3,TRUE,FALSE),IF(INDEX(Команды!$A$2:$AN$7500,MATCH(CS$3,Команды!$A$2:$A$7500,0),$E65+2)=Команды!$AJ$4,TRUE,FALSE),IF(INDEX(Команды!$A$2:$AN$7500,MATCH(CS$3,Команды!$A$2:$A$7500,0),$E65+2)=Команды!$AJ$5,TRUE,FALSE),IF(INDEX(Команды!$A$2:$AN$7500,MATCH(CS$3,Команды!$A$2:$A$7500,0),$E65+2)=Команды!$AJ$6,TRUE,FALSE),IF(INDEX(Команды!$A$2:$AN$7500,MATCH(CS$3,Команды!$A$2:$A$7500,0),$E65+2)=Команды!$AJ$7,TRUE,FALSE),IF(INDEX(Команды!$A$2:$AN$7500,MATCH(CS$3,Команды!$A$2:$A$7500,0),$E65+2)=Команды!$AJ$8,TRUE,FALSE),IF(INDEX(Команды!$A$2:$AN$7500,MATCH(CS$3,Команды!$A$2:$A$7500,0),$E65+2)=Команды!$AJ$9,TRUE,FALSE),IF(INDEX(Команды!$A$2:$AN$7500,MATCH(CS$3,Команды!$A$2:$A$7500,0),$E65+2)=Команды!$AJ$10,TRUE,FALSE),IF(INDEX(Команды!$A$2:$AN$7500,MATCH(CS$3,Команды!$A$2:$A$7500,0),$E65+2)=Команды!$AJ$11,TRUE,FALSE),IF(INDEX(Команды!$A$2:$AN$7500,MATCH(CS$3,Команды!$A$2:$A$7500,0),$E65+2)=Команды!$AJ$12,TRUE,FALSE),IF(INDEX(Команды!$A$2:$AN$7500,MATCH(CS$3,Команды!$A$2:$A$7500,0),$E65+2)=Команды!$AJ$13,TRUE,FALSE),IF(INDEX(Команды!$A$2:$AN$7500,MATCH(CS$3,Команды!$A$2:$A$7500,0),$E65+2)=Команды!$AJ$14,TRUE,FALSE),IF(INDEX(Команды!$A$2:$AN$7500,MATCH(CS$3,Команды!$A$2:$A$7500,0),$E65+2)=Команды!$AJ$15,TRUE,FALSE),IF(INDEX(Команды!$A$2:$AN$7500,MATCH(CS$3,Команды!$A$2:$A$7500,0),$E65+2)=Команды!$AJ$16,TRUE,FALSE),IF(INDEX(Команды!$A$2:$AN$7500,MATCH(CS$3,Команды!$A$2:$A$7500,0),$E65+2)=Команды!$AJ$17,TRUE,FALSE),IF(INDEX(Команды!$A$2:$AN$7500,MATCH(CS$3,Команды!$A$2:$A$7500,0),$E65+2)=Команды!$AJ$18,TRUE,FALSE),IF(INDEX(Команды!$A$2:$AN$7500,MATCH(CS$3,Команды!$A$2:$A$7500,0),$E65+2)=Команды!$AJ$19,TRUE,FALSE)),INDEX(Команды!$AJ$2:$AL$19,MATCH(INDEX(Команды!$A$2:$AN$7500,MATCH(CS$3,Команды!$A$2:$A$7500,0),$E65+2),Команды!$AJ$2:$AJ$19,0),3),0)</f>
        <v>1</v>
      </c>
      <c r="CU65" s="342"/>
    </row>
    <row r="66" spans="1:99" s="2" customFormat="1" ht="21.95" customHeight="1" x14ac:dyDescent="0.3">
      <c r="A66" s="251">
        <v>61</v>
      </c>
      <c r="B66" s="2">
        <f>VLOOKUP(A66,'Список КК'!A:F,6,TRUE)</f>
        <v>1471</v>
      </c>
      <c r="C66" s="638" t="str">
        <f>VLOOKUP(A66,'Список КК'!A:B,2,TRUE)</f>
        <v>Куракина Анна Владимировна</v>
      </c>
      <c r="D66" s="203" t="str">
        <f>VLOOKUP(A66,'Список КК'!A:D,4,TRUE)</f>
        <v>(СМЕНЫ ПО 6Ч-УХОДИТ В 14.30)ГК, Инфо, Возв</v>
      </c>
      <c r="E66" s="4">
        <f>VLOOKUP(A66,'Список КК'!A:C,3,TRUE)</f>
        <v>32</v>
      </c>
      <c r="F66" s="220" t="str">
        <f>VLOOKUP(A66,'Список КК'!A:E,5,TRUE)</f>
        <v xml:space="preserve">СР, Чт, пт-с 9 до 15.00, Сб и Вс -8-20. </v>
      </c>
      <c r="G66" s="174" t="str">
        <f>IF(OR(IF(INDEX(Команды!$A$2:$AN$7500,MATCH(G$3,Команды!$A$2:$A$7500,0),$E66+2)=Команды!$AJ$2,TRUE,FALSE),IF(INDEX(Команды!$A$2:$AN$7500,MATCH(G$3,Команды!$A$2:$A$7500,0),$E66+2)=Команды!$AJ$3,TRUE,FALSE),IF(INDEX(Команды!$A$2:$AN$7500,MATCH(G$3,Команды!$A$2:$A$7500,0),$E66+2)=Команды!$AJ$4,TRUE,FALSE),IF(INDEX(Команды!$A$2:$AN$7500,MATCH(G$3,Команды!$A$2:$A$7500,0),$E66+2)=Команды!$AJ$5,TRUE,FALSE),IF(INDEX(Команды!$A$2:$AN$7500,MATCH(G$3,Команды!$A$2:$A$7500,0),$E66+2)=Команды!$AJ$6,TRUE,FALSE),IF(INDEX(Команды!$A$2:$AN$7500,MATCH(G$3,Команды!$A$2:$A$7500,0),$E66+2)=Команды!$AJ$7,TRUE,FALSE),IF(INDEX(Команды!$A$2:$AN$7500,MATCH(G$3,Команды!$A$2:$A$7500,0),$E66+2)=Команды!$AJ$8,TRUE,FALSE),IF(INDEX(Команды!$A$2:$AN$7500,MATCH(G$3,Команды!$A$2:$A$7500,0),$E66+2)=Команды!$AJ$9,TRUE,FALSE),IF(INDEX(Команды!$A$2:$AN$7500,MATCH(G$3,Команды!$A$2:$A$7500,0),$E66+2)=Команды!$AJ$10,TRUE,FALSE),IF(INDEX(Команды!$A$2:$AN$7500,MATCH(G$3,Команды!$A$2:$A$7500,0),$E66+2)=Команды!$AJ$11,TRUE,FALSE),IF(INDEX(Команды!$A$2:$AN$7500,MATCH(G$3,Команды!$A$2:$A$7500,0),$E66+2)=Команды!$AJ$12,TRUE,FALSE),IF(INDEX(Команды!$A$2:$AN$7500,MATCH(G$3,Команды!$A$2:$A$7500,0),$E66+2)=Команды!$AJ$13,TRUE,FALSE),IF(INDEX(Команды!$A$2:$AN$7500,MATCH(G$3,Команды!$A$2:$A$7500,0),$E66+2)=Команды!$AJ$14,TRUE,FALSE),IF(INDEX(Команды!$A$2:$AN$7500,MATCH(G$3,Команды!$A$2:$A$7500,0),$E66+2)=Команды!$AJ$15,TRUE,FALSE),IF(INDEX(Команды!$A$2:$AN$7500,MATCH(G$3,Команды!$A$2:$A$7500,0),$E66+2)=Команды!$AJ$16,TRUE,FALSE),,IF(INDEX(Команды!$A$2:$AN$7500,MATCH(G$3,Команды!$A$2:$A$7500,0),$E66+2)=Команды!$AJ$17,TRUE,FALSE),,IF(INDEX(Команды!$A$2:$AN$7500,MATCH(G$3,Команды!$A$2:$A$7500,0),$E66+2)=Команды!$AJ$18,TRUE,FALSE),,IF(INDEX(Команды!$A$2:$AN$7500,MATCH(G$3,Команды!$A$2:$A$7500,0),$E66+2)=Команды!$AJ$19,TRUE,FALSE)),INDEX(Команды!$AJ$2:$AK$19,MATCH(INDEX(Команды!$A$2:$AN$7500,MATCH(G$3,Команды!$A$2:$A$7500,0),$E66+2),Команды!$AJ$2:$AJ$19,0),2),0)</f>
        <v>В</v>
      </c>
      <c r="H66" s="175" t="str">
        <f>IF(OR(IF(INDEX(Команды!$A$2:$AN$7500,MATCH(G$3,Команды!$A$2:$A$7500,0),$E66+2)=Команды!$AJ$2,TRUE,FALSE),IF(INDEX(Команды!$A$2:$AN$7500,MATCH(G$3,Команды!$A$2:$A$7500,0),$E66+2)=Команды!$AJ$3,TRUE,FALSE),IF(INDEX(Команды!$A$2:$AN$7500,MATCH(G$3,Команды!$A$2:$A$7500,0),$E66+2)=Команды!$AJ$4,TRUE,FALSE),IF(INDEX(Команды!$A$2:$AN$7500,MATCH(G$3,Команды!$A$2:$A$7500,0),$E66+2)=Команды!$AJ$5,TRUE,FALSE),IF(INDEX(Команды!$A$2:$AN$7500,MATCH(G$3,Команды!$A$2:$A$7500,0),$E66+2)=Команды!$AJ$6,TRUE,FALSE),IF(INDEX(Команды!$A$2:$AN$7500,MATCH(G$3,Команды!$A$2:$A$7500,0),$E66+2)=Команды!$AJ$7,TRUE,FALSE),IF(INDEX(Команды!$A$2:$AN$7500,MATCH(G$3,Команды!$A$2:$A$7500,0),$E66+2)=Команды!$AJ$8,TRUE,FALSE),IF(INDEX(Команды!$A$2:$AN$7500,MATCH(G$3,Команды!$A$2:$A$7500,0),$E66+2)=Команды!$AJ$9,TRUE,FALSE),IF(INDEX(Команды!$A$2:$AN$7500,MATCH(G$3,Команды!$A$2:$A$7500,0),$E66+2)=Команды!$AJ$10,TRUE,FALSE),IF(INDEX(Команды!$A$2:$AN$7500,MATCH(G$3,Команды!$A$2:$A$7500,0),$E66+2)=Команды!$AJ$11,TRUE,FALSE),IF(INDEX(Команды!$A$2:$AN$7500,MATCH(G$3,Команды!$A$2:$A$7500,0),$E66+2)=Команды!$AJ$12,TRUE,FALSE),IF(INDEX(Команды!$A$2:$AN$7500,MATCH(G$3,Команды!$A$2:$A$7500,0),$E66+2)=Команды!$AJ$13,TRUE,FALSE),IF(INDEX(Команды!$A$2:$AN$7500,MATCH(G$3,Команды!$A$2:$A$7500,0),$E66+2)=Команды!$AJ$14,TRUE,FALSE),IF(INDEX(Команды!$A$2:$AN$7500,MATCH(G$3,Команды!$A$2:$A$7500,0),$E66+2)=Команды!$AJ$15,TRUE,FALSE),IF(INDEX(Команды!$A$2:$AN$7500,MATCH(G$3,Команды!$A$2:$A$7500,0),$E66+2)=Команды!$AJ$16,TRUE,FALSE),IF(INDEX(Команды!$A$2:$AN$7500,MATCH(G$3,Команды!$A$2:$A$7500,0),$E66+2)=Команды!$AJ$17,TRUE,FALSE),IF(INDEX(Команды!$A$2:$AN$7500,MATCH(G$3,Команды!$A$2:$A$7500,0),$E66+2)=Команды!$AJ$18,TRUE,FALSE),IF(INDEX(Команды!$A$2:$AN$7500,MATCH(G$3,Команды!$A$2:$A$7500,0),$E66+2)=Команды!$AJ$19,TRUE,FALSE)),INDEX(Команды!$AJ$2:$AL$19,MATCH(INDEX(Команды!$A$2:$AN$7500,MATCH(G$3,Команды!$A$2:$A$7500,0),$E66+2),Команды!$AJ$2:$AJ$19,0),3),0)</f>
        <v>В</v>
      </c>
      <c r="I66" s="342"/>
      <c r="J66" s="174" t="str">
        <f>IF(OR(IF(INDEX(Команды!$A$2:$AN$7500,MATCH(J$3,Команды!$A$2:$A$7500,0),$E66+2)=Команды!$AJ$2,TRUE,FALSE),IF(INDEX(Команды!$A$2:$AN$7500,MATCH(J$3,Команды!$A$2:$A$7500,0),$E66+2)=Команды!$AJ$3,TRUE,FALSE),IF(INDEX(Команды!$A$2:$AN$7500,MATCH(J$3,Команды!$A$2:$A$7500,0),$E66+2)=Команды!$AJ$4,TRUE,FALSE),IF(INDEX(Команды!$A$2:$AN$7500,MATCH(J$3,Команды!$A$2:$A$7500,0),$E66+2)=Команды!$AJ$5,TRUE,FALSE),IF(INDEX(Команды!$A$2:$AN$7500,MATCH(J$3,Команды!$A$2:$A$7500,0),$E66+2)=Команды!$AJ$6,TRUE,FALSE),IF(INDEX(Команды!$A$2:$AN$7500,MATCH(J$3,Команды!$A$2:$A$7500,0),$E66+2)=Команды!$AJ$7,TRUE,FALSE),IF(INDEX(Команды!$A$2:$AN$7500,MATCH(J$3,Команды!$A$2:$A$7500,0),$E66+2)=Команды!$AJ$8,TRUE,FALSE),IF(INDEX(Команды!$A$2:$AN$7500,MATCH(J$3,Команды!$A$2:$A$7500,0),$E66+2)=Команды!$AJ$9,TRUE,FALSE),IF(INDEX(Команды!$A$2:$AN$7500,MATCH(J$3,Команды!$A$2:$A$7500,0),$E66+2)=Команды!$AJ$10,TRUE,FALSE),IF(INDEX(Команды!$A$2:$AN$7500,MATCH(J$3,Команды!$A$2:$A$7500,0),$E66+2)=Команды!$AJ$11,TRUE,FALSE),IF(INDEX(Команды!$A$2:$AN$7500,MATCH(J$3,Команды!$A$2:$A$7500,0),$E66+2)=Команды!$AJ$12,TRUE,FALSE),IF(INDEX(Команды!$A$2:$AN$7500,MATCH(J$3,Команды!$A$2:$A$7500,0),$E66+2)=Команды!$AJ$13,TRUE,FALSE),IF(INDEX(Команды!$A$2:$AN$7500,MATCH(J$3,Команды!$A$2:$A$7500,0),$E66+2)=Команды!$AJ$14,TRUE,FALSE),IF(INDEX(Команды!$A$2:$AN$7500,MATCH(J$3,Команды!$A$2:$A$7500,0),$E66+2)=Команды!$AJ$15,TRUE,FALSE),IF(INDEX(Команды!$A$2:$AN$7500,MATCH(J$3,Команды!$A$2:$A$7500,0),$E66+2)=Команды!$AJ$16,TRUE,FALSE),,IF(INDEX(Команды!$A$2:$AN$7500,MATCH(J$3,Команды!$A$2:$A$7500,0),$E66+2)=Команды!$AJ$17,TRUE,FALSE),,IF(INDEX(Команды!$A$2:$AN$7500,MATCH(J$3,Команды!$A$2:$A$7500,0),$E66+2)=Команды!$AJ$18,TRUE,FALSE),,IF(INDEX(Команды!$A$2:$AN$7500,MATCH(J$3,Команды!$A$2:$A$7500,0),$E66+2)=Команды!$AJ$19,TRUE,FALSE)),INDEX(Команды!$AJ$2:$AK$19,MATCH(INDEX(Команды!$A$2:$AN$7500,MATCH(J$3,Команды!$A$2:$A$7500,0),$E66+2),Команды!$AJ$2:$AJ$19,0),2),0)</f>
        <v>В</v>
      </c>
      <c r="K66" s="175" t="str">
        <f>IF(OR(IF(INDEX(Команды!$A$2:$AN$7500,MATCH(J$3,Команды!$A$2:$A$7500,0),$E66+2)=Команды!$AJ$2,TRUE,FALSE),IF(INDEX(Команды!$A$2:$AN$7500,MATCH(J$3,Команды!$A$2:$A$7500,0),$E66+2)=Команды!$AJ$3,TRUE,FALSE),IF(INDEX(Команды!$A$2:$AN$7500,MATCH(J$3,Команды!$A$2:$A$7500,0),$E66+2)=Команды!$AJ$4,TRUE,FALSE),IF(INDEX(Команды!$A$2:$AN$7500,MATCH(J$3,Команды!$A$2:$A$7500,0),$E66+2)=Команды!$AJ$5,TRUE,FALSE),IF(INDEX(Команды!$A$2:$AN$7500,MATCH(J$3,Команды!$A$2:$A$7500,0),$E66+2)=Команды!$AJ$6,TRUE,FALSE),IF(INDEX(Команды!$A$2:$AN$7500,MATCH(J$3,Команды!$A$2:$A$7500,0),$E66+2)=Команды!$AJ$7,TRUE,FALSE),IF(INDEX(Команды!$A$2:$AN$7500,MATCH(J$3,Команды!$A$2:$A$7500,0),$E66+2)=Команды!$AJ$8,TRUE,FALSE),IF(INDEX(Команды!$A$2:$AN$7500,MATCH(J$3,Команды!$A$2:$A$7500,0),$E66+2)=Команды!$AJ$9,TRUE,FALSE),IF(INDEX(Команды!$A$2:$AN$7500,MATCH(J$3,Команды!$A$2:$A$7500,0),$E66+2)=Команды!$AJ$10,TRUE,FALSE),IF(INDEX(Команды!$A$2:$AN$7500,MATCH(J$3,Команды!$A$2:$A$7500,0),$E66+2)=Команды!$AJ$11,TRUE,FALSE),IF(INDEX(Команды!$A$2:$AN$7500,MATCH(J$3,Команды!$A$2:$A$7500,0),$E66+2)=Команды!$AJ$12,TRUE,FALSE),IF(INDEX(Команды!$A$2:$AN$7500,MATCH(J$3,Команды!$A$2:$A$7500,0),$E66+2)=Команды!$AJ$13,TRUE,FALSE),IF(INDEX(Команды!$A$2:$AN$7500,MATCH(J$3,Команды!$A$2:$A$7500,0),$E66+2)=Команды!$AJ$14,TRUE,FALSE),IF(INDEX(Команды!$A$2:$AN$7500,MATCH(J$3,Команды!$A$2:$A$7500,0),$E66+2)=Команды!$AJ$15,TRUE,FALSE),IF(INDEX(Команды!$A$2:$AN$7500,MATCH(J$3,Команды!$A$2:$A$7500,0),$E66+2)=Команды!$AJ$16,TRUE,FALSE),IF(INDEX(Команды!$A$2:$AN$7500,MATCH(J$3,Команды!$A$2:$A$7500,0),$E66+2)=Команды!$AJ$17,TRUE,FALSE),IF(INDEX(Команды!$A$2:$AN$7500,MATCH(J$3,Команды!$A$2:$A$7500,0),$E66+2)=Команды!$AJ$18,TRUE,FALSE),IF(INDEX(Команды!$A$2:$AN$7500,MATCH(J$3,Команды!$A$2:$A$7500,0),$E66+2)=Команды!$AJ$19,TRUE,FALSE)),INDEX(Команды!$AJ$2:$AL$19,MATCH(INDEX(Команды!$A$2:$AN$7500,MATCH(J$3,Команды!$A$2:$A$7500,0),$E66+2),Команды!$AJ$2:$AJ$19,0),3),0)</f>
        <v>В</v>
      </c>
      <c r="L66" s="342"/>
      <c r="M66" s="174" t="str">
        <f>IF(OR(IF(INDEX(Команды!$A$2:$AN$7500,MATCH(M$3,Команды!$A$2:$A$7500,0),$E66+2)=Команды!$AJ$2,TRUE,FALSE),IF(INDEX(Команды!$A$2:$AN$7500,MATCH(M$3,Команды!$A$2:$A$7500,0),$E66+2)=Команды!$AJ$3,TRUE,FALSE),IF(INDEX(Команды!$A$2:$AN$7500,MATCH(M$3,Команды!$A$2:$A$7500,0),$E66+2)=Команды!$AJ$4,TRUE,FALSE),IF(INDEX(Команды!$A$2:$AN$7500,MATCH(M$3,Команды!$A$2:$A$7500,0),$E66+2)=Команды!$AJ$5,TRUE,FALSE),IF(INDEX(Команды!$A$2:$AN$7500,MATCH(M$3,Команды!$A$2:$A$7500,0),$E66+2)=Команды!$AJ$6,TRUE,FALSE),IF(INDEX(Команды!$A$2:$AN$7500,MATCH(M$3,Команды!$A$2:$A$7500,0),$E66+2)=Команды!$AJ$7,TRUE,FALSE),IF(INDEX(Команды!$A$2:$AN$7500,MATCH(M$3,Команды!$A$2:$A$7500,0),$E66+2)=Команды!$AJ$8,TRUE,FALSE),IF(INDEX(Команды!$A$2:$AN$7500,MATCH(M$3,Команды!$A$2:$A$7500,0),$E66+2)=Команды!$AJ$9,TRUE,FALSE),IF(INDEX(Команды!$A$2:$AN$7500,MATCH(M$3,Команды!$A$2:$A$7500,0),$E66+2)=Команды!$AJ$10,TRUE,FALSE),IF(INDEX(Команды!$A$2:$AN$7500,MATCH(M$3,Команды!$A$2:$A$7500,0),$E66+2)=Команды!$AJ$11,TRUE,FALSE),IF(INDEX(Команды!$A$2:$AN$7500,MATCH(M$3,Команды!$A$2:$A$7500,0),$E66+2)=Команды!$AJ$12,TRUE,FALSE),IF(INDEX(Команды!$A$2:$AN$7500,MATCH(M$3,Команды!$A$2:$A$7500,0),$E66+2)=Команды!$AJ$13,TRUE,FALSE),IF(INDEX(Команды!$A$2:$AN$7500,MATCH(M$3,Команды!$A$2:$A$7500,0),$E66+2)=Команды!$AJ$14,TRUE,FALSE),IF(INDEX(Команды!$A$2:$AN$7500,MATCH(M$3,Команды!$A$2:$A$7500,0),$E66+2)=Команды!$AJ$15,TRUE,FALSE),IF(INDEX(Команды!$A$2:$AN$7500,MATCH(M$3,Команды!$A$2:$A$7500,0),$E66+2)=Команды!$AJ$16,TRUE,FALSE),,IF(INDEX(Команды!$A$2:$AN$7500,MATCH(M$3,Команды!$A$2:$A$7500,0),$E66+2)=Команды!$AJ$17,TRUE,FALSE),,IF(INDEX(Команды!$A$2:$AN$7500,MATCH(M$3,Команды!$A$2:$A$7500,0),$E66+2)=Команды!$AJ$18,TRUE,FALSE),,IF(INDEX(Команды!$A$2:$AN$7500,MATCH(M$3,Команды!$A$2:$A$7500,0),$E66+2)=Команды!$AJ$19,TRUE,FALSE)),INDEX(Команды!$AJ$2:$AK$19,MATCH(INDEX(Команды!$A$2:$AN$7500,MATCH(M$3,Команды!$A$2:$A$7500,0),$E66+2),Команды!$AJ$2:$AJ$19,0),2),0)</f>
        <v>В</v>
      </c>
      <c r="N66" s="175" t="str">
        <f>IF(OR(IF(INDEX(Команды!$A$2:$AN$7500,MATCH(M$3,Команды!$A$2:$A$7500,0),$E66+2)=Команды!$AJ$2,TRUE,FALSE),IF(INDEX(Команды!$A$2:$AN$7500,MATCH(M$3,Команды!$A$2:$A$7500,0),$E66+2)=Команды!$AJ$3,TRUE,FALSE),IF(INDEX(Команды!$A$2:$AN$7500,MATCH(M$3,Команды!$A$2:$A$7500,0),$E66+2)=Команды!$AJ$4,TRUE,FALSE),IF(INDEX(Команды!$A$2:$AN$7500,MATCH(M$3,Команды!$A$2:$A$7500,0),$E66+2)=Команды!$AJ$5,TRUE,FALSE),IF(INDEX(Команды!$A$2:$AN$7500,MATCH(M$3,Команды!$A$2:$A$7500,0),$E66+2)=Команды!$AJ$6,TRUE,FALSE),IF(INDEX(Команды!$A$2:$AN$7500,MATCH(M$3,Команды!$A$2:$A$7500,0),$E66+2)=Команды!$AJ$7,TRUE,FALSE),IF(INDEX(Команды!$A$2:$AN$7500,MATCH(M$3,Команды!$A$2:$A$7500,0),$E66+2)=Команды!$AJ$8,TRUE,FALSE),IF(INDEX(Команды!$A$2:$AN$7500,MATCH(M$3,Команды!$A$2:$A$7500,0),$E66+2)=Команды!$AJ$9,TRUE,FALSE),IF(INDEX(Команды!$A$2:$AN$7500,MATCH(M$3,Команды!$A$2:$A$7500,0),$E66+2)=Команды!$AJ$10,TRUE,FALSE),IF(INDEX(Команды!$A$2:$AN$7500,MATCH(M$3,Команды!$A$2:$A$7500,0),$E66+2)=Команды!$AJ$11,TRUE,FALSE),IF(INDEX(Команды!$A$2:$AN$7500,MATCH(M$3,Команды!$A$2:$A$7500,0),$E66+2)=Команды!$AJ$12,TRUE,FALSE),IF(INDEX(Команды!$A$2:$AN$7500,MATCH(M$3,Команды!$A$2:$A$7500,0),$E66+2)=Команды!$AJ$13,TRUE,FALSE),IF(INDEX(Команды!$A$2:$AN$7500,MATCH(M$3,Команды!$A$2:$A$7500,0),$E66+2)=Команды!$AJ$14,TRUE,FALSE),IF(INDEX(Команды!$A$2:$AN$7500,MATCH(M$3,Команды!$A$2:$A$7500,0),$E66+2)=Команды!$AJ$15,TRUE,FALSE),IF(INDEX(Команды!$A$2:$AN$7500,MATCH(M$3,Команды!$A$2:$A$7500,0),$E66+2)=Команды!$AJ$16,TRUE,FALSE),IF(INDEX(Команды!$A$2:$AN$7500,MATCH(M$3,Команды!$A$2:$A$7500,0),$E66+2)=Команды!$AJ$17,TRUE,FALSE),IF(INDEX(Команды!$A$2:$AN$7500,MATCH(M$3,Команды!$A$2:$A$7500,0),$E66+2)=Команды!$AJ$18,TRUE,FALSE),IF(INDEX(Команды!$A$2:$AN$7500,MATCH(M$3,Команды!$A$2:$A$7500,0),$E66+2)=Команды!$AJ$19,TRUE,FALSE)),INDEX(Команды!$AJ$2:$AL$19,MATCH(INDEX(Команды!$A$2:$AN$7500,MATCH(M$3,Команды!$A$2:$A$7500,0),$E66+2),Команды!$AJ$2:$AJ$19,0),3),0)</f>
        <v>В</v>
      </c>
      <c r="O66" s="342"/>
      <c r="P66" s="174" t="str">
        <f>IF(OR(IF(INDEX(Команды!$A$2:$AN$7500,MATCH(P$3,Команды!$A$2:$A$7500,0),$E66+2)=Команды!$AJ$2,TRUE,FALSE),IF(INDEX(Команды!$A$2:$AN$7500,MATCH(P$3,Команды!$A$2:$A$7500,0),$E66+2)=Команды!$AJ$3,TRUE,FALSE),IF(INDEX(Команды!$A$2:$AN$7500,MATCH(P$3,Команды!$A$2:$A$7500,0),$E66+2)=Команды!$AJ$4,TRUE,FALSE),IF(INDEX(Команды!$A$2:$AN$7500,MATCH(P$3,Команды!$A$2:$A$7500,0),$E66+2)=Команды!$AJ$5,TRUE,FALSE),IF(INDEX(Команды!$A$2:$AN$7500,MATCH(P$3,Команды!$A$2:$A$7500,0),$E66+2)=Команды!$AJ$6,TRUE,FALSE),IF(INDEX(Команды!$A$2:$AN$7500,MATCH(P$3,Команды!$A$2:$A$7500,0),$E66+2)=Команды!$AJ$7,TRUE,FALSE),IF(INDEX(Команды!$A$2:$AN$7500,MATCH(P$3,Команды!$A$2:$A$7500,0),$E66+2)=Команды!$AJ$8,TRUE,FALSE),IF(INDEX(Команды!$A$2:$AN$7500,MATCH(P$3,Команды!$A$2:$A$7500,0),$E66+2)=Команды!$AJ$9,TRUE,FALSE),IF(INDEX(Команды!$A$2:$AN$7500,MATCH(P$3,Команды!$A$2:$A$7500,0),$E66+2)=Команды!$AJ$10,TRUE,FALSE),IF(INDEX(Команды!$A$2:$AN$7500,MATCH(P$3,Команды!$A$2:$A$7500,0),$E66+2)=Команды!$AJ$11,TRUE,FALSE),IF(INDEX(Команды!$A$2:$AN$7500,MATCH(P$3,Команды!$A$2:$A$7500,0),$E66+2)=Команды!$AJ$12,TRUE,FALSE),IF(INDEX(Команды!$A$2:$AN$7500,MATCH(P$3,Команды!$A$2:$A$7500,0),$E66+2)=Команды!$AJ$13,TRUE,FALSE),IF(INDEX(Команды!$A$2:$AN$7500,MATCH(P$3,Команды!$A$2:$A$7500,0),$E66+2)=Команды!$AJ$14,TRUE,FALSE),IF(INDEX(Команды!$A$2:$AN$7500,MATCH(P$3,Команды!$A$2:$A$7500,0),$E66+2)=Команды!$AJ$15,TRUE,FALSE),IF(INDEX(Команды!$A$2:$AN$7500,MATCH(P$3,Команды!$A$2:$A$7500,0),$E66+2)=Команды!$AJ$16,TRUE,FALSE),,IF(INDEX(Команды!$A$2:$AN$7500,MATCH(P$3,Команды!$A$2:$A$7500,0),$E66+2)=Команды!$AJ$17,TRUE,FALSE),,IF(INDEX(Команды!$A$2:$AN$7500,MATCH(P$3,Команды!$A$2:$A$7500,0),$E66+2)=Команды!$AJ$18,TRUE,FALSE),,IF(INDEX(Команды!$A$2:$AN$7500,MATCH(P$3,Команды!$A$2:$A$7500,0),$E66+2)=Команды!$AJ$19,TRUE,FALSE)),INDEX(Команды!$AJ$2:$AK$19,MATCH(INDEX(Команды!$A$2:$AN$7500,MATCH(P$3,Команды!$A$2:$A$7500,0),$E66+2),Команды!$AJ$2:$AJ$19,0),2),0)</f>
        <v>В</v>
      </c>
      <c r="Q66" s="175" t="str">
        <f>IF(OR(IF(INDEX(Команды!$A$2:$AN$7500,MATCH(P$3,Команды!$A$2:$A$7500,0),$E66+2)=Команды!$AJ$2,TRUE,FALSE),IF(INDEX(Команды!$A$2:$AN$7500,MATCH(P$3,Команды!$A$2:$A$7500,0),$E66+2)=Команды!$AJ$3,TRUE,FALSE),IF(INDEX(Команды!$A$2:$AN$7500,MATCH(P$3,Команды!$A$2:$A$7500,0),$E66+2)=Команды!$AJ$4,TRUE,FALSE),IF(INDEX(Команды!$A$2:$AN$7500,MATCH(P$3,Команды!$A$2:$A$7500,0),$E66+2)=Команды!$AJ$5,TRUE,FALSE),IF(INDEX(Команды!$A$2:$AN$7500,MATCH(P$3,Команды!$A$2:$A$7500,0),$E66+2)=Команды!$AJ$6,TRUE,FALSE),IF(INDEX(Команды!$A$2:$AN$7500,MATCH(P$3,Команды!$A$2:$A$7500,0),$E66+2)=Команды!$AJ$7,TRUE,FALSE),IF(INDEX(Команды!$A$2:$AN$7500,MATCH(P$3,Команды!$A$2:$A$7500,0),$E66+2)=Команды!$AJ$8,TRUE,FALSE),IF(INDEX(Команды!$A$2:$AN$7500,MATCH(P$3,Команды!$A$2:$A$7500,0),$E66+2)=Команды!$AJ$9,TRUE,FALSE),IF(INDEX(Команды!$A$2:$AN$7500,MATCH(P$3,Команды!$A$2:$A$7500,0),$E66+2)=Команды!$AJ$10,TRUE,FALSE),IF(INDEX(Команды!$A$2:$AN$7500,MATCH(P$3,Команды!$A$2:$A$7500,0),$E66+2)=Команды!$AJ$11,TRUE,FALSE),IF(INDEX(Команды!$A$2:$AN$7500,MATCH(P$3,Команды!$A$2:$A$7500,0),$E66+2)=Команды!$AJ$12,TRUE,FALSE),IF(INDEX(Команды!$A$2:$AN$7500,MATCH(P$3,Команды!$A$2:$A$7500,0),$E66+2)=Команды!$AJ$13,TRUE,FALSE),IF(INDEX(Команды!$A$2:$AN$7500,MATCH(P$3,Команды!$A$2:$A$7500,0),$E66+2)=Команды!$AJ$14,TRUE,FALSE),IF(INDEX(Команды!$A$2:$AN$7500,MATCH(P$3,Команды!$A$2:$A$7500,0),$E66+2)=Команды!$AJ$15,TRUE,FALSE),IF(INDEX(Команды!$A$2:$AN$7500,MATCH(P$3,Команды!$A$2:$A$7500,0),$E66+2)=Команды!$AJ$16,TRUE,FALSE),IF(INDEX(Команды!$A$2:$AN$7500,MATCH(P$3,Команды!$A$2:$A$7500,0),$E66+2)=Команды!$AJ$17,TRUE,FALSE),IF(INDEX(Команды!$A$2:$AN$7500,MATCH(P$3,Команды!$A$2:$A$7500,0),$E66+2)=Команды!$AJ$18,TRUE,FALSE),IF(INDEX(Команды!$A$2:$AN$7500,MATCH(P$3,Команды!$A$2:$A$7500,0),$E66+2)=Команды!$AJ$19,TRUE,FALSE)),INDEX(Команды!$AJ$2:$AL$19,MATCH(INDEX(Команды!$A$2:$AN$7500,MATCH(P$3,Команды!$A$2:$A$7500,0),$E66+2),Команды!$AJ$2:$AJ$19,0),3),0)</f>
        <v>В</v>
      </c>
      <c r="R66" s="342"/>
      <c r="S66" s="174" t="str">
        <f>IF(OR(IF(INDEX(Команды!$A$2:$AN$7500,MATCH(S$3,Команды!$A$2:$A$7500,0),$E66+2)=Команды!$AJ$2,TRUE,FALSE),IF(INDEX(Команды!$A$2:$AN$7500,MATCH(S$3,Команды!$A$2:$A$7500,0),$E66+2)=Команды!$AJ$3,TRUE,FALSE),IF(INDEX(Команды!$A$2:$AN$7500,MATCH(S$3,Команды!$A$2:$A$7500,0),$E66+2)=Команды!$AJ$4,TRUE,FALSE),IF(INDEX(Команды!$A$2:$AN$7500,MATCH(S$3,Команды!$A$2:$A$7500,0),$E66+2)=Команды!$AJ$5,TRUE,FALSE),IF(INDEX(Команды!$A$2:$AN$7500,MATCH(S$3,Команды!$A$2:$A$7500,0),$E66+2)=Команды!$AJ$6,TRUE,FALSE),IF(INDEX(Команды!$A$2:$AN$7500,MATCH(S$3,Команды!$A$2:$A$7500,0),$E66+2)=Команды!$AJ$7,TRUE,FALSE),IF(INDEX(Команды!$A$2:$AN$7500,MATCH(S$3,Команды!$A$2:$A$7500,0),$E66+2)=Команды!$AJ$8,TRUE,FALSE),IF(INDEX(Команды!$A$2:$AN$7500,MATCH(S$3,Команды!$A$2:$A$7500,0),$E66+2)=Команды!$AJ$9,TRUE,FALSE),IF(INDEX(Команды!$A$2:$AN$7500,MATCH(S$3,Команды!$A$2:$A$7500,0),$E66+2)=Команды!$AJ$10,TRUE,FALSE),IF(INDEX(Команды!$A$2:$AN$7500,MATCH(S$3,Команды!$A$2:$A$7500,0),$E66+2)=Команды!$AJ$11,TRUE,FALSE),IF(INDEX(Команды!$A$2:$AN$7500,MATCH(S$3,Команды!$A$2:$A$7500,0),$E66+2)=Команды!$AJ$12,TRUE,FALSE),IF(INDEX(Команды!$A$2:$AN$7500,MATCH(S$3,Команды!$A$2:$A$7500,0),$E66+2)=Команды!$AJ$13,TRUE,FALSE),IF(INDEX(Команды!$A$2:$AN$7500,MATCH(S$3,Команды!$A$2:$A$7500,0),$E66+2)=Команды!$AJ$14,TRUE,FALSE),IF(INDEX(Команды!$A$2:$AN$7500,MATCH(S$3,Команды!$A$2:$A$7500,0),$E66+2)=Команды!$AJ$15,TRUE,FALSE),IF(INDEX(Команды!$A$2:$AN$7500,MATCH(S$3,Команды!$A$2:$A$7500,0),$E66+2)=Команды!$AJ$16,TRUE,FALSE),,IF(INDEX(Команды!$A$2:$AN$7500,MATCH(S$3,Команды!$A$2:$A$7500,0),$E66+2)=Команды!$AJ$17,TRUE,FALSE),,IF(INDEX(Команды!$A$2:$AN$7500,MATCH(S$3,Команды!$A$2:$A$7500,0),$E66+2)=Команды!$AJ$18,TRUE,FALSE),,IF(INDEX(Команды!$A$2:$AN$7500,MATCH(S$3,Команды!$A$2:$A$7500,0),$E66+2)=Команды!$AJ$19,TRUE,FALSE)),INDEX(Команды!$AJ$2:$AK$19,MATCH(INDEX(Команды!$A$2:$AN$7500,MATCH(S$3,Команды!$A$2:$A$7500,0),$E66+2),Команды!$AJ$2:$AJ$19,0),2),0)</f>
        <v>В</v>
      </c>
      <c r="T66" s="175" t="str">
        <f>IF(OR(IF(INDEX(Команды!$A$2:$AN$7500,MATCH(S$3,Команды!$A$2:$A$7500,0),$E66+2)=Команды!$AJ$2,TRUE,FALSE),IF(INDEX(Команды!$A$2:$AN$7500,MATCH(S$3,Команды!$A$2:$A$7500,0),$E66+2)=Команды!$AJ$3,TRUE,FALSE),IF(INDEX(Команды!$A$2:$AN$7500,MATCH(S$3,Команды!$A$2:$A$7500,0),$E66+2)=Команды!$AJ$4,TRUE,FALSE),IF(INDEX(Команды!$A$2:$AN$7500,MATCH(S$3,Команды!$A$2:$A$7500,0),$E66+2)=Команды!$AJ$5,TRUE,FALSE),IF(INDEX(Команды!$A$2:$AN$7500,MATCH(S$3,Команды!$A$2:$A$7500,0),$E66+2)=Команды!$AJ$6,TRUE,FALSE),IF(INDEX(Команды!$A$2:$AN$7500,MATCH(S$3,Команды!$A$2:$A$7500,0),$E66+2)=Команды!$AJ$7,TRUE,FALSE),IF(INDEX(Команды!$A$2:$AN$7500,MATCH(S$3,Команды!$A$2:$A$7500,0),$E66+2)=Команды!$AJ$8,TRUE,FALSE),IF(INDEX(Команды!$A$2:$AN$7500,MATCH(S$3,Команды!$A$2:$A$7500,0),$E66+2)=Команды!$AJ$9,TRUE,FALSE),IF(INDEX(Команды!$A$2:$AN$7500,MATCH(S$3,Команды!$A$2:$A$7500,0),$E66+2)=Команды!$AJ$10,TRUE,FALSE),IF(INDEX(Команды!$A$2:$AN$7500,MATCH(S$3,Команды!$A$2:$A$7500,0),$E66+2)=Команды!$AJ$11,TRUE,FALSE),IF(INDEX(Команды!$A$2:$AN$7500,MATCH(S$3,Команды!$A$2:$A$7500,0),$E66+2)=Команды!$AJ$12,TRUE,FALSE),IF(INDEX(Команды!$A$2:$AN$7500,MATCH(S$3,Команды!$A$2:$A$7500,0),$E66+2)=Команды!$AJ$13,TRUE,FALSE),IF(INDEX(Команды!$A$2:$AN$7500,MATCH(S$3,Команды!$A$2:$A$7500,0),$E66+2)=Команды!$AJ$14,TRUE,FALSE),IF(INDEX(Команды!$A$2:$AN$7500,MATCH(S$3,Команды!$A$2:$A$7500,0),$E66+2)=Команды!$AJ$15,TRUE,FALSE),IF(INDEX(Команды!$A$2:$AN$7500,MATCH(S$3,Команды!$A$2:$A$7500,0),$E66+2)=Команды!$AJ$16,TRUE,FALSE),IF(INDEX(Команды!$A$2:$AN$7500,MATCH(S$3,Команды!$A$2:$A$7500,0),$E66+2)=Команды!$AJ$17,TRUE,FALSE),IF(INDEX(Команды!$A$2:$AN$7500,MATCH(S$3,Команды!$A$2:$A$7500,0),$E66+2)=Команды!$AJ$18,TRUE,FALSE),IF(INDEX(Команды!$A$2:$AN$7500,MATCH(S$3,Команды!$A$2:$A$7500,0),$E66+2)=Команды!$AJ$19,TRUE,FALSE)),INDEX(Команды!$AJ$2:$AL$19,MATCH(INDEX(Команды!$A$2:$AN$7500,MATCH(S$3,Команды!$A$2:$A$7500,0),$E66+2),Команды!$AJ$2:$AJ$19,0),3),0)</f>
        <v>В</v>
      </c>
      <c r="U66" s="342"/>
      <c r="V66" s="174" t="str">
        <f>IF(OR(IF(INDEX(Команды!$A$2:$AN$7500,MATCH(V$3,Команды!$A$2:$A$7500,0),$E66+2)=Команды!$AJ$2,TRUE,FALSE),IF(INDEX(Команды!$A$2:$AN$7500,MATCH(V$3,Команды!$A$2:$A$7500,0),$E66+2)=Команды!$AJ$3,TRUE,FALSE),IF(INDEX(Команды!$A$2:$AN$7500,MATCH(V$3,Команды!$A$2:$A$7500,0),$E66+2)=Команды!$AJ$4,TRUE,FALSE),IF(INDEX(Команды!$A$2:$AN$7500,MATCH(V$3,Команды!$A$2:$A$7500,0),$E66+2)=Команды!$AJ$5,TRUE,FALSE),IF(INDEX(Команды!$A$2:$AN$7500,MATCH(V$3,Команды!$A$2:$A$7500,0),$E66+2)=Команды!$AJ$6,TRUE,FALSE),IF(INDEX(Команды!$A$2:$AN$7500,MATCH(V$3,Команды!$A$2:$A$7500,0),$E66+2)=Команды!$AJ$7,TRUE,FALSE),IF(INDEX(Команды!$A$2:$AN$7500,MATCH(V$3,Команды!$A$2:$A$7500,0),$E66+2)=Команды!$AJ$8,TRUE,FALSE),IF(INDEX(Команды!$A$2:$AN$7500,MATCH(V$3,Команды!$A$2:$A$7500,0),$E66+2)=Команды!$AJ$9,TRUE,FALSE),IF(INDEX(Команды!$A$2:$AN$7500,MATCH(V$3,Команды!$A$2:$A$7500,0),$E66+2)=Команды!$AJ$10,TRUE,FALSE),IF(INDEX(Команды!$A$2:$AN$7500,MATCH(V$3,Команды!$A$2:$A$7500,0),$E66+2)=Команды!$AJ$11,TRUE,FALSE),IF(INDEX(Команды!$A$2:$AN$7500,MATCH(V$3,Команды!$A$2:$A$7500,0),$E66+2)=Команды!$AJ$12,TRUE,FALSE),IF(INDEX(Команды!$A$2:$AN$7500,MATCH(V$3,Команды!$A$2:$A$7500,0),$E66+2)=Команды!$AJ$13,TRUE,FALSE),IF(INDEX(Команды!$A$2:$AN$7500,MATCH(V$3,Команды!$A$2:$A$7500,0),$E66+2)=Команды!$AJ$14,TRUE,FALSE),IF(INDEX(Команды!$A$2:$AN$7500,MATCH(V$3,Команды!$A$2:$A$7500,0),$E66+2)=Команды!$AJ$15,TRUE,FALSE),IF(INDEX(Команды!$A$2:$AN$7500,MATCH(V$3,Команды!$A$2:$A$7500,0),$E66+2)=Команды!$AJ$16,TRUE,FALSE),,IF(INDEX(Команды!$A$2:$AN$7500,MATCH(V$3,Команды!$A$2:$A$7500,0),$E66+2)=Команды!$AJ$17,TRUE,FALSE),,IF(INDEX(Команды!$A$2:$AN$7500,MATCH(V$3,Команды!$A$2:$A$7500,0),$E66+2)=Команды!$AJ$18,TRUE,FALSE),,IF(INDEX(Команды!$A$2:$AN$7500,MATCH(V$3,Команды!$A$2:$A$7500,0),$E66+2)=Команды!$AJ$19,TRUE,FALSE)),INDEX(Команды!$AJ$2:$AK$19,MATCH(INDEX(Команды!$A$2:$AN$7500,MATCH(V$3,Команды!$A$2:$A$7500,0),$E66+2),Команды!$AJ$2:$AJ$19,0),2),0)</f>
        <v>В</v>
      </c>
      <c r="W66" s="175" t="str">
        <f>IF(OR(IF(INDEX(Команды!$A$2:$AN$7500,MATCH(V$3,Команды!$A$2:$A$7500,0),$E66+2)=Команды!$AJ$2,TRUE,FALSE),IF(INDEX(Команды!$A$2:$AN$7500,MATCH(V$3,Команды!$A$2:$A$7500,0),$E66+2)=Команды!$AJ$3,TRUE,FALSE),IF(INDEX(Команды!$A$2:$AN$7500,MATCH(V$3,Команды!$A$2:$A$7500,0),$E66+2)=Команды!$AJ$4,TRUE,FALSE),IF(INDEX(Команды!$A$2:$AN$7500,MATCH(V$3,Команды!$A$2:$A$7500,0),$E66+2)=Команды!$AJ$5,TRUE,FALSE),IF(INDEX(Команды!$A$2:$AN$7500,MATCH(V$3,Команды!$A$2:$A$7500,0),$E66+2)=Команды!$AJ$6,TRUE,FALSE),IF(INDEX(Команды!$A$2:$AN$7500,MATCH(V$3,Команды!$A$2:$A$7500,0),$E66+2)=Команды!$AJ$7,TRUE,FALSE),IF(INDEX(Команды!$A$2:$AN$7500,MATCH(V$3,Команды!$A$2:$A$7500,0),$E66+2)=Команды!$AJ$8,TRUE,FALSE),IF(INDEX(Команды!$A$2:$AN$7500,MATCH(V$3,Команды!$A$2:$A$7500,0),$E66+2)=Команды!$AJ$9,TRUE,FALSE),IF(INDEX(Команды!$A$2:$AN$7500,MATCH(V$3,Команды!$A$2:$A$7500,0),$E66+2)=Команды!$AJ$10,TRUE,FALSE),IF(INDEX(Команды!$A$2:$AN$7500,MATCH(V$3,Команды!$A$2:$A$7500,0),$E66+2)=Команды!$AJ$11,TRUE,FALSE),IF(INDEX(Команды!$A$2:$AN$7500,MATCH(V$3,Команды!$A$2:$A$7500,0),$E66+2)=Команды!$AJ$12,TRUE,FALSE),IF(INDEX(Команды!$A$2:$AN$7500,MATCH(V$3,Команды!$A$2:$A$7500,0),$E66+2)=Команды!$AJ$13,TRUE,FALSE),IF(INDEX(Команды!$A$2:$AN$7500,MATCH(V$3,Команды!$A$2:$A$7500,0),$E66+2)=Команды!$AJ$14,TRUE,FALSE),IF(INDEX(Команды!$A$2:$AN$7500,MATCH(V$3,Команды!$A$2:$A$7500,0),$E66+2)=Команды!$AJ$15,TRUE,FALSE),IF(INDEX(Команды!$A$2:$AN$7500,MATCH(V$3,Команды!$A$2:$A$7500,0),$E66+2)=Команды!$AJ$16,TRUE,FALSE),IF(INDEX(Команды!$A$2:$AN$7500,MATCH(V$3,Команды!$A$2:$A$7500,0),$E66+2)=Команды!$AJ$17,TRUE,FALSE),IF(INDEX(Команды!$A$2:$AN$7500,MATCH(V$3,Команды!$A$2:$A$7500,0),$E66+2)=Команды!$AJ$18,TRUE,FALSE),IF(INDEX(Команды!$A$2:$AN$7500,MATCH(V$3,Команды!$A$2:$A$7500,0),$E66+2)=Команды!$AJ$19,TRUE,FALSE)),INDEX(Команды!$AJ$2:$AL$19,MATCH(INDEX(Команды!$A$2:$AN$7500,MATCH(V$3,Команды!$A$2:$A$7500,0),$E66+2),Команды!$AJ$2:$AJ$19,0),3),0)</f>
        <v>В</v>
      </c>
      <c r="X66" s="342"/>
      <c r="Y66" s="174" t="str">
        <f>IF(OR(IF(INDEX(Команды!$A$2:$AN$7500,MATCH(Y$3,Команды!$A$2:$A$7500,0),$E66+2)=Команды!$AJ$2,TRUE,FALSE),IF(INDEX(Команды!$A$2:$AN$7500,MATCH(Y$3,Команды!$A$2:$A$7500,0),$E66+2)=Команды!$AJ$3,TRUE,FALSE),IF(INDEX(Команды!$A$2:$AN$7500,MATCH(Y$3,Команды!$A$2:$A$7500,0),$E66+2)=Команды!$AJ$4,TRUE,FALSE),IF(INDEX(Команды!$A$2:$AN$7500,MATCH(Y$3,Команды!$A$2:$A$7500,0),$E66+2)=Команды!$AJ$5,TRUE,FALSE),IF(INDEX(Команды!$A$2:$AN$7500,MATCH(Y$3,Команды!$A$2:$A$7500,0),$E66+2)=Команды!$AJ$6,TRUE,FALSE),IF(INDEX(Команды!$A$2:$AN$7500,MATCH(Y$3,Команды!$A$2:$A$7500,0),$E66+2)=Команды!$AJ$7,TRUE,FALSE),IF(INDEX(Команды!$A$2:$AN$7500,MATCH(Y$3,Команды!$A$2:$A$7500,0),$E66+2)=Команды!$AJ$8,TRUE,FALSE),IF(INDEX(Команды!$A$2:$AN$7500,MATCH(Y$3,Команды!$A$2:$A$7500,0),$E66+2)=Команды!$AJ$9,TRUE,FALSE),IF(INDEX(Команды!$A$2:$AN$7500,MATCH(Y$3,Команды!$A$2:$A$7500,0),$E66+2)=Команды!$AJ$10,TRUE,FALSE),IF(INDEX(Команды!$A$2:$AN$7500,MATCH(Y$3,Команды!$A$2:$A$7500,0),$E66+2)=Команды!$AJ$11,TRUE,FALSE),IF(INDEX(Команды!$A$2:$AN$7500,MATCH(Y$3,Команды!$A$2:$A$7500,0),$E66+2)=Команды!$AJ$12,TRUE,FALSE),IF(INDEX(Команды!$A$2:$AN$7500,MATCH(Y$3,Команды!$A$2:$A$7500,0),$E66+2)=Команды!$AJ$13,TRUE,FALSE),IF(INDEX(Команды!$A$2:$AN$7500,MATCH(Y$3,Команды!$A$2:$A$7500,0),$E66+2)=Команды!$AJ$14,TRUE,FALSE),IF(INDEX(Команды!$A$2:$AN$7500,MATCH(Y$3,Команды!$A$2:$A$7500,0),$E66+2)=Команды!$AJ$15,TRUE,FALSE),IF(INDEX(Команды!$A$2:$AN$7500,MATCH(Y$3,Команды!$A$2:$A$7500,0),$E66+2)=Команды!$AJ$16,TRUE,FALSE),,IF(INDEX(Команды!$A$2:$AN$7500,MATCH(Y$3,Команды!$A$2:$A$7500,0),$E66+2)=Команды!$AJ$17,TRUE,FALSE),,IF(INDEX(Команды!$A$2:$AN$7500,MATCH(Y$3,Команды!$A$2:$A$7500,0),$E66+2)=Команды!$AJ$18,TRUE,FALSE),,IF(INDEX(Команды!$A$2:$AN$7500,MATCH(Y$3,Команды!$A$2:$A$7500,0),$E66+2)=Команды!$AJ$19,TRUE,FALSE)),INDEX(Команды!$AJ$2:$AK$19,MATCH(INDEX(Команды!$A$2:$AN$7500,MATCH(Y$3,Команды!$A$2:$A$7500,0),$E66+2),Команды!$AJ$2:$AJ$19,0),2),0)</f>
        <v>В</v>
      </c>
      <c r="Z66" s="175" t="str">
        <f>IF(OR(IF(INDEX(Команды!$A$2:$AN$7500,MATCH(Y$3,Команды!$A$2:$A$7500,0),$E66+2)=Команды!$AJ$2,TRUE,FALSE),IF(INDEX(Команды!$A$2:$AN$7500,MATCH(Y$3,Команды!$A$2:$A$7500,0),$E66+2)=Команды!$AJ$3,TRUE,FALSE),IF(INDEX(Команды!$A$2:$AN$7500,MATCH(Y$3,Команды!$A$2:$A$7500,0),$E66+2)=Команды!$AJ$4,TRUE,FALSE),IF(INDEX(Команды!$A$2:$AN$7500,MATCH(Y$3,Команды!$A$2:$A$7500,0),$E66+2)=Команды!$AJ$5,TRUE,FALSE),IF(INDEX(Команды!$A$2:$AN$7500,MATCH(Y$3,Команды!$A$2:$A$7500,0),$E66+2)=Команды!$AJ$6,TRUE,FALSE),IF(INDEX(Команды!$A$2:$AN$7500,MATCH(Y$3,Команды!$A$2:$A$7500,0),$E66+2)=Команды!$AJ$7,TRUE,FALSE),IF(INDEX(Команды!$A$2:$AN$7500,MATCH(Y$3,Команды!$A$2:$A$7500,0),$E66+2)=Команды!$AJ$8,TRUE,FALSE),IF(INDEX(Команды!$A$2:$AN$7500,MATCH(Y$3,Команды!$A$2:$A$7500,0),$E66+2)=Команды!$AJ$9,TRUE,FALSE),IF(INDEX(Команды!$A$2:$AN$7500,MATCH(Y$3,Команды!$A$2:$A$7500,0),$E66+2)=Команды!$AJ$10,TRUE,FALSE),IF(INDEX(Команды!$A$2:$AN$7500,MATCH(Y$3,Команды!$A$2:$A$7500,0),$E66+2)=Команды!$AJ$11,TRUE,FALSE),IF(INDEX(Команды!$A$2:$AN$7500,MATCH(Y$3,Команды!$A$2:$A$7500,0),$E66+2)=Команды!$AJ$12,TRUE,FALSE),IF(INDEX(Команды!$A$2:$AN$7500,MATCH(Y$3,Команды!$A$2:$A$7500,0),$E66+2)=Команды!$AJ$13,TRUE,FALSE),IF(INDEX(Команды!$A$2:$AN$7500,MATCH(Y$3,Команды!$A$2:$A$7500,0),$E66+2)=Команды!$AJ$14,TRUE,FALSE),IF(INDEX(Команды!$A$2:$AN$7500,MATCH(Y$3,Команды!$A$2:$A$7500,0),$E66+2)=Команды!$AJ$15,TRUE,FALSE),IF(INDEX(Команды!$A$2:$AN$7500,MATCH(Y$3,Команды!$A$2:$A$7500,0),$E66+2)=Команды!$AJ$16,TRUE,FALSE),IF(INDEX(Команды!$A$2:$AN$7500,MATCH(Y$3,Команды!$A$2:$A$7500,0),$E66+2)=Команды!$AJ$17,TRUE,FALSE),IF(INDEX(Команды!$A$2:$AN$7500,MATCH(Y$3,Команды!$A$2:$A$7500,0),$E66+2)=Команды!$AJ$18,TRUE,FALSE),IF(INDEX(Команды!$A$2:$AN$7500,MATCH(Y$3,Команды!$A$2:$A$7500,0),$E66+2)=Команды!$AJ$19,TRUE,FALSE)),INDEX(Команды!$AJ$2:$AL$19,MATCH(INDEX(Команды!$A$2:$AN$7500,MATCH(Y$3,Команды!$A$2:$A$7500,0),$E66+2),Команды!$AJ$2:$AJ$19,0),3),0)</f>
        <v>В</v>
      </c>
      <c r="AA66" s="342"/>
      <c r="AB66" s="174" t="str">
        <f>IF(OR(IF(INDEX(Команды!$A$2:$AN$7500,MATCH(AB$3,Команды!$A$2:$A$7500,0),$E66+2)=Команды!$AJ$2,TRUE,FALSE),IF(INDEX(Команды!$A$2:$AN$7500,MATCH(AB$3,Команды!$A$2:$A$7500,0),$E66+2)=Команды!$AJ$3,TRUE,FALSE),IF(INDEX(Команды!$A$2:$AN$7500,MATCH(AB$3,Команды!$A$2:$A$7500,0),$E66+2)=Команды!$AJ$4,TRUE,FALSE),IF(INDEX(Команды!$A$2:$AN$7500,MATCH(AB$3,Команды!$A$2:$A$7500,0),$E66+2)=Команды!$AJ$5,TRUE,FALSE),IF(INDEX(Команды!$A$2:$AN$7500,MATCH(AB$3,Команды!$A$2:$A$7500,0),$E66+2)=Команды!$AJ$6,TRUE,FALSE),IF(INDEX(Команды!$A$2:$AN$7500,MATCH(AB$3,Команды!$A$2:$A$7500,0),$E66+2)=Команды!$AJ$7,TRUE,FALSE),IF(INDEX(Команды!$A$2:$AN$7500,MATCH(AB$3,Команды!$A$2:$A$7500,0),$E66+2)=Команды!$AJ$8,TRUE,FALSE),IF(INDEX(Команды!$A$2:$AN$7500,MATCH(AB$3,Команды!$A$2:$A$7500,0),$E66+2)=Команды!$AJ$9,TRUE,FALSE),IF(INDEX(Команды!$A$2:$AN$7500,MATCH(AB$3,Команды!$A$2:$A$7500,0),$E66+2)=Команды!$AJ$10,TRUE,FALSE),IF(INDEX(Команды!$A$2:$AN$7500,MATCH(AB$3,Команды!$A$2:$A$7500,0),$E66+2)=Команды!$AJ$11,TRUE,FALSE),IF(INDEX(Команды!$A$2:$AN$7500,MATCH(AB$3,Команды!$A$2:$A$7500,0),$E66+2)=Команды!$AJ$12,TRUE,FALSE),IF(INDEX(Команды!$A$2:$AN$7500,MATCH(AB$3,Команды!$A$2:$A$7500,0),$E66+2)=Команды!$AJ$13,TRUE,FALSE),IF(INDEX(Команды!$A$2:$AN$7500,MATCH(AB$3,Команды!$A$2:$A$7500,0),$E66+2)=Команды!$AJ$14,TRUE,FALSE),IF(INDEX(Команды!$A$2:$AN$7500,MATCH(AB$3,Команды!$A$2:$A$7500,0),$E66+2)=Команды!$AJ$15,TRUE,FALSE),IF(INDEX(Команды!$A$2:$AN$7500,MATCH(AB$3,Команды!$A$2:$A$7500,0),$E66+2)=Команды!$AJ$16,TRUE,FALSE),,IF(INDEX(Команды!$A$2:$AN$7500,MATCH(AB$3,Команды!$A$2:$A$7500,0),$E66+2)=Команды!$AJ$17,TRUE,FALSE),,IF(INDEX(Команды!$A$2:$AN$7500,MATCH(AB$3,Команды!$A$2:$A$7500,0),$E66+2)=Команды!$AJ$18,TRUE,FALSE),,IF(INDEX(Команды!$A$2:$AN$7500,MATCH(AB$3,Команды!$A$2:$A$7500,0),$E66+2)=Команды!$AJ$19,TRUE,FALSE)),INDEX(Команды!$AJ$2:$AK$19,MATCH(INDEX(Команды!$A$2:$AN$7500,MATCH(AB$3,Команды!$A$2:$A$7500,0),$E66+2),Команды!$AJ$2:$AJ$19,0),2),0)</f>
        <v>В</v>
      </c>
      <c r="AC66" s="175" t="str">
        <f>IF(OR(IF(INDEX(Команды!$A$2:$AN$7500,MATCH(AB$3,Команды!$A$2:$A$7500,0),$E66+2)=Команды!$AJ$2,TRUE,FALSE),IF(INDEX(Команды!$A$2:$AN$7500,MATCH(AB$3,Команды!$A$2:$A$7500,0),$E66+2)=Команды!$AJ$3,TRUE,FALSE),IF(INDEX(Команды!$A$2:$AN$7500,MATCH(AB$3,Команды!$A$2:$A$7500,0),$E66+2)=Команды!$AJ$4,TRUE,FALSE),IF(INDEX(Команды!$A$2:$AN$7500,MATCH(AB$3,Команды!$A$2:$A$7500,0),$E66+2)=Команды!$AJ$5,TRUE,FALSE),IF(INDEX(Команды!$A$2:$AN$7500,MATCH(AB$3,Команды!$A$2:$A$7500,0),$E66+2)=Команды!$AJ$6,TRUE,FALSE),IF(INDEX(Команды!$A$2:$AN$7500,MATCH(AB$3,Команды!$A$2:$A$7500,0),$E66+2)=Команды!$AJ$7,TRUE,FALSE),IF(INDEX(Команды!$A$2:$AN$7500,MATCH(AB$3,Команды!$A$2:$A$7500,0),$E66+2)=Команды!$AJ$8,TRUE,FALSE),IF(INDEX(Команды!$A$2:$AN$7500,MATCH(AB$3,Команды!$A$2:$A$7500,0),$E66+2)=Команды!$AJ$9,TRUE,FALSE),IF(INDEX(Команды!$A$2:$AN$7500,MATCH(AB$3,Команды!$A$2:$A$7500,0),$E66+2)=Команды!$AJ$10,TRUE,FALSE),IF(INDEX(Команды!$A$2:$AN$7500,MATCH(AB$3,Команды!$A$2:$A$7500,0),$E66+2)=Команды!$AJ$11,TRUE,FALSE),IF(INDEX(Команды!$A$2:$AN$7500,MATCH(AB$3,Команды!$A$2:$A$7500,0),$E66+2)=Команды!$AJ$12,TRUE,FALSE),IF(INDEX(Команды!$A$2:$AN$7500,MATCH(AB$3,Команды!$A$2:$A$7500,0),$E66+2)=Команды!$AJ$13,TRUE,FALSE),IF(INDEX(Команды!$A$2:$AN$7500,MATCH(AB$3,Команды!$A$2:$A$7500,0),$E66+2)=Команды!$AJ$14,TRUE,FALSE),IF(INDEX(Команды!$A$2:$AN$7500,MATCH(AB$3,Команды!$A$2:$A$7500,0),$E66+2)=Команды!$AJ$15,TRUE,FALSE),IF(INDEX(Команды!$A$2:$AN$7500,MATCH(AB$3,Команды!$A$2:$A$7500,0),$E66+2)=Команды!$AJ$16,TRUE,FALSE),IF(INDEX(Команды!$A$2:$AN$7500,MATCH(AB$3,Команды!$A$2:$A$7500,0),$E66+2)=Команды!$AJ$17,TRUE,FALSE),IF(INDEX(Команды!$A$2:$AN$7500,MATCH(AB$3,Команды!$A$2:$A$7500,0),$E66+2)=Команды!$AJ$18,TRUE,FALSE),IF(INDEX(Команды!$A$2:$AN$7500,MATCH(AB$3,Команды!$A$2:$A$7500,0),$E66+2)=Команды!$AJ$19,TRUE,FALSE)),INDEX(Команды!$AJ$2:$AL$19,MATCH(INDEX(Команды!$A$2:$AN$7500,MATCH(AB$3,Команды!$A$2:$A$7500,0),$E66+2),Команды!$AJ$2:$AJ$19,0),3),0)</f>
        <v>В</v>
      </c>
      <c r="AD66" s="342"/>
      <c r="AE66" s="174" t="str">
        <f>IF(OR(IF(INDEX(Команды!$A$2:$AN$7500,MATCH(AE$3,Команды!$A$2:$A$7500,0),$E66+2)=Команды!$AJ$2,TRUE,FALSE),IF(INDEX(Команды!$A$2:$AN$7500,MATCH(AE$3,Команды!$A$2:$A$7500,0),$E66+2)=Команды!$AJ$3,TRUE,FALSE),IF(INDEX(Команды!$A$2:$AN$7500,MATCH(AE$3,Команды!$A$2:$A$7500,0),$E66+2)=Команды!$AJ$4,TRUE,FALSE),IF(INDEX(Команды!$A$2:$AN$7500,MATCH(AE$3,Команды!$A$2:$A$7500,0),$E66+2)=Команды!$AJ$5,TRUE,FALSE),IF(INDEX(Команды!$A$2:$AN$7500,MATCH(AE$3,Команды!$A$2:$A$7500,0),$E66+2)=Команды!$AJ$6,TRUE,FALSE),IF(INDEX(Команды!$A$2:$AN$7500,MATCH(AE$3,Команды!$A$2:$A$7500,0),$E66+2)=Команды!$AJ$7,TRUE,FALSE),IF(INDEX(Команды!$A$2:$AN$7500,MATCH(AE$3,Команды!$A$2:$A$7500,0),$E66+2)=Команды!$AJ$8,TRUE,FALSE),IF(INDEX(Команды!$A$2:$AN$7500,MATCH(AE$3,Команды!$A$2:$A$7500,0),$E66+2)=Команды!$AJ$9,TRUE,FALSE),IF(INDEX(Команды!$A$2:$AN$7500,MATCH(AE$3,Команды!$A$2:$A$7500,0),$E66+2)=Команды!$AJ$10,TRUE,FALSE),IF(INDEX(Команды!$A$2:$AN$7500,MATCH(AE$3,Команды!$A$2:$A$7500,0),$E66+2)=Команды!$AJ$11,TRUE,FALSE),IF(INDEX(Команды!$A$2:$AN$7500,MATCH(AE$3,Команды!$A$2:$A$7500,0),$E66+2)=Команды!$AJ$12,TRUE,FALSE),IF(INDEX(Команды!$A$2:$AN$7500,MATCH(AE$3,Команды!$A$2:$A$7500,0),$E66+2)=Команды!$AJ$13,TRUE,FALSE),IF(INDEX(Команды!$A$2:$AN$7500,MATCH(AE$3,Команды!$A$2:$A$7500,0),$E66+2)=Команды!$AJ$14,TRUE,FALSE),IF(INDEX(Команды!$A$2:$AN$7500,MATCH(AE$3,Команды!$A$2:$A$7500,0),$E66+2)=Команды!$AJ$15,TRUE,FALSE),IF(INDEX(Команды!$A$2:$AN$7500,MATCH(AE$3,Команды!$A$2:$A$7500,0),$E66+2)=Команды!$AJ$16,TRUE,FALSE),,IF(INDEX(Команды!$A$2:$AN$7500,MATCH(AE$3,Команды!$A$2:$A$7500,0),$E66+2)=Команды!$AJ$17,TRUE,FALSE),,IF(INDEX(Команды!$A$2:$AN$7500,MATCH(AE$3,Команды!$A$2:$A$7500,0),$E66+2)=Команды!$AJ$18,TRUE,FALSE),,IF(INDEX(Команды!$A$2:$AN$7500,MATCH(AE$3,Команды!$A$2:$A$7500,0),$E66+2)=Команды!$AJ$19,TRUE,FALSE)),INDEX(Команды!$AJ$2:$AK$19,MATCH(INDEX(Команды!$A$2:$AN$7500,MATCH(AE$3,Команды!$A$2:$A$7500,0),$E66+2),Команды!$AJ$2:$AJ$19,0),2),0)</f>
        <v>В</v>
      </c>
      <c r="AF66" s="175" t="str">
        <f>IF(OR(IF(INDEX(Команды!$A$2:$AN$7500,MATCH(AE$3,Команды!$A$2:$A$7500,0),$E66+2)=Команды!$AJ$2,TRUE,FALSE),IF(INDEX(Команды!$A$2:$AN$7500,MATCH(AE$3,Команды!$A$2:$A$7500,0),$E66+2)=Команды!$AJ$3,TRUE,FALSE),IF(INDEX(Команды!$A$2:$AN$7500,MATCH(AE$3,Команды!$A$2:$A$7500,0),$E66+2)=Команды!$AJ$4,TRUE,FALSE),IF(INDEX(Команды!$A$2:$AN$7500,MATCH(AE$3,Команды!$A$2:$A$7500,0),$E66+2)=Команды!$AJ$5,TRUE,FALSE),IF(INDEX(Команды!$A$2:$AN$7500,MATCH(AE$3,Команды!$A$2:$A$7500,0),$E66+2)=Команды!$AJ$6,TRUE,FALSE),IF(INDEX(Команды!$A$2:$AN$7500,MATCH(AE$3,Команды!$A$2:$A$7500,0),$E66+2)=Команды!$AJ$7,TRUE,FALSE),IF(INDEX(Команды!$A$2:$AN$7500,MATCH(AE$3,Команды!$A$2:$A$7500,0),$E66+2)=Команды!$AJ$8,TRUE,FALSE),IF(INDEX(Команды!$A$2:$AN$7500,MATCH(AE$3,Команды!$A$2:$A$7500,0),$E66+2)=Команды!$AJ$9,TRUE,FALSE),IF(INDEX(Команды!$A$2:$AN$7500,MATCH(AE$3,Команды!$A$2:$A$7500,0),$E66+2)=Команды!$AJ$10,TRUE,FALSE),IF(INDEX(Команды!$A$2:$AN$7500,MATCH(AE$3,Команды!$A$2:$A$7500,0),$E66+2)=Команды!$AJ$11,TRUE,FALSE),IF(INDEX(Команды!$A$2:$AN$7500,MATCH(AE$3,Команды!$A$2:$A$7500,0),$E66+2)=Команды!$AJ$12,TRUE,FALSE),IF(INDEX(Команды!$A$2:$AN$7500,MATCH(AE$3,Команды!$A$2:$A$7500,0),$E66+2)=Команды!$AJ$13,TRUE,FALSE),IF(INDEX(Команды!$A$2:$AN$7500,MATCH(AE$3,Команды!$A$2:$A$7500,0),$E66+2)=Команды!$AJ$14,TRUE,FALSE),IF(INDEX(Команды!$A$2:$AN$7500,MATCH(AE$3,Команды!$A$2:$A$7500,0),$E66+2)=Команды!$AJ$15,TRUE,FALSE),IF(INDEX(Команды!$A$2:$AN$7500,MATCH(AE$3,Команды!$A$2:$A$7500,0),$E66+2)=Команды!$AJ$16,TRUE,FALSE),IF(INDEX(Команды!$A$2:$AN$7500,MATCH(AE$3,Команды!$A$2:$A$7500,0),$E66+2)=Команды!$AJ$17,TRUE,FALSE),IF(INDEX(Команды!$A$2:$AN$7500,MATCH(AE$3,Команды!$A$2:$A$7500,0),$E66+2)=Команды!$AJ$18,TRUE,FALSE),IF(INDEX(Команды!$A$2:$AN$7500,MATCH(AE$3,Команды!$A$2:$A$7500,0),$E66+2)=Команды!$AJ$19,TRUE,FALSE)),INDEX(Команды!$AJ$2:$AL$19,MATCH(INDEX(Команды!$A$2:$AN$7500,MATCH(AE$3,Команды!$A$2:$A$7500,0),$E66+2),Команды!$AJ$2:$AJ$19,0),3),0)</f>
        <v>В</v>
      </c>
      <c r="AG66" s="342"/>
      <c r="AH66" s="174" t="str">
        <f>IF(OR(IF(INDEX(Команды!$A$2:$AN$7500,MATCH(AH$3,Команды!$A$2:$A$7500,0),$E66+2)=Команды!$AJ$2,TRUE,FALSE),IF(INDEX(Команды!$A$2:$AN$7500,MATCH(AH$3,Команды!$A$2:$A$7500,0),$E66+2)=Команды!$AJ$3,TRUE,FALSE),IF(INDEX(Команды!$A$2:$AN$7500,MATCH(AH$3,Команды!$A$2:$A$7500,0),$E66+2)=Команды!$AJ$4,TRUE,FALSE),IF(INDEX(Команды!$A$2:$AN$7500,MATCH(AH$3,Команды!$A$2:$A$7500,0),$E66+2)=Команды!$AJ$5,TRUE,FALSE),IF(INDEX(Команды!$A$2:$AN$7500,MATCH(AH$3,Команды!$A$2:$A$7500,0),$E66+2)=Команды!$AJ$6,TRUE,FALSE),IF(INDEX(Команды!$A$2:$AN$7500,MATCH(AH$3,Команды!$A$2:$A$7500,0),$E66+2)=Команды!$AJ$7,TRUE,FALSE),IF(INDEX(Команды!$A$2:$AN$7500,MATCH(AH$3,Команды!$A$2:$A$7500,0),$E66+2)=Команды!$AJ$8,TRUE,FALSE),IF(INDEX(Команды!$A$2:$AN$7500,MATCH(AH$3,Команды!$A$2:$A$7500,0),$E66+2)=Команды!$AJ$9,TRUE,FALSE),IF(INDEX(Команды!$A$2:$AN$7500,MATCH(AH$3,Команды!$A$2:$A$7500,0),$E66+2)=Команды!$AJ$10,TRUE,FALSE),IF(INDEX(Команды!$A$2:$AN$7500,MATCH(AH$3,Команды!$A$2:$A$7500,0),$E66+2)=Команды!$AJ$11,TRUE,FALSE),IF(INDEX(Команды!$A$2:$AN$7500,MATCH(AH$3,Команды!$A$2:$A$7500,0),$E66+2)=Команды!$AJ$12,TRUE,FALSE),IF(INDEX(Команды!$A$2:$AN$7500,MATCH(AH$3,Команды!$A$2:$A$7500,0),$E66+2)=Команды!$AJ$13,TRUE,FALSE),IF(INDEX(Команды!$A$2:$AN$7500,MATCH(AH$3,Команды!$A$2:$A$7500,0),$E66+2)=Команды!$AJ$14,TRUE,FALSE),IF(INDEX(Команды!$A$2:$AN$7500,MATCH(AH$3,Команды!$A$2:$A$7500,0),$E66+2)=Команды!$AJ$15,TRUE,FALSE),IF(INDEX(Команды!$A$2:$AN$7500,MATCH(AH$3,Команды!$A$2:$A$7500,0),$E66+2)=Команды!$AJ$16,TRUE,FALSE),,IF(INDEX(Команды!$A$2:$AN$7500,MATCH(AH$3,Команды!$A$2:$A$7500,0),$E66+2)=Команды!$AJ$17,TRUE,FALSE),,IF(INDEX(Команды!$A$2:$AN$7500,MATCH(AH$3,Команды!$A$2:$A$7500,0),$E66+2)=Команды!$AJ$18,TRUE,FALSE),,IF(INDEX(Команды!$A$2:$AN$7500,MATCH(AH$3,Команды!$A$2:$A$7500,0),$E66+2)=Команды!$AJ$19,TRUE,FALSE)),INDEX(Команды!$AJ$2:$AK$19,MATCH(INDEX(Команды!$A$2:$AN$7500,MATCH(AH$3,Команды!$A$2:$A$7500,0),$E66+2),Команды!$AJ$2:$AJ$19,0),2),0)</f>
        <v>В</v>
      </c>
      <c r="AI66" s="175" t="str">
        <f>IF(OR(IF(INDEX(Команды!$A$2:$AN$7500,MATCH(AH$3,Команды!$A$2:$A$7500,0),$E66+2)=Команды!$AJ$2,TRUE,FALSE),IF(INDEX(Команды!$A$2:$AN$7500,MATCH(AH$3,Команды!$A$2:$A$7500,0),$E66+2)=Команды!$AJ$3,TRUE,FALSE),IF(INDEX(Команды!$A$2:$AN$7500,MATCH(AH$3,Команды!$A$2:$A$7500,0),$E66+2)=Команды!$AJ$4,TRUE,FALSE),IF(INDEX(Команды!$A$2:$AN$7500,MATCH(AH$3,Команды!$A$2:$A$7500,0),$E66+2)=Команды!$AJ$5,TRUE,FALSE),IF(INDEX(Команды!$A$2:$AN$7500,MATCH(AH$3,Команды!$A$2:$A$7500,0),$E66+2)=Команды!$AJ$6,TRUE,FALSE),IF(INDEX(Команды!$A$2:$AN$7500,MATCH(AH$3,Команды!$A$2:$A$7500,0),$E66+2)=Команды!$AJ$7,TRUE,FALSE),IF(INDEX(Команды!$A$2:$AN$7500,MATCH(AH$3,Команды!$A$2:$A$7500,0),$E66+2)=Команды!$AJ$8,TRUE,FALSE),IF(INDEX(Команды!$A$2:$AN$7500,MATCH(AH$3,Команды!$A$2:$A$7500,0),$E66+2)=Команды!$AJ$9,TRUE,FALSE),IF(INDEX(Команды!$A$2:$AN$7500,MATCH(AH$3,Команды!$A$2:$A$7500,0),$E66+2)=Команды!$AJ$10,TRUE,FALSE),IF(INDEX(Команды!$A$2:$AN$7500,MATCH(AH$3,Команды!$A$2:$A$7500,0),$E66+2)=Команды!$AJ$11,TRUE,FALSE),IF(INDEX(Команды!$A$2:$AN$7500,MATCH(AH$3,Команды!$A$2:$A$7500,0),$E66+2)=Команды!$AJ$12,TRUE,FALSE),IF(INDEX(Команды!$A$2:$AN$7500,MATCH(AH$3,Команды!$A$2:$A$7500,0),$E66+2)=Команды!$AJ$13,TRUE,FALSE),IF(INDEX(Команды!$A$2:$AN$7500,MATCH(AH$3,Команды!$A$2:$A$7500,0),$E66+2)=Команды!$AJ$14,TRUE,FALSE),IF(INDEX(Команды!$A$2:$AN$7500,MATCH(AH$3,Команды!$A$2:$A$7500,0),$E66+2)=Команды!$AJ$15,TRUE,FALSE),IF(INDEX(Команды!$A$2:$AN$7500,MATCH(AH$3,Команды!$A$2:$A$7500,0),$E66+2)=Команды!$AJ$16,TRUE,FALSE),IF(INDEX(Команды!$A$2:$AN$7500,MATCH(AH$3,Команды!$A$2:$A$7500,0),$E66+2)=Команды!$AJ$17,TRUE,FALSE),IF(INDEX(Команды!$A$2:$AN$7500,MATCH(AH$3,Команды!$A$2:$A$7500,0),$E66+2)=Команды!$AJ$18,TRUE,FALSE),IF(INDEX(Команды!$A$2:$AN$7500,MATCH(AH$3,Команды!$A$2:$A$7500,0),$E66+2)=Команды!$AJ$19,TRUE,FALSE)),INDEX(Команды!$AJ$2:$AL$19,MATCH(INDEX(Команды!$A$2:$AN$7500,MATCH(AH$3,Команды!$A$2:$A$7500,0),$E66+2),Команды!$AJ$2:$AJ$19,0),3),0)</f>
        <v>В</v>
      </c>
      <c r="AJ66" s="342"/>
      <c r="AK66" s="174" t="str">
        <f>IF(OR(IF(INDEX(Команды!$A$2:$AN$7500,MATCH(AK$3,Команды!$A$2:$A$7500,0),$E66+2)=Команды!$AJ$2,TRUE,FALSE),IF(INDEX(Команды!$A$2:$AN$7500,MATCH(AK$3,Команды!$A$2:$A$7500,0),$E66+2)=Команды!$AJ$3,TRUE,FALSE),IF(INDEX(Команды!$A$2:$AN$7500,MATCH(AK$3,Команды!$A$2:$A$7500,0),$E66+2)=Команды!$AJ$4,TRUE,FALSE),IF(INDEX(Команды!$A$2:$AN$7500,MATCH(AK$3,Команды!$A$2:$A$7500,0),$E66+2)=Команды!$AJ$5,TRUE,FALSE),IF(INDEX(Команды!$A$2:$AN$7500,MATCH(AK$3,Команды!$A$2:$A$7500,0),$E66+2)=Команды!$AJ$6,TRUE,FALSE),IF(INDEX(Команды!$A$2:$AN$7500,MATCH(AK$3,Команды!$A$2:$A$7500,0),$E66+2)=Команды!$AJ$7,TRUE,FALSE),IF(INDEX(Команды!$A$2:$AN$7500,MATCH(AK$3,Команды!$A$2:$A$7500,0),$E66+2)=Команды!$AJ$8,TRUE,FALSE),IF(INDEX(Команды!$A$2:$AN$7500,MATCH(AK$3,Команды!$A$2:$A$7500,0),$E66+2)=Команды!$AJ$9,TRUE,FALSE),IF(INDEX(Команды!$A$2:$AN$7500,MATCH(AK$3,Команды!$A$2:$A$7500,0),$E66+2)=Команды!$AJ$10,TRUE,FALSE),IF(INDEX(Команды!$A$2:$AN$7500,MATCH(AK$3,Команды!$A$2:$A$7500,0),$E66+2)=Команды!$AJ$11,TRUE,FALSE),IF(INDEX(Команды!$A$2:$AN$7500,MATCH(AK$3,Команды!$A$2:$A$7500,0),$E66+2)=Команды!$AJ$12,TRUE,FALSE),IF(INDEX(Команды!$A$2:$AN$7500,MATCH(AK$3,Команды!$A$2:$A$7500,0),$E66+2)=Команды!$AJ$13,TRUE,FALSE),IF(INDEX(Команды!$A$2:$AN$7500,MATCH(AK$3,Команды!$A$2:$A$7500,0),$E66+2)=Команды!$AJ$14,TRUE,FALSE),IF(INDEX(Команды!$A$2:$AN$7500,MATCH(AK$3,Команды!$A$2:$A$7500,0),$E66+2)=Команды!$AJ$15,TRUE,FALSE),IF(INDEX(Команды!$A$2:$AN$7500,MATCH(AK$3,Команды!$A$2:$A$7500,0),$E66+2)=Команды!$AJ$16,TRUE,FALSE),,IF(INDEX(Команды!$A$2:$AN$7500,MATCH(AK$3,Команды!$A$2:$A$7500,0),$E66+2)=Команды!$AJ$17,TRUE,FALSE),,IF(INDEX(Команды!$A$2:$AN$7500,MATCH(AK$3,Команды!$A$2:$A$7500,0),$E66+2)=Команды!$AJ$18,TRUE,FALSE),,IF(INDEX(Команды!$A$2:$AN$7500,MATCH(AK$3,Команды!$A$2:$A$7500,0),$E66+2)=Команды!$AJ$19,TRUE,FALSE)),INDEX(Команды!$AJ$2:$AK$19,MATCH(INDEX(Команды!$A$2:$AN$7500,MATCH(AK$3,Команды!$A$2:$A$7500,0),$E66+2),Команды!$AJ$2:$AJ$19,0),2),0)</f>
        <v>В</v>
      </c>
      <c r="AL66" s="175" t="str">
        <f>IF(OR(IF(INDEX(Команды!$A$2:$AN$7500,MATCH(AK$3,Команды!$A$2:$A$7500,0),$E66+2)=Команды!$AJ$2,TRUE,FALSE),IF(INDEX(Команды!$A$2:$AN$7500,MATCH(AK$3,Команды!$A$2:$A$7500,0),$E66+2)=Команды!$AJ$3,TRUE,FALSE),IF(INDEX(Команды!$A$2:$AN$7500,MATCH(AK$3,Команды!$A$2:$A$7500,0),$E66+2)=Команды!$AJ$4,TRUE,FALSE),IF(INDEX(Команды!$A$2:$AN$7500,MATCH(AK$3,Команды!$A$2:$A$7500,0),$E66+2)=Команды!$AJ$5,TRUE,FALSE),IF(INDEX(Команды!$A$2:$AN$7500,MATCH(AK$3,Команды!$A$2:$A$7500,0),$E66+2)=Команды!$AJ$6,TRUE,FALSE),IF(INDEX(Команды!$A$2:$AN$7500,MATCH(AK$3,Команды!$A$2:$A$7500,0),$E66+2)=Команды!$AJ$7,TRUE,FALSE),IF(INDEX(Команды!$A$2:$AN$7500,MATCH(AK$3,Команды!$A$2:$A$7500,0),$E66+2)=Команды!$AJ$8,TRUE,FALSE),IF(INDEX(Команды!$A$2:$AN$7500,MATCH(AK$3,Команды!$A$2:$A$7500,0),$E66+2)=Команды!$AJ$9,TRUE,FALSE),IF(INDEX(Команды!$A$2:$AN$7500,MATCH(AK$3,Команды!$A$2:$A$7500,0),$E66+2)=Команды!$AJ$10,TRUE,FALSE),IF(INDEX(Команды!$A$2:$AN$7500,MATCH(AK$3,Команды!$A$2:$A$7500,0),$E66+2)=Команды!$AJ$11,TRUE,FALSE),IF(INDEX(Команды!$A$2:$AN$7500,MATCH(AK$3,Команды!$A$2:$A$7500,0),$E66+2)=Команды!$AJ$12,TRUE,FALSE),IF(INDEX(Команды!$A$2:$AN$7500,MATCH(AK$3,Команды!$A$2:$A$7500,0),$E66+2)=Команды!$AJ$13,TRUE,FALSE),IF(INDEX(Команды!$A$2:$AN$7500,MATCH(AK$3,Команды!$A$2:$A$7500,0),$E66+2)=Команды!$AJ$14,TRUE,FALSE),IF(INDEX(Команды!$A$2:$AN$7500,MATCH(AK$3,Команды!$A$2:$A$7500,0),$E66+2)=Команды!$AJ$15,TRUE,FALSE),IF(INDEX(Команды!$A$2:$AN$7500,MATCH(AK$3,Команды!$A$2:$A$7500,0),$E66+2)=Команды!$AJ$16,TRUE,FALSE),IF(INDEX(Команды!$A$2:$AN$7500,MATCH(AK$3,Команды!$A$2:$A$7500,0),$E66+2)=Команды!$AJ$17,TRUE,FALSE),IF(INDEX(Команды!$A$2:$AN$7500,MATCH(AK$3,Команды!$A$2:$A$7500,0),$E66+2)=Команды!$AJ$18,TRUE,FALSE),IF(INDEX(Команды!$A$2:$AN$7500,MATCH(AK$3,Команды!$A$2:$A$7500,0),$E66+2)=Команды!$AJ$19,TRUE,FALSE)),INDEX(Команды!$AJ$2:$AL$19,MATCH(INDEX(Команды!$A$2:$AN$7500,MATCH(AK$3,Команды!$A$2:$A$7500,0),$E66+2),Команды!$AJ$2:$AJ$19,0),3),0)</f>
        <v>В</v>
      </c>
      <c r="AM66" s="342"/>
      <c r="AN66" s="174" t="str">
        <f>IF(OR(IF(INDEX(Команды!$A$2:$AN$7500,MATCH(AN$3,Команды!$A$2:$A$7500,0),$E66+2)=Команды!$AJ$2,TRUE,FALSE),IF(INDEX(Команды!$A$2:$AN$7500,MATCH(AN$3,Команды!$A$2:$A$7500,0),$E66+2)=Команды!$AJ$3,TRUE,FALSE),IF(INDEX(Команды!$A$2:$AN$7500,MATCH(AN$3,Команды!$A$2:$A$7500,0),$E66+2)=Команды!$AJ$4,TRUE,FALSE),IF(INDEX(Команды!$A$2:$AN$7500,MATCH(AN$3,Команды!$A$2:$A$7500,0),$E66+2)=Команды!$AJ$5,TRUE,FALSE),IF(INDEX(Команды!$A$2:$AN$7500,MATCH(AN$3,Команды!$A$2:$A$7500,0),$E66+2)=Команды!$AJ$6,TRUE,FALSE),IF(INDEX(Команды!$A$2:$AN$7500,MATCH(AN$3,Команды!$A$2:$A$7500,0),$E66+2)=Команды!$AJ$7,TRUE,FALSE),IF(INDEX(Команды!$A$2:$AN$7500,MATCH(AN$3,Команды!$A$2:$A$7500,0),$E66+2)=Команды!$AJ$8,TRUE,FALSE),IF(INDEX(Команды!$A$2:$AN$7500,MATCH(AN$3,Команды!$A$2:$A$7500,0),$E66+2)=Команды!$AJ$9,TRUE,FALSE),IF(INDEX(Команды!$A$2:$AN$7500,MATCH(AN$3,Команды!$A$2:$A$7500,0),$E66+2)=Команды!$AJ$10,TRUE,FALSE),IF(INDEX(Команды!$A$2:$AN$7500,MATCH(AN$3,Команды!$A$2:$A$7500,0),$E66+2)=Команды!$AJ$11,TRUE,FALSE),IF(INDEX(Команды!$A$2:$AN$7500,MATCH(AN$3,Команды!$A$2:$A$7500,0),$E66+2)=Команды!$AJ$12,TRUE,FALSE),IF(INDEX(Команды!$A$2:$AN$7500,MATCH(AN$3,Команды!$A$2:$A$7500,0),$E66+2)=Команды!$AJ$13,TRUE,FALSE),IF(INDEX(Команды!$A$2:$AN$7500,MATCH(AN$3,Команды!$A$2:$A$7500,0),$E66+2)=Команды!$AJ$14,TRUE,FALSE),IF(INDEX(Команды!$A$2:$AN$7500,MATCH(AN$3,Команды!$A$2:$A$7500,0),$E66+2)=Команды!$AJ$15,TRUE,FALSE),IF(INDEX(Команды!$A$2:$AN$7500,MATCH(AN$3,Команды!$A$2:$A$7500,0),$E66+2)=Команды!$AJ$16,TRUE,FALSE),,IF(INDEX(Команды!$A$2:$AN$7500,MATCH(AN$3,Команды!$A$2:$A$7500,0),$E66+2)=Команды!$AJ$17,TRUE,FALSE),,IF(INDEX(Команды!$A$2:$AN$7500,MATCH(AN$3,Команды!$A$2:$A$7500,0),$E66+2)=Команды!$AJ$18,TRUE,FALSE),,IF(INDEX(Команды!$A$2:$AN$7500,MATCH(AN$3,Команды!$A$2:$A$7500,0),$E66+2)=Команды!$AJ$19,TRUE,FALSE)),INDEX(Команды!$AJ$2:$AK$19,MATCH(INDEX(Команды!$A$2:$AN$7500,MATCH(AN$3,Команды!$A$2:$A$7500,0),$E66+2),Команды!$AJ$2:$AJ$19,0),2),0)</f>
        <v>В</v>
      </c>
      <c r="AO66" s="175" t="str">
        <f>IF(OR(IF(INDEX(Команды!$A$2:$AN$7500,MATCH(AN$3,Команды!$A$2:$A$7500,0),$E66+2)=Команды!$AJ$2,TRUE,FALSE),IF(INDEX(Команды!$A$2:$AN$7500,MATCH(AN$3,Команды!$A$2:$A$7500,0),$E66+2)=Команды!$AJ$3,TRUE,FALSE),IF(INDEX(Команды!$A$2:$AN$7500,MATCH(AN$3,Команды!$A$2:$A$7500,0),$E66+2)=Команды!$AJ$4,TRUE,FALSE),IF(INDEX(Команды!$A$2:$AN$7500,MATCH(AN$3,Команды!$A$2:$A$7500,0),$E66+2)=Команды!$AJ$5,TRUE,FALSE),IF(INDEX(Команды!$A$2:$AN$7500,MATCH(AN$3,Команды!$A$2:$A$7500,0),$E66+2)=Команды!$AJ$6,TRUE,FALSE),IF(INDEX(Команды!$A$2:$AN$7500,MATCH(AN$3,Команды!$A$2:$A$7500,0),$E66+2)=Команды!$AJ$7,TRUE,FALSE),IF(INDEX(Команды!$A$2:$AN$7500,MATCH(AN$3,Команды!$A$2:$A$7500,0),$E66+2)=Команды!$AJ$8,TRUE,FALSE),IF(INDEX(Команды!$A$2:$AN$7500,MATCH(AN$3,Команды!$A$2:$A$7500,0),$E66+2)=Команды!$AJ$9,TRUE,FALSE),IF(INDEX(Команды!$A$2:$AN$7500,MATCH(AN$3,Команды!$A$2:$A$7500,0),$E66+2)=Команды!$AJ$10,TRUE,FALSE),IF(INDEX(Команды!$A$2:$AN$7500,MATCH(AN$3,Команды!$A$2:$A$7500,0),$E66+2)=Команды!$AJ$11,TRUE,FALSE),IF(INDEX(Команды!$A$2:$AN$7500,MATCH(AN$3,Команды!$A$2:$A$7500,0),$E66+2)=Команды!$AJ$12,TRUE,FALSE),IF(INDEX(Команды!$A$2:$AN$7500,MATCH(AN$3,Команды!$A$2:$A$7500,0),$E66+2)=Команды!$AJ$13,TRUE,FALSE),IF(INDEX(Команды!$A$2:$AN$7500,MATCH(AN$3,Команды!$A$2:$A$7500,0),$E66+2)=Команды!$AJ$14,TRUE,FALSE),IF(INDEX(Команды!$A$2:$AN$7500,MATCH(AN$3,Команды!$A$2:$A$7500,0),$E66+2)=Команды!$AJ$15,TRUE,FALSE),IF(INDEX(Команды!$A$2:$AN$7500,MATCH(AN$3,Команды!$A$2:$A$7500,0),$E66+2)=Команды!$AJ$16,TRUE,FALSE),IF(INDEX(Команды!$A$2:$AN$7500,MATCH(AN$3,Команды!$A$2:$A$7500,0),$E66+2)=Команды!$AJ$17,TRUE,FALSE),IF(INDEX(Команды!$A$2:$AN$7500,MATCH(AN$3,Команды!$A$2:$A$7500,0),$E66+2)=Команды!$AJ$18,TRUE,FALSE),IF(INDEX(Команды!$A$2:$AN$7500,MATCH(AN$3,Команды!$A$2:$A$7500,0),$E66+2)=Команды!$AJ$19,TRUE,FALSE)),INDEX(Команды!$AJ$2:$AL$19,MATCH(INDEX(Команды!$A$2:$AN$7500,MATCH(AN$3,Команды!$A$2:$A$7500,0),$E66+2),Команды!$AJ$2:$AJ$19,0),3),0)</f>
        <v>В</v>
      </c>
      <c r="AP66" s="342"/>
      <c r="AQ66" s="174" t="str">
        <f>IF(OR(IF(INDEX(Команды!$A$2:$AN$7500,MATCH(AQ$3,Команды!$A$2:$A$7500,0),$E66+2)=Команды!$AJ$2,TRUE,FALSE),IF(INDEX(Команды!$A$2:$AN$7500,MATCH(AQ$3,Команды!$A$2:$A$7500,0),$E66+2)=Команды!$AJ$3,TRUE,FALSE),IF(INDEX(Команды!$A$2:$AN$7500,MATCH(AQ$3,Команды!$A$2:$A$7500,0),$E66+2)=Команды!$AJ$4,TRUE,FALSE),IF(INDEX(Команды!$A$2:$AN$7500,MATCH(AQ$3,Команды!$A$2:$A$7500,0),$E66+2)=Команды!$AJ$5,TRUE,FALSE),IF(INDEX(Команды!$A$2:$AN$7500,MATCH(AQ$3,Команды!$A$2:$A$7500,0),$E66+2)=Команды!$AJ$6,TRUE,FALSE),IF(INDEX(Команды!$A$2:$AN$7500,MATCH(AQ$3,Команды!$A$2:$A$7500,0),$E66+2)=Команды!$AJ$7,TRUE,FALSE),IF(INDEX(Команды!$A$2:$AN$7500,MATCH(AQ$3,Команды!$A$2:$A$7500,0),$E66+2)=Команды!$AJ$8,TRUE,FALSE),IF(INDEX(Команды!$A$2:$AN$7500,MATCH(AQ$3,Команды!$A$2:$A$7500,0),$E66+2)=Команды!$AJ$9,TRUE,FALSE),IF(INDEX(Команды!$A$2:$AN$7500,MATCH(AQ$3,Команды!$A$2:$A$7500,0),$E66+2)=Команды!$AJ$10,TRUE,FALSE),IF(INDEX(Команды!$A$2:$AN$7500,MATCH(AQ$3,Команды!$A$2:$A$7500,0),$E66+2)=Команды!$AJ$11,TRUE,FALSE),IF(INDEX(Команды!$A$2:$AN$7500,MATCH(AQ$3,Команды!$A$2:$A$7500,0),$E66+2)=Команды!$AJ$12,TRUE,FALSE),IF(INDEX(Команды!$A$2:$AN$7500,MATCH(AQ$3,Команды!$A$2:$A$7500,0),$E66+2)=Команды!$AJ$13,TRUE,FALSE),IF(INDEX(Команды!$A$2:$AN$7500,MATCH(AQ$3,Команды!$A$2:$A$7500,0),$E66+2)=Команды!$AJ$14,TRUE,FALSE),IF(INDEX(Команды!$A$2:$AN$7500,MATCH(AQ$3,Команды!$A$2:$A$7500,0),$E66+2)=Команды!$AJ$15,TRUE,FALSE),IF(INDEX(Команды!$A$2:$AN$7500,MATCH(AQ$3,Команды!$A$2:$A$7500,0),$E66+2)=Команды!$AJ$16,TRUE,FALSE),,IF(INDEX(Команды!$A$2:$AN$7500,MATCH(AQ$3,Команды!$A$2:$A$7500,0),$E66+2)=Команды!$AJ$17,TRUE,FALSE),,IF(INDEX(Команды!$A$2:$AN$7500,MATCH(AQ$3,Команды!$A$2:$A$7500,0),$E66+2)=Команды!$AJ$18,TRUE,FALSE),,IF(INDEX(Команды!$A$2:$AN$7500,MATCH(AQ$3,Команды!$A$2:$A$7500,0),$E66+2)=Команды!$AJ$19,TRUE,FALSE)),INDEX(Команды!$AJ$2:$AK$19,MATCH(INDEX(Команды!$A$2:$AN$7500,MATCH(AQ$3,Команды!$A$2:$A$7500,0),$E66+2),Команды!$AJ$2:$AJ$19,0),2),0)</f>
        <v>В</v>
      </c>
      <c r="AR66" s="175" t="str">
        <f>IF(OR(IF(INDEX(Команды!$A$2:$AN$7500,MATCH(AQ$3,Команды!$A$2:$A$7500,0),$E66+2)=Команды!$AJ$2,TRUE,FALSE),IF(INDEX(Команды!$A$2:$AN$7500,MATCH(AQ$3,Команды!$A$2:$A$7500,0),$E66+2)=Команды!$AJ$3,TRUE,FALSE),IF(INDEX(Команды!$A$2:$AN$7500,MATCH(AQ$3,Команды!$A$2:$A$7500,0),$E66+2)=Команды!$AJ$4,TRUE,FALSE),IF(INDEX(Команды!$A$2:$AN$7500,MATCH(AQ$3,Команды!$A$2:$A$7500,0),$E66+2)=Команды!$AJ$5,TRUE,FALSE),IF(INDEX(Команды!$A$2:$AN$7500,MATCH(AQ$3,Команды!$A$2:$A$7500,0),$E66+2)=Команды!$AJ$6,TRUE,FALSE),IF(INDEX(Команды!$A$2:$AN$7500,MATCH(AQ$3,Команды!$A$2:$A$7500,0),$E66+2)=Команды!$AJ$7,TRUE,FALSE),IF(INDEX(Команды!$A$2:$AN$7500,MATCH(AQ$3,Команды!$A$2:$A$7500,0),$E66+2)=Команды!$AJ$8,TRUE,FALSE),IF(INDEX(Команды!$A$2:$AN$7500,MATCH(AQ$3,Команды!$A$2:$A$7500,0),$E66+2)=Команды!$AJ$9,TRUE,FALSE),IF(INDEX(Команды!$A$2:$AN$7500,MATCH(AQ$3,Команды!$A$2:$A$7500,0),$E66+2)=Команды!$AJ$10,TRUE,FALSE),IF(INDEX(Команды!$A$2:$AN$7500,MATCH(AQ$3,Команды!$A$2:$A$7500,0),$E66+2)=Команды!$AJ$11,TRUE,FALSE),IF(INDEX(Команды!$A$2:$AN$7500,MATCH(AQ$3,Команды!$A$2:$A$7500,0),$E66+2)=Команды!$AJ$12,TRUE,FALSE),IF(INDEX(Команды!$A$2:$AN$7500,MATCH(AQ$3,Команды!$A$2:$A$7500,0),$E66+2)=Команды!$AJ$13,TRUE,FALSE),IF(INDEX(Команды!$A$2:$AN$7500,MATCH(AQ$3,Команды!$A$2:$A$7500,0),$E66+2)=Команды!$AJ$14,TRUE,FALSE),IF(INDEX(Команды!$A$2:$AN$7500,MATCH(AQ$3,Команды!$A$2:$A$7500,0),$E66+2)=Команды!$AJ$15,TRUE,FALSE),IF(INDEX(Команды!$A$2:$AN$7500,MATCH(AQ$3,Команды!$A$2:$A$7500,0),$E66+2)=Команды!$AJ$16,TRUE,FALSE),IF(INDEX(Команды!$A$2:$AN$7500,MATCH(AQ$3,Команды!$A$2:$A$7500,0),$E66+2)=Команды!$AJ$17,TRUE,FALSE),IF(INDEX(Команды!$A$2:$AN$7500,MATCH(AQ$3,Команды!$A$2:$A$7500,0),$E66+2)=Команды!$AJ$18,TRUE,FALSE),IF(INDEX(Команды!$A$2:$AN$7500,MATCH(AQ$3,Команды!$A$2:$A$7500,0),$E66+2)=Команды!$AJ$19,TRUE,FALSE)),INDEX(Команды!$AJ$2:$AL$19,MATCH(INDEX(Команды!$A$2:$AN$7500,MATCH(AQ$3,Команды!$A$2:$A$7500,0),$E66+2),Команды!$AJ$2:$AJ$19,0),3),0)</f>
        <v>В</v>
      </c>
      <c r="AS66" s="342"/>
      <c r="AT66" s="174" t="str">
        <f>IF(OR(IF(INDEX(Команды!$A$2:$AN$7500,MATCH(AT$3,Команды!$A$2:$A$7500,0),$E66+2)=Команды!$AJ$2,TRUE,FALSE),IF(INDEX(Команды!$A$2:$AN$7500,MATCH(AT$3,Команды!$A$2:$A$7500,0),$E66+2)=Команды!$AJ$3,TRUE,FALSE),IF(INDEX(Команды!$A$2:$AN$7500,MATCH(AT$3,Команды!$A$2:$A$7500,0),$E66+2)=Команды!$AJ$4,TRUE,FALSE),IF(INDEX(Команды!$A$2:$AN$7500,MATCH(AT$3,Команды!$A$2:$A$7500,0),$E66+2)=Команды!$AJ$5,TRUE,FALSE),IF(INDEX(Команды!$A$2:$AN$7500,MATCH(AT$3,Команды!$A$2:$A$7500,0),$E66+2)=Команды!$AJ$6,TRUE,FALSE),IF(INDEX(Команды!$A$2:$AN$7500,MATCH(AT$3,Команды!$A$2:$A$7500,0),$E66+2)=Команды!$AJ$7,TRUE,FALSE),IF(INDEX(Команды!$A$2:$AN$7500,MATCH(AT$3,Команды!$A$2:$A$7500,0),$E66+2)=Команды!$AJ$8,TRUE,FALSE),IF(INDEX(Команды!$A$2:$AN$7500,MATCH(AT$3,Команды!$A$2:$A$7500,0),$E66+2)=Команды!$AJ$9,TRUE,FALSE),IF(INDEX(Команды!$A$2:$AN$7500,MATCH(AT$3,Команды!$A$2:$A$7500,0),$E66+2)=Команды!$AJ$10,TRUE,FALSE),IF(INDEX(Команды!$A$2:$AN$7500,MATCH(AT$3,Команды!$A$2:$A$7500,0),$E66+2)=Команды!$AJ$11,TRUE,FALSE),IF(INDEX(Команды!$A$2:$AN$7500,MATCH(AT$3,Команды!$A$2:$A$7500,0),$E66+2)=Команды!$AJ$12,TRUE,FALSE),IF(INDEX(Команды!$A$2:$AN$7500,MATCH(AT$3,Команды!$A$2:$A$7500,0),$E66+2)=Команды!$AJ$13,TRUE,FALSE),IF(INDEX(Команды!$A$2:$AN$7500,MATCH(AT$3,Команды!$A$2:$A$7500,0),$E66+2)=Команды!$AJ$14,TRUE,FALSE),IF(INDEX(Команды!$A$2:$AN$7500,MATCH(AT$3,Команды!$A$2:$A$7500,0),$E66+2)=Команды!$AJ$15,TRUE,FALSE),IF(INDEX(Команды!$A$2:$AN$7500,MATCH(AT$3,Команды!$A$2:$A$7500,0),$E66+2)=Команды!$AJ$16,TRUE,FALSE),,IF(INDEX(Команды!$A$2:$AN$7500,MATCH(AT$3,Команды!$A$2:$A$7500,0),$E66+2)=Команды!$AJ$17,TRUE,FALSE),,IF(INDEX(Команды!$A$2:$AN$7500,MATCH(AT$3,Команды!$A$2:$A$7500,0),$E66+2)=Команды!$AJ$18,TRUE,FALSE),,IF(INDEX(Команды!$A$2:$AN$7500,MATCH(AT$3,Команды!$A$2:$A$7500,0),$E66+2)=Команды!$AJ$19,TRUE,FALSE)),INDEX(Команды!$AJ$2:$AK$19,MATCH(INDEX(Команды!$A$2:$AN$7500,MATCH(AT$3,Команды!$A$2:$A$7500,0),$E66+2),Команды!$AJ$2:$AJ$19,0),2),0)</f>
        <v>В</v>
      </c>
      <c r="AU66" s="175" t="str">
        <f>IF(OR(IF(INDEX(Команды!$A$2:$AN$7500,MATCH(AT$3,Команды!$A$2:$A$7500,0),$E66+2)=Команды!$AJ$2,TRUE,FALSE),IF(INDEX(Команды!$A$2:$AN$7500,MATCH(AT$3,Команды!$A$2:$A$7500,0),$E66+2)=Команды!$AJ$3,TRUE,FALSE),IF(INDEX(Команды!$A$2:$AN$7500,MATCH(AT$3,Команды!$A$2:$A$7500,0),$E66+2)=Команды!$AJ$4,TRUE,FALSE),IF(INDEX(Команды!$A$2:$AN$7500,MATCH(AT$3,Команды!$A$2:$A$7500,0),$E66+2)=Команды!$AJ$5,TRUE,FALSE),IF(INDEX(Команды!$A$2:$AN$7500,MATCH(AT$3,Команды!$A$2:$A$7500,0),$E66+2)=Команды!$AJ$6,TRUE,FALSE),IF(INDEX(Команды!$A$2:$AN$7500,MATCH(AT$3,Команды!$A$2:$A$7500,0),$E66+2)=Команды!$AJ$7,TRUE,FALSE),IF(INDEX(Команды!$A$2:$AN$7500,MATCH(AT$3,Команды!$A$2:$A$7500,0),$E66+2)=Команды!$AJ$8,TRUE,FALSE),IF(INDEX(Команды!$A$2:$AN$7500,MATCH(AT$3,Команды!$A$2:$A$7500,0),$E66+2)=Команды!$AJ$9,TRUE,FALSE),IF(INDEX(Команды!$A$2:$AN$7500,MATCH(AT$3,Команды!$A$2:$A$7500,0),$E66+2)=Команды!$AJ$10,TRUE,FALSE),IF(INDEX(Команды!$A$2:$AN$7500,MATCH(AT$3,Команды!$A$2:$A$7500,0),$E66+2)=Команды!$AJ$11,TRUE,FALSE),IF(INDEX(Команды!$A$2:$AN$7500,MATCH(AT$3,Команды!$A$2:$A$7500,0),$E66+2)=Команды!$AJ$12,TRUE,FALSE),IF(INDEX(Команды!$A$2:$AN$7500,MATCH(AT$3,Команды!$A$2:$A$7500,0),$E66+2)=Команды!$AJ$13,TRUE,FALSE),IF(INDEX(Команды!$A$2:$AN$7500,MATCH(AT$3,Команды!$A$2:$A$7500,0),$E66+2)=Команды!$AJ$14,TRUE,FALSE),IF(INDEX(Команды!$A$2:$AN$7500,MATCH(AT$3,Команды!$A$2:$A$7500,0),$E66+2)=Команды!$AJ$15,TRUE,FALSE),IF(INDEX(Команды!$A$2:$AN$7500,MATCH(AT$3,Команды!$A$2:$A$7500,0),$E66+2)=Команды!$AJ$16,TRUE,FALSE),IF(INDEX(Команды!$A$2:$AN$7500,MATCH(AT$3,Команды!$A$2:$A$7500,0),$E66+2)=Команды!$AJ$17,TRUE,FALSE),IF(INDEX(Команды!$A$2:$AN$7500,MATCH(AT$3,Команды!$A$2:$A$7500,0),$E66+2)=Команды!$AJ$18,TRUE,FALSE),IF(INDEX(Команды!$A$2:$AN$7500,MATCH(AT$3,Команды!$A$2:$A$7500,0),$E66+2)=Команды!$AJ$19,TRUE,FALSE)),INDEX(Команды!$AJ$2:$AL$19,MATCH(INDEX(Команды!$A$2:$AN$7500,MATCH(AT$3,Команды!$A$2:$A$7500,0),$E66+2),Команды!$AJ$2:$AJ$19,0),3),0)</f>
        <v>В</v>
      </c>
      <c r="AV66" s="342"/>
      <c r="AW66" s="174" t="str">
        <f>IF(OR(IF(INDEX(Команды!$A$2:$AN$7500,MATCH(AW$3,Команды!$A$2:$A$7500,0),$E66+2)=Команды!$AJ$2,TRUE,FALSE),IF(INDEX(Команды!$A$2:$AN$7500,MATCH(AW$3,Команды!$A$2:$A$7500,0),$E66+2)=Команды!$AJ$3,TRUE,FALSE),IF(INDEX(Команды!$A$2:$AN$7500,MATCH(AW$3,Команды!$A$2:$A$7500,0),$E66+2)=Команды!$AJ$4,TRUE,FALSE),IF(INDEX(Команды!$A$2:$AN$7500,MATCH(AW$3,Команды!$A$2:$A$7500,0),$E66+2)=Команды!$AJ$5,TRUE,FALSE),IF(INDEX(Команды!$A$2:$AN$7500,MATCH(AW$3,Команды!$A$2:$A$7500,0),$E66+2)=Команды!$AJ$6,TRUE,FALSE),IF(INDEX(Команды!$A$2:$AN$7500,MATCH(AW$3,Команды!$A$2:$A$7500,0),$E66+2)=Команды!$AJ$7,TRUE,FALSE),IF(INDEX(Команды!$A$2:$AN$7500,MATCH(AW$3,Команды!$A$2:$A$7500,0),$E66+2)=Команды!$AJ$8,TRUE,FALSE),IF(INDEX(Команды!$A$2:$AN$7500,MATCH(AW$3,Команды!$A$2:$A$7500,0),$E66+2)=Команды!$AJ$9,TRUE,FALSE),IF(INDEX(Команды!$A$2:$AN$7500,MATCH(AW$3,Команды!$A$2:$A$7500,0),$E66+2)=Команды!$AJ$10,TRUE,FALSE),IF(INDEX(Команды!$A$2:$AN$7500,MATCH(AW$3,Команды!$A$2:$A$7500,0),$E66+2)=Команды!$AJ$11,TRUE,FALSE),IF(INDEX(Команды!$A$2:$AN$7500,MATCH(AW$3,Команды!$A$2:$A$7500,0),$E66+2)=Команды!$AJ$12,TRUE,FALSE),IF(INDEX(Команды!$A$2:$AN$7500,MATCH(AW$3,Команды!$A$2:$A$7500,0),$E66+2)=Команды!$AJ$13,TRUE,FALSE),IF(INDEX(Команды!$A$2:$AN$7500,MATCH(AW$3,Команды!$A$2:$A$7500,0),$E66+2)=Команды!$AJ$14,TRUE,FALSE),IF(INDEX(Команды!$A$2:$AN$7500,MATCH(AW$3,Команды!$A$2:$A$7500,0),$E66+2)=Команды!$AJ$15,TRUE,FALSE),IF(INDEX(Команды!$A$2:$AN$7500,MATCH(AW$3,Команды!$A$2:$A$7500,0),$E66+2)=Команды!$AJ$16,TRUE,FALSE),,IF(INDEX(Команды!$A$2:$AN$7500,MATCH(AW$3,Команды!$A$2:$A$7500,0),$E66+2)=Команды!$AJ$17,TRUE,FALSE),,IF(INDEX(Команды!$A$2:$AN$7500,MATCH(AW$3,Команды!$A$2:$A$7500,0),$E66+2)=Команды!$AJ$18,TRUE,FALSE),,IF(INDEX(Команды!$A$2:$AN$7500,MATCH(AW$3,Команды!$A$2:$A$7500,0),$E66+2)=Команды!$AJ$19,TRUE,FALSE)),INDEX(Команды!$AJ$2:$AK$19,MATCH(INDEX(Команды!$A$2:$AN$7500,MATCH(AW$3,Команды!$A$2:$A$7500,0),$E66+2),Команды!$AJ$2:$AJ$19,0),2),0)</f>
        <v>В</v>
      </c>
      <c r="AX66" s="175" t="str">
        <f>IF(OR(IF(INDEX(Команды!$A$2:$AN$7500,MATCH(AW$3,Команды!$A$2:$A$7500,0),$E66+2)=Команды!$AJ$2,TRUE,FALSE),IF(INDEX(Команды!$A$2:$AN$7500,MATCH(AW$3,Команды!$A$2:$A$7500,0),$E66+2)=Команды!$AJ$3,TRUE,FALSE),IF(INDEX(Команды!$A$2:$AN$7500,MATCH(AW$3,Команды!$A$2:$A$7500,0),$E66+2)=Команды!$AJ$4,TRUE,FALSE),IF(INDEX(Команды!$A$2:$AN$7500,MATCH(AW$3,Команды!$A$2:$A$7500,0),$E66+2)=Команды!$AJ$5,TRUE,FALSE),IF(INDEX(Команды!$A$2:$AN$7500,MATCH(AW$3,Команды!$A$2:$A$7500,0),$E66+2)=Команды!$AJ$6,TRUE,FALSE),IF(INDEX(Команды!$A$2:$AN$7500,MATCH(AW$3,Команды!$A$2:$A$7500,0),$E66+2)=Команды!$AJ$7,TRUE,FALSE),IF(INDEX(Команды!$A$2:$AN$7500,MATCH(AW$3,Команды!$A$2:$A$7500,0),$E66+2)=Команды!$AJ$8,TRUE,FALSE),IF(INDEX(Команды!$A$2:$AN$7500,MATCH(AW$3,Команды!$A$2:$A$7500,0),$E66+2)=Команды!$AJ$9,TRUE,FALSE),IF(INDEX(Команды!$A$2:$AN$7500,MATCH(AW$3,Команды!$A$2:$A$7500,0),$E66+2)=Команды!$AJ$10,TRUE,FALSE),IF(INDEX(Команды!$A$2:$AN$7500,MATCH(AW$3,Команды!$A$2:$A$7500,0),$E66+2)=Команды!$AJ$11,TRUE,FALSE),IF(INDEX(Команды!$A$2:$AN$7500,MATCH(AW$3,Команды!$A$2:$A$7500,0),$E66+2)=Команды!$AJ$12,TRUE,FALSE),IF(INDEX(Команды!$A$2:$AN$7500,MATCH(AW$3,Команды!$A$2:$A$7500,0),$E66+2)=Команды!$AJ$13,TRUE,FALSE),IF(INDEX(Команды!$A$2:$AN$7500,MATCH(AW$3,Команды!$A$2:$A$7500,0),$E66+2)=Команды!$AJ$14,TRUE,FALSE),IF(INDEX(Команды!$A$2:$AN$7500,MATCH(AW$3,Команды!$A$2:$A$7500,0),$E66+2)=Команды!$AJ$15,TRUE,FALSE),IF(INDEX(Команды!$A$2:$AN$7500,MATCH(AW$3,Команды!$A$2:$A$7500,0),$E66+2)=Команды!$AJ$16,TRUE,FALSE),IF(INDEX(Команды!$A$2:$AN$7500,MATCH(AW$3,Команды!$A$2:$A$7500,0),$E66+2)=Команды!$AJ$17,TRUE,FALSE),IF(INDEX(Команды!$A$2:$AN$7500,MATCH(AW$3,Команды!$A$2:$A$7500,0),$E66+2)=Команды!$AJ$18,TRUE,FALSE),IF(INDEX(Команды!$A$2:$AN$7500,MATCH(AW$3,Команды!$A$2:$A$7500,0),$E66+2)=Команды!$AJ$19,TRUE,FALSE)),INDEX(Команды!$AJ$2:$AL$19,MATCH(INDEX(Команды!$A$2:$AN$7500,MATCH(AW$3,Команды!$A$2:$A$7500,0),$E66+2),Команды!$AJ$2:$AJ$19,0),3),0)</f>
        <v>В</v>
      </c>
      <c r="AY66" s="342"/>
      <c r="AZ66" s="174" t="str">
        <f>IF(OR(IF(INDEX(Команды!$A$2:$AN$7500,MATCH(AZ$3,Команды!$A$2:$A$7500,0),$E66+2)=Команды!$AJ$2,TRUE,FALSE),IF(INDEX(Команды!$A$2:$AN$7500,MATCH(AZ$3,Команды!$A$2:$A$7500,0),$E66+2)=Команды!$AJ$3,TRUE,FALSE),IF(INDEX(Команды!$A$2:$AN$7500,MATCH(AZ$3,Команды!$A$2:$A$7500,0),$E66+2)=Команды!$AJ$4,TRUE,FALSE),IF(INDEX(Команды!$A$2:$AN$7500,MATCH(AZ$3,Команды!$A$2:$A$7500,0),$E66+2)=Команды!$AJ$5,TRUE,FALSE),IF(INDEX(Команды!$A$2:$AN$7500,MATCH(AZ$3,Команды!$A$2:$A$7500,0),$E66+2)=Команды!$AJ$6,TRUE,FALSE),IF(INDEX(Команды!$A$2:$AN$7500,MATCH(AZ$3,Команды!$A$2:$A$7500,0),$E66+2)=Команды!$AJ$7,TRUE,FALSE),IF(INDEX(Команды!$A$2:$AN$7500,MATCH(AZ$3,Команды!$A$2:$A$7500,0),$E66+2)=Команды!$AJ$8,TRUE,FALSE),IF(INDEX(Команды!$A$2:$AN$7500,MATCH(AZ$3,Команды!$A$2:$A$7500,0),$E66+2)=Команды!$AJ$9,TRUE,FALSE),IF(INDEX(Команды!$A$2:$AN$7500,MATCH(AZ$3,Команды!$A$2:$A$7500,0),$E66+2)=Команды!$AJ$10,TRUE,FALSE),IF(INDEX(Команды!$A$2:$AN$7500,MATCH(AZ$3,Команды!$A$2:$A$7500,0),$E66+2)=Команды!$AJ$11,TRUE,FALSE),IF(INDEX(Команды!$A$2:$AN$7500,MATCH(AZ$3,Команды!$A$2:$A$7500,0),$E66+2)=Команды!$AJ$12,TRUE,FALSE),IF(INDEX(Команды!$A$2:$AN$7500,MATCH(AZ$3,Команды!$A$2:$A$7500,0),$E66+2)=Команды!$AJ$13,TRUE,FALSE),IF(INDEX(Команды!$A$2:$AN$7500,MATCH(AZ$3,Команды!$A$2:$A$7500,0),$E66+2)=Команды!$AJ$14,TRUE,FALSE),IF(INDEX(Команды!$A$2:$AN$7500,MATCH(AZ$3,Команды!$A$2:$A$7500,0),$E66+2)=Команды!$AJ$15,TRUE,FALSE),IF(INDEX(Команды!$A$2:$AN$7500,MATCH(AZ$3,Команды!$A$2:$A$7500,0),$E66+2)=Команды!$AJ$16,TRUE,FALSE),,IF(INDEX(Команды!$A$2:$AN$7500,MATCH(AZ$3,Команды!$A$2:$A$7500,0),$E66+2)=Команды!$AJ$17,TRUE,FALSE),,IF(INDEX(Команды!$A$2:$AN$7500,MATCH(AZ$3,Команды!$A$2:$A$7500,0),$E66+2)=Команды!$AJ$18,TRUE,FALSE),,IF(INDEX(Команды!$A$2:$AN$7500,MATCH(AZ$3,Команды!$A$2:$A$7500,0),$E66+2)=Команды!$AJ$19,TRUE,FALSE)),INDEX(Команды!$AJ$2:$AK$19,MATCH(INDEX(Команды!$A$2:$AN$7500,MATCH(AZ$3,Команды!$A$2:$A$7500,0),$E66+2),Команды!$AJ$2:$AJ$19,0),2),0)</f>
        <v>В</v>
      </c>
      <c r="BA66" s="175" t="str">
        <f>IF(OR(IF(INDEX(Команды!$A$2:$AN$7500,MATCH(AZ$3,Команды!$A$2:$A$7500,0),$E66+2)=Команды!$AJ$2,TRUE,FALSE),IF(INDEX(Команды!$A$2:$AN$7500,MATCH(AZ$3,Команды!$A$2:$A$7500,0),$E66+2)=Команды!$AJ$3,TRUE,FALSE),IF(INDEX(Команды!$A$2:$AN$7500,MATCH(AZ$3,Команды!$A$2:$A$7500,0),$E66+2)=Команды!$AJ$4,TRUE,FALSE),IF(INDEX(Команды!$A$2:$AN$7500,MATCH(AZ$3,Команды!$A$2:$A$7500,0),$E66+2)=Команды!$AJ$5,TRUE,FALSE),IF(INDEX(Команды!$A$2:$AN$7500,MATCH(AZ$3,Команды!$A$2:$A$7500,0),$E66+2)=Команды!$AJ$6,TRUE,FALSE),IF(INDEX(Команды!$A$2:$AN$7500,MATCH(AZ$3,Команды!$A$2:$A$7500,0),$E66+2)=Команды!$AJ$7,TRUE,FALSE),IF(INDEX(Команды!$A$2:$AN$7500,MATCH(AZ$3,Команды!$A$2:$A$7500,0),$E66+2)=Команды!$AJ$8,TRUE,FALSE),IF(INDEX(Команды!$A$2:$AN$7500,MATCH(AZ$3,Команды!$A$2:$A$7500,0),$E66+2)=Команды!$AJ$9,TRUE,FALSE),IF(INDEX(Команды!$A$2:$AN$7500,MATCH(AZ$3,Команды!$A$2:$A$7500,0),$E66+2)=Команды!$AJ$10,TRUE,FALSE),IF(INDEX(Команды!$A$2:$AN$7500,MATCH(AZ$3,Команды!$A$2:$A$7500,0),$E66+2)=Команды!$AJ$11,TRUE,FALSE),IF(INDEX(Команды!$A$2:$AN$7500,MATCH(AZ$3,Команды!$A$2:$A$7500,0),$E66+2)=Команды!$AJ$12,TRUE,FALSE),IF(INDEX(Команды!$A$2:$AN$7500,MATCH(AZ$3,Команды!$A$2:$A$7500,0),$E66+2)=Команды!$AJ$13,TRUE,FALSE),IF(INDEX(Команды!$A$2:$AN$7500,MATCH(AZ$3,Команды!$A$2:$A$7500,0),$E66+2)=Команды!$AJ$14,TRUE,FALSE),IF(INDEX(Команды!$A$2:$AN$7500,MATCH(AZ$3,Команды!$A$2:$A$7500,0),$E66+2)=Команды!$AJ$15,TRUE,FALSE),IF(INDEX(Команды!$A$2:$AN$7500,MATCH(AZ$3,Команды!$A$2:$A$7500,0),$E66+2)=Команды!$AJ$16,TRUE,FALSE),IF(INDEX(Команды!$A$2:$AN$7500,MATCH(AZ$3,Команды!$A$2:$A$7500,0),$E66+2)=Команды!$AJ$17,TRUE,FALSE),IF(INDEX(Команды!$A$2:$AN$7500,MATCH(AZ$3,Команды!$A$2:$A$7500,0),$E66+2)=Команды!$AJ$18,TRUE,FALSE),IF(INDEX(Команды!$A$2:$AN$7500,MATCH(AZ$3,Команды!$A$2:$A$7500,0),$E66+2)=Команды!$AJ$19,TRUE,FALSE)),INDEX(Команды!$AJ$2:$AL$19,MATCH(INDEX(Команды!$A$2:$AN$7500,MATCH(AZ$3,Команды!$A$2:$A$7500,0),$E66+2),Команды!$AJ$2:$AJ$19,0),3),0)</f>
        <v>В</v>
      </c>
      <c r="BB66" s="342"/>
      <c r="BC66" s="174" t="str">
        <f>IF(OR(IF(INDEX(Команды!$A$2:$AN$7500,MATCH(BC$3,Команды!$A$2:$A$7500,0),$E66+2)=Команды!$AJ$2,TRUE,FALSE),IF(INDEX(Команды!$A$2:$AN$7500,MATCH(BC$3,Команды!$A$2:$A$7500,0),$E66+2)=Команды!$AJ$3,TRUE,FALSE),IF(INDEX(Команды!$A$2:$AN$7500,MATCH(BC$3,Команды!$A$2:$A$7500,0),$E66+2)=Команды!$AJ$4,TRUE,FALSE),IF(INDEX(Команды!$A$2:$AN$7500,MATCH(BC$3,Команды!$A$2:$A$7500,0),$E66+2)=Команды!$AJ$5,TRUE,FALSE),IF(INDEX(Команды!$A$2:$AN$7500,MATCH(BC$3,Команды!$A$2:$A$7500,0),$E66+2)=Команды!$AJ$6,TRUE,FALSE),IF(INDEX(Команды!$A$2:$AN$7500,MATCH(BC$3,Команды!$A$2:$A$7500,0),$E66+2)=Команды!$AJ$7,TRUE,FALSE),IF(INDEX(Команды!$A$2:$AN$7500,MATCH(BC$3,Команды!$A$2:$A$7500,0),$E66+2)=Команды!$AJ$8,TRUE,FALSE),IF(INDEX(Команды!$A$2:$AN$7500,MATCH(BC$3,Команды!$A$2:$A$7500,0),$E66+2)=Команды!$AJ$9,TRUE,FALSE),IF(INDEX(Команды!$A$2:$AN$7500,MATCH(BC$3,Команды!$A$2:$A$7500,0),$E66+2)=Команды!$AJ$10,TRUE,FALSE),IF(INDEX(Команды!$A$2:$AN$7500,MATCH(BC$3,Команды!$A$2:$A$7500,0),$E66+2)=Команды!$AJ$11,TRUE,FALSE),IF(INDEX(Команды!$A$2:$AN$7500,MATCH(BC$3,Команды!$A$2:$A$7500,0),$E66+2)=Команды!$AJ$12,TRUE,FALSE),IF(INDEX(Команды!$A$2:$AN$7500,MATCH(BC$3,Команды!$A$2:$A$7500,0),$E66+2)=Команды!$AJ$13,TRUE,FALSE),IF(INDEX(Команды!$A$2:$AN$7500,MATCH(BC$3,Команды!$A$2:$A$7500,0),$E66+2)=Команды!$AJ$14,TRUE,FALSE),IF(INDEX(Команды!$A$2:$AN$7500,MATCH(BC$3,Команды!$A$2:$A$7500,0),$E66+2)=Команды!$AJ$15,TRUE,FALSE),IF(INDEX(Команды!$A$2:$AN$7500,MATCH(BC$3,Команды!$A$2:$A$7500,0),$E66+2)=Команды!$AJ$16,TRUE,FALSE),,IF(INDEX(Команды!$A$2:$AN$7500,MATCH(BC$3,Команды!$A$2:$A$7500,0),$E66+2)=Команды!$AJ$17,TRUE,FALSE),,IF(INDEX(Команды!$A$2:$AN$7500,MATCH(BC$3,Команды!$A$2:$A$7500,0),$E66+2)=Команды!$AJ$18,TRUE,FALSE),,IF(INDEX(Команды!$A$2:$AN$7500,MATCH(BC$3,Команды!$A$2:$A$7500,0),$E66+2)=Команды!$AJ$19,TRUE,FALSE)),INDEX(Команды!$AJ$2:$AK$19,MATCH(INDEX(Команды!$A$2:$AN$7500,MATCH(BC$3,Команды!$A$2:$A$7500,0),$E66+2),Команды!$AJ$2:$AJ$19,0),2),0)</f>
        <v>В</v>
      </c>
      <c r="BD66" s="175" t="str">
        <f>IF(OR(IF(INDEX(Команды!$A$2:$AN$7500,MATCH(BC$3,Команды!$A$2:$A$7500,0),$E66+2)=Команды!$AJ$2,TRUE,FALSE),IF(INDEX(Команды!$A$2:$AN$7500,MATCH(BC$3,Команды!$A$2:$A$7500,0),$E66+2)=Команды!$AJ$3,TRUE,FALSE),IF(INDEX(Команды!$A$2:$AN$7500,MATCH(BC$3,Команды!$A$2:$A$7500,0),$E66+2)=Команды!$AJ$4,TRUE,FALSE),IF(INDEX(Команды!$A$2:$AN$7500,MATCH(BC$3,Команды!$A$2:$A$7500,0),$E66+2)=Команды!$AJ$5,TRUE,FALSE),IF(INDEX(Команды!$A$2:$AN$7500,MATCH(BC$3,Команды!$A$2:$A$7500,0),$E66+2)=Команды!$AJ$6,TRUE,FALSE),IF(INDEX(Команды!$A$2:$AN$7500,MATCH(BC$3,Команды!$A$2:$A$7500,0),$E66+2)=Команды!$AJ$7,TRUE,FALSE),IF(INDEX(Команды!$A$2:$AN$7500,MATCH(BC$3,Команды!$A$2:$A$7500,0),$E66+2)=Команды!$AJ$8,TRUE,FALSE),IF(INDEX(Команды!$A$2:$AN$7500,MATCH(BC$3,Команды!$A$2:$A$7500,0),$E66+2)=Команды!$AJ$9,TRUE,FALSE),IF(INDEX(Команды!$A$2:$AN$7500,MATCH(BC$3,Команды!$A$2:$A$7500,0),$E66+2)=Команды!$AJ$10,TRUE,FALSE),IF(INDEX(Команды!$A$2:$AN$7500,MATCH(BC$3,Команды!$A$2:$A$7500,0),$E66+2)=Команды!$AJ$11,TRUE,FALSE),IF(INDEX(Команды!$A$2:$AN$7500,MATCH(BC$3,Команды!$A$2:$A$7500,0),$E66+2)=Команды!$AJ$12,TRUE,FALSE),IF(INDEX(Команды!$A$2:$AN$7500,MATCH(BC$3,Команды!$A$2:$A$7500,0),$E66+2)=Команды!$AJ$13,TRUE,FALSE),IF(INDEX(Команды!$A$2:$AN$7500,MATCH(BC$3,Команды!$A$2:$A$7500,0),$E66+2)=Команды!$AJ$14,TRUE,FALSE),IF(INDEX(Команды!$A$2:$AN$7500,MATCH(BC$3,Команды!$A$2:$A$7500,0),$E66+2)=Команды!$AJ$15,TRUE,FALSE),IF(INDEX(Команды!$A$2:$AN$7500,MATCH(BC$3,Команды!$A$2:$A$7500,0),$E66+2)=Команды!$AJ$16,TRUE,FALSE),IF(INDEX(Команды!$A$2:$AN$7500,MATCH(BC$3,Команды!$A$2:$A$7500,0),$E66+2)=Команды!$AJ$17,TRUE,FALSE),IF(INDEX(Команды!$A$2:$AN$7500,MATCH(BC$3,Команды!$A$2:$A$7500,0),$E66+2)=Команды!$AJ$18,TRUE,FALSE),IF(INDEX(Команды!$A$2:$AN$7500,MATCH(BC$3,Команды!$A$2:$A$7500,0),$E66+2)=Команды!$AJ$19,TRUE,FALSE)),INDEX(Команды!$AJ$2:$AL$19,MATCH(INDEX(Команды!$A$2:$AN$7500,MATCH(BC$3,Команды!$A$2:$A$7500,0),$E66+2),Команды!$AJ$2:$AJ$19,0),3),0)</f>
        <v>В</v>
      </c>
      <c r="BE66" s="342"/>
      <c r="BF66" s="174" t="str">
        <f>IF(OR(IF(INDEX(Команды!$A$2:$AN$7500,MATCH(BF$3,Команды!$A$2:$A$7500,0),$E66+2)=Команды!$AJ$2,TRUE,FALSE),IF(INDEX(Команды!$A$2:$AN$7500,MATCH(BF$3,Команды!$A$2:$A$7500,0),$E66+2)=Команды!$AJ$3,TRUE,FALSE),IF(INDEX(Команды!$A$2:$AN$7500,MATCH(BF$3,Команды!$A$2:$A$7500,0),$E66+2)=Команды!$AJ$4,TRUE,FALSE),IF(INDEX(Команды!$A$2:$AN$7500,MATCH(BF$3,Команды!$A$2:$A$7500,0),$E66+2)=Команды!$AJ$5,TRUE,FALSE),IF(INDEX(Команды!$A$2:$AN$7500,MATCH(BF$3,Команды!$A$2:$A$7500,0),$E66+2)=Команды!$AJ$6,TRUE,FALSE),IF(INDEX(Команды!$A$2:$AN$7500,MATCH(BF$3,Команды!$A$2:$A$7500,0),$E66+2)=Команды!$AJ$7,TRUE,FALSE),IF(INDEX(Команды!$A$2:$AN$7500,MATCH(BF$3,Команды!$A$2:$A$7500,0),$E66+2)=Команды!$AJ$8,TRUE,FALSE),IF(INDEX(Команды!$A$2:$AN$7500,MATCH(BF$3,Команды!$A$2:$A$7500,0),$E66+2)=Команды!$AJ$9,TRUE,FALSE),IF(INDEX(Команды!$A$2:$AN$7500,MATCH(BF$3,Команды!$A$2:$A$7500,0),$E66+2)=Команды!$AJ$10,TRUE,FALSE),IF(INDEX(Команды!$A$2:$AN$7500,MATCH(BF$3,Команды!$A$2:$A$7500,0),$E66+2)=Команды!$AJ$11,TRUE,FALSE),IF(INDEX(Команды!$A$2:$AN$7500,MATCH(BF$3,Команды!$A$2:$A$7500,0),$E66+2)=Команды!$AJ$12,TRUE,FALSE),IF(INDEX(Команды!$A$2:$AN$7500,MATCH(BF$3,Команды!$A$2:$A$7500,0),$E66+2)=Команды!$AJ$13,TRUE,FALSE),IF(INDEX(Команды!$A$2:$AN$7500,MATCH(BF$3,Команды!$A$2:$A$7500,0),$E66+2)=Команды!$AJ$14,TRUE,FALSE),IF(INDEX(Команды!$A$2:$AN$7500,MATCH(BF$3,Команды!$A$2:$A$7500,0),$E66+2)=Команды!$AJ$15,TRUE,FALSE),IF(INDEX(Команды!$A$2:$AN$7500,MATCH(BF$3,Команды!$A$2:$A$7500,0),$E66+2)=Команды!$AJ$16,TRUE,FALSE),,IF(INDEX(Команды!$A$2:$AN$7500,MATCH(BF$3,Команды!$A$2:$A$7500,0),$E66+2)=Команды!$AJ$17,TRUE,FALSE),,IF(INDEX(Команды!$A$2:$AN$7500,MATCH(BF$3,Команды!$A$2:$A$7500,0),$E66+2)=Команды!$AJ$18,TRUE,FALSE),,IF(INDEX(Команды!$A$2:$AN$7500,MATCH(BF$3,Команды!$A$2:$A$7500,0),$E66+2)=Команды!$AJ$19,TRUE,FALSE)),INDEX(Команды!$AJ$2:$AK$19,MATCH(INDEX(Команды!$A$2:$AN$7500,MATCH(BF$3,Команды!$A$2:$A$7500,0),$E66+2),Команды!$AJ$2:$AJ$19,0),2),0)</f>
        <v>В</v>
      </c>
      <c r="BG66" s="175" t="str">
        <f>IF(OR(IF(INDEX(Команды!$A$2:$AN$7500,MATCH(BF$3,Команды!$A$2:$A$7500,0),$E66+2)=Команды!$AJ$2,TRUE,FALSE),IF(INDEX(Команды!$A$2:$AN$7500,MATCH(BF$3,Команды!$A$2:$A$7500,0),$E66+2)=Команды!$AJ$3,TRUE,FALSE),IF(INDEX(Команды!$A$2:$AN$7500,MATCH(BF$3,Команды!$A$2:$A$7500,0),$E66+2)=Команды!$AJ$4,TRUE,FALSE),IF(INDEX(Команды!$A$2:$AN$7500,MATCH(BF$3,Команды!$A$2:$A$7500,0),$E66+2)=Команды!$AJ$5,TRUE,FALSE),IF(INDEX(Команды!$A$2:$AN$7500,MATCH(BF$3,Команды!$A$2:$A$7500,0),$E66+2)=Команды!$AJ$6,TRUE,FALSE),IF(INDEX(Команды!$A$2:$AN$7500,MATCH(BF$3,Команды!$A$2:$A$7500,0),$E66+2)=Команды!$AJ$7,TRUE,FALSE),IF(INDEX(Команды!$A$2:$AN$7500,MATCH(BF$3,Команды!$A$2:$A$7500,0),$E66+2)=Команды!$AJ$8,TRUE,FALSE),IF(INDEX(Команды!$A$2:$AN$7500,MATCH(BF$3,Команды!$A$2:$A$7500,0),$E66+2)=Команды!$AJ$9,TRUE,FALSE),IF(INDEX(Команды!$A$2:$AN$7500,MATCH(BF$3,Команды!$A$2:$A$7500,0),$E66+2)=Команды!$AJ$10,TRUE,FALSE),IF(INDEX(Команды!$A$2:$AN$7500,MATCH(BF$3,Команды!$A$2:$A$7500,0),$E66+2)=Команды!$AJ$11,TRUE,FALSE),IF(INDEX(Команды!$A$2:$AN$7500,MATCH(BF$3,Команды!$A$2:$A$7500,0),$E66+2)=Команды!$AJ$12,TRUE,FALSE),IF(INDEX(Команды!$A$2:$AN$7500,MATCH(BF$3,Команды!$A$2:$A$7500,0),$E66+2)=Команды!$AJ$13,TRUE,FALSE),IF(INDEX(Команды!$A$2:$AN$7500,MATCH(BF$3,Команды!$A$2:$A$7500,0),$E66+2)=Команды!$AJ$14,TRUE,FALSE),IF(INDEX(Команды!$A$2:$AN$7500,MATCH(BF$3,Команды!$A$2:$A$7500,0),$E66+2)=Команды!$AJ$15,TRUE,FALSE),IF(INDEX(Команды!$A$2:$AN$7500,MATCH(BF$3,Команды!$A$2:$A$7500,0),$E66+2)=Команды!$AJ$16,TRUE,FALSE),IF(INDEX(Команды!$A$2:$AN$7500,MATCH(BF$3,Команды!$A$2:$A$7500,0),$E66+2)=Команды!$AJ$17,TRUE,FALSE),IF(INDEX(Команды!$A$2:$AN$7500,MATCH(BF$3,Команды!$A$2:$A$7500,0),$E66+2)=Команды!$AJ$18,TRUE,FALSE),IF(INDEX(Команды!$A$2:$AN$7500,MATCH(BF$3,Команды!$A$2:$A$7500,0),$E66+2)=Команды!$AJ$19,TRUE,FALSE)),INDEX(Команды!$AJ$2:$AL$19,MATCH(INDEX(Команды!$A$2:$AN$7500,MATCH(BF$3,Команды!$A$2:$A$7500,0),$E66+2),Команды!$AJ$2:$AJ$19,0),3),0)</f>
        <v>В</v>
      </c>
      <c r="BH66" s="342"/>
      <c r="BI66" s="174" t="str">
        <f>IF(OR(IF(INDEX(Команды!$A$2:$AN$7500,MATCH(BI$3,Команды!$A$2:$A$7500,0),$E66+2)=Команды!$AJ$2,TRUE,FALSE),IF(INDEX(Команды!$A$2:$AN$7500,MATCH(BI$3,Команды!$A$2:$A$7500,0),$E66+2)=Команды!$AJ$3,TRUE,FALSE),IF(INDEX(Команды!$A$2:$AN$7500,MATCH(BI$3,Команды!$A$2:$A$7500,0),$E66+2)=Команды!$AJ$4,TRUE,FALSE),IF(INDEX(Команды!$A$2:$AN$7500,MATCH(BI$3,Команды!$A$2:$A$7500,0),$E66+2)=Команды!$AJ$5,TRUE,FALSE),IF(INDEX(Команды!$A$2:$AN$7500,MATCH(BI$3,Команды!$A$2:$A$7500,0),$E66+2)=Команды!$AJ$6,TRUE,FALSE),IF(INDEX(Команды!$A$2:$AN$7500,MATCH(BI$3,Команды!$A$2:$A$7500,0),$E66+2)=Команды!$AJ$7,TRUE,FALSE),IF(INDEX(Команды!$A$2:$AN$7500,MATCH(BI$3,Команды!$A$2:$A$7500,0),$E66+2)=Команды!$AJ$8,TRUE,FALSE),IF(INDEX(Команды!$A$2:$AN$7500,MATCH(BI$3,Команды!$A$2:$A$7500,0),$E66+2)=Команды!$AJ$9,TRUE,FALSE),IF(INDEX(Команды!$A$2:$AN$7500,MATCH(BI$3,Команды!$A$2:$A$7500,0),$E66+2)=Команды!$AJ$10,TRUE,FALSE),IF(INDEX(Команды!$A$2:$AN$7500,MATCH(BI$3,Команды!$A$2:$A$7500,0),$E66+2)=Команды!$AJ$11,TRUE,FALSE),IF(INDEX(Команды!$A$2:$AN$7500,MATCH(BI$3,Команды!$A$2:$A$7500,0),$E66+2)=Команды!$AJ$12,TRUE,FALSE),IF(INDEX(Команды!$A$2:$AN$7500,MATCH(BI$3,Команды!$A$2:$A$7500,0),$E66+2)=Команды!$AJ$13,TRUE,FALSE),IF(INDEX(Команды!$A$2:$AN$7500,MATCH(BI$3,Команды!$A$2:$A$7500,0),$E66+2)=Команды!$AJ$14,TRUE,FALSE),IF(INDEX(Команды!$A$2:$AN$7500,MATCH(BI$3,Команды!$A$2:$A$7500,0),$E66+2)=Команды!$AJ$15,TRUE,FALSE),IF(INDEX(Команды!$A$2:$AN$7500,MATCH(BI$3,Команды!$A$2:$A$7500,0),$E66+2)=Команды!$AJ$16,TRUE,FALSE),,IF(INDEX(Команды!$A$2:$AN$7500,MATCH(BI$3,Команды!$A$2:$A$7500,0),$E66+2)=Команды!$AJ$17,TRUE,FALSE),,IF(INDEX(Команды!$A$2:$AN$7500,MATCH(BI$3,Команды!$A$2:$A$7500,0),$E66+2)=Команды!$AJ$18,TRUE,FALSE),,IF(INDEX(Команды!$A$2:$AN$7500,MATCH(BI$3,Команды!$A$2:$A$7500,0),$E66+2)=Команды!$AJ$19,TRUE,FALSE)),INDEX(Команды!$AJ$2:$AK$19,MATCH(INDEX(Команды!$A$2:$AN$7500,MATCH(BI$3,Команды!$A$2:$A$7500,0),$E66+2),Команды!$AJ$2:$AJ$19,0),2),0)</f>
        <v>В</v>
      </c>
      <c r="BJ66" s="175" t="str">
        <f>IF(OR(IF(INDEX(Команды!$A$2:$AN$7500,MATCH(BI$3,Команды!$A$2:$A$7500,0),$E66+2)=Команды!$AJ$2,TRUE,FALSE),IF(INDEX(Команды!$A$2:$AN$7500,MATCH(BI$3,Команды!$A$2:$A$7500,0),$E66+2)=Команды!$AJ$3,TRUE,FALSE),IF(INDEX(Команды!$A$2:$AN$7500,MATCH(BI$3,Команды!$A$2:$A$7500,0),$E66+2)=Команды!$AJ$4,TRUE,FALSE),IF(INDEX(Команды!$A$2:$AN$7500,MATCH(BI$3,Команды!$A$2:$A$7500,0),$E66+2)=Команды!$AJ$5,TRUE,FALSE),IF(INDEX(Команды!$A$2:$AN$7500,MATCH(BI$3,Команды!$A$2:$A$7500,0),$E66+2)=Команды!$AJ$6,TRUE,FALSE),IF(INDEX(Команды!$A$2:$AN$7500,MATCH(BI$3,Команды!$A$2:$A$7500,0),$E66+2)=Команды!$AJ$7,TRUE,FALSE),IF(INDEX(Команды!$A$2:$AN$7500,MATCH(BI$3,Команды!$A$2:$A$7500,0),$E66+2)=Команды!$AJ$8,TRUE,FALSE),IF(INDEX(Команды!$A$2:$AN$7500,MATCH(BI$3,Команды!$A$2:$A$7500,0),$E66+2)=Команды!$AJ$9,TRUE,FALSE),IF(INDEX(Команды!$A$2:$AN$7500,MATCH(BI$3,Команды!$A$2:$A$7500,0),$E66+2)=Команды!$AJ$10,TRUE,FALSE),IF(INDEX(Команды!$A$2:$AN$7500,MATCH(BI$3,Команды!$A$2:$A$7500,0),$E66+2)=Команды!$AJ$11,TRUE,FALSE),IF(INDEX(Команды!$A$2:$AN$7500,MATCH(BI$3,Команды!$A$2:$A$7500,0),$E66+2)=Команды!$AJ$12,TRUE,FALSE),IF(INDEX(Команды!$A$2:$AN$7500,MATCH(BI$3,Команды!$A$2:$A$7500,0),$E66+2)=Команды!$AJ$13,TRUE,FALSE),IF(INDEX(Команды!$A$2:$AN$7500,MATCH(BI$3,Команды!$A$2:$A$7500,0),$E66+2)=Команды!$AJ$14,TRUE,FALSE),IF(INDEX(Команды!$A$2:$AN$7500,MATCH(BI$3,Команды!$A$2:$A$7500,0),$E66+2)=Команды!$AJ$15,TRUE,FALSE),IF(INDEX(Команды!$A$2:$AN$7500,MATCH(BI$3,Команды!$A$2:$A$7500,0),$E66+2)=Команды!$AJ$16,TRUE,FALSE),IF(INDEX(Команды!$A$2:$AN$7500,MATCH(BI$3,Команды!$A$2:$A$7500,0),$E66+2)=Команды!$AJ$17,TRUE,FALSE),IF(INDEX(Команды!$A$2:$AN$7500,MATCH(BI$3,Команды!$A$2:$A$7500,0),$E66+2)=Команды!$AJ$18,TRUE,FALSE),IF(INDEX(Команды!$A$2:$AN$7500,MATCH(BI$3,Команды!$A$2:$A$7500,0),$E66+2)=Команды!$AJ$19,TRUE,FALSE)),INDEX(Команды!$AJ$2:$AL$19,MATCH(INDEX(Команды!$A$2:$AN$7500,MATCH(BI$3,Команды!$A$2:$A$7500,0),$E66+2),Команды!$AJ$2:$AJ$19,0),3),0)</f>
        <v>В</v>
      </c>
      <c r="BK66" s="342"/>
      <c r="BL66" s="174" t="str">
        <f>IF(OR(IF(INDEX(Команды!$A$2:$AN$7500,MATCH(BL$3,Команды!$A$2:$A$7500,0),$E66+2)=Команды!$AJ$2,TRUE,FALSE),IF(INDEX(Команды!$A$2:$AN$7500,MATCH(BL$3,Команды!$A$2:$A$7500,0),$E66+2)=Команды!$AJ$3,TRUE,FALSE),IF(INDEX(Команды!$A$2:$AN$7500,MATCH(BL$3,Команды!$A$2:$A$7500,0),$E66+2)=Команды!$AJ$4,TRUE,FALSE),IF(INDEX(Команды!$A$2:$AN$7500,MATCH(BL$3,Команды!$A$2:$A$7500,0),$E66+2)=Команды!$AJ$5,TRUE,FALSE),IF(INDEX(Команды!$A$2:$AN$7500,MATCH(BL$3,Команды!$A$2:$A$7500,0),$E66+2)=Команды!$AJ$6,TRUE,FALSE),IF(INDEX(Команды!$A$2:$AN$7500,MATCH(BL$3,Команды!$A$2:$A$7500,0),$E66+2)=Команды!$AJ$7,TRUE,FALSE),IF(INDEX(Команды!$A$2:$AN$7500,MATCH(BL$3,Команды!$A$2:$A$7500,0),$E66+2)=Команды!$AJ$8,TRUE,FALSE),IF(INDEX(Команды!$A$2:$AN$7500,MATCH(BL$3,Команды!$A$2:$A$7500,0),$E66+2)=Команды!$AJ$9,TRUE,FALSE),IF(INDEX(Команды!$A$2:$AN$7500,MATCH(BL$3,Команды!$A$2:$A$7500,0),$E66+2)=Команды!$AJ$10,TRUE,FALSE),IF(INDEX(Команды!$A$2:$AN$7500,MATCH(BL$3,Команды!$A$2:$A$7500,0),$E66+2)=Команды!$AJ$11,TRUE,FALSE),IF(INDEX(Команды!$A$2:$AN$7500,MATCH(BL$3,Команды!$A$2:$A$7500,0),$E66+2)=Команды!$AJ$12,TRUE,FALSE),IF(INDEX(Команды!$A$2:$AN$7500,MATCH(BL$3,Команды!$A$2:$A$7500,0),$E66+2)=Команды!$AJ$13,TRUE,FALSE),IF(INDEX(Команды!$A$2:$AN$7500,MATCH(BL$3,Команды!$A$2:$A$7500,0),$E66+2)=Команды!$AJ$14,TRUE,FALSE),IF(INDEX(Команды!$A$2:$AN$7500,MATCH(BL$3,Команды!$A$2:$A$7500,0),$E66+2)=Команды!$AJ$15,TRUE,FALSE),IF(INDEX(Команды!$A$2:$AN$7500,MATCH(BL$3,Команды!$A$2:$A$7500,0),$E66+2)=Команды!$AJ$16,TRUE,FALSE),,IF(INDEX(Команды!$A$2:$AN$7500,MATCH(BL$3,Команды!$A$2:$A$7500,0),$E66+2)=Команды!$AJ$17,TRUE,FALSE),,IF(INDEX(Команды!$A$2:$AN$7500,MATCH(BL$3,Команды!$A$2:$A$7500,0),$E66+2)=Команды!$AJ$18,TRUE,FALSE),,IF(INDEX(Команды!$A$2:$AN$7500,MATCH(BL$3,Команды!$A$2:$A$7500,0),$E66+2)=Команды!$AJ$19,TRUE,FALSE)),INDEX(Команды!$AJ$2:$AK$19,MATCH(INDEX(Команды!$A$2:$AN$7500,MATCH(BL$3,Команды!$A$2:$A$7500,0),$E66+2),Команды!$AJ$2:$AJ$19,0),2),0)</f>
        <v>В</v>
      </c>
      <c r="BM66" s="175" t="str">
        <f>IF(OR(IF(INDEX(Команды!$A$2:$AN$7500,MATCH(BL$3,Команды!$A$2:$A$7500,0),$E66+2)=Команды!$AJ$2,TRUE,FALSE),IF(INDEX(Команды!$A$2:$AN$7500,MATCH(BL$3,Команды!$A$2:$A$7500,0),$E66+2)=Команды!$AJ$3,TRUE,FALSE),IF(INDEX(Команды!$A$2:$AN$7500,MATCH(BL$3,Команды!$A$2:$A$7500,0),$E66+2)=Команды!$AJ$4,TRUE,FALSE),IF(INDEX(Команды!$A$2:$AN$7500,MATCH(BL$3,Команды!$A$2:$A$7500,0),$E66+2)=Команды!$AJ$5,TRUE,FALSE),IF(INDEX(Команды!$A$2:$AN$7500,MATCH(BL$3,Команды!$A$2:$A$7500,0),$E66+2)=Команды!$AJ$6,TRUE,FALSE),IF(INDEX(Команды!$A$2:$AN$7500,MATCH(BL$3,Команды!$A$2:$A$7500,0),$E66+2)=Команды!$AJ$7,TRUE,FALSE),IF(INDEX(Команды!$A$2:$AN$7500,MATCH(BL$3,Команды!$A$2:$A$7500,0),$E66+2)=Команды!$AJ$8,TRUE,FALSE),IF(INDEX(Команды!$A$2:$AN$7500,MATCH(BL$3,Команды!$A$2:$A$7500,0),$E66+2)=Команды!$AJ$9,TRUE,FALSE),IF(INDEX(Команды!$A$2:$AN$7500,MATCH(BL$3,Команды!$A$2:$A$7500,0),$E66+2)=Команды!$AJ$10,TRUE,FALSE),IF(INDEX(Команды!$A$2:$AN$7500,MATCH(BL$3,Команды!$A$2:$A$7500,0),$E66+2)=Команды!$AJ$11,TRUE,FALSE),IF(INDEX(Команды!$A$2:$AN$7500,MATCH(BL$3,Команды!$A$2:$A$7500,0),$E66+2)=Команды!$AJ$12,TRUE,FALSE),IF(INDEX(Команды!$A$2:$AN$7500,MATCH(BL$3,Команды!$A$2:$A$7500,0),$E66+2)=Команды!$AJ$13,TRUE,FALSE),IF(INDEX(Команды!$A$2:$AN$7500,MATCH(BL$3,Команды!$A$2:$A$7500,0),$E66+2)=Команды!$AJ$14,TRUE,FALSE),IF(INDEX(Команды!$A$2:$AN$7500,MATCH(BL$3,Команды!$A$2:$A$7500,0),$E66+2)=Команды!$AJ$15,TRUE,FALSE),IF(INDEX(Команды!$A$2:$AN$7500,MATCH(BL$3,Команды!$A$2:$A$7500,0),$E66+2)=Команды!$AJ$16,TRUE,FALSE),IF(INDEX(Команды!$A$2:$AN$7500,MATCH(BL$3,Команды!$A$2:$A$7500,0),$E66+2)=Команды!$AJ$17,TRUE,FALSE),IF(INDEX(Команды!$A$2:$AN$7500,MATCH(BL$3,Команды!$A$2:$A$7500,0),$E66+2)=Команды!$AJ$18,TRUE,FALSE),IF(INDEX(Команды!$A$2:$AN$7500,MATCH(BL$3,Команды!$A$2:$A$7500,0),$E66+2)=Команды!$AJ$19,TRUE,FALSE)),INDEX(Команды!$AJ$2:$AL$19,MATCH(INDEX(Команды!$A$2:$AN$7500,MATCH(BL$3,Команды!$A$2:$A$7500,0),$E66+2),Команды!$AJ$2:$AJ$19,0),3),0)</f>
        <v>В</v>
      </c>
      <c r="BN66" s="342"/>
      <c r="BO66" s="174" t="str">
        <f>IF(OR(IF(INDEX(Команды!$A$2:$AN$7500,MATCH(BO$3,Команды!$A$2:$A$7500,0),$E66+2)=Команды!$AJ$2,TRUE,FALSE),IF(INDEX(Команды!$A$2:$AN$7500,MATCH(BO$3,Команды!$A$2:$A$7500,0),$E66+2)=Команды!$AJ$3,TRUE,FALSE),IF(INDEX(Команды!$A$2:$AN$7500,MATCH(BO$3,Команды!$A$2:$A$7500,0),$E66+2)=Команды!$AJ$4,TRUE,FALSE),IF(INDEX(Команды!$A$2:$AN$7500,MATCH(BO$3,Команды!$A$2:$A$7500,0),$E66+2)=Команды!$AJ$5,TRUE,FALSE),IF(INDEX(Команды!$A$2:$AN$7500,MATCH(BO$3,Команды!$A$2:$A$7500,0),$E66+2)=Команды!$AJ$6,TRUE,FALSE),IF(INDEX(Команды!$A$2:$AN$7500,MATCH(BO$3,Команды!$A$2:$A$7500,0),$E66+2)=Команды!$AJ$7,TRUE,FALSE),IF(INDEX(Команды!$A$2:$AN$7500,MATCH(BO$3,Команды!$A$2:$A$7500,0),$E66+2)=Команды!$AJ$8,TRUE,FALSE),IF(INDEX(Команды!$A$2:$AN$7500,MATCH(BO$3,Команды!$A$2:$A$7500,0),$E66+2)=Команды!$AJ$9,TRUE,FALSE),IF(INDEX(Команды!$A$2:$AN$7500,MATCH(BO$3,Команды!$A$2:$A$7500,0),$E66+2)=Команды!$AJ$10,TRUE,FALSE),IF(INDEX(Команды!$A$2:$AN$7500,MATCH(BO$3,Команды!$A$2:$A$7500,0),$E66+2)=Команды!$AJ$11,TRUE,FALSE),IF(INDEX(Команды!$A$2:$AN$7500,MATCH(BO$3,Команды!$A$2:$A$7500,0),$E66+2)=Команды!$AJ$12,TRUE,FALSE),IF(INDEX(Команды!$A$2:$AN$7500,MATCH(BO$3,Команды!$A$2:$A$7500,0),$E66+2)=Команды!$AJ$13,TRUE,FALSE),IF(INDEX(Команды!$A$2:$AN$7500,MATCH(BO$3,Команды!$A$2:$A$7500,0),$E66+2)=Команды!$AJ$14,TRUE,FALSE),IF(INDEX(Команды!$A$2:$AN$7500,MATCH(BO$3,Команды!$A$2:$A$7500,0),$E66+2)=Команды!$AJ$15,TRUE,FALSE),IF(INDEX(Команды!$A$2:$AN$7500,MATCH(BO$3,Команды!$A$2:$A$7500,0),$E66+2)=Команды!$AJ$16,TRUE,FALSE),,IF(INDEX(Команды!$A$2:$AN$7500,MATCH(BO$3,Команды!$A$2:$A$7500,0),$E66+2)=Команды!$AJ$17,TRUE,FALSE),,IF(INDEX(Команды!$A$2:$AN$7500,MATCH(BO$3,Команды!$A$2:$A$7500,0),$E66+2)=Команды!$AJ$18,TRUE,FALSE),,IF(INDEX(Команды!$A$2:$AN$7500,MATCH(BO$3,Команды!$A$2:$A$7500,0),$E66+2)=Команды!$AJ$19,TRUE,FALSE)),INDEX(Команды!$AJ$2:$AK$19,MATCH(INDEX(Команды!$A$2:$AN$7500,MATCH(BO$3,Команды!$A$2:$A$7500,0),$E66+2),Команды!$AJ$2:$AJ$19,0),2),0)</f>
        <v>В</v>
      </c>
      <c r="BP66" s="175" t="str">
        <f>IF(OR(IF(INDEX(Команды!$A$2:$AN$7500,MATCH(BO$3,Команды!$A$2:$A$7500,0),$E66+2)=Команды!$AJ$2,TRUE,FALSE),IF(INDEX(Команды!$A$2:$AN$7500,MATCH(BO$3,Команды!$A$2:$A$7500,0),$E66+2)=Команды!$AJ$3,TRUE,FALSE),IF(INDEX(Команды!$A$2:$AN$7500,MATCH(BO$3,Команды!$A$2:$A$7500,0),$E66+2)=Команды!$AJ$4,TRUE,FALSE),IF(INDEX(Команды!$A$2:$AN$7500,MATCH(BO$3,Команды!$A$2:$A$7500,0),$E66+2)=Команды!$AJ$5,TRUE,FALSE),IF(INDEX(Команды!$A$2:$AN$7500,MATCH(BO$3,Команды!$A$2:$A$7500,0),$E66+2)=Команды!$AJ$6,TRUE,FALSE),IF(INDEX(Команды!$A$2:$AN$7500,MATCH(BO$3,Команды!$A$2:$A$7500,0),$E66+2)=Команды!$AJ$7,TRUE,FALSE),IF(INDEX(Команды!$A$2:$AN$7500,MATCH(BO$3,Команды!$A$2:$A$7500,0),$E66+2)=Команды!$AJ$8,TRUE,FALSE),IF(INDEX(Команды!$A$2:$AN$7500,MATCH(BO$3,Команды!$A$2:$A$7500,0),$E66+2)=Команды!$AJ$9,TRUE,FALSE),IF(INDEX(Команды!$A$2:$AN$7500,MATCH(BO$3,Команды!$A$2:$A$7500,0),$E66+2)=Команды!$AJ$10,TRUE,FALSE),IF(INDEX(Команды!$A$2:$AN$7500,MATCH(BO$3,Команды!$A$2:$A$7500,0),$E66+2)=Команды!$AJ$11,TRUE,FALSE),IF(INDEX(Команды!$A$2:$AN$7500,MATCH(BO$3,Команды!$A$2:$A$7500,0),$E66+2)=Команды!$AJ$12,TRUE,FALSE),IF(INDEX(Команды!$A$2:$AN$7500,MATCH(BO$3,Команды!$A$2:$A$7500,0),$E66+2)=Команды!$AJ$13,TRUE,FALSE),IF(INDEX(Команды!$A$2:$AN$7500,MATCH(BO$3,Команды!$A$2:$A$7500,0),$E66+2)=Команды!$AJ$14,TRUE,FALSE),IF(INDEX(Команды!$A$2:$AN$7500,MATCH(BO$3,Команды!$A$2:$A$7500,0),$E66+2)=Команды!$AJ$15,TRUE,FALSE),IF(INDEX(Команды!$A$2:$AN$7500,MATCH(BO$3,Команды!$A$2:$A$7500,0),$E66+2)=Команды!$AJ$16,TRUE,FALSE),IF(INDEX(Команды!$A$2:$AN$7500,MATCH(BO$3,Команды!$A$2:$A$7500,0),$E66+2)=Команды!$AJ$17,TRUE,FALSE),IF(INDEX(Команды!$A$2:$AN$7500,MATCH(BO$3,Команды!$A$2:$A$7500,0),$E66+2)=Команды!$AJ$18,TRUE,FALSE),IF(INDEX(Команды!$A$2:$AN$7500,MATCH(BO$3,Команды!$A$2:$A$7500,0),$E66+2)=Команды!$AJ$19,TRUE,FALSE)),INDEX(Команды!$AJ$2:$AL$19,MATCH(INDEX(Команды!$A$2:$AN$7500,MATCH(BO$3,Команды!$A$2:$A$7500,0),$E66+2),Команды!$AJ$2:$AJ$19,0),3),0)</f>
        <v>В</v>
      </c>
      <c r="BQ66" s="342"/>
      <c r="BR66" s="174" t="str">
        <f>IF(OR(IF(INDEX(Команды!$A$2:$AN$7500,MATCH(BR$3,Команды!$A$2:$A$7500,0),$E66+2)=Команды!$AJ$2,TRUE,FALSE),IF(INDEX(Команды!$A$2:$AN$7500,MATCH(BR$3,Команды!$A$2:$A$7500,0),$E66+2)=Команды!$AJ$3,TRUE,FALSE),IF(INDEX(Команды!$A$2:$AN$7500,MATCH(BR$3,Команды!$A$2:$A$7500,0),$E66+2)=Команды!$AJ$4,TRUE,FALSE),IF(INDEX(Команды!$A$2:$AN$7500,MATCH(BR$3,Команды!$A$2:$A$7500,0),$E66+2)=Команды!$AJ$5,TRUE,FALSE),IF(INDEX(Команды!$A$2:$AN$7500,MATCH(BR$3,Команды!$A$2:$A$7500,0),$E66+2)=Команды!$AJ$6,TRUE,FALSE),IF(INDEX(Команды!$A$2:$AN$7500,MATCH(BR$3,Команды!$A$2:$A$7500,0),$E66+2)=Команды!$AJ$7,TRUE,FALSE),IF(INDEX(Команды!$A$2:$AN$7500,MATCH(BR$3,Команды!$A$2:$A$7500,0),$E66+2)=Команды!$AJ$8,TRUE,FALSE),IF(INDEX(Команды!$A$2:$AN$7500,MATCH(BR$3,Команды!$A$2:$A$7500,0),$E66+2)=Команды!$AJ$9,TRUE,FALSE),IF(INDEX(Команды!$A$2:$AN$7500,MATCH(BR$3,Команды!$A$2:$A$7500,0),$E66+2)=Команды!$AJ$10,TRUE,FALSE),IF(INDEX(Команды!$A$2:$AN$7500,MATCH(BR$3,Команды!$A$2:$A$7500,0),$E66+2)=Команды!$AJ$11,TRUE,FALSE),IF(INDEX(Команды!$A$2:$AN$7500,MATCH(BR$3,Команды!$A$2:$A$7500,0),$E66+2)=Команды!$AJ$12,TRUE,FALSE),IF(INDEX(Команды!$A$2:$AN$7500,MATCH(BR$3,Команды!$A$2:$A$7500,0),$E66+2)=Команды!$AJ$13,TRUE,FALSE),IF(INDEX(Команды!$A$2:$AN$7500,MATCH(BR$3,Команды!$A$2:$A$7500,0),$E66+2)=Команды!$AJ$14,TRUE,FALSE),IF(INDEX(Команды!$A$2:$AN$7500,MATCH(BR$3,Команды!$A$2:$A$7500,0),$E66+2)=Команды!$AJ$15,TRUE,FALSE),IF(INDEX(Команды!$A$2:$AN$7500,MATCH(BR$3,Команды!$A$2:$A$7500,0),$E66+2)=Команды!$AJ$16,TRUE,FALSE),,IF(INDEX(Команды!$A$2:$AN$7500,MATCH(BR$3,Команды!$A$2:$A$7500,0),$E66+2)=Команды!$AJ$17,TRUE,FALSE),,IF(INDEX(Команды!$A$2:$AN$7500,MATCH(BR$3,Команды!$A$2:$A$7500,0),$E66+2)=Команды!$AJ$18,TRUE,FALSE),,IF(INDEX(Команды!$A$2:$AN$7500,MATCH(BR$3,Команды!$A$2:$A$7500,0),$E66+2)=Команды!$AJ$19,TRUE,FALSE)),INDEX(Команды!$AJ$2:$AK$19,MATCH(INDEX(Команды!$A$2:$AN$7500,MATCH(BR$3,Команды!$A$2:$A$7500,0),$E66+2),Команды!$AJ$2:$AJ$19,0),2),0)</f>
        <v>В</v>
      </c>
      <c r="BS66" s="175" t="str">
        <f>IF(OR(IF(INDEX(Команды!$A$2:$AN$7500,MATCH(BR$3,Команды!$A$2:$A$7500,0),$E66+2)=Команды!$AJ$2,TRUE,FALSE),IF(INDEX(Команды!$A$2:$AN$7500,MATCH(BR$3,Команды!$A$2:$A$7500,0),$E66+2)=Команды!$AJ$3,TRUE,FALSE),IF(INDEX(Команды!$A$2:$AN$7500,MATCH(BR$3,Команды!$A$2:$A$7500,0),$E66+2)=Команды!$AJ$4,TRUE,FALSE),IF(INDEX(Команды!$A$2:$AN$7500,MATCH(BR$3,Команды!$A$2:$A$7500,0),$E66+2)=Команды!$AJ$5,TRUE,FALSE),IF(INDEX(Команды!$A$2:$AN$7500,MATCH(BR$3,Команды!$A$2:$A$7500,0),$E66+2)=Команды!$AJ$6,TRUE,FALSE),IF(INDEX(Команды!$A$2:$AN$7500,MATCH(BR$3,Команды!$A$2:$A$7500,0),$E66+2)=Команды!$AJ$7,TRUE,FALSE),IF(INDEX(Команды!$A$2:$AN$7500,MATCH(BR$3,Команды!$A$2:$A$7500,0),$E66+2)=Команды!$AJ$8,TRUE,FALSE),IF(INDEX(Команды!$A$2:$AN$7500,MATCH(BR$3,Команды!$A$2:$A$7500,0),$E66+2)=Команды!$AJ$9,TRUE,FALSE),IF(INDEX(Команды!$A$2:$AN$7500,MATCH(BR$3,Команды!$A$2:$A$7500,0),$E66+2)=Команды!$AJ$10,TRUE,FALSE),IF(INDEX(Команды!$A$2:$AN$7500,MATCH(BR$3,Команды!$A$2:$A$7500,0),$E66+2)=Команды!$AJ$11,TRUE,FALSE),IF(INDEX(Команды!$A$2:$AN$7500,MATCH(BR$3,Команды!$A$2:$A$7500,0),$E66+2)=Команды!$AJ$12,TRUE,FALSE),IF(INDEX(Команды!$A$2:$AN$7500,MATCH(BR$3,Команды!$A$2:$A$7500,0),$E66+2)=Команды!$AJ$13,TRUE,FALSE),IF(INDEX(Команды!$A$2:$AN$7500,MATCH(BR$3,Команды!$A$2:$A$7500,0),$E66+2)=Команды!$AJ$14,TRUE,FALSE),IF(INDEX(Команды!$A$2:$AN$7500,MATCH(BR$3,Команды!$A$2:$A$7500,0),$E66+2)=Команды!$AJ$15,TRUE,FALSE),IF(INDEX(Команды!$A$2:$AN$7500,MATCH(BR$3,Команды!$A$2:$A$7500,0),$E66+2)=Команды!$AJ$16,TRUE,FALSE),IF(INDEX(Команды!$A$2:$AN$7500,MATCH(BR$3,Команды!$A$2:$A$7500,0),$E66+2)=Команды!$AJ$17,TRUE,FALSE),IF(INDEX(Команды!$A$2:$AN$7500,MATCH(BR$3,Команды!$A$2:$A$7500,0),$E66+2)=Команды!$AJ$18,TRUE,FALSE),IF(INDEX(Команды!$A$2:$AN$7500,MATCH(BR$3,Команды!$A$2:$A$7500,0),$E66+2)=Команды!$AJ$19,TRUE,FALSE)),INDEX(Команды!$AJ$2:$AL$19,MATCH(INDEX(Команды!$A$2:$AN$7500,MATCH(BR$3,Команды!$A$2:$A$7500,0),$E66+2),Команды!$AJ$2:$AJ$19,0),3),0)</f>
        <v>В</v>
      </c>
      <c r="BT66" s="342"/>
      <c r="BU66" s="174" t="str">
        <f>IF(OR(IF(INDEX(Команды!$A$2:$AN$7500,MATCH(BU$3,Команды!$A$2:$A$7500,0),$E66+2)=Команды!$AJ$2,TRUE,FALSE),IF(INDEX(Команды!$A$2:$AN$7500,MATCH(BU$3,Команды!$A$2:$A$7500,0),$E66+2)=Команды!$AJ$3,TRUE,FALSE),IF(INDEX(Команды!$A$2:$AN$7500,MATCH(BU$3,Команды!$A$2:$A$7500,0),$E66+2)=Команды!$AJ$4,TRUE,FALSE),IF(INDEX(Команды!$A$2:$AN$7500,MATCH(BU$3,Команды!$A$2:$A$7500,0),$E66+2)=Команды!$AJ$5,TRUE,FALSE),IF(INDEX(Команды!$A$2:$AN$7500,MATCH(BU$3,Команды!$A$2:$A$7500,0),$E66+2)=Команды!$AJ$6,TRUE,FALSE),IF(INDEX(Команды!$A$2:$AN$7500,MATCH(BU$3,Команды!$A$2:$A$7500,0),$E66+2)=Команды!$AJ$7,TRUE,FALSE),IF(INDEX(Команды!$A$2:$AN$7500,MATCH(BU$3,Команды!$A$2:$A$7500,0),$E66+2)=Команды!$AJ$8,TRUE,FALSE),IF(INDEX(Команды!$A$2:$AN$7500,MATCH(BU$3,Команды!$A$2:$A$7500,0),$E66+2)=Команды!$AJ$9,TRUE,FALSE),IF(INDEX(Команды!$A$2:$AN$7500,MATCH(BU$3,Команды!$A$2:$A$7500,0),$E66+2)=Команды!$AJ$10,TRUE,FALSE),IF(INDEX(Команды!$A$2:$AN$7500,MATCH(BU$3,Команды!$A$2:$A$7500,0),$E66+2)=Команды!$AJ$11,TRUE,FALSE),IF(INDEX(Команды!$A$2:$AN$7500,MATCH(BU$3,Команды!$A$2:$A$7500,0),$E66+2)=Команды!$AJ$12,TRUE,FALSE),IF(INDEX(Команды!$A$2:$AN$7500,MATCH(BU$3,Команды!$A$2:$A$7500,0),$E66+2)=Команды!$AJ$13,TRUE,FALSE),IF(INDEX(Команды!$A$2:$AN$7500,MATCH(BU$3,Команды!$A$2:$A$7500,0),$E66+2)=Команды!$AJ$14,TRUE,FALSE),IF(INDEX(Команды!$A$2:$AN$7500,MATCH(BU$3,Команды!$A$2:$A$7500,0),$E66+2)=Команды!$AJ$15,TRUE,FALSE),IF(INDEX(Команды!$A$2:$AN$7500,MATCH(BU$3,Команды!$A$2:$A$7500,0),$E66+2)=Команды!$AJ$16,TRUE,FALSE),,IF(INDEX(Команды!$A$2:$AN$7500,MATCH(BU$3,Команды!$A$2:$A$7500,0),$E66+2)=Команды!$AJ$17,TRUE,FALSE),,IF(INDEX(Команды!$A$2:$AN$7500,MATCH(BU$3,Команды!$A$2:$A$7500,0),$E66+2)=Команды!$AJ$18,TRUE,FALSE),,IF(INDEX(Команды!$A$2:$AN$7500,MATCH(BU$3,Команды!$A$2:$A$7500,0),$E66+2)=Команды!$AJ$19,TRUE,FALSE)),INDEX(Команды!$AJ$2:$AK$19,MATCH(INDEX(Команды!$A$2:$AN$7500,MATCH(BU$3,Команды!$A$2:$A$7500,0),$E66+2),Команды!$AJ$2:$AJ$19,0),2),0)</f>
        <v>В</v>
      </c>
      <c r="BV66" s="175" t="str">
        <f>IF(OR(IF(INDEX(Команды!$A$2:$AN$7500,MATCH(BU$3,Команды!$A$2:$A$7500,0),$E66+2)=Команды!$AJ$2,TRUE,FALSE),IF(INDEX(Команды!$A$2:$AN$7500,MATCH(BU$3,Команды!$A$2:$A$7500,0),$E66+2)=Команды!$AJ$3,TRUE,FALSE),IF(INDEX(Команды!$A$2:$AN$7500,MATCH(BU$3,Команды!$A$2:$A$7500,0),$E66+2)=Команды!$AJ$4,TRUE,FALSE),IF(INDEX(Команды!$A$2:$AN$7500,MATCH(BU$3,Команды!$A$2:$A$7500,0),$E66+2)=Команды!$AJ$5,TRUE,FALSE),IF(INDEX(Команды!$A$2:$AN$7500,MATCH(BU$3,Команды!$A$2:$A$7500,0),$E66+2)=Команды!$AJ$6,TRUE,FALSE),IF(INDEX(Команды!$A$2:$AN$7500,MATCH(BU$3,Команды!$A$2:$A$7500,0),$E66+2)=Команды!$AJ$7,TRUE,FALSE),IF(INDEX(Команды!$A$2:$AN$7500,MATCH(BU$3,Команды!$A$2:$A$7500,0),$E66+2)=Команды!$AJ$8,TRUE,FALSE),IF(INDEX(Команды!$A$2:$AN$7500,MATCH(BU$3,Команды!$A$2:$A$7500,0),$E66+2)=Команды!$AJ$9,TRUE,FALSE),IF(INDEX(Команды!$A$2:$AN$7500,MATCH(BU$3,Команды!$A$2:$A$7500,0),$E66+2)=Команды!$AJ$10,TRUE,FALSE),IF(INDEX(Команды!$A$2:$AN$7500,MATCH(BU$3,Команды!$A$2:$A$7500,0),$E66+2)=Команды!$AJ$11,TRUE,FALSE),IF(INDEX(Команды!$A$2:$AN$7500,MATCH(BU$3,Команды!$A$2:$A$7500,0),$E66+2)=Команды!$AJ$12,TRUE,FALSE),IF(INDEX(Команды!$A$2:$AN$7500,MATCH(BU$3,Команды!$A$2:$A$7500,0),$E66+2)=Команды!$AJ$13,TRUE,FALSE),IF(INDEX(Команды!$A$2:$AN$7500,MATCH(BU$3,Команды!$A$2:$A$7500,0),$E66+2)=Команды!$AJ$14,TRUE,FALSE),IF(INDEX(Команды!$A$2:$AN$7500,MATCH(BU$3,Команды!$A$2:$A$7500,0),$E66+2)=Команды!$AJ$15,TRUE,FALSE),IF(INDEX(Команды!$A$2:$AN$7500,MATCH(BU$3,Команды!$A$2:$A$7500,0),$E66+2)=Команды!$AJ$16,TRUE,FALSE),IF(INDEX(Команды!$A$2:$AN$7500,MATCH(BU$3,Команды!$A$2:$A$7500,0),$E66+2)=Команды!$AJ$17,TRUE,FALSE),IF(INDEX(Команды!$A$2:$AN$7500,MATCH(BU$3,Команды!$A$2:$A$7500,0),$E66+2)=Команды!$AJ$18,TRUE,FALSE),IF(INDEX(Команды!$A$2:$AN$7500,MATCH(BU$3,Команды!$A$2:$A$7500,0),$E66+2)=Команды!$AJ$19,TRUE,FALSE)),INDEX(Команды!$AJ$2:$AL$19,MATCH(INDEX(Команды!$A$2:$AN$7500,MATCH(BU$3,Команды!$A$2:$A$7500,0),$E66+2),Команды!$AJ$2:$AJ$19,0),3),0)</f>
        <v>В</v>
      </c>
      <c r="BW66" s="342"/>
      <c r="BX66" s="174" t="str">
        <f>IF(OR(IF(INDEX(Команды!$A$2:$AN$7500,MATCH(BX$3,Команды!$A$2:$A$7500,0),$E66+2)=Команды!$AJ$2,TRUE,FALSE),IF(INDEX(Команды!$A$2:$AN$7500,MATCH(BX$3,Команды!$A$2:$A$7500,0),$E66+2)=Команды!$AJ$3,TRUE,FALSE),IF(INDEX(Команды!$A$2:$AN$7500,MATCH(BX$3,Команды!$A$2:$A$7500,0),$E66+2)=Команды!$AJ$4,TRUE,FALSE),IF(INDEX(Команды!$A$2:$AN$7500,MATCH(BX$3,Команды!$A$2:$A$7500,0),$E66+2)=Команды!$AJ$5,TRUE,FALSE),IF(INDEX(Команды!$A$2:$AN$7500,MATCH(BX$3,Команды!$A$2:$A$7500,0),$E66+2)=Команды!$AJ$6,TRUE,FALSE),IF(INDEX(Команды!$A$2:$AN$7500,MATCH(BX$3,Команды!$A$2:$A$7500,0),$E66+2)=Команды!$AJ$7,TRUE,FALSE),IF(INDEX(Команды!$A$2:$AN$7500,MATCH(BX$3,Команды!$A$2:$A$7500,0),$E66+2)=Команды!$AJ$8,TRUE,FALSE),IF(INDEX(Команды!$A$2:$AN$7500,MATCH(BX$3,Команды!$A$2:$A$7500,0),$E66+2)=Команды!$AJ$9,TRUE,FALSE),IF(INDEX(Команды!$A$2:$AN$7500,MATCH(BX$3,Команды!$A$2:$A$7500,0),$E66+2)=Команды!$AJ$10,TRUE,FALSE),IF(INDEX(Команды!$A$2:$AN$7500,MATCH(BX$3,Команды!$A$2:$A$7500,0),$E66+2)=Команды!$AJ$11,TRUE,FALSE),IF(INDEX(Команды!$A$2:$AN$7500,MATCH(BX$3,Команды!$A$2:$A$7500,0),$E66+2)=Команды!$AJ$12,TRUE,FALSE),IF(INDEX(Команды!$A$2:$AN$7500,MATCH(BX$3,Команды!$A$2:$A$7500,0),$E66+2)=Команды!$AJ$13,TRUE,FALSE),IF(INDEX(Команды!$A$2:$AN$7500,MATCH(BX$3,Команды!$A$2:$A$7500,0),$E66+2)=Команды!$AJ$14,TRUE,FALSE),IF(INDEX(Команды!$A$2:$AN$7500,MATCH(BX$3,Команды!$A$2:$A$7500,0),$E66+2)=Команды!$AJ$15,TRUE,FALSE),IF(INDEX(Команды!$A$2:$AN$7500,MATCH(BX$3,Команды!$A$2:$A$7500,0),$E66+2)=Команды!$AJ$16,TRUE,FALSE),,IF(INDEX(Команды!$A$2:$AN$7500,MATCH(BX$3,Команды!$A$2:$A$7500,0),$E66+2)=Команды!$AJ$17,TRUE,FALSE),,IF(INDEX(Команды!$A$2:$AN$7500,MATCH(BX$3,Команды!$A$2:$A$7500,0),$E66+2)=Команды!$AJ$18,TRUE,FALSE),,IF(INDEX(Команды!$A$2:$AN$7500,MATCH(BX$3,Команды!$A$2:$A$7500,0),$E66+2)=Команды!$AJ$19,TRUE,FALSE)),INDEX(Команды!$AJ$2:$AK$19,MATCH(INDEX(Команды!$A$2:$AN$7500,MATCH(BX$3,Команды!$A$2:$A$7500,0),$E66+2),Команды!$AJ$2:$AJ$19,0),2),0)</f>
        <v>В</v>
      </c>
      <c r="BY66" s="175" t="str">
        <f>IF(OR(IF(INDEX(Команды!$A$2:$AN$7500,MATCH(BX$3,Команды!$A$2:$A$7500,0),$E66+2)=Команды!$AJ$2,TRUE,FALSE),IF(INDEX(Команды!$A$2:$AN$7500,MATCH(BX$3,Команды!$A$2:$A$7500,0),$E66+2)=Команды!$AJ$3,TRUE,FALSE),IF(INDEX(Команды!$A$2:$AN$7500,MATCH(BX$3,Команды!$A$2:$A$7500,0),$E66+2)=Команды!$AJ$4,TRUE,FALSE),IF(INDEX(Команды!$A$2:$AN$7500,MATCH(BX$3,Команды!$A$2:$A$7500,0),$E66+2)=Команды!$AJ$5,TRUE,FALSE),IF(INDEX(Команды!$A$2:$AN$7500,MATCH(BX$3,Команды!$A$2:$A$7500,0),$E66+2)=Команды!$AJ$6,TRUE,FALSE),IF(INDEX(Команды!$A$2:$AN$7500,MATCH(BX$3,Команды!$A$2:$A$7500,0),$E66+2)=Команды!$AJ$7,TRUE,FALSE),IF(INDEX(Команды!$A$2:$AN$7500,MATCH(BX$3,Команды!$A$2:$A$7500,0),$E66+2)=Команды!$AJ$8,TRUE,FALSE),IF(INDEX(Команды!$A$2:$AN$7500,MATCH(BX$3,Команды!$A$2:$A$7500,0),$E66+2)=Команды!$AJ$9,TRUE,FALSE),IF(INDEX(Команды!$A$2:$AN$7500,MATCH(BX$3,Команды!$A$2:$A$7500,0),$E66+2)=Команды!$AJ$10,TRUE,FALSE),IF(INDEX(Команды!$A$2:$AN$7500,MATCH(BX$3,Команды!$A$2:$A$7500,0),$E66+2)=Команды!$AJ$11,TRUE,FALSE),IF(INDEX(Команды!$A$2:$AN$7500,MATCH(BX$3,Команды!$A$2:$A$7500,0),$E66+2)=Команды!$AJ$12,TRUE,FALSE),IF(INDEX(Команды!$A$2:$AN$7500,MATCH(BX$3,Команды!$A$2:$A$7500,0),$E66+2)=Команды!$AJ$13,TRUE,FALSE),IF(INDEX(Команды!$A$2:$AN$7500,MATCH(BX$3,Команды!$A$2:$A$7500,0),$E66+2)=Команды!$AJ$14,TRUE,FALSE),IF(INDEX(Команды!$A$2:$AN$7500,MATCH(BX$3,Команды!$A$2:$A$7500,0),$E66+2)=Команды!$AJ$15,TRUE,FALSE),IF(INDEX(Команды!$A$2:$AN$7500,MATCH(BX$3,Команды!$A$2:$A$7500,0),$E66+2)=Команды!$AJ$16,TRUE,FALSE),IF(INDEX(Команды!$A$2:$AN$7500,MATCH(BX$3,Команды!$A$2:$A$7500,0),$E66+2)=Команды!$AJ$17,TRUE,FALSE),IF(INDEX(Команды!$A$2:$AN$7500,MATCH(BX$3,Команды!$A$2:$A$7500,0),$E66+2)=Команды!$AJ$18,TRUE,FALSE),IF(INDEX(Команды!$A$2:$AN$7500,MATCH(BX$3,Команды!$A$2:$A$7500,0),$E66+2)=Команды!$AJ$19,TRUE,FALSE)),INDEX(Команды!$AJ$2:$AL$19,MATCH(INDEX(Команды!$A$2:$AN$7500,MATCH(BX$3,Команды!$A$2:$A$7500,0),$E66+2),Команды!$AJ$2:$AJ$19,0),3),0)</f>
        <v>В</v>
      </c>
      <c r="BZ66" s="342"/>
      <c r="CA66" s="174" t="str">
        <f>IF(OR(IF(INDEX(Команды!$A$2:$AN$7500,MATCH(CA$3,Команды!$A$2:$A$7500,0),$E66+2)=Команды!$AJ$2,TRUE,FALSE),IF(INDEX(Команды!$A$2:$AN$7500,MATCH(CA$3,Команды!$A$2:$A$7500,0),$E66+2)=Команды!$AJ$3,TRUE,FALSE),IF(INDEX(Команды!$A$2:$AN$7500,MATCH(CA$3,Команды!$A$2:$A$7500,0),$E66+2)=Команды!$AJ$4,TRUE,FALSE),IF(INDEX(Команды!$A$2:$AN$7500,MATCH(CA$3,Команды!$A$2:$A$7500,0),$E66+2)=Команды!$AJ$5,TRUE,FALSE),IF(INDEX(Команды!$A$2:$AN$7500,MATCH(CA$3,Команды!$A$2:$A$7500,0),$E66+2)=Команды!$AJ$6,TRUE,FALSE),IF(INDEX(Команды!$A$2:$AN$7500,MATCH(CA$3,Команды!$A$2:$A$7500,0),$E66+2)=Команды!$AJ$7,TRUE,FALSE),IF(INDEX(Команды!$A$2:$AN$7500,MATCH(CA$3,Команды!$A$2:$A$7500,0),$E66+2)=Команды!$AJ$8,TRUE,FALSE),IF(INDEX(Команды!$A$2:$AN$7500,MATCH(CA$3,Команды!$A$2:$A$7500,0),$E66+2)=Команды!$AJ$9,TRUE,FALSE),IF(INDEX(Команды!$A$2:$AN$7500,MATCH(CA$3,Команды!$A$2:$A$7500,0),$E66+2)=Команды!$AJ$10,TRUE,FALSE),IF(INDEX(Команды!$A$2:$AN$7500,MATCH(CA$3,Команды!$A$2:$A$7500,0),$E66+2)=Команды!$AJ$11,TRUE,FALSE),IF(INDEX(Команды!$A$2:$AN$7500,MATCH(CA$3,Команды!$A$2:$A$7500,0),$E66+2)=Команды!$AJ$12,TRUE,FALSE),IF(INDEX(Команды!$A$2:$AN$7500,MATCH(CA$3,Команды!$A$2:$A$7500,0),$E66+2)=Команды!$AJ$13,TRUE,FALSE),IF(INDEX(Команды!$A$2:$AN$7500,MATCH(CA$3,Команды!$A$2:$A$7500,0),$E66+2)=Команды!$AJ$14,TRUE,FALSE),IF(INDEX(Команды!$A$2:$AN$7500,MATCH(CA$3,Команды!$A$2:$A$7500,0),$E66+2)=Команды!$AJ$15,TRUE,FALSE),IF(INDEX(Команды!$A$2:$AN$7500,MATCH(CA$3,Команды!$A$2:$A$7500,0),$E66+2)=Команды!$AJ$16,TRUE,FALSE),,IF(INDEX(Команды!$A$2:$AN$7500,MATCH(CA$3,Команды!$A$2:$A$7500,0),$E66+2)=Команды!$AJ$17,TRUE,FALSE),,IF(INDEX(Команды!$A$2:$AN$7500,MATCH(CA$3,Команды!$A$2:$A$7500,0),$E66+2)=Команды!$AJ$18,TRUE,FALSE),,IF(INDEX(Команды!$A$2:$AN$7500,MATCH(CA$3,Команды!$A$2:$A$7500,0),$E66+2)=Команды!$AJ$19,TRUE,FALSE)),INDEX(Команды!$AJ$2:$AK$19,MATCH(INDEX(Команды!$A$2:$AN$7500,MATCH(CA$3,Команды!$A$2:$A$7500,0),$E66+2),Команды!$AJ$2:$AJ$19,0),2),0)</f>
        <v>В</v>
      </c>
      <c r="CB66" s="175" t="str">
        <f>IF(OR(IF(INDEX(Команды!$A$2:$AN$7500,MATCH(CA$3,Команды!$A$2:$A$7500,0),$E66+2)=Команды!$AJ$2,TRUE,FALSE),IF(INDEX(Команды!$A$2:$AN$7500,MATCH(CA$3,Команды!$A$2:$A$7500,0),$E66+2)=Команды!$AJ$3,TRUE,FALSE),IF(INDEX(Команды!$A$2:$AN$7500,MATCH(CA$3,Команды!$A$2:$A$7500,0),$E66+2)=Команды!$AJ$4,TRUE,FALSE),IF(INDEX(Команды!$A$2:$AN$7500,MATCH(CA$3,Команды!$A$2:$A$7500,0),$E66+2)=Команды!$AJ$5,TRUE,FALSE),IF(INDEX(Команды!$A$2:$AN$7500,MATCH(CA$3,Команды!$A$2:$A$7500,0),$E66+2)=Команды!$AJ$6,TRUE,FALSE),IF(INDEX(Команды!$A$2:$AN$7500,MATCH(CA$3,Команды!$A$2:$A$7500,0),$E66+2)=Команды!$AJ$7,TRUE,FALSE),IF(INDEX(Команды!$A$2:$AN$7500,MATCH(CA$3,Команды!$A$2:$A$7500,0),$E66+2)=Команды!$AJ$8,TRUE,FALSE),IF(INDEX(Команды!$A$2:$AN$7500,MATCH(CA$3,Команды!$A$2:$A$7500,0),$E66+2)=Команды!$AJ$9,TRUE,FALSE),IF(INDEX(Команды!$A$2:$AN$7500,MATCH(CA$3,Команды!$A$2:$A$7500,0),$E66+2)=Команды!$AJ$10,TRUE,FALSE),IF(INDEX(Команды!$A$2:$AN$7500,MATCH(CA$3,Команды!$A$2:$A$7500,0),$E66+2)=Команды!$AJ$11,TRUE,FALSE),IF(INDEX(Команды!$A$2:$AN$7500,MATCH(CA$3,Команды!$A$2:$A$7500,0),$E66+2)=Команды!$AJ$12,TRUE,FALSE),IF(INDEX(Команды!$A$2:$AN$7500,MATCH(CA$3,Команды!$A$2:$A$7500,0),$E66+2)=Команды!$AJ$13,TRUE,FALSE),IF(INDEX(Команды!$A$2:$AN$7500,MATCH(CA$3,Команды!$A$2:$A$7500,0),$E66+2)=Команды!$AJ$14,TRUE,FALSE),IF(INDEX(Команды!$A$2:$AN$7500,MATCH(CA$3,Команды!$A$2:$A$7500,0),$E66+2)=Команды!$AJ$15,TRUE,FALSE),IF(INDEX(Команды!$A$2:$AN$7500,MATCH(CA$3,Команды!$A$2:$A$7500,0),$E66+2)=Команды!$AJ$16,TRUE,FALSE),IF(INDEX(Команды!$A$2:$AN$7500,MATCH(CA$3,Команды!$A$2:$A$7500,0),$E66+2)=Команды!$AJ$17,TRUE,FALSE),IF(INDEX(Команды!$A$2:$AN$7500,MATCH(CA$3,Команды!$A$2:$A$7500,0),$E66+2)=Команды!$AJ$18,TRUE,FALSE),IF(INDEX(Команды!$A$2:$AN$7500,MATCH(CA$3,Команды!$A$2:$A$7500,0),$E66+2)=Команды!$AJ$19,TRUE,FALSE)),INDEX(Команды!$AJ$2:$AL$19,MATCH(INDEX(Команды!$A$2:$AN$7500,MATCH(CA$3,Команды!$A$2:$A$7500,0),$E66+2),Команды!$AJ$2:$AJ$19,0),3),0)</f>
        <v>В</v>
      </c>
      <c r="CC66" s="342"/>
      <c r="CD66" s="174" t="str">
        <f>IF(OR(IF(INDEX(Команды!$A$2:$AN$7500,MATCH(CD$3,Команды!$A$2:$A$7500,0),$E66+2)=Команды!$AJ$2,TRUE,FALSE),IF(INDEX(Команды!$A$2:$AN$7500,MATCH(CD$3,Команды!$A$2:$A$7500,0),$E66+2)=Команды!$AJ$3,TRUE,FALSE),IF(INDEX(Команды!$A$2:$AN$7500,MATCH(CD$3,Команды!$A$2:$A$7500,0),$E66+2)=Команды!$AJ$4,TRUE,FALSE),IF(INDEX(Команды!$A$2:$AN$7500,MATCH(CD$3,Команды!$A$2:$A$7500,0),$E66+2)=Команды!$AJ$5,TRUE,FALSE),IF(INDEX(Команды!$A$2:$AN$7500,MATCH(CD$3,Команды!$A$2:$A$7500,0),$E66+2)=Команды!$AJ$6,TRUE,FALSE),IF(INDEX(Команды!$A$2:$AN$7500,MATCH(CD$3,Команды!$A$2:$A$7500,0),$E66+2)=Команды!$AJ$7,TRUE,FALSE),IF(INDEX(Команды!$A$2:$AN$7500,MATCH(CD$3,Команды!$A$2:$A$7500,0),$E66+2)=Команды!$AJ$8,TRUE,FALSE),IF(INDEX(Команды!$A$2:$AN$7500,MATCH(CD$3,Команды!$A$2:$A$7500,0),$E66+2)=Команды!$AJ$9,TRUE,FALSE),IF(INDEX(Команды!$A$2:$AN$7500,MATCH(CD$3,Команды!$A$2:$A$7500,0),$E66+2)=Команды!$AJ$10,TRUE,FALSE),IF(INDEX(Команды!$A$2:$AN$7500,MATCH(CD$3,Команды!$A$2:$A$7500,0),$E66+2)=Команды!$AJ$11,TRUE,FALSE),IF(INDEX(Команды!$A$2:$AN$7500,MATCH(CD$3,Команды!$A$2:$A$7500,0),$E66+2)=Команды!$AJ$12,TRUE,FALSE),IF(INDEX(Команды!$A$2:$AN$7500,MATCH(CD$3,Команды!$A$2:$A$7500,0),$E66+2)=Команды!$AJ$13,TRUE,FALSE),IF(INDEX(Команды!$A$2:$AN$7500,MATCH(CD$3,Команды!$A$2:$A$7500,0),$E66+2)=Команды!$AJ$14,TRUE,FALSE),IF(INDEX(Команды!$A$2:$AN$7500,MATCH(CD$3,Команды!$A$2:$A$7500,0),$E66+2)=Команды!$AJ$15,TRUE,FALSE),IF(INDEX(Команды!$A$2:$AN$7500,MATCH(CD$3,Команды!$A$2:$A$7500,0),$E66+2)=Команды!$AJ$16,TRUE,FALSE),,IF(INDEX(Команды!$A$2:$AN$7500,MATCH(CD$3,Команды!$A$2:$A$7500,0),$E66+2)=Команды!$AJ$17,TRUE,FALSE),,IF(INDEX(Команды!$A$2:$AN$7500,MATCH(CD$3,Команды!$A$2:$A$7500,0),$E66+2)=Команды!$AJ$18,TRUE,FALSE),,IF(INDEX(Команды!$A$2:$AN$7500,MATCH(CD$3,Команды!$A$2:$A$7500,0),$E66+2)=Команды!$AJ$19,TRUE,FALSE)),INDEX(Команды!$AJ$2:$AK$19,MATCH(INDEX(Команды!$A$2:$AN$7500,MATCH(CD$3,Команды!$A$2:$A$7500,0),$E66+2),Команды!$AJ$2:$AJ$19,0),2),0)</f>
        <v>В</v>
      </c>
      <c r="CE66" s="175" t="str">
        <f>IF(OR(IF(INDEX(Команды!$A$2:$AN$7500,MATCH(CD$3,Команды!$A$2:$A$7500,0),$E66+2)=Команды!$AJ$2,TRUE,FALSE),IF(INDEX(Команды!$A$2:$AN$7500,MATCH(CD$3,Команды!$A$2:$A$7500,0),$E66+2)=Команды!$AJ$3,TRUE,FALSE),IF(INDEX(Команды!$A$2:$AN$7500,MATCH(CD$3,Команды!$A$2:$A$7500,0),$E66+2)=Команды!$AJ$4,TRUE,FALSE),IF(INDEX(Команды!$A$2:$AN$7500,MATCH(CD$3,Команды!$A$2:$A$7500,0),$E66+2)=Команды!$AJ$5,TRUE,FALSE),IF(INDEX(Команды!$A$2:$AN$7500,MATCH(CD$3,Команды!$A$2:$A$7500,0),$E66+2)=Команды!$AJ$6,TRUE,FALSE),IF(INDEX(Команды!$A$2:$AN$7500,MATCH(CD$3,Команды!$A$2:$A$7500,0),$E66+2)=Команды!$AJ$7,TRUE,FALSE),IF(INDEX(Команды!$A$2:$AN$7500,MATCH(CD$3,Команды!$A$2:$A$7500,0),$E66+2)=Команды!$AJ$8,TRUE,FALSE),IF(INDEX(Команды!$A$2:$AN$7500,MATCH(CD$3,Команды!$A$2:$A$7500,0),$E66+2)=Команды!$AJ$9,TRUE,FALSE),IF(INDEX(Команды!$A$2:$AN$7500,MATCH(CD$3,Команды!$A$2:$A$7500,0),$E66+2)=Команды!$AJ$10,TRUE,FALSE),IF(INDEX(Команды!$A$2:$AN$7500,MATCH(CD$3,Команды!$A$2:$A$7500,0),$E66+2)=Команды!$AJ$11,TRUE,FALSE),IF(INDEX(Команды!$A$2:$AN$7500,MATCH(CD$3,Команды!$A$2:$A$7500,0),$E66+2)=Команды!$AJ$12,TRUE,FALSE),IF(INDEX(Команды!$A$2:$AN$7500,MATCH(CD$3,Команды!$A$2:$A$7500,0),$E66+2)=Команды!$AJ$13,TRUE,FALSE),IF(INDEX(Команды!$A$2:$AN$7500,MATCH(CD$3,Команды!$A$2:$A$7500,0),$E66+2)=Команды!$AJ$14,TRUE,FALSE),IF(INDEX(Команды!$A$2:$AN$7500,MATCH(CD$3,Команды!$A$2:$A$7500,0),$E66+2)=Команды!$AJ$15,TRUE,FALSE),IF(INDEX(Команды!$A$2:$AN$7500,MATCH(CD$3,Команды!$A$2:$A$7500,0),$E66+2)=Команды!$AJ$16,TRUE,FALSE),IF(INDEX(Команды!$A$2:$AN$7500,MATCH(CD$3,Команды!$A$2:$A$7500,0),$E66+2)=Команды!$AJ$17,TRUE,FALSE),IF(INDEX(Команды!$A$2:$AN$7500,MATCH(CD$3,Команды!$A$2:$A$7500,0),$E66+2)=Команды!$AJ$18,TRUE,FALSE),IF(INDEX(Команды!$A$2:$AN$7500,MATCH(CD$3,Команды!$A$2:$A$7500,0),$E66+2)=Команды!$AJ$19,TRUE,FALSE)),INDEX(Команды!$AJ$2:$AL$19,MATCH(INDEX(Команды!$A$2:$AN$7500,MATCH(CD$3,Команды!$A$2:$A$7500,0),$E66+2),Команды!$AJ$2:$AJ$19,0),3),0)</f>
        <v>В</v>
      </c>
      <c r="CF66" s="342"/>
      <c r="CG66" s="174" t="str">
        <f>IF(OR(IF(INDEX(Команды!$A$2:$AN$7500,MATCH(CG$3,Команды!$A$2:$A$7500,0),$E66+2)=Команды!$AJ$2,TRUE,FALSE),IF(INDEX(Команды!$A$2:$AN$7500,MATCH(CG$3,Команды!$A$2:$A$7500,0),$E66+2)=Команды!$AJ$3,TRUE,FALSE),IF(INDEX(Команды!$A$2:$AN$7500,MATCH(CG$3,Команды!$A$2:$A$7500,0),$E66+2)=Команды!$AJ$4,TRUE,FALSE),IF(INDEX(Команды!$A$2:$AN$7500,MATCH(CG$3,Команды!$A$2:$A$7500,0),$E66+2)=Команды!$AJ$5,TRUE,FALSE),IF(INDEX(Команды!$A$2:$AN$7500,MATCH(CG$3,Команды!$A$2:$A$7500,0),$E66+2)=Команды!$AJ$6,TRUE,FALSE),IF(INDEX(Команды!$A$2:$AN$7500,MATCH(CG$3,Команды!$A$2:$A$7500,0),$E66+2)=Команды!$AJ$7,TRUE,FALSE),IF(INDEX(Команды!$A$2:$AN$7500,MATCH(CG$3,Команды!$A$2:$A$7500,0),$E66+2)=Команды!$AJ$8,TRUE,FALSE),IF(INDEX(Команды!$A$2:$AN$7500,MATCH(CG$3,Команды!$A$2:$A$7500,0),$E66+2)=Команды!$AJ$9,TRUE,FALSE),IF(INDEX(Команды!$A$2:$AN$7500,MATCH(CG$3,Команды!$A$2:$A$7500,0),$E66+2)=Команды!$AJ$10,TRUE,FALSE),IF(INDEX(Команды!$A$2:$AN$7500,MATCH(CG$3,Команды!$A$2:$A$7500,0),$E66+2)=Команды!$AJ$11,TRUE,FALSE),IF(INDEX(Команды!$A$2:$AN$7500,MATCH(CG$3,Команды!$A$2:$A$7500,0),$E66+2)=Команды!$AJ$12,TRUE,FALSE),IF(INDEX(Команды!$A$2:$AN$7500,MATCH(CG$3,Команды!$A$2:$A$7500,0),$E66+2)=Команды!$AJ$13,TRUE,FALSE),IF(INDEX(Команды!$A$2:$AN$7500,MATCH(CG$3,Команды!$A$2:$A$7500,0),$E66+2)=Команды!$AJ$14,TRUE,FALSE),IF(INDEX(Команды!$A$2:$AN$7500,MATCH(CG$3,Команды!$A$2:$A$7500,0),$E66+2)=Команды!$AJ$15,TRUE,FALSE),IF(INDEX(Команды!$A$2:$AN$7500,MATCH(CG$3,Команды!$A$2:$A$7500,0),$E66+2)=Команды!$AJ$16,TRUE,FALSE),,IF(INDEX(Команды!$A$2:$AN$7500,MATCH(CG$3,Команды!$A$2:$A$7500,0),$E66+2)=Команды!$AJ$17,TRUE,FALSE),,IF(INDEX(Команды!$A$2:$AN$7500,MATCH(CG$3,Команды!$A$2:$A$7500,0),$E66+2)=Команды!$AJ$18,TRUE,FALSE),,IF(INDEX(Команды!$A$2:$AN$7500,MATCH(CG$3,Команды!$A$2:$A$7500,0),$E66+2)=Команды!$AJ$19,TRUE,FALSE)),INDEX(Команды!$AJ$2:$AK$19,MATCH(INDEX(Команды!$A$2:$AN$7500,MATCH(CG$3,Команды!$A$2:$A$7500,0),$E66+2),Команды!$AJ$2:$AJ$19,0),2),0)</f>
        <v>В</v>
      </c>
      <c r="CH66" s="175" t="str">
        <f>IF(OR(IF(INDEX(Команды!$A$2:$AN$7500,MATCH(CG$3,Команды!$A$2:$A$7500,0),$E66+2)=Команды!$AJ$2,TRUE,FALSE),IF(INDEX(Команды!$A$2:$AN$7500,MATCH(CG$3,Команды!$A$2:$A$7500,0),$E66+2)=Команды!$AJ$3,TRUE,FALSE),IF(INDEX(Команды!$A$2:$AN$7500,MATCH(CG$3,Команды!$A$2:$A$7500,0),$E66+2)=Команды!$AJ$4,TRUE,FALSE),IF(INDEX(Команды!$A$2:$AN$7500,MATCH(CG$3,Команды!$A$2:$A$7500,0),$E66+2)=Команды!$AJ$5,TRUE,FALSE),IF(INDEX(Команды!$A$2:$AN$7500,MATCH(CG$3,Команды!$A$2:$A$7500,0),$E66+2)=Команды!$AJ$6,TRUE,FALSE),IF(INDEX(Команды!$A$2:$AN$7500,MATCH(CG$3,Команды!$A$2:$A$7500,0),$E66+2)=Команды!$AJ$7,TRUE,FALSE),IF(INDEX(Команды!$A$2:$AN$7500,MATCH(CG$3,Команды!$A$2:$A$7500,0),$E66+2)=Команды!$AJ$8,TRUE,FALSE),IF(INDEX(Команды!$A$2:$AN$7500,MATCH(CG$3,Команды!$A$2:$A$7500,0),$E66+2)=Команды!$AJ$9,TRUE,FALSE),IF(INDEX(Команды!$A$2:$AN$7500,MATCH(CG$3,Команды!$A$2:$A$7500,0),$E66+2)=Команды!$AJ$10,TRUE,FALSE),IF(INDEX(Команды!$A$2:$AN$7500,MATCH(CG$3,Команды!$A$2:$A$7500,0),$E66+2)=Команды!$AJ$11,TRUE,FALSE),IF(INDEX(Команды!$A$2:$AN$7500,MATCH(CG$3,Команды!$A$2:$A$7500,0),$E66+2)=Команды!$AJ$12,TRUE,FALSE),IF(INDEX(Команды!$A$2:$AN$7500,MATCH(CG$3,Команды!$A$2:$A$7500,0),$E66+2)=Команды!$AJ$13,TRUE,FALSE),IF(INDEX(Команды!$A$2:$AN$7500,MATCH(CG$3,Команды!$A$2:$A$7500,0),$E66+2)=Команды!$AJ$14,TRUE,FALSE),IF(INDEX(Команды!$A$2:$AN$7500,MATCH(CG$3,Команды!$A$2:$A$7500,0),$E66+2)=Команды!$AJ$15,TRUE,FALSE),IF(INDEX(Команды!$A$2:$AN$7500,MATCH(CG$3,Команды!$A$2:$A$7500,0),$E66+2)=Команды!$AJ$16,TRUE,FALSE),IF(INDEX(Команды!$A$2:$AN$7500,MATCH(CG$3,Команды!$A$2:$A$7500,0),$E66+2)=Команды!$AJ$17,TRUE,FALSE),IF(INDEX(Команды!$A$2:$AN$7500,MATCH(CG$3,Команды!$A$2:$A$7500,0),$E66+2)=Команды!$AJ$18,TRUE,FALSE),IF(INDEX(Команды!$A$2:$AN$7500,MATCH(CG$3,Команды!$A$2:$A$7500,0),$E66+2)=Команды!$AJ$19,TRUE,FALSE)),INDEX(Команды!$AJ$2:$AL$19,MATCH(INDEX(Команды!$A$2:$AN$7500,MATCH(CG$3,Команды!$A$2:$A$7500,0),$E66+2),Команды!$AJ$2:$AJ$19,0),3),0)</f>
        <v>В</v>
      </c>
      <c r="CI66" s="342"/>
      <c r="CJ66" s="174" t="str">
        <f>IF(OR(IF(INDEX(Команды!$A$2:$AN$7500,MATCH(CJ$3,Команды!$A$2:$A$7500,0),$E66+2)=Команды!$AJ$2,TRUE,FALSE),IF(INDEX(Команды!$A$2:$AN$7500,MATCH(CJ$3,Команды!$A$2:$A$7500,0),$E66+2)=Команды!$AJ$3,TRUE,FALSE),IF(INDEX(Команды!$A$2:$AN$7500,MATCH(CJ$3,Команды!$A$2:$A$7500,0),$E66+2)=Команды!$AJ$4,TRUE,FALSE),IF(INDEX(Команды!$A$2:$AN$7500,MATCH(CJ$3,Команды!$A$2:$A$7500,0),$E66+2)=Команды!$AJ$5,TRUE,FALSE),IF(INDEX(Команды!$A$2:$AN$7500,MATCH(CJ$3,Команды!$A$2:$A$7500,0),$E66+2)=Команды!$AJ$6,TRUE,FALSE),IF(INDEX(Команды!$A$2:$AN$7500,MATCH(CJ$3,Команды!$A$2:$A$7500,0),$E66+2)=Команды!$AJ$7,TRUE,FALSE),IF(INDEX(Команды!$A$2:$AN$7500,MATCH(CJ$3,Команды!$A$2:$A$7500,0),$E66+2)=Команды!$AJ$8,TRUE,FALSE),IF(INDEX(Команды!$A$2:$AN$7500,MATCH(CJ$3,Команды!$A$2:$A$7500,0),$E66+2)=Команды!$AJ$9,TRUE,FALSE),IF(INDEX(Команды!$A$2:$AN$7500,MATCH(CJ$3,Команды!$A$2:$A$7500,0),$E66+2)=Команды!$AJ$10,TRUE,FALSE),IF(INDEX(Команды!$A$2:$AN$7500,MATCH(CJ$3,Команды!$A$2:$A$7500,0),$E66+2)=Команды!$AJ$11,TRUE,FALSE),IF(INDEX(Команды!$A$2:$AN$7500,MATCH(CJ$3,Команды!$A$2:$A$7500,0),$E66+2)=Команды!$AJ$12,TRUE,FALSE),IF(INDEX(Команды!$A$2:$AN$7500,MATCH(CJ$3,Команды!$A$2:$A$7500,0),$E66+2)=Команды!$AJ$13,TRUE,FALSE),IF(INDEX(Команды!$A$2:$AN$7500,MATCH(CJ$3,Команды!$A$2:$A$7500,0),$E66+2)=Команды!$AJ$14,TRUE,FALSE),IF(INDEX(Команды!$A$2:$AN$7500,MATCH(CJ$3,Команды!$A$2:$A$7500,0),$E66+2)=Команды!$AJ$15,TRUE,FALSE),IF(INDEX(Команды!$A$2:$AN$7500,MATCH(CJ$3,Команды!$A$2:$A$7500,0),$E66+2)=Команды!$AJ$16,TRUE,FALSE),,IF(INDEX(Команды!$A$2:$AN$7500,MATCH(CJ$3,Команды!$A$2:$A$7500,0),$E66+2)=Команды!$AJ$17,TRUE,FALSE),,IF(INDEX(Команды!$A$2:$AN$7500,MATCH(CJ$3,Команды!$A$2:$A$7500,0),$E66+2)=Команды!$AJ$18,TRUE,FALSE),,IF(INDEX(Команды!$A$2:$AN$7500,MATCH(CJ$3,Команды!$A$2:$A$7500,0),$E66+2)=Команды!$AJ$19,TRUE,FALSE)),INDEX(Команды!$AJ$2:$AK$19,MATCH(INDEX(Команды!$A$2:$AN$7500,MATCH(CJ$3,Команды!$A$2:$A$7500,0),$E66+2),Команды!$AJ$2:$AJ$19,0),2),0)</f>
        <v>В</v>
      </c>
      <c r="CK66" s="175" t="str">
        <f>IF(OR(IF(INDEX(Команды!$A$2:$AN$7500,MATCH(CJ$3,Команды!$A$2:$A$7500,0),$E66+2)=Команды!$AJ$2,TRUE,FALSE),IF(INDEX(Команды!$A$2:$AN$7500,MATCH(CJ$3,Команды!$A$2:$A$7500,0),$E66+2)=Команды!$AJ$3,TRUE,FALSE),IF(INDEX(Команды!$A$2:$AN$7500,MATCH(CJ$3,Команды!$A$2:$A$7500,0),$E66+2)=Команды!$AJ$4,TRUE,FALSE),IF(INDEX(Команды!$A$2:$AN$7500,MATCH(CJ$3,Команды!$A$2:$A$7500,0),$E66+2)=Команды!$AJ$5,TRUE,FALSE),IF(INDEX(Команды!$A$2:$AN$7500,MATCH(CJ$3,Команды!$A$2:$A$7500,0),$E66+2)=Команды!$AJ$6,TRUE,FALSE),IF(INDEX(Команды!$A$2:$AN$7500,MATCH(CJ$3,Команды!$A$2:$A$7500,0),$E66+2)=Команды!$AJ$7,TRUE,FALSE),IF(INDEX(Команды!$A$2:$AN$7500,MATCH(CJ$3,Команды!$A$2:$A$7500,0),$E66+2)=Команды!$AJ$8,TRUE,FALSE),IF(INDEX(Команды!$A$2:$AN$7500,MATCH(CJ$3,Команды!$A$2:$A$7500,0),$E66+2)=Команды!$AJ$9,TRUE,FALSE),IF(INDEX(Команды!$A$2:$AN$7500,MATCH(CJ$3,Команды!$A$2:$A$7500,0),$E66+2)=Команды!$AJ$10,TRUE,FALSE),IF(INDEX(Команды!$A$2:$AN$7500,MATCH(CJ$3,Команды!$A$2:$A$7500,0),$E66+2)=Команды!$AJ$11,TRUE,FALSE),IF(INDEX(Команды!$A$2:$AN$7500,MATCH(CJ$3,Команды!$A$2:$A$7500,0),$E66+2)=Команды!$AJ$12,TRUE,FALSE),IF(INDEX(Команды!$A$2:$AN$7500,MATCH(CJ$3,Команды!$A$2:$A$7500,0),$E66+2)=Команды!$AJ$13,TRUE,FALSE),IF(INDEX(Команды!$A$2:$AN$7500,MATCH(CJ$3,Команды!$A$2:$A$7500,0),$E66+2)=Команды!$AJ$14,TRUE,FALSE),IF(INDEX(Команды!$A$2:$AN$7500,MATCH(CJ$3,Команды!$A$2:$A$7500,0),$E66+2)=Команды!$AJ$15,TRUE,FALSE),IF(INDEX(Команды!$A$2:$AN$7500,MATCH(CJ$3,Команды!$A$2:$A$7500,0),$E66+2)=Команды!$AJ$16,TRUE,FALSE),IF(INDEX(Команды!$A$2:$AN$7500,MATCH(CJ$3,Команды!$A$2:$A$7500,0),$E66+2)=Команды!$AJ$17,TRUE,FALSE),IF(INDEX(Команды!$A$2:$AN$7500,MATCH(CJ$3,Команды!$A$2:$A$7500,0),$E66+2)=Команды!$AJ$18,TRUE,FALSE),IF(INDEX(Команды!$A$2:$AN$7500,MATCH(CJ$3,Команды!$A$2:$A$7500,0),$E66+2)=Команды!$AJ$19,TRUE,FALSE)),INDEX(Команды!$AJ$2:$AL$19,MATCH(INDEX(Команды!$A$2:$AN$7500,MATCH(CJ$3,Команды!$A$2:$A$7500,0),$E66+2),Команды!$AJ$2:$AJ$19,0),3),0)</f>
        <v>В</v>
      </c>
      <c r="CL66" s="342"/>
      <c r="CM66" s="174" t="str">
        <f>IF(OR(IF(INDEX(Команды!$A$2:$AN$7500,MATCH(CM$3,Команды!$A$2:$A$7500,0),$E66+2)=Команды!$AJ$2,TRUE,FALSE),IF(INDEX(Команды!$A$2:$AN$7500,MATCH(CM$3,Команды!$A$2:$A$7500,0),$E66+2)=Команды!$AJ$3,TRUE,FALSE),IF(INDEX(Команды!$A$2:$AN$7500,MATCH(CM$3,Команды!$A$2:$A$7500,0),$E66+2)=Команды!$AJ$4,TRUE,FALSE),IF(INDEX(Команды!$A$2:$AN$7500,MATCH(CM$3,Команды!$A$2:$A$7500,0),$E66+2)=Команды!$AJ$5,TRUE,FALSE),IF(INDEX(Команды!$A$2:$AN$7500,MATCH(CM$3,Команды!$A$2:$A$7500,0),$E66+2)=Команды!$AJ$6,TRUE,FALSE),IF(INDEX(Команды!$A$2:$AN$7500,MATCH(CM$3,Команды!$A$2:$A$7500,0),$E66+2)=Команды!$AJ$7,TRUE,FALSE),IF(INDEX(Команды!$A$2:$AN$7500,MATCH(CM$3,Команды!$A$2:$A$7500,0),$E66+2)=Команды!$AJ$8,TRUE,FALSE),IF(INDEX(Команды!$A$2:$AN$7500,MATCH(CM$3,Команды!$A$2:$A$7500,0),$E66+2)=Команды!$AJ$9,TRUE,FALSE),IF(INDEX(Команды!$A$2:$AN$7500,MATCH(CM$3,Команды!$A$2:$A$7500,0),$E66+2)=Команды!$AJ$10,TRUE,FALSE),IF(INDEX(Команды!$A$2:$AN$7500,MATCH(CM$3,Команды!$A$2:$A$7500,0),$E66+2)=Команды!$AJ$11,TRUE,FALSE),IF(INDEX(Команды!$A$2:$AN$7500,MATCH(CM$3,Команды!$A$2:$A$7500,0),$E66+2)=Команды!$AJ$12,TRUE,FALSE),IF(INDEX(Команды!$A$2:$AN$7500,MATCH(CM$3,Команды!$A$2:$A$7500,0),$E66+2)=Команды!$AJ$13,TRUE,FALSE),IF(INDEX(Команды!$A$2:$AN$7500,MATCH(CM$3,Команды!$A$2:$A$7500,0),$E66+2)=Команды!$AJ$14,TRUE,FALSE),IF(INDEX(Команды!$A$2:$AN$7500,MATCH(CM$3,Команды!$A$2:$A$7500,0),$E66+2)=Команды!$AJ$15,TRUE,FALSE),IF(INDEX(Команды!$A$2:$AN$7500,MATCH(CM$3,Команды!$A$2:$A$7500,0),$E66+2)=Команды!$AJ$16,TRUE,FALSE),,IF(INDEX(Команды!$A$2:$AN$7500,MATCH(CM$3,Команды!$A$2:$A$7500,0),$E66+2)=Команды!$AJ$17,TRUE,FALSE),,IF(INDEX(Команды!$A$2:$AN$7500,MATCH(CM$3,Команды!$A$2:$A$7500,0),$E66+2)=Команды!$AJ$18,TRUE,FALSE),,IF(INDEX(Команды!$A$2:$AN$7500,MATCH(CM$3,Команды!$A$2:$A$7500,0),$E66+2)=Команды!$AJ$19,TRUE,FALSE)),INDEX(Команды!$AJ$2:$AK$19,MATCH(INDEX(Команды!$A$2:$AN$7500,MATCH(CM$3,Команды!$A$2:$A$7500,0),$E66+2),Команды!$AJ$2:$AJ$19,0),2),0)</f>
        <v>В</v>
      </c>
      <c r="CN66" s="175" t="str">
        <f>IF(OR(IF(INDEX(Команды!$A$2:$AN$7500,MATCH(CM$3,Команды!$A$2:$A$7500,0),$E66+2)=Команды!$AJ$2,TRUE,FALSE),IF(INDEX(Команды!$A$2:$AN$7500,MATCH(CM$3,Команды!$A$2:$A$7500,0),$E66+2)=Команды!$AJ$3,TRUE,FALSE),IF(INDEX(Команды!$A$2:$AN$7500,MATCH(CM$3,Команды!$A$2:$A$7500,0),$E66+2)=Команды!$AJ$4,TRUE,FALSE),IF(INDEX(Команды!$A$2:$AN$7500,MATCH(CM$3,Команды!$A$2:$A$7500,0),$E66+2)=Команды!$AJ$5,TRUE,FALSE),IF(INDEX(Команды!$A$2:$AN$7500,MATCH(CM$3,Команды!$A$2:$A$7500,0),$E66+2)=Команды!$AJ$6,TRUE,FALSE),IF(INDEX(Команды!$A$2:$AN$7500,MATCH(CM$3,Команды!$A$2:$A$7500,0),$E66+2)=Команды!$AJ$7,TRUE,FALSE),IF(INDEX(Команды!$A$2:$AN$7500,MATCH(CM$3,Команды!$A$2:$A$7500,0),$E66+2)=Команды!$AJ$8,TRUE,FALSE),IF(INDEX(Команды!$A$2:$AN$7500,MATCH(CM$3,Команды!$A$2:$A$7500,0),$E66+2)=Команды!$AJ$9,TRUE,FALSE),IF(INDEX(Команды!$A$2:$AN$7500,MATCH(CM$3,Команды!$A$2:$A$7500,0),$E66+2)=Команды!$AJ$10,TRUE,FALSE),IF(INDEX(Команды!$A$2:$AN$7500,MATCH(CM$3,Команды!$A$2:$A$7500,0),$E66+2)=Команды!$AJ$11,TRUE,FALSE),IF(INDEX(Команды!$A$2:$AN$7500,MATCH(CM$3,Команды!$A$2:$A$7500,0),$E66+2)=Команды!$AJ$12,TRUE,FALSE),IF(INDEX(Команды!$A$2:$AN$7500,MATCH(CM$3,Команды!$A$2:$A$7500,0),$E66+2)=Команды!$AJ$13,TRUE,FALSE),IF(INDEX(Команды!$A$2:$AN$7500,MATCH(CM$3,Команды!$A$2:$A$7500,0),$E66+2)=Команды!$AJ$14,TRUE,FALSE),IF(INDEX(Команды!$A$2:$AN$7500,MATCH(CM$3,Команды!$A$2:$A$7500,0),$E66+2)=Команды!$AJ$15,TRUE,FALSE),IF(INDEX(Команды!$A$2:$AN$7500,MATCH(CM$3,Команды!$A$2:$A$7500,0),$E66+2)=Команды!$AJ$16,TRUE,FALSE),IF(INDEX(Команды!$A$2:$AN$7500,MATCH(CM$3,Команды!$A$2:$A$7500,0),$E66+2)=Команды!$AJ$17,TRUE,FALSE),IF(INDEX(Команды!$A$2:$AN$7500,MATCH(CM$3,Команды!$A$2:$A$7500,0),$E66+2)=Команды!$AJ$18,TRUE,FALSE),IF(INDEX(Команды!$A$2:$AN$7500,MATCH(CM$3,Команды!$A$2:$A$7500,0),$E66+2)=Команды!$AJ$19,TRUE,FALSE)),INDEX(Команды!$AJ$2:$AL$19,MATCH(INDEX(Команды!$A$2:$AN$7500,MATCH(CM$3,Команды!$A$2:$A$7500,0),$E66+2),Команды!$AJ$2:$AJ$19,0),3),0)</f>
        <v>В</v>
      </c>
      <c r="CO66" s="342"/>
      <c r="CP66" s="174" t="str">
        <f>IF(OR(IF(INDEX(Команды!$A$2:$AN$7500,MATCH(CP$3,Команды!$A$2:$A$7500,0),$E66+2)=Команды!$AJ$2,TRUE,FALSE),IF(INDEX(Команды!$A$2:$AN$7500,MATCH(CP$3,Команды!$A$2:$A$7500,0),$E66+2)=Команды!$AJ$3,TRUE,FALSE),IF(INDEX(Команды!$A$2:$AN$7500,MATCH(CP$3,Команды!$A$2:$A$7500,0),$E66+2)=Команды!$AJ$4,TRUE,FALSE),IF(INDEX(Команды!$A$2:$AN$7500,MATCH(CP$3,Команды!$A$2:$A$7500,0),$E66+2)=Команды!$AJ$5,TRUE,FALSE),IF(INDEX(Команды!$A$2:$AN$7500,MATCH(CP$3,Команды!$A$2:$A$7500,0),$E66+2)=Команды!$AJ$6,TRUE,FALSE),IF(INDEX(Команды!$A$2:$AN$7500,MATCH(CP$3,Команды!$A$2:$A$7500,0),$E66+2)=Команды!$AJ$7,TRUE,FALSE),IF(INDEX(Команды!$A$2:$AN$7500,MATCH(CP$3,Команды!$A$2:$A$7500,0),$E66+2)=Команды!$AJ$8,TRUE,FALSE),IF(INDEX(Команды!$A$2:$AN$7500,MATCH(CP$3,Команды!$A$2:$A$7500,0),$E66+2)=Команды!$AJ$9,TRUE,FALSE),IF(INDEX(Команды!$A$2:$AN$7500,MATCH(CP$3,Команды!$A$2:$A$7500,0),$E66+2)=Команды!$AJ$10,TRUE,FALSE),IF(INDEX(Команды!$A$2:$AN$7500,MATCH(CP$3,Команды!$A$2:$A$7500,0),$E66+2)=Команды!$AJ$11,TRUE,FALSE),IF(INDEX(Команды!$A$2:$AN$7500,MATCH(CP$3,Команды!$A$2:$A$7500,0),$E66+2)=Команды!$AJ$12,TRUE,FALSE),IF(INDEX(Команды!$A$2:$AN$7500,MATCH(CP$3,Команды!$A$2:$A$7500,0),$E66+2)=Команды!$AJ$13,TRUE,FALSE),IF(INDEX(Команды!$A$2:$AN$7500,MATCH(CP$3,Команды!$A$2:$A$7500,0),$E66+2)=Команды!$AJ$14,TRUE,FALSE),IF(INDEX(Команды!$A$2:$AN$7500,MATCH(CP$3,Команды!$A$2:$A$7500,0),$E66+2)=Команды!$AJ$15,TRUE,FALSE),IF(INDEX(Команды!$A$2:$AN$7500,MATCH(CP$3,Команды!$A$2:$A$7500,0),$E66+2)=Команды!$AJ$16,TRUE,FALSE),,IF(INDEX(Команды!$A$2:$AN$7500,MATCH(CP$3,Команды!$A$2:$A$7500,0),$E66+2)=Команды!$AJ$17,TRUE,FALSE),,IF(INDEX(Команды!$A$2:$AN$7500,MATCH(CP$3,Команды!$A$2:$A$7500,0),$E66+2)=Команды!$AJ$18,TRUE,FALSE),,IF(INDEX(Команды!$A$2:$AN$7500,MATCH(CP$3,Команды!$A$2:$A$7500,0),$E66+2)=Команды!$AJ$19,TRUE,FALSE)),INDEX(Команды!$AJ$2:$AK$19,MATCH(INDEX(Команды!$A$2:$AN$7500,MATCH(CP$3,Команды!$A$2:$A$7500,0),$E66+2),Команды!$AJ$2:$AJ$19,0),2),0)</f>
        <v>В</v>
      </c>
      <c r="CQ66" s="175" t="str">
        <f>IF(OR(IF(INDEX(Команды!$A$2:$AN$7500,MATCH(CP$3,Команды!$A$2:$A$7500,0),$E66+2)=Команды!$AJ$2,TRUE,FALSE),IF(INDEX(Команды!$A$2:$AN$7500,MATCH(CP$3,Команды!$A$2:$A$7500,0),$E66+2)=Команды!$AJ$3,TRUE,FALSE),IF(INDEX(Команды!$A$2:$AN$7500,MATCH(CP$3,Команды!$A$2:$A$7500,0),$E66+2)=Команды!$AJ$4,TRUE,FALSE),IF(INDEX(Команды!$A$2:$AN$7500,MATCH(CP$3,Команды!$A$2:$A$7500,0),$E66+2)=Команды!$AJ$5,TRUE,FALSE),IF(INDEX(Команды!$A$2:$AN$7500,MATCH(CP$3,Команды!$A$2:$A$7500,0),$E66+2)=Команды!$AJ$6,TRUE,FALSE),IF(INDEX(Команды!$A$2:$AN$7500,MATCH(CP$3,Команды!$A$2:$A$7500,0),$E66+2)=Команды!$AJ$7,TRUE,FALSE),IF(INDEX(Команды!$A$2:$AN$7500,MATCH(CP$3,Команды!$A$2:$A$7500,0),$E66+2)=Команды!$AJ$8,TRUE,FALSE),IF(INDEX(Команды!$A$2:$AN$7500,MATCH(CP$3,Команды!$A$2:$A$7500,0),$E66+2)=Команды!$AJ$9,TRUE,FALSE),IF(INDEX(Команды!$A$2:$AN$7500,MATCH(CP$3,Команды!$A$2:$A$7500,0),$E66+2)=Команды!$AJ$10,TRUE,FALSE),IF(INDEX(Команды!$A$2:$AN$7500,MATCH(CP$3,Команды!$A$2:$A$7500,0),$E66+2)=Команды!$AJ$11,TRUE,FALSE),IF(INDEX(Команды!$A$2:$AN$7500,MATCH(CP$3,Команды!$A$2:$A$7500,0),$E66+2)=Команды!$AJ$12,TRUE,FALSE),IF(INDEX(Команды!$A$2:$AN$7500,MATCH(CP$3,Команды!$A$2:$A$7500,0),$E66+2)=Команды!$AJ$13,TRUE,FALSE),IF(INDEX(Команды!$A$2:$AN$7500,MATCH(CP$3,Команды!$A$2:$A$7500,0),$E66+2)=Команды!$AJ$14,TRUE,FALSE),IF(INDEX(Команды!$A$2:$AN$7500,MATCH(CP$3,Команды!$A$2:$A$7500,0),$E66+2)=Команды!$AJ$15,TRUE,FALSE),IF(INDEX(Команды!$A$2:$AN$7500,MATCH(CP$3,Команды!$A$2:$A$7500,0),$E66+2)=Команды!$AJ$16,TRUE,FALSE),IF(INDEX(Команды!$A$2:$AN$7500,MATCH(CP$3,Команды!$A$2:$A$7500,0),$E66+2)=Команды!$AJ$17,TRUE,FALSE),IF(INDEX(Команды!$A$2:$AN$7500,MATCH(CP$3,Команды!$A$2:$A$7500,0),$E66+2)=Команды!$AJ$18,TRUE,FALSE),IF(INDEX(Команды!$A$2:$AN$7500,MATCH(CP$3,Команды!$A$2:$A$7500,0),$E66+2)=Команды!$AJ$19,TRUE,FALSE)),INDEX(Команды!$AJ$2:$AL$19,MATCH(INDEX(Команды!$A$2:$AN$7500,MATCH(CP$3,Команды!$A$2:$A$7500,0),$E66+2),Команды!$AJ$2:$AJ$19,0),3),0)</f>
        <v>В</v>
      </c>
      <c r="CR66" s="342"/>
      <c r="CS66" s="174" t="str">
        <f>IF(OR(IF(INDEX(Команды!$A$2:$AN$7500,MATCH(CS$3,Команды!$A$2:$A$7500,0),$E66+2)=Команды!$AJ$2,TRUE,FALSE),IF(INDEX(Команды!$A$2:$AN$7500,MATCH(CS$3,Команды!$A$2:$A$7500,0),$E66+2)=Команды!$AJ$3,TRUE,FALSE),IF(INDEX(Команды!$A$2:$AN$7500,MATCH(CS$3,Команды!$A$2:$A$7500,0),$E66+2)=Команды!$AJ$4,TRUE,FALSE),IF(INDEX(Команды!$A$2:$AN$7500,MATCH(CS$3,Команды!$A$2:$A$7500,0),$E66+2)=Команды!$AJ$5,TRUE,FALSE),IF(INDEX(Команды!$A$2:$AN$7500,MATCH(CS$3,Команды!$A$2:$A$7500,0),$E66+2)=Команды!$AJ$6,TRUE,FALSE),IF(INDEX(Команды!$A$2:$AN$7500,MATCH(CS$3,Команды!$A$2:$A$7500,0),$E66+2)=Команды!$AJ$7,TRUE,FALSE),IF(INDEX(Команды!$A$2:$AN$7500,MATCH(CS$3,Команды!$A$2:$A$7500,0),$E66+2)=Команды!$AJ$8,TRUE,FALSE),IF(INDEX(Команды!$A$2:$AN$7500,MATCH(CS$3,Команды!$A$2:$A$7500,0),$E66+2)=Команды!$AJ$9,TRUE,FALSE),IF(INDEX(Команды!$A$2:$AN$7500,MATCH(CS$3,Команды!$A$2:$A$7500,0),$E66+2)=Команды!$AJ$10,TRUE,FALSE),IF(INDEX(Команды!$A$2:$AN$7500,MATCH(CS$3,Команды!$A$2:$A$7500,0),$E66+2)=Команды!$AJ$11,TRUE,FALSE),IF(INDEX(Команды!$A$2:$AN$7500,MATCH(CS$3,Команды!$A$2:$A$7500,0),$E66+2)=Команды!$AJ$12,TRUE,FALSE),IF(INDEX(Команды!$A$2:$AN$7500,MATCH(CS$3,Команды!$A$2:$A$7500,0),$E66+2)=Команды!$AJ$13,TRUE,FALSE),IF(INDEX(Команды!$A$2:$AN$7500,MATCH(CS$3,Команды!$A$2:$A$7500,0),$E66+2)=Команды!$AJ$14,TRUE,FALSE),IF(INDEX(Команды!$A$2:$AN$7500,MATCH(CS$3,Команды!$A$2:$A$7500,0),$E66+2)=Команды!$AJ$15,TRUE,FALSE),IF(INDEX(Команды!$A$2:$AN$7500,MATCH(CS$3,Команды!$A$2:$A$7500,0),$E66+2)=Команды!$AJ$16,TRUE,FALSE),,IF(INDEX(Команды!$A$2:$AN$7500,MATCH(CS$3,Команды!$A$2:$A$7500,0),$E66+2)=Команды!$AJ$17,TRUE,FALSE),,IF(INDEX(Команды!$A$2:$AN$7500,MATCH(CS$3,Команды!$A$2:$A$7500,0),$E66+2)=Команды!$AJ$18,TRUE,FALSE),,IF(INDEX(Команды!$A$2:$AN$7500,MATCH(CS$3,Команды!$A$2:$A$7500,0),$E66+2)=Команды!$AJ$19,TRUE,FALSE)),INDEX(Команды!$AJ$2:$AK$19,MATCH(INDEX(Команды!$A$2:$AN$7500,MATCH(CS$3,Команды!$A$2:$A$7500,0),$E66+2),Команды!$AJ$2:$AJ$19,0),2),0)</f>
        <v>В</v>
      </c>
      <c r="CT66" s="175" t="str">
        <f>IF(OR(IF(INDEX(Команды!$A$2:$AN$7500,MATCH(CS$3,Команды!$A$2:$A$7500,0),$E66+2)=Команды!$AJ$2,TRUE,FALSE),IF(INDEX(Команды!$A$2:$AN$7500,MATCH(CS$3,Команды!$A$2:$A$7500,0),$E66+2)=Команды!$AJ$3,TRUE,FALSE),IF(INDEX(Команды!$A$2:$AN$7500,MATCH(CS$3,Команды!$A$2:$A$7500,0),$E66+2)=Команды!$AJ$4,TRUE,FALSE),IF(INDEX(Команды!$A$2:$AN$7500,MATCH(CS$3,Команды!$A$2:$A$7500,0),$E66+2)=Команды!$AJ$5,TRUE,FALSE),IF(INDEX(Команды!$A$2:$AN$7500,MATCH(CS$3,Команды!$A$2:$A$7500,0),$E66+2)=Команды!$AJ$6,TRUE,FALSE),IF(INDEX(Команды!$A$2:$AN$7500,MATCH(CS$3,Команды!$A$2:$A$7500,0),$E66+2)=Команды!$AJ$7,TRUE,FALSE),IF(INDEX(Команды!$A$2:$AN$7500,MATCH(CS$3,Команды!$A$2:$A$7500,0),$E66+2)=Команды!$AJ$8,TRUE,FALSE),IF(INDEX(Команды!$A$2:$AN$7500,MATCH(CS$3,Команды!$A$2:$A$7500,0),$E66+2)=Команды!$AJ$9,TRUE,FALSE),IF(INDEX(Команды!$A$2:$AN$7500,MATCH(CS$3,Команды!$A$2:$A$7500,0),$E66+2)=Команды!$AJ$10,TRUE,FALSE),IF(INDEX(Команды!$A$2:$AN$7500,MATCH(CS$3,Команды!$A$2:$A$7500,0),$E66+2)=Команды!$AJ$11,TRUE,FALSE),IF(INDEX(Команды!$A$2:$AN$7500,MATCH(CS$3,Команды!$A$2:$A$7500,0),$E66+2)=Команды!$AJ$12,TRUE,FALSE),IF(INDEX(Команды!$A$2:$AN$7500,MATCH(CS$3,Команды!$A$2:$A$7500,0),$E66+2)=Команды!$AJ$13,TRUE,FALSE),IF(INDEX(Команды!$A$2:$AN$7500,MATCH(CS$3,Команды!$A$2:$A$7500,0),$E66+2)=Команды!$AJ$14,TRUE,FALSE),IF(INDEX(Команды!$A$2:$AN$7500,MATCH(CS$3,Команды!$A$2:$A$7500,0),$E66+2)=Команды!$AJ$15,TRUE,FALSE),IF(INDEX(Команды!$A$2:$AN$7500,MATCH(CS$3,Команды!$A$2:$A$7500,0),$E66+2)=Команды!$AJ$16,TRUE,FALSE),IF(INDEX(Команды!$A$2:$AN$7500,MATCH(CS$3,Команды!$A$2:$A$7500,0),$E66+2)=Команды!$AJ$17,TRUE,FALSE),IF(INDEX(Команды!$A$2:$AN$7500,MATCH(CS$3,Команды!$A$2:$A$7500,0),$E66+2)=Команды!$AJ$18,TRUE,FALSE),IF(INDEX(Команды!$A$2:$AN$7500,MATCH(CS$3,Команды!$A$2:$A$7500,0),$E66+2)=Команды!$AJ$19,TRUE,FALSE)),INDEX(Команды!$AJ$2:$AL$19,MATCH(INDEX(Команды!$A$2:$AN$7500,MATCH(CS$3,Команды!$A$2:$A$7500,0),$E66+2),Команды!$AJ$2:$AJ$19,0),3),0)</f>
        <v>В</v>
      </c>
      <c r="CU66" s="342"/>
    </row>
    <row r="67" spans="1:99" s="2" customFormat="1" ht="21.95" customHeight="1" x14ac:dyDescent="0.3">
      <c r="A67" s="251">
        <v>62</v>
      </c>
      <c r="B67" s="2">
        <f>VLOOKUP(A67,'Список КК'!A:F,6,TRUE)</f>
        <v>40062</v>
      </c>
      <c r="C67" s="638" t="str">
        <f>VLOOKUP(A67,'Список КК'!A:B,2,TRUE)</f>
        <v>Лазарева Юлия Михайловна</v>
      </c>
      <c r="D67" s="203" t="str">
        <f>VLOOKUP(A67,'Список КК'!A:D,4,TRUE)</f>
        <v>(Приходит в ПТ к  18:00)Инфо</v>
      </c>
      <c r="E67" s="4">
        <f>VLOOKUP(A67,'Список КК'!A:C,3,TRUE)</f>
        <v>32</v>
      </c>
      <c r="F67" s="220" t="str">
        <f>VLOOKUP(A67,'Список КК'!A:E,5,TRUE)</f>
        <v>Учеба, будни. Приходит в 18:15</v>
      </c>
      <c r="G67" s="174" t="str">
        <f>IF(OR(IF(INDEX(Команды!$A$2:$AN$7500,MATCH(G$3,Команды!$A$2:$A$7500,0),$E67+2)=Команды!$AJ$2,TRUE,FALSE),IF(INDEX(Команды!$A$2:$AN$7500,MATCH(G$3,Команды!$A$2:$A$7500,0),$E67+2)=Команды!$AJ$3,TRUE,FALSE),IF(INDEX(Команды!$A$2:$AN$7500,MATCH(G$3,Команды!$A$2:$A$7500,0),$E67+2)=Команды!$AJ$4,TRUE,FALSE),IF(INDEX(Команды!$A$2:$AN$7500,MATCH(G$3,Команды!$A$2:$A$7500,0),$E67+2)=Команды!$AJ$5,TRUE,FALSE),IF(INDEX(Команды!$A$2:$AN$7500,MATCH(G$3,Команды!$A$2:$A$7500,0),$E67+2)=Команды!$AJ$6,TRUE,FALSE),IF(INDEX(Команды!$A$2:$AN$7500,MATCH(G$3,Команды!$A$2:$A$7500,0),$E67+2)=Команды!$AJ$7,TRUE,FALSE),IF(INDEX(Команды!$A$2:$AN$7500,MATCH(G$3,Команды!$A$2:$A$7500,0),$E67+2)=Команды!$AJ$8,TRUE,FALSE),IF(INDEX(Команды!$A$2:$AN$7500,MATCH(G$3,Команды!$A$2:$A$7500,0),$E67+2)=Команды!$AJ$9,TRUE,FALSE),IF(INDEX(Команды!$A$2:$AN$7500,MATCH(G$3,Команды!$A$2:$A$7500,0),$E67+2)=Команды!$AJ$10,TRUE,FALSE),IF(INDEX(Команды!$A$2:$AN$7500,MATCH(G$3,Команды!$A$2:$A$7500,0),$E67+2)=Команды!$AJ$11,TRUE,FALSE),IF(INDEX(Команды!$A$2:$AN$7500,MATCH(G$3,Команды!$A$2:$A$7500,0),$E67+2)=Команды!$AJ$12,TRUE,FALSE),IF(INDEX(Команды!$A$2:$AN$7500,MATCH(G$3,Команды!$A$2:$A$7500,0),$E67+2)=Команды!$AJ$13,TRUE,FALSE),IF(INDEX(Команды!$A$2:$AN$7500,MATCH(G$3,Команды!$A$2:$A$7500,0),$E67+2)=Команды!$AJ$14,TRUE,FALSE),IF(INDEX(Команды!$A$2:$AN$7500,MATCH(G$3,Команды!$A$2:$A$7500,0),$E67+2)=Команды!$AJ$15,TRUE,FALSE),IF(INDEX(Команды!$A$2:$AN$7500,MATCH(G$3,Команды!$A$2:$A$7500,0),$E67+2)=Команды!$AJ$16,TRUE,FALSE),,IF(INDEX(Команды!$A$2:$AN$7500,MATCH(G$3,Команды!$A$2:$A$7500,0),$E67+2)=Команды!$AJ$17,TRUE,FALSE),,IF(INDEX(Команды!$A$2:$AN$7500,MATCH(G$3,Команды!$A$2:$A$7500,0),$E67+2)=Команды!$AJ$18,TRUE,FALSE),,IF(INDEX(Команды!$A$2:$AN$7500,MATCH(G$3,Команды!$A$2:$A$7500,0),$E67+2)=Команды!$AJ$19,TRUE,FALSE)),INDEX(Команды!$AJ$2:$AK$19,MATCH(INDEX(Команды!$A$2:$AN$7500,MATCH(G$3,Команды!$A$2:$A$7500,0),$E67+2),Команды!$AJ$2:$AJ$19,0),2),0)</f>
        <v>В</v>
      </c>
      <c r="H67" s="175" t="str">
        <f>IF(OR(IF(INDEX(Команды!$A$2:$AN$7500,MATCH(G$3,Команды!$A$2:$A$7500,0),$E67+2)=Команды!$AJ$2,TRUE,FALSE),IF(INDEX(Команды!$A$2:$AN$7500,MATCH(G$3,Команды!$A$2:$A$7500,0),$E67+2)=Команды!$AJ$3,TRUE,FALSE),IF(INDEX(Команды!$A$2:$AN$7500,MATCH(G$3,Команды!$A$2:$A$7500,0),$E67+2)=Команды!$AJ$4,TRUE,FALSE),IF(INDEX(Команды!$A$2:$AN$7500,MATCH(G$3,Команды!$A$2:$A$7500,0),$E67+2)=Команды!$AJ$5,TRUE,FALSE),IF(INDEX(Команды!$A$2:$AN$7500,MATCH(G$3,Команды!$A$2:$A$7500,0),$E67+2)=Команды!$AJ$6,TRUE,FALSE),IF(INDEX(Команды!$A$2:$AN$7500,MATCH(G$3,Команды!$A$2:$A$7500,0),$E67+2)=Команды!$AJ$7,TRUE,FALSE),IF(INDEX(Команды!$A$2:$AN$7500,MATCH(G$3,Команды!$A$2:$A$7500,0),$E67+2)=Команды!$AJ$8,TRUE,FALSE),IF(INDEX(Команды!$A$2:$AN$7500,MATCH(G$3,Команды!$A$2:$A$7500,0),$E67+2)=Команды!$AJ$9,TRUE,FALSE),IF(INDEX(Команды!$A$2:$AN$7500,MATCH(G$3,Команды!$A$2:$A$7500,0),$E67+2)=Команды!$AJ$10,TRUE,FALSE),IF(INDEX(Команды!$A$2:$AN$7500,MATCH(G$3,Команды!$A$2:$A$7500,0),$E67+2)=Команды!$AJ$11,TRUE,FALSE),IF(INDEX(Команды!$A$2:$AN$7500,MATCH(G$3,Команды!$A$2:$A$7500,0),$E67+2)=Команды!$AJ$12,TRUE,FALSE),IF(INDEX(Команды!$A$2:$AN$7500,MATCH(G$3,Команды!$A$2:$A$7500,0),$E67+2)=Команды!$AJ$13,TRUE,FALSE),IF(INDEX(Команды!$A$2:$AN$7500,MATCH(G$3,Команды!$A$2:$A$7500,0),$E67+2)=Команды!$AJ$14,TRUE,FALSE),IF(INDEX(Команды!$A$2:$AN$7500,MATCH(G$3,Команды!$A$2:$A$7500,0),$E67+2)=Команды!$AJ$15,TRUE,FALSE),IF(INDEX(Команды!$A$2:$AN$7500,MATCH(G$3,Команды!$A$2:$A$7500,0),$E67+2)=Команды!$AJ$16,TRUE,FALSE),IF(INDEX(Команды!$A$2:$AN$7500,MATCH(G$3,Команды!$A$2:$A$7500,0),$E67+2)=Команды!$AJ$17,TRUE,FALSE),IF(INDEX(Команды!$A$2:$AN$7500,MATCH(G$3,Команды!$A$2:$A$7500,0),$E67+2)=Команды!$AJ$18,TRUE,FALSE),IF(INDEX(Команды!$A$2:$AN$7500,MATCH(G$3,Команды!$A$2:$A$7500,0),$E67+2)=Команды!$AJ$19,TRUE,FALSE)),INDEX(Команды!$AJ$2:$AL$19,MATCH(INDEX(Команды!$A$2:$AN$7500,MATCH(G$3,Команды!$A$2:$A$7500,0),$E67+2),Команды!$AJ$2:$AJ$19,0),3),0)</f>
        <v>В</v>
      </c>
      <c r="I67" s="342"/>
      <c r="J67" s="174" t="str">
        <f>IF(OR(IF(INDEX(Команды!$A$2:$AN$7500,MATCH(J$3,Команды!$A$2:$A$7500,0),$E67+2)=Команды!$AJ$2,TRUE,FALSE),IF(INDEX(Команды!$A$2:$AN$7500,MATCH(J$3,Команды!$A$2:$A$7500,0),$E67+2)=Команды!$AJ$3,TRUE,FALSE),IF(INDEX(Команды!$A$2:$AN$7500,MATCH(J$3,Команды!$A$2:$A$7500,0),$E67+2)=Команды!$AJ$4,TRUE,FALSE),IF(INDEX(Команды!$A$2:$AN$7500,MATCH(J$3,Команды!$A$2:$A$7500,0),$E67+2)=Команды!$AJ$5,TRUE,FALSE),IF(INDEX(Команды!$A$2:$AN$7500,MATCH(J$3,Команды!$A$2:$A$7500,0),$E67+2)=Команды!$AJ$6,TRUE,FALSE),IF(INDEX(Команды!$A$2:$AN$7500,MATCH(J$3,Команды!$A$2:$A$7500,0),$E67+2)=Команды!$AJ$7,TRUE,FALSE),IF(INDEX(Команды!$A$2:$AN$7500,MATCH(J$3,Команды!$A$2:$A$7500,0),$E67+2)=Команды!$AJ$8,TRUE,FALSE),IF(INDEX(Команды!$A$2:$AN$7500,MATCH(J$3,Команды!$A$2:$A$7500,0),$E67+2)=Команды!$AJ$9,TRUE,FALSE),IF(INDEX(Команды!$A$2:$AN$7500,MATCH(J$3,Команды!$A$2:$A$7500,0),$E67+2)=Команды!$AJ$10,TRUE,FALSE),IF(INDEX(Команды!$A$2:$AN$7500,MATCH(J$3,Команды!$A$2:$A$7500,0),$E67+2)=Команды!$AJ$11,TRUE,FALSE),IF(INDEX(Команды!$A$2:$AN$7500,MATCH(J$3,Команды!$A$2:$A$7500,0),$E67+2)=Команды!$AJ$12,TRUE,FALSE),IF(INDEX(Команды!$A$2:$AN$7500,MATCH(J$3,Команды!$A$2:$A$7500,0),$E67+2)=Команды!$AJ$13,TRUE,FALSE),IF(INDEX(Команды!$A$2:$AN$7500,MATCH(J$3,Команды!$A$2:$A$7500,0),$E67+2)=Команды!$AJ$14,TRUE,FALSE),IF(INDEX(Команды!$A$2:$AN$7500,MATCH(J$3,Команды!$A$2:$A$7500,0),$E67+2)=Команды!$AJ$15,TRUE,FALSE),IF(INDEX(Команды!$A$2:$AN$7500,MATCH(J$3,Команды!$A$2:$A$7500,0),$E67+2)=Команды!$AJ$16,TRUE,FALSE),,IF(INDEX(Команды!$A$2:$AN$7500,MATCH(J$3,Команды!$A$2:$A$7500,0),$E67+2)=Команды!$AJ$17,TRUE,FALSE),,IF(INDEX(Команды!$A$2:$AN$7500,MATCH(J$3,Команды!$A$2:$A$7500,0),$E67+2)=Команды!$AJ$18,TRUE,FALSE),,IF(INDEX(Команды!$A$2:$AN$7500,MATCH(J$3,Команды!$A$2:$A$7500,0),$E67+2)=Команды!$AJ$19,TRUE,FALSE)),INDEX(Команды!$AJ$2:$AK$19,MATCH(INDEX(Команды!$A$2:$AN$7500,MATCH(J$3,Команды!$A$2:$A$7500,0),$E67+2),Команды!$AJ$2:$AJ$19,0),2),0)</f>
        <v>В</v>
      </c>
      <c r="K67" s="175" t="str">
        <f>IF(OR(IF(INDEX(Команды!$A$2:$AN$7500,MATCH(J$3,Команды!$A$2:$A$7500,0),$E67+2)=Команды!$AJ$2,TRUE,FALSE),IF(INDEX(Команды!$A$2:$AN$7500,MATCH(J$3,Команды!$A$2:$A$7500,0),$E67+2)=Команды!$AJ$3,TRUE,FALSE),IF(INDEX(Команды!$A$2:$AN$7500,MATCH(J$3,Команды!$A$2:$A$7500,0),$E67+2)=Команды!$AJ$4,TRUE,FALSE),IF(INDEX(Команды!$A$2:$AN$7500,MATCH(J$3,Команды!$A$2:$A$7500,0),$E67+2)=Команды!$AJ$5,TRUE,FALSE),IF(INDEX(Команды!$A$2:$AN$7500,MATCH(J$3,Команды!$A$2:$A$7500,0),$E67+2)=Команды!$AJ$6,TRUE,FALSE),IF(INDEX(Команды!$A$2:$AN$7500,MATCH(J$3,Команды!$A$2:$A$7500,0),$E67+2)=Команды!$AJ$7,TRUE,FALSE),IF(INDEX(Команды!$A$2:$AN$7500,MATCH(J$3,Команды!$A$2:$A$7500,0),$E67+2)=Команды!$AJ$8,TRUE,FALSE),IF(INDEX(Команды!$A$2:$AN$7500,MATCH(J$3,Команды!$A$2:$A$7500,0),$E67+2)=Команды!$AJ$9,TRUE,FALSE),IF(INDEX(Команды!$A$2:$AN$7500,MATCH(J$3,Команды!$A$2:$A$7500,0),$E67+2)=Команды!$AJ$10,TRUE,FALSE),IF(INDEX(Команды!$A$2:$AN$7500,MATCH(J$3,Команды!$A$2:$A$7500,0),$E67+2)=Команды!$AJ$11,TRUE,FALSE),IF(INDEX(Команды!$A$2:$AN$7500,MATCH(J$3,Команды!$A$2:$A$7500,0),$E67+2)=Команды!$AJ$12,TRUE,FALSE),IF(INDEX(Команды!$A$2:$AN$7500,MATCH(J$3,Команды!$A$2:$A$7500,0),$E67+2)=Команды!$AJ$13,TRUE,FALSE),IF(INDEX(Команды!$A$2:$AN$7500,MATCH(J$3,Команды!$A$2:$A$7500,0),$E67+2)=Команды!$AJ$14,TRUE,FALSE),IF(INDEX(Команды!$A$2:$AN$7500,MATCH(J$3,Команды!$A$2:$A$7500,0),$E67+2)=Команды!$AJ$15,TRUE,FALSE),IF(INDEX(Команды!$A$2:$AN$7500,MATCH(J$3,Команды!$A$2:$A$7500,0),$E67+2)=Команды!$AJ$16,TRUE,FALSE),IF(INDEX(Команды!$A$2:$AN$7500,MATCH(J$3,Команды!$A$2:$A$7500,0),$E67+2)=Команды!$AJ$17,TRUE,FALSE),IF(INDEX(Команды!$A$2:$AN$7500,MATCH(J$3,Команды!$A$2:$A$7500,0),$E67+2)=Команды!$AJ$18,TRUE,FALSE),IF(INDEX(Команды!$A$2:$AN$7500,MATCH(J$3,Команды!$A$2:$A$7500,0),$E67+2)=Команды!$AJ$19,TRUE,FALSE)),INDEX(Команды!$AJ$2:$AL$19,MATCH(INDEX(Команды!$A$2:$AN$7500,MATCH(J$3,Команды!$A$2:$A$7500,0),$E67+2),Команды!$AJ$2:$AJ$19,0),3),0)</f>
        <v>В</v>
      </c>
      <c r="L67" s="342"/>
      <c r="M67" s="174" t="str">
        <f>IF(OR(IF(INDEX(Команды!$A$2:$AN$7500,MATCH(M$3,Команды!$A$2:$A$7500,0),$E67+2)=Команды!$AJ$2,TRUE,FALSE),IF(INDEX(Команды!$A$2:$AN$7500,MATCH(M$3,Команды!$A$2:$A$7500,0),$E67+2)=Команды!$AJ$3,TRUE,FALSE),IF(INDEX(Команды!$A$2:$AN$7500,MATCH(M$3,Команды!$A$2:$A$7500,0),$E67+2)=Команды!$AJ$4,TRUE,FALSE),IF(INDEX(Команды!$A$2:$AN$7500,MATCH(M$3,Команды!$A$2:$A$7500,0),$E67+2)=Команды!$AJ$5,TRUE,FALSE),IF(INDEX(Команды!$A$2:$AN$7500,MATCH(M$3,Команды!$A$2:$A$7500,0),$E67+2)=Команды!$AJ$6,TRUE,FALSE),IF(INDEX(Команды!$A$2:$AN$7500,MATCH(M$3,Команды!$A$2:$A$7500,0),$E67+2)=Команды!$AJ$7,TRUE,FALSE),IF(INDEX(Команды!$A$2:$AN$7500,MATCH(M$3,Команды!$A$2:$A$7500,0),$E67+2)=Команды!$AJ$8,TRUE,FALSE),IF(INDEX(Команды!$A$2:$AN$7500,MATCH(M$3,Команды!$A$2:$A$7500,0),$E67+2)=Команды!$AJ$9,TRUE,FALSE),IF(INDEX(Команды!$A$2:$AN$7500,MATCH(M$3,Команды!$A$2:$A$7500,0),$E67+2)=Команды!$AJ$10,TRUE,FALSE),IF(INDEX(Команды!$A$2:$AN$7500,MATCH(M$3,Команды!$A$2:$A$7500,0),$E67+2)=Команды!$AJ$11,TRUE,FALSE),IF(INDEX(Команды!$A$2:$AN$7500,MATCH(M$3,Команды!$A$2:$A$7500,0),$E67+2)=Команды!$AJ$12,TRUE,FALSE),IF(INDEX(Команды!$A$2:$AN$7500,MATCH(M$3,Команды!$A$2:$A$7500,0),$E67+2)=Команды!$AJ$13,TRUE,FALSE),IF(INDEX(Команды!$A$2:$AN$7500,MATCH(M$3,Команды!$A$2:$A$7500,0),$E67+2)=Команды!$AJ$14,TRUE,FALSE),IF(INDEX(Команды!$A$2:$AN$7500,MATCH(M$3,Команды!$A$2:$A$7500,0),$E67+2)=Команды!$AJ$15,TRUE,FALSE),IF(INDEX(Команды!$A$2:$AN$7500,MATCH(M$3,Команды!$A$2:$A$7500,0),$E67+2)=Команды!$AJ$16,TRUE,FALSE),,IF(INDEX(Команды!$A$2:$AN$7500,MATCH(M$3,Команды!$A$2:$A$7500,0),$E67+2)=Команды!$AJ$17,TRUE,FALSE),,IF(INDEX(Команды!$A$2:$AN$7500,MATCH(M$3,Команды!$A$2:$A$7500,0),$E67+2)=Команды!$AJ$18,TRUE,FALSE),,IF(INDEX(Команды!$A$2:$AN$7500,MATCH(M$3,Команды!$A$2:$A$7500,0),$E67+2)=Команды!$AJ$19,TRUE,FALSE)),INDEX(Команды!$AJ$2:$AK$19,MATCH(INDEX(Команды!$A$2:$AN$7500,MATCH(M$3,Команды!$A$2:$A$7500,0),$E67+2),Команды!$AJ$2:$AJ$19,0),2),0)</f>
        <v>В</v>
      </c>
      <c r="N67" s="175" t="str">
        <f>IF(OR(IF(INDEX(Команды!$A$2:$AN$7500,MATCH(M$3,Команды!$A$2:$A$7500,0),$E67+2)=Команды!$AJ$2,TRUE,FALSE),IF(INDEX(Команды!$A$2:$AN$7500,MATCH(M$3,Команды!$A$2:$A$7500,0),$E67+2)=Команды!$AJ$3,TRUE,FALSE),IF(INDEX(Команды!$A$2:$AN$7500,MATCH(M$3,Команды!$A$2:$A$7500,0),$E67+2)=Команды!$AJ$4,TRUE,FALSE),IF(INDEX(Команды!$A$2:$AN$7500,MATCH(M$3,Команды!$A$2:$A$7500,0),$E67+2)=Команды!$AJ$5,TRUE,FALSE),IF(INDEX(Команды!$A$2:$AN$7500,MATCH(M$3,Команды!$A$2:$A$7500,0),$E67+2)=Команды!$AJ$6,TRUE,FALSE),IF(INDEX(Команды!$A$2:$AN$7500,MATCH(M$3,Команды!$A$2:$A$7500,0),$E67+2)=Команды!$AJ$7,TRUE,FALSE),IF(INDEX(Команды!$A$2:$AN$7500,MATCH(M$3,Команды!$A$2:$A$7500,0),$E67+2)=Команды!$AJ$8,TRUE,FALSE),IF(INDEX(Команды!$A$2:$AN$7500,MATCH(M$3,Команды!$A$2:$A$7500,0),$E67+2)=Команды!$AJ$9,TRUE,FALSE),IF(INDEX(Команды!$A$2:$AN$7500,MATCH(M$3,Команды!$A$2:$A$7500,0),$E67+2)=Команды!$AJ$10,TRUE,FALSE),IF(INDEX(Команды!$A$2:$AN$7500,MATCH(M$3,Команды!$A$2:$A$7500,0),$E67+2)=Команды!$AJ$11,TRUE,FALSE),IF(INDEX(Команды!$A$2:$AN$7500,MATCH(M$3,Команды!$A$2:$A$7500,0),$E67+2)=Команды!$AJ$12,TRUE,FALSE),IF(INDEX(Команды!$A$2:$AN$7500,MATCH(M$3,Команды!$A$2:$A$7500,0),$E67+2)=Команды!$AJ$13,TRUE,FALSE),IF(INDEX(Команды!$A$2:$AN$7500,MATCH(M$3,Команды!$A$2:$A$7500,0),$E67+2)=Команды!$AJ$14,TRUE,FALSE),IF(INDEX(Команды!$A$2:$AN$7500,MATCH(M$3,Команды!$A$2:$A$7500,0),$E67+2)=Команды!$AJ$15,TRUE,FALSE),IF(INDEX(Команды!$A$2:$AN$7500,MATCH(M$3,Команды!$A$2:$A$7500,0),$E67+2)=Команды!$AJ$16,TRUE,FALSE),IF(INDEX(Команды!$A$2:$AN$7500,MATCH(M$3,Команды!$A$2:$A$7500,0),$E67+2)=Команды!$AJ$17,TRUE,FALSE),IF(INDEX(Команды!$A$2:$AN$7500,MATCH(M$3,Команды!$A$2:$A$7500,0),$E67+2)=Команды!$AJ$18,TRUE,FALSE),IF(INDEX(Команды!$A$2:$AN$7500,MATCH(M$3,Команды!$A$2:$A$7500,0),$E67+2)=Команды!$AJ$19,TRUE,FALSE)),INDEX(Команды!$AJ$2:$AL$19,MATCH(INDEX(Команды!$A$2:$AN$7500,MATCH(M$3,Команды!$A$2:$A$7500,0),$E67+2),Команды!$AJ$2:$AJ$19,0),3),0)</f>
        <v>В</v>
      </c>
      <c r="O67" s="342"/>
      <c r="P67" s="174" t="str">
        <f>IF(OR(IF(INDEX(Команды!$A$2:$AN$7500,MATCH(P$3,Команды!$A$2:$A$7500,0),$E67+2)=Команды!$AJ$2,TRUE,FALSE),IF(INDEX(Команды!$A$2:$AN$7500,MATCH(P$3,Команды!$A$2:$A$7500,0),$E67+2)=Команды!$AJ$3,TRUE,FALSE),IF(INDEX(Команды!$A$2:$AN$7500,MATCH(P$3,Команды!$A$2:$A$7500,0),$E67+2)=Команды!$AJ$4,TRUE,FALSE),IF(INDEX(Команды!$A$2:$AN$7500,MATCH(P$3,Команды!$A$2:$A$7500,0),$E67+2)=Команды!$AJ$5,TRUE,FALSE),IF(INDEX(Команды!$A$2:$AN$7500,MATCH(P$3,Команды!$A$2:$A$7500,0),$E67+2)=Команды!$AJ$6,TRUE,FALSE),IF(INDEX(Команды!$A$2:$AN$7500,MATCH(P$3,Команды!$A$2:$A$7500,0),$E67+2)=Команды!$AJ$7,TRUE,FALSE),IF(INDEX(Команды!$A$2:$AN$7500,MATCH(P$3,Команды!$A$2:$A$7500,0),$E67+2)=Команды!$AJ$8,TRUE,FALSE),IF(INDEX(Команды!$A$2:$AN$7500,MATCH(P$3,Команды!$A$2:$A$7500,0),$E67+2)=Команды!$AJ$9,TRUE,FALSE),IF(INDEX(Команды!$A$2:$AN$7500,MATCH(P$3,Команды!$A$2:$A$7500,0),$E67+2)=Команды!$AJ$10,TRUE,FALSE),IF(INDEX(Команды!$A$2:$AN$7500,MATCH(P$3,Команды!$A$2:$A$7500,0),$E67+2)=Команды!$AJ$11,TRUE,FALSE),IF(INDEX(Команды!$A$2:$AN$7500,MATCH(P$3,Команды!$A$2:$A$7500,0),$E67+2)=Команды!$AJ$12,TRUE,FALSE),IF(INDEX(Команды!$A$2:$AN$7500,MATCH(P$3,Команды!$A$2:$A$7500,0),$E67+2)=Команды!$AJ$13,TRUE,FALSE),IF(INDEX(Команды!$A$2:$AN$7500,MATCH(P$3,Команды!$A$2:$A$7500,0),$E67+2)=Команды!$AJ$14,TRUE,FALSE),IF(INDEX(Команды!$A$2:$AN$7500,MATCH(P$3,Команды!$A$2:$A$7500,0),$E67+2)=Команды!$AJ$15,TRUE,FALSE),IF(INDEX(Команды!$A$2:$AN$7500,MATCH(P$3,Команды!$A$2:$A$7500,0),$E67+2)=Команды!$AJ$16,TRUE,FALSE),,IF(INDEX(Команды!$A$2:$AN$7500,MATCH(P$3,Команды!$A$2:$A$7500,0),$E67+2)=Команды!$AJ$17,TRUE,FALSE),,IF(INDEX(Команды!$A$2:$AN$7500,MATCH(P$3,Команды!$A$2:$A$7500,0),$E67+2)=Команды!$AJ$18,TRUE,FALSE),,IF(INDEX(Команды!$A$2:$AN$7500,MATCH(P$3,Команды!$A$2:$A$7500,0),$E67+2)=Команды!$AJ$19,TRUE,FALSE)),INDEX(Команды!$AJ$2:$AK$19,MATCH(INDEX(Команды!$A$2:$AN$7500,MATCH(P$3,Команды!$A$2:$A$7500,0),$E67+2),Команды!$AJ$2:$AJ$19,0),2),0)</f>
        <v>В</v>
      </c>
      <c r="Q67" s="175" t="str">
        <f>IF(OR(IF(INDEX(Команды!$A$2:$AN$7500,MATCH(P$3,Команды!$A$2:$A$7500,0),$E67+2)=Команды!$AJ$2,TRUE,FALSE),IF(INDEX(Команды!$A$2:$AN$7500,MATCH(P$3,Команды!$A$2:$A$7500,0),$E67+2)=Команды!$AJ$3,TRUE,FALSE),IF(INDEX(Команды!$A$2:$AN$7500,MATCH(P$3,Команды!$A$2:$A$7500,0),$E67+2)=Команды!$AJ$4,TRUE,FALSE),IF(INDEX(Команды!$A$2:$AN$7500,MATCH(P$3,Команды!$A$2:$A$7500,0),$E67+2)=Команды!$AJ$5,TRUE,FALSE),IF(INDEX(Команды!$A$2:$AN$7500,MATCH(P$3,Команды!$A$2:$A$7500,0),$E67+2)=Команды!$AJ$6,TRUE,FALSE),IF(INDEX(Команды!$A$2:$AN$7500,MATCH(P$3,Команды!$A$2:$A$7500,0),$E67+2)=Команды!$AJ$7,TRUE,FALSE),IF(INDEX(Команды!$A$2:$AN$7500,MATCH(P$3,Команды!$A$2:$A$7500,0),$E67+2)=Команды!$AJ$8,TRUE,FALSE),IF(INDEX(Команды!$A$2:$AN$7500,MATCH(P$3,Команды!$A$2:$A$7500,0),$E67+2)=Команды!$AJ$9,TRUE,FALSE),IF(INDEX(Команды!$A$2:$AN$7500,MATCH(P$3,Команды!$A$2:$A$7500,0),$E67+2)=Команды!$AJ$10,TRUE,FALSE),IF(INDEX(Команды!$A$2:$AN$7500,MATCH(P$3,Команды!$A$2:$A$7500,0),$E67+2)=Команды!$AJ$11,TRUE,FALSE),IF(INDEX(Команды!$A$2:$AN$7500,MATCH(P$3,Команды!$A$2:$A$7500,0),$E67+2)=Команды!$AJ$12,TRUE,FALSE),IF(INDEX(Команды!$A$2:$AN$7500,MATCH(P$3,Команды!$A$2:$A$7500,0),$E67+2)=Команды!$AJ$13,TRUE,FALSE),IF(INDEX(Команды!$A$2:$AN$7500,MATCH(P$3,Команды!$A$2:$A$7500,0),$E67+2)=Команды!$AJ$14,TRUE,FALSE),IF(INDEX(Команды!$A$2:$AN$7500,MATCH(P$3,Команды!$A$2:$A$7500,0),$E67+2)=Команды!$AJ$15,TRUE,FALSE),IF(INDEX(Команды!$A$2:$AN$7500,MATCH(P$3,Команды!$A$2:$A$7500,0),$E67+2)=Команды!$AJ$16,TRUE,FALSE),IF(INDEX(Команды!$A$2:$AN$7500,MATCH(P$3,Команды!$A$2:$A$7500,0),$E67+2)=Команды!$AJ$17,TRUE,FALSE),IF(INDEX(Команды!$A$2:$AN$7500,MATCH(P$3,Команды!$A$2:$A$7500,0),$E67+2)=Команды!$AJ$18,TRUE,FALSE),IF(INDEX(Команды!$A$2:$AN$7500,MATCH(P$3,Команды!$A$2:$A$7500,0),$E67+2)=Команды!$AJ$19,TRUE,FALSE)),INDEX(Команды!$AJ$2:$AL$19,MATCH(INDEX(Команды!$A$2:$AN$7500,MATCH(P$3,Команды!$A$2:$A$7500,0),$E67+2),Команды!$AJ$2:$AJ$19,0),3),0)</f>
        <v>В</v>
      </c>
      <c r="R67" s="342"/>
      <c r="S67" s="174" t="str">
        <f>IF(OR(IF(INDEX(Команды!$A$2:$AN$7500,MATCH(S$3,Команды!$A$2:$A$7500,0),$E67+2)=Команды!$AJ$2,TRUE,FALSE),IF(INDEX(Команды!$A$2:$AN$7500,MATCH(S$3,Команды!$A$2:$A$7500,0),$E67+2)=Команды!$AJ$3,TRUE,FALSE),IF(INDEX(Команды!$A$2:$AN$7500,MATCH(S$3,Команды!$A$2:$A$7500,0),$E67+2)=Команды!$AJ$4,TRUE,FALSE),IF(INDEX(Команды!$A$2:$AN$7500,MATCH(S$3,Команды!$A$2:$A$7500,0),$E67+2)=Команды!$AJ$5,TRUE,FALSE),IF(INDEX(Команды!$A$2:$AN$7500,MATCH(S$3,Команды!$A$2:$A$7500,0),$E67+2)=Команды!$AJ$6,TRUE,FALSE),IF(INDEX(Команды!$A$2:$AN$7500,MATCH(S$3,Команды!$A$2:$A$7500,0),$E67+2)=Команды!$AJ$7,TRUE,FALSE),IF(INDEX(Команды!$A$2:$AN$7500,MATCH(S$3,Команды!$A$2:$A$7500,0),$E67+2)=Команды!$AJ$8,TRUE,FALSE),IF(INDEX(Команды!$A$2:$AN$7500,MATCH(S$3,Команды!$A$2:$A$7500,0),$E67+2)=Команды!$AJ$9,TRUE,FALSE),IF(INDEX(Команды!$A$2:$AN$7500,MATCH(S$3,Команды!$A$2:$A$7500,0),$E67+2)=Команды!$AJ$10,TRUE,FALSE),IF(INDEX(Команды!$A$2:$AN$7500,MATCH(S$3,Команды!$A$2:$A$7500,0),$E67+2)=Команды!$AJ$11,TRUE,FALSE),IF(INDEX(Команды!$A$2:$AN$7500,MATCH(S$3,Команды!$A$2:$A$7500,0),$E67+2)=Команды!$AJ$12,TRUE,FALSE),IF(INDEX(Команды!$A$2:$AN$7500,MATCH(S$3,Команды!$A$2:$A$7500,0),$E67+2)=Команды!$AJ$13,TRUE,FALSE),IF(INDEX(Команды!$A$2:$AN$7500,MATCH(S$3,Команды!$A$2:$A$7500,0),$E67+2)=Команды!$AJ$14,TRUE,FALSE),IF(INDEX(Команды!$A$2:$AN$7500,MATCH(S$3,Команды!$A$2:$A$7500,0),$E67+2)=Команды!$AJ$15,TRUE,FALSE),IF(INDEX(Команды!$A$2:$AN$7500,MATCH(S$3,Команды!$A$2:$A$7500,0),$E67+2)=Команды!$AJ$16,TRUE,FALSE),,IF(INDEX(Команды!$A$2:$AN$7500,MATCH(S$3,Команды!$A$2:$A$7500,0),$E67+2)=Команды!$AJ$17,TRUE,FALSE),,IF(INDEX(Команды!$A$2:$AN$7500,MATCH(S$3,Команды!$A$2:$A$7500,0),$E67+2)=Команды!$AJ$18,TRUE,FALSE),,IF(INDEX(Команды!$A$2:$AN$7500,MATCH(S$3,Команды!$A$2:$A$7500,0),$E67+2)=Команды!$AJ$19,TRUE,FALSE)),INDEX(Команды!$AJ$2:$AK$19,MATCH(INDEX(Команды!$A$2:$AN$7500,MATCH(S$3,Команды!$A$2:$A$7500,0),$E67+2),Команды!$AJ$2:$AJ$19,0),2),0)</f>
        <v>В</v>
      </c>
      <c r="T67" s="175" t="str">
        <f>IF(OR(IF(INDEX(Команды!$A$2:$AN$7500,MATCH(S$3,Команды!$A$2:$A$7500,0),$E67+2)=Команды!$AJ$2,TRUE,FALSE),IF(INDEX(Команды!$A$2:$AN$7500,MATCH(S$3,Команды!$A$2:$A$7500,0),$E67+2)=Команды!$AJ$3,TRUE,FALSE),IF(INDEX(Команды!$A$2:$AN$7500,MATCH(S$3,Команды!$A$2:$A$7500,0),$E67+2)=Команды!$AJ$4,TRUE,FALSE),IF(INDEX(Команды!$A$2:$AN$7500,MATCH(S$3,Команды!$A$2:$A$7500,0),$E67+2)=Команды!$AJ$5,TRUE,FALSE),IF(INDEX(Команды!$A$2:$AN$7500,MATCH(S$3,Команды!$A$2:$A$7500,0),$E67+2)=Команды!$AJ$6,TRUE,FALSE),IF(INDEX(Команды!$A$2:$AN$7500,MATCH(S$3,Команды!$A$2:$A$7500,0),$E67+2)=Команды!$AJ$7,TRUE,FALSE),IF(INDEX(Команды!$A$2:$AN$7500,MATCH(S$3,Команды!$A$2:$A$7500,0),$E67+2)=Команды!$AJ$8,TRUE,FALSE),IF(INDEX(Команды!$A$2:$AN$7500,MATCH(S$3,Команды!$A$2:$A$7500,0),$E67+2)=Команды!$AJ$9,TRUE,FALSE),IF(INDEX(Команды!$A$2:$AN$7500,MATCH(S$3,Команды!$A$2:$A$7500,0),$E67+2)=Команды!$AJ$10,TRUE,FALSE),IF(INDEX(Команды!$A$2:$AN$7500,MATCH(S$3,Команды!$A$2:$A$7500,0),$E67+2)=Команды!$AJ$11,TRUE,FALSE),IF(INDEX(Команды!$A$2:$AN$7500,MATCH(S$3,Команды!$A$2:$A$7500,0),$E67+2)=Команды!$AJ$12,TRUE,FALSE),IF(INDEX(Команды!$A$2:$AN$7500,MATCH(S$3,Команды!$A$2:$A$7500,0),$E67+2)=Команды!$AJ$13,TRUE,FALSE),IF(INDEX(Команды!$A$2:$AN$7500,MATCH(S$3,Команды!$A$2:$A$7500,0),$E67+2)=Команды!$AJ$14,TRUE,FALSE),IF(INDEX(Команды!$A$2:$AN$7500,MATCH(S$3,Команды!$A$2:$A$7500,0),$E67+2)=Команды!$AJ$15,TRUE,FALSE),IF(INDEX(Команды!$A$2:$AN$7500,MATCH(S$3,Команды!$A$2:$A$7500,0),$E67+2)=Команды!$AJ$16,TRUE,FALSE),IF(INDEX(Команды!$A$2:$AN$7500,MATCH(S$3,Команды!$A$2:$A$7500,0),$E67+2)=Команды!$AJ$17,TRUE,FALSE),IF(INDEX(Команды!$A$2:$AN$7500,MATCH(S$3,Команды!$A$2:$A$7500,0),$E67+2)=Команды!$AJ$18,TRUE,FALSE),IF(INDEX(Команды!$A$2:$AN$7500,MATCH(S$3,Команды!$A$2:$A$7500,0),$E67+2)=Команды!$AJ$19,TRUE,FALSE)),INDEX(Команды!$AJ$2:$AL$19,MATCH(INDEX(Команды!$A$2:$AN$7500,MATCH(S$3,Команды!$A$2:$A$7500,0),$E67+2),Команды!$AJ$2:$AJ$19,0),3),0)</f>
        <v>В</v>
      </c>
      <c r="U67" s="342"/>
      <c r="V67" s="174" t="str">
        <f>IF(OR(IF(INDEX(Команды!$A$2:$AN$7500,MATCH(V$3,Команды!$A$2:$A$7500,0),$E67+2)=Команды!$AJ$2,TRUE,FALSE),IF(INDEX(Команды!$A$2:$AN$7500,MATCH(V$3,Команды!$A$2:$A$7500,0),$E67+2)=Команды!$AJ$3,TRUE,FALSE),IF(INDEX(Команды!$A$2:$AN$7500,MATCH(V$3,Команды!$A$2:$A$7500,0),$E67+2)=Команды!$AJ$4,TRUE,FALSE),IF(INDEX(Команды!$A$2:$AN$7500,MATCH(V$3,Команды!$A$2:$A$7500,0),$E67+2)=Команды!$AJ$5,TRUE,FALSE),IF(INDEX(Команды!$A$2:$AN$7500,MATCH(V$3,Команды!$A$2:$A$7500,0),$E67+2)=Команды!$AJ$6,TRUE,FALSE),IF(INDEX(Команды!$A$2:$AN$7500,MATCH(V$3,Команды!$A$2:$A$7500,0),$E67+2)=Команды!$AJ$7,TRUE,FALSE),IF(INDEX(Команды!$A$2:$AN$7500,MATCH(V$3,Команды!$A$2:$A$7500,0),$E67+2)=Команды!$AJ$8,TRUE,FALSE),IF(INDEX(Команды!$A$2:$AN$7500,MATCH(V$3,Команды!$A$2:$A$7500,0),$E67+2)=Команды!$AJ$9,TRUE,FALSE),IF(INDEX(Команды!$A$2:$AN$7500,MATCH(V$3,Команды!$A$2:$A$7500,0),$E67+2)=Команды!$AJ$10,TRUE,FALSE),IF(INDEX(Команды!$A$2:$AN$7500,MATCH(V$3,Команды!$A$2:$A$7500,0),$E67+2)=Команды!$AJ$11,TRUE,FALSE),IF(INDEX(Команды!$A$2:$AN$7500,MATCH(V$3,Команды!$A$2:$A$7500,0),$E67+2)=Команды!$AJ$12,TRUE,FALSE),IF(INDEX(Команды!$A$2:$AN$7500,MATCH(V$3,Команды!$A$2:$A$7500,0),$E67+2)=Команды!$AJ$13,TRUE,FALSE),IF(INDEX(Команды!$A$2:$AN$7500,MATCH(V$3,Команды!$A$2:$A$7500,0),$E67+2)=Команды!$AJ$14,TRUE,FALSE),IF(INDEX(Команды!$A$2:$AN$7500,MATCH(V$3,Команды!$A$2:$A$7500,0),$E67+2)=Команды!$AJ$15,TRUE,FALSE),IF(INDEX(Команды!$A$2:$AN$7500,MATCH(V$3,Команды!$A$2:$A$7500,0),$E67+2)=Команды!$AJ$16,TRUE,FALSE),,IF(INDEX(Команды!$A$2:$AN$7500,MATCH(V$3,Команды!$A$2:$A$7500,0),$E67+2)=Команды!$AJ$17,TRUE,FALSE),,IF(INDEX(Команды!$A$2:$AN$7500,MATCH(V$3,Команды!$A$2:$A$7500,0),$E67+2)=Команды!$AJ$18,TRUE,FALSE),,IF(INDEX(Команды!$A$2:$AN$7500,MATCH(V$3,Команды!$A$2:$A$7500,0),$E67+2)=Команды!$AJ$19,TRUE,FALSE)),INDEX(Команды!$AJ$2:$AK$19,MATCH(INDEX(Команды!$A$2:$AN$7500,MATCH(V$3,Команды!$A$2:$A$7500,0),$E67+2),Команды!$AJ$2:$AJ$19,0),2),0)</f>
        <v>В</v>
      </c>
      <c r="W67" s="175" t="str">
        <f>IF(OR(IF(INDEX(Команды!$A$2:$AN$7500,MATCH(V$3,Команды!$A$2:$A$7500,0),$E67+2)=Команды!$AJ$2,TRUE,FALSE),IF(INDEX(Команды!$A$2:$AN$7500,MATCH(V$3,Команды!$A$2:$A$7500,0),$E67+2)=Команды!$AJ$3,TRUE,FALSE),IF(INDEX(Команды!$A$2:$AN$7500,MATCH(V$3,Команды!$A$2:$A$7500,0),$E67+2)=Команды!$AJ$4,TRUE,FALSE),IF(INDEX(Команды!$A$2:$AN$7500,MATCH(V$3,Команды!$A$2:$A$7500,0),$E67+2)=Команды!$AJ$5,TRUE,FALSE),IF(INDEX(Команды!$A$2:$AN$7500,MATCH(V$3,Команды!$A$2:$A$7500,0),$E67+2)=Команды!$AJ$6,TRUE,FALSE),IF(INDEX(Команды!$A$2:$AN$7500,MATCH(V$3,Команды!$A$2:$A$7500,0),$E67+2)=Команды!$AJ$7,TRUE,FALSE),IF(INDEX(Команды!$A$2:$AN$7500,MATCH(V$3,Команды!$A$2:$A$7500,0),$E67+2)=Команды!$AJ$8,TRUE,FALSE),IF(INDEX(Команды!$A$2:$AN$7500,MATCH(V$3,Команды!$A$2:$A$7500,0),$E67+2)=Команды!$AJ$9,TRUE,FALSE),IF(INDEX(Команды!$A$2:$AN$7500,MATCH(V$3,Команды!$A$2:$A$7500,0),$E67+2)=Команды!$AJ$10,TRUE,FALSE),IF(INDEX(Команды!$A$2:$AN$7500,MATCH(V$3,Команды!$A$2:$A$7500,0),$E67+2)=Команды!$AJ$11,TRUE,FALSE),IF(INDEX(Команды!$A$2:$AN$7500,MATCH(V$3,Команды!$A$2:$A$7500,0),$E67+2)=Команды!$AJ$12,TRUE,FALSE),IF(INDEX(Команды!$A$2:$AN$7500,MATCH(V$3,Команды!$A$2:$A$7500,0),$E67+2)=Команды!$AJ$13,TRUE,FALSE),IF(INDEX(Команды!$A$2:$AN$7500,MATCH(V$3,Команды!$A$2:$A$7500,0),$E67+2)=Команды!$AJ$14,TRUE,FALSE),IF(INDEX(Команды!$A$2:$AN$7500,MATCH(V$3,Команды!$A$2:$A$7500,0),$E67+2)=Команды!$AJ$15,TRUE,FALSE),IF(INDEX(Команды!$A$2:$AN$7500,MATCH(V$3,Команды!$A$2:$A$7500,0),$E67+2)=Команды!$AJ$16,TRUE,FALSE),IF(INDEX(Команды!$A$2:$AN$7500,MATCH(V$3,Команды!$A$2:$A$7500,0),$E67+2)=Команды!$AJ$17,TRUE,FALSE),IF(INDEX(Команды!$A$2:$AN$7500,MATCH(V$3,Команды!$A$2:$A$7500,0),$E67+2)=Команды!$AJ$18,TRUE,FALSE),IF(INDEX(Команды!$A$2:$AN$7500,MATCH(V$3,Команды!$A$2:$A$7500,0),$E67+2)=Команды!$AJ$19,TRUE,FALSE)),INDEX(Команды!$AJ$2:$AL$19,MATCH(INDEX(Команды!$A$2:$AN$7500,MATCH(V$3,Команды!$A$2:$A$7500,0),$E67+2),Команды!$AJ$2:$AJ$19,0),3),0)</f>
        <v>В</v>
      </c>
      <c r="X67" s="342"/>
      <c r="Y67" s="174" t="str">
        <f>IF(OR(IF(INDEX(Команды!$A$2:$AN$7500,MATCH(Y$3,Команды!$A$2:$A$7500,0),$E67+2)=Команды!$AJ$2,TRUE,FALSE),IF(INDEX(Команды!$A$2:$AN$7500,MATCH(Y$3,Команды!$A$2:$A$7500,0),$E67+2)=Команды!$AJ$3,TRUE,FALSE),IF(INDEX(Команды!$A$2:$AN$7500,MATCH(Y$3,Команды!$A$2:$A$7500,0),$E67+2)=Команды!$AJ$4,TRUE,FALSE),IF(INDEX(Команды!$A$2:$AN$7500,MATCH(Y$3,Команды!$A$2:$A$7500,0),$E67+2)=Команды!$AJ$5,TRUE,FALSE),IF(INDEX(Команды!$A$2:$AN$7500,MATCH(Y$3,Команды!$A$2:$A$7500,0),$E67+2)=Команды!$AJ$6,TRUE,FALSE),IF(INDEX(Команды!$A$2:$AN$7500,MATCH(Y$3,Команды!$A$2:$A$7500,0),$E67+2)=Команды!$AJ$7,TRUE,FALSE),IF(INDEX(Команды!$A$2:$AN$7500,MATCH(Y$3,Команды!$A$2:$A$7500,0),$E67+2)=Команды!$AJ$8,TRUE,FALSE),IF(INDEX(Команды!$A$2:$AN$7500,MATCH(Y$3,Команды!$A$2:$A$7500,0),$E67+2)=Команды!$AJ$9,TRUE,FALSE),IF(INDEX(Команды!$A$2:$AN$7500,MATCH(Y$3,Команды!$A$2:$A$7500,0),$E67+2)=Команды!$AJ$10,TRUE,FALSE),IF(INDEX(Команды!$A$2:$AN$7500,MATCH(Y$3,Команды!$A$2:$A$7500,0),$E67+2)=Команды!$AJ$11,TRUE,FALSE),IF(INDEX(Команды!$A$2:$AN$7500,MATCH(Y$3,Команды!$A$2:$A$7500,0),$E67+2)=Команды!$AJ$12,TRUE,FALSE),IF(INDEX(Команды!$A$2:$AN$7500,MATCH(Y$3,Команды!$A$2:$A$7500,0),$E67+2)=Команды!$AJ$13,TRUE,FALSE),IF(INDEX(Команды!$A$2:$AN$7500,MATCH(Y$3,Команды!$A$2:$A$7500,0),$E67+2)=Команды!$AJ$14,TRUE,FALSE),IF(INDEX(Команды!$A$2:$AN$7500,MATCH(Y$3,Команды!$A$2:$A$7500,0),$E67+2)=Команды!$AJ$15,TRUE,FALSE),IF(INDEX(Команды!$A$2:$AN$7500,MATCH(Y$3,Команды!$A$2:$A$7500,0),$E67+2)=Команды!$AJ$16,TRUE,FALSE),,IF(INDEX(Команды!$A$2:$AN$7500,MATCH(Y$3,Команды!$A$2:$A$7500,0),$E67+2)=Команды!$AJ$17,TRUE,FALSE),,IF(INDEX(Команды!$A$2:$AN$7500,MATCH(Y$3,Команды!$A$2:$A$7500,0),$E67+2)=Команды!$AJ$18,TRUE,FALSE),,IF(INDEX(Команды!$A$2:$AN$7500,MATCH(Y$3,Команды!$A$2:$A$7500,0),$E67+2)=Команды!$AJ$19,TRUE,FALSE)),INDEX(Команды!$AJ$2:$AK$19,MATCH(INDEX(Команды!$A$2:$AN$7500,MATCH(Y$3,Команды!$A$2:$A$7500,0),$E67+2),Команды!$AJ$2:$AJ$19,0),2),0)</f>
        <v>В</v>
      </c>
      <c r="Z67" s="175" t="str">
        <f>IF(OR(IF(INDEX(Команды!$A$2:$AN$7500,MATCH(Y$3,Команды!$A$2:$A$7500,0),$E67+2)=Команды!$AJ$2,TRUE,FALSE),IF(INDEX(Команды!$A$2:$AN$7500,MATCH(Y$3,Команды!$A$2:$A$7500,0),$E67+2)=Команды!$AJ$3,TRUE,FALSE),IF(INDEX(Команды!$A$2:$AN$7500,MATCH(Y$3,Команды!$A$2:$A$7500,0),$E67+2)=Команды!$AJ$4,TRUE,FALSE),IF(INDEX(Команды!$A$2:$AN$7500,MATCH(Y$3,Команды!$A$2:$A$7500,0),$E67+2)=Команды!$AJ$5,TRUE,FALSE),IF(INDEX(Команды!$A$2:$AN$7500,MATCH(Y$3,Команды!$A$2:$A$7500,0),$E67+2)=Команды!$AJ$6,TRUE,FALSE),IF(INDEX(Команды!$A$2:$AN$7500,MATCH(Y$3,Команды!$A$2:$A$7500,0),$E67+2)=Команды!$AJ$7,TRUE,FALSE),IF(INDEX(Команды!$A$2:$AN$7500,MATCH(Y$3,Команды!$A$2:$A$7500,0),$E67+2)=Команды!$AJ$8,TRUE,FALSE),IF(INDEX(Команды!$A$2:$AN$7500,MATCH(Y$3,Команды!$A$2:$A$7500,0),$E67+2)=Команды!$AJ$9,TRUE,FALSE),IF(INDEX(Команды!$A$2:$AN$7500,MATCH(Y$3,Команды!$A$2:$A$7500,0),$E67+2)=Команды!$AJ$10,TRUE,FALSE),IF(INDEX(Команды!$A$2:$AN$7500,MATCH(Y$3,Команды!$A$2:$A$7500,0),$E67+2)=Команды!$AJ$11,TRUE,FALSE),IF(INDEX(Команды!$A$2:$AN$7500,MATCH(Y$3,Команды!$A$2:$A$7500,0),$E67+2)=Команды!$AJ$12,TRUE,FALSE),IF(INDEX(Команды!$A$2:$AN$7500,MATCH(Y$3,Команды!$A$2:$A$7500,0),$E67+2)=Команды!$AJ$13,TRUE,FALSE),IF(INDEX(Команды!$A$2:$AN$7500,MATCH(Y$3,Команды!$A$2:$A$7500,0),$E67+2)=Команды!$AJ$14,TRUE,FALSE),IF(INDEX(Команды!$A$2:$AN$7500,MATCH(Y$3,Команды!$A$2:$A$7500,0),$E67+2)=Команды!$AJ$15,TRUE,FALSE),IF(INDEX(Команды!$A$2:$AN$7500,MATCH(Y$3,Команды!$A$2:$A$7500,0),$E67+2)=Команды!$AJ$16,TRUE,FALSE),IF(INDEX(Команды!$A$2:$AN$7500,MATCH(Y$3,Команды!$A$2:$A$7500,0),$E67+2)=Команды!$AJ$17,TRUE,FALSE),IF(INDEX(Команды!$A$2:$AN$7500,MATCH(Y$3,Команды!$A$2:$A$7500,0),$E67+2)=Команды!$AJ$18,TRUE,FALSE),IF(INDEX(Команды!$A$2:$AN$7500,MATCH(Y$3,Команды!$A$2:$A$7500,0),$E67+2)=Команды!$AJ$19,TRUE,FALSE)),INDEX(Команды!$AJ$2:$AL$19,MATCH(INDEX(Команды!$A$2:$AN$7500,MATCH(Y$3,Команды!$A$2:$A$7500,0),$E67+2),Команды!$AJ$2:$AJ$19,0),3),0)</f>
        <v>В</v>
      </c>
      <c r="AA67" s="342"/>
      <c r="AB67" s="174" t="str">
        <f>IF(OR(IF(INDEX(Команды!$A$2:$AN$7500,MATCH(AB$3,Команды!$A$2:$A$7500,0),$E67+2)=Команды!$AJ$2,TRUE,FALSE),IF(INDEX(Команды!$A$2:$AN$7500,MATCH(AB$3,Команды!$A$2:$A$7500,0),$E67+2)=Команды!$AJ$3,TRUE,FALSE),IF(INDEX(Команды!$A$2:$AN$7500,MATCH(AB$3,Команды!$A$2:$A$7500,0),$E67+2)=Команды!$AJ$4,TRUE,FALSE),IF(INDEX(Команды!$A$2:$AN$7500,MATCH(AB$3,Команды!$A$2:$A$7500,0),$E67+2)=Команды!$AJ$5,TRUE,FALSE),IF(INDEX(Команды!$A$2:$AN$7500,MATCH(AB$3,Команды!$A$2:$A$7500,0),$E67+2)=Команды!$AJ$6,TRUE,FALSE),IF(INDEX(Команды!$A$2:$AN$7500,MATCH(AB$3,Команды!$A$2:$A$7500,0),$E67+2)=Команды!$AJ$7,TRUE,FALSE),IF(INDEX(Команды!$A$2:$AN$7500,MATCH(AB$3,Команды!$A$2:$A$7500,0),$E67+2)=Команды!$AJ$8,TRUE,FALSE),IF(INDEX(Команды!$A$2:$AN$7500,MATCH(AB$3,Команды!$A$2:$A$7500,0),$E67+2)=Команды!$AJ$9,TRUE,FALSE),IF(INDEX(Команды!$A$2:$AN$7500,MATCH(AB$3,Команды!$A$2:$A$7500,0),$E67+2)=Команды!$AJ$10,TRUE,FALSE),IF(INDEX(Команды!$A$2:$AN$7500,MATCH(AB$3,Команды!$A$2:$A$7500,0),$E67+2)=Команды!$AJ$11,TRUE,FALSE),IF(INDEX(Команды!$A$2:$AN$7500,MATCH(AB$3,Команды!$A$2:$A$7500,0),$E67+2)=Команды!$AJ$12,TRUE,FALSE),IF(INDEX(Команды!$A$2:$AN$7500,MATCH(AB$3,Команды!$A$2:$A$7500,0),$E67+2)=Команды!$AJ$13,TRUE,FALSE),IF(INDEX(Команды!$A$2:$AN$7500,MATCH(AB$3,Команды!$A$2:$A$7500,0),$E67+2)=Команды!$AJ$14,TRUE,FALSE),IF(INDEX(Команды!$A$2:$AN$7500,MATCH(AB$3,Команды!$A$2:$A$7500,0),$E67+2)=Команды!$AJ$15,TRUE,FALSE),IF(INDEX(Команды!$A$2:$AN$7500,MATCH(AB$3,Команды!$A$2:$A$7500,0),$E67+2)=Команды!$AJ$16,TRUE,FALSE),,IF(INDEX(Команды!$A$2:$AN$7500,MATCH(AB$3,Команды!$A$2:$A$7500,0),$E67+2)=Команды!$AJ$17,TRUE,FALSE),,IF(INDEX(Команды!$A$2:$AN$7500,MATCH(AB$3,Команды!$A$2:$A$7500,0),$E67+2)=Команды!$AJ$18,TRUE,FALSE),,IF(INDEX(Команды!$A$2:$AN$7500,MATCH(AB$3,Команды!$A$2:$A$7500,0),$E67+2)=Команды!$AJ$19,TRUE,FALSE)),INDEX(Команды!$AJ$2:$AK$19,MATCH(INDEX(Команды!$A$2:$AN$7500,MATCH(AB$3,Команды!$A$2:$A$7500,0),$E67+2),Команды!$AJ$2:$AJ$19,0),2),0)</f>
        <v>В</v>
      </c>
      <c r="AC67" s="175" t="str">
        <f>IF(OR(IF(INDEX(Команды!$A$2:$AN$7500,MATCH(AB$3,Команды!$A$2:$A$7500,0),$E67+2)=Команды!$AJ$2,TRUE,FALSE),IF(INDEX(Команды!$A$2:$AN$7500,MATCH(AB$3,Команды!$A$2:$A$7500,0),$E67+2)=Команды!$AJ$3,TRUE,FALSE),IF(INDEX(Команды!$A$2:$AN$7500,MATCH(AB$3,Команды!$A$2:$A$7500,0),$E67+2)=Команды!$AJ$4,TRUE,FALSE),IF(INDEX(Команды!$A$2:$AN$7500,MATCH(AB$3,Команды!$A$2:$A$7500,0),$E67+2)=Команды!$AJ$5,TRUE,FALSE),IF(INDEX(Команды!$A$2:$AN$7500,MATCH(AB$3,Команды!$A$2:$A$7500,0),$E67+2)=Команды!$AJ$6,TRUE,FALSE),IF(INDEX(Команды!$A$2:$AN$7500,MATCH(AB$3,Команды!$A$2:$A$7500,0),$E67+2)=Команды!$AJ$7,TRUE,FALSE),IF(INDEX(Команды!$A$2:$AN$7500,MATCH(AB$3,Команды!$A$2:$A$7500,0),$E67+2)=Команды!$AJ$8,TRUE,FALSE),IF(INDEX(Команды!$A$2:$AN$7500,MATCH(AB$3,Команды!$A$2:$A$7500,0),$E67+2)=Команды!$AJ$9,TRUE,FALSE),IF(INDEX(Команды!$A$2:$AN$7500,MATCH(AB$3,Команды!$A$2:$A$7500,0),$E67+2)=Команды!$AJ$10,TRUE,FALSE),IF(INDEX(Команды!$A$2:$AN$7500,MATCH(AB$3,Команды!$A$2:$A$7500,0),$E67+2)=Команды!$AJ$11,TRUE,FALSE),IF(INDEX(Команды!$A$2:$AN$7500,MATCH(AB$3,Команды!$A$2:$A$7500,0),$E67+2)=Команды!$AJ$12,TRUE,FALSE),IF(INDEX(Команды!$A$2:$AN$7500,MATCH(AB$3,Команды!$A$2:$A$7500,0),$E67+2)=Команды!$AJ$13,TRUE,FALSE),IF(INDEX(Команды!$A$2:$AN$7500,MATCH(AB$3,Команды!$A$2:$A$7500,0),$E67+2)=Команды!$AJ$14,TRUE,FALSE),IF(INDEX(Команды!$A$2:$AN$7500,MATCH(AB$3,Команды!$A$2:$A$7500,0),$E67+2)=Команды!$AJ$15,TRUE,FALSE),IF(INDEX(Команды!$A$2:$AN$7500,MATCH(AB$3,Команды!$A$2:$A$7500,0),$E67+2)=Команды!$AJ$16,TRUE,FALSE),IF(INDEX(Команды!$A$2:$AN$7500,MATCH(AB$3,Команды!$A$2:$A$7500,0),$E67+2)=Команды!$AJ$17,TRUE,FALSE),IF(INDEX(Команды!$A$2:$AN$7500,MATCH(AB$3,Команды!$A$2:$A$7500,0),$E67+2)=Команды!$AJ$18,TRUE,FALSE),IF(INDEX(Команды!$A$2:$AN$7500,MATCH(AB$3,Команды!$A$2:$A$7500,0),$E67+2)=Команды!$AJ$19,TRUE,FALSE)),INDEX(Команды!$AJ$2:$AL$19,MATCH(INDEX(Команды!$A$2:$AN$7500,MATCH(AB$3,Команды!$A$2:$A$7500,0),$E67+2),Команды!$AJ$2:$AJ$19,0),3),0)</f>
        <v>В</v>
      </c>
      <c r="AD67" s="342"/>
      <c r="AE67" s="174" t="str">
        <f>IF(OR(IF(INDEX(Команды!$A$2:$AN$7500,MATCH(AE$3,Команды!$A$2:$A$7500,0),$E67+2)=Команды!$AJ$2,TRUE,FALSE),IF(INDEX(Команды!$A$2:$AN$7500,MATCH(AE$3,Команды!$A$2:$A$7500,0),$E67+2)=Команды!$AJ$3,TRUE,FALSE),IF(INDEX(Команды!$A$2:$AN$7500,MATCH(AE$3,Команды!$A$2:$A$7500,0),$E67+2)=Команды!$AJ$4,TRUE,FALSE),IF(INDEX(Команды!$A$2:$AN$7500,MATCH(AE$3,Команды!$A$2:$A$7500,0),$E67+2)=Команды!$AJ$5,TRUE,FALSE),IF(INDEX(Команды!$A$2:$AN$7500,MATCH(AE$3,Команды!$A$2:$A$7500,0),$E67+2)=Команды!$AJ$6,TRUE,FALSE),IF(INDEX(Команды!$A$2:$AN$7500,MATCH(AE$3,Команды!$A$2:$A$7500,0),$E67+2)=Команды!$AJ$7,TRUE,FALSE),IF(INDEX(Команды!$A$2:$AN$7500,MATCH(AE$3,Команды!$A$2:$A$7500,0),$E67+2)=Команды!$AJ$8,TRUE,FALSE),IF(INDEX(Команды!$A$2:$AN$7500,MATCH(AE$3,Команды!$A$2:$A$7500,0),$E67+2)=Команды!$AJ$9,TRUE,FALSE),IF(INDEX(Команды!$A$2:$AN$7500,MATCH(AE$3,Команды!$A$2:$A$7500,0),$E67+2)=Команды!$AJ$10,TRUE,FALSE),IF(INDEX(Команды!$A$2:$AN$7500,MATCH(AE$3,Команды!$A$2:$A$7500,0),$E67+2)=Команды!$AJ$11,TRUE,FALSE),IF(INDEX(Команды!$A$2:$AN$7500,MATCH(AE$3,Команды!$A$2:$A$7500,0),$E67+2)=Команды!$AJ$12,TRUE,FALSE),IF(INDEX(Команды!$A$2:$AN$7500,MATCH(AE$3,Команды!$A$2:$A$7500,0),$E67+2)=Команды!$AJ$13,TRUE,FALSE),IF(INDEX(Команды!$A$2:$AN$7500,MATCH(AE$3,Команды!$A$2:$A$7500,0),$E67+2)=Команды!$AJ$14,TRUE,FALSE),IF(INDEX(Команды!$A$2:$AN$7500,MATCH(AE$3,Команды!$A$2:$A$7500,0),$E67+2)=Команды!$AJ$15,TRUE,FALSE),IF(INDEX(Команды!$A$2:$AN$7500,MATCH(AE$3,Команды!$A$2:$A$7500,0),$E67+2)=Команды!$AJ$16,TRUE,FALSE),,IF(INDEX(Команды!$A$2:$AN$7500,MATCH(AE$3,Команды!$A$2:$A$7500,0),$E67+2)=Команды!$AJ$17,TRUE,FALSE),,IF(INDEX(Команды!$A$2:$AN$7500,MATCH(AE$3,Команды!$A$2:$A$7500,0),$E67+2)=Команды!$AJ$18,TRUE,FALSE),,IF(INDEX(Команды!$A$2:$AN$7500,MATCH(AE$3,Команды!$A$2:$A$7500,0),$E67+2)=Команды!$AJ$19,TRUE,FALSE)),INDEX(Команды!$AJ$2:$AK$19,MATCH(INDEX(Команды!$A$2:$AN$7500,MATCH(AE$3,Команды!$A$2:$A$7500,0),$E67+2),Команды!$AJ$2:$AJ$19,0),2),0)</f>
        <v>В</v>
      </c>
      <c r="AF67" s="175" t="str">
        <f>IF(OR(IF(INDEX(Команды!$A$2:$AN$7500,MATCH(AE$3,Команды!$A$2:$A$7500,0),$E67+2)=Команды!$AJ$2,TRUE,FALSE),IF(INDEX(Команды!$A$2:$AN$7500,MATCH(AE$3,Команды!$A$2:$A$7500,0),$E67+2)=Команды!$AJ$3,TRUE,FALSE),IF(INDEX(Команды!$A$2:$AN$7500,MATCH(AE$3,Команды!$A$2:$A$7500,0),$E67+2)=Команды!$AJ$4,TRUE,FALSE),IF(INDEX(Команды!$A$2:$AN$7500,MATCH(AE$3,Команды!$A$2:$A$7500,0),$E67+2)=Команды!$AJ$5,TRUE,FALSE),IF(INDEX(Команды!$A$2:$AN$7500,MATCH(AE$3,Команды!$A$2:$A$7500,0),$E67+2)=Команды!$AJ$6,TRUE,FALSE),IF(INDEX(Команды!$A$2:$AN$7500,MATCH(AE$3,Команды!$A$2:$A$7500,0),$E67+2)=Команды!$AJ$7,TRUE,FALSE),IF(INDEX(Команды!$A$2:$AN$7500,MATCH(AE$3,Команды!$A$2:$A$7500,0),$E67+2)=Команды!$AJ$8,TRUE,FALSE),IF(INDEX(Команды!$A$2:$AN$7500,MATCH(AE$3,Команды!$A$2:$A$7500,0),$E67+2)=Команды!$AJ$9,TRUE,FALSE),IF(INDEX(Команды!$A$2:$AN$7500,MATCH(AE$3,Команды!$A$2:$A$7500,0),$E67+2)=Команды!$AJ$10,TRUE,FALSE),IF(INDEX(Команды!$A$2:$AN$7500,MATCH(AE$3,Команды!$A$2:$A$7500,0),$E67+2)=Команды!$AJ$11,TRUE,FALSE),IF(INDEX(Команды!$A$2:$AN$7500,MATCH(AE$3,Команды!$A$2:$A$7500,0),$E67+2)=Команды!$AJ$12,TRUE,FALSE),IF(INDEX(Команды!$A$2:$AN$7500,MATCH(AE$3,Команды!$A$2:$A$7500,0),$E67+2)=Команды!$AJ$13,TRUE,FALSE),IF(INDEX(Команды!$A$2:$AN$7500,MATCH(AE$3,Команды!$A$2:$A$7500,0),$E67+2)=Команды!$AJ$14,TRUE,FALSE),IF(INDEX(Команды!$A$2:$AN$7500,MATCH(AE$3,Команды!$A$2:$A$7500,0),$E67+2)=Команды!$AJ$15,TRUE,FALSE),IF(INDEX(Команды!$A$2:$AN$7500,MATCH(AE$3,Команды!$A$2:$A$7500,0),$E67+2)=Команды!$AJ$16,TRUE,FALSE),IF(INDEX(Команды!$A$2:$AN$7500,MATCH(AE$3,Команды!$A$2:$A$7500,0),$E67+2)=Команды!$AJ$17,TRUE,FALSE),IF(INDEX(Команды!$A$2:$AN$7500,MATCH(AE$3,Команды!$A$2:$A$7500,0),$E67+2)=Команды!$AJ$18,TRUE,FALSE),IF(INDEX(Команды!$A$2:$AN$7500,MATCH(AE$3,Команды!$A$2:$A$7500,0),$E67+2)=Команды!$AJ$19,TRUE,FALSE)),INDEX(Команды!$AJ$2:$AL$19,MATCH(INDEX(Команды!$A$2:$AN$7500,MATCH(AE$3,Команды!$A$2:$A$7500,0),$E67+2),Команды!$AJ$2:$AJ$19,0),3),0)</f>
        <v>В</v>
      </c>
      <c r="AG67" s="342"/>
      <c r="AH67" s="174" t="str">
        <f>IF(OR(IF(INDEX(Команды!$A$2:$AN$7500,MATCH(AH$3,Команды!$A$2:$A$7500,0),$E67+2)=Команды!$AJ$2,TRUE,FALSE),IF(INDEX(Команды!$A$2:$AN$7500,MATCH(AH$3,Команды!$A$2:$A$7500,0),$E67+2)=Команды!$AJ$3,TRUE,FALSE),IF(INDEX(Команды!$A$2:$AN$7500,MATCH(AH$3,Команды!$A$2:$A$7500,0),$E67+2)=Команды!$AJ$4,TRUE,FALSE),IF(INDEX(Команды!$A$2:$AN$7500,MATCH(AH$3,Команды!$A$2:$A$7500,0),$E67+2)=Команды!$AJ$5,TRUE,FALSE),IF(INDEX(Команды!$A$2:$AN$7500,MATCH(AH$3,Команды!$A$2:$A$7500,0),$E67+2)=Команды!$AJ$6,TRUE,FALSE),IF(INDEX(Команды!$A$2:$AN$7500,MATCH(AH$3,Команды!$A$2:$A$7500,0),$E67+2)=Команды!$AJ$7,TRUE,FALSE),IF(INDEX(Команды!$A$2:$AN$7500,MATCH(AH$3,Команды!$A$2:$A$7500,0),$E67+2)=Команды!$AJ$8,TRUE,FALSE),IF(INDEX(Команды!$A$2:$AN$7500,MATCH(AH$3,Команды!$A$2:$A$7500,0),$E67+2)=Команды!$AJ$9,TRUE,FALSE),IF(INDEX(Команды!$A$2:$AN$7500,MATCH(AH$3,Команды!$A$2:$A$7500,0),$E67+2)=Команды!$AJ$10,TRUE,FALSE),IF(INDEX(Команды!$A$2:$AN$7500,MATCH(AH$3,Команды!$A$2:$A$7500,0),$E67+2)=Команды!$AJ$11,TRUE,FALSE),IF(INDEX(Команды!$A$2:$AN$7500,MATCH(AH$3,Команды!$A$2:$A$7500,0),$E67+2)=Команды!$AJ$12,TRUE,FALSE),IF(INDEX(Команды!$A$2:$AN$7500,MATCH(AH$3,Команды!$A$2:$A$7500,0),$E67+2)=Команды!$AJ$13,TRUE,FALSE),IF(INDEX(Команды!$A$2:$AN$7500,MATCH(AH$3,Команды!$A$2:$A$7500,0),$E67+2)=Команды!$AJ$14,TRUE,FALSE),IF(INDEX(Команды!$A$2:$AN$7500,MATCH(AH$3,Команды!$A$2:$A$7500,0),$E67+2)=Команды!$AJ$15,TRUE,FALSE),IF(INDEX(Команды!$A$2:$AN$7500,MATCH(AH$3,Команды!$A$2:$A$7500,0),$E67+2)=Команды!$AJ$16,TRUE,FALSE),,IF(INDEX(Команды!$A$2:$AN$7500,MATCH(AH$3,Команды!$A$2:$A$7500,0),$E67+2)=Команды!$AJ$17,TRUE,FALSE),,IF(INDEX(Команды!$A$2:$AN$7500,MATCH(AH$3,Команды!$A$2:$A$7500,0),$E67+2)=Команды!$AJ$18,TRUE,FALSE),,IF(INDEX(Команды!$A$2:$AN$7500,MATCH(AH$3,Команды!$A$2:$A$7500,0),$E67+2)=Команды!$AJ$19,TRUE,FALSE)),INDEX(Команды!$AJ$2:$AK$19,MATCH(INDEX(Команды!$A$2:$AN$7500,MATCH(AH$3,Команды!$A$2:$A$7500,0),$E67+2),Команды!$AJ$2:$AJ$19,0),2),0)</f>
        <v>В</v>
      </c>
      <c r="AI67" s="175" t="str">
        <f>IF(OR(IF(INDEX(Команды!$A$2:$AN$7500,MATCH(AH$3,Команды!$A$2:$A$7500,0),$E67+2)=Команды!$AJ$2,TRUE,FALSE),IF(INDEX(Команды!$A$2:$AN$7500,MATCH(AH$3,Команды!$A$2:$A$7500,0),$E67+2)=Команды!$AJ$3,TRUE,FALSE),IF(INDEX(Команды!$A$2:$AN$7500,MATCH(AH$3,Команды!$A$2:$A$7500,0),$E67+2)=Команды!$AJ$4,TRUE,FALSE),IF(INDEX(Команды!$A$2:$AN$7500,MATCH(AH$3,Команды!$A$2:$A$7500,0),$E67+2)=Команды!$AJ$5,TRUE,FALSE),IF(INDEX(Команды!$A$2:$AN$7500,MATCH(AH$3,Команды!$A$2:$A$7500,0),$E67+2)=Команды!$AJ$6,TRUE,FALSE),IF(INDEX(Команды!$A$2:$AN$7500,MATCH(AH$3,Команды!$A$2:$A$7500,0),$E67+2)=Команды!$AJ$7,TRUE,FALSE),IF(INDEX(Команды!$A$2:$AN$7500,MATCH(AH$3,Команды!$A$2:$A$7500,0),$E67+2)=Команды!$AJ$8,TRUE,FALSE),IF(INDEX(Команды!$A$2:$AN$7500,MATCH(AH$3,Команды!$A$2:$A$7500,0),$E67+2)=Команды!$AJ$9,TRUE,FALSE),IF(INDEX(Команды!$A$2:$AN$7500,MATCH(AH$3,Команды!$A$2:$A$7500,0),$E67+2)=Команды!$AJ$10,TRUE,FALSE),IF(INDEX(Команды!$A$2:$AN$7500,MATCH(AH$3,Команды!$A$2:$A$7500,0),$E67+2)=Команды!$AJ$11,TRUE,FALSE),IF(INDEX(Команды!$A$2:$AN$7500,MATCH(AH$3,Команды!$A$2:$A$7500,0),$E67+2)=Команды!$AJ$12,TRUE,FALSE),IF(INDEX(Команды!$A$2:$AN$7500,MATCH(AH$3,Команды!$A$2:$A$7500,0),$E67+2)=Команды!$AJ$13,TRUE,FALSE),IF(INDEX(Команды!$A$2:$AN$7500,MATCH(AH$3,Команды!$A$2:$A$7500,0),$E67+2)=Команды!$AJ$14,TRUE,FALSE),IF(INDEX(Команды!$A$2:$AN$7500,MATCH(AH$3,Команды!$A$2:$A$7500,0),$E67+2)=Команды!$AJ$15,TRUE,FALSE),IF(INDEX(Команды!$A$2:$AN$7500,MATCH(AH$3,Команды!$A$2:$A$7500,0),$E67+2)=Команды!$AJ$16,TRUE,FALSE),IF(INDEX(Команды!$A$2:$AN$7500,MATCH(AH$3,Команды!$A$2:$A$7500,0),$E67+2)=Команды!$AJ$17,TRUE,FALSE),IF(INDEX(Команды!$A$2:$AN$7500,MATCH(AH$3,Команды!$A$2:$A$7500,0),$E67+2)=Команды!$AJ$18,TRUE,FALSE),IF(INDEX(Команды!$A$2:$AN$7500,MATCH(AH$3,Команды!$A$2:$A$7500,0),$E67+2)=Команды!$AJ$19,TRUE,FALSE)),INDEX(Команды!$AJ$2:$AL$19,MATCH(INDEX(Команды!$A$2:$AN$7500,MATCH(AH$3,Команды!$A$2:$A$7500,0),$E67+2),Команды!$AJ$2:$AJ$19,0),3),0)</f>
        <v>В</v>
      </c>
      <c r="AJ67" s="342"/>
      <c r="AK67" s="174" t="str">
        <f>IF(OR(IF(INDEX(Команды!$A$2:$AN$7500,MATCH(AK$3,Команды!$A$2:$A$7500,0),$E67+2)=Команды!$AJ$2,TRUE,FALSE),IF(INDEX(Команды!$A$2:$AN$7500,MATCH(AK$3,Команды!$A$2:$A$7500,0),$E67+2)=Команды!$AJ$3,TRUE,FALSE),IF(INDEX(Команды!$A$2:$AN$7500,MATCH(AK$3,Команды!$A$2:$A$7500,0),$E67+2)=Команды!$AJ$4,TRUE,FALSE),IF(INDEX(Команды!$A$2:$AN$7500,MATCH(AK$3,Команды!$A$2:$A$7500,0),$E67+2)=Команды!$AJ$5,TRUE,FALSE),IF(INDEX(Команды!$A$2:$AN$7500,MATCH(AK$3,Команды!$A$2:$A$7500,0),$E67+2)=Команды!$AJ$6,TRUE,FALSE),IF(INDEX(Команды!$A$2:$AN$7500,MATCH(AK$3,Команды!$A$2:$A$7500,0),$E67+2)=Команды!$AJ$7,TRUE,FALSE),IF(INDEX(Команды!$A$2:$AN$7500,MATCH(AK$3,Команды!$A$2:$A$7500,0),$E67+2)=Команды!$AJ$8,TRUE,FALSE),IF(INDEX(Команды!$A$2:$AN$7500,MATCH(AK$3,Команды!$A$2:$A$7500,0),$E67+2)=Команды!$AJ$9,TRUE,FALSE),IF(INDEX(Команды!$A$2:$AN$7500,MATCH(AK$3,Команды!$A$2:$A$7500,0),$E67+2)=Команды!$AJ$10,TRUE,FALSE),IF(INDEX(Команды!$A$2:$AN$7500,MATCH(AK$3,Команды!$A$2:$A$7500,0),$E67+2)=Команды!$AJ$11,TRUE,FALSE),IF(INDEX(Команды!$A$2:$AN$7500,MATCH(AK$3,Команды!$A$2:$A$7500,0),$E67+2)=Команды!$AJ$12,TRUE,FALSE),IF(INDEX(Команды!$A$2:$AN$7500,MATCH(AK$3,Команды!$A$2:$A$7500,0),$E67+2)=Команды!$AJ$13,TRUE,FALSE),IF(INDEX(Команды!$A$2:$AN$7500,MATCH(AK$3,Команды!$A$2:$A$7500,0),$E67+2)=Команды!$AJ$14,TRUE,FALSE),IF(INDEX(Команды!$A$2:$AN$7500,MATCH(AK$3,Команды!$A$2:$A$7500,0),$E67+2)=Команды!$AJ$15,TRUE,FALSE),IF(INDEX(Команды!$A$2:$AN$7500,MATCH(AK$3,Команды!$A$2:$A$7500,0),$E67+2)=Команды!$AJ$16,TRUE,FALSE),,IF(INDEX(Команды!$A$2:$AN$7500,MATCH(AK$3,Команды!$A$2:$A$7500,0),$E67+2)=Команды!$AJ$17,TRUE,FALSE),,IF(INDEX(Команды!$A$2:$AN$7500,MATCH(AK$3,Команды!$A$2:$A$7500,0),$E67+2)=Команды!$AJ$18,TRUE,FALSE),,IF(INDEX(Команды!$A$2:$AN$7500,MATCH(AK$3,Команды!$A$2:$A$7500,0),$E67+2)=Команды!$AJ$19,TRUE,FALSE)),INDEX(Команды!$AJ$2:$AK$19,MATCH(INDEX(Команды!$A$2:$AN$7500,MATCH(AK$3,Команды!$A$2:$A$7500,0),$E67+2),Команды!$AJ$2:$AJ$19,0),2),0)</f>
        <v>В</v>
      </c>
      <c r="AL67" s="175" t="str">
        <f>IF(OR(IF(INDEX(Команды!$A$2:$AN$7500,MATCH(AK$3,Команды!$A$2:$A$7500,0),$E67+2)=Команды!$AJ$2,TRUE,FALSE),IF(INDEX(Команды!$A$2:$AN$7500,MATCH(AK$3,Команды!$A$2:$A$7500,0),$E67+2)=Команды!$AJ$3,TRUE,FALSE),IF(INDEX(Команды!$A$2:$AN$7500,MATCH(AK$3,Команды!$A$2:$A$7500,0),$E67+2)=Команды!$AJ$4,TRUE,FALSE),IF(INDEX(Команды!$A$2:$AN$7500,MATCH(AK$3,Команды!$A$2:$A$7500,0),$E67+2)=Команды!$AJ$5,TRUE,FALSE),IF(INDEX(Команды!$A$2:$AN$7500,MATCH(AK$3,Команды!$A$2:$A$7500,0),$E67+2)=Команды!$AJ$6,TRUE,FALSE),IF(INDEX(Команды!$A$2:$AN$7500,MATCH(AK$3,Команды!$A$2:$A$7500,0),$E67+2)=Команды!$AJ$7,TRUE,FALSE),IF(INDEX(Команды!$A$2:$AN$7500,MATCH(AK$3,Команды!$A$2:$A$7500,0),$E67+2)=Команды!$AJ$8,TRUE,FALSE),IF(INDEX(Команды!$A$2:$AN$7500,MATCH(AK$3,Команды!$A$2:$A$7500,0),$E67+2)=Команды!$AJ$9,TRUE,FALSE),IF(INDEX(Команды!$A$2:$AN$7500,MATCH(AK$3,Команды!$A$2:$A$7500,0),$E67+2)=Команды!$AJ$10,TRUE,FALSE),IF(INDEX(Команды!$A$2:$AN$7500,MATCH(AK$3,Команды!$A$2:$A$7500,0),$E67+2)=Команды!$AJ$11,TRUE,FALSE),IF(INDEX(Команды!$A$2:$AN$7500,MATCH(AK$3,Команды!$A$2:$A$7500,0),$E67+2)=Команды!$AJ$12,TRUE,FALSE),IF(INDEX(Команды!$A$2:$AN$7500,MATCH(AK$3,Команды!$A$2:$A$7500,0),$E67+2)=Команды!$AJ$13,TRUE,FALSE),IF(INDEX(Команды!$A$2:$AN$7500,MATCH(AK$3,Команды!$A$2:$A$7500,0),$E67+2)=Команды!$AJ$14,TRUE,FALSE),IF(INDEX(Команды!$A$2:$AN$7500,MATCH(AK$3,Команды!$A$2:$A$7500,0),$E67+2)=Команды!$AJ$15,TRUE,FALSE),IF(INDEX(Команды!$A$2:$AN$7500,MATCH(AK$3,Команды!$A$2:$A$7500,0),$E67+2)=Команды!$AJ$16,TRUE,FALSE),IF(INDEX(Команды!$A$2:$AN$7500,MATCH(AK$3,Команды!$A$2:$A$7500,0),$E67+2)=Команды!$AJ$17,TRUE,FALSE),IF(INDEX(Команды!$A$2:$AN$7500,MATCH(AK$3,Команды!$A$2:$A$7500,0),$E67+2)=Команды!$AJ$18,TRUE,FALSE),IF(INDEX(Команды!$A$2:$AN$7500,MATCH(AK$3,Команды!$A$2:$A$7500,0),$E67+2)=Команды!$AJ$19,TRUE,FALSE)),INDEX(Команды!$AJ$2:$AL$19,MATCH(INDEX(Команды!$A$2:$AN$7500,MATCH(AK$3,Команды!$A$2:$A$7500,0),$E67+2),Команды!$AJ$2:$AJ$19,0),3),0)</f>
        <v>В</v>
      </c>
      <c r="AM67" s="342"/>
      <c r="AN67" s="174" t="str">
        <f>IF(OR(IF(INDEX(Команды!$A$2:$AN$7500,MATCH(AN$3,Команды!$A$2:$A$7500,0),$E67+2)=Команды!$AJ$2,TRUE,FALSE),IF(INDEX(Команды!$A$2:$AN$7500,MATCH(AN$3,Команды!$A$2:$A$7500,0),$E67+2)=Команды!$AJ$3,TRUE,FALSE),IF(INDEX(Команды!$A$2:$AN$7500,MATCH(AN$3,Команды!$A$2:$A$7500,0),$E67+2)=Команды!$AJ$4,TRUE,FALSE),IF(INDEX(Команды!$A$2:$AN$7500,MATCH(AN$3,Команды!$A$2:$A$7500,0),$E67+2)=Команды!$AJ$5,TRUE,FALSE),IF(INDEX(Команды!$A$2:$AN$7500,MATCH(AN$3,Команды!$A$2:$A$7500,0),$E67+2)=Команды!$AJ$6,TRUE,FALSE),IF(INDEX(Команды!$A$2:$AN$7500,MATCH(AN$3,Команды!$A$2:$A$7500,0),$E67+2)=Команды!$AJ$7,TRUE,FALSE),IF(INDEX(Команды!$A$2:$AN$7500,MATCH(AN$3,Команды!$A$2:$A$7500,0),$E67+2)=Команды!$AJ$8,TRUE,FALSE),IF(INDEX(Команды!$A$2:$AN$7500,MATCH(AN$3,Команды!$A$2:$A$7500,0),$E67+2)=Команды!$AJ$9,TRUE,FALSE),IF(INDEX(Команды!$A$2:$AN$7500,MATCH(AN$3,Команды!$A$2:$A$7500,0),$E67+2)=Команды!$AJ$10,TRUE,FALSE),IF(INDEX(Команды!$A$2:$AN$7500,MATCH(AN$3,Команды!$A$2:$A$7500,0),$E67+2)=Команды!$AJ$11,TRUE,FALSE),IF(INDEX(Команды!$A$2:$AN$7500,MATCH(AN$3,Команды!$A$2:$A$7500,0),$E67+2)=Команды!$AJ$12,TRUE,FALSE),IF(INDEX(Команды!$A$2:$AN$7500,MATCH(AN$3,Команды!$A$2:$A$7500,0),$E67+2)=Команды!$AJ$13,TRUE,FALSE),IF(INDEX(Команды!$A$2:$AN$7500,MATCH(AN$3,Команды!$A$2:$A$7500,0),$E67+2)=Команды!$AJ$14,TRUE,FALSE),IF(INDEX(Команды!$A$2:$AN$7500,MATCH(AN$3,Команды!$A$2:$A$7500,0),$E67+2)=Команды!$AJ$15,TRUE,FALSE),IF(INDEX(Команды!$A$2:$AN$7500,MATCH(AN$3,Команды!$A$2:$A$7500,0),$E67+2)=Команды!$AJ$16,TRUE,FALSE),,IF(INDEX(Команды!$A$2:$AN$7500,MATCH(AN$3,Команды!$A$2:$A$7500,0),$E67+2)=Команды!$AJ$17,TRUE,FALSE),,IF(INDEX(Команды!$A$2:$AN$7500,MATCH(AN$3,Команды!$A$2:$A$7500,0),$E67+2)=Команды!$AJ$18,TRUE,FALSE),,IF(INDEX(Команды!$A$2:$AN$7500,MATCH(AN$3,Команды!$A$2:$A$7500,0),$E67+2)=Команды!$AJ$19,TRUE,FALSE)),INDEX(Команды!$AJ$2:$AK$19,MATCH(INDEX(Команды!$A$2:$AN$7500,MATCH(AN$3,Команды!$A$2:$A$7500,0),$E67+2),Команды!$AJ$2:$AJ$19,0),2),0)</f>
        <v>В</v>
      </c>
      <c r="AO67" s="175" t="str">
        <f>IF(OR(IF(INDEX(Команды!$A$2:$AN$7500,MATCH(AN$3,Команды!$A$2:$A$7500,0),$E67+2)=Команды!$AJ$2,TRUE,FALSE),IF(INDEX(Команды!$A$2:$AN$7500,MATCH(AN$3,Команды!$A$2:$A$7500,0),$E67+2)=Команды!$AJ$3,TRUE,FALSE),IF(INDEX(Команды!$A$2:$AN$7500,MATCH(AN$3,Команды!$A$2:$A$7500,0),$E67+2)=Команды!$AJ$4,TRUE,FALSE),IF(INDEX(Команды!$A$2:$AN$7500,MATCH(AN$3,Команды!$A$2:$A$7500,0),$E67+2)=Команды!$AJ$5,TRUE,FALSE),IF(INDEX(Команды!$A$2:$AN$7500,MATCH(AN$3,Команды!$A$2:$A$7500,0),$E67+2)=Команды!$AJ$6,TRUE,FALSE),IF(INDEX(Команды!$A$2:$AN$7500,MATCH(AN$3,Команды!$A$2:$A$7500,0),$E67+2)=Команды!$AJ$7,TRUE,FALSE),IF(INDEX(Команды!$A$2:$AN$7500,MATCH(AN$3,Команды!$A$2:$A$7500,0),$E67+2)=Команды!$AJ$8,TRUE,FALSE),IF(INDEX(Команды!$A$2:$AN$7500,MATCH(AN$3,Команды!$A$2:$A$7500,0),$E67+2)=Команды!$AJ$9,TRUE,FALSE),IF(INDEX(Команды!$A$2:$AN$7500,MATCH(AN$3,Команды!$A$2:$A$7500,0),$E67+2)=Команды!$AJ$10,TRUE,FALSE),IF(INDEX(Команды!$A$2:$AN$7500,MATCH(AN$3,Команды!$A$2:$A$7500,0),$E67+2)=Команды!$AJ$11,TRUE,FALSE),IF(INDEX(Команды!$A$2:$AN$7500,MATCH(AN$3,Команды!$A$2:$A$7500,0),$E67+2)=Команды!$AJ$12,TRUE,FALSE),IF(INDEX(Команды!$A$2:$AN$7500,MATCH(AN$3,Команды!$A$2:$A$7500,0),$E67+2)=Команды!$AJ$13,TRUE,FALSE),IF(INDEX(Команды!$A$2:$AN$7500,MATCH(AN$3,Команды!$A$2:$A$7500,0),$E67+2)=Команды!$AJ$14,TRUE,FALSE),IF(INDEX(Команды!$A$2:$AN$7500,MATCH(AN$3,Команды!$A$2:$A$7500,0),$E67+2)=Команды!$AJ$15,TRUE,FALSE),IF(INDEX(Команды!$A$2:$AN$7500,MATCH(AN$3,Команды!$A$2:$A$7500,0),$E67+2)=Команды!$AJ$16,TRUE,FALSE),IF(INDEX(Команды!$A$2:$AN$7500,MATCH(AN$3,Команды!$A$2:$A$7500,0),$E67+2)=Команды!$AJ$17,TRUE,FALSE),IF(INDEX(Команды!$A$2:$AN$7500,MATCH(AN$3,Команды!$A$2:$A$7500,0),$E67+2)=Команды!$AJ$18,TRUE,FALSE),IF(INDEX(Команды!$A$2:$AN$7500,MATCH(AN$3,Команды!$A$2:$A$7500,0),$E67+2)=Команды!$AJ$19,TRUE,FALSE)),INDEX(Команды!$AJ$2:$AL$19,MATCH(INDEX(Команды!$A$2:$AN$7500,MATCH(AN$3,Команды!$A$2:$A$7500,0),$E67+2),Команды!$AJ$2:$AJ$19,0),3),0)</f>
        <v>В</v>
      </c>
      <c r="AP67" s="342"/>
      <c r="AQ67" s="174" t="str">
        <f>IF(OR(IF(INDEX(Команды!$A$2:$AN$7500,MATCH(AQ$3,Команды!$A$2:$A$7500,0),$E67+2)=Команды!$AJ$2,TRUE,FALSE),IF(INDEX(Команды!$A$2:$AN$7500,MATCH(AQ$3,Команды!$A$2:$A$7500,0),$E67+2)=Команды!$AJ$3,TRUE,FALSE),IF(INDEX(Команды!$A$2:$AN$7500,MATCH(AQ$3,Команды!$A$2:$A$7500,0),$E67+2)=Команды!$AJ$4,TRUE,FALSE),IF(INDEX(Команды!$A$2:$AN$7500,MATCH(AQ$3,Команды!$A$2:$A$7500,0),$E67+2)=Команды!$AJ$5,TRUE,FALSE),IF(INDEX(Команды!$A$2:$AN$7500,MATCH(AQ$3,Команды!$A$2:$A$7500,0),$E67+2)=Команды!$AJ$6,TRUE,FALSE),IF(INDEX(Команды!$A$2:$AN$7500,MATCH(AQ$3,Команды!$A$2:$A$7500,0),$E67+2)=Команды!$AJ$7,TRUE,FALSE),IF(INDEX(Команды!$A$2:$AN$7500,MATCH(AQ$3,Команды!$A$2:$A$7500,0),$E67+2)=Команды!$AJ$8,TRUE,FALSE),IF(INDEX(Команды!$A$2:$AN$7500,MATCH(AQ$3,Команды!$A$2:$A$7500,0),$E67+2)=Команды!$AJ$9,TRUE,FALSE),IF(INDEX(Команды!$A$2:$AN$7500,MATCH(AQ$3,Команды!$A$2:$A$7500,0),$E67+2)=Команды!$AJ$10,TRUE,FALSE),IF(INDEX(Команды!$A$2:$AN$7500,MATCH(AQ$3,Команды!$A$2:$A$7500,0),$E67+2)=Команды!$AJ$11,TRUE,FALSE),IF(INDEX(Команды!$A$2:$AN$7500,MATCH(AQ$3,Команды!$A$2:$A$7500,0),$E67+2)=Команды!$AJ$12,TRUE,FALSE),IF(INDEX(Команды!$A$2:$AN$7500,MATCH(AQ$3,Команды!$A$2:$A$7500,0),$E67+2)=Команды!$AJ$13,TRUE,FALSE),IF(INDEX(Команды!$A$2:$AN$7500,MATCH(AQ$3,Команды!$A$2:$A$7500,0),$E67+2)=Команды!$AJ$14,TRUE,FALSE),IF(INDEX(Команды!$A$2:$AN$7500,MATCH(AQ$3,Команды!$A$2:$A$7500,0),$E67+2)=Команды!$AJ$15,TRUE,FALSE),IF(INDEX(Команды!$A$2:$AN$7500,MATCH(AQ$3,Команды!$A$2:$A$7500,0),$E67+2)=Команды!$AJ$16,TRUE,FALSE),,IF(INDEX(Команды!$A$2:$AN$7500,MATCH(AQ$3,Команды!$A$2:$A$7500,0),$E67+2)=Команды!$AJ$17,TRUE,FALSE),,IF(INDEX(Команды!$A$2:$AN$7500,MATCH(AQ$3,Команды!$A$2:$A$7500,0),$E67+2)=Команды!$AJ$18,TRUE,FALSE),,IF(INDEX(Команды!$A$2:$AN$7500,MATCH(AQ$3,Команды!$A$2:$A$7500,0),$E67+2)=Команды!$AJ$19,TRUE,FALSE)),INDEX(Команды!$AJ$2:$AK$19,MATCH(INDEX(Команды!$A$2:$AN$7500,MATCH(AQ$3,Команды!$A$2:$A$7500,0),$E67+2),Команды!$AJ$2:$AJ$19,0),2),0)</f>
        <v>В</v>
      </c>
      <c r="AR67" s="175" t="str">
        <f>IF(OR(IF(INDEX(Команды!$A$2:$AN$7500,MATCH(AQ$3,Команды!$A$2:$A$7500,0),$E67+2)=Команды!$AJ$2,TRUE,FALSE),IF(INDEX(Команды!$A$2:$AN$7500,MATCH(AQ$3,Команды!$A$2:$A$7500,0),$E67+2)=Команды!$AJ$3,TRUE,FALSE),IF(INDEX(Команды!$A$2:$AN$7500,MATCH(AQ$3,Команды!$A$2:$A$7500,0),$E67+2)=Команды!$AJ$4,TRUE,FALSE),IF(INDEX(Команды!$A$2:$AN$7500,MATCH(AQ$3,Команды!$A$2:$A$7500,0),$E67+2)=Команды!$AJ$5,TRUE,FALSE),IF(INDEX(Команды!$A$2:$AN$7500,MATCH(AQ$3,Команды!$A$2:$A$7500,0),$E67+2)=Команды!$AJ$6,TRUE,FALSE),IF(INDEX(Команды!$A$2:$AN$7500,MATCH(AQ$3,Команды!$A$2:$A$7500,0),$E67+2)=Команды!$AJ$7,TRUE,FALSE),IF(INDEX(Команды!$A$2:$AN$7500,MATCH(AQ$3,Команды!$A$2:$A$7500,0),$E67+2)=Команды!$AJ$8,TRUE,FALSE),IF(INDEX(Команды!$A$2:$AN$7500,MATCH(AQ$3,Команды!$A$2:$A$7500,0),$E67+2)=Команды!$AJ$9,TRUE,FALSE),IF(INDEX(Команды!$A$2:$AN$7500,MATCH(AQ$3,Команды!$A$2:$A$7500,0),$E67+2)=Команды!$AJ$10,TRUE,FALSE),IF(INDEX(Команды!$A$2:$AN$7500,MATCH(AQ$3,Команды!$A$2:$A$7500,0),$E67+2)=Команды!$AJ$11,TRUE,FALSE),IF(INDEX(Команды!$A$2:$AN$7500,MATCH(AQ$3,Команды!$A$2:$A$7500,0),$E67+2)=Команды!$AJ$12,TRUE,FALSE),IF(INDEX(Команды!$A$2:$AN$7500,MATCH(AQ$3,Команды!$A$2:$A$7500,0),$E67+2)=Команды!$AJ$13,TRUE,FALSE),IF(INDEX(Команды!$A$2:$AN$7500,MATCH(AQ$3,Команды!$A$2:$A$7500,0),$E67+2)=Команды!$AJ$14,TRUE,FALSE),IF(INDEX(Команды!$A$2:$AN$7500,MATCH(AQ$3,Команды!$A$2:$A$7500,0),$E67+2)=Команды!$AJ$15,TRUE,FALSE),IF(INDEX(Команды!$A$2:$AN$7500,MATCH(AQ$3,Команды!$A$2:$A$7500,0),$E67+2)=Команды!$AJ$16,TRUE,FALSE),IF(INDEX(Команды!$A$2:$AN$7500,MATCH(AQ$3,Команды!$A$2:$A$7500,0),$E67+2)=Команды!$AJ$17,TRUE,FALSE),IF(INDEX(Команды!$A$2:$AN$7500,MATCH(AQ$3,Команды!$A$2:$A$7500,0),$E67+2)=Команды!$AJ$18,TRUE,FALSE),IF(INDEX(Команды!$A$2:$AN$7500,MATCH(AQ$3,Команды!$A$2:$A$7500,0),$E67+2)=Команды!$AJ$19,TRUE,FALSE)),INDEX(Команды!$AJ$2:$AL$19,MATCH(INDEX(Команды!$A$2:$AN$7500,MATCH(AQ$3,Команды!$A$2:$A$7500,0),$E67+2),Команды!$AJ$2:$AJ$19,0),3),0)</f>
        <v>В</v>
      </c>
      <c r="AS67" s="342"/>
      <c r="AT67" s="174" t="str">
        <f>IF(OR(IF(INDEX(Команды!$A$2:$AN$7500,MATCH(AT$3,Команды!$A$2:$A$7500,0),$E67+2)=Команды!$AJ$2,TRUE,FALSE),IF(INDEX(Команды!$A$2:$AN$7500,MATCH(AT$3,Команды!$A$2:$A$7500,0),$E67+2)=Команды!$AJ$3,TRUE,FALSE),IF(INDEX(Команды!$A$2:$AN$7500,MATCH(AT$3,Команды!$A$2:$A$7500,0),$E67+2)=Команды!$AJ$4,TRUE,FALSE),IF(INDEX(Команды!$A$2:$AN$7500,MATCH(AT$3,Команды!$A$2:$A$7500,0),$E67+2)=Команды!$AJ$5,TRUE,FALSE),IF(INDEX(Команды!$A$2:$AN$7500,MATCH(AT$3,Команды!$A$2:$A$7500,0),$E67+2)=Команды!$AJ$6,TRUE,FALSE),IF(INDEX(Команды!$A$2:$AN$7500,MATCH(AT$3,Команды!$A$2:$A$7500,0),$E67+2)=Команды!$AJ$7,TRUE,FALSE),IF(INDEX(Команды!$A$2:$AN$7500,MATCH(AT$3,Команды!$A$2:$A$7500,0),$E67+2)=Команды!$AJ$8,TRUE,FALSE),IF(INDEX(Команды!$A$2:$AN$7500,MATCH(AT$3,Команды!$A$2:$A$7500,0),$E67+2)=Команды!$AJ$9,TRUE,FALSE),IF(INDEX(Команды!$A$2:$AN$7500,MATCH(AT$3,Команды!$A$2:$A$7500,0),$E67+2)=Команды!$AJ$10,TRUE,FALSE),IF(INDEX(Команды!$A$2:$AN$7500,MATCH(AT$3,Команды!$A$2:$A$7500,0),$E67+2)=Команды!$AJ$11,TRUE,FALSE),IF(INDEX(Команды!$A$2:$AN$7500,MATCH(AT$3,Команды!$A$2:$A$7500,0),$E67+2)=Команды!$AJ$12,TRUE,FALSE),IF(INDEX(Команды!$A$2:$AN$7500,MATCH(AT$3,Команды!$A$2:$A$7500,0),$E67+2)=Команды!$AJ$13,TRUE,FALSE),IF(INDEX(Команды!$A$2:$AN$7500,MATCH(AT$3,Команды!$A$2:$A$7500,0),$E67+2)=Команды!$AJ$14,TRUE,FALSE),IF(INDEX(Команды!$A$2:$AN$7500,MATCH(AT$3,Команды!$A$2:$A$7500,0),$E67+2)=Команды!$AJ$15,TRUE,FALSE),IF(INDEX(Команды!$A$2:$AN$7500,MATCH(AT$3,Команды!$A$2:$A$7500,0),$E67+2)=Команды!$AJ$16,TRUE,FALSE),,IF(INDEX(Команды!$A$2:$AN$7500,MATCH(AT$3,Команды!$A$2:$A$7500,0),$E67+2)=Команды!$AJ$17,TRUE,FALSE),,IF(INDEX(Команды!$A$2:$AN$7500,MATCH(AT$3,Команды!$A$2:$A$7500,0),$E67+2)=Команды!$AJ$18,TRUE,FALSE),,IF(INDEX(Команды!$A$2:$AN$7500,MATCH(AT$3,Команды!$A$2:$A$7500,0),$E67+2)=Команды!$AJ$19,TRUE,FALSE)),INDEX(Команды!$AJ$2:$AK$19,MATCH(INDEX(Команды!$A$2:$AN$7500,MATCH(AT$3,Команды!$A$2:$A$7500,0),$E67+2),Команды!$AJ$2:$AJ$19,0),2),0)</f>
        <v>В</v>
      </c>
      <c r="AU67" s="175" t="str">
        <f>IF(OR(IF(INDEX(Команды!$A$2:$AN$7500,MATCH(AT$3,Команды!$A$2:$A$7500,0),$E67+2)=Команды!$AJ$2,TRUE,FALSE),IF(INDEX(Команды!$A$2:$AN$7500,MATCH(AT$3,Команды!$A$2:$A$7500,0),$E67+2)=Команды!$AJ$3,TRUE,FALSE),IF(INDEX(Команды!$A$2:$AN$7500,MATCH(AT$3,Команды!$A$2:$A$7500,0),$E67+2)=Команды!$AJ$4,TRUE,FALSE),IF(INDEX(Команды!$A$2:$AN$7500,MATCH(AT$3,Команды!$A$2:$A$7500,0),$E67+2)=Команды!$AJ$5,TRUE,FALSE),IF(INDEX(Команды!$A$2:$AN$7500,MATCH(AT$3,Команды!$A$2:$A$7500,0),$E67+2)=Команды!$AJ$6,TRUE,FALSE),IF(INDEX(Команды!$A$2:$AN$7500,MATCH(AT$3,Команды!$A$2:$A$7500,0),$E67+2)=Команды!$AJ$7,TRUE,FALSE),IF(INDEX(Команды!$A$2:$AN$7500,MATCH(AT$3,Команды!$A$2:$A$7500,0),$E67+2)=Команды!$AJ$8,TRUE,FALSE),IF(INDEX(Команды!$A$2:$AN$7500,MATCH(AT$3,Команды!$A$2:$A$7500,0),$E67+2)=Команды!$AJ$9,TRUE,FALSE),IF(INDEX(Команды!$A$2:$AN$7500,MATCH(AT$3,Команды!$A$2:$A$7500,0),$E67+2)=Команды!$AJ$10,TRUE,FALSE),IF(INDEX(Команды!$A$2:$AN$7500,MATCH(AT$3,Команды!$A$2:$A$7500,0),$E67+2)=Команды!$AJ$11,TRUE,FALSE),IF(INDEX(Команды!$A$2:$AN$7500,MATCH(AT$3,Команды!$A$2:$A$7500,0),$E67+2)=Команды!$AJ$12,TRUE,FALSE),IF(INDEX(Команды!$A$2:$AN$7500,MATCH(AT$3,Команды!$A$2:$A$7500,0),$E67+2)=Команды!$AJ$13,TRUE,FALSE),IF(INDEX(Команды!$A$2:$AN$7500,MATCH(AT$3,Команды!$A$2:$A$7500,0),$E67+2)=Команды!$AJ$14,TRUE,FALSE),IF(INDEX(Команды!$A$2:$AN$7500,MATCH(AT$3,Команды!$A$2:$A$7500,0),$E67+2)=Команды!$AJ$15,TRUE,FALSE),IF(INDEX(Команды!$A$2:$AN$7500,MATCH(AT$3,Команды!$A$2:$A$7500,0),$E67+2)=Команды!$AJ$16,TRUE,FALSE),IF(INDEX(Команды!$A$2:$AN$7500,MATCH(AT$3,Команды!$A$2:$A$7500,0),$E67+2)=Команды!$AJ$17,TRUE,FALSE),IF(INDEX(Команды!$A$2:$AN$7500,MATCH(AT$3,Команды!$A$2:$A$7500,0),$E67+2)=Команды!$AJ$18,TRUE,FALSE),IF(INDEX(Команды!$A$2:$AN$7500,MATCH(AT$3,Команды!$A$2:$A$7500,0),$E67+2)=Команды!$AJ$19,TRUE,FALSE)),INDEX(Команды!$AJ$2:$AL$19,MATCH(INDEX(Команды!$A$2:$AN$7500,MATCH(AT$3,Команды!$A$2:$A$7500,0),$E67+2),Команды!$AJ$2:$AJ$19,0),3),0)</f>
        <v>В</v>
      </c>
      <c r="AV67" s="342"/>
      <c r="AW67" s="174" t="str">
        <f>IF(OR(IF(INDEX(Команды!$A$2:$AN$7500,MATCH(AW$3,Команды!$A$2:$A$7500,0),$E67+2)=Команды!$AJ$2,TRUE,FALSE),IF(INDEX(Команды!$A$2:$AN$7500,MATCH(AW$3,Команды!$A$2:$A$7500,0),$E67+2)=Команды!$AJ$3,TRUE,FALSE),IF(INDEX(Команды!$A$2:$AN$7500,MATCH(AW$3,Команды!$A$2:$A$7500,0),$E67+2)=Команды!$AJ$4,TRUE,FALSE),IF(INDEX(Команды!$A$2:$AN$7500,MATCH(AW$3,Команды!$A$2:$A$7500,0),$E67+2)=Команды!$AJ$5,TRUE,FALSE),IF(INDEX(Команды!$A$2:$AN$7500,MATCH(AW$3,Команды!$A$2:$A$7500,0),$E67+2)=Команды!$AJ$6,TRUE,FALSE),IF(INDEX(Команды!$A$2:$AN$7500,MATCH(AW$3,Команды!$A$2:$A$7500,0),$E67+2)=Команды!$AJ$7,TRUE,FALSE),IF(INDEX(Команды!$A$2:$AN$7500,MATCH(AW$3,Команды!$A$2:$A$7500,0),$E67+2)=Команды!$AJ$8,TRUE,FALSE),IF(INDEX(Команды!$A$2:$AN$7500,MATCH(AW$3,Команды!$A$2:$A$7500,0),$E67+2)=Команды!$AJ$9,TRUE,FALSE),IF(INDEX(Команды!$A$2:$AN$7500,MATCH(AW$3,Команды!$A$2:$A$7500,0),$E67+2)=Команды!$AJ$10,TRUE,FALSE),IF(INDEX(Команды!$A$2:$AN$7500,MATCH(AW$3,Команды!$A$2:$A$7500,0),$E67+2)=Команды!$AJ$11,TRUE,FALSE),IF(INDEX(Команды!$A$2:$AN$7500,MATCH(AW$3,Команды!$A$2:$A$7500,0),$E67+2)=Команды!$AJ$12,TRUE,FALSE),IF(INDEX(Команды!$A$2:$AN$7500,MATCH(AW$3,Команды!$A$2:$A$7500,0),$E67+2)=Команды!$AJ$13,TRUE,FALSE),IF(INDEX(Команды!$A$2:$AN$7500,MATCH(AW$3,Команды!$A$2:$A$7500,0),$E67+2)=Команды!$AJ$14,TRUE,FALSE),IF(INDEX(Команды!$A$2:$AN$7500,MATCH(AW$3,Команды!$A$2:$A$7500,0),$E67+2)=Команды!$AJ$15,TRUE,FALSE),IF(INDEX(Команды!$A$2:$AN$7500,MATCH(AW$3,Команды!$A$2:$A$7500,0),$E67+2)=Команды!$AJ$16,TRUE,FALSE),,IF(INDEX(Команды!$A$2:$AN$7500,MATCH(AW$3,Команды!$A$2:$A$7500,0),$E67+2)=Команды!$AJ$17,TRUE,FALSE),,IF(INDEX(Команды!$A$2:$AN$7500,MATCH(AW$3,Команды!$A$2:$A$7500,0),$E67+2)=Команды!$AJ$18,TRUE,FALSE),,IF(INDEX(Команды!$A$2:$AN$7500,MATCH(AW$3,Команды!$A$2:$A$7500,0),$E67+2)=Команды!$AJ$19,TRUE,FALSE)),INDEX(Команды!$AJ$2:$AK$19,MATCH(INDEX(Команды!$A$2:$AN$7500,MATCH(AW$3,Команды!$A$2:$A$7500,0),$E67+2),Команды!$AJ$2:$AJ$19,0),2),0)</f>
        <v>В</v>
      </c>
      <c r="AX67" s="175" t="str">
        <f>IF(OR(IF(INDEX(Команды!$A$2:$AN$7500,MATCH(AW$3,Команды!$A$2:$A$7500,0),$E67+2)=Команды!$AJ$2,TRUE,FALSE),IF(INDEX(Команды!$A$2:$AN$7500,MATCH(AW$3,Команды!$A$2:$A$7500,0),$E67+2)=Команды!$AJ$3,TRUE,FALSE),IF(INDEX(Команды!$A$2:$AN$7500,MATCH(AW$3,Команды!$A$2:$A$7500,0),$E67+2)=Команды!$AJ$4,TRUE,FALSE),IF(INDEX(Команды!$A$2:$AN$7500,MATCH(AW$3,Команды!$A$2:$A$7500,0),$E67+2)=Команды!$AJ$5,TRUE,FALSE),IF(INDEX(Команды!$A$2:$AN$7500,MATCH(AW$3,Команды!$A$2:$A$7500,0),$E67+2)=Команды!$AJ$6,TRUE,FALSE),IF(INDEX(Команды!$A$2:$AN$7500,MATCH(AW$3,Команды!$A$2:$A$7500,0),$E67+2)=Команды!$AJ$7,TRUE,FALSE),IF(INDEX(Команды!$A$2:$AN$7500,MATCH(AW$3,Команды!$A$2:$A$7500,0),$E67+2)=Команды!$AJ$8,TRUE,FALSE),IF(INDEX(Команды!$A$2:$AN$7500,MATCH(AW$3,Команды!$A$2:$A$7500,0),$E67+2)=Команды!$AJ$9,TRUE,FALSE),IF(INDEX(Команды!$A$2:$AN$7500,MATCH(AW$3,Команды!$A$2:$A$7500,0),$E67+2)=Команды!$AJ$10,TRUE,FALSE),IF(INDEX(Команды!$A$2:$AN$7500,MATCH(AW$3,Команды!$A$2:$A$7500,0),$E67+2)=Команды!$AJ$11,TRUE,FALSE),IF(INDEX(Команды!$A$2:$AN$7500,MATCH(AW$3,Команды!$A$2:$A$7500,0),$E67+2)=Команды!$AJ$12,TRUE,FALSE),IF(INDEX(Команды!$A$2:$AN$7500,MATCH(AW$3,Команды!$A$2:$A$7500,0),$E67+2)=Команды!$AJ$13,TRUE,FALSE),IF(INDEX(Команды!$A$2:$AN$7500,MATCH(AW$3,Команды!$A$2:$A$7500,0),$E67+2)=Команды!$AJ$14,TRUE,FALSE),IF(INDEX(Команды!$A$2:$AN$7500,MATCH(AW$3,Команды!$A$2:$A$7500,0),$E67+2)=Команды!$AJ$15,TRUE,FALSE),IF(INDEX(Команды!$A$2:$AN$7500,MATCH(AW$3,Команды!$A$2:$A$7500,0),$E67+2)=Команды!$AJ$16,TRUE,FALSE),IF(INDEX(Команды!$A$2:$AN$7500,MATCH(AW$3,Команды!$A$2:$A$7500,0),$E67+2)=Команды!$AJ$17,TRUE,FALSE),IF(INDEX(Команды!$A$2:$AN$7500,MATCH(AW$3,Команды!$A$2:$A$7500,0),$E67+2)=Команды!$AJ$18,TRUE,FALSE),IF(INDEX(Команды!$A$2:$AN$7500,MATCH(AW$3,Команды!$A$2:$A$7500,0),$E67+2)=Команды!$AJ$19,TRUE,FALSE)),INDEX(Команды!$AJ$2:$AL$19,MATCH(INDEX(Команды!$A$2:$AN$7500,MATCH(AW$3,Команды!$A$2:$A$7500,0),$E67+2),Команды!$AJ$2:$AJ$19,0),3),0)</f>
        <v>В</v>
      </c>
      <c r="AY67" s="342"/>
      <c r="AZ67" s="174" t="str">
        <f>IF(OR(IF(INDEX(Команды!$A$2:$AN$7500,MATCH(AZ$3,Команды!$A$2:$A$7500,0),$E67+2)=Команды!$AJ$2,TRUE,FALSE),IF(INDEX(Команды!$A$2:$AN$7500,MATCH(AZ$3,Команды!$A$2:$A$7500,0),$E67+2)=Команды!$AJ$3,TRUE,FALSE),IF(INDEX(Команды!$A$2:$AN$7500,MATCH(AZ$3,Команды!$A$2:$A$7500,0),$E67+2)=Команды!$AJ$4,TRUE,FALSE),IF(INDEX(Команды!$A$2:$AN$7500,MATCH(AZ$3,Команды!$A$2:$A$7500,0),$E67+2)=Команды!$AJ$5,TRUE,FALSE),IF(INDEX(Команды!$A$2:$AN$7500,MATCH(AZ$3,Команды!$A$2:$A$7500,0),$E67+2)=Команды!$AJ$6,TRUE,FALSE),IF(INDEX(Команды!$A$2:$AN$7500,MATCH(AZ$3,Команды!$A$2:$A$7500,0),$E67+2)=Команды!$AJ$7,TRUE,FALSE),IF(INDEX(Команды!$A$2:$AN$7500,MATCH(AZ$3,Команды!$A$2:$A$7500,0),$E67+2)=Команды!$AJ$8,TRUE,FALSE),IF(INDEX(Команды!$A$2:$AN$7500,MATCH(AZ$3,Команды!$A$2:$A$7500,0),$E67+2)=Команды!$AJ$9,TRUE,FALSE),IF(INDEX(Команды!$A$2:$AN$7500,MATCH(AZ$3,Команды!$A$2:$A$7500,0),$E67+2)=Команды!$AJ$10,TRUE,FALSE),IF(INDEX(Команды!$A$2:$AN$7500,MATCH(AZ$3,Команды!$A$2:$A$7500,0),$E67+2)=Команды!$AJ$11,TRUE,FALSE),IF(INDEX(Команды!$A$2:$AN$7500,MATCH(AZ$3,Команды!$A$2:$A$7500,0),$E67+2)=Команды!$AJ$12,TRUE,FALSE),IF(INDEX(Команды!$A$2:$AN$7500,MATCH(AZ$3,Команды!$A$2:$A$7500,0),$E67+2)=Команды!$AJ$13,TRUE,FALSE),IF(INDEX(Команды!$A$2:$AN$7500,MATCH(AZ$3,Команды!$A$2:$A$7500,0),$E67+2)=Команды!$AJ$14,TRUE,FALSE),IF(INDEX(Команды!$A$2:$AN$7500,MATCH(AZ$3,Команды!$A$2:$A$7500,0),$E67+2)=Команды!$AJ$15,TRUE,FALSE),IF(INDEX(Команды!$A$2:$AN$7500,MATCH(AZ$3,Команды!$A$2:$A$7500,0),$E67+2)=Команды!$AJ$16,TRUE,FALSE),,IF(INDEX(Команды!$A$2:$AN$7500,MATCH(AZ$3,Команды!$A$2:$A$7500,0),$E67+2)=Команды!$AJ$17,TRUE,FALSE),,IF(INDEX(Команды!$A$2:$AN$7500,MATCH(AZ$3,Команды!$A$2:$A$7500,0),$E67+2)=Команды!$AJ$18,TRUE,FALSE),,IF(INDEX(Команды!$A$2:$AN$7500,MATCH(AZ$3,Команды!$A$2:$A$7500,0),$E67+2)=Команды!$AJ$19,TRUE,FALSE)),INDEX(Команды!$AJ$2:$AK$19,MATCH(INDEX(Команды!$A$2:$AN$7500,MATCH(AZ$3,Команды!$A$2:$A$7500,0),$E67+2),Команды!$AJ$2:$AJ$19,0),2),0)</f>
        <v>В</v>
      </c>
      <c r="BA67" s="175" t="str">
        <f>IF(OR(IF(INDEX(Команды!$A$2:$AN$7500,MATCH(AZ$3,Команды!$A$2:$A$7500,0),$E67+2)=Команды!$AJ$2,TRUE,FALSE),IF(INDEX(Команды!$A$2:$AN$7500,MATCH(AZ$3,Команды!$A$2:$A$7500,0),$E67+2)=Команды!$AJ$3,TRUE,FALSE),IF(INDEX(Команды!$A$2:$AN$7500,MATCH(AZ$3,Команды!$A$2:$A$7500,0),$E67+2)=Команды!$AJ$4,TRUE,FALSE),IF(INDEX(Команды!$A$2:$AN$7500,MATCH(AZ$3,Команды!$A$2:$A$7500,0),$E67+2)=Команды!$AJ$5,TRUE,FALSE),IF(INDEX(Команды!$A$2:$AN$7500,MATCH(AZ$3,Команды!$A$2:$A$7500,0),$E67+2)=Команды!$AJ$6,TRUE,FALSE),IF(INDEX(Команды!$A$2:$AN$7500,MATCH(AZ$3,Команды!$A$2:$A$7500,0),$E67+2)=Команды!$AJ$7,TRUE,FALSE),IF(INDEX(Команды!$A$2:$AN$7500,MATCH(AZ$3,Команды!$A$2:$A$7500,0),$E67+2)=Команды!$AJ$8,TRUE,FALSE),IF(INDEX(Команды!$A$2:$AN$7500,MATCH(AZ$3,Команды!$A$2:$A$7500,0),$E67+2)=Команды!$AJ$9,TRUE,FALSE),IF(INDEX(Команды!$A$2:$AN$7500,MATCH(AZ$3,Команды!$A$2:$A$7500,0),$E67+2)=Команды!$AJ$10,TRUE,FALSE),IF(INDEX(Команды!$A$2:$AN$7500,MATCH(AZ$3,Команды!$A$2:$A$7500,0),$E67+2)=Команды!$AJ$11,TRUE,FALSE),IF(INDEX(Команды!$A$2:$AN$7500,MATCH(AZ$3,Команды!$A$2:$A$7500,0),$E67+2)=Команды!$AJ$12,TRUE,FALSE),IF(INDEX(Команды!$A$2:$AN$7500,MATCH(AZ$3,Команды!$A$2:$A$7500,0),$E67+2)=Команды!$AJ$13,TRUE,FALSE),IF(INDEX(Команды!$A$2:$AN$7500,MATCH(AZ$3,Команды!$A$2:$A$7500,0),$E67+2)=Команды!$AJ$14,TRUE,FALSE),IF(INDEX(Команды!$A$2:$AN$7500,MATCH(AZ$3,Команды!$A$2:$A$7500,0),$E67+2)=Команды!$AJ$15,TRUE,FALSE),IF(INDEX(Команды!$A$2:$AN$7500,MATCH(AZ$3,Команды!$A$2:$A$7500,0),$E67+2)=Команды!$AJ$16,TRUE,FALSE),IF(INDEX(Команды!$A$2:$AN$7500,MATCH(AZ$3,Команды!$A$2:$A$7500,0),$E67+2)=Команды!$AJ$17,TRUE,FALSE),IF(INDEX(Команды!$A$2:$AN$7500,MATCH(AZ$3,Команды!$A$2:$A$7500,0),$E67+2)=Команды!$AJ$18,TRUE,FALSE),IF(INDEX(Команды!$A$2:$AN$7500,MATCH(AZ$3,Команды!$A$2:$A$7500,0),$E67+2)=Команды!$AJ$19,TRUE,FALSE)),INDEX(Команды!$AJ$2:$AL$19,MATCH(INDEX(Команды!$A$2:$AN$7500,MATCH(AZ$3,Команды!$A$2:$A$7500,0),$E67+2),Команды!$AJ$2:$AJ$19,0),3),0)</f>
        <v>В</v>
      </c>
      <c r="BB67" s="342"/>
      <c r="BC67" s="174" t="str">
        <f>IF(OR(IF(INDEX(Команды!$A$2:$AN$7500,MATCH(BC$3,Команды!$A$2:$A$7500,0),$E67+2)=Команды!$AJ$2,TRUE,FALSE),IF(INDEX(Команды!$A$2:$AN$7500,MATCH(BC$3,Команды!$A$2:$A$7500,0),$E67+2)=Команды!$AJ$3,TRUE,FALSE),IF(INDEX(Команды!$A$2:$AN$7500,MATCH(BC$3,Команды!$A$2:$A$7500,0),$E67+2)=Команды!$AJ$4,TRUE,FALSE),IF(INDEX(Команды!$A$2:$AN$7500,MATCH(BC$3,Команды!$A$2:$A$7500,0),$E67+2)=Команды!$AJ$5,TRUE,FALSE),IF(INDEX(Команды!$A$2:$AN$7500,MATCH(BC$3,Команды!$A$2:$A$7500,0),$E67+2)=Команды!$AJ$6,TRUE,FALSE),IF(INDEX(Команды!$A$2:$AN$7500,MATCH(BC$3,Команды!$A$2:$A$7500,0),$E67+2)=Команды!$AJ$7,TRUE,FALSE),IF(INDEX(Команды!$A$2:$AN$7500,MATCH(BC$3,Команды!$A$2:$A$7500,0),$E67+2)=Команды!$AJ$8,TRUE,FALSE),IF(INDEX(Команды!$A$2:$AN$7500,MATCH(BC$3,Команды!$A$2:$A$7500,0),$E67+2)=Команды!$AJ$9,TRUE,FALSE),IF(INDEX(Команды!$A$2:$AN$7500,MATCH(BC$3,Команды!$A$2:$A$7500,0),$E67+2)=Команды!$AJ$10,TRUE,FALSE),IF(INDEX(Команды!$A$2:$AN$7500,MATCH(BC$3,Команды!$A$2:$A$7500,0),$E67+2)=Команды!$AJ$11,TRUE,FALSE),IF(INDEX(Команды!$A$2:$AN$7500,MATCH(BC$3,Команды!$A$2:$A$7500,0),$E67+2)=Команды!$AJ$12,TRUE,FALSE),IF(INDEX(Команды!$A$2:$AN$7500,MATCH(BC$3,Команды!$A$2:$A$7500,0),$E67+2)=Команды!$AJ$13,TRUE,FALSE),IF(INDEX(Команды!$A$2:$AN$7500,MATCH(BC$3,Команды!$A$2:$A$7500,0),$E67+2)=Команды!$AJ$14,TRUE,FALSE),IF(INDEX(Команды!$A$2:$AN$7500,MATCH(BC$3,Команды!$A$2:$A$7500,0),$E67+2)=Команды!$AJ$15,TRUE,FALSE),IF(INDEX(Команды!$A$2:$AN$7500,MATCH(BC$3,Команды!$A$2:$A$7500,0),$E67+2)=Команды!$AJ$16,TRUE,FALSE),,IF(INDEX(Команды!$A$2:$AN$7500,MATCH(BC$3,Команды!$A$2:$A$7500,0),$E67+2)=Команды!$AJ$17,TRUE,FALSE),,IF(INDEX(Команды!$A$2:$AN$7500,MATCH(BC$3,Команды!$A$2:$A$7500,0),$E67+2)=Команды!$AJ$18,TRUE,FALSE),,IF(INDEX(Команды!$A$2:$AN$7500,MATCH(BC$3,Команды!$A$2:$A$7500,0),$E67+2)=Команды!$AJ$19,TRUE,FALSE)),INDEX(Команды!$AJ$2:$AK$19,MATCH(INDEX(Команды!$A$2:$AN$7500,MATCH(BC$3,Команды!$A$2:$A$7500,0),$E67+2),Команды!$AJ$2:$AJ$19,0),2),0)</f>
        <v>В</v>
      </c>
      <c r="BD67" s="175" t="str">
        <f>IF(OR(IF(INDEX(Команды!$A$2:$AN$7500,MATCH(BC$3,Команды!$A$2:$A$7500,0),$E67+2)=Команды!$AJ$2,TRUE,FALSE),IF(INDEX(Команды!$A$2:$AN$7500,MATCH(BC$3,Команды!$A$2:$A$7500,0),$E67+2)=Команды!$AJ$3,TRUE,FALSE),IF(INDEX(Команды!$A$2:$AN$7500,MATCH(BC$3,Команды!$A$2:$A$7500,0),$E67+2)=Команды!$AJ$4,TRUE,FALSE),IF(INDEX(Команды!$A$2:$AN$7500,MATCH(BC$3,Команды!$A$2:$A$7500,0),$E67+2)=Команды!$AJ$5,TRUE,FALSE),IF(INDEX(Команды!$A$2:$AN$7500,MATCH(BC$3,Команды!$A$2:$A$7500,0),$E67+2)=Команды!$AJ$6,TRUE,FALSE),IF(INDEX(Команды!$A$2:$AN$7500,MATCH(BC$3,Команды!$A$2:$A$7500,0),$E67+2)=Команды!$AJ$7,TRUE,FALSE),IF(INDEX(Команды!$A$2:$AN$7500,MATCH(BC$3,Команды!$A$2:$A$7500,0),$E67+2)=Команды!$AJ$8,TRUE,FALSE),IF(INDEX(Команды!$A$2:$AN$7500,MATCH(BC$3,Команды!$A$2:$A$7500,0),$E67+2)=Команды!$AJ$9,TRUE,FALSE),IF(INDEX(Команды!$A$2:$AN$7500,MATCH(BC$3,Команды!$A$2:$A$7500,0),$E67+2)=Команды!$AJ$10,TRUE,FALSE),IF(INDEX(Команды!$A$2:$AN$7500,MATCH(BC$3,Команды!$A$2:$A$7500,0),$E67+2)=Команды!$AJ$11,TRUE,FALSE),IF(INDEX(Команды!$A$2:$AN$7500,MATCH(BC$3,Команды!$A$2:$A$7500,0),$E67+2)=Команды!$AJ$12,TRUE,FALSE),IF(INDEX(Команды!$A$2:$AN$7500,MATCH(BC$3,Команды!$A$2:$A$7500,0),$E67+2)=Команды!$AJ$13,TRUE,FALSE),IF(INDEX(Команды!$A$2:$AN$7500,MATCH(BC$3,Команды!$A$2:$A$7500,0),$E67+2)=Команды!$AJ$14,TRUE,FALSE),IF(INDEX(Команды!$A$2:$AN$7500,MATCH(BC$3,Команды!$A$2:$A$7500,0),$E67+2)=Команды!$AJ$15,TRUE,FALSE),IF(INDEX(Команды!$A$2:$AN$7500,MATCH(BC$3,Команды!$A$2:$A$7500,0),$E67+2)=Команды!$AJ$16,TRUE,FALSE),IF(INDEX(Команды!$A$2:$AN$7500,MATCH(BC$3,Команды!$A$2:$A$7500,0),$E67+2)=Команды!$AJ$17,TRUE,FALSE),IF(INDEX(Команды!$A$2:$AN$7500,MATCH(BC$3,Команды!$A$2:$A$7500,0),$E67+2)=Команды!$AJ$18,TRUE,FALSE),IF(INDEX(Команды!$A$2:$AN$7500,MATCH(BC$3,Команды!$A$2:$A$7500,0),$E67+2)=Команды!$AJ$19,TRUE,FALSE)),INDEX(Команды!$AJ$2:$AL$19,MATCH(INDEX(Команды!$A$2:$AN$7500,MATCH(BC$3,Команды!$A$2:$A$7500,0),$E67+2),Команды!$AJ$2:$AJ$19,0),3),0)</f>
        <v>В</v>
      </c>
      <c r="BE67" s="342"/>
      <c r="BF67" s="174" t="str">
        <f>IF(OR(IF(INDEX(Команды!$A$2:$AN$7500,MATCH(BF$3,Команды!$A$2:$A$7500,0),$E67+2)=Команды!$AJ$2,TRUE,FALSE),IF(INDEX(Команды!$A$2:$AN$7500,MATCH(BF$3,Команды!$A$2:$A$7500,0),$E67+2)=Команды!$AJ$3,TRUE,FALSE),IF(INDEX(Команды!$A$2:$AN$7500,MATCH(BF$3,Команды!$A$2:$A$7500,0),$E67+2)=Команды!$AJ$4,TRUE,FALSE),IF(INDEX(Команды!$A$2:$AN$7500,MATCH(BF$3,Команды!$A$2:$A$7500,0),$E67+2)=Команды!$AJ$5,TRUE,FALSE),IF(INDEX(Команды!$A$2:$AN$7500,MATCH(BF$3,Команды!$A$2:$A$7500,0),$E67+2)=Команды!$AJ$6,TRUE,FALSE),IF(INDEX(Команды!$A$2:$AN$7500,MATCH(BF$3,Команды!$A$2:$A$7500,0),$E67+2)=Команды!$AJ$7,TRUE,FALSE),IF(INDEX(Команды!$A$2:$AN$7500,MATCH(BF$3,Команды!$A$2:$A$7500,0),$E67+2)=Команды!$AJ$8,TRUE,FALSE),IF(INDEX(Команды!$A$2:$AN$7500,MATCH(BF$3,Команды!$A$2:$A$7500,0),$E67+2)=Команды!$AJ$9,TRUE,FALSE),IF(INDEX(Команды!$A$2:$AN$7500,MATCH(BF$3,Команды!$A$2:$A$7500,0),$E67+2)=Команды!$AJ$10,TRUE,FALSE),IF(INDEX(Команды!$A$2:$AN$7500,MATCH(BF$3,Команды!$A$2:$A$7500,0),$E67+2)=Команды!$AJ$11,TRUE,FALSE),IF(INDEX(Команды!$A$2:$AN$7500,MATCH(BF$3,Команды!$A$2:$A$7500,0),$E67+2)=Команды!$AJ$12,TRUE,FALSE),IF(INDEX(Команды!$A$2:$AN$7500,MATCH(BF$3,Команды!$A$2:$A$7500,0),$E67+2)=Команды!$AJ$13,TRUE,FALSE),IF(INDEX(Команды!$A$2:$AN$7500,MATCH(BF$3,Команды!$A$2:$A$7500,0),$E67+2)=Команды!$AJ$14,TRUE,FALSE),IF(INDEX(Команды!$A$2:$AN$7500,MATCH(BF$3,Команды!$A$2:$A$7500,0),$E67+2)=Команды!$AJ$15,TRUE,FALSE),IF(INDEX(Команды!$A$2:$AN$7500,MATCH(BF$3,Команды!$A$2:$A$7500,0),$E67+2)=Команды!$AJ$16,TRUE,FALSE),,IF(INDEX(Команды!$A$2:$AN$7500,MATCH(BF$3,Команды!$A$2:$A$7500,0),$E67+2)=Команды!$AJ$17,TRUE,FALSE),,IF(INDEX(Команды!$A$2:$AN$7500,MATCH(BF$3,Команды!$A$2:$A$7500,0),$E67+2)=Команды!$AJ$18,TRUE,FALSE),,IF(INDEX(Команды!$A$2:$AN$7500,MATCH(BF$3,Команды!$A$2:$A$7500,0),$E67+2)=Команды!$AJ$19,TRUE,FALSE)),INDEX(Команды!$AJ$2:$AK$19,MATCH(INDEX(Команды!$A$2:$AN$7500,MATCH(BF$3,Команды!$A$2:$A$7500,0),$E67+2),Команды!$AJ$2:$AJ$19,0),2),0)</f>
        <v>В</v>
      </c>
      <c r="BG67" s="175" t="str">
        <f>IF(OR(IF(INDEX(Команды!$A$2:$AN$7500,MATCH(BF$3,Команды!$A$2:$A$7500,0),$E67+2)=Команды!$AJ$2,TRUE,FALSE),IF(INDEX(Команды!$A$2:$AN$7500,MATCH(BF$3,Команды!$A$2:$A$7500,0),$E67+2)=Команды!$AJ$3,TRUE,FALSE),IF(INDEX(Команды!$A$2:$AN$7500,MATCH(BF$3,Команды!$A$2:$A$7500,0),$E67+2)=Команды!$AJ$4,TRUE,FALSE),IF(INDEX(Команды!$A$2:$AN$7500,MATCH(BF$3,Команды!$A$2:$A$7500,0),$E67+2)=Команды!$AJ$5,TRUE,FALSE),IF(INDEX(Команды!$A$2:$AN$7500,MATCH(BF$3,Команды!$A$2:$A$7500,0),$E67+2)=Команды!$AJ$6,TRUE,FALSE),IF(INDEX(Команды!$A$2:$AN$7500,MATCH(BF$3,Команды!$A$2:$A$7500,0),$E67+2)=Команды!$AJ$7,TRUE,FALSE),IF(INDEX(Команды!$A$2:$AN$7500,MATCH(BF$3,Команды!$A$2:$A$7500,0),$E67+2)=Команды!$AJ$8,TRUE,FALSE),IF(INDEX(Команды!$A$2:$AN$7500,MATCH(BF$3,Команды!$A$2:$A$7500,0),$E67+2)=Команды!$AJ$9,TRUE,FALSE),IF(INDEX(Команды!$A$2:$AN$7500,MATCH(BF$3,Команды!$A$2:$A$7500,0),$E67+2)=Команды!$AJ$10,TRUE,FALSE),IF(INDEX(Команды!$A$2:$AN$7500,MATCH(BF$3,Команды!$A$2:$A$7500,0),$E67+2)=Команды!$AJ$11,TRUE,FALSE),IF(INDEX(Команды!$A$2:$AN$7500,MATCH(BF$3,Команды!$A$2:$A$7500,0),$E67+2)=Команды!$AJ$12,TRUE,FALSE),IF(INDEX(Команды!$A$2:$AN$7500,MATCH(BF$3,Команды!$A$2:$A$7500,0),$E67+2)=Команды!$AJ$13,TRUE,FALSE),IF(INDEX(Команды!$A$2:$AN$7500,MATCH(BF$3,Команды!$A$2:$A$7500,0),$E67+2)=Команды!$AJ$14,TRUE,FALSE),IF(INDEX(Команды!$A$2:$AN$7500,MATCH(BF$3,Команды!$A$2:$A$7500,0),$E67+2)=Команды!$AJ$15,TRUE,FALSE),IF(INDEX(Команды!$A$2:$AN$7500,MATCH(BF$3,Команды!$A$2:$A$7500,0),$E67+2)=Команды!$AJ$16,TRUE,FALSE),IF(INDEX(Команды!$A$2:$AN$7500,MATCH(BF$3,Команды!$A$2:$A$7500,0),$E67+2)=Команды!$AJ$17,TRUE,FALSE),IF(INDEX(Команды!$A$2:$AN$7500,MATCH(BF$3,Команды!$A$2:$A$7500,0),$E67+2)=Команды!$AJ$18,TRUE,FALSE),IF(INDEX(Команды!$A$2:$AN$7500,MATCH(BF$3,Команды!$A$2:$A$7500,0),$E67+2)=Команды!$AJ$19,TRUE,FALSE)),INDEX(Команды!$AJ$2:$AL$19,MATCH(INDEX(Команды!$A$2:$AN$7500,MATCH(BF$3,Команды!$A$2:$A$7500,0),$E67+2),Команды!$AJ$2:$AJ$19,0),3),0)</f>
        <v>В</v>
      </c>
      <c r="BH67" s="342"/>
      <c r="BI67" s="174" t="str">
        <f>IF(OR(IF(INDEX(Команды!$A$2:$AN$7500,MATCH(BI$3,Команды!$A$2:$A$7500,0),$E67+2)=Команды!$AJ$2,TRUE,FALSE),IF(INDEX(Команды!$A$2:$AN$7500,MATCH(BI$3,Команды!$A$2:$A$7500,0),$E67+2)=Команды!$AJ$3,TRUE,FALSE),IF(INDEX(Команды!$A$2:$AN$7500,MATCH(BI$3,Команды!$A$2:$A$7500,0),$E67+2)=Команды!$AJ$4,TRUE,FALSE),IF(INDEX(Команды!$A$2:$AN$7500,MATCH(BI$3,Команды!$A$2:$A$7500,0),$E67+2)=Команды!$AJ$5,TRUE,FALSE),IF(INDEX(Команды!$A$2:$AN$7500,MATCH(BI$3,Команды!$A$2:$A$7500,0),$E67+2)=Команды!$AJ$6,TRUE,FALSE),IF(INDEX(Команды!$A$2:$AN$7500,MATCH(BI$3,Команды!$A$2:$A$7500,0),$E67+2)=Команды!$AJ$7,TRUE,FALSE),IF(INDEX(Команды!$A$2:$AN$7500,MATCH(BI$3,Команды!$A$2:$A$7500,0),$E67+2)=Команды!$AJ$8,TRUE,FALSE),IF(INDEX(Команды!$A$2:$AN$7500,MATCH(BI$3,Команды!$A$2:$A$7500,0),$E67+2)=Команды!$AJ$9,TRUE,FALSE),IF(INDEX(Команды!$A$2:$AN$7500,MATCH(BI$3,Команды!$A$2:$A$7500,0),$E67+2)=Команды!$AJ$10,TRUE,FALSE),IF(INDEX(Команды!$A$2:$AN$7500,MATCH(BI$3,Команды!$A$2:$A$7500,0),$E67+2)=Команды!$AJ$11,TRUE,FALSE),IF(INDEX(Команды!$A$2:$AN$7500,MATCH(BI$3,Команды!$A$2:$A$7500,0),$E67+2)=Команды!$AJ$12,TRUE,FALSE),IF(INDEX(Команды!$A$2:$AN$7500,MATCH(BI$3,Команды!$A$2:$A$7500,0),$E67+2)=Команды!$AJ$13,TRUE,FALSE),IF(INDEX(Команды!$A$2:$AN$7500,MATCH(BI$3,Команды!$A$2:$A$7500,0),$E67+2)=Команды!$AJ$14,TRUE,FALSE),IF(INDEX(Команды!$A$2:$AN$7500,MATCH(BI$3,Команды!$A$2:$A$7500,0),$E67+2)=Команды!$AJ$15,TRUE,FALSE),IF(INDEX(Команды!$A$2:$AN$7500,MATCH(BI$3,Команды!$A$2:$A$7500,0),$E67+2)=Команды!$AJ$16,TRUE,FALSE),,IF(INDEX(Команды!$A$2:$AN$7500,MATCH(BI$3,Команды!$A$2:$A$7500,0),$E67+2)=Команды!$AJ$17,TRUE,FALSE),,IF(INDEX(Команды!$A$2:$AN$7500,MATCH(BI$3,Команды!$A$2:$A$7500,0),$E67+2)=Команды!$AJ$18,TRUE,FALSE),,IF(INDEX(Команды!$A$2:$AN$7500,MATCH(BI$3,Команды!$A$2:$A$7500,0),$E67+2)=Команды!$AJ$19,TRUE,FALSE)),INDEX(Команды!$AJ$2:$AK$19,MATCH(INDEX(Команды!$A$2:$AN$7500,MATCH(BI$3,Команды!$A$2:$A$7500,0),$E67+2),Команды!$AJ$2:$AJ$19,0),2),0)</f>
        <v>В</v>
      </c>
      <c r="BJ67" s="175" t="str">
        <f>IF(OR(IF(INDEX(Команды!$A$2:$AN$7500,MATCH(BI$3,Команды!$A$2:$A$7500,0),$E67+2)=Команды!$AJ$2,TRUE,FALSE),IF(INDEX(Команды!$A$2:$AN$7500,MATCH(BI$3,Команды!$A$2:$A$7500,0),$E67+2)=Команды!$AJ$3,TRUE,FALSE),IF(INDEX(Команды!$A$2:$AN$7500,MATCH(BI$3,Команды!$A$2:$A$7500,0),$E67+2)=Команды!$AJ$4,TRUE,FALSE),IF(INDEX(Команды!$A$2:$AN$7500,MATCH(BI$3,Команды!$A$2:$A$7500,0),$E67+2)=Команды!$AJ$5,TRUE,FALSE),IF(INDEX(Команды!$A$2:$AN$7500,MATCH(BI$3,Команды!$A$2:$A$7500,0),$E67+2)=Команды!$AJ$6,TRUE,FALSE),IF(INDEX(Команды!$A$2:$AN$7500,MATCH(BI$3,Команды!$A$2:$A$7500,0),$E67+2)=Команды!$AJ$7,TRUE,FALSE),IF(INDEX(Команды!$A$2:$AN$7500,MATCH(BI$3,Команды!$A$2:$A$7500,0),$E67+2)=Команды!$AJ$8,TRUE,FALSE),IF(INDEX(Команды!$A$2:$AN$7500,MATCH(BI$3,Команды!$A$2:$A$7500,0),$E67+2)=Команды!$AJ$9,TRUE,FALSE),IF(INDEX(Команды!$A$2:$AN$7500,MATCH(BI$3,Команды!$A$2:$A$7500,0),$E67+2)=Команды!$AJ$10,TRUE,FALSE),IF(INDEX(Команды!$A$2:$AN$7500,MATCH(BI$3,Команды!$A$2:$A$7500,0),$E67+2)=Команды!$AJ$11,TRUE,FALSE),IF(INDEX(Команды!$A$2:$AN$7500,MATCH(BI$3,Команды!$A$2:$A$7500,0),$E67+2)=Команды!$AJ$12,TRUE,FALSE),IF(INDEX(Команды!$A$2:$AN$7500,MATCH(BI$3,Команды!$A$2:$A$7500,0),$E67+2)=Команды!$AJ$13,TRUE,FALSE),IF(INDEX(Команды!$A$2:$AN$7500,MATCH(BI$3,Команды!$A$2:$A$7500,0),$E67+2)=Команды!$AJ$14,TRUE,FALSE),IF(INDEX(Команды!$A$2:$AN$7500,MATCH(BI$3,Команды!$A$2:$A$7500,0),$E67+2)=Команды!$AJ$15,TRUE,FALSE),IF(INDEX(Команды!$A$2:$AN$7500,MATCH(BI$3,Команды!$A$2:$A$7500,0),$E67+2)=Команды!$AJ$16,TRUE,FALSE),IF(INDEX(Команды!$A$2:$AN$7500,MATCH(BI$3,Команды!$A$2:$A$7500,0),$E67+2)=Команды!$AJ$17,TRUE,FALSE),IF(INDEX(Команды!$A$2:$AN$7500,MATCH(BI$3,Команды!$A$2:$A$7500,0),$E67+2)=Команды!$AJ$18,TRUE,FALSE),IF(INDEX(Команды!$A$2:$AN$7500,MATCH(BI$3,Команды!$A$2:$A$7500,0),$E67+2)=Команды!$AJ$19,TRUE,FALSE)),INDEX(Команды!$AJ$2:$AL$19,MATCH(INDEX(Команды!$A$2:$AN$7500,MATCH(BI$3,Команды!$A$2:$A$7500,0),$E67+2),Команды!$AJ$2:$AJ$19,0),3),0)</f>
        <v>В</v>
      </c>
      <c r="BK67" s="342"/>
      <c r="BL67" s="174" t="str">
        <f>IF(OR(IF(INDEX(Команды!$A$2:$AN$7500,MATCH(BL$3,Команды!$A$2:$A$7500,0),$E67+2)=Команды!$AJ$2,TRUE,FALSE),IF(INDEX(Команды!$A$2:$AN$7500,MATCH(BL$3,Команды!$A$2:$A$7500,0),$E67+2)=Команды!$AJ$3,TRUE,FALSE),IF(INDEX(Команды!$A$2:$AN$7500,MATCH(BL$3,Команды!$A$2:$A$7500,0),$E67+2)=Команды!$AJ$4,TRUE,FALSE),IF(INDEX(Команды!$A$2:$AN$7500,MATCH(BL$3,Команды!$A$2:$A$7500,0),$E67+2)=Команды!$AJ$5,TRUE,FALSE),IF(INDEX(Команды!$A$2:$AN$7500,MATCH(BL$3,Команды!$A$2:$A$7500,0),$E67+2)=Команды!$AJ$6,TRUE,FALSE),IF(INDEX(Команды!$A$2:$AN$7500,MATCH(BL$3,Команды!$A$2:$A$7500,0),$E67+2)=Команды!$AJ$7,TRUE,FALSE),IF(INDEX(Команды!$A$2:$AN$7500,MATCH(BL$3,Команды!$A$2:$A$7500,0),$E67+2)=Команды!$AJ$8,TRUE,FALSE),IF(INDEX(Команды!$A$2:$AN$7500,MATCH(BL$3,Команды!$A$2:$A$7500,0),$E67+2)=Команды!$AJ$9,TRUE,FALSE),IF(INDEX(Команды!$A$2:$AN$7500,MATCH(BL$3,Команды!$A$2:$A$7500,0),$E67+2)=Команды!$AJ$10,TRUE,FALSE),IF(INDEX(Команды!$A$2:$AN$7500,MATCH(BL$3,Команды!$A$2:$A$7500,0),$E67+2)=Команды!$AJ$11,TRUE,FALSE),IF(INDEX(Команды!$A$2:$AN$7500,MATCH(BL$3,Команды!$A$2:$A$7500,0),$E67+2)=Команды!$AJ$12,TRUE,FALSE),IF(INDEX(Команды!$A$2:$AN$7500,MATCH(BL$3,Команды!$A$2:$A$7500,0),$E67+2)=Команды!$AJ$13,TRUE,FALSE),IF(INDEX(Команды!$A$2:$AN$7500,MATCH(BL$3,Команды!$A$2:$A$7500,0),$E67+2)=Команды!$AJ$14,TRUE,FALSE),IF(INDEX(Команды!$A$2:$AN$7500,MATCH(BL$3,Команды!$A$2:$A$7500,0),$E67+2)=Команды!$AJ$15,TRUE,FALSE),IF(INDEX(Команды!$A$2:$AN$7500,MATCH(BL$3,Команды!$A$2:$A$7500,0),$E67+2)=Команды!$AJ$16,TRUE,FALSE),,IF(INDEX(Команды!$A$2:$AN$7500,MATCH(BL$3,Команды!$A$2:$A$7500,0),$E67+2)=Команды!$AJ$17,TRUE,FALSE),,IF(INDEX(Команды!$A$2:$AN$7500,MATCH(BL$3,Команды!$A$2:$A$7500,0),$E67+2)=Команды!$AJ$18,TRUE,FALSE),,IF(INDEX(Команды!$A$2:$AN$7500,MATCH(BL$3,Команды!$A$2:$A$7500,0),$E67+2)=Команды!$AJ$19,TRUE,FALSE)),INDEX(Команды!$AJ$2:$AK$19,MATCH(INDEX(Команды!$A$2:$AN$7500,MATCH(BL$3,Команды!$A$2:$A$7500,0),$E67+2),Команды!$AJ$2:$AJ$19,0),2),0)</f>
        <v>В</v>
      </c>
      <c r="BM67" s="175" t="str">
        <f>IF(OR(IF(INDEX(Команды!$A$2:$AN$7500,MATCH(BL$3,Команды!$A$2:$A$7500,0),$E67+2)=Команды!$AJ$2,TRUE,FALSE),IF(INDEX(Команды!$A$2:$AN$7500,MATCH(BL$3,Команды!$A$2:$A$7500,0),$E67+2)=Команды!$AJ$3,TRUE,FALSE),IF(INDEX(Команды!$A$2:$AN$7500,MATCH(BL$3,Команды!$A$2:$A$7500,0),$E67+2)=Команды!$AJ$4,TRUE,FALSE),IF(INDEX(Команды!$A$2:$AN$7500,MATCH(BL$3,Команды!$A$2:$A$7500,0),$E67+2)=Команды!$AJ$5,TRUE,FALSE),IF(INDEX(Команды!$A$2:$AN$7500,MATCH(BL$3,Команды!$A$2:$A$7500,0),$E67+2)=Команды!$AJ$6,TRUE,FALSE),IF(INDEX(Команды!$A$2:$AN$7500,MATCH(BL$3,Команды!$A$2:$A$7500,0),$E67+2)=Команды!$AJ$7,TRUE,FALSE),IF(INDEX(Команды!$A$2:$AN$7500,MATCH(BL$3,Команды!$A$2:$A$7500,0),$E67+2)=Команды!$AJ$8,TRUE,FALSE),IF(INDEX(Команды!$A$2:$AN$7500,MATCH(BL$3,Команды!$A$2:$A$7500,0),$E67+2)=Команды!$AJ$9,TRUE,FALSE),IF(INDEX(Команды!$A$2:$AN$7500,MATCH(BL$3,Команды!$A$2:$A$7500,0),$E67+2)=Команды!$AJ$10,TRUE,FALSE),IF(INDEX(Команды!$A$2:$AN$7500,MATCH(BL$3,Команды!$A$2:$A$7500,0),$E67+2)=Команды!$AJ$11,TRUE,FALSE),IF(INDEX(Команды!$A$2:$AN$7500,MATCH(BL$3,Команды!$A$2:$A$7500,0),$E67+2)=Команды!$AJ$12,TRUE,FALSE),IF(INDEX(Команды!$A$2:$AN$7500,MATCH(BL$3,Команды!$A$2:$A$7500,0),$E67+2)=Команды!$AJ$13,TRUE,FALSE),IF(INDEX(Команды!$A$2:$AN$7500,MATCH(BL$3,Команды!$A$2:$A$7500,0),$E67+2)=Команды!$AJ$14,TRUE,FALSE),IF(INDEX(Команды!$A$2:$AN$7500,MATCH(BL$3,Команды!$A$2:$A$7500,0),$E67+2)=Команды!$AJ$15,TRUE,FALSE),IF(INDEX(Команды!$A$2:$AN$7500,MATCH(BL$3,Команды!$A$2:$A$7500,0),$E67+2)=Команды!$AJ$16,TRUE,FALSE),IF(INDEX(Команды!$A$2:$AN$7500,MATCH(BL$3,Команды!$A$2:$A$7500,0),$E67+2)=Команды!$AJ$17,TRUE,FALSE),IF(INDEX(Команды!$A$2:$AN$7500,MATCH(BL$3,Команды!$A$2:$A$7500,0),$E67+2)=Команды!$AJ$18,TRUE,FALSE),IF(INDEX(Команды!$A$2:$AN$7500,MATCH(BL$3,Команды!$A$2:$A$7500,0),$E67+2)=Команды!$AJ$19,TRUE,FALSE)),INDEX(Команды!$AJ$2:$AL$19,MATCH(INDEX(Команды!$A$2:$AN$7500,MATCH(BL$3,Команды!$A$2:$A$7500,0),$E67+2),Команды!$AJ$2:$AJ$19,0),3),0)</f>
        <v>В</v>
      </c>
      <c r="BN67" s="342"/>
      <c r="BO67" s="174" t="str">
        <f>IF(OR(IF(INDEX(Команды!$A$2:$AN$7500,MATCH(BO$3,Команды!$A$2:$A$7500,0),$E67+2)=Команды!$AJ$2,TRUE,FALSE),IF(INDEX(Команды!$A$2:$AN$7500,MATCH(BO$3,Команды!$A$2:$A$7500,0),$E67+2)=Команды!$AJ$3,TRUE,FALSE),IF(INDEX(Команды!$A$2:$AN$7500,MATCH(BO$3,Команды!$A$2:$A$7500,0),$E67+2)=Команды!$AJ$4,TRUE,FALSE),IF(INDEX(Команды!$A$2:$AN$7500,MATCH(BO$3,Команды!$A$2:$A$7500,0),$E67+2)=Команды!$AJ$5,TRUE,FALSE),IF(INDEX(Команды!$A$2:$AN$7500,MATCH(BO$3,Команды!$A$2:$A$7500,0),$E67+2)=Команды!$AJ$6,TRUE,FALSE),IF(INDEX(Команды!$A$2:$AN$7500,MATCH(BO$3,Команды!$A$2:$A$7500,0),$E67+2)=Команды!$AJ$7,TRUE,FALSE),IF(INDEX(Команды!$A$2:$AN$7500,MATCH(BO$3,Команды!$A$2:$A$7500,0),$E67+2)=Команды!$AJ$8,TRUE,FALSE),IF(INDEX(Команды!$A$2:$AN$7500,MATCH(BO$3,Команды!$A$2:$A$7500,0),$E67+2)=Команды!$AJ$9,TRUE,FALSE),IF(INDEX(Команды!$A$2:$AN$7500,MATCH(BO$3,Команды!$A$2:$A$7500,0),$E67+2)=Команды!$AJ$10,TRUE,FALSE),IF(INDEX(Команды!$A$2:$AN$7500,MATCH(BO$3,Команды!$A$2:$A$7500,0),$E67+2)=Команды!$AJ$11,TRUE,FALSE),IF(INDEX(Команды!$A$2:$AN$7500,MATCH(BO$3,Команды!$A$2:$A$7500,0),$E67+2)=Команды!$AJ$12,TRUE,FALSE),IF(INDEX(Команды!$A$2:$AN$7500,MATCH(BO$3,Команды!$A$2:$A$7500,0),$E67+2)=Команды!$AJ$13,TRUE,FALSE),IF(INDEX(Команды!$A$2:$AN$7500,MATCH(BO$3,Команды!$A$2:$A$7500,0),$E67+2)=Команды!$AJ$14,TRUE,FALSE),IF(INDEX(Команды!$A$2:$AN$7500,MATCH(BO$3,Команды!$A$2:$A$7500,0),$E67+2)=Команды!$AJ$15,TRUE,FALSE),IF(INDEX(Команды!$A$2:$AN$7500,MATCH(BO$3,Команды!$A$2:$A$7500,0),$E67+2)=Команды!$AJ$16,TRUE,FALSE),,IF(INDEX(Команды!$A$2:$AN$7500,MATCH(BO$3,Команды!$A$2:$A$7500,0),$E67+2)=Команды!$AJ$17,TRUE,FALSE),,IF(INDEX(Команды!$A$2:$AN$7500,MATCH(BO$3,Команды!$A$2:$A$7500,0),$E67+2)=Команды!$AJ$18,TRUE,FALSE),,IF(INDEX(Команды!$A$2:$AN$7500,MATCH(BO$3,Команды!$A$2:$A$7500,0),$E67+2)=Команды!$AJ$19,TRUE,FALSE)),INDEX(Команды!$AJ$2:$AK$19,MATCH(INDEX(Команды!$A$2:$AN$7500,MATCH(BO$3,Команды!$A$2:$A$7500,0),$E67+2),Команды!$AJ$2:$AJ$19,0),2),0)</f>
        <v>В</v>
      </c>
      <c r="BP67" s="175" t="str">
        <f>IF(OR(IF(INDEX(Команды!$A$2:$AN$7500,MATCH(BO$3,Команды!$A$2:$A$7500,0),$E67+2)=Команды!$AJ$2,TRUE,FALSE),IF(INDEX(Команды!$A$2:$AN$7500,MATCH(BO$3,Команды!$A$2:$A$7500,0),$E67+2)=Команды!$AJ$3,TRUE,FALSE),IF(INDEX(Команды!$A$2:$AN$7500,MATCH(BO$3,Команды!$A$2:$A$7500,0),$E67+2)=Команды!$AJ$4,TRUE,FALSE),IF(INDEX(Команды!$A$2:$AN$7500,MATCH(BO$3,Команды!$A$2:$A$7500,0),$E67+2)=Команды!$AJ$5,TRUE,FALSE),IF(INDEX(Команды!$A$2:$AN$7500,MATCH(BO$3,Команды!$A$2:$A$7500,0),$E67+2)=Команды!$AJ$6,TRUE,FALSE),IF(INDEX(Команды!$A$2:$AN$7500,MATCH(BO$3,Команды!$A$2:$A$7500,0),$E67+2)=Команды!$AJ$7,TRUE,FALSE),IF(INDEX(Команды!$A$2:$AN$7500,MATCH(BO$3,Команды!$A$2:$A$7500,0),$E67+2)=Команды!$AJ$8,TRUE,FALSE),IF(INDEX(Команды!$A$2:$AN$7500,MATCH(BO$3,Команды!$A$2:$A$7500,0),$E67+2)=Команды!$AJ$9,TRUE,FALSE),IF(INDEX(Команды!$A$2:$AN$7500,MATCH(BO$3,Команды!$A$2:$A$7500,0),$E67+2)=Команды!$AJ$10,TRUE,FALSE),IF(INDEX(Команды!$A$2:$AN$7500,MATCH(BO$3,Команды!$A$2:$A$7500,0),$E67+2)=Команды!$AJ$11,TRUE,FALSE),IF(INDEX(Команды!$A$2:$AN$7500,MATCH(BO$3,Команды!$A$2:$A$7500,0),$E67+2)=Команды!$AJ$12,TRUE,FALSE),IF(INDEX(Команды!$A$2:$AN$7500,MATCH(BO$3,Команды!$A$2:$A$7500,0),$E67+2)=Команды!$AJ$13,TRUE,FALSE),IF(INDEX(Команды!$A$2:$AN$7500,MATCH(BO$3,Команды!$A$2:$A$7500,0),$E67+2)=Команды!$AJ$14,TRUE,FALSE),IF(INDEX(Команды!$A$2:$AN$7500,MATCH(BO$3,Команды!$A$2:$A$7500,0),$E67+2)=Команды!$AJ$15,TRUE,FALSE),IF(INDEX(Команды!$A$2:$AN$7500,MATCH(BO$3,Команды!$A$2:$A$7500,0),$E67+2)=Команды!$AJ$16,TRUE,FALSE),IF(INDEX(Команды!$A$2:$AN$7500,MATCH(BO$3,Команды!$A$2:$A$7500,0),$E67+2)=Команды!$AJ$17,TRUE,FALSE),IF(INDEX(Команды!$A$2:$AN$7500,MATCH(BO$3,Команды!$A$2:$A$7500,0),$E67+2)=Команды!$AJ$18,TRUE,FALSE),IF(INDEX(Команды!$A$2:$AN$7500,MATCH(BO$3,Команды!$A$2:$A$7500,0),$E67+2)=Команды!$AJ$19,TRUE,FALSE)),INDEX(Команды!$AJ$2:$AL$19,MATCH(INDEX(Команды!$A$2:$AN$7500,MATCH(BO$3,Команды!$A$2:$A$7500,0),$E67+2),Команды!$AJ$2:$AJ$19,0),3),0)</f>
        <v>В</v>
      </c>
      <c r="BQ67" s="342"/>
      <c r="BR67" s="174" t="str">
        <f>IF(OR(IF(INDEX(Команды!$A$2:$AN$7500,MATCH(BR$3,Команды!$A$2:$A$7500,0),$E67+2)=Команды!$AJ$2,TRUE,FALSE),IF(INDEX(Команды!$A$2:$AN$7500,MATCH(BR$3,Команды!$A$2:$A$7500,0),$E67+2)=Команды!$AJ$3,TRUE,FALSE),IF(INDEX(Команды!$A$2:$AN$7500,MATCH(BR$3,Команды!$A$2:$A$7500,0),$E67+2)=Команды!$AJ$4,TRUE,FALSE),IF(INDEX(Команды!$A$2:$AN$7500,MATCH(BR$3,Команды!$A$2:$A$7500,0),$E67+2)=Команды!$AJ$5,TRUE,FALSE),IF(INDEX(Команды!$A$2:$AN$7500,MATCH(BR$3,Команды!$A$2:$A$7500,0),$E67+2)=Команды!$AJ$6,TRUE,FALSE),IF(INDEX(Команды!$A$2:$AN$7500,MATCH(BR$3,Команды!$A$2:$A$7500,0),$E67+2)=Команды!$AJ$7,TRUE,FALSE),IF(INDEX(Команды!$A$2:$AN$7500,MATCH(BR$3,Команды!$A$2:$A$7500,0),$E67+2)=Команды!$AJ$8,TRUE,FALSE),IF(INDEX(Команды!$A$2:$AN$7500,MATCH(BR$3,Команды!$A$2:$A$7500,0),$E67+2)=Команды!$AJ$9,TRUE,FALSE),IF(INDEX(Команды!$A$2:$AN$7500,MATCH(BR$3,Команды!$A$2:$A$7500,0),$E67+2)=Команды!$AJ$10,TRUE,FALSE),IF(INDEX(Команды!$A$2:$AN$7500,MATCH(BR$3,Команды!$A$2:$A$7500,0),$E67+2)=Команды!$AJ$11,TRUE,FALSE),IF(INDEX(Команды!$A$2:$AN$7500,MATCH(BR$3,Команды!$A$2:$A$7500,0),$E67+2)=Команды!$AJ$12,TRUE,FALSE),IF(INDEX(Команды!$A$2:$AN$7500,MATCH(BR$3,Команды!$A$2:$A$7500,0),$E67+2)=Команды!$AJ$13,TRUE,FALSE),IF(INDEX(Команды!$A$2:$AN$7500,MATCH(BR$3,Команды!$A$2:$A$7500,0),$E67+2)=Команды!$AJ$14,TRUE,FALSE),IF(INDEX(Команды!$A$2:$AN$7500,MATCH(BR$3,Команды!$A$2:$A$7500,0),$E67+2)=Команды!$AJ$15,TRUE,FALSE),IF(INDEX(Команды!$A$2:$AN$7500,MATCH(BR$3,Команды!$A$2:$A$7500,0),$E67+2)=Команды!$AJ$16,TRUE,FALSE),,IF(INDEX(Команды!$A$2:$AN$7500,MATCH(BR$3,Команды!$A$2:$A$7500,0),$E67+2)=Команды!$AJ$17,TRUE,FALSE),,IF(INDEX(Команды!$A$2:$AN$7500,MATCH(BR$3,Команды!$A$2:$A$7500,0),$E67+2)=Команды!$AJ$18,TRUE,FALSE),,IF(INDEX(Команды!$A$2:$AN$7500,MATCH(BR$3,Команды!$A$2:$A$7500,0),$E67+2)=Команды!$AJ$19,TRUE,FALSE)),INDEX(Команды!$AJ$2:$AK$19,MATCH(INDEX(Команды!$A$2:$AN$7500,MATCH(BR$3,Команды!$A$2:$A$7500,0),$E67+2),Команды!$AJ$2:$AJ$19,0),2),0)</f>
        <v>В</v>
      </c>
      <c r="BS67" s="175" t="str">
        <f>IF(OR(IF(INDEX(Команды!$A$2:$AN$7500,MATCH(BR$3,Команды!$A$2:$A$7500,0),$E67+2)=Команды!$AJ$2,TRUE,FALSE),IF(INDEX(Команды!$A$2:$AN$7500,MATCH(BR$3,Команды!$A$2:$A$7500,0),$E67+2)=Команды!$AJ$3,TRUE,FALSE),IF(INDEX(Команды!$A$2:$AN$7500,MATCH(BR$3,Команды!$A$2:$A$7500,0),$E67+2)=Команды!$AJ$4,TRUE,FALSE),IF(INDEX(Команды!$A$2:$AN$7500,MATCH(BR$3,Команды!$A$2:$A$7500,0),$E67+2)=Команды!$AJ$5,TRUE,FALSE),IF(INDEX(Команды!$A$2:$AN$7500,MATCH(BR$3,Команды!$A$2:$A$7500,0),$E67+2)=Команды!$AJ$6,TRUE,FALSE),IF(INDEX(Команды!$A$2:$AN$7500,MATCH(BR$3,Команды!$A$2:$A$7500,0),$E67+2)=Команды!$AJ$7,TRUE,FALSE),IF(INDEX(Команды!$A$2:$AN$7500,MATCH(BR$3,Команды!$A$2:$A$7500,0),$E67+2)=Команды!$AJ$8,TRUE,FALSE),IF(INDEX(Команды!$A$2:$AN$7500,MATCH(BR$3,Команды!$A$2:$A$7500,0),$E67+2)=Команды!$AJ$9,TRUE,FALSE),IF(INDEX(Команды!$A$2:$AN$7500,MATCH(BR$3,Команды!$A$2:$A$7500,0),$E67+2)=Команды!$AJ$10,TRUE,FALSE),IF(INDEX(Команды!$A$2:$AN$7500,MATCH(BR$3,Команды!$A$2:$A$7500,0),$E67+2)=Команды!$AJ$11,TRUE,FALSE),IF(INDEX(Команды!$A$2:$AN$7500,MATCH(BR$3,Команды!$A$2:$A$7500,0),$E67+2)=Команды!$AJ$12,TRUE,FALSE),IF(INDEX(Команды!$A$2:$AN$7500,MATCH(BR$3,Команды!$A$2:$A$7500,0),$E67+2)=Команды!$AJ$13,TRUE,FALSE),IF(INDEX(Команды!$A$2:$AN$7500,MATCH(BR$3,Команды!$A$2:$A$7500,0),$E67+2)=Команды!$AJ$14,TRUE,FALSE),IF(INDEX(Команды!$A$2:$AN$7500,MATCH(BR$3,Команды!$A$2:$A$7500,0),$E67+2)=Команды!$AJ$15,TRUE,FALSE),IF(INDEX(Команды!$A$2:$AN$7500,MATCH(BR$3,Команды!$A$2:$A$7500,0),$E67+2)=Команды!$AJ$16,TRUE,FALSE),IF(INDEX(Команды!$A$2:$AN$7500,MATCH(BR$3,Команды!$A$2:$A$7500,0),$E67+2)=Команды!$AJ$17,TRUE,FALSE),IF(INDEX(Команды!$A$2:$AN$7500,MATCH(BR$3,Команды!$A$2:$A$7500,0),$E67+2)=Команды!$AJ$18,TRUE,FALSE),IF(INDEX(Команды!$A$2:$AN$7500,MATCH(BR$3,Команды!$A$2:$A$7500,0),$E67+2)=Команды!$AJ$19,TRUE,FALSE)),INDEX(Команды!$AJ$2:$AL$19,MATCH(INDEX(Команды!$A$2:$AN$7500,MATCH(BR$3,Команды!$A$2:$A$7500,0),$E67+2),Команды!$AJ$2:$AJ$19,0),3),0)</f>
        <v>В</v>
      </c>
      <c r="BT67" s="342"/>
      <c r="BU67" s="174" t="str">
        <f>IF(OR(IF(INDEX(Команды!$A$2:$AN$7500,MATCH(BU$3,Команды!$A$2:$A$7500,0),$E67+2)=Команды!$AJ$2,TRUE,FALSE),IF(INDEX(Команды!$A$2:$AN$7500,MATCH(BU$3,Команды!$A$2:$A$7500,0),$E67+2)=Команды!$AJ$3,TRUE,FALSE),IF(INDEX(Команды!$A$2:$AN$7500,MATCH(BU$3,Команды!$A$2:$A$7500,0),$E67+2)=Команды!$AJ$4,TRUE,FALSE),IF(INDEX(Команды!$A$2:$AN$7500,MATCH(BU$3,Команды!$A$2:$A$7500,0),$E67+2)=Команды!$AJ$5,TRUE,FALSE),IF(INDEX(Команды!$A$2:$AN$7500,MATCH(BU$3,Команды!$A$2:$A$7500,0),$E67+2)=Команды!$AJ$6,TRUE,FALSE),IF(INDEX(Команды!$A$2:$AN$7500,MATCH(BU$3,Команды!$A$2:$A$7500,0),$E67+2)=Команды!$AJ$7,TRUE,FALSE),IF(INDEX(Команды!$A$2:$AN$7500,MATCH(BU$3,Команды!$A$2:$A$7500,0),$E67+2)=Команды!$AJ$8,TRUE,FALSE),IF(INDEX(Команды!$A$2:$AN$7500,MATCH(BU$3,Команды!$A$2:$A$7500,0),$E67+2)=Команды!$AJ$9,TRUE,FALSE),IF(INDEX(Команды!$A$2:$AN$7500,MATCH(BU$3,Команды!$A$2:$A$7500,0),$E67+2)=Команды!$AJ$10,TRUE,FALSE),IF(INDEX(Команды!$A$2:$AN$7500,MATCH(BU$3,Команды!$A$2:$A$7500,0),$E67+2)=Команды!$AJ$11,TRUE,FALSE),IF(INDEX(Команды!$A$2:$AN$7500,MATCH(BU$3,Команды!$A$2:$A$7500,0),$E67+2)=Команды!$AJ$12,TRUE,FALSE),IF(INDEX(Команды!$A$2:$AN$7500,MATCH(BU$3,Команды!$A$2:$A$7500,0),$E67+2)=Команды!$AJ$13,TRUE,FALSE),IF(INDEX(Команды!$A$2:$AN$7500,MATCH(BU$3,Команды!$A$2:$A$7500,0),$E67+2)=Команды!$AJ$14,TRUE,FALSE),IF(INDEX(Команды!$A$2:$AN$7500,MATCH(BU$3,Команды!$A$2:$A$7500,0),$E67+2)=Команды!$AJ$15,TRUE,FALSE),IF(INDEX(Команды!$A$2:$AN$7500,MATCH(BU$3,Команды!$A$2:$A$7500,0),$E67+2)=Команды!$AJ$16,TRUE,FALSE),,IF(INDEX(Команды!$A$2:$AN$7500,MATCH(BU$3,Команды!$A$2:$A$7500,0),$E67+2)=Команды!$AJ$17,TRUE,FALSE),,IF(INDEX(Команды!$A$2:$AN$7500,MATCH(BU$3,Команды!$A$2:$A$7500,0),$E67+2)=Команды!$AJ$18,TRUE,FALSE),,IF(INDEX(Команды!$A$2:$AN$7500,MATCH(BU$3,Команды!$A$2:$A$7500,0),$E67+2)=Команды!$AJ$19,TRUE,FALSE)),INDEX(Команды!$AJ$2:$AK$19,MATCH(INDEX(Команды!$A$2:$AN$7500,MATCH(BU$3,Команды!$A$2:$A$7500,0),$E67+2),Команды!$AJ$2:$AJ$19,0),2),0)</f>
        <v>В</v>
      </c>
      <c r="BV67" s="175" t="str">
        <f>IF(OR(IF(INDEX(Команды!$A$2:$AN$7500,MATCH(BU$3,Команды!$A$2:$A$7500,0),$E67+2)=Команды!$AJ$2,TRUE,FALSE),IF(INDEX(Команды!$A$2:$AN$7500,MATCH(BU$3,Команды!$A$2:$A$7500,0),$E67+2)=Команды!$AJ$3,TRUE,FALSE),IF(INDEX(Команды!$A$2:$AN$7500,MATCH(BU$3,Команды!$A$2:$A$7500,0),$E67+2)=Команды!$AJ$4,TRUE,FALSE),IF(INDEX(Команды!$A$2:$AN$7500,MATCH(BU$3,Команды!$A$2:$A$7500,0),$E67+2)=Команды!$AJ$5,TRUE,FALSE),IF(INDEX(Команды!$A$2:$AN$7500,MATCH(BU$3,Команды!$A$2:$A$7500,0),$E67+2)=Команды!$AJ$6,TRUE,FALSE),IF(INDEX(Команды!$A$2:$AN$7500,MATCH(BU$3,Команды!$A$2:$A$7500,0),$E67+2)=Команды!$AJ$7,TRUE,FALSE),IF(INDEX(Команды!$A$2:$AN$7500,MATCH(BU$3,Команды!$A$2:$A$7500,0),$E67+2)=Команды!$AJ$8,TRUE,FALSE),IF(INDEX(Команды!$A$2:$AN$7500,MATCH(BU$3,Команды!$A$2:$A$7500,0),$E67+2)=Команды!$AJ$9,TRUE,FALSE),IF(INDEX(Команды!$A$2:$AN$7500,MATCH(BU$3,Команды!$A$2:$A$7500,0),$E67+2)=Команды!$AJ$10,TRUE,FALSE),IF(INDEX(Команды!$A$2:$AN$7500,MATCH(BU$3,Команды!$A$2:$A$7500,0),$E67+2)=Команды!$AJ$11,TRUE,FALSE),IF(INDEX(Команды!$A$2:$AN$7500,MATCH(BU$3,Команды!$A$2:$A$7500,0),$E67+2)=Команды!$AJ$12,TRUE,FALSE),IF(INDEX(Команды!$A$2:$AN$7500,MATCH(BU$3,Команды!$A$2:$A$7500,0),$E67+2)=Команды!$AJ$13,TRUE,FALSE),IF(INDEX(Команды!$A$2:$AN$7500,MATCH(BU$3,Команды!$A$2:$A$7500,0),$E67+2)=Команды!$AJ$14,TRUE,FALSE),IF(INDEX(Команды!$A$2:$AN$7500,MATCH(BU$3,Команды!$A$2:$A$7500,0),$E67+2)=Команды!$AJ$15,TRUE,FALSE),IF(INDEX(Команды!$A$2:$AN$7500,MATCH(BU$3,Команды!$A$2:$A$7500,0),$E67+2)=Команды!$AJ$16,TRUE,FALSE),IF(INDEX(Команды!$A$2:$AN$7500,MATCH(BU$3,Команды!$A$2:$A$7500,0),$E67+2)=Команды!$AJ$17,TRUE,FALSE),IF(INDEX(Команды!$A$2:$AN$7500,MATCH(BU$3,Команды!$A$2:$A$7500,0),$E67+2)=Команды!$AJ$18,TRUE,FALSE),IF(INDEX(Команды!$A$2:$AN$7500,MATCH(BU$3,Команды!$A$2:$A$7500,0),$E67+2)=Команды!$AJ$19,TRUE,FALSE)),INDEX(Команды!$AJ$2:$AL$19,MATCH(INDEX(Команды!$A$2:$AN$7500,MATCH(BU$3,Команды!$A$2:$A$7500,0),$E67+2),Команды!$AJ$2:$AJ$19,0),3),0)</f>
        <v>В</v>
      </c>
      <c r="BW67" s="342"/>
      <c r="BX67" s="174" t="str">
        <f>IF(OR(IF(INDEX(Команды!$A$2:$AN$7500,MATCH(BX$3,Команды!$A$2:$A$7500,0),$E67+2)=Команды!$AJ$2,TRUE,FALSE),IF(INDEX(Команды!$A$2:$AN$7500,MATCH(BX$3,Команды!$A$2:$A$7500,0),$E67+2)=Команды!$AJ$3,TRUE,FALSE),IF(INDEX(Команды!$A$2:$AN$7500,MATCH(BX$3,Команды!$A$2:$A$7500,0),$E67+2)=Команды!$AJ$4,TRUE,FALSE),IF(INDEX(Команды!$A$2:$AN$7500,MATCH(BX$3,Команды!$A$2:$A$7500,0),$E67+2)=Команды!$AJ$5,TRUE,FALSE),IF(INDEX(Команды!$A$2:$AN$7500,MATCH(BX$3,Команды!$A$2:$A$7500,0),$E67+2)=Команды!$AJ$6,TRUE,FALSE),IF(INDEX(Команды!$A$2:$AN$7500,MATCH(BX$3,Команды!$A$2:$A$7500,0),$E67+2)=Команды!$AJ$7,TRUE,FALSE),IF(INDEX(Команды!$A$2:$AN$7500,MATCH(BX$3,Команды!$A$2:$A$7500,0),$E67+2)=Команды!$AJ$8,TRUE,FALSE),IF(INDEX(Команды!$A$2:$AN$7500,MATCH(BX$3,Команды!$A$2:$A$7500,0),$E67+2)=Команды!$AJ$9,TRUE,FALSE),IF(INDEX(Команды!$A$2:$AN$7500,MATCH(BX$3,Команды!$A$2:$A$7500,0),$E67+2)=Команды!$AJ$10,TRUE,FALSE),IF(INDEX(Команды!$A$2:$AN$7500,MATCH(BX$3,Команды!$A$2:$A$7500,0),$E67+2)=Команды!$AJ$11,TRUE,FALSE),IF(INDEX(Команды!$A$2:$AN$7500,MATCH(BX$3,Команды!$A$2:$A$7500,0),$E67+2)=Команды!$AJ$12,TRUE,FALSE),IF(INDEX(Команды!$A$2:$AN$7500,MATCH(BX$3,Команды!$A$2:$A$7500,0),$E67+2)=Команды!$AJ$13,TRUE,FALSE),IF(INDEX(Команды!$A$2:$AN$7500,MATCH(BX$3,Команды!$A$2:$A$7500,0),$E67+2)=Команды!$AJ$14,TRUE,FALSE),IF(INDEX(Команды!$A$2:$AN$7500,MATCH(BX$3,Команды!$A$2:$A$7500,0),$E67+2)=Команды!$AJ$15,TRUE,FALSE),IF(INDEX(Команды!$A$2:$AN$7500,MATCH(BX$3,Команды!$A$2:$A$7500,0),$E67+2)=Команды!$AJ$16,TRUE,FALSE),,IF(INDEX(Команды!$A$2:$AN$7500,MATCH(BX$3,Команды!$A$2:$A$7500,0),$E67+2)=Команды!$AJ$17,TRUE,FALSE),,IF(INDEX(Команды!$A$2:$AN$7500,MATCH(BX$3,Команды!$A$2:$A$7500,0),$E67+2)=Команды!$AJ$18,TRUE,FALSE),,IF(INDEX(Команды!$A$2:$AN$7500,MATCH(BX$3,Команды!$A$2:$A$7500,0),$E67+2)=Команды!$AJ$19,TRUE,FALSE)),INDEX(Команды!$AJ$2:$AK$19,MATCH(INDEX(Команды!$A$2:$AN$7500,MATCH(BX$3,Команды!$A$2:$A$7500,0),$E67+2),Команды!$AJ$2:$AJ$19,0),2),0)</f>
        <v>В</v>
      </c>
      <c r="BY67" s="175" t="str">
        <f>IF(OR(IF(INDEX(Команды!$A$2:$AN$7500,MATCH(BX$3,Команды!$A$2:$A$7500,0),$E67+2)=Команды!$AJ$2,TRUE,FALSE),IF(INDEX(Команды!$A$2:$AN$7500,MATCH(BX$3,Команды!$A$2:$A$7500,0),$E67+2)=Команды!$AJ$3,TRUE,FALSE),IF(INDEX(Команды!$A$2:$AN$7500,MATCH(BX$3,Команды!$A$2:$A$7500,0),$E67+2)=Команды!$AJ$4,TRUE,FALSE),IF(INDEX(Команды!$A$2:$AN$7500,MATCH(BX$3,Команды!$A$2:$A$7500,0),$E67+2)=Команды!$AJ$5,TRUE,FALSE),IF(INDEX(Команды!$A$2:$AN$7500,MATCH(BX$3,Команды!$A$2:$A$7500,0),$E67+2)=Команды!$AJ$6,TRUE,FALSE),IF(INDEX(Команды!$A$2:$AN$7500,MATCH(BX$3,Команды!$A$2:$A$7500,0),$E67+2)=Команды!$AJ$7,TRUE,FALSE),IF(INDEX(Команды!$A$2:$AN$7500,MATCH(BX$3,Команды!$A$2:$A$7500,0),$E67+2)=Команды!$AJ$8,TRUE,FALSE),IF(INDEX(Команды!$A$2:$AN$7500,MATCH(BX$3,Команды!$A$2:$A$7500,0),$E67+2)=Команды!$AJ$9,TRUE,FALSE),IF(INDEX(Команды!$A$2:$AN$7500,MATCH(BX$3,Команды!$A$2:$A$7500,0),$E67+2)=Команды!$AJ$10,TRUE,FALSE),IF(INDEX(Команды!$A$2:$AN$7500,MATCH(BX$3,Команды!$A$2:$A$7500,0),$E67+2)=Команды!$AJ$11,TRUE,FALSE),IF(INDEX(Команды!$A$2:$AN$7500,MATCH(BX$3,Команды!$A$2:$A$7500,0),$E67+2)=Команды!$AJ$12,TRUE,FALSE),IF(INDEX(Команды!$A$2:$AN$7500,MATCH(BX$3,Команды!$A$2:$A$7500,0),$E67+2)=Команды!$AJ$13,TRUE,FALSE),IF(INDEX(Команды!$A$2:$AN$7500,MATCH(BX$3,Команды!$A$2:$A$7500,0),$E67+2)=Команды!$AJ$14,TRUE,FALSE),IF(INDEX(Команды!$A$2:$AN$7500,MATCH(BX$3,Команды!$A$2:$A$7500,0),$E67+2)=Команды!$AJ$15,TRUE,FALSE),IF(INDEX(Команды!$A$2:$AN$7500,MATCH(BX$3,Команды!$A$2:$A$7500,0),$E67+2)=Команды!$AJ$16,TRUE,FALSE),IF(INDEX(Команды!$A$2:$AN$7500,MATCH(BX$3,Команды!$A$2:$A$7500,0),$E67+2)=Команды!$AJ$17,TRUE,FALSE),IF(INDEX(Команды!$A$2:$AN$7500,MATCH(BX$3,Команды!$A$2:$A$7500,0),$E67+2)=Команды!$AJ$18,TRUE,FALSE),IF(INDEX(Команды!$A$2:$AN$7500,MATCH(BX$3,Команды!$A$2:$A$7500,0),$E67+2)=Команды!$AJ$19,TRUE,FALSE)),INDEX(Команды!$AJ$2:$AL$19,MATCH(INDEX(Команды!$A$2:$AN$7500,MATCH(BX$3,Команды!$A$2:$A$7500,0),$E67+2),Команды!$AJ$2:$AJ$19,0),3),0)</f>
        <v>В</v>
      </c>
      <c r="BZ67" s="342"/>
      <c r="CA67" s="174" t="str">
        <f>IF(OR(IF(INDEX(Команды!$A$2:$AN$7500,MATCH(CA$3,Команды!$A$2:$A$7500,0),$E67+2)=Команды!$AJ$2,TRUE,FALSE),IF(INDEX(Команды!$A$2:$AN$7500,MATCH(CA$3,Команды!$A$2:$A$7500,0),$E67+2)=Команды!$AJ$3,TRUE,FALSE),IF(INDEX(Команды!$A$2:$AN$7500,MATCH(CA$3,Команды!$A$2:$A$7500,0),$E67+2)=Команды!$AJ$4,TRUE,FALSE),IF(INDEX(Команды!$A$2:$AN$7500,MATCH(CA$3,Команды!$A$2:$A$7500,0),$E67+2)=Команды!$AJ$5,TRUE,FALSE),IF(INDEX(Команды!$A$2:$AN$7500,MATCH(CA$3,Команды!$A$2:$A$7500,0),$E67+2)=Команды!$AJ$6,TRUE,FALSE),IF(INDEX(Команды!$A$2:$AN$7500,MATCH(CA$3,Команды!$A$2:$A$7500,0),$E67+2)=Команды!$AJ$7,TRUE,FALSE),IF(INDEX(Команды!$A$2:$AN$7500,MATCH(CA$3,Команды!$A$2:$A$7500,0),$E67+2)=Команды!$AJ$8,TRUE,FALSE),IF(INDEX(Команды!$A$2:$AN$7500,MATCH(CA$3,Команды!$A$2:$A$7500,0),$E67+2)=Команды!$AJ$9,TRUE,FALSE),IF(INDEX(Команды!$A$2:$AN$7500,MATCH(CA$3,Команды!$A$2:$A$7500,0),$E67+2)=Команды!$AJ$10,TRUE,FALSE),IF(INDEX(Команды!$A$2:$AN$7500,MATCH(CA$3,Команды!$A$2:$A$7500,0),$E67+2)=Команды!$AJ$11,TRUE,FALSE),IF(INDEX(Команды!$A$2:$AN$7500,MATCH(CA$3,Команды!$A$2:$A$7500,0),$E67+2)=Команды!$AJ$12,TRUE,FALSE),IF(INDEX(Команды!$A$2:$AN$7500,MATCH(CA$3,Команды!$A$2:$A$7500,0),$E67+2)=Команды!$AJ$13,TRUE,FALSE),IF(INDEX(Команды!$A$2:$AN$7500,MATCH(CA$3,Команды!$A$2:$A$7500,0),$E67+2)=Команды!$AJ$14,TRUE,FALSE),IF(INDEX(Команды!$A$2:$AN$7500,MATCH(CA$3,Команды!$A$2:$A$7500,0),$E67+2)=Команды!$AJ$15,TRUE,FALSE),IF(INDEX(Команды!$A$2:$AN$7500,MATCH(CA$3,Команды!$A$2:$A$7500,0),$E67+2)=Команды!$AJ$16,TRUE,FALSE),,IF(INDEX(Команды!$A$2:$AN$7500,MATCH(CA$3,Команды!$A$2:$A$7500,0),$E67+2)=Команды!$AJ$17,TRUE,FALSE),,IF(INDEX(Команды!$A$2:$AN$7500,MATCH(CA$3,Команды!$A$2:$A$7500,0),$E67+2)=Команды!$AJ$18,TRUE,FALSE),,IF(INDEX(Команды!$A$2:$AN$7500,MATCH(CA$3,Команды!$A$2:$A$7500,0),$E67+2)=Команды!$AJ$19,TRUE,FALSE)),INDEX(Команды!$AJ$2:$AK$19,MATCH(INDEX(Команды!$A$2:$AN$7500,MATCH(CA$3,Команды!$A$2:$A$7500,0),$E67+2),Команды!$AJ$2:$AJ$19,0),2),0)</f>
        <v>В</v>
      </c>
      <c r="CB67" s="175" t="str">
        <f>IF(OR(IF(INDEX(Команды!$A$2:$AN$7500,MATCH(CA$3,Команды!$A$2:$A$7500,0),$E67+2)=Команды!$AJ$2,TRUE,FALSE),IF(INDEX(Команды!$A$2:$AN$7500,MATCH(CA$3,Команды!$A$2:$A$7500,0),$E67+2)=Команды!$AJ$3,TRUE,FALSE),IF(INDEX(Команды!$A$2:$AN$7500,MATCH(CA$3,Команды!$A$2:$A$7500,0),$E67+2)=Команды!$AJ$4,TRUE,FALSE),IF(INDEX(Команды!$A$2:$AN$7500,MATCH(CA$3,Команды!$A$2:$A$7500,0),$E67+2)=Команды!$AJ$5,TRUE,FALSE),IF(INDEX(Команды!$A$2:$AN$7500,MATCH(CA$3,Команды!$A$2:$A$7500,0),$E67+2)=Команды!$AJ$6,TRUE,FALSE),IF(INDEX(Команды!$A$2:$AN$7500,MATCH(CA$3,Команды!$A$2:$A$7500,0),$E67+2)=Команды!$AJ$7,TRUE,FALSE),IF(INDEX(Команды!$A$2:$AN$7500,MATCH(CA$3,Команды!$A$2:$A$7500,0),$E67+2)=Команды!$AJ$8,TRUE,FALSE),IF(INDEX(Команды!$A$2:$AN$7500,MATCH(CA$3,Команды!$A$2:$A$7500,0),$E67+2)=Команды!$AJ$9,TRUE,FALSE),IF(INDEX(Команды!$A$2:$AN$7500,MATCH(CA$3,Команды!$A$2:$A$7500,0),$E67+2)=Команды!$AJ$10,TRUE,FALSE),IF(INDEX(Команды!$A$2:$AN$7500,MATCH(CA$3,Команды!$A$2:$A$7500,0),$E67+2)=Команды!$AJ$11,TRUE,FALSE),IF(INDEX(Команды!$A$2:$AN$7500,MATCH(CA$3,Команды!$A$2:$A$7500,0),$E67+2)=Команды!$AJ$12,TRUE,FALSE),IF(INDEX(Команды!$A$2:$AN$7500,MATCH(CA$3,Команды!$A$2:$A$7500,0),$E67+2)=Команды!$AJ$13,TRUE,FALSE),IF(INDEX(Команды!$A$2:$AN$7500,MATCH(CA$3,Команды!$A$2:$A$7500,0),$E67+2)=Команды!$AJ$14,TRUE,FALSE),IF(INDEX(Команды!$A$2:$AN$7500,MATCH(CA$3,Команды!$A$2:$A$7500,0),$E67+2)=Команды!$AJ$15,TRUE,FALSE),IF(INDEX(Команды!$A$2:$AN$7500,MATCH(CA$3,Команды!$A$2:$A$7500,0),$E67+2)=Команды!$AJ$16,TRUE,FALSE),IF(INDEX(Команды!$A$2:$AN$7500,MATCH(CA$3,Команды!$A$2:$A$7500,0),$E67+2)=Команды!$AJ$17,TRUE,FALSE),IF(INDEX(Команды!$A$2:$AN$7500,MATCH(CA$3,Команды!$A$2:$A$7500,0),$E67+2)=Команды!$AJ$18,TRUE,FALSE),IF(INDEX(Команды!$A$2:$AN$7500,MATCH(CA$3,Команды!$A$2:$A$7500,0),$E67+2)=Команды!$AJ$19,TRUE,FALSE)),INDEX(Команды!$AJ$2:$AL$19,MATCH(INDEX(Команды!$A$2:$AN$7500,MATCH(CA$3,Команды!$A$2:$A$7500,0),$E67+2),Команды!$AJ$2:$AJ$19,0),3),0)</f>
        <v>В</v>
      </c>
      <c r="CC67" s="342"/>
      <c r="CD67" s="174" t="str">
        <f>IF(OR(IF(INDEX(Команды!$A$2:$AN$7500,MATCH(CD$3,Команды!$A$2:$A$7500,0),$E67+2)=Команды!$AJ$2,TRUE,FALSE),IF(INDEX(Команды!$A$2:$AN$7500,MATCH(CD$3,Команды!$A$2:$A$7500,0),$E67+2)=Команды!$AJ$3,TRUE,FALSE),IF(INDEX(Команды!$A$2:$AN$7500,MATCH(CD$3,Команды!$A$2:$A$7500,0),$E67+2)=Команды!$AJ$4,TRUE,FALSE),IF(INDEX(Команды!$A$2:$AN$7500,MATCH(CD$3,Команды!$A$2:$A$7500,0),$E67+2)=Команды!$AJ$5,TRUE,FALSE),IF(INDEX(Команды!$A$2:$AN$7500,MATCH(CD$3,Команды!$A$2:$A$7500,0),$E67+2)=Команды!$AJ$6,TRUE,FALSE),IF(INDEX(Команды!$A$2:$AN$7500,MATCH(CD$3,Команды!$A$2:$A$7500,0),$E67+2)=Команды!$AJ$7,TRUE,FALSE),IF(INDEX(Команды!$A$2:$AN$7500,MATCH(CD$3,Команды!$A$2:$A$7500,0),$E67+2)=Команды!$AJ$8,TRUE,FALSE),IF(INDEX(Команды!$A$2:$AN$7500,MATCH(CD$3,Команды!$A$2:$A$7500,0),$E67+2)=Команды!$AJ$9,TRUE,FALSE),IF(INDEX(Команды!$A$2:$AN$7500,MATCH(CD$3,Команды!$A$2:$A$7500,0),$E67+2)=Команды!$AJ$10,TRUE,FALSE),IF(INDEX(Команды!$A$2:$AN$7500,MATCH(CD$3,Команды!$A$2:$A$7500,0),$E67+2)=Команды!$AJ$11,TRUE,FALSE),IF(INDEX(Команды!$A$2:$AN$7500,MATCH(CD$3,Команды!$A$2:$A$7500,0),$E67+2)=Команды!$AJ$12,TRUE,FALSE),IF(INDEX(Команды!$A$2:$AN$7500,MATCH(CD$3,Команды!$A$2:$A$7500,0),$E67+2)=Команды!$AJ$13,TRUE,FALSE),IF(INDEX(Команды!$A$2:$AN$7500,MATCH(CD$3,Команды!$A$2:$A$7500,0),$E67+2)=Команды!$AJ$14,TRUE,FALSE),IF(INDEX(Команды!$A$2:$AN$7500,MATCH(CD$3,Команды!$A$2:$A$7500,0),$E67+2)=Команды!$AJ$15,TRUE,FALSE),IF(INDEX(Команды!$A$2:$AN$7500,MATCH(CD$3,Команды!$A$2:$A$7500,0),$E67+2)=Команды!$AJ$16,TRUE,FALSE),,IF(INDEX(Команды!$A$2:$AN$7500,MATCH(CD$3,Команды!$A$2:$A$7500,0),$E67+2)=Команды!$AJ$17,TRUE,FALSE),,IF(INDEX(Команды!$A$2:$AN$7500,MATCH(CD$3,Команды!$A$2:$A$7500,0),$E67+2)=Команды!$AJ$18,TRUE,FALSE),,IF(INDEX(Команды!$A$2:$AN$7500,MATCH(CD$3,Команды!$A$2:$A$7500,0),$E67+2)=Команды!$AJ$19,TRUE,FALSE)),INDEX(Команды!$AJ$2:$AK$19,MATCH(INDEX(Команды!$A$2:$AN$7500,MATCH(CD$3,Команды!$A$2:$A$7500,0),$E67+2),Команды!$AJ$2:$AJ$19,0),2),0)</f>
        <v>В</v>
      </c>
      <c r="CE67" s="175" t="str">
        <f>IF(OR(IF(INDEX(Команды!$A$2:$AN$7500,MATCH(CD$3,Команды!$A$2:$A$7500,0),$E67+2)=Команды!$AJ$2,TRUE,FALSE),IF(INDEX(Команды!$A$2:$AN$7500,MATCH(CD$3,Команды!$A$2:$A$7500,0),$E67+2)=Команды!$AJ$3,TRUE,FALSE),IF(INDEX(Команды!$A$2:$AN$7500,MATCH(CD$3,Команды!$A$2:$A$7500,0),$E67+2)=Команды!$AJ$4,TRUE,FALSE),IF(INDEX(Команды!$A$2:$AN$7500,MATCH(CD$3,Команды!$A$2:$A$7500,0),$E67+2)=Команды!$AJ$5,TRUE,FALSE),IF(INDEX(Команды!$A$2:$AN$7500,MATCH(CD$3,Команды!$A$2:$A$7500,0),$E67+2)=Команды!$AJ$6,TRUE,FALSE),IF(INDEX(Команды!$A$2:$AN$7500,MATCH(CD$3,Команды!$A$2:$A$7500,0),$E67+2)=Команды!$AJ$7,TRUE,FALSE),IF(INDEX(Команды!$A$2:$AN$7500,MATCH(CD$3,Команды!$A$2:$A$7500,0),$E67+2)=Команды!$AJ$8,TRUE,FALSE),IF(INDEX(Команды!$A$2:$AN$7500,MATCH(CD$3,Команды!$A$2:$A$7500,0),$E67+2)=Команды!$AJ$9,TRUE,FALSE),IF(INDEX(Команды!$A$2:$AN$7500,MATCH(CD$3,Команды!$A$2:$A$7500,0),$E67+2)=Команды!$AJ$10,TRUE,FALSE),IF(INDEX(Команды!$A$2:$AN$7500,MATCH(CD$3,Команды!$A$2:$A$7500,0),$E67+2)=Команды!$AJ$11,TRUE,FALSE),IF(INDEX(Команды!$A$2:$AN$7500,MATCH(CD$3,Команды!$A$2:$A$7500,0),$E67+2)=Команды!$AJ$12,TRUE,FALSE),IF(INDEX(Команды!$A$2:$AN$7500,MATCH(CD$3,Команды!$A$2:$A$7500,0),$E67+2)=Команды!$AJ$13,TRUE,FALSE),IF(INDEX(Команды!$A$2:$AN$7500,MATCH(CD$3,Команды!$A$2:$A$7500,0),$E67+2)=Команды!$AJ$14,TRUE,FALSE),IF(INDEX(Команды!$A$2:$AN$7500,MATCH(CD$3,Команды!$A$2:$A$7500,0),$E67+2)=Команды!$AJ$15,TRUE,FALSE),IF(INDEX(Команды!$A$2:$AN$7500,MATCH(CD$3,Команды!$A$2:$A$7500,0),$E67+2)=Команды!$AJ$16,TRUE,FALSE),IF(INDEX(Команды!$A$2:$AN$7500,MATCH(CD$3,Команды!$A$2:$A$7500,0),$E67+2)=Команды!$AJ$17,TRUE,FALSE),IF(INDEX(Команды!$A$2:$AN$7500,MATCH(CD$3,Команды!$A$2:$A$7500,0),$E67+2)=Команды!$AJ$18,TRUE,FALSE),IF(INDEX(Команды!$A$2:$AN$7500,MATCH(CD$3,Команды!$A$2:$A$7500,0),$E67+2)=Команды!$AJ$19,TRUE,FALSE)),INDEX(Команды!$AJ$2:$AL$19,MATCH(INDEX(Команды!$A$2:$AN$7500,MATCH(CD$3,Команды!$A$2:$A$7500,0),$E67+2),Команды!$AJ$2:$AJ$19,0),3),0)</f>
        <v>В</v>
      </c>
      <c r="CF67" s="342"/>
      <c r="CG67" s="174" t="str">
        <f>IF(OR(IF(INDEX(Команды!$A$2:$AN$7500,MATCH(CG$3,Команды!$A$2:$A$7500,0),$E67+2)=Команды!$AJ$2,TRUE,FALSE),IF(INDEX(Команды!$A$2:$AN$7500,MATCH(CG$3,Команды!$A$2:$A$7500,0),$E67+2)=Команды!$AJ$3,TRUE,FALSE),IF(INDEX(Команды!$A$2:$AN$7500,MATCH(CG$3,Команды!$A$2:$A$7500,0),$E67+2)=Команды!$AJ$4,TRUE,FALSE),IF(INDEX(Команды!$A$2:$AN$7500,MATCH(CG$3,Команды!$A$2:$A$7500,0),$E67+2)=Команды!$AJ$5,TRUE,FALSE),IF(INDEX(Команды!$A$2:$AN$7500,MATCH(CG$3,Команды!$A$2:$A$7500,0),$E67+2)=Команды!$AJ$6,TRUE,FALSE),IF(INDEX(Команды!$A$2:$AN$7500,MATCH(CG$3,Команды!$A$2:$A$7500,0),$E67+2)=Команды!$AJ$7,TRUE,FALSE),IF(INDEX(Команды!$A$2:$AN$7500,MATCH(CG$3,Команды!$A$2:$A$7500,0),$E67+2)=Команды!$AJ$8,TRUE,FALSE),IF(INDEX(Команды!$A$2:$AN$7500,MATCH(CG$3,Команды!$A$2:$A$7500,0),$E67+2)=Команды!$AJ$9,TRUE,FALSE),IF(INDEX(Команды!$A$2:$AN$7500,MATCH(CG$3,Команды!$A$2:$A$7500,0),$E67+2)=Команды!$AJ$10,TRUE,FALSE),IF(INDEX(Команды!$A$2:$AN$7500,MATCH(CG$3,Команды!$A$2:$A$7500,0),$E67+2)=Команды!$AJ$11,TRUE,FALSE),IF(INDEX(Команды!$A$2:$AN$7500,MATCH(CG$3,Команды!$A$2:$A$7500,0),$E67+2)=Команды!$AJ$12,TRUE,FALSE),IF(INDEX(Команды!$A$2:$AN$7500,MATCH(CG$3,Команды!$A$2:$A$7500,0),$E67+2)=Команды!$AJ$13,TRUE,FALSE),IF(INDEX(Команды!$A$2:$AN$7500,MATCH(CG$3,Команды!$A$2:$A$7500,0),$E67+2)=Команды!$AJ$14,TRUE,FALSE),IF(INDEX(Команды!$A$2:$AN$7500,MATCH(CG$3,Команды!$A$2:$A$7500,0),$E67+2)=Команды!$AJ$15,TRUE,FALSE),IF(INDEX(Команды!$A$2:$AN$7500,MATCH(CG$3,Команды!$A$2:$A$7500,0),$E67+2)=Команды!$AJ$16,TRUE,FALSE),,IF(INDEX(Команды!$A$2:$AN$7500,MATCH(CG$3,Команды!$A$2:$A$7500,0),$E67+2)=Команды!$AJ$17,TRUE,FALSE),,IF(INDEX(Команды!$A$2:$AN$7500,MATCH(CG$3,Команды!$A$2:$A$7500,0),$E67+2)=Команды!$AJ$18,TRUE,FALSE),,IF(INDEX(Команды!$A$2:$AN$7500,MATCH(CG$3,Команды!$A$2:$A$7500,0),$E67+2)=Команды!$AJ$19,TRUE,FALSE)),INDEX(Команды!$AJ$2:$AK$19,MATCH(INDEX(Команды!$A$2:$AN$7500,MATCH(CG$3,Команды!$A$2:$A$7500,0),$E67+2),Команды!$AJ$2:$AJ$19,0),2),0)</f>
        <v>В</v>
      </c>
      <c r="CH67" s="175" t="str">
        <f>IF(OR(IF(INDEX(Команды!$A$2:$AN$7500,MATCH(CG$3,Команды!$A$2:$A$7500,0),$E67+2)=Команды!$AJ$2,TRUE,FALSE),IF(INDEX(Команды!$A$2:$AN$7500,MATCH(CG$3,Команды!$A$2:$A$7500,0),$E67+2)=Команды!$AJ$3,TRUE,FALSE),IF(INDEX(Команды!$A$2:$AN$7500,MATCH(CG$3,Команды!$A$2:$A$7500,0),$E67+2)=Команды!$AJ$4,TRUE,FALSE),IF(INDEX(Команды!$A$2:$AN$7500,MATCH(CG$3,Команды!$A$2:$A$7500,0),$E67+2)=Команды!$AJ$5,TRUE,FALSE),IF(INDEX(Команды!$A$2:$AN$7500,MATCH(CG$3,Команды!$A$2:$A$7500,0),$E67+2)=Команды!$AJ$6,TRUE,FALSE),IF(INDEX(Команды!$A$2:$AN$7500,MATCH(CG$3,Команды!$A$2:$A$7500,0),$E67+2)=Команды!$AJ$7,TRUE,FALSE),IF(INDEX(Команды!$A$2:$AN$7500,MATCH(CG$3,Команды!$A$2:$A$7500,0),$E67+2)=Команды!$AJ$8,TRUE,FALSE),IF(INDEX(Команды!$A$2:$AN$7500,MATCH(CG$3,Команды!$A$2:$A$7500,0),$E67+2)=Команды!$AJ$9,TRUE,FALSE),IF(INDEX(Команды!$A$2:$AN$7500,MATCH(CG$3,Команды!$A$2:$A$7500,0),$E67+2)=Команды!$AJ$10,TRUE,FALSE),IF(INDEX(Команды!$A$2:$AN$7500,MATCH(CG$3,Команды!$A$2:$A$7500,0),$E67+2)=Команды!$AJ$11,TRUE,FALSE),IF(INDEX(Команды!$A$2:$AN$7500,MATCH(CG$3,Команды!$A$2:$A$7500,0),$E67+2)=Команды!$AJ$12,TRUE,FALSE),IF(INDEX(Команды!$A$2:$AN$7500,MATCH(CG$3,Команды!$A$2:$A$7500,0),$E67+2)=Команды!$AJ$13,TRUE,FALSE),IF(INDEX(Команды!$A$2:$AN$7500,MATCH(CG$3,Команды!$A$2:$A$7500,0),$E67+2)=Команды!$AJ$14,TRUE,FALSE),IF(INDEX(Команды!$A$2:$AN$7500,MATCH(CG$3,Команды!$A$2:$A$7500,0),$E67+2)=Команды!$AJ$15,TRUE,FALSE),IF(INDEX(Команды!$A$2:$AN$7500,MATCH(CG$3,Команды!$A$2:$A$7500,0),$E67+2)=Команды!$AJ$16,TRUE,FALSE),IF(INDEX(Команды!$A$2:$AN$7500,MATCH(CG$3,Команды!$A$2:$A$7500,0),$E67+2)=Команды!$AJ$17,TRUE,FALSE),IF(INDEX(Команды!$A$2:$AN$7500,MATCH(CG$3,Команды!$A$2:$A$7500,0),$E67+2)=Команды!$AJ$18,TRUE,FALSE),IF(INDEX(Команды!$A$2:$AN$7500,MATCH(CG$3,Команды!$A$2:$A$7500,0),$E67+2)=Команды!$AJ$19,TRUE,FALSE)),INDEX(Команды!$AJ$2:$AL$19,MATCH(INDEX(Команды!$A$2:$AN$7500,MATCH(CG$3,Команды!$A$2:$A$7500,0),$E67+2),Команды!$AJ$2:$AJ$19,0),3),0)</f>
        <v>В</v>
      </c>
      <c r="CI67" s="342"/>
      <c r="CJ67" s="174" t="str">
        <f>IF(OR(IF(INDEX(Команды!$A$2:$AN$7500,MATCH(CJ$3,Команды!$A$2:$A$7500,0),$E67+2)=Команды!$AJ$2,TRUE,FALSE),IF(INDEX(Команды!$A$2:$AN$7500,MATCH(CJ$3,Команды!$A$2:$A$7500,0),$E67+2)=Команды!$AJ$3,TRUE,FALSE),IF(INDEX(Команды!$A$2:$AN$7500,MATCH(CJ$3,Команды!$A$2:$A$7500,0),$E67+2)=Команды!$AJ$4,TRUE,FALSE),IF(INDEX(Команды!$A$2:$AN$7500,MATCH(CJ$3,Команды!$A$2:$A$7500,0),$E67+2)=Команды!$AJ$5,TRUE,FALSE),IF(INDEX(Команды!$A$2:$AN$7500,MATCH(CJ$3,Команды!$A$2:$A$7500,0),$E67+2)=Команды!$AJ$6,TRUE,FALSE),IF(INDEX(Команды!$A$2:$AN$7500,MATCH(CJ$3,Команды!$A$2:$A$7500,0),$E67+2)=Команды!$AJ$7,TRUE,FALSE),IF(INDEX(Команды!$A$2:$AN$7500,MATCH(CJ$3,Команды!$A$2:$A$7500,0),$E67+2)=Команды!$AJ$8,TRUE,FALSE),IF(INDEX(Команды!$A$2:$AN$7500,MATCH(CJ$3,Команды!$A$2:$A$7500,0),$E67+2)=Команды!$AJ$9,TRUE,FALSE),IF(INDEX(Команды!$A$2:$AN$7500,MATCH(CJ$3,Команды!$A$2:$A$7500,0),$E67+2)=Команды!$AJ$10,TRUE,FALSE),IF(INDEX(Команды!$A$2:$AN$7500,MATCH(CJ$3,Команды!$A$2:$A$7500,0),$E67+2)=Команды!$AJ$11,TRUE,FALSE),IF(INDEX(Команды!$A$2:$AN$7500,MATCH(CJ$3,Команды!$A$2:$A$7500,0),$E67+2)=Команды!$AJ$12,TRUE,FALSE),IF(INDEX(Команды!$A$2:$AN$7500,MATCH(CJ$3,Команды!$A$2:$A$7500,0),$E67+2)=Команды!$AJ$13,TRUE,FALSE),IF(INDEX(Команды!$A$2:$AN$7500,MATCH(CJ$3,Команды!$A$2:$A$7500,0),$E67+2)=Команды!$AJ$14,TRUE,FALSE),IF(INDEX(Команды!$A$2:$AN$7500,MATCH(CJ$3,Команды!$A$2:$A$7500,0),$E67+2)=Команды!$AJ$15,TRUE,FALSE),IF(INDEX(Команды!$A$2:$AN$7500,MATCH(CJ$3,Команды!$A$2:$A$7500,0),$E67+2)=Команды!$AJ$16,TRUE,FALSE),,IF(INDEX(Команды!$A$2:$AN$7500,MATCH(CJ$3,Команды!$A$2:$A$7500,0),$E67+2)=Команды!$AJ$17,TRUE,FALSE),,IF(INDEX(Команды!$A$2:$AN$7500,MATCH(CJ$3,Команды!$A$2:$A$7500,0),$E67+2)=Команды!$AJ$18,TRUE,FALSE),,IF(INDEX(Команды!$A$2:$AN$7500,MATCH(CJ$3,Команды!$A$2:$A$7500,0),$E67+2)=Команды!$AJ$19,TRUE,FALSE)),INDEX(Команды!$AJ$2:$AK$19,MATCH(INDEX(Команды!$A$2:$AN$7500,MATCH(CJ$3,Команды!$A$2:$A$7500,0),$E67+2),Команды!$AJ$2:$AJ$19,0),2),0)</f>
        <v>В</v>
      </c>
      <c r="CK67" s="175" t="str">
        <f>IF(OR(IF(INDEX(Команды!$A$2:$AN$7500,MATCH(CJ$3,Команды!$A$2:$A$7500,0),$E67+2)=Команды!$AJ$2,TRUE,FALSE),IF(INDEX(Команды!$A$2:$AN$7500,MATCH(CJ$3,Команды!$A$2:$A$7500,0),$E67+2)=Команды!$AJ$3,TRUE,FALSE),IF(INDEX(Команды!$A$2:$AN$7500,MATCH(CJ$3,Команды!$A$2:$A$7500,0),$E67+2)=Команды!$AJ$4,TRUE,FALSE),IF(INDEX(Команды!$A$2:$AN$7500,MATCH(CJ$3,Команды!$A$2:$A$7500,0),$E67+2)=Команды!$AJ$5,TRUE,FALSE),IF(INDEX(Команды!$A$2:$AN$7500,MATCH(CJ$3,Команды!$A$2:$A$7500,0),$E67+2)=Команды!$AJ$6,TRUE,FALSE),IF(INDEX(Команды!$A$2:$AN$7500,MATCH(CJ$3,Команды!$A$2:$A$7500,0),$E67+2)=Команды!$AJ$7,TRUE,FALSE),IF(INDEX(Команды!$A$2:$AN$7500,MATCH(CJ$3,Команды!$A$2:$A$7500,0),$E67+2)=Команды!$AJ$8,TRUE,FALSE),IF(INDEX(Команды!$A$2:$AN$7500,MATCH(CJ$3,Команды!$A$2:$A$7500,0),$E67+2)=Команды!$AJ$9,TRUE,FALSE),IF(INDEX(Команды!$A$2:$AN$7500,MATCH(CJ$3,Команды!$A$2:$A$7500,0),$E67+2)=Команды!$AJ$10,TRUE,FALSE),IF(INDEX(Команды!$A$2:$AN$7500,MATCH(CJ$3,Команды!$A$2:$A$7500,0),$E67+2)=Команды!$AJ$11,TRUE,FALSE),IF(INDEX(Команды!$A$2:$AN$7500,MATCH(CJ$3,Команды!$A$2:$A$7500,0),$E67+2)=Команды!$AJ$12,TRUE,FALSE),IF(INDEX(Команды!$A$2:$AN$7500,MATCH(CJ$3,Команды!$A$2:$A$7500,0),$E67+2)=Команды!$AJ$13,TRUE,FALSE),IF(INDEX(Команды!$A$2:$AN$7500,MATCH(CJ$3,Команды!$A$2:$A$7500,0),$E67+2)=Команды!$AJ$14,TRUE,FALSE),IF(INDEX(Команды!$A$2:$AN$7500,MATCH(CJ$3,Команды!$A$2:$A$7500,0),$E67+2)=Команды!$AJ$15,TRUE,FALSE),IF(INDEX(Команды!$A$2:$AN$7500,MATCH(CJ$3,Команды!$A$2:$A$7500,0),$E67+2)=Команды!$AJ$16,TRUE,FALSE),IF(INDEX(Команды!$A$2:$AN$7500,MATCH(CJ$3,Команды!$A$2:$A$7500,0),$E67+2)=Команды!$AJ$17,TRUE,FALSE),IF(INDEX(Команды!$A$2:$AN$7500,MATCH(CJ$3,Команды!$A$2:$A$7500,0),$E67+2)=Команды!$AJ$18,TRUE,FALSE),IF(INDEX(Команды!$A$2:$AN$7500,MATCH(CJ$3,Команды!$A$2:$A$7500,0),$E67+2)=Команды!$AJ$19,TRUE,FALSE)),INDEX(Команды!$AJ$2:$AL$19,MATCH(INDEX(Команды!$A$2:$AN$7500,MATCH(CJ$3,Команды!$A$2:$A$7500,0),$E67+2),Команды!$AJ$2:$AJ$19,0),3),0)</f>
        <v>В</v>
      </c>
      <c r="CL67" s="342"/>
      <c r="CM67" s="174" t="str">
        <f>IF(OR(IF(INDEX(Команды!$A$2:$AN$7500,MATCH(CM$3,Команды!$A$2:$A$7500,0),$E67+2)=Команды!$AJ$2,TRUE,FALSE),IF(INDEX(Команды!$A$2:$AN$7500,MATCH(CM$3,Команды!$A$2:$A$7500,0),$E67+2)=Команды!$AJ$3,TRUE,FALSE),IF(INDEX(Команды!$A$2:$AN$7500,MATCH(CM$3,Команды!$A$2:$A$7500,0),$E67+2)=Команды!$AJ$4,TRUE,FALSE),IF(INDEX(Команды!$A$2:$AN$7500,MATCH(CM$3,Команды!$A$2:$A$7500,0),$E67+2)=Команды!$AJ$5,TRUE,FALSE),IF(INDEX(Команды!$A$2:$AN$7500,MATCH(CM$3,Команды!$A$2:$A$7500,0),$E67+2)=Команды!$AJ$6,TRUE,FALSE),IF(INDEX(Команды!$A$2:$AN$7500,MATCH(CM$3,Команды!$A$2:$A$7500,0),$E67+2)=Команды!$AJ$7,TRUE,FALSE),IF(INDEX(Команды!$A$2:$AN$7500,MATCH(CM$3,Команды!$A$2:$A$7500,0),$E67+2)=Команды!$AJ$8,TRUE,FALSE),IF(INDEX(Команды!$A$2:$AN$7500,MATCH(CM$3,Команды!$A$2:$A$7500,0),$E67+2)=Команды!$AJ$9,TRUE,FALSE),IF(INDEX(Команды!$A$2:$AN$7500,MATCH(CM$3,Команды!$A$2:$A$7500,0),$E67+2)=Команды!$AJ$10,TRUE,FALSE),IF(INDEX(Команды!$A$2:$AN$7500,MATCH(CM$3,Команды!$A$2:$A$7500,0),$E67+2)=Команды!$AJ$11,TRUE,FALSE),IF(INDEX(Команды!$A$2:$AN$7500,MATCH(CM$3,Команды!$A$2:$A$7500,0),$E67+2)=Команды!$AJ$12,TRUE,FALSE),IF(INDEX(Команды!$A$2:$AN$7500,MATCH(CM$3,Команды!$A$2:$A$7500,0),$E67+2)=Команды!$AJ$13,TRUE,FALSE),IF(INDEX(Команды!$A$2:$AN$7500,MATCH(CM$3,Команды!$A$2:$A$7500,0),$E67+2)=Команды!$AJ$14,TRUE,FALSE),IF(INDEX(Команды!$A$2:$AN$7500,MATCH(CM$3,Команды!$A$2:$A$7500,0),$E67+2)=Команды!$AJ$15,TRUE,FALSE),IF(INDEX(Команды!$A$2:$AN$7500,MATCH(CM$3,Команды!$A$2:$A$7500,0),$E67+2)=Команды!$AJ$16,TRUE,FALSE),,IF(INDEX(Команды!$A$2:$AN$7500,MATCH(CM$3,Команды!$A$2:$A$7500,0),$E67+2)=Команды!$AJ$17,TRUE,FALSE),,IF(INDEX(Команды!$A$2:$AN$7500,MATCH(CM$3,Команды!$A$2:$A$7500,0),$E67+2)=Команды!$AJ$18,TRUE,FALSE),,IF(INDEX(Команды!$A$2:$AN$7500,MATCH(CM$3,Команды!$A$2:$A$7500,0),$E67+2)=Команды!$AJ$19,TRUE,FALSE)),INDEX(Команды!$AJ$2:$AK$19,MATCH(INDEX(Команды!$A$2:$AN$7500,MATCH(CM$3,Команды!$A$2:$A$7500,0),$E67+2),Команды!$AJ$2:$AJ$19,0),2),0)</f>
        <v>В</v>
      </c>
      <c r="CN67" s="175" t="str">
        <f>IF(OR(IF(INDEX(Команды!$A$2:$AN$7500,MATCH(CM$3,Команды!$A$2:$A$7500,0),$E67+2)=Команды!$AJ$2,TRUE,FALSE),IF(INDEX(Команды!$A$2:$AN$7500,MATCH(CM$3,Команды!$A$2:$A$7500,0),$E67+2)=Команды!$AJ$3,TRUE,FALSE),IF(INDEX(Команды!$A$2:$AN$7500,MATCH(CM$3,Команды!$A$2:$A$7500,0),$E67+2)=Команды!$AJ$4,TRUE,FALSE),IF(INDEX(Команды!$A$2:$AN$7500,MATCH(CM$3,Команды!$A$2:$A$7500,0),$E67+2)=Команды!$AJ$5,TRUE,FALSE),IF(INDEX(Команды!$A$2:$AN$7500,MATCH(CM$3,Команды!$A$2:$A$7500,0),$E67+2)=Команды!$AJ$6,TRUE,FALSE),IF(INDEX(Команды!$A$2:$AN$7500,MATCH(CM$3,Команды!$A$2:$A$7500,0),$E67+2)=Команды!$AJ$7,TRUE,FALSE),IF(INDEX(Команды!$A$2:$AN$7500,MATCH(CM$3,Команды!$A$2:$A$7500,0),$E67+2)=Команды!$AJ$8,TRUE,FALSE),IF(INDEX(Команды!$A$2:$AN$7500,MATCH(CM$3,Команды!$A$2:$A$7500,0),$E67+2)=Команды!$AJ$9,TRUE,FALSE),IF(INDEX(Команды!$A$2:$AN$7500,MATCH(CM$3,Команды!$A$2:$A$7500,0),$E67+2)=Команды!$AJ$10,TRUE,FALSE),IF(INDEX(Команды!$A$2:$AN$7500,MATCH(CM$3,Команды!$A$2:$A$7500,0),$E67+2)=Команды!$AJ$11,TRUE,FALSE),IF(INDEX(Команды!$A$2:$AN$7500,MATCH(CM$3,Команды!$A$2:$A$7500,0),$E67+2)=Команды!$AJ$12,TRUE,FALSE),IF(INDEX(Команды!$A$2:$AN$7500,MATCH(CM$3,Команды!$A$2:$A$7500,0),$E67+2)=Команды!$AJ$13,TRUE,FALSE),IF(INDEX(Команды!$A$2:$AN$7500,MATCH(CM$3,Команды!$A$2:$A$7500,0),$E67+2)=Команды!$AJ$14,TRUE,FALSE),IF(INDEX(Команды!$A$2:$AN$7500,MATCH(CM$3,Команды!$A$2:$A$7500,0),$E67+2)=Команды!$AJ$15,TRUE,FALSE),IF(INDEX(Команды!$A$2:$AN$7500,MATCH(CM$3,Команды!$A$2:$A$7500,0),$E67+2)=Команды!$AJ$16,TRUE,FALSE),IF(INDEX(Команды!$A$2:$AN$7500,MATCH(CM$3,Команды!$A$2:$A$7500,0),$E67+2)=Команды!$AJ$17,TRUE,FALSE),IF(INDEX(Команды!$A$2:$AN$7500,MATCH(CM$3,Команды!$A$2:$A$7500,0),$E67+2)=Команды!$AJ$18,TRUE,FALSE),IF(INDEX(Команды!$A$2:$AN$7500,MATCH(CM$3,Команды!$A$2:$A$7500,0),$E67+2)=Команды!$AJ$19,TRUE,FALSE)),INDEX(Команды!$AJ$2:$AL$19,MATCH(INDEX(Команды!$A$2:$AN$7500,MATCH(CM$3,Команды!$A$2:$A$7500,0),$E67+2),Команды!$AJ$2:$AJ$19,0),3),0)</f>
        <v>В</v>
      </c>
      <c r="CO67" s="342"/>
      <c r="CP67" s="174" t="str">
        <f>IF(OR(IF(INDEX(Команды!$A$2:$AN$7500,MATCH(CP$3,Команды!$A$2:$A$7500,0),$E67+2)=Команды!$AJ$2,TRUE,FALSE),IF(INDEX(Команды!$A$2:$AN$7500,MATCH(CP$3,Команды!$A$2:$A$7500,0),$E67+2)=Команды!$AJ$3,TRUE,FALSE),IF(INDEX(Команды!$A$2:$AN$7500,MATCH(CP$3,Команды!$A$2:$A$7500,0),$E67+2)=Команды!$AJ$4,TRUE,FALSE),IF(INDEX(Команды!$A$2:$AN$7500,MATCH(CP$3,Команды!$A$2:$A$7500,0),$E67+2)=Команды!$AJ$5,TRUE,FALSE),IF(INDEX(Команды!$A$2:$AN$7500,MATCH(CP$3,Команды!$A$2:$A$7500,0),$E67+2)=Команды!$AJ$6,TRUE,FALSE),IF(INDEX(Команды!$A$2:$AN$7500,MATCH(CP$3,Команды!$A$2:$A$7500,0),$E67+2)=Команды!$AJ$7,TRUE,FALSE),IF(INDEX(Команды!$A$2:$AN$7500,MATCH(CP$3,Команды!$A$2:$A$7500,0),$E67+2)=Команды!$AJ$8,TRUE,FALSE),IF(INDEX(Команды!$A$2:$AN$7500,MATCH(CP$3,Команды!$A$2:$A$7500,0),$E67+2)=Команды!$AJ$9,TRUE,FALSE),IF(INDEX(Команды!$A$2:$AN$7500,MATCH(CP$3,Команды!$A$2:$A$7500,0),$E67+2)=Команды!$AJ$10,TRUE,FALSE),IF(INDEX(Команды!$A$2:$AN$7500,MATCH(CP$3,Команды!$A$2:$A$7500,0),$E67+2)=Команды!$AJ$11,TRUE,FALSE),IF(INDEX(Команды!$A$2:$AN$7500,MATCH(CP$3,Команды!$A$2:$A$7500,0),$E67+2)=Команды!$AJ$12,TRUE,FALSE),IF(INDEX(Команды!$A$2:$AN$7500,MATCH(CP$3,Команды!$A$2:$A$7500,0),$E67+2)=Команды!$AJ$13,TRUE,FALSE),IF(INDEX(Команды!$A$2:$AN$7500,MATCH(CP$3,Команды!$A$2:$A$7500,0),$E67+2)=Команды!$AJ$14,TRUE,FALSE),IF(INDEX(Команды!$A$2:$AN$7500,MATCH(CP$3,Команды!$A$2:$A$7500,0),$E67+2)=Команды!$AJ$15,TRUE,FALSE),IF(INDEX(Команды!$A$2:$AN$7500,MATCH(CP$3,Команды!$A$2:$A$7500,0),$E67+2)=Команды!$AJ$16,TRUE,FALSE),,IF(INDEX(Команды!$A$2:$AN$7500,MATCH(CP$3,Команды!$A$2:$A$7500,0),$E67+2)=Команды!$AJ$17,TRUE,FALSE),,IF(INDEX(Команды!$A$2:$AN$7500,MATCH(CP$3,Команды!$A$2:$A$7500,0),$E67+2)=Команды!$AJ$18,TRUE,FALSE),,IF(INDEX(Команды!$A$2:$AN$7500,MATCH(CP$3,Команды!$A$2:$A$7500,0),$E67+2)=Команды!$AJ$19,TRUE,FALSE)),INDEX(Команды!$AJ$2:$AK$19,MATCH(INDEX(Команды!$A$2:$AN$7500,MATCH(CP$3,Команды!$A$2:$A$7500,0),$E67+2),Команды!$AJ$2:$AJ$19,0),2),0)</f>
        <v>В</v>
      </c>
      <c r="CQ67" s="175" t="str">
        <f>IF(OR(IF(INDEX(Команды!$A$2:$AN$7500,MATCH(CP$3,Команды!$A$2:$A$7500,0),$E67+2)=Команды!$AJ$2,TRUE,FALSE),IF(INDEX(Команды!$A$2:$AN$7500,MATCH(CP$3,Команды!$A$2:$A$7500,0),$E67+2)=Команды!$AJ$3,TRUE,FALSE),IF(INDEX(Команды!$A$2:$AN$7500,MATCH(CP$3,Команды!$A$2:$A$7500,0),$E67+2)=Команды!$AJ$4,TRUE,FALSE),IF(INDEX(Команды!$A$2:$AN$7500,MATCH(CP$3,Команды!$A$2:$A$7500,0),$E67+2)=Команды!$AJ$5,TRUE,FALSE),IF(INDEX(Команды!$A$2:$AN$7500,MATCH(CP$3,Команды!$A$2:$A$7500,0),$E67+2)=Команды!$AJ$6,TRUE,FALSE),IF(INDEX(Команды!$A$2:$AN$7500,MATCH(CP$3,Команды!$A$2:$A$7500,0),$E67+2)=Команды!$AJ$7,TRUE,FALSE),IF(INDEX(Команды!$A$2:$AN$7500,MATCH(CP$3,Команды!$A$2:$A$7500,0),$E67+2)=Команды!$AJ$8,TRUE,FALSE),IF(INDEX(Команды!$A$2:$AN$7500,MATCH(CP$3,Команды!$A$2:$A$7500,0),$E67+2)=Команды!$AJ$9,TRUE,FALSE),IF(INDEX(Команды!$A$2:$AN$7500,MATCH(CP$3,Команды!$A$2:$A$7500,0),$E67+2)=Команды!$AJ$10,TRUE,FALSE),IF(INDEX(Команды!$A$2:$AN$7500,MATCH(CP$3,Команды!$A$2:$A$7500,0),$E67+2)=Команды!$AJ$11,TRUE,FALSE),IF(INDEX(Команды!$A$2:$AN$7500,MATCH(CP$3,Команды!$A$2:$A$7500,0),$E67+2)=Команды!$AJ$12,TRUE,FALSE),IF(INDEX(Команды!$A$2:$AN$7500,MATCH(CP$3,Команды!$A$2:$A$7500,0),$E67+2)=Команды!$AJ$13,TRUE,FALSE),IF(INDEX(Команды!$A$2:$AN$7500,MATCH(CP$3,Команды!$A$2:$A$7500,0),$E67+2)=Команды!$AJ$14,TRUE,FALSE),IF(INDEX(Команды!$A$2:$AN$7500,MATCH(CP$3,Команды!$A$2:$A$7500,0),$E67+2)=Команды!$AJ$15,TRUE,FALSE),IF(INDEX(Команды!$A$2:$AN$7500,MATCH(CP$3,Команды!$A$2:$A$7500,0),$E67+2)=Команды!$AJ$16,TRUE,FALSE),IF(INDEX(Команды!$A$2:$AN$7500,MATCH(CP$3,Команды!$A$2:$A$7500,0),$E67+2)=Команды!$AJ$17,TRUE,FALSE),IF(INDEX(Команды!$A$2:$AN$7500,MATCH(CP$3,Команды!$A$2:$A$7500,0),$E67+2)=Команды!$AJ$18,TRUE,FALSE),IF(INDEX(Команды!$A$2:$AN$7500,MATCH(CP$3,Команды!$A$2:$A$7500,0),$E67+2)=Команды!$AJ$19,TRUE,FALSE)),INDEX(Команды!$AJ$2:$AL$19,MATCH(INDEX(Команды!$A$2:$AN$7500,MATCH(CP$3,Команды!$A$2:$A$7500,0),$E67+2),Команды!$AJ$2:$AJ$19,0),3),0)</f>
        <v>В</v>
      </c>
      <c r="CR67" s="342"/>
      <c r="CS67" s="174" t="str">
        <f>IF(OR(IF(INDEX(Команды!$A$2:$AN$7500,MATCH(CS$3,Команды!$A$2:$A$7500,0),$E67+2)=Команды!$AJ$2,TRUE,FALSE),IF(INDEX(Команды!$A$2:$AN$7500,MATCH(CS$3,Команды!$A$2:$A$7500,0),$E67+2)=Команды!$AJ$3,TRUE,FALSE),IF(INDEX(Команды!$A$2:$AN$7500,MATCH(CS$3,Команды!$A$2:$A$7500,0),$E67+2)=Команды!$AJ$4,TRUE,FALSE),IF(INDEX(Команды!$A$2:$AN$7500,MATCH(CS$3,Команды!$A$2:$A$7500,0),$E67+2)=Команды!$AJ$5,TRUE,FALSE),IF(INDEX(Команды!$A$2:$AN$7500,MATCH(CS$3,Команды!$A$2:$A$7500,0),$E67+2)=Команды!$AJ$6,TRUE,FALSE),IF(INDEX(Команды!$A$2:$AN$7500,MATCH(CS$3,Команды!$A$2:$A$7500,0),$E67+2)=Команды!$AJ$7,TRUE,FALSE),IF(INDEX(Команды!$A$2:$AN$7500,MATCH(CS$3,Команды!$A$2:$A$7500,0),$E67+2)=Команды!$AJ$8,TRUE,FALSE),IF(INDEX(Команды!$A$2:$AN$7500,MATCH(CS$3,Команды!$A$2:$A$7500,0),$E67+2)=Команды!$AJ$9,TRUE,FALSE),IF(INDEX(Команды!$A$2:$AN$7500,MATCH(CS$3,Команды!$A$2:$A$7500,0),$E67+2)=Команды!$AJ$10,TRUE,FALSE),IF(INDEX(Команды!$A$2:$AN$7500,MATCH(CS$3,Команды!$A$2:$A$7500,0),$E67+2)=Команды!$AJ$11,TRUE,FALSE),IF(INDEX(Команды!$A$2:$AN$7500,MATCH(CS$3,Команды!$A$2:$A$7500,0),$E67+2)=Команды!$AJ$12,TRUE,FALSE),IF(INDEX(Команды!$A$2:$AN$7500,MATCH(CS$3,Команды!$A$2:$A$7500,0),$E67+2)=Команды!$AJ$13,TRUE,FALSE),IF(INDEX(Команды!$A$2:$AN$7500,MATCH(CS$3,Команды!$A$2:$A$7500,0),$E67+2)=Команды!$AJ$14,TRUE,FALSE),IF(INDEX(Команды!$A$2:$AN$7500,MATCH(CS$3,Команды!$A$2:$A$7500,0),$E67+2)=Команды!$AJ$15,TRUE,FALSE),IF(INDEX(Команды!$A$2:$AN$7500,MATCH(CS$3,Команды!$A$2:$A$7500,0),$E67+2)=Команды!$AJ$16,TRUE,FALSE),,IF(INDEX(Команды!$A$2:$AN$7500,MATCH(CS$3,Команды!$A$2:$A$7500,0),$E67+2)=Команды!$AJ$17,TRUE,FALSE),,IF(INDEX(Команды!$A$2:$AN$7500,MATCH(CS$3,Команды!$A$2:$A$7500,0),$E67+2)=Команды!$AJ$18,TRUE,FALSE),,IF(INDEX(Команды!$A$2:$AN$7500,MATCH(CS$3,Команды!$A$2:$A$7500,0),$E67+2)=Команды!$AJ$19,TRUE,FALSE)),INDEX(Команды!$AJ$2:$AK$19,MATCH(INDEX(Команды!$A$2:$AN$7500,MATCH(CS$3,Команды!$A$2:$A$7500,0),$E67+2),Команды!$AJ$2:$AJ$19,0),2),0)</f>
        <v>В</v>
      </c>
      <c r="CT67" s="175" t="str">
        <f>IF(OR(IF(INDEX(Команды!$A$2:$AN$7500,MATCH(CS$3,Команды!$A$2:$A$7500,0),$E67+2)=Команды!$AJ$2,TRUE,FALSE),IF(INDEX(Команды!$A$2:$AN$7500,MATCH(CS$3,Команды!$A$2:$A$7500,0),$E67+2)=Команды!$AJ$3,TRUE,FALSE),IF(INDEX(Команды!$A$2:$AN$7500,MATCH(CS$3,Команды!$A$2:$A$7500,0),$E67+2)=Команды!$AJ$4,TRUE,FALSE),IF(INDEX(Команды!$A$2:$AN$7500,MATCH(CS$3,Команды!$A$2:$A$7500,0),$E67+2)=Команды!$AJ$5,TRUE,FALSE),IF(INDEX(Команды!$A$2:$AN$7500,MATCH(CS$3,Команды!$A$2:$A$7500,0),$E67+2)=Команды!$AJ$6,TRUE,FALSE),IF(INDEX(Команды!$A$2:$AN$7500,MATCH(CS$3,Команды!$A$2:$A$7500,0),$E67+2)=Команды!$AJ$7,TRUE,FALSE),IF(INDEX(Команды!$A$2:$AN$7500,MATCH(CS$3,Команды!$A$2:$A$7500,0),$E67+2)=Команды!$AJ$8,TRUE,FALSE),IF(INDEX(Команды!$A$2:$AN$7500,MATCH(CS$3,Команды!$A$2:$A$7500,0),$E67+2)=Команды!$AJ$9,TRUE,FALSE),IF(INDEX(Команды!$A$2:$AN$7500,MATCH(CS$3,Команды!$A$2:$A$7500,0),$E67+2)=Команды!$AJ$10,TRUE,FALSE),IF(INDEX(Команды!$A$2:$AN$7500,MATCH(CS$3,Команды!$A$2:$A$7500,0),$E67+2)=Команды!$AJ$11,TRUE,FALSE),IF(INDEX(Команды!$A$2:$AN$7500,MATCH(CS$3,Команды!$A$2:$A$7500,0),$E67+2)=Команды!$AJ$12,TRUE,FALSE),IF(INDEX(Команды!$A$2:$AN$7500,MATCH(CS$3,Команды!$A$2:$A$7500,0),$E67+2)=Команды!$AJ$13,TRUE,FALSE),IF(INDEX(Команды!$A$2:$AN$7500,MATCH(CS$3,Команды!$A$2:$A$7500,0),$E67+2)=Команды!$AJ$14,TRUE,FALSE),IF(INDEX(Команды!$A$2:$AN$7500,MATCH(CS$3,Команды!$A$2:$A$7500,0),$E67+2)=Команды!$AJ$15,TRUE,FALSE),IF(INDEX(Команды!$A$2:$AN$7500,MATCH(CS$3,Команды!$A$2:$A$7500,0),$E67+2)=Команды!$AJ$16,TRUE,FALSE),IF(INDEX(Команды!$A$2:$AN$7500,MATCH(CS$3,Команды!$A$2:$A$7500,0),$E67+2)=Команды!$AJ$17,TRUE,FALSE),IF(INDEX(Команды!$A$2:$AN$7500,MATCH(CS$3,Команды!$A$2:$A$7500,0),$E67+2)=Команды!$AJ$18,TRUE,FALSE),IF(INDEX(Команды!$A$2:$AN$7500,MATCH(CS$3,Команды!$A$2:$A$7500,0),$E67+2)=Команды!$AJ$19,TRUE,FALSE)),INDEX(Команды!$AJ$2:$AL$19,MATCH(INDEX(Команды!$A$2:$AN$7500,MATCH(CS$3,Команды!$A$2:$A$7500,0),$E67+2),Команды!$AJ$2:$AJ$19,0),3),0)</f>
        <v>В</v>
      </c>
      <c r="CU67" s="342"/>
    </row>
    <row r="68" spans="1:99" s="2" customFormat="1" ht="21.95" customHeight="1" x14ac:dyDescent="0.3">
      <c r="A68" s="251">
        <v>63</v>
      </c>
      <c r="B68" s="2">
        <f>VLOOKUP(A68,'Список КК'!A:F,6,TRUE)</f>
        <v>2291</v>
      </c>
      <c r="C68" s="638" t="str">
        <f>VLOOKUP(A68,'Список КК'!A:B,2,TRUE)</f>
        <v>Любушкина Жанна Михайловна</v>
      </c>
      <c r="D68" s="203">
        <f>VLOOKUP(A68,'Список КК'!A:D,4,TRUE)</f>
        <v>0</v>
      </c>
      <c r="E68" s="4">
        <f>VLOOKUP(A68,'Список КК'!A:C,3,TRUE)</f>
        <v>25</v>
      </c>
      <c r="F68" s="220" t="str">
        <f>VLOOKUP(A68,'Список КК'!A:E,5,TRUE)</f>
        <v>Чт, Пт  и Сб с 11:00 до 23:00. СР -17-23</v>
      </c>
      <c r="G68" s="174" t="str">
        <f>IF(OR(IF(INDEX(Команды!$A$2:$AN$7500,MATCH(G$3,Команды!$A$2:$A$7500,0),$E68+2)=Команды!$AJ$2,TRUE,FALSE),IF(INDEX(Команды!$A$2:$AN$7500,MATCH(G$3,Команды!$A$2:$A$7500,0),$E68+2)=Команды!$AJ$3,TRUE,FALSE),IF(INDEX(Команды!$A$2:$AN$7500,MATCH(G$3,Команды!$A$2:$A$7500,0),$E68+2)=Команды!$AJ$4,TRUE,FALSE),IF(INDEX(Команды!$A$2:$AN$7500,MATCH(G$3,Команды!$A$2:$A$7500,0),$E68+2)=Команды!$AJ$5,TRUE,FALSE),IF(INDEX(Команды!$A$2:$AN$7500,MATCH(G$3,Команды!$A$2:$A$7500,0),$E68+2)=Команды!$AJ$6,TRUE,FALSE),IF(INDEX(Команды!$A$2:$AN$7500,MATCH(G$3,Команды!$A$2:$A$7500,0),$E68+2)=Команды!$AJ$7,TRUE,FALSE),IF(INDEX(Команды!$A$2:$AN$7500,MATCH(G$3,Команды!$A$2:$A$7500,0),$E68+2)=Команды!$AJ$8,TRUE,FALSE),IF(INDEX(Команды!$A$2:$AN$7500,MATCH(G$3,Команды!$A$2:$A$7500,0),$E68+2)=Команды!$AJ$9,TRUE,FALSE),IF(INDEX(Команды!$A$2:$AN$7500,MATCH(G$3,Команды!$A$2:$A$7500,0),$E68+2)=Команды!$AJ$10,TRUE,FALSE),IF(INDEX(Команды!$A$2:$AN$7500,MATCH(G$3,Команды!$A$2:$A$7500,0),$E68+2)=Команды!$AJ$11,TRUE,FALSE),IF(INDEX(Команды!$A$2:$AN$7500,MATCH(G$3,Команды!$A$2:$A$7500,0),$E68+2)=Команды!$AJ$12,TRUE,FALSE),IF(INDEX(Команды!$A$2:$AN$7500,MATCH(G$3,Команды!$A$2:$A$7500,0),$E68+2)=Команды!$AJ$13,TRUE,FALSE),IF(INDEX(Команды!$A$2:$AN$7500,MATCH(G$3,Команды!$A$2:$A$7500,0),$E68+2)=Команды!$AJ$14,TRUE,FALSE),IF(INDEX(Команды!$A$2:$AN$7500,MATCH(G$3,Команды!$A$2:$A$7500,0),$E68+2)=Команды!$AJ$15,TRUE,FALSE),IF(INDEX(Команды!$A$2:$AN$7500,MATCH(G$3,Команды!$A$2:$A$7500,0),$E68+2)=Команды!$AJ$16,TRUE,FALSE),,IF(INDEX(Команды!$A$2:$AN$7500,MATCH(G$3,Команды!$A$2:$A$7500,0),$E68+2)=Команды!$AJ$17,TRUE,FALSE),,IF(INDEX(Команды!$A$2:$AN$7500,MATCH(G$3,Команды!$A$2:$A$7500,0),$E68+2)=Команды!$AJ$18,TRUE,FALSE),,IF(INDEX(Команды!$A$2:$AN$7500,MATCH(G$3,Команды!$A$2:$A$7500,0),$E68+2)=Команды!$AJ$19,TRUE,FALSE)),INDEX(Команды!$AJ$2:$AK$19,MATCH(INDEX(Команды!$A$2:$AN$7500,MATCH(G$3,Команды!$A$2:$A$7500,0),$E68+2),Команды!$AJ$2:$AJ$19,0),2),0)</f>
        <v>В</v>
      </c>
      <c r="H68" s="175" t="str">
        <f>IF(OR(IF(INDEX(Команды!$A$2:$AN$7500,MATCH(G$3,Команды!$A$2:$A$7500,0),$E68+2)=Команды!$AJ$2,TRUE,FALSE),IF(INDEX(Команды!$A$2:$AN$7500,MATCH(G$3,Команды!$A$2:$A$7500,0),$E68+2)=Команды!$AJ$3,TRUE,FALSE),IF(INDEX(Команды!$A$2:$AN$7500,MATCH(G$3,Команды!$A$2:$A$7500,0),$E68+2)=Команды!$AJ$4,TRUE,FALSE),IF(INDEX(Команды!$A$2:$AN$7500,MATCH(G$3,Команды!$A$2:$A$7500,0),$E68+2)=Команды!$AJ$5,TRUE,FALSE),IF(INDEX(Команды!$A$2:$AN$7500,MATCH(G$3,Команды!$A$2:$A$7500,0),$E68+2)=Команды!$AJ$6,TRUE,FALSE),IF(INDEX(Команды!$A$2:$AN$7500,MATCH(G$3,Команды!$A$2:$A$7500,0),$E68+2)=Команды!$AJ$7,TRUE,FALSE),IF(INDEX(Команды!$A$2:$AN$7500,MATCH(G$3,Команды!$A$2:$A$7500,0),$E68+2)=Команды!$AJ$8,TRUE,FALSE),IF(INDEX(Команды!$A$2:$AN$7500,MATCH(G$3,Команды!$A$2:$A$7500,0),$E68+2)=Команды!$AJ$9,TRUE,FALSE),IF(INDEX(Команды!$A$2:$AN$7500,MATCH(G$3,Команды!$A$2:$A$7500,0),$E68+2)=Команды!$AJ$10,TRUE,FALSE),IF(INDEX(Команды!$A$2:$AN$7500,MATCH(G$3,Команды!$A$2:$A$7500,0),$E68+2)=Команды!$AJ$11,TRUE,FALSE),IF(INDEX(Команды!$A$2:$AN$7500,MATCH(G$3,Команды!$A$2:$A$7500,0),$E68+2)=Команды!$AJ$12,TRUE,FALSE),IF(INDEX(Команды!$A$2:$AN$7500,MATCH(G$3,Команды!$A$2:$A$7500,0),$E68+2)=Команды!$AJ$13,TRUE,FALSE),IF(INDEX(Команды!$A$2:$AN$7500,MATCH(G$3,Команды!$A$2:$A$7500,0),$E68+2)=Команды!$AJ$14,TRUE,FALSE),IF(INDEX(Команды!$A$2:$AN$7500,MATCH(G$3,Команды!$A$2:$A$7500,0),$E68+2)=Команды!$AJ$15,TRUE,FALSE),IF(INDEX(Команды!$A$2:$AN$7500,MATCH(G$3,Команды!$A$2:$A$7500,0),$E68+2)=Команды!$AJ$16,TRUE,FALSE),IF(INDEX(Команды!$A$2:$AN$7500,MATCH(G$3,Команды!$A$2:$A$7500,0),$E68+2)=Команды!$AJ$17,TRUE,FALSE),IF(INDEX(Команды!$A$2:$AN$7500,MATCH(G$3,Команды!$A$2:$A$7500,0),$E68+2)=Команды!$AJ$18,TRUE,FALSE),IF(INDEX(Команды!$A$2:$AN$7500,MATCH(G$3,Команды!$A$2:$A$7500,0),$E68+2)=Команды!$AJ$19,TRUE,FALSE)),INDEX(Команды!$AJ$2:$AL$19,MATCH(INDEX(Команды!$A$2:$AN$7500,MATCH(G$3,Команды!$A$2:$A$7500,0),$E68+2),Команды!$AJ$2:$AJ$19,0),3),0)</f>
        <v>В</v>
      </c>
      <c r="I68" s="342"/>
      <c r="J68" s="174" t="str">
        <f>IF(OR(IF(INDEX(Команды!$A$2:$AN$7500,MATCH(J$3,Команды!$A$2:$A$7500,0),$E68+2)=Команды!$AJ$2,TRUE,FALSE),IF(INDEX(Команды!$A$2:$AN$7500,MATCH(J$3,Команды!$A$2:$A$7500,0),$E68+2)=Команды!$AJ$3,TRUE,FALSE),IF(INDEX(Команды!$A$2:$AN$7500,MATCH(J$3,Команды!$A$2:$A$7500,0),$E68+2)=Команды!$AJ$4,TRUE,FALSE),IF(INDEX(Команды!$A$2:$AN$7500,MATCH(J$3,Команды!$A$2:$A$7500,0),$E68+2)=Команды!$AJ$5,TRUE,FALSE),IF(INDEX(Команды!$A$2:$AN$7500,MATCH(J$3,Команды!$A$2:$A$7500,0),$E68+2)=Команды!$AJ$6,TRUE,FALSE),IF(INDEX(Команды!$A$2:$AN$7500,MATCH(J$3,Команды!$A$2:$A$7500,0),$E68+2)=Команды!$AJ$7,TRUE,FALSE),IF(INDEX(Команды!$A$2:$AN$7500,MATCH(J$3,Команды!$A$2:$A$7500,0),$E68+2)=Команды!$AJ$8,TRUE,FALSE),IF(INDEX(Команды!$A$2:$AN$7500,MATCH(J$3,Команды!$A$2:$A$7500,0),$E68+2)=Команды!$AJ$9,TRUE,FALSE),IF(INDEX(Команды!$A$2:$AN$7500,MATCH(J$3,Команды!$A$2:$A$7500,0),$E68+2)=Команды!$AJ$10,TRUE,FALSE),IF(INDEX(Команды!$A$2:$AN$7500,MATCH(J$3,Команды!$A$2:$A$7500,0),$E68+2)=Команды!$AJ$11,TRUE,FALSE),IF(INDEX(Команды!$A$2:$AN$7500,MATCH(J$3,Команды!$A$2:$A$7500,0),$E68+2)=Команды!$AJ$12,TRUE,FALSE),IF(INDEX(Команды!$A$2:$AN$7500,MATCH(J$3,Команды!$A$2:$A$7500,0),$E68+2)=Команды!$AJ$13,TRUE,FALSE),IF(INDEX(Команды!$A$2:$AN$7500,MATCH(J$3,Команды!$A$2:$A$7500,0),$E68+2)=Команды!$AJ$14,TRUE,FALSE),IF(INDEX(Команды!$A$2:$AN$7500,MATCH(J$3,Команды!$A$2:$A$7500,0),$E68+2)=Команды!$AJ$15,TRUE,FALSE),IF(INDEX(Команды!$A$2:$AN$7500,MATCH(J$3,Команды!$A$2:$A$7500,0),$E68+2)=Команды!$AJ$16,TRUE,FALSE),,IF(INDEX(Команды!$A$2:$AN$7500,MATCH(J$3,Команды!$A$2:$A$7500,0),$E68+2)=Команды!$AJ$17,TRUE,FALSE),,IF(INDEX(Команды!$A$2:$AN$7500,MATCH(J$3,Команды!$A$2:$A$7500,0),$E68+2)=Команды!$AJ$18,TRUE,FALSE),,IF(INDEX(Команды!$A$2:$AN$7500,MATCH(J$3,Команды!$A$2:$A$7500,0),$E68+2)=Команды!$AJ$19,TRUE,FALSE)),INDEX(Команды!$AJ$2:$AK$19,MATCH(INDEX(Команды!$A$2:$AN$7500,MATCH(J$3,Команды!$A$2:$A$7500,0),$E68+2),Команды!$AJ$2:$AJ$19,0),2),0)</f>
        <v>В</v>
      </c>
      <c r="K68" s="175" t="str">
        <f>IF(OR(IF(INDEX(Команды!$A$2:$AN$7500,MATCH(J$3,Команды!$A$2:$A$7500,0),$E68+2)=Команды!$AJ$2,TRUE,FALSE),IF(INDEX(Команды!$A$2:$AN$7500,MATCH(J$3,Команды!$A$2:$A$7500,0),$E68+2)=Команды!$AJ$3,TRUE,FALSE),IF(INDEX(Команды!$A$2:$AN$7500,MATCH(J$3,Команды!$A$2:$A$7500,0),$E68+2)=Команды!$AJ$4,TRUE,FALSE),IF(INDEX(Команды!$A$2:$AN$7500,MATCH(J$3,Команды!$A$2:$A$7500,0),$E68+2)=Команды!$AJ$5,TRUE,FALSE),IF(INDEX(Команды!$A$2:$AN$7500,MATCH(J$3,Команды!$A$2:$A$7500,0),$E68+2)=Команды!$AJ$6,TRUE,FALSE),IF(INDEX(Команды!$A$2:$AN$7500,MATCH(J$3,Команды!$A$2:$A$7500,0),$E68+2)=Команды!$AJ$7,TRUE,FALSE),IF(INDEX(Команды!$A$2:$AN$7500,MATCH(J$3,Команды!$A$2:$A$7500,0),$E68+2)=Команды!$AJ$8,TRUE,FALSE),IF(INDEX(Команды!$A$2:$AN$7500,MATCH(J$3,Команды!$A$2:$A$7500,0),$E68+2)=Команды!$AJ$9,TRUE,FALSE),IF(INDEX(Команды!$A$2:$AN$7500,MATCH(J$3,Команды!$A$2:$A$7500,0),$E68+2)=Команды!$AJ$10,TRUE,FALSE),IF(INDEX(Команды!$A$2:$AN$7500,MATCH(J$3,Команды!$A$2:$A$7500,0),$E68+2)=Команды!$AJ$11,TRUE,FALSE),IF(INDEX(Команды!$A$2:$AN$7500,MATCH(J$3,Команды!$A$2:$A$7500,0),$E68+2)=Команды!$AJ$12,TRUE,FALSE),IF(INDEX(Команды!$A$2:$AN$7500,MATCH(J$3,Команды!$A$2:$A$7500,0),$E68+2)=Команды!$AJ$13,TRUE,FALSE),IF(INDEX(Команды!$A$2:$AN$7500,MATCH(J$3,Команды!$A$2:$A$7500,0),$E68+2)=Команды!$AJ$14,TRUE,FALSE),IF(INDEX(Команды!$A$2:$AN$7500,MATCH(J$3,Команды!$A$2:$A$7500,0),$E68+2)=Команды!$AJ$15,TRUE,FALSE),IF(INDEX(Команды!$A$2:$AN$7500,MATCH(J$3,Команды!$A$2:$A$7500,0),$E68+2)=Команды!$AJ$16,TRUE,FALSE),IF(INDEX(Команды!$A$2:$AN$7500,MATCH(J$3,Команды!$A$2:$A$7500,0),$E68+2)=Команды!$AJ$17,TRUE,FALSE),IF(INDEX(Команды!$A$2:$AN$7500,MATCH(J$3,Команды!$A$2:$A$7500,0),$E68+2)=Команды!$AJ$18,TRUE,FALSE),IF(INDEX(Команды!$A$2:$AN$7500,MATCH(J$3,Команды!$A$2:$A$7500,0),$E68+2)=Команды!$AJ$19,TRUE,FALSE)),INDEX(Команды!$AJ$2:$AL$19,MATCH(INDEX(Команды!$A$2:$AN$7500,MATCH(J$3,Команды!$A$2:$A$7500,0),$E68+2),Команды!$AJ$2:$AJ$19,0),3),0)</f>
        <v>В</v>
      </c>
      <c r="L68" s="342"/>
      <c r="M68" s="174" t="str">
        <f>IF(OR(IF(INDEX(Команды!$A$2:$AN$7500,MATCH(M$3,Команды!$A$2:$A$7500,0),$E68+2)=Команды!$AJ$2,TRUE,FALSE),IF(INDEX(Команды!$A$2:$AN$7500,MATCH(M$3,Команды!$A$2:$A$7500,0),$E68+2)=Команды!$AJ$3,TRUE,FALSE),IF(INDEX(Команды!$A$2:$AN$7500,MATCH(M$3,Команды!$A$2:$A$7500,0),$E68+2)=Команды!$AJ$4,TRUE,FALSE),IF(INDEX(Команды!$A$2:$AN$7500,MATCH(M$3,Команды!$A$2:$A$7500,0),$E68+2)=Команды!$AJ$5,TRUE,FALSE),IF(INDEX(Команды!$A$2:$AN$7500,MATCH(M$3,Команды!$A$2:$A$7500,0),$E68+2)=Команды!$AJ$6,TRUE,FALSE),IF(INDEX(Команды!$A$2:$AN$7500,MATCH(M$3,Команды!$A$2:$A$7500,0),$E68+2)=Команды!$AJ$7,TRUE,FALSE),IF(INDEX(Команды!$A$2:$AN$7500,MATCH(M$3,Команды!$A$2:$A$7500,0),$E68+2)=Команды!$AJ$8,TRUE,FALSE),IF(INDEX(Команды!$A$2:$AN$7500,MATCH(M$3,Команды!$A$2:$A$7500,0),$E68+2)=Команды!$AJ$9,TRUE,FALSE),IF(INDEX(Команды!$A$2:$AN$7500,MATCH(M$3,Команды!$A$2:$A$7500,0),$E68+2)=Команды!$AJ$10,TRUE,FALSE),IF(INDEX(Команды!$A$2:$AN$7500,MATCH(M$3,Команды!$A$2:$A$7500,0),$E68+2)=Команды!$AJ$11,TRUE,FALSE),IF(INDEX(Команды!$A$2:$AN$7500,MATCH(M$3,Команды!$A$2:$A$7500,0),$E68+2)=Команды!$AJ$12,TRUE,FALSE),IF(INDEX(Команды!$A$2:$AN$7500,MATCH(M$3,Команды!$A$2:$A$7500,0),$E68+2)=Команды!$AJ$13,TRUE,FALSE),IF(INDEX(Команды!$A$2:$AN$7500,MATCH(M$3,Команды!$A$2:$A$7500,0),$E68+2)=Команды!$AJ$14,TRUE,FALSE),IF(INDEX(Команды!$A$2:$AN$7500,MATCH(M$3,Команды!$A$2:$A$7500,0),$E68+2)=Команды!$AJ$15,TRUE,FALSE),IF(INDEX(Команды!$A$2:$AN$7500,MATCH(M$3,Команды!$A$2:$A$7500,0),$E68+2)=Команды!$AJ$16,TRUE,FALSE),,IF(INDEX(Команды!$A$2:$AN$7500,MATCH(M$3,Команды!$A$2:$A$7500,0),$E68+2)=Команды!$AJ$17,TRUE,FALSE),,IF(INDEX(Команды!$A$2:$AN$7500,MATCH(M$3,Команды!$A$2:$A$7500,0),$E68+2)=Команды!$AJ$18,TRUE,FALSE),,IF(INDEX(Команды!$A$2:$AN$7500,MATCH(M$3,Команды!$A$2:$A$7500,0),$E68+2)=Команды!$AJ$19,TRUE,FALSE)),INDEX(Команды!$AJ$2:$AK$19,MATCH(INDEX(Команды!$A$2:$AN$7500,MATCH(M$3,Команды!$A$2:$A$7500,0),$E68+2),Команды!$AJ$2:$AJ$19,0),2),0)</f>
        <v>В</v>
      </c>
      <c r="N68" s="175" t="str">
        <f>IF(OR(IF(INDEX(Команды!$A$2:$AN$7500,MATCH(M$3,Команды!$A$2:$A$7500,0),$E68+2)=Команды!$AJ$2,TRUE,FALSE),IF(INDEX(Команды!$A$2:$AN$7500,MATCH(M$3,Команды!$A$2:$A$7500,0),$E68+2)=Команды!$AJ$3,TRUE,FALSE),IF(INDEX(Команды!$A$2:$AN$7500,MATCH(M$3,Команды!$A$2:$A$7500,0),$E68+2)=Команды!$AJ$4,TRUE,FALSE),IF(INDEX(Команды!$A$2:$AN$7500,MATCH(M$3,Команды!$A$2:$A$7500,0),$E68+2)=Команды!$AJ$5,TRUE,FALSE),IF(INDEX(Команды!$A$2:$AN$7500,MATCH(M$3,Команды!$A$2:$A$7500,0),$E68+2)=Команды!$AJ$6,TRUE,FALSE),IF(INDEX(Команды!$A$2:$AN$7500,MATCH(M$3,Команды!$A$2:$A$7500,0),$E68+2)=Команды!$AJ$7,TRUE,FALSE),IF(INDEX(Команды!$A$2:$AN$7500,MATCH(M$3,Команды!$A$2:$A$7500,0),$E68+2)=Команды!$AJ$8,TRUE,FALSE),IF(INDEX(Команды!$A$2:$AN$7500,MATCH(M$3,Команды!$A$2:$A$7500,0),$E68+2)=Команды!$AJ$9,TRUE,FALSE),IF(INDEX(Команды!$A$2:$AN$7500,MATCH(M$3,Команды!$A$2:$A$7500,0),$E68+2)=Команды!$AJ$10,TRUE,FALSE),IF(INDEX(Команды!$A$2:$AN$7500,MATCH(M$3,Команды!$A$2:$A$7500,0),$E68+2)=Команды!$AJ$11,TRUE,FALSE),IF(INDEX(Команды!$A$2:$AN$7500,MATCH(M$3,Команды!$A$2:$A$7500,0),$E68+2)=Команды!$AJ$12,TRUE,FALSE),IF(INDEX(Команды!$A$2:$AN$7500,MATCH(M$3,Команды!$A$2:$A$7500,0),$E68+2)=Команды!$AJ$13,TRUE,FALSE),IF(INDEX(Команды!$A$2:$AN$7500,MATCH(M$3,Команды!$A$2:$A$7500,0),$E68+2)=Команды!$AJ$14,TRUE,FALSE),IF(INDEX(Команды!$A$2:$AN$7500,MATCH(M$3,Команды!$A$2:$A$7500,0),$E68+2)=Команды!$AJ$15,TRUE,FALSE),IF(INDEX(Команды!$A$2:$AN$7500,MATCH(M$3,Команды!$A$2:$A$7500,0),$E68+2)=Команды!$AJ$16,TRUE,FALSE),IF(INDEX(Команды!$A$2:$AN$7500,MATCH(M$3,Команды!$A$2:$A$7500,0),$E68+2)=Команды!$AJ$17,TRUE,FALSE),IF(INDEX(Команды!$A$2:$AN$7500,MATCH(M$3,Команды!$A$2:$A$7500,0),$E68+2)=Команды!$AJ$18,TRUE,FALSE),IF(INDEX(Команды!$A$2:$AN$7500,MATCH(M$3,Команды!$A$2:$A$7500,0),$E68+2)=Команды!$AJ$19,TRUE,FALSE)),INDEX(Команды!$AJ$2:$AL$19,MATCH(INDEX(Команды!$A$2:$AN$7500,MATCH(M$3,Команды!$A$2:$A$7500,0),$E68+2),Команды!$AJ$2:$AJ$19,0),3),0)</f>
        <v>В</v>
      </c>
      <c r="O68" s="342"/>
      <c r="P68" s="174">
        <f>IF(OR(IF(INDEX(Команды!$A$2:$AN$7500,MATCH(P$3,Команды!$A$2:$A$7500,0),$E68+2)=Команды!$AJ$2,TRUE,FALSE),IF(INDEX(Команды!$A$2:$AN$7500,MATCH(P$3,Команды!$A$2:$A$7500,0),$E68+2)=Команды!$AJ$3,TRUE,FALSE),IF(INDEX(Команды!$A$2:$AN$7500,MATCH(P$3,Команды!$A$2:$A$7500,0),$E68+2)=Команды!$AJ$4,TRUE,FALSE),IF(INDEX(Команды!$A$2:$AN$7500,MATCH(P$3,Команды!$A$2:$A$7500,0),$E68+2)=Команды!$AJ$5,TRUE,FALSE),IF(INDEX(Команды!$A$2:$AN$7500,MATCH(P$3,Команды!$A$2:$A$7500,0),$E68+2)=Команды!$AJ$6,TRUE,FALSE),IF(INDEX(Команды!$A$2:$AN$7500,MATCH(P$3,Команды!$A$2:$A$7500,0),$E68+2)=Команды!$AJ$7,TRUE,FALSE),IF(INDEX(Команды!$A$2:$AN$7500,MATCH(P$3,Команды!$A$2:$A$7500,0),$E68+2)=Команды!$AJ$8,TRUE,FALSE),IF(INDEX(Команды!$A$2:$AN$7500,MATCH(P$3,Команды!$A$2:$A$7500,0),$E68+2)=Команды!$AJ$9,TRUE,FALSE),IF(INDEX(Команды!$A$2:$AN$7500,MATCH(P$3,Команды!$A$2:$A$7500,0),$E68+2)=Команды!$AJ$10,TRUE,FALSE),IF(INDEX(Команды!$A$2:$AN$7500,MATCH(P$3,Команды!$A$2:$A$7500,0),$E68+2)=Команды!$AJ$11,TRUE,FALSE),IF(INDEX(Команды!$A$2:$AN$7500,MATCH(P$3,Команды!$A$2:$A$7500,0),$E68+2)=Команды!$AJ$12,TRUE,FALSE),IF(INDEX(Команды!$A$2:$AN$7500,MATCH(P$3,Команды!$A$2:$A$7500,0),$E68+2)=Команды!$AJ$13,TRUE,FALSE),IF(INDEX(Команды!$A$2:$AN$7500,MATCH(P$3,Команды!$A$2:$A$7500,0),$E68+2)=Команды!$AJ$14,TRUE,FALSE),IF(INDEX(Команды!$A$2:$AN$7500,MATCH(P$3,Команды!$A$2:$A$7500,0),$E68+2)=Команды!$AJ$15,TRUE,FALSE),IF(INDEX(Команды!$A$2:$AN$7500,MATCH(P$3,Команды!$A$2:$A$7500,0),$E68+2)=Команды!$AJ$16,TRUE,FALSE),,IF(INDEX(Команды!$A$2:$AN$7500,MATCH(P$3,Команды!$A$2:$A$7500,0),$E68+2)=Команды!$AJ$17,TRUE,FALSE),,IF(INDEX(Команды!$A$2:$AN$7500,MATCH(P$3,Команды!$A$2:$A$7500,0),$E68+2)=Команды!$AJ$18,TRUE,FALSE),,IF(INDEX(Команды!$A$2:$AN$7500,MATCH(P$3,Команды!$A$2:$A$7500,0),$E68+2)=Команды!$AJ$19,TRUE,FALSE)),INDEX(Команды!$AJ$2:$AK$19,MATCH(INDEX(Команды!$A$2:$AN$7500,MATCH(P$3,Команды!$A$2:$A$7500,0),$E68+2),Команды!$AJ$2:$AJ$19,0),2),0)</f>
        <v>0.70833333333333337</v>
      </c>
      <c r="Q68" s="175">
        <f>IF(OR(IF(INDEX(Команды!$A$2:$AN$7500,MATCH(P$3,Команды!$A$2:$A$7500,0),$E68+2)=Команды!$AJ$2,TRUE,FALSE),IF(INDEX(Команды!$A$2:$AN$7500,MATCH(P$3,Команды!$A$2:$A$7500,0),$E68+2)=Команды!$AJ$3,TRUE,FALSE),IF(INDEX(Команды!$A$2:$AN$7500,MATCH(P$3,Команды!$A$2:$A$7500,0),$E68+2)=Команды!$AJ$4,TRUE,FALSE),IF(INDEX(Команды!$A$2:$AN$7500,MATCH(P$3,Команды!$A$2:$A$7500,0),$E68+2)=Команды!$AJ$5,TRUE,FALSE),IF(INDEX(Команды!$A$2:$AN$7500,MATCH(P$3,Команды!$A$2:$A$7500,0),$E68+2)=Команды!$AJ$6,TRUE,FALSE),IF(INDEX(Команды!$A$2:$AN$7500,MATCH(P$3,Команды!$A$2:$A$7500,0),$E68+2)=Команды!$AJ$7,TRUE,FALSE),IF(INDEX(Команды!$A$2:$AN$7500,MATCH(P$3,Команды!$A$2:$A$7500,0),$E68+2)=Команды!$AJ$8,TRUE,FALSE),IF(INDEX(Команды!$A$2:$AN$7500,MATCH(P$3,Команды!$A$2:$A$7500,0),$E68+2)=Команды!$AJ$9,TRUE,FALSE),IF(INDEX(Команды!$A$2:$AN$7500,MATCH(P$3,Команды!$A$2:$A$7500,0),$E68+2)=Команды!$AJ$10,TRUE,FALSE),IF(INDEX(Команды!$A$2:$AN$7500,MATCH(P$3,Команды!$A$2:$A$7500,0),$E68+2)=Команды!$AJ$11,TRUE,FALSE),IF(INDEX(Команды!$A$2:$AN$7500,MATCH(P$3,Команды!$A$2:$A$7500,0),$E68+2)=Команды!$AJ$12,TRUE,FALSE),IF(INDEX(Команды!$A$2:$AN$7500,MATCH(P$3,Команды!$A$2:$A$7500,0),$E68+2)=Команды!$AJ$13,TRUE,FALSE),IF(INDEX(Команды!$A$2:$AN$7500,MATCH(P$3,Команды!$A$2:$A$7500,0),$E68+2)=Команды!$AJ$14,TRUE,FALSE),IF(INDEX(Команды!$A$2:$AN$7500,MATCH(P$3,Команды!$A$2:$A$7500,0),$E68+2)=Команды!$AJ$15,TRUE,FALSE),IF(INDEX(Команды!$A$2:$AN$7500,MATCH(P$3,Команды!$A$2:$A$7500,0),$E68+2)=Команды!$AJ$16,TRUE,FALSE),IF(INDEX(Команды!$A$2:$AN$7500,MATCH(P$3,Команды!$A$2:$A$7500,0),$E68+2)=Команды!$AJ$17,TRUE,FALSE),IF(INDEX(Команды!$A$2:$AN$7500,MATCH(P$3,Команды!$A$2:$A$7500,0),$E68+2)=Команды!$AJ$18,TRUE,FALSE),IF(INDEX(Команды!$A$2:$AN$7500,MATCH(P$3,Команды!$A$2:$A$7500,0),$E68+2)=Команды!$AJ$19,TRUE,FALSE)),INDEX(Команды!$AJ$2:$AL$19,MATCH(INDEX(Команды!$A$2:$AN$7500,MATCH(P$3,Команды!$A$2:$A$7500,0),$E68+2),Команды!$AJ$2:$AJ$19,0),3),0)</f>
        <v>0.95833333333333337</v>
      </c>
      <c r="R68" s="342"/>
      <c r="S68" s="174">
        <f>IF(OR(IF(INDEX(Команды!$A$2:$AN$7500,MATCH(S$3,Команды!$A$2:$A$7500,0),$E68+2)=Команды!$AJ$2,TRUE,FALSE),IF(INDEX(Команды!$A$2:$AN$7500,MATCH(S$3,Команды!$A$2:$A$7500,0),$E68+2)=Команды!$AJ$3,TRUE,FALSE),IF(INDEX(Команды!$A$2:$AN$7500,MATCH(S$3,Команды!$A$2:$A$7500,0),$E68+2)=Команды!$AJ$4,TRUE,FALSE),IF(INDEX(Команды!$A$2:$AN$7500,MATCH(S$3,Команды!$A$2:$A$7500,0),$E68+2)=Команды!$AJ$5,TRUE,FALSE),IF(INDEX(Команды!$A$2:$AN$7500,MATCH(S$3,Команды!$A$2:$A$7500,0),$E68+2)=Команды!$AJ$6,TRUE,FALSE),IF(INDEX(Команды!$A$2:$AN$7500,MATCH(S$3,Команды!$A$2:$A$7500,0),$E68+2)=Команды!$AJ$7,TRUE,FALSE),IF(INDEX(Команды!$A$2:$AN$7500,MATCH(S$3,Команды!$A$2:$A$7500,0),$E68+2)=Команды!$AJ$8,TRUE,FALSE),IF(INDEX(Команды!$A$2:$AN$7500,MATCH(S$3,Команды!$A$2:$A$7500,0),$E68+2)=Команды!$AJ$9,TRUE,FALSE),IF(INDEX(Команды!$A$2:$AN$7500,MATCH(S$3,Команды!$A$2:$A$7500,0),$E68+2)=Команды!$AJ$10,TRUE,FALSE),IF(INDEX(Команды!$A$2:$AN$7500,MATCH(S$3,Команды!$A$2:$A$7500,0),$E68+2)=Команды!$AJ$11,TRUE,FALSE),IF(INDEX(Команды!$A$2:$AN$7500,MATCH(S$3,Команды!$A$2:$A$7500,0),$E68+2)=Команды!$AJ$12,TRUE,FALSE),IF(INDEX(Команды!$A$2:$AN$7500,MATCH(S$3,Команды!$A$2:$A$7500,0),$E68+2)=Команды!$AJ$13,TRUE,FALSE),IF(INDEX(Команды!$A$2:$AN$7500,MATCH(S$3,Команды!$A$2:$A$7500,0),$E68+2)=Команды!$AJ$14,TRUE,FALSE),IF(INDEX(Команды!$A$2:$AN$7500,MATCH(S$3,Команды!$A$2:$A$7500,0),$E68+2)=Команды!$AJ$15,TRUE,FALSE),IF(INDEX(Команды!$A$2:$AN$7500,MATCH(S$3,Команды!$A$2:$A$7500,0),$E68+2)=Команды!$AJ$16,TRUE,FALSE),,IF(INDEX(Команды!$A$2:$AN$7500,MATCH(S$3,Команды!$A$2:$A$7500,0),$E68+2)=Команды!$AJ$17,TRUE,FALSE),,IF(INDEX(Команды!$A$2:$AN$7500,MATCH(S$3,Команды!$A$2:$A$7500,0),$E68+2)=Команды!$AJ$18,TRUE,FALSE),,IF(INDEX(Команды!$A$2:$AN$7500,MATCH(S$3,Команды!$A$2:$A$7500,0),$E68+2)=Команды!$AJ$19,TRUE,FALSE)),INDEX(Команды!$AJ$2:$AK$19,MATCH(INDEX(Команды!$A$2:$AN$7500,MATCH(S$3,Команды!$A$2:$A$7500,0),$E68+2),Команды!$AJ$2:$AJ$19,0),2),0)</f>
        <v>0.45833333333333331</v>
      </c>
      <c r="T68" s="175">
        <f>IF(OR(IF(INDEX(Команды!$A$2:$AN$7500,MATCH(S$3,Команды!$A$2:$A$7500,0),$E68+2)=Команды!$AJ$2,TRUE,FALSE),IF(INDEX(Команды!$A$2:$AN$7500,MATCH(S$3,Команды!$A$2:$A$7500,0),$E68+2)=Команды!$AJ$3,TRUE,FALSE),IF(INDEX(Команды!$A$2:$AN$7500,MATCH(S$3,Команды!$A$2:$A$7500,0),$E68+2)=Команды!$AJ$4,TRUE,FALSE),IF(INDEX(Команды!$A$2:$AN$7500,MATCH(S$3,Команды!$A$2:$A$7500,0),$E68+2)=Команды!$AJ$5,TRUE,FALSE),IF(INDEX(Команды!$A$2:$AN$7500,MATCH(S$3,Команды!$A$2:$A$7500,0),$E68+2)=Команды!$AJ$6,TRUE,FALSE),IF(INDEX(Команды!$A$2:$AN$7500,MATCH(S$3,Команды!$A$2:$A$7500,0),$E68+2)=Команды!$AJ$7,TRUE,FALSE),IF(INDEX(Команды!$A$2:$AN$7500,MATCH(S$3,Команды!$A$2:$A$7500,0),$E68+2)=Команды!$AJ$8,TRUE,FALSE),IF(INDEX(Команды!$A$2:$AN$7500,MATCH(S$3,Команды!$A$2:$A$7500,0),$E68+2)=Команды!$AJ$9,TRUE,FALSE),IF(INDEX(Команды!$A$2:$AN$7500,MATCH(S$3,Команды!$A$2:$A$7500,0),$E68+2)=Команды!$AJ$10,TRUE,FALSE),IF(INDEX(Команды!$A$2:$AN$7500,MATCH(S$3,Команды!$A$2:$A$7500,0),$E68+2)=Команды!$AJ$11,TRUE,FALSE),IF(INDEX(Команды!$A$2:$AN$7500,MATCH(S$3,Команды!$A$2:$A$7500,0),$E68+2)=Команды!$AJ$12,TRUE,FALSE),IF(INDEX(Команды!$A$2:$AN$7500,MATCH(S$3,Команды!$A$2:$A$7500,0),$E68+2)=Команды!$AJ$13,TRUE,FALSE),IF(INDEX(Команды!$A$2:$AN$7500,MATCH(S$3,Команды!$A$2:$A$7500,0),$E68+2)=Команды!$AJ$14,TRUE,FALSE),IF(INDEX(Команды!$A$2:$AN$7500,MATCH(S$3,Команды!$A$2:$A$7500,0),$E68+2)=Команды!$AJ$15,TRUE,FALSE),IF(INDEX(Команды!$A$2:$AN$7500,MATCH(S$3,Команды!$A$2:$A$7500,0),$E68+2)=Команды!$AJ$16,TRUE,FALSE),IF(INDEX(Команды!$A$2:$AN$7500,MATCH(S$3,Команды!$A$2:$A$7500,0),$E68+2)=Команды!$AJ$17,TRUE,FALSE),IF(INDEX(Команды!$A$2:$AN$7500,MATCH(S$3,Команды!$A$2:$A$7500,0),$E68+2)=Команды!$AJ$18,TRUE,FALSE),IF(INDEX(Команды!$A$2:$AN$7500,MATCH(S$3,Команды!$A$2:$A$7500,0),$E68+2)=Команды!$AJ$19,TRUE,FALSE)),INDEX(Команды!$AJ$2:$AL$19,MATCH(INDEX(Команды!$A$2:$AN$7500,MATCH(S$3,Команды!$A$2:$A$7500,0),$E68+2),Команды!$AJ$2:$AJ$19,0),3),0)</f>
        <v>0.95833333333333337</v>
      </c>
      <c r="U68" s="342"/>
      <c r="V68" s="174">
        <f>IF(OR(IF(INDEX(Команды!$A$2:$AN$7500,MATCH(V$3,Команды!$A$2:$A$7500,0),$E68+2)=Команды!$AJ$2,TRUE,FALSE),IF(INDEX(Команды!$A$2:$AN$7500,MATCH(V$3,Команды!$A$2:$A$7500,0),$E68+2)=Команды!$AJ$3,TRUE,FALSE),IF(INDEX(Команды!$A$2:$AN$7500,MATCH(V$3,Команды!$A$2:$A$7500,0),$E68+2)=Команды!$AJ$4,TRUE,FALSE),IF(INDEX(Команды!$A$2:$AN$7500,MATCH(V$3,Команды!$A$2:$A$7500,0),$E68+2)=Команды!$AJ$5,TRUE,FALSE),IF(INDEX(Команды!$A$2:$AN$7500,MATCH(V$3,Команды!$A$2:$A$7500,0),$E68+2)=Команды!$AJ$6,TRUE,FALSE),IF(INDEX(Команды!$A$2:$AN$7500,MATCH(V$3,Команды!$A$2:$A$7500,0),$E68+2)=Команды!$AJ$7,TRUE,FALSE),IF(INDEX(Команды!$A$2:$AN$7500,MATCH(V$3,Команды!$A$2:$A$7500,0),$E68+2)=Команды!$AJ$8,TRUE,FALSE),IF(INDEX(Команды!$A$2:$AN$7500,MATCH(V$3,Команды!$A$2:$A$7500,0),$E68+2)=Команды!$AJ$9,TRUE,FALSE),IF(INDEX(Команды!$A$2:$AN$7500,MATCH(V$3,Команды!$A$2:$A$7500,0),$E68+2)=Команды!$AJ$10,TRUE,FALSE),IF(INDEX(Команды!$A$2:$AN$7500,MATCH(V$3,Команды!$A$2:$A$7500,0),$E68+2)=Команды!$AJ$11,TRUE,FALSE),IF(INDEX(Команды!$A$2:$AN$7500,MATCH(V$3,Команды!$A$2:$A$7500,0),$E68+2)=Команды!$AJ$12,TRUE,FALSE),IF(INDEX(Команды!$A$2:$AN$7500,MATCH(V$3,Команды!$A$2:$A$7500,0),$E68+2)=Команды!$AJ$13,TRUE,FALSE),IF(INDEX(Команды!$A$2:$AN$7500,MATCH(V$3,Команды!$A$2:$A$7500,0),$E68+2)=Команды!$AJ$14,TRUE,FALSE),IF(INDEX(Команды!$A$2:$AN$7500,MATCH(V$3,Команды!$A$2:$A$7500,0),$E68+2)=Команды!$AJ$15,TRUE,FALSE),IF(INDEX(Команды!$A$2:$AN$7500,MATCH(V$3,Команды!$A$2:$A$7500,0),$E68+2)=Команды!$AJ$16,TRUE,FALSE),,IF(INDEX(Команды!$A$2:$AN$7500,MATCH(V$3,Команды!$A$2:$A$7500,0),$E68+2)=Команды!$AJ$17,TRUE,FALSE),,IF(INDEX(Команды!$A$2:$AN$7500,MATCH(V$3,Команды!$A$2:$A$7500,0),$E68+2)=Команды!$AJ$18,TRUE,FALSE),,IF(INDEX(Команды!$A$2:$AN$7500,MATCH(V$3,Команды!$A$2:$A$7500,0),$E68+2)=Команды!$AJ$19,TRUE,FALSE)),INDEX(Команды!$AJ$2:$AK$19,MATCH(INDEX(Команды!$A$2:$AN$7500,MATCH(V$3,Команды!$A$2:$A$7500,0),$E68+2),Команды!$AJ$2:$AJ$19,0),2),0)</f>
        <v>0.58333333333333337</v>
      </c>
      <c r="W68" s="175">
        <f>IF(OR(IF(INDEX(Команды!$A$2:$AN$7500,MATCH(V$3,Команды!$A$2:$A$7500,0),$E68+2)=Команды!$AJ$2,TRUE,FALSE),IF(INDEX(Команды!$A$2:$AN$7500,MATCH(V$3,Команды!$A$2:$A$7500,0),$E68+2)=Команды!$AJ$3,TRUE,FALSE),IF(INDEX(Команды!$A$2:$AN$7500,MATCH(V$3,Команды!$A$2:$A$7500,0),$E68+2)=Команды!$AJ$4,TRUE,FALSE),IF(INDEX(Команды!$A$2:$AN$7500,MATCH(V$3,Команды!$A$2:$A$7500,0),$E68+2)=Команды!$AJ$5,TRUE,FALSE),IF(INDEX(Команды!$A$2:$AN$7500,MATCH(V$3,Команды!$A$2:$A$7500,0),$E68+2)=Команды!$AJ$6,TRUE,FALSE),IF(INDEX(Команды!$A$2:$AN$7500,MATCH(V$3,Команды!$A$2:$A$7500,0),$E68+2)=Команды!$AJ$7,TRUE,FALSE),IF(INDEX(Команды!$A$2:$AN$7500,MATCH(V$3,Команды!$A$2:$A$7500,0),$E68+2)=Команды!$AJ$8,TRUE,FALSE),IF(INDEX(Команды!$A$2:$AN$7500,MATCH(V$3,Команды!$A$2:$A$7500,0),$E68+2)=Команды!$AJ$9,TRUE,FALSE),IF(INDEX(Команды!$A$2:$AN$7500,MATCH(V$3,Команды!$A$2:$A$7500,0),$E68+2)=Команды!$AJ$10,TRUE,FALSE),IF(INDEX(Команды!$A$2:$AN$7500,MATCH(V$3,Команды!$A$2:$A$7500,0),$E68+2)=Команды!$AJ$11,TRUE,FALSE),IF(INDEX(Команды!$A$2:$AN$7500,MATCH(V$3,Команды!$A$2:$A$7500,0),$E68+2)=Команды!$AJ$12,TRUE,FALSE),IF(INDEX(Команды!$A$2:$AN$7500,MATCH(V$3,Команды!$A$2:$A$7500,0),$E68+2)=Команды!$AJ$13,TRUE,FALSE),IF(INDEX(Команды!$A$2:$AN$7500,MATCH(V$3,Команды!$A$2:$A$7500,0),$E68+2)=Команды!$AJ$14,TRUE,FALSE),IF(INDEX(Команды!$A$2:$AN$7500,MATCH(V$3,Команды!$A$2:$A$7500,0),$E68+2)=Команды!$AJ$15,TRUE,FALSE),IF(INDEX(Команды!$A$2:$AN$7500,MATCH(V$3,Команды!$A$2:$A$7500,0),$E68+2)=Команды!$AJ$16,TRUE,FALSE),IF(INDEX(Команды!$A$2:$AN$7500,MATCH(V$3,Команды!$A$2:$A$7500,0),$E68+2)=Команды!$AJ$17,TRUE,FALSE),IF(INDEX(Команды!$A$2:$AN$7500,MATCH(V$3,Команды!$A$2:$A$7500,0),$E68+2)=Команды!$AJ$18,TRUE,FALSE),IF(INDEX(Команды!$A$2:$AN$7500,MATCH(V$3,Команды!$A$2:$A$7500,0),$E68+2)=Команды!$AJ$19,TRUE,FALSE)),INDEX(Команды!$AJ$2:$AL$19,MATCH(INDEX(Команды!$A$2:$AN$7500,MATCH(V$3,Команды!$A$2:$A$7500,0),$E68+2),Команды!$AJ$2:$AJ$19,0),3),0)</f>
        <v>0.95833333333333337</v>
      </c>
      <c r="X68" s="342"/>
      <c r="Y68" s="174">
        <f>IF(OR(IF(INDEX(Команды!$A$2:$AN$7500,MATCH(Y$3,Команды!$A$2:$A$7500,0),$E68+2)=Команды!$AJ$2,TRUE,FALSE),IF(INDEX(Команды!$A$2:$AN$7500,MATCH(Y$3,Команды!$A$2:$A$7500,0),$E68+2)=Команды!$AJ$3,TRUE,FALSE),IF(INDEX(Команды!$A$2:$AN$7500,MATCH(Y$3,Команды!$A$2:$A$7500,0),$E68+2)=Команды!$AJ$4,TRUE,FALSE),IF(INDEX(Команды!$A$2:$AN$7500,MATCH(Y$3,Команды!$A$2:$A$7500,0),$E68+2)=Команды!$AJ$5,TRUE,FALSE),IF(INDEX(Команды!$A$2:$AN$7500,MATCH(Y$3,Команды!$A$2:$A$7500,0),$E68+2)=Команды!$AJ$6,TRUE,FALSE),IF(INDEX(Команды!$A$2:$AN$7500,MATCH(Y$3,Команды!$A$2:$A$7500,0),$E68+2)=Команды!$AJ$7,TRUE,FALSE),IF(INDEX(Команды!$A$2:$AN$7500,MATCH(Y$3,Команды!$A$2:$A$7500,0),$E68+2)=Команды!$AJ$8,TRUE,FALSE),IF(INDEX(Команды!$A$2:$AN$7500,MATCH(Y$3,Команды!$A$2:$A$7500,0),$E68+2)=Команды!$AJ$9,TRUE,FALSE),IF(INDEX(Команды!$A$2:$AN$7500,MATCH(Y$3,Команды!$A$2:$A$7500,0),$E68+2)=Команды!$AJ$10,TRUE,FALSE),IF(INDEX(Команды!$A$2:$AN$7500,MATCH(Y$3,Команды!$A$2:$A$7500,0),$E68+2)=Команды!$AJ$11,TRUE,FALSE),IF(INDEX(Команды!$A$2:$AN$7500,MATCH(Y$3,Команды!$A$2:$A$7500,0),$E68+2)=Команды!$AJ$12,TRUE,FALSE),IF(INDEX(Команды!$A$2:$AN$7500,MATCH(Y$3,Команды!$A$2:$A$7500,0),$E68+2)=Команды!$AJ$13,TRUE,FALSE),IF(INDEX(Команды!$A$2:$AN$7500,MATCH(Y$3,Команды!$A$2:$A$7500,0),$E68+2)=Команды!$AJ$14,TRUE,FALSE),IF(INDEX(Команды!$A$2:$AN$7500,MATCH(Y$3,Команды!$A$2:$A$7500,0),$E68+2)=Команды!$AJ$15,TRUE,FALSE),IF(INDEX(Команды!$A$2:$AN$7500,MATCH(Y$3,Команды!$A$2:$A$7500,0),$E68+2)=Команды!$AJ$16,TRUE,FALSE),,IF(INDEX(Команды!$A$2:$AN$7500,MATCH(Y$3,Команды!$A$2:$A$7500,0),$E68+2)=Команды!$AJ$17,TRUE,FALSE),,IF(INDEX(Команды!$A$2:$AN$7500,MATCH(Y$3,Команды!$A$2:$A$7500,0),$E68+2)=Команды!$AJ$18,TRUE,FALSE),,IF(INDEX(Команды!$A$2:$AN$7500,MATCH(Y$3,Команды!$A$2:$A$7500,0),$E68+2)=Команды!$AJ$19,TRUE,FALSE)),INDEX(Команды!$AJ$2:$AK$19,MATCH(INDEX(Команды!$A$2:$AN$7500,MATCH(Y$3,Команды!$A$2:$A$7500,0),$E68+2),Команды!$AJ$2:$AJ$19,0),2),0)</f>
        <v>0.45833333333333331</v>
      </c>
      <c r="Z68" s="175">
        <f>IF(OR(IF(INDEX(Команды!$A$2:$AN$7500,MATCH(Y$3,Команды!$A$2:$A$7500,0),$E68+2)=Команды!$AJ$2,TRUE,FALSE),IF(INDEX(Команды!$A$2:$AN$7500,MATCH(Y$3,Команды!$A$2:$A$7500,0),$E68+2)=Команды!$AJ$3,TRUE,FALSE),IF(INDEX(Команды!$A$2:$AN$7500,MATCH(Y$3,Команды!$A$2:$A$7500,0),$E68+2)=Команды!$AJ$4,TRUE,FALSE),IF(INDEX(Команды!$A$2:$AN$7500,MATCH(Y$3,Команды!$A$2:$A$7500,0),$E68+2)=Команды!$AJ$5,TRUE,FALSE),IF(INDEX(Команды!$A$2:$AN$7500,MATCH(Y$3,Команды!$A$2:$A$7500,0),$E68+2)=Команды!$AJ$6,TRUE,FALSE),IF(INDEX(Команды!$A$2:$AN$7500,MATCH(Y$3,Команды!$A$2:$A$7500,0),$E68+2)=Команды!$AJ$7,TRUE,FALSE),IF(INDEX(Команды!$A$2:$AN$7500,MATCH(Y$3,Команды!$A$2:$A$7500,0),$E68+2)=Команды!$AJ$8,TRUE,FALSE),IF(INDEX(Команды!$A$2:$AN$7500,MATCH(Y$3,Команды!$A$2:$A$7500,0),$E68+2)=Команды!$AJ$9,TRUE,FALSE),IF(INDEX(Команды!$A$2:$AN$7500,MATCH(Y$3,Команды!$A$2:$A$7500,0),$E68+2)=Команды!$AJ$10,TRUE,FALSE),IF(INDEX(Команды!$A$2:$AN$7500,MATCH(Y$3,Команды!$A$2:$A$7500,0),$E68+2)=Команды!$AJ$11,TRUE,FALSE),IF(INDEX(Команды!$A$2:$AN$7500,MATCH(Y$3,Команды!$A$2:$A$7500,0),$E68+2)=Команды!$AJ$12,TRUE,FALSE),IF(INDEX(Команды!$A$2:$AN$7500,MATCH(Y$3,Команды!$A$2:$A$7500,0),$E68+2)=Команды!$AJ$13,TRUE,FALSE),IF(INDEX(Команды!$A$2:$AN$7500,MATCH(Y$3,Команды!$A$2:$A$7500,0),$E68+2)=Команды!$AJ$14,TRUE,FALSE),IF(INDEX(Команды!$A$2:$AN$7500,MATCH(Y$3,Команды!$A$2:$A$7500,0),$E68+2)=Команды!$AJ$15,TRUE,FALSE),IF(INDEX(Команды!$A$2:$AN$7500,MATCH(Y$3,Команды!$A$2:$A$7500,0),$E68+2)=Команды!$AJ$16,TRUE,FALSE),IF(INDEX(Команды!$A$2:$AN$7500,MATCH(Y$3,Команды!$A$2:$A$7500,0),$E68+2)=Команды!$AJ$17,TRUE,FALSE),IF(INDEX(Команды!$A$2:$AN$7500,MATCH(Y$3,Команды!$A$2:$A$7500,0),$E68+2)=Команды!$AJ$18,TRUE,FALSE),IF(INDEX(Команды!$A$2:$AN$7500,MATCH(Y$3,Команды!$A$2:$A$7500,0),$E68+2)=Команды!$AJ$19,TRUE,FALSE)),INDEX(Команды!$AJ$2:$AL$19,MATCH(INDEX(Команды!$A$2:$AN$7500,MATCH(Y$3,Команды!$A$2:$A$7500,0),$E68+2),Команды!$AJ$2:$AJ$19,0),3),0)</f>
        <v>0.95833333333333337</v>
      </c>
      <c r="AA68" s="342"/>
      <c r="AB68" s="174" t="str">
        <f>IF(OR(IF(INDEX(Команды!$A$2:$AN$7500,MATCH(AB$3,Команды!$A$2:$A$7500,0),$E68+2)=Команды!$AJ$2,TRUE,FALSE),IF(INDEX(Команды!$A$2:$AN$7500,MATCH(AB$3,Команды!$A$2:$A$7500,0),$E68+2)=Команды!$AJ$3,TRUE,FALSE),IF(INDEX(Команды!$A$2:$AN$7500,MATCH(AB$3,Команды!$A$2:$A$7500,0),$E68+2)=Команды!$AJ$4,TRUE,FALSE),IF(INDEX(Команды!$A$2:$AN$7500,MATCH(AB$3,Команды!$A$2:$A$7500,0),$E68+2)=Команды!$AJ$5,TRUE,FALSE),IF(INDEX(Команды!$A$2:$AN$7500,MATCH(AB$3,Команды!$A$2:$A$7500,0),$E68+2)=Команды!$AJ$6,TRUE,FALSE),IF(INDEX(Команды!$A$2:$AN$7500,MATCH(AB$3,Команды!$A$2:$A$7500,0),$E68+2)=Команды!$AJ$7,TRUE,FALSE),IF(INDEX(Команды!$A$2:$AN$7500,MATCH(AB$3,Команды!$A$2:$A$7500,0),$E68+2)=Команды!$AJ$8,TRUE,FALSE),IF(INDEX(Команды!$A$2:$AN$7500,MATCH(AB$3,Команды!$A$2:$A$7500,0),$E68+2)=Команды!$AJ$9,TRUE,FALSE),IF(INDEX(Команды!$A$2:$AN$7500,MATCH(AB$3,Команды!$A$2:$A$7500,0),$E68+2)=Команды!$AJ$10,TRUE,FALSE),IF(INDEX(Команды!$A$2:$AN$7500,MATCH(AB$3,Команды!$A$2:$A$7500,0),$E68+2)=Команды!$AJ$11,TRUE,FALSE),IF(INDEX(Команды!$A$2:$AN$7500,MATCH(AB$3,Команды!$A$2:$A$7500,0),$E68+2)=Команды!$AJ$12,TRUE,FALSE),IF(INDEX(Команды!$A$2:$AN$7500,MATCH(AB$3,Команды!$A$2:$A$7500,0),$E68+2)=Команды!$AJ$13,TRUE,FALSE),IF(INDEX(Команды!$A$2:$AN$7500,MATCH(AB$3,Команды!$A$2:$A$7500,0),$E68+2)=Команды!$AJ$14,TRUE,FALSE),IF(INDEX(Команды!$A$2:$AN$7500,MATCH(AB$3,Команды!$A$2:$A$7500,0),$E68+2)=Команды!$AJ$15,TRUE,FALSE),IF(INDEX(Команды!$A$2:$AN$7500,MATCH(AB$3,Команды!$A$2:$A$7500,0),$E68+2)=Команды!$AJ$16,TRUE,FALSE),,IF(INDEX(Команды!$A$2:$AN$7500,MATCH(AB$3,Команды!$A$2:$A$7500,0),$E68+2)=Команды!$AJ$17,TRUE,FALSE),,IF(INDEX(Команды!$A$2:$AN$7500,MATCH(AB$3,Команды!$A$2:$A$7500,0),$E68+2)=Команды!$AJ$18,TRUE,FALSE),,IF(INDEX(Команды!$A$2:$AN$7500,MATCH(AB$3,Команды!$A$2:$A$7500,0),$E68+2)=Команды!$AJ$19,TRUE,FALSE)),INDEX(Команды!$AJ$2:$AK$19,MATCH(INDEX(Команды!$A$2:$AN$7500,MATCH(AB$3,Команды!$A$2:$A$7500,0),$E68+2),Команды!$AJ$2:$AJ$19,0),2),0)</f>
        <v>В</v>
      </c>
      <c r="AC68" s="175" t="str">
        <f>IF(OR(IF(INDEX(Команды!$A$2:$AN$7500,MATCH(AB$3,Команды!$A$2:$A$7500,0),$E68+2)=Команды!$AJ$2,TRUE,FALSE),IF(INDEX(Команды!$A$2:$AN$7500,MATCH(AB$3,Команды!$A$2:$A$7500,0),$E68+2)=Команды!$AJ$3,TRUE,FALSE),IF(INDEX(Команды!$A$2:$AN$7500,MATCH(AB$3,Команды!$A$2:$A$7500,0),$E68+2)=Команды!$AJ$4,TRUE,FALSE),IF(INDEX(Команды!$A$2:$AN$7500,MATCH(AB$3,Команды!$A$2:$A$7500,0),$E68+2)=Команды!$AJ$5,TRUE,FALSE),IF(INDEX(Команды!$A$2:$AN$7500,MATCH(AB$3,Команды!$A$2:$A$7500,0),$E68+2)=Команды!$AJ$6,TRUE,FALSE),IF(INDEX(Команды!$A$2:$AN$7500,MATCH(AB$3,Команды!$A$2:$A$7500,0),$E68+2)=Команды!$AJ$7,TRUE,FALSE),IF(INDEX(Команды!$A$2:$AN$7500,MATCH(AB$3,Команды!$A$2:$A$7500,0),$E68+2)=Команды!$AJ$8,TRUE,FALSE),IF(INDEX(Команды!$A$2:$AN$7500,MATCH(AB$3,Команды!$A$2:$A$7500,0),$E68+2)=Команды!$AJ$9,TRUE,FALSE),IF(INDEX(Команды!$A$2:$AN$7500,MATCH(AB$3,Команды!$A$2:$A$7500,0),$E68+2)=Команды!$AJ$10,TRUE,FALSE),IF(INDEX(Команды!$A$2:$AN$7500,MATCH(AB$3,Команды!$A$2:$A$7500,0),$E68+2)=Команды!$AJ$11,TRUE,FALSE),IF(INDEX(Команды!$A$2:$AN$7500,MATCH(AB$3,Команды!$A$2:$A$7500,0),$E68+2)=Команды!$AJ$12,TRUE,FALSE),IF(INDEX(Команды!$A$2:$AN$7500,MATCH(AB$3,Команды!$A$2:$A$7500,0),$E68+2)=Команды!$AJ$13,TRUE,FALSE),IF(INDEX(Команды!$A$2:$AN$7500,MATCH(AB$3,Команды!$A$2:$A$7500,0),$E68+2)=Команды!$AJ$14,TRUE,FALSE),IF(INDEX(Команды!$A$2:$AN$7500,MATCH(AB$3,Команды!$A$2:$A$7500,0),$E68+2)=Команды!$AJ$15,TRUE,FALSE),IF(INDEX(Команды!$A$2:$AN$7500,MATCH(AB$3,Команды!$A$2:$A$7500,0),$E68+2)=Команды!$AJ$16,TRUE,FALSE),IF(INDEX(Команды!$A$2:$AN$7500,MATCH(AB$3,Команды!$A$2:$A$7500,0),$E68+2)=Команды!$AJ$17,TRUE,FALSE),IF(INDEX(Команды!$A$2:$AN$7500,MATCH(AB$3,Команды!$A$2:$A$7500,0),$E68+2)=Команды!$AJ$18,TRUE,FALSE),IF(INDEX(Команды!$A$2:$AN$7500,MATCH(AB$3,Команды!$A$2:$A$7500,0),$E68+2)=Команды!$AJ$19,TRUE,FALSE)),INDEX(Команды!$AJ$2:$AL$19,MATCH(INDEX(Команды!$A$2:$AN$7500,MATCH(AB$3,Команды!$A$2:$A$7500,0),$E68+2),Команды!$AJ$2:$AJ$19,0),3),0)</f>
        <v>В</v>
      </c>
      <c r="AD68" s="342"/>
      <c r="AE68" s="174" t="str">
        <f>IF(OR(IF(INDEX(Команды!$A$2:$AN$7500,MATCH(AE$3,Команды!$A$2:$A$7500,0),$E68+2)=Команды!$AJ$2,TRUE,FALSE),IF(INDEX(Команды!$A$2:$AN$7500,MATCH(AE$3,Команды!$A$2:$A$7500,0),$E68+2)=Команды!$AJ$3,TRUE,FALSE),IF(INDEX(Команды!$A$2:$AN$7500,MATCH(AE$3,Команды!$A$2:$A$7500,0),$E68+2)=Команды!$AJ$4,TRUE,FALSE),IF(INDEX(Команды!$A$2:$AN$7500,MATCH(AE$3,Команды!$A$2:$A$7500,0),$E68+2)=Команды!$AJ$5,TRUE,FALSE),IF(INDEX(Команды!$A$2:$AN$7500,MATCH(AE$3,Команды!$A$2:$A$7500,0),$E68+2)=Команды!$AJ$6,TRUE,FALSE),IF(INDEX(Команды!$A$2:$AN$7500,MATCH(AE$3,Команды!$A$2:$A$7500,0),$E68+2)=Команды!$AJ$7,TRUE,FALSE),IF(INDEX(Команды!$A$2:$AN$7500,MATCH(AE$3,Команды!$A$2:$A$7500,0),$E68+2)=Команды!$AJ$8,TRUE,FALSE),IF(INDEX(Команды!$A$2:$AN$7500,MATCH(AE$3,Команды!$A$2:$A$7500,0),$E68+2)=Команды!$AJ$9,TRUE,FALSE),IF(INDEX(Команды!$A$2:$AN$7500,MATCH(AE$3,Команды!$A$2:$A$7500,0),$E68+2)=Команды!$AJ$10,TRUE,FALSE),IF(INDEX(Команды!$A$2:$AN$7500,MATCH(AE$3,Команды!$A$2:$A$7500,0),$E68+2)=Команды!$AJ$11,TRUE,FALSE),IF(INDEX(Команды!$A$2:$AN$7500,MATCH(AE$3,Команды!$A$2:$A$7500,0),$E68+2)=Команды!$AJ$12,TRUE,FALSE),IF(INDEX(Команды!$A$2:$AN$7500,MATCH(AE$3,Команды!$A$2:$A$7500,0),$E68+2)=Команды!$AJ$13,TRUE,FALSE),IF(INDEX(Команды!$A$2:$AN$7500,MATCH(AE$3,Команды!$A$2:$A$7500,0),$E68+2)=Команды!$AJ$14,TRUE,FALSE),IF(INDEX(Команды!$A$2:$AN$7500,MATCH(AE$3,Команды!$A$2:$A$7500,0),$E68+2)=Команды!$AJ$15,TRUE,FALSE),IF(INDEX(Команды!$A$2:$AN$7500,MATCH(AE$3,Команды!$A$2:$A$7500,0),$E68+2)=Команды!$AJ$16,TRUE,FALSE),,IF(INDEX(Команды!$A$2:$AN$7500,MATCH(AE$3,Команды!$A$2:$A$7500,0),$E68+2)=Команды!$AJ$17,TRUE,FALSE),,IF(INDEX(Команды!$A$2:$AN$7500,MATCH(AE$3,Команды!$A$2:$A$7500,0),$E68+2)=Команды!$AJ$18,TRUE,FALSE),,IF(INDEX(Команды!$A$2:$AN$7500,MATCH(AE$3,Команды!$A$2:$A$7500,0),$E68+2)=Команды!$AJ$19,TRUE,FALSE)),INDEX(Команды!$AJ$2:$AK$19,MATCH(INDEX(Команды!$A$2:$AN$7500,MATCH(AE$3,Команды!$A$2:$A$7500,0),$E68+2),Команды!$AJ$2:$AJ$19,0),2),0)</f>
        <v>В</v>
      </c>
      <c r="AF68" s="175" t="str">
        <f>IF(OR(IF(INDEX(Команды!$A$2:$AN$7500,MATCH(AE$3,Команды!$A$2:$A$7500,0),$E68+2)=Команды!$AJ$2,TRUE,FALSE),IF(INDEX(Команды!$A$2:$AN$7500,MATCH(AE$3,Команды!$A$2:$A$7500,0),$E68+2)=Команды!$AJ$3,TRUE,FALSE),IF(INDEX(Команды!$A$2:$AN$7500,MATCH(AE$3,Команды!$A$2:$A$7500,0),$E68+2)=Команды!$AJ$4,TRUE,FALSE),IF(INDEX(Команды!$A$2:$AN$7500,MATCH(AE$3,Команды!$A$2:$A$7500,0),$E68+2)=Команды!$AJ$5,TRUE,FALSE),IF(INDEX(Команды!$A$2:$AN$7500,MATCH(AE$3,Команды!$A$2:$A$7500,0),$E68+2)=Команды!$AJ$6,TRUE,FALSE),IF(INDEX(Команды!$A$2:$AN$7500,MATCH(AE$3,Команды!$A$2:$A$7500,0),$E68+2)=Команды!$AJ$7,TRUE,FALSE),IF(INDEX(Команды!$A$2:$AN$7500,MATCH(AE$3,Команды!$A$2:$A$7500,0),$E68+2)=Команды!$AJ$8,TRUE,FALSE),IF(INDEX(Команды!$A$2:$AN$7500,MATCH(AE$3,Команды!$A$2:$A$7500,0),$E68+2)=Команды!$AJ$9,TRUE,FALSE),IF(INDEX(Команды!$A$2:$AN$7500,MATCH(AE$3,Команды!$A$2:$A$7500,0),$E68+2)=Команды!$AJ$10,TRUE,FALSE),IF(INDEX(Команды!$A$2:$AN$7500,MATCH(AE$3,Команды!$A$2:$A$7500,0),$E68+2)=Команды!$AJ$11,TRUE,FALSE),IF(INDEX(Команды!$A$2:$AN$7500,MATCH(AE$3,Команды!$A$2:$A$7500,0),$E68+2)=Команды!$AJ$12,TRUE,FALSE),IF(INDEX(Команды!$A$2:$AN$7500,MATCH(AE$3,Команды!$A$2:$A$7500,0),$E68+2)=Команды!$AJ$13,TRUE,FALSE),IF(INDEX(Команды!$A$2:$AN$7500,MATCH(AE$3,Команды!$A$2:$A$7500,0),$E68+2)=Команды!$AJ$14,TRUE,FALSE),IF(INDEX(Команды!$A$2:$AN$7500,MATCH(AE$3,Команды!$A$2:$A$7500,0),$E68+2)=Команды!$AJ$15,TRUE,FALSE),IF(INDEX(Команды!$A$2:$AN$7500,MATCH(AE$3,Команды!$A$2:$A$7500,0),$E68+2)=Команды!$AJ$16,TRUE,FALSE),IF(INDEX(Команды!$A$2:$AN$7500,MATCH(AE$3,Команды!$A$2:$A$7500,0),$E68+2)=Команды!$AJ$17,TRUE,FALSE),IF(INDEX(Команды!$A$2:$AN$7500,MATCH(AE$3,Команды!$A$2:$A$7500,0),$E68+2)=Команды!$AJ$18,TRUE,FALSE),IF(INDEX(Команды!$A$2:$AN$7500,MATCH(AE$3,Команды!$A$2:$A$7500,0),$E68+2)=Команды!$AJ$19,TRUE,FALSE)),INDEX(Команды!$AJ$2:$AL$19,MATCH(INDEX(Команды!$A$2:$AN$7500,MATCH(AE$3,Команды!$A$2:$A$7500,0),$E68+2),Команды!$AJ$2:$AJ$19,0),3),0)</f>
        <v>В</v>
      </c>
      <c r="AG68" s="342"/>
      <c r="AH68" s="174" t="str">
        <f>IF(OR(IF(INDEX(Команды!$A$2:$AN$7500,MATCH(AH$3,Команды!$A$2:$A$7500,0),$E68+2)=Команды!$AJ$2,TRUE,FALSE),IF(INDEX(Команды!$A$2:$AN$7500,MATCH(AH$3,Команды!$A$2:$A$7500,0),$E68+2)=Команды!$AJ$3,TRUE,FALSE),IF(INDEX(Команды!$A$2:$AN$7500,MATCH(AH$3,Команды!$A$2:$A$7500,0),$E68+2)=Команды!$AJ$4,TRUE,FALSE),IF(INDEX(Команды!$A$2:$AN$7500,MATCH(AH$3,Команды!$A$2:$A$7500,0),$E68+2)=Команды!$AJ$5,TRUE,FALSE),IF(INDEX(Команды!$A$2:$AN$7500,MATCH(AH$3,Команды!$A$2:$A$7500,0),$E68+2)=Команды!$AJ$6,TRUE,FALSE),IF(INDEX(Команды!$A$2:$AN$7500,MATCH(AH$3,Команды!$A$2:$A$7500,0),$E68+2)=Команды!$AJ$7,TRUE,FALSE),IF(INDEX(Команды!$A$2:$AN$7500,MATCH(AH$3,Команды!$A$2:$A$7500,0),$E68+2)=Команды!$AJ$8,TRUE,FALSE),IF(INDEX(Команды!$A$2:$AN$7500,MATCH(AH$3,Команды!$A$2:$A$7500,0),$E68+2)=Команды!$AJ$9,TRUE,FALSE),IF(INDEX(Команды!$A$2:$AN$7500,MATCH(AH$3,Команды!$A$2:$A$7500,0),$E68+2)=Команды!$AJ$10,TRUE,FALSE),IF(INDEX(Команды!$A$2:$AN$7500,MATCH(AH$3,Команды!$A$2:$A$7500,0),$E68+2)=Команды!$AJ$11,TRUE,FALSE),IF(INDEX(Команды!$A$2:$AN$7500,MATCH(AH$3,Команды!$A$2:$A$7500,0),$E68+2)=Команды!$AJ$12,TRUE,FALSE),IF(INDEX(Команды!$A$2:$AN$7500,MATCH(AH$3,Команды!$A$2:$A$7500,0),$E68+2)=Команды!$AJ$13,TRUE,FALSE),IF(INDEX(Команды!$A$2:$AN$7500,MATCH(AH$3,Команды!$A$2:$A$7500,0),$E68+2)=Команды!$AJ$14,TRUE,FALSE),IF(INDEX(Команды!$A$2:$AN$7500,MATCH(AH$3,Команды!$A$2:$A$7500,0),$E68+2)=Команды!$AJ$15,TRUE,FALSE),IF(INDEX(Команды!$A$2:$AN$7500,MATCH(AH$3,Команды!$A$2:$A$7500,0),$E68+2)=Команды!$AJ$16,TRUE,FALSE),,IF(INDEX(Команды!$A$2:$AN$7500,MATCH(AH$3,Команды!$A$2:$A$7500,0),$E68+2)=Команды!$AJ$17,TRUE,FALSE),,IF(INDEX(Команды!$A$2:$AN$7500,MATCH(AH$3,Команды!$A$2:$A$7500,0),$E68+2)=Команды!$AJ$18,TRUE,FALSE),,IF(INDEX(Команды!$A$2:$AN$7500,MATCH(AH$3,Команды!$A$2:$A$7500,0),$E68+2)=Команды!$AJ$19,TRUE,FALSE)),INDEX(Команды!$AJ$2:$AK$19,MATCH(INDEX(Команды!$A$2:$AN$7500,MATCH(AH$3,Команды!$A$2:$A$7500,0),$E68+2),Команды!$AJ$2:$AJ$19,0),2),0)</f>
        <v>В</v>
      </c>
      <c r="AI68" s="175" t="str">
        <f>IF(OR(IF(INDEX(Команды!$A$2:$AN$7500,MATCH(AH$3,Команды!$A$2:$A$7500,0),$E68+2)=Команды!$AJ$2,TRUE,FALSE),IF(INDEX(Команды!$A$2:$AN$7500,MATCH(AH$3,Команды!$A$2:$A$7500,0),$E68+2)=Команды!$AJ$3,TRUE,FALSE),IF(INDEX(Команды!$A$2:$AN$7500,MATCH(AH$3,Команды!$A$2:$A$7500,0),$E68+2)=Команды!$AJ$4,TRUE,FALSE),IF(INDEX(Команды!$A$2:$AN$7500,MATCH(AH$3,Команды!$A$2:$A$7500,0),$E68+2)=Команды!$AJ$5,TRUE,FALSE),IF(INDEX(Команды!$A$2:$AN$7500,MATCH(AH$3,Команды!$A$2:$A$7500,0),$E68+2)=Команды!$AJ$6,TRUE,FALSE),IF(INDEX(Команды!$A$2:$AN$7500,MATCH(AH$3,Команды!$A$2:$A$7500,0),$E68+2)=Команды!$AJ$7,TRUE,FALSE),IF(INDEX(Команды!$A$2:$AN$7500,MATCH(AH$3,Команды!$A$2:$A$7500,0),$E68+2)=Команды!$AJ$8,TRUE,FALSE),IF(INDEX(Команды!$A$2:$AN$7500,MATCH(AH$3,Команды!$A$2:$A$7500,0),$E68+2)=Команды!$AJ$9,TRUE,FALSE),IF(INDEX(Команды!$A$2:$AN$7500,MATCH(AH$3,Команды!$A$2:$A$7500,0),$E68+2)=Команды!$AJ$10,TRUE,FALSE),IF(INDEX(Команды!$A$2:$AN$7500,MATCH(AH$3,Команды!$A$2:$A$7500,0),$E68+2)=Команды!$AJ$11,TRUE,FALSE),IF(INDEX(Команды!$A$2:$AN$7500,MATCH(AH$3,Команды!$A$2:$A$7500,0),$E68+2)=Команды!$AJ$12,TRUE,FALSE),IF(INDEX(Команды!$A$2:$AN$7500,MATCH(AH$3,Команды!$A$2:$A$7500,0),$E68+2)=Команды!$AJ$13,TRUE,FALSE),IF(INDEX(Команды!$A$2:$AN$7500,MATCH(AH$3,Команды!$A$2:$A$7500,0),$E68+2)=Команды!$AJ$14,TRUE,FALSE),IF(INDEX(Команды!$A$2:$AN$7500,MATCH(AH$3,Команды!$A$2:$A$7500,0),$E68+2)=Команды!$AJ$15,TRUE,FALSE),IF(INDEX(Команды!$A$2:$AN$7500,MATCH(AH$3,Команды!$A$2:$A$7500,0),$E68+2)=Команды!$AJ$16,TRUE,FALSE),IF(INDEX(Команды!$A$2:$AN$7500,MATCH(AH$3,Команды!$A$2:$A$7500,0),$E68+2)=Команды!$AJ$17,TRUE,FALSE),IF(INDEX(Команды!$A$2:$AN$7500,MATCH(AH$3,Команды!$A$2:$A$7500,0),$E68+2)=Команды!$AJ$18,TRUE,FALSE),IF(INDEX(Команды!$A$2:$AN$7500,MATCH(AH$3,Команды!$A$2:$A$7500,0),$E68+2)=Команды!$AJ$19,TRUE,FALSE)),INDEX(Команды!$AJ$2:$AL$19,MATCH(INDEX(Команды!$A$2:$AN$7500,MATCH(AH$3,Команды!$A$2:$A$7500,0),$E68+2),Команды!$AJ$2:$AJ$19,0),3),0)</f>
        <v>В</v>
      </c>
      <c r="AJ68" s="342"/>
      <c r="AK68" s="174">
        <f>IF(OR(IF(INDEX(Команды!$A$2:$AN$7500,MATCH(AK$3,Команды!$A$2:$A$7500,0),$E68+2)=Команды!$AJ$2,TRUE,FALSE),IF(INDEX(Команды!$A$2:$AN$7500,MATCH(AK$3,Команды!$A$2:$A$7500,0),$E68+2)=Команды!$AJ$3,TRUE,FALSE),IF(INDEX(Команды!$A$2:$AN$7500,MATCH(AK$3,Команды!$A$2:$A$7500,0),$E68+2)=Команды!$AJ$4,TRUE,FALSE),IF(INDEX(Команды!$A$2:$AN$7500,MATCH(AK$3,Команды!$A$2:$A$7500,0),$E68+2)=Команды!$AJ$5,TRUE,FALSE),IF(INDEX(Команды!$A$2:$AN$7500,MATCH(AK$3,Команды!$A$2:$A$7500,0),$E68+2)=Команды!$AJ$6,TRUE,FALSE),IF(INDEX(Команды!$A$2:$AN$7500,MATCH(AK$3,Команды!$A$2:$A$7500,0),$E68+2)=Команды!$AJ$7,TRUE,FALSE),IF(INDEX(Команды!$A$2:$AN$7500,MATCH(AK$3,Команды!$A$2:$A$7500,0),$E68+2)=Команды!$AJ$8,TRUE,FALSE),IF(INDEX(Команды!$A$2:$AN$7500,MATCH(AK$3,Команды!$A$2:$A$7500,0),$E68+2)=Команды!$AJ$9,TRUE,FALSE),IF(INDEX(Команды!$A$2:$AN$7500,MATCH(AK$3,Команды!$A$2:$A$7500,0),$E68+2)=Команды!$AJ$10,TRUE,FALSE),IF(INDEX(Команды!$A$2:$AN$7500,MATCH(AK$3,Команды!$A$2:$A$7500,0),$E68+2)=Команды!$AJ$11,TRUE,FALSE),IF(INDEX(Команды!$A$2:$AN$7500,MATCH(AK$3,Команды!$A$2:$A$7500,0),$E68+2)=Команды!$AJ$12,TRUE,FALSE),IF(INDEX(Команды!$A$2:$AN$7500,MATCH(AK$3,Команды!$A$2:$A$7500,0),$E68+2)=Команды!$AJ$13,TRUE,FALSE),IF(INDEX(Команды!$A$2:$AN$7500,MATCH(AK$3,Команды!$A$2:$A$7500,0),$E68+2)=Команды!$AJ$14,TRUE,FALSE),IF(INDEX(Команды!$A$2:$AN$7500,MATCH(AK$3,Команды!$A$2:$A$7500,0),$E68+2)=Команды!$AJ$15,TRUE,FALSE),IF(INDEX(Команды!$A$2:$AN$7500,MATCH(AK$3,Команды!$A$2:$A$7500,0),$E68+2)=Команды!$AJ$16,TRUE,FALSE),,IF(INDEX(Команды!$A$2:$AN$7500,MATCH(AK$3,Команды!$A$2:$A$7500,0),$E68+2)=Команды!$AJ$17,TRUE,FALSE),,IF(INDEX(Команды!$A$2:$AN$7500,MATCH(AK$3,Команды!$A$2:$A$7500,0),$E68+2)=Команды!$AJ$18,TRUE,FALSE),,IF(INDEX(Команды!$A$2:$AN$7500,MATCH(AK$3,Команды!$A$2:$A$7500,0),$E68+2)=Команды!$AJ$19,TRUE,FALSE)),INDEX(Команды!$AJ$2:$AK$19,MATCH(INDEX(Команды!$A$2:$AN$7500,MATCH(AK$3,Команды!$A$2:$A$7500,0),$E68+2),Команды!$AJ$2:$AJ$19,0),2),0)</f>
        <v>0.70833333333333337</v>
      </c>
      <c r="AL68" s="175">
        <f>IF(OR(IF(INDEX(Команды!$A$2:$AN$7500,MATCH(AK$3,Команды!$A$2:$A$7500,0),$E68+2)=Команды!$AJ$2,TRUE,FALSE),IF(INDEX(Команды!$A$2:$AN$7500,MATCH(AK$3,Команды!$A$2:$A$7500,0),$E68+2)=Команды!$AJ$3,TRUE,FALSE),IF(INDEX(Команды!$A$2:$AN$7500,MATCH(AK$3,Команды!$A$2:$A$7500,0),$E68+2)=Команды!$AJ$4,TRUE,FALSE),IF(INDEX(Команды!$A$2:$AN$7500,MATCH(AK$3,Команды!$A$2:$A$7500,0),$E68+2)=Команды!$AJ$5,TRUE,FALSE),IF(INDEX(Команды!$A$2:$AN$7500,MATCH(AK$3,Команды!$A$2:$A$7500,0),$E68+2)=Команды!$AJ$6,TRUE,FALSE),IF(INDEX(Команды!$A$2:$AN$7500,MATCH(AK$3,Команды!$A$2:$A$7500,0),$E68+2)=Команды!$AJ$7,TRUE,FALSE),IF(INDEX(Команды!$A$2:$AN$7500,MATCH(AK$3,Команды!$A$2:$A$7500,0),$E68+2)=Команды!$AJ$8,TRUE,FALSE),IF(INDEX(Команды!$A$2:$AN$7500,MATCH(AK$3,Команды!$A$2:$A$7500,0),$E68+2)=Команды!$AJ$9,TRUE,FALSE),IF(INDEX(Команды!$A$2:$AN$7500,MATCH(AK$3,Команды!$A$2:$A$7500,0),$E68+2)=Команды!$AJ$10,TRUE,FALSE),IF(INDEX(Команды!$A$2:$AN$7500,MATCH(AK$3,Команды!$A$2:$A$7500,0),$E68+2)=Команды!$AJ$11,TRUE,FALSE),IF(INDEX(Команды!$A$2:$AN$7500,MATCH(AK$3,Команды!$A$2:$A$7500,0),$E68+2)=Команды!$AJ$12,TRUE,FALSE),IF(INDEX(Команды!$A$2:$AN$7500,MATCH(AK$3,Команды!$A$2:$A$7500,0),$E68+2)=Команды!$AJ$13,TRUE,FALSE),IF(INDEX(Команды!$A$2:$AN$7500,MATCH(AK$3,Команды!$A$2:$A$7500,0),$E68+2)=Команды!$AJ$14,TRUE,FALSE),IF(INDEX(Команды!$A$2:$AN$7500,MATCH(AK$3,Команды!$A$2:$A$7500,0),$E68+2)=Команды!$AJ$15,TRUE,FALSE),IF(INDEX(Команды!$A$2:$AN$7500,MATCH(AK$3,Команды!$A$2:$A$7500,0),$E68+2)=Команды!$AJ$16,TRUE,FALSE),IF(INDEX(Команды!$A$2:$AN$7500,MATCH(AK$3,Команды!$A$2:$A$7500,0),$E68+2)=Команды!$AJ$17,TRUE,FALSE),IF(INDEX(Команды!$A$2:$AN$7500,MATCH(AK$3,Команды!$A$2:$A$7500,0),$E68+2)=Команды!$AJ$18,TRUE,FALSE),IF(INDEX(Команды!$A$2:$AN$7500,MATCH(AK$3,Команды!$A$2:$A$7500,0),$E68+2)=Команды!$AJ$19,TRUE,FALSE)),INDEX(Команды!$AJ$2:$AL$19,MATCH(INDEX(Команды!$A$2:$AN$7500,MATCH(AK$3,Команды!$A$2:$A$7500,0),$E68+2),Команды!$AJ$2:$AJ$19,0),3),0)</f>
        <v>0.95833333333333337</v>
      </c>
      <c r="AM68" s="342"/>
      <c r="AN68" s="174">
        <f>IF(OR(IF(INDEX(Команды!$A$2:$AN$7500,MATCH(AN$3,Команды!$A$2:$A$7500,0),$E68+2)=Команды!$AJ$2,TRUE,FALSE),IF(INDEX(Команды!$A$2:$AN$7500,MATCH(AN$3,Команды!$A$2:$A$7500,0),$E68+2)=Команды!$AJ$3,TRUE,FALSE),IF(INDEX(Команды!$A$2:$AN$7500,MATCH(AN$3,Команды!$A$2:$A$7500,0),$E68+2)=Команды!$AJ$4,TRUE,FALSE),IF(INDEX(Команды!$A$2:$AN$7500,MATCH(AN$3,Команды!$A$2:$A$7500,0),$E68+2)=Команды!$AJ$5,TRUE,FALSE),IF(INDEX(Команды!$A$2:$AN$7500,MATCH(AN$3,Команды!$A$2:$A$7500,0),$E68+2)=Команды!$AJ$6,TRUE,FALSE),IF(INDEX(Команды!$A$2:$AN$7500,MATCH(AN$3,Команды!$A$2:$A$7500,0),$E68+2)=Команды!$AJ$7,TRUE,FALSE),IF(INDEX(Команды!$A$2:$AN$7500,MATCH(AN$3,Команды!$A$2:$A$7500,0),$E68+2)=Команды!$AJ$8,TRUE,FALSE),IF(INDEX(Команды!$A$2:$AN$7500,MATCH(AN$3,Команды!$A$2:$A$7500,0),$E68+2)=Команды!$AJ$9,TRUE,FALSE),IF(INDEX(Команды!$A$2:$AN$7500,MATCH(AN$3,Команды!$A$2:$A$7500,0),$E68+2)=Команды!$AJ$10,TRUE,FALSE),IF(INDEX(Команды!$A$2:$AN$7500,MATCH(AN$3,Команды!$A$2:$A$7500,0),$E68+2)=Команды!$AJ$11,TRUE,FALSE),IF(INDEX(Команды!$A$2:$AN$7500,MATCH(AN$3,Команды!$A$2:$A$7500,0),$E68+2)=Команды!$AJ$12,TRUE,FALSE),IF(INDEX(Команды!$A$2:$AN$7500,MATCH(AN$3,Команды!$A$2:$A$7500,0),$E68+2)=Команды!$AJ$13,TRUE,FALSE),IF(INDEX(Команды!$A$2:$AN$7500,MATCH(AN$3,Команды!$A$2:$A$7500,0),$E68+2)=Команды!$AJ$14,TRUE,FALSE),IF(INDEX(Команды!$A$2:$AN$7500,MATCH(AN$3,Команды!$A$2:$A$7500,0),$E68+2)=Команды!$AJ$15,TRUE,FALSE),IF(INDEX(Команды!$A$2:$AN$7500,MATCH(AN$3,Команды!$A$2:$A$7500,0),$E68+2)=Команды!$AJ$16,TRUE,FALSE),,IF(INDEX(Команды!$A$2:$AN$7500,MATCH(AN$3,Команды!$A$2:$A$7500,0),$E68+2)=Команды!$AJ$17,TRUE,FALSE),,IF(INDEX(Команды!$A$2:$AN$7500,MATCH(AN$3,Команды!$A$2:$A$7500,0),$E68+2)=Команды!$AJ$18,TRUE,FALSE),,IF(INDEX(Команды!$A$2:$AN$7500,MATCH(AN$3,Команды!$A$2:$A$7500,0),$E68+2)=Команды!$AJ$19,TRUE,FALSE)),INDEX(Команды!$AJ$2:$AK$19,MATCH(INDEX(Команды!$A$2:$AN$7500,MATCH(AN$3,Команды!$A$2:$A$7500,0),$E68+2),Команды!$AJ$2:$AJ$19,0),2),0)</f>
        <v>0.45833333333333331</v>
      </c>
      <c r="AO68" s="175">
        <f>IF(OR(IF(INDEX(Команды!$A$2:$AN$7500,MATCH(AN$3,Команды!$A$2:$A$7500,0),$E68+2)=Команды!$AJ$2,TRUE,FALSE),IF(INDEX(Команды!$A$2:$AN$7500,MATCH(AN$3,Команды!$A$2:$A$7500,0),$E68+2)=Команды!$AJ$3,TRUE,FALSE),IF(INDEX(Команды!$A$2:$AN$7500,MATCH(AN$3,Команды!$A$2:$A$7500,0),$E68+2)=Команды!$AJ$4,TRUE,FALSE),IF(INDEX(Команды!$A$2:$AN$7500,MATCH(AN$3,Команды!$A$2:$A$7500,0),$E68+2)=Команды!$AJ$5,TRUE,FALSE),IF(INDEX(Команды!$A$2:$AN$7500,MATCH(AN$3,Команды!$A$2:$A$7500,0),$E68+2)=Команды!$AJ$6,TRUE,FALSE),IF(INDEX(Команды!$A$2:$AN$7500,MATCH(AN$3,Команды!$A$2:$A$7500,0),$E68+2)=Команды!$AJ$7,TRUE,FALSE),IF(INDEX(Команды!$A$2:$AN$7500,MATCH(AN$3,Команды!$A$2:$A$7500,0),$E68+2)=Команды!$AJ$8,TRUE,FALSE),IF(INDEX(Команды!$A$2:$AN$7500,MATCH(AN$3,Команды!$A$2:$A$7500,0),$E68+2)=Команды!$AJ$9,TRUE,FALSE),IF(INDEX(Команды!$A$2:$AN$7500,MATCH(AN$3,Команды!$A$2:$A$7500,0),$E68+2)=Команды!$AJ$10,TRUE,FALSE),IF(INDEX(Команды!$A$2:$AN$7500,MATCH(AN$3,Команды!$A$2:$A$7500,0),$E68+2)=Команды!$AJ$11,TRUE,FALSE),IF(INDEX(Команды!$A$2:$AN$7500,MATCH(AN$3,Команды!$A$2:$A$7500,0),$E68+2)=Команды!$AJ$12,TRUE,FALSE),IF(INDEX(Команды!$A$2:$AN$7500,MATCH(AN$3,Команды!$A$2:$A$7500,0),$E68+2)=Команды!$AJ$13,TRUE,FALSE),IF(INDEX(Команды!$A$2:$AN$7500,MATCH(AN$3,Команды!$A$2:$A$7500,0),$E68+2)=Команды!$AJ$14,TRUE,FALSE),IF(INDEX(Команды!$A$2:$AN$7500,MATCH(AN$3,Команды!$A$2:$A$7500,0),$E68+2)=Команды!$AJ$15,TRUE,FALSE),IF(INDEX(Команды!$A$2:$AN$7500,MATCH(AN$3,Команды!$A$2:$A$7500,0),$E68+2)=Команды!$AJ$16,TRUE,FALSE),IF(INDEX(Команды!$A$2:$AN$7500,MATCH(AN$3,Команды!$A$2:$A$7500,0),$E68+2)=Команды!$AJ$17,TRUE,FALSE),IF(INDEX(Команды!$A$2:$AN$7500,MATCH(AN$3,Команды!$A$2:$A$7500,0),$E68+2)=Команды!$AJ$18,TRUE,FALSE),IF(INDEX(Команды!$A$2:$AN$7500,MATCH(AN$3,Команды!$A$2:$A$7500,0),$E68+2)=Команды!$AJ$19,TRUE,FALSE)),INDEX(Команды!$AJ$2:$AL$19,MATCH(INDEX(Команды!$A$2:$AN$7500,MATCH(AN$3,Команды!$A$2:$A$7500,0),$E68+2),Команды!$AJ$2:$AJ$19,0),3),0)</f>
        <v>0.95833333333333337</v>
      </c>
      <c r="AP68" s="342"/>
      <c r="AQ68" s="174">
        <f>IF(OR(IF(INDEX(Команды!$A$2:$AN$7500,MATCH(AQ$3,Команды!$A$2:$A$7500,0),$E68+2)=Команды!$AJ$2,TRUE,FALSE),IF(INDEX(Команды!$A$2:$AN$7500,MATCH(AQ$3,Команды!$A$2:$A$7500,0),$E68+2)=Команды!$AJ$3,TRUE,FALSE),IF(INDEX(Команды!$A$2:$AN$7500,MATCH(AQ$3,Команды!$A$2:$A$7500,0),$E68+2)=Команды!$AJ$4,TRUE,FALSE),IF(INDEX(Команды!$A$2:$AN$7500,MATCH(AQ$3,Команды!$A$2:$A$7500,0),$E68+2)=Команды!$AJ$5,TRUE,FALSE),IF(INDEX(Команды!$A$2:$AN$7500,MATCH(AQ$3,Команды!$A$2:$A$7500,0),$E68+2)=Команды!$AJ$6,TRUE,FALSE),IF(INDEX(Команды!$A$2:$AN$7500,MATCH(AQ$3,Команды!$A$2:$A$7500,0),$E68+2)=Команды!$AJ$7,TRUE,FALSE),IF(INDEX(Команды!$A$2:$AN$7500,MATCH(AQ$3,Команды!$A$2:$A$7500,0),$E68+2)=Команды!$AJ$8,TRUE,FALSE),IF(INDEX(Команды!$A$2:$AN$7500,MATCH(AQ$3,Команды!$A$2:$A$7500,0),$E68+2)=Команды!$AJ$9,TRUE,FALSE),IF(INDEX(Команды!$A$2:$AN$7500,MATCH(AQ$3,Команды!$A$2:$A$7500,0),$E68+2)=Команды!$AJ$10,TRUE,FALSE),IF(INDEX(Команды!$A$2:$AN$7500,MATCH(AQ$3,Команды!$A$2:$A$7500,0),$E68+2)=Команды!$AJ$11,TRUE,FALSE),IF(INDEX(Команды!$A$2:$AN$7500,MATCH(AQ$3,Команды!$A$2:$A$7500,0),$E68+2)=Команды!$AJ$12,TRUE,FALSE),IF(INDEX(Команды!$A$2:$AN$7500,MATCH(AQ$3,Команды!$A$2:$A$7500,0),$E68+2)=Команды!$AJ$13,TRUE,FALSE),IF(INDEX(Команды!$A$2:$AN$7500,MATCH(AQ$3,Команды!$A$2:$A$7500,0),$E68+2)=Команды!$AJ$14,TRUE,FALSE),IF(INDEX(Команды!$A$2:$AN$7500,MATCH(AQ$3,Команды!$A$2:$A$7500,0),$E68+2)=Команды!$AJ$15,TRUE,FALSE),IF(INDEX(Команды!$A$2:$AN$7500,MATCH(AQ$3,Команды!$A$2:$A$7500,0),$E68+2)=Команды!$AJ$16,TRUE,FALSE),,IF(INDEX(Команды!$A$2:$AN$7500,MATCH(AQ$3,Команды!$A$2:$A$7500,0),$E68+2)=Команды!$AJ$17,TRUE,FALSE),,IF(INDEX(Команды!$A$2:$AN$7500,MATCH(AQ$3,Команды!$A$2:$A$7500,0),$E68+2)=Команды!$AJ$18,TRUE,FALSE),,IF(INDEX(Команды!$A$2:$AN$7500,MATCH(AQ$3,Команды!$A$2:$A$7500,0),$E68+2)=Команды!$AJ$19,TRUE,FALSE)),INDEX(Команды!$AJ$2:$AK$19,MATCH(INDEX(Команды!$A$2:$AN$7500,MATCH(AQ$3,Команды!$A$2:$A$7500,0),$E68+2),Команды!$AJ$2:$AJ$19,0),2),0)</f>
        <v>0.58333333333333337</v>
      </c>
      <c r="AR68" s="175">
        <f>IF(OR(IF(INDEX(Команды!$A$2:$AN$7500,MATCH(AQ$3,Команды!$A$2:$A$7500,0),$E68+2)=Команды!$AJ$2,TRUE,FALSE),IF(INDEX(Команды!$A$2:$AN$7500,MATCH(AQ$3,Команды!$A$2:$A$7500,0),$E68+2)=Команды!$AJ$3,TRUE,FALSE),IF(INDEX(Команды!$A$2:$AN$7500,MATCH(AQ$3,Команды!$A$2:$A$7500,0),$E68+2)=Команды!$AJ$4,TRUE,FALSE),IF(INDEX(Команды!$A$2:$AN$7500,MATCH(AQ$3,Команды!$A$2:$A$7500,0),$E68+2)=Команды!$AJ$5,TRUE,FALSE),IF(INDEX(Команды!$A$2:$AN$7500,MATCH(AQ$3,Команды!$A$2:$A$7500,0),$E68+2)=Команды!$AJ$6,TRUE,FALSE),IF(INDEX(Команды!$A$2:$AN$7500,MATCH(AQ$3,Команды!$A$2:$A$7500,0),$E68+2)=Команды!$AJ$7,TRUE,FALSE),IF(INDEX(Команды!$A$2:$AN$7500,MATCH(AQ$3,Команды!$A$2:$A$7500,0),$E68+2)=Команды!$AJ$8,TRUE,FALSE),IF(INDEX(Команды!$A$2:$AN$7500,MATCH(AQ$3,Команды!$A$2:$A$7500,0),$E68+2)=Команды!$AJ$9,TRUE,FALSE),IF(INDEX(Команды!$A$2:$AN$7500,MATCH(AQ$3,Команды!$A$2:$A$7500,0),$E68+2)=Команды!$AJ$10,TRUE,FALSE),IF(INDEX(Команды!$A$2:$AN$7500,MATCH(AQ$3,Команды!$A$2:$A$7500,0),$E68+2)=Команды!$AJ$11,TRUE,FALSE),IF(INDEX(Команды!$A$2:$AN$7500,MATCH(AQ$3,Команды!$A$2:$A$7500,0),$E68+2)=Команды!$AJ$12,TRUE,FALSE),IF(INDEX(Команды!$A$2:$AN$7500,MATCH(AQ$3,Команды!$A$2:$A$7500,0),$E68+2)=Команды!$AJ$13,TRUE,FALSE),IF(INDEX(Команды!$A$2:$AN$7500,MATCH(AQ$3,Команды!$A$2:$A$7500,0),$E68+2)=Команды!$AJ$14,TRUE,FALSE),IF(INDEX(Команды!$A$2:$AN$7500,MATCH(AQ$3,Команды!$A$2:$A$7500,0),$E68+2)=Команды!$AJ$15,TRUE,FALSE),IF(INDEX(Команды!$A$2:$AN$7500,MATCH(AQ$3,Команды!$A$2:$A$7500,0),$E68+2)=Команды!$AJ$16,TRUE,FALSE),IF(INDEX(Команды!$A$2:$AN$7500,MATCH(AQ$3,Команды!$A$2:$A$7500,0),$E68+2)=Команды!$AJ$17,TRUE,FALSE),IF(INDEX(Команды!$A$2:$AN$7500,MATCH(AQ$3,Команды!$A$2:$A$7500,0),$E68+2)=Команды!$AJ$18,TRUE,FALSE),IF(INDEX(Команды!$A$2:$AN$7500,MATCH(AQ$3,Команды!$A$2:$A$7500,0),$E68+2)=Команды!$AJ$19,TRUE,FALSE)),INDEX(Команды!$AJ$2:$AL$19,MATCH(INDEX(Команды!$A$2:$AN$7500,MATCH(AQ$3,Команды!$A$2:$A$7500,0),$E68+2),Команды!$AJ$2:$AJ$19,0),3),0)</f>
        <v>0.95833333333333337</v>
      </c>
      <c r="AS68" s="342"/>
      <c r="AT68" s="174">
        <f>IF(OR(IF(INDEX(Команды!$A$2:$AN$7500,MATCH(AT$3,Команды!$A$2:$A$7500,0),$E68+2)=Команды!$AJ$2,TRUE,FALSE),IF(INDEX(Команды!$A$2:$AN$7500,MATCH(AT$3,Команды!$A$2:$A$7500,0),$E68+2)=Команды!$AJ$3,TRUE,FALSE),IF(INDEX(Команды!$A$2:$AN$7500,MATCH(AT$3,Команды!$A$2:$A$7500,0),$E68+2)=Команды!$AJ$4,TRUE,FALSE),IF(INDEX(Команды!$A$2:$AN$7500,MATCH(AT$3,Команды!$A$2:$A$7500,0),$E68+2)=Команды!$AJ$5,TRUE,FALSE),IF(INDEX(Команды!$A$2:$AN$7500,MATCH(AT$3,Команды!$A$2:$A$7500,0),$E68+2)=Команды!$AJ$6,TRUE,FALSE),IF(INDEX(Команды!$A$2:$AN$7500,MATCH(AT$3,Команды!$A$2:$A$7500,0),$E68+2)=Команды!$AJ$7,TRUE,FALSE),IF(INDEX(Команды!$A$2:$AN$7500,MATCH(AT$3,Команды!$A$2:$A$7500,0),$E68+2)=Команды!$AJ$8,TRUE,FALSE),IF(INDEX(Команды!$A$2:$AN$7500,MATCH(AT$3,Команды!$A$2:$A$7500,0),$E68+2)=Команды!$AJ$9,TRUE,FALSE),IF(INDEX(Команды!$A$2:$AN$7500,MATCH(AT$3,Команды!$A$2:$A$7500,0),$E68+2)=Команды!$AJ$10,TRUE,FALSE),IF(INDEX(Команды!$A$2:$AN$7500,MATCH(AT$3,Команды!$A$2:$A$7500,0),$E68+2)=Команды!$AJ$11,TRUE,FALSE),IF(INDEX(Команды!$A$2:$AN$7500,MATCH(AT$3,Команды!$A$2:$A$7500,0),$E68+2)=Команды!$AJ$12,TRUE,FALSE),IF(INDEX(Команды!$A$2:$AN$7500,MATCH(AT$3,Команды!$A$2:$A$7500,0),$E68+2)=Команды!$AJ$13,TRUE,FALSE),IF(INDEX(Команды!$A$2:$AN$7500,MATCH(AT$3,Команды!$A$2:$A$7500,0),$E68+2)=Команды!$AJ$14,TRUE,FALSE),IF(INDEX(Команды!$A$2:$AN$7500,MATCH(AT$3,Команды!$A$2:$A$7500,0),$E68+2)=Команды!$AJ$15,TRUE,FALSE),IF(INDEX(Команды!$A$2:$AN$7500,MATCH(AT$3,Команды!$A$2:$A$7500,0),$E68+2)=Команды!$AJ$16,TRUE,FALSE),,IF(INDEX(Команды!$A$2:$AN$7500,MATCH(AT$3,Команды!$A$2:$A$7500,0),$E68+2)=Команды!$AJ$17,TRUE,FALSE),,IF(INDEX(Команды!$A$2:$AN$7500,MATCH(AT$3,Команды!$A$2:$A$7500,0),$E68+2)=Команды!$AJ$18,TRUE,FALSE),,IF(INDEX(Команды!$A$2:$AN$7500,MATCH(AT$3,Команды!$A$2:$A$7500,0),$E68+2)=Команды!$AJ$19,TRUE,FALSE)),INDEX(Команды!$AJ$2:$AK$19,MATCH(INDEX(Команды!$A$2:$AN$7500,MATCH(AT$3,Команды!$A$2:$A$7500,0),$E68+2),Команды!$AJ$2:$AJ$19,0),2),0)</f>
        <v>0.45833333333333331</v>
      </c>
      <c r="AU68" s="175">
        <f>IF(OR(IF(INDEX(Команды!$A$2:$AN$7500,MATCH(AT$3,Команды!$A$2:$A$7500,0),$E68+2)=Команды!$AJ$2,TRUE,FALSE),IF(INDEX(Команды!$A$2:$AN$7500,MATCH(AT$3,Команды!$A$2:$A$7500,0),$E68+2)=Команды!$AJ$3,TRUE,FALSE),IF(INDEX(Команды!$A$2:$AN$7500,MATCH(AT$3,Команды!$A$2:$A$7500,0),$E68+2)=Команды!$AJ$4,TRUE,FALSE),IF(INDEX(Команды!$A$2:$AN$7500,MATCH(AT$3,Команды!$A$2:$A$7500,0),$E68+2)=Команды!$AJ$5,TRUE,FALSE),IF(INDEX(Команды!$A$2:$AN$7500,MATCH(AT$3,Команды!$A$2:$A$7500,0),$E68+2)=Команды!$AJ$6,TRUE,FALSE),IF(INDEX(Команды!$A$2:$AN$7500,MATCH(AT$3,Команды!$A$2:$A$7500,0),$E68+2)=Команды!$AJ$7,TRUE,FALSE),IF(INDEX(Команды!$A$2:$AN$7500,MATCH(AT$3,Команды!$A$2:$A$7500,0),$E68+2)=Команды!$AJ$8,TRUE,FALSE),IF(INDEX(Команды!$A$2:$AN$7500,MATCH(AT$3,Команды!$A$2:$A$7500,0),$E68+2)=Команды!$AJ$9,TRUE,FALSE),IF(INDEX(Команды!$A$2:$AN$7500,MATCH(AT$3,Команды!$A$2:$A$7500,0),$E68+2)=Команды!$AJ$10,TRUE,FALSE),IF(INDEX(Команды!$A$2:$AN$7500,MATCH(AT$3,Команды!$A$2:$A$7500,0),$E68+2)=Команды!$AJ$11,TRUE,FALSE),IF(INDEX(Команды!$A$2:$AN$7500,MATCH(AT$3,Команды!$A$2:$A$7500,0),$E68+2)=Команды!$AJ$12,TRUE,FALSE),IF(INDEX(Команды!$A$2:$AN$7500,MATCH(AT$3,Команды!$A$2:$A$7500,0),$E68+2)=Команды!$AJ$13,TRUE,FALSE),IF(INDEX(Команды!$A$2:$AN$7500,MATCH(AT$3,Команды!$A$2:$A$7500,0),$E68+2)=Команды!$AJ$14,TRUE,FALSE),IF(INDEX(Команды!$A$2:$AN$7500,MATCH(AT$3,Команды!$A$2:$A$7500,0),$E68+2)=Команды!$AJ$15,TRUE,FALSE),IF(INDEX(Команды!$A$2:$AN$7500,MATCH(AT$3,Команды!$A$2:$A$7500,0),$E68+2)=Команды!$AJ$16,TRUE,FALSE),IF(INDEX(Команды!$A$2:$AN$7500,MATCH(AT$3,Команды!$A$2:$A$7500,0),$E68+2)=Команды!$AJ$17,TRUE,FALSE),IF(INDEX(Команды!$A$2:$AN$7500,MATCH(AT$3,Команды!$A$2:$A$7500,0),$E68+2)=Команды!$AJ$18,TRUE,FALSE),IF(INDEX(Команды!$A$2:$AN$7500,MATCH(AT$3,Команды!$A$2:$A$7500,0),$E68+2)=Команды!$AJ$19,TRUE,FALSE)),INDEX(Команды!$AJ$2:$AL$19,MATCH(INDEX(Команды!$A$2:$AN$7500,MATCH(AT$3,Команды!$A$2:$A$7500,0),$E68+2),Команды!$AJ$2:$AJ$19,0),3),0)</f>
        <v>0.95833333333333337</v>
      </c>
      <c r="AV68" s="342"/>
      <c r="AW68" s="174" t="str">
        <f>IF(OR(IF(INDEX(Команды!$A$2:$AN$7500,MATCH(AW$3,Команды!$A$2:$A$7500,0),$E68+2)=Команды!$AJ$2,TRUE,FALSE),IF(INDEX(Команды!$A$2:$AN$7500,MATCH(AW$3,Команды!$A$2:$A$7500,0),$E68+2)=Команды!$AJ$3,TRUE,FALSE),IF(INDEX(Команды!$A$2:$AN$7500,MATCH(AW$3,Команды!$A$2:$A$7500,0),$E68+2)=Команды!$AJ$4,TRUE,FALSE),IF(INDEX(Команды!$A$2:$AN$7500,MATCH(AW$3,Команды!$A$2:$A$7500,0),$E68+2)=Команды!$AJ$5,TRUE,FALSE),IF(INDEX(Команды!$A$2:$AN$7500,MATCH(AW$3,Команды!$A$2:$A$7500,0),$E68+2)=Команды!$AJ$6,TRUE,FALSE),IF(INDEX(Команды!$A$2:$AN$7500,MATCH(AW$3,Команды!$A$2:$A$7500,0),$E68+2)=Команды!$AJ$7,TRUE,FALSE),IF(INDEX(Команды!$A$2:$AN$7500,MATCH(AW$3,Команды!$A$2:$A$7500,0),$E68+2)=Команды!$AJ$8,TRUE,FALSE),IF(INDEX(Команды!$A$2:$AN$7500,MATCH(AW$3,Команды!$A$2:$A$7500,0),$E68+2)=Команды!$AJ$9,TRUE,FALSE),IF(INDEX(Команды!$A$2:$AN$7500,MATCH(AW$3,Команды!$A$2:$A$7500,0),$E68+2)=Команды!$AJ$10,TRUE,FALSE),IF(INDEX(Команды!$A$2:$AN$7500,MATCH(AW$3,Команды!$A$2:$A$7500,0),$E68+2)=Команды!$AJ$11,TRUE,FALSE),IF(INDEX(Команды!$A$2:$AN$7500,MATCH(AW$3,Команды!$A$2:$A$7500,0),$E68+2)=Команды!$AJ$12,TRUE,FALSE),IF(INDEX(Команды!$A$2:$AN$7500,MATCH(AW$3,Команды!$A$2:$A$7500,0),$E68+2)=Команды!$AJ$13,TRUE,FALSE),IF(INDEX(Команды!$A$2:$AN$7500,MATCH(AW$3,Команды!$A$2:$A$7500,0),$E68+2)=Команды!$AJ$14,TRUE,FALSE),IF(INDEX(Команды!$A$2:$AN$7500,MATCH(AW$3,Команды!$A$2:$A$7500,0),$E68+2)=Команды!$AJ$15,TRUE,FALSE),IF(INDEX(Команды!$A$2:$AN$7500,MATCH(AW$3,Команды!$A$2:$A$7500,0),$E68+2)=Команды!$AJ$16,TRUE,FALSE),,IF(INDEX(Команды!$A$2:$AN$7500,MATCH(AW$3,Команды!$A$2:$A$7500,0),$E68+2)=Команды!$AJ$17,TRUE,FALSE),,IF(INDEX(Команды!$A$2:$AN$7500,MATCH(AW$3,Команды!$A$2:$A$7500,0),$E68+2)=Команды!$AJ$18,TRUE,FALSE),,IF(INDEX(Команды!$A$2:$AN$7500,MATCH(AW$3,Команды!$A$2:$A$7500,0),$E68+2)=Команды!$AJ$19,TRUE,FALSE)),INDEX(Команды!$AJ$2:$AK$19,MATCH(INDEX(Команды!$A$2:$AN$7500,MATCH(AW$3,Команды!$A$2:$A$7500,0),$E68+2),Команды!$AJ$2:$AJ$19,0),2),0)</f>
        <v>В</v>
      </c>
      <c r="AX68" s="175" t="str">
        <f>IF(OR(IF(INDEX(Команды!$A$2:$AN$7500,MATCH(AW$3,Команды!$A$2:$A$7500,0),$E68+2)=Команды!$AJ$2,TRUE,FALSE),IF(INDEX(Команды!$A$2:$AN$7500,MATCH(AW$3,Команды!$A$2:$A$7500,0),$E68+2)=Команды!$AJ$3,TRUE,FALSE),IF(INDEX(Команды!$A$2:$AN$7500,MATCH(AW$3,Команды!$A$2:$A$7500,0),$E68+2)=Команды!$AJ$4,TRUE,FALSE),IF(INDEX(Команды!$A$2:$AN$7500,MATCH(AW$3,Команды!$A$2:$A$7500,0),$E68+2)=Команды!$AJ$5,TRUE,FALSE),IF(INDEX(Команды!$A$2:$AN$7500,MATCH(AW$3,Команды!$A$2:$A$7500,0),$E68+2)=Команды!$AJ$6,TRUE,FALSE),IF(INDEX(Команды!$A$2:$AN$7500,MATCH(AW$3,Команды!$A$2:$A$7500,0),$E68+2)=Команды!$AJ$7,TRUE,FALSE),IF(INDEX(Команды!$A$2:$AN$7500,MATCH(AW$3,Команды!$A$2:$A$7500,0),$E68+2)=Команды!$AJ$8,TRUE,FALSE),IF(INDEX(Команды!$A$2:$AN$7500,MATCH(AW$3,Команды!$A$2:$A$7500,0),$E68+2)=Команды!$AJ$9,TRUE,FALSE),IF(INDEX(Команды!$A$2:$AN$7500,MATCH(AW$3,Команды!$A$2:$A$7500,0),$E68+2)=Команды!$AJ$10,TRUE,FALSE),IF(INDEX(Команды!$A$2:$AN$7500,MATCH(AW$3,Команды!$A$2:$A$7500,0),$E68+2)=Команды!$AJ$11,TRUE,FALSE),IF(INDEX(Команды!$A$2:$AN$7500,MATCH(AW$3,Команды!$A$2:$A$7500,0),$E68+2)=Команды!$AJ$12,TRUE,FALSE),IF(INDEX(Команды!$A$2:$AN$7500,MATCH(AW$3,Команды!$A$2:$A$7500,0),$E68+2)=Команды!$AJ$13,TRUE,FALSE),IF(INDEX(Команды!$A$2:$AN$7500,MATCH(AW$3,Команды!$A$2:$A$7500,0),$E68+2)=Команды!$AJ$14,TRUE,FALSE),IF(INDEX(Команды!$A$2:$AN$7500,MATCH(AW$3,Команды!$A$2:$A$7500,0),$E68+2)=Команды!$AJ$15,TRUE,FALSE),IF(INDEX(Команды!$A$2:$AN$7500,MATCH(AW$3,Команды!$A$2:$A$7500,0),$E68+2)=Команды!$AJ$16,TRUE,FALSE),IF(INDEX(Команды!$A$2:$AN$7500,MATCH(AW$3,Команды!$A$2:$A$7500,0),$E68+2)=Команды!$AJ$17,TRUE,FALSE),IF(INDEX(Команды!$A$2:$AN$7500,MATCH(AW$3,Команды!$A$2:$A$7500,0),$E68+2)=Команды!$AJ$18,TRUE,FALSE),IF(INDEX(Команды!$A$2:$AN$7500,MATCH(AW$3,Команды!$A$2:$A$7500,0),$E68+2)=Команды!$AJ$19,TRUE,FALSE)),INDEX(Команды!$AJ$2:$AL$19,MATCH(INDEX(Команды!$A$2:$AN$7500,MATCH(AW$3,Команды!$A$2:$A$7500,0),$E68+2),Команды!$AJ$2:$AJ$19,0),3),0)</f>
        <v>В</v>
      </c>
      <c r="AY68" s="342"/>
      <c r="AZ68" s="174" t="str">
        <f>IF(OR(IF(INDEX(Команды!$A$2:$AN$7500,MATCH(AZ$3,Команды!$A$2:$A$7500,0),$E68+2)=Команды!$AJ$2,TRUE,FALSE),IF(INDEX(Команды!$A$2:$AN$7500,MATCH(AZ$3,Команды!$A$2:$A$7500,0),$E68+2)=Команды!$AJ$3,TRUE,FALSE),IF(INDEX(Команды!$A$2:$AN$7500,MATCH(AZ$3,Команды!$A$2:$A$7500,0),$E68+2)=Команды!$AJ$4,TRUE,FALSE),IF(INDEX(Команды!$A$2:$AN$7500,MATCH(AZ$3,Команды!$A$2:$A$7500,0),$E68+2)=Команды!$AJ$5,TRUE,FALSE),IF(INDEX(Команды!$A$2:$AN$7500,MATCH(AZ$3,Команды!$A$2:$A$7500,0),$E68+2)=Команды!$AJ$6,TRUE,FALSE),IF(INDEX(Команды!$A$2:$AN$7500,MATCH(AZ$3,Команды!$A$2:$A$7500,0),$E68+2)=Команды!$AJ$7,TRUE,FALSE),IF(INDEX(Команды!$A$2:$AN$7500,MATCH(AZ$3,Команды!$A$2:$A$7500,0),$E68+2)=Команды!$AJ$8,TRUE,FALSE),IF(INDEX(Команды!$A$2:$AN$7500,MATCH(AZ$3,Команды!$A$2:$A$7500,0),$E68+2)=Команды!$AJ$9,TRUE,FALSE),IF(INDEX(Команды!$A$2:$AN$7500,MATCH(AZ$3,Команды!$A$2:$A$7500,0),$E68+2)=Команды!$AJ$10,TRUE,FALSE),IF(INDEX(Команды!$A$2:$AN$7500,MATCH(AZ$3,Команды!$A$2:$A$7500,0),$E68+2)=Команды!$AJ$11,TRUE,FALSE),IF(INDEX(Команды!$A$2:$AN$7500,MATCH(AZ$3,Команды!$A$2:$A$7500,0),$E68+2)=Команды!$AJ$12,TRUE,FALSE),IF(INDEX(Команды!$A$2:$AN$7500,MATCH(AZ$3,Команды!$A$2:$A$7500,0),$E68+2)=Команды!$AJ$13,TRUE,FALSE),IF(INDEX(Команды!$A$2:$AN$7500,MATCH(AZ$3,Команды!$A$2:$A$7500,0),$E68+2)=Команды!$AJ$14,TRUE,FALSE),IF(INDEX(Команды!$A$2:$AN$7500,MATCH(AZ$3,Команды!$A$2:$A$7500,0),$E68+2)=Команды!$AJ$15,TRUE,FALSE),IF(INDEX(Команды!$A$2:$AN$7500,MATCH(AZ$3,Команды!$A$2:$A$7500,0),$E68+2)=Команды!$AJ$16,TRUE,FALSE),,IF(INDEX(Команды!$A$2:$AN$7500,MATCH(AZ$3,Команды!$A$2:$A$7500,0),$E68+2)=Команды!$AJ$17,TRUE,FALSE),,IF(INDEX(Команды!$A$2:$AN$7500,MATCH(AZ$3,Команды!$A$2:$A$7500,0),$E68+2)=Команды!$AJ$18,TRUE,FALSE),,IF(INDEX(Команды!$A$2:$AN$7500,MATCH(AZ$3,Команды!$A$2:$A$7500,0),$E68+2)=Команды!$AJ$19,TRUE,FALSE)),INDEX(Команды!$AJ$2:$AK$19,MATCH(INDEX(Команды!$A$2:$AN$7500,MATCH(AZ$3,Команды!$A$2:$A$7500,0),$E68+2),Команды!$AJ$2:$AJ$19,0),2),0)</f>
        <v>В</v>
      </c>
      <c r="BA68" s="175" t="str">
        <f>IF(OR(IF(INDEX(Команды!$A$2:$AN$7500,MATCH(AZ$3,Команды!$A$2:$A$7500,0),$E68+2)=Команды!$AJ$2,TRUE,FALSE),IF(INDEX(Команды!$A$2:$AN$7500,MATCH(AZ$3,Команды!$A$2:$A$7500,0),$E68+2)=Команды!$AJ$3,TRUE,FALSE),IF(INDEX(Команды!$A$2:$AN$7500,MATCH(AZ$3,Команды!$A$2:$A$7500,0),$E68+2)=Команды!$AJ$4,TRUE,FALSE),IF(INDEX(Команды!$A$2:$AN$7500,MATCH(AZ$3,Команды!$A$2:$A$7500,0),$E68+2)=Команды!$AJ$5,TRUE,FALSE),IF(INDEX(Команды!$A$2:$AN$7500,MATCH(AZ$3,Команды!$A$2:$A$7500,0),$E68+2)=Команды!$AJ$6,TRUE,FALSE),IF(INDEX(Команды!$A$2:$AN$7500,MATCH(AZ$3,Команды!$A$2:$A$7500,0),$E68+2)=Команды!$AJ$7,TRUE,FALSE),IF(INDEX(Команды!$A$2:$AN$7500,MATCH(AZ$3,Команды!$A$2:$A$7500,0),$E68+2)=Команды!$AJ$8,TRUE,FALSE),IF(INDEX(Команды!$A$2:$AN$7500,MATCH(AZ$3,Команды!$A$2:$A$7500,0),$E68+2)=Команды!$AJ$9,TRUE,FALSE),IF(INDEX(Команды!$A$2:$AN$7500,MATCH(AZ$3,Команды!$A$2:$A$7500,0),$E68+2)=Команды!$AJ$10,TRUE,FALSE),IF(INDEX(Команды!$A$2:$AN$7500,MATCH(AZ$3,Команды!$A$2:$A$7500,0),$E68+2)=Команды!$AJ$11,TRUE,FALSE),IF(INDEX(Команды!$A$2:$AN$7500,MATCH(AZ$3,Команды!$A$2:$A$7500,0),$E68+2)=Команды!$AJ$12,TRUE,FALSE),IF(INDEX(Команды!$A$2:$AN$7500,MATCH(AZ$3,Команды!$A$2:$A$7500,0),$E68+2)=Команды!$AJ$13,TRUE,FALSE),IF(INDEX(Команды!$A$2:$AN$7500,MATCH(AZ$3,Команды!$A$2:$A$7500,0),$E68+2)=Команды!$AJ$14,TRUE,FALSE),IF(INDEX(Команды!$A$2:$AN$7500,MATCH(AZ$3,Команды!$A$2:$A$7500,0),$E68+2)=Команды!$AJ$15,TRUE,FALSE),IF(INDEX(Команды!$A$2:$AN$7500,MATCH(AZ$3,Команды!$A$2:$A$7500,0),$E68+2)=Команды!$AJ$16,TRUE,FALSE),IF(INDEX(Команды!$A$2:$AN$7500,MATCH(AZ$3,Команды!$A$2:$A$7500,0),$E68+2)=Команды!$AJ$17,TRUE,FALSE),IF(INDEX(Команды!$A$2:$AN$7500,MATCH(AZ$3,Команды!$A$2:$A$7500,0),$E68+2)=Команды!$AJ$18,TRUE,FALSE),IF(INDEX(Команды!$A$2:$AN$7500,MATCH(AZ$3,Команды!$A$2:$A$7500,0),$E68+2)=Команды!$AJ$19,TRUE,FALSE)),INDEX(Команды!$AJ$2:$AL$19,MATCH(INDEX(Команды!$A$2:$AN$7500,MATCH(AZ$3,Команды!$A$2:$A$7500,0),$E68+2),Команды!$AJ$2:$AJ$19,0),3),0)</f>
        <v>В</v>
      </c>
      <c r="BB68" s="342"/>
      <c r="BC68" s="174" t="str">
        <f>IF(OR(IF(INDEX(Команды!$A$2:$AN$7500,MATCH(BC$3,Команды!$A$2:$A$7500,0),$E68+2)=Команды!$AJ$2,TRUE,FALSE),IF(INDEX(Команды!$A$2:$AN$7500,MATCH(BC$3,Команды!$A$2:$A$7500,0),$E68+2)=Команды!$AJ$3,TRUE,FALSE),IF(INDEX(Команды!$A$2:$AN$7500,MATCH(BC$3,Команды!$A$2:$A$7500,0),$E68+2)=Команды!$AJ$4,TRUE,FALSE),IF(INDEX(Команды!$A$2:$AN$7500,MATCH(BC$3,Команды!$A$2:$A$7500,0),$E68+2)=Команды!$AJ$5,TRUE,FALSE),IF(INDEX(Команды!$A$2:$AN$7500,MATCH(BC$3,Команды!$A$2:$A$7500,0),$E68+2)=Команды!$AJ$6,TRUE,FALSE),IF(INDEX(Команды!$A$2:$AN$7500,MATCH(BC$3,Команды!$A$2:$A$7500,0),$E68+2)=Команды!$AJ$7,TRUE,FALSE),IF(INDEX(Команды!$A$2:$AN$7500,MATCH(BC$3,Команды!$A$2:$A$7500,0),$E68+2)=Команды!$AJ$8,TRUE,FALSE),IF(INDEX(Команды!$A$2:$AN$7500,MATCH(BC$3,Команды!$A$2:$A$7500,0),$E68+2)=Команды!$AJ$9,TRUE,FALSE),IF(INDEX(Команды!$A$2:$AN$7500,MATCH(BC$3,Команды!$A$2:$A$7500,0),$E68+2)=Команды!$AJ$10,TRUE,FALSE),IF(INDEX(Команды!$A$2:$AN$7500,MATCH(BC$3,Команды!$A$2:$A$7500,0),$E68+2)=Команды!$AJ$11,TRUE,FALSE),IF(INDEX(Команды!$A$2:$AN$7500,MATCH(BC$3,Команды!$A$2:$A$7500,0),$E68+2)=Команды!$AJ$12,TRUE,FALSE),IF(INDEX(Команды!$A$2:$AN$7500,MATCH(BC$3,Команды!$A$2:$A$7500,0),$E68+2)=Команды!$AJ$13,TRUE,FALSE),IF(INDEX(Команды!$A$2:$AN$7500,MATCH(BC$3,Команды!$A$2:$A$7500,0),$E68+2)=Команды!$AJ$14,TRUE,FALSE),IF(INDEX(Команды!$A$2:$AN$7500,MATCH(BC$3,Команды!$A$2:$A$7500,0),$E68+2)=Команды!$AJ$15,TRUE,FALSE),IF(INDEX(Команды!$A$2:$AN$7500,MATCH(BC$3,Команды!$A$2:$A$7500,0),$E68+2)=Команды!$AJ$16,TRUE,FALSE),,IF(INDEX(Команды!$A$2:$AN$7500,MATCH(BC$3,Команды!$A$2:$A$7500,0),$E68+2)=Команды!$AJ$17,TRUE,FALSE),,IF(INDEX(Команды!$A$2:$AN$7500,MATCH(BC$3,Команды!$A$2:$A$7500,0),$E68+2)=Команды!$AJ$18,TRUE,FALSE),,IF(INDEX(Команды!$A$2:$AN$7500,MATCH(BC$3,Команды!$A$2:$A$7500,0),$E68+2)=Команды!$AJ$19,TRUE,FALSE)),INDEX(Команды!$AJ$2:$AK$19,MATCH(INDEX(Команды!$A$2:$AN$7500,MATCH(BC$3,Команды!$A$2:$A$7500,0),$E68+2),Команды!$AJ$2:$AJ$19,0),2),0)</f>
        <v>В</v>
      </c>
      <c r="BD68" s="175" t="str">
        <f>IF(OR(IF(INDEX(Команды!$A$2:$AN$7500,MATCH(BC$3,Команды!$A$2:$A$7500,0),$E68+2)=Команды!$AJ$2,TRUE,FALSE),IF(INDEX(Команды!$A$2:$AN$7500,MATCH(BC$3,Команды!$A$2:$A$7500,0),$E68+2)=Команды!$AJ$3,TRUE,FALSE),IF(INDEX(Команды!$A$2:$AN$7500,MATCH(BC$3,Команды!$A$2:$A$7500,0),$E68+2)=Команды!$AJ$4,TRUE,FALSE),IF(INDEX(Команды!$A$2:$AN$7500,MATCH(BC$3,Команды!$A$2:$A$7500,0),$E68+2)=Команды!$AJ$5,TRUE,FALSE),IF(INDEX(Команды!$A$2:$AN$7500,MATCH(BC$3,Команды!$A$2:$A$7500,0),$E68+2)=Команды!$AJ$6,TRUE,FALSE),IF(INDEX(Команды!$A$2:$AN$7500,MATCH(BC$3,Команды!$A$2:$A$7500,0),$E68+2)=Команды!$AJ$7,TRUE,FALSE),IF(INDEX(Команды!$A$2:$AN$7500,MATCH(BC$3,Команды!$A$2:$A$7500,0),$E68+2)=Команды!$AJ$8,TRUE,FALSE),IF(INDEX(Команды!$A$2:$AN$7500,MATCH(BC$3,Команды!$A$2:$A$7500,0),$E68+2)=Команды!$AJ$9,TRUE,FALSE),IF(INDEX(Команды!$A$2:$AN$7500,MATCH(BC$3,Команды!$A$2:$A$7500,0),$E68+2)=Команды!$AJ$10,TRUE,FALSE),IF(INDEX(Команды!$A$2:$AN$7500,MATCH(BC$3,Команды!$A$2:$A$7500,0),$E68+2)=Команды!$AJ$11,TRUE,FALSE),IF(INDEX(Команды!$A$2:$AN$7500,MATCH(BC$3,Команды!$A$2:$A$7500,0),$E68+2)=Команды!$AJ$12,TRUE,FALSE),IF(INDEX(Команды!$A$2:$AN$7500,MATCH(BC$3,Команды!$A$2:$A$7500,0),$E68+2)=Команды!$AJ$13,TRUE,FALSE),IF(INDEX(Команды!$A$2:$AN$7500,MATCH(BC$3,Команды!$A$2:$A$7500,0),$E68+2)=Команды!$AJ$14,TRUE,FALSE),IF(INDEX(Команды!$A$2:$AN$7500,MATCH(BC$3,Команды!$A$2:$A$7500,0),$E68+2)=Команды!$AJ$15,TRUE,FALSE),IF(INDEX(Команды!$A$2:$AN$7500,MATCH(BC$3,Команды!$A$2:$A$7500,0),$E68+2)=Команды!$AJ$16,TRUE,FALSE),IF(INDEX(Команды!$A$2:$AN$7500,MATCH(BC$3,Команды!$A$2:$A$7500,0),$E68+2)=Команды!$AJ$17,TRUE,FALSE),IF(INDEX(Команды!$A$2:$AN$7500,MATCH(BC$3,Команды!$A$2:$A$7500,0),$E68+2)=Команды!$AJ$18,TRUE,FALSE),IF(INDEX(Команды!$A$2:$AN$7500,MATCH(BC$3,Команды!$A$2:$A$7500,0),$E68+2)=Команды!$AJ$19,TRUE,FALSE)),INDEX(Команды!$AJ$2:$AL$19,MATCH(INDEX(Команды!$A$2:$AN$7500,MATCH(BC$3,Команды!$A$2:$A$7500,0),$E68+2),Команды!$AJ$2:$AJ$19,0),3),0)</f>
        <v>В</v>
      </c>
      <c r="BE68" s="342"/>
      <c r="BF68" s="174">
        <f>IF(OR(IF(INDEX(Команды!$A$2:$AN$7500,MATCH(BF$3,Команды!$A$2:$A$7500,0),$E68+2)=Команды!$AJ$2,TRUE,FALSE),IF(INDEX(Команды!$A$2:$AN$7500,MATCH(BF$3,Команды!$A$2:$A$7500,0),$E68+2)=Команды!$AJ$3,TRUE,FALSE),IF(INDEX(Команды!$A$2:$AN$7500,MATCH(BF$3,Команды!$A$2:$A$7500,0),$E68+2)=Команды!$AJ$4,TRUE,FALSE),IF(INDEX(Команды!$A$2:$AN$7500,MATCH(BF$3,Команды!$A$2:$A$7500,0),$E68+2)=Команды!$AJ$5,TRUE,FALSE),IF(INDEX(Команды!$A$2:$AN$7500,MATCH(BF$3,Команды!$A$2:$A$7500,0),$E68+2)=Команды!$AJ$6,TRUE,FALSE),IF(INDEX(Команды!$A$2:$AN$7500,MATCH(BF$3,Команды!$A$2:$A$7500,0),$E68+2)=Команды!$AJ$7,TRUE,FALSE),IF(INDEX(Команды!$A$2:$AN$7500,MATCH(BF$3,Команды!$A$2:$A$7500,0),$E68+2)=Команды!$AJ$8,TRUE,FALSE),IF(INDEX(Команды!$A$2:$AN$7500,MATCH(BF$3,Команды!$A$2:$A$7500,0),$E68+2)=Команды!$AJ$9,TRUE,FALSE),IF(INDEX(Команды!$A$2:$AN$7500,MATCH(BF$3,Команды!$A$2:$A$7500,0),$E68+2)=Команды!$AJ$10,TRUE,FALSE),IF(INDEX(Команды!$A$2:$AN$7500,MATCH(BF$3,Команды!$A$2:$A$7500,0),$E68+2)=Команды!$AJ$11,TRUE,FALSE),IF(INDEX(Команды!$A$2:$AN$7500,MATCH(BF$3,Команды!$A$2:$A$7500,0),$E68+2)=Команды!$AJ$12,TRUE,FALSE),IF(INDEX(Команды!$A$2:$AN$7500,MATCH(BF$3,Команды!$A$2:$A$7500,0),$E68+2)=Команды!$AJ$13,TRUE,FALSE),IF(INDEX(Команды!$A$2:$AN$7500,MATCH(BF$3,Команды!$A$2:$A$7500,0),$E68+2)=Команды!$AJ$14,TRUE,FALSE),IF(INDEX(Команды!$A$2:$AN$7500,MATCH(BF$3,Команды!$A$2:$A$7500,0),$E68+2)=Команды!$AJ$15,TRUE,FALSE),IF(INDEX(Команды!$A$2:$AN$7500,MATCH(BF$3,Команды!$A$2:$A$7500,0),$E68+2)=Команды!$AJ$16,TRUE,FALSE),,IF(INDEX(Команды!$A$2:$AN$7500,MATCH(BF$3,Команды!$A$2:$A$7500,0),$E68+2)=Команды!$AJ$17,TRUE,FALSE),,IF(INDEX(Команды!$A$2:$AN$7500,MATCH(BF$3,Команды!$A$2:$A$7500,0),$E68+2)=Команды!$AJ$18,TRUE,FALSE),,IF(INDEX(Команды!$A$2:$AN$7500,MATCH(BF$3,Команды!$A$2:$A$7500,0),$E68+2)=Команды!$AJ$19,TRUE,FALSE)),INDEX(Команды!$AJ$2:$AK$19,MATCH(INDEX(Команды!$A$2:$AN$7500,MATCH(BF$3,Команды!$A$2:$A$7500,0),$E68+2),Команды!$AJ$2:$AJ$19,0),2),0)</f>
        <v>0.70833333333333337</v>
      </c>
      <c r="BG68" s="175">
        <f>IF(OR(IF(INDEX(Команды!$A$2:$AN$7500,MATCH(BF$3,Команды!$A$2:$A$7500,0),$E68+2)=Команды!$AJ$2,TRUE,FALSE),IF(INDEX(Команды!$A$2:$AN$7500,MATCH(BF$3,Команды!$A$2:$A$7500,0),$E68+2)=Команды!$AJ$3,TRUE,FALSE),IF(INDEX(Команды!$A$2:$AN$7500,MATCH(BF$3,Команды!$A$2:$A$7500,0),$E68+2)=Команды!$AJ$4,TRUE,FALSE),IF(INDEX(Команды!$A$2:$AN$7500,MATCH(BF$3,Команды!$A$2:$A$7500,0),$E68+2)=Команды!$AJ$5,TRUE,FALSE),IF(INDEX(Команды!$A$2:$AN$7500,MATCH(BF$3,Команды!$A$2:$A$7500,0),$E68+2)=Команды!$AJ$6,TRUE,FALSE),IF(INDEX(Команды!$A$2:$AN$7500,MATCH(BF$3,Команды!$A$2:$A$7500,0),$E68+2)=Команды!$AJ$7,TRUE,FALSE),IF(INDEX(Команды!$A$2:$AN$7500,MATCH(BF$3,Команды!$A$2:$A$7500,0),$E68+2)=Команды!$AJ$8,TRUE,FALSE),IF(INDEX(Команды!$A$2:$AN$7500,MATCH(BF$3,Команды!$A$2:$A$7500,0),$E68+2)=Команды!$AJ$9,TRUE,FALSE),IF(INDEX(Команды!$A$2:$AN$7500,MATCH(BF$3,Команды!$A$2:$A$7500,0),$E68+2)=Команды!$AJ$10,TRUE,FALSE),IF(INDEX(Команды!$A$2:$AN$7500,MATCH(BF$3,Команды!$A$2:$A$7500,0),$E68+2)=Команды!$AJ$11,TRUE,FALSE),IF(INDEX(Команды!$A$2:$AN$7500,MATCH(BF$3,Команды!$A$2:$A$7500,0),$E68+2)=Команды!$AJ$12,TRUE,FALSE),IF(INDEX(Команды!$A$2:$AN$7500,MATCH(BF$3,Команды!$A$2:$A$7500,0),$E68+2)=Команды!$AJ$13,TRUE,FALSE),IF(INDEX(Команды!$A$2:$AN$7500,MATCH(BF$3,Команды!$A$2:$A$7500,0),$E68+2)=Команды!$AJ$14,TRUE,FALSE),IF(INDEX(Команды!$A$2:$AN$7500,MATCH(BF$3,Команды!$A$2:$A$7500,0),$E68+2)=Команды!$AJ$15,TRUE,FALSE),IF(INDEX(Команды!$A$2:$AN$7500,MATCH(BF$3,Команды!$A$2:$A$7500,0),$E68+2)=Команды!$AJ$16,TRUE,FALSE),IF(INDEX(Команды!$A$2:$AN$7500,MATCH(BF$3,Команды!$A$2:$A$7500,0),$E68+2)=Команды!$AJ$17,TRUE,FALSE),IF(INDEX(Команды!$A$2:$AN$7500,MATCH(BF$3,Команды!$A$2:$A$7500,0),$E68+2)=Команды!$AJ$18,TRUE,FALSE),IF(INDEX(Команды!$A$2:$AN$7500,MATCH(BF$3,Команды!$A$2:$A$7500,0),$E68+2)=Команды!$AJ$19,TRUE,FALSE)),INDEX(Команды!$AJ$2:$AL$19,MATCH(INDEX(Команды!$A$2:$AN$7500,MATCH(BF$3,Команды!$A$2:$A$7500,0),$E68+2),Команды!$AJ$2:$AJ$19,0),3),0)</f>
        <v>0.95833333333333337</v>
      </c>
      <c r="BH68" s="342"/>
      <c r="BI68" s="174">
        <f>IF(OR(IF(INDEX(Команды!$A$2:$AN$7500,MATCH(BI$3,Команды!$A$2:$A$7500,0),$E68+2)=Команды!$AJ$2,TRUE,FALSE),IF(INDEX(Команды!$A$2:$AN$7500,MATCH(BI$3,Команды!$A$2:$A$7500,0),$E68+2)=Команды!$AJ$3,TRUE,FALSE),IF(INDEX(Команды!$A$2:$AN$7500,MATCH(BI$3,Команды!$A$2:$A$7500,0),$E68+2)=Команды!$AJ$4,TRUE,FALSE),IF(INDEX(Команды!$A$2:$AN$7500,MATCH(BI$3,Команды!$A$2:$A$7500,0),$E68+2)=Команды!$AJ$5,TRUE,FALSE),IF(INDEX(Команды!$A$2:$AN$7500,MATCH(BI$3,Команды!$A$2:$A$7500,0),$E68+2)=Команды!$AJ$6,TRUE,FALSE),IF(INDEX(Команды!$A$2:$AN$7500,MATCH(BI$3,Команды!$A$2:$A$7500,0),$E68+2)=Команды!$AJ$7,TRUE,FALSE),IF(INDEX(Команды!$A$2:$AN$7500,MATCH(BI$3,Команды!$A$2:$A$7500,0),$E68+2)=Команды!$AJ$8,TRUE,FALSE),IF(INDEX(Команды!$A$2:$AN$7500,MATCH(BI$3,Команды!$A$2:$A$7500,0),$E68+2)=Команды!$AJ$9,TRUE,FALSE),IF(INDEX(Команды!$A$2:$AN$7500,MATCH(BI$3,Команды!$A$2:$A$7500,0),$E68+2)=Команды!$AJ$10,TRUE,FALSE),IF(INDEX(Команды!$A$2:$AN$7500,MATCH(BI$3,Команды!$A$2:$A$7500,0),$E68+2)=Команды!$AJ$11,TRUE,FALSE),IF(INDEX(Команды!$A$2:$AN$7500,MATCH(BI$3,Команды!$A$2:$A$7500,0),$E68+2)=Команды!$AJ$12,TRUE,FALSE),IF(INDEX(Команды!$A$2:$AN$7500,MATCH(BI$3,Команды!$A$2:$A$7500,0),$E68+2)=Команды!$AJ$13,TRUE,FALSE),IF(INDEX(Команды!$A$2:$AN$7500,MATCH(BI$3,Команды!$A$2:$A$7500,0),$E68+2)=Команды!$AJ$14,TRUE,FALSE),IF(INDEX(Команды!$A$2:$AN$7500,MATCH(BI$3,Команды!$A$2:$A$7500,0),$E68+2)=Команды!$AJ$15,TRUE,FALSE),IF(INDEX(Команды!$A$2:$AN$7500,MATCH(BI$3,Команды!$A$2:$A$7500,0),$E68+2)=Команды!$AJ$16,TRUE,FALSE),,IF(INDEX(Команды!$A$2:$AN$7500,MATCH(BI$3,Команды!$A$2:$A$7500,0),$E68+2)=Команды!$AJ$17,TRUE,FALSE),,IF(INDEX(Команды!$A$2:$AN$7500,MATCH(BI$3,Команды!$A$2:$A$7500,0),$E68+2)=Команды!$AJ$18,TRUE,FALSE),,IF(INDEX(Команды!$A$2:$AN$7500,MATCH(BI$3,Команды!$A$2:$A$7500,0),$E68+2)=Команды!$AJ$19,TRUE,FALSE)),INDEX(Команды!$AJ$2:$AK$19,MATCH(INDEX(Команды!$A$2:$AN$7500,MATCH(BI$3,Команды!$A$2:$A$7500,0),$E68+2),Команды!$AJ$2:$AJ$19,0),2),0)</f>
        <v>0.45833333333333331</v>
      </c>
      <c r="BJ68" s="175">
        <f>IF(OR(IF(INDEX(Команды!$A$2:$AN$7500,MATCH(BI$3,Команды!$A$2:$A$7500,0),$E68+2)=Команды!$AJ$2,TRUE,FALSE),IF(INDEX(Команды!$A$2:$AN$7500,MATCH(BI$3,Команды!$A$2:$A$7500,0),$E68+2)=Команды!$AJ$3,TRUE,FALSE),IF(INDEX(Команды!$A$2:$AN$7500,MATCH(BI$3,Команды!$A$2:$A$7500,0),$E68+2)=Команды!$AJ$4,TRUE,FALSE),IF(INDEX(Команды!$A$2:$AN$7500,MATCH(BI$3,Команды!$A$2:$A$7500,0),$E68+2)=Команды!$AJ$5,TRUE,FALSE),IF(INDEX(Команды!$A$2:$AN$7500,MATCH(BI$3,Команды!$A$2:$A$7500,0),$E68+2)=Команды!$AJ$6,TRUE,FALSE),IF(INDEX(Команды!$A$2:$AN$7500,MATCH(BI$3,Команды!$A$2:$A$7500,0),$E68+2)=Команды!$AJ$7,TRUE,FALSE),IF(INDEX(Команды!$A$2:$AN$7500,MATCH(BI$3,Команды!$A$2:$A$7500,0),$E68+2)=Команды!$AJ$8,TRUE,FALSE),IF(INDEX(Команды!$A$2:$AN$7500,MATCH(BI$3,Команды!$A$2:$A$7500,0),$E68+2)=Команды!$AJ$9,TRUE,FALSE),IF(INDEX(Команды!$A$2:$AN$7500,MATCH(BI$3,Команды!$A$2:$A$7500,0),$E68+2)=Команды!$AJ$10,TRUE,FALSE),IF(INDEX(Команды!$A$2:$AN$7500,MATCH(BI$3,Команды!$A$2:$A$7500,0),$E68+2)=Команды!$AJ$11,TRUE,FALSE),IF(INDEX(Команды!$A$2:$AN$7500,MATCH(BI$3,Команды!$A$2:$A$7500,0),$E68+2)=Команды!$AJ$12,TRUE,FALSE),IF(INDEX(Команды!$A$2:$AN$7500,MATCH(BI$3,Команды!$A$2:$A$7500,0),$E68+2)=Команды!$AJ$13,TRUE,FALSE),IF(INDEX(Команды!$A$2:$AN$7500,MATCH(BI$3,Команды!$A$2:$A$7500,0),$E68+2)=Команды!$AJ$14,TRUE,FALSE),IF(INDEX(Команды!$A$2:$AN$7500,MATCH(BI$3,Команды!$A$2:$A$7500,0),$E68+2)=Команды!$AJ$15,TRUE,FALSE),IF(INDEX(Команды!$A$2:$AN$7500,MATCH(BI$3,Команды!$A$2:$A$7500,0),$E68+2)=Команды!$AJ$16,TRUE,FALSE),IF(INDEX(Команды!$A$2:$AN$7500,MATCH(BI$3,Команды!$A$2:$A$7500,0),$E68+2)=Команды!$AJ$17,TRUE,FALSE),IF(INDEX(Команды!$A$2:$AN$7500,MATCH(BI$3,Команды!$A$2:$A$7500,0),$E68+2)=Команды!$AJ$18,TRUE,FALSE),IF(INDEX(Команды!$A$2:$AN$7500,MATCH(BI$3,Команды!$A$2:$A$7500,0),$E68+2)=Команды!$AJ$19,TRUE,FALSE)),INDEX(Команды!$AJ$2:$AL$19,MATCH(INDEX(Команды!$A$2:$AN$7500,MATCH(BI$3,Команды!$A$2:$A$7500,0),$E68+2),Команды!$AJ$2:$AJ$19,0),3),0)</f>
        <v>0.95833333333333337</v>
      </c>
      <c r="BK68" s="342"/>
      <c r="BL68" s="174">
        <f>IF(OR(IF(INDEX(Команды!$A$2:$AN$7500,MATCH(BL$3,Команды!$A$2:$A$7500,0),$E68+2)=Команды!$AJ$2,TRUE,FALSE),IF(INDEX(Команды!$A$2:$AN$7500,MATCH(BL$3,Команды!$A$2:$A$7500,0),$E68+2)=Команды!$AJ$3,TRUE,FALSE),IF(INDEX(Команды!$A$2:$AN$7500,MATCH(BL$3,Команды!$A$2:$A$7500,0),$E68+2)=Команды!$AJ$4,TRUE,FALSE),IF(INDEX(Команды!$A$2:$AN$7500,MATCH(BL$3,Команды!$A$2:$A$7500,0),$E68+2)=Команды!$AJ$5,TRUE,FALSE),IF(INDEX(Команды!$A$2:$AN$7500,MATCH(BL$3,Команды!$A$2:$A$7500,0),$E68+2)=Команды!$AJ$6,TRUE,FALSE),IF(INDEX(Команды!$A$2:$AN$7500,MATCH(BL$3,Команды!$A$2:$A$7500,0),$E68+2)=Команды!$AJ$7,TRUE,FALSE),IF(INDEX(Команды!$A$2:$AN$7500,MATCH(BL$3,Команды!$A$2:$A$7500,0),$E68+2)=Команды!$AJ$8,TRUE,FALSE),IF(INDEX(Команды!$A$2:$AN$7500,MATCH(BL$3,Команды!$A$2:$A$7500,0),$E68+2)=Команды!$AJ$9,TRUE,FALSE),IF(INDEX(Команды!$A$2:$AN$7500,MATCH(BL$3,Команды!$A$2:$A$7500,0),$E68+2)=Команды!$AJ$10,TRUE,FALSE),IF(INDEX(Команды!$A$2:$AN$7500,MATCH(BL$3,Команды!$A$2:$A$7500,0),$E68+2)=Команды!$AJ$11,TRUE,FALSE),IF(INDEX(Команды!$A$2:$AN$7500,MATCH(BL$3,Команды!$A$2:$A$7500,0),$E68+2)=Команды!$AJ$12,TRUE,FALSE),IF(INDEX(Команды!$A$2:$AN$7500,MATCH(BL$3,Команды!$A$2:$A$7500,0),$E68+2)=Команды!$AJ$13,TRUE,FALSE),IF(INDEX(Команды!$A$2:$AN$7500,MATCH(BL$3,Команды!$A$2:$A$7500,0),$E68+2)=Команды!$AJ$14,TRUE,FALSE),IF(INDEX(Команды!$A$2:$AN$7500,MATCH(BL$3,Команды!$A$2:$A$7500,0),$E68+2)=Команды!$AJ$15,TRUE,FALSE),IF(INDEX(Команды!$A$2:$AN$7500,MATCH(BL$3,Команды!$A$2:$A$7500,0),$E68+2)=Команды!$AJ$16,TRUE,FALSE),,IF(INDEX(Команды!$A$2:$AN$7500,MATCH(BL$3,Команды!$A$2:$A$7500,0),$E68+2)=Команды!$AJ$17,TRUE,FALSE),,IF(INDEX(Команды!$A$2:$AN$7500,MATCH(BL$3,Команды!$A$2:$A$7500,0),$E68+2)=Команды!$AJ$18,TRUE,FALSE),,IF(INDEX(Команды!$A$2:$AN$7500,MATCH(BL$3,Команды!$A$2:$A$7500,0),$E68+2)=Команды!$AJ$19,TRUE,FALSE)),INDEX(Команды!$AJ$2:$AK$19,MATCH(INDEX(Команды!$A$2:$AN$7500,MATCH(BL$3,Команды!$A$2:$A$7500,0),$E68+2),Команды!$AJ$2:$AJ$19,0),2),0)</f>
        <v>0.58333333333333337</v>
      </c>
      <c r="BM68" s="175">
        <f>IF(OR(IF(INDEX(Команды!$A$2:$AN$7500,MATCH(BL$3,Команды!$A$2:$A$7500,0),$E68+2)=Команды!$AJ$2,TRUE,FALSE),IF(INDEX(Команды!$A$2:$AN$7500,MATCH(BL$3,Команды!$A$2:$A$7500,0),$E68+2)=Команды!$AJ$3,TRUE,FALSE),IF(INDEX(Команды!$A$2:$AN$7500,MATCH(BL$3,Команды!$A$2:$A$7500,0),$E68+2)=Команды!$AJ$4,TRUE,FALSE),IF(INDEX(Команды!$A$2:$AN$7500,MATCH(BL$3,Команды!$A$2:$A$7500,0),$E68+2)=Команды!$AJ$5,TRUE,FALSE),IF(INDEX(Команды!$A$2:$AN$7500,MATCH(BL$3,Команды!$A$2:$A$7500,0),$E68+2)=Команды!$AJ$6,TRUE,FALSE),IF(INDEX(Команды!$A$2:$AN$7500,MATCH(BL$3,Команды!$A$2:$A$7500,0),$E68+2)=Команды!$AJ$7,TRUE,FALSE),IF(INDEX(Команды!$A$2:$AN$7500,MATCH(BL$3,Команды!$A$2:$A$7500,0),$E68+2)=Команды!$AJ$8,TRUE,FALSE),IF(INDEX(Команды!$A$2:$AN$7500,MATCH(BL$3,Команды!$A$2:$A$7500,0),$E68+2)=Команды!$AJ$9,TRUE,FALSE),IF(INDEX(Команды!$A$2:$AN$7500,MATCH(BL$3,Команды!$A$2:$A$7500,0),$E68+2)=Команды!$AJ$10,TRUE,FALSE),IF(INDEX(Команды!$A$2:$AN$7500,MATCH(BL$3,Команды!$A$2:$A$7500,0),$E68+2)=Команды!$AJ$11,TRUE,FALSE),IF(INDEX(Команды!$A$2:$AN$7500,MATCH(BL$3,Команды!$A$2:$A$7500,0),$E68+2)=Команды!$AJ$12,TRUE,FALSE),IF(INDEX(Команды!$A$2:$AN$7500,MATCH(BL$3,Команды!$A$2:$A$7500,0),$E68+2)=Команды!$AJ$13,TRUE,FALSE),IF(INDEX(Команды!$A$2:$AN$7500,MATCH(BL$3,Команды!$A$2:$A$7500,0),$E68+2)=Команды!$AJ$14,TRUE,FALSE),IF(INDEX(Команды!$A$2:$AN$7500,MATCH(BL$3,Команды!$A$2:$A$7500,0),$E68+2)=Команды!$AJ$15,TRUE,FALSE),IF(INDEX(Команды!$A$2:$AN$7500,MATCH(BL$3,Команды!$A$2:$A$7500,0),$E68+2)=Команды!$AJ$16,TRUE,FALSE),IF(INDEX(Команды!$A$2:$AN$7500,MATCH(BL$3,Команды!$A$2:$A$7500,0),$E68+2)=Команды!$AJ$17,TRUE,FALSE),IF(INDEX(Команды!$A$2:$AN$7500,MATCH(BL$3,Команды!$A$2:$A$7500,0),$E68+2)=Команды!$AJ$18,TRUE,FALSE),IF(INDEX(Команды!$A$2:$AN$7500,MATCH(BL$3,Команды!$A$2:$A$7500,0),$E68+2)=Команды!$AJ$19,TRUE,FALSE)),INDEX(Команды!$AJ$2:$AL$19,MATCH(INDEX(Команды!$A$2:$AN$7500,MATCH(BL$3,Команды!$A$2:$A$7500,0),$E68+2),Команды!$AJ$2:$AJ$19,0),3),0)</f>
        <v>0.95833333333333337</v>
      </c>
      <c r="BN68" s="342"/>
      <c r="BO68" s="174">
        <f>IF(OR(IF(INDEX(Команды!$A$2:$AN$7500,MATCH(BO$3,Команды!$A$2:$A$7500,0),$E68+2)=Команды!$AJ$2,TRUE,FALSE),IF(INDEX(Команды!$A$2:$AN$7500,MATCH(BO$3,Команды!$A$2:$A$7500,0),$E68+2)=Команды!$AJ$3,TRUE,FALSE),IF(INDEX(Команды!$A$2:$AN$7500,MATCH(BO$3,Команды!$A$2:$A$7500,0),$E68+2)=Команды!$AJ$4,TRUE,FALSE),IF(INDEX(Команды!$A$2:$AN$7500,MATCH(BO$3,Команды!$A$2:$A$7500,0),$E68+2)=Команды!$AJ$5,TRUE,FALSE),IF(INDEX(Команды!$A$2:$AN$7500,MATCH(BO$3,Команды!$A$2:$A$7500,0),$E68+2)=Команды!$AJ$6,TRUE,FALSE),IF(INDEX(Команды!$A$2:$AN$7500,MATCH(BO$3,Команды!$A$2:$A$7500,0),$E68+2)=Команды!$AJ$7,TRUE,FALSE),IF(INDEX(Команды!$A$2:$AN$7500,MATCH(BO$3,Команды!$A$2:$A$7500,0),$E68+2)=Команды!$AJ$8,TRUE,FALSE),IF(INDEX(Команды!$A$2:$AN$7500,MATCH(BO$3,Команды!$A$2:$A$7500,0),$E68+2)=Команды!$AJ$9,TRUE,FALSE),IF(INDEX(Команды!$A$2:$AN$7500,MATCH(BO$3,Команды!$A$2:$A$7500,0),$E68+2)=Команды!$AJ$10,TRUE,FALSE),IF(INDEX(Команды!$A$2:$AN$7500,MATCH(BO$3,Команды!$A$2:$A$7500,0),$E68+2)=Команды!$AJ$11,TRUE,FALSE),IF(INDEX(Команды!$A$2:$AN$7500,MATCH(BO$3,Команды!$A$2:$A$7500,0),$E68+2)=Команды!$AJ$12,TRUE,FALSE),IF(INDEX(Команды!$A$2:$AN$7500,MATCH(BO$3,Команды!$A$2:$A$7500,0),$E68+2)=Команды!$AJ$13,TRUE,FALSE),IF(INDEX(Команды!$A$2:$AN$7500,MATCH(BO$3,Команды!$A$2:$A$7500,0),$E68+2)=Команды!$AJ$14,TRUE,FALSE),IF(INDEX(Команды!$A$2:$AN$7500,MATCH(BO$3,Команды!$A$2:$A$7500,0),$E68+2)=Команды!$AJ$15,TRUE,FALSE),IF(INDEX(Команды!$A$2:$AN$7500,MATCH(BO$3,Команды!$A$2:$A$7500,0),$E68+2)=Команды!$AJ$16,TRUE,FALSE),,IF(INDEX(Команды!$A$2:$AN$7500,MATCH(BO$3,Команды!$A$2:$A$7500,0),$E68+2)=Команды!$AJ$17,TRUE,FALSE),,IF(INDEX(Команды!$A$2:$AN$7500,MATCH(BO$3,Команды!$A$2:$A$7500,0),$E68+2)=Команды!$AJ$18,TRUE,FALSE),,IF(INDEX(Команды!$A$2:$AN$7500,MATCH(BO$3,Команды!$A$2:$A$7500,0),$E68+2)=Команды!$AJ$19,TRUE,FALSE)),INDEX(Команды!$AJ$2:$AK$19,MATCH(INDEX(Команды!$A$2:$AN$7500,MATCH(BO$3,Команды!$A$2:$A$7500,0),$E68+2),Команды!$AJ$2:$AJ$19,0),2),0)</f>
        <v>0.45833333333333331</v>
      </c>
      <c r="BP68" s="175">
        <f>IF(OR(IF(INDEX(Команды!$A$2:$AN$7500,MATCH(BO$3,Команды!$A$2:$A$7500,0),$E68+2)=Команды!$AJ$2,TRUE,FALSE),IF(INDEX(Команды!$A$2:$AN$7500,MATCH(BO$3,Команды!$A$2:$A$7500,0),$E68+2)=Команды!$AJ$3,TRUE,FALSE),IF(INDEX(Команды!$A$2:$AN$7500,MATCH(BO$3,Команды!$A$2:$A$7500,0),$E68+2)=Команды!$AJ$4,TRUE,FALSE),IF(INDEX(Команды!$A$2:$AN$7500,MATCH(BO$3,Команды!$A$2:$A$7500,0),$E68+2)=Команды!$AJ$5,TRUE,FALSE),IF(INDEX(Команды!$A$2:$AN$7500,MATCH(BO$3,Команды!$A$2:$A$7500,0),$E68+2)=Команды!$AJ$6,TRUE,FALSE),IF(INDEX(Команды!$A$2:$AN$7500,MATCH(BO$3,Команды!$A$2:$A$7500,0),$E68+2)=Команды!$AJ$7,TRUE,FALSE),IF(INDEX(Команды!$A$2:$AN$7500,MATCH(BO$3,Команды!$A$2:$A$7500,0),$E68+2)=Команды!$AJ$8,TRUE,FALSE),IF(INDEX(Команды!$A$2:$AN$7500,MATCH(BO$3,Команды!$A$2:$A$7500,0),$E68+2)=Команды!$AJ$9,TRUE,FALSE),IF(INDEX(Команды!$A$2:$AN$7500,MATCH(BO$3,Команды!$A$2:$A$7500,0),$E68+2)=Команды!$AJ$10,TRUE,FALSE),IF(INDEX(Команды!$A$2:$AN$7500,MATCH(BO$3,Команды!$A$2:$A$7500,0),$E68+2)=Команды!$AJ$11,TRUE,FALSE),IF(INDEX(Команды!$A$2:$AN$7500,MATCH(BO$3,Команды!$A$2:$A$7500,0),$E68+2)=Команды!$AJ$12,TRUE,FALSE),IF(INDEX(Команды!$A$2:$AN$7500,MATCH(BO$3,Команды!$A$2:$A$7500,0),$E68+2)=Команды!$AJ$13,TRUE,FALSE),IF(INDEX(Команды!$A$2:$AN$7500,MATCH(BO$3,Команды!$A$2:$A$7500,0),$E68+2)=Команды!$AJ$14,TRUE,FALSE),IF(INDEX(Команды!$A$2:$AN$7500,MATCH(BO$3,Команды!$A$2:$A$7500,0),$E68+2)=Команды!$AJ$15,TRUE,FALSE),IF(INDEX(Команды!$A$2:$AN$7500,MATCH(BO$3,Команды!$A$2:$A$7500,0),$E68+2)=Команды!$AJ$16,TRUE,FALSE),IF(INDEX(Команды!$A$2:$AN$7500,MATCH(BO$3,Команды!$A$2:$A$7500,0),$E68+2)=Команды!$AJ$17,TRUE,FALSE),IF(INDEX(Команды!$A$2:$AN$7500,MATCH(BO$3,Команды!$A$2:$A$7500,0),$E68+2)=Команды!$AJ$18,TRUE,FALSE),IF(INDEX(Команды!$A$2:$AN$7500,MATCH(BO$3,Команды!$A$2:$A$7500,0),$E68+2)=Команды!$AJ$19,TRUE,FALSE)),INDEX(Команды!$AJ$2:$AL$19,MATCH(INDEX(Команды!$A$2:$AN$7500,MATCH(BO$3,Команды!$A$2:$A$7500,0),$E68+2),Команды!$AJ$2:$AJ$19,0),3),0)</f>
        <v>0.95833333333333337</v>
      </c>
      <c r="BQ68" s="342"/>
      <c r="BR68" s="174" t="str">
        <f>IF(OR(IF(INDEX(Команды!$A$2:$AN$7500,MATCH(BR$3,Команды!$A$2:$A$7500,0),$E68+2)=Команды!$AJ$2,TRUE,FALSE),IF(INDEX(Команды!$A$2:$AN$7500,MATCH(BR$3,Команды!$A$2:$A$7500,0),$E68+2)=Команды!$AJ$3,TRUE,FALSE),IF(INDEX(Команды!$A$2:$AN$7500,MATCH(BR$3,Команды!$A$2:$A$7500,0),$E68+2)=Команды!$AJ$4,TRUE,FALSE),IF(INDEX(Команды!$A$2:$AN$7500,MATCH(BR$3,Команды!$A$2:$A$7500,0),$E68+2)=Команды!$AJ$5,TRUE,FALSE),IF(INDEX(Команды!$A$2:$AN$7500,MATCH(BR$3,Команды!$A$2:$A$7500,0),$E68+2)=Команды!$AJ$6,TRUE,FALSE),IF(INDEX(Команды!$A$2:$AN$7500,MATCH(BR$3,Команды!$A$2:$A$7500,0),$E68+2)=Команды!$AJ$7,TRUE,FALSE),IF(INDEX(Команды!$A$2:$AN$7500,MATCH(BR$3,Команды!$A$2:$A$7500,0),$E68+2)=Команды!$AJ$8,TRUE,FALSE),IF(INDEX(Команды!$A$2:$AN$7500,MATCH(BR$3,Команды!$A$2:$A$7500,0),$E68+2)=Команды!$AJ$9,TRUE,FALSE),IF(INDEX(Команды!$A$2:$AN$7500,MATCH(BR$3,Команды!$A$2:$A$7500,0),$E68+2)=Команды!$AJ$10,TRUE,FALSE),IF(INDEX(Команды!$A$2:$AN$7500,MATCH(BR$3,Команды!$A$2:$A$7500,0),$E68+2)=Команды!$AJ$11,TRUE,FALSE),IF(INDEX(Команды!$A$2:$AN$7500,MATCH(BR$3,Команды!$A$2:$A$7500,0),$E68+2)=Команды!$AJ$12,TRUE,FALSE),IF(INDEX(Команды!$A$2:$AN$7500,MATCH(BR$3,Команды!$A$2:$A$7500,0),$E68+2)=Команды!$AJ$13,TRUE,FALSE),IF(INDEX(Команды!$A$2:$AN$7500,MATCH(BR$3,Команды!$A$2:$A$7500,0),$E68+2)=Команды!$AJ$14,TRUE,FALSE),IF(INDEX(Команды!$A$2:$AN$7500,MATCH(BR$3,Команды!$A$2:$A$7500,0),$E68+2)=Команды!$AJ$15,TRUE,FALSE),IF(INDEX(Команды!$A$2:$AN$7500,MATCH(BR$3,Команды!$A$2:$A$7500,0),$E68+2)=Команды!$AJ$16,TRUE,FALSE),,IF(INDEX(Команды!$A$2:$AN$7500,MATCH(BR$3,Команды!$A$2:$A$7500,0),$E68+2)=Команды!$AJ$17,TRUE,FALSE),,IF(INDEX(Команды!$A$2:$AN$7500,MATCH(BR$3,Команды!$A$2:$A$7500,0),$E68+2)=Команды!$AJ$18,TRUE,FALSE),,IF(INDEX(Команды!$A$2:$AN$7500,MATCH(BR$3,Команды!$A$2:$A$7500,0),$E68+2)=Команды!$AJ$19,TRUE,FALSE)),INDEX(Команды!$AJ$2:$AK$19,MATCH(INDEX(Команды!$A$2:$AN$7500,MATCH(BR$3,Команды!$A$2:$A$7500,0),$E68+2),Команды!$AJ$2:$AJ$19,0),2),0)</f>
        <v>В</v>
      </c>
      <c r="BS68" s="175" t="str">
        <f>IF(OR(IF(INDEX(Команды!$A$2:$AN$7500,MATCH(BR$3,Команды!$A$2:$A$7500,0),$E68+2)=Команды!$AJ$2,TRUE,FALSE),IF(INDEX(Команды!$A$2:$AN$7500,MATCH(BR$3,Команды!$A$2:$A$7500,0),$E68+2)=Команды!$AJ$3,TRUE,FALSE),IF(INDEX(Команды!$A$2:$AN$7500,MATCH(BR$3,Команды!$A$2:$A$7500,0),$E68+2)=Команды!$AJ$4,TRUE,FALSE),IF(INDEX(Команды!$A$2:$AN$7500,MATCH(BR$3,Команды!$A$2:$A$7500,0),$E68+2)=Команды!$AJ$5,TRUE,FALSE),IF(INDEX(Команды!$A$2:$AN$7500,MATCH(BR$3,Команды!$A$2:$A$7500,0),$E68+2)=Команды!$AJ$6,TRUE,FALSE),IF(INDEX(Команды!$A$2:$AN$7500,MATCH(BR$3,Команды!$A$2:$A$7500,0),$E68+2)=Команды!$AJ$7,TRUE,FALSE),IF(INDEX(Команды!$A$2:$AN$7500,MATCH(BR$3,Команды!$A$2:$A$7500,0),$E68+2)=Команды!$AJ$8,TRUE,FALSE),IF(INDEX(Команды!$A$2:$AN$7500,MATCH(BR$3,Команды!$A$2:$A$7500,0),$E68+2)=Команды!$AJ$9,TRUE,FALSE),IF(INDEX(Команды!$A$2:$AN$7500,MATCH(BR$3,Команды!$A$2:$A$7500,0),$E68+2)=Команды!$AJ$10,TRUE,FALSE),IF(INDEX(Команды!$A$2:$AN$7500,MATCH(BR$3,Команды!$A$2:$A$7500,0),$E68+2)=Команды!$AJ$11,TRUE,FALSE),IF(INDEX(Команды!$A$2:$AN$7500,MATCH(BR$3,Команды!$A$2:$A$7500,0),$E68+2)=Команды!$AJ$12,TRUE,FALSE),IF(INDEX(Команды!$A$2:$AN$7500,MATCH(BR$3,Команды!$A$2:$A$7500,0),$E68+2)=Команды!$AJ$13,TRUE,FALSE),IF(INDEX(Команды!$A$2:$AN$7500,MATCH(BR$3,Команды!$A$2:$A$7500,0),$E68+2)=Команды!$AJ$14,TRUE,FALSE),IF(INDEX(Команды!$A$2:$AN$7500,MATCH(BR$3,Команды!$A$2:$A$7500,0),$E68+2)=Команды!$AJ$15,TRUE,FALSE),IF(INDEX(Команды!$A$2:$AN$7500,MATCH(BR$3,Команды!$A$2:$A$7500,0),$E68+2)=Команды!$AJ$16,TRUE,FALSE),IF(INDEX(Команды!$A$2:$AN$7500,MATCH(BR$3,Команды!$A$2:$A$7500,0),$E68+2)=Команды!$AJ$17,TRUE,FALSE),IF(INDEX(Команды!$A$2:$AN$7500,MATCH(BR$3,Команды!$A$2:$A$7500,0),$E68+2)=Команды!$AJ$18,TRUE,FALSE),IF(INDEX(Команды!$A$2:$AN$7500,MATCH(BR$3,Команды!$A$2:$A$7500,0),$E68+2)=Команды!$AJ$19,TRUE,FALSE)),INDEX(Команды!$AJ$2:$AL$19,MATCH(INDEX(Команды!$A$2:$AN$7500,MATCH(BR$3,Команды!$A$2:$A$7500,0),$E68+2),Команды!$AJ$2:$AJ$19,0),3),0)</f>
        <v>В</v>
      </c>
      <c r="BT68" s="342"/>
      <c r="BU68" s="174" t="str">
        <f>IF(OR(IF(INDEX(Команды!$A$2:$AN$7500,MATCH(BU$3,Команды!$A$2:$A$7500,0),$E68+2)=Команды!$AJ$2,TRUE,FALSE),IF(INDEX(Команды!$A$2:$AN$7500,MATCH(BU$3,Команды!$A$2:$A$7500,0),$E68+2)=Команды!$AJ$3,TRUE,FALSE),IF(INDEX(Команды!$A$2:$AN$7500,MATCH(BU$3,Команды!$A$2:$A$7500,0),$E68+2)=Команды!$AJ$4,TRUE,FALSE),IF(INDEX(Команды!$A$2:$AN$7500,MATCH(BU$3,Команды!$A$2:$A$7500,0),$E68+2)=Команды!$AJ$5,TRUE,FALSE),IF(INDEX(Команды!$A$2:$AN$7500,MATCH(BU$3,Команды!$A$2:$A$7500,0),$E68+2)=Команды!$AJ$6,TRUE,FALSE),IF(INDEX(Команды!$A$2:$AN$7500,MATCH(BU$3,Команды!$A$2:$A$7500,0),$E68+2)=Команды!$AJ$7,TRUE,FALSE),IF(INDEX(Команды!$A$2:$AN$7500,MATCH(BU$3,Команды!$A$2:$A$7500,0),$E68+2)=Команды!$AJ$8,TRUE,FALSE),IF(INDEX(Команды!$A$2:$AN$7500,MATCH(BU$3,Команды!$A$2:$A$7500,0),$E68+2)=Команды!$AJ$9,TRUE,FALSE),IF(INDEX(Команды!$A$2:$AN$7500,MATCH(BU$3,Команды!$A$2:$A$7500,0),$E68+2)=Команды!$AJ$10,TRUE,FALSE),IF(INDEX(Команды!$A$2:$AN$7500,MATCH(BU$3,Команды!$A$2:$A$7500,0),$E68+2)=Команды!$AJ$11,TRUE,FALSE),IF(INDEX(Команды!$A$2:$AN$7500,MATCH(BU$3,Команды!$A$2:$A$7500,0),$E68+2)=Команды!$AJ$12,TRUE,FALSE),IF(INDEX(Команды!$A$2:$AN$7500,MATCH(BU$3,Команды!$A$2:$A$7500,0),$E68+2)=Команды!$AJ$13,TRUE,FALSE),IF(INDEX(Команды!$A$2:$AN$7500,MATCH(BU$3,Команды!$A$2:$A$7500,0),$E68+2)=Команды!$AJ$14,TRUE,FALSE),IF(INDEX(Команды!$A$2:$AN$7500,MATCH(BU$3,Команды!$A$2:$A$7500,0),$E68+2)=Команды!$AJ$15,TRUE,FALSE),IF(INDEX(Команды!$A$2:$AN$7500,MATCH(BU$3,Команды!$A$2:$A$7500,0),$E68+2)=Команды!$AJ$16,TRUE,FALSE),,IF(INDEX(Команды!$A$2:$AN$7500,MATCH(BU$3,Команды!$A$2:$A$7500,0),$E68+2)=Команды!$AJ$17,TRUE,FALSE),,IF(INDEX(Команды!$A$2:$AN$7500,MATCH(BU$3,Команды!$A$2:$A$7500,0),$E68+2)=Команды!$AJ$18,TRUE,FALSE),,IF(INDEX(Команды!$A$2:$AN$7500,MATCH(BU$3,Команды!$A$2:$A$7500,0),$E68+2)=Команды!$AJ$19,TRUE,FALSE)),INDEX(Команды!$AJ$2:$AK$19,MATCH(INDEX(Команды!$A$2:$AN$7500,MATCH(BU$3,Команды!$A$2:$A$7500,0),$E68+2),Команды!$AJ$2:$AJ$19,0),2),0)</f>
        <v>В</v>
      </c>
      <c r="BV68" s="175" t="str">
        <f>IF(OR(IF(INDEX(Команды!$A$2:$AN$7500,MATCH(BU$3,Команды!$A$2:$A$7500,0),$E68+2)=Команды!$AJ$2,TRUE,FALSE),IF(INDEX(Команды!$A$2:$AN$7500,MATCH(BU$3,Команды!$A$2:$A$7500,0),$E68+2)=Команды!$AJ$3,TRUE,FALSE),IF(INDEX(Команды!$A$2:$AN$7500,MATCH(BU$3,Команды!$A$2:$A$7500,0),$E68+2)=Команды!$AJ$4,TRUE,FALSE),IF(INDEX(Команды!$A$2:$AN$7500,MATCH(BU$3,Команды!$A$2:$A$7500,0),$E68+2)=Команды!$AJ$5,TRUE,FALSE),IF(INDEX(Команды!$A$2:$AN$7500,MATCH(BU$3,Команды!$A$2:$A$7500,0),$E68+2)=Команды!$AJ$6,TRUE,FALSE),IF(INDEX(Команды!$A$2:$AN$7500,MATCH(BU$3,Команды!$A$2:$A$7500,0),$E68+2)=Команды!$AJ$7,TRUE,FALSE),IF(INDEX(Команды!$A$2:$AN$7500,MATCH(BU$3,Команды!$A$2:$A$7500,0),$E68+2)=Команды!$AJ$8,TRUE,FALSE),IF(INDEX(Команды!$A$2:$AN$7500,MATCH(BU$3,Команды!$A$2:$A$7500,0),$E68+2)=Команды!$AJ$9,TRUE,FALSE),IF(INDEX(Команды!$A$2:$AN$7500,MATCH(BU$3,Команды!$A$2:$A$7500,0),$E68+2)=Команды!$AJ$10,TRUE,FALSE),IF(INDEX(Команды!$A$2:$AN$7500,MATCH(BU$3,Команды!$A$2:$A$7500,0),$E68+2)=Команды!$AJ$11,TRUE,FALSE),IF(INDEX(Команды!$A$2:$AN$7500,MATCH(BU$3,Команды!$A$2:$A$7500,0),$E68+2)=Команды!$AJ$12,TRUE,FALSE),IF(INDEX(Команды!$A$2:$AN$7500,MATCH(BU$3,Команды!$A$2:$A$7500,0),$E68+2)=Команды!$AJ$13,TRUE,FALSE),IF(INDEX(Команды!$A$2:$AN$7500,MATCH(BU$3,Команды!$A$2:$A$7500,0),$E68+2)=Команды!$AJ$14,TRUE,FALSE),IF(INDEX(Команды!$A$2:$AN$7500,MATCH(BU$3,Команды!$A$2:$A$7500,0),$E68+2)=Команды!$AJ$15,TRUE,FALSE),IF(INDEX(Команды!$A$2:$AN$7500,MATCH(BU$3,Команды!$A$2:$A$7500,0),$E68+2)=Команды!$AJ$16,TRUE,FALSE),IF(INDEX(Команды!$A$2:$AN$7500,MATCH(BU$3,Команды!$A$2:$A$7500,0),$E68+2)=Команды!$AJ$17,TRUE,FALSE),IF(INDEX(Команды!$A$2:$AN$7500,MATCH(BU$3,Команды!$A$2:$A$7500,0),$E68+2)=Команды!$AJ$18,TRUE,FALSE),IF(INDEX(Команды!$A$2:$AN$7500,MATCH(BU$3,Команды!$A$2:$A$7500,0),$E68+2)=Команды!$AJ$19,TRUE,FALSE)),INDEX(Команды!$AJ$2:$AL$19,MATCH(INDEX(Команды!$A$2:$AN$7500,MATCH(BU$3,Команды!$A$2:$A$7500,0),$E68+2),Команды!$AJ$2:$AJ$19,0),3),0)</f>
        <v>В</v>
      </c>
      <c r="BW68" s="342"/>
      <c r="BX68" s="174" t="str">
        <f>IF(OR(IF(INDEX(Команды!$A$2:$AN$7500,MATCH(BX$3,Команды!$A$2:$A$7500,0),$E68+2)=Команды!$AJ$2,TRUE,FALSE),IF(INDEX(Команды!$A$2:$AN$7500,MATCH(BX$3,Команды!$A$2:$A$7500,0),$E68+2)=Команды!$AJ$3,TRUE,FALSE),IF(INDEX(Команды!$A$2:$AN$7500,MATCH(BX$3,Команды!$A$2:$A$7500,0),$E68+2)=Команды!$AJ$4,TRUE,FALSE),IF(INDEX(Команды!$A$2:$AN$7500,MATCH(BX$3,Команды!$A$2:$A$7500,0),$E68+2)=Команды!$AJ$5,TRUE,FALSE),IF(INDEX(Команды!$A$2:$AN$7500,MATCH(BX$3,Команды!$A$2:$A$7500,0),$E68+2)=Команды!$AJ$6,TRUE,FALSE),IF(INDEX(Команды!$A$2:$AN$7500,MATCH(BX$3,Команды!$A$2:$A$7500,0),$E68+2)=Команды!$AJ$7,TRUE,FALSE),IF(INDEX(Команды!$A$2:$AN$7500,MATCH(BX$3,Команды!$A$2:$A$7500,0),$E68+2)=Команды!$AJ$8,TRUE,FALSE),IF(INDEX(Команды!$A$2:$AN$7500,MATCH(BX$3,Команды!$A$2:$A$7500,0),$E68+2)=Команды!$AJ$9,TRUE,FALSE),IF(INDEX(Команды!$A$2:$AN$7500,MATCH(BX$3,Команды!$A$2:$A$7500,0),$E68+2)=Команды!$AJ$10,TRUE,FALSE),IF(INDEX(Команды!$A$2:$AN$7500,MATCH(BX$3,Команды!$A$2:$A$7500,0),$E68+2)=Команды!$AJ$11,TRUE,FALSE),IF(INDEX(Команды!$A$2:$AN$7500,MATCH(BX$3,Команды!$A$2:$A$7500,0),$E68+2)=Команды!$AJ$12,TRUE,FALSE),IF(INDEX(Команды!$A$2:$AN$7500,MATCH(BX$3,Команды!$A$2:$A$7500,0),$E68+2)=Команды!$AJ$13,TRUE,FALSE),IF(INDEX(Команды!$A$2:$AN$7500,MATCH(BX$3,Команды!$A$2:$A$7500,0),$E68+2)=Команды!$AJ$14,TRUE,FALSE),IF(INDEX(Команды!$A$2:$AN$7500,MATCH(BX$3,Команды!$A$2:$A$7500,0),$E68+2)=Команды!$AJ$15,TRUE,FALSE),IF(INDEX(Команды!$A$2:$AN$7500,MATCH(BX$3,Команды!$A$2:$A$7500,0),$E68+2)=Команды!$AJ$16,TRUE,FALSE),,IF(INDEX(Команды!$A$2:$AN$7500,MATCH(BX$3,Команды!$A$2:$A$7500,0),$E68+2)=Команды!$AJ$17,TRUE,FALSE),,IF(INDEX(Команды!$A$2:$AN$7500,MATCH(BX$3,Команды!$A$2:$A$7500,0),$E68+2)=Команды!$AJ$18,TRUE,FALSE),,IF(INDEX(Команды!$A$2:$AN$7500,MATCH(BX$3,Команды!$A$2:$A$7500,0),$E68+2)=Команды!$AJ$19,TRUE,FALSE)),INDEX(Команды!$AJ$2:$AK$19,MATCH(INDEX(Команды!$A$2:$AN$7500,MATCH(BX$3,Команды!$A$2:$A$7500,0),$E68+2),Команды!$AJ$2:$AJ$19,0),2),0)</f>
        <v>В</v>
      </c>
      <c r="BY68" s="175" t="str">
        <f>IF(OR(IF(INDEX(Команды!$A$2:$AN$7500,MATCH(BX$3,Команды!$A$2:$A$7500,0),$E68+2)=Команды!$AJ$2,TRUE,FALSE),IF(INDEX(Команды!$A$2:$AN$7500,MATCH(BX$3,Команды!$A$2:$A$7500,0),$E68+2)=Команды!$AJ$3,TRUE,FALSE),IF(INDEX(Команды!$A$2:$AN$7500,MATCH(BX$3,Команды!$A$2:$A$7500,0),$E68+2)=Команды!$AJ$4,TRUE,FALSE),IF(INDEX(Команды!$A$2:$AN$7500,MATCH(BX$3,Команды!$A$2:$A$7500,0),$E68+2)=Команды!$AJ$5,TRUE,FALSE),IF(INDEX(Команды!$A$2:$AN$7500,MATCH(BX$3,Команды!$A$2:$A$7500,0),$E68+2)=Команды!$AJ$6,TRUE,FALSE),IF(INDEX(Команды!$A$2:$AN$7500,MATCH(BX$3,Команды!$A$2:$A$7500,0),$E68+2)=Команды!$AJ$7,TRUE,FALSE),IF(INDEX(Команды!$A$2:$AN$7500,MATCH(BX$3,Команды!$A$2:$A$7500,0),$E68+2)=Команды!$AJ$8,TRUE,FALSE),IF(INDEX(Команды!$A$2:$AN$7500,MATCH(BX$3,Команды!$A$2:$A$7500,0),$E68+2)=Команды!$AJ$9,TRUE,FALSE),IF(INDEX(Команды!$A$2:$AN$7500,MATCH(BX$3,Команды!$A$2:$A$7500,0),$E68+2)=Команды!$AJ$10,TRUE,FALSE),IF(INDEX(Команды!$A$2:$AN$7500,MATCH(BX$3,Команды!$A$2:$A$7500,0),$E68+2)=Команды!$AJ$11,TRUE,FALSE),IF(INDEX(Команды!$A$2:$AN$7500,MATCH(BX$3,Команды!$A$2:$A$7500,0),$E68+2)=Команды!$AJ$12,TRUE,FALSE),IF(INDEX(Команды!$A$2:$AN$7500,MATCH(BX$3,Команды!$A$2:$A$7500,0),$E68+2)=Команды!$AJ$13,TRUE,FALSE),IF(INDEX(Команды!$A$2:$AN$7500,MATCH(BX$3,Команды!$A$2:$A$7500,0),$E68+2)=Команды!$AJ$14,TRUE,FALSE),IF(INDEX(Команды!$A$2:$AN$7500,MATCH(BX$3,Команды!$A$2:$A$7500,0),$E68+2)=Команды!$AJ$15,TRUE,FALSE),IF(INDEX(Команды!$A$2:$AN$7500,MATCH(BX$3,Команды!$A$2:$A$7500,0),$E68+2)=Команды!$AJ$16,TRUE,FALSE),IF(INDEX(Команды!$A$2:$AN$7500,MATCH(BX$3,Команды!$A$2:$A$7500,0),$E68+2)=Команды!$AJ$17,TRUE,FALSE),IF(INDEX(Команды!$A$2:$AN$7500,MATCH(BX$3,Команды!$A$2:$A$7500,0),$E68+2)=Команды!$AJ$18,TRUE,FALSE),IF(INDEX(Команды!$A$2:$AN$7500,MATCH(BX$3,Команды!$A$2:$A$7500,0),$E68+2)=Команды!$AJ$19,TRUE,FALSE)),INDEX(Команды!$AJ$2:$AL$19,MATCH(INDEX(Команды!$A$2:$AN$7500,MATCH(BX$3,Команды!$A$2:$A$7500,0),$E68+2),Команды!$AJ$2:$AJ$19,0),3),0)</f>
        <v>В</v>
      </c>
      <c r="BZ68" s="342"/>
      <c r="CA68" s="174">
        <f>IF(OR(IF(INDEX(Команды!$A$2:$AN$7500,MATCH(CA$3,Команды!$A$2:$A$7500,0),$E68+2)=Команды!$AJ$2,TRUE,FALSE),IF(INDEX(Команды!$A$2:$AN$7500,MATCH(CA$3,Команды!$A$2:$A$7500,0),$E68+2)=Команды!$AJ$3,TRUE,FALSE),IF(INDEX(Команды!$A$2:$AN$7500,MATCH(CA$3,Команды!$A$2:$A$7500,0),$E68+2)=Команды!$AJ$4,TRUE,FALSE),IF(INDEX(Команды!$A$2:$AN$7500,MATCH(CA$3,Команды!$A$2:$A$7500,0),$E68+2)=Команды!$AJ$5,TRUE,FALSE),IF(INDEX(Команды!$A$2:$AN$7500,MATCH(CA$3,Команды!$A$2:$A$7500,0),$E68+2)=Команды!$AJ$6,TRUE,FALSE),IF(INDEX(Команды!$A$2:$AN$7500,MATCH(CA$3,Команды!$A$2:$A$7500,0),$E68+2)=Команды!$AJ$7,TRUE,FALSE),IF(INDEX(Команды!$A$2:$AN$7500,MATCH(CA$3,Команды!$A$2:$A$7500,0),$E68+2)=Команды!$AJ$8,TRUE,FALSE),IF(INDEX(Команды!$A$2:$AN$7500,MATCH(CA$3,Команды!$A$2:$A$7500,0),$E68+2)=Команды!$AJ$9,TRUE,FALSE),IF(INDEX(Команды!$A$2:$AN$7500,MATCH(CA$3,Команды!$A$2:$A$7500,0),$E68+2)=Команды!$AJ$10,TRUE,FALSE),IF(INDEX(Команды!$A$2:$AN$7500,MATCH(CA$3,Команды!$A$2:$A$7500,0),$E68+2)=Команды!$AJ$11,TRUE,FALSE),IF(INDEX(Команды!$A$2:$AN$7500,MATCH(CA$3,Команды!$A$2:$A$7500,0),$E68+2)=Команды!$AJ$12,TRUE,FALSE),IF(INDEX(Команды!$A$2:$AN$7500,MATCH(CA$3,Команды!$A$2:$A$7500,0),$E68+2)=Команды!$AJ$13,TRUE,FALSE),IF(INDEX(Команды!$A$2:$AN$7500,MATCH(CA$3,Команды!$A$2:$A$7500,0),$E68+2)=Команды!$AJ$14,TRUE,FALSE),IF(INDEX(Команды!$A$2:$AN$7500,MATCH(CA$3,Команды!$A$2:$A$7500,0),$E68+2)=Команды!$AJ$15,TRUE,FALSE),IF(INDEX(Команды!$A$2:$AN$7500,MATCH(CA$3,Команды!$A$2:$A$7500,0),$E68+2)=Команды!$AJ$16,TRUE,FALSE),,IF(INDEX(Команды!$A$2:$AN$7500,MATCH(CA$3,Команды!$A$2:$A$7500,0),$E68+2)=Команды!$AJ$17,TRUE,FALSE),,IF(INDEX(Команды!$A$2:$AN$7500,MATCH(CA$3,Команды!$A$2:$A$7500,0),$E68+2)=Команды!$AJ$18,TRUE,FALSE),,IF(INDEX(Команды!$A$2:$AN$7500,MATCH(CA$3,Команды!$A$2:$A$7500,0),$E68+2)=Команды!$AJ$19,TRUE,FALSE)),INDEX(Команды!$AJ$2:$AK$19,MATCH(INDEX(Команды!$A$2:$AN$7500,MATCH(CA$3,Команды!$A$2:$A$7500,0),$E68+2),Команды!$AJ$2:$AJ$19,0),2),0)</f>
        <v>0.70833333333333337</v>
      </c>
      <c r="CB68" s="175">
        <f>IF(OR(IF(INDEX(Команды!$A$2:$AN$7500,MATCH(CA$3,Команды!$A$2:$A$7500,0),$E68+2)=Команды!$AJ$2,TRUE,FALSE),IF(INDEX(Команды!$A$2:$AN$7500,MATCH(CA$3,Команды!$A$2:$A$7500,0),$E68+2)=Команды!$AJ$3,TRUE,FALSE),IF(INDEX(Команды!$A$2:$AN$7500,MATCH(CA$3,Команды!$A$2:$A$7500,0),$E68+2)=Команды!$AJ$4,TRUE,FALSE),IF(INDEX(Команды!$A$2:$AN$7500,MATCH(CA$3,Команды!$A$2:$A$7500,0),$E68+2)=Команды!$AJ$5,TRUE,FALSE),IF(INDEX(Команды!$A$2:$AN$7500,MATCH(CA$3,Команды!$A$2:$A$7500,0),$E68+2)=Команды!$AJ$6,TRUE,FALSE),IF(INDEX(Команды!$A$2:$AN$7500,MATCH(CA$3,Команды!$A$2:$A$7500,0),$E68+2)=Команды!$AJ$7,TRUE,FALSE),IF(INDEX(Команды!$A$2:$AN$7500,MATCH(CA$3,Команды!$A$2:$A$7500,0),$E68+2)=Команды!$AJ$8,TRUE,FALSE),IF(INDEX(Команды!$A$2:$AN$7500,MATCH(CA$3,Команды!$A$2:$A$7500,0),$E68+2)=Команды!$AJ$9,TRUE,FALSE),IF(INDEX(Команды!$A$2:$AN$7500,MATCH(CA$3,Команды!$A$2:$A$7500,0),$E68+2)=Команды!$AJ$10,TRUE,FALSE),IF(INDEX(Команды!$A$2:$AN$7500,MATCH(CA$3,Команды!$A$2:$A$7500,0),$E68+2)=Команды!$AJ$11,TRUE,FALSE),IF(INDEX(Команды!$A$2:$AN$7500,MATCH(CA$3,Команды!$A$2:$A$7500,0),$E68+2)=Команды!$AJ$12,TRUE,FALSE),IF(INDEX(Команды!$A$2:$AN$7500,MATCH(CA$3,Команды!$A$2:$A$7500,0),$E68+2)=Команды!$AJ$13,TRUE,FALSE),IF(INDEX(Команды!$A$2:$AN$7500,MATCH(CA$3,Команды!$A$2:$A$7500,0),$E68+2)=Команды!$AJ$14,TRUE,FALSE),IF(INDEX(Команды!$A$2:$AN$7500,MATCH(CA$3,Команды!$A$2:$A$7500,0),$E68+2)=Команды!$AJ$15,TRUE,FALSE),IF(INDEX(Команды!$A$2:$AN$7500,MATCH(CA$3,Команды!$A$2:$A$7500,0),$E68+2)=Команды!$AJ$16,TRUE,FALSE),IF(INDEX(Команды!$A$2:$AN$7500,MATCH(CA$3,Команды!$A$2:$A$7500,0),$E68+2)=Команды!$AJ$17,TRUE,FALSE),IF(INDEX(Команды!$A$2:$AN$7500,MATCH(CA$3,Команды!$A$2:$A$7500,0),$E68+2)=Команды!$AJ$18,TRUE,FALSE),IF(INDEX(Команды!$A$2:$AN$7500,MATCH(CA$3,Команды!$A$2:$A$7500,0),$E68+2)=Команды!$AJ$19,TRUE,FALSE)),INDEX(Команды!$AJ$2:$AL$19,MATCH(INDEX(Команды!$A$2:$AN$7500,MATCH(CA$3,Команды!$A$2:$A$7500,0),$E68+2),Команды!$AJ$2:$AJ$19,0),3),0)</f>
        <v>0.95833333333333337</v>
      </c>
      <c r="CC68" s="342"/>
      <c r="CD68" s="174">
        <f>IF(OR(IF(INDEX(Команды!$A$2:$AN$7500,MATCH(CD$3,Команды!$A$2:$A$7500,0),$E68+2)=Команды!$AJ$2,TRUE,FALSE),IF(INDEX(Команды!$A$2:$AN$7500,MATCH(CD$3,Команды!$A$2:$A$7500,0),$E68+2)=Команды!$AJ$3,TRUE,FALSE),IF(INDEX(Команды!$A$2:$AN$7500,MATCH(CD$3,Команды!$A$2:$A$7500,0),$E68+2)=Команды!$AJ$4,TRUE,FALSE),IF(INDEX(Команды!$A$2:$AN$7500,MATCH(CD$3,Команды!$A$2:$A$7500,0),$E68+2)=Команды!$AJ$5,TRUE,FALSE),IF(INDEX(Команды!$A$2:$AN$7500,MATCH(CD$3,Команды!$A$2:$A$7500,0),$E68+2)=Команды!$AJ$6,TRUE,FALSE),IF(INDEX(Команды!$A$2:$AN$7500,MATCH(CD$3,Команды!$A$2:$A$7500,0),$E68+2)=Команды!$AJ$7,TRUE,FALSE),IF(INDEX(Команды!$A$2:$AN$7500,MATCH(CD$3,Команды!$A$2:$A$7500,0),$E68+2)=Команды!$AJ$8,TRUE,FALSE),IF(INDEX(Команды!$A$2:$AN$7500,MATCH(CD$3,Команды!$A$2:$A$7500,0),$E68+2)=Команды!$AJ$9,TRUE,FALSE),IF(INDEX(Команды!$A$2:$AN$7500,MATCH(CD$3,Команды!$A$2:$A$7500,0),$E68+2)=Команды!$AJ$10,TRUE,FALSE),IF(INDEX(Команды!$A$2:$AN$7500,MATCH(CD$3,Команды!$A$2:$A$7500,0),$E68+2)=Команды!$AJ$11,TRUE,FALSE),IF(INDEX(Команды!$A$2:$AN$7500,MATCH(CD$3,Команды!$A$2:$A$7500,0),$E68+2)=Команды!$AJ$12,TRUE,FALSE),IF(INDEX(Команды!$A$2:$AN$7500,MATCH(CD$3,Команды!$A$2:$A$7500,0),$E68+2)=Команды!$AJ$13,TRUE,FALSE),IF(INDEX(Команды!$A$2:$AN$7500,MATCH(CD$3,Команды!$A$2:$A$7500,0),$E68+2)=Команды!$AJ$14,TRUE,FALSE),IF(INDEX(Команды!$A$2:$AN$7500,MATCH(CD$3,Команды!$A$2:$A$7500,0),$E68+2)=Команды!$AJ$15,TRUE,FALSE),IF(INDEX(Команды!$A$2:$AN$7500,MATCH(CD$3,Команды!$A$2:$A$7500,0),$E68+2)=Команды!$AJ$16,TRUE,FALSE),,IF(INDEX(Команды!$A$2:$AN$7500,MATCH(CD$3,Команды!$A$2:$A$7500,0),$E68+2)=Команды!$AJ$17,TRUE,FALSE),,IF(INDEX(Команды!$A$2:$AN$7500,MATCH(CD$3,Команды!$A$2:$A$7500,0),$E68+2)=Команды!$AJ$18,TRUE,FALSE),,IF(INDEX(Команды!$A$2:$AN$7500,MATCH(CD$3,Команды!$A$2:$A$7500,0),$E68+2)=Команды!$AJ$19,TRUE,FALSE)),INDEX(Команды!$AJ$2:$AK$19,MATCH(INDEX(Команды!$A$2:$AN$7500,MATCH(CD$3,Команды!$A$2:$A$7500,0),$E68+2),Команды!$AJ$2:$AJ$19,0),2),0)</f>
        <v>0.45833333333333331</v>
      </c>
      <c r="CE68" s="175">
        <f>IF(OR(IF(INDEX(Команды!$A$2:$AN$7500,MATCH(CD$3,Команды!$A$2:$A$7500,0),$E68+2)=Команды!$AJ$2,TRUE,FALSE),IF(INDEX(Команды!$A$2:$AN$7500,MATCH(CD$3,Команды!$A$2:$A$7500,0),$E68+2)=Команды!$AJ$3,TRUE,FALSE),IF(INDEX(Команды!$A$2:$AN$7500,MATCH(CD$3,Команды!$A$2:$A$7500,0),$E68+2)=Команды!$AJ$4,TRUE,FALSE),IF(INDEX(Команды!$A$2:$AN$7500,MATCH(CD$3,Команды!$A$2:$A$7500,0),$E68+2)=Команды!$AJ$5,TRUE,FALSE),IF(INDEX(Команды!$A$2:$AN$7500,MATCH(CD$3,Команды!$A$2:$A$7500,0),$E68+2)=Команды!$AJ$6,TRUE,FALSE),IF(INDEX(Команды!$A$2:$AN$7500,MATCH(CD$3,Команды!$A$2:$A$7500,0),$E68+2)=Команды!$AJ$7,TRUE,FALSE),IF(INDEX(Команды!$A$2:$AN$7500,MATCH(CD$3,Команды!$A$2:$A$7500,0),$E68+2)=Команды!$AJ$8,TRUE,FALSE),IF(INDEX(Команды!$A$2:$AN$7500,MATCH(CD$3,Команды!$A$2:$A$7500,0),$E68+2)=Команды!$AJ$9,TRUE,FALSE),IF(INDEX(Команды!$A$2:$AN$7500,MATCH(CD$3,Команды!$A$2:$A$7500,0),$E68+2)=Команды!$AJ$10,TRUE,FALSE),IF(INDEX(Команды!$A$2:$AN$7500,MATCH(CD$3,Команды!$A$2:$A$7500,0),$E68+2)=Команды!$AJ$11,TRUE,FALSE),IF(INDEX(Команды!$A$2:$AN$7500,MATCH(CD$3,Команды!$A$2:$A$7500,0),$E68+2)=Команды!$AJ$12,TRUE,FALSE),IF(INDEX(Команды!$A$2:$AN$7500,MATCH(CD$3,Команды!$A$2:$A$7500,0),$E68+2)=Команды!$AJ$13,TRUE,FALSE),IF(INDEX(Команды!$A$2:$AN$7500,MATCH(CD$3,Команды!$A$2:$A$7500,0),$E68+2)=Команды!$AJ$14,TRUE,FALSE),IF(INDEX(Команды!$A$2:$AN$7500,MATCH(CD$3,Команды!$A$2:$A$7500,0),$E68+2)=Команды!$AJ$15,TRUE,FALSE),IF(INDEX(Команды!$A$2:$AN$7500,MATCH(CD$3,Команды!$A$2:$A$7500,0),$E68+2)=Команды!$AJ$16,TRUE,FALSE),IF(INDEX(Команды!$A$2:$AN$7500,MATCH(CD$3,Команды!$A$2:$A$7500,0),$E68+2)=Команды!$AJ$17,TRUE,FALSE),IF(INDEX(Команды!$A$2:$AN$7500,MATCH(CD$3,Команды!$A$2:$A$7500,0),$E68+2)=Команды!$AJ$18,TRUE,FALSE),IF(INDEX(Команды!$A$2:$AN$7500,MATCH(CD$3,Команды!$A$2:$A$7500,0),$E68+2)=Команды!$AJ$19,TRUE,FALSE)),INDEX(Команды!$AJ$2:$AL$19,MATCH(INDEX(Команды!$A$2:$AN$7500,MATCH(CD$3,Команды!$A$2:$A$7500,0),$E68+2),Команды!$AJ$2:$AJ$19,0),3),0)</f>
        <v>0.95833333333333337</v>
      </c>
      <c r="CF68" s="342"/>
      <c r="CG68" s="174">
        <f>IF(OR(IF(INDEX(Команды!$A$2:$AN$7500,MATCH(CG$3,Команды!$A$2:$A$7500,0),$E68+2)=Команды!$AJ$2,TRUE,FALSE),IF(INDEX(Команды!$A$2:$AN$7500,MATCH(CG$3,Команды!$A$2:$A$7500,0),$E68+2)=Команды!$AJ$3,TRUE,FALSE),IF(INDEX(Команды!$A$2:$AN$7500,MATCH(CG$3,Команды!$A$2:$A$7500,0),$E68+2)=Команды!$AJ$4,TRUE,FALSE),IF(INDEX(Команды!$A$2:$AN$7500,MATCH(CG$3,Команды!$A$2:$A$7500,0),$E68+2)=Команды!$AJ$5,TRUE,FALSE),IF(INDEX(Команды!$A$2:$AN$7500,MATCH(CG$3,Команды!$A$2:$A$7500,0),$E68+2)=Команды!$AJ$6,TRUE,FALSE),IF(INDEX(Команды!$A$2:$AN$7500,MATCH(CG$3,Команды!$A$2:$A$7500,0),$E68+2)=Команды!$AJ$7,TRUE,FALSE),IF(INDEX(Команды!$A$2:$AN$7500,MATCH(CG$3,Команды!$A$2:$A$7500,0),$E68+2)=Команды!$AJ$8,TRUE,FALSE),IF(INDEX(Команды!$A$2:$AN$7500,MATCH(CG$3,Команды!$A$2:$A$7500,0),$E68+2)=Команды!$AJ$9,TRUE,FALSE),IF(INDEX(Команды!$A$2:$AN$7500,MATCH(CG$3,Команды!$A$2:$A$7500,0),$E68+2)=Команды!$AJ$10,TRUE,FALSE),IF(INDEX(Команды!$A$2:$AN$7500,MATCH(CG$3,Команды!$A$2:$A$7500,0),$E68+2)=Команды!$AJ$11,TRUE,FALSE),IF(INDEX(Команды!$A$2:$AN$7500,MATCH(CG$3,Команды!$A$2:$A$7500,0),$E68+2)=Команды!$AJ$12,TRUE,FALSE),IF(INDEX(Команды!$A$2:$AN$7500,MATCH(CG$3,Команды!$A$2:$A$7500,0),$E68+2)=Команды!$AJ$13,TRUE,FALSE),IF(INDEX(Команды!$A$2:$AN$7500,MATCH(CG$3,Команды!$A$2:$A$7500,0),$E68+2)=Команды!$AJ$14,TRUE,FALSE),IF(INDEX(Команды!$A$2:$AN$7500,MATCH(CG$3,Команды!$A$2:$A$7500,0),$E68+2)=Команды!$AJ$15,TRUE,FALSE),IF(INDEX(Команды!$A$2:$AN$7500,MATCH(CG$3,Команды!$A$2:$A$7500,0),$E68+2)=Команды!$AJ$16,TRUE,FALSE),,IF(INDEX(Команды!$A$2:$AN$7500,MATCH(CG$3,Команды!$A$2:$A$7500,0),$E68+2)=Команды!$AJ$17,TRUE,FALSE),,IF(INDEX(Команды!$A$2:$AN$7500,MATCH(CG$3,Команды!$A$2:$A$7500,0),$E68+2)=Команды!$AJ$18,TRUE,FALSE),,IF(INDEX(Команды!$A$2:$AN$7500,MATCH(CG$3,Команды!$A$2:$A$7500,0),$E68+2)=Команды!$AJ$19,TRUE,FALSE)),INDEX(Команды!$AJ$2:$AK$19,MATCH(INDEX(Команды!$A$2:$AN$7500,MATCH(CG$3,Команды!$A$2:$A$7500,0),$E68+2),Команды!$AJ$2:$AJ$19,0),2),0)</f>
        <v>0.58333333333333337</v>
      </c>
      <c r="CH68" s="175">
        <f>IF(OR(IF(INDEX(Команды!$A$2:$AN$7500,MATCH(CG$3,Команды!$A$2:$A$7500,0),$E68+2)=Команды!$AJ$2,TRUE,FALSE),IF(INDEX(Команды!$A$2:$AN$7500,MATCH(CG$3,Команды!$A$2:$A$7500,0),$E68+2)=Команды!$AJ$3,TRUE,FALSE),IF(INDEX(Команды!$A$2:$AN$7500,MATCH(CG$3,Команды!$A$2:$A$7500,0),$E68+2)=Команды!$AJ$4,TRUE,FALSE),IF(INDEX(Команды!$A$2:$AN$7500,MATCH(CG$3,Команды!$A$2:$A$7500,0),$E68+2)=Команды!$AJ$5,TRUE,FALSE),IF(INDEX(Команды!$A$2:$AN$7500,MATCH(CG$3,Команды!$A$2:$A$7500,0),$E68+2)=Команды!$AJ$6,TRUE,FALSE),IF(INDEX(Команды!$A$2:$AN$7500,MATCH(CG$3,Команды!$A$2:$A$7500,0),$E68+2)=Команды!$AJ$7,TRUE,FALSE),IF(INDEX(Команды!$A$2:$AN$7500,MATCH(CG$3,Команды!$A$2:$A$7500,0),$E68+2)=Команды!$AJ$8,TRUE,FALSE),IF(INDEX(Команды!$A$2:$AN$7500,MATCH(CG$3,Команды!$A$2:$A$7500,0),$E68+2)=Команды!$AJ$9,TRUE,FALSE),IF(INDEX(Команды!$A$2:$AN$7500,MATCH(CG$3,Команды!$A$2:$A$7500,0),$E68+2)=Команды!$AJ$10,TRUE,FALSE),IF(INDEX(Команды!$A$2:$AN$7500,MATCH(CG$3,Команды!$A$2:$A$7500,0),$E68+2)=Команды!$AJ$11,TRUE,FALSE),IF(INDEX(Команды!$A$2:$AN$7500,MATCH(CG$3,Команды!$A$2:$A$7500,0),$E68+2)=Команды!$AJ$12,TRUE,FALSE),IF(INDEX(Команды!$A$2:$AN$7500,MATCH(CG$3,Команды!$A$2:$A$7500,0),$E68+2)=Команды!$AJ$13,TRUE,FALSE),IF(INDEX(Команды!$A$2:$AN$7500,MATCH(CG$3,Команды!$A$2:$A$7500,0),$E68+2)=Команды!$AJ$14,TRUE,FALSE),IF(INDEX(Команды!$A$2:$AN$7500,MATCH(CG$3,Команды!$A$2:$A$7500,0),$E68+2)=Команды!$AJ$15,TRUE,FALSE),IF(INDEX(Команды!$A$2:$AN$7500,MATCH(CG$3,Команды!$A$2:$A$7500,0),$E68+2)=Команды!$AJ$16,TRUE,FALSE),IF(INDEX(Команды!$A$2:$AN$7500,MATCH(CG$3,Команды!$A$2:$A$7500,0),$E68+2)=Команды!$AJ$17,TRUE,FALSE),IF(INDEX(Команды!$A$2:$AN$7500,MATCH(CG$3,Команды!$A$2:$A$7500,0),$E68+2)=Команды!$AJ$18,TRUE,FALSE),IF(INDEX(Команды!$A$2:$AN$7500,MATCH(CG$3,Команды!$A$2:$A$7500,0),$E68+2)=Команды!$AJ$19,TRUE,FALSE)),INDEX(Команды!$AJ$2:$AL$19,MATCH(INDEX(Команды!$A$2:$AN$7500,MATCH(CG$3,Команды!$A$2:$A$7500,0),$E68+2),Команды!$AJ$2:$AJ$19,0),3),0)</f>
        <v>0.95833333333333337</v>
      </c>
      <c r="CI68" s="342"/>
      <c r="CJ68" s="174">
        <f>IF(OR(IF(INDEX(Команды!$A$2:$AN$7500,MATCH(CJ$3,Команды!$A$2:$A$7500,0),$E68+2)=Команды!$AJ$2,TRUE,FALSE),IF(INDEX(Команды!$A$2:$AN$7500,MATCH(CJ$3,Команды!$A$2:$A$7500,0),$E68+2)=Команды!$AJ$3,TRUE,FALSE),IF(INDEX(Команды!$A$2:$AN$7500,MATCH(CJ$3,Команды!$A$2:$A$7500,0),$E68+2)=Команды!$AJ$4,TRUE,FALSE),IF(INDEX(Команды!$A$2:$AN$7500,MATCH(CJ$3,Команды!$A$2:$A$7500,0),$E68+2)=Команды!$AJ$5,TRUE,FALSE),IF(INDEX(Команды!$A$2:$AN$7500,MATCH(CJ$3,Команды!$A$2:$A$7500,0),$E68+2)=Команды!$AJ$6,TRUE,FALSE),IF(INDEX(Команды!$A$2:$AN$7500,MATCH(CJ$3,Команды!$A$2:$A$7500,0),$E68+2)=Команды!$AJ$7,TRUE,FALSE),IF(INDEX(Команды!$A$2:$AN$7500,MATCH(CJ$3,Команды!$A$2:$A$7500,0),$E68+2)=Команды!$AJ$8,TRUE,FALSE),IF(INDEX(Команды!$A$2:$AN$7500,MATCH(CJ$3,Команды!$A$2:$A$7500,0),$E68+2)=Команды!$AJ$9,TRUE,FALSE),IF(INDEX(Команды!$A$2:$AN$7500,MATCH(CJ$3,Команды!$A$2:$A$7500,0),$E68+2)=Команды!$AJ$10,TRUE,FALSE),IF(INDEX(Команды!$A$2:$AN$7500,MATCH(CJ$3,Команды!$A$2:$A$7500,0),$E68+2)=Команды!$AJ$11,TRUE,FALSE),IF(INDEX(Команды!$A$2:$AN$7500,MATCH(CJ$3,Команды!$A$2:$A$7500,0),$E68+2)=Команды!$AJ$12,TRUE,FALSE),IF(INDEX(Команды!$A$2:$AN$7500,MATCH(CJ$3,Команды!$A$2:$A$7500,0),$E68+2)=Команды!$AJ$13,TRUE,FALSE),IF(INDEX(Команды!$A$2:$AN$7500,MATCH(CJ$3,Команды!$A$2:$A$7500,0),$E68+2)=Команды!$AJ$14,TRUE,FALSE),IF(INDEX(Команды!$A$2:$AN$7500,MATCH(CJ$3,Команды!$A$2:$A$7500,0),$E68+2)=Команды!$AJ$15,TRUE,FALSE),IF(INDEX(Команды!$A$2:$AN$7500,MATCH(CJ$3,Команды!$A$2:$A$7500,0),$E68+2)=Команды!$AJ$16,TRUE,FALSE),,IF(INDEX(Команды!$A$2:$AN$7500,MATCH(CJ$3,Команды!$A$2:$A$7500,0),$E68+2)=Команды!$AJ$17,TRUE,FALSE),,IF(INDEX(Команды!$A$2:$AN$7500,MATCH(CJ$3,Команды!$A$2:$A$7500,0),$E68+2)=Команды!$AJ$18,TRUE,FALSE),,IF(INDEX(Команды!$A$2:$AN$7500,MATCH(CJ$3,Команды!$A$2:$A$7500,0),$E68+2)=Команды!$AJ$19,TRUE,FALSE)),INDEX(Команды!$AJ$2:$AK$19,MATCH(INDEX(Команды!$A$2:$AN$7500,MATCH(CJ$3,Команды!$A$2:$A$7500,0),$E68+2),Команды!$AJ$2:$AJ$19,0),2),0)</f>
        <v>0.45833333333333331</v>
      </c>
      <c r="CK68" s="175">
        <f>IF(OR(IF(INDEX(Команды!$A$2:$AN$7500,MATCH(CJ$3,Команды!$A$2:$A$7500,0),$E68+2)=Команды!$AJ$2,TRUE,FALSE),IF(INDEX(Команды!$A$2:$AN$7500,MATCH(CJ$3,Команды!$A$2:$A$7500,0),$E68+2)=Команды!$AJ$3,TRUE,FALSE),IF(INDEX(Команды!$A$2:$AN$7500,MATCH(CJ$3,Команды!$A$2:$A$7500,0),$E68+2)=Команды!$AJ$4,TRUE,FALSE),IF(INDEX(Команды!$A$2:$AN$7500,MATCH(CJ$3,Команды!$A$2:$A$7500,0),$E68+2)=Команды!$AJ$5,TRUE,FALSE),IF(INDEX(Команды!$A$2:$AN$7500,MATCH(CJ$3,Команды!$A$2:$A$7500,0),$E68+2)=Команды!$AJ$6,TRUE,FALSE),IF(INDEX(Команды!$A$2:$AN$7500,MATCH(CJ$3,Команды!$A$2:$A$7500,0),$E68+2)=Команды!$AJ$7,TRUE,FALSE),IF(INDEX(Команды!$A$2:$AN$7500,MATCH(CJ$3,Команды!$A$2:$A$7500,0),$E68+2)=Команды!$AJ$8,TRUE,FALSE),IF(INDEX(Команды!$A$2:$AN$7500,MATCH(CJ$3,Команды!$A$2:$A$7500,0),$E68+2)=Команды!$AJ$9,TRUE,FALSE),IF(INDEX(Команды!$A$2:$AN$7500,MATCH(CJ$3,Команды!$A$2:$A$7500,0),$E68+2)=Команды!$AJ$10,TRUE,FALSE),IF(INDEX(Команды!$A$2:$AN$7500,MATCH(CJ$3,Команды!$A$2:$A$7500,0),$E68+2)=Команды!$AJ$11,TRUE,FALSE),IF(INDEX(Команды!$A$2:$AN$7500,MATCH(CJ$3,Команды!$A$2:$A$7500,0),$E68+2)=Команды!$AJ$12,TRUE,FALSE),IF(INDEX(Команды!$A$2:$AN$7500,MATCH(CJ$3,Команды!$A$2:$A$7500,0),$E68+2)=Команды!$AJ$13,TRUE,FALSE),IF(INDEX(Команды!$A$2:$AN$7500,MATCH(CJ$3,Команды!$A$2:$A$7500,0),$E68+2)=Команды!$AJ$14,TRUE,FALSE),IF(INDEX(Команды!$A$2:$AN$7500,MATCH(CJ$3,Команды!$A$2:$A$7500,0),$E68+2)=Команды!$AJ$15,TRUE,FALSE),IF(INDEX(Команды!$A$2:$AN$7500,MATCH(CJ$3,Команды!$A$2:$A$7500,0),$E68+2)=Команды!$AJ$16,TRUE,FALSE),IF(INDEX(Команды!$A$2:$AN$7500,MATCH(CJ$3,Команды!$A$2:$A$7500,0),$E68+2)=Команды!$AJ$17,TRUE,FALSE),IF(INDEX(Команды!$A$2:$AN$7500,MATCH(CJ$3,Команды!$A$2:$A$7500,0),$E68+2)=Команды!$AJ$18,TRUE,FALSE),IF(INDEX(Команды!$A$2:$AN$7500,MATCH(CJ$3,Команды!$A$2:$A$7500,0),$E68+2)=Команды!$AJ$19,TRUE,FALSE)),INDEX(Команды!$AJ$2:$AL$19,MATCH(INDEX(Команды!$A$2:$AN$7500,MATCH(CJ$3,Команды!$A$2:$A$7500,0),$E68+2),Команды!$AJ$2:$AJ$19,0),3),0)</f>
        <v>0.95833333333333337</v>
      </c>
      <c r="CL68" s="342"/>
      <c r="CM68" s="174" t="str">
        <f>IF(OR(IF(INDEX(Команды!$A$2:$AN$7500,MATCH(CM$3,Команды!$A$2:$A$7500,0),$E68+2)=Команды!$AJ$2,TRUE,FALSE),IF(INDEX(Команды!$A$2:$AN$7500,MATCH(CM$3,Команды!$A$2:$A$7500,0),$E68+2)=Команды!$AJ$3,TRUE,FALSE),IF(INDEX(Команды!$A$2:$AN$7500,MATCH(CM$3,Команды!$A$2:$A$7500,0),$E68+2)=Команды!$AJ$4,TRUE,FALSE),IF(INDEX(Команды!$A$2:$AN$7500,MATCH(CM$3,Команды!$A$2:$A$7500,0),$E68+2)=Команды!$AJ$5,TRUE,FALSE),IF(INDEX(Команды!$A$2:$AN$7500,MATCH(CM$3,Команды!$A$2:$A$7500,0),$E68+2)=Команды!$AJ$6,TRUE,FALSE),IF(INDEX(Команды!$A$2:$AN$7500,MATCH(CM$3,Команды!$A$2:$A$7500,0),$E68+2)=Команды!$AJ$7,TRUE,FALSE),IF(INDEX(Команды!$A$2:$AN$7500,MATCH(CM$3,Команды!$A$2:$A$7500,0),$E68+2)=Команды!$AJ$8,TRUE,FALSE),IF(INDEX(Команды!$A$2:$AN$7500,MATCH(CM$3,Команды!$A$2:$A$7500,0),$E68+2)=Команды!$AJ$9,TRUE,FALSE),IF(INDEX(Команды!$A$2:$AN$7500,MATCH(CM$3,Команды!$A$2:$A$7500,0),$E68+2)=Команды!$AJ$10,TRUE,FALSE),IF(INDEX(Команды!$A$2:$AN$7500,MATCH(CM$3,Команды!$A$2:$A$7500,0),$E68+2)=Команды!$AJ$11,TRUE,FALSE),IF(INDEX(Команды!$A$2:$AN$7500,MATCH(CM$3,Команды!$A$2:$A$7500,0),$E68+2)=Команды!$AJ$12,TRUE,FALSE),IF(INDEX(Команды!$A$2:$AN$7500,MATCH(CM$3,Команды!$A$2:$A$7500,0),$E68+2)=Команды!$AJ$13,TRUE,FALSE),IF(INDEX(Команды!$A$2:$AN$7500,MATCH(CM$3,Команды!$A$2:$A$7500,0),$E68+2)=Команды!$AJ$14,TRUE,FALSE),IF(INDEX(Команды!$A$2:$AN$7500,MATCH(CM$3,Команды!$A$2:$A$7500,0),$E68+2)=Команды!$AJ$15,TRUE,FALSE),IF(INDEX(Команды!$A$2:$AN$7500,MATCH(CM$3,Команды!$A$2:$A$7500,0),$E68+2)=Команды!$AJ$16,TRUE,FALSE),,IF(INDEX(Команды!$A$2:$AN$7500,MATCH(CM$3,Команды!$A$2:$A$7500,0),$E68+2)=Команды!$AJ$17,TRUE,FALSE),,IF(INDEX(Команды!$A$2:$AN$7500,MATCH(CM$3,Команды!$A$2:$A$7500,0),$E68+2)=Команды!$AJ$18,TRUE,FALSE),,IF(INDEX(Команды!$A$2:$AN$7500,MATCH(CM$3,Команды!$A$2:$A$7500,0),$E68+2)=Команды!$AJ$19,TRUE,FALSE)),INDEX(Команды!$AJ$2:$AK$19,MATCH(INDEX(Команды!$A$2:$AN$7500,MATCH(CM$3,Команды!$A$2:$A$7500,0),$E68+2),Команды!$AJ$2:$AJ$19,0),2),0)</f>
        <v>В</v>
      </c>
      <c r="CN68" s="175" t="str">
        <f>IF(OR(IF(INDEX(Команды!$A$2:$AN$7500,MATCH(CM$3,Команды!$A$2:$A$7500,0),$E68+2)=Команды!$AJ$2,TRUE,FALSE),IF(INDEX(Команды!$A$2:$AN$7500,MATCH(CM$3,Команды!$A$2:$A$7500,0),$E68+2)=Команды!$AJ$3,TRUE,FALSE),IF(INDEX(Команды!$A$2:$AN$7500,MATCH(CM$3,Команды!$A$2:$A$7500,0),$E68+2)=Команды!$AJ$4,TRUE,FALSE),IF(INDEX(Команды!$A$2:$AN$7500,MATCH(CM$3,Команды!$A$2:$A$7500,0),$E68+2)=Команды!$AJ$5,TRUE,FALSE),IF(INDEX(Команды!$A$2:$AN$7500,MATCH(CM$3,Команды!$A$2:$A$7500,0),$E68+2)=Команды!$AJ$6,TRUE,FALSE),IF(INDEX(Команды!$A$2:$AN$7500,MATCH(CM$3,Команды!$A$2:$A$7500,0),$E68+2)=Команды!$AJ$7,TRUE,FALSE),IF(INDEX(Команды!$A$2:$AN$7500,MATCH(CM$3,Команды!$A$2:$A$7500,0),$E68+2)=Команды!$AJ$8,TRUE,FALSE),IF(INDEX(Команды!$A$2:$AN$7500,MATCH(CM$3,Команды!$A$2:$A$7500,0),$E68+2)=Команды!$AJ$9,TRUE,FALSE),IF(INDEX(Команды!$A$2:$AN$7500,MATCH(CM$3,Команды!$A$2:$A$7500,0),$E68+2)=Команды!$AJ$10,TRUE,FALSE),IF(INDEX(Команды!$A$2:$AN$7500,MATCH(CM$3,Команды!$A$2:$A$7500,0),$E68+2)=Команды!$AJ$11,TRUE,FALSE),IF(INDEX(Команды!$A$2:$AN$7500,MATCH(CM$3,Команды!$A$2:$A$7500,0),$E68+2)=Команды!$AJ$12,TRUE,FALSE),IF(INDEX(Команды!$A$2:$AN$7500,MATCH(CM$3,Команды!$A$2:$A$7500,0),$E68+2)=Команды!$AJ$13,TRUE,FALSE),IF(INDEX(Команды!$A$2:$AN$7500,MATCH(CM$3,Команды!$A$2:$A$7500,0),$E68+2)=Команды!$AJ$14,TRUE,FALSE),IF(INDEX(Команды!$A$2:$AN$7500,MATCH(CM$3,Команды!$A$2:$A$7500,0),$E68+2)=Команды!$AJ$15,TRUE,FALSE),IF(INDEX(Команды!$A$2:$AN$7500,MATCH(CM$3,Команды!$A$2:$A$7500,0),$E68+2)=Команды!$AJ$16,TRUE,FALSE),IF(INDEX(Команды!$A$2:$AN$7500,MATCH(CM$3,Команды!$A$2:$A$7500,0),$E68+2)=Команды!$AJ$17,TRUE,FALSE),IF(INDEX(Команды!$A$2:$AN$7500,MATCH(CM$3,Команды!$A$2:$A$7500,0),$E68+2)=Команды!$AJ$18,TRUE,FALSE),IF(INDEX(Команды!$A$2:$AN$7500,MATCH(CM$3,Команды!$A$2:$A$7500,0),$E68+2)=Команды!$AJ$19,TRUE,FALSE)),INDEX(Команды!$AJ$2:$AL$19,MATCH(INDEX(Команды!$A$2:$AN$7500,MATCH(CM$3,Команды!$A$2:$A$7500,0),$E68+2),Команды!$AJ$2:$AJ$19,0),3),0)</f>
        <v>В</v>
      </c>
      <c r="CO68" s="342"/>
      <c r="CP68" s="174" t="str">
        <f>IF(OR(IF(INDEX(Команды!$A$2:$AN$7500,MATCH(CP$3,Команды!$A$2:$A$7500,0),$E68+2)=Команды!$AJ$2,TRUE,FALSE),IF(INDEX(Команды!$A$2:$AN$7500,MATCH(CP$3,Команды!$A$2:$A$7500,0),$E68+2)=Команды!$AJ$3,TRUE,FALSE),IF(INDEX(Команды!$A$2:$AN$7500,MATCH(CP$3,Команды!$A$2:$A$7500,0),$E68+2)=Команды!$AJ$4,TRUE,FALSE),IF(INDEX(Команды!$A$2:$AN$7500,MATCH(CP$3,Команды!$A$2:$A$7500,0),$E68+2)=Команды!$AJ$5,TRUE,FALSE),IF(INDEX(Команды!$A$2:$AN$7500,MATCH(CP$3,Команды!$A$2:$A$7500,0),$E68+2)=Команды!$AJ$6,TRUE,FALSE),IF(INDEX(Команды!$A$2:$AN$7500,MATCH(CP$3,Команды!$A$2:$A$7500,0),$E68+2)=Команды!$AJ$7,TRUE,FALSE),IF(INDEX(Команды!$A$2:$AN$7500,MATCH(CP$3,Команды!$A$2:$A$7500,0),$E68+2)=Команды!$AJ$8,TRUE,FALSE),IF(INDEX(Команды!$A$2:$AN$7500,MATCH(CP$3,Команды!$A$2:$A$7500,0),$E68+2)=Команды!$AJ$9,TRUE,FALSE),IF(INDEX(Команды!$A$2:$AN$7500,MATCH(CP$3,Команды!$A$2:$A$7500,0),$E68+2)=Команды!$AJ$10,TRUE,FALSE),IF(INDEX(Команды!$A$2:$AN$7500,MATCH(CP$3,Команды!$A$2:$A$7500,0),$E68+2)=Команды!$AJ$11,TRUE,FALSE),IF(INDEX(Команды!$A$2:$AN$7500,MATCH(CP$3,Команды!$A$2:$A$7500,0),$E68+2)=Команды!$AJ$12,TRUE,FALSE),IF(INDEX(Команды!$A$2:$AN$7500,MATCH(CP$3,Команды!$A$2:$A$7500,0),$E68+2)=Команды!$AJ$13,TRUE,FALSE),IF(INDEX(Команды!$A$2:$AN$7500,MATCH(CP$3,Команды!$A$2:$A$7500,0),$E68+2)=Команды!$AJ$14,TRUE,FALSE),IF(INDEX(Команды!$A$2:$AN$7500,MATCH(CP$3,Команды!$A$2:$A$7500,0),$E68+2)=Команды!$AJ$15,TRUE,FALSE),IF(INDEX(Команды!$A$2:$AN$7500,MATCH(CP$3,Команды!$A$2:$A$7500,0),$E68+2)=Команды!$AJ$16,TRUE,FALSE),,IF(INDEX(Команды!$A$2:$AN$7500,MATCH(CP$3,Команды!$A$2:$A$7500,0),$E68+2)=Команды!$AJ$17,TRUE,FALSE),,IF(INDEX(Команды!$A$2:$AN$7500,MATCH(CP$3,Команды!$A$2:$A$7500,0),$E68+2)=Команды!$AJ$18,TRUE,FALSE),,IF(INDEX(Команды!$A$2:$AN$7500,MATCH(CP$3,Команды!$A$2:$A$7500,0),$E68+2)=Команды!$AJ$19,TRUE,FALSE)),INDEX(Команды!$AJ$2:$AK$19,MATCH(INDEX(Команды!$A$2:$AN$7500,MATCH(CP$3,Команды!$A$2:$A$7500,0),$E68+2),Команды!$AJ$2:$AJ$19,0),2),0)</f>
        <v>В</v>
      </c>
      <c r="CQ68" s="175" t="str">
        <f>IF(OR(IF(INDEX(Команды!$A$2:$AN$7500,MATCH(CP$3,Команды!$A$2:$A$7500,0),$E68+2)=Команды!$AJ$2,TRUE,FALSE),IF(INDEX(Команды!$A$2:$AN$7500,MATCH(CP$3,Команды!$A$2:$A$7500,0),$E68+2)=Команды!$AJ$3,TRUE,FALSE),IF(INDEX(Команды!$A$2:$AN$7500,MATCH(CP$3,Команды!$A$2:$A$7500,0),$E68+2)=Команды!$AJ$4,TRUE,FALSE),IF(INDEX(Команды!$A$2:$AN$7500,MATCH(CP$3,Команды!$A$2:$A$7500,0),$E68+2)=Команды!$AJ$5,TRUE,FALSE),IF(INDEX(Команды!$A$2:$AN$7500,MATCH(CP$3,Команды!$A$2:$A$7500,0),$E68+2)=Команды!$AJ$6,TRUE,FALSE),IF(INDEX(Команды!$A$2:$AN$7500,MATCH(CP$3,Команды!$A$2:$A$7500,0),$E68+2)=Команды!$AJ$7,TRUE,FALSE),IF(INDEX(Команды!$A$2:$AN$7500,MATCH(CP$3,Команды!$A$2:$A$7500,0),$E68+2)=Команды!$AJ$8,TRUE,FALSE),IF(INDEX(Команды!$A$2:$AN$7500,MATCH(CP$3,Команды!$A$2:$A$7500,0),$E68+2)=Команды!$AJ$9,TRUE,FALSE),IF(INDEX(Команды!$A$2:$AN$7500,MATCH(CP$3,Команды!$A$2:$A$7500,0),$E68+2)=Команды!$AJ$10,TRUE,FALSE),IF(INDEX(Команды!$A$2:$AN$7500,MATCH(CP$3,Команды!$A$2:$A$7500,0),$E68+2)=Команды!$AJ$11,TRUE,FALSE),IF(INDEX(Команды!$A$2:$AN$7500,MATCH(CP$3,Команды!$A$2:$A$7500,0),$E68+2)=Команды!$AJ$12,TRUE,FALSE),IF(INDEX(Команды!$A$2:$AN$7500,MATCH(CP$3,Команды!$A$2:$A$7500,0),$E68+2)=Команды!$AJ$13,TRUE,FALSE),IF(INDEX(Команды!$A$2:$AN$7500,MATCH(CP$3,Команды!$A$2:$A$7500,0),$E68+2)=Команды!$AJ$14,TRUE,FALSE),IF(INDEX(Команды!$A$2:$AN$7500,MATCH(CP$3,Команды!$A$2:$A$7500,0),$E68+2)=Команды!$AJ$15,TRUE,FALSE),IF(INDEX(Команды!$A$2:$AN$7500,MATCH(CP$3,Команды!$A$2:$A$7500,0),$E68+2)=Команды!$AJ$16,TRUE,FALSE),IF(INDEX(Команды!$A$2:$AN$7500,MATCH(CP$3,Команды!$A$2:$A$7500,0),$E68+2)=Команды!$AJ$17,TRUE,FALSE),IF(INDEX(Команды!$A$2:$AN$7500,MATCH(CP$3,Команды!$A$2:$A$7500,0),$E68+2)=Команды!$AJ$18,TRUE,FALSE),IF(INDEX(Команды!$A$2:$AN$7500,MATCH(CP$3,Команды!$A$2:$A$7500,0),$E68+2)=Команды!$AJ$19,TRUE,FALSE)),INDEX(Команды!$AJ$2:$AL$19,MATCH(INDEX(Команды!$A$2:$AN$7500,MATCH(CP$3,Команды!$A$2:$A$7500,0),$E68+2),Команды!$AJ$2:$AJ$19,0),3),0)</f>
        <v>В</v>
      </c>
      <c r="CR68" s="342"/>
      <c r="CS68" s="174" t="str">
        <f>IF(OR(IF(INDEX(Команды!$A$2:$AN$7500,MATCH(CS$3,Команды!$A$2:$A$7500,0),$E68+2)=Команды!$AJ$2,TRUE,FALSE),IF(INDEX(Команды!$A$2:$AN$7500,MATCH(CS$3,Команды!$A$2:$A$7500,0),$E68+2)=Команды!$AJ$3,TRUE,FALSE),IF(INDEX(Команды!$A$2:$AN$7500,MATCH(CS$3,Команды!$A$2:$A$7500,0),$E68+2)=Команды!$AJ$4,TRUE,FALSE),IF(INDEX(Команды!$A$2:$AN$7500,MATCH(CS$3,Команды!$A$2:$A$7500,0),$E68+2)=Команды!$AJ$5,TRUE,FALSE),IF(INDEX(Команды!$A$2:$AN$7500,MATCH(CS$3,Команды!$A$2:$A$7500,0),$E68+2)=Команды!$AJ$6,TRUE,FALSE),IF(INDEX(Команды!$A$2:$AN$7500,MATCH(CS$3,Команды!$A$2:$A$7500,0),$E68+2)=Команды!$AJ$7,TRUE,FALSE),IF(INDEX(Команды!$A$2:$AN$7500,MATCH(CS$3,Команды!$A$2:$A$7500,0),$E68+2)=Команды!$AJ$8,TRUE,FALSE),IF(INDEX(Команды!$A$2:$AN$7500,MATCH(CS$3,Команды!$A$2:$A$7500,0),$E68+2)=Команды!$AJ$9,TRUE,FALSE),IF(INDEX(Команды!$A$2:$AN$7500,MATCH(CS$3,Команды!$A$2:$A$7500,0),$E68+2)=Команды!$AJ$10,TRUE,FALSE),IF(INDEX(Команды!$A$2:$AN$7500,MATCH(CS$3,Команды!$A$2:$A$7500,0),$E68+2)=Команды!$AJ$11,TRUE,FALSE),IF(INDEX(Команды!$A$2:$AN$7500,MATCH(CS$3,Команды!$A$2:$A$7500,0),$E68+2)=Команды!$AJ$12,TRUE,FALSE),IF(INDEX(Команды!$A$2:$AN$7500,MATCH(CS$3,Команды!$A$2:$A$7500,0),$E68+2)=Команды!$AJ$13,TRUE,FALSE),IF(INDEX(Команды!$A$2:$AN$7500,MATCH(CS$3,Команды!$A$2:$A$7500,0),$E68+2)=Команды!$AJ$14,TRUE,FALSE),IF(INDEX(Команды!$A$2:$AN$7500,MATCH(CS$3,Команды!$A$2:$A$7500,0),$E68+2)=Команды!$AJ$15,TRUE,FALSE),IF(INDEX(Команды!$A$2:$AN$7500,MATCH(CS$3,Команды!$A$2:$A$7500,0),$E68+2)=Команды!$AJ$16,TRUE,FALSE),,IF(INDEX(Команды!$A$2:$AN$7500,MATCH(CS$3,Команды!$A$2:$A$7500,0),$E68+2)=Команды!$AJ$17,TRUE,FALSE),,IF(INDEX(Команды!$A$2:$AN$7500,MATCH(CS$3,Команды!$A$2:$A$7500,0),$E68+2)=Команды!$AJ$18,TRUE,FALSE),,IF(INDEX(Команды!$A$2:$AN$7500,MATCH(CS$3,Команды!$A$2:$A$7500,0),$E68+2)=Команды!$AJ$19,TRUE,FALSE)),INDEX(Команды!$AJ$2:$AK$19,MATCH(INDEX(Команды!$A$2:$AN$7500,MATCH(CS$3,Команды!$A$2:$A$7500,0),$E68+2),Команды!$AJ$2:$AJ$19,0),2),0)</f>
        <v>В</v>
      </c>
      <c r="CT68" s="175" t="str">
        <f>IF(OR(IF(INDEX(Команды!$A$2:$AN$7500,MATCH(CS$3,Команды!$A$2:$A$7500,0),$E68+2)=Команды!$AJ$2,TRUE,FALSE),IF(INDEX(Команды!$A$2:$AN$7500,MATCH(CS$3,Команды!$A$2:$A$7500,0),$E68+2)=Команды!$AJ$3,TRUE,FALSE),IF(INDEX(Команды!$A$2:$AN$7500,MATCH(CS$3,Команды!$A$2:$A$7500,0),$E68+2)=Команды!$AJ$4,TRUE,FALSE),IF(INDEX(Команды!$A$2:$AN$7500,MATCH(CS$3,Команды!$A$2:$A$7500,0),$E68+2)=Команды!$AJ$5,TRUE,FALSE),IF(INDEX(Команды!$A$2:$AN$7500,MATCH(CS$3,Команды!$A$2:$A$7500,0),$E68+2)=Команды!$AJ$6,TRUE,FALSE),IF(INDEX(Команды!$A$2:$AN$7500,MATCH(CS$3,Команды!$A$2:$A$7500,0),$E68+2)=Команды!$AJ$7,TRUE,FALSE),IF(INDEX(Команды!$A$2:$AN$7500,MATCH(CS$3,Команды!$A$2:$A$7500,0),$E68+2)=Команды!$AJ$8,TRUE,FALSE),IF(INDEX(Команды!$A$2:$AN$7500,MATCH(CS$3,Команды!$A$2:$A$7500,0),$E68+2)=Команды!$AJ$9,TRUE,FALSE),IF(INDEX(Команды!$A$2:$AN$7500,MATCH(CS$3,Команды!$A$2:$A$7500,0),$E68+2)=Команды!$AJ$10,TRUE,FALSE),IF(INDEX(Команды!$A$2:$AN$7500,MATCH(CS$3,Команды!$A$2:$A$7500,0),$E68+2)=Команды!$AJ$11,TRUE,FALSE),IF(INDEX(Команды!$A$2:$AN$7500,MATCH(CS$3,Команды!$A$2:$A$7500,0),$E68+2)=Команды!$AJ$12,TRUE,FALSE),IF(INDEX(Команды!$A$2:$AN$7500,MATCH(CS$3,Команды!$A$2:$A$7500,0),$E68+2)=Команды!$AJ$13,TRUE,FALSE),IF(INDEX(Команды!$A$2:$AN$7500,MATCH(CS$3,Команды!$A$2:$A$7500,0),$E68+2)=Команды!$AJ$14,TRUE,FALSE),IF(INDEX(Команды!$A$2:$AN$7500,MATCH(CS$3,Команды!$A$2:$A$7500,0),$E68+2)=Команды!$AJ$15,TRUE,FALSE),IF(INDEX(Команды!$A$2:$AN$7500,MATCH(CS$3,Команды!$A$2:$A$7500,0),$E68+2)=Команды!$AJ$16,TRUE,FALSE),IF(INDEX(Команды!$A$2:$AN$7500,MATCH(CS$3,Команды!$A$2:$A$7500,0),$E68+2)=Команды!$AJ$17,TRUE,FALSE),IF(INDEX(Команды!$A$2:$AN$7500,MATCH(CS$3,Команды!$A$2:$A$7500,0),$E68+2)=Команды!$AJ$18,TRUE,FALSE),IF(INDEX(Команды!$A$2:$AN$7500,MATCH(CS$3,Команды!$A$2:$A$7500,0),$E68+2)=Команды!$AJ$19,TRUE,FALSE)),INDEX(Команды!$AJ$2:$AL$19,MATCH(INDEX(Команды!$A$2:$AN$7500,MATCH(CS$3,Команды!$A$2:$A$7500,0),$E68+2),Команды!$AJ$2:$AJ$19,0),3),0)</f>
        <v>В</v>
      </c>
      <c r="CU68" s="342"/>
    </row>
    <row r="69" spans="1:99" s="2" customFormat="1" ht="21.95" customHeight="1" x14ac:dyDescent="0.3">
      <c r="A69" s="251">
        <v>64</v>
      </c>
      <c r="B69" s="2">
        <f>VLOOKUP(A69,'Список КК'!A:F,6,TRUE)</f>
        <v>41020</v>
      </c>
      <c r="C69" s="638" t="str">
        <f>VLOOKUP(A69,'Список КК'!A:B,2,TRUE)</f>
        <v>Макаркин Артем Алексеевич</v>
      </c>
      <c r="D69" s="203">
        <f>VLOOKUP(A69,'Список КК'!A:D,4,TRUE)</f>
        <v>0</v>
      </c>
      <c r="E69" s="4">
        <f>VLOOKUP(A69,'Список КК'!A:C,3,TRUE)</f>
        <v>32</v>
      </c>
      <c r="F69" s="220" t="str">
        <f>VLOOKUP(A69,'Список КК'!A:E,5,TRUE)</f>
        <v xml:space="preserve"> ЧТ- ВЫХ,с 18-до 00-00. ВС- 8 час. Любая смена.</v>
      </c>
      <c r="G69" s="174" t="str">
        <f>IF(OR(IF(INDEX(Команды!$A$2:$AN$7500,MATCH(G$3,Команды!$A$2:$A$7500,0),$E69+2)=Команды!$AJ$2,TRUE,FALSE),IF(INDEX(Команды!$A$2:$AN$7500,MATCH(G$3,Команды!$A$2:$A$7500,0),$E69+2)=Команды!$AJ$3,TRUE,FALSE),IF(INDEX(Команды!$A$2:$AN$7500,MATCH(G$3,Команды!$A$2:$A$7500,0),$E69+2)=Команды!$AJ$4,TRUE,FALSE),IF(INDEX(Команды!$A$2:$AN$7500,MATCH(G$3,Команды!$A$2:$A$7500,0),$E69+2)=Команды!$AJ$5,TRUE,FALSE),IF(INDEX(Команды!$A$2:$AN$7500,MATCH(G$3,Команды!$A$2:$A$7500,0),$E69+2)=Команды!$AJ$6,TRUE,FALSE),IF(INDEX(Команды!$A$2:$AN$7500,MATCH(G$3,Команды!$A$2:$A$7500,0),$E69+2)=Команды!$AJ$7,TRUE,FALSE),IF(INDEX(Команды!$A$2:$AN$7500,MATCH(G$3,Команды!$A$2:$A$7500,0),$E69+2)=Команды!$AJ$8,TRUE,FALSE),IF(INDEX(Команды!$A$2:$AN$7500,MATCH(G$3,Команды!$A$2:$A$7500,0),$E69+2)=Команды!$AJ$9,TRUE,FALSE),IF(INDEX(Команды!$A$2:$AN$7500,MATCH(G$3,Команды!$A$2:$A$7500,0),$E69+2)=Команды!$AJ$10,TRUE,FALSE),IF(INDEX(Команды!$A$2:$AN$7500,MATCH(G$3,Команды!$A$2:$A$7500,0),$E69+2)=Команды!$AJ$11,TRUE,FALSE),IF(INDEX(Команды!$A$2:$AN$7500,MATCH(G$3,Команды!$A$2:$A$7500,0),$E69+2)=Команды!$AJ$12,TRUE,FALSE),IF(INDEX(Команды!$A$2:$AN$7500,MATCH(G$3,Команды!$A$2:$A$7500,0),$E69+2)=Команды!$AJ$13,TRUE,FALSE),IF(INDEX(Команды!$A$2:$AN$7500,MATCH(G$3,Команды!$A$2:$A$7500,0),$E69+2)=Команды!$AJ$14,TRUE,FALSE),IF(INDEX(Команды!$A$2:$AN$7500,MATCH(G$3,Команды!$A$2:$A$7500,0),$E69+2)=Команды!$AJ$15,TRUE,FALSE),IF(INDEX(Команды!$A$2:$AN$7500,MATCH(G$3,Команды!$A$2:$A$7500,0),$E69+2)=Команды!$AJ$16,TRUE,FALSE),,IF(INDEX(Команды!$A$2:$AN$7500,MATCH(G$3,Команды!$A$2:$A$7500,0),$E69+2)=Команды!$AJ$17,TRUE,FALSE),,IF(INDEX(Команды!$A$2:$AN$7500,MATCH(G$3,Команды!$A$2:$A$7500,0),$E69+2)=Команды!$AJ$18,TRUE,FALSE),,IF(INDEX(Команды!$A$2:$AN$7500,MATCH(G$3,Команды!$A$2:$A$7500,0),$E69+2)=Команды!$AJ$19,TRUE,FALSE)),INDEX(Команды!$AJ$2:$AK$19,MATCH(INDEX(Команды!$A$2:$AN$7500,MATCH(G$3,Команды!$A$2:$A$7500,0),$E69+2),Команды!$AJ$2:$AJ$19,0),2),0)</f>
        <v>В</v>
      </c>
      <c r="H69" s="175" t="str">
        <f>IF(OR(IF(INDEX(Команды!$A$2:$AN$7500,MATCH(G$3,Команды!$A$2:$A$7500,0),$E69+2)=Команды!$AJ$2,TRUE,FALSE),IF(INDEX(Команды!$A$2:$AN$7500,MATCH(G$3,Команды!$A$2:$A$7500,0),$E69+2)=Команды!$AJ$3,TRUE,FALSE),IF(INDEX(Команды!$A$2:$AN$7500,MATCH(G$3,Команды!$A$2:$A$7500,0),$E69+2)=Команды!$AJ$4,TRUE,FALSE),IF(INDEX(Команды!$A$2:$AN$7500,MATCH(G$3,Команды!$A$2:$A$7500,0),$E69+2)=Команды!$AJ$5,TRUE,FALSE),IF(INDEX(Команды!$A$2:$AN$7500,MATCH(G$3,Команды!$A$2:$A$7500,0),$E69+2)=Команды!$AJ$6,TRUE,FALSE),IF(INDEX(Команды!$A$2:$AN$7500,MATCH(G$3,Команды!$A$2:$A$7500,0),$E69+2)=Команды!$AJ$7,TRUE,FALSE),IF(INDEX(Команды!$A$2:$AN$7500,MATCH(G$3,Команды!$A$2:$A$7500,0),$E69+2)=Команды!$AJ$8,TRUE,FALSE),IF(INDEX(Команды!$A$2:$AN$7500,MATCH(G$3,Команды!$A$2:$A$7500,0),$E69+2)=Команды!$AJ$9,TRUE,FALSE),IF(INDEX(Команды!$A$2:$AN$7500,MATCH(G$3,Команды!$A$2:$A$7500,0),$E69+2)=Команды!$AJ$10,TRUE,FALSE),IF(INDEX(Команды!$A$2:$AN$7500,MATCH(G$3,Команды!$A$2:$A$7500,0),$E69+2)=Команды!$AJ$11,TRUE,FALSE),IF(INDEX(Команды!$A$2:$AN$7500,MATCH(G$3,Команды!$A$2:$A$7500,0),$E69+2)=Команды!$AJ$12,TRUE,FALSE),IF(INDEX(Команды!$A$2:$AN$7500,MATCH(G$3,Команды!$A$2:$A$7500,0),$E69+2)=Команды!$AJ$13,TRUE,FALSE),IF(INDEX(Команды!$A$2:$AN$7500,MATCH(G$3,Команды!$A$2:$A$7500,0),$E69+2)=Команды!$AJ$14,TRUE,FALSE),IF(INDEX(Команды!$A$2:$AN$7500,MATCH(G$3,Команды!$A$2:$A$7500,0),$E69+2)=Команды!$AJ$15,TRUE,FALSE),IF(INDEX(Команды!$A$2:$AN$7500,MATCH(G$3,Команды!$A$2:$A$7500,0),$E69+2)=Команды!$AJ$16,TRUE,FALSE),IF(INDEX(Команды!$A$2:$AN$7500,MATCH(G$3,Команды!$A$2:$A$7500,0),$E69+2)=Команды!$AJ$17,TRUE,FALSE),IF(INDEX(Команды!$A$2:$AN$7500,MATCH(G$3,Команды!$A$2:$A$7500,0),$E69+2)=Команды!$AJ$18,TRUE,FALSE),IF(INDEX(Команды!$A$2:$AN$7500,MATCH(G$3,Команды!$A$2:$A$7500,0),$E69+2)=Команды!$AJ$19,TRUE,FALSE)),INDEX(Команды!$AJ$2:$AL$19,MATCH(INDEX(Команды!$A$2:$AN$7500,MATCH(G$3,Команды!$A$2:$A$7500,0),$E69+2),Команды!$AJ$2:$AJ$19,0),3),0)</f>
        <v>В</v>
      </c>
      <c r="I69" s="342"/>
      <c r="J69" s="174" t="str">
        <f>IF(OR(IF(INDEX(Команды!$A$2:$AN$7500,MATCH(J$3,Команды!$A$2:$A$7500,0),$E69+2)=Команды!$AJ$2,TRUE,FALSE),IF(INDEX(Команды!$A$2:$AN$7500,MATCH(J$3,Команды!$A$2:$A$7500,0),$E69+2)=Команды!$AJ$3,TRUE,FALSE),IF(INDEX(Команды!$A$2:$AN$7500,MATCH(J$3,Команды!$A$2:$A$7500,0),$E69+2)=Команды!$AJ$4,TRUE,FALSE),IF(INDEX(Команды!$A$2:$AN$7500,MATCH(J$3,Команды!$A$2:$A$7500,0),$E69+2)=Команды!$AJ$5,TRUE,FALSE),IF(INDEX(Команды!$A$2:$AN$7500,MATCH(J$3,Команды!$A$2:$A$7500,0),$E69+2)=Команды!$AJ$6,TRUE,FALSE),IF(INDEX(Команды!$A$2:$AN$7500,MATCH(J$3,Команды!$A$2:$A$7500,0),$E69+2)=Команды!$AJ$7,TRUE,FALSE),IF(INDEX(Команды!$A$2:$AN$7500,MATCH(J$3,Команды!$A$2:$A$7500,0),$E69+2)=Команды!$AJ$8,TRUE,FALSE),IF(INDEX(Команды!$A$2:$AN$7500,MATCH(J$3,Команды!$A$2:$A$7500,0),$E69+2)=Команды!$AJ$9,TRUE,FALSE),IF(INDEX(Команды!$A$2:$AN$7500,MATCH(J$3,Команды!$A$2:$A$7500,0),$E69+2)=Команды!$AJ$10,TRUE,FALSE),IF(INDEX(Команды!$A$2:$AN$7500,MATCH(J$3,Команды!$A$2:$A$7500,0),$E69+2)=Команды!$AJ$11,TRUE,FALSE),IF(INDEX(Команды!$A$2:$AN$7500,MATCH(J$3,Команды!$A$2:$A$7500,0),$E69+2)=Команды!$AJ$12,TRUE,FALSE),IF(INDEX(Команды!$A$2:$AN$7500,MATCH(J$3,Команды!$A$2:$A$7500,0),$E69+2)=Команды!$AJ$13,TRUE,FALSE),IF(INDEX(Команды!$A$2:$AN$7500,MATCH(J$3,Команды!$A$2:$A$7500,0),$E69+2)=Команды!$AJ$14,TRUE,FALSE),IF(INDEX(Команды!$A$2:$AN$7500,MATCH(J$3,Команды!$A$2:$A$7500,0),$E69+2)=Команды!$AJ$15,TRUE,FALSE),IF(INDEX(Команды!$A$2:$AN$7500,MATCH(J$3,Команды!$A$2:$A$7500,0),$E69+2)=Команды!$AJ$16,TRUE,FALSE),,IF(INDEX(Команды!$A$2:$AN$7500,MATCH(J$3,Команды!$A$2:$A$7500,0),$E69+2)=Команды!$AJ$17,TRUE,FALSE),,IF(INDEX(Команды!$A$2:$AN$7500,MATCH(J$3,Команды!$A$2:$A$7500,0),$E69+2)=Команды!$AJ$18,TRUE,FALSE),,IF(INDEX(Команды!$A$2:$AN$7500,MATCH(J$3,Команды!$A$2:$A$7500,0),$E69+2)=Команды!$AJ$19,TRUE,FALSE)),INDEX(Команды!$AJ$2:$AK$19,MATCH(INDEX(Команды!$A$2:$AN$7500,MATCH(J$3,Команды!$A$2:$A$7500,0),$E69+2),Команды!$AJ$2:$AJ$19,0),2),0)</f>
        <v>В</v>
      </c>
      <c r="K69" s="175" t="str">
        <f>IF(OR(IF(INDEX(Команды!$A$2:$AN$7500,MATCH(J$3,Команды!$A$2:$A$7500,0),$E69+2)=Команды!$AJ$2,TRUE,FALSE),IF(INDEX(Команды!$A$2:$AN$7500,MATCH(J$3,Команды!$A$2:$A$7500,0),$E69+2)=Команды!$AJ$3,TRUE,FALSE),IF(INDEX(Команды!$A$2:$AN$7500,MATCH(J$3,Команды!$A$2:$A$7500,0),$E69+2)=Команды!$AJ$4,TRUE,FALSE),IF(INDEX(Команды!$A$2:$AN$7500,MATCH(J$3,Команды!$A$2:$A$7500,0),$E69+2)=Команды!$AJ$5,TRUE,FALSE),IF(INDEX(Команды!$A$2:$AN$7500,MATCH(J$3,Команды!$A$2:$A$7500,0),$E69+2)=Команды!$AJ$6,TRUE,FALSE),IF(INDEX(Команды!$A$2:$AN$7500,MATCH(J$3,Команды!$A$2:$A$7500,0),$E69+2)=Команды!$AJ$7,TRUE,FALSE),IF(INDEX(Команды!$A$2:$AN$7500,MATCH(J$3,Команды!$A$2:$A$7500,0),$E69+2)=Команды!$AJ$8,TRUE,FALSE),IF(INDEX(Команды!$A$2:$AN$7500,MATCH(J$3,Команды!$A$2:$A$7500,0),$E69+2)=Команды!$AJ$9,TRUE,FALSE),IF(INDEX(Команды!$A$2:$AN$7500,MATCH(J$3,Команды!$A$2:$A$7500,0),$E69+2)=Команды!$AJ$10,TRUE,FALSE),IF(INDEX(Команды!$A$2:$AN$7500,MATCH(J$3,Команды!$A$2:$A$7500,0),$E69+2)=Команды!$AJ$11,TRUE,FALSE),IF(INDEX(Команды!$A$2:$AN$7500,MATCH(J$3,Команды!$A$2:$A$7500,0),$E69+2)=Команды!$AJ$12,TRUE,FALSE),IF(INDEX(Команды!$A$2:$AN$7500,MATCH(J$3,Команды!$A$2:$A$7500,0),$E69+2)=Команды!$AJ$13,TRUE,FALSE),IF(INDEX(Команды!$A$2:$AN$7500,MATCH(J$3,Команды!$A$2:$A$7500,0),$E69+2)=Команды!$AJ$14,TRUE,FALSE),IF(INDEX(Команды!$A$2:$AN$7500,MATCH(J$3,Команды!$A$2:$A$7500,0),$E69+2)=Команды!$AJ$15,TRUE,FALSE),IF(INDEX(Команды!$A$2:$AN$7500,MATCH(J$3,Команды!$A$2:$A$7500,0),$E69+2)=Команды!$AJ$16,TRUE,FALSE),IF(INDEX(Команды!$A$2:$AN$7500,MATCH(J$3,Команды!$A$2:$A$7500,0),$E69+2)=Команды!$AJ$17,TRUE,FALSE),IF(INDEX(Команды!$A$2:$AN$7500,MATCH(J$3,Команды!$A$2:$A$7500,0),$E69+2)=Команды!$AJ$18,TRUE,FALSE),IF(INDEX(Команды!$A$2:$AN$7500,MATCH(J$3,Команды!$A$2:$A$7500,0),$E69+2)=Команды!$AJ$19,TRUE,FALSE)),INDEX(Команды!$AJ$2:$AL$19,MATCH(INDEX(Команды!$A$2:$AN$7500,MATCH(J$3,Команды!$A$2:$A$7500,0),$E69+2),Команды!$AJ$2:$AJ$19,0),3),0)</f>
        <v>В</v>
      </c>
      <c r="L69" s="342"/>
      <c r="M69" s="174" t="str">
        <f>IF(OR(IF(INDEX(Команды!$A$2:$AN$7500,MATCH(M$3,Команды!$A$2:$A$7500,0),$E69+2)=Команды!$AJ$2,TRUE,FALSE),IF(INDEX(Команды!$A$2:$AN$7500,MATCH(M$3,Команды!$A$2:$A$7500,0),$E69+2)=Команды!$AJ$3,TRUE,FALSE),IF(INDEX(Команды!$A$2:$AN$7500,MATCH(M$3,Команды!$A$2:$A$7500,0),$E69+2)=Команды!$AJ$4,TRUE,FALSE),IF(INDEX(Команды!$A$2:$AN$7500,MATCH(M$3,Команды!$A$2:$A$7500,0),$E69+2)=Команды!$AJ$5,TRUE,FALSE),IF(INDEX(Команды!$A$2:$AN$7500,MATCH(M$3,Команды!$A$2:$A$7500,0),$E69+2)=Команды!$AJ$6,TRUE,FALSE),IF(INDEX(Команды!$A$2:$AN$7500,MATCH(M$3,Команды!$A$2:$A$7500,0),$E69+2)=Команды!$AJ$7,TRUE,FALSE),IF(INDEX(Команды!$A$2:$AN$7500,MATCH(M$3,Команды!$A$2:$A$7500,0),$E69+2)=Команды!$AJ$8,TRUE,FALSE),IF(INDEX(Команды!$A$2:$AN$7500,MATCH(M$3,Команды!$A$2:$A$7500,0),$E69+2)=Команды!$AJ$9,TRUE,FALSE),IF(INDEX(Команды!$A$2:$AN$7500,MATCH(M$3,Команды!$A$2:$A$7500,0),$E69+2)=Команды!$AJ$10,TRUE,FALSE),IF(INDEX(Команды!$A$2:$AN$7500,MATCH(M$3,Команды!$A$2:$A$7500,0),$E69+2)=Команды!$AJ$11,TRUE,FALSE),IF(INDEX(Команды!$A$2:$AN$7500,MATCH(M$3,Команды!$A$2:$A$7500,0),$E69+2)=Команды!$AJ$12,TRUE,FALSE),IF(INDEX(Команды!$A$2:$AN$7500,MATCH(M$3,Команды!$A$2:$A$7500,0),$E69+2)=Команды!$AJ$13,TRUE,FALSE),IF(INDEX(Команды!$A$2:$AN$7500,MATCH(M$3,Команды!$A$2:$A$7500,0),$E69+2)=Команды!$AJ$14,TRUE,FALSE),IF(INDEX(Команды!$A$2:$AN$7500,MATCH(M$3,Команды!$A$2:$A$7500,0),$E69+2)=Команды!$AJ$15,TRUE,FALSE),IF(INDEX(Команды!$A$2:$AN$7500,MATCH(M$3,Команды!$A$2:$A$7500,0),$E69+2)=Команды!$AJ$16,TRUE,FALSE),,IF(INDEX(Команды!$A$2:$AN$7500,MATCH(M$3,Команды!$A$2:$A$7500,0),$E69+2)=Команды!$AJ$17,TRUE,FALSE),,IF(INDEX(Команды!$A$2:$AN$7500,MATCH(M$3,Команды!$A$2:$A$7500,0),$E69+2)=Команды!$AJ$18,TRUE,FALSE),,IF(INDEX(Команды!$A$2:$AN$7500,MATCH(M$3,Команды!$A$2:$A$7500,0),$E69+2)=Команды!$AJ$19,TRUE,FALSE)),INDEX(Команды!$AJ$2:$AK$19,MATCH(INDEX(Команды!$A$2:$AN$7500,MATCH(M$3,Команды!$A$2:$A$7500,0),$E69+2),Команды!$AJ$2:$AJ$19,0),2),0)</f>
        <v>В</v>
      </c>
      <c r="N69" s="175" t="str">
        <f>IF(OR(IF(INDEX(Команды!$A$2:$AN$7500,MATCH(M$3,Команды!$A$2:$A$7500,0),$E69+2)=Команды!$AJ$2,TRUE,FALSE),IF(INDEX(Команды!$A$2:$AN$7500,MATCH(M$3,Команды!$A$2:$A$7500,0),$E69+2)=Команды!$AJ$3,TRUE,FALSE),IF(INDEX(Команды!$A$2:$AN$7500,MATCH(M$3,Команды!$A$2:$A$7500,0),$E69+2)=Команды!$AJ$4,TRUE,FALSE),IF(INDEX(Команды!$A$2:$AN$7500,MATCH(M$3,Команды!$A$2:$A$7500,0),$E69+2)=Команды!$AJ$5,TRUE,FALSE),IF(INDEX(Команды!$A$2:$AN$7500,MATCH(M$3,Команды!$A$2:$A$7500,0),$E69+2)=Команды!$AJ$6,TRUE,FALSE),IF(INDEX(Команды!$A$2:$AN$7500,MATCH(M$3,Команды!$A$2:$A$7500,0),$E69+2)=Команды!$AJ$7,TRUE,FALSE),IF(INDEX(Команды!$A$2:$AN$7500,MATCH(M$3,Команды!$A$2:$A$7500,0),$E69+2)=Команды!$AJ$8,TRUE,FALSE),IF(INDEX(Команды!$A$2:$AN$7500,MATCH(M$3,Команды!$A$2:$A$7500,0),$E69+2)=Команды!$AJ$9,TRUE,FALSE),IF(INDEX(Команды!$A$2:$AN$7500,MATCH(M$3,Команды!$A$2:$A$7500,0),$E69+2)=Команды!$AJ$10,TRUE,FALSE),IF(INDEX(Команды!$A$2:$AN$7500,MATCH(M$3,Команды!$A$2:$A$7500,0),$E69+2)=Команды!$AJ$11,TRUE,FALSE),IF(INDEX(Команды!$A$2:$AN$7500,MATCH(M$3,Команды!$A$2:$A$7500,0),$E69+2)=Команды!$AJ$12,TRUE,FALSE),IF(INDEX(Команды!$A$2:$AN$7500,MATCH(M$3,Команды!$A$2:$A$7500,0),$E69+2)=Команды!$AJ$13,TRUE,FALSE),IF(INDEX(Команды!$A$2:$AN$7500,MATCH(M$3,Команды!$A$2:$A$7500,0),$E69+2)=Команды!$AJ$14,TRUE,FALSE),IF(INDEX(Команды!$A$2:$AN$7500,MATCH(M$3,Команды!$A$2:$A$7500,0),$E69+2)=Команды!$AJ$15,TRUE,FALSE),IF(INDEX(Команды!$A$2:$AN$7500,MATCH(M$3,Команды!$A$2:$A$7500,0),$E69+2)=Команды!$AJ$16,TRUE,FALSE),IF(INDEX(Команды!$A$2:$AN$7500,MATCH(M$3,Команды!$A$2:$A$7500,0),$E69+2)=Команды!$AJ$17,TRUE,FALSE),IF(INDEX(Команды!$A$2:$AN$7500,MATCH(M$3,Команды!$A$2:$A$7500,0),$E69+2)=Команды!$AJ$18,TRUE,FALSE),IF(INDEX(Команды!$A$2:$AN$7500,MATCH(M$3,Команды!$A$2:$A$7500,0),$E69+2)=Команды!$AJ$19,TRUE,FALSE)),INDEX(Команды!$AJ$2:$AL$19,MATCH(INDEX(Команды!$A$2:$AN$7500,MATCH(M$3,Команды!$A$2:$A$7500,0),$E69+2),Команды!$AJ$2:$AJ$19,0),3),0)</f>
        <v>В</v>
      </c>
      <c r="O69" s="342"/>
      <c r="P69" s="174" t="str">
        <f>IF(OR(IF(INDEX(Команды!$A$2:$AN$7500,MATCH(P$3,Команды!$A$2:$A$7500,0),$E69+2)=Команды!$AJ$2,TRUE,FALSE),IF(INDEX(Команды!$A$2:$AN$7500,MATCH(P$3,Команды!$A$2:$A$7500,0),$E69+2)=Команды!$AJ$3,TRUE,FALSE),IF(INDEX(Команды!$A$2:$AN$7500,MATCH(P$3,Команды!$A$2:$A$7500,0),$E69+2)=Команды!$AJ$4,TRUE,FALSE),IF(INDEX(Команды!$A$2:$AN$7500,MATCH(P$3,Команды!$A$2:$A$7500,0),$E69+2)=Команды!$AJ$5,TRUE,FALSE),IF(INDEX(Команды!$A$2:$AN$7500,MATCH(P$3,Команды!$A$2:$A$7500,0),$E69+2)=Команды!$AJ$6,TRUE,FALSE),IF(INDEX(Команды!$A$2:$AN$7500,MATCH(P$3,Команды!$A$2:$A$7500,0),$E69+2)=Команды!$AJ$7,TRUE,FALSE),IF(INDEX(Команды!$A$2:$AN$7500,MATCH(P$3,Команды!$A$2:$A$7500,0),$E69+2)=Команды!$AJ$8,TRUE,FALSE),IF(INDEX(Команды!$A$2:$AN$7500,MATCH(P$3,Команды!$A$2:$A$7500,0),$E69+2)=Команды!$AJ$9,TRUE,FALSE),IF(INDEX(Команды!$A$2:$AN$7500,MATCH(P$3,Команды!$A$2:$A$7500,0),$E69+2)=Команды!$AJ$10,TRUE,FALSE),IF(INDEX(Команды!$A$2:$AN$7500,MATCH(P$3,Команды!$A$2:$A$7500,0),$E69+2)=Команды!$AJ$11,TRUE,FALSE),IF(INDEX(Команды!$A$2:$AN$7500,MATCH(P$3,Команды!$A$2:$A$7500,0),$E69+2)=Команды!$AJ$12,TRUE,FALSE),IF(INDEX(Команды!$A$2:$AN$7500,MATCH(P$3,Команды!$A$2:$A$7500,0),$E69+2)=Команды!$AJ$13,TRUE,FALSE),IF(INDEX(Команды!$A$2:$AN$7500,MATCH(P$3,Команды!$A$2:$A$7500,0),$E69+2)=Команды!$AJ$14,TRUE,FALSE),IF(INDEX(Команды!$A$2:$AN$7500,MATCH(P$3,Команды!$A$2:$A$7500,0),$E69+2)=Команды!$AJ$15,TRUE,FALSE),IF(INDEX(Команды!$A$2:$AN$7500,MATCH(P$3,Команды!$A$2:$A$7500,0),$E69+2)=Команды!$AJ$16,TRUE,FALSE),,IF(INDEX(Команды!$A$2:$AN$7500,MATCH(P$3,Команды!$A$2:$A$7500,0),$E69+2)=Команды!$AJ$17,TRUE,FALSE),,IF(INDEX(Команды!$A$2:$AN$7500,MATCH(P$3,Команды!$A$2:$A$7500,0),$E69+2)=Команды!$AJ$18,TRUE,FALSE),,IF(INDEX(Команды!$A$2:$AN$7500,MATCH(P$3,Команды!$A$2:$A$7500,0),$E69+2)=Команды!$AJ$19,TRUE,FALSE)),INDEX(Команды!$AJ$2:$AK$19,MATCH(INDEX(Команды!$A$2:$AN$7500,MATCH(P$3,Команды!$A$2:$A$7500,0),$E69+2),Команды!$AJ$2:$AJ$19,0),2),0)</f>
        <v>В</v>
      </c>
      <c r="Q69" s="175" t="str">
        <f>IF(OR(IF(INDEX(Команды!$A$2:$AN$7500,MATCH(P$3,Команды!$A$2:$A$7500,0),$E69+2)=Команды!$AJ$2,TRUE,FALSE),IF(INDEX(Команды!$A$2:$AN$7500,MATCH(P$3,Команды!$A$2:$A$7500,0),$E69+2)=Команды!$AJ$3,TRUE,FALSE),IF(INDEX(Команды!$A$2:$AN$7500,MATCH(P$3,Команды!$A$2:$A$7500,0),$E69+2)=Команды!$AJ$4,TRUE,FALSE),IF(INDEX(Команды!$A$2:$AN$7500,MATCH(P$3,Команды!$A$2:$A$7500,0),$E69+2)=Команды!$AJ$5,TRUE,FALSE),IF(INDEX(Команды!$A$2:$AN$7500,MATCH(P$3,Команды!$A$2:$A$7500,0),$E69+2)=Команды!$AJ$6,TRUE,FALSE),IF(INDEX(Команды!$A$2:$AN$7500,MATCH(P$3,Команды!$A$2:$A$7500,0),$E69+2)=Команды!$AJ$7,TRUE,FALSE),IF(INDEX(Команды!$A$2:$AN$7500,MATCH(P$3,Команды!$A$2:$A$7500,0),$E69+2)=Команды!$AJ$8,TRUE,FALSE),IF(INDEX(Команды!$A$2:$AN$7500,MATCH(P$3,Команды!$A$2:$A$7500,0),$E69+2)=Команды!$AJ$9,TRUE,FALSE),IF(INDEX(Команды!$A$2:$AN$7500,MATCH(P$3,Команды!$A$2:$A$7500,0),$E69+2)=Команды!$AJ$10,TRUE,FALSE),IF(INDEX(Команды!$A$2:$AN$7500,MATCH(P$3,Команды!$A$2:$A$7500,0),$E69+2)=Команды!$AJ$11,TRUE,FALSE),IF(INDEX(Команды!$A$2:$AN$7500,MATCH(P$3,Команды!$A$2:$A$7500,0),$E69+2)=Команды!$AJ$12,TRUE,FALSE),IF(INDEX(Команды!$A$2:$AN$7500,MATCH(P$3,Команды!$A$2:$A$7500,0),$E69+2)=Команды!$AJ$13,TRUE,FALSE),IF(INDEX(Команды!$A$2:$AN$7500,MATCH(P$3,Команды!$A$2:$A$7500,0),$E69+2)=Команды!$AJ$14,TRUE,FALSE),IF(INDEX(Команды!$A$2:$AN$7500,MATCH(P$3,Команды!$A$2:$A$7500,0),$E69+2)=Команды!$AJ$15,TRUE,FALSE),IF(INDEX(Команды!$A$2:$AN$7500,MATCH(P$3,Команды!$A$2:$A$7500,0),$E69+2)=Команды!$AJ$16,TRUE,FALSE),IF(INDEX(Команды!$A$2:$AN$7500,MATCH(P$3,Команды!$A$2:$A$7500,0),$E69+2)=Команды!$AJ$17,TRUE,FALSE),IF(INDEX(Команды!$A$2:$AN$7500,MATCH(P$3,Команды!$A$2:$A$7500,0),$E69+2)=Команды!$AJ$18,TRUE,FALSE),IF(INDEX(Команды!$A$2:$AN$7500,MATCH(P$3,Команды!$A$2:$A$7500,0),$E69+2)=Команды!$AJ$19,TRUE,FALSE)),INDEX(Команды!$AJ$2:$AL$19,MATCH(INDEX(Команды!$A$2:$AN$7500,MATCH(P$3,Команды!$A$2:$A$7500,0),$E69+2),Команды!$AJ$2:$AJ$19,0),3),0)</f>
        <v>В</v>
      </c>
      <c r="R69" s="342"/>
      <c r="S69" s="174" t="str">
        <f>IF(OR(IF(INDEX(Команды!$A$2:$AN$7500,MATCH(S$3,Команды!$A$2:$A$7500,0),$E69+2)=Команды!$AJ$2,TRUE,FALSE),IF(INDEX(Команды!$A$2:$AN$7500,MATCH(S$3,Команды!$A$2:$A$7500,0),$E69+2)=Команды!$AJ$3,TRUE,FALSE),IF(INDEX(Команды!$A$2:$AN$7500,MATCH(S$3,Команды!$A$2:$A$7500,0),$E69+2)=Команды!$AJ$4,TRUE,FALSE),IF(INDEX(Команды!$A$2:$AN$7500,MATCH(S$3,Команды!$A$2:$A$7500,0),$E69+2)=Команды!$AJ$5,TRUE,FALSE),IF(INDEX(Команды!$A$2:$AN$7500,MATCH(S$3,Команды!$A$2:$A$7500,0),$E69+2)=Команды!$AJ$6,TRUE,FALSE),IF(INDEX(Команды!$A$2:$AN$7500,MATCH(S$3,Команды!$A$2:$A$7500,0),$E69+2)=Команды!$AJ$7,TRUE,FALSE),IF(INDEX(Команды!$A$2:$AN$7500,MATCH(S$3,Команды!$A$2:$A$7500,0),$E69+2)=Команды!$AJ$8,TRUE,FALSE),IF(INDEX(Команды!$A$2:$AN$7500,MATCH(S$3,Команды!$A$2:$A$7500,0),$E69+2)=Команды!$AJ$9,TRUE,FALSE),IF(INDEX(Команды!$A$2:$AN$7500,MATCH(S$3,Команды!$A$2:$A$7500,0),$E69+2)=Команды!$AJ$10,TRUE,FALSE),IF(INDEX(Команды!$A$2:$AN$7500,MATCH(S$3,Команды!$A$2:$A$7500,0),$E69+2)=Команды!$AJ$11,TRUE,FALSE),IF(INDEX(Команды!$A$2:$AN$7500,MATCH(S$3,Команды!$A$2:$A$7500,0),$E69+2)=Команды!$AJ$12,TRUE,FALSE),IF(INDEX(Команды!$A$2:$AN$7500,MATCH(S$3,Команды!$A$2:$A$7500,0),$E69+2)=Команды!$AJ$13,TRUE,FALSE),IF(INDEX(Команды!$A$2:$AN$7500,MATCH(S$3,Команды!$A$2:$A$7500,0),$E69+2)=Команды!$AJ$14,TRUE,FALSE),IF(INDEX(Команды!$A$2:$AN$7500,MATCH(S$3,Команды!$A$2:$A$7500,0),$E69+2)=Команды!$AJ$15,TRUE,FALSE),IF(INDEX(Команды!$A$2:$AN$7500,MATCH(S$3,Команды!$A$2:$A$7500,0),$E69+2)=Команды!$AJ$16,TRUE,FALSE),,IF(INDEX(Команды!$A$2:$AN$7500,MATCH(S$3,Команды!$A$2:$A$7500,0),$E69+2)=Команды!$AJ$17,TRUE,FALSE),,IF(INDEX(Команды!$A$2:$AN$7500,MATCH(S$3,Команды!$A$2:$A$7500,0),$E69+2)=Команды!$AJ$18,TRUE,FALSE),,IF(INDEX(Команды!$A$2:$AN$7500,MATCH(S$3,Команды!$A$2:$A$7500,0),$E69+2)=Команды!$AJ$19,TRUE,FALSE)),INDEX(Команды!$AJ$2:$AK$19,MATCH(INDEX(Команды!$A$2:$AN$7500,MATCH(S$3,Команды!$A$2:$A$7500,0),$E69+2),Команды!$AJ$2:$AJ$19,0),2),0)</f>
        <v>В</v>
      </c>
      <c r="T69" s="175" t="str">
        <f>IF(OR(IF(INDEX(Команды!$A$2:$AN$7500,MATCH(S$3,Команды!$A$2:$A$7500,0),$E69+2)=Команды!$AJ$2,TRUE,FALSE),IF(INDEX(Команды!$A$2:$AN$7500,MATCH(S$3,Команды!$A$2:$A$7500,0),$E69+2)=Команды!$AJ$3,TRUE,FALSE),IF(INDEX(Команды!$A$2:$AN$7500,MATCH(S$3,Команды!$A$2:$A$7500,0),$E69+2)=Команды!$AJ$4,TRUE,FALSE),IF(INDEX(Команды!$A$2:$AN$7500,MATCH(S$3,Команды!$A$2:$A$7500,0),$E69+2)=Команды!$AJ$5,TRUE,FALSE),IF(INDEX(Команды!$A$2:$AN$7500,MATCH(S$3,Команды!$A$2:$A$7500,0),$E69+2)=Команды!$AJ$6,TRUE,FALSE),IF(INDEX(Команды!$A$2:$AN$7500,MATCH(S$3,Команды!$A$2:$A$7500,0),$E69+2)=Команды!$AJ$7,TRUE,FALSE),IF(INDEX(Команды!$A$2:$AN$7500,MATCH(S$3,Команды!$A$2:$A$7500,0),$E69+2)=Команды!$AJ$8,TRUE,FALSE),IF(INDEX(Команды!$A$2:$AN$7500,MATCH(S$3,Команды!$A$2:$A$7500,0),$E69+2)=Команды!$AJ$9,TRUE,FALSE),IF(INDEX(Команды!$A$2:$AN$7500,MATCH(S$3,Команды!$A$2:$A$7500,0),$E69+2)=Команды!$AJ$10,TRUE,FALSE),IF(INDEX(Команды!$A$2:$AN$7500,MATCH(S$3,Команды!$A$2:$A$7500,0),$E69+2)=Команды!$AJ$11,TRUE,FALSE),IF(INDEX(Команды!$A$2:$AN$7500,MATCH(S$3,Команды!$A$2:$A$7500,0),$E69+2)=Команды!$AJ$12,TRUE,FALSE),IF(INDEX(Команды!$A$2:$AN$7500,MATCH(S$3,Команды!$A$2:$A$7500,0),$E69+2)=Команды!$AJ$13,TRUE,FALSE),IF(INDEX(Команды!$A$2:$AN$7500,MATCH(S$3,Команды!$A$2:$A$7500,0),$E69+2)=Команды!$AJ$14,TRUE,FALSE),IF(INDEX(Команды!$A$2:$AN$7500,MATCH(S$3,Команды!$A$2:$A$7500,0),$E69+2)=Команды!$AJ$15,TRUE,FALSE),IF(INDEX(Команды!$A$2:$AN$7500,MATCH(S$3,Команды!$A$2:$A$7500,0),$E69+2)=Команды!$AJ$16,TRUE,FALSE),IF(INDEX(Команды!$A$2:$AN$7500,MATCH(S$3,Команды!$A$2:$A$7500,0),$E69+2)=Команды!$AJ$17,TRUE,FALSE),IF(INDEX(Команды!$A$2:$AN$7500,MATCH(S$3,Команды!$A$2:$A$7500,0),$E69+2)=Команды!$AJ$18,TRUE,FALSE),IF(INDEX(Команды!$A$2:$AN$7500,MATCH(S$3,Команды!$A$2:$A$7500,0),$E69+2)=Команды!$AJ$19,TRUE,FALSE)),INDEX(Команды!$AJ$2:$AL$19,MATCH(INDEX(Команды!$A$2:$AN$7500,MATCH(S$3,Команды!$A$2:$A$7500,0),$E69+2),Команды!$AJ$2:$AJ$19,0),3),0)</f>
        <v>В</v>
      </c>
      <c r="U69" s="342"/>
      <c r="V69" s="174" t="str">
        <f>IF(OR(IF(INDEX(Команды!$A$2:$AN$7500,MATCH(V$3,Команды!$A$2:$A$7500,0),$E69+2)=Команды!$AJ$2,TRUE,FALSE),IF(INDEX(Команды!$A$2:$AN$7500,MATCH(V$3,Команды!$A$2:$A$7500,0),$E69+2)=Команды!$AJ$3,TRUE,FALSE),IF(INDEX(Команды!$A$2:$AN$7500,MATCH(V$3,Команды!$A$2:$A$7500,0),$E69+2)=Команды!$AJ$4,TRUE,FALSE),IF(INDEX(Команды!$A$2:$AN$7500,MATCH(V$3,Команды!$A$2:$A$7500,0),$E69+2)=Команды!$AJ$5,TRUE,FALSE),IF(INDEX(Команды!$A$2:$AN$7500,MATCH(V$3,Команды!$A$2:$A$7500,0),$E69+2)=Команды!$AJ$6,TRUE,FALSE),IF(INDEX(Команды!$A$2:$AN$7500,MATCH(V$3,Команды!$A$2:$A$7500,0),$E69+2)=Команды!$AJ$7,TRUE,FALSE),IF(INDEX(Команды!$A$2:$AN$7500,MATCH(V$3,Команды!$A$2:$A$7500,0),$E69+2)=Команды!$AJ$8,TRUE,FALSE),IF(INDEX(Команды!$A$2:$AN$7500,MATCH(V$3,Команды!$A$2:$A$7500,0),$E69+2)=Команды!$AJ$9,TRUE,FALSE),IF(INDEX(Команды!$A$2:$AN$7500,MATCH(V$3,Команды!$A$2:$A$7500,0),$E69+2)=Команды!$AJ$10,TRUE,FALSE),IF(INDEX(Команды!$A$2:$AN$7500,MATCH(V$3,Команды!$A$2:$A$7500,0),$E69+2)=Команды!$AJ$11,TRUE,FALSE),IF(INDEX(Команды!$A$2:$AN$7500,MATCH(V$3,Команды!$A$2:$A$7500,0),$E69+2)=Команды!$AJ$12,TRUE,FALSE),IF(INDEX(Команды!$A$2:$AN$7500,MATCH(V$3,Команды!$A$2:$A$7500,0),$E69+2)=Команды!$AJ$13,TRUE,FALSE),IF(INDEX(Команды!$A$2:$AN$7500,MATCH(V$3,Команды!$A$2:$A$7500,0),$E69+2)=Команды!$AJ$14,TRUE,FALSE),IF(INDEX(Команды!$A$2:$AN$7500,MATCH(V$3,Команды!$A$2:$A$7500,0),$E69+2)=Команды!$AJ$15,TRUE,FALSE),IF(INDEX(Команды!$A$2:$AN$7500,MATCH(V$3,Команды!$A$2:$A$7500,0),$E69+2)=Команды!$AJ$16,TRUE,FALSE),,IF(INDEX(Команды!$A$2:$AN$7500,MATCH(V$3,Команды!$A$2:$A$7500,0),$E69+2)=Команды!$AJ$17,TRUE,FALSE),,IF(INDEX(Команды!$A$2:$AN$7500,MATCH(V$3,Команды!$A$2:$A$7500,0),$E69+2)=Команды!$AJ$18,TRUE,FALSE),,IF(INDEX(Команды!$A$2:$AN$7500,MATCH(V$3,Команды!$A$2:$A$7500,0),$E69+2)=Команды!$AJ$19,TRUE,FALSE)),INDEX(Команды!$AJ$2:$AK$19,MATCH(INDEX(Команды!$A$2:$AN$7500,MATCH(V$3,Команды!$A$2:$A$7500,0),$E69+2),Команды!$AJ$2:$AJ$19,0),2),0)</f>
        <v>В</v>
      </c>
      <c r="W69" s="175" t="str">
        <f>IF(OR(IF(INDEX(Команды!$A$2:$AN$7500,MATCH(V$3,Команды!$A$2:$A$7500,0),$E69+2)=Команды!$AJ$2,TRUE,FALSE),IF(INDEX(Команды!$A$2:$AN$7500,MATCH(V$3,Команды!$A$2:$A$7500,0),$E69+2)=Команды!$AJ$3,TRUE,FALSE),IF(INDEX(Команды!$A$2:$AN$7500,MATCH(V$3,Команды!$A$2:$A$7500,0),$E69+2)=Команды!$AJ$4,TRUE,FALSE),IF(INDEX(Команды!$A$2:$AN$7500,MATCH(V$3,Команды!$A$2:$A$7500,0),$E69+2)=Команды!$AJ$5,TRUE,FALSE),IF(INDEX(Команды!$A$2:$AN$7500,MATCH(V$3,Команды!$A$2:$A$7500,0),$E69+2)=Команды!$AJ$6,TRUE,FALSE),IF(INDEX(Команды!$A$2:$AN$7500,MATCH(V$3,Команды!$A$2:$A$7500,0),$E69+2)=Команды!$AJ$7,TRUE,FALSE),IF(INDEX(Команды!$A$2:$AN$7500,MATCH(V$3,Команды!$A$2:$A$7500,0),$E69+2)=Команды!$AJ$8,TRUE,FALSE),IF(INDEX(Команды!$A$2:$AN$7500,MATCH(V$3,Команды!$A$2:$A$7500,0),$E69+2)=Команды!$AJ$9,TRUE,FALSE),IF(INDEX(Команды!$A$2:$AN$7500,MATCH(V$3,Команды!$A$2:$A$7500,0),$E69+2)=Команды!$AJ$10,TRUE,FALSE),IF(INDEX(Команды!$A$2:$AN$7500,MATCH(V$3,Команды!$A$2:$A$7500,0),$E69+2)=Команды!$AJ$11,TRUE,FALSE),IF(INDEX(Команды!$A$2:$AN$7500,MATCH(V$3,Команды!$A$2:$A$7500,0),$E69+2)=Команды!$AJ$12,TRUE,FALSE),IF(INDEX(Команды!$A$2:$AN$7500,MATCH(V$3,Команды!$A$2:$A$7500,0),$E69+2)=Команды!$AJ$13,TRUE,FALSE),IF(INDEX(Команды!$A$2:$AN$7500,MATCH(V$3,Команды!$A$2:$A$7500,0),$E69+2)=Команды!$AJ$14,TRUE,FALSE),IF(INDEX(Команды!$A$2:$AN$7500,MATCH(V$3,Команды!$A$2:$A$7500,0),$E69+2)=Команды!$AJ$15,TRUE,FALSE),IF(INDEX(Команды!$A$2:$AN$7500,MATCH(V$3,Команды!$A$2:$A$7500,0),$E69+2)=Команды!$AJ$16,TRUE,FALSE),IF(INDEX(Команды!$A$2:$AN$7500,MATCH(V$3,Команды!$A$2:$A$7500,0),$E69+2)=Команды!$AJ$17,TRUE,FALSE),IF(INDEX(Команды!$A$2:$AN$7500,MATCH(V$3,Команды!$A$2:$A$7500,0),$E69+2)=Команды!$AJ$18,TRUE,FALSE),IF(INDEX(Команды!$A$2:$AN$7500,MATCH(V$3,Команды!$A$2:$A$7500,0),$E69+2)=Команды!$AJ$19,TRUE,FALSE)),INDEX(Команды!$AJ$2:$AL$19,MATCH(INDEX(Команды!$A$2:$AN$7500,MATCH(V$3,Команды!$A$2:$A$7500,0),$E69+2),Команды!$AJ$2:$AJ$19,0),3),0)</f>
        <v>В</v>
      </c>
      <c r="X69" s="342"/>
      <c r="Y69" s="174" t="str">
        <f>IF(OR(IF(INDEX(Команды!$A$2:$AN$7500,MATCH(Y$3,Команды!$A$2:$A$7500,0),$E69+2)=Команды!$AJ$2,TRUE,FALSE),IF(INDEX(Команды!$A$2:$AN$7500,MATCH(Y$3,Команды!$A$2:$A$7500,0),$E69+2)=Команды!$AJ$3,TRUE,FALSE),IF(INDEX(Команды!$A$2:$AN$7500,MATCH(Y$3,Команды!$A$2:$A$7500,0),$E69+2)=Команды!$AJ$4,TRUE,FALSE),IF(INDEX(Команды!$A$2:$AN$7500,MATCH(Y$3,Команды!$A$2:$A$7500,0),$E69+2)=Команды!$AJ$5,TRUE,FALSE),IF(INDEX(Команды!$A$2:$AN$7500,MATCH(Y$3,Команды!$A$2:$A$7500,0),$E69+2)=Команды!$AJ$6,TRUE,FALSE),IF(INDEX(Команды!$A$2:$AN$7500,MATCH(Y$3,Команды!$A$2:$A$7500,0),$E69+2)=Команды!$AJ$7,TRUE,FALSE),IF(INDEX(Команды!$A$2:$AN$7500,MATCH(Y$3,Команды!$A$2:$A$7500,0),$E69+2)=Команды!$AJ$8,TRUE,FALSE),IF(INDEX(Команды!$A$2:$AN$7500,MATCH(Y$3,Команды!$A$2:$A$7500,0),$E69+2)=Команды!$AJ$9,TRUE,FALSE),IF(INDEX(Команды!$A$2:$AN$7500,MATCH(Y$3,Команды!$A$2:$A$7500,0),$E69+2)=Команды!$AJ$10,TRUE,FALSE),IF(INDEX(Команды!$A$2:$AN$7500,MATCH(Y$3,Команды!$A$2:$A$7500,0),$E69+2)=Команды!$AJ$11,TRUE,FALSE),IF(INDEX(Команды!$A$2:$AN$7500,MATCH(Y$3,Команды!$A$2:$A$7500,0),$E69+2)=Команды!$AJ$12,TRUE,FALSE),IF(INDEX(Команды!$A$2:$AN$7500,MATCH(Y$3,Команды!$A$2:$A$7500,0),$E69+2)=Команды!$AJ$13,TRUE,FALSE),IF(INDEX(Команды!$A$2:$AN$7500,MATCH(Y$3,Команды!$A$2:$A$7500,0),$E69+2)=Команды!$AJ$14,TRUE,FALSE),IF(INDEX(Команды!$A$2:$AN$7500,MATCH(Y$3,Команды!$A$2:$A$7500,0),$E69+2)=Команды!$AJ$15,TRUE,FALSE),IF(INDEX(Команды!$A$2:$AN$7500,MATCH(Y$3,Команды!$A$2:$A$7500,0),$E69+2)=Команды!$AJ$16,TRUE,FALSE),,IF(INDEX(Команды!$A$2:$AN$7500,MATCH(Y$3,Команды!$A$2:$A$7500,0),$E69+2)=Команды!$AJ$17,TRUE,FALSE),,IF(INDEX(Команды!$A$2:$AN$7500,MATCH(Y$3,Команды!$A$2:$A$7500,0),$E69+2)=Команды!$AJ$18,TRUE,FALSE),,IF(INDEX(Команды!$A$2:$AN$7500,MATCH(Y$3,Команды!$A$2:$A$7500,0),$E69+2)=Команды!$AJ$19,TRUE,FALSE)),INDEX(Команды!$AJ$2:$AK$19,MATCH(INDEX(Команды!$A$2:$AN$7500,MATCH(Y$3,Команды!$A$2:$A$7500,0),$E69+2),Команды!$AJ$2:$AJ$19,0),2),0)</f>
        <v>В</v>
      </c>
      <c r="Z69" s="175" t="str">
        <f>IF(OR(IF(INDEX(Команды!$A$2:$AN$7500,MATCH(Y$3,Команды!$A$2:$A$7500,0),$E69+2)=Команды!$AJ$2,TRUE,FALSE),IF(INDEX(Команды!$A$2:$AN$7500,MATCH(Y$3,Команды!$A$2:$A$7500,0),$E69+2)=Команды!$AJ$3,TRUE,FALSE),IF(INDEX(Команды!$A$2:$AN$7500,MATCH(Y$3,Команды!$A$2:$A$7500,0),$E69+2)=Команды!$AJ$4,TRUE,FALSE),IF(INDEX(Команды!$A$2:$AN$7500,MATCH(Y$3,Команды!$A$2:$A$7500,0),$E69+2)=Команды!$AJ$5,TRUE,FALSE),IF(INDEX(Команды!$A$2:$AN$7500,MATCH(Y$3,Команды!$A$2:$A$7500,0),$E69+2)=Команды!$AJ$6,TRUE,FALSE),IF(INDEX(Команды!$A$2:$AN$7500,MATCH(Y$3,Команды!$A$2:$A$7500,0),$E69+2)=Команды!$AJ$7,TRUE,FALSE),IF(INDEX(Команды!$A$2:$AN$7500,MATCH(Y$3,Команды!$A$2:$A$7500,0),$E69+2)=Команды!$AJ$8,TRUE,FALSE),IF(INDEX(Команды!$A$2:$AN$7500,MATCH(Y$3,Команды!$A$2:$A$7500,0),$E69+2)=Команды!$AJ$9,TRUE,FALSE),IF(INDEX(Команды!$A$2:$AN$7500,MATCH(Y$3,Команды!$A$2:$A$7500,0),$E69+2)=Команды!$AJ$10,TRUE,FALSE),IF(INDEX(Команды!$A$2:$AN$7500,MATCH(Y$3,Команды!$A$2:$A$7500,0),$E69+2)=Команды!$AJ$11,TRUE,FALSE),IF(INDEX(Команды!$A$2:$AN$7500,MATCH(Y$3,Команды!$A$2:$A$7500,0),$E69+2)=Команды!$AJ$12,TRUE,FALSE),IF(INDEX(Команды!$A$2:$AN$7500,MATCH(Y$3,Команды!$A$2:$A$7500,0),$E69+2)=Команды!$AJ$13,TRUE,FALSE),IF(INDEX(Команды!$A$2:$AN$7500,MATCH(Y$3,Команды!$A$2:$A$7500,0),$E69+2)=Команды!$AJ$14,TRUE,FALSE),IF(INDEX(Команды!$A$2:$AN$7500,MATCH(Y$3,Команды!$A$2:$A$7500,0),$E69+2)=Команды!$AJ$15,TRUE,FALSE),IF(INDEX(Команды!$A$2:$AN$7500,MATCH(Y$3,Команды!$A$2:$A$7500,0),$E69+2)=Команды!$AJ$16,TRUE,FALSE),IF(INDEX(Команды!$A$2:$AN$7500,MATCH(Y$3,Команды!$A$2:$A$7500,0),$E69+2)=Команды!$AJ$17,TRUE,FALSE),IF(INDEX(Команды!$A$2:$AN$7500,MATCH(Y$3,Команды!$A$2:$A$7500,0),$E69+2)=Команды!$AJ$18,TRUE,FALSE),IF(INDEX(Команды!$A$2:$AN$7500,MATCH(Y$3,Команды!$A$2:$A$7500,0),$E69+2)=Команды!$AJ$19,TRUE,FALSE)),INDEX(Команды!$AJ$2:$AL$19,MATCH(INDEX(Команды!$A$2:$AN$7500,MATCH(Y$3,Команды!$A$2:$A$7500,0),$E69+2),Команды!$AJ$2:$AJ$19,0),3),0)</f>
        <v>В</v>
      </c>
      <c r="AA69" s="342"/>
      <c r="AB69" s="174" t="str">
        <f>IF(OR(IF(INDEX(Команды!$A$2:$AN$7500,MATCH(AB$3,Команды!$A$2:$A$7500,0),$E69+2)=Команды!$AJ$2,TRUE,FALSE),IF(INDEX(Команды!$A$2:$AN$7500,MATCH(AB$3,Команды!$A$2:$A$7500,0),$E69+2)=Команды!$AJ$3,TRUE,FALSE),IF(INDEX(Команды!$A$2:$AN$7500,MATCH(AB$3,Команды!$A$2:$A$7500,0),$E69+2)=Команды!$AJ$4,TRUE,FALSE),IF(INDEX(Команды!$A$2:$AN$7500,MATCH(AB$3,Команды!$A$2:$A$7500,0),$E69+2)=Команды!$AJ$5,TRUE,FALSE),IF(INDEX(Команды!$A$2:$AN$7500,MATCH(AB$3,Команды!$A$2:$A$7500,0),$E69+2)=Команды!$AJ$6,TRUE,FALSE),IF(INDEX(Команды!$A$2:$AN$7500,MATCH(AB$3,Команды!$A$2:$A$7500,0),$E69+2)=Команды!$AJ$7,TRUE,FALSE),IF(INDEX(Команды!$A$2:$AN$7500,MATCH(AB$3,Команды!$A$2:$A$7500,0),$E69+2)=Команды!$AJ$8,TRUE,FALSE),IF(INDEX(Команды!$A$2:$AN$7500,MATCH(AB$3,Команды!$A$2:$A$7500,0),$E69+2)=Команды!$AJ$9,TRUE,FALSE),IF(INDEX(Команды!$A$2:$AN$7500,MATCH(AB$3,Команды!$A$2:$A$7500,0),$E69+2)=Команды!$AJ$10,TRUE,FALSE),IF(INDEX(Команды!$A$2:$AN$7500,MATCH(AB$3,Команды!$A$2:$A$7500,0),$E69+2)=Команды!$AJ$11,TRUE,FALSE),IF(INDEX(Команды!$A$2:$AN$7500,MATCH(AB$3,Команды!$A$2:$A$7500,0),$E69+2)=Команды!$AJ$12,TRUE,FALSE),IF(INDEX(Команды!$A$2:$AN$7500,MATCH(AB$3,Команды!$A$2:$A$7500,0),$E69+2)=Команды!$AJ$13,TRUE,FALSE),IF(INDEX(Команды!$A$2:$AN$7500,MATCH(AB$3,Команды!$A$2:$A$7500,0),$E69+2)=Команды!$AJ$14,TRUE,FALSE),IF(INDEX(Команды!$A$2:$AN$7500,MATCH(AB$3,Команды!$A$2:$A$7500,0),$E69+2)=Команды!$AJ$15,TRUE,FALSE),IF(INDEX(Команды!$A$2:$AN$7500,MATCH(AB$3,Команды!$A$2:$A$7500,0),$E69+2)=Команды!$AJ$16,TRUE,FALSE),,IF(INDEX(Команды!$A$2:$AN$7500,MATCH(AB$3,Команды!$A$2:$A$7500,0),$E69+2)=Команды!$AJ$17,TRUE,FALSE),,IF(INDEX(Команды!$A$2:$AN$7500,MATCH(AB$3,Команды!$A$2:$A$7500,0),$E69+2)=Команды!$AJ$18,TRUE,FALSE),,IF(INDEX(Команды!$A$2:$AN$7500,MATCH(AB$3,Команды!$A$2:$A$7500,0),$E69+2)=Команды!$AJ$19,TRUE,FALSE)),INDEX(Команды!$AJ$2:$AK$19,MATCH(INDEX(Команды!$A$2:$AN$7500,MATCH(AB$3,Команды!$A$2:$A$7500,0),$E69+2),Команды!$AJ$2:$AJ$19,0),2),0)</f>
        <v>В</v>
      </c>
      <c r="AC69" s="175" t="str">
        <f>IF(OR(IF(INDEX(Команды!$A$2:$AN$7500,MATCH(AB$3,Команды!$A$2:$A$7500,0),$E69+2)=Команды!$AJ$2,TRUE,FALSE),IF(INDEX(Команды!$A$2:$AN$7500,MATCH(AB$3,Команды!$A$2:$A$7500,0),$E69+2)=Команды!$AJ$3,TRUE,FALSE),IF(INDEX(Команды!$A$2:$AN$7500,MATCH(AB$3,Команды!$A$2:$A$7500,0),$E69+2)=Команды!$AJ$4,TRUE,FALSE),IF(INDEX(Команды!$A$2:$AN$7500,MATCH(AB$3,Команды!$A$2:$A$7500,0),$E69+2)=Команды!$AJ$5,TRUE,FALSE),IF(INDEX(Команды!$A$2:$AN$7500,MATCH(AB$3,Команды!$A$2:$A$7500,0),$E69+2)=Команды!$AJ$6,TRUE,FALSE),IF(INDEX(Команды!$A$2:$AN$7500,MATCH(AB$3,Команды!$A$2:$A$7500,0),$E69+2)=Команды!$AJ$7,TRUE,FALSE),IF(INDEX(Команды!$A$2:$AN$7500,MATCH(AB$3,Команды!$A$2:$A$7500,0),$E69+2)=Команды!$AJ$8,TRUE,FALSE),IF(INDEX(Команды!$A$2:$AN$7500,MATCH(AB$3,Команды!$A$2:$A$7500,0),$E69+2)=Команды!$AJ$9,TRUE,FALSE),IF(INDEX(Команды!$A$2:$AN$7500,MATCH(AB$3,Команды!$A$2:$A$7500,0),$E69+2)=Команды!$AJ$10,TRUE,FALSE),IF(INDEX(Команды!$A$2:$AN$7500,MATCH(AB$3,Команды!$A$2:$A$7500,0),$E69+2)=Команды!$AJ$11,TRUE,FALSE),IF(INDEX(Команды!$A$2:$AN$7500,MATCH(AB$3,Команды!$A$2:$A$7500,0),$E69+2)=Команды!$AJ$12,TRUE,FALSE),IF(INDEX(Команды!$A$2:$AN$7500,MATCH(AB$3,Команды!$A$2:$A$7500,0),$E69+2)=Команды!$AJ$13,TRUE,FALSE),IF(INDEX(Команды!$A$2:$AN$7500,MATCH(AB$3,Команды!$A$2:$A$7500,0),$E69+2)=Команды!$AJ$14,TRUE,FALSE),IF(INDEX(Команды!$A$2:$AN$7500,MATCH(AB$3,Команды!$A$2:$A$7500,0),$E69+2)=Команды!$AJ$15,TRUE,FALSE),IF(INDEX(Команды!$A$2:$AN$7500,MATCH(AB$3,Команды!$A$2:$A$7500,0),$E69+2)=Команды!$AJ$16,TRUE,FALSE),IF(INDEX(Команды!$A$2:$AN$7500,MATCH(AB$3,Команды!$A$2:$A$7500,0),$E69+2)=Команды!$AJ$17,TRUE,FALSE),IF(INDEX(Команды!$A$2:$AN$7500,MATCH(AB$3,Команды!$A$2:$A$7500,0),$E69+2)=Команды!$AJ$18,TRUE,FALSE),IF(INDEX(Команды!$A$2:$AN$7500,MATCH(AB$3,Команды!$A$2:$A$7500,0),$E69+2)=Команды!$AJ$19,TRUE,FALSE)),INDEX(Команды!$AJ$2:$AL$19,MATCH(INDEX(Команды!$A$2:$AN$7500,MATCH(AB$3,Команды!$A$2:$A$7500,0),$E69+2),Команды!$AJ$2:$AJ$19,0),3),0)</f>
        <v>В</v>
      </c>
      <c r="AD69" s="342"/>
      <c r="AE69" s="174" t="str">
        <f>IF(OR(IF(INDEX(Команды!$A$2:$AN$7500,MATCH(AE$3,Команды!$A$2:$A$7500,0),$E69+2)=Команды!$AJ$2,TRUE,FALSE),IF(INDEX(Команды!$A$2:$AN$7500,MATCH(AE$3,Команды!$A$2:$A$7500,0),$E69+2)=Команды!$AJ$3,TRUE,FALSE),IF(INDEX(Команды!$A$2:$AN$7500,MATCH(AE$3,Команды!$A$2:$A$7500,0),$E69+2)=Команды!$AJ$4,TRUE,FALSE),IF(INDEX(Команды!$A$2:$AN$7500,MATCH(AE$3,Команды!$A$2:$A$7500,0),$E69+2)=Команды!$AJ$5,TRUE,FALSE),IF(INDEX(Команды!$A$2:$AN$7500,MATCH(AE$3,Команды!$A$2:$A$7500,0),$E69+2)=Команды!$AJ$6,TRUE,FALSE),IF(INDEX(Команды!$A$2:$AN$7500,MATCH(AE$3,Команды!$A$2:$A$7500,0),$E69+2)=Команды!$AJ$7,TRUE,FALSE),IF(INDEX(Команды!$A$2:$AN$7500,MATCH(AE$3,Команды!$A$2:$A$7500,0),$E69+2)=Команды!$AJ$8,TRUE,FALSE),IF(INDEX(Команды!$A$2:$AN$7500,MATCH(AE$3,Команды!$A$2:$A$7500,0),$E69+2)=Команды!$AJ$9,TRUE,FALSE),IF(INDEX(Команды!$A$2:$AN$7500,MATCH(AE$3,Команды!$A$2:$A$7500,0),$E69+2)=Команды!$AJ$10,TRUE,FALSE),IF(INDEX(Команды!$A$2:$AN$7500,MATCH(AE$3,Команды!$A$2:$A$7500,0),$E69+2)=Команды!$AJ$11,TRUE,FALSE),IF(INDEX(Команды!$A$2:$AN$7500,MATCH(AE$3,Команды!$A$2:$A$7500,0),$E69+2)=Команды!$AJ$12,TRUE,FALSE),IF(INDEX(Команды!$A$2:$AN$7500,MATCH(AE$3,Команды!$A$2:$A$7500,0),$E69+2)=Команды!$AJ$13,TRUE,FALSE),IF(INDEX(Команды!$A$2:$AN$7500,MATCH(AE$3,Команды!$A$2:$A$7500,0),$E69+2)=Команды!$AJ$14,TRUE,FALSE),IF(INDEX(Команды!$A$2:$AN$7500,MATCH(AE$3,Команды!$A$2:$A$7500,0),$E69+2)=Команды!$AJ$15,TRUE,FALSE),IF(INDEX(Команды!$A$2:$AN$7500,MATCH(AE$3,Команды!$A$2:$A$7500,0),$E69+2)=Команды!$AJ$16,TRUE,FALSE),,IF(INDEX(Команды!$A$2:$AN$7500,MATCH(AE$3,Команды!$A$2:$A$7500,0),$E69+2)=Команды!$AJ$17,TRUE,FALSE),,IF(INDEX(Команды!$A$2:$AN$7500,MATCH(AE$3,Команды!$A$2:$A$7500,0),$E69+2)=Команды!$AJ$18,TRUE,FALSE),,IF(INDEX(Команды!$A$2:$AN$7500,MATCH(AE$3,Команды!$A$2:$A$7500,0),$E69+2)=Команды!$AJ$19,TRUE,FALSE)),INDEX(Команды!$AJ$2:$AK$19,MATCH(INDEX(Команды!$A$2:$AN$7500,MATCH(AE$3,Команды!$A$2:$A$7500,0),$E69+2),Команды!$AJ$2:$AJ$19,0),2),0)</f>
        <v>В</v>
      </c>
      <c r="AF69" s="175" t="str">
        <f>IF(OR(IF(INDEX(Команды!$A$2:$AN$7500,MATCH(AE$3,Команды!$A$2:$A$7500,0),$E69+2)=Команды!$AJ$2,TRUE,FALSE),IF(INDEX(Команды!$A$2:$AN$7500,MATCH(AE$3,Команды!$A$2:$A$7500,0),$E69+2)=Команды!$AJ$3,TRUE,FALSE),IF(INDEX(Команды!$A$2:$AN$7500,MATCH(AE$3,Команды!$A$2:$A$7500,0),$E69+2)=Команды!$AJ$4,TRUE,FALSE),IF(INDEX(Команды!$A$2:$AN$7500,MATCH(AE$3,Команды!$A$2:$A$7500,0),$E69+2)=Команды!$AJ$5,TRUE,FALSE),IF(INDEX(Команды!$A$2:$AN$7500,MATCH(AE$3,Команды!$A$2:$A$7500,0),$E69+2)=Команды!$AJ$6,TRUE,FALSE),IF(INDEX(Команды!$A$2:$AN$7500,MATCH(AE$3,Команды!$A$2:$A$7500,0),$E69+2)=Команды!$AJ$7,TRUE,FALSE),IF(INDEX(Команды!$A$2:$AN$7500,MATCH(AE$3,Команды!$A$2:$A$7500,0),$E69+2)=Команды!$AJ$8,TRUE,FALSE),IF(INDEX(Команды!$A$2:$AN$7500,MATCH(AE$3,Команды!$A$2:$A$7500,0),$E69+2)=Команды!$AJ$9,TRUE,FALSE),IF(INDEX(Команды!$A$2:$AN$7500,MATCH(AE$3,Команды!$A$2:$A$7500,0),$E69+2)=Команды!$AJ$10,TRUE,FALSE),IF(INDEX(Команды!$A$2:$AN$7500,MATCH(AE$3,Команды!$A$2:$A$7500,0),$E69+2)=Команды!$AJ$11,TRUE,FALSE),IF(INDEX(Команды!$A$2:$AN$7500,MATCH(AE$3,Команды!$A$2:$A$7500,0),$E69+2)=Команды!$AJ$12,TRUE,FALSE),IF(INDEX(Команды!$A$2:$AN$7500,MATCH(AE$3,Команды!$A$2:$A$7500,0),$E69+2)=Команды!$AJ$13,TRUE,FALSE),IF(INDEX(Команды!$A$2:$AN$7500,MATCH(AE$3,Команды!$A$2:$A$7500,0),$E69+2)=Команды!$AJ$14,TRUE,FALSE),IF(INDEX(Команды!$A$2:$AN$7500,MATCH(AE$3,Команды!$A$2:$A$7500,0),$E69+2)=Команды!$AJ$15,TRUE,FALSE),IF(INDEX(Команды!$A$2:$AN$7500,MATCH(AE$3,Команды!$A$2:$A$7500,0),$E69+2)=Команды!$AJ$16,TRUE,FALSE),IF(INDEX(Команды!$A$2:$AN$7500,MATCH(AE$3,Команды!$A$2:$A$7500,0),$E69+2)=Команды!$AJ$17,TRUE,FALSE),IF(INDEX(Команды!$A$2:$AN$7500,MATCH(AE$3,Команды!$A$2:$A$7500,0),$E69+2)=Команды!$AJ$18,TRUE,FALSE),IF(INDEX(Команды!$A$2:$AN$7500,MATCH(AE$3,Команды!$A$2:$A$7500,0),$E69+2)=Команды!$AJ$19,TRUE,FALSE)),INDEX(Команды!$AJ$2:$AL$19,MATCH(INDEX(Команды!$A$2:$AN$7500,MATCH(AE$3,Команды!$A$2:$A$7500,0),$E69+2),Команды!$AJ$2:$AJ$19,0),3),0)</f>
        <v>В</v>
      </c>
      <c r="AG69" s="342"/>
      <c r="AH69" s="174" t="str">
        <f>IF(OR(IF(INDEX(Команды!$A$2:$AN$7500,MATCH(AH$3,Команды!$A$2:$A$7500,0),$E69+2)=Команды!$AJ$2,TRUE,FALSE),IF(INDEX(Команды!$A$2:$AN$7500,MATCH(AH$3,Команды!$A$2:$A$7500,0),$E69+2)=Команды!$AJ$3,TRUE,FALSE),IF(INDEX(Команды!$A$2:$AN$7500,MATCH(AH$3,Команды!$A$2:$A$7500,0),$E69+2)=Команды!$AJ$4,TRUE,FALSE),IF(INDEX(Команды!$A$2:$AN$7500,MATCH(AH$3,Команды!$A$2:$A$7500,0),$E69+2)=Команды!$AJ$5,TRUE,FALSE),IF(INDEX(Команды!$A$2:$AN$7500,MATCH(AH$3,Команды!$A$2:$A$7500,0),$E69+2)=Команды!$AJ$6,TRUE,FALSE),IF(INDEX(Команды!$A$2:$AN$7500,MATCH(AH$3,Команды!$A$2:$A$7500,0),$E69+2)=Команды!$AJ$7,TRUE,FALSE),IF(INDEX(Команды!$A$2:$AN$7500,MATCH(AH$3,Команды!$A$2:$A$7500,0),$E69+2)=Команды!$AJ$8,TRUE,FALSE),IF(INDEX(Команды!$A$2:$AN$7500,MATCH(AH$3,Команды!$A$2:$A$7500,0),$E69+2)=Команды!$AJ$9,TRUE,FALSE),IF(INDEX(Команды!$A$2:$AN$7500,MATCH(AH$3,Команды!$A$2:$A$7500,0),$E69+2)=Команды!$AJ$10,TRUE,FALSE),IF(INDEX(Команды!$A$2:$AN$7500,MATCH(AH$3,Команды!$A$2:$A$7500,0),$E69+2)=Команды!$AJ$11,TRUE,FALSE),IF(INDEX(Команды!$A$2:$AN$7500,MATCH(AH$3,Команды!$A$2:$A$7500,0),$E69+2)=Команды!$AJ$12,TRUE,FALSE),IF(INDEX(Команды!$A$2:$AN$7500,MATCH(AH$3,Команды!$A$2:$A$7500,0),$E69+2)=Команды!$AJ$13,TRUE,FALSE),IF(INDEX(Команды!$A$2:$AN$7500,MATCH(AH$3,Команды!$A$2:$A$7500,0),$E69+2)=Команды!$AJ$14,TRUE,FALSE),IF(INDEX(Команды!$A$2:$AN$7500,MATCH(AH$3,Команды!$A$2:$A$7500,0),$E69+2)=Команды!$AJ$15,TRUE,FALSE),IF(INDEX(Команды!$A$2:$AN$7500,MATCH(AH$3,Команды!$A$2:$A$7500,0),$E69+2)=Команды!$AJ$16,TRUE,FALSE),,IF(INDEX(Команды!$A$2:$AN$7500,MATCH(AH$3,Команды!$A$2:$A$7500,0),$E69+2)=Команды!$AJ$17,TRUE,FALSE),,IF(INDEX(Команды!$A$2:$AN$7500,MATCH(AH$3,Команды!$A$2:$A$7500,0),$E69+2)=Команды!$AJ$18,TRUE,FALSE),,IF(INDEX(Команды!$A$2:$AN$7500,MATCH(AH$3,Команды!$A$2:$A$7500,0),$E69+2)=Команды!$AJ$19,TRUE,FALSE)),INDEX(Команды!$AJ$2:$AK$19,MATCH(INDEX(Команды!$A$2:$AN$7500,MATCH(AH$3,Команды!$A$2:$A$7500,0),$E69+2),Команды!$AJ$2:$AJ$19,0),2),0)</f>
        <v>В</v>
      </c>
      <c r="AI69" s="175" t="str">
        <f>IF(OR(IF(INDEX(Команды!$A$2:$AN$7500,MATCH(AH$3,Команды!$A$2:$A$7500,0),$E69+2)=Команды!$AJ$2,TRUE,FALSE),IF(INDEX(Команды!$A$2:$AN$7500,MATCH(AH$3,Команды!$A$2:$A$7500,0),$E69+2)=Команды!$AJ$3,TRUE,FALSE),IF(INDEX(Команды!$A$2:$AN$7500,MATCH(AH$3,Команды!$A$2:$A$7500,0),$E69+2)=Команды!$AJ$4,TRUE,FALSE),IF(INDEX(Команды!$A$2:$AN$7500,MATCH(AH$3,Команды!$A$2:$A$7500,0),$E69+2)=Команды!$AJ$5,TRUE,FALSE),IF(INDEX(Команды!$A$2:$AN$7500,MATCH(AH$3,Команды!$A$2:$A$7500,0),$E69+2)=Команды!$AJ$6,TRUE,FALSE),IF(INDEX(Команды!$A$2:$AN$7500,MATCH(AH$3,Команды!$A$2:$A$7500,0),$E69+2)=Команды!$AJ$7,TRUE,FALSE),IF(INDEX(Команды!$A$2:$AN$7500,MATCH(AH$3,Команды!$A$2:$A$7500,0),$E69+2)=Команды!$AJ$8,TRUE,FALSE),IF(INDEX(Команды!$A$2:$AN$7500,MATCH(AH$3,Команды!$A$2:$A$7500,0),$E69+2)=Команды!$AJ$9,TRUE,FALSE),IF(INDEX(Команды!$A$2:$AN$7500,MATCH(AH$3,Команды!$A$2:$A$7500,0),$E69+2)=Команды!$AJ$10,TRUE,FALSE),IF(INDEX(Команды!$A$2:$AN$7500,MATCH(AH$3,Команды!$A$2:$A$7500,0),$E69+2)=Команды!$AJ$11,TRUE,FALSE),IF(INDEX(Команды!$A$2:$AN$7500,MATCH(AH$3,Команды!$A$2:$A$7500,0),$E69+2)=Команды!$AJ$12,TRUE,FALSE),IF(INDEX(Команды!$A$2:$AN$7500,MATCH(AH$3,Команды!$A$2:$A$7500,0),$E69+2)=Команды!$AJ$13,TRUE,FALSE),IF(INDEX(Команды!$A$2:$AN$7500,MATCH(AH$3,Команды!$A$2:$A$7500,0),$E69+2)=Команды!$AJ$14,TRUE,FALSE),IF(INDEX(Команды!$A$2:$AN$7500,MATCH(AH$3,Команды!$A$2:$A$7500,0),$E69+2)=Команды!$AJ$15,TRUE,FALSE),IF(INDEX(Команды!$A$2:$AN$7500,MATCH(AH$3,Команды!$A$2:$A$7500,0),$E69+2)=Команды!$AJ$16,TRUE,FALSE),IF(INDEX(Команды!$A$2:$AN$7500,MATCH(AH$3,Команды!$A$2:$A$7500,0),$E69+2)=Команды!$AJ$17,TRUE,FALSE),IF(INDEX(Команды!$A$2:$AN$7500,MATCH(AH$3,Команды!$A$2:$A$7500,0),$E69+2)=Команды!$AJ$18,TRUE,FALSE),IF(INDEX(Команды!$A$2:$AN$7500,MATCH(AH$3,Команды!$A$2:$A$7500,0),$E69+2)=Команды!$AJ$19,TRUE,FALSE)),INDEX(Команды!$AJ$2:$AL$19,MATCH(INDEX(Команды!$A$2:$AN$7500,MATCH(AH$3,Команды!$A$2:$A$7500,0),$E69+2),Команды!$AJ$2:$AJ$19,0),3),0)</f>
        <v>В</v>
      </c>
      <c r="AJ69" s="342"/>
      <c r="AK69" s="174" t="str">
        <f>IF(OR(IF(INDEX(Команды!$A$2:$AN$7500,MATCH(AK$3,Команды!$A$2:$A$7500,0),$E69+2)=Команды!$AJ$2,TRUE,FALSE),IF(INDEX(Команды!$A$2:$AN$7500,MATCH(AK$3,Команды!$A$2:$A$7500,0),$E69+2)=Команды!$AJ$3,TRUE,FALSE),IF(INDEX(Команды!$A$2:$AN$7500,MATCH(AK$3,Команды!$A$2:$A$7500,0),$E69+2)=Команды!$AJ$4,TRUE,FALSE),IF(INDEX(Команды!$A$2:$AN$7500,MATCH(AK$3,Команды!$A$2:$A$7500,0),$E69+2)=Команды!$AJ$5,TRUE,FALSE),IF(INDEX(Команды!$A$2:$AN$7500,MATCH(AK$3,Команды!$A$2:$A$7500,0),$E69+2)=Команды!$AJ$6,TRUE,FALSE),IF(INDEX(Команды!$A$2:$AN$7500,MATCH(AK$3,Команды!$A$2:$A$7500,0),$E69+2)=Команды!$AJ$7,TRUE,FALSE),IF(INDEX(Команды!$A$2:$AN$7500,MATCH(AK$3,Команды!$A$2:$A$7500,0),$E69+2)=Команды!$AJ$8,TRUE,FALSE),IF(INDEX(Команды!$A$2:$AN$7500,MATCH(AK$3,Команды!$A$2:$A$7500,0),$E69+2)=Команды!$AJ$9,TRUE,FALSE),IF(INDEX(Команды!$A$2:$AN$7500,MATCH(AK$3,Команды!$A$2:$A$7500,0),$E69+2)=Команды!$AJ$10,TRUE,FALSE),IF(INDEX(Команды!$A$2:$AN$7500,MATCH(AK$3,Команды!$A$2:$A$7500,0),$E69+2)=Команды!$AJ$11,TRUE,FALSE),IF(INDEX(Команды!$A$2:$AN$7500,MATCH(AK$3,Команды!$A$2:$A$7500,0),$E69+2)=Команды!$AJ$12,TRUE,FALSE),IF(INDEX(Команды!$A$2:$AN$7500,MATCH(AK$3,Команды!$A$2:$A$7500,0),$E69+2)=Команды!$AJ$13,TRUE,FALSE),IF(INDEX(Команды!$A$2:$AN$7500,MATCH(AK$3,Команды!$A$2:$A$7500,0),$E69+2)=Команды!$AJ$14,TRUE,FALSE),IF(INDEX(Команды!$A$2:$AN$7500,MATCH(AK$3,Команды!$A$2:$A$7500,0),$E69+2)=Команды!$AJ$15,TRUE,FALSE),IF(INDEX(Команды!$A$2:$AN$7500,MATCH(AK$3,Команды!$A$2:$A$7500,0),$E69+2)=Команды!$AJ$16,TRUE,FALSE),,IF(INDEX(Команды!$A$2:$AN$7500,MATCH(AK$3,Команды!$A$2:$A$7500,0),$E69+2)=Команды!$AJ$17,TRUE,FALSE),,IF(INDEX(Команды!$A$2:$AN$7500,MATCH(AK$3,Команды!$A$2:$A$7500,0),$E69+2)=Команды!$AJ$18,TRUE,FALSE),,IF(INDEX(Команды!$A$2:$AN$7500,MATCH(AK$3,Команды!$A$2:$A$7500,0),$E69+2)=Команды!$AJ$19,TRUE,FALSE)),INDEX(Команды!$AJ$2:$AK$19,MATCH(INDEX(Команды!$A$2:$AN$7500,MATCH(AK$3,Команды!$A$2:$A$7500,0),$E69+2),Команды!$AJ$2:$AJ$19,0),2),0)</f>
        <v>В</v>
      </c>
      <c r="AL69" s="175" t="str">
        <f>IF(OR(IF(INDEX(Команды!$A$2:$AN$7500,MATCH(AK$3,Команды!$A$2:$A$7500,0),$E69+2)=Команды!$AJ$2,TRUE,FALSE),IF(INDEX(Команды!$A$2:$AN$7500,MATCH(AK$3,Команды!$A$2:$A$7500,0),$E69+2)=Команды!$AJ$3,TRUE,FALSE),IF(INDEX(Команды!$A$2:$AN$7500,MATCH(AK$3,Команды!$A$2:$A$7500,0),$E69+2)=Команды!$AJ$4,TRUE,FALSE),IF(INDEX(Команды!$A$2:$AN$7500,MATCH(AK$3,Команды!$A$2:$A$7500,0),$E69+2)=Команды!$AJ$5,TRUE,FALSE),IF(INDEX(Команды!$A$2:$AN$7500,MATCH(AK$3,Команды!$A$2:$A$7500,0),$E69+2)=Команды!$AJ$6,TRUE,FALSE),IF(INDEX(Команды!$A$2:$AN$7500,MATCH(AK$3,Команды!$A$2:$A$7500,0),$E69+2)=Команды!$AJ$7,TRUE,FALSE),IF(INDEX(Команды!$A$2:$AN$7500,MATCH(AK$3,Команды!$A$2:$A$7500,0),$E69+2)=Команды!$AJ$8,TRUE,FALSE),IF(INDEX(Команды!$A$2:$AN$7500,MATCH(AK$3,Команды!$A$2:$A$7500,0),$E69+2)=Команды!$AJ$9,TRUE,FALSE),IF(INDEX(Команды!$A$2:$AN$7500,MATCH(AK$3,Команды!$A$2:$A$7500,0),$E69+2)=Команды!$AJ$10,TRUE,FALSE),IF(INDEX(Команды!$A$2:$AN$7500,MATCH(AK$3,Команды!$A$2:$A$7500,0),$E69+2)=Команды!$AJ$11,TRUE,FALSE),IF(INDEX(Команды!$A$2:$AN$7500,MATCH(AK$3,Команды!$A$2:$A$7500,0),$E69+2)=Команды!$AJ$12,TRUE,FALSE),IF(INDEX(Команды!$A$2:$AN$7500,MATCH(AK$3,Команды!$A$2:$A$7500,0),$E69+2)=Команды!$AJ$13,TRUE,FALSE),IF(INDEX(Команды!$A$2:$AN$7500,MATCH(AK$3,Команды!$A$2:$A$7500,0),$E69+2)=Команды!$AJ$14,TRUE,FALSE),IF(INDEX(Команды!$A$2:$AN$7500,MATCH(AK$3,Команды!$A$2:$A$7500,0),$E69+2)=Команды!$AJ$15,TRUE,FALSE),IF(INDEX(Команды!$A$2:$AN$7500,MATCH(AK$3,Команды!$A$2:$A$7500,0),$E69+2)=Команды!$AJ$16,TRUE,FALSE),IF(INDEX(Команды!$A$2:$AN$7500,MATCH(AK$3,Команды!$A$2:$A$7500,0),$E69+2)=Команды!$AJ$17,TRUE,FALSE),IF(INDEX(Команды!$A$2:$AN$7500,MATCH(AK$3,Команды!$A$2:$A$7500,0),$E69+2)=Команды!$AJ$18,TRUE,FALSE),IF(INDEX(Команды!$A$2:$AN$7500,MATCH(AK$3,Команды!$A$2:$A$7500,0),$E69+2)=Команды!$AJ$19,TRUE,FALSE)),INDEX(Команды!$AJ$2:$AL$19,MATCH(INDEX(Команды!$A$2:$AN$7500,MATCH(AK$3,Команды!$A$2:$A$7500,0),$E69+2),Команды!$AJ$2:$AJ$19,0),3),0)</f>
        <v>В</v>
      </c>
      <c r="AM69" s="342"/>
      <c r="AN69" s="174" t="str">
        <f>IF(OR(IF(INDEX(Команды!$A$2:$AN$7500,MATCH(AN$3,Команды!$A$2:$A$7500,0),$E69+2)=Команды!$AJ$2,TRUE,FALSE),IF(INDEX(Команды!$A$2:$AN$7500,MATCH(AN$3,Команды!$A$2:$A$7500,0),$E69+2)=Команды!$AJ$3,TRUE,FALSE),IF(INDEX(Команды!$A$2:$AN$7500,MATCH(AN$3,Команды!$A$2:$A$7500,0),$E69+2)=Команды!$AJ$4,TRUE,FALSE),IF(INDEX(Команды!$A$2:$AN$7500,MATCH(AN$3,Команды!$A$2:$A$7500,0),$E69+2)=Команды!$AJ$5,TRUE,FALSE),IF(INDEX(Команды!$A$2:$AN$7500,MATCH(AN$3,Команды!$A$2:$A$7500,0),$E69+2)=Команды!$AJ$6,TRUE,FALSE),IF(INDEX(Команды!$A$2:$AN$7500,MATCH(AN$3,Команды!$A$2:$A$7500,0),$E69+2)=Команды!$AJ$7,TRUE,FALSE),IF(INDEX(Команды!$A$2:$AN$7500,MATCH(AN$3,Команды!$A$2:$A$7500,0),$E69+2)=Команды!$AJ$8,TRUE,FALSE),IF(INDEX(Команды!$A$2:$AN$7500,MATCH(AN$3,Команды!$A$2:$A$7500,0),$E69+2)=Команды!$AJ$9,TRUE,FALSE),IF(INDEX(Команды!$A$2:$AN$7500,MATCH(AN$3,Команды!$A$2:$A$7500,0),$E69+2)=Команды!$AJ$10,TRUE,FALSE),IF(INDEX(Команды!$A$2:$AN$7500,MATCH(AN$3,Команды!$A$2:$A$7500,0),$E69+2)=Команды!$AJ$11,TRUE,FALSE),IF(INDEX(Команды!$A$2:$AN$7500,MATCH(AN$3,Команды!$A$2:$A$7500,0),$E69+2)=Команды!$AJ$12,TRUE,FALSE),IF(INDEX(Команды!$A$2:$AN$7500,MATCH(AN$3,Команды!$A$2:$A$7500,0),$E69+2)=Команды!$AJ$13,TRUE,FALSE),IF(INDEX(Команды!$A$2:$AN$7500,MATCH(AN$3,Команды!$A$2:$A$7500,0),$E69+2)=Команды!$AJ$14,TRUE,FALSE),IF(INDEX(Команды!$A$2:$AN$7500,MATCH(AN$3,Команды!$A$2:$A$7500,0),$E69+2)=Команды!$AJ$15,TRUE,FALSE),IF(INDEX(Команды!$A$2:$AN$7500,MATCH(AN$3,Команды!$A$2:$A$7500,0),$E69+2)=Команды!$AJ$16,TRUE,FALSE),,IF(INDEX(Команды!$A$2:$AN$7500,MATCH(AN$3,Команды!$A$2:$A$7500,0),$E69+2)=Команды!$AJ$17,TRUE,FALSE),,IF(INDEX(Команды!$A$2:$AN$7500,MATCH(AN$3,Команды!$A$2:$A$7500,0),$E69+2)=Команды!$AJ$18,TRUE,FALSE),,IF(INDEX(Команды!$A$2:$AN$7500,MATCH(AN$3,Команды!$A$2:$A$7500,0),$E69+2)=Команды!$AJ$19,TRUE,FALSE)),INDEX(Команды!$AJ$2:$AK$19,MATCH(INDEX(Команды!$A$2:$AN$7500,MATCH(AN$3,Команды!$A$2:$A$7500,0),$E69+2),Команды!$AJ$2:$AJ$19,0),2),0)</f>
        <v>В</v>
      </c>
      <c r="AO69" s="175" t="str">
        <f>IF(OR(IF(INDEX(Команды!$A$2:$AN$7500,MATCH(AN$3,Команды!$A$2:$A$7500,0),$E69+2)=Команды!$AJ$2,TRUE,FALSE),IF(INDEX(Команды!$A$2:$AN$7500,MATCH(AN$3,Команды!$A$2:$A$7500,0),$E69+2)=Команды!$AJ$3,TRUE,FALSE),IF(INDEX(Команды!$A$2:$AN$7500,MATCH(AN$3,Команды!$A$2:$A$7500,0),$E69+2)=Команды!$AJ$4,TRUE,FALSE),IF(INDEX(Команды!$A$2:$AN$7500,MATCH(AN$3,Команды!$A$2:$A$7500,0),$E69+2)=Команды!$AJ$5,TRUE,FALSE),IF(INDEX(Команды!$A$2:$AN$7500,MATCH(AN$3,Команды!$A$2:$A$7500,0),$E69+2)=Команды!$AJ$6,TRUE,FALSE),IF(INDEX(Команды!$A$2:$AN$7500,MATCH(AN$3,Команды!$A$2:$A$7500,0),$E69+2)=Команды!$AJ$7,TRUE,FALSE),IF(INDEX(Команды!$A$2:$AN$7500,MATCH(AN$3,Команды!$A$2:$A$7500,0),$E69+2)=Команды!$AJ$8,TRUE,FALSE),IF(INDEX(Команды!$A$2:$AN$7500,MATCH(AN$3,Команды!$A$2:$A$7500,0),$E69+2)=Команды!$AJ$9,TRUE,FALSE),IF(INDEX(Команды!$A$2:$AN$7500,MATCH(AN$3,Команды!$A$2:$A$7500,0),$E69+2)=Команды!$AJ$10,TRUE,FALSE),IF(INDEX(Команды!$A$2:$AN$7500,MATCH(AN$3,Команды!$A$2:$A$7500,0),$E69+2)=Команды!$AJ$11,TRUE,FALSE),IF(INDEX(Команды!$A$2:$AN$7500,MATCH(AN$3,Команды!$A$2:$A$7500,0),$E69+2)=Команды!$AJ$12,TRUE,FALSE),IF(INDEX(Команды!$A$2:$AN$7500,MATCH(AN$3,Команды!$A$2:$A$7500,0),$E69+2)=Команды!$AJ$13,TRUE,FALSE),IF(INDEX(Команды!$A$2:$AN$7500,MATCH(AN$3,Команды!$A$2:$A$7500,0),$E69+2)=Команды!$AJ$14,TRUE,FALSE),IF(INDEX(Команды!$A$2:$AN$7500,MATCH(AN$3,Команды!$A$2:$A$7500,0),$E69+2)=Команды!$AJ$15,TRUE,FALSE),IF(INDEX(Команды!$A$2:$AN$7500,MATCH(AN$3,Команды!$A$2:$A$7500,0),$E69+2)=Команды!$AJ$16,TRUE,FALSE),IF(INDEX(Команды!$A$2:$AN$7500,MATCH(AN$3,Команды!$A$2:$A$7500,0),$E69+2)=Команды!$AJ$17,TRUE,FALSE),IF(INDEX(Команды!$A$2:$AN$7500,MATCH(AN$3,Команды!$A$2:$A$7500,0),$E69+2)=Команды!$AJ$18,TRUE,FALSE),IF(INDEX(Команды!$A$2:$AN$7500,MATCH(AN$3,Команды!$A$2:$A$7500,0),$E69+2)=Команды!$AJ$19,TRUE,FALSE)),INDEX(Команды!$AJ$2:$AL$19,MATCH(INDEX(Команды!$A$2:$AN$7500,MATCH(AN$3,Команды!$A$2:$A$7500,0),$E69+2),Команды!$AJ$2:$AJ$19,0),3),0)</f>
        <v>В</v>
      </c>
      <c r="AP69" s="342"/>
      <c r="AQ69" s="174" t="str">
        <f>IF(OR(IF(INDEX(Команды!$A$2:$AN$7500,MATCH(AQ$3,Команды!$A$2:$A$7500,0),$E69+2)=Команды!$AJ$2,TRUE,FALSE),IF(INDEX(Команды!$A$2:$AN$7500,MATCH(AQ$3,Команды!$A$2:$A$7500,0),$E69+2)=Команды!$AJ$3,TRUE,FALSE),IF(INDEX(Команды!$A$2:$AN$7500,MATCH(AQ$3,Команды!$A$2:$A$7500,0),$E69+2)=Команды!$AJ$4,TRUE,FALSE),IF(INDEX(Команды!$A$2:$AN$7500,MATCH(AQ$3,Команды!$A$2:$A$7500,0),$E69+2)=Команды!$AJ$5,TRUE,FALSE),IF(INDEX(Команды!$A$2:$AN$7500,MATCH(AQ$3,Команды!$A$2:$A$7500,0),$E69+2)=Команды!$AJ$6,TRUE,FALSE),IF(INDEX(Команды!$A$2:$AN$7500,MATCH(AQ$3,Команды!$A$2:$A$7500,0),$E69+2)=Команды!$AJ$7,TRUE,FALSE),IF(INDEX(Команды!$A$2:$AN$7500,MATCH(AQ$3,Команды!$A$2:$A$7500,0),$E69+2)=Команды!$AJ$8,TRUE,FALSE),IF(INDEX(Команды!$A$2:$AN$7500,MATCH(AQ$3,Команды!$A$2:$A$7500,0),$E69+2)=Команды!$AJ$9,TRUE,FALSE),IF(INDEX(Команды!$A$2:$AN$7500,MATCH(AQ$3,Команды!$A$2:$A$7500,0),$E69+2)=Команды!$AJ$10,TRUE,FALSE),IF(INDEX(Команды!$A$2:$AN$7500,MATCH(AQ$3,Команды!$A$2:$A$7500,0),$E69+2)=Команды!$AJ$11,TRUE,FALSE),IF(INDEX(Команды!$A$2:$AN$7500,MATCH(AQ$3,Команды!$A$2:$A$7500,0),$E69+2)=Команды!$AJ$12,TRUE,FALSE),IF(INDEX(Команды!$A$2:$AN$7500,MATCH(AQ$3,Команды!$A$2:$A$7500,0),$E69+2)=Команды!$AJ$13,TRUE,FALSE),IF(INDEX(Команды!$A$2:$AN$7500,MATCH(AQ$3,Команды!$A$2:$A$7500,0),$E69+2)=Команды!$AJ$14,TRUE,FALSE),IF(INDEX(Команды!$A$2:$AN$7500,MATCH(AQ$3,Команды!$A$2:$A$7500,0),$E69+2)=Команды!$AJ$15,TRUE,FALSE),IF(INDEX(Команды!$A$2:$AN$7500,MATCH(AQ$3,Команды!$A$2:$A$7500,0),$E69+2)=Команды!$AJ$16,TRUE,FALSE),,IF(INDEX(Команды!$A$2:$AN$7500,MATCH(AQ$3,Команды!$A$2:$A$7500,0),$E69+2)=Команды!$AJ$17,TRUE,FALSE),,IF(INDEX(Команды!$A$2:$AN$7500,MATCH(AQ$3,Команды!$A$2:$A$7500,0),$E69+2)=Команды!$AJ$18,TRUE,FALSE),,IF(INDEX(Команды!$A$2:$AN$7500,MATCH(AQ$3,Команды!$A$2:$A$7500,0),$E69+2)=Команды!$AJ$19,TRUE,FALSE)),INDEX(Команды!$AJ$2:$AK$19,MATCH(INDEX(Команды!$A$2:$AN$7500,MATCH(AQ$3,Команды!$A$2:$A$7500,0),$E69+2),Команды!$AJ$2:$AJ$19,0),2),0)</f>
        <v>В</v>
      </c>
      <c r="AR69" s="175" t="str">
        <f>IF(OR(IF(INDEX(Команды!$A$2:$AN$7500,MATCH(AQ$3,Команды!$A$2:$A$7500,0),$E69+2)=Команды!$AJ$2,TRUE,FALSE),IF(INDEX(Команды!$A$2:$AN$7500,MATCH(AQ$3,Команды!$A$2:$A$7500,0),$E69+2)=Команды!$AJ$3,TRUE,FALSE),IF(INDEX(Команды!$A$2:$AN$7500,MATCH(AQ$3,Команды!$A$2:$A$7500,0),$E69+2)=Команды!$AJ$4,TRUE,FALSE),IF(INDEX(Команды!$A$2:$AN$7500,MATCH(AQ$3,Команды!$A$2:$A$7500,0),$E69+2)=Команды!$AJ$5,TRUE,FALSE),IF(INDEX(Команды!$A$2:$AN$7500,MATCH(AQ$3,Команды!$A$2:$A$7500,0),$E69+2)=Команды!$AJ$6,TRUE,FALSE),IF(INDEX(Команды!$A$2:$AN$7500,MATCH(AQ$3,Команды!$A$2:$A$7500,0),$E69+2)=Команды!$AJ$7,TRUE,FALSE),IF(INDEX(Команды!$A$2:$AN$7500,MATCH(AQ$3,Команды!$A$2:$A$7500,0),$E69+2)=Команды!$AJ$8,TRUE,FALSE),IF(INDEX(Команды!$A$2:$AN$7500,MATCH(AQ$3,Команды!$A$2:$A$7500,0),$E69+2)=Команды!$AJ$9,TRUE,FALSE),IF(INDEX(Команды!$A$2:$AN$7500,MATCH(AQ$3,Команды!$A$2:$A$7500,0),$E69+2)=Команды!$AJ$10,TRUE,FALSE),IF(INDEX(Команды!$A$2:$AN$7500,MATCH(AQ$3,Команды!$A$2:$A$7500,0),$E69+2)=Команды!$AJ$11,TRUE,FALSE),IF(INDEX(Команды!$A$2:$AN$7500,MATCH(AQ$3,Команды!$A$2:$A$7500,0),$E69+2)=Команды!$AJ$12,TRUE,FALSE),IF(INDEX(Команды!$A$2:$AN$7500,MATCH(AQ$3,Команды!$A$2:$A$7500,0),$E69+2)=Команды!$AJ$13,TRUE,FALSE),IF(INDEX(Команды!$A$2:$AN$7500,MATCH(AQ$3,Команды!$A$2:$A$7500,0),$E69+2)=Команды!$AJ$14,TRUE,FALSE),IF(INDEX(Команды!$A$2:$AN$7500,MATCH(AQ$3,Команды!$A$2:$A$7500,0),$E69+2)=Команды!$AJ$15,TRUE,FALSE),IF(INDEX(Команды!$A$2:$AN$7500,MATCH(AQ$3,Команды!$A$2:$A$7500,0),$E69+2)=Команды!$AJ$16,TRUE,FALSE),IF(INDEX(Команды!$A$2:$AN$7500,MATCH(AQ$3,Команды!$A$2:$A$7500,0),$E69+2)=Команды!$AJ$17,TRUE,FALSE),IF(INDEX(Команды!$A$2:$AN$7500,MATCH(AQ$3,Команды!$A$2:$A$7500,0),$E69+2)=Команды!$AJ$18,TRUE,FALSE),IF(INDEX(Команды!$A$2:$AN$7500,MATCH(AQ$3,Команды!$A$2:$A$7500,0),$E69+2)=Команды!$AJ$19,TRUE,FALSE)),INDEX(Команды!$AJ$2:$AL$19,MATCH(INDEX(Команды!$A$2:$AN$7500,MATCH(AQ$3,Команды!$A$2:$A$7500,0),$E69+2),Команды!$AJ$2:$AJ$19,0),3),0)</f>
        <v>В</v>
      </c>
      <c r="AS69" s="342"/>
      <c r="AT69" s="174" t="str">
        <f>IF(OR(IF(INDEX(Команды!$A$2:$AN$7500,MATCH(AT$3,Команды!$A$2:$A$7500,0),$E69+2)=Команды!$AJ$2,TRUE,FALSE),IF(INDEX(Команды!$A$2:$AN$7500,MATCH(AT$3,Команды!$A$2:$A$7500,0),$E69+2)=Команды!$AJ$3,TRUE,FALSE),IF(INDEX(Команды!$A$2:$AN$7500,MATCH(AT$3,Команды!$A$2:$A$7500,0),$E69+2)=Команды!$AJ$4,TRUE,FALSE),IF(INDEX(Команды!$A$2:$AN$7500,MATCH(AT$3,Команды!$A$2:$A$7500,0),$E69+2)=Команды!$AJ$5,TRUE,FALSE),IF(INDEX(Команды!$A$2:$AN$7500,MATCH(AT$3,Команды!$A$2:$A$7500,0),$E69+2)=Команды!$AJ$6,TRUE,FALSE),IF(INDEX(Команды!$A$2:$AN$7500,MATCH(AT$3,Команды!$A$2:$A$7500,0),$E69+2)=Команды!$AJ$7,TRUE,FALSE),IF(INDEX(Команды!$A$2:$AN$7500,MATCH(AT$3,Команды!$A$2:$A$7500,0),$E69+2)=Команды!$AJ$8,TRUE,FALSE),IF(INDEX(Команды!$A$2:$AN$7500,MATCH(AT$3,Команды!$A$2:$A$7500,0),$E69+2)=Команды!$AJ$9,TRUE,FALSE),IF(INDEX(Команды!$A$2:$AN$7500,MATCH(AT$3,Команды!$A$2:$A$7500,0),$E69+2)=Команды!$AJ$10,TRUE,FALSE),IF(INDEX(Команды!$A$2:$AN$7500,MATCH(AT$3,Команды!$A$2:$A$7500,0),$E69+2)=Команды!$AJ$11,TRUE,FALSE),IF(INDEX(Команды!$A$2:$AN$7500,MATCH(AT$3,Команды!$A$2:$A$7500,0),$E69+2)=Команды!$AJ$12,TRUE,FALSE),IF(INDEX(Команды!$A$2:$AN$7500,MATCH(AT$3,Команды!$A$2:$A$7500,0),$E69+2)=Команды!$AJ$13,TRUE,FALSE),IF(INDEX(Команды!$A$2:$AN$7500,MATCH(AT$3,Команды!$A$2:$A$7500,0),$E69+2)=Команды!$AJ$14,TRUE,FALSE),IF(INDEX(Команды!$A$2:$AN$7500,MATCH(AT$3,Команды!$A$2:$A$7500,0),$E69+2)=Команды!$AJ$15,TRUE,FALSE),IF(INDEX(Команды!$A$2:$AN$7500,MATCH(AT$3,Команды!$A$2:$A$7500,0),$E69+2)=Команды!$AJ$16,TRUE,FALSE),,IF(INDEX(Команды!$A$2:$AN$7500,MATCH(AT$3,Команды!$A$2:$A$7500,0),$E69+2)=Команды!$AJ$17,TRUE,FALSE),,IF(INDEX(Команды!$A$2:$AN$7500,MATCH(AT$3,Команды!$A$2:$A$7500,0),$E69+2)=Команды!$AJ$18,TRUE,FALSE),,IF(INDEX(Команды!$A$2:$AN$7500,MATCH(AT$3,Команды!$A$2:$A$7500,0),$E69+2)=Команды!$AJ$19,TRUE,FALSE)),INDEX(Команды!$AJ$2:$AK$19,MATCH(INDEX(Команды!$A$2:$AN$7500,MATCH(AT$3,Команды!$A$2:$A$7500,0),$E69+2),Команды!$AJ$2:$AJ$19,0),2),0)</f>
        <v>В</v>
      </c>
      <c r="AU69" s="175" t="str">
        <f>IF(OR(IF(INDEX(Команды!$A$2:$AN$7500,MATCH(AT$3,Команды!$A$2:$A$7500,0),$E69+2)=Команды!$AJ$2,TRUE,FALSE),IF(INDEX(Команды!$A$2:$AN$7500,MATCH(AT$3,Команды!$A$2:$A$7500,0),$E69+2)=Команды!$AJ$3,TRUE,FALSE),IF(INDEX(Команды!$A$2:$AN$7500,MATCH(AT$3,Команды!$A$2:$A$7500,0),$E69+2)=Команды!$AJ$4,TRUE,FALSE),IF(INDEX(Команды!$A$2:$AN$7500,MATCH(AT$3,Команды!$A$2:$A$7500,0),$E69+2)=Команды!$AJ$5,TRUE,FALSE),IF(INDEX(Команды!$A$2:$AN$7500,MATCH(AT$3,Команды!$A$2:$A$7500,0),$E69+2)=Команды!$AJ$6,TRUE,FALSE),IF(INDEX(Команды!$A$2:$AN$7500,MATCH(AT$3,Команды!$A$2:$A$7500,0),$E69+2)=Команды!$AJ$7,TRUE,FALSE),IF(INDEX(Команды!$A$2:$AN$7500,MATCH(AT$3,Команды!$A$2:$A$7500,0),$E69+2)=Команды!$AJ$8,TRUE,FALSE),IF(INDEX(Команды!$A$2:$AN$7500,MATCH(AT$3,Команды!$A$2:$A$7500,0),$E69+2)=Команды!$AJ$9,TRUE,FALSE),IF(INDEX(Команды!$A$2:$AN$7500,MATCH(AT$3,Команды!$A$2:$A$7500,0),$E69+2)=Команды!$AJ$10,TRUE,FALSE),IF(INDEX(Команды!$A$2:$AN$7500,MATCH(AT$3,Команды!$A$2:$A$7500,0),$E69+2)=Команды!$AJ$11,TRUE,FALSE),IF(INDEX(Команды!$A$2:$AN$7500,MATCH(AT$3,Команды!$A$2:$A$7500,0),$E69+2)=Команды!$AJ$12,TRUE,FALSE),IF(INDEX(Команды!$A$2:$AN$7500,MATCH(AT$3,Команды!$A$2:$A$7500,0),$E69+2)=Команды!$AJ$13,TRUE,FALSE),IF(INDEX(Команды!$A$2:$AN$7500,MATCH(AT$3,Команды!$A$2:$A$7500,0),$E69+2)=Команды!$AJ$14,TRUE,FALSE),IF(INDEX(Команды!$A$2:$AN$7500,MATCH(AT$3,Команды!$A$2:$A$7500,0),$E69+2)=Команды!$AJ$15,TRUE,FALSE),IF(INDEX(Команды!$A$2:$AN$7500,MATCH(AT$3,Команды!$A$2:$A$7500,0),$E69+2)=Команды!$AJ$16,TRUE,FALSE),IF(INDEX(Команды!$A$2:$AN$7500,MATCH(AT$3,Команды!$A$2:$A$7500,0),$E69+2)=Команды!$AJ$17,TRUE,FALSE),IF(INDEX(Команды!$A$2:$AN$7500,MATCH(AT$3,Команды!$A$2:$A$7500,0),$E69+2)=Команды!$AJ$18,TRUE,FALSE),IF(INDEX(Команды!$A$2:$AN$7500,MATCH(AT$3,Команды!$A$2:$A$7500,0),$E69+2)=Команды!$AJ$19,TRUE,FALSE)),INDEX(Команды!$AJ$2:$AL$19,MATCH(INDEX(Команды!$A$2:$AN$7500,MATCH(AT$3,Команды!$A$2:$A$7500,0),$E69+2),Команды!$AJ$2:$AJ$19,0),3),0)</f>
        <v>В</v>
      </c>
      <c r="AV69" s="342"/>
      <c r="AW69" s="174" t="str">
        <f>IF(OR(IF(INDEX(Команды!$A$2:$AN$7500,MATCH(AW$3,Команды!$A$2:$A$7500,0),$E69+2)=Команды!$AJ$2,TRUE,FALSE),IF(INDEX(Команды!$A$2:$AN$7500,MATCH(AW$3,Команды!$A$2:$A$7500,0),$E69+2)=Команды!$AJ$3,TRUE,FALSE),IF(INDEX(Команды!$A$2:$AN$7500,MATCH(AW$3,Команды!$A$2:$A$7500,0),$E69+2)=Команды!$AJ$4,TRUE,FALSE),IF(INDEX(Команды!$A$2:$AN$7500,MATCH(AW$3,Команды!$A$2:$A$7500,0),$E69+2)=Команды!$AJ$5,TRUE,FALSE),IF(INDEX(Команды!$A$2:$AN$7500,MATCH(AW$3,Команды!$A$2:$A$7500,0),$E69+2)=Команды!$AJ$6,TRUE,FALSE),IF(INDEX(Команды!$A$2:$AN$7500,MATCH(AW$3,Команды!$A$2:$A$7500,0),$E69+2)=Команды!$AJ$7,TRUE,FALSE),IF(INDEX(Команды!$A$2:$AN$7500,MATCH(AW$3,Команды!$A$2:$A$7500,0),$E69+2)=Команды!$AJ$8,TRUE,FALSE),IF(INDEX(Команды!$A$2:$AN$7500,MATCH(AW$3,Команды!$A$2:$A$7500,0),$E69+2)=Команды!$AJ$9,TRUE,FALSE),IF(INDEX(Команды!$A$2:$AN$7500,MATCH(AW$3,Команды!$A$2:$A$7500,0),$E69+2)=Команды!$AJ$10,TRUE,FALSE),IF(INDEX(Команды!$A$2:$AN$7500,MATCH(AW$3,Команды!$A$2:$A$7500,0),$E69+2)=Команды!$AJ$11,TRUE,FALSE),IF(INDEX(Команды!$A$2:$AN$7500,MATCH(AW$3,Команды!$A$2:$A$7500,0),$E69+2)=Команды!$AJ$12,TRUE,FALSE),IF(INDEX(Команды!$A$2:$AN$7500,MATCH(AW$3,Команды!$A$2:$A$7500,0),$E69+2)=Команды!$AJ$13,TRUE,FALSE),IF(INDEX(Команды!$A$2:$AN$7500,MATCH(AW$3,Команды!$A$2:$A$7500,0),$E69+2)=Команды!$AJ$14,TRUE,FALSE),IF(INDEX(Команды!$A$2:$AN$7500,MATCH(AW$3,Команды!$A$2:$A$7500,0),$E69+2)=Команды!$AJ$15,TRUE,FALSE),IF(INDEX(Команды!$A$2:$AN$7500,MATCH(AW$3,Команды!$A$2:$A$7500,0),$E69+2)=Команды!$AJ$16,TRUE,FALSE),,IF(INDEX(Команды!$A$2:$AN$7500,MATCH(AW$3,Команды!$A$2:$A$7500,0),$E69+2)=Команды!$AJ$17,TRUE,FALSE),,IF(INDEX(Команды!$A$2:$AN$7500,MATCH(AW$3,Команды!$A$2:$A$7500,0),$E69+2)=Команды!$AJ$18,TRUE,FALSE),,IF(INDEX(Команды!$A$2:$AN$7500,MATCH(AW$3,Команды!$A$2:$A$7500,0),$E69+2)=Команды!$AJ$19,TRUE,FALSE)),INDEX(Команды!$AJ$2:$AK$19,MATCH(INDEX(Команды!$A$2:$AN$7500,MATCH(AW$3,Команды!$A$2:$A$7500,0),$E69+2),Команды!$AJ$2:$AJ$19,0),2),0)</f>
        <v>В</v>
      </c>
      <c r="AX69" s="175" t="str">
        <f>IF(OR(IF(INDEX(Команды!$A$2:$AN$7500,MATCH(AW$3,Команды!$A$2:$A$7500,0),$E69+2)=Команды!$AJ$2,TRUE,FALSE),IF(INDEX(Команды!$A$2:$AN$7500,MATCH(AW$3,Команды!$A$2:$A$7500,0),$E69+2)=Команды!$AJ$3,TRUE,FALSE),IF(INDEX(Команды!$A$2:$AN$7500,MATCH(AW$3,Команды!$A$2:$A$7500,0),$E69+2)=Команды!$AJ$4,TRUE,FALSE),IF(INDEX(Команды!$A$2:$AN$7500,MATCH(AW$3,Команды!$A$2:$A$7500,0),$E69+2)=Команды!$AJ$5,TRUE,FALSE),IF(INDEX(Команды!$A$2:$AN$7500,MATCH(AW$3,Команды!$A$2:$A$7500,0),$E69+2)=Команды!$AJ$6,TRUE,FALSE),IF(INDEX(Команды!$A$2:$AN$7500,MATCH(AW$3,Команды!$A$2:$A$7500,0),$E69+2)=Команды!$AJ$7,TRUE,FALSE),IF(INDEX(Команды!$A$2:$AN$7500,MATCH(AW$3,Команды!$A$2:$A$7500,0),$E69+2)=Команды!$AJ$8,TRUE,FALSE),IF(INDEX(Команды!$A$2:$AN$7500,MATCH(AW$3,Команды!$A$2:$A$7500,0),$E69+2)=Команды!$AJ$9,TRUE,FALSE),IF(INDEX(Команды!$A$2:$AN$7500,MATCH(AW$3,Команды!$A$2:$A$7500,0),$E69+2)=Команды!$AJ$10,TRUE,FALSE),IF(INDEX(Команды!$A$2:$AN$7500,MATCH(AW$3,Команды!$A$2:$A$7500,0),$E69+2)=Команды!$AJ$11,TRUE,FALSE),IF(INDEX(Команды!$A$2:$AN$7500,MATCH(AW$3,Команды!$A$2:$A$7500,0),$E69+2)=Команды!$AJ$12,TRUE,FALSE),IF(INDEX(Команды!$A$2:$AN$7500,MATCH(AW$3,Команды!$A$2:$A$7500,0),$E69+2)=Команды!$AJ$13,TRUE,FALSE),IF(INDEX(Команды!$A$2:$AN$7500,MATCH(AW$3,Команды!$A$2:$A$7500,0),$E69+2)=Команды!$AJ$14,TRUE,FALSE),IF(INDEX(Команды!$A$2:$AN$7500,MATCH(AW$3,Команды!$A$2:$A$7500,0),$E69+2)=Команды!$AJ$15,TRUE,FALSE),IF(INDEX(Команды!$A$2:$AN$7500,MATCH(AW$3,Команды!$A$2:$A$7500,0),$E69+2)=Команды!$AJ$16,TRUE,FALSE),IF(INDEX(Команды!$A$2:$AN$7500,MATCH(AW$3,Команды!$A$2:$A$7500,0),$E69+2)=Команды!$AJ$17,TRUE,FALSE),IF(INDEX(Команды!$A$2:$AN$7500,MATCH(AW$3,Команды!$A$2:$A$7500,0),$E69+2)=Команды!$AJ$18,TRUE,FALSE),IF(INDEX(Команды!$A$2:$AN$7500,MATCH(AW$3,Команды!$A$2:$A$7500,0),$E69+2)=Команды!$AJ$19,TRUE,FALSE)),INDEX(Команды!$AJ$2:$AL$19,MATCH(INDEX(Команды!$A$2:$AN$7500,MATCH(AW$3,Команды!$A$2:$A$7500,0),$E69+2),Команды!$AJ$2:$AJ$19,0),3),0)</f>
        <v>В</v>
      </c>
      <c r="AY69" s="342"/>
      <c r="AZ69" s="174" t="str">
        <f>IF(OR(IF(INDEX(Команды!$A$2:$AN$7500,MATCH(AZ$3,Команды!$A$2:$A$7500,0),$E69+2)=Команды!$AJ$2,TRUE,FALSE),IF(INDEX(Команды!$A$2:$AN$7500,MATCH(AZ$3,Команды!$A$2:$A$7500,0),$E69+2)=Команды!$AJ$3,TRUE,FALSE),IF(INDEX(Команды!$A$2:$AN$7500,MATCH(AZ$3,Команды!$A$2:$A$7500,0),$E69+2)=Команды!$AJ$4,TRUE,FALSE),IF(INDEX(Команды!$A$2:$AN$7500,MATCH(AZ$3,Команды!$A$2:$A$7500,0),$E69+2)=Команды!$AJ$5,TRUE,FALSE),IF(INDEX(Команды!$A$2:$AN$7500,MATCH(AZ$3,Команды!$A$2:$A$7500,0),$E69+2)=Команды!$AJ$6,TRUE,FALSE),IF(INDEX(Команды!$A$2:$AN$7500,MATCH(AZ$3,Команды!$A$2:$A$7500,0),$E69+2)=Команды!$AJ$7,TRUE,FALSE),IF(INDEX(Команды!$A$2:$AN$7500,MATCH(AZ$3,Команды!$A$2:$A$7500,0),$E69+2)=Команды!$AJ$8,TRUE,FALSE),IF(INDEX(Команды!$A$2:$AN$7500,MATCH(AZ$3,Команды!$A$2:$A$7500,0),$E69+2)=Команды!$AJ$9,TRUE,FALSE),IF(INDEX(Команды!$A$2:$AN$7500,MATCH(AZ$3,Команды!$A$2:$A$7500,0),$E69+2)=Команды!$AJ$10,TRUE,FALSE),IF(INDEX(Команды!$A$2:$AN$7500,MATCH(AZ$3,Команды!$A$2:$A$7500,0),$E69+2)=Команды!$AJ$11,TRUE,FALSE),IF(INDEX(Команды!$A$2:$AN$7500,MATCH(AZ$3,Команды!$A$2:$A$7500,0),$E69+2)=Команды!$AJ$12,TRUE,FALSE),IF(INDEX(Команды!$A$2:$AN$7500,MATCH(AZ$3,Команды!$A$2:$A$7500,0),$E69+2)=Команды!$AJ$13,TRUE,FALSE),IF(INDEX(Команды!$A$2:$AN$7500,MATCH(AZ$3,Команды!$A$2:$A$7500,0),$E69+2)=Команды!$AJ$14,TRUE,FALSE),IF(INDEX(Команды!$A$2:$AN$7500,MATCH(AZ$3,Команды!$A$2:$A$7500,0),$E69+2)=Команды!$AJ$15,TRUE,FALSE),IF(INDEX(Команды!$A$2:$AN$7500,MATCH(AZ$3,Команды!$A$2:$A$7500,0),$E69+2)=Команды!$AJ$16,TRUE,FALSE),,IF(INDEX(Команды!$A$2:$AN$7500,MATCH(AZ$3,Команды!$A$2:$A$7500,0),$E69+2)=Команды!$AJ$17,TRUE,FALSE),,IF(INDEX(Команды!$A$2:$AN$7500,MATCH(AZ$3,Команды!$A$2:$A$7500,0),$E69+2)=Команды!$AJ$18,TRUE,FALSE),,IF(INDEX(Команды!$A$2:$AN$7500,MATCH(AZ$3,Команды!$A$2:$A$7500,0),$E69+2)=Команды!$AJ$19,TRUE,FALSE)),INDEX(Команды!$AJ$2:$AK$19,MATCH(INDEX(Команды!$A$2:$AN$7500,MATCH(AZ$3,Команды!$A$2:$A$7500,0),$E69+2),Команды!$AJ$2:$AJ$19,0),2),0)</f>
        <v>В</v>
      </c>
      <c r="BA69" s="175" t="str">
        <f>IF(OR(IF(INDEX(Команды!$A$2:$AN$7500,MATCH(AZ$3,Команды!$A$2:$A$7500,0),$E69+2)=Команды!$AJ$2,TRUE,FALSE),IF(INDEX(Команды!$A$2:$AN$7500,MATCH(AZ$3,Команды!$A$2:$A$7500,0),$E69+2)=Команды!$AJ$3,TRUE,FALSE),IF(INDEX(Команды!$A$2:$AN$7500,MATCH(AZ$3,Команды!$A$2:$A$7500,0),$E69+2)=Команды!$AJ$4,TRUE,FALSE),IF(INDEX(Команды!$A$2:$AN$7500,MATCH(AZ$3,Команды!$A$2:$A$7500,0),$E69+2)=Команды!$AJ$5,TRUE,FALSE),IF(INDEX(Команды!$A$2:$AN$7500,MATCH(AZ$3,Команды!$A$2:$A$7500,0),$E69+2)=Команды!$AJ$6,TRUE,FALSE),IF(INDEX(Команды!$A$2:$AN$7500,MATCH(AZ$3,Команды!$A$2:$A$7500,0),$E69+2)=Команды!$AJ$7,TRUE,FALSE),IF(INDEX(Команды!$A$2:$AN$7500,MATCH(AZ$3,Команды!$A$2:$A$7500,0),$E69+2)=Команды!$AJ$8,TRUE,FALSE),IF(INDEX(Команды!$A$2:$AN$7500,MATCH(AZ$3,Команды!$A$2:$A$7500,0),$E69+2)=Команды!$AJ$9,TRUE,FALSE),IF(INDEX(Команды!$A$2:$AN$7500,MATCH(AZ$3,Команды!$A$2:$A$7500,0),$E69+2)=Команды!$AJ$10,TRUE,FALSE),IF(INDEX(Команды!$A$2:$AN$7500,MATCH(AZ$3,Команды!$A$2:$A$7500,0),$E69+2)=Команды!$AJ$11,TRUE,FALSE),IF(INDEX(Команды!$A$2:$AN$7500,MATCH(AZ$3,Команды!$A$2:$A$7500,0),$E69+2)=Команды!$AJ$12,TRUE,FALSE),IF(INDEX(Команды!$A$2:$AN$7500,MATCH(AZ$3,Команды!$A$2:$A$7500,0),$E69+2)=Команды!$AJ$13,TRUE,FALSE),IF(INDEX(Команды!$A$2:$AN$7500,MATCH(AZ$3,Команды!$A$2:$A$7500,0),$E69+2)=Команды!$AJ$14,TRUE,FALSE),IF(INDEX(Команды!$A$2:$AN$7500,MATCH(AZ$3,Команды!$A$2:$A$7500,0),$E69+2)=Команды!$AJ$15,TRUE,FALSE),IF(INDEX(Команды!$A$2:$AN$7500,MATCH(AZ$3,Команды!$A$2:$A$7500,0),$E69+2)=Команды!$AJ$16,TRUE,FALSE),IF(INDEX(Команды!$A$2:$AN$7500,MATCH(AZ$3,Команды!$A$2:$A$7500,0),$E69+2)=Команды!$AJ$17,TRUE,FALSE),IF(INDEX(Команды!$A$2:$AN$7500,MATCH(AZ$3,Команды!$A$2:$A$7500,0),$E69+2)=Команды!$AJ$18,TRUE,FALSE),IF(INDEX(Команды!$A$2:$AN$7500,MATCH(AZ$3,Команды!$A$2:$A$7500,0),$E69+2)=Команды!$AJ$19,TRUE,FALSE)),INDEX(Команды!$AJ$2:$AL$19,MATCH(INDEX(Команды!$A$2:$AN$7500,MATCH(AZ$3,Команды!$A$2:$A$7500,0),$E69+2),Команды!$AJ$2:$AJ$19,0),3),0)</f>
        <v>В</v>
      </c>
      <c r="BB69" s="342"/>
      <c r="BC69" s="174" t="str">
        <f>IF(OR(IF(INDEX(Команды!$A$2:$AN$7500,MATCH(BC$3,Команды!$A$2:$A$7500,0),$E69+2)=Команды!$AJ$2,TRUE,FALSE),IF(INDEX(Команды!$A$2:$AN$7500,MATCH(BC$3,Команды!$A$2:$A$7500,0),$E69+2)=Команды!$AJ$3,TRUE,FALSE),IF(INDEX(Команды!$A$2:$AN$7500,MATCH(BC$3,Команды!$A$2:$A$7500,0),$E69+2)=Команды!$AJ$4,TRUE,FALSE),IF(INDEX(Команды!$A$2:$AN$7500,MATCH(BC$3,Команды!$A$2:$A$7500,0),$E69+2)=Команды!$AJ$5,TRUE,FALSE),IF(INDEX(Команды!$A$2:$AN$7500,MATCH(BC$3,Команды!$A$2:$A$7500,0),$E69+2)=Команды!$AJ$6,TRUE,FALSE),IF(INDEX(Команды!$A$2:$AN$7500,MATCH(BC$3,Команды!$A$2:$A$7500,0),$E69+2)=Команды!$AJ$7,TRUE,FALSE),IF(INDEX(Команды!$A$2:$AN$7500,MATCH(BC$3,Команды!$A$2:$A$7500,0),$E69+2)=Команды!$AJ$8,TRUE,FALSE),IF(INDEX(Команды!$A$2:$AN$7500,MATCH(BC$3,Команды!$A$2:$A$7500,0),$E69+2)=Команды!$AJ$9,TRUE,FALSE),IF(INDEX(Команды!$A$2:$AN$7500,MATCH(BC$3,Команды!$A$2:$A$7500,0),$E69+2)=Команды!$AJ$10,TRUE,FALSE),IF(INDEX(Команды!$A$2:$AN$7500,MATCH(BC$3,Команды!$A$2:$A$7500,0),$E69+2)=Команды!$AJ$11,TRUE,FALSE),IF(INDEX(Команды!$A$2:$AN$7500,MATCH(BC$3,Команды!$A$2:$A$7500,0),$E69+2)=Команды!$AJ$12,TRUE,FALSE),IF(INDEX(Команды!$A$2:$AN$7500,MATCH(BC$3,Команды!$A$2:$A$7500,0),$E69+2)=Команды!$AJ$13,TRUE,FALSE),IF(INDEX(Команды!$A$2:$AN$7500,MATCH(BC$3,Команды!$A$2:$A$7500,0),$E69+2)=Команды!$AJ$14,TRUE,FALSE),IF(INDEX(Команды!$A$2:$AN$7500,MATCH(BC$3,Команды!$A$2:$A$7500,0),$E69+2)=Команды!$AJ$15,TRUE,FALSE),IF(INDEX(Команды!$A$2:$AN$7500,MATCH(BC$3,Команды!$A$2:$A$7500,0),$E69+2)=Команды!$AJ$16,TRUE,FALSE),,IF(INDEX(Команды!$A$2:$AN$7500,MATCH(BC$3,Команды!$A$2:$A$7500,0),$E69+2)=Команды!$AJ$17,TRUE,FALSE),,IF(INDEX(Команды!$A$2:$AN$7500,MATCH(BC$3,Команды!$A$2:$A$7500,0),$E69+2)=Команды!$AJ$18,TRUE,FALSE),,IF(INDEX(Команды!$A$2:$AN$7500,MATCH(BC$3,Команды!$A$2:$A$7500,0),$E69+2)=Команды!$AJ$19,TRUE,FALSE)),INDEX(Команды!$AJ$2:$AK$19,MATCH(INDEX(Команды!$A$2:$AN$7500,MATCH(BC$3,Команды!$A$2:$A$7500,0),$E69+2),Команды!$AJ$2:$AJ$19,0),2),0)</f>
        <v>В</v>
      </c>
      <c r="BD69" s="175" t="str">
        <f>IF(OR(IF(INDEX(Команды!$A$2:$AN$7500,MATCH(BC$3,Команды!$A$2:$A$7500,0),$E69+2)=Команды!$AJ$2,TRUE,FALSE),IF(INDEX(Команды!$A$2:$AN$7500,MATCH(BC$3,Команды!$A$2:$A$7500,0),$E69+2)=Команды!$AJ$3,TRUE,FALSE),IF(INDEX(Команды!$A$2:$AN$7500,MATCH(BC$3,Команды!$A$2:$A$7500,0),$E69+2)=Команды!$AJ$4,TRUE,FALSE),IF(INDEX(Команды!$A$2:$AN$7500,MATCH(BC$3,Команды!$A$2:$A$7500,0),$E69+2)=Команды!$AJ$5,TRUE,FALSE),IF(INDEX(Команды!$A$2:$AN$7500,MATCH(BC$3,Команды!$A$2:$A$7500,0),$E69+2)=Команды!$AJ$6,TRUE,FALSE),IF(INDEX(Команды!$A$2:$AN$7500,MATCH(BC$3,Команды!$A$2:$A$7500,0),$E69+2)=Команды!$AJ$7,TRUE,FALSE),IF(INDEX(Команды!$A$2:$AN$7500,MATCH(BC$3,Команды!$A$2:$A$7500,0),$E69+2)=Команды!$AJ$8,TRUE,FALSE),IF(INDEX(Команды!$A$2:$AN$7500,MATCH(BC$3,Команды!$A$2:$A$7500,0),$E69+2)=Команды!$AJ$9,TRUE,FALSE),IF(INDEX(Команды!$A$2:$AN$7500,MATCH(BC$3,Команды!$A$2:$A$7500,0),$E69+2)=Команды!$AJ$10,TRUE,FALSE),IF(INDEX(Команды!$A$2:$AN$7500,MATCH(BC$3,Команды!$A$2:$A$7500,0),$E69+2)=Команды!$AJ$11,TRUE,FALSE),IF(INDEX(Команды!$A$2:$AN$7500,MATCH(BC$3,Команды!$A$2:$A$7500,0),$E69+2)=Команды!$AJ$12,TRUE,FALSE),IF(INDEX(Команды!$A$2:$AN$7500,MATCH(BC$3,Команды!$A$2:$A$7500,0),$E69+2)=Команды!$AJ$13,TRUE,FALSE),IF(INDEX(Команды!$A$2:$AN$7500,MATCH(BC$3,Команды!$A$2:$A$7500,0),$E69+2)=Команды!$AJ$14,TRUE,FALSE),IF(INDEX(Команды!$A$2:$AN$7500,MATCH(BC$3,Команды!$A$2:$A$7500,0),$E69+2)=Команды!$AJ$15,TRUE,FALSE),IF(INDEX(Команды!$A$2:$AN$7500,MATCH(BC$3,Команды!$A$2:$A$7500,0),$E69+2)=Команды!$AJ$16,TRUE,FALSE),IF(INDEX(Команды!$A$2:$AN$7500,MATCH(BC$3,Команды!$A$2:$A$7500,0),$E69+2)=Команды!$AJ$17,TRUE,FALSE),IF(INDEX(Команды!$A$2:$AN$7500,MATCH(BC$3,Команды!$A$2:$A$7500,0),$E69+2)=Команды!$AJ$18,TRUE,FALSE),IF(INDEX(Команды!$A$2:$AN$7500,MATCH(BC$3,Команды!$A$2:$A$7500,0),$E69+2)=Команды!$AJ$19,TRUE,FALSE)),INDEX(Команды!$AJ$2:$AL$19,MATCH(INDEX(Команды!$A$2:$AN$7500,MATCH(BC$3,Команды!$A$2:$A$7500,0),$E69+2),Команды!$AJ$2:$AJ$19,0),3),0)</f>
        <v>В</v>
      </c>
      <c r="BE69" s="342"/>
      <c r="BF69" s="174" t="str">
        <f>IF(OR(IF(INDEX(Команды!$A$2:$AN$7500,MATCH(BF$3,Команды!$A$2:$A$7500,0),$E69+2)=Команды!$AJ$2,TRUE,FALSE),IF(INDEX(Команды!$A$2:$AN$7500,MATCH(BF$3,Команды!$A$2:$A$7500,0),$E69+2)=Команды!$AJ$3,TRUE,FALSE),IF(INDEX(Команды!$A$2:$AN$7500,MATCH(BF$3,Команды!$A$2:$A$7500,0),$E69+2)=Команды!$AJ$4,TRUE,FALSE),IF(INDEX(Команды!$A$2:$AN$7500,MATCH(BF$3,Команды!$A$2:$A$7500,0),$E69+2)=Команды!$AJ$5,TRUE,FALSE),IF(INDEX(Команды!$A$2:$AN$7500,MATCH(BF$3,Команды!$A$2:$A$7500,0),$E69+2)=Команды!$AJ$6,TRUE,FALSE),IF(INDEX(Команды!$A$2:$AN$7500,MATCH(BF$3,Команды!$A$2:$A$7500,0),$E69+2)=Команды!$AJ$7,TRUE,FALSE),IF(INDEX(Команды!$A$2:$AN$7500,MATCH(BF$3,Команды!$A$2:$A$7500,0),$E69+2)=Команды!$AJ$8,TRUE,FALSE),IF(INDEX(Команды!$A$2:$AN$7500,MATCH(BF$3,Команды!$A$2:$A$7500,0),$E69+2)=Команды!$AJ$9,TRUE,FALSE),IF(INDEX(Команды!$A$2:$AN$7500,MATCH(BF$3,Команды!$A$2:$A$7500,0),$E69+2)=Команды!$AJ$10,TRUE,FALSE),IF(INDEX(Команды!$A$2:$AN$7500,MATCH(BF$3,Команды!$A$2:$A$7500,0),$E69+2)=Команды!$AJ$11,TRUE,FALSE),IF(INDEX(Команды!$A$2:$AN$7500,MATCH(BF$3,Команды!$A$2:$A$7500,0),$E69+2)=Команды!$AJ$12,TRUE,FALSE),IF(INDEX(Команды!$A$2:$AN$7500,MATCH(BF$3,Команды!$A$2:$A$7500,0),$E69+2)=Команды!$AJ$13,TRUE,FALSE),IF(INDEX(Команды!$A$2:$AN$7500,MATCH(BF$3,Команды!$A$2:$A$7500,0),$E69+2)=Команды!$AJ$14,TRUE,FALSE),IF(INDEX(Команды!$A$2:$AN$7500,MATCH(BF$3,Команды!$A$2:$A$7500,0),$E69+2)=Команды!$AJ$15,TRUE,FALSE),IF(INDEX(Команды!$A$2:$AN$7500,MATCH(BF$3,Команды!$A$2:$A$7500,0),$E69+2)=Команды!$AJ$16,TRUE,FALSE),,IF(INDEX(Команды!$A$2:$AN$7500,MATCH(BF$3,Команды!$A$2:$A$7500,0),$E69+2)=Команды!$AJ$17,TRUE,FALSE),,IF(INDEX(Команды!$A$2:$AN$7500,MATCH(BF$3,Команды!$A$2:$A$7500,0),$E69+2)=Команды!$AJ$18,TRUE,FALSE),,IF(INDEX(Команды!$A$2:$AN$7500,MATCH(BF$3,Команды!$A$2:$A$7500,0),$E69+2)=Команды!$AJ$19,TRUE,FALSE)),INDEX(Команды!$AJ$2:$AK$19,MATCH(INDEX(Команды!$A$2:$AN$7500,MATCH(BF$3,Команды!$A$2:$A$7500,0),$E69+2),Команды!$AJ$2:$AJ$19,0),2),0)</f>
        <v>В</v>
      </c>
      <c r="BG69" s="175" t="str">
        <f>IF(OR(IF(INDEX(Команды!$A$2:$AN$7500,MATCH(BF$3,Команды!$A$2:$A$7500,0),$E69+2)=Команды!$AJ$2,TRUE,FALSE),IF(INDEX(Команды!$A$2:$AN$7500,MATCH(BF$3,Команды!$A$2:$A$7500,0),$E69+2)=Команды!$AJ$3,TRUE,FALSE),IF(INDEX(Команды!$A$2:$AN$7500,MATCH(BF$3,Команды!$A$2:$A$7500,0),$E69+2)=Команды!$AJ$4,TRUE,FALSE),IF(INDEX(Команды!$A$2:$AN$7500,MATCH(BF$3,Команды!$A$2:$A$7500,0),$E69+2)=Команды!$AJ$5,TRUE,FALSE),IF(INDEX(Команды!$A$2:$AN$7500,MATCH(BF$3,Команды!$A$2:$A$7500,0),$E69+2)=Команды!$AJ$6,TRUE,FALSE),IF(INDEX(Команды!$A$2:$AN$7500,MATCH(BF$3,Команды!$A$2:$A$7500,0),$E69+2)=Команды!$AJ$7,TRUE,FALSE),IF(INDEX(Команды!$A$2:$AN$7500,MATCH(BF$3,Команды!$A$2:$A$7500,0),$E69+2)=Команды!$AJ$8,TRUE,FALSE),IF(INDEX(Команды!$A$2:$AN$7500,MATCH(BF$3,Команды!$A$2:$A$7500,0),$E69+2)=Команды!$AJ$9,TRUE,FALSE),IF(INDEX(Команды!$A$2:$AN$7500,MATCH(BF$3,Команды!$A$2:$A$7500,0),$E69+2)=Команды!$AJ$10,TRUE,FALSE),IF(INDEX(Команды!$A$2:$AN$7500,MATCH(BF$3,Команды!$A$2:$A$7500,0),$E69+2)=Команды!$AJ$11,TRUE,FALSE),IF(INDEX(Команды!$A$2:$AN$7500,MATCH(BF$3,Команды!$A$2:$A$7500,0),$E69+2)=Команды!$AJ$12,TRUE,FALSE),IF(INDEX(Команды!$A$2:$AN$7500,MATCH(BF$3,Команды!$A$2:$A$7500,0),$E69+2)=Команды!$AJ$13,TRUE,FALSE),IF(INDEX(Команды!$A$2:$AN$7500,MATCH(BF$3,Команды!$A$2:$A$7500,0),$E69+2)=Команды!$AJ$14,TRUE,FALSE),IF(INDEX(Команды!$A$2:$AN$7500,MATCH(BF$3,Команды!$A$2:$A$7500,0),$E69+2)=Команды!$AJ$15,TRUE,FALSE),IF(INDEX(Команды!$A$2:$AN$7500,MATCH(BF$3,Команды!$A$2:$A$7500,0),$E69+2)=Команды!$AJ$16,TRUE,FALSE),IF(INDEX(Команды!$A$2:$AN$7500,MATCH(BF$3,Команды!$A$2:$A$7500,0),$E69+2)=Команды!$AJ$17,TRUE,FALSE),IF(INDEX(Команды!$A$2:$AN$7500,MATCH(BF$3,Команды!$A$2:$A$7500,0),$E69+2)=Команды!$AJ$18,TRUE,FALSE),IF(INDEX(Команды!$A$2:$AN$7500,MATCH(BF$3,Команды!$A$2:$A$7500,0),$E69+2)=Команды!$AJ$19,TRUE,FALSE)),INDEX(Команды!$AJ$2:$AL$19,MATCH(INDEX(Команды!$A$2:$AN$7500,MATCH(BF$3,Команды!$A$2:$A$7500,0),$E69+2),Команды!$AJ$2:$AJ$19,0),3),0)</f>
        <v>В</v>
      </c>
      <c r="BH69" s="342"/>
      <c r="BI69" s="174" t="str">
        <f>IF(OR(IF(INDEX(Команды!$A$2:$AN$7500,MATCH(BI$3,Команды!$A$2:$A$7500,0),$E69+2)=Команды!$AJ$2,TRUE,FALSE),IF(INDEX(Команды!$A$2:$AN$7500,MATCH(BI$3,Команды!$A$2:$A$7500,0),$E69+2)=Команды!$AJ$3,TRUE,FALSE),IF(INDEX(Команды!$A$2:$AN$7500,MATCH(BI$3,Команды!$A$2:$A$7500,0),$E69+2)=Команды!$AJ$4,TRUE,FALSE),IF(INDEX(Команды!$A$2:$AN$7500,MATCH(BI$3,Команды!$A$2:$A$7500,0),$E69+2)=Команды!$AJ$5,TRUE,FALSE),IF(INDEX(Команды!$A$2:$AN$7500,MATCH(BI$3,Команды!$A$2:$A$7500,0),$E69+2)=Команды!$AJ$6,TRUE,FALSE),IF(INDEX(Команды!$A$2:$AN$7500,MATCH(BI$3,Команды!$A$2:$A$7500,0),$E69+2)=Команды!$AJ$7,TRUE,FALSE),IF(INDEX(Команды!$A$2:$AN$7500,MATCH(BI$3,Команды!$A$2:$A$7500,0),$E69+2)=Команды!$AJ$8,TRUE,FALSE),IF(INDEX(Команды!$A$2:$AN$7500,MATCH(BI$3,Команды!$A$2:$A$7500,0),$E69+2)=Команды!$AJ$9,TRUE,FALSE),IF(INDEX(Команды!$A$2:$AN$7500,MATCH(BI$3,Команды!$A$2:$A$7500,0),$E69+2)=Команды!$AJ$10,TRUE,FALSE),IF(INDEX(Команды!$A$2:$AN$7500,MATCH(BI$3,Команды!$A$2:$A$7500,0),$E69+2)=Команды!$AJ$11,TRUE,FALSE),IF(INDEX(Команды!$A$2:$AN$7500,MATCH(BI$3,Команды!$A$2:$A$7500,0),$E69+2)=Команды!$AJ$12,TRUE,FALSE),IF(INDEX(Команды!$A$2:$AN$7500,MATCH(BI$3,Команды!$A$2:$A$7500,0),$E69+2)=Команды!$AJ$13,TRUE,FALSE),IF(INDEX(Команды!$A$2:$AN$7500,MATCH(BI$3,Команды!$A$2:$A$7500,0),$E69+2)=Команды!$AJ$14,TRUE,FALSE),IF(INDEX(Команды!$A$2:$AN$7500,MATCH(BI$3,Команды!$A$2:$A$7500,0),$E69+2)=Команды!$AJ$15,TRUE,FALSE),IF(INDEX(Команды!$A$2:$AN$7500,MATCH(BI$3,Команды!$A$2:$A$7500,0),$E69+2)=Команды!$AJ$16,TRUE,FALSE),,IF(INDEX(Команды!$A$2:$AN$7500,MATCH(BI$3,Команды!$A$2:$A$7500,0),$E69+2)=Команды!$AJ$17,TRUE,FALSE),,IF(INDEX(Команды!$A$2:$AN$7500,MATCH(BI$3,Команды!$A$2:$A$7500,0),$E69+2)=Команды!$AJ$18,TRUE,FALSE),,IF(INDEX(Команды!$A$2:$AN$7500,MATCH(BI$3,Команды!$A$2:$A$7500,0),$E69+2)=Команды!$AJ$19,TRUE,FALSE)),INDEX(Команды!$AJ$2:$AK$19,MATCH(INDEX(Команды!$A$2:$AN$7500,MATCH(BI$3,Команды!$A$2:$A$7500,0),$E69+2),Команды!$AJ$2:$AJ$19,0),2),0)</f>
        <v>В</v>
      </c>
      <c r="BJ69" s="175" t="str">
        <f>IF(OR(IF(INDEX(Команды!$A$2:$AN$7500,MATCH(BI$3,Команды!$A$2:$A$7500,0),$E69+2)=Команды!$AJ$2,TRUE,FALSE),IF(INDEX(Команды!$A$2:$AN$7500,MATCH(BI$3,Команды!$A$2:$A$7500,0),$E69+2)=Команды!$AJ$3,TRUE,FALSE),IF(INDEX(Команды!$A$2:$AN$7500,MATCH(BI$3,Команды!$A$2:$A$7500,0),$E69+2)=Команды!$AJ$4,TRUE,FALSE),IF(INDEX(Команды!$A$2:$AN$7500,MATCH(BI$3,Команды!$A$2:$A$7500,0),$E69+2)=Команды!$AJ$5,TRUE,FALSE),IF(INDEX(Команды!$A$2:$AN$7500,MATCH(BI$3,Команды!$A$2:$A$7500,0),$E69+2)=Команды!$AJ$6,TRUE,FALSE),IF(INDEX(Команды!$A$2:$AN$7500,MATCH(BI$3,Команды!$A$2:$A$7500,0),$E69+2)=Команды!$AJ$7,TRUE,FALSE),IF(INDEX(Команды!$A$2:$AN$7500,MATCH(BI$3,Команды!$A$2:$A$7500,0),$E69+2)=Команды!$AJ$8,TRUE,FALSE),IF(INDEX(Команды!$A$2:$AN$7500,MATCH(BI$3,Команды!$A$2:$A$7500,0),$E69+2)=Команды!$AJ$9,TRUE,FALSE),IF(INDEX(Команды!$A$2:$AN$7500,MATCH(BI$3,Команды!$A$2:$A$7500,0),$E69+2)=Команды!$AJ$10,TRUE,FALSE),IF(INDEX(Команды!$A$2:$AN$7500,MATCH(BI$3,Команды!$A$2:$A$7500,0),$E69+2)=Команды!$AJ$11,TRUE,FALSE),IF(INDEX(Команды!$A$2:$AN$7500,MATCH(BI$3,Команды!$A$2:$A$7500,0),$E69+2)=Команды!$AJ$12,TRUE,FALSE),IF(INDEX(Команды!$A$2:$AN$7500,MATCH(BI$3,Команды!$A$2:$A$7500,0),$E69+2)=Команды!$AJ$13,TRUE,FALSE),IF(INDEX(Команды!$A$2:$AN$7500,MATCH(BI$3,Команды!$A$2:$A$7500,0),$E69+2)=Команды!$AJ$14,TRUE,FALSE),IF(INDEX(Команды!$A$2:$AN$7500,MATCH(BI$3,Команды!$A$2:$A$7500,0),$E69+2)=Команды!$AJ$15,TRUE,FALSE),IF(INDEX(Команды!$A$2:$AN$7500,MATCH(BI$3,Команды!$A$2:$A$7500,0),$E69+2)=Команды!$AJ$16,TRUE,FALSE),IF(INDEX(Команды!$A$2:$AN$7500,MATCH(BI$3,Команды!$A$2:$A$7500,0),$E69+2)=Команды!$AJ$17,TRUE,FALSE),IF(INDEX(Команды!$A$2:$AN$7500,MATCH(BI$3,Команды!$A$2:$A$7500,0),$E69+2)=Команды!$AJ$18,TRUE,FALSE),IF(INDEX(Команды!$A$2:$AN$7500,MATCH(BI$3,Команды!$A$2:$A$7500,0),$E69+2)=Команды!$AJ$19,TRUE,FALSE)),INDEX(Команды!$AJ$2:$AL$19,MATCH(INDEX(Команды!$A$2:$AN$7500,MATCH(BI$3,Команды!$A$2:$A$7500,0),$E69+2),Команды!$AJ$2:$AJ$19,0),3),0)</f>
        <v>В</v>
      </c>
      <c r="BK69" s="342"/>
      <c r="BL69" s="174" t="str">
        <f>IF(OR(IF(INDEX(Команды!$A$2:$AN$7500,MATCH(BL$3,Команды!$A$2:$A$7500,0),$E69+2)=Команды!$AJ$2,TRUE,FALSE),IF(INDEX(Команды!$A$2:$AN$7500,MATCH(BL$3,Команды!$A$2:$A$7500,0),$E69+2)=Команды!$AJ$3,TRUE,FALSE),IF(INDEX(Команды!$A$2:$AN$7500,MATCH(BL$3,Команды!$A$2:$A$7500,0),$E69+2)=Команды!$AJ$4,TRUE,FALSE),IF(INDEX(Команды!$A$2:$AN$7500,MATCH(BL$3,Команды!$A$2:$A$7500,0),$E69+2)=Команды!$AJ$5,TRUE,FALSE),IF(INDEX(Команды!$A$2:$AN$7500,MATCH(BL$3,Команды!$A$2:$A$7500,0),$E69+2)=Команды!$AJ$6,TRUE,FALSE),IF(INDEX(Команды!$A$2:$AN$7500,MATCH(BL$3,Команды!$A$2:$A$7500,0),$E69+2)=Команды!$AJ$7,TRUE,FALSE),IF(INDEX(Команды!$A$2:$AN$7500,MATCH(BL$3,Команды!$A$2:$A$7500,0),$E69+2)=Команды!$AJ$8,TRUE,FALSE),IF(INDEX(Команды!$A$2:$AN$7500,MATCH(BL$3,Команды!$A$2:$A$7500,0),$E69+2)=Команды!$AJ$9,TRUE,FALSE),IF(INDEX(Команды!$A$2:$AN$7500,MATCH(BL$3,Команды!$A$2:$A$7500,0),$E69+2)=Команды!$AJ$10,TRUE,FALSE),IF(INDEX(Команды!$A$2:$AN$7500,MATCH(BL$3,Команды!$A$2:$A$7500,0),$E69+2)=Команды!$AJ$11,TRUE,FALSE),IF(INDEX(Команды!$A$2:$AN$7500,MATCH(BL$3,Команды!$A$2:$A$7500,0),$E69+2)=Команды!$AJ$12,TRUE,FALSE),IF(INDEX(Команды!$A$2:$AN$7500,MATCH(BL$3,Команды!$A$2:$A$7500,0),$E69+2)=Команды!$AJ$13,TRUE,FALSE),IF(INDEX(Команды!$A$2:$AN$7500,MATCH(BL$3,Команды!$A$2:$A$7500,0),$E69+2)=Команды!$AJ$14,TRUE,FALSE),IF(INDEX(Команды!$A$2:$AN$7500,MATCH(BL$3,Команды!$A$2:$A$7500,0),$E69+2)=Команды!$AJ$15,TRUE,FALSE),IF(INDEX(Команды!$A$2:$AN$7500,MATCH(BL$3,Команды!$A$2:$A$7500,0),$E69+2)=Команды!$AJ$16,TRUE,FALSE),,IF(INDEX(Команды!$A$2:$AN$7500,MATCH(BL$3,Команды!$A$2:$A$7500,0),$E69+2)=Команды!$AJ$17,TRUE,FALSE),,IF(INDEX(Команды!$A$2:$AN$7500,MATCH(BL$3,Команды!$A$2:$A$7500,0),$E69+2)=Команды!$AJ$18,TRUE,FALSE),,IF(INDEX(Команды!$A$2:$AN$7500,MATCH(BL$3,Команды!$A$2:$A$7500,0),$E69+2)=Команды!$AJ$19,TRUE,FALSE)),INDEX(Команды!$AJ$2:$AK$19,MATCH(INDEX(Команды!$A$2:$AN$7500,MATCH(BL$3,Команды!$A$2:$A$7500,0),$E69+2),Команды!$AJ$2:$AJ$19,0),2),0)</f>
        <v>В</v>
      </c>
      <c r="BM69" s="175" t="str">
        <f>IF(OR(IF(INDEX(Команды!$A$2:$AN$7500,MATCH(BL$3,Команды!$A$2:$A$7500,0),$E69+2)=Команды!$AJ$2,TRUE,FALSE),IF(INDEX(Команды!$A$2:$AN$7500,MATCH(BL$3,Команды!$A$2:$A$7500,0),$E69+2)=Команды!$AJ$3,TRUE,FALSE),IF(INDEX(Команды!$A$2:$AN$7500,MATCH(BL$3,Команды!$A$2:$A$7500,0),$E69+2)=Команды!$AJ$4,TRUE,FALSE),IF(INDEX(Команды!$A$2:$AN$7500,MATCH(BL$3,Команды!$A$2:$A$7500,0),$E69+2)=Команды!$AJ$5,TRUE,FALSE),IF(INDEX(Команды!$A$2:$AN$7500,MATCH(BL$3,Команды!$A$2:$A$7500,0),$E69+2)=Команды!$AJ$6,TRUE,FALSE),IF(INDEX(Команды!$A$2:$AN$7500,MATCH(BL$3,Команды!$A$2:$A$7500,0),$E69+2)=Команды!$AJ$7,TRUE,FALSE),IF(INDEX(Команды!$A$2:$AN$7500,MATCH(BL$3,Команды!$A$2:$A$7500,0),$E69+2)=Команды!$AJ$8,TRUE,FALSE),IF(INDEX(Команды!$A$2:$AN$7500,MATCH(BL$3,Команды!$A$2:$A$7500,0),$E69+2)=Команды!$AJ$9,TRUE,FALSE),IF(INDEX(Команды!$A$2:$AN$7500,MATCH(BL$3,Команды!$A$2:$A$7500,0),$E69+2)=Команды!$AJ$10,TRUE,FALSE),IF(INDEX(Команды!$A$2:$AN$7500,MATCH(BL$3,Команды!$A$2:$A$7500,0),$E69+2)=Команды!$AJ$11,TRUE,FALSE),IF(INDEX(Команды!$A$2:$AN$7500,MATCH(BL$3,Команды!$A$2:$A$7500,0),$E69+2)=Команды!$AJ$12,TRUE,FALSE),IF(INDEX(Команды!$A$2:$AN$7500,MATCH(BL$3,Команды!$A$2:$A$7500,0),$E69+2)=Команды!$AJ$13,TRUE,FALSE),IF(INDEX(Команды!$A$2:$AN$7500,MATCH(BL$3,Команды!$A$2:$A$7500,0),$E69+2)=Команды!$AJ$14,TRUE,FALSE),IF(INDEX(Команды!$A$2:$AN$7500,MATCH(BL$3,Команды!$A$2:$A$7500,0),$E69+2)=Команды!$AJ$15,TRUE,FALSE),IF(INDEX(Команды!$A$2:$AN$7500,MATCH(BL$3,Команды!$A$2:$A$7500,0),$E69+2)=Команды!$AJ$16,TRUE,FALSE),IF(INDEX(Команды!$A$2:$AN$7500,MATCH(BL$3,Команды!$A$2:$A$7500,0),$E69+2)=Команды!$AJ$17,TRUE,FALSE),IF(INDEX(Команды!$A$2:$AN$7500,MATCH(BL$3,Команды!$A$2:$A$7500,0),$E69+2)=Команды!$AJ$18,TRUE,FALSE),IF(INDEX(Команды!$A$2:$AN$7500,MATCH(BL$3,Команды!$A$2:$A$7500,0),$E69+2)=Команды!$AJ$19,TRUE,FALSE)),INDEX(Команды!$AJ$2:$AL$19,MATCH(INDEX(Команды!$A$2:$AN$7500,MATCH(BL$3,Команды!$A$2:$A$7500,0),$E69+2),Команды!$AJ$2:$AJ$19,0),3),0)</f>
        <v>В</v>
      </c>
      <c r="BN69" s="342"/>
      <c r="BO69" s="174" t="str">
        <f>IF(OR(IF(INDEX(Команды!$A$2:$AN$7500,MATCH(BO$3,Команды!$A$2:$A$7500,0),$E69+2)=Команды!$AJ$2,TRUE,FALSE),IF(INDEX(Команды!$A$2:$AN$7500,MATCH(BO$3,Команды!$A$2:$A$7500,0),$E69+2)=Команды!$AJ$3,TRUE,FALSE),IF(INDEX(Команды!$A$2:$AN$7500,MATCH(BO$3,Команды!$A$2:$A$7500,0),$E69+2)=Команды!$AJ$4,TRUE,FALSE),IF(INDEX(Команды!$A$2:$AN$7500,MATCH(BO$3,Команды!$A$2:$A$7500,0),$E69+2)=Команды!$AJ$5,TRUE,FALSE),IF(INDEX(Команды!$A$2:$AN$7500,MATCH(BO$3,Команды!$A$2:$A$7500,0),$E69+2)=Команды!$AJ$6,TRUE,FALSE),IF(INDEX(Команды!$A$2:$AN$7500,MATCH(BO$3,Команды!$A$2:$A$7500,0),$E69+2)=Команды!$AJ$7,TRUE,FALSE),IF(INDEX(Команды!$A$2:$AN$7500,MATCH(BO$3,Команды!$A$2:$A$7500,0),$E69+2)=Команды!$AJ$8,TRUE,FALSE),IF(INDEX(Команды!$A$2:$AN$7500,MATCH(BO$3,Команды!$A$2:$A$7500,0),$E69+2)=Команды!$AJ$9,TRUE,FALSE),IF(INDEX(Команды!$A$2:$AN$7500,MATCH(BO$3,Команды!$A$2:$A$7500,0),$E69+2)=Команды!$AJ$10,TRUE,FALSE),IF(INDEX(Команды!$A$2:$AN$7500,MATCH(BO$3,Команды!$A$2:$A$7500,0),$E69+2)=Команды!$AJ$11,TRUE,FALSE),IF(INDEX(Команды!$A$2:$AN$7500,MATCH(BO$3,Команды!$A$2:$A$7500,0),$E69+2)=Команды!$AJ$12,TRUE,FALSE),IF(INDEX(Команды!$A$2:$AN$7500,MATCH(BO$3,Команды!$A$2:$A$7500,0),$E69+2)=Команды!$AJ$13,TRUE,FALSE),IF(INDEX(Команды!$A$2:$AN$7500,MATCH(BO$3,Команды!$A$2:$A$7500,0),$E69+2)=Команды!$AJ$14,TRUE,FALSE),IF(INDEX(Команды!$A$2:$AN$7500,MATCH(BO$3,Команды!$A$2:$A$7500,0),$E69+2)=Команды!$AJ$15,TRUE,FALSE),IF(INDEX(Команды!$A$2:$AN$7500,MATCH(BO$3,Команды!$A$2:$A$7500,0),$E69+2)=Команды!$AJ$16,TRUE,FALSE),,IF(INDEX(Команды!$A$2:$AN$7500,MATCH(BO$3,Команды!$A$2:$A$7500,0),$E69+2)=Команды!$AJ$17,TRUE,FALSE),,IF(INDEX(Команды!$A$2:$AN$7500,MATCH(BO$3,Команды!$A$2:$A$7500,0),$E69+2)=Команды!$AJ$18,TRUE,FALSE),,IF(INDEX(Команды!$A$2:$AN$7500,MATCH(BO$3,Команды!$A$2:$A$7500,0),$E69+2)=Команды!$AJ$19,TRUE,FALSE)),INDEX(Команды!$AJ$2:$AK$19,MATCH(INDEX(Команды!$A$2:$AN$7500,MATCH(BO$3,Команды!$A$2:$A$7500,0),$E69+2),Команды!$AJ$2:$AJ$19,0),2),0)</f>
        <v>В</v>
      </c>
      <c r="BP69" s="175" t="str">
        <f>IF(OR(IF(INDEX(Команды!$A$2:$AN$7500,MATCH(BO$3,Команды!$A$2:$A$7500,0),$E69+2)=Команды!$AJ$2,TRUE,FALSE),IF(INDEX(Команды!$A$2:$AN$7500,MATCH(BO$3,Команды!$A$2:$A$7500,0),$E69+2)=Команды!$AJ$3,TRUE,FALSE),IF(INDEX(Команды!$A$2:$AN$7500,MATCH(BO$3,Команды!$A$2:$A$7500,0),$E69+2)=Команды!$AJ$4,TRUE,FALSE),IF(INDEX(Команды!$A$2:$AN$7500,MATCH(BO$3,Команды!$A$2:$A$7500,0),$E69+2)=Команды!$AJ$5,TRUE,FALSE),IF(INDEX(Команды!$A$2:$AN$7500,MATCH(BO$3,Команды!$A$2:$A$7500,0),$E69+2)=Команды!$AJ$6,TRUE,FALSE),IF(INDEX(Команды!$A$2:$AN$7500,MATCH(BO$3,Команды!$A$2:$A$7500,0),$E69+2)=Команды!$AJ$7,TRUE,FALSE),IF(INDEX(Команды!$A$2:$AN$7500,MATCH(BO$3,Команды!$A$2:$A$7500,0),$E69+2)=Команды!$AJ$8,TRUE,FALSE),IF(INDEX(Команды!$A$2:$AN$7500,MATCH(BO$3,Команды!$A$2:$A$7500,0),$E69+2)=Команды!$AJ$9,TRUE,FALSE),IF(INDEX(Команды!$A$2:$AN$7500,MATCH(BO$3,Команды!$A$2:$A$7500,0),$E69+2)=Команды!$AJ$10,TRUE,FALSE),IF(INDEX(Команды!$A$2:$AN$7500,MATCH(BO$3,Команды!$A$2:$A$7500,0),$E69+2)=Команды!$AJ$11,TRUE,FALSE),IF(INDEX(Команды!$A$2:$AN$7500,MATCH(BO$3,Команды!$A$2:$A$7500,0),$E69+2)=Команды!$AJ$12,TRUE,FALSE),IF(INDEX(Команды!$A$2:$AN$7500,MATCH(BO$3,Команды!$A$2:$A$7500,0),$E69+2)=Команды!$AJ$13,TRUE,FALSE),IF(INDEX(Команды!$A$2:$AN$7500,MATCH(BO$3,Команды!$A$2:$A$7500,0),$E69+2)=Команды!$AJ$14,TRUE,FALSE),IF(INDEX(Команды!$A$2:$AN$7500,MATCH(BO$3,Команды!$A$2:$A$7500,0),$E69+2)=Команды!$AJ$15,TRUE,FALSE),IF(INDEX(Команды!$A$2:$AN$7500,MATCH(BO$3,Команды!$A$2:$A$7500,0),$E69+2)=Команды!$AJ$16,TRUE,FALSE),IF(INDEX(Команды!$A$2:$AN$7500,MATCH(BO$3,Команды!$A$2:$A$7500,0),$E69+2)=Команды!$AJ$17,TRUE,FALSE),IF(INDEX(Команды!$A$2:$AN$7500,MATCH(BO$3,Команды!$A$2:$A$7500,0),$E69+2)=Команды!$AJ$18,TRUE,FALSE),IF(INDEX(Команды!$A$2:$AN$7500,MATCH(BO$3,Команды!$A$2:$A$7500,0),$E69+2)=Команды!$AJ$19,TRUE,FALSE)),INDEX(Команды!$AJ$2:$AL$19,MATCH(INDEX(Команды!$A$2:$AN$7500,MATCH(BO$3,Команды!$A$2:$A$7500,0),$E69+2),Команды!$AJ$2:$AJ$19,0),3),0)</f>
        <v>В</v>
      </c>
      <c r="BQ69" s="342"/>
      <c r="BR69" s="174" t="str">
        <f>IF(OR(IF(INDEX(Команды!$A$2:$AN$7500,MATCH(BR$3,Команды!$A$2:$A$7500,0),$E69+2)=Команды!$AJ$2,TRUE,FALSE),IF(INDEX(Команды!$A$2:$AN$7500,MATCH(BR$3,Команды!$A$2:$A$7500,0),$E69+2)=Команды!$AJ$3,TRUE,FALSE),IF(INDEX(Команды!$A$2:$AN$7500,MATCH(BR$3,Команды!$A$2:$A$7500,0),$E69+2)=Команды!$AJ$4,TRUE,FALSE),IF(INDEX(Команды!$A$2:$AN$7500,MATCH(BR$3,Команды!$A$2:$A$7500,0),$E69+2)=Команды!$AJ$5,TRUE,FALSE),IF(INDEX(Команды!$A$2:$AN$7500,MATCH(BR$3,Команды!$A$2:$A$7500,0),$E69+2)=Команды!$AJ$6,TRUE,FALSE),IF(INDEX(Команды!$A$2:$AN$7500,MATCH(BR$3,Команды!$A$2:$A$7500,0),$E69+2)=Команды!$AJ$7,TRUE,FALSE),IF(INDEX(Команды!$A$2:$AN$7500,MATCH(BR$3,Команды!$A$2:$A$7500,0),$E69+2)=Команды!$AJ$8,TRUE,FALSE),IF(INDEX(Команды!$A$2:$AN$7500,MATCH(BR$3,Команды!$A$2:$A$7500,0),$E69+2)=Команды!$AJ$9,TRUE,FALSE),IF(INDEX(Команды!$A$2:$AN$7500,MATCH(BR$3,Команды!$A$2:$A$7500,0),$E69+2)=Команды!$AJ$10,TRUE,FALSE),IF(INDEX(Команды!$A$2:$AN$7500,MATCH(BR$3,Команды!$A$2:$A$7500,0),$E69+2)=Команды!$AJ$11,TRUE,FALSE),IF(INDEX(Команды!$A$2:$AN$7500,MATCH(BR$3,Команды!$A$2:$A$7500,0),$E69+2)=Команды!$AJ$12,TRUE,FALSE),IF(INDEX(Команды!$A$2:$AN$7500,MATCH(BR$3,Команды!$A$2:$A$7500,0),$E69+2)=Команды!$AJ$13,TRUE,FALSE),IF(INDEX(Команды!$A$2:$AN$7500,MATCH(BR$3,Команды!$A$2:$A$7500,0),$E69+2)=Команды!$AJ$14,TRUE,FALSE),IF(INDEX(Команды!$A$2:$AN$7500,MATCH(BR$3,Команды!$A$2:$A$7500,0),$E69+2)=Команды!$AJ$15,TRUE,FALSE),IF(INDEX(Команды!$A$2:$AN$7500,MATCH(BR$3,Команды!$A$2:$A$7500,0),$E69+2)=Команды!$AJ$16,TRUE,FALSE),,IF(INDEX(Команды!$A$2:$AN$7500,MATCH(BR$3,Команды!$A$2:$A$7500,0),$E69+2)=Команды!$AJ$17,TRUE,FALSE),,IF(INDEX(Команды!$A$2:$AN$7500,MATCH(BR$3,Команды!$A$2:$A$7500,0),$E69+2)=Команды!$AJ$18,TRUE,FALSE),,IF(INDEX(Команды!$A$2:$AN$7500,MATCH(BR$3,Команды!$A$2:$A$7500,0),$E69+2)=Команды!$AJ$19,TRUE,FALSE)),INDEX(Команды!$AJ$2:$AK$19,MATCH(INDEX(Команды!$A$2:$AN$7500,MATCH(BR$3,Команды!$A$2:$A$7500,0),$E69+2),Команды!$AJ$2:$AJ$19,0),2),0)</f>
        <v>В</v>
      </c>
      <c r="BS69" s="175" t="str">
        <f>IF(OR(IF(INDEX(Команды!$A$2:$AN$7500,MATCH(BR$3,Команды!$A$2:$A$7500,0),$E69+2)=Команды!$AJ$2,TRUE,FALSE),IF(INDEX(Команды!$A$2:$AN$7500,MATCH(BR$3,Команды!$A$2:$A$7500,0),$E69+2)=Команды!$AJ$3,TRUE,FALSE),IF(INDEX(Команды!$A$2:$AN$7500,MATCH(BR$3,Команды!$A$2:$A$7500,0),$E69+2)=Команды!$AJ$4,TRUE,FALSE),IF(INDEX(Команды!$A$2:$AN$7500,MATCH(BR$3,Команды!$A$2:$A$7500,0),$E69+2)=Команды!$AJ$5,TRUE,FALSE),IF(INDEX(Команды!$A$2:$AN$7500,MATCH(BR$3,Команды!$A$2:$A$7500,0),$E69+2)=Команды!$AJ$6,TRUE,FALSE),IF(INDEX(Команды!$A$2:$AN$7500,MATCH(BR$3,Команды!$A$2:$A$7500,0),$E69+2)=Команды!$AJ$7,TRUE,FALSE),IF(INDEX(Команды!$A$2:$AN$7500,MATCH(BR$3,Команды!$A$2:$A$7500,0),$E69+2)=Команды!$AJ$8,TRUE,FALSE),IF(INDEX(Команды!$A$2:$AN$7500,MATCH(BR$3,Команды!$A$2:$A$7500,0),$E69+2)=Команды!$AJ$9,TRUE,FALSE),IF(INDEX(Команды!$A$2:$AN$7500,MATCH(BR$3,Команды!$A$2:$A$7500,0),$E69+2)=Команды!$AJ$10,TRUE,FALSE),IF(INDEX(Команды!$A$2:$AN$7500,MATCH(BR$3,Команды!$A$2:$A$7500,0),$E69+2)=Команды!$AJ$11,TRUE,FALSE),IF(INDEX(Команды!$A$2:$AN$7500,MATCH(BR$3,Команды!$A$2:$A$7500,0),$E69+2)=Команды!$AJ$12,TRUE,FALSE),IF(INDEX(Команды!$A$2:$AN$7500,MATCH(BR$3,Команды!$A$2:$A$7500,0),$E69+2)=Команды!$AJ$13,TRUE,FALSE),IF(INDEX(Команды!$A$2:$AN$7500,MATCH(BR$3,Команды!$A$2:$A$7500,0),$E69+2)=Команды!$AJ$14,TRUE,FALSE),IF(INDEX(Команды!$A$2:$AN$7500,MATCH(BR$3,Команды!$A$2:$A$7500,0),$E69+2)=Команды!$AJ$15,TRUE,FALSE),IF(INDEX(Команды!$A$2:$AN$7500,MATCH(BR$3,Команды!$A$2:$A$7500,0),$E69+2)=Команды!$AJ$16,TRUE,FALSE),IF(INDEX(Команды!$A$2:$AN$7500,MATCH(BR$3,Команды!$A$2:$A$7500,0),$E69+2)=Команды!$AJ$17,TRUE,FALSE),IF(INDEX(Команды!$A$2:$AN$7500,MATCH(BR$3,Команды!$A$2:$A$7500,0),$E69+2)=Команды!$AJ$18,TRUE,FALSE),IF(INDEX(Команды!$A$2:$AN$7500,MATCH(BR$3,Команды!$A$2:$A$7500,0),$E69+2)=Команды!$AJ$19,TRUE,FALSE)),INDEX(Команды!$AJ$2:$AL$19,MATCH(INDEX(Команды!$A$2:$AN$7500,MATCH(BR$3,Команды!$A$2:$A$7500,0),$E69+2),Команды!$AJ$2:$AJ$19,0),3),0)</f>
        <v>В</v>
      </c>
      <c r="BT69" s="342"/>
      <c r="BU69" s="174" t="str">
        <f>IF(OR(IF(INDEX(Команды!$A$2:$AN$7500,MATCH(BU$3,Команды!$A$2:$A$7500,0),$E69+2)=Команды!$AJ$2,TRUE,FALSE),IF(INDEX(Команды!$A$2:$AN$7500,MATCH(BU$3,Команды!$A$2:$A$7500,0),$E69+2)=Команды!$AJ$3,TRUE,FALSE),IF(INDEX(Команды!$A$2:$AN$7500,MATCH(BU$3,Команды!$A$2:$A$7500,0),$E69+2)=Команды!$AJ$4,TRUE,FALSE),IF(INDEX(Команды!$A$2:$AN$7500,MATCH(BU$3,Команды!$A$2:$A$7500,0),$E69+2)=Команды!$AJ$5,TRUE,FALSE),IF(INDEX(Команды!$A$2:$AN$7500,MATCH(BU$3,Команды!$A$2:$A$7500,0),$E69+2)=Команды!$AJ$6,TRUE,FALSE),IF(INDEX(Команды!$A$2:$AN$7500,MATCH(BU$3,Команды!$A$2:$A$7500,0),$E69+2)=Команды!$AJ$7,TRUE,FALSE),IF(INDEX(Команды!$A$2:$AN$7500,MATCH(BU$3,Команды!$A$2:$A$7500,0),$E69+2)=Команды!$AJ$8,TRUE,FALSE),IF(INDEX(Команды!$A$2:$AN$7500,MATCH(BU$3,Команды!$A$2:$A$7500,0),$E69+2)=Команды!$AJ$9,TRUE,FALSE),IF(INDEX(Команды!$A$2:$AN$7500,MATCH(BU$3,Команды!$A$2:$A$7500,0),$E69+2)=Команды!$AJ$10,TRUE,FALSE),IF(INDEX(Команды!$A$2:$AN$7500,MATCH(BU$3,Команды!$A$2:$A$7500,0),$E69+2)=Команды!$AJ$11,TRUE,FALSE),IF(INDEX(Команды!$A$2:$AN$7500,MATCH(BU$3,Команды!$A$2:$A$7500,0),$E69+2)=Команды!$AJ$12,TRUE,FALSE),IF(INDEX(Команды!$A$2:$AN$7500,MATCH(BU$3,Команды!$A$2:$A$7500,0),$E69+2)=Команды!$AJ$13,TRUE,FALSE),IF(INDEX(Команды!$A$2:$AN$7500,MATCH(BU$3,Команды!$A$2:$A$7500,0),$E69+2)=Команды!$AJ$14,TRUE,FALSE),IF(INDEX(Команды!$A$2:$AN$7500,MATCH(BU$3,Команды!$A$2:$A$7500,0),$E69+2)=Команды!$AJ$15,TRUE,FALSE),IF(INDEX(Команды!$A$2:$AN$7500,MATCH(BU$3,Команды!$A$2:$A$7500,0),$E69+2)=Команды!$AJ$16,TRUE,FALSE),,IF(INDEX(Команды!$A$2:$AN$7500,MATCH(BU$3,Команды!$A$2:$A$7500,0),$E69+2)=Команды!$AJ$17,TRUE,FALSE),,IF(INDEX(Команды!$A$2:$AN$7500,MATCH(BU$3,Команды!$A$2:$A$7500,0),$E69+2)=Команды!$AJ$18,TRUE,FALSE),,IF(INDEX(Команды!$A$2:$AN$7500,MATCH(BU$3,Команды!$A$2:$A$7500,0),$E69+2)=Команды!$AJ$19,TRUE,FALSE)),INDEX(Команды!$AJ$2:$AK$19,MATCH(INDEX(Команды!$A$2:$AN$7500,MATCH(BU$3,Команды!$A$2:$A$7500,0),$E69+2),Команды!$AJ$2:$AJ$19,0),2),0)</f>
        <v>В</v>
      </c>
      <c r="BV69" s="175" t="str">
        <f>IF(OR(IF(INDEX(Команды!$A$2:$AN$7500,MATCH(BU$3,Команды!$A$2:$A$7500,0),$E69+2)=Команды!$AJ$2,TRUE,FALSE),IF(INDEX(Команды!$A$2:$AN$7500,MATCH(BU$3,Команды!$A$2:$A$7500,0),$E69+2)=Команды!$AJ$3,TRUE,FALSE),IF(INDEX(Команды!$A$2:$AN$7500,MATCH(BU$3,Команды!$A$2:$A$7500,0),$E69+2)=Команды!$AJ$4,TRUE,FALSE),IF(INDEX(Команды!$A$2:$AN$7500,MATCH(BU$3,Команды!$A$2:$A$7500,0),$E69+2)=Команды!$AJ$5,TRUE,FALSE),IF(INDEX(Команды!$A$2:$AN$7500,MATCH(BU$3,Команды!$A$2:$A$7500,0),$E69+2)=Команды!$AJ$6,TRUE,FALSE),IF(INDEX(Команды!$A$2:$AN$7500,MATCH(BU$3,Команды!$A$2:$A$7500,0),$E69+2)=Команды!$AJ$7,TRUE,FALSE),IF(INDEX(Команды!$A$2:$AN$7500,MATCH(BU$3,Команды!$A$2:$A$7500,0),$E69+2)=Команды!$AJ$8,TRUE,FALSE),IF(INDEX(Команды!$A$2:$AN$7500,MATCH(BU$3,Команды!$A$2:$A$7500,0),$E69+2)=Команды!$AJ$9,TRUE,FALSE),IF(INDEX(Команды!$A$2:$AN$7500,MATCH(BU$3,Команды!$A$2:$A$7500,0),$E69+2)=Команды!$AJ$10,TRUE,FALSE),IF(INDEX(Команды!$A$2:$AN$7500,MATCH(BU$3,Команды!$A$2:$A$7500,0),$E69+2)=Команды!$AJ$11,TRUE,FALSE),IF(INDEX(Команды!$A$2:$AN$7500,MATCH(BU$3,Команды!$A$2:$A$7500,0),$E69+2)=Команды!$AJ$12,TRUE,FALSE),IF(INDEX(Команды!$A$2:$AN$7500,MATCH(BU$3,Команды!$A$2:$A$7500,0),$E69+2)=Команды!$AJ$13,TRUE,FALSE),IF(INDEX(Команды!$A$2:$AN$7500,MATCH(BU$3,Команды!$A$2:$A$7500,0),$E69+2)=Команды!$AJ$14,TRUE,FALSE),IF(INDEX(Команды!$A$2:$AN$7500,MATCH(BU$3,Команды!$A$2:$A$7500,0),$E69+2)=Команды!$AJ$15,TRUE,FALSE),IF(INDEX(Команды!$A$2:$AN$7500,MATCH(BU$3,Команды!$A$2:$A$7500,0),$E69+2)=Команды!$AJ$16,TRUE,FALSE),IF(INDEX(Команды!$A$2:$AN$7500,MATCH(BU$3,Команды!$A$2:$A$7500,0),$E69+2)=Команды!$AJ$17,TRUE,FALSE),IF(INDEX(Команды!$A$2:$AN$7500,MATCH(BU$3,Команды!$A$2:$A$7500,0),$E69+2)=Команды!$AJ$18,TRUE,FALSE),IF(INDEX(Команды!$A$2:$AN$7500,MATCH(BU$3,Команды!$A$2:$A$7500,0),$E69+2)=Команды!$AJ$19,TRUE,FALSE)),INDEX(Команды!$AJ$2:$AL$19,MATCH(INDEX(Команды!$A$2:$AN$7500,MATCH(BU$3,Команды!$A$2:$A$7500,0),$E69+2),Команды!$AJ$2:$AJ$19,0),3),0)</f>
        <v>В</v>
      </c>
      <c r="BW69" s="342"/>
      <c r="BX69" s="174" t="str">
        <f>IF(OR(IF(INDEX(Команды!$A$2:$AN$7500,MATCH(BX$3,Команды!$A$2:$A$7500,0),$E69+2)=Команды!$AJ$2,TRUE,FALSE),IF(INDEX(Команды!$A$2:$AN$7500,MATCH(BX$3,Команды!$A$2:$A$7500,0),$E69+2)=Команды!$AJ$3,TRUE,FALSE),IF(INDEX(Команды!$A$2:$AN$7500,MATCH(BX$3,Команды!$A$2:$A$7500,0),$E69+2)=Команды!$AJ$4,TRUE,FALSE),IF(INDEX(Команды!$A$2:$AN$7500,MATCH(BX$3,Команды!$A$2:$A$7500,0),$E69+2)=Команды!$AJ$5,TRUE,FALSE),IF(INDEX(Команды!$A$2:$AN$7500,MATCH(BX$3,Команды!$A$2:$A$7500,0),$E69+2)=Команды!$AJ$6,TRUE,FALSE),IF(INDEX(Команды!$A$2:$AN$7500,MATCH(BX$3,Команды!$A$2:$A$7500,0),$E69+2)=Команды!$AJ$7,TRUE,FALSE),IF(INDEX(Команды!$A$2:$AN$7500,MATCH(BX$3,Команды!$A$2:$A$7500,0),$E69+2)=Команды!$AJ$8,TRUE,FALSE),IF(INDEX(Команды!$A$2:$AN$7500,MATCH(BX$3,Команды!$A$2:$A$7500,0),$E69+2)=Команды!$AJ$9,TRUE,FALSE),IF(INDEX(Команды!$A$2:$AN$7500,MATCH(BX$3,Команды!$A$2:$A$7500,0),$E69+2)=Команды!$AJ$10,TRUE,FALSE),IF(INDEX(Команды!$A$2:$AN$7500,MATCH(BX$3,Команды!$A$2:$A$7500,0),$E69+2)=Команды!$AJ$11,TRUE,FALSE),IF(INDEX(Команды!$A$2:$AN$7500,MATCH(BX$3,Команды!$A$2:$A$7500,0),$E69+2)=Команды!$AJ$12,TRUE,FALSE),IF(INDEX(Команды!$A$2:$AN$7500,MATCH(BX$3,Команды!$A$2:$A$7500,0),$E69+2)=Команды!$AJ$13,TRUE,FALSE),IF(INDEX(Команды!$A$2:$AN$7500,MATCH(BX$3,Команды!$A$2:$A$7500,0),$E69+2)=Команды!$AJ$14,TRUE,FALSE),IF(INDEX(Команды!$A$2:$AN$7500,MATCH(BX$3,Команды!$A$2:$A$7500,0),$E69+2)=Команды!$AJ$15,TRUE,FALSE),IF(INDEX(Команды!$A$2:$AN$7500,MATCH(BX$3,Команды!$A$2:$A$7500,0),$E69+2)=Команды!$AJ$16,TRUE,FALSE),,IF(INDEX(Команды!$A$2:$AN$7500,MATCH(BX$3,Команды!$A$2:$A$7500,0),$E69+2)=Команды!$AJ$17,TRUE,FALSE),,IF(INDEX(Команды!$A$2:$AN$7500,MATCH(BX$3,Команды!$A$2:$A$7500,0),$E69+2)=Команды!$AJ$18,TRUE,FALSE),,IF(INDEX(Команды!$A$2:$AN$7500,MATCH(BX$3,Команды!$A$2:$A$7500,0),$E69+2)=Команды!$AJ$19,TRUE,FALSE)),INDEX(Команды!$AJ$2:$AK$19,MATCH(INDEX(Команды!$A$2:$AN$7500,MATCH(BX$3,Команды!$A$2:$A$7500,0),$E69+2),Команды!$AJ$2:$AJ$19,0),2),0)</f>
        <v>В</v>
      </c>
      <c r="BY69" s="175" t="str">
        <f>IF(OR(IF(INDEX(Команды!$A$2:$AN$7500,MATCH(BX$3,Команды!$A$2:$A$7500,0),$E69+2)=Команды!$AJ$2,TRUE,FALSE),IF(INDEX(Команды!$A$2:$AN$7500,MATCH(BX$3,Команды!$A$2:$A$7500,0),$E69+2)=Команды!$AJ$3,TRUE,FALSE),IF(INDEX(Команды!$A$2:$AN$7500,MATCH(BX$3,Команды!$A$2:$A$7500,0),$E69+2)=Команды!$AJ$4,TRUE,FALSE),IF(INDEX(Команды!$A$2:$AN$7500,MATCH(BX$3,Команды!$A$2:$A$7500,0),$E69+2)=Команды!$AJ$5,TRUE,FALSE),IF(INDEX(Команды!$A$2:$AN$7500,MATCH(BX$3,Команды!$A$2:$A$7500,0),$E69+2)=Команды!$AJ$6,TRUE,FALSE),IF(INDEX(Команды!$A$2:$AN$7500,MATCH(BX$3,Команды!$A$2:$A$7500,0),$E69+2)=Команды!$AJ$7,TRUE,FALSE),IF(INDEX(Команды!$A$2:$AN$7500,MATCH(BX$3,Команды!$A$2:$A$7500,0),$E69+2)=Команды!$AJ$8,TRUE,FALSE),IF(INDEX(Команды!$A$2:$AN$7500,MATCH(BX$3,Команды!$A$2:$A$7500,0),$E69+2)=Команды!$AJ$9,TRUE,FALSE),IF(INDEX(Команды!$A$2:$AN$7500,MATCH(BX$3,Команды!$A$2:$A$7500,0),$E69+2)=Команды!$AJ$10,TRUE,FALSE),IF(INDEX(Команды!$A$2:$AN$7500,MATCH(BX$3,Команды!$A$2:$A$7500,0),$E69+2)=Команды!$AJ$11,TRUE,FALSE),IF(INDEX(Команды!$A$2:$AN$7500,MATCH(BX$3,Команды!$A$2:$A$7500,0),$E69+2)=Команды!$AJ$12,TRUE,FALSE),IF(INDEX(Команды!$A$2:$AN$7500,MATCH(BX$3,Команды!$A$2:$A$7500,0),$E69+2)=Команды!$AJ$13,TRUE,FALSE),IF(INDEX(Команды!$A$2:$AN$7500,MATCH(BX$3,Команды!$A$2:$A$7500,0),$E69+2)=Команды!$AJ$14,TRUE,FALSE),IF(INDEX(Команды!$A$2:$AN$7500,MATCH(BX$3,Команды!$A$2:$A$7500,0),$E69+2)=Команды!$AJ$15,TRUE,FALSE),IF(INDEX(Команды!$A$2:$AN$7500,MATCH(BX$3,Команды!$A$2:$A$7500,0),$E69+2)=Команды!$AJ$16,TRUE,FALSE),IF(INDEX(Команды!$A$2:$AN$7500,MATCH(BX$3,Команды!$A$2:$A$7500,0),$E69+2)=Команды!$AJ$17,TRUE,FALSE),IF(INDEX(Команды!$A$2:$AN$7500,MATCH(BX$3,Команды!$A$2:$A$7500,0),$E69+2)=Команды!$AJ$18,TRUE,FALSE),IF(INDEX(Команды!$A$2:$AN$7500,MATCH(BX$3,Команды!$A$2:$A$7500,0),$E69+2)=Команды!$AJ$19,TRUE,FALSE)),INDEX(Команды!$AJ$2:$AL$19,MATCH(INDEX(Команды!$A$2:$AN$7500,MATCH(BX$3,Команды!$A$2:$A$7500,0),$E69+2),Команды!$AJ$2:$AJ$19,0),3),0)</f>
        <v>В</v>
      </c>
      <c r="BZ69" s="342"/>
      <c r="CA69" s="174" t="str">
        <f>IF(OR(IF(INDEX(Команды!$A$2:$AN$7500,MATCH(CA$3,Команды!$A$2:$A$7500,0),$E69+2)=Команды!$AJ$2,TRUE,FALSE),IF(INDEX(Команды!$A$2:$AN$7500,MATCH(CA$3,Команды!$A$2:$A$7500,0),$E69+2)=Команды!$AJ$3,TRUE,FALSE),IF(INDEX(Команды!$A$2:$AN$7500,MATCH(CA$3,Команды!$A$2:$A$7500,0),$E69+2)=Команды!$AJ$4,TRUE,FALSE),IF(INDEX(Команды!$A$2:$AN$7500,MATCH(CA$3,Команды!$A$2:$A$7500,0),$E69+2)=Команды!$AJ$5,TRUE,FALSE),IF(INDEX(Команды!$A$2:$AN$7500,MATCH(CA$3,Команды!$A$2:$A$7500,0),$E69+2)=Команды!$AJ$6,TRUE,FALSE),IF(INDEX(Команды!$A$2:$AN$7500,MATCH(CA$3,Команды!$A$2:$A$7500,0),$E69+2)=Команды!$AJ$7,TRUE,FALSE),IF(INDEX(Команды!$A$2:$AN$7500,MATCH(CA$3,Команды!$A$2:$A$7500,0),$E69+2)=Команды!$AJ$8,TRUE,FALSE),IF(INDEX(Команды!$A$2:$AN$7500,MATCH(CA$3,Команды!$A$2:$A$7500,0),$E69+2)=Команды!$AJ$9,TRUE,FALSE),IF(INDEX(Команды!$A$2:$AN$7500,MATCH(CA$3,Команды!$A$2:$A$7500,0),$E69+2)=Команды!$AJ$10,TRUE,FALSE),IF(INDEX(Команды!$A$2:$AN$7500,MATCH(CA$3,Команды!$A$2:$A$7500,0),$E69+2)=Команды!$AJ$11,TRUE,FALSE),IF(INDEX(Команды!$A$2:$AN$7500,MATCH(CA$3,Команды!$A$2:$A$7500,0),$E69+2)=Команды!$AJ$12,TRUE,FALSE),IF(INDEX(Команды!$A$2:$AN$7500,MATCH(CA$3,Команды!$A$2:$A$7500,0),$E69+2)=Команды!$AJ$13,TRUE,FALSE),IF(INDEX(Команды!$A$2:$AN$7500,MATCH(CA$3,Команды!$A$2:$A$7500,0),$E69+2)=Команды!$AJ$14,TRUE,FALSE),IF(INDEX(Команды!$A$2:$AN$7500,MATCH(CA$3,Команды!$A$2:$A$7500,0),$E69+2)=Команды!$AJ$15,TRUE,FALSE),IF(INDEX(Команды!$A$2:$AN$7500,MATCH(CA$3,Команды!$A$2:$A$7500,0),$E69+2)=Команды!$AJ$16,TRUE,FALSE),,IF(INDEX(Команды!$A$2:$AN$7500,MATCH(CA$3,Команды!$A$2:$A$7500,0),$E69+2)=Команды!$AJ$17,TRUE,FALSE),,IF(INDEX(Команды!$A$2:$AN$7500,MATCH(CA$3,Команды!$A$2:$A$7500,0),$E69+2)=Команды!$AJ$18,TRUE,FALSE),,IF(INDEX(Команды!$A$2:$AN$7500,MATCH(CA$3,Команды!$A$2:$A$7500,0),$E69+2)=Команды!$AJ$19,TRUE,FALSE)),INDEX(Команды!$AJ$2:$AK$19,MATCH(INDEX(Команды!$A$2:$AN$7500,MATCH(CA$3,Команды!$A$2:$A$7500,0),$E69+2),Команды!$AJ$2:$AJ$19,0),2),0)</f>
        <v>В</v>
      </c>
      <c r="CB69" s="175" t="str">
        <f>IF(OR(IF(INDEX(Команды!$A$2:$AN$7500,MATCH(CA$3,Команды!$A$2:$A$7500,0),$E69+2)=Команды!$AJ$2,TRUE,FALSE),IF(INDEX(Команды!$A$2:$AN$7500,MATCH(CA$3,Команды!$A$2:$A$7500,0),$E69+2)=Команды!$AJ$3,TRUE,FALSE),IF(INDEX(Команды!$A$2:$AN$7500,MATCH(CA$3,Команды!$A$2:$A$7500,0),$E69+2)=Команды!$AJ$4,TRUE,FALSE),IF(INDEX(Команды!$A$2:$AN$7500,MATCH(CA$3,Команды!$A$2:$A$7500,0),$E69+2)=Команды!$AJ$5,TRUE,FALSE),IF(INDEX(Команды!$A$2:$AN$7500,MATCH(CA$3,Команды!$A$2:$A$7500,0),$E69+2)=Команды!$AJ$6,TRUE,FALSE),IF(INDEX(Команды!$A$2:$AN$7500,MATCH(CA$3,Команды!$A$2:$A$7500,0),$E69+2)=Команды!$AJ$7,TRUE,FALSE),IF(INDEX(Команды!$A$2:$AN$7500,MATCH(CA$3,Команды!$A$2:$A$7500,0),$E69+2)=Команды!$AJ$8,TRUE,FALSE),IF(INDEX(Команды!$A$2:$AN$7500,MATCH(CA$3,Команды!$A$2:$A$7500,0),$E69+2)=Команды!$AJ$9,TRUE,FALSE),IF(INDEX(Команды!$A$2:$AN$7500,MATCH(CA$3,Команды!$A$2:$A$7500,0),$E69+2)=Команды!$AJ$10,TRUE,FALSE),IF(INDEX(Команды!$A$2:$AN$7500,MATCH(CA$3,Команды!$A$2:$A$7500,0),$E69+2)=Команды!$AJ$11,TRUE,FALSE),IF(INDEX(Команды!$A$2:$AN$7500,MATCH(CA$3,Команды!$A$2:$A$7500,0),$E69+2)=Команды!$AJ$12,TRUE,FALSE),IF(INDEX(Команды!$A$2:$AN$7500,MATCH(CA$3,Команды!$A$2:$A$7500,0),$E69+2)=Команды!$AJ$13,TRUE,FALSE),IF(INDEX(Команды!$A$2:$AN$7500,MATCH(CA$3,Команды!$A$2:$A$7500,0),$E69+2)=Команды!$AJ$14,TRUE,FALSE),IF(INDEX(Команды!$A$2:$AN$7500,MATCH(CA$3,Команды!$A$2:$A$7500,0),$E69+2)=Команды!$AJ$15,TRUE,FALSE),IF(INDEX(Команды!$A$2:$AN$7500,MATCH(CA$3,Команды!$A$2:$A$7500,0),$E69+2)=Команды!$AJ$16,TRUE,FALSE),IF(INDEX(Команды!$A$2:$AN$7500,MATCH(CA$3,Команды!$A$2:$A$7500,0),$E69+2)=Команды!$AJ$17,TRUE,FALSE),IF(INDEX(Команды!$A$2:$AN$7500,MATCH(CA$3,Команды!$A$2:$A$7500,0),$E69+2)=Команды!$AJ$18,TRUE,FALSE),IF(INDEX(Команды!$A$2:$AN$7500,MATCH(CA$3,Команды!$A$2:$A$7500,0),$E69+2)=Команды!$AJ$19,TRUE,FALSE)),INDEX(Команды!$AJ$2:$AL$19,MATCH(INDEX(Команды!$A$2:$AN$7500,MATCH(CA$3,Команды!$A$2:$A$7500,0),$E69+2),Команды!$AJ$2:$AJ$19,0),3),0)</f>
        <v>В</v>
      </c>
      <c r="CC69" s="342"/>
      <c r="CD69" s="174" t="str">
        <f>IF(OR(IF(INDEX(Команды!$A$2:$AN$7500,MATCH(CD$3,Команды!$A$2:$A$7500,0),$E69+2)=Команды!$AJ$2,TRUE,FALSE),IF(INDEX(Команды!$A$2:$AN$7500,MATCH(CD$3,Команды!$A$2:$A$7500,0),$E69+2)=Команды!$AJ$3,TRUE,FALSE),IF(INDEX(Команды!$A$2:$AN$7500,MATCH(CD$3,Команды!$A$2:$A$7500,0),$E69+2)=Команды!$AJ$4,TRUE,FALSE),IF(INDEX(Команды!$A$2:$AN$7500,MATCH(CD$3,Команды!$A$2:$A$7500,0),$E69+2)=Команды!$AJ$5,TRUE,FALSE),IF(INDEX(Команды!$A$2:$AN$7500,MATCH(CD$3,Команды!$A$2:$A$7500,0),$E69+2)=Команды!$AJ$6,TRUE,FALSE),IF(INDEX(Команды!$A$2:$AN$7500,MATCH(CD$3,Команды!$A$2:$A$7500,0),$E69+2)=Команды!$AJ$7,TRUE,FALSE),IF(INDEX(Команды!$A$2:$AN$7500,MATCH(CD$3,Команды!$A$2:$A$7500,0),$E69+2)=Команды!$AJ$8,TRUE,FALSE),IF(INDEX(Команды!$A$2:$AN$7500,MATCH(CD$3,Команды!$A$2:$A$7500,0),$E69+2)=Команды!$AJ$9,TRUE,FALSE),IF(INDEX(Команды!$A$2:$AN$7500,MATCH(CD$3,Команды!$A$2:$A$7500,0),$E69+2)=Команды!$AJ$10,TRUE,FALSE),IF(INDEX(Команды!$A$2:$AN$7500,MATCH(CD$3,Команды!$A$2:$A$7500,0),$E69+2)=Команды!$AJ$11,TRUE,FALSE),IF(INDEX(Команды!$A$2:$AN$7500,MATCH(CD$3,Команды!$A$2:$A$7500,0),$E69+2)=Команды!$AJ$12,TRUE,FALSE),IF(INDEX(Команды!$A$2:$AN$7500,MATCH(CD$3,Команды!$A$2:$A$7500,0),$E69+2)=Команды!$AJ$13,TRUE,FALSE),IF(INDEX(Команды!$A$2:$AN$7500,MATCH(CD$3,Команды!$A$2:$A$7500,0),$E69+2)=Команды!$AJ$14,TRUE,FALSE),IF(INDEX(Команды!$A$2:$AN$7500,MATCH(CD$3,Команды!$A$2:$A$7500,0),$E69+2)=Команды!$AJ$15,TRUE,FALSE),IF(INDEX(Команды!$A$2:$AN$7500,MATCH(CD$3,Команды!$A$2:$A$7500,0),$E69+2)=Команды!$AJ$16,TRUE,FALSE),,IF(INDEX(Команды!$A$2:$AN$7500,MATCH(CD$3,Команды!$A$2:$A$7500,0),$E69+2)=Команды!$AJ$17,TRUE,FALSE),,IF(INDEX(Команды!$A$2:$AN$7500,MATCH(CD$3,Команды!$A$2:$A$7500,0),$E69+2)=Команды!$AJ$18,TRUE,FALSE),,IF(INDEX(Команды!$A$2:$AN$7500,MATCH(CD$3,Команды!$A$2:$A$7500,0),$E69+2)=Команды!$AJ$19,TRUE,FALSE)),INDEX(Команды!$AJ$2:$AK$19,MATCH(INDEX(Команды!$A$2:$AN$7500,MATCH(CD$3,Команды!$A$2:$A$7500,0),$E69+2),Команды!$AJ$2:$AJ$19,0),2),0)</f>
        <v>В</v>
      </c>
      <c r="CE69" s="175" t="str">
        <f>IF(OR(IF(INDEX(Команды!$A$2:$AN$7500,MATCH(CD$3,Команды!$A$2:$A$7500,0),$E69+2)=Команды!$AJ$2,TRUE,FALSE),IF(INDEX(Команды!$A$2:$AN$7500,MATCH(CD$3,Команды!$A$2:$A$7500,0),$E69+2)=Команды!$AJ$3,TRUE,FALSE),IF(INDEX(Команды!$A$2:$AN$7500,MATCH(CD$3,Команды!$A$2:$A$7500,0),$E69+2)=Команды!$AJ$4,TRUE,FALSE),IF(INDEX(Команды!$A$2:$AN$7500,MATCH(CD$3,Команды!$A$2:$A$7500,0),$E69+2)=Команды!$AJ$5,TRUE,FALSE),IF(INDEX(Команды!$A$2:$AN$7500,MATCH(CD$3,Команды!$A$2:$A$7500,0),$E69+2)=Команды!$AJ$6,TRUE,FALSE),IF(INDEX(Команды!$A$2:$AN$7500,MATCH(CD$3,Команды!$A$2:$A$7500,0),$E69+2)=Команды!$AJ$7,TRUE,FALSE),IF(INDEX(Команды!$A$2:$AN$7500,MATCH(CD$3,Команды!$A$2:$A$7500,0),$E69+2)=Команды!$AJ$8,TRUE,FALSE),IF(INDEX(Команды!$A$2:$AN$7500,MATCH(CD$3,Команды!$A$2:$A$7500,0),$E69+2)=Команды!$AJ$9,TRUE,FALSE),IF(INDEX(Команды!$A$2:$AN$7500,MATCH(CD$3,Команды!$A$2:$A$7500,0),$E69+2)=Команды!$AJ$10,TRUE,FALSE),IF(INDEX(Команды!$A$2:$AN$7500,MATCH(CD$3,Команды!$A$2:$A$7500,0),$E69+2)=Команды!$AJ$11,TRUE,FALSE),IF(INDEX(Команды!$A$2:$AN$7500,MATCH(CD$3,Команды!$A$2:$A$7500,0),$E69+2)=Команды!$AJ$12,TRUE,FALSE),IF(INDEX(Команды!$A$2:$AN$7500,MATCH(CD$3,Команды!$A$2:$A$7500,0),$E69+2)=Команды!$AJ$13,TRUE,FALSE),IF(INDEX(Команды!$A$2:$AN$7500,MATCH(CD$3,Команды!$A$2:$A$7500,0),$E69+2)=Команды!$AJ$14,TRUE,FALSE),IF(INDEX(Команды!$A$2:$AN$7500,MATCH(CD$3,Команды!$A$2:$A$7500,0),$E69+2)=Команды!$AJ$15,TRUE,FALSE),IF(INDEX(Команды!$A$2:$AN$7500,MATCH(CD$3,Команды!$A$2:$A$7500,0),$E69+2)=Команды!$AJ$16,TRUE,FALSE),IF(INDEX(Команды!$A$2:$AN$7500,MATCH(CD$3,Команды!$A$2:$A$7500,0),$E69+2)=Команды!$AJ$17,TRUE,FALSE),IF(INDEX(Команды!$A$2:$AN$7500,MATCH(CD$3,Команды!$A$2:$A$7500,0),$E69+2)=Команды!$AJ$18,TRUE,FALSE),IF(INDEX(Команды!$A$2:$AN$7500,MATCH(CD$3,Команды!$A$2:$A$7500,0),$E69+2)=Команды!$AJ$19,TRUE,FALSE)),INDEX(Команды!$AJ$2:$AL$19,MATCH(INDEX(Команды!$A$2:$AN$7500,MATCH(CD$3,Команды!$A$2:$A$7500,0),$E69+2),Команды!$AJ$2:$AJ$19,0),3),0)</f>
        <v>В</v>
      </c>
      <c r="CF69" s="342"/>
      <c r="CG69" s="174" t="str">
        <f>IF(OR(IF(INDEX(Команды!$A$2:$AN$7500,MATCH(CG$3,Команды!$A$2:$A$7500,0),$E69+2)=Команды!$AJ$2,TRUE,FALSE),IF(INDEX(Команды!$A$2:$AN$7500,MATCH(CG$3,Команды!$A$2:$A$7500,0),$E69+2)=Команды!$AJ$3,TRUE,FALSE),IF(INDEX(Команды!$A$2:$AN$7500,MATCH(CG$3,Команды!$A$2:$A$7500,0),$E69+2)=Команды!$AJ$4,TRUE,FALSE),IF(INDEX(Команды!$A$2:$AN$7500,MATCH(CG$3,Команды!$A$2:$A$7500,0),$E69+2)=Команды!$AJ$5,TRUE,FALSE),IF(INDEX(Команды!$A$2:$AN$7500,MATCH(CG$3,Команды!$A$2:$A$7500,0),$E69+2)=Команды!$AJ$6,TRUE,FALSE),IF(INDEX(Команды!$A$2:$AN$7500,MATCH(CG$3,Команды!$A$2:$A$7500,0),$E69+2)=Команды!$AJ$7,TRUE,FALSE),IF(INDEX(Команды!$A$2:$AN$7500,MATCH(CG$3,Команды!$A$2:$A$7500,0),$E69+2)=Команды!$AJ$8,TRUE,FALSE),IF(INDEX(Команды!$A$2:$AN$7500,MATCH(CG$3,Команды!$A$2:$A$7500,0),$E69+2)=Команды!$AJ$9,TRUE,FALSE),IF(INDEX(Команды!$A$2:$AN$7500,MATCH(CG$3,Команды!$A$2:$A$7500,0),$E69+2)=Команды!$AJ$10,TRUE,FALSE),IF(INDEX(Команды!$A$2:$AN$7500,MATCH(CG$3,Команды!$A$2:$A$7500,0),$E69+2)=Команды!$AJ$11,TRUE,FALSE),IF(INDEX(Команды!$A$2:$AN$7500,MATCH(CG$3,Команды!$A$2:$A$7500,0),$E69+2)=Команды!$AJ$12,TRUE,FALSE),IF(INDEX(Команды!$A$2:$AN$7500,MATCH(CG$3,Команды!$A$2:$A$7500,0),$E69+2)=Команды!$AJ$13,TRUE,FALSE),IF(INDEX(Команды!$A$2:$AN$7500,MATCH(CG$3,Команды!$A$2:$A$7500,0),$E69+2)=Команды!$AJ$14,TRUE,FALSE),IF(INDEX(Команды!$A$2:$AN$7500,MATCH(CG$3,Команды!$A$2:$A$7500,0),$E69+2)=Команды!$AJ$15,TRUE,FALSE),IF(INDEX(Команды!$A$2:$AN$7500,MATCH(CG$3,Команды!$A$2:$A$7500,0),$E69+2)=Команды!$AJ$16,TRUE,FALSE),,IF(INDEX(Команды!$A$2:$AN$7500,MATCH(CG$3,Команды!$A$2:$A$7500,0),$E69+2)=Команды!$AJ$17,TRUE,FALSE),,IF(INDEX(Команды!$A$2:$AN$7500,MATCH(CG$3,Команды!$A$2:$A$7500,0),$E69+2)=Команды!$AJ$18,TRUE,FALSE),,IF(INDEX(Команды!$A$2:$AN$7500,MATCH(CG$3,Команды!$A$2:$A$7500,0),$E69+2)=Команды!$AJ$19,TRUE,FALSE)),INDEX(Команды!$AJ$2:$AK$19,MATCH(INDEX(Команды!$A$2:$AN$7500,MATCH(CG$3,Команды!$A$2:$A$7500,0),$E69+2),Команды!$AJ$2:$AJ$19,0),2),0)</f>
        <v>В</v>
      </c>
      <c r="CH69" s="175" t="str">
        <f>IF(OR(IF(INDEX(Команды!$A$2:$AN$7500,MATCH(CG$3,Команды!$A$2:$A$7500,0),$E69+2)=Команды!$AJ$2,TRUE,FALSE),IF(INDEX(Команды!$A$2:$AN$7500,MATCH(CG$3,Команды!$A$2:$A$7500,0),$E69+2)=Команды!$AJ$3,TRUE,FALSE),IF(INDEX(Команды!$A$2:$AN$7500,MATCH(CG$3,Команды!$A$2:$A$7500,0),$E69+2)=Команды!$AJ$4,TRUE,FALSE),IF(INDEX(Команды!$A$2:$AN$7500,MATCH(CG$3,Команды!$A$2:$A$7500,0),$E69+2)=Команды!$AJ$5,TRUE,FALSE),IF(INDEX(Команды!$A$2:$AN$7500,MATCH(CG$3,Команды!$A$2:$A$7500,0),$E69+2)=Команды!$AJ$6,TRUE,FALSE),IF(INDEX(Команды!$A$2:$AN$7500,MATCH(CG$3,Команды!$A$2:$A$7500,0),$E69+2)=Команды!$AJ$7,TRUE,FALSE),IF(INDEX(Команды!$A$2:$AN$7500,MATCH(CG$3,Команды!$A$2:$A$7500,0),$E69+2)=Команды!$AJ$8,TRUE,FALSE),IF(INDEX(Команды!$A$2:$AN$7500,MATCH(CG$3,Команды!$A$2:$A$7500,0),$E69+2)=Команды!$AJ$9,TRUE,FALSE),IF(INDEX(Команды!$A$2:$AN$7500,MATCH(CG$3,Команды!$A$2:$A$7500,0),$E69+2)=Команды!$AJ$10,TRUE,FALSE),IF(INDEX(Команды!$A$2:$AN$7500,MATCH(CG$3,Команды!$A$2:$A$7500,0),$E69+2)=Команды!$AJ$11,TRUE,FALSE),IF(INDEX(Команды!$A$2:$AN$7500,MATCH(CG$3,Команды!$A$2:$A$7500,0),$E69+2)=Команды!$AJ$12,TRUE,FALSE),IF(INDEX(Команды!$A$2:$AN$7500,MATCH(CG$3,Команды!$A$2:$A$7500,0),$E69+2)=Команды!$AJ$13,TRUE,FALSE),IF(INDEX(Команды!$A$2:$AN$7500,MATCH(CG$3,Команды!$A$2:$A$7500,0),$E69+2)=Команды!$AJ$14,TRUE,FALSE),IF(INDEX(Команды!$A$2:$AN$7500,MATCH(CG$3,Команды!$A$2:$A$7500,0),$E69+2)=Команды!$AJ$15,TRUE,FALSE),IF(INDEX(Команды!$A$2:$AN$7500,MATCH(CG$3,Команды!$A$2:$A$7500,0),$E69+2)=Команды!$AJ$16,TRUE,FALSE),IF(INDEX(Команды!$A$2:$AN$7500,MATCH(CG$3,Команды!$A$2:$A$7500,0),$E69+2)=Команды!$AJ$17,TRUE,FALSE),IF(INDEX(Команды!$A$2:$AN$7500,MATCH(CG$3,Команды!$A$2:$A$7500,0),$E69+2)=Команды!$AJ$18,TRUE,FALSE),IF(INDEX(Команды!$A$2:$AN$7500,MATCH(CG$3,Команды!$A$2:$A$7500,0),$E69+2)=Команды!$AJ$19,TRUE,FALSE)),INDEX(Команды!$AJ$2:$AL$19,MATCH(INDEX(Команды!$A$2:$AN$7500,MATCH(CG$3,Команды!$A$2:$A$7500,0),$E69+2),Команды!$AJ$2:$AJ$19,0),3),0)</f>
        <v>В</v>
      </c>
      <c r="CI69" s="342"/>
      <c r="CJ69" s="174" t="str">
        <f>IF(OR(IF(INDEX(Команды!$A$2:$AN$7500,MATCH(CJ$3,Команды!$A$2:$A$7500,0),$E69+2)=Команды!$AJ$2,TRUE,FALSE),IF(INDEX(Команды!$A$2:$AN$7500,MATCH(CJ$3,Команды!$A$2:$A$7500,0),$E69+2)=Команды!$AJ$3,TRUE,FALSE),IF(INDEX(Команды!$A$2:$AN$7500,MATCH(CJ$3,Команды!$A$2:$A$7500,0),$E69+2)=Команды!$AJ$4,TRUE,FALSE),IF(INDEX(Команды!$A$2:$AN$7500,MATCH(CJ$3,Команды!$A$2:$A$7500,0),$E69+2)=Команды!$AJ$5,TRUE,FALSE),IF(INDEX(Команды!$A$2:$AN$7500,MATCH(CJ$3,Команды!$A$2:$A$7500,0),$E69+2)=Команды!$AJ$6,TRUE,FALSE),IF(INDEX(Команды!$A$2:$AN$7500,MATCH(CJ$3,Команды!$A$2:$A$7500,0),$E69+2)=Команды!$AJ$7,TRUE,FALSE),IF(INDEX(Команды!$A$2:$AN$7500,MATCH(CJ$3,Команды!$A$2:$A$7500,0),$E69+2)=Команды!$AJ$8,TRUE,FALSE),IF(INDEX(Команды!$A$2:$AN$7500,MATCH(CJ$3,Команды!$A$2:$A$7500,0),$E69+2)=Команды!$AJ$9,TRUE,FALSE),IF(INDEX(Команды!$A$2:$AN$7500,MATCH(CJ$3,Команды!$A$2:$A$7500,0),$E69+2)=Команды!$AJ$10,TRUE,FALSE),IF(INDEX(Команды!$A$2:$AN$7500,MATCH(CJ$3,Команды!$A$2:$A$7500,0),$E69+2)=Команды!$AJ$11,TRUE,FALSE),IF(INDEX(Команды!$A$2:$AN$7500,MATCH(CJ$3,Команды!$A$2:$A$7500,0),$E69+2)=Команды!$AJ$12,TRUE,FALSE),IF(INDEX(Команды!$A$2:$AN$7500,MATCH(CJ$3,Команды!$A$2:$A$7500,0),$E69+2)=Команды!$AJ$13,TRUE,FALSE),IF(INDEX(Команды!$A$2:$AN$7500,MATCH(CJ$3,Команды!$A$2:$A$7500,0),$E69+2)=Команды!$AJ$14,TRUE,FALSE),IF(INDEX(Команды!$A$2:$AN$7500,MATCH(CJ$3,Команды!$A$2:$A$7500,0),$E69+2)=Команды!$AJ$15,TRUE,FALSE),IF(INDEX(Команды!$A$2:$AN$7500,MATCH(CJ$3,Команды!$A$2:$A$7500,0),$E69+2)=Команды!$AJ$16,TRUE,FALSE),,IF(INDEX(Команды!$A$2:$AN$7500,MATCH(CJ$3,Команды!$A$2:$A$7500,0),$E69+2)=Команды!$AJ$17,TRUE,FALSE),,IF(INDEX(Команды!$A$2:$AN$7500,MATCH(CJ$3,Команды!$A$2:$A$7500,0),$E69+2)=Команды!$AJ$18,TRUE,FALSE),,IF(INDEX(Команды!$A$2:$AN$7500,MATCH(CJ$3,Команды!$A$2:$A$7500,0),$E69+2)=Команды!$AJ$19,TRUE,FALSE)),INDEX(Команды!$AJ$2:$AK$19,MATCH(INDEX(Команды!$A$2:$AN$7500,MATCH(CJ$3,Команды!$A$2:$A$7500,0),$E69+2),Команды!$AJ$2:$AJ$19,0),2),0)</f>
        <v>В</v>
      </c>
      <c r="CK69" s="175" t="str">
        <f>IF(OR(IF(INDEX(Команды!$A$2:$AN$7500,MATCH(CJ$3,Команды!$A$2:$A$7500,0),$E69+2)=Команды!$AJ$2,TRUE,FALSE),IF(INDEX(Команды!$A$2:$AN$7500,MATCH(CJ$3,Команды!$A$2:$A$7500,0),$E69+2)=Команды!$AJ$3,TRUE,FALSE),IF(INDEX(Команды!$A$2:$AN$7500,MATCH(CJ$3,Команды!$A$2:$A$7500,0),$E69+2)=Команды!$AJ$4,TRUE,FALSE),IF(INDEX(Команды!$A$2:$AN$7500,MATCH(CJ$3,Команды!$A$2:$A$7500,0),$E69+2)=Команды!$AJ$5,TRUE,FALSE),IF(INDEX(Команды!$A$2:$AN$7500,MATCH(CJ$3,Команды!$A$2:$A$7500,0),$E69+2)=Команды!$AJ$6,TRUE,FALSE),IF(INDEX(Команды!$A$2:$AN$7500,MATCH(CJ$3,Команды!$A$2:$A$7500,0),$E69+2)=Команды!$AJ$7,TRUE,FALSE),IF(INDEX(Команды!$A$2:$AN$7500,MATCH(CJ$3,Команды!$A$2:$A$7500,0),$E69+2)=Команды!$AJ$8,TRUE,FALSE),IF(INDEX(Команды!$A$2:$AN$7500,MATCH(CJ$3,Команды!$A$2:$A$7500,0),$E69+2)=Команды!$AJ$9,TRUE,FALSE),IF(INDEX(Команды!$A$2:$AN$7500,MATCH(CJ$3,Команды!$A$2:$A$7500,0),$E69+2)=Команды!$AJ$10,TRUE,FALSE),IF(INDEX(Команды!$A$2:$AN$7500,MATCH(CJ$3,Команды!$A$2:$A$7500,0),$E69+2)=Команды!$AJ$11,TRUE,FALSE),IF(INDEX(Команды!$A$2:$AN$7500,MATCH(CJ$3,Команды!$A$2:$A$7500,0),$E69+2)=Команды!$AJ$12,TRUE,FALSE),IF(INDEX(Команды!$A$2:$AN$7500,MATCH(CJ$3,Команды!$A$2:$A$7500,0),$E69+2)=Команды!$AJ$13,TRUE,FALSE),IF(INDEX(Команды!$A$2:$AN$7500,MATCH(CJ$3,Команды!$A$2:$A$7500,0),$E69+2)=Команды!$AJ$14,TRUE,FALSE),IF(INDEX(Команды!$A$2:$AN$7500,MATCH(CJ$3,Команды!$A$2:$A$7500,0),$E69+2)=Команды!$AJ$15,TRUE,FALSE),IF(INDEX(Команды!$A$2:$AN$7500,MATCH(CJ$3,Команды!$A$2:$A$7500,0),$E69+2)=Команды!$AJ$16,TRUE,FALSE),IF(INDEX(Команды!$A$2:$AN$7500,MATCH(CJ$3,Команды!$A$2:$A$7500,0),$E69+2)=Команды!$AJ$17,TRUE,FALSE),IF(INDEX(Команды!$A$2:$AN$7500,MATCH(CJ$3,Команды!$A$2:$A$7500,0),$E69+2)=Команды!$AJ$18,TRUE,FALSE),IF(INDEX(Команды!$A$2:$AN$7500,MATCH(CJ$3,Команды!$A$2:$A$7500,0),$E69+2)=Команды!$AJ$19,TRUE,FALSE)),INDEX(Команды!$AJ$2:$AL$19,MATCH(INDEX(Команды!$A$2:$AN$7500,MATCH(CJ$3,Команды!$A$2:$A$7500,0),$E69+2),Команды!$AJ$2:$AJ$19,0),3),0)</f>
        <v>В</v>
      </c>
      <c r="CL69" s="342"/>
      <c r="CM69" s="174" t="str">
        <f>IF(OR(IF(INDEX(Команды!$A$2:$AN$7500,MATCH(CM$3,Команды!$A$2:$A$7500,0),$E69+2)=Команды!$AJ$2,TRUE,FALSE),IF(INDEX(Команды!$A$2:$AN$7500,MATCH(CM$3,Команды!$A$2:$A$7500,0),$E69+2)=Команды!$AJ$3,TRUE,FALSE),IF(INDEX(Команды!$A$2:$AN$7500,MATCH(CM$3,Команды!$A$2:$A$7500,0),$E69+2)=Команды!$AJ$4,TRUE,FALSE),IF(INDEX(Команды!$A$2:$AN$7500,MATCH(CM$3,Команды!$A$2:$A$7500,0),$E69+2)=Команды!$AJ$5,TRUE,FALSE),IF(INDEX(Команды!$A$2:$AN$7500,MATCH(CM$3,Команды!$A$2:$A$7500,0),$E69+2)=Команды!$AJ$6,TRUE,FALSE),IF(INDEX(Команды!$A$2:$AN$7500,MATCH(CM$3,Команды!$A$2:$A$7500,0),$E69+2)=Команды!$AJ$7,TRUE,FALSE),IF(INDEX(Команды!$A$2:$AN$7500,MATCH(CM$3,Команды!$A$2:$A$7500,0),$E69+2)=Команды!$AJ$8,TRUE,FALSE),IF(INDEX(Команды!$A$2:$AN$7500,MATCH(CM$3,Команды!$A$2:$A$7500,0),$E69+2)=Команды!$AJ$9,TRUE,FALSE),IF(INDEX(Команды!$A$2:$AN$7500,MATCH(CM$3,Команды!$A$2:$A$7500,0),$E69+2)=Команды!$AJ$10,TRUE,FALSE),IF(INDEX(Команды!$A$2:$AN$7500,MATCH(CM$3,Команды!$A$2:$A$7500,0),$E69+2)=Команды!$AJ$11,TRUE,FALSE),IF(INDEX(Команды!$A$2:$AN$7500,MATCH(CM$3,Команды!$A$2:$A$7500,0),$E69+2)=Команды!$AJ$12,TRUE,FALSE),IF(INDEX(Команды!$A$2:$AN$7500,MATCH(CM$3,Команды!$A$2:$A$7500,0),$E69+2)=Команды!$AJ$13,TRUE,FALSE),IF(INDEX(Команды!$A$2:$AN$7500,MATCH(CM$3,Команды!$A$2:$A$7500,0),$E69+2)=Команды!$AJ$14,TRUE,FALSE),IF(INDEX(Команды!$A$2:$AN$7500,MATCH(CM$3,Команды!$A$2:$A$7500,0),$E69+2)=Команды!$AJ$15,TRUE,FALSE),IF(INDEX(Команды!$A$2:$AN$7500,MATCH(CM$3,Команды!$A$2:$A$7500,0),$E69+2)=Команды!$AJ$16,TRUE,FALSE),,IF(INDEX(Команды!$A$2:$AN$7500,MATCH(CM$3,Команды!$A$2:$A$7500,0),$E69+2)=Команды!$AJ$17,TRUE,FALSE),,IF(INDEX(Команды!$A$2:$AN$7500,MATCH(CM$3,Команды!$A$2:$A$7500,0),$E69+2)=Команды!$AJ$18,TRUE,FALSE),,IF(INDEX(Команды!$A$2:$AN$7500,MATCH(CM$3,Команды!$A$2:$A$7500,0),$E69+2)=Команды!$AJ$19,TRUE,FALSE)),INDEX(Команды!$AJ$2:$AK$19,MATCH(INDEX(Команды!$A$2:$AN$7500,MATCH(CM$3,Команды!$A$2:$A$7500,0),$E69+2),Команды!$AJ$2:$AJ$19,0),2),0)</f>
        <v>В</v>
      </c>
      <c r="CN69" s="175" t="str">
        <f>IF(OR(IF(INDEX(Команды!$A$2:$AN$7500,MATCH(CM$3,Команды!$A$2:$A$7500,0),$E69+2)=Команды!$AJ$2,TRUE,FALSE),IF(INDEX(Команды!$A$2:$AN$7500,MATCH(CM$3,Команды!$A$2:$A$7500,0),$E69+2)=Команды!$AJ$3,TRUE,FALSE),IF(INDEX(Команды!$A$2:$AN$7500,MATCH(CM$3,Команды!$A$2:$A$7500,0),$E69+2)=Команды!$AJ$4,TRUE,FALSE),IF(INDEX(Команды!$A$2:$AN$7500,MATCH(CM$3,Команды!$A$2:$A$7500,0),$E69+2)=Команды!$AJ$5,TRUE,FALSE),IF(INDEX(Команды!$A$2:$AN$7500,MATCH(CM$3,Команды!$A$2:$A$7500,0),$E69+2)=Команды!$AJ$6,TRUE,FALSE),IF(INDEX(Команды!$A$2:$AN$7500,MATCH(CM$3,Команды!$A$2:$A$7500,0),$E69+2)=Команды!$AJ$7,TRUE,FALSE),IF(INDEX(Команды!$A$2:$AN$7500,MATCH(CM$3,Команды!$A$2:$A$7500,0),$E69+2)=Команды!$AJ$8,TRUE,FALSE),IF(INDEX(Команды!$A$2:$AN$7500,MATCH(CM$3,Команды!$A$2:$A$7500,0),$E69+2)=Команды!$AJ$9,TRUE,FALSE),IF(INDEX(Команды!$A$2:$AN$7500,MATCH(CM$3,Команды!$A$2:$A$7500,0),$E69+2)=Команды!$AJ$10,TRUE,FALSE),IF(INDEX(Команды!$A$2:$AN$7500,MATCH(CM$3,Команды!$A$2:$A$7500,0),$E69+2)=Команды!$AJ$11,TRUE,FALSE),IF(INDEX(Команды!$A$2:$AN$7500,MATCH(CM$3,Команды!$A$2:$A$7500,0),$E69+2)=Команды!$AJ$12,TRUE,FALSE),IF(INDEX(Команды!$A$2:$AN$7500,MATCH(CM$3,Команды!$A$2:$A$7500,0),$E69+2)=Команды!$AJ$13,TRUE,FALSE),IF(INDEX(Команды!$A$2:$AN$7500,MATCH(CM$3,Команды!$A$2:$A$7500,0),$E69+2)=Команды!$AJ$14,TRUE,FALSE),IF(INDEX(Команды!$A$2:$AN$7500,MATCH(CM$3,Команды!$A$2:$A$7500,0),$E69+2)=Команды!$AJ$15,TRUE,FALSE),IF(INDEX(Команды!$A$2:$AN$7500,MATCH(CM$3,Команды!$A$2:$A$7500,0),$E69+2)=Команды!$AJ$16,TRUE,FALSE),IF(INDEX(Команды!$A$2:$AN$7500,MATCH(CM$3,Команды!$A$2:$A$7500,0),$E69+2)=Команды!$AJ$17,TRUE,FALSE),IF(INDEX(Команды!$A$2:$AN$7500,MATCH(CM$3,Команды!$A$2:$A$7500,0),$E69+2)=Команды!$AJ$18,TRUE,FALSE),IF(INDEX(Команды!$A$2:$AN$7500,MATCH(CM$3,Команды!$A$2:$A$7500,0),$E69+2)=Команды!$AJ$19,TRUE,FALSE)),INDEX(Команды!$AJ$2:$AL$19,MATCH(INDEX(Команды!$A$2:$AN$7500,MATCH(CM$3,Команды!$A$2:$A$7500,0),$E69+2),Команды!$AJ$2:$AJ$19,0),3),0)</f>
        <v>В</v>
      </c>
      <c r="CO69" s="342"/>
      <c r="CP69" s="174" t="str">
        <f>IF(OR(IF(INDEX(Команды!$A$2:$AN$7500,MATCH(CP$3,Команды!$A$2:$A$7500,0),$E69+2)=Команды!$AJ$2,TRUE,FALSE),IF(INDEX(Команды!$A$2:$AN$7500,MATCH(CP$3,Команды!$A$2:$A$7500,0),$E69+2)=Команды!$AJ$3,TRUE,FALSE),IF(INDEX(Команды!$A$2:$AN$7500,MATCH(CP$3,Команды!$A$2:$A$7500,0),$E69+2)=Команды!$AJ$4,TRUE,FALSE),IF(INDEX(Команды!$A$2:$AN$7500,MATCH(CP$3,Команды!$A$2:$A$7500,0),$E69+2)=Команды!$AJ$5,TRUE,FALSE),IF(INDEX(Команды!$A$2:$AN$7500,MATCH(CP$3,Команды!$A$2:$A$7500,0),$E69+2)=Команды!$AJ$6,TRUE,FALSE),IF(INDEX(Команды!$A$2:$AN$7500,MATCH(CP$3,Команды!$A$2:$A$7500,0),$E69+2)=Команды!$AJ$7,TRUE,FALSE),IF(INDEX(Команды!$A$2:$AN$7500,MATCH(CP$3,Команды!$A$2:$A$7500,0),$E69+2)=Команды!$AJ$8,TRUE,FALSE),IF(INDEX(Команды!$A$2:$AN$7500,MATCH(CP$3,Команды!$A$2:$A$7500,0),$E69+2)=Команды!$AJ$9,TRUE,FALSE),IF(INDEX(Команды!$A$2:$AN$7500,MATCH(CP$3,Команды!$A$2:$A$7500,0),$E69+2)=Команды!$AJ$10,TRUE,FALSE),IF(INDEX(Команды!$A$2:$AN$7500,MATCH(CP$3,Команды!$A$2:$A$7500,0),$E69+2)=Команды!$AJ$11,TRUE,FALSE),IF(INDEX(Команды!$A$2:$AN$7500,MATCH(CP$3,Команды!$A$2:$A$7500,0),$E69+2)=Команды!$AJ$12,TRUE,FALSE),IF(INDEX(Команды!$A$2:$AN$7500,MATCH(CP$3,Команды!$A$2:$A$7500,0),$E69+2)=Команды!$AJ$13,TRUE,FALSE),IF(INDEX(Команды!$A$2:$AN$7500,MATCH(CP$3,Команды!$A$2:$A$7500,0),$E69+2)=Команды!$AJ$14,TRUE,FALSE),IF(INDEX(Команды!$A$2:$AN$7500,MATCH(CP$3,Команды!$A$2:$A$7500,0),$E69+2)=Команды!$AJ$15,TRUE,FALSE),IF(INDEX(Команды!$A$2:$AN$7500,MATCH(CP$3,Команды!$A$2:$A$7500,0),$E69+2)=Команды!$AJ$16,TRUE,FALSE),,IF(INDEX(Команды!$A$2:$AN$7500,MATCH(CP$3,Команды!$A$2:$A$7500,0),$E69+2)=Команды!$AJ$17,TRUE,FALSE),,IF(INDEX(Команды!$A$2:$AN$7500,MATCH(CP$3,Команды!$A$2:$A$7500,0),$E69+2)=Команды!$AJ$18,TRUE,FALSE),,IF(INDEX(Команды!$A$2:$AN$7500,MATCH(CP$3,Команды!$A$2:$A$7500,0),$E69+2)=Команды!$AJ$19,TRUE,FALSE)),INDEX(Команды!$AJ$2:$AK$19,MATCH(INDEX(Команды!$A$2:$AN$7500,MATCH(CP$3,Команды!$A$2:$A$7500,0),$E69+2),Команды!$AJ$2:$AJ$19,0),2),0)</f>
        <v>В</v>
      </c>
      <c r="CQ69" s="175" t="str">
        <f>IF(OR(IF(INDEX(Команды!$A$2:$AN$7500,MATCH(CP$3,Команды!$A$2:$A$7500,0),$E69+2)=Команды!$AJ$2,TRUE,FALSE),IF(INDEX(Команды!$A$2:$AN$7500,MATCH(CP$3,Команды!$A$2:$A$7500,0),$E69+2)=Команды!$AJ$3,TRUE,FALSE),IF(INDEX(Команды!$A$2:$AN$7500,MATCH(CP$3,Команды!$A$2:$A$7500,0),$E69+2)=Команды!$AJ$4,TRUE,FALSE),IF(INDEX(Команды!$A$2:$AN$7500,MATCH(CP$3,Команды!$A$2:$A$7500,0),$E69+2)=Команды!$AJ$5,TRUE,FALSE),IF(INDEX(Команды!$A$2:$AN$7500,MATCH(CP$3,Команды!$A$2:$A$7500,0),$E69+2)=Команды!$AJ$6,TRUE,FALSE),IF(INDEX(Команды!$A$2:$AN$7500,MATCH(CP$3,Команды!$A$2:$A$7500,0),$E69+2)=Команды!$AJ$7,TRUE,FALSE),IF(INDEX(Команды!$A$2:$AN$7500,MATCH(CP$3,Команды!$A$2:$A$7500,0),$E69+2)=Команды!$AJ$8,TRUE,FALSE),IF(INDEX(Команды!$A$2:$AN$7500,MATCH(CP$3,Команды!$A$2:$A$7500,0),$E69+2)=Команды!$AJ$9,TRUE,FALSE),IF(INDEX(Команды!$A$2:$AN$7500,MATCH(CP$3,Команды!$A$2:$A$7500,0),$E69+2)=Команды!$AJ$10,TRUE,FALSE),IF(INDEX(Команды!$A$2:$AN$7500,MATCH(CP$3,Команды!$A$2:$A$7500,0),$E69+2)=Команды!$AJ$11,TRUE,FALSE),IF(INDEX(Команды!$A$2:$AN$7500,MATCH(CP$3,Команды!$A$2:$A$7500,0),$E69+2)=Команды!$AJ$12,TRUE,FALSE),IF(INDEX(Команды!$A$2:$AN$7500,MATCH(CP$3,Команды!$A$2:$A$7500,0),$E69+2)=Команды!$AJ$13,TRUE,FALSE),IF(INDEX(Команды!$A$2:$AN$7500,MATCH(CP$3,Команды!$A$2:$A$7500,0),$E69+2)=Команды!$AJ$14,TRUE,FALSE),IF(INDEX(Команды!$A$2:$AN$7500,MATCH(CP$3,Команды!$A$2:$A$7500,0),$E69+2)=Команды!$AJ$15,TRUE,FALSE),IF(INDEX(Команды!$A$2:$AN$7500,MATCH(CP$3,Команды!$A$2:$A$7500,0),$E69+2)=Команды!$AJ$16,TRUE,FALSE),IF(INDEX(Команды!$A$2:$AN$7500,MATCH(CP$3,Команды!$A$2:$A$7500,0),$E69+2)=Команды!$AJ$17,TRUE,FALSE),IF(INDEX(Команды!$A$2:$AN$7500,MATCH(CP$3,Команды!$A$2:$A$7500,0),$E69+2)=Команды!$AJ$18,TRUE,FALSE),IF(INDEX(Команды!$A$2:$AN$7500,MATCH(CP$3,Команды!$A$2:$A$7500,0),$E69+2)=Команды!$AJ$19,TRUE,FALSE)),INDEX(Команды!$AJ$2:$AL$19,MATCH(INDEX(Команды!$A$2:$AN$7500,MATCH(CP$3,Команды!$A$2:$A$7500,0),$E69+2),Команды!$AJ$2:$AJ$19,0),3),0)</f>
        <v>В</v>
      </c>
      <c r="CR69" s="342"/>
      <c r="CS69" s="174" t="str">
        <f>IF(OR(IF(INDEX(Команды!$A$2:$AN$7500,MATCH(CS$3,Команды!$A$2:$A$7500,0),$E69+2)=Команды!$AJ$2,TRUE,FALSE),IF(INDEX(Команды!$A$2:$AN$7500,MATCH(CS$3,Команды!$A$2:$A$7500,0),$E69+2)=Команды!$AJ$3,TRUE,FALSE),IF(INDEX(Команды!$A$2:$AN$7500,MATCH(CS$3,Команды!$A$2:$A$7500,0),$E69+2)=Команды!$AJ$4,TRUE,FALSE),IF(INDEX(Команды!$A$2:$AN$7500,MATCH(CS$3,Команды!$A$2:$A$7500,0),$E69+2)=Команды!$AJ$5,TRUE,FALSE),IF(INDEX(Команды!$A$2:$AN$7500,MATCH(CS$3,Команды!$A$2:$A$7500,0),$E69+2)=Команды!$AJ$6,TRUE,FALSE),IF(INDEX(Команды!$A$2:$AN$7500,MATCH(CS$3,Команды!$A$2:$A$7500,0),$E69+2)=Команды!$AJ$7,TRUE,FALSE),IF(INDEX(Команды!$A$2:$AN$7500,MATCH(CS$3,Команды!$A$2:$A$7500,0),$E69+2)=Команды!$AJ$8,TRUE,FALSE),IF(INDEX(Команды!$A$2:$AN$7500,MATCH(CS$3,Команды!$A$2:$A$7500,0),$E69+2)=Команды!$AJ$9,TRUE,FALSE),IF(INDEX(Команды!$A$2:$AN$7500,MATCH(CS$3,Команды!$A$2:$A$7500,0),$E69+2)=Команды!$AJ$10,TRUE,FALSE),IF(INDEX(Команды!$A$2:$AN$7500,MATCH(CS$3,Команды!$A$2:$A$7500,0),$E69+2)=Команды!$AJ$11,TRUE,FALSE),IF(INDEX(Команды!$A$2:$AN$7500,MATCH(CS$3,Команды!$A$2:$A$7500,0),$E69+2)=Команды!$AJ$12,TRUE,FALSE),IF(INDEX(Команды!$A$2:$AN$7500,MATCH(CS$3,Команды!$A$2:$A$7500,0),$E69+2)=Команды!$AJ$13,TRUE,FALSE),IF(INDEX(Команды!$A$2:$AN$7500,MATCH(CS$3,Команды!$A$2:$A$7500,0),$E69+2)=Команды!$AJ$14,TRUE,FALSE),IF(INDEX(Команды!$A$2:$AN$7500,MATCH(CS$3,Команды!$A$2:$A$7500,0),$E69+2)=Команды!$AJ$15,TRUE,FALSE),IF(INDEX(Команды!$A$2:$AN$7500,MATCH(CS$3,Команды!$A$2:$A$7500,0),$E69+2)=Команды!$AJ$16,TRUE,FALSE),,IF(INDEX(Команды!$A$2:$AN$7500,MATCH(CS$3,Команды!$A$2:$A$7500,0),$E69+2)=Команды!$AJ$17,TRUE,FALSE),,IF(INDEX(Команды!$A$2:$AN$7500,MATCH(CS$3,Команды!$A$2:$A$7500,0),$E69+2)=Команды!$AJ$18,TRUE,FALSE),,IF(INDEX(Команды!$A$2:$AN$7500,MATCH(CS$3,Команды!$A$2:$A$7500,0),$E69+2)=Команды!$AJ$19,TRUE,FALSE)),INDEX(Команды!$AJ$2:$AK$19,MATCH(INDEX(Команды!$A$2:$AN$7500,MATCH(CS$3,Команды!$A$2:$A$7500,0),$E69+2),Команды!$AJ$2:$AJ$19,0),2),0)</f>
        <v>В</v>
      </c>
      <c r="CT69" s="175" t="str">
        <f>IF(OR(IF(INDEX(Команды!$A$2:$AN$7500,MATCH(CS$3,Команды!$A$2:$A$7500,0),$E69+2)=Команды!$AJ$2,TRUE,FALSE),IF(INDEX(Команды!$A$2:$AN$7500,MATCH(CS$3,Команды!$A$2:$A$7500,0),$E69+2)=Команды!$AJ$3,TRUE,FALSE),IF(INDEX(Команды!$A$2:$AN$7500,MATCH(CS$3,Команды!$A$2:$A$7500,0),$E69+2)=Команды!$AJ$4,TRUE,FALSE),IF(INDEX(Команды!$A$2:$AN$7500,MATCH(CS$3,Команды!$A$2:$A$7500,0),$E69+2)=Команды!$AJ$5,TRUE,FALSE),IF(INDEX(Команды!$A$2:$AN$7500,MATCH(CS$3,Команды!$A$2:$A$7500,0),$E69+2)=Команды!$AJ$6,TRUE,FALSE),IF(INDEX(Команды!$A$2:$AN$7500,MATCH(CS$3,Команды!$A$2:$A$7500,0),$E69+2)=Команды!$AJ$7,TRUE,FALSE),IF(INDEX(Команды!$A$2:$AN$7500,MATCH(CS$3,Команды!$A$2:$A$7500,0),$E69+2)=Команды!$AJ$8,TRUE,FALSE),IF(INDEX(Команды!$A$2:$AN$7500,MATCH(CS$3,Команды!$A$2:$A$7500,0),$E69+2)=Команды!$AJ$9,TRUE,FALSE),IF(INDEX(Команды!$A$2:$AN$7500,MATCH(CS$3,Команды!$A$2:$A$7500,0),$E69+2)=Команды!$AJ$10,TRUE,FALSE),IF(INDEX(Команды!$A$2:$AN$7500,MATCH(CS$3,Команды!$A$2:$A$7500,0),$E69+2)=Команды!$AJ$11,TRUE,FALSE),IF(INDEX(Команды!$A$2:$AN$7500,MATCH(CS$3,Команды!$A$2:$A$7500,0),$E69+2)=Команды!$AJ$12,TRUE,FALSE),IF(INDEX(Команды!$A$2:$AN$7500,MATCH(CS$3,Команды!$A$2:$A$7500,0),$E69+2)=Команды!$AJ$13,TRUE,FALSE),IF(INDEX(Команды!$A$2:$AN$7500,MATCH(CS$3,Команды!$A$2:$A$7500,0),$E69+2)=Команды!$AJ$14,TRUE,FALSE),IF(INDEX(Команды!$A$2:$AN$7500,MATCH(CS$3,Команды!$A$2:$A$7500,0),$E69+2)=Команды!$AJ$15,TRUE,FALSE),IF(INDEX(Команды!$A$2:$AN$7500,MATCH(CS$3,Команды!$A$2:$A$7500,0),$E69+2)=Команды!$AJ$16,TRUE,FALSE),IF(INDEX(Команды!$A$2:$AN$7500,MATCH(CS$3,Команды!$A$2:$A$7500,0),$E69+2)=Команды!$AJ$17,TRUE,FALSE),IF(INDEX(Команды!$A$2:$AN$7500,MATCH(CS$3,Команды!$A$2:$A$7500,0),$E69+2)=Команды!$AJ$18,TRUE,FALSE),IF(INDEX(Команды!$A$2:$AN$7500,MATCH(CS$3,Команды!$A$2:$A$7500,0),$E69+2)=Команды!$AJ$19,TRUE,FALSE)),INDEX(Команды!$AJ$2:$AL$19,MATCH(INDEX(Команды!$A$2:$AN$7500,MATCH(CS$3,Команды!$A$2:$A$7500,0),$E69+2),Команды!$AJ$2:$AJ$19,0),3),0)</f>
        <v>В</v>
      </c>
      <c r="CU69" s="342"/>
    </row>
    <row r="70" spans="1:99" s="2" customFormat="1" ht="21.95" customHeight="1" x14ac:dyDescent="0.3">
      <c r="A70" s="251">
        <v>65</v>
      </c>
      <c r="B70" s="2">
        <f>VLOOKUP(A70,'Список КК'!A:F,6,TRUE)</f>
        <v>45606</v>
      </c>
      <c r="C70" s="638" t="str">
        <f>VLOOKUP(A70,'Список КК'!A:B,2,TRUE)</f>
        <v>Медведева Екатерина Владимировна</v>
      </c>
      <c r="D70" s="203" t="str">
        <f>VLOOKUP(A70,'Список КК'!A:D,4,TRUE)</f>
        <v>Возв</v>
      </c>
      <c r="E70" s="4">
        <f>VLOOKUP(A70,'Список КК'!A:C,3,TRUE)</f>
        <v>6</v>
      </c>
      <c r="F70" s="220">
        <f>VLOOKUP(A70,'Список КК'!A:E,5,TRUE)</f>
        <v>0</v>
      </c>
      <c r="G70" s="174">
        <f>IF(OR(IF(INDEX(Команды!$A$2:$AN$7500,MATCH(G$3,Команды!$A$2:$A$7500,0),$E70+2)=Команды!$AJ$2,TRUE,FALSE),IF(INDEX(Команды!$A$2:$AN$7500,MATCH(G$3,Команды!$A$2:$A$7500,0),$E70+2)=Команды!$AJ$3,TRUE,FALSE),IF(INDEX(Команды!$A$2:$AN$7500,MATCH(G$3,Команды!$A$2:$A$7500,0),$E70+2)=Команды!$AJ$4,TRUE,FALSE),IF(INDEX(Команды!$A$2:$AN$7500,MATCH(G$3,Команды!$A$2:$A$7500,0),$E70+2)=Команды!$AJ$5,TRUE,FALSE),IF(INDEX(Команды!$A$2:$AN$7500,MATCH(G$3,Команды!$A$2:$A$7500,0),$E70+2)=Команды!$AJ$6,TRUE,FALSE),IF(INDEX(Команды!$A$2:$AN$7500,MATCH(G$3,Команды!$A$2:$A$7500,0),$E70+2)=Команды!$AJ$7,TRUE,FALSE),IF(INDEX(Команды!$A$2:$AN$7500,MATCH(G$3,Команды!$A$2:$A$7500,0),$E70+2)=Команды!$AJ$8,TRUE,FALSE),IF(INDEX(Команды!$A$2:$AN$7500,MATCH(G$3,Команды!$A$2:$A$7500,0),$E70+2)=Команды!$AJ$9,TRUE,FALSE),IF(INDEX(Команды!$A$2:$AN$7500,MATCH(G$3,Команды!$A$2:$A$7500,0),$E70+2)=Команды!$AJ$10,TRUE,FALSE),IF(INDEX(Команды!$A$2:$AN$7500,MATCH(G$3,Команды!$A$2:$A$7500,0),$E70+2)=Команды!$AJ$11,TRUE,FALSE),IF(INDEX(Команды!$A$2:$AN$7500,MATCH(G$3,Команды!$A$2:$A$7500,0),$E70+2)=Команды!$AJ$12,TRUE,FALSE),IF(INDEX(Команды!$A$2:$AN$7500,MATCH(G$3,Команды!$A$2:$A$7500,0),$E70+2)=Команды!$AJ$13,TRUE,FALSE),IF(INDEX(Команды!$A$2:$AN$7500,MATCH(G$3,Команды!$A$2:$A$7500,0),$E70+2)=Команды!$AJ$14,TRUE,FALSE),IF(INDEX(Команды!$A$2:$AN$7500,MATCH(G$3,Команды!$A$2:$A$7500,0),$E70+2)=Команды!$AJ$15,TRUE,FALSE),IF(INDEX(Команды!$A$2:$AN$7500,MATCH(G$3,Команды!$A$2:$A$7500,0),$E70+2)=Команды!$AJ$16,TRUE,FALSE),,IF(INDEX(Команды!$A$2:$AN$7500,MATCH(G$3,Команды!$A$2:$A$7500,0),$E70+2)=Команды!$AJ$17,TRUE,FALSE),,IF(INDEX(Команды!$A$2:$AN$7500,MATCH(G$3,Команды!$A$2:$A$7500,0),$E70+2)=Команды!$AJ$18,TRUE,FALSE),,IF(INDEX(Команды!$A$2:$AN$7500,MATCH(G$3,Команды!$A$2:$A$7500,0),$E70+2)=Команды!$AJ$19,TRUE,FALSE)),INDEX(Команды!$AJ$2:$AK$19,MATCH(INDEX(Команды!$A$2:$AN$7500,MATCH(G$3,Команды!$A$2:$A$7500,0),$E70+2),Команды!$AJ$2:$AJ$19,0),2),0)</f>
        <v>0.41666666666666669</v>
      </c>
      <c r="H70" s="175">
        <f>IF(OR(IF(INDEX(Команды!$A$2:$AN$7500,MATCH(G$3,Команды!$A$2:$A$7500,0),$E70+2)=Команды!$AJ$2,TRUE,FALSE),IF(INDEX(Команды!$A$2:$AN$7500,MATCH(G$3,Команды!$A$2:$A$7500,0),$E70+2)=Команды!$AJ$3,TRUE,FALSE),IF(INDEX(Команды!$A$2:$AN$7500,MATCH(G$3,Команды!$A$2:$A$7500,0),$E70+2)=Команды!$AJ$4,TRUE,FALSE),IF(INDEX(Команды!$A$2:$AN$7500,MATCH(G$3,Команды!$A$2:$A$7500,0),$E70+2)=Команды!$AJ$5,TRUE,FALSE),IF(INDEX(Команды!$A$2:$AN$7500,MATCH(G$3,Команды!$A$2:$A$7500,0),$E70+2)=Команды!$AJ$6,TRUE,FALSE),IF(INDEX(Команды!$A$2:$AN$7500,MATCH(G$3,Команды!$A$2:$A$7500,0),$E70+2)=Команды!$AJ$7,TRUE,FALSE),IF(INDEX(Команды!$A$2:$AN$7500,MATCH(G$3,Команды!$A$2:$A$7500,0),$E70+2)=Команды!$AJ$8,TRUE,FALSE),IF(INDEX(Команды!$A$2:$AN$7500,MATCH(G$3,Команды!$A$2:$A$7500,0),$E70+2)=Команды!$AJ$9,TRUE,FALSE),IF(INDEX(Команды!$A$2:$AN$7500,MATCH(G$3,Команды!$A$2:$A$7500,0),$E70+2)=Команды!$AJ$10,TRUE,FALSE),IF(INDEX(Команды!$A$2:$AN$7500,MATCH(G$3,Команды!$A$2:$A$7500,0),$E70+2)=Команды!$AJ$11,TRUE,FALSE),IF(INDEX(Команды!$A$2:$AN$7500,MATCH(G$3,Команды!$A$2:$A$7500,0),$E70+2)=Команды!$AJ$12,TRUE,FALSE),IF(INDEX(Команды!$A$2:$AN$7500,MATCH(G$3,Команды!$A$2:$A$7500,0),$E70+2)=Команды!$AJ$13,TRUE,FALSE),IF(INDEX(Команды!$A$2:$AN$7500,MATCH(G$3,Команды!$A$2:$A$7500,0),$E70+2)=Команды!$AJ$14,TRUE,FALSE),IF(INDEX(Команды!$A$2:$AN$7500,MATCH(G$3,Команды!$A$2:$A$7500,0),$E70+2)=Команды!$AJ$15,TRUE,FALSE),IF(INDEX(Команды!$A$2:$AN$7500,MATCH(G$3,Команды!$A$2:$A$7500,0),$E70+2)=Команды!$AJ$16,TRUE,FALSE),IF(INDEX(Команды!$A$2:$AN$7500,MATCH(G$3,Команды!$A$2:$A$7500,0),$E70+2)=Команды!$AJ$17,TRUE,FALSE),IF(INDEX(Команды!$A$2:$AN$7500,MATCH(G$3,Команды!$A$2:$A$7500,0),$E70+2)=Команды!$AJ$18,TRUE,FALSE),IF(INDEX(Команды!$A$2:$AN$7500,MATCH(G$3,Команды!$A$2:$A$7500,0),$E70+2)=Команды!$AJ$19,TRUE,FALSE)),INDEX(Команды!$AJ$2:$AL$19,MATCH(INDEX(Команды!$A$2:$AN$7500,MATCH(G$3,Команды!$A$2:$A$7500,0),$E70+2),Команды!$AJ$2:$AJ$19,0),3),0)</f>
        <v>0.79166666666666663</v>
      </c>
      <c r="I70" s="342"/>
      <c r="J70" s="174">
        <f>IF(OR(IF(INDEX(Команды!$A$2:$AN$7500,MATCH(J$3,Команды!$A$2:$A$7500,0),$E70+2)=Команды!$AJ$2,TRUE,FALSE),IF(INDEX(Команды!$A$2:$AN$7500,MATCH(J$3,Команды!$A$2:$A$7500,0),$E70+2)=Команды!$AJ$3,TRUE,FALSE),IF(INDEX(Команды!$A$2:$AN$7500,MATCH(J$3,Команды!$A$2:$A$7500,0),$E70+2)=Команды!$AJ$4,TRUE,FALSE),IF(INDEX(Команды!$A$2:$AN$7500,MATCH(J$3,Команды!$A$2:$A$7500,0),$E70+2)=Команды!$AJ$5,TRUE,FALSE),IF(INDEX(Команды!$A$2:$AN$7500,MATCH(J$3,Команды!$A$2:$A$7500,0),$E70+2)=Команды!$AJ$6,TRUE,FALSE),IF(INDEX(Команды!$A$2:$AN$7500,MATCH(J$3,Команды!$A$2:$A$7500,0),$E70+2)=Команды!$AJ$7,TRUE,FALSE),IF(INDEX(Команды!$A$2:$AN$7500,MATCH(J$3,Команды!$A$2:$A$7500,0),$E70+2)=Команды!$AJ$8,TRUE,FALSE),IF(INDEX(Команды!$A$2:$AN$7500,MATCH(J$3,Команды!$A$2:$A$7500,0),$E70+2)=Команды!$AJ$9,TRUE,FALSE),IF(INDEX(Команды!$A$2:$AN$7500,MATCH(J$3,Команды!$A$2:$A$7500,0),$E70+2)=Команды!$AJ$10,TRUE,FALSE),IF(INDEX(Команды!$A$2:$AN$7500,MATCH(J$3,Команды!$A$2:$A$7500,0),$E70+2)=Команды!$AJ$11,TRUE,FALSE),IF(INDEX(Команды!$A$2:$AN$7500,MATCH(J$3,Команды!$A$2:$A$7500,0),$E70+2)=Команды!$AJ$12,TRUE,FALSE),IF(INDEX(Команды!$A$2:$AN$7500,MATCH(J$3,Команды!$A$2:$A$7500,0),$E70+2)=Команды!$AJ$13,TRUE,FALSE),IF(INDEX(Команды!$A$2:$AN$7500,MATCH(J$3,Команды!$A$2:$A$7500,0),$E70+2)=Команды!$AJ$14,TRUE,FALSE),IF(INDEX(Команды!$A$2:$AN$7500,MATCH(J$3,Команды!$A$2:$A$7500,0),$E70+2)=Команды!$AJ$15,TRUE,FALSE),IF(INDEX(Команды!$A$2:$AN$7500,MATCH(J$3,Команды!$A$2:$A$7500,0),$E70+2)=Команды!$AJ$16,TRUE,FALSE),,IF(INDEX(Команды!$A$2:$AN$7500,MATCH(J$3,Команды!$A$2:$A$7500,0),$E70+2)=Команды!$AJ$17,TRUE,FALSE),,IF(INDEX(Команды!$A$2:$AN$7500,MATCH(J$3,Команды!$A$2:$A$7500,0),$E70+2)=Команды!$AJ$18,TRUE,FALSE),,IF(INDEX(Команды!$A$2:$AN$7500,MATCH(J$3,Команды!$A$2:$A$7500,0),$E70+2)=Команды!$AJ$19,TRUE,FALSE)),INDEX(Команды!$AJ$2:$AK$19,MATCH(INDEX(Команды!$A$2:$AN$7500,MATCH(J$3,Команды!$A$2:$A$7500,0),$E70+2),Команды!$AJ$2:$AJ$19,0),2),0)</f>
        <v>0.58333333333333337</v>
      </c>
      <c r="K70" s="175">
        <f>IF(OR(IF(INDEX(Команды!$A$2:$AN$7500,MATCH(J$3,Команды!$A$2:$A$7500,0),$E70+2)=Команды!$AJ$2,TRUE,FALSE),IF(INDEX(Команды!$A$2:$AN$7500,MATCH(J$3,Команды!$A$2:$A$7500,0),$E70+2)=Команды!$AJ$3,TRUE,FALSE),IF(INDEX(Команды!$A$2:$AN$7500,MATCH(J$3,Команды!$A$2:$A$7500,0),$E70+2)=Команды!$AJ$4,TRUE,FALSE),IF(INDEX(Команды!$A$2:$AN$7500,MATCH(J$3,Команды!$A$2:$A$7500,0),$E70+2)=Команды!$AJ$5,TRUE,FALSE),IF(INDEX(Команды!$A$2:$AN$7500,MATCH(J$3,Команды!$A$2:$A$7500,0),$E70+2)=Команды!$AJ$6,TRUE,FALSE),IF(INDEX(Команды!$A$2:$AN$7500,MATCH(J$3,Команды!$A$2:$A$7500,0),$E70+2)=Команды!$AJ$7,TRUE,FALSE),IF(INDEX(Команды!$A$2:$AN$7500,MATCH(J$3,Команды!$A$2:$A$7500,0),$E70+2)=Команды!$AJ$8,TRUE,FALSE),IF(INDEX(Команды!$A$2:$AN$7500,MATCH(J$3,Команды!$A$2:$A$7500,0),$E70+2)=Команды!$AJ$9,TRUE,FALSE),IF(INDEX(Команды!$A$2:$AN$7500,MATCH(J$3,Команды!$A$2:$A$7500,0),$E70+2)=Команды!$AJ$10,TRUE,FALSE),IF(INDEX(Команды!$A$2:$AN$7500,MATCH(J$3,Команды!$A$2:$A$7500,0),$E70+2)=Команды!$AJ$11,TRUE,FALSE),IF(INDEX(Команды!$A$2:$AN$7500,MATCH(J$3,Команды!$A$2:$A$7500,0),$E70+2)=Команды!$AJ$12,TRUE,FALSE),IF(INDEX(Команды!$A$2:$AN$7500,MATCH(J$3,Команды!$A$2:$A$7500,0),$E70+2)=Команды!$AJ$13,TRUE,FALSE),IF(INDEX(Команды!$A$2:$AN$7500,MATCH(J$3,Команды!$A$2:$A$7500,0),$E70+2)=Команды!$AJ$14,TRUE,FALSE),IF(INDEX(Команды!$A$2:$AN$7500,MATCH(J$3,Команды!$A$2:$A$7500,0),$E70+2)=Команды!$AJ$15,TRUE,FALSE),IF(INDEX(Команды!$A$2:$AN$7500,MATCH(J$3,Команды!$A$2:$A$7500,0),$E70+2)=Команды!$AJ$16,TRUE,FALSE),IF(INDEX(Команды!$A$2:$AN$7500,MATCH(J$3,Команды!$A$2:$A$7500,0),$E70+2)=Команды!$AJ$17,TRUE,FALSE),IF(INDEX(Команды!$A$2:$AN$7500,MATCH(J$3,Команды!$A$2:$A$7500,0),$E70+2)=Команды!$AJ$18,TRUE,FALSE),IF(INDEX(Команды!$A$2:$AN$7500,MATCH(J$3,Команды!$A$2:$A$7500,0),$E70+2)=Команды!$AJ$19,TRUE,FALSE)),INDEX(Команды!$AJ$2:$AL$19,MATCH(INDEX(Команды!$A$2:$AN$7500,MATCH(J$3,Команды!$A$2:$A$7500,0),$E70+2),Команды!$AJ$2:$AJ$19,0),3),0)</f>
        <v>0.95833333333333337</v>
      </c>
      <c r="L70" s="342"/>
      <c r="M70" s="174" t="str">
        <f>IF(OR(IF(INDEX(Команды!$A$2:$AN$7500,MATCH(M$3,Команды!$A$2:$A$7500,0),$E70+2)=Команды!$AJ$2,TRUE,FALSE),IF(INDEX(Команды!$A$2:$AN$7500,MATCH(M$3,Команды!$A$2:$A$7500,0),$E70+2)=Команды!$AJ$3,TRUE,FALSE),IF(INDEX(Команды!$A$2:$AN$7500,MATCH(M$3,Команды!$A$2:$A$7500,0),$E70+2)=Команды!$AJ$4,TRUE,FALSE),IF(INDEX(Команды!$A$2:$AN$7500,MATCH(M$3,Команды!$A$2:$A$7500,0),$E70+2)=Команды!$AJ$5,TRUE,FALSE),IF(INDEX(Команды!$A$2:$AN$7500,MATCH(M$3,Команды!$A$2:$A$7500,0),$E70+2)=Команды!$AJ$6,TRUE,FALSE),IF(INDEX(Команды!$A$2:$AN$7500,MATCH(M$3,Команды!$A$2:$A$7500,0),$E70+2)=Команды!$AJ$7,TRUE,FALSE),IF(INDEX(Команды!$A$2:$AN$7500,MATCH(M$3,Команды!$A$2:$A$7500,0),$E70+2)=Команды!$AJ$8,TRUE,FALSE),IF(INDEX(Команды!$A$2:$AN$7500,MATCH(M$3,Команды!$A$2:$A$7500,0),$E70+2)=Команды!$AJ$9,TRUE,FALSE),IF(INDEX(Команды!$A$2:$AN$7500,MATCH(M$3,Команды!$A$2:$A$7500,0),$E70+2)=Команды!$AJ$10,TRUE,FALSE),IF(INDEX(Команды!$A$2:$AN$7500,MATCH(M$3,Команды!$A$2:$A$7500,0),$E70+2)=Команды!$AJ$11,TRUE,FALSE),IF(INDEX(Команды!$A$2:$AN$7500,MATCH(M$3,Команды!$A$2:$A$7500,0),$E70+2)=Команды!$AJ$12,TRUE,FALSE),IF(INDEX(Команды!$A$2:$AN$7500,MATCH(M$3,Команды!$A$2:$A$7500,0),$E70+2)=Команды!$AJ$13,TRUE,FALSE),IF(INDEX(Команды!$A$2:$AN$7500,MATCH(M$3,Команды!$A$2:$A$7500,0),$E70+2)=Команды!$AJ$14,TRUE,FALSE),IF(INDEX(Команды!$A$2:$AN$7500,MATCH(M$3,Команды!$A$2:$A$7500,0),$E70+2)=Команды!$AJ$15,TRUE,FALSE),IF(INDEX(Команды!$A$2:$AN$7500,MATCH(M$3,Команды!$A$2:$A$7500,0),$E70+2)=Команды!$AJ$16,TRUE,FALSE),,IF(INDEX(Команды!$A$2:$AN$7500,MATCH(M$3,Команды!$A$2:$A$7500,0),$E70+2)=Команды!$AJ$17,TRUE,FALSE),,IF(INDEX(Команды!$A$2:$AN$7500,MATCH(M$3,Команды!$A$2:$A$7500,0),$E70+2)=Команды!$AJ$18,TRUE,FALSE),,IF(INDEX(Команды!$A$2:$AN$7500,MATCH(M$3,Команды!$A$2:$A$7500,0),$E70+2)=Команды!$AJ$19,TRUE,FALSE)),INDEX(Команды!$AJ$2:$AK$19,MATCH(INDEX(Команды!$A$2:$AN$7500,MATCH(M$3,Команды!$A$2:$A$7500,0),$E70+2),Команды!$AJ$2:$AJ$19,0),2),0)</f>
        <v>В</v>
      </c>
      <c r="N70" s="175" t="str">
        <f>IF(OR(IF(INDEX(Команды!$A$2:$AN$7500,MATCH(M$3,Команды!$A$2:$A$7500,0),$E70+2)=Команды!$AJ$2,TRUE,FALSE),IF(INDEX(Команды!$A$2:$AN$7500,MATCH(M$3,Команды!$A$2:$A$7500,0),$E70+2)=Команды!$AJ$3,TRUE,FALSE),IF(INDEX(Команды!$A$2:$AN$7500,MATCH(M$3,Команды!$A$2:$A$7500,0),$E70+2)=Команды!$AJ$4,TRUE,FALSE),IF(INDEX(Команды!$A$2:$AN$7500,MATCH(M$3,Команды!$A$2:$A$7500,0),$E70+2)=Команды!$AJ$5,TRUE,FALSE),IF(INDEX(Команды!$A$2:$AN$7500,MATCH(M$3,Команды!$A$2:$A$7500,0),$E70+2)=Команды!$AJ$6,TRUE,FALSE),IF(INDEX(Команды!$A$2:$AN$7500,MATCH(M$3,Команды!$A$2:$A$7500,0),$E70+2)=Команды!$AJ$7,TRUE,FALSE),IF(INDEX(Команды!$A$2:$AN$7500,MATCH(M$3,Команды!$A$2:$A$7500,0),$E70+2)=Команды!$AJ$8,TRUE,FALSE),IF(INDEX(Команды!$A$2:$AN$7500,MATCH(M$3,Команды!$A$2:$A$7500,0),$E70+2)=Команды!$AJ$9,TRUE,FALSE),IF(INDEX(Команды!$A$2:$AN$7500,MATCH(M$3,Команды!$A$2:$A$7500,0),$E70+2)=Команды!$AJ$10,TRUE,FALSE),IF(INDEX(Команды!$A$2:$AN$7500,MATCH(M$3,Команды!$A$2:$A$7500,0),$E70+2)=Команды!$AJ$11,TRUE,FALSE),IF(INDEX(Команды!$A$2:$AN$7500,MATCH(M$3,Команды!$A$2:$A$7500,0),$E70+2)=Команды!$AJ$12,TRUE,FALSE),IF(INDEX(Команды!$A$2:$AN$7500,MATCH(M$3,Команды!$A$2:$A$7500,0),$E70+2)=Команды!$AJ$13,TRUE,FALSE),IF(INDEX(Команды!$A$2:$AN$7500,MATCH(M$3,Команды!$A$2:$A$7500,0),$E70+2)=Команды!$AJ$14,TRUE,FALSE),IF(INDEX(Команды!$A$2:$AN$7500,MATCH(M$3,Команды!$A$2:$A$7500,0),$E70+2)=Команды!$AJ$15,TRUE,FALSE),IF(INDEX(Команды!$A$2:$AN$7500,MATCH(M$3,Команды!$A$2:$A$7500,0),$E70+2)=Команды!$AJ$16,TRUE,FALSE),IF(INDEX(Команды!$A$2:$AN$7500,MATCH(M$3,Команды!$A$2:$A$7500,0),$E70+2)=Команды!$AJ$17,TRUE,FALSE),IF(INDEX(Команды!$A$2:$AN$7500,MATCH(M$3,Команды!$A$2:$A$7500,0),$E70+2)=Команды!$AJ$18,TRUE,FALSE),IF(INDEX(Команды!$A$2:$AN$7500,MATCH(M$3,Команды!$A$2:$A$7500,0),$E70+2)=Команды!$AJ$19,TRUE,FALSE)),INDEX(Команды!$AJ$2:$AL$19,MATCH(INDEX(Команды!$A$2:$AN$7500,MATCH(M$3,Команды!$A$2:$A$7500,0),$E70+2),Команды!$AJ$2:$AJ$19,0),3),0)</f>
        <v>В</v>
      </c>
      <c r="O70" s="342"/>
      <c r="P70" s="174" t="str">
        <f>IF(OR(IF(INDEX(Команды!$A$2:$AN$7500,MATCH(P$3,Команды!$A$2:$A$7500,0),$E70+2)=Команды!$AJ$2,TRUE,FALSE),IF(INDEX(Команды!$A$2:$AN$7500,MATCH(P$3,Команды!$A$2:$A$7500,0),$E70+2)=Команды!$AJ$3,TRUE,FALSE),IF(INDEX(Команды!$A$2:$AN$7500,MATCH(P$3,Команды!$A$2:$A$7500,0),$E70+2)=Команды!$AJ$4,TRUE,FALSE),IF(INDEX(Команды!$A$2:$AN$7500,MATCH(P$3,Команды!$A$2:$A$7500,0),$E70+2)=Команды!$AJ$5,TRUE,FALSE),IF(INDEX(Команды!$A$2:$AN$7500,MATCH(P$3,Команды!$A$2:$A$7500,0),$E70+2)=Команды!$AJ$6,TRUE,FALSE),IF(INDEX(Команды!$A$2:$AN$7500,MATCH(P$3,Команды!$A$2:$A$7500,0),$E70+2)=Команды!$AJ$7,TRUE,FALSE),IF(INDEX(Команды!$A$2:$AN$7500,MATCH(P$3,Команды!$A$2:$A$7500,0),$E70+2)=Команды!$AJ$8,TRUE,FALSE),IF(INDEX(Команды!$A$2:$AN$7500,MATCH(P$3,Команды!$A$2:$A$7500,0),$E70+2)=Команды!$AJ$9,TRUE,FALSE),IF(INDEX(Команды!$A$2:$AN$7500,MATCH(P$3,Команды!$A$2:$A$7500,0),$E70+2)=Команды!$AJ$10,TRUE,FALSE),IF(INDEX(Команды!$A$2:$AN$7500,MATCH(P$3,Команды!$A$2:$A$7500,0),$E70+2)=Команды!$AJ$11,TRUE,FALSE),IF(INDEX(Команды!$A$2:$AN$7500,MATCH(P$3,Команды!$A$2:$A$7500,0),$E70+2)=Команды!$AJ$12,TRUE,FALSE),IF(INDEX(Команды!$A$2:$AN$7500,MATCH(P$3,Команды!$A$2:$A$7500,0),$E70+2)=Команды!$AJ$13,TRUE,FALSE),IF(INDEX(Команды!$A$2:$AN$7500,MATCH(P$3,Команды!$A$2:$A$7500,0),$E70+2)=Команды!$AJ$14,TRUE,FALSE),IF(INDEX(Команды!$A$2:$AN$7500,MATCH(P$3,Команды!$A$2:$A$7500,0),$E70+2)=Команды!$AJ$15,TRUE,FALSE),IF(INDEX(Команды!$A$2:$AN$7500,MATCH(P$3,Команды!$A$2:$A$7500,0),$E70+2)=Команды!$AJ$16,TRUE,FALSE),,IF(INDEX(Команды!$A$2:$AN$7500,MATCH(P$3,Команды!$A$2:$A$7500,0),$E70+2)=Команды!$AJ$17,TRUE,FALSE),,IF(INDEX(Команды!$A$2:$AN$7500,MATCH(P$3,Команды!$A$2:$A$7500,0),$E70+2)=Команды!$AJ$18,TRUE,FALSE),,IF(INDEX(Команды!$A$2:$AN$7500,MATCH(P$3,Команды!$A$2:$A$7500,0),$E70+2)=Команды!$AJ$19,TRUE,FALSE)),INDEX(Команды!$AJ$2:$AK$19,MATCH(INDEX(Команды!$A$2:$AN$7500,MATCH(P$3,Команды!$A$2:$A$7500,0),$E70+2),Команды!$AJ$2:$AJ$19,0),2),0)</f>
        <v>В</v>
      </c>
      <c r="Q70" s="175" t="str">
        <f>IF(OR(IF(INDEX(Команды!$A$2:$AN$7500,MATCH(P$3,Команды!$A$2:$A$7500,0),$E70+2)=Команды!$AJ$2,TRUE,FALSE),IF(INDEX(Команды!$A$2:$AN$7500,MATCH(P$3,Команды!$A$2:$A$7500,0),$E70+2)=Команды!$AJ$3,TRUE,FALSE),IF(INDEX(Команды!$A$2:$AN$7500,MATCH(P$3,Команды!$A$2:$A$7500,0),$E70+2)=Команды!$AJ$4,TRUE,FALSE),IF(INDEX(Команды!$A$2:$AN$7500,MATCH(P$3,Команды!$A$2:$A$7500,0),$E70+2)=Команды!$AJ$5,TRUE,FALSE),IF(INDEX(Команды!$A$2:$AN$7500,MATCH(P$3,Команды!$A$2:$A$7500,0),$E70+2)=Команды!$AJ$6,TRUE,FALSE),IF(INDEX(Команды!$A$2:$AN$7500,MATCH(P$3,Команды!$A$2:$A$7500,0),$E70+2)=Команды!$AJ$7,TRUE,FALSE),IF(INDEX(Команды!$A$2:$AN$7500,MATCH(P$3,Команды!$A$2:$A$7500,0),$E70+2)=Команды!$AJ$8,TRUE,FALSE),IF(INDEX(Команды!$A$2:$AN$7500,MATCH(P$3,Команды!$A$2:$A$7500,0),$E70+2)=Команды!$AJ$9,TRUE,FALSE),IF(INDEX(Команды!$A$2:$AN$7500,MATCH(P$3,Команды!$A$2:$A$7500,0),$E70+2)=Команды!$AJ$10,TRUE,FALSE),IF(INDEX(Команды!$A$2:$AN$7500,MATCH(P$3,Команды!$A$2:$A$7500,0),$E70+2)=Команды!$AJ$11,TRUE,FALSE),IF(INDEX(Команды!$A$2:$AN$7500,MATCH(P$3,Команды!$A$2:$A$7500,0),$E70+2)=Команды!$AJ$12,TRUE,FALSE),IF(INDEX(Команды!$A$2:$AN$7500,MATCH(P$3,Команды!$A$2:$A$7500,0),$E70+2)=Команды!$AJ$13,TRUE,FALSE),IF(INDEX(Команды!$A$2:$AN$7500,MATCH(P$3,Команды!$A$2:$A$7500,0),$E70+2)=Команды!$AJ$14,TRUE,FALSE),IF(INDEX(Команды!$A$2:$AN$7500,MATCH(P$3,Команды!$A$2:$A$7500,0),$E70+2)=Команды!$AJ$15,TRUE,FALSE),IF(INDEX(Команды!$A$2:$AN$7500,MATCH(P$3,Команды!$A$2:$A$7500,0),$E70+2)=Команды!$AJ$16,TRUE,FALSE),IF(INDEX(Команды!$A$2:$AN$7500,MATCH(P$3,Команды!$A$2:$A$7500,0),$E70+2)=Команды!$AJ$17,TRUE,FALSE),IF(INDEX(Команды!$A$2:$AN$7500,MATCH(P$3,Команды!$A$2:$A$7500,0),$E70+2)=Команды!$AJ$18,TRUE,FALSE),IF(INDEX(Команды!$A$2:$AN$7500,MATCH(P$3,Команды!$A$2:$A$7500,0),$E70+2)=Команды!$AJ$19,TRUE,FALSE)),INDEX(Команды!$AJ$2:$AL$19,MATCH(INDEX(Команды!$A$2:$AN$7500,MATCH(P$3,Команды!$A$2:$A$7500,0),$E70+2),Команды!$AJ$2:$AJ$19,0),3),0)</f>
        <v>В</v>
      </c>
      <c r="R70" s="342"/>
      <c r="S70" s="174">
        <f>IF(OR(IF(INDEX(Команды!$A$2:$AN$7500,MATCH(S$3,Команды!$A$2:$A$7500,0),$E70+2)=Команды!$AJ$2,TRUE,FALSE),IF(INDEX(Команды!$A$2:$AN$7500,MATCH(S$3,Команды!$A$2:$A$7500,0),$E70+2)=Команды!$AJ$3,TRUE,FALSE),IF(INDEX(Команды!$A$2:$AN$7500,MATCH(S$3,Команды!$A$2:$A$7500,0),$E70+2)=Команды!$AJ$4,TRUE,FALSE),IF(INDEX(Команды!$A$2:$AN$7500,MATCH(S$3,Команды!$A$2:$A$7500,0),$E70+2)=Команды!$AJ$5,TRUE,FALSE),IF(INDEX(Команды!$A$2:$AN$7500,MATCH(S$3,Команды!$A$2:$A$7500,0),$E70+2)=Команды!$AJ$6,TRUE,FALSE),IF(INDEX(Команды!$A$2:$AN$7500,MATCH(S$3,Команды!$A$2:$A$7500,0),$E70+2)=Команды!$AJ$7,TRUE,FALSE),IF(INDEX(Команды!$A$2:$AN$7500,MATCH(S$3,Команды!$A$2:$A$7500,0),$E70+2)=Команды!$AJ$8,TRUE,FALSE),IF(INDEX(Команды!$A$2:$AN$7500,MATCH(S$3,Команды!$A$2:$A$7500,0),$E70+2)=Команды!$AJ$9,TRUE,FALSE),IF(INDEX(Команды!$A$2:$AN$7500,MATCH(S$3,Команды!$A$2:$A$7500,0),$E70+2)=Команды!$AJ$10,TRUE,FALSE),IF(INDEX(Команды!$A$2:$AN$7500,MATCH(S$3,Команды!$A$2:$A$7500,0),$E70+2)=Команды!$AJ$11,TRUE,FALSE),IF(INDEX(Команды!$A$2:$AN$7500,MATCH(S$3,Команды!$A$2:$A$7500,0),$E70+2)=Команды!$AJ$12,TRUE,FALSE),IF(INDEX(Команды!$A$2:$AN$7500,MATCH(S$3,Команды!$A$2:$A$7500,0),$E70+2)=Команды!$AJ$13,TRUE,FALSE),IF(INDEX(Команды!$A$2:$AN$7500,MATCH(S$3,Команды!$A$2:$A$7500,0),$E70+2)=Команды!$AJ$14,TRUE,FALSE),IF(INDEX(Команды!$A$2:$AN$7500,MATCH(S$3,Команды!$A$2:$A$7500,0),$E70+2)=Команды!$AJ$15,TRUE,FALSE),IF(INDEX(Команды!$A$2:$AN$7500,MATCH(S$3,Команды!$A$2:$A$7500,0),$E70+2)=Команды!$AJ$16,TRUE,FALSE),,IF(INDEX(Команды!$A$2:$AN$7500,MATCH(S$3,Команды!$A$2:$A$7500,0),$E70+2)=Команды!$AJ$17,TRUE,FALSE),,IF(INDEX(Команды!$A$2:$AN$7500,MATCH(S$3,Команды!$A$2:$A$7500,0),$E70+2)=Команды!$AJ$18,TRUE,FALSE),,IF(INDEX(Команды!$A$2:$AN$7500,MATCH(S$3,Команды!$A$2:$A$7500,0),$E70+2)=Команды!$AJ$19,TRUE,FALSE)),INDEX(Команды!$AJ$2:$AK$19,MATCH(INDEX(Команды!$A$2:$AN$7500,MATCH(S$3,Команды!$A$2:$A$7500,0),$E70+2),Команды!$AJ$2:$AJ$19,0),2),0)</f>
        <v>0.5</v>
      </c>
      <c r="T70" s="175">
        <f>IF(OR(IF(INDEX(Команды!$A$2:$AN$7500,MATCH(S$3,Команды!$A$2:$A$7500,0),$E70+2)=Команды!$AJ$2,TRUE,FALSE),IF(INDEX(Команды!$A$2:$AN$7500,MATCH(S$3,Команды!$A$2:$A$7500,0),$E70+2)=Команды!$AJ$3,TRUE,FALSE),IF(INDEX(Команды!$A$2:$AN$7500,MATCH(S$3,Команды!$A$2:$A$7500,0),$E70+2)=Команды!$AJ$4,TRUE,FALSE),IF(INDEX(Команды!$A$2:$AN$7500,MATCH(S$3,Команды!$A$2:$A$7500,0),$E70+2)=Команды!$AJ$5,TRUE,FALSE),IF(INDEX(Команды!$A$2:$AN$7500,MATCH(S$3,Команды!$A$2:$A$7500,0),$E70+2)=Команды!$AJ$6,TRUE,FALSE),IF(INDEX(Команды!$A$2:$AN$7500,MATCH(S$3,Команды!$A$2:$A$7500,0),$E70+2)=Команды!$AJ$7,TRUE,FALSE),IF(INDEX(Команды!$A$2:$AN$7500,MATCH(S$3,Команды!$A$2:$A$7500,0),$E70+2)=Команды!$AJ$8,TRUE,FALSE),IF(INDEX(Команды!$A$2:$AN$7500,MATCH(S$3,Команды!$A$2:$A$7500,0),$E70+2)=Команды!$AJ$9,TRUE,FALSE),IF(INDEX(Команды!$A$2:$AN$7500,MATCH(S$3,Команды!$A$2:$A$7500,0),$E70+2)=Команды!$AJ$10,TRUE,FALSE),IF(INDEX(Команды!$A$2:$AN$7500,MATCH(S$3,Команды!$A$2:$A$7500,0),$E70+2)=Команды!$AJ$11,TRUE,FALSE),IF(INDEX(Команды!$A$2:$AN$7500,MATCH(S$3,Команды!$A$2:$A$7500,0),$E70+2)=Команды!$AJ$12,TRUE,FALSE),IF(INDEX(Команды!$A$2:$AN$7500,MATCH(S$3,Команды!$A$2:$A$7500,0),$E70+2)=Команды!$AJ$13,TRUE,FALSE),IF(INDEX(Команды!$A$2:$AN$7500,MATCH(S$3,Команды!$A$2:$A$7500,0),$E70+2)=Команды!$AJ$14,TRUE,FALSE),IF(INDEX(Команды!$A$2:$AN$7500,MATCH(S$3,Команды!$A$2:$A$7500,0),$E70+2)=Команды!$AJ$15,TRUE,FALSE),IF(INDEX(Команды!$A$2:$AN$7500,MATCH(S$3,Команды!$A$2:$A$7500,0),$E70+2)=Команды!$AJ$16,TRUE,FALSE),IF(INDEX(Команды!$A$2:$AN$7500,MATCH(S$3,Команды!$A$2:$A$7500,0),$E70+2)=Команды!$AJ$17,TRUE,FALSE),IF(INDEX(Команды!$A$2:$AN$7500,MATCH(S$3,Команды!$A$2:$A$7500,0),$E70+2)=Команды!$AJ$18,TRUE,FALSE),IF(INDEX(Команды!$A$2:$AN$7500,MATCH(S$3,Команды!$A$2:$A$7500,0),$E70+2)=Команды!$AJ$19,TRUE,FALSE)),INDEX(Команды!$AJ$2:$AL$19,MATCH(INDEX(Команды!$A$2:$AN$7500,MATCH(S$3,Команды!$A$2:$A$7500,0),$E70+2),Команды!$AJ$2:$AJ$19,0),3),0)</f>
        <v>0.875</v>
      </c>
      <c r="U70" s="342"/>
      <c r="V70" s="174">
        <f>IF(OR(IF(INDEX(Команды!$A$2:$AN$7500,MATCH(V$3,Команды!$A$2:$A$7500,0),$E70+2)=Команды!$AJ$2,TRUE,FALSE),IF(INDEX(Команды!$A$2:$AN$7500,MATCH(V$3,Команды!$A$2:$A$7500,0),$E70+2)=Команды!$AJ$3,TRUE,FALSE),IF(INDEX(Команды!$A$2:$AN$7500,MATCH(V$3,Команды!$A$2:$A$7500,0),$E70+2)=Команды!$AJ$4,TRUE,FALSE),IF(INDEX(Команды!$A$2:$AN$7500,MATCH(V$3,Команды!$A$2:$A$7500,0),$E70+2)=Команды!$AJ$5,TRUE,FALSE),IF(INDEX(Команды!$A$2:$AN$7500,MATCH(V$3,Команды!$A$2:$A$7500,0),$E70+2)=Команды!$AJ$6,TRUE,FALSE),IF(INDEX(Команды!$A$2:$AN$7500,MATCH(V$3,Команды!$A$2:$A$7500,0),$E70+2)=Команды!$AJ$7,TRUE,FALSE),IF(INDEX(Команды!$A$2:$AN$7500,MATCH(V$3,Команды!$A$2:$A$7500,0),$E70+2)=Команды!$AJ$8,TRUE,FALSE),IF(INDEX(Команды!$A$2:$AN$7500,MATCH(V$3,Команды!$A$2:$A$7500,0),$E70+2)=Команды!$AJ$9,TRUE,FALSE),IF(INDEX(Команды!$A$2:$AN$7500,MATCH(V$3,Команды!$A$2:$A$7500,0),$E70+2)=Команды!$AJ$10,TRUE,FALSE),IF(INDEX(Команды!$A$2:$AN$7500,MATCH(V$3,Команды!$A$2:$A$7500,0),$E70+2)=Команды!$AJ$11,TRUE,FALSE),IF(INDEX(Команды!$A$2:$AN$7500,MATCH(V$3,Команды!$A$2:$A$7500,0),$E70+2)=Команды!$AJ$12,TRUE,FALSE),IF(INDEX(Команды!$A$2:$AN$7500,MATCH(V$3,Команды!$A$2:$A$7500,0),$E70+2)=Команды!$AJ$13,TRUE,FALSE),IF(INDEX(Команды!$A$2:$AN$7500,MATCH(V$3,Команды!$A$2:$A$7500,0),$E70+2)=Команды!$AJ$14,TRUE,FALSE),IF(INDEX(Команды!$A$2:$AN$7500,MATCH(V$3,Команды!$A$2:$A$7500,0),$E70+2)=Команды!$AJ$15,TRUE,FALSE),IF(INDEX(Команды!$A$2:$AN$7500,MATCH(V$3,Команды!$A$2:$A$7500,0),$E70+2)=Команды!$AJ$16,TRUE,FALSE),,IF(INDEX(Команды!$A$2:$AN$7500,MATCH(V$3,Команды!$A$2:$A$7500,0),$E70+2)=Команды!$AJ$17,TRUE,FALSE),,IF(INDEX(Команды!$A$2:$AN$7500,MATCH(V$3,Команды!$A$2:$A$7500,0),$E70+2)=Команды!$AJ$18,TRUE,FALSE),,IF(INDEX(Команды!$A$2:$AN$7500,MATCH(V$3,Команды!$A$2:$A$7500,0),$E70+2)=Команды!$AJ$19,TRUE,FALSE)),INDEX(Команды!$AJ$2:$AK$19,MATCH(INDEX(Команды!$A$2:$AN$7500,MATCH(V$3,Команды!$A$2:$A$7500,0),$E70+2),Команды!$AJ$2:$AJ$19,0),2),0)</f>
        <v>0.58333333333333337</v>
      </c>
      <c r="W70" s="175">
        <f>IF(OR(IF(INDEX(Команды!$A$2:$AN$7500,MATCH(V$3,Команды!$A$2:$A$7500,0),$E70+2)=Команды!$AJ$2,TRUE,FALSE),IF(INDEX(Команды!$A$2:$AN$7500,MATCH(V$3,Команды!$A$2:$A$7500,0),$E70+2)=Команды!$AJ$3,TRUE,FALSE),IF(INDEX(Команды!$A$2:$AN$7500,MATCH(V$3,Команды!$A$2:$A$7500,0),$E70+2)=Команды!$AJ$4,TRUE,FALSE),IF(INDEX(Команды!$A$2:$AN$7500,MATCH(V$3,Команды!$A$2:$A$7500,0),$E70+2)=Команды!$AJ$5,TRUE,FALSE),IF(INDEX(Команды!$A$2:$AN$7500,MATCH(V$3,Команды!$A$2:$A$7500,0),$E70+2)=Команды!$AJ$6,TRUE,FALSE),IF(INDEX(Команды!$A$2:$AN$7500,MATCH(V$3,Команды!$A$2:$A$7500,0),$E70+2)=Команды!$AJ$7,TRUE,FALSE),IF(INDEX(Команды!$A$2:$AN$7500,MATCH(V$3,Команды!$A$2:$A$7500,0),$E70+2)=Команды!$AJ$8,TRUE,FALSE),IF(INDEX(Команды!$A$2:$AN$7500,MATCH(V$3,Команды!$A$2:$A$7500,0),$E70+2)=Команды!$AJ$9,TRUE,FALSE),IF(INDEX(Команды!$A$2:$AN$7500,MATCH(V$3,Команды!$A$2:$A$7500,0),$E70+2)=Команды!$AJ$10,TRUE,FALSE),IF(INDEX(Команды!$A$2:$AN$7500,MATCH(V$3,Команды!$A$2:$A$7500,0),$E70+2)=Команды!$AJ$11,TRUE,FALSE),IF(INDEX(Команды!$A$2:$AN$7500,MATCH(V$3,Команды!$A$2:$A$7500,0),$E70+2)=Команды!$AJ$12,TRUE,FALSE),IF(INDEX(Команды!$A$2:$AN$7500,MATCH(V$3,Команды!$A$2:$A$7500,0),$E70+2)=Команды!$AJ$13,TRUE,FALSE),IF(INDEX(Команды!$A$2:$AN$7500,MATCH(V$3,Команды!$A$2:$A$7500,0),$E70+2)=Команды!$AJ$14,TRUE,FALSE),IF(INDEX(Команды!$A$2:$AN$7500,MATCH(V$3,Команды!$A$2:$A$7500,0),$E70+2)=Команды!$AJ$15,TRUE,FALSE),IF(INDEX(Команды!$A$2:$AN$7500,MATCH(V$3,Команды!$A$2:$A$7500,0),$E70+2)=Команды!$AJ$16,TRUE,FALSE),IF(INDEX(Команды!$A$2:$AN$7500,MATCH(V$3,Команды!$A$2:$A$7500,0),$E70+2)=Команды!$AJ$17,TRUE,FALSE),IF(INDEX(Команды!$A$2:$AN$7500,MATCH(V$3,Команды!$A$2:$A$7500,0),$E70+2)=Команды!$AJ$18,TRUE,FALSE),IF(INDEX(Команды!$A$2:$AN$7500,MATCH(V$3,Команды!$A$2:$A$7500,0),$E70+2)=Команды!$AJ$19,TRUE,FALSE)),INDEX(Команды!$AJ$2:$AL$19,MATCH(INDEX(Команды!$A$2:$AN$7500,MATCH(V$3,Команды!$A$2:$A$7500,0),$E70+2),Команды!$AJ$2:$AJ$19,0),3),0)</f>
        <v>0.95833333333333337</v>
      </c>
      <c r="X70" s="342"/>
      <c r="Y70" s="174">
        <f>IF(OR(IF(INDEX(Команды!$A$2:$AN$7500,MATCH(Y$3,Команды!$A$2:$A$7500,0),$E70+2)=Команды!$AJ$2,TRUE,FALSE),IF(INDEX(Команды!$A$2:$AN$7500,MATCH(Y$3,Команды!$A$2:$A$7500,0),$E70+2)=Команды!$AJ$3,TRUE,FALSE),IF(INDEX(Команды!$A$2:$AN$7500,MATCH(Y$3,Команды!$A$2:$A$7500,0),$E70+2)=Команды!$AJ$4,TRUE,FALSE),IF(INDEX(Команды!$A$2:$AN$7500,MATCH(Y$3,Команды!$A$2:$A$7500,0),$E70+2)=Команды!$AJ$5,TRUE,FALSE),IF(INDEX(Команды!$A$2:$AN$7500,MATCH(Y$3,Команды!$A$2:$A$7500,0),$E70+2)=Команды!$AJ$6,TRUE,FALSE),IF(INDEX(Команды!$A$2:$AN$7500,MATCH(Y$3,Команды!$A$2:$A$7500,0),$E70+2)=Команды!$AJ$7,TRUE,FALSE),IF(INDEX(Команды!$A$2:$AN$7500,MATCH(Y$3,Команды!$A$2:$A$7500,0),$E70+2)=Команды!$AJ$8,TRUE,FALSE),IF(INDEX(Команды!$A$2:$AN$7500,MATCH(Y$3,Команды!$A$2:$A$7500,0),$E70+2)=Команды!$AJ$9,TRUE,FALSE),IF(INDEX(Команды!$A$2:$AN$7500,MATCH(Y$3,Команды!$A$2:$A$7500,0),$E70+2)=Команды!$AJ$10,TRUE,FALSE),IF(INDEX(Команды!$A$2:$AN$7500,MATCH(Y$3,Команды!$A$2:$A$7500,0),$E70+2)=Команды!$AJ$11,TRUE,FALSE),IF(INDEX(Команды!$A$2:$AN$7500,MATCH(Y$3,Команды!$A$2:$A$7500,0),$E70+2)=Команды!$AJ$12,TRUE,FALSE),IF(INDEX(Команды!$A$2:$AN$7500,MATCH(Y$3,Команды!$A$2:$A$7500,0),$E70+2)=Команды!$AJ$13,TRUE,FALSE),IF(INDEX(Команды!$A$2:$AN$7500,MATCH(Y$3,Команды!$A$2:$A$7500,0),$E70+2)=Команды!$AJ$14,TRUE,FALSE),IF(INDEX(Команды!$A$2:$AN$7500,MATCH(Y$3,Команды!$A$2:$A$7500,0),$E70+2)=Команды!$AJ$15,TRUE,FALSE),IF(INDEX(Команды!$A$2:$AN$7500,MATCH(Y$3,Команды!$A$2:$A$7500,0),$E70+2)=Команды!$AJ$16,TRUE,FALSE),,IF(INDEX(Команды!$A$2:$AN$7500,MATCH(Y$3,Команды!$A$2:$A$7500,0),$E70+2)=Команды!$AJ$17,TRUE,FALSE),,IF(INDEX(Команды!$A$2:$AN$7500,MATCH(Y$3,Команды!$A$2:$A$7500,0),$E70+2)=Команды!$AJ$18,TRUE,FALSE),,IF(INDEX(Команды!$A$2:$AN$7500,MATCH(Y$3,Команды!$A$2:$A$7500,0),$E70+2)=Команды!$AJ$19,TRUE,FALSE)),INDEX(Команды!$AJ$2:$AK$19,MATCH(INDEX(Команды!$A$2:$AN$7500,MATCH(Y$3,Команды!$A$2:$A$7500,0),$E70+2),Команды!$AJ$2:$AJ$19,0),2),0)</f>
        <v>0.64583333333333337</v>
      </c>
      <c r="Z70" s="175">
        <f>IF(OR(IF(INDEX(Команды!$A$2:$AN$7500,MATCH(Y$3,Команды!$A$2:$A$7500,0),$E70+2)=Команды!$AJ$2,TRUE,FALSE),IF(INDEX(Команды!$A$2:$AN$7500,MATCH(Y$3,Команды!$A$2:$A$7500,0),$E70+2)=Команды!$AJ$3,TRUE,FALSE),IF(INDEX(Команды!$A$2:$AN$7500,MATCH(Y$3,Команды!$A$2:$A$7500,0),$E70+2)=Команды!$AJ$4,TRUE,FALSE),IF(INDEX(Команды!$A$2:$AN$7500,MATCH(Y$3,Команды!$A$2:$A$7500,0),$E70+2)=Команды!$AJ$5,TRUE,FALSE),IF(INDEX(Команды!$A$2:$AN$7500,MATCH(Y$3,Команды!$A$2:$A$7500,0),$E70+2)=Команды!$AJ$6,TRUE,FALSE),IF(INDEX(Команды!$A$2:$AN$7500,MATCH(Y$3,Команды!$A$2:$A$7500,0),$E70+2)=Команды!$AJ$7,TRUE,FALSE),IF(INDEX(Команды!$A$2:$AN$7500,MATCH(Y$3,Команды!$A$2:$A$7500,0),$E70+2)=Команды!$AJ$8,TRUE,FALSE),IF(INDEX(Команды!$A$2:$AN$7500,MATCH(Y$3,Команды!$A$2:$A$7500,0),$E70+2)=Команды!$AJ$9,TRUE,FALSE),IF(INDEX(Команды!$A$2:$AN$7500,MATCH(Y$3,Команды!$A$2:$A$7500,0),$E70+2)=Команды!$AJ$10,TRUE,FALSE),IF(INDEX(Команды!$A$2:$AN$7500,MATCH(Y$3,Команды!$A$2:$A$7500,0),$E70+2)=Команды!$AJ$11,TRUE,FALSE),IF(INDEX(Команды!$A$2:$AN$7500,MATCH(Y$3,Команды!$A$2:$A$7500,0),$E70+2)=Команды!$AJ$12,TRUE,FALSE),IF(INDEX(Команды!$A$2:$AN$7500,MATCH(Y$3,Команды!$A$2:$A$7500,0),$E70+2)=Команды!$AJ$13,TRUE,FALSE),IF(INDEX(Команды!$A$2:$AN$7500,MATCH(Y$3,Команды!$A$2:$A$7500,0),$E70+2)=Команды!$AJ$14,TRUE,FALSE),IF(INDEX(Команды!$A$2:$AN$7500,MATCH(Y$3,Команды!$A$2:$A$7500,0),$E70+2)=Команды!$AJ$15,TRUE,FALSE),IF(INDEX(Команды!$A$2:$AN$7500,MATCH(Y$3,Команды!$A$2:$A$7500,0),$E70+2)=Команды!$AJ$16,TRUE,FALSE),IF(INDEX(Команды!$A$2:$AN$7500,MATCH(Y$3,Команды!$A$2:$A$7500,0),$E70+2)=Команды!$AJ$17,TRUE,FALSE),IF(INDEX(Команды!$A$2:$AN$7500,MATCH(Y$3,Команды!$A$2:$A$7500,0),$E70+2)=Команды!$AJ$18,TRUE,FALSE),IF(INDEX(Команды!$A$2:$AN$7500,MATCH(Y$3,Команды!$A$2:$A$7500,0),$E70+2)=Команды!$AJ$19,TRUE,FALSE)),INDEX(Команды!$AJ$2:$AL$19,MATCH(INDEX(Команды!$A$2:$AN$7500,MATCH(Y$3,Команды!$A$2:$A$7500,0),$E70+2),Команды!$AJ$2:$AJ$19,0),3),0)</f>
        <v>1.0208333333333333</v>
      </c>
      <c r="AA70" s="342"/>
      <c r="AB70" s="174">
        <f>IF(OR(IF(INDEX(Команды!$A$2:$AN$7500,MATCH(AB$3,Команды!$A$2:$A$7500,0),$E70+2)=Команды!$AJ$2,TRUE,FALSE),IF(INDEX(Команды!$A$2:$AN$7500,MATCH(AB$3,Команды!$A$2:$A$7500,0),$E70+2)=Команды!$AJ$3,TRUE,FALSE),IF(INDEX(Команды!$A$2:$AN$7500,MATCH(AB$3,Команды!$A$2:$A$7500,0),$E70+2)=Команды!$AJ$4,TRUE,FALSE),IF(INDEX(Команды!$A$2:$AN$7500,MATCH(AB$3,Команды!$A$2:$A$7500,0),$E70+2)=Команды!$AJ$5,TRUE,FALSE),IF(INDEX(Команды!$A$2:$AN$7500,MATCH(AB$3,Команды!$A$2:$A$7500,0),$E70+2)=Команды!$AJ$6,TRUE,FALSE),IF(INDEX(Команды!$A$2:$AN$7500,MATCH(AB$3,Команды!$A$2:$A$7500,0),$E70+2)=Команды!$AJ$7,TRUE,FALSE),IF(INDEX(Команды!$A$2:$AN$7500,MATCH(AB$3,Команды!$A$2:$A$7500,0),$E70+2)=Команды!$AJ$8,TRUE,FALSE),IF(INDEX(Команды!$A$2:$AN$7500,MATCH(AB$3,Команды!$A$2:$A$7500,0),$E70+2)=Команды!$AJ$9,TRUE,FALSE),IF(INDEX(Команды!$A$2:$AN$7500,MATCH(AB$3,Команды!$A$2:$A$7500,0),$E70+2)=Команды!$AJ$10,TRUE,FALSE),IF(INDEX(Команды!$A$2:$AN$7500,MATCH(AB$3,Команды!$A$2:$A$7500,0),$E70+2)=Команды!$AJ$11,TRUE,FALSE),IF(INDEX(Команды!$A$2:$AN$7500,MATCH(AB$3,Команды!$A$2:$A$7500,0),$E70+2)=Команды!$AJ$12,TRUE,FALSE),IF(INDEX(Команды!$A$2:$AN$7500,MATCH(AB$3,Команды!$A$2:$A$7500,0),$E70+2)=Команды!$AJ$13,TRUE,FALSE),IF(INDEX(Команды!$A$2:$AN$7500,MATCH(AB$3,Команды!$A$2:$A$7500,0),$E70+2)=Команды!$AJ$14,TRUE,FALSE),IF(INDEX(Команды!$A$2:$AN$7500,MATCH(AB$3,Команды!$A$2:$A$7500,0),$E70+2)=Команды!$AJ$15,TRUE,FALSE),IF(INDEX(Команды!$A$2:$AN$7500,MATCH(AB$3,Команды!$A$2:$A$7500,0),$E70+2)=Команды!$AJ$16,TRUE,FALSE),,IF(INDEX(Команды!$A$2:$AN$7500,MATCH(AB$3,Команды!$A$2:$A$7500,0),$E70+2)=Команды!$AJ$17,TRUE,FALSE),,IF(INDEX(Команды!$A$2:$AN$7500,MATCH(AB$3,Команды!$A$2:$A$7500,0),$E70+2)=Команды!$AJ$18,TRUE,FALSE),,IF(INDEX(Команды!$A$2:$AN$7500,MATCH(AB$3,Команды!$A$2:$A$7500,0),$E70+2)=Команды!$AJ$19,TRUE,FALSE)),INDEX(Команды!$AJ$2:$AK$19,MATCH(INDEX(Команды!$A$2:$AN$7500,MATCH(AB$3,Команды!$A$2:$A$7500,0),$E70+2),Команды!$AJ$2:$AJ$19,0),2),0)</f>
        <v>0.64583333333333337</v>
      </c>
      <c r="AC70" s="175">
        <f>IF(OR(IF(INDEX(Команды!$A$2:$AN$7500,MATCH(AB$3,Команды!$A$2:$A$7500,0),$E70+2)=Команды!$AJ$2,TRUE,FALSE),IF(INDEX(Команды!$A$2:$AN$7500,MATCH(AB$3,Команды!$A$2:$A$7500,0),$E70+2)=Команды!$AJ$3,TRUE,FALSE),IF(INDEX(Команды!$A$2:$AN$7500,MATCH(AB$3,Команды!$A$2:$A$7500,0),$E70+2)=Команды!$AJ$4,TRUE,FALSE),IF(INDEX(Команды!$A$2:$AN$7500,MATCH(AB$3,Команды!$A$2:$A$7500,0),$E70+2)=Команды!$AJ$5,TRUE,FALSE),IF(INDEX(Команды!$A$2:$AN$7500,MATCH(AB$3,Команды!$A$2:$A$7500,0),$E70+2)=Команды!$AJ$6,TRUE,FALSE),IF(INDEX(Команды!$A$2:$AN$7500,MATCH(AB$3,Команды!$A$2:$A$7500,0),$E70+2)=Команды!$AJ$7,TRUE,FALSE),IF(INDEX(Команды!$A$2:$AN$7500,MATCH(AB$3,Команды!$A$2:$A$7500,0),$E70+2)=Команды!$AJ$8,TRUE,FALSE),IF(INDEX(Команды!$A$2:$AN$7500,MATCH(AB$3,Команды!$A$2:$A$7500,0),$E70+2)=Команды!$AJ$9,TRUE,FALSE),IF(INDEX(Команды!$A$2:$AN$7500,MATCH(AB$3,Команды!$A$2:$A$7500,0),$E70+2)=Команды!$AJ$10,TRUE,FALSE),IF(INDEX(Команды!$A$2:$AN$7500,MATCH(AB$3,Команды!$A$2:$A$7500,0),$E70+2)=Команды!$AJ$11,TRUE,FALSE),IF(INDEX(Команды!$A$2:$AN$7500,MATCH(AB$3,Команды!$A$2:$A$7500,0),$E70+2)=Команды!$AJ$12,TRUE,FALSE),IF(INDEX(Команды!$A$2:$AN$7500,MATCH(AB$3,Команды!$A$2:$A$7500,0),$E70+2)=Команды!$AJ$13,TRUE,FALSE),IF(INDEX(Команды!$A$2:$AN$7500,MATCH(AB$3,Команды!$A$2:$A$7500,0),$E70+2)=Команды!$AJ$14,TRUE,FALSE),IF(INDEX(Команды!$A$2:$AN$7500,MATCH(AB$3,Команды!$A$2:$A$7500,0),$E70+2)=Команды!$AJ$15,TRUE,FALSE),IF(INDEX(Команды!$A$2:$AN$7500,MATCH(AB$3,Команды!$A$2:$A$7500,0),$E70+2)=Команды!$AJ$16,TRUE,FALSE),IF(INDEX(Команды!$A$2:$AN$7500,MATCH(AB$3,Команды!$A$2:$A$7500,0),$E70+2)=Команды!$AJ$17,TRUE,FALSE),IF(INDEX(Команды!$A$2:$AN$7500,MATCH(AB$3,Команды!$A$2:$A$7500,0),$E70+2)=Команды!$AJ$18,TRUE,FALSE),IF(INDEX(Команды!$A$2:$AN$7500,MATCH(AB$3,Команды!$A$2:$A$7500,0),$E70+2)=Команды!$AJ$19,TRUE,FALSE)),INDEX(Команды!$AJ$2:$AL$19,MATCH(INDEX(Команды!$A$2:$AN$7500,MATCH(AB$3,Команды!$A$2:$A$7500,0),$E70+2),Команды!$AJ$2:$AJ$19,0),3),0)</f>
        <v>1.0208333333333333</v>
      </c>
      <c r="AD70" s="342"/>
      <c r="AE70" s="174" t="str">
        <f>IF(OR(IF(INDEX(Команды!$A$2:$AN$7500,MATCH(AE$3,Команды!$A$2:$A$7500,0),$E70+2)=Команды!$AJ$2,TRUE,FALSE),IF(INDEX(Команды!$A$2:$AN$7500,MATCH(AE$3,Команды!$A$2:$A$7500,0),$E70+2)=Команды!$AJ$3,TRUE,FALSE),IF(INDEX(Команды!$A$2:$AN$7500,MATCH(AE$3,Команды!$A$2:$A$7500,0),$E70+2)=Команды!$AJ$4,TRUE,FALSE),IF(INDEX(Команды!$A$2:$AN$7500,MATCH(AE$3,Команды!$A$2:$A$7500,0),$E70+2)=Команды!$AJ$5,TRUE,FALSE),IF(INDEX(Команды!$A$2:$AN$7500,MATCH(AE$3,Команды!$A$2:$A$7500,0),$E70+2)=Команды!$AJ$6,TRUE,FALSE),IF(INDEX(Команды!$A$2:$AN$7500,MATCH(AE$3,Команды!$A$2:$A$7500,0),$E70+2)=Команды!$AJ$7,TRUE,FALSE),IF(INDEX(Команды!$A$2:$AN$7500,MATCH(AE$3,Команды!$A$2:$A$7500,0),$E70+2)=Команды!$AJ$8,TRUE,FALSE),IF(INDEX(Команды!$A$2:$AN$7500,MATCH(AE$3,Команды!$A$2:$A$7500,0),$E70+2)=Команды!$AJ$9,TRUE,FALSE),IF(INDEX(Команды!$A$2:$AN$7500,MATCH(AE$3,Команды!$A$2:$A$7500,0),$E70+2)=Команды!$AJ$10,TRUE,FALSE),IF(INDEX(Команды!$A$2:$AN$7500,MATCH(AE$3,Команды!$A$2:$A$7500,0),$E70+2)=Команды!$AJ$11,TRUE,FALSE),IF(INDEX(Команды!$A$2:$AN$7500,MATCH(AE$3,Команды!$A$2:$A$7500,0),$E70+2)=Команды!$AJ$12,TRUE,FALSE),IF(INDEX(Команды!$A$2:$AN$7500,MATCH(AE$3,Команды!$A$2:$A$7500,0),$E70+2)=Команды!$AJ$13,TRUE,FALSE),IF(INDEX(Команды!$A$2:$AN$7500,MATCH(AE$3,Команды!$A$2:$A$7500,0),$E70+2)=Команды!$AJ$14,TRUE,FALSE),IF(INDEX(Команды!$A$2:$AN$7500,MATCH(AE$3,Команды!$A$2:$A$7500,0),$E70+2)=Команды!$AJ$15,TRUE,FALSE),IF(INDEX(Команды!$A$2:$AN$7500,MATCH(AE$3,Команды!$A$2:$A$7500,0),$E70+2)=Команды!$AJ$16,TRUE,FALSE),,IF(INDEX(Команды!$A$2:$AN$7500,MATCH(AE$3,Команды!$A$2:$A$7500,0),$E70+2)=Команды!$AJ$17,TRUE,FALSE),,IF(INDEX(Команды!$A$2:$AN$7500,MATCH(AE$3,Команды!$A$2:$A$7500,0),$E70+2)=Команды!$AJ$18,TRUE,FALSE),,IF(INDEX(Команды!$A$2:$AN$7500,MATCH(AE$3,Команды!$A$2:$A$7500,0),$E70+2)=Команды!$AJ$19,TRUE,FALSE)),INDEX(Команды!$AJ$2:$AK$19,MATCH(INDEX(Команды!$A$2:$AN$7500,MATCH(AE$3,Команды!$A$2:$A$7500,0),$E70+2),Команды!$AJ$2:$AJ$19,0),2),0)</f>
        <v>В</v>
      </c>
      <c r="AF70" s="175" t="str">
        <f>IF(OR(IF(INDEX(Команды!$A$2:$AN$7500,MATCH(AE$3,Команды!$A$2:$A$7500,0),$E70+2)=Команды!$AJ$2,TRUE,FALSE),IF(INDEX(Команды!$A$2:$AN$7500,MATCH(AE$3,Команды!$A$2:$A$7500,0),$E70+2)=Команды!$AJ$3,TRUE,FALSE),IF(INDEX(Команды!$A$2:$AN$7500,MATCH(AE$3,Команды!$A$2:$A$7500,0),$E70+2)=Команды!$AJ$4,TRUE,FALSE),IF(INDEX(Команды!$A$2:$AN$7500,MATCH(AE$3,Команды!$A$2:$A$7500,0),$E70+2)=Команды!$AJ$5,TRUE,FALSE),IF(INDEX(Команды!$A$2:$AN$7500,MATCH(AE$3,Команды!$A$2:$A$7500,0),$E70+2)=Команды!$AJ$6,TRUE,FALSE),IF(INDEX(Команды!$A$2:$AN$7500,MATCH(AE$3,Команды!$A$2:$A$7500,0),$E70+2)=Команды!$AJ$7,TRUE,FALSE),IF(INDEX(Команды!$A$2:$AN$7500,MATCH(AE$3,Команды!$A$2:$A$7500,0),$E70+2)=Команды!$AJ$8,TRUE,FALSE),IF(INDEX(Команды!$A$2:$AN$7500,MATCH(AE$3,Команды!$A$2:$A$7500,0),$E70+2)=Команды!$AJ$9,TRUE,FALSE),IF(INDEX(Команды!$A$2:$AN$7500,MATCH(AE$3,Команды!$A$2:$A$7500,0),$E70+2)=Команды!$AJ$10,TRUE,FALSE),IF(INDEX(Команды!$A$2:$AN$7500,MATCH(AE$3,Команды!$A$2:$A$7500,0),$E70+2)=Команды!$AJ$11,TRUE,FALSE),IF(INDEX(Команды!$A$2:$AN$7500,MATCH(AE$3,Команды!$A$2:$A$7500,0),$E70+2)=Команды!$AJ$12,TRUE,FALSE),IF(INDEX(Команды!$A$2:$AN$7500,MATCH(AE$3,Команды!$A$2:$A$7500,0),$E70+2)=Команды!$AJ$13,TRUE,FALSE),IF(INDEX(Команды!$A$2:$AN$7500,MATCH(AE$3,Команды!$A$2:$A$7500,0),$E70+2)=Команды!$AJ$14,TRUE,FALSE),IF(INDEX(Команды!$A$2:$AN$7500,MATCH(AE$3,Команды!$A$2:$A$7500,0),$E70+2)=Команды!$AJ$15,TRUE,FALSE),IF(INDEX(Команды!$A$2:$AN$7500,MATCH(AE$3,Команды!$A$2:$A$7500,0),$E70+2)=Команды!$AJ$16,TRUE,FALSE),IF(INDEX(Команды!$A$2:$AN$7500,MATCH(AE$3,Команды!$A$2:$A$7500,0),$E70+2)=Команды!$AJ$17,TRUE,FALSE),IF(INDEX(Команды!$A$2:$AN$7500,MATCH(AE$3,Команды!$A$2:$A$7500,0),$E70+2)=Команды!$AJ$18,TRUE,FALSE),IF(INDEX(Команды!$A$2:$AN$7500,MATCH(AE$3,Команды!$A$2:$A$7500,0),$E70+2)=Команды!$AJ$19,TRUE,FALSE)),INDEX(Команды!$AJ$2:$AL$19,MATCH(INDEX(Команды!$A$2:$AN$7500,MATCH(AE$3,Команды!$A$2:$A$7500,0),$E70+2),Команды!$AJ$2:$AJ$19,0),3),0)</f>
        <v>В</v>
      </c>
      <c r="AG70" s="342"/>
      <c r="AH70" s="174" t="str">
        <f>IF(OR(IF(INDEX(Команды!$A$2:$AN$7500,MATCH(AH$3,Команды!$A$2:$A$7500,0),$E70+2)=Команды!$AJ$2,TRUE,FALSE),IF(INDEX(Команды!$A$2:$AN$7500,MATCH(AH$3,Команды!$A$2:$A$7500,0),$E70+2)=Команды!$AJ$3,TRUE,FALSE),IF(INDEX(Команды!$A$2:$AN$7500,MATCH(AH$3,Команды!$A$2:$A$7500,0),$E70+2)=Команды!$AJ$4,TRUE,FALSE),IF(INDEX(Команды!$A$2:$AN$7500,MATCH(AH$3,Команды!$A$2:$A$7500,0),$E70+2)=Команды!$AJ$5,TRUE,FALSE),IF(INDEX(Команды!$A$2:$AN$7500,MATCH(AH$3,Команды!$A$2:$A$7500,0),$E70+2)=Команды!$AJ$6,TRUE,FALSE),IF(INDEX(Команды!$A$2:$AN$7500,MATCH(AH$3,Команды!$A$2:$A$7500,0),$E70+2)=Команды!$AJ$7,TRUE,FALSE),IF(INDEX(Команды!$A$2:$AN$7500,MATCH(AH$3,Команды!$A$2:$A$7500,0),$E70+2)=Команды!$AJ$8,TRUE,FALSE),IF(INDEX(Команды!$A$2:$AN$7500,MATCH(AH$3,Команды!$A$2:$A$7500,0),$E70+2)=Команды!$AJ$9,TRUE,FALSE),IF(INDEX(Команды!$A$2:$AN$7500,MATCH(AH$3,Команды!$A$2:$A$7500,0),$E70+2)=Команды!$AJ$10,TRUE,FALSE),IF(INDEX(Команды!$A$2:$AN$7500,MATCH(AH$3,Команды!$A$2:$A$7500,0),$E70+2)=Команды!$AJ$11,TRUE,FALSE),IF(INDEX(Команды!$A$2:$AN$7500,MATCH(AH$3,Команды!$A$2:$A$7500,0),$E70+2)=Команды!$AJ$12,TRUE,FALSE),IF(INDEX(Команды!$A$2:$AN$7500,MATCH(AH$3,Команды!$A$2:$A$7500,0),$E70+2)=Команды!$AJ$13,TRUE,FALSE),IF(INDEX(Команды!$A$2:$AN$7500,MATCH(AH$3,Команды!$A$2:$A$7500,0),$E70+2)=Команды!$AJ$14,TRUE,FALSE),IF(INDEX(Команды!$A$2:$AN$7500,MATCH(AH$3,Команды!$A$2:$A$7500,0),$E70+2)=Команды!$AJ$15,TRUE,FALSE),IF(INDEX(Команды!$A$2:$AN$7500,MATCH(AH$3,Команды!$A$2:$A$7500,0),$E70+2)=Команды!$AJ$16,TRUE,FALSE),,IF(INDEX(Команды!$A$2:$AN$7500,MATCH(AH$3,Команды!$A$2:$A$7500,0),$E70+2)=Команды!$AJ$17,TRUE,FALSE),,IF(INDEX(Команды!$A$2:$AN$7500,MATCH(AH$3,Команды!$A$2:$A$7500,0),$E70+2)=Команды!$AJ$18,TRUE,FALSE),,IF(INDEX(Команды!$A$2:$AN$7500,MATCH(AH$3,Команды!$A$2:$A$7500,0),$E70+2)=Команды!$AJ$19,TRUE,FALSE)),INDEX(Команды!$AJ$2:$AK$19,MATCH(INDEX(Команды!$A$2:$AN$7500,MATCH(AH$3,Команды!$A$2:$A$7500,0),$E70+2),Команды!$AJ$2:$AJ$19,0),2),0)</f>
        <v>В</v>
      </c>
      <c r="AI70" s="175" t="str">
        <f>IF(OR(IF(INDEX(Команды!$A$2:$AN$7500,MATCH(AH$3,Команды!$A$2:$A$7500,0),$E70+2)=Команды!$AJ$2,TRUE,FALSE),IF(INDEX(Команды!$A$2:$AN$7500,MATCH(AH$3,Команды!$A$2:$A$7500,0),$E70+2)=Команды!$AJ$3,TRUE,FALSE),IF(INDEX(Команды!$A$2:$AN$7500,MATCH(AH$3,Команды!$A$2:$A$7500,0),$E70+2)=Команды!$AJ$4,TRUE,FALSE),IF(INDEX(Команды!$A$2:$AN$7500,MATCH(AH$3,Команды!$A$2:$A$7500,0),$E70+2)=Команды!$AJ$5,TRUE,FALSE),IF(INDEX(Команды!$A$2:$AN$7500,MATCH(AH$3,Команды!$A$2:$A$7500,0),$E70+2)=Команды!$AJ$6,TRUE,FALSE),IF(INDEX(Команды!$A$2:$AN$7500,MATCH(AH$3,Команды!$A$2:$A$7500,0),$E70+2)=Команды!$AJ$7,TRUE,FALSE),IF(INDEX(Команды!$A$2:$AN$7500,MATCH(AH$3,Команды!$A$2:$A$7500,0),$E70+2)=Команды!$AJ$8,TRUE,FALSE),IF(INDEX(Команды!$A$2:$AN$7500,MATCH(AH$3,Команды!$A$2:$A$7500,0),$E70+2)=Команды!$AJ$9,TRUE,FALSE),IF(INDEX(Команды!$A$2:$AN$7500,MATCH(AH$3,Команды!$A$2:$A$7500,0),$E70+2)=Команды!$AJ$10,TRUE,FALSE),IF(INDEX(Команды!$A$2:$AN$7500,MATCH(AH$3,Команды!$A$2:$A$7500,0),$E70+2)=Команды!$AJ$11,TRUE,FALSE),IF(INDEX(Команды!$A$2:$AN$7500,MATCH(AH$3,Команды!$A$2:$A$7500,0),$E70+2)=Команды!$AJ$12,TRUE,FALSE),IF(INDEX(Команды!$A$2:$AN$7500,MATCH(AH$3,Команды!$A$2:$A$7500,0),$E70+2)=Команды!$AJ$13,TRUE,FALSE),IF(INDEX(Команды!$A$2:$AN$7500,MATCH(AH$3,Команды!$A$2:$A$7500,0),$E70+2)=Команды!$AJ$14,TRUE,FALSE),IF(INDEX(Команды!$A$2:$AN$7500,MATCH(AH$3,Команды!$A$2:$A$7500,0),$E70+2)=Команды!$AJ$15,TRUE,FALSE),IF(INDEX(Команды!$A$2:$AN$7500,MATCH(AH$3,Команды!$A$2:$A$7500,0),$E70+2)=Команды!$AJ$16,TRUE,FALSE),IF(INDEX(Команды!$A$2:$AN$7500,MATCH(AH$3,Команды!$A$2:$A$7500,0),$E70+2)=Команды!$AJ$17,TRUE,FALSE),IF(INDEX(Команды!$A$2:$AN$7500,MATCH(AH$3,Команды!$A$2:$A$7500,0),$E70+2)=Команды!$AJ$18,TRUE,FALSE),IF(INDEX(Команды!$A$2:$AN$7500,MATCH(AH$3,Команды!$A$2:$A$7500,0),$E70+2)=Команды!$AJ$19,TRUE,FALSE)),INDEX(Команды!$AJ$2:$AL$19,MATCH(INDEX(Команды!$A$2:$AN$7500,MATCH(AH$3,Команды!$A$2:$A$7500,0),$E70+2),Команды!$AJ$2:$AJ$19,0),3),0)</f>
        <v>В</v>
      </c>
      <c r="AJ70" s="342"/>
      <c r="AK70" s="174">
        <f>IF(OR(IF(INDEX(Команды!$A$2:$AN$7500,MATCH(AK$3,Команды!$A$2:$A$7500,0),$E70+2)=Команды!$AJ$2,TRUE,FALSE),IF(INDEX(Команды!$A$2:$AN$7500,MATCH(AK$3,Команды!$A$2:$A$7500,0),$E70+2)=Команды!$AJ$3,TRUE,FALSE),IF(INDEX(Команды!$A$2:$AN$7500,MATCH(AK$3,Команды!$A$2:$A$7500,0),$E70+2)=Команды!$AJ$4,TRUE,FALSE),IF(INDEX(Команды!$A$2:$AN$7500,MATCH(AK$3,Команды!$A$2:$A$7500,0),$E70+2)=Команды!$AJ$5,TRUE,FALSE),IF(INDEX(Команды!$A$2:$AN$7500,MATCH(AK$3,Команды!$A$2:$A$7500,0),$E70+2)=Команды!$AJ$6,TRUE,FALSE),IF(INDEX(Команды!$A$2:$AN$7500,MATCH(AK$3,Команды!$A$2:$A$7500,0),$E70+2)=Команды!$AJ$7,TRUE,FALSE),IF(INDEX(Команды!$A$2:$AN$7500,MATCH(AK$3,Команды!$A$2:$A$7500,0),$E70+2)=Команды!$AJ$8,TRUE,FALSE),IF(INDEX(Команды!$A$2:$AN$7500,MATCH(AK$3,Команды!$A$2:$A$7500,0),$E70+2)=Команды!$AJ$9,TRUE,FALSE),IF(INDEX(Команды!$A$2:$AN$7500,MATCH(AK$3,Команды!$A$2:$A$7500,0),$E70+2)=Команды!$AJ$10,TRUE,FALSE),IF(INDEX(Команды!$A$2:$AN$7500,MATCH(AK$3,Команды!$A$2:$A$7500,0),$E70+2)=Команды!$AJ$11,TRUE,FALSE),IF(INDEX(Команды!$A$2:$AN$7500,MATCH(AK$3,Команды!$A$2:$A$7500,0),$E70+2)=Команды!$AJ$12,TRUE,FALSE),IF(INDEX(Команды!$A$2:$AN$7500,MATCH(AK$3,Команды!$A$2:$A$7500,0),$E70+2)=Команды!$AJ$13,TRUE,FALSE),IF(INDEX(Команды!$A$2:$AN$7500,MATCH(AK$3,Команды!$A$2:$A$7500,0),$E70+2)=Команды!$AJ$14,TRUE,FALSE),IF(INDEX(Команды!$A$2:$AN$7500,MATCH(AK$3,Команды!$A$2:$A$7500,0),$E70+2)=Команды!$AJ$15,TRUE,FALSE),IF(INDEX(Команды!$A$2:$AN$7500,MATCH(AK$3,Команды!$A$2:$A$7500,0),$E70+2)=Команды!$AJ$16,TRUE,FALSE),,IF(INDEX(Команды!$A$2:$AN$7500,MATCH(AK$3,Команды!$A$2:$A$7500,0),$E70+2)=Команды!$AJ$17,TRUE,FALSE),,IF(INDEX(Команды!$A$2:$AN$7500,MATCH(AK$3,Команды!$A$2:$A$7500,0),$E70+2)=Команды!$AJ$18,TRUE,FALSE),,IF(INDEX(Команды!$A$2:$AN$7500,MATCH(AK$3,Команды!$A$2:$A$7500,0),$E70+2)=Команды!$AJ$19,TRUE,FALSE)),INDEX(Команды!$AJ$2:$AK$19,MATCH(INDEX(Команды!$A$2:$AN$7500,MATCH(AK$3,Команды!$A$2:$A$7500,0),$E70+2),Команды!$AJ$2:$AJ$19,0),2),0)</f>
        <v>0.3125</v>
      </c>
      <c r="AL70" s="175">
        <f>IF(OR(IF(INDEX(Команды!$A$2:$AN$7500,MATCH(AK$3,Команды!$A$2:$A$7500,0),$E70+2)=Команды!$AJ$2,TRUE,FALSE),IF(INDEX(Команды!$A$2:$AN$7500,MATCH(AK$3,Команды!$A$2:$A$7500,0),$E70+2)=Команды!$AJ$3,TRUE,FALSE),IF(INDEX(Команды!$A$2:$AN$7500,MATCH(AK$3,Команды!$A$2:$A$7500,0),$E70+2)=Команды!$AJ$4,TRUE,FALSE),IF(INDEX(Команды!$A$2:$AN$7500,MATCH(AK$3,Команды!$A$2:$A$7500,0),$E70+2)=Команды!$AJ$5,TRUE,FALSE),IF(INDEX(Команды!$A$2:$AN$7500,MATCH(AK$3,Команды!$A$2:$A$7500,0),$E70+2)=Команды!$AJ$6,TRUE,FALSE),IF(INDEX(Команды!$A$2:$AN$7500,MATCH(AK$3,Команды!$A$2:$A$7500,0),$E70+2)=Команды!$AJ$7,TRUE,FALSE),IF(INDEX(Команды!$A$2:$AN$7500,MATCH(AK$3,Команды!$A$2:$A$7500,0),$E70+2)=Команды!$AJ$8,TRUE,FALSE),IF(INDEX(Команды!$A$2:$AN$7500,MATCH(AK$3,Команды!$A$2:$A$7500,0),$E70+2)=Команды!$AJ$9,TRUE,FALSE),IF(INDEX(Команды!$A$2:$AN$7500,MATCH(AK$3,Команды!$A$2:$A$7500,0),$E70+2)=Команды!$AJ$10,TRUE,FALSE),IF(INDEX(Команды!$A$2:$AN$7500,MATCH(AK$3,Команды!$A$2:$A$7500,0),$E70+2)=Команды!$AJ$11,TRUE,FALSE),IF(INDEX(Команды!$A$2:$AN$7500,MATCH(AK$3,Команды!$A$2:$A$7500,0),$E70+2)=Команды!$AJ$12,TRUE,FALSE),IF(INDEX(Команды!$A$2:$AN$7500,MATCH(AK$3,Команды!$A$2:$A$7500,0),$E70+2)=Команды!$AJ$13,TRUE,FALSE),IF(INDEX(Команды!$A$2:$AN$7500,MATCH(AK$3,Команды!$A$2:$A$7500,0),$E70+2)=Команды!$AJ$14,TRUE,FALSE),IF(INDEX(Команды!$A$2:$AN$7500,MATCH(AK$3,Команды!$A$2:$A$7500,0),$E70+2)=Команды!$AJ$15,TRUE,FALSE),IF(INDEX(Команды!$A$2:$AN$7500,MATCH(AK$3,Команды!$A$2:$A$7500,0),$E70+2)=Команды!$AJ$16,TRUE,FALSE),IF(INDEX(Команды!$A$2:$AN$7500,MATCH(AK$3,Команды!$A$2:$A$7500,0),$E70+2)=Команды!$AJ$17,TRUE,FALSE),IF(INDEX(Команды!$A$2:$AN$7500,MATCH(AK$3,Команды!$A$2:$A$7500,0),$E70+2)=Команды!$AJ$18,TRUE,FALSE),IF(INDEX(Команды!$A$2:$AN$7500,MATCH(AK$3,Команды!$A$2:$A$7500,0),$E70+2)=Команды!$AJ$19,TRUE,FALSE)),INDEX(Команды!$AJ$2:$AL$19,MATCH(INDEX(Команды!$A$2:$AN$7500,MATCH(AK$3,Команды!$A$2:$A$7500,0),$E70+2),Команды!$AJ$2:$AJ$19,0),3),0)</f>
        <v>0.6875</v>
      </c>
      <c r="AM70" s="342"/>
      <c r="AN70" s="174">
        <f>IF(OR(IF(INDEX(Команды!$A$2:$AN$7500,MATCH(AN$3,Команды!$A$2:$A$7500,0),$E70+2)=Команды!$AJ$2,TRUE,FALSE),IF(INDEX(Команды!$A$2:$AN$7500,MATCH(AN$3,Команды!$A$2:$A$7500,0),$E70+2)=Команды!$AJ$3,TRUE,FALSE),IF(INDEX(Команды!$A$2:$AN$7500,MATCH(AN$3,Команды!$A$2:$A$7500,0),$E70+2)=Команды!$AJ$4,TRUE,FALSE),IF(INDEX(Команды!$A$2:$AN$7500,MATCH(AN$3,Команды!$A$2:$A$7500,0),$E70+2)=Команды!$AJ$5,TRUE,FALSE),IF(INDEX(Команды!$A$2:$AN$7500,MATCH(AN$3,Команды!$A$2:$A$7500,0),$E70+2)=Команды!$AJ$6,TRUE,FALSE),IF(INDEX(Команды!$A$2:$AN$7500,MATCH(AN$3,Команды!$A$2:$A$7500,0),$E70+2)=Команды!$AJ$7,TRUE,FALSE),IF(INDEX(Команды!$A$2:$AN$7500,MATCH(AN$3,Команды!$A$2:$A$7500,0),$E70+2)=Команды!$AJ$8,TRUE,FALSE),IF(INDEX(Команды!$A$2:$AN$7500,MATCH(AN$3,Команды!$A$2:$A$7500,0),$E70+2)=Команды!$AJ$9,TRUE,FALSE),IF(INDEX(Команды!$A$2:$AN$7500,MATCH(AN$3,Команды!$A$2:$A$7500,0),$E70+2)=Команды!$AJ$10,TRUE,FALSE),IF(INDEX(Команды!$A$2:$AN$7500,MATCH(AN$3,Команды!$A$2:$A$7500,0),$E70+2)=Команды!$AJ$11,TRUE,FALSE),IF(INDEX(Команды!$A$2:$AN$7500,MATCH(AN$3,Команды!$A$2:$A$7500,0),$E70+2)=Команды!$AJ$12,TRUE,FALSE),IF(INDEX(Команды!$A$2:$AN$7500,MATCH(AN$3,Команды!$A$2:$A$7500,0),$E70+2)=Команды!$AJ$13,TRUE,FALSE),IF(INDEX(Команды!$A$2:$AN$7500,MATCH(AN$3,Команды!$A$2:$A$7500,0),$E70+2)=Команды!$AJ$14,TRUE,FALSE),IF(INDEX(Команды!$A$2:$AN$7500,MATCH(AN$3,Команды!$A$2:$A$7500,0),$E70+2)=Команды!$AJ$15,TRUE,FALSE),IF(INDEX(Команды!$A$2:$AN$7500,MATCH(AN$3,Команды!$A$2:$A$7500,0),$E70+2)=Команды!$AJ$16,TRUE,FALSE),,IF(INDEX(Команды!$A$2:$AN$7500,MATCH(AN$3,Команды!$A$2:$A$7500,0),$E70+2)=Команды!$AJ$17,TRUE,FALSE),,IF(INDEX(Команды!$A$2:$AN$7500,MATCH(AN$3,Команды!$A$2:$A$7500,0),$E70+2)=Команды!$AJ$18,TRUE,FALSE),,IF(INDEX(Команды!$A$2:$AN$7500,MATCH(AN$3,Команды!$A$2:$A$7500,0),$E70+2)=Команды!$AJ$19,TRUE,FALSE)),INDEX(Команды!$AJ$2:$AK$19,MATCH(INDEX(Команды!$A$2:$AN$7500,MATCH(AN$3,Команды!$A$2:$A$7500,0),$E70+2),Команды!$AJ$2:$AJ$19,0),2),0)</f>
        <v>0.3125</v>
      </c>
      <c r="AO70" s="175">
        <f>IF(OR(IF(INDEX(Команды!$A$2:$AN$7500,MATCH(AN$3,Команды!$A$2:$A$7500,0),$E70+2)=Команды!$AJ$2,TRUE,FALSE),IF(INDEX(Команды!$A$2:$AN$7500,MATCH(AN$3,Команды!$A$2:$A$7500,0),$E70+2)=Команды!$AJ$3,TRUE,FALSE),IF(INDEX(Команды!$A$2:$AN$7500,MATCH(AN$3,Команды!$A$2:$A$7500,0),$E70+2)=Команды!$AJ$4,TRUE,FALSE),IF(INDEX(Команды!$A$2:$AN$7500,MATCH(AN$3,Команды!$A$2:$A$7500,0),$E70+2)=Команды!$AJ$5,TRUE,FALSE),IF(INDEX(Команды!$A$2:$AN$7500,MATCH(AN$3,Команды!$A$2:$A$7500,0),$E70+2)=Команды!$AJ$6,TRUE,FALSE),IF(INDEX(Команды!$A$2:$AN$7500,MATCH(AN$3,Команды!$A$2:$A$7500,0),$E70+2)=Команды!$AJ$7,TRUE,FALSE),IF(INDEX(Команды!$A$2:$AN$7500,MATCH(AN$3,Команды!$A$2:$A$7500,0),$E70+2)=Команды!$AJ$8,TRUE,FALSE),IF(INDEX(Команды!$A$2:$AN$7500,MATCH(AN$3,Команды!$A$2:$A$7500,0),$E70+2)=Команды!$AJ$9,TRUE,FALSE),IF(INDEX(Команды!$A$2:$AN$7500,MATCH(AN$3,Команды!$A$2:$A$7500,0),$E70+2)=Команды!$AJ$10,TRUE,FALSE),IF(INDEX(Команды!$A$2:$AN$7500,MATCH(AN$3,Команды!$A$2:$A$7500,0),$E70+2)=Команды!$AJ$11,TRUE,FALSE),IF(INDEX(Команды!$A$2:$AN$7500,MATCH(AN$3,Команды!$A$2:$A$7500,0),$E70+2)=Команды!$AJ$12,TRUE,FALSE),IF(INDEX(Команды!$A$2:$AN$7500,MATCH(AN$3,Команды!$A$2:$A$7500,0),$E70+2)=Команды!$AJ$13,TRUE,FALSE),IF(INDEX(Команды!$A$2:$AN$7500,MATCH(AN$3,Команды!$A$2:$A$7500,0),$E70+2)=Команды!$AJ$14,TRUE,FALSE),IF(INDEX(Команды!$A$2:$AN$7500,MATCH(AN$3,Команды!$A$2:$A$7500,0),$E70+2)=Команды!$AJ$15,TRUE,FALSE),IF(INDEX(Команды!$A$2:$AN$7500,MATCH(AN$3,Команды!$A$2:$A$7500,0),$E70+2)=Команды!$AJ$16,TRUE,FALSE),IF(INDEX(Команды!$A$2:$AN$7500,MATCH(AN$3,Команды!$A$2:$A$7500,0),$E70+2)=Команды!$AJ$17,TRUE,FALSE),IF(INDEX(Команды!$A$2:$AN$7500,MATCH(AN$3,Команды!$A$2:$A$7500,0),$E70+2)=Команды!$AJ$18,TRUE,FALSE),IF(INDEX(Команды!$A$2:$AN$7500,MATCH(AN$3,Команды!$A$2:$A$7500,0),$E70+2)=Команды!$AJ$19,TRUE,FALSE)),INDEX(Команды!$AJ$2:$AL$19,MATCH(INDEX(Команды!$A$2:$AN$7500,MATCH(AN$3,Команды!$A$2:$A$7500,0),$E70+2),Команды!$AJ$2:$AJ$19,0),3),0)</f>
        <v>0.6875</v>
      </c>
      <c r="AP70" s="342"/>
      <c r="AQ70" s="174">
        <f>IF(OR(IF(INDEX(Команды!$A$2:$AN$7500,MATCH(AQ$3,Команды!$A$2:$A$7500,0),$E70+2)=Команды!$AJ$2,TRUE,FALSE),IF(INDEX(Команды!$A$2:$AN$7500,MATCH(AQ$3,Команды!$A$2:$A$7500,0),$E70+2)=Команды!$AJ$3,TRUE,FALSE),IF(INDEX(Команды!$A$2:$AN$7500,MATCH(AQ$3,Команды!$A$2:$A$7500,0),$E70+2)=Команды!$AJ$4,TRUE,FALSE),IF(INDEX(Команды!$A$2:$AN$7500,MATCH(AQ$3,Команды!$A$2:$A$7500,0),$E70+2)=Команды!$AJ$5,TRUE,FALSE),IF(INDEX(Команды!$A$2:$AN$7500,MATCH(AQ$3,Команды!$A$2:$A$7500,0),$E70+2)=Команды!$AJ$6,TRUE,FALSE),IF(INDEX(Команды!$A$2:$AN$7500,MATCH(AQ$3,Команды!$A$2:$A$7500,0),$E70+2)=Команды!$AJ$7,TRUE,FALSE),IF(INDEX(Команды!$A$2:$AN$7500,MATCH(AQ$3,Команды!$A$2:$A$7500,0),$E70+2)=Команды!$AJ$8,TRUE,FALSE),IF(INDEX(Команды!$A$2:$AN$7500,MATCH(AQ$3,Команды!$A$2:$A$7500,0),$E70+2)=Команды!$AJ$9,TRUE,FALSE),IF(INDEX(Команды!$A$2:$AN$7500,MATCH(AQ$3,Команды!$A$2:$A$7500,0),$E70+2)=Команды!$AJ$10,TRUE,FALSE),IF(INDEX(Команды!$A$2:$AN$7500,MATCH(AQ$3,Команды!$A$2:$A$7500,0),$E70+2)=Команды!$AJ$11,TRUE,FALSE),IF(INDEX(Команды!$A$2:$AN$7500,MATCH(AQ$3,Команды!$A$2:$A$7500,0),$E70+2)=Команды!$AJ$12,TRUE,FALSE),IF(INDEX(Команды!$A$2:$AN$7500,MATCH(AQ$3,Команды!$A$2:$A$7500,0),$E70+2)=Команды!$AJ$13,TRUE,FALSE),IF(INDEX(Команды!$A$2:$AN$7500,MATCH(AQ$3,Команды!$A$2:$A$7500,0),$E70+2)=Команды!$AJ$14,TRUE,FALSE),IF(INDEX(Команды!$A$2:$AN$7500,MATCH(AQ$3,Команды!$A$2:$A$7500,0),$E70+2)=Команды!$AJ$15,TRUE,FALSE),IF(INDEX(Команды!$A$2:$AN$7500,MATCH(AQ$3,Команды!$A$2:$A$7500,0),$E70+2)=Команды!$AJ$16,TRUE,FALSE),,IF(INDEX(Команды!$A$2:$AN$7500,MATCH(AQ$3,Команды!$A$2:$A$7500,0),$E70+2)=Команды!$AJ$17,TRUE,FALSE),,IF(INDEX(Команды!$A$2:$AN$7500,MATCH(AQ$3,Команды!$A$2:$A$7500,0),$E70+2)=Команды!$AJ$18,TRUE,FALSE),,IF(INDEX(Команды!$A$2:$AN$7500,MATCH(AQ$3,Команды!$A$2:$A$7500,0),$E70+2)=Команды!$AJ$19,TRUE,FALSE)),INDEX(Команды!$AJ$2:$AK$19,MATCH(INDEX(Команды!$A$2:$AN$7500,MATCH(AQ$3,Команды!$A$2:$A$7500,0),$E70+2),Команды!$AJ$2:$AJ$19,0),2),0)</f>
        <v>0.41666666666666669</v>
      </c>
      <c r="AR70" s="175">
        <f>IF(OR(IF(INDEX(Команды!$A$2:$AN$7500,MATCH(AQ$3,Команды!$A$2:$A$7500,0),$E70+2)=Команды!$AJ$2,TRUE,FALSE),IF(INDEX(Команды!$A$2:$AN$7500,MATCH(AQ$3,Команды!$A$2:$A$7500,0),$E70+2)=Команды!$AJ$3,TRUE,FALSE),IF(INDEX(Команды!$A$2:$AN$7500,MATCH(AQ$3,Команды!$A$2:$A$7500,0),$E70+2)=Команды!$AJ$4,TRUE,FALSE),IF(INDEX(Команды!$A$2:$AN$7500,MATCH(AQ$3,Команды!$A$2:$A$7500,0),$E70+2)=Команды!$AJ$5,TRUE,FALSE),IF(INDEX(Команды!$A$2:$AN$7500,MATCH(AQ$3,Команды!$A$2:$A$7500,0),$E70+2)=Команды!$AJ$6,TRUE,FALSE),IF(INDEX(Команды!$A$2:$AN$7500,MATCH(AQ$3,Команды!$A$2:$A$7500,0),$E70+2)=Команды!$AJ$7,TRUE,FALSE),IF(INDEX(Команды!$A$2:$AN$7500,MATCH(AQ$3,Команды!$A$2:$A$7500,0),$E70+2)=Команды!$AJ$8,TRUE,FALSE),IF(INDEX(Команды!$A$2:$AN$7500,MATCH(AQ$3,Команды!$A$2:$A$7500,0),$E70+2)=Команды!$AJ$9,TRUE,FALSE),IF(INDEX(Команды!$A$2:$AN$7500,MATCH(AQ$3,Команды!$A$2:$A$7500,0),$E70+2)=Команды!$AJ$10,TRUE,FALSE),IF(INDEX(Команды!$A$2:$AN$7500,MATCH(AQ$3,Команды!$A$2:$A$7500,0),$E70+2)=Команды!$AJ$11,TRUE,FALSE),IF(INDEX(Команды!$A$2:$AN$7500,MATCH(AQ$3,Команды!$A$2:$A$7500,0),$E70+2)=Команды!$AJ$12,TRUE,FALSE),IF(INDEX(Команды!$A$2:$AN$7500,MATCH(AQ$3,Команды!$A$2:$A$7500,0),$E70+2)=Команды!$AJ$13,TRUE,FALSE),IF(INDEX(Команды!$A$2:$AN$7500,MATCH(AQ$3,Команды!$A$2:$A$7500,0),$E70+2)=Команды!$AJ$14,TRUE,FALSE),IF(INDEX(Команды!$A$2:$AN$7500,MATCH(AQ$3,Команды!$A$2:$A$7500,0),$E70+2)=Команды!$AJ$15,TRUE,FALSE),IF(INDEX(Команды!$A$2:$AN$7500,MATCH(AQ$3,Команды!$A$2:$A$7500,0),$E70+2)=Команды!$AJ$16,TRUE,FALSE),IF(INDEX(Команды!$A$2:$AN$7500,MATCH(AQ$3,Команды!$A$2:$A$7500,0),$E70+2)=Команды!$AJ$17,TRUE,FALSE),IF(INDEX(Команды!$A$2:$AN$7500,MATCH(AQ$3,Команды!$A$2:$A$7500,0),$E70+2)=Команды!$AJ$18,TRUE,FALSE),IF(INDEX(Команды!$A$2:$AN$7500,MATCH(AQ$3,Команды!$A$2:$A$7500,0),$E70+2)=Команды!$AJ$19,TRUE,FALSE)),INDEX(Команды!$AJ$2:$AL$19,MATCH(INDEX(Команды!$A$2:$AN$7500,MATCH(AQ$3,Команды!$A$2:$A$7500,0),$E70+2),Команды!$AJ$2:$AJ$19,0),3),0)</f>
        <v>0.79166666666666663</v>
      </c>
      <c r="AS70" s="342"/>
      <c r="AT70" s="174">
        <f>IF(OR(IF(INDEX(Команды!$A$2:$AN$7500,MATCH(AT$3,Команды!$A$2:$A$7500,0),$E70+2)=Команды!$AJ$2,TRUE,FALSE),IF(INDEX(Команды!$A$2:$AN$7500,MATCH(AT$3,Команды!$A$2:$A$7500,0),$E70+2)=Команды!$AJ$3,TRUE,FALSE),IF(INDEX(Команды!$A$2:$AN$7500,MATCH(AT$3,Команды!$A$2:$A$7500,0),$E70+2)=Команды!$AJ$4,TRUE,FALSE),IF(INDEX(Команды!$A$2:$AN$7500,MATCH(AT$3,Команды!$A$2:$A$7500,0),$E70+2)=Команды!$AJ$5,TRUE,FALSE),IF(INDEX(Команды!$A$2:$AN$7500,MATCH(AT$3,Команды!$A$2:$A$7500,0),$E70+2)=Команды!$AJ$6,TRUE,FALSE),IF(INDEX(Команды!$A$2:$AN$7500,MATCH(AT$3,Команды!$A$2:$A$7500,0),$E70+2)=Команды!$AJ$7,TRUE,FALSE),IF(INDEX(Команды!$A$2:$AN$7500,MATCH(AT$3,Команды!$A$2:$A$7500,0),$E70+2)=Команды!$AJ$8,TRUE,FALSE),IF(INDEX(Команды!$A$2:$AN$7500,MATCH(AT$3,Команды!$A$2:$A$7500,0),$E70+2)=Команды!$AJ$9,TRUE,FALSE),IF(INDEX(Команды!$A$2:$AN$7500,MATCH(AT$3,Команды!$A$2:$A$7500,0),$E70+2)=Команды!$AJ$10,TRUE,FALSE),IF(INDEX(Команды!$A$2:$AN$7500,MATCH(AT$3,Команды!$A$2:$A$7500,0),$E70+2)=Команды!$AJ$11,TRUE,FALSE),IF(INDEX(Команды!$A$2:$AN$7500,MATCH(AT$3,Команды!$A$2:$A$7500,0),$E70+2)=Команды!$AJ$12,TRUE,FALSE),IF(INDEX(Команды!$A$2:$AN$7500,MATCH(AT$3,Команды!$A$2:$A$7500,0),$E70+2)=Команды!$AJ$13,TRUE,FALSE),IF(INDEX(Команды!$A$2:$AN$7500,MATCH(AT$3,Команды!$A$2:$A$7500,0),$E70+2)=Команды!$AJ$14,TRUE,FALSE),IF(INDEX(Команды!$A$2:$AN$7500,MATCH(AT$3,Команды!$A$2:$A$7500,0),$E70+2)=Команды!$AJ$15,TRUE,FALSE),IF(INDEX(Команды!$A$2:$AN$7500,MATCH(AT$3,Команды!$A$2:$A$7500,0),$E70+2)=Команды!$AJ$16,TRUE,FALSE),,IF(INDEX(Команды!$A$2:$AN$7500,MATCH(AT$3,Команды!$A$2:$A$7500,0),$E70+2)=Команды!$AJ$17,TRUE,FALSE),,IF(INDEX(Команды!$A$2:$AN$7500,MATCH(AT$3,Команды!$A$2:$A$7500,0),$E70+2)=Команды!$AJ$18,TRUE,FALSE),,IF(INDEX(Команды!$A$2:$AN$7500,MATCH(AT$3,Команды!$A$2:$A$7500,0),$E70+2)=Команды!$AJ$19,TRUE,FALSE)),INDEX(Команды!$AJ$2:$AK$19,MATCH(INDEX(Команды!$A$2:$AN$7500,MATCH(AT$3,Команды!$A$2:$A$7500,0),$E70+2),Команды!$AJ$2:$AJ$19,0),2),0)</f>
        <v>0.625</v>
      </c>
      <c r="AU70" s="175">
        <f>IF(OR(IF(INDEX(Команды!$A$2:$AN$7500,MATCH(AT$3,Команды!$A$2:$A$7500,0),$E70+2)=Команды!$AJ$2,TRUE,FALSE),IF(INDEX(Команды!$A$2:$AN$7500,MATCH(AT$3,Команды!$A$2:$A$7500,0),$E70+2)=Команды!$AJ$3,TRUE,FALSE),IF(INDEX(Команды!$A$2:$AN$7500,MATCH(AT$3,Команды!$A$2:$A$7500,0),$E70+2)=Команды!$AJ$4,TRUE,FALSE),IF(INDEX(Команды!$A$2:$AN$7500,MATCH(AT$3,Команды!$A$2:$A$7500,0),$E70+2)=Команды!$AJ$5,TRUE,FALSE),IF(INDEX(Команды!$A$2:$AN$7500,MATCH(AT$3,Команды!$A$2:$A$7500,0),$E70+2)=Команды!$AJ$6,TRUE,FALSE),IF(INDEX(Команды!$A$2:$AN$7500,MATCH(AT$3,Команды!$A$2:$A$7500,0),$E70+2)=Команды!$AJ$7,TRUE,FALSE),IF(INDEX(Команды!$A$2:$AN$7500,MATCH(AT$3,Команды!$A$2:$A$7500,0),$E70+2)=Команды!$AJ$8,TRUE,FALSE),IF(INDEX(Команды!$A$2:$AN$7500,MATCH(AT$3,Команды!$A$2:$A$7500,0),$E70+2)=Команды!$AJ$9,TRUE,FALSE),IF(INDEX(Команды!$A$2:$AN$7500,MATCH(AT$3,Команды!$A$2:$A$7500,0),$E70+2)=Команды!$AJ$10,TRUE,FALSE),IF(INDEX(Команды!$A$2:$AN$7500,MATCH(AT$3,Команды!$A$2:$A$7500,0),$E70+2)=Команды!$AJ$11,TRUE,FALSE),IF(INDEX(Команды!$A$2:$AN$7500,MATCH(AT$3,Команды!$A$2:$A$7500,0),$E70+2)=Команды!$AJ$12,TRUE,FALSE),IF(INDEX(Команды!$A$2:$AN$7500,MATCH(AT$3,Команды!$A$2:$A$7500,0),$E70+2)=Команды!$AJ$13,TRUE,FALSE),IF(INDEX(Команды!$A$2:$AN$7500,MATCH(AT$3,Команды!$A$2:$A$7500,0),$E70+2)=Команды!$AJ$14,TRUE,FALSE),IF(INDEX(Команды!$A$2:$AN$7500,MATCH(AT$3,Команды!$A$2:$A$7500,0),$E70+2)=Команды!$AJ$15,TRUE,FALSE),IF(INDEX(Команды!$A$2:$AN$7500,MATCH(AT$3,Команды!$A$2:$A$7500,0),$E70+2)=Команды!$AJ$16,TRUE,FALSE),IF(INDEX(Команды!$A$2:$AN$7500,MATCH(AT$3,Команды!$A$2:$A$7500,0),$E70+2)=Команды!$AJ$17,TRUE,FALSE),IF(INDEX(Команды!$A$2:$AN$7500,MATCH(AT$3,Команды!$A$2:$A$7500,0),$E70+2)=Команды!$AJ$18,TRUE,FALSE),IF(INDEX(Команды!$A$2:$AN$7500,MATCH(AT$3,Команды!$A$2:$A$7500,0),$E70+2)=Команды!$AJ$19,TRUE,FALSE)),INDEX(Команды!$AJ$2:$AL$19,MATCH(INDEX(Команды!$A$2:$AN$7500,MATCH(AT$3,Команды!$A$2:$A$7500,0),$E70+2),Команды!$AJ$2:$AJ$19,0),3),0)</f>
        <v>1</v>
      </c>
      <c r="AV70" s="342"/>
      <c r="AW70" s="174" t="str">
        <f>IF(OR(IF(INDEX(Команды!$A$2:$AN$7500,MATCH(AW$3,Команды!$A$2:$A$7500,0),$E70+2)=Команды!$AJ$2,TRUE,FALSE),IF(INDEX(Команды!$A$2:$AN$7500,MATCH(AW$3,Команды!$A$2:$A$7500,0),$E70+2)=Команды!$AJ$3,TRUE,FALSE),IF(INDEX(Команды!$A$2:$AN$7500,MATCH(AW$3,Команды!$A$2:$A$7500,0),$E70+2)=Команды!$AJ$4,TRUE,FALSE),IF(INDEX(Команды!$A$2:$AN$7500,MATCH(AW$3,Команды!$A$2:$A$7500,0),$E70+2)=Команды!$AJ$5,TRUE,FALSE),IF(INDEX(Команды!$A$2:$AN$7500,MATCH(AW$3,Команды!$A$2:$A$7500,0),$E70+2)=Команды!$AJ$6,TRUE,FALSE),IF(INDEX(Команды!$A$2:$AN$7500,MATCH(AW$3,Команды!$A$2:$A$7500,0),$E70+2)=Команды!$AJ$7,TRUE,FALSE),IF(INDEX(Команды!$A$2:$AN$7500,MATCH(AW$3,Команды!$A$2:$A$7500,0),$E70+2)=Команды!$AJ$8,TRUE,FALSE),IF(INDEX(Команды!$A$2:$AN$7500,MATCH(AW$3,Команды!$A$2:$A$7500,0),$E70+2)=Команды!$AJ$9,TRUE,FALSE),IF(INDEX(Команды!$A$2:$AN$7500,MATCH(AW$3,Команды!$A$2:$A$7500,0),$E70+2)=Команды!$AJ$10,TRUE,FALSE),IF(INDEX(Команды!$A$2:$AN$7500,MATCH(AW$3,Команды!$A$2:$A$7500,0),$E70+2)=Команды!$AJ$11,TRUE,FALSE),IF(INDEX(Команды!$A$2:$AN$7500,MATCH(AW$3,Команды!$A$2:$A$7500,0),$E70+2)=Команды!$AJ$12,TRUE,FALSE),IF(INDEX(Команды!$A$2:$AN$7500,MATCH(AW$3,Команды!$A$2:$A$7500,0),$E70+2)=Команды!$AJ$13,TRUE,FALSE),IF(INDEX(Команды!$A$2:$AN$7500,MATCH(AW$3,Команды!$A$2:$A$7500,0),$E70+2)=Команды!$AJ$14,TRUE,FALSE),IF(INDEX(Команды!$A$2:$AN$7500,MATCH(AW$3,Команды!$A$2:$A$7500,0),$E70+2)=Команды!$AJ$15,TRUE,FALSE),IF(INDEX(Команды!$A$2:$AN$7500,MATCH(AW$3,Команды!$A$2:$A$7500,0),$E70+2)=Команды!$AJ$16,TRUE,FALSE),,IF(INDEX(Команды!$A$2:$AN$7500,MATCH(AW$3,Команды!$A$2:$A$7500,0),$E70+2)=Команды!$AJ$17,TRUE,FALSE),,IF(INDEX(Команды!$A$2:$AN$7500,MATCH(AW$3,Команды!$A$2:$A$7500,0),$E70+2)=Команды!$AJ$18,TRUE,FALSE),,IF(INDEX(Команды!$A$2:$AN$7500,MATCH(AW$3,Команды!$A$2:$A$7500,0),$E70+2)=Команды!$AJ$19,TRUE,FALSE)),INDEX(Команды!$AJ$2:$AK$19,MATCH(INDEX(Команды!$A$2:$AN$7500,MATCH(AW$3,Команды!$A$2:$A$7500,0),$E70+2),Команды!$AJ$2:$AJ$19,0),2),0)</f>
        <v>В</v>
      </c>
      <c r="AX70" s="175" t="str">
        <f>IF(OR(IF(INDEX(Команды!$A$2:$AN$7500,MATCH(AW$3,Команды!$A$2:$A$7500,0),$E70+2)=Команды!$AJ$2,TRUE,FALSE),IF(INDEX(Команды!$A$2:$AN$7500,MATCH(AW$3,Команды!$A$2:$A$7500,0),$E70+2)=Команды!$AJ$3,TRUE,FALSE),IF(INDEX(Команды!$A$2:$AN$7500,MATCH(AW$3,Команды!$A$2:$A$7500,0),$E70+2)=Команды!$AJ$4,TRUE,FALSE),IF(INDEX(Команды!$A$2:$AN$7500,MATCH(AW$3,Команды!$A$2:$A$7500,0),$E70+2)=Команды!$AJ$5,TRUE,FALSE),IF(INDEX(Команды!$A$2:$AN$7500,MATCH(AW$3,Команды!$A$2:$A$7500,0),$E70+2)=Команды!$AJ$6,TRUE,FALSE),IF(INDEX(Команды!$A$2:$AN$7500,MATCH(AW$3,Команды!$A$2:$A$7500,0),$E70+2)=Команды!$AJ$7,TRUE,FALSE),IF(INDEX(Команды!$A$2:$AN$7500,MATCH(AW$3,Команды!$A$2:$A$7500,0),$E70+2)=Команды!$AJ$8,TRUE,FALSE),IF(INDEX(Команды!$A$2:$AN$7500,MATCH(AW$3,Команды!$A$2:$A$7500,0),$E70+2)=Команды!$AJ$9,TRUE,FALSE),IF(INDEX(Команды!$A$2:$AN$7500,MATCH(AW$3,Команды!$A$2:$A$7500,0),$E70+2)=Команды!$AJ$10,TRUE,FALSE),IF(INDEX(Команды!$A$2:$AN$7500,MATCH(AW$3,Команды!$A$2:$A$7500,0),$E70+2)=Команды!$AJ$11,TRUE,FALSE),IF(INDEX(Команды!$A$2:$AN$7500,MATCH(AW$3,Команды!$A$2:$A$7500,0),$E70+2)=Команды!$AJ$12,TRUE,FALSE),IF(INDEX(Команды!$A$2:$AN$7500,MATCH(AW$3,Команды!$A$2:$A$7500,0),$E70+2)=Команды!$AJ$13,TRUE,FALSE),IF(INDEX(Команды!$A$2:$AN$7500,MATCH(AW$3,Команды!$A$2:$A$7500,0),$E70+2)=Команды!$AJ$14,TRUE,FALSE),IF(INDEX(Команды!$A$2:$AN$7500,MATCH(AW$3,Команды!$A$2:$A$7500,0),$E70+2)=Команды!$AJ$15,TRUE,FALSE),IF(INDEX(Команды!$A$2:$AN$7500,MATCH(AW$3,Команды!$A$2:$A$7500,0),$E70+2)=Команды!$AJ$16,TRUE,FALSE),IF(INDEX(Команды!$A$2:$AN$7500,MATCH(AW$3,Команды!$A$2:$A$7500,0),$E70+2)=Команды!$AJ$17,TRUE,FALSE),IF(INDEX(Команды!$A$2:$AN$7500,MATCH(AW$3,Команды!$A$2:$A$7500,0),$E70+2)=Команды!$AJ$18,TRUE,FALSE),IF(INDEX(Команды!$A$2:$AN$7500,MATCH(AW$3,Команды!$A$2:$A$7500,0),$E70+2)=Команды!$AJ$19,TRUE,FALSE)),INDEX(Команды!$AJ$2:$AL$19,MATCH(INDEX(Команды!$A$2:$AN$7500,MATCH(AW$3,Команды!$A$2:$A$7500,0),$E70+2),Команды!$AJ$2:$AJ$19,0),3),0)</f>
        <v>В</v>
      </c>
      <c r="AY70" s="342"/>
      <c r="AZ70" s="174" t="str">
        <f>IF(OR(IF(INDEX(Команды!$A$2:$AN$7500,MATCH(AZ$3,Команды!$A$2:$A$7500,0),$E70+2)=Команды!$AJ$2,TRUE,FALSE),IF(INDEX(Команды!$A$2:$AN$7500,MATCH(AZ$3,Команды!$A$2:$A$7500,0),$E70+2)=Команды!$AJ$3,TRUE,FALSE),IF(INDEX(Команды!$A$2:$AN$7500,MATCH(AZ$3,Команды!$A$2:$A$7500,0),$E70+2)=Команды!$AJ$4,TRUE,FALSE),IF(INDEX(Команды!$A$2:$AN$7500,MATCH(AZ$3,Команды!$A$2:$A$7500,0),$E70+2)=Команды!$AJ$5,TRUE,FALSE),IF(INDEX(Команды!$A$2:$AN$7500,MATCH(AZ$3,Команды!$A$2:$A$7500,0),$E70+2)=Команды!$AJ$6,TRUE,FALSE),IF(INDEX(Команды!$A$2:$AN$7500,MATCH(AZ$3,Команды!$A$2:$A$7500,0),$E70+2)=Команды!$AJ$7,TRUE,FALSE),IF(INDEX(Команды!$A$2:$AN$7500,MATCH(AZ$3,Команды!$A$2:$A$7500,0),$E70+2)=Команды!$AJ$8,TRUE,FALSE),IF(INDEX(Команды!$A$2:$AN$7500,MATCH(AZ$3,Команды!$A$2:$A$7500,0),$E70+2)=Команды!$AJ$9,TRUE,FALSE),IF(INDEX(Команды!$A$2:$AN$7500,MATCH(AZ$3,Команды!$A$2:$A$7500,0),$E70+2)=Команды!$AJ$10,TRUE,FALSE),IF(INDEX(Команды!$A$2:$AN$7500,MATCH(AZ$3,Команды!$A$2:$A$7500,0),$E70+2)=Команды!$AJ$11,TRUE,FALSE),IF(INDEX(Команды!$A$2:$AN$7500,MATCH(AZ$3,Команды!$A$2:$A$7500,0),$E70+2)=Команды!$AJ$12,TRUE,FALSE),IF(INDEX(Команды!$A$2:$AN$7500,MATCH(AZ$3,Команды!$A$2:$A$7500,0),$E70+2)=Команды!$AJ$13,TRUE,FALSE),IF(INDEX(Команды!$A$2:$AN$7500,MATCH(AZ$3,Команды!$A$2:$A$7500,0),$E70+2)=Команды!$AJ$14,TRUE,FALSE),IF(INDEX(Команды!$A$2:$AN$7500,MATCH(AZ$3,Команды!$A$2:$A$7500,0),$E70+2)=Команды!$AJ$15,TRUE,FALSE),IF(INDEX(Команды!$A$2:$AN$7500,MATCH(AZ$3,Команды!$A$2:$A$7500,0),$E70+2)=Команды!$AJ$16,TRUE,FALSE),,IF(INDEX(Команды!$A$2:$AN$7500,MATCH(AZ$3,Команды!$A$2:$A$7500,0),$E70+2)=Команды!$AJ$17,TRUE,FALSE),,IF(INDEX(Команды!$A$2:$AN$7500,MATCH(AZ$3,Команды!$A$2:$A$7500,0),$E70+2)=Команды!$AJ$18,TRUE,FALSE),,IF(INDEX(Команды!$A$2:$AN$7500,MATCH(AZ$3,Команды!$A$2:$A$7500,0),$E70+2)=Команды!$AJ$19,TRUE,FALSE)),INDEX(Команды!$AJ$2:$AK$19,MATCH(INDEX(Команды!$A$2:$AN$7500,MATCH(AZ$3,Команды!$A$2:$A$7500,0),$E70+2),Команды!$AJ$2:$AJ$19,0),2),0)</f>
        <v>В</v>
      </c>
      <c r="BA70" s="175" t="str">
        <f>IF(OR(IF(INDEX(Команды!$A$2:$AN$7500,MATCH(AZ$3,Команды!$A$2:$A$7500,0),$E70+2)=Команды!$AJ$2,TRUE,FALSE),IF(INDEX(Команды!$A$2:$AN$7500,MATCH(AZ$3,Команды!$A$2:$A$7500,0),$E70+2)=Команды!$AJ$3,TRUE,FALSE),IF(INDEX(Команды!$A$2:$AN$7500,MATCH(AZ$3,Команды!$A$2:$A$7500,0),$E70+2)=Команды!$AJ$4,TRUE,FALSE),IF(INDEX(Команды!$A$2:$AN$7500,MATCH(AZ$3,Команды!$A$2:$A$7500,0),$E70+2)=Команды!$AJ$5,TRUE,FALSE),IF(INDEX(Команды!$A$2:$AN$7500,MATCH(AZ$3,Команды!$A$2:$A$7500,0),$E70+2)=Команды!$AJ$6,TRUE,FALSE),IF(INDEX(Команды!$A$2:$AN$7500,MATCH(AZ$3,Команды!$A$2:$A$7500,0),$E70+2)=Команды!$AJ$7,TRUE,FALSE),IF(INDEX(Команды!$A$2:$AN$7500,MATCH(AZ$3,Команды!$A$2:$A$7500,0),$E70+2)=Команды!$AJ$8,TRUE,FALSE),IF(INDEX(Команды!$A$2:$AN$7500,MATCH(AZ$3,Команды!$A$2:$A$7500,0),$E70+2)=Команды!$AJ$9,TRUE,FALSE),IF(INDEX(Команды!$A$2:$AN$7500,MATCH(AZ$3,Команды!$A$2:$A$7500,0),$E70+2)=Команды!$AJ$10,TRUE,FALSE),IF(INDEX(Команды!$A$2:$AN$7500,MATCH(AZ$3,Команды!$A$2:$A$7500,0),$E70+2)=Команды!$AJ$11,TRUE,FALSE),IF(INDEX(Команды!$A$2:$AN$7500,MATCH(AZ$3,Команды!$A$2:$A$7500,0),$E70+2)=Команды!$AJ$12,TRUE,FALSE),IF(INDEX(Команды!$A$2:$AN$7500,MATCH(AZ$3,Команды!$A$2:$A$7500,0),$E70+2)=Команды!$AJ$13,TRUE,FALSE),IF(INDEX(Команды!$A$2:$AN$7500,MATCH(AZ$3,Команды!$A$2:$A$7500,0),$E70+2)=Команды!$AJ$14,TRUE,FALSE),IF(INDEX(Команды!$A$2:$AN$7500,MATCH(AZ$3,Команды!$A$2:$A$7500,0),$E70+2)=Команды!$AJ$15,TRUE,FALSE),IF(INDEX(Команды!$A$2:$AN$7500,MATCH(AZ$3,Команды!$A$2:$A$7500,0),$E70+2)=Команды!$AJ$16,TRUE,FALSE),IF(INDEX(Команды!$A$2:$AN$7500,MATCH(AZ$3,Команды!$A$2:$A$7500,0),$E70+2)=Команды!$AJ$17,TRUE,FALSE),IF(INDEX(Команды!$A$2:$AN$7500,MATCH(AZ$3,Команды!$A$2:$A$7500,0),$E70+2)=Команды!$AJ$18,TRUE,FALSE),IF(INDEX(Команды!$A$2:$AN$7500,MATCH(AZ$3,Команды!$A$2:$A$7500,0),$E70+2)=Команды!$AJ$19,TRUE,FALSE)),INDEX(Команды!$AJ$2:$AL$19,MATCH(INDEX(Команды!$A$2:$AN$7500,MATCH(AZ$3,Команды!$A$2:$A$7500,0),$E70+2),Команды!$AJ$2:$AJ$19,0),3),0)</f>
        <v>В</v>
      </c>
      <c r="BB70" s="342"/>
      <c r="BC70" s="174">
        <f>IF(OR(IF(INDEX(Команды!$A$2:$AN$7500,MATCH(BC$3,Команды!$A$2:$A$7500,0),$E70+2)=Команды!$AJ$2,TRUE,FALSE),IF(INDEX(Команды!$A$2:$AN$7500,MATCH(BC$3,Команды!$A$2:$A$7500,0),$E70+2)=Команды!$AJ$3,TRUE,FALSE),IF(INDEX(Команды!$A$2:$AN$7500,MATCH(BC$3,Команды!$A$2:$A$7500,0),$E70+2)=Команды!$AJ$4,TRUE,FALSE),IF(INDEX(Команды!$A$2:$AN$7500,MATCH(BC$3,Команды!$A$2:$A$7500,0),$E70+2)=Команды!$AJ$5,TRUE,FALSE),IF(INDEX(Команды!$A$2:$AN$7500,MATCH(BC$3,Команды!$A$2:$A$7500,0),$E70+2)=Команды!$AJ$6,TRUE,FALSE),IF(INDEX(Команды!$A$2:$AN$7500,MATCH(BC$3,Команды!$A$2:$A$7500,0),$E70+2)=Команды!$AJ$7,TRUE,FALSE),IF(INDEX(Команды!$A$2:$AN$7500,MATCH(BC$3,Команды!$A$2:$A$7500,0),$E70+2)=Команды!$AJ$8,TRUE,FALSE),IF(INDEX(Команды!$A$2:$AN$7500,MATCH(BC$3,Команды!$A$2:$A$7500,0),$E70+2)=Команды!$AJ$9,TRUE,FALSE),IF(INDEX(Команды!$A$2:$AN$7500,MATCH(BC$3,Команды!$A$2:$A$7500,0),$E70+2)=Команды!$AJ$10,TRUE,FALSE),IF(INDEX(Команды!$A$2:$AN$7500,MATCH(BC$3,Команды!$A$2:$A$7500,0),$E70+2)=Команды!$AJ$11,TRUE,FALSE),IF(INDEX(Команды!$A$2:$AN$7500,MATCH(BC$3,Команды!$A$2:$A$7500,0),$E70+2)=Команды!$AJ$12,TRUE,FALSE),IF(INDEX(Команды!$A$2:$AN$7500,MATCH(BC$3,Команды!$A$2:$A$7500,0),$E70+2)=Команды!$AJ$13,TRUE,FALSE),IF(INDEX(Команды!$A$2:$AN$7500,MATCH(BC$3,Команды!$A$2:$A$7500,0),$E70+2)=Команды!$AJ$14,TRUE,FALSE),IF(INDEX(Команды!$A$2:$AN$7500,MATCH(BC$3,Команды!$A$2:$A$7500,0),$E70+2)=Команды!$AJ$15,TRUE,FALSE),IF(INDEX(Команды!$A$2:$AN$7500,MATCH(BC$3,Команды!$A$2:$A$7500,0),$E70+2)=Команды!$AJ$16,TRUE,FALSE),,IF(INDEX(Команды!$A$2:$AN$7500,MATCH(BC$3,Команды!$A$2:$A$7500,0),$E70+2)=Команды!$AJ$17,TRUE,FALSE),,IF(INDEX(Команды!$A$2:$AN$7500,MATCH(BC$3,Команды!$A$2:$A$7500,0),$E70+2)=Команды!$AJ$18,TRUE,FALSE),,IF(INDEX(Команды!$A$2:$AN$7500,MATCH(BC$3,Команды!$A$2:$A$7500,0),$E70+2)=Команды!$AJ$19,TRUE,FALSE)),INDEX(Команды!$AJ$2:$AK$19,MATCH(INDEX(Команды!$A$2:$AN$7500,MATCH(BC$3,Команды!$A$2:$A$7500,0),$E70+2),Команды!$AJ$2:$AJ$19,0),2),0)</f>
        <v>0.28125</v>
      </c>
      <c r="BD70" s="175">
        <f>IF(OR(IF(INDEX(Команды!$A$2:$AN$7500,MATCH(BC$3,Команды!$A$2:$A$7500,0),$E70+2)=Команды!$AJ$2,TRUE,FALSE),IF(INDEX(Команды!$A$2:$AN$7500,MATCH(BC$3,Команды!$A$2:$A$7500,0),$E70+2)=Команды!$AJ$3,TRUE,FALSE),IF(INDEX(Команды!$A$2:$AN$7500,MATCH(BC$3,Команды!$A$2:$A$7500,0),$E70+2)=Команды!$AJ$4,TRUE,FALSE),IF(INDEX(Команды!$A$2:$AN$7500,MATCH(BC$3,Команды!$A$2:$A$7500,0),$E70+2)=Команды!$AJ$5,TRUE,FALSE),IF(INDEX(Команды!$A$2:$AN$7500,MATCH(BC$3,Команды!$A$2:$A$7500,0),$E70+2)=Команды!$AJ$6,TRUE,FALSE),IF(INDEX(Команды!$A$2:$AN$7500,MATCH(BC$3,Команды!$A$2:$A$7500,0),$E70+2)=Команды!$AJ$7,TRUE,FALSE),IF(INDEX(Команды!$A$2:$AN$7500,MATCH(BC$3,Команды!$A$2:$A$7500,0),$E70+2)=Команды!$AJ$8,TRUE,FALSE),IF(INDEX(Команды!$A$2:$AN$7500,MATCH(BC$3,Команды!$A$2:$A$7500,0),$E70+2)=Команды!$AJ$9,TRUE,FALSE),IF(INDEX(Команды!$A$2:$AN$7500,MATCH(BC$3,Команды!$A$2:$A$7500,0),$E70+2)=Команды!$AJ$10,TRUE,FALSE),IF(INDEX(Команды!$A$2:$AN$7500,MATCH(BC$3,Команды!$A$2:$A$7500,0),$E70+2)=Команды!$AJ$11,TRUE,FALSE),IF(INDEX(Команды!$A$2:$AN$7500,MATCH(BC$3,Команды!$A$2:$A$7500,0),$E70+2)=Команды!$AJ$12,TRUE,FALSE),IF(INDEX(Команды!$A$2:$AN$7500,MATCH(BC$3,Команды!$A$2:$A$7500,0),$E70+2)=Команды!$AJ$13,TRUE,FALSE),IF(INDEX(Команды!$A$2:$AN$7500,MATCH(BC$3,Команды!$A$2:$A$7500,0),$E70+2)=Команды!$AJ$14,TRUE,FALSE),IF(INDEX(Команды!$A$2:$AN$7500,MATCH(BC$3,Команды!$A$2:$A$7500,0),$E70+2)=Команды!$AJ$15,TRUE,FALSE),IF(INDEX(Команды!$A$2:$AN$7500,MATCH(BC$3,Команды!$A$2:$A$7500,0),$E70+2)=Команды!$AJ$16,TRUE,FALSE),IF(INDEX(Команды!$A$2:$AN$7500,MATCH(BC$3,Команды!$A$2:$A$7500,0),$E70+2)=Команды!$AJ$17,TRUE,FALSE),IF(INDEX(Команды!$A$2:$AN$7500,MATCH(BC$3,Команды!$A$2:$A$7500,0),$E70+2)=Команды!$AJ$18,TRUE,FALSE),IF(INDEX(Команды!$A$2:$AN$7500,MATCH(BC$3,Команды!$A$2:$A$7500,0),$E70+2)=Команды!$AJ$19,TRUE,FALSE)),INDEX(Команды!$AJ$2:$AL$19,MATCH(INDEX(Команды!$A$2:$AN$7500,MATCH(BC$3,Команды!$A$2:$A$7500,0),$E70+2),Команды!$AJ$2:$AJ$19,0),3),0)</f>
        <v>0.65625</v>
      </c>
      <c r="BE70" s="342"/>
      <c r="BF70" s="174">
        <f>IF(OR(IF(INDEX(Команды!$A$2:$AN$7500,MATCH(BF$3,Команды!$A$2:$A$7500,0),$E70+2)=Команды!$AJ$2,TRUE,FALSE),IF(INDEX(Команды!$A$2:$AN$7500,MATCH(BF$3,Команды!$A$2:$A$7500,0),$E70+2)=Команды!$AJ$3,TRUE,FALSE),IF(INDEX(Команды!$A$2:$AN$7500,MATCH(BF$3,Команды!$A$2:$A$7500,0),$E70+2)=Команды!$AJ$4,TRUE,FALSE),IF(INDEX(Команды!$A$2:$AN$7500,MATCH(BF$3,Команды!$A$2:$A$7500,0),$E70+2)=Команды!$AJ$5,TRUE,FALSE),IF(INDEX(Команды!$A$2:$AN$7500,MATCH(BF$3,Команды!$A$2:$A$7500,0),$E70+2)=Команды!$AJ$6,TRUE,FALSE),IF(INDEX(Команды!$A$2:$AN$7500,MATCH(BF$3,Команды!$A$2:$A$7500,0),$E70+2)=Команды!$AJ$7,TRUE,FALSE),IF(INDEX(Команды!$A$2:$AN$7500,MATCH(BF$3,Команды!$A$2:$A$7500,0),$E70+2)=Команды!$AJ$8,TRUE,FALSE),IF(INDEX(Команды!$A$2:$AN$7500,MATCH(BF$3,Команды!$A$2:$A$7500,0),$E70+2)=Команды!$AJ$9,TRUE,FALSE),IF(INDEX(Команды!$A$2:$AN$7500,MATCH(BF$3,Команды!$A$2:$A$7500,0),$E70+2)=Команды!$AJ$10,TRUE,FALSE),IF(INDEX(Команды!$A$2:$AN$7500,MATCH(BF$3,Команды!$A$2:$A$7500,0),$E70+2)=Команды!$AJ$11,TRUE,FALSE),IF(INDEX(Команды!$A$2:$AN$7500,MATCH(BF$3,Команды!$A$2:$A$7500,0),$E70+2)=Команды!$AJ$12,TRUE,FALSE),IF(INDEX(Команды!$A$2:$AN$7500,MATCH(BF$3,Команды!$A$2:$A$7500,0),$E70+2)=Команды!$AJ$13,TRUE,FALSE),IF(INDEX(Команды!$A$2:$AN$7500,MATCH(BF$3,Команды!$A$2:$A$7500,0),$E70+2)=Команды!$AJ$14,TRUE,FALSE),IF(INDEX(Команды!$A$2:$AN$7500,MATCH(BF$3,Команды!$A$2:$A$7500,0),$E70+2)=Команды!$AJ$15,TRUE,FALSE),IF(INDEX(Команды!$A$2:$AN$7500,MATCH(BF$3,Команды!$A$2:$A$7500,0),$E70+2)=Команды!$AJ$16,TRUE,FALSE),,IF(INDEX(Команды!$A$2:$AN$7500,MATCH(BF$3,Команды!$A$2:$A$7500,0),$E70+2)=Команды!$AJ$17,TRUE,FALSE),,IF(INDEX(Команды!$A$2:$AN$7500,MATCH(BF$3,Команды!$A$2:$A$7500,0),$E70+2)=Команды!$AJ$18,TRUE,FALSE),,IF(INDEX(Команды!$A$2:$AN$7500,MATCH(BF$3,Команды!$A$2:$A$7500,0),$E70+2)=Команды!$AJ$19,TRUE,FALSE)),INDEX(Команды!$AJ$2:$AK$19,MATCH(INDEX(Команды!$A$2:$AN$7500,MATCH(BF$3,Команды!$A$2:$A$7500,0),$E70+2),Команды!$AJ$2:$AJ$19,0),2),0)</f>
        <v>0.5</v>
      </c>
      <c r="BG70" s="175">
        <f>IF(OR(IF(INDEX(Команды!$A$2:$AN$7500,MATCH(BF$3,Команды!$A$2:$A$7500,0),$E70+2)=Команды!$AJ$2,TRUE,FALSE),IF(INDEX(Команды!$A$2:$AN$7500,MATCH(BF$3,Команды!$A$2:$A$7500,0),$E70+2)=Команды!$AJ$3,TRUE,FALSE),IF(INDEX(Команды!$A$2:$AN$7500,MATCH(BF$3,Команды!$A$2:$A$7500,0),$E70+2)=Команды!$AJ$4,TRUE,FALSE),IF(INDEX(Команды!$A$2:$AN$7500,MATCH(BF$3,Команды!$A$2:$A$7500,0),$E70+2)=Команды!$AJ$5,TRUE,FALSE),IF(INDEX(Команды!$A$2:$AN$7500,MATCH(BF$3,Команды!$A$2:$A$7500,0),$E70+2)=Команды!$AJ$6,TRUE,FALSE),IF(INDEX(Команды!$A$2:$AN$7500,MATCH(BF$3,Команды!$A$2:$A$7500,0),$E70+2)=Команды!$AJ$7,TRUE,FALSE),IF(INDEX(Команды!$A$2:$AN$7500,MATCH(BF$3,Команды!$A$2:$A$7500,0),$E70+2)=Команды!$AJ$8,TRUE,FALSE),IF(INDEX(Команды!$A$2:$AN$7500,MATCH(BF$3,Команды!$A$2:$A$7500,0),$E70+2)=Команды!$AJ$9,TRUE,FALSE),IF(INDEX(Команды!$A$2:$AN$7500,MATCH(BF$3,Команды!$A$2:$A$7500,0),$E70+2)=Команды!$AJ$10,TRUE,FALSE),IF(INDEX(Команды!$A$2:$AN$7500,MATCH(BF$3,Команды!$A$2:$A$7500,0),$E70+2)=Команды!$AJ$11,TRUE,FALSE),IF(INDEX(Команды!$A$2:$AN$7500,MATCH(BF$3,Команды!$A$2:$A$7500,0),$E70+2)=Команды!$AJ$12,TRUE,FALSE),IF(INDEX(Команды!$A$2:$AN$7500,MATCH(BF$3,Команды!$A$2:$A$7500,0),$E70+2)=Команды!$AJ$13,TRUE,FALSE),IF(INDEX(Команды!$A$2:$AN$7500,MATCH(BF$3,Команды!$A$2:$A$7500,0),$E70+2)=Команды!$AJ$14,TRUE,FALSE),IF(INDEX(Команды!$A$2:$AN$7500,MATCH(BF$3,Команды!$A$2:$A$7500,0),$E70+2)=Команды!$AJ$15,TRUE,FALSE),IF(INDEX(Команды!$A$2:$AN$7500,MATCH(BF$3,Команды!$A$2:$A$7500,0),$E70+2)=Команды!$AJ$16,TRUE,FALSE),IF(INDEX(Команды!$A$2:$AN$7500,MATCH(BF$3,Команды!$A$2:$A$7500,0),$E70+2)=Команды!$AJ$17,TRUE,FALSE),IF(INDEX(Команды!$A$2:$AN$7500,MATCH(BF$3,Команды!$A$2:$A$7500,0),$E70+2)=Команды!$AJ$18,TRUE,FALSE),IF(INDEX(Команды!$A$2:$AN$7500,MATCH(BF$3,Команды!$A$2:$A$7500,0),$E70+2)=Команды!$AJ$19,TRUE,FALSE)),INDEX(Команды!$AJ$2:$AL$19,MATCH(INDEX(Команды!$A$2:$AN$7500,MATCH(BF$3,Команды!$A$2:$A$7500,0),$E70+2),Команды!$AJ$2:$AJ$19,0),3),0)</f>
        <v>0.875</v>
      </c>
      <c r="BH70" s="342"/>
      <c r="BI70" s="174">
        <f>IF(OR(IF(INDEX(Команды!$A$2:$AN$7500,MATCH(BI$3,Команды!$A$2:$A$7500,0),$E70+2)=Команды!$AJ$2,TRUE,FALSE),IF(INDEX(Команды!$A$2:$AN$7500,MATCH(BI$3,Команды!$A$2:$A$7500,0),$E70+2)=Команды!$AJ$3,TRUE,FALSE),IF(INDEX(Команды!$A$2:$AN$7500,MATCH(BI$3,Команды!$A$2:$A$7500,0),$E70+2)=Команды!$AJ$4,TRUE,FALSE),IF(INDEX(Команды!$A$2:$AN$7500,MATCH(BI$3,Команды!$A$2:$A$7500,0),$E70+2)=Команды!$AJ$5,TRUE,FALSE),IF(INDEX(Команды!$A$2:$AN$7500,MATCH(BI$3,Команды!$A$2:$A$7500,0),$E70+2)=Команды!$AJ$6,TRUE,FALSE),IF(INDEX(Команды!$A$2:$AN$7500,MATCH(BI$3,Команды!$A$2:$A$7500,0),$E70+2)=Команды!$AJ$7,TRUE,FALSE),IF(INDEX(Команды!$A$2:$AN$7500,MATCH(BI$3,Команды!$A$2:$A$7500,0),$E70+2)=Команды!$AJ$8,TRUE,FALSE),IF(INDEX(Команды!$A$2:$AN$7500,MATCH(BI$3,Команды!$A$2:$A$7500,0),$E70+2)=Команды!$AJ$9,TRUE,FALSE),IF(INDEX(Команды!$A$2:$AN$7500,MATCH(BI$3,Команды!$A$2:$A$7500,0),$E70+2)=Команды!$AJ$10,TRUE,FALSE),IF(INDEX(Команды!$A$2:$AN$7500,MATCH(BI$3,Команды!$A$2:$A$7500,0),$E70+2)=Команды!$AJ$11,TRUE,FALSE),IF(INDEX(Команды!$A$2:$AN$7500,MATCH(BI$3,Команды!$A$2:$A$7500,0),$E70+2)=Команды!$AJ$12,TRUE,FALSE),IF(INDEX(Команды!$A$2:$AN$7500,MATCH(BI$3,Команды!$A$2:$A$7500,0),$E70+2)=Команды!$AJ$13,TRUE,FALSE),IF(INDEX(Команды!$A$2:$AN$7500,MATCH(BI$3,Команды!$A$2:$A$7500,0),$E70+2)=Команды!$AJ$14,TRUE,FALSE),IF(INDEX(Команды!$A$2:$AN$7500,MATCH(BI$3,Команды!$A$2:$A$7500,0),$E70+2)=Команды!$AJ$15,TRUE,FALSE),IF(INDEX(Команды!$A$2:$AN$7500,MATCH(BI$3,Команды!$A$2:$A$7500,0),$E70+2)=Команды!$AJ$16,TRUE,FALSE),,IF(INDEX(Команды!$A$2:$AN$7500,MATCH(BI$3,Команды!$A$2:$A$7500,0),$E70+2)=Команды!$AJ$17,TRUE,FALSE),,IF(INDEX(Команды!$A$2:$AN$7500,MATCH(BI$3,Команды!$A$2:$A$7500,0),$E70+2)=Команды!$AJ$18,TRUE,FALSE),,IF(INDEX(Команды!$A$2:$AN$7500,MATCH(BI$3,Команды!$A$2:$A$7500,0),$E70+2)=Команды!$AJ$19,TRUE,FALSE)),INDEX(Команды!$AJ$2:$AK$19,MATCH(INDEX(Команды!$A$2:$AN$7500,MATCH(BI$3,Команды!$A$2:$A$7500,0),$E70+2),Команды!$AJ$2:$AJ$19,0),2),0)</f>
        <v>0.64583333333333337</v>
      </c>
      <c r="BJ70" s="175">
        <f>IF(OR(IF(INDEX(Команды!$A$2:$AN$7500,MATCH(BI$3,Команды!$A$2:$A$7500,0),$E70+2)=Команды!$AJ$2,TRUE,FALSE),IF(INDEX(Команды!$A$2:$AN$7500,MATCH(BI$3,Команды!$A$2:$A$7500,0),$E70+2)=Команды!$AJ$3,TRUE,FALSE),IF(INDEX(Команды!$A$2:$AN$7500,MATCH(BI$3,Команды!$A$2:$A$7500,0),$E70+2)=Команды!$AJ$4,TRUE,FALSE),IF(INDEX(Команды!$A$2:$AN$7500,MATCH(BI$3,Команды!$A$2:$A$7500,0),$E70+2)=Команды!$AJ$5,TRUE,FALSE),IF(INDEX(Команды!$A$2:$AN$7500,MATCH(BI$3,Команды!$A$2:$A$7500,0),$E70+2)=Команды!$AJ$6,TRUE,FALSE),IF(INDEX(Команды!$A$2:$AN$7500,MATCH(BI$3,Команды!$A$2:$A$7500,0),$E70+2)=Команды!$AJ$7,TRUE,FALSE),IF(INDEX(Команды!$A$2:$AN$7500,MATCH(BI$3,Команды!$A$2:$A$7500,0),$E70+2)=Команды!$AJ$8,TRUE,FALSE),IF(INDEX(Команды!$A$2:$AN$7500,MATCH(BI$3,Команды!$A$2:$A$7500,0),$E70+2)=Команды!$AJ$9,TRUE,FALSE),IF(INDEX(Команды!$A$2:$AN$7500,MATCH(BI$3,Команды!$A$2:$A$7500,0),$E70+2)=Команды!$AJ$10,TRUE,FALSE),IF(INDEX(Команды!$A$2:$AN$7500,MATCH(BI$3,Команды!$A$2:$A$7500,0),$E70+2)=Команды!$AJ$11,TRUE,FALSE),IF(INDEX(Команды!$A$2:$AN$7500,MATCH(BI$3,Команды!$A$2:$A$7500,0),$E70+2)=Команды!$AJ$12,TRUE,FALSE),IF(INDEX(Команды!$A$2:$AN$7500,MATCH(BI$3,Команды!$A$2:$A$7500,0),$E70+2)=Команды!$AJ$13,TRUE,FALSE),IF(INDEX(Команды!$A$2:$AN$7500,MATCH(BI$3,Команды!$A$2:$A$7500,0),$E70+2)=Команды!$AJ$14,TRUE,FALSE),IF(INDEX(Команды!$A$2:$AN$7500,MATCH(BI$3,Команды!$A$2:$A$7500,0),$E70+2)=Команды!$AJ$15,TRUE,FALSE),IF(INDEX(Команды!$A$2:$AN$7500,MATCH(BI$3,Команды!$A$2:$A$7500,0),$E70+2)=Команды!$AJ$16,TRUE,FALSE),IF(INDEX(Команды!$A$2:$AN$7500,MATCH(BI$3,Команды!$A$2:$A$7500,0),$E70+2)=Команды!$AJ$17,TRUE,FALSE),IF(INDEX(Команды!$A$2:$AN$7500,MATCH(BI$3,Команды!$A$2:$A$7500,0),$E70+2)=Команды!$AJ$18,TRUE,FALSE),IF(INDEX(Команды!$A$2:$AN$7500,MATCH(BI$3,Команды!$A$2:$A$7500,0),$E70+2)=Команды!$AJ$19,TRUE,FALSE)),INDEX(Команды!$AJ$2:$AL$19,MATCH(INDEX(Команды!$A$2:$AN$7500,MATCH(BI$3,Команды!$A$2:$A$7500,0),$E70+2),Команды!$AJ$2:$AJ$19,0),3),0)</f>
        <v>1.0208333333333333</v>
      </c>
      <c r="BK70" s="342"/>
      <c r="BL70" s="174">
        <f>IF(OR(IF(INDEX(Команды!$A$2:$AN$7500,MATCH(BL$3,Команды!$A$2:$A$7500,0),$E70+2)=Команды!$AJ$2,TRUE,FALSE),IF(INDEX(Команды!$A$2:$AN$7500,MATCH(BL$3,Команды!$A$2:$A$7500,0),$E70+2)=Команды!$AJ$3,TRUE,FALSE),IF(INDEX(Команды!$A$2:$AN$7500,MATCH(BL$3,Команды!$A$2:$A$7500,0),$E70+2)=Команды!$AJ$4,TRUE,FALSE),IF(INDEX(Команды!$A$2:$AN$7500,MATCH(BL$3,Команды!$A$2:$A$7500,0),$E70+2)=Команды!$AJ$5,TRUE,FALSE),IF(INDEX(Команды!$A$2:$AN$7500,MATCH(BL$3,Команды!$A$2:$A$7500,0),$E70+2)=Команды!$AJ$6,TRUE,FALSE),IF(INDEX(Команды!$A$2:$AN$7500,MATCH(BL$3,Команды!$A$2:$A$7500,0),$E70+2)=Команды!$AJ$7,TRUE,FALSE),IF(INDEX(Команды!$A$2:$AN$7500,MATCH(BL$3,Команды!$A$2:$A$7500,0),$E70+2)=Команды!$AJ$8,TRUE,FALSE),IF(INDEX(Команды!$A$2:$AN$7500,MATCH(BL$3,Команды!$A$2:$A$7500,0),$E70+2)=Команды!$AJ$9,TRUE,FALSE),IF(INDEX(Команды!$A$2:$AN$7500,MATCH(BL$3,Команды!$A$2:$A$7500,0),$E70+2)=Команды!$AJ$10,TRUE,FALSE),IF(INDEX(Команды!$A$2:$AN$7500,MATCH(BL$3,Команды!$A$2:$A$7500,0),$E70+2)=Команды!$AJ$11,TRUE,FALSE),IF(INDEX(Команды!$A$2:$AN$7500,MATCH(BL$3,Команды!$A$2:$A$7500,0),$E70+2)=Команды!$AJ$12,TRUE,FALSE),IF(INDEX(Команды!$A$2:$AN$7500,MATCH(BL$3,Команды!$A$2:$A$7500,0),$E70+2)=Команды!$AJ$13,TRUE,FALSE),IF(INDEX(Команды!$A$2:$AN$7500,MATCH(BL$3,Команды!$A$2:$A$7500,0),$E70+2)=Команды!$AJ$14,TRUE,FALSE),IF(INDEX(Команды!$A$2:$AN$7500,MATCH(BL$3,Команды!$A$2:$A$7500,0),$E70+2)=Команды!$AJ$15,TRUE,FALSE),IF(INDEX(Команды!$A$2:$AN$7500,MATCH(BL$3,Команды!$A$2:$A$7500,0),$E70+2)=Команды!$AJ$16,TRUE,FALSE),,IF(INDEX(Команды!$A$2:$AN$7500,MATCH(BL$3,Команды!$A$2:$A$7500,0),$E70+2)=Команды!$AJ$17,TRUE,FALSE),,IF(INDEX(Команды!$A$2:$AN$7500,MATCH(BL$3,Команды!$A$2:$A$7500,0),$E70+2)=Команды!$AJ$18,TRUE,FALSE),,IF(INDEX(Команды!$A$2:$AN$7500,MATCH(BL$3,Команды!$A$2:$A$7500,0),$E70+2)=Команды!$AJ$19,TRUE,FALSE)),INDEX(Команды!$AJ$2:$AK$19,MATCH(INDEX(Команды!$A$2:$AN$7500,MATCH(BL$3,Команды!$A$2:$A$7500,0),$E70+2),Команды!$AJ$2:$AJ$19,0),2),0)</f>
        <v>0.64583333333333337</v>
      </c>
      <c r="BM70" s="175">
        <f>IF(OR(IF(INDEX(Команды!$A$2:$AN$7500,MATCH(BL$3,Команды!$A$2:$A$7500,0),$E70+2)=Команды!$AJ$2,TRUE,FALSE),IF(INDEX(Команды!$A$2:$AN$7500,MATCH(BL$3,Команды!$A$2:$A$7500,0),$E70+2)=Команды!$AJ$3,TRUE,FALSE),IF(INDEX(Команды!$A$2:$AN$7500,MATCH(BL$3,Команды!$A$2:$A$7500,0),$E70+2)=Команды!$AJ$4,TRUE,FALSE),IF(INDEX(Команды!$A$2:$AN$7500,MATCH(BL$3,Команды!$A$2:$A$7500,0),$E70+2)=Команды!$AJ$5,TRUE,FALSE),IF(INDEX(Команды!$A$2:$AN$7500,MATCH(BL$3,Команды!$A$2:$A$7500,0),$E70+2)=Команды!$AJ$6,TRUE,FALSE),IF(INDEX(Команды!$A$2:$AN$7500,MATCH(BL$3,Команды!$A$2:$A$7500,0),$E70+2)=Команды!$AJ$7,TRUE,FALSE),IF(INDEX(Команды!$A$2:$AN$7500,MATCH(BL$3,Команды!$A$2:$A$7500,0),$E70+2)=Команды!$AJ$8,TRUE,FALSE),IF(INDEX(Команды!$A$2:$AN$7500,MATCH(BL$3,Команды!$A$2:$A$7500,0),$E70+2)=Команды!$AJ$9,TRUE,FALSE),IF(INDEX(Команды!$A$2:$AN$7500,MATCH(BL$3,Команды!$A$2:$A$7500,0),$E70+2)=Команды!$AJ$10,TRUE,FALSE),IF(INDEX(Команды!$A$2:$AN$7500,MATCH(BL$3,Команды!$A$2:$A$7500,0),$E70+2)=Команды!$AJ$11,TRUE,FALSE),IF(INDEX(Команды!$A$2:$AN$7500,MATCH(BL$3,Команды!$A$2:$A$7500,0),$E70+2)=Команды!$AJ$12,TRUE,FALSE),IF(INDEX(Команды!$A$2:$AN$7500,MATCH(BL$3,Команды!$A$2:$A$7500,0),$E70+2)=Команды!$AJ$13,TRUE,FALSE),IF(INDEX(Команды!$A$2:$AN$7500,MATCH(BL$3,Команды!$A$2:$A$7500,0),$E70+2)=Команды!$AJ$14,TRUE,FALSE),IF(INDEX(Команды!$A$2:$AN$7500,MATCH(BL$3,Команды!$A$2:$A$7500,0),$E70+2)=Команды!$AJ$15,TRUE,FALSE),IF(INDEX(Команды!$A$2:$AN$7500,MATCH(BL$3,Команды!$A$2:$A$7500,0),$E70+2)=Команды!$AJ$16,TRUE,FALSE),IF(INDEX(Команды!$A$2:$AN$7500,MATCH(BL$3,Команды!$A$2:$A$7500,0),$E70+2)=Команды!$AJ$17,TRUE,FALSE),IF(INDEX(Команды!$A$2:$AN$7500,MATCH(BL$3,Команды!$A$2:$A$7500,0),$E70+2)=Команды!$AJ$18,TRUE,FALSE),IF(INDEX(Команды!$A$2:$AN$7500,MATCH(BL$3,Команды!$A$2:$A$7500,0),$E70+2)=Команды!$AJ$19,TRUE,FALSE)),INDEX(Команды!$AJ$2:$AL$19,MATCH(INDEX(Команды!$A$2:$AN$7500,MATCH(BL$3,Команды!$A$2:$A$7500,0),$E70+2),Команды!$AJ$2:$AJ$19,0),3),0)</f>
        <v>1.0208333333333333</v>
      </c>
      <c r="BN70" s="342"/>
      <c r="BO70" s="174" t="str">
        <f>IF(OR(IF(INDEX(Команды!$A$2:$AN$7500,MATCH(BO$3,Команды!$A$2:$A$7500,0),$E70+2)=Команды!$AJ$2,TRUE,FALSE),IF(INDEX(Команды!$A$2:$AN$7500,MATCH(BO$3,Команды!$A$2:$A$7500,0),$E70+2)=Команды!$AJ$3,TRUE,FALSE),IF(INDEX(Команды!$A$2:$AN$7500,MATCH(BO$3,Команды!$A$2:$A$7500,0),$E70+2)=Команды!$AJ$4,TRUE,FALSE),IF(INDEX(Команды!$A$2:$AN$7500,MATCH(BO$3,Команды!$A$2:$A$7500,0),$E70+2)=Команды!$AJ$5,TRUE,FALSE),IF(INDEX(Команды!$A$2:$AN$7500,MATCH(BO$3,Команды!$A$2:$A$7500,0),$E70+2)=Команды!$AJ$6,TRUE,FALSE),IF(INDEX(Команды!$A$2:$AN$7500,MATCH(BO$3,Команды!$A$2:$A$7500,0),$E70+2)=Команды!$AJ$7,TRUE,FALSE),IF(INDEX(Команды!$A$2:$AN$7500,MATCH(BO$3,Команды!$A$2:$A$7500,0),$E70+2)=Команды!$AJ$8,TRUE,FALSE),IF(INDEX(Команды!$A$2:$AN$7500,MATCH(BO$3,Команды!$A$2:$A$7500,0),$E70+2)=Команды!$AJ$9,TRUE,FALSE),IF(INDEX(Команды!$A$2:$AN$7500,MATCH(BO$3,Команды!$A$2:$A$7500,0),$E70+2)=Команды!$AJ$10,TRUE,FALSE),IF(INDEX(Команды!$A$2:$AN$7500,MATCH(BO$3,Команды!$A$2:$A$7500,0),$E70+2)=Команды!$AJ$11,TRUE,FALSE),IF(INDEX(Команды!$A$2:$AN$7500,MATCH(BO$3,Команды!$A$2:$A$7500,0),$E70+2)=Команды!$AJ$12,TRUE,FALSE),IF(INDEX(Команды!$A$2:$AN$7500,MATCH(BO$3,Команды!$A$2:$A$7500,0),$E70+2)=Команды!$AJ$13,TRUE,FALSE),IF(INDEX(Команды!$A$2:$AN$7500,MATCH(BO$3,Команды!$A$2:$A$7500,0),$E70+2)=Команды!$AJ$14,TRUE,FALSE),IF(INDEX(Команды!$A$2:$AN$7500,MATCH(BO$3,Команды!$A$2:$A$7500,0),$E70+2)=Команды!$AJ$15,TRUE,FALSE),IF(INDEX(Команды!$A$2:$AN$7500,MATCH(BO$3,Команды!$A$2:$A$7500,0),$E70+2)=Команды!$AJ$16,TRUE,FALSE),,IF(INDEX(Команды!$A$2:$AN$7500,MATCH(BO$3,Команды!$A$2:$A$7500,0),$E70+2)=Команды!$AJ$17,TRUE,FALSE),,IF(INDEX(Команды!$A$2:$AN$7500,MATCH(BO$3,Команды!$A$2:$A$7500,0),$E70+2)=Команды!$AJ$18,TRUE,FALSE),,IF(INDEX(Команды!$A$2:$AN$7500,MATCH(BO$3,Команды!$A$2:$A$7500,0),$E70+2)=Команды!$AJ$19,TRUE,FALSE)),INDEX(Команды!$AJ$2:$AK$19,MATCH(INDEX(Команды!$A$2:$AN$7500,MATCH(BO$3,Команды!$A$2:$A$7500,0),$E70+2),Команды!$AJ$2:$AJ$19,0),2),0)</f>
        <v>В</v>
      </c>
      <c r="BP70" s="175" t="str">
        <f>IF(OR(IF(INDEX(Команды!$A$2:$AN$7500,MATCH(BO$3,Команды!$A$2:$A$7500,0),$E70+2)=Команды!$AJ$2,TRUE,FALSE),IF(INDEX(Команды!$A$2:$AN$7500,MATCH(BO$3,Команды!$A$2:$A$7500,0),$E70+2)=Команды!$AJ$3,TRUE,FALSE),IF(INDEX(Команды!$A$2:$AN$7500,MATCH(BO$3,Команды!$A$2:$A$7500,0),$E70+2)=Команды!$AJ$4,TRUE,FALSE),IF(INDEX(Команды!$A$2:$AN$7500,MATCH(BO$3,Команды!$A$2:$A$7500,0),$E70+2)=Команды!$AJ$5,TRUE,FALSE),IF(INDEX(Команды!$A$2:$AN$7500,MATCH(BO$3,Команды!$A$2:$A$7500,0),$E70+2)=Команды!$AJ$6,TRUE,FALSE),IF(INDEX(Команды!$A$2:$AN$7500,MATCH(BO$3,Команды!$A$2:$A$7500,0),$E70+2)=Команды!$AJ$7,TRUE,FALSE),IF(INDEX(Команды!$A$2:$AN$7500,MATCH(BO$3,Команды!$A$2:$A$7500,0),$E70+2)=Команды!$AJ$8,TRUE,FALSE),IF(INDEX(Команды!$A$2:$AN$7500,MATCH(BO$3,Команды!$A$2:$A$7500,0),$E70+2)=Команды!$AJ$9,TRUE,FALSE),IF(INDEX(Команды!$A$2:$AN$7500,MATCH(BO$3,Команды!$A$2:$A$7500,0),$E70+2)=Команды!$AJ$10,TRUE,FALSE),IF(INDEX(Команды!$A$2:$AN$7500,MATCH(BO$3,Команды!$A$2:$A$7500,0),$E70+2)=Команды!$AJ$11,TRUE,FALSE),IF(INDEX(Команды!$A$2:$AN$7500,MATCH(BO$3,Команды!$A$2:$A$7500,0),$E70+2)=Команды!$AJ$12,TRUE,FALSE),IF(INDEX(Команды!$A$2:$AN$7500,MATCH(BO$3,Команды!$A$2:$A$7500,0),$E70+2)=Команды!$AJ$13,TRUE,FALSE),IF(INDEX(Команды!$A$2:$AN$7500,MATCH(BO$3,Команды!$A$2:$A$7500,0),$E70+2)=Команды!$AJ$14,TRUE,FALSE),IF(INDEX(Команды!$A$2:$AN$7500,MATCH(BO$3,Команды!$A$2:$A$7500,0),$E70+2)=Команды!$AJ$15,TRUE,FALSE),IF(INDEX(Команды!$A$2:$AN$7500,MATCH(BO$3,Команды!$A$2:$A$7500,0),$E70+2)=Команды!$AJ$16,TRUE,FALSE),IF(INDEX(Команды!$A$2:$AN$7500,MATCH(BO$3,Команды!$A$2:$A$7500,0),$E70+2)=Команды!$AJ$17,TRUE,FALSE),IF(INDEX(Команды!$A$2:$AN$7500,MATCH(BO$3,Команды!$A$2:$A$7500,0),$E70+2)=Команды!$AJ$18,TRUE,FALSE),IF(INDEX(Команды!$A$2:$AN$7500,MATCH(BO$3,Команды!$A$2:$A$7500,0),$E70+2)=Команды!$AJ$19,TRUE,FALSE)),INDEX(Команды!$AJ$2:$AL$19,MATCH(INDEX(Команды!$A$2:$AN$7500,MATCH(BO$3,Команды!$A$2:$A$7500,0),$E70+2),Команды!$AJ$2:$AJ$19,0),3),0)</f>
        <v>В</v>
      </c>
      <c r="BQ70" s="342"/>
      <c r="BR70" s="174" t="str">
        <f>IF(OR(IF(INDEX(Команды!$A$2:$AN$7500,MATCH(BR$3,Команды!$A$2:$A$7500,0),$E70+2)=Команды!$AJ$2,TRUE,FALSE),IF(INDEX(Команды!$A$2:$AN$7500,MATCH(BR$3,Команды!$A$2:$A$7500,0),$E70+2)=Команды!$AJ$3,TRUE,FALSE),IF(INDEX(Команды!$A$2:$AN$7500,MATCH(BR$3,Команды!$A$2:$A$7500,0),$E70+2)=Команды!$AJ$4,TRUE,FALSE),IF(INDEX(Команды!$A$2:$AN$7500,MATCH(BR$3,Команды!$A$2:$A$7500,0),$E70+2)=Команды!$AJ$5,TRUE,FALSE),IF(INDEX(Команды!$A$2:$AN$7500,MATCH(BR$3,Команды!$A$2:$A$7500,0),$E70+2)=Команды!$AJ$6,TRUE,FALSE),IF(INDEX(Команды!$A$2:$AN$7500,MATCH(BR$3,Команды!$A$2:$A$7500,0),$E70+2)=Команды!$AJ$7,TRUE,FALSE),IF(INDEX(Команды!$A$2:$AN$7500,MATCH(BR$3,Команды!$A$2:$A$7500,0),$E70+2)=Команды!$AJ$8,TRUE,FALSE),IF(INDEX(Команды!$A$2:$AN$7500,MATCH(BR$3,Команды!$A$2:$A$7500,0),$E70+2)=Команды!$AJ$9,TRUE,FALSE),IF(INDEX(Команды!$A$2:$AN$7500,MATCH(BR$3,Команды!$A$2:$A$7500,0),$E70+2)=Команды!$AJ$10,TRUE,FALSE),IF(INDEX(Команды!$A$2:$AN$7500,MATCH(BR$3,Команды!$A$2:$A$7500,0),$E70+2)=Команды!$AJ$11,TRUE,FALSE),IF(INDEX(Команды!$A$2:$AN$7500,MATCH(BR$3,Команды!$A$2:$A$7500,0),$E70+2)=Команды!$AJ$12,TRUE,FALSE),IF(INDEX(Команды!$A$2:$AN$7500,MATCH(BR$3,Команды!$A$2:$A$7500,0),$E70+2)=Команды!$AJ$13,TRUE,FALSE),IF(INDEX(Команды!$A$2:$AN$7500,MATCH(BR$3,Команды!$A$2:$A$7500,0),$E70+2)=Команды!$AJ$14,TRUE,FALSE),IF(INDEX(Команды!$A$2:$AN$7500,MATCH(BR$3,Команды!$A$2:$A$7500,0),$E70+2)=Команды!$AJ$15,TRUE,FALSE),IF(INDEX(Команды!$A$2:$AN$7500,MATCH(BR$3,Команды!$A$2:$A$7500,0),$E70+2)=Команды!$AJ$16,TRUE,FALSE),,IF(INDEX(Команды!$A$2:$AN$7500,MATCH(BR$3,Команды!$A$2:$A$7500,0),$E70+2)=Команды!$AJ$17,TRUE,FALSE),,IF(INDEX(Команды!$A$2:$AN$7500,MATCH(BR$3,Команды!$A$2:$A$7500,0),$E70+2)=Команды!$AJ$18,TRUE,FALSE),,IF(INDEX(Команды!$A$2:$AN$7500,MATCH(BR$3,Команды!$A$2:$A$7500,0),$E70+2)=Команды!$AJ$19,TRUE,FALSE)),INDEX(Команды!$AJ$2:$AK$19,MATCH(INDEX(Команды!$A$2:$AN$7500,MATCH(BR$3,Команды!$A$2:$A$7500,0),$E70+2),Команды!$AJ$2:$AJ$19,0),2),0)</f>
        <v>В</v>
      </c>
      <c r="BS70" s="175" t="str">
        <f>IF(OR(IF(INDEX(Команды!$A$2:$AN$7500,MATCH(BR$3,Команды!$A$2:$A$7500,0),$E70+2)=Команды!$AJ$2,TRUE,FALSE),IF(INDEX(Команды!$A$2:$AN$7500,MATCH(BR$3,Команды!$A$2:$A$7500,0),$E70+2)=Команды!$AJ$3,TRUE,FALSE),IF(INDEX(Команды!$A$2:$AN$7500,MATCH(BR$3,Команды!$A$2:$A$7500,0),$E70+2)=Команды!$AJ$4,TRUE,FALSE),IF(INDEX(Команды!$A$2:$AN$7500,MATCH(BR$3,Команды!$A$2:$A$7500,0),$E70+2)=Команды!$AJ$5,TRUE,FALSE),IF(INDEX(Команды!$A$2:$AN$7500,MATCH(BR$3,Команды!$A$2:$A$7500,0),$E70+2)=Команды!$AJ$6,TRUE,FALSE),IF(INDEX(Команды!$A$2:$AN$7500,MATCH(BR$3,Команды!$A$2:$A$7500,0),$E70+2)=Команды!$AJ$7,TRUE,FALSE),IF(INDEX(Команды!$A$2:$AN$7500,MATCH(BR$3,Команды!$A$2:$A$7500,0),$E70+2)=Команды!$AJ$8,TRUE,FALSE),IF(INDEX(Команды!$A$2:$AN$7500,MATCH(BR$3,Команды!$A$2:$A$7500,0),$E70+2)=Команды!$AJ$9,TRUE,FALSE),IF(INDEX(Команды!$A$2:$AN$7500,MATCH(BR$3,Команды!$A$2:$A$7500,0),$E70+2)=Команды!$AJ$10,TRUE,FALSE),IF(INDEX(Команды!$A$2:$AN$7500,MATCH(BR$3,Команды!$A$2:$A$7500,0),$E70+2)=Команды!$AJ$11,TRUE,FALSE),IF(INDEX(Команды!$A$2:$AN$7500,MATCH(BR$3,Команды!$A$2:$A$7500,0),$E70+2)=Команды!$AJ$12,TRUE,FALSE),IF(INDEX(Команды!$A$2:$AN$7500,MATCH(BR$3,Команды!$A$2:$A$7500,0),$E70+2)=Команды!$AJ$13,TRUE,FALSE),IF(INDEX(Команды!$A$2:$AN$7500,MATCH(BR$3,Команды!$A$2:$A$7500,0),$E70+2)=Команды!$AJ$14,TRUE,FALSE),IF(INDEX(Команды!$A$2:$AN$7500,MATCH(BR$3,Команды!$A$2:$A$7500,0),$E70+2)=Команды!$AJ$15,TRUE,FALSE),IF(INDEX(Команды!$A$2:$AN$7500,MATCH(BR$3,Команды!$A$2:$A$7500,0),$E70+2)=Команды!$AJ$16,TRUE,FALSE),IF(INDEX(Команды!$A$2:$AN$7500,MATCH(BR$3,Команды!$A$2:$A$7500,0),$E70+2)=Команды!$AJ$17,TRUE,FALSE),IF(INDEX(Команды!$A$2:$AN$7500,MATCH(BR$3,Команды!$A$2:$A$7500,0),$E70+2)=Команды!$AJ$18,TRUE,FALSE),IF(INDEX(Команды!$A$2:$AN$7500,MATCH(BR$3,Команды!$A$2:$A$7500,0),$E70+2)=Команды!$AJ$19,TRUE,FALSE)),INDEX(Команды!$AJ$2:$AL$19,MATCH(INDEX(Команды!$A$2:$AN$7500,MATCH(BR$3,Команды!$A$2:$A$7500,0),$E70+2),Команды!$AJ$2:$AJ$19,0),3),0)</f>
        <v>В</v>
      </c>
      <c r="BT70" s="342"/>
      <c r="BU70" s="174">
        <f>IF(OR(IF(INDEX(Команды!$A$2:$AN$7500,MATCH(BU$3,Команды!$A$2:$A$7500,0),$E70+2)=Команды!$AJ$2,TRUE,FALSE),IF(INDEX(Команды!$A$2:$AN$7500,MATCH(BU$3,Команды!$A$2:$A$7500,0),$E70+2)=Команды!$AJ$3,TRUE,FALSE),IF(INDEX(Команды!$A$2:$AN$7500,MATCH(BU$3,Команды!$A$2:$A$7500,0),$E70+2)=Команды!$AJ$4,TRUE,FALSE),IF(INDEX(Команды!$A$2:$AN$7500,MATCH(BU$3,Команды!$A$2:$A$7500,0),$E70+2)=Команды!$AJ$5,TRUE,FALSE),IF(INDEX(Команды!$A$2:$AN$7500,MATCH(BU$3,Команды!$A$2:$A$7500,0),$E70+2)=Команды!$AJ$6,TRUE,FALSE),IF(INDEX(Команды!$A$2:$AN$7500,MATCH(BU$3,Команды!$A$2:$A$7500,0),$E70+2)=Команды!$AJ$7,TRUE,FALSE),IF(INDEX(Команды!$A$2:$AN$7500,MATCH(BU$3,Команды!$A$2:$A$7500,0),$E70+2)=Команды!$AJ$8,TRUE,FALSE),IF(INDEX(Команды!$A$2:$AN$7500,MATCH(BU$3,Команды!$A$2:$A$7500,0),$E70+2)=Команды!$AJ$9,TRUE,FALSE),IF(INDEX(Команды!$A$2:$AN$7500,MATCH(BU$3,Команды!$A$2:$A$7500,0),$E70+2)=Команды!$AJ$10,TRUE,FALSE),IF(INDEX(Команды!$A$2:$AN$7500,MATCH(BU$3,Команды!$A$2:$A$7500,0),$E70+2)=Команды!$AJ$11,TRUE,FALSE),IF(INDEX(Команды!$A$2:$AN$7500,MATCH(BU$3,Команды!$A$2:$A$7500,0),$E70+2)=Команды!$AJ$12,TRUE,FALSE),IF(INDEX(Команды!$A$2:$AN$7500,MATCH(BU$3,Команды!$A$2:$A$7500,0),$E70+2)=Команды!$AJ$13,TRUE,FALSE),IF(INDEX(Команды!$A$2:$AN$7500,MATCH(BU$3,Команды!$A$2:$A$7500,0),$E70+2)=Команды!$AJ$14,TRUE,FALSE),IF(INDEX(Команды!$A$2:$AN$7500,MATCH(BU$3,Команды!$A$2:$A$7500,0),$E70+2)=Команды!$AJ$15,TRUE,FALSE),IF(INDEX(Команды!$A$2:$AN$7500,MATCH(BU$3,Команды!$A$2:$A$7500,0),$E70+2)=Команды!$AJ$16,TRUE,FALSE),,IF(INDEX(Команды!$A$2:$AN$7500,MATCH(BU$3,Команды!$A$2:$A$7500,0),$E70+2)=Команды!$AJ$17,TRUE,FALSE),,IF(INDEX(Команды!$A$2:$AN$7500,MATCH(BU$3,Команды!$A$2:$A$7500,0),$E70+2)=Команды!$AJ$18,TRUE,FALSE),,IF(INDEX(Команды!$A$2:$AN$7500,MATCH(BU$3,Команды!$A$2:$A$7500,0),$E70+2)=Команды!$AJ$19,TRUE,FALSE)),INDEX(Команды!$AJ$2:$AK$19,MATCH(INDEX(Команды!$A$2:$AN$7500,MATCH(BU$3,Команды!$A$2:$A$7500,0),$E70+2),Команды!$AJ$2:$AJ$19,0),2),0)</f>
        <v>0.28125</v>
      </c>
      <c r="BV70" s="175">
        <f>IF(OR(IF(INDEX(Команды!$A$2:$AN$7500,MATCH(BU$3,Команды!$A$2:$A$7500,0),$E70+2)=Команды!$AJ$2,TRUE,FALSE),IF(INDEX(Команды!$A$2:$AN$7500,MATCH(BU$3,Команды!$A$2:$A$7500,0),$E70+2)=Команды!$AJ$3,TRUE,FALSE),IF(INDEX(Команды!$A$2:$AN$7500,MATCH(BU$3,Команды!$A$2:$A$7500,0),$E70+2)=Команды!$AJ$4,TRUE,FALSE),IF(INDEX(Команды!$A$2:$AN$7500,MATCH(BU$3,Команды!$A$2:$A$7500,0),$E70+2)=Команды!$AJ$5,TRUE,FALSE),IF(INDEX(Команды!$A$2:$AN$7500,MATCH(BU$3,Команды!$A$2:$A$7500,0),$E70+2)=Команды!$AJ$6,TRUE,FALSE),IF(INDEX(Команды!$A$2:$AN$7500,MATCH(BU$3,Команды!$A$2:$A$7500,0),$E70+2)=Команды!$AJ$7,TRUE,FALSE),IF(INDEX(Команды!$A$2:$AN$7500,MATCH(BU$3,Команды!$A$2:$A$7500,0),$E70+2)=Команды!$AJ$8,TRUE,FALSE),IF(INDEX(Команды!$A$2:$AN$7500,MATCH(BU$3,Команды!$A$2:$A$7500,0),$E70+2)=Команды!$AJ$9,TRUE,FALSE),IF(INDEX(Команды!$A$2:$AN$7500,MATCH(BU$3,Команды!$A$2:$A$7500,0),$E70+2)=Команды!$AJ$10,TRUE,FALSE),IF(INDEX(Команды!$A$2:$AN$7500,MATCH(BU$3,Команды!$A$2:$A$7500,0),$E70+2)=Команды!$AJ$11,TRUE,FALSE),IF(INDEX(Команды!$A$2:$AN$7500,MATCH(BU$3,Команды!$A$2:$A$7500,0),$E70+2)=Команды!$AJ$12,TRUE,FALSE),IF(INDEX(Команды!$A$2:$AN$7500,MATCH(BU$3,Команды!$A$2:$A$7500,0),$E70+2)=Команды!$AJ$13,TRUE,FALSE),IF(INDEX(Команды!$A$2:$AN$7500,MATCH(BU$3,Команды!$A$2:$A$7500,0),$E70+2)=Команды!$AJ$14,TRUE,FALSE),IF(INDEX(Команды!$A$2:$AN$7500,MATCH(BU$3,Команды!$A$2:$A$7500,0),$E70+2)=Команды!$AJ$15,TRUE,FALSE),IF(INDEX(Команды!$A$2:$AN$7500,MATCH(BU$3,Команды!$A$2:$A$7500,0),$E70+2)=Команды!$AJ$16,TRUE,FALSE),IF(INDEX(Команды!$A$2:$AN$7500,MATCH(BU$3,Команды!$A$2:$A$7500,0),$E70+2)=Команды!$AJ$17,TRUE,FALSE),IF(INDEX(Команды!$A$2:$AN$7500,MATCH(BU$3,Команды!$A$2:$A$7500,0),$E70+2)=Команды!$AJ$18,TRUE,FALSE),IF(INDEX(Команды!$A$2:$AN$7500,MATCH(BU$3,Команды!$A$2:$A$7500,0),$E70+2)=Команды!$AJ$19,TRUE,FALSE)),INDEX(Команды!$AJ$2:$AL$19,MATCH(INDEX(Команды!$A$2:$AN$7500,MATCH(BU$3,Команды!$A$2:$A$7500,0),$E70+2),Команды!$AJ$2:$AJ$19,0),3),0)</f>
        <v>0.65625</v>
      </c>
      <c r="BW70" s="342"/>
      <c r="BX70" s="174">
        <f>IF(OR(IF(INDEX(Команды!$A$2:$AN$7500,MATCH(BX$3,Команды!$A$2:$A$7500,0),$E70+2)=Команды!$AJ$2,TRUE,FALSE),IF(INDEX(Команды!$A$2:$AN$7500,MATCH(BX$3,Команды!$A$2:$A$7500,0),$E70+2)=Команды!$AJ$3,TRUE,FALSE),IF(INDEX(Команды!$A$2:$AN$7500,MATCH(BX$3,Команды!$A$2:$A$7500,0),$E70+2)=Команды!$AJ$4,TRUE,FALSE),IF(INDEX(Команды!$A$2:$AN$7500,MATCH(BX$3,Команды!$A$2:$A$7500,0),$E70+2)=Команды!$AJ$5,TRUE,FALSE),IF(INDEX(Команды!$A$2:$AN$7500,MATCH(BX$3,Команды!$A$2:$A$7500,0),$E70+2)=Команды!$AJ$6,TRUE,FALSE),IF(INDEX(Команды!$A$2:$AN$7500,MATCH(BX$3,Команды!$A$2:$A$7500,0),$E70+2)=Команды!$AJ$7,TRUE,FALSE),IF(INDEX(Команды!$A$2:$AN$7500,MATCH(BX$3,Команды!$A$2:$A$7500,0),$E70+2)=Команды!$AJ$8,TRUE,FALSE),IF(INDEX(Команды!$A$2:$AN$7500,MATCH(BX$3,Команды!$A$2:$A$7500,0),$E70+2)=Команды!$AJ$9,TRUE,FALSE),IF(INDEX(Команды!$A$2:$AN$7500,MATCH(BX$3,Команды!$A$2:$A$7500,0),$E70+2)=Команды!$AJ$10,TRUE,FALSE),IF(INDEX(Команды!$A$2:$AN$7500,MATCH(BX$3,Команды!$A$2:$A$7500,0),$E70+2)=Команды!$AJ$11,TRUE,FALSE),IF(INDEX(Команды!$A$2:$AN$7500,MATCH(BX$3,Команды!$A$2:$A$7500,0),$E70+2)=Команды!$AJ$12,TRUE,FALSE),IF(INDEX(Команды!$A$2:$AN$7500,MATCH(BX$3,Команды!$A$2:$A$7500,0),$E70+2)=Команды!$AJ$13,TRUE,FALSE),IF(INDEX(Команды!$A$2:$AN$7500,MATCH(BX$3,Команды!$A$2:$A$7500,0),$E70+2)=Команды!$AJ$14,TRUE,FALSE),IF(INDEX(Команды!$A$2:$AN$7500,MATCH(BX$3,Команды!$A$2:$A$7500,0),$E70+2)=Команды!$AJ$15,TRUE,FALSE),IF(INDEX(Команды!$A$2:$AN$7500,MATCH(BX$3,Команды!$A$2:$A$7500,0),$E70+2)=Команды!$AJ$16,TRUE,FALSE),,IF(INDEX(Команды!$A$2:$AN$7500,MATCH(BX$3,Команды!$A$2:$A$7500,0),$E70+2)=Команды!$AJ$17,TRUE,FALSE),,IF(INDEX(Команды!$A$2:$AN$7500,MATCH(BX$3,Команды!$A$2:$A$7500,0),$E70+2)=Команды!$AJ$18,TRUE,FALSE),,IF(INDEX(Команды!$A$2:$AN$7500,MATCH(BX$3,Команды!$A$2:$A$7500,0),$E70+2)=Команды!$AJ$19,TRUE,FALSE)),INDEX(Команды!$AJ$2:$AK$19,MATCH(INDEX(Команды!$A$2:$AN$7500,MATCH(BX$3,Команды!$A$2:$A$7500,0),$E70+2),Команды!$AJ$2:$AJ$19,0),2),0)</f>
        <v>0.3125</v>
      </c>
      <c r="BY70" s="175">
        <f>IF(OR(IF(INDEX(Команды!$A$2:$AN$7500,MATCH(BX$3,Команды!$A$2:$A$7500,0),$E70+2)=Команды!$AJ$2,TRUE,FALSE),IF(INDEX(Команды!$A$2:$AN$7500,MATCH(BX$3,Команды!$A$2:$A$7500,0),$E70+2)=Команды!$AJ$3,TRUE,FALSE),IF(INDEX(Команды!$A$2:$AN$7500,MATCH(BX$3,Команды!$A$2:$A$7500,0),$E70+2)=Команды!$AJ$4,TRUE,FALSE),IF(INDEX(Команды!$A$2:$AN$7500,MATCH(BX$3,Команды!$A$2:$A$7500,0),$E70+2)=Команды!$AJ$5,TRUE,FALSE),IF(INDEX(Команды!$A$2:$AN$7500,MATCH(BX$3,Команды!$A$2:$A$7500,0),$E70+2)=Команды!$AJ$6,TRUE,FALSE),IF(INDEX(Команды!$A$2:$AN$7500,MATCH(BX$3,Команды!$A$2:$A$7500,0),$E70+2)=Команды!$AJ$7,TRUE,FALSE),IF(INDEX(Команды!$A$2:$AN$7500,MATCH(BX$3,Команды!$A$2:$A$7500,0),$E70+2)=Команды!$AJ$8,TRUE,FALSE),IF(INDEX(Команды!$A$2:$AN$7500,MATCH(BX$3,Команды!$A$2:$A$7500,0),$E70+2)=Команды!$AJ$9,TRUE,FALSE),IF(INDEX(Команды!$A$2:$AN$7500,MATCH(BX$3,Команды!$A$2:$A$7500,0),$E70+2)=Команды!$AJ$10,TRUE,FALSE),IF(INDEX(Команды!$A$2:$AN$7500,MATCH(BX$3,Команды!$A$2:$A$7500,0),$E70+2)=Команды!$AJ$11,TRUE,FALSE),IF(INDEX(Команды!$A$2:$AN$7500,MATCH(BX$3,Команды!$A$2:$A$7500,0),$E70+2)=Команды!$AJ$12,TRUE,FALSE),IF(INDEX(Команды!$A$2:$AN$7500,MATCH(BX$3,Команды!$A$2:$A$7500,0),$E70+2)=Команды!$AJ$13,TRUE,FALSE),IF(INDEX(Команды!$A$2:$AN$7500,MATCH(BX$3,Команды!$A$2:$A$7500,0),$E70+2)=Команды!$AJ$14,TRUE,FALSE),IF(INDEX(Команды!$A$2:$AN$7500,MATCH(BX$3,Команды!$A$2:$A$7500,0),$E70+2)=Команды!$AJ$15,TRUE,FALSE),IF(INDEX(Команды!$A$2:$AN$7500,MATCH(BX$3,Команды!$A$2:$A$7500,0),$E70+2)=Команды!$AJ$16,TRUE,FALSE),IF(INDEX(Команды!$A$2:$AN$7500,MATCH(BX$3,Команды!$A$2:$A$7500,0),$E70+2)=Команды!$AJ$17,TRUE,FALSE),IF(INDEX(Команды!$A$2:$AN$7500,MATCH(BX$3,Команды!$A$2:$A$7500,0),$E70+2)=Команды!$AJ$18,TRUE,FALSE),IF(INDEX(Команды!$A$2:$AN$7500,MATCH(BX$3,Команды!$A$2:$A$7500,0),$E70+2)=Команды!$AJ$19,TRUE,FALSE)),INDEX(Команды!$AJ$2:$AL$19,MATCH(INDEX(Команды!$A$2:$AN$7500,MATCH(BX$3,Команды!$A$2:$A$7500,0),$E70+2),Команды!$AJ$2:$AJ$19,0),3),0)</f>
        <v>0.6875</v>
      </c>
      <c r="BZ70" s="342"/>
      <c r="CA70" s="174">
        <f>IF(OR(IF(INDEX(Команды!$A$2:$AN$7500,MATCH(CA$3,Команды!$A$2:$A$7500,0),$E70+2)=Команды!$AJ$2,TRUE,FALSE),IF(INDEX(Команды!$A$2:$AN$7500,MATCH(CA$3,Команды!$A$2:$A$7500,0),$E70+2)=Команды!$AJ$3,TRUE,FALSE),IF(INDEX(Команды!$A$2:$AN$7500,MATCH(CA$3,Команды!$A$2:$A$7500,0),$E70+2)=Команды!$AJ$4,TRUE,FALSE),IF(INDEX(Команды!$A$2:$AN$7500,MATCH(CA$3,Команды!$A$2:$A$7500,0),$E70+2)=Команды!$AJ$5,TRUE,FALSE),IF(INDEX(Команды!$A$2:$AN$7500,MATCH(CA$3,Команды!$A$2:$A$7500,0),$E70+2)=Команды!$AJ$6,TRUE,FALSE),IF(INDEX(Команды!$A$2:$AN$7500,MATCH(CA$3,Команды!$A$2:$A$7500,0),$E70+2)=Команды!$AJ$7,TRUE,FALSE),IF(INDEX(Команды!$A$2:$AN$7500,MATCH(CA$3,Команды!$A$2:$A$7500,0),$E70+2)=Команды!$AJ$8,TRUE,FALSE),IF(INDEX(Команды!$A$2:$AN$7500,MATCH(CA$3,Команды!$A$2:$A$7500,0),$E70+2)=Команды!$AJ$9,TRUE,FALSE),IF(INDEX(Команды!$A$2:$AN$7500,MATCH(CA$3,Команды!$A$2:$A$7500,0),$E70+2)=Команды!$AJ$10,TRUE,FALSE),IF(INDEX(Команды!$A$2:$AN$7500,MATCH(CA$3,Команды!$A$2:$A$7500,0),$E70+2)=Команды!$AJ$11,TRUE,FALSE),IF(INDEX(Команды!$A$2:$AN$7500,MATCH(CA$3,Команды!$A$2:$A$7500,0),$E70+2)=Команды!$AJ$12,TRUE,FALSE),IF(INDEX(Команды!$A$2:$AN$7500,MATCH(CA$3,Команды!$A$2:$A$7500,0),$E70+2)=Команды!$AJ$13,TRUE,FALSE),IF(INDEX(Команды!$A$2:$AN$7500,MATCH(CA$3,Команды!$A$2:$A$7500,0),$E70+2)=Команды!$AJ$14,TRUE,FALSE),IF(INDEX(Команды!$A$2:$AN$7500,MATCH(CA$3,Команды!$A$2:$A$7500,0),$E70+2)=Команды!$AJ$15,TRUE,FALSE),IF(INDEX(Команды!$A$2:$AN$7500,MATCH(CA$3,Команды!$A$2:$A$7500,0),$E70+2)=Команды!$AJ$16,TRUE,FALSE),,IF(INDEX(Команды!$A$2:$AN$7500,MATCH(CA$3,Команды!$A$2:$A$7500,0),$E70+2)=Команды!$AJ$17,TRUE,FALSE),,IF(INDEX(Команды!$A$2:$AN$7500,MATCH(CA$3,Команды!$A$2:$A$7500,0),$E70+2)=Команды!$AJ$18,TRUE,FALSE),,IF(INDEX(Команды!$A$2:$AN$7500,MATCH(CA$3,Команды!$A$2:$A$7500,0),$E70+2)=Команды!$AJ$19,TRUE,FALSE)),INDEX(Команды!$AJ$2:$AK$19,MATCH(INDEX(Команды!$A$2:$AN$7500,MATCH(CA$3,Команды!$A$2:$A$7500,0),$E70+2),Команды!$AJ$2:$AJ$19,0),2),0)</f>
        <v>0.33333333333333331</v>
      </c>
      <c r="CB70" s="175">
        <f>IF(OR(IF(INDEX(Команды!$A$2:$AN$7500,MATCH(CA$3,Команды!$A$2:$A$7500,0),$E70+2)=Команды!$AJ$2,TRUE,FALSE),IF(INDEX(Команды!$A$2:$AN$7500,MATCH(CA$3,Команды!$A$2:$A$7500,0),$E70+2)=Команды!$AJ$3,TRUE,FALSE),IF(INDEX(Команды!$A$2:$AN$7500,MATCH(CA$3,Команды!$A$2:$A$7500,0),$E70+2)=Команды!$AJ$4,TRUE,FALSE),IF(INDEX(Команды!$A$2:$AN$7500,MATCH(CA$3,Команды!$A$2:$A$7500,0),$E70+2)=Команды!$AJ$5,TRUE,FALSE),IF(INDEX(Команды!$A$2:$AN$7500,MATCH(CA$3,Команды!$A$2:$A$7500,0),$E70+2)=Команды!$AJ$6,TRUE,FALSE),IF(INDEX(Команды!$A$2:$AN$7500,MATCH(CA$3,Команды!$A$2:$A$7500,0),$E70+2)=Команды!$AJ$7,TRUE,FALSE),IF(INDEX(Команды!$A$2:$AN$7500,MATCH(CA$3,Команды!$A$2:$A$7500,0),$E70+2)=Команды!$AJ$8,TRUE,FALSE),IF(INDEX(Команды!$A$2:$AN$7500,MATCH(CA$3,Команды!$A$2:$A$7500,0),$E70+2)=Команды!$AJ$9,TRUE,FALSE),IF(INDEX(Команды!$A$2:$AN$7500,MATCH(CA$3,Команды!$A$2:$A$7500,0),$E70+2)=Команды!$AJ$10,TRUE,FALSE),IF(INDEX(Команды!$A$2:$AN$7500,MATCH(CA$3,Команды!$A$2:$A$7500,0),$E70+2)=Команды!$AJ$11,TRUE,FALSE),IF(INDEX(Команды!$A$2:$AN$7500,MATCH(CA$3,Команды!$A$2:$A$7500,0),$E70+2)=Команды!$AJ$12,TRUE,FALSE),IF(INDEX(Команды!$A$2:$AN$7500,MATCH(CA$3,Команды!$A$2:$A$7500,0),$E70+2)=Команды!$AJ$13,TRUE,FALSE),IF(INDEX(Команды!$A$2:$AN$7500,MATCH(CA$3,Команды!$A$2:$A$7500,0),$E70+2)=Команды!$AJ$14,TRUE,FALSE),IF(INDEX(Команды!$A$2:$AN$7500,MATCH(CA$3,Команды!$A$2:$A$7500,0),$E70+2)=Команды!$AJ$15,TRUE,FALSE),IF(INDEX(Команды!$A$2:$AN$7500,MATCH(CA$3,Команды!$A$2:$A$7500,0),$E70+2)=Команды!$AJ$16,TRUE,FALSE),IF(INDEX(Команды!$A$2:$AN$7500,MATCH(CA$3,Команды!$A$2:$A$7500,0),$E70+2)=Команды!$AJ$17,TRUE,FALSE),IF(INDEX(Команды!$A$2:$AN$7500,MATCH(CA$3,Команды!$A$2:$A$7500,0),$E70+2)=Команды!$AJ$18,TRUE,FALSE),IF(INDEX(Команды!$A$2:$AN$7500,MATCH(CA$3,Команды!$A$2:$A$7500,0),$E70+2)=Команды!$AJ$19,TRUE,FALSE)),INDEX(Команды!$AJ$2:$AL$19,MATCH(INDEX(Команды!$A$2:$AN$7500,MATCH(CA$3,Команды!$A$2:$A$7500,0),$E70+2),Команды!$AJ$2:$AJ$19,0),3),0)</f>
        <v>0.70833333333333337</v>
      </c>
      <c r="CC70" s="342"/>
      <c r="CD70" s="174">
        <f>IF(OR(IF(INDEX(Команды!$A$2:$AN$7500,MATCH(CD$3,Команды!$A$2:$A$7500,0),$E70+2)=Команды!$AJ$2,TRUE,FALSE),IF(INDEX(Команды!$A$2:$AN$7500,MATCH(CD$3,Команды!$A$2:$A$7500,0),$E70+2)=Команды!$AJ$3,TRUE,FALSE),IF(INDEX(Команды!$A$2:$AN$7500,MATCH(CD$3,Команды!$A$2:$A$7500,0),$E70+2)=Команды!$AJ$4,TRUE,FALSE),IF(INDEX(Команды!$A$2:$AN$7500,MATCH(CD$3,Команды!$A$2:$A$7500,0),$E70+2)=Команды!$AJ$5,TRUE,FALSE),IF(INDEX(Команды!$A$2:$AN$7500,MATCH(CD$3,Команды!$A$2:$A$7500,0),$E70+2)=Команды!$AJ$6,TRUE,FALSE),IF(INDEX(Команды!$A$2:$AN$7500,MATCH(CD$3,Команды!$A$2:$A$7500,0),$E70+2)=Команды!$AJ$7,TRUE,FALSE),IF(INDEX(Команды!$A$2:$AN$7500,MATCH(CD$3,Команды!$A$2:$A$7500,0),$E70+2)=Команды!$AJ$8,TRUE,FALSE),IF(INDEX(Команды!$A$2:$AN$7500,MATCH(CD$3,Команды!$A$2:$A$7500,0),$E70+2)=Команды!$AJ$9,TRUE,FALSE),IF(INDEX(Команды!$A$2:$AN$7500,MATCH(CD$3,Команды!$A$2:$A$7500,0),$E70+2)=Команды!$AJ$10,TRUE,FALSE),IF(INDEX(Команды!$A$2:$AN$7500,MATCH(CD$3,Команды!$A$2:$A$7500,0),$E70+2)=Команды!$AJ$11,TRUE,FALSE),IF(INDEX(Команды!$A$2:$AN$7500,MATCH(CD$3,Команды!$A$2:$A$7500,0),$E70+2)=Команды!$AJ$12,TRUE,FALSE),IF(INDEX(Команды!$A$2:$AN$7500,MATCH(CD$3,Команды!$A$2:$A$7500,0),$E70+2)=Команды!$AJ$13,TRUE,FALSE),IF(INDEX(Команды!$A$2:$AN$7500,MATCH(CD$3,Команды!$A$2:$A$7500,0),$E70+2)=Команды!$AJ$14,TRUE,FALSE),IF(INDEX(Команды!$A$2:$AN$7500,MATCH(CD$3,Команды!$A$2:$A$7500,0),$E70+2)=Команды!$AJ$15,TRUE,FALSE),IF(INDEX(Команды!$A$2:$AN$7500,MATCH(CD$3,Команды!$A$2:$A$7500,0),$E70+2)=Команды!$AJ$16,TRUE,FALSE),,IF(INDEX(Команды!$A$2:$AN$7500,MATCH(CD$3,Команды!$A$2:$A$7500,0),$E70+2)=Команды!$AJ$17,TRUE,FALSE),,IF(INDEX(Команды!$A$2:$AN$7500,MATCH(CD$3,Команды!$A$2:$A$7500,0),$E70+2)=Команды!$AJ$18,TRUE,FALSE),,IF(INDEX(Команды!$A$2:$AN$7500,MATCH(CD$3,Команды!$A$2:$A$7500,0),$E70+2)=Команды!$AJ$19,TRUE,FALSE)),INDEX(Команды!$AJ$2:$AK$19,MATCH(INDEX(Команды!$A$2:$AN$7500,MATCH(CD$3,Команды!$A$2:$A$7500,0),$E70+2),Команды!$AJ$2:$AJ$19,0),2),0)</f>
        <v>0.33333333333333331</v>
      </c>
      <c r="CE70" s="175">
        <f>IF(OR(IF(INDEX(Команды!$A$2:$AN$7500,MATCH(CD$3,Команды!$A$2:$A$7500,0),$E70+2)=Команды!$AJ$2,TRUE,FALSE),IF(INDEX(Команды!$A$2:$AN$7500,MATCH(CD$3,Команды!$A$2:$A$7500,0),$E70+2)=Команды!$AJ$3,TRUE,FALSE),IF(INDEX(Команды!$A$2:$AN$7500,MATCH(CD$3,Команды!$A$2:$A$7500,0),$E70+2)=Команды!$AJ$4,TRUE,FALSE),IF(INDEX(Команды!$A$2:$AN$7500,MATCH(CD$3,Команды!$A$2:$A$7500,0),$E70+2)=Команды!$AJ$5,TRUE,FALSE),IF(INDEX(Команды!$A$2:$AN$7500,MATCH(CD$3,Команды!$A$2:$A$7500,0),$E70+2)=Команды!$AJ$6,TRUE,FALSE),IF(INDEX(Команды!$A$2:$AN$7500,MATCH(CD$3,Команды!$A$2:$A$7500,0),$E70+2)=Команды!$AJ$7,TRUE,FALSE),IF(INDEX(Команды!$A$2:$AN$7500,MATCH(CD$3,Команды!$A$2:$A$7500,0),$E70+2)=Команды!$AJ$8,TRUE,FALSE),IF(INDEX(Команды!$A$2:$AN$7500,MATCH(CD$3,Команды!$A$2:$A$7500,0),$E70+2)=Команды!$AJ$9,TRUE,FALSE),IF(INDEX(Команды!$A$2:$AN$7500,MATCH(CD$3,Команды!$A$2:$A$7500,0),$E70+2)=Команды!$AJ$10,TRUE,FALSE),IF(INDEX(Команды!$A$2:$AN$7500,MATCH(CD$3,Команды!$A$2:$A$7500,0),$E70+2)=Команды!$AJ$11,TRUE,FALSE),IF(INDEX(Команды!$A$2:$AN$7500,MATCH(CD$3,Команды!$A$2:$A$7500,0),$E70+2)=Команды!$AJ$12,TRUE,FALSE),IF(INDEX(Команды!$A$2:$AN$7500,MATCH(CD$3,Команды!$A$2:$A$7500,0),$E70+2)=Команды!$AJ$13,TRUE,FALSE),IF(INDEX(Команды!$A$2:$AN$7500,MATCH(CD$3,Команды!$A$2:$A$7500,0),$E70+2)=Команды!$AJ$14,TRUE,FALSE),IF(INDEX(Команды!$A$2:$AN$7500,MATCH(CD$3,Команды!$A$2:$A$7500,0),$E70+2)=Команды!$AJ$15,TRUE,FALSE),IF(INDEX(Команды!$A$2:$AN$7500,MATCH(CD$3,Команды!$A$2:$A$7500,0),$E70+2)=Команды!$AJ$16,TRUE,FALSE),IF(INDEX(Команды!$A$2:$AN$7500,MATCH(CD$3,Команды!$A$2:$A$7500,0),$E70+2)=Команды!$AJ$17,TRUE,FALSE),IF(INDEX(Команды!$A$2:$AN$7500,MATCH(CD$3,Команды!$A$2:$A$7500,0),$E70+2)=Команды!$AJ$18,TRUE,FALSE),IF(INDEX(Команды!$A$2:$AN$7500,MATCH(CD$3,Команды!$A$2:$A$7500,0),$E70+2)=Команды!$AJ$19,TRUE,FALSE)),INDEX(Команды!$AJ$2:$AL$19,MATCH(INDEX(Команды!$A$2:$AN$7500,MATCH(CD$3,Команды!$A$2:$A$7500,0),$E70+2),Команды!$AJ$2:$AJ$19,0),3),0)</f>
        <v>0.70833333333333337</v>
      </c>
      <c r="CF70" s="342"/>
      <c r="CG70" s="174" t="str">
        <f>IF(OR(IF(INDEX(Команды!$A$2:$AN$7500,MATCH(CG$3,Команды!$A$2:$A$7500,0),$E70+2)=Команды!$AJ$2,TRUE,FALSE),IF(INDEX(Команды!$A$2:$AN$7500,MATCH(CG$3,Команды!$A$2:$A$7500,0),$E70+2)=Команды!$AJ$3,TRUE,FALSE),IF(INDEX(Команды!$A$2:$AN$7500,MATCH(CG$3,Команды!$A$2:$A$7500,0),$E70+2)=Команды!$AJ$4,TRUE,FALSE),IF(INDEX(Команды!$A$2:$AN$7500,MATCH(CG$3,Команды!$A$2:$A$7500,0),$E70+2)=Команды!$AJ$5,TRUE,FALSE),IF(INDEX(Команды!$A$2:$AN$7500,MATCH(CG$3,Команды!$A$2:$A$7500,0),$E70+2)=Команды!$AJ$6,TRUE,FALSE),IF(INDEX(Команды!$A$2:$AN$7500,MATCH(CG$3,Команды!$A$2:$A$7500,0),$E70+2)=Команды!$AJ$7,TRUE,FALSE),IF(INDEX(Команды!$A$2:$AN$7500,MATCH(CG$3,Команды!$A$2:$A$7500,0),$E70+2)=Команды!$AJ$8,TRUE,FALSE),IF(INDEX(Команды!$A$2:$AN$7500,MATCH(CG$3,Команды!$A$2:$A$7500,0),$E70+2)=Команды!$AJ$9,TRUE,FALSE),IF(INDEX(Команды!$A$2:$AN$7500,MATCH(CG$3,Команды!$A$2:$A$7500,0),$E70+2)=Команды!$AJ$10,TRUE,FALSE),IF(INDEX(Команды!$A$2:$AN$7500,MATCH(CG$3,Команды!$A$2:$A$7500,0),$E70+2)=Команды!$AJ$11,TRUE,FALSE),IF(INDEX(Команды!$A$2:$AN$7500,MATCH(CG$3,Команды!$A$2:$A$7500,0),$E70+2)=Команды!$AJ$12,TRUE,FALSE),IF(INDEX(Команды!$A$2:$AN$7500,MATCH(CG$3,Команды!$A$2:$A$7500,0),$E70+2)=Команды!$AJ$13,TRUE,FALSE),IF(INDEX(Команды!$A$2:$AN$7500,MATCH(CG$3,Команды!$A$2:$A$7500,0),$E70+2)=Команды!$AJ$14,TRUE,FALSE),IF(INDEX(Команды!$A$2:$AN$7500,MATCH(CG$3,Команды!$A$2:$A$7500,0),$E70+2)=Команды!$AJ$15,TRUE,FALSE),IF(INDEX(Команды!$A$2:$AN$7500,MATCH(CG$3,Команды!$A$2:$A$7500,0),$E70+2)=Команды!$AJ$16,TRUE,FALSE),,IF(INDEX(Команды!$A$2:$AN$7500,MATCH(CG$3,Команды!$A$2:$A$7500,0),$E70+2)=Команды!$AJ$17,TRUE,FALSE),,IF(INDEX(Команды!$A$2:$AN$7500,MATCH(CG$3,Команды!$A$2:$A$7500,0),$E70+2)=Команды!$AJ$18,TRUE,FALSE),,IF(INDEX(Команды!$A$2:$AN$7500,MATCH(CG$3,Команды!$A$2:$A$7500,0),$E70+2)=Команды!$AJ$19,TRUE,FALSE)),INDEX(Команды!$AJ$2:$AK$19,MATCH(INDEX(Команды!$A$2:$AN$7500,MATCH(CG$3,Команды!$A$2:$A$7500,0),$E70+2),Команды!$AJ$2:$AJ$19,0),2),0)</f>
        <v>В</v>
      </c>
      <c r="CH70" s="175" t="str">
        <f>IF(OR(IF(INDEX(Команды!$A$2:$AN$7500,MATCH(CG$3,Команды!$A$2:$A$7500,0),$E70+2)=Команды!$AJ$2,TRUE,FALSE),IF(INDEX(Команды!$A$2:$AN$7500,MATCH(CG$3,Команды!$A$2:$A$7500,0),$E70+2)=Команды!$AJ$3,TRUE,FALSE),IF(INDEX(Команды!$A$2:$AN$7500,MATCH(CG$3,Команды!$A$2:$A$7500,0),$E70+2)=Команды!$AJ$4,TRUE,FALSE),IF(INDEX(Команды!$A$2:$AN$7500,MATCH(CG$3,Команды!$A$2:$A$7500,0),$E70+2)=Команды!$AJ$5,TRUE,FALSE),IF(INDEX(Команды!$A$2:$AN$7500,MATCH(CG$3,Команды!$A$2:$A$7500,0),$E70+2)=Команды!$AJ$6,TRUE,FALSE),IF(INDEX(Команды!$A$2:$AN$7500,MATCH(CG$3,Команды!$A$2:$A$7500,0),$E70+2)=Команды!$AJ$7,TRUE,FALSE),IF(INDEX(Команды!$A$2:$AN$7500,MATCH(CG$3,Команды!$A$2:$A$7500,0),$E70+2)=Команды!$AJ$8,TRUE,FALSE),IF(INDEX(Команды!$A$2:$AN$7500,MATCH(CG$3,Команды!$A$2:$A$7500,0),$E70+2)=Команды!$AJ$9,TRUE,FALSE),IF(INDEX(Команды!$A$2:$AN$7500,MATCH(CG$3,Команды!$A$2:$A$7500,0),$E70+2)=Команды!$AJ$10,TRUE,FALSE),IF(INDEX(Команды!$A$2:$AN$7500,MATCH(CG$3,Команды!$A$2:$A$7500,0),$E70+2)=Команды!$AJ$11,TRUE,FALSE),IF(INDEX(Команды!$A$2:$AN$7500,MATCH(CG$3,Команды!$A$2:$A$7500,0),$E70+2)=Команды!$AJ$12,TRUE,FALSE),IF(INDEX(Команды!$A$2:$AN$7500,MATCH(CG$3,Команды!$A$2:$A$7500,0),$E70+2)=Команды!$AJ$13,TRUE,FALSE),IF(INDEX(Команды!$A$2:$AN$7500,MATCH(CG$3,Команды!$A$2:$A$7500,0),$E70+2)=Команды!$AJ$14,TRUE,FALSE),IF(INDEX(Команды!$A$2:$AN$7500,MATCH(CG$3,Команды!$A$2:$A$7500,0),$E70+2)=Команды!$AJ$15,TRUE,FALSE),IF(INDEX(Команды!$A$2:$AN$7500,MATCH(CG$3,Команды!$A$2:$A$7500,0),$E70+2)=Команды!$AJ$16,TRUE,FALSE),IF(INDEX(Команды!$A$2:$AN$7500,MATCH(CG$3,Команды!$A$2:$A$7500,0),$E70+2)=Команды!$AJ$17,TRUE,FALSE),IF(INDEX(Команды!$A$2:$AN$7500,MATCH(CG$3,Команды!$A$2:$A$7500,0),$E70+2)=Команды!$AJ$18,TRUE,FALSE),IF(INDEX(Команды!$A$2:$AN$7500,MATCH(CG$3,Команды!$A$2:$A$7500,0),$E70+2)=Команды!$AJ$19,TRUE,FALSE)),INDEX(Команды!$AJ$2:$AL$19,MATCH(INDEX(Команды!$A$2:$AN$7500,MATCH(CG$3,Команды!$A$2:$A$7500,0),$E70+2),Команды!$AJ$2:$AJ$19,0),3),0)</f>
        <v>В</v>
      </c>
      <c r="CI70" s="342"/>
      <c r="CJ70" s="174">
        <f>IF(OR(IF(INDEX(Команды!$A$2:$AN$7500,MATCH(CJ$3,Команды!$A$2:$A$7500,0),$E70+2)=Команды!$AJ$2,TRUE,FALSE),IF(INDEX(Команды!$A$2:$AN$7500,MATCH(CJ$3,Команды!$A$2:$A$7500,0),$E70+2)=Команды!$AJ$3,TRUE,FALSE),IF(INDEX(Команды!$A$2:$AN$7500,MATCH(CJ$3,Команды!$A$2:$A$7500,0),$E70+2)=Команды!$AJ$4,TRUE,FALSE),IF(INDEX(Команды!$A$2:$AN$7500,MATCH(CJ$3,Команды!$A$2:$A$7500,0),$E70+2)=Команды!$AJ$5,TRUE,FALSE),IF(INDEX(Команды!$A$2:$AN$7500,MATCH(CJ$3,Команды!$A$2:$A$7500,0),$E70+2)=Команды!$AJ$6,TRUE,FALSE),IF(INDEX(Команды!$A$2:$AN$7500,MATCH(CJ$3,Команды!$A$2:$A$7500,0),$E70+2)=Команды!$AJ$7,TRUE,FALSE),IF(INDEX(Команды!$A$2:$AN$7500,MATCH(CJ$3,Команды!$A$2:$A$7500,0),$E70+2)=Команды!$AJ$8,TRUE,FALSE),IF(INDEX(Команды!$A$2:$AN$7500,MATCH(CJ$3,Команды!$A$2:$A$7500,0),$E70+2)=Команды!$AJ$9,TRUE,FALSE),IF(INDEX(Команды!$A$2:$AN$7500,MATCH(CJ$3,Команды!$A$2:$A$7500,0),$E70+2)=Команды!$AJ$10,TRUE,FALSE),IF(INDEX(Команды!$A$2:$AN$7500,MATCH(CJ$3,Команды!$A$2:$A$7500,0),$E70+2)=Команды!$AJ$11,TRUE,FALSE),IF(INDEX(Команды!$A$2:$AN$7500,MATCH(CJ$3,Команды!$A$2:$A$7500,0),$E70+2)=Команды!$AJ$12,TRUE,FALSE),IF(INDEX(Команды!$A$2:$AN$7500,MATCH(CJ$3,Команды!$A$2:$A$7500,0),$E70+2)=Команды!$AJ$13,TRUE,FALSE),IF(INDEX(Команды!$A$2:$AN$7500,MATCH(CJ$3,Команды!$A$2:$A$7500,0),$E70+2)=Команды!$AJ$14,TRUE,FALSE),IF(INDEX(Команды!$A$2:$AN$7500,MATCH(CJ$3,Команды!$A$2:$A$7500,0),$E70+2)=Команды!$AJ$15,TRUE,FALSE),IF(INDEX(Команды!$A$2:$AN$7500,MATCH(CJ$3,Команды!$A$2:$A$7500,0),$E70+2)=Команды!$AJ$16,TRUE,FALSE),,IF(INDEX(Команды!$A$2:$AN$7500,MATCH(CJ$3,Команды!$A$2:$A$7500,0),$E70+2)=Команды!$AJ$17,TRUE,FALSE),,IF(INDEX(Команды!$A$2:$AN$7500,MATCH(CJ$3,Команды!$A$2:$A$7500,0),$E70+2)=Команды!$AJ$18,TRUE,FALSE),,IF(INDEX(Команды!$A$2:$AN$7500,MATCH(CJ$3,Команды!$A$2:$A$7500,0),$E70+2)=Команды!$AJ$19,TRUE,FALSE)),INDEX(Команды!$AJ$2:$AK$19,MATCH(INDEX(Команды!$A$2:$AN$7500,MATCH(CJ$3,Команды!$A$2:$A$7500,0),$E70+2),Команды!$AJ$2:$AJ$19,0),2),0)</f>
        <v>0.45833333333333331</v>
      </c>
      <c r="CK70" s="175">
        <f>IF(OR(IF(INDEX(Команды!$A$2:$AN$7500,MATCH(CJ$3,Команды!$A$2:$A$7500,0),$E70+2)=Команды!$AJ$2,TRUE,FALSE),IF(INDEX(Команды!$A$2:$AN$7500,MATCH(CJ$3,Команды!$A$2:$A$7500,0),$E70+2)=Команды!$AJ$3,TRUE,FALSE),IF(INDEX(Команды!$A$2:$AN$7500,MATCH(CJ$3,Команды!$A$2:$A$7500,0),$E70+2)=Команды!$AJ$4,TRUE,FALSE),IF(INDEX(Команды!$A$2:$AN$7500,MATCH(CJ$3,Команды!$A$2:$A$7500,0),$E70+2)=Команды!$AJ$5,TRUE,FALSE),IF(INDEX(Команды!$A$2:$AN$7500,MATCH(CJ$3,Команды!$A$2:$A$7500,0),$E70+2)=Команды!$AJ$6,TRUE,FALSE),IF(INDEX(Команды!$A$2:$AN$7500,MATCH(CJ$3,Команды!$A$2:$A$7500,0),$E70+2)=Команды!$AJ$7,TRUE,FALSE),IF(INDEX(Команды!$A$2:$AN$7500,MATCH(CJ$3,Команды!$A$2:$A$7500,0),$E70+2)=Команды!$AJ$8,TRUE,FALSE),IF(INDEX(Команды!$A$2:$AN$7500,MATCH(CJ$3,Команды!$A$2:$A$7500,0),$E70+2)=Команды!$AJ$9,TRUE,FALSE),IF(INDEX(Команды!$A$2:$AN$7500,MATCH(CJ$3,Команды!$A$2:$A$7500,0),$E70+2)=Команды!$AJ$10,TRUE,FALSE),IF(INDEX(Команды!$A$2:$AN$7500,MATCH(CJ$3,Команды!$A$2:$A$7500,0),$E70+2)=Команды!$AJ$11,TRUE,FALSE),IF(INDEX(Команды!$A$2:$AN$7500,MATCH(CJ$3,Команды!$A$2:$A$7500,0),$E70+2)=Команды!$AJ$12,TRUE,FALSE),IF(INDEX(Команды!$A$2:$AN$7500,MATCH(CJ$3,Команды!$A$2:$A$7500,0),$E70+2)=Команды!$AJ$13,TRUE,FALSE),IF(INDEX(Команды!$A$2:$AN$7500,MATCH(CJ$3,Команды!$A$2:$A$7500,0),$E70+2)=Команды!$AJ$14,TRUE,FALSE),IF(INDEX(Команды!$A$2:$AN$7500,MATCH(CJ$3,Команды!$A$2:$A$7500,0),$E70+2)=Команды!$AJ$15,TRUE,FALSE),IF(INDEX(Команды!$A$2:$AN$7500,MATCH(CJ$3,Команды!$A$2:$A$7500,0),$E70+2)=Команды!$AJ$16,TRUE,FALSE),IF(INDEX(Команды!$A$2:$AN$7500,MATCH(CJ$3,Команды!$A$2:$A$7500,0),$E70+2)=Команды!$AJ$17,TRUE,FALSE),IF(INDEX(Команды!$A$2:$AN$7500,MATCH(CJ$3,Команды!$A$2:$A$7500,0),$E70+2)=Команды!$AJ$18,TRUE,FALSE),IF(INDEX(Команды!$A$2:$AN$7500,MATCH(CJ$3,Команды!$A$2:$A$7500,0),$E70+2)=Команды!$AJ$19,TRUE,FALSE)),INDEX(Команды!$AJ$2:$AL$19,MATCH(INDEX(Команды!$A$2:$AN$7500,MATCH(CJ$3,Команды!$A$2:$A$7500,0),$E70+2),Команды!$AJ$2:$AJ$19,0),3),0)</f>
        <v>0.83333333333333337</v>
      </c>
      <c r="CL70" s="342"/>
      <c r="CM70" s="174">
        <f>IF(OR(IF(INDEX(Команды!$A$2:$AN$7500,MATCH(CM$3,Команды!$A$2:$A$7500,0),$E70+2)=Команды!$AJ$2,TRUE,FALSE),IF(INDEX(Команды!$A$2:$AN$7500,MATCH(CM$3,Команды!$A$2:$A$7500,0),$E70+2)=Команды!$AJ$3,TRUE,FALSE),IF(INDEX(Команды!$A$2:$AN$7500,MATCH(CM$3,Команды!$A$2:$A$7500,0),$E70+2)=Команды!$AJ$4,TRUE,FALSE),IF(INDEX(Команды!$A$2:$AN$7500,MATCH(CM$3,Команды!$A$2:$A$7500,0),$E70+2)=Команды!$AJ$5,TRUE,FALSE),IF(INDEX(Команды!$A$2:$AN$7500,MATCH(CM$3,Команды!$A$2:$A$7500,0),$E70+2)=Команды!$AJ$6,TRUE,FALSE),IF(INDEX(Команды!$A$2:$AN$7500,MATCH(CM$3,Команды!$A$2:$A$7500,0),$E70+2)=Команды!$AJ$7,TRUE,FALSE),IF(INDEX(Команды!$A$2:$AN$7500,MATCH(CM$3,Команды!$A$2:$A$7500,0),$E70+2)=Команды!$AJ$8,TRUE,FALSE),IF(INDEX(Команды!$A$2:$AN$7500,MATCH(CM$3,Команды!$A$2:$A$7500,0),$E70+2)=Команды!$AJ$9,TRUE,FALSE),IF(INDEX(Команды!$A$2:$AN$7500,MATCH(CM$3,Команды!$A$2:$A$7500,0),$E70+2)=Команды!$AJ$10,TRUE,FALSE),IF(INDEX(Команды!$A$2:$AN$7500,MATCH(CM$3,Команды!$A$2:$A$7500,0),$E70+2)=Команды!$AJ$11,TRUE,FALSE),IF(INDEX(Команды!$A$2:$AN$7500,MATCH(CM$3,Команды!$A$2:$A$7500,0),$E70+2)=Команды!$AJ$12,TRUE,FALSE),IF(INDEX(Команды!$A$2:$AN$7500,MATCH(CM$3,Команды!$A$2:$A$7500,0),$E70+2)=Команды!$AJ$13,TRUE,FALSE),IF(INDEX(Команды!$A$2:$AN$7500,MATCH(CM$3,Команды!$A$2:$A$7500,0),$E70+2)=Команды!$AJ$14,TRUE,FALSE),IF(INDEX(Команды!$A$2:$AN$7500,MATCH(CM$3,Команды!$A$2:$A$7500,0),$E70+2)=Команды!$AJ$15,TRUE,FALSE),IF(INDEX(Команды!$A$2:$AN$7500,MATCH(CM$3,Команды!$A$2:$A$7500,0),$E70+2)=Команды!$AJ$16,TRUE,FALSE),,IF(INDEX(Команды!$A$2:$AN$7500,MATCH(CM$3,Команды!$A$2:$A$7500,0),$E70+2)=Команды!$AJ$17,TRUE,FALSE),,IF(INDEX(Команды!$A$2:$AN$7500,MATCH(CM$3,Команды!$A$2:$A$7500,0),$E70+2)=Команды!$AJ$18,TRUE,FALSE),,IF(INDEX(Команды!$A$2:$AN$7500,MATCH(CM$3,Команды!$A$2:$A$7500,0),$E70+2)=Команды!$AJ$19,TRUE,FALSE)),INDEX(Команды!$AJ$2:$AK$19,MATCH(INDEX(Команды!$A$2:$AN$7500,MATCH(CM$3,Команды!$A$2:$A$7500,0),$E70+2),Команды!$AJ$2:$AJ$19,0),2),0)</f>
        <v>0.45833333333333331</v>
      </c>
      <c r="CN70" s="175">
        <f>IF(OR(IF(INDEX(Команды!$A$2:$AN$7500,MATCH(CM$3,Команды!$A$2:$A$7500,0),$E70+2)=Команды!$AJ$2,TRUE,FALSE),IF(INDEX(Команды!$A$2:$AN$7500,MATCH(CM$3,Команды!$A$2:$A$7500,0),$E70+2)=Команды!$AJ$3,TRUE,FALSE),IF(INDEX(Команды!$A$2:$AN$7500,MATCH(CM$3,Команды!$A$2:$A$7500,0),$E70+2)=Команды!$AJ$4,TRUE,FALSE),IF(INDEX(Команды!$A$2:$AN$7500,MATCH(CM$3,Команды!$A$2:$A$7500,0),$E70+2)=Команды!$AJ$5,TRUE,FALSE),IF(INDEX(Команды!$A$2:$AN$7500,MATCH(CM$3,Команды!$A$2:$A$7500,0),$E70+2)=Команды!$AJ$6,TRUE,FALSE),IF(INDEX(Команды!$A$2:$AN$7500,MATCH(CM$3,Команды!$A$2:$A$7500,0),$E70+2)=Команды!$AJ$7,TRUE,FALSE),IF(INDEX(Команды!$A$2:$AN$7500,MATCH(CM$3,Команды!$A$2:$A$7500,0),$E70+2)=Команды!$AJ$8,TRUE,FALSE),IF(INDEX(Команды!$A$2:$AN$7500,MATCH(CM$3,Команды!$A$2:$A$7500,0),$E70+2)=Команды!$AJ$9,TRUE,FALSE),IF(INDEX(Команды!$A$2:$AN$7500,MATCH(CM$3,Команды!$A$2:$A$7500,0),$E70+2)=Команды!$AJ$10,TRUE,FALSE),IF(INDEX(Команды!$A$2:$AN$7500,MATCH(CM$3,Команды!$A$2:$A$7500,0),$E70+2)=Команды!$AJ$11,TRUE,FALSE),IF(INDEX(Команды!$A$2:$AN$7500,MATCH(CM$3,Команды!$A$2:$A$7500,0),$E70+2)=Команды!$AJ$12,TRUE,FALSE),IF(INDEX(Команды!$A$2:$AN$7500,MATCH(CM$3,Команды!$A$2:$A$7500,0),$E70+2)=Команды!$AJ$13,TRUE,FALSE),IF(INDEX(Команды!$A$2:$AN$7500,MATCH(CM$3,Команды!$A$2:$A$7500,0),$E70+2)=Команды!$AJ$14,TRUE,FALSE),IF(INDEX(Команды!$A$2:$AN$7500,MATCH(CM$3,Команды!$A$2:$A$7500,0),$E70+2)=Команды!$AJ$15,TRUE,FALSE),IF(INDEX(Команды!$A$2:$AN$7500,MATCH(CM$3,Команды!$A$2:$A$7500,0),$E70+2)=Команды!$AJ$16,TRUE,FALSE),IF(INDEX(Команды!$A$2:$AN$7500,MATCH(CM$3,Команды!$A$2:$A$7500,0),$E70+2)=Команды!$AJ$17,TRUE,FALSE),IF(INDEX(Команды!$A$2:$AN$7500,MATCH(CM$3,Команды!$A$2:$A$7500,0),$E70+2)=Команды!$AJ$18,TRUE,FALSE),IF(INDEX(Команды!$A$2:$AN$7500,MATCH(CM$3,Команды!$A$2:$A$7500,0),$E70+2)=Команды!$AJ$19,TRUE,FALSE)),INDEX(Команды!$AJ$2:$AL$19,MATCH(INDEX(Команды!$A$2:$AN$7500,MATCH(CM$3,Команды!$A$2:$A$7500,0),$E70+2),Команды!$AJ$2:$AJ$19,0),3),0)</f>
        <v>0.83333333333333337</v>
      </c>
      <c r="CO70" s="342"/>
      <c r="CP70" s="174">
        <f>IF(OR(IF(INDEX(Команды!$A$2:$AN$7500,MATCH(CP$3,Команды!$A$2:$A$7500,0),$E70+2)=Команды!$AJ$2,TRUE,FALSE),IF(INDEX(Команды!$A$2:$AN$7500,MATCH(CP$3,Команды!$A$2:$A$7500,0),$E70+2)=Команды!$AJ$3,TRUE,FALSE),IF(INDEX(Команды!$A$2:$AN$7500,MATCH(CP$3,Команды!$A$2:$A$7500,0),$E70+2)=Команды!$AJ$4,TRUE,FALSE),IF(INDEX(Команды!$A$2:$AN$7500,MATCH(CP$3,Команды!$A$2:$A$7500,0),$E70+2)=Команды!$AJ$5,TRUE,FALSE),IF(INDEX(Команды!$A$2:$AN$7500,MATCH(CP$3,Команды!$A$2:$A$7500,0),$E70+2)=Команды!$AJ$6,TRUE,FALSE),IF(INDEX(Команды!$A$2:$AN$7500,MATCH(CP$3,Команды!$A$2:$A$7500,0),$E70+2)=Команды!$AJ$7,TRUE,FALSE),IF(INDEX(Команды!$A$2:$AN$7500,MATCH(CP$3,Команды!$A$2:$A$7500,0),$E70+2)=Команды!$AJ$8,TRUE,FALSE),IF(INDEX(Команды!$A$2:$AN$7500,MATCH(CP$3,Команды!$A$2:$A$7500,0),$E70+2)=Команды!$AJ$9,TRUE,FALSE),IF(INDEX(Команды!$A$2:$AN$7500,MATCH(CP$3,Команды!$A$2:$A$7500,0),$E70+2)=Команды!$AJ$10,TRUE,FALSE),IF(INDEX(Команды!$A$2:$AN$7500,MATCH(CP$3,Команды!$A$2:$A$7500,0),$E70+2)=Команды!$AJ$11,TRUE,FALSE),IF(INDEX(Команды!$A$2:$AN$7500,MATCH(CP$3,Команды!$A$2:$A$7500,0),$E70+2)=Команды!$AJ$12,TRUE,FALSE),IF(INDEX(Команды!$A$2:$AN$7500,MATCH(CP$3,Команды!$A$2:$A$7500,0),$E70+2)=Команды!$AJ$13,TRUE,FALSE),IF(INDEX(Команды!$A$2:$AN$7500,MATCH(CP$3,Команды!$A$2:$A$7500,0),$E70+2)=Команды!$AJ$14,TRUE,FALSE),IF(INDEX(Команды!$A$2:$AN$7500,MATCH(CP$3,Команды!$A$2:$A$7500,0),$E70+2)=Команды!$AJ$15,TRUE,FALSE),IF(INDEX(Команды!$A$2:$AN$7500,MATCH(CP$3,Команды!$A$2:$A$7500,0),$E70+2)=Команды!$AJ$16,TRUE,FALSE),,IF(INDEX(Команды!$A$2:$AN$7500,MATCH(CP$3,Команды!$A$2:$A$7500,0),$E70+2)=Команды!$AJ$17,TRUE,FALSE),,IF(INDEX(Команды!$A$2:$AN$7500,MATCH(CP$3,Команды!$A$2:$A$7500,0),$E70+2)=Команды!$AJ$18,TRUE,FALSE),,IF(INDEX(Команды!$A$2:$AN$7500,MATCH(CP$3,Команды!$A$2:$A$7500,0),$E70+2)=Команды!$AJ$19,TRUE,FALSE)),INDEX(Команды!$AJ$2:$AK$19,MATCH(INDEX(Команды!$A$2:$AN$7500,MATCH(CP$3,Команды!$A$2:$A$7500,0),$E70+2),Команды!$AJ$2:$AJ$19,0),2),0)</f>
        <v>0.625</v>
      </c>
      <c r="CQ70" s="175">
        <f>IF(OR(IF(INDEX(Команды!$A$2:$AN$7500,MATCH(CP$3,Команды!$A$2:$A$7500,0),$E70+2)=Команды!$AJ$2,TRUE,FALSE),IF(INDEX(Команды!$A$2:$AN$7500,MATCH(CP$3,Команды!$A$2:$A$7500,0),$E70+2)=Команды!$AJ$3,TRUE,FALSE),IF(INDEX(Команды!$A$2:$AN$7500,MATCH(CP$3,Команды!$A$2:$A$7500,0),$E70+2)=Команды!$AJ$4,TRUE,FALSE),IF(INDEX(Команды!$A$2:$AN$7500,MATCH(CP$3,Команды!$A$2:$A$7500,0),$E70+2)=Команды!$AJ$5,TRUE,FALSE),IF(INDEX(Команды!$A$2:$AN$7500,MATCH(CP$3,Команды!$A$2:$A$7500,0),$E70+2)=Команды!$AJ$6,TRUE,FALSE),IF(INDEX(Команды!$A$2:$AN$7500,MATCH(CP$3,Команды!$A$2:$A$7500,0),$E70+2)=Команды!$AJ$7,TRUE,FALSE),IF(INDEX(Команды!$A$2:$AN$7500,MATCH(CP$3,Команды!$A$2:$A$7500,0),$E70+2)=Команды!$AJ$8,TRUE,FALSE),IF(INDEX(Команды!$A$2:$AN$7500,MATCH(CP$3,Команды!$A$2:$A$7500,0),$E70+2)=Команды!$AJ$9,TRUE,FALSE),IF(INDEX(Команды!$A$2:$AN$7500,MATCH(CP$3,Команды!$A$2:$A$7500,0),$E70+2)=Команды!$AJ$10,TRUE,FALSE),IF(INDEX(Команды!$A$2:$AN$7500,MATCH(CP$3,Команды!$A$2:$A$7500,0),$E70+2)=Команды!$AJ$11,TRUE,FALSE),IF(INDEX(Команды!$A$2:$AN$7500,MATCH(CP$3,Команды!$A$2:$A$7500,0),$E70+2)=Команды!$AJ$12,TRUE,FALSE),IF(INDEX(Команды!$A$2:$AN$7500,MATCH(CP$3,Команды!$A$2:$A$7500,0),$E70+2)=Команды!$AJ$13,TRUE,FALSE),IF(INDEX(Команды!$A$2:$AN$7500,MATCH(CP$3,Команды!$A$2:$A$7500,0),$E70+2)=Команды!$AJ$14,TRUE,FALSE),IF(INDEX(Команды!$A$2:$AN$7500,MATCH(CP$3,Команды!$A$2:$A$7500,0),$E70+2)=Команды!$AJ$15,TRUE,FALSE),IF(INDEX(Команды!$A$2:$AN$7500,MATCH(CP$3,Команды!$A$2:$A$7500,0),$E70+2)=Команды!$AJ$16,TRUE,FALSE),IF(INDEX(Команды!$A$2:$AN$7500,MATCH(CP$3,Команды!$A$2:$A$7500,0),$E70+2)=Команды!$AJ$17,TRUE,FALSE),IF(INDEX(Команды!$A$2:$AN$7500,MATCH(CP$3,Команды!$A$2:$A$7500,0),$E70+2)=Команды!$AJ$18,TRUE,FALSE),IF(INDEX(Команды!$A$2:$AN$7500,MATCH(CP$3,Команды!$A$2:$A$7500,0),$E70+2)=Команды!$AJ$19,TRUE,FALSE)),INDEX(Команды!$AJ$2:$AL$19,MATCH(INDEX(Команды!$A$2:$AN$7500,MATCH(CP$3,Команды!$A$2:$A$7500,0),$E70+2),Команды!$AJ$2:$AJ$19,0),3),0)</f>
        <v>1</v>
      </c>
      <c r="CR70" s="342"/>
      <c r="CS70" s="174">
        <f>IF(OR(IF(INDEX(Команды!$A$2:$AN$7500,MATCH(CS$3,Команды!$A$2:$A$7500,0),$E70+2)=Команды!$AJ$2,TRUE,FALSE),IF(INDEX(Команды!$A$2:$AN$7500,MATCH(CS$3,Команды!$A$2:$A$7500,0),$E70+2)=Команды!$AJ$3,TRUE,FALSE),IF(INDEX(Команды!$A$2:$AN$7500,MATCH(CS$3,Команды!$A$2:$A$7500,0),$E70+2)=Команды!$AJ$4,TRUE,FALSE),IF(INDEX(Команды!$A$2:$AN$7500,MATCH(CS$3,Команды!$A$2:$A$7500,0),$E70+2)=Команды!$AJ$5,TRUE,FALSE),IF(INDEX(Команды!$A$2:$AN$7500,MATCH(CS$3,Команды!$A$2:$A$7500,0),$E70+2)=Команды!$AJ$6,TRUE,FALSE),IF(INDEX(Команды!$A$2:$AN$7500,MATCH(CS$3,Команды!$A$2:$A$7500,0),$E70+2)=Команды!$AJ$7,TRUE,FALSE),IF(INDEX(Команды!$A$2:$AN$7500,MATCH(CS$3,Команды!$A$2:$A$7500,0),$E70+2)=Команды!$AJ$8,TRUE,FALSE),IF(INDEX(Команды!$A$2:$AN$7500,MATCH(CS$3,Команды!$A$2:$A$7500,0),$E70+2)=Команды!$AJ$9,TRUE,FALSE),IF(INDEX(Команды!$A$2:$AN$7500,MATCH(CS$3,Команды!$A$2:$A$7500,0),$E70+2)=Команды!$AJ$10,TRUE,FALSE),IF(INDEX(Команды!$A$2:$AN$7500,MATCH(CS$3,Команды!$A$2:$A$7500,0),$E70+2)=Команды!$AJ$11,TRUE,FALSE),IF(INDEX(Команды!$A$2:$AN$7500,MATCH(CS$3,Команды!$A$2:$A$7500,0),$E70+2)=Команды!$AJ$12,TRUE,FALSE),IF(INDEX(Команды!$A$2:$AN$7500,MATCH(CS$3,Команды!$A$2:$A$7500,0),$E70+2)=Команды!$AJ$13,TRUE,FALSE),IF(INDEX(Команды!$A$2:$AN$7500,MATCH(CS$3,Команды!$A$2:$A$7500,0),$E70+2)=Команды!$AJ$14,TRUE,FALSE),IF(INDEX(Команды!$A$2:$AN$7500,MATCH(CS$3,Команды!$A$2:$A$7500,0),$E70+2)=Команды!$AJ$15,TRUE,FALSE),IF(INDEX(Команды!$A$2:$AN$7500,MATCH(CS$3,Команды!$A$2:$A$7500,0),$E70+2)=Команды!$AJ$16,TRUE,FALSE),,IF(INDEX(Команды!$A$2:$AN$7500,MATCH(CS$3,Команды!$A$2:$A$7500,0),$E70+2)=Команды!$AJ$17,TRUE,FALSE),,IF(INDEX(Команды!$A$2:$AN$7500,MATCH(CS$3,Команды!$A$2:$A$7500,0),$E70+2)=Команды!$AJ$18,TRUE,FALSE),,IF(INDEX(Команды!$A$2:$AN$7500,MATCH(CS$3,Команды!$A$2:$A$7500,0),$E70+2)=Команды!$AJ$19,TRUE,FALSE)),INDEX(Команды!$AJ$2:$AK$19,MATCH(INDEX(Команды!$A$2:$AN$7500,MATCH(CS$3,Команды!$A$2:$A$7500,0),$E70+2),Команды!$AJ$2:$AJ$19,0),2),0)</f>
        <v>0.64583333333333337</v>
      </c>
      <c r="CT70" s="175">
        <f>IF(OR(IF(INDEX(Команды!$A$2:$AN$7500,MATCH(CS$3,Команды!$A$2:$A$7500,0),$E70+2)=Команды!$AJ$2,TRUE,FALSE),IF(INDEX(Команды!$A$2:$AN$7500,MATCH(CS$3,Команды!$A$2:$A$7500,0),$E70+2)=Команды!$AJ$3,TRUE,FALSE),IF(INDEX(Команды!$A$2:$AN$7500,MATCH(CS$3,Команды!$A$2:$A$7500,0),$E70+2)=Команды!$AJ$4,TRUE,FALSE),IF(INDEX(Команды!$A$2:$AN$7500,MATCH(CS$3,Команды!$A$2:$A$7500,0),$E70+2)=Команды!$AJ$5,TRUE,FALSE),IF(INDEX(Команды!$A$2:$AN$7500,MATCH(CS$3,Команды!$A$2:$A$7500,0),$E70+2)=Команды!$AJ$6,TRUE,FALSE),IF(INDEX(Команды!$A$2:$AN$7500,MATCH(CS$3,Команды!$A$2:$A$7500,0),$E70+2)=Команды!$AJ$7,TRUE,FALSE),IF(INDEX(Команды!$A$2:$AN$7500,MATCH(CS$3,Команды!$A$2:$A$7500,0),$E70+2)=Команды!$AJ$8,TRUE,FALSE),IF(INDEX(Команды!$A$2:$AN$7500,MATCH(CS$3,Команды!$A$2:$A$7500,0),$E70+2)=Команды!$AJ$9,TRUE,FALSE),IF(INDEX(Команды!$A$2:$AN$7500,MATCH(CS$3,Команды!$A$2:$A$7500,0),$E70+2)=Команды!$AJ$10,TRUE,FALSE),IF(INDEX(Команды!$A$2:$AN$7500,MATCH(CS$3,Команды!$A$2:$A$7500,0),$E70+2)=Команды!$AJ$11,TRUE,FALSE),IF(INDEX(Команды!$A$2:$AN$7500,MATCH(CS$3,Команды!$A$2:$A$7500,0),$E70+2)=Команды!$AJ$12,TRUE,FALSE),IF(INDEX(Команды!$A$2:$AN$7500,MATCH(CS$3,Команды!$A$2:$A$7500,0),$E70+2)=Команды!$AJ$13,TRUE,FALSE),IF(INDEX(Команды!$A$2:$AN$7500,MATCH(CS$3,Команды!$A$2:$A$7500,0),$E70+2)=Команды!$AJ$14,TRUE,FALSE),IF(INDEX(Команды!$A$2:$AN$7500,MATCH(CS$3,Команды!$A$2:$A$7500,0),$E70+2)=Команды!$AJ$15,TRUE,FALSE),IF(INDEX(Команды!$A$2:$AN$7500,MATCH(CS$3,Команды!$A$2:$A$7500,0),$E70+2)=Команды!$AJ$16,TRUE,FALSE),IF(INDEX(Команды!$A$2:$AN$7500,MATCH(CS$3,Команды!$A$2:$A$7500,0),$E70+2)=Команды!$AJ$17,TRUE,FALSE),IF(INDEX(Команды!$A$2:$AN$7500,MATCH(CS$3,Команды!$A$2:$A$7500,0),$E70+2)=Команды!$AJ$18,TRUE,FALSE),IF(INDEX(Команды!$A$2:$AN$7500,MATCH(CS$3,Команды!$A$2:$A$7500,0),$E70+2)=Команды!$AJ$19,TRUE,FALSE)),INDEX(Команды!$AJ$2:$AL$19,MATCH(INDEX(Команды!$A$2:$AN$7500,MATCH(CS$3,Команды!$A$2:$A$7500,0),$E70+2),Команды!$AJ$2:$AJ$19,0),3),0)</f>
        <v>1.0208333333333333</v>
      </c>
      <c r="CU70" s="342"/>
    </row>
    <row r="71" spans="1:99" s="2" customFormat="1" ht="21.95" customHeight="1" x14ac:dyDescent="0.3">
      <c r="A71" s="251">
        <v>66</v>
      </c>
      <c r="B71" s="2">
        <f>VLOOKUP(A71,'Список КК'!A:F,6,TRUE)</f>
        <v>45746</v>
      </c>
      <c r="C71" s="638" t="str">
        <f>VLOOKUP(A71,'Список КК'!A:B,2,TRUE)</f>
        <v>Михеева Галина Александровна</v>
      </c>
      <c r="D71" s="203" t="str">
        <f>VLOOKUP(A71,'Список КК'!A:D,4,TRUE)</f>
        <v>Приходит на 30м позже начала смены</v>
      </c>
      <c r="E71" s="4">
        <f>VLOOKUP(A71,'Список КК'!A:C,3,TRUE)</f>
        <v>32</v>
      </c>
      <c r="F71" s="220" t="str">
        <f>VLOOKUP(A71,'Список КК'!A:E,5,TRUE)</f>
        <v>Работает вечер с 15:00 до 21:00 (максимум до 22:00)</v>
      </c>
      <c r="G71" s="174" t="str">
        <f>IF(OR(IF(INDEX(Команды!$A$2:$AN$7500,MATCH(G$3,Команды!$A$2:$A$7500,0),$E71+2)=Команды!$AJ$2,TRUE,FALSE),IF(INDEX(Команды!$A$2:$AN$7500,MATCH(G$3,Команды!$A$2:$A$7500,0),$E71+2)=Команды!$AJ$3,TRUE,FALSE),IF(INDEX(Команды!$A$2:$AN$7500,MATCH(G$3,Команды!$A$2:$A$7500,0),$E71+2)=Команды!$AJ$4,TRUE,FALSE),IF(INDEX(Команды!$A$2:$AN$7500,MATCH(G$3,Команды!$A$2:$A$7500,0),$E71+2)=Команды!$AJ$5,TRUE,FALSE),IF(INDEX(Команды!$A$2:$AN$7500,MATCH(G$3,Команды!$A$2:$A$7500,0),$E71+2)=Команды!$AJ$6,TRUE,FALSE),IF(INDEX(Команды!$A$2:$AN$7500,MATCH(G$3,Команды!$A$2:$A$7500,0),$E71+2)=Команды!$AJ$7,TRUE,FALSE),IF(INDEX(Команды!$A$2:$AN$7500,MATCH(G$3,Команды!$A$2:$A$7500,0),$E71+2)=Команды!$AJ$8,TRUE,FALSE),IF(INDEX(Команды!$A$2:$AN$7500,MATCH(G$3,Команды!$A$2:$A$7500,0),$E71+2)=Команды!$AJ$9,TRUE,FALSE),IF(INDEX(Команды!$A$2:$AN$7500,MATCH(G$3,Команды!$A$2:$A$7500,0),$E71+2)=Команды!$AJ$10,TRUE,FALSE),IF(INDEX(Команды!$A$2:$AN$7500,MATCH(G$3,Команды!$A$2:$A$7500,0),$E71+2)=Команды!$AJ$11,TRUE,FALSE),IF(INDEX(Команды!$A$2:$AN$7500,MATCH(G$3,Команды!$A$2:$A$7500,0),$E71+2)=Команды!$AJ$12,TRUE,FALSE),IF(INDEX(Команды!$A$2:$AN$7500,MATCH(G$3,Команды!$A$2:$A$7500,0),$E71+2)=Команды!$AJ$13,TRUE,FALSE),IF(INDEX(Команды!$A$2:$AN$7500,MATCH(G$3,Команды!$A$2:$A$7500,0),$E71+2)=Команды!$AJ$14,TRUE,FALSE),IF(INDEX(Команды!$A$2:$AN$7500,MATCH(G$3,Команды!$A$2:$A$7500,0),$E71+2)=Команды!$AJ$15,TRUE,FALSE),IF(INDEX(Команды!$A$2:$AN$7500,MATCH(G$3,Команды!$A$2:$A$7500,0),$E71+2)=Команды!$AJ$16,TRUE,FALSE),,IF(INDEX(Команды!$A$2:$AN$7500,MATCH(G$3,Команды!$A$2:$A$7500,0),$E71+2)=Команды!$AJ$17,TRUE,FALSE),,IF(INDEX(Команды!$A$2:$AN$7500,MATCH(G$3,Команды!$A$2:$A$7500,0),$E71+2)=Команды!$AJ$18,TRUE,FALSE),,IF(INDEX(Команды!$A$2:$AN$7500,MATCH(G$3,Команды!$A$2:$A$7500,0),$E71+2)=Команды!$AJ$19,TRUE,FALSE)),INDEX(Команды!$AJ$2:$AK$19,MATCH(INDEX(Команды!$A$2:$AN$7500,MATCH(G$3,Команды!$A$2:$A$7500,0),$E71+2),Команды!$AJ$2:$AJ$19,0),2),0)</f>
        <v>В</v>
      </c>
      <c r="H71" s="175" t="str">
        <f>IF(OR(IF(INDEX(Команды!$A$2:$AN$7500,MATCH(G$3,Команды!$A$2:$A$7500,0),$E71+2)=Команды!$AJ$2,TRUE,FALSE),IF(INDEX(Команды!$A$2:$AN$7500,MATCH(G$3,Команды!$A$2:$A$7500,0),$E71+2)=Команды!$AJ$3,TRUE,FALSE),IF(INDEX(Команды!$A$2:$AN$7500,MATCH(G$3,Команды!$A$2:$A$7500,0),$E71+2)=Команды!$AJ$4,TRUE,FALSE),IF(INDEX(Команды!$A$2:$AN$7500,MATCH(G$3,Команды!$A$2:$A$7500,0),$E71+2)=Команды!$AJ$5,TRUE,FALSE),IF(INDEX(Команды!$A$2:$AN$7500,MATCH(G$3,Команды!$A$2:$A$7500,0),$E71+2)=Команды!$AJ$6,TRUE,FALSE),IF(INDEX(Команды!$A$2:$AN$7500,MATCH(G$3,Команды!$A$2:$A$7500,0),$E71+2)=Команды!$AJ$7,TRUE,FALSE),IF(INDEX(Команды!$A$2:$AN$7500,MATCH(G$3,Команды!$A$2:$A$7500,0),$E71+2)=Команды!$AJ$8,TRUE,FALSE),IF(INDEX(Команды!$A$2:$AN$7500,MATCH(G$3,Команды!$A$2:$A$7500,0),$E71+2)=Команды!$AJ$9,TRUE,FALSE),IF(INDEX(Команды!$A$2:$AN$7500,MATCH(G$3,Команды!$A$2:$A$7500,0),$E71+2)=Команды!$AJ$10,TRUE,FALSE),IF(INDEX(Команды!$A$2:$AN$7500,MATCH(G$3,Команды!$A$2:$A$7500,0),$E71+2)=Команды!$AJ$11,TRUE,FALSE),IF(INDEX(Команды!$A$2:$AN$7500,MATCH(G$3,Команды!$A$2:$A$7500,0),$E71+2)=Команды!$AJ$12,TRUE,FALSE),IF(INDEX(Команды!$A$2:$AN$7500,MATCH(G$3,Команды!$A$2:$A$7500,0),$E71+2)=Команды!$AJ$13,TRUE,FALSE),IF(INDEX(Команды!$A$2:$AN$7500,MATCH(G$3,Команды!$A$2:$A$7500,0),$E71+2)=Команды!$AJ$14,TRUE,FALSE),IF(INDEX(Команды!$A$2:$AN$7500,MATCH(G$3,Команды!$A$2:$A$7500,0),$E71+2)=Команды!$AJ$15,TRUE,FALSE),IF(INDEX(Команды!$A$2:$AN$7500,MATCH(G$3,Команды!$A$2:$A$7500,0),$E71+2)=Команды!$AJ$16,TRUE,FALSE),IF(INDEX(Команды!$A$2:$AN$7500,MATCH(G$3,Команды!$A$2:$A$7500,0),$E71+2)=Команды!$AJ$17,TRUE,FALSE),IF(INDEX(Команды!$A$2:$AN$7500,MATCH(G$3,Команды!$A$2:$A$7500,0),$E71+2)=Команды!$AJ$18,TRUE,FALSE),IF(INDEX(Команды!$A$2:$AN$7500,MATCH(G$3,Команды!$A$2:$A$7500,0),$E71+2)=Команды!$AJ$19,TRUE,FALSE)),INDEX(Команды!$AJ$2:$AL$19,MATCH(INDEX(Команды!$A$2:$AN$7500,MATCH(G$3,Команды!$A$2:$A$7500,0),$E71+2),Команды!$AJ$2:$AJ$19,0),3),0)</f>
        <v>В</v>
      </c>
      <c r="I71" s="342"/>
      <c r="J71" s="174" t="str">
        <f>IF(OR(IF(INDEX(Команды!$A$2:$AN$7500,MATCH(J$3,Команды!$A$2:$A$7500,0),$E71+2)=Команды!$AJ$2,TRUE,FALSE),IF(INDEX(Команды!$A$2:$AN$7500,MATCH(J$3,Команды!$A$2:$A$7500,0),$E71+2)=Команды!$AJ$3,TRUE,FALSE),IF(INDEX(Команды!$A$2:$AN$7500,MATCH(J$3,Команды!$A$2:$A$7500,0),$E71+2)=Команды!$AJ$4,TRUE,FALSE),IF(INDEX(Команды!$A$2:$AN$7500,MATCH(J$3,Команды!$A$2:$A$7500,0),$E71+2)=Команды!$AJ$5,TRUE,FALSE),IF(INDEX(Команды!$A$2:$AN$7500,MATCH(J$3,Команды!$A$2:$A$7500,0),$E71+2)=Команды!$AJ$6,TRUE,FALSE),IF(INDEX(Команды!$A$2:$AN$7500,MATCH(J$3,Команды!$A$2:$A$7500,0),$E71+2)=Команды!$AJ$7,TRUE,FALSE),IF(INDEX(Команды!$A$2:$AN$7500,MATCH(J$3,Команды!$A$2:$A$7500,0),$E71+2)=Команды!$AJ$8,TRUE,FALSE),IF(INDEX(Команды!$A$2:$AN$7500,MATCH(J$3,Команды!$A$2:$A$7500,0),$E71+2)=Команды!$AJ$9,TRUE,FALSE),IF(INDEX(Команды!$A$2:$AN$7500,MATCH(J$3,Команды!$A$2:$A$7500,0),$E71+2)=Команды!$AJ$10,TRUE,FALSE),IF(INDEX(Команды!$A$2:$AN$7500,MATCH(J$3,Команды!$A$2:$A$7500,0),$E71+2)=Команды!$AJ$11,TRUE,FALSE),IF(INDEX(Команды!$A$2:$AN$7500,MATCH(J$3,Команды!$A$2:$A$7500,0),$E71+2)=Команды!$AJ$12,TRUE,FALSE),IF(INDEX(Команды!$A$2:$AN$7500,MATCH(J$3,Команды!$A$2:$A$7500,0),$E71+2)=Команды!$AJ$13,TRUE,FALSE),IF(INDEX(Команды!$A$2:$AN$7500,MATCH(J$3,Команды!$A$2:$A$7500,0),$E71+2)=Команды!$AJ$14,TRUE,FALSE),IF(INDEX(Команды!$A$2:$AN$7500,MATCH(J$3,Команды!$A$2:$A$7500,0),$E71+2)=Команды!$AJ$15,TRUE,FALSE),IF(INDEX(Команды!$A$2:$AN$7500,MATCH(J$3,Команды!$A$2:$A$7500,0),$E71+2)=Команды!$AJ$16,TRUE,FALSE),,IF(INDEX(Команды!$A$2:$AN$7500,MATCH(J$3,Команды!$A$2:$A$7500,0),$E71+2)=Команды!$AJ$17,TRUE,FALSE),,IF(INDEX(Команды!$A$2:$AN$7500,MATCH(J$3,Команды!$A$2:$A$7500,0),$E71+2)=Команды!$AJ$18,TRUE,FALSE),,IF(INDEX(Команды!$A$2:$AN$7500,MATCH(J$3,Команды!$A$2:$A$7500,0),$E71+2)=Команды!$AJ$19,TRUE,FALSE)),INDEX(Команды!$AJ$2:$AK$19,MATCH(INDEX(Команды!$A$2:$AN$7500,MATCH(J$3,Команды!$A$2:$A$7500,0),$E71+2),Команды!$AJ$2:$AJ$19,0),2),0)</f>
        <v>В</v>
      </c>
      <c r="K71" s="175" t="str">
        <f>IF(OR(IF(INDEX(Команды!$A$2:$AN$7500,MATCH(J$3,Команды!$A$2:$A$7500,0),$E71+2)=Команды!$AJ$2,TRUE,FALSE),IF(INDEX(Команды!$A$2:$AN$7500,MATCH(J$3,Команды!$A$2:$A$7500,0),$E71+2)=Команды!$AJ$3,TRUE,FALSE),IF(INDEX(Команды!$A$2:$AN$7500,MATCH(J$3,Команды!$A$2:$A$7500,0),$E71+2)=Команды!$AJ$4,TRUE,FALSE),IF(INDEX(Команды!$A$2:$AN$7500,MATCH(J$3,Команды!$A$2:$A$7500,0),$E71+2)=Команды!$AJ$5,TRUE,FALSE),IF(INDEX(Команды!$A$2:$AN$7500,MATCH(J$3,Команды!$A$2:$A$7500,0),$E71+2)=Команды!$AJ$6,TRUE,FALSE),IF(INDEX(Команды!$A$2:$AN$7500,MATCH(J$3,Команды!$A$2:$A$7500,0),$E71+2)=Команды!$AJ$7,TRUE,FALSE),IF(INDEX(Команды!$A$2:$AN$7500,MATCH(J$3,Команды!$A$2:$A$7500,0),$E71+2)=Команды!$AJ$8,TRUE,FALSE),IF(INDEX(Команды!$A$2:$AN$7500,MATCH(J$3,Команды!$A$2:$A$7500,0),$E71+2)=Команды!$AJ$9,TRUE,FALSE),IF(INDEX(Команды!$A$2:$AN$7500,MATCH(J$3,Команды!$A$2:$A$7500,0),$E71+2)=Команды!$AJ$10,TRUE,FALSE),IF(INDEX(Команды!$A$2:$AN$7500,MATCH(J$3,Команды!$A$2:$A$7500,0),$E71+2)=Команды!$AJ$11,TRUE,FALSE),IF(INDEX(Команды!$A$2:$AN$7500,MATCH(J$3,Команды!$A$2:$A$7500,0),$E71+2)=Команды!$AJ$12,TRUE,FALSE),IF(INDEX(Команды!$A$2:$AN$7500,MATCH(J$3,Команды!$A$2:$A$7500,0),$E71+2)=Команды!$AJ$13,TRUE,FALSE),IF(INDEX(Команды!$A$2:$AN$7500,MATCH(J$3,Команды!$A$2:$A$7500,0),$E71+2)=Команды!$AJ$14,TRUE,FALSE),IF(INDEX(Команды!$A$2:$AN$7500,MATCH(J$3,Команды!$A$2:$A$7500,0),$E71+2)=Команды!$AJ$15,TRUE,FALSE),IF(INDEX(Команды!$A$2:$AN$7500,MATCH(J$3,Команды!$A$2:$A$7500,0),$E71+2)=Команды!$AJ$16,TRUE,FALSE),IF(INDEX(Команды!$A$2:$AN$7500,MATCH(J$3,Команды!$A$2:$A$7500,0),$E71+2)=Команды!$AJ$17,TRUE,FALSE),IF(INDEX(Команды!$A$2:$AN$7500,MATCH(J$3,Команды!$A$2:$A$7500,0),$E71+2)=Команды!$AJ$18,TRUE,FALSE),IF(INDEX(Команды!$A$2:$AN$7500,MATCH(J$3,Команды!$A$2:$A$7500,0),$E71+2)=Команды!$AJ$19,TRUE,FALSE)),INDEX(Команды!$AJ$2:$AL$19,MATCH(INDEX(Команды!$A$2:$AN$7500,MATCH(J$3,Команды!$A$2:$A$7500,0),$E71+2),Команды!$AJ$2:$AJ$19,0),3),0)</f>
        <v>В</v>
      </c>
      <c r="L71" s="342"/>
      <c r="M71" s="174" t="str">
        <f>IF(OR(IF(INDEX(Команды!$A$2:$AN$7500,MATCH(M$3,Команды!$A$2:$A$7500,0),$E71+2)=Команды!$AJ$2,TRUE,FALSE),IF(INDEX(Команды!$A$2:$AN$7500,MATCH(M$3,Команды!$A$2:$A$7500,0),$E71+2)=Команды!$AJ$3,TRUE,FALSE),IF(INDEX(Команды!$A$2:$AN$7500,MATCH(M$3,Команды!$A$2:$A$7500,0),$E71+2)=Команды!$AJ$4,TRUE,FALSE),IF(INDEX(Команды!$A$2:$AN$7500,MATCH(M$3,Команды!$A$2:$A$7500,0),$E71+2)=Команды!$AJ$5,TRUE,FALSE),IF(INDEX(Команды!$A$2:$AN$7500,MATCH(M$3,Команды!$A$2:$A$7500,0),$E71+2)=Команды!$AJ$6,TRUE,FALSE),IF(INDEX(Команды!$A$2:$AN$7500,MATCH(M$3,Команды!$A$2:$A$7500,0),$E71+2)=Команды!$AJ$7,TRUE,FALSE),IF(INDEX(Команды!$A$2:$AN$7500,MATCH(M$3,Команды!$A$2:$A$7500,0),$E71+2)=Команды!$AJ$8,TRUE,FALSE),IF(INDEX(Команды!$A$2:$AN$7500,MATCH(M$3,Команды!$A$2:$A$7500,0),$E71+2)=Команды!$AJ$9,TRUE,FALSE),IF(INDEX(Команды!$A$2:$AN$7500,MATCH(M$3,Команды!$A$2:$A$7500,0),$E71+2)=Команды!$AJ$10,TRUE,FALSE),IF(INDEX(Команды!$A$2:$AN$7500,MATCH(M$3,Команды!$A$2:$A$7500,0),$E71+2)=Команды!$AJ$11,TRUE,FALSE),IF(INDEX(Команды!$A$2:$AN$7500,MATCH(M$3,Команды!$A$2:$A$7500,0),$E71+2)=Команды!$AJ$12,TRUE,FALSE),IF(INDEX(Команды!$A$2:$AN$7500,MATCH(M$3,Команды!$A$2:$A$7500,0),$E71+2)=Команды!$AJ$13,TRUE,FALSE),IF(INDEX(Команды!$A$2:$AN$7500,MATCH(M$3,Команды!$A$2:$A$7500,0),$E71+2)=Команды!$AJ$14,TRUE,FALSE),IF(INDEX(Команды!$A$2:$AN$7500,MATCH(M$3,Команды!$A$2:$A$7500,0),$E71+2)=Команды!$AJ$15,TRUE,FALSE),IF(INDEX(Команды!$A$2:$AN$7500,MATCH(M$3,Команды!$A$2:$A$7500,0),$E71+2)=Команды!$AJ$16,TRUE,FALSE),,IF(INDEX(Команды!$A$2:$AN$7500,MATCH(M$3,Команды!$A$2:$A$7500,0),$E71+2)=Команды!$AJ$17,TRUE,FALSE),,IF(INDEX(Команды!$A$2:$AN$7500,MATCH(M$3,Команды!$A$2:$A$7500,0),$E71+2)=Команды!$AJ$18,TRUE,FALSE),,IF(INDEX(Команды!$A$2:$AN$7500,MATCH(M$3,Команды!$A$2:$A$7500,0),$E71+2)=Команды!$AJ$19,TRUE,FALSE)),INDEX(Команды!$AJ$2:$AK$19,MATCH(INDEX(Команды!$A$2:$AN$7500,MATCH(M$3,Команды!$A$2:$A$7500,0),$E71+2),Команды!$AJ$2:$AJ$19,0),2),0)</f>
        <v>В</v>
      </c>
      <c r="N71" s="175" t="str">
        <f>IF(OR(IF(INDEX(Команды!$A$2:$AN$7500,MATCH(M$3,Команды!$A$2:$A$7500,0),$E71+2)=Команды!$AJ$2,TRUE,FALSE),IF(INDEX(Команды!$A$2:$AN$7500,MATCH(M$3,Команды!$A$2:$A$7500,0),$E71+2)=Команды!$AJ$3,TRUE,FALSE),IF(INDEX(Команды!$A$2:$AN$7500,MATCH(M$3,Команды!$A$2:$A$7500,0),$E71+2)=Команды!$AJ$4,TRUE,FALSE),IF(INDEX(Команды!$A$2:$AN$7500,MATCH(M$3,Команды!$A$2:$A$7500,0),$E71+2)=Команды!$AJ$5,TRUE,FALSE),IF(INDEX(Команды!$A$2:$AN$7500,MATCH(M$3,Команды!$A$2:$A$7500,0),$E71+2)=Команды!$AJ$6,TRUE,FALSE),IF(INDEX(Команды!$A$2:$AN$7500,MATCH(M$3,Команды!$A$2:$A$7500,0),$E71+2)=Команды!$AJ$7,TRUE,FALSE),IF(INDEX(Команды!$A$2:$AN$7500,MATCH(M$3,Команды!$A$2:$A$7500,0),$E71+2)=Команды!$AJ$8,TRUE,FALSE),IF(INDEX(Команды!$A$2:$AN$7500,MATCH(M$3,Команды!$A$2:$A$7500,0),$E71+2)=Команды!$AJ$9,TRUE,FALSE),IF(INDEX(Команды!$A$2:$AN$7500,MATCH(M$3,Команды!$A$2:$A$7500,0),$E71+2)=Команды!$AJ$10,TRUE,FALSE),IF(INDEX(Команды!$A$2:$AN$7500,MATCH(M$3,Команды!$A$2:$A$7500,0),$E71+2)=Команды!$AJ$11,TRUE,FALSE),IF(INDEX(Команды!$A$2:$AN$7500,MATCH(M$3,Команды!$A$2:$A$7500,0),$E71+2)=Команды!$AJ$12,TRUE,FALSE),IF(INDEX(Команды!$A$2:$AN$7500,MATCH(M$3,Команды!$A$2:$A$7500,0),$E71+2)=Команды!$AJ$13,TRUE,FALSE),IF(INDEX(Команды!$A$2:$AN$7500,MATCH(M$3,Команды!$A$2:$A$7500,0),$E71+2)=Команды!$AJ$14,TRUE,FALSE),IF(INDEX(Команды!$A$2:$AN$7500,MATCH(M$3,Команды!$A$2:$A$7500,0),$E71+2)=Команды!$AJ$15,TRUE,FALSE),IF(INDEX(Команды!$A$2:$AN$7500,MATCH(M$3,Команды!$A$2:$A$7500,0),$E71+2)=Команды!$AJ$16,TRUE,FALSE),IF(INDEX(Команды!$A$2:$AN$7500,MATCH(M$3,Команды!$A$2:$A$7500,0),$E71+2)=Команды!$AJ$17,TRUE,FALSE),IF(INDEX(Команды!$A$2:$AN$7500,MATCH(M$3,Команды!$A$2:$A$7500,0),$E71+2)=Команды!$AJ$18,TRUE,FALSE),IF(INDEX(Команды!$A$2:$AN$7500,MATCH(M$3,Команды!$A$2:$A$7500,0),$E71+2)=Команды!$AJ$19,TRUE,FALSE)),INDEX(Команды!$AJ$2:$AL$19,MATCH(INDEX(Команды!$A$2:$AN$7500,MATCH(M$3,Команды!$A$2:$A$7500,0),$E71+2),Команды!$AJ$2:$AJ$19,0),3),0)</f>
        <v>В</v>
      </c>
      <c r="O71" s="342"/>
      <c r="P71" s="174" t="str">
        <f>IF(OR(IF(INDEX(Команды!$A$2:$AN$7500,MATCH(P$3,Команды!$A$2:$A$7500,0),$E71+2)=Команды!$AJ$2,TRUE,FALSE),IF(INDEX(Команды!$A$2:$AN$7500,MATCH(P$3,Команды!$A$2:$A$7500,0),$E71+2)=Команды!$AJ$3,TRUE,FALSE),IF(INDEX(Команды!$A$2:$AN$7500,MATCH(P$3,Команды!$A$2:$A$7500,0),$E71+2)=Команды!$AJ$4,TRUE,FALSE),IF(INDEX(Команды!$A$2:$AN$7500,MATCH(P$3,Команды!$A$2:$A$7500,0),$E71+2)=Команды!$AJ$5,TRUE,FALSE),IF(INDEX(Команды!$A$2:$AN$7500,MATCH(P$3,Команды!$A$2:$A$7500,0),$E71+2)=Команды!$AJ$6,TRUE,FALSE),IF(INDEX(Команды!$A$2:$AN$7500,MATCH(P$3,Команды!$A$2:$A$7500,0),$E71+2)=Команды!$AJ$7,TRUE,FALSE),IF(INDEX(Команды!$A$2:$AN$7500,MATCH(P$3,Команды!$A$2:$A$7500,0),$E71+2)=Команды!$AJ$8,TRUE,FALSE),IF(INDEX(Команды!$A$2:$AN$7500,MATCH(P$3,Команды!$A$2:$A$7500,0),$E71+2)=Команды!$AJ$9,TRUE,FALSE),IF(INDEX(Команды!$A$2:$AN$7500,MATCH(P$3,Команды!$A$2:$A$7500,0),$E71+2)=Команды!$AJ$10,TRUE,FALSE),IF(INDEX(Команды!$A$2:$AN$7500,MATCH(P$3,Команды!$A$2:$A$7500,0),$E71+2)=Команды!$AJ$11,TRUE,FALSE),IF(INDEX(Команды!$A$2:$AN$7500,MATCH(P$3,Команды!$A$2:$A$7500,0),$E71+2)=Команды!$AJ$12,TRUE,FALSE),IF(INDEX(Команды!$A$2:$AN$7500,MATCH(P$3,Команды!$A$2:$A$7500,0),$E71+2)=Команды!$AJ$13,TRUE,FALSE),IF(INDEX(Команды!$A$2:$AN$7500,MATCH(P$3,Команды!$A$2:$A$7500,0),$E71+2)=Команды!$AJ$14,TRUE,FALSE),IF(INDEX(Команды!$A$2:$AN$7500,MATCH(P$3,Команды!$A$2:$A$7500,0),$E71+2)=Команды!$AJ$15,TRUE,FALSE),IF(INDEX(Команды!$A$2:$AN$7500,MATCH(P$3,Команды!$A$2:$A$7500,0),$E71+2)=Команды!$AJ$16,TRUE,FALSE),,IF(INDEX(Команды!$A$2:$AN$7500,MATCH(P$3,Команды!$A$2:$A$7500,0),$E71+2)=Команды!$AJ$17,TRUE,FALSE),,IF(INDEX(Команды!$A$2:$AN$7500,MATCH(P$3,Команды!$A$2:$A$7500,0),$E71+2)=Команды!$AJ$18,TRUE,FALSE),,IF(INDEX(Команды!$A$2:$AN$7500,MATCH(P$3,Команды!$A$2:$A$7500,0),$E71+2)=Команды!$AJ$19,TRUE,FALSE)),INDEX(Команды!$AJ$2:$AK$19,MATCH(INDEX(Команды!$A$2:$AN$7500,MATCH(P$3,Команды!$A$2:$A$7500,0),$E71+2),Команды!$AJ$2:$AJ$19,0),2),0)</f>
        <v>В</v>
      </c>
      <c r="Q71" s="175" t="str">
        <f>IF(OR(IF(INDEX(Команды!$A$2:$AN$7500,MATCH(P$3,Команды!$A$2:$A$7500,0),$E71+2)=Команды!$AJ$2,TRUE,FALSE),IF(INDEX(Команды!$A$2:$AN$7500,MATCH(P$3,Команды!$A$2:$A$7500,0),$E71+2)=Команды!$AJ$3,TRUE,FALSE),IF(INDEX(Команды!$A$2:$AN$7500,MATCH(P$3,Команды!$A$2:$A$7500,0),$E71+2)=Команды!$AJ$4,TRUE,FALSE),IF(INDEX(Команды!$A$2:$AN$7500,MATCH(P$3,Команды!$A$2:$A$7500,0),$E71+2)=Команды!$AJ$5,TRUE,FALSE),IF(INDEX(Команды!$A$2:$AN$7500,MATCH(P$3,Команды!$A$2:$A$7500,0),$E71+2)=Команды!$AJ$6,TRUE,FALSE),IF(INDEX(Команды!$A$2:$AN$7500,MATCH(P$3,Команды!$A$2:$A$7500,0),$E71+2)=Команды!$AJ$7,TRUE,FALSE),IF(INDEX(Команды!$A$2:$AN$7500,MATCH(P$3,Команды!$A$2:$A$7500,0),$E71+2)=Команды!$AJ$8,TRUE,FALSE),IF(INDEX(Команды!$A$2:$AN$7500,MATCH(P$3,Команды!$A$2:$A$7500,0),$E71+2)=Команды!$AJ$9,TRUE,FALSE),IF(INDEX(Команды!$A$2:$AN$7500,MATCH(P$3,Команды!$A$2:$A$7500,0),$E71+2)=Команды!$AJ$10,TRUE,FALSE),IF(INDEX(Команды!$A$2:$AN$7500,MATCH(P$3,Команды!$A$2:$A$7500,0),$E71+2)=Команды!$AJ$11,TRUE,FALSE),IF(INDEX(Команды!$A$2:$AN$7500,MATCH(P$3,Команды!$A$2:$A$7500,0),$E71+2)=Команды!$AJ$12,TRUE,FALSE),IF(INDEX(Команды!$A$2:$AN$7500,MATCH(P$3,Команды!$A$2:$A$7500,0),$E71+2)=Команды!$AJ$13,TRUE,FALSE),IF(INDEX(Команды!$A$2:$AN$7500,MATCH(P$3,Команды!$A$2:$A$7500,0),$E71+2)=Команды!$AJ$14,TRUE,FALSE),IF(INDEX(Команды!$A$2:$AN$7500,MATCH(P$3,Команды!$A$2:$A$7500,0),$E71+2)=Команды!$AJ$15,TRUE,FALSE),IF(INDEX(Команды!$A$2:$AN$7500,MATCH(P$3,Команды!$A$2:$A$7500,0),$E71+2)=Команды!$AJ$16,TRUE,FALSE),IF(INDEX(Команды!$A$2:$AN$7500,MATCH(P$3,Команды!$A$2:$A$7500,0),$E71+2)=Команды!$AJ$17,TRUE,FALSE),IF(INDEX(Команды!$A$2:$AN$7500,MATCH(P$3,Команды!$A$2:$A$7500,0),$E71+2)=Команды!$AJ$18,TRUE,FALSE),IF(INDEX(Команды!$A$2:$AN$7500,MATCH(P$3,Команды!$A$2:$A$7500,0),$E71+2)=Команды!$AJ$19,TRUE,FALSE)),INDEX(Команды!$AJ$2:$AL$19,MATCH(INDEX(Команды!$A$2:$AN$7500,MATCH(P$3,Команды!$A$2:$A$7500,0),$E71+2),Команды!$AJ$2:$AJ$19,0),3),0)</f>
        <v>В</v>
      </c>
      <c r="R71" s="342"/>
      <c r="S71" s="174" t="str">
        <f>IF(OR(IF(INDEX(Команды!$A$2:$AN$7500,MATCH(S$3,Команды!$A$2:$A$7500,0),$E71+2)=Команды!$AJ$2,TRUE,FALSE),IF(INDEX(Команды!$A$2:$AN$7500,MATCH(S$3,Команды!$A$2:$A$7500,0),$E71+2)=Команды!$AJ$3,TRUE,FALSE),IF(INDEX(Команды!$A$2:$AN$7500,MATCH(S$3,Команды!$A$2:$A$7500,0),$E71+2)=Команды!$AJ$4,TRUE,FALSE),IF(INDEX(Команды!$A$2:$AN$7500,MATCH(S$3,Команды!$A$2:$A$7500,0),$E71+2)=Команды!$AJ$5,TRUE,FALSE),IF(INDEX(Команды!$A$2:$AN$7500,MATCH(S$3,Команды!$A$2:$A$7500,0),$E71+2)=Команды!$AJ$6,TRUE,FALSE),IF(INDEX(Команды!$A$2:$AN$7500,MATCH(S$3,Команды!$A$2:$A$7500,0),$E71+2)=Команды!$AJ$7,TRUE,FALSE),IF(INDEX(Команды!$A$2:$AN$7500,MATCH(S$3,Команды!$A$2:$A$7500,0),$E71+2)=Команды!$AJ$8,TRUE,FALSE),IF(INDEX(Команды!$A$2:$AN$7500,MATCH(S$3,Команды!$A$2:$A$7500,0),$E71+2)=Команды!$AJ$9,TRUE,FALSE),IF(INDEX(Команды!$A$2:$AN$7500,MATCH(S$3,Команды!$A$2:$A$7500,0),$E71+2)=Команды!$AJ$10,TRUE,FALSE),IF(INDEX(Команды!$A$2:$AN$7500,MATCH(S$3,Команды!$A$2:$A$7500,0),$E71+2)=Команды!$AJ$11,TRUE,FALSE),IF(INDEX(Команды!$A$2:$AN$7500,MATCH(S$3,Команды!$A$2:$A$7500,0),$E71+2)=Команды!$AJ$12,TRUE,FALSE),IF(INDEX(Команды!$A$2:$AN$7500,MATCH(S$3,Команды!$A$2:$A$7500,0),$E71+2)=Команды!$AJ$13,TRUE,FALSE),IF(INDEX(Команды!$A$2:$AN$7500,MATCH(S$3,Команды!$A$2:$A$7500,0),$E71+2)=Команды!$AJ$14,TRUE,FALSE),IF(INDEX(Команды!$A$2:$AN$7500,MATCH(S$3,Команды!$A$2:$A$7500,0),$E71+2)=Команды!$AJ$15,TRUE,FALSE),IF(INDEX(Команды!$A$2:$AN$7500,MATCH(S$3,Команды!$A$2:$A$7500,0),$E71+2)=Команды!$AJ$16,TRUE,FALSE),,IF(INDEX(Команды!$A$2:$AN$7500,MATCH(S$3,Команды!$A$2:$A$7500,0),$E71+2)=Команды!$AJ$17,TRUE,FALSE),,IF(INDEX(Команды!$A$2:$AN$7500,MATCH(S$3,Команды!$A$2:$A$7500,0),$E71+2)=Команды!$AJ$18,TRUE,FALSE),,IF(INDEX(Команды!$A$2:$AN$7500,MATCH(S$3,Команды!$A$2:$A$7500,0),$E71+2)=Команды!$AJ$19,TRUE,FALSE)),INDEX(Команды!$AJ$2:$AK$19,MATCH(INDEX(Команды!$A$2:$AN$7500,MATCH(S$3,Команды!$A$2:$A$7500,0),$E71+2),Команды!$AJ$2:$AJ$19,0),2),0)</f>
        <v>В</v>
      </c>
      <c r="T71" s="175" t="str">
        <f>IF(OR(IF(INDEX(Команды!$A$2:$AN$7500,MATCH(S$3,Команды!$A$2:$A$7500,0),$E71+2)=Команды!$AJ$2,TRUE,FALSE),IF(INDEX(Команды!$A$2:$AN$7500,MATCH(S$3,Команды!$A$2:$A$7500,0),$E71+2)=Команды!$AJ$3,TRUE,FALSE),IF(INDEX(Команды!$A$2:$AN$7500,MATCH(S$3,Команды!$A$2:$A$7500,0),$E71+2)=Команды!$AJ$4,TRUE,FALSE),IF(INDEX(Команды!$A$2:$AN$7500,MATCH(S$3,Команды!$A$2:$A$7500,0),$E71+2)=Команды!$AJ$5,TRUE,FALSE),IF(INDEX(Команды!$A$2:$AN$7500,MATCH(S$3,Команды!$A$2:$A$7500,0),$E71+2)=Команды!$AJ$6,TRUE,FALSE),IF(INDEX(Команды!$A$2:$AN$7500,MATCH(S$3,Команды!$A$2:$A$7500,0),$E71+2)=Команды!$AJ$7,TRUE,FALSE),IF(INDEX(Команды!$A$2:$AN$7500,MATCH(S$3,Команды!$A$2:$A$7500,0),$E71+2)=Команды!$AJ$8,TRUE,FALSE),IF(INDEX(Команды!$A$2:$AN$7500,MATCH(S$3,Команды!$A$2:$A$7500,0),$E71+2)=Команды!$AJ$9,TRUE,FALSE),IF(INDEX(Команды!$A$2:$AN$7500,MATCH(S$3,Команды!$A$2:$A$7500,0),$E71+2)=Команды!$AJ$10,TRUE,FALSE),IF(INDEX(Команды!$A$2:$AN$7500,MATCH(S$3,Команды!$A$2:$A$7500,0),$E71+2)=Команды!$AJ$11,TRUE,FALSE),IF(INDEX(Команды!$A$2:$AN$7500,MATCH(S$3,Команды!$A$2:$A$7500,0),$E71+2)=Команды!$AJ$12,TRUE,FALSE),IF(INDEX(Команды!$A$2:$AN$7500,MATCH(S$3,Команды!$A$2:$A$7500,0),$E71+2)=Команды!$AJ$13,TRUE,FALSE),IF(INDEX(Команды!$A$2:$AN$7500,MATCH(S$3,Команды!$A$2:$A$7500,0),$E71+2)=Команды!$AJ$14,TRUE,FALSE),IF(INDEX(Команды!$A$2:$AN$7500,MATCH(S$3,Команды!$A$2:$A$7500,0),$E71+2)=Команды!$AJ$15,TRUE,FALSE),IF(INDEX(Команды!$A$2:$AN$7500,MATCH(S$3,Команды!$A$2:$A$7500,0),$E71+2)=Команды!$AJ$16,TRUE,FALSE),IF(INDEX(Команды!$A$2:$AN$7500,MATCH(S$3,Команды!$A$2:$A$7500,0),$E71+2)=Команды!$AJ$17,TRUE,FALSE),IF(INDEX(Команды!$A$2:$AN$7500,MATCH(S$3,Команды!$A$2:$A$7500,0),$E71+2)=Команды!$AJ$18,TRUE,FALSE),IF(INDEX(Команды!$A$2:$AN$7500,MATCH(S$3,Команды!$A$2:$A$7500,0),$E71+2)=Команды!$AJ$19,TRUE,FALSE)),INDEX(Команды!$AJ$2:$AL$19,MATCH(INDEX(Команды!$A$2:$AN$7500,MATCH(S$3,Команды!$A$2:$A$7500,0),$E71+2),Команды!$AJ$2:$AJ$19,0),3),0)</f>
        <v>В</v>
      </c>
      <c r="U71" s="342"/>
      <c r="V71" s="174" t="str">
        <f>IF(OR(IF(INDEX(Команды!$A$2:$AN$7500,MATCH(V$3,Команды!$A$2:$A$7500,0),$E71+2)=Команды!$AJ$2,TRUE,FALSE),IF(INDEX(Команды!$A$2:$AN$7500,MATCH(V$3,Команды!$A$2:$A$7500,0),$E71+2)=Команды!$AJ$3,TRUE,FALSE),IF(INDEX(Команды!$A$2:$AN$7500,MATCH(V$3,Команды!$A$2:$A$7500,0),$E71+2)=Команды!$AJ$4,TRUE,FALSE),IF(INDEX(Команды!$A$2:$AN$7500,MATCH(V$3,Команды!$A$2:$A$7500,0),$E71+2)=Команды!$AJ$5,TRUE,FALSE),IF(INDEX(Команды!$A$2:$AN$7500,MATCH(V$3,Команды!$A$2:$A$7500,0),$E71+2)=Команды!$AJ$6,TRUE,FALSE),IF(INDEX(Команды!$A$2:$AN$7500,MATCH(V$3,Команды!$A$2:$A$7500,0),$E71+2)=Команды!$AJ$7,TRUE,FALSE),IF(INDEX(Команды!$A$2:$AN$7500,MATCH(V$3,Команды!$A$2:$A$7500,0),$E71+2)=Команды!$AJ$8,TRUE,FALSE),IF(INDEX(Команды!$A$2:$AN$7500,MATCH(V$3,Команды!$A$2:$A$7500,0),$E71+2)=Команды!$AJ$9,TRUE,FALSE),IF(INDEX(Команды!$A$2:$AN$7500,MATCH(V$3,Команды!$A$2:$A$7500,0),$E71+2)=Команды!$AJ$10,TRUE,FALSE),IF(INDEX(Команды!$A$2:$AN$7500,MATCH(V$3,Команды!$A$2:$A$7500,0),$E71+2)=Команды!$AJ$11,TRUE,FALSE),IF(INDEX(Команды!$A$2:$AN$7500,MATCH(V$3,Команды!$A$2:$A$7500,0),$E71+2)=Команды!$AJ$12,TRUE,FALSE),IF(INDEX(Команды!$A$2:$AN$7500,MATCH(V$3,Команды!$A$2:$A$7500,0),$E71+2)=Команды!$AJ$13,TRUE,FALSE),IF(INDEX(Команды!$A$2:$AN$7500,MATCH(V$3,Команды!$A$2:$A$7500,0),$E71+2)=Команды!$AJ$14,TRUE,FALSE),IF(INDEX(Команды!$A$2:$AN$7500,MATCH(V$3,Команды!$A$2:$A$7500,0),$E71+2)=Команды!$AJ$15,TRUE,FALSE),IF(INDEX(Команды!$A$2:$AN$7500,MATCH(V$3,Команды!$A$2:$A$7500,0),$E71+2)=Команды!$AJ$16,TRUE,FALSE),,IF(INDEX(Команды!$A$2:$AN$7500,MATCH(V$3,Команды!$A$2:$A$7500,0),$E71+2)=Команды!$AJ$17,TRUE,FALSE),,IF(INDEX(Команды!$A$2:$AN$7500,MATCH(V$3,Команды!$A$2:$A$7500,0),$E71+2)=Команды!$AJ$18,TRUE,FALSE),,IF(INDEX(Команды!$A$2:$AN$7500,MATCH(V$3,Команды!$A$2:$A$7500,0),$E71+2)=Команды!$AJ$19,TRUE,FALSE)),INDEX(Команды!$AJ$2:$AK$19,MATCH(INDEX(Команды!$A$2:$AN$7500,MATCH(V$3,Команды!$A$2:$A$7500,0),$E71+2),Команды!$AJ$2:$AJ$19,0),2),0)</f>
        <v>В</v>
      </c>
      <c r="W71" s="175" t="str">
        <f>IF(OR(IF(INDEX(Команды!$A$2:$AN$7500,MATCH(V$3,Команды!$A$2:$A$7500,0),$E71+2)=Команды!$AJ$2,TRUE,FALSE),IF(INDEX(Команды!$A$2:$AN$7500,MATCH(V$3,Команды!$A$2:$A$7500,0),$E71+2)=Команды!$AJ$3,TRUE,FALSE),IF(INDEX(Команды!$A$2:$AN$7500,MATCH(V$3,Команды!$A$2:$A$7500,0),$E71+2)=Команды!$AJ$4,TRUE,FALSE),IF(INDEX(Команды!$A$2:$AN$7500,MATCH(V$3,Команды!$A$2:$A$7500,0),$E71+2)=Команды!$AJ$5,TRUE,FALSE),IF(INDEX(Команды!$A$2:$AN$7500,MATCH(V$3,Команды!$A$2:$A$7500,0),$E71+2)=Команды!$AJ$6,TRUE,FALSE),IF(INDEX(Команды!$A$2:$AN$7500,MATCH(V$3,Команды!$A$2:$A$7500,0),$E71+2)=Команды!$AJ$7,TRUE,FALSE),IF(INDEX(Команды!$A$2:$AN$7500,MATCH(V$3,Команды!$A$2:$A$7500,0),$E71+2)=Команды!$AJ$8,TRUE,FALSE),IF(INDEX(Команды!$A$2:$AN$7500,MATCH(V$3,Команды!$A$2:$A$7500,0),$E71+2)=Команды!$AJ$9,TRUE,FALSE),IF(INDEX(Команды!$A$2:$AN$7500,MATCH(V$3,Команды!$A$2:$A$7500,0),$E71+2)=Команды!$AJ$10,TRUE,FALSE),IF(INDEX(Команды!$A$2:$AN$7500,MATCH(V$3,Команды!$A$2:$A$7500,0),$E71+2)=Команды!$AJ$11,TRUE,FALSE),IF(INDEX(Команды!$A$2:$AN$7500,MATCH(V$3,Команды!$A$2:$A$7500,0),$E71+2)=Команды!$AJ$12,TRUE,FALSE),IF(INDEX(Команды!$A$2:$AN$7500,MATCH(V$3,Команды!$A$2:$A$7500,0),$E71+2)=Команды!$AJ$13,TRUE,FALSE),IF(INDEX(Команды!$A$2:$AN$7500,MATCH(V$3,Команды!$A$2:$A$7500,0),$E71+2)=Команды!$AJ$14,TRUE,FALSE),IF(INDEX(Команды!$A$2:$AN$7500,MATCH(V$3,Команды!$A$2:$A$7500,0),$E71+2)=Команды!$AJ$15,TRUE,FALSE),IF(INDEX(Команды!$A$2:$AN$7500,MATCH(V$3,Команды!$A$2:$A$7500,0),$E71+2)=Команды!$AJ$16,TRUE,FALSE),IF(INDEX(Команды!$A$2:$AN$7500,MATCH(V$3,Команды!$A$2:$A$7500,0),$E71+2)=Команды!$AJ$17,TRUE,FALSE),IF(INDEX(Команды!$A$2:$AN$7500,MATCH(V$3,Команды!$A$2:$A$7500,0),$E71+2)=Команды!$AJ$18,TRUE,FALSE),IF(INDEX(Команды!$A$2:$AN$7500,MATCH(V$3,Команды!$A$2:$A$7500,0),$E71+2)=Команды!$AJ$19,TRUE,FALSE)),INDEX(Команды!$AJ$2:$AL$19,MATCH(INDEX(Команды!$A$2:$AN$7500,MATCH(V$3,Команды!$A$2:$A$7500,0),$E71+2),Команды!$AJ$2:$AJ$19,0),3),0)</f>
        <v>В</v>
      </c>
      <c r="X71" s="342"/>
      <c r="Y71" s="174" t="str">
        <f>IF(OR(IF(INDEX(Команды!$A$2:$AN$7500,MATCH(Y$3,Команды!$A$2:$A$7500,0),$E71+2)=Команды!$AJ$2,TRUE,FALSE),IF(INDEX(Команды!$A$2:$AN$7500,MATCH(Y$3,Команды!$A$2:$A$7500,0),$E71+2)=Команды!$AJ$3,TRUE,FALSE),IF(INDEX(Команды!$A$2:$AN$7500,MATCH(Y$3,Команды!$A$2:$A$7500,0),$E71+2)=Команды!$AJ$4,TRUE,FALSE),IF(INDEX(Команды!$A$2:$AN$7500,MATCH(Y$3,Команды!$A$2:$A$7500,0),$E71+2)=Команды!$AJ$5,TRUE,FALSE),IF(INDEX(Команды!$A$2:$AN$7500,MATCH(Y$3,Команды!$A$2:$A$7500,0),$E71+2)=Команды!$AJ$6,TRUE,FALSE),IF(INDEX(Команды!$A$2:$AN$7500,MATCH(Y$3,Команды!$A$2:$A$7500,0),$E71+2)=Команды!$AJ$7,TRUE,FALSE),IF(INDEX(Команды!$A$2:$AN$7500,MATCH(Y$3,Команды!$A$2:$A$7500,0),$E71+2)=Команды!$AJ$8,TRUE,FALSE),IF(INDEX(Команды!$A$2:$AN$7500,MATCH(Y$3,Команды!$A$2:$A$7500,0),$E71+2)=Команды!$AJ$9,TRUE,FALSE),IF(INDEX(Команды!$A$2:$AN$7500,MATCH(Y$3,Команды!$A$2:$A$7500,0),$E71+2)=Команды!$AJ$10,TRUE,FALSE),IF(INDEX(Команды!$A$2:$AN$7500,MATCH(Y$3,Команды!$A$2:$A$7500,0),$E71+2)=Команды!$AJ$11,TRUE,FALSE),IF(INDEX(Команды!$A$2:$AN$7500,MATCH(Y$3,Команды!$A$2:$A$7500,0),$E71+2)=Команды!$AJ$12,TRUE,FALSE),IF(INDEX(Команды!$A$2:$AN$7500,MATCH(Y$3,Команды!$A$2:$A$7500,0),$E71+2)=Команды!$AJ$13,TRUE,FALSE),IF(INDEX(Команды!$A$2:$AN$7500,MATCH(Y$3,Команды!$A$2:$A$7500,0),$E71+2)=Команды!$AJ$14,TRUE,FALSE),IF(INDEX(Команды!$A$2:$AN$7500,MATCH(Y$3,Команды!$A$2:$A$7500,0),$E71+2)=Команды!$AJ$15,TRUE,FALSE),IF(INDEX(Команды!$A$2:$AN$7500,MATCH(Y$3,Команды!$A$2:$A$7500,0),$E71+2)=Команды!$AJ$16,TRUE,FALSE),,IF(INDEX(Команды!$A$2:$AN$7500,MATCH(Y$3,Команды!$A$2:$A$7500,0),$E71+2)=Команды!$AJ$17,TRUE,FALSE),,IF(INDEX(Команды!$A$2:$AN$7500,MATCH(Y$3,Команды!$A$2:$A$7500,0),$E71+2)=Команды!$AJ$18,TRUE,FALSE),,IF(INDEX(Команды!$A$2:$AN$7500,MATCH(Y$3,Команды!$A$2:$A$7500,0),$E71+2)=Команды!$AJ$19,TRUE,FALSE)),INDEX(Команды!$AJ$2:$AK$19,MATCH(INDEX(Команды!$A$2:$AN$7500,MATCH(Y$3,Команды!$A$2:$A$7500,0),$E71+2),Команды!$AJ$2:$AJ$19,0),2),0)</f>
        <v>В</v>
      </c>
      <c r="Z71" s="175" t="str">
        <f>IF(OR(IF(INDEX(Команды!$A$2:$AN$7500,MATCH(Y$3,Команды!$A$2:$A$7500,0),$E71+2)=Команды!$AJ$2,TRUE,FALSE),IF(INDEX(Команды!$A$2:$AN$7500,MATCH(Y$3,Команды!$A$2:$A$7500,0),$E71+2)=Команды!$AJ$3,TRUE,FALSE),IF(INDEX(Команды!$A$2:$AN$7500,MATCH(Y$3,Команды!$A$2:$A$7500,0),$E71+2)=Команды!$AJ$4,TRUE,FALSE),IF(INDEX(Команды!$A$2:$AN$7500,MATCH(Y$3,Команды!$A$2:$A$7500,0),$E71+2)=Команды!$AJ$5,TRUE,FALSE),IF(INDEX(Команды!$A$2:$AN$7500,MATCH(Y$3,Команды!$A$2:$A$7500,0),$E71+2)=Команды!$AJ$6,TRUE,FALSE),IF(INDEX(Команды!$A$2:$AN$7500,MATCH(Y$3,Команды!$A$2:$A$7500,0),$E71+2)=Команды!$AJ$7,TRUE,FALSE),IF(INDEX(Команды!$A$2:$AN$7500,MATCH(Y$3,Команды!$A$2:$A$7500,0),$E71+2)=Команды!$AJ$8,TRUE,FALSE),IF(INDEX(Команды!$A$2:$AN$7500,MATCH(Y$3,Команды!$A$2:$A$7500,0),$E71+2)=Команды!$AJ$9,TRUE,FALSE),IF(INDEX(Команды!$A$2:$AN$7500,MATCH(Y$3,Команды!$A$2:$A$7500,0),$E71+2)=Команды!$AJ$10,TRUE,FALSE),IF(INDEX(Команды!$A$2:$AN$7500,MATCH(Y$3,Команды!$A$2:$A$7500,0),$E71+2)=Команды!$AJ$11,TRUE,FALSE),IF(INDEX(Команды!$A$2:$AN$7500,MATCH(Y$3,Команды!$A$2:$A$7500,0),$E71+2)=Команды!$AJ$12,TRUE,FALSE),IF(INDEX(Команды!$A$2:$AN$7500,MATCH(Y$3,Команды!$A$2:$A$7500,0),$E71+2)=Команды!$AJ$13,TRUE,FALSE),IF(INDEX(Команды!$A$2:$AN$7500,MATCH(Y$3,Команды!$A$2:$A$7500,0),$E71+2)=Команды!$AJ$14,TRUE,FALSE),IF(INDEX(Команды!$A$2:$AN$7500,MATCH(Y$3,Команды!$A$2:$A$7500,0),$E71+2)=Команды!$AJ$15,TRUE,FALSE),IF(INDEX(Команды!$A$2:$AN$7500,MATCH(Y$3,Команды!$A$2:$A$7500,0),$E71+2)=Команды!$AJ$16,TRUE,FALSE),IF(INDEX(Команды!$A$2:$AN$7500,MATCH(Y$3,Команды!$A$2:$A$7500,0),$E71+2)=Команды!$AJ$17,TRUE,FALSE),IF(INDEX(Команды!$A$2:$AN$7500,MATCH(Y$3,Команды!$A$2:$A$7500,0),$E71+2)=Команды!$AJ$18,TRUE,FALSE),IF(INDEX(Команды!$A$2:$AN$7500,MATCH(Y$3,Команды!$A$2:$A$7500,0),$E71+2)=Команды!$AJ$19,TRUE,FALSE)),INDEX(Команды!$AJ$2:$AL$19,MATCH(INDEX(Команды!$A$2:$AN$7500,MATCH(Y$3,Команды!$A$2:$A$7500,0),$E71+2),Команды!$AJ$2:$AJ$19,0),3),0)</f>
        <v>В</v>
      </c>
      <c r="AA71" s="342"/>
      <c r="AB71" s="174" t="str">
        <f>IF(OR(IF(INDEX(Команды!$A$2:$AN$7500,MATCH(AB$3,Команды!$A$2:$A$7500,0),$E71+2)=Команды!$AJ$2,TRUE,FALSE),IF(INDEX(Команды!$A$2:$AN$7500,MATCH(AB$3,Команды!$A$2:$A$7500,0),$E71+2)=Команды!$AJ$3,TRUE,FALSE),IF(INDEX(Команды!$A$2:$AN$7500,MATCH(AB$3,Команды!$A$2:$A$7500,0),$E71+2)=Команды!$AJ$4,TRUE,FALSE),IF(INDEX(Команды!$A$2:$AN$7500,MATCH(AB$3,Команды!$A$2:$A$7500,0),$E71+2)=Команды!$AJ$5,TRUE,FALSE),IF(INDEX(Команды!$A$2:$AN$7500,MATCH(AB$3,Команды!$A$2:$A$7500,0),$E71+2)=Команды!$AJ$6,TRUE,FALSE),IF(INDEX(Команды!$A$2:$AN$7500,MATCH(AB$3,Команды!$A$2:$A$7500,0),$E71+2)=Команды!$AJ$7,TRUE,FALSE),IF(INDEX(Команды!$A$2:$AN$7500,MATCH(AB$3,Команды!$A$2:$A$7500,0),$E71+2)=Команды!$AJ$8,TRUE,FALSE),IF(INDEX(Команды!$A$2:$AN$7500,MATCH(AB$3,Команды!$A$2:$A$7500,0),$E71+2)=Команды!$AJ$9,TRUE,FALSE),IF(INDEX(Команды!$A$2:$AN$7500,MATCH(AB$3,Команды!$A$2:$A$7500,0),$E71+2)=Команды!$AJ$10,TRUE,FALSE),IF(INDEX(Команды!$A$2:$AN$7500,MATCH(AB$3,Команды!$A$2:$A$7500,0),$E71+2)=Команды!$AJ$11,TRUE,FALSE),IF(INDEX(Команды!$A$2:$AN$7500,MATCH(AB$3,Команды!$A$2:$A$7500,0),$E71+2)=Команды!$AJ$12,TRUE,FALSE),IF(INDEX(Команды!$A$2:$AN$7500,MATCH(AB$3,Команды!$A$2:$A$7500,0),$E71+2)=Команды!$AJ$13,TRUE,FALSE),IF(INDEX(Команды!$A$2:$AN$7500,MATCH(AB$3,Команды!$A$2:$A$7500,0),$E71+2)=Команды!$AJ$14,TRUE,FALSE),IF(INDEX(Команды!$A$2:$AN$7500,MATCH(AB$3,Команды!$A$2:$A$7500,0),$E71+2)=Команды!$AJ$15,TRUE,FALSE),IF(INDEX(Команды!$A$2:$AN$7500,MATCH(AB$3,Команды!$A$2:$A$7500,0),$E71+2)=Команды!$AJ$16,TRUE,FALSE),,IF(INDEX(Команды!$A$2:$AN$7500,MATCH(AB$3,Команды!$A$2:$A$7500,0),$E71+2)=Команды!$AJ$17,TRUE,FALSE),,IF(INDEX(Команды!$A$2:$AN$7500,MATCH(AB$3,Команды!$A$2:$A$7500,0),$E71+2)=Команды!$AJ$18,TRUE,FALSE),,IF(INDEX(Команды!$A$2:$AN$7500,MATCH(AB$3,Команды!$A$2:$A$7500,0),$E71+2)=Команды!$AJ$19,TRUE,FALSE)),INDEX(Команды!$AJ$2:$AK$19,MATCH(INDEX(Команды!$A$2:$AN$7500,MATCH(AB$3,Команды!$A$2:$A$7500,0),$E71+2),Команды!$AJ$2:$AJ$19,0),2),0)</f>
        <v>В</v>
      </c>
      <c r="AC71" s="175" t="str">
        <f>IF(OR(IF(INDEX(Команды!$A$2:$AN$7500,MATCH(AB$3,Команды!$A$2:$A$7500,0),$E71+2)=Команды!$AJ$2,TRUE,FALSE),IF(INDEX(Команды!$A$2:$AN$7500,MATCH(AB$3,Команды!$A$2:$A$7500,0),$E71+2)=Команды!$AJ$3,TRUE,FALSE),IF(INDEX(Команды!$A$2:$AN$7500,MATCH(AB$3,Команды!$A$2:$A$7500,0),$E71+2)=Команды!$AJ$4,TRUE,FALSE),IF(INDEX(Команды!$A$2:$AN$7500,MATCH(AB$3,Команды!$A$2:$A$7500,0),$E71+2)=Команды!$AJ$5,TRUE,FALSE),IF(INDEX(Команды!$A$2:$AN$7500,MATCH(AB$3,Команды!$A$2:$A$7500,0),$E71+2)=Команды!$AJ$6,TRUE,FALSE),IF(INDEX(Команды!$A$2:$AN$7500,MATCH(AB$3,Команды!$A$2:$A$7500,0),$E71+2)=Команды!$AJ$7,TRUE,FALSE),IF(INDEX(Команды!$A$2:$AN$7500,MATCH(AB$3,Команды!$A$2:$A$7500,0),$E71+2)=Команды!$AJ$8,TRUE,FALSE),IF(INDEX(Команды!$A$2:$AN$7500,MATCH(AB$3,Команды!$A$2:$A$7500,0),$E71+2)=Команды!$AJ$9,TRUE,FALSE),IF(INDEX(Команды!$A$2:$AN$7500,MATCH(AB$3,Команды!$A$2:$A$7500,0),$E71+2)=Команды!$AJ$10,TRUE,FALSE),IF(INDEX(Команды!$A$2:$AN$7500,MATCH(AB$3,Команды!$A$2:$A$7500,0),$E71+2)=Команды!$AJ$11,TRUE,FALSE),IF(INDEX(Команды!$A$2:$AN$7500,MATCH(AB$3,Команды!$A$2:$A$7500,0),$E71+2)=Команды!$AJ$12,TRUE,FALSE),IF(INDEX(Команды!$A$2:$AN$7500,MATCH(AB$3,Команды!$A$2:$A$7500,0),$E71+2)=Команды!$AJ$13,TRUE,FALSE),IF(INDEX(Команды!$A$2:$AN$7500,MATCH(AB$3,Команды!$A$2:$A$7500,0),$E71+2)=Команды!$AJ$14,TRUE,FALSE),IF(INDEX(Команды!$A$2:$AN$7500,MATCH(AB$3,Команды!$A$2:$A$7500,0),$E71+2)=Команды!$AJ$15,TRUE,FALSE),IF(INDEX(Команды!$A$2:$AN$7500,MATCH(AB$3,Команды!$A$2:$A$7500,0),$E71+2)=Команды!$AJ$16,TRUE,FALSE),IF(INDEX(Команды!$A$2:$AN$7500,MATCH(AB$3,Команды!$A$2:$A$7500,0),$E71+2)=Команды!$AJ$17,TRUE,FALSE),IF(INDEX(Команды!$A$2:$AN$7500,MATCH(AB$3,Команды!$A$2:$A$7500,0),$E71+2)=Команды!$AJ$18,TRUE,FALSE),IF(INDEX(Команды!$A$2:$AN$7500,MATCH(AB$3,Команды!$A$2:$A$7500,0),$E71+2)=Команды!$AJ$19,TRUE,FALSE)),INDEX(Команды!$AJ$2:$AL$19,MATCH(INDEX(Команды!$A$2:$AN$7500,MATCH(AB$3,Команды!$A$2:$A$7500,0),$E71+2),Команды!$AJ$2:$AJ$19,0),3),0)</f>
        <v>В</v>
      </c>
      <c r="AD71" s="342"/>
      <c r="AE71" s="174" t="str">
        <f>IF(OR(IF(INDEX(Команды!$A$2:$AN$7500,MATCH(AE$3,Команды!$A$2:$A$7500,0),$E71+2)=Команды!$AJ$2,TRUE,FALSE),IF(INDEX(Команды!$A$2:$AN$7500,MATCH(AE$3,Команды!$A$2:$A$7500,0),$E71+2)=Команды!$AJ$3,TRUE,FALSE),IF(INDEX(Команды!$A$2:$AN$7500,MATCH(AE$3,Команды!$A$2:$A$7500,0),$E71+2)=Команды!$AJ$4,TRUE,FALSE),IF(INDEX(Команды!$A$2:$AN$7500,MATCH(AE$3,Команды!$A$2:$A$7500,0),$E71+2)=Команды!$AJ$5,TRUE,FALSE),IF(INDEX(Команды!$A$2:$AN$7500,MATCH(AE$3,Команды!$A$2:$A$7500,0),$E71+2)=Команды!$AJ$6,TRUE,FALSE),IF(INDEX(Команды!$A$2:$AN$7500,MATCH(AE$3,Команды!$A$2:$A$7500,0),$E71+2)=Команды!$AJ$7,TRUE,FALSE),IF(INDEX(Команды!$A$2:$AN$7500,MATCH(AE$3,Команды!$A$2:$A$7500,0),$E71+2)=Команды!$AJ$8,TRUE,FALSE),IF(INDEX(Команды!$A$2:$AN$7500,MATCH(AE$3,Команды!$A$2:$A$7500,0),$E71+2)=Команды!$AJ$9,TRUE,FALSE),IF(INDEX(Команды!$A$2:$AN$7500,MATCH(AE$3,Команды!$A$2:$A$7500,0),$E71+2)=Команды!$AJ$10,TRUE,FALSE),IF(INDEX(Команды!$A$2:$AN$7500,MATCH(AE$3,Команды!$A$2:$A$7500,0),$E71+2)=Команды!$AJ$11,TRUE,FALSE),IF(INDEX(Команды!$A$2:$AN$7500,MATCH(AE$3,Команды!$A$2:$A$7500,0),$E71+2)=Команды!$AJ$12,TRUE,FALSE),IF(INDEX(Команды!$A$2:$AN$7500,MATCH(AE$3,Команды!$A$2:$A$7500,0),$E71+2)=Команды!$AJ$13,TRUE,FALSE),IF(INDEX(Команды!$A$2:$AN$7500,MATCH(AE$3,Команды!$A$2:$A$7500,0),$E71+2)=Команды!$AJ$14,TRUE,FALSE),IF(INDEX(Команды!$A$2:$AN$7500,MATCH(AE$3,Команды!$A$2:$A$7500,0),$E71+2)=Команды!$AJ$15,TRUE,FALSE),IF(INDEX(Команды!$A$2:$AN$7500,MATCH(AE$3,Команды!$A$2:$A$7500,0),$E71+2)=Команды!$AJ$16,TRUE,FALSE),,IF(INDEX(Команды!$A$2:$AN$7500,MATCH(AE$3,Команды!$A$2:$A$7500,0),$E71+2)=Команды!$AJ$17,TRUE,FALSE),,IF(INDEX(Команды!$A$2:$AN$7500,MATCH(AE$3,Команды!$A$2:$A$7500,0),$E71+2)=Команды!$AJ$18,TRUE,FALSE),,IF(INDEX(Команды!$A$2:$AN$7500,MATCH(AE$3,Команды!$A$2:$A$7500,0),$E71+2)=Команды!$AJ$19,TRUE,FALSE)),INDEX(Команды!$AJ$2:$AK$19,MATCH(INDEX(Команды!$A$2:$AN$7500,MATCH(AE$3,Команды!$A$2:$A$7500,0),$E71+2),Команды!$AJ$2:$AJ$19,0),2),0)</f>
        <v>В</v>
      </c>
      <c r="AF71" s="175" t="str">
        <f>IF(OR(IF(INDEX(Команды!$A$2:$AN$7500,MATCH(AE$3,Команды!$A$2:$A$7500,0),$E71+2)=Команды!$AJ$2,TRUE,FALSE),IF(INDEX(Команды!$A$2:$AN$7500,MATCH(AE$3,Команды!$A$2:$A$7500,0),$E71+2)=Команды!$AJ$3,TRUE,FALSE),IF(INDEX(Команды!$A$2:$AN$7500,MATCH(AE$3,Команды!$A$2:$A$7500,0),$E71+2)=Команды!$AJ$4,TRUE,FALSE),IF(INDEX(Команды!$A$2:$AN$7500,MATCH(AE$3,Команды!$A$2:$A$7500,0),$E71+2)=Команды!$AJ$5,TRUE,FALSE),IF(INDEX(Команды!$A$2:$AN$7500,MATCH(AE$3,Команды!$A$2:$A$7500,0),$E71+2)=Команды!$AJ$6,TRUE,FALSE),IF(INDEX(Команды!$A$2:$AN$7500,MATCH(AE$3,Команды!$A$2:$A$7500,0),$E71+2)=Команды!$AJ$7,TRUE,FALSE),IF(INDEX(Команды!$A$2:$AN$7500,MATCH(AE$3,Команды!$A$2:$A$7500,0),$E71+2)=Команды!$AJ$8,TRUE,FALSE),IF(INDEX(Команды!$A$2:$AN$7500,MATCH(AE$3,Команды!$A$2:$A$7500,0),$E71+2)=Команды!$AJ$9,TRUE,FALSE),IF(INDEX(Команды!$A$2:$AN$7500,MATCH(AE$3,Команды!$A$2:$A$7500,0),$E71+2)=Команды!$AJ$10,TRUE,FALSE),IF(INDEX(Команды!$A$2:$AN$7500,MATCH(AE$3,Команды!$A$2:$A$7500,0),$E71+2)=Команды!$AJ$11,TRUE,FALSE),IF(INDEX(Команды!$A$2:$AN$7500,MATCH(AE$3,Команды!$A$2:$A$7500,0),$E71+2)=Команды!$AJ$12,TRUE,FALSE),IF(INDEX(Команды!$A$2:$AN$7500,MATCH(AE$3,Команды!$A$2:$A$7500,0),$E71+2)=Команды!$AJ$13,TRUE,FALSE),IF(INDEX(Команды!$A$2:$AN$7500,MATCH(AE$3,Команды!$A$2:$A$7500,0),$E71+2)=Команды!$AJ$14,TRUE,FALSE),IF(INDEX(Команды!$A$2:$AN$7500,MATCH(AE$3,Команды!$A$2:$A$7500,0),$E71+2)=Команды!$AJ$15,TRUE,FALSE),IF(INDEX(Команды!$A$2:$AN$7500,MATCH(AE$3,Команды!$A$2:$A$7500,0),$E71+2)=Команды!$AJ$16,TRUE,FALSE),IF(INDEX(Команды!$A$2:$AN$7500,MATCH(AE$3,Команды!$A$2:$A$7500,0),$E71+2)=Команды!$AJ$17,TRUE,FALSE),IF(INDEX(Команды!$A$2:$AN$7500,MATCH(AE$3,Команды!$A$2:$A$7500,0),$E71+2)=Команды!$AJ$18,TRUE,FALSE),IF(INDEX(Команды!$A$2:$AN$7500,MATCH(AE$3,Команды!$A$2:$A$7500,0),$E71+2)=Команды!$AJ$19,TRUE,FALSE)),INDEX(Команды!$AJ$2:$AL$19,MATCH(INDEX(Команды!$A$2:$AN$7500,MATCH(AE$3,Команды!$A$2:$A$7500,0),$E71+2),Команды!$AJ$2:$AJ$19,0),3),0)</f>
        <v>В</v>
      </c>
      <c r="AG71" s="342"/>
      <c r="AH71" s="174" t="str">
        <f>IF(OR(IF(INDEX(Команды!$A$2:$AN$7500,MATCH(AH$3,Команды!$A$2:$A$7500,0),$E71+2)=Команды!$AJ$2,TRUE,FALSE),IF(INDEX(Команды!$A$2:$AN$7500,MATCH(AH$3,Команды!$A$2:$A$7500,0),$E71+2)=Команды!$AJ$3,TRUE,FALSE),IF(INDEX(Команды!$A$2:$AN$7500,MATCH(AH$3,Команды!$A$2:$A$7500,0),$E71+2)=Команды!$AJ$4,TRUE,FALSE),IF(INDEX(Команды!$A$2:$AN$7500,MATCH(AH$3,Команды!$A$2:$A$7500,0),$E71+2)=Команды!$AJ$5,TRUE,FALSE),IF(INDEX(Команды!$A$2:$AN$7500,MATCH(AH$3,Команды!$A$2:$A$7500,0),$E71+2)=Команды!$AJ$6,TRUE,FALSE),IF(INDEX(Команды!$A$2:$AN$7500,MATCH(AH$3,Команды!$A$2:$A$7500,0),$E71+2)=Команды!$AJ$7,TRUE,FALSE),IF(INDEX(Команды!$A$2:$AN$7500,MATCH(AH$3,Команды!$A$2:$A$7500,0),$E71+2)=Команды!$AJ$8,TRUE,FALSE),IF(INDEX(Команды!$A$2:$AN$7500,MATCH(AH$3,Команды!$A$2:$A$7500,0),$E71+2)=Команды!$AJ$9,TRUE,FALSE),IF(INDEX(Команды!$A$2:$AN$7500,MATCH(AH$3,Команды!$A$2:$A$7500,0),$E71+2)=Команды!$AJ$10,TRUE,FALSE),IF(INDEX(Команды!$A$2:$AN$7500,MATCH(AH$3,Команды!$A$2:$A$7500,0),$E71+2)=Команды!$AJ$11,TRUE,FALSE),IF(INDEX(Команды!$A$2:$AN$7500,MATCH(AH$3,Команды!$A$2:$A$7500,0),$E71+2)=Команды!$AJ$12,TRUE,FALSE),IF(INDEX(Команды!$A$2:$AN$7500,MATCH(AH$3,Команды!$A$2:$A$7500,0),$E71+2)=Команды!$AJ$13,TRUE,FALSE),IF(INDEX(Команды!$A$2:$AN$7500,MATCH(AH$3,Команды!$A$2:$A$7500,0),$E71+2)=Команды!$AJ$14,TRUE,FALSE),IF(INDEX(Команды!$A$2:$AN$7500,MATCH(AH$3,Команды!$A$2:$A$7500,0),$E71+2)=Команды!$AJ$15,TRUE,FALSE),IF(INDEX(Команды!$A$2:$AN$7500,MATCH(AH$3,Команды!$A$2:$A$7500,0),$E71+2)=Команды!$AJ$16,TRUE,FALSE),,IF(INDEX(Команды!$A$2:$AN$7500,MATCH(AH$3,Команды!$A$2:$A$7500,0),$E71+2)=Команды!$AJ$17,TRUE,FALSE),,IF(INDEX(Команды!$A$2:$AN$7500,MATCH(AH$3,Команды!$A$2:$A$7500,0),$E71+2)=Команды!$AJ$18,TRUE,FALSE),,IF(INDEX(Команды!$A$2:$AN$7500,MATCH(AH$3,Команды!$A$2:$A$7500,0),$E71+2)=Команды!$AJ$19,TRUE,FALSE)),INDEX(Команды!$AJ$2:$AK$19,MATCH(INDEX(Команды!$A$2:$AN$7500,MATCH(AH$3,Команды!$A$2:$A$7500,0),$E71+2),Команды!$AJ$2:$AJ$19,0),2),0)</f>
        <v>В</v>
      </c>
      <c r="AI71" s="175" t="str">
        <f>IF(OR(IF(INDEX(Команды!$A$2:$AN$7500,MATCH(AH$3,Команды!$A$2:$A$7500,0),$E71+2)=Команды!$AJ$2,TRUE,FALSE),IF(INDEX(Команды!$A$2:$AN$7500,MATCH(AH$3,Команды!$A$2:$A$7500,0),$E71+2)=Команды!$AJ$3,TRUE,FALSE),IF(INDEX(Команды!$A$2:$AN$7500,MATCH(AH$3,Команды!$A$2:$A$7500,0),$E71+2)=Команды!$AJ$4,TRUE,FALSE),IF(INDEX(Команды!$A$2:$AN$7500,MATCH(AH$3,Команды!$A$2:$A$7500,0),$E71+2)=Команды!$AJ$5,TRUE,FALSE),IF(INDEX(Команды!$A$2:$AN$7500,MATCH(AH$3,Команды!$A$2:$A$7500,0),$E71+2)=Команды!$AJ$6,TRUE,FALSE),IF(INDEX(Команды!$A$2:$AN$7500,MATCH(AH$3,Команды!$A$2:$A$7500,0),$E71+2)=Команды!$AJ$7,TRUE,FALSE),IF(INDEX(Команды!$A$2:$AN$7500,MATCH(AH$3,Команды!$A$2:$A$7500,0),$E71+2)=Команды!$AJ$8,TRUE,FALSE),IF(INDEX(Команды!$A$2:$AN$7500,MATCH(AH$3,Команды!$A$2:$A$7500,0),$E71+2)=Команды!$AJ$9,TRUE,FALSE),IF(INDEX(Команды!$A$2:$AN$7500,MATCH(AH$3,Команды!$A$2:$A$7500,0),$E71+2)=Команды!$AJ$10,TRUE,FALSE),IF(INDEX(Команды!$A$2:$AN$7500,MATCH(AH$3,Команды!$A$2:$A$7500,0),$E71+2)=Команды!$AJ$11,TRUE,FALSE),IF(INDEX(Команды!$A$2:$AN$7500,MATCH(AH$3,Команды!$A$2:$A$7500,0),$E71+2)=Команды!$AJ$12,TRUE,FALSE),IF(INDEX(Команды!$A$2:$AN$7500,MATCH(AH$3,Команды!$A$2:$A$7500,0),$E71+2)=Команды!$AJ$13,TRUE,FALSE),IF(INDEX(Команды!$A$2:$AN$7500,MATCH(AH$3,Команды!$A$2:$A$7500,0),$E71+2)=Команды!$AJ$14,TRUE,FALSE),IF(INDEX(Команды!$A$2:$AN$7500,MATCH(AH$3,Команды!$A$2:$A$7500,0),$E71+2)=Команды!$AJ$15,TRUE,FALSE),IF(INDEX(Команды!$A$2:$AN$7500,MATCH(AH$3,Команды!$A$2:$A$7500,0),$E71+2)=Команды!$AJ$16,TRUE,FALSE),IF(INDEX(Команды!$A$2:$AN$7500,MATCH(AH$3,Команды!$A$2:$A$7500,0),$E71+2)=Команды!$AJ$17,TRUE,FALSE),IF(INDEX(Команды!$A$2:$AN$7500,MATCH(AH$3,Команды!$A$2:$A$7500,0),$E71+2)=Команды!$AJ$18,TRUE,FALSE),IF(INDEX(Команды!$A$2:$AN$7500,MATCH(AH$3,Команды!$A$2:$A$7500,0),$E71+2)=Команды!$AJ$19,TRUE,FALSE)),INDEX(Команды!$AJ$2:$AL$19,MATCH(INDEX(Команды!$A$2:$AN$7500,MATCH(AH$3,Команды!$A$2:$A$7500,0),$E71+2),Команды!$AJ$2:$AJ$19,0),3),0)</f>
        <v>В</v>
      </c>
      <c r="AJ71" s="342"/>
      <c r="AK71" s="174" t="str">
        <f>IF(OR(IF(INDEX(Команды!$A$2:$AN$7500,MATCH(AK$3,Команды!$A$2:$A$7500,0),$E71+2)=Команды!$AJ$2,TRUE,FALSE),IF(INDEX(Команды!$A$2:$AN$7500,MATCH(AK$3,Команды!$A$2:$A$7500,0),$E71+2)=Команды!$AJ$3,TRUE,FALSE),IF(INDEX(Команды!$A$2:$AN$7500,MATCH(AK$3,Команды!$A$2:$A$7500,0),$E71+2)=Команды!$AJ$4,TRUE,FALSE),IF(INDEX(Команды!$A$2:$AN$7500,MATCH(AK$3,Команды!$A$2:$A$7500,0),$E71+2)=Команды!$AJ$5,TRUE,FALSE),IF(INDEX(Команды!$A$2:$AN$7500,MATCH(AK$3,Команды!$A$2:$A$7500,0),$E71+2)=Команды!$AJ$6,TRUE,FALSE),IF(INDEX(Команды!$A$2:$AN$7500,MATCH(AK$3,Команды!$A$2:$A$7500,0),$E71+2)=Команды!$AJ$7,TRUE,FALSE),IF(INDEX(Команды!$A$2:$AN$7500,MATCH(AK$3,Команды!$A$2:$A$7500,0),$E71+2)=Команды!$AJ$8,TRUE,FALSE),IF(INDEX(Команды!$A$2:$AN$7500,MATCH(AK$3,Команды!$A$2:$A$7500,0),$E71+2)=Команды!$AJ$9,TRUE,FALSE),IF(INDEX(Команды!$A$2:$AN$7500,MATCH(AK$3,Команды!$A$2:$A$7500,0),$E71+2)=Команды!$AJ$10,TRUE,FALSE),IF(INDEX(Команды!$A$2:$AN$7500,MATCH(AK$3,Команды!$A$2:$A$7500,0),$E71+2)=Команды!$AJ$11,TRUE,FALSE),IF(INDEX(Команды!$A$2:$AN$7500,MATCH(AK$3,Команды!$A$2:$A$7500,0),$E71+2)=Команды!$AJ$12,TRUE,FALSE),IF(INDEX(Команды!$A$2:$AN$7500,MATCH(AK$3,Команды!$A$2:$A$7500,0),$E71+2)=Команды!$AJ$13,TRUE,FALSE),IF(INDEX(Команды!$A$2:$AN$7500,MATCH(AK$3,Команды!$A$2:$A$7500,0),$E71+2)=Команды!$AJ$14,TRUE,FALSE),IF(INDEX(Команды!$A$2:$AN$7500,MATCH(AK$3,Команды!$A$2:$A$7500,0),$E71+2)=Команды!$AJ$15,TRUE,FALSE),IF(INDEX(Команды!$A$2:$AN$7500,MATCH(AK$3,Команды!$A$2:$A$7500,0),$E71+2)=Команды!$AJ$16,TRUE,FALSE),,IF(INDEX(Команды!$A$2:$AN$7500,MATCH(AK$3,Команды!$A$2:$A$7500,0),$E71+2)=Команды!$AJ$17,TRUE,FALSE),,IF(INDEX(Команды!$A$2:$AN$7500,MATCH(AK$3,Команды!$A$2:$A$7500,0),$E71+2)=Команды!$AJ$18,TRUE,FALSE),,IF(INDEX(Команды!$A$2:$AN$7500,MATCH(AK$3,Команды!$A$2:$A$7500,0),$E71+2)=Команды!$AJ$19,TRUE,FALSE)),INDEX(Команды!$AJ$2:$AK$19,MATCH(INDEX(Команды!$A$2:$AN$7500,MATCH(AK$3,Команды!$A$2:$A$7500,0),$E71+2),Команды!$AJ$2:$AJ$19,0),2),0)</f>
        <v>В</v>
      </c>
      <c r="AL71" s="175" t="str">
        <f>IF(OR(IF(INDEX(Команды!$A$2:$AN$7500,MATCH(AK$3,Команды!$A$2:$A$7500,0),$E71+2)=Команды!$AJ$2,TRUE,FALSE),IF(INDEX(Команды!$A$2:$AN$7500,MATCH(AK$3,Команды!$A$2:$A$7500,0),$E71+2)=Команды!$AJ$3,TRUE,FALSE),IF(INDEX(Команды!$A$2:$AN$7500,MATCH(AK$3,Команды!$A$2:$A$7500,0),$E71+2)=Команды!$AJ$4,TRUE,FALSE),IF(INDEX(Команды!$A$2:$AN$7500,MATCH(AK$3,Команды!$A$2:$A$7500,0),$E71+2)=Команды!$AJ$5,TRUE,FALSE),IF(INDEX(Команды!$A$2:$AN$7500,MATCH(AK$3,Команды!$A$2:$A$7500,0),$E71+2)=Команды!$AJ$6,TRUE,FALSE),IF(INDEX(Команды!$A$2:$AN$7500,MATCH(AK$3,Команды!$A$2:$A$7500,0),$E71+2)=Команды!$AJ$7,TRUE,FALSE),IF(INDEX(Команды!$A$2:$AN$7500,MATCH(AK$3,Команды!$A$2:$A$7500,0),$E71+2)=Команды!$AJ$8,TRUE,FALSE),IF(INDEX(Команды!$A$2:$AN$7500,MATCH(AK$3,Команды!$A$2:$A$7500,0),$E71+2)=Команды!$AJ$9,TRUE,FALSE),IF(INDEX(Команды!$A$2:$AN$7500,MATCH(AK$3,Команды!$A$2:$A$7500,0),$E71+2)=Команды!$AJ$10,TRUE,FALSE),IF(INDEX(Команды!$A$2:$AN$7500,MATCH(AK$3,Команды!$A$2:$A$7500,0),$E71+2)=Команды!$AJ$11,TRUE,FALSE),IF(INDEX(Команды!$A$2:$AN$7500,MATCH(AK$3,Команды!$A$2:$A$7500,0),$E71+2)=Команды!$AJ$12,TRUE,FALSE),IF(INDEX(Команды!$A$2:$AN$7500,MATCH(AK$3,Команды!$A$2:$A$7500,0),$E71+2)=Команды!$AJ$13,TRUE,FALSE),IF(INDEX(Команды!$A$2:$AN$7500,MATCH(AK$3,Команды!$A$2:$A$7500,0),$E71+2)=Команды!$AJ$14,TRUE,FALSE),IF(INDEX(Команды!$A$2:$AN$7500,MATCH(AK$3,Команды!$A$2:$A$7500,0),$E71+2)=Команды!$AJ$15,TRUE,FALSE),IF(INDEX(Команды!$A$2:$AN$7500,MATCH(AK$3,Команды!$A$2:$A$7500,0),$E71+2)=Команды!$AJ$16,TRUE,FALSE),IF(INDEX(Команды!$A$2:$AN$7500,MATCH(AK$3,Команды!$A$2:$A$7500,0),$E71+2)=Команды!$AJ$17,TRUE,FALSE),IF(INDEX(Команды!$A$2:$AN$7500,MATCH(AK$3,Команды!$A$2:$A$7500,0),$E71+2)=Команды!$AJ$18,TRUE,FALSE),IF(INDEX(Команды!$A$2:$AN$7500,MATCH(AK$3,Команды!$A$2:$A$7500,0),$E71+2)=Команды!$AJ$19,TRUE,FALSE)),INDEX(Команды!$AJ$2:$AL$19,MATCH(INDEX(Команды!$A$2:$AN$7500,MATCH(AK$3,Команды!$A$2:$A$7500,0),$E71+2),Команды!$AJ$2:$AJ$19,0),3),0)</f>
        <v>В</v>
      </c>
      <c r="AM71" s="342"/>
      <c r="AN71" s="174" t="str">
        <f>IF(OR(IF(INDEX(Команды!$A$2:$AN$7500,MATCH(AN$3,Команды!$A$2:$A$7500,0),$E71+2)=Команды!$AJ$2,TRUE,FALSE),IF(INDEX(Команды!$A$2:$AN$7500,MATCH(AN$3,Команды!$A$2:$A$7500,0),$E71+2)=Команды!$AJ$3,TRUE,FALSE),IF(INDEX(Команды!$A$2:$AN$7500,MATCH(AN$3,Команды!$A$2:$A$7500,0),$E71+2)=Команды!$AJ$4,TRUE,FALSE),IF(INDEX(Команды!$A$2:$AN$7500,MATCH(AN$3,Команды!$A$2:$A$7500,0),$E71+2)=Команды!$AJ$5,TRUE,FALSE),IF(INDEX(Команды!$A$2:$AN$7500,MATCH(AN$3,Команды!$A$2:$A$7500,0),$E71+2)=Команды!$AJ$6,TRUE,FALSE),IF(INDEX(Команды!$A$2:$AN$7500,MATCH(AN$3,Команды!$A$2:$A$7500,0),$E71+2)=Команды!$AJ$7,TRUE,FALSE),IF(INDEX(Команды!$A$2:$AN$7500,MATCH(AN$3,Команды!$A$2:$A$7500,0),$E71+2)=Команды!$AJ$8,TRUE,FALSE),IF(INDEX(Команды!$A$2:$AN$7500,MATCH(AN$3,Команды!$A$2:$A$7500,0),$E71+2)=Команды!$AJ$9,TRUE,FALSE),IF(INDEX(Команды!$A$2:$AN$7500,MATCH(AN$3,Команды!$A$2:$A$7500,0),$E71+2)=Команды!$AJ$10,TRUE,FALSE),IF(INDEX(Команды!$A$2:$AN$7500,MATCH(AN$3,Команды!$A$2:$A$7500,0),$E71+2)=Команды!$AJ$11,TRUE,FALSE),IF(INDEX(Команды!$A$2:$AN$7500,MATCH(AN$3,Команды!$A$2:$A$7500,0),$E71+2)=Команды!$AJ$12,TRUE,FALSE),IF(INDEX(Команды!$A$2:$AN$7500,MATCH(AN$3,Команды!$A$2:$A$7500,0),$E71+2)=Команды!$AJ$13,TRUE,FALSE),IF(INDEX(Команды!$A$2:$AN$7500,MATCH(AN$3,Команды!$A$2:$A$7500,0),$E71+2)=Команды!$AJ$14,TRUE,FALSE),IF(INDEX(Команды!$A$2:$AN$7500,MATCH(AN$3,Команды!$A$2:$A$7500,0),$E71+2)=Команды!$AJ$15,TRUE,FALSE),IF(INDEX(Команды!$A$2:$AN$7500,MATCH(AN$3,Команды!$A$2:$A$7500,0),$E71+2)=Команды!$AJ$16,TRUE,FALSE),,IF(INDEX(Команды!$A$2:$AN$7500,MATCH(AN$3,Команды!$A$2:$A$7500,0),$E71+2)=Команды!$AJ$17,TRUE,FALSE),,IF(INDEX(Команды!$A$2:$AN$7500,MATCH(AN$3,Команды!$A$2:$A$7500,0),$E71+2)=Команды!$AJ$18,TRUE,FALSE),,IF(INDEX(Команды!$A$2:$AN$7500,MATCH(AN$3,Команды!$A$2:$A$7500,0),$E71+2)=Команды!$AJ$19,TRUE,FALSE)),INDEX(Команды!$AJ$2:$AK$19,MATCH(INDEX(Команды!$A$2:$AN$7500,MATCH(AN$3,Команды!$A$2:$A$7500,0),$E71+2),Команды!$AJ$2:$AJ$19,0),2),0)</f>
        <v>В</v>
      </c>
      <c r="AO71" s="175" t="str">
        <f>IF(OR(IF(INDEX(Команды!$A$2:$AN$7500,MATCH(AN$3,Команды!$A$2:$A$7500,0),$E71+2)=Команды!$AJ$2,TRUE,FALSE),IF(INDEX(Команды!$A$2:$AN$7500,MATCH(AN$3,Команды!$A$2:$A$7500,0),$E71+2)=Команды!$AJ$3,TRUE,FALSE),IF(INDEX(Команды!$A$2:$AN$7500,MATCH(AN$3,Команды!$A$2:$A$7500,0),$E71+2)=Команды!$AJ$4,TRUE,FALSE),IF(INDEX(Команды!$A$2:$AN$7500,MATCH(AN$3,Команды!$A$2:$A$7500,0),$E71+2)=Команды!$AJ$5,TRUE,FALSE),IF(INDEX(Команды!$A$2:$AN$7500,MATCH(AN$3,Команды!$A$2:$A$7500,0),$E71+2)=Команды!$AJ$6,TRUE,FALSE),IF(INDEX(Команды!$A$2:$AN$7500,MATCH(AN$3,Команды!$A$2:$A$7500,0),$E71+2)=Команды!$AJ$7,TRUE,FALSE),IF(INDEX(Команды!$A$2:$AN$7500,MATCH(AN$3,Команды!$A$2:$A$7500,0),$E71+2)=Команды!$AJ$8,TRUE,FALSE),IF(INDEX(Команды!$A$2:$AN$7500,MATCH(AN$3,Команды!$A$2:$A$7500,0),$E71+2)=Команды!$AJ$9,TRUE,FALSE),IF(INDEX(Команды!$A$2:$AN$7500,MATCH(AN$3,Команды!$A$2:$A$7500,0),$E71+2)=Команды!$AJ$10,TRUE,FALSE),IF(INDEX(Команды!$A$2:$AN$7500,MATCH(AN$3,Команды!$A$2:$A$7500,0),$E71+2)=Команды!$AJ$11,TRUE,FALSE),IF(INDEX(Команды!$A$2:$AN$7500,MATCH(AN$3,Команды!$A$2:$A$7500,0),$E71+2)=Команды!$AJ$12,TRUE,FALSE),IF(INDEX(Команды!$A$2:$AN$7500,MATCH(AN$3,Команды!$A$2:$A$7500,0),$E71+2)=Команды!$AJ$13,TRUE,FALSE),IF(INDEX(Команды!$A$2:$AN$7500,MATCH(AN$3,Команды!$A$2:$A$7500,0),$E71+2)=Команды!$AJ$14,TRUE,FALSE),IF(INDEX(Команды!$A$2:$AN$7500,MATCH(AN$3,Команды!$A$2:$A$7500,0),$E71+2)=Команды!$AJ$15,TRUE,FALSE),IF(INDEX(Команды!$A$2:$AN$7500,MATCH(AN$3,Команды!$A$2:$A$7500,0),$E71+2)=Команды!$AJ$16,TRUE,FALSE),IF(INDEX(Команды!$A$2:$AN$7500,MATCH(AN$3,Команды!$A$2:$A$7500,0),$E71+2)=Команды!$AJ$17,TRUE,FALSE),IF(INDEX(Команды!$A$2:$AN$7500,MATCH(AN$3,Команды!$A$2:$A$7500,0),$E71+2)=Команды!$AJ$18,TRUE,FALSE),IF(INDEX(Команды!$A$2:$AN$7500,MATCH(AN$3,Команды!$A$2:$A$7500,0),$E71+2)=Команды!$AJ$19,TRUE,FALSE)),INDEX(Команды!$AJ$2:$AL$19,MATCH(INDEX(Команды!$A$2:$AN$7500,MATCH(AN$3,Команды!$A$2:$A$7500,0),$E71+2),Команды!$AJ$2:$AJ$19,0),3),0)</f>
        <v>В</v>
      </c>
      <c r="AP71" s="342"/>
      <c r="AQ71" s="174" t="str">
        <f>IF(OR(IF(INDEX(Команды!$A$2:$AN$7500,MATCH(AQ$3,Команды!$A$2:$A$7500,0),$E71+2)=Команды!$AJ$2,TRUE,FALSE),IF(INDEX(Команды!$A$2:$AN$7500,MATCH(AQ$3,Команды!$A$2:$A$7500,0),$E71+2)=Команды!$AJ$3,TRUE,FALSE),IF(INDEX(Команды!$A$2:$AN$7500,MATCH(AQ$3,Команды!$A$2:$A$7500,0),$E71+2)=Команды!$AJ$4,TRUE,FALSE),IF(INDEX(Команды!$A$2:$AN$7500,MATCH(AQ$3,Команды!$A$2:$A$7500,0),$E71+2)=Команды!$AJ$5,TRUE,FALSE),IF(INDEX(Команды!$A$2:$AN$7500,MATCH(AQ$3,Команды!$A$2:$A$7500,0),$E71+2)=Команды!$AJ$6,TRUE,FALSE),IF(INDEX(Команды!$A$2:$AN$7500,MATCH(AQ$3,Команды!$A$2:$A$7500,0),$E71+2)=Команды!$AJ$7,TRUE,FALSE),IF(INDEX(Команды!$A$2:$AN$7500,MATCH(AQ$3,Команды!$A$2:$A$7500,0),$E71+2)=Команды!$AJ$8,TRUE,FALSE),IF(INDEX(Команды!$A$2:$AN$7500,MATCH(AQ$3,Команды!$A$2:$A$7500,0),$E71+2)=Команды!$AJ$9,TRUE,FALSE),IF(INDEX(Команды!$A$2:$AN$7500,MATCH(AQ$3,Команды!$A$2:$A$7500,0),$E71+2)=Команды!$AJ$10,TRUE,FALSE),IF(INDEX(Команды!$A$2:$AN$7500,MATCH(AQ$3,Команды!$A$2:$A$7500,0),$E71+2)=Команды!$AJ$11,TRUE,FALSE),IF(INDEX(Команды!$A$2:$AN$7500,MATCH(AQ$3,Команды!$A$2:$A$7500,0),$E71+2)=Команды!$AJ$12,TRUE,FALSE),IF(INDEX(Команды!$A$2:$AN$7500,MATCH(AQ$3,Команды!$A$2:$A$7500,0),$E71+2)=Команды!$AJ$13,TRUE,FALSE),IF(INDEX(Команды!$A$2:$AN$7500,MATCH(AQ$3,Команды!$A$2:$A$7500,0),$E71+2)=Команды!$AJ$14,TRUE,FALSE),IF(INDEX(Команды!$A$2:$AN$7500,MATCH(AQ$3,Команды!$A$2:$A$7500,0),$E71+2)=Команды!$AJ$15,TRUE,FALSE),IF(INDEX(Команды!$A$2:$AN$7500,MATCH(AQ$3,Команды!$A$2:$A$7500,0),$E71+2)=Команды!$AJ$16,TRUE,FALSE),,IF(INDEX(Команды!$A$2:$AN$7500,MATCH(AQ$3,Команды!$A$2:$A$7500,0),$E71+2)=Команды!$AJ$17,TRUE,FALSE),,IF(INDEX(Команды!$A$2:$AN$7500,MATCH(AQ$3,Команды!$A$2:$A$7500,0),$E71+2)=Команды!$AJ$18,TRUE,FALSE),,IF(INDEX(Команды!$A$2:$AN$7500,MATCH(AQ$3,Команды!$A$2:$A$7500,0),$E71+2)=Команды!$AJ$19,TRUE,FALSE)),INDEX(Команды!$AJ$2:$AK$19,MATCH(INDEX(Команды!$A$2:$AN$7500,MATCH(AQ$3,Команды!$A$2:$A$7500,0),$E71+2),Команды!$AJ$2:$AJ$19,0),2),0)</f>
        <v>В</v>
      </c>
      <c r="AR71" s="175" t="str">
        <f>IF(OR(IF(INDEX(Команды!$A$2:$AN$7500,MATCH(AQ$3,Команды!$A$2:$A$7500,0),$E71+2)=Команды!$AJ$2,TRUE,FALSE),IF(INDEX(Команды!$A$2:$AN$7500,MATCH(AQ$3,Команды!$A$2:$A$7500,0),$E71+2)=Команды!$AJ$3,TRUE,FALSE),IF(INDEX(Команды!$A$2:$AN$7500,MATCH(AQ$3,Команды!$A$2:$A$7500,0),$E71+2)=Команды!$AJ$4,TRUE,FALSE),IF(INDEX(Команды!$A$2:$AN$7500,MATCH(AQ$3,Команды!$A$2:$A$7500,0),$E71+2)=Команды!$AJ$5,TRUE,FALSE),IF(INDEX(Команды!$A$2:$AN$7500,MATCH(AQ$3,Команды!$A$2:$A$7500,0),$E71+2)=Команды!$AJ$6,TRUE,FALSE),IF(INDEX(Команды!$A$2:$AN$7500,MATCH(AQ$3,Команды!$A$2:$A$7500,0),$E71+2)=Команды!$AJ$7,TRUE,FALSE),IF(INDEX(Команды!$A$2:$AN$7500,MATCH(AQ$3,Команды!$A$2:$A$7500,0),$E71+2)=Команды!$AJ$8,TRUE,FALSE),IF(INDEX(Команды!$A$2:$AN$7500,MATCH(AQ$3,Команды!$A$2:$A$7500,0),$E71+2)=Команды!$AJ$9,TRUE,FALSE),IF(INDEX(Команды!$A$2:$AN$7500,MATCH(AQ$3,Команды!$A$2:$A$7500,0),$E71+2)=Команды!$AJ$10,TRUE,FALSE),IF(INDEX(Команды!$A$2:$AN$7500,MATCH(AQ$3,Команды!$A$2:$A$7500,0),$E71+2)=Команды!$AJ$11,TRUE,FALSE),IF(INDEX(Команды!$A$2:$AN$7500,MATCH(AQ$3,Команды!$A$2:$A$7500,0),$E71+2)=Команды!$AJ$12,TRUE,FALSE),IF(INDEX(Команды!$A$2:$AN$7500,MATCH(AQ$3,Команды!$A$2:$A$7500,0),$E71+2)=Команды!$AJ$13,TRUE,FALSE),IF(INDEX(Команды!$A$2:$AN$7500,MATCH(AQ$3,Команды!$A$2:$A$7500,0),$E71+2)=Команды!$AJ$14,TRUE,FALSE),IF(INDEX(Команды!$A$2:$AN$7500,MATCH(AQ$3,Команды!$A$2:$A$7500,0),$E71+2)=Команды!$AJ$15,TRUE,FALSE),IF(INDEX(Команды!$A$2:$AN$7500,MATCH(AQ$3,Команды!$A$2:$A$7500,0),$E71+2)=Команды!$AJ$16,TRUE,FALSE),IF(INDEX(Команды!$A$2:$AN$7500,MATCH(AQ$3,Команды!$A$2:$A$7500,0),$E71+2)=Команды!$AJ$17,TRUE,FALSE),IF(INDEX(Команды!$A$2:$AN$7500,MATCH(AQ$3,Команды!$A$2:$A$7500,0),$E71+2)=Команды!$AJ$18,TRUE,FALSE),IF(INDEX(Команды!$A$2:$AN$7500,MATCH(AQ$3,Команды!$A$2:$A$7500,0),$E71+2)=Команды!$AJ$19,TRUE,FALSE)),INDEX(Команды!$AJ$2:$AL$19,MATCH(INDEX(Команды!$A$2:$AN$7500,MATCH(AQ$3,Команды!$A$2:$A$7500,0),$E71+2),Команды!$AJ$2:$AJ$19,0),3),0)</f>
        <v>В</v>
      </c>
      <c r="AS71" s="342"/>
      <c r="AT71" s="174" t="str">
        <f>IF(OR(IF(INDEX(Команды!$A$2:$AN$7500,MATCH(AT$3,Команды!$A$2:$A$7500,0),$E71+2)=Команды!$AJ$2,TRUE,FALSE),IF(INDEX(Команды!$A$2:$AN$7500,MATCH(AT$3,Команды!$A$2:$A$7500,0),$E71+2)=Команды!$AJ$3,TRUE,FALSE),IF(INDEX(Команды!$A$2:$AN$7500,MATCH(AT$3,Команды!$A$2:$A$7500,0),$E71+2)=Команды!$AJ$4,TRUE,FALSE),IF(INDEX(Команды!$A$2:$AN$7500,MATCH(AT$3,Команды!$A$2:$A$7500,0),$E71+2)=Команды!$AJ$5,TRUE,FALSE),IF(INDEX(Команды!$A$2:$AN$7500,MATCH(AT$3,Команды!$A$2:$A$7500,0),$E71+2)=Команды!$AJ$6,TRUE,FALSE),IF(INDEX(Команды!$A$2:$AN$7500,MATCH(AT$3,Команды!$A$2:$A$7500,0),$E71+2)=Команды!$AJ$7,TRUE,FALSE),IF(INDEX(Команды!$A$2:$AN$7500,MATCH(AT$3,Команды!$A$2:$A$7500,0),$E71+2)=Команды!$AJ$8,TRUE,FALSE),IF(INDEX(Команды!$A$2:$AN$7500,MATCH(AT$3,Команды!$A$2:$A$7500,0),$E71+2)=Команды!$AJ$9,TRUE,FALSE),IF(INDEX(Команды!$A$2:$AN$7500,MATCH(AT$3,Команды!$A$2:$A$7500,0),$E71+2)=Команды!$AJ$10,TRUE,FALSE),IF(INDEX(Команды!$A$2:$AN$7500,MATCH(AT$3,Команды!$A$2:$A$7500,0),$E71+2)=Команды!$AJ$11,TRUE,FALSE),IF(INDEX(Команды!$A$2:$AN$7500,MATCH(AT$3,Команды!$A$2:$A$7500,0),$E71+2)=Команды!$AJ$12,TRUE,FALSE),IF(INDEX(Команды!$A$2:$AN$7500,MATCH(AT$3,Команды!$A$2:$A$7500,0),$E71+2)=Команды!$AJ$13,TRUE,FALSE),IF(INDEX(Команды!$A$2:$AN$7500,MATCH(AT$3,Команды!$A$2:$A$7500,0),$E71+2)=Команды!$AJ$14,TRUE,FALSE),IF(INDEX(Команды!$A$2:$AN$7500,MATCH(AT$3,Команды!$A$2:$A$7500,0),$E71+2)=Команды!$AJ$15,TRUE,FALSE),IF(INDEX(Команды!$A$2:$AN$7500,MATCH(AT$3,Команды!$A$2:$A$7500,0),$E71+2)=Команды!$AJ$16,TRUE,FALSE),,IF(INDEX(Команды!$A$2:$AN$7500,MATCH(AT$3,Команды!$A$2:$A$7500,0),$E71+2)=Команды!$AJ$17,TRUE,FALSE),,IF(INDEX(Команды!$A$2:$AN$7500,MATCH(AT$3,Команды!$A$2:$A$7500,0),$E71+2)=Команды!$AJ$18,TRUE,FALSE),,IF(INDEX(Команды!$A$2:$AN$7500,MATCH(AT$3,Команды!$A$2:$A$7500,0),$E71+2)=Команды!$AJ$19,TRUE,FALSE)),INDEX(Команды!$AJ$2:$AK$19,MATCH(INDEX(Команды!$A$2:$AN$7500,MATCH(AT$3,Команды!$A$2:$A$7500,0),$E71+2),Команды!$AJ$2:$AJ$19,0),2),0)</f>
        <v>В</v>
      </c>
      <c r="AU71" s="175" t="str">
        <f>IF(OR(IF(INDEX(Команды!$A$2:$AN$7500,MATCH(AT$3,Команды!$A$2:$A$7500,0),$E71+2)=Команды!$AJ$2,TRUE,FALSE),IF(INDEX(Команды!$A$2:$AN$7500,MATCH(AT$3,Команды!$A$2:$A$7500,0),$E71+2)=Команды!$AJ$3,TRUE,FALSE),IF(INDEX(Команды!$A$2:$AN$7500,MATCH(AT$3,Команды!$A$2:$A$7500,0),$E71+2)=Команды!$AJ$4,TRUE,FALSE),IF(INDEX(Команды!$A$2:$AN$7500,MATCH(AT$3,Команды!$A$2:$A$7500,0),$E71+2)=Команды!$AJ$5,TRUE,FALSE),IF(INDEX(Команды!$A$2:$AN$7500,MATCH(AT$3,Команды!$A$2:$A$7500,0),$E71+2)=Команды!$AJ$6,TRUE,FALSE),IF(INDEX(Команды!$A$2:$AN$7500,MATCH(AT$3,Команды!$A$2:$A$7500,0),$E71+2)=Команды!$AJ$7,TRUE,FALSE),IF(INDEX(Команды!$A$2:$AN$7500,MATCH(AT$3,Команды!$A$2:$A$7500,0),$E71+2)=Команды!$AJ$8,TRUE,FALSE),IF(INDEX(Команды!$A$2:$AN$7500,MATCH(AT$3,Команды!$A$2:$A$7500,0),$E71+2)=Команды!$AJ$9,TRUE,FALSE),IF(INDEX(Команды!$A$2:$AN$7500,MATCH(AT$3,Команды!$A$2:$A$7500,0),$E71+2)=Команды!$AJ$10,TRUE,FALSE),IF(INDEX(Команды!$A$2:$AN$7500,MATCH(AT$3,Команды!$A$2:$A$7500,0),$E71+2)=Команды!$AJ$11,TRUE,FALSE),IF(INDEX(Команды!$A$2:$AN$7500,MATCH(AT$3,Команды!$A$2:$A$7500,0),$E71+2)=Команды!$AJ$12,TRUE,FALSE),IF(INDEX(Команды!$A$2:$AN$7500,MATCH(AT$3,Команды!$A$2:$A$7500,0),$E71+2)=Команды!$AJ$13,TRUE,FALSE),IF(INDEX(Команды!$A$2:$AN$7500,MATCH(AT$3,Команды!$A$2:$A$7500,0),$E71+2)=Команды!$AJ$14,TRUE,FALSE),IF(INDEX(Команды!$A$2:$AN$7500,MATCH(AT$3,Команды!$A$2:$A$7500,0),$E71+2)=Команды!$AJ$15,TRUE,FALSE),IF(INDEX(Команды!$A$2:$AN$7500,MATCH(AT$3,Команды!$A$2:$A$7500,0),$E71+2)=Команды!$AJ$16,TRUE,FALSE),IF(INDEX(Команды!$A$2:$AN$7500,MATCH(AT$3,Команды!$A$2:$A$7500,0),$E71+2)=Команды!$AJ$17,TRUE,FALSE),IF(INDEX(Команды!$A$2:$AN$7500,MATCH(AT$3,Команды!$A$2:$A$7500,0),$E71+2)=Команды!$AJ$18,TRUE,FALSE),IF(INDEX(Команды!$A$2:$AN$7500,MATCH(AT$3,Команды!$A$2:$A$7500,0),$E71+2)=Команды!$AJ$19,TRUE,FALSE)),INDEX(Команды!$AJ$2:$AL$19,MATCH(INDEX(Команды!$A$2:$AN$7500,MATCH(AT$3,Команды!$A$2:$A$7500,0),$E71+2),Команды!$AJ$2:$AJ$19,0),3),0)</f>
        <v>В</v>
      </c>
      <c r="AV71" s="342"/>
      <c r="AW71" s="174" t="str">
        <f>IF(OR(IF(INDEX(Команды!$A$2:$AN$7500,MATCH(AW$3,Команды!$A$2:$A$7500,0),$E71+2)=Команды!$AJ$2,TRUE,FALSE),IF(INDEX(Команды!$A$2:$AN$7500,MATCH(AW$3,Команды!$A$2:$A$7500,0),$E71+2)=Команды!$AJ$3,TRUE,FALSE),IF(INDEX(Команды!$A$2:$AN$7500,MATCH(AW$3,Команды!$A$2:$A$7500,0),$E71+2)=Команды!$AJ$4,TRUE,FALSE),IF(INDEX(Команды!$A$2:$AN$7500,MATCH(AW$3,Команды!$A$2:$A$7500,0),$E71+2)=Команды!$AJ$5,TRUE,FALSE),IF(INDEX(Команды!$A$2:$AN$7500,MATCH(AW$3,Команды!$A$2:$A$7500,0),$E71+2)=Команды!$AJ$6,TRUE,FALSE),IF(INDEX(Команды!$A$2:$AN$7500,MATCH(AW$3,Команды!$A$2:$A$7500,0),$E71+2)=Команды!$AJ$7,TRUE,FALSE),IF(INDEX(Команды!$A$2:$AN$7500,MATCH(AW$3,Команды!$A$2:$A$7500,0),$E71+2)=Команды!$AJ$8,TRUE,FALSE),IF(INDEX(Команды!$A$2:$AN$7500,MATCH(AW$3,Команды!$A$2:$A$7500,0),$E71+2)=Команды!$AJ$9,TRUE,FALSE),IF(INDEX(Команды!$A$2:$AN$7500,MATCH(AW$3,Команды!$A$2:$A$7500,0),$E71+2)=Команды!$AJ$10,TRUE,FALSE),IF(INDEX(Команды!$A$2:$AN$7500,MATCH(AW$3,Команды!$A$2:$A$7500,0),$E71+2)=Команды!$AJ$11,TRUE,FALSE),IF(INDEX(Команды!$A$2:$AN$7500,MATCH(AW$3,Команды!$A$2:$A$7500,0),$E71+2)=Команды!$AJ$12,TRUE,FALSE),IF(INDEX(Команды!$A$2:$AN$7500,MATCH(AW$3,Команды!$A$2:$A$7500,0),$E71+2)=Команды!$AJ$13,TRUE,FALSE),IF(INDEX(Команды!$A$2:$AN$7500,MATCH(AW$3,Команды!$A$2:$A$7500,0),$E71+2)=Команды!$AJ$14,TRUE,FALSE),IF(INDEX(Команды!$A$2:$AN$7500,MATCH(AW$3,Команды!$A$2:$A$7500,0),$E71+2)=Команды!$AJ$15,TRUE,FALSE),IF(INDEX(Команды!$A$2:$AN$7500,MATCH(AW$3,Команды!$A$2:$A$7500,0),$E71+2)=Команды!$AJ$16,TRUE,FALSE),,IF(INDEX(Команды!$A$2:$AN$7500,MATCH(AW$3,Команды!$A$2:$A$7500,0),$E71+2)=Команды!$AJ$17,TRUE,FALSE),,IF(INDEX(Команды!$A$2:$AN$7500,MATCH(AW$3,Команды!$A$2:$A$7500,0),$E71+2)=Команды!$AJ$18,TRUE,FALSE),,IF(INDEX(Команды!$A$2:$AN$7500,MATCH(AW$3,Команды!$A$2:$A$7500,0),$E71+2)=Команды!$AJ$19,TRUE,FALSE)),INDEX(Команды!$AJ$2:$AK$19,MATCH(INDEX(Команды!$A$2:$AN$7500,MATCH(AW$3,Команды!$A$2:$A$7500,0),$E71+2),Команды!$AJ$2:$AJ$19,0),2),0)</f>
        <v>В</v>
      </c>
      <c r="AX71" s="175" t="str">
        <f>IF(OR(IF(INDEX(Команды!$A$2:$AN$7500,MATCH(AW$3,Команды!$A$2:$A$7500,0),$E71+2)=Команды!$AJ$2,TRUE,FALSE),IF(INDEX(Команды!$A$2:$AN$7500,MATCH(AW$3,Команды!$A$2:$A$7500,0),$E71+2)=Команды!$AJ$3,TRUE,FALSE),IF(INDEX(Команды!$A$2:$AN$7500,MATCH(AW$3,Команды!$A$2:$A$7500,0),$E71+2)=Команды!$AJ$4,TRUE,FALSE),IF(INDEX(Команды!$A$2:$AN$7500,MATCH(AW$3,Команды!$A$2:$A$7500,0),$E71+2)=Команды!$AJ$5,TRUE,FALSE),IF(INDEX(Команды!$A$2:$AN$7500,MATCH(AW$3,Команды!$A$2:$A$7500,0),$E71+2)=Команды!$AJ$6,TRUE,FALSE),IF(INDEX(Команды!$A$2:$AN$7500,MATCH(AW$3,Команды!$A$2:$A$7500,0),$E71+2)=Команды!$AJ$7,TRUE,FALSE),IF(INDEX(Команды!$A$2:$AN$7500,MATCH(AW$3,Команды!$A$2:$A$7500,0),$E71+2)=Команды!$AJ$8,TRUE,FALSE),IF(INDEX(Команды!$A$2:$AN$7500,MATCH(AW$3,Команды!$A$2:$A$7500,0),$E71+2)=Команды!$AJ$9,TRUE,FALSE),IF(INDEX(Команды!$A$2:$AN$7500,MATCH(AW$3,Команды!$A$2:$A$7500,0),$E71+2)=Команды!$AJ$10,TRUE,FALSE),IF(INDEX(Команды!$A$2:$AN$7500,MATCH(AW$3,Команды!$A$2:$A$7500,0),$E71+2)=Команды!$AJ$11,TRUE,FALSE),IF(INDEX(Команды!$A$2:$AN$7500,MATCH(AW$3,Команды!$A$2:$A$7500,0),$E71+2)=Команды!$AJ$12,TRUE,FALSE),IF(INDEX(Команды!$A$2:$AN$7500,MATCH(AW$3,Команды!$A$2:$A$7500,0),$E71+2)=Команды!$AJ$13,TRUE,FALSE),IF(INDEX(Команды!$A$2:$AN$7500,MATCH(AW$3,Команды!$A$2:$A$7500,0),$E71+2)=Команды!$AJ$14,TRUE,FALSE),IF(INDEX(Команды!$A$2:$AN$7500,MATCH(AW$3,Команды!$A$2:$A$7500,0),$E71+2)=Команды!$AJ$15,TRUE,FALSE),IF(INDEX(Команды!$A$2:$AN$7500,MATCH(AW$3,Команды!$A$2:$A$7500,0),$E71+2)=Команды!$AJ$16,TRUE,FALSE),IF(INDEX(Команды!$A$2:$AN$7500,MATCH(AW$3,Команды!$A$2:$A$7500,0),$E71+2)=Команды!$AJ$17,TRUE,FALSE),IF(INDEX(Команды!$A$2:$AN$7500,MATCH(AW$3,Команды!$A$2:$A$7500,0),$E71+2)=Команды!$AJ$18,TRUE,FALSE),IF(INDEX(Команды!$A$2:$AN$7500,MATCH(AW$3,Команды!$A$2:$A$7500,0),$E71+2)=Команды!$AJ$19,TRUE,FALSE)),INDEX(Команды!$AJ$2:$AL$19,MATCH(INDEX(Команды!$A$2:$AN$7500,MATCH(AW$3,Команды!$A$2:$A$7500,0),$E71+2),Команды!$AJ$2:$AJ$19,0),3),0)</f>
        <v>В</v>
      </c>
      <c r="AY71" s="342"/>
      <c r="AZ71" s="174" t="str">
        <f>IF(OR(IF(INDEX(Команды!$A$2:$AN$7500,MATCH(AZ$3,Команды!$A$2:$A$7500,0),$E71+2)=Команды!$AJ$2,TRUE,FALSE),IF(INDEX(Команды!$A$2:$AN$7500,MATCH(AZ$3,Команды!$A$2:$A$7500,0),$E71+2)=Команды!$AJ$3,TRUE,FALSE),IF(INDEX(Команды!$A$2:$AN$7500,MATCH(AZ$3,Команды!$A$2:$A$7500,0),$E71+2)=Команды!$AJ$4,TRUE,FALSE),IF(INDEX(Команды!$A$2:$AN$7500,MATCH(AZ$3,Команды!$A$2:$A$7500,0),$E71+2)=Команды!$AJ$5,TRUE,FALSE),IF(INDEX(Команды!$A$2:$AN$7500,MATCH(AZ$3,Команды!$A$2:$A$7500,0),$E71+2)=Команды!$AJ$6,TRUE,FALSE),IF(INDEX(Команды!$A$2:$AN$7500,MATCH(AZ$3,Команды!$A$2:$A$7500,0),$E71+2)=Команды!$AJ$7,TRUE,FALSE),IF(INDEX(Команды!$A$2:$AN$7500,MATCH(AZ$3,Команды!$A$2:$A$7500,0),$E71+2)=Команды!$AJ$8,TRUE,FALSE),IF(INDEX(Команды!$A$2:$AN$7500,MATCH(AZ$3,Команды!$A$2:$A$7500,0),$E71+2)=Команды!$AJ$9,TRUE,FALSE),IF(INDEX(Команды!$A$2:$AN$7500,MATCH(AZ$3,Команды!$A$2:$A$7500,0),$E71+2)=Команды!$AJ$10,TRUE,FALSE),IF(INDEX(Команды!$A$2:$AN$7500,MATCH(AZ$3,Команды!$A$2:$A$7500,0),$E71+2)=Команды!$AJ$11,TRUE,FALSE),IF(INDEX(Команды!$A$2:$AN$7500,MATCH(AZ$3,Команды!$A$2:$A$7500,0),$E71+2)=Команды!$AJ$12,TRUE,FALSE),IF(INDEX(Команды!$A$2:$AN$7500,MATCH(AZ$3,Команды!$A$2:$A$7500,0),$E71+2)=Команды!$AJ$13,TRUE,FALSE),IF(INDEX(Команды!$A$2:$AN$7500,MATCH(AZ$3,Команды!$A$2:$A$7500,0),$E71+2)=Команды!$AJ$14,TRUE,FALSE),IF(INDEX(Команды!$A$2:$AN$7500,MATCH(AZ$3,Команды!$A$2:$A$7500,0),$E71+2)=Команды!$AJ$15,TRUE,FALSE),IF(INDEX(Команды!$A$2:$AN$7500,MATCH(AZ$3,Команды!$A$2:$A$7500,0),$E71+2)=Команды!$AJ$16,TRUE,FALSE),,IF(INDEX(Команды!$A$2:$AN$7500,MATCH(AZ$3,Команды!$A$2:$A$7500,0),$E71+2)=Команды!$AJ$17,TRUE,FALSE),,IF(INDEX(Команды!$A$2:$AN$7500,MATCH(AZ$3,Команды!$A$2:$A$7500,0),$E71+2)=Команды!$AJ$18,TRUE,FALSE),,IF(INDEX(Команды!$A$2:$AN$7500,MATCH(AZ$3,Команды!$A$2:$A$7500,0),$E71+2)=Команды!$AJ$19,TRUE,FALSE)),INDEX(Команды!$AJ$2:$AK$19,MATCH(INDEX(Команды!$A$2:$AN$7500,MATCH(AZ$3,Команды!$A$2:$A$7500,0),$E71+2),Команды!$AJ$2:$AJ$19,0),2),0)</f>
        <v>В</v>
      </c>
      <c r="BA71" s="175" t="str">
        <f>IF(OR(IF(INDEX(Команды!$A$2:$AN$7500,MATCH(AZ$3,Команды!$A$2:$A$7500,0),$E71+2)=Команды!$AJ$2,TRUE,FALSE),IF(INDEX(Команды!$A$2:$AN$7500,MATCH(AZ$3,Команды!$A$2:$A$7500,0),$E71+2)=Команды!$AJ$3,TRUE,FALSE),IF(INDEX(Команды!$A$2:$AN$7500,MATCH(AZ$3,Команды!$A$2:$A$7500,0),$E71+2)=Команды!$AJ$4,TRUE,FALSE),IF(INDEX(Команды!$A$2:$AN$7500,MATCH(AZ$3,Команды!$A$2:$A$7500,0),$E71+2)=Команды!$AJ$5,TRUE,FALSE),IF(INDEX(Команды!$A$2:$AN$7500,MATCH(AZ$3,Команды!$A$2:$A$7500,0),$E71+2)=Команды!$AJ$6,TRUE,FALSE),IF(INDEX(Команды!$A$2:$AN$7500,MATCH(AZ$3,Команды!$A$2:$A$7500,0),$E71+2)=Команды!$AJ$7,TRUE,FALSE),IF(INDEX(Команды!$A$2:$AN$7500,MATCH(AZ$3,Команды!$A$2:$A$7500,0),$E71+2)=Команды!$AJ$8,TRUE,FALSE),IF(INDEX(Команды!$A$2:$AN$7500,MATCH(AZ$3,Команды!$A$2:$A$7500,0),$E71+2)=Команды!$AJ$9,TRUE,FALSE),IF(INDEX(Команды!$A$2:$AN$7500,MATCH(AZ$3,Команды!$A$2:$A$7500,0),$E71+2)=Команды!$AJ$10,TRUE,FALSE),IF(INDEX(Команды!$A$2:$AN$7500,MATCH(AZ$3,Команды!$A$2:$A$7500,0),$E71+2)=Команды!$AJ$11,TRUE,FALSE),IF(INDEX(Команды!$A$2:$AN$7500,MATCH(AZ$3,Команды!$A$2:$A$7500,0),$E71+2)=Команды!$AJ$12,TRUE,FALSE),IF(INDEX(Команды!$A$2:$AN$7500,MATCH(AZ$3,Команды!$A$2:$A$7500,0),$E71+2)=Команды!$AJ$13,TRUE,FALSE),IF(INDEX(Команды!$A$2:$AN$7500,MATCH(AZ$3,Команды!$A$2:$A$7500,0),$E71+2)=Команды!$AJ$14,TRUE,FALSE),IF(INDEX(Команды!$A$2:$AN$7500,MATCH(AZ$3,Команды!$A$2:$A$7500,0),$E71+2)=Команды!$AJ$15,TRUE,FALSE),IF(INDEX(Команды!$A$2:$AN$7500,MATCH(AZ$3,Команды!$A$2:$A$7500,0),$E71+2)=Команды!$AJ$16,TRUE,FALSE),IF(INDEX(Команды!$A$2:$AN$7500,MATCH(AZ$3,Команды!$A$2:$A$7500,0),$E71+2)=Команды!$AJ$17,TRUE,FALSE),IF(INDEX(Команды!$A$2:$AN$7500,MATCH(AZ$3,Команды!$A$2:$A$7500,0),$E71+2)=Команды!$AJ$18,TRUE,FALSE),IF(INDEX(Команды!$A$2:$AN$7500,MATCH(AZ$3,Команды!$A$2:$A$7500,0),$E71+2)=Команды!$AJ$19,TRUE,FALSE)),INDEX(Команды!$AJ$2:$AL$19,MATCH(INDEX(Команды!$A$2:$AN$7500,MATCH(AZ$3,Команды!$A$2:$A$7500,0),$E71+2),Команды!$AJ$2:$AJ$19,0),3),0)</f>
        <v>В</v>
      </c>
      <c r="BB71" s="342"/>
      <c r="BC71" s="174" t="str">
        <f>IF(OR(IF(INDEX(Команды!$A$2:$AN$7500,MATCH(BC$3,Команды!$A$2:$A$7500,0),$E71+2)=Команды!$AJ$2,TRUE,FALSE),IF(INDEX(Команды!$A$2:$AN$7500,MATCH(BC$3,Команды!$A$2:$A$7500,0),$E71+2)=Команды!$AJ$3,TRUE,FALSE),IF(INDEX(Команды!$A$2:$AN$7500,MATCH(BC$3,Команды!$A$2:$A$7500,0),$E71+2)=Команды!$AJ$4,TRUE,FALSE),IF(INDEX(Команды!$A$2:$AN$7500,MATCH(BC$3,Команды!$A$2:$A$7500,0),$E71+2)=Команды!$AJ$5,TRUE,FALSE),IF(INDEX(Команды!$A$2:$AN$7500,MATCH(BC$3,Команды!$A$2:$A$7500,0),$E71+2)=Команды!$AJ$6,TRUE,FALSE),IF(INDEX(Команды!$A$2:$AN$7500,MATCH(BC$3,Команды!$A$2:$A$7500,0),$E71+2)=Команды!$AJ$7,TRUE,FALSE),IF(INDEX(Команды!$A$2:$AN$7500,MATCH(BC$3,Команды!$A$2:$A$7500,0),$E71+2)=Команды!$AJ$8,TRUE,FALSE),IF(INDEX(Команды!$A$2:$AN$7500,MATCH(BC$3,Команды!$A$2:$A$7500,0),$E71+2)=Команды!$AJ$9,TRUE,FALSE),IF(INDEX(Команды!$A$2:$AN$7500,MATCH(BC$3,Команды!$A$2:$A$7500,0),$E71+2)=Команды!$AJ$10,TRUE,FALSE),IF(INDEX(Команды!$A$2:$AN$7500,MATCH(BC$3,Команды!$A$2:$A$7500,0),$E71+2)=Команды!$AJ$11,TRUE,FALSE),IF(INDEX(Команды!$A$2:$AN$7500,MATCH(BC$3,Команды!$A$2:$A$7500,0),$E71+2)=Команды!$AJ$12,TRUE,FALSE),IF(INDEX(Команды!$A$2:$AN$7500,MATCH(BC$3,Команды!$A$2:$A$7500,0),$E71+2)=Команды!$AJ$13,TRUE,FALSE),IF(INDEX(Команды!$A$2:$AN$7500,MATCH(BC$3,Команды!$A$2:$A$7500,0),$E71+2)=Команды!$AJ$14,TRUE,FALSE),IF(INDEX(Команды!$A$2:$AN$7500,MATCH(BC$3,Команды!$A$2:$A$7500,0),$E71+2)=Команды!$AJ$15,TRUE,FALSE),IF(INDEX(Команды!$A$2:$AN$7500,MATCH(BC$3,Команды!$A$2:$A$7500,0),$E71+2)=Команды!$AJ$16,TRUE,FALSE),,IF(INDEX(Команды!$A$2:$AN$7500,MATCH(BC$3,Команды!$A$2:$A$7500,0),$E71+2)=Команды!$AJ$17,TRUE,FALSE),,IF(INDEX(Команды!$A$2:$AN$7500,MATCH(BC$3,Команды!$A$2:$A$7500,0),$E71+2)=Команды!$AJ$18,TRUE,FALSE),,IF(INDEX(Команды!$A$2:$AN$7500,MATCH(BC$3,Команды!$A$2:$A$7500,0),$E71+2)=Команды!$AJ$19,TRUE,FALSE)),INDEX(Команды!$AJ$2:$AK$19,MATCH(INDEX(Команды!$A$2:$AN$7500,MATCH(BC$3,Команды!$A$2:$A$7500,0),$E71+2),Команды!$AJ$2:$AJ$19,0),2),0)</f>
        <v>В</v>
      </c>
      <c r="BD71" s="175" t="str">
        <f>IF(OR(IF(INDEX(Команды!$A$2:$AN$7500,MATCH(BC$3,Команды!$A$2:$A$7500,0),$E71+2)=Команды!$AJ$2,TRUE,FALSE),IF(INDEX(Команды!$A$2:$AN$7500,MATCH(BC$3,Команды!$A$2:$A$7500,0),$E71+2)=Команды!$AJ$3,TRUE,FALSE),IF(INDEX(Команды!$A$2:$AN$7500,MATCH(BC$3,Команды!$A$2:$A$7500,0),$E71+2)=Команды!$AJ$4,TRUE,FALSE),IF(INDEX(Команды!$A$2:$AN$7500,MATCH(BC$3,Команды!$A$2:$A$7500,0),$E71+2)=Команды!$AJ$5,TRUE,FALSE),IF(INDEX(Команды!$A$2:$AN$7500,MATCH(BC$3,Команды!$A$2:$A$7500,0),$E71+2)=Команды!$AJ$6,TRUE,FALSE),IF(INDEX(Команды!$A$2:$AN$7500,MATCH(BC$3,Команды!$A$2:$A$7500,0),$E71+2)=Команды!$AJ$7,TRUE,FALSE),IF(INDEX(Команды!$A$2:$AN$7500,MATCH(BC$3,Команды!$A$2:$A$7500,0),$E71+2)=Команды!$AJ$8,TRUE,FALSE),IF(INDEX(Команды!$A$2:$AN$7500,MATCH(BC$3,Команды!$A$2:$A$7500,0),$E71+2)=Команды!$AJ$9,TRUE,FALSE),IF(INDEX(Команды!$A$2:$AN$7500,MATCH(BC$3,Команды!$A$2:$A$7500,0),$E71+2)=Команды!$AJ$10,TRUE,FALSE),IF(INDEX(Команды!$A$2:$AN$7500,MATCH(BC$3,Команды!$A$2:$A$7500,0),$E71+2)=Команды!$AJ$11,TRUE,FALSE),IF(INDEX(Команды!$A$2:$AN$7500,MATCH(BC$3,Команды!$A$2:$A$7500,0),$E71+2)=Команды!$AJ$12,TRUE,FALSE),IF(INDEX(Команды!$A$2:$AN$7500,MATCH(BC$3,Команды!$A$2:$A$7500,0),$E71+2)=Команды!$AJ$13,TRUE,FALSE),IF(INDEX(Команды!$A$2:$AN$7500,MATCH(BC$3,Команды!$A$2:$A$7500,0),$E71+2)=Команды!$AJ$14,TRUE,FALSE),IF(INDEX(Команды!$A$2:$AN$7500,MATCH(BC$3,Команды!$A$2:$A$7500,0),$E71+2)=Команды!$AJ$15,TRUE,FALSE),IF(INDEX(Команды!$A$2:$AN$7500,MATCH(BC$3,Команды!$A$2:$A$7500,0),$E71+2)=Команды!$AJ$16,TRUE,FALSE),IF(INDEX(Команды!$A$2:$AN$7500,MATCH(BC$3,Команды!$A$2:$A$7500,0),$E71+2)=Команды!$AJ$17,TRUE,FALSE),IF(INDEX(Команды!$A$2:$AN$7500,MATCH(BC$3,Команды!$A$2:$A$7500,0),$E71+2)=Команды!$AJ$18,TRUE,FALSE),IF(INDEX(Команды!$A$2:$AN$7500,MATCH(BC$3,Команды!$A$2:$A$7500,0),$E71+2)=Команды!$AJ$19,TRUE,FALSE)),INDEX(Команды!$AJ$2:$AL$19,MATCH(INDEX(Команды!$A$2:$AN$7500,MATCH(BC$3,Команды!$A$2:$A$7500,0),$E71+2),Команды!$AJ$2:$AJ$19,0),3),0)</f>
        <v>В</v>
      </c>
      <c r="BE71" s="342"/>
      <c r="BF71" s="174" t="str">
        <f>IF(OR(IF(INDEX(Команды!$A$2:$AN$7500,MATCH(BF$3,Команды!$A$2:$A$7500,0),$E71+2)=Команды!$AJ$2,TRUE,FALSE),IF(INDEX(Команды!$A$2:$AN$7500,MATCH(BF$3,Команды!$A$2:$A$7500,0),$E71+2)=Команды!$AJ$3,TRUE,FALSE),IF(INDEX(Команды!$A$2:$AN$7500,MATCH(BF$3,Команды!$A$2:$A$7500,0),$E71+2)=Команды!$AJ$4,TRUE,FALSE),IF(INDEX(Команды!$A$2:$AN$7500,MATCH(BF$3,Команды!$A$2:$A$7500,0),$E71+2)=Команды!$AJ$5,TRUE,FALSE),IF(INDEX(Команды!$A$2:$AN$7500,MATCH(BF$3,Команды!$A$2:$A$7500,0),$E71+2)=Команды!$AJ$6,TRUE,FALSE),IF(INDEX(Команды!$A$2:$AN$7500,MATCH(BF$3,Команды!$A$2:$A$7500,0),$E71+2)=Команды!$AJ$7,TRUE,FALSE),IF(INDEX(Команды!$A$2:$AN$7500,MATCH(BF$3,Команды!$A$2:$A$7500,0),$E71+2)=Команды!$AJ$8,TRUE,FALSE),IF(INDEX(Команды!$A$2:$AN$7500,MATCH(BF$3,Команды!$A$2:$A$7500,0),$E71+2)=Команды!$AJ$9,TRUE,FALSE),IF(INDEX(Команды!$A$2:$AN$7500,MATCH(BF$3,Команды!$A$2:$A$7500,0),$E71+2)=Команды!$AJ$10,TRUE,FALSE),IF(INDEX(Команды!$A$2:$AN$7500,MATCH(BF$3,Команды!$A$2:$A$7500,0),$E71+2)=Команды!$AJ$11,TRUE,FALSE),IF(INDEX(Команды!$A$2:$AN$7500,MATCH(BF$3,Команды!$A$2:$A$7500,0),$E71+2)=Команды!$AJ$12,TRUE,FALSE),IF(INDEX(Команды!$A$2:$AN$7500,MATCH(BF$3,Команды!$A$2:$A$7500,0),$E71+2)=Команды!$AJ$13,TRUE,FALSE),IF(INDEX(Команды!$A$2:$AN$7500,MATCH(BF$3,Команды!$A$2:$A$7500,0),$E71+2)=Команды!$AJ$14,TRUE,FALSE),IF(INDEX(Команды!$A$2:$AN$7500,MATCH(BF$3,Команды!$A$2:$A$7500,0),$E71+2)=Команды!$AJ$15,TRUE,FALSE),IF(INDEX(Команды!$A$2:$AN$7500,MATCH(BF$3,Команды!$A$2:$A$7500,0),$E71+2)=Команды!$AJ$16,TRUE,FALSE),,IF(INDEX(Команды!$A$2:$AN$7500,MATCH(BF$3,Команды!$A$2:$A$7500,0),$E71+2)=Команды!$AJ$17,TRUE,FALSE),,IF(INDEX(Команды!$A$2:$AN$7500,MATCH(BF$3,Команды!$A$2:$A$7500,0),$E71+2)=Команды!$AJ$18,TRUE,FALSE),,IF(INDEX(Команды!$A$2:$AN$7500,MATCH(BF$3,Команды!$A$2:$A$7500,0),$E71+2)=Команды!$AJ$19,TRUE,FALSE)),INDEX(Команды!$AJ$2:$AK$19,MATCH(INDEX(Команды!$A$2:$AN$7500,MATCH(BF$3,Команды!$A$2:$A$7500,0),$E71+2),Команды!$AJ$2:$AJ$19,0),2),0)</f>
        <v>В</v>
      </c>
      <c r="BG71" s="175" t="str">
        <f>IF(OR(IF(INDEX(Команды!$A$2:$AN$7500,MATCH(BF$3,Команды!$A$2:$A$7500,0),$E71+2)=Команды!$AJ$2,TRUE,FALSE),IF(INDEX(Команды!$A$2:$AN$7500,MATCH(BF$3,Команды!$A$2:$A$7500,0),$E71+2)=Команды!$AJ$3,TRUE,FALSE),IF(INDEX(Команды!$A$2:$AN$7500,MATCH(BF$3,Команды!$A$2:$A$7500,0),$E71+2)=Команды!$AJ$4,TRUE,FALSE),IF(INDEX(Команды!$A$2:$AN$7500,MATCH(BF$3,Команды!$A$2:$A$7500,0),$E71+2)=Команды!$AJ$5,TRUE,FALSE),IF(INDEX(Команды!$A$2:$AN$7500,MATCH(BF$3,Команды!$A$2:$A$7500,0),$E71+2)=Команды!$AJ$6,TRUE,FALSE),IF(INDEX(Команды!$A$2:$AN$7500,MATCH(BF$3,Команды!$A$2:$A$7500,0),$E71+2)=Команды!$AJ$7,TRUE,FALSE),IF(INDEX(Команды!$A$2:$AN$7500,MATCH(BF$3,Команды!$A$2:$A$7500,0),$E71+2)=Команды!$AJ$8,TRUE,FALSE),IF(INDEX(Команды!$A$2:$AN$7500,MATCH(BF$3,Команды!$A$2:$A$7500,0),$E71+2)=Команды!$AJ$9,TRUE,FALSE),IF(INDEX(Команды!$A$2:$AN$7500,MATCH(BF$3,Команды!$A$2:$A$7500,0),$E71+2)=Команды!$AJ$10,TRUE,FALSE),IF(INDEX(Команды!$A$2:$AN$7500,MATCH(BF$3,Команды!$A$2:$A$7500,0),$E71+2)=Команды!$AJ$11,TRUE,FALSE),IF(INDEX(Команды!$A$2:$AN$7500,MATCH(BF$3,Команды!$A$2:$A$7500,0),$E71+2)=Команды!$AJ$12,TRUE,FALSE),IF(INDEX(Команды!$A$2:$AN$7500,MATCH(BF$3,Команды!$A$2:$A$7500,0),$E71+2)=Команды!$AJ$13,TRUE,FALSE),IF(INDEX(Команды!$A$2:$AN$7500,MATCH(BF$3,Команды!$A$2:$A$7500,0),$E71+2)=Команды!$AJ$14,TRUE,FALSE),IF(INDEX(Команды!$A$2:$AN$7500,MATCH(BF$3,Команды!$A$2:$A$7500,0),$E71+2)=Команды!$AJ$15,TRUE,FALSE),IF(INDEX(Команды!$A$2:$AN$7500,MATCH(BF$3,Команды!$A$2:$A$7500,0),$E71+2)=Команды!$AJ$16,TRUE,FALSE),IF(INDEX(Команды!$A$2:$AN$7500,MATCH(BF$3,Команды!$A$2:$A$7500,0),$E71+2)=Команды!$AJ$17,TRUE,FALSE),IF(INDEX(Команды!$A$2:$AN$7500,MATCH(BF$3,Команды!$A$2:$A$7500,0),$E71+2)=Команды!$AJ$18,TRUE,FALSE),IF(INDEX(Команды!$A$2:$AN$7500,MATCH(BF$3,Команды!$A$2:$A$7500,0),$E71+2)=Команды!$AJ$19,TRUE,FALSE)),INDEX(Команды!$AJ$2:$AL$19,MATCH(INDEX(Команды!$A$2:$AN$7500,MATCH(BF$3,Команды!$A$2:$A$7500,0),$E71+2),Команды!$AJ$2:$AJ$19,0),3),0)</f>
        <v>В</v>
      </c>
      <c r="BH71" s="342"/>
      <c r="BI71" s="174" t="str">
        <f>IF(OR(IF(INDEX(Команды!$A$2:$AN$7500,MATCH(BI$3,Команды!$A$2:$A$7500,0),$E71+2)=Команды!$AJ$2,TRUE,FALSE),IF(INDEX(Команды!$A$2:$AN$7500,MATCH(BI$3,Команды!$A$2:$A$7500,0),$E71+2)=Команды!$AJ$3,TRUE,FALSE),IF(INDEX(Команды!$A$2:$AN$7500,MATCH(BI$3,Команды!$A$2:$A$7500,0),$E71+2)=Команды!$AJ$4,TRUE,FALSE),IF(INDEX(Команды!$A$2:$AN$7500,MATCH(BI$3,Команды!$A$2:$A$7500,0),$E71+2)=Команды!$AJ$5,TRUE,FALSE),IF(INDEX(Команды!$A$2:$AN$7500,MATCH(BI$3,Команды!$A$2:$A$7500,0),$E71+2)=Команды!$AJ$6,TRUE,FALSE),IF(INDEX(Команды!$A$2:$AN$7500,MATCH(BI$3,Команды!$A$2:$A$7500,0),$E71+2)=Команды!$AJ$7,TRUE,FALSE),IF(INDEX(Команды!$A$2:$AN$7500,MATCH(BI$3,Команды!$A$2:$A$7500,0),$E71+2)=Команды!$AJ$8,TRUE,FALSE),IF(INDEX(Команды!$A$2:$AN$7500,MATCH(BI$3,Команды!$A$2:$A$7500,0),$E71+2)=Команды!$AJ$9,TRUE,FALSE),IF(INDEX(Команды!$A$2:$AN$7500,MATCH(BI$3,Команды!$A$2:$A$7500,0),$E71+2)=Команды!$AJ$10,TRUE,FALSE),IF(INDEX(Команды!$A$2:$AN$7500,MATCH(BI$3,Команды!$A$2:$A$7500,0),$E71+2)=Команды!$AJ$11,TRUE,FALSE),IF(INDEX(Команды!$A$2:$AN$7500,MATCH(BI$3,Команды!$A$2:$A$7500,0),$E71+2)=Команды!$AJ$12,TRUE,FALSE),IF(INDEX(Команды!$A$2:$AN$7500,MATCH(BI$3,Команды!$A$2:$A$7500,0),$E71+2)=Команды!$AJ$13,TRUE,FALSE),IF(INDEX(Команды!$A$2:$AN$7500,MATCH(BI$3,Команды!$A$2:$A$7500,0),$E71+2)=Команды!$AJ$14,TRUE,FALSE),IF(INDEX(Команды!$A$2:$AN$7500,MATCH(BI$3,Команды!$A$2:$A$7500,0),$E71+2)=Команды!$AJ$15,TRUE,FALSE),IF(INDEX(Команды!$A$2:$AN$7500,MATCH(BI$3,Команды!$A$2:$A$7500,0),$E71+2)=Команды!$AJ$16,TRUE,FALSE),,IF(INDEX(Команды!$A$2:$AN$7500,MATCH(BI$3,Команды!$A$2:$A$7500,0),$E71+2)=Команды!$AJ$17,TRUE,FALSE),,IF(INDEX(Команды!$A$2:$AN$7500,MATCH(BI$3,Команды!$A$2:$A$7500,0),$E71+2)=Команды!$AJ$18,TRUE,FALSE),,IF(INDEX(Команды!$A$2:$AN$7500,MATCH(BI$3,Команды!$A$2:$A$7500,0),$E71+2)=Команды!$AJ$19,TRUE,FALSE)),INDEX(Команды!$AJ$2:$AK$19,MATCH(INDEX(Команды!$A$2:$AN$7500,MATCH(BI$3,Команды!$A$2:$A$7500,0),$E71+2),Команды!$AJ$2:$AJ$19,0),2),0)</f>
        <v>В</v>
      </c>
      <c r="BJ71" s="175" t="str">
        <f>IF(OR(IF(INDEX(Команды!$A$2:$AN$7500,MATCH(BI$3,Команды!$A$2:$A$7500,0),$E71+2)=Команды!$AJ$2,TRUE,FALSE),IF(INDEX(Команды!$A$2:$AN$7500,MATCH(BI$3,Команды!$A$2:$A$7500,0),$E71+2)=Команды!$AJ$3,TRUE,FALSE),IF(INDEX(Команды!$A$2:$AN$7500,MATCH(BI$3,Команды!$A$2:$A$7500,0),$E71+2)=Команды!$AJ$4,TRUE,FALSE),IF(INDEX(Команды!$A$2:$AN$7500,MATCH(BI$3,Команды!$A$2:$A$7500,0),$E71+2)=Команды!$AJ$5,TRUE,FALSE),IF(INDEX(Команды!$A$2:$AN$7500,MATCH(BI$3,Команды!$A$2:$A$7500,0),$E71+2)=Команды!$AJ$6,TRUE,FALSE),IF(INDEX(Команды!$A$2:$AN$7500,MATCH(BI$3,Команды!$A$2:$A$7500,0),$E71+2)=Команды!$AJ$7,TRUE,FALSE),IF(INDEX(Команды!$A$2:$AN$7500,MATCH(BI$3,Команды!$A$2:$A$7500,0),$E71+2)=Команды!$AJ$8,TRUE,FALSE),IF(INDEX(Команды!$A$2:$AN$7500,MATCH(BI$3,Команды!$A$2:$A$7500,0),$E71+2)=Команды!$AJ$9,TRUE,FALSE),IF(INDEX(Команды!$A$2:$AN$7500,MATCH(BI$3,Команды!$A$2:$A$7500,0),$E71+2)=Команды!$AJ$10,TRUE,FALSE),IF(INDEX(Команды!$A$2:$AN$7500,MATCH(BI$3,Команды!$A$2:$A$7500,0),$E71+2)=Команды!$AJ$11,TRUE,FALSE),IF(INDEX(Команды!$A$2:$AN$7500,MATCH(BI$3,Команды!$A$2:$A$7500,0),$E71+2)=Команды!$AJ$12,TRUE,FALSE),IF(INDEX(Команды!$A$2:$AN$7500,MATCH(BI$3,Команды!$A$2:$A$7500,0),$E71+2)=Команды!$AJ$13,TRUE,FALSE),IF(INDEX(Команды!$A$2:$AN$7500,MATCH(BI$3,Команды!$A$2:$A$7500,0),$E71+2)=Команды!$AJ$14,TRUE,FALSE),IF(INDEX(Команды!$A$2:$AN$7500,MATCH(BI$3,Команды!$A$2:$A$7500,0),$E71+2)=Команды!$AJ$15,TRUE,FALSE),IF(INDEX(Команды!$A$2:$AN$7500,MATCH(BI$3,Команды!$A$2:$A$7500,0),$E71+2)=Команды!$AJ$16,TRUE,FALSE),IF(INDEX(Команды!$A$2:$AN$7500,MATCH(BI$3,Команды!$A$2:$A$7500,0),$E71+2)=Команды!$AJ$17,TRUE,FALSE),IF(INDEX(Команды!$A$2:$AN$7500,MATCH(BI$3,Команды!$A$2:$A$7500,0),$E71+2)=Команды!$AJ$18,TRUE,FALSE),IF(INDEX(Команды!$A$2:$AN$7500,MATCH(BI$3,Команды!$A$2:$A$7500,0),$E71+2)=Команды!$AJ$19,TRUE,FALSE)),INDEX(Команды!$AJ$2:$AL$19,MATCH(INDEX(Команды!$A$2:$AN$7500,MATCH(BI$3,Команды!$A$2:$A$7500,0),$E71+2),Команды!$AJ$2:$AJ$19,0),3),0)</f>
        <v>В</v>
      </c>
      <c r="BK71" s="342"/>
      <c r="BL71" s="174" t="str">
        <f>IF(OR(IF(INDEX(Команды!$A$2:$AN$7500,MATCH(BL$3,Команды!$A$2:$A$7500,0),$E71+2)=Команды!$AJ$2,TRUE,FALSE),IF(INDEX(Команды!$A$2:$AN$7500,MATCH(BL$3,Команды!$A$2:$A$7500,0),$E71+2)=Команды!$AJ$3,TRUE,FALSE),IF(INDEX(Команды!$A$2:$AN$7500,MATCH(BL$3,Команды!$A$2:$A$7500,0),$E71+2)=Команды!$AJ$4,TRUE,FALSE),IF(INDEX(Команды!$A$2:$AN$7500,MATCH(BL$3,Команды!$A$2:$A$7500,0),$E71+2)=Команды!$AJ$5,TRUE,FALSE),IF(INDEX(Команды!$A$2:$AN$7500,MATCH(BL$3,Команды!$A$2:$A$7500,0),$E71+2)=Команды!$AJ$6,TRUE,FALSE),IF(INDEX(Команды!$A$2:$AN$7500,MATCH(BL$3,Команды!$A$2:$A$7500,0),$E71+2)=Команды!$AJ$7,TRUE,FALSE),IF(INDEX(Команды!$A$2:$AN$7500,MATCH(BL$3,Команды!$A$2:$A$7500,0),$E71+2)=Команды!$AJ$8,TRUE,FALSE),IF(INDEX(Команды!$A$2:$AN$7500,MATCH(BL$3,Команды!$A$2:$A$7500,0),$E71+2)=Команды!$AJ$9,TRUE,FALSE),IF(INDEX(Команды!$A$2:$AN$7500,MATCH(BL$3,Команды!$A$2:$A$7500,0),$E71+2)=Команды!$AJ$10,TRUE,FALSE),IF(INDEX(Команды!$A$2:$AN$7500,MATCH(BL$3,Команды!$A$2:$A$7500,0),$E71+2)=Команды!$AJ$11,TRUE,FALSE),IF(INDEX(Команды!$A$2:$AN$7500,MATCH(BL$3,Команды!$A$2:$A$7500,0),$E71+2)=Команды!$AJ$12,TRUE,FALSE),IF(INDEX(Команды!$A$2:$AN$7500,MATCH(BL$3,Команды!$A$2:$A$7500,0),$E71+2)=Команды!$AJ$13,TRUE,FALSE),IF(INDEX(Команды!$A$2:$AN$7500,MATCH(BL$3,Команды!$A$2:$A$7500,0),$E71+2)=Команды!$AJ$14,TRUE,FALSE),IF(INDEX(Команды!$A$2:$AN$7500,MATCH(BL$3,Команды!$A$2:$A$7500,0),$E71+2)=Команды!$AJ$15,TRUE,FALSE),IF(INDEX(Команды!$A$2:$AN$7500,MATCH(BL$3,Команды!$A$2:$A$7500,0),$E71+2)=Команды!$AJ$16,TRUE,FALSE),,IF(INDEX(Команды!$A$2:$AN$7500,MATCH(BL$3,Команды!$A$2:$A$7500,0),$E71+2)=Команды!$AJ$17,TRUE,FALSE),,IF(INDEX(Команды!$A$2:$AN$7500,MATCH(BL$3,Команды!$A$2:$A$7500,0),$E71+2)=Команды!$AJ$18,TRUE,FALSE),,IF(INDEX(Команды!$A$2:$AN$7500,MATCH(BL$3,Команды!$A$2:$A$7500,0),$E71+2)=Команды!$AJ$19,TRUE,FALSE)),INDEX(Команды!$AJ$2:$AK$19,MATCH(INDEX(Команды!$A$2:$AN$7500,MATCH(BL$3,Команды!$A$2:$A$7500,0),$E71+2),Команды!$AJ$2:$AJ$19,0),2),0)</f>
        <v>В</v>
      </c>
      <c r="BM71" s="175" t="str">
        <f>IF(OR(IF(INDEX(Команды!$A$2:$AN$7500,MATCH(BL$3,Команды!$A$2:$A$7500,0),$E71+2)=Команды!$AJ$2,TRUE,FALSE),IF(INDEX(Команды!$A$2:$AN$7500,MATCH(BL$3,Команды!$A$2:$A$7500,0),$E71+2)=Команды!$AJ$3,TRUE,FALSE),IF(INDEX(Команды!$A$2:$AN$7500,MATCH(BL$3,Команды!$A$2:$A$7500,0),$E71+2)=Команды!$AJ$4,TRUE,FALSE),IF(INDEX(Команды!$A$2:$AN$7500,MATCH(BL$3,Команды!$A$2:$A$7500,0),$E71+2)=Команды!$AJ$5,TRUE,FALSE),IF(INDEX(Команды!$A$2:$AN$7500,MATCH(BL$3,Команды!$A$2:$A$7500,0),$E71+2)=Команды!$AJ$6,TRUE,FALSE),IF(INDEX(Команды!$A$2:$AN$7500,MATCH(BL$3,Команды!$A$2:$A$7500,0),$E71+2)=Команды!$AJ$7,TRUE,FALSE),IF(INDEX(Команды!$A$2:$AN$7500,MATCH(BL$3,Команды!$A$2:$A$7500,0),$E71+2)=Команды!$AJ$8,TRUE,FALSE),IF(INDEX(Команды!$A$2:$AN$7500,MATCH(BL$3,Команды!$A$2:$A$7500,0),$E71+2)=Команды!$AJ$9,TRUE,FALSE),IF(INDEX(Команды!$A$2:$AN$7500,MATCH(BL$3,Команды!$A$2:$A$7500,0),$E71+2)=Команды!$AJ$10,TRUE,FALSE),IF(INDEX(Команды!$A$2:$AN$7500,MATCH(BL$3,Команды!$A$2:$A$7500,0),$E71+2)=Команды!$AJ$11,TRUE,FALSE),IF(INDEX(Команды!$A$2:$AN$7500,MATCH(BL$3,Команды!$A$2:$A$7500,0),$E71+2)=Команды!$AJ$12,TRUE,FALSE),IF(INDEX(Команды!$A$2:$AN$7500,MATCH(BL$3,Команды!$A$2:$A$7500,0),$E71+2)=Команды!$AJ$13,TRUE,FALSE),IF(INDEX(Команды!$A$2:$AN$7500,MATCH(BL$3,Команды!$A$2:$A$7500,0),$E71+2)=Команды!$AJ$14,TRUE,FALSE),IF(INDEX(Команды!$A$2:$AN$7500,MATCH(BL$3,Команды!$A$2:$A$7500,0),$E71+2)=Команды!$AJ$15,TRUE,FALSE),IF(INDEX(Команды!$A$2:$AN$7500,MATCH(BL$3,Команды!$A$2:$A$7500,0),$E71+2)=Команды!$AJ$16,TRUE,FALSE),IF(INDEX(Команды!$A$2:$AN$7500,MATCH(BL$3,Команды!$A$2:$A$7500,0),$E71+2)=Команды!$AJ$17,TRUE,FALSE),IF(INDEX(Команды!$A$2:$AN$7500,MATCH(BL$3,Команды!$A$2:$A$7500,0),$E71+2)=Команды!$AJ$18,TRUE,FALSE),IF(INDEX(Команды!$A$2:$AN$7500,MATCH(BL$3,Команды!$A$2:$A$7500,0),$E71+2)=Команды!$AJ$19,TRUE,FALSE)),INDEX(Команды!$AJ$2:$AL$19,MATCH(INDEX(Команды!$A$2:$AN$7500,MATCH(BL$3,Команды!$A$2:$A$7500,0),$E71+2),Команды!$AJ$2:$AJ$19,0),3),0)</f>
        <v>В</v>
      </c>
      <c r="BN71" s="342"/>
      <c r="BO71" s="174" t="str">
        <f>IF(OR(IF(INDEX(Команды!$A$2:$AN$7500,MATCH(BO$3,Команды!$A$2:$A$7500,0),$E71+2)=Команды!$AJ$2,TRUE,FALSE),IF(INDEX(Команды!$A$2:$AN$7500,MATCH(BO$3,Команды!$A$2:$A$7500,0),$E71+2)=Команды!$AJ$3,TRUE,FALSE),IF(INDEX(Команды!$A$2:$AN$7500,MATCH(BO$3,Команды!$A$2:$A$7500,0),$E71+2)=Команды!$AJ$4,TRUE,FALSE),IF(INDEX(Команды!$A$2:$AN$7500,MATCH(BO$3,Команды!$A$2:$A$7500,0),$E71+2)=Команды!$AJ$5,TRUE,FALSE),IF(INDEX(Команды!$A$2:$AN$7500,MATCH(BO$3,Команды!$A$2:$A$7500,0),$E71+2)=Команды!$AJ$6,TRUE,FALSE),IF(INDEX(Команды!$A$2:$AN$7500,MATCH(BO$3,Команды!$A$2:$A$7500,0),$E71+2)=Команды!$AJ$7,TRUE,FALSE),IF(INDEX(Команды!$A$2:$AN$7500,MATCH(BO$3,Команды!$A$2:$A$7500,0),$E71+2)=Команды!$AJ$8,TRUE,FALSE),IF(INDEX(Команды!$A$2:$AN$7500,MATCH(BO$3,Команды!$A$2:$A$7500,0),$E71+2)=Команды!$AJ$9,TRUE,FALSE),IF(INDEX(Команды!$A$2:$AN$7500,MATCH(BO$3,Команды!$A$2:$A$7500,0),$E71+2)=Команды!$AJ$10,TRUE,FALSE),IF(INDEX(Команды!$A$2:$AN$7500,MATCH(BO$3,Команды!$A$2:$A$7500,0),$E71+2)=Команды!$AJ$11,TRUE,FALSE),IF(INDEX(Команды!$A$2:$AN$7500,MATCH(BO$3,Команды!$A$2:$A$7500,0),$E71+2)=Команды!$AJ$12,TRUE,FALSE),IF(INDEX(Команды!$A$2:$AN$7500,MATCH(BO$3,Команды!$A$2:$A$7500,0),$E71+2)=Команды!$AJ$13,TRUE,FALSE),IF(INDEX(Команды!$A$2:$AN$7500,MATCH(BO$3,Команды!$A$2:$A$7500,0),$E71+2)=Команды!$AJ$14,TRUE,FALSE),IF(INDEX(Команды!$A$2:$AN$7500,MATCH(BO$3,Команды!$A$2:$A$7500,0),$E71+2)=Команды!$AJ$15,TRUE,FALSE),IF(INDEX(Команды!$A$2:$AN$7500,MATCH(BO$3,Команды!$A$2:$A$7500,0),$E71+2)=Команды!$AJ$16,TRUE,FALSE),,IF(INDEX(Команды!$A$2:$AN$7500,MATCH(BO$3,Команды!$A$2:$A$7500,0),$E71+2)=Команды!$AJ$17,TRUE,FALSE),,IF(INDEX(Команды!$A$2:$AN$7500,MATCH(BO$3,Команды!$A$2:$A$7500,0),$E71+2)=Команды!$AJ$18,TRUE,FALSE),,IF(INDEX(Команды!$A$2:$AN$7500,MATCH(BO$3,Команды!$A$2:$A$7500,0),$E71+2)=Команды!$AJ$19,TRUE,FALSE)),INDEX(Команды!$AJ$2:$AK$19,MATCH(INDEX(Команды!$A$2:$AN$7500,MATCH(BO$3,Команды!$A$2:$A$7500,0),$E71+2),Команды!$AJ$2:$AJ$19,0),2),0)</f>
        <v>В</v>
      </c>
      <c r="BP71" s="175" t="str">
        <f>IF(OR(IF(INDEX(Команды!$A$2:$AN$7500,MATCH(BO$3,Команды!$A$2:$A$7500,0),$E71+2)=Команды!$AJ$2,TRUE,FALSE),IF(INDEX(Команды!$A$2:$AN$7500,MATCH(BO$3,Команды!$A$2:$A$7500,0),$E71+2)=Команды!$AJ$3,TRUE,FALSE),IF(INDEX(Команды!$A$2:$AN$7500,MATCH(BO$3,Команды!$A$2:$A$7500,0),$E71+2)=Команды!$AJ$4,TRUE,FALSE),IF(INDEX(Команды!$A$2:$AN$7500,MATCH(BO$3,Команды!$A$2:$A$7500,0),$E71+2)=Команды!$AJ$5,TRUE,FALSE),IF(INDEX(Команды!$A$2:$AN$7500,MATCH(BO$3,Команды!$A$2:$A$7500,0),$E71+2)=Команды!$AJ$6,TRUE,FALSE),IF(INDEX(Команды!$A$2:$AN$7500,MATCH(BO$3,Команды!$A$2:$A$7500,0),$E71+2)=Команды!$AJ$7,TRUE,FALSE),IF(INDEX(Команды!$A$2:$AN$7500,MATCH(BO$3,Команды!$A$2:$A$7500,0),$E71+2)=Команды!$AJ$8,TRUE,FALSE),IF(INDEX(Команды!$A$2:$AN$7500,MATCH(BO$3,Команды!$A$2:$A$7500,0),$E71+2)=Команды!$AJ$9,TRUE,FALSE),IF(INDEX(Команды!$A$2:$AN$7500,MATCH(BO$3,Команды!$A$2:$A$7500,0),$E71+2)=Команды!$AJ$10,TRUE,FALSE),IF(INDEX(Команды!$A$2:$AN$7500,MATCH(BO$3,Команды!$A$2:$A$7500,0),$E71+2)=Команды!$AJ$11,TRUE,FALSE),IF(INDEX(Команды!$A$2:$AN$7500,MATCH(BO$3,Команды!$A$2:$A$7500,0),$E71+2)=Команды!$AJ$12,TRUE,FALSE),IF(INDEX(Команды!$A$2:$AN$7500,MATCH(BO$3,Команды!$A$2:$A$7500,0),$E71+2)=Команды!$AJ$13,TRUE,FALSE),IF(INDEX(Команды!$A$2:$AN$7500,MATCH(BO$3,Команды!$A$2:$A$7500,0),$E71+2)=Команды!$AJ$14,TRUE,FALSE),IF(INDEX(Команды!$A$2:$AN$7500,MATCH(BO$3,Команды!$A$2:$A$7500,0),$E71+2)=Команды!$AJ$15,TRUE,FALSE),IF(INDEX(Команды!$A$2:$AN$7500,MATCH(BO$3,Команды!$A$2:$A$7500,0),$E71+2)=Команды!$AJ$16,TRUE,FALSE),IF(INDEX(Команды!$A$2:$AN$7500,MATCH(BO$3,Команды!$A$2:$A$7500,0),$E71+2)=Команды!$AJ$17,TRUE,FALSE),IF(INDEX(Команды!$A$2:$AN$7500,MATCH(BO$3,Команды!$A$2:$A$7500,0),$E71+2)=Команды!$AJ$18,TRUE,FALSE),IF(INDEX(Команды!$A$2:$AN$7500,MATCH(BO$3,Команды!$A$2:$A$7500,0),$E71+2)=Команды!$AJ$19,TRUE,FALSE)),INDEX(Команды!$AJ$2:$AL$19,MATCH(INDEX(Команды!$A$2:$AN$7500,MATCH(BO$3,Команды!$A$2:$A$7500,0),$E71+2),Команды!$AJ$2:$AJ$19,0),3),0)</f>
        <v>В</v>
      </c>
      <c r="BQ71" s="342"/>
      <c r="BR71" s="174" t="str">
        <f>IF(OR(IF(INDEX(Команды!$A$2:$AN$7500,MATCH(BR$3,Команды!$A$2:$A$7500,0),$E71+2)=Команды!$AJ$2,TRUE,FALSE),IF(INDEX(Команды!$A$2:$AN$7500,MATCH(BR$3,Команды!$A$2:$A$7500,0),$E71+2)=Команды!$AJ$3,TRUE,FALSE),IF(INDEX(Команды!$A$2:$AN$7500,MATCH(BR$3,Команды!$A$2:$A$7500,0),$E71+2)=Команды!$AJ$4,TRUE,FALSE),IF(INDEX(Команды!$A$2:$AN$7500,MATCH(BR$3,Команды!$A$2:$A$7500,0),$E71+2)=Команды!$AJ$5,TRUE,FALSE),IF(INDEX(Команды!$A$2:$AN$7500,MATCH(BR$3,Команды!$A$2:$A$7500,0),$E71+2)=Команды!$AJ$6,TRUE,FALSE),IF(INDEX(Команды!$A$2:$AN$7500,MATCH(BR$3,Команды!$A$2:$A$7500,0),$E71+2)=Команды!$AJ$7,TRUE,FALSE),IF(INDEX(Команды!$A$2:$AN$7500,MATCH(BR$3,Команды!$A$2:$A$7500,0),$E71+2)=Команды!$AJ$8,TRUE,FALSE),IF(INDEX(Команды!$A$2:$AN$7500,MATCH(BR$3,Команды!$A$2:$A$7500,0),$E71+2)=Команды!$AJ$9,TRUE,FALSE),IF(INDEX(Команды!$A$2:$AN$7500,MATCH(BR$3,Команды!$A$2:$A$7500,0),$E71+2)=Команды!$AJ$10,TRUE,FALSE),IF(INDEX(Команды!$A$2:$AN$7500,MATCH(BR$3,Команды!$A$2:$A$7500,0),$E71+2)=Команды!$AJ$11,TRUE,FALSE),IF(INDEX(Команды!$A$2:$AN$7500,MATCH(BR$3,Команды!$A$2:$A$7500,0),$E71+2)=Команды!$AJ$12,TRUE,FALSE),IF(INDEX(Команды!$A$2:$AN$7500,MATCH(BR$3,Команды!$A$2:$A$7500,0),$E71+2)=Команды!$AJ$13,TRUE,FALSE),IF(INDEX(Команды!$A$2:$AN$7500,MATCH(BR$3,Команды!$A$2:$A$7500,0),$E71+2)=Команды!$AJ$14,TRUE,FALSE),IF(INDEX(Команды!$A$2:$AN$7500,MATCH(BR$3,Команды!$A$2:$A$7500,0),$E71+2)=Команды!$AJ$15,TRUE,FALSE),IF(INDEX(Команды!$A$2:$AN$7500,MATCH(BR$3,Команды!$A$2:$A$7500,0),$E71+2)=Команды!$AJ$16,TRUE,FALSE),,IF(INDEX(Команды!$A$2:$AN$7500,MATCH(BR$3,Команды!$A$2:$A$7500,0),$E71+2)=Команды!$AJ$17,TRUE,FALSE),,IF(INDEX(Команды!$A$2:$AN$7500,MATCH(BR$3,Команды!$A$2:$A$7500,0),$E71+2)=Команды!$AJ$18,TRUE,FALSE),,IF(INDEX(Команды!$A$2:$AN$7500,MATCH(BR$3,Команды!$A$2:$A$7500,0),$E71+2)=Команды!$AJ$19,TRUE,FALSE)),INDEX(Команды!$AJ$2:$AK$19,MATCH(INDEX(Команды!$A$2:$AN$7500,MATCH(BR$3,Команды!$A$2:$A$7500,0),$E71+2),Команды!$AJ$2:$AJ$19,0),2),0)</f>
        <v>В</v>
      </c>
      <c r="BS71" s="175" t="str">
        <f>IF(OR(IF(INDEX(Команды!$A$2:$AN$7500,MATCH(BR$3,Команды!$A$2:$A$7500,0),$E71+2)=Команды!$AJ$2,TRUE,FALSE),IF(INDEX(Команды!$A$2:$AN$7500,MATCH(BR$3,Команды!$A$2:$A$7500,0),$E71+2)=Команды!$AJ$3,TRUE,FALSE),IF(INDEX(Команды!$A$2:$AN$7500,MATCH(BR$3,Команды!$A$2:$A$7500,0),$E71+2)=Команды!$AJ$4,TRUE,FALSE),IF(INDEX(Команды!$A$2:$AN$7500,MATCH(BR$3,Команды!$A$2:$A$7500,0),$E71+2)=Команды!$AJ$5,TRUE,FALSE),IF(INDEX(Команды!$A$2:$AN$7500,MATCH(BR$3,Команды!$A$2:$A$7500,0),$E71+2)=Команды!$AJ$6,TRUE,FALSE),IF(INDEX(Команды!$A$2:$AN$7500,MATCH(BR$3,Команды!$A$2:$A$7500,0),$E71+2)=Команды!$AJ$7,TRUE,FALSE),IF(INDEX(Команды!$A$2:$AN$7500,MATCH(BR$3,Команды!$A$2:$A$7500,0),$E71+2)=Команды!$AJ$8,TRUE,FALSE),IF(INDEX(Команды!$A$2:$AN$7500,MATCH(BR$3,Команды!$A$2:$A$7500,0),$E71+2)=Команды!$AJ$9,TRUE,FALSE),IF(INDEX(Команды!$A$2:$AN$7500,MATCH(BR$3,Команды!$A$2:$A$7500,0),$E71+2)=Команды!$AJ$10,TRUE,FALSE),IF(INDEX(Команды!$A$2:$AN$7500,MATCH(BR$3,Команды!$A$2:$A$7500,0),$E71+2)=Команды!$AJ$11,TRUE,FALSE),IF(INDEX(Команды!$A$2:$AN$7500,MATCH(BR$3,Команды!$A$2:$A$7500,0),$E71+2)=Команды!$AJ$12,TRUE,FALSE),IF(INDEX(Команды!$A$2:$AN$7500,MATCH(BR$3,Команды!$A$2:$A$7500,0),$E71+2)=Команды!$AJ$13,TRUE,FALSE),IF(INDEX(Команды!$A$2:$AN$7500,MATCH(BR$3,Команды!$A$2:$A$7500,0),$E71+2)=Команды!$AJ$14,TRUE,FALSE),IF(INDEX(Команды!$A$2:$AN$7500,MATCH(BR$3,Команды!$A$2:$A$7500,0),$E71+2)=Команды!$AJ$15,TRUE,FALSE),IF(INDEX(Команды!$A$2:$AN$7500,MATCH(BR$3,Команды!$A$2:$A$7500,0),$E71+2)=Команды!$AJ$16,TRUE,FALSE),IF(INDEX(Команды!$A$2:$AN$7500,MATCH(BR$3,Команды!$A$2:$A$7500,0),$E71+2)=Команды!$AJ$17,TRUE,FALSE),IF(INDEX(Команды!$A$2:$AN$7500,MATCH(BR$3,Команды!$A$2:$A$7500,0),$E71+2)=Команды!$AJ$18,TRUE,FALSE),IF(INDEX(Команды!$A$2:$AN$7500,MATCH(BR$3,Команды!$A$2:$A$7500,0),$E71+2)=Команды!$AJ$19,TRUE,FALSE)),INDEX(Команды!$AJ$2:$AL$19,MATCH(INDEX(Команды!$A$2:$AN$7500,MATCH(BR$3,Команды!$A$2:$A$7500,0),$E71+2),Команды!$AJ$2:$AJ$19,0),3),0)</f>
        <v>В</v>
      </c>
      <c r="BT71" s="342"/>
      <c r="BU71" s="174" t="str">
        <f>IF(OR(IF(INDEX(Команды!$A$2:$AN$7500,MATCH(BU$3,Команды!$A$2:$A$7500,0),$E71+2)=Команды!$AJ$2,TRUE,FALSE),IF(INDEX(Команды!$A$2:$AN$7500,MATCH(BU$3,Команды!$A$2:$A$7500,0),$E71+2)=Команды!$AJ$3,TRUE,FALSE),IF(INDEX(Команды!$A$2:$AN$7500,MATCH(BU$3,Команды!$A$2:$A$7500,0),$E71+2)=Команды!$AJ$4,TRUE,FALSE),IF(INDEX(Команды!$A$2:$AN$7500,MATCH(BU$3,Команды!$A$2:$A$7500,0),$E71+2)=Команды!$AJ$5,TRUE,FALSE),IF(INDEX(Команды!$A$2:$AN$7500,MATCH(BU$3,Команды!$A$2:$A$7500,0),$E71+2)=Команды!$AJ$6,TRUE,FALSE),IF(INDEX(Команды!$A$2:$AN$7500,MATCH(BU$3,Команды!$A$2:$A$7500,0),$E71+2)=Команды!$AJ$7,TRUE,FALSE),IF(INDEX(Команды!$A$2:$AN$7500,MATCH(BU$3,Команды!$A$2:$A$7500,0),$E71+2)=Команды!$AJ$8,TRUE,FALSE),IF(INDEX(Команды!$A$2:$AN$7500,MATCH(BU$3,Команды!$A$2:$A$7500,0),$E71+2)=Команды!$AJ$9,TRUE,FALSE),IF(INDEX(Команды!$A$2:$AN$7500,MATCH(BU$3,Команды!$A$2:$A$7500,0),$E71+2)=Команды!$AJ$10,TRUE,FALSE),IF(INDEX(Команды!$A$2:$AN$7500,MATCH(BU$3,Команды!$A$2:$A$7500,0),$E71+2)=Команды!$AJ$11,TRUE,FALSE),IF(INDEX(Команды!$A$2:$AN$7500,MATCH(BU$3,Команды!$A$2:$A$7500,0),$E71+2)=Команды!$AJ$12,TRUE,FALSE),IF(INDEX(Команды!$A$2:$AN$7500,MATCH(BU$3,Команды!$A$2:$A$7500,0),$E71+2)=Команды!$AJ$13,TRUE,FALSE),IF(INDEX(Команды!$A$2:$AN$7500,MATCH(BU$3,Команды!$A$2:$A$7500,0),$E71+2)=Команды!$AJ$14,TRUE,FALSE),IF(INDEX(Команды!$A$2:$AN$7500,MATCH(BU$3,Команды!$A$2:$A$7500,0),$E71+2)=Команды!$AJ$15,TRUE,FALSE),IF(INDEX(Команды!$A$2:$AN$7500,MATCH(BU$3,Команды!$A$2:$A$7500,0),$E71+2)=Команды!$AJ$16,TRUE,FALSE),,IF(INDEX(Команды!$A$2:$AN$7500,MATCH(BU$3,Команды!$A$2:$A$7500,0),$E71+2)=Команды!$AJ$17,TRUE,FALSE),,IF(INDEX(Команды!$A$2:$AN$7500,MATCH(BU$3,Команды!$A$2:$A$7500,0),$E71+2)=Команды!$AJ$18,TRUE,FALSE),,IF(INDEX(Команды!$A$2:$AN$7500,MATCH(BU$3,Команды!$A$2:$A$7500,0),$E71+2)=Команды!$AJ$19,TRUE,FALSE)),INDEX(Команды!$AJ$2:$AK$19,MATCH(INDEX(Команды!$A$2:$AN$7500,MATCH(BU$3,Команды!$A$2:$A$7500,0),$E71+2),Команды!$AJ$2:$AJ$19,0),2),0)</f>
        <v>В</v>
      </c>
      <c r="BV71" s="175" t="str">
        <f>IF(OR(IF(INDEX(Команды!$A$2:$AN$7500,MATCH(BU$3,Команды!$A$2:$A$7500,0),$E71+2)=Команды!$AJ$2,TRUE,FALSE),IF(INDEX(Команды!$A$2:$AN$7500,MATCH(BU$3,Команды!$A$2:$A$7500,0),$E71+2)=Команды!$AJ$3,TRUE,FALSE),IF(INDEX(Команды!$A$2:$AN$7500,MATCH(BU$3,Команды!$A$2:$A$7500,0),$E71+2)=Команды!$AJ$4,TRUE,FALSE),IF(INDEX(Команды!$A$2:$AN$7500,MATCH(BU$3,Команды!$A$2:$A$7500,0),$E71+2)=Команды!$AJ$5,TRUE,FALSE),IF(INDEX(Команды!$A$2:$AN$7500,MATCH(BU$3,Команды!$A$2:$A$7500,0),$E71+2)=Команды!$AJ$6,TRUE,FALSE),IF(INDEX(Команды!$A$2:$AN$7500,MATCH(BU$3,Команды!$A$2:$A$7500,0),$E71+2)=Команды!$AJ$7,TRUE,FALSE),IF(INDEX(Команды!$A$2:$AN$7500,MATCH(BU$3,Команды!$A$2:$A$7500,0),$E71+2)=Команды!$AJ$8,TRUE,FALSE),IF(INDEX(Команды!$A$2:$AN$7500,MATCH(BU$3,Команды!$A$2:$A$7500,0),$E71+2)=Команды!$AJ$9,TRUE,FALSE),IF(INDEX(Команды!$A$2:$AN$7500,MATCH(BU$3,Команды!$A$2:$A$7500,0),$E71+2)=Команды!$AJ$10,TRUE,FALSE),IF(INDEX(Команды!$A$2:$AN$7500,MATCH(BU$3,Команды!$A$2:$A$7500,0),$E71+2)=Команды!$AJ$11,TRUE,FALSE),IF(INDEX(Команды!$A$2:$AN$7500,MATCH(BU$3,Команды!$A$2:$A$7500,0),$E71+2)=Команды!$AJ$12,TRUE,FALSE),IF(INDEX(Команды!$A$2:$AN$7500,MATCH(BU$3,Команды!$A$2:$A$7500,0),$E71+2)=Команды!$AJ$13,TRUE,FALSE),IF(INDEX(Команды!$A$2:$AN$7500,MATCH(BU$3,Команды!$A$2:$A$7500,0),$E71+2)=Команды!$AJ$14,TRUE,FALSE),IF(INDEX(Команды!$A$2:$AN$7500,MATCH(BU$3,Команды!$A$2:$A$7500,0),$E71+2)=Команды!$AJ$15,TRUE,FALSE),IF(INDEX(Команды!$A$2:$AN$7500,MATCH(BU$3,Команды!$A$2:$A$7500,0),$E71+2)=Команды!$AJ$16,TRUE,FALSE),IF(INDEX(Команды!$A$2:$AN$7500,MATCH(BU$3,Команды!$A$2:$A$7500,0),$E71+2)=Команды!$AJ$17,TRUE,FALSE),IF(INDEX(Команды!$A$2:$AN$7500,MATCH(BU$3,Команды!$A$2:$A$7500,0),$E71+2)=Команды!$AJ$18,TRUE,FALSE),IF(INDEX(Команды!$A$2:$AN$7500,MATCH(BU$3,Команды!$A$2:$A$7500,0),$E71+2)=Команды!$AJ$19,TRUE,FALSE)),INDEX(Команды!$AJ$2:$AL$19,MATCH(INDEX(Команды!$A$2:$AN$7500,MATCH(BU$3,Команды!$A$2:$A$7500,0),$E71+2),Команды!$AJ$2:$AJ$19,0),3),0)</f>
        <v>В</v>
      </c>
      <c r="BW71" s="342"/>
      <c r="BX71" s="174" t="str">
        <f>IF(OR(IF(INDEX(Команды!$A$2:$AN$7500,MATCH(BX$3,Команды!$A$2:$A$7500,0),$E71+2)=Команды!$AJ$2,TRUE,FALSE),IF(INDEX(Команды!$A$2:$AN$7500,MATCH(BX$3,Команды!$A$2:$A$7500,0),$E71+2)=Команды!$AJ$3,TRUE,FALSE),IF(INDEX(Команды!$A$2:$AN$7500,MATCH(BX$3,Команды!$A$2:$A$7500,0),$E71+2)=Команды!$AJ$4,TRUE,FALSE),IF(INDEX(Команды!$A$2:$AN$7500,MATCH(BX$3,Команды!$A$2:$A$7500,0),$E71+2)=Команды!$AJ$5,TRUE,FALSE),IF(INDEX(Команды!$A$2:$AN$7500,MATCH(BX$3,Команды!$A$2:$A$7500,0),$E71+2)=Команды!$AJ$6,TRUE,FALSE),IF(INDEX(Команды!$A$2:$AN$7500,MATCH(BX$3,Команды!$A$2:$A$7500,0),$E71+2)=Команды!$AJ$7,TRUE,FALSE),IF(INDEX(Команды!$A$2:$AN$7500,MATCH(BX$3,Команды!$A$2:$A$7500,0),$E71+2)=Команды!$AJ$8,TRUE,FALSE),IF(INDEX(Команды!$A$2:$AN$7500,MATCH(BX$3,Команды!$A$2:$A$7500,0),$E71+2)=Команды!$AJ$9,TRUE,FALSE),IF(INDEX(Команды!$A$2:$AN$7500,MATCH(BX$3,Команды!$A$2:$A$7500,0),$E71+2)=Команды!$AJ$10,TRUE,FALSE),IF(INDEX(Команды!$A$2:$AN$7500,MATCH(BX$3,Команды!$A$2:$A$7500,0),$E71+2)=Команды!$AJ$11,TRUE,FALSE),IF(INDEX(Команды!$A$2:$AN$7500,MATCH(BX$3,Команды!$A$2:$A$7500,0),$E71+2)=Команды!$AJ$12,TRUE,FALSE),IF(INDEX(Команды!$A$2:$AN$7500,MATCH(BX$3,Команды!$A$2:$A$7500,0),$E71+2)=Команды!$AJ$13,TRUE,FALSE),IF(INDEX(Команды!$A$2:$AN$7500,MATCH(BX$3,Команды!$A$2:$A$7500,0),$E71+2)=Команды!$AJ$14,TRUE,FALSE),IF(INDEX(Команды!$A$2:$AN$7500,MATCH(BX$3,Команды!$A$2:$A$7500,0),$E71+2)=Команды!$AJ$15,TRUE,FALSE),IF(INDEX(Команды!$A$2:$AN$7500,MATCH(BX$3,Команды!$A$2:$A$7500,0),$E71+2)=Команды!$AJ$16,TRUE,FALSE),,IF(INDEX(Команды!$A$2:$AN$7500,MATCH(BX$3,Команды!$A$2:$A$7500,0),$E71+2)=Команды!$AJ$17,TRUE,FALSE),,IF(INDEX(Команды!$A$2:$AN$7500,MATCH(BX$3,Команды!$A$2:$A$7500,0),$E71+2)=Команды!$AJ$18,TRUE,FALSE),,IF(INDEX(Команды!$A$2:$AN$7500,MATCH(BX$3,Команды!$A$2:$A$7500,0),$E71+2)=Команды!$AJ$19,TRUE,FALSE)),INDEX(Команды!$AJ$2:$AK$19,MATCH(INDEX(Команды!$A$2:$AN$7500,MATCH(BX$3,Команды!$A$2:$A$7500,0),$E71+2),Команды!$AJ$2:$AJ$19,0),2),0)</f>
        <v>В</v>
      </c>
      <c r="BY71" s="175" t="str">
        <f>IF(OR(IF(INDEX(Команды!$A$2:$AN$7500,MATCH(BX$3,Команды!$A$2:$A$7500,0),$E71+2)=Команды!$AJ$2,TRUE,FALSE),IF(INDEX(Команды!$A$2:$AN$7500,MATCH(BX$3,Команды!$A$2:$A$7500,0),$E71+2)=Команды!$AJ$3,TRUE,FALSE),IF(INDEX(Команды!$A$2:$AN$7500,MATCH(BX$3,Команды!$A$2:$A$7500,0),$E71+2)=Команды!$AJ$4,TRUE,FALSE),IF(INDEX(Команды!$A$2:$AN$7500,MATCH(BX$3,Команды!$A$2:$A$7500,0),$E71+2)=Команды!$AJ$5,TRUE,FALSE),IF(INDEX(Команды!$A$2:$AN$7500,MATCH(BX$3,Команды!$A$2:$A$7500,0),$E71+2)=Команды!$AJ$6,TRUE,FALSE),IF(INDEX(Команды!$A$2:$AN$7500,MATCH(BX$3,Команды!$A$2:$A$7500,0),$E71+2)=Команды!$AJ$7,TRUE,FALSE),IF(INDEX(Команды!$A$2:$AN$7500,MATCH(BX$3,Команды!$A$2:$A$7500,0),$E71+2)=Команды!$AJ$8,TRUE,FALSE),IF(INDEX(Команды!$A$2:$AN$7500,MATCH(BX$3,Команды!$A$2:$A$7500,0),$E71+2)=Команды!$AJ$9,TRUE,FALSE),IF(INDEX(Команды!$A$2:$AN$7500,MATCH(BX$3,Команды!$A$2:$A$7500,0),$E71+2)=Команды!$AJ$10,TRUE,FALSE),IF(INDEX(Команды!$A$2:$AN$7500,MATCH(BX$3,Команды!$A$2:$A$7500,0),$E71+2)=Команды!$AJ$11,TRUE,FALSE),IF(INDEX(Команды!$A$2:$AN$7500,MATCH(BX$3,Команды!$A$2:$A$7500,0),$E71+2)=Команды!$AJ$12,TRUE,FALSE),IF(INDEX(Команды!$A$2:$AN$7500,MATCH(BX$3,Команды!$A$2:$A$7500,0),$E71+2)=Команды!$AJ$13,TRUE,FALSE),IF(INDEX(Команды!$A$2:$AN$7500,MATCH(BX$3,Команды!$A$2:$A$7500,0),$E71+2)=Команды!$AJ$14,TRUE,FALSE),IF(INDEX(Команды!$A$2:$AN$7500,MATCH(BX$3,Команды!$A$2:$A$7500,0),$E71+2)=Команды!$AJ$15,TRUE,FALSE),IF(INDEX(Команды!$A$2:$AN$7500,MATCH(BX$3,Команды!$A$2:$A$7500,0),$E71+2)=Команды!$AJ$16,TRUE,FALSE),IF(INDEX(Команды!$A$2:$AN$7500,MATCH(BX$3,Команды!$A$2:$A$7500,0),$E71+2)=Команды!$AJ$17,TRUE,FALSE),IF(INDEX(Команды!$A$2:$AN$7500,MATCH(BX$3,Команды!$A$2:$A$7500,0),$E71+2)=Команды!$AJ$18,TRUE,FALSE),IF(INDEX(Команды!$A$2:$AN$7500,MATCH(BX$3,Команды!$A$2:$A$7500,0),$E71+2)=Команды!$AJ$19,TRUE,FALSE)),INDEX(Команды!$AJ$2:$AL$19,MATCH(INDEX(Команды!$A$2:$AN$7500,MATCH(BX$3,Команды!$A$2:$A$7500,0),$E71+2),Команды!$AJ$2:$AJ$19,0),3),0)</f>
        <v>В</v>
      </c>
      <c r="BZ71" s="342"/>
      <c r="CA71" s="174" t="str">
        <f>IF(OR(IF(INDEX(Команды!$A$2:$AN$7500,MATCH(CA$3,Команды!$A$2:$A$7500,0),$E71+2)=Команды!$AJ$2,TRUE,FALSE),IF(INDEX(Команды!$A$2:$AN$7500,MATCH(CA$3,Команды!$A$2:$A$7500,0),$E71+2)=Команды!$AJ$3,TRUE,FALSE),IF(INDEX(Команды!$A$2:$AN$7500,MATCH(CA$3,Команды!$A$2:$A$7500,0),$E71+2)=Команды!$AJ$4,TRUE,FALSE),IF(INDEX(Команды!$A$2:$AN$7500,MATCH(CA$3,Команды!$A$2:$A$7500,0),$E71+2)=Команды!$AJ$5,TRUE,FALSE),IF(INDEX(Команды!$A$2:$AN$7500,MATCH(CA$3,Команды!$A$2:$A$7500,0),$E71+2)=Команды!$AJ$6,TRUE,FALSE),IF(INDEX(Команды!$A$2:$AN$7500,MATCH(CA$3,Команды!$A$2:$A$7500,0),$E71+2)=Команды!$AJ$7,TRUE,FALSE),IF(INDEX(Команды!$A$2:$AN$7500,MATCH(CA$3,Команды!$A$2:$A$7500,0),$E71+2)=Команды!$AJ$8,TRUE,FALSE),IF(INDEX(Команды!$A$2:$AN$7500,MATCH(CA$3,Команды!$A$2:$A$7500,0),$E71+2)=Команды!$AJ$9,TRUE,FALSE),IF(INDEX(Команды!$A$2:$AN$7500,MATCH(CA$3,Команды!$A$2:$A$7500,0),$E71+2)=Команды!$AJ$10,TRUE,FALSE),IF(INDEX(Команды!$A$2:$AN$7500,MATCH(CA$3,Команды!$A$2:$A$7500,0),$E71+2)=Команды!$AJ$11,TRUE,FALSE),IF(INDEX(Команды!$A$2:$AN$7500,MATCH(CA$3,Команды!$A$2:$A$7500,0),$E71+2)=Команды!$AJ$12,TRUE,FALSE),IF(INDEX(Команды!$A$2:$AN$7500,MATCH(CA$3,Команды!$A$2:$A$7500,0),$E71+2)=Команды!$AJ$13,TRUE,FALSE),IF(INDEX(Команды!$A$2:$AN$7500,MATCH(CA$3,Команды!$A$2:$A$7500,0),$E71+2)=Команды!$AJ$14,TRUE,FALSE),IF(INDEX(Команды!$A$2:$AN$7500,MATCH(CA$3,Команды!$A$2:$A$7500,0),$E71+2)=Команды!$AJ$15,TRUE,FALSE),IF(INDEX(Команды!$A$2:$AN$7500,MATCH(CA$3,Команды!$A$2:$A$7500,0),$E71+2)=Команды!$AJ$16,TRUE,FALSE),,IF(INDEX(Команды!$A$2:$AN$7500,MATCH(CA$3,Команды!$A$2:$A$7500,0),$E71+2)=Команды!$AJ$17,TRUE,FALSE),,IF(INDEX(Команды!$A$2:$AN$7500,MATCH(CA$3,Команды!$A$2:$A$7500,0),$E71+2)=Команды!$AJ$18,TRUE,FALSE),,IF(INDEX(Команды!$A$2:$AN$7500,MATCH(CA$3,Команды!$A$2:$A$7500,0),$E71+2)=Команды!$AJ$19,TRUE,FALSE)),INDEX(Команды!$AJ$2:$AK$19,MATCH(INDEX(Команды!$A$2:$AN$7500,MATCH(CA$3,Команды!$A$2:$A$7500,0),$E71+2),Команды!$AJ$2:$AJ$19,0),2),0)</f>
        <v>В</v>
      </c>
      <c r="CB71" s="175" t="str">
        <f>IF(OR(IF(INDEX(Команды!$A$2:$AN$7500,MATCH(CA$3,Команды!$A$2:$A$7500,0),$E71+2)=Команды!$AJ$2,TRUE,FALSE),IF(INDEX(Команды!$A$2:$AN$7500,MATCH(CA$3,Команды!$A$2:$A$7500,0),$E71+2)=Команды!$AJ$3,TRUE,FALSE),IF(INDEX(Команды!$A$2:$AN$7500,MATCH(CA$3,Команды!$A$2:$A$7500,0),$E71+2)=Команды!$AJ$4,TRUE,FALSE),IF(INDEX(Команды!$A$2:$AN$7500,MATCH(CA$3,Команды!$A$2:$A$7500,0),$E71+2)=Команды!$AJ$5,TRUE,FALSE),IF(INDEX(Команды!$A$2:$AN$7500,MATCH(CA$3,Команды!$A$2:$A$7500,0),$E71+2)=Команды!$AJ$6,TRUE,FALSE),IF(INDEX(Команды!$A$2:$AN$7500,MATCH(CA$3,Команды!$A$2:$A$7500,0),$E71+2)=Команды!$AJ$7,TRUE,FALSE),IF(INDEX(Команды!$A$2:$AN$7500,MATCH(CA$3,Команды!$A$2:$A$7500,0),$E71+2)=Команды!$AJ$8,TRUE,FALSE),IF(INDEX(Команды!$A$2:$AN$7500,MATCH(CA$3,Команды!$A$2:$A$7500,0),$E71+2)=Команды!$AJ$9,TRUE,FALSE),IF(INDEX(Команды!$A$2:$AN$7500,MATCH(CA$3,Команды!$A$2:$A$7500,0),$E71+2)=Команды!$AJ$10,TRUE,FALSE),IF(INDEX(Команды!$A$2:$AN$7500,MATCH(CA$3,Команды!$A$2:$A$7500,0),$E71+2)=Команды!$AJ$11,TRUE,FALSE),IF(INDEX(Команды!$A$2:$AN$7500,MATCH(CA$3,Команды!$A$2:$A$7500,0),$E71+2)=Команды!$AJ$12,TRUE,FALSE),IF(INDEX(Команды!$A$2:$AN$7500,MATCH(CA$3,Команды!$A$2:$A$7500,0),$E71+2)=Команды!$AJ$13,TRUE,FALSE),IF(INDEX(Команды!$A$2:$AN$7500,MATCH(CA$3,Команды!$A$2:$A$7500,0),$E71+2)=Команды!$AJ$14,TRUE,FALSE),IF(INDEX(Команды!$A$2:$AN$7500,MATCH(CA$3,Команды!$A$2:$A$7500,0),$E71+2)=Команды!$AJ$15,TRUE,FALSE),IF(INDEX(Команды!$A$2:$AN$7500,MATCH(CA$3,Команды!$A$2:$A$7500,0),$E71+2)=Команды!$AJ$16,TRUE,FALSE),IF(INDEX(Команды!$A$2:$AN$7500,MATCH(CA$3,Команды!$A$2:$A$7500,0),$E71+2)=Команды!$AJ$17,TRUE,FALSE),IF(INDEX(Команды!$A$2:$AN$7500,MATCH(CA$3,Команды!$A$2:$A$7500,0),$E71+2)=Команды!$AJ$18,TRUE,FALSE),IF(INDEX(Команды!$A$2:$AN$7500,MATCH(CA$3,Команды!$A$2:$A$7500,0),$E71+2)=Команды!$AJ$19,TRUE,FALSE)),INDEX(Команды!$AJ$2:$AL$19,MATCH(INDEX(Команды!$A$2:$AN$7500,MATCH(CA$3,Команды!$A$2:$A$7500,0),$E71+2),Команды!$AJ$2:$AJ$19,0),3),0)</f>
        <v>В</v>
      </c>
      <c r="CC71" s="342"/>
      <c r="CD71" s="174" t="str">
        <f>IF(OR(IF(INDEX(Команды!$A$2:$AN$7500,MATCH(CD$3,Команды!$A$2:$A$7500,0),$E71+2)=Команды!$AJ$2,TRUE,FALSE),IF(INDEX(Команды!$A$2:$AN$7500,MATCH(CD$3,Команды!$A$2:$A$7500,0),$E71+2)=Команды!$AJ$3,TRUE,FALSE),IF(INDEX(Команды!$A$2:$AN$7500,MATCH(CD$3,Команды!$A$2:$A$7500,0),$E71+2)=Команды!$AJ$4,TRUE,FALSE),IF(INDEX(Команды!$A$2:$AN$7500,MATCH(CD$3,Команды!$A$2:$A$7500,0),$E71+2)=Команды!$AJ$5,TRUE,FALSE),IF(INDEX(Команды!$A$2:$AN$7500,MATCH(CD$3,Команды!$A$2:$A$7500,0),$E71+2)=Команды!$AJ$6,TRUE,FALSE),IF(INDEX(Команды!$A$2:$AN$7500,MATCH(CD$3,Команды!$A$2:$A$7500,0),$E71+2)=Команды!$AJ$7,TRUE,FALSE),IF(INDEX(Команды!$A$2:$AN$7500,MATCH(CD$3,Команды!$A$2:$A$7500,0),$E71+2)=Команды!$AJ$8,TRUE,FALSE),IF(INDEX(Команды!$A$2:$AN$7500,MATCH(CD$3,Команды!$A$2:$A$7500,0),$E71+2)=Команды!$AJ$9,TRUE,FALSE),IF(INDEX(Команды!$A$2:$AN$7500,MATCH(CD$3,Команды!$A$2:$A$7500,0),$E71+2)=Команды!$AJ$10,TRUE,FALSE),IF(INDEX(Команды!$A$2:$AN$7500,MATCH(CD$3,Команды!$A$2:$A$7500,0),$E71+2)=Команды!$AJ$11,TRUE,FALSE),IF(INDEX(Команды!$A$2:$AN$7500,MATCH(CD$3,Команды!$A$2:$A$7500,0),$E71+2)=Команды!$AJ$12,TRUE,FALSE),IF(INDEX(Команды!$A$2:$AN$7500,MATCH(CD$3,Команды!$A$2:$A$7500,0),$E71+2)=Команды!$AJ$13,TRUE,FALSE),IF(INDEX(Команды!$A$2:$AN$7500,MATCH(CD$3,Команды!$A$2:$A$7500,0),$E71+2)=Команды!$AJ$14,TRUE,FALSE),IF(INDEX(Команды!$A$2:$AN$7500,MATCH(CD$3,Команды!$A$2:$A$7500,0),$E71+2)=Команды!$AJ$15,TRUE,FALSE),IF(INDEX(Команды!$A$2:$AN$7500,MATCH(CD$3,Команды!$A$2:$A$7500,0),$E71+2)=Команды!$AJ$16,TRUE,FALSE),,IF(INDEX(Команды!$A$2:$AN$7500,MATCH(CD$3,Команды!$A$2:$A$7500,0),$E71+2)=Команды!$AJ$17,TRUE,FALSE),,IF(INDEX(Команды!$A$2:$AN$7500,MATCH(CD$3,Команды!$A$2:$A$7500,0),$E71+2)=Команды!$AJ$18,TRUE,FALSE),,IF(INDEX(Команды!$A$2:$AN$7500,MATCH(CD$3,Команды!$A$2:$A$7500,0),$E71+2)=Команды!$AJ$19,TRUE,FALSE)),INDEX(Команды!$AJ$2:$AK$19,MATCH(INDEX(Команды!$A$2:$AN$7500,MATCH(CD$3,Команды!$A$2:$A$7500,0),$E71+2),Команды!$AJ$2:$AJ$19,0),2),0)</f>
        <v>В</v>
      </c>
      <c r="CE71" s="175" t="str">
        <f>IF(OR(IF(INDEX(Команды!$A$2:$AN$7500,MATCH(CD$3,Команды!$A$2:$A$7500,0),$E71+2)=Команды!$AJ$2,TRUE,FALSE),IF(INDEX(Команды!$A$2:$AN$7500,MATCH(CD$3,Команды!$A$2:$A$7500,0),$E71+2)=Команды!$AJ$3,TRUE,FALSE),IF(INDEX(Команды!$A$2:$AN$7500,MATCH(CD$3,Команды!$A$2:$A$7500,0),$E71+2)=Команды!$AJ$4,TRUE,FALSE),IF(INDEX(Команды!$A$2:$AN$7500,MATCH(CD$3,Команды!$A$2:$A$7500,0),$E71+2)=Команды!$AJ$5,TRUE,FALSE),IF(INDEX(Команды!$A$2:$AN$7500,MATCH(CD$3,Команды!$A$2:$A$7500,0),$E71+2)=Команды!$AJ$6,TRUE,FALSE),IF(INDEX(Команды!$A$2:$AN$7500,MATCH(CD$3,Команды!$A$2:$A$7500,0),$E71+2)=Команды!$AJ$7,TRUE,FALSE),IF(INDEX(Команды!$A$2:$AN$7500,MATCH(CD$3,Команды!$A$2:$A$7500,0),$E71+2)=Команды!$AJ$8,TRUE,FALSE),IF(INDEX(Команды!$A$2:$AN$7500,MATCH(CD$3,Команды!$A$2:$A$7500,0),$E71+2)=Команды!$AJ$9,TRUE,FALSE),IF(INDEX(Команды!$A$2:$AN$7500,MATCH(CD$3,Команды!$A$2:$A$7500,0),$E71+2)=Команды!$AJ$10,TRUE,FALSE),IF(INDEX(Команды!$A$2:$AN$7500,MATCH(CD$3,Команды!$A$2:$A$7500,0),$E71+2)=Команды!$AJ$11,TRUE,FALSE),IF(INDEX(Команды!$A$2:$AN$7500,MATCH(CD$3,Команды!$A$2:$A$7500,0),$E71+2)=Команды!$AJ$12,TRUE,FALSE),IF(INDEX(Команды!$A$2:$AN$7500,MATCH(CD$3,Команды!$A$2:$A$7500,0),$E71+2)=Команды!$AJ$13,TRUE,FALSE),IF(INDEX(Команды!$A$2:$AN$7500,MATCH(CD$3,Команды!$A$2:$A$7500,0),$E71+2)=Команды!$AJ$14,TRUE,FALSE),IF(INDEX(Команды!$A$2:$AN$7500,MATCH(CD$3,Команды!$A$2:$A$7500,0),$E71+2)=Команды!$AJ$15,TRUE,FALSE),IF(INDEX(Команды!$A$2:$AN$7500,MATCH(CD$3,Команды!$A$2:$A$7500,0),$E71+2)=Команды!$AJ$16,TRUE,FALSE),IF(INDEX(Команды!$A$2:$AN$7500,MATCH(CD$3,Команды!$A$2:$A$7500,0),$E71+2)=Команды!$AJ$17,TRUE,FALSE),IF(INDEX(Команды!$A$2:$AN$7500,MATCH(CD$3,Команды!$A$2:$A$7500,0),$E71+2)=Команды!$AJ$18,TRUE,FALSE),IF(INDEX(Команды!$A$2:$AN$7500,MATCH(CD$3,Команды!$A$2:$A$7500,0),$E71+2)=Команды!$AJ$19,TRUE,FALSE)),INDEX(Команды!$AJ$2:$AL$19,MATCH(INDEX(Команды!$A$2:$AN$7500,MATCH(CD$3,Команды!$A$2:$A$7500,0),$E71+2),Команды!$AJ$2:$AJ$19,0),3),0)</f>
        <v>В</v>
      </c>
      <c r="CF71" s="342"/>
      <c r="CG71" s="174" t="str">
        <f>IF(OR(IF(INDEX(Команды!$A$2:$AN$7500,MATCH(CG$3,Команды!$A$2:$A$7500,0),$E71+2)=Команды!$AJ$2,TRUE,FALSE),IF(INDEX(Команды!$A$2:$AN$7500,MATCH(CG$3,Команды!$A$2:$A$7500,0),$E71+2)=Команды!$AJ$3,TRUE,FALSE),IF(INDEX(Команды!$A$2:$AN$7500,MATCH(CG$3,Команды!$A$2:$A$7500,0),$E71+2)=Команды!$AJ$4,TRUE,FALSE),IF(INDEX(Команды!$A$2:$AN$7500,MATCH(CG$3,Команды!$A$2:$A$7500,0),$E71+2)=Команды!$AJ$5,TRUE,FALSE),IF(INDEX(Команды!$A$2:$AN$7500,MATCH(CG$3,Команды!$A$2:$A$7500,0),$E71+2)=Команды!$AJ$6,TRUE,FALSE),IF(INDEX(Команды!$A$2:$AN$7500,MATCH(CG$3,Команды!$A$2:$A$7500,0),$E71+2)=Команды!$AJ$7,TRUE,FALSE),IF(INDEX(Команды!$A$2:$AN$7500,MATCH(CG$3,Команды!$A$2:$A$7500,0),$E71+2)=Команды!$AJ$8,TRUE,FALSE),IF(INDEX(Команды!$A$2:$AN$7500,MATCH(CG$3,Команды!$A$2:$A$7500,0),$E71+2)=Команды!$AJ$9,TRUE,FALSE),IF(INDEX(Команды!$A$2:$AN$7500,MATCH(CG$3,Команды!$A$2:$A$7500,0),$E71+2)=Команды!$AJ$10,TRUE,FALSE),IF(INDEX(Команды!$A$2:$AN$7500,MATCH(CG$3,Команды!$A$2:$A$7500,0),$E71+2)=Команды!$AJ$11,TRUE,FALSE),IF(INDEX(Команды!$A$2:$AN$7500,MATCH(CG$3,Команды!$A$2:$A$7500,0),$E71+2)=Команды!$AJ$12,TRUE,FALSE),IF(INDEX(Команды!$A$2:$AN$7500,MATCH(CG$3,Команды!$A$2:$A$7500,0),$E71+2)=Команды!$AJ$13,TRUE,FALSE),IF(INDEX(Команды!$A$2:$AN$7500,MATCH(CG$3,Команды!$A$2:$A$7500,0),$E71+2)=Команды!$AJ$14,TRUE,FALSE),IF(INDEX(Команды!$A$2:$AN$7500,MATCH(CG$3,Команды!$A$2:$A$7500,0),$E71+2)=Команды!$AJ$15,TRUE,FALSE),IF(INDEX(Команды!$A$2:$AN$7500,MATCH(CG$3,Команды!$A$2:$A$7500,0),$E71+2)=Команды!$AJ$16,TRUE,FALSE),,IF(INDEX(Команды!$A$2:$AN$7500,MATCH(CG$3,Команды!$A$2:$A$7500,0),$E71+2)=Команды!$AJ$17,TRUE,FALSE),,IF(INDEX(Команды!$A$2:$AN$7500,MATCH(CG$3,Команды!$A$2:$A$7500,0),$E71+2)=Команды!$AJ$18,TRUE,FALSE),,IF(INDEX(Команды!$A$2:$AN$7500,MATCH(CG$3,Команды!$A$2:$A$7500,0),$E71+2)=Команды!$AJ$19,TRUE,FALSE)),INDEX(Команды!$AJ$2:$AK$19,MATCH(INDEX(Команды!$A$2:$AN$7500,MATCH(CG$3,Команды!$A$2:$A$7500,0),$E71+2),Команды!$AJ$2:$AJ$19,0),2),0)</f>
        <v>В</v>
      </c>
      <c r="CH71" s="175" t="str">
        <f>IF(OR(IF(INDEX(Команды!$A$2:$AN$7500,MATCH(CG$3,Команды!$A$2:$A$7500,0),$E71+2)=Команды!$AJ$2,TRUE,FALSE),IF(INDEX(Команды!$A$2:$AN$7500,MATCH(CG$3,Команды!$A$2:$A$7500,0),$E71+2)=Команды!$AJ$3,TRUE,FALSE),IF(INDEX(Команды!$A$2:$AN$7500,MATCH(CG$3,Команды!$A$2:$A$7500,0),$E71+2)=Команды!$AJ$4,TRUE,FALSE),IF(INDEX(Команды!$A$2:$AN$7500,MATCH(CG$3,Команды!$A$2:$A$7500,0),$E71+2)=Команды!$AJ$5,TRUE,FALSE),IF(INDEX(Команды!$A$2:$AN$7500,MATCH(CG$3,Команды!$A$2:$A$7500,0),$E71+2)=Команды!$AJ$6,TRUE,FALSE),IF(INDEX(Команды!$A$2:$AN$7500,MATCH(CG$3,Команды!$A$2:$A$7500,0),$E71+2)=Команды!$AJ$7,TRUE,FALSE),IF(INDEX(Команды!$A$2:$AN$7500,MATCH(CG$3,Команды!$A$2:$A$7500,0),$E71+2)=Команды!$AJ$8,TRUE,FALSE),IF(INDEX(Команды!$A$2:$AN$7500,MATCH(CG$3,Команды!$A$2:$A$7500,0),$E71+2)=Команды!$AJ$9,TRUE,FALSE),IF(INDEX(Команды!$A$2:$AN$7500,MATCH(CG$3,Команды!$A$2:$A$7500,0),$E71+2)=Команды!$AJ$10,TRUE,FALSE),IF(INDEX(Команды!$A$2:$AN$7500,MATCH(CG$3,Команды!$A$2:$A$7500,0),$E71+2)=Команды!$AJ$11,TRUE,FALSE),IF(INDEX(Команды!$A$2:$AN$7500,MATCH(CG$3,Команды!$A$2:$A$7500,0),$E71+2)=Команды!$AJ$12,TRUE,FALSE),IF(INDEX(Команды!$A$2:$AN$7500,MATCH(CG$3,Команды!$A$2:$A$7500,0),$E71+2)=Команды!$AJ$13,TRUE,FALSE),IF(INDEX(Команды!$A$2:$AN$7500,MATCH(CG$3,Команды!$A$2:$A$7500,0),$E71+2)=Команды!$AJ$14,TRUE,FALSE),IF(INDEX(Команды!$A$2:$AN$7500,MATCH(CG$3,Команды!$A$2:$A$7500,0),$E71+2)=Команды!$AJ$15,TRUE,FALSE),IF(INDEX(Команды!$A$2:$AN$7500,MATCH(CG$3,Команды!$A$2:$A$7500,0),$E71+2)=Команды!$AJ$16,TRUE,FALSE),IF(INDEX(Команды!$A$2:$AN$7500,MATCH(CG$3,Команды!$A$2:$A$7500,0),$E71+2)=Команды!$AJ$17,TRUE,FALSE),IF(INDEX(Команды!$A$2:$AN$7500,MATCH(CG$3,Команды!$A$2:$A$7500,0),$E71+2)=Команды!$AJ$18,TRUE,FALSE),IF(INDEX(Команды!$A$2:$AN$7500,MATCH(CG$3,Команды!$A$2:$A$7500,0),$E71+2)=Команды!$AJ$19,TRUE,FALSE)),INDEX(Команды!$AJ$2:$AL$19,MATCH(INDEX(Команды!$A$2:$AN$7500,MATCH(CG$3,Команды!$A$2:$A$7500,0),$E71+2),Команды!$AJ$2:$AJ$19,0),3),0)</f>
        <v>В</v>
      </c>
      <c r="CI71" s="342"/>
      <c r="CJ71" s="174" t="str">
        <f>IF(OR(IF(INDEX(Команды!$A$2:$AN$7500,MATCH(CJ$3,Команды!$A$2:$A$7500,0),$E71+2)=Команды!$AJ$2,TRUE,FALSE),IF(INDEX(Команды!$A$2:$AN$7500,MATCH(CJ$3,Команды!$A$2:$A$7500,0),$E71+2)=Команды!$AJ$3,TRUE,FALSE),IF(INDEX(Команды!$A$2:$AN$7500,MATCH(CJ$3,Команды!$A$2:$A$7500,0),$E71+2)=Команды!$AJ$4,TRUE,FALSE),IF(INDEX(Команды!$A$2:$AN$7500,MATCH(CJ$3,Команды!$A$2:$A$7500,0),$E71+2)=Команды!$AJ$5,TRUE,FALSE),IF(INDEX(Команды!$A$2:$AN$7500,MATCH(CJ$3,Команды!$A$2:$A$7500,0),$E71+2)=Команды!$AJ$6,TRUE,FALSE),IF(INDEX(Команды!$A$2:$AN$7500,MATCH(CJ$3,Команды!$A$2:$A$7500,0),$E71+2)=Команды!$AJ$7,TRUE,FALSE),IF(INDEX(Команды!$A$2:$AN$7500,MATCH(CJ$3,Команды!$A$2:$A$7500,0),$E71+2)=Команды!$AJ$8,TRUE,FALSE),IF(INDEX(Команды!$A$2:$AN$7500,MATCH(CJ$3,Команды!$A$2:$A$7500,0),$E71+2)=Команды!$AJ$9,TRUE,FALSE),IF(INDEX(Команды!$A$2:$AN$7500,MATCH(CJ$3,Команды!$A$2:$A$7500,0),$E71+2)=Команды!$AJ$10,TRUE,FALSE),IF(INDEX(Команды!$A$2:$AN$7500,MATCH(CJ$3,Команды!$A$2:$A$7500,0),$E71+2)=Команды!$AJ$11,TRUE,FALSE),IF(INDEX(Команды!$A$2:$AN$7500,MATCH(CJ$3,Команды!$A$2:$A$7500,0),$E71+2)=Команды!$AJ$12,TRUE,FALSE),IF(INDEX(Команды!$A$2:$AN$7500,MATCH(CJ$3,Команды!$A$2:$A$7500,0),$E71+2)=Команды!$AJ$13,TRUE,FALSE),IF(INDEX(Команды!$A$2:$AN$7500,MATCH(CJ$3,Команды!$A$2:$A$7500,0),$E71+2)=Команды!$AJ$14,TRUE,FALSE),IF(INDEX(Команды!$A$2:$AN$7500,MATCH(CJ$3,Команды!$A$2:$A$7500,0),$E71+2)=Команды!$AJ$15,TRUE,FALSE),IF(INDEX(Команды!$A$2:$AN$7500,MATCH(CJ$3,Команды!$A$2:$A$7500,0),$E71+2)=Команды!$AJ$16,TRUE,FALSE),,IF(INDEX(Команды!$A$2:$AN$7500,MATCH(CJ$3,Команды!$A$2:$A$7500,0),$E71+2)=Команды!$AJ$17,TRUE,FALSE),,IF(INDEX(Команды!$A$2:$AN$7500,MATCH(CJ$3,Команды!$A$2:$A$7500,0),$E71+2)=Команды!$AJ$18,TRUE,FALSE),,IF(INDEX(Команды!$A$2:$AN$7500,MATCH(CJ$3,Команды!$A$2:$A$7500,0),$E71+2)=Команды!$AJ$19,TRUE,FALSE)),INDEX(Команды!$AJ$2:$AK$19,MATCH(INDEX(Команды!$A$2:$AN$7500,MATCH(CJ$3,Команды!$A$2:$A$7500,0),$E71+2),Команды!$AJ$2:$AJ$19,0),2),0)</f>
        <v>В</v>
      </c>
      <c r="CK71" s="175" t="str">
        <f>IF(OR(IF(INDEX(Команды!$A$2:$AN$7500,MATCH(CJ$3,Команды!$A$2:$A$7500,0),$E71+2)=Команды!$AJ$2,TRUE,FALSE),IF(INDEX(Команды!$A$2:$AN$7500,MATCH(CJ$3,Команды!$A$2:$A$7500,0),$E71+2)=Команды!$AJ$3,TRUE,FALSE),IF(INDEX(Команды!$A$2:$AN$7500,MATCH(CJ$3,Команды!$A$2:$A$7500,0),$E71+2)=Команды!$AJ$4,TRUE,FALSE),IF(INDEX(Команды!$A$2:$AN$7500,MATCH(CJ$3,Команды!$A$2:$A$7500,0),$E71+2)=Команды!$AJ$5,TRUE,FALSE),IF(INDEX(Команды!$A$2:$AN$7500,MATCH(CJ$3,Команды!$A$2:$A$7500,0),$E71+2)=Команды!$AJ$6,TRUE,FALSE),IF(INDEX(Команды!$A$2:$AN$7500,MATCH(CJ$3,Команды!$A$2:$A$7500,0),$E71+2)=Команды!$AJ$7,TRUE,FALSE),IF(INDEX(Команды!$A$2:$AN$7500,MATCH(CJ$3,Команды!$A$2:$A$7500,0),$E71+2)=Команды!$AJ$8,TRUE,FALSE),IF(INDEX(Команды!$A$2:$AN$7500,MATCH(CJ$3,Команды!$A$2:$A$7500,0),$E71+2)=Команды!$AJ$9,TRUE,FALSE),IF(INDEX(Команды!$A$2:$AN$7500,MATCH(CJ$3,Команды!$A$2:$A$7500,0),$E71+2)=Команды!$AJ$10,TRUE,FALSE),IF(INDEX(Команды!$A$2:$AN$7500,MATCH(CJ$3,Команды!$A$2:$A$7500,0),$E71+2)=Команды!$AJ$11,TRUE,FALSE),IF(INDEX(Команды!$A$2:$AN$7500,MATCH(CJ$3,Команды!$A$2:$A$7500,0),$E71+2)=Команды!$AJ$12,TRUE,FALSE),IF(INDEX(Команды!$A$2:$AN$7500,MATCH(CJ$3,Команды!$A$2:$A$7500,0),$E71+2)=Команды!$AJ$13,TRUE,FALSE),IF(INDEX(Команды!$A$2:$AN$7500,MATCH(CJ$3,Команды!$A$2:$A$7500,0),$E71+2)=Команды!$AJ$14,TRUE,FALSE),IF(INDEX(Команды!$A$2:$AN$7500,MATCH(CJ$3,Команды!$A$2:$A$7500,0),$E71+2)=Команды!$AJ$15,TRUE,FALSE),IF(INDEX(Команды!$A$2:$AN$7500,MATCH(CJ$3,Команды!$A$2:$A$7500,0),$E71+2)=Команды!$AJ$16,TRUE,FALSE),IF(INDEX(Команды!$A$2:$AN$7500,MATCH(CJ$3,Команды!$A$2:$A$7500,0),$E71+2)=Команды!$AJ$17,TRUE,FALSE),IF(INDEX(Команды!$A$2:$AN$7500,MATCH(CJ$3,Команды!$A$2:$A$7500,0),$E71+2)=Команды!$AJ$18,TRUE,FALSE),IF(INDEX(Команды!$A$2:$AN$7500,MATCH(CJ$3,Команды!$A$2:$A$7500,0),$E71+2)=Команды!$AJ$19,TRUE,FALSE)),INDEX(Команды!$AJ$2:$AL$19,MATCH(INDEX(Команды!$A$2:$AN$7500,MATCH(CJ$3,Команды!$A$2:$A$7500,0),$E71+2),Команды!$AJ$2:$AJ$19,0),3),0)</f>
        <v>В</v>
      </c>
      <c r="CL71" s="342"/>
      <c r="CM71" s="174" t="str">
        <f>IF(OR(IF(INDEX(Команды!$A$2:$AN$7500,MATCH(CM$3,Команды!$A$2:$A$7500,0),$E71+2)=Команды!$AJ$2,TRUE,FALSE),IF(INDEX(Команды!$A$2:$AN$7500,MATCH(CM$3,Команды!$A$2:$A$7500,0),$E71+2)=Команды!$AJ$3,TRUE,FALSE),IF(INDEX(Команды!$A$2:$AN$7500,MATCH(CM$3,Команды!$A$2:$A$7500,0),$E71+2)=Команды!$AJ$4,TRUE,FALSE),IF(INDEX(Команды!$A$2:$AN$7500,MATCH(CM$3,Команды!$A$2:$A$7500,0),$E71+2)=Команды!$AJ$5,TRUE,FALSE),IF(INDEX(Команды!$A$2:$AN$7500,MATCH(CM$3,Команды!$A$2:$A$7500,0),$E71+2)=Команды!$AJ$6,TRUE,FALSE),IF(INDEX(Команды!$A$2:$AN$7500,MATCH(CM$3,Команды!$A$2:$A$7500,0),$E71+2)=Команды!$AJ$7,TRUE,FALSE),IF(INDEX(Команды!$A$2:$AN$7500,MATCH(CM$3,Команды!$A$2:$A$7500,0),$E71+2)=Команды!$AJ$8,TRUE,FALSE),IF(INDEX(Команды!$A$2:$AN$7500,MATCH(CM$3,Команды!$A$2:$A$7500,0),$E71+2)=Команды!$AJ$9,TRUE,FALSE),IF(INDEX(Команды!$A$2:$AN$7500,MATCH(CM$3,Команды!$A$2:$A$7500,0),$E71+2)=Команды!$AJ$10,TRUE,FALSE),IF(INDEX(Команды!$A$2:$AN$7500,MATCH(CM$3,Команды!$A$2:$A$7500,0),$E71+2)=Команды!$AJ$11,TRUE,FALSE),IF(INDEX(Команды!$A$2:$AN$7500,MATCH(CM$3,Команды!$A$2:$A$7500,0),$E71+2)=Команды!$AJ$12,TRUE,FALSE),IF(INDEX(Команды!$A$2:$AN$7500,MATCH(CM$3,Команды!$A$2:$A$7500,0),$E71+2)=Команды!$AJ$13,TRUE,FALSE),IF(INDEX(Команды!$A$2:$AN$7500,MATCH(CM$3,Команды!$A$2:$A$7500,0),$E71+2)=Команды!$AJ$14,TRUE,FALSE),IF(INDEX(Команды!$A$2:$AN$7500,MATCH(CM$3,Команды!$A$2:$A$7500,0),$E71+2)=Команды!$AJ$15,TRUE,FALSE),IF(INDEX(Команды!$A$2:$AN$7500,MATCH(CM$3,Команды!$A$2:$A$7500,0),$E71+2)=Команды!$AJ$16,TRUE,FALSE),,IF(INDEX(Команды!$A$2:$AN$7500,MATCH(CM$3,Команды!$A$2:$A$7500,0),$E71+2)=Команды!$AJ$17,TRUE,FALSE),,IF(INDEX(Команды!$A$2:$AN$7500,MATCH(CM$3,Команды!$A$2:$A$7500,0),$E71+2)=Команды!$AJ$18,TRUE,FALSE),,IF(INDEX(Команды!$A$2:$AN$7500,MATCH(CM$3,Команды!$A$2:$A$7500,0),$E71+2)=Команды!$AJ$19,TRUE,FALSE)),INDEX(Команды!$AJ$2:$AK$19,MATCH(INDEX(Команды!$A$2:$AN$7500,MATCH(CM$3,Команды!$A$2:$A$7500,0),$E71+2),Команды!$AJ$2:$AJ$19,0),2),0)</f>
        <v>В</v>
      </c>
      <c r="CN71" s="175" t="str">
        <f>IF(OR(IF(INDEX(Команды!$A$2:$AN$7500,MATCH(CM$3,Команды!$A$2:$A$7500,0),$E71+2)=Команды!$AJ$2,TRUE,FALSE),IF(INDEX(Команды!$A$2:$AN$7500,MATCH(CM$3,Команды!$A$2:$A$7500,0),$E71+2)=Команды!$AJ$3,TRUE,FALSE),IF(INDEX(Команды!$A$2:$AN$7500,MATCH(CM$3,Команды!$A$2:$A$7500,0),$E71+2)=Команды!$AJ$4,TRUE,FALSE),IF(INDEX(Команды!$A$2:$AN$7500,MATCH(CM$3,Команды!$A$2:$A$7500,0),$E71+2)=Команды!$AJ$5,TRUE,FALSE),IF(INDEX(Команды!$A$2:$AN$7500,MATCH(CM$3,Команды!$A$2:$A$7500,0),$E71+2)=Команды!$AJ$6,TRUE,FALSE),IF(INDEX(Команды!$A$2:$AN$7500,MATCH(CM$3,Команды!$A$2:$A$7500,0),$E71+2)=Команды!$AJ$7,TRUE,FALSE),IF(INDEX(Команды!$A$2:$AN$7500,MATCH(CM$3,Команды!$A$2:$A$7500,0),$E71+2)=Команды!$AJ$8,TRUE,FALSE),IF(INDEX(Команды!$A$2:$AN$7500,MATCH(CM$3,Команды!$A$2:$A$7500,0),$E71+2)=Команды!$AJ$9,TRUE,FALSE),IF(INDEX(Команды!$A$2:$AN$7500,MATCH(CM$3,Команды!$A$2:$A$7500,0),$E71+2)=Команды!$AJ$10,TRUE,FALSE),IF(INDEX(Команды!$A$2:$AN$7500,MATCH(CM$3,Команды!$A$2:$A$7500,0),$E71+2)=Команды!$AJ$11,TRUE,FALSE),IF(INDEX(Команды!$A$2:$AN$7500,MATCH(CM$3,Команды!$A$2:$A$7500,0),$E71+2)=Команды!$AJ$12,TRUE,FALSE),IF(INDEX(Команды!$A$2:$AN$7500,MATCH(CM$3,Команды!$A$2:$A$7500,0),$E71+2)=Команды!$AJ$13,TRUE,FALSE),IF(INDEX(Команды!$A$2:$AN$7500,MATCH(CM$3,Команды!$A$2:$A$7500,0),$E71+2)=Команды!$AJ$14,TRUE,FALSE),IF(INDEX(Команды!$A$2:$AN$7500,MATCH(CM$3,Команды!$A$2:$A$7500,0),$E71+2)=Команды!$AJ$15,TRUE,FALSE),IF(INDEX(Команды!$A$2:$AN$7500,MATCH(CM$3,Команды!$A$2:$A$7500,0),$E71+2)=Команды!$AJ$16,TRUE,FALSE),IF(INDEX(Команды!$A$2:$AN$7500,MATCH(CM$3,Команды!$A$2:$A$7500,0),$E71+2)=Команды!$AJ$17,TRUE,FALSE),IF(INDEX(Команды!$A$2:$AN$7500,MATCH(CM$3,Команды!$A$2:$A$7500,0),$E71+2)=Команды!$AJ$18,TRUE,FALSE),IF(INDEX(Команды!$A$2:$AN$7500,MATCH(CM$3,Команды!$A$2:$A$7500,0),$E71+2)=Команды!$AJ$19,TRUE,FALSE)),INDEX(Команды!$AJ$2:$AL$19,MATCH(INDEX(Команды!$A$2:$AN$7500,MATCH(CM$3,Команды!$A$2:$A$7500,0),$E71+2),Команды!$AJ$2:$AJ$19,0),3),0)</f>
        <v>В</v>
      </c>
      <c r="CO71" s="342"/>
      <c r="CP71" s="174" t="str">
        <f>IF(OR(IF(INDEX(Команды!$A$2:$AN$7500,MATCH(CP$3,Команды!$A$2:$A$7500,0),$E71+2)=Команды!$AJ$2,TRUE,FALSE),IF(INDEX(Команды!$A$2:$AN$7500,MATCH(CP$3,Команды!$A$2:$A$7500,0),$E71+2)=Команды!$AJ$3,TRUE,FALSE),IF(INDEX(Команды!$A$2:$AN$7500,MATCH(CP$3,Команды!$A$2:$A$7500,0),$E71+2)=Команды!$AJ$4,TRUE,FALSE),IF(INDEX(Команды!$A$2:$AN$7500,MATCH(CP$3,Команды!$A$2:$A$7500,0),$E71+2)=Команды!$AJ$5,TRUE,FALSE),IF(INDEX(Команды!$A$2:$AN$7500,MATCH(CP$3,Команды!$A$2:$A$7500,0),$E71+2)=Команды!$AJ$6,TRUE,FALSE),IF(INDEX(Команды!$A$2:$AN$7500,MATCH(CP$3,Команды!$A$2:$A$7500,0),$E71+2)=Команды!$AJ$7,TRUE,FALSE),IF(INDEX(Команды!$A$2:$AN$7500,MATCH(CP$3,Команды!$A$2:$A$7500,0),$E71+2)=Команды!$AJ$8,TRUE,FALSE),IF(INDEX(Команды!$A$2:$AN$7500,MATCH(CP$3,Команды!$A$2:$A$7500,0),$E71+2)=Команды!$AJ$9,TRUE,FALSE),IF(INDEX(Команды!$A$2:$AN$7500,MATCH(CP$3,Команды!$A$2:$A$7500,0),$E71+2)=Команды!$AJ$10,TRUE,FALSE),IF(INDEX(Команды!$A$2:$AN$7500,MATCH(CP$3,Команды!$A$2:$A$7500,0),$E71+2)=Команды!$AJ$11,TRUE,FALSE),IF(INDEX(Команды!$A$2:$AN$7500,MATCH(CP$3,Команды!$A$2:$A$7500,0),$E71+2)=Команды!$AJ$12,TRUE,FALSE),IF(INDEX(Команды!$A$2:$AN$7500,MATCH(CP$3,Команды!$A$2:$A$7500,0),$E71+2)=Команды!$AJ$13,TRUE,FALSE),IF(INDEX(Команды!$A$2:$AN$7500,MATCH(CP$3,Команды!$A$2:$A$7500,0),$E71+2)=Команды!$AJ$14,TRUE,FALSE),IF(INDEX(Команды!$A$2:$AN$7500,MATCH(CP$3,Команды!$A$2:$A$7500,0),$E71+2)=Команды!$AJ$15,TRUE,FALSE),IF(INDEX(Команды!$A$2:$AN$7500,MATCH(CP$3,Команды!$A$2:$A$7500,0),$E71+2)=Команды!$AJ$16,TRUE,FALSE),,IF(INDEX(Команды!$A$2:$AN$7500,MATCH(CP$3,Команды!$A$2:$A$7500,0),$E71+2)=Команды!$AJ$17,TRUE,FALSE),,IF(INDEX(Команды!$A$2:$AN$7500,MATCH(CP$3,Команды!$A$2:$A$7500,0),$E71+2)=Команды!$AJ$18,TRUE,FALSE),,IF(INDEX(Команды!$A$2:$AN$7500,MATCH(CP$3,Команды!$A$2:$A$7500,0),$E71+2)=Команды!$AJ$19,TRUE,FALSE)),INDEX(Команды!$AJ$2:$AK$19,MATCH(INDEX(Команды!$A$2:$AN$7500,MATCH(CP$3,Команды!$A$2:$A$7500,0),$E71+2),Команды!$AJ$2:$AJ$19,0),2),0)</f>
        <v>В</v>
      </c>
      <c r="CQ71" s="175" t="str">
        <f>IF(OR(IF(INDEX(Команды!$A$2:$AN$7500,MATCH(CP$3,Команды!$A$2:$A$7500,0),$E71+2)=Команды!$AJ$2,TRUE,FALSE),IF(INDEX(Команды!$A$2:$AN$7500,MATCH(CP$3,Команды!$A$2:$A$7500,0),$E71+2)=Команды!$AJ$3,TRUE,FALSE),IF(INDEX(Команды!$A$2:$AN$7500,MATCH(CP$3,Команды!$A$2:$A$7500,0),$E71+2)=Команды!$AJ$4,TRUE,FALSE),IF(INDEX(Команды!$A$2:$AN$7500,MATCH(CP$3,Команды!$A$2:$A$7500,0),$E71+2)=Команды!$AJ$5,TRUE,FALSE),IF(INDEX(Команды!$A$2:$AN$7500,MATCH(CP$3,Команды!$A$2:$A$7500,0),$E71+2)=Команды!$AJ$6,TRUE,FALSE),IF(INDEX(Команды!$A$2:$AN$7500,MATCH(CP$3,Команды!$A$2:$A$7500,0),$E71+2)=Команды!$AJ$7,TRUE,FALSE),IF(INDEX(Команды!$A$2:$AN$7500,MATCH(CP$3,Команды!$A$2:$A$7500,0),$E71+2)=Команды!$AJ$8,TRUE,FALSE),IF(INDEX(Команды!$A$2:$AN$7500,MATCH(CP$3,Команды!$A$2:$A$7500,0),$E71+2)=Команды!$AJ$9,TRUE,FALSE),IF(INDEX(Команды!$A$2:$AN$7500,MATCH(CP$3,Команды!$A$2:$A$7500,0),$E71+2)=Команды!$AJ$10,TRUE,FALSE),IF(INDEX(Команды!$A$2:$AN$7500,MATCH(CP$3,Команды!$A$2:$A$7500,0),$E71+2)=Команды!$AJ$11,TRUE,FALSE),IF(INDEX(Команды!$A$2:$AN$7500,MATCH(CP$3,Команды!$A$2:$A$7500,0),$E71+2)=Команды!$AJ$12,TRUE,FALSE),IF(INDEX(Команды!$A$2:$AN$7500,MATCH(CP$3,Команды!$A$2:$A$7500,0),$E71+2)=Команды!$AJ$13,TRUE,FALSE),IF(INDEX(Команды!$A$2:$AN$7500,MATCH(CP$3,Команды!$A$2:$A$7500,0),$E71+2)=Команды!$AJ$14,TRUE,FALSE),IF(INDEX(Команды!$A$2:$AN$7500,MATCH(CP$3,Команды!$A$2:$A$7500,0),$E71+2)=Команды!$AJ$15,TRUE,FALSE),IF(INDEX(Команды!$A$2:$AN$7500,MATCH(CP$3,Команды!$A$2:$A$7500,0),$E71+2)=Команды!$AJ$16,TRUE,FALSE),IF(INDEX(Команды!$A$2:$AN$7500,MATCH(CP$3,Команды!$A$2:$A$7500,0),$E71+2)=Команды!$AJ$17,TRUE,FALSE),IF(INDEX(Команды!$A$2:$AN$7500,MATCH(CP$3,Команды!$A$2:$A$7500,0),$E71+2)=Команды!$AJ$18,TRUE,FALSE),IF(INDEX(Команды!$A$2:$AN$7500,MATCH(CP$3,Команды!$A$2:$A$7500,0),$E71+2)=Команды!$AJ$19,TRUE,FALSE)),INDEX(Команды!$AJ$2:$AL$19,MATCH(INDEX(Команды!$A$2:$AN$7500,MATCH(CP$3,Команды!$A$2:$A$7500,0),$E71+2),Команды!$AJ$2:$AJ$19,0),3),0)</f>
        <v>В</v>
      </c>
      <c r="CR71" s="342"/>
      <c r="CS71" s="174" t="str">
        <f>IF(OR(IF(INDEX(Команды!$A$2:$AN$7500,MATCH(CS$3,Команды!$A$2:$A$7500,0),$E71+2)=Команды!$AJ$2,TRUE,FALSE),IF(INDEX(Команды!$A$2:$AN$7500,MATCH(CS$3,Команды!$A$2:$A$7500,0),$E71+2)=Команды!$AJ$3,TRUE,FALSE),IF(INDEX(Команды!$A$2:$AN$7500,MATCH(CS$3,Команды!$A$2:$A$7500,0),$E71+2)=Команды!$AJ$4,TRUE,FALSE),IF(INDEX(Команды!$A$2:$AN$7500,MATCH(CS$3,Команды!$A$2:$A$7500,0),$E71+2)=Команды!$AJ$5,TRUE,FALSE),IF(INDEX(Команды!$A$2:$AN$7500,MATCH(CS$3,Команды!$A$2:$A$7500,0),$E71+2)=Команды!$AJ$6,TRUE,FALSE),IF(INDEX(Команды!$A$2:$AN$7500,MATCH(CS$3,Команды!$A$2:$A$7500,0),$E71+2)=Команды!$AJ$7,TRUE,FALSE),IF(INDEX(Команды!$A$2:$AN$7500,MATCH(CS$3,Команды!$A$2:$A$7500,0),$E71+2)=Команды!$AJ$8,TRUE,FALSE),IF(INDEX(Команды!$A$2:$AN$7500,MATCH(CS$3,Команды!$A$2:$A$7500,0),$E71+2)=Команды!$AJ$9,TRUE,FALSE),IF(INDEX(Команды!$A$2:$AN$7500,MATCH(CS$3,Команды!$A$2:$A$7500,0),$E71+2)=Команды!$AJ$10,TRUE,FALSE),IF(INDEX(Команды!$A$2:$AN$7500,MATCH(CS$3,Команды!$A$2:$A$7500,0),$E71+2)=Команды!$AJ$11,TRUE,FALSE),IF(INDEX(Команды!$A$2:$AN$7500,MATCH(CS$3,Команды!$A$2:$A$7500,0),$E71+2)=Команды!$AJ$12,TRUE,FALSE),IF(INDEX(Команды!$A$2:$AN$7500,MATCH(CS$3,Команды!$A$2:$A$7500,0),$E71+2)=Команды!$AJ$13,TRUE,FALSE),IF(INDEX(Команды!$A$2:$AN$7500,MATCH(CS$3,Команды!$A$2:$A$7500,0),$E71+2)=Команды!$AJ$14,TRUE,FALSE),IF(INDEX(Команды!$A$2:$AN$7500,MATCH(CS$3,Команды!$A$2:$A$7500,0),$E71+2)=Команды!$AJ$15,TRUE,FALSE),IF(INDEX(Команды!$A$2:$AN$7500,MATCH(CS$3,Команды!$A$2:$A$7500,0),$E71+2)=Команды!$AJ$16,TRUE,FALSE),,IF(INDEX(Команды!$A$2:$AN$7500,MATCH(CS$3,Команды!$A$2:$A$7500,0),$E71+2)=Команды!$AJ$17,TRUE,FALSE),,IF(INDEX(Команды!$A$2:$AN$7500,MATCH(CS$3,Команды!$A$2:$A$7500,0),$E71+2)=Команды!$AJ$18,TRUE,FALSE),,IF(INDEX(Команды!$A$2:$AN$7500,MATCH(CS$3,Команды!$A$2:$A$7500,0),$E71+2)=Команды!$AJ$19,TRUE,FALSE)),INDEX(Команды!$AJ$2:$AK$19,MATCH(INDEX(Команды!$A$2:$AN$7500,MATCH(CS$3,Команды!$A$2:$A$7500,0),$E71+2),Команды!$AJ$2:$AJ$19,0),2),0)</f>
        <v>В</v>
      </c>
      <c r="CT71" s="175" t="str">
        <f>IF(OR(IF(INDEX(Команды!$A$2:$AN$7500,MATCH(CS$3,Команды!$A$2:$A$7500,0),$E71+2)=Команды!$AJ$2,TRUE,FALSE),IF(INDEX(Команды!$A$2:$AN$7500,MATCH(CS$3,Команды!$A$2:$A$7500,0),$E71+2)=Команды!$AJ$3,TRUE,FALSE),IF(INDEX(Команды!$A$2:$AN$7500,MATCH(CS$3,Команды!$A$2:$A$7500,0),$E71+2)=Команды!$AJ$4,TRUE,FALSE),IF(INDEX(Команды!$A$2:$AN$7500,MATCH(CS$3,Команды!$A$2:$A$7500,0),$E71+2)=Команды!$AJ$5,TRUE,FALSE),IF(INDEX(Команды!$A$2:$AN$7500,MATCH(CS$3,Команды!$A$2:$A$7500,0),$E71+2)=Команды!$AJ$6,TRUE,FALSE),IF(INDEX(Команды!$A$2:$AN$7500,MATCH(CS$3,Команды!$A$2:$A$7500,0),$E71+2)=Команды!$AJ$7,TRUE,FALSE),IF(INDEX(Команды!$A$2:$AN$7500,MATCH(CS$3,Команды!$A$2:$A$7500,0),$E71+2)=Команды!$AJ$8,TRUE,FALSE),IF(INDEX(Команды!$A$2:$AN$7500,MATCH(CS$3,Команды!$A$2:$A$7500,0),$E71+2)=Команды!$AJ$9,TRUE,FALSE),IF(INDEX(Команды!$A$2:$AN$7500,MATCH(CS$3,Команды!$A$2:$A$7500,0),$E71+2)=Команды!$AJ$10,TRUE,FALSE),IF(INDEX(Команды!$A$2:$AN$7500,MATCH(CS$3,Команды!$A$2:$A$7500,0),$E71+2)=Команды!$AJ$11,TRUE,FALSE),IF(INDEX(Команды!$A$2:$AN$7500,MATCH(CS$3,Команды!$A$2:$A$7500,0),$E71+2)=Команды!$AJ$12,TRUE,FALSE),IF(INDEX(Команды!$A$2:$AN$7500,MATCH(CS$3,Команды!$A$2:$A$7500,0),$E71+2)=Команды!$AJ$13,TRUE,FALSE),IF(INDEX(Команды!$A$2:$AN$7500,MATCH(CS$3,Команды!$A$2:$A$7500,0),$E71+2)=Команды!$AJ$14,TRUE,FALSE),IF(INDEX(Команды!$A$2:$AN$7500,MATCH(CS$3,Команды!$A$2:$A$7500,0),$E71+2)=Команды!$AJ$15,TRUE,FALSE),IF(INDEX(Команды!$A$2:$AN$7500,MATCH(CS$3,Команды!$A$2:$A$7500,0),$E71+2)=Команды!$AJ$16,TRUE,FALSE),IF(INDEX(Команды!$A$2:$AN$7500,MATCH(CS$3,Команды!$A$2:$A$7500,0),$E71+2)=Команды!$AJ$17,TRUE,FALSE),IF(INDEX(Команды!$A$2:$AN$7500,MATCH(CS$3,Команды!$A$2:$A$7500,0),$E71+2)=Команды!$AJ$18,TRUE,FALSE),IF(INDEX(Команды!$A$2:$AN$7500,MATCH(CS$3,Команды!$A$2:$A$7500,0),$E71+2)=Команды!$AJ$19,TRUE,FALSE)),INDEX(Команды!$AJ$2:$AL$19,MATCH(INDEX(Команды!$A$2:$AN$7500,MATCH(CS$3,Команды!$A$2:$A$7500,0),$E71+2),Команды!$AJ$2:$AJ$19,0),3),0)</f>
        <v>В</v>
      </c>
      <c r="CU71" s="342"/>
    </row>
    <row r="72" spans="1:99" s="2" customFormat="1" ht="21.95" customHeight="1" x14ac:dyDescent="0.3">
      <c r="A72" s="251">
        <v>67</v>
      </c>
      <c r="B72" s="2">
        <f>VLOOKUP(A72,'Список КК'!A:F,6,TRUE)</f>
        <v>39319</v>
      </c>
      <c r="C72" s="638" t="str">
        <f>VLOOKUP(A72,'Список КК'!A:B,2,TRUE)</f>
        <v>Натахина Светлана Сергеевна</v>
      </c>
      <c r="D72" s="203">
        <f>VLOOKUP(A72,'Список КК'!A:D,4,TRUE)</f>
        <v>0</v>
      </c>
      <c r="E72" s="4">
        <f>VLOOKUP(A72,'Список КК'!A:C,3,TRUE)</f>
        <v>11</v>
      </c>
      <c r="F72" s="220">
        <f>VLOOKUP(A72,'Список КК'!A:E,5,TRUE)</f>
        <v>0</v>
      </c>
      <c r="G72" s="174">
        <f>IF(OR(IF(INDEX(Команды!$A$2:$AN$7500,MATCH(G$3,Команды!$A$2:$A$7500,0),$E72+2)=Команды!$AJ$2,TRUE,FALSE),IF(INDEX(Команды!$A$2:$AN$7500,MATCH(G$3,Команды!$A$2:$A$7500,0),$E72+2)=Команды!$AJ$3,TRUE,FALSE),IF(INDEX(Команды!$A$2:$AN$7500,MATCH(G$3,Команды!$A$2:$A$7500,0),$E72+2)=Команды!$AJ$4,TRUE,FALSE),IF(INDEX(Команды!$A$2:$AN$7500,MATCH(G$3,Команды!$A$2:$A$7500,0),$E72+2)=Команды!$AJ$5,TRUE,FALSE),IF(INDEX(Команды!$A$2:$AN$7500,MATCH(G$3,Команды!$A$2:$A$7500,0),$E72+2)=Команды!$AJ$6,TRUE,FALSE),IF(INDEX(Команды!$A$2:$AN$7500,MATCH(G$3,Команды!$A$2:$A$7500,0),$E72+2)=Команды!$AJ$7,TRUE,FALSE),IF(INDEX(Команды!$A$2:$AN$7500,MATCH(G$3,Команды!$A$2:$A$7500,0),$E72+2)=Команды!$AJ$8,TRUE,FALSE),IF(INDEX(Команды!$A$2:$AN$7500,MATCH(G$3,Команды!$A$2:$A$7500,0),$E72+2)=Команды!$AJ$9,TRUE,FALSE),IF(INDEX(Команды!$A$2:$AN$7500,MATCH(G$3,Команды!$A$2:$A$7500,0),$E72+2)=Команды!$AJ$10,TRUE,FALSE),IF(INDEX(Команды!$A$2:$AN$7500,MATCH(G$3,Команды!$A$2:$A$7500,0),$E72+2)=Команды!$AJ$11,TRUE,FALSE),IF(INDEX(Команды!$A$2:$AN$7500,MATCH(G$3,Команды!$A$2:$A$7500,0),$E72+2)=Команды!$AJ$12,TRUE,FALSE),IF(INDEX(Команды!$A$2:$AN$7500,MATCH(G$3,Команды!$A$2:$A$7500,0),$E72+2)=Команды!$AJ$13,TRUE,FALSE),IF(INDEX(Команды!$A$2:$AN$7500,MATCH(G$3,Команды!$A$2:$A$7500,0),$E72+2)=Команды!$AJ$14,TRUE,FALSE),IF(INDEX(Команды!$A$2:$AN$7500,MATCH(G$3,Команды!$A$2:$A$7500,0),$E72+2)=Команды!$AJ$15,TRUE,FALSE),IF(INDEX(Команды!$A$2:$AN$7500,MATCH(G$3,Команды!$A$2:$A$7500,0),$E72+2)=Команды!$AJ$16,TRUE,FALSE),,IF(INDEX(Команды!$A$2:$AN$7500,MATCH(G$3,Команды!$A$2:$A$7500,0),$E72+2)=Команды!$AJ$17,TRUE,FALSE),,IF(INDEX(Команды!$A$2:$AN$7500,MATCH(G$3,Команды!$A$2:$A$7500,0),$E72+2)=Команды!$AJ$18,TRUE,FALSE),,IF(INDEX(Команды!$A$2:$AN$7500,MATCH(G$3,Команды!$A$2:$A$7500,0),$E72+2)=Команды!$AJ$19,TRUE,FALSE)),INDEX(Команды!$AJ$2:$AK$19,MATCH(INDEX(Команды!$A$2:$AN$7500,MATCH(G$3,Команды!$A$2:$A$7500,0),$E72+2),Команды!$AJ$2:$AJ$19,0),2),0)</f>
        <v>0.3125</v>
      </c>
      <c r="H72" s="175">
        <f>IF(OR(IF(INDEX(Команды!$A$2:$AN$7500,MATCH(G$3,Команды!$A$2:$A$7500,0),$E72+2)=Команды!$AJ$2,TRUE,FALSE),IF(INDEX(Команды!$A$2:$AN$7500,MATCH(G$3,Команды!$A$2:$A$7500,0),$E72+2)=Команды!$AJ$3,TRUE,FALSE),IF(INDEX(Команды!$A$2:$AN$7500,MATCH(G$3,Команды!$A$2:$A$7500,0),$E72+2)=Команды!$AJ$4,TRUE,FALSE),IF(INDEX(Команды!$A$2:$AN$7500,MATCH(G$3,Команды!$A$2:$A$7500,0),$E72+2)=Команды!$AJ$5,TRUE,FALSE),IF(INDEX(Команды!$A$2:$AN$7500,MATCH(G$3,Команды!$A$2:$A$7500,0),$E72+2)=Команды!$AJ$6,TRUE,FALSE),IF(INDEX(Команды!$A$2:$AN$7500,MATCH(G$3,Команды!$A$2:$A$7500,0),$E72+2)=Команды!$AJ$7,TRUE,FALSE),IF(INDEX(Команды!$A$2:$AN$7500,MATCH(G$3,Команды!$A$2:$A$7500,0),$E72+2)=Команды!$AJ$8,TRUE,FALSE),IF(INDEX(Команды!$A$2:$AN$7500,MATCH(G$3,Команды!$A$2:$A$7500,0),$E72+2)=Команды!$AJ$9,TRUE,FALSE),IF(INDEX(Команды!$A$2:$AN$7500,MATCH(G$3,Команды!$A$2:$A$7500,0),$E72+2)=Команды!$AJ$10,TRUE,FALSE),IF(INDEX(Команды!$A$2:$AN$7500,MATCH(G$3,Команды!$A$2:$A$7500,0),$E72+2)=Команды!$AJ$11,TRUE,FALSE),IF(INDEX(Команды!$A$2:$AN$7500,MATCH(G$3,Команды!$A$2:$A$7500,0),$E72+2)=Команды!$AJ$12,TRUE,FALSE),IF(INDEX(Команды!$A$2:$AN$7500,MATCH(G$3,Команды!$A$2:$A$7500,0),$E72+2)=Команды!$AJ$13,TRUE,FALSE),IF(INDEX(Команды!$A$2:$AN$7500,MATCH(G$3,Команды!$A$2:$A$7500,0),$E72+2)=Команды!$AJ$14,TRUE,FALSE),IF(INDEX(Команды!$A$2:$AN$7500,MATCH(G$3,Команды!$A$2:$A$7500,0),$E72+2)=Команды!$AJ$15,TRUE,FALSE),IF(INDEX(Команды!$A$2:$AN$7500,MATCH(G$3,Команды!$A$2:$A$7500,0),$E72+2)=Команды!$AJ$16,TRUE,FALSE),IF(INDEX(Команды!$A$2:$AN$7500,MATCH(G$3,Команды!$A$2:$A$7500,0),$E72+2)=Команды!$AJ$17,TRUE,FALSE),IF(INDEX(Команды!$A$2:$AN$7500,MATCH(G$3,Команды!$A$2:$A$7500,0),$E72+2)=Команды!$AJ$18,TRUE,FALSE),IF(INDEX(Команды!$A$2:$AN$7500,MATCH(G$3,Команды!$A$2:$A$7500,0),$E72+2)=Команды!$AJ$19,TRUE,FALSE)),INDEX(Команды!$AJ$2:$AL$19,MATCH(INDEX(Команды!$A$2:$AN$7500,MATCH(G$3,Команды!$A$2:$A$7500,0),$E72+2),Команды!$AJ$2:$AJ$19,0),3),0)</f>
        <v>0.6875</v>
      </c>
      <c r="I72" s="342"/>
      <c r="J72" s="174">
        <f>IF(OR(IF(INDEX(Команды!$A$2:$AN$7500,MATCH(J$3,Команды!$A$2:$A$7500,0),$E72+2)=Команды!$AJ$2,TRUE,FALSE),IF(INDEX(Команды!$A$2:$AN$7500,MATCH(J$3,Команды!$A$2:$A$7500,0),$E72+2)=Команды!$AJ$3,TRUE,FALSE),IF(INDEX(Команды!$A$2:$AN$7500,MATCH(J$3,Команды!$A$2:$A$7500,0),$E72+2)=Команды!$AJ$4,TRUE,FALSE),IF(INDEX(Команды!$A$2:$AN$7500,MATCH(J$3,Команды!$A$2:$A$7500,0),$E72+2)=Команды!$AJ$5,TRUE,FALSE),IF(INDEX(Команды!$A$2:$AN$7500,MATCH(J$3,Команды!$A$2:$A$7500,0),$E72+2)=Команды!$AJ$6,TRUE,FALSE),IF(INDEX(Команды!$A$2:$AN$7500,MATCH(J$3,Команды!$A$2:$A$7500,0),$E72+2)=Команды!$AJ$7,TRUE,FALSE),IF(INDEX(Команды!$A$2:$AN$7500,MATCH(J$3,Команды!$A$2:$A$7500,0),$E72+2)=Команды!$AJ$8,TRUE,FALSE),IF(INDEX(Команды!$A$2:$AN$7500,MATCH(J$3,Команды!$A$2:$A$7500,0),$E72+2)=Команды!$AJ$9,TRUE,FALSE),IF(INDEX(Команды!$A$2:$AN$7500,MATCH(J$3,Команды!$A$2:$A$7500,0),$E72+2)=Команды!$AJ$10,TRUE,FALSE),IF(INDEX(Команды!$A$2:$AN$7500,MATCH(J$3,Команды!$A$2:$A$7500,0),$E72+2)=Команды!$AJ$11,TRUE,FALSE),IF(INDEX(Команды!$A$2:$AN$7500,MATCH(J$3,Команды!$A$2:$A$7500,0),$E72+2)=Команды!$AJ$12,TRUE,FALSE),IF(INDEX(Команды!$A$2:$AN$7500,MATCH(J$3,Команды!$A$2:$A$7500,0),$E72+2)=Команды!$AJ$13,TRUE,FALSE),IF(INDEX(Команды!$A$2:$AN$7500,MATCH(J$3,Команды!$A$2:$A$7500,0),$E72+2)=Команды!$AJ$14,TRUE,FALSE),IF(INDEX(Команды!$A$2:$AN$7500,MATCH(J$3,Команды!$A$2:$A$7500,0),$E72+2)=Команды!$AJ$15,TRUE,FALSE),IF(INDEX(Команды!$A$2:$AN$7500,MATCH(J$3,Команды!$A$2:$A$7500,0),$E72+2)=Команды!$AJ$16,TRUE,FALSE),,IF(INDEX(Команды!$A$2:$AN$7500,MATCH(J$3,Команды!$A$2:$A$7500,0),$E72+2)=Команды!$AJ$17,TRUE,FALSE),,IF(INDEX(Команды!$A$2:$AN$7500,MATCH(J$3,Команды!$A$2:$A$7500,0),$E72+2)=Команды!$AJ$18,TRUE,FALSE),,IF(INDEX(Команды!$A$2:$AN$7500,MATCH(J$3,Команды!$A$2:$A$7500,0),$E72+2)=Команды!$AJ$19,TRUE,FALSE)),INDEX(Команды!$AJ$2:$AK$19,MATCH(INDEX(Команды!$A$2:$AN$7500,MATCH(J$3,Команды!$A$2:$A$7500,0),$E72+2),Команды!$AJ$2:$AJ$19,0),2),0)</f>
        <v>0.375</v>
      </c>
      <c r="K72" s="175">
        <f>IF(OR(IF(INDEX(Команды!$A$2:$AN$7500,MATCH(J$3,Команды!$A$2:$A$7500,0),$E72+2)=Команды!$AJ$2,TRUE,FALSE),IF(INDEX(Команды!$A$2:$AN$7500,MATCH(J$3,Команды!$A$2:$A$7500,0),$E72+2)=Команды!$AJ$3,TRUE,FALSE),IF(INDEX(Команды!$A$2:$AN$7500,MATCH(J$3,Команды!$A$2:$A$7500,0),$E72+2)=Команды!$AJ$4,TRUE,FALSE),IF(INDEX(Команды!$A$2:$AN$7500,MATCH(J$3,Команды!$A$2:$A$7500,0),$E72+2)=Команды!$AJ$5,TRUE,FALSE),IF(INDEX(Команды!$A$2:$AN$7500,MATCH(J$3,Команды!$A$2:$A$7500,0),$E72+2)=Команды!$AJ$6,TRUE,FALSE),IF(INDEX(Команды!$A$2:$AN$7500,MATCH(J$3,Команды!$A$2:$A$7500,0),$E72+2)=Команды!$AJ$7,TRUE,FALSE),IF(INDEX(Команды!$A$2:$AN$7500,MATCH(J$3,Команды!$A$2:$A$7500,0),$E72+2)=Команды!$AJ$8,TRUE,FALSE),IF(INDEX(Команды!$A$2:$AN$7500,MATCH(J$3,Команды!$A$2:$A$7500,0),$E72+2)=Команды!$AJ$9,TRUE,FALSE),IF(INDEX(Команды!$A$2:$AN$7500,MATCH(J$3,Команды!$A$2:$A$7500,0),$E72+2)=Команды!$AJ$10,TRUE,FALSE),IF(INDEX(Команды!$A$2:$AN$7500,MATCH(J$3,Команды!$A$2:$A$7500,0),$E72+2)=Команды!$AJ$11,TRUE,FALSE),IF(INDEX(Команды!$A$2:$AN$7500,MATCH(J$3,Команды!$A$2:$A$7500,0),$E72+2)=Команды!$AJ$12,TRUE,FALSE),IF(INDEX(Команды!$A$2:$AN$7500,MATCH(J$3,Команды!$A$2:$A$7500,0),$E72+2)=Команды!$AJ$13,TRUE,FALSE),IF(INDEX(Команды!$A$2:$AN$7500,MATCH(J$3,Команды!$A$2:$A$7500,0),$E72+2)=Команды!$AJ$14,TRUE,FALSE),IF(INDEX(Команды!$A$2:$AN$7500,MATCH(J$3,Команды!$A$2:$A$7500,0),$E72+2)=Команды!$AJ$15,TRUE,FALSE),IF(INDEX(Команды!$A$2:$AN$7500,MATCH(J$3,Команды!$A$2:$A$7500,0),$E72+2)=Команды!$AJ$16,TRUE,FALSE),IF(INDEX(Команды!$A$2:$AN$7500,MATCH(J$3,Команды!$A$2:$A$7500,0),$E72+2)=Команды!$AJ$17,TRUE,FALSE),IF(INDEX(Команды!$A$2:$AN$7500,MATCH(J$3,Команды!$A$2:$A$7500,0),$E72+2)=Команды!$AJ$18,TRUE,FALSE),IF(INDEX(Команды!$A$2:$AN$7500,MATCH(J$3,Команды!$A$2:$A$7500,0),$E72+2)=Команды!$AJ$19,TRUE,FALSE)),INDEX(Команды!$AJ$2:$AL$19,MATCH(INDEX(Команды!$A$2:$AN$7500,MATCH(J$3,Команды!$A$2:$A$7500,0),$E72+2),Команды!$AJ$2:$AJ$19,0),3),0)</f>
        <v>0.75</v>
      </c>
      <c r="L72" s="342"/>
      <c r="M72" s="174">
        <f>IF(OR(IF(INDEX(Команды!$A$2:$AN$7500,MATCH(M$3,Команды!$A$2:$A$7500,0),$E72+2)=Команды!$AJ$2,TRUE,FALSE),IF(INDEX(Команды!$A$2:$AN$7500,MATCH(M$3,Команды!$A$2:$A$7500,0),$E72+2)=Команды!$AJ$3,TRUE,FALSE),IF(INDEX(Команды!$A$2:$AN$7500,MATCH(M$3,Команды!$A$2:$A$7500,0),$E72+2)=Команды!$AJ$4,TRUE,FALSE),IF(INDEX(Команды!$A$2:$AN$7500,MATCH(M$3,Команды!$A$2:$A$7500,0),$E72+2)=Команды!$AJ$5,TRUE,FALSE),IF(INDEX(Команды!$A$2:$AN$7500,MATCH(M$3,Команды!$A$2:$A$7500,0),$E72+2)=Команды!$AJ$6,TRUE,FALSE),IF(INDEX(Команды!$A$2:$AN$7500,MATCH(M$3,Команды!$A$2:$A$7500,0),$E72+2)=Команды!$AJ$7,TRUE,FALSE),IF(INDEX(Команды!$A$2:$AN$7500,MATCH(M$3,Команды!$A$2:$A$7500,0),$E72+2)=Команды!$AJ$8,TRUE,FALSE),IF(INDEX(Команды!$A$2:$AN$7500,MATCH(M$3,Команды!$A$2:$A$7500,0),$E72+2)=Команды!$AJ$9,TRUE,FALSE),IF(INDEX(Команды!$A$2:$AN$7500,MATCH(M$3,Команды!$A$2:$A$7500,0),$E72+2)=Команды!$AJ$10,TRUE,FALSE),IF(INDEX(Команды!$A$2:$AN$7500,MATCH(M$3,Команды!$A$2:$A$7500,0),$E72+2)=Команды!$AJ$11,TRUE,FALSE),IF(INDEX(Команды!$A$2:$AN$7500,MATCH(M$3,Команды!$A$2:$A$7500,0),$E72+2)=Команды!$AJ$12,TRUE,FALSE),IF(INDEX(Команды!$A$2:$AN$7500,MATCH(M$3,Команды!$A$2:$A$7500,0),$E72+2)=Команды!$AJ$13,TRUE,FALSE),IF(INDEX(Команды!$A$2:$AN$7500,MATCH(M$3,Команды!$A$2:$A$7500,0),$E72+2)=Команды!$AJ$14,TRUE,FALSE),IF(INDEX(Команды!$A$2:$AN$7500,MATCH(M$3,Команды!$A$2:$A$7500,0),$E72+2)=Команды!$AJ$15,TRUE,FALSE),IF(INDEX(Команды!$A$2:$AN$7500,MATCH(M$3,Команды!$A$2:$A$7500,0),$E72+2)=Команды!$AJ$16,TRUE,FALSE),,IF(INDEX(Команды!$A$2:$AN$7500,MATCH(M$3,Команды!$A$2:$A$7500,0),$E72+2)=Команды!$AJ$17,TRUE,FALSE),,IF(INDEX(Команды!$A$2:$AN$7500,MATCH(M$3,Команды!$A$2:$A$7500,0),$E72+2)=Команды!$AJ$18,TRUE,FALSE),,IF(INDEX(Команды!$A$2:$AN$7500,MATCH(M$3,Команды!$A$2:$A$7500,0),$E72+2)=Команды!$AJ$19,TRUE,FALSE)),INDEX(Команды!$AJ$2:$AK$19,MATCH(INDEX(Команды!$A$2:$AN$7500,MATCH(M$3,Команды!$A$2:$A$7500,0),$E72+2),Команды!$AJ$2:$AJ$19,0),2),0)</f>
        <v>0.64583333333333337</v>
      </c>
      <c r="N72" s="175">
        <f>IF(OR(IF(INDEX(Команды!$A$2:$AN$7500,MATCH(M$3,Команды!$A$2:$A$7500,0),$E72+2)=Команды!$AJ$2,TRUE,FALSE),IF(INDEX(Команды!$A$2:$AN$7500,MATCH(M$3,Команды!$A$2:$A$7500,0),$E72+2)=Команды!$AJ$3,TRUE,FALSE),IF(INDEX(Команды!$A$2:$AN$7500,MATCH(M$3,Команды!$A$2:$A$7500,0),$E72+2)=Команды!$AJ$4,TRUE,FALSE),IF(INDEX(Команды!$A$2:$AN$7500,MATCH(M$3,Команды!$A$2:$A$7500,0),$E72+2)=Команды!$AJ$5,TRUE,FALSE),IF(INDEX(Команды!$A$2:$AN$7500,MATCH(M$3,Команды!$A$2:$A$7500,0),$E72+2)=Команды!$AJ$6,TRUE,FALSE),IF(INDEX(Команды!$A$2:$AN$7500,MATCH(M$3,Команды!$A$2:$A$7500,0),$E72+2)=Команды!$AJ$7,TRUE,FALSE),IF(INDEX(Команды!$A$2:$AN$7500,MATCH(M$3,Команды!$A$2:$A$7500,0),$E72+2)=Команды!$AJ$8,TRUE,FALSE),IF(INDEX(Команды!$A$2:$AN$7500,MATCH(M$3,Команды!$A$2:$A$7500,0),$E72+2)=Команды!$AJ$9,TRUE,FALSE),IF(INDEX(Команды!$A$2:$AN$7500,MATCH(M$3,Команды!$A$2:$A$7500,0),$E72+2)=Команды!$AJ$10,TRUE,FALSE),IF(INDEX(Команды!$A$2:$AN$7500,MATCH(M$3,Команды!$A$2:$A$7500,0),$E72+2)=Команды!$AJ$11,TRUE,FALSE),IF(INDEX(Команды!$A$2:$AN$7500,MATCH(M$3,Команды!$A$2:$A$7500,0),$E72+2)=Команды!$AJ$12,TRUE,FALSE),IF(INDEX(Команды!$A$2:$AN$7500,MATCH(M$3,Команды!$A$2:$A$7500,0),$E72+2)=Команды!$AJ$13,TRUE,FALSE),IF(INDEX(Команды!$A$2:$AN$7500,MATCH(M$3,Команды!$A$2:$A$7500,0),$E72+2)=Команды!$AJ$14,TRUE,FALSE),IF(INDEX(Команды!$A$2:$AN$7500,MATCH(M$3,Команды!$A$2:$A$7500,0),$E72+2)=Команды!$AJ$15,TRUE,FALSE),IF(INDEX(Команды!$A$2:$AN$7500,MATCH(M$3,Команды!$A$2:$A$7500,0),$E72+2)=Команды!$AJ$16,TRUE,FALSE),IF(INDEX(Команды!$A$2:$AN$7500,MATCH(M$3,Команды!$A$2:$A$7500,0),$E72+2)=Команды!$AJ$17,TRUE,FALSE),IF(INDEX(Команды!$A$2:$AN$7500,MATCH(M$3,Команды!$A$2:$A$7500,0),$E72+2)=Команды!$AJ$18,TRUE,FALSE),IF(INDEX(Команды!$A$2:$AN$7500,MATCH(M$3,Команды!$A$2:$A$7500,0),$E72+2)=Команды!$AJ$19,TRUE,FALSE)),INDEX(Команды!$AJ$2:$AL$19,MATCH(INDEX(Команды!$A$2:$AN$7500,MATCH(M$3,Команды!$A$2:$A$7500,0),$E72+2),Команды!$AJ$2:$AJ$19,0),3),0)</f>
        <v>1.0208333333333333</v>
      </c>
      <c r="O72" s="342"/>
      <c r="P72" s="174" t="str">
        <f>IF(OR(IF(INDEX(Команды!$A$2:$AN$7500,MATCH(P$3,Команды!$A$2:$A$7500,0),$E72+2)=Команды!$AJ$2,TRUE,FALSE),IF(INDEX(Команды!$A$2:$AN$7500,MATCH(P$3,Команды!$A$2:$A$7500,0),$E72+2)=Команды!$AJ$3,TRUE,FALSE),IF(INDEX(Команды!$A$2:$AN$7500,MATCH(P$3,Команды!$A$2:$A$7500,0),$E72+2)=Команды!$AJ$4,TRUE,FALSE),IF(INDEX(Команды!$A$2:$AN$7500,MATCH(P$3,Команды!$A$2:$A$7500,0),$E72+2)=Команды!$AJ$5,TRUE,FALSE),IF(INDEX(Команды!$A$2:$AN$7500,MATCH(P$3,Команды!$A$2:$A$7500,0),$E72+2)=Команды!$AJ$6,TRUE,FALSE),IF(INDEX(Команды!$A$2:$AN$7500,MATCH(P$3,Команды!$A$2:$A$7500,0),$E72+2)=Команды!$AJ$7,TRUE,FALSE),IF(INDEX(Команды!$A$2:$AN$7500,MATCH(P$3,Команды!$A$2:$A$7500,0),$E72+2)=Команды!$AJ$8,TRUE,FALSE),IF(INDEX(Команды!$A$2:$AN$7500,MATCH(P$3,Команды!$A$2:$A$7500,0),$E72+2)=Команды!$AJ$9,TRUE,FALSE),IF(INDEX(Команды!$A$2:$AN$7500,MATCH(P$3,Команды!$A$2:$A$7500,0),$E72+2)=Команды!$AJ$10,TRUE,FALSE),IF(INDEX(Команды!$A$2:$AN$7500,MATCH(P$3,Команды!$A$2:$A$7500,0),$E72+2)=Команды!$AJ$11,TRUE,FALSE),IF(INDEX(Команды!$A$2:$AN$7500,MATCH(P$3,Команды!$A$2:$A$7500,0),$E72+2)=Команды!$AJ$12,TRUE,FALSE),IF(INDEX(Команды!$A$2:$AN$7500,MATCH(P$3,Команды!$A$2:$A$7500,0),$E72+2)=Команды!$AJ$13,TRUE,FALSE),IF(INDEX(Команды!$A$2:$AN$7500,MATCH(P$3,Команды!$A$2:$A$7500,0),$E72+2)=Команды!$AJ$14,TRUE,FALSE),IF(INDEX(Команды!$A$2:$AN$7500,MATCH(P$3,Команды!$A$2:$A$7500,0),$E72+2)=Команды!$AJ$15,TRUE,FALSE),IF(INDEX(Команды!$A$2:$AN$7500,MATCH(P$3,Команды!$A$2:$A$7500,0),$E72+2)=Команды!$AJ$16,TRUE,FALSE),,IF(INDEX(Команды!$A$2:$AN$7500,MATCH(P$3,Команды!$A$2:$A$7500,0),$E72+2)=Команды!$AJ$17,TRUE,FALSE),,IF(INDEX(Команды!$A$2:$AN$7500,MATCH(P$3,Команды!$A$2:$A$7500,0),$E72+2)=Команды!$AJ$18,TRUE,FALSE),,IF(INDEX(Команды!$A$2:$AN$7500,MATCH(P$3,Команды!$A$2:$A$7500,0),$E72+2)=Команды!$AJ$19,TRUE,FALSE)),INDEX(Команды!$AJ$2:$AK$19,MATCH(INDEX(Команды!$A$2:$AN$7500,MATCH(P$3,Команды!$A$2:$A$7500,0),$E72+2),Команды!$AJ$2:$AJ$19,0),2),0)</f>
        <v>В</v>
      </c>
      <c r="Q72" s="175" t="str">
        <f>IF(OR(IF(INDEX(Команды!$A$2:$AN$7500,MATCH(P$3,Команды!$A$2:$A$7500,0),$E72+2)=Команды!$AJ$2,TRUE,FALSE),IF(INDEX(Команды!$A$2:$AN$7500,MATCH(P$3,Команды!$A$2:$A$7500,0),$E72+2)=Команды!$AJ$3,TRUE,FALSE),IF(INDEX(Команды!$A$2:$AN$7500,MATCH(P$3,Команды!$A$2:$A$7500,0),$E72+2)=Команды!$AJ$4,TRUE,FALSE),IF(INDEX(Команды!$A$2:$AN$7500,MATCH(P$3,Команды!$A$2:$A$7500,0),$E72+2)=Команды!$AJ$5,TRUE,FALSE),IF(INDEX(Команды!$A$2:$AN$7500,MATCH(P$3,Команды!$A$2:$A$7500,0),$E72+2)=Команды!$AJ$6,TRUE,FALSE),IF(INDEX(Команды!$A$2:$AN$7500,MATCH(P$3,Команды!$A$2:$A$7500,0),$E72+2)=Команды!$AJ$7,TRUE,FALSE),IF(INDEX(Команды!$A$2:$AN$7500,MATCH(P$3,Команды!$A$2:$A$7500,0),$E72+2)=Команды!$AJ$8,TRUE,FALSE),IF(INDEX(Команды!$A$2:$AN$7500,MATCH(P$3,Команды!$A$2:$A$7500,0),$E72+2)=Команды!$AJ$9,TRUE,FALSE),IF(INDEX(Команды!$A$2:$AN$7500,MATCH(P$3,Команды!$A$2:$A$7500,0),$E72+2)=Команды!$AJ$10,TRUE,FALSE),IF(INDEX(Команды!$A$2:$AN$7500,MATCH(P$3,Команды!$A$2:$A$7500,0),$E72+2)=Команды!$AJ$11,TRUE,FALSE),IF(INDEX(Команды!$A$2:$AN$7500,MATCH(P$3,Команды!$A$2:$A$7500,0),$E72+2)=Команды!$AJ$12,TRUE,FALSE),IF(INDEX(Команды!$A$2:$AN$7500,MATCH(P$3,Команды!$A$2:$A$7500,0),$E72+2)=Команды!$AJ$13,TRUE,FALSE),IF(INDEX(Команды!$A$2:$AN$7500,MATCH(P$3,Команды!$A$2:$A$7500,0),$E72+2)=Команды!$AJ$14,TRUE,FALSE),IF(INDEX(Команды!$A$2:$AN$7500,MATCH(P$3,Команды!$A$2:$A$7500,0),$E72+2)=Команды!$AJ$15,TRUE,FALSE),IF(INDEX(Команды!$A$2:$AN$7500,MATCH(P$3,Команды!$A$2:$A$7500,0),$E72+2)=Команды!$AJ$16,TRUE,FALSE),IF(INDEX(Команды!$A$2:$AN$7500,MATCH(P$3,Команды!$A$2:$A$7500,0),$E72+2)=Команды!$AJ$17,TRUE,FALSE),IF(INDEX(Команды!$A$2:$AN$7500,MATCH(P$3,Команды!$A$2:$A$7500,0),$E72+2)=Команды!$AJ$18,TRUE,FALSE),IF(INDEX(Команды!$A$2:$AN$7500,MATCH(P$3,Команды!$A$2:$A$7500,0),$E72+2)=Команды!$AJ$19,TRUE,FALSE)),INDEX(Команды!$AJ$2:$AL$19,MATCH(INDEX(Команды!$A$2:$AN$7500,MATCH(P$3,Команды!$A$2:$A$7500,0),$E72+2),Команды!$AJ$2:$AJ$19,0),3),0)</f>
        <v>В</v>
      </c>
      <c r="R72" s="342"/>
      <c r="S72" s="174" t="str">
        <f>IF(OR(IF(INDEX(Команды!$A$2:$AN$7500,MATCH(S$3,Команды!$A$2:$A$7500,0),$E72+2)=Команды!$AJ$2,TRUE,FALSE),IF(INDEX(Команды!$A$2:$AN$7500,MATCH(S$3,Команды!$A$2:$A$7500,0),$E72+2)=Команды!$AJ$3,TRUE,FALSE),IF(INDEX(Команды!$A$2:$AN$7500,MATCH(S$3,Команды!$A$2:$A$7500,0),$E72+2)=Команды!$AJ$4,TRUE,FALSE),IF(INDEX(Команды!$A$2:$AN$7500,MATCH(S$3,Команды!$A$2:$A$7500,0),$E72+2)=Команды!$AJ$5,TRUE,FALSE),IF(INDEX(Команды!$A$2:$AN$7500,MATCH(S$3,Команды!$A$2:$A$7500,0),$E72+2)=Команды!$AJ$6,TRUE,FALSE),IF(INDEX(Команды!$A$2:$AN$7500,MATCH(S$3,Команды!$A$2:$A$7500,0),$E72+2)=Команды!$AJ$7,TRUE,FALSE),IF(INDEX(Команды!$A$2:$AN$7500,MATCH(S$3,Команды!$A$2:$A$7500,0),$E72+2)=Команды!$AJ$8,TRUE,FALSE),IF(INDEX(Команды!$A$2:$AN$7500,MATCH(S$3,Команды!$A$2:$A$7500,0),$E72+2)=Команды!$AJ$9,TRUE,FALSE),IF(INDEX(Команды!$A$2:$AN$7500,MATCH(S$3,Команды!$A$2:$A$7500,0),$E72+2)=Команды!$AJ$10,TRUE,FALSE),IF(INDEX(Команды!$A$2:$AN$7500,MATCH(S$3,Команды!$A$2:$A$7500,0),$E72+2)=Команды!$AJ$11,TRUE,FALSE),IF(INDEX(Команды!$A$2:$AN$7500,MATCH(S$3,Команды!$A$2:$A$7500,0),$E72+2)=Команды!$AJ$12,TRUE,FALSE),IF(INDEX(Команды!$A$2:$AN$7500,MATCH(S$3,Команды!$A$2:$A$7500,0),$E72+2)=Команды!$AJ$13,TRUE,FALSE),IF(INDEX(Команды!$A$2:$AN$7500,MATCH(S$3,Команды!$A$2:$A$7500,0),$E72+2)=Команды!$AJ$14,TRUE,FALSE),IF(INDEX(Команды!$A$2:$AN$7500,MATCH(S$3,Команды!$A$2:$A$7500,0),$E72+2)=Команды!$AJ$15,TRUE,FALSE),IF(INDEX(Команды!$A$2:$AN$7500,MATCH(S$3,Команды!$A$2:$A$7500,0),$E72+2)=Команды!$AJ$16,TRUE,FALSE),,IF(INDEX(Команды!$A$2:$AN$7500,MATCH(S$3,Команды!$A$2:$A$7500,0),$E72+2)=Команды!$AJ$17,TRUE,FALSE),,IF(INDEX(Команды!$A$2:$AN$7500,MATCH(S$3,Команды!$A$2:$A$7500,0),$E72+2)=Команды!$AJ$18,TRUE,FALSE),,IF(INDEX(Команды!$A$2:$AN$7500,MATCH(S$3,Команды!$A$2:$A$7500,0),$E72+2)=Команды!$AJ$19,TRUE,FALSE)),INDEX(Команды!$AJ$2:$AK$19,MATCH(INDEX(Команды!$A$2:$AN$7500,MATCH(S$3,Команды!$A$2:$A$7500,0),$E72+2),Команды!$AJ$2:$AJ$19,0),2),0)</f>
        <v>В</v>
      </c>
      <c r="T72" s="175" t="str">
        <f>IF(OR(IF(INDEX(Команды!$A$2:$AN$7500,MATCH(S$3,Команды!$A$2:$A$7500,0),$E72+2)=Команды!$AJ$2,TRUE,FALSE),IF(INDEX(Команды!$A$2:$AN$7500,MATCH(S$3,Команды!$A$2:$A$7500,0),$E72+2)=Команды!$AJ$3,TRUE,FALSE),IF(INDEX(Команды!$A$2:$AN$7500,MATCH(S$3,Команды!$A$2:$A$7500,0),$E72+2)=Команды!$AJ$4,TRUE,FALSE),IF(INDEX(Команды!$A$2:$AN$7500,MATCH(S$3,Команды!$A$2:$A$7500,0),$E72+2)=Команды!$AJ$5,TRUE,FALSE),IF(INDEX(Команды!$A$2:$AN$7500,MATCH(S$3,Команды!$A$2:$A$7500,0),$E72+2)=Команды!$AJ$6,TRUE,FALSE),IF(INDEX(Команды!$A$2:$AN$7500,MATCH(S$3,Команды!$A$2:$A$7500,0),$E72+2)=Команды!$AJ$7,TRUE,FALSE),IF(INDEX(Команды!$A$2:$AN$7500,MATCH(S$3,Команды!$A$2:$A$7500,0),$E72+2)=Команды!$AJ$8,TRUE,FALSE),IF(INDEX(Команды!$A$2:$AN$7500,MATCH(S$3,Команды!$A$2:$A$7500,0),$E72+2)=Команды!$AJ$9,TRUE,FALSE),IF(INDEX(Команды!$A$2:$AN$7500,MATCH(S$3,Команды!$A$2:$A$7500,0),$E72+2)=Команды!$AJ$10,TRUE,FALSE),IF(INDEX(Команды!$A$2:$AN$7500,MATCH(S$3,Команды!$A$2:$A$7500,0),$E72+2)=Команды!$AJ$11,TRUE,FALSE),IF(INDEX(Команды!$A$2:$AN$7500,MATCH(S$3,Команды!$A$2:$A$7500,0),$E72+2)=Команды!$AJ$12,TRUE,FALSE),IF(INDEX(Команды!$A$2:$AN$7500,MATCH(S$3,Команды!$A$2:$A$7500,0),$E72+2)=Команды!$AJ$13,TRUE,FALSE),IF(INDEX(Команды!$A$2:$AN$7500,MATCH(S$3,Команды!$A$2:$A$7500,0),$E72+2)=Команды!$AJ$14,TRUE,FALSE),IF(INDEX(Команды!$A$2:$AN$7500,MATCH(S$3,Команды!$A$2:$A$7500,0),$E72+2)=Команды!$AJ$15,TRUE,FALSE),IF(INDEX(Команды!$A$2:$AN$7500,MATCH(S$3,Команды!$A$2:$A$7500,0),$E72+2)=Команды!$AJ$16,TRUE,FALSE),IF(INDEX(Команды!$A$2:$AN$7500,MATCH(S$3,Команды!$A$2:$A$7500,0),$E72+2)=Команды!$AJ$17,TRUE,FALSE),IF(INDEX(Команды!$A$2:$AN$7500,MATCH(S$3,Команды!$A$2:$A$7500,0),$E72+2)=Команды!$AJ$18,TRUE,FALSE),IF(INDEX(Команды!$A$2:$AN$7500,MATCH(S$3,Команды!$A$2:$A$7500,0),$E72+2)=Команды!$AJ$19,TRUE,FALSE)),INDEX(Команды!$AJ$2:$AL$19,MATCH(INDEX(Команды!$A$2:$AN$7500,MATCH(S$3,Команды!$A$2:$A$7500,0),$E72+2),Команды!$AJ$2:$AJ$19,0),3),0)</f>
        <v>В</v>
      </c>
      <c r="U72" s="342"/>
      <c r="V72" s="174">
        <f>IF(OR(IF(INDEX(Команды!$A$2:$AN$7500,MATCH(V$3,Команды!$A$2:$A$7500,0),$E72+2)=Команды!$AJ$2,TRUE,FALSE),IF(INDEX(Команды!$A$2:$AN$7500,MATCH(V$3,Команды!$A$2:$A$7500,0),$E72+2)=Команды!$AJ$3,TRUE,FALSE),IF(INDEX(Команды!$A$2:$AN$7500,MATCH(V$3,Команды!$A$2:$A$7500,0),$E72+2)=Команды!$AJ$4,TRUE,FALSE),IF(INDEX(Команды!$A$2:$AN$7500,MATCH(V$3,Команды!$A$2:$A$7500,0),$E72+2)=Команды!$AJ$5,TRUE,FALSE),IF(INDEX(Команды!$A$2:$AN$7500,MATCH(V$3,Команды!$A$2:$A$7500,0),$E72+2)=Команды!$AJ$6,TRUE,FALSE),IF(INDEX(Команды!$A$2:$AN$7500,MATCH(V$3,Команды!$A$2:$A$7500,0),$E72+2)=Команды!$AJ$7,TRUE,FALSE),IF(INDEX(Команды!$A$2:$AN$7500,MATCH(V$3,Команды!$A$2:$A$7500,0),$E72+2)=Команды!$AJ$8,TRUE,FALSE),IF(INDEX(Команды!$A$2:$AN$7500,MATCH(V$3,Команды!$A$2:$A$7500,0),$E72+2)=Команды!$AJ$9,TRUE,FALSE),IF(INDEX(Команды!$A$2:$AN$7500,MATCH(V$3,Команды!$A$2:$A$7500,0),$E72+2)=Команды!$AJ$10,TRUE,FALSE),IF(INDEX(Команды!$A$2:$AN$7500,MATCH(V$3,Команды!$A$2:$A$7500,0),$E72+2)=Команды!$AJ$11,TRUE,FALSE),IF(INDEX(Команды!$A$2:$AN$7500,MATCH(V$3,Команды!$A$2:$A$7500,0),$E72+2)=Команды!$AJ$12,TRUE,FALSE),IF(INDEX(Команды!$A$2:$AN$7500,MATCH(V$3,Команды!$A$2:$A$7500,0),$E72+2)=Команды!$AJ$13,TRUE,FALSE),IF(INDEX(Команды!$A$2:$AN$7500,MATCH(V$3,Команды!$A$2:$A$7500,0),$E72+2)=Команды!$AJ$14,TRUE,FALSE),IF(INDEX(Команды!$A$2:$AN$7500,MATCH(V$3,Команды!$A$2:$A$7500,0),$E72+2)=Команды!$AJ$15,TRUE,FALSE),IF(INDEX(Команды!$A$2:$AN$7500,MATCH(V$3,Команды!$A$2:$A$7500,0),$E72+2)=Команды!$AJ$16,TRUE,FALSE),,IF(INDEX(Команды!$A$2:$AN$7500,MATCH(V$3,Команды!$A$2:$A$7500,0),$E72+2)=Команды!$AJ$17,TRUE,FALSE),,IF(INDEX(Команды!$A$2:$AN$7500,MATCH(V$3,Команды!$A$2:$A$7500,0),$E72+2)=Команды!$AJ$18,TRUE,FALSE),,IF(INDEX(Команды!$A$2:$AN$7500,MATCH(V$3,Команды!$A$2:$A$7500,0),$E72+2)=Команды!$AJ$19,TRUE,FALSE)),INDEX(Команды!$AJ$2:$AK$19,MATCH(INDEX(Команды!$A$2:$AN$7500,MATCH(V$3,Команды!$A$2:$A$7500,0),$E72+2),Команды!$AJ$2:$AJ$19,0),2),0)</f>
        <v>0.28125</v>
      </c>
      <c r="W72" s="175">
        <f>IF(OR(IF(INDEX(Команды!$A$2:$AN$7500,MATCH(V$3,Команды!$A$2:$A$7500,0),$E72+2)=Команды!$AJ$2,TRUE,FALSE),IF(INDEX(Команды!$A$2:$AN$7500,MATCH(V$3,Команды!$A$2:$A$7500,0),$E72+2)=Команды!$AJ$3,TRUE,FALSE),IF(INDEX(Команды!$A$2:$AN$7500,MATCH(V$3,Команды!$A$2:$A$7500,0),$E72+2)=Команды!$AJ$4,TRUE,FALSE),IF(INDEX(Команды!$A$2:$AN$7500,MATCH(V$3,Команды!$A$2:$A$7500,0),$E72+2)=Команды!$AJ$5,TRUE,FALSE),IF(INDEX(Команды!$A$2:$AN$7500,MATCH(V$3,Команды!$A$2:$A$7500,0),$E72+2)=Команды!$AJ$6,TRUE,FALSE),IF(INDEX(Команды!$A$2:$AN$7500,MATCH(V$3,Команды!$A$2:$A$7500,0),$E72+2)=Команды!$AJ$7,TRUE,FALSE),IF(INDEX(Команды!$A$2:$AN$7500,MATCH(V$3,Команды!$A$2:$A$7500,0),$E72+2)=Команды!$AJ$8,TRUE,FALSE),IF(INDEX(Команды!$A$2:$AN$7500,MATCH(V$3,Команды!$A$2:$A$7500,0),$E72+2)=Команды!$AJ$9,TRUE,FALSE),IF(INDEX(Команды!$A$2:$AN$7500,MATCH(V$3,Команды!$A$2:$A$7500,0),$E72+2)=Команды!$AJ$10,TRUE,FALSE),IF(INDEX(Команды!$A$2:$AN$7500,MATCH(V$3,Команды!$A$2:$A$7500,0),$E72+2)=Команды!$AJ$11,TRUE,FALSE),IF(INDEX(Команды!$A$2:$AN$7500,MATCH(V$3,Команды!$A$2:$A$7500,0),$E72+2)=Команды!$AJ$12,TRUE,FALSE),IF(INDEX(Команды!$A$2:$AN$7500,MATCH(V$3,Команды!$A$2:$A$7500,0),$E72+2)=Команды!$AJ$13,TRUE,FALSE),IF(INDEX(Команды!$A$2:$AN$7500,MATCH(V$3,Команды!$A$2:$A$7500,0),$E72+2)=Команды!$AJ$14,TRUE,FALSE),IF(INDEX(Команды!$A$2:$AN$7500,MATCH(V$3,Команды!$A$2:$A$7500,0),$E72+2)=Команды!$AJ$15,TRUE,FALSE),IF(INDEX(Команды!$A$2:$AN$7500,MATCH(V$3,Команды!$A$2:$A$7500,0),$E72+2)=Команды!$AJ$16,TRUE,FALSE),IF(INDEX(Команды!$A$2:$AN$7500,MATCH(V$3,Команды!$A$2:$A$7500,0),$E72+2)=Команды!$AJ$17,TRUE,FALSE),IF(INDEX(Команды!$A$2:$AN$7500,MATCH(V$3,Команды!$A$2:$A$7500,0),$E72+2)=Команды!$AJ$18,TRUE,FALSE),IF(INDEX(Команды!$A$2:$AN$7500,MATCH(V$3,Команды!$A$2:$A$7500,0),$E72+2)=Команды!$AJ$19,TRUE,FALSE)),INDEX(Команды!$AJ$2:$AL$19,MATCH(INDEX(Команды!$A$2:$AN$7500,MATCH(V$3,Команды!$A$2:$A$7500,0),$E72+2),Команды!$AJ$2:$AJ$19,0),3),0)</f>
        <v>0.65625</v>
      </c>
      <c r="X72" s="342"/>
      <c r="Y72" s="174">
        <f>IF(OR(IF(INDEX(Команды!$A$2:$AN$7500,MATCH(Y$3,Команды!$A$2:$A$7500,0),$E72+2)=Команды!$AJ$2,TRUE,FALSE),IF(INDEX(Команды!$A$2:$AN$7500,MATCH(Y$3,Команды!$A$2:$A$7500,0),$E72+2)=Команды!$AJ$3,TRUE,FALSE),IF(INDEX(Команды!$A$2:$AN$7500,MATCH(Y$3,Команды!$A$2:$A$7500,0),$E72+2)=Команды!$AJ$4,TRUE,FALSE),IF(INDEX(Команды!$A$2:$AN$7500,MATCH(Y$3,Команды!$A$2:$A$7500,0),$E72+2)=Команды!$AJ$5,TRUE,FALSE),IF(INDEX(Команды!$A$2:$AN$7500,MATCH(Y$3,Команды!$A$2:$A$7500,0),$E72+2)=Команды!$AJ$6,TRUE,FALSE),IF(INDEX(Команды!$A$2:$AN$7500,MATCH(Y$3,Команды!$A$2:$A$7500,0),$E72+2)=Команды!$AJ$7,TRUE,FALSE),IF(INDEX(Команды!$A$2:$AN$7500,MATCH(Y$3,Команды!$A$2:$A$7500,0),$E72+2)=Команды!$AJ$8,TRUE,FALSE),IF(INDEX(Команды!$A$2:$AN$7500,MATCH(Y$3,Команды!$A$2:$A$7500,0),$E72+2)=Команды!$AJ$9,TRUE,FALSE),IF(INDEX(Команды!$A$2:$AN$7500,MATCH(Y$3,Команды!$A$2:$A$7500,0),$E72+2)=Команды!$AJ$10,TRUE,FALSE),IF(INDEX(Команды!$A$2:$AN$7500,MATCH(Y$3,Команды!$A$2:$A$7500,0),$E72+2)=Команды!$AJ$11,TRUE,FALSE),IF(INDEX(Команды!$A$2:$AN$7500,MATCH(Y$3,Команды!$A$2:$A$7500,0),$E72+2)=Команды!$AJ$12,TRUE,FALSE),IF(INDEX(Команды!$A$2:$AN$7500,MATCH(Y$3,Команды!$A$2:$A$7500,0),$E72+2)=Команды!$AJ$13,TRUE,FALSE),IF(INDEX(Команды!$A$2:$AN$7500,MATCH(Y$3,Команды!$A$2:$A$7500,0),$E72+2)=Команды!$AJ$14,TRUE,FALSE),IF(INDEX(Команды!$A$2:$AN$7500,MATCH(Y$3,Команды!$A$2:$A$7500,0),$E72+2)=Команды!$AJ$15,TRUE,FALSE),IF(INDEX(Команды!$A$2:$AN$7500,MATCH(Y$3,Команды!$A$2:$A$7500,0),$E72+2)=Команды!$AJ$16,TRUE,FALSE),,IF(INDEX(Команды!$A$2:$AN$7500,MATCH(Y$3,Команды!$A$2:$A$7500,0),$E72+2)=Команды!$AJ$17,TRUE,FALSE),,IF(INDEX(Команды!$A$2:$AN$7500,MATCH(Y$3,Команды!$A$2:$A$7500,0),$E72+2)=Команды!$AJ$18,TRUE,FALSE),,IF(INDEX(Команды!$A$2:$AN$7500,MATCH(Y$3,Команды!$A$2:$A$7500,0),$E72+2)=Команды!$AJ$19,TRUE,FALSE)),INDEX(Команды!$AJ$2:$AK$19,MATCH(INDEX(Команды!$A$2:$AN$7500,MATCH(Y$3,Команды!$A$2:$A$7500,0),$E72+2),Команды!$AJ$2:$AJ$19,0),2),0)</f>
        <v>0.375</v>
      </c>
      <c r="Z72" s="175">
        <f>IF(OR(IF(INDEX(Команды!$A$2:$AN$7500,MATCH(Y$3,Команды!$A$2:$A$7500,0),$E72+2)=Команды!$AJ$2,TRUE,FALSE),IF(INDEX(Команды!$A$2:$AN$7500,MATCH(Y$3,Команды!$A$2:$A$7500,0),$E72+2)=Команды!$AJ$3,TRUE,FALSE),IF(INDEX(Команды!$A$2:$AN$7500,MATCH(Y$3,Команды!$A$2:$A$7500,0),$E72+2)=Команды!$AJ$4,TRUE,FALSE),IF(INDEX(Команды!$A$2:$AN$7500,MATCH(Y$3,Команды!$A$2:$A$7500,0),$E72+2)=Команды!$AJ$5,TRUE,FALSE),IF(INDEX(Команды!$A$2:$AN$7500,MATCH(Y$3,Команды!$A$2:$A$7500,0),$E72+2)=Команды!$AJ$6,TRUE,FALSE),IF(INDEX(Команды!$A$2:$AN$7500,MATCH(Y$3,Команды!$A$2:$A$7500,0),$E72+2)=Команды!$AJ$7,TRUE,FALSE),IF(INDEX(Команды!$A$2:$AN$7500,MATCH(Y$3,Команды!$A$2:$A$7500,0),$E72+2)=Команды!$AJ$8,TRUE,FALSE),IF(INDEX(Команды!$A$2:$AN$7500,MATCH(Y$3,Команды!$A$2:$A$7500,0),$E72+2)=Команды!$AJ$9,TRUE,FALSE),IF(INDEX(Команды!$A$2:$AN$7500,MATCH(Y$3,Команды!$A$2:$A$7500,0),$E72+2)=Команды!$AJ$10,TRUE,FALSE),IF(INDEX(Команды!$A$2:$AN$7500,MATCH(Y$3,Команды!$A$2:$A$7500,0),$E72+2)=Команды!$AJ$11,TRUE,FALSE),IF(INDEX(Команды!$A$2:$AN$7500,MATCH(Y$3,Команды!$A$2:$A$7500,0),$E72+2)=Команды!$AJ$12,TRUE,FALSE),IF(INDEX(Команды!$A$2:$AN$7500,MATCH(Y$3,Команды!$A$2:$A$7500,0),$E72+2)=Команды!$AJ$13,TRUE,FALSE),IF(INDEX(Команды!$A$2:$AN$7500,MATCH(Y$3,Команды!$A$2:$A$7500,0),$E72+2)=Команды!$AJ$14,TRUE,FALSE),IF(INDEX(Команды!$A$2:$AN$7500,MATCH(Y$3,Команды!$A$2:$A$7500,0),$E72+2)=Команды!$AJ$15,TRUE,FALSE),IF(INDEX(Команды!$A$2:$AN$7500,MATCH(Y$3,Команды!$A$2:$A$7500,0),$E72+2)=Команды!$AJ$16,TRUE,FALSE),IF(INDEX(Команды!$A$2:$AN$7500,MATCH(Y$3,Команды!$A$2:$A$7500,0),$E72+2)=Команды!$AJ$17,TRUE,FALSE),IF(INDEX(Команды!$A$2:$AN$7500,MATCH(Y$3,Команды!$A$2:$A$7500,0),$E72+2)=Команды!$AJ$18,TRUE,FALSE),IF(INDEX(Команды!$A$2:$AN$7500,MATCH(Y$3,Команды!$A$2:$A$7500,0),$E72+2)=Команды!$AJ$19,TRUE,FALSE)),INDEX(Команды!$AJ$2:$AL$19,MATCH(INDEX(Команды!$A$2:$AN$7500,MATCH(Y$3,Команды!$A$2:$A$7500,0),$E72+2),Команды!$AJ$2:$AJ$19,0),3),0)</f>
        <v>0.75</v>
      </c>
      <c r="AA72" s="342"/>
      <c r="AB72" s="174">
        <f>IF(OR(IF(INDEX(Команды!$A$2:$AN$7500,MATCH(AB$3,Команды!$A$2:$A$7500,0),$E72+2)=Команды!$AJ$2,TRUE,FALSE),IF(INDEX(Команды!$A$2:$AN$7500,MATCH(AB$3,Команды!$A$2:$A$7500,0),$E72+2)=Команды!$AJ$3,TRUE,FALSE),IF(INDEX(Команды!$A$2:$AN$7500,MATCH(AB$3,Команды!$A$2:$A$7500,0),$E72+2)=Команды!$AJ$4,TRUE,FALSE),IF(INDEX(Команды!$A$2:$AN$7500,MATCH(AB$3,Команды!$A$2:$A$7500,0),$E72+2)=Команды!$AJ$5,TRUE,FALSE),IF(INDEX(Команды!$A$2:$AN$7500,MATCH(AB$3,Команды!$A$2:$A$7500,0),$E72+2)=Команды!$AJ$6,TRUE,FALSE),IF(INDEX(Команды!$A$2:$AN$7500,MATCH(AB$3,Команды!$A$2:$A$7500,0),$E72+2)=Команды!$AJ$7,TRUE,FALSE),IF(INDEX(Команды!$A$2:$AN$7500,MATCH(AB$3,Команды!$A$2:$A$7500,0),$E72+2)=Команды!$AJ$8,TRUE,FALSE),IF(INDEX(Команды!$A$2:$AN$7500,MATCH(AB$3,Команды!$A$2:$A$7500,0),$E72+2)=Команды!$AJ$9,TRUE,FALSE),IF(INDEX(Команды!$A$2:$AN$7500,MATCH(AB$3,Команды!$A$2:$A$7500,0),$E72+2)=Команды!$AJ$10,TRUE,FALSE),IF(INDEX(Команды!$A$2:$AN$7500,MATCH(AB$3,Команды!$A$2:$A$7500,0),$E72+2)=Команды!$AJ$11,TRUE,FALSE),IF(INDEX(Команды!$A$2:$AN$7500,MATCH(AB$3,Команды!$A$2:$A$7500,0),$E72+2)=Команды!$AJ$12,TRUE,FALSE),IF(INDEX(Команды!$A$2:$AN$7500,MATCH(AB$3,Команды!$A$2:$A$7500,0),$E72+2)=Команды!$AJ$13,TRUE,FALSE),IF(INDEX(Команды!$A$2:$AN$7500,MATCH(AB$3,Команды!$A$2:$A$7500,0),$E72+2)=Команды!$AJ$14,TRUE,FALSE),IF(INDEX(Команды!$A$2:$AN$7500,MATCH(AB$3,Команды!$A$2:$A$7500,0),$E72+2)=Команды!$AJ$15,TRUE,FALSE),IF(INDEX(Команды!$A$2:$AN$7500,MATCH(AB$3,Команды!$A$2:$A$7500,0),$E72+2)=Команды!$AJ$16,TRUE,FALSE),,IF(INDEX(Команды!$A$2:$AN$7500,MATCH(AB$3,Команды!$A$2:$A$7500,0),$E72+2)=Команды!$AJ$17,TRUE,FALSE),,IF(INDEX(Команды!$A$2:$AN$7500,MATCH(AB$3,Команды!$A$2:$A$7500,0),$E72+2)=Команды!$AJ$18,TRUE,FALSE),,IF(INDEX(Команды!$A$2:$AN$7500,MATCH(AB$3,Команды!$A$2:$A$7500,0),$E72+2)=Команды!$AJ$19,TRUE,FALSE)),INDEX(Команды!$AJ$2:$AK$19,MATCH(INDEX(Команды!$A$2:$AN$7500,MATCH(AB$3,Команды!$A$2:$A$7500,0),$E72+2),Команды!$AJ$2:$AJ$19,0),2),0)</f>
        <v>0.41666666666666669</v>
      </c>
      <c r="AC72" s="175">
        <f>IF(OR(IF(INDEX(Команды!$A$2:$AN$7500,MATCH(AB$3,Команды!$A$2:$A$7500,0),$E72+2)=Команды!$AJ$2,TRUE,FALSE),IF(INDEX(Команды!$A$2:$AN$7500,MATCH(AB$3,Команды!$A$2:$A$7500,0),$E72+2)=Команды!$AJ$3,TRUE,FALSE),IF(INDEX(Команды!$A$2:$AN$7500,MATCH(AB$3,Команды!$A$2:$A$7500,0),$E72+2)=Команды!$AJ$4,TRUE,FALSE),IF(INDEX(Команды!$A$2:$AN$7500,MATCH(AB$3,Команды!$A$2:$A$7500,0),$E72+2)=Команды!$AJ$5,TRUE,FALSE),IF(INDEX(Команды!$A$2:$AN$7500,MATCH(AB$3,Команды!$A$2:$A$7500,0),$E72+2)=Команды!$AJ$6,TRUE,FALSE),IF(INDEX(Команды!$A$2:$AN$7500,MATCH(AB$3,Команды!$A$2:$A$7500,0),$E72+2)=Команды!$AJ$7,TRUE,FALSE),IF(INDEX(Команды!$A$2:$AN$7500,MATCH(AB$3,Команды!$A$2:$A$7500,0),$E72+2)=Команды!$AJ$8,TRUE,FALSE),IF(INDEX(Команды!$A$2:$AN$7500,MATCH(AB$3,Команды!$A$2:$A$7500,0),$E72+2)=Команды!$AJ$9,TRUE,FALSE),IF(INDEX(Команды!$A$2:$AN$7500,MATCH(AB$3,Команды!$A$2:$A$7500,0),$E72+2)=Команды!$AJ$10,TRUE,FALSE),IF(INDEX(Команды!$A$2:$AN$7500,MATCH(AB$3,Команды!$A$2:$A$7500,0),$E72+2)=Команды!$AJ$11,TRUE,FALSE),IF(INDEX(Команды!$A$2:$AN$7500,MATCH(AB$3,Команды!$A$2:$A$7500,0),$E72+2)=Команды!$AJ$12,TRUE,FALSE),IF(INDEX(Команды!$A$2:$AN$7500,MATCH(AB$3,Команды!$A$2:$A$7500,0),$E72+2)=Команды!$AJ$13,TRUE,FALSE),IF(INDEX(Команды!$A$2:$AN$7500,MATCH(AB$3,Команды!$A$2:$A$7500,0),$E72+2)=Команды!$AJ$14,TRUE,FALSE),IF(INDEX(Команды!$A$2:$AN$7500,MATCH(AB$3,Команды!$A$2:$A$7500,0),$E72+2)=Команды!$AJ$15,TRUE,FALSE),IF(INDEX(Команды!$A$2:$AN$7500,MATCH(AB$3,Команды!$A$2:$A$7500,0),$E72+2)=Команды!$AJ$16,TRUE,FALSE),IF(INDEX(Команды!$A$2:$AN$7500,MATCH(AB$3,Команды!$A$2:$A$7500,0),$E72+2)=Команды!$AJ$17,TRUE,FALSE),IF(INDEX(Команды!$A$2:$AN$7500,MATCH(AB$3,Команды!$A$2:$A$7500,0),$E72+2)=Команды!$AJ$18,TRUE,FALSE),IF(INDEX(Команды!$A$2:$AN$7500,MATCH(AB$3,Команды!$A$2:$A$7500,0),$E72+2)=Команды!$AJ$19,TRUE,FALSE)),INDEX(Команды!$AJ$2:$AL$19,MATCH(INDEX(Команды!$A$2:$AN$7500,MATCH(AB$3,Команды!$A$2:$A$7500,0),$E72+2),Команды!$AJ$2:$AJ$19,0),3),0)</f>
        <v>0.79166666666666663</v>
      </c>
      <c r="AD72" s="342"/>
      <c r="AE72" s="174">
        <f>IF(OR(IF(INDEX(Команды!$A$2:$AN$7500,MATCH(AE$3,Команды!$A$2:$A$7500,0),$E72+2)=Команды!$AJ$2,TRUE,FALSE),IF(INDEX(Команды!$A$2:$AN$7500,MATCH(AE$3,Команды!$A$2:$A$7500,0),$E72+2)=Команды!$AJ$3,TRUE,FALSE),IF(INDEX(Команды!$A$2:$AN$7500,MATCH(AE$3,Команды!$A$2:$A$7500,0),$E72+2)=Команды!$AJ$4,TRUE,FALSE),IF(INDEX(Команды!$A$2:$AN$7500,MATCH(AE$3,Команды!$A$2:$A$7500,0),$E72+2)=Команды!$AJ$5,TRUE,FALSE),IF(INDEX(Команды!$A$2:$AN$7500,MATCH(AE$3,Команды!$A$2:$A$7500,0),$E72+2)=Команды!$AJ$6,TRUE,FALSE),IF(INDEX(Команды!$A$2:$AN$7500,MATCH(AE$3,Команды!$A$2:$A$7500,0),$E72+2)=Команды!$AJ$7,TRUE,FALSE),IF(INDEX(Команды!$A$2:$AN$7500,MATCH(AE$3,Команды!$A$2:$A$7500,0),$E72+2)=Команды!$AJ$8,TRUE,FALSE),IF(INDEX(Команды!$A$2:$AN$7500,MATCH(AE$3,Команды!$A$2:$A$7500,0),$E72+2)=Команды!$AJ$9,TRUE,FALSE),IF(INDEX(Команды!$A$2:$AN$7500,MATCH(AE$3,Команды!$A$2:$A$7500,0),$E72+2)=Команды!$AJ$10,TRUE,FALSE),IF(INDEX(Команды!$A$2:$AN$7500,MATCH(AE$3,Команды!$A$2:$A$7500,0),$E72+2)=Команды!$AJ$11,TRUE,FALSE),IF(INDEX(Команды!$A$2:$AN$7500,MATCH(AE$3,Команды!$A$2:$A$7500,0),$E72+2)=Команды!$AJ$12,TRUE,FALSE),IF(INDEX(Команды!$A$2:$AN$7500,MATCH(AE$3,Команды!$A$2:$A$7500,0),$E72+2)=Команды!$AJ$13,TRUE,FALSE),IF(INDEX(Команды!$A$2:$AN$7500,MATCH(AE$3,Команды!$A$2:$A$7500,0),$E72+2)=Команды!$AJ$14,TRUE,FALSE),IF(INDEX(Команды!$A$2:$AN$7500,MATCH(AE$3,Команды!$A$2:$A$7500,0),$E72+2)=Команды!$AJ$15,TRUE,FALSE),IF(INDEX(Команды!$A$2:$AN$7500,MATCH(AE$3,Команды!$A$2:$A$7500,0),$E72+2)=Команды!$AJ$16,TRUE,FALSE),,IF(INDEX(Команды!$A$2:$AN$7500,MATCH(AE$3,Команды!$A$2:$A$7500,0),$E72+2)=Команды!$AJ$17,TRUE,FALSE),,IF(INDEX(Команды!$A$2:$AN$7500,MATCH(AE$3,Команды!$A$2:$A$7500,0),$E72+2)=Команды!$AJ$18,TRUE,FALSE),,IF(INDEX(Команды!$A$2:$AN$7500,MATCH(AE$3,Команды!$A$2:$A$7500,0),$E72+2)=Команды!$AJ$19,TRUE,FALSE)),INDEX(Команды!$AJ$2:$AK$19,MATCH(INDEX(Команды!$A$2:$AN$7500,MATCH(AE$3,Команды!$A$2:$A$7500,0),$E72+2),Команды!$AJ$2:$AJ$19,0),2),0)</f>
        <v>0.64583333333333337</v>
      </c>
      <c r="AF72" s="175">
        <f>IF(OR(IF(INDEX(Команды!$A$2:$AN$7500,MATCH(AE$3,Команды!$A$2:$A$7500,0),$E72+2)=Команды!$AJ$2,TRUE,FALSE),IF(INDEX(Команды!$A$2:$AN$7500,MATCH(AE$3,Команды!$A$2:$A$7500,0),$E72+2)=Команды!$AJ$3,TRUE,FALSE),IF(INDEX(Команды!$A$2:$AN$7500,MATCH(AE$3,Команды!$A$2:$A$7500,0),$E72+2)=Команды!$AJ$4,TRUE,FALSE),IF(INDEX(Команды!$A$2:$AN$7500,MATCH(AE$3,Команды!$A$2:$A$7500,0),$E72+2)=Команды!$AJ$5,TRUE,FALSE),IF(INDEX(Команды!$A$2:$AN$7500,MATCH(AE$3,Команды!$A$2:$A$7500,0),$E72+2)=Команды!$AJ$6,TRUE,FALSE),IF(INDEX(Команды!$A$2:$AN$7500,MATCH(AE$3,Команды!$A$2:$A$7500,0),$E72+2)=Команды!$AJ$7,TRUE,FALSE),IF(INDEX(Команды!$A$2:$AN$7500,MATCH(AE$3,Команды!$A$2:$A$7500,0),$E72+2)=Команды!$AJ$8,TRUE,FALSE),IF(INDEX(Команды!$A$2:$AN$7500,MATCH(AE$3,Команды!$A$2:$A$7500,0),$E72+2)=Команды!$AJ$9,TRUE,FALSE),IF(INDEX(Команды!$A$2:$AN$7500,MATCH(AE$3,Команды!$A$2:$A$7500,0),$E72+2)=Команды!$AJ$10,TRUE,FALSE),IF(INDEX(Команды!$A$2:$AN$7500,MATCH(AE$3,Команды!$A$2:$A$7500,0),$E72+2)=Команды!$AJ$11,TRUE,FALSE),IF(INDEX(Команды!$A$2:$AN$7500,MATCH(AE$3,Команды!$A$2:$A$7500,0),$E72+2)=Команды!$AJ$12,TRUE,FALSE),IF(INDEX(Команды!$A$2:$AN$7500,MATCH(AE$3,Команды!$A$2:$A$7500,0),$E72+2)=Команды!$AJ$13,TRUE,FALSE),IF(INDEX(Команды!$A$2:$AN$7500,MATCH(AE$3,Команды!$A$2:$A$7500,0),$E72+2)=Команды!$AJ$14,TRUE,FALSE),IF(INDEX(Команды!$A$2:$AN$7500,MATCH(AE$3,Команды!$A$2:$A$7500,0),$E72+2)=Команды!$AJ$15,TRUE,FALSE),IF(INDEX(Команды!$A$2:$AN$7500,MATCH(AE$3,Команды!$A$2:$A$7500,0),$E72+2)=Команды!$AJ$16,TRUE,FALSE),IF(INDEX(Команды!$A$2:$AN$7500,MATCH(AE$3,Команды!$A$2:$A$7500,0),$E72+2)=Команды!$AJ$17,TRUE,FALSE),IF(INDEX(Команды!$A$2:$AN$7500,MATCH(AE$3,Команды!$A$2:$A$7500,0),$E72+2)=Команды!$AJ$18,TRUE,FALSE),IF(INDEX(Команды!$A$2:$AN$7500,MATCH(AE$3,Команды!$A$2:$A$7500,0),$E72+2)=Команды!$AJ$19,TRUE,FALSE)),INDEX(Команды!$AJ$2:$AL$19,MATCH(INDEX(Команды!$A$2:$AN$7500,MATCH(AE$3,Команды!$A$2:$A$7500,0),$E72+2),Команды!$AJ$2:$AJ$19,0),3),0)</f>
        <v>1.0208333333333333</v>
      </c>
      <c r="AG72" s="342"/>
      <c r="AH72" s="174" t="str">
        <f>IF(OR(IF(INDEX(Команды!$A$2:$AN$7500,MATCH(AH$3,Команды!$A$2:$A$7500,0),$E72+2)=Команды!$AJ$2,TRUE,FALSE),IF(INDEX(Команды!$A$2:$AN$7500,MATCH(AH$3,Команды!$A$2:$A$7500,0),$E72+2)=Команды!$AJ$3,TRUE,FALSE),IF(INDEX(Команды!$A$2:$AN$7500,MATCH(AH$3,Команды!$A$2:$A$7500,0),$E72+2)=Команды!$AJ$4,TRUE,FALSE),IF(INDEX(Команды!$A$2:$AN$7500,MATCH(AH$3,Команды!$A$2:$A$7500,0),$E72+2)=Команды!$AJ$5,TRUE,FALSE),IF(INDEX(Команды!$A$2:$AN$7500,MATCH(AH$3,Команды!$A$2:$A$7500,0),$E72+2)=Команды!$AJ$6,TRUE,FALSE),IF(INDEX(Команды!$A$2:$AN$7500,MATCH(AH$3,Команды!$A$2:$A$7500,0),$E72+2)=Команды!$AJ$7,TRUE,FALSE),IF(INDEX(Команды!$A$2:$AN$7500,MATCH(AH$3,Команды!$A$2:$A$7500,0),$E72+2)=Команды!$AJ$8,TRUE,FALSE),IF(INDEX(Команды!$A$2:$AN$7500,MATCH(AH$3,Команды!$A$2:$A$7500,0),$E72+2)=Команды!$AJ$9,TRUE,FALSE),IF(INDEX(Команды!$A$2:$AN$7500,MATCH(AH$3,Команды!$A$2:$A$7500,0),$E72+2)=Команды!$AJ$10,TRUE,FALSE),IF(INDEX(Команды!$A$2:$AN$7500,MATCH(AH$3,Команды!$A$2:$A$7500,0),$E72+2)=Команды!$AJ$11,TRUE,FALSE),IF(INDEX(Команды!$A$2:$AN$7500,MATCH(AH$3,Команды!$A$2:$A$7500,0),$E72+2)=Команды!$AJ$12,TRUE,FALSE),IF(INDEX(Команды!$A$2:$AN$7500,MATCH(AH$3,Команды!$A$2:$A$7500,0),$E72+2)=Команды!$AJ$13,TRUE,FALSE),IF(INDEX(Команды!$A$2:$AN$7500,MATCH(AH$3,Команды!$A$2:$A$7500,0),$E72+2)=Команды!$AJ$14,TRUE,FALSE),IF(INDEX(Команды!$A$2:$AN$7500,MATCH(AH$3,Команды!$A$2:$A$7500,0),$E72+2)=Команды!$AJ$15,TRUE,FALSE),IF(INDEX(Команды!$A$2:$AN$7500,MATCH(AH$3,Команды!$A$2:$A$7500,0),$E72+2)=Команды!$AJ$16,TRUE,FALSE),,IF(INDEX(Команды!$A$2:$AN$7500,MATCH(AH$3,Команды!$A$2:$A$7500,0),$E72+2)=Команды!$AJ$17,TRUE,FALSE),,IF(INDEX(Команды!$A$2:$AN$7500,MATCH(AH$3,Команды!$A$2:$A$7500,0),$E72+2)=Команды!$AJ$18,TRUE,FALSE),,IF(INDEX(Команды!$A$2:$AN$7500,MATCH(AH$3,Команды!$A$2:$A$7500,0),$E72+2)=Команды!$AJ$19,TRUE,FALSE)),INDEX(Команды!$AJ$2:$AK$19,MATCH(INDEX(Команды!$A$2:$AN$7500,MATCH(AH$3,Команды!$A$2:$A$7500,0),$E72+2),Команды!$AJ$2:$AJ$19,0),2),0)</f>
        <v>В</v>
      </c>
      <c r="AI72" s="175" t="str">
        <f>IF(OR(IF(INDEX(Команды!$A$2:$AN$7500,MATCH(AH$3,Команды!$A$2:$A$7500,0),$E72+2)=Команды!$AJ$2,TRUE,FALSE),IF(INDEX(Команды!$A$2:$AN$7500,MATCH(AH$3,Команды!$A$2:$A$7500,0),$E72+2)=Команды!$AJ$3,TRUE,FALSE),IF(INDEX(Команды!$A$2:$AN$7500,MATCH(AH$3,Команды!$A$2:$A$7500,0),$E72+2)=Команды!$AJ$4,TRUE,FALSE),IF(INDEX(Команды!$A$2:$AN$7500,MATCH(AH$3,Команды!$A$2:$A$7500,0),$E72+2)=Команды!$AJ$5,TRUE,FALSE),IF(INDEX(Команды!$A$2:$AN$7500,MATCH(AH$3,Команды!$A$2:$A$7500,0),$E72+2)=Команды!$AJ$6,TRUE,FALSE),IF(INDEX(Команды!$A$2:$AN$7500,MATCH(AH$3,Команды!$A$2:$A$7500,0),$E72+2)=Команды!$AJ$7,TRUE,FALSE),IF(INDEX(Команды!$A$2:$AN$7500,MATCH(AH$3,Команды!$A$2:$A$7500,0),$E72+2)=Команды!$AJ$8,TRUE,FALSE),IF(INDEX(Команды!$A$2:$AN$7500,MATCH(AH$3,Команды!$A$2:$A$7500,0),$E72+2)=Команды!$AJ$9,TRUE,FALSE),IF(INDEX(Команды!$A$2:$AN$7500,MATCH(AH$3,Команды!$A$2:$A$7500,0),$E72+2)=Команды!$AJ$10,TRUE,FALSE),IF(INDEX(Команды!$A$2:$AN$7500,MATCH(AH$3,Команды!$A$2:$A$7500,0),$E72+2)=Команды!$AJ$11,TRUE,FALSE),IF(INDEX(Команды!$A$2:$AN$7500,MATCH(AH$3,Команды!$A$2:$A$7500,0),$E72+2)=Команды!$AJ$12,TRUE,FALSE),IF(INDEX(Команды!$A$2:$AN$7500,MATCH(AH$3,Команды!$A$2:$A$7500,0),$E72+2)=Команды!$AJ$13,TRUE,FALSE),IF(INDEX(Команды!$A$2:$AN$7500,MATCH(AH$3,Команды!$A$2:$A$7500,0),$E72+2)=Команды!$AJ$14,TRUE,FALSE),IF(INDEX(Команды!$A$2:$AN$7500,MATCH(AH$3,Команды!$A$2:$A$7500,0),$E72+2)=Команды!$AJ$15,TRUE,FALSE),IF(INDEX(Команды!$A$2:$AN$7500,MATCH(AH$3,Команды!$A$2:$A$7500,0),$E72+2)=Команды!$AJ$16,TRUE,FALSE),IF(INDEX(Команды!$A$2:$AN$7500,MATCH(AH$3,Команды!$A$2:$A$7500,0),$E72+2)=Команды!$AJ$17,TRUE,FALSE),IF(INDEX(Команды!$A$2:$AN$7500,MATCH(AH$3,Команды!$A$2:$A$7500,0),$E72+2)=Команды!$AJ$18,TRUE,FALSE),IF(INDEX(Команды!$A$2:$AN$7500,MATCH(AH$3,Команды!$A$2:$A$7500,0),$E72+2)=Команды!$AJ$19,TRUE,FALSE)),INDEX(Команды!$AJ$2:$AL$19,MATCH(INDEX(Команды!$A$2:$AN$7500,MATCH(AH$3,Команды!$A$2:$A$7500,0),$E72+2),Команды!$AJ$2:$AJ$19,0),3),0)</f>
        <v>В</v>
      </c>
      <c r="AJ72" s="342"/>
      <c r="AK72" s="174" t="str">
        <f>IF(OR(IF(INDEX(Команды!$A$2:$AN$7500,MATCH(AK$3,Команды!$A$2:$A$7500,0),$E72+2)=Команды!$AJ$2,TRUE,FALSE),IF(INDEX(Команды!$A$2:$AN$7500,MATCH(AK$3,Команды!$A$2:$A$7500,0),$E72+2)=Команды!$AJ$3,TRUE,FALSE),IF(INDEX(Команды!$A$2:$AN$7500,MATCH(AK$3,Команды!$A$2:$A$7500,0),$E72+2)=Команды!$AJ$4,TRUE,FALSE),IF(INDEX(Команды!$A$2:$AN$7500,MATCH(AK$3,Команды!$A$2:$A$7500,0),$E72+2)=Команды!$AJ$5,TRUE,FALSE),IF(INDEX(Команды!$A$2:$AN$7500,MATCH(AK$3,Команды!$A$2:$A$7500,0),$E72+2)=Команды!$AJ$6,TRUE,FALSE),IF(INDEX(Команды!$A$2:$AN$7500,MATCH(AK$3,Команды!$A$2:$A$7500,0),$E72+2)=Команды!$AJ$7,TRUE,FALSE),IF(INDEX(Команды!$A$2:$AN$7500,MATCH(AK$3,Команды!$A$2:$A$7500,0),$E72+2)=Команды!$AJ$8,TRUE,FALSE),IF(INDEX(Команды!$A$2:$AN$7500,MATCH(AK$3,Команды!$A$2:$A$7500,0),$E72+2)=Команды!$AJ$9,TRUE,FALSE),IF(INDEX(Команды!$A$2:$AN$7500,MATCH(AK$3,Команды!$A$2:$A$7500,0),$E72+2)=Команды!$AJ$10,TRUE,FALSE),IF(INDEX(Команды!$A$2:$AN$7500,MATCH(AK$3,Команды!$A$2:$A$7500,0),$E72+2)=Команды!$AJ$11,TRUE,FALSE),IF(INDEX(Команды!$A$2:$AN$7500,MATCH(AK$3,Команды!$A$2:$A$7500,0),$E72+2)=Команды!$AJ$12,TRUE,FALSE),IF(INDEX(Команды!$A$2:$AN$7500,MATCH(AK$3,Команды!$A$2:$A$7500,0),$E72+2)=Команды!$AJ$13,TRUE,FALSE),IF(INDEX(Команды!$A$2:$AN$7500,MATCH(AK$3,Команды!$A$2:$A$7500,0),$E72+2)=Команды!$AJ$14,TRUE,FALSE),IF(INDEX(Команды!$A$2:$AN$7500,MATCH(AK$3,Команды!$A$2:$A$7500,0),$E72+2)=Команды!$AJ$15,TRUE,FALSE),IF(INDEX(Команды!$A$2:$AN$7500,MATCH(AK$3,Команды!$A$2:$A$7500,0),$E72+2)=Команды!$AJ$16,TRUE,FALSE),,IF(INDEX(Команды!$A$2:$AN$7500,MATCH(AK$3,Команды!$A$2:$A$7500,0),$E72+2)=Команды!$AJ$17,TRUE,FALSE),,IF(INDEX(Команды!$A$2:$AN$7500,MATCH(AK$3,Команды!$A$2:$A$7500,0),$E72+2)=Команды!$AJ$18,TRUE,FALSE),,IF(INDEX(Команды!$A$2:$AN$7500,MATCH(AK$3,Команды!$A$2:$A$7500,0),$E72+2)=Команды!$AJ$19,TRUE,FALSE)),INDEX(Команды!$AJ$2:$AK$19,MATCH(INDEX(Команды!$A$2:$AN$7500,MATCH(AK$3,Команды!$A$2:$A$7500,0),$E72+2),Команды!$AJ$2:$AJ$19,0),2),0)</f>
        <v>В</v>
      </c>
      <c r="AL72" s="175" t="str">
        <f>IF(OR(IF(INDEX(Команды!$A$2:$AN$7500,MATCH(AK$3,Команды!$A$2:$A$7500,0),$E72+2)=Команды!$AJ$2,TRUE,FALSE),IF(INDEX(Команды!$A$2:$AN$7500,MATCH(AK$3,Команды!$A$2:$A$7500,0),$E72+2)=Команды!$AJ$3,TRUE,FALSE),IF(INDEX(Команды!$A$2:$AN$7500,MATCH(AK$3,Команды!$A$2:$A$7500,0),$E72+2)=Команды!$AJ$4,TRUE,FALSE),IF(INDEX(Команды!$A$2:$AN$7500,MATCH(AK$3,Команды!$A$2:$A$7500,0),$E72+2)=Команды!$AJ$5,TRUE,FALSE),IF(INDEX(Команды!$A$2:$AN$7500,MATCH(AK$3,Команды!$A$2:$A$7500,0),$E72+2)=Команды!$AJ$6,TRUE,FALSE),IF(INDEX(Команды!$A$2:$AN$7500,MATCH(AK$3,Команды!$A$2:$A$7500,0),$E72+2)=Команды!$AJ$7,TRUE,FALSE),IF(INDEX(Команды!$A$2:$AN$7500,MATCH(AK$3,Команды!$A$2:$A$7500,0),$E72+2)=Команды!$AJ$8,TRUE,FALSE),IF(INDEX(Команды!$A$2:$AN$7500,MATCH(AK$3,Команды!$A$2:$A$7500,0),$E72+2)=Команды!$AJ$9,TRUE,FALSE),IF(INDEX(Команды!$A$2:$AN$7500,MATCH(AK$3,Команды!$A$2:$A$7500,0),$E72+2)=Команды!$AJ$10,TRUE,FALSE),IF(INDEX(Команды!$A$2:$AN$7500,MATCH(AK$3,Команды!$A$2:$A$7500,0),$E72+2)=Команды!$AJ$11,TRUE,FALSE),IF(INDEX(Команды!$A$2:$AN$7500,MATCH(AK$3,Команды!$A$2:$A$7500,0),$E72+2)=Команды!$AJ$12,TRUE,FALSE),IF(INDEX(Команды!$A$2:$AN$7500,MATCH(AK$3,Команды!$A$2:$A$7500,0),$E72+2)=Команды!$AJ$13,TRUE,FALSE),IF(INDEX(Команды!$A$2:$AN$7500,MATCH(AK$3,Команды!$A$2:$A$7500,0),$E72+2)=Команды!$AJ$14,TRUE,FALSE),IF(INDEX(Команды!$A$2:$AN$7500,MATCH(AK$3,Команды!$A$2:$A$7500,0),$E72+2)=Команды!$AJ$15,TRUE,FALSE),IF(INDEX(Команды!$A$2:$AN$7500,MATCH(AK$3,Команды!$A$2:$A$7500,0),$E72+2)=Команды!$AJ$16,TRUE,FALSE),IF(INDEX(Команды!$A$2:$AN$7500,MATCH(AK$3,Команды!$A$2:$A$7500,0),$E72+2)=Команды!$AJ$17,TRUE,FALSE),IF(INDEX(Команды!$A$2:$AN$7500,MATCH(AK$3,Команды!$A$2:$A$7500,0),$E72+2)=Команды!$AJ$18,TRUE,FALSE),IF(INDEX(Команды!$A$2:$AN$7500,MATCH(AK$3,Команды!$A$2:$A$7500,0),$E72+2)=Команды!$AJ$19,TRUE,FALSE)),INDEX(Команды!$AJ$2:$AL$19,MATCH(INDEX(Команды!$A$2:$AN$7500,MATCH(AK$3,Команды!$A$2:$A$7500,0),$E72+2),Команды!$AJ$2:$AJ$19,0),3),0)</f>
        <v>В</v>
      </c>
      <c r="AM72" s="342"/>
      <c r="AN72" s="174">
        <f>IF(OR(IF(INDEX(Команды!$A$2:$AN$7500,MATCH(AN$3,Команды!$A$2:$A$7500,0),$E72+2)=Команды!$AJ$2,TRUE,FALSE),IF(INDEX(Команды!$A$2:$AN$7500,MATCH(AN$3,Команды!$A$2:$A$7500,0),$E72+2)=Команды!$AJ$3,TRUE,FALSE),IF(INDEX(Команды!$A$2:$AN$7500,MATCH(AN$3,Команды!$A$2:$A$7500,0),$E72+2)=Команды!$AJ$4,TRUE,FALSE),IF(INDEX(Команды!$A$2:$AN$7500,MATCH(AN$3,Команды!$A$2:$A$7500,0),$E72+2)=Команды!$AJ$5,TRUE,FALSE),IF(INDEX(Команды!$A$2:$AN$7500,MATCH(AN$3,Команды!$A$2:$A$7500,0),$E72+2)=Команды!$AJ$6,TRUE,FALSE),IF(INDEX(Команды!$A$2:$AN$7500,MATCH(AN$3,Команды!$A$2:$A$7500,0),$E72+2)=Команды!$AJ$7,TRUE,FALSE),IF(INDEX(Команды!$A$2:$AN$7500,MATCH(AN$3,Команды!$A$2:$A$7500,0),$E72+2)=Команды!$AJ$8,TRUE,FALSE),IF(INDEX(Команды!$A$2:$AN$7500,MATCH(AN$3,Команды!$A$2:$A$7500,0),$E72+2)=Команды!$AJ$9,TRUE,FALSE),IF(INDEX(Команды!$A$2:$AN$7500,MATCH(AN$3,Команды!$A$2:$A$7500,0),$E72+2)=Команды!$AJ$10,TRUE,FALSE),IF(INDEX(Команды!$A$2:$AN$7500,MATCH(AN$3,Команды!$A$2:$A$7500,0),$E72+2)=Команды!$AJ$11,TRUE,FALSE),IF(INDEX(Команды!$A$2:$AN$7500,MATCH(AN$3,Команды!$A$2:$A$7500,0),$E72+2)=Команды!$AJ$12,TRUE,FALSE),IF(INDEX(Команды!$A$2:$AN$7500,MATCH(AN$3,Команды!$A$2:$A$7500,0),$E72+2)=Команды!$AJ$13,TRUE,FALSE),IF(INDEX(Команды!$A$2:$AN$7500,MATCH(AN$3,Команды!$A$2:$A$7500,0),$E72+2)=Команды!$AJ$14,TRUE,FALSE),IF(INDEX(Команды!$A$2:$AN$7500,MATCH(AN$3,Команды!$A$2:$A$7500,0),$E72+2)=Команды!$AJ$15,TRUE,FALSE),IF(INDEX(Команды!$A$2:$AN$7500,MATCH(AN$3,Команды!$A$2:$A$7500,0),$E72+2)=Команды!$AJ$16,TRUE,FALSE),,IF(INDEX(Команды!$A$2:$AN$7500,MATCH(AN$3,Команды!$A$2:$A$7500,0),$E72+2)=Команды!$AJ$17,TRUE,FALSE),,IF(INDEX(Команды!$A$2:$AN$7500,MATCH(AN$3,Команды!$A$2:$A$7500,0),$E72+2)=Команды!$AJ$18,TRUE,FALSE),,IF(INDEX(Команды!$A$2:$AN$7500,MATCH(AN$3,Команды!$A$2:$A$7500,0),$E72+2)=Команды!$AJ$19,TRUE,FALSE)),INDEX(Команды!$AJ$2:$AK$19,MATCH(INDEX(Команды!$A$2:$AN$7500,MATCH(AN$3,Команды!$A$2:$A$7500,0),$E72+2),Команды!$AJ$2:$AJ$19,0),2),0)</f>
        <v>0.45833333333333331</v>
      </c>
      <c r="AO72" s="175">
        <f>IF(OR(IF(INDEX(Команды!$A$2:$AN$7500,MATCH(AN$3,Команды!$A$2:$A$7500,0),$E72+2)=Команды!$AJ$2,TRUE,FALSE),IF(INDEX(Команды!$A$2:$AN$7500,MATCH(AN$3,Команды!$A$2:$A$7500,0),$E72+2)=Команды!$AJ$3,TRUE,FALSE),IF(INDEX(Команды!$A$2:$AN$7500,MATCH(AN$3,Команды!$A$2:$A$7500,0),$E72+2)=Команды!$AJ$4,TRUE,FALSE),IF(INDEX(Команды!$A$2:$AN$7500,MATCH(AN$3,Команды!$A$2:$A$7500,0),$E72+2)=Команды!$AJ$5,TRUE,FALSE),IF(INDEX(Команды!$A$2:$AN$7500,MATCH(AN$3,Команды!$A$2:$A$7500,0),$E72+2)=Команды!$AJ$6,TRUE,FALSE),IF(INDEX(Команды!$A$2:$AN$7500,MATCH(AN$3,Команды!$A$2:$A$7500,0),$E72+2)=Команды!$AJ$7,TRUE,FALSE),IF(INDEX(Команды!$A$2:$AN$7500,MATCH(AN$3,Команды!$A$2:$A$7500,0),$E72+2)=Команды!$AJ$8,TRUE,FALSE),IF(INDEX(Команды!$A$2:$AN$7500,MATCH(AN$3,Команды!$A$2:$A$7500,0),$E72+2)=Команды!$AJ$9,TRUE,FALSE),IF(INDEX(Команды!$A$2:$AN$7500,MATCH(AN$3,Команды!$A$2:$A$7500,0),$E72+2)=Команды!$AJ$10,TRUE,FALSE),IF(INDEX(Команды!$A$2:$AN$7500,MATCH(AN$3,Команды!$A$2:$A$7500,0),$E72+2)=Команды!$AJ$11,TRUE,FALSE),IF(INDEX(Команды!$A$2:$AN$7500,MATCH(AN$3,Команды!$A$2:$A$7500,0),$E72+2)=Команды!$AJ$12,TRUE,FALSE),IF(INDEX(Команды!$A$2:$AN$7500,MATCH(AN$3,Команды!$A$2:$A$7500,0),$E72+2)=Команды!$AJ$13,TRUE,FALSE),IF(INDEX(Команды!$A$2:$AN$7500,MATCH(AN$3,Команды!$A$2:$A$7500,0),$E72+2)=Команды!$AJ$14,TRUE,FALSE),IF(INDEX(Команды!$A$2:$AN$7500,MATCH(AN$3,Команды!$A$2:$A$7500,0),$E72+2)=Команды!$AJ$15,TRUE,FALSE),IF(INDEX(Команды!$A$2:$AN$7500,MATCH(AN$3,Команды!$A$2:$A$7500,0),$E72+2)=Команды!$AJ$16,TRUE,FALSE),IF(INDEX(Команды!$A$2:$AN$7500,MATCH(AN$3,Команды!$A$2:$A$7500,0),$E72+2)=Команды!$AJ$17,TRUE,FALSE),IF(INDEX(Команды!$A$2:$AN$7500,MATCH(AN$3,Команды!$A$2:$A$7500,0),$E72+2)=Команды!$AJ$18,TRUE,FALSE),IF(INDEX(Команды!$A$2:$AN$7500,MATCH(AN$3,Команды!$A$2:$A$7500,0),$E72+2)=Команды!$AJ$19,TRUE,FALSE)),INDEX(Команды!$AJ$2:$AL$19,MATCH(INDEX(Команды!$A$2:$AN$7500,MATCH(AN$3,Команды!$A$2:$A$7500,0),$E72+2),Команды!$AJ$2:$AJ$19,0),3),0)</f>
        <v>0.83333333333333337</v>
      </c>
      <c r="AP72" s="342"/>
      <c r="AQ72" s="174">
        <f>IF(OR(IF(INDEX(Команды!$A$2:$AN$7500,MATCH(AQ$3,Команды!$A$2:$A$7500,0),$E72+2)=Команды!$AJ$2,TRUE,FALSE),IF(INDEX(Команды!$A$2:$AN$7500,MATCH(AQ$3,Команды!$A$2:$A$7500,0),$E72+2)=Команды!$AJ$3,TRUE,FALSE),IF(INDEX(Команды!$A$2:$AN$7500,MATCH(AQ$3,Команды!$A$2:$A$7500,0),$E72+2)=Команды!$AJ$4,TRUE,FALSE),IF(INDEX(Команды!$A$2:$AN$7500,MATCH(AQ$3,Команды!$A$2:$A$7500,0),$E72+2)=Команды!$AJ$5,TRUE,FALSE),IF(INDEX(Команды!$A$2:$AN$7500,MATCH(AQ$3,Команды!$A$2:$A$7500,0),$E72+2)=Команды!$AJ$6,TRUE,FALSE),IF(INDEX(Команды!$A$2:$AN$7500,MATCH(AQ$3,Команды!$A$2:$A$7500,0),$E72+2)=Команды!$AJ$7,TRUE,FALSE),IF(INDEX(Команды!$A$2:$AN$7500,MATCH(AQ$3,Команды!$A$2:$A$7500,0),$E72+2)=Команды!$AJ$8,TRUE,FALSE),IF(INDEX(Команды!$A$2:$AN$7500,MATCH(AQ$3,Команды!$A$2:$A$7500,0),$E72+2)=Команды!$AJ$9,TRUE,FALSE),IF(INDEX(Команды!$A$2:$AN$7500,MATCH(AQ$3,Команды!$A$2:$A$7500,0),$E72+2)=Команды!$AJ$10,TRUE,FALSE),IF(INDEX(Команды!$A$2:$AN$7500,MATCH(AQ$3,Команды!$A$2:$A$7500,0),$E72+2)=Команды!$AJ$11,TRUE,FALSE),IF(INDEX(Команды!$A$2:$AN$7500,MATCH(AQ$3,Команды!$A$2:$A$7500,0),$E72+2)=Команды!$AJ$12,TRUE,FALSE),IF(INDEX(Команды!$A$2:$AN$7500,MATCH(AQ$3,Команды!$A$2:$A$7500,0),$E72+2)=Команды!$AJ$13,TRUE,FALSE),IF(INDEX(Команды!$A$2:$AN$7500,MATCH(AQ$3,Команды!$A$2:$A$7500,0),$E72+2)=Команды!$AJ$14,TRUE,FALSE),IF(INDEX(Команды!$A$2:$AN$7500,MATCH(AQ$3,Команды!$A$2:$A$7500,0),$E72+2)=Команды!$AJ$15,TRUE,FALSE),IF(INDEX(Команды!$A$2:$AN$7500,MATCH(AQ$3,Команды!$A$2:$A$7500,0),$E72+2)=Команды!$AJ$16,TRUE,FALSE),,IF(INDEX(Команды!$A$2:$AN$7500,MATCH(AQ$3,Команды!$A$2:$A$7500,0),$E72+2)=Команды!$AJ$17,TRUE,FALSE),,IF(INDEX(Команды!$A$2:$AN$7500,MATCH(AQ$3,Команды!$A$2:$A$7500,0),$E72+2)=Команды!$AJ$18,TRUE,FALSE),,IF(INDEX(Команды!$A$2:$AN$7500,MATCH(AQ$3,Команды!$A$2:$A$7500,0),$E72+2)=Команды!$AJ$19,TRUE,FALSE)),INDEX(Команды!$AJ$2:$AK$19,MATCH(INDEX(Команды!$A$2:$AN$7500,MATCH(AQ$3,Команды!$A$2:$A$7500,0),$E72+2),Команды!$AJ$2:$AJ$19,0),2),0)</f>
        <v>0.45833333333333331</v>
      </c>
      <c r="AR72" s="175">
        <f>IF(OR(IF(INDEX(Команды!$A$2:$AN$7500,MATCH(AQ$3,Команды!$A$2:$A$7500,0),$E72+2)=Команды!$AJ$2,TRUE,FALSE),IF(INDEX(Команды!$A$2:$AN$7500,MATCH(AQ$3,Команды!$A$2:$A$7500,0),$E72+2)=Команды!$AJ$3,TRUE,FALSE),IF(INDEX(Команды!$A$2:$AN$7500,MATCH(AQ$3,Команды!$A$2:$A$7500,0),$E72+2)=Команды!$AJ$4,TRUE,FALSE),IF(INDEX(Команды!$A$2:$AN$7500,MATCH(AQ$3,Команды!$A$2:$A$7500,0),$E72+2)=Команды!$AJ$5,TRUE,FALSE),IF(INDEX(Команды!$A$2:$AN$7500,MATCH(AQ$3,Команды!$A$2:$A$7500,0),$E72+2)=Команды!$AJ$6,TRUE,FALSE),IF(INDEX(Команды!$A$2:$AN$7500,MATCH(AQ$3,Команды!$A$2:$A$7500,0),$E72+2)=Команды!$AJ$7,TRUE,FALSE),IF(INDEX(Команды!$A$2:$AN$7500,MATCH(AQ$3,Команды!$A$2:$A$7500,0),$E72+2)=Команды!$AJ$8,TRUE,FALSE),IF(INDEX(Команды!$A$2:$AN$7500,MATCH(AQ$3,Команды!$A$2:$A$7500,0),$E72+2)=Команды!$AJ$9,TRUE,FALSE),IF(INDEX(Команды!$A$2:$AN$7500,MATCH(AQ$3,Команды!$A$2:$A$7500,0),$E72+2)=Команды!$AJ$10,TRUE,FALSE),IF(INDEX(Команды!$A$2:$AN$7500,MATCH(AQ$3,Команды!$A$2:$A$7500,0),$E72+2)=Команды!$AJ$11,TRUE,FALSE),IF(INDEX(Команды!$A$2:$AN$7500,MATCH(AQ$3,Команды!$A$2:$A$7500,0),$E72+2)=Команды!$AJ$12,TRUE,FALSE),IF(INDEX(Команды!$A$2:$AN$7500,MATCH(AQ$3,Команды!$A$2:$A$7500,0),$E72+2)=Команды!$AJ$13,TRUE,FALSE),IF(INDEX(Команды!$A$2:$AN$7500,MATCH(AQ$3,Команды!$A$2:$A$7500,0),$E72+2)=Команды!$AJ$14,TRUE,FALSE),IF(INDEX(Команды!$A$2:$AN$7500,MATCH(AQ$3,Команды!$A$2:$A$7500,0),$E72+2)=Команды!$AJ$15,TRUE,FALSE),IF(INDEX(Команды!$A$2:$AN$7500,MATCH(AQ$3,Команды!$A$2:$A$7500,0),$E72+2)=Команды!$AJ$16,TRUE,FALSE),IF(INDEX(Команды!$A$2:$AN$7500,MATCH(AQ$3,Команды!$A$2:$A$7500,0),$E72+2)=Команды!$AJ$17,TRUE,FALSE),IF(INDEX(Команды!$A$2:$AN$7500,MATCH(AQ$3,Команды!$A$2:$A$7500,0),$E72+2)=Команды!$AJ$18,TRUE,FALSE),IF(INDEX(Команды!$A$2:$AN$7500,MATCH(AQ$3,Команды!$A$2:$A$7500,0),$E72+2)=Команды!$AJ$19,TRUE,FALSE)),INDEX(Команды!$AJ$2:$AL$19,MATCH(INDEX(Команды!$A$2:$AN$7500,MATCH(AQ$3,Команды!$A$2:$A$7500,0),$E72+2),Команды!$AJ$2:$AJ$19,0),3),0)</f>
        <v>0.83333333333333337</v>
      </c>
      <c r="AS72" s="342"/>
      <c r="AT72" s="174">
        <f>IF(OR(IF(INDEX(Команды!$A$2:$AN$7500,MATCH(AT$3,Команды!$A$2:$A$7500,0),$E72+2)=Команды!$AJ$2,TRUE,FALSE),IF(INDEX(Команды!$A$2:$AN$7500,MATCH(AT$3,Команды!$A$2:$A$7500,0),$E72+2)=Команды!$AJ$3,TRUE,FALSE),IF(INDEX(Команды!$A$2:$AN$7500,MATCH(AT$3,Команды!$A$2:$A$7500,0),$E72+2)=Команды!$AJ$4,TRUE,FALSE),IF(INDEX(Команды!$A$2:$AN$7500,MATCH(AT$3,Команды!$A$2:$A$7500,0),$E72+2)=Команды!$AJ$5,TRUE,FALSE),IF(INDEX(Команды!$A$2:$AN$7500,MATCH(AT$3,Команды!$A$2:$A$7500,0),$E72+2)=Команды!$AJ$6,TRUE,FALSE),IF(INDEX(Команды!$A$2:$AN$7500,MATCH(AT$3,Команды!$A$2:$A$7500,0),$E72+2)=Команды!$AJ$7,TRUE,FALSE),IF(INDEX(Команды!$A$2:$AN$7500,MATCH(AT$3,Команды!$A$2:$A$7500,0),$E72+2)=Команды!$AJ$8,TRUE,FALSE),IF(INDEX(Команды!$A$2:$AN$7500,MATCH(AT$3,Команды!$A$2:$A$7500,0),$E72+2)=Команды!$AJ$9,TRUE,FALSE),IF(INDEX(Команды!$A$2:$AN$7500,MATCH(AT$3,Команды!$A$2:$A$7500,0),$E72+2)=Команды!$AJ$10,TRUE,FALSE),IF(INDEX(Команды!$A$2:$AN$7500,MATCH(AT$3,Команды!$A$2:$A$7500,0),$E72+2)=Команды!$AJ$11,TRUE,FALSE),IF(INDEX(Команды!$A$2:$AN$7500,MATCH(AT$3,Команды!$A$2:$A$7500,0),$E72+2)=Команды!$AJ$12,TRUE,FALSE),IF(INDEX(Команды!$A$2:$AN$7500,MATCH(AT$3,Команды!$A$2:$A$7500,0),$E72+2)=Команды!$AJ$13,TRUE,FALSE),IF(INDEX(Команды!$A$2:$AN$7500,MATCH(AT$3,Команды!$A$2:$A$7500,0),$E72+2)=Команды!$AJ$14,TRUE,FALSE),IF(INDEX(Команды!$A$2:$AN$7500,MATCH(AT$3,Команды!$A$2:$A$7500,0),$E72+2)=Команды!$AJ$15,TRUE,FALSE),IF(INDEX(Команды!$A$2:$AN$7500,MATCH(AT$3,Команды!$A$2:$A$7500,0),$E72+2)=Команды!$AJ$16,TRUE,FALSE),,IF(INDEX(Команды!$A$2:$AN$7500,MATCH(AT$3,Команды!$A$2:$A$7500,0),$E72+2)=Команды!$AJ$17,TRUE,FALSE),,IF(INDEX(Команды!$A$2:$AN$7500,MATCH(AT$3,Команды!$A$2:$A$7500,0),$E72+2)=Команды!$AJ$18,TRUE,FALSE),,IF(INDEX(Команды!$A$2:$AN$7500,MATCH(AT$3,Команды!$A$2:$A$7500,0),$E72+2)=Команды!$AJ$19,TRUE,FALSE)),INDEX(Команды!$AJ$2:$AK$19,MATCH(INDEX(Команды!$A$2:$AN$7500,MATCH(AT$3,Команды!$A$2:$A$7500,0),$E72+2),Команды!$AJ$2:$AJ$19,0),2),0)</f>
        <v>0.5</v>
      </c>
      <c r="AU72" s="175">
        <f>IF(OR(IF(INDEX(Команды!$A$2:$AN$7500,MATCH(AT$3,Команды!$A$2:$A$7500,0),$E72+2)=Команды!$AJ$2,TRUE,FALSE),IF(INDEX(Команды!$A$2:$AN$7500,MATCH(AT$3,Команды!$A$2:$A$7500,0),$E72+2)=Команды!$AJ$3,TRUE,FALSE),IF(INDEX(Команды!$A$2:$AN$7500,MATCH(AT$3,Команды!$A$2:$A$7500,0),$E72+2)=Команды!$AJ$4,TRUE,FALSE),IF(INDEX(Команды!$A$2:$AN$7500,MATCH(AT$3,Команды!$A$2:$A$7500,0),$E72+2)=Команды!$AJ$5,TRUE,FALSE),IF(INDEX(Команды!$A$2:$AN$7500,MATCH(AT$3,Команды!$A$2:$A$7500,0),$E72+2)=Команды!$AJ$6,TRUE,FALSE),IF(INDEX(Команды!$A$2:$AN$7500,MATCH(AT$3,Команды!$A$2:$A$7500,0),$E72+2)=Команды!$AJ$7,TRUE,FALSE),IF(INDEX(Команды!$A$2:$AN$7500,MATCH(AT$3,Команды!$A$2:$A$7500,0),$E72+2)=Команды!$AJ$8,TRUE,FALSE),IF(INDEX(Команды!$A$2:$AN$7500,MATCH(AT$3,Команды!$A$2:$A$7500,0),$E72+2)=Команды!$AJ$9,TRUE,FALSE),IF(INDEX(Команды!$A$2:$AN$7500,MATCH(AT$3,Команды!$A$2:$A$7500,0),$E72+2)=Команды!$AJ$10,TRUE,FALSE),IF(INDEX(Команды!$A$2:$AN$7500,MATCH(AT$3,Команды!$A$2:$A$7500,0),$E72+2)=Команды!$AJ$11,TRUE,FALSE),IF(INDEX(Команды!$A$2:$AN$7500,MATCH(AT$3,Команды!$A$2:$A$7500,0),$E72+2)=Команды!$AJ$12,TRUE,FALSE),IF(INDEX(Команды!$A$2:$AN$7500,MATCH(AT$3,Команды!$A$2:$A$7500,0),$E72+2)=Команды!$AJ$13,TRUE,FALSE),IF(INDEX(Команды!$A$2:$AN$7500,MATCH(AT$3,Команды!$A$2:$A$7500,0),$E72+2)=Команды!$AJ$14,TRUE,FALSE),IF(INDEX(Команды!$A$2:$AN$7500,MATCH(AT$3,Команды!$A$2:$A$7500,0),$E72+2)=Команды!$AJ$15,TRUE,FALSE),IF(INDEX(Команды!$A$2:$AN$7500,MATCH(AT$3,Команды!$A$2:$A$7500,0),$E72+2)=Команды!$AJ$16,TRUE,FALSE),IF(INDEX(Команды!$A$2:$AN$7500,MATCH(AT$3,Команды!$A$2:$A$7500,0),$E72+2)=Команды!$AJ$17,TRUE,FALSE),IF(INDEX(Команды!$A$2:$AN$7500,MATCH(AT$3,Команды!$A$2:$A$7500,0),$E72+2)=Команды!$AJ$18,TRUE,FALSE),IF(INDEX(Команды!$A$2:$AN$7500,MATCH(AT$3,Команды!$A$2:$A$7500,0),$E72+2)=Команды!$AJ$19,TRUE,FALSE)),INDEX(Команды!$AJ$2:$AL$19,MATCH(INDEX(Команды!$A$2:$AN$7500,MATCH(AT$3,Команды!$A$2:$A$7500,0),$E72+2),Команды!$AJ$2:$AJ$19,0),3),0)</f>
        <v>0.875</v>
      </c>
      <c r="AV72" s="342"/>
      <c r="AW72" s="174">
        <f>IF(OR(IF(INDEX(Команды!$A$2:$AN$7500,MATCH(AW$3,Команды!$A$2:$A$7500,0),$E72+2)=Команды!$AJ$2,TRUE,FALSE),IF(INDEX(Команды!$A$2:$AN$7500,MATCH(AW$3,Команды!$A$2:$A$7500,0),$E72+2)=Команды!$AJ$3,TRUE,FALSE),IF(INDEX(Команды!$A$2:$AN$7500,MATCH(AW$3,Команды!$A$2:$A$7500,0),$E72+2)=Команды!$AJ$4,TRUE,FALSE),IF(INDEX(Команды!$A$2:$AN$7500,MATCH(AW$3,Команды!$A$2:$A$7500,0),$E72+2)=Команды!$AJ$5,TRUE,FALSE),IF(INDEX(Команды!$A$2:$AN$7500,MATCH(AW$3,Команды!$A$2:$A$7500,0),$E72+2)=Команды!$AJ$6,TRUE,FALSE),IF(INDEX(Команды!$A$2:$AN$7500,MATCH(AW$3,Команды!$A$2:$A$7500,0),$E72+2)=Команды!$AJ$7,TRUE,FALSE),IF(INDEX(Команды!$A$2:$AN$7500,MATCH(AW$3,Команды!$A$2:$A$7500,0),$E72+2)=Команды!$AJ$8,TRUE,FALSE),IF(INDEX(Команды!$A$2:$AN$7500,MATCH(AW$3,Команды!$A$2:$A$7500,0),$E72+2)=Команды!$AJ$9,TRUE,FALSE),IF(INDEX(Команды!$A$2:$AN$7500,MATCH(AW$3,Команды!$A$2:$A$7500,0),$E72+2)=Команды!$AJ$10,TRUE,FALSE),IF(INDEX(Команды!$A$2:$AN$7500,MATCH(AW$3,Команды!$A$2:$A$7500,0),$E72+2)=Команды!$AJ$11,TRUE,FALSE),IF(INDEX(Команды!$A$2:$AN$7500,MATCH(AW$3,Команды!$A$2:$A$7500,0),$E72+2)=Команды!$AJ$12,TRUE,FALSE),IF(INDEX(Команды!$A$2:$AN$7500,MATCH(AW$3,Команды!$A$2:$A$7500,0),$E72+2)=Команды!$AJ$13,TRUE,FALSE),IF(INDEX(Команды!$A$2:$AN$7500,MATCH(AW$3,Команды!$A$2:$A$7500,0),$E72+2)=Команды!$AJ$14,TRUE,FALSE),IF(INDEX(Команды!$A$2:$AN$7500,MATCH(AW$3,Команды!$A$2:$A$7500,0),$E72+2)=Команды!$AJ$15,TRUE,FALSE),IF(INDEX(Команды!$A$2:$AN$7500,MATCH(AW$3,Команды!$A$2:$A$7500,0),$E72+2)=Команды!$AJ$16,TRUE,FALSE),,IF(INDEX(Команды!$A$2:$AN$7500,MATCH(AW$3,Команды!$A$2:$A$7500,0),$E72+2)=Команды!$AJ$17,TRUE,FALSE),,IF(INDEX(Команды!$A$2:$AN$7500,MATCH(AW$3,Команды!$A$2:$A$7500,0),$E72+2)=Команды!$AJ$18,TRUE,FALSE),,IF(INDEX(Команды!$A$2:$AN$7500,MATCH(AW$3,Команды!$A$2:$A$7500,0),$E72+2)=Команды!$AJ$19,TRUE,FALSE)),INDEX(Команды!$AJ$2:$AK$19,MATCH(INDEX(Команды!$A$2:$AN$7500,MATCH(AW$3,Команды!$A$2:$A$7500,0),$E72+2),Команды!$AJ$2:$AJ$19,0),2),0)</f>
        <v>0.5</v>
      </c>
      <c r="AX72" s="175">
        <f>IF(OR(IF(INDEX(Команды!$A$2:$AN$7500,MATCH(AW$3,Команды!$A$2:$A$7500,0),$E72+2)=Команды!$AJ$2,TRUE,FALSE),IF(INDEX(Команды!$A$2:$AN$7500,MATCH(AW$3,Команды!$A$2:$A$7500,0),$E72+2)=Команды!$AJ$3,TRUE,FALSE),IF(INDEX(Команды!$A$2:$AN$7500,MATCH(AW$3,Команды!$A$2:$A$7500,0),$E72+2)=Команды!$AJ$4,TRUE,FALSE),IF(INDEX(Команды!$A$2:$AN$7500,MATCH(AW$3,Команды!$A$2:$A$7500,0),$E72+2)=Команды!$AJ$5,TRUE,FALSE),IF(INDEX(Команды!$A$2:$AN$7500,MATCH(AW$3,Команды!$A$2:$A$7500,0),$E72+2)=Команды!$AJ$6,TRUE,FALSE),IF(INDEX(Команды!$A$2:$AN$7500,MATCH(AW$3,Команды!$A$2:$A$7500,0),$E72+2)=Команды!$AJ$7,TRUE,FALSE),IF(INDEX(Команды!$A$2:$AN$7500,MATCH(AW$3,Команды!$A$2:$A$7500,0),$E72+2)=Команды!$AJ$8,TRUE,FALSE),IF(INDEX(Команды!$A$2:$AN$7500,MATCH(AW$3,Команды!$A$2:$A$7500,0),$E72+2)=Команды!$AJ$9,TRUE,FALSE),IF(INDEX(Команды!$A$2:$AN$7500,MATCH(AW$3,Команды!$A$2:$A$7500,0),$E72+2)=Команды!$AJ$10,TRUE,FALSE),IF(INDEX(Команды!$A$2:$AN$7500,MATCH(AW$3,Команды!$A$2:$A$7500,0),$E72+2)=Команды!$AJ$11,TRUE,FALSE),IF(INDEX(Команды!$A$2:$AN$7500,MATCH(AW$3,Команды!$A$2:$A$7500,0),$E72+2)=Команды!$AJ$12,TRUE,FALSE),IF(INDEX(Команды!$A$2:$AN$7500,MATCH(AW$3,Команды!$A$2:$A$7500,0),$E72+2)=Команды!$AJ$13,TRUE,FALSE),IF(INDEX(Команды!$A$2:$AN$7500,MATCH(AW$3,Команды!$A$2:$A$7500,0),$E72+2)=Команды!$AJ$14,TRUE,FALSE),IF(INDEX(Команды!$A$2:$AN$7500,MATCH(AW$3,Команды!$A$2:$A$7500,0),$E72+2)=Команды!$AJ$15,TRUE,FALSE),IF(INDEX(Команды!$A$2:$AN$7500,MATCH(AW$3,Команды!$A$2:$A$7500,0),$E72+2)=Команды!$AJ$16,TRUE,FALSE),IF(INDEX(Команды!$A$2:$AN$7500,MATCH(AW$3,Команды!$A$2:$A$7500,0),$E72+2)=Команды!$AJ$17,TRUE,FALSE),IF(INDEX(Команды!$A$2:$AN$7500,MATCH(AW$3,Команды!$A$2:$A$7500,0),$E72+2)=Команды!$AJ$18,TRUE,FALSE),IF(INDEX(Команды!$A$2:$AN$7500,MATCH(AW$3,Команды!$A$2:$A$7500,0),$E72+2)=Команды!$AJ$19,TRUE,FALSE)),INDEX(Команды!$AJ$2:$AL$19,MATCH(INDEX(Команды!$A$2:$AN$7500,MATCH(AW$3,Команды!$A$2:$A$7500,0),$E72+2),Команды!$AJ$2:$AJ$19,0),3),0)</f>
        <v>0.875</v>
      </c>
      <c r="AY72" s="342"/>
      <c r="AZ72" s="174" t="str">
        <f>IF(OR(IF(INDEX(Команды!$A$2:$AN$7500,MATCH(AZ$3,Команды!$A$2:$A$7500,0),$E72+2)=Команды!$AJ$2,TRUE,FALSE),IF(INDEX(Команды!$A$2:$AN$7500,MATCH(AZ$3,Команды!$A$2:$A$7500,0),$E72+2)=Команды!$AJ$3,TRUE,FALSE),IF(INDEX(Команды!$A$2:$AN$7500,MATCH(AZ$3,Команды!$A$2:$A$7500,0),$E72+2)=Команды!$AJ$4,TRUE,FALSE),IF(INDEX(Команды!$A$2:$AN$7500,MATCH(AZ$3,Команды!$A$2:$A$7500,0),$E72+2)=Команды!$AJ$5,TRUE,FALSE),IF(INDEX(Команды!$A$2:$AN$7500,MATCH(AZ$3,Команды!$A$2:$A$7500,0),$E72+2)=Команды!$AJ$6,TRUE,FALSE),IF(INDEX(Команды!$A$2:$AN$7500,MATCH(AZ$3,Команды!$A$2:$A$7500,0),$E72+2)=Команды!$AJ$7,TRUE,FALSE),IF(INDEX(Команды!$A$2:$AN$7500,MATCH(AZ$3,Команды!$A$2:$A$7500,0),$E72+2)=Команды!$AJ$8,TRUE,FALSE),IF(INDEX(Команды!$A$2:$AN$7500,MATCH(AZ$3,Команды!$A$2:$A$7500,0),$E72+2)=Команды!$AJ$9,TRUE,FALSE),IF(INDEX(Команды!$A$2:$AN$7500,MATCH(AZ$3,Команды!$A$2:$A$7500,0),$E72+2)=Команды!$AJ$10,TRUE,FALSE),IF(INDEX(Команды!$A$2:$AN$7500,MATCH(AZ$3,Команды!$A$2:$A$7500,0),$E72+2)=Команды!$AJ$11,TRUE,FALSE),IF(INDEX(Команды!$A$2:$AN$7500,MATCH(AZ$3,Команды!$A$2:$A$7500,0),$E72+2)=Команды!$AJ$12,TRUE,FALSE),IF(INDEX(Команды!$A$2:$AN$7500,MATCH(AZ$3,Команды!$A$2:$A$7500,0),$E72+2)=Команды!$AJ$13,TRUE,FALSE),IF(INDEX(Команды!$A$2:$AN$7500,MATCH(AZ$3,Команды!$A$2:$A$7500,0),$E72+2)=Команды!$AJ$14,TRUE,FALSE),IF(INDEX(Команды!$A$2:$AN$7500,MATCH(AZ$3,Команды!$A$2:$A$7500,0),$E72+2)=Команды!$AJ$15,TRUE,FALSE),IF(INDEX(Команды!$A$2:$AN$7500,MATCH(AZ$3,Команды!$A$2:$A$7500,0),$E72+2)=Команды!$AJ$16,TRUE,FALSE),,IF(INDEX(Команды!$A$2:$AN$7500,MATCH(AZ$3,Команды!$A$2:$A$7500,0),$E72+2)=Команды!$AJ$17,TRUE,FALSE),,IF(INDEX(Команды!$A$2:$AN$7500,MATCH(AZ$3,Команды!$A$2:$A$7500,0),$E72+2)=Команды!$AJ$18,TRUE,FALSE),,IF(INDEX(Команды!$A$2:$AN$7500,MATCH(AZ$3,Команды!$A$2:$A$7500,0),$E72+2)=Команды!$AJ$19,TRUE,FALSE)),INDEX(Команды!$AJ$2:$AK$19,MATCH(INDEX(Команды!$A$2:$AN$7500,MATCH(AZ$3,Команды!$A$2:$A$7500,0),$E72+2),Команды!$AJ$2:$AJ$19,0),2),0)</f>
        <v>В</v>
      </c>
      <c r="BA72" s="175" t="str">
        <f>IF(OR(IF(INDEX(Команды!$A$2:$AN$7500,MATCH(AZ$3,Команды!$A$2:$A$7500,0),$E72+2)=Команды!$AJ$2,TRUE,FALSE),IF(INDEX(Команды!$A$2:$AN$7500,MATCH(AZ$3,Команды!$A$2:$A$7500,0),$E72+2)=Команды!$AJ$3,TRUE,FALSE),IF(INDEX(Команды!$A$2:$AN$7500,MATCH(AZ$3,Команды!$A$2:$A$7500,0),$E72+2)=Команды!$AJ$4,TRUE,FALSE),IF(INDEX(Команды!$A$2:$AN$7500,MATCH(AZ$3,Команды!$A$2:$A$7500,0),$E72+2)=Команды!$AJ$5,TRUE,FALSE),IF(INDEX(Команды!$A$2:$AN$7500,MATCH(AZ$3,Команды!$A$2:$A$7500,0),$E72+2)=Команды!$AJ$6,TRUE,FALSE),IF(INDEX(Команды!$A$2:$AN$7500,MATCH(AZ$3,Команды!$A$2:$A$7500,0),$E72+2)=Команды!$AJ$7,TRUE,FALSE),IF(INDEX(Команды!$A$2:$AN$7500,MATCH(AZ$3,Команды!$A$2:$A$7500,0),$E72+2)=Команды!$AJ$8,TRUE,FALSE),IF(INDEX(Команды!$A$2:$AN$7500,MATCH(AZ$3,Команды!$A$2:$A$7500,0),$E72+2)=Команды!$AJ$9,TRUE,FALSE),IF(INDEX(Команды!$A$2:$AN$7500,MATCH(AZ$3,Команды!$A$2:$A$7500,0),$E72+2)=Команды!$AJ$10,TRUE,FALSE),IF(INDEX(Команды!$A$2:$AN$7500,MATCH(AZ$3,Команды!$A$2:$A$7500,0),$E72+2)=Команды!$AJ$11,TRUE,FALSE),IF(INDEX(Команды!$A$2:$AN$7500,MATCH(AZ$3,Команды!$A$2:$A$7500,0),$E72+2)=Команды!$AJ$12,TRUE,FALSE),IF(INDEX(Команды!$A$2:$AN$7500,MATCH(AZ$3,Команды!$A$2:$A$7500,0),$E72+2)=Команды!$AJ$13,TRUE,FALSE),IF(INDEX(Команды!$A$2:$AN$7500,MATCH(AZ$3,Команды!$A$2:$A$7500,0),$E72+2)=Команды!$AJ$14,TRUE,FALSE),IF(INDEX(Команды!$A$2:$AN$7500,MATCH(AZ$3,Команды!$A$2:$A$7500,0),$E72+2)=Команды!$AJ$15,TRUE,FALSE),IF(INDEX(Команды!$A$2:$AN$7500,MATCH(AZ$3,Команды!$A$2:$A$7500,0),$E72+2)=Команды!$AJ$16,TRUE,FALSE),IF(INDEX(Команды!$A$2:$AN$7500,MATCH(AZ$3,Команды!$A$2:$A$7500,0),$E72+2)=Команды!$AJ$17,TRUE,FALSE),IF(INDEX(Команды!$A$2:$AN$7500,MATCH(AZ$3,Команды!$A$2:$A$7500,0),$E72+2)=Команды!$AJ$18,TRUE,FALSE),IF(INDEX(Команды!$A$2:$AN$7500,MATCH(AZ$3,Команды!$A$2:$A$7500,0),$E72+2)=Команды!$AJ$19,TRUE,FALSE)),INDEX(Команды!$AJ$2:$AL$19,MATCH(INDEX(Команды!$A$2:$AN$7500,MATCH(AZ$3,Команды!$A$2:$A$7500,0),$E72+2),Команды!$AJ$2:$AJ$19,0),3),0)</f>
        <v>В</v>
      </c>
      <c r="BB72" s="342"/>
      <c r="BC72" s="174" t="str">
        <f>IF(OR(IF(INDEX(Команды!$A$2:$AN$7500,MATCH(BC$3,Команды!$A$2:$A$7500,0),$E72+2)=Команды!$AJ$2,TRUE,FALSE),IF(INDEX(Команды!$A$2:$AN$7500,MATCH(BC$3,Команды!$A$2:$A$7500,0),$E72+2)=Команды!$AJ$3,TRUE,FALSE),IF(INDEX(Команды!$A$2:$AN$7500,MATCH(BC$3,Команды!$A$2:$A$7500,0),$E72+2)=Команды!$AJ$4,TRUE,FALSE),IF(INDEX(Команды!$A$2:$AN$7500,MATCH(BC$3,Команды!$A$2:$A$7500,0),$E72+2)=Команды!$AJ$5,TRUE,FALSE),IF(INDEX(Команды!$A$2:$AN$7500,MATCH(BC$3,Команды!$A$2:$A$7500,0),$E72+2)=Команды!$AJ$6,TRUE,FALSE),IF(INDEX(Команды!$A$2:$AN$7500,MATCH(BC$3,Команды!$A$2:$A$7500,0),$E72+2)=Команды!$AJ$7,TRUE,FALSE),IF(INDEX(Команды!$A$2:$AN$7500,MATCH(BC$3,Команды!$A$2:$A$7500,0),$E72+2)=Команды!$AJ$8,TRUE,FALSE),IF(INDEX(Команды!$A$2:$AN$7500,MATCH(BC$3,Команды!$A$2:$A$7500,0),$E72+2)=Команды!$AJ$9,TRUE,FALSE),IF(INDEX(Команды!$A$2:$AN$7500,MATCH(BC$3,Команды!$A$2:$A$7500,0),$E72+2)=Команды!$AJ$10,TRUE,FALSE),IF(INDEX(Команды!$A$2:$AN$7500,MATCH(BC$3,Команды!$A$2:$A$7500,0),$E72+2)=Команды!$AJ$11,TRUE,FALSE),IF(INDEX(Команды!$A$2:$AN$7500,MATCH(BC$3,Команды!$A$2:$A$7500,0),$E72+2)=Команды!$AJ$12,TRUE,FALSE),IF(INDEX(Команды!$A$2:$AN$7500,MATCH(BC$3,Команды!$A$2:$A$7500,0),$E72+2)=Команды!$AJ$13,TRUE,FALSE),IF(INDEX(Команды!$A$2:$AN$7500,MATCH(BC$3,Команды!$A$2:$A$7500,0),$E72+2)=Команды!$AJ$14,TRUE,FALSE),IF(INDEX(Команды!$A$2:$AN$7500,MATCH(BC$3,Команды!$A$2:$A$7500,0),$E72+2)=Команды!$AJ$15,TRUE,FALSE),IF(INDEX(Команды!$A$2:$AN$7500,MATCH(BC$3,Команды!$A$2:$A$7500,0),$E72+2)=Команды!$AJ$16,TRUE,FALSE),,IF(INDEX(Команды!$A$2:$AN$7500,MATCH(BC$3,Команды!$A$2:$A$7500,0),$E72+2)=Команды!$AJ$17,TRUE,FALSE),,IF(INDEX(Команды!$A$2:$AN$7500,MATCH(BC$3,Команды!$A$2:$A$7500,0),$E72+2)=Команды!$AJ$18,TRUE,FALSE),,IF(INDEX(Команды!$A$2:$AN$7500,MATCH(BC$3,Команды!$A$2:$A$7500,0),$E72+2)=Команды!$AJ$19,TRUE,FALSE)),INDEX(Команды!$AJ$2:$AK$19,MATCH(INDEX(Команды!$A$2:$AN$7500,MATCH(BC$3,Команды!$A$2:$A$7500,0),$E72+2),Команды!$AJ$2:$AJ$19,0),2),0)</f>
        <v>В</v>
      </c>
      <c r="BD72" s="175" t="str">
        <f>IF(OR(IF(INDEX(Команды!$A$2:$AN$7500,MATCH(BC$3,Команды!$A$2:$A$7500,0),$E72+2)=Команды!$AJ$2,TRUE,FALSE),IF(INDEX(Команды!$A$2:$AN$7500,MATCH(BC$3,Команды!$A$2:$A$7500,0),$E72+2)=Команды!$AJ$3,TRUE,FALSE),IF(INDEX(Команды!$A$2:$AN$7500,MATCH(BC$3,Команды!$A$2:$A$7500,0),$E72+2)=Команды!$AJ$4,TRUE,FALSE),IF(INDEX(Команды!$A$2:$AN$7500,MATCH(BC$3,Команды!$A$2:$A$7500,0),$E72+2)=Команды!$AJ$5,TRUE,FALSE),IF(INDEX(Команды!$A$2:$AN$7500,MATCH(BC$3,Команды!$A$2:$A$7500,0),$E72+2)=Команды!$AJ$6,TRUE,FALSE),IF(INDEX(Команды!$A$2:$AN$7500,MATCH(BC$3,Команды!$A$2:$A$7500,0),$E72+2)=Команды!$AJ$7,TRUE,FALSE),IF(INDEX(Команды!$A$2:$AN$7500,MATCH(BC$3,Команды!$A$2:$A$7500,0),$E72+2)=Команды!$AJ$8,TRUE,FALSE),IF(INDEX(Команды!$A$2:$AN$7500,MATCH(BC$3,Команды!$A$2:$A$7500,0),$E72+2)=Команды!$AJ$9,TRUE,FALSE),IF(INDEX(Команды!$A$2:$AN$7500,MATCH(BC$3,Команды!$A$2:$A$7500,0),$E72+2)=Команды!$AJ$10,TRUE,FALSE),IF(INDEX(Команды!$A$2:$AN$7500,MATCH(BC$3,Команды!$A$2:$A$7500,0),$E72+2)=Команды!$AJ$11,TRUE,FALSE),IF(INDEX(Команды!$A$2:$AN$7500,MATCH(BC$3,Команды!$A$2:$A$7500,0),$E72+2)=Команды!$AJ$12,TRUE,FALSE),IF(INDEX(Команды!$A$2:$AN$7500,MATCH(BC$3,Команды!$A$2:$A$7500,0),$E72+2)=Команды!$AJ$13,TRUE,FALSE),IF(INDEX(Команды!$A$2:$AN$7500,MATCH(BC$3,Команды!$A$2:$A$7500,0),$E72+2)=Команды!$AJ$14,TRUE,FALSE),IF(INDEX(Команды!$A$2:$AN$7500,MATCH(BC$3,Команды!$A$2:$A$7500,0),$E72+2)=Команды!$AJ$15,TRUE,FALSE),IF(INDEX(Команды!$A$2:$AN$7500,MATCH(BC$3,Команды!$A$2:$A$7500,0),$E72+2)=Команды!$AJ$16,TRUE,FALSE),IF(INDEX(Команды!$A$2:$AN$7500,MATCH(BC$3,Команды!$A$2:$A$7500,0),$E72+2)=Команды!$AJ$17,TRUE,FALSE),IF(INDEX(Команды!$A$2:$AN$7500,MATCH(BC$3,Команды!$A$2:$A$7500,0),$E72+2)=Команды!$AJ$18,TRUE,FALSE),IF(INDEX(Команды!$A$2:$AN$7500,MATCH(BC$3,Команды!$A$2:$A$7500,0),$E72+2)=Команды!$AJ$19,TRUE,FALSE)),INDEX(Команды!$AJ$2:$AL$19,MATCH(INDEX(Команды!$A$2:$AN$7500,MATCH(BC$3,Команды!$A$2:$A$7500,0),$E72+2),Команды!$AJ$2:$AJ$19,0),3),0)</f>
        <v>В</v>
      </c>
      <c r="BE72" s="342"/>
      <c r="BF72" s="174">
        <f>IF(OR(IF(INDEX(Команды!$A$2:$AN$7500,MATCH(BF$3,Команды!$A$2:$A$7500,0),$E72+2)=Команды!$AJ$2,TRUE,FALSE),IF(INDEX(Команды!$A$2:$AN$7500,MATCH(BF$3,Команды!$A$2:$A$7500,0),$E72+2)=Команды!$AJ$3,TRUE,FALSE),IF(INDEX(Команды!$A$2:$AN$7500,MATCH(BF$3,Команды!$A$2:$A$7500,0),$E72+2)=Команды!$AJ$4,TRUE,FALSE),IF(INDEX(Команды!$A$2:$AN$7500,MATCH(BF$3,Команды!$A$2:$A$7500,0),$E72+2)=Команды!$AJ$5,TRUE,FALSE),IF(INDEX(Команды!$A$2:$AN$7500,MATCH(BF$3,Команды!$A$2:$A$7500,0),$E72+2)=Команды!$AJ$6,TRUE,FALSE),IF(INDEX(Команды!$A$2:$AN$7500,MATCH(BF$3,Команды!$A$2:$A$7500,0),$E72+2)=Команды!$AJ$7,TRUE,FALSE),IF(INDEX(Команды!$A$2:$AN$7500,MATCH(BF$3,Команды!$A$2:$A$7500,0),$E72+2)=Команды!$AJ$8,TRUE,FALSE),IF(INDEX(Команды!$A$2:$AN$7500,MATCH(BF$3,Команды!$A$2:$A$7500,0),$E72+2)=Команды!$AJ$9,TRUE,FALSE),IF(INDEX(Команды!$A$2:$AN$7500,MATCH(BF$3,Команды!$A$2:$A$7500,0),$E72+2)=Команды!$AJ$10,TRUE,FALSE),IF(INDEX(Команды!$A$2:$AN$7500,MATCH(BF$3,Команды!$A$2:$A$7500,0),$E72+2)=Команды!$AJ$11,TRUE,FALSE),IF(INDEX(Команды!$A$2:$AN$7500,MATCH(BF$3,Команды!$A$2:$A$7500,0),$E72+2)=Команды!$AJ$12,TRUE,FALSE),IF(INDEX(Команды!$A$2:$AN$7500,MATCH(BF$3,Команды!$A$2:$A$7500,0),$E72+2)=Команды!$AJ$13,TRUE,FALSE),IF(INDEX(Команды!$A$2:$AN$7500,MATCH(BF$3,Команды!$A$2:$A$7500,0),$E72+2)=Команды!$AJ$14,TRUE,FALSE),IF(INDEX(Команды!$A$2:$AN$7500,MATCH(BF$3,Команды!$A$2:$A$7500,0),$E72+2)=Команды!$AJ$15,TRUE,FALSE),IF(INDEX(Команды!$A$2:$AN$7500,MATCH(BF$3,Команды!$A$2:$A$7500,0),$E72+2)=Команды!$AJ$16,TRUE,FALSE),,IF(INDEX(Команды!$A$2:$AN$7500,MATCH(BF$3,Команды!$A$2:$A$7500,0),$E72+2)=Команды!$AJ$17,TRUE,FALSE),,IF(INDEX(Команды!$A$2:$AN$7500,MATCH(BF$3,Команды!$A$2:$A$7500,0),$E72+2)=Команды!$AJ$18,TRUE,FALSE),,IF(INDEX(Команды!$A$2:$AN$7500,MATCH(BF$3,Команды!$A$2:$A$7500,0),$E72+2)=Команды!$AJ$19,TRUE,FALSE)),INDEX(Команды!$AJ$2:$AK$19,MATCH(INDEX(Команды!$A$2:$AN$7500,MATCH(BF$3,Команды!$A$2:$A$7500,0),$E72+2),Команды!$AJ$2:$AJ$19,0),2),0)</f>
        <v>0.28125</v>
      </c>
      <c r="BG72" s="175">
        <f>IF(OR(IF(INDEX(Команды!$A$2:$AN$7500,MATCH(BF$3,Команды!$A$2:$A$7500,0),$E72+2)=Команды!$AJ$2,TRUE,FALSE),IF(INDEX(Команды!$A$2:$AN$7500,MATCH(BF$3,Команды!$A$2:$A$7500,0),$E72+2)=Команды!$AJ$3,TRUE,FALSE),IF(INDEX(Команды!$A$2:$AN$7500,MATCH(BF$3,Команды!$A$2:$A$7500,0),$E72+2)=Команды!$AJ$4,TRUE,FALSE),IF(INDEX(Команды!$A$2:$AN$7500,MATCH(BF$3,Команды!$A$2:$A$7500,0),$E72+2)=Команды!$AJ$5,TRUE,FALSE),IF(INDEX(Команды!$A$2:$AN$7500,MATCH(BF$3,Команды!$A$2:$A$7500,0),$E72+2)=Команды!$AJ$6,TRUE,FALSE),IF(INDEX(Команды!$A$2:$AN$7500,MATCH(BF$3,Команды!$A$2:$A$7500,0),$E72+2)=Команды!$AJ$7,TRUE,FALSE),IF(INDEX(Команды!$A$2:$AN$7500,MATCH(BF$3,Команды!$A$2:$A$7500,0),$E72+2)=Команды!$AJ$8,TRUE,FALSE),IF(INDEX(Команды!$A$2:$AN$7500,MATCH(BF$3,Команды!$A$2:$A$7500,0),$E72+2)=Команды!$AJ$9,TRUE,FALSE),IF(INDEX(Команды!$A$2:$AN$7500,MATCH(BF$3,Команды!$A$2:$A$7500,0),$E72+2)=Команды!$AJ$10,TRUE,FALSE),IF(INDEX(Команды!$A$2:$AN$7500,MATCH(BF$3,Команды!$A$2:$A$7500,0),$E72+2)=Команды!$AJ$11,TRUE,FALSE),IF(INDEX(Команды!$A$2:$AN$7500,MATCH(BF$3,Команды!$A$2:$A$7500,0),$E72+2)=Команды!$AJ$12,TRUE,FALSE),IF(INDEX(Команды!$A$2:$AN$7500,MATCH(BF$3,Команды!$A$2:$A$7500,0),$E72+2)=Команды!$AJ$13,TRUE,FALSE),IF(INDEX(Команды!$A$2:$AN$7500,MATCH(BF$3,Команды!$A$2:$A$7500,0),$E72+2)=Команды!$AJ$14,TRUE,FALSE),IF(INDEX(Команды!$A$2:$AN$7500,MATCH(BF$3,Команды!$A$2:$A$7500,0),$E72+2)=Команды!$AJ$15,TRUE,FALSE),IF(INDEX(Команды!$A$2:$AN$7500,MATCH(BF$3,Команды!$A$2:$A$7500,0),$E72+2)=Команды!$AJ$16,TRUE,FALSE),IF(INDEX(Команды!$A$2:$AN$7500,MATCH(BF$3,Команды!$A$2:$A$7500,0),$E72+2)=Команды!$AJ$17,TRUE,FALSE),IF(INDEX(Команды!$A$2:$AN$7500,MATCH(BF$3,Команды!$A$2:$A$7500,0),$E72+2)=Команды!$AJ$18,TRUE,FALSE),IF(INDEX(Команды!$A$2:$AN$7500,MATCH(BF$3,Команды!$A$2:$A$7500,0),$E72+2)=Команды!$AJ$19,TRUE,FALSE)),INDEX(Команды!$AJ$2:$AL$19,MATCH(INDEX(Команды!$A$2:$AN$7500,MATCH(BF$3,Команды!$A$2:$A$7500,0),$E72+2),Команды!$AJ$2:$AJ$19,0),3),0)</f>
        <v>0.65625</v>
      </c>
      <c r="BH72" s="342"/>
      <c r="BI72" s="174">
        <f>IF(OR(IF(INDEX(Команды!$A$2:$AN$7500,MATCH(BI$3,Команды!$A$2:$A$7500,0),$E72+2)=Команды!$AJ$2,TRUE,FALSE),IF(INDEX(Команды!$A$2:$AN$7500,MATCH(BI$3,Команды!$A$2:$A$7500,0),$E72+2)=Команды!$AJ$3,TRUE,FALSE),IF(INDEX(Команды!$A$2:$AN$7500,MATCH(BI$3,Команды!$A$2:$A$7500,0),$E72+2)=Команды!$AJ$4,TRUE,FALSE),IF(INDEX(Команды!$A$2:$AN$7500,MATCH(BI$3,Команды!$A$2:$A$7500,0),$E72+2)=Команды!$AJ$5,TRUE,FALSE),IF(INDEX(Команды!$A$2:$AN$7500,MATCH(BI$3,Команды!$A$2:$A$7500,0),$E72+2)=Команды!$AJ$6,TRUE,FALSE),IF(INDEX(Команды!$A$2:$AN$7500,MATCH(BI$3,Команды!$A$2:$A$7500,0),$E72+2)=Команды!$AJ$7,TRUE,FALSE),IF(INDEX(Команды!$A$2:$AN$7500,MATCH(BI$3,Команды!$A$2:$A$7500,0),$E72+2)=Команды!$AJ$8,TRUE,FALSE),IF(INDEX(Команды!$A$2:$AN$7500,MATCH(BI$3,Команды!$A$2:$A$7500,0),$E72+2)=Команды!$AJ$9,TRUE,FALSE),IF(INDEX(Команды!$A$2:$AN$7500,MATCH(BI$3,Команды!$A$2:$A$7500,0),$E72+2)=Команды!$AJ$10,TRUE,FALSE),IF(INDEX(Команды!$A$2:$AN$7500,MATCH(BI$3,Команды!$A$2:$A$7500,0),$E72+2)=Команды!$AJ$11,TRUE,FALSE),IF(INDEX(Команды!$A$2:$AN$7500,MATCH(BI$3,Команды!$A$2:$A$7500,0),$E72+2)=Команды!$AJ$12,TRUE,FALSE),IF(INDEX(Команды!$A$2:$AN$7500,MATCH(BI$3,Команды!$A$2:$A$7500,0),$E72+2)=Команды!$AJ$13,TRUE,FALSE),IF(INDEX(Команды!$A$2:$AN$7500,MATCH(BI$3,Команды!$A$2:$A$7500,0),$E72+2)=Команды!$AJ$14,TRUE,FALSE),IF(INDEX(Команды!$A$2:$AN$7500,MATCH(BI$3,Команды!$A$2:$A$7500,0),$E72+2)=Команды!$AJ$15,TRUE,FALSE),IF(INDEX(Команды!$A$2:$AN$7500,MATCH(BI$3,Команды!$A$2:$A$7500,0),$E72+2)=Команды!$AJ$16,TRUE,FALSE),,IF(INDEX(Команды!$A$2:$AN$7500,MATCH(BI$3,Команды!$A$2:$A$7500,0),$E72+2)=Команды!$AJ$17,TRUE,FALSE),,IF(INDEX(Команды!$A$2:$AN$7500,MATCH(BI$3,Команды!$A$2:$A$7500,0),$E72+2)=Команды!$AJ$18,TRUE,FALSE),,IF(INDEX(Команды!$A$2:$AN$7500,MATCH(BI$3,Команды!$A$2:$A$7500,0),$E72+2)=Команды!$AJ$19,TRUE,FALSE)),INDEX(Команды!$AJ$2:$AK$19,MATCH(INDEX(Команды!$A$2:$AN$7500,MATCH(BI$3,Команды!$A$2:$A$7500,0),$E72+2),Команды!$AJ$2:$AJ$19,0),2),0)</f>
        <v>0.28125</v>
      </c>
      <c r="BJ72" s="175">
        <f>IF(OR(IF(INDEX(Команды!$A$2:$AN$7500,MATCH(BI$3,Команды!$A$2:$A$7500,0),$E72+2)=Команды!$AJ$2,TRUE,FALSE),IF(INDEX(Команды!$A$2:$AN$7500,MATCH(BI$3,Команды!$A$2:$A$7500,0),$E72+2)=Команды!$AJ$3,TRUE,FALSE),IF(INDEX(Команды!$A$2:$AN$7500,MATCH(BI$3,Команды!$A$2:$A$7500,0),$E72+2)=Команды!$AJ$4,TRUE,FALSE),IF(INDEX(Команды!$A$2:$AN$7500,MATCH(BI$3,Команды!$A$2:$A$7500,0),$E72+2)=Команды!$AJ$5,TRUE,FALSE),IF(INDEX(Команды!$A$2:$AN$7500,MATCH(BI$3,Команды!$A$2:$A$7500,0),$E72+2)=Команды!$AJ$6,TRUE,FALSE),IF(INDEX(Команды!$A$2:$AN$7500,MATCH(BI$3,Команды!$A$2:$A$7500,0),$E72+2)=Команды!$AJ$7,TRUE,FALSE),IF(INDEX(Команды!$A$2:$AN$7500,MATCH(BI$3,Команды!$A$2:$A$7500,0),$E72+2)=Команды!$AJ$8,TRUE,FALSE),IF(INDEX(Команды!$A$2:$AN$7500,MATCH(BI$3,Команды!$A$2:$A$7500,0),$E72+2)=Команды!$AJ$9,TRUE,FALSE),IF(INDEX(Команды!$A$2:$AN$7500,MATCH(BI$3,Команды!$A$2:$A$7500,0),$E72+2)=Команды!$AJ$10,TRUE,FALSE),IF(INDEX(Команды!$A$2:$AN$7500,MATCH(BI$3,Команды!$A$2:$A$7500,0),$E72+2)=Команды!$AJ$11,TRUE,FALSE),IF(INDEX(Команды!$A$2:$AN$7500,MATCH(BI$3,Команды!$A$2:$A$7500,0),$E72+2)=Команды!$AJ$12,TRUE,FALSE),IF(INDEX(Команды!$A$2:$AN$7500,MATCH(BI$3,Команды!$A$2:$A$7500,0),$E72+2)=Команды!$AJ$13,TRUE,FALSE),IF(INDEX(Команды!$A$2:$AN$7500,MATCH(BI$3,Команды!$A$2:$A$7500,0),$E72+2)=Команды!$AJ$14,TRUE,FALSE),IF(INDEX(Команды!$A$2:$AN$7500,MATCH(BI$3,Команды!$A$2:$A$7500,0),$E72+2)=Команды!$AJ$15,TRUE,FALSE),IF(INDEX(Команды!$A$2:$AN$7500,MATCH(BI$3,Команды!$A$2:$A$7500,0),$E72+2)=Команды!$AJ$16,TRUE,FALSE),IF(INDEX(Команды!$A$2:$AN$7500,MATCH(BI$3,Команды!$A$2:$A$7500,0),$E72+2)=Команды!$AJ$17,TRUE,FALSE),IF(INDEX(Команды!$A$2:$AN$7500,MATCH(BI$3,Команды!$A$2:$A$7500,0),$E72+2)=Команды!$AJ$18,TRUE,FALSE),IF(INDEX(Команды!$A$2:$AN$7500,MATCH(BI$3,Команды!$A$2:$A$7500,0),$E72+2)=Команды!$AJ$19,TRUE,FALSE)),INDEX(Команды!$AJ$2:$AL$19,MATCH(INDEX(Команды!$A$2:$AN$7500,MATCH(BI$3,Команды!$A$2:$A$7500,0),$E72+2),Команды!$AJ$2:$AJ$19,0),3),0)</f>
        <v>0.65625</v>
      </c>
      <c r="BK72" s="342"/>
      <c r="BL72" s="174">
        <f>IF(OR(IF(INDEX(Команды!$A$2:$AN$7500,MATCH(BL$3,Команды!$A$2:$A$7500,0),$E72+2)=Команды!$AJ$2,TRUE,FALSE),IF(INDEX(Команды!$A$2:$AN$7500,MATCH(BL$3,Команды!$A$2:$A$7500,0),$E72+2)=Команды!$AJ$3,TRUE,FALSE),IF(INDEX(Команды!$A$2:$AN$7500,MATCH(BL$3,Команды!$A$2:$A$7500,0),$E72+2)=Команды!$AJ$4,TRUE,FALSE),IF(INDEX(Команды!$A$2:$AN$7500,MATCH(BL$3,Команды!$A$2:$A$7500,0),$E72+2)=Команды!$AJ$5,TRUE,FALSE),IF(INDEX(Команды!$A$2:$AN$7500,MATCH(BL$3,Команды!$A$2:$A$7500,0),$E72+2)=Команды!$AJ$6,TRUE,FALSE),IF(INDEX(Команды!$A$2:$AN$7500,MATCH(BL$3,Команды!$A$2:$A$7500,0),$E72+2)=Команды!$AJ$7,TRUE,FALSE),IF(INDEX(Команды!$A$2:$AN$7500,MATCH(BL$3,Команды!$A$2:$A$7500,0),$E72+2)=Команды!$AJ$8,TRUE,FALSE),IF(INDEX(Команды!$A$2:$AN$7500,MATCH(BL$3,Команды!$A$2:$A$7500,0),$E72+2)=Команды!$AJ$9,TRUE,FALSE),IF(INDEX(Команды!$A$2:$AN$7500,MATCH(BL$3,Команды!$A$2:$A$7500,0),$E72+2)=Команды!$AJ$10,TRUE,FALSE),IF(INDEX(Команды!$A$2:$AN$7500,MATCH(BL$3,Команды!$A$2:$A$7500,0),$E72+2)=Команды!$AJ$11,TRUE,FALSE),IF(INDEX(Команды!$A$2:$AN$7500,MATCH(BL$3,Команды!$A$2:$A$7500,0),$E72+2)=Команды!$AJ$12,TRUE,FALSE),IF(INDEX(Команды!$A$2:$AN$7500,MATCH(BL$3,Команды!$A$2:$A$7500,0),$E72+2)=Команды!$AJ$13,TRUE,FALSE),IF(INDEX(Команды!$A$2:$AN$7500,MATCH(BL$3,Команды!$A$2:$A$7500,0),$E72+2)=Команды!$AJ$14,TRUE,FALSE),IF(INDEX(Команды!$A$2:$AN$7500,MATCH(BL$3,Команды!$A$2:$A$7500,0),$E72+2)=Команды!$AJ$15,TRUE,FALSE),IF(INDEX(Команды!$A$2:$AN$7500,MATCH(BL$3,Команды!$A$2:$A$7500,0),$E72+2)=Команды!$AJ$16,TRUE,FALSE),,IF(INDEX(Команды!$A$2:$AN$7500,MATCH(BL$3,Команды!$A$2:$A$7500,0),$E72+2)=Команды!$AJ$17,TRUE,FALSE),,IF(INDEX(Команды!$A$2:$AN$7500,MATCH(BL$3,Команды!$A$2:$A$7500,0),$E72+2)=Команды!$AJ$18,TRUE,FALSE),,IF(INDEX(Команды!$A$2:$AN$7500,MATCH(BL$3,Команды!$A$2:$A$7500,0),$E72+2)=Команды!$AJ$19,TRUE,FALSE)),INDEX(Команды!$AJ$2:$AK$19,MATCH(INDEX(Команды!$A$2:$AN$7500,MATCH(BL$3,Команды!$A$2:$A$7500,0),$E72+2),Команды!$AJ$2:$AJ$19,0),2),0)</f>
        <v>0.3125</v>
      </c>
      <c r="BM72" s="175">
        <f>IF(OR(IF(INDEX(Команды!$A$2:$AN$7500,MATCH(BL$3,Команды!$A$2:$A$7500,0),$E72+2)=Команды!$AJ$2,TRUE,FALSE),IF(INDEX(Команды!$A$2:$AN$7500,MATCH(BL$3,Команды!$A$2:$A$7500,0),$E72+2)=Команды!$AJ$3,TRUE,FALSE),IF(INDEX(Команды!$A$2:$AN$7500,MATCH(BL$3,Команды!$A$2:$A$7500,0),$E72+2)=Команды!$AJ$4,TRUE,FALSE),IF(INDEX(Команды!$A$2:$AN$7500,MATCH(BL$3,Команды!$A$2:$A$7500,0),$E72+2)=Команды!$AJ$5,TRUE,FALSE),IF(INDEX(Команды!$A$2:$AN$7500,MATCH(BL$3,Команды!$A$2:$A$7500,0),$E72+2)=Команды!$AJ$6,TRUE,FALSE),IF(INDEX(Команды!$A$2:$AN$7500,MATCH(BL$3,Команды!$A$2:$A$7500,0),$E72+2)=Команды!$AJ$7,TRUE,FALSE),IF(INDEX(Команды!$A$2:$AN$7500,MATCH(BL$3,Команды!$A$2:$A$7500,0),$E72+2)=Команды!$AJ$8,TRUE,FALSE),IF(INDEX(Команды!$A$2:$AN$7500,MATCH(BL$3,Команды!$A$2:$A$7500,0),$E72+2)=Команды!$AJ$9,TRUE,FALSE),IF(INDEX(Команды!$A$2:$AN$7500,MATCH(BL$3,Команды!$A$2:$A$7500,0),$E72+2)=Команды!$AJ$10,TRUE,FALSE),IF(INDEX(Команды!$A$2:$AN$7500,MATCH(BL$3,Команды!$A$2:$A$7500,0),$E72+2)=Команды!$AJ$11,TRUE,FALSE),IF(INDEX(Команды!$A$2:$AN$7500,MATCH(BL$3,Команды!$A$2:$A$7500,0),$E72+2)=Команды!$AJ$12,TRUE,FALSE),IF(INDEX(Команды!$A$2:$AN$7500,MATCH(BL$3,Команды!$A$2:$A$7500,0),$E72+2)=Команды!$AJ$13,TRUE,FALSE),IF(INDEX(Команды!$A$2:$AN$7500,MATCH(BL$3,Команды!$A$2:$A$7500,0),$E72+2)=Команды!$AJ$14,TRUE,FALSE),IF(INDEX(Команды!$A$2:$AN$7500,MATCH(BL$3,Команды!$A$2:$A$7500,0),$E72+2)=Команды!$AJ$15,TRUE,FALSE),IF(INDEX(Команды!$A$2:$AN$7500,MATCH(BL$3,Команды!$A$2:$A$7500,0),$E72+2)=Команды!$AJ$16,TRUE,FALSE),IF(INDEX(Команды!$A$2:$AN$7500,MATCH(BL$3,Команды!$A$2:$A$7500,0),$E72+2)=Команды!$AJ$17,TRUE,FALSE),IF(INDEX(Команды!$A$2:$AN$7500,MATCH(BL$3,Команды!$A$2:$A$7500,0),$E72+2)=Команды!$AJ$18,TRUE,FALSE),IF(INDEX(Команды!$A$2:$AN$7500,MATCH(BL$3,Команды!$A$2:$A$7500,0),$E72+2)=Команды!$AJ$19,TRUE,FALSE)),INDEX(Команды!$AJ$2:$AL$19,MATCH(INDEX(Команды!$A$2:$AN$7500,MATCH(BL$3,Команды!$A$2:$A$7500,0),$E72+2),Команды!$AJ$2:$AJ$19,0),3),0)</f>
        <v>0.6875</v>
      </c>
      <c r="BN72" s="342"/>
      <c r="BO72" s="174">
        <f>IF(OR(IF(INDEX(Команды!$A$2:$AN$7500,MATCH(BO$3,Команды!$A$2:$A$7500,0),$E72+2)=Команды!$AJ$2,TRUE,FALSE),IF(INDEX(Команды!$A$2:$AN$7500,MATCH(BO$3,Команды!$A$2:$A$7500,0),$E72+2)=Команды!$AJ$3,TRUE,FALSE),IF(INDEX(Команды!$A$2:$AN$7500,MATCH(BO$3,Команды!$A$2:$A$7500,0),$E72+2)=Команды!$AJ$4,TRUE,FALSE),IF(INDEX(Команды!$A$2:$AN$7500,MATCH(BO$3,Команды!$A$2:$A$7500,0),$E72+2)=Команды!$AJ$5,TRUE,FALSE),IF(INDEX(Команды!$A$2:$AN$7500,MATCH(BO$3,Команды!$A$2:$A$7500,0),$E72+2)=Команды!$AJ$6,TRUE,FALSE),IF(INDEX(Команды!$A$2:$AN$7500,MATCH(BO$3,Команды!$A$2:$A$7500,0),$E72+2)=Команды!$AJ$7,TRUE,FALSE),IF(INDEX(Команды!$A$2:$AN$7500,MATCH(BO$3,Команды!$A$2:$A$7500,0),$E72+2)=Команды!$AJ$8,TRUE,FALSE),IF(INDEX(Команды!$A$2:$AN$7500,MATCH(BO$3,Команды!$A$2:$A$7500,0),$E72+2)=Команды!$AJ$9,TRUE,FALSE),IF(INDEX(Команды!$A$2:$AN$7500,MATCH(BO$3,Команды!$A$2:$A$7500,0),$E72+2)=Команды!$AJ$10,TRUE,FALSE),IF(INDEX(Команды!$A$2:$AN$7500,MATCH(BO$3,Команды!$A$2:$A$7500,0),$E72+2)=Команды!$AJ$11,TRUE,FALSE),IF(INDEX(Команды!$A$2:$AN$7500,MATCH(BO$3,Команды!$A$2:$A$7500,0),$E72+2)=Команды!$AJ$12,TRUE,FALSE),IF(INDEX(Команды!$A$2:$AN$7500,MATCH(BO$3,Команды!$A$2:$A$7500,0),$E72+2)=Команды!$AJ$13,TRUE,FALSE),IF(INDEX(Команды!$A$2:$AN$7500,MATCH(BO$3,Команды!$A$2:$A$7500,0),$E72+2)=Команды!$AJ$14,TRUE,FALSE),IF(INDEX(Команды!$A$2:$AN$7500,MATCH(BO$3,Команды!$A$2:$A$7500,0),$E72+2)=Команды!$AJ$15,TRUE,FALSE),IF(INDEX(Команды!$A$2:$AN$7500,MATCH(BO$3,Команды!$A$2:$A$7500,0),$E72+2)=Команды!$AJ$16,TRUE,FALSE),,IF(INDEX(Команды!$A$2:$AN$7500,MATCH(BO$3,Команды!$A$2:$A$7500,0),$E72+2)=Команды!$AJ$17,TRUE,FALSE),,IF(INDEX(Команды!$A$2:$AN$7500,MATCH(BO$3,Команды!$A$2:$A$7500,0),$E72+2)=Команды!$AJ$18,TRUE,FALSE),,IF(INDEX(Команды!$A$2:$AN$7500,MATCH(BO$3,Команды!$A$2:$A$7500,0),$E72+2)=Команды!$AJ$19,TRUE,FALSE)),INDEX(Команды!$AJ$2:$AK$19,MATCH(INDEX(Команды!$A$2:$AN$7500,MATCH(BO$3,Команды!$A$2:$A$7500,0),$E72+2),Команды!$AJ$2:$AJ$19,0),2),0)</f>
        <v>0.33333333333333331</v>
      </c>
      <c r="BP72" s="175">
        <f>IF(OR(IF(INDEX(Команды!$A$2:$AN$7500,MATCH(BO$3,Команды!$A$2:$A$7500,0),$E72+2)=Команды!$AJ$2,TRUE,FALSE),IF(INDEX(Команды!$A$2:$AN$7500,MATCH(BO$3,Команды!$A$2:$A$7500,0),$E72+2)=Команды!$AJ$3,TRUE,FALSE),IF(INDEX(Команды!$A$2:$AN$7500,MATCH(BO$3,Команды!$A$2:$A$7500,0),$E72+2)=Команды!$AJ$4,TRUE,FALSE),IF(INDEX(Команды!$A$2:$AN$7500,MATCH(BO$3,Команды!$A$2:$A$7500,0),$E72+2)=Команды!$AJ$5,TRUE,FALSE),IF(INDEX(Команды!$A$2:$AN$7500,MATCH(BO$3,Команды!$A$2:$A$7500,0),$E72+2)=Команды!$AJ$6,TRUE,FALSE),IF(INDEX(Команды!$A$2:$AN$7500,MATCH(BO$3,Команды!$A$2:$A$7500,0),$E72+2)=Команды!$AJ$7,TRUE,FALSE),IF(INDEX(Команды!$A$2:$AN$7500,MATCH(BO$3,Команды!$A$2:$A$7500,0),$E72+2)=Команды!$AJ$8,TRUE,FALSE),IF(INDEX(Команды!$A$2:$AN$7500,MATCH(BO$3,Команды!$A$2:$A$7500,0),$E72+2)=Команды!$AJ$9,TRUE,FALSE),IF(INDEX(Команды!$A$2:$AN$7500,MATCH(BO$3,Команды!$A$2:$A$7500,0),$E72+2)=Команды!$AJ$10,TRUE,FALSE),IF(INDEX(Команды!$A$2:$AN$7500,MATCH(BO$3,Команды!$A$2:$A$7500,0),$E72+2)=Команды!$AJ$11,TRUE,FALSE),IF(INDEX(Команды!$A$2:$AN$7500,MATCH(BO$3,Команды!$A$2:$A$7500,0),$E72+2)=Команды!$AJ$12,TRUE,FALSE),IF(INDEX(Команды!$A$2:$AN$7500,MATCH(BO$3,Команды!$A$2:$A$7500,0),$E72+2)=Команды!$AJ$13,TRUE,FALSE),IF(INDEX(Команды!$A$2:$AN$7500,MATCH(BO$3,Команды!$A$2:$A$7500,0),$E72+2)=Команды!$AJ$14,TRUE,FALSE),IF(INDEX(Команды!$A$2:$AN$7500,MATCH(BO$3,Команды!$A$2:$A$7500,0),$E72+2)=Команды!$AJ$15,TRUE,FALSE),IF(INDEX(Команды!$A$2:$AN$7500,MATCH(BO$3,Команды!$A$2:$A$7500,0),$E72+2)=Команды!$AJ$16,TRUE,FALSE),IF(INDEX(Команды!$A$2:$AN$7500,MATCH(BO$3,Команды!$A$2:$A$7500,0),$E72+2)=Команды!$AJ$17,TRUE,FALSE),IF(INDEX(Команды!$A$2:$AN$7500,MATCH(BO$3,Команды!$A$2:$A$7500,0),$E72+2)=Команды!$AJ$18,TRUE,FALSE),IF(INDEX(Команды!$A$2:$AN$7500,MATCH(BO$3,Команды!$A$2:$A$7500,0),$E72+2)=Команды!$AJ$19,TRUE,FALSE)),INDEX(Команды!$AJ$2:$AL$19,MATCH(INDEX(Команды!$A$2:$AN$7500,MATCH(BO$3,Команды!$A$2:$A$7500,0),$E72+2),Команды!$AJ$2:$AJ$19,0),3),0)</f>
        <v>0.70833333333333337</v>
      </c>
      <c r="BQ72" s="342"/>
      <c r="BR72" s="174">
        <f>IF(OR(IF(INDEX(Команды!$A$2:$AN$7500,MATCH(BR$3,Команды!$A$2:$A$7500,0),$E72+2)=Команды!$AJ$2,TRUE,FALSE),IF(INDEX(Команды!$A$2:$AN$7500,MATCH(BR$3,Команды!$A$2:$A$7500,0),$E72+2)=Команды!$AJ$3,TRUE,FALSE),IF(INDEX(Команды!$A$2:$AN$7500,MATCH(BR$3,Команды!$A$2:$A$7500,0),$E72+2)=Команды!$AJ$4,TRUE,FALSE),IF(INDEX(Команды!$A$2:$AN$7500,MATCH(BR$3,Команды!$A$2:$A$7500,0),$E72+2)=Команды!$AJ$5,TRUE,FALSE),IF(INDEX(Команды!$A$2:$AN$7500,MATCH(BR$3,Команды!$A$2:$A$7500,0),$E72+2)=Команды!$AJ$6,TRUE,FALSE),IF(INDEX(Команды!$A$2:$AN$7500,MATCH(BR$3,Команды!$A$2:$A$7500,0),$E72+2)=Команды!$AJ$7,TRUE,FALSE),IF(INDEX(Команды!$A$2:$AN$7500,MATCH(BR$3,Команды!$A$2:$A$7500,0),$E72+2)=Команды!$AJ$8,TRUE,FALSE),IF(INDEX(Команды!$A$2:$AN$7500,MATCH(BR$3,Команды!$A$2:$A$7500,0),$E72+2)=Команды!$AJ$9,TRUE,FALSE),IF(INDEX(Команды!$A$2:$AN$7500,MATCH(BR$3,Команды!$A$2:$A$7500,0),$E72+2)=Команды!$AJ$10,TRUE,FALSE),IF(INDEX(Команды!$A$2:$AN$7500,MATCH(BR$3,Команды!$A$2:$A$7500,0),$E72+2)=Команды!$AJ$11,TRUE,FALSE),IF(INDEX(Команды!$A$2:$AN$7500,MATCH(BR$3,Команды!$A$2:$A$7500,0),$E72+2)=Команды!$AJ$12,TRUE,FALSE),IF(INDEX(Команды!$A$2:$AN$7500,MATCH(BR$3,Команды!$A$2:$A$7500,0),$E72+2)=Команды!$AJ$13,TRUE,FALSE),IF(INDEX(Команды!$A$2:$AN$7500,MATCH(BR$3,Команды!$A$2:$A$7500,0),$E72+2)=Команды!$AJ$14,TRUE,FALSE),IF(INDEX(Команды!$A$2:$AN$7500,MATCH(BR$3,Команды!$A$2:$A$7500,0),$E72+2)=Команды!$AJ$15,TRUE,FALSE),IF(INDEX(Команды!$A$2:$AN$7500,MATCH(BR$3,Команды!$A$2:$A$7500,0),$E72+2)=Команды!$AJ$16,TRUE,FALSE),,IF(INDEX(Команды!$A$2:$AN$7500,MATCH(BR$3,Команды!$A$2:$A$7500,0),$E72+2)=Команды!$AJ$17,TRUE,FALSE),,IF(INDEX(Команды!$A$2:$AN$7500,MATCH(BR$3,Команды!$A$2:$A$7500,0),$E72+2)=Команды!$AJ$18,TRUE,FALSE),,IF(INDEX(Команды!$A$2:$AN$7500,MATCH(BR$3,Команды!$A$2:$A$7500,0),$E72+2)=Команды!$AJ$19,TRUE,FALSE)),INDEX(Команды!$AJ$2:$AK$19,MATCH(INDEX(Команды!$A$2:$AN$7500,MATCH(BR$3,Команды!$A$2:$A$7500,0),$E72+2),Команды!$AJ$2:$AJ$19,0),2),0)</f>
        <v>0.33333333333333331</v>
      </c>
      <c r="BS72" s="175">
        <f>IF(OR(IF(INDEX(Команды!$A$2:$AN$7500,MATCH(BR$3,Команды!$A$2:$A$7500,0),$E72+2)=Команды!$AJ$2,TRUE,FALSE),IF(INDEX(Команды!$A$2:$AN$7500,MATCH(BR$3,Команды!$A$2:$A$7500,0),$E72+2)=Команды!$AJ$3,TRUE,FALSE),IF(INDEX(Команды!$A$2:$AN$7500,MATCH(BR$3,Команды!$A$2:$A$7500,0),$E72+2)=Команды!$AJ$4,TRUE,FALSE),IF(INDEX(Команды!$A$2:$AN$7500,MATCH(BR$3,Команды!$A$2:$A$7500,0),$E72+2)=Команды!$AJ$5,TRUE,FALSE),IF(INDEX(Команды!$A$2:$AN$7500,MATCH(BR$3,Команды!$A$2:$A$7500,0),$E72+2)=Команды!$AJ$6,TRUE,FALSE),IF(INDEX(Команды!$A$2:$AN$7500,MATCH(BR$3,Команды!$A$2:$A$7500,0),$E72+2)=Команды!$AJ$7,TRUE,FALSE),IF(INDEX(Команды!$A$2:$AN$7500,MATCH(BR$3,Команды!$A$2:$A$7500,0),$E72+2)=Команды!$AJ$8,TRUE,FALSE),IF(INDEX(Команды!$A$2:$AN$7500,MATCH(BR$3,Команды!$A$2:$A$7500,0),$E72+2)=Команды!$AJ$9,TRUE,FALSE),IF(INDEX(Команды!$A$2:$AN$7500,MATCH(BR$3,Команды!$A$2:$A$7500,0),$E72+2)=Команды!$AJ$10,TRUE,FALSE),IF(INDEX(Команды!$A$2:$AN$7500,MATCH(BR$3,Команды!$A$2:$A$7500,0),$E72+2)=Команды!$AJ$11,TRUE,FALSE),IF(INDEX(Команды!$A$2:$AN$7500,MATCH(BR$3,Команды!$A$2:$A$7500,0),$E72+2)=Команды!$AJ$12,TRUE,FALSE),IF(INDEX(Команды!$A$2:$AN$7500,MATCH(BR$3,Команды!$A$2:$A$7500,0),$E72+2)=Команды!$AJ$13,TRUE,FALSE),IF(INDEX(Команды!$A$2:$AN$7500,MATCH(BR$3,Команды!$A$2:$A$7500,0),$E72+2)=Команды!$AJ$14,TRUE,FALSE),IF(INDEX(Команды!$A$2:$AN$7500,MATCH(BR$3,Команды!$A$2:$A$7500,0),$E72+2)=Команды!$AJ$15,TRUE,FALSE),IF(INDEX(Команды!$A$2:$AN$7500,MATCH(BR$3,Команды!$A$2:$A$7500,0),$E72+2)=Команды!$AJ$16,TRUE,FALSE),IF(INDEX(Команды!$A$2:$AN$7500,MATCH(BR$3,Команды!$A$2:$A$7500,0),$E72+2)=Команды!$AJ$17,TRUE,FALSE),IF(INDEX(Команды!$A$2:$AN$7500,MATCH(BR$3,Команды!$A$2:$A$7500,0),$E72+2)=Команды!$AJ$18,TRUE,FALSE),IF(INDEX(Команды!$A$2:$AN$7500,MATCH(BR$3,Команды!$A$2:$A$7500,0),$E72+2)=Команды!$AJ$19,TRUE,FALSE)),INDEX(Команды!$AJ$2:$AL$19,MATCH(INDEX(Команды!$A$2:$AN$7500,MATCH(BR$3,Команды!$A$2:$A$7500,0),$E72+2),Команды!$AJ$2:$AJ$19,0),3),0)</f>
        <v>0.70833333333333337</v>
      </c>
      <c r="BT72" s="342"/>
      <c r="BU72" s="174" t="str">
        <f>IF(OR(IF(INDEX(Команды!$A$2:$AN$7500,MATCH(BU$3,Команды!$A$2:$A$7500,0),$E72+2)=Команды!$AJ$2,TRUE,FALSE),IF(INDEX(Команды!$A$2:$AN$7500,MATCH(BU$3,Команды!$A$2:$A$7500,0),$E72+2)=Команды!$AJ$3,TRUE,FALSE),IF(INDEX(Команды!$A$2:$AN$7500,MATCH(BU$3,Команды!$A$2:$A$7500,0),$E72+2)=Команды!$AJ$4,TRUE,FALSE),IF(INDEX(Команды!$A$2:$AN$7500,MATCH(BU$3,Команды!$A$2:$A$7500,0),$E72+2)=Команды!$AJ$5,TRUE,FALSE),IF(INDEX(Команды!$A$2:$AN$7500,MATCH(BU$3,Команды!$A$2:$A$7500,0),$E72+2)=Команды!$AJ$6,TRUE,FALSE),IF(INDEX(Команды!$A$2:$AN$7500,MATCH(BU$3,Команды!$A$2:$A$7500,0),$E72+2)=Команды!$AJ$7,TRUE,FALSE),IF(INDEX(Команды!$A$2:$AN$7500,MATCH(BU$3,Команды!$A$2:$A$7500,0),$E72+2)=Команды!$AJ$8,TRUE,FALSE),IF(INDEX(Команды!$A$2:$AN$7500,MATCH(BU$3,Команды!$A$2:$A$7500,0),$E72+2)=Команды!$AJ$9,TRUE,FALSE),IF(INDEX(Команды!$A$2:$AN$7500,MATCH(BU$3,Команды!$A$2:$A$7500,0),$E72+2)=Команды!$AJ$10,TRUE,FALSE),IF(INDEX(Команды!$A$2:$AN$7500,MATCH(BU$3,Команды!$A$2:$A$7500,0),$E72+2)=Команды!$AJ$11,TRUE,FALSE),IF(INDEX(Команды!$A$2:$AN$7500,MATCH(BU$3,Команды!$A$2:$A$7500,0),$E72+2)=Команды!$AJ$12,TRUE,FALSE),IF(INDEX(Команды!$A$2:$AN$7500,MATCH(BU$3,Команды!$A$2:$A$7500,0),$E72+2)=Команды!$AJ$13,TRUE,FALSE),IF(INDEX(Команды!$A$2:$AN$7500,MATCH(BU$3,Команды!$A$2:$A$7500,0),$E72+2)=Команды!$AJ$14,TRUE,FALSE),IF(INDEX(Команды!$A$2:$AN$7500,MATCH(BU$3,Команды!$A$2:$A$7500,0),$E72+2)=Команды!$AJ$15,TRUE,FALSE),IF(INDEX(Команды!$A$2:$AN$7500,MATCH(BU$3,Команды!$A$2:$A$7500,0),$E72+2)=Команды!$AJ$16,TRUE,FALSE),,IF(INDEX(Команды!$A$2:$AN$7500,MATCH(BU$3,Команды!$A$2:$A$7500,0),$E72+2)=Команды!$AJ$17,TRUE,FALSE),,IF(INDEX(Команды!$A$2:$AN$7500,MATCH(BU$3,Команды!$A$2:$A$7500,0),$E72+2)=Команды!$AJ$18,TRUE,FALSE),,IF(INDEX(Команды!$A$2:$AN$7500,MATCH(BU$3,Команды!$A$2:$A$7500,0),$E72+2)=Команды!$AJ$19,TRUE,FALSE)),INDEX(Команды!$AJ$2:$AK$19,MATCH(INDEX(Команды!$A$2:$AN$7500,MATCH(BU$3,Команды!$A$2:$A$7500,0),$E72+2),Команды!$AJ$2:$AJ$19,0),2),0)</f>
        <v>В</v>
      </c>
      <c r="BV72" s="175" t="str">
        <f>IF(OR(IF(INDEX(Команды!$A$2:$AN$7500,MATCH(BU$3,Команды!$A$2:$A$7500,0),$E72+2)=Команды!$AJ$2,TRUE,FALSE),IF(INDEX(Команды!$A$2:$AN$7500,MATCH(BU$3,Команды!$A$2:$A$7500,0),$E72+2)=Команды!$AJ$3,TRUE,FALSE),IF(INDEX(Команды!$A$2:$AN$7500,MATCH(BU$3,Команды!$A$2:$A$7500,0),$E72+2)=Команды!$AJ$4,TRUE,FALSE),IF(INDEX(Команды!$A$2:$AN$7500,MATCH(BU$3,Команды!$A$2:$A$7500,0),$E72+2)=Команды!$AJ$5,TRUE,FALSE),IF(INDEX(Команды!$A$2:$AN$7500,MATCH(BU$3,Команды!$A$2:$A$7500,0),$E72+2)=Команды!$AJ$6,TRUE,FALSE),IF(INDEX(Команды!$A$2:$AN$7500,MATCH(BU$3,Команды!$A$2:$A$7500,0),$E72+2)=Команды!$AJ$7,TRUE,FALSE),IF(INDEX(Команды!$A$2:$AN$7500,MATCH(BU$3,Команды!$A$2:$A$7500,0),$E72+2)=Команды!$AJ$8,TRUE,FALSE),IF(INDEX(Команды!$A$2:$AN$7500,MATCH(BU$3,Команды!$A$2:$A$7500,0),$E72+2)=Команды!$AJ$9,TRUE,FALSE),IF(INDEX(Команды!$A$2:$AN$7500,MATCH(BU$3,Команды!$A$2:$A$7500,0),$E72+2)=Команды!$AJ$10,TRUE,FALSE),IF(INDEX(Команды!$A$2:$AN$7500,MATCH(BU$3,Команды!$A$2:$A$7500,0),$E72+2)=Команды!$AJ$11,TRUE,FALSE),IF(INDEX(Команды!$A$2:$AN$7500,MATCH(BU$3,Команды!$A$2:$A$7500,0),$E72+2)=Команды!$AJ$12,TRUE,FALSE),IF(INDEX(Команды!$A$2:$AN$7500,MATCH(BU$3,Команды!$A$2:$A$7500,0),$E72+2)=Команды!$AJ$13,TRUE,FALSE),IF(INDEX(Команды!$A$2:$AN$7500,MATCH(BU$3,Команды!$A$2:$A$7500,0),$E72+2)=Команды!$AJ$14,TRUE,FALSE),IF(INDEX(Команды!$A$2:$AN$7500,MATCH(BU$3,Команды!$A$2:$A$7500,0),$E72+2)=Команды!$AJ$15,TRUE,FALSE),IF(INDEX(Команды!$A$2:$AN$7500,MATCH(BU$3,Команды!$A$2:$A$7500,0),$E72+2)=Команды!$AJ$16,TRUE,FALSE),IF(INDEX(Команды!$A$2:$AN$7500,MATCH(BU$3,Команды!$A$2:$A$7500,0),$E72+2)=Команды!$AJ$17,TRUE,FALSE),IF(INDEX(Команды!$A$2:$AN$7500,MATCH(BU$3,Команды!$A$2:$A$7500,0),$E72+2)=Команды!$AJ$18,TRUE,FALSE),IF(INDEX(Команды!$A$2:$AN$7500,MATCH(BU$3,Команды!$A$2:$A$7500,0),$E72+2)=Команды!$AJ$19,TRUE,FALSE)),INDEX(Команды!$AJ$2:$AL$19,MATCH(INDEX(Команды!$A$2:$AN$7500,MATCH(BU$3,Команды!$A$2:$A$7500,0),$E72+2),Команды!$AJ$2:$AJ$19,0),3),0)</f>
        <v>В</v>
      </c>
      <c r="BW72" s="342"/>
      <c r="BX72" s="174">
        <f>IF(OR(IF(INDEX(Команды!$A$2:$AN$7500,MATCH(BX$3,Команды!$A$2:$A$7500,0),$E72+2)=Команды!$AJ$2,TRUE,FALSE),IF(INDEX(Команды!$A$2:$AN$7500,MATCH(BX$3,Команды!$A$2:$A$7500,0),$E72+2)=Команды!$AJ$3,TRUE,FALSE),IF(INDEX(Команды!$A$2:$AN$7500,MATCH(BX$3,Команды!$A$2:$A$7500,0),$E72+2)=Команды!$AJ$4,TRUE,FALSE),IF(INDEX(Команды!$A$2:$AN$7500,MATCH(BX$3,Команды!$A$2:$A$7500,0),$E72+2)=Команды!$AJ$5,TRUE,FALSE),IF(INDEX(Команды!$A$2:$AN$7500,MATCH(BX$3,Команды!$A$2:$A$7500,0),$E72+2)=Команды!$AJ$6,TRUE,FALSE),IF(INDEX(Команды!$A$2:$AN$7500,MATCH(BX$3,Команды!$A$2:$A$7500,0),$E72+2)=Команды!$AJ$7,TRUE,FALSE),IF(INDEX(Команды!$A$2:$AN$7500,MATCH(BX$3,Команды!$A$2:$A$7500,0),$E72+2)=Команды!$AJ$8,TRUE,FALSE),IF(INDEX(Команды!$A$2:$AN$7500,MATCH(BX$3,Команды!$A$2:$A$7500,0),$E72+2)=Команды!$AJ$9,TRUE,FALSE),IF(INDEX(Команды!$A$2:$AN$7500,MATCH(BX$3,Команды!$A$2:$A$7500,0),$E72+2)=Команды!$AJ$10,TRUE,FALSE),IF(INDEX(Команды!$A$2:$AN$7500,MATCH(BX$3,Команды!$A$2:$A$7500,0),$E72+2)=Команды!$AJ$11,TRUE,FALSE),IF(INDEX(Команды!$A$2:$AN$7500,MATCH(BX$3,Команды!$A$2:$A$7500,0),$E72+2)=Команды!$AJ$12,TRUE,FALSE),IF(INDEX(Команды!$A$2:$AN$7500,MATCH(BX$3,Команды!$A$2:$A$7500,0),$E72+2)=Команды!$AJ$13,TRUE,FALSE),IF(INDEX(Команды!$A$2:$AN$7500,MATCH(BX$3,Команды!$A$2:$A$7500,0),$E72+2)=Команды!$AJ$14,TRUE,FALSE),IF(INDEX(Команды!$A$2:$AN$7500,MATCH(BX$3,Команды!$A$2:$A$7500,0),$E72+2)=Команды!$AJ$15,TRUE,FALSE),IF(INDEX(Команды!$A$2:$AN$7500,MATCH(BX$3,Команды!$A$2:$A$7500,0),$E72+2)=Команды!$AJ$16,TRUE,FALSE),,IF(INDEX(Команды!$A$2:$AN$7500,MATCH(BX$3,Команды!$A$2:$A$7500,0),$E72+2)=Команды!$AJ$17,TRUE,FALSE),,IF(INDEX(Команды!$A$2:$AN$7500,MATCH(BX$3,Команды!$A$2:$A$7500,0),$E72+2)=Команды!$AJ$18,TRUE,FALSE),,IF(INDEX(Команды!$A$2:$AN$7500,MATCH(BX$3,Команды!$A$2:$A$7500,0),$E72+2)=Команды!$AJ$19,TRUE,FALSE)),INDEX(Команды!$AJ$2:$AK$19,MATCH(INDEX(Команды!$A$2:$AN$7500,MATCH(BX$3,Команды!$A$2:$A$7500,0),$E72+2),Команды!$AJ$2:$AJ$19,0),2),0)</f>
        <v>0.625</v>
      </c>
      <c r="BY72" s="175">
        <f>IF(OR(IF(INDEX(Команды!$A$2:$AN$7500,MATCH(BX$3,Команды!$A$2:$A$7500,0),$E72+2)=Команды!$AJ$2,TRUE,FALSE),IF(INDEX(Команды!$A$2:$AN$7500,MATCH(BX$3,Команды!$A$2:$A$7500,0),$E72+2)=Команды!$AJ$3,TRUE,FALSE),IF(INDEX(Команды!$A$2:$AN$7500,MATCH(BX$3,Команды!$A$2:$A$7500,0),$E72+2)=Команды!$AJ$4,TRUE,FALSE),IF(INDEX(Команды!$A$2:$AN$7500,MATCH(BX$3,Команды!$A$2:$A$7500,0),$E72+2)=Команды!$AJ$5,TRUE,FALSE),IF(INDEX(Команды!$A$2:$AN$7500,MATCH(BX$3,Команды!$A$2:$A$7500,0),$E72+2)=Команды!$AJ$6,TRUE,FALSE),IF(INDEX(Команды!$A$2:$AN$7500,MATCH(BX$3,Команды!$A$2:$A$7500,0),$E72+2)=Команды!$AJ$7,TRUE,FALSE),IF(INDEX(Команды!$A$2:$AN$7500,MATCH(BX$3,Команды!$A$2:$A$7500,0),$E72+2)=Команды!$AJ$8,TRUE,FALSE),IF(INDEX(Команды!$A$2:$AN$7500,MATCH(BX$3,Команды!$A$2:$A$7500,0),$E72+2)=Команды!$AJ$9,TRUE,FALSE),IF(INDEX(Команды!$A$2:$AN$7500,MATCH(BX$3,Команды!$A$2:$A$7500,0),$E72+2)=Команды!$AJ$10,TRUE,FALSE),IF(INDEX(Команды!$A$2:$AN$7500,MATCH(BX$3,Команды!$A$2:$A$7500,0),$E72+2)=Команды!$AJ$11,TRUE,FALSE),IF(INDEX(Команды!$A$2:$AN$7500,MATCH(BX$3,Команды!$A$2:$A$7500,0),$E72+2)=Команды!$AJ$12,TRUE,FALSE),IF(INDEX(Команды!$A$2:$AN$7500,MATCH(BX$3,Команды!$A$2:$A$7500,0),$E72+2)=Команды!$AJ$13,TRUE,FALSE),IF(INDEX(Команды!$A$2:$AN$7500,MATCH(BX$3,Команды!$A$2:$A$7500,0),$E72+2)=Команды!$AJ$14,TRUE,FALSE),IF(INDEX(Команды!$A$2:$AN$7500,MATCH(BX$3,Команды!$A$2:$A$7500,0),$E72+2)=Команды!$AJ$15,TRUE,FALSE),IF(INDEX(Команды!$A$2:$AN$7500,MATCH(BX$3,Команды!$A$2:$A$7500,0),$E72+2)=Команды!$AJ$16,TRUE,FALSE),IF(INDEX(Команды!$A$2:$AN$7500,MATCH(BX$3,Команды!$A$2:$A$7500,0),$E72+2)=Команды!$AJ$17,TRUE,FALSE),IF(INDEX(Команды!$A$2:$AN$7500,MATCH(BX$3,Команды!$A$2:$A$7500,0),$E72+2)=Команды!$AJ$18,TRUE,FALSE),IF(INDEX(Команды!$A$2:$AN$7500,MATCH(BX$3,Команды!$A$2:$A$7500,0),$E72+2)=Команды!$AJ$19,TRUE,FALSE)),INDEX(Команды!$AJ$2:$AL$19,MATCH(INDEX(Команды!$A$2:$AN$7500,MATCH(BX$3,Команды!$A$2:$A$7500,0),$E72+2),Команды!$AJ$2:$AJ$19,0),3),0)</f>
        <v>1</v>
      </c>
      <c r="BZ72" s="342"/>
      <c r="CA72" s="174">
        <f>IF(OR(IF(INDEX(Команды!$A$2:$AN$7500,MATCH(CA$3,Команды!$A$2:$A$7500,0),$E72+2)=Команды!$AJ$2,TRUE,FALSE),IF(INDEX(Команды!$A$2:$AN$7500,MATCH(CA$3,Команды!$A$2:$A$7500,0),$E72+2)=Команды!$AJ$3,TRUE,FALSE),IF(INDEX(Команды!$A$2:$AN$7500,MATCH(CA$3,Команды!$A$2:$A$7500,0),$E72+2)=Команды!$AJ$4,TRUE,FALSE),IF(INDEX(Команды!$A$2:$AN$7500,MATCH(CA$3,Команды!$A$2:$A$7500,0),$E72+2)=Команды!$AJ$5,TRUE,FALSE),IF(INDEX(Команды!$A$2:$AN$7500,MATCH(CA$3,Команды!$A$2:$A$7500,0),$E72+2)=Команды!$AJ$6,TRUE,FALSE),IF(INDEX(Команды!$A$2:$AN$7500,MATCH(CA$3,Команды!$A$2:$A$7500,0),$E72+2)=Команды!$AJ$7,TRUE,FALSE),IF(INDEX(Команды!$A$2:$AN$7500,MATCH(CA$3,Команды!$A$2:$A$7500,0),$E72+2)=Команды!$AJ$8,TRUE,FALSE),IF(INDEX(Команды!$A$2:$AN$7500,MATCH(CA$3,Команды!$A$2:$A$7500,0),$E72+2)=Команды!$AJ$9,TRUE,FALSE),IF(INDEX(Команды!$A$2:$AN$7500,MATCH(CA$3,Команды!$A$2:$A$7500,0),$E72+2)=Команды!$AJ$10,TRUE,FALSE),IF(INDEX(Команды!$A$2:$AN$7500,MATCH(CA$3,Команды!$A$2:$A$7500,0),$E72+2)=Команды!$AJ$11,TRUE,FALSE),IF(INDEX(Команды!$A$2:$AN$7500,MATCH(CA$3,Команды!$A$2:$A$7500,0),$E72+2)=Команды!$AJ$12,TRUE,FALSE),IF(INDEX(Команды!$A$2:$AN$7500,MATCH(CA$3,Команды!$A$2:$A$7500,0),$E72+2)=Команды!$AJ$13,TRUE,FALSE),IF(INDEX(Команды!$A$2:$AN$7500,MATCH(CA$3,Команды!$A$2:$A$7500,0),$E72+2)=Команды!$AJ$14,TRUE,FALSE),IF(INDEX(Команды!$A$2:$AN$7500,MATCH(CA$3,Команды!$A$2:$A$7500,0),$E72+2)=Команды!$AJ$15,TRUE,FALSE),IF(INDEX(Команды!$A$2:$AN$7500,MATCH(CA$3,Команды!$A$2:$A$7500,0),$E72+2)=Команды!$AJ$16,TRUE,FALSE),,IF(INDEX(Команды!$A$2:$AN$7500,MATCH(CA$3,Команды!$A$2:$A$7500,0),$E72+2)=Команды!$AJ$17,TRUE,FALSE),,IF(INDEX(Команды!$A$2:$AN$7500,MATCH(CA$3,Команды!$A$2:$A$7500,0),$E72+2)=Команды!$AJ$18,TRUE,FALSE),,IF(INDEX(Команды!$A$2:$AN$7500,MATCH(CA$3,Команды!$A$2:$A$7500,0),$E72+2)=Команды!$AJ$19,TRUE,FALSE)),INDEX(Команды!$AJ$2:$AK$19,MATCH(INDEX(Команды!$A$2:$AN$7500,MATCH(CA$3,Команды!$A$2:$A$7500,0),$E72+2),Команды!$AJ$2:$AJ$19,0),2),0)</f>
        <v>0.64583333333333337</v>
      </c>
      <c r="CB72" s="175">
        <f>IF(OR(IF(INDEX(Команды!$A$2:$AN$7500,MATCH(CA$3,Команды!$A$2:$A$7500,0),$E72+2)=Команды!$AJ$2,TRUE,FALSE),IF(INDEX(Команды!$A$2:$AN$7500,MATCH(CA$3,Команды!$A$2:$A$7500,0),$E72+2)=Команды!$AJ$3,TRUE,FALSE),IF(INDEX(Команды!$A$2:$AN$7500,MATCH(CA$3,Команды!$A$2:$A$7500,0),$E72+2)=Команды!$AJ$4,TRUE,FALSE),IF(INDEX(Команды!$A$2:$AN$7500,MATCH(CA$3,Команды!$A$2:$A$7500,0),$E72+2)=Команды!$AJ$5,TRUE,FALSE),IF(INDEX(Команды!$A$2:$AN$7500,MATCH(CA$3,Команды!$A$2:$A$7500,0),$E72+2)=Команды!$AJ$6,TRUE,FALSE),IF(INDEX(Команды!$A$2:$AN$7500,MATCH(CA$3,Команды!$A$2:$A$7500,0),$E72+2)=Команды!$AJ$7,TRUE,FALSE),IF(INDEX(Команды!$A$2:$AN$7500,MATCH(CA$3,Команды!$A$2:$A$7500,0),$E72+2)=Команды!$AJ$8,TRUE,FALSE),IF(INDEX(Команды!$A$2:$AN$7500,MATCH(CA$3,Команды!$A$2:$A$7500,0),$E72+2)=Команды!$AJ$9,TRUE,FALSE),IF(INDEX(Команды!$A$2:$AN$7500,MATCH(CA$3,Команды!$A$2:$A$7500,0),$E72+2)=Команды!$AJ$10,TRUE,FALSE),IF(INDEX(Команды!$A$2:$AN$7500,MATCH(CA$3,Команды!$A$2:$A$7500,0),$E72+2)=Команды!$AJ$11,TRUE,FALSE),IF(INDEX(Команды!$A$2:$AN$7500,MATCH(CA$3,Команды!$A$2:$A$7500,0),$E72+2)=Команды!$AJ$12,TRUE,FALSE),IF(INDEX(Команды!$A$2:$AN$7500,MATCH(CA$3,Команды!$A$2:$A$7500,0),$E72+2)=Команды!$AJ$13,TRUE,FALSE),IF(INDEX(Команды!$A$2:$AN$7500,MATCH(CA$3,Команды!$A$2:$A$7500,0),$E72+2)=Команды!$AJ$14,TRUE,FALSE),IF(INDEX(Команды!$A$2:$AN$7500,MATCH(CA$3,Команды!$A$2:$A$7500,0),$E72+2)=Команды!$AJ$15,TRUE,FALSE),IF(INDEX(Команды!$A$2:$AN$7500,MATCH(CA$3,Команды!$A$2:$A$7500,0),$E72+2)=Команды!$AJ$16,TRUE,FALSE),IF(INDEX(Команды!$A$2:$AN$7500,MATCH(CA$3,Команды!$A$2:$A$7500,0),$E72+2)=Команды!$AJ$17,TRUE,FALSE),IF(INDEX(Команды!$A$2:$AN$7500,MATCH(CA$3,Команды!$A$2:$A$7500,0),$E72+2)=Команды!$AJ$18,TRUE,FALSE),IF(INDEX(Команды!$A$2:$AN$7500,MATCH(CA$3,Команды!$A$2:$A$7500,0),$E72+2)=Команды!$AJ$19,TRUE,FALSE)),INDEX(Команды!$AJ$2:$AL$19,MATCH(INDEX(Команды!$A$2:$AN$7500,MATCH(CA$3,Команды!$A$2:$A$7500,0),$E72+2),Команды!$AJ$2:$AJ$19,0),3),0)</f>
        <v>1.0208333333333333</v>
      </c>
      <c r="CC72" s="342"/>
      <c r="CD72" s="174">
        <f>IF(OR(IF(INDEX(Команды!$A$2:$AN$7500,MATCH(CD$3,Команды!$A$2:$A$7500,0),$E72+2)=Команды!$AJ$2,TRUE,FALSE),IF(INDEX(Команды!$A$2:$AN$7500,MATCH(CD$3,Команды!$A$2:$A$7500,0),$E72+2)=Команды!$AJ$3,TRUE,FALSE),IF(INDEX(Команды!$A$2:$AN$7500,MATCH(CD$3,Команды!$A$2:$A$7500,0),$E72+2)=Команды!$AJ$4,TRUE,FALSE),IF(INDEX(Команды!$A$2:$AN$7500,MATCH(CD$3,Команды!$A$2:$A$7500,0),$E72+2)=Команды!$AJ$5,TRUE,FALSE),IF(INDEX(Команды!$A$2:$AN$7500,MATCH(CD$3,Команды!$A$2:$A$7500,0),$E72+2)=Команды!$AJ$6,TRUE,FALSE),IF(INDEX(Команды!$A$2:$AN$7500,MATCH(CD$3,Команды!$A$2:$A$7500,0),$E72+2)=Команды!$AJ$7,TRUE,FALSE),IF(INDEX(Команды!$A$2:$AN$7500,MATCH(CD$3,Команды!$A$2:$A$7500,0),$E72+2)=Команды!$AJ$8,TRUE,FALSE),IF(INDEX(Команды!$A$2:$AN$7500,MATCH(CD$3,Команды!$A$2:$A$7500,0),$E72+2)=Команды!$AJ$9,TRUE,FALSE),IF(INDEX(Команды!$A$2:$AN$7500,MATCH(CD$3,Команды!$A$2:$A$7500,0),$E72+2)=Команды!$AJ$10,TRUE,FALSE),IF(INDEX(Команды!$A$2:$AN$7500,MATCH(CD$3,Команды!$A$2:$A$7500,0),$E72+2)=Команды!$AJ$11,TRUE,FALSE),IF(INDEX(Команды!$A$2:$AN$7500,MATCH(CD$3,Команды!$A$2:$A$7500,0),$E72+2)=Команды!$AJ$12,TRUE,FALSE),IF(INDEX(Команды!$A$2:$AN$7500,MATCH(CD$3,Команды!$A$2:$A$7500,0),$E72+2)=Команды!$AJ$13,TRUE,FALSE),IF(INDEX(Команды!$A$2:$AN$7500,MATCH(CD$3,Команды!$A$2:$A$7500,0),$E72+2)=Команды!$AJ$14,TRUE,FALSE),IF(INDEX(Команды!$A$2:$AN$7500,MATCH(CD$3,Команды!$A$2:$A$7500,0),$E72+2)=Команды!$AJ$15,TRUE,FALSE),IF(INDEX(Команды!$A$2:$AN$7500,MATCH(CD$3,Команды!$A$2:$A$7500,0),$E72+2)=Команды!$AJ$16,TRUE,FALSE),,IF(INDEX(Команды!$A$2:$AN$7500,MATCH(CD$3,Команды!$A$2:$A$7500,0),$E72+2)=Команды!$AJ$17,TRUE,FALSE),,IF(INDEX(Команды!$A$2:$AN$7500,MATCH(CD$3,Команды!$A$2:$A$7500,0),$E72+2)=Команды!$AJ$18,TRUE,FALSE),,IF(INDEX(Команды!$A$2:$AN$7500,MATCH(CD$3,Команды!$A$2:$A$7500,0),$E72+2)=Команды!$AJ$19,TRUE,FALSE)),INDEX(Команды!$AJ$2:$AK$19,MATCH(INDEX(Команды!$A$2:$AN$7500,MATCH(CD$3,Команды!$A$2:$A$7500,0),$E72+2),Команды!$AJ$2:$AJ$19,0),2),0)</f>
        <v>0.64583333333333337</v>
      </c>
      <c r="CE72" s="175">
        <f>IF(OR(IF(INDEX(Команды!$A$2:$AN$7500,MATCH(CD$3,Команды!$A$2:$A$7500,0),$E72+2)=Команды!$AJ$2,TRUE,FALSE),IF(INDEX(Команды!$A$2:$AN$7500,MATCH(CD$3,Команды!$A$2:$A$7500,0),$E72+2)=Команды!$AJ$3,TRUE,FALSE),IF(INDEX(Команды!$A$2:$AN$7500,MATCH(CD$3,Команды!$A$2:$A$7500,0),$E72+2)=Команды!$AJ$4,TRUE,FALSE),IF(INDEX(Команды!$A$2:$AN$7500,MATCH(CD$3,Команды!$A$2:$A$7500,0),$E72+2)=Команды!$AJ$5,TRUE,FALSE),IF(INDEX(Команды!$A$2:$AN$7500,MATCH(CD$3,Команды!$A$2:$A$7500,0),$E72+2)=Команды!$AJ$6,TRUE,FALSE),IF(INDEX(Команды!$A$2:$AN$7500,MATCH(CD$3,Команды!$A$2:$A$7500,0),$E72+2)=Команды!$AJ$7,TRUE,FALSE),IF(INDEX(Команды!$A$2:$AN$7500,MATCH(CD$3,Команды!$A$2:$A$7500,0),$E72+2)=Команды!$AJ$8,TRUE,FALSE),IF(INDEX(Команды!$A$2:$AN$7500,MATCH(CD$3,Команды!$A$2:$A$7500,0),$E72+2)=Команды!$AJ$9,TRUE,FALSE),IF(INDEX(Команды!$A$2:$AN$7500,MATCH(CD$3,Команды!$A$2:$A$7500,0),$E72+2)=Команды!$AJ$10,TRUE,FALSE),IF(INDEX(Команды!$A$2:$AN$7500,MATCH(CD$3,Команды!$A$2:$A$7500,0),$E72+2)=Команды!$AJ$11,TRUE,FALSE),IF(INDEX(Команды!$A$2:$AN$7500,MATCH(CD$3,Команды!$A$2:$A$7500,0),$E72+2)=Команды!$AJ$12,TRUE,FALSE),IF(INDEX(Команды!$A$2:$AN$7500,MATCH(CD$3,Команды!$A$2:$A$7500,0),$E72+2)=Команды!$AJ$13,TRUE,FALSE),IF(INDEX(Команды!$A$2:$AN$7500,MATCH(CD$3,Команды!$A$2:$A$7500,0),$E72+2)=Команды!$AJ$14,TRUE,FALSE),IF(INDEX(Команды!$A$2:$AN$7500,MATCH(CD$3,Команды!$A$2:$A$7500,0),$E72+2)=Команды!$AJ$15,TRUE,FALSE),IF(INDEX(Команды!$A$2:$AN$7500,MATCH(CD$3,Команды!$A$2:$A$7500,0),$E72+2)=Команды!$AJ$16,TRUE,FALSE),IF(INDEX(Команды!$A$2:$AN$7500,MATCH(CD$3,Команды!$A$2:$A$7500,0),$E72+2)=Команды!$AJ$17,TRUE,FALSE),IF(INDEX(Команды!$A$2:$AN$7500,MATCH(CD$3,Команды!$A$2:$A$7500,0),$E72+2)=Команды!$AJ$18,TRUE,FALSE),IF(INDEX(Команды!$A$2:$AN$7500,MATCH(CD$3,Команды!$A$2:$A$7500,0),$E72+2)=Команды!$AJ$19,TRUE,FALSE)),INDEX(Команды!$AJ$2:$AL$19,MATCH(INDEX(Команды!$A$2:$AN$7500,MATCH(CD$3,Команды!$A$2:$A$7500,0),$E72+2),Команды!$AJ$2:$AJ$19,0),3),0)</f>
        <v>1.0208333333333333</v>
      </c>
      <c r="CF72" s="342"/>
      <c r="CG72" s="174">
        <f>IF(OR(IF(INDEX(Команды!$A$2:$AN$7500,MATCH(CG$3,Команды!$A$2:$A$7500,0),$E72+2)=Команды!$AJ$2,TRUE,FALSE),IF(INDEX(Команды!$A$2:$AN$7500,MATCH(CG$3,Команды!$A$2:$A$7500,0),$E72+2)=Команды!$AJ$3,TRUE,FALSE),IF(INDEX(Команды!$A$2:$AN$7500,MATCH(CG$3,Команды!$A$2:$A$7500,0),$E72+2)=Команды!$AJ$4,TRUE,FALSE),IF(INDEX(Команды!$A$2:$AN$7500,MATCH(CG$3,Команды!$A$2:$A$7500,0),$E72+2)=Команды!$AJ$5,TRUE,FALSE),IF(INDEX(Команды!$A$2:$AN$7500,MATCH(CG$3,Команды!$A$2:$A$7500,0),$E72+2)=Команды!$AJ$6,TRUE,FALSE),IF(INDEX(Команды!$A$2:$AN$7500,MATCH(CG$3,Команды!$A$2:$A$7500,0),$E72+2)=Команды!$AJ$7,TRUE,FALSE),IF(INDEX(Команды!$A$2:$AN$7500,MATCH(CG$3,Команды!$A$2:$A$7500,0),$E72+2)=Команды!$AJ$8,TRUE,FALSE),IF(INDEX(Команды!$A$2:$AN$7500,MATCH(CG$3,Команды!$A$2:$A$7500,0),$E72+2)=Команды!$AJ$9,TRUE,FALSE),IF(INDEX(Команды!$A$2:$AN$7500,MATCH(CG$3,Команды!$A$2:$A$7500,0),$E72+2)=Команды!$AJ$10,TRUE,FALSE),IF(INDEX(Команды!$A$2:$AN$7500,MATCH(CG$3,Команды!$A$2:$A$7500,0),$E72+2)=Команды!$AJ$11,TRUE,FALSE),IF(INDEX(Команды!$A$2:$AN$7500,MATCH(CG$3,Команды!$A$2:$A$7500,0),$E72+2)=Команды!$AJ$12,TRUE,FALSE),IF(INDEX(Команды!$A$2:$AN$7500,MATCH(CG$3,Команды!$A$2:$A$7500,0),$E72+2)=Команды!$AJ$13,TRUE,FALSE),IF(INDEX(Команды!$A$2:$AN$7500,MATCH(CG$3,Команды!$A$2:$A$7500,0),$E72+2)=Команды!$AJ$14,TRUE,FALSE),IF(INDEX(Команды!$A$2:$AN$7500,MATCH(CG$3,Команды!$A$2:$A$7500,0),$E72+2)=Команды!$AJ$15,TRUE,FALSE),IF(INDEX(Команды!$A$2:$AN$7500,MATCH(CG$3,Команды!$A$2:$A$7500,0),$E72+2)=Команды!$AJ$16,TRUE,FALSE),,IF(INDEX(Команды!$A$2:$AN$7500,MATCH(CG$3,Команды!$A$2:$A$7500,0),$E72+2)=Команды!$AJ$17,TRUE,FALSE),,IF(INDEX(Команды!$A$2:$AN$7500,MATCH(CG$3,Команды!$A$2:$A$7500,0),$E72+2)=Команды!$AJ$18,TRUE,FALSE),,IF(INDEX(Команды!$A$2:$AN$7500,MATCH(CG$3,Команды!$A$2:$A$7500,0),$E72+2)=Команды!$AJ$19,TRUE,FALSE)),INDEX(Команды!$AJ$2:$AK$19,MATCH(INDEX(Команды!$A$2:$AN$7500,MATCH(CG$3,Команды!$A$2:$A$7500,0),$E72+2),Команды!$AJ$2:$AJ$19,0),2),0)</f>
        <v>0.64583333333333337</v>
      </c>
      <c r="CH72" s="175">
        <f>IF(OR(IF(INDEX(Команды!$A$2:$AN$7500,MATCH(CG$3,Команды!$A$2:$A$7500,0),$E72+2)=Команды!$AJ$2,TRUE,FALSE),IF(INDEX(Команды!$A$2:$AN$7500,MATCH(CG$3,Команды!$A$2:$A$7500,0),$E72+2)=Команды!$AJ$3,TRUE,FALSE),IF(INDEX(Команды!$A$2:$AN$7500,MATCH(CG$3,Команды!$A$2:$A$7500,0),$E72+2)=Команды!$AJ$4,TRUE,FALSE),IF(INDEX(Команды!$A$2:$AN$7500,MATCH(CG$3,Команды!$A$2:$A$7500,0),$E72+2)=Команды!$AJ$5,TRUE,FALSE),IF(INDEX(Команды!$A$2:$AN$7500,MATCH(CG$3,Команды!$A$2:$A$7500,0),$E72+2)=Команды!$AJ$6,TRUE,FALSE),IF(INDEX(Команды!$A$2:$AN$7500,MATCH(CG$3,Команды!$A$2:$A$7500,0),$E72+2)=Команды!$AJ$7,TRUE,FALSE),IF(INDEX(Команды!$A$2:$AN$7500,MATCH(CG$3,Команды!$A$2:$A$7500,0),$E72+2)=Команды!$AJ$8,TRUE,FALSE),IF(INDEX(Команды!$A$2:$AN$7500,MATCH(CG$3,Команды!$A$2:$A$7500,0),$E72+2)=Команды!$AJ$9,TRUE,FALSE),IF(INDEX(Команды!$A$2:$AN$7500,MATCH(CG$3,Команды!$A$2:$A$7500,0),$E72+2)=Команды!$AJ$10,TRUE,FALSE),IF(INDEX(Команды!$A$2:$AN$7500,MATCH(CG$3,Команды!$A$2:$A$7500,0),$E72+2)=Команды!$AJ$11,TRUE,FALSE),IF(INDEX(Команды!$A$2:$AN$7500,MATCH(CG$3,Команды!$A$2:$A$7500,0),$E72+2)=Команды!$AJ$12,TRUE,FALSE),IF(INDEX(Команды!$A$2:$AN$7500,MATCH(CG$3,Команды!$A$2:$A$7500,0),$E72+2)=Команды!$AJ$13,TRUE,FALSE),IF(INDEX(Команды!$A$2:$AN$7500,MATCH(CG$3,Команды!$A$2:$A$7500,0),$E72+2)=Команды!$AJ$14,TRUE,FALSE),IF(INDEX(Команды!$A$2:$AN$7500,MATCH(CG$3,Команды!$A$2:$A$7500,0),$E72+2)=Команды!$AJ$15,TRUE,FALSE),IF(INDEX(Команды!$A$2:$AN$7500,MATCH(CG$3,Команды!$A$2:$A$7500,0),$E72+2)=Команды!$AJ$16,TRUE,FALSE),IF(INDEX(Команды!$A$2:$AN$7500,MATCH(CG$3,Команды!$A$2:$A$7500,0),$E72+2)=Команды!$AJ$17,TRUE,FALSE),IF(INDEX(Команды!$A$2:$AN$7500,MATCH(CG$3,Команды!$A$2:$A$7500,0),$E72+2)=Команды!$AJ$18,TRUE,FALSE),IF(INDEX(Команды!$A$2:$AN$7500,MATCH(CG$3,Команды!$A$2:$A$7500,0),$E72+2)=Команды!$AJ$19,TRUE,FALSE)),INDEX(Команды!$AJ$2:$AL$19,MATCH(INDEX(Команды!$A$2:$AN$7500,MATCH(CG$3,Команды!$A$2:$A$7500,0),$E72+2),Команды!$AJ$2:$AJ$19,0),3),0)</f>
        <v>1.0208333333333333</v>
      </c>
      <c r="CI72" s="342"/>
      <c r="CJ72" s="174" t="str">
        <f>IF(OR(IF(INDEX(Команды!$A$2:$AN$7500,MATCH(CJ$3,Команды!$A$2:$A$7500,0),$E72+2)=Команды!$AJ$2,TRUE,FALSE),IF(INDEX(Команды!$A$2:$AN$7500,MATCH(CJ$3,Команды!$A$2:$A$7500,0),$E72+2)=Команды!$AJ$3,TRUE,FALSE),IF(INDEX(Команды!$A$2:$AN$7500,MATCH(CJ$3,Команды!$A$2:$A$7500,0),$E72+2)=Команды!$AJ$4,TRUE,FALSE),IF(INDEX(Команды!$A$2:$AN$7500,MATCH(CJ$3,Команды!$A$2:$A$7500,0),$E72+2)=Команды!$AJ$5,TRUE,FALSE),IF(INDEX(Команды!$A$2:$AN$7500,MATCH(CJ$3,Команды!$A$2:$A$7500,0),$E72+2)=Команды!$AJ$6,TRUE,FALSE),IF(INDEX(Команды!$A$2:$AN$7500,MATCH(CJ$3,Команды!$A$2:$A$7500,0),$E72+2)=Команды!$AJ$7,TRUE,FALSE),IF(INDEX(Команды!$A$2:$AN$7500,MATCH(CJ$3,Команды!$A$2:$A$7500,0),$E72+2)=Команды!$AJ$8,TRUE,FALSE),IF(INDEX(Команды!$A$2:$AN$7500,MATCH(CJ$3,Команды!$A$2:$A$7500,0),$E72+2)=Команды!$AJ$9,TRUE,FALSE),IF(INDEX(Команды!$A$2:$AN$7500,MATCH(CJ$3,Команды!$A$2:$A$7500,0),$E72+2)=Команды!$AJ$10,TRUE,FALSE),IF(INDEX(Команды!$A$2:$AN$7500,MATCH(CJ$3,Команды!$A$2:$A$7500,0),$E72+2)=Команды!$AJ$11,TRUE,FALSE),IF(INDEX(Команды!$A$2:$AN$7500,MATCH(CJ$3,Команды!$A$2:$A$7500,0),$E72+2)=Команды!$AJ$12,TRUE,FALSE),IF(INDEX(Команды!$A$2:$AN$7500,MATCH(CJ$3,Команды!$A$2:$A$7500,0),$E72+2)=Команды!$AJ$13,TRUE,FALSE),IF(INDEX(Команды!$A$2:$AN$7500,MATCH(CJ$3,Команды!$A$2:$A$7500,0),$E72+2)=Команды!$AJ$14,TRUE,FALSE),IF(INDEX(Команды!$A$2:$AN$7500,MATCH(CJ$3,Команды!$A$2:$A$7500,0),$E72+2)=Команды!$AJ$15,TRUE,FALSE),IF(INDEX(Команды!$A$2:$AN$7500,MATCH(CJ$3,Команды!$A$2:$A$7500,0),$E72+2)=Команды!$AJ$16,TRUE,FALSE),,IF(INDEX(Команды!$A$2:$AN$7500,MATCH(CJ$3,Команды!$A$2:$A$7500,0),$E72+2)=Команды!$AJ$17,TRUE,FALSE),,IF(INDEX(Команды!$A$2:$AN$7500,MATCH(CJ$3,Команды!$A$2:$A$7500,0),$E72+2)=Команды!$AJ$18,TRUE,FALSE),,IF(INDEX(Команды!$A$2:$AN$7500,MATCH(CJ$3,Команды!$A$2:$A$7500,0),$E72+2)=Команды!$AJ$19,TRUE,FALSE)),INDEX(Команды!$AJ$2:$AK$19,MATCH(INDEX(Команды!$A$2:$AN$7500,MATCH(CJ$3,Команды!$A$2:$A$7500,0),$E72+2),Команды!$AJ$2:$AJ$19,0),2),0)</f>
        <v>В</v>
      </c>
      <c r="CK72" s="175" t="str">
        <f>IF(OR(IF(INDEX(Команды!$A$2:$AN$7500,MATCH(CJ$3,Команды!$A$2:$A$7500,0),$E72+2)=Команды!$AJ$2,TRUE,FALSE),IF(INDEX(Команды!$A$2:$AN$7500,MATCH(CJ$3,Команды!$A$2:$A$7500,0),$E72+2)=Команды!$AJ$3,TRUE,FALSE),IF(INDEX(Команды!$A$2:$AN$7500,MATCH(CJ$3,Команды!$A$2:$A$7500,0),$E72+2)=Команды!$AJ$4,TRUE,FALSE),IF(INDEX(Команды!$A$2:$AN$7500,MATCH(CJ$3,Команды!$A$2:$A$7500,0),$E72+2)=Команды!$AJ$5,TRUE,FALSE),IF(INDEX(Команды!$A$2:$AN$7500,MATCH(CJ$3,Команды!$A$2:$A$7500,0),$E72+2)=Команды!$AJ$6,TRUE,FALSE),IF(INDEX(Команды!$A$2:$AN$7500,MATCH(CJ$3,Команды!$A$2:$A$7500,0),$E72+2)=Команды!$AJ$7,TRUE,FALSE),IF(INDEX(Команды!$A$2:$AN$7500,MATCH(CJ$3,Команды!$A$2:$A$7500,0),$E72+2)=Команды!$AJ$8,TRUE,FALSE),IF(INDEX(Команды!$A$2:$AN$7500,MATCH(CJ$3,Команды!$A$2:$A$7500,0),$E72+2)=Команды!$AJ$9,TRUE,FALSE),IF(INDEX(Команды!$A$2:$AN$7500,MATCH(CJ$3,Команды!$A$2:$A$7500,0),$E72+2)=Команды!$AJ$10,TRUE,FALSE),IF(INDEX(Команды!$A$2:$AN$7500,MATCH(CJ$3,Команды!$A$2:$A$7500,0),$E72+2)=Команды!$AJ$11,TRUE,FALSE),IF(INDEX(Команды!$A$2:$AN$7500,MATCH(CJ$3,Команды!$A$2:$A$7500,0),$E72+2)=Команды!$AJ$12,TRUE,FALSE),IF(INDEX(Команды!$A$2:$AN$7500,MATCH(CJ$3,Команды!$A$2:$A$7500,0),$E72+2)=Команды!$AJ$13,TRUE,FALSE),IF(INDEX(Команды!$A$2:$AN$7500,MATCH(CJ$3,Команды!$A$2:$A$7500,0),$E72+2)=Команды!$AJ$14,TRUE,FALSE),IF(INDEX(Команды!$A$2:$AN$7500,MATCH(CJ$3,Команды!$A$2:$A$7500,0),$E72+2)=Команды!$AJ$15,TRUE,FALSE),IF(INDEX(Команды!$A$2:$AN$7500,MATCH(CJ$3,Команды!$A$2:$A$7500,0),$E72+2)=Команды!$AJ$16,TRUE,FALSE),IF(INDEX(Команды!$A$2:$AN$7500,MATCH(CJ$3,Команды!$A$2:$A$7500,0),$E72+2)=Команды!$AJ$17,TRUE,FALSE),IF(INDEX(Команды!$A$2:$AN$7500,MATCH(CJ$3,Команды!$A$2:$A$7500,0),$E72+2)=Команды!$AJ$18,TRUE,FALSE),IF(INDEX(Команды!$A$2:$AN$7500,MATCH(CJ$3,Команды!$A$2:$A$7500,0),$E72+2)=Команды!$AJ$19,TRUE,FALSE)),INDEX(Команды!$AJ$2:$AL$19,MATCH(INDEX(Команды!$A$2:$AN$7500,MATCH(CJ$3,Команды!$A$2:$A$7500,0),$E72+2),Команды!$AJ$2:$AJ$19,0),3),0)</f>
        <v>В</v>
      </c>
      <c r="CL72" s="342"/>
      <c r="CM72" s="174" t="str">
        <f>IF(OR(IF(INDEX(Команды!$A$2:$AN$7500,MATCH(CM$3,Команды!$A$2:$A$7500,0),$E72+2)=Команды!$AJ$2,TRUE,FALSE),IF(INDEX(Команды!$A$2:$AN$7500,MATCH(CM$3,Команды!$A$2:$A$7500,0),$E72+2)=Команды!$AJ$3,TRUE,FALSE),IF(INDEX(Команды!$A$2:$AN$7500,MATCH(CM$3,Команды!$A$2:$A$7500,0),$E72+2)=Команды!$AJ$4,TRUE,FALSE),IF(INDEX(Команды!$A$2:$AN$7500,MATCH(CM$3,Команды!$A$2:$A$7500,0),$E72+2)=Команды!$AJ$5,TRUE,FALSE),IF(INDEX(Команды!$A$2:$AN$7500,MATCH(CM$3,Команды!$A$2:$A$7500,0),$E72+2)=Команды!$AJ$6,TRUE,FALSE),IF(INDEX(Команды!$A$2:$AN$7500,MATCH(CM$3,Команды!$A$2:$A$7500,0),$E72+2)=Команды!$AJ$7,TRUE,FALSE),IF(INDEX(Команды!$A$2:$AN$7500,MATCH(CM$3,Команды!$A$2:$A$7500,0),$E72+2)=Команды!$AJ$8,TRUE,FALSE),IF(INDEX(Команды!$A$2:$AN$7500,MATCH(CM$3,Команды!$A$2:$A$7500,0),$E72+2)=Команды!$AJ$9,TRUE,FALSE),IF(INDEX(Команды!$A$2:$AN$7500,MATCH(CM$3,Команды!$A$2:$A$7500,0),$E72+2)=Команды!$AJ$10,TRUE,FALSE),IF(INDEX(Команды!$A$2:$AN$7500,MATCH(CM$3,Команды!$A$2:$A$7500,0),$E72+2)=Команды!$AJ$11,TRUE,FALSE),IF(INDEX(Команды!$A$2:$AN$7500,MATCH(CM$3,Команды!$A$2:$A$7500,0),$E72+2)=Команды!$AJ$12,TRUE,FALSE),IF(INDEX(Команды!$A$2:$AN$7500,MATCH(CM$3,Команды!$A$2:$A$7500,0),$E72+2)=Команды!$AJ$13,TRUE,FALSE),IF(INDEX(Команды!$A$2:$AN$7500,MATCH(CM$3,Команды!$A$2:$A$7500,0),$E72+2)=Команды!$AJ$14,TRUE,FALSE),IF(INDEX(Команды!$A$2:$AN$7500,MATCH(CM$3,Команды!$A$2:$A$7500,0),$E72+2)=Команды!$AJ$15,TRUE,FALSE),IF(INDEX(Команды!$A$2:$AN$7500,MATCH(CM$3,Команды!$A$2:$A$7500,0),$E72+2)=Команды!$AJ$16,TRUE,FALSE),,IF(INDEX(Команды!$A$2:$AN$7500,MATCH(CM$3,Команды!$A$2:$A$7500,0),$E72+2)=Команды!$AJ$17,TRUE,FALSE),,IF(INDEX(Команды!$A$2:$AN$7500,MATCH(CM$3,Команды!$A$2:$A$7500,0),$E72+2)=Команды!$AJ$18,TRUE,FALSE),,IF(INDEX(Команды!$A$2:$AN$7500,MATCH(CM$3,Команды!$A$2:$A$7500,0),$E72+2)=Команды!$AJ$19,TRUE,FALSE)),INDEX(Команды!$AJ$2:$AK$19,MATCH(INDEX(Команды!$A$2:$AN$7500,MATCH(CM$3,Команды!$A$2:$A$7500,0),$E72+2),Команды!$AJ$2:$AJ$19,0),2),0)</f>
        <v>В</v>
      </c>
      <c r="CN72" s="175" t="str">
        <f>IF(OR(IF(INDEX(Команды!$A$2:$AN$7500,MATCH(CM$3,Команды!$A$2:$A$7500,0),$E72+2)=Команды!$AJ$2,TRUE,FALSE),IF(INDEX(Команды!$A$2:$AN$7500,MATCH(CM$3,Команды!$A$2:$A$7500,0),$E72+2)=Команды!$AJ$3,TRUE,FALSE),IF(INDEX(Команды!$A$2:$AN$7500,MATCH(CM$3,Команды!$A$2:$A$7500,0),$E72+2)=Команды!$AJ$4,TRUE,FALSE),IF(INDEX(Команды!$A$2:$AN$7500,MATCH(CM$3,Команды!$A$2:$A$7500,0),$E72+2)=Команды!$AJ$5,TRUE,FALSE),IF(INDEX(Команды!$A$2:$AN$7500,MATCH(CM$3,Команды!$A$2:$A$7500,0),$E72+2)=Команды!$AJ$6,TRUE,FALSE),IF(INDEX(Команды!$A$2:$AN$7500,MATCH(CM$3,Команды!$A$2:$A$7500,0),$E72+2)=Команды!$AJ$7,TRUE,FALSE),IF(INDEX(Команды!$A$2:$AN$7500,MATCH(CM$3,Команды!$A$2:$A$7500,0),$E72+2)=Команды!$AJ$8,TRUE,FALSE),IF(INDEX(Команды!$A$2:$AN$7500,MATCH(CM$3,Команды!$A$2:$A$7500,0),$E72+2)=Команды!$AJ$9,TRUE,FALSE),IF(INDEX(Команды!$A$2:$AN$7500,MATCH(CM$3,Команды!$A$2:$A$7500,0),$E72+2)=Команды!$AJ$10,TRUE,FALSE),IF(INDEX(Команды!$A$2:$AN$7500,MATCH(CM$3,Команды!$A$2:$A$7500,0),$E72+2)=Команды!$AJ$11,TRUE,FALSE),IF(INDEX(Команды!$A$2:$AN$7500,MATCH(CM$3,Команды!$A$2:$A$7500,0),$E72+2)=Команды!$AJ$12,TRUE,FALSE),IF(INDEX(Команды!$A$2:$AN$7500,MATCH(CM$3,Команды!$A$2:$A$7500,0),$E72+2)=Команды!$AJ$13,TRUE,FALSE),IF(INDEX(Команды!$A$2:$AN$7500,MATCH(CM$3,Команды!$A$2:$A$7500,0),$E72+2)=Команды!$AJ$14,TRUE,FALSE),IF(INDEX(Команды!$A$2:$AN$7500,MATCH(CM$3,Команды!$A$2:$A$7500,0),$E72+2)=Команды!$AJ$15,TRUE,FALSE),IF(INDEX(Команды!$A$2:$AN$7500,MATCH(CM$3,Команды!$A$2:$A$7500,0),$E72+2)=Команды!$AJ$16,TRUE,FALSE),IF(INDEX(Команды!$A$2:$AN$7500,MATCH(CM$3,Команды!$A$2:$A$7500,0),$E72+2)=Команды!$AJ$17,TRUE,FALSE),IF(INDEX(Команды!$A$2:$AN$7500,MATCH(CM$3,Команды!$A$2:$A$7500,0),$E72+2)=Команды!$AJ$18,TRUE,FALSE),IF(INDEX(Команды!$A$2:$AN$7500,MATCH(CM$3,Команды!$A$2:$A$7500,0),$E72+2)=Команды!$AJ$19,TRUE,FALSE)),INDEX(Команды!$AJ$2:$AL$19,MATCH(INDEX(Команды!$A$2:$AN$7500,MATCH(CM$3,Команды!$A$2:$A$7500,0),$E72+2),Команды!$AJ$2:$AJ$19,0),3),0)</f>
        <v>В</v>
      </c>
      <c r="CO72" s="342"/>
      <c r="CP72" s="174">
        <f>IF(OR(IF(INDEX(Команды!$A$2:$AN$7500,MATCH(CP$3,Команды!$A$2:$A$7500,0),$E72+2)=Команды!$AJ$2,TRUE,FALSE),IF(INDEX(Команды!$A$2:$AN$7500,MATCH(CP$3,Команды!$A$2:$A$7500,0),$E72+2)=Команды!$AJ$3,TRUE,FALSE),IF(INDEX(Команды!$A$2:$AN$7500,MATCH(CP$3,Команды!$A$2:$A$7500,0),$E72+2)=Команды!$AJ$4,TRUE,FALSE),IF(INDEX(Команды!$A$2:$AN$7500,MATCH(CP$3,Команды!$A$2:$A$7500,0),$E72+2)=Команды!$AJ$5,TRUE,FALSE),IF(INDEX(Команды!$A$2:$AN$7500,MATCH(CP$3,Команды!$A$2:$A$7500,0),$E72+2)=Команды!$AJ$6,TRUE,FALSE),IF(INDEX(Команды!$A$2:$AN$7500,MATCH(CP$3,Команды!$A$2:$A$7500,0),$E72+2)=Команды!$AJ$7,TRUE,FALSE),IF(INDEX(Команды!$A$2:$AN$7500,MATCH(CP$3,Команды!$A$2:$A$7500,0),$E72+2)=Команды!$AJ$8,TRUE,FALSE),IF(INDEX(Команды!$A$2:$AN$7500,MATCH(CP$3,Команды!$A$2:$A$7500,0),$E72+2)=Команды!$AJ$9,TRUE,FALSE),IF(INDEX(Команды!$A$2:$AN$7500,MATCH(CP$3,Команды!$A$2:$A$7500,0),$E72+2)=Команды!$AJ$10,TRUE,FALSE),IF(INDEX(Команды!$A$2:$AN$7500,MATCH(CP$3,Команды!$A$2:$A$7500,0),$E72+2)=Команды!$AJ$11,TRUE,FALSE),IF(INDEX(Команды!$A$2:$AN$7500,MATCH(CP$3,Команды!$A$2:$A$7500,0),$E72+2)=Команды!$AJ$12,TRUE,FALSE),IF(INDEX(Команды!$A$2:$AN$7500,MATCH(CP$3,Команды!$A$2:$A$7500,0),$E72+2)=Команды!$AJ$13,TRUE,FALSE),IF(INDEX(Команды!$A$2:$AN$7500,MATCH(CP$3,Команды!$A$2:$A$7500,0),$E72+2)=Команды!$AJ$14,TRUE,FALSE),IF(INDEX(Команды!$A$2:$AN$7500,MATCH(CP$3,Команды!$A$2:$A$7500,0),$E72+2)=Команды!$AJ$15,TRUE,FALSE),IF(INDEX(Команды!$A$2:$AN$7500,MATCH(CP$3,Команды!$A$2:$A$7500,0),$E72+2)=Команды!$AJ$16,TRUE,FALSE),,IF(INDEX(Команды!$A$2:$AN$7500,MATCH(CP$3,Команды!$A$2:$A$7500,0),$E72+2)=Команды!$AJ$17,TRUE,FALSE),,IF(INDEX(Команды!$A$2:$AN$7500,MATCH(CP$3,Команды!$A$2:$A$7500,0),$E72+2)=Команды!$AJ$18,TRUE,FALSE),,IF(INDEX(Команды!$A$2:$AN$7500,MATCH(CP$3,Команды!$A$2:$A$7500,0),$E72+2)=Команды!$AJ$19,TRUE,FALSE)),INDEX(Команды!$AJ$2:$AK$19,MATCH(INDEX(Команды!$A$2:$AN$7500,MATCH(CP$3,Команды!$A$2:$A$7500,0),$E72+2),Команды!$AJ$2:$AJ$19,0),2),0)</f>
        <v>0.3125</v>
      </c>
      <c r="CQ72" s="175">
        <f>IF(OR(IF(INDEX(Команды!$A$2:$AN$7500,MATCH(CP$3,Команды!$A$2:$A$7500,0),$E72+2)=Команды!$AJ$2,TRUE,FALSE),IF(INDEX(Команды!$A$2:$AN$7500,MATCH(CP$3,Команды!$A$2:$A$7500,0),$E72+2)=Команды!$AJ$3,TRUE,FALSE),IF(INDEX(Команды!$A$2:$AN$7500,MATCH(CP$3,Команды!$A$2:$A$7500,0),$E72+2)=Команды!$AJ$4,TRUE,FALSE),IF(INDEX(Команды!$A$2:$AN$7500,MATCH(CP$3,Команды!$A$2:$A$7500,0),$E72+2)=Команды!$AJ$5,TRUE,FALSE),IF(INDEX(Команды!$A$2:$AN$7500,MATCH(CP$3,Команды!$A$2:$A$7500,0),$E72+2)=Команды!$AJ$6,TRUE,FALSE),IF(INDEX(Команды!$A$2:$AN$7500,MATCH(CP$3,Команды!$A$2:$A$7500,0),$E72+2)=Команды!$AJ$7,TRUE,FALSE),IF(INDEX(Команды!$A$2:$AN$7500,MATCH(CP$3,Команды!$A$2:$A$7500,0),$E72+2)=Команды!$AJ$8,TRUE,FALSE),IF(INDEX(Команды!$A$2:$AN$7500,MATCH(CP$3,Команды!$A$2:$A$7500,0),$E72+2)=Команды!$AJ$9,TRUE,FALSE),IF(INDEX(Команды!$A$2:$AN$7500,MATCH(CP$3,Команды!$A$2:$A$7500,0),$E72+2)=Команды!$AJ$10,TRUE,FALSE),IF(INDEX(Команды!$A$2:$AN$7500,MATCH(CP$3,Команды!$A$2:$A$7500,0),$E72+2)=Команды!$AJ$11,TRUE,FALSE),IF(INDEX(Команды!$A$2:$AN$7500,MATCH(CP$3,Команды!$A$2:$A$7500,0),$E72+2)=Команды!$AJ$12,TRUE,FALSE),IF(INDEX(Команды!$A$2:$AN$7500,MATCH(CP$3,Команды!$A$2:$A$7500,0),$E72+2)=Команды!$AJ$13,TRUE,FALSE),IF(INDEX(Команды!$A$2:$AN$7500,MATCH(CP$3,Команды!$A$2:$A$7500,0),$E72+2)=Команды!$AJ$14,TRUE,FALSE),IF(INDEX(Команды!$A$2:$AN$7500,MATCH(CP$3,Команды!$A$2:$A$7500,0),$E72+2)=Команды!$AJ$15,TRUE,FALSE),IF(INDEX(Команды!$A$2:$AN$7500,MATCH(CP$3,Команды!$A$2:$A$7500,0),$E72+2)=Команды!$AJ$16,TRUE,FALSE),IF(INDEX(Команды!$A$2:$AN$7500,MATCH(CP$3,Команды!$A$2:$A$7500,0),$E72+2)=Команды!$AJ$17,TRUE,FALSE),IF(INDEX(Команды!$A$2:$AN$7500,MATCH(CP$3,Команды!$A$2:$A$7500,0),$E72+2)=Команды!$AJ$18,TRUE,FALSE),IF(INDEX(Команды!$A$2:$AN$7500,MATCH(CP$3,Команды!$A$2:$A$7500,0),$E72+2)=Команды!$AJ$19,TRUE,FALSE)),INDEX(Команды!$AJ$2:$AL$19,MATCH(INDEX(Команды!$A$2:$AN$7500,MATCH(CP$3,Команды!$A$2:$A$7500,0),$E72+2),Команды!$AJ$2:$AJ$19,0),3),0)</f>
        <v>0.6875</v>
      </c>
      <c r="CR72" s="342"/>
      <c r="CS72" s="174">
        <f>IF(OR(IF(INDEX(Команды!$A$2:$AN$7500,MATCH(CS$3,Команды!$A$2:$A$7500,0),$E72+2)=Команды!$AJ$2,TRUE,FALSE),IF(INDEX(Команды!$A$2:$AN$7500,MATCH(CS$3,Команды!$A$2:$A$7500,0),$E72+2)=Команды!$AJ$3,TRUE,FALSE),IF(INDEX(Команды!$A$2:$AN$7500,MATCH(CS$3,Команды!$A$2:$A$7500,0),$E72+2)=Команды!$AJ$4,TRUE,FALSE),IF(INDEX(Команды!$A$2:$AN$7500,MATCH(CS$3,Команды!$A$2:$A$7500,0),$E72+2)=Команды!$AJ$5,TRUE,FALSE),IF(INDEX(Команды!$A$2:$AN$7500,MATCH(CS$3,Команды!$A$2:$A$7500,0),$E72+2)=Команды!$AJ$6,TRUE,FALSE),IF(INDEX(Команды!$A$2:$AN$7500,MATCH(CS$3,Команды!$A$2:$A$7500,0),$E72+2)=Команды!$AJ$7,TRUE,FALSE),IF(INDEX(Команды!$A$2:$AN$7500,MATCH(CS$3,Команды!$A$2:$A$7500,0),$E72+2)=Команды!$AJ$8,TRUE,FALSE),IF(INDEX(Команды!$A$2:$AN$7500,MATCH(CS$3,Команды!$A$2:$A$7500,0),$E72+2)=Команды!$AJ$9,TRUE,FALSE),IF(INDEX(Команды!$A$2:$AN$7500,MATCH(CS$3,Команды!$A$2:$A$7500,0),$E72+2)=Команды!$AJ$10,TRUE,FALSE),IF(INDEX(Команды!$A$2:$AN$7500,MATCH(CS$3,Команды!$A$2:$A$7500,0),$E72+2)=Команды!$AJ$11,TRUE,FALSE),IF(INDEX(Команды!$A$2:$AN$7500,MATCH(CS$3,Команды!$A$2:$A$7500,0),$E72+2)=Команды!$AJ$12,TRUE,FALSE),IF(INDEX(Команды!$A$2:$AN$7500,MATCH(CS$3,Команды!$A$2:$A$7500,0),$E72+2)=Команды!$AJ$13,TRUE,FALSE),IF(INDEX(Команды!$A$2:$AN$7500,MATCH(CS$3,Команды!$A$2:$A$7500,0),$E72+2)=Команды!$AJ$14,TRUE,FALSE),IF(INDEX(Команды!$A$2:$AN$7500,MATCH(CS$3,Команды!$A$2:$A$7500,0),$E72+2)=Команды!$AJ$15,TRUE,FALSE),IF(INDEX(Команды!$A$2:$AN$7500,MATCH(CS$3,Команды!$A$2:$A$7500,0),$E72+2)=Команды!$AJ$16,TRUE,FALSE),,IF(INDEX(Команды!$A$2:$AN$7500,MATCH(CS$3,Команды!$A$2:$A$7500,0),$E72+2)=Команды!$AJ$17,TRUE,FALSE),,IF(INDEX(Команды!$A$2:$AN$7500,MATCH(CS$3,Команды!$A$2:$A$7500,0),$E72+2)=Команды!$AJ$18,TRUE,FALSE),,IF(INDEX(Команды!$A$2:$AN$7500,MATCH(CS$3,Команды!$A$2:$A$7500,0),$E72+2)=Команды!$AJ$19,TRUE,FALSE)),INDEX(Команды!$AJ$2:$AK$19,MATCH(INDEX(Команды!$A$2:$AN$7500,MATCH(CS$3,Команды!$A$2:$A$7500,0),$E72+2),Команды!$AJ$2:$AJ$19,0),2),0)</f>
        <v>0.33333333333333331</v>
      </c>
      <c r="CT72" s="175">
        <f>IF(OR(IF(INDEX(Команды!$A$2:$AN$7500,MATCH(CS$3,Команды!$A$2:$A$7500,0),$E72+2)=Команды!$AJ$2,TRUE,FALSE),IF(INDEX(Команды!$A$2:$AN$7500,MATCH(CS$3,Команды!$A$2:$A$7500,0),$E72+2)=Команды!$AJ$3,TRUE,FALSE),IF(INDEX(Команды!$A$2:$AN$7500,MATCH(CS$3,Команды!$A$2:$A$7500,0),$E72+2)=Команды!$AJ$4,TRUE,FALSE),IF(INDEX(Команды!$A$2:$AN$7500,MATCH(CS$3,Команды!$A$2:$A$7500,0),$E72+2)=Команды!$AJ$5,TRUE,FALSE),IF(INDEX(Команды!$A$2:$AN$7500,MATCH(CS$3,Команды!$A$2:$A$7500,0),$E72+2)=Команды!$AJ$6,TRUE,FALSE),IF(INDEX(Команды!$A$2:$AN$7500,MATCH(CS$3,Команды!$A$2:$A$7500,0),$E72+2)=Команды!$AJ$7,TRUE,FALSE),IF(INDEX(Команды!$A$2:$AN$7500,MATCH(CS$3,Команды!$A$2:$A$7500,0),$E72+2)=Команды!$AJ$8,TRUE,FALSE),IF(INDEX(Команды!$A$2:$AN$7500,MATCH(CS$3,Команды!$A$2:$A$7500,0),$E72+2)=Команды!$AJ$9,TRUE,FALSE),IF(INDEX(Команды!$A$2:$AN$7500,MATCH(CS$3,Команды!$A$2:$A$7500,0),$E72+2)=Команды!$AJ$10,TRUE,FALSE),IF(INDEX(Команды!$A$2:$AN$7500,MATCH(CS$3,Команды!$A$2:$A$7500,0),$E72+2)=Команды!$AJ$11,TRUE,FALSE),IF(INDEX(Команды!$A$2:$AN$7500,MATCH(CS$3,Команды!$A$2:$A$7500,0),$E72+2)=Команды!$AJ$12,TRUE,FALSE),IF(INDEX(Команды!$A$2:$AN$7500,MATCH(CS$3,Команды!$A$2:$A$7500,0),$E72+2)=Команды!$AJ$13,TRUE,FALSE),IF(INDEX(Команды!$A$2:$AN$7500,MATCH(CS$3,Команды!$A$2:$A$7500,0),$E72+2)=Команды!$AJ$14,TRUE,FALSE),IF(INDEX(Команды!$A$2:$AN$7500,MATCH(CS$3,Команды!$A$2:$A$7500,0),$E72+2)=Команды!$AJ$15,TRUE,FALSE),IF(INDEX(Команды!$A$2:$AN$7500,MATCH(CS$3,Команды!$A$2:$A$7500,0),$E72+2)=Команды!$AJ$16,TRUE,FALSE),IF(INDEX(Команды!$A$2:$AN$7500,MATCH(CS$3,Команды!$A$2:$A$7500,0),$E72+2)=Команды!$AJ$17,TRUE,FALSE),IF(INDEX(Команды!$A$2:$AN$7500,MATCH(CS$3,Команды!$A$2:$A$7500,0),$E72+2)=Команды!$AJ$18,TRUE,FALSE),IF(INDEX(Команды!$A$2:$AN$7500,MATCH(CS$3,Команды!$A$2:$A$7500,0),$E72+2)=Команды!$AJ$19,TRUE,FALSE)),INDEX(Команды!$AJ$2:$AL$19,MATCH(INDEX(Команды!$A$2:$AN$7500,MATCH(CS$3,Команды!$A$2:$A$7500,0),$E72+2),Команды!$AJ$2:$AJ$19,0),3),0)</f>
        <v>0.70833333333333337</v>
      </c>
      <c r="CU72" s="342"/>
    </row>
    <row r="73" spans="1:99" s="2" customFormat="1" ht="21.95" customHeight="1" x14ac:dyDescent="0.3">
      <c r="A73" s="251">
        <v>68</v>
      </c>
      <c r="B73" s="2">
        <f>VLOOKUP(A73,'Список КК'!A:F,6,TRUE)</f>
        <v>43751</v>
      </c>
      <c r="C73" s="638" t="str">
        <f>VLOOKUP(A73,'Список КК'!A:B,2,TRUE)</f>
        <v>Попова Венера Милисовна</v>
      </c>
      <c r="D73" s="203" t="str">
        <f>VLOOKUP(A73,'Список КК'!A:D,4,TRUE)</f>
        <v>ОБУЧ ВОЗВ</v>
      </c>
      <c r="E73" s="4">
        <f>VLOOKUP(A73,'Список КК'!A:C,3,TRUE)</f>
        <v>12</v>
      </c>
      <c r="F73" s="220">
        <f>VLOOKUP(A73,'Список КК'!A:E,5,TRUE)</f>
        <v>0</v>
      </c>
      <c r="G73" s="174">
        <f>IF(OR(IF(INDEX(Команды!$A$2:$AN$7500,MATCH(G$3,Команды!$A$2:$A$7500,0),$E73+2)=Команды!$AJ$2,TRUE,FALSE),IF(INDEX(Команды!$A$2:$AN$7500,MATCH(G$3,Команды!$A$2:$A$7500,0),$E73+2)=Команды!$AJ$3,TRUE,FALSE),IF(INDEX(Команды!$A$2:$AN$7500,MATCH(G$3,Команды!$A$2:$A$7500,0),$E73+2)=Команды!$AJ$4,TRUE,FALSE),IF(INDEX(Команды!$A$2:$AN$7500,MATCH(G$3,Команды!$A$2:$A$7500,0),$E73+2)=Команды!$AJ$5,TRUE,FALSE),IF(INDEX(Команды!$A$2:$AN$7500,MATCH(G$3,Команды!$A$2:$A$7500,0),$E73+2)=Команды!$AJ$6,TRUE,FALSE),IF(INDEX(Команды!$A$2:$AN$7500,MATCH(G$3,Команды!$A$2:$A$7500,0),$E73+2)=Команды!$AJ$7,TRUE,FALSE),IF(INDEX(Команды!$A$2:$AN$7500,MATCH(G$3,Команды!$A$2:$A$7500,0),$E73+2)=Команды!$AJ$8,TRUE,FALSE),IF(INDEX(Команды!$A$2:$AN$7500,MATCH(G$3,Команды!$A$2:$A$7500,0),$E73+2)=Команды!$AJ$9,TRUE,FALSE),IF(INDEX(Команды!$A$2:$AN$7500,MATCH(G$3,Команды!$A$2:$A$7500,0),$E73+2)=Команды!$AJ$10,TRUE,FALSE),IF(INDEX(Команды!$A$2:$AN$7500,MATCH(G$3,Команды!$A$2:$A$7500,0),$E73+2)=Команды!$AJ$11,TRUE,FALSE),IF(INDEX(Команды!$A$2:$AN$7500,MATCH(G$3,Команды!$A$2:$A$7500,0),$E73+2)=Команды!$AJ$12,TRUE,FALSE),IF(INDEX(Команды!$A$2:$AN$7500,MATCH(G$3,Команды!$A$2:$A$7500,0),$E73+2)=Команды!$AJ$13,TRUE,FALSE),IF(INDEX(Команды!$A$2:$AN$7500,MATCH(G$3,Команды!$A$2:$A$7500,0),$E73+2)=Команды!$AJ$14,TRUE,FALSE),IF(INDEX(Команды!$A$2:$AN$7500,MATCH(G$3,Команды!$A$2:$A$7500,0),$E73+2)=Команды!$AJ$15,TRUE,FALSE),IF(INDEX(Команды!$A$2:$AN$7500,MATCH(G$3,Команды!$A$2:$A$7500,0),$E73+2)=Команды!$AJ$16,TRUE,FALSE),,IF(INDEX(Команды!$A$2:$AN$7500,MATCH(G$3,Команды!$A$2:$A$7500,0),$E73+2)=Команды!$AJ$17,TRUE,FALSE),,IF(INDEX(Команды!$A$2:$AN$7500,MATCH(G$3,Команды!$A$2:$A$7500,0),$E73+2)=Команды!$AJ$18,TRUE,FALSE),,IF(INDEX(Команды!$A$2:$AN$7500,MATCH(G$3,Команды!$A$2:$A$7500,0),$E73+2)=Команды!$AJ$19,TRUE,FALSE)),INDEX(Команды!$AJ$2:$AK$19,MATCH(INDEX(Команды!$A$2:$AN$7500,MATCH(G$3,Команды!$A$2:$A$7500,0),$E73+2),Команды!$AJ$2:$AJ$19,0),2),0)</f>
        <v>0.41666666666666669</v>
      </c>
      <c r="H73" s="175">
        <f>IF(OR(IF(INDEX(Команды!$A$2:$AN$7500,MATCH(G$3,Команды!$A$2:$A$7500,0),$E73+2)=Команды!$AJ$2,TRUE,FALSE),IF(INDEX(Команды!$A$2:$AN$7500,MATCH(G$3,Команды!$A$2:$A$7500,0),$E73+2)=Команды!$AJ$3,TRUE,FALSE),IF(INDEX(Команды!$A$2:$AN$7500,MATCH(G$3,Команды!$A$2:$A$7500,0),$E73+2)=Команды!$AJ$4,TRUE,FALSE),IF(INDEX(Команды!$A$2:$AN$7500,MATCH(G$3,Команды!$A$2:$A$7500,0),$E73+2)=Команды!$AJ$5,TRUE,FALSE),IF(INDEX(Команды!$A$2:$AN$7500,MATCH(G$3,Команды!$A$2:$A$7500,0),$E73+2)=Команды!$AJ$6,TRUE,FALSE),IF(INDEX(Команды!$A$2:$AN$7500,MATCH(G$3,Команды!$A$2:$A$7500,0),$E73+2)=Команды!$AJ$7,TRUE,FALSE),IF(INDEX(Команды!$A$2:$AN$7500,MATCH(G$3,Команды!$A$2:$A$7500,0),$E73+2)=Команды!$AJ$8,TRUE,FALSE),IF(INDEX(Команды!$A$2:$AN$7500,MATCH(G$3,Команды!$A$2:$A$7500,0),$E73+2)=Команды!$AJ$9,TRUE,FALSE),IF(INDEX(Команды!$A$2:$AN$7500,MATCH(G$3,Команды!$A$2:$A$7500,0),$E73+2)=Команды!$AJ$10,TRUE,FALSE),IF(INDEX(Команды!$A$2:$AN$7500,MATCH(G$3,Команды!$A$2:$A$7500,0),$E73+2)=Команды!$AJ$11,TRUE,FALSE),IF(INDEX(Команды!$A$2:$AN$7500,MATCH(G$3,Команды!$A$2:$A$7500,0),$E73+2)=Команды!$AJ$12,TRUE,FALSE),IF(INDEX(Команды!$A$2:$AN$7500,MATCH(G$3,Команды!$A$2:$A$7500,0),$E73+2)=Команды!$AJ$13,TRUE,FALSE),IF(INDEX(Команды!$A$2:$AN$7500,MATCH(G$3,Команды!$A$2:$A$7500,0),$E73+2)=Команды!$AJ$14,TRUE,FALSE),IF(INDEX(Команды!$A$2:$AN$7500,MATCH(G$3,Команды!$A$2:$A$7500,0),$E73+2)=Команды!$AJ$15,TRUE,FALSE),IF(INDEX(Команды!$A$2:$AN$7500,MATCH(G$3,Команды!$A$2:$A$7500,0),$E73+2)=Команды!$AJ$16,TRUE,FALSE),IF(INDEX(Команды!$A$2:$AN$7500,MATCH(G$3,Команды!$A$2:$A$7500,0),$E73+2)=Команды!$AJ$17,TRUE,FALSE),IF(INDEX(Команды!$A$2:$AN$7500,MATCH(G$3,Команды!$A$2:$A$7500,0),$E73+2)=Команды!$AJ$18,TRUE,FALSE),IF(INDEX(Команды!$A$2:$AN$7500,MATCH(G$3,Команды!$A$2:$A$7500,0),$E73+2)=Команды!$AJ$19,TRUE,FALSE)),INDEX(Команды!$AJ$2:$AL$19,MATCH(INDEX(Команды!$A$2:$AN$7500,MATCH(G$3,Команды!$A$2:$A$7500,0),$E73+2),Команды!$AJ$2:$AJ$19,0),3),0)</f>
        <v>0.79166666666666663</v>
      </c>
      <c r="I73" s="342"/>
      <c r="J73" s="174">
        <f>IF(OR(IF(INDEX(Команды!$A$2:$AN$7500,MATCH(J$3,Команды!$A$2:$A$7500,0),$E73+2)=Команды!$AJ$2,TRUE,FALSE),IF(INDEX(Команды!$A$2:$AN$7500,MATCH(J$3,Команды!$A$2:$A$7500,0),$E73+2)=Команды!$AJ$3,TRUE,FALSE),IF(INDEX(Команды!$A$2:$AN$7500,MATCH(J$3,Команды!$A$2:$A$7500,0),$E73+2)=Команды!$AJ$4,TRUE,FALSE),IF(INDEX(Команды!$A$2:$AN$7500,MATCH(J$3,Команды!$A$2:$A$7500,0),$E73+2)=Команды!$AJ$5,TRUE,FALSE),IF(INDEX(Команды!$A$2:$AN$7500,MATCH(J$3,Команды!$A$2:$A$7500,0),$E73+2)=Команды!$AJ$6,TRUE,FALSE),IF(INDEX(Команды!$A$2:$AN$7500,MATCH(J$3,Команды!$A$2:$A$7500,0),$E73+2)=Команды!$AJ$7,TRUE,FALSE),IF(INDEX(Команды!$A$2:$AN$7500,MATCH(J$3,Команды!$A$2:$A$7500,0),$E73+2)=Команды!$AJ$8,TRUE,FALSE),IF(INDEX(Команды!$A$2:$AN$7500,MATCH(J$3,Команды!$A$2:$A$7500,0),$E73+2)=Команды!$AJ$9,TRUE,FALSE),IF(INDEX(Команды!$A$2:$AN$7500,MATCH(J$3,Команды!$A$2:$A$7500,0),$E73+2)=Команды!$AJ$10,TRUE,FALSE),IF(INDEX(Команды!$A$2:$AN$7500,MATCH(J$3,Команды!$A$2:$A$7500,0),$E73+2)=Команды!$AJ$11,TRUE,FALSE),IF(INDEX(Команды!$A$2:$AN$7500,MATCH(J$3,Команды!$A$2:$A$7500,0),$E73+2)=Команды!$AJ$12,TRUE,FALSE),IF(INDEX(Команды!$A$2:$AN$7500,MATCH(J$3,Команды!$A$2:$A$7500,0),$E73+2)=Команды!$AJ$13,TRUE,FALSE),IF(INDEX(Команды!$A$2:$AN$7500,MATCH(J$3,Команды!$A$2:$A$7500,0),$E73+2)=Команды!$AJ$14,TRUE,FALSE),IF(INDEX(Команды!$A$2:$AN$7500,MATCH(J$3,Команды!$A$2:$A$7500,0),$E73+2)=Команды!$AJ$15,TRUE,FALSE),IF(INDEX(Команды!$A$2:$AN$7500,MATCH(J$3,Команды!$A$2:$A$7500,0),$E73+2)=Команды!$AJ$16,TRUE,FALSE),,IF(INDEX(Команды!$A$2:$AN$7500,MATCH(J$3,Команды!$A$2:$A$7500,0),$E73+2)=Команды!$AJ$17,TRUE,FALSE),,IF(INDEX(Команды!$A$2:$AN$7500,MATCH(J$3,Команды!$A$2:$A$7500,0),$E73+2)=Команды!$AJ$18,TRUE,FALSE),,IF(INDEX(Команды!$A$2:$AN$7500,MATCH(J$3,Команды!$A$2:$A$7500,0),$E73+2)=Команды!$AJ$19,TRUE,FALSE)),INDEX(Команды!$AJ$2:$AK$19,MATCH(INDEX(Команды!$A$2:$AN$7500,MATCH(J$3,Команды!$A$2:$A$7500,0),$E73+2),Команды!$AJ$2:$AJ$19,0),2),0)</f>
        <v>0.64583333333333337</v>
      </c>
      <c r="K73" s="175">
        <f>IF(OR(IF(INDEX(Команды!$A$2:$AN$7500,MATCH(J$3,Команды!$A$2:$A$7500,0),$E73+2)=Команды!$AJ$2,TRUE,FALSE),IF(INDEX(Команды!$A$2:$AN$7500,MATCH(J$3,Команды!$A$2:$A$7500,0),$E73+2)=Команды!$AJ$3,TRUE,FALSE),IF(INDEX(Команды!$A$2:$AN$7500,MATCH(J$3,Команды!$A$2:$A$7500,0),$E73+2)=Команды!$AJ$4,TRUE,FALSE),IF(INDEX(Команды!$A$2:$AN$7500,MATCH(J$3,Команды!$A$2:$A$7500,0),$E73+2)=Команды!$AJ$5,TRUE,FALSE),IF(INDEX(Команды!$A$2:$AN$7500,MATCH(J$3,Команды!$A$2:$A$7500,0),$E73+2)=Команды!$AJ$6,TRUE,FALSE),IF(INDEX(Команды!$A$2:$AN$7500,MATCH(J$3,Команды!$A$2:$A$7500,0),$E73+2)=Команды!$AJ$7,TRUE,FALSE),IF(INDEX(Команды!$A$2:$AN$7500,MATCH(J$3,Команды!$A$2:$A$7500,0),$E73+2)=Команды!$AJ$8,TRUE,FALSE),IF(INDEX(Команды!$A$2:$AN$7500,MATCH(J$3,Команды!$A$2:$A$7500,0),$E73+2)=Команды!$AJ$9,TRUE,FALSE),IF(INDEX(Команды!$A$2:$AN$7500,MATCH(J$3,Команды!$A$2:$A$7500,0),$E73+2)=Команды!$AJ$10,TRUE,FALSE),IF(INDEX(Команды!$A$2:$AN$7500,MATCH(J$3,Команды!$A$2:$A$7500,0),$E73+2)=Команды!$AJ$11,TRUE,FALSE),IF(INDEX(Команды!$A$2:$AN$7500,MATCH(J$3,Команды!$A$2:$A$7500,0),$E73+2)=Команды!$AJ$12,TRUE,FALSE),IF(INDEX(Команды!$A$2:$AN$7500,MATCH(J$3,Команды!$A$2:$A$7500,0),$E73+2)=Команды!$AJ$13,TRUE,FALSE),IF(INDEX(Команды!$A$2:$AN$7500,MATCH(J$3,Команды!$A$2:$A$7500,0),$E73+2)=Команды!$AJ$14,TRUE,FALSE),IF(INDEX(Команды!$A$2:$AN$7500,MATCH(J$3,Команды!$A$2:$A$7500,0),$E73+2)=Команды!$AJ$15,TRUE,FALSE),IF(INDEX(Команды!$A$2:$AN$7500,MATCH(J$3,Команды!$A$2:$A$7500,0),$E73+2)=Команды!$AJ$16,TRUE,FALSE),IF(INDEX(Команды!$A$2:$AN$7500,MATCH(J$3,Команды!$A$2:$A$7500,0),$E73+2)=Команды!$AJ$17,TRUE,FALSE),IF(INDEX(Команды!$A$2:$AN$7500,MATCH(J$3,Команды!$A$2:$A$7500,0),$E73+2)=Команды!$AJ$18,TRUE,FALSE),IF(INDEX(Команды!$A$2:$AN$7500,MATCH(J$3,Команды!$A$2:$A$7500,0),$E73+2)=Команды!$AJ$19,TRUE,FALSE)),INDEX(Команды!$AJ$2:$AL$19,MATCH(INDEX(Команды!$A$2:$AN$7500,MATCH(J$3,Команды!$A$2:$A$7500,0),$E73+2),Команды!$AJ$2:$AJ$19,0),3),0)</f>
        <v>1.0208333333333333</v>
      </c>
      <c r="L73" s="342"/>
      <c r="M73" s="174" t="str">
        <f>IF(OR(IF(INDEX(Команды!$A$2:$AN$7500,MATCH(M$3,Команды!$A$2:$A$7500,0),$E73+2)=Команды!$AJ$2,TRUE,FALSE),IF(INDEX(Команды!$A$2:$AN$7500,MATCH(M$3,Команды!$A$2:$A$7500,0),$E73+2)=Команды!$AJ$3,TRUE,FALSE),IF(INDEX(Команды!$A$2:$AN$7500,MATCH(M$3,Команды!$A$2:$A$7500,0),$E73+2)=Команды!$AJ$4,TRUE,FALSE),IF(INDEX(Команды!$A$2:$AN$7500,MATCH(M$3,Команды!$A$2:$A$7500,0),$E73+2)=Команды!$AJ$5,TRUE,FALSE),IF(INDEX(Команды!$A$2:$AN$7500,MATCH(M$3,Команды!$A$2:$A$7500,0),$E73+2)=Команды!$AJ$6,TRUE,FALSE),IF(INDEX(Команды!$A$2:$AN$7500,MATCH(M$3,Команды!$A$2:$A$7500,0),$E73+2)=Команды!$AJ$7,TRUE,FALSE),IF(INDEX(Команды!$A$2:$AN$7500,MATCH(M$3,Команды!$A$2:$A$7500,0),$E73+2)=Команды!$AJ$8,TRUE,FALSE),IF(INDEX(Команды!$A$2:$AN$7500,MATCH(M$3,Команды!$A$2:$A$7500,0),$E73+2)=Команды!$AJ$9,TRUE,FALSE),IF(INDEX(Команды!$A$2:$AN$7500,MATCH(M$3,Команды!$A$2:$A$7500,0),$E73+2)=Команды!$AJ$10,TRUE,FALSE),IF(INDEX(Команды!$A$2:$AN$7500,MATCH(M$3,Команды!$A$2:$A$7500,0),$E73+2)=Команды!$AJ$11,TRUE,FALSE),IF(INDEX(Команды!$A$2:$AN$7500,MATCH(M$3,Команды!$A$2:$A$7500,0),$E73+2)=Команды!$AJ$12,TRUE,FALSE),IF(INDEX(Команды!$A$2:$AN$7500,MATCH(M$3,Команды!$A$2:$A$7500,0),$E73+2)=Команды!$AJ$13,TRUE,FALSE),IF(INDEX(Команды!$A$2:$AN$7500,MATCH(M$3,Команды!$A$2:$A$7500,0),$E73+2)=Команды!$AJ$14,TRUE,FALSE),IF(INDEX(Команды!$A$2:$AN$7500,MATCH(M$3,Команды!$A$2:$A$7500,0),$E73+2)=Команды!$AJ$15,TRUE,FALSE),IF(INDEX(Команды!$A$2:$AN$7500,MATCH(M$3,Команды!$A$2:$A$7500,0),$E73+2)=Команды!$AJ$16,TRUE,FALSE),,IF(INDEX(Команды!$A$2:$AN$7500,MATCH(M$3,Команды!$A$2:$A$7500,0),$E73+2)=Команды!$AJ$17,TRUE,FALSE),,IF(INDEX(Команды!$A$2:$AN$7500,MATCH(M$3,Команды!$A$2:$A$7500,0),$E73+2)=Команды!$AJ$18,TRUE,FALSE),,IF(INDEX(Команды!$A$2:$AN$7500,MATCH(M$3,Команды!$A$2:$A$7500,0),$E73+2)=Команды!$AJ$19,TRUE,FALSE)),INDEX(Команды!$AJ$2:$AK$19,MATCH(INDEX(Команды!$A$2:$AN$7500,MATCH(M$3,Команды!$A$2:$A$7500,0),$E73+2),Команды!$AJ$2:$AJ$19,0),2),0)</f>
        <v>В</v>
      </c>
      <c r="N73" s="175" t="str">
        <f>IF(OR(IF(INDEX(Команды!$A$2:$AN$7500,MATCH(M$3,Команды!$A$2:$A$7500,0),$E73+2)=Команды!$AJ$2,TRUE,FALSE),IF(INDEX(Команды!$A$2:$AN$7500,MATCH(M$3,Команды!$A$2:$A$7500,0),$E73+2)=Команды!$AJ$3,TRUE,FALSE),IF(INDEX(Команды!$A$2:$AN$7500,MATCH(M$3,Команды!$A$2:$A$7500,0),$E73+2)=Команды!$AJ$4,TRUE,FALSE),IF(INDEX(Команды!$A$2:$AN$7500,MATCH(M$3,Команды!$A$2:$A$7500,0),$E73+2)=Команды!$AJ$5,TRUE,FALSE),IF(INDEX(Команды!$A$2:$AN$7500,MATCH(M$3,Команды!$A$2:$A$7500,0),$E73+2)=Команды!$AJ$6,TRUE,FALSE),IF(INDEX(Команды!$A$2:$AN$7500,MATCH(M$3,Команды!$A$2:$A$7500,0),$E73+2)=Команды!$AJ$7,TRUE,FALSE),IF(INDEX(Команды!$A$2:$AN$7500,MATCH(M$3,Команды!$A$2:$A$7500,0),$E73+2)=Команды!$AJ$8,TRUE,FALSE),IF(INDEX(Команды!$A$2:$AN$7500,MATCH(M$3,Команды!$A$2:$A$7500,0),$E73+2)=Команды!$AJ$9,TRUE,FALSE),IF(INDEX(Команды!$A$2:$AN$7500,MATCH(M$3,Команды!$A$2:$A$7500,0),$E73+2)=Команды!$AJ$10,TRUE,FALSE),IF(INDEX(Команды!$A$2:$AN$7500,MATCH(M$3,Команды!$A$2:$A$7500,0),$E73+2)=Команды!$AJ$11,TRUE,FALSE),IF(INDEX(Команды!$A$2:$AN$7500,MATCH(M$3,Команды!$A$2:$A$7500,0),$E73+2)=Команды!$AJ$12,TRUE,FALSE),IF(INDEX(Команды!$A$2:$AN$7500,MATCH(M$3,Команды!$A$2:$A$7500,0),$E73+2)=Команды!$AJ$13,TRUE,FALSE),IF(INDEX(Команды!$A$2:$AN$7500,MATCH(M$3,Команды!$A$2:$A$7500,0),$E73+2)=Команды!$AJ$14,TRUE,FALSE),IF(INDEX(Команды!$A$2:$AN$7500,MATCH(M$3,Команды!$A$2:$A$7500,0),$E73+2)=Команды!$AJ$15,TRUE,FALSE),IF(INDEX(Команды!$A$2:$AN$7500,MATCH(M$3,Команды!$A$2:$A$7500,0),$E73+2)=Команды!$AJ$16,TRUE,FALSE),IF(INDEX(Команды!$A$2:$AN$7500,MATCH(M$3,Команды!$A$2:$A$7500,0),$E73+2)=Команды!$AJ$17,TRUE,FALSE),IF(INDEX(Команды!$A$2:$AN$7500,MATCH(M$3,Команды!$A$2:$A$7500,0),$E73+2)=Команды!$AJ$18,TRUE,FALSE),IF(INDEX(Команды!$A$2:$AN$7500,MATCH(M$3,Команды!$A$2:$A$7500,0),$E73+2)=Команды!$AJ$19,TRUE,FALSE)),INDEX(Команды!$AJ$2:$AL$19,MATCH(INDEX(Команды!$A$2:$AN$7500,MATCH(M$3,Команды!$A$2:$A$7500,0),$E73+2),Команды!$AJ$2:$AJ$19,0),3),0)</f>
        <v>В</v>
      </c>
      <c r="O73" s="342"/>
      <c r="P73" s="174" t="str">
        <f>IF(OR(IF(INDEX(Команды!$A$2:$AN$7500,MATCH(P$3,Команды!$A$2:$A$7500,0),$E73+2)=Команды!$AJ$2,TRUE,FALSE),IF(INDEX(Команды!$A$2:$AN$7500,MATCH(P$3,Команды!$A$2:$A$7500,0),$E73+2)=Команды!$AJ$3,TRUE,FALSE),IF(INDEX(Команды!$A$2:$AN$7500,MATCH(P$3,Команды!$A$2:$A$7500,0),$E73+2)=Команды!$AJ$4,TRUE,FALSE),IF(INDEX(Команды!$A$2:$AN$7500,MATCH(P$3,Команды!$A$2:$A$7500,0),$E73+2)=Команды!$AJ$5,TRUE,FALSE),IF(INDEX(Команды!$A$2:$AN$7500,MATCH(P$3,Команды!$A$2:$A$7500,0),$E73+2)=Команды!$AJ$6,TRUE,FALSE),IF(INDEX(Команды!$A$2:$AN$7500,MATCH(P$3,Команды!$A$2:$A$7500,0),$E73+2)=Команды!$AJ$7,TRUE,FALSE),IF(INDEX(Команды!$A$2:$AN$7500,MATCH(P$3,Команды!$A$2:$A$7500,0),$E73+2)=Команды!$AJ$8,TRUE,FALSE),IF(INDEX(Команды!$A$2:$AN$7500,MATCH(P$3,Команды!$A$2:$A$7500,0),$E73+2)=Команды!$AJ$9,TRUE,FALSE),IF(INDEX(Команды!$A$2:$AN$7500,MATCH(P$3,Команды!$A$2:$A$7500,0),$E73+2)=Команды!$AJ$10,TRUE,FALSE),IF(INDEX(Команды!$A$2:$AN$7500,MATCH(P$3,Команды!$A$2:$A$7500,0),$E73+2)=Команды!$AJ$11,TRUE,FALSE),IF(INDEX(Команды!$A$2:$AN$7500,MATCH(P$3,Команды!$A$2:$A$7500,0),$E73+2)=Команды!$AJ$12,TRUE,FALSE),IF(INDEX(Команды!$A$2:$AN$7500,MATCH(P$3,Команды!$A$2:$A$7500,0),$E73+2)=Команды!$AJ$13,TRUE,FALSE),IF(INDEX(Команды!$A$2:$AN$7500,MATCH(P$3,Команды!$A$2:$A$7500,0),$E73+2)=Команды!$AJ$14,TRUE,FALSE),IF(INDEX(Команды!$A$2:$AN$7500,MATCH(P$3,Команды!$A$2:$A$7500,0),$E73+2)=Команды!$AJ$15,TRUE,FALSE),IF(INDEX(Команды!$A$2:$AN$7500,MATCH(P$3,Команды!$A$2:$A$7500,0),$E73+2)=Команды!$AJ$16,TRUE,FALSE),,IF(INDEX(Команды!$A$2:$AN$7500,MATCH(P$3,Команды!$A$2:$A$7500,0),$E73+2)=Команды!$AJ$17,TRUE,FALSE),,IF(INDEX(Команды!$A$2:$AN$7500,MATCH(P$3,Команды!$A$2:$A$7500,0),$E73+2)=Команды!$AJ$18,TRUE,FALSE),,IF(INDEX(Команды!$A$2:$AN$7500,MATCH(P$3,Команды!$A$2:$A$7500,0),$E73+2)=Команды!$AJ$19,TRUE,FALSE)),INDEX(Команды!$AJ$2:$AK$19,MATCH(INDEX(Команды!$A$2:$AN$7500,MATCH(P$3,Команды!$A$2:$A$7500,0),$E73+2),Команды!$AJ$2:$AJ$19,0),2),0)</f>
        <v>В</v>
      </c>
      <c r="Q73" s="175" t="str">
        <f>IF(OR(IF(INDEX(Команды!$A$2:$AN$7500,MATCH(P$3,Команды!$A$2:$A$7500,0),$E73+2)=Команды!$AJ$2,TRUE,FALSE),IF(INDEX(Команды!$A$2:$AN$7500,MATCH(P$3,Команды!$A$2:$A$7500,0),$E73+2)=Команды!$AJ$3,TRUE,FALSE),IF(INDEX(Команды!$A$2:$AN$7500,MATCH(P$3,Команды!$A$2:$A$7500,0),$E73+2)=Команды!$AJ$4,TRUE,FALSE),IF(INDEX(Команды!$A$2:$AN$7500,MATCH(P$3,Команды!$A$2:$A$7500,0),$E73+2)=Команды!$AJ$5,TRUE,FALSE),IF(INDEX(Команды!$A$2:$AN$7500,MATCH(P$3,Команды!$A$2:$A$7500,0),$E73+2)=Команды!$AJ$6,TRUE,FALSE),IF(INDEX(Команды!$A$2:$AN$7500,MATCH(P$3,Команды!$A$2:$A$7500,0),$E73+2)=Команды!$AJ$7,TRUE,FALSE),IF(INDEX(Команды!$A$2:$AN$7500,MATCH(P$3,Команды!$A$2:$A$7500,0),$E73+2)=Команды!$AJ$8,TRUE,FALSE),IF(INDEX(Команды!$A$2:$AN$7500,MATCH(P$3,Команды!$A$2:$A$7500,0),$E73+2)=Команды!$AJ$9,TRUE,FALSE),IF(INDEX(Команды!$A$2:$AN$7500,MATCH(P$3,Команды!$A$2:$A$7500,0),$E73+2)=Команды!$AJ$10,TRUE,FALSE),IF(INDEX(Команды!$A$2:$AN$7500,MATCH(P$3,Команды!$A$2:$A$7500,0),$E73+2)=Команды!$AJ$11,TRUE,FALSE),IF(INDEX(Команды!$A$2:$AN$7500,MATCH(P$3,Команды!$A$2:$A$7500,0),$E73+2)=Команды!$AJ$12,TRUE,FALSE),IF(INDEX(Команды!$A$2:$AN$7500,MATCH(P$3,Команды!$A$2:$A$7500,0),$E73+2)=Команды!$AJ$13,TRUE,FALSE),IF(INDEX(Команды!$A$2:$AN$7500,MATCH(P$3,Команды!$A$2:$A$7500,0),$E73+2)=Команды!$AJ$14,TRUE,FALSE),IF(INDEX(Команды!$A$2:$AN$7500,MATCH(P$3,Команды!$A$2:$A$7500,0),$E73+2)=Команды!$AJ$15,TRUE,FALSE),IF(INDEX(Команды!$A$2:$AN$7500,MATCH(P$3,Команды!$A$2:$A$7500,0),$E73+2)=Команды!$AJ$16,TRUE,FALSE),IF(INDEX(Команды!$A$2:$AN$7500,MATCH(P$3,Команды!$A$2:$A$7500,0),$E73+2)=Команды!$AJ$17,TRUE,FALSE),IF(INDEX(Команды!$A$2:$AN$7500,MATCH(P$3,Команды!$A$2:$A$7500,0),$E73+2)=Команды!$AJ$18,TRUE,FALSE),IF(INDEX(Команды!$A$2:$AN$7500,MATCH(P$3,Команды!$A$2:$A$7500,0),$E73+2)=Команды!$AJ$19,TRUE,FALSE)),INDEX(Команды!$AJ$2:$AL$19,MATCH(INDEX(Команды!$A$2:$AN$7500,MATCH(P$3,Команды!$A$2:$A$7500,0),$E73+2),Команды!$AJ$2:$AJ$19,0),3),0)</f>
        <v>В</v>
      </c>
      <c r="R73" s="342"/>
      <c r="S73" s="174">
        <f>IF(OR(IF(INDEX(Команды!$A$2:$AN$7500,MATCH(S$3,Команды!$A$2:$A$7500,0),$E73+2)=Команды!$AJ$2,TRUE,FALSE),IF(INDEX(Команды!$A$2:$AN$7500,MATCH(S$3,Команды!$A$2:$A$7500,0),$E73+2)=Команды!$AJ$3,TRUE,FALSE),IF(INDEX(Команды!$A$2:$AN$7500,MATCH(S$3,Команды!$A$2:$A$7500,0),$E73+2)=Команды!$AJ$4,TRUE,FALSE),IF(INDEX(Команды!$A$2:$AN$7500,MATCH(S$3,Команды!$A$2:$A$7500,0),$E73+2)=Команды!$AJ$5,TRUE,FALSE),IF(INDEX(Команды!$A$2:$AN$7500,MATCH(S$3,Команды!$A$2:$A$7500,0),$E73+2)=Команды!$AJ$6,TRUE,FALSE),IF(INDEX(Команды!$A$2:$AN$7500,MATCH(S$3,Команды!$A$2:$A$7500,0),$E73+2)=Команды!$AJ$7,TRUE,FALSE),IF(INDEX(Команды!$A$2:$AN$7500,MATCH(S$3,Команды!$A$2:$A$7500,0),$E73+2)=Команды!$AJ$8,TRUE,FALSE),IF(INDEX(Команды!$A$2:$AN$7500,MATCH(S$3,Команды!$A$2:$A$7500,0),$E73+2)=Команды!$AJ$9,TRUE,FALSE),IF(INDEX(Команды!$A$2:$AN$7500,MATCH(S$3,Команды!$A$2:$A$7500,0),$E73+2)=Команды!$AJ$10,TRUE,FALSE),IF(INDEX(Команды!$A$2:$AN$7500,MATCH(S$3,Команды!$A$2:$A$7500,0),$E73+2)=Команды!$AJ$11,TRUE,FALSE),IF(INDEX(Команды!$A$2:$AN$7500,MATCH(S$3,Команды!$A$2:$A$7500,0),$E73+2)=Команды!$AJ$12,TRUE,FALSE),IF(INDEX(Команды!$A$2:$AN$7500,MATCH(S$3,Команды!$A$2:$A$7500,0),$E73+2)=Команды!$AJ$13,TRUE,FALSE),IF(INDEX(Команды!$A$2:$AN$7500,MATCH(S$3,Команды!$A$2:$A$7500,0),$E73+2)=Команды!$AJ$14,TRUE,FALSE),IF(INDEX(Команды!$A$2:$AN$7500,MATCH(S$3,Команды!$A$2:$A$7500,0),$E73+2)=Команды!$AJ$15,TRUE,FALSE),IF(INDEX(Команды!$A$2:$AN$7500,MATCH(S$3,Команды!$A$2:$A$7500,0),$E73+2)=Команды!$AJ$16,TRUE,FALSE),,IF(INDEX(Команды!$A$2:$AN$7500,MATCH(S$3,Команды!$A$2:$A$7500,0),$E73+2)=Команды!$AJ$17,TRUE,FALSE),,IF(INDEX(Команды!$A$2:$AN$7500,MATCH(S$3,Команды!$A$2:$A$7500,0),$E73+2)=Команды!$AJ$18,TRUE,FALSE),,IF(INDEX(Команды!$A$2:$AN$7500,MATCH(S$3,Команды!$A$2:$A$7500,0),$E73+2)=Команды!$AJ$19,TRUE,FALSE)),INDEX(Команды!$AJ$2:$AK$19,MATCH(INDEX(Команды!$A$2:$AN$7500,MATCH(S$3,Команды!$A$2:$A$7500,0),$E73+2),Команды!$AJ$2:$AJ$19,0),2),0)</f>
        <v>0.45833333333333331</v>
      </c>
      <c r="T73" s="175">
        <f>IF(OR(IF(INDEX(Команды!$A$2:$AN$7500,MATCH(S$3,Команды!$A$2:$A$7500,0),$E73+2)=Команды!$AJ$2,TRUE,FALSE),IF(INDEX(Команды!$A$2:$AN$7500,MATCH(S$3,Команды!$A$2:$A$7500,0),$E73+2)=Команды!$AJ$3,TRUE,FALSE),IF(INDEX(Команды!$A$2:$AN$7500,MATCH(S$3,Команды!$A$2:$A$7500,0),$E73+2)=Команды!$AJ$4,TRUE,FALSE),IF(INDEX(Команды!$A$2:$AN$7500,MATCH(S$3,Команды!$A$2:$A$7500,0),$E73+2)=Команды!$AJ$5,TRUE,FALSE),IF(INDEX(Команды!$A$2:$AN$7500,MATCH(S$3,Команды!$A$2:$A$7500,0),$E73+2)=Команды!$AJ$6,TRUE,FALSE),IF(INDEX(Команды!$A$2:$AN$7500,MATCH(S$3,Команды!$A$2:$A$7500,0),$E73+2)=Команды!$AJ$7,TRUE,FALSE),IF(INDEX(Команды!$A$2:$AN$7500,MATCH(S$3,Команды!$A$2:$A$7500,0),$E73+2)=Команды!$AJ$8,TRUE,FALSE),IF(INDEX(Команды!$A$2:$AN$7500,MATCH(S$3,Команды!$A$2:$A$7500,0),$E73+2)=Команды!$AJ$9,TRUE,FALSE),IF(INDEX(Команды!$A$2:$AN$7500,MATCH(S$3,Команды!$A$2:$A$7500,0),$E73+2)=Команды!$AJ$10,TRUE,FALSE),IF(INDEX(Команды!$A$2:$AN$7500,MATCH(S$3,Команды!$A$2:$A$7500,0),$E73+2)=Команды!$AJ$11,TRUE,FALSE),IF(INDEX(Команды!$A$2:$AN$7500,MATCH(S$3,Команды!$A$2:$A$7500,0),$E73+2)=Команды!$AJ$12,TRUE,FALSE),IF(INDEX(Команды!$A$2:$AN$7500,MATCH(S$3,Команды!$A$2:$A$7500,0),$E73+2)=Команды!$AJ$13,TRUE,FALSE),IF(INDEX(Команды!$A$2:$AN$7500,MATCH(S$3,Команды!$A$2:$A$7500,0),$E73+2)=Команды!$AJ$14,TRUE,FALSE),IF(INDEX(Команды!$A$2:$AN$7500,MATCH(S$3,Команды!$A$2:$A$7500,0),$E73+2)=Команды!$AJ$15,TRUE,FALSE),IF(INDEX(Команды!$A$2:$AN$7500,MATCH(S$3,Команды!$A$2:$A$7500,0),$E73+2)=Команды!$AJ$16,TRUE,FALSE),IF(INDEX(Команды!$A$2:$AN$7500,MATCH(S$3,Команды!$A$2:$A$7500,0),$E73+2)=Команды!$AJ$17,TRUE,FALSE),IF(INDEX(Команды!$A$2:$AN$7500,MATCH(S$3,Команды!$A$2:$A$7500,0),$E73+2)=Команды!$AJ$18,TRUE,FALSE),IF(INDEX(Команды!$A$2:$AN$7500,MATCH(S$3,Команды!$A$2:$A$7500,0),$E73+2)=Команды!$AJ$19,TRUE,FALSE)),INDEX(Команды!$AJ$2:$AL$19,MATCH(INDEX(Команды!$A$2:$AN$7500,MATCH(S$3,Команды!$A$2:$A$7500,0),$E73+2),Команды!$AJ$2:$AJ$19,0),3),0)</f>
        <v>0.83333333333333337</v>
      </c>
      <c r="U73" s="342"/>
      <c r="V73" s="174">
        <f>IF(OR(IF(INDEX(Команды!$A$2:$AN$7500,MATCH(V$3,Команды!$A$2:$A$7500,0),$E73+2)=Команды!$AJ$2,TRUE,FALSE),IF(INDEX(Команды!$A$2:$AN$7500,MATCH(V$3,Команды!$A$2:$A$7500,0),$E73+2)=Команды!$AJ$3,TRUE,FALSE),IF(INDEX(Команды!$A$2:$AN$7500,MATCH(V$3,Команды!$A$2:$A$7500,0),$E73+2)=Команды!$AJ$4,TRUE,FALSE),IF(INDEX(Команды!$A$2:$AN$7500,MATCH(V$3,Команды!$A$2:$A$7500,0),$E73+2)=Команды!$AJ$5,TRUE,FALSE),IF(INDEX(Команды!$A$2:$AN$7500,MATCH(V$3,Команды!$A$2:$A$7500,0),$E73+2)=Команды!$AJ$6,TRUE,FALSE),IF(INDEX(Команды!$A$2:$AN$7500,MATCH(V$3,Команды!$A$2:$A$7500,0),$E73+2)=Команды!$AJ$7,TRUE,FALSE),IF(INDEX(Команды!$A$2:$AN$7500,MATCH(V$3,Команды!$A$2:$A$7500,0),$E73+2)=Команды!$AJ$8,TRUE,FALSE),IF(INDEX(Команды!$A$2:$AN$7500,MATCH(V$3,Команды!$A$2:$A$7500,0),$E73+2)=Команды!$AJ$9,TRUE,FALSE),IF(INDEX(Команды!$A$2:$AN$7500,MATCH(V$3,Команды!$A$2:$A$7500,0),$E73+2)=Команды!$AJ$10,TRUE,FALSE),IF(INDEX(Команды!$A$2:$AN$7500,MATCH(V$3,Команды!$A$2:$A$7500,0),$E73+2)=Команды!$AJ$11,TRUE,FALSE),IF(INDEX(Команды!$A$2:$AN$7500,MATCH(V$3,Команды!$A$2:$A$7500,0),$E73+2)=Команды!$AJ$12,TRUE,FALSE),IF(INDEX(Команды!$A$2:$AN$7500,MATCH(V$3,Команды!$A$2:$A$7500,0),$E73+2)=Команды!$AJ$13,TRUE,FALSE),IF(INDEX(Команды!$A$2:$AN$7500,MATCH(V$3,Команды!$A$2:$A$7500,0),$E73+2)=Команды!$AJ$14,TRUE,FALSE),IF(INDEX(Команды!$A$2:$AN$7500,MATCH(V$3,Команды!$A$2:$A$7500,0),$E73+2)=Команды!$AJ$15,TRUE,FALSE),IF(INDEX(Команды!$A$2:$AN$7500,MATCH(V$3,Команды!$A$2:$A$7500,0),$E73+2)=Команды!$AJ$16,TRUE,FALSE),,IF(INDEX(Команды!$A$2:$AN$7500,MATCH(V$3,Команды!$A$2:$A$7500,0),$E73+2)=Команды!$AJ$17,TRUE,FALSE),,IF(INDEX(Команды!$A$2:$AN$7500,MATCH(V$3,Команды!$A$2:$A$7500,0),$E73+2)=Команды!$AJ$18,TRUE,FALSE),,IF(INDEX(Команды!$A$2:$AN$7500,MATCH(V$3,Команды!$A$2:$A$7500,0),$E73+2)=Команды!$AJ$19,TRUE,FALSE)),INDEX(Команды!$AJ$2:$AK$19,MATCH(INDEX(Команды!$A$2:$AN$7500,MATCH(V$3,Команды!$A$2:$A$7500,0),$E73+2),Команды!$AJ$2:$AJ$19,0),2),0)</f>
        <v>0.45833333333333331</v>
      </c>
      <c r="W73" s="175">
        <f>IF(OR(IF(INDEX(Команды!$A$2:$AN$7500,MATCH(V$3,Команды!$A$2:$A$7500,0),$E73+2)=Команды!$AJ$2,TRUE,FALSE),IF(INDEX(Команды!$A$2:$AN$7500,MATCH(V$3,Команды!$A$2:$A$7500,0),$E73+2)=Команды!$AJ$3,TRUE,FALSE),IF(INDEX(Команды!$A$2:$AN$7500,MATCH(V$3,Команды!$A$2:$A$7500,0),$E73+2)=Команды!$AJ$4,TRUE,FALSE),IF(INDEX(Команды!$A$2:$AN$7500,MATCH(V$3,Команды!$A$2:$A$7500,0),$E73+2)=Команды!$AJ$5,TRUE,FALSE),IF(INDEX(Команды!$A$2:$AN$7500,MATCH(V$3,Команды!$A$2:$A$7500,0),$E73+2)=Команды!$AJ$6,TRUE,FALSE),IF(INDEX(Команды!$A$2:$AN$7500,MATCH(V$3,Команды!$A$2:$A$7500,0),$E73+2)=Команды!$AJ$7,TRUE,FALSE),IF(INDEX(Команды!$A$2:$AN$7500,MATCH(V$3,Команды!$A$2:$A$7500,0),$E73+2)=Команды!$AJ$8,TRUE,FALSE),IF(INDEX(Команды!$A$2:$AN$7500,MATCH(V$3,Команды!$A$2:$A$7500,0),$E73+2)=Команды!$AJ$9,TRUE,FALSE),IF(INDEX(Команды!$A$2:$AN$7500,MATCH(V$3,Команды!$A$2:$A$7500,0),$E73+2)=Команды!$AJ$10,TRUE,FALSE),IF(INDEX(Команды!$A$2:$AN$7500,MATCH(V$3,Команды!$A$2:$A$7500,0),$E73+2)=Команды!$AJ$11,TRUE,FALSE),IF(INDEX(Команды!$A$2:$AN$7500,MATCH(V$3,Команды!$A$2:$A$7500,0),$E73+2)=Команды!$AJ$12,TRUE,FALSE),IF(INDEX(Команды!$A$2:$AN$7500,MATCH(V$3,Команды!$A$2:$A$7500,0),$E73+2)=Команды!$AJ$13,TRUE,FALSE),IF(INDEX(Команды!$A$2:$AN$7500,MATCH(V$3,Команды!$A$2:$A$7500,0),$E73+2)=Команды!$AJ$14,TRUE,FALSE),IF(INDEX(Команды!$A$2:$AN$7500,MATCH(V$3,Команды!$A$2:$A$7500,0),$E73+2)=Команды!$AJ$15,TRUE,FALSE),IF(INDEX(Команды!$A$2:$AN$7500,MATCH(V$3,Команды!$A$2:$A$7500,0),$E73+2)=Команды!$AJ$16,TRUE,FALSE),IF(INDEX(Команды!$A$2:$AN$7500,MATCH(V$3,Команды!$A$2:$A$7500,0),$E73+2)=Команды!$AJ$17,TRUE,FALSE),IF(INDEX(Команды!$A$2:$AN$7500,MATCH(V$3,Команды!$A$2:$A$7500,0),$E73+2)=Команды!$AJ$18,TRUE,FALSE),IF(INDEX(Команды!$A$2:$AN$7500,MATCH(V$3,Команды!$A$2:$A$7500,0),$E73+2)=Команды!$AJ$19,TRUE,FALSE)),INDEX(Команды!$AJ$2:$AL$19,MATCH(INDEX(Команды!$A$2:$AN$7500,MATCH(V$3,Команды!$A$2:$A$7500,0),$E73+2),Команды!$AJ$2:$AJ$19,0),3),0)</f>
        <v>0.83333333333333337</v>
      </c>
      <c r="X73" s="342"/>
      <c r="Y73" s="174">
        <f>IF(OR(IF(INDEX(Команды!$A$2:$AN$7500,MATCH(Y$3,Команды!$A$2:$A$7500,0),$E73+2)=Команды!$AJ$2,TRUE,FALSE),IF(INDEX(Команды!$A$2:$AN$7500,MATCH(Y$3,Команды!$A$2:$A$7500,0),$E73+2)=Команды!$AJ$3,TRUE,FALSE),IF(INDEX(Команды!$A$2:$AN$7500,MATCH(Y$3,Команды!$A$2:$A$7500,0),$E73+2)=Команды!$AJ$4,TRUE,FALSE),IF(INDEX(Команды!$A$2:$AN$7500,MATCH(Y$3,Команды!$A$2:$A$7500,0),$E73+2)=Команды!$AJ$5,TRUE,FALSE),IF(INDEX(Команды!$A$2:$AN$7500,MATCH(Y$3,Команды!$A$2:$A$7500,0),$E73+2)=Команды!$AJ$6,TRUE,FALSE),IF(INDEX(Команды!$A$2:$AN$7500,MATCH(Y$3,Команды!$A$2:$A$7500,0),$E73+2)=Команды!$AJ$7,TRUE,FALSE),IF(INDEX(Команды!$A$2:$AN$7500,MATCH(Y$3,Команды!$A$2:$A$7500,0),$E73+2)=Команды!$AJ$8,TRUE,FALSE),IF(INDEX(Команды!$A$2:$AN$7500,MATCH(Y$3,Команды!$A$2:$A$7500,0),$E73+2)=Команды!$AJ$9,TRUE,FALSE),IF(INDEX(Команды!$A$2:$AN$7500,MATCH(Y$3,Команды!$A$2:$A$7500,0),$E73+2)=Команды!$AJ$10,TRUE,FALSE),IF(INDEX(Команды!$A$2:$AN$7500,MATCH(Y$3,Команды!$A$2:$A$7500,0),$E73+2)=Команды!$AJ$11,TRUE,FALSE),IF(INDEX(Команды!$A$2:$AN$7500,MATCH(Y$3,Команды!$A$2:$A$7500,0),$E73+2)=Команды!$AJ$12,TRUE,FALSE),IF(INDEX(Команды!$A$2:$AN$7500,MATCH(Y$3,Команды!$A$2:$A$7500,0),$E73+2)=Команды!$AJ$13,TRUE,FALSE),IF(INDEX(Команды!$A$2:$AN$7500,MATCH(Y$3,Команды!$A$2:$A$7500,0),$E73+2)=Команды!$AJ$14,TRUE,FALSE),IF(INDEX(Команды!$A$2:$AN$7500,MATCH(Y$3,Команды!$A$2:$A$7500,0),$E73+2)=Команды!$AJ$15,TRUE,FALSE),IF(INDEX(Команды!$A$2:$AN$7500,MATCH(Y$3,Команды!$A$2:$A$7500,0),$E73+2)=Команды!$AJ$16,TRUE,FALSE),,IF(INDEX(Команды!$A$2:$AN$7500,MATCH(Y$3,Команды!$A$2:$A$7500,0),$E73+2)=Команды!$AJ$17,TRUE,FALSE),,IF(INDEX(Команды!$A$2:$AN$7500,MATCH(Y$3,Команды!$A$2:$A$7500,0),$E73+2)=Команды!$AJ$18,TRUE,FALSE),,IF(INDEX(Команды!$A$2:$AN$7500,MATCH(Y$3,Команды!$A$2:$A$7500,0),$E73+2)=Команды!$AJ$19,TRUE,FALSE)),INDEX(Команды!$AJ$2:$AK$19,MATCH(INDEX(Команды!$A$2:$AN$7500,MATCH(Y$3,Команды!$A$2:$A$7500,0),$E73+2),Команды!$AJ$2:$AJ$19,0),2),0)</f>
        <v>0.5</v>
      </c>
      <c r="Z73" s="175">
        <f>IF(OR(IF(INDEX(Команды!$A$2:$AN$7500,MATCH(Y$3,Команды!$A$2:$A$7500,0),$E73+2)=Команды!$AJ$2,TRUE,FALSE),IF(INDEX(Команды!$A$2:$AN$7500,MATCH(Y$3,Команды!$A$2:$A$7500,0),$E73+2)=Команды!$AJ$3,TRUE,FALSE),IF(INDEX(Команды!$A$2:$AN$7500,MATCH(Y$3,Команды!$A$2:$A$7500,0),$E73+2)=Команды!$AJ$4,TRUE,FALSE),IF(INDEX(Команды!$A$2:$AN$7500,MATCH(Y$3,Команды!$A$2:$A$7500,0),$E73+2)=Команды!$AJ$5,TRUE,FALSE),IF(INDEX(Команды!$A$2:$AN$7500,MATCH(Y$3,Команды!$A$2:$A$7500,0),$E73+2)=Команды!$AJ$6,TRUE,FALSE),IF(INDEX(Команды!$A$2:$AN$7500,MATCH(Y$3,Команды!$A$2:$A$7500,0),$E73+2)=Команды!$AJ$7,TRUE,FALSE),IF(INDEX(Команды!$A$2:$AN$7500,MATCH(Y$3,Команды!$A$2:$A$7500,0),$E73+2)=Команды!$AJ$8,TRUE,FALSE),IF(INDEX(Команды!$A$2:$AN$7500,MATCH(Y$3,Команды!$A$2:$A$7500,0),$E73+2)=Команды!$AJ$9,TRUE,FALSE),IF(INDEX(Команды!$A$2:$AN$7500,MATCH(Y$3,Команды!$A$2:$A$7500,0),$E73+2)=Команды!$AJ$10,TRUE,FALSE),IF(INDEX(Команды!$A$2:$AN$7500,MATCH(Y$3,Команды!$A$2:$A$7500,0),$E73+2)=Команды!$AJ$11,TRUE,FALSE),IF(INDEX(Команды!$A$2:$AN$7500,MATCH(Y$3,Команды!$A$2:$A$7500,0),$E73+2)=Команды!$AJ$12,TRUE,FALSE),IF(INDEX(Команды!$A$2:$AN$7500,MATCH(Y$3,Команды!$A$2:$A$7500,0),$E73+2)=Команды!$AJ$13,TRUE,FALSE),IF(INDEX(Команды!$A$2:$AN$7500,MATCH(Y$3,Команды!$A$2:$A$7500,0),$E73+2)=Команды!$AJ$14,TRUE,FALSE),IF(INDEX(Команды!$A$2:$AN$7500,MATCH(Y$3,Команды!$A$2:$A$7500,0),$E73+2)=Команды!$AJ$15,TRUE,FALSE),IF(INDEX(Команды!$A$2:$AN$7500,MATCH(Y$3,Команды!$A$2:$A$7500,0),$E73+2)=Команды!$AJ$16,TRUE,FALSE),IF(INDEX(Команды!$A$2:$AN$7500,MATCH(Y$3,Команды!$A$2:$A$7500,0),$E73+2)=Команды!$AJ$17,TRUE,FALSE),IF(INDEX(Команды!$A$2:$AN$7500,MATCH(Y$3,Команды!$A$2:$A$7500,0),$E73+2)=Команды!$AJ$18,TRUE,FALSE),IF(INDEX(Команды!$A$2:$AN$7500,MATCH(Y$3,Команды!$A$2:$A$7500,0),$E73+2)=Команды!$AJ$19,TRUE,FALSE)),INDEX(Команды!$AJ$2:$AL$19,MATCH(INDEX(Команды!$A$2:$AN$7500,MATCH(Y$3,Команды!$A$2:$A$7500,0),$E73+2),Команды!$AJ$2:$AJ$19,0),3),0)</f>
        <v>0.875</v>
      </c>
      <c r="AA73" s="342"/>
      <c r="AB73" s="174">
        <f>IF(OR(IF(INDEX(Команды!$A$2:$AN$7500,MATCH(AB$3,Команды!$A$2:$A$7500,0),$E73+2)=Команды!$AJ$2,TRUE,FALSE),IF(INDEX(Команды!$A$2:$AN$7500,MATCH(AB$3,Команды!$A$2:$A$7500,0),$E73+2)=Команды!$AJ$3,TRUE,FALSE),IF(INDEX(Команды!$A$2:$AN$7500,MATCH(AB$3,Команды!$A$2:$A$7500,0),$E73+2)=Команды!$AJ$4,TRUE,FALSE),IF(INDEX(Команды!$A$2:$AN$7500,MATCH(AB$3,Команды!$A$2:$A$7500,0),$E73+2)=Команды!$AJ$5,TRUE,FALSE),IF(INDEX(Команды!$A$2:$AN$7500,MATCH(AB$3,Команды!$A$2:$A$7500,0),$E73+2)=Команды!$AJ$6,TRUE,FALSE),IF(INDEX(Команды!$A$2:$AN$7500,MATCH(AB$3,Команды!$A$2:$A$7500,0),$E73+2)=Команды!$AJ$7,TRUE,FALSE),IF(INDEX(Команды!$A$2:$AN$7500,MATCH(AB$3,Команды!$A$2:$A$7500,0),$E73+2)=Команды!$AJ$8,TRUE,FALSE),IF(INDEX(Команды!$A$2:$AN$7500,MATCH(AB$3,Команды!$A$2:$A$7500,0),$E73+2)=Команды!$AJ$9,TRUE,FALSE),IF(INDEX(Команды!$A$2:$AN$7500,MATCH(AB$3,Команды!$A$2:$A$7500,0),$E73+2)=Команды!$AJ$10,TRUE,FALSE),IF(INDEX(Команды!$A$2:$AN$7500,MATCH(AB$3,Команды!$A$2:$A$7500,0),$E73+2)=Команды!$AJ$11,TRUE,FALSE),IF(INDEX(Команды!$A$2:$AN$7500,MATCH(AB$3,Команды!$A$2:$A$7500,0),$E73+2)=Команды!$AJ$12,TRUE,FALSE),IF(INDEX(Команды!$A$2:$AN$7500,MATCH(AB$3,Команды!$A$2:$A$7500,0),$E73+2)=Команды!$AJ$13,TRUE,FALSE),IF(INDEX(Команды!$A$2:$AN$7500,MATCH(AB$3,Команды!$A$2:$A$7500,0),$E73+2)=Команды!$AJ$14,TRUE,FALSE),IF(INDEX(Команды!$A$2:$AN$7500,MATCH(AB$3,Команды!$A$2:$A$7500,0),$E73+2)=Команды!$AJ$15,TRUE,FALSE),IF(INDEX(Команды!$A$2:$AN$7500,MATCH(AB$3,Команды!$A$2:$A$7500,0),$E73+2)=Команды!$AJ$16,TRUE,FALSE),,IF(INDEX(Команды!$A$2:$AN$7500,MATCH(AB$3,Команды!$A$2:$A$7500,0),$E73+2)=Команды!$AJ$17,TRUE,FALSE),,IF(INDEX(Команды!$A$2:$AN$7500,MATCH(AB$3,Команды!$A$2:$A$7500,0),$E73+2)=Команды!$AJ$18,TRUE,FALSE),,IF(INDEX(Команды!$A$2:$AN$7500,MATCH(AB$3,Команды!$A$2:$A$7500,0),$E73+2)=Команды!$AJ$19,TRUE,FALSE)),INDEX(Команды!$AJ$2:$AK$19,MATCH(INDEX(Команды!$A$2:$AN$7500,MATCH(AB$3,Команды!$A$2:$A$7500,0),$E73+2),Команды!$AJ$2:$AJ$19,0),2),0)</f>
        <v>0.5</v>
      </c>
      <c r="AC73" s="175">
        <f>IF(OR(IF(INDEX(Команды!$A$2:$AN$7500,MATCH(AB$3,Команды!$A$2:$A$7500,0),$E73+2)=Команды!$AJ$2,TRUE,FALSE),IF(INDEX(Команды!$A$2:$AN$7500,MATCH(AB$3,Команды!$A$2:$A$7500,0),$E73+2)=Команды!$AJ$3,TRUE,FALSE),IF(INDEX(Команды!$A$2:$AN$7500,MATCH(AB$3,Команды!$A$2:$A$7500,0),$E73+2)=Команды!$AJ$4,TRUE,FALSE),IF(INDEX(Команды!$A$2:$AN$7500,MATCH(AB$3,Команды!$A$2:$A$7500,0),$E73+2)=Команды!$AJ$5,TRUE,FALSE),IF(INDEX(Команды!$A$2:$AN$7500,MATCH(AB$3,Команды!$A$2:$A$7500,0),$E73+2)=Команды!$AJ$6,TRUE,FALSE),IF(INDEX(Команды!$A$2:$AN$7500,MATCH(AB$3,Команды!$A$2:$A$7500,0),$E73+2)=Команды!$AJ$7,TRUE,FALSE),IF(INDEX(Команды!$A$2:$AN$7500,MATCH(AB$3,Команды!$A$2:$A$7500,0),$E73+2)=Команды!$AJ$8,TRUE,FALSE),IF(INDEX(Команды!$A$2:$AN$7500,MATCH(AB$3,Команды!$A$2:$A$7500,0),$E73+2)=Команды!$AJ$9,TRUE,FALSE),IF(INDEX(Команды!$A$2:$AN$7500,MATCH(AB$3,Команды!$A$2:$A$7500,0),$E73+2)=Команды!$AJ$10,TRUE,FALSE),IF(INDEX(Команды!$A$2:$AN$7500,MATCH(AB$3,Команды!$A$2:$A$7500,0),$E73+2)=Команды!$AJ$11,TRUE,FALSE),IF(INDEX(Команды!$A$2:$AN$7500,MATCH(AB$3,Команды!$A$2:$A$7500,0),$E73+2)=Команды!$AJ$12,TRUE,FALSE),IF(INDEX(Команды!$A$2:$AN$7500,MATCH(AB$3,Команды!$A$2:$A$7500,0),$E73+2)=Команды!$AJ$13,TRUE,FALSE),IF(INDEX(Команды!$A$2:$AN$7500,MATCH(AB$3,Команды!$A$2:$A$7500,0),$E73+2)=Команды!$AJ$14,TRUE,FALSE),IF(INDEX(Команды!$A$2:$AN$7500,MATCH(AB$3,Команды!$A$2:$A$7500,0),$E73+2)=Команды!$AJ$15,TRUE,FALSE),IF(INDEX(Команды!$A$2:$AN$7500,MATCH(AB$3,Команды!$A$2:$A$7500,0),$E73+2)=Команды!$AJ$16,TRUE,FALSE),IF(INDEX(Команды!$A$2:$AN$7500,MATCH(AB$3,Команды!$A$2:$A$7500,0),$E73+2)=Команды!$AJ$17,TRUE,FALSE),IF(INDEX(Команды!$A$2:$AN$7500,MATCH(AB$3,Команды!$A$2:$A$7500,0),$E73+2)=Команды!$AJ$18,TRUE,FALSE),IF(INDEX(Команды!$A$2:$AN$7500,MATCH(AB$3,Команды!$A$2:$A$7500,0),$E73+2)=Команды!$AJ$19,TRUE,FALSE)),INDEX(Команды!$AJ$2:$AL$19,MATCH(INDEX(Команды!$A$2:$AN$7500,MATCH(AB$3,Команды!$A$2:$A$7500,0),$E73+2),Команды!$AJ$2:$AJ$19,0),3),0)</f>
        <v>0.875</v>
      </c>
      <c r="AD73" s="342"/>
      <c r="AE73" s="174" t="str">
        <f>IF(OR(IF(INDEX(Команды!$A$2:$AN$7500,MATCH(AE$3,Команды!$A$2:$A$7500,0),$E73+2)=Команды!$AJ$2,TRUE,FALSE),IF(INDEX(Команды!$A$2:$AN$7500,MATCH(AE$3,Команды!$A$2:$A$7500,0),$E73+2)=Команды!$AJ$3,TRUE,FALSE),IF(INDEX(Команды!$A$2:$AN$7500,MATCH(AE$3,Команды!$A$2:$A$7500,0),$E73+2)=Команды!$AJ$4,TRUE,FALSE),IF(INDEX(Команды!$A$2:$AN$7500,MATCH(AE$3,Команды!$A$2:$A$7500,0),$E73+2)=Команды!$AJ$5,TRUE,FALSE),IF(INDEX(Команды!$A$2:$AN$7500,MATCH(AE$3,Команды!$A$2:$A$7500,0),$E73+2)=Команды!$AJ$6,TRUE,FALSE),IF(INDEX(Команды!$A$2:$AN$7500,MATCH(AE$3,Команды!$A$2:$A$7500,0),$E73+2)=Команды!$AJ$7,TRUE,FALSE),IF(INDEX(Команды!$A$2:$AN$7500,MATCH(AE$3,Команды!$A$2:$A$7500,0),$E73+2)=Команды!$AJ$8,TRUE,FALSE),IF(INDEX(Команды!$A$2:$AN$7500,MATCH(AE$3,Команды!$A$2:$A$7500,0),$E73+2)=Команды!$AJ$9,TRUE,FALSE),IF(INDEX(Команды!$A$2:$AN$7500,MATCH(AE$3,Команды!$A$2:$A$7500,0),$E73+2)=Команды!$AJ$10,TRUE,FALSE),IF(INDEX(Команды!$A$2:$AN$7500,MATCH(AE$3,Команды!$A$2:$A$7500,0),$E73+2)=Команды!$AJ$11,TRUE,FALSE),IF(INDEX(Команды!$A$2:$AN$7500,MATCH(AE$3,Команды!$A$2:$A$7500,0),$E73+2)=Команды!$AJ$12,TRUE,FALSE),IF(INDEX(Команды!$A$2:$AN$7500,MATCH(AE$3,Команды!$A$2:$A$7500,0),$E73+2)=Команды!$AJ$13,TRUE,FALSE),IF(INDEX(Команды!$A$2:$AN$7500,MATCH(AE$3,Команды!$A$2:$A$7500,0),$E73+2)=Команды!$AJ$14,TRUE,FALSE),IF(INDEX(Команды!$A$2:$AN$7500,MATCH(AE$3,Команды!$A$2:$A$7500,0),$E73+2)=Команды!$AJ$15,TRUE,FALSE),IF(INDEX(Команды!$A$2:$AN$7500,MATCH(AE$3,Команды!$A$2:$A$7500,0),$E73+2)=Команды!$AJ$16,TRUE,FALSE),,IF(INDEX(Команды!$A$2:$AN$7500,MATCH(AE$3,Команды!$A$2:$A$7500,0),$E73+2)=Команды!$AJ$17,TRUE,FALSE),,IF(INDEX(Команды!$A$2:$AN$7500,MATCH(AE$3,Команды!$A$2:$A$7500,0),$E73+2)=Команды!$AJ$18,TRUE,FALSE),,IF(INDEX(Команды!$A$2:$AN$7500,MATCH(AE$3,Команды!$A$2:$A$7500,0),$E73+2)=Команды!$AJ$19,TRUE,FALSE)),INDEX(Команды!$AJ$2:$AK$19,MATCH(INDEX(Команды!$A$2:$AN$7500,MATCH(AE$3,Команды!$A$2:$A$7500,0),$E73+2),Команды!$AJ$2:$AJ$19,0),2),0)</f>
        <v>В</v>
      </c>
      <c r="AF73" s="175" t="str">
        <f>IF(OR(IF(INDEX(Команды!$A$2:$AN$7500,MATCH(AE$3,Команды!$A$2:$A$7500,0),$E73+2)=Команды!$AJ$2,TRUE,FALSE),IF(INDEX(Команды!$A$2:$AN$7500,MATCH(AE$3,Команды!$A$2:$A$7500,0),$E73+2)=Команды!$AJ$3,TRUE,FALSE),IF(INDEX(Команды!$A$2:$AN$7500,MATCH(AE$3,Команды!$A$2:$A$7500,0),$E73+2)=Команды!$AJ$4,TRUE,FALSE),IF(INDEX(Команды!$A$2:$AN$7500,MATCH(AE$3,Команды!$A$2:$A$7500,0),$E73+2)=Команды!$AJ$5,TRUE,FALSE),IF(INDEX(Команды!$A$2:$AN$7500,MATCH(AE$3,Команды!$A$2:$A$7500,0),$E73+2)=Команды!$AJ$6,TRUE,FALSE),IF(INDEX(Команды!$A$2:$AN$7500,MATCH(AE$3,Команды!$A$2:$A$7500,0),$E73+2)=Команды!$AJ$7,TRUE,FALSE),IF(INDEX(Команды!$A$2:$AN$7500,MATCH(AE$3,Команды!$A$2:$A$7500,0),$E73+2)=Команды!$AJ$8,TRUE,FALSE),IF(INDEX(Команды!$A$2:$AN$7500,MATCH(AE$3,Команды!$A$2:$A$7500,0),$E73+2)=Команды!$AJ$9,TRUE,FALSE),IF(INDEX(Команды!$A$2:$AN$7500,MATCH(AE$3,Команды!$A$2:$A$7500,0),$E73+2)=Команды!$AJ$10,TRUE,FALSE),IF(INDEX(Команды!$A$2:$AN$7500,MATCH(AE$3,Команды!$A$2:$A$7500,0),$E73+2)=Команды!$AJ$11,TRUE,FALSE),IF(INDEX(Команды!$A$2:$AN$7500,MATCH(AE$3,Команды!$A$2:$A$7500,0),$E73+2)=Команды!$AJ$12,TRUE,FALSE),IF(INDEX(Команды!$A$2:$AN$7500,MATCH(AE$3,Команды!$A$2:$A$7500,0),$E73+2)=Команды!$AJ$13,TRUE,FALSE),IF(INDEX(Команды!$A$2:$AN$7500,MATCH(AE$3,Команды!$A$2:$A$7500,0),$E73+2)=Команды!$AJ$14,TRUE,FALSE),IF(INDEX(Команды!$A$2:$AN$7500,MATCH(AE$3,Команды!$A$2:$A$7500,0),$E73+2)=Команды!$AJ$15,TRUE,FALSE),IF(INDEX(Команды!$A$2:$AN$7500,MATCH(AE$3,Команды!$A$2:$A$7500,0),$E73+2)=Команды!$AJ$16,TRUE,FALSE),IF(INDEX(Команды!$A$2:$AN$7500,MATCH(AE$3,Команды!$A$2:$A$7500,0),$E73+2)=Команды!$AJ$17,TRUE,FALSE),IF(INDEX(Команды!$A$2:$AN$7500,MATCH(AE$3,Команды!$A$2:$A$7500,0),$E73+2)=Команды!$AJ$18,TRUE,FALSE),IF(INDEX(Команды!$A$2:$AN$7500,MATCH(AE$3,Команды!$A$2:$A$7500,0),$E73+2)=Команды!$AJ$19,TRUE,FALSE)),INDEX(Команды!$AJ$2:$AL$19,MATCH(INDEX(Команды!$A$2:$AN$7500,MATCH(AE$3,Команды!$A$2:$A$7500,0),$E73+2),Команды!$AJ$2:$AJ$19,0),3),0)</f>
        <v>В</v>
      </c>
      <c r="AG73" s="342"/>
      <c r="AH73" s="174" t="str">
        <f>IF(OR(IF(INDEX(Команды!$A$2:$AN$7500,MATCH(AH$3,Команды!$A$2:$A$7500,0),$E73+2)=Команды!$AJ$2,TRUE,FALSE),IF(INDEX(Команды!$A$2:$AN$7500,MATCH(AH$3,Команды!$A$2:$A$7500,0),$E73+2)=Команды!$AJ$3,TRUE,FALSE),IF(INDEX(Команды!$A$2:$AN$7500,MATCH(AH$3,Команды!$A$2:$A$7500,0),$E73+2)=Команды!$AJ$4,TRUE,FALSE),IF(INDEX(Команды!$A$2:$AN$7500,MATCH(AH$3,Команды!$A$2:$A$7500,0),$E73+2)=Команды!$AJ$5,TRUE,FALSE),IF(INDEX(Команды!$A$2:$AN$7500,MATCH(AH$3,Команды!$A$2:$A$7500,0),$E73+2)=Команды!$AJ$6,TRUE,FALSE),IF(INDEX(Команды!$A$2:$AN$7500,MATCH(AH$3,Команды!$A$2:$A$7500,0),$E73+2)=Команды!$AJ$7,TRUE,FALSE),IF(INDEX(Команды!$A$2:$AN$7500,MATCH(AH$3,Команды!$A$2:$A$7500,0),$E73+2)=Команды!$AJ$8,TRUE,FALSE),IF(INDEX(Команды!$A$2:$AN$7500,MATCH(AH$3,Команды!$A$2:$A$7500,0),$E73+2)=Команды!$AJ$9,TRUE,FALSE),IF(INDEX(Команды!$A$2:$AN$7500,MATCH(AH$3,Команды!$A$2:$A$7500,0),$E73+2)=Команды!$AJ$10,TRUE,FALSE),IF(INDEX(Команды!$A$2:$AN$7500,MATCH(AH$3,Команды!$A$2:$A$7500,0),$E73+2)=Команды!$AJ$11,TRUE,FALSE),IF(INDEX(Команды!$A$2:$AN$7500,MATCH(AH$3,Команды!$A$2:$A$7500,0),$E73+2)=Команды!$AJ$12,TRUE,FALSE),IF(INDEX(Команды!$A$2:$AN$7500,MATCH(AH$3,Команды!$A$2:$A$7500,0),$E73+2)=Команды!$AJ$13,TRUE,FALSE),IF(INDEX(Команды!$A$2:$AN$7500,MATCH(AH$3,Команды!$A$2:$A$7500,0),$E73+2)=Команды!$AJ$14,TRUE,FALSE),IF(INDEX(Команды!$A$2:$AN$7500,MATCH(AH$3,Команды!$A$2:$A$7500,0),$E73+2)=Команды!$AJ$15,TRUE,FALSE),IF(INDEX(Команды!$A$2:$AN$7500,MATCH(AH$3,Команды!$A$2:$A$7500,0),$E73+2)=Команды!$AJ$16,TRUE,FALSE),,IF(INDEX(Команды!$A$2:$AN$7500,MATCH(AH$3,Команды!$A$2:$A$7500,0),$E73+2)=Команды!$AJ$17,TRUE,FALSE),,IF(INDEX(Команды!$A$2:$AN$7500,MATCH(AH$3,Команды!$A$2:$A$7500,0),$E73+2)=Команды!$AJ$18,TRUE,FALSE),,IF(INDEX(Команды!$A$2:$AN$7500,MATCH(AH$3,Команды!$A$2:$A$7500,0),$E73+2)=Команды!$AJ$19,TRUE,FALSE)),INDEX(Команды!$AJ$2:$AK$19,MATCH(INDEX(Команды!$A$2:$AN$7500,MATCH(AH$3,Команды!$A$2:$A$7500,0),$E73+2),Команды!$AJ$2:$AJ$19,0),2),0)</f>
        <v>В</v>
      </c>
      <c r="AI73" s="175" t="str">
        <f>IF(OR(IF(INDEX(Команды!$A$2:$AN$7500,MATCH(AH$3,Команды!$A$2:$A$7500,0),$E73+2)=Команды!$AJ$2,TRUE,FALSE),IF(INDEX(Команды!$A$2:$AN$7500,MATCH(AH$3,Команды!$A$2:$A$7500,0),$E73+2)=Команды!$AJ$3,TRUE,FALSE),IF(INDEX(Команды!$A$2:$AN$7500,MATCH(AH$3,Команды!$A$2:$A$7500,0),$E73+2)=Команды!$AJ$4,TRUE,FALSE),IF(INDEX(Команды!$A$2:$AN$7500,MATCH(AH$3,Команды!$A$2:$A$7500,0),$E73+2)=Команды!$AJ$5,TRUE,FALSE),IF(INDEX(Команды!$A$2:$AN$7500,MATCH(AH$3,Команды!$A$2:$A$7500,0),$E73+2)=Команды!$AJ$6,TRUE,FALSE),IF(INDEX(Команды!$A$2:$AN$7500,MATCH(AH$3,Команды!$A$2:$A$7500,0),$E73+2)=Команды!$AJ$7,TRUE,FALSE),IF(INDEX(Команды!$A$2:$AN$7500,MATCH(AH$3,Команды!$A$2:$A$7500,0),$E73+2)=Команды!$AJ$8,TRUE,FALSE),IF(INDEX(Команды!$A$2:$AN$7500,MATCH(AH$3,Команды!$A$2:$A$7500,0),$E73+2)=Команды!$AJ$9,TRUE,FALSE),IF(INDEX(Команды!$A$2:$AN$7500,MATCH(AH$3,Команды!$A$2:$A$7500,0),$E73+2)=Команды!$AJ$10,TRUE,FALSE),IF(INDEX(Команды!$A$2:$AN$7500,MATCH(AH$3,Команды!$A$2:$A$7500,0),$E73+2)=Команды!$AJ$11,TRUE,FALSE),IF(INDEX(Команды!$A$2:$AN$7500,MATCH(AH$3,Команды!$A$2:$A$7500,0),$E73+2)=Команды!$AJ$12,TRUE,FALSE),IF(INDEX(Команды!$A$2:$AN$7500,MATCH(AH$3,Команды!$A$2:$A$7500,0),$E73+2)=Команды!$AJ$13,TRUE,FALSE),IF(INDEX(Команды!$A$2:$AN$7500,MATCH(AH$3,Команды!$A$2:$A$7500,0),$E73+2)=Команды!$AJ$14,TRUE,FALSE),IF(INDEX(Команды!$A$2:$AN$7500,MATCH(AH$3,Команды!$A$2:$A$7500,0),$E73+2)=Команды!$AJ$15,TRUE,FALSE),IF(INDEX(Команды!$A$2:$AN$7500,MATCH(AH$3,Команды!$A$2:$A$7500,0),$E73+2)=Команды!$AJ$16,TRUE,FALSE),IF(INDEX(Команды!$A$2:$AN$7500,MATCH(AH$3,Команды!$A$2:$A$7500,0),$E73+2)=Команды!$AJ$17,TRUE,FALSE),IF(INDEX(Команды!$A$2:$AN$7500,MATCH(AH$3,Команды!$A$2:$A$7500,0),$E73+2)=Команды!$AJ$18,TRUE,FALSE),IF(INDEX(Команды!$A$2:$AN$7500,MATCH(AH$3,Команды!$A$2:$A$7500,0),$E73+2)=Команды!$AJ$19,TRUE,FALSE)),INDEX(Команды!$AJ$2:$AL$19,MATCH(INDEX(Команды!$A$2:$AN$7500,MATCH(AH$3,Команды!$A$2:$A$7500,0),$E73+2),Команды!$AJ$2:$AJ$19,0),3),0)</f>
        <v>В</v>
      </c>
      <c r="AJ73" s="342"/>
      <c r="AK73" s="174">
        <f>IF(OR(IF(INDEX(Команды!$A$2:$AN$7500,MATCH(AK$3,Команды!$A$2:$A$7500,0),$E73+2)=Команды!$AJ$2,TRUE,FALSE),IF(INDEX(Команды!$A$2:$AN$7500,MATCH(AK$3,Команды!$A$2:$A$7500,0),$E73+2)=Команды!$AJ$3,TRUE,FALSE),IF(INDEX(Команды!$A$2:$AN$7500,MATCH(AK$3,Команды!$A$2:$A$7500,0),$E73+2)=Команды!$AJ$4,TRUE,FALSE),IF(INDEX(Команды!$A$2:$AN$7500,MATCH(AK$3,Команды!$A$2:$A$7500,0),$E73+2)=Команды!$AJ$5,TRUE,FALSE),IF(INDEX(Команды!$A$2:$AN$7500,MATCH(AK$3,Команды!$A$2:$A$7500,0),$E73+2)=Команды!$AJ$6,TRUE,FALSE),IF(INDEX(Команды!$A$2:$AN$7500,MATCH(AK$3,Команды!$A$2:$A$7500,0),$E73+2)=Команды!$AJ$7,TRUE,FALSE),IF(INDEX(Команды!$A$2:$AN$7500,MATCH(AK$3,Команды!$A$2:$A$7500,0),$E73+2)=Команды!$AJ$8,TRUE,FALSE),IF(INDEX(Команды!$A$2:$AN$7500,MATCH(AK$3,Команды!$A$2:$A$7500,0),$E73+2)=Команды!$AJ$9,TRUE,FALSE),IF(INDEX(Команды!$A$2:$AN$7500,MATCH(AK$3,Команды!$A$2:$A$7500,0),$E73+2)=Команды!$AJ$10,TRUE,FALSE),IF(INDEX(Команды!$A$2:$AN$7500,MATCH(AK$3,Команды!$A$2:$A$7500,0),$E73+2)=Команды!$AJ$11,TRUE,FALSE),IF(INDEX(Команды!$A$2:$AN$7500,MATCH(AK$3,Команды!$A$2:$A$7500,0),$E73+2)=Команды!$AJ$12,TRUE,FALSE),IF(INDEX(Команды!$A$2:$AN$7500,MATCH(AK$3,Команды!$A$2:$A$7500,0),$E73+2)=Команды!$AJ$13,TRUE,FALSE),IF(INDEX(Команды!$A$2:$AN$7500,MATCH(AK$3,Команды!$A$2:$A$7500,0),$E73+2)=Команды!$AJ$14,TRUE,FALSE),IF(INDEX(Команды!$A$2:$AN$7500,MATCH(AK$3,Команды!$A$2:$A$7500,0),$E73+2)=Команды!$AJ$15,TRUE,FALSE),IF(INDEX(Команды!$A$2:$AN$7500,MATCH(AK$3,Команды!$A$2:$A$7500,0),$E73+2)=Команды!$AJ$16,TRUE,FALSE),,IF(INDEX(Команды!$A$2:$AN$7500,MATCH(AK$3,Команды!$A$2:$A$7500,0),$E73+2)=Команды!$AJ$17,TRUE,FALSE),,IF(INDEX(Команды!$A$2:$AN$7500,MATCH(AK$3,Команды!$A$2:$A$7500,0),$E73+2)=Команды!$AJ$18,TRUE,FALSE),,IF(INDEX(Команды!$A$2:$AN$7500,MATCH(AK$3,Команды!$A$2:$A$7500,0),$E73+2)=Команды!$AJ$19,TRUE,FALSE)),INDEX(Команды!$AJ$2:$AK$19,MATCH(INDEX(Команды!$A$2:$AN$7500,MATCH(AK$3,Команды!$A$2:$A$7500,0),$E73+2),Команды!$AJ$2:$AJ$19,0),2),0)</f>
        <v>0.28125</v>
      </c>
      <c r="AL73" s="175">
        <f>IF(OR(IF(INDEX(Команды!$A$2:$AN$7500,MATCH(AK$3,Команды!$A$2:$A$7500,0),$E73+2)=Команды!$AJ$2,TRUE,FALSE),IF(INDEX(Команды!$A$2:$AN$7500,MATCH(AK$3,Команды!$A$2:$A$7500,0),$E73+2)=Команды!$AJ$3,TRUE,FALSE),IF(INDEX(Команды!$A$2:$AN$7500,MATCH(AK$3,Команды!$A$2:$A$7500,0),$E73+2)=Команды!$AJ$4,TRUE,FALSE),IF(INDEX(Команды!$A$2:$AN$7500,MATCH(AK$3,Команды!$A$2:$A$7500,0),$E73+2)=Команды!$AJ$5,TRUE,FALSE),IF(INDEX(Команды!$A$2:$AN$7500,MATCH(AK$3,Команды!$A$2:$A$7500,0),$E73+2)=Команды!$AJ$6,TRUE,FALSE),IF(INDEX(Команды!$A$2:$AN$7500,MATCH(AK$3,Команды!$A$2:$A$7500,0),$E73+2)=Команды!$AJ$7,TRUE,FALSE),IF(INDEX(Команды!$A$2:$AN$7500,MATCH(AK$3,Команды!$A$2:$A$7500,0),$E73+2)=Команды!$AJ$8,TRUE,FALSE),IF(INDEX(Команды!$A$2:$AN$7500,MATCH(AK$3,Команды!$A$2:$A$7500,0),$E73+2)=Команды!$AJ$9,TRUE,FALSE),IF(INDEX(Команды!$A$2:$AN$7500,MATCH(AK$3,Команды!$A$2:$A$7500,0),$E73+2)=Команды!$AJ$10,TRUE,FALSE),IF(INDEX(Команды!$A$2:$AN$7500,MATCH(AK$3,Команды!$A$2:$A$7500,0),$E73+2)=Команды!$AJ$11,TRUE,FALSE),IF(INDEX(Команды!$A$2:$AN$7500,MATCH(AK$3,Команды!$A$2:$A$7500,0),$E73+2)=Команды!$AJ$12,TRUE,FALSE),IF(INDEX(Команды!$A$2:$AN$7500,MATCH(AK$3,Команды!$A$2:$A$7500,0),$E73+2)=Команды!$AJ$13,TRUE,FALSE),IF(INDEX(Команды!$A$2:$AN$7500,MATCH(AK$3,Команды!$A$2:$A$7500,0),$E73+2)=Команды!$AJ$14,TRUE,FALSE),IF(INDEX(Команды!$A$2:$AN$7500,MATCH(AK$3,Команды!$A$2:$A$7500,0),$E73+2)=Команды!$AJ$15,TRUE,FALSE),IF(INDEX(Команды!$A$2:$AN$7500,MATCH(AK$3,Команды!$A$2:$A$7500,0),$E73+2)=Команды!$AJ$16,TRUE,FALSE),IF(INDEX(Команды!$A$2:$AN$7500,MATCH(AK$3,Команды!$A$2:$A$7500,0),$E73+2)=Команды!$AJ$17,TRUE,FALSE),IF(INDEX(Команды!$A$2:$AN$7500,MATCH(AK$3,Команды!$A$2:$A$7500,0),$E73+2)=Команды!$AJ$18,TRUE,FALSE),IF(INDEX(Команды!$A$2:$AN$7500,MATCH(AK$3,Команды!$A$2:$A$7500,0),$E73+2)=Команды!$AJ$19,TRUE,FALSE)),INDEX(Команды!$AJ$2:$AL$19,MATCH(INDEX(Команды!$A$2:$AN$7500,MATCH(AK$3,Команды!$A$2:$A$7500,0),$E73+2),Команды!$AJ$2:$AJ$19,0),3),0)</f>
        <v>0.65625</v>
      </c>
      <c r="AM73" s="342"/>
      <c r="AN73" s="174">
        <f>IF(OR(IF(INDEX(Команды!$A$2:$AN$7500,MATCH(AN$3,Команды!$A$2:$A$7500,0),$E73+2)=Команды!$AJ$2,TRUE,FALSE),IF(INDEX(Команды!$A$2:$AN$7500,MATCH(AN$3,Команды!$A$2:$A$7500,0),$E73+2)=Команды!$AJ$3,TRUE,FALSE),IF(INDEX(Команды!$A$2:$AN$7500,MATCH(AN$3,Команды!$A$2:$A$7500,0),$E73+2)=Команды!$AJ$4,TRUE,FALSE),IF(INDEX(Команды!$A$2:$AN$7500,MATCH(AN$3,Команды!$A$2:$A$7500,0),$E73+2)=Команды!$AJ$5,TRUE,FALSE),IF(INDEX(Команды!$A$2:$AN$7500,MATCH(AN$3,Команды!$A$2:$A$7500,0),$E73+2)=Команды!$AJ$6,TRUE,FALSE),IF(INDEX(Команды!$A$2:$AN$7500,MATCH(AN$3,Команды!$A$2:$A$7500,0),$E73+2)=Команды!$AJ$7,TRUE,FALSE),IF(INDEX(Команды!$A$2:$AN$7500,MATCH(AN$3,Команды!$A$2:$A$7500,0),$E73+2)=Команды!$AJ$8,TRUE,FALSE),IF(INDEX(Команды!$A$2:$AN$7500,MATCH(AN$3,Команды!$A$2:$A$7500,0),$E73+2)=Команды!$AJ$9,TRUE,FALSE),IF(INDEX(Команды!$A$2:$AN$7500,MATCH(AN$3,Команды!$A$2:$A$7500,0),$E73+2)=Команды!$AJ$10,TRUE,FALSE),IF(INDEX(Команды!$A$2:$AN$7500,MATCH(AN$3,Команды!$A$2:$A$7500,0),$E73+2)=Команды!$AJ$11,TRUE,FALSE),IF(INDEX(Команды!$A$2:$AN$7500,MATCH(AN$3,Команды!$A$2:$A$7500,0),$E73+2)=Команды!$AJ$12,TRUE,FALSE),IF(INDEX(Команды!$A$2:$AN$7500,MATCH(AN$3,Команды!$A$2:$A$7500,0),$E73+2)=Команды!$AJ$13,TRUE,FALSE),IF(INDEX(Команды!$A$2:$AN$7500,MATCH(AN$3,Команды!$A$2:$A$7500,0),$E73+2)=Команды!$AJ$14,TRUE,FALSE),IF(INDEX(Команды!$A$2:$AN$7500,MATCH(AN$3,Команды!$A$2:$A$7500,0),$E73+2)=Команды!$AJ$15,TRUE,FALSE),IF(INDEX(Команды!$A$2:$AN$7500,MATCH(AN$3,Команды!$A$2:$A$7500,0),$E73+2)=Команды!$AJ$16,TRUE,FALSE),,IF(INDEX(Команды!$A$2:$AN$7500,MATCH(AN$3,Команды!$A$2:$A$7500,0),$E73+2)=Команды!$AJ$17,TRUE,FALSE),,IF(INDEX(Команды!$A$2:$AN$7500,MATCH(AN$3,Команды!$A$2:$A$7500,0),$E73+2)=Команды!$AJ$18,TRUE,FALSE),,IF(INDEX(Команды!$A$2:$AN$7500,MATCH(AN$3,Команды!$A$2:$A$7500,0),$E73+2)=Команды!$AJ$19,TRUE,FALSE)),INDEX(Команды!$AJ$2:$AK$19,MATCH(INDEX(Команды!$A$2:$AN$7500,MATCH(AN$3,Команды!$A$2:$A$7500,0),$E73+2),Команды!$AJ$2:$AJ$19,0),2),0)</f>
        <v>0.28125</v>
      </c>
      <c r="AO73" s="175">
        <f>IF(OR(IF(INDEX(Команды!$A$2:$AN$7500,MATCH(AN$3,Команды!$A$2:$A$7500,0),$E73+2)=Команды!$AJ$2,TRUE,FALSE),IF(INDEX(Команды!$A$2:$AN$7500,MATCH(AN$3,Команды!$A$2:$A$7500,0),$E73+2)=Команды!$AJ$3,TRUE,FALSE),IF(INDEX(Команды!$A$2:$AN$7500,MATCH(AN$3,Команды!$A$2:$A$7500,0),$E73+2)=Команды!$AJ$4,TRUE,FALSE),IF(INDEX(Команды!$A$2:$AN$7500,MATCH(AN$3,Команды!$A$2:$A$7500,0),$E73+2)=Команды!$AJ$5,TRUE,FALSE),IF(INDEX(Команды!$A$2:$AN$7500,MATCH(AN$3,Команды!$A$2:$A$7500,0),$E73+2)=Команды!$AJ$6,TRUE,FALSE),IF(INDEX(Команды!$A$2:$AN$7500,MATCH(AN$3,Команды!$A$2:$A$7500,0),$E73+2)=Команды!$AJ$7,TRUE,FALSE),IF(INDEX(Команды!$A$2:$AN$7500,MATCH(AN$3,Команды!$A$2:$A$7500,0),$E73+2)=Команды!$AJ$8,TRUE,FALSE),IF(INDEX(Команды!$A$2:$AN$7500,MATCH(AN$3,Команды!$A$2:$A$7500,0),$E73+2)=Команды!$AJ$9,TRUE,FALSE),IF(INDEX(Команды!$A$2:$AN$7500,MATCH(AN$3,Команды!$A$2:$A$7500,0),$E73+2)=Команды!$AJ$10,TRUE,FALSE),IF(INDEX(Команды!$A$2:$AN$7500,MATCH(AN$3,Команды!$A$2:$A$7500,0),$E73+2)=Команды!$AJ$11,TRUE,FALSE),IF(INDEX(Команды!$A$2:$AN$7500,MATCH(AN$3,Команды!$A$2:$A$7500,0),$E73+2)=Команды!$AJ$12,TRUE,FALSE),IF(INDEX(Команды!$A$2:$AN$7500,MATCH(AN$3,Команды!$A$2:$A$7500,0),$E73+2)=Команды!$AJ$13,TRUE,FALSE),IF(INDEX(Команды!$A$2:$AN$7500,MATCH(AN$3,Команды!$A$2:$A$7500,0),$E73+2)=Команды!$AJ$14,TRUE,FALSE),IF(INDEX(Команды!$A$2:$AN$7500,MATCH(AN$3,Команды!$A$2:$A$7500,0),$E73+2)=Команды!$AJ$15,TRUE,FALSE),IF(INDEX(Команды!$A$2:$AN$7500,MATCH(AN$3,Команды!$A$2:$A$7500,0),$E73+2)=Команды!$AJ$16,TRUE,FALSE),IF(INDEX(Команды!$A$2:$AN$7500,MATCH(AN$3,Команды!$A$2:$A$7500,0),$E73+2)=Команды!$AJ$17,TRUE,FALSE),IF(INDEX(Команды!$A$2:$AN$7500,MATCH(AN$3,Команды!$A$2:$A$7500,0),$E73+2)=Команды!$AJ$18,TRUE,FALSE),IF(INDEX(Команды!$A$2:$AN$7500,MATCH(AN$3,Команды!$A$2:$A$7500,0),$E73+2)=Команды!$AJ$19,TRUE,FALSE)),INDEX(Команды!$AJ$2:$AL$19,MATCH(INDEX(Команды!$A$2:$AN$7500,MATCH(AN$3,Команды!$A$2:$A$7500,0),$E73+2),Команды!$AJ$2:$AJ$19,0),3),0)</f>
        <v>0.65625</v>
      </c>
      <c r="AP73" s="342"/>
      <c r="AQ73" s="174">
        <f>IF(OR(IF(INDEX(Команды!$A$2:$AN$7500,MATCH(AQ$3,Команды!$A$2:$A$7500,0),$E73+2)=Команды!$AJ$2,TRUE,FALSE),IF(INDEX(Команды!$A$2:$AN$7500,MATCH(AQ$3,Команды!$A$2:$A$7500,0),$E73+2)=Команды!$AJ$3,TRUE,FALSE),IF(INDEX(Команды!$A$2:$AN$7500,MATCH(AQ$3,Команды!$A$2:$A$7500,0),$E73+2)=Команды!$AJ$4,TRUE,FALSE),IF(INDEX(Команды!$A$2:$AN$7500,MATCH(AQ$3,Команды!$A$2:$A$7500,0),$E73+2)=Команды!$AJ$5,TRUE,FALSE),IF(INDEX(Команды!$A$2:$AN$7500,MATCH(AQ$3,Команды!$A$2:$A$7500,0),$E73+2)=Команды!$AJ$6,TRUE,FALSE),IF(INDEX(Команды!$A$2:$AN$7500,MATCH(AQ$3,Команды!$A$2:$A$7500,0),$E73+2)=Команды!$AJ$7,TRUE,FALSE),IF(INDEX(Команды!$A$2:$AN$7500,MATCH(AQ$3,Команды!$A$2:$A$7500,0),$E73+2)=Команды!$AJ$8,TRUE,FALSE),IF(INDEX(Команды!$A$2:$AN$7500,MATCH(AQ$3,Команды!$A$2:$A$7500,0),$E73+2)=Команды!$AJ$9,TRUE,FALSE),IF(INDEX(Команды!$A$2:$AN$7500,MATCH(AQ$3,Команды!$A$2:$A$7500,0),$E73+2)=Команды!$AJ$10,TRUE,FALSE),IF(INDEX(Команды!$A$2:$AN$7500,MATCH(AQ$3,Команды!$A$2:$A$7500,0),$E73+2)=Команды!$AJ$11,TRUE,FALSE),IF(INDEX(Команды!$A$2:$AN$7500,MATCH(AQ$3,Команды!$A$2:$A$7500,0),$E73+2)=Команды!$AJ$12,TRUE,FALSE),IF(INDEX(Команды!$A$2:$AN$7500,MATCH(AQ$3,Команды!$A$2:$A$7500,0),$E73+2)=Команды!$AJ$13,TRUE,FALSE),IF(INDEX(Команды!$A$2:$AN$7500,MATCH(AQ$3,Команды!$A$2:$A$7500,0),$E73+2)=Команды!$AJ$14,TRUE,FALSE),IF(INDEX(Команды!$A$2:$AN$7500,MATCH(AQ$3,Команды!$A$2:$A$7500,0),$E73+2)=Команды!$AJ$15,TRUE,FALSE),IF(INDEX(Команды!$A$2:$AN$7500,MATCH(AQ$3,Команды!$A$2:$A$7500,0),$E73+2)=Команды!$AJ$16,TRUE,FALSE),,IF(INDEX(Команды!$A$2:$AN$7500,MATCH(AQ$3,Команды!$A$2:$A$7500,0),$E73+2)=Команды!$AJ$17,TRUE,FALSE),,IF(INDEX(Команды!$A$2:$AN$7500,MATCH(AQ$3,Команды!$A$2:$A$7500,0),$E73+2)=Команды!$AJ$18,TRUE,FALSE),,IF(INDEX(Команды!$A$2:$AN$7500,MATCH(AQ$3,Команды!$A$2:$A$7500,0),$E73+2)=Команды!$AJ$19,TRUE,FALSE)),INDEX(Команды!$AJ$2:$AK$19,MATCH(INDEX(Команды!$A$2:$AN$7500,MATCH(AQ$3,Команды!$A$2:$A$7500,0),$E73+2),Команды!$AJ$2:$AJ$19,0),2),0)</f>
        <v>0.3125</v>
      </c>
      <c r="AR73" s="175">
        <f>IF(OR(IF(INDEX(Команды!$A$2:$AN$7500,MATCH(AQ$3,Команды!$A$2:$A$7500,0),$E73+2)=Команды!$AJ$2,TRUE,FALSE),IF(INDEX(Команды!$A$2:$AN$7500,MATCH(AQ$3,Команды!$A$2:$A$7500,0),$E73+2)=Команды!$AJ$3,TRUE,FALSE),IF(INDEX(Команды!$A$2:$AN$7500,MATCH(AQ$3,Команды!$A$2:$A$7500,0),$E73+2)=Команды!$AJ$4,TRUE,FALSE),IF(INDEX(Команды!$A$2:$AN$7500,MATCH(AQ$3,Команды!$A$2:$A$7500,0),$E73+2)=Команды!$AJ$5,TRUE,FALSE),IF(INDEX(Команды!$A$2:$AN$7500,MATCH(AQ$3,Команды!$A$2:$A$7500,0),$E73+2)=Команды!$AJ$6,TRUE,FALSE),IF(INDEX(Команды!$A$2:$AN$7500,MATCH(AQ$3,Команды!$A$2:$A$7500,0),$E73+2)=Команды!$AJ$7,TRUE,FALSE),IF(INDEX(Команды!$A$2:$AN$7500,MATCH(AQ$3,Команды!$A$2:$A$7500,0),$E73+2)=Команды!$AJ$8,TRUE,FALSE),IF(INDEX(Команды!$A$2:$AN$7500,MATCH(AQ$3,Команды!$A$2:$A$7500,0),$E73+2)=Команды!$AJ$9,TRUE,FALSE),IF(INDEX(Команды!$A$2:$AN$7500,MATCH(AQ$3,Команды!$A$2:$A$7500,0),$E73+2)=Команды!$AJ$10,TRUE,FALSE),IF(INDEX(Команды!$A$2:$AN$7500,MATCH(AQ$3,Команды!$A$2:$A$7500,0),$E73+2)=Команды!$AJ$11,TRUE,FALSE),IF(INDEX(Команды!$A$2:$AN$7500,MATCH(AQ$3,Команды!$A$2:$A$7500,0),$E73+2)=Команды!$AJ$12,TRUE,FALSE),IF(INDEX(Команды!$A$2:$AN$7500,MATCH(AQ$3,Команды!$A$2:$A$7500,0),$E73+2)=Команды!$AJ$13,TRUE,FALSE),IF(INDEX(Команды!$A$2:$AN$7500,MATCH(AQ$3,Команды!$A$2:$A$7500,0),$E73+2)=Команды!$AJ$14,TRUE,FALSE),IF(INDEX(Команды!$A$2:$AN$7500,MATCH(AQ$3,Команды!$A$2:$A$7500,0),$E73+2)=Команды!$AJ$15,TRUE,FALSE),IF(INDEX(Команды!$A$2:$AN$7500,MATCH(AQ$3,Команды!$A$2:$A$7500,0),$E73+2)=Команды!$AJ$16,TRUE,FALSE),IF(INDEX(Команды!$A$2:$AN$7500,MATCH(AQ$3,Команды!$A$2:$A$7500,0),$E73+2)=Команды!$AJ$17,TRUE,FALSE),IF(INDEX(Команды!$A$2:$AN$7500,MATCH(AQ$3,Команды!$A$2:$A$7500,0),$E73+2)=Команды!$AJ$18,TRUE,FALSE),IF(INDEX(Команды!$A$2:$AN$7500,MATCH(AQ$3,Команды!$A$2:$A$7500,0),$E73+2)=Команды!$AJ$19,TRUE,FALSE)),INDEX(Команды!$AJ$2:$AL$19,MATCH(INDEX(Команды!$A$2:$AN$7500,MATCH(AQ$3,Команды!$A$2:$A$7500,0),$E73+2),Команды!$AJ$2:$AJ$19,0),3),0)</f>
        <v>0.6875</v>
      </c>
      <c r="AS73" s="342"/>
      <c r="AT73" s="174">
        <f>IF(OR(IF(INDEX(Команды!$A$2:$AN$7500,MATCH(AT$3,Команды!$A$2:$A$7500,0),$E73+2)=Команды!$AJ$2,TRUE,FALSE),IF(INDEX(Команды!$A$2:$AN$7500,MATCH(AT$3,Команды!$A$2:$A$7500,0),$E73+2)=Команды!$AJ$3,TRUE,FALSE),IF(INDEX(Команды!$A$2:$AN$7500,MATCH(AT$3,Команды!$A$2:$A$7500,0),$E73+2)=Команды!$AJ$4,TRUE,FALSE),IF(INDEX(Команды!$A$2:$AN$7500,MATCH(AT$3,Команды!$A$2:$A$7500,0),$E73+2)=Команды!$AJ$5,TRUE,FALSE),IF(INDEX(Команды!$A$2:$AN$7500,MATCH(AT$3,Команды!$A$2:$A$7500,0),$E73+2)=Команды!$AJ$6,TRUE,FALSE),IF(INDEX(Команды!$A$2:$AN$7500,MATCH(AT$3,Команды!$A$2:$A$7500,0),$E73+2)=Команды!$AJ$7,TRUE,FALSE),IF(INDEX(Команды!$A$2:$AN$7500,MATCH(AT$3,Команды!$A$2:$A$7500,0),$E73+2)=Команды!$AJ$8,TRUE,FALSE),IF(INDEX(Команды!$A$2:$AN$7500,MATCH(AT$3,Команды!$A$2:$A$7500,0),$E73+2)=Команды!$AJ$9,TRUE,FALSE),IF(INDEX(Команды!$A$2:$AN$7500,MATCH(AT$3,Команды!$A$2:$A$7500,0),$E73+2)=Команды!$AJ$10,TRUE,FALSE),IF(INDEX(Команды!$A$2:$AN$7500,MATCH(AT$3,Команды!$A$2:$A$7500,0),$E73+2)=Команды!$AJ$11,TRUE,FALSE),IF(INDEX(Команды!$A$2:$AN$7500,MATCH(AT$3,Команды!$A$2:$A$7500,0),$E73+2)=Команды!$AJ$12,TRUE,FALSE),IF(INDEX(Команды!$A$2:$AN$7500,MATCH(AT$3,Команды!$A$2:$A$7500,0),$E73+2)=Команды!$AJ$13,TRUE,FALSE),IF(INDEX(Команды!$A$2:$AN$7500,MATCH(AT$3,Команды!$A$2:$A$7500,0),$E73+2)=Команды!$AJ$14,TRUE,FALSE),IF(INDEX(Команды!$A$2:$AN$7500,MATCH(AT$3,Команды!$A$2:$A$7500,0),$E73+2)=Команды!$AJ$15,TRUE,FALSE),IF(INDEX(Команды!$A$2:$AN$7500,MATCH(AT$3,Команды!$A$2:$A$7500,0),$E73+2)=Команды!$AJ$16,TRUE,FALSE),,IF(INDEX(Команды!$A$2:$AN$7500,MATCH(AT$3,Команды!$A$2:$A$7500,0),$E73+2)=Команды!$AJ$17,TRUE,FALSE),,IF(INDEX(Команды!$A$2:$AN$7500,MATCH(AT$3,Команды!$A$2:$A$7500,0),$E73+2)=Команды!$AJ$18,TRUE,FALSE),,IF(INDEX(Команды!$A$2:$AN$7500,MATCH(AT$3,Команды!$A$2:$A$7500,0),$E73+2)=Команды!$AJ$19,TRUE,FALSE)),INDEX(Команды!$AJ$2:$AK$19,MATCH(INDEX(Команды!$A$2:$AN$7500,MATCH(AT$3,Команды!$A$2:$A$7500,0),$E73+2),Команды!$AJ$2:$AJ$19,0),2),0)</f>
        <v>0.33333333333333331</v>
      </c>
      <c r="AU73" s="175">
        <f>IF(OR(IF(INDEX(Команды!$A$2:$AN$7500,MATCH(AT$3,Команды!$A$2:$A$7500,0),$E73+2)=Команды!$AJ$2,TRUE,FALSE),IF(INDEX(Команды!$A$2:$AN$7500,MATCH(AT$3,Команды!$A$2:$A$7500,0),$E73+2)=Команды!$AJ$3,TRUE,FALSE),IF(INDEX(Команды!$A$2:$AN$7500,MATCH(AT$3,Команды!$A$2:$A$7500,0),$E73+2)=Команды!$AJ$4,TRUE,FALSE),IF(INDEX(Команды!$A$2:$AN$7500,MATCH(AT$3,Команды!$A$2:$A$7500,0),$E73+2)=Команды!$AJ$5,TRUE,FALSE),IF(INDEX(Команды!$A$2:$AN$7500,MATCH(AT$3,Команды!$A$2:$A$7500,0),$E73+2)=Команды!$AJ$6,TRUE,FALSE),IF(INDEX(Команды!$A$2:$AN$7500,MATCH(AT$3,Команды!$A$2:$A$7500,0),$E73+2)=Команды!$AJ$7,TRUE,FALSE),IF(INDEX(Команды!$A$2:$AN$7500,MATCH(AT$3,Команды!$A$2:$A$7500,0),$E73+2)=Команды!$AJ$8,TRUE,FALSE),IF(INDEX(Команды!$A$2:$AN$7500,MATCH(AT$3,Команды!$A$2:$A$7500,0),$E73+2)=Команды!$AJ$9,TRUE,FALSE),IF(INDEX(Команды!$A$2:$AN$7500,MATCH(AT$3,Команды!$A$2:$A$7500,0),$E73+2)=Команды!$AJ$10,TRUE,FALSE),IF(INDEX(Команды!$A$2:$AN$7500,MATCH(AT$3,Команды!$A$2:$A$7500,0),$E73+2)=Команды!$AJ$11,TRUE,FALSE),IF(INDEX(Команды!$A$2:$AN$7500,MATCH(AT$3,Команды!$A$2:$A$7500,0),$E73+2)=Команды!$AJ$12,TRUE,FALSE),IF(INDEX(Команды!$A$2:$AN$7500,MATCH(AT$3,Команды!$A$2:$A$7500,0),$E73+2)=Команды!$AJ$13,TRUE,FALSE),IF(INDEX(Команды!$A$2:$AN$7500,MATCH(AT$3,Команды!$A$2:$A$7500,0),$E73+2)=Команды!$AJ$14,TRUE,FALSE),IF(INDEX(Команды!$A$2:$AN$7500,MATCH(AT$3,Команды!$A$2:$A$7500,0),$E73+2)=Команды!$AJ$15,TRUE,FALSE),IF(INDEX(Команды!$A$2:$AN$7500,MATCH(AT$3,Команды!$A$2:$A$7500,0),$E73+2)=Команды!$AJ$16,TRUE,FALSE),IF(INDEX(Команды!$A$2:$AN$7500,MATCH(AT$3,Команды!$A$2:$A$7500,0),$E73+2)=Команды!$AJ$17,TRUE,FALSE),IF(INDEX(Команды!$A$2:$AN$7500,MATCH(AT$3,Команды!$A$2:$A$7500,0),$E73+2)=Команды!$AJ$18,TRUE,FALSE),IF(INDEX(Команды!$A$2:$AN$7500,MATCH(AT$3,Команды!$A$2:$A$7500,0),$E73+2)=Команды!$AJ$19,TRUE,FALSE)),INDEX(Команды!$AJ$2:$AL$19,MATCH(INDEX(Команды!$A$2:$AN$7500,MATCH(AT$3,Команды!$A$2:$A$7500,0),$E73+2),Команды!$AJ$2:$AJ$19,0),3),0)</f>
        <v>0.70833333333333337</v>
      </c>
      <c r="AV73" s="342"/>
      <c r="AW73" s="174">
        <f>IF(OR(IF(INDEX(Команды!$A$2:$AN$7500,MATCH(AW$3,Команды!$A$2:$A$7500,0),$E73+2)=Команды!$AJ$2,TRUE,FALSE),IF(INDEX(Команды!$A$2:$AN$7500,MATCH(AW$3,Команды!$A$2:$A$7500,0),$E73+2)=Команды!$AJ$3,TRUE,FALSE),IF(INDEX(Команды!$A$2:$AN$7500,MATCH(AW$3,Команды!$A$2:$A$7500,0),$E73+2)=Команды!$AJ$4,TRUE,FALSE),IF(INDEX(Команды!$A$2:$AN$7500,MATCH(AW$3,Команды!$A$2:$A$7500,0),$E73+2)=Команды!$AJ$5,TRUE,FALSE),IF(INDEX(Команды!$A$2:$AN$7500,MATCH(AW$3,Команды!$A$2:$A$7500,0),$E73+2)=Команды!$AJ$6,TRUE,FALSE),IF(INDEX(Команды!$A$2:$AN$7500,MATCH(AW$3,Команды!$A$2:$A$7500,0),$E73+2)=Команды!$AJ$7,TRUE,FALSE),IF(INDEX(Команды!$A$2:$AN$7500,MATCH(AW$3,Команды!$A$2:$A$7500,0),$E73+2)=Команды!$AJ$8,TRUE,FALSE),IF(INDEX(Команды!$A$2:$AN$7500,MATCH(AW$3,Команды!$A$2:$A$7500,0),$E73+2)=Команды!$AJ$9,TRUE,FALSE),IF(INDEX(Команды!$A$2:$AN$7500,MATCH(AW$3,Команды!$A$2:$A$7500,0),$E73+2)=Команды!$AJ$10,TRUE,FALSE),IF(INDEX(Команды!$A$2:$AN$7500,MATCH(AW$3,Команды!$A$2:$A$7500,0),$E73+2)=Команды!$AJ$11,TRUE,FALSE),IF(INDEX(Команды!$A$2:$AN$7500,MATCH(AW$3,Команды!$A$2:$A$7500,0),$E73+2)=Команды!$AJ$12,TRUE,FALSE),IF(INDEX(Команды!$A$2:$AN$7500,MATCH(AW$3,Команды!$A$2:$A$7500,0),$E73+2)=Команды!$AJ$13,TRUE,FALSE),IF(INDEX(Команды!$A$2:$AN$7500,MATCH(AW$3,Команды!$A$2:$A$7500,0),$E73+2)=Команды!$AJ$14,TRUE,FALSE),IF(INDEX(Команды!$A$2:$AN$7500,MATCH(AW$3,Команды!$A$2:$A$7500,0),$E73+2)=Команды!$AJ$15,TRUE,FALSE),IF(INDEX(Команды!$A$2:$AN$7500,MATCH(AW$3,Команды!$A$2:$A$7500,0),$E73+2)=Команды!$AJ$16,TRUE,FALSE),,IF(INDEX(Команды!$A$2:$AN$7500,MATCH(AW$3,Команды!$A$2:$A$7500,0),$E73+2)=Команды!$AJ$17,TRUE,FALSE),,IF(INDEX(Команды!$A$2:$AN$7500,MATCH(AW$3,Команды!$A$2:$A$7500,0),$E73+2)=Команды!$AJ$18,TRUE,FALSE),,IF(INDEX(Команды!$A$2:$AN$7500,MATCH(AW$3,Команды!$A$2:$A$7500,0),$E73+2)=Команды!$AJ$19,TRUE,FALSE)),INDEX(Команды!$AJ$2:$AK$19,MATCH(INDEX(Команды!$A$2:$AN$7500,MATCH(AW$3,Команды!$A$2:$A$7500,0),$E73+2),Команды!$AJ$2:$AJ$19,0),2),0)</f>
        <v>0.33333333333333331</v>
      </c>
      <c r="AX73" s="175">
        <f>IF(OR(IF(INDEX(Команды!$A$2:$AN$7500,MATCH(AW$3,Команды!$A$2:$A$7500,0),$E73+2)=Команды!$AJ$2,TRUE,FALSE),IF(INDEX(Команды!$A$2:$AN$7500,MATCH(AW$3,Команды!$A$2:$A$7500,0),$E73+2)=Команды!$AJ$3,TRUE,FALSE),IF(INDEX(Команды!$A$2:$AN$7500,MATCH(AW$3,Команды!$A$2:$A$7500,0),$E73+2)=Команды!$AJ$4,TRUE,FALSE),IF(INDEX(Команды!$A$2:$AN$7500,MATCH(AW$3,Команды!$A$2:$A$7500,0),$E73+2)=Команды!$AJ$5,TRUE,FALSE),IF(INDEX(Команды!$A$2:$AN$7500,MATCH(AW$3,Команды!$A$2:$A$7500,0),$E73+2)=Команды!$AJ$6,TRUE,FALSE),IF(INDEX(Команды!$A$2:$AN$7500,MATCH(AW$3,Команды!$A$2:$A$7500,0),$E73+2)=Команды!$AJ$7,TRUE,FALSE),IF(INDEX(Команды!$A$2:$AN$7500,MATCH(AW$3,Команды!$A$2:$A$7500,0),$E73+2)=Команды!$AJ$8,TRUE,FALSE),IF(INDEX(Команды!$A$2:$AN$7500,MATCH(AW$3,Команды!$A$2:$A$7500,0),$E73+2)=Команды!$AJ$9,TRUE,FALSE),IF(INDEX(Команды!$A$2:$AN$7500,MATCH(AW$3,Команды!$A$2:$A$7500,0),$E73+2)=Команды!$AJ$10,TRUE,FALSE),IF(INDEX(Команды!$A$2:$AN$7500,MATCH(AW$3,Команды!$A$2:$A$7500,0),$E73+2)=Команды!$AJ$11,TRUE,FALSE),IF(INDEX(Команды!$A$2:$AN$7500,MATCH(AW$3,Команды!$A$2:$A$7500,0),$E73+2)=Команды!$AJ$12,TRUE,FALSE),IF(INDEX(Команды!$A$2:$AN$7500,MATCH(AW$3,Команды!$A$2:$A$7500,0),$E73+2)=Команды!$AJ$13,TRUE,FALSE),IF(INDEX(Команды!$A$2:$AN$7500,MATCH(AW$3,Команды!$A$2:$A$7500,0),$E73+2)=Команды!$AJ$14,TRUE,FALSE),IF(INDEX(Команды!$A$2:$AN$7500,MATCH(AW$3,Команды!$A$2:$A$7500,0),$E73+2)=Команды!$AJ$15,TRUE,FALSE),IF(INDEX(Команды!$A$2:$AN$7500,MATCH(AW$3,Команды!$A$2:$A$7500,0),$E73+2)=Команды!$AJ$16,TRUE,FALSE),IF(INDEX(Команды!$A$2:$AN$7500,MATCH(AW$3,Команды!$A$2:$A$7500,0),$E73+2)=Команды!$AJ$17,TRUE,FALSE),IF(INDEX(Команды!$A$2:$AN$7500,MATCH(AW$3,Команды!$A$2:$A$7500,0),$E73+2)=Команды!$AJ$18,TRUE,FALSE),IF(INDEX(Команды!$A$2:$AN$7500,MATCH(AW$3,Команды!$A$2:$A$7500,0),$E73+2)=Команды!$AJ$19,TRUE,FALSE)),INDEX(Команды!$AJ$2:$AL$19,MATCH(INDEX(Команды!$A$2:$AN$7500,MATCH(AW$3,Команды!$A$2:$A$7500,0),$E73+2),Команды!$AJ$2:$AJ$19,0),3),0)</f>
        <v>0.70833333333333337</v>
      </c>
      <c r="AY73" s="342"/>
      <c r="AZ73" s="174" t="str">
        <f>IF(OR(IF(INDEX(Команды!$A$2:$AN$7500,MATCH(AZ$3,Команды!$A$2:$A$7500,0),$E73+2)=Команды!$AJ$2,TRUE,FALSE),IF(INDEX(Команды!$A$2:$AN$7500,MATCH(AZ$3,Команды!$A$2:$A$7500,0),$E73+2)=Команды!$AJ$3,TRUE,FALSE),IF(INDEX(Команды!$A$2:$AN$7500,MATCH(AZ$3,Команды!$A$2:$A$7500,0),$E73+2)=Команды!$AJ$4,TRUE,FALSE),IF(INDEX(Команды!$A$2:$AN$7500,MATCH(AZ$3,Команды!$A$2:$A$7500,0),$E73+2)=Команды!$AJ$5,TRUE,FALSE),IF(INDEX(Команды!$A$2:$AN$7500,MATCH(AZ$3,Команды!$A$2:$A$7500,0),$E73+2)=Команды!$AJ$6,TRUE,FALSE),IF(INDEX(Команды!$A$2:$AN$7500,MATCH(AZ$3,Команды!$A$2:$A$7500,0),$E73+2)=Команды!$AJ$7,TRUE,FALSE),IF(INDEX(Команды!$A$2:$AN$7500,MATCH(AZ$3,Команды!$A$2:$A$7500,0),$E73+2)=Команды!$AJ$8,TRUE,FALSE),IF(INDEX(Команды!$A$2:$AN$7500,MATCH(AZ$3,Команды!$A$2:$A$7500,0),$E73+2)=Команды!$AJ$9,TRUE,FALSE),IF(INDEX(Команды!$A$2:$AN$7500,MATCH(AZ$3,Команды!$A$2:$A$7500,0),$E73+2)=Команды!$AJ$10,TRUE,FALSE),IF(INDEX(Команды!$A$2:$AN$7500,MATCH(AZ$3,Команды!$A$2:$A$7500,0),$E73+2)=Команды!$AJ$11,TRUE,FALSE),IF(INDEX(Команды!$A$2:$AN$7500,MATCH(AZ$3,Команды!$A$2:$A$7500,0),$E73+2)=Команды!$AJ$12,TRUE,FALSE),IF(INDEX(Команды!$A$2:$AN$7500,MATCH(AZ$3,Команды!$A$2:$A$7500,0),$E73+2)=Команды!$AJ$13,TRUE,FALSE),IF(INDEX(Команды!$A$2:$AN$7500,MATCH(AZ$3,Команды!$A$2:$A$7500,0),$E73+2)=Команды!$AJ$14,TRUE,FALSE),IF(INDEX(Команды!$A$2:$AN$7500,MATCH(AZ$3,Команды!$A$2:$A$7500,0),$E73+2)=Команды!$AJ$15,TRUE,FALSE),IF(INDEX(Команды!$A$2:$AN$7500,MATCH(AZ$3,Команды!$A$2:$A$7500,0),$E73+2)=Команды!$AJ$16,TRUE,FALSE),,IF(INDEX(Команды!$A$2:$AN$7500,MATCH(AZ$3,Команды!$A$2:$A$7500,0),$E73+2)=Команды!$AJ$17,TRUE,FALSE),,IF(INDEX(Команды!$A$2:$AN$7500,MATCH(AZ$3,Команды!$A$2:$A$7500,0),$E73+2)=Команды!$AJ$18,TRUE,FALSE),,IF(INDEX(Команды!$A$2:$AN$7500,MATCH(AZ$3,Команды!$A$2:$A$7500,0),$E73+2)=Команды!$AJ$19,TRUE,FALSE)),INDEX(Команды!$AJ$2:$AK$19,MATCH(INDEX(Команды!$A$2:$AN$7500,MATCH(AZ$3,Команды!$A$2:$A$7500,0),$E73+2),Команды!$AJ$2:$AJ$19,0),2),0)</f>
        <v>В</v>
      </c>
      <c r="BA73" s="175" t="str">
        <f>IF(OR(IF(INDEX(Команды!$A$2:$AN$7500,MATCH(AZ$3,Команды!$A$2:$A$7500,0),$E73+2)=Команды!$AJ$2,TRUE,FALSE),IF(INDEX(Команды!$A$2:$AN$7500,MATCH(AZ$3,Команды!$A$2:$A$7500,0),$E73+2)=Команды!$AJ$3,TRUE,FALSE),IF(INDEX(Команды!$A$2:$AN$7500,MATCH(AZ$3,Команды!$A$2:$A$7500,0),$E73+2)=Команды!$AJ$4,TRUE,FALSE),IF(INDEX(Команды!$A$2:$AN$7500,MATCH(AZ$3,Команды!$A$2:$A$7500,0),$E73+2)=Команды!$AJ$5,TRUE,FALSE),IF(INDEX(Команды!$A$2:$AN$7500,MATCH(AZ$3,Команды!$A$2:$A$7500,0),$E73+2)=Команды!$AJ$6,TRUE,FALSE),IF(INDEX(Команды!$A$2:$AN$7500,MATCH(AZ$3,Команды!$A$2:$A$7500,0),$E73+2)=Команды!$AJ$7,TRUE,FALSE),IF(INDEX(Команды!$A$2:$AN$7500,MATCH(AZ$3,Команды!$A$2:$A$7500,0),$E73+2)=Команды!$AJ$8,TRUE,FALSE),IF(INDEX(Команды!$A$2:$AN$7500,MATCH(AZ$3,Команды!$A$2:$A$7500,0),$E73+2)=Команды!$AJ$9,TRUE,FALSE),IF(INDEX(Команды!$A$2:$AN$7500,MATCH(AZ$3,Команды!$A$2:$A$7500,0),$E73+2)=Команды!$AJ$10,TRUE,FALSE),IF(INDEX(Команды!$A$2:$AN$7500,MATCH(AZ$3,Команды!$A$2:$A$7500,0),$E73+2)=Команды!$AJ$11,TRUE,FALSE),IF(INDEX(Команды!$A$2:$AN$7500,MATCH(AZ$3,Команды!$A$2:$A$7500,0),$E73+2)=Команды!$AJ$12,TRUE,FALSE),IF(INDEX(Команды!$A$2:$AN$7500,MATCH(AZ$3,Команды!$A$2:$A$7500,0),$E73+2)=Команды!$AJ$13,TRUE,FALSE),IF(INDEX(Команды!$A$2:$AN$7500,MATCH(AZ$3,Команды!$A$2:$A$7500,0),$E73+2)=Команды!$AJ$14,TRUE,FALSE),IF(INDEX(Команды!$A$2:$AN$7500,MATCH(AZ$3,Команды!$A$2:$A$7500,0),$E73+2)=Команды!$AJ$15,TRUE,FALSE),IF(INDEX(Команды!$A$2:$AN$7500,MATCH(AZ$3,Команды!$A$2:$A$7500,0),$E73+2)=Команды!$AJ$16,TRUE,FALSE),IF(INDEX(Команды!$A$2:$AN$7500,MATCH(AZ$3,Команды!$A$2:$A$7500,0),$E73+2)=Команды!$AJ$17,TRUE,FALSE),IF(INDEX(Команды!$A$2:$AN$7500,MATCH(AZ$3,Команды!$A$2:$A$7500,0),$E73+2)=Команды!$AJ$18,TRUE,FALSE),IF(INDEX(Команды!$A$2:$AN$7500,MATCH(AZ$3,Команды!$A$2:$A$7500,0),$E73+2)=Команды!$AJ$19,TRUE,FALSE)),INDEX(Команды!$AJ$2:$AL$19,MATCH(INDEX(Команды!$A$2:$AN$7500,MATCH(AZ$3,Команды!$A$2:$A$7500,0),$E73+2),Команды!$AJ$2:$AJ$19,0),3),0)</f>
        <v>В</v>
      </c>
      <c r="BB73" s="342"/>
      <c r="BC73" s="174">
        <f>IF(OR(IF(INDEX(Команды!$A$2:$AN$7500,MATCH(BC$3,Команды!$A$2:$A$7500,0),$E73+2)=Команды!$AJ$2,TRUE,FALSE),IF(INDEX(Команды!$A$2:$AN$7500,MATCH(BC$3,Команды!$A$2:$A$7500,0),$E73+2)=Команды!$AJ$3,TRUE,FALSE),IF(INDEX(Команды!$A$2:$AN$7500,MATCH(BC$3,Команды!$A$2:$A$7500,0),$E73+2)=Команды!$AJ$4,TRUE,FALSE),IF(INDEX(Команды!$A$2:$AN$7500,MATCH(BC$3,Команды!$A$2:$A$7500,0),$E73+2)=Команды!$AJ$5,TRUE,FALSE),IF(INDEX(Команды!$A$2:$AN$7500,MATCH(BC$3,Команды!$A$2:$A$7500,0),$E73+2)=Команды!$AJ$6,TRUE,FALSE),IF(INDEX(Команды!$A$2:$AN$7500,MATCH(BC$3,Команды!$A$2:$A$7500,0),$E73+2)=Команды!$AJ$7,TRUE,FALSE),IF(INDEX(Команды!$A$2:$AN$7500,MATCH(BC$3,Команды!$A$2:$A$7500,0),$E73+2)=Команды!$AJ$8,TRUE,FALSE),IF(INDEX(Команды!$A$2:$AN$7500,MATCH(BC$3,Команды!$A$2:$A$7500,0),$E73+2)=Команды!$AJ$9,TRUE,FALSE),IF(INDEX(Команды!$A$2:$AN$7500,MATCH(BC$3,Команды!$A$2:$A$7500,0),$E73+2)=Команды!$AJ$10,TRUE,FALSE),IF(INDEX(Команды!$A$2:$AN$7500,MATCH(BC$3,Команды!$A$2:$A$7500,0),$E73+2)=Команды!$AJ$11,TRUE,FALSE),IF(INDEX(Команды!$A$2:$AN$7500,MATCH(BC$3,Команды!$A$2:$A$7500,0),$E73+2)=Команды!$AJ$12,TRUE,FALSE),IF(INDEX(Команды!$A$2:$AN$7500,MATCH(BC$3,Команды!$A$2:$A$7500,0),$E73+2)=Команды!$AJ$13,TRUE,FALSE),IF(INDEX(Команды!$A$2:$AN$7500,MATCH(BC$3,Команды!$A$2:$A$7500,0),$E73+2)=Команды!$AJ$14,TRUE,FALSE),IF(INDEX(Команды!$A$2:$AN$7500,MATCH(BC$3,Команды!$A$2:$A$7500,0),$E73+2)=Команды!$AJ$15,TRUE,FALSE),IF(INDEX(Команды!$A$2:$AN$7500,MATCH(BC$3,Команды!$A$2:$A$7500,0),$E73+2)=Команды!$AJ$16,TRUE,FALSE),,IF(INDEX(Команды!$A$2:$AN$7500,MATCH(BC$3,Команды!$A$2:$A$7500,0),$E73+2)=Команды!$AJ$17,TRUE,FALSE),,IF(INDEX(Команды!$A$2:$AN$7500,MATCH(BC$3,Команды!$A$2:$A$7500,0),$E73+2)=Команды!$AJ$18,TRUE,FALSE),,IF(INDEX(Команды!$A$2:$AN$7500,MATCH(BC$3,Команды!$A$2:$A$7500,0),$E73+2)=Команды!$AJ$19,TRUE,FALSE)),INDEX(Команды!$AJ$2:$AK$19,MATCH(INDEX(Команды!$A$2:$AN$7500,MATCH(BC$3,Команды!$A$2:$A$7500,0),$E73+2),Команды!$AJ$2:$AJ$19,0),2),0)</f>
        <v>0.625</v>
      </c>
      <c r="BD73" s="175">
        <f>IF(OR(IF(INDEX(Команды!$A$2:$AN$7500,MATCH(BC$3,Команды!$A$2:$A$7500,0),$E73+2)=Команды!$AJ$2,TRUE,FALSE),IF(INDEX(Команды!$A$2:$AN$7500,MATCH(BC$3,Команды!$A$2:$A$7500,0),$E73+2)=Команды!$AJ$3,TRUE,FALSE),IF(INDEX(Команды!$A$2:$AN$7500,MATCH(BC$3,Команды!$A$2:$A$7500,0),$E73+2)=Команды!$AJ$4,TRUE,FALSE),IF(INDEX(Команды!$A$2:$AN$7500,MATCH(BC$3,Команды!$A$2:$A$7500,0),$E73+2)=Команды!$AJ$5,TRUE,FALSE),IF(INDEX(Команды!$A$2:$AN$7500,MATCH(BC$3,Команды!$A$2:$A$7500,0),$E73+2)=Команды!$AJ$6,TRUE,FALSE),IF(INDEX(Команды!$A$2:$AN$7500,MATCH(BC$3,Команды!$A$2:$A$7500,0),$E73+2)=Команды!$AJ$7,TRUE,FALSE),IF(INDEX(Команды!$A$2:$AN$7500,MATCH(BC$3,Команды!$A$2:$A$7500,0),$E73+2)=Команды!$AJ$8,TRUE,FALSE),IF(INDEX(Команды!$A$2:$AN$7500,MATCH(BC$3,Команды!$A$2:$A$7500,0),$E73+2)=Команды!$AJ$9,TRUE,FALSE),IF(INDEX(Команды!$A$2:$AN$7500,MATCH(BC$3,Команды!$A$2:$A$7500,0),$E73+2)=Команды!$AJ$10,TRUE,FALSE),IF(INDEX(Команды!$A$2:$AN$7500,MATCH(BC$3,Команды!$A$2:$A$7500,0),$E73+2)=Команды!$AJ$11,TRUE,FALSE),IF(INDEX(Команды!$A$2:$AN$7500,MATCH(BC$3,Команды!$A$2:$A$7500,0),$E73+2)=Команды!$AJ$12,TRUE,FALSE),IF(INDEX(Команды!$A$2:$AN$7500,MATCH(BC$3,Команды!$A$2:$A$7500,0),$E73+2)=Команды!$AJ$13,TRUE,FALSE),IF(INDEX(Команды!$A$2:$AN$7500,MATCH(BC$3,Команды!$A$2:$A$7500,0),$E73+2)=Команды!$AJ$14,TRUE,FALSE),IF(INDEX(Команды!$A$2:$AN$7500,MATCH(BC$3,Команды!$A$2:$A$7500,0),$E73+2)=Команды!$AJ$15,TRUE,FALSE),IF(INDEX(Команды!$A$2:$AN$7500,MATCH(BC$3,Команды!$A$2:$A$7500,0),$E73+2)=Команды!$AJ$16,TRUE,FALSE),IF(INDEX(Команды!$A$2:$AN$7500,MATCH(BC$3,Команды!$A$2:$A$7500,0),$E73+2)=Команды!$AJ$17,TRUE,FALSE),IF(INDEX(Команды!$A$2:$AN$7500,MATCH(BC$3,Команды!$A$2:$A$7500,0),$E73+2)=Команды!$AJ$18,TRUE,FALSE),IF(INDEX(Команды!$A$2:$AN$7500,MATCH(BC$3,Команды!$A$2:$A$7500,0),$E73+2)=Команды!$AJ$19,TRUE,FALSE)),INDEX(Команды!$AJ$2:$AL$19,MATCH(INDEX(Команды!$A$2:$AN$7500,MATCH(BC$3,Команды!$A$2:$A$7500,0),$E73+2),Команды!$AJ$2:$AJ$19,0),3),0)</f>
        <v>1</v>
      </c>
      <c r="BE73" s="342"/>
      <c r="BF73" s="174">
        <f>IF(OR(IF(INDEX(Команды!$A$2:$AN$7500,MATCH(BF$3,Команды!$A$2:$A$7500,0),$E73+2)=Команды!$AJ$2,TRUE,FALSE),IF(INDEX(Команды!$A$2:$AN$7500,MATCH(BF$3,Команды!$A$2:$A$7500,0),$E73+2)=Команды!$AJ$3,TRUE,FALSE),IF(INDEX(Команды!$A$2:$AN$7500,MATCH(BF$3,Команды!$A$2:$A$7500,0),$E73+2)=Команды!$AJ$4,TRUE,FALSE),IF(INDEX(Команды!$A$2:$AN$7500,MATCH(BF$3,Команды!$A$2:$A$7500,0),$E73+2)=Команды!$AJ$5,TRUE,FALSE),IF(INDEX(Команды!$A$2:$AN$7500,MATCH(BF$3,Команды!$A$2:$A$7500,0),$E73+2)=Команды!$AJ$6,TRUE,FALSE),IF(INDEX(Команды!$A$2:$AN$7500,MATCH(BF$3,Команды!$A$2:$A$7500,0),$E73+2)=Команды!$AJ$7,TRUE,FALSE),IF(INDEX(Команды!$A$2:$AN$7500,MATCH(BF$3,Команды!$A$2:$A$7500,0),$E73+2)=Команды!$AJ$8,TRUE,FALSE),IF(INDEX(Команды!$A$2:$AN$7500,MATCH(BF$3,Команды!$A$2:$A$7500,0),$E73+2)=Команды!$AJ$9,TRUE,FALSE),IF(INDEX(Команды!$A$2:$AN$7500,MATCH(BF$3,Команды!$A$2:$A$7500,0),$E73+2)=Команды!$AJ$10,TRUE,FALSE),IF(INDEX(Команды!$A$2:$AN$7500,MATCH(BF$3,Команды!$A$2:$A$7500,0),$E73+2)=Команды!$AJ$11,TRUE,FALSE),IF(INDEX(Команды!$A$2:$AN$7500,MATCH(BF$3,Команды!$A$2:$A$7500,0),$E73+2)=Команды!$AJ$12,TRUE,FALSE),IF(INDEX(Команды!$A$2:$AN$7500,MATCH(BF$3,Команды!$A$2:$A$7500,0),$E73+2)=Команды!$AJ$13,TRUE,FALSE),IF(INDEX(Команды!$A$2:$AN$7500,MATCH(BF$3,Команды!$A$2:$A$7500,0),$E73+2)=Команды!$AJ$14,TRUE,FALSE),IF(INDEX(Команды!$A$2:$AN$7500,MATCH(BF$3,Команды!$A$2:$A$7500,0),$E73+2)=Команды!$AJ$15,TRUE,FALSE),IF(INDEX(Команды!$A$2:$AN$7500,MATCH(BF$3,Команды!$A$2:$A$7500,0),$E73+2)=Команды!$AJ$16,TRUE,FALSE),,IF(INDEX(Команды!$A$2:$AN$7500,MATCH(BF$3,Команды!$A$2:$A$7500,0),$E73+2)=Команды!$AJ$17,TRUE,FALSE),,IF(INDEX(Команды!$A$2:$AN$7500,MATCH(BF$3,Команды!$A$2:$A$7500,0),$E73+2)=Команды!$AJ$18,TRUE,FALSE),,IF(INDEX(Команды!$A$2:$AN$7500,MATCH(BF$3,Команды!$A$2:$A$7500,0),$E73+2)=Команды!$AJ$19,TRUE,FALSE)),INDEX(Команды!$AJ$2:$AK$19,MATCH(INDEX(Команды!$A$2:$AN$7500,MATCH(BF$3,Команды!$A$2:$A$7500,0),$E73+2),Команды!$AJ$2:$AJ$19,0),2),0)</f>
        <v>0.64583333333333337</v>
      </c>
      <c r="BG73" s="175">
        <f>IF(OR(IF(INDEX(Команды!$A$2:$AN$7500,MATCH(BF$3,Команды!$A$2:$A$7500,0),$E73+2)=Команды!$AJ$2,TRUE,FALSE),IF(INDEX(Команды!$A$2:$AN$7500,MATCH(BF$3,Команды!$A$2:$A$7500,0),$E73+2)=Команды!$AJ$3,TRUE,FALSE),IF(INDEX(Команды!$A$2:$AN$7500,MATCH(BF$3,Команды!$A$2:$A$7500,0),$E73+2)=Команды!$AJ$4,TRUE,FALSE),IF(INDEX(Команды!$A$2:$AN$7500,MATCH(BF$3,Команды!$A$2:$A$7500,0),$E73+2)=Команды!$AJ$5,TRUE,FALSE),IF(INDEX(Команды!$A$2:$AN$7500,MATCH(BF$3,Команды!$A$2:$A$7500,0),$E73+2)=Команды!$AJ$6,TRUE,FALSE),IF(INDEX(Команды!$A$2:$AN$7500,MATCH(BF$3,Команды!$A$2:$A$7500,0),$E73+2)=Команды!$AJ$7,TRUE,FALSE),IF(INDEX(Команды!$A$2:$AN$7500,MATCH(BF$3,Команды!$A$2:$A$7500,0),$E73+2)=Команды!$AJ$8,TRUE,FALSE),IF(INDEX(Команды!$A$2:$AN$7500,MATCH(BF$3,Команды!$A$2:$A$7500,0),$E73+2)=Команды!$AJ$9,TRUE,FALSE),IF(INDEX(Команды!$A$2:$AN$7500,MATCH(BF$3,Команды!$A$2:$A$7500,0),$E73+2)=Команды!$AJ$10,TRUE,FALSE),IF(INDEX(Команды!$A$2:$AN$7500,MATCH(BF$3,Команды!$A$2:$A$7500,0),$E73+2)=Команды!$AJ$11,TRUE,FALSE),IF(INDEX(Команды!$A$2:$AN$7500,MATCH(BF$3,Команды!$A$2:$A$7500,0),$E73+2)=Команды!$AJ$12,TRUE,FALSE),IF(INDEX(Команды!$A$2:$AN$7500,MATCH(BF$3,Команды!$A$2:$A$7500,0),$E73+2)=Команды!$AJ$13,TRUE,FALSE),IF(INDEX(Команды!$A$2:$AN$7500,MATCH(BF$3,Команды!$A$2:$A$7500,0),$E73+2)=Команды!$AJ$14,TRUE,FALSE),IF(INDEX(Команды!$A$2:$AN$7500,MATCH(BF$3,Команды!$A$2:$A$7500,0),$E73+2)=Команды!$AJ$15,TRUE,FALSE),IF(INDEX(Команды!$A$2:$AN$7500,MATCH(BF$3,Команды!$A$2:$A$7500,0),$E73+2)=Команды!$AJ$16,TRUE,FALSE),IF(INDEX(Команды!$A$2:$AN$7500,MATCH(BF$3,Команды!$A$2:$A$7500,0),$E73+2)=Команды!$AJ$17,TRUE,FALSE),IF(INDEX(Команды!$A$2:$AN$7500,MATCH(BF$3,Команды!$A$2:$A$7500,0),$E73+2)=Команды!$AJ$18,TRUE,FALSE),IF(INDEX(Команды!$A$2:$AN$7500,MATCH(BF$3,Команды!$A$2:$A$7500,0),$E73+2)=Команды!$AJ$19,TRUE,FALSE)),INDEX(Команды!$AJ$2:$AL$19,MATCH(INDEX(Команды!$A$2:$AN$7500,MATCH(BF$3,Команды!$A$2:$A$7500,0),$E73+2),Команды!$AJ$2:$AJ$19,0),3),0)</f>
        <v>1.0208333333333333</v>
      </c>
      <c r="BH73" s="342"/>
      <c r="BI73" s="174">
        <f>IF(OR(IF(INDEX(Команды!$A$2:$AN$7500,MATCH(BI$3,Команды!$A$2:$A$7500,0),$E73+2)=Команды!$AJ$2,TRUE,FALSE),IF(INDEX(Команды!$A$2:$AN$7500,MATCH(BI$3,Команды!$A$2:$A$7500,0),$E73+2)=Команды!$AJ$3,TRUE,FALSE),IF(INDEX(Команды!$A$2:$AN$7500,MATCH(BI$3,Команды!$A$2:$A$7500,0),$E73+2)=Команды!$AJ$4,TRUE,FALSE),IF(INDEX(Команды!$A$2:$AN$7500,MATCH(BI$3,Команды!$A$2:$A$7500,0),$E73+2)=Команды!$AJ$5,TRUE,FALSE),IF(INDEX(Команды!$A$2:$AN$7500,MATCH(BI$3,Команды!$A$2:$A$7500,0),$E73+2)=Команды!$AJ$6,TRUE,FALSE),IF(INDEX(Команды!$A$2:$AN$7500,MATCH(BI$3,Команды!$A$2:$A$7500,0),$E73+2)=Команды!$AJ$7,TRUE,FALSE),IF(INDEX(Команды!$A$2:$AN$7500,MATCH(BI$3,Команды!$A$2:$A$7500,0),$E73+2)=Команды!$AJ$8,TRUE,FALSE),IF(INDEX(Команды!$A$2:$AN$7500,MATCH(BI$3,Команды!$A$2:$A$7500,0),$E73+2)=Команды!$AJ$9,TRUE,FALSE),IF(INDEX(Команды!$A$2:$AN$7500,MATCH(BI$3,Команды!$A$2:$A$7500,0),$E73+2)=Команды!$AJ$10,TRUE,FALSE),IF(INDEX(Команды!$A$2:$AN$7500,MATCH(BI$3,Команды!$A$2:$A$7500,0),$E73+2)=Команды!$AJ$11,TRUE,FALSE),IF(INDEX(Команды!$A$2:$AN$7500,MATCH(BI$3,Команды!$A$2:$A$7500,0),$E73+2)=Команды!$AJ$12,TRUE,FALSE),IF(INDEX(Команды!$A$2:$AN$7500,MATCH(BI$3,Команды!$A$2:$A$7500,0),$E73+2)=Команды!$AJ$13,TRUE,FALSE),IF(INDEX(Команды!$A$2:$AN$7500,MATCH(BI$3,Команды!$A$2:$A$7500,0),$E73+2)=Команды!$AJ$14,TRUE,FALSE),IF(INDEX(Команды!$A$2:$AN$7500,MATCH(BI$3,Команды!$A$2:$A$7500,0),$E73+2)=Команды!$AJ$15,TRUE,FALSE),IF(INDEX(Команды!$A$2:$AN$7500,MATCH(BI$3,Команды!$A$2:$A$7500,0),$E73+2)=Команды!$AJ$16,TRUE,FALSE),,IF(INDEX(Команды!$A$2:$AN$7500,MATCH(BI$3,Команды!$A$2:$A$7500,0),$E73+2)=Команды!$AJ$17,TRUE,FALSE),,IF(INDEX(Команды!$A$2:$AN$7500,MATCH(BI$3,Команды!$A$2:$A$7500,0),$E73+2)=Команды!$AJ$18,TRUE,FALSE),,IF(INDEX(Команды!$A$2:$AN$7500,MATCH(BI$3,Команды!$A$2:$A$7500,0),$E73+2)=Команды!$AJ$19,TRUE,FALSE)),INDEX(Команды!$AJ$2:$AK$19,MATCH(INDEX(Команды!$A$2:$AN$7500,MATCH(BI$3,Команды!$A$2:$A$7500,0),$E73+2),Команды!$AJ$2:$AJ$19,0),2),0)</f>
        <v>0.64583333333333337</v>
      </c>
      <c r="BJ73" s="175">
        <f>IF(OR(IF(INDEX(Команды!$A$2:$AN$7500,MATCH(BI$3,Команды!$A$2:$A$7500,0),$E73+2)=Команды!$AJ$2,TRUE,FALSE),IF(INDEX(Команды!$A$2:$AN$7500,MATCH(BI$3,Команды!$A$2:$A$7500,0),$E73+2)=Команды!$AJ$3,TRUE,FALSE),IF(INDEX(Команды!$A$2:$AN$7500,MATCH(BI$3,Команды!$A$2:$A$7500,0),$E73+2)=Команды!$AJ$4,TRUE,FALSE),IF(INDEX(Команды!$A$2:$AN$7500,MATCH(BI$3,Команды!$A$2:$A$7500,0),$E73+2)=Команды!$AJ$5,TRUE,FALSE),IF(INDEX(Команды!$A$2:$AN$7500,MATCH(BI$3,Команды!$A$2:$A$7500,0),$E73+2)=Команды!$AJ$6,TRUE,FALSE),IF(INDEX(Команды!$A$2:$AN$7500,MATCH(BI$3,Команды!$A$2:$A$7500,0),$E73+2)=Команды!$AJ$7,TRUE,FALSE),IF(INDEX(Команды!$A$2:$AN$7500,MATCH(BI$3,Команды!$A$2:$A$7500,0),$E73+2)=Команды!$AJ$8,TRUE,FALSE),IF(INDEX(Команды!$A$2:$AN$7500,MATCH(BI$3,Команды!$A$2:$A$7500,0),$E73+2)=Команды!$AJ$9,TRUE,FALSE),IF(INDEX(Команды!$A$2:$AN$7500,MATCH(BI$3,Команды!$A$2:$A$7500,0),$E73+2)=Команды!$AJ$10,TRUE,FALSE),IF(INDEX(Команды!$A$2:$AN$7500,MATCH(BI$3,Команды!$A$2:$A$7500,0),$E73+2)=Команды!$AJ$11,TRUE,FALSE),IF(INDEX(Команды!$A$2:$AN$7500,MATCH(BI$3,Команды!$A$2:$A$7500,0),$E73+2)=Команды!$AJ$12,TRUE,FALSE),IF(INDEX(Команды!$A$2:$AN$7500,MATCH(BI$3,Команды!$A$2:$A$7500,0),$E73+2)=Команды!$AJ$13,TRUE,FALSE),IF(INDEX(Команды!$A$2:$AN$7500,MATCH(BI$3,Команды!$A$2:$A$7500,0),$E73+2)=Команды!$AJ$14,TRUE,FALSE),IF(INDEX(Команды!$A$2:$AN$7500,MATCH(BI$3,Команды!$A$2:$A$7500,0),$E73+2)=Команды!$AJ$15,TRUE,FALSE),IF(INDEX(Команды!$A$2:$AN$7500,MATCH(BI$3,Команды!$A$2:$A$7500,0),$E73+2)=Команды!$AJ$16,TRUE,FALSE),IF(INDEX(Команды!$A$2:$AN$7500,MATCH(BI$3,Команды!$A$2:$A$7500,0),$E73+2)=Команды!$AJ$17,TRUE,FALSE),IF(INDEX(Команды!$A$2:$AN$7500,MATCH(BI$3,Команды!$A$2:$A$7500,0),$E73+2)=Команды!$AJ$18,TRUE,FALSE),IF(INDEX(Команды!$A$2:$AN$7500,MATCH(BI$3,Команды!$A$2:$A$7500,0),$E73+2)=Команды!$AJ$19,TRUE,FALSE)),INDEX(Команды!$AJ$2:$AL$19,MATCH(INDEX(Команды!$A$2:$AN$7500,MATCH(BI$3,Команды!$A$2:$A$7500,0),$E73+2),Команды!$AJ$2:$AJ$19,0),3),0)</f>
        <v>1.0208333333333333</v>
      </c>
      <c r="BK73" s="342"/>
      <c r="BL73" s="174">
        <f>IF(OR(IF(INDEX(Команды!$A$2:$AN$7500,MATCH(BL$3,Команды!$A$2:$A$7500,0),$E73+2)=Команды!$AJ$2,TRUE,FALSE),IF(INDEX(Команды!$A$2:$AN$7500,MATCH(BL$3,Команды!$A$2:$A$7500,0),$E73+2)=Команды!$AJ$3,TRUE,FALSE),IF(INDEX(Команды!$A$2:$AN$7500,MATCH(BL$3,Команды!$A$2:$A$7500,0),$E73+2)=Команды!$AJ$4,TRUE,FALSE),IF(INDEX(Команды!$A$2:$AN$7500,MATCH(BL$3,Команды!$A$2:$A$7500,0),$E73+2)=Команды!$AJ$5,TRUE,FALSE),IF(INDEX(Команды!$A$2:$AN$7500,MATCH(BL$3,Команды!$A$2:$A$7500,0),$E73+2)=Команды!$AJ$6,TRUE,FALSE),IF(INDEX(Команды!$A$2:$AN$7500,MATCH(BL$3,Команды!$A$2:$A$7500,0),$E73+2)=Команды!$AJ$7,TRUE,FALSE),IF(INDEX(Команды!$A$2:$AN$7500,MATCH(BL$3,Команды!$A$2:$A$7500,0),$E73+2)=Команды!$AJ$8,TRUE,FALSE),IF(INDEX(Команды!$A$2:$AN$7500,MATCH(BL$3,Команды!$A$2:$A$7500,0),$E73+2)=Команды!$AJ$9,TRUE,FALSE),IF(INDEX(Команды!$A$2:$AN$7500,MATCH(BL$3,Команды!$A$2:$A$7500,0),$E73+2)=Команды!$AJ$10,TRUE,FALSE),IF(INDEX(Команды!$A$2:$AN$7500,MATCH(BL$3,Команды!$A$2:$A$7500,0),$E73+2)=Команды!$AJ$11,TRUE,FALSE),IF(INDEX(Команды!$A$2:$AN$7500,MATCH(BL$3,Команды!$A$2:$A$7500,0),$E73+2)=Команды!$AJ$12,TRUE,FALSE),IF(INDEX(Команды!$A$2:$AN$7500,MATCH(BL$3,Команды!$A$2:$A$7500,0),$E73+2)=Команды!$AJ$13,TRUE,FALSE),IF(INDEX(Команды!$A$2:$AN$7500,MATCH(BL$3,Команды!$A$2:$A$7500,0),$E73+2)=Команды!$AJ$14,TRUE,FALSE),IF(INDEX(Команды!$A$2:$AN$7500,MATCH(BL$3,Команды!$A$2:$A$7500,0),$E73+2)=Команды!$AJ$15,TRUE,FALSE),IF(INDEX(Команды!$A$2:$AN$7500,MATCH(BL$3,Команды!$A$2:$A$7500,0),$E73+2)=Команды!$AJ$16,TRUE,FALSE),,IF(INDEX(Команды!$A$2:$AN$7500,MATCH(BL$3,Команды!$A$2:$A$7500,0),$E73+2)=Команды!$AJ$17,TRUE,FALSE),,IF(INDEX(Команды!$A$2:$AN$7500,MATCH(BL$3,Команды!$A$2:$A$7500,0),$E73+2)=Команды!$AJ$18,TRUE,FALSE),,IF(INDEX(Команды!$A$2:$AN$7500,MATCH(BL$3,Команды!$A$2:$A$7500,0),$E73+2)=Команды!$AJ$19,TRUE,FALSE)),INDEX(Команды!$AJ$2:$AK$19,MATCH(INDEX(Команды!$A$2:$AN$7500,MATCH(BL$3,Команды!$A$2:$A$7500,0),$E73+2),Команды!$AJ$2:$AJ$19,0),2),0)</f>
        <v>0.64583333333333337</v>
      </c>
      <c r="BM73" s="175">
        <f>IF(OR(IF(INDEX(Команды!$A$2:$AN$7500,MATCH(BL$3,Команды!$A$2:$A$7500,0),$E73+2)=Команды!$AJ$2,TRUE,FALSE),IF(INDEX(Команды!$A$2:$AN$7500,MATCH(BL$3,Команды!$A$2:$A$7500,0),$E73+2)=Команды!$AJ$3,TRUE,FALSE),IF(INDEX(Команды!$A$2:$AN$7500,MATCH(BL$3,Команды!$A$2:$A$7500,0),$E73+2)=Команды!$AJ$4,TRUE,FALSE),IF(INDEX(Команды!$A$2:$AN$7500,MATCH(BL$3,Команды!$A$2:$A$7500,0),$E73+2)=Команды!$AJ$5,TRUE,FALSE),IF(INDEX(Команды!$A$2:$AN$7500,MATCH(BL$3,Команды!$A$2:$A$7500,0),$E73+2)=Команды!$AJ$6,TRUE,FALSE),IF(INDEX(Команды!$A$2:$AN$7500,MATCH(BL$3,Команды!$A$2:$A$7500,0),$E73+2)=Команды!$AJ$7,TRUE,FALSE),IF(INDEX(Команды!$A$2:$AN$7500,MATCH(BL$3,Команды!$A$2:$A$7500,0),$E73+2)=Команды!$AJ$8,TRUE,FALSE),IF(INDEX(Команды!$A$2:$AN$7500,MATCH(BL$3,Команды!$A$2:$A$7500,0),$E73+2)=Команды!$AJ$9,TRUE,FALSE),IF(INDEX(Команды!$A$2:$AN$7500,MATCH(BL$3,Команды!$A$2:$A$7500,0),$E73+2)=Команды!$AJ$10,TRUE,FALSE),IF(INDEX(Команды!$A$2:$AN$7500,MATCH(BL$3,Команды!$A$2:$A$7500,0),$E73+2)=Команды!$AJ$11,TRUE,FALSE),IF(INDEX(Команды!$A$2:$AN$7500,MATCH(BL$3,Команды!$A$2:$A$7500,0),$E73+2)=Команды!$AJ$12,TRUE,FALSE),IF(INDEX(Команды!$A$2:$AN$7500,MATCH(BL$3,Команды!$A$2:$A$7500,0),$E73+2)=Команды!$AJ$13,TRUE,FALSE),IF(INDEX(Команды!$A$2:$AN$7500,MATCH(BL$3,Команды!$A$2:$A$7500,0),$E73+2)=Команды!$AJ$14,TRUE,FALSE),IF(INDEX(Команды!$A$2:$AN$7500,MATCH(BL$3,Команды!$A$2:$A$7500,0),$E73+2)=Команды!$AJ$15,TRUE,FALSE),IF(INDEX(Команды!$A$2:$AN$7500,MATCH(BL$3,Команды!$A$2:$A$7500,0),$E73+2)=Команды!$AJ$16,TRUE,FALSE),IF(INDEX(Команды!$A$2:$AN$7500,MATCH(BL$3,Команды!$A$2:$A$7500,0),$E73+2)=Команды!$AJ$17,TRUE,FALSE),IF(INDEX(Команды!$A$2:$AN$7500,MATCH(BL$3,Команды!$A$2:$A$7500,0),$E73+2)=Команды!$AJ$18,TRUE,FALSE),IF(INDEX(Команды!$A$2:$AN$7500,MATCH(BL$3,Команды!$A$2:$A$7500,0),$E73+2)=Команды!$AJ$19,TRUE,FALSE)),INDEX(Команды!$AJ$2:$AL$19,MATCH(INDEX(Команды!$A$2:$AN$7500,MATCH(BL$3,Команды!$A$2:$A$7500,0),$E73+2),Команды!$AJ$2:$AJ$19,0),3),0)</f>
        <v>1.0208333333333333</v>
      </c>
      <c r="BN73" s="342"/>
      <c r="BO73" s="174" t="str">
        <f>IF(OR(IF(INDEX(Команды!$A$2:$AN$7500,MATCH(BO$3,Команды!$A$2:$A$7500,0),$E73+2)=Команды!$AJ$2,TRUE,FALSE),IF(INDEX(Команды!$A$2:$AN$7500,MATCH(BO$3,Команды!$A$2:$A$7500,0),$E73+2)=Команды!$AJ$3,TRUE,FALSE),IF(INDEX(Команды!$A$2:$AN$7500,MATCH(BO$3,Команды!$A$2:$A$7500,0),$E73+2)=Команды!$AJ$4,TRUE,FALSE),IF(INDEX(Команды!$A$2:$AN$7500,MATCH(BO$3,Команды!$A$2:$A$7500,0),$E73+2)=Команды!$AJ$5,TRUE,FALSE),IF(INDEX(Команды!$A$2:$AN$7500,MATCH(BO$3,Команды!$A$2:$A$7500,0),$E73+2)=Команды!$AJ$6,TRUE,FALSE),IF(INDEX(Команды!$A$2:$AN$7500,MATCH(BO$3,Команды!$A$2:$A$7500,0),$E73+2)=Команды!$AJ$7,TRUE,FALSE),IF(INDEX(Команды!$A$2:$AN$7500,MATCH(BO$3,Команды!$A$2:$A$7500,0),$E73+2)=Команды!$AJ$8,TRUE,FALSE),IF(INDEX(Команды!$A$2:$AN$7500,MATCH(BO$3,Команды!$A$2:$A$7500,0),$E73+2)=Команды!$AJ$9,TRUE,FALSE),IF(INDEX(Команды!$A$2:$AN$7500,MATCH(BO$3,Команды!$A$2:$A$7500,0),$E73+2)=Команды!$AJ$10,TRUE,FALSE),IF(INDEX(Команды!$A$2:$AN$7500,MATCH(BO$3,Команды!$A$2:$A$7500,0),$E73+2)=Команды!$AJ$11,TRUE,FALSE),IF(INDEX(Команды!$A$2:$AN$7500,MATCH(BO$3,Команды!$A$2:$A$7500,0),$E73+2)=Команды!$AJ$12,TRUE,FALSE),IF(INDEX(Команды!$A$2:$AN$7500,MATCH(BO$3,Команды!$A$2:$A$7500,0),$E73+2)=Команды!$AJ$13,TRUE,FALSE),IF(INDEX(Команды!$A$2:$AN$7500,MATCH(BO$3,Команды!$A$2:$A$7500,0),$E73+2)=Команды!$AJ$14,TRUE,FALSE),IF(INDEX(Команды!$A$2:$AN$7500,MATCH(BO$3,Команды!$A$2:$A$7500,0),$E73+2)=Команды!$AJ$15,TRUE,FALSE),IF(INDEX(Команды!$A$2:$AN$7500,MATCH(BO$3,Команды!$A$2:$A$7500,0),$E73+2)=Команды!$AJ$16,TRUE,FALSE),,IF(INDEX(Команды!$A$2:$AN$7500,MATCH(BO$3,Команды!$A$2:$A$7500,0),$E73+2)=Команды!$AJ$17,TRUE,FALSE),,IF(INDEX(Команды!$A$2:$AN$7500,MATCH(BO$3,Команды!$A$2:$A$7500,0),$E73+2)=Команды!$AJ$18,TRUE,FALSE),,IF(INDEX(Команды!$A$2:$AN$7500,MATCH(BO$3,Команды!$A$2:$A$7500,0),$E73+2)=Команды!$AJ$19,TRUE,FALSE)),INDEX(Команды!$AJ$2:$AK$19,MATCH(INDEX(Команды!$A$2:$AN$7500,MATCH(BO$3,Команды!$A$2:$A$7500,0),$E73+2),Команды!$AJ$2:$AJ$19,0),2),0)</f>
        <v>В</v>
      </c>
      <c r="BP73" s="175" t="str">
        <f>IF(OR(IF(INDEX(Команды!$A$2:$AN$7500,MATCH(BO$3,Команды!$A$2:$A$7500,0),$E73+2)=Команды!$AJ$2,TRUE,FALSE),IF(INDEX(Команды!$A$2:$AN$7500,MATCH(BO$3,Команды!$A$2:$A$7500,0),$E73+2)=Команды!$AJ$3,TRUE,FALSE),IF(INDEX(Команды!$A$2:$AN$7500,MATCH(BO$3,Команды!$A$2:$A$7500,0),$E73+2)=Команды!$AJ$4,TRUE,FALSE),IF(INDEX(Команды!$A$2:$AN$7500,MATCH(BO$3,Команды!$A$2:$A$7500,0),$E73+2)=Команды!$AJ$5,TRUE,FALSE),IF(INDEX(Команды!$A$2:$AN$7500,MATCH(BO$3,Команды!$A$2:$A$7500,0),$E73+2)=Команды!$AJ$6,TRUE,FALSE),IF(INDEX(Команды!$A$2:$AN$7500,MATCH(BO$3,Команды!$A$2:$A$7500,0),$E73+2)=Команды!$AJ$7,TRUE,FALSE),IF(INDEX(Команды!$A$2:$AN$7500,MATCH(BO$3,Команды!$A$2:$A$7500,0),$E73+2)=Команды!$AJ$8,TRUE,FALSE),IF(INDEX(Команды!$A$2:$AN$7500,MATCH(BO$3,Команды!$A$2:$A$7500,0),$E73+2)=Команды!$AJ$9,TRUE,FALSE),IF(INDEX(Команды!$A$2:$AN$7500,MATCH(BO$3,Команды!$A$2:$A$7500,0),$E73+2)=Команды!$AJ$10,TRUE,FALSE),IF(INDEX(Команды!$A$2:$AN$7500,MATCH(BO$3,Команды!$A$2:$A$7500,0),$E73+2)=Команды!$AJ$11,TRUE,FALSE),IF(INDEX(Команды!$A$2:$AN$7500,MATCH(BO$3,Команды!$A$2:$A$7500,0),$E73+2)=Команды!$AJ$12,TRUE,FALSE),IF(INDEX(Команды!$A$2:$AN$7500,MATCH(BO$3,Команды!$A$2:$A$7500,0),$E73+2)=Команды!$AJ$13,TRUE,FALSE),IF(INDEX(Команды!$A$2:$AN$7500,MATCH(BO$3,Команды!$A$2:$A$7500,0),$E73+2)=Команды!$AJ$14,TRUE,FALSE),IF(INDEX(Команды!$A$2:$AN$7500,MATCH(BO$3,Команды!$A$2:$A$7500,0),$E73+2)=Команды!$AJ$15,TRUE,FALSE),IF(INDEX(Команды!$A$2:$AN$7500,MATCH(BO$3,Команды!$A$2:$A$7500,0),$E73+2)=Команды!$AJ$16,TRUE,FALSE),IF(INDEX(Команды!$A$2:$AN$7500,MATCH(BO$3,Команды!$A$2:$A$7500,0),$E73+2)=Команды!$AJ$17,TRUE,FALSE),IF(INDEX(Команды!$A$2:$AN$7500,MATCH(BO$3,Команды!$A$2:$A$7500,0),$E73+2)=Команды!$AJ$18,TRUE,FALSE),IF(INDEX(Команды!$A$2:$AN$7500,MATCH(BO$3,Команды!$A$2:$A$7500,0),$E73+2)=Команды!$AJ$19,TRUE,FALSE)),INDEX(Команды!$AJ$2:$AL$19,MATCH(INDEX(Команды!$A$2:$AN$7500,MATCH(BO$3,Команды!$A$2:$A$7500,0),$E73+2),Команды!$AJ$2:$AJ$19,0),3),0)</f>
        <v>В</v>
      </c>
      <c r="BQ73" s="342"/>
      <c r="BR73" s="174" t="str">
        <f>IF(OR(IF(INDEX(Команды!$A$2:$AN$7500,MATCH(BR$3,Команды!$A$2:$A$7500,0),$E73+2)=Команды!$AJ$2,TRUE,FALSE),IF(INDEX(Команды!$A$2:$AN$7500,MATCH(BR$3,Команды!$A$2:$A$7500,0),$E73+2)=Команды!$AJ$3,TRUE,FALSE),IF(INDEX(Команды!$A$2:$AN$7500,MATCH(BR$3,Команды!$A$2:$A$7500,0),$E73+2)=Команды!$AJ$4,TRUE,FALSE),IF(INDEX(Команды!$A$2:$AN$7500,MATCH(BR$3,Команды!$A$2:$A$7500,0),$E73+2)=Команды!$AJ$5,TRUE,FALSE),IF(INDEX(Команды!$A$2:$AN$7500,MATCH(BR$3,Команды!$A$2:$A$7500,0),$E73+2)=Команды!$AJ$6,TRUE,FALSE),IF(INDEX(Команды!$A$2:$AN$7500,MATCH(BR$3,Команды!$A$2:$A$7500,0),$E73+2)=Команды!$AJ$7,TRUE,FALSE),IF(INDEX(Команды!$A$2:$AN$7500,MATCH(BR$3,Команды!$A$2:$A$7500,0),$E73+2)=Команды!$AJ$8,TRUE,FALSE),IF(INDEX(Команды!$A$2:$AN$7500,MATCH(BR$3,Команды!$A$2:$A$7500,0),$E73+2)=Команды!$AJ$9,TRUE,FALSE),IF(INDEX(Команды!$A$2:$AN$7500,MATCH(BR$3,Команды!$A$2:$A$7500,0),$E73+2)=Команды!$AJ$10,TRUE,FALSE),IF(INDEX(Команды!$A$2:$AN$7500,MATCH(BR$3,Команды!$A$2:$A$7500,0),$E73+2)=Команды!$AJ$11,TRUE,FALSE),IF(INDEX(Команды!$A$2:$AN$7500,MATCH(BR$3,Команды!$A$2:$A$7500,0),$E73+2)=Команды!$AJ$12,TRUE,FALSE),IF(INDEX(Команды!$A$2:$AN$7500,MATCH(BR$3,Команды!$A$2:$A$7500,0),$E73+2)=Команды!$AJ$13,TRUE,FALSE),IF(INDEX(Команды!$A$2:$AN$7500,MATCH(BR$3,Команды!$A$2:$A$7500,0),$E73+2)=Команды!$AJ$14,TRUE,FALSE),IF(INDEX(Команды!$A$2:$AN$7500,MATCH(BR$3,Команды!$A$2:$A$7500,0),$E73+2)=Команды!$AJ$15,TRUE,FALSE),IF(INDEX(Команды!$A$2:$AN$7500,MATCH(BR$3,Команды!$A$2:$A$7500,0),$E73+2)=Команды!$AJ$16,TRUE,FALSE),,IF(INDEX(Команды!$A$2:$AN$7500,MATCH(BR$3,Команды!$A$2:$A$7500,0),$E73+2)=Команды!$AJ$17,TRUE,FALSE),,IF(INDEX(Команды!$A$2:$AN$7500,MATCH(BR$3,Команды!$A$2:$A$7500,0),$E73+2)=Команды!$AJ$18,TRUE,FALSE),,IF(INDEX(Команды!$A$2:$AN$7500,MATCH(BR$3,Команды!$A$2:$A$7500,0),$E73+2)=Команды!$AJ$19,TRUE,FALSE)),INDEX(Команды!$AJ$2:$AK$19,MATCH(INDEX(Команды!$A$2:$AN$7500,MATCH(BR$3,Команды!$A$2:$A$7500,0),$E73+2),Команды!$AJ$2:$AJ$19,0),2),0)</f>
        <v>В</v>
      </c>
      <c r="BS73" s="175" t="str">
        <f>IF(OR(IF(INDEX(Команды!$A$2:$AN$7500,MATCH(BR$3,Команды!$A$2:$A$7500,0),$E73+2)=Команды!$AJ$2,TRUE,FALSE),IF(INDEX(Команды!$A$2:$AN$7500,MATCH(BR$3,Команды!$A$2:$A$7500,0),$E73+2)=Команды!$AJ$3,TRUE,FALSE),IF(INDEX(Команды!$A$2:$AN$7500,MATCH(BR$3,Команды!$A$2:$A$7500,0),$E73+2)=Команды!$AJ$4,TRUE,FALSE),IF(INDEX(Команды!$A$2:$AN$7500,MATCH(BR$3,Команды!$A$2:$A$7500,0),$E73+2)=Команды!$AJ$5,TRUE,FALSE),IF(INDEX(Команды!$A$2:$AN$7500,MATCH(BR$3,Команды!$A$2:$A$7500,0),$E73+2)=Команды!$AJ$6,TRUE,FALSE),IF(INDEX(Команды!$A$2:$AN$7500,MATCH(BR$3,Команды!$A$2:$A$7500,0),$E73+2)=Команды!$AJ$7,TRUE,FALSE),IF(INDEX(Команды!$A$2:$AN$7500,MATCH(BR$3,Команды!$A$2:$A$7500,0),$E73+2)=Команды!$AJ$8,TRUE,FALSE),IF(INDEX(Команды!$A$2:$AN$7500,MATCH(BR$3,Команды!$A$2:$A$7500,0),$E73+2)=Команды!$AJ$9,TRUE,FALSE),IF(INDEX(Команды!$A$2:$AN$7500,MATCH(BR$3,Команды!$A$2:$A$7500,0),$E73+2)=Команды!$AJ$10,TRUE,FALSE),IF(INDEX(Команды!$A$2:$AN$7500,MATCH(BR$3,Команды!$A$2:$A$7500,0),$E73+2)=Команды!$AJ$11,TRUE,FALSE),IF(INDEX(Команды!$A$2:$AN$7500,MATCH(BR$3,Команды!$A$2:$A$7500,0),$E73+2)=Команды!$AJ$12,TRUE,FALSE),IF(INDEX(Команды!$A$2:$AN$7500,MATCH(BR$3,Команды!$A$2:$A$7500,0),$E73+2)=Команды!$AJ$13,TRUE,FALSE),IF(INDEX(Команды!$A$2:$AN$7500,MATCH(BR$3,Команды!$A$2:$A$7500,0),$E73+2)=Команды!$AJ$14,TRUE,FALSE),IF(INDEX(Команды!$A$2:$AN$7500,MATCH(BR$3,Команды!$A$2:$A$7500,0),$E73+2)=Команды!$AJ$15,TRUE,FALSE),IF(INDEX(Команды!$A$2:$AN$7500,MATCH(BR$3,Команды!$A$2:$A$7500,0),$E73+2)=Команды!$AJ$16,TRUE,FALSE),IF(INDEX(Команды!$A$2:$AN$7500,MATCH(BR$3,Команды!$A$2:$A$7500,0),$E73+2)=Команды!$AJ$17,TRUE,FALSE),IF(INDEX(Команды!$A$2:$AN$7500,MATCH(BR$3,Команды!$A$2:$A$7500,0),$E73+2)=Команды!$AJ$18,TRUE,FALSE),IF(INDEX(Команды!$A$2:$AN$7500,MATCH(BR$3,Команды!$A$2:$A$7500,0),$E73+2)=Команды!$AJ$19,TRUE,FALSE)),INDEX(Команды!$AJ$2:$AL$19,MATCH(INDEX(Команды!$A$2:$AN$7500,MATCH(BR$3,Команды!$A$2:$A$7500,0),$E73+2),Команды!$AJ$2:$AJ$19,0),3),0)</f>
        <v>В</v>
      </c>
      <c r="BT73" s="342"/>
      <c r="BU73" s="174">
        <f>IF(OR(IF(INDEX(Команды!$A$2:$AN$7500,MATCH(BU$3,Команды!$A$2:$A$7500,0),$E73+2)=Команды!$AJ$2,TRUE,FALSE),IF(INDEX(Команды!$A$2:$AN$7500,MATCH(BU$3,Команды!$A$2:$A$7500,0),$E73+2)=Команды!$AJ$3,TRUE,FALSE),IF(INDEX(Команды!$A$2:$AN$7500,MATCH(BU$3,Команды!$A$2:$A$7500,0),$E73+2)=Команды!$AJ$4,TRUE,FALSE),IF(INDEX(Команды!$A$2:$AN$7500,MATCH(BU$3,Команды!$A$2:$A$7500,0),$E73+2)=Команды!$AJ$5,TRUE,FALSE),IF(INDEX(Команды!$A$2:$AN$7500,MATCH(BU$3,Команды!$A$2:$A$7500,0),$E73+2)=Команды!$AJ$6,TRUE,FALSE),IF(INDEX(Команды!$A$2:$AN$7500,MATCH(BU$3,Команды!$A$2:$A$7500,0),$E73+2)=Команды!$AJ$7,TRUE,FALSE),IF(INDEX(Команды!$A$2:$AN$7500,MATCH(BU$3,Команды!$A$2:$A$7500,0),$E73+2)=Команды!$AJ$8,TRUE,FALSE),IF(INDEX(Команды!$A$2:$AN$7500,MATCH(BU$3,Команды!$A$2:$A$7500,0),$E73+2)=Команды!$AJ$9,TRUE,FALSE),IF(INDEX(Команды!$A$2:$AN$7500,MATCH(BU$3,Команды!$A$2:$A$7500,0),$E73+2)=Команды!$AJ$10,TRUE,FALSE),IF(INDEX(Команды!$A$2:$AN$7500,MATCH(BU$3,Команды!$A$2:$A$7500,0),$E73+2)=Команды!$AJ$11,TRUE,FALSE),IF(INDEX(Команды!$A$2:$AN$7500,MATCH(BU$3,Команды!$A$2:$A$7500,0),$E73+2)=Команды!$AJ$12,TRUE,FALSE),IF(INDEX(Команды!$A$2:$AN$7500,MATCH(BU$3,Команды!$A$2:$A$7500,0),$E73+2)=Команды!$AJ$13,TRUE,FALSE),IF(INDEX(Команды!$A$2:$AN$7500,MATCH(BU$3,Команды!$A$2:$A$7500,0),$E73+2)=Команды!$AJ$14,TRUE,FALSE),IF(INDEX(Команды!$A$2:$AN$7500,MATCH(BU$3,Команды!$A$2:$A$7500,0),$E73+2)=Команды!$AJ$15,TRUE,FALSE),IF(INDEX(Команды!$A$2:$AN$7500,MATCH(BU$3,Команды!$A$2:$A$7500,0),$E73+2)=Команды!$AJ$16,TRUE,FALSE),,IF(INDEX(Команды!$A$2:$AN$7500,MATCH(BU$3,Команды!$A$2:$A$7500,0),$E73+2)=Команды!$AJ$17,TRUE,FALSE),,IF(INDEX(Команды!$A$2:$AN$7500,MATCH(BU$3,Команды!$A$2:$A$7500,0),$E73+2)=Команды!$AJ$18,TRUE,FALSE),,IF(INDEX(Команды!$A$2:$AN$7500,MATCH(BU$3,Команды!$A$2:$A$7500,0),$E73+2)=Команды!$AJ$19,TRUE,FALSE)),INDEX(Команды!$AJ$2:$AK$19,MATCH(INDEX(Команды!$A$2:$AN$7500,MATCH(BU$3,Команды!$A$2:$A$7500,0),$E73+2),Команды!$AJ$2:$AJ$19,0),2),0)</f>
        <v>0.3125</v>
      </c>
      <c r="BV73" s="175">
        <f>IF(OR(IF(INDEX(Команды!$A$2:$AN$7500,MATCH(BU$3,Команды!$A$2:$A$7500,0),$E73+2)=Команды!$AJ$2,TRUE,FALSE),IF(INDEX(Команды!$A$2:$AN$7500,MATCH(BU$3,Команды!$A$2:$A$7500,0),$E73+2)=Команды!$AJ$3,TRUE,FALSE),IF(INDEX(Команды!$A$2:$AN$7500,MATCH(BU$3,Команды!$A$2:$A$7500,0),$E73+2)=Команды!$AJ$4,TRUE,FALSE),IF(INDEX(Команды!$A$2:$AN$7500,MATCH(BU$3,Команды!$A$2:$A$7500,0),$E73+2)=Команды!$AJ$5,TRUE,FALSE),IF(INDEX(Команды!$A$2:$AN$7500,MATCH(BU$3,Команды!$A$2:$A$7500,0),$E73+2)=Команды!$AJ$6,TRUE,FALSE),IF(INDEX(Команды!$A$2:$AN$7500,MATCH(BU$3,Команды!$A$2:$A$7500,0),$E73+2)=Команды!$AJ$7,TRUE,FALSE),IF(INDEX(Команды!$A$2:$AN$7500,MATCH(BU$3,Команды!$A$2:$A$7500,0),$E73+2)=Команды!$AJ$8,TRUE,FALSE),IF(INDEX(Команды!$A$2:$AN$7500,MATCH(BU$3,Команды!$A$2:$A$7500,0),$E73+2)=Команды!$AJ$9,TRUE,FALSE),IF(INDEX(Команды!$A$2:$AN$7500,MATCH(BU$3,Команды!$A$2:$A$7500,0),$E73+2)=Команды!$AJ$10,TRUE,FALSE),IF(INDEX(Команды!$A$2:$AN$7500,MATCH(BU$3,Команды!$A$2:$A$7500,0),$E73+2)=Команды!$AJ$11,TRUE,FALSE),IF(INDEX(Команды!$A$2:$AN$7500,MATCH(BU$3,Команды!$A$2:$A$7500,0),$E73+2)=Команды!$AJ$12,TRUE,FALSE),IF(INDEX(Команды!$A$2:$AN$7500,MATCH(BU$3,Команды!$A$2:$A$7500,0),$E73+2)=Команды!$AJ$13,TRUE,FALSE),IF(INDEX(Команды!$A$2:$AN$7500,MATCH(BU$3,Команды!$A$2:$A$7500,0),$E73+2)=Команды!$AJ$14,TRUE,FALSE),IF(INDEX(Команды!$A$2:$AN$7500,MATCH(BU$3,Команды!$A$2:$A$7500,0),$E73+2)=Команды!$AJ$15,TRUE,FALSE),IF(INDEX(Команды!$A$2:$AN$7500,MATCH(BU$3,Команды!$A$2:$A$7500,0),$E73+2)=Команды!$AJ$16,TRUE,FALSE),IF(INDEX(Команды!$A$2:$AN$7500,MATCH(BU$3,Команды!$A$2:$A$7500,0),$E73+2)=Команды!$AJ$17,TRUE,FALSE),IF(INDEX(Команды!$A$2:$AN$7500,MATCH(BU$3,Команды!$A$2:$A$7500,0),$E73+2)=Команды!$AJ$18,TRUE,FALSE),IF(INDEX(Команды!$A$2:$AN$7500,MATCH(BU$3,Команды!$A$2:$A$7500,0),$E73+2)=Команды!$AJ$19,TRUE,FALSE)),INDEX(Команды!$AJ$2:$AL$19,MATCH(INDEX(Команды!$A$2:$AN$7500,MATCH(BU$3,Команды!$A$2:$A$7500,0),$E73+2),Команды!$AJ$2:$AJ$19,0),3),0)</f>
        <v>0.6875</v>
      </c>
      <c r="BW73" s="342"/>
      <c r="BX73" s="174">
        <f>IF(OR(IF(INDEX(Команды!$A$2:$AN$7500,MATCH(BX$3,Команды!$A$2:$A$7500,0),$E73+2)=Команды!$AJ$2,TRUE,FALSE),IF(INDEX(Команды!$A$2:$AN$7500,MATCH(BX$3,Команды!$A$2:$A$7500,0),$E73+2)=Команды!$AJ$3,TRUE,FALSE),IF(INDEX(Команды!$A$2:$AN$7500,MATCH(BX$3,Команды!$A$2:$A$7500,0),$E73+2)=Команды!$AJ$4,TRUE,FALSE),IF(INDEX(Команды!$A$2:$AN$7500,MATCH(BX$3,Команды!$A$2:$A$7500,0),$E73+2)=Команды!$AJ$5,TRUE,FALSE),IF(INDEX(Команды!$A$2:$AN$7500,MATCH(BX$3,Команды!$A$2:$A$7500,0),$E73+2)=Команды!$AJ$6,TRUE,FALSE),IF(INDEX(Команды!$A$2:$AN$7500,MATCH(BX$3,Команды!$A$2:$A$7500,0),$E73+2)=Команды!$AJ$7,TRUE,FALSE),IF(INDEX(Команды!$A$2:$AN$7500,MATCH(BX$3,Команды!$A$2:$A$7500,0),$E73+2)=Команды!$AJ$8,TRUE,FALSE),IF(INDEX(Команды!$A$2:$AN$7500,MATCH(BX$3,Команды!$A$2:$A$7500,0),$E73+2)=Команды!$AJ$9,TRUE,FALSE),IF(INDEX(Команды!$A$2:$AN$7500,MATCH(BX$3,Команды!$A$2:$A$7500,0),$E73+2)=Команды!$AJ$10,TRUE,FALSE),IF(INDEX(Команды!$A$2:$AN$7500,MATCH(BX$3,Команды!$A$2:$A$7500,0),$E73+2)=Команды!$AJ$11,TRUE,FALSE),IF(INDEX(Команды!$A$2:$AN$7500,MATCH(BX$3,Команды!$A$2:$A$7500,0),$E73+2)=Команды!$AJ$12,TRUE,FALSE),IF(INDEX(Команды!$A$2:$AN$7500,MATCH(BX$3,Команды!$A$2:$A$7500,0),$E73+2)=Команды!$AJ$13,TRUE,FALSE),IF(INDEX(Команды!$A$2:$AN$7500,MATCH(BX$3,Команды!$A$2:$A$7500,0),$E73+2)=Команды!$AJ$14,TRUE,FALSE),IF(INDEX(Команды!$A$2:$AN$7500,MATCH(BX$3,Команды!$A$2:$A$7500,0),$E73+2)=Команды!$AJ$15,TRUE,FALSE),IF(INDEX(Команды!$A$2:$AN$7500,MATCH(BX$3,Команды!$A$2:$A$7500,0),$E73+2)=Команды!$AJ$16,TRUE,FALSE),,IF(INDEX(Команды!$A$2:$AN$7500,MATCH(BX$3,Команды!$A$2:$A$7500,0),$E73+2)=Команды!$AJ$17,TRUE,FALSE),,IF(INDEX(Команды!$A$2:$AN$7500,MATCH(BX$3,Команды!$A$2:$A$7500,0),$E73+2)=Команды!$AJ$18,TRUE,FALSE),,IF(INDEX(Команды!$A$2:$AN$7500,MATCH(BX$3,Команды!$A$2:$A$7500,0),$E73+2)=Команды!$AJ$19,TRUE,FALSE)),INDEX(Команды!$AJ$2:$AK$19,MATCH(INDEX(Команды!$A$2:$AN$7500,MATCH(BX$3,Команды!$A$2:$A$7500,0),$E73+2),Команды!$AJ$2:$AJ$19,0),2),0)</f>
        <v>0.33333333333333331</v>
      </c>
      <c r="BY73" s="175">
        <f>IF(OR(IF(INDEX(Команды!$A$2:$AN$7500,MATCH(BX$3,Команды!$A$2:$A$7500,0),$E73+2)=Команды!$AJ$2,TRUE,FALSE),IF(INDEX(Команды!$A$2:$AN$7500,MATCH(BX$3,Команды!$A$2:$A$7500,0),$E73+2)=Команды!$AJ$3,TRUE,FALSE),IF(INDEX(Команды!$A$2:$AN$7500,MATCH(BX$3,Команды!$A$2:$A$7500,0),$E73+2)=Команды!$AJ$4,TRUE,FALSE),IF(INDEX(Команды!$A$2:$AN$7500,MATCH(BX$3,Команды!$A$2:$A$7500,0),$E73+2)=Команды!$AJ$5,TRUE,FALSE),IF(INDEX(Команды!$A$2:$AN$7500,MATCH(BX$3,Команды!$A$2:$A$7500,0),$E73+2)=Команды!$AJ$6,TRUE,FALSE),IF(INDEX(Команды!$A$2:$AN$7500,MATCH(BX$3,Команды!$A$2:$A$7500,0),$E73+2)=Команды!$AJ$7,TRUE,FALSE),IF(INDEX(Команды!$A$2:$AN$7500,MATCH(BX$3,Команды!$A$2:$A$7500,0),$E73+2)=Команды!$AJ$8,TRUE,FALSE),IF(INDEX(Команды!$A$2:$AN$7500,MATCH(BX$3,Команды!$A$2:$A$7500,0),$E73+2)=Команды!$AJ$9,TRUE,FALSE),IF(INDEX(Команды!$A$2:$AN$7500,MATCH(BX$3,Команды!$A$2:$A$7500,0),$E73+2)=Команды!$AJ$10,TRUE,FALSE),IF(INDEX(Команды!$A$2:$AN$7500,MATCH(BX$3,Команды!$A$2:$A$7500,0),$E73+2)=Команды!$AJ$11,TRUE,FALSE),IF(INDEX(Команды!$A$2:$AN$7500,MATCH(BX$3,Команды!$A$2:$A$7500,0),$E73+2)=Команды!$AJ$12,TRUE,FALSE),IF(INDEX(Команды!$A$2:$AN$7500,MATCH(BX$3,Команды!$A$2:$A$7500,0),$E73+2)=Команды!$AJ$13,TRUE,FALSE),IF(INDEX(Команды!$A$2:$AN$7500,MATCH(BX$3,Команды!$A$2:$A$7500,0),$E73+2)=Команды!$AJ$14,TRUE,FALSE),IF(INDEX(Команды!$A$2:$AN$7500,MATCH(BX$3,Команды!$A$2:$A$7500,0),$E73+2)=Команды!$AJ$15,TRUE,FALSE),IF(INDEX(Команды!$A$2:$AN$7500,MATCH(BX$3,Команды!$A$2:$A$7500,0),$E73+2)=Команды!$AJ$16,TRUE,FALSE),IF(INDEX(Команды!$A$2:$AN$7500,MATCH(BX$3,Команды!$A$2:$A$7500,0),$E73+2)=Команды!$AJ$17,TRUE,FALSE),IF(INDEX(Команды!$A$2:$AN$7500,MATCH(BX$3,Команды!$A$2:$A$7500,0),$E73+2)=Команды!$AJ$18,TRUE,FALSE),IF(INDEX(Команды!$A$2:$AN$7500,MATCH(BX$3,Команды!$A$2:$A$7500,0),$E73+2)=Команды!$AJ$19,TRUE,FALSE)),INDEX(Команды!$AJ$2:$AL$19,MATCH(INDEX(Команды!$A$2:$AN$7500,MATCH(BX$3,Команды!$A$2:$A$7500,0),$E73+2),Команды!$AJ$2:$AJ$19,0),3),0)</f>
        <v>0.70833333333333337</v>
      </c>
      <c r="BZ73" s="342"/>
      <c r="CA73" s="174">
        <f>IF(OR(IF(INDEX(Команды!$A$2:$AN$7500,MATCH(CA$3,Команды!$A$2:$A$7500,0),$E73+2)=Команды!$AJ$2,TRUE,FALSE),IF(INDEX(Команды!$A$2:$AN$7500,MATCH(CA$3,Команды!$A$2:$A$7500,0),$E73+2)=Команды!$AJ$3,TRUE,FALSE),IF(INDEX(Команды!$A$2:$AN$7500,MATCH(CA$3,Команды!$A$2:$A$7500,0),$E73+2)=Команды!$AJ$4,TRUE,FALSE),IF(INDEX(Команды!$A$2:$AN$7500,MATCH(CA$3,Команды!$A$2:$A$7500,0),$E73+2)=Команды!$AJ$5,TRUE,FALSE),IF(INDEX(Команды!$A$2:$AN$7500,MATCH(CA$3,Команды!$A$2:$A$7500,0),$E73+2)=Команды!$AJ$6,TRUE,FALSE),IF(INDEX(Команды!$A$2:$AN$7500,MATCH(CA$3,Команды!$A$2:$A$7500,0),$E73+2)=Команды!$AJ$7,TRUE,FALSE),IF(INDEX(Команды!$A$2:$AN$7500,MATCH(CA$3,Команды!$A$2:$A$7500,0),$E73+2)=Команды!$AJ$8,TRUE,FALSE),IF(INDEX(Команды!$A$2:$AN$7500,MATCH(CA$3,Команды!$A$2:$A$7500,0),$E73+2)=Команды!$AJ$9,TRUE,FALSE),IF(INDEX(Команды!$A$2:$AN$7500,MATCH(CA$3,Команды!$A$2:$A$7500,0),$E73+2)=Команды!$AJ$10,TRUE,FALSE),IF(INDEX(Команды!$A$2:$AN$7500,MATCH(CA$3,Команды!$A$2:$A$7500,0),$E73+2)=Команды!$AJ$11,TRUE,FALSE),IF(INDEX(Команды!$A$2:$AN$7500,MATCH(CA$3,Команды!$A$2:$A$7500,0),$E73+2)=Команды!$AJ$12,TRUE,FALSE),IF(INDEX(Команды!$A$2:$AN$7500,MATCH(CA$3,Команды!$A$2:$A$7500,0),$E73+2)=Команды!$AJ$13,TRUE,FALSE),IF(INDEX(Команды!$A$2:$AN$7500,MATCH(CA$3,Команды!$A$2:$A$7500,0),$E73+2)=Команды!$AJ$14,TRUE,FALSE),IF(INDEX(Команды!$A$2:$AN$7500,MATCH(CA$3,Команды!$A$2:$A$7500,0),$E73+2)=Команды!$AJ$15,TRUE,FALSE),IF(INDEX(Команды!$A$2:$AN$7500,MATCH(CA$3,Команды!$A$2:$A$7500,0),$E73+2)=Команды!$AJ$16,TRUE,FALSE),,IF(INDEX(Команды!$A$2:$AN$7500,MATCH(CA$3,Команды!$A$2:$A$7500,0),$E73+2)=Команды!$AJ$17,TRUE,FALSE),,IF(INDEX(Команды!$A$2:$AN$7500,MATCH(CA$3,Команды!$A$2:$A$7500,0),$E73+2)=Команды!$AJ$18,TRUE,FALSE),,IF(INDEX(Команды!$A$2:$AN$7500,MATCH(CA$3,Команды!$A$2:$A$7500,0),$E73+2)=Команды!$AJ$19,TRUE,FALSE)),INDEX(Команды!$AJ$2:$AK$19,MATCH(INDEX(Команды!$A$2:$AN$7500,MATCH(CA$3,Команды!$A$2:$A$7500,0),$E73+2),Команды!$AJ$2:$AJ$19,0),2),0)</f>
        <v>0.625</v>
      </c>
      <c r="CB73" s="175">
        <f>IF(OR(IF(INDEX(Команды!$A$2:$AN$7500,MATCH(CA$3,Команды!$A$2:$A$7500,0),$E73+2)=Команды!$AJ$2,TRUE,FALSE),IF(INDEX(Команды!$A$2:$AN$7500,MATCH(CA$3,Команды!$A$2:$A$7500,0),$E73+2)=Команды!$AJ$3,TRUE,FALSE),IF(INDEX(Команды!$A$2:$AN$7500,MATCH(CA$3,Команды!$A$2:$A$7500,0),$E73+2)=Команды!$AJ$4,TRUE,FALSE),IF(INDEX(Команды!$A$2:$AN$7500,MATCH(CA$3,Команды!$A$2:$A$7500,0),$E73+2)=Команды!$AJ$5,TRUE,FALSE),IF(INDEX(Команды!$A$2:$AN$7500,MATCH(CA$3,Команды!$A$2:$A$7500,0),$E73+2)=Команды!$AJ$6,TRUE,FALSE),IF(INDEX(Команды!$A$2:$AN$7500,MATCH(CA$3,Команды!$A$2:$A$7500,0),$E73+2)=Команды!$AJ$7,TRUE,FALSE),IF(INDEX(Команды!$A$2:$AN$7500,MATCH(CA$3,Команды!$A$2:$A$7500,0),$E73+2)=Команды!$AJ$8,TRUE,FALSE),IF(INDEX(Команды!$A$2:$AN$7500,MATCH(CA$3,Команды!$A$2:$A$7500,0),$E73+2)=Команды!$AJ$9,TRUE,FALSE),IF(INDEX(Команды!$A$2:$AN$7500,MATCH(CA$3,Команды!$A$2:$A$7500,0),$E73+2)=Команды!$AJ$10,TRUE,FALSE),IF(INDEX(Команды!$A$2:$AN$7500,MATCH(CA$3,Команды!$A$2:$A$7500,0),$E73+2)=Команды!$AJ$11,TRUE,FALSE),IF(INDEX(Команды!$A$2:$AN$7500,MATCH(CA$3,Команды!$A$2:$A$7500,0),$E73+2)=Команды!$AJ$12,TRUE,FALSE),IF(INDEX(Команды!$A$2:$AN$7500,MATCH(CA$3,Команды!$A$2:$A$7500,0),$E73+2)=Команды!$AJ$13,TRUE,FALSE),IF(INDEX(Команды!$A$2:$AN$7500,MATCH(CA$3,Команды!$A$2:$A$7500,0),$E73+2)=Команды!$AJ$14,TRUE,FALSE),IF(INDEX(Команды!$A$2:$AN$7500,MATCH(CA$3,Команды!$A$2:$A$7500,0),$E73+2)=Команды!$AJ$15,TRUE,FALSE),IF(INDEX(Команды!$A$2:$AN$7500,MATCH(CA$3,Команды!$A$2:$A$7500,0),$E73+2)=Команды!$AJ$16,TRUE,FALSE),IF(INDEX(Команды!$A$2:$AN$7500,MATCH(CA$3,Команды!$A$2:$A$7500,0),$E73+2)=Команды!$AJ$17,TRUE,FALSE),IF(INDEX(Команды!$A$2:$AN$7500,MATCH(CA$3,Команды!$A$2:$A$7500,0),$E73+2)=Команды!$AJ$18,TRUE,FALSE),IF(INDEX(Команды!$A$2:$AN$7500,MATCH(CA$3,Команды!$A$2:$A$7500,0),$E73+2)=Команды!$AJ$19,TRUE,FALSE)),INDEX(Команды!$AJ$2:$AL$19,MATCH(INDEX(Команды!$A$2:$AN$7500,MATCH(CA$3,Команды!$A$2:$A$7500,0),$E73+2),Команды!$AJ$2:$AJ$19,0),3),0)</f>
        <v>1</v>
      </c>
      <c r="CC73" s="342"/>
      <c r="CD73" s="174">
        <f>IF(OR(IF(INDEX(Команды!$A$2:$AN$7500,MATCH(CD$3,Команды!$A$2:$A$7500,0),$E73+2)=Команды!$AJ$2,TRUE,FALSE),IF(INDEX(Команды!$A$2:$AN$7500,MATCH(CD$3,Команды!$A$2:$A$7500,0),$E73+2)=Команды!$AJ$3,TRUE,FALSE),IF(INDEX(Команды!$A$2:$AN$7500,MATCH(CD$3,Команды!$A$2:$A$7500,0),$E73+2)=Команды!$AJ$4,TRUE,FALSE),IF(INDEX(Команды!$A$2:$AN$7500,MATCH(CD$3,Команды!$A$2:$A$7500,0),$E73+2)=Команды!$AJ$5,TRUE,FALSE),IF(INDEX(Команды!$A$2:$AN$7500,MATCH(CD$3,Команды!$A$2:$A$7500,0),$E73+2)=Команды!$AJ$6,TRUE,FALSE),IF(INDEX(Команды!$A$2:$AN$7500,MATCH(CD$3,Команды!$A$2:$A$7500,0),$E73+2)=Команды!$AJ$7,TRUE,FALSE),IF(INDEX(Команды!$A$2:$AN$7500,MATCH(CD$3,Команды!$A$2:$A$7500,0),$E73+2)=Команды!$AJ$8,TRUE,FALSE),IF(INDEX(Команды!$A$2:$AN$7500,MATCH(CD$3,Команды!$A$2:$A$7500,0),$E73+2)=Команды!$AJ$9,TRUE,FALSE),IF(INDEX(Команды!$A$2:$AN$7500,MATCH(CD$3,Команды!$A$2:$A$7500,0),$E73+2)=Команды!$AJ$10,TRUE,FALSE),IF(INDEX(Команды!$A$2:$AN$7500,MATCH(CD$3,Команды!$A$2:$A$7500,0),$E73+2)=Команды!$AJ$11,TRUE,FALSE),IF(INDEX(Команды!$A$2:$AN$7500,MATCH(CD$3,Команды!$A$2:$A$7500,0),$E73+2)=Команды!$AJ$12,TRUE,FALSE),IF(INDEX(Команды!$A$2:$AN$7500,MATCH(CD$3,Команды!$A$2:$A$7500,0),$E73+2)=Команды!$AJ$13,TRUE,FALSE),IF(INDEX(Команды!$A$2:$AN$7500,MATCH(CD$3,Команды!$A$2:$A$7500,0),$E73+2)=Команды!$AJ$14,TRUE,FALSE),IF(INDEX(Команды!$A$2:$AN$7500,MATCH(CD$3,Команды!$A$2:$A$7500,0),$E73+2)=Команды!$AJ$15,TRUE,FALSE),IF(INDEX(Команды!$A$2:$AN$7500,MATCH(CD$3,Команды!$A$2:$A$7500,0),$E73+2)=Команды!$AJ$16,TRUE,FALSE),,IF(INDEX(Команды!$A$2:$AN$7500,MATCH(CD$3,Команды!$A$2:$A$7500,0),$E73+2)=Команды!$AJ$17,TRUE,FALSE),,IF(INDEX(Команды!$A$2:$AN$7500,MATCH(CD$3,Команды!$A$2:$A$7500,0),$E73+2)=Команды!$AJ$18,TRUE,FALSE),,IF(INDEX(Команды!$A$2:$AN$7500,MATCH(CD$3,Команды!$A$2:$A$7500,0),$E73+2)=Команды!$AJ$19,TRUE,FALSE)),INDEX(Команды!$AJ$2:$AK$19,MATCH(INDEX(Команды!$A$2:$AN$7500,MATCH(CD$3,Команды!$A$2:$A$7500,0),$E73+2),Команды!$AJ$2:$AJ$19,0),2),0)</f>
        <v>0.625</v>
      </c>
      <c r="CE73" s="175">
        <f>IF(OR(IF(INDEX(Команды!$A$2:$AN$7500,MATCH(CD$3,Команды!$A$2:$A$7500,0),$E73+2)=Команды!$AJ$2,TRUE,FALSE),IF(INDEX(Команды!$A$2:$AN$7500,MATCH(CD$3,Команды!$A$2:$A$7500,0),$E73+2)=Команды!$AJ$3,TRUE,FALSE),IF(INDEX(Команды!$A$2:$AN$7500,MATCH(CD$3,Команды!$A$2:$A$7500,0),$E73+2)=Команды!$AJ$4,TRUE,FALSE),IF(INDEX(Команды!$A$2:$AN$7500,MATCH(CD$3,Команды!$A$2:$A$7500,0),$E73+2)=Команды!$AJ$5,TRUE,FALSE),IF(INDEX(Команды!$A$2:$AN$7500,MATCH(CD$3,Команды!$A$2:$A$7500,0),$E73+2)=Команды!$AJ$6,TRUE,FALSE),IF(INDEX(Команды!$A$2:$AN$7500,MATCH(CD$3,Команды!$A$2:$A$7500,0),$E73+2)=Команды!$AJ$7,TRUE,FALSE),IF(INDEX(Команды!$A$2:$AN$7500,MATCH(CD$3,Команды!$A$2:$A$7500,0),$E73+2)=Команды!$AJ$8,TRUE,FALSE),IF(INDEX(Команды!$A$2:$AN$7500,MATCH(CD$3,Команды!$A$2:$A$7500,0),$E73+2)=Команды!$AJ$9,TRUE,FALSE),IF(INDEX(Команды!$A$2:$AN$7500,MATCH(CD$3,Команды!$A$2:$A$7500,0),$E73+2)=Команды!$AJ$10,TRUE,FALSE),IF(INDEX(Команды!$A$2:$AN$7500,MATCH(CD$3,Команды!$A$2:$A$7500,0),$E73+2)=Команды!$AJ$11,TRUE,FALSE),IF(INDEX(Команды!$A$2:$AN$7500,MATCH(CD$3,Команды!$A$2:$A$7500,0),$E73+2)=Команды!$AJ$12,TRUE,FALSE),IF(INDEX(Команды!$A$2:$AN$7500,MATCH(CD$3,Команды!$A$2:$A$7500,0),$E73+2)=Команды!$AJ$13,TRUE,FALSE),IF(INDEX(Команды!$A$2:$AN$7500,MATCH(CD$3,Команды!$A$2:$A$7500,0),$E73+2)=Команды!$AJ$14,TRUE,FALSE),IF(INDEX(Команды!$A$2:$AN$7500,MATCH(CD$3,Команды!$A$2:$A$7500,0),$E73+2)=Команды!$AJ$15,TRUE,FALSE),IF(INDEX(Команды!$A$2:$AN$7500,MATCH(CD$3,Команды!$A$2:$A$7500,0),$E73+2)=Команды!$AJ$16,TRUE,FALSE),IF(INDEX(Команды!$A$2:$AN$7500,MATCH(CD$3,Команды!$A$2:$A$7500,0),$E73+2)=Команды!$AJ$17,TRUE,FALSE),IF(INDEX(Команды!$A$2:$AN$7500,MATCH(CD$3,Команды!$A$2:$A$7500,0),$E73+2)=Команды!$AJ$18,TRUE,FALSE),IF(INDEX(Команды!$A$2:$AN$7500,MATCH(CD$3,Команды!$A$2:$A$7500,0),$E73+2)=Команды!$AJ$19,TRUE,FALSE)),INDEX(Команды!$AJ$2:$AL$19,MATCH(INDEX(Команды!$A$2:$AN$7500,MATCH(CD$3,Команды!$A$2:$A$7500,0),$E73+2),Команды!$AJ$2:$AJ$19,0),3),0)</f>
        <v>1</v>
      </c>
      <c r="CF73" s="342"/>
      <c r="CG73" s="174" t="str">
        <f>IF(OR(IF(INDEX(Команды!$A$2:$AN$7500,MATCH(CG$3,Команды!$A$2:$A$7500,0),$E73+2)=Команды!$AJ$2,TRUE,FALSE),IF(INDEX(Команды!$A$2:$AN$7500,MATCH(CG$3,Команды!$A$2:$A$7500,0),$E73+2)=Команды!$AJ$3,TRUE,FALSE),IF(INDEX(Команды!$A$2:$AN$7500,MATCH(CG$3,Команды!$A$2:$A$7500,0),$E73+2)=Команды!$AJ$4,TRUE,FALSE),IF(INDEX(Команды!$A$2:$AN$7500,MATCH(CG$3,Команды!$A$2:$A$7500,0),$E73+2)=Команды!$AJ$5,TRUE,FALSE),IF(INDEX(Команды!$A$2:$AN$7500,MATCH(CG$3,Команды!$A$2:$A$7500,0),$E73+2)=Команды!$AJ$6,TRUE,FALSE),IF(INDEX(Команды!$A$2:$AN$7500,MATCH(CG$3,Команды!$A$2:$A$7500,0),$E73+2)=Команды!$AJ$7,TRUE,FALSE),IF(INDEX(Команды!$A$2:$AN$7500,MATCH(CG$3,Команды!$A$2:$A$7500,0),$E73+2)=Команды!$AJ$8,TRUE,FALSE),IF(INDEX(Команды!$A$2:$AN$7500,MATCH(CG$3,Команды!$A$2:$A$7500,0),$E73+2)=Команды!$AJ$9,TRUE,FALSE),IF(INDEX(Команды!$A$2:$AN$7500,MATCH(CG$3,Команды!$A$2:$A$7500,0),$E73+2)=Команды!$AJ$10,TRUE,FALSE),IF(INDEX(Команды!$A$2:$AN$7500,MATCH(CG$3,Команды!$A$2:$A$7500,0),$E73+2)=Команды!$AJ$11,TRUE,FALSE),IF(INDEX(Команды!$A$2:$AN$7500,MATCH(CG$3,Команды!$A$2:$A$7500,0),$E73+2)=Команды!$AJ$12,TRUE,FALSE),IF(INDEX(Команды!$A$2:$AN$7500,MATCH(CG$3,Команды!$A$2:$A$7500,0),$E73+2)=Команды!$AJ$13,TRUE,FALSE),IF(INDEX(Команды!$A$2:$AN$7500,MATCH(CG$3,Команды!$A$2:$A$7500,0),$E73+2)=Команды!$AJ$14,TRUE,FALSE),IF(INDEX(Команды!$A$2:$AN$7500,MATCH(CG$3,Команды!$A$2:$A$7500,0),$E73+2)=Команды!$AJ$15,TRUE,FALSE),IF(INDEX(Команды!$A$2:$AN$7500,MATCH(CG$3,Команды!$A$2:$A$7500,0),$E73+2)=Команды!$AJ$16,TRUE,FALSE),,IF(INDEX(Команды!$A$2:$AN$7500,MATCH(CG$3,Команды!$A$2:$A$7500,0),$E73+2)=Команды!$AJ$17,TRUE,FALSE),,IF(INDEX(Команды!$A$2:$AN$7500,MATCH(CG$3,Команды!$A$2:$A$7500,0),$E73+2)=Команды!$AJ$18,TRUE,FALSE),,IF(INDEX(Команды!$A$2:$AN$7500,MATCH(CG$3,Команды!$A$2:$A$7500,0),$E73+2)=Команды!$AJ$19,TRUE,FALSE)),INDEX(Команды!$AJ$2:$AK$19,MATCH(INDEX(Команды!$A$2:$AN$7500,MATCH(CG$3,Команды!$A$2:$A$7500,0),$E73+2),Команды!$AJ$2:$AJ$19,0),2),0)</f>
        <v>В</v>
      </c>
      <c r="CH73" s="175" t="str">
        <f>IF(OR(IF(INDEX(Команды!$A$2:$AN$7500,MATCH(CG$3,Команды!$A$2:$A$7500,0),$E73+2)=Команды!$AJ$2,TRUE,FALSE),IF(INDEX(Команды!$A$2:$AN$7500,MATCH(CG$3,Команды!$A$2:$A$7500,0),$E73+2)=Команды!$AJ$3,TRUE,FALSE),IF(INDEX(Команды!$A$2:$AN$7500,MATCH(CG$3,Команды!$A$2:$A$7500,0),$E73+2)=Команды!$AJ$4,TRUE,FALSE),IF(INDEX(Команды!$A$2:$AN$7500,MATCH(CG$3,Команды!$A$2:$A$7500,0),$E73+2)=Команды!$AJ$5,TRUE,FALSE),IF(INDEX(Команды!$A$2:$AN$7500,MATCH(CG$3,Команды!$A$2:$A$7500,0),$E73+2)=Команды!$AJ$6,TRUE,FALSE),IF(INDEX(Команды!$A$2:$AN$7500,MATCH(CG$3,Команды!$A$2:$A$7500,0),$E73+2)=Команды!$AJ$7,TRUE,FALSE),IF(INDEX(Команды!$A$2:$AN$7500,MATCH(CG$3,Команды!$A$2:$A$7500,0),$E73+2)=Команды!$AJ$8,TRUE,FALSE),IF(INDEX(Команды!$A$2:$AN$7500,MATCH(CG$3,Команды!$A$2:$A$7500,0),$E73+2)=Команды!$AJ$9,TRUE,FALSE),IF(INDEX(Команды!$A$2:$AN$7500,MATCH(CG$3,Команды!$A$2:$A$7500,0),$E73+2)=Команды!$AJ$10,TRUE,FALSE),IF(INDEX(Команды!$A$2:$AN$7500,MATCH(CG$3,Команды!$A$2:$A$7500,0),$E73+2)=Команды!$AJ$11,TRUE,FALSE),IF(INDEX(Команды!$A$2:$AN$7500,MATCH(CG$3,Команды!$A$2:$A$7500,0),$E73+2)=Команды!$AJ$12,TRUE,FALSE),IF(INDEX(Команды!$A$2:$AN$7500,MATCH(CG$3,Команды!$A$2:$A$7500,0),$E73+2)=Команды!$AJ$13,TRUE,FALSE),IF(INDEX(Команды!$A$2:$AN$7500,MATCH(CG$3,Команды!$A$2:$A$7500,0),$E73+2)=Команды!$AJ$14,TRUE,FALSE),IF(INDEX(Команды!$A$2:$AN$7500,MATCH(CG$3,Команды!$A$2:$A$7500,0),$E73+2)=Команды!$AJ$15,TRUE,FALSE),IF(INDEX(Команды!$A$2:$AN$7500,MATCH(CG$3,Команды!$A$2:$A$7500,0),$E73+2)=Команды!$AJ$16,TRUE,FALSE),IF(INDEX(Команды!$A$2:$AN$7500,MATCH(CG$3,Команды!$A$2:$A$7500,0),$E73+2)=Команды!$AJ$17,TRUE,FALSE),IF(INDEX(Команды!$A$2:$AN$7500,MATCH(CG$3,Команды!$A$2:$A$7500,0),$E73+2)=Команды!$AJ$18,TRUE,FALSE),IF(INDEX(Команды!$A$2:$AN$7500,MATCH(CG$3,Команды!$A$2:$A$7500,0),$E73+2)=Команды!$AJ$19,TRUE,FALSE)),INDEX(Команды!$AJ$2:$AL$19,MATCH(INDEX(Команды!$A$2:$AN$7500,MATCH(CG$3,Команды!$A$2:$A$7500,0),$E73+2),Команды!$AJ$2:$AJ$19,0),3),0)</f>
        <v>В</v>
      </c>
      <c r="CI73" s="342"/>
      <c r="CJ73" s="174" t="str">
        <f>IF(OR(IF(INDEX(Команды!$A$2:$AN$7500,MATCH(CJ$3,Команды!$A$2:$A$7500,0),$E73+2)=Команды!$AJ$2,TRUE,FALSE),IF(INDEX(Команды!$A$2:$AN$7500,MATCH(CJ$3,Команды!$A$2:$A$7500,0),$E73+2)=Команды!$AJ$3,TRUE,FALSE),IF(INDEX(Команды!$A$2:$AN$7500,MATCH(CJ$3,Команды!$A$2:$A$7500,0),$E73+2)=Команды!$AJ$4,TRUE,FALSE),IF(INDEX(Команды!$A$2:$AN$7500,MATCH(CJ$3,Команды!$A$2:$A$7500,0),$E73+2)=Команды!$AJ$5,TRUE,FALSE),IF(INDEX(Команды!$A$2:$AN$7500,MATCH(CJ$3,Команды!$A$2:$A$7500,0),$E73+2)=Команды!$AJ$6,TRUE,FALSE),IF(INDEX(Команды!$A$2:$AN$7500,MATCH(CJ$3,Команды!$A$2:$A$7500,0),$E73+2)=Команды!$AJ$7,TRUE,FALSE),IF(INDEX(Команды!$A$2:$AN$7500,MATCH(CJ$3,Команды!$A$2:$A$7500,0),$E73+2)=Команды!$AJ$8,TRUE,FALSE),IF(INDEX(Команды!$A$2:$AN$7500,MATCH(CJ$3,Команды!$A$2:$A$7500,0),$E73+2)=Команды!$AJ$9,TRUE,FALSE),IF(INDEX(Команды!$A$2:$AN$7500,MATCH(CJ$3,Команды!$A$2:$A$7500,0),$E73+2)=Команды!$AJ$10,TRUE,FALSE),IF(INDEX(Команды!$A$2:$AN$7500,MATCH(CJ$3,Команды!$A$2:$A$7500,0),$E73+2)=Команды!$AJ$11,TRUE,FALSE),IF(INDEX(Команды!$A$2:$AN$7500,MATCH(CJ$3,Команды!$A$2:$A$7500,0),$E73+2)=Команды!$AJ$12,TRUE,FALSE),IF(INDEX(Команды!$A$2:$AN$7500,MATCH(CJ$3,Команды!$A$2:$A$7500,0),$E73+2)=Команды!$AJ$13,TRUE,FALSE),IF(INDEX(Команды!$A$2:$AN$7500,MATCH(CJ$3,Команды!$A$2:$A$7500,0),$E73+2)=Команды!$AJ$14,TRUE,FALSE),IF(INDEX(Команды!$A$2:$AN$7500,MATCH(CJ$3,Команды!$A$2:$A$7500,0),$E73+2)=Команды!$AJ$15,TRUE,FALSE),IF(INDEX(Команды!$A$2:$AN$7500,MATCH(CJ$3,Команды!$A$2:$A$7500,0),$E73+2)=Команды!$AJ$16,TRUE,FALSE),,IF(INDEX(Команды!$A$2:$AN$7500,MATCH(CJ$3,Команды!$A$2:$A$7500,0),$E73+2)=Команды!$AJ$17,TRUE,FALSE),,IF(INDEX(Команды!$A$2:$AN$7500,MATCH(CJ$3,Команды!$A$2:$A$7500,0),$E73+2)=Команды!$AJ$18,TRUE,FALSE),,IF(INDEX(Команды!$A$2:$AN$7500,MATCH(CJ$3,Команды!$A$2:$A$7500,0),$E73+2)=Команды!$AJ$19,TRUE,FALSE)),INDEX(Команды!$AJ$2:$AK$19,MATCH(INDEX(Команды!$A$2:$AN$7500,MATCH(CJ$3,Команды!$A$2:$A$7500,0),$E73+2),Команды!$AJ$2:$AJ$19,0),2),0)</f>
        <v>В</v>
      </c>
      <c r="CK73" s="175" t="str">
        <f>IF(OR(IF(INDEX(Команды!$A$2:$AN$7500,MATCH(CJ$3,Команды!$A$2:$A$7500,0),$E73+2)=Команды!$AJ$2,TRUE,FALSE),IF(INDEX(Команды!$A$2:$AN$7500,MATCH(CJ$3,Команды!$A$2:$A$7500,0),$E73+2)=Команды!$AJ$3,TRUE,FALSE),IF(INDEX(Команды!$A$2:$AN$7500,MATCH(CJ$3,Команды!$A$2:$A$7500,0),$E73+2)=Команды!$AJ$4,TRUE,FALSE),IF(INDEX(Команды!$A$2:$AN$7500,MATCH(CJ$3,Команды!$A$2:$A$7500,0),$E73+2)=Команды!$AJ$5,TRUE,FALSE),IF(INDEX(Команды!$A$2:$AN$7500,MATCH(CJ$3,Команды!$A$2:$A$7500,0),$E73+2)=Команды!$AJ$6,TRUE,FALSE),IF(INDEX(Команды!$A$2:$AN$7500,MATCH(CJ$3,Команды!$A$2:$A$7500,0),$E73+2)=Команды!$AJ$7,TRUE,FALSE),IF(INDEX(Команды!$A$2:$AN$7500,MATCH(CJ$3,Команды!$A$2:$A$7500,0),$E73+2)=Команды!$AJ$8,TRUE,FALSE),IF(INDEX(Команды!$A$2:$AN$7500,MATCH(CJ$3,Команды!$A$2:$A$7500,0),$E73+2)=Команды!$AJ$9,TRUE,FALSE),IF(INDEX(Команды!$A$2:$AN$7500,MATCH(CJ$3,Команды!$A$2:$A$7500,0),$E73+2)=Команды!$AJ$10,TRUE,FALSE),IF(INDEX(Команды!$A$2:$AN$7500,MATCH(CJ$3,Команды!$A$2:$A$7500,0),$E73+2)=Команды!$AJ$11,TRUE,FALSE),IF(INDEX(Команды!$A$2:$AN$7500,MATCH(CJ$3,Команды!$A$2:$A$7500,0),$E73+2)=Команды!$AJ$12,TRUE,FALSE),IF(INDEX(Команды!$A$2:$AN$7500,MATCH(CJ$3,Команды!$A$2:$A$7500,0),$E73+2)=Команды!$AJ$13,TRUE,FALSE),IF(INDEX(Команды!$A$2:$AN$7500,MATCH(CJ$3,Команды!$A$2:$A$7500,0),$E73+2)=Команды!$AJ$14,TRUE,FALSE),IF(INDEX(Команды!$A$2:$AN$7500,MATCH(CJ$3,Команды!$A$2:$A$7500,0),$E73+2)=Команды!$AJ$15,TRUE,FALSE),IF(INDEX(Команды!$A$2:$AN$7500,MATCH(CJ$3,Команды!$A$2:$A$7500,0),$E73+2)=Команды!$AJ$16,TRUE,FALSE),IF(INDEX(Команды!$A$2:$AN$7500,MATCH(CJ$3,Команды!$A$2:$A$7500,0),$E73+2)=Команды!$AJ$17,TRUE,FALSE),IF(INDEX(Команды!$A$2:$AN$7500,MATCH(CJ$3,Команды!$A$2:$A$7500,0),$E73+2)=Команды!$AJ$18,TRUE,FALSE),IF(INDEX(Команды!$A$2:$AN$7500,MATCH(CJ$3,Команды!$A$2:$A$7500,0),$E73+2)=Команды!$AJ$19,TRUE,FALSE)),INDEX(Команды!$AJ$2:$AL$19,MATCH(INDEX(Команды!$A$2:$AN$7500,MATCH(CJ$3,Команды!$A$2:$A$7500,0),$E73+2),Команды!$AJ$2:$AJ$19,0),3),0)</f>
        <v>В</v>
      </c>
      <c r="CL73" s="342"/>
      <c r="CM73" s="174">
        <f>IF(OR(IF(INDEX(Команды!$A$2:$AN$7500,MATCH(CM$3,Команды!$A$2:$A$7500,0),$E73+2)=Команды!$AJ$2,TRUE,FALSE),IF(INDEX(Команды!$A$2:$AN$7500,MATCH(CM$3,Команды!$A$2:$A$7500,0),$E73+2)=Команды!$AJ$3,TRUE,FALSE),IF(INDEX(Команды!$A$2:$AN$7500,MATCH(CM$3,Команды!$A$2:$A$7500,0),$E73+2)=Команды!$AJ$4,TRUE,FALSE),IF(INDEX(Команды!$A$2:$AN$7500,MATCH(CM$3,Команды!$A$2:$A$7500,0),$E73+2)=Команды!$AJ$5,TRUE,FALSE),IF(INDEX(Команды!$A$2:$AN$7500,MATCH(CM$3,Команды!$A$2:$A$7500,0),$E73+2)=Команды!$AJ$6,TRUE,FALSE),IF(INDEX(Команды!$A$2:$AN$7500,MATCH(CM$3,Команды!$A$2:$A$7500,0),$E73+2)=Команды!$AJ$7,TRUE,FALSE),IF(INDEX(Команды!$A$2:$AN$7500,MATCH(CM$3,Команды!$A$2:$A$7500,0),$E73+2)=Команды!$AJ$8,TRUE,FALSE),IF(INDEX(Команды!$A$2:$AN$7500,MATCH(CM$3,Команды!$A$2:$A$7500,0),$E73+2)=Команды!$AJ$9,TRUE,FALSE),IF(INDEX(Команды!$A$2:$AN$7500,MATCH(CM$3,Команды!$A$2:$A$7500,0),$E73+2)=Команды!$AJ$10,TRUE,FALSE),IF(INDEX(Команды!$A$2:$AN$7500,MATCH(CM$3,Команды!$A$2:$A$7500,0),$E73+2)=Команды!$AJ$11,TRUE,FALSE),IF(INDEX(Команды!$A$2:$AN$7500,MATCH(CM$3,Команды!$A$2:$A$7500,0),$E73+2)=Команды!$AJ$12,TRUE,FALSE),IF(INDEX(Команды!$A$2:$AN$7500,MATCH(CM$3,Команды!$A$2:$A$7500,0),$E73+2)=Команды!$AJ$13,TRUE,FALSE),IF(INDEX(Команды!$A$2:$AN$7500,MATCH(CM$3,Команды!$A$2:$A$7500,0),$E73+2)=Команды!$AJ$14,TRUE,FALSE),IF(INDEX(Команды!$A$2:$AN$7500,MATCH(CM$3,Команды!$A$2:$A$7500,0),$E73+2)=Команды!$AJ$15,TRUE,FALSE),IF(INDEX(Команды!$A$2:$AN$7500,MATCH(CM$3,Команды!$A$2:$A$7500,0),$E73+2)=Команды!$AJ$16,TRUE,FALSE),,IF(INDEX(Команды!$A$2:$AN$7500,MATCH(CM$3,Команды!$A$2:$A$7500,0),$E73+2)=Команды!$AJ$17,TRUE,FALSE),,IF(INDEX(Команды!$A$2:$AN$7500,MATCH(CM$3,Команды!$A$2:$A$7500,0),$E73+2)=Команды!$AJ$18,TRUE,FALSE),,IF(INDEX(Команды!$A$2:$AN$7500,MATCH(CM$3,Команды!$A$2:$A$7500,0),$E73+2)=Команды!$AJ$19,TRUE,FALSE)),INDEX(Команды!$AJ$2:$AK$19,MATCH(INDEX(Команды!$A$2:$AN$7500,MATCH(CM$3,Команды!$A$2:$A$7500,0),$E73+2),Команды!$AJ$2:$AJ$19,0),2),0)</f>
        <v>0.375</v>
      </c>
      <c r="CN73" s="175">
        <f>IF(OR(IF(INDEX(Команды!$A$2:$AN$7500,MATCH(CM$3,Команды!$A$2:$A$7500,0),$E73+2)=Команды!$AJ$2,TRUE,FALSE),IF(INDEX(Команды!$A$2:$AN$7500,MATCH(CM$3,Команды!$A$2:$A$7500,0),$E73+2)=Команды!$AJ$3,TRUE,FALSE),IF(INDEX(Команды!$A$2:$AN$7500,MATCH(CM$3,Команды!$A$2:$A$7500,0),$E73+2)=Команды!$AJ$4,TRUE,FALSE),IF(INDEX(Команды!$A$2:$AN$7500,MATCH(CM$3,Команды!$A$2:$A$7500,0),$E73+2)=Команды!$AJ$5,TRUE,FALSE),IF(INDEX(Команды!$A$2:$AN$7500,MATCH(CM$3,Команды!$A$2:$A$7500,0),$E73+2)=Команды!$AJ$6,TRUE,FALSE),IF(INDEX(Команды!$A$2:$AN$7500,MATCH(CM$3,Команды!$A$2:$A$7500,0),$E73+2)=Команды!$AJ$7,TRUE,FALSE),IF(INDEX(Команды!$A$2:$AN$7500,MATCH(CM$3,Команды!$A$2:$A$7500,0),$E73+2)=Команды!$AJ$8,TRUE,FALSE),IF(INDEX(Команды!$A$2:$AN$7500,MATCH(CM$3,Команды!$A$2:$A$7500,0),$E73+2)=Команды!$AJ$9,TRUE,FALSE),IF(INDEX(Команды!$A$2:$AN$7500,MATCH(CM$3,Команды!$A$2:$A$7500,0),$E73+2)=Команды!$AJ$10,TRUE,FALSE),IF(INDEX(Команды!$A$2:$AN$7500,MATCH(CM$3,Команды!$A$2:$A$7500,0),$E73+2)=Команды!$AJ$11,TRUE,FALSE),IF(INDEX(Команды!$A$2:$AN$7500,MATCH(CM$3,Команды!$A$2:$A$7500,0),$E73+2)=Команды!$AJ$12,TRUE,FALSE),IF(INDEX(Команды!$A$2:$AN$7500,MATCH(CM$3,Команды!$A$2:$A$7500,0),$E73+2)=Команды!$AJ$13,TRUE,FALSE),IF(INDEX(Команды!$A$2:$AN$7500,MATCH(CM$3,Команды!$A$2:$A$7500,0),$E73+2)=Команды!$AJ$14,TRUE,FALSE),IF(INDEX(Команды!$A$2:$AN$7500,MATCH(CM$3,Команды!$A$2:$A$7500,0),$E73+2)=Команды!$AJ$15,TRUE,FALSE),IF(INDEX(Команды!$A$2:$AN$7500,MATCH(CM$3,Команды!$A$2:$A$7500,0),$E73+2)=Команды!$AJ$16,TRUE,FALSE),IF(INDEX(Команды!$A$2:$AN$7500,MATCH(CM$3,Команды!$A$2:$A$7500,0),$E73+2)=Команды!$AJ$17,TRUE,FALSE),IF(INDEX(Команды!$A$2:$AN$7500,MATCH(CM$3,Команды!$A$2:$A$7500,0),$E73+2)=Команды!$AJ$18,TRUE,FALSE),IF(INDEX(Команды!$A$2:$AN$7500,MATCH(CM$3,Команды!$A$2:$A$7500,0),$E73+2)=Команды!$AJ$19,TRUE,FALSE)),INDEX(Команды!$AJ$2:$AL$19,MATCH(INDEX(Команды!$A$2:$AN$7500,MATCH(CM$3,Команды!$A$2:$A$7500,0),$E73+2),Команды!$AJ$2:$AJ$19,0),3),0)</f>
        <v>0.75</v>
      </c>
      <c r="CO73" s="342"/>
      <c r="CP73" s="174">
        <f>IF(OR(IF(INDEX(Команды!$A$2:$AN$7500,MATCH(CP$3,Команды!$A$2:$A$7500,0),$E73+2)=Команды!$AJ$2,TRUE,FALSE),IF(INDEX(Команды!$A$2:$AN$7500,MATCH(CP$3,Команды!$A$2:$A$7500,0),$E73+2)=Команды!$AJ$3,TRUE,FALSE),IF(INDEX(Команды!$A$2:$AN$7500,MATCH(CP$3,Команды!$A$2:$A$7500,0),$E73+2)=Команды!$AJ$4,TRUE,FALSE),IF(INDEX(Команды!$A$2:$AN$7500,MATCH(CP$3,Команды!$A$2:$A$7500,0),$E73+2)=Команды!$AJ$5,TRUE,FALSE),IF(INDEX(Команды!$A$2:$AN$7500,MATCH(CP$3,Команды!$A$2:$A$7500,0),$E73+2)=Команды!$AJ$6,TRUE,FALSE),IF(INDEX(Команды!$A$2:$AN$7500,MATCH(CP$3,Команды!$A$2:$A$7500,0),$E73+2)=Команды!$AJ$7,TRUE,FALSE),IF(INDEX(Команды!$A$2:$AN$7500,MATCH(CP$3,Команды!$A$2:$A$7500,0),$E73+2)=Команды!$AJ$8,TRUE,FALSE),IF(INDEX(Команды!$A$2:$AN$7500,MATCH(CP$3,Команды!$A$2:$A$7500,0),$E73+2)=Команды!$AJ$9,TRUE,FALSE),IF(INDEX(Команды!$A$2:$AN$7500,MATCH(CP$3,Команды!$A$2:$A$7500,0),$E73+2)=Команды!$AJ$10,TRUE,FALSE),IF(INDEX(Команды!$A$2:$AN$7500,MATCH(CP$3,Команды!$A$2:$A$7500,0),$E73+2)=Команды!$AJ$11,TRUE,FALSE),IF(INDEX(Команды!$A$2:$AN$7500,MATCH(CP$3,Команды!$A$2:$A$7500,0),$E73+2)=Команды!$AJ$12,TRUE,FALSE),IF(INDEX(Команды!$A$2:$AN$7500,MATCH(CP$3,Команды!$A$2:$A$7500,0),$E73+2)=Команды!$AJ$13,TRUE,FALSE),IF(INDEX(Команды!$A$2:$AN$7500,MATCH(CP$3,Команды!$A$2:$A$7500,0),$E73+2)=Команды!$AJ$14,TRUE,FALSE),IF(INDEX(Команды!$A$2:$AN$7500,MATCH(CP$3,Команды!$A$2:$A$7500,0),$E73+2)=Команды!$AJ$15,TRUE,FALSE),IF(INDEX(Команды!$A$2:$AN$7500,MATCH(CP$3,Команды!$A$2:$A$7500,0),$E73+2)=Команды!$AJ$16,TRUE,FALSE),,IF(INDEX(Команды!$A$2:$AN$7500,MATCH(CP$3,Команды!$A$2:$A$7500,0),$E73+2)=Команды!$AJ$17,TRUE,FALSE),,IF(INDEX(Команды!$A$2:$AN$7500,MATCH(CP$3,Команды!$A$2:$A$7500,0),$E73+2)=Команды!$AJ$18,TRUE,FALSE),,IF(INDEX(Команды!$A$2:$AN$7500,MATCH(CP$3,Команды!$A$2:$A$7500,0),$E73+2)=Команды!$AJ$19,TRUE,FALSE)),INDEX(Команды!$AJ$2:$AK$19,MATCH(INDEX(Команды!$A$2:$AN$7500,MATCH(CP$3,Команды!$A$2:$A$7500,0),$E73+2),Команды!$AJ$2:$AJ$19,0),2),0)</f>
        <v>0.41666666666666669</v>
      </c>
      <c r="CQ73" s="175">
        <f>IF(OR(IF(INDEX(Команды!$A$2:$AN$7500,MATCH(CP$3,Команды!$A$2:$A$7500,0),$E73+2)=Команды!$AJ$2,TRUE,FALSE),IF(INDEX(Команды!$A$2:$AN$7500,MATCH(CP$3,Команды!$A$2:$A$7500,0),$E73+2)=Команды!$AJ$3,TRUE,FALSE),IF(INDEX(Команды!$A$2:$AN$7500,MATCH(CP$3,Команды!$A$2:$A$7500,0),$E73+2)=Команды!$AJ$4,TRUE,FALSE),IF(INDEX(Команды!$A$2:$AN$7500,MATCH(CP$3,Команды!$A$2:$A$7500,0),$E73+2)=Команды!$AJ$5,TRUE,FALSE),IF(INDEX(Команды!$A$2:$AN$7500,MATCH(CP$3,Команды!$A$2:$A$7500,0),$E73+2)=Команды!$AJ$6,TRUE,FALSE),IF(INDEX(Команды!$A$2:$AN$7500,MATCH(CP$3,Команды!$A$2:$A$7500,0),$E73+2)=Команды!$AJ$7,TRUE,FALSE),IF(INDEX(Команды!$A$2:$AN$7500,MATCH(CP$3,Команды!$A$2:$A$7500,0),$E73+2)=Команды!$AJ$8,TRUE,FALSE),IF(INDEX(Команды!$A$2:$AN$7500,MATCH(CP$3,Команды!$A$2:$A$7500,0),$E73+2)=Команды!$AJ$9,TRUE,FALSE),IF(INDEX(Команды!$A$2:$AN$7500,MATCH(CP$3,Команды!$A$2:$A$7500,0),$E73+2)=Команды!$AJ$10,TRUE,FALSE),IF(INDEX(Команды!$A$2:$AN$7500,MATCH(CP$3,Команды!$A$2:$A$7500,0),$E73+2)=Команды!$AJ$11,TRUE,FALSE),IF(INDEX(Команды!$A$2:$AN$7500,MATCH(CP$3,Команды!$A$2:$A$7500,0),$E73+2)=Команды!$AJ$12,TRUE,FALSE),IF(INDEX(Команды!$A$2:$AN$7500,MATCH(CP$3,Команды!$A$2:$A$7500,0),$E73+2)=Команды!$AJ$13,TRUE,FALSE),IF(INDEX(Команды!$A$2:$AN$7500,MATCH(CP$3,Команды!$A$2:$A$7500,0),$E73+2)=Команды!$AJ$14,TRUE,FALSE),IF(INDEX(Команды!$A$2:$AN$7500,MATCH(CP$3,Команды!$A$2:$A$7500,0),$E73+2)=Команды!$AJ$15,TRUE,FALSE),IF(INDEX(Команды!$A$2:$AN$7500,MATCH(CP$3,Команды!$A$2:$A$7500,0),$E73+2)=Команды!$AJ$16,TRUE,FALSE),IF(INDEX(Команды!$A$2:$AN$7500,MATCH(CP$3,Команды!$A$2:$A$7500,0),$E73+2)=Команды!$AJ$17,TRUE,FALSE),IF(INDEX(Команды!$A$2:$AN$7500,MATCH(CP$3,Команды!$A$2:$A$7500,0),$E73+2)=Команды!$AJ$18,TRUE,FALSE),IF(INDEX(Команды!$A$2:$AN$7500,MATCH(CP$3,Команды!$A$2:$A$7500,0),$E73+2)=Команды!$AJ$19,TRUE,FALSE)),INDEX(Команды!$AJ$2:$AL$19,MATCH(INDEX(Команды!$A$2:$AN$7500,MATCH(CP$3,Команды!$A$2:$A$7500,0),$E73+2),Команды!$AJ$2:$AJ$19,0),3),0)</f>
        <v>0.79166666666666663</v>
      </c>
      <c r="CR73" s="342"/>
      <c r="CS73" s="174">
        <f>IF(OR(IF(INDEX(Команды!$A$2:$AN$7500,MATCH(CS$3,Команды!$A$2:$A$7500,0),$E73+2)=Команды!$AJ$2,TRUE,FALSE),IF(INDEX(Команды!$A$2:$AN$7500,MATCH(CS$3,Команды!$A$2:$A$7500,0),$E73+2)=Команды!$AJ$3,TRUE,FALSE),IF(INDEX(Команды!$A$2:$AN$7500,MATCH(CS$3,Команды!$A$2:$A$7500,0),$E73+2)=Команды!$AJ$4,TRUE,FALSE),IF(INDEX(Команды!$A$2:$AN$7500,MATCH(CS$3,Команды!$A$2:$A$7500,0),$E73+2)=Команды!$AJ$5,TRUE,FALSE),IF(INDEX(Команды!$A$2:$AN$7500,MATCH(CS$3,Команды!$A$2:$A$7500,0),$E73+2)=Команды!$AJ$6,TRUE,FALSE),IF(INDEX(Команды!$A$2:$AN$7500,MATCH(CS$3,Команды!$A$2:$A$7500,0),$E73+2)=Команды!$AJ$7,TRUE,FALSE),IF(INDEX(Команды!$A$2:$AN$7500,MATCH(CS$3,Команды!$A$2:$A$7500,0),$E73+2)=Команды!$AJ$8,TRUE,FALSE),IF(INDEX(Команды!$A$2:$AN$7500,MATCH(CS$3,Команды!$A$2:$A$7500,0),$E73+2)=Команды!$AJ$9,TRUE,FALSE),IF(INDEX(Команды!$A$2:$AN$7500,MATCH(CS$3,Команды!$A$2:$A$7500,0),$E73+2)=Команды!$AJ$10,TRUE,FALSE),IF(INDEX(Команды!$A$2:$AN$7500,MATCH(CS$3,Команды!$A$2:$A$7500,0),$E73+2)=Команды!$AJ$11,TRUE,FALSE),IF(INDEX(Команды!$A$2:$AN$7500,MATCH(CS$3,Команды!$A$2:$A$7500,0),$E73+2)=Команды!$AJ$12,TRUE,FALSE),IF(INDEX(Команды!$A$2:$AN$7500,MATCH(CS$3,Команды!$A$2:$A$7500,0),$E73+2)=Команды!$AJ$13,TRUE,FALSE),IF(INDEX(Команды!$A$2:$AN$7500,MATCH(CS$3,Команды!$A$2:$A$7500,0),$E73+2)=Команды!$AJ$14,TRUE,FALSE),IF(INDEX(Команды!$A$2:$AN$7500,MATCH(CS$3,Команды!$A$2:$A$7500,0),$E73+2)=Команды!$AJ$15,TRUE,FALSE),IF(INDEX(Команды!$A$2:$AN$7500,MATCH(CS$3,Команды!$A$2:$A$7500,0),$E73+2)=Команды!$AJ$16,TRUE,FALSE),,IF(INDEX(Команды!$A$2:$AN$7500,MATCH(CS$3,Команды!$A$2:$A$7500,0),$E73+2)=Команды!$AJ$17,TRUE,FALSE),,IF(INDEX(Команды!$A$2:$AN$7500,MATCH(CS$3,Команды!$A$2:$A$7500,0),$E73+2)=Команды!$AJ$18,TRUE,FALSE),,IF(INDEX(Команды!$A$2:$AN$7500,MATCH(CS$3,Команды!$A$2:$A$7500,0),$E73+2)=Команды!$AJ$19,TRUE,FALSE)),INDEX(Команды!$AJ$2:$AK$19,MATCH(INDEX(Команды!$A$2:$AN$7500,MATCH(CS$3,Команды!$A$2:$A$7500,0),$E73+2),Команды!$AJ$2:$AJ$19,0),2),0)</f>
        <v>0.58333333333333337</v>
      </c>
      <c r="CT73" s="175">
        <f>IF(OR(IF(INDEX(Команды!$A$2:$AN$7500,MATCH(CS$3,Команды!$A$2:$A$7500,0),$E73+2)=Команды!$AJ$2,TRUE,FALSE),IF(INDEX(Команды!$A$2:$AN$7500,MATCH(CS$3,Команды!$A$2:$A$7500,0),$E73+2)=Команды!$AJ$3,TRUE,FALSE),IF(INDEX(Команды!$A$2:$AN$7500,MATCH(CS$3,Команды!$A$2:$A$7500,0),$E73+2)=Команды!$AJ$4,TRUE,FALSE),IF(INDEX(Команды!$A$2:$AN$7500,MATCH(CS$3,Команды!$A$2:$A$7500,0),$E73+2)=Команды!$AJ$5,TRUE,FALSE),IF(INDEX(Команды!$A$2:$AN$7500,MATCH(CS$3,Команды!$A$2:$A$7500,0),$E73+2)=Команды!$AJ$6,TRUE,FALSE),IF(INDEX(Команды!$A$2:$AN$7500,MATCH(CS$3,Команды!$A$2:$A$7500,0),$E73+2)=Команды!$AJ$7,TRUE,FALSE),IF(INDEX(Команды!$A$2:$AN$7500,MATCH(CS$3,Команды!$A$2:$A$7500,0),$E73+2)=Команды!$AJ$8,TRUE,FALSE),IF(INDEX(Команды!$A$2:$AN$7500,MATCH(CS$3,Команды!$A$2:$A$7500,0),$E73+2)=Команды!$AJ$9,TRUE,FALSE),IF(INDEX(Команды!$A$2:$AN$7500,MATCH(CS$3,Команды!$A$2:$A$7500,0),$E73+2)=Команды!$AJ$10,TRUE,FALSE),IF(INDEX(Команды!$A$2:$AN$7500,MATCH(CS$3,Команды!$A$2:$A$7500,0),$E73+2)=Команды!$AJ$11,TRUE,FALSE),IF(INDEX(Команды!$A$2:$AN$7500,MATCH(CS$3,Команды!$A$2:$A$7500,0),$E73+2)=Команды!$AJ$12,TRUE,FALSE),IF(INDEX(Команды!$A$2:$AN$7500,MATCH(CS$3,Команды!$A$2:$A$7500,0),$E73+2)=Команды!$AJ$13,TRUE,FALSE),IF(INDEX(Команды!$A$2:$AN$7500,MATCH(CS$3,Команды!$A$2:$A$7500,0),$E73+2)=Команды!$AJ$14,TRUE,FALSE),IF(INDEX(Команды!$A$2:$AN$7500,MATCH(CS$3,Команды!$A$2:$A$7500,0),$E73+2)=Команды!$AJ$15,TRUE,FALSE),IF(INDEX(Команды!$A$2:$AN$7500,MATCH(CS$3,Команды!$A$2:$A$7500,0),$E73+2)=Команды!$AJ$16,TRUE,FALSE),IF(INDEX(Команды!$A$2:$AN$7500,MATCH(CS$3,Команды!$A$2:$A$7500,0),$E73+2)=Команды!$AJ$17,TRUE,FALSE),IF(INDEX(Команды!$A$2:$AN$7500,MATCH(CS$3,Команды!$A$2:$A$7500,0),$E73+2)=Команды!$AJ$18,TRUE,FALSE),IF(INDEX(Команды!$A$2:$AN$7500,MATCH(CS$3,Команды!$A$2:$A$7500,0),$E73+2)=Команды!$AJ$19,TRUE,FALSE)),INDEX(Команды!$AJ$2:$AL$19,MATCH(INDEX(Команды!$A$2:$AN$7500,MATCH(CS$3,Команды!$A$2:$A$7500,0),$E73+2),Команды!$AJ$2:$AJ$19,0),3),0)</f>
        <v>0.95833333333333337</v>
      </c>
      <c r="CU73" s="342"/>
    </row>
    <row r="74" spans="1:99" s="2" customFormat="1" ht="21.95" customHeight="1" x14ac:dyDescent="0.3">
      <c r="A74" s="251">
        <v>69</v>
      </c>
      <c r="B74" s="2">
        <f>VLOOKUP(A74,'Список КК'!A:F,6,TRUE)</f>
        <v>25554</v>
      </c>
      <c r="C74" s="641" t="str">
        <f>VLOOKUP(A74,'Список КК'!A:B,2,TRUE)</f>
        <v>Прохорова Ирина Александровна</v>
      </c>
      <c r="D74" s="203">
        <f>VLOOKUP(A74,'Список КК'!A:D,4,TRUE)</f>
        <v>0</v>
      </c>
      <c r="E74" s="4">
        <f>VLOOKUP(A74,'Список КК'!A:C,3,TRUE)</f>
        <v>27</v>
      </c>
      <c r="F74" s="220" t="str">
        <f>VLOOKUP(A74,'Список КК'!A:E,5,TRUE)</f>
        <v>ВЫХ- ПТ.СБ.смены не позже 22-00</v>
      </c>
      <c r="G74" s="174">
        <f>IF(OR(IF(INDEX(Команды!$A$2:$AN$7500,MATCH(G$3,Команды!$A$2:$A$7500,0),$E74+2)=Команды!$AJ$2,TRUE,FALSE),IF(INDEX(Команды!$A$2:$AN$7500,MATCH(G$3,Команды!$A$2:$A$7500,0),$E74+2)=Команды!$AJ$3,TRUE,FALSE),IF(INDEX(Команды!$A$2:$AN$7500,MATCH(G$3,Команды!$A$2:$A$7500,0),$E74+2)=Команды!$AJ$4,TRUE,FALSE),IF(INDEX(Команды!$A$2:$AN$7500,MATCH(G$3,Команды!$A$2:$A$7500,0),$E74+2)=Команды!$AJ$5,TRUE,FALSE),IF(INDEX(Команды!$A$2:$AN$7500,MATCH(G$3,Команды!$A$2:$A$7500,0),$E74+2)=Команды!$AJ$6,TRUE,FALSE),IF(INDEX(Команды!$A$2:$AN$7500,MATCH(G$3,Команды!$A$2:$A$7500,0),$E74+2)=Команды!$AJ$7,TRUE,FALSE),IF(INDEX(Команды!$A$2:$AN$7500,MATCH(G$3,Команды!$A$2:$A$7500,0),$E74+2)=Команды!$AJ$8,TRUE,FALSE),IF(INDEX(Команды!$A$2:$AN$7500,MATCH(G$3,Команды!$A$2:$A$7500,0),$E74+2)=Команды!$AJ$9,TRUE,FALSE),IF(INDEX(Команды!$A$2:$AN$7500,MATCH(G$3,Команды!$A$2:$A$7500,0),$E74+2)=Команды!$AJ$10,TRUE,FALSE),IF(INDEX(Команды!$A$2:$AN$7500,MATCH(G$3,Команды!$A$2:$A$7500,0),$E74+2)=Команды!$AJ$11,TRUE,FALSE),IF(INDEX(Команды!$A$2:$AN$7500,MATCH(G$3,Команды!$A$2:$A$7500,0),$E74+2)=Команды!$AJ$12,TRUE,FALSE),IF(INDEX(Команды!$A$2:$AN$7500,MATCH(G$3,Команды!$A$2:$A$7500,0),$E74+2)=Команды!$AJ$13,TRUE,FALSE),IF(INDEX(Команды!$A$2:$AN$7500,MATCH(G$3,Команды!$A$2:$A$7500,0),$E74+2)=Команды!$AJ$14,TRUE,FALSE),IF(INDEX(Команды!$A$2:$AN$7500,MATCH(G$3,Команды!$A$2:$A$7500,0),$E74+2)=Команды!$AJ$15,TRUE,FALSE),IF(INDEX(Команды!$A$2:$AN$7500,MATCH(G$3,Команды!$A$2:$A$7500,0),$E74+2)=Команды!$AJ$16,TRUE,FALSE),,IF(INDEX(Команды!$A$2:$AN$7500,MATCH(G$3,Команды!$A$2:$A$7500,0),$E74+2)=Команды!$AJ$17,TRUE,FALSE),,IF(INDEX(Команды!$A$2:$AN$7500,MATCH(G$3,Команды!$A$2:$A$7500,0),$E74+2)=Команды!$AJ$18,TRUE,FALSE),,IF(INDEX(Команды!$A$2:$AN$7500,MATCH(G$3,Команды!$A$2:$A$7500,0),$E74+2)=Команды!$AJ$19,TRUE,FALSE)),INDEX(Команды!$AJ$2:$AK$19,MATCH(INDEX(Команды!$A$2:$AN$7500,MATCH(G$3,Команды!$A$2:$A$7500,0),$E74+2),Команды!$AJ$2:$AJ$19,0),2),0)</f>
        <v>0.3125</v>
      </c>
      <c r="H74" s="175">
        <f>IF(OR(IF(INDEX(Команды!$A$2:$AN$7500,MATCH(G$3,Команды!$A$2:$A$7500,0),$E74+2)=Команды!$AJ$2,TRUE,FALSE),IF(INDEX(Команды!$A$2:$AN$7500,MATCH(G$3,Команды!$A$2:$A$7500,0),$E74+2)=Команды!$AJ$3,TRUE,FALSE),IF(INDEX(Команды!$A$2:$AN$7500,MATCH(G$3,Команды!$A$2:$A$7500,0),$E74+2)=Команды!$AJ$4,TRUE,FALSE),IF(INDEX(Команды!$A$2:$AN$7500,MATCH(G$3,Команды!$A$2:$A$7500,0),$E74+2)=Команды!$AJ$5,TRUE,FALSE),IF(INDEX(Команды!$A$2:$AN$7500,MATCH(G$3,Команды!$A$2:$A$7500,0),$E74+2)=Команды!$AJ$6,TRUE,FALSE),IF(INDEX(Команды!$A$2:$AN$7500,MATCH(G$3,Команды!$A$2:$A$7500,0),$E74+2)=Команды!$AJ$7,TRUE,FALSE),IF(INDEX(Команды!$A$2:$AN$7500,MATCH(G$3,Команды!$A$2:$A$7500,0),$E74+2)=Команды!$AJ$8,TRUE,FALSE),IF(INDEX(Команды!$A$2:$AN$7500,MATCH(G$3,Команды!$A$2:$A$7500,0),$E74+2)=Команды!$AJ$9,TRUE,FALSE),IF(INDEX(Команды!$A$2:$AN$7500,MATCH(G$3,Команды!$A$2:$A$7500,0),$E74+2)=Команды!$AJ$10,TRUE,FALSE),IF(INDEX(Команды!$A$2:$AN$7500,MATCH(G$3,Команды!$A$2:$A$7500,0),$E74+2)=Команды!$AJ$11,TRUE,FALSE),IF(INDEX(Команды!$A$2:$AN$7500,MATCH(G$3,Команды!$A$2:$A$7500,0),$E74+2)=Команды!$AJ$12,TRUE,FALSE),IF(INDEX(Команды!$A$2:$AN$7500,MATCH(G$3,Команды!$A$2:$A$7500,0),$E74+2)=Команды!$AJ$13,TRUE,FALSE),IF(INDEX(Команды!$A$2:$AN$7500,MATCH(G$3,Команды!$A$2:$A$7500,0),$E74+2)=Команды!$AJ$14,TRUE,FALSE),IF(INDEX(Команды!$A$2:$AN$7500,MATCH(G$3,Команды!$A$2:$A$7500,0),$E74+2)=Команды!$AJ$15,TRUE,FALSE),IF(INDEX(Команды!$A$2:$AN$7500,MATCH(G$3,Команды!$A$2:$A$7500,0),$E74+2)=Команды!$AJ$16,TRUE,FALSE),IF(INDEX(Команды!$A$2:$AN$7500,MATCH(G$3,Команды!$A$2:$A$7500,0),$E74+2)=Команды!$AJ$17,TRUE,FALSE),IF(INDEX(Команды!$A$2:$AN$7500,MATCH(G$3,Команды!$A$2:$A$7500,0),$E74+2)=Команды!$AJ$18,TRUE,FALSE),IF(INDEX(Команды!$A$2:$AN$7500,MATCH(G$3,Команды!$A$2:$A$7500,0),$E74+2)=Команды!$AJ$19,TRUE,FALSE)),INDEX(Команды!$AJ$2:$AL$19,MATCH(INDEX(Команды!$A$2:$AN$7500,MATCH(G$3,Команды!$A$2:$A$7500,0),$E74+2),Команды!$AJ$2:$AJ$19,0),3),0)</f>
        <v>0.6875</v>
      </c>
      <c r="I74" s="342"/>
      <c r="J74" s="174">
        <f>IF(OR(IF(INDEX(Команды!$A$2:$AN$7500,MATCH(J$3,Команды!$A$2:$A$7500,0),$E74+2)=Команды!$AJ$2,TRUE,FALSE),IF(INDEX(Команды!$A$2:$AN$7500,MATCH(J$3,Команды!$A$2:$A$7500,0),$E74+2)=Команды!$AJ$3,TRUE,FALSE),IF(INDEX(Команды!$A$2:$AN$7500,MATCH(J$3,Команды!$A$2:$A$7500,0),$E74+2)=Команды!$AJ$4,TRUE,FALSE),IF(INDEX(Команды!$A$2:$AN$7500,MATCH(J$3,Команды!$A$2:$A$7500,0),$E74+2)=Команды!$AJ$5,TRUE,FALSE),IF(INDEX(Команды!$A$2:$AN$7500,MATCH(J$3,Команды!$A$2:$A$7500,0),$E74+2)=Команды!$AJ$6,TRUE,FALSE),IF(INDEX(Команды!$A$2:$AN$7500,MATCH(J$3,Команды!$A$2:$A$7500,0),$E74+2)=Команды!$AJ$7,TRUE,FALSE),IF(INDEX(Команды!$A$2:$AN$7500,MATCH(J$3,Команды!$A$2:$A$7500,0),$E74+2)=Команды!$AJ$8,TRUE,FALSE),IF(INDEX(Команды!$A$2:$AN$7500,MATCH(J$3,Команды!$A$2:$A$7500,0),$E74+2)=Команды!$AJ$9,TRUE,FALSE),IF(INDEX(Команды!$A$2:$AN$7500,MATCH(J$3,Команды!$A$2:$A$7500,0),$E74+2)=Команды!$AJ$10,TRUE,FALSE),IF(INDEX(Команды!$A$2:$AN$7500,MATCH(J$3,Команды!$A$2:$A$7500,0),$E74+2)=Команды!$AJ$11,TRUE,FALSE),IF(INDEX(Команды!$A$2:$AN$7500,MATCH(J$3,Команды!$A$2:$A$7500,0),$E74+2)=Команды!$AJ$12,TRUE,FALSE),IF(INDEX(Команды!$A$2:$AN$7500,MATCH(J$3,Команды!$A$2:$A$7500,0),$E74+2)=Команды!$AJ$13,TRUE,FALSE),IF(INDEX(Команды!$A$2:$AN$7500,MATCH(J$3,Команды!$A$2:$A$7500,0),$E74+2)=Команды!$AJ$14,TRUE,FALSE),IF(INDEX(Команды!$A$2:$AN$7500,MATCH(J$3,Команды!$A$2:$A$7500,0),$E74+2)=Команды!$AJ$15,TRUE,FALSE),IF(INDEX(Команды!$A$2:$AN$7500,MATCH(J$3,Команды!$A$2:$A$7500,0),$E74+2)=Команды!$AJ$16,TRUE,FALSE),,IF(INDEX(Команды!$A$2:$AN$7500,MATCH(J$3,Команды!$A$2:$A$7500,0),$E74+2)=Команды!$AJ$17,TRUE,FALSE),,IF(INDEX(Команды!$A$2:$AN$7500,MATCH(J$3,Команды!$A$2:$A$7500,0),$E74+2)=Команды!$AJ$18,TRUE,FALSE),,IF(INDEX(Команды!$A$2:$AN$7500,MATCH(J$3,Команды!$A$2:$A$7500,0),$E74+2)=Команды!$AJ$19,TRUE,FALSE)),INDEX(Команды!$AJ$2:$AK$19,MATCH(INDEX(Команды!$A$2:$AN$7500,MATCH(J$3,Команды!$A$2:$A$7500,0),$E74+2),Команды!$AJ$2:$AJ$19,0),2),0)</f>
        <v>0.3125</v>
      </c>
      <c r="K74" s="175">
        <f>IF(OR(IF(INDEX(Команды!$A$2:$AN$7500,MATCH(J$3,Команды!$A$2:$A$7500,0),$E74+2)=Команды!$AJ$2,TRUE,FALSE),IF(INDEX(Команды!$A$2:$AN$7500,MATCH(J$3,Команды!$A$2:$A$7500,0),$E74+2)=Команды!$AJ$3,TRUE,FALSE),IF(INDEX(Команды!$A$2:$AN$7500,MATCH(J$3,Команды!$A$2:$A$7500,0),$E74+2)=Команды!$AJ$4,TRUE,FALSE),IF(INDEX(Команды!$A$2:$AN$7500,MATCH(J$3,Команды!$A$2:$A$7500,0),$E74+2)=Команды!$AJ$5,TRUE,FALSE),IF(INDEX(Команды!$A$2:$AN$7500,MATCH(J$3,Команды!$A$2:$A$7500,0),$E74+2)=Команды!$AJ$6,TRUE,FALSE),IF(INDEX(Команды!$A$2:$AN$7500,MATCH(J$3,Команды!$A$2:$A$7500,0),$E74+2)=Команды!$AJ$7,TRUE,FALSE),IF(INDEX(Команды!$A$2:$AN$7500,MATCH(J$3,Команды!$A$2:$A$7500,0),$E74+2)=Команды!$AJ$8,TRUE,FALSE),IF(INDEX(Команды!$A$2:$AN$7500,MATCH(J$3,Команды!$A$2:$A$7500,0),$E74+2)=Команды!$AJ$9,TRUE,FALSE),IF(INDEX(Команды!$A$2:$AN$7500,MATCH(J$3,Команды!$A$2:$A$7500,0),$E74+2)=Команды!$AJ$10,TRUE,FALSE),IF(INDEX(Команды!$A$2:$AN$7500,MATCH(J$3,Команды!$A$2:$A$7500,0),$E74+2)=Команды!$AJ$11,TRUE,FALSE),IF(INDEX(Команды!$A$2:$AN$7500,MATCH(J$3,Команды!$A$2:$A$7500,0),$E74+2)=Команды!$AJ$12,TRUE,FALSE),IF(INDEX(Команды!$A$2:$AN$7500,MATCH(J$3,Команды!$A$2:$A$7500,0),$E74+2)=Команды!$AJ$13,TRUE,FALSE),IF(INDEX(Команды!$A$2:$AN$7500,MATCH(J$3,Команды!$A$2:$A$7500,0),$E74+2)=Команды!$AJ$14,TRUE,FALSE),IF(INDEX(Команды!$A$2:$AN$7500,MATCH(J$3,Команды!$A$2:$A$7500,0),$E74+2)=Команды!$AJ$15,TRUE,FALSE),IF(INDEX(Команды!$A$2:$AN$7500,MATCH(J$3,Команды!$A$2:$A$7500,0),$E74+2)=Команды!$AJ$16,TRUE,FALSE),IF(INDEX(Команды!$A$2:$AN$7500,MATCH(J$3,Команды!$A$2:$A$7500,0),$E74+2)=Команды!$AJ$17,TRUE,FALSE),IF(INDEX(Команды!$A$2:$AN$7500,MATCH(J$3,Команды!$A$2:$A$7500,0),$E74+2)=Команды!$AJ$18,TRUE,FALSE),IF(INDEX(Команды!$A$2:$AN$7500,MATCH(J$3,Команды!$A$2:$A$7500,0),$E74+2)=Команды!$AJ$19,TRUE,FALSE)),INDEX(Команды!$AJ$2:$AL$19,MATCH(INDEX(Команды!$A$2:$AN$7500,MATCH(J$3,Команды!$A$2:$A$7500,0),$E74+2),Команды!$AJ$2:$AJ$19,0),3),0)</f>
        <v>0.6875</v>
      </c>
      <c r="L74" s="342"/>
      <c r="M74" s="174">
        <f>IF(OR(IF(INDEX(Команды!$A$2:$AN$7500,MATCH(M$3,Команды!$A$2:$A$7500,0),$E74+2)=Команды!$AJ$2,TRUE,FALSE),IF(INDEX(Команды!$A$2:$AN$7500,MATCH(M$3,Команды!$A$2:$A$7500,0),$E74+2)=Команды!$AJ$3,TRUE,FALSE),IF(INDEX(Команды!$A$2:$AN$7500,MATCH(M$3,Команды!$A$2:$A$7500,0),$E74+2)=Команды!$AJ$4,TRUE,FALSE),IF(INDEX(Команды!$A$2:$AN$7500,MATCH(M$3,Команды!$A$2:$A$7500,0),$E74+2)=Команды!$AJ$5,TRUE,FALSE),IF(INDEX(Команды!$A$2:$AN$7500,MATCH(M$3,Команды!$A$2:$A$7500,0),$E74+2)=Команды!$AJ$6,TRUE,FALSE),IF(INDEX(Команды!$A$2:$AN$7500,MATCH(M$3,Команды!$A$2:$A$7500,0),$E74+2)=Команды!$AJ$7,TRUE,FALSE),IF(INDEX(Команды!$A$2:$AN$7500,MATCH(M$3,Команды!$A$2:$A$7500,0),$E74+2)=Команды!$AJ$8,TRUE,FALSE),IF(INDEX(Команды!$A$2:$AN$7500,MATCH(M$3,Команды!$A$2:$A$7500,0),$E74+2)=Команды!$AJ$9,TRUE,FALSE),IF(INDEX(Команды!$A$2:$AN$7500,MATCH(M$3,Команды!$A$2:$A$7500,0),$E74+2)=Команды!$AJ$10,TRUE,FALSE),IF(INDEX(Команды!$A$2:$AN$7500,MATCH(M$3,Команды!$A$2:$A$7500,0),$E74+2)=Команды!$AJ$11,TRUE,FALSE),IF(INDEX(Команды!$A$2:$AN$7500,MATCH(M$3,Команды!$A$2:$A$7500,0),$E74+2)=Команды!$AJ$12,TRUE,FALSE),IF(INDEX(Команды!$A$2:$AN$7500,MATCH(M$3,Команды!$A$2:$A$7500,0),$E74+2)=Команды!$AJ$13,TRUE,FALSE),IF(INDEX(Команды!$A$2:$AN$7500,MATCH(M$3,Команды!$A$2:$A$7500,0),$E74+2)=Команды!$AJ$14,TRUE,FALSE),IF(INDEX(Команды!$A$2:$AN$7500,MATCH(M$3,Команды!$A$2:$A$7500,0),$E74+2)=Команды!$AJ$15,TRUE,FALSE),IF(INDEX(Команды!$A$2:$AN$7500,MATCH(M$3,Команды!$A$2:$A$7500,0),$E74+2)=Команды!$AJ$16,TRUE,FALSE),,IF(INDEX(Команды!$A$2:$AN$7500,MATCH(M$3,Команды!$A$2:$A$7500,0),$E74+2)=Команды!$AJ$17,TRUE,FALSE),,IF(INDEX(Команды!$A$2:$AN$7500,MATCH(M$3,Команды!$A$2:$A$7500,0),$E74+2)=Команды!$AJ$18,TRUE,FALSE),,IF(INDEX(Команды!$A$2:$AN$7500,MATCH(M$3,Команды!$A$2:$A$7500,0),$E74+2)=Команды!$AJ$19,TRUE,FALSE)),INDEX(Команды!$AJ$2:$AK$19,MATCH(INDEX(Команды!$A$2:$AN$7500,MATCH(M$3,Команды!$A$2:$A$7500,0),$E74+2),Команды!$AJ$2:$AJ$19,0),2),0)</f>
        <v>0.3125</v>
      </c>
      <c r="N74" s="175">
        <f>IF(OR(IF(INDEX(Команды!$A$2:$AN$7500,MATCH(M$3,Команды!$A$2:$A$7500,0),$E74+2)=Команды!$AJ$2,TRUE,FALSE),IF(INDEX(Команды!$A$2:$AN$7500,MATCH(M$3,Команды!$A$2:$A$7500,0),$E74+2)=Команды!$AJ$3,TRUE,FALSE),IF(INDEX(Команды!$A$2:$AN$7500,MATCH(M$3,Команды!$A$2:$A$7500,0),$E74+2)=Команды!$AJ$4,TRUE,FALSE),IF(INDEX(Команды!$A$2:$AN$7500,MATCH(M$3,Команды!$A$2:$A$7500,0),$E74+2)=Команды!$AJ$5,TRUE,FALSE),IF(INDEX(Команды!$A$2:$AN$7500,MATCH(M$3,Команды!$A$2:$A$7500,0),$E74+2)=Команды!$AJ$6,TRUE,FALSE),IF(INDEX(Команды!$A$2:$AN$7500,MATCH(M$3,Команды!$A$2:$A$7500,0),$E74+2)=Команды!$AJ$7,TRUE,FALSE),IF(INDEX(Команды!$A$2:$AN$7500,MATCH(M$3,Команды!$A$2:$A$7500,0),$E74+2)=Команды!$AJ$8,TRUE,FALSE),IF(INDEX(Команды!$A$2:$AN$7500,MATCH(M$3,Команды!$A$2:$A$7500,0),$E74+2)=Команды!$AJ$9,TRUE,FALSE),IF(INDEX(Команды!$A$2:$AN$7500,MATCH(M$3,Команды!$A$2:$A$7500,0),$E74+2)=Команды!$AJ$10,TRUE,FALSE),IF(INDEX(Команды!$A$2:$AN$7500,MATCH(M$3,Команды!$A$2:$A$7500,0),$E74+2)=Команды!$AJ$11,TRUE,FALSE),IF(INDEX(Команды!$A$2:$AN$7500,MATCH(M$3,Команды!$A$2:$A$7500,0),$E74+2)=Команды!$AJ$12,TRUE,FALSE),IF(INDEX(Команды!$A$2:$AN$7500,MATCH(M$3,Команды!$A$2:$A$7500,0),$E74+2)=Команды!$AJ$13,TRUE,FALSE),IF(INDEX(Команды!$A$2:$AN$7500,MATCH(M$3,Команды!$A$2:$A$7500,0),$E74+2)=Команды!$AJ$14,TRUE,FALSE),IF(INDEX(Команды!$A$2:$AN$7500,MATCH(M$3,Команды!$A$2:$A$7500,0),$E74+2)=Команды!$AJ$15,TRUE,FALSE),IF(INDEX(Команды!$A$2:$AN$7500,MATCH(M$3,Команды!$A$2:$A$7500,0),$E74+2)=Команды!$AJ$16,TRUE,FALSE),IF(INDEX(Команды!$A$2:$AN$7500,MATCH(M$3,Команды!$A$2:$A$7500,0),$E74+2)=Команды!$AJ$17,TRUE,FALSE),IF(INDEX(Команды!$A$2:$AN$7500,MATCH(M$3,Команды!$A$2:$A$7500,0),$E74+2)=Команды!$AJ$18,TRUE,FALSE),IF(INDEX(Команды!$A$2:$AN$7500,MATCH(M$3,Команды!$A$2:$A$7500,0),$E74+2)=Команды!$AJ$19,TRUE,FALSE)),INDEX(Команды!$AJ$2:$AL$19,MATCH(INDEX(Команды!$A$2:$AN$7500,MATCH(M$3,Команды!$A$2:$A$7500,0),$E74+2),Команды!$AJ$2:$AJ$19,0),3),0)</f>
        <v>0.6875</v>
      </c>
      <c r="O74" s="342"/>
      <c r="P74" s="174">
        <f>IF(OR(IF(INDEX(Команды!$A$2:$AN$7500,MATCH(P$3,Команды!$A$2:$A$7500,0),$E74+2)=Команды!$AJ$2,TRUE,FALSE),IF(INDEX(Команды!$A$2:$AN$7500,MATCH(P$3,Команды!$A$2:$A$7500,0),$E74+2)=Команды!$AJ$3,TRUE,FALSE),IF(INDEX(Команды!$A$2:$AN$7500,MATCH(P$3,Команды!$A$2:$A$7500,0),$E74+2)=Команды!$AJ$4,TRUE,FALSE),IF(INDEX(Команды!$A$2:$AN$7500,MATCH(P$3,Команды!$A$2:$A$7500,0),$E74+2)=Команды!$AJ$5,TRUE,FALSE),IF(INDEX(Команды!$A$2:$AN$7500,MATCH(P$3,Команды!$A$2:$A$7500,0),$E74+2)=Команды!$AJ$6,TRUE,FALSE),IF(INDEX(Команды!$A$2:$AN$7500,MATCH(P$3,Команды!$A$2:$A$7500,0),$E74+2)=Команды!$AJ$7,TRUE,FALSE),IF(INDEX(Команды!$A$2:$AN$7500,MATCH(P$3,Команды!$A$2:$A$7500,0),$E74+2)=Команды!$AJ$8,TRUE,FALSE),IF(INDEX(Команды!$A$2:$AN$7500,MATCH(P$3,Команды!$A$2:$A$7500,0),$E74+2)=Команды!$AJ$9,TRUE,FALSE),IF(INDEX(Команды!$A$2:$AN$7500,MATCH(P$3,Команды!$A$2:$A$7500,0),$E74+2)=Команды!$AJ$10,TRUE,FALSE),IF(INDEX(Команды!$A$2:$AN$7500,MATCH(P$3,Команды!$A$2:$A$7500,0),$E74+2)=Команды!$AJ$11,TRUE,FALSE),IF(INDEX(Команды!$A$2:$AN$7500,MATCH(P$3,Команды!$A$2:$A$7500,0),$E74+2)=Команды!$AJ$12,TRUE,FALSE),IF(INDEX(Команды!$A$2:$AN$7500,MATCH(P$3,Команды!$A$2:$A$7500,0),$E74+2)=Команды!$AJ$13,TRUE,FALSE),IF(INDEX(Команды!$A$2:$AN$7500,MATCH(P$3,Команды!$A$2:$A$7500,0),$E74+2)=Команды!$AJ$14,TRUE,FALSE),IF(INDEX(Команды!$A$2:$AN$7500,MATCH(P$3,Команды!$A$2:$A$7500,0),$E74+2)=Команды!$AJ$15,TRUE,FALSE),IF(INDEX(Команды!$A$2:$AN$7500,MATCH(P$3,Команды!$A$2:$A$7500,0),$E74+2)=Команды!$AJ$16,TRUE,FALSE),,IF(INDEX(Команды!$A$2:$AN$7500,MATCH(P$3,Команды!$A$2:$A$7500,0),$E74+2)=Команды!$AJ$17,TRUE,FALSE),,IF(INDEX(Команды!$A$2:$AN$7500,MATCH(P$3,Команды!$A$2:$A$7500,0),$E74+2)=Команды!$AJ$18,TRUE,FALSE),,IF(INDEX(Команды!$A$2:$AN$7500,MATCH(P$3,Команды!$A$2:$A$7500,0),$E74+2)=Команды!$AJ$19,TRUE,FALSE)),INDEX(Команды!$AJ$2:$AK$19,MATCH(INDEX(Команды!$A$2:$AN$7500,MATCH(P$3,Команды!$A$2:$A$7500,0),$E74+2),Команды!$AJ$2:$AJ$19,0),2),0)</f>
        <v>0.45833333333333331</v>
      </c>
      <c r="Q74" s="175">
        <f>IF(OR(IF(INDEX(Команды!$A$2:$AN$7500,MATCH(P$3,Команды!$A$2:$A$7500,0),$E74+2)=Команды!$AJ$2,TRUE,FALSE),IF(INDEX(Команды!$A$2:$AN$7500,MATCH(P$3,Команды!$A$2:$A$7500,0),$E74+2)=Команды!$AJ$3,TRUE,FALSE),IF(INDEX(Команды!$A$2:$AN$7500,MATCH(P$3,Команды!$A$2:$A$7500,0),$E74+2)=Команды!$AJ$4,TRUE,FALSE),IF(INDEX(Команды!$A$2:$AN$7500,MATCH(P$3,Команды!$A$2:$A$7500,0),$E74+2)=Команды!$AJ$5,TRUE,FALSE),IF(INDEX(Команды!$A$2:$AN$7500,MATCH(P$3,Команды!$A$2:$A$7500,0),$E74+2)=Команды!$AJ$6,TRUE,FALSE),IF(INDEX(Команды!$A$2:$AN$7500,MATCH(P$3,Команды!$A$2:$A$7500,0),$E74+2)=Команды!$AJ$7,TRUE,FALSE),IF(INDEX(Команды!$A$2:$AN$7500,MATCH(P$3,Команды!$A$2:$A$7500,0),$E74+2)=Команды!$AJ$8,TRUE,FALSE),IF(INDEX(Команды!$A$2:$AN$7500,MATCH(P$3,Команды!$A$2:$A$7500,0),$E74+2)=Команды!$AJ$9,TRUE,FALSE),IF(INDEX(Команды!$A$2:$AN$7500,MATCH(P$3,Команды!$A$2:$A$7500,0),$E74+2)=Команды!$AJ$10,TRUE,FALSE),IF(INDEX(Команды!$A$2:$AN$7500,MATCH(P$3,Команды!$A$2:$A$7500,0),$E74+2)=Команды!$AJ$11,TRUE,FALSE),IF(INDEX(Команды!$A$2:$AN$7500,MATCH(P$3,Команды!$A$2:$A$7500,0),$E74+2)=Команды!$AJ$12,TRUE,FALSE),IF(INDEX(Команды!$A$2:$AN$7500,MATCH(P$3,Команды!$A$2:$A$7500,0),$E74+2)=Команды!$AJ$13,TRUE,FALSE),IF(INDEX(Команды!$A$2:$AN$7500,MATCH(P$3,Команды!$A$2:$A$7500,0),$E74+2)=Команды!$AJ$14,TRUE,FALSE),IF(INDEX(Команды!$A$2:$AN$7500,MATCH(P$3,Команды!$A$2:$A$7500,0),$E74+2)=Команды!$AJ$15,TRUE,FALSE),IF(INDEX(Команды!$A$2:$AN$7500,MATCH(P$3,Команды!$A$2:$A$7500,0),$E74+2)=Команды!$AJ$16,TRUE,FALSE),IF(INDEX(Команды!$A$2:$AN$7500,MATCH(P$3,Команды!$A$2:$A$7500,0),$E74+2)=Команды!$AJ$17,TRUE,FALSE),IF(INDEX(Команды!$A$2:$AN$7500,MATCH(P$3,Команды!$A$2:$A$7500,0),$E74+2)=Команды!$AJ$18,TRUE,FALSE),IF(INDEX(Команды!$A$2:$AN$7500,MATCH(P$3,Команды!$A$2:$A$7500,0),$E74+2)=Команды!$AJ$19,TRUE,FALSE)),INDEX(Команды!$AJ$2:$AL$19,MATCH(INDEX(Команды!$A$2:$AN$7500,MATCH(P$3,Команды!$A$2:$A$7500,0),$E74+2),Команды!$AJ$2:$AJ$19,0),3),0)</f>
        <v>0.83333333333333337</v>
      </c>
      <c r="R74" s="342"/>
      <c r="S74" s="174">
        <f>IF(OR(IF(INDEX(Команды!$A$2:$AN$7500,MATCH(S$3,Команды!$A$2:$A$7500,0),$E74+2)=Команды!$AJ$2,TRUE,FALSE),IF(INDEX(Команды!$A$2:$AN$7500,MATCH(S$3,Команды!$A$2:$A$7500,0),$E74+2)=Команды!$AJ$3,TRUE,FALSE),IF(INDEX(Команды!$A$2:$AN$7500,MATCH(S$3,Команды!$A$2:$A$7500,0),$E74+2)=Команды!$AJ$4,TRUE,FALSE),IF(INDEX(Команды!$A$2:$AN$7500,MATCH(S$3,Команды!$A$2:$A$7500,0),$E74+2)=Команды!$AJ$5,TRUE,FALSE),IF(INDEX(Команды!$A$2:$AN$7500,MATCH(S$3,Команды!$A$2:$A$7500,0),$E74+2)=Команды!$AJ$6,TRUE,FALSE),IF(INDEX(Команды!$A$2:$AN$7500,MATCH(S$3,Команды!$A$2:$A$7500,0),$E74+2)=Команды!$AJ$7,TRUE,FALSE),IF(INDEX(Команды!$A$2:$AN$7500,MATCH(S$3,Команды!$A$2:$A$7500,0),$E74+2)=Команды!$AJ$8,TRUE,FALSE),IF(INDEX(Команды!$A$2:$AN$7500,MATCH(S$3,Команды!$A$2:$A$7500,0),$E74+2)=Команды!$AJ$9,TRUE,FALSE),IF(INDEX(Команды!$A$2:$AN$7500,MATCH(S$3,Команды!$A$2:$A$7500,0),$E74+2)=Команды!$AJ$10,TRUE,FALSE),IF(INDEX(Команды!$A$2:$AN$7500,MATCH(S$3,Команды!$A$2:$A$7500,0),$E74+2)=Команды!$AJ$11,TRUE,FALSE),IF(INDEX(Команды!$A$2:$AN$7500,MATCH(S$3,Команды!$A$2:$A$7500,0),$E74+2)=Команды!$AJ$12,TRUE,FALSE),IF(INDEX(Команды!$A$2:$AN$7500,MATCH(S$3,Команды!$A$2:$A$7500,0),$E74+2)=Команды!$AJ$13,TRUE,FALSE),IF(INDEX(Команды!$A$2:$AN$7500,MATCH(S$3,Команды!$A$2:$A$7500,0),$E74+2)=Команды!$AJ$14,TRUE,FALSE),IF(INDEX(Команды!$A$2:$AN$7500,MATCH(S$3,Команды!$A$2:$A$7500,0),$E74+2)=Команды!$AJ$15,TRUE,FALSE),IF(INDEX(Команды!$A$2:$AN$7500,MATCH(S$3,Команды!$A$2:$A$7500,0),$E74+2)=Команды!$AJ$16,TRUE,FALSE),,IF(INDEX(Команды!$A$2:$AN$7500,MATCH(S$3,Команды!$A$2:$A$7500,0),$E74+2)=Команды!$AJ$17,TRUE,FALSE),,IF(INDEX(Команды!$A$2:$AN$7500,MATCH(S$3,Команды!$A$2:$A$7500,0),$E74+2)=Команды!$AJ$18,TRUE,FALSE),,IF(INDEX(Команды!$A$2:$AN$7500,MATCH(S$3,Команды!$A$2:$A$7500,0),$E74+2)=Команды!$AJ$19,TRUE,FALSE)),INDEX(Команды!$AJ$2:$AK$19,MATCH(INDEX(Команды!$A$2:$AN$7500,MATCH(S$3,Команды!$A$2:$A$7500,0),$E74+2),Команды!$AJ$2:$AJ$19,0),2),0)</f>
        <v>0.5</v>
      </c>
      <c r="T74" s="175">
        <f>IF(OR(IF(INDEX(Команды!$A$2:$AN$7500,MATCH(S$3,Команды!$A$2:$A$7500,0),$E74+2)=Команды!$AJ$2,TRUE,FALSE),IF(INDEX(Команды!$A$2:$AN$7500,MATCH(S$3,Команды!$A$2:$A$7500,0),$E74+2)=Команды!$AJ$3,TRUE,FALSE),IF(INDEX(Команды!$A$2:$AN$7500,MATCH(S$3,Команды!$A$2:$A$7500,0),$E74+2)=Команды!$AJ$4,TRUE,FALSE),IF(INDEX(Команды!$A$2:$AN$7500,MATCH(S$3,Команды!$A$2:$A$7500,0),$E74+2)=Команды!$AJ$5,TRUE,FALSE),IF(INDEX(Команды!$A$2:$AN$7500,MATCH(S$3,Команды!$A$2:$A$7500,0),$E74+2)=Команды!$AJ$6,TRUE,FALSE),IF(INDEX(Команды!$A$2:$AN$7500,MATCH(S$3,Команды!$A$2:$A$7500,0),$E74+2)=Команды!$AJ$7,TRUE,FALSE),IF(INDEX(Команды!$A$2:$AN$7500,MATCH(S$3,Команды!$A$2:$A$7500,0),$E74+2)=Команды!$AJ$8,TRUE,FALSE),IF(INDEX(Команды!$A$2:$AN$7500,MATCH(S$3,Команды!$A$2:$A$7500,0),$E74+2)=Команды!$AJ$9,TRUE,FALSE),IF(INDEX(Команды!$A$2:$AN$7500,MATCH(S$3,Команды!$A$2:$A$7500,0),$E74+2)=Команды!$AJ$10,TRUE,FALSE),IF(INDEX(Команды!$A$2:$AN$7500,MATCH(S$3,Команды!$A$2:$A$7500,0),$E74+2)=Команды!$AJ$11,TRUE,FALSE),IF(INDEX(Команды!$A$2:$AN$7500,MATCH(S$3,Команды!$A$2:$A$7500,0),$E74+2)=Команды!$AJ$12,TRUE,FALSE),IF(INDEX(Команды!$A$2:$AN$7500,MATCH(S$3,Команды!$A$2:$A$7500,0),$E74+2)=Команды!$AJ$13,TRUE,FALSE),IF(INDEX(Команды!$A$2:$AN$7500,MATCH(S$3,Команды!$A$2:$A$7500,0),$E74+2)=Команды!$AJ$14,TRUE,FALSE),IF(INDEX(Команды!$A$2:$AN$7500,MATCH(S$3,Команды!$A$2:$A$7500,0),$E74+2)=Команды!$AJ$15,TRUE,FALSE),IF(INDEX(Команды!$A$2:$AN$7500,MATCH(S$3,Команды!$A$2:$A$7500,0),$E74+2)=Команды!$AJ$16,TRUE,FALSE),IF(INDEX(Команды!$A$2:$AN$7500,MATCH(S$3,Команды!$A$2:$A$7500,0),$E74+2)=Команды!$AJ$17,TRUE,FALSE),IF(INDEX(Команды!$A$2:$AN$7500,MATCH(S$3,Команды!$A$2:$A$7500,0),$E74+2)=Команды!$AJ$18,TRUE,FALSE),IF(INDEX(Команды!$A$2:$AN$7500,MATCH(S$3,Команды!$A$2:$A$7500,0),$E74+2)=Команды!$AJ$19,TRUE,FALSE)),INDEX(Команды!$AJ$2:$AL$19,MATCH(INDEX(Команды!$A$2:$AN$7500,MATCH(S$3,Команды!$A$2:$A$7500,0),$E74+2),Команды!$AJ$2:$AJ$19,0),3),0)</f>
        <v>0.875</v>
      </c>
      <c r="U74" s="342"/>
      <c r="V74" s="174" t="str">
        <f>IF(OR(IF(INDEX(Команды!$A$2:$AN$7500,MATCH(V$3,Команды!$A$2:$A$7500,0),$E74+2)=Команды!$AJ$2,TRUE,FALSE),IF(INDEX(Команды!$A$2:$AN$7500,MATCH(V$3,Команды!$A$2:$A$7500,0),$E74+2)=Команды!$AJ$3,TRUE,FALSE),IF(INDEX(Команды!$A$2:$AN$7500,MATCH(V$3,Команды!$A$2:$A$7500,0),$E74+2)=Команды!$AJ$4,TRUE,FALSE),IF(INDEX(Команды!$A$2:$AN$7500,MATCH(V$3,Команды!$A$2:$A$7500,0),$E74+2)=Команды!$AJ$5,TRUE,FALSE),IF(INDEX(Команды!$A$2:$AN$7500,MATCH(V$3,Команды!$A$2:$A$7500,0),$E74+2)=Команды!$AJ$6,TRUE,FALSE),IF(INDEX(Команды!$A$2:$AN$7500,MATCH(V$3,Команды!$A$2:$A$7500,0),$E74+2)=Команды!$AJ$7,TRUE,FALSE),IF(INDEX(Команды!$A$2:$AN$7500,MATCH(V$3,Команды!$A$2:$A$7500,0),$E74+2)=Команды!$AJ$8,TRUE,FALSE),IF(INDEX(Команды!$A$2:$AN$7500,MATCH(V$3,Команды!$A$2:$A$7500,0),$E74+2)=Команды!$AJ$9,TRUE,FALSE),IF(INDEX(Команды!$A$2:$AN$7500,MATCH(V$3,Команды!$A$2:$A$7500,0),$E74+2)=Команды!$AJ$10,TRUE,FALSE),IF(INDEX(Команды!$A$2:$AN$7500,MATCH(V$3,Команды!$A$2:$A$7500,0),$E74+2)=Команды!$AJ$11,TRUE,FALSE),IF(INDEX(Команды!$A$2:$AN$7500,MATCH(V$3,Команды!$A$2:$A$7500,0),$E74+2)=Команды!$AJ$12,TRUE,FALSE),IF(INDEX(Команды!$A$2:$AN$7500,MATCH(V$3,Команды!$A$2:$A$7500,0),$E74+2)=Команды!$AJ$13,TRUE,FALSE),IF(INDEX(Команды!$A$2:$AN$7500,MATCH(V$3,Команды!$A$2:$A$7500,0),$E74+2)=Команды!$AJ$14,TRUE,FALSE),IF(INDEX(Команды!$A$2:$AN$7500,MATCH(V$3,Команды!$A$2:$A$7500,0),$E74+2)=Команды!$AJ$15,TRUE,FALSE),IF(INDEX(Команды!$A$2:$AN$7500,MATCH(V$3,Команды!$A$2:$A$7500,0),$E74+2)=Команды!$AJ$16,TRUE,FALSE),,IF(INDEX(Команды!$A$2:$AN$7500,MATCH(V$3,Команды!$A$2:$A$7500,0),$E74+2)=Команды!$AJ$17,TRUE,FALSE),,IF(INDEX(Команды!$A$2:$AN$7500,MATCH(V$3,Команды!$A$2:$A$7500,0),$E74+2)=Команды!$AJ$18,TRUE,FALSE),,IF(INDEX(Команды!$A$2:$AN$7500,MATCH(V$3,Команды!$A$2:$A$7500,0),$E74+2)=Команды!$AJ$19,TRUE,FALSE)),INDEX(Команды!$AJ$2:$AK$19,MATCH(INDEX(Команды!$A$2:$AN$7500,MATCH(V$3,Команды!$A$2:$A$7500,0),$E74+2),Команды!$AJ$2:$AJ$19,0),2),0)</f>
        <v>В</v>
      </c>
      <c r="W74" s="175" t="str">
        <f>IF(OR(IF(INDEX(Команды!$A$2:$AN$7500,MATCH(V$3,Команды!$A$2:$A$7500,0),$E74+2)=Команды!$AJ$2,TRUE,FALSE),IF(INDEX(Команды!$A$2:$AN$7500,MATCH(V$3,Команды!$A$2:$A$7500,0),$E74+2)=Команды!$AJ$3,TRUE,FALSE),IF(INDEX(Команды!$A$2:$AN$7500,MATCH(V$3,Команды!$A$2:$A$7500,0),$E74+2)=Команды!$AJ$4,TRUE,FALSE),IF(INDEX(Команды!$A$2:$AN$7500,MATCH(V$3,Команды!$A$2:$A$7500,0),$E74+2)=Команды!$AJ$5,TRUE,FALSE),IF(INDEX(Команды!$A$2:$AN$7500,MATCH(V$3,Команды!$A$2:$A$7500,0),$E74+2)=Команды!$AJ$6,TRUE,FALSE),IF(INDEX(Команды!$A$2:$AN$7500,MATCH(V$3,Команды!$A$2:$A$7500,0),$E74+2)=Команды!$AJ$7,TRUE,FALSE),IF(INDEX(Команды!$A$2:$AN$7500,MATCH(V$3,Команды!$A$2:$A$7500,0),$E74+2)=Команды!$AJ$8,TRUE,FALSE),IF(INDEX(Команды!$A$2:$AN$7500,MATCH(V$3,Команды!$A$2:$A$7500,0),$E74+2)=Команды!$AJ$9,TRUE,FALSE),IF(INDEX(Команды!$A$2:$AN$7500,MATCH(V$3,Команды!$A$2:$A$7500,0),$E74+2)=Команды!$AJ$10,TRUE,FALSE),IF(INDEX(Команды!$A$2:$AN$7500,MATCH(V$3,Команды!$A$2:$A$7500,0),$E74+2)=Команды!$AJ$11,TRUE,FALSE),IF(INDEX(Команды!$A$2:$AN$7500,MATCH(V$3,Команды!$A$2:$A$7500,0),$E74+2)=Команды!$AJ$12,TRUE,FALSE),IF(INDEX(Команды!$A$2:$AN$7500,MATCH(V$3,Команды!$A$2:$A$7500,0),$E74+2)=Команды!$AJ$13,TRUE,FALSE),IF(INDEX(Команды!$A$2:$AN$7500,MATCH(V$3,Команды!$A$2:$A$7500,0),$E74+2)=Команды!$AJ$14,TRUE,FALSE),IF(INDEX(Команды!$A$2:$AN$7500,MATCH(V$3,Команды!$A$2:$A$7500,0),$E74+2)=Команды!$AJ$15,TRUE,FALSE),IF(INDEX(Команды!$A$2:$AN$7500,MATCH(V$3,Команды!$A$2:$A$7500,0),$E74+2)=Команды!$AJ$16,TRUE,FALSE),IF(INDEX(Команды!$A$2:$AN$7500,MATCH(V$3,Команды!$A$2:$A$7500,0),$E74+2)=Команды!$AJ$17,TRUE,FALSE),IF(INDEX(Команды!$A$2:$AN$7500,MATCH(V$3,Команды!$A$2:$A$7500,0),$E74+2)=Команды!$AJ$18,TRUE,FALSE),IF(INDEX(Команды!$A$2:$AN$7500,MATCH(V$3,Команды!$A$2:$A$7500,0),$E74+2)=Команды!$AJ$19,TRUE,FALSE)),INDEX(Команды!$AJ$2:$AL$19,MATCH(INDEX(Команды!$A$2:$AN$7500,MATCH(V$3,Команды!$A$2:$A$7500,0),$E74+2),Команды!$AJ$2:$AJ$19,0),3),0)</f>
        <v>В</v>
      </c>
      <c r="X74" s="342"/>
      <c r="Y74" s="174" t="str">
        <f>IF(OR(IF(INDEX(Команды!$A$2:$AN$7500,MATCH(Y$3,Команды!$A$2:$A$7500,0),$E74+2)=Команды!$AJ$2,TRUE,FALSE),IF(INDEX(Команды!$A$2:$AN$7500,MATCH(Y$3,Команды!$A$2:$A$7500,0),$E74+2)=Команды!$AJ$3,TRUE,FALSE),IF(INDEX(Команды!$A$2:$AN$7500,MATCH(Y$3,Команды!$A$2:$A$7500,0),$E74+2)=Команды!$AJ$4,TRUE,FALSE),IF(INDEX(Команды!$A$2:$AN$7500,MATCH(Y$3,Команды!$A$2:$A$7500,0),$E74+2)=Команды!$AJ$5,TRUE,FALSE),IF(INDEX(Команды!$A$2:$AN$7500,MATCH(Y$3,Команды!$A$2:$A$7500,0),$E74+2)=Команды!$AJ$6,TRUE,FALSE),IF(INDEX(Команды!$A$2:$AN$7500,MATCH(Y$3,Команды!$A$2:$A$7500,0),$E74+2)=Команды!$AJ$7,TRUE,FALSE),IF(INDEX(Команды!$A$2:$AN$7500,MATCH(Y$3,Команды!$A$2:$A$7500,0),$E74+2)=Команды!$AJ$8,TRUE,FALSE),IF(INDEX(Команды!$A$2:$AN$7500,MATCH(Y$3,Команды!$A$2:$A$7500,0),$E74+2)=Команды!$AJ$9,TRUE,FALSE),IF(INDEX(Команды!$A$2:$AN$7500,MATCH(Y$3,Команды!$A$2:$A$7500,0),$E74+2)=Команды!$AJ$10,TRUE,FALSE),IF(INDEX(Команды!$A$2:$AN$7500,MATCH(Y$3,Команды!$A$2:$A$7500,0),$E74+2)=Команды!$AJ$11,TRUE,FALSE),IF(INDEX(Команды!$A$2:$AN$7500,MATCH(Y$3,Команды!$A$2:$A$7500,0),$E74+2)=Команды!$AJ$12,TRUE,FALSE),IF(INDEX(Команды!$A$2:$AN$7500,MATCH(Y$3,Команды!$A$2:$A$7500,0),$E74+2)=Команды!$AJ$13,TRUE,FALSE),IF(INDEX(Команды!$A$2:$AN$7500,MATCH(Y$3,Команды!$A$2:$A$7500,0),$E74+2)=Команды!$AJ$14,TRUE,FALSE),IF(INDEX(Команды!$A$2:$AN$7500,MATCH(Y$3,Команды!$A$2:$A$7500,0),$E74+2)=Команды!$AJ$15,TRUE,FALSE),IF(INDEX(Команды!$A$2:$AN$7500,MATCH(Y$3,Команды!$A$2:$A$7500,0),$E74+2)=Команды!$AJ$16,TRUE,FALSE),,IF(INDEX(Команды!$A$2:$AN$7500,MATCH(Y$3,Команды!$A$2:$A$7500,0),$E74+2)=Команды!$AJ$17,TRUE,FALSE),,IF(INDEX(Команды!$A$2:$AN$7500,MATCH(Y$3,Команды!$A$2:$A$7500,0),$E74+2)=Команды!$AJ$18,TRUE,FALSE),,IF(INDEX(Команды!$A$2:$AN$7500,MATCH(Y$3,Команды!$A$2:$A$7500,0),$E74+2)=Команды!$AJ$19,TRUE,FALSE)),INDEX(Команды!$AJ$2:$AK$19,MATCH(INDEX(Команды!$A$2:$AN$7500,MATCH(Y$3,Команды!$A$2:$A$7500,0),$E74+2),Команды!$AJ$2:$AJ$19,0),2),0)</f>
        <v>В</v>
      </c>
      <c r="Z74" s="175" t="str">
        <f>IF(OR(IF(INDEX(Команды!$A$2:$AN$7500,MATCH(Y$3,Команды!$A$2:$A$7500,0),$E74+2)=Команды!$AJ$2,TRUE,FALSE),IF(INDEX(Команды!$A$2:$AN$7500,MATCH(Y$3,Команды!$A$2:$A$7500,0),$E74+2)=Команды!$AJ$3,TRUE,FALSE),IF(INDEX(Команды!$A$2:$AN$7500,MATCH(Y$3,Команды!$A$2:$A$7500,0),$E74+2)=Команды!$AJ$4,TRUE,FALSE),IF(INDEX(Команды!$A$2:$AN$7500,MATCH(Y$3,Команды!$A$2:$A$7500,0),$E74+2)=Команды!$AJ$5,TRUE,FALSE),IF(INDEX(Команды!$A$2:$AN$7500,MATCH(Y$3,Команды!$A$2:$A$7500,0),$E74+2)=Команды!$AJ$6,TRUE,FALSE),IF(INDEX(Команды!$A$2:$AN$7500,MATCH(Y$3,Команды!$A$2:$A$7500,0),$E74+2)=Команды!$AJ$7,TRUE,FALSE),IF(INDEX(Команды!$A$2:$AN$7500,MATCH(Y$3,Команды!$A$2:$A$7500,0),$E74+2)=Команды!$AJ$8,TRUE,FALSE),IF(INDEX(Команды!$A$2:$AN$7500,MATCH(Y$3,Команды!$A$2:$A$7500,0),$E74+2)=Команды!$AJ$9,TRUE,FALSE),IF(INDEX(Команды!$A$2:$AN$7500,MATCH(Y$3,Команды!$A$2:$A$7500,0),$E74+2)=Команды!$AJ$10,TRUE,FALSE),IF(INDEX(Команды!$A$2:$AN$7500,MATCH(Y$3,Команды!$A$2:$A$7500,0),$E74+2)=Команды!$AJ$11,TRUE,FALSE),IF(INDEX(Команды!$A$2:$AN$7500,MATCH(Y$3,Команды!$A$2:$A$7500,0),$E74+2)=Команды!$AJ$12,TRUE,FALSE),IF(INDEX(Команды!$A$2:$AN$7500,MATCH(Y$3,Команды!$A$2:$A$7500,0),$E74+2)=Команды!$AJ$13,TRUE,FALSE),IF(INDEX(Команды!$A$2:$AN$7500,MATCH(Y$3,Команды!$A$2:$A$7500,0),$E74+2)=Команды!$AJ$14,TRUE,FALSE),IF(INDEX(Команды!$A$2:$AN$7500,MATCH(Y$3,Команды!$A$2:$A$7500,0),$E74+2)=Команды!$AJ$15,TRUE,FALSE),IF(INDEX(Команды!$A$2:$AN$7500,MATCH(Y$3,Команды!$A$2:$A$7500,0),$E74+2)=Команды!$AJ$16,TRUE,FALSE),IF(INDEX(Команды!$A$2:$AN$7500,MATCH(Y$3,Команды!$A$2:$A$7500,0),$E74+2)=Команды!$AJ$17,TRUE,FALSE),IF(INDEX(Команды!$A$2:$AN$7500,MATCH(Y$3,Команды!$A$2:$A$7500,0),$E74+2)=Команды!$AJ$18,TRUE,FALSE),IF(INDEX(Команды!$A$2:$AN$7500,MATCH(Y$3,Команды!$A$2:$A$7500,0),$E74+2)=Команды!$AJ$19,TRUE,FALSE)),INDEX(Команды!$AJ$2:$AL$19,MATCH(INDEX(Команды!$A$2:$AN$7500,MATCH(Y$3,Команды!$A$2:$A$7500,0),$E74+2),Команды!$AJ$2:$AJ$19,0),3),0)</f>
        <v>В</v>
      </c>
      <c r="AA74" s="342"/>
      <c r="AB74" s="174">
        <f>IF(OR(IF(INDEX(Команды!$A$2:$AN$7500,MATCH(AB$3,Команды!$A$2:$A$7500,0),$E74+2)=Команды!$AJ$2,TRUE,FALSE),IF(INDEX(Команды!$A$2:$AN$7500,MATCH(AB$3,Команды!$A$2:$A$7500,0),$E74+2)=Команды!$AJ$3,TRUE,FALSE),IF(INDEX(Команды!$A$2:$AN$7500,MATCH(AB$3,Команды!$A$2:$A$7500,0),$E74+2)=Команды!$AJ$4,TRUE,FALSE),IF(INDEX(Команды!$A$2:$AN$7500,MATCH(AB$3,Команды!$A$2:$A$7500,0),$E74+2)=Команды!$AJ$5,TRUE,FALSE),IF(INDEX(Команды!$A$2:$AN$7500,MATCH(AB$3,Команды!$A$2:$A$7500,0),$E74+2)=Команды!$AJ$6,TRUE,FALSE),IF(INDEX(Команды!$A$2:$AN$7500,MATCH(AB$3,Команды!$A$2:$A$7500,0),$E74+2)=Команды!$AJ$7,TRUE,FALSE),IF(INDEX(Команды!$A$2:$AN$7500,MATCH(AB$3,Команды!$A$2:$A$7500,0),$E74+2)=Команды!$AJ$8,TRUE,FALSE),IF(INDEX(Команды!$A$2:$AN$7500,MATCH(AB$3,Команды!$A$2:$A$7500,0),$E74+2)=Команды!$AJ$9,TRUE,FALSE),IF(INDEX(Команды!$A$2:$AN$7500,MATCH(AB$3,Команды!$A$2:$A$7500,0),$E74+2)=Команды!$AJ$10,TRUE,FALSE),IF(INDEX(Команды!$A$2:$AN$7500,MATCH(AB$3,Команды!$A$2:$A$7500,0),$E74+2)=Команды!$AJ$11,TRUE,FALSE),IF(INDEX(Команды!$A$2:$AN$7500,MATCH(AB$3,Команды!$A$2:$A$7500,0),$E74+2)=Команды!$AJ$12,TRUE,FALSE),IF(INDEX(Команды!$A$2:$AN$7500,MATCH(AB$3,Команды!$A$2:$A$7500,0),$E74+2)=Команды!$AJ$13,TRUE,FALSE),IF(INDEX(Команды!$A$2:$AN$7500,MATCH(AB$3,Команды!$A$2:$A$7500,0),$E74+2)=Команды!$AJ$14,TRUE,FALSE),IF(INDEX(Команды!$A$2:$AN$7500,MATCH(AB$3,Команды!$A$2:$A$7500,0),$E74+2)=Команды!$AJ$15,TRUE,FALSE),IF(INDEX(Команды!$A$2:$AN$7500,MATCH(AB$3,Команды!$A$2:$A$7500,0),$E74+2)=Команды!$AJ$16,TRUE,FALSE),,IF(INDEX(Команды!$A$2:$AN$7500,MATCH(AB$3,Команды!$A$2:$A$7500,0),$E74+2)=Команды!$AJ$17,TRUE,FALSE),,IF(INDEX(Команды!$A$2:$AN$7500,MATCH(AB$3,Команды!$A$2:$A$7500,0),$E74+2)=Команды!$AJ$18,TRUE,FALSE),,IF(INDEX(Команды!$A$2:$AN$7500,MATCH(AB$3,Команды!$A$2:$A$7500,0),$E74+2)=Команды!$AJ$19,TRUE,FALSE)),INDEX(Команды!$AJ$2:$AK$19,MATCH(INDEX(Команды!$A$2:$AN$7500,MATCH(AB$3,Команды!$A$2:$A$7500,0),$E74+2),Команды!$AJ$2:$AJ$19,0),2),0)</f>
        <v>0.3125</v>
      </c>
      <c r="AC74" s="175">
        <f>IF(OR(IF(INDEX(Команды!$A$2:$AN$7500,MATCH(AB$3,Команды!$A$2:$A$7500,0),$E74+2)=Команды!$AJ$2,TRUE,FALSE),IF(INDEX(Команды!$A$2:$AN$7500,MATCH(AB$3,Команды!$A$2:$A$7500,0),$E74+2)=Команды!$AJ$3,TRUE,FALSE),IF(INDEX(Команды!$A$2:$AN$7500,MATCH(AB$3,Команды!$A$2:$A$7500,0),$E74+2)=Команды!$AJ$4,TRUE,FALSE),IF(INDEX(Команды!$A$2:$AN$7500,MATCH(AB$3,Команды!$A$2:$A$7500,0),$E74+2)=Команды!$AJ$5,TRUE,FALSE),IF(INDEX(Команды!$A$2:$AN$7500,MATCH(AB$3,Команды!$A$2:$A$7500,0),$E74+2)=Команды!$AJ$6,TRUE,FALSE),IF(INDEX(Команды!$A$2:$AN$7500,MATCH(AB$3,Команды!$A$2:$A$7500,0),$E74+2)=Команды!$AJ$7,TRUE,FALSE),IF(INDEX(Команды!$A$2:$AN$7500,MATCH(AB$3,Команды!$A$2:$A$7500,0),$E74+2)=Команды!$AJ$8,TRUE,FALSE),IF(INDEX(Команды!$A$2:$AN$7500,MATCH(AB$3,Команды!$A$2:$A$7500,0),$E74+2)=Команды!$AJ$9,TRUE,FALSE),IF(INDEX(Команды!$A$2:$AN$7500,MATCH(AB$3,Команды!$A$2:$A$7500,0),$E74+2)=Команды!$AJ$10,TRUE,FALSE),IF(INDEX(Команды!$A$2:$AN$7500,MATCH(AB$3,Команды!$A$2:$A$7500,0),$E74+2)=Команды!$AJ$11,TRUE,FALSE),IF(INDEX(Команды!$A$2:$AN$7500,MATCH(AB$3,Команды!$A$2:$A$7500,0),$E74+2)=Команды!$AJ$12,TRUE,FALSE),IF(INDEX(Команды!$A$2:$AN$7500,MATCH(AB$3,Команды!$A$2:$A$7500,0),$E74+2)=Команды!$AJ$13,TRUE,FALSE),IF(INDEX(Команды!$A$2:$AN$7500,MATCH(AB$3,Команды!$A$2:$A$7500,0),$E74+2)=Команды!$AJ$14,TRUE,FALSE),IF(INDEX(Команды!$A$2:$AN$7500,MATCH(AB$3,Команды!$A$2:$A$7500,0),$E74+2)=Команды!$AJ$15,TRUE,FALSE),IF(INDEX(Команды!$A$2:$AN$7500,MATCH(AB$3,Команды!$A$2:$A$7500,0),$E74+2)=Команды!$AJ$16,TRUE,FALSE),IF(INDEX(Команды!$A$2:$AN$7500,MATCH(AB$3,Команды!$A$2:$A$7500,0),$E74+2)=Команды!$AJ$17,TRUE,FALSE),IF(INDEX(Команды!$A$2:$AN$7500,MATCH(AB$3,Команды!$A$2:$A$7500,0),$E74+2)=Команды!$AJ$18,TRUE,FALSE),IF(INDEX(Команды!$A$2:$AN$7500,MATCH(AB$3,Команды!$A$2:$A$7500,0),$E74+2)=Команды!$AJ$19,TRUE,FALSE)),INDEX(Команды!$AJ$2:$AL$19,MATCH(INDEX(Команды!$A$2:$AN$7500,MATCH(AB$3,Команды!$A$2:$A$7500,0),$E74+2),Команды!$AJ$2:$AJ$19,0),3),0)</f>
        <v>0.6875</v>
      </c>
      <c r="AD74" s="342"/>
      <c r="AE74" s="174">
        <f>IF(OR(IF(INDEX(Команды!$A$2:$AN$7500,MATCH(AE$3,Команды!$A$2:$A$7500,0),$E74+2)=Команды!$AJ$2,TRUE,FALSE),IF(INDEX(Команды!$A$2:$AN$7500,MATCH(AE$3,Команды!$A$2:$A$7500,0),$E74+2)=Команды!$AJ$3,TRUE,FALSE),IF(INDEX(Команды!$A$2:$AN$7500,MATCH(AE$3,Команды!$A$2:$A$7500,0),$E74+2)=Команды!$AJ$4,TRUE,FALSE),IF(INDEX(Команды!$A$2:$AN$7500,MATCH(AE$3,Команды!$A$2:$A$7500,0),$E74+2)=Команды!$AJ$5,TRUE,FALSE),IF(INDEX(Команды!$A$2:$AN$7500,MATCH(AE$3,Команды!$A$2:$A$7500,0),$E74+2)=Команды!$AJ$6,TRUE,FALSE),IF(INDEX(Команды!$A$2:$AN$7500,MATCH(AE$3,Команды!$A$2:$A$7500,0),$E74+2)=Команды!$AJ$7,TRUE,FALSE),IF(INDEX(Команды!$A$2:$AN$7500,MATCH(AE$3,Команды!$A$2:$A$7500,0),$E74+2)=Команды!$AJ$8,TRUE,FALSE),IF(INDEX(Команды!$A$2:$AN$7500,MATCH(AE$3,Команды!$A$2:$A$7500,0),$E74+2)=Команды!$AJ$9,TRUE,FALSE),IF(INDEX(Команды!$A$2:$AN$7500,MATCH(AE$3,Команды!$A$2:$A$7500,0),$E74+2)=Команды!$AJ$10,TRUE,FALSE),IF(INDEX(Команды!$A$2:$AN$7500,MATCH(AE$3,Команды!$A$2:$A$7500,0),$E74+2)=Команды!$AJ$11,TRUE,FALSE),IF(INDEX(Команды!$A$2:$AN$7500,MATCH(AE$3,Команды!$A$2:$A$7500,0),$E74+2)=Команды!$AJ$12,TRUE,FALSE),IF(INDEX(Команды!$A$2:$AN$7500,MATCH(AE$3,Команды!$A$2:$A$7500,0),$E74+2)=Команды!$AJ$13,TRUE,FALSE),IF(INDEX(Команды!$A$2:$AN$7500,MATCH(AE$3,Команды!$A$2:$A$7500,0),$E74+2)=Команды!$AJ$14,TRUE,FALSE),IF(INDEX(Команды!$A$2:$AN$7500,MATCH(AE$3,Команды!$A$2:$A$7500,0),$E74+2)=Команды!$AJ$15,TRUE,FALSE),IF(INDEX(Команды!$A$2:$AN$7500,MATCH(AE$3,Команды!$A$2:$A$7500,0),$E74+2)=Команды!$AJ$16,TRUE,FALSE),,IF(INDEX(Команды!$A$2:$AN$7500,MATCH(AE$3,Команды!$A$2:$A$7500,0),$E74+2)=Команды!$AJ$17,TRUE,FALSE),,IF(INDEX(Команды!$A$2:$AN$7500,MATCH(AE$3,Команды!$A$2:$A$7500,0),$E74+2)=Команды!$AJ$18,TRUE,FALSE),,IF(INDEX(Команды!$A$2:$AN$7500,MATCH(AE$3,Команды!$A$2:$A$7500,0),$E74+2)=Команды!$AJ$19,TRUE,FALSE)),INDEX(Команды!$AJ$2:$AK$19,MATCH(INDEX(Команды!$A$2:$AN$7500,MATCH(AE$3,Команды!$A$2:$A$7500,0),$E74+2),Команды!$AJ$2:$AJ$19,0),2),0)</f>
        <v>0.3125</v>
      </c>
      <c r="AF74" s="175">
        <f>IF(OR(IF(INDEX(Команды!$A$2:$AN$7500,MATCH(AE$3,Команды!$A$2:$A$7500,0),$E74+2)=Команды!$AJ$2,TRUE,FALSE),IF(INDEX(Команды!$A$2:$AN$7500,MATCH(AE$3,Команды!$A$2:$A$7500,0),$E74+2)=Команды!$AJ$3,TRUE,FALSE),IF(INDEX(Команды!$A$2:$AN$7500,MATCH(AE$3,Команды!$A$2:$A$7500,0),$E74+2)=Команды!$AJ$4,TRUE,FALSE),IF(INDEX(Команды!$A$2:$AN$7500,MATCH(AE$3,Команды!$A$2:$A$7500,0),$E74+2)=Команды!$AJ$5,TRUE,FALSE),IF(INDEX(Команды!$A$2:$AN$7500,MATCH(AE$3,Команды!$A$2:$A$7500,0),$E74+2)=Команды!$AJ$6,TRUE,FALSE),IF(INDEX(Команды!$A$2:$AN$7500,MATCH(AE$3,Команды!$A$2:$A$7500,0),$E74+2)=Команды!$AJ$7,TRUE,FALSE),IF(INDEX(Команды!$A$2:$AN$7500,MATCH(AE$3,Команды!$A$2:$A$7500,0),$E74+2)=Команды!$AJ$8,TRUE,FALSE),IF(INDEX(Команды!$A$2:$AN$7500,MATCH(AE$3,Команды!$A$2:$A$7500,0),$E74+2)=Команды!$AJ$9,TRUE,FALSE),IF(INDEX(Команды!$A$2:$AN$7500,MATCH(AE$3,Команды!$A$2:$A$7500,0),$E74+2)=Команды!$AJ$10,TRUE,FALSE),IF(INDEX(Команды!$A$2:$AN$7500,MATCH(AE$3,Команды!$A$2:$A$7500,0),$E74+2)=Команды!$AJ$11,TRUE,FALSE),IF(INDEX(Команды!$A$2:$AN$7500,MATCH(AE$3,Команды!$A$2:$A$7500,0),$E74+2)=Команды!$AJ$12,TRUE,FALSE),IF(INDEX(Команды!$A$2:$AN$7500,MATCH(AE$3,Команды!$A$2:$A$7500,0),$E74+2)=Команды!$AJ$13,TRUE,FALSE),IF(INDEX(Команды!$A$2:$AN$7500,MATCH(AE$3,Команды!$A$2:$A$7500,0),$E74+2)=Команды!$AJ$14,TRUE,FALSE),IF(INDEX(Команды!$A$2:$AN$7500,MATCH(AE$3,Команды!$A$2:$A$7500,0),$E74+2)=Команды!$AJ$15,TRUE,FALSE),IF(INDEX(Команды!$A$2:$AN$7500,MATCH(AE$3,Команды!$A$2:$A$7500,0),$E74+2)=Команды!$AJ$16,TRUE,FALSE),IF(INDEX(Команды!$A$2:$AN$7500,MATCH(AE$3,Команды!$A$2:$A$7500,0),$E74+2)=Команды!$AJ$17,TRUE,FALSE),IF(INDEX(Команды!$A$2:$AN$7500,MATCH(AE$3,Команды!$A$2:$A$7500,0),$E74+2)=Команды!$AJ$18,TRUE,FALSE),IF(INDEX(Команды!$A$2:$AN$7500,MATCH(AE$3,Команды!$A$2:$A$7500,0),$E74+2)=Команды!$AJ$19,TRUE,FALSE)),INDEX(Команды!$AJ$2:$AL$19,MATCH(INDEX(Команды!$A$2:$AN$7500,MATCH(AE$3,Команды!$A$2:$A$7500,0),$E74+2),Команды!$AJ$2:$AJ$19,0),3),0)</f>
        <v>0.6875</v>
      </c>
      <c r="AG74" s="342"/>
      <c r="AH74" s="174">
        <f>IF(OR(IF(INDEX(Команды!$A$2:$AN$7500,MATCH(AH$3,Команды!$A$2:$A$7500,0),$E74+2)=Команды!$AJ$2,TRUE,FALSE),IF(INDEX(Команды!$A$2:$AN$7500,MATCH(AH$3,Команды!$A$2:$A$7500,0),$E74+2)=Команды!$AJ$3,TRUE,FALSE),IF(INDEX(Команды!$A$2:$AN$7500,MATCH(AH$3,Команды!$A$2:$A$7500,0),$E74+2)=Команды!$AJ$4,TRUE,FALSE),IF(INDEX(Команды!$A$2:$AN$7500,MATCH(AH$3,Команды!$A$2:$A$7500,0),$E74+2)=Команды!$AJ$5,TRUE,FALSE),IF(INDEX(Команды!$A$2:$AN$7500,MATCH(AH$3,Команды!$A$2:$A$7500,0),$E74+2)=Команды!$AJ$6,TRUE,FALSE),IF(INDEX(Команды!$A$2:$AN$7500,MATCH(AH$3,Команды!$A$2:$A$7500,0),$E74+2)=Команды!$AJ$7,TRUE,FALSE),IF(INDEX(Команды!$A$2:$AN$7500,MATCH(AH$3,Команды!$A$2:$A$7500,0),$E74+2)=Команды!$AJ$8,TRUE,FALSE),IF(INDEX(Команды!$A$2:$AN$7500,MATCH(AH$3,Команды!$A$2:$A$7500,0),$E74+2)=Команды!$AJ$9,TRUE,FALSE),IF(INDEX(Команды!$A$2:$AN$7500,MATCH(AH$3,Команды!$A$2:$A$7500,0),$E74+2)=Команды!$AJ$10,TRUE,FALSE),IF(INDEX(Команды!$A$2:$AN$7500,MATCH(AH$3,Команды!$A$2:$A$7500,0),$E74+2)=Команды!$AJ$11,TRUE,FALSE),IF(INDEX(Команды!$A$2:$AN$7500,MATCH(AH$3,Команды!$A$2:$A$7500,0),$E74+2)=Команды!$AJ$12,TRUE,FALSE),IF(INDEX(Команды!$A$2:$AN$7500,MATCH(AH$3,Команды!$A$2:$A$7500,0),$E74+2)=Команды!$AJ$13,TRUE,FALSE),IF(INDEX(Команды!$A$2:$AN$7500,MATCH(AH$3,Команды!$A$2:$A$7500,0),$E74+2)=Команды!$AJ$14,TRUE,FALSE),IF(INDEX(Команды!$A$2:$AN$7500,MATCH(AH$3,Команды!$A$2:$A$7500,0),$E74+2)=Команды!$AJ$15,TRUE,FALSE),IF(INDEX(Команды!$A$2:$AN$7500,MATCH(AH$3,Команды!$A$2:$A$7500,0),$E74+2)=Команды!$AJ$16,TRUE,FALSE),,IF(INDEX(Команды!$A$2:$AN$7500,MATCH(AH$3,Команды!$A$2:$A$7500,0),$E74+2)=Команды!$AJ$17,TRUE,FALSE),,IF(INDEX(Команды!$A$2:$AN$7500,MATCH(AH$3,Команды!$A$2:$A$7500,0),$E74+2)=Команды!$AJ$18,TRUE,FALSE),,IF(INDEX(Команды!$A$2:$AN$7500,MATCH(AH$3,Команды!$A$2:$A$7500,0),$E74+2)=Команды!$AJ$19,TRUE,FALSE)),INDEX(Команды!$AJ$2:$AK$19,MATCH(INDEX(Команды!$A$2:$AN$7500,MATCH(AH$3,Команды!$A$2:$A$7500,0),$E74+2),Команды!$AJ$2:$AJ$19,0),2),0)</f>
        <v>0.3125</v>
      </c>
      <c r="AI74" s="175">
        <f>IF(OR(IF(INDEX(Команды!$A$2:$AN$7500,MATCH(AH$3,Команды!$A$2:$A$7500,0),$E74+2)=Команды!$AJ$2,TRUE,FALSE),IF(INDEX(Команды!$A$2:$AN$7500,MATCH(AH$3,Команды!$A$2:$A$7500,0),$E74+2)=Команды!$AJ$3,TRUE,FALSE),IF(INDEX(Команды!$A$2:$AN$7500,MATCH(AH$3,Команды!$A$2:$A$7500,0),$E74+2)=Команды!$AJ$4,TRUE,FALSE),IF(INDEX(Команды!$A$2:$AN$7500,MATCH(AH$3,Команды!$A$2:$A$7500,0),$E74+2)=Команды!$AJ$5,TRUE,FALSE),IF(INDEX(Команды!$A$2:$AN$7500,MATCH(AH$3,Команды!$A$2:$A$7500,0),$E74+2)=Команды!$AJ$6,TRUE,FALSE),IF(INDEX(Команды!$A$2:$AN$7500,MATCH(AH$3,Команды!$A$2:$A$7500,0),$E74+2)=Команды!$AJ$7,TRUE,FALSE),IF(INDEX(Команды!$A$2:$AN$7500,MATCH(AH$3,Команды!$A$2:$A$7500,0),$E74+2)=Команды!$AJ$8,TRUE,FALSE),IF(INDEX(Команды!$A$2:$AN$7500,MATCH(AH$3,Команды!$A$2:$A$7500,0),$E74+2)=Команды!$AJ$9,TRUE,FALSE),IF(INDEX(Команды!$A$2:$AN$7500,MATCH(AH$3,Команды!$A$2:$A$7500,0),$E74+2)=Команды!$AJ$10,TRUE,FALSE),IF(INDEX(Команды!$A$2:$AN$7500,MATCH(AH$3,Команды!$A$2:$A$7500,0),$E74+2)=Команды!$AJ$11,TRUE,FALSE),IF(INDEX(Команды!$A$2:$AN$7500,MATCH(AH$3,Команды!$A$2:$A$7500,0),$E74+2)=Команды!$AJ$12,TRUE,FALSE),IF(INDEX(Команды!$A$2:$AN$7500,MATCH(AH$3,Команды!$A$2:$A$7500,0),$E74+2)=Команды!$AJ$13,TRUE,FALSE),IF(INDEX(Команды!$A$2:$AN$7500,MATCH(AH$3,Команды!$A$2:$A$7500,0),$E74+2)=Команды!$AJ$14,TRUE,FALSE),IF(INDEX(Команды!$A$2:$AN$7500,MATCH(AH$3,Команды!$A$2:$A$7500,0),$E74+2)=Команды!$AJ$15,TRUE,FALSE),IF(INDEX(Команды!$A$2:$AN$7500,MATCH(AH$3,Команды!$A$2:$A$7500,0),$E74+2)=Команды!$AJ$16,TRUE,FALSE),IF(INDEX(Команды!$A$2:$AN$7500,MATCH(AH$3,Команды!$A$2:$A$7500,0),$E74+2)=Команды!$AJ$17,TRUE,FALSE),IF(INDEX(Команды!$A$2:$AN$7500,MATCH(AH$3,Команды!$A$2:$A$7500,0),$E74+2)=Команды!$AJ$18,TRUE,FALSE),IF(INDEX(Команды!$A$2:$AN$7500,MATCH(AH$3,Команды!$A$2:$A$7500,0),$E74+2)=Команды!$AJ$19,TRUE,FALSE)),INDEX(Команды!$AJ$2:$AL$19,MATCH(INDEX(Команды!$A$2:$AN$7500,MATCH(AH$3,Команды!$A$2:$A$7500,0),$E74+2),Команды!$AJ$2:$AJ$19,0),3),0)</f>
        <v>0.6875</v>
      </c>
      <c r="AJ74" s="342"/>
      <c r="AK74" s="174">
        <f>IF(OR(IF(INDEX(Команды!$A$2:$AN$7500,MATCH(AK$3,Команды!$A$2:$A$7500,0),$E74+2)=Команды!$AJ$2,TRUE,FALSE),IF(INDEX(Команды!$A$2:$AN$7500,MATCH(AK$3,Команды!$A$2:$A$7500,0),$E74+2)=Команды!$AJ$3,TRUE,FALSE),IF(INDEX(Команды!$A$2:$AN$7500,MATCH(AK$3,Команды!$A$2:$A$7500,0),$E74+2)=Команды!$AJ$4,TRUE,FALSE),IF(INDEX(Команды!$A$2:$AN$7500,MATCH(AK$3,Команды!$A$2:$A$7500,0),$E74+2)=Команды!$AJ$5,TRUE,FALSE),IF(INDEX(Команды!$A$2:$AN$7500,MATCH(AK$3,Команды!$A$2:$A$7500,0),$E74+2)=Команды!$AJ$6,TRUE,FALSE),IF(INDEX(Команды!$A$2:$AN$7500,MATCH(AK$3,Команды!$A$2:$A$7500,0),$E74+2)=Команды!$AJ$7,TRUE,FALSE),IF(INDEX(Команды!$A$2:$AN$7500,MATCH(AK$3,Команды!$A$2:$A$7500,0),$E74+2)=Команды!$AJ$8,TRUE,FALSE),IF(INDEX(Команды!$A$2:$AN$7500,MATCH(AK$3,Команды!$A$2:$A$7500,0),$E74+2)=Команды!$AJ$9,TRUE,FALSE),IF(INDEX(Команды!$A$2:$AN$7500,MATCH(AK$3,Команды!$A$2:$A$7500,0),$E74+2)=Команды!$AJ$10,TRUE,FALSE),IF(INDEX(Команды!$A$2:$AN$7500,MATCH(AK$3,Команды!$A$2:$A$7500,0),$E74+2)=Команды!$AJ$11,TRUE,FALSE),IF(INDEX(Команды!$A$2:$AN$7500,MATCH(AK$3,Команды!$A$2:$A$7500,0),$E74+2)=Команды!$AJ$12,TRUE,FALSE),IF(INDEX(Команды!$A$2:$AN$7500,MATCH(AK$3,Команды!$A$2:$A$7500,0),$E74+2)=Команды!$AJ$13,TRUE,FALSE),IF(INDEX(Команды!$A$2:$AN$7500,MATCH(AK$3,Команды!$A$2:$A$7500,0),$E74+2)=Команды!$AJ$14,TRUE,FALSE),IF(INDEX(Команды!$A$2:$AN$7500,MATCH(AK$3,Команды!$A$2:$A$7500,0),$E74+2)=Команды!$AJ$15,TRUE,FALSE),IF(INDEX(Команды!$A$2:$AN$7500,MATCH(AK$3,Команды!$A$2:$A$7500,0),$E74+2)=Команды!$AJ$16,TRUE,FALSE),,IF(INDEX(Команды!$A$2:$AN$7500,MATCH(AK$3,Команды!$A$2:$A$7500,0),$E74+2)=Команды!$AJ$17,TRUE,FALSE),,IF(INDEX(Команды!$A$2:$AN$7500,MATCH(AK$3,Команды!$A$2:$A$7500,0),$E74+2)=Команды!$AJ$18,TRUE,FALSE),,IF(INDEX(Команды!$A$2:$AN$7500,MATCH(AK$3,Команды!$A$2:$A$7500,0),$E74+2)=Команды!$AJ$19,TRUE,FALSE)),INDEX(Команды!$AJ$2:$AK$19,MATCH(INDEX(Команды!$A$2:$AN$7500,MATCH(AK$3,Команды!$A$2:$A$7500,0),$E74+2),Команды!$AJ$2:$AJ$19,0),2),0)</f>
        <v>0.45833333333333331</v>
      </c>
      <c r="AL74" s="175">
        <f>IF(OR(IF(INDEX(Команды!$A$2:$AN$7500,MATCH(AK$3,Команды!$A$2:$A$7500,0),$E74+2)=Команды!$AJ$2,TRUE,FALSE),IF(INDEX(Команды!$A$2:$AN$7500,MATCH(AK$3,Команды!$A$2:$A$7500,0),$E74+2)=Команды!$AJ$3,TRUE,FALSE),IF(INDEX(Команды!$A$2:$AN$7500,MATCH(AK$3,Команды!$A$2:$A$7500,0),$E74+2)=Команды!$AJ$4,TRUE,FALSE),IF(INDEX(Команды!$A$2:$AN$7500,MATCH(AK$3,Команды!$A$2:$A$7500,0),$E74+2)=Команды!$AJ$5,TRUE,FALSE),IF(INDEX(Команды!$A$2:$AN$7500,MATCH(AK$3,Команды!$A$2:$A$7500,0),$E74+2)=Команды!$AJ$6,TRUE,FALSE),IF(INDEX(Команды!$A$2:$AN$7500,MATCH(AK$3,Команды!$A$2:$A$7500,0),$E74+2)=Команды!$AJ$7,TRUE,FALSE),IF(INDEX(Команды!$A$2:$AN$7500,MATCH(AK$3,Команды!$A$2:$A$7500,0),$E74+2)=Команды!$AJ$8,TRUE,FALSE),IF(INDEX(Команды!$A$2:$AN$7500,MATCH(AK$3,Команды!$A$2:$A$7500,0),$E74+2)=Команды!$AJ$9,TRUE,FALSE),IF(INDEX(Команды!$A$2:$AN$7500,MATCH(AK$3,Команды!$A$2:$A$7500,0),$E74+2)=Команды!$AJ$10,TRUE,FALSE),IF(INDEX(Команды!$A$2:$AN$7500,MATCH(AK$3,Команды!$A$2:$A$7500,0),$E74+2)=Команды!$AJ$11,TRUE,FALSE),IF(INDEX(Команды!$A$2:$AN$7500,MATCH(AK$3,Команды!$A$2:$A$7500,0),$E74+2)=Команды!$AJ$12,TRUE,FALSE),IF(INDEX(Команды!$A$2:$AN$7500,MATCH(AK$3,Команды!$A$2:$A$7500,0),$E74+2)=Команды!$AJ$13,TRUE,FALSE),IF(INDEX(Команды!$A$2:$AN$7500,MATCH(AK$3,Команды!$A$2:$A$7500,0),$E74+2)=Команды!$AJ$14,TRUE,FALSE),IF(INDEX(Команды!$A$2:$AN$7500,MATCH(AK$3,Команды!$A$2:$A$7500,0),$E74+2)=Команды!$AJ$15,TRUE,FALSE),IF(INDEX(Команды!$A$2:$AN$7500,MATCH(AK$3,Команды!$A$2:$A$7500,0),$E74+2)=Команды!$AJ$16,TRUE,FALSE),IF(INDEX(Команды!$A$2:$AN$7500,MATCH(AK$3,Команды!$A$2:$A$7500,0),$E74+2)=Команды!$AJ$17,TRUE,FALSE),IF(INDEX(Команды!$A$2:$AN$7500,MATCH(AK$3,Команды!$A$2:$A$7500,0),$E74+2)=Команды!$AJ$18,TRUE,FALSE),IF(INDEX(Команды!$A$2:$AN$7500,MATCH(AK$3,Команды!$A$2:$A$7500,0),$E74+2)=Команды!$AJ$19,TRUE,FALSE)),INDEX(Команды!$AJ$2:$AL$19,MATCH(INDEX(Команды!$A$2:$AN$7500,MATCH(AK$3,Команды!$A$2:$A$7500,0),$E74+2),Команды!$AJ$2:$AJ$19,0),3),0)</f>
        <v>0.83333333333333337</v>
      </c>
      <c r="AM74" s="342"/>
      <c r="AN74" s="174">
        <f>IF(OR(IF(INDEX(Команды!$A$2:$AN$7500,MATCH(AN$3,Команды!$A$2:$A$7500,0),$E74+2)=Команды!$AJ$2,TRUE,FALSE),IF(INDEX(Команды!$A$2:$AN$7500,MATCH(AN$3,Команды!$A$2:$A$7500,0),$E74+2)=Команды!$AJ$3,TRUE,FALSE),IF(INDEX(Команды!$A$2:$AN$7500,MATCH(AN$3,Команды!$A$2:$A$7500,0),$E74+2)=Команды!$AJ$4,TRUE,FALSE),IF(INDEX(Команды!$A$2:$AN$7500,MATCH(AN$3,Команды!$A$2:$A$7500,0),$E74+2)=Команды!$AJ$5,TRUE,FALSE),IF(INDEX(Команды!$A$2:$AN$7500,MATCH(AN$3,Команды!$A$2:$A$7500,0),$E74+2)=Команды!$AJ$6,TRUE,FALSE),IF(INDEX(Команды!$A$2:$AN$7500,MATCH(AN$3,Команды!$A$2:$A$7500,0),$E74+2)=Команды!$AJ$7,TRUE,FALSE),IF(INDEX(Команды!$A$2:$AN$7500,MATCH(AN$3,Команды!$A$2:$A$7500,0),$E74+2)=Команды!$AJ$8,TRUE,FALSE),IF(INDEX(Команды!$A$2:$AN$7500,MATCH(AN$3,Команды!$A$2:$A$7500,0),$E74+2)=Команды!$AJ$9,TRUE,FALSE),IF(INDEX(Команды!$A$2:$AN$7500,MATCH(AN$3,Команды!$A$2:$A$7500,0),$E74+2)=Команды!$AJ$10,TRUE,FALSE),IF(INDEX(Команды!$A$2:$AN$7500,MATCH(AN$3,Команды!$A$2:$A$7500,0),$E74+2)=Команды!$AJ$11,TRUE,FALSE),IF(INDEX(Команды!$A$2:$AN$7500,MATCH(AN$3,Команды!$A$2:$A$7500,0),$E74+2)=Команды!$AJ$12,TRUE,FALSE),IF(INDEX(Команды!$A$2:$AN$7500,MATCH(AN$3,Команды!$A$2:$A$7500,0),$E74+2)=Команды!$AJ$13,TRUE,FALSE),IF(INDEX(Команды!$A$2:$AN$7500,MATCH(AN$3,Команды!$A$2:$A$7500,0),$E74+2)=Команды!$AJ$14,TRUE,FALSE),IF(INDEX(Команды!$A$2:$AN$7500,MATCH(AN$3,Команды!$A$2:$A$7500,0),$E74+2)=Команды!$AJ$15,TRUE,FALSE),IF(INDEX(Команды!$A$2:$AN$7500,MATCH(AN$3,Команды!$A$2:$A$7500,0),$E74+2)=Команды!$AJ$16,TRUE,FALSE),,IF(INDEX(Команды!$A$2:$AN$7500,MATCH(AN$3,Команды!$A$2:$A$7500,0),$E74+2)=Команды!$AJ$17,TRUE,FALSE),,IF(INDEX(Команды!$A$2:$AN$7500,MATCH(AN$3,Команды!$A$2:$A$7500,0),$E74+2)=Команды!$AJ$18,TRUE,FALSE),,IF(INDEX(Команды!$A$2:$AN$7500,MATCH(AN$3,Команды!$A$2:$A$7500,0),$E74+2)=Команды!$AJ$19,TRUE,FALSE)),INDEX(Команды!$AJ$2:$AK$19,MATCH(INDEX(Команды!$A$2:$AN$7500,MATCH(AN$3,Команды!$A$2:$A$7500,0),$E74+2),Команды!$AJ$2:$AJ$19,0),2),0)</f>
        <v>0.5</v>
      </c>
      <c r="AO74" s="175">
        <f>IF(OR(IF(INDEX(Команды!$A$2:$AN$7500,MATCH(AN$3,Команды!$A$2:$A$7500,0),$E74+2)=Команды!$AJ$2,TRUE,FALSE),IF(INDEX(Команды!$A$2:$AN$7500,MATCH(AN$3,Команды!$A$2:$A$7500,0),$E74+2)=Команды!$AJ$3,TRUE,FALSE),IF(INDEX(Команды!$A$2:$AN$7500,MATCH(AN$3,Команды!$A$2:$A$7500,0),$E74+2)=Команды!$AJ$4,TRUE,FALSE),IF(INDEX(Команды!$A$2:$AN$7500,MATCH(AN$3,Команды!$A$2:$A$7500,0),$E74+2)=Команды!$AJ$5,TRUE,FALSE),IF(INDEX(Команды!$A$2:$AN$7500,MATCH(AN$3,Команды!$A$2:$A$7500,0),$E74+2)=Команды!$AJ$6,TRUE,FALSE),IF(INDEX(Команды!$A$2:$AN$7500,MATCH(AN$3,Команды!$A$2:$A$7500,0),$E74+2)=Команды!$AJ$7,TRUE,FALSE),IF(INDEX(Команды!$A$2:$AN$7500,MATCH(AN$3,Команды!$A$2:$A$7500,0),$E74+2)=Команды!$AJ$8,TRUE,FALSE),IF(INDEX(Команды!$A$2:$AN$7500,MATCH(AN$3,Команды!$A$2:$A$7500,0),$E74+2)=Команды!$AJ$9,TRUE,FALSE),IF(INDEX(Команды!$A$2:$AN$7500,MATCH(AN$3,Команды!$A$2:$A$7500,0),$E74+2)=Команды!$AJ$10,TRUE,FALSE),IF(INDEX(Команды!$A$2:$AN$7500,MATCH(AN$3,Команды!$A$2:$A$7500,0),$E74+2)=Команды!$AJ$11,TRUE,FALSE),IF(INDEX(Команды!$A$2:$AN$7500,MATCH(AN$3,Команды!$A$2:$A$7500,0),$E74+2)=Команды!$AJ$12,TRUE,FALSE),IF(INDEX(Команды!$A$2:$AN$7500,MATCH(AN$3,Команды!$A$2:$A$7500,0),$E74+2)=Команды!$AJ$13,TRUE,FALSE),IF(INDEX(Команды!$A$2:$AN$7500,MATCH(AN$3,Команды!$A$2:$A$7500,0),$E74+2)=Команды!$AJ$14,TRUE,FALSE),IF(INDEX(Команды!$A$2:$AN$7500,MATCH(AN$3,Команды!$A$2:$A$7500,0),$E74+2)=Команды!$AJ$15,TRUE,FALSE),IF(INDEX(Команды!$A$2:$AN$7500,MATCH(AN$3,Команды!$A$2:$A$7500,0),$E74+2)=Команды!$AJ$16,TRUE,FALSE),IF(INDEX(Команды!$A$2:$AN$7500,MATCH(AN$3,Команды!$A$2:$A$7500,0),$E74+2)=Команды!$AJ$17,TRUE,FALSE),IF(INDEX(Команды!$A$2:$AN$7500,MATCH(AN$3,Команды!$A$2:$A$7500,0),$E74+2)=Команды!$AJ$18,TRUE,FALSE),IF(INDEX(Команды!$A$2:$AN$7500,MATCH(AN$3,Команды!$A$2:$A$7500,0),$E74+2)=Команды!$AJ$19,TRUE,FALSE)),INDEX(Команды!$AJ$2:$AL$19,MATCH(INDEX(Команды!$A$2:$AN$7500,MATCH(AN$3,Команды!$A$2:$A$7500,0),$E74+2),Команды!$AJ$2:$AJ$19,0),3),0)</f>
        <v>0.875</v>
      </c>
      <c r="AP74" s="342"/>
      <c r="AQ74" s="174" t="str">
        <f>IF(OR(IF(INDEX(Команды!$A$2:$AN$7500,MATCH(AQ$3,Команды!$A$2:$A$7500,0),$E74+2)=Команды!$AJ$2,TRUE,FALSE),IF(INDEX(Команды!$A$2:$AN$7500,MATCH(AQ$3,Команды!$A$2:$A$7500,0),$E74+2)=Команды!$AJ$3,TRUE,FALSE),IF(INDEX(Команды!$A$2:$AN$7500,MATCH(AQ$3,Команды!$A$2:$A$7500,0),$E74+2)=Команды!$AJ$4,TRUE,FALSE),IF(INDEX(Команды!$A$2:$AN$7500,MATCH(AQ$3,Команды!$A$2:$A$7500,0),$E74+2)=Команды!$AJ$5,TRUE,FALSE),IF(INDEX(Команды!$A$2:$AN$7500,MATCH(AQ$3,Команды!$A$2:$A$7500,0),$E74+2)=Команды!$AJ$6,TRUE,FALSE),IF(INDEX(Команды!$A$2:$AN$7500,MATCH(AQ$3,Команды!$A$2:$A$7500,0),$E74+2)=Команды!$AJ$7,TRUE,FALSE),IF(INDEX(Команды!$A$2:$AN$7500,MATCH(AQ$3,Команды!$A$2:$A$7500,0),$E74+2)=Команды!$AJ$8,TRUE,FALSE),IF(INDEX(Команды!$A$2:$AN$7500,MATCH(AQ$3,Команды!$A$2:$A$7500,0),$E74+2)=Команды!$AJ$9,TRUE,FALSE),IF(INDEX(Команды!$A$2:$AN$7500,MATCH(AQ$3,Команды!$A$2:$A$7500,0),$E74+2)=Команды!$AJ$10,TRUE,FALSE),IF(INDEX(Команды!$A$2:$AN$7500,MATCH(AQ$3,Команды!$A$2:$A$7500,0),$E74+2)=Команды!$AJ$11,TRUE,FALSE),IF(INDEX(Команды!$A$2:$AN$7500,MATCH(AQ$3,Команды!$A$2:$A$7500,0),$E74+2)=Команды!$AJ$12,TRUE,FALSE),IF(INDEX(Команды!$A$2:$AN$7500,MATCH(AQ$3,Команды!$A$2:$A$7500,0),$E74+2)=Команды!$AJ$13,TRUE,FALSE),IF(INDEX(Команды!$A$2:$AN$7500,MATCH(AQ$3,Команды!$A$2:$A$7500,0),$E74+2)=Команды!$AJ$14,TRUE,FALSE),IF(INDEX(Команды!$A$2:$AN$7500,MATCH(AQ$3,Команды!$A$2:$A$7500,0),$E74+2)=Команды!$AJ$15,TRUE,FALSE),IF(INDEX(Команды!$A$2:$AN$7500,MATCH(AQ$3,Команды!$A$2:$A$7500,0),$E74+2)=Команды!$AJ$16,TRUE,FALSE),,IF(INDEX(Команды!$A$2:$AN$7500,MATCH(AQ$3,Команды!$A$2:$A$7500,0),$E74+2)=Команды!$AJ$17,TRUE,FALSE),,IF(INDEX(Команды!$A$2:$AN$7500,MATCH(AQ$3,Команды!$A$2:$A$7500,0),$E74+2)=Команды!$AJ$18,TRUE,FALSE),,IF(INDEX(Команды!$A$2:$AN$7500,MATCH(AQ$3,Команды!$A$2:$A$7500,0),$E74+2)=Команды!$AJ$19,TRUE,FALSE)),INDEX(Команды!$AJ$2:$AK$19,MATCH(INDEX(Команды!$A$2:$AN$7500,MATCH(AQ$3,Команды!$A$2:$A$7500,0),$E74+2),Команды!$AJ$2:$AJ$19,0),2),0)</f>
        <v>В</v>
      </c>
      <c r="AR74" s="175" t="str">
        <f>IF(OR(IF(INDEX(Команды!$A$2:$AN$7500,MATCH(AQ$3,Команды!$A$2:$A$7500,0),$E74+2)=Команды!$AJ$2,TRUE,FALSE),IF(INDEX(Команды!$A$2:$AN$7500,MATCH(AQ$3,Команды!$A$2:$A$7500,0),$E74+2)=Команды!$AJ$3,TRUE,FALSE),IF(INDEX(Команды!$A$2:$AN$7500,MATCH(AQ$3,Команды!$A$2:$A$7500,0),$E74+2)=Команды!$AJ$4,TRUE,FALSE),IF(INDEX(Команды!$A$2:$AN$7500,MATCH(AQ$3,Команды!$A$2:$A$7500,0),$E74+2)=Команды!$AJ$5,TRUE,FALSE),IF(INDEX(Команды!$A$2:$AN$7500,MATCH(AQ$3,Команды!$A$2:$A$7500,0),$E74+2)=Команды!$AJ$6,TRUE,FALSE),IF(INDEX(Команды!$A$2:$AN$7500,MATCH(AQ$3,Команды!$A$2:$A$7500,0),$E74+2)=Команды!$AJ$7,TRUE,FALSE),IF(INDEX(Команды!$A$2:$AN$7500,MATCH(AQ$3,Команды!$A$2:$A$7500,0),$E74+2)=Команды!$AJ$8,TRUE,FALSE),IF(INDEX(Команды!$A$2:$AN$7500,MATCH(AQ$3,Команды!$A$2:$A$7500,0),$E74+2)=Команды!$AJ$9,TRUE,FALSE),IF(INDEX(Команды!$A$2:$AN$7500,MATCH(AQ$3,Команды!$A$2:$A$7500,0),$E74+2)=Команды!$AJ$10,TRUE,FALSE),IF(INDEX(Команды!$A$2:$AN$7500,MATCH(AQ$3,Команды!$A$2:$A$7500,0),$E74+2)=Команды!$AJ$11,TRUE,FALSE),IF(INDEX(Команды!$A$2:$AN$7500,MATCH(AQ$3,Команды!$A$2:$A$7500,0),$E74+2)=Команды!$AJ$12,TRUE,FALSE),IF(INDEX(Команды!$A$2:$AN$7500,MATCH(AQ$3,Команды!$A$2:$A$7500,0),$E74+2)=Команды!$AJ$13,TRUE,FALSE),IF(INDEX(Команды!$A$2:$AN$7500,MATCH(AQ$3,Команды!$A$2:$A$7500,0),$E74+2)=Команды!$AJ$14,TRUE,FALSE),IF(INDEX(Команды!$A$2:$AN$7500,MATCH(AQ$3,Команды!$A$2:$A$7500,0),$E74+2)=Команды!$AJ$15,TRUE,FALSE),IF(INDEX(Команды!$A$2:$AN$7500,MATCH(AQ$3,Команды!$A$2:$A$7500,0),$E74+2)=Команды!$AJ$16,TRUE,FALSE),IF(INDEX(Команды!$A$2:$AN$7500,MATCH(AQ$3,Команды!$A$2:$A$7500,0),$E74+2)=Команды!$AJ$17,TRUE,FALSE),IF(INDEX(Команды!$A$2:$AN$7500,MATCH(AQ$3,Команды!$A$2:$A$7500,0),$E74+2)=Команды!$AJ$18,TRUE,FALSE),IF(INDEX(Команды!$A$2:$AN$7500,MATCH(AQ$3,Команды!$A$2:$A$7500,0),$E74+2)=Команды!$AJ$19,TRUE,FALSE)),INDEX(Команды!$AJ$2:$AL$19,MATCH(INDEX(Команды!$A$2:$AN$7500,MATCH(AQ$3,Команды!$A$2:$A$7500,0),$E74+2),Команды!$AJ$2:$AJ$19,0),3),0)</f>
        <v>В</v>
      </c>
      <c r="AS74" s="342"/>
      <c r="AT74" s="174" t="str">
        <f>IF(OR(IF(INDEX(Команды!$A$2:$AN$7500,MATCH(AT$3,Команды!$A$2:$A$7500,0),$E74+2)=Команды!$AJ$2,TRUE,FALSE),IF(INDEX(Команды!$A$2:$AN$7500,MATCH(AT$3,Команды!$A$2:$A$7500,0),$E74+2)=Команды!$AJ$3,TRUE,FALSE),IF(INDEX(Команды!$A$2:$AN$7500,MATCH(AT$3,Команды!$A$2:$A$7500,0),$E74+2)=Команды!$AJ$4,TRUE,FALSE),IF(INDEX(Команды!$A$2:$AN$7500,MATCH(AT$3,Команды!$A$2:$A$7500,0),$E74+2)=Команды!$AJ$5,TRUE,FALSE),IF(INDEX(Команды!$A$2:$AN$7500,MATCH(AT$3,Команды!$A$2:$A$7500,0),$E74+2)=Команды!$AJ$6,TRUE,FALSE),IF(INDEX(Команды!$A$2:$AN$7500,MATCH(AT$3,Команды!$A$2:$A$7500,0),$E74+2)=Команды!$AJ$7,TRUE,FALSE),IF(INDEX(Команды!$A$2:$AN$7500,MATCH(AT$3,Команды!$A$2:$A$7500,0),$E74+2)=Команды!$AJ$8,TRUE,FALSE),IF(INDEX(Команды!$A$2:$AN$7500,MATCH(AT$3,Команды!$A$2:$A$7500,0),$E74+2)=Команды!$AJ$9,TRUE,FALSE),IF(INDEX(Команды!$A$2:$AN$7500,MATCH(AT$3,Команды!$A$2:$A$7500,0),$E74+2)=Команды!$AJ$10,TRUE,FALSE),IF(INDEX(Команды!$A$2:$AN$7500,MATCH(AT$3,Команды!$A$2:$A$7500,0),$E74+2)=Команды!$AJ$11,TRUE,FALSE),IF(INDEX(Команды!$A$2:$AN$7500,MATCH(AT$3,Команды!$A$2:$A$7500,0),$E74+2)=Команды!$AJ$12,TRUE,FALSE),IF(INDEX(Команды!$A$2:$AN$7500,MATCH(AT$3,Команды!$A$2:$A$7500,0),$E74+2)=Команды!$AJ$13,TRUE,FALSE),IF(INDEX(Команды!$A$2:$AN$7500,MATCH(AT$3,Команды!$A$2:$A$7500,0),$E74+2)=Команды!$AJ$14,TRUE,FALSE),IF(INDEX(Команды!$A$2:$AN$7500,MATCH(AT$3,Команды!$A$2:$A$7500,0),$E74+2)=Команды!$AJ$15,TRUE,FALSE),IF(INDEX(Команды!$A$2:$AN$7500,MATCH(AT$3,Команды!$A$2:$A$7500,0),$E74+2)=Команды!$AJ$16,TRUE,FALSE),,IF(INDEX(Команды!$A$2:$AN$7500,MATCH(AT$3,Команды!$A$2:$A$7500,0),$E74+2)=Команды!$AJ$17,TRUE,FALSE),,IF(INDEX(Команды!$A$2:$AN$7500,MATCH(AT$3,Команды!$A$2:$A$7500,0),$E74+2)=Команды!$AJ$18,TRUE,FALSE),,IF(INDEX(Команды!$A$2:$AN$7500,MATCH(AT$3,Команды!$A$2:$A$7500,0),$E74+2)=Команды!$AJ$19,TRUE,FALSE)),INDEX(Команды!$AJ$2:$AK$19,MATCH(INDEX(Команды!$A$2:$AN$7500,MATCH(AT$3,Команды!$A$2:$A$7500,0),$E74+2),Команды!$AJ$2:$AJ$19,0),2),0)</f>
        <v>В</v>
      </c>
      <c r="AU74" s="175" t="str">
        <f>IF(OR(IF(INDEX(Команды!$A$2:$AN$7500,MATCH(AT$3,Команды!$A$2:$A$7500,0),$E74+2)=Команды!$AJ$2,TRUE,FALSE),IF(INDEX(Команды!$A$2:$AN$7500,MATCH(AT$3,Команды!$A$2:$A$7500,0),$E74+2)=Команды!$AJ$3,TRUE,FALSE),IF(INDEX(Команды!$A$2:$AN$7500,MATCH(AT$3,Команды!$A$2:$A$7500,0),$E74+2)=Команды!$AJ$4,TRUE,FALSE),IF(INDEX(Команды!$A$2:$AN$7500,MATCH(AT$3,Команды!$A$2:$A$7500,0),$E74+2)=Команды!$AJ$5,TRUE,FALSE),IF(INDEX(Команды!$A$2:$AN$7500,MATCH(AT$3,Команды!$A$2:$A$7500,0),$E74+2)=Команды!$AJ$6,TRUE,FALSE),IF(INDEX(Команды!$A$2:$AN$7500,MATCH(AT$3,Команды!$A$2:$A$7500,0),$E74+2)=Команды!$AJ$7,TRUE,FALSE),IF(INDEX(Команды!$A$2:$AN$7500,MATCH(AT$3,Команды!$A$2:$A$7500,0),$E74+2)=Команды!$AJ$8,TRUE,FALSE),IF(INDEX(Команды!$A$2:$AN$7500,MATCH(AT$3,Команды!$A$2:$A$7500,0),$E74+2)=Команды!$AJ$9,TRUE,FALSE),IF(INDEX(Команды!$A$2:$AN$7500,MATCH(AT$3,Команды!$A$2:$A$7500,0),$E74+2)=Команды!$AJ$10,TRUE,FALSE),IF(INDEX(Команды!$A$2:$AN$7500,MATCH(AT$3,Команды!$A$2:$A$7500,0),$E74+2)=Команды!$AJ$11,TRUE,FALSE),IF(INDEX(Команды!$A$2:$AN$7500,MATCH(AT$3,Команды!$A$2:$A$7500,0),$E74+2)=Команды!$AJ$12,TRUE,FALSE),IF(INDEX(Команды!$A$2:$AN$7500,MATCH(AT$3,Команды!$A$2:$A$7500,0),$E74+2)=Команды!$AJ$13,TRUE,FALSE),IF(INDEX(Команды!$A$2:$AN$7500,MATCH(AT$3,Команды!$A$2:$A$7500,0),$E74+2)=Команды!$AJ$14,TRUE,FALSE),IF(INDEX(Команды!$A$2:$AN$7500,MATCH(AT$3,Команды!$A$2:$A$7500,0),$E74+2)=Команды!$AJ$15,TRUE,FALSE),IF(INDEX(Команды!$A$2:$AN$7500,MATCH(AT$3,Команды!$A$2:$A$7500,0),$E74+2)=Команды!$AJ$16,TRUE,FALSE),IF(INDEX(Команды!$A$2:$AN$7500,MATCH(AT$3,Команды!$A$2:$A$7500,0),$E74+2)=Команды!$AJ$17,TRUE,FALSE),IF(INDEX(Команды!$A$2:$AN$7500,MATCH(AT$3,Команды!$A$2:$A$7500,0),$E74+2)=Команды!$AJ$18,TRUE,FALSE),IF(INDEX(Команды!$A$2:$AN$7500,MATCH(AT$3,Команды!$A$2:$A$7500,0),$E74+2)=Команды!$AJ$19,TRUE,FALSE)),INDEX(Команды!$AJ$2:$AL$19,MATCH(INDEX(Команды!$A$2:$AN$7500,MATCH(AT$3,Команды!$A$2:$A$7500,0),$E74+2),Команды!$AJ$2:$AJ$19,0),3),0)</f>
        <v>В</v>
      </c>
      <c r="AV74" s="342"/>
      <c r="AW74" s="174">
        <f>IF(OR(IF(INDEX(Команды!$A$2:$AN$7500,MATCH(AW$3,Команды!$A$2:$A$7500,0),$E74+2)=Команды!$AJ$2,TRUE,FALSE),IF(INDEX(Команды!$A$2:$AN$7500,MATCH(AW$3,Команды!$A$2:$A$7500,0),$E74+2)=Команды!$AJ$3,TRUE,FALSE),IF(INDEX(Команды!$A$2:$AN$7500,MATCH(AW$3,Команды!$A$2:$A$7500,0),$E74+2)=Команды!$AJ$4,TRUE,FALSE),IF(INDEX(Команды!$A$2:$AN$7500,MATCH(AW$3,Команды!$A$2:$A$7500,0),$E74+2)=Команды!$AJ$5,TRUE,FALSE),IF(INDEX(Команды!$A$2:$AN$7500,MATCH(AW$3,Команды!$A$2:$A$7500,0),$E74+2)=Команды!$AJ$6,TRUE,FALSE),IF(INDEX(Команды!$A$2:$AN$7500,MATCH(AW$3,Команды!$A$2:$A$7500,0),$E74+2)=Команды!$AJ$7,TRUE,FALSE),IF(INDEX(Команды!$A$2:$AN$7500,MATCH(AW$3,Команды!$A$2:$A$7500,0),$E74+2)=Команды!$AJ$8,TRUE,FALSE),IF(INDEX(Команды!$A$2:$AN$7500,MATCH(AW$3,Команды!$A$2:$A$7500,0),$E74+2)=Команды!$AJ$9,TRUE,FALSE),IF(INDEX(Команды!$A$2:$AN$7500,MATCH(AW$3,Команды!$A$2:$A$7500,0),$E74+2)=Команды!$AJ$10,TRUE,FALSE),IF(INDEX(Команды!$A$2:$AN$7500,MATCH(AW$3,Команды!$A$2:$A$7500,0),$E74+2)=Команды!$AJ$11,TRUE,FALSE),IF(INDEX(Команды!$A$2:$AN$7500,MATCH(AW$3,Команды!$A$2:$A$7500,0),$E74+2)=Команды!$AJ$12,TRUE,FALSE),IF(INDEX(Команды!$A$2:$AN$7500,MATCH(AW$3,Команды!$A$2:$A$7500,0),$E74+2)=Команды!$AJ$13,TRUE,FALSE),IF(INDEX(Команды!$A$2:$AN$7500,MATCH(AW$3,Команды!$A$2:$A$7500,0),$E74+2)=Команды!$AJ$14,TRUE,FALSE),IF(INDEX(Команды!$A$2:$AN$7500,MATCH(AW$3,Команды!$A$2:$A$7500,0),$E74+2)=Команды!$AJ$15,TRUE,FALSE),IF(INDEX(Команды!$A$2:$AN$7500,MATCH(AW$3,Команды!$A$2:$A$7500,0),$E74+2)=Команды!$AJ$16,TRUE,FALSE),,IF(INDEX(Команды!$A$2:$AN$7500,MATCH(AW$3,Команды!$A$2:$A$7500,0),$E74+2)=Команды!$AJ$17,TRUE,FALSE),,IF(INDEX(Команды!$A$2:$AN$7500,MATCH(AW$3,Команды!$A$2:$A$7500,0),$E74+2)=Команды!$AJ$18,TRUE,FALSE),,IF(INDEX(Команды!$A$2:$AN$7500,MATCH(AW$3,Команды!$A$2:$A$7500,0),$E74+2)=Команды!$AJ$19,TRUE,FALSE)),INDEX(Команды!$AJ$2:$AK$19,MATCH(INDEX(Команды!$A$2:$AN$7500,MATCH(AW$3,Команды!$A$2:$A$7500,0),$E74+2),Команды!$AJ$2:$AJ$19,0),2),0)</f>
        <v>0.3125</v>
      </c>
      <c r="AX74" s="175">
        <f>IF(OR(IF(INDEX(Команды!$A$2:$AN$7500,MATCH(AW$3,Команды!$A$2:$A$7500,0),$E74+2)=Команды!$AJ$2,TRUE,FALSE),IF(INDEX(Команды!$A$2:$AN$7500,MATCH(AW$3,Команды!$A$2:$A$7500,0),$E74+2)=Команды!$AJ$3,TRUE,FALSE),IF(INDEX(Команды!$A$2:$AN$7500,MATCH(AW$3,Команды!$A$2:$A$7500,0),$E74+2)=Команды!$AJ$4,TRUE,FALSE),IF(INDEX(Команды!$A$2:$AN$7500,MATCH(AW$3,Команды!$A$2:$A$7500,0),$E74+2)=Команды!$AJ$5,TRUE,FALSE),IF(INDEX(Команды!$A$2:$AN$7500,MATCH(AW$3,Команды!$A$2:$A$7500,0),$E74+2)=Команды!$AJ$6,TRUE,FALSE),IF(INDEX(Команды!$A$2:$AN$7500,MATCH(AW$3,Команды!$A$2:$A$7500,0),$E74+2)=Команды!$AJ$7,TRUE,FALSE),IF(INDEX(Команды!$A$2:$AN$7500,MATCH(AW$3,Команды!$A$2:$A$7500,0),$E74+2)=Команды!$AJ$8,TRUE,FALSE),IF(INDEX(Команды!$A$2:$AN$7500,MATCH(AW$3,Команды!$A$2:$A$7500,0),$E74+2)=Команды!$AJ$9,TRUE,FALSE),IF(INDEX(Команды!$A$2:$AN$7500,MATCH(AW$3,Команды!$A$2:$A$7500,0),$E74+2)=Команды!$AJ$10,TRUE,FALSE),IF(INDEX(Команды!$A$2:$AN$7500,MATCH(AW$3,Команды!$A$2:$A$7500,0),$E74+2)=Команды!$AJ$11,TRUE,FALSE),IF(INDEX(Команды!$A$2:$AN$7500,MATCH(AW$3,Команды!$A$2:$A$7500,0),$E74+2)=Команды!$AJ$12,TRUE,FALSE),IF(INDEX(Команды!$A$2:$AN$7500,MATCH(AW$3,Команды!$A$2:$A$7500,0),$E74+2)=Команды!$AJ$13,TRUE,FALSE),IF(INDEX(Команды!$A$2:$AN$7500,MATCH(AW$3,Команды!$A$2:$A$7500,0),$E74+2)=Команды!$AJ$14,TRUE,FALSE),IF(INDEX(Команды!$A$2:$AN$7500,MATCH(AW$3,Команды!$A$2:$A$7500,0),$E74+2)=Команды!$AJ$15,TRUE,FALSE),IF(INDEX(Команды!$A$2:$AN$7500,MATCH(AW$3,Команды!$A$2:$A$7500,0),$E74+2)=Команды!$AJ$16,TRUE,FALSE),IF(INDEX(Команды!$A$2:$AN$7500,MATCH(AW$3,Команды!$A$2:$A$7500,0),$E74+2)=Команды!$AJ$17,TRUE,FALSE),IF(INDEX(Команды!$A$2:$AN$7500,MATCH(AW$3,Команды!$A$2:$A$7500,0),$E74+2)=Команды!$AJ$18,TRUE,FALSE),IF(INDEX(Команды!$A$2:$AN$7500,MATCH(AW$3,Команды!$A$2:$A$7500,0),$E74+2)=Команды!$AJ$19,TRUE,FALSE)),INDEX(Команды!$AJ$2:$AL$19,MATCH(INDEX(Команды!$A$2:$AN$7500,MATCH(AW$3,Команды!$A$2:$A$7500,0),$E74+2),Команды!$AJ$2:$AJ$19,0),3),0)</f>
        <v>0.6875</v>
      </c>
      <c r="AY74" s="342"/>
      <c r="AZ74" s="174">
        <f>IF(OR(IF(INDEX(Команды!$A$2:$AN$7500,MATCH(AZ$3,Команды!$A$2:$A$7500,0),$E74+2)=Команды!$AJ$2,TRUE,FALSE),IF(INDEX(Команды!$A$2:$AN$7500,MATCH(AZ$3,Команды!$A$2:$A$7500,0),$E74+2)=Команды!$AJ$3,TRUE,FALSE),IF(INDEX(Команды!$A$2:$AN$7500,MATCH(AZ$3,Команды!$A$2:$A$7500,0),$E74+2)=Команды!$AJ$4,TRUE,FALSE),IF(INDEX(Команды!$A$2:$AN$7500,MATCH(AZ$3,Команды!$A$2:$A$7500,0),$E74+2)=Команды!$AJ$5,TRUE,FALSE),IF(INDEX(Команды!$A$2:$AN$7500,MATCH(AZ$3,Команды!$A$2:$A$7500,0),$E74+2)=Команды!$AJ$6,TRUE,FALSE),IF(INDEX(Команды!$A$2:$AN$7500,MATCH(AZ$3,Команды!$A$2:$A$7500,0),$E74+2)=Команды!$AJ$7,TRUE,FALSE),IF(INDEX(Команды!$A$2:$AN$7500,MATCH(AZ$3,Команды!$A$2:$A$7500,0),$E74+2)=Команды!$AJ$8,TRUE,FALSE),IF(INDEX(Команды!$A$2:$AN$7500,MATCH(AZ$3,Команды!$A$2:$A$7500,0),$E74+2)=Команды!$AJ$9,TRUE,FALSE),IF(INDEX(Команды!$A$2:$AN$7500,MATCH(AZ$3,Команды!$A$2:$A$7500,0),$E74+2)=Команды!$AJ$10,TRUE,FALSE),IF(INDEX(Команды!$A$2:$AN$7500,MATCH(AZ$3,Команды!$A$2:$A$7500,0),$E74+2)=Команды!$AJ$11,TRUE,FALSE),IF(INDEX(Команды!$A$2:$AN$7500,MATCH(AZ$3,Команды!$A$2:$A$7500,0),$E74+2)=Команды!$AJ$12,TRUE,FALSE),IF(INDEX(Команды!$A$2:$AN$7500,MATCH(AZ$3,Команды!$A$2:$A$7500,0),$E74+2)=Команды!$AJ$13,TRUE,FALSE),IF(INDEX(Команды!$A$2:$AN$7500,MATCH(AZ$3,Команды!$A$2:$A$7500,0),$E74+2)=Команды!$AJ$14,TRUE,FALSE),IF(INDEX(Команды!$A$2:$AN$7500,MATCH(AZ$3,Команды!$A$2:$A$7500,0),$E74+2)=Команды!$AJ$15,TRUE,FALSE),IF(INDEX(Команды!$A$2:$AN$7500,MATCH(AZ$3,Команды!$A$2:$A$7500,0),$E74+2)=Команды!$AJ$16,TRUE,FALSE),,IF(INDEX(Команды!$A$2:$AN$7500,MATCH(AZ$3,Команды!$A$2:$A$7500,0),$E74+2)=Команды!$AJ$17,TRUE,FALSE),,IF(INDEX(Команды!$A$2:$AN$7500,MATCH(AZ$3,Команды!$A$2:$A$7500,0),$E74+2)=Команды!$AJ$18,TRUE,FALSE),,IF(INDEX(Команды!$A$2:$AN$7500,MATCH(AZ$3,Команды!$A$2:$A$7500,0),$E74+2)=Команды!$AJ$19,TRUE,FALSE)),INDEX(Команды!$AJ$2:$AK$19,MATCH(INDEX(Команды!$A$2:$AN$7500,MATCH(AZ$3,Команды!$A$2:$A$7500,0),$E74+2),Команды!$AJ$2:$AJ$19,0),2),0)</f>
        <v>0.3125</v>
      </c>
      <c r="BA74" s="175">
        <f>IF(OR(IF(INDEX(Команды!$A$2:$AN$7500,MATCH(AZ$3,Команды!$A$2:$A$7500,0),$E74+2)=Команды!$AJ$2,TRUE,FALSE),IF(INDEX(Команды!$A$2:$AN$7500,MATCH(AZ$3,Команды!$A$2:$A$7500,0),$E74+2)=Команды!$AJ$3,TRUE,FALSE),IF(INDEX(Команды!$A$2:$AN$7500,MATCH(AZ$3,Команды!$A$2:$A$7500,0),$E74+2)=Команды!$AJ$4,TRUE,FALSE),IF(INDEX(Команды!$A$2:$AN$7500,MATCH(AZ$3,Команды!$A$2:$A$7500,0),$E74+2)=Команды!$AJ$5,TRUE,FALSE),IF(INDEX(Команды!$A$2:$AN$7500,MATCH(AZ$3,Команды!$A$2:$A$7500,0),$E74+2)=Команды!$AJ$6,TRUE,FALSE),IF(INDEX(Команды!$A$2:$AN$7500,MATCH(AZ$3,Команды!$A$2:$A$7500,0),$E74+2)=Команды!$AJ$7,TRUE,FALSE),IF(INDEX(Команды!$A$2:$AN$7500,MATCH(AZ$3,Команды!$A$2:$A$7500,0),$E74+2)=Команды!$AJ$8,TRUE,FALSE),IF(INDEX(Команды!$A$2:$AN$7500,MATCH(AZ$3,Команды!$A$2:$A$7500,0),$E74+2)=Команды!$AJ$9,TRUE,FALSE),IF(INDEX(Команды!$A$2:$AN$7500,MATCH(AZ$3,Команды!$A$2:$A$7500,0),$E74+2)=Команды!$AJ$10,TRUE,FALSE),IF(INDEX(Команды!$A$2:$AN$7500,MATCH(AZ$3,Команды!$A$2:$A$7500,0),$E74+2)=Команды!$AJ$11,TRUE,FALSE),IF(INDEX(Команды!$A$2:$AN$7500,MATCH(AZ$3,Команды!$A$2:$A$7500,0),$E74+2)=Команды!$AJ$12,TRUE,FALSE),IF(INDEX(Команды!$A$2:$AN$7500,MATCH(AZ$3,Команды!$A$2:$A$7500,0),$E74+2)=Команды!$AJ$13,TRUE,FALSE),IF(INDEX(Команды!$A$2:$AN$7500,MATCH(AZ$3,Команды!$A$2:$A$7500,0),$E74+2)=Команды!$AJ$14,TRUE,FALSE),IF(INDEX(Команды!$A$2:$AN$7500,MATCH(AZ$3,Команды!$A$2:$A$7500,0),$E74+2)=Команды!$AJ$15,TRUE,FALSE),IF(INDEX(Команды!$A$2:$AN$7500,MATCH(AZ$3,Команды!$A$2:$A$7500,0),$E74+2)=Команды!$AJ$16,TRUE,FALSE),IF(INDEX(Команды!$A$2:$AN$7500,MATCH(AZ$3,Команды!$A$2:$A$7500,0),$E74+2)=Команды!$AJ$17,TRUE,FALSE),IF(INDEX(Команды!$A$2:$AN$7500,MATCH(AZ$3,Команды!$A$2:$A$7500,0),$E74+2)=Команды!$AJ$18,TRUE,FALSE),IF(INDEX(Команды!$A$2:$AN$7500,MATCH(AZ$3,Команды!$A$2:$A$7500,0),$E74+2)=Команды!$AJ$19,TRUE,FALSE)),INDEX(Команды!$AJ$2:$AL$19,MATCH(INDEX(Команды!$A$2:$AN$7500,MATCH(AZ$3,Команды!$A$2:$A$7500,0),$E74+2),Команды!$AJ$2:$AJ$19,0),3),0)</f>
        <v>0.6875</v>
      </c>
      <c r="BB74" s="342"/>
      <c r="BC74" s="174">
        <f>IF(OR(IF(INDEX(Команды!$A$2:$AN$7500,MATCH(BC$3,Команды!$A$2:$A$7500,0),$E74+2)=Команды!$AJ$2,TRUE,FALSE),IF(INDEX(Команды!$A$2:$AN$7500,MATCH(BC$3,Команды!$A$2:$A$7500,0),$E74+2)=Команды!$AJ$3,TRUE,FALSE),IF(INDEX(Команды!$A$2:$AN$7500,MATCH(BC$3,Команды!$A$2:$A$7500,0),$E74+2)=Команды!$AJ$4,TRUE,FALSE),IF(INDEX(Команды!$A$2:$AN$7500,MATCH(BC$3,Команды!$A$2:$A$7500,0),$E74+2)=Команды!$AJ$5,TRUE,FALSE),IF(INDEX(Команды!$A$2:$AN$7500,MATCH(BC$3,Команды!$A$2:$A$7500,0),$E74+2)=Команды!$AJ$6,TRUE,FALSE),IF(INDEX(Команды!$A$2:$AN$7500,MATCH(BC$3,Команды!$A$2:$A$7500,0),$E74+2)=Команды!$AJ$7,TRUE,FALSE),IF(INDEX(Команды!$A$2:$AN$7500,MATCH(BC$3,Команды!$A$2:$A$7500,0),$E74+2)=Команды!$AJ$8,TRUE,FALSE),IF(INDEX(Команды!$A$2:$AN$7500,MATCH(BC$3,Команды!$A$2:$A$7500,0),$E74+2)=Команды!$AJ$9,TRUE,FALSE),IF(INDEX(Команды!$A$2:$AN$7500,MATCH(BC$3,Команды!$A$2:$A$7500,0),$E74+2)=Команды!$AJ$10,TRUE,FALSE),IF(INDEX(Команды!$A$2:$AN$7500,MATCH(BC$3,Команды!$A$2:$A$7500,0),$E74+2)=Команды!$AJ$11,TRUE,FALSE),IF(INDEX(Команды!$A$2:$AN$7500,MATCH(BC$3,Команды!$A$2:$A$7500,0),$E74+2)=Команды!$AJ$12,TRUE,FALSE),IF(INDEX(Команды!$A$2:$AN$7500,MATCH(BC$3,Команды!$A$2:$A$7500,0),$E74+2)=Команды!$AJ$13,TRUE,FALSE),IF(INDEX(Команды!$A$2:$AN$7500,MATCH(BC$3,Команды!$A$2:$A$7500,0),$E74+2)=Команды!$AJ$14,TRUE,FALSE),IF(INDEX(Команды!$A$2:$AN$7500,MATCH(BC$3,Команды!$A$2:$A$7500,0),$E74+2)=Команды!$AJ$15,TRUE,FALSE),IF(INDEX(Команды!$A$2:$AN$7500,MATCH(BC$3,Команды!$A$2:$A$7500,0),$E74+2)=Команды!$AJ$16,TRUE,FALSE),,IF(INDEX(Команды!$A$2:$AN$7500,MATCH(BC$3,Команды!$A$2:$A$7500,0),$E74+2)=Команды!$AJ$17,TRUE,FALSE),,IF(INDEX(Команды!$A$2:$AN$7500,MATCH(BC$3,Команды!$A$2:$A$7500,0),$E74+2)=Команды!$AJ$18,TRUE,FALSE),,IF(INDEX(Команды!$A$2:$AN$7500,MATCH(BC$3,Команды!$A$2:$A$7500,0),$E74+2)=Команды!$AJ$19,TRUE,FALSE)),INDEX(Команды!$AJ$2:$AK$19,MATCH(INDEX(Команды!$A$2:$AN$7500,MATCH(BC$3,Команды!$A$2:$A$7500,0),$E74+2),Команды!$AJ$2:$AJ$19,0),2),0)</f>
        <v>0.3125</v>
      </c>
      <c r="BD74" s="175">
        <f>IF(OR(IF(INDEX(Команды!$A$2:$AN$7500,MATCH(BC$3,Команды!$A$2:$A$7500,0),$E74+2)=Команды!$AJ$2,TRUE,FALSE),IF(INDEX(Команды!$A$2:$AN$7500,MATCH(BC$3,Команды!$A$2:$A$7500,0),$E74+2)=Команды!$AJ$3,TRUE,FALSE),IF(INDEX(Команды!$A$2:$AN$7500,MATCH(BC$3,Команды!$A$2:$A$7500,0),$E74+2)=Команды!$AJ$4,TRUE,FALSE),IF(INDEX(Команды!$A$2:$AN$7500,MATCH(BC$3,Команды!$A$2:$A$7500,0),$E74+2)=Команды!$AJ$5,TRUE,FALSE),IF(INDEX(Команды!$A$2:$AN$7500,MATCH(BC$3,Команды!$A$2:$A$7500,0),$E74+2)=Команды!$AJ$6,TRUE,FALSE),IF(INDEX(Команды!$A$2:$AN$7500,MATCH(BC$3,Команды!$A$2:$A$7500,0),$E74+2)=Команды!$AJ$7,TRUE,FALSE),IF(INDEX(Команды!$A$2:$AN$7500,MATCH(BC$3,Команды!$A$2:$A$7500,0),$E74+2)=Команды!$AJ$8,TRUE,FALSE),IF(INDEX(Команды!$A$2:$AN$7500,MATCH(BC$3,Команды!$A$2:$A$7500,0),$E74+2)=Команды!$AJ$9,TRUE,FALSE),IF(INDEX(Команды!$A$2:$AN$7500,MATCH(BC$3,Команды!$A$2:$A$7500,0),$E74+2)=Команды!$AJ$10,TRUE,FALSE),IF(INDEX(Команды!$A$2:$AN$7500,MATCH(BC$3,Команды!$A$2:$A$7500,0),$E74+2)=Команды!$AJ$11,TRUE,FALSE),IF(INDEX(Команды!$A$2:$AN$7500,MATCH(BC$3,Команды!$A$2:$A$7500,0),$E74+2)=Команды!$AJ$12,TRUE,FALSE),IF(INDEX(Команды!$A$2:$AN$7500,MATCH(BC$3,Команды!$A$2:$A$7500,0),$E74+2)=Команды!$AJ$13,TRUE,FALSE),IF(INDEX(Команды!$A$2:$AN$7500,MATCH(BC$3,Команды!$A$2:$A$7500,0),$E74+2)=Команды!$AJ$14,TRUE,FALSE),IF(INDEX(Команды!$A$2:$AN$7500,MATCH(BC$3,Команды!$A$2:$A$7500,0),$E74+2)=Команды!$AJ$15,TRUE,FALSE),IF(INDEX(Команды!$A$2:$AN$7500,MATCH(BC$3,Команды!$A$2:$A$7500,0),$E74+2)=Команды!$AJ$16,TRUE,FALSE),IF(INDEX(Команды!$A$2:$AN$7500,MATCH(BC$3,Команды!$A$2:$A$7500,0),$E74+2)=Команды!$AJ$17,TRUE,FALSE),IF(INDEX(Команды!$A$2:$AN$7500,MATCH(BC$3,Команды!$A$2:$A$7500,0),$E74+2)=Команды!$AJ$18,TRUE,FALSE),IF(INDEX(Команды!$A$2:$AN$7500,MATCH(BC$3,Команды!$A$2:$A$7500,0),$E74+2)=Команды!$AJ$19,TRUE,FALSE)),INDEX(Команды!$AJ$2:$AL$19,MATCH(INDEX(Команды!$A$2:$AN$7500,MATCH(BC$3,Команды!$A$2:$A$7500,0),$E74+2),Команды!$AJ$2:$AJ$19,0),3),0)</f>
        <v>0.6875</v>
      </c>
      <c r="BE74" s="342"/>
      <c r="BF74" s="174">
        <f>IF(OR(IF(INDEX(Команды!$A$2:$AN$7500,MATCH(BF$3,Команды!$A$2:$A$7500,0),$E74+2)=Команды!$AJ$2,TRUE,FALSE),IF(INDEX(Команды!$A$2:$AN$7500,MATCH(BF$3,Команды!$A$2:$A$7500,0),$E74+2)=Команды!$AJ$3,TRUE,FALSE),IF(INDEX(Команды!$A$2:$AN$7500,MATCH(BF$3,Команды!$A$2:$A$7500,0),$E74+2)=Команды!$AJ$4,TRUE,FALSE),IF(INDEX(Команды!$A$2:$AN$7500,MATCH(BF$3,Команды!$A$2:$A$7500,0),$E74+2)=Команды!$AJ$5,TRUE,FALSE),IF(INDEX(Команды!$A$2:$AN$7500,MATCH(BF$3,Команды!$A$2:$A$7500,0),$E74+2)=Команды!$AJ$6,TRUE,FALSE),IF(INDEX(Команды!$A$2:$AN$7500,MATCH(BF$3,Команды!$A$2:$A$7500,0),$E74+2)=Команды!$AJ$7,TRUE,FALSE),IF(INDEX(Команды!$A$2:$AN$7500,MATCH(BF$3,Команды!$A$2:$A$7500,0),$E74+2)=Команды!$AJ$8,TRUE,FALSE),IF(INDEX(Команды!$A$2:$AN$7500,MATCH(BF$3,Команды!$A$2:$A$7500,0),$E74+2)=Команды!$AJ$9,TRUE,FALSE),IF(INDEX(Команды!$A$2:$AN$7500,MATCH(BF$3,Команды!$A$2:$A$7500,0),$E74+2)=Команды!$AJ$10,TRUE,FALSE),IF(INDEX(Команды!$A$2:$AN$7500,MATCH(BF$3,Команды!$A$2:$A$7500,0),$E74+2)=Команды!$AJ$11,TRUE,FALSE),IF(INDEX(Команды!$A$2:$AN$7500,MATCH(BF$3,Команды!$A$2:$A$7500,0),$E74+2)=Команды!$AJ$12,TRUE,FALSE),IF(INDEX(Команды!$A$2:$AN$7500,MATCH(BF$3,Команды!$A$2:$A$7500,0),$E74+2)=Команды!$AJ$13,TRUE,FALSE),IF(INDEX(Команды!$A$2:$AN$7500,MATCH(BF$3,Команды!$A$2:$A$7500,0),$E74+2)=Команды!$AJ$14,TRUE,FALSE),IF(INDEX(Команды!$A$2:$AN$7500,MATCH(BF$3,Команды!$A$2:$A$7500,0),$E74+2)=Команды!$AJ$15,TRUE,FALSE),IF(INDEX(Команды!$A$2:$AN$7500,MATCH(BF$3,Команды!$A$2:$A$7500,0),$E74+2)=Команды!$AJ$16,TRUE,FALSE),,IF(INDEX(Команды!$A$2:$AN$7500,MATCH(BF$3,Команды!$A$2:$A$7500,0),$E74+2)=Команды!$AJ$17,TRUE,FALSE),,IF(INDEX(Команды!$A$2:$AN$7500,MATCH(BF$3,Команды!$A$2:$A$7500,0),$E74+2)=Команды!$AJ$18,TRUE,FALSE),,IF(INDEX(Команды!$A$2:$AN$7500,MATCH(BF$3,Команды!$A$2:$A$7500,0),$E74+2)=Команды!$AJ$19,TRUE,FALSE)),INDEX(Команды!$AJ$2:$AK$19,MATCH(INDEX(Команды!$A$2:$AN$7500,MATCH(BF$3,Команды!$A$2:$A$7500,0),$E74+2),Команды!$AJ$2:$AJ$19,0),2),0)</f>
        <v>0.45833333333333331</v>
      </c>
      <c r="BG74" s="175">
        <f>IF(OR(IF(INDEX(Команды!$A$2:$AN$7500,MATCH(BF$3,Команды!$A$2:$A$7500,0),$E74+2)=Команды!$AJ$2,TRUE,FALSE),IF(INDEX(Команды!$A$2:$AN$7500,MATCH(BF$3,Команды!$A$2:$A$7500,0),$E74+2)=Команды!$AJ$3,TRUE,FALSE),IF(INDEX(Команды!$A$2:$AN$7500,MATCH(BF$3,Команды!$A$2:$A$7500,0),$E74+2)=Команды!$AJ$4,TRUE,FALSE),IF(INDEX(Команды!$A$2:$AN$7500,MATCH(BF$3,Команды!$A$2:$A$7500,0),$E74+2)=Команды!$AJ$5,TRUE,FALSE),IF(INDEX(Команды!$A$2:$AN$7500,MATCH(BF$3,Команды!$A$2:$A$7500,0),$E74+2)=Команды!$AJ$6,TRUE,FALSE),IF(INDEX(Команды!$A$2:$AN$7500,MATCH(BF$3,Команды!$A$2:$A$7500,0),$E74+2)=Команды!$AJ$7,TRUE,FALSE),IF(INDEX(Команды!$A$2:$AN$7500,MATCH(BF$3,Команды!$A$2:$A$7500,0),$E74+2)=Команды!$AJ$8,TRUE,FALSE),IF(INDEX(Команды!$A$2:$AN$7500,MATCH(BF$3,Команды!$A$2:$A$7500,0),$E74+2)=Команды!$AJ$9,TRUE,FALSE),IF(INDEX(Команды!$A$2:$AN$7500,MATCH(BF$3,Команды!$A$2:$A$7500,0),$E74+2)=Команды!$AJ$10,TRUE,FALSE),IF(INDEX(Команды!$A$2:$AN$7500,MATCH(BF$3,Команды!$A$2:$A$7500,0),$E74+2)=Команды!$AJ$11,TRUE,FALSE),IF(INDEX(Команды!$A$2:$AN$7500,MATCH(BF$3,Команды!$A$2:$A$7500,0),$E74+2)=Команды!$AJ$12,TRUE,FALSE),IF(INDEX(Команды!$A$2:$AN$7500,MATCH(BF$3,Команды!$A$2:$A$7500,0),$E74+2)=Команды!$AJ$13,TRUE,FALSE),IF(INDEX(Команды!$A$2:$AN$7500,MATCH(BF$3,Команды!$A$2:$A$7500,0),$E74+2)=Команды!$AJ$14,TRUE,FALSE),IF(INDEX(Команды!$A$2:$AN$7500,MATCH(BF$3,Команды!$A$2:$A$7500,0),$E74+2)=Команды!$AJ$15,TRUE,FALSE),IF(INDEX(Команды!$A$2:$AN$7500,MATCH(BF$3,Команды!$A$2:$A$7500,0),$E74+2)=Команды!$AJ$16,TRUE,FALSE),IF(INDEX(Команды!$A$2:$AN$7500,MATCH(BF$3,Команды!$A$2:$A$7500,0),$E74+2)=Команды!$AJ$17,TRUE,FALSE),IF(INDEX(Команды!$A$2:$AN$7500,MATCH(BF$3,Команды!$A$2:$A$7500,0),$E74+2)=Команды!$AJ$18,TRUE,FALSE),IF(INDEX(Команды!$A$2:$AN$7500,MATCH(BF$3,Команды!$A$2:$A$7500,0),$E74+2)=Команды!$AJ$19,TRUE,FALSE)),INDEX(Команды!$AJ$2:$AL$19,MATCH(INDEX(Команды!$A$2:$AN$7500,MATCH(BF$3,Команды!$A$2:$A$7500,0),$E74+2),Команды!$AJ$2:$AJ$19,0),3),0)</f>
        <v>0.83333333333333337</v>
      </c>
      <c r="BH74" s="342"/>
      <c r="BI74" s="174">
        <f>IF(OR(IF(INDEX(Команды!$A$2:$AN$7500,MATCH(BI$3,Команды!$A$2:$A$7500,0),$E74+2)=Команды!$AJ$2,TRUE,FALSE),IF(INDEX(Команды!$A$2:$AN$7500,MATCH(BI$3,Команды!$A$2:$A$7500,0),$E74+2)=Команды!$AJ$3,TRUE,FALSE),IF(INDEX(Команды!$A$2:$AN$7500,MATCH(BI$3,Команды!$A$2:$A$7500,0),$E74+2)=Команды!$AJ$4,TRUE,FALSE),IF(INDEX(Команды!$A$2:$AN$7500,MATCH(BI$3,Команды!$A$2:$A$7500,0),$E74+2)=Команды!$AJ$5,TRUE,FALSE),IF(INDEX(Команды!$A$2:$AN$7500,MATCH(BI$3,Команды!$A$2:$A$7500,0),$E74+2)=Команды!$AJ$6,TRUE,FALSE),IF(INDEX(Команды!$A$2:$AN$7500,MATCH(BI$3,Команды!$A$2:$A$7500,0),$E74+2)=Команды!$AJ$7,TRUE,FALSE),IF(INDEX(Команды!$A$2:$AN$7500,MATCH(BI$3,Команды!$A$2:$A$7500,0),$E74+2)=Команды!$AJ$8,TRUE,FALSE),IF(INDEX(Команды!$A$2:$AN$7500,MATCH(BI$3,Команды!$A$2:$A$7500,0),$E74+2)=Команды!$AJ$9,TRUE,FALSE),IF(INDEX(Команды!$A$2:$AN$7500,MATCH(BI$3,Команды!$A$2:$A$7500,0),$E74+2)=Команды!$AJ$10,TRUE,FALSE),IF(INDEX(Команды!$A$2:$AN$7500,MATCH(BI$3,Команды!$A$2:$A$7500,0),$E74+2)=Команды!$AJ$11,TRUE,FALSE),IF(INDEX(Команды!$A$2:$AN$7500,MATCH(BI$3,Команды!$A$2:$A$7500,0),$E74+2)=Команды!$AJ$12,TRUE,FALSE),IF(INDEX(Команды!$A$2:$AN$7500,MATCH(BI$3,Команды!$A$2:$A$7500,0),$E74+2)=Команды!$AJ$13,TRUE,FALSE),IF(INDEX(Команды!$A$2:$AN$7500,MATCH(BI$3,Команды!$A$2:$A$7500,0),$E74+2)=Команды!$AJ$14,TRUE,FALSE),IF(INDEX(Команды!$A$2:$AN$7500,MATCH(BI$3,Команды!$A$2:$A$7500,0),$E74+2)=Команды!$AJ$15,TRUE,FALSE),IF(INDEX(Команды!$A$2:$AN$7500,MATCH(BI$3,Команды!$A$2:$A$7500,0),$E74+2)=Команды!$AJ$16,TRUE,FALSE),,IF(INDEX(Команды!$A$2:$AN$7500,MATCH(BI$3,Команды!$A$2:$A$7500,0),$E74+2)=Команды!$AJ$17,TRUE,FALSE),,IF(INDEX(Команды!$A$2:$AN$7500,MATCH(BI$3,Команды!$A$2:$A$7500,0),$E74+2)=Команды!$AJ$18,TRUE,FALSE),,IF(INDEX(Команды!$A$2:$AN$7500,MATCH(BI$3,Команды!$A$2:$A$7500,0),$E74+2)=Команды!$AJ$19,TRUE,FALSE)),INDEX(Команды!$AJ$2:$AK$19,MATCH(INDEX(Команды!$A$2:$AN$7500,MATCH(BI$3,Команды!$A$2:$A$7500,0),$E74+2),Команды!$AJ$2:$AJ$19,0),2),0)</f>
        <v>0.5</v>
      </c>
      <c r="BJ74" s="175">
        <f>IF(OR(IF(INDEX(Команды!$A$2:$AN$7500,MATCH(BI$3,Команды!$A$2:$A$7500,0),$E74+2)=Команды!$AJ$2,TRUE,FALSE),IF(INDEX(Команды!$A$2:$AN$7500,MATCH(BI$3,Команды!$A$2:$A$7500,0),$E74+2)=Команды!$AJ$3,TRUE,FALSE),IF(INDEX(Команды!$A$2:$AN$7500,MATCH(BI$3,Команды!$A$2:$A$7500,0),$E74+2)=Команды!$AJ$4,TRUE,FALSE),IF(INDEX(Команды!$A$2:$AN$7500,MATCH(BI$3,Команды!$A$2:$A$7500,0),$E74+2)=Команды!$AJ$5,TRUE,FALSE),IF(INDEX(Команды!$A$2:$AN$7500,MATCH(BI$3,Команды!$A$2:$A$7500,0),$E74+2)=Команды!$AJ$6,TRUE,FALSE),IF(INDEX(Команды!$A$2:$AN$7500,MATCH(BI$3,Команды!$A$2:$A$7500,0),$E74+2)=Команды!$AJ$7,TRUE,FALSE),IF(INDEX(Команды!$A$2:$AN$7500,MATCH(BI$3,Команды!$A$2:$A$7500,0),$E74+2)=Команды!$AJ$8,TRUE,FALSE),IF(INDEX(Команды!$A$2:$AN$7500,MATCH(BI$3,Команды!$A$2:$A$7500,0),$E74+2)=Команды!$AJ$9,TRUE,FALSE),IF(INDEX(Команды!$A$2:$AN$7500,MATCH(BI$3,Команды!$A$2:$A$7500,0),$E74+2)=Команды!$AJ$10,TRUE,FALSE),IF(INDEX(Команды!$A$2:$AN$7500,MATCH(BI$3,Команды!$A$2:$A$7500,0),$E74+2)=Команды!$AJ$11,TRUE,FALSE),IF(INDEX(Команды!$A$2:$AN$7500,MATCH(BI$3,Команды!$A$2:$A$7500,0),$E74+2)=Команды!$AJ$12,TRUE,FALSE),IF(INDEX(Команды!$A$2:$AN$7500,MATCH(BI$3,Команды!$A$2:$A$7500,0),$E74+2)=Команды!$AJ$13,TRUE,FALSE),IF(INDEX(Команды!$A$2:$AN$7500,MATCH(BI$3,Команды!$A$2:$A$7500,0),$E74+2)=Команды!$AJ$14,TRUE,FALSE),IF(INDEX(Команды!$A$2:$AN$7500,MATCH(BI$3,Команды!$A$2:$A$7500,0),$E74+2)=Команды!$AJ$15,TRUE,FALSE),IF(INDEX(Команды!$A$2:$AN$7500,MATCH(BI$3,Команды!$A$2:$A$7500,0),$E74+2)=Команды!$AJ$16,TRUE,FALSE),IF(INDEX(Команды!$A$2:$AN$7500,MATCH(BI$3,Команды!$A$2:$A$7500,0),$E74+2)=Команды!$AJ$17,TRUE,FALSE),IF(INDEX(Команды!$A$2:$AN$7500,MATCH(BI$3,Команды!$A$2:$A$7500,0),$E74+2)=Команды!$AJ$18,TRUE,FALSE),IF(INDEX(Команды!$A$2:$AN$7500,MATCH(BI$3,Команды!$A$2:$A$7500,0),$E74+2)=Команды!$AJ$19,TRUE,FALSE)),INDEX(Команды!$AJ$2:$AL$19,MATCH(INDEX(Команды!$A$2:$AN$7500,MATCH(BI$3,Команды!$A$2:$A$7500,0),$E74+2),Команды!$AJ$2:$AJ$19,0),3),0)</f>
        <v>0.875</v>
      </c>
      <c r="BK74" s="342"/>
      <c r="BL74" s="174" t="str">
        <f>IF(OR(IF(INDEX(Команды!$A$2:$AN$7500,MATCH(BL$3,Команды!$A$2:$A$7500,0),$E74+2)=Команды!$AJ$2,TRUE,FALSE),IF(INDEX(Команды!$A$2:$AN$7500,MATCH(BL$3,Команды!$A$2:$A$7500,0),$E74+2)=Команды!$AJ$3,TRUE,FALSE),IF(INDEX(Команды!$A$2:$AN$7500,MATCH(BL$3,Команды!$A$2:$A$7500,0),$E74+2)=Команды!$AJ$4,TRUE,FALSE),IF(INDEX(Команды!$A$2:$AN$7500,MATCH(BL$3,Команды!$A$2:$A$7500,0),$E74+2)=Команды!$AJ$5,TRUE,FALSE),IF(INDEX(Команды!$A$2:$AN$7500,MATCH(BL$3,Команды!$A$2:$A$7500,0),$E74+2)=Команды!$AJ$6,TRUE,FALSE),IF(INDEX(Команды!$A$2:$AN$7500,MATCH(BL$3,Команды!$A$2:$A$7500,0),$E74+2)=Команды!$AJ$7,TRUE,FALSE),IF(INDEX(Команды!$A$2:$AN$7500,MATCH(BL$3,Команды!$A$2:$A$7500,0),$E74+2)=Команды!$AJ$8,TRUE,FALSE),IF(INDEX(Команды!$A$2:$AN$7500,MATCH(BL$3,Команды!$A$2:$A$7500,0),$E74+2)=Команды!$AJ$9,TRUE,FALSE),IF(INDEX(Команды!$A$2:$AN$7500,MATCH(BL$3,Команды!$A$2:$A$7500,0),$E74+2)=Команды!$AJ$10,TRUE,FALSE),IF(INDEX(Команды!$A$2:$AN$7500,MATCH(BL$3,Команды!$A$2:$A$7500,0),$E74+2)=Команды!$AJ$11,TRUE,FALSE),IF(INDEX(Команды!$A$2:$AN$7500,MATCH(BL$3,Команды!$A$2:$A$7500,0),$E74+2)=Команды!$AJ$12,TRUE,FALSE),IF(INDEX(Команды!$A$2:$AN$7500,MATCH(BL$3,Команды!$A$2:$A$7500,0),$E74+2)=Команды!$AJ$13,TRUE,FALSE),IF(INDEX(Команды!$A$2:$AN$7500,MATCH(BL$3,Команды!$A$2:$A$7500,0),$E74+2)=Команды!$AJ$14,TRUE,FALSE),IF(INDEX(Команды!$A$2:$AN$7500,MATCH(BL$3,Команды!$A$2:$A$7500,0),$E74+2)=Команды!$AJ$15,TRUE,FALSE),IF(INDEX(Команды!$A$2:$AN$7500,MATCH(BL$3,Команды!$A$2:$A$7500,0),$E74+2)=Команды!$AJ$16,TRUE,FALSE),,IF(INDEX(Команды!$A$2:$AN$7500,MATCH(BL$3,Команды!$A$2:$A$7500,0),$E74+2)=Команды!$AJ$17,TRUE,FALSE),,IF(INDEX(Команды!$A$2:$AN$7500,MATCH(BL$3,Команды!$A$2:$A$7500,0),$E74+2)=Команды!$AJ$18,TRUE,FALSE),,IF(INDEX(Команды!$A$2:$AN$7500,MATCH(BL$3,Команды!$A$2:$A$7500,0),$E74+2)=Команды!$AJ$19,TRUE,FALSE)),INDEX(Команды!$AJ$2:$AK$19,MATCH(INDEX(Команды!$A$2:$AN$7500,MATCH(BL$3,Команды!$A$2:$A$7500,0),$E74+2),Команды!$AJ$2:$AJ$19,0),2),0)</f>
        <v>В</v>
      </c>
      <c r="BM74" s="175" t="str">
        <f>IF(OR(IF(INDEX(Команды!$A$2:$AN$7500,MATCH(BL$3,Команды!$A$2:$A$7500,0),$E74+2)=Команды!$AJ$2,TRUE,FALSE),IF(INDEX(Команды!$A$2:$AN$7500,MATCH(BL$3,Команды!$A$2:$A$7500,0),$E74+2)=Команды!$AJ$3,TRUE,FALSE),IF(INDEX(Команды!$A$2:$AN$7500,MATCH(BL$3,Команды!$A$2:$A$7500,0),$E74+2)=Команды!$AJ$4,TRUE,FALSE),IF(INDEX(Команды!$A$2:$AN$7500,MATCH(BL$3,Команды!$A$2:$A$7500,0),$E74+2)=Команды!$AJ$5,TRUE,FALSE),IF(INDEX(Команды!$A$2:$AN$7500,MATCH(BL$3,Команды!$A$2:$A$7500,0),$E74+2)=Команды!$AJ$6,TRUE,FALSE),IF(INDEX(Команды!$A$2:$AN$7500,MATCH(BL$3,Команды!$A$2:$A$7500,0),$E74+2)=Команды!$AJ$7,TRUE,FALSE),IF(INDEX(Команды!$A$2:$AN$7500,MATCH(BL$3,Команды!$A$2:$A$7500,0),$E74+2)=Команды!$AJ$8,TRUE,FALSE),IF(INDEX(Команды!$A$2:$AN$7500,MATCH(BL$3,Команды!$A$2:$A$7500,0),$E74+2)=Команды!$AJ$9,TRUE,FALSE),IF(INDEX(Команды!$A$2:$AN$7500,MATCH(BL$3,Команды!$A$2:$A$7500,0),$E74+2)=Команды!$AJ$10,TRUE,FALSE),IF(INDEX(Команды!$A$2:$AN$7500,MATCH(BL$3,Команды!$A$2:$A$7500,0),$E74+2)=Команды!$AJ$11,TRUE,FALSE),IF(INDEX(Команды!$A$2:$AN$7500,MATCH(BL$3,Команды!$A$2:$A$7500,0),$E74+2)=Команды!$AJ$12,TRUE,FALSE),IF(INDEX(Команды!$A$2:$AN$7500,MATCH(BL$3,Команды!$A$2:$A$7500,0),$E74+2)=Команды!$AJ$13,TRUE,FALSE),IF(INDEX(Команды!$A$2:$AN$7500,MATCH(BL$3,Команды!$A$2:$A$7500,0),$E74+2)=Команды!$AJ$14,TRUE,FALSE),IF(INDEX(Команды!$A$2:$AN$7500,MATCH(BL$3,Команды!$A$2:$A$7500,0),$E74+2)=Команды!$AJ$15,TRUE,FALSE),IF(INDEX(Команды!$A$2:$AN$7500,MATCH(BL$3,Команды!$A$2:$A$7500,0),$E74+2)=Команды!$AJ$16,TRUE,FALSE),IF(INDEX(Команды!$A$2:$AN$7500,MATCH(BL$3,Команды!$A$2:$A$7500,0),$E74+2)=Команды!$AJ$17,TRUE,FALSE),IF(INDEX(Команды!$A$2:$AN$7500,MATCH(BL$3,Команды!$A$2:$A$7500,0),$E74+2)=Команды!$AJ$18,TRUE,FALSE),IF(INDEX(Команды!$A$2:$AN$7500,MATCH(BL$3,Команды!$A$2:$A$7500,0),$E74+2)=Команды!$AJ$19,TRUE,FALSE)),INDEX(Команды!$AJ$2:$AL$19,MATCH(INDEX(Команды!$A$2:$AN$7500,MATCH(BL$3,Команды!$A$2:$A$7500,0),$E74+2),Команды!$AJ$2:$AJ$19,0),3),0)</f>
        <v>В</v>
      </c>
      <c r="BN74" s="342"/>
      <c r="BO74" s="174" t="str">
        <f>IF(OR(IF(INDEX(Команды!$A$2:$AN$7500,MATCH(BO$3,Команды!$A$2:$A$7500,0),$E74+2)=Команды!$AJ$2,TRUE,FALSE),IF(INDEX(Команды!$A$2:$AN$7500,MATCH(BO$3,Команды!$A$2:$A$7500,0),$E74+2)=Команды!$AJ$3,TRUE,FALSE),IF(INDEX(Команды!$A$2:$AN$7500,MATCH(BO$3,Команды!$A$2:$A$7500,0),$E74+2)=Команды!$AJ$4,TRUE,FALSE),IF(INDEX(Команды!$A$2:$AN$7500,MATCH(BO$3,Команды!$A$2:$A$7500,0),$E74+2)=Команды!$AJ$5,TRUE,FALSE),IF(INDEX(Команды!$A$2:$AN$7500,MATCH(BO$3,Команды!$A$2:$A$7500,0),$E74+2)=Команды!$AJ$6,TRUE,FALSE),IF(INDEX(Команды!$A$2:$AN$7500,MATCH(BO$3,Команды!$A$2:$A$7500,0),$E74+2)=Команды!$AJ$7,TRUE,FALSE),IF(INDEX(Команды!$A$2:$AN$7500,MATCH(BO$3,Команды!$A$2:$A$7500,0),$E74+2)=Команды!$AJ$8,TRUE,FALSE),IF(INDEX(Команды!$A$2:$AN$7500,MATCH(BO$3,Команды!$A$2:$A$7500,0),$E74+2)=Команды!$AJ$9,TRUE,FALSE),IF(INDEX(Команды!$A$2:$AN$7500,MATCH(BO$3,Команды!$A$2:$A$7500,0),$E74+2)=Команды!$AJ$10,TRUE,FALSE),IF(INDEX(Команды!$A$2:$AN$7500,MATCH(BO$3,Команды!$A$2:$A$7500,0),$E74+2)=Команды!$AJ$11,TRUE,FALSE),IF(INDEX(Команды!$A$2:$AN$7500,MATCH(BO$3,Команды!$A$2:$A$7500,0),$E74+2)=Команды!$AJ$12,TRUE,FALSE),IF(INDEX(Команды!$A$2:$AN$7500,MATCH(BO$3,Команды!$A$2:$A$7500,0),$E74+2)=Команды!$AJ$13,TRUE,FALSE),IF(INDEX(Команды!$A$2:$AN$7500,MATCH(BO$3,Команды!$A$2:$A$7500,0),$E74+2)=Команды!$AJ$14,TRUE,FALSE),IF(INDEX(Команды!$A$2:$AN$7500,MATCH(BO$3,Команды!$A$2:$A$7500,0),$E74+2)=Команды!$AJ$15,TRUE,FALSE),IF(INDEX(Команды!$A$2:$AN$7500,MATCH(BO$3,Команды!$A$2:$A$7500,0),$E74+2)=Команды!$AJ$16,TRUE,FALSE),,IF(INDEX(Команды!$A$2:$AN$7500,MATCH(BO$3,Команды!$A$2:$A$7500,0),$E74+2)=Команды!$AJ$17,TRUE,FALSE),,IF(INDEX(Команды!$A$2:$AN$7500,MATCH(BO$3,Команды!$A$2:$A$7500,0),$E74+2)=Команды!$AJ$18,TRUE,FALSE),,IF(INDEX(Команды!$A$2:$AN$7500,MATCH(BO$3,Команды!$A$2:$A$7500,0),$E74+2)=Команды!$AJ$19,TRUE,FALSE)),INDEX(Команды!$AJ$2:$AK$19,MATCH(INDEX(Команды!$A$2:$AN$7500,MATCH(BO$3,Команды!$A$2:$A$7500,0),$E74+2),Команды!$AJ$2:$AJ$19,0),2),0)</f>
        <v>В</v>
      </c>
      <c r="BP74" s="175" t="str">
        <f>IF(OR(IF(INDEX(Команды!$A$2:$AN$7500,MATCH(BO$3,Команды!$A$2:$A$7500,0),$E74+2)=Команды!$AJ$2,TRUE,FALSE),IF(INDEX(Команды!$A$2:$AN$7500,MATCH(BO$3,Команды!$A$2:$A$7500,0),$E74+2)=Команды!$AJ$3,TRUE,FALSE),IF(INDEX(Команды!$A$2:$AN$7500,MATCH(BO$3,Команды!$A$2:$A$7500,0),$E74+2)=Команды!$AJ$4,TRUE,FALSE),IF(INDEX(Команды!$A$2:$AN$7500,MATCH(BO$3,Команды!$A$2:$A$7500,0),$E74+2)=Команды!$AJ$5,TRUE,FALSE),IF(INDEX(Команды!$A$2:$AN$7500,MATCH(BO$3,Команды!$A$2:$A$7500,0),$E74+2)=Команды!$AJ$6,TRUE,FALSE),IF(INDEX(Команды!$A$2:$AN$7500,MATCH(BO$3,Команды!$A$2:$A$7500,0),$E74+2)=Команды!$AJ$7,TRUE,FALSE),IF(INDEX(Команды!$A$2:$AN$7500,MATCH(BO$3,Команды!$A$2:$A$7500,0),$E74+2)=Команды!$AJ$8,TRUE,FALSE),IF(INDEX(Команды!$A$2:$AN$7500,MATCH(BO$3,Команды!$A$2:$A$7500,0),$E74+2)=Команды!$AJ$9,TRUE,FALSE),IF(INDEX(Команды!$A$2:$AN$7500,MATCH(BO$3,Команды!$A$2:$A$7500,0),$E74+2)=Команды!$AJ$10,TRUE,FALSE),IF(INDEX(Команды!$A$2:$AN$7500,MATCH(BO$3,Команды!$A$2:$A$7500,0),$E74+2)=Команды!$AJ$11,TRUE,FALSE),IF(INDEX(Команды!$A$2:$AN$7500,MATCH(BO$3,Команды!$A$2:$A$7500,0),$E74+2)=Команды!$AJ$12,TRUE,FALSE),IF(INDEX(Команды!$A$2:$AN$7500,MATCH(BO$3,Команды!$A$2:$A$7500,0),$E74+2)=Команды!$AJ$13,TRUE,FALSE),IF(INDEX(Команды!$A$2:$AN$7500,MATCH(BO$3,Команды!$A$2:$A$7500,0),$E74+2)=Команды!$AJ$14,TRUE,FALSE),IF(INDEX(Команды!$A$2:$AN$7500,MATCH(BO$3,Команды!$A$2:$A$7500,0),$E74+2)=Команды!$AJ$15,TRUE,FALSE),IF(INDEX(Команды!$A$2:$AN$7500,MATCH(BO$3,Команды!$A$2:$A$7500,0),$E74+2)=Команды!$AJ$16,TRUE,FALSE),IF(INDEX(Команды!$A$2:$AN$7500,MATCH(BO$3,Команды!$A$2:$A$7500,0),$E74+2)=Команды!$AJ$17,TRUE,FALSE),IF(INDEX(Команды!$A$2:$AN$7500,MATCH(BO$3,Команды!$A$2:$A$7500,0),$E74+2)=Команды!$AJ$18,TRUE,FALSE),IF(INDEX(Команды!$A$2:$AN$7500,MATCH(BO$3,Команды!$A$2:$A$7500,0),$E74+2)=Команды!$AJ$19,TRUE,FALSE)),INDEX(Команды!$AJ$2:$AL$19,MATCH(INDEX(Команды!$A$2:$AN$7500,MATCH(BO$3,Команды!$A$2:$A$7500,0),$E74+2),Команды!$AJ$2:$AJ$19,0),3),0)</f>
        <v>В</v>
      </c>
      <c r="BQ74" s="342"/>
      <c r="BR74" s="174">
        <f>IF(OR(IF(INDEX(Команды!$A$2:$AN$7500,MATCH(BR$3,Команды!$A$2:$A$7500,0),$E74+2)=Команды!$AJ$2,TRUE,FALSE),IF(INDEX(Команды!$A$2:$AN$7500,MATCH(BR$3,Команды!$A$2:$A$7500,0),$E74+2)=Команды!$AJ$3,TRUE,FALSE),IF(INDEX(Команды!$A$2:$AN$7500,MATCH(BR$3,Команды!$A$2:$A$7500,0),$E74+2)=Команды!$AJ$4,TRUE,FALSE),IF(INDEX(Команды!$A$2:$AN$7500,MATCH(BR$3,Команды!$A$2:$A$7500,0),$E74+2)=Команды!$AJ$5,TRUE,FALSE),IF(INDEX(Команды!$A$2:$AN$7500,MATCH(BR$3,Команды!$A$2:$A$7500,0),$E74+2)=Команды!$AJ$6,TRUE,FALSE),IF(INDEX(Команды!$A$2:$AN$7500,MATCH(BR$3,Команды!$A$2:$A$7500,0),$E74+2)=Команды!$AJ$7,TRUE,FALSE),IF(INDEX(Команды!$A$2:$AN$7500,MATCH(BR$3,Команды!$A$2:$A$7500,0),$E74+2)=Команды!$AJ$8,TRUE,FALSE),IF(INDEX(Команды!$A$2:$AN$7500,MATCH(BR$3,Команды!$A$2:$A$7500,0),$E74+2)=Команды!$AJ$9,TRUE,FALSE),IF(INDEX(Команды!$A$2:$AN$7500,MATCH(BR$3,Команды!$A$2:$A$7500,0),$E74+2)=Команды!$AJ$10,TRUE,FALSE),IF(INDEX(Команды!$A$2:$AN$7500,MATCH(BR$3,Команды!$A$2:$A$7500,0),$E74+2)=Команды!$AJ$11,TRUE,FALSE),IF(INDEX(Команды!$A$2:$AN$7500,MATCH(BR$3,Команды!$A$2:$A$7500,0),$E74+2)=Команды!$AJ$12,TRUE,FALSE),IF(INDEX(Команды!$A$2:$AN$7500,MATCH(BR$3,Команды!$A$2:$A$7500,0),$E74+2)=Команды!$AJ$13,TRUE,FALSE),IF(INDEX(Команды!$A$2:$AN$7500,MATCH(BR$3,Команды!$A$2:$A$7500,0),$E74+2)=Команды!$AJ$14,TRUE,FALSE),IF(INDEX(Команды!$A$2:$AN$7500,MATCH(BR$3,Команды!$A$2:$A$7500,0),$E74+2)=Команды!$AJ$15,TRUE,FALSE),IF(INDEX(Команды!$A$2:$AN$7500,MATCH(BR$3,Команды!$A$2:$A$7500,0),$E74+2)=Команды!$AJ$16,TRUE,FALSE),,IF(INDEX(Команды!$A$2:$AN$7500,MATCH(BR$3,Команды!$A$2:$A$7500,0),$E74+2)=Команды!$AJ$17,TRUE,FALSE),,IF(INDEX(Команды!$A$2:$AN$7500,MATCH(BR$3,Команды!$A$2:$A$7500,0),$E74+2)=Команды!$AJ$18,TRUE,FALSE),,IF(INDEX(Команды!$A$2:$AN$7500,MATCH(BR$3,Команды!$A$2:$A$7500,0),$E74+2)=Команды!$AJ$19,TRUE,FALSE)),INDEX(Команды!$AJ$2:$AK$19,MATCH(INDEX(Команды!$A$2:$AN$7500,MATCH(BR$3,Команды!$A$2:$A$7500,0),$E74+2),Команды!$AJ$2:$AJ$19,0),2),0)</f>
        <v>0.3125</v>
      </c>
      <c r="BS74" s="175">
        <f>IF(OR(IF(INDEX(Команды!$A$2:$AN$7500,MATCH(BR$3,Команды!$A$2:$A$7500,0),$E74+2)=Команды!$AJ$2,TRUE,FALSE),IF(INDEX(Команды!$A$2:$AN$7500,MATCH(BR$3,Команды!$A$2:$A$7500,0),$E74+2)=Команды!$AJ$3,TRUE,FALSE),IF(INDEX(Команды!$A$2:$AN$7500,MATCH(BR$3,Команды!$A$2:$A$7500,0),$E74+2)=Команды!$AJ$4,TRUE,FALSE),IF(INDEX(Команды!$A$2:$AN$7500,MATCH(BR$3,Команды!$A$2:$A$7500,0),$E74+2)=Команды!$AJ$5,TRUE,FALSE),IF(INDEX(Команды!$A$2:$AN$7500,MATCH(BR$3,Команды!$A$2:$A$7500,0),$E74+2)=Команды!$AJ$6,TRUE,FALSE),IF(INDEX(Команды!$A$2:$AN$7500,MATCH(BR$3,Команды!$A$2:$A$7500,0),$E74+2)=Команды!$AJ$7,TRUE,FALSE),IF(INDEX(Команды!$A$2:$AN$7500,MATCH(BR$3,Команды!$A$2:$A$7500,0),$E74+2)=Команды!$AJ$8,TRUE,FALSE),IF(INDEX(Команды!$A$2:$AN$7500,MATCH(BR$3,Команды!$A$2:$A$7500,0),$E74+2)=Команды!$AJ$9,TRUE,FALSE),IF(INDEX(Команды!$A$2:$AN$7500,MATCH(BR$3,Команды!$A$2:$A$7500,0),$E74+2)=Команды!$AJ$10,TRUE,FALSE),IF(INDEX(Команды!$A$2:$AN$7500,MATCH(BR$3,Команды!$A$2:$A$7500,0),$E74+2)=Команды!$AJ$11,TRUE,FALSE),IF(INDEX(Команды!$A$2:$AN$7500,MATCH(BR$3,Команды!$A$2:$A$7500,0),$E74+2)=Команды!$AJ$12,TRUE,FALSE),IF(INDEX(Команды!$A$2:$AN$7500,MATCH(BR$3,Команды!$A$2:$A$7500,0),$E74+2)=Команды!$AJ$13,TRUE,FALSE),IF(INDEX(Команды!$A$2:$AN$7500,MATCH(BR$3,Команды!$A$2:$A$7500,0),$E74+2)=Команды!$AJ$14,TRUE,FALSE),IF(INDEX(Команды!$A$2:$AN$7500,MATCH(BR$3,Команды!$A$2:$A$7500,0),$E74+2)=Команды!$AJ$15,TRUE,FALSE),IF(INDEX(Команды!$A$2:$AN$7500,MATCH(BR$3,Команды!$A$2:$A$7500,0),$E74+2)=Команды!$AJ$16,TRUE,FALSE),IF(INDEX(Команды!$A$2:$AN$7500,MATCH(BR$3,Команды!$A$2:$A$7500,0),$E74+2)=Команды!$AJ$17,TRUE,FALSE),IF(INDEX(Команды!$A$2:$AN$7500,MATCH(BR$3,Команды!$A$2:$A$7500,0),$E74+2)=Команды!$AJ$18,TRUE,FALSE),IF(INDEX(Команды!$A$2:$AN$7500,MATCH(BR$3,Команды!$A$2:$A$7500,0),$E74+2)=Команды!$AJ$19,TRUE,FALSE)),INDEX(Команды!$AJ$2:$AL$19,MATCH(INDEX(Команды!$A$2:$AN$7500,MATCH(BR$3,Команды!$A$2:$A$7500,0),$E74+2),Команды!$AJ$2:$AJ$19,0),3),0)</f>
        <v>0.6875</v>
      </c>
      <c r="BT74" s="342"/>
      <c r="BU74" s="174">
        <f>IF(OR(IF(INDEX(Команды!$A$2:$AN$7500,MATCH(BU$3,Команды!$A$2:$A$7500,0),$E74+2)=Команды!$AJ$2,TRUE,FALSE),IF(INDEX(Команды!$A$2:$AN$7500,MATCH(BU$3,Команды!$A$2:$A$7500,0),$E74+2)=Команды!$AJ$3,TRUE,FALSE),IF(INDEX(Команды!$A$2:$AN$7500,MATCH(BU$3,Команды!$A$2:$A$7500,0),$E74+2)=Команды!$AJ$4,TRUE,FALSE),IF(INDEX(Команды!$A$2:$AN$7500,MATCH(BU$3,Команды!$A$2:$A$7500,0),$E74+2)=Команды!$AJ$5,TRUE,FALSE),IF(INDEX(Команды!$A$2:$AN$7500,MATCH(BU$3,Команды!$A$2:$A$7500,0),$E74+2)=Команды!$AJ$6,TRUE,FALSE),IF(INDEX(Команды!$A$2:$AN$7500,MATCH(BU$3,Команды!$A$2:$A$7500,0),$E74+2)=Команды!$AJ$7,TRUE,FALSE),IF(INDEX(Команды!$A$2:$AN$7500,MATCH(BU$3,Команды!$A$2:$A$7500,0),$E74+2)=Команды!$AJ$8,TRUE,FALSE),IF(INDEX(Команды!$A$2:$AN$7500,MATCH(BU$3,Команды!$A$2:$A$7500,0),$E74+2)=Команды!$AJ$9,TRUE,FALSE),IF(INDEX(Команды!$A$2:$AN$7500,MATCH(BU$3,Команды!$A$2:$A$7500,0),$E74+2)=Команды!$AJ$10,TRUE,FALSE),IF(INDEX(Команды!$A$2:$AN$7500,MATCH(BU$3,Команды!$A$2:$A$7500,0),$E74+2)=Команды!$AJ$11,TRUE,FALSE),IF(INDEX(Команды!$A$2:$AN$7500,MATCH(BU$3,Команды!$A$2:$A$7500,0),$E74+2)=Команды!$AJ$12,TRUE,FALSE),IF(INDEX(Команды!$A$2:$AN$7500,MATCH(BU$3,Команды!$A$2:$A$7500,0),$E74+2)=Команды!$AJ$13,TRUE,FALSE),IF(INDEX(Команды!$A$2:$AN$7500,MATCH(BU$3,Команды!$A$2:$A$7500,0),$E74+2)=Команды!$AJ$14,TRUE,FALSE),IF(INDEX(Команды!$A$2:$AN$7500,MATCH(BU$3,Команды!$A$2:$A$7500,0),$E74+2)=Команды!$AJ$15,TRUE,FALSE),IF(INDEX(Команды!$A$2:$AN$7500,MATCH(BU$3,Команды!$A$2:$A$7500,0),$E74+2)=Команды!$AJ$16,TRUE,FALSE),,IF(INDEX(Команды!$A$2:$AN$7500,MATCH(BU$3,Команды!$A$2:$A$7500,0),$E74+2)=Команды!$AJ$17,TRUE,FALSE),,IF(INDEX(Команды!$A$2:$AN$7500,MATCH(BU$3,Команды!$A$2:$A$7500,0),$E74+2)=Команды!$AJ$18,TRUE,FALSE),,IF(INDEX(Команды!$A$2:$AN$7500,MATCH(BU$3,Команды!$A$2:$A$7500,0),$E74+2)=Команды!$AJ$19,TRUE,FALSE)),INDEX(Команды!$AJ$2:$AK$19,MATCH(INDEX(Команды!$A$2:$AN$7500,MATCH(BU$3,Команды!$A$2:$A$7500,0),$E74+2),Команды!$AJ$2:$AJ$19,0),2),0)</f>
        <v>0.3125</v>
      </c>
      <c r="BV74" s="175">
        <f>IF(OR(IF(INDEX(Команды!$A$2:$AN$7500,MATCH(BU$3,Команды!$A$2:$A$7500,0),$E74+2)=Команды!$AJ$2,TRUE,FALSE),IF(INDEX(Команды!$A$2:$AN$7500,MATCH(BU$3,Команды!$A$2:$A$7500,0),$E74+2)=Команды!$AJ$3,TRUE,FALSE),IF(INDEX(Команды!$A$2:$AN$7500,MATCH(BU$3,Команды!$A$2:$A$7500,0),$E74+2)=Команды!$AJ$4,TRUE,FALSE),IF(INDEX(Команды!$A$2:$AN$7500,MATCH(BU$3,Команды!$A$2:$A$7500,0),$E74+2)=Команды!$AJ$5,TRUE,FALSE),IF(INDEX(Команды!$A$2:$AN$7500,MATCH(BU$3,Команды!$A$2:$A$7500,0),$E74+2)=Команды!$AJ$6,TRUE,FALSE),IF(INDEX(Команды!$A$2:$AN$7500,MATCH(BU$3,Команды!$A$2:$A$7500,0),$E74+2)=Команды!$AJ$7,TRUE,FALSE),IF(INDEX(Команды!$A$2:$AN$7500,MATCH(BU$3,Команды!$A$2:$A$7500,0),$E74+2)=Команды!$AJ$8,TRUE,FALSE),IF(INDEX(Команды!$A$2:$AN$7500,MATCH(BU$3,Команды!$A$2:$A$7500,0),$E74+2)=Команды!$AJ$9,TRUE,FALSE),IF(INDEX(Команды!$A$2:$AN$7500,MATCH(BU$3,Команды!$A$2:$A$7500,0),$E74+2)=Команды!$AJ$10,TRUE,FALSE),IF(INDEX(Команды!$A$2:$AN$7500,MATCH(BU$3,Команды!$A$2:$A$7500,0),$E74+2)=Команды!$AJ$11,TRUE,FALSE),IF(INDEX(Команды!$A$2:$AN$7500,MATCH(BU$3,Команды!$A$2:$A$7500,0),$E74+2)=Команды!$AJ$12,TRUE,FALSE),IF(INDEX(Команды!$A$2:$AN$7500,MATCH(BU$3,Команды!$A$2:$A$7500,0),$E74+2)=Команды!$AJ$13,TRUE,FALSE),IF(INDEX(Команды!$A$2:$AN$7500,MATCH(BU$3,Команды!$A$2:$A$7500,0),$E74+2)=Команды!$AJ$14,TRUE,FALSE),IF(INDEX(Команды!$A$2:$AN$7500,MATCH(BU$3,Команды!$A$2:$A$7500,0),$E74+2)=Команды!$AJ$15,TRUE,FALSE),IF(INDEX(Команды!$A$2:$AN$7500,MATCH(BU$3,Команды!$A$2:$A$7500,0),$E74+2)=Команды!$AJ$16,TRUE,FALSE),IF(INDEX(Команды!$A$2:$AN$7500,MATCH(BU$3,Команды!$A$2:$A$7500,0),$E74+2)=Команды!$AJ$17,TRUE,FALSE),IF(INDEX(Команды!$A$2:$AN$7500,MATCH(BU$3,Команды!$A$2:$A$7500,0),$E74+2)=Команды!$AJ$18,TRUE,FALSE),IF(INDEX(Команды!$A$2:$AN$7500,MATCH(BU$3,Команды!$A$2:$A$7500,0),$E74+2)=Команды!$AJ$19,TRUE,FALSE)),INDEX(Команды!$AJ$2:$AL$19,MATCH(INDEX(Команды!$A$2:$AN$7500,MATCH(BU$3,Команды!$A$2:$A$7500,0),$E74+2),Команды!$AJ$2:$AJ$19,0),3),0)</f>
        <v>0.6875</v>
      </c>
      <c r="BW74" s="342"/>
      <c r="BX74" s="174">
        <f>IF(OR(IF(INDEX(Команды!$A$2:$AN$7500,MATCH(BX$3,Команды!$A$2:$A$7500,0),$E74+2)=Команды!$AJ$2,TRUE,FALSE),IF(INDEX(Команды!$A$2:$AN$7500,MATCH(BX$3,Команды!$A$2:$A$7500,0),$E74+2)=Команды!$AJ$3,TRUE,FALSE),IF(INDEX(Команды!$A$2:$AN$7500,MATCH(BX$3,Команды!$A$2:$A$7500,0),$E74+2)=Команды!$AJ$4,TRUE,FALSE),IF(INDEX(Команды!$A$2:$AN$7500,MATCH(BX$3,Команды!$A$2:$A$7500,0),$E74+2)=Команды!$AJ$5,TRUE,FALSE),IF(INDEX(Команды!$A$2:$AN$7500,MATCH(BX$3,Команды!$A$2:$A$7500,0),$E74+2)=Команды!$AJ$6,TRUE,FALSE),IF(INDEX(Команды!$A$2:$AN$7500,MATCH(BX$3,Команды!$A$2:$A$7500,0),$E74+2)=Команды!$AJ$7,TRUE,FALSE),IF(INDEX(Команды!$A$2:$AN$7500,MATCH(BX$3,Команды!$A$2:$A$7500,0),$E74+2)=Команды!$AJ$8,TRUE,FALSE),IF(INDEX(Команды!$A$2:$AN$7500,MATCH(BX$3,Команды!$A$2:$A$7500,0),$E74+2)=Команды!$AJ$9,TRUE,FALSE),IF(INDEX(Команды!$A$2:$AN$7500,MATCH(BX$3,Команды!$A$2:$A$7500,0),$E74+2)=Команды!$AJ$10,TRUE,FALSE),IF(INDEX(Команды!$A$2:$AN$7500,MATCH(BX$3,Команды!$A$2:$A$7500,0),$E74+2)=Команды!$AJ$11,TRUE,FALSE),IF(INDEX(Команды!$A$2:$AN$7500,MATCH(BX$3,Команды!$A$2:$A$7500,0),$E74+2)=Команды!$AJ$12,TRUE,FALSE),IF(INDEX(Команды!$A$2:$AN$7500,MATCH(BX$3,Команды!$A$2:$A$7500,0),$E74+2)=Команды!$AJ$13,TRUE,FALSE),IF(INDEX(Команды!$A$2:$AN$7500,MATCH(BX$3,Команды!$A$2:$A$7500,0),$E74+2)=Команды!$AJ$14,TRUE,FALSE),IF(INDEX(Команды!$A$2:$AN$7500,MATCH(BX$3,Команды!$A$2:$A$7500,0),$E74+2)=Команды!$AJ$15,TRUE,FALSE),IF(INDEX(Команды!$A$2:$AN$7500,MATCH(BX$3,Команды!$A$2:$A$7500,0),$E74+2)=Команды!$AJ$16,TRUE,FALSE),,IF(INDEX(Команды!$A$2:$AN$7500,MATCH(BX$3,Команды!$A$2:$A$7500,0),$E74+2)=Команды!$AJ$17,TRUE,FALSE),,IF(INDEX(Команды!$A$2:$AN$7500,MATCH(BX$3,Команды!$A$2:$A$7500,0),$E74+2)=Команды!$AJ$18,TRUE,FALSE),,IF(INDEX(Команды!$A$2:$AN$7500,MATCH(BX$3,Команды!$A$2:$A$7500,0),$E74+2)=Команды!$AJ$19,TRUE,FALSE)),INDEX(Команды!$AJ$2:$AK$19,MATCH(INDEX(Команды!$A$2:$AN$7500,MATCH(BX$3,Команды!$A$2:$A$7500,0),$E74+2),Команды!$AJ$2:$AJ$19,0),2),0)</f>
        <v>0.3125</v>
      </c>
      <c r="BY74" s="175">
        <f>IF(OR(IF(INDEX(Команды!$A$2:$AN$7500,MATCH(BX$3,Команды!$A$2:$A$7500,0),$E74+2)=Команды!$AJ$2,TRUE,FALSE),IF(INDEX(Команды!$A$2:$AN$7500,MATCH(BX$3,Команды!$A$2:$A$7500,0),$E74+2)=Команды!$AJ$3,TRUE,FALSE),IF(INDEX(Команды!$A$2:$AN$7500,MATCH(BX$3,Команды!$A$2:$A$7500,0),$E74+2)=Команды!$AJ$4,TRUE,FALSE),IF(INDEX(Команды!$A$2:$AN$7500,MATCH(BX$3,Команды!$A$2:$A$7500,0),$E74+2)=Команды!$AJ$5,TRUE,FALSE),IF(INDEX(Команды!$A$2:$AN$7500,MATCH(BX$3,Команды!$A$2:$A$7500,0),$E74+2)=Команды!$AJ$6,TRUE,FALSE),IF(INDEX(Команды!$A$2:$AN$7500,MATCH(BX$3,Команды!$A$2:$A$7500,0),$E74+2)=Команды!$AJ$7,TRUE,FALSE),IF(INDEX(Команды!$A$2:$AN$7500,MATCH(BX$3,Команды!$A$2:$A$7500,0),$E74+2)=Команды!$AJ$8,TRUE,FALSE),IF(INDEX(Команды!$A$2:$AN$7500,MATCH(BX$3,Команды!$A$2:$A$7500,0),$E74+2)=Команды!$AJ$9,TRUE,FALSE),IF(INDEX(Команды!$A$2:$AN$7500,MATCH(BX$3,Команды!$A$2:$A$7500,0),$E74+2)=Команды!$AJ$10,TRUE,FALSE),IF(INDEX(Команды!$A$2:$AN$7500,MATCH(BX$3,Команды!$A$2:$A$7500,0),$E74+2)=Команды!$AJ$11,TRUE,FALSE),IF(INDEX(Команды!$A$2:$AN$7500,MATCH(BX$3,Команды!$A$2:$A$7500,0),$E74+2)=Команды!$AJ$12,TRUE,FALSE),IF(INDEX(Команды!$A$2:$AN$7500,MATCH(BX$3,Команды!$A$2:$A$7500,0),$E74+2)=Команды!$AJ$13,TRUE,FALSE),IF(INDEX(Команды!$A$2:$AN$7500,MATCH(BX$3,Команды!$A$2:$A$7500,0),$E74+2)=Команды!$AJ$14,TRUE,FALSE),IF(INDEX(Команды!$A$2:$AN$7500,MATCH(BX$3,Команды!$A$2:$A$7500,0),$E74+2)=Команды!$AJ$15,TRUE,FALSE),IF(INDEX(Команды!$A$2:$AN$7500,MATCH(BX$3,Команды!$A$2:$A$7500,0),$E74+2)=Команды!$AJ$16,TRUE,FALSE),IF(INDEX(Команды!$A$2:$AN$7500,MATCH(BX$3,Команды!$A$2:$A$7500,0),$E74+2)=Команды!$AJ$17,TRUE,FALSE),IF(INDEX(Команды!$A$2:$AN$7500,MATCH(BX$3,Команды!$A$2:$A$7500,0),$E74+2)=Команды!$AJ$18,TRUE,FALSE),IF(INDEX(Команды!$A$2:$AN$7500,MATCH(BX$3,Команды!$A$2:$A$7500,0),$E74+2)=Команды!$AJ$19,TRUE,FALSE)),INDEX(Команды!$AJ$2:$AL$19,MATCH(INDEX(Команды!$A$2:$AN$7500,MATCH(BX$3,Команды!$A$2:$A$7500,0),$E74+2),Команды!$AJ$2:$AJ$19,0),3),0)</f>
        <v>0.6875</v>
      </c>
      <c r="BZ74" s="342"/>
      <c r="CA74" s="174">
        <f>IF(OR(IF(INDEX(Команды!$A$2:$AN$7500,MATCH(CA$3,Команды!$A$2:$A$7500,0),$E74+2)=Команды!$AJ$2,TRUE,FALSE),IF(INDEX(Команды!$A$2:$AN$7500,MATCH(CA$3,Команды!$A$2:$A$7500,0),$E74+2)=Команды!$AJ$3,TRUE,FALSE),IF(INDEX(Команды!$A$2:$AN$7500,MATCH(CA$3,Команды!$A$2:$A$7500,0),$E74+2)=Команды!$AJ$4,TRUE,FALSE),IF(INDEX(Команды!$A$2:$AN$7500,MATCH(CA$3,Команды!$A$2:$A$7500,0),$E74+2)=Команды!$AJ$5,TRUE,FALSE),IF(INDEX(Команды!$A$2:$AN$7500,MATCH(CA$3,Команды!$A$2:$A$7500,0),$E74+2)=Команды!$AJ$6,TRUE,FALSE),IF(INDEX(Команды!$A$2:$AN$7500,MATCH(CA$3,Команды!$A$2:$A$7500,0),$E74+2)=Команды!$AJ$7,TRUE,FALSE),IF(INDEX(Команды!$A$2:$AN$7500,MATCH(CA$3,Команды!$A$2:$A$7500,0),$E74+2)=Команды!$AJ$8,TRUE,FALSE),IF(INDEX(Команды!$A$2:$AN$7500,MATCH(CA$3,Команды!$A$2:$A$7500,0),$E74+2)=Команды!$AJ$9,TRUE,FALSE),IF(INDEX(Команды!$A$2:$AN$7500,MATCH(CA$3,Команды!$A$2:$A$7500,0),$E74+2)=Команды!$AJ$10,TRUE,FALSE),IF(INDEX(Команды!$A$2:$AN$7500,MATCH(CA$3,Команды!$A$2:$A$7500,0),$E74+2)=Команды!$AJ$11,TRUE,FALSE),IF(INDEX(Команды!$A$2:$AN$7500,MATCH(CA$3,Команды!$A$2:$A$7500,0),$E74+2)=Команды!$AJ$12,TRUE,FALSE),IF(INDEX(Команды!$A$2:$AN$7500,MATCH(CA$3,Команды!$A$2:$A$7500,0),$E74+2)=Команды!$AJ$13,TRUE,FALSE),IF(INDEX(Команды!$A$2:$AN$7500,MATCH(CA$3,Команды!$A$2:$A$7500,0),$E74+2)=Команды!$AJ$14,TRUE,FALSE),IF(INDEX(Команды!$A$2:$AN$7500,MATCH(CA$3,Команды!$A$2:$A$7500,0),$E74+2)=Команды!$AJ$15,TRUE,FALSE),IF(INDEX(Команды!$A$2:$AN$7500,MATCH(CA$3,Команды!$A$2:$A$7500,0),$E74+2)=Команды!$AJ$16,TRUE,FALSE),,IF(INDEX(Команды!$A$2:$AN$7500,MATCH(CA$3,Команды!$A$2:$A$7500,0),$E74+2)=Команды!$AJ$17,TRUE,FALSE),,IF(INDEX(Команды!$A$2:$AN$7500,MATCH(CA$3,Команды!$A$2:$A$7500,0),$E74+2)=Команды!$AJ$18,TRUE,FALSE),,IF(INDEX(Команды!$A$2:$AN$7500,MATCH(CA$3,Команды!$A$2:$A$7500,0),$E74+2)=Команды!$AJ$19,TRUE,FALSE)),INDEX(Команды!$AJ$2:$AK$19,MATCH(INDEX(Команды!$A$2:$AN$7500,MATCH(CA$3,Команды!$A$2:$A$7500,0),$E74+2),Команды!$AJ$2:$AJ$19,0),2),0)</f>
        <v>0.45833333333333331</v>
      </c>
      <c r="CB74" s="175">
        <f>IF(OR(IF(INDEX(Команды!$A$2:$AN$7500,MATCH(CA$3,Команды!$A$2:$A$7500,0),$E74+2)=Команды!$AJ$2,TRUE,FALSE),IF(INDEX(Команды!$A$2:$AN$7500,MATCH(CA$3,Команды!$A$2:$A$7500,0),$E74+2)=Команды!$AJ$3,TRUE,FALSE),IF(INDEX(Команды!$A$2:$AN$7500,MATCH(CA$3,Команды!$A$2:$A$7500,0),$E74+2)=Команды!$AJ$4,TRUE,FALSE),IF(INDEX(Команды!$A$2:$AN$7500,MATCH(CA$3,Команды!$A$2:$A$7500,0),$E74+2)=Команды!$AJ$5,TRUE,FALSE),IF(INDEX(Команды!$A$2:$AN$7500,MATCH(CA$3,Команды!$A$2:$A$7500,0),$E74+2)=Команды!$AJ$6,TRUE,FALSE),IF(INDEX(Команды!$A$2:$AN$7500,MATCH(CA$3,Команды!$A$2:$A$7500,0),$E74+2)=Команды!$AJ$7,TRUE,FALSE),IF(INDEX(Команды!$A$2:$AN$7500,MATCH(CA$3,Команды!$A$2:$A$7500,0),$E74+2)=Команды!$AJ$8,TRUE,FALSE),IF(INDEX(Команды!$A$2:$AN$7500,MATCH(CA$3,Команды!$A$2:$A$7500,0),$E74+2)=Команды!$AJ$9,TRUE,FALSE),IF(INDEX(Команды!$A$2:$AN$7500,MATCH(CA$3,Команды!$A$2:$A$7500,0),$E74+2)=Команды!$AJ$10,TRUE,FALSE),IF(INDEX(Команды!$A$2:$AN$7500,MATCH(CA$3,Команды!$A$2:$A$7500,0),$E74+2)=Команды!$AJ$11,TRUE,FALSE),IF(INDEX(Команды!$A$2:$AN$7500,MATCH(CA$3,Команды!$A$2:$A$7500,0),$E74+2)=Команды!$AJ$12,TRUE,FALSE),IF(INDEX(Команды!$A$2:$AN$7500,MATCH(CA$3,Команды!$A$2:$A$7500,0),$E74+2)=Команды!$AJ$13,TRUE,FALSE),IF(INDEX(Команды!$A$2:$AN$7500,MATCH(CA$3,Команды!$A$2:$A$7500,0),$E74+2)=Команды!$AJ$14,TRUE,FALSE),IF(INDEX(Команды!$A$2:$AN$7500,MATCH(CA$3,Команды!$A$2:$A$7500,0),$E74+2)=Команды!$AJ$15,TRUE,FALSE),IF(INDEX(Команды!$A$2:$AN$7500,MATCH(CA$3,Команды!$A$2:$A$7500,0),$E74+2)=Команды!$AJ$16,TRUE,FALSE),IF(INDEX(Команды!$A$2:$AN$7500,MATCH(CA$3,Команды!$A$2:$A$7500,0),$E74+2)=Команды!$AJ$17,TRUE,FALSE),IF(INDEX(Команды!$A$2:$AN$7500,MATCH(CA$3,Команды!$A$2:$A$7500,0),$E74+2)=Команды!$AJ$18,TRUE,FALSE),IF(INDEX(Команды!$A$2:$AN$7500,MATCH(CA$3,Команды!$A$2:$A$7500,0),$E74+2)=Команды!$AJ$19,TRUE,FALSE)),INDEX(Команды!$AJ$2:$AL$19,MATCH(INDEX(Команды!$A$2:$AN$7500,MATCH(CA$3,Команды!$A$2:$A$7500,0),$E74+2),Команды!$AJ$2:$AJ$19,0),3),0)</f>
        <v>0.83333333333333337</v>
      </c>
      <c r="CC74" s="342"/>
      <c r="CD74" s="174">
        <f>IF(OR(IF(INDEX(Команды!$A$2:$AN$7500,MATCH(CD$3,Команды!$A$2:$A$7500,0),$E74+2)=Команды!$AJ$2,TRUE,FALSE),IF(INDEX(Команды!$A$2:$AN$7500,MATCH(CD$3,Команды!$A$2:$A$7500,0),$E74+2)=Команды!$AJ$3,TRUE,FALSE),IF(INDEX(Команды!$A$2:$AN$7500,MATCH(CD$3,Команды!$A$2:$A$7500,0),$E74+2)=Команды!$AJ$4,TRUE,FALSE),IF(INDEX(Команды!$A$2:$AN$7500,MATCH(CD$3,Команды!$A$2:$A$7500,0),$E74+2)=Команды!$AJ$5,TRUE,FALSE),IF(INDEX(Команды!$A$2:$AN$7500,MATCH(CD$3,Команды!$A$2:$A$7500,0),$E74+2)=Команды!$AJ$6,TRUE,FALSE),IF(INDEX(Команды!$A$2:$AN$7500,MATCH(CD$3,Команды!$A$2:$A$7500,0),$E74+2)=Команды!$AJ$7,TRUE,FALSE),IF(INDEX(Команды!$A$2:$AN$7500,MATCH(CD$3,Команды!$A$2:$A$7500,0),$E74+2)=Команды!$AJ$8,TRUE,FALSE),IF(INDEX(Команды!$A$2:$AN$7500,MATCH(CD$3,Команды!$A$2:$A$7500,0),$E74+2)=Команды!$AJ$9,TRUE,FALSE),IF(INDEX(Команды!$A$2:$AN$7500,MATCH(CD$3,Команды!$A$2:$A$7500,0),$E74+2)=Команды!$AJ$10,TRUE,FALSE),IF(INDEX(Команды!$A$2:$AN$7500,MATCH(CD$3,Команды!$A$2:$A$7500,0),$E74+2)=Команды!$AJ$11,TRUE,FALSE),IF(INDEX(Команды!$A$2:$AN$7500,MATCH(CD$3,Команды!$A$2:$A$7500,0),$E74+2)=Команды!$AJ$12,TRUE,FALSE),IF(INDEX(Команды!$A$2:$AN$7500,MATCH(CD$3,Команды!$A$2:$A$7500,0),$E74+2)=Команды!$AJ$13,TRUE,FALSE),IF(INDEX(Команды!$A$2:$AN$7500,MATCH(CD$3,Команды!$A$2:$A$7500,0),$E74+2)=Команды!$AJ$14,TRUE,FALSE),IF(INDEX(Команды!$A$2:$AN$7500,MATCH(CD$3,Команды!$A$2:$A$7500,0),$E74+2)=Команды!$AJ$15,TRUE,FALSE),IF(INDEX(Команды!$A$2:$AN$7500,MATCH(CD$3,Команды!$A$2:$A$7500,0),$E74+2)=Команды!$AJ$16,TRUE,FALSE),,IF(INDEX(Команды!$A$2:$AN$7500,MATCH(CD$3,Команды!$A$2:$A$7500,0),$E74+2)=Команды!$AJ$17,TRUE,FALSE),,IF(INDEX(Команды!$A$2:$AN$7500,MATCH(CD$3,Команды!$A$2:$A$7500,0),$E74+2)=Команды!$AJ$18,TRUE,FALSE),,IF(INDEX(Команды!$A$2:$AN$7500,MATCH(CD$3,Команды!$A$2:$A$7500,0),$E74+2)=Команды!$AJ$19,TRUE,FALSE)),INDEX(Команды!$AJ$2:$AK$19,MATCH(INDEX(Команды!$A$2:$AN$7500,MATCH(CD$3,Команды!$A$2:$A$7500,0),$E74+2),Команды!$AJ$2:$AJ$19,0),2),0)</f>
        <v>0.5</v>
      </c>
      <c r="CE74" s="175">
        <f>IF(OR(IF(INDEX(Команды!$A$2:$AN$7500,MATCH(CD$3,Команды!$A$2:$A$7500,0),$E74+2)=Команды!$AJ$2,TRUE,FALSE),IF(INDEX(Команды!$A$2:$AN$7500,MATCH(CD$3,Команды!$A$2:$A$7500,0),$E74+2)=Команды!$AJ$3,TRUE,FALSE),IF(INDEX(Команды!$A$2:$AN$7500,MATCH(CD$3,Команды!$A$2:$A$7500,0),$E74+2)=Команды!$AJ$4,TRUE,FALSE),IF(INDEX(Команды!$A$2:$AN$7500,MATCH(CD$3,Команды!$A$2:$A$7500,0),$E74+2)=Команды!$AJ$5,TRUE,FALSE),IF(INDEX(Команды!$A$2:$AN$7500,MATCH(CD$3,Команды!$A$2:$A$7500,0),$E74+2)=Команды!$AJ$6,TRUE,FALSE),IF(INDEX(Команды!$A$2:$AN$7500,MATCH(CD$3,Команды!$A$2:$A$7500,0),$E74+2)=Команды!$AJ$7,TRUE,FALSE),IF(INDEX(Команды!$A$2:$AN$7500,MATCH(CD$3,Команды!$A$2:$A$7500,0),$E74+2)=Команды!$AJ$8,TRUE,FALSE),IF(INDEX(Команды!$A$2:$AN$7500,MATCH(CD$3,Команды!$A$2:$A$7500,0),$E74+2)=Команды!$AJ$9,TRUE,FALSE),IF(INDEX(Команды!$A$2:$AN$7500,MATCH(CD$3,Команды!$A$2:$A$7500,0),$E74+2)=Команды!$AJ$10,TRUE,FALSE),IF(INDEX(Команды!$A$2:$AN$7500,MATCH(CD$3,Команды!$A$2:$A$7500,0),$E74+2)=Команды!$AJ$11,TRUE,FALSE),IF(INDEX(Команды!$A$2:$AN$7500,MATCH(CD$3,Команды!$A$2:$A$7500,0),$E74+2)=Команды!$AJ$12,TRUE,FALSE),IF(INDEX(Команды!$A$2:$AN$7500,MATCH(CD$3,Команды!$A$2:$A$7500,0),$E74+2)=Команды!$AJ$13,TRUE,FALSE),IF(INDEX(Команды!$A$2:$AN$7500,MATCH(CD$3,Команды!$A$2:$A$7500,0),$E74+2)=Команды!$AJ$14,TRUE,FALSE),IF(INDEX(Команды!$A$2:$AN$7500,MATCH(CD$3,Команды!$A$2:$A$7500,0),$E74+2)=Команды!$AJ$15,TRUE,FALSE),IF(INDEX(Команды!$A$2:$AN$7500,MATCH(CD$3,Команды!$A$2:$A$7500,0),$E74+2)=Команды!$AJ$16,TRUE,FALSE),IF(INDEX(Команды!$A$2:$AN$7500,MATCH(CD$3,Команды!$A$2:$A$7500,0),$E74+2)=Команды!$AJ$17,TRUE,FALSE),IF(INDEX(Команды!$A$2:$AN$7500,MATCH(CD$3,Команды!$A$2:$A$7500,0),$E74+2)=Команды!$AJ$18,TRUE,FALSE),IF(INDEX(Команды!$A$2:$AN$7500,MATCH(CD$3,Команды!$A$2:$A$7500,0),$E74+2)=Команды!$AJ$19,TRUE,FALSE)),INDEX(Команды!$AJ$2:$AL$19,MATCH(INDEX(Команды!$A$2:$AN$7500,MATCH(CD$3,Команды!$A$2:$A$7500,0),$E74+2),Команды!$AJ$2:$AJ$19,0),3),0)</f>
        <v>0.875</v>
      </c>
      <c r="CF74" s="342"/>
      <c r="CG74" s="174" t="str">
        <f>IF(OR(IF(INDEX(Команды!$A$2:$AN$7500,MATCH(CG$3,Команды!$A$2:$A$7500,0),$E74+2)=Команды!$AJ$2,TRUE,FALSE),IF(INDEX(Команды!$A$2:$AN$7500,MATCH(CG$3,Команды!$A$2:$A$7500,0),$E74+2)=Команды!$AJ$3,TRUE,FALSE),IF(INDEX(Команды!$A$2:$AN$7500,MATCH(CG$3,Команды!$A$2:$A$7500,0),$E74+2)=Команды!$AJ$4,TRUE,FALSE),IF(INDEX(Команды!$A$2:$AN$7500,MATCH(CG$3,Команды!$A$2:$A$7500,0),$E74+2)=Команды!$AJ$5,TRUE,FALSE),IF(INDEX(Команды!$A$2:$AN$7500,MATCH(CG$3,Команды!$A$2:$A$7500,0),$E74+2)=Команды!$AJ$6,TRUE,FALSE),IF(INDEX(Команды!$A$2:$AN$7500,MATCH(CG$3,Команды!$A$2:$A$7500,0),$E74+2)=Команды!$AJ$7,TRUE,FALSE),IF(INDEX(Команды!$A$2:$AN$7500,MATCH(CG$3,Команды!$A$2:$A$7500,0),$E74+2)=Команды!$AJ$8,TRUE,FALSE),IF(INDEX(Команды!$A$2:$AN$7500,MATCH(CG$3,Команды!$A$2:$A$7500,0),$E74+2)=Команды!$AJ$9,TRUE,FALSE),IF(INDEX(Команды!$A$2:$AN$7500,MATCH(CG$3,Команды!$A$2:$A$7500,0),$E74+2)=Команды!$AJ$10,TRUE,FALSE),IF(INDEX(Команды!$A$2:$AN$7500,MATCH(CG$3,Команды!$A$2:$A$7500,0),$E74+2)=Команды!$AJ$11,TRUE,FALSE),IF(INDEX(Команды!$A$2:$AN$7500,MATCH(CG$3,Команды!$A$2:$A$7500,0),$E74+2)=Команды!$AJ$12,TRUE,FALSE),IF(INDEX(Команды!$A$2:$AN$7500,MATCH(CG$3,Команды!$A$2:$A$7500,0),$E74+2)=Команды!$AJ$13,TRUE,FALSE),IF(INDEX(Команды!$A$2:$AN$7500,MATCH(CG$3,Команды!$A$2:$A$7500,0),$E74+2)=Команды!$AJ$14,TRUE,FALSE),IF(INDEX(Команды!$A$2:$AN$7500,MATCH(CG$3,Команды!$A$2:$A$7500,0),$E74+2)=Команды!$AJ$15,TRUE,FALSE),IF(INDEX(Команды!$A$2:$AN$7500,MATCH(CG$3,Команды!$A$2:$A$7500,0),$E74+2)=Команды!$AJ$16,TRUE,FALSE),,IF(INDEX(Команды!$A$2:$AN$7500,MATCH(CG$3,Команды!$A$2:$A$7500,0),$E74+2)=Команды!$AJ$17,TRUE,FALSE),,IF(INDEX(Команды!$A$2:$AN$7500,MATCH(CG$3,Команды!$A$2:$A$7500,0),$E74+2)=Команды!$AJ$18,TRUE,FALSE),,IF(INDEX(Команды!$A$2:$AN$7500,MATCH(CG$3,Команды!$A$2:$A$7500,0),$E74+2)=Команды!$AJ$19,TRUE,FALSE)),INDEX(Команды!$AJ$2:$AK$19,MATCH(INDEX(Команды!$A$2:$AN$7500,MATCH(CG$3,Команды!$A$2:$A$7500,0),$E74+2),Команды!$AJ$2:$AJ$19,0),2),0)</f>
        <v>В</v>
      </c>
      <c r="CH74" s="175" t="str">
        <f>IF(OR(IF(INDEX(Команды!$A$2:$AN$7500,MATCH(CG$3,Команды!$A$2:$A$7500,0),$E74+2)=Команды!$AJ$2,TRUE,FALSE),IF(INDEX(Команды!$A$2:$AN$7500,MATCH(CG$3,Команды!$A$2:$A$7500,0),$E74+2)=Команды!$AJ$3,TRUE,FALSE),IF(INDEX(Команды!$A$2:$AN$7500,MATCH(CG$3,Команды!$A$2:$A$7500,0),$E74+2)=Команды!$AJ$4,TRUE,FALSE),IF(INDEX(Команды!$A$2:$AN$7500,MATCH(CG$3,Команды!$A$2:$A$7500,0),$E74+2)=Команды!$AJ$5,TRUE,FALSE),IF(INDEX(Команды!$A$2:$AN$7500,MATCH(CG$3,Команды!$A$2:$A$7500,0),$E74+2)=Команды!$AJ$6,TRUE,FALSE),IF(INDEX(Команды!$A$2:$AN$7500,MATCH(CG$3,Команды!$A$2:$A$7500,0),$E74+2)=Команды!$AJ$7,TRUE,FALSE),IF(INDEX(Команды!$A$2:$AN$7500,MATCH(CG$3,Команды!$A$2:$A$7500,0),$E74+2)=Команды!$AJ$8,TRUE,FALSE),IF(INDEX(Команды!$A$2:$AN$7500,MATCH(CG$3,Команды!$A$2:$A$7500,0),$E74+2)=Команды!$AJ$9,TRUE,FALSE),IF(INDEX(Команды!$A$2:$AN$7500,MATCH(CG$3,Команды!$A$2:$A$7500,0),$E74+2)=Команды!$AJ$10,TRUE,FALSE),IF(INDEX(Команды!$A$2:$AN$7500,MATCH(CG$3,Команды!$A$2:$A$7500,0),$E74+2)=Команды!$AJ$11,TRUE,FALSE),IF(INDEX(Команды!$A$2:$AN$7500,MATCH(CG$3,Команды!$A$2:$A$7500,0),$E74+2)=Команды!$AJ$12,TRUE,FALSE),IF(INDEX(Команды!$A$2:$AN$7500,MATCH(CG$3,Команды!$A$2:$A$7500,0),$E74+2)=Команды!$AJ$13,TRUE,FALSE),IF(INDEX(Команды!$A$2:$AN$7500,MATCH(CG$3,Команды!$A$2:$A$7500,0),$E74+2)=Команды!$AJ$14,TRUE,FALSE),IF(INDEX(Команды!$A$2:$AN$7500,MATCH(CG$3,Команды!$A$2:$A$7500,0),$E74+2)=Команды!$AJ$15,TRUE,FALSE),IF(INDEX(Команды!$A$2:$AN$7500,MATCH(CG$3,Команды!$A$2:$A$7500,0),$E74+2)=Команды!$AJ$16,TRUE,FALSE),IF(INDEX(Команды!$A$2:$AN$7500,MATCH(CG$3,Команды!$A$2:$A$7500,0),$E74+2)=Команды!$AJ$17,TRUE,FALSE),IF(INDEX(Команды!$A$2:$AN$7500,MATCH(CG$3,Команды!$A$2:$A$7500,0),$E74+2)=Команды!$AJ$18,TRUE,FALSE),IF(INDEX(Команды!$A$2:$AN$7500,MATCH(CG$3,Команды!$A$2:$A$7500,0),$E74+2)=Команды!$AJ$19,TRUE,FALSE)),INDEX(Команды!$AJ$2:$AL$19,MATCH(INDEX(Команды!$A$2:$AN$7500,MATCH(CG$3,Команды!$A$2:$A$7500,0),$E74+2),Команды!$AJ$2:$AJ$19,0),3),0)</f>
        <v>В</v>
      </c>
      <c r="CI74" s="342"/>
      <c r="CJ74" s="174" t="str">
        <f>IF(OR(IF(INDEX(Команды!$A$2:$AN$7500,MATCH(CJ$3,Команды!$A$2:$A$7500,0),$E74+2)=Команды!$AJ$2,TRUE,FALSE),IF(INDEX(Команды!$A$2:$AN$7500,MATCH(CJ$3,Команды!$A$2:$A$7500,0),$E74+2)=Команды!$AJ$3,TRUE,FALSE),IF(INDEX(Команды!$A$2:$AN$7500,MATCH(CJ$3,Команды!$A$2:$A$7500,0),$E74+2)=Команды!$AJ$4,TRUE,FALSE),IF(INDEX(Команды!$A$2:$AN$7500,MATCH(CJ$3,Команды!$A$2:$A$7500,0),$E74+2)=Команды!$AJ$5,TRUE,FALSE),IF(INDEX(Команды!$A$2:$AN$7500,MATCH(CJ$3,Команды!$A$2:$A$7500,0),$E74+2)=Команды!$AJ$6,TRUE,FALSE),IF(INDEX(Команды!$A$2:$AN$7500,MATCH(CJ$3,Команды!$A$2:$A$7500,0),$E74+2)=Команды!$AJ$7,TRUE,FALSE),IF(INDEX(Команды!$A$2:$AN$7500,MATCH(CJ$3,Команды!$A$2:$A$7500,0),$E74+2)=Команды!$AJ$8,TRUE,FALSE),IF(INDEX(Команды!$A$2:$AN$7500,MATCH(CJ$3,Команды!$A$2:$A$7500,0),$E74+2)=Команды!$AJ$9,TRUE,FALSE),IF(INDEX(Команды!$A$2:$AN$7500,MATCH(CJ$3,Команды!$A$2:$A$7500,0),$E74+2)=Команды!$AJ$10,TRUE,FALSE),IF(INDEX(Команды!$A$2:$AN$7500,MATCH(CJ$3,Команды!$A$2:$A$7500,0),$E74+2)=Команды!$AJ$11,TRUE,FALSE),IF(INDEX(Команды!$A$2:$AN$7500,MATCH(CJ$3,Команды!$A$2:$A$7500,0),$E74+2)=Команды!$AJ$12,TRUE,FALSE),IF(INDEX(Команды!$A$2:$AN$7500,MATCH(CJ$3,Команды!$A$2:$A$7500,0),$E74+2)=Команды!$AJ$13,TRUE,FALSE),IF(INDEX(Команды!$A$2:$AN$7500,MATCH(CJ$3,Команды!$A$2:$A$7500,0),$E74+2)=Команды!$AJ$14,TRUE,FALSE),IF(INDEX(Команды!$A$2:$AN$7500,MATCH(CJ$3,Команды!$A$2:$A$7500,0),$E74+2)=Команды!$AJ$15,TRUE,FALSE),IF(INDEX(Команды!$A$2:$AN$7500,MATCH(CJ$3,Команды!$A$2:$A$7500,0),$E74+2)=Команды!$AJ$16,TRUE,FALSE),,IF(INDEX(Команды!$A$2:$AN$7500,MATCH(CJ$3,Команды!$A$2:$A$7500,0),$E74+2)=Команды!$AJ$17,TRUE,FALSE),,IF(INDEX(Команды!$A$2:$AN$7500,MATCH(CJ$3,Команды!$A$2:$A$7500,0),$E74+2)=Команды!$AJ$18,TRUE,FALSE),,IF(INDEX(Команды!$A$2:$AN$7500,MATCH(CJ$3,Команды!$A$2:$A$7500,0),$E74+2)=Команды!$AJ$19,TRUE,FALSE)),INDEX(Команды!$AJ$2:$AK$19,MATCH(INDEX(Команды!$A$2:$AN$7500,MATCH(CJ$3,Команды!$A$2:$A$7500,0),$E74+2),Команды!$AJ$2:$AJ$19,0),2),0)</f>
        <v>В</v>
      </c>
      <c r="CK74" s="175" t="str">
        <f>IF(OR(IF(INDEX(Команды!$A$2:$AN$7500,MATCH(CJ$3,Команды!$A$2:$A$7500,0),$E74+2)=Команды!$AJ$2,TRUE,FALSE),IF(INDEX(Команды!$A$2:$AN$7500,MATCH(CJ$3,Команды!$A$2:$A$7500,0),$E74+2)=Команды!$AJ$3,TRUE,FALSE),IF(INDEX(Команды!$A$2:$AN$7500,MATCH(CJ$3,Команды!$A$2:$A$7500,0),$E74+2)=Команды!$AJ$4,TRUE,FALSE),IF(INDEX(Команды!$A$2:$AN$7500,MATCH(CJ$3,Команды!$A$2:$A$7500,0),$E74+2)=Команды!$AJ$5,TRUE,FALSE),IF(INDEX(Команды!$A$2:$AN$7500,MATCH(CJ$3,Команды!$A$2:$A$7500,0),$E74+2)=Команды!$AJ$6,TRUE,FALSE),IF(INDEX(Команды!$A$2:$AN$7500,MATCH(CJ$3,Команды!$A$2:$A$7500,0),$E74+2)=Команды!$AJ$7,TRUE,FALSE),IF(INDEX(Команды!$A$2:$AN$7500,MATCH(CJ$3,Команды!$A$2:$A$7500,0),$E74+2)=Команды!$AJ$8,TRUE,FALSE),IF(INDEX(Команды!$A$2:$AN$7500,MATCH(CJ$3,Команды!$A$2:$A$7500,0),$E74+2)=Команды!$AJ$9,TRUE,FALSE),IF(INDEX(Команды!$A$2:$AN$7500,MATCH(CJ$3,Команды!$A$2:$A$7500,0),$E74+2)=Команды!$AJ$10,TRUE,FALSE),IF(INDEX(Команды!$A$2:$AN$7500,MATCH(CJ$3,Команды!$A$2:$A$7500,0),$E74+2)=Команды!$AJ$11,TRUE,FALSE),IF(INDEX(Команды!$A$2:$AN$7500,MATCH(CJ$3,Команды!$A$2:$A$7500,0),$E74+2)=Команды!$AJ$12,TRUE,FALSE),IF(INDEX(Команды!$A$2:$AN$7500,MATCH(CJ$3,Команды!$A$2:$A$7500,0),$E74+2)=Команды!$AJ$13,TRUE,FALSE),IF(INDEX(Команды!$A$2:$AN$7500,MATCH(CJ$3,Команды!$A$2:$A$7500,0),$E74+2)=Команды!$AJ$14,TRUE,FALSE),IF(INDEX(Команды!$A$2:$AN$7500,MATCH(CJ$3,Команды!$A$2:$A$7500,0),$E74+2)=Команды!$AJ$15,TRUE,FALSE),IF(INDEX(Команды!$A$2:$AN$7500,MATCH(CJ$3,Команды!$A$2:$A$7500,0),$E74+2)=Команды!$AJ$16,TRUE,FALSE),IF(INDEX(Команды!$A$2:$AN$7500,MATCH(CJ$3,Команды!$A$2:$A$7500,0),$E74+2)=Команды!$AJ$17,TRUE,FALSE),IF(INDEX(Команды!$A$2:$AN$7500,MATCH(CJ$3,Команды!$A$2:$A$7500,0),$E74+2)=Команды!$AJ$18,TRUE,FALSE),IF(INDEX(Команды!$A$2:$AN$7500,MATCH(CJ$3,Команды!$A$2:$A$7500,0),$E74+2)=Команды!$AJ$19,TRUE,FALSE)),INDEX(Команды!$AJ$2:$AL$19,MATCH(INDEX(Команды!$A$2:$AN$7500,MATCH(CJ$3,Команды!$A$2:$A$7500,0),$E74+2),Команды!$AJ$2:$AJ$19,0),3),0)</f>
        <v>В</v>
      </c>
      <c r="CL74" s="342"/>
      <c r="CM74" s="174">
        <f>IF(OR(IF(INDEX(Команды!$A$2:$AN$7500,MATCH(CM$3,Команды!$A$2:$A$7500,0),$E74+2)=Команды!$AJ$2,TRUE,FALSE),IF(INDEX(Команды!$A$2:$AN$7500,MATCH(CM$3,Команды!$A$2:$A$7500,0),$E74+2)=Команды!$AJ$3,TRUE,FALSE),IF(INDEX(Команды!$A$2:$AN$7500,MATCH(CM$3,Команды!$A$2:$A$7500,0),$E74+2)=Команды!$AJ$4,TRUE,FALSE),IF(INDEX(Команды!$A$2:$AN$7500,MATCH(CM$3,Команды!$A$2:$A$7500,0),$E74+2)=Команды!$AJ$5,TRUE,FALSE),IF(INDEX(Команды!$A$2:$AN$7500,MATCH(CM$3,Команды!$A$2:$A$7500,0),$E74+2)=Команды!$AJ$6,TRUE,FALSE),IF(INDEX(Команды!$A$2:$AN$7500,MATCH(CM$3,Команды!$A$2:$A$7500,0),$E74+2)=Команды!$AJ$7,TRUE,FALSE),IF(INDEX(Команды!$A$2:$AN$7500,MATCH(CM$3,Команды!$A$2:$A$7500,0),$E74+2)=Команды!$AJ$8,TRUE,FALSE),IF(INDEX(Команды!$A$2:$AN$7500,MATCH(CM$3,Команды!$A$2:$A$7500,0),$E74+2)=Команды!$AJ$9,TRUE,FALSE),IF(INDEX(Команды!$A$2:$AN$7500,MATCH(CM$3,Команды!$A$2:$A$7500,0),$E74+2)=Команды!$AJ$10,TRUE,FALSE),IF(INDEX(Команды!$A$2:$AN$7500,MATCH(CM$3,Команды!$A$2:$A$7500,0),$E74+2)=Команды!$AJ$11,TRUE,FALSE),IF(INDEX(Команды!$A$2:$AN$7500,MATCH(CM$3,Команды!$A$2:$A$7500,0),$E74+2)=Команды!$AJ$12,TRUE,FALSE),IF(INDEX(Команды!$A$2:$AN$7500,MATCH(CM$3,Команды!$A$2:$A$7500,0),$E74+2)=Команды!$AJ$13,TRUE,FALSE),IF(INDEX(Команды!$A$2:$AN$7500,MATCH(CM$3,Команды!$A$2:$A$7500,0),$E74+2)=Команды!$AJ$14,TRUE,FALSE),IF(INDEX(Команды!$A$2:$AN$7500,MATCH(CM$3,Команды!$A$2:$A$7500,0),$E74+2)=Команды!$AJ$15,TRUE,FALSE),IF(INDEX(Команды!$A$2:$AN$7500,MATCH(CM$3,Команды!$A$2:$A$7500,0),$E74+2)=Команды!$AJ$16,TRUE,FALSE),,IF(INDEX(Команды!$A$2:$AN$7500,MATCH(CM$3,Команды!$A$2:$A$7500,0),$E74+2)=Команды!$AJ$17,TRUE,FALSE),,IF(INDEX(Команды!$A$2:$AN$7500,MATCH(CM$3,Команды!$A$2:$A$7500,0),$E74+2)=Команды!$AJ$18,TRUE,FALSE),,IF(INDEX(Команды!$A$2:$AN$7500,MATCH(CM$3,Команды!$A$2:$A$7500,0),$E74+2)=Команды!$AJ$19,TRUE,FALSE)),INDEX(Команды!$AJ$2:$AK$19,MATCH(INDEX(Команды!$A$2:$AN$7500,MATCH(CM$3,Команды!$A$2:$A$7500,0),$E74+2),Команды!$AJ$2:$AJ$19,0),2),0)</f>
        <v>0.3125</v>
      </c>
      <c r="CN74" s="175">
        <f>IF(OR(IF(INDEX(Команды!$A$2:$AN$7500,MATCH(CM$3,Команды!$A$2:$A$7500,0),$E74+2)=Команды!$AJ$2,TRUE,FALSE),IF(INDEX(Команды!$A$2:$AN$7500,MATCH(CM$3,Команды!$A$2:$A$7500,0),$E74+2)=Команды!$AJ$3,TRUE,FALSE),IF(INDEX(Команды!$A$2:$AN$7500,MATCH(CM$3,Команды!$A$2:$A$7500,0),$E74+2)=Команды!$AJ$4,TRUE,FALSE),IF(INDEX(Команды!$A$2:$AN$7500,MATCH(CM$3,Команды!$A$2:$A$7500,0),$E74+2)=Команды!$AJ$5,TRUE,FALSE),IF(INDEX(Команды!$A$2:$AN$7500,MATCH(CM$3,Команды!$A$2:$A$7500,0),$E74+2)=Команды!$AJ$6,TRUE,FALSE),IF(INDEX(Команды!$A$2:$AN$7500,MATCH(CM$3,Команды!$A$2:$A$7500,0),$E74+2)=Команды!$AJ$7,TRUE,FALSE),IF(INDEX(Команды!$A$2:$AN$7500,MATCH(CM$3,Команды!$A$2:$A$7500,0),$E74+2)=Команды!$AJ$8,TRUE,FALSE),IF(INDEX(Команды!$A$2:$AN$7500,MATCH(CM$3,Команды!$A$2:$A$7500,0),$E74+2)=Команды!$AJ$9,TRUE,FALSE),IF(INDEX(Команды!$A$2:$AN$7500,MATCH(CM$3,Команды!$A$2:$A$7500,0),$E74+2)=Команды!$AJ$10,TRUE,FALSE),IF(INDEX(Команды!$A$2:$AN$7500,MATCH(CM$3,Команды!$A$2:$A$7500,0),$E74+2)=Команды!$AJ$11,TRUE,FALSE),IF(INDEX(Команды!$A$2:$AN$7500,MATCH(CM$3,Команды!$A$2:$A$7500,0),$E74+2)=Команды!$AJ$12,TRUE,FALSE),IF(INDEX(Команды!$A$2:$AN$7500,MATCH(CM$3,Команды!$A$2:$A$7500,0),$E74+2)=Команды!$AJ$13,TRUE,FALSE),IF(INDEX(Команды!$A$2:$AN$7500,MATCH(CM$3,Команды!$A$2:$A$7500,0),$E74+2)=Команды!$AJ$14,TRUE,FALSE),IF(INDEX(Команды!$A$2:$AN$7500,MATCH(CM$3,Команды!$A$2:$A$7500,0),$E74+2)=Команды!$AJ$15,TRUE,FALSE),IF(INDEX(Команды!$A$2:$AN$7500,MATCH(CM$3,Команды!$A$2:$A$7500,0),$E74+2)=Команды!$AJ$16,TRUE,FALSE),IF(INDEX(Команды!$A$2:$AN$7500,MATCH(CM$3,Команды!$A$2:$A$7500,0),$E74+2)=Команды!$AJ$17,TRUE,FALSE),IF(INDEX(Команды!$A$2:$AN$7500,MATCH(CM$3,Команды!$A$2:$A$7500,0),$E74+2)=Команды!$AJ$18,TRUE,FALSE),IF(INDEX(Команды!$A$2:$AN$7500,MATCH(CM$3,Команды!$A$2:$A$7500,0),$E74+2)=Команды!$AJ$19,TRUE,FALSE)),INDEX(Команды!$AJ$2:$AL$19,MATCH(INDEX(Команды!$A$2:$AN$7500,MATCH(CM$3,Команды!$A$2:$A$7500,0),$E74+2),Команды!$AJ$2:$AJ$19,0),3),0)</f>
        <v>0.6875</v>
      </c>
      <c r="CO74" s="342"/>
      <c r="CP74" s="174">
        <f>IF(OR(IF(INDEX(Команды!$A$2:$AN$7500,MATCH(CP$3,Команды!$A$2:$A$7500,0),$E74+2)=Команды!$AJ$2,TRUE,FALSE),IF(INDEX(Команды!$A$2:$AN$7500,MATCH(CP$3,Команды!$A$2:$A$7500,0),$E74+2)=Команды!$AJ$3,TRUE,FALSE),IF(INDEX(Команды!$A$2:$AN$7500,MATCH(CP$3,Команды!$A$2:$A$7500,0),$E74+2)=Команды!$AJ$4,TRUE,FALSE),IF(INDEX(Команды!$A$2:$AN$7500,MATCH(CP$3,Команды!$A$2:$A$7500,0),$E74+2)=Команды!$AJ$5,TRUE,FALSE),IF(INDEX(Команды!$A$2:$AN$7500,MATCH(CP$3,Команды!$A$2:$A$7500,0),$E74+2)=Команды!$AJ$6,TRUE,FALSE),IF(INDEX(Команды!$A$2:$AN$7500,MATCH(CP$3,Команды!$A$2:$A$7500,0),$E74+2)=Команды!$AJ$7,TRUE,FALSE),IF(INDEX(Команды!$A$2:$AN$7500,MATCH(CP$3,Команды!$A$2:$A$7500,0),$E74+2)=Команды!$AJ$8,TRUE,FALSE),IF(INDEX(Команды!$A$2:$AN$7500,MATCH(CP$3,Команды!$A$2:$A$7500,0),$E74+2)=Команды!$AJ$9,TRUE,FALSE),IF(INDEX(Команды!$A$2:$AN$7500,MATCH(CP$3,Команды!$A$2:$A$7500,0),$E74+2)=Команды!$AJ$10,TRUE,FALSE),IF(INDEX(Команды!$A$2:$AN$7500,MATCH(CP$3,Команды!$A$2:$A$7500,0),$E74+2)=Команды!$AJ$11,TRUE,FALSE),IF(INDEX(Команды!$A$2:$AN$7500,MATCH(CP$3,Команды!$A$2:$A$7500,0),$E74+2)=Команды!$AJ$12,TRUE,FALSE),IF(INDEX(Команды!$A$2:$AN$7500,MATCH(CP$3,Команды!$A$2:$A$7500,0),$E74+2)=Команды!$AJ$13,TRUE,FALSE),IF(INDEX(Команды!$A$2:$AN$7500,MATCH(CP$3,Команды!$A$2:$A$7500,0),$E74+2)=Команды!$AJ$14,TRUE,FALSE),IF(INDEX(Команды!$A$2:$AN$7500,MATCH(CP$3,Команды!$A$2:$A$7500,0),$E74+2)=Команды!$AJ$15,TRUE,FALSE),IF(INDEX(Команды!$A$2:$AN$7500,MATCH(CP$3,Команды!$A$2:$A$7500,0),$E74+2)=Команды!$AJ$16,TRUE,FALSE),,IF(INDEX(Команды!$A$2:$AN$7500,MATCH(CP$3,Команды!$A$2:$A$7500,0),$E74+2)=Команды!$AJ$17,TRUE,FALSE),,IF(INDEX(Команды!$A$2:$AN$7500,MATCH(CP$3,Команды!$A$2:$A$7500,0),$E74+2)=Команды!$AJ$18,TRUE,FALSE),,IF(INDEX(Команды!$A$2:$AN$7500,MATCH(CP$3,Команды!$A$2:$A$7500,0),$E74+2)=Команды!$AJ$19,TRUE,FALSE)),INDEX(Команды!$AJ$2:$AK$19,MATCH(INDEX(Команды!$A$2:$AN$7500,MATCH(CP$3,Команды!$A$2:$A$7500,0),$E74+2),Команды!$AJ$2:$AJ$19,0),2),0)</f>
        <v>0.3125</v>
      </c>
      <c r="CQ74" s="175">
        <f>IF(OR(IF(INDEX(Команды!$A$2:$AN$7500,MATCH(CP$3,Команды!$A$2:$A$7500,0),$E74+2)=Команды!$AJ$2,TRUE,FALSE),IF(INDEX(Команды!$A$2:$AN$7500,MATCH(CP$3,Команды!$A$2:$A$7500,0),$E74+2)=Команды!$AJ$3,TRUE,FALSE),IF(INDEX(Команды!$A$2:$AN$7500,MATCH(CP$3,Команды!$A$2:$A$7500,0),$E74+2)=Команды!$AJ$4,TRUE,FALSE),IF(INDEX(Команды!$A$2:$AN$7500,MATCH(CP$3,Команды!$A$2:$A$7500,0),$E74+2)=Команды!$AJ$5,TRUE,FALSE),IF(INDEX(Команды!$A$2:$AN$7500,MATCH(CP$3,Команды!$A$2:$A$7500,0),$E74+2)=Команды!$AJ$6,TRUE,FALSE),IF(INDEX(Команды!$A$2:$AN$7500,MATCH(CP$3,Команды!$A$2:$A$7500,0),$E74+2)=Команды!$AJ$7,TRUE,FALSE),IF(INDEX(Команды!$A$2:$AN$7500,MATCH(CP$3,Команды!$A$2:$A$7500,0),$E74+2)=Команды!$AJ$8,TRUE,FALSE),IF(INDEX(Команды!$A$2:$AN$7500,MATCH(CP$3,Команды!$A$2:$A$7500,0),$E74+2)=Команды!$AJ$9,TRUE,FALSE),IF(INDEX(Команды!$A$2:$AN$7500,MATCH(CP$3,Команды!$A$2:$A$7500,0),$E74+2)=Команды!$AJ$10,TRUE,FALSE),IF(INDEX(Команды!$A$2:$AN$7500,MATCH(CP$3,Команды!$A$2:$A$7500,0),$E74+2)=Команды!$AJ$11,TRUE,FALSE),IF(INDEX(Команды!$A$2:$AN$7500,MATCH(CP$3,Команды!$A$2:$A$7500,0),$E74+2)=Команды!$AJ$12,TRUE,FALSE),IF(INDEX(Команды!$A$2:$AN$7500,MATCH(CP$3,Команды!$A$2:$A$7500,0),$E74+2)=Команды!$AJ$13,TRUE,FALSE),IF(INDEX(Команды!$A$2:$AN$7500,MATCH(CP$3,Команды!$A$2:$A$7500,0),$E74+2)=Команды!$AJ$14,TRUE,FALSE),IF(INDEX(Команды!$A$2:$AN$7500,MATCH(CP$3,Команды!$A$2:$A$7500,0),$E74+2)=Команды!$AJ$15,TRUE,FALSE),IF(INDEX(Команды!$A$2:$AN$7500,MATCH(CP$3,Команды!$A$2:$A$7500,0),$E74+2)=Команды!$AJ$16,TRUE,FALSE),IF(INDEX(Команды!$A$2:$AN$7500,MATCH(CP$3,Команды!$A$2:$A$7500,0),$E74+2)=Команды!$AJ$17,TRUE,FALSE),IF(INDEX(Команды!$A$2:$AN$7500,MATCH(CP$3,Команды!$A$2:$A$7500,0),$E74+2)=Команды!$AJ$18,TRUE,FALSE),IF(INDEX(Команды!$A$2:$AN$7500,MATCH(CP$3,Команды!$A$2:$A$7500,0),$E74+2)=Команды!$AJ$19,TRUE,FALSE)),INDEX(Команды!$AJ$2:$AL$19,MATCH(INDEX(Команды!$A$2:$AN$7500,MATCH(CP$3,Команды!$A$2:$A$7500,0),$E74+2),Команды!$AJ$2:$AJ$19,0),3),0)</f>
        <v>0.6875</v>
      </c>
      <c r="CR74" s="342"/>
      <c r="CS74" s="174">
        <f>IF(OR(IF(INDEX(Команды!$A$2:$AN$7500,MATCH(CS$3,Команды!$A$2:$A$7500,0),$E74+2)=Команды!$AJ$2,TRUE,FALSE),IF(INDEX(Команды!$A$2:$AN$7500,MATCH(CS$3,Команды!$A$2:$A$7500,0),$E74+2)=Команды!$AJ$3,TRUE,FALSE),IF(INDEX(Команды!$A$2:$AN$7500,MATCH(CS$3,Команды!$A$2:$A$7500,0),$E74+2)=Команды!$AJ$4,TRUE,FALSE),IF(INDEX(Команды!$A$2:$AN$7500,MATCH(CS$3,Команды!$A$2:$A$7500,0),$E74+2)=Команды!$AJ$5,TRUE,FALSE),IF(INDEX(Команды!$A$2:$AN$7500,MATCH(CS$3,Команды!$A$2:$A$7500,0),$E74+2)=Команды!$AJ$6,TRUE,FALSE),IF(INDEX(Команды!$A$2:$AN$7500,MATCH(CS$3,Команды!$A$2:$A$7500,0),$E74+2)=Команды!$AJ$7,TRUE,FALSE),IF(INDEX(Команды!$A$2:$AN$7500,MATCH(CS$3,Команды!$A$2:$A$7500,0),$E74+2)=Команды!$AJ$8,TRUE,FALSE),IF(INDEX(Команды!$A$2:$AN$7500,MATCH(CS$3,Команды!$A$2:$A$7500,0),$E74+2)=Команды!$AJ$9,TRUE,FALSE),IF(INDEX(Команды!$A$2:$AN$7500,MATCH(CS$3,Команды!$A$2:$A$7500,0),$E74+2)=Команды!$AJ$10,TRUE,FALSE),IF(INDEX(Команды!$A$2:$AN$7500,MATCH(CS$3,Команды!$A$2:$A$7500,0),$E74+2)=Команды!$AJ$11,TRUE,FALSE),IF(INDEX(Команды!$A$2:$AN$7500,MATCH(CS$3,Команды!$A$2:$A$7500,0),$E74+2)=Команды!$AJ$12,TRUE,FALSE),IF(INDEX(Команды!$A$2:$AN$7500,MATCH(CS$3,Команды!$A$2:$A$7500,0),$E74+2)=Команды!$AJ$13,TRUE,FALSE),IF(INDEX(Команды!$A$2:$AN$7500,MATCH(CS$3,Команды!$A$2:$A$7500,0),$E74+2)=Команды!$AJ$14,TRUE,FALSE),IF(INDEX(Команды!$A$2:$AN$7500,MATCH(CS$3,Команды!$A$2:$A$7500,0),$E74+2)=Команды!$AJ$15,TRUE,FALSE),IF(INDEX(Команды!$A$2:$AN$7500,MATCH(CS$3,Команды!$A$2:$A$7500,0),$E74+2)=Команды!$AJ$16,TRUE,FALSE),,IF(INDEX(Команды!$A$2:$AN$7500,MATCH(CS$3,Команды!$A$2:$A$7500,0),$E74+2)=Команды!$AJ$17,TRUE,FALSE),,IF(INDEX(Команды!$A$2:$AN$7500,MATCH(CS$3,Команды!$A$2:$A$7500,0),$E74+2)=Команды!$AJ$18,TRUE,FALSE),,IF(INDEX(Команды!$A$2:$AN$7500,MATCH(CS$3,Команды!$A$2:$A$7500,0),$E74+2)=Команды!$AJ$19,TRUE,FALSE)),INDEX(Команды!$AJ$2:$AK$19,MATCH(INDEX(Команды!$A$2:$AN$7500,MATCH(CS$3,Команды!$A$2:$A$7500,0),$E74+2),Команды!$AJ$2:$AJ$19,0),2),0)</f>
        <v>0.3125</v>
      </c>
      <c r="CT74" s="175">
        <f>IF(OR(IF(INDEX(Команды!$A$2:$AN$7500,MATCH(CS$3,Команды!$A$2:$A$7500,0),$E74+2)=Команды!$AJ$2,TRUE,FALSE),IF(INDEX(Команды!$A$2:$AN$7500,MATCH(CS$3,Команды!$A$2:$A$7500,0),$E74+2)=Команды!$AJ$3,TRUE,FALSE),IF(INDEX(Команды!$A$2:$AN$7500,MATCH(CS$3,Команды!$A$2:$A$7500,0),$E74+2)=Команды!$AJ$4,TRUE,FALSE),IF(INDEX(Команды!$A$2:$AN$7500,MATCH(CS$3,Команды!$A$2:$A$7500,0),$E74+2)=Команды!$AJ$5,TRUE,FALSE),IF(INDEX(Команды!$A$2:$AN$7500,MATCH(CS$3,Команды!$A$2:$A$7500,0),$E74+2)=Команды!$AJ$6,TRUE,FALSE),IF(INDEX(Команды!$A$2:$AN$7500,MATCH(CS$3,Команды!$A$2:$A$7500,0),$E74+2)=Команды!$AJ$7,TRUE,FALSE),IF(INDEX(Команды!$A$2:$AN$7500,MATCH(CS$3,Команды!$A$2:$A$7500,0),$E74+2)=Команды!$AJ$8,TRUE,FALSE),IF(INDEX(Команды!$A$2:$AN$7500,MATCH(CS$3,Команды!$A$2:$A$7500,0),$E74+2)=Команды!$AJ$9,TRUE,FALSE),IF(INDEX(Команды!$A$2:$AN$7500,MATCH(CS$3,Команды!$A$2:$A$7500,0),$E74+2)=Команды!$AJ$10,TRUE,FALSE),IF(INDEX(Команды!$A$2:$AN$7500,MATCH(CS$3,Команды!$A$2:$A$7500,0),$E74+2)=Команды!$AJ$11,TRUE,FALSE),IF(INDEX(Команды!$A$2:$AN$7500,MATCH(CS$3,Команды!$A$2:$A$7500,0),$E74+2)=Команды!$AJ$12,TRUE,FALSE),IF(INDEX(Команды!$A$2:$AN$7500,MATCH(CS$3,Команды!$A$2:$A$7500,0),$E74+2)=Команды!$AJ$13,TRUE,FALSE),IF(INDEX(Команды!$A$2:$AN$7500,MATCH(CS$3,Команды!$A$2:$A$7500,0),$E74+2)=Команды!$AJ$14,TRUE,FALSE),IF(INDEX(Команды!$A$2:$AN$7500,MATCH(CS$3,Команды!$A$2:$A$7500,0),$E74+2)=Команды!$AJ$15,TRUE,FALSE),IF(INDEX(Команды!$A$2:$AN$7500,MATCH(CS$3,Команды!$A$2:$A$7500,0),$E74+2)=Команды!$AJ$16,TRUE,FALSE),IF(INDEX(Команды!$A$2:$AN$7500,MATCH(CS$3,Команды!$A$2:$A$7500,0),$E74+2)=Команды!$AJ$17,TRUE,FALSE),IF(INDEX(Команды!$A$2:$AN$7500,MATCH(CS$3,Команды!$A$2:$A$7500,0),$E74+2)=Команды!$AJ$18,TRUE,FALSE),IF(INDEX(Команды!$A$2:$AN$7500,MATCH(CS$3,Команды!$A$2:$A$7500,0),$E74+2)=Команды!$AJ$19,TRUE,FALSE)),INDEX(Команды!$AJ$2:$AL$19,MATCH(INDEX(Команды!$A$2:$AN$7500,MATCH(CS$3,Команды!$A$2:$A$7500,0),$E74+2),Команды!$AJ$2:$AJ$19,0),3),0)</f>
        <v>0.6875</v>
      </c>
      <c r="CU74" s="342"/>
    </row>
    <row r="75" spans="1:99" s="2" customFormat="1" ht="21.95" customHeight="1" x14ac:dyDescent="0.3">
      <c r="A75" s="251">
        <v>70</v>
      </c>
      <c r="B75" s="2">
        <f>VLOOKUP(A75,'Список КК'!A:F,6,TRUE)</f>
        <v>9954</v>
      </c>
      <c r="C75" s="638" t="str">
        <f>VLOOKUP(A75,'Список КК'!A:B,2,TRUE)</f>
        <v>Раева Татьяна Ивановна</v>
      </c>
      <c r="D75" s="203">
        <f>VLOOKUP(A75,'Список КК'!A:D,4,TRUE)</f>
        <v>0</v>
      </c>
      <c r="E75" s="4">
        <f>VLOOKUP(A75,'Список КК'!A:C,3,TRUE)</f>
        <v>29</v>
      </c>
      <c r="F75" s="220" t="str">
        <f>VLOOKUP(A75,'Список КК'!A:E,5,TRUE)</f>
        <v xml:space="preserve">Чт,Пт.Сб,Вс, по 8 час.,редпочтение смене с 6:45, но ставим любые, не позднее 22:00 </v>
      </c>
      <c r="G75" s="174">
        <f>IF(OR(IF(INDEX(Команды!$A$2:$AN$7500,MATCH(G$3,Команды!$A$2:$A$7500,0),$E75+2)=Команды!$AJ$2,TRUE,FALSE),IF(INDEX(Команды!$A$2:$AN$7500,MATCH(G$3,Команды!$A$2:$A$7500,0),$E75+2)=Команды!$AJ$3,TRUE,FALSE),IF(INDEX(Команды!$A$2:$AN$7500,MATCH(G$3,Команды!$A$2:$A$7500,0),$E75+2)=Команды!$AJ$4,TRUE,FALSE),IF(INDEX(Команды!$A$2:$AN$7500,MATCH(G$3,Команды!$A$2:$A$7500,0),$E75+2)=Команды!$AJ$5,TRUE,FALSE),IF(INDEX(Команды!$A$2:$AN$7500,MATCH(G$3,Команды!$A$2:$A$7500,0),$E75+2)=Команды!$AJ$6,TRUE,FALSE),IF(INDEX(Команды!$A$2:$AN$7500,MATCH(G$3,Команды!$A$2:$A$7500,0),$E75+2)=Команды!$AJ$7,TRUE,FALSE),IF(INDEX(Команды!$A$2:$AN$7500,MATCH(G$3,Команды!$A$2:$A$7500,0),$E75+2)=Команды!$AJ$8,TRUE,FALSE),IF(INDEX(Команды!$A$2:$AN$7500,MATCH(G$3,Команды!$A$2:$A$7500,0),$E75+2)=Команды!$AJ$9,TRUE,FALSE),IF(INDEX(Команды!$A$2:$AN$7500,MATCH(G$3,Команды!$A$2:$A$7500,0),$E75+2)=Команды!$AJ$10,TRUE,FALSE),IF(INDEX(Команды!$A$2:$AN$7500,MATCH(G$3,Команды!$A$2:$A$7500,0),$E75+2)=Команды!$AJ$11,TRUE,FALSE),IF(INDEX(Команды!$A$2:$AN$7500,MATCH(G$3,Команды!$A$2:$A$7500,0),$E75+2)=Команды!$AJ$12,TRUE,FALSE),IF(INDEX(Команды!$A$2:$AN$7500,MATCH(G$3,Команды!$A$2:$A$7500,0),$E75+2)=Команды!$AJ$13,TRUE,FALSE),IF(INDEX(Команды!$A$2:$AN$7500,MATCH(G$3,Команды!$A$2:$A$7500,0),$E75+2)=Команды!$AJ$14,TRUE,FALSE),IF(INDEX(Команды!$A$2:$AN$7500,MATCH(G$3,Команды!$A$2:$A$7500,0),$E75+2)=Команды!$AJ$15,TRUE,FALSE),IF(INDEX(Команды!$A$2:$AN$7500,MATCH(G$3,Команды!$A$2:$A$7500,0),$E75+2)=Команды!$AJ$16,TRUE,FALSE),,IF(INDEX(Команды!$A$2:$AN$7500,MATCH(G$3,Команды!$A$2:$A$7500,0),$E75+2)=Команды!$AJ$17,TRUE,FALSE),,IF(INDEX(Команды!$A$2:$AN$7500,MATCH(G$3,Команды!$A$2:$A$7500,0),$E75+2)=Команды!$AJ$18,TRUE,FALSE),,IF(INDEX(Команды!$A$2:$AN$7500,MATCH(G$3,Команды!$A$2:$A$7500,0),$E75+2)=Команды!$AJ$19,TRUE,FALSE)),INDEX(Команды!$AJ$2:$AK$19,MATCH(INDEX(Команды!$A$2:$AN$7500,MATCH(G$3,Команды!$A$2:$A$7500,0),$E75+2),Команды!$AJ$2:$AJ$19,0),2),0)</f>
        <v>0.45833333333333331</v>
      </c>
      <c r="H75" s="175">
        <f>IF(OR(IF(INDEX(Команды!$A$2:$AN$7500,MATCH(G$3,Команды!$A$2:$A$7500,0),$E75+2)=Команды!$AJ$2,TRUE,FALSE),IF(INDEX(Команды!$A$2:$AN$7500,MATCH(G$3,Команды!$A$2:$A$7500,0),$E75+2)=Команды!$AJ$3,TRUE,FALSE),IF(INDEX(Команды!$A$2:$AN$7500,MATCH(G$3,Команды!$A$2:$A$7500,0),$E75+2)=Команды!$AJ$4,TRUE,FALSE),IF(INDEX(Команды!$A$2:$AN$7500,MATCH(G$3,Команды!$A$2:$A$7500,0),$E75+2)=Команды!$AJ$5,TRUE,FALSE),IF(INDEX(Команды!$A$2:$AN$7500,MATCH(G$3,Команды!$A$2:$A$7500,0),$E75+2)=Команды!$AJ$6,TRUE,FALSE),IF(INDEX(Команды!$A$2:$AN$7500,MATCH(G$3,Команды!$A$2:$A$7500,0),$E75+2)=Команды!$AJ$7,TRUE,FALSE),IF(INDEX(Команды!$A$2:$AN$7500,MATCH(G$3,Команды!$A$2:$A$7500,0),$E75+2)=Команды!$AJ$8,TRUE,FALSE),IF(INDEX(Команды!$A$2:$AN$7500,MATCH(G$3,Команды!$A$2:$A$7500,0),$E75+2)=Команды!$AJ$9,TRUE,FALSE),IF(INDEX(Команды!$A$2:$AN$7500,MATCH(G$3,Команды!$A$2:$A$7500,0),$E75+2)=Команды!$AJ$10,TRUE,FALSE),IF(INDEX(Команды!$A$2:$AN$7500,MATCH(G$3,Команды!$A$2:$A$7500,0),$E75+2)=Команды!$AJ$11,TRUE,FALSE),IF(INDEX(Команды!$A$2:$AN$7500,MATCH(G$3,Команды!$A$2:$A$7500,0),$E75+2)=Команды!$AJ$12,TRUE,FALSE),IF(INDEX(Команды!$A$2:$AN$7500,MATCH(G$3,Команды!$A$2:$A$7500,0),$E75+2)=Команды!$AJ$13,TRUE,FALSE),IF(INDEX(Команды!$A$2:$AN$7500,MATCH(G$3,Команды!$A$2:$A$7500,0),$E75+2)=Команды!$AJ$14,TRUE,FALSE),IF(INDEX(Команды!$A$2:$AN$7500,MATCH(G$3,Команды!$A$2:$A$7500,0),$E75+2)=Команды!$AJ$15,TRUE,FALSE),IF(INDEX(Команды!$A$2:$AN$7500,MATCH(G$3,Команды!$A$2:$A$7500,0),$E75+2)=Команды!$AJ$16,TRUE,FALSE),IF(INDEX(Команды!$A$2:$AN$7500,MATCH(G$3,Команды!$A$2:$A$7500,0),$E75+2)=Команды!$AJ$17,TRUE,FALSE),IF(INDEX(Команды!$A$2:$AN$7500,MATCH(G$3,Команды!$A$2:$A$7500,0),$E75+2)=Команды!$AJ$18,TRUE,FALSE),IF(INDEX(Команды!$A$2:$AN$7500,MATCH(G$3,Команды!$A$2:$A$7500,0),$E75+2)=Команды!$AJ$19,TRUE,FALSE)),INDEX(Команды!$AJ$2:$AL$19,MATCH(INDEX(Команды!$A$2:$AN$7500,MATCH(G$3,Команды!$A$2:$A$7500,0),$E75+2),Команды!$AJ$2:$AJ$19,0),3),0)</f>
        <v>0.83333333333333337</v>
      </c>
      <c r="I75" s="342"/>
      <c r="J75" s="174" t="str">
        <f>IF(OR(IF(INDEX(Команды!$A$2:$AN$7500,MATCH(J$3,Команды!$A$2:$A$7500,0),$E75+2)=Команды!$AJ$2,TRUE,FALSE),IF(INDEX(Команды!$A$2:$AN$7500,MATCH(J$3,Команды!$A$2:$A$7500,0),$E75+2)=Команды!$AJ$3,TRUE,FALSE),IF(INDEX(Команды!$A$2:$AN$7500,MATCH(J$3,Команды!$A$2:$A$7500,0),$E75+2)=Команды!$AJ$4,TRUE,FALSE),IF(INDEX(Команды!$A$2:$AN$7500,MATCH(J$3,Команды!$A$2:$A$7500,0),$E75+2)=Команды!$AJ$5,TRUE,FALSE),IF(INDEX(Команды!$A$2:$AN$7500,MATCH(J$3,Команды!$A$2:$A$7500,0),$E75+2)=Команды!$AJ$6,TRUE,FALSE),IF(INDEX(Команды!$A$2:$AN$7500,MATCH(J$3,Команды!$A$2:$A$7500,0),$E75+2)=Команды!$AJ$7,TRUE,FALSE),IF(INDEX(Команды!$A$2:$AN$7500,MATCH(J$3,Команды!$A$2:$A$7500,0),$E75+2)=Команды!$AJ$8,TRUE,FALSE),IF(INDEX(Команды!$A$2:$AN$7500,MATCH(J$3,Команды!$A$2:$A$7500,0),$E75+2)=Команды!$AJ$9,TRUE,FALSE),IF(INDEX(Команды!$A$2:$AN$7500,MATCH(J$3,Команды!$A$2:$A$7500,0),$E75+2)=Команды!$AJ$10,TRUE,FALSE),IF(INDEX(Команды!$A$2:$AN$7500,MATCH(J$3,Команды!$A$2:$A$7500,0),$E75+2)=Команды!$AJ$11,TRUE,FALSE),IF(INDEX(Команды!$A$2:$AN$7500,MATCH(J$3,Команды!$A$2:$A$7500,0),$E75+2)=Команды!$AJ$12,TRUE,FALSE),IF(INDEX(Команды!$A$2:$AN$7500,MATCH(J$3,Команды!$A$2:$A$7500,0),$E75+2)=Команды!$AJ$13,TRUE,FALSE),IF(INDEX(Команды!$A$2:$AN$7500,MATCH(J$3,Команды!$A$2:$A$7500,0),$E75+2)=Команды!$AJ$14,TRUE,FALSE),IF(INDEX(Команды!$A$2:$AN$7500,MATCH(J$3,Команды!$A$2:$A$7500,0),$E75+2)=Команды!$AJ$15,TRUE,FALSE),IF(INDEX(Команды!$A$2:$AN$7500,MATCH(J$3,Команды!$A$2:$A$7500,0),$E75+2)=Команды!$AJ$16,TRUE,FALSE),,IF(INDEX(Команды!$A$2:$AN$7500,MATCH(J$3,Команды!$A$2:$A$7500,0),$E75+2)=Команды!$AJ$17,TRUE,FALSE),,IF(INDEX(Команды!$A$2:$AN$7500,MATCH(J$3,Команды!$A$2:$A$7500,0),$E75+2)=Команды!$AJ$18,TRUE,FALSE),,IF(INDEX(Команды!$A$2:$AN$7500,MATCH(J$3,Команды!$A$2:$A$7500,0),$E75+2)=Команды!$AJ$19,TRUE,FALSE)),INDEX(Команды!$AJ$2:$AK$19,MATCH(INDEX(Команды!$A$2:$AN$7500,MATCH(J$3,Команды!$A$2:$A$7500,0),$E75+2),Команды!$AJ$2:$AJ$19,0),2),0)</f>
        <v>В</v>
      </c>
      <c r="K75" s="175" t="str">
        <f>IF(OR(IF(INDEX(Команды!$A$2:$AN$7500,MATCH(J$3,Команды!$A$2:$A$7500,0),$E75+2)=Команды!$AJ$2,TRUE,FALSE),IF(INDEX(Команды!$A$2:$AN$7500,MATCH(J$3,Команды!$A$2:$A$7500,0),$E75+2)=Команды!$AJ$3,TRUE,FALSE),IF(INDEX(Команды!$A$2:$AN$7500,MATCH(J$3,Команды!$A$2:$A$7500,0),$E75+2)=Команды!$AJ$4,TRUE,FALSE),IF(INDEX(Команды!$A$2:$AN$7500,MATCH(J$3,Команды!$A$2:$A$7500,0),$E75+2)=Команды!$AJ$5,TRUE,FALSE),IF(INDEX(Команды!$A$2:$AN$7500,MATCH(J$3,Команды!$A$2:$A$7500,0),$E75+2)=Команды!$AJ$6,TRUE,FALSE),IF(INDEX(Команды!$A$2:$AN$7500,MATCH(J$3,Команды!$A$2:$A$7500,0),$E75+2)=Команды!$AJ$7,TRUE,FALSE),IF(INDEX(Команды!$A$2:$AN$7500,MATCH(J$3,Команды!$A$2:$A$7500,0),$E75+2)=Команды!$AJ$8,TRUE,FALSE),IF(INDEX(Команды!$A$2:$AN$7500,MATCH(J$3,Команды!$A$2:$A$7500,0),$E75+2)=Команды!$AJ$9,TRUE,FALSE),IF(INDEX(Команды!$A$2:$AN$7500,MATCH(J$3,Команды!$A$2:$A$7500,0),$E75+2)=Команды!$AJ$10,TRUE,FALSE),IF(INDEX(Команды!$A$2:$AN$7500,MATCH(J$3,Команды!$A$2:$A$7500,0),$E75+2)=Команды!$AJ$11,TRUE,FALSE),IF(INDEX(Команды!$A$2:$AN$7500,MATCH(J$3,Команды!$A$2:$A$7500,0),$E75+2)=Команды!$AJ$12,TRUE,FALSE),IF(INDEX(Команды!$A$2:$AN$7500,MATCH(J$3,Команды!$A$2:$A$7500,0),$E75+2)=Команды!$AJ$13,TRUE,FALSE),IF(INDEX(Команды!$A$2:$AN$7500,MATCH(J$3,Команды!$A$2:$A$7500,0),$E75+2)=Команды!$AJ$14,TRUE,FALSE),IF(INDEX(Команды!$A$2:$AN$7500,MATCH(J$3,Команды!$A$2:$A$7500,0),$E75+2)=Команды!$AJ$15,TRUE,FALSE),IF(INDEX(Команды!$A$2:$AN$7500,MATCH(J$3,Команды!$A$2:$A$7500,0),$E75+2)=Команды!$AJ$16,TRUE,FALSE),IF(INDEX(Команды!$A$2:$AN$7500,MATCH(J$3,Команды!$A$2:$A$7500,0),$E75+2)=Команды!$AJ$17,TRUE,FALSE),IF(INDEX(Команды!$A$2:$AN$7500,MATCH(J$3,Команды!$A$2:$A$7500,0),$E75+2)=Команды!$AJ$18,TRUE,FALSE),IF(INDEX(Команды!$A$2:$AN$7500,MATCH(J$3,Команды!$A$2:$A$7500,0),$E75+2)=Команды!$AJ$19,TRUE,FALSE)),INDEX(Команды!$AJ$2:$AL$19,MATCH(INDEX(Команды!$A$2:$AN$7500,MATCH(J$3,Команды!$A$2:$A$7500,0),$E75+2),Команды!$AJ$2:$AJ$19,0),3),0)</f>
        <v>В</v>
      </c>
      <c r="L75" s="342"/>
      <c r="M75" s="174" t="str">
        <f>IF(OR(IF(INDEX(Команды!$A$2:$AN$7500,MATCH(M$3,Команды!$A$2:$A$7500,0),$E75+2)=Команды!$AJ$2,TRUE,FALSE),IF(INDEX(Команды!$A$2:$AN$7500,MATCH(M$3,Команды!$A$2:$A$7500,0),$E75+2)=Команды!$AJ$3,TRUE,FALSE),IF(INDEX(Команды!$A$2:$AN$7500,MATCH(M$3,Команды!$A$2:$A$7500,0),$E75+2)=Команды!$AJ$4,TRUE,FALSE),IF(INDEX(Команды!$A$2:$AN$7500,MATCH(M$3,Команды!$A$2:$A$7500,0),$E75+2)=Команды!$AJ$5,TRUE,FALSE),IF(INDEX(Команды!$A$2:$AN$7500,MATCH(M$3,Команды!$A$2:$A$7500,0),$E75+2)=Команды!$AJ$6,TRUE,FALSE),IF(INDEX(Команды!$A$2:$AN$7500,MATCH(M$3,Команды!$A$2:$A$7500,0),$E75+2)=Команды!$AJ$7,TRUE,FALSE),IF(INDEX(Команды!$A$2:$AN$7500,MATCH(M$3,Команды!$A$2:$A$7500,0),$E75+2)=Команды!$AJ$8,TRUE,FALSE),IF(INDEX(Команды!$A$2:$AN$7500,MATCH(M$3,Команды!$A$2:$A$7500,0),$E75+2)=Команды!$AJ$9,TRUE,FALSE),IF(INDEX(Команды!$A$2:$AN$7500,MATCH(M$3,Команды!$A$2:$A$7500,0),$E75+2)=Команды!$AJ$10,TRUE,FALSE),IF(INDEX(Команды!$A$2:$AN$7500,MATCH(M$3,Команды!$A$2:$A$7500,0),$E75+2)=Команды!$AJ$11,TRUE,FALSE),IF(INDEX(Команды!$A$2:$AN$7500,MATCH(M$3,Команды!$A$2:$A$7500,0),$E75+2)=Команды!$AJ$12,TRUE,FALSE),IF(INDEX(Команды!$A$2:$AN$7500,MATCH(M$3,Команды!$A$2:$A$7500,0),$E75+2)=Команды!$AJ$13,TRUE,FALSE),IF(INDEX(Команды!$A$2:$AN$7500,MATCH(M$3,Команды!$A$2:$A$7500,0),$E75+2)=Команды!$AJ$14,TRUE,FALSE),IF(INDEX(Команды!$A$2:$AN$7500,MATCH(M$3,Команды!$A$2:$A$7500,0),$E75+2)=Команды!$AJ$15,TRUE,FALSE),IF(INDEX(Команды!$A$2:$AN$7500,MATCH(M$3,Команды!$A$2:$A$7500,0),$E75+2)=Команды!$AJ$16,TRUE,FALSE),,IF(INDEX(Команды!$A$2:$AN$7500,MATCH(M$3,Команды!$A$2:$A$7500,0),$E75+2)=Команды!$AJ$17,TRUE,FALSE),,IF(INDEX(Команды!$A$2:$AN$7500,MATCH(M$3,Команды!$A$2:$A$7500,0),$E75+2)=Команды!$AJ$18,TRUE,FALSE),,IF(INDEX(Команды!$A$2:$AN$7500,MATCH(M$3,Команды!$A$2:$A$7500,0),$E75+2)=Команды!$AJ$19,TRUE,FALSE)),INDEX(Команды!$AJ$2:$AK$19,MATCH(INDEX(Команды!$A$2:$AN$7500,MATCH(M$3,Команды!$A$2:$A$7500,0),$E75+2),Команды!$AJ$2:$AJ$19,0),2),0)</f>
        <v>В</v>
      </c>
      <c r="N75" s="175" t="str">
        <f>IF(OR(IF(INDEX(Команды!$A$2:$AN$7500,MATCH(M$3,Команды!$A$2:$A$7500,0),$E75+2)=Команды!$AJ$2,TRUE,FALSE),IF(INDEX(Команды!$A$2:$AN$7500,MATCH(M$3,Команды!$A$2:$A$7500,0),$E75+2)=Команды!$AJ$3,TRUE,FALSE),IF(INDEX(Команды!$A$2:$AN$7500,MATCH(M$3,Команды!$A$2:$A$7500,0),$E75+2)=Команды!$AJ$4,TRUE,FALSE),IF(INDEX(Команды!$A$2:$AN$7500,MATCH(M$3,Команды!$A$2:$A$7500,0),$E75+2)=Команды!$AJ$5,TRUE,FALSE),IF(INDEX(Команды!$A$2:$AN$7500,MATCH(M$3,Команды!$A$2:$A$7500,0),$E75+2)=Команды!$AJ$6,TRUE,FALSE),IF(INDEX(Команды!$A$2:$AN$7500,MATCH(M$3,Команды!$A$2:$A$7500,0),$E75+2)=Команды!$AJ$7,TRUE,FALSE),IF(INDEX(Команды!$A$2:$AN$7500,MATCH(M$3,Команды!$A$2:$A$7500,0),$E75+2)=Команды!$AJ$8,TRUE,FALSE),IF(INDEX(Команды!$A$2:$AN$7500,MATCH(M$3,Команды!$A$2:$A$7500,0),$E75+2)=Команды!$AJ$9,TRUE,FALSE),IF(INDEX(Команды!$A$2:$AN$7500,MATCH(M$3,Команды!$A$2:$A$7500,0),$E75+2)=Команды!$AJ$10,TRUE,FALSE),IF(INDEX(Команды!$A$2:$AN$7500,MATCH(M$3,Команды!$A$2:$A$7500,0),$E75+2)=Команды!$AJ$11,TRUE,FALSE),IF(INDEX(Команды!$A$2:$AN$7500,MATCH(M$3,Команды!$A$2:$A$7500,0),$E75+2)=Команды!$AJ$12,TRUE,FALSE),IF(INDEX(Команды!$A$2:$AN$7500,MATCH(M$3,Команды!$A$2:$A$7500,0),$E75+2)=Команды!$AJ$13,TRUE,FALSE),IF(INDEX(Команды!$A$2:$AN$7500,MATCH(M$3,Команды!$A$2:$A$7500,0),$E75+2)=Команды!$AJ$14,TRUE,FALSE),IF(INDEX(Команды!$A$2:$AN$7500,MATCH(M$3,Команды!$A$2:$A$7500,0),$E75+2)=Команды!$AJ$15,TRUE,FALSE),IF(INDEX(Команды!$A$2:$AN$7500,MATCH(M$3,Команды!$A$2:$A$7500,0),$E75+2)=Команды!$AJ$16,TRUE,FALSE),IF(INDEX(Команды!$A$2:$AN$7500,MATCH(M$3,Команды!$A$2:$A$7500,0),$E75+2)=Команды!$AJ$17,TRUE,FALSE),IF(INDEX(Команды!$A$2:$AN$7500,MATCH(M$3,Команды!$A$2:$A$7500,0),$E75+2)=Команды!$AJ$18,TRUE,FALSE),IF(INDEX(Команды!$A$2:$AN$7500,MATCH(M$3,Команды!$A$2:$A$7500,0),$E75+2)=Команды!$AJ$19,TRUE,FALSE)),INDEX(Команды!$AJ$2:$AL$19,MATCH(INDEX(Команды!$A$2:$AN$7500,MATCH(M$3,Команды!$A$2:$A$7500,0),$E75+2),Команды!$AJ$2:$AJ$19,0),3),0)</f>
        <v>В</v>
      </c>
      <c r="O75" s="342"/>
      <c r="P75" s="174" t="str">
        <f>IF(OR(IF(INDEX(Команды!$A$2:$AN$7500,MATCH(P$3,Команды!$A$2:$A$7500,0),$E75+2)=Команды!$AJ$2,TRUE,FALSE),IF(INDEX(Команды!$A$2:$AN$7500,MATCH(P$3,Команды!$A$2:$A$7500,0),$E75+2)=Команды!$AJ$3,TRUE,FALSE),IF(INDEX(Команды!$A$2:$AN$7500,MATCH(P$3,Команды!$A$2:$A$7500,0),$E75+2)=Команды!$AJ$4,TRUE,FALSE),IF(INDEX(Команды!$A$2:$AN$7500,MATCH(P$3,Команды!$A$2:$A$7500,0),$E75+2)=Команды!$AJ$5,TRUE,FALSE),IF(INDEX(Команды!$A$2:$AN$7500,MATCH(P$3,Команды!$A$2:$A$7500,0),$E75+2)=Команды!$AJ$6,TRUE,FALSE),IF(INDEX(Команды!$A$2:$AN$7500,MATCH(P$3,Команды!$A$2:$A$7500,0),$E75+2)=Команды!$AJ$7,TRUE,FALSE),IF(INDEX(Команды!$A$2:$AN$7500,MATCH(P$3,Команды!$A$2:$A$7500,0),$E75+2)=Команды!$AJ$8,TRUE,FALSE),IF(INDEX(Команды!$A$2:$AN$7500,MATCH(P$3,Команды!$A$2:$A$7500,0),$E75+2)=Команды!$AJ$9,TRUE,FALSE),IF(INDEX(Команды!$A$2:$AN$7500,MATCH(P$3,Команды!$A$2:$A$7500,0),$E75+2)=Команды!$AJ$10,TRUE,FALSE),IF(INDEX(Команды!$A$2:$AN$7500,MATCH(P$3,Команды!$A$2:$A$7500,0),$E75+2)=Команды!$AJ$11,TRUE,FALSE),IF(INDEX(Команды!$A$2:$AN$7500,MATCH(P$3,Команды!$A$2:$A$7500,0),$E75+2)=Команды!$AJ$12,TRUE,FALSE),IF(INDEX(Команды!$A$2:$AN$7500,MATCH(P$3,Команды!$A$2:$A$7500,0),$E75+2)=Команды!$AJ$13,TRUE,FALSE),IF(INDEX(Команды!$A$2:$AN$7500,MATCH(P$3,Команды!$A$2:$A$7500,0),$E75+2)=Команды!$AJ$14,TRUE,FALSE),IF(INDEX(Команды!$A$2:$AN$7500,MATCH(P$3,Команды!$A$2:$A$7500,0),$E75+2)=Команды!$AJ$15,TRUE,FALSE),IF(INDEX(Команды!$A$2:$AN$7500,MATCH(P$3,Команды!$A$2:$A$7500,0),$E75+2)=Команды!$AJ$16,TRUE,FALSE),,IF(INDEX(Команды!$A$2:$AN$7500,MATCH(P$3,Команды!$A$2:$A$7500,0),$E75+2)=Команды!$AJ$17,TRUE,FALSE),,IF(INDEX(Команды!$A$2:$AN$7500,MATCH(P$3,Команды!$A$2:$A$7500,0),$E75+2)=Команды!$AJ$18,TRUE,FALSE),,IF(INDEX(Команды!$A$2:$AN$7500,MATCH(P$3,Команды!$A$2:$A$7500,0),$E75+2)=Команды!$AJ$19,TRUE,FALSE)),INDEX(Команды!$AJ$2:$AK$19,MATCH(INDEX(Команды!$A$2:$AN$7500,MATCH(P$3,Команды!$A$2:$A$7500,0),$E75+2),Команды!$AJ$2:$AJ$19,0),2),0)</f>
        <v>В</v>
      </c>
      <c r="Q75" s="175" t="str">
        <f>IF(OR(IF(INDEX(Команды!$A$2:$AN$7500,MATCH(P$3,Команды!$A$2:$A$7500,0),$E75+2)=Команды!$AJ$2,TRUE,FALSE),IF(INDEX(Команды!$A$2:$AN$7500,MATCH(P$3,Команды!$A$2:$A$7500,0),$E75+2)=Команды!$AJ$3,TRUE,FALSE),IF(INDEX(Команды!$A$2:$AN$7500,MATCH(P$3,Команды!$A$2:$A$7500,0),$E75+2)=Команды!$AJ$4,TRUE,FALSE),IF(INDEX(Команды!$A$2:$AN$7500,MATCH(P$3,Команды!$A$2:$A$7500,0),$E75+2)=Команды!$AJ$5,TRUE,FALSE),IF(INDEX(Команды!$A$2:$AN$7500,MATCH(P$3,Команды!$A$2:$A$7500,0),$E75+2)=Команды!$AJ$6,TRUE,FALSE),IF(INDEX(Команды!$A$2:$AN$7500,MATCH(P$3,Команды!$A$2:$A$7500,0),$E75+2)=Команды!$AJ$7,TRUE,FALSE),IF(INDEX(Команды!$A$2:$AN$7500,MATCH(P$3,Команды!$A$2:$A$7500,0),$E75+2)=Команды!$AJ$8,TRUE,FALSE),IF(INDEX(Команды!$A$2:$AN$7500,MATCH(P$3,Команды!$A$2:$A$7500,0),$E75+2)=Команды!$AJ$9,TRUE,FALSE),IF(INDEX(Команды!$A$2:$AN$7500,MATCH(P$3,Команды!$A$2:$A$7500,0),$E75+2)=Команды!$AJ$10,TRUE,FALSE),IF(INDEX(Команды!$A$2:$AN$7500,MATCH(P$3,Команды!$A$2:$A$7500,0),$E75+2)=Команды!$AJ$11,TRUE,FALSE),IF(INDEX(Команды!$A$2:$AN$7500,MATCH(P$3,Команды!$A$2:$A$7500,0),$E75+2)=Команды!$AJ$12,TRUE,FALSE),IF(INDEX(Команды!$A$2:$AN$7500,MATCH(P$3,Команды!$A$2:$A$7500,0),$E75+2)=Команды!$AJ$13,TRUE,FALSE),IF(INDEX(Команды!$A$2:$AN$7500,MATCH(P$3,Команды!$A$2:$A$7500,0),$E75+2)=Команды!$AJ$14,TRUE,FALSE),IF(INDEX(Команды!$A$2:$AN$7500,MATCH(P$3,Команды!$A$2:$A$7500,0),$E75+2)=Команды!$AJ$15,TRUE,FALSE),IF(INDEX(Команды!$A$2:$AN$7500,MATCH(P$3,Команды!$A$2:$A$7500,0),$E75+2)=Команды!$AJ$16,TRUE,FALSE),IF(INDEX(Команды!$A$2:$AN$7500,MATCH(P$3,Команды!$A$2:$A$7500,0),$E75+2)=Команды!$AJ$17,TRUE,FALSE),IF(INDEX(Команды!$A$2:$AN$7500,MATCH(P$3,Команды!$A$2:$A$7500,0),$E75+2)=Команды!$AJ$18,TRUE,FALSE),IF(INDEX(Команды!$A$2:$AN$7500,MATCH(P$3,Команды!$A$2:$A$7500,0),$E75+2)=Команды!$AJ$19,TRUE,FALSE)),INDEX(Команды!$AJ$2:$AL$19,MATCH(INDEX(Команды!$A$2:$AN$7500,MATCH(P$3,Команды!$A$2:$A$7500,0),$E75+2),Команды!$AJ$2:$AJ$19,0),3),0)</f>
        <v>В</v>
      </c>
      <c r="R75" s="342"/>
      <c r="S75" s="174">
        <f>IF(OR(IF(INDEX(Команды!$A$2:$AN$7500,MATCH(S$3,Команды!$A$2:$A$7500,0),$E75+2)=Команды!$AJ$2,TRUE,FALSE),IF(INDEX(Команды!$A$2:$AN$7500,MATCH(S$3,Команды!$A$2:$A$7500,0),$E75+2)=Команды!$AJ$3,TRUE,FALSE),IF(INDEX(Команды!$A$2:$AN$7500,MATCH(S$3,Команды!$A$2:$A$7500,0),$E75+2)=Команды!$AJ$4,TRUE,FALSE),IF(INDEX(Команды!$A$2:$AN$7500,MATCH(S$3,Команды!$A$2:$A$7500,0),$E75+2)=Команды!$AJ$5,TRUE,FALSE),IF(INDEX(Команды!$A$2:$AN$7500,MATCH(S$3,Команды!$A$2:$A$7500,0),$E75+2)=Команды!$AJ$6,TRUE,FALSE),IF(INDEX(Команды!$A$2:$AN$7500,MATCH(S$3,Команды!$A$2:$A$7500,0),$E75+2)=Команды!$AJ$7,TRUE,FALSE),IF(INDEX(Команды!$A$2:$AN$7500,MATCH(S$3,Команды!$A$2:$A$7500,0),$E75+2)=Команды!$AJ$8,TRUE,FALSE),IF(INDEX(Команды!$A$2:$AN$7500,MATCH(S$3,Команды!$A$2:$A$7500,0),$E75+2)=Команды!$AJ$9,TRUE,FALSE),IF(INDEX(Команды!$A$2:$AN$7500,MATCH(S$3,Команды!$A$2:$A$7500,0),$E75+2)=Команды!$AJ$10,TRUE,FALSE),IF(INDEX(Команды!$A$2:$AN$7500,MATCH(S$3,Команды!$A$2:$A$7500,0),$E75+2)=Команды!$AJ$11,TRUE,FALSE),IF(INDEX(Команды!$A$2:$AN$7500,MATCH(S$3,Команды!$A$2:$A$7500,0),$E75+2)=Команды!$AJ$12,TRUE,FALSE),IF(INDEX(Команды!$A$2:$AN$7500,MATCH(S$3,Команды!$A$2:$A$7500,0),$E75+2)=Команды!$AJ$13,TRUE,FALSE),IF(INDEX(Команды!$A$2:$AN$7500,MATCH(S$3,Команды!$A$2:$A$7500,0),$E75+2)=Команды!$AJ$14,TRUE,FALSE),IF(INDEX(Команды!$A$2:$AN$7500,MATCH(S$3,Команды!$A$2:$A$7500,0),$E75+2)=Команды!$AJ$15,TRUE,FALSE),IF(INDEX(Команды!$A$2:$AN$7500,MATCH(S$3,Команды!$A$2:$A$7500,0),$E75+2)=Команды!$AJ$16,TRUE,FALSE),,IF(INDEX(Команды!$A$2:$AN$7500,MATCH(S$3,Команды!$A$2:$A$7500,0),$E75+2)=Команды!$AJ$17,TRUE,FALSE),,IF(INDEX(Команды!$A$2:$AN$7500,MATCH(S$3,Команды!$A$2:$A$7500,0),$E75+2)=Команды!$AJ$18,TRUE,FALSE),,IF(INDEX(Команды!$A$2:$AN$7500,MATCH(S$3,Команды!$A$2:$A$7500,0),$E75+2)=Команды!$AJ$19,TRUE,FALSE)),INDEX(Команды!$AJ$2:$AK$19,MATCH(INDEX(Команды!$A$2:$AN$7500,MATCH(S$3,Команды!$A$2:$A$7500,0),$E75+2),Команды!$AJ$2:$AJ$19,0),2),0)</f>
        <v>0.28125</v>
      </c>
      <c r="T75" s="175">
        <f>IF(OR(IF(INDEX(Команды!$A$2:$AN$7500,MATCH(S$3,Команды!$A$2:$A$7500,0),$E75+2)=Команды!$AJ$2,TRUE,FALSE),IF(INDEX(Команды!$A$2:$AN$7500,MATCH(S$3,Команды!$A$2:$A$7500,0),$E75+2)=Команды!$AJ$3,TRUE,FALSE),IF(INDEX(Команды!$A$2:$AN$7500,MATCH(S$3,Команды!$A$2:$A$7500,0),$E75+2)=Команды!$AJ$4,TRUE,FALSE),IF(INDEX(Команды!$A$2:$AN$7500,MATCH(S$3,Команды!$A$2:$A$7500,0),$E75+2)=Команды!$AJ$5,TRUE,FALSE),IF(INDEX(Команды!$A$2:$AN$7500,MATCH(S$3,Команды!$A$2:$A$7500,0),$E75+2)=Команды!$AJ$6,TRUE,FALSE),IF(INDEX(Команды!$A$2:$AN$7500,MATCH(S$3,Команды!$A$2:$A$7500,0),$E75+2)=Команды!$AJ$7,TRUE,FALSE),IF(INDEX(Команды!$A$2:$AN$7500,MATCH(S$3,Команды!$A$2:$A$7500,0),$E75+2)=Команды!$AJ$8,TRUE,FALSE),IF(INDEX(Команды!$A$2:$AN$7500,MATCH(S$3,Команды!$A$2:$A$7500,0),$E75+2)=Команды!$AJ$9,TRUE,FALSE),IF(INDEX(Команды!$A$2:$AN$7500,MATCH(S$3,Команды!$A$2:$A$7500,0),$E75+2)=Команды!$AJ$10,TRUE,FALSE),IF(INDEX(Команды!$A$2:$AN$7500,MATCH(S$3,Команды!$A$2:$A$7500,0),$E75+2)=Команды!$AJ$11,TRUE,FALSE),IF(INDEX(Команды!$A$2:$AN$7500,MATCH(S$3,Команды!$A$2:$A$7500,0),$E75+2)=Команды!$AJ$12,TRUE,FALSE),IF(INDEX(Команды!$A$2:$AN$7500,MATCH(S$3,Команды!$A$2:$A$7500,0),$E75+2)=Команды!$AJ$13,TRUE,FALSE),IF(INDEX(Команды!$A$2:$AN$7500,MATCH(S$3,Команды!$A$2:$A$7500,0),$E75+2)=Команды!$AJ$14,TRUE,FALSE),IF(INDEX(Команды!$A$2:$AN$7500,MATCH(S$3,Команды!$A$2:$A$7500,0),$E75+2)=Команды!$AJ$15,TRUE,FALSE),IF(INDEX(Команды!$A$2:$AN$7500,MATCH(S$3,Команды!$A$2:$A$7500,0),$E75+2)=Команды!$AJ$16,TRUE,FALSE),IF(INDEX(Команды!$A$2:$AN$7500,MATCH(S$3,Команды!$A$2:$A$7500,0),$E75+2)=Команды!$AJ$17,TRUE,FALSE),IF(INDEX(Команды!$A$2:$AN$7500,MATCH(S$3,Команды!$A$2:$A$7500,0),$E75+2)=Команды!$AJ$18,TRUE,FALSE),IF(INDEX(Команды!$A$2:$AN$7500,MATCH(S$3,Команды!$A$2:$A$7500,0),$E75+2)=Команды!$AJ$19,TRUE,FALSE)),INDEX(Команды!$AJ$2:$AL$19,MATCH(INDEX(Команды!$A$2:$AN$7500,MATCH(S$3,Команды!$A$2:$A$7500,0),$E75+2),Команды!$AJ$2:$AJ$19,0),3),0)</f>
        <v>0.65625</v>
      </c>
      <c r="U75" s="342"/>
      <c r="V75" s="174">
        <f>IF(OR(IF(INDEX(Команды!$A$2:$AN$7500,MATCH(V$3,Команды!$A$2:$A$7500,0),$E75+2)=Команды!$AJ$2,TRUE,FALSE),IF(INDEX(Команды!$A$2:$AN$7500,MATCH(V$3,Команды!$A$2:$A$7500,0),$E75+2)=Команды!$AJ$3,TRUE,FALSE),IF(INDEX(Команды!$A$2:$AN$7500,MATCH(V$3,Команды!$A$2:$A$7500,0),$E75+2)=Команды!$AJ$4,TRUE,FALSE),IF(INDEX(Команды!$A$2:$AN$7500,MATCH(V$3,Команды!$A$2:$A$7500,0),$E75+2)=Команды!$AJ$5,TRUE,FALSE),IF(INDEX(Команды!$A$2:$AN$7500,MATCH(V$3,Команды!$A$2:$A$7500,0),$E75+2)=Команды!$AJ$6,TRUE,FALSE),IF(INDEX(Команды!$A$2:$AN$7500,MATCH(V$3,Команды!$A$2:$A$7500,0),$E75+2)=Команды!$AJ$7,TRUE,FALSE),IF(INDEX(Команды!$A$2:$AN$7500,MATCH(V$3,Команды!$A$2:$A$7500,0),$E75+2)=Команды!$AJ$8,TRUE,FALSE),IF(INDEX(Команды!$A$2:$AN$7500,MATCH(V$3,Команды!$A$2:$A$7500,0),$E75+2)=Команды!$AJ$9,TRUE,FALSE),IF(INDEX(Команды!$A$2:$AN$7500,MATCH(V$3,Команды!$A$2:$A$7500,0),$E75+2)=Команды!$AJ$10,TRUE,FALSE),IF(INDEX(Команды!$A$2:$AN$7500,MATCH(V$3,Команды!$A$2:$A$7500,0),$E75+2)=Команды!$AJ$11,TRUE,FALSE),IF(INDEX(Команды!$A$2:$AN$7500,MATCH(V$3,Команды!$A$2:$A$7500,0),$E75+2)=Команды!$AJ$12,TRUE,FALSE),IF(INDEX(Команды!$A$2:$AN$7500,MATCH(V$3,Команды!$A$2:$A$7500,0),$E75+2)=Команды!$AJ$13,TRUE,FALSE),IF(INDEX(Команды!$A$2:$AN$7500,MATCH(V$3,Команды!$A$2:$A$7500,0),$E75+2)=Команды!$AJ$14,TRUE,FALSE),IF(INDEX(Команды!$A$2:$AN$7500,MATCH(V$3,Команды!$A$2:$A$7500,0),$E75+2)=Команды!$AJ$15,TRUE,FALSE),IF(INDEX(Команды!$A$2:$AN$7500,MATCH(V$3,Команды!$A$2:$A$7500,0),$E75+2)=Команды!$AJ$16,TRUE,FALSE),,IF(INDEX(Команды!$A$2:$AN$7500,MATCH(V$3,Команды!$A$2:$A$7500,0),$E75+2)=Команды!$AJ$17,TRUE,FALSE),,IF(INDEX(Команды!$A$2:$AN$7500,MATCH(V$3,Команды!$A$2:$A$7500,0),$E75+2)=Команды!$AJ$18,TRUE,FALSE),,IF(INDEX(Команды!$A$2:$AN$7500,MATCH(V$3,Команды!$A$2:$A$7500,0),$E75+2)=Команды!$AJ$19,TRUE,FALSE)),INDEX(Команды!$AJ$2:$AK$19,MATCH(INDEX(Команды!$A$2:$AN$7500,MATCH(V$3,Команды!$A$2:$A$7500,0),$E75+2),Команды!$AJ$2:$AJ$19,0),2),0)</f>
        <v>0.3125</v>
      </c>
      <c r="W75" s="175">
        <f>IF(OR(IF(INDEX(Команды!$A$2:$AN$7500,MATCH(V$3,Команды!$A$2:$A$7500,0),$E75+2)=Команды!$AJ$2,TRUE,FALSE),IF(INDEX(Команды!$A$2:$AN$7500,MATCH(V$3,Команды!$A$2:$A$7500,0),$E75+2)=Команды!$AJ$3,TRUE,FALSE),IF(INDEX(Команды!$A$2:$AN$7500,MATCH(V$3,Команды!$A$2:$A$7500,0),$E75+2)=Команды!$AJ$4,TRUE,FALSE),IF(INDEX(Команды!$A$2:$AN$7500,MATCH(V$3,Команды!$A$2:$A$7500,0),$E75+2)=Команды!$AJ$5,TRUE,FALSE),IF(INDEX(Команды!$A$2:$AN$7500,MATCH(V$3,Команды!$A$2:$A$7500,0),$E75+2)=Команды!$AJ$6,TRUE,FALSE),IF(INDEX(Команды!$A$2:$AN$7500,MATCH(V$3,Команды!$A$2:$A$7500,0),$E75+2)=Команды!$AJ$7,TRUE,FALSE),IF(INDEX(Команды!$A$2:$AN$7500,MATCH(V$3,Команды!$A$2:$A$7500,0),$E75+2)=Команды!$AJ$8,TRUE,FALSE),IF(INDEX(Команды!$A$2:$AN$7500,MATCH(V$3,Команды!$A$2:$A$7500,0),$E75+2)=Команды!$AJ$9,TRUE,FALSE),IF(INDEX(Команды!$A$2:$AN$7500,MATCH(V$3,Команды!$A$2:$A$7500,0),$E75+2)=Команды!$AJ$10,TRUE,FALSE),IF(INDEX(Команды!$A$2:$AN$7500,MATCH(V$3,Команды!$A$2:$A$7500,0),$E75+2)=Команды!$AJ$11,TRUE,FALSE),IF(INDEX(Команды!$A$2:$AN$7500,MATCH(V$3,Команды!$A$2:$A$7500,0),$E75+2)=Команды!$AJ$12,TRUE,FALSE),IF(INDEX(Команды!$A$2:$AN$7500,MATCH(V$3,Команды!$A$2:$A$7500,0),$E75+2)=Команды!$AJ$13,TRUE,FALSE),IF(INDEX(Команды!$A$2:$AN$7500,MATCH(V$3,Команды!$A$2:$A$7500,0),$E75+2)=Команды!$AJ$14,TRUE,FALSE),IF(INDEX(Команды!$A$2:$AN$7500,MATCH(V$3,Команды!$A$2:$A$7500,0),$E75+2)=Команды!$AJ$15,TRUE,FALSE),IF(INDEX(Команды!$A$2:$AN$7500,MATCH(V$3,Команды!$A$2:$A$7500,0),$E75+2)=Команды!$AJ$16,TRUE,FALSE),IF(INDEX(Команды!$A$2:$AN$7500,MATCH(V$3,Команды!$A$2:$A$7500,0),$E75+2)=Команды!$AJ$17,TRUE,FALSE),IF(INDEX(Команды!$A$2:$AN$7500,MATCH(V$3,Команды!$A$2:$A$7500,0),$E75+2)=Команды!$AJ$18,TRUE,FALSE),IF(INDEX(Команды!$A$2:$AN$7500,MATCH(V$3,Команды!$A$2:$A$7500,0),$E75+2)=Команды!$AJ$19,TRUE,FALSE)),INDEX(Команды!$AJ$2:$AL$19,MATCH(INDEX(Команды!$A$2:$AN$7500,MATCH(V$3,Команды!$A$2:$A$7500,0),$E75+2),Команды!$AJ$2:$AJ$19,0),3),0)</f>
        <v>0.6875</v>
      </c>
      <c r="X75" s="342"/>
      <c r="Y75" s="174">
        <f>IF(OR(IF(INDEX(Команды!$A$2:$AN$7500,MATCH(Y$3,Команды!$A$2:$A$7500,0),$E75+2)=Команды!$AJ$2,TRUE,FALSE),IF(INDEX(Команды!$A$2:$AN$7500,MATCH(Y$3,Команды!$A$2:$A$7500,0),$E75+2)=Команды!$AJ$3,TRUE,FALSE),IF(INDEX(Команды!$A$2:$AN$7500,MATCH(Y$3,Команды!$A$2:$A$7500,0),$E75+2)=Команды!$AJ$4,TRUE,FALSE),IF(INDEX(Команды!$A$2:$AN$7500,MATCH(Y$3,Команды!$A$2:$A$7500,0),$E75+2)=Команды!$AJ$5,TRUE,FALSE),IF(INDEX(Команды!$A$2:$AN$7500,MATCH(Y$3,Команды!$A$2:$A$7500,0),$E75+2)=Команды!$AJ$6,TRUE,FALSE),IF(INDEX(Команды!$A$2:$AN$7500,MATCH(Y$3,Команды!$A$2:$A$7500,0),$E75+2)=Команды!$AJ$7,TRUE,FALSE),IF(INDEX(Команды!$A$2:$AN$7500,MATCH(Y$3,Команды!$A$2:$A$7500,0),$E75+2)=Команды!$AJ$8,TRUE,FALSE),IF(INDEX(Команды!$A$2:$AN$7500,MATCH(Y$3,Команды!$A$2:$A$7500,0),$E75+2)=Команды!$AJ$9,TRUE,FALSE),IF(INDEX(Команды!$A$2:$AN$7500,MATCH(Y$3,Команды!$A$2:$A$7500,0),$E75+2)=Команды!$AJ$10,TRUE,FALSE),IF(INDEX(Команды!$A$2:$AN$7500,MATCH(Y$3,Команды!$A$2:$A$7500,0),$E75+2)=Команды!$AJ$11,TRUE,FALSE),IF(INDEX(Команды!$A$2:$AN$7500,MATCH(Y$3,Команды!$A$2:$A$7500,0),$E75+2)=Команды!$AJ$12,TRUE,FALSE),IF(INDEX(Команды!$A$2:$AN$7500,MATCH(Y$3,Команды!$A$2:$A$7500,0),$E75+2)=Команды!$AJ$13,TRUE,FALSE),IF(INDEX(Команды!$A$2:$AN$7500,MATCH(Y$3,Команды!$A$2:$A$7500,0),$E75+2)=Команды!$AJ$14,TRUE,FALSE),IF(INDEX(Команды!$A$2:$AN$7500,MATCH(Y$3,Команды!$A$2:$A$7500,0),$E75+2)=Команды!$AJ$15,TRUE,FALSE),IF(INDEX(Команды!$A$2:$AN$7500,MATCH(Y$3,Команды!$A$2:$A$7500,0),$E75+2)=Команды!$AJ$16,TRUE,FALSE),,IF(INDEX(Команды!$A$2:$AN$7500,MATCH(Y$3,Команды!$A$2:$A$7500,0),$E75+2)=Команды!$AJ$17,TRUE,FALSE),,IF(INDEX(Команды!$A$2:$AN$7500,MATCH(Y$3,Команды!$A$2:$A$7500,0),$E75+2)=Команды!$AJ$18,TRUE,FALSE),,IF(INDEX(Команды!$A$2:$AN$7500,MATCH(Y$3,Команды!$A$2:$A$7500,0),$E75+2)=Команды!$AJ$19,TRUE,FALSE)),INDEX(Команды!$AJ$2:$AK$19,MATCH(INDEX(Команды!$A$2:$AN$7500,MATCH(Y$3,Команды!$A$2:$A$7500,0),$E75+2),Команды!$AJ$2:$AJ$19,0),2),0)</f>
        <v>0.3125</v>
      </c>
      <c r="Z75" s="175">
        <f>IF(OR(IF(INDEX(Команды!$A$2:$AN$7500,MATCH(Y$3,Команды!$A$2:$A$7500,0),$E75+2)=Команды!$AJ$2,TRUE,FALSE),IF(INDEX(Команды!$A$2:$AN$7500,MATCH(Y$3,Команды!$A$2:$A$7500,0),$E75+2)=Команды!$AJ$3,TRUE,FALSE),IF(INDEX(Команды!$A$2:$AN$7500,MATCH(Y$3,Команды!$A$2:$A$7500,0),$E75+2)=Команды!$AJ$4,TRUE,FALSE),IF(INDEX(Команды!$A$2:$AN$7500,MATCH(Y$3,Команды!$A$2:$A$7500,0),$E75+2)=Команды!$AJ$5,TRUE,FALSE),IF(INDEX(Команды!$A$2:$AN$7500,MATCH(Y$3,Команды!$A$2:$A$7500,0),$E75+2)=Команды!$AJ$6,TRUE,FALSE),IF(INDEX(Команды!$A$2:$AN$7500,MATCH(Y$3,Команды!$A$2:$A$7500,0),$E75+2)=Команды!$AJ$7,TRUE,FALSE),IF(INDEX(Команды!$A$2:$AN$7500,MATCH(Y$3,Команды!$A$2:$A$7500,0),$E75+2)=Команды!$AJ$8,TRUE,FALSE),IF(INDEX(Команды!$A$2:$AN$7500,MATCH(Y$3,Команды!$A$2:$A$7500,0),$E75+2)=Команды!$AJ$9,TRUE,FALSE),IF(INDEX(Команды!$A$2:$AN$7500,MATCH(Y$3,Команды!$A$2:$A$7500,0),$E75+2)=Команды!$AJ$10,TRUE,FALSE),IF(INDEX(Команды!$A$2:$AN$7500,MATCH(Y$3,Команды!$A$2:$A$7500,0),$E75+2)=Команды!$AJ$11,TRUE,FALSE),IF(INDEX(Команды!$A$2:$AN$7500,MATCH(Y$3,Команды!$A$2:$A$7500,0),$E75+2)=Команды!$AJ$12,TRUE,FALSE),IF(INDEX(Команды!$A$2:$AN$7500,MATCH(Y$3,Команды!$A$2:$A$7500,0),$E75+2)=Команды!$AJ$13,TRUE,FALSE),IF(INDEX(Команды!$A$2:$AN$7500,MATCH(Y$3,Команды!$A$2:$A$7500,0),$E75+2)=Команды!$AJ$14,TRUE,FALSE),IF(INDEX(Команды!$A$2:$AN$7500,MATCH(Y$3,Команды!$A$2:$A$7500,0),$E75+2)=Команды!$AJ$15,TRUE,FALSE),IF(INDEX(Команды!$A$2:$AN$7500,MATCH(Y$3,Команды!$A$2:$A$7500,0),$E75+2)=Команды!$AJ$16,TRUE,FALSE),IF(INDEX(Команды!$A$2:$AN$7500,MATCH(Y$3,Команды!$A$2:$A$7500,0),$E75+2)=Команды!$AJ$17,TRUE,FALSE),IF(INDEX(Команды!$A$2:$AN$7500,MATCH(Y$3,Команды!$A$2:$A$7500,0),$E75+2)=Команды!$AJ$18,TRUE,FALSE),IF(INDEX(Команды!$A$2:$AN$7500,MATCH(Y$3,Команды!$A$2:$A$7500,0),$E75+2)=Команды!$AJ$19,TRUE,FALSE)),INDEX(Команды!$AJ$2:$AL$19,MATCH(INDEX(Команды!$A$2:$AN$7500,MATCH(Y$3,Команды!$A$2:$A$7500,0),$E75+2),Команды!$AJ$2:$AJ$19,0),3),0)</f>
        <v>0.6875</v>
      </c>
      <c r="AA75" s="342"/>
      <c r="AB75" s="174">
        <f>IF(OR(IF(INDEX(Команды!$A$2:$AN$7500,MATCH(AB$3,Команды!$A$2:$A$7500,0),$E75+2)=Команды!$AJ$2,TRUE,FALSE),IF(INDEX(Команды!$A$2:$AN$7500,MATCH(AB$3,Команды!$A$2:$A$7500,0),$E75+2)=Команды!$AJ$3,TRUE,FALSE),IF(INDEX(Команды!$A$2:$AN$7500,MATCH(AB$3,Команды!$A$2:$A$7500,0),$E75+2)=Команды!$AJ$4,TRUE,FALSE),IF(INDEX(Команды!$A$2:$AN$7500,MATCH(AB$3,Команды!$A$2:$A$7500,0),$E75+2)=Команды!$AJ$5,TRUE,FALSE),IF(INDEX(Команды!$A$2:$AN$7500,MATCH(AB$3,Команды!$A$2:$A$7500,0),$E75+2)=Команды!$AJ$6,TRUE,FALSE),IF(INDEX(Команды!$A$2:$AN$7500,MATCH(AB$3,Команды!$A$2:$A$7500,0),$E75+2)=Команды!$AJ$7,TRUE,FALSE),IF(INDEX(Команды!$A$2:$AN$7500,MATCH(AB$3,Команды!$A$2:$A$7500,0),$E75+2)=Команды!$AJ$8,TRUE,FALSE),IF(INDEX(Команды!$A$2:$AN$7500,MATCH(AB$3,Команды!$A$2:$A$7500,0),$E75+2)=Команды!$AJ$9,TRUE,FALSE),IF(INDEX(Команды!$A$2:$AN$7500,MATCH(AB$3,Команды!$A$2:$A$7500,0),$E75+2)=Команды!$AJ$10,TRUE,FALSE),IF(INDEX(Команды!$A$2:$AN$7500,MATCH(AB$3,Команды!$A$2:$A$7500,0),$E75+2)=Команды!$AJ$11,TRUE,FALSE),IF(INDEX(Команды!$A$2:$AN$7500,MATCH(AB$3,Команды!$A$2:$A$7500,0),$E75+2)=Команды!$AJ$12,TRUE,FALSE),IF(INDEX(Команды!$A$2:$AN$7500,MATCH(AB$3,Команды!$A$2:$A$7500,0),$E75+2)=Команды!$AJ$13,TRUE,FALSE),IF(INDEX(Команды!$A$2:$AN$7500,MATCH(AB$3,Команды!$A$2:$A$7500,0),$E75+2)=Команды!$AJ$14,TRUE,FALSE),IF(INDEX(Команды!$A$2:$AN$7500,MATCH(AB$3,Команды!$A$2:$A$7500,0),$E75+2)=Команды!$AJ$15,TRUE,FALSE),IF(INDEX(Команды!$A$2:$AN$7500,MATCH(AB$3,Команды!$A$2:$A$7500,0),$E75+2)=Команды!$AJ$16,TRUE,FALSE),,IF(INDEX(Команды!$A$2:$AN$7500,MATCH(AB$3,Команды!$A$2:$A$7500,0),$E75+2)=Команды!$AJ$17,TRUE,FALSE),,IF(INDEX(Команды!$A$2:$AN$7500,MATCH(AB$3,Команды!$A$2:$A$7500,0),$E75+2)=Команды!$AJ$18,TRUE,FALSE),,IF(INDEX(Команды!$A$2:$AN$7500,MATCH(AB$3,Команды!$A$2:$A$7500,0),$E75+2)=Команды!$AJ$19,TRUE,FALSE)),INDEX(Команды!$AJ$2:$AK$19,MATCH(INDEX(Команды!$A$2:$AN$7500,MATCH(AB$3,Команды!$A$2:$A$7500,0),$E75+2),Команды!$AJ$2:$AJ$19,0),2),0)</f>
        <v>0.45833333333333331</v>
      </c>
      <c r="AC75" s="175">
        <f>IF(OR(IF(INDEX(Команды!$A$2:$AN$7500,MATCH(AB$3,Команды!$A$2:$A$7500,0),$E75+2)=Команды!$AJ$2,TRUE,FALSE),IF(INDEX(Команды!$A$2:$AN$7500,MATCH(AB$3,Команды!$A$2:$A$7500,0),$E75+2)=Команды!$AJ$3,TRUE,FALSE),IF(INDEX(Команды!$A$2:$AN$7500,MATCH(AB$3,Команды!$A$2:$A$7500,0),$E75+2)=Команды!$AJ$4,TRUE,FALSE),IF(INDEX(Команды!$A$2:$AN$7500,MATCH(AB$3,Команды!$A$2:$A$7500,0),$E75+2)=Команды!$AJ$5,TRUE,FALSE),IF(INDEX(Команды!$A$2:$AN$7500,MATCH(AB$3,Команды!$A$2:$A$7500,0),$E75+2)=Команды!$AJ$6,TRUE,FALSE),IF(INDEX(Команды!$A$2:$AN$7500,MATCH(AB$3,Команды!$A$2:$A$7500,0),$E75+2)=Команды!$AJ$7,TRUE,FALSE),IF(INDEX(Команды!$A$2:$AN$7500,MATCH(AB$3,Команды!$A$2:$A$7500,0),$E75+2)=Команды!$AJ$8,TRUE,FALSE),IF(INDEX(Команды!$A$2:$AN$7500,MATCH(AB$3,Команды!$A$2:$A$7500,0),$E75+2)=Команды!$AJ$9,TRUE,FALSE),IF(INDEX(Команды!$A$2:$AN$7500,MATCH(AB$3,Команды!$A$2:$A$7500,0),$E75+2)=Команды!$AJ$10,TRUE,FALSE),IF(INDEX(Команды!$A$2:$AN$7500,MATCH(AB$3,Команды!$A$2:$A$7500,0),$E75+2)=Команды!$AJ$11,TRUE,FALSE),IF(INDEX(Команды!$A$2:$AN$7500,MATCH(AB$3,Команды!$A$2:$A$7500,0),$E75+2)=Команды!$AJ$12,TRUE,FALSE),IF(INDEX(Команды!$A$2:$AN$7500,MATCH(AB$3,Команды!$A$2:$A$7500,0),$E75+2)=Команды!$AJ$13,TRUE,FALSE),IF(INDEX(Команды!$A$2:$AN$7500,MATCH(AB$3,Команды!$A$2:$A$7500,0),$E75+2)=Команды!$AJ$14,TRUE,FALSE),IF(INDEX(Команды!$A$2:$AN$7500,MATCH(AB$3,Команды!$A$2:$A$7500,0),$E75+2)=Команды!$AJ$15,TRUE,FALSE),IF(INDEX(Команды!$A$2:$AN$7500,MATCH(AB$3,Команды!$A$2:$A$7500,0),$E75+2)=Команды!$AJ$16,TRUE,FALSE),IF(INDEX(Команды!$A$2:$AN$7500,MATCH(AB$3,Команды!$A$2:$A$7500,0),$E75+2)=Команды!$AJ$17,TRUE,FALSE),IF(INDEX(Команды!$A$2:$AN$7500,MATCH(AB$3,Команды!$A$2:$A$7500,0),$E75+2)=Команды!$AJ$18,TRUE,FALSE),IF(INDEX(Команды!$A$2:$AN$7500,MATCH(AB$3,Команды!$A$2:$A$7500,0),$E75+2)=Команды!$AJ$19,TRUE,FALSE)),INDEX(Команды!$AJ$2:$AL$19,MATCH(INDEX(Команды!$A$2:$AN$7500,MATCH(AB$3,Команды!$A$2:$A$7500,0),$E75+2),Команды!$AJ$2:$AJ$19,0),3),0)</f>
        <v>0.83333333333333337</v>
      </c>
      <c r="AD75" s="342"/>
      <c r="AE75" s="174" t="str">
        <f>IF(OR(IF(INDEX(Команды!$A$2:$AN$7500,MATCH(AE$3,Команды!$A$2:$A$7500,0),$E75+2)=Команды!$AJ$2,TRUE,FALSE),IF(INDEX(Команды!$A$2:$AN$7500,MATCH(AE$3,Команды!$A$2:$A$7500,0),$E75+2)=Команды!$AJ$3,TRUE,FALSE),IF(INDEX(Команды!$A$2:$AN$7500,MATCH(AE$3,Команды!$A$2:$A$7500,0),$E75+2)=Команды!$AJ$4,TRUE,FALSE),IF(INDEX(Команды!$A$2:$AN$7500,MATCH(AE$3,Команды!$A$2:$A$7500,0),$E75+2)=Команды!$AJ$5,TRUE,FALSE),IF(INDEX(Команды!$A$2:$AN$7500,MATCH(AE$3,Команды!$A$2:$A$7500,0),$E75+2)=Команды!$AJ$6,TRUE,FALSE),IF(INDEX(Команды!$A$2:$AN$7500,MATCH(AE$3,Команды!$A$2:$A$7500,0),$E75+2)=Команды!$AJ$7,TRUE,FALSE),IF(INDEX(Команды!$A$2:$AN$7500,MATCH(AE$3,Команды!$A$2:$A$7500,0),$E75+2)=Команды!$AJ$8,TRUE,FALSE),IF(INDEX(Команды!$A$2:$AN$7500,MATCH(AE$3,Команды!$A$2:$A$7500,0),$E75+2)=Команды!$AJ$9,TRUE,FALSE),IF(INDEX(Команды!$A$2:$AN$7500,MATCH(AE$3,Команды!$A$2:$A$7500,0),$E75+2)=Команды!$AJ$10,TRUE,FALSE),IF(INDEX(Команды!$A$2:$AN$7500,MATCH(AE$3,Команды!$A$2:$A$7500,0),$E75+2)=Команды!$AJ$11,TRUE,FALSE),IF(INDEX(Команды!$A$2:$AN$7500,MATCH(AE$3,Команды!$A$2:$A$7500,0),$E75+2)=Команды!$AJ$12,TRUE,FALSE),IF(INDEX(Команды!$A$2:$AN$7500,MATCH(AE$3,Команды!$A$2:$A$7500,0),$E75+2)=Команды!$AJ$13,TRUE,FALSE),IF(INDEX(Команды!$A$2:$AN$7500,MATCH(AE$3,Команды!$A$2:$A$7500,0),$E75+2)=Команды!$AJ$14,TRUE,FALSE),IF(INDEX(Команды!$A$2:$AN$7500,MATCH(AE$3,Команды!$A$2:$A$7500,0),$E75+2)=Команды!$AJ$15,TRUE,FALSE),IF(INDEX(Команды!$A$2:$AN$7500,MATCH(AE$3,Команды!$A$2:$A$7500,0),$E75+2)=Команды!$AJ$16,TRUE,FALSE),,IF(INDEX(Команды!$A$2:$AN$7500,MATCH(AE$3,Команды!$A$2:$A$7500,0),$E75+2)=Команды!$AJ$17,TRUE,FALSE),,IF(INDEX(Команды!$A$2:$AN$7500,MATCH(AE$3,Команды!$A$2:$A$7500,0),$E75+2)=Команды!$AJ$18,TRUE,FALSE),,IF(INDEX(Команды!$A$2:$AN$7500,MATCH(AE$3,Команды!$A$2:$A$7500,0),$E75+2)=Команды!$AJ$19,TRUE,FALSE)),INDEX(Команды!$AJ$2:$AK$19,MATCH(INDEX(Команды!$A$2:$AN$7500,MATCH(AE$3,Команды!$A$2:$A$7500,0),$E75+2),Команды!$AJ$2:$AJ$19,0),2),0)</f>
        <v>В</v>
      </c>
      <c r="AF75" s="175" t="str">
        <f>IF(OR(IF(INDEX(Команды!$A$2:$AN$7500,MATCH(AE$3,Команды!$A$2:$A$7500,0),$E75+2)=Команды!$AJ$2,TRUE,FALSE),IF(INDEX(Команды!$A$2:$AN$7500,MATCH(AE$3,Команды!$A$2:$A$7500,0),$E75+2)=Команды!$AJ$3,TRUE,FALSE),IF(INDEX(Команды!$A$2:$AN$7500,MATCH(AE$3,Команды!$A$2:$A$7500,0),$E75+2)=Команды!$AJ$4,TRUE,FALSE),IF(INDEX(Команды!$A$2:$AN$7500,MATCH(AE$3,Команды!$A$2:$A$7500,0),$E75+2)=Команды!$AJ$5,TRUE,FALSE),IF(INDEX(Команды!$A$2:$AN$7500,MATCH(AE$3,Команды!$A$2:$A$7500,0),$E75+2)=Команды!$AJ$6,TRUE,FALSE),IF(INDEX(Команды!$A$2:$AN$7500,MATCH(AE$3,Команды!$A$2:$A$7500,0),$E75+2)=Команды!$AJ$7,TRUE,FALSE),IF(INDEX(Команды!$A$2:$AN$7500,MATCH(AE$3,Команды!$A$2:$A$7500,0),$E75+2)=Команды!$AJ$8,TRUE,FALSE),IF(INDEX(Команды!$A$2:$AN$7500,MATCH(AE$3,Команды!$A$2:$A$7500,0),$E75+2)=Команды!$AJ$9,TRUE,FALSE),IF(INDEX(Команды!$A$2:$AN$7500,MATCH(AE$3,Команды!$A$2:$A$7500,0),$E75+2)=Команды!$AJ$10,TRUE,FALSE),IF(INDEX(Команды!$A$2:$AN$7500,MATCH(AE$3,Команды!$A$2:$A$7500,0),$E75+2)=Команды!$AJ$11,TRUE,FALSE),IF(INDEX(Команды!$A$2:$AN$7500,MATCH(AE$3,Команды!$A$2:$A$7500,0),$E75+2)=Команды!$AJ$12,TRUE,FALSE),IF(INDEX(Команды!$A$2:$AN$7500,MATCH(AE$3,Команды!$A$2:$A$7500,0),$E75+2)=Команды!$AJ$13,TRUE,FALSE),IF(INDEX(Команды!$A$2:$AN$7500,MATCH(AE$3,Команды!$A$2:$A$7500,0),$E75+2)=Команды!$AJ$14,TRUE,FALSE),IF(INDEX(Команды!$A$2:$AN$7500,MATCH(AE$3,Команды!$A$2:$A$7500,0),$E75+2)=Команды!$AJ$15,TRUE,FALSE),IF(INDEX(Команды!$A$2:$AN$7500,MATCH(AE$3,Команды!$A$2:$A$7500,0),$E75+2)=Команды!$AJ$16,TRUE,FALSE),IF(INDEX(Команды!$A$2:$AN$7500,MATCH(AE$3,Команды!$A$2:$A$7500,0),$E75+2)=Команды!$AJ$17,TRUE,FALSE),IF(INDEX(Команды!$A$2:$AN$7500,MATCH(AE$3,Команды!$A$2:$A$7500,0),$E75+2)=Команды!$AJ$18,TRUE,FALSE),IF(INDEX(Команды!$A$2:$AN$7500,MATCH(AE$3,Команды!$A$2:$A$7500,0),$E75+2)=Команды!$AJ$19,TRUE,FALSE)),INDEX(Команды!$AJ$2:$AL$19,MATCH(INDEX(Команды!$A$2:$AN$7500,MATCH(AE$3,Команды!$A$2:$A$7500,0),$E75+2),Команды!$AJ$2:$AJ$19,0),3),0)</f>
        <v>В</v>
      </c>
      <c r="AG75" s="342"/>
      <c r="AH75" s="174" t="str">
        <f>IF(OR(IF(INDEX(Команды!$A$2:$AN$7500,MATCH(AH$3,Команды!$A$2:$A$7500,0),$E75+2)=Команды!$AJ$2,TRUE,FALSE),IF(INDEX(Команды!$A$2:$AN$7500,MATCH(AH$3,Команды!$A$2:$A$7500,0),$E75+2)=Команды!$AJ$3,TRUE,FALSE),IF(INDEX(Команды!$A$2:$AN$7500,MATCH(AH$3,Команды!$A$2:$A$7500,0),$E75+2)=Команды!$AJ$4,TRUE,FALSE),IF(INDEX(Команды!$A$2:$AN$7500,MATCH(AH$3,Команды!$A$2:$A$7500,0),$E75+2)=Команды!$AJ$5,TRUE,FALSE),IF(INDEX(Команды!$A$2:$AN$7500,MATCH(AH$3,Команды!$A$2:$A$7500,0),$E75+2)=Команды!$AJ$6,TRUE,FALSE),IF(INDEX(Команды!$A$2:$AN$7500,MATCH(AH$3,Команды!$A$2:$A$7500,0),$E75+2)=Команды!$AJ$7,TRUE,FALSE),IF(INDEX(Команды!$A$2:$AN$7500,MATCH(AH$3,Команды!$A$2:$A$7500,0),$E75+2)=Команды!$AJ$8,TRUE,FALSE),IF(INDEX(Команды!$A$2:$AN$7500,MATCH(AH$3,Команды!$A$2:$A$7500,0),$E75+2)=Команды!$AJ$9,TRUE,FALSE),IF(INDEX(Команды!$A$2:$AN$7500,MATCH(AH$3,Команды!$A$2:$A$7500,0),$E75+2)=Команды!$AJ$10,TRUE,FALSE),IF(INDEX(Команды!$A$2:$AN$7500,MATCH(AH$3,Команды!$A$2:$A$7500,0),$E75+2)=Команды!$AJ$11,TRUE,FALSE),IF(INDEX(Команды!$A$2:$AN$7500,MATCH(AH$3,Команды!$A$2:$A$7500,0),$E75+2)=Команды!$AJ$12,TRUE,FALSE),IF(INDEX(Команды!$A$2:$AN$7500,MATCH(AH$3,Команды!$A$2:$A$7500,0),$E75+2)=Команды!$AJ$13,TRUE,FALSE),IF(INDEX(Команды!$A$2:$AN$7500,MATCH(AH$3,Команды!$A$2:$A$7500,0),$E75+2)=Команды!$AJ$14,TRUE,FALSE),IF(INDEX(Команды!$A$2:$AN$7500,MATCH(AH$3,Команды!$A$2:$A$7500,0),$E75+2)=Команды!$AJ$15,TRUE,FALSE),IF(INDEX(Команды!$A$2:$AN$7500,MATCH(AH$3,Команды!$A$2:$A$7500,0),$E75+2)=Команды!$AJ$16,TRUE,FALSE),,IF(INDEX(Команды!$A$2:$AN$7500,MATCH(AH$3,Команды!$A$2:$A$7500,0),$E75+2)=Команды!$AJ$17,TRUE,FALSE),,IF(INDEX(Команды!$A$2:$AN$7500,MATCH(AH$3,Команды!$A$2:$A$7500,0),$E75+2)=Команды!$AJ$18,TRUE,FALSE),,IF(INDEX(Команды!$A$2:$AN$7500,MATCH(AH$3,Команды!$A$2:$A$7500,0),$E75+2)=Команды!$AJ$19,TRUE,FALSE)),INDEX(Команды!$AJ$2:$AK$19,MATCH(INDEX(Команды!$A$2:$AN$7500,MATCH(AH$3,Команды!$A$2:$A$7500,0),$E75+2),Команды!$AJ$2:$AJ$19,0),2),0)</f>
        <v>В</v>
      </c>
      <c r="AI75" s="175" t="str">
        <f>IF(OR(IF(INDEX(Команды!$A$2:$AN$7500,MATCH(AH$3,Команды!$A$2:$A$7500,0),$E75+2)=Команды!$AJ$2,TRUE,FALSE),IF(INDEX(Команды!$A$2:$AN$7500,MATCH(AH$3,Команды!$A$2:$A$7500,0),$E75+2)=Команды!$AJ$3,TRUE,FALSE),IF(INDEX(Команды!$A$2:$AN$7500,MATCH(AH$3,Команды!$A$2:$A$7500,0),$E75+2)=Команды!$AJ$4,TRUE,FALSE),IF(INDEX(Команды!$A$2:$AN$7500,MATCH(AH$3,Команды!$A$2:$A$7500,0),$E75+2)=Команды!$AJ$5,TRUE,FALSE),IF(INDEX(Команды!$A$2:$AN$7500,MATCH(AH$3,Команды!$A$2:$A$7500,0),$E75+2)=Команды!$AJ$6,TRUE,FALSE),IF(INDEX(Команды!$A$2:$AN$7500,MATCH(AH$3,Команды!$A$2:$A$7500,0),$E75+2)=Команды!$AJ$7,TRUE,FALSE),IF(INDEX(Команды!$A$2:$AN$7500,MATCH(AH$3,Команды!$A$2:$A$7500,0),$E75+2)=Команды!$AJ$8,TRUE,FALSE),IF(INDEX(Команды!$A$2:$AN$7500,MATCH(AH$3,Команды!$A$2:$A$7500,0),$E75+2)=Команды!$AJ$9,TRUE,FALSE),IF(INDEX(Команды!$A$2:$AN$7500,MATCH(AH$3,Команды!$A$2:$A$7500,0),$E75+2)=Команды!$AJ$10,TRUE,FALSE),IF(INDEX(Команды!$A$2:$AN$7500,MATCH(AH$3,Команды!$A$2:$A$7500,0),$E75+2)=Команды!$AJ$11,TRUE,FALSE),IF(INDEX(Команды!$A$2:$AN$7500,MATCH(AH$3,Команды!$A$2:$A$7500,0),$E75+2)=Команды!$AJ$12,TRUE,FALSE),IF(INDEX(Команды!$A$2:$AN$7500,MATCH(AH$3,Команды!$A$2:$A$7500,0),$E75+2)=Команды!$AJ$13,TRUE,FALSE),IF(INDEX(Команды!$A$2:$AN$7500,MATCH(AH$3,Команды!$A$2:$A$7500,0),$E75+2)=Команды!$AJ$14,TRUE,FALSE),IF(INDEX(Команды!$A$2:$AN$7500,MATCH(AH$3,Команды!$A$2:$A$7500,0),$E75+2)=Команды!$AJ$15,TRUE,FALSE),IF(INDEX(Команды!$A$2:$AN$7500,MATCH(AH$3,Команды!$A$2:$A$7500,0),$E75+2)=Команды!$AJ$16,TRUE,FALSE),IF(INDEX(Команды!$A$2:$AN$7500,MATCH(AH$3,Команды!$A$2:$A$7500,0),$E75+2)=Команды!$AJ$17,TRUE,FALSE),IF(INDEX(Команды!$A$2:$AN$7500,MATCH(AH$3,Команды!$A$2:$A$7500,0),$E75+2)=Команды!$AJ$18,TRUE,FALSE),IF(INDEX(Команды!$A$2:$AN$7500,MATCH(AH$3,Команды!$A$2:$A$7500,0),$E75+2)=Команды!$AJ$19,TRUE,FALSE)),INDEX(Команды!$AJ$2:$AL$19,MATCH(INDEX(Команды!$A$2:$AN$7500,MATCH(AH$3,Команды!$A$2:$A$7500,0),$E75+2),Команды!$AJ$2:$AJ$19,0),3),0)</f>
        <v>В</v>
      </c>
      <c r="AJ75" s="342"/>
      <c r="AK75" s="174" t="str">
        <f>IF(OR(IF(INDEX(Команды!$A$2:$AN$7500,MATCH(AK$3,Команды!$A$2:$A$7500,0),$E75+2)=Команды!$AJ$2,TRUE,FALSE),IF(INDEX(Команды!$A$2:$AN$7500,MATCH(AK$3,Команды!$A$2:$A$7500,0),$E75+2)=Команды!$AJ$3,TRUE,FALSE),IF(INDEX(Команды!$A$2:$AN$7500,MATCH(AK$3,Команды!$A$2:$A$7500,0),$E75+2)=Команды!$AJ$4,TRUE,FALSE),IF(INDEX(Команды!$A$2:$AN$7500,MATCH(AK$3,Команды!$A$2:$A$7500,0),$E75+2)=Команды!$AJ$5,TRUE,FALSE),IF(INDEX(Команды!$A$2:$AN$7500,MATCH(AK$3,Команды!$A$2:$A$7500,0),$E75+2)=Команды!$AJ$6,TRUE,FALSE),IF(INDEX(Команды!$A$2:$AN$7500,MATCH(AK$3,Команды!$A$2:$A$7500,0),$E75+2)=Команды!$AJ$7,TRUE,FALSE),IF(INDEX(Команды!$A$2:$AN$7500,MATCH(AK$3,Команды!$A$2:$A$7500,0),$E75+2)=Команды!$AJ$8,TRUE,FALSE),IF(INDEX(Команды!$A$2:$AN$7500,MATCH(AK$3,Команды!$A$2:$A$7500,0),$E75+2)=Команды!$AJ$9,TRUE,FALSE),IF(INDEX(Команды!$A$2:$AN$7500,MATCH(AK$3,Команды!$A$2:$A$7500,0),$E75+2)=Команды!$AJ$10,TRUE,FALSE),IF(INDEX(Команды!$A$2:$AN$7500,MATCH(AK$3,Команды!$A$2:$A$7500,0),$E75+2)=Команды!$AJ$11,TRUE,FALSE),IF(INDEX(Команды!$A$2:$AN$7500,MATCH(AK$3,Команды!$A$2:$A$7500,0),$E75+2)=Команды!$AJ$12,TRUE,FALSE),IF(INDEX(Команды!$A$2:$AN$7500,MATCH(AK$3,Команды!$A$2:$A$7500,0),$E75+2)=Команды!$AJ$13,TRUE,FALSE),IF(INDEX(Команды!$A$2:$AN$7500,MATCH(AK$3,Команды!$A$2:$A$7500,0),$E75+2)=Команды!$AJ$14,TRUE,FALSE),IF(INDEX(Команды!$A$2:$AN$7500,MATCH(AK$3,Команды!$A$2:$A$7500,0),$E75+2)=Команды!$AJ$15,TRUE,FALSE),IF(INDEX(Команды!$A$2:$AN$7500,MATCH(AK$3,Команды!$A$2:$A$7500,0),$E75+2)=Команды!$AJ$16,TRUE,FALSE),,IF(INDEX(Команды!$A$2:$AN$7500,MATCH(AK$3,Команды!$A$2:$A$7500,0),$E75+2)=Команды!$AJ$17,TRUE,FALSE),,IF(INDEX(Команды!$A$2:$AN$7500,MATCH(AK$3,Команды!$A$2:$A$7500,0),$E75+2)=Команды!$AJ$18,TRUE,FALSE),,IF(INDEX(Команды!$A$2:$AN$7500,MATCH(AK$3,Команды!$A$2:$A$7500,0),$E75+2)=Команды!$AJ$19,TRUE,FALSE)),INDEX(Команды!$AJ$2:$AK$19,MATCH(INDEX(Команды!$A$2:$AN$7500,MATCH(AK$3,Команды!$A$2:$A$7500,0),$E75+2),Команды!$AJ$2:$AJ$19,0),2),0)</f>
        <v>В</v>
      </c>
      <c r="AL75" s="175" t="str">
        <f>IF(OR(IF(INDEX(Команды!$A$2:$AN$7500,MATCH(AK$3,Команды!$A$2:$A$7500,0),$E75+2)=Команды!$AJ$2,TRUE,FALSE),IF(INDEX(Команды!$A$2:$AN$7500,MATCH(AK$3,Команды!$A$2:$A$7500,0),$E75+2)=Команды!$AJ$3,TRUE,FALSE),IF(INDEX(Команды!$A$2:$AN$7500,MATCH(AK$3,Команды!$A$2:$A$7500,0),$E75+2)=Команды!$AJ$4,TRUE,FALSE),IF(INDEX(Команды!$A$2:$AN$7500,MATCH(AK$3,Команды!$A$2:$A$7500,0),$E75+2)=Команды!$AJ$5,TRUE,FALSE),IF(INDEX(Команды!$A$2:$AN$7500,MATCH(AK$3,Команды!$A$2:$A$7500,0),$E75+2)=Команды!$AJ$6,TRUE,FALSE),IF(INDEX(Команды!$A$2:$AN$7500,MATCH(AK$3,Команды!$A$2:$A$7500,0),$E75+2)=Команды!$AJ$7,TRUE,FALSE),IF(INDEX(Команды!$A$2:$AN$7500,MATCH(AK$3,Команды!$A$2:$A$7500,0),$E75+2)=Команды!$AJ$8,TRUE,FALSE),IF(INDEX(Команды!$A$2:$AN$7500,MATCH(AK$3,Команды!$A$2:$A$7500,0),$E75+2)=Команды!$AJ$9,TRUE,FALSE),IF(INDEX(Команды!$A$2:$AN$7500,MATCH(AK$3,Команды!$A$2:$A$7500,0),$E75+2)=Команды!$AJ$10,TRUE,FALSE),IF(INDEX(Команды!$A$2:$AN$7500,MATCH(AK$3,Команды!$A$2:$A$7500,0),$E75+2)=Команды!$AJ$11,TRUE,FALSE),IF(INDEX(Команды!$A$2:$AN$7500,MATCH(AK$3,Команды!$A$2:$A$7500,0),$E75+2)=Команды!$AJ$12,TRUE,FALSE),IF(INDEX(Команды!$A$2:$AN$7500,MATCH(AK$3,Команды!$A$2:$A$7500,0),$E75+2)=Команды!$AJ$13,TRUE,FALSE),IF(INDEX(Команды!$A$2:$AN$7500,MATCH(AK$3,Команды!$A$2:$A$7500,0),$E75+2)=Команды!$AJ$14,TRUE,FALSE),IF(INDEX(Команды!$A$2:$AN$7500,MATCH(AK$3,Команды!$A$2:$A$7500,0),$E75+2)=Команды!$AJ$15,TRUE,FALSE),IF(INDEX(Команды!$A$2:$AN$7500,MATCH(AK$3,Команды!$A$2:$A$7500,0),$E75+2)=Команды!$AJ$16,TRUE,FALSE),IF(INDEX(Команды!$A$2:$AN$7500,MATCH(AK$3,Команды!$A$2:$A$7500,0),$E75+2)=Команды!$AJ$17,TRUE,FALSE),IF(INDEX(Команды!$A$2:$AN$7500,MATCH(AK$3,Команды!$A$2:$A$7500,0),$E75+2)=Команды!$AJ$18,TRUE,FALSE),IF(INDEX(Команды!$A$2:$AN$7500,MATCH(AK$3,Команды!$A$2:$A$7500,0),$E75+2)=Команды!$AJ$19,TRUE,FALSE)),INDEX(Команды!$AJ$2:$AL$19,MATCH(INDEX(Команды!$A$2:$AN$7500,MATCH(AK$3,Команды!$A$2:$A$7500,0),$E75+2),Команды!$AJ$2:$AJ$19,0),3),0)</f>
        <v>В</v>
      </c>
      <c r="AM75" s="342"/>
      <c r="AN75" s="174">
        <f>IF(OR(IF(INDEX(Команды!$A$2:$AN$7500,MATCH(AN$3,Команды!$A$2:$A$7500,0),$E75+2)=Команды!$AJ$2,TRUE,FALSE),IF(INDEX(Команды!$A$2:$AN$7500,MATCH(AN$3,Команды!$A$2:$A$7500,0),$E75+2)=Команды!$AJ$3,TRUE,FALSE),IF(INDEX(Команды!$A$2:$AN$7500,MATCH(AN$3,Команды!$A$2:$A$7500,0),$E75+2)=Команды!$AJ$4,TRUE,FALSE),IF(INDEX(Команды!$A$2:$AN$7500,MATCH(AN$3,Команды!$A$2:$A$7500,0),$E75+2)=Команды!$AJ$5,TRUE,FALSE),IF(INDEX(Команды!$A$2:$AN$7500,MATCH(AN$3,Команды!$A$2:$A$7500,0),$E75+2)=Команды!$AJ$6,TRUE,FALSE),IF(INDEX(Команды!$A$2:$AN$7500,MATCH(AN$3,Команды!$A$2:$A$7500,0),$E75+2)=Команды!$AJ$7,TRUE,FALSE),IF(INDEX(Команды!$A$2:$AN$7500,MATCH(AN$3,Команды!$A$2:$A$7500,0),$E75+2)=Команды!$AJ$8,TRUE,FALSE),IF(INDEX(Команды!$A$2:$AN$7500,MATCH(AN$3,Команды!$A$2:$A$7500,0),$E75+2)=Команды!$AJ$9,TRUE,FALSE),IF(INDEX(Команды!$A$2:$AN$7500,MATCH(AN$3,Команды!$A$2:$A$7500,0),$E75+2)=Команды!$AJ$10,TRUE,FALSE),IF(INDEX(Команды!$A$2:$AN$7500,MATCH(AN$3,Команды!$A$2:$A$7500,0),$E75+2)=Команды!$AJ$11,TRUE,FALSE),IF(INDEX(Команды!$A$2:$AN$7500,MATCH(AN$3,Команды!$A$2:$A$7500,0),$E75+2)=Команды!$AJ$12,TRUE,FALSE),IF(INDEX(Команды!$A$2:$AN$7500,MATCH(AN$3,Команды!$A$2:$A$7500,0),$E75+2)=Команды!$AJ$13,TRUE,FALSE),IF(INDEX(Команды!$A$2:$AN$7500,MATCH(AN$3,Команды!$A$2:$A$7500,0),$E75+2)=Команды!$AJ$14,TRUE,FALSE),IF(INDEX(Команды!$A$2:$AN$7500,MATCH(AN$3,Команды!$A$2:$A$7500,0),$E75+2)=Команды!$AJ$15,TRUE,FALSE),IF(INDEX(Команды!$A$2:$AN$7500,MATCH(AN$3,Команды!$A$2:$A$7500,0),$E75+2)=Команды!$AJ$16,TRUE,FALSE),,IF(INDEX(Команды!$A$2:$AN$7500,MATCH(AN$3,Команды!$A$2:$A$7500,0),$E75+2)=Команды!$AJ$17,TRUE,FALSE),,IF(INDEX(Команды!$A$2:$AN$7500,MATCH(AN$3,Команды!$A$2:$A$7500,0),$E75+2)=Команды!$AJ$18,TRUE,FALSE),,IF(INDEX(Команды!$A$2:$AN$7500,MATCH(AN$3,Команды!$A$2:$A$7500,0),$E75+2)=Команды!$AJ$19,TRUE,FALSE)),INDEX(Команды!$AJ$2:$AK$19,MATCH(INDEX(Команды!$A$2:$AN$7500,MATCH(AN$3,Команды!$A$2:$A$7500,0),$E75+2),Команды!$AJ$2:$AJ$19,0),2),0)</f>
        <v>0.28125</v>
      </c>
      <c r="AO75" s="175">
        <f>IF(OR(IF(INDEX(Команды!$A$2:$AN$7500,MATCH(AN$3,Команды!$A$2:$A$7500,0),$E75+2)=Команды!$AJ$2,TRUE,FALSE),IF(INDEX(Команды!$A$2:$AN$7500,MATCH(AN$3,Команды!$A$2:$A$7500,0),$E75+2)=Команды!$AJ$3,TRUE,FALSE),IF(INDEX(Команды!$A$2:$AN$7500,MATCH(AN$3,Команды!$A$2:$A$7500,0),$E75+2)=Команды!$AJ$4,TRUE,FALSE),IF(INDEX(Команды!$A$2:$AN$7500,MATCH(AN$3,Команды!$A$2:$A$7500,0),$E75+2)=Команды!$AJ$5,TRUE,FALSE),IF(INDEX(Команды!$A$2:$AN$7500,MATCH(AN$3,Команды!$A$2:$A$7500,0),$E75+2)=Команды!$AJ$6,TRUE,FALSE),IF(INDEX(Команды!$A$2:$AN$7500,MATCH(AN$3,Команды!$A$2:$A$7500,0),$E75+2)=Команды!$AJ$7,TRUE,FALSE),IF(INDEX(Команды!$A$2:$AN$7500,MATCH(AN$3,Команды!$A$2:$A$7500,0),$E75+2)=Команды!$AJ$8,TRUE,FALSE),IF(INDEX(Команды!$A$2:$AN$7500,MATCH(AN$3,Команды!$A$2:$A$7500,0),$E75+2)=Команды!$AJ$9,TRUE,FALSE),IF(INDEX(Команды!$A$2:$AN$7500,MATCH(AN$3,Команды!$A$2:$A$7500,0),$E75+2)=Команды!$AJ$10,TRUE,FALSE),IF(INDEX(Команды!$A$2:$AN$7500,MATCH(AN$3,Команды!$A$2:$A$7500,0),$E75+2)=Команды!$AJ$11,TRUE,FALSE),IF(INDEX(Команды!$A$2:$AN$7500,MATCH(AN$3,Команды!$A$2:$A$7500,0),$E75+2)=Команды!$AJ$12,TRUE,FALSE),IF(INDEX(Команды!$A$2:$AN$7500,MATCH(AN$3,Команды!$A$2:$A$7500,0),$E75+2)=Команды!$AJ$13,TRUE,FALSE),IF(INDEX(Команды!$A$2:$AN$7500,MATCH(AN$3,Команды!$A$2:$A$7500,0),$E75+2)=Команды!$AJ$14,TRUE,FALSE),IF(INDEX(Команды!$A$2:$AN$7500,MATCH(AN$3,Команды!$A$2:$A$7500,0),$E75+2)=Команды!$AJ$15,TRUE,FALSE),IF(INDEX(Команды!$A$2:$AN$7500,MATCH(AN$3,Команды!$A$2:$A$7500,0),$E75+2)=Команды!$AJ$16,TRUE,FALSE),IF(INDEX(Команды!$A$2:$AN$7500,MATCH(AN$3,Команды!$A$2:$A$7500,0),$E75+2)=Команды!$AJ$17,TRUE,FALSE),IF(INDEX(Команды!$A$2:$AN$7500,MATCH(AN$3,Команды!$A$2:$A$7500,0),$E75+2)=Команды!$AJ$18,TRUE,FALSE),IF(INDEX(Команды!$A$2:$AN$7500,MATCH(AN$3,Команды!$A$2:$A$7500,0),$E75+2)=Команды!$AJ$19,TRUE,FALSE)),INDEX(Команды!$AJ$2:$AL$19,MATCH(INDEX(Команды!$A$2:$AN$7500,MATCH(AN$3,Команды!$A$2:$A$7500,0),$E75+2),Команды!$AJ$2:$AJ$19,0),3),0)</f>
        <v>0.65625</v>
      </c>
      <c r="AP75" s="342"/>
      <c r="AQ75" s="174">
        <f>IF(OR(IF(INDEX(Команды!$A$2:$AN$7500,MATCH(AQ$3,Команды!$A$2:$A$7500,0),$E75+2)=Команды!$AJ$2,TRUE,FALSE),IF(INDEX(Команды!$A$2:$AN$7500,MATCH(AQ$3,Команды!$A$2:$A$7500,0),$E75+2)=Команды!$AJ$3,TRUE,FALSE),IF(INDEX(Команды!$A$2:$AN$7500,MATCH(AQ$3,Команды!$A$2:$A$7500,0),$E75+2)=Команды!$AJ$4,TRUE,FALSE),IF(INDEX(Команды!$A$2:$AN$7500,MATCH(AQ$3,Команды!$A$2:$A$7500,0),$E75+2)=Команды!$AJ$5,TRUE,FALSE),IF(INDEX(Команды!$A$2:$AN$7500,MATCH(AQ$3,Команды!$A$2:$A$7500,0),$E75+2)=Команды!$AJ$6,TRUE,FALSE),IF(INDEX(Команды!$A$2:$AN$7500,MATCH(AQ$3,Команды!$A$2:$A$7500,0),$E75+2)=Команды!$AJ$7,TRUE,FALSE),IF(INDEX(Команды!$A$2:$AN$7500,MATCH(AQ$3,Команды!$A$2:$A$7500,0),$E75+2)=Команды!$AJ$8,TRUE,FALSE),IF(INDEX(Команды!$A$2:$AN$7500,MATCH(AQ$3,Команды!$A$2:$A$7500,0),$E75+2)=Команды!$AJ$9,TRUE,FALSE),IF(INDEX(Команды!$A$2:$AN$7500,MATCH(AQ$3,Команды!$A$2:$A$7500,0),$E75+2)=Команды!$AJ$10,TRUE,FALSE),IF(INDEX(Команды!$A$2:$AN$7500,MATCH(AQ$3,Команды!$A$2:$A$7500,0),$E75+2)=Команды!$AJ$11,TRUE,FALSE),IF(INDEX(Команды!$A$2:$AN$7500,MATCH(AQ$3,Команды!$A$2:$A$7500,0),$E75+2)=Команды!$AJ$12,TRUE,FALSE),IF(INDEX(Команды!$A$2:$AN$7500,MATCH(AQ$3,Команды!$A$2:$A$7500,0),$E75+2)=Команды!$AJ$13,TRUE,FALSE),IF(INDEX(Команды!$A$2:$AN$7500,MATCH(AQ$3,Команды!$A$2:$A$7500,0),$E75+2)=Команды!$AJ$14,TRUE,FALSE),IF(INDEX(Команды!$A$2:$AN$7500,MATCH(AQ$3,Команды!$A$2:$A$7500,0),$E75+2)=Команды!$AJ$15,TRUE,FALSE),IF(INDEX(Команды!$A$2:$AN$7500,MATCH(AQ$3,Команды!$A$2:$A$7500,0),$E75+2)=Команды!$AJ$16,TRUE,FALSE),,IF(INDEX(Команды!$A$2:$AN$7500,MATCH(AQ$3,Команды!$A$2:$A$7500,0),$E75+2)=Команды!$AJ$17,TRUE,FALSE),,IF(INDEX(Команды!$A$2:$AN$7500,MATCH(AQ$3,Команды!$A$2:$A$7500,0),$E75+2)=Команды!$AJ$18,TRUE,FALSE),,IF(INDEX(Команды!$A$2:$AN$7500,MATCH(AQ$3,Команды!$A$2:$A$7500,0),$E75+2)=Команды!$AJ$19,TRUE,FALSE)),INDEX(Команды!$AJ$2:$AK$19,MATCH(INDEX(Команды!$A$2:$AN$7500,MATCH(AQ$3,Команды!$A$2:$A$7500,0),$E75+2),Команды!$AJ$2:$AJ$19,0),2),0)</f>
        <v>0.3125</v>
      </c>
      <c r="AR75" s="175">
        <f>IF(OR(IF(INDEX(Команды!$A$2:$AN$7500,MATCH(AQ$3,Команды!$A$2:$A$7500,0),$E75+2)=Команды!$AJ$2,TRUE,FALSE),IF(INDEX(Команды!$A$2:$AN$7500,MATCH(AQ$3,Команды!$A$2:$A$7500,0),$E75+2)=Команды!$AJ$3,TRUE,FALSE),IF(INDEX(Команды!$A$2:$AN$7500,MATCH(AQ$3,Команды!$A$2:$A$7500,0),$E75+2)=Команды!$AJ$4,TRUE,FALSE),IF(INDEX(Команды!$A$2:$AN$7500,MATCH(AQ$3,Команды!$A$2:$A$7500,0),$E75+2)=Команды!$AJ$5,TRUE,FALSE),IF(INDEX(Команды!$A$2:$AN$7500,MATCH(AQ$3,Команды!$A$2:$A$7500,0),$E75+2)=Команды!$AJ$6,TRUE,FALSE),IF(INDEX(Команды!$A$2:$AN$7500,MATCH(AQ$3,Команды!$A$2:$A$7500,0),$E75+2)=Команды!$AJ$7,TRUE,FALSE),IF(INDEX(Команды!$A$2:$AN$7500,MATCH(AQ$3,Команды!$A$2:$A$7500,0),$E75+2)=Команды!$AJ$8,TRUE,FALSE),IF(INDEX(Команды!$A$2:$AN$7500,MATCH(AQ$3,Команды!$A$2:$A$7500,0),$E75+2)=Команды!$AJ$9,TRUE,FALSE),IF(INDEX(Команды!$A$2:$AN$7500,MATCH(AQ$3,Команды!$A$2:$A$7500,0),$E75+2)=Команды!$AJ$10,TRUE,FALSE),IF(INDEX(Команды!$A$2:$AN$7500,MATCH(AQ$3,Команды!$A$2:$A$7500,0),$E75+2)=Команды!$AJ$11,TRUE,FALSE),IF(INDEX(Команды!$A$2:$AN$7500,MATCH(AQ$3,Команды!$A$2:$A$7500,0),$E75+2)=Команды!$AJ$12,TRUE,FALSE),IF(INDEX(Команды!$A$2:$AN$7500,MATCH(AQ$3,Команды!$A$2:$A$7500,0),$E75+2)=Команды!$AJ$13,TRUE,FALSE),IF(INDEX(Команды!$A$2:$AN$7500,MATCH(AQ$3,Команды!$A$2:$A$7500,0),$E75+2)=Команды!$AJ$14,TRUE,FALSE),IF(INDEX(Команды!$A$2:$AN$7500,MATCH(AQ$3,Команды!$A$2:$A$7500,0),$E75+2)=Команды!$AJ$15,TRUE,FALSE),IF(INDEX(Команды!$A$2:$AN$7500,MATCH(AQ$3,Команды!$A$2:$A$7500,0),$E75+2)=Команды!$AJ$16,TRUE,FALSE),IF(INDEX(Команды!$A$2:$AN$7500,MATCH(AQ$3,Команды!$A$2:$A$7500,0),$E75+2)=Команды!$AJ$17,TRUE,FALSE),IF(INDEX(Команды!$A$2:$AN$7500,MATCH(AQ$3,Команды!$A$2:$A$7500,0),$E75+2)=Команды!$AJ$18,TRUE,FALSE),IF(INDEX(Команды!$A$2:$AN$7500,MATCH(AQ$3,Команды!$A$2:$A$7500,0),$E75+2)=Команды!$AJ$19,TRUE,FALSE)),INDEX(Команды!$AJ$2:$AL$19,MATCH(INDEX(Команды!$A$2:$AN$7500,MATCH(AQ$3,Команды!$A$2:$A$7500,0),$E75+2),Команды!$AJ$2:$AJ$19,0),3),0)</f>
        <v>0.6875</v>
      </c>
      <c r="AS75" s="342"/>
      <c r="AT75" s="174">
        <f>IF(OR(IF(INDEX(Команды!$A$2:$AN$7500,MATCH(AT$3,Команды!$A$2:$A$7500,0),$E75+2)=Команды!$AJ$2,TRUE,FALSE),IF(INDEX(Команды!$A$2:$AN$7500,MATCH(AT$3,Команды!$A$2:$A$7500,0),$E75+2)=Команды!$AJ$3,TRUE,FALSE),IF(INDEX(Команды!$A$2:$AN$7500,MATCH(AT$3,Команды!$A$2:$A$7500,0),$E75+2)=Команды!$AJ$4,TRUE,FALSE),IF(INDEX(Команды!$A$2:$AN$7500,MATCH(AT$3,Команды!$A$2:$A$7500,0),$E75+2)=Команды!$AJ$5,TRUE,FALSE),IF(INDEX(Команды!$A$2:$AN$7500,MATCH(AT$3,Команды!$A$2:$A$7500,0),$E75+2)=Команды!$AJ$6,TRUE,FALSE),IF(INDEX(Команды!$A$2:$AN$7500,MATCH(AT$3,Команды!$A$2:$A$7500,0),$E75+2)=Команды!$AJ$7,TRUE,FALSE),IF(INDEX(Команды!$A$2:$AN$7500,MATCH(AT$3,Команды!$A$2:$A$7500,0),$E75+2)=Команды!$AJ$8,TRUE,FALSE),IF(INDEX(Команды!$A$2:$AN$7500,MATCH(AT$3,Команды!$A$2:$A$7500,0),$E75+2)=Команды!$AJ$9,TRUE,FALSE),IF(INDEX(Команды!$A$2:$AN$7500,MATCH(AT$3,Команды!$A$2:$A$7500,0),$E75+2)=Команды!$AJ$10,TRUE,FALSE),IF(INDEX(Команды!$A$2:$AN$7500,MATCH(AT$3,Команды!$A$2:$A$7500,0),$E75+2)=Команды!$AJ$11,TRUE,FALSE),IF(INDEX(Команды!$A$2:$AN$7500,MATCH(AT$3,Команды!$A$2:$A$7500,0),$E75+2)=Команды!$AJ$12,TRUE,FALSE),IF(INDEX(Команды!$A$2:$AN$7500,MATCH(AT$3,Команды!$A$2:$A$7500,0),$E75+2)=Команды!$AJ$13,TRUE,FALSE),IF(INDEX(Команды!$A$2:$AN$7500,MATCH(AT$3,Команды!$A$2:$A$7500,0),$E75+2)=Команды!$AJ$14,TRUE,FALSE),IF(INDEX(Команды!$A$2:$AN$7500,MATCH(AT$3,Команды!$A$2:$A$7500,0),$E75+2)=Команды!$AJ$15,TRUE,FALSE),IF(INDEX(Команды!$A$2:$AN$7500,MATCH(AT$3,Команды!$A$2:$A$7500,0),$E75+2)=Команды!$AJ$16,TRUE,FALSE),,IF(INDEX(Команды!$A$2:$AN$7500,MATCH(AT$3,Команды!$A$2:$A$7500,0),$E75+2)=Команды!$AJ$17,TRUE,FALSE),,IF(INDEX(Команды!$A$2:$AN$7500,MATCH(AT$3,Команды!$A$2:$A$7500,0),$E75+2)=Команды!$AJ$18,TRUE,FALSE),,IF(INDEX(Команды!$A$2:$AN$7500,MATCH(AT$3,Команды!$A$2:$A$7500,0),$E75+2)=Команды!$AJ$19,TRUE,FALSE)),INDEX(Команды!$AJ$2:$AK$19,MATCH(INDEX(Команды!$A$2:$AN$7500,MATCH(AT$3,Команды!$A$2:$A$7500,0),$E75+2),Команды!$AJ$2:$AJ$19,0),2),0)</f>
        <v>0.3125</v>
      </c>
      <c r="AU75" s="175">
        <f>IF(OR(IF(INDEX(Команды!$A$2:$AN$7500,MATCH(AT$3,Команды!$A$2:$A$7500,0),$E75+2)=Команды!$AJ$2,TRUE,FALSE),IF(INDEX(Команды!$A$2:$AN$7500,MATCH(AT$3,Команды!$A$2:$A$7500,0),$E75+2)=Команды!$AJ$3,TRUE,FALSE),IF(INDEX(Команды!$A$2:$AN$7500,MATCH(AT$3,Команды!$A$2:$A$7500,0),$E75+2)=Команды!$AJ$4,TRUE,FALSE),IF(INDEX(Команды!$A$2:$AN$7500,MATCH(AT$3,Команды!$A$2:$A$7500,0),$E75+2)=Команды!$AJ$5,TRUE,FALSE),IF(INDEX(Команды!$A$2:$AN$7500,MATCH(AT$3,Команды!$A$2:$A$7500,0),$E75+2)=Команды!$AJ$6,TRUE,FALSE),IF(INDEX(Команды!$A$2:$AN$7500,MATCH(AT$3,Команды!$A$2:$A$7500,0),$E75+2)=Команды!$AJ$7,TRUE,FALSE),IF(INDEX(Команды!$A$2:$AN$7500,MATCH(AT$3,Команды!$A$2:$A$7500,0),$E75+2)=Команды!$AJ$8,TRUE,FALSE),IF(INDEX(Команды!$A$2:$AN$7500,MATCH(AT$3,Команды!$A$2:$A$7500,0),$E75+2)=Команды!$AJ$9,TRUE,FALSE),IF(INDEX(Команды!$A$2:$AN$7500,MATCH(AT$3,Команды!$A$2:$A$7500,0),$E75+2)=Команды!$AJ$10,TRUE,FALSE),IF(INDEX(Команды!$A$2:$AN$7500,MATCH(AT$3,Команды!$A$2:$A$7500,0),$E75+2)=Команды!$AJ$11,TRUE,FALSE),IF(INDEX(Команды!$A$2:$AN$7500,MATCH(AT$3,Команды!$A$2:$A$7500,0),$E75+2)=Команды!$AJ$12,TRUE,FALSE),IF(INDEX(Команды!$A$2:$AN$7500,MATCH(AT$3,Команды!$A$2:$A$7500,0),$E75+2)=Команды!$AJ$13,TRUE,FALSE),IF(INDEX(Команды!$A$2:$AN$7500,MATCH(AT$3,Команды!$A$2:$A$7500,0),$E75+2)=Команды!$AJ$14,TRUE,FALSE),IF(INDEX(Команды!$A$2:$AN$7500,MATCH(AT$3,Команды!$A$2:$A$7500,0),$E75+2)=Команды!$AJ$15,TRUE,FALSE),IF(INDEX(Команды!$A$2:$AN$7500,MATCH(AT$3,Команды!$A$2:$A$7500,0),$E75+2)=Команды!$AJ$16,TRUE,FALSE),IF(INDEX(Команды!$A$2:$AN$7500,MATCH(AT$3,Команды!$A$2:$A$7500,0),$E75+2)=Команды!$AJ$17,TRUE,FALSE),IF(INDEX(Команды!$A$2:$AN$7500,MATCH(AT$3,Команды!$A$2:$A$7500,0),$E75+2)=Команды!$AJ$18,TRUE,FALSE),IF(INDEX(Команды!$A$2:$AN$7500,MATCH(AT$3,Команды!$A$2:$A$7500,0),$E75+2)=Команды!$AJ$19,TRUE,FALSE)),INDEX(Команды!$AJ$2:$AL$19,MATCH(INDEX(Команды!$A$2:$AN$7500,MATCH(AT$3,Команды!$A$2:$A$7500,0),$E75+2),Команды!$AJ$2:$AJ$19,0),3),0)</f>
        <v>0.6875</v>
      </c>
      <c r="AV75" s="342"/>
      <c r="AW75" s="174">
        <f>IF(OR(IF(INDEX(Команды!$A$2:$AN$7500,MATCH(AW$3,Команды!$A$2:$A$7500,0),$E75+2)=Команды!$AJ$2,TRUE,FALSE),IF(INDEX(Команды!$A$2:$AN$7500,MATCH(AW$3,Команды!$A$2:$A$7500,0),$E75+2)=Команды!$AJ$3,TRUE,FALSE),IF(INDEX(Команды!$A$2:$AN$7500,MATCH(AW$3,Команды!$A$2:$A$7500,0),$E75+2)=Команды!$AJ$4,TRUE,FALSE),IF(INDEX(Команды!$A$2:$AN$7500,MATCH(AW$3,Команды!$A$2:$A$7500,0),$E75+2)=Команды!$AJ$5,TRUE,FALSE),IF(INDEX(Команды!$A$2:$AN$7500,MATCH(AW$3,Команды!$A$2:$A$7500,0),$E75+2)=Команды!$AJ$6,TRUE,FALSE),IF(INDEX(Команды!$A$2:$AN$7500,MATCH(AW$3,Команды!$A$2:$A$7500,0),$E75+2)=Команды!$AJ$7,TRUE,FALSE),IF(INDEX(Команды!$A$2:$AN$7500,MATCH(AW$3,Команды!$A$2:$A$7500,0),$E75+2)=Команды!$AJ$8,TRUE,FALSE),IF(INDEX(Команды!$A$2:$AN$7500,MATCH(AW$3,Команды!$A$2:$A$7500,0),$E75+2)=Команды!$AJ$9,TRUE,FALSE),IF(INDEX(Команды!$A$2:$AN$7500,MATCH(AW$3,Команды!$A$2:$A$7500,0),$E75+2)=Команды!$AJ$10,TRUE,FALSE),IF(INDEX(Команды!$A$2:$AN$7500,MATCH(AW$3,Команды!$A$2:$A$7500,0),$E75+2)=Команды!$AJ$11,TRUE,FALSE),IF(INDEX(Команды!$A$2:$AN$7500,MATCH(AW$3,Команды!$A$2:$A$7500,0),$E75+2)=Команды!$AJ$12,TRUE,FALSE),IF(INDEX(Команды!$A$2:$AN$7500,MATCH(AW$3,Команды!$A$2:$A$7500,0),$E75+2)=Команды!$AJ$13,TRUE,FALSE),IF(INDEX(Команды!$A$2:$AN$7500,MATCH(AW$3,Команды!$A$2:$A$7500,0),$E75+2)=Команды!$AJ$14,TRUE,FALSE),IF(INDEX(Команды!$A$2:$AN$7500,MATCH(AW$3,Команды!$A$2:$A$7500,0),$E75+2)=Команды!$AJ$15,TRUE,FALSE),IF(INDEX(Команды!$A$2:$AN$7500,MATCH(AW$3,Команды!$A$2:$A$7500,0),$E75+2)=Команды!$AJ$16,TRUE,FALSE),,IF(INDEX(Команды!$A$2:$AN$7500,MATCH(AW$3,Команды!$A$2:$A$7500,0),$E75+2)=Команды!$AJ$17,TRUE,FALSE),,IF(INDEX(Команды!$A$2:$AN$7500,MATCH(AW$3,Команды!$A$2:$A$7500,0),$E75+2)=Команды!$AJ$18,TRUE,FALSE),,IF(INDEX(Команды!$A$2:$AN$7500,MATCH(AW$3,Команды!$A$2:$A$7500,0),$E75+2)=Команды!$AJ$19,TRUE,FALSE)),INDEX(Команды!$AJ$2:$AK$19,MATCH(INDEX(Команды!$A$2:$AN$7500,MATCH(AW$3,Команды!$A$2:$A$7500,0),$E75+2),Команды!$AJ$2:$AJ$19,0),2),0)</f>
        <v>0.45833333333333331</v>
      </c>
      <c r="AX75" s="175">
        <f>IF(OR(IF(INDEX(Команды!$A$2:$AN$7500,MATCH(AW$3,Команды!$A$2:$A$7500,0),$E75+2)=Команды!$AJ$2,TRUE,FALSE),IF(INDEX(Команды!$A$2:$AN$7500,MATCH(AW$3,Команды!$A$2:$A$7500,0),$E75+2)=Команды!$AJ$3,TRUE,FALSE),IF(INDEX(Команды!$A$2:$AN$7500,MATCH(AW$3,Команды!$A$2:$A$7500,0),$E75+2)=Команды!$AJ$4,TRUE,FALSE),IF(INDEX(Команды!$A$2:$AN$7500,MATCH(AW$3,Команды!$A$2:$A$7500,0),$E75+2)=Команды!$AJ$5,TRUE,FALSE),IF(INDEX(Команды!$A$2:$AN$7500,MATCH(AW$3,Команды!$A$2:$A$7500,0),$E75+2)=Команды!$AJ$6,TRUE,FALSE),IF(INDEX(Команды!$A$2:$AN$7500,MATCH(AW$3,Команды!$A$2:$A$7500,0),$E75+2)=Команды!$AJ$7,TRUE,FALSE),IF(INDEX(Команды!$A$2:$AN$7500,MATCH(AW$3,Команды!$A$2:$A$7500,0),$E75+2)=Команды!$AJ$8,TRUE,FALSE),IF(INDEX(Команды!$A$2:$AN$7500,MATCH(AW$3,Команды!$A$2:$A$7500,0),$E75+2)=Команды!$AJ$9,TRUE,FALSE),IF(INDEX(Команды!$A$2:$AN$7500,MATCH(AW$3,Команды!$A$2:$A$7500,0),$E75+2)=Команды!$AJ$10,TRUE,FALSE),IF(INDEX(Команды!$A$2:$AN$7500,MATCH(AW$3,Команды!$A$2:$A$7500,0),$E75+2)=Команды!$AJ$11,TRUE,FALSE),IF(INDEX(Команды!$A$2:$AN$7500,MATCH(AW$3,Команды!$A$2:$A$7500,0),$E75+2)=Команды!$AJ$12,TRUE,FALSE),IF(INDEX(Команды!$A$2:$AN$7500,MATCH(AW$3,Команды!$A$2:$A$7500,0),$E75+2)=Команды!$AJ$13,TRUE,FALSE),IF(INDEX(Команды!$A$2:$AN$7500,MATCH(AW$3,Команды!$A$2:$A$7500,0),$E75+2)=Команды!$AJ$14,TRUE,FALSE),IF(INDEX(Команды!$A$2:$AN$7500,MATCH(AW$3,Команды!$A$2:$A$7500,0),$E75+2)=Команды!$AJ$15,TRUE,FALSE),IF(INDEX(Команды!$A$2:$AN$7500,MATCH(AW$3,Команды!$A$2:$A$7500,0),$E75+2)=Команды!$AJ$16,TRUE,FALSE),IF(INDEX(Команды!$A$2:$AN$7500,MATCH(AW$3,Команды!$A$2:$A$7500,0),$E75+2)=Команды!$AJ$17,TRUE,FALSE),IF(INDEX(Команды!$A$2:$AN$7500,MATCH(AW$3,Команды!$A$2:$A$7500,0),$E75+2)=Команды!$AJ$18,TRUE,FALSE),IF(INDEX(Команды!$A$2:$AN$7500,MATCH(AW$3,Команды!$A$2:$A$7500,0),$E75+2)=Команды!$AJ$19,TRUE,FALSE)),INDEX(Команды!$AJ$2:$AL$19,MATCH(INDEX(Команды!$A$2:$AN$7500,MATCH(AW$3,Команды!$A$2:$A$7500,0),$E75+2),Команды!$AJ$2:$AJ$19,0),3),0)</f>
        <v>0.83333333333333337</v>
      </c>
      <c r="AY75" s="342"/>
      <c r="AZ75" s="174" t="str">
        <f>IF(OR(IF(INDEX(Команды!$A$2:$AN$7500,MATCH(AZ$3,Команды!$A$2:$A$7500,0),$E75+2)=Команды!$AJ$2,TRUE,FALSE),IF(INDEX(Команды!$A$2:$AN$7500,MATCH(AZ$3,Команды!$A$2:$A$7500,0),$E75+2)=Команды!$AJ$3,TRUE,FALSE),IF(INDEX(Команды!$A$2:$AN$7500,MATCH(AZ$3,Команды!$A$2:$A$7500,0),$E75+2)=Команды!$AJ$4,TRUE,FALSE),IF(INDEX(Команды!$A$2:$AN$7500,MATCH(AZ$3,Команды!$A$2:$A$7500,0),$E75+2)=Команды!$AJ$5,TRUE,FALSE),IF(INDEX(Команды!$A$2:$AN$7500,MATCH(AZ$3,Команды!$A$2:$A$7500,0),$E75+2)=Команды!$AJ$6,TRUE,FALSE),IF(INDEX(Команды!$A$2:$AN$7500,MATCH(AZ$3,Команды!$A$2:$A$7500,0),$E75+2)=Команды!$AJ$7,TRUE,FALSE),IF(INDEX(Команды!$A$2:$AN$7500,MATCH(AZ$3,Команды!$A$2:$A$7500,0),$E75+2)=Команды!$AJ$8,TRUE,FALSE),IF(INDEX(Команды!$A$2:$AN$7500,MATCH(AZ$3,Команды!$A$2:$A$7500,0),$E75+2)=Команды!$AJ$9,TRUE,FALSE),IF(INDEX(Команды!$A$2:$AN$7500,MATCH(AZ$3,Команды!$A$2:$A$7500,0),$E75+2)=Команды!$AJ$10,TRUE,FALSE),IF(INDEX(Команды!$A$2:$AN$7500,MATCH(AZ$3,Команды!$A$2:$A$7500,0),$E75+2)=Команды!$AJ$11,TRUE,FALSE),IF(INDEX(Команды!$A$2:$AN$7500,MATCH(AZ$3,Команды!$A$2:$A$7500,0),$E75+2)=Команды!$AJ$12,TRUE,FALSE),IF(INDEX(Команды!$A$2:$AN$7500,MATCH(AZ$3,Команды!$A$2:$A$7500,0),$E75+2)=Команды!$AJ$13,TRUE,FALSE),IF(INDEX(Команды!$A$2:$AN$7500,MATCH(AZ$3,Команды!$A$2:$A$7500,0),$E75+2)=Команды!$AJ$14,TRUE,FALSE),IF(INDEX(Команды!$A$2:$AN$7500,MATCH(AZ$3,Команды!$A$2:$A$7500,0),$E75+2)=Команды!$AJ$15,TRUE,FALSE),IF(INDEX(Команды!$A$2:$AN$7500,MATCH(AZ$3,Команды!$A$2:$A$7500,0),$E75+2)=Команды!$AJ$16,TRUE,FALSE),,IF(INDEX(Команды!$A$2:$AN$7500,MATCH(AZ$3,Команды!$A$2:$A$7500,0),$E75+2)=Команды!$AJ$17,TRUE,FALSE),,IF(INDEX(Команды!$A$2:$AN$7500,MATCH(AZ$3,Команды!$A$2:$A$7500,0),$E75+2)=Команды!$AJ$18,TRUE,FALSE),,IF(INDEX(Команды!$A$2:$AN$7500,MATCH(AZ$3,Команды!$A$2:$A$7500,0),$E75+2)=Команды!$AJ$19,TRUE,FALSE)),INDEX(Команды!$AJ$2:$AK$19,MATCH(INDEX(Команды!$A$2:$AN$7500,MATCH(AZ$3,Команды!$A$2:$A$7500,0),$E75+2),Команды!$AJ$2:$AJ$19,0),2),0)</f>
        <v>В</v>
      </c>
      <c r="BA75" s="175" t="str">
        <f>IF(OR(IF(INDEX(Команды!$A$2:$AN$7500,MATCH(AZ$3,Команды!$A$2:$A$7500,0),$E75+2)=Команды!$AJ$2,TRUE,FALSE),IF(INDEX(Команды!$A$2:$AN$7500,MATCH(AZ$3,Команды!$A$2:$A$7500,0),$E75+2)=Команды!$AJ$3,TRUE,FALSE),IF(INDEX(Команды!$A$2:$AN$7500,MATCH(AZ$3,Команды!$A$2:$A$7500,0),$E75+2)=Команды!$AJ$4,TRUE,FALSE),IF(INDEX(Команды!$A$2:$AN$7500,MATCH(AZ$3,Команды!$A$2:$A$7500,0),$E75+2)=Команды!$AJ$5,TRUE,FALSE),IF(INDEX(Команды!$A$2:$AN$7500,MATCH(AZ$3,Команды!$A$2:$A$7500,0),$E75+2)=Команды!$AJ$6,TRUE,FALSE),IF(INDEX(Команды!$A$2:$AN$7500,MATCH(AZ$3,Команды!$A$2:$A$7500,0),$E75+2)=Команды!$AJ$7,TRUE,FALSE),IF(INDEX(Команды!$A$2:$AN$7500,MATCH(AZ$3,Команды!$A$2:$A$7500,0),$E75+2)=Команды!$AJ$8,TRUE,FALSE),IF(INDEX(Команды!$A$2:$AN$7500,MATCH(AZ$3,Команды!$A$2:$A$7500,0),$E75+2)=Команды!$AJ$9,TRUE,FALSE),IF(INDEX(Команды!$A$2:$AN$7500,MATCH(AZ$3,Команды!$A$2:$A$7500,0),$E75+2)=Команды!$AJ$10,TRUE,FALSE),IF(INDEX(Команды!$A$2:$AN$7500,MATCH(AZ$3,Команды!$A$2:$A$7500,0),$E75+2)=Команды!$AJ$11,TRUE,FALSE),IF(INDEX(Команды!$A$2:$AN$7500,MATCH(AZ$3,Команды!$A$2:$A$7500,0),$E75+2)=Команды!$AJ$12,TRUE,FALSE),IF(INDEX(Команды!$A$2:$AN$7500,MATCH(AZ$3,Команды!$A$2:$A$7500,0),$E75+2)=Команды!$AJ$13,TRUE,FALSE),IF(INDEX(Команды!$A$2:$AN$7500,MATCH(AZ$3,Команды!$A$2:$A$7500,0),$E75+2)=Команды!$AJ$14,TRUE,FALSE),IF(INDEX(Команды!$A$2:$AN$7500,MATCH(AZ$3,Команды!$A$2:$A$7500,0),$E75+2)=Команды!$AJ$15,TRUE,FALSE),IF(INDEX(Команды!$A$2:$AN$7500,MATCH(AZ$3,Команды!$A$2:$A$7500,0),$E75+2)=Команды!$AJ$16,TRUE,FALSE),IF(INDEX(Команды!$A$2:$AN$7500,MATCH(AZ$3,Команды!$A$2:$A$7500,0),$E75+2)=Команды!$AJ$17,TRUE,FALSE),IF(INDEX(Команды!$A$2:$AN$7500,MATCH(AZ$3,Команды!$A$2:$A$7500,0),$E75+2)=Команды!$AJ$18,TRUE,FALSE),IF(INDEX(Команды!$A$2:$AN$7500,MATCH(AZ$3,Команды!$A$2:$A$7500,0),$E75+2)=Команды!$AJ$19,TRUE,FALSE)),INDEX(Команды!$AJ$2:$AL$19,MATCH(INDEX(Команды!$A$2:$AN$7500,MATCH(AZ$3,Команды!$A$2:$A$7500,0),$E75+2),Команды!$AJ$2:$AJ$19,0),3),0)</f>
        <v>В</v>
      </c>
      <c r="BB75" s="342"/>
      <c r="BC75" s="174" t="str">
        <f>IF(OR(IF(INDEX(Команды!$A$2:$AN$7500,MATCH(BC$3,Команды!$A$2:$A$7500,0),$E75+2)=Команды!$AJ$2,TRUE,FALSE),IF(INDEX(Команды!$A$2:$AN$7500,MATCH(BC$3,Команды!$A$2:$A$7500,0),$E75+2)=Команды!$AJ$3,TRUE,FALSE),IF(INDEX(Команды!$A$2:$AN$7500,MATCH(BC$3,Команды!$A$2:$A$7500,0),$E75+2)=Команды!$AJ$4,TRUE,FALSE),IF(INDEX(Команды!$A$2:$AN$7500,MATCH(BC$3,Команды!$A$2:$A$7500,0),$E75+2)=Команды!$AJ$5,TRUE,FALSE),IF(INDEX(Команды!$A$2:$AN$7500,MATCH(BC$3,Команды!$A$2:$A$7500,0),$E75+2)=Команды!$AJ$6,TRUE,FALSE),IF(INDEX(Команды!$A$2:$AN$7500,MATCH(BC$3,Команды!$A$2:$A$7500,0),$E75+2)=Команды!$AJ$7,TRUE,FALSE),IF(INDEX(Команды!$A$2:$AN$7500,MATCH(BC$3,Команды!$A$2:$A$7500,0),$E75+2)=Команды!$AJ$8,TRUE,FALSE),IF(INDEX(Команды!$A$2:$AN$7500,MATCH(BC$3,Команды!$A$2:$A$7500,0),$E75+2)=Команды!$AJ$9,TRUE,FALSE),IF(INDEX(Команды!$A$2:$AN$7500,MATCH(BC$3,Команды!$A$2:$A$7500,0),$E75+2)=Команды!$AJ$10,TRUE,FALSE),IF(INDEX(Команды!$A$2:$AN$7500,MATCH(BC$3,Команды!$A$2:$A$7500,0),$E75+2)=Команды!$AJ$11,TRUE,FALSE),IF(INDEX(Команды!$A$2:$AN$7500,MATCH(BC$3,Команды!$A$2:$A$7500,0),$E75+2)=Команды!$AJ$12,TRUE,FALSE),IF(INDEX(Команды!$A$2:$AN$7500,MATCH(BC$3,Команды!$A$2:$A$7500,0),$E75+2)=Команды!$AJ$13,TRUE,FALSE),IF(INDEX(Команды!$A$2:$AN$7500,MATCH(BC$3,Команды!$A$2:$A$7500,0),$E75+2)=Команды!$AJ$14,TRUE,FALSE),IF(INDEX(Команды!$A$2:$AN$7500,MATCH(BC$3,Команды!$A$2:$A$7500,0),$E75+2)=Команды!$AJ$15,TRUE,FALSE),IF(INDEX(Команды!$A$2:$AN$7500,MATCH(BC$3,Команды!$A$2:$A$7500,0),$E75+2)=Команды!$AJ$16,TRUE,FALSE),,IF(INDEX(Команды!$A$2:$AN$7500,MATCH(BC$3,Команды!$A$2:$A$7500,0),$E75+2)=Команды!$AJ$17,TRUE,FALSE),,IF(INDEX(Команды!$A$2:$AN$7500,MATCH(BC$3,Команды!$A$2:$A$7500,0),$E75+2)=Команды!$AJ$18,TRUE,FALSE),,IF(INDEX(Команды!$A$2:$AN$7500,MATCH(BC$3,Команды!$A$2:$A$7500,0),$E75+2)=Команды!$AJ$19,TRUE,FALSE)),INDEX(Команды!$AJ$2:$AK$19,MATCH(INDEX(Команды!$A$2:$AN$7500,MATCH(BC$3,Команды!$A$2:$A$7500,0),$E75+2),Команды!$AJ$2:$AJ$19,0),2),0)</f>
        <v>В</v>
      </c>
      <c r="BD75" s="175" t="str">
        <f>IF(OR(IF(INDEX(Команды!$A$2:$AN$7500,MATCH(BC$3,Команды!$A$2:$A$7500,0),$E75+2)=Команды!$AJ$2,TRUE,FALSE),IF(INDEX(Команды!$A$2:$AN$7500,MATCH(BC$3,Команды!$A$2:$A$7500,0),$E75+2)=Команды!$AJ$3,TRUE,FALSE),IF(INDEX(Команды!$A$2:$AN$7500,MATCH(BC$3,Команды!$A$2:$A$7500,0),$E75+2)=Команды!$AJ$4,TRUE,FALSE),IF(INDEX(Команды!$A$2:$AN$7500,MATCH(BC$3,Команды!$A$2:$A$7500,0),$E75+2)=Команды!$AJ$5,TRUE,FALSE),IF(INDEX(Команды!$A$2:$AN$7500,MATCH(BC$3,Команды!$A$2:$A$7500,0),$E75+2)=Команды!$AJ$6,TRUE,FALSE),IF(INDEX(Команды!$A$2:$AN$7500,MATCH(BC$3,Команды!$A$2:$A$7500,0),$E75+2)=Команды!$AJ$7,TRUE,FALSE),IF(INDEX(Команды!$A$2:$AN$7500,MATCH(BC$3,Команды!$A$2:$A$7500,0),$E75+2)=Команды!$AJ$8,TRUE,FALSE),IF(INDEX(Команды!$A$2:$AN$7500,MATCH(BC$3,Команды!$A$2:$A$7500,0),$E75+2)=Команды!$AJ$9,TRUE,FALSE),IF(INDEX(Команды!$A$2:$AN$7500,MATCH(BC$3,Команды!$A$2:$A$7500,0),$E75+2)=Команды!$AJ$10,TRUE,FALSE),IF(INDEX(Команды!$A$2:$AN$7500,MATCH(BC$3,Команды!$A$2:$A$7500,0),$E75+2)=Команды!$AJ$11,TRUE,FALSE),IF(INDEX(Команды!$A$2:$AN$7500,MATCH(BC$3,Команды!$A$2:$A$7500,0),$E75+2)=Команды!$AJ$12,TRUE,FALSE),IF(INDEX(Команды!$A$2:$AN$7500,MATCH(BC$3,Команды!$A$2:$A$7500,0),$E75+2)=Команды!$AJ$13,TRUE,FALSE),IF(INDEX(Команды!$A$2:$AN$7500,MATCH(BC$3,Команды!$A$2:$A$7500,0),$E75+2)=Команды!$AJ$14,TRUE,FALSE),IF(INDEX(Команды!$A$2:$AN$7500,MATCH(BC$3,Команды!$A$2:$A$7500,0),$E75+2)=Команды!$AJ$15,TRUE,FALSE),IF(INDEX(Команды!$A$2:$AN$7500,MATCH(BC$3,Команды!$A$2:$A$7500,0),$E75+2)=Команды!$AJ$16,TRUE,FALSE),IF(INDEX(Команды!$A$2:$AN$7500,MATCH(BC$3,Команды!$A$2:$A$7500,0),$E75+2)=Команды!$AJ$17,TRUE,FALSE),IF(INDEX(Команды!$A$2:$AN$7500,MATCH(BC$3,Команды!$A$2:$A$7500,0),$E75+2)=Команды!$AJ$18,TRUE,FALSE),IF(INDEX(Команды!$A$2:$AN$7500,MATCH(BC$3,Команды!$A$2:$A$7500,0),$E75+2)=Команды!$AJ$19,TRUE,FALSE)),INDEX(Команды!$AJ$2:$AL$19,MATCH(INDEX(Команды!$A$2:$AN$7500,MATCH(BC$3,Команды!$A$2:$A$7500,0),$E75+2),Команды!$AJ$2:$AJ$19,0),3),0)</f>
        <v>В</v>
      </c>
      <c r="BE75" s="342"/>
      <c r="BF75" s="174" t="str">
        <f>IF(OR(IF(INDEX(Команды!$A$2:$AN$7500,MATCH(BF$3,Команды!$A$2:$A$7500,0),$E75+2)=Команды!$AJ$2,TRUE,FALSE),IF(INDEX(Команды!$A$2:$AN$7500,MATCH(BF$3,Команды!$A$2:$A$7500,0),$E75+2)=Команды!$AJ$3,TRUE,FALSE),IF(INDEX(Команды!$A$2:$AN$7500,MATCH(BF$3,Команды!$A$2:$A$7500,0),$E75+2)=Команды!$AJ$4,TRUE,FALSE),IF(INDEX(Команды!$A$2:$AN$7500,MATCH(BF$3,Команды!$A$2:$A$7500,0),$E75+2)=Команды!$AJ$5,TRUE,FALSE),IF(INDEX(Команды!$A$2:$AN$7500,MATCH(BF$3,Команды!$A$2:$A$7500,0),$E75+2)=Команды!$AJ$6,TRUE,FALSE),IF(INDEX(Команды!$A$2:$AN$7500,MATCH(BF$3,Команды!$A$2:$A$7500,0),$E75+2)=Команды!$AJ$7,TRUE,FALSE),IF(INDEX(Команды!$A$2:$AN$7500,MATCH(BF$3,Команды!$A$2:$A$7500,0),$E75+2)=Команды!$AJ$8,TRUE,FALSE),IF(INDEX(Команды!$A$2:$AN$7500,MATCH(BF$3,Команды!$A$2:$A$7500,0),$E75+2)=Команды!$AJ$9,TRUE,FALSE),IF(INDEX(Команды!$A$2:$AN$7500,MATCH(BF$3,Команды!$A$2:$A$7500,0),$E75+2)=Команды!$AJ$10,TRUE,FALSE),IF(INDEX(Команды!$A$2:$AN$7500,MATCH(BF$3,Команды!$A$2:$A$7500,0),$E75+2)=Команды!$AJ$11,TRUE,FALSE),IF(INDEX(Команды!$A$2:$AN$7500,MATCH(BF$3,Команды!$A$2:$A$7500,0),$E75+2)=Команды!$AJ$12,TRUE,FALSE),IF(INDEX(Команды!$A$2:$AN$7500,MATCH(BF$3,Команды!$A$2:$A$7500,0),$E75+2)=Команды!$AJ$13,TRUE,FALSE),IF(INDEX(Команды!$A$2:$AN$7500,MATCH(BF$3,Команды!$A$2:$A$7500,0),$E75+2)=Команды!$AJ$14,TRUE,FALSE),IF(INDEX(Команды!$A$2:$AN$7500,MATCH(BF$3,Команды!$A$2:$A$7500,0),$E75+2)=Команды!$AJ$15,TRUE,FALSE),IF(INDEX(Команды!$A$2:$AN$7500,MATCH(BF$3,Команды!$A$2:$A$7500,0),$E75+2)=Команды!$AJ$16,TRUE,FALSE),,IF(INDEX(Команды!$A$2:$AN$7500,MATCH(BF$3,Команды!$A$2:$A$7500,0),$E75+2)=Команды!$AJ$17,TRUE,FALSE),,IF(INDEX(Команды!$A$2:$AN$7500,MATCH(BF$3,Команды!$A$2:$A$7500,0),$E75+2)=Команды!$AJ$18,TRUE,FALSE),,IF(INDEX(Команды!$A$2:$AN$7500,MATCH(BF$3,Команды!$A$2:$A$7500,0),$E75+2)=Команды!$AJ$19,TRUE,FALSE)),INDEX(Команды!$AJ$2:$AK$19,MATCH(INDEX(Команды!$A$2:$AN$7500,MATCH(BF$3,Команды!$A$2:$A$7500,0),$E75+2),Команды!$AJ$2:$AJ$19,0),2),0)</f>
        <v>В</v>
      </c>
      <c r="BG75" s="175" t="str">
        <f>IF(OR(IF(INDEX(Команды!$A$2:$AN$7500,MATCH(BF$3,Команды!$A$2:$A$7500,0),$E75+2)=Команды!$AJ$2,TRUE,FALSE),IF(INDEX(Команды!$A$2:$AN$7500,MATCH(BF$3,Команды!$A$2:$A$7500,0),$E75+2)=Команды!$AJ$3,TRUE,FALSE),IF(INDEX(Команды!$A$2:$AN$7500,MATCH(BF$3,Команды!$A$2:$A$7500,0),$E75+2)=Команды!$AJ$4,TRUE,FALSE),IF(INDEX(Команды!$A$2:$AN$7500,MATCH(BF$3,Команды!$A$2:$A$7500,0),$E75+2)=Команды!$AJ$5,TRUE,FALSE),IF(INDEX(Команды!$A$2:$AN$7500,MATCH(BF$3,Команды!$A$2:$A$7500,0),$E75+2)=Команды!$AJ$6,TRUE,FALSE),IF(INDEX(Команды!$A$2:$AN$7500,MATCH(BF$3,Команды!$A$2:$A$7500,0),$E75+2)=Команды!$AJ$7,TRUE,FALSE),IF(INDEX(Команды!$A$2:$AN$7500,MATCH(BF$3,Команды!$A$2:$A$7500,0),$E75+2)=Команды!$AJ$8,TRUE,FALSE),IF(INDEX(Команды!$A$2:$AN$7500,MATCH(BF$3,Команды!$A$2:$A$7500,0),$E75+2)=Команды!$AJ$9,TRUE,FALSE),IF(INDEX(Команды!$A$2:$AN$7500,MATCH(BF$3,Команды!$A$2:$A$7500,0),$E75+2)=Команды!$AJ$10,TRUE,FALSE),IF(INDEX(Команды!$A$2:$AN$7500,MATCH(BF$3,Команды!$A$2:$A$7500,0),$E75+2)=Команды!$AJ$11,TRUE,FALSE),IF(INDEX(Команды!$A$2:$AN$7500,MATCH(BF$3,Команды!$A$2:$A$7500,0),$E75+2)=Команды!$AJ$12,TRUE,FALSE),IF(INDEX(Команды!$A$2:$AN$7500,MATCH(BF$3,Команды!$A$2:$A$7500,0),$E75+2)=Команды!$AJ$13,TRUE,FALSE),IF(INDEX(Команды!$A$2:$AN$7500,MATCH(BF$3,Команды!$A$2:$A$7500,0),$E75+2)=Команды!$AJ$14,TRUE,FALSE),IF(INDEX(Команды!$A$2:$AN$7500,MATCH(BF$3,Команды!$A$2:$A$7500,0),$E75+2)=Команды!$AJ$15,TRUE,FALSE),IF(INDEX(Команды!$A$2:$AN$7500,MATCH(BF$3,Команды!$A$2:$A$7500,0),$E75+2)=Команды!$AJ$16,TRUE,FALSE),IF(INDEX(Команды!$A$2:$AN$7500,MATCH(BF$3,Команды!$A$2:$A$7500,0),$E75+2)=Команды!$AJ$17,TRUE,FALSE),IF(INDEX(Команды!$A$2:$AN$7500,MATCH(BF$3,Команды!$A$2:$A$7500,0),$E75+2)=Команды!$AJ$18,TRUE,FALSE),IF(INDEX(Команды!$A$2:$AN$7500,MATCH(BF$3,Команды!$A$2:$A$7500,0),$E75+2)=Команды!$AJ$19,TRUE,FALSE)),INDEX(Команды!$AJ$2:$AL$19,MATCH(INDEX(Команды!$A$2:$AN$7500,MATCH(BF$3,Команды!$A$2:$A$7500,0),$E75+2),Команды!$AJ$2:$AJ$19,0),3),0)</f>
        <v>В</v>
      </c>
      <c r="BH75" s="342"/>
      <c r="BI75" s="174">
        <f>IF(OR(IF(INDEX(Команды!$A$2:$AN$7500,MATCH(BI$3,Команды!$A$2:$A$7500,0),$E75+2)=Команды!$AJ$2,TRUE,FALSE),IF(INDEX(Команды!$A$2:$AN$7500,MATCH(BI$3,Команды!$A$2:$A$7500,0),$E75+2)=Команды!$AJ$3,TRUE,FALSE),IF(INDEX(Команды!$A$2:$AN$7500,MATCH(BI$3,Команды!$A$2:$A$7500,0),$E75+2)=Команды!$AJ$4,TRUE,FALSE),IF(INDEX(Команды!$A$2:$AN$7500,MATCH(BI$3,Команды!$A$2:$A$7500,0),$E75+2)=Команды!$AJ$5,TRUE,FALSE),IF(INDEX(Команды!$A$2:$AN$7500,MATCH(BI$3,Команды!$A$2:$A$7500,0),$E75+2)=Команды!$AJ$6,TRUE,FALSE),IF(INDEX(Команды!$A$2:$AN$7500,MATCH(BI$3,Команды!$A$2:$A$7500,0),$E75+2)=Команды!$AJ$7,TRUE,FALSE),IF(INDEX(Команды!$A$2:$AN$7500,MATCH(BI$3,Команды!$A$2:$A$7500,0),$E75+2)=Команды!$AJ$8,TRUE,FALSE),IF(INDEX(Команды!$A$2:$AN$7500,MATCH(BI$3,Команды!$A$2:$A$7500,0),$E75+2)=Команды!$AJ$9,TRUE,FALSE),IF(INDEX(Команды!$A$2:$AN$7500,MATCH(BI$3,Команды!$A$2:$A$7500,0),$E75+2)=Команды!$AJ$10,TRUE,FALSE),IF(INDEX(Команды!$A$2:$AN$7500,MATCH(BI$3,Команды!$A$2:$A$7500,0),$E75+2)=Команды!$AJ$11,TRUE,FALSE),IF(INDEX(Команды!$A$2:$AN$7500,MATCH(BI$3,Команды!$A$2:$A$7500,0),$E75+2)=Команды!$AJ$12,TRUE,FALSE),IF(INDEX(Команды!$A$2:$AN$7500,MATCH(BI$3,Команды!$A$2:$A$7500,0),$E75+2)=Команды!$AJ$13,TRUE,FALSE),IF(INDEX(Команды!$A$2:$AN$7500,MATCH(BI$3,Команды!$A$2:$A$7500,0),$E75+2)=Команды!$AJ$14,TRUE,FALSE),IF(INDEX(Команды!$A$2:$AN$7500,MATCH(BI$3,Команды!$A$2:$A$7500,0),$E75+2)=Команды!$AJ$15,TRUE,FALSE),IF(INDEX(Команды!$A$2:$AN$7500,MATCH(BI$3,Команды!$A$2:$A$7500,0),$E75+2)=Команды!$AJ$16,TRUE,FALSE),,IF(INDEX(Команды!$A$2:$AN$7500,MATCH(BI$3,Команды!$A$2:$A$7500,0),$E75+2)=Команды!$AJ$17,TRUE,FALSE),,IF(INDEX(Команды!$A$2:$AN$7500,MATCH(BI$3,Команды!$A$2:$A$7500,0),$E75+2)=Команды!$AJ$18,TRUE,FALSE),,IF(INDEX(Команды!$A$2:$AN$7500,MATCH(BI$3,Команды!$A$2:$A$7500,0),$E75+2)=Команды!$AJ$19,TRUE,FALSE)),INDEX(Команды!$AJ$2:$AK$19,MATCH(INDEX(Команды!$A$2:$AN$7500,MATCH(BI$3,Команды!$A$2:$A$7500,0),$E75+2),Команды!$AJ$2:$AJ$19,0),2),0)</f>
        <v>0.28125</v>
      </c>
      <c r="BJ75" s="175">
        <f>IF(OR(IF(INDEX(Команды!$A$2:$AN$7500,MATCH(BI$3,Команды!$A$2:$A$7500,0),$E75+2)=Команды!$AJ$2,TRUE,FALSE),IF(INDEX(Команды!$A$2:$AN$7500,MATCH(BI$3,Команды!$A$2:$A$7500,0),$E75+2)=Команды!$AJ$3,TRUE,FALSE),IF(INDEX(Команды!$A$2:$AN$7500,MATCH(BI$3,Команды!$A$2:$A$7500,0),$E75+2)=Команды!$AJ$4,TRUE,FALSE),IF(INDEX(Команды!$A$2:$AN$7500,MATCH(BI$3,Команды!$A$2:$A$7500,0),$E75+2)=Команды!$AJ$5,TRUE,FALSE),IF(INDEX(Команды!$A$2:$AN$7500,MATCH(BI$3,Команды!$A$2:$A$7500,0),$E75+2)=Команды!$AJ$6,TRUE,FALSE),IF(INDEX(Команды!$A$2:$AN$7500,MATCH(BI$3,Команды!$A$2:$A$7500,0),$E75+2)=Команды!$AJ$7,TRUE,FALSE),IF(INDEX(Команды!$A$2:$AN$7500,MATCH(BI$3,Команды!$A$2:$A$7500,0),$E75+2)=Команды!$AJ$8,TRUE,FALSE),IF(INDEX(Команды!$A$2:$AN$7500,MATCH(BI$3,Команды!$A$2:$A$7500,0),$E75+2)=Команды!$AJ$9,TRUE,FALSE),IF(INDEX(Команды!$A$2:$AN$7500,MATCH(BI$3,Команды!$A$2:$A$7500,0),$E75+2)=Команды!$AJ$10,TRUE,FALSE),IF(INDEX(Команды!$A$2:$AN$7500,MATCH(BI$3,Команды!$A$2:$A$7500,0),$E75+2)=Команды!$AJ$11,TRUE,FALSE),IF(INDEX(Команды!$A$2:$AN$7500,MATCH(BI$3,Команды!$A$2:$A$7500,0),$E75+2)=Команды!$AJ$12,TRUE,FALSE),IF(INDEX(Команды!$A$2:$AN$7500,MATCH(BI$3,Команды!$A$2:$A$7500,0),$E75+2)=Команды!$AJ$13,TRUE,FALSE),IF(INDEX(Команды!$A$2:$AN$7500,MATCH(BI$3,Команды!$A$2:$A$7500,0),$E75+2)=Команды!$AJ$14,TRUE,FALSE),IF(INDEX(Команды!$A$2:$AN$7500,MATCH(BI$3,Команды!$A$2:$A$7500,0),$E75+2)=Команды!$AJ$15,TRUE,FALSE),IF(INDEX(Команды!$A$2:$AN$7500,MATCH(BI$3,Команды!$A$2:$A$7500,0),$E75+2)=Команды!$AJ$16,TRUE,FALSE),IF(INDEX(Команды!$A$2:$AN$7500,MATCH(BI$3,Команды!$A$2:$A$7500,0),$E75+2)=Команды!$AJ$17,TRUE,FALSE),IF(INDEX(Команды!$A$2:$AN$7500,MATCH(BI$3,Команды!$A$2:$A$7500,0),$E75+2)=Команды!$AJ$18,TRUE,FALSE),IF(INDEX(Команды!$A$2:$AN$7500,MATCH(BI$3,Команды!$A$2:$A$7500,0),$E75+2)=Команды!$AJ$19,TRUE,FALSE)),INDEX(Команды!$AJ$2:$AL$19,MATCH(INDEX(Команды!$A$2:$AN$7500,MATCH(BI$3,Команды!$A$2:$A$7500,0),$E75+2),Команды!$AJ$2:$AJ$19,0),3),0)</f>
        <v>0.65625</v>
      </c>
      <c r="BK75" s="342"/>
      <c r="BL75" s="174">
        <f>IF(OR(IF(INDEX(Команды!$A$2:$AN$7500,MATCH(BL$3,Команды!$A$2:$A$7500,0),$E75+2)=Команды!$AJ$2,TRUE,FALSE),IF(INDEX(Команды!$A$2:$AN$7500,MATCH(BL$3,Команды!$A$2:$A$7500,0),$E75+2)=Команды!$AJ$3,TRUE,FALSE),IF(INDEX(Команды!$A$2:$AN$7500,MATCH(BL$3,Команды!$A$2:$A$7500,0),$E75+2)=Команды!$AJ$4,TRUE,FALSE),IF(INDEX(Команды!$A$2:$AN$7500,MATCH(BL$3,Команды!$A$2:$A$7500,0),$E75+2)=Команды!$AJ$5,TRUE,FALSE),IF(INDEX(Команды!$A$2:$AN$7500,MATCH(BL$3,Команды!$A$2:$A$7500,0),$E75+2)=Команды!$AJ$6,TRUE,FALSE),IF(INDEX(Команды!$A$2:$AN$7500,MATCH(BL$3,Команды!$A$2:$A$7500,0),$E75+2)=Команды!$AJ$7,TRUE,FALSE),IF(INDEX(Команды!$A$2:$AN$7500,MATCH(BL$3,Команды!$A$2:$A$7500,0),$E75+2)=Команды!$AJ$8,TRUE,FALSE),IF(INDEX(Команды!$A$2:$AN$7500,MATCH(BL$3,Команды!$A$2:$A$7500,0),$E75+2)=Команды!$AJ$9,TRUE,FALSE),IF(INDEX(Команды!$A$2:$AN$7500,MATCH(BL$3,Команды!$A$2:$A$7500,0),$E75+2)=Команды!$AJ$10,TRUE,FALSE),IF(INDEX(Команды!$A$2:$AN$7500,MATCH(BL$3,Команды!$A$2:$A$7500,0),$E75+2)=Команды!$AJ$11,TRUE,FALSE),IF(INDEX(Команды!$A$2:$AN$7500,MATCH(BL$3,Команды!$A$2:$A$7500,0),$E75+2)=Команды!$AJ$12,TRUE,FALSE),IF(INDEX(Команды!$A$2:$AN$7500,MATCH(BL$3,Команды!$A$2:$A$7500,0),$E75+2)=Команды!$AJ$13,TRUE,FALSE),IF(INDEX(Команды!$A$2:$AN$7500,MATCH(BL$3,Команды!$A$2:$A$7500,0),$E75+2)=Команды!$AJ$14,TRUE,FALSE),IF(INDEX(Команды!$A$2:$AN$7500,MATCH(BL$3,Команды!$A$2:$A$7500,0),$E75+2)=Команды!$AJ$15,TRUE,FALSE),IF(INDEX(Команды!$A$2:$AN$7500,MATCH(BL$3,Команды!$A$2:$A$7500,0),$E75+2)=Команды!$AJ$16,TRUE,FALSE),,IF(INDEX(Команды!$A$2:$AN$7500,MATCH(BL$3,Команды!$A$2:$A$7500,0),$E75+2)=Команды!$AJ$17,TRUE,FALSE),,IF(INDEX(Команды!$A$2:$AN$7500,MATCH(BL$3,Команды!$A$2:$A$7500,0),$E75+2)=Команды!$AJ$18,TRUE,FALSE),,IF(INDEX(Команды!$A$2:$AN$7500,MATCH(BL$3,Команды!$A$2:$A$7500,0),$E75+2)=Команды!$AJ$19,TRUE,FALSE)),INDEX(Команды!$AJ$2:$AK$19,MATCH(INDEX(Команды!$A$2:$AN$7500,MATCH(BL$3,Команды!$A$2:$A$7500,0),$E75+2),Команды!$AJ$2:$AJ$19,0),2),0)</f>
        <v>0.3125</v>
      </c>
      <c r="BM75" s="175">
        <f>IF(OR(IF(INDEX(Команды!$A$2:$AN$7500,MATCH(BL$3,Команды!$A$2:$A$7500,0),$E75+2)=Команды!$AJ$2,TRUE,FALSE),IF(INDEX(Команды!$A$2:$AN$7500,MATCH(BL$3,Команды!$A$2:$A$7500,0),$E75+2)=Команды!$AJ$3,TRUE,FALSE),IF(INDEX(Команды!$A$2:$AN$7500,MATCH(BL$3,Команды!$A$2:$A$7500,0),$E75+2)=Команды!$AJ$4,TRUE,FALSE),IF(INDEX(Команды!$A$2:$AN$7500,MATCH(BL$3,Команды!$A$2:$A$7500,0),$E75+2)=Команды!$AJ$5,TRUE,FALSE),IF(INDEX(Команды!$A$2:$AN$7500,MATCH(BL$3,Команды!$A$2:$A$7500,0),$E75+2)=Команды!$AJ$6,TRUE,FALSE),IF(INDEX(Команды!$A$2:$AN$7500,MATCH(BL$3,Команды!$A$2:$A$7500,0),$E75+2)=Команды!$AJ$7,TRUE,FALSE),IF(INDEX(Команды!$A$2:$AN$7500,MATCH(BL$3,Команды!$A$2:$A$7500,0),$E75+2)=Команды!$AJ$8,TRUE,FALSE),IF(INDEX(Команды!$A$2:$AN$7500,MATCH(BL$3,Команды!$A$2:$A$7500,0),$E75+2)=Команды!$AJ$9,TRUE,FALSE),IF(INDEX(Команды!$A$2:$AN$7500,MATCH(BL$3,Команды!$A$2:$A$7500,0),$E75+2)=Команды!$AJ$10,TRUE,FALSE),IF(INDEX(Команды!$A$2:$AN$7500,MATCH(BL$3,Команды!$A$2:$A$7500,0),$E75+2)=Команды!$AJ$11,TRUE,FALSE),IF(INDEX(Команды!$A$2:$AN$7500,MATCH(BL$3,Команды!$A$2:$A$7500,0),$E75+2)=Команды!$AJ$12,TRUE,FALSE),IF(INDEX(Команды!$A$2:$AN$7500,MATCH(BL$3,Команды!$A$2:$A$7500,0),$E75+2)=Команды!$AJ$13,TRUE,FALSE),IF(INDEX(Команды!$A$2:$AN$7500,MATCH(BL$3,Команды!$A$2:$A$7500,0),$E75+2)=Команды!$AJ$14,TRUE,FALSE),IF(INDEX(Команды!$A$2:$AN$7500,MATCH(BL$3,Команды!$A$2:$A$7500,0),$E75+2)=Команды!$AJ$15,TRUE,FALSE),IF(INDEX(Команды!$A$2:$AN$7500,MATCH(BL$3,Команды!$A$2:$A$7500,0),$E75+2)=Команды!$AJ$16,TRUE,FALSE),IF(INDEX(Команды!$A$2:$AN$7500,MATCH(BL$3,Команды!$A$2:$A$7500,0),$E75+2)=Команды!$AJ$17,TRUE,FALSE),IF(INDEX(Команды!$A$2:$AN$7500,MATCH(BL$3,Команды!$A$2:$A$7500,0),$E75+2)=Команды!$AJ$18,TRUE,FALSE),IF(INDEX(Команды!$A$2:$AN$7500,MATCH(BL$3,Команды!$A$2:$A$7500,0),$E75+2)=Команды!$AJ$19,TRUE,FALSE)),INDEX(Команды!$AJ$2:$AL$19,MATCH(INDEX(Команды!$A$2:$AN$7500,MATCH(BL$3,Команды!$A$2:$A$7500,0),$E75+2),Команды!$AJ$2:$AJ$19,0),3),0)</f>
        <v>0.6875</v>
      </c>
      <c r="BN75" s="342"/>
      <c r="BO75" s="174">
        <f>IF(OR(IF(INDEX(Команды!$A$2:$AN$7500,MATCH(BO$3,Команды!$A$2:$A$7500,0),$E75+2)=Команды!$AJ$2,TRUE,FALSE),IF(INDEX(Команды!$A$2:$AN$7500,MATCH(BO$3,Команды!$A$2:$A$7500,0),$E75+2)=Команды!$AJ$3,TRUE,FALSE),IF(INDEX(Команды!$A$2:$AN$7500,MATCH(BO$3,Команды!$A$2:$A$7500,0),$E75+2)=Команды!$AJ$4,TRUE,FALSE),IF(INDEX(Команды!$A$2:$AN$7500,MATCH(BO$3,Команды!$A$2:$A$7500,0),$E75+2)=Команды!$AJ$5,TRUE,FALSE),IF(INDEX(Команды!$A$2:$AN$7500,MATCH(BO$3,Команды!$A$2:$A$7500,0),$E75+2)=Команды!$AJ$6,TRUE,FALSE),IF(INDEX(Команды!$A$2:$AN$7500,MATCH(BO$3,Команды!$A$2:$A$7500,0),$E75+2)=Команды!$AJ$7,TRUE,FALSE),IF(INDEX(Команды!$A$2:$AN$7500,MATCH(BO$3,Команды!$A$2:$A$7500,0),$E75+2)=Команды!$AJ$8,TRUE,FALSE),IF(INDEX(Команды!$A$2:$AN$7500,MATCH(BO$3,Команды!$A$2:$A$7500,0),$E75+2)=Команды!$AJ$9,TRUE,FALSE),IF(INDEX(Команды!$A$2:$AN$7500,MATCH(BO$3,Команды!$A$2:$A$7500,0),$E75+2)=Команды!$AJ$10,TRUE,FALSE),IF(INDEX(Команды!$A$2:$AN$7500,MATCH(BO$3,Команды!$A$2:$A$7500,0),$E75+2)=Команды!$AJ$11,TRUE,FALSE),IF(INDEX(Команды!$A$2:$AN$7500,MATCH(BO$3,Команды!$A$2:$A$7500,0),$E75+2)=Команды!$AJ$12,TRUE,FALSE),IF(INDEX(Команды!$A$2:$AN$7500,MATCH(BO$3,Команды!$A$2:$A$7500,0),$E75+2)=Команды!$AJ$13,TRUE,FALSE),IF(INDEX(Команды!$A$2:$AN$7500,MATCH(BO$3,Команды!$A$2:$A$7500,0),$E75+2)=Команды!$AJ$14,TRUE,FALSE),IF(INDEX(Команды!$A$2:$AN$7500,MATCH(BO$3,Команды!$A$2:$A$7500,0),$E75+2)=Команды!$AJ$15,TRUE,FALSE),IF(INDEX(Команды!$A$2:$AN$7500,MATCH(BO$3,Команды!$A$2:$A$7500,0),$E75+2)=Команды!$AJ$16,TRUE,FALSE),,IF(INDEX(Команды!$A$2:$AN$7500,MATCH(BO$3,Команды!$A$2:$A$7500,0),$E75+2)=Команды!$AJ$17,TRUE,FALSE),,IF(INDEX(Команды!$A$2:$AN$7500,MATCH(BO$3,Команды!$A$2:$A$7500,0),$E75+2)=Команды!$AJ$18,TRUE,FALSE),,IF(INDEX(Команды!$A$2:$AN$7500,MATCH(BO$3,Команды!$A$2:$A$7500,0),$E75+2)=Команды!$AJ$19,TRUE,FALSE)),INDEX(Команды!$AJ$2:$AK$19,MATCH(INDEX(Команды!$A$2:$AN$7500,MATCH(BO$3,Команды!$A$2:$A$7500,0),$E75+2),Команды!$AJ$2:$AJ$19,0),2),0)</f>
        <v>0.3125</v>
      </c>
      <c r="BP75" s="175">
        <f>IF(OR(IF(INDEX(Команды!$A$2:$AN$7500,MATCH(BO$3,Команды!$A$2:$A$7500,0),$E75+2)=Команды!$AJ$2,TRUE,FALSE),IF(INDEX(Команды!$A$2:$AN$7500,MATCH(BO$3,Команды!$A$2:$A$7500,0),$E75+2)=Команды!$AJ$3,TRUE,FALSE),IF(INDEX(Команды!$A$2:$AN$7500,MATCH(BO$3,Команды!$A$2:$A$7500,0),$E75+2)=Команды!$AJ$4,TRUE,FALSE),IF(INDEX(Команды!$A$2:$AN$7500,MATCH(BO$3,Команды!$A$2:$A$7500,0),$E75+2)=Команды!$AJ$5,TRUE,FALSE),IF(INDEX(Команды!$A$2:$AN$7500,MATCH(BO$3,Команды!$A$2:$A$7500,0),$E75+2)=Команды!$AJ$6,TRUE,FALSE),IF(INDEX(Команды!$A$2:$AN$7500,MATCH(BO$3,Команды!$A$2:$A$7500,0),$E75+2)=Команды!$AJ$7,TRUE,FALSE),IF(INDEX(Команды!$A$2:$AN$7500,MATCH(BO$3,Команды!$A$2:$A$7500,0),$E75+2)=Команды!$AJ$8,TRUE,FALSE),IF(INDEX(Команды!$A$2:$AN$7500,MATCH(BO$3,Команды!$A$2:$A$7500,0),$E75+2)=Команды!$AJ$9,TRUE,FALSE),IF(INDEX(Команды!$A$2:$AN$7500,MATCH(BO$3,Команды!$A$2:$A$7500,0),$E75+2)=Команды!$AJ$10,TRUE,FALSE),IF(INDEX(Команды!$A$2:$AN$7500,MATCH(BO$3,Команды!$A$2:$A$7500,0),$E75+2)=Команды!$AJ$11,TRUE,FALSE),IF(INDEX(Команды!$A$2:$AN$7500,MATCH(BO$3,Команды!$A$2:$A$7500,0),$E75+2)=Команды!$AJ$12,TRUE,FALSE),IF(INDEX(Команды!$A$2:$AN$7500,MATCH(BO$3,Команды!$A$2:$A$7500,0),$E75+2)=Команды!$AJ$13,TRUE,FALSE),IF(INDEX(Команды!$A$2:$AN$7500,MATCH(BO$3,Команды!$A$2:$A$7500,0),$E75+2)=Команды!$AJ$14,TRUE,FALSE),IF(INDEX(Команды!$A$2:$AN$7500,MATCH(BO$3,Команды!$A$2:$A$7500,0),$E75+2)=Команды!$AJ$15,TRUE,FALSE),IF(INDEX(Команды!$A$2:$AN$7500,MATCH(BO$3,Команды!$A$2:$A$7500,0),$E75+2)=Команды!$AJ$16,TRUE,FALSE),IF(INDEX(Команды!$A$2:$AN$7500,MATCH(BO$3,Команды!$A$2:$A$7500,0),$E75+2)=Команды!$AJ$17,TRUE,FALSE),IF(INDEX(Команды!$A$2:$AN$7500,MATCH(BO$3,Команды!$A$2:$A$7500,0),$E75+2)=Команды!$AJ$18,TRUE,FALSE),IF(INDEX(Команды!$A$2:$AN$7500,MATCH(BO$3,Команды!$A$2:$A$7500,0),$E75+2)=Команды!$AJ$19,TRUE,FALSE)),INDEX(Команды!$AJ$2:$AL$19,MATCH(INDEX(Команды!$A$2:$AN$7500,MATCH(BO$3,Команды!$A$2:$A$7500,0),$E75+2),Команды!$AJ$2:$AJ$19,0),3),0)</f>
        <v>0.6875</v>
      </c>
      <c r="BQ75" s="342"/>
      <c r="BR75" s="174">
        <f>IF(OR(IF(INDEX(Команды!$A$2:$AN$7500,MATCH(BR$3,Команды!$A$2:$A$7500,0),$E75+2)=Команды!$AJ$2,TRUE,FALSE),IF(INDEX(Команды!$A$2:$AN$7500,MATCH(BR$3,Команды!$A$2:$A$7500,0),$E75+2)=Команды!$AJ$3,TRUE,FALSE),IF(INDEX(Команды!$A$2:$AN$7500,MATCH(BR$3,Команды!$A$2:$A$7500,0),$E75+2)=Команды!$AJ$4,TRUE,FALSE),IF(INDEX(Команды!$A$2:$AN$7500,MATCH(BR$3,Команды!$A$2:$A$7500,0),$E75+2)=Команды!$AJ$5,TRUE,FALSE),IF(INDEX(Команды!$A$2:$AN$7500,MATCH(BR$3,Команды!$A$2:$A$7500,0),$E75+2)=Команды!$AJ$6,TRUE,FALSE),IF(INDEX(Команды!$A$2:$AN$7500,MATCH(BR$3,Команды!$A$2:$A$7500,0),$E75+2)=Команды!$AJ$7,TRUE,FALSE),IF(INDEX(Команды!$A$2:$AN$7500,MATCH(BR$3,Команды!$A$2:$A$7500,0),$E75+2)=Команды!$AJ$8,TRUE,FALSE),IF(INDEX(Команды!$A$2:$AN$7500,MATCH(BR$3,Команды!$A$2:$A$7500,0),$E75+2)=Команды!$AJ$9,TRUE,FALSE),IF(INDEX(Команды!$A$2:$AN$7500,MATCH(BR$3,Команды!$A$2:$A$7500,0),$E75+2)=Команды!$AJ$10,TRUE,FALSE),IF(INDEX(Команды!$A$2:$AN$7500,MATCH(BR$3,Команды!$A$2:$A$7500,0),$E75+2)=Команды!$AJ$11,TRUE,FALSE),IF(INDEX(Команды!$A$2:$AN$7500,MATCH(BR$3,Команды!$A$2:$A$7500,0),$E75+2)=Команды!$AJ$12,TRUE,FALSE),IF(INDEX(Команды!$A$2:$AN$7500,MATCH(BR$3,Команды!$A$2:$A$7500,0),$E75+2)=Команды!$AJ$13,TRUE,FALSE),IF(INDEX(Команды!$A$2:$AN$7500,MATCH(BR$3,Команды!$A$2:$A$7500,0),$E75+2)=Команды!$AJ$14,TRUE,FALSE),IF(INDEX(Команды!$A$2:$AN$7500,MATCH(BR$3,Команды!$A$2:$A$7500,0),$E75+2)=Команды!$AJ$15,TRUE,FALSE),IF(INDEX(Команды!$A$2:$AN$7500,MATCH(BR$3,Команды!$A$2:$A$7500,0),$E75+2)=Команды!$AJ$16,TRUE,FALSE),,IF(INDEX(Команды!$A$2:$AN$7500,MATCH(BR$3,Команды!$A$2:$A$7500,0),$E75+2)=Команды!$AJ$17,TRUE,FALSE),,IF(INDEX(Команды!$A$2:$AN$7500,MATCH(BR$3,Команды!$A$2:$A$7500,0),$E75+2)=Команды!$AJ$18,TRUE,FALSE),,IF(INDEX(Команды!$A$2:$AN$7500,MATCH(BR$3,Команды!$A$2:$A$7500,0),$E75+2)=Команды!$AJ$19,TRUE,FALSE)),INDEX(Команды!$AJ$2:$AK$19,MATCH(INDEX(Команды!$A$2:$AN$7500,MATCH(BR$3,Команды!$A$2:$A$7500,0),$E75+2),Команды!$AJ$2:$AJ$19,0),2),0)</f>
        <v>0.45833333333333331</v>
      </c>
      <c r="BS75" s="175">
        <f>IF(OR(IF(INDEX(Команды!$A$2:$AN$7500,MATCH(BR$3,Команды!$A$2:$A$7500,0),$E75+2)=Команды!$AJ$2,TRUE,FALSE),IF(INDEX(Команды!$A$2:$AN$7500,MATCH(BR$3,Команды!$A$2:$A$7500,0),$E75+2)=Команды!$AJ$3,TRUE,FALSE),IF(INDEX(Команды!$A$2:$AN$7500,MATCH(BR$3,Команды!$A$2:$A$7500,0),$E75+2)=Команды!$AJ$4,TRUE,FALSE),IF(INDEX(Команды!$A$2:$AN$7500,MATCH(BR$3,Команды!$A$2:$A$7500,0),$E75+2)=Команды!$AJ$5,TRUE,FALSE),IF(INDEX(Команды!$A$2:$AN$7500,MATCH(BR$3,Команды!$A$2:$A$7500,0),$E75+2)=Команды!$AJ$6,TRUE,FALSE),IF(INDEX(Команды!$A$2:$AN$7500,MATCH(BR$3,Команды!$A$2:$A$7500,0),$E75+2)=Команды!$AJ$7,TRUE,FALSE),IF(INDEX(Команды!$A$2:$AN$7500,MATCH(BR$3,Команды!$A$2:$A$7500,0),$E75+2)=Команды!$AJ$8,TRUE,FALSE),IF(INDEX(Команды!$A$2:$AN$7500,MATCH(BR$3,Команды!$A$2:$A$7500,0),$E75+2)=Команды!$AJ$9,TRUE,FALSE),IF(INDEX(Команды!$A$2:$AN$7500,MATCH(BR$3,Команды!$A$2:$A$7500,0),$E75+2)=Команды!$AJ$10,TRUE,FALSE),IF(INDEX(Команды!$A$2:$AN$7500,MATCH(BR$3,Команды!$A$2:$A$7500,0),$E75+2)=Команды!$AJ$11,TRUE,FALSE),IF(INDEX(Команды!$A$2:$AN$7500,MATCH(BR$3,Команды!$A$2:$A$7500,0),$E75+2)=Команды!$AJ$12,TRUE,FALSE),IF(INDEX(Команды!$A$2:$AN$7500,MATCH(BR$3,Команды!$A$2:$A$7500,0),$E75+2)=Команды!$AJ$13,TRUE,FALSE),IF(INDEX(Команды!$A$2:$AN$7500,MATCH(BR$3,Команды!$A$2:$A$7500,0),$E75+2)=Команды!$AJ$14,TRUE,FALSE),IF(INDEX(Команды!$A$2:$AN$7500,MATCH(BR$3,Команды!$A$2:$A$7500,0),$E75+2)=Команды!$AJ$15,TRUE,FALSE),IF(INDEX(Команды!$A$2:$AN$7500,MATCH(BR$3,Команды!$A$2:$A$7500,0),$E75+2)=Команды!$AJ$16,TRUE,FALSE),IF(INDEX(Команды!$A$2:$AN$7500,MATCH(BR$3,Команды!$A$2:$A$7500,0),$E75+2)=Команды!$AJ$17,TRUE,FALSE),IF(INDEX(Команды!$A$2:$AN$7500,MATCH(BR$3,Команды!$A$2:$A$7500,0),$E75+2)=Команды!$AJ$18,TRUE,FALSE),IF(INDEX(Команды!$A$2:$AN$7500,MATCH(BR$3,Команды!$A$2:$A$7500,0),$E75+2)=Команды!$AJ$19,TRUE,FALSE)),INDEX(Команды!$AJ$2:$AL$19,MATCH(INDEX(Команды!$A$2:$AN$7500,MATCH(BR$3,Команды!$A$2:$A$7500,0),$E75+2),Команды!$AJ$2:$AJ$19,0),3),0)</f>
        <v>0.83333333333333337</v>
      </c>
      <c r="BT75" s="342"/>
      <c r="BU75" s="174" t="str">
        <f>IF(OR(IF(INDEX(Команды!$A$2:$AN$7500,MATCH(BU$3,Команды!$A$2:$A$7500,0),$E75+2)=Команды!$AJ$2,TRUE,FALSE),IF(INDEX(Команды!$A$2:$AN$7500,MATCH(BU$3,Команды!$A$2:$A$7500,0),$E75+2)=Команды!$AJ$3,TRUE,FALSE),IF(INDEX(Команды!$A$2:$AN$7500,MATCH(BU$3,Команды!$A$2:$A$7500,0),$E75+2)=Команды!$AJ$4,TRUE,FALSE),IF(INDEX(Команды!$A$2:$AN$7500,MATCH(BU$3,Команды!$A$2:$A$7500,0),$E75+2)=Команды!$AJ$5,TRUE,FALSE),IF(INDEX(Команды!$A$2:$AN$7500,MATCH(BU$3,Команды!$A$2:$A$7500,0),$E75+2)=Команды!$AJ$6,TRUE,FALSE),IF(INDEX(Команды!$A$2:$AN$7500,MATCH(BU$3,Команды!$A$2:$A$7500,0),$E75+2)=Команды!$AJ$7,TRUE,FALSE),IF(INDEX(Команды!$A$2:$AN$7500,MATCH(BU$3,Команды!$A$2:$A$7500,0),$E75+2)=Команды!$AJ$8,TRUE,FALSE),IF(INDEX(Команды!$A$2:$AN$7500,MATCH(BU$3,Команды!$A$2:$A$7500,0),$E75+2)=Команды!$AJ$9,TRUE,FALSE),IF(INDEX(Команды!$A$2:$AN$7500,MATCH(BU$3,Команды!$A$2:$A$7500,0),$E75+2)=Команды!$AJ$10,TRUE,FALSE),IF(INDEX(Команды!$A$2:$AN$7500,MATCH(BU$3,Команды!$A$2:$A$7500,0),$E75+2)=Команды!$AJ$11,TRUE,FALSE),IF(INDEX(Команды!$A$2:$AN$7500,MATCH(BU$3,Команды!$A$2:$A$7500,0),$E75+2)=Команды!$AJ$12,TRUE,FALSE),IF(INDEX(Команды!$A$2:$AN$7500,MATCH(BU$3,Команды!$A$2:$A$7500,0),$E75+2)=Команды!$AJ$13,TRUE,FALSE),IF(INDEX(Команды!$A$2:$AN$7500,MATCH(BU$3,Команды!$A$2:$A$7500,0),$E75+2)=Команды!$AJ$14,TRUE,FALSE),IF(INDEX(Команды!$A$2:$AN$7500,MATCH(BU$3,Команды!$A$2:$A$7500,0),$E75+2)=Команды!$AJ$15,TRUE,FALSE),IF(INDEX(Команды!$A$2:$AN$7500,MATCH(BU$3,Команды!$A$2:$A$7500,0),$E75+2)=Команды!$AJ$16,TRUE,FALSE),,IF(INDEX(Команды!$A$2:$AN$7500,MATCH(BU$3,Команды!$A$2:$A$7500,0),$E75+2)=Команды!$AJ$17,TRUE,FALSE),,IF(INDEX(Команды!$A$2:$AN$7500,MATCH(BU$3,Команды!$A$2:$A$7500,0),$E75+2)=Команды!$AJ$18,TRUE,FALSE),,IF(INDEX(Команды!$A$2:$AN$7500,MATCH(BU$3,Команды!$A$2:$A$7500,0),$E75+2)=Команды!$AJ$19,TRUE,FALSE)),INDEX(Команды!$AJ$2:$AK$19,MATCH(INDEX(Команды!$A$2:$AN$7500,MATCH(BU$3,Команды!$A$2:$A$7500,0),$E75+2),Команды!$AJ$2:$AJ$19,0),2),0)</f>
        <v>В</v>
      </c>
      <c r="BV75" s="175" t="str">
        <f>IF(OR(IF(INDEX(Команды!$A$2:$AN$7500,MATCH(BU$3,Команды!$A$2:$A$7500,0),$E75+2)=Команды!$AJ$2,TRUE,FALSE),IF(INDEX(Команды!$A$2:$AN$7500,MATCH(BU$3,Команды!$A$2:$A$7500,0),$E75+2)=Команды!$AJ$3,TRUE,FALSE),IF(INDEX(Команды!$A$2:$AN$7500,MATCH(BU$3,Команды!$A$2:$A$7500,0),$E75+2)=Команды!$AJ$4,TRUE,FALSE),IF(INDEX(Команды!$A$2:$AN$7500,MATCH(BU$3,Команды!$A$2:$A$7500,0),$E75+2)=Команды!$AJ$5,TRUE,FALSE),IF(INDEX(Команды!$A$2:$AN$7500,MATCH(BU$3,Команды!$A$2:$A$7500,0),$E75+2)=Команды!$AJ$6,TRUE,FALSE),IF(INDEX(Команды!$A$2:$AN$7500,MATCH(BU$3,Команды!$A$2:$A$7500,0),$E75+2)=Команды!$AJ$7,TRUE,FALSE),IF(INDEX(Команды!$A$2:$AN$7500,MATCH(BU$3,Команды!$A$2:$A$7500,0),$E75+2)=Команды!$AJ$8,TRUE,FALSE),IF(INDEX(Команды!$A$2:$AN$7500,MATCH(BU$3,Команды!$A$2:$A$7500,0),$E75+2)=Команды!$AJ$9,TRUE,FALSE),IF(INDEX(Команды!$A$2:$AN$7500,MATCH(BU$3,Команды!$A$2:$A$7500,0),$E75+2)=Команды!$AJ$10,TRUE,FALSE),IF(INDEX(Команды!$A$2:$AN$7500,MATCH(BU$3,Команды!$A$2:$A$7500,0),$E75+2)=Команды!$AJ$11,TRUE,FALSE),IF(INDEX(Команды!$A$2:$AN$7500,MATCH(BU$3,Команды!$A$2:$A$7500,0),$E75+2)=Команды!$AJ$12,TRUE,FALSE),IF(INDEX(Команды!$A$2:$AN$7500,MATCH(BU$3,Команды!$A$2:$A$7500,0),$E75+2)=Команды!$AJ$13,TRUE,FALSE),IF(INDEX(Команды!$A$2:$AN$7500,MATCH(BU$3,Команды!$A$2:$A$7500,0),$E75+2)=Команды!$AJ$14,TRUE,FALSE),IF(INDEX(Команды!$A$2:$AN$7500,MATCH(BU$3,Команды!$A$2:$A$7500,0),$E75+2)=Команды!$AJ$15,TRUE,FALSE),IF(INDEX(Команды!$A$2:$AN$7500,MATCH(BU$3,Команды!$A$2:$A$7500,0),$E75+2)=Команды!$AJ$16,TRUE,FALSE),IF(INDEX(Команды!$A$2:$AN$7500,MATCH(BU$3,Команды!$A$2:$A$7500,0),$E75+2)=Команды!$AJ$17,TRUE,FALSE),IF(INDEX(Команды!$A$2:$AN$7500,MATCH(BU$3,Команды!$A$2:$A$7500,0),$E75+2)=Команды!$AJ$18,TRUE,FALSE),IF(INDEX(Команды!$A$2:$AN$7500,MATCH(BU$3,Команды!$A$2:$A$7500,0),$E75+2)=Команды!$AJ$19,TRUE,FALSE)),INDEX(Команды!$AJ$2:$AL$19,MATCH(INDEX(Команды!$A$2:$AN$7500,MATCH(BU$3,Команды!$A$2:$A$7500,0),$E75+2),Команды!$AJ$2:$AJ$19,0),3),0)</f>
        <v>В</v>
      </c>
      <c r="BW75" s="342"/>
      <c r="BX75" s="174" t="str">
        <f>IF(OR(IF(INDEX(Команды!$A$2:$AN$7500,MATCH(BX$3,Команды!$A$2:$A$7500,0),$E75+2)=Команды!$AJ$2,TRUE,FALSE),IF(INDEX(Команды!$A$2:$AN$7500,MATCH(BX$3,Команды!$A$2:$A$7500,0),$E75+2)=Команды!$AJ$3,TRUE,FALSE),IF(INDEX(Команды!$A$2:$AN$7500,MATCH(BX$3,Команды!$A$2:$A$7500,0),$E75+2)=Команды!$AJ$4,TRUE,FALSE),IF(INDEX(Команды!$A$2:$AN$7500,MATCH(BX$3,Команды!$A$2:$A$7500,0),$E75+2)=Команды!$AJ$5,TRUE,FALSE),IF(INDEX(Команды!$A$2:$AN$7500,MATCH(BX$3,Команды!$A$2:$A$7500,0),$E75+2)=Команды!$AJ$6,TRUE,FALSE),IF(INDEX(Команды!$A$2:$AN$7500,MATCH(BX$3,Команды!$A$2:$A$7500,0),$E75+2)=Команды!$AJ$7,TRUE,FALSE),IF(INDEX(Команды!$A$2:$AN$7500,MATCH(BX$3,Команды!$A$2:$A$7500,0),$E75+2)=Команды!$AJ$8,TRUE,FALSE),IF(INDEX(Команды!$A$2:$AN$7500,MATCH(BX$3,Команды!$A$2:$A$7500,0),$E75+2)=Команды!$AJ$9,TRUE,FALSE),IF(INDEX(Команды!$A$2:$AN$7500,MATCH(BX$3,Команды!$A$2:$A$7500,0),$E75+2)=Команды!$AJ$10,TRUE,FALSE),IF(INDEX(Команды!$A$2:$AN$7500,MATCH(BX$3,Команды!$A$2:$A$7500,0),$E75+2)=Команды!$AJ$11,TRUE,FALSE),IF(INDEX(Команды!$A$2:$AN$7500,MATCH(BX$3,Команды!$A$2:$A$7500,0),$E75+2)=Команды!$AJ$12,TRUE,FALSE),IF(INDEX(Команды!$A$2:$AN$7500,MATCH(BX$3,Команды!$A$2:$A$7500,0),$E75+2)=Команды!$AJ$13,TRUE,FALSE),IF(INDEX(Команды!$A$2:$AN$7500,MATCH(BX$3,Команды!$A$2:$A$7500,0),$E75+2)=Команды!$AJ$14,TRUE,FALSE),IF(INDEX(Команды!$A$2:$AN$7500,MATCH(BX$3,Команды!$A$2:$A$7500,0),$E75+2)=Команды!$AJ$15,TRUE,FALSE),IF(INDEX(Команды!$A$2:$AN$7500,MATCH(BX$3,Команды!$A$2:$A$7500,0),$E75+2)=Команды!$AJ$16,TRUE,FALSE),,IF(INDEX(Команды!$A$2:$AN$7500,MATCH(BX$3,Команды!$A$2:$A$7500,0),$E75+2)=Команды!$AJ$17,TRUE,FALSE),,IF(INDEX(Команды!$A$2:$AN$7500,MATCH(BX$3,Команды!$A$2:$A$7500,0),$E75+2)=Команды!$AJ$18,TRUE,FALSE),,IF(INDEX(Команды!$A$2:$AN$7500,MATCH(BX$3,Команды!$A$2:$A$7500,0),$E75+2)=Команды!$AJ$19,TRUE,FALSE)),INDEX(Команды!$AJ$2:$AK$19,MATCH(INDEX(Команды!$A$2:$AN$7500,MATCH(BX$3,Команды!$A$2:$A$7500,0),$E75+2),Команды!$AJ$2:$AJ$19,0),2),0)</f>
        <v>В</v>
      </c>
      <c r="BY75" s="175" t="str">
        <f>IF(OR(IF(INDEX(Команды!$A$2:$AN$7500,MATCH(BX$3,Команды!$A$2:$A$7500,0),$E75+2)=Команды!$AJ$2,TRUE,FALSE),IF(INDEX(Команды!$A$2:$AN$7500,MATCH(BX$3,Команды!$A$2:$A$7500,0),$E75+2)=Команды!$AJ$3,TRUE,FALSE),IF(INDEX(Команды!$A$2:$AN$7500,MATCH(BX$3,Команды!$A$2:$A$7500,0),$E75+2)=Команды!$AJ$4,TRUE,FALSE),IF(INDEX(Команды!$A$2:$AN$7500,MATCH(BX$3,Команды!$A$2:$A$7500,0),$E75+2)=Команды!$AJ$5,TRUE,FALSE),IF(INDEX(Команды!$A$2:$AN$7500,MATCH(BX$3,Команды!$A$2:$A$7500,0),$E75+2)=Команды!$AJ$6,TRUE,FALSE),IF(INDEX(Команды!$A$2:$AN$7500,MATCH(BX$3,Команды!$A$2:$A$7500,0),$E75+2)=Команды!$AJ$7,TRUE,FALSE),IF(INDEX(Команды!$A$2:$AN$7500,MATCH(BX$3,Команды!$A$2:$A$7500,0),$E75+2)=Команды!$AJ$8,TRUE,FALSE),IF(INDEX(Команды!$A$2:$AN$7500,MATCH(BX$3,Команды!$A$2:$A$7500,0),$E75+2)=Команды!$AJ$9,TRUE,FALSE),IF(INDEX(Команды!$A$2:$AN$7500,MATCH(BX$3,Команды!$A$2:$A$7500,0),$E75+2)=Команды!$AJ$10,TRUE,FALSE),IF(INDEX(Команды!$A$2:$AN$7500,MATCH(BX$3,Команды!$A$2:$A$7500,0),$E75+2)=Команды!$AJ$11,TRUE,FALSE),IF(INDEX(Команды!$A$2:$AN$7500,MATCH(BX$3,Команды!$A$2:$A$7500,0),$E75+2)=Команды!$AJ$12,TRUE,FALSE),IF(INDEX(Команды!$A$2:$AN$7500,MATCH(BX$3,Команды!$A$2:$A$7500,0),$E75+2)=Команды!$AJ$13,TRUE,FALSE),IF(INDEX(Команды!$A$2:$AN$7500,MATCH(BX$3,Команды!$A$2:$A$7500,0),$E75+2)=Команды!$AJ$14,TRUE,FALSE),IF(INDEX(Команды!$A$2:$AN$7500,MATCH(BX$3,Команды!$A$2:$A$7500,0),$E75+2)=Команды!$AJ$15,TRUE,FALSE),IF(INDEX(Команды!$A$2:$AN$7500,MATCH(BX$3,Команды!$A$2:$A$7500,0),$E75+2)=Команды!$AJ$16,TRUE,FALSE),IF(INDEX(Команды!$A$2:$AN$7500,MATCH(BX$3,Команды!$A$2:$A$7500,0),$E75+2)=Команды!$AJ$17,TRUE,FALSE),IF(INDEX(Команды!$A$2:$AN$7500,MATCH(BX$3,Команды!$A$2:$A$7500,0),$E75+2)=Команды!$AJ$18,TRUE,FALSE),IF(INDEX(Команды!$A$2:$AN$7500,MATCH(BX$3,Команды!$A$2:$A$7500,0),$E75+2)=Команды!$AJ$19,TRUE,FALSE)),INDEX(Команды!$AJ$2:$AL$19,MATCH(INDEX(Команды!$A$2:$AN$7500,MATCH(BX$3,Команды!$A$2:$A$7500,0),$E75+2),Команды!$AJ$2:$AJ$19,0),3),0)</f>
        <v>В</v>
      </c>
      <c r="BZ75" s="342"/>
      <c r="CA75" s="174" t="str">
        <f>IF(OR(IF(INDEX(Команды!$A$2:$AN$7500,MATCH(CA$3,Команды!$A$2:$A$7500,0),$E75+2)=Команды!$AJ$2,TRUE,FALSE),IF(INDEX(Команды!$A$2:$AN$7500,MATCH(CA$3,Команды!$A$2:$A$7500,0),$E75+2)=Команды!$AJ$3,TRUE,FALSE),IF(INDEX(Команды!$A$2:$AN$7500,MATCH(CA$3,Команды!$A$2:$A$7500,0),$E75+2)=Команды!$AJ$4,TRUE,FALSE),IF(INDEX(Команды!$A$2:$AN$7500,MATCH(CA$3,Команды!$A$2:$A$7500,0),$E75+2)=Команды!$AJ$5,TRUE,FALSE),IF(INDEX(Команды!$A$2:$AN$7500,MATCH(CA$3,Команды!$A$2:$A$7500,0),$E75+2)=Команды!$AJ$6,TRUE,FALSE),IF(INDEX(Команды!$A$2:$AN$7500,MATCH(CA$3,Команды!$A$2:$A$7500,0),$E75+2)=Команды!$AJ$7,TRUE,FALSE),IF(INDEX(Команды!$A$2:$AN$7500,MATCH(CA$3,Команды!$A$2:$A$7500,0),$E75+2)=Команды!$AJ$8,TRUE,FALSE),IF(INDEX(Команды!$A$2:$AN$7500,MATCH(CA$3,Команды!$A$2:$A$7500,0),$E75+2)=Команды!$AJ$9,TRUE,FALSE),IF(INDEX(Команды!$A$2:$AN$7500,MATCH(CA$3,Команды!$A$2:$A$7500,0),$E75+2)=Команды!$AJ$10,TRUE,FALSE),IF(INDEX(Команды!$A$2:$AN$7500,MATCH(CA$3,Команды!$A$2:$A$7500,0),$E75+2)=Команды!$AJ$11,TRUE,FALSE),IF(INDEX(Команды!$A$2:$AN$7500,MATCH(CA$3,Команды!$A$2:$A$7500,0),$E75+2)=Команды!$AJ$12,TRUE,FALSE),IF(INDEX(Команды!$A$2:$AN$7500,MATCH(CA$3,Команды!$A$2:$A$7500,0),$E75+2)=Команды!$AJ$13,TRUE,FALSE),IF(INDEX(Команды!$A$2:$AN$7500,MATCH(CA$3,Команды!$A$2:$A$7500,0),$E75+2)=Команды!$AJ$14,TRUE,FALSE),IF(INDEX(Команды!$A$2:$AN$7500,MATCH(CA$3,Команды!$A$2:$A$7500,0),$E75+2)=Команды!$AJ$15,TRUE,FALSE),IF(INDEX(Команды!$A$2:$AN$7500,MATCH(CA$3,Команды!$A$2:$A$7500,0),$E75+2)=Команды!$AJ$16,TRUE,FALSE),,IF(INDEX(Команды!$A$2:$AN$7500,MATCH(CA$3,Команды!$A$2:$A$7500,0),$E75+2)=Команды!$AJ$17,TRUE,FALSE),,IF(INDEX(Команды!$A$2:$AN$7500,MATCH(CA$3,Команды!$A$2:$A$7500,0),$E75+2)=Команды!$AJ$18,TRUE,FALSE),,IF(INDEX(Команды!$A$2:$AN$7500,MATCH(CA$3,Команды!$A$2:$A$7500,0),$E75+2)=Команды!$AJ$19,TRUE,FALSE)),INDEX(Команды!$AJ$2:$AK$19,MATCH(INDEX(Команды!$A$2:$AN$7500,MATCH(CA$3,Команды!$A$2:$A$7500,0),$E75+2),Команды!$AJ$2:$AJ$19,0),2),0)</f>
        <v>В</v>
      </c>
      <c r="CB75" s="175" t="str">
        <f>IF(OR(IF(INDEX(Команды!$A$2:$AN$7500,MATCH(CA$3,Команды!$A$2:$A$7500,0),$E75+2)=Команды!$AJ$2,TRUE,FALSE),IF(INDEX(Команды!$A$2:$AN$7500,MATCH(CA$3,Команды!$A$2:$A$7500,0),$E75+2)=Команды!$AJ$3,TRUE,FALSE),IF(INDEX(Команды!$A$2:$AN$7500,MATCH(CA$3,Команды!$A$2:$A$7500,0),$E75+2)=Команды!$AJ$4,TRUE,FALSE),IF(INDEX(Команды!$A$2:$AN$7500,MATCH(CA$3,Команды!$A$2:$A$7500,0),$E75+2)=Команды!$AJ$5,TRUE,FALSE),IF(INDEX(Команды!$A$2:$AN$7500,MATCH(CA$3,Команды!$A$2:$A$7500,0),$E75+2)=Команды!$AJ$6,TRUE,FALSE),IF(INDEX(Команды!$A$2:$AN$7500,MATCH(CA$3,Команды!$A$2:$A$7500,0),$E75+2)=Команды!$AJ$7,TRUE,FALSE),IF(INDEX(Команды!$A$2:$AN$7500,MATCH(CA$3,Команды!$A$2:$A$7500,0),$E75+2)=Команды!$AJ$8,TRUE,FALSE),IF(INDEX(Команды!$A$2:$AN$7500,MATCH(CA$3,Команды!$A$2:$A$7500,0),$E75+2)=Команды!$AJ$9,TRUE,FALSE),IF(INDEX(Команды!$A$2:$AN$7500,MATCH(CA$3,Команды!$A$2:$A$7500,0),$E75+2)=Команды!$AJ$10,TRUE,FALSE),IF(INDEX(Команды!$A$2:$AN$7500,MATCH(CA$3,Команды!$A$2:$A$7500,0),$E75+2)=Команды!$AJ$11,TRUE,FALSE),IF(INDEX(Команды!$A$2:$AN$7500,MATCH(CA$3,Команды!$A$2:$A$7500,0),$E75+2)=Команды!$AJ$12,TRUE,FALSE),IF(INDEX(Команды!$A$2:$AN$7500,MATCH(CA$3,Команды!$A$2:$A$7500,0),$E75+2)=Команды!$AJ$13,TRUE,FALSE),IF(INDEX(Команды!$A$2:$AN$7500,MATCH(CA$3,Команды!$A$2:$A$7500,0),$E75+2)=Команды!$AJ$14,TRUE,FALSE),IF(INDEX(Команды!$A$2:$AN$7500,MATCH(CA$3,Команды!$A$2:$A$7500,0),$E75+2)=Команды!$AJ$15,TRUE,FALSE),IF(INDEX(Команды!$A$2:$AN$7500,MATCH(CA$3,Команды!$A$2:$A$7500,0),$E75+2)=Команды!$AJ$16,TRUE,FALSE),IF(INDEX(Команды!$A$2:$AN$7500,MATCH(CA$3,Команды!$A$2:$A$7500,0),$E75+2)=Команды!$AJ$17,TRUE,FALSE),IF(INDEX(Команды!$A$2:$AN$7500,MATCH(CA$3,Команды!$A$2:$A$7500,0),$E75+2)=Команды!$AJ$18,TRUE,FALSE),IF(INDEX(Команды!$A$2:$AN$7500,MATCH(CA$3,Команды!$A$2:$A$7500,0),$E75+2)=Команды!$AJ$19,TRUE,FALSE)),INDEX(Команды!$AJ$2:$AL$19,MATCH(INDEX(Команды!$A$2:$AN$7500,MATCH(CA$3,Команды!$A$2:$A$7500,0),$E75+2),Команды!$AJ$2:$AJ$19,0),3),0)</f>
        <v>В</v>
      </c>
      <c r="CC75" s="342"/>
      <c r="CD75" s="174">
        <f>IF(OR(IF(INDEX(Команды!$A$2:$AN$7500,MATCH(CD$3,Команды!$A$2:$A$7500,0),$E75+2)=Команды!$AJ$2,TRUE,FALSE),IF(INDEX(Команды!$A$2:$AN$7500,MATCH(CD$3,Команды!$A$2:$A$7500,0),$E75+2)=Команды!$AJ$3,TRUE,FALSE),IF(INDEX(Команды!$A$2:$AN$7500,MATCH(CD$3,Команды!$A$2:$A$7500,0),$E75+2)=Команды!$AJ$4,TRUE,FALSE),IF(INDEX(Команды!$A$2:$AN$7500,MATCH(CD$3,Команды!$A$2:$A$7500,0),$E75+2)=Команды!$AJ$5,TRUE,FALSE),IF(INDEX(Команды!$A$2:$AN$7500,MATCH(CD$3,Команды!$A$2:$A$7500,0),$E75+2)=Команды!$AJ$6,TRUE,FALSE),IF(INDEX(Команды!$A$2:$AN$7500,MATCH(CD$3,Команды!$A$2:$A$7500,0),$E75+2)=Команды!$AJ$7,TRUE,FALSE),IF(INDEX(Команды!$A$2:$AN$7500,MATCH(CD$3,Команды!$A$2:$A$7500,0),$E75+2)=Команды!$AJ$8,TRUE,FALSE),IF(INDEX(Команды!$A$2:$AN$7500,MATCH(CD$3,Команды!$A$2:$A$7500,0),$E75+2)=Команды!$AJ$9,TRUE,FALSE),IF(INDEX(Команды!$A$2:$AN$7500,MATCH(CD$3,Команды!$A$2:$A$7500,0),$E75+2)=Команды!$AJ$10,TRUE,FALSE),IF(INDEX(Команды!$A$2:$AN$7500,MATCH(CD$3,Команды!$A$2:$A$7500,0),$E75+2)=Команды!$AJ$11,TRUE,FALSE),IF(INDEX(Команды!$A$2:$AN$7500,MATCH(CD$3,Команды!$A$2:$A$7500,0),$E75+2)=Команды!$AJ$12,TRUE,FALSE),IF(INDEX(Команды!$A$2:$AN$7500,MATCH(CD$3,Команды!$A$2:$A$7500,0),$E75+2)=Команды!$AJ$13,TRUE,FALSE),IF(INDEX(Команды!$A$2:$AN$7500,MATCH(CD$3,Команды!$A$2:$A$7500,0),$E75+2)=Команды!$AJ$14,TRUE,FALSE),IF(INDEX(Команды!$A$2:$AN$7500,MATCH(CD$3,Команды!$A$2:$A$7500,0),$E75+2)=Команды!$AJ$15,TRUE,FALSE),IF(INDEX(Команды!$A$2:$AN$7500,MATCH(CD$3,Команды!$A$2:$A$7500,0),$E75+2)=Команды!$AJ$16,TRUE,FALSE),,IF(INDEX(Команды!$A$2:$AN$7500,MATCH(CD$3,Команды!$A$2:$A$7500,0),$E75+2)=Команды!$AJ$17,TRUE,FALSE),,IF(INDEX(Команды!$A$2:$AN$7500,MATCH(CD$3,Команды!$A$2:$A$7500,0),$E75+2)=Команды!$AJ$18,TRUE,FALSE),,IF(INDEX(Команды!$A$2:$AN$7500,MATCH(CD$3,Команды!$A$2:$A$7500,0),$E75+2)=Команды!$AJ$19,TRUE,FALSE)),INDEX(Команды!$AJ$2:$AK$19,MATCH(INDEX(Команды!$A$2:$AN$7500,MATCH(CD$3,Команды!$A$2:$A$7500,0),$E75+2),Команды!$AJ$2:$AJ$19,0),2),0)</f>
        <v>0.28125</v>
      </c>
      <c r="CE75" s="175">
        <f>IF(OR(IF(INDEX(Команды!$A$2:$AN$7500,MATCH(CD$3,Команды!$A$2:$A$7500,0),$E75+2)=Команды!$AJ$2,TRUE,FALSE),IF(INDEX(Команды!$A$2:$AN$7500,MATCH(CD$3,Команды!$A$2:$A$7500,0),$E75+2)=Команды!$AJ$3,TRUE,FALSE),IF(INDEX(Команды!$A$2:$AN$7500,MATCH(CD$3,Команды!$A$2:$A$7500,0),$E75+2)=Команды!$AJ$4,TRUE,FALSE),IF(INDEX(Команды!$A$2:$AN$7500,MATCH(CD$3,Команды!$A$2:$A$7500,0),$E75+2)=Команды!$AJ$5,TRUE,FALSE),IF(INDEX(Команды!$A$2:$AN$7500,MATCH(CD$3,Команды!$A$2:$A$7500,0),$E75+2)=Команды!$AJ$6,TRUE,FALSE),IF(INDEX(Команды!$A$2:$AN$7500,MATCH(CD$3,Команды!$A$2:$A$7500,0),$E75+2)=Команды!$AJ$7,TRUE,FALSE),IF(INDEX(Команды!$A$2:$AN$7500,MATCH(CD$3,Команды!$A$2:$A$7500,0),$E75+2)=Команды!$AJ$8,TRUE,FALSE),IF(INDEX(Команды!$A$2:$AN$7500,MATCH(CD$3,Команды!$A$2:$A$7500,0),$E75+2)=Команды!$AJ$9,TRUE,FALSE),IF(INDEX(Команды!$A$2:$AN$7500,MATCH(CD$3,Команды!$A$2:$A$7500,0),$E75+2)=Команды!$AJ$10,TRUE,FALSE),IF(INDEX(Команды!$A$2:$AN$7500,MATCH(CD$3,Команды!$A$2:$A$7500,0),$E75+2)=Команды!$AJ$11,TRUE,FALSE),IF(INDEX(Команды!$A$2:$AN$7500,MATCH(CD$3,Команды!$A$2:$A$7500,0),$E75+2)=Команды!$AJ$12,TRUE,FALSE),IF(INDEX(Команды!$A$2:$AN$7500,MATCH(CD$3,Команды!$A$2:$A$7500,0),$E75+2)=Команды!$AJ$13,TRUE,FALSE),IF(INDEX(Команды!$A$2:$AN$7500,MATCH(CD$3,Команды!$A$2:$A$7500,0),$E75+2)=Команды!$AJ$14,TRUE,FALSE),IF(INDEX(Команды!$A$2:$AN$7500,MATCH(CD$3,Команды!$A$2:$A$7500,0),$E75+2)=Команды!$AJ$15,TRUE,FALSE),IF(INDEX(Команды!$A$2:$AN$7500,MATCH(CD$3,Команды!$A$2:$A$7500,0),$E75+2)=Команды!$AJ$16,TRUE,FALSE),IF(INDEX(Команды!$A$2:$AN$7500,MATCH(CD$3,Команды!$A$2:$A$7500,0),$E75+2)=Команды!$AJ$17,TRUE,FALSE),IF(INDEX(Команды!$A$2:$AN$7500,MATCH(CD$3,Команды!$A$2:$A$7500,0),$E75+2)=Команды!$AJ$18,TRUE,FALSE),IF(INDEX(Команды!$A$2:$AN$7500,MATCH(CD$3,Команды!$A$2:$A$7500,0),$E75+2)=Команды!$AJ$19,TRUE,FALSE)),INDEX(Команды!$AJ$2:$AL$19,MATCH(INDEX(Команды!$A$2:$AN$7500,MATCH(CD$3,Команды!$A$2:$A$7500,0),$E75+2),Команды!$AJ$2:$AJ$19,0),3),0)</f>
        <v>0.65625</v>
      </c>
      <c r="CF75" s="342"/>
      <c r="CG75" s="174">
        <f>IF(OR(IF(INDEX(Команды!$A$2:$AN$7500,MATCH(CG$3,Команды!$A$2:$A$7500,0),$E75+2)=Команды!$AJ$2,TRUE,FALSE),IF(INDEX(Команды!$A$2:$AN$7500,MATCH(CG$3,Команды!$A$2:$A$7500,0),$E75+2)=Команды!$AJ$3,TRUE,FALSE),IF(INDEX(Команды!$A$2:$AN$7500,MATCH(CG$3,Команды!$A$2:$A$7500,0),$E75+2)=Команды!$AJ$4,TRUE,FALSE),IF(INDEX(Команды!$A$2:$AN$7500,MATCH(CG$3,Команды!$A$2:$A$7500,0),$E75+2)=Команды!$AJ$5,TRUE,FALSE),IF(INDEX(Команды!$A$2:$AN$7500,MATCH(CG$3,Команды!$A$2:$A$7500,0),$E75+2)=Команды!$AJ$6,TRUE,FALSE),IF(INDEX(Команды!$A$2:$AN$7500,MATCH(CG$3,Команды!$A$2:$A$7500,0),$E75+2)=Команды!$AJ$7,TRUE,FALSE),IF(INDEX(Команды!$A$2:$AN$7500,MATCH(CG$3,Команды!$A$2:$A$7500,0),$E75+2)=Команды!$AJ$8,TRUE,FALSE),IF(INDEX(Команды!$A$2:$AN$7500,MATCH(CG$3,Команды!$A$2:$A$7500,0),$E75+2)=Команды!$AJ$9,TRUE,FALSE),IF(INDEX(Команды!$A$2:$AN$7500,MATCH(CG$3,Команды!$A$2:$A$7500,0),$E75+2)=Команды!$AJ$10,TRUE,FALSE),IF(INDEX(Команды!$A$2:$AN$7500,MATCH(CG$3,Команды!$A$2:$A$7500,0),$E75+2)=Команды!$AJ$11,TRUE,FALSE),IF(INDEX(Команды!$A$2:$AN$7500,MATCH(CG$3,Команды!$A$2:$A$7500,0),$E75+2)=Команды!$AJ$12,TRUE,FALSE),IF(INDEX(Команды!$A$2:$AN$7500,MATCH(CG$3,Команды!$A$2:$A$7500,0),$E75+2)=Команды!$AJ$13,TRUE,FALSE),IF(INDEX(Команды!$A$2:$AN$7500,MATCH(CG$3,Команды!$A$2:$A$7500,0),$E75+2)=Команды!$AJ$14,TRUE,FALSE),IF(INDEX(Команды!$A$2:$AN$7500,MATCH(CG$3,Команды!$A$2:$A$7500,0),$E75+2)=Команды!$AJ$15,TRUE,FALSE),IF(INDEX(Команды!$A$2:$AN$7500,MATCH(CG$3,Команды!$A$2:$A$7500,0),$E75+2)=Команды!$AJ$16,TRUE,FALSE),,IF(INDEX(Команды!$A$2:$AN$7500,MATCH(CG$3,Команды!$A$2:$A$7500,0),$E75+2)=Команды!$AJ$17,TRUE,FALSE),,IF(INDEX(Команды!$A$2:$AN$7500,MATCH(CG$3,Команды!$A$2:$A$7500,0),$E75+2)=Команды!$AJ$18,TRUE,FALSE),,IF(INDEX(Команды!$A$2:$AN$7500,MATCH(CG$3,Команды!$A$2:$A$7500,0),$E75+2)=Команды!$AJ$19,TRUE,FALSE)),INDEX(Команды!$AJ$2:$AK$19,MATCH(INDEX(Команды!$A$2:$AN$7500,MATCH(CG$3,Команды!$A$2:$A$7500,0),$E75+2),Команды!$AJ$2:$AJ$19,0),2),0)</f>
        <v>0.3125</v>
      </c>
      <c r="CH75" s="175">
        <f>IF(OR(IF(INDEX(Команды!$A$2:$AN$7500,MATCH(CG$3,Команды!$A$2:$A$7500,0),$E75+2)=Команды!$AJ$2,TRUE,FALSE),IF(INDEX(Команды!$A$2:$AN$7500,MATCH(CG$3,Команды!$A$2:$A$7500,0),$E75+2)=Команды!$AJ$3,TRUE,FALSE),IF(INDEX(Команды!$A$2:$AN$7500,MATCH(CG$3,Команды!$A$2:$A$7500,0),$E75+2)=Команды!$AJ$4,TRUE,FALSE),IF(INDEX(Команды!$A$2:$AN$7500,MATCH(CG$3,Команды!$A$2:$A$7500,0),$E75+2)=Команды!$AJ$5,TRUE,FALSE),IF(INDEX(Команды!$A$2:$AN$7500,MATCH(CG$3,Команды!$A$2:$A$7500,0),$E75+2)=Команды!$AJ$6,TRUE,FALSE),IF(INDEX(Команды!$A$2:$AN$7500,MATCH(CG$3,Команды!$A$2:$A$7500,0),$E75+2)=Команды!$AJ$7,TRUE,FALSE),IF(INDEX(Команды!$A$2:$AN$7500,MATCH(CG$3,Команды!$A$2:$A$7500,0),$E75+2)=Команды!$AJ$8,TRUE,FALSE),IF(INDEX(Команды!$A$2:$AN$7500,MATCH(CG$3,Команды!$A$2:$A$7500,0),$E75+2)=Команды!$AJ$9,TRUE,FALSE),IF(INDEX(Команды!$A$2:$AN$7500,MATCH(CG$3,Команды!$A$2:$A$7500,0),$E75+2)=Команды!$AJ$10,TRUE,FALSE),IF(INDEX(Команды!$A$2:$AN$7500,MATCH(CG$3,Команды!$A$2:$A$7500,0),$E75+2)=Команды!$AJ$11,TRUE,FALSE),IF(INDEX(Команды!$A$2:$AN$7500,MATCH(CG$3,Команды!$A$2:$A$7500,0),$E75+2)=Команды!$AJ$12,TRUE,FALSE),IF(INDEX(Команды!$A$2:$AN$7500,MATCH(CG$3,Команды!$A$2:$A$7500,0),$E75+2)=Команды!$AJ$13,TRUE,FALSE),IF(INDEX(Команды!$A$2:$AN$7500,MATCH(CG$3,Команды!$A$2:$A$7500,0),$E75+2)=Команды!$AJ$14,TRUE,FALSE),IF(INDEX(Команды!$A$2:$AN$7500,MATCH(CG$3,Команды!$A$2:$A$7500,0),$E75+2)=Команды!$AJ$15,TRUE,FALSE),IF(INDEX(Команды!$A$2:$AN$7500,MATCH(CG$3,Команды!$A$2:$A$7500,0),$E75+2)=Команды!$AJ$16,TRUE,FALSE),IF(INDEX(Команды!$A$2:$AN$7500,MATCH(CG$3,Команды!$A$2:$A$7500,0),$E75+2)=Команды!$AJ$17,TRUE,FALSE),IF(INDEX(Команды!$A$2:$AN$7500,MATCH(CG$3,Команды!$A$2:$A$7500,0),$E75+2)=Команды!$AJ$18,TRUE,FALSE),IF(INDEX(Команды!$A$2:$AN$7500,MATCH(CG$3,Команды!$A$2:$A$7500,0),$E75+2)=Команды!$AJ$19,TRUE,FALSE)),INDEX(Команды!$AJ$2:$AL$19,MATCH(INDEX(Команды!$A$2:$AN$7500,MATCH(CG$3,Команды!$A$2:$A$7500,0),$E75+2),Команды!$AJ$2:$AJ$19,0),3),0)</f>
        <v>0.6875</v>
      </c>
      <c r="CI75" s="342"/>
      <c r="CJ75" s="174">
        <f>IF(OR(IF(INDEX(Команды!$A$2:$AN$7500,MATCH(CJ$3,Команды!$A$2:$A$7500,0),$E75+2)=Команды!$AJ$2,TRUE,FALSE),IF(INDEX(Команды!$A$2:$AN$7500,MATCH(CJ$3,Команды!$A$2:$A$7500,0),$E75+2)=Команды!$AJ$3,TRUE,FALSE),IF(INDEX(Команды!$A$2:$AN$7500,MATCH(CJ$3,Команды!$A$2:$A$7500,0),$E75+2)=Команды!$AJ$4,TRUE,FALSE),IF(INDEX(Команды!$A$2:$AN$7500,MATCH(CJ$3,Команды!$A$2:$A$7500,0),$E75+2)=Команды!$AJ$5,TRUE,FALSE),IF(INDEX(Команды!$A$2:$AN$7500,MATCH(CJ$3,Команды!$A$2:$A$7500,0),$E75+2)=Команды!$AJ$6,TRUE,FALSE),IF(INDEX(Команды!$A$2:$AN$7500,MATCH(CJ$3,Команды!$A$2:$A$7500,0),$E75+2)=Команды!$AJ$7,TRUE,FALSE),IF(INDEX(Команды!$A$2:$AN$7500,MATCH(CJ$3,Команды!$A$2:$A$7500,0),$E75+2)=Команды!$AJ$8,TRUE,FALSE),IF(INDEX(Команды!$A$2:$AN$7500,MATCH(CJ$3,Команды!$A$2:$A$7500,0),$E75+2)=Команды!$AJ$9,TRUE,FALSE),IF(INDEX(Команды!$A$2:$AN$7500,MATCH(CJ$3,Команды!$A$2:$A$7500,0),$E75+2)=Команды!$AJ$10,TRUE,FALSE),IF(INDEX(Команды!$A$2:$AN$7500,MATCH(CJ$3,Команды!$A$2:$A$7500,0),$E75+2)=Команды!$AJ$11,TRUE,FALSE),IF(INDEX(Команды!$A$2:$AN$7500,MATCH(CJ$3,Команды!$A$2:$A$7500,0),$E75+2)=Команды!$AJ$12,TRUE,FALSE),IF(INDEX(Команды!$A$2:$AN$7500,MATCH(CJ$3,Команды!$A$2:$A$7500,0),$E75+2)=Команды!$AJ$13,TRUE,FALSE),IF(INDEX(Команды!$A$2:$AN$7500,MATCH(CJ$3,Команды!$A$2:$A$7500,0),$E75+2)=Команды!$AJ$14,TRUE,FALSE),IF(INDEX(Команды!$A$2:$AN$7500,MATCH(CJ$3,Команды!$A$2:$A$7500,0),$E75+2)=Команды!$AJ$15,TRUE,FALSE),IF(INDEX(Команды!$A$2:$AN$7500,MATCH(CJ$3,Команды!$A$2:$A$7500,0),$E75+2)=Команды!$AJ$16,TRUE,FALSE),,IF(INDEX(Команды!$A$2:$AN$7500,MATCH(CJ$3,Команды!$A$2:$A$7500,0),$E75+2)=Команды!$AJ$17,TRUE,FALSE),,IF(INDEX(Команды!$A$2:$AN$7500,MATCH(CJ$3,Команды!$A$2:$A$7500,0),$E75+2)=Команды!$AJ$18,TRUE,FALSE),,IF(INDEX(Команды!$A$2:$AN$7500,MATCH(CJ$3,Команды!$A$2:$A$7500,0),$E75+2)=Команды!$AJ$19,TRUE,FALSE)),INDEX(Команды!$AJ$2:$AK$19,MATCH(INDEX(Команды!$A$2:$AN$7500,MATCH(CJ$3,Команды!$A$2:$A$7500,0),$E75+2),Команды!$AJ$2:$AJ$19,0),2),0)</f>
        <v>0.3125</v>
      </c>
      <c r="CK75" s="175">
        <f>IF(OR(IF(INDEX(Команды!$A$2:$AN$7500,MATCH(CJ$3,Команды!$A$2:$A$7500,0),$E75+2)=Команды!$AJ$2,TRUE,FALSE),IF(INDEX(Команды!$A$2:$AN$7500,MATCH(CJ$3,Команды!$A$2:$A$7500,0),$E75+2)=Команды!$AJ$3,TRUE,FALSE),IF(INDEX(Команды!$A$2:$AN$7500,MATCH(CJ$3,Команды!$A$2:$A$7500,0),$E75+2)=Команды!$AJ$4,TRUE,FALSE),IF(INDEX(Команды!$A$2:$AN$7500,MATCH(CJ$3,Команды!$A$2:$A$7500,0),$E75+2)=Команды!$AJ$5,TRUE,FALSE),IF(INDEX(Команды!$A$2:$AN$7500,MATCH(CJ$3,Команды!$A$2:$A$7500,0),$E75+2)=Команды!$AJ$6,TRUE,FALSE),IF(INDEX(Команды!$A$2:$AN$7500,MATCH(CJ$3,Команды!$A$2:$A$7500,0),$E75+2)=Команды!$AJ$7,TRUE,FALSE),IF(INDEX(Команды!$A$2:$AN$7500,MATCH(CJ$3,Команды!$A$2:$A$7500,0),$E75+2)=Команды!$AJ$8,TRUE,FALSE),IF(INDEX(Команды!$A$2:$AN$7500,MATCH(CJ$3,Команды!$A$2:$A$7500,0),$E75+2)=Команды!$AJ$9,TRUE,FALSE),IF(INDEX(Команды!$A$2:$AN$7500,MATCH(CJ$3,Команды!$A$2:$A$7500,0),$E75+2)=Команды!$AJ$10,TRUE,FALSE),IF(INDEX(Команды!$A$2:$AN$7500,MATCH(CJ$3,Команды!$A$2:$A$7500,0),$E75+2)=Команды!$AJ$11,TRUE,FALSE),IF(INDEX(Команды!$A$2:$AN$7500,MATCH(CJ$3,Команды!$A$2:$A$7500,0),$E75+2)=Команды!$AJ$12,TRUE,FALSE),IF(INDEX(Команды!$A$2:$AN$7500,MATCH(CJ$3,Команды!$A$2:$A$7500,0),$E75+2)=Команды!$AJ$13,TRUE,FALSE),IF(INDEX(Команды!$A$2:$AN$7500,MATCH(CJ$3,Команды!$A$2:$A$7500,0),$E75+2)=Команды!$AJ$14,TRUE,FALSE),IF(INDEX(Команды!$A$2:$AN$7500,MATCH(CJ$3,Команды!$A$2:$A$7500,0),$E75+2)=Команды!$AJ$15,TRUE,FALSE),IF(INDEX(Команды!$A$2:$AN$7500,MATCH(CJ$3,Команды!$A$2:$A$7500,0),$E75+2)=Команды!$AJ$16,TRUE,FALSE),IF(INDEX(Команды!$A$2:$AN$7500,MATCH(CJ$3,Команды!$A$2:$A$7500,0),$E75+2)=Команды!$AJ$17,TRUE,FALSE),IF(INDEX(Команды!$A$2:$AN$7500,MATCH(CJ$3,Команды!$A$2:$A$7500,0),$E75+2)=Команды!$AJ$18,TRUE,FALSE),IF(INDEX(Команды!$A$2:$AN$7500,MATCH(CJ$3,Команды!$A$2:$A$7500,0),$E75+2)=Команды!$AJ$19,TRUE,FALSE)),INDEX(Команды!$AJ$2:$AL$19,MATCH(INDEX(Команды!$A$2:$AN$7500,MATCH(CJ$3,Команды!$A$2:$A$7500,0),$E75+2),Команды!$AJ$2:$AJ$19,0),3),0)</f>
        <v>0.6875</v>
      </c>
      <c r="CL75" s="342"/>
      <c r="CM75" s="174">
        <f>IF(OR(IF(INDEX(Команды!$A$2:$AN$7500,MATCH(CM$3,Команды!$A$2:$A$7500,0),$E75+2)=Команды!$AJ$2,TRUE,FALSE),IF(INDEX(Команды!$A$2:$AN$7500,MATCH(CM$3,Команды!$A$2:$A$7500,0),$E75+2)=Команды!$AJ$3,TRUE,FALSE),IF(INDEX(Команды!$A$2:$AN$7500,MATCH(CM$3,Команды!$A$2:$A$7500,0),$E75+2)=Команды!$AJ$4,TRUE,FALSE),IF(INDEX(Команды!$A$2:$AN$7500,MATCH(CM$3,Команды!$A$2:$A$7500,0),$E75+2)=Команды!$AJ$5,TRUE,FALSE),IF(INDEX(Команды!$A$2:$AN$7500,MATCH(CM$3,Команды!$A$2:$A$7500,0),$E75+2)=Команды!$AJ$6,TRUE,FALSE),IF(INDEX(Команды!$A$2:$AN$7500,MATCH(CM$3,Команды!$A$2:$A$7500,0),$E75+2)=Команды!$AJ$7,TRUE,FALSE),IF(INDEX(Команды!$A$2:$AN$7500,MATCH(CM$3,Команды!$A$2:$A$7500,0),$E75+2)=Команды!$AJ$8,TRUE,FALSE),IF(INDEX(Команды!$A$2:$AN$7500,MATCH(CM$3,Команды!$A$2:$A$7500,0),$E75+2)=Команды!$AJ$9,TRUE,FALSE),IF(INDEX(Команды!$A$2:$AN$7500,MATCH(CM$3,Команды!$A$2:$A$7500,0),$E75+2)=Команды!$AJ$10,TRUE,FALSE),IF(INDEX(Команды!$A$2:$AN$7500,MATCH(CM$3,Команды!$A$2:$A$7500,0),$E75+2)=Команды!$AJ$11,TRUE,FALSE),IF(INDEX(Команды!$A$2:$AN$7500,MATCH(CM$3,Команды!$A$2:$A$7500,0),$E75+2)=Команды!$AJ$12,TRUE,FALSE),IF(INDEX(Команды!$A$2:$AN$7500,MATCH(CM$3,Команды!$A$2:$A$7500,0),$E75+2)=Команды!$AJ$13,TRUE,FALSE),IF(INDEX(Команды!$A$2:$AN$7500,MATCH(CM$3,Команды!$A$2:$A$7500,0),$E75+2)=Команды!$AJ$14,TRUE,FALSE),IF(INDEX(Команды!$A$2:$AN$7500,MATCH(CM$3,Команды!$A$2:$A$7500,0),$E75+2)=Команды!$AJ$15,TRUE,FALSE),IF(INDEX(Команды!$A$2:$AN$7500,MATCH(CM$3,Команды!$A$2:$A$7500,0),$E75+2)=Команды!$AJ$16,TRUE,FALSE),,IF(INDEX(Команды!$A$2:$AN$7500,MATCH(CM$3,Команды!$A$2:$A$7500,0),$E75+2)=Команды!$AJ$17,TRUE,FALSE),,IF(INDEX(Команды!$A$2:$AN$7500,MATCH(CM$3,Команды!$A$2:$A$7500,0),$E75+2)=Команды!$AJ$18,TRUE,FALSE),,IF(INDEX(Команды!$A$2:$AN$7500,MATCH(CM$3,Команды!$A$2:$A$7500,0),$E75+2)=Команды!$AJ$19,TRUE,FALSE)),INDEX(Команды!$AJ$2:$AK$19,MATCH(INDEX(Команды!$A$2:$AN$7500,MATCH(CM$3,Команды!$A$2:$A$7500,0),$E75+2),Команды!$AJ$2:$AJ$19,0),2),0)</f>
        <v>0.45833333333333331</v>
      </c>
      <c r="CN75" s="175">
        <f>IF(OR(IF(INDEX(Команды!$A$2:$AN$7500,MATCH(CM$3,Команды!$A$2:$A$7500,0),$E75+2)=Команды!$AJ$2,TRUE,FALSE),IF(INDEX(Команды!$A$2:$AN$7500,MATCH(CM$3,Команды!$A$2:$A$7500,0),$E75+2)=Команды!$AJ$3,TRUE,FALSE),IF(INDEX(Команды!$A$2:$AN$7500,MATCH(CM$3,Команды!$A$2:$A$7500,0),$E75+2)=Команды!$AJ$4,TRUE,FALSE),IF(INDEX(Команды!$A$2:$AN$7500,MATCH(CM$3,Команды!$A$2:$A$7500,0),$E75+2)=Команды!$AJ$5,TRUE,FALSE),IF(INDEX(Команды!$A$2:$AN$7500,MATCH(CM$3,Команды!$A$2:$A$7500,0),$E75+2)=Команды!$AJ$6,TRUE,FALSE),IF(INDEX(Команды!$A$2:$AN$7500,MATCH(CM$3,Команды!$A$2:$A$7500,0),$E75+2)=Команды!$AJ$7,TRUE,FALSE),IF(INDEX(Команды!$A$2:$AN$7500,MATCH(CM$3,Команды!$A$2:$A$7500,0),$E75+2)=Команды!$AJ$8,TRUE,FALSE),IF(INDEX(Команды!$A$2:$AN$7500,MATCH(CM$3,Команды!$A$2:$A$7500,0),$E75+2)=Команды!$AJ$9,TRUE,FALSE),IF(INDEX(Команды!$A$2:$AN$7500,MATCH(CM$3,Команды!$A$2:$A$7500,0),$E75+2)=Команды!$AJ$10,TRUE,FALSE),IF(INDEX(Команды!$A$2:$AN$7500,MATCH(CM$3,Команды!$A$2:$A$7500,0),$E75+2)=Команды!$AJ$11,TRUE,FALSE),IF(INDEX(Команды!$A$2:$AN$7500,MATCH(CM$3,Команды!$A$2:$A$7500,0),$E75+2)=Команды!$AJ$12,TRUE,FALSE),IF(INDEX(Команды!$A$2:$AN$7500,MATCH(CM$3,Команды!$A$2:$A$7500,0),$E75+2)=Команды!$AJ$13,TRUE,FALSE),IF(INDEX(Команды!$A$2:$AN$7500,MATCH(CM$3,Команды!$A$2:$A$7500,0),$E75+2)=Команды!$AJ$14,TRUE,FALSE),IF(INDEX(Команды!$A$2:$AN$7500,MATCH(CM$3,Команды!$A$2:$A$7500,0),$E75+2)=Команды!$AJ$15,TRUE,FALSE),IF(INDEX(Команды!$A$2:$AN$7500,MATCH(CM$3,Команды!$A$2:$A$7500,0),$E75+2)=Команды!$AJ$16,TRUE,FALSE),IF(INDEX(Команды!$A$2:$AN$7500,MATCH(CM$3,Команды!$A$2:$A$7500,0),$E75+2)=Команды!$AJ$17,TRUE,FALSE),IF(INDEX(Команды!$A$2:$AN$7500,MATCH(CM$3,Команды!$A$2:$A$7500,0),$E75+2)=Команды!$AJ$18,TRUE,FALSE),IF(INDEX(Команды!$A$2:$AN$7500,MATCH(CM$3,Команды!$A$2:$A$7500,0),$E75+2)=Команды!$AJ$19,TRUE,FALSE)),INDEX(Команды!$AJ$2:$AL$19,MATCH(INDEX(Команды!$A$2:$AN$7500,MATCH(CM$3,Команды!$A$2:$A$7500,0),$E75+2),Команды!$AJ$2:$AJ$19,0),3),0)</f>
        <v>0.83333333333333337</v>
      </c>
      <c r="CO75" s="342"/>
      <c r="CP75" s="174" t="str">
        <f>IF(OR(IF(INDEX(Команды!$A$2:$AN$7500,MATCH(CP$3,Команды!$A$2:$A$7500,0),$E75+2)=Команды!$AJ$2,TRUE,FALSE),IF(INDEX(Команды!$A$2:$AN$7500,MATCH(CP$3,Команды!$A$2:$A$7500,0),$E75+2)=Команды!$AJ$3,TRUE,FALSE),IF(INDEX(Команды!$A$2:$AN$7500,MATCH(CP$3,Команды!$A$2:$A$7500,0),$E75+2)=Команды!$AJ$4,TRUE,FALSE),IF(INDEX(Команды!$A$2:$AN$7500,MATCH(CP$3,Команды!$A$2:$A$7500,0),$E75+2)=Команды!$AJ$5,TRUE,FALSE),IF(INDEX(Команды!$A$2:$AN$7500,MATCH(CP$3,Команды!$A$2:$A$7500,0),$E75+2)=Команды!$AJ$6,TRUE,FALSE),IF(INDEX(Команды!$A$2:$AN$7500,MATCH(CP$3,Команды!$A$2:$A$7500,0),$E75+2)=Команды!$AJ$7,TRUE,FALSE),IF(INDEX(Команды!$A$2:$AN$7500,MATCH(CP$3,Команды!$A$2:$A$7500,0),$E75+2)=Команды!$AJ$8,TRUE,FALSE),IF(INDEX(Команды!$A$2:$AN$7500,MATCH(CP$3,Команды!$A$2:$A$7500,0),$E75+2)=Команды!$AJ$9,TRUE,FALSE),IF(INDEX(Команды!$A$2:$AN$7500,MATCH(CP$3,Команды!$A$2:$A$7500,0),$E75+2)=Команды!$AJ$10,TRUE,FALSE),IF(INDEX(Команды!$A$2:$AN$7500,MATCH(CP$3,Команды!$A$2:$A$7500,0),$E75+2)=Команды!$AJ$11,TRUE,FALSE),IF(INDEX(Команды!$A$2:$AN$7500,MATCH(CP$3,Команды!$A$2:$A$7500,0),$E75+2)=Команды!$AJ$12,TRUE,FALSE),IF(INDEX(Команды!$A$2:$AN$7500,MATCH(CP$3,Команды!$A$2:$A$7500,0),$E75+2)=Команды!$AJ$13,TRUE,FALSE),IF(INDEX(Команды!$A$2:$AN$7500,MATCH(CP$3,Команды!$A$2:$A$7500,0),$E75+2)=Команды!$AJ$14,TRUE,FALSE),IF(INDEX(Команды!$A$2:$AN$7500,MATCH(CP$3,Команды!$A$2:$A$7500,0),$E75+2)=Команды!$AJ$15,TRUE,FALSE),IF(INDEX(Команды!$A$2:$AN$7500,MATCH(CP$3,Команды!$A$2:$A$7500,0),$E75+2)=Команды!$AJ$16,TRUE,FALSE),,IF(INDEX(Команды!$A$2:$AN$7500,MATCH(CP$3,Команды!$A$2:$A$7500,0),$E75+2)=Команды!$AJ$17,TRUE,FALSE),,IF(INDEX(Команды!$A$2:$AN$7500,MATCH(CP$3,Команды!$A$2:$A$7500,0),$E75+2)=Команды!$AJ$18,TRUE,FALSE),,IF(INDEX(Команды!$A$2:$AN$7500,MATCH(CP$3,Команды!$A$2:$A$7500,0),$E75+2)=Команды!$AJ$19,TRUE,FALSE)),INDEX(Команды!$AJ$2:$AK$19,MATCH(INDEX(Команды!$A$2:$AN$7500,MATCH(CP$3,Команды!$A$2:$A$7500,0),$E75+2),Команды!$AJ$2:$AJ$19,0),2),0)</f>
        <v>В</v>
      </c>
      <c r="CQ75" s="175" t="str">
        <f>IF(OR(IF(INDEX(Команды!$A$2:$AN$7500,MATCH(CP$3,Команды!$A$2:$A$7500,0),$E75+2)=Команды!$AJ$2,TRUE,FALSE),IF(INDEX(Команды!$A$2:$AN$7500,MATCH(CP$3,Команды!$A$2:$A$7500,0),$E75+2)=Команды!$AJ$3,TRUE,FALSE),IF(INDEX(Команды!$A$2:$AN$7500,MATCH(CP$3,Команды!$A$2:$A$7500,0),$E75+2)=Команды!$AJ$4,TRUE,FALSE),IF(INDEX(Команды!$A$2:$AN$7500,MATCH(CP$3,Команды!$A$2:$A$7500,0),$E75+2)=Команды!$AJ$5,TRUE,FALSE),IF(INDEX(Команды!$A$2:$AN$7500,MATCH(CP$3,Команды!$A$2:$A$7500,0),$E75+2)=Команды!$AJ$6,TRUE,FALSE),IF(INDEX(Команды!$A$2:$AN$7500,MATCH(CP$3,Команды!$A$2:$A$7500,0),$E75+2)=Команды!$AJ$7,TRUE,FALSE),IF(INDEX(Команды!$A$2:$AN$7500,MATCH(CP$3,Команды!$A$2:$A$7500,0),$E75+2)=Команды!$AJ$8,TRUE,FALSE),IF(INDEX(Команды!$A$2:$AN$7500,MATCH(CP$3,Команды!$A$2:$A$7500,0),$E75+2)=Команды!$AJ$9,TRUE,FALSE),IF(INDEX(Команды!$A$2:$AN$7500,MATCH(CP$3,Команды!$A$2:$A$7500,0),$E75+2)=Команды!$AJ$10,TRUE,FALSE),IF(INDEX(Команды!$A$2:$AN$7500,MATCH(CP$3,Команды!$A$2:$A$7500,0),$E75+2)=Команды!$AJ$11,TRUE,FALSE),IF(INDEX(Команды!$A$2:$AN$7500,MATCH(CP$3,Команды!$A$2:$A$7500,0),$E75+2)=Команды!$AJ$12,TRUE,FALSE),IF(INDEX(Команды!$A$2:$AN$7500,MATCH(CP$3,Команды!$A$2:$A$7500,0),$E75+2)=Команды!$AJ$13,TRUE,FALSE),IF(INDEX(Команды!$A$2:$AN$7500,MATCH(CP$3,Команды!$A$2:$A$7500,0),$E75+2)=Команды!$AJ$14,TRUE,FALSE),IF(INDEX(Команды!$A$2:$AN$7500,MATCH(CP$3,Команды!$A$2:$A$7500,0),$E75+2)=Команды!$AJ$15,TRUE,FALSE),IF(INDEX(Команды!$A$2:$AN$7500,MATCH(CP$3,Команды!$A$2:$A$7500,0),$E75+2)=Команды!$AJ$16,TRUE,FALSE),IF(INDEX(Команды!$A$2:$AN$7500,MATCH(CP$3,Команды!$A$2:$A$7500,0),$E75+2)=Команды!$AJ$17,TRUE,FALSE),IF(INDEX(Команды!$A$2:$AN$7500,MATCH(CP$3,Команды!$A$2:$A$7500,0),$E75+2)=Команды!$AJ$18,TRUE,FALSE),IF(INDEX(Команды!$A$2:$AN$7500,MATCH(CP$3,Команды!$A$2:$A$7500,0),$E75+2)=Команды!$AJ$19,TRUE,FALSE)),INDEX(Команды!$AJ$2:$AL$19,MATCH(INDEX(Команды!$A$2:$AN$7500,MATCH(CP$3,Команды!$A$2:$A$7500,0),$E75+2),Команды!$AJ$2:$AJ$19,0),3),0)</f>
        <v>В</v>
      </c>
      <c r="CR75" s="342"/>
      <c r="CS75" s="174" t="str">
        <f>IF(OR(IF(INDEX(Команды!$A$2:$AN$7500,MATCH(CS$3,Команды!$A$2:$A$7500,0),$E75+2)=Команды!$AJ$2,TRUE,FALSE),IF(INDEX(Команды!$A$2:$AN$7500,MATCH(CS$3,Команды!$A$2:$A$7500,0),$E75+2)=Команды!$AJ$3,TRUE,FALSE),IF(INDEX(Команды!$A$2:$AN$7500,MATCH(CS$3,Команды!$A$2:$A$7500,0),$E75+2)=Команды!$AJ$4,TRUE,FALSE),IF(INDEX(Команды!$A$2:$AN$7500,MATCH(CS$3,Команды!$A$2:$A$7500,0),$E75+2)=Команды!$AJ$5,TRUE,FALSE),IF(INDEX(Команды!$A$2:$AN$7500,MATCH(CS$3,Команды!$A$2:$A$7500,0),$E75+2)=Команды!$AJ$6,TRUE,FALSE),IF(INDEX(Команды!$A$2:$AN$7500,MATCH(CS$3,Команды!$A$2:$A$7500,0),$E75+2)=Команды!$AJ$7,TRUE,FALSE),IF(INDEX(Команды!$A$2:$AN$7500,MATCH(CS$3,Команды!$A$2:$A$7500,0),$E75+2)=Команды!$AJ$8,TRUE,FALSE),IF(INDEX(Команды!$A$2:$AN$7500,MATCH(CS$3,Команды!$A$2:$A$7500,0),$E75+2)=Команды!$AJ$9,TRUE,FALSE),IF(INDEX(Команды!$A$2:$AN$7500,MATCH(CS$3,Команды!$A$2:$A$7500,0),$E75+2)=Команды!$AJ$10,TRUE,FALSE),IF(INDEX(Команды!$A$2:$AN$7500,MATCH(CS$3,Команды!$A$2:$A$7500,0),$E75+2)=Команды!$AJ$11,TRUE,FALSE),IF(INDEX(Команды!$A$2:$AN$7500,MATCH(CS$3,Команды!$A$2:$A$7500,0),$E75+2)=Команды!$AJ$12,TRUE,FALSE),IF(INDEX(Команды!$A$2:$AN$7500,MATCH(CS$3,Команды!$A$2:$A$7500,0),$E75+2)=Команды!$AJ$13,TRUE,FALSE),IF(INDEX(Команды!$A$2:$AN$7500,MATCH(CS$3,Команды!$A$2:$A$7500,0),$E75+2)=Команды!$AJ$14,TRUE,FALSE),IF(INDEX(Команды!$A$2:$AN$7500,MATCH(CS$3,Команды!$A$2:$A$7500,0),$E75+2)=Команды!$AJ$15,TRUE,FALSE),IF(INDEX(Команды!$A$2:$AN$7500,MATCH(CS$3,Команды!$A$2:$A$7500,0),$E75+2)=Команды!$AJ$16,TRUE,FALSE),,IF(INDEX(Команды!$A$2:$AN$7500,MATCH(CS$3,Команды!$A$2:$A$7500,0),$E75+2)=Команды!$AJ$17,TRUE,FALSE),,IF(INDEX(Команды!$A$2:$AN$7500,MATCH(CS$3,Команды!$A$2:$A$7500,0),$E75+2)=Команды!$AJ$18,TRUE,FALSE),,IF(INDEX(Команды!$A$2:$AN$7500,MATCH(CS$3,Команды!$A$2:$A$7500,0),$E75+2)=Команды!$AJ$19,TRUE,FALSE)),INDEX(Команды!$AJ$2:$AK$19,MATCH(INDEX(Команды!$A$2:$AN$7500,MATCH(CS$3,Команды!$A$2:$A$7500,0),$E75+2),Команды!$AJ$2:$AJ$19,0),2),0)</f>
        <v>В</v>
      </c>
      <c r="CT75" s="175" t="str">
        <f>IF(OR(IF(INDEX(Команды!$A$2:$AN$7500,MATCH(CS$3,Команды!$A$2:$A$7500,0),$E75+2)=Команды!$AJ$2,TRUE,FALSE),IF(INDEX(Команды!$A$2:$AN$7500,MATCH(CS$3,Команды!$A$2:$A$7500,0),$E75+2)=Команды!$AJ$3,TRUE,FALSE),IF(INDEX(Команды!$A$2:$AN$7500,MATCH(CS$3,Команды!$A$2:$A$7500,0),$E75+2)=Команды!$AJ$4,TRUE,FALSE),IF(INDEX(Команды!$A$2:$AN$7500,MATCH(CS$3,Команды!$A$2:$A$7500,0),$E75+2)=Команды!$AJ$5,TRUE,FALSE),IF(INDEX(Команды!$A$2:$AN$7500,MATCH(CS$3,Команды!$A$2:$A$7500,0),$E75+2)=Команды!$AJ$6,TRUE,FALSE),IF(INDEX(Команды!$A$2:$AN$7500,MATCH(CS$3,Команды!$A$2:$A$7500,0),$E75+2)=Команды!$AJ$7,TRUE,FALSE),IF(INDEX(Команды!$A$2:$AN$7500,MATCH(CS$3,Команды!$A$2:$A$7500,0),$E75+2)=Команды!$AJ$8,TRUE,FALSE),IF(INDEX(Команды!$A$2:$AN$7500,MATCH(CS$3,Команды!$A$2:$A$7500,0),$E75+2)=Команды!$AJ$9,TRUE,FALSE),IF(INDEX(Команды!$A$2:$AN$7500,MATCH(CS$3,Команды!$A$2:$A$7500,0),$E75+2)=Команды!$AJ$10,TRUE,FALSE),IF(INDEX(Команды!$A$2:$AN$7500,MATCH(CS$3,Команды!$A$2:$A$7500,0),$E75+2)=Команды!$AJ$11,TRUE,FALSE),IF(INDEX(Команды!$A$2:$AN$7500,MATCH(CS$3,Команды!$A$2:$A$7500,0),$E75+2)=Команды!$AJ$12,TRUE,FALSE),IF(INDEX(Команды!$A$2:$AN$7500,MATCH(CS$3,Команды!$A$2:$A$7500,0),$E75+2)=Команды!$AJ$13,TRUE,FALSE),IF(INDEX(Команды!$A$2:$AN$7500,MATCH(CS$3,Команды!$A$2:$A$7500,0),$E75+2)=Команды!$AJ$14,TRUE,FALSE),IF(INDEX(Команды!$A$2:$AN$7500,MATCH(CS$3,Команды!$A$2:$A$7500,0),$E75+2)=Команды!$AJ$15,TRUE,FALSE),IF(INDEX(Команды!$A$2:$AN$7500,MATCH(CS$3,Команды!$A$2:$A$7500,0),$E75+2)=Команды!$AJ$16,TRUE,FALSE),IF(INDEX(Команды!$A$2:$AN$7500,MATCH(CS$3,Команды!$A$2:$A$7500,0),$E75+2)=Команды!$AJ$17,TRUE,FALSE),IF(INDEX(Команды!$A$2:$AN$7500,MATCH(CS$3,Команды!$A$2:$A$7500,0),$E75+2)=Команды!$AJ$18,TRUE,FALSE),IF(INDEX(Команды!$A$2:$AN$7500,MATCH(CS$3,Команды!$A$2:$A$7500,0),$E75+2)=Команды!$AJ$19,TRUE,FALSE)),INDEX(Команды!$AJ$2:$AL$19,MATCH(INDEX(Команды!$A$2:$AN$7500,MATCH(CS$3,Команды!$A$2:$A$7500,0),$E75+2),Команды!$AJ$2:$AJ$19,0),3),0)</f>
        <v>В</v>
      </c>
      <c r="CU75" s="342"/>
    </row>
    <row r="76" spans="1:99" s="2" customFormat="1" ht="21.95" customHeight="1" x14ac:dyDescent="0.3">
      <c r="A76" s="251">
        <v>71</v>
      </c>
      <c r="B76" s="2">
        <f>VLOOKUP(A76,'Список КК'!A:F,6,TRUE)</f>
        <v>31785</v>
      </c>
      <c r="C76" s="641" t="str">
        <f>VLOOKUP(A76,'Список КК'!A:B,2,TRUE)</f>
        <v>Смирнова Елена Сергеевна</v>
      </c>
      <c r="D76" s="203" t="str">
        <f>VLOOKUP(A76,'Список КК'!A:D,4,TRUE)</f>
        <v>ОБУЧ ВОЗВ</v>
      </c>
      <c r="E76" s="4">
        <f>VLOOKUP(A76,'Список КК'!A:C,3,TRUE)</f>
        <v>5</v>
      </c>
      <c r="F76" s="220">
        <f>VLOOKUP(A76,'Список КК'!A:E,5,TRUE)</f>
        <v>0</v>
      </c>
      <c r="G76" s="174">
        <f>IF(OR(IF(INDEX(Команды!$A$2:$AN$7500,MATCH(G$3,Команды!$A$2:$A$7500,0),$E76+2)=Команды!$AJ$2,TRUE,FALSE),IF(INDEX(Команды!$A$2:$AN$7500,MATCH(G$3,Команды!$A$2:$A$7500,0),$E76+2)=Команды!$AJ$3,TRUE,FALSE),IF(INDEX(Команды!$A$2:$AN$7500,MATCH(G$3,Команды!$A$2:$A$7500,0),$E76+2)=Команды!$AJ$4,TRUE,FALSE),IF(INDEX(Команды!$A$2:$AN$7500,MATCH(G$3,Команды!$A$2:$A$7500,0),$E76+2)=Команды!$AJ$5,TRUE,FALSE),IF(INDEX(Команды!$A$2:$AN$7500,MATCH(G$3,Команды!$A$2:$A$7500,0),$E76+2)=Команды!$AJ$6,TRUE,FALSE),IF(INDEX(Команды!$A$2:$AN$7500,MATCH(G$3,Команды!$A$2:$A$7500,0),$E76+2)=Команды!$AJ$7,TRUE,FALSE),IF(INDEX(Команды!$A$2:$AN$7500,MATCH(G$3,Команды!$A$2:$A$7500,0),$E76+2)=Команды!$AJ$8,TRUE,FALSE),IF(INDEX(Команды!$A$2:$AN$7500,MATCH(G$3,Команды!$A$2:$A$7500,0),$E76+2)=Команды!$AJ$9,TRUE,FALSE),IF(INDEX(Команды!$A$2:$AN$7500,MATCH(G$3,Команды!$A$2:$A$7500,0),$E76+2)=Команды!$AJ$10,TRUE,FALSE),IF(INDEX(Команды!$A$2:$AN$7500,MATCH(G$3,Команды!$A$2:$A$7500,0),$E76+2)=Команды!$AJ$11,TRUE,FALSE),IF(INDEX(Команды!$A$2:$AN$7500,MATCH(G$3,Команды!$A$2:$A$7500,0),$E76+2)=Команды!$AJ$12,TRUE,FALSE),IF(INDEX(Команды!$A$2:$AN$7500,MATCH(G$3,Команды!$A$2:$A$7500,0),$E76+2)=Команды!$AJ$13,TRUE,FALSE),IF(INDEX(Команды!$A$2:$AN$7500,MATCH(G$3,Команды!$A$2:$A$7500,0),$E76+2)=Команды!$AJ$14,TRUE,FALSE),IF(INDEX(Команды!$A$2:$AN$7500,MATCH(G$3,Команды!$A$2:$A$7500,0),$E76+2)=Команды!$AJ$15,TRUE,FALSE),IF(INDEX(Команды!$A$2:$AN$7500,MATCH(G$3,Команды!$A$2:$A$7500,0),$E76+2)=Команды!$AJ$16,TRUE,FALSE),,IF(INDEX(Команды!$A$2:$AN$7500,MATCH(G$3,Команды!$A$2:$A$7500,0),$E76+2)=Команды!$AJ$17,TRUE,FALSE),,IF(INDEX(Команды!$A$2:$AN$7500,MATCH(G$3,Команды!$A$2:$A$7500,0),$E76+2)=Команды!$AJ$18,TRUE,FALSE),,IF(INDEX(Команды!$A$2:$AN$7500,MATCH(G$3,Команды!$A$2:$A$7500,0),$E76+2)=Команды!$AJ$19,TRUE,FALSE)),INDEX(Команды!$AJ$2:$AK$19,MATCH(INDEX(Команды!$A$2:$AN$7500,MATCH(G$3,Команды!$A$2:$A$7500,0),$E76+2),Команды!$AJ$2:$AJ$19,0),2),0)</f>
        <v>0.28125</v>
      </c>
      <c r="H76" s="175">
        <f>IF(OR(IF(INDEX(Команды!$A$2:$AN$7500,MATCH(G$3,Команды!$A$2:$A$7500,0),$E76+2)=Команды!$AJ$2,TRUE,FALSE),IF(INDEX(Команды!$A$2:$AN$7500,MATCH(G$3,Команды!$A$2:$A$7500,0),$E76+2)=Команды!$AJ$3,TRUE,FALSE),IF(INDEX(Команды!$A$2:$AN$7500,MATCH(G$3,Команды!$A$2:$A$7500,0),$E76+2)=Команды!$AJ$4,TRUE,FALSE),IF(INDEX(Команды!$A$2:$AN$7500,MATCH(G$3,Команды!$A$2:$A$7500,0),$E76+2)=Команды!$AJ$5,TRUE,FALSE),IF(INDEX(Команды!$A$2:$AN$7500,MATCH(G$3,Команды!$A$2:$A$7500,0),$E76+2)=Команды!$AJ$6,TRUE,FALSE),IF(INDEX(Команды!$A$2:$AN$7500,MATCH(G$3,Команды!$A$2:$A$7500,0),$E76+2)=Команды!$AJ$7,TRUE,FALSE),IF(INDEX(Команды!$A$2:$AN$7500,MATCH(G$3,Команды!$A$2:$A$7500,0),$E76+2)=Команды!$AJ$8,TRUE,FALSE),IF(INDEX(Команды!$A$2:$AN$7500,MATCH(G$3,Команды!$A$2:$A$7500,0),$E76+2)=Команды!$AJ$9,TRUE,FALSE),IF(INDEX(Команды!$A$2:$AN$7500,MATCH(G$3,Команды!$A$2:$A$7500,0),$E76+2)=Команды!$AJ$10,TRUE,FALSE),IF(INDEX(Команды!$A$2:$AN$7500,MATCH(G$3,Команды!$A$2:$A$7500,0),$E76+2)=Команды!$AJ$11,TRUE,FALSE),IF(INDEX(Команды!$A$2:$AN$7500,MATCH(G$3,Команды!$A$2:$A$7500,0),$E76+2)=Команды!$AJ$12,TRUE,FALSE),IF(INDEX(Команды!$A$2:$AN$7500,MATCH(G$3,Команды!$A$2:$A$7500,0),$E76+2)=Команды!$AJ$13,TRUE,FALSE),IF(INDEX(Команды!$A$2:$AN$7500,MATCH(G$3,Команды!$A$2:$A$7500,0),$E76+2)=Команды!$AJ$14,TRUE,FALSE),IF(INDEX(Команды!$A$2:$AN$7500,MATCH(G$3,Команды!$A$2:$A$7500,0),$E76+2)=Команды!$AJ$15,TRUE,FALSE),IF(INDEX(Команды!$A$2:$AN$7500,MATCH(G$3,Команды!$A$2:$A$7500,0),$E76+2)=Команды!$AJ$16,TRUE,FALSE),IF(INDEX(Команды!$A$2:$AN$7500,MATCH(G$3,Команды!$A$2:$A$7500,0),$E76+2)=Команды!$AJ$17,TRUE,FALSE),IF(INDEX(Команды!$A$2:$AN$7500,MATCH(G$3,Команды!$A$2:$A$7500,0),$E76+2)=Команды!$AJ$18,TRUE,FALSE),IF(INDEX(Команды!$A$2:$AN$7500,MATCH(G$3,Команды!$A$2:$A$7500,0),$E76+2)=Команды!$AJ$19,TRUE,FALSE)),INDEX(Команды!$AJ$2:$AL$19,MATCH(INDEX(Команды!$A$2:$AN$7500,MATCH(G$3,Команды!$A$2:$A$7500,0),$E76+2),Команды!$AJ$2:$AJ$19,0),3),0)</f>
        <v>0.65625</v>
      </c>
      <c r="I76" s="342"/>
      <c r="J76" s="174">
        <f>IF(OR(IF(INDEX(Команды!$A$2:$AN$7500,MATCH(J$3,Команды!$A$2:$A$7500,0),$E76+2)=Команды!$AJ$2,TRUE,FALSE),IF(INDEX(Команды!$A$2:$AN$7500,MATCH(J$3,Команды!$A$2:$A$7500,0),$E76+2)=Команды!$AJ$3,TRUE,FALSE),IF(INDEX(Команды!$A$2:$AN$7500,MATCH(J$3,Команды!$A$2:$A$7500,0),$E76+2)=Команды!$AJ$4,TRUE,FALSE),IF(INDEX(Команды!$A$2:$AN$7500,MATCH(J$3,Команды!$A$2:$A$7500,0),$E76+2)=Команды!$AJ$5,TRUE,FALSE),IF(INDEX(Команды!$A$2:$AN$7500,MATCH(J$3,Команды!$A$2:$A$7500,0),$E76+2)=Команды!$AJ$6,TRUE,FALSE),IF(INDEX(Команды!$A$2:$AN$7500,MATCH(J$3,Команды!$A$2:$A$7500,0),$E76+2)=Команды!$AJ$7,TRUE,FALSE),IF(INDEX(Команды!$A$2:$AN$7500,MATCH(J$3,Команды!$A$2:$A$7500,0),$E76+2)=Команды!$AJ$8,TRUE,FALSE),IF(INDEX(Команды!$A$2:$AN$7500,MATCH(J$3,Команды!$A$2:$A$7500,0),$E76+2)=Команды!$AJ$9,TRUE,FALSE),IF(INDEX(Команды!$A$2:$AN$7500,MATCH(J$3,Команды!$A$2:$A$7500,0),$E76+2)=Команды!$AJ$10,TRUE,FALSE),IF(INDEX(Команды!$A$2:$AN$7500,MATCH(J$3,Команды!$A$2:$A$7500,0),$E76+2)=Команды!$AJ$11,TRUE,FALSE),IF(INDEX(Команды!$A$2:$AN$7500,MATCH(J$3,Команды!$A$2:$A$7500,0),$E76+2)=Команды!$AJ$12,TRUE,FALSE),IF(INDEX(Команды!$A$2:$AN$7500,MATCH(J$3,Команды!$A$2:$A$7500,0),$E76+2)=Команды!$AJ$13,TRUE,FALSE),IF(INDEX(Команды!$A$2:$AN$7500,MATCH(J$3,Команды!$A$2:$A$7500,0),$E76+2)=Команды!$AJ$14,TRUE,FALSE),IF(INDEX(Команды!$A$2:$AN$7500,MATCH(J$3,Команды!$A$2:$A$7500,0),$E76+2)=Команды!$AJ$15,TRUE,FALSE),IF(INDEX(Команды!$A$2:$AN$7500,MATCH(J$3,Команды!$A$2:$A$7500,0),$E76+2)=Команды!$AJ$16,TRUE,FALSE),,IF(INDEX(Команды!$A$2:$AN$7500,MATCH(J$3,Команды!$A$2:$A$7500,0),$E76+2)=Команды!$AJ$17,TRUE,FALSE),,IF(INDEX(Команды!$A$2:$AN$7500,MATCH(J$3,Команды!$A$2:$A$7500,0),$E76+2)=Команды!$AJ$18,TRUE,FALSE),,IF(INDEX(Команды!$A$2:$AN$7500,MATCH(J$3,Команды!$A$2:$A$7500,0),$E76+2)=Команды!$AJ$19,TRUE,FALSE)),INDEX(Команды!$AJ$2:$AK$19,MATCH(INDEX(Команды!$A$2:$AN$7500,MATCH(J$3,Команды!$A$2:$A$7500,0),$E76+2),Команды!$AJ$2:$AJ$19,0),2),0)</f>
        <v>0.33333333333333331</v>
      </c>
      <c r="K76" s="175">
        <f>IF(OR(IF(INDEX(Команды!$A$2:$AN$7500,MATCH(J$3,Команды!$A$2:$A$7500,0),$E76+2)=Команды!$AJ$2,TRUE,FALSE),IF(INDEX(Команды!$A$2:$AN$7500,MATCH(J$3,Команды!$A$2:$A$7500,0),$E76+2)=Команды!$AJ$3,TRUE,FALSE),IF(INDEX(Команды!$A$2:$AN$7500,MATCH(J$3,Команды!$A$2:$A$7500,0),$E76+2)=Команды!$AJ$4,TRUE,FALSE),IF(INDEX(Команды!$A$2:$AN$7500,MATCH(J$3,Команды!$A$2:$A$7500,0),$E76+2)=Команды!$AJ$5,TRUE,FALSE),IF(INDEX(Команды!$A$2:$AN$7500,MATCH(J$3,Команды!$A$2:$A$7500,0),$E76+2)=Команды!$AJ$6,TRUE,FALSE),IF(INDEX(Команды!$A$2:$AN$7500,MATCH(J$3,Команды!$A$2:$A$7500,0),$E76+2)=Команды!$AJ$7,TRUE,FALSE),IF(INDEX(Команды!$A$2:$AN$7500,MATCH(J$3,Команды!$A$2:$A$7500,0),$E76+2)=Команды!$AJ$8,TRUE,FALSE),IF(INDEX(Команды!$A$2:$AN$7500,MATCH(J$3,Команды!$A$2:$A$7500,0),$E76+2)=Команды!$AJ$9,TRUE,FALSE),IF(INDEX(Команды!$A$2:$AN$7500,MATCH(J$3,Команды!$A$2:$A$7500,0),$E76+2)=Команды!$AJ$10,TRUE,FALSE),IF(INDEX(Команды!$A$2:$AN$7500,MATCH(J$3,Команды!$A$2:$A$7500,0),$E76+2)=Команды!$AJ$11,TRUE,FALSE),IF(INDEX(Команды!$A$2:$AN$7500,MATCH(J$3,Команды!$A$2:$A$7500,0),$E76+2)=Команды!$AJ$12,TRUE,FALSE),IF(INDEX(Команды!$A$2:$AN$7500,MATCH(J$3,Команды!$A$2:$A$7500,0),$E76+2)=Команды!$AJ$13,TRUE,FALSE),IF(INDEX(Команды!$A$2:$AN$7500,MATCH(J$3,Команды!$A$2:$A$7500,0),$E76+2)=Команды!$AJ$14,TRUE,FALSE),IF(INDEX(Команды!$A$2:$AN$7500,MATCH(J$3,Команды!$A$2:$A$7500,0),$E76+2)=Команды!$AJ$15,TRUE,FALSE),IF(INDEX(Команды!$A$2:$AN$7500,MATCH(J$3,Команды!$A$2:$A$7500,0),$E76+2)=Команды!$AJ$16,TRUE,FALSE),IF(INDEX(Команды!$A$2:$AN$7500,MATCH(J$3,Команды!$A$2:$A$7500,0),$E76+2)=Команды!$AJ$17,TRUE,FALSE),IF(INDEX(Команды!$A$2:$AN$7500,MATCH(J$3,Команды!$A$2:$A$7500,0),$E76+2)=Команды!$AJ$18,TRUE,FALSE),IF(INDEX(Команды!$A$2:$AN$7500,MATCH(J$3,Команды!$A$2:$A$7500,0),$E76+2)=Команды!$AJ$19,TRUE,FALSE)),INDEX(Команды!$AJ$2:$AL$19,MATCH(INDEX(Команды!$A$2:$AN$7500,MATCH(J$3,Команды!$A$2:$A$7500,0),$E76+2),Команды!$AJ$2:$AJ$19,0),3),0)</f>
        <v>0.70833333333333337</v>
      </c>
      <c r="L76" s="342"/>
      <c r="M76" s="174">
        <f>IF(OR(IF(INDEX(Команды!$A$2:$AN$7500,MATCH(M$3,Команды!$A$2:$A$7500,0),$E76+2)=Команды!$AJ$2,TRUE,FALSE),IF(INDEX(Команды!$A$2:$AN$7500,MATCH(M$3,Команды!$A$2:$A$7500,0),$E76+2)=Команды!$AJ$3,TRUE,FALSE),IF(INDEX(Команды!$A$2:$AN$7500,MATCH(M$3,Команды!$A$2:$A$7500,0),$E76+2)=Команды!$AJ$4,TRUE,FALSE),IF(INDEX(Команды!$A$2:$AN$7500,MATCH(M$3,Команды!$A$2:$A$7500,0),$E76+2)=Команды!$AJ$5,TRUE,FALSE),IF(INDEX(Команды!$A$2:$AN$7500,MATCH(M$3,Команды!$A$2:$A$7500,0),$E76+2)=Команды!$AJ$6,TRUE,FALSE),IF(INDEX(Команды!$A$2:$AN$7500,MATCH(M$3,Команды!$A$2:$A$7500,0),$E76+2)=Команды!$AJ$7,TRUE,FALSE),IF(INDEX(Команды!$A$2:$AN$7500,MATCH(M$3,Команды!$A$2:$A$7500,0),$E76+2)=Команды!$AJ$8,TRUE,FALSE),IF(INDEX(Команды!$A$2:$AN$7500,MATCH(M$3,Команды!$A$2:$A$7500,0),$E76+2)=Команды!$AJ$9,TRUE,FALSE),IF(INDEX(Команды!$A$2:$AN$7500,MATCH(M$3,Команды!$A$2:$A$7500,0),$E76+2)=Команды!$AJ$10,TRUE,FALSE),IF(INDEX(Команды!$A$2:$AN$7500,MATCH(M$3,Команды!$A$2:$A$7500,0),$E76+2)=Команды!$AJ$11,TRUE,FALSE),IF(INDEX(Команды!$A$2:$AN$7500,MATCH(M$3,Команды!$A$2:$A$7500,0),$E76+2)=Команды!$AJ$12,TRUE,FALSE),IF(INDEX(Команды!$A$2:$AN$7500,MATCH(M$3,Команды!$A$2:$A$7500,0),$E76+2)=Команды!$AJ$13,TRUE,FALSE),IF(INDEX(Команды!$A$2:$AN$7500,MATCH(M$3,Команды!$A$2:$A$7500,0),$E76+2)=Команды!$AJ$14,TRUE,FALSE),IF(INDEX(Команды!$A$2:$AN$7500,MATCH(M$3,Команды!$A$2:$A$7500,0),$E76+2)=Команды!$AJ$15,TRUE,FALSE),IF(INDEX(Команды!$A$2:$AN$7500,MATCH(M$3,Команды!$A$2:$A$7500,0),$E76+2)=Команды!$AJ$16,TRUE,FALSE),,IF(INDEX(Команды!$A$2:$AN$7500,MATCH(M$3,Команды!$A$2:$A$7500,0),$E76+2)=Команды!$AJ$17,TRUE,FALSE),,IF(INDEX(Команды!$A$2:$AN$7500,MATCH(M$3,Команды!$A$2:$A$7500,0),$E76+2)=Команды!$AJ$18,TRUE,FALSE),,IF(INDEX(Команды!$A$2:$AN$7500,MATCH(M$3,Команды!$A$2:$A$7500,0),$E76+2)=Команды!$AJ$19,TRUE,FALSE)),INDEX(Команды!$AJ$2:$AK$19,MATCH(INDEX(Команды!$A$2:$AN$7500,MATCH(M$3,Команды!$A$2:$A$7500,0),$E76+2),Команды!$AJ$2:$AJ$19,0),2),0)</f>
        <v>0.375</v>
      </c>
      <c r="N76" s="175">
        <f>IF(OR(IF(INDEX(Команды!$A$2:$AN$7500,MATCH(M$3,Команды!$A$2:$A$7500,0),$E76+2)=Команды!$AJ$2,TRUE,FALSE),IF(INDEX(Команды!$A$2:$AN$7500,MATCH(M$3,Команды!$A$2:$A$7500,0),$E76+2)=Команды!$AJ$3,TRUE,FALSE),IF(INDEX(Команды!$A$2:$AN$7500,MATCH(M$3,Команды!$A$2:$A$7500,0),$E76+2)=Команды!$AJ$4,TRUE,FALSE),IF(INDEX(Команды!$A$2:$AN$7500,MATCH(M$3,Команды!$A$2:$A$7500,0),$E76+2)=Команды!$AJ$5,TRUE,FALSE),IF(INDEX(Команды!$A$2:$AN$7500,MATCH(M$3,Команды!$A$2:$A$7500,0),$E76+2)=Команды!$AJ$6,TRUE,FALSE),IF(INDEX(Команды!$A$2:$AN$7500,MATCH(M$3,Команды!$A$2:$A$7500,0),$E76+2)=Команды!$AJ$7,TRUE,FALSE),IF(INDEX(Команды!$A$2:$AN$7500,MATCH(M$3,Команды!$A$2:$A$7500,0),$E76+2)=Команды!$AJ$8,TRUE,FALSE),IF(INDEX(Команды!$A$2:$AN$7500,MATCH(M$3,Команды!$A$2:$A$7500,0),$E76+2)=Команды!$AJ$9,TRUE,FALSE),IF(INDEX(Команды!$A$2:$AN$7500,MATCH(M$3,Команды!$A$2:$A$7500,0),$E76+2)=Команды!$AJ$10,TRUE,FALSE),IF(INDEX(Команды!$A$2:$AN$7500,MATCH(M$3,Команды!$A$2:$A$7500,0),$E76+2)=Команды!$AJ$11,TRUE,FALSE),IF(INDEX(Команды!$A$2:$AN$7500,MATCH(M$3,Команды!$A$2:$A$7500,0),$E76+2)=Команды!$AJ$12,TRUE,FALSE),IF(INDEX(Команды!$A$2:$AN$7500,MATCH(M$3,Команды!$A$2:$A$7500,0),$E76+2)=Команды!$AJ$13,TRUE,FALSE),IF(INDEX(Команды!$A$2:$AN$7500,MATCH(M$3,Команды!$A$2:$A$7500,0),$E76+2)=Команды!$AJ$14,TRUE,FALSE),IF(INDEX(Команды!$A$2:$AN$7500,MATCH(M$3,Команды!$A$2:$A$7500,0),$E76+2)=Команды!$AJ$15,TRUE,FALSE),IF(INDEX(Команды!$A$2:$AN$7500,MATCH(M$3,Команды!$A$2:$A$7500,0),$E76+2)=Команды!$AJ$16,TRUE,FALSE),IF(INDEX(Команды!$A$2:$AN$7500,MATCH(M$3,Команды!$A$2:$A$7500,0),$E76+2)=Команды!$AJ$17,TRUE,FALSE),IF(INDEX(Команды!$A$2:$AN$7500,MATCH(M$3,Команды!$A$2:$A$7500,0),$E76+2)=Команды!$AJ$18,TRUE,FALSE),IF(INDEX(Команды!$A$2:$AN$7500,MATCH(M$3,Команды!$A$2:$A$7500,0),$E76+2)=Команды!$AJ$19,TRUE,FALSE)),INDEX(Команды!$AJ$2:$AL$19,MATCH(INDEX(Команды!$A$2:$AN$7500,MATCH(M$3,Команды!$A$2:$A$7500,0),$E76+2),Команды!$AJ$2:$AJ$19,0),3),0)</f>
        <v>0.75</v>
      </c>
      <c r="O76" s="342"/>
      <c r="P76" s="174" t="str">
        <f>IF(OR(IF(INDEX(Команды!$A$2:$AN$7500,MATCH(P$3,Команды!$A$2:$A$7500,0),$E76+2)=Команды!$AJ$2,TRUE,FALSE),IF(INDEX(Команды!$A$2:$AN$7500,MATCH(P$3,Команды!$A$2:$A$7500,0),$E76+2)=Команды!$AJ$3,TRUE,FALSE),IF(INDEX(Команды!$A$2:$AN$7500,MATCH(P$3,Команды!$A$2:$A$7500,0),$E76+2)=Команды!$AJ$4,TRUE,FALSE),IF(INDEX(Команды!$A$2:$AN$7500,MATCH(P$3,Команды!$A$2:$A$7500,0),$E76+2)=Команды!$AJ$5,TRUE,FALSE),IF(INDEX(Команды!$A$2:$AN$7500,MATCH(P$3,Команды!$A$2:$A$7500,0),$E76+2)=Команды!$AJ$6,TRUE,FALSE),IF(INDEX(Команды!$A$2:$AN$7500,MATCH(P$3,Команды!$A$2:$A$7500,0),$E76+2)=Команды!$AJ$7,TRUE,FALSE),IF(INDEX(Команды!$A$2:$AN$7500,MATCH(P$3,Команды!$A$2:$A$7500,0),$E76+2)=Команды!$AJ$8,TRUE,FALSE),IF(INDEX(Команды!$A$2:$AN$7500,MATCH(P$3,Команды!$A$2:$A$7500,0),$E76+2)=Команды!$AJ$9,TRUE,FALSE),IF(INDEX(Команды!$A$2:$AN$7500,MATCH(P$3,Команды!$A$2:$A$7500,0),$E76+2)=Команды!$AJ$10,TRUE,FALSE),IF(INDEX(Команды!$A$2:$AN$7500,MATCH(P$3,Команды!$A$2:$A$7500,0),$E76+2)=Команды!$AJ$11,TRUE,FALSE),IF(INDEX(Команды!$A$2:$AN$7500,MATCH(P$3,Команды!$A$2:$A$7500,0),$E76+2)=Команды!$AJ$12,TRUE,FALSE),IF(INDEX(Команды!$A$2:$AN$7500,MATCH(P$3,Команды!$A$2:$A$7500,0),$E76+2)=Команды!$AJ$13,TRUE,FALSE),IF(INDEX(Команды!$A$2:$AN$7500,MATCH(P$3,Команды!$A$2:$A$7500,0),$E76+2)=Команды!$AJ$14,TRUE,FALSE),IF(INDEX(Команды!$A$2:$AN$7500,MATCH(P$3,Команды!$A$2:$A$7500,0),$E76+2)=Команды!$AJ$15,TRUE,FALSE),IF(INDEX(Команды!$A$2:$AN$7500,MATCH(P$3,Команды!$A$2:$A$7500,0),$E76+2)=Команды!$AJ$16,TRUE,FALSE),,IF(INDEX(Команды!$A$2:$AN$7500,MATCH(P$3,Команды!$A$2:$A$7500,0),$E76+2)=Команды!$AJ$17,TRUE,FALSE),,IF(INDEX(Команды!$A$2:$AN$7500,MATCH(P$3,Команды!$A$2:$A$7500,0),$E76+2)=Команды!$AJ$18,TRUE,FALSE),,IF(INDEX(Команды!$A$2:$AN$7500,MATCH(P$3,Команды!$A$2:$A$7500,0),$E76+2)=Команды!$AJ$19,TRUE,FALSE)),INDEX(Команды!$AJ$2:$AK$19,MATCH(INDEX(Команды!$A$2:$AN$7500,MATCH(P$3,Команды!$A$2:$A$7500,0),$E76+2),Команды!$AJ$2:$AJ$19,0),2),0)</f>
        <v>В</v>
      </c>
      <c r="Q76" s="175" t="str">
        <f>IF(OR(IF(INDEX(Команды!$A$2:$AN$7500,MATCH(P$3,Команды!$A$2:$A$7500,0),$E76+2)=Команды!$AJ$2,TRUE,FALSE),IF(INDEX(Команды!$A$2:$AN$7500,MATCH(P$3,Команды!$A$2:$A$7500,0),$E76+2)=Команды!$AJ$3,TRUE,FALSE),IF(INDEX(Команды!$A$2:$AN$7500,MATCH(P$3,Команды!$A$2:$A$7500,0),$E76+2)=Команды!$AJ$4,TRUE,FALSE),IF(INDEX(Команды!$A$2:$AN$7500,MATCH(P$3,Команды!$A$2:$A$7500,0),$E76+2)=Команды!$AJ$5,TRUE,FALSE),IF(INDEX(Команды!$A$2:$AN$7500,MATCH(P$3,Команды!$A$2:$A$7500,0),$E76+2)=Команды!$AJ$6,TRUE,FALSE),IF(INDEX(Команды!$A$2:$AN$7500,MATCH(P$3,Команды!$A$2:$A$7500,0),$E76+2)=Команды!$AJ$7,TRUE,FALSE),IF(INDEX(Команды!$A$2:$AN$7500,MATCH(P$3,Команды!$A$2:$A$7500,0),$E76+2)=Команды!$AJ$8,TRUE,FALSE),IF(INDEX(Команды!$A$2:$AN$7500,MATCH(P$3,Команды!$A$2:$A$7500,0),$E76+2)=Команды!$AJ$9,TRUE,FALSE),IF(INDEX(Команды!$A$2:$AN$7500,MATCH(P$3,Команды!$A$2:$A$7500,0),$E76+2)=Команды!$AJ$10,TRUE,FALSE),IF(INDEX(Команды!$A$2:$AN$7500,MATCH(P$3,Команды!$A$2:$A$7500,0),$E76+2)=Команды!$AJ$11,TRUE,FALSE),IF(INDEX(Команды!$A$2:$AN$7500,MATCH(P$3,Команды!$A$2:$A$7500,0),$E76+2)=Команды!$AJ$12,TRUE,FALSE),IF(INDEX(Команды!$A$2:$AN$7500,MATCH(P$3,Команды!$A$2:$A$7500,0),$E76+2)=Команды!$AJ$13,TRUE,FALSE),IF(INDEX(Команды!$A$2:$AN$7500,MATCH(P$3,Команды!$A$2:$A$7500,0),$E76+2)=Команды!$AJ$14,TRUE,FALSE),IF(INDEX(Команды!$A$2:$AN$7500,MATCH(P$3,Команды!$A$2:$A$7500,0),$E76+2)=Команды!$AJ$15,TRUE,FALSE),IF(INDEX(Команды!$A$2:$AN$7500,MATCH(P$3,Команды!$A$2:$A$7500,0),$E76+2)=Команды!$AJ$16,TRUE,FALSE),IF(INDEX(Команды!$A$2:$AN$7500,MATCH(P$3,Команды!$A$2:$A$7500,0),$E76+2)=Команды!$AJ$17,TRUE,FALSE),IF(INDEX(Команды!$A$2:$AN$7500,MATCH(P$3,Команды!$A$2:$A$7500,0),$E76+2)=Команды!$AJ$18,TRUE,FALSE),IF(INDEX(Команды!$A$2:$AN$7500,MATCH(P$3,Команды!$A$2:$A$7500,0),$E76+2)=Команды!$AJ$19,TRUE,FALSE)),INDEX(Команды!$AJ$2:$AL$19,MATCH(INDEX(Команды!$A$2:$AN$7500,MATCH(P$3,Команды!$A$2:$A$7500,0),$E76+2),Команды!$AJ$2:$AJ$19,0),3),0)</f>
        <v>В</v>
      </c>
      <c r="R76" s="342"/>
      <c r="S76" s="174" t="str">
        <f>IF(OR(IF(INDEX(Команды!$A$2:$AN$7500,MATCH(S$3,Команды!$A$2:$A$7500,0),$E76+2)=Команды!$AJ$2,TRUE,FALSE),IF(INDEX(Команды!$A$2:$AN$7500,MATCH(S$3,Команды!$A$2:$A$7500,0),$E76+2)=Команды!$AJ$3,TRUE,FALSE),IF(INDEX(Команды!$A$2:$AN$7500,MATCH(S$3,Команды!$A$2:$A$7500,0),$E76+2)=Команды!$AJ$4,TRUE,FALSE),IF(INDEX(Команды!$A$2:$AN$7500,MATCH(S$3,Команды!$A$2:$A$7500,0),$E76+2)=Команды!$AJ$5,TRUE,FALSE),IF(INDEX(Команды!$A$2:$AN$7500,MATCH(S$3,Команды!$A$2:$A$7500,0),$E76+2)=Команды!$AJ$6,TRUE,FALSE),IF(INDEX(Команды!$A$2:$AN$7500,MATCH(S$3,Команды!$A$2:$A$7500,0),$E76+2)=Команды!$AJ$7,TRUE,FALSE),IF(INDEX(Команды!$A$2:$AN$7500,MATCH(S$3,Команды!$A$2:$A$7500,0),$E76+2)=Команды!$AJ$8,TRUE,FALSE),IF(INDEX(Команды!$A$2:$AN$7500,MATCH(S$3,Команды!$A$2:$A$7500,0),$E76+2)=Команды!$AJ$9,TRUE,FALSE),IF(INDEX(Команды!$A$2:$AN$7500,MATCH(S$3,Команды!$A$2:$A$7500,0),$E76+2)=Команды!$AJ$10,TRUE,FALSE),IF(INDEX(Команды!$A$2:$AN$7500,MATCH(S$3,Команды!$A$2:$A$7500,0),$E76+2)=Команды!$AJ$11,TRUE,FALSE),IF(INDEX(Команды!$A$2:$AN$7500,MATCH(S$3,Команды!$A$2:$A$7500,0),$E76+2)=Команды!$AJ$12,TRUE,FALSE),IF(INDEX(Команды!$A$2:$AN$7500,MATCH(S$3,Команды!$A$2:$A$7500,0),$E76+2)=Команды!$AJ$13,TRUE,FALSE),IF(INDEX(Команды!$A$2:$AN$7500,MATCH(S$3,Команды!$A$2:$A$7500,0),$E76+2)=Команды!$AJ$14,TRUE,FALSE),IF(INDEX(Команды!$A$2:$AN$7500,MATCH(S$3,Команды!$A$2:$A$7500,0),$E76+2)=Команды!$AJ$15,TRUE,FALSE),IF(INDEX(Команды!$A$2:$AN$7500,MATCH(S$3,Команды!$A$2:$A$7500,0),$E76+2)=Команды!$AJ$16,TRUE,FALSE),,IF(INDEX(Команды!$A$2:$AN$7500,MATCH(S$3,Команды!$A$2:$A$7500,0),$E76+2)=Команды!$AJ$17,TRUE,FALSE),,IF(INDEX(Команды!$A$2:$AN$7500,MATCH(S$3,Команды!$A$2:$A$7500,0),$E76+2)=Команды!$AJ$18,TRUE,FALSE),,IF(INDEX(Команды!$A$2:$AN$7500,MATCH(S$3,Команды!$A$2:$A$7500,0),$E76+2)=Команды!$AJ$19,TRUE,FALSE)),INDEX(Команды!$AJ$2:$AK$19,MATCH(INDEX(Команды!$A$2:$AN$7500,MATCH(S$3,Команды!$A$2:$A$7500,0),$E76+2),Команды!$AJ$2:$AJ$19,0),2),0)</f>
        <v>В</v>
      </c>
      <c r="T76" s="175" t="str">
        <f>IF(OR(IF(INDEX(Команды!$A$2:$AN$7500,MATCH(S$3,Команды!$A$2:$A$7500,0),$E76+2)=Команды!$AJ$2,TRUE,FALSE),IF(INDEX(Команды!$A$2:$AN$7500,MATCH(S$3,Команды!$A$2:$A$7500,0),$E76+2)=Команды!$AJ$3,TRUE,FALSE),IF(INDEX(Команды!$A$2:$AN$7500,MATCH(S$3,Команды!$A$2:$A$7500,0),$E76+2)=Команды!$AJ$4,TRUE,FALSE),IF(INDEX(Команды!$A$2:$AN$7500,MATCH(S$3,Команды!$A$2:$A$7500,0),$E76+2)=Команды!$AJ$5,TRUE,FALSE),IF(INDEX(Команды!$A$2:$AN$7500,MATCH(S$3,Команды!$A$2:$A$7500,0),$E76+2)=Команды!$AJ$6,TRUE,FALSE),IF(INDEX(Команды!$A$2:$AN$7500,MATCH(S$3,Команды!$A$2:$A$7500,0),$E76+2)=Команды!$AJ$7,TRUE,FALSE),IF(INDEX(Команды!$A$2:$AN$7500,MATCH(S$3,Команды!$A$2:$A$7500,0),$E76+2)=Команды!$AJ$8,TRUE,FALSE),IF(INDEX(Команды!$A$2:$AN$7500,MATCH(S$3,Команды!$A$2:$A$7500,0),$E76+2)=Команды!$AJ$9,TRUE,FALSE),IF(INDEX(Команды!$A$2:$AN$7500,MATCH(S$3,Команды!$A$2:$A$7500,0),$E76+2)=Команды!$AJ$10,TRUE,FALSE),IF(INDEX(Команды!$A$2:$AN$7500,MATCH(S$3,Команды!$A$2:$A$7500,0),$E76+2)=Команды!$AJ$11,TRUE,FALSE),IF(INDEX(Команды!$A$2:$AN$7500,MATCH(S$3,Команды!$A$2:$A$7500,0),$E76+2)=Команды!$AJ$12,TRUE,FALSE),IF(INDEX(Команды!$A$2:$AN$7500,MATCH(S$3,Команды!$A$2:$A$7500,0),$E76+2)=Команды!$AJ$13,TRUE,FALSE),IF(INDEX(Команды!$A$2:$AN$7500,MATCH(S$3,Команды!$A$2:$A$7500,0),$E76+2)=Команды!$AJ$14,TRUE,FALSE),IF(INDEX(Команды!$A$2:$AN$7500,MATCH(S$3,Команды!$A$2:$A$7500,0),$E76+2)=Команды!$AJ$15,TRUE,FALSE),IF(INDEX(Команды!$A$2:$AN$7500,MATCH(S$3,Команды!$A$2:$A$7500,0),$E76+2)=Команды!$AJ$16,TRUE,FALSE),IF(INDEX(Команды!$A$2:$AN$7500,MATCH(S$3,Команды!$A$2:$A$7500,0),$E76+2)=Команды!$AJ$17,TRUE,FALSE),IF(INDEX(Команды!$A$2:$AN$7500,MATCH(S$3,Команды!$A$2:$A$7500,0),$E76+2)=Команды!$AJ$18,TRUE,FALSE),IF(INDEX(Команды!$A$2:$AN$7500,MATCH(S$3,Команды!$A$2:$A$7500,0),$E76+2)=Команды!$AJ$19,TRUE,FALSE)),INDEX(Команды!$AJ$2:$AL$19,MATCH(INDEX(Команды!$A$2:$AN$7500,MATCH(S$3,Команды!$A$2:$A$7500,0),$E76+2),Команды!$AJ$2:$AJ$19,0),3),0)</f>
        <v>В</v>
      </c>
      <c r="U76" s="342"/>
      <c r="V76" s="174">
        <f>IF(OR(IF(INDEX(Команды!$A$2:$AN$7500,MATCH(V$3,Команды!$A$2:$A$7500,0),$E76+2)=Команды!$AJ$2,TRUE,FALSE),IF(INDEX(Команды!$A$2:$AN$7500,MATCH(V$3,Команды!$A$2:$A$7500,0),$E76+2)=Команды!$AJ$3,TRUE,FALSE),IF(INDEX(Команды!$A$2:$AN$7500,MATCH(V$3,Команды!$A$2:$A$7500,0),$E76+2)=Команды!$AJ$4,TRUE,FALSE),IF(INDEX(Команды!$A$2:$AN$7500,MATCH(V$3,Команды!$A$2:$A$7500,0),$E76+2)=Команды!$AJ$5,TRUE,FALSE),IF(INDEX(Команды!$A$2:$AN$7500,MATCH(V$3,Команды!$A$2:$A$7500,0),$E76+2)=Команды!$AJ$6,TRUE,FALSE),IF(INDEX(Команды!$A$2:$AN$7500,MATCH(V$3,Команды!$A$2:$A$7500,0),$E76+2)=Команды!$AJ$7,TRUE,FALSE),IF(INDEX(Команды!$A$2:$AN$7500,MATCH(V$3,Команды!$A$2:$A$7500,0),$E76+2)=Команды!$AJ$8,TRUE,FALSE),IF(INDEX(Команды!$A$2:$AN$7500,MATCH(V$3,Команды!$A$2:$A$7500,0),$E76+2)=Команды!$AJ$9,TRUE,FALSE),IF(INDEX(Команды!$A$2:$AN$7500,MATCH(V$3,Команды!$A$2:$A$7500,0),$E76+2)=Команды!$AJ$10,TRUE,FALSE),IF(INDEX(Команды!$A$2:$AN$7500,MATCH(V$3,Команды!$A$2:$A$7500,0),$E76+2)=Команды!$AJ$11,TRUE,FALSE),IF(INDEX(Команды!$A$2:$AN$7500,MATCH(V$3,Команды!$A$2:$A$7500,0),$E76+2)=Команды!$AJ$12,TRUE,FALSE),IF(INDEX(Команды!$A$2:$AN$7500,MATCH(V$3,Команды!$A$2:$A$7500,0),$E76+2)=Команды!$AJ$13,TRUE,FALSE),IF(INDEX(Команды!$A$2:$AN$7500,MATCH(V$3,Команды!$A$2:$A$7500,0),$E76+2)=Команды!$AJ$14,TRUE,FALSE),IF(INDEX(Команды!$A$2:$AN$7500,MATCH(V$3,Команды!$A$2:$A$7500,0),$E76+2)=Команды!$AJ$15,TRUE,FALSE),IF(INDEX(Команды!$A$2:$AN$7500,MATCH(V$3,Команды!$A$2:$A$7500,0),$E76+2)=Команды!$AJ$16,TRUE,FALSE),,IF(INDEX(Команды!$A$2:$AN$7500,MATCH(V$3,Команды!$A$2:$A$7500,0),$E76+2)=Команды!$AJ$17,TRUE,FALSE),,IF(INDEX(Команды!$A$2:$AN$7500,MATCH(V$3,Команды!$A$2:$A$7500,0),$E76+2)=Команды!$AJ$18,TRUE,FALSE),,IF(INDEX(Команды!$A$2:$AN$7500,MATCH(V$3,Команды!$A$2:$A$7500,0),$E76+2)=Команды!$AJ$19,TRUE,FALSE)),INDEX(Команды!$AJ$2:$AK$19,MATCH(INDEX(Команды!$A$2:$AN$7500,MATCH(V$3,Команды!$A$2:$A$7500,0),$E76+2),Команды!$AJ$2:$AJ$19,0),2),0)</f>
        <v>0.375</v>
      </c>
      <c r="W76" s="175">
        <f>IF(OR(IF(INDEX(Команды!$A$2:$AN$7500,MATCH(V$3,Команды!$A$2:$A$7500,0),$E76+2)=Команды!$AJ$2,TRUE,FALSE),IF(INDEX(Команды!$A$2:$AN$7500,MATCH(V$3,Команды!$A$2:$A$7500,0),$E76+2)=Команды!$AJ$3,TRUE,FALSE),IF(INDEX(Команды!$A$2:$AN$7500,MATCH(V$3,Команды!$A$2:$A$7500,0),$E76+2)=Команды!$AJ$4,TRUE,FALSE),IF(INDEX(Команды!$A$2:$AN$7500,MATCH(V$3,Команды!$A$2:$A$7500,0),$E76+2)=Команды!$AJ$5,TRUE,FALSE),IF(INDEX(Команды!$A$2:$AN$7500,MATCH(V$3,Команды!$A$2:$A$7500,0),$E76+2)=Команды!$AJ$6,TRUE,FALSE),IF(INDEX(Команды!$A$2:$AN$7500,MATCH(V$3,Команды!$A$2:$A$7500,0),$E76+2)=Команды!$AJ$7,TRUE,FALSE),IF(INDEX(Команды!$A$2:$AN$7500,MATCH(V$3,Команды!$A$2:$A$7500,0),$E76+2)=Команды!$AJ$8,TRUE,FALSE),IF(INDEX(Команды!$A$2:$AN$7500,MATCH(V$3,Команды!$A$2:$A$7500,0),$E76+2)=Команды!$AJ$9,TRUE,FALSE),IF(INDEX(Команды!$A$2:$AN$7500,MATCH(V$3,Команды!$A$2:$A$7500,0),$E76+2)=Команды!$AJ$10,TRUE,FALSE),IF(INDEX(Команды!$A$2:$AN$7500,MATCH(V$3,Команды!$A$2:$A$7500,0),$E76+2)=Команды!$AJ$11,TRUE,FALSE),IF(INDEX(Команды!$A$2:$AN$7500,MATCH(V$3,Команды!$A$2:$A$7500,0),$E76+2)=Команды!$AJ$12,TRUE,FALSE),IF(INDEX(Команды!$A$2:$AN$7500,MATCH(V$3,Команды!$A$2:$A$7500,0),$E76+2)=Команды!$AJ$13,TRUE,FALSE),IF(INDEX(Команды!$A$2:$AN$7500,MATCH(V$3,Команды!$A$2:$A$7500,0),$E76+2)=Команды!$AJ$14,TRUE,FALSE),IF(INDEX(Команды!$A$2:$AN$7500,MATCH(V$3,Команды!$A$2:$A$7500,0),$E76+2)=Команды!$AJ$15,TRUE,FALSE),IF(INDEX(Команды!$A$2:$AN$7500,MATCH(V$3,Команды!$A$2:$A$7500,0),$E76+2)=Команды!$AJ$16,TRUE,FALSE),IF(INDEX(Команды!$A$2:$AN$7500,MATCH(V$3,Команды!$A$2:$A$7500,0),$E76+2)=Команды!$AJ$17,TRUE,FALSE),IF(INDEX(Команды!$A$2:$AN$7500,MATCH(V$3,Команды!$A$2:$A$7500,0),$E76+2)=Команды!$AJ$18,TRUE,FALSE),IF(INDEX(Команды!$A$2:$AN$7500,MATCH(V$3,Команды!$A$2:$A$7500,0),$E76+2)=Команды!$AJ$19,TRUE,FALSE)),INDEX(Команды!$AJ$2:$AL$19,MATCH(INDEX(Команды!$A$2:$AN$7500,MATCH(V$3,Команды!$A$2:$A$7500,0),$E76+2),Команды!$AJ$2:$AJ$19,0),3),0)</f>
        <v>0.75</v>
      </c>
      <c r="X76" s="342"/>
      <c r="Y76" s="174">
        <f>IF(OR(IF(INDEX(Команды!$A$2:$AN$7500,MATCH(Y$3,Команды!$A$2:$A$7500,0),$E76+2)=Команды!$AJ$2,TRUE,FALSE),IF(INDEX(Команды!$A$2:$AN$7500,MATCH(Y$3,Команды!$A$2:$A$7500,0),$E76+2)=Команды!$AJ$3,TRUE,FALSE),IF(INDEX(Команды!$A$2:$AN$7500,MATCH(Y$3,Команды!$A$2:$A$7500,0),$E76+2)=Команды!$AJ$4,TRUE,FALSE),IF(INDEX(Команды!$A$2:$AN$7500,MATCH(Y$3,Команды!$A$2:$A$7500,0),$E76+2)=Команды!$AJ$5,TRUE,FALSE),IF(INDEX(Команды!$A$2:$AN$7500,MATCH(Y$3,Команды!$A$2:$A$7500,0),$E76+2)=Команды!$AJ$6,TRUE,FALSE),IF(INDEX(Команды!$A$2:$AN$7500,MATCH(Y$3,Команды!$A$2:$A$7500,0),$E76+2)=Команды!$AJ$7,TRUE,FALSE),IF(INDEX(Команды!$A$2:$AN$7500,MATCH(Y$3,Команды!$A$2:$A$7500,0),$E76+2)=Команды!$AJ$8,TRUE,FALSE),IF(INDEX(Команды!$A$2:$AN$7500,MATCH(Y$3,Команды!$A$2:$A$7500,0),$E76+2)=Команды!$AJ$9,TRUE,FALSE),IF(INDEX(Команды!$A$2:$AN$7500,MATCH(Y$3,Команды!$A$2:$A$7500,0),$E76+2)=Команды!$AJ$10,TRUE,FALSE),IF(INDEX(Команды!$A$2:$AN$7500,MATCH(Y$3,Команды!$A$2:$A$7500,0),$E76+2)=Команды!$AJ$11,TRUE,FALSE),IF(INDEX(Команды!$A$2:$AN$7500,MATCH(Y$3,Команды!$A$2:$A$7500,0),$E76+2)=Команды!$AJ$12,TRUE,FALSE),IF(INDEX(Команды!$A$2:$AN$7500,MATCH(Y$3,Команды!$A$2:$A$7500,0),$E76+2)=Команды!$AJ$13,TRUE,FALSE),IF(INDEX(Команды!$A$2:$AN$7500,MATCH(Y$3,Команды!$A$2:$A$7500,0),$E76+2)=Команды!$AJ$14,TRUE,FALSE),IF(INDEX(Команды!$A$2:$AN$7500,MATCH(Y$3,Команды!$A$2:$A$7500,0),$E76+2)=Команды!$AJ$15,TRUE,FALSE),IF(INDEX(Команды!$A$2:$AN$7500,MATCH(Y$3,Команды!$A$2:$A$7500,0),$E76+2)=Команды!$AJ$16,TRUE,FALSE),,IF(INDEX(Команды!$A$2:$AN$7500,MATCH(Y$3,Команды!$A$2:$A$7500,0),$E76+2)=Команды!$AJ$17,TRUE,FALSE),,IF(INDEX(Команды!$A$2:$AN$7500,MATCH(Y$3,Команды!$A$2:$A$7500,0),$E76+2)=Команды!$AJ$18,TRUE,FALSE),,IF(INDEX(Команды!$A$2:$AN$7500,MATCH(Y$3,Команды!$A$2:$A$7500,0),$E76+2)=Команды!$AJ$19,TRUE,FALSE)),INDEX(Команды!$AJ$2:$AK$19,MATCH(INDEX(Команды!$A$2:$AN$7500,MATCH(Y$3,Команды!$A$2:$A$7500,0),$E76+2),Команды!$AJ$2:$AJ$19,0),2),0)</f>
        <v>0.375</v>
      </c>
      <c r="Z76" s="175">
        <f>IF(OR(IF(INDEX(Команды!$A$2:$AN$7500,MATCH(Y$3,Команды!$A$2:$A$7500,0),$E76+2)=Команды!$AJ$2,TRUE,FALSE),IF(INDEX(Команды!$A$2:$AN$7500,MATCH(Y$3,Команды!$A$2:$A$7500,0),$E76+2)=Команды!$AJ$3,TRUE,FALSE),IF(INDEX(Команды!$A$2:$AN$7500,MATCH(Y$3,Команды!$A$2:$A$7500,0),$E76+2)=Команды!$AJ$4,TRUE,FALSE),IF(INDEX(Команды!$A$2:$AN$7500,MATCH(Y$3,Команды!$A$2:$A$7500,0),$E76+2)=Команды!$AJ$5,TRUE,FALSE),IF(INDEX(Команды!$A$2:$AN$7500,MATCH(Y$3,Команды!$A$2:$A$7500,0),$E76+2)=Команды!$AJ$6,TRUE,FALSE),IF(INDEX(Команды!$A$2:$AN$7500,MATCH(Y$3,Команды!$A$2:$A$7500,0),$E76+2)=Команды!$AJ$7,TRUE,FALSE),IF(INDEX(Команды!$A$2:$AN$7500,MATCH(Y$3,Команды!$A$2:$A$7500,0),$E76+2)=Команды!$AJ$8,TRUE,FALSE),IF(INDEX(Команды!$A$2:$AN$7500,MATCH(Y$3,Команды!$A$2:$A$7500,0),$E76+2)=Команды!$AJ$9,TRUE,FALSE),IF(INDEX(Команды!$A$2:$AN$7500,MATCH(Y$3,Команды!$A$2:$A$7500,0),$E76+2)=Команды!$AJ$10,TRUE,FALSE),IF(INDEX(Команды!$A$2:$AN$7500,MATCH(Y$3,Команды!$A$2:$A$7500,0),$E76+2)=Команды!$AJ$11,TRUE,FALSE),IF(INDEX(Команды!$A$2:$AN$7500,MATCH(Y$3,Команды!$A$2:$A$7500,0),$E76+2)=Команды!$AJ$12,TRUE,FALSE),IF(INDEX(Команды!$A$2:$AN$7500,MATCH(Y$3,Команды!$A$2:$A$7500,0),$E76+2)=Команды!$AJ$13,TRUE,FALSE),IF(INDEX(Команды!$A$2:$AN$7500,MATCH(Y$3,Команды!$A$2:$A$7500,0),$E76+2)=Команды!$AJ$14,TRUE,FALSE),IF(INDEX(Команды!$A$2:$AN$7500,MATCH(Y$3,Команды!$A$2:$A$7500,0),$E76+2)=Команды!$AJ$15,TRUE,FALSE),IF(INDEX(Команды!$A$2:$AN$7500,MATCH(Y$3,Команды!$A$2:$A$7500,0),$E76+2)=Команды!$AJ$16,TRUE,FALSE),IF(INDEX(Команды!$A$2:$AN$7500,MATCH(Y$3,Команды!$A$2:$A$7500,0),$E76+2)=Команды!$AJ$17,TRUE,FALSE),IF(INDEX(Команды!$A$2:$AN$7500,MATCH(Y$3,Команды!$A$2:$A$7500,0),$E76+2)=Команды!$AJ$18,TRUE,FALSE),IF(INDEX(Команды!$A$2:$AN$7500,MATCH(Y$3,Команды!$A$2:$A$7500,0),$E76+2)=Команды!$AJ$19,TRUE,FALSE)),INDEX(Команды!$AJ$2:$AL$19,MATCH(INDEX(Команды!$A$2:$AN$7500,MATCH(Y$3,Команды!$A$2:$A$7500,0),$E76+2),Команды!$AJ$2:$AJ$19,0),3),0)</f>
        <v>0.75</v>
      </c>
      <c r="AA76" s="342"/>
      <c r="AB76" s="174">
        <f>IF(OR(IF(INDEX(Команды!$A$2:$AN$7500,MATCH(AB$3,Команды!$A$2:$A$7500,0),$E76+2)=Команды!$AJ$2,TRUE,FALSE),IF(INDEX(Команды!$A$2:$AN$7500,MATCH(AB$3,Команды!$A$2:$A$7500,0),$E76+2)=Команды!$AJ$3,TRUE,FALSE),IF(INDEX(Команды!$A$2:$AN$7500,MATCH(AB$3,Команды!$A$2:$A$7500,0),$E76+2)=Команды!$AJ$4,TRUE,FALSE),IF(INDEX(Команды!$A$2:$AN$7500,MATCH(AB$3,Команды!$A$2:$A$7500,0),$E76+2)=Команды!$AJ$5,TRUE,FALSE),IF(INDEX(Команды!$A$2:$AN$7500,MATCH(AB$3,Команды!$A$2:$A$7500,0),$E76+2)=Команды!$AJ$6,TRUE,FALSE),IF(INDEX(Команды!$A$2:$AN$7500,MATCH(AB$3,Команды!$A$2:$A$7500,0),$E76+2)=Команды!$AJ$7,TRUE,FALSE),IF(INDEX(Команды!$A$2:$AN$7500,MATCH(AB$3,Команды!$A$2:$A$7500,0),$E76+2)=Команды!$AJ$8,TRUE,FALSE),IF(INDEX(Команды!$A$2:$AN$7500,MATCH(AB$3,Команды!$A$2:$A$7500,0),$E76+2)=Команды!$AJ$9,TRUE,FALSE),IF(INDEX(Команды!$A$2:$AN$7500,MATCH(AB$3,Команды!$A$2:$A$7500,0),$E76+2)=Команды!$AJ$10,TRUE,FALSE),IF(INDEX(Команды!$A$2:$AN$7500,MATCH(AB$3,Команды!$A$2:$A$7500,0),$E76+2)=Команды!$AJ$11,TRUE,FALSE),IF(INDEX(Команды!$A$2:$AN$7500,MATCH(AB$3,Команды!$A$2:$A$7500,0),$E76+2)=Команды!$AJ$12,TRUE,FALSE),IF(INDEX(Команды!$A$2:$AN$7500,MATCH(AB$3,Команды!$A$2:$A$7500,0),$E76+2)=Команды!$AJ$13,TRUE,FALSE),IF(INDEX(Команды!$A$2:$AN$7500,MATCH(AB$3,Команды!$A$2:$A$7500,0),$E76+2)=Команды!$AJ$14,TRUE,FALSE),IF(INDEX(Команды!$A$2:$AN$7500,MATCH(AB$3,Команды!$A$2:$A$7500,0),$E76+2)=Команды!$AJ$15,TRUE,FALSE),IF(INDEX(Команды!$A$2:$AN$7500,MATCH(AB$3,Команды!$A$2:$A$7500,0),$E76+2)=Команды!$AJ$16,TRUE,FALSE),,IF(INDEX(Команды!$A$2:$AN$7500,MATCH(AB$3,Команды!$A$2:$A$7500,0),$E76+2)=Команды!$AJ$17,TRUE,FALSE),,IF(INDEX(Команды!$A$2:$AN$7500,MATCH(AB$3,Команды!$A$2:$A$7500,0),$E76+2)=Команды!$AJ$18,TRUE,FALSE),,IF(INDEX(Команды!$A$2:$AN$7500,MATCH(AB$3,Команды!$A$2:$A$7500,0),$E76+2)=Команды!$AJ$19,TRUE,FALSE)),INDEX(Команды!$AJ$2:$AK$19,MATCH(INDEX(Команды!$A$2:$AN$7500,MATCH(AB$3,Команды!$A$2:$A$7500,0),$E76+2),Команды!$AJ$2:$AJ$19,0),2),0)</f>
        <v>0.41666666666666669</v>
      </c>
      <c r="AC76" s="175">
        <f>IF(OR(IF(INDEX(Команды!$A$2:$AN$7500,MATCH(AB$3,Команды!$A$2:$A$7500,0),$E76+2)=Команды!$AJ$2,TRUE,FALSE),IF(INDEX(Команды!$A$2:$AN$7500,MATCH(AB$3,Команды!$A$2:$A$7500,0),$E76+2)=Команды!$AJ$3,TRUE,FALSE),IF(INDEX(Команды!$A$2:$AN$7500,MATCH(AB$3,Команды!$A$2:$A$7500,0),$E76+2)=Команды!$AJ$4,TRUE,FALSE),IF(INDEX(Команды!$A$2:$AN$7500,MATCH(AB$3,Команды!$A$2:$A$7500,0),$E76+2)=Команды!$AJ$5,TRUE,FALSE),IF(INDEX(Команды!$A$2:$AN$7500,MATCH(AB$3,Команды!$A$2:$A$7500,0),$E76+2)=Команды!$AJ$6,TRUE,FALSE),IF(INDEX(Команды!$A$2:$AN$7500,MATCH(AB$3,Команды!$A$2:$A$7500,0),$E76+2)=Команды!$AJ$7,TRUE,FALSE),IF(INDEX(Команды!$A$2:$AN$7500,MATCH(AB$3,Команды!$A$2:$A$7500,0),$E76+2)=Команды!$AJ$8,TRUE,FALSE),IF(INDEX(Команды!$A$2:$AN$7500,MATCH(AB$3,Команды!$A$2:$A$7500,0),$E76+2)=Команды!$AJ$9,TRUE,FALSE),IF(INDEX(Команды!$A$2:$AN$7500,MATCH(AB$3,Команды!$A$2:$A$7500,0),$E76+2)=Команды!$AJ$10,TRUE,FALSE),IF(INDEX(Команды!$A$2:$AN$7500,MATCH(AB$3,Команды!$A$2:$A$7500,0),$E76+2)=Команды!$AJ$11,TRUE,FALSE),IF(INDEX(Команды!$A$2:$AN$7500,MATCH(AB$3,Команды!$A$2:$A$7500,0),$E76+2)=Команды!$AJ$12,TRUE,FALSE),IF(INDEX(Команды!$A$2:$AN$7500,MATCH(AB$3,Команды!$A$2:$A$7500,0),$E76+2)=Команды!$AJ$13,TRUE,FALSE),IF(INDEX(Команды!$A$2:$AN$7500,MATCH(AB$3,Команды!$A$2:$A$7500,0),$E76+2)=Команды!$AJ$14,TRUE,FALSE),IF(INDEX(Команды!$A$2:$AN$7500,MATCH(AB$3,Команды!$A$2:$A$7500,0),$E76+2)=Команды!$AJ$15,TRUE,FALSE),IF(INDEX(Команды!$A$2:$AN$7500,MATCH(AB$3,Команды!$A$2:$A$7500,0),$E76+2)=Команды!$AJ$16,TRUE,FALSE),IF(INDEX(Команды!$A$2:$AN$7500,MATCH(AB$3,Команды!$A$2:$A$7500,0),$E76+2)=Команды!$AJ$17,TRUE,FALSE),IF(INDEX(Команды!$A$2:$AN$7500,MATCH(AB$3,Команды!$A$2:$A$7500,0),$E76+2)=Команды!$AJ$18,TRUE,FALSE),IF(INDEX(Команды!$A$2:$AN$7500,MATCH(AB$3,Команды!$A$2:$A$7500,0),$E76+2)=Команды!$AJ$19,TRUE,FALSE)),INDEX(Команды!$AJ$2:$AL$19,MATCH(INDEX(Команды!$A$2:$AN$7500,MATCH(AB$3,Команды!$A$2:$A$7500,0),$E76+2),Команды!$AJ$2:$AJ$19,0),3),0)</f>
        <v>0.79166666666666663</v>
      </c>
      <c r="AD76" s="342"/>
      <c r="AE76" s="174">
        <f>IF(OR(IF(INDEX(Команды!$A$2:$AN$7500,MATCH(AE$3,Команды!$A$2:$A$7500,0),$E76+2)=Команды!$AJ$2,TRUE,FALSE),IF(INDEX(Команды!$A$2:$AN$7500,MATCH(AE$3,Команды!$A$2:$A$7500,0),$E76+2)=Команды!$AJ$3,TRUE,FALSE),IF(INDEX(Команды!$A$2:$AN$7500,MATCH(AE$3,Команды!$A$2:$A$7500,0),$E76+2)=Команды!$AJ$4,TRUE,FALSE),IF(INDEX(Команды!$A$2:$AN$7500,MATCH(AE$3,Команды!$A$2:$A$7500,0),$E76+2)=Команды!$AJ$5,TRUE,FALSE),IF(INDEX(Команды!$A$2:$AN$7500,MATCH(AE$3,Команды!$A$2:$A$7500,0),$E76+2)=Команды!$AJ$6,TRUE,FALSE),IF(INDEX(Команды!$A$2:$AN$7500,MATCH(AE$3,Команды!$A$2:$A$7500,0),$E76+2)=Команды!$AJ$7,TRUE,FALSE),IF(INDEX(Команды!$A$2:$AN$7500,MATCH(AE$3,Команды!$A$2:$A$7500,0),$E76+2)=Команды!$AJ$8,TRUE,FALSE),IF(INDEX(Команды!$A$2:$AN$7500,MATCH(AE$3,Команды!$A$2:$A$7500,0),$E76+2)=Команды!$AJ$9,TRUE,FALSE),IF(INDEX(Команды!$A$2:$AN$7500,MATCH(AE$3,Команды!$A$2:$A$7500,0),$E76+2)=Команды!$AJ$10,TRUE,FALSE),IF(INDEX(Команды!$A$2:$AN$7500,MATCH(AE$3,Команды!$A$2:$A$7500,0),$E76+2)=Команды!$AJ$11,TRUE,FALSE),IF(INDEX(Команды!$A$2:$AN$7500,MATCH(AE$3,Команды!$A$2:$A$7500,0),$E76+2)=Команды!$AJ$12,TRUE,FALSE),IF(INDEX(Команды!$A$2:$AN$7500,MATCH(AE$3,Команды!$A$2:$A$7500,0),$E76+2)=Команды!$AJ$13,TRUE,FALSE),IF(INDEX(Команды!$A$2:$AN$7500,MATCH(AE$3,Команды!$A$2:$A$7500,0),$E76+2)=Команды!$AJ$14,TRUE,FALSE),IF(INDEX(Команды!$A$2:$AN$7500,MATCH(AE$3,Команды!$A$2:$A$7500,0),$E76+2)=Команды!$AJ$15,TRUE,FALSE),IF(INDEX(Команды!$A$2:$AN$7500,MATCH(AE$3,Команды!$A$2:$A$7500,0),$E76+2)=Команды!$AJ$16,TRUE,FALSE),,IF(INDEX(Команды!$A$2:$AN$7500,MATCH(AE$3,Команды!$A$2:$A$7500,0),$E76+2)=Команды!$AJ$17,TRUE,FALSE),,IF(INDEX(Команды!$A$2:$AN$7500,MATCH(AE$3,Команды!$A$2:$A$7500,0),$E76+2)=Команды!$AJ$18,TRUE,FALSE),,IF(INDEX(Команды!$A$2:$AN$7500,MATCH(AE$3,Команды!$A$2:$A$7500,0),$E76+2)=Команды!$AJ$19,TRUE,FALSE)),INDEX(Команды!$AJ$2:$AK$19,MATCH(INDEX(Команды!$A$2:$AN$7500,MATCH(AE$3,Команды!$A$2:$A$7500,0),$E76+2),Команды!$AJ$2:$AJ$19,0),2),0)</f>
        <v>0.58333333333333337</v>
      </c>
      <c r="AF76" s="175">
        <f>IF(OR(IF(INDEX(Команды!$A$2:$AN$7500,MATCH(AE$3,Команды!$A$2:$A$7500,0),$E76+2)=Команды!$AJ$2,TRUE,FALSE),IF(INDEX(Команды!$A$2:$AN$7500,MATCH(AE$3,Команды!$A$2:$A$7500,0),$E76+2)=Команды!$AJ$3,TRUE,FALSE),IF(INDEX(Команды!$A$2:$AN$7500,MATCH(AE$3,Команды!$A$2:$A$7500,0),$E76+2)=Команды!$AJ$4,TRUE,FALSE),IF(INDEX(Команды!$A$2:$AN$7500,MATCH(AE$3,Команды!$A$2:$A$7500,0),$E76+2)=Команды!$AJ$5,TRUE,FALSE),IF(INDEX(Команды!$A$2:$AN$7500,MATCH(AE$3,Команды!$A$2:$A$7500,0),$E76+2)=Команды!$AJ$6,TRUE,FALSE),IF(INDEX(Команды!$A$2:$AN$7500,MATCH(AE$3,Команды!$A$2:$A$7500,0),$E76+2)=Команды!$AJ$7,TRUE,FALSE),IF(INDEX(Команды!$A$2:$AN$7500,MATCH(AE$3,Команды!$A$2:$A$7500,0),$E76+2)=Команды!$AJ$8,TRUE,FALSE),IF(INDEX(Команды!$A$2:$AN$7500,MATCH(AE$3,Команды!$A$2:$A$7500,0),$E76+2)=Команды!$AJ$9,TRUE,FALSE),IF(INDEX(Команды!$A$2:$AN$7500,MATCH(AE$3,Команды!$A$2:$A$7500,0),$E76+2)=Команды!$AJ$10,TRUE,FALSE),IF(INDEX(Команды!$A$2:$AN$7500,MATCH(AE$3,Команды!$A$2:$A$7500,0),$E76+2)=Команды!$AJ$11,TRUE,FALSE),IF(INDEX(Команды!$A$2:$AN$7500,MATCH(AE$3,Команды!$A$2:$A$7500,0),$E76+2)=Команды!$AJ$12,TRUE,FALSE),IF(INDEX(Команды!$A$2:$AN$7500,MATCH(AE$3,Команды!$A$2:$A$7500,0),$E76+2)=Команды!$AJ$13,TRUE,FALSE),IF(INDEX(Команды!$A$2:$AN$7500,MATCH(AE$3,Команды!$A$2:$A$7500,0),$E76+2)=Команды!$AJ$14,TRUE,FALSE),IF(INDEX(Команды!$A$2:$AN$7500,MATCH(AE$3,Команды!$A$2:$A$7500,0),$E76+2)=Команды!$AJ$15,TRUE,FALSE),IF(INDEX(Команды!$A$2:$AN$7500,MATCH(AE$3,Команды!$A$2:$A$7500,0),$E76+2)=Команды!$AJ$16,TRUE,FALSE),IF(INDEX(Команды!$A$2:$AN$7500,MATCH(AE$3,Команды!$A$2:$A$7500,0),$E76+2)=Команды!$AJ$17,TRUE,FALSE),IF(INDEX(Команды!$A$2:$AN$7500,MATCH(AE$3,Команды!$A$2:$A$7500,0),$E76+2)=Команды!$AJ$18,TRUE,FALSE),IF(INDEX(Команды!$A$2:$AN$7500,MATCH(AE$3,Команды!$A$2:$A$7500,0),$E76+2)=Команды!$AJ$19,TRUE,FALSE)),INDEX(Команды!$AJ$2:$AL$19,MATCH(INDEX(Команды!$A$2:$AN$7500,MATCH(AE$3,Команды!$A$2:$A$7500,0),$E76+2),Команды!$AJ$2:$AJ$19,0),3),0)</f>
        <v>0.95833333333333337</v>
      </c>
      <c r="AG76" s="342"/>
      <c r="AH76" s="174" t="str">
        <f>IF(OR(IF(INDEX(Команды!$A$2:$AN$7500,MATCH(AH$3,Команды!$A$2:$A$7500,0),$E76+2)=Команды!$AJ$2,TRUE,FALSE),IF(INDEX(Команды!$A$2:$AN$7500,MATCH(AH$3,Команды!$A$2:$A$7500,0),$E76+2)=Команды!$AJ$3,TRUE,FALSE),IF(INDEX(Команды!$A$2:$AN$7500,MATCH(AH$3,Команды!$A$2:$A$7500,0),$E76+2)=Команды!$AJ$4,TRUE,FALSE),IF(INDEX(Команды!$A$2:$AN$7500,MATCH(AH$3,Команды!$A$2:$A$7500,0),$E76+2)=Команды!$AJ$5,TRUE,FALSE),IF(INDEX(Команды!$A$2:$AN$7500,MATCH(AH$3,Команды!$A$2:$A$7500,0),$E76+2)=Команды!$AJ$6,TRUE,FALSE),IF(INDEX(Команды!$A$2:$AN$7500,MATCH(AH$3,Команды!$A$2:$A$7500,0),$E76+2)=Команды!$AJ$7,TRUE,FALSE),IF(INDEX(Команды!$A$2:$AN$7500,MATCH(AH$3,Команды!$A$2:$A$7500,0),$E76+2)=Команды!$AJ$8,TRUE,FALSE),IF(INDEX(Команды!$A$2:$AN$7500,MATCH(AH$3,Команды!$A$2:$A$7500,0),$E76+2)=Команды!$AJ$9,TRUE,FALSE),IF(INDEX(Команды!$A$2:$AN$7500,MATCH(AH$3,Команды!$A$2:$A$7500,0),$E76+2)=Команды!$AJ$10,TRUE,FALSE),IF(INDEX(Команды!$A$2:$AN$7500,MATCH(AH$3,Команды!$A$2:$A$7500,0),$E76+2)=Команды!$AJ$11,TRUE,FALSE),IF(INDEX(Команды!$A$2:$AN$7500,MATCH(AH$3,Команды!$A$2:$A$7500,0),$E76+2)=Команды!$AJ$12,TRUE,FALSE),IF(INDEX(Команды!$A$2:$AN$7500,MATCH(AH$3,Команды!$A$2:$A$7500,0),$E76+2)=Команды!$AJ$13,TRUE,FALSE),IF(INDEX(Команды!$A$2:$AN$7500,MATCH(AH$3,Команды!$A$2:$A$7500,0),$E76+2)=Команды!$AJ$14,TRUE,FALSE),IF(INDEX(Команды!$A$2:$AN$7500,MATCH(AH$3,Команды!$A$2:$A$7500,0),$E76+2)=Команды!$AJ$15,TRUE,FALSE),IF(INDEX(Команды!$A$2:$AN$7500,MATCH(AH$3,Команды!$A$2:$A$7500,0),$E76+2)=Команды!$AJ$16,TRUE,FALSE),,IF(INDEX(Команды!$A$2:$AN$7500,MATCH(AH$3,Команды!$A$2:$A$7500,0),$E76+2)=Команды!$AJ$17,TRUE,FALSE),,IF(INDEX(Команды!$A$2:$AN$7500,MATCH(AH$3,Команды!$A$2:$A$7500,0),$E76+2)=Команды!$AJ$18,TRUE,FALSE),,IF(INDEX(Команды!$A$2:$AN$7500,MATCH(AH$3,Команды!$A$2:$A$7500,0),$E76+2)=Команды!$AJ$19,TRUE,FALSE)),INDEX(Команды!$AJ$2:$AK$19,MATCH(INDEX(Команды!$A$2:$AN$7500,MATCH(AH$3,Команды!$A$2:$A$7500,0),$E76+2),Команды!$AJ$2:$AJ$19,0),2),0)</f>
        <v>В</v>
      </c>
      <c r="AI76" s="175" t="str">
        <f>IF(OR(IF(INDEX(Команды!$A$2:$AN$7500,MATCH(AH$3,Команды!$A$2:$A$7500,0),$E76+2)=Команды!$AJ$2,TRUE,FALSE),IF(INDEX(Команды!$A$2:$AN$7500,MATCH(AH$3,Команды!$A$2:$A$7500,0),$E76+2)=Команды!$AJ$3,TRUE,FALSE),IF(INDEX(Команды!$A$2:$AN$7500,MATCH(AH$3,Команды!$A$2:$A$7500,0),$E76+2)=Команды!$AJ$4,TRUE,FALSE),IF(INDEX(Команды!$A$2:$AN$7500,MATCH(AH$3,Команды!$A$2:$A$7500,0),$E76+2)=Команды!$AJ$5,TRUE,FALSE),IF(INDEX(Команды!$A$2:$AN$7500,MATCH(AH$3,Команды!$A$2:$A$7500,0),$E76+2)=Команды!$AJ$6,TRUE,FALSE),IF(INDEX(Команды!$A$2:$AN$7500,MATCH(AH$3,Команды!$A$2:$A$7500,0),$E76+2)=Команды!$AJ$7,TRUE,FALSE),IF(INDEX(Команды!$A$2:$AN$7500,MATCH(AH$3,Команды!$A$2:$A$7500,0),$E76+2)=Команды!$AJ$8,TRUE,FALSE),IF(INDEX(Команды!$A$2:$AN$7500,MATCH(AH$3,Команды!$A$2:$A$7500,0),$E76+2)=Команды!$AJ$9,TRUE,FALSE),IF(INDEX(Команды!$A$2:$AN$7500,MATCH(AH$3,Команды!$A$2:$A$7500,0),$E76+2)=Команды!$AJ$10,TRUE,FALSE),IF(INDEX(Команды!$A$2:$AN$7500,MATCH(AH$3,Команды!$A$2:$A$7500,0),$E76+2)=Команды!$AJ$11,TRUE,FALSE),IF(INDEX(Команды!$A$2:$AN$7500,MATCH(AH$3,Команды!$A$2:$A$7500,0),$E76+2)=Команды!$AJ$12,TRUE,FALSE),IF(INDEX(Команды!$A$2:$AN$7500,MATCH(AH$3,Команды!$A$2:$A$7500,0),$E76+2)=Команды!$AJ$13,TRUE,FALSE),IF(INDEX(Команды!$A$2:$AN$7500,MATCH(AH$3,Команды!$A$2:$A$7500,0),$E76+2)=Команды!$AJ$14,TRUE,FALSE),IF(INDEX(Команды!$A$2:$AN$7500,MATCH(AH$3,Команды!$A$2:$A$7500,0),$E76+2)=Команды!$AJ$15,TRUE,FALSE),IF(INDEX(Команды!$A$2:$AN$7500,MATCH(AH$3,Команды!$A$2:$A$7500,0),$E76+2)=Команды!$AJ$16,TRUE,FALSE),IF(INDEX(Команды!$A$2:$AN$7500,MATCH(AH$3,Команды!$A$2:$A$7500,0),$E76+2)=Команды!$AJ$17,TRUE,FALSE),IF(INDEX(Команды!$A$2:$AN$7500,MATCH(AH$3,Команды!$A$2:$A$7500,0),$E76+2)=Команды!$AJ$18,TRUE,FALSE),IF(INDEX(Команды!$A$2:$AN$7500,MATCH(AH$3,Команды!$A$2:$A$7500,0),$E76+2)=Команды!$AJ$19,TRUE,FALSE)),INDEX(Команды!$AJ$2:$AL$19,MATCH(INDEX(Команды!$A$2:$AN$7500,MATCH(AH$3,Команды!$A$2:$A$7500,0),$E76+2),Команды!$AJ$2:$AJ$19,0),3),0)</f>
        <v>В</v>
      </c>
      <c r="AJ76" s="342"/>
      <c r="AK76" s="174" t="str">
        <f>IF(OR(IF(INDEX(Команды!$A$2:$AN$7500,MATCH(AK$3,Команды!$A$2:$A$7500,0),$E76+2)=Команды!$AJ$2,TRUE,FALSE),IF(INDEX(Команды!$A$2:$AN$7500,MATCH(AK$3,Команды!$A$2:$A$7500,0),$E76+2)=Команды!$AJ$3,TRUE,FALSE),IF(INDEX(Команды!$A$2:$AN$7500,MATCH(AK$3,Команды!$A$2:$A$7500,0),$E76+2)=Команды!$AJ$4,TRUE,FALSE),IF(INDEX(Команды!$A$2:$AN$7500,MATCH(AK$3,Команды!$A$2:$A$7500,0),$E76+2)=Команды!$AJ$5,TRUE,FALSE),IF(INDEX(Команды!$A$2:$AN$7500,MATCH(AK$3,Команды!$A$2:$A$7500,0),$E76+2)=Команды!$AJ$6,TRUE,FALSE),IF(INDEX(Команды!$A$2:$AN$7500,MATCH(AK$3,Команды!$A$2:$A$7500,0),$E76+2)=Команды!$AJ$7,TRUE,FALSE),IF(INDEX(Команды!$A$2:$AN$7500,MATCH(AK$3,Команды!$A$2:$A$7500,0),$E76+2)=Команды!$AJ$8,TRUE,FALSE),IF(INDEX(Команды!$A$2:$AN$7500,MATCH(AK$3,Команды!$A$2:$A$7500,0),$E76+2)=Команды!$AJ$9,TRUE,FALSE),IF(INDEX(Команды!$A$2:$AN$7500,MATCH(AK$3,Команды!$A$2:$A$7500,0),$E76+2)=Команды!$AJ$10,TRUE,FALSE),IF(INDEX(Команды!$A$2:$AN$7500,MATCH(AK$3,Команды!$A$2:$A$7500,0),$E76+2)=Команды!$AJ$11,TRUE,FALSE),IF(INDEX(Команды!$A$2:$AN$7500,MATCH(AK$3,Команды!$A$2:$A$7500,0),$E76+2)=Команды!$AJ$12,TRUE,FALSE),IF(INDEX(Команды!$A$2:$AN$7500,MATCH(AK$3,Команды!$A$2:$A$7500,0),$E76+2)=Команды!$AJ$13,TRUE,FALSE),IF(INDEX(Команды!$A$2:$AN$7500,MATCH(AK$3,Команды!$A$2:$A$7500,0),$E76+2)=Команды!$AJ$14,TRUE,FALSE),IF(INDEX(Команды!$A$2:$AN$7500,MATCH(AK$3,Команды!$A$2:$A$7500,0),$E76+2)=Команды!$AJ$15,TRUE,FALSE),IF(INDEX(Команды!$A$2:$AN$7500,MATCH(AK$3,Команды!$A$2:$A$7500,0),$E76+2)=Команды!$AJ$16,TRUE,FALSE),,IF(INDEX(Команды!$A$2:$AN$7500,MATCH(AK$3,Команды!$A$2:$A$7500,0),$E76+2)=Команды!$AJ$17,TRUE,FALSE),,IF(INDEX(Команды!$A$2:$AN$7500,MATCH(AK$3,Команды!$A$2:$A$7500,0),$E76+2)=Команды!$AJ$18,TRUE,FALSE),,IF(INDEX(Команды!$A$2:$AN$7500,MATCH(AK$3,Команды!$A$2:$A$7500,0),$E76+2)=Команды!$AJ$19,TRUE,FALSE)),INDEX(Команды!$AJ$2:$AK$19,MATCH(INDEX(Команды!$A$2:$AN$7500,MATCH(AK$3,Команды!$A$2:$A$7500,0),$E76+2),Команды!$AJ$2:$AJ$19,0),2),0)</f>
        <v>В</v>
      </c>
      <c r="AL76" s="175" t="str">
        <f>IF(OR(IF(INDEX(Команды!$A$2:$AN$7500,MATCH(AK$3,Команды!$A$2:$A$7500,0),$E76+2)=Команды!$AJ$2,TRUE,FALSE),IF(INDEX(Команды!$A$2:$AN$7500,MATCH(AK$3,Команды!$A$2:$A$7500,0),$E76+2)=Команды!$AJ$3,TRUE,FALSE),IF(INDEX(Команды!$A$2:$AN$7500,MATCH(AK$3,Команды!$A$2:$A$7500,0),$E76+2)=Команды!$AJ$4,TRUE,FALSE),IF(INDEX(Команды!$A$2:$AN$7500,MATCH(AK$3,Команды!$A$2:$A$7500,0),$E76+2)=Команды!$AJ$5,TRUE,FALSE),IF(INDEX(Команды!$A$2:$AN$7500,MATCH(AK$3,Команды!$A$2:$A$7500,0),$E76+2)=Команды!$AJ$6,TRUE,FALSE),IF(INDEX(Команды!$A$2:$AN$7500,MATCH(AK$3,Команды!$A$2:$A$7500,0),$E76+2)=Команды!$AJ$7,TRUE,FALSE),IF(INDEX(Команды!$A$2:$AN$7500,MATCH(AK$3,Команды!$A$2:$A$7500,0),$E76+2)=Команды!$AJ$8,TRUE,FALSE),IF(INDEX(Команды!$A$2:$AN$7500,MATCH(AK$3,Команды!$A$2:$A$7500,0),$E76+2)=Команды!$AJ$9,TRUE,FALSE),IF(INDEX(Команды!$A$2:$AN$7500,MATCH(AK$3,Команды!$A$2:$A$7500,0),$E76+2)=Команды!$AJ$10,TRUE,FALSE),IF(INDEX(Команды!$A$2:$AN$7500,MATCH(AK$3,Команды!$A$2:$A$7500,0),$E76+2)=Команды!$AJ$11,TRUE,FALSE),IF(INDEX(Команды!$A$2:$AN$7500,MATCH(AK$3,Команды!$A$2:$A$7500,0),$E76+2)=Команды!$AJ$12,TRUE,FALSE),IF(INDEX(Команды!$A$2:$AN$7500,MATCH(AK$3,Команды!$A$2:$A$7500,0),$E76+2)=Команды!$AJ$13,TRUE,FALSE),IF(INDEX(Команды!$A$2:$AN$7500,MATCH(AK$3,Команды!$A$2:$A$7500,0),$E76+2)=Команды!$AJ$14,TRUE,FALSE),IF(INDEX(Команды!$A$2:$AN$7500,MATCH(AK$3,Команды!$A$2:$A$7500,0),$E76+2)=Команды!$AJ$15,TRUE,FALSE),IF(INDEX(Команды!$A$2:$AN$7500,MATCH(AK$3,Команды!$A$2:$A$7500,0),$E76+2)=Команды!$AJ$16,TRUE,FALSE),IF(INDEX(Команды!$A$2:$AN$7500,MATCH(AK$3,Команды!$A$2:$A$7500,0),$E76+2)=Команды!$AJ$17,TRUE,FALSE),IF(INDEX(Команды!$A$2:$AN$7500,MATCH(AK$3,Команды!$A$2:$A$7500,0),$E76+2)=Команды!$AJ$18,TRUE,FALSE),IF(INDEX(Команды!$A$2:$AN$7500,MATCH(AK$3,Команды!$A$2:$A$7500,0),$E76+2)=Команды!$AJ$19,TRUE,FALSE)),INDEX(Команды!$AJ$2:$AL$19,MATCH(INDEX(Команды!$A$2:$AN$7500,MATCH(AK$3,Команды!$A$2:$A$7500,0),$E76+2),Команды!$AJ$2:$AJ$19,0),3),0)</f>
        <v>В</v>
      </c>
      <c r="AM76" s="342"/>
      <c r="AN76" s="174">
        <f>IF(OR(IF(INDEX(Команды!$A$2:$AN$7500,MATCH(AN$3,Команды!$A$2:$A$7500,0),$E76+2)=Команды!$AJ$2,TRUE,FALSE),IF(INDEX(Команды!$A$2:$AN$7500,MATCH(AN$3,Команды!$A$2:$A$7500,0),$E76+2)=Команды!$AJ$3,TRUE,FALSE),IF(INDEX(Команды!$A$2:$AN$7500,MATCH(AN$3,Команды!$A$2:$A$7500,0),$E76+2)=Команды!$AJ$4,TRUE,FALSE),IF(INDEX(Команды!$A$2:$AN$7500,MATCH(AN$3,Команды!$A$2:$A$7500,0),$E76+2)=Команды!$AJ$5,TRUE,FALSE),IF(INDEX(Команды!$A$2:$AN$7500,MATCH(AN$3,Команды!$A$2:$A$7500,0),$E76+2)=Команды!$AJ$6,TRUE,FALSE),IF(INDEX(Команды!$A$2:$AN$7500,MATCH(AN$3,Команды!$A$2:$A$7500,0),$E76+2)=Команды!$AJ$7,TRUE,FALSE),IF(INDEX(Команды!$A$2:$AN$7500,MATCH(AN$3,Команды!$A$2:$A$7500,0),$E76+2)=Команды!$AJ$8,TRUE,FALSE),IF(INDEX(Команды!$A$2:$AN$7500,MATCH(AN$3,Команды!$A$2:$A$7500,0),$E76+2)=Команды!$AJ$9,TRUE,FALSE),IF(INDEX(Команды!$A$2:$AN$7500,MATCH(AN$3,Команды!$A$2:$A$7500,0),$E76+2)=Команды!$AJ$10,TRUE,FALSE),IF(INDEX(Команды!$A$2:$AN$7500,MATCH(AN$3,Команды!$A$2:$A$7500,0),$E76+2)=Команды!$AJ$11,TRUE,FALSE),IF(INDEX(Команды!$A$2:$AN$7500,MATCH(AN$3,Команды!$A$2:$A$7500,0),$E76+2)=Команды!$AJ$12,TRUE,FALSE),IF(INDEX(Команды!$A$2:$AN$7500,MATCH(AN$3,Команды!$A$2:$A$7500,0),$E76+2)=Команды!$AJ$13,TRUE,FALSE),IF(INDEX(Команды!$A$2:$AN$7500,MATCH(AN$3,Команды!$A$2:$A$7500,0),$E76+2)=Команды!$AJ$14,TRUE,FALSE),IF(INDEX(Команды!$A$2:$AN$7500,MATCH(AN$3,Команды!$A$2:$A$7500,0),$E76+2)=Команды!$AJ$15,TRUE,FALSE),IF(INDEX(Команды!$A$2:$AN$7500,MATCH(AN$3,Команды!$A$2:$A$7500,0),$E76+2)=Команды!$AJ$16,TRUE,FALSE),,IF(INDEX(Команды!$A$2:$AN$7500,MATCH(AN$3,Команды!$A$2:$A$7500,0),$E76+2)=Команды!$AJ$17,TRUE,FALSE),,IF(INDEX(Команды!$A$2:$AN$7500,MATCH(AN$3,Команды!$A$2:$A$7500,0),$E76+2)=Команды!$AJ$18,TRUE,FALSE),,IF(INDEX(Команды!$A$2:$AN$7500,MATCH(AN$3,Команды!$A$2:$A$7500,0),$E76+2)=Команды!$AJ$19,TRUE,FALSE)),INDEX(Команды!$AJ$2:$AK$19,MATCH(INDEX(Команды!$A$2:$AN$7500,MATCH(AN$3,Команды!$A$2:$A$7500,0),$E76+2),Команды!$AJ$2:$AJ$19,0),2),0)</f>
        <v>0.5</v>
      </c>
      <c r="AO76" s="175">
        <f>IF(OR(IF(INDEX(Команды!$A$2:$AN$7500,MATCH(AN$3,Команды!$A$2:$A$7500,0),$E76+2)=Команды!$AJ$2,TRUE,FALSE),IF(INDEX(Команды!$A$2:$AN$7500,MATCH(AN$3,Команды!$A$2:$A$7500,0),$E76+2)=Команды!$AJ$3,TRUE,FALSE),IF(INDEX(Команды!$A$2:$AN$7500,MATCH(AN$3,Команды!$A$2:$A$7500,0),$E76+2)=Команды!$AJ$4,TRUE,FALSE),IF(INDEX(Команды!$A$2:$AN$7500,MATCH(AN$3,Команды!$A$2:$A$7500,0),$E76+2)=Команды!$AJ$5,TRUE,FALSE),IF(INDEX(Команды!$A$2:$AN$7500,MATCH(AN$3,Команды!$A$2:$A$7500,0),$E76+2)=Команды!$AJ$6,TRUE,FALSE),IF(INDEX(Команды!$A$2:$AN$7500,MATCH(AN$3,Команды!$A$2:$A$7500,0),$E76+2)=Команды!$AJ$7,TRUE,FALSE),IF(INDEX(Команды!$A$2:$AN$7500,MATCH(AN$3,Команды!$A$2:$A$7500,0),$E76+2)=Команды!$AJ$8,TRUE,FALSE),IF(INDEX(Команды!$A$2:$AN$7500,MATCH(AN$3,Команды!$A$2:$A$7500,0),$E76+2)=Команды!$AJ$9,TRUE,FALSE),IF(INDEX(Команды!$A$2:$AN$7500,MATCH(AN$3,Команды!$A$2:$A$7500,0),$E76+2)=Команды!$AJ$10,TRUE,FALSE),IF(INDEX(Команды!$A$2:$AN$7500,MATCH(AN$3,Команды!$A$2:$A$7500,0),$E76+2)=Команды!$AJ$11,TRUE,FALSE),IF(INDEX(Команды!$A$2:$AN$7500,MATCH(AN$3,Команды!$A$2:$A$7500,0),$E76+2)=Команды!$AJ$12,TRUE,FALSE),IF(INDEX(Команды!$A$2:$AN$7500,MATCH(AN$3,Команды!$A$2:$A$7500,0),$E76+2)=Команды!$AJ$13,TRUE,FALSE),IF(INDEX(Команды!$A$2:$AN$7500,MATCH(AN$3,Команды!$A$2:$A$7500,0),$E76+2)=Команды!$AJ$14,TRUE,FALSE),IF(INDEX(Команды!$A$2:$AN$7500,MATCH(AN$3,Команды!$A$2:$A$7500,0),$E76+2)=Команды!$AJ$15,TRUE,FALSE),IF(INDEX(Команды!$A$2:$AN$7500,MATCH(AN$3,Команды!$A$2:$A$7500,0),$E76+2)=Команды!$AJ$16,TRUE,FALSE),IF(INDEX(Команды!$A$2:$AN$7500,MATCH(AN$3,Команды!$A$2:$A$7500,0),$E76+2)=Команды!$AJ$17,TRUE,FALSE),IF(INDEX(Команды!$A$2:$AN$7500,MATCH(AN$3,Команды!$A$2:$A$7500,0),$E76+2)=Команды!$AJ$18,TRUE,FALSE),IF(INDEX(Команды!$A$2:$AN$7500,MATCH(AN$3,Команды!$A$2:$A$7500,0),$E76+2)=Команды!$AJ$19,TRUE,FALSE)),INDEX(Команды!$AJ$2:$AL$19,MATCH(INDEX(Команды!$A$2:$AN$7500,MATCH(AN$3,Команды!$A$2:$A$7500,0),$E76+2),Команды!$AJ$2:$AJ$19,0),3),0)</f>
        <v>0.875</v>
      </c>
      <c r="AP76" s="342"/>
      <c r="AQ76" s="174">
        <f>IF(OR(IF(INDEX(Команды!$A$2:$AN$7500,MATCH(AQ$3,Команды!$A$2:$A$7500,0),$E76+2)=Команды!$AJ$2,TRUE,FALSE),IF(INDEX(Команды!$A$2:$AN$7500,MATCH(AQ$3,Команды!$A$2:$A$7500,0),$E76+2)=Команды!$AJ$3,TRUE,FALSE),IF(INDEX(Команды!$A$2:$AN$7500,MATCH(AQ$3,Команды!$A$2:$A$7500,0),$E76+2)=Команды!$AJ$4,TRUE,FALSE),IF(INDEX(Команды!$A$2:$AN$7500,MATCH(AQ$3,Команды!$A$2:$A$7500,0),$E76+2)=Команды!$AJ$5,TRUE,FALSE),IF(INDEX(Команды!$A$2:$AN$7500,MATCH(AQ$3,Команды!$A$2:$A$7500,0),$E76+2)=Команды!$AJ$6,TRUE,FALSE),IF(INDEX(Команды!$A$2:$AN$7500,MATCH(AQ$3,Команды!$A$2:$A$7500,0),$E76+2)=Команды!$AJ$7,TRUE,FALSE),IF(INDEX(Команды!$A$2:$AN$7500,MATCH(AQ$3,Команды!$A$2:$A$7500,0),$E76+2)=Команды!$AJ$8,TRUE,FALSE),IF(INDEX(Команды!$A$2:$AN$7500,MATCH(AQ$3,Команды!$A$2:$A$7500,0),$E76+2)=Команды!$AJ$9,TRUE,FALSE),IF(INDEX(Команды!$A$2:$AN$7500,MATCH(AQ$3,Команды!$A$2:$A$7500,0),$E76+2)=Команды!$AJ$10,TRUE,FALSE),IF(INDEX(Команды!$A$2:$AN$7500,MATCH(AQ$3,Команды!$A$2:$A$7500,0),$E76+2)=Команды!$AJ$11,TRUE,FALSE),IF(INDEX(Команды!$A$2:$AN$7500,MATCH(AQ$3,Команды!$A$2:$A$7500,0),$E76+2)=Команды!$AJ$12,TRUE,FALSE),IF(INDEX(Команды!$A$2:$AN$7500,MATCH(AQ$3,Команды!$A$2:$A$7500,0),$E76+2)=Команды!$AJ$13,TRUE,FALSE),IF(INDEX(Команды!$A$2:$AN$7500,MATCH(AQ$3,Команды!$A$2:$A$7500,0),$E76+2)=Команды!$AJ$14,TRUE,FALSE),IF(INDEX(Команды!$A$2:$AN$7500,MATCH(AQ$3,Команды!$A$2:$A$7500,0),$E76+2)=Команды!$AJ$15,TRUE,FALSE),IF(INDEX(Команды!$A$2:$AN$7500,MATCH(AQ$3,Команды!$A$2:$A$7500,0),$E76+2)=Команды!$AJ$16,TRUE,FALSE),,IF(INDEX(Команды!$A$2:$AN$7500,MATCH(AQ$3,Команды!$A$2:$A$7500,0),$E76+2)=Команды!$AJ$17,TRUE,FALSE),,IF(INDEX(Команды!$A$2:$AN$7500,MATCH(AQ$3,Команды!$A$2:$A$7500,0),$E76+2)=Команды!$AJ$18,TRUE,FALSE),,IF(INDEX(Команды!$A$2:$AN$7500,MATCH(AQ$3,Команды!$A$2:$A$7500,0),$E76+2)=Команды!$AJ$19,TRUE,FALSE)),INDEX(Команды!$AJ$2:$AK$19,MATCH(INDEX(Команды!$A$2:$AN$7500,MATCH(AQ$3,Команды!$A$2:$A$7500,0),$E76+2),Команды!$AJ$2:$AJ$19,0),2),0)</f>
        <v>0.58333333333333337</v>
      </c>
      <c r="AR76" s="175">
        <f>IF(OR(IF(INDEX(Команды!$A$2:$AN$7500,MATCH(AQ$3,Команды!$A$2:$A$7500,0),$E76+2)=Команды!$AJ$2,TRUE,FALSE),IF(INDEX(Команды!$A$2:$AN$7500,MATCH(AQ$3,Команды!$A$2:$A$7500,0),$E76+2)=Команды!$AJ$3,TRUE,FALSE),IF(INDEX(Команды!$A$2:$AN$7500,MATCH(AQ$3,Команды!$A$2:$A$7500,0),$E76+2)=Команды!$AJ$4,TRUE,FALSE),IF(INDEX(Команды!$A$2:$AN$7500,MATCH(AQ$3,Команды!$A$2:$A$7500,0),$E76+2)=Команды!$AJ$5,TRUE,FALSE),IF(INDEX(Команды!$A$2:$AN$7500,MATCH(AQ$3,Команды!$A$2:$A$7500,0),$E76+2)=Команды!$AJ$6,TRUE,FALSE),IF(INDEX(Команды!$A$2:$AN$7500,MATCH(AQ$3,Команды!$A$2:$A$7500,0),$E76+2)=Команды!$AJ$7,TRUE,FALSE),IF(INDEX(Команды!$A$2:$AN$7500,MATCH(AQ$3,Команды!$A$2:$A$7500,0),$E76+2)=Команды!$AJ$8,TRUE,FALSE),IF(INDEX(Команды!$A$2:$AN$7500,MATCH(AQ$3,Команды!$A$2:$A$7500,0),$E76+2)=Команды!$AJ$9,TRUE,FALSE),IF(INDEX(Команды!$A$2:$AN$7500,MATCH(AQ$3,Команды!$A$2:$A$7500,0),$E76+2)=Команды!$AJ$10,TRUE,FALSE),IF(INDEX(Команды!$A$2:$AN$7500,MATCH(AQ$3,Команды!$A$2:$A$7500,0),$E76+2)=Команды!$AJ$11,TRUE,FALSE),IF(INDEX(Команды!$A$2:$AN$7500,MATCH(AQ$3,Команды!$A$2:$A$7500,0),$E76+2)=Команды!$AJ$12,TRUE,FALSE),IF(INDEX(Команды!$A$2:$AN$7500,MATCH(AQ$3,Команды!$A$2:$A$7500,0),$E76+2)=Команды!$AJ$13,TRUE,FALSE),IF(INDEX(Команды!$A$2:$AN$7500,MATCH(AQ$3,Команды!$A$2:$A$7500,0),$E76+2)=Команды!$AJ$14,TRUE,FALSE),IF(INDEX(Команды!$A$2:$AN$7500,MATCH(AQ$3,Команды!$A$2:$A$7500,0),$E76+2)=Команды!$AJ$15,TRUE,FALSE),IF(INDEX(Команды!$A$2:$AN$7500,MATCH(AQ$3,Команды!$A$2:$A$7500,0),$E76+2)=Команды!$AJ$16,TRUE,FALSE),IF(INDEX(Команды!$A$2:$AN$7500,MATCH(AQ$3,Команды!$A$2:$A$7500,0),$E76+2)=Команды!$AJ$17,TRUE,FALSE),IF(INDEX(Команды!$A$2:$AN$7500,MATCH(AQ$3,Команды!$A$2:$A$7500,0),$E76+2)=Команды!$AJ$18,TRUE,FALSE),IF(INDEX(Команды!$A$2:$AN$7500,MATCH(AQ$3,Команды!$A$2:$A$7500,0),$E76+2)=Команды!$AJ$19,TRUE,FALSE)),INDEX(Команды!$AJ$2:$AL$19,MATCH(INDEX(Команды!$A$2:$AN$7500,MATCH(AQ$3,Команды!$A$2:$A$7500,0),$E76+2),Команды!$AJ$2:$AJ$19,0),3),0)</f>
        <v>0.95833333333333337</v>
      </c>
      <c r="AS76" s="342"/>
      <c r="AT76" s="174">
        <f>IF(OR(IF(INDEX(Команды!$A$2:$AN$7500,MATCH(AT$3,Команды!$A$2:$A$7500,0),$E76+2)=Команды!$AJ$2,TRUE,FALSE),IF(INDEX(Команды!$A$2:$AN$7500,MATCH(AT$3,Команды!$A$2:$A$7500,0),$E76+2)=Команды!$AJ$3,TRUE,FALSE),IF(INDEX(Команды!$A$2:$AN$7500,MATCH(AT$3,Команды!$A$2:$A$7500,0),$E76+2)=Команды!$AJ$4,TRUE,FALSE),IF(INDEX(Команды!$A$2:$AN$7500,MATCH(AT$3,Команды!$A$2:$A$7500,0),$E76+2)=Команды!$AJ$5,TRUE,FALSE),IF(INDEX(Команды!$A$2:$AN$7500,MATCH(AT$3,Команды!$A$2:$A$7500,0),$E76+2)=Команды!$AJ$6,TRUE,FALSE),IF(INDEX(Команды!$A$2:$AN$7500,MATCH(AT$3,Команды!$A$2:$A$7500,0),$E76+2)=Команды!$AJ$7,TRUE,FALSE),IF(INDEX(Команды!$A$2:$AN$7500,MATCH(AT$3,Команды!$A$2:$A$7500,0),$E76+2)=Команды!$AJ$8,TRUE,FALSE),IF(INDEX(Команды!$A$2:$AN$7500,MATCH(AT$3,Команды!$A$2:$A$7500,0),$E76+2)=Команды!$AJ$9,TRUE,FALSE),IF(INDEX(Команды!$A$2:$AN$7500,MATCH(AT$3,Команды!$A$2:$A$7500,0),$E76+2)=Команды!$AJ$10,TRUE,FALSE),IF(INDEX(Команды!$A$2:$AN$7500,MATCH(AT$3,Команды!$A$2:$A$7500,0),$E76+2)=Команды!$AJ$11,TRUE,FALSE),IF(INDEX(Команды!$A$2:$AN$7500,MATCH(AT$3,Команды!$A$2:$A$7500,0),$E76+2)=Команды!$AJ$12,TRUE,FALSE),IF(INDEX(Команды!$A$2:$AN$7500,MATCH(AT$3,Команды!$A$2:$A$7500,0),$E76+2)=Команды!$AJ$13,TRUE,FALSE),IF(INDEX(Команды!$A$2:$AN$7500,MATCH(AT$3,Команды!$A$2:$A$7500,0),$E76+2)=Команды!$AJ$14,TRUE,FALSE),IF(INDEX(Команды!$A$2:$AN$7500,MATCH(AT$3,Команды!$A$2:$A$7500,0),$E76+2)=Команды!$AJ$15,TRUE,FALSE),IF(INDEX(Команды!$A$2:$AN$7500,MATCH(AT$3,Команды!$A$2:$A$7500,0),$E76+2)=Команды!$AJ$16,TRUE,FALSE),,IF(INDEX(Команды!$A$2:$AN$7500,MATCH(AT$3,Команды!$A$2:$A$7500,0),$E76+2)=Команды!$AJ$17,TRUE,FALSE),,IF(INDEX(Команды!$A$2:$AN$7500,MATCH(AT$3,Команды!$A$2:$A$7500,0),$E76+2)=Команды!$AJ$18,TRUE,FALSE),,IF(INDEX(Команды!$A$2:$AN$7500,MATCH(AT$3,Команды!$A$2:$A$7500,0),$E76+2)=Команды!$AJ$19,TRUE,FALSE)),INDEX(Команды!$AJ$2:$AK$19,MATCH(INDEX(Команды!$A$2:$AN$7500,MATCH(AT$3,Команды!$A$2:$A$7500,0),$E76+2),Команды!$AJ$2:$AJ$19,0),2),0)</f>
        <v>0.64583333333333337</v>
      </c>
      <c r="AU76" s="175">
        <f>IF(OR(IF(INDEX(Команды!$A$2:$AN$7500,MATCH(AT$3,Команды!$A$2:$A$7500,0),$E76+2)=Команды!$AJ$2,TRUE,FALSE),IF(INDEX(Команды!$A$2:$AN$7500,MATCH(AT$3,Команды!$A$2:$A$7500,0),$E76+2)=Команды!$AJ$3,TRUE,FALSE),IF(INDEX(Команды!$A$2:$AN$7500,MATCH(AT$3,Команды!$A$2:$A$7500,0),$E76+2)=Команды!$AJ$4,TRUE,FALSE),IF(INDEX(Команды!$A$2:$AN$7500,MATCH(AT$3,Команды!$A$2:$A$7500,0),$E76+2)=Команды!$AJ$5,TRUE,FALSE),IF(INDEX(Команды!$A$2:$AN$7500,MATCH(AT$3,Команды!$A$2:$A$7500,0),$E76+2)=Команды!$AJ$6,TRUE,FALSE),IF(INDEX(Команды!$A$2:$AN$7500,MATCH(AT$3,Команды!$A$2:$A$7500,0),$E76+2)=Команды!$AJ$7,TRUE,FALSE),IF(INDEX(Команды!$A$2:$AN$7500,MATCH(AT$3,Команды!$A$2:$A$7500,0),$E76+2)=Команды!$AJ$8,TRUE,FALSE),IF(INDEX(Команды!$A$2:$AN$7500,MATCH(AT$3,Команды!$A$2:$A$7500,0),$E76+2)=Команды!$AJ$9,TRUE,FALSE),IF(INDEX(Команды!$A$2:$AN$7500,MATCH(AT$3,Команды!$A$2:$A$7500,0),$E76+2)=Команды!$AJ$10,TRUE,FALSE),IF(INDEX(Команды!$A$2:$AN$7500,MATCH(AT$3,Команды!$A$2:$A$7500,0),$E76+2)=Команды!$AJ$11,TRUE,FALSE),IF(INDEX(Команды!$A$2:$AN$7500,MATCH(AT$3,Команды!$A$2:$A$7500,0),$E76+2)=Команды!$AJ$12,TRUE,FALSE),IF(INDEX(Команды!$A$2:$AN$7500,MATCH(AT$3,Команды!$A$2:$A$7500,0),$E76+2)=Команды!$AJ$13,TRUE,FALSE),IF(INDEX(Команды!$A$2:$AN$7500,MATCH(AT$3,Команды!$A$2:$A$7500,0),$E76+2)=Команды!$AJ$14,TRUE,FALSE),IF(INDEX(Команды!$A$2:$AN$7500,MATCH(AT$3,Команды!$A$2:$A$7500,0),$E76+2)=Команды!$AJ$15,TRUE,FALSE),IF(INDEX(Команды!$A$2:$AN$7500,MATCH(AT$3,Команды!$A$2:$A$7500,0),$E76+2)=Команды!$AJ$16,TRUE,FALSE),IF(INDEX(Команды!$A$2:$AN$7500,MATCH(AT$3,Команды!$A$2:$A$7500,0),$E76+2)=Команды!$AJ$17,TRUE,FALSE),IF(INDEX(Команды!$A$2:$AN$7500,MATCH(AT$3,Команды!$A$2:$A$7500,0),$E76+2)=Команды!$AJ$18,TRUE,FALSE),IF(INDEX(Команды!$A$2:$AN$7500,MATCH(AT$3,Команды!$A$2:$A$7500,0),$E76+2)=Команды!$AJ$19,TRUE,FALSE)),INDEX(Команды!$AJ$2:$AL$19,MATCH(INDEX(Команды!$A$2:$AN$7500,MATCH(AT$3,Команды!$A$2:$A$7500,0),$E76+2),Команды!$AJ$2:$AJ$19,0),3),0)</f>
        <v>1.0208333333333333</v>
      </c>
      <c r="AV76" s="342"/>
      <c r="AW76" s="174">
        <f>IF(OR(IF(INDEX(Команды!$A$2:$AN$7500,MATCH(AW$3,Команды!$A$2:$A$7500,0),$E76+2)=Команды!$AJ$2,TRUE,FALSE),IF(INDEX(Команды!$A$2:$AN$7500,MATCH(AW$3,Команды!$A$2:$A$7500,0),$E76+2)=Команды!$AJ$3,TRUE,FALSE),IF(INDEX(Команды!$A$2:$AN$7500,MATCH(AW$3,Команды!$A$2:$A$7500,0),$E76+2)=Команды!$AJ$4,TRUE,FALSE),IF(INDEX(Команды!$A$2:$AN$7500,MATCH(AW$3,Команды!$A$2:$A$7500,0),$E76+2)=Команды!$AJ$5,TRUE,FALSE),IF(INDEX(Команды!$A$2:$AN$7500,MATCH(AW$3,Команды!$A$2:$A$7500,0),$E76+2)=Команды!$AJ$6,TRUE,FALSE),IF(INDEX(Команды!$A$2:$AN$7500,MATCH(AW$3,Команды!$A$2:$A$7500,0),$E76+2)=Команды!$AJ$7,TRUE,FALSE),IF(INDEX(Команды!$A$2:$AN$7500,MATCH(AW$3,Команды!$A$2:$A$7500,0),$E76+2)=Команды!$AJ$8,TRUE,FALSE),IF(INDEX(Команды!$A$2:$AN$7500,MATCH(AW$3,Команды!$A$2:$A$7500,0),$E76+2)=Команды!$AJ$9,TRUE,FALSE),IF(INDEX(Команды!$A$2:$AN$7500,MATCH(AW$3,Команды!$A$2:$A$7500,0),$E76+2)=Команды!$AJ$10,TRUE,FALSE),IF(INDEX(Команды!$A$2:$AN$7500,MATCH(AW$3,Команды!$A$2:$A$7500,0),$E76+2)=Команды!$AJ$11,TRUE,FALSE),IF(INDEX(Команды!$A$2:$AN$7500,MATCH(AW$3,Команды!$A$2:$A$7500,0),$E76+2)=Команды!$AJ$12,TRUE,FALSE),IF(INDEX(Команды!$A$2:$AN$7500,MATCH(AW$3,Команды!$A$2:$A$7500,0),$E76+2)=Команды!$AJ$13,TRUE,FALSE),IF(INDEX(Команды!$A$2:$AN$7500,MATCH(AW$3,Команды!$A$2:$A$7500,0),$E76+2)=Команды!$AJ$14,TRUE,FALSE),IF(INDEX(Команды!$A$2:$AN$7500,MATCH(AW$3,Команды!$A$2:$A$7500,0),$E76+2)=Команды!$AJ$15,TRUE,FALSE),IF(INDEX(Команды!$A$2:$AN$7500,MATCH(AW$3,Команды!$A$2:$A$7500,0),$E76+2)=Команды!$AJ$16,TRUE,FALSE),,IF(INDEX(Команды!$A$2:$AN$7500,MATCH(AW$3,Команды!$A$2:$A$7500,0),$E76+2)=Команды!$AJ$17,TRUE,FALSE),,IF(INDEX(Команды!$A$2:$AN$7500,MATCH(AW$3,Команды!$A$2:$A$7500,0),$E76+2)=Команды!$AJ$18,TRUE,FALSE),,IF(INDEX(Команды!$A$2:$AN$7500,MATCH(AW$3,Команды!$A$2:$A$7500,0),$E76+2)=Команды!$AJ$19,TRUE,FALSE)),INDEX(Команды!$AJ$2:$AK$19,MATCH(INDEX(Команды!$A$2:$AN$7500,MATCH(AW$3,Команды!$A$2:$A$7500,0),$E76+2),Команды!$AJ$2:$AJ$19,0),2),0)</f>
        <v>0.64583333333333337</v>
      </c>
      <c r="AX76" s="175">
        <f>IF(OR(IF(INDEX(Команды!$A$2:$AN$7500,MATCH(AW$3,Команды!$A$2:$A$7500,0),$E76+2)=Команды!$AJ$2,TRUE,FALSE),IF(INDEX(Команды!$A$2:$AN$7500,MATCH(AW$3,Команды!$A$2:$A$7500,0),$E76+2)=Команды!$AJ$3,TRUE,FALSE),IF(INDEX(Команды!$A$2:$AN$7500,MATCH(AW$3,Команды!$A$2:$A$7500,0),$E76+2)=Команды!$AJ$4,TRUE,FALSE),IF(INDEX(Команды!$A$2:$AN$7500,MATCH(AW$3,Команды!$A$2:$A$7500,0),$E76+2)=Команды!$AJ$5,TRUE,FALSE),IF(INDEX(Команды!$A$2:$AN$7500,MATCH(AW$3,Команды!$A$2:$A$7500,0),$E76+2)=Команды!$AJ$6,TRUE,FALSE),IF(INDEX(Команды!$A$2:$AN$7500,MATCH(AW$3,Команды!$A$2:$A$7500,0),$E76+2)=Команды!$AJ$7,TRUE,FALSE),IF(INDEX(Команды!$A$2:$AN$7500,MATCH(AW$3,Команды!$A$2:$A$7500,0),$E76+2)=Команды!$AJ$8,TRUE,FALSE),IF(INDEX(Команды!$A$2:$AN$7500,MATCH(AW$3,Команды!$A$2:$A$7500,0),$E76+2)=Команды!$AJ$9,TRUE,FALSE),IF(INDEX(Команды!$A$2:$AN$7500,MATCH(AW$3,Команды!$A$2:$A$7500,0),$E76+2)=Команды!$AJ$10,TRUE,FALSE),IF(INDEX(Команды!$A$2:$AN$7500,MATCH(AW$3,Команды!$A$2:$A$7500,0),$E76+2)=Команды!$AJ$11,TRUE,FALSE),IF(INDEX(Команды!$A$2:$AN$7500,MATCH(AW$3,Команды!$A$2:$A$7500,0),$E76+2)=Команды!$AJ$12,TRUE,FALSE),IF(INDEX(Команды!$A$2:$AN$7500,MATCH(AW$3,Команды!$A$2:$A$7500,0),$E76+2)=Команды!$AJ$13,TRUE,FALSE),IF(INDEX(Команды!$A$2:$AN$7500,MATCH(AW$3,Команды!$A$2:$A$7500,0),$E76+2)=Команды!$AJ$14,TRUE,FALSE),IF(INDEX(Команды!$A$2:$AN$7500,MATCH(AW$3,Команды!$A$2:$A$7500,0),$E76+2)=Команды!$AJ$15,TRUE,FALSE),IF(INDEX(Команды!$A$2:$AN$7500,MATCH(AW$3,Команды!$A$2:$A$7500,0),$E76+2)=Команды!$AJ$16,TRUE,FALSE),IF(INDEX(Команды!$A$2:$AN$7500,MATCH(AW$3,Команды!$A$2:$A$7500,0),$E76+2)=Команды!$AJ$17,TRUE,FALSE),IF(INDEX(Команды!$A$2:$AN$7500,MATCH(AW$3,Команды!$A$2:$A$7500,0),$E76+2)=Команды!$AJ$18,TRUE,FALSE),IF(INDEX(Команды!$A$2:$AN$7500,MATCH(AW$3,Команды!$A$2:$A$7500,0),$E76+2)=Команды!$AJ$19,TRUE,FALSE)),INDEX(Команды!$AJ$2:$AL$19,MATCH(INDEX(Команды!$A$2:$AN$7500,MATCH(AW$3,Команды!$A$2:$A$7500,0),$E76+2),Команды!$AJ$2:$AJ$19,0),3),0)</f>
        <v>1.0208333333333333</v>
      </c>
      <c r="AY76" s="342"/>
      <c r="AZ76" s="174" t="str">
        <f>IF(OR(IF(INDEX(Команды!$A$2:$AN$7500,MATCH(AZ$3,Команды!$A$2:$A$7500,0),$E76+2)=Команды!$AJ$2,TRUE,FALSE),IF(INDEX(Команды!$A$2:$AN$7500,MATCH(AZ$3,Команды!$A$2:$A$7500,0),$E76+2)=Команды!$AJ$3,TRUE,FALSE),IF(INDEX(Команды!$A$2:$AN$7500,MATCH(AZ$3,Команды!$A$2:$A$7500,0),$E76+2)=Команды!$AJ$4,TRUE,FALSE),IF(INDEX(Команды!$A$2:$AN$7500,MATCH(AZ$3,Команды!$A$2:$A$7500,0),$E76+2)=Команды!$AJ$5,TRUE,FALSE),IF(INDEX(Команды!$A$2:$AN$7500,MATCH(AZ$3,Команды!$A$2:$A$7500,0),$E76+2)=Команды!$AJ$6,TRUE,FALSE),IF(INDEX(Команды!$A$2:$AN$7500,MATCH(AZ$3,Команды!$A$2:$A$7500,0),$E76+2)=Команды!$AJ$7,TRUE,FALSE),IF(INDEX(Команды!$A$2:$AN$7500,MATCH(AZ$3,Команды!$A$2:$A$7500,0),$E76+2)=Команды!$AJ$8,TRUE,FALSE),IF(INDEX(Команды!$A$2:$AN$7500,MATCH(AZ$3,Команды!$A$2:$A$7500,0),$E76+2)=Команды!$AJ$9,TRUE,FALSE),IF(INDEX(Команды!$A$2:$AN$7500,MATCH(AZ$3,Команды!$A$2:$A$7500,0),$E76+2)=Команды!$AJ$10,TRUE,FALSE),IF(INDEX(Команды!$A$2:$AN$7500,MATCH(AZ$3,Команды!$A$2:$A$7500,0),$E76+2)=Команды!$AJ$11,TRUE,FALSE),IF(INDEX(Команды!$A$2:$AN$7500,MATCH(AZ$3,Команды!$A$2:$A$7500,0),$E76+2)=Команды!$AJ$12,TRUE,FALSE),IF(INDEX(Команды!$A$2:$AN$7500,MATCH(AZ$3,Команды!$A$2:$A$7500,0),$E76+2)=Команды!$AJ$13,TRUE,FALSE),IF(INDEX(Команды!$A$2:$AN$7500,MATCH(AZ$3,Команды!$A$2:$A$7500,0),$E76+2)=Команды!$AJ$14,TRUE,FALSE),IF(INDEX(Команды!$A$2:$AN$7500,MATCH(AZ$3,Команды!$A$2:$A$7500,0),$E76+2)=Команды!$AJ$15,TRUE,FALSE),IF(INDEX(Команды!$A$2:$AN$7500,MATCH(AZ$3,Команды!$A$2:$A$7500,0),$E76+2)=Команды!$AJ$16,TRUE,FALSE),,IF(INDEX(Команды!$A$2:$AN$7500,MATCH(AZ$3,Команды!$A$2:$A$7500,0),$E76+2)=Команды!$AJ$17,TRUE,FALSE),,IF(INDEX(Команды!$A$2:$AN$7500,MATCH(AZ$3,Команды!$A$2:$A$7500,0),$E76+2)=Команды!$AJ$18,TRUE,FALSE),,IF(INDEX(Команды!$A$2:$AN$7500,MATCH(AZ$3,Команды!$A$2:$A$7500,0),$E76+2)=Команды!$AJ$19,TRUE,FALSE)),INDEX(Команды!$AJ$2:$AK$19,MATCH(INDEX(Команды!$A$2:$AN$7500,MATCH(AZ$3,Команды!$A$2:$A$7500,0),$E76+2),Команды!$AJ$2:$AJ$19,0),2),0)</f>
        <v>В</v>
      </c>
      <c r="BA76" s="175" t="str">
        <f>IF(OR(IF(INDEX(Команды!$A$2:$AN$7500,MATCH(AZ$3,Команды!$A$2:$A$7500,0),$E76+2)=Команды!$AJ$2,TRUE,FALSE),IF(INDEX(Команды!$A$2:$AN$7500,MATCH(AZ$3,Команды!$A$2:$A$7500,0),$E76+2)=Команды!$AJ$3,TRUE,FALSE),IF(INDEX(Команды!$A$2:$AN$7500,MATCH(AZ$3,Команды!$A$2:$A$7500,0),$E76+2)=Команды!$AJ$4,TRUE,FALSE),IF(INDEX(Команды!$A$2:$AN$7500,MATCH(AZ$3,Команды!$A$2:$A$7500,0),$E76+2)=Команды!$AJ$5,TRUE,FALSE),IF(INDEX(Команды!$A$2:$AN$7500,MATCH(AZ$3,Команды!$A$2:$A$7500,0),$E76+2)=Команды!$AJ$6,TRUE,FALSE),IF(INDEX(Команды!$A$2:$AN$7500,MATCH(AZ$3,Команды!$A$2:$A$7500,0),$E76+2)=Команды!$AJ$7,TRUE,FALSE),IF(INDEX(Команды!$A$2:$AN$7500,MATCH(AZ$3,Команды!$A$2:$A$7500,0),$E76+2)=Команды!$AJ$8,TRUE,FALSE),IF(INDEX(Команды!$A$2:$AN$7500,MATCH(AZ$3,Команды!$A$2:$A$7500,0),$E76+2)=Команды!$AJ$9,TRUE,FALSE),IF(INDEX(Команды!$A$2:$AN$7500,MATCH(AZ$3,Команды!$A$2:$A$7500,0),$E76+2)=Команды!$AJ$10,TRUE,FALSE),IF(INDEX(Команды!$A$2:$AN$7500,MATCH(AZ$3,Команды!$A$2:$A$7500,0),$E76+2)=Команды!$AJ$11,TRUE,FALSE),IF(INDEX(Команды!$A$2:$AN$7500,MATCH(AZ$3,Команды!$A$2:$A$7500,0),$E76+2)=Команды!$AJ$12,TRUE,FALSE),IF(INDEX(Команды!$A$2:$AN$7500,MATCH(AZ$3,Команды!$A$2:$A$7500,0),$E76+2)=Команды!$AJ$13,TRUE,FALSE),IF(INDEX(Команды!$A$2:$AN$7500,MATCH(AZ$3,Команды!$A$2:$A$7500,0),$E76+2)=Команды!$AJ$14,TRUE,FALSE),IF(INDEX(Команды!$A$2:$AN$7500,MATCH(AZ$3,Команды!$A$2:$A$7500,0),$E76+2)=Команды!$AJ$15,TRUE,FALSE),IF(INDEX(Команды!$A$2:$AN$7500,MATCH(AZ$3,Команды!$A$2:$A$7500,0),$E76+2)=Команды!$AJ$16,TRUE,FALSE),IF(INDEX(Команды!$A$2:$AN$7500,MATCH(AZ$3,Команды!$A$2:$A$7500,0),$E76+2)=Команды!$AJ$17,TRUE,FALSE),IF(INDEX(Команды!$A$2:$AN$7500,MATCH(AZ$3,Команды!$A$2:$A$7500,0),$E76+2)=Команды!$AJ$18,TRUE,FALSE),IF(INDEX(Команды!$A$2:$AN$7500,MATCH(AZ$3,Команды!$A$2:$A$7500,0),$E76+2)=Команды!$AJ$19,TRUE,FALSE)),INDEX(Команды!$AJ$2:$AL$19,MATCH(INDEX(Команды!$A$2:$AN$7500,MATCH(AZ$3,Команды!$A$2:$A$7500,0),$E76+2),Команды!$AJ$2:$AJ$19,0),3),0)</f>
        <v>В</v>
      </c>
      <c r="BB76" s="342"/>
      <c r="BC76" s="174" t="str">
        <f>IF(OR(IF(INDEX(Команды!$A$2:$AN$7500,MATCH(BC$3,Команды!$A$2:$A$7500,0),$E76+2)=Команды!$AJ$2,TRUE,FALSE),IF(INDEX(Команды!$A$2:$AN$7500,MATCH(BC$3,Команды!$A$2:$A$7500,0),$E76+2)=Команды!$AJ$3,TRUE,FALSE),IF(INDEX(Команды!$A$2:$AN$7500,MATCH(BC$3,Команды!$A$2:$A$7500,0),$E76+2)=Команды!$AJ$4,TRUE,FALSE),IF(INDEX(Команды!$A$2:$AN$7500,MATCH(BC$3,Команды!$A$2:$A$7500,0),$E76+2)=Команды!$AJ$5,TRUE,FALSE),IF(INDEX(Команды!$A$2:$AN$7500,MATCH(BC$3,Команды!$A$2:$A$7500,0),$E76+2)=Команды!$AJ$6,TRUE,FALSE),IF(INDEX(Команды!$A$2:$AN$7500,MATCH(BC$3,Команды!$A$2:$A$7500,0),$E76+2)=Команды!$AJ$7,TRUE,FALSE),IF(INDEX(Команды!$A$2:$AN$7500,MATCH(BC$3,Команды!$A$2:$A$7500,0),$E76+2)=Команды!$AJ$8,TRUE,FALSE),IF(INDEX(Команды!$A$2:$AN$7500,MATCH(BC$3,Команды!$A$2:$A$7500,0),$E76+2)=Команды!$AJ$9,TRUE,FALSE),IF(INDEX(Команды!$A$2:$AN$7500,MATCH(BC$3,Команды!$A$2:$A$7500,0),$E76+2)=Команды!$AJ$10,TRUE,FALSE),IF(INDEX(Команды!$A$2:$AN$7500,MATCH(BC$3,Команды!$A$2:$A$7500,0),$E76+2)=Команды!$AJ$11,TRUE,FALSE),IF(INDEX(Команды!$A$2:$AN$7500,MATCH(BC$3,Команды!$A$2:$A$7500,0),$E76+2)=Команды!$AJ$12,TRUE,FALSE),IF(INDEX(Команды!$A$2:$AN$7500,MATCH(BC$3,Команды!$A$2:$A$7500,0),$E76+2)=Команды!$AJ$13,TRUE,FALSE),IF(INDEX(Команды!$A$2:$AN$7500,MATCH(BC$3,Команды!$A$2:$A$7500,0),$E76+2)=Команды!$AJ$14,TRUE,FALSE),IF(INDEX(Команды!$A$2:$AN$7500,MATCH(BC$3,Команды!$A$2:$A$7500,0),$E76+2)=Команды!$AJ$15,TRUE,FALSE),IF(INDEX(Команды!$A$2:$AN$7500,MATCH(BC$3,Команды!$A$2:$A$7500,0),$E76+2)=Команды!$AJ$16,TRUE,FALSE),,IF(INDEX(Команды!$A$2:$AN$7500,MATCH(BC$3,Команды!$A$2:$A$7500,0),$E76+2)=Команды!$AJ$17,TRUE,FALSE),,IF(INDEX(Команды!$A$2:$AN$7500,MATCH(BC$3,Команды!$A$2:$A$7500,0),$E76+2)=Команды!$AJ$18,TRUE,FALSE),,IF(INDEX(Команды!$A$2:$AN$7500,MATCH(BC$3,Команды!$A$2:$A$7500,0),$E76+2)=Команды!$AJ$19,TRUE,FALSE)),INDEX(Команды!$AJ$2:$AK$19,MATCH(INDEX(Команды!$A$2:$AN$7500,MATCH(BC$3,Команды!$A$2:$A$7500,0),$E76+2),Команды!$AJ$2:$AJ$19,0),2),0)</f>
        <v>В</v>
      </c>
      <c r="BD76" s="175" t="str">
        <f>IF(OR(IF(INDEX(Команды!$A$2:$AN$7500,MATCH(BC$3,Команды!$A$2:$A$7500,0),$E76+2)=Команды!$AJ$2,TRUE,FALSE),IF(INDEX(Команды!$A$2:$AN$7500,MATCH(BC$3,Команды!$A$2:$A$7500,0),$E76+2)=Команды!$AJ$3,TRUE,FALSE),IF(INDEX(Команды!$A$2:$AN$7500,MATCH(BC$3,Команды!$A$2:$A$7500,0),$E76+2)=Команды!$AJ$4,TRUE,FALSE),IF(INDEX(Команды!$A$2:$AN$7500,MATCH(BC$3,Команды!$A$2:$A$7500,0),$E76+2)=Команды!$AJ$5,TRUE,FALSE),IF(INDEX(Команды!$A$2:$AN$7500,MATCH(BC$3,Команды!$A$2:$A$7500,0),$E76+2)=Команды!$AJ$6,TRUE,FALSE),IF(INDEX(Команды!$A$2:$AN$7500,MATCH(BC$3,Команды!$A$2:$A$7500,0),$E76+2)=Команды!$AJ$7,TRUE,FALSE),IF(INDEX(Команды!$A$2:$AN$7500,MATCH(BC$3,Команды!$A$2:$A$7500,0),$E76+2)=Команды!$AJ$8,TRUE,FALSE),IF(INDEX(Команды!$A$2:$AN$7500,MATCH(BC$3,Команды!$A$2:$A$7500,0),$E76+2)=Команды!$AJ$9,TRUE,FALSE),IF(INDEX(Команды!$A$2:$AN$7500,MATCH(BC$3,Команды!$A$2:$A$7500,0),$E76+2)=Команды!$AJ$10,TRUE,FALSE),IF(INDEX(Команды!$A$2:$AN$7500,MATCH(BC$3,Команды!$A$2:$A$7500,0),$E76+2)=Команды!$AJ$11,TRUE,FALSE),IF(INDEX(Команды!$A$2:$AN$7500,MATCH(BC$3,Команды!$A$2:$A$7500,0),$E76+2)=Команды!$AJ$12,TRUE,FALSE),IF(INDEX(Команды!$A$2:$AN$7500,MATCH(BC$3,Команды!$A$2:$A$7500,0),$E76+2)=Команды!$AJ$13,TRUE,FALSE),IF(INDEX(Команды!$A$2:$AN$7500,MATCH(BC$3,Команды!$A$2:$A$7500,0),$E76+2)=Команды!$AJ$14,TRUE,FALSE),IF(INDEX(Команды!$A$2:$AN$7500,MATCH(BC$3,Команды!$A$2:$A$7500,0),$E76+2)=Команды!$AJ$15,TRUE,FALSE),IF(INDEX(Команды!$A$2:$AN$7500,MATCH(BC$3,Команды!$A$2:$A$7500,0),$E76+2)=Команды!$AJ$16,TRUE,FALSE),IF(INDEX(Команды!$A$2:$AN$7500,MATCH(BC$3,Команды!$A$2:$A$7500,0),$E76+2)=Команды!$AJ$17,TRUE,FALSE),IF(INDEX(Команды!$A$2:$AN$7500,MATCH(BC$3,Команды!$A$2:$A$7500,0),$E76+2)=Команды!$AJ$18,TRUE,FALSE),IF(INDEX(Команды!$A$2:$AN$7500,MATCH(BC$3,Команды!$A$2:$A$7500,0),$E76+2)=Команды!$AJ$19,TRUE,FALSE)),INDEX(Команды!$AJ$2:$AL$19,MATCH(INDEX(Команды!$A$2:$AN$7500,MATCH(BC$3,Команды!$A$2:$A$7500,0),$E76+2),Команды!$AJ$2:$AJ$19,0),3),0)</f>
        <v>В</v>
      </c>
      <c r="BE76" s="342"/>
      <c r="BF76" s="174">
        <f>IF(OR(IF(INDEX(Команды!$A$2:$AN$7500,MATCH(BF$3,Команды!$A$2:$A$7500,0),$E76+2)=Команды!$AJ$2,TRUE,FALSE),IF(INDEX(Команды!$A$2:$AN$7500,MATCH(BF$3,Команды!$A$2:$A$7500,0),$E76+2)=Команды!$AJ$3,TRUE,FALSE),IF(INDEX(Команды!$A$2:$AN$7500,MATCH(BF$3,Команды!$A$2:$A$7500,0),$E76+2)=Команды!$AJ$4,TRUE,FALSE),IF(INDEX(Команды!$A$2:$AN$7500,MATCH(BF$3,Команды!$A$2:$A$7500,0),$E76+2)=Команды!$AJ$5,TRUE,FALSE),IF(INDEX(Команды!$A$2:$AN$7500,MATCH(BF$3,Команды!$A$2:$A$7500,0),$E76+2)=Команды!$AJ$6,TRUE,FALSE),IF(INDEX(Команды!$A$2:$AN$7500,MATCH(BF$3,Команды!$A$2:$A$7500,0),$E76+2)=Команды!$AJ$7,TRUE,FALSE),IF(INDEX(Команды!$A$2:$AN$7500,MATCH(BF$3,Команды!$A$2:$A$7500,0),$E76+2)=Команды!$AJ$8,TRUE,FALSE),IF(INDEX(Команды!$A$2:$AN$7500,MATCH(BF$3,Команды!$A$2:$A$7500,0),$E76+2)=Команды!$AJ$9,TRUE,FALSE),IF(INDEX(Команды!$A$2:$AN$7500,MATCH(BF$3,Команды!$A$2:$A$7500,0),$E76+2)=Команды!$AJ$10,TRUE,FALSE),IF(INDEX(Команды!$A$2:$AN$7500,MATCH(BF$3,Команды!$A$2:$A$7500,0),$E76+2)=Команды!$AJ$11,TRUE,FALSE),IF(INDEX(Команды!$A$2:$AN$7500,MATCH(BF$3,Команды!$A$2:$A$7500,0),$E76+2)=Команды!$AJ$12,TRUE,FALSE),IF(INDEX(Команды!$A$2:$AN$7500,MATCH(BF$3,Команды!$A$2:$A$7500,0),$E76+2)=Команды!$AJ$13,TRUE,FALSE),IF(INDEX(Команды!$A$2:$AN$7500,MATCH(BF$3,Команды!$A$2:$A$7500,0),$E76+2)=Команды!$AJ$14,TRUE,FALSE),IF(INDEX(Команды!$A$2:$AN$7500,MATCH(BF$3,Команды!$A$2:$A$7500,0),$E76+2)=Команды!$AJ$15,TRUE,FALSE),IF(INDEX(Команды!$A$2:$AN$7500,MATCH(BF$3,Команды!$A$2:$A$7500,0),$E76+2)=Команды!$AJ$16,TRUE,FALSE),,IF(INDEX(Команды!$A$2:$AN$7500,MATCH(BF$3,Команды!$A$2:$A$7500,0),$E76+2)=Команды!$AJ$17,TRUE,FALSE),,IF(INDEX(Команды!$A$2:$AN$7500,MATCH(BF$3,Команды!$A$2:$A$7500,0),$E76+2)=Команды!$AJ$18,TRUE,FALSE),,IF(INDEX(Команды!$A$2:$AN$7500,MATCH(BF$3,Команды!$A$2:$A$7500,0),$E76+2)=Команды!$AJ$19,TRUE,FALSE)),INDEX(Команды!$AJ$2:$AK$19,MATCH(INDEX(Команды!$A$2:$AN$7500,MATCH(BF$3,Команды!$A$2:$A$7500,0),$E76+2),Команды!$AJ$2:$AJ$19,0),2),0)</f>
        <v>0.3125</v>
      </c>
      <c r="BG76" s="175">
        <f>IF(OR(IF(INDEX(Команды!$A$2:$AN$7500,MATCH(BF$3,Команды!$A$2:$A$7500,0),$E76+2)=Команды!$AJ$2,TRUE,FALSE),IF(INDEX(Команды!$A$2:$AN$7500,MATCH(BF$3,Команды!$A$2:$A$7500,0),$E76+2)=Команды!$AJ$3,TRUE,FALSE),IF(INDEX(Команды!$A$2:$AN$7500,MATCH(BF$3,Команды!$A$2:$A$7500,0),$E76+2)=Команды!$AJ$4,TRUE,FALSE),IF(INDEX(Команды!$A$2:$AN$7500,MATCH(BF$3,Команды!$A$2:$A$7500,0),$E76+2)=Команды!$AJ$5,TRUE,FALSE),IF(INDEX(Команды!$A$2:$AN$7500,MATCH(BF$3,Команды!$A$2:$A$7500,0),$E76+2)=Команды!$AJ$6,TRUE,FALSE),IF(INDEX(Команды!$A$2:$AN$7500,MATCH(BF$3,Команды!$A$2:$A$7500,0),$E76+2)=Команды!$AJ$7,TRUE,FALSE),IF(INDEX(Команды!$A$2:$AN$7500,MATCH(BF$3,Команды!$A$2:$A$7500,0),$E76+2)=Команды!$AJ$8,TRUE,FALSE),IF(INDEX(Команды!$A$2:$AN$7500,MATCH(BF$3,Команды!$A$2:$A$7500,0),$E76+2)=Команды!$AJ$9,TRUE,FALSE),IF(INDEX(Команды!$A$2:$AN$7500,MATCH(BF$3,Команды!$A$2:$A$7500,0),$E76+2)=Команды!$AJ$10,TRUE,FALSE),IF(INDEX(Команды!$A$2:$AN$7500,MATCH(BF$3,Команды!$A$2:$A$7500,0),$E76+2)=Команды!$AJ$11,TRUE,FALSE),IF(INDEX(Команды!$A$2:$AN$7500,MATCH(BF$3,Команды!$A$2:$A$7500,0),$E76+2)=Команды!$AJ$12,TRUE,FALSE),IF(INDEX(Команды!$A$2:$AN$7500,MATCH(BF$3,Команды!$A$2:$A$7500,0),$E76+2)=Команды!$AJ$13,TRUE,FALSE),IF(INDEX(Команды!$A$2:$AN$7500,MATCH(BF$3,Команды!$A$2:$A$7500,0),$E76+2)=Команды!$AJ$14,TRUE,FALSE),IF(INDEX(Команды!$A$2:$AN$7500,MATCH(BF$3,Команды!$A$2:$A$7500,0),$E76+2)=Команды!$AJ$15,TRUE,FALSE),IF(INDEX(Команды!$A$2:$AN$7500,MATCH(BF$3,Команды!$A$2:$A$7500,0),$E76+2)=Команды!$AJ$16,TRUE,FALSE),IF(INDEX(Команды!$A$2:$AN$7500,MATCH(BF$3,Команды!$A$2:$A$7500,0),$E76+2)=Команды!$AJ$17,TRUE,FALSE),IF(INDEX(Команды!$A$2:$AN$7500,MATCH(BF$3,Команды!$A$2:$A$7500,0),$E76+2)=Команды!$AJ$18,TRUE,FALSE),IF(INDEX(Команды!$A$2:$AN$7500,MATCH(BF$3,Команды!$A$2:$A$7500,0),$E76+2)=Команды!$AJ$19,TRUE,FALSE)),INDEX(Команды!$AJ$2:$AL$19,MATCH(INDEX(Команды!$A$2:$AN$7500,MATCH(BF$3,Команды!$A$2:$A$7500,0),$E76+2),Команды!$AJ$2:$AJ$19,0),3),0)</f>
        <v>0.6875</v>
      </c>
      <c r="BH76" s="342"/>
      <c r="BI76" s="174">
        <f>IF(OR(IF(INDEX(Команды!$A$2:$AN$7500,MATCH(BI$3,Команды!$A$2:$A$7500,0),$E76+2)=Команды!$AJ$2,TRUE,FALSE),IF(INDEX(Команды!$A$2:$AN$7500,MATCH(BI$3,Команды!$A$2:$A$7500,0),$E76+2)=Команды!$AJ$3,TRUE,FALSE),IF(INDEX(Команды!$A$2:$AN$7500,MATCH(BI$3,Команды!$A$2:$A$7500,0),$E76+2)=Команды!$AJ$4,TRUE,FALSE),IF(INDEX(Команды!$A$2:$AN$7500,MATCH(BI$3,Команды!$A$2:$A$7500,0),$E76+2)=Команды!$AJ$5,TRUE,FALSE),IF(INDEX(Команды!$A$2:$AN$7500,MATCH(BI$3,Команды!$A$2:$A$7500,0),$E76+2)=Команды!$AJ$6,TRUE,FALSE),IF(INDEX(Команды!$A$2:$AN$7500,MATCH(BI$3,Команды!$A$2:$A$7500,0),$E76+2)=Команды!$AJ$7,TRUE,FALSE),IF(INDEX(Команды!$A$2:$AN$7500,MATCH(BI$3,Команды!$A$2:$A$7500,0),$E76+2)=Команды!$AJ$8,TRUE,FALSE),IF(INDEX(Команды!$A$2:$AN$7500,MATCH(BI$3,Команды!$A$2:$A$7500,0),$E76+2)=Команды!$AJ$9,TRUE,FALSE),IF(INDEX(Команды!$A$2:$AN$7500,MATCH(BI$3,Команды!$A$2:$A$7500,0),$E76+2)=Команды!$AJ$10,TRUE,FALSE),IF(INDEX(Команды!$A$2:$AN$7500,MATCH(BI$3,Команды!$A$2:$A$7500,0),$E76+2)=Команды!$AJ$11,TRUE,FALSE),IF(INDEX(Команды!$A$2:$AN$7500,MATCH(BI$3,Команды!$A$2:$A$7500,0),$E76+2)=Команды!$AJ$12,TRUE,FALSE),IF(INDEX(Команды!$A$2:$AN$7500,MATCH(BI$3,Команды!$A$2:$A$7500,0),$E76+2)=Команды!$AJ$13,TRUE,FALSE),IF(INDEX(Команды!$A$2:$AN$7500,MATCH(BI$3,Команды!$A$2:$A$7500,0),$E76+2)=Команды!$AJ$14,TRUE,FALSE),IF(INDEX(Команды!$A$2:$AN$7500,MATCH(BI$3,Команды!$A$2:$A$7500,0),$E76+2)=Команды!$AJ$15,TRUE,FALSE),IF(INDEX(Команды!$A$2:$AN$7500,MATCH(BI$3,Команды!$A$2:$A$7500,0),$E76+2)=Команды!$AJ$16,TRUE,FALSE),,IF(INDEX(Команды!$A$2:$AN$7500,MATCH(BI$3,Команды!$A$2:$A$7500,0),$E76+2)=Команды!$AJ$17,TRUE,FALSE),,IF(INDEX(Команды!$A$2:$AN$7500,MATCH(BI$3,Команды!$A$2:$A$7500,0),$E76+2)=Команды!$AJ$18,TRUE,FALSE),,IF(INDEX(Команды!$A$2:$AN$7500,MATCH(BI$3,Команды!$A$2:$A$7500,0),$E76+2)=Команды!$AJ$19,TRUE,FALSE)),INDEX(Команды!$AJ$2:$AK$19,MATCH(INDEX(Команды!$A$2:$AN$7500,MATCH(BI$3,Команды!$A$2:$A$7500,0),$E76+2),Команды!$AJ$2:$AJ$19,0),2),0)</f>
        <v>0.3125</v>
      </c>
      <c r="BJ76" s="175">
        <f>IF(OR(IF(INDEX(Команды!$A$2:$AN$7500,MATCH(BI$3,Команды!$A$2:$A$7500,0),$E76+2)=Команды!$AJ$2,TRUE,FALSE),IF(INDEX(Команды!$A$2:$AN$7500,MATCH(BI$3,Команды!$A$2:$A$7500,0),$E76+2)=Команды!$AJ$3,TRUE,FALSE),IF(INDEX(Команды!$A$2:$AN$7500,MATCH(BI$3,Команды!$A$2:$A$7500,0),$E76+2)=Команды!$AJ$4,TRUE,FALSE),IF(INDEX(Команды!$A$2:$AN$7500,MATCH(BI$3,Команды!$A$2:$A$7500,0),$E76+2)=Команды!$AJ$5,TRUE,FALSE),IF(INDEX(Команды!$A$2:$AN$7500,MATCH(BI$3,Команды!$A$2:$A$7500,0),$E76+2)=Команды!$AJ$6,TRUE,FALSE),IF(INDEX(Команды!$A$2:$AN$7500,MATCH(BI$3,Команды!$A$2:$A$7500,0),$E76+2)=Команды!$AJ$7,TRUE,FALSE),IF(INDEX(Команды!$A$2:$AN$7500,MATCH(BI$3,Команды!$A$2:$A$7500,0),$E76+2)=Команды!$AJ$8,TRUE,FALSE),IF(INDEX(Команды!$A$2:$AN$7500,MATCH(BI$3,Команды!$A$2:$A$7500,0),$E76+2)=Команды!$AJ$9,TRUE,FALSE),IF(INDEX(Команды!$A$2:$AN$7500,MATCH(BI$3,Команды!$A$2:$A$7500,0),$E76+2)=Команды!$AJ$10,TRUE,FALSE),IF(INDEX(Команды!$A$2:$AN$7500,MATCH(BI$3,Команды!$A$2:$A$7500,0),$E76+2)=Команды!$AJ$11,TRUE,FALSE),IF(INDEX(Команды!$A$2:$AN$7500,MATCH(BI$3,Команды!$A$2:$A$7500,0),$E76+2)=Команды!$AJ$12,TRUE,FALSE),IF(INDEX(Команды!$A$2:$AN$7500,MATCH(BI$3,Команды!$A$2:$A$7500,0),$E76+2)=Команды!$AJ$13,TRUE,FALSE),IF(INDEX(Команды!$A$2:$AN$7500,MATCH(BI$3,Команды!$A$2:$A$7500,0),$E76+2)=Команды!$AJ$14,TRUE,FALSE),IF(INDEX(Команды!$A$2:$AN$7500,MATCH(BI$3,Команды!$A$2:$A$7500,0),$E76+2)=Команды!$AJ$15,TRUE,FALSE),IF(INDEX(Команды!$A$2:$AN$7500,MATCH(BI$3,Команды!$A$2:$A$7500,0),$E76+2)=Команды!$AJ$16,TRUE,FALSE),IF(INDEX(Команды!$A$2:$AN$7500,MATCH(BI$3,Команды!$A$2:$A$7500,0),$E76+2)=Команды!$AJ$17,TRUE,FALSE),IF(INDEX(Команды!$A$2:$AN$7500,MATCH(BI$3,Команды!$A$2:$A$7500,0),$E76+2)=Команды!$AJ$18,TRUE,FALSE),IF(INDEX(Команды!$A$2:$AN$7500,MATCH(BI$3,Команды!$A$2:$A$7500,0),$E76+2)=Команды!$AJ$19,TRUE,FALSE)),INDEX(Команды!$AJ$2:$AL$19,MATCH(INDEX(Команды!$A$2:$AN$7500,MATCH(BI$3,Команды!$A$2:$A$7500,0),$E76+2),Команды!$AJ$2:$AJ$19,0),3),0)</f>
        <v>0.6875</v>
      </c>
      <c r="BK76" s="342"/>
      <c r="BL76" s="174">
        <f>IF(OR(IF(INDEX(Команды!$A$2:$AN$7500,MATCH(BL$3,Команды!$A$2:$A$7500,0),$E76+2)=Команды!$AJ$2,TRUE,FALSE),IF(INDEX(Команды!$A$2:$AN$7500,MATCH(BL$3,Команды!$A$2:$A$7500,0),$E76+2)=Команды!$AJ$3,TRUE,FALSE),IF(INDEX(Команды!$A$2:$AN$7500,MATCH(BL$3,Команды!$A$2:$A$7500,0),$E76+2)=Команды!$AJ$4,TRUE,FALSE),IF(INDEX(Команды!$A$2:$AN$7500,MATCH(BL$3,Команды!$A$2:$A$7500,0),$E76+2)=Команды!$AJ$5,TRUE,FALSE),IF(INDEX(Команды!$A$2:$AN$7500,MATCH(BL$3,Команды!$A$2:$A$7500,0),$E76+2)=Команды!$AJ$6,TRUE,FALSE),IF(INDEX(Команды!$A$2:$AN$7500,MATCH(BL$3,Команды!$A$2:$A$7500,0),$E76+2)=Команды!$AJ$7,TRUE,FALSE),IF(INDEX(Команды!$A$2:$AN$7500,MATCH(BL$3,Команды!$A$2:$A$7500,0),$E76+2)=Команды!$AJ$8,TRUE,FALSE),IF(INDEX(Команды!$A$2:$AN$7500,MATCH(BL$3,Команды!$A$2:$A$7500,0),$E76+2)=Команды!$AJ$9,TRUE,FALSE),IF(INDEX(Команды!$A$2:$AN$7500,MATCH(BL$3,Команды!$A$2:$A$7500,0),$E76+2)=Команды!$AJ$10,TRUE,FALSE),IF(INDEX(Команды!$A$2:$AN$7500,MATCH(BL$3,Команды!$A$2:$A$7500,0),$E76+2)=Команды!$AJ$11,TRUE,FALSE),IF(INDEX(Команды!$A$2:$AN$7500,MATCH(BL$3,Команды!$A$2:$A$7500,0),$E76+2)=Команды!$AJ$12,TRUE,FALSE),IF(INDEX(Команды!$A$2:$AN$7500,MATCH(BL$3,Команды!$A$2:$A$7500,0),$E76+2)=Команды!$AJ$13,TRUE,FALSE),IF(INDEX(Команды!$A$2:$AN$7500,MATCH(BL$3,Команды!$A$2:$A$7500,0),$E76+2)=Команды!$AJ$14,TRUE,FALSE),IF(INDEX(Команды!$A$2:$AN$7500,MATCH(BL$3,Команды!$A$2:$A$7500,0),$E76+2)=Команды!$AJ$15,TRUE,FALSE),IF(INDEX(Команды!$A$2:$AN$7500,MATCH(BL$3,Команды!$A$2:$A$7500,0),$E76+2)=Команды!$AJ$16,TRUE,FALSE),,IF(INDEX(Команды!$A$2:$AN$7500,MATCH(BL$3,Команды!$A$2:$A$7500,0),$E76+2)=Команды!$AJ$17,TRUE,FALSE),,IF(INDEX(Команды!$A$2:$AN$7500,MATCH(BL$3,Команды!$A$2:$A$7500,0),$E76+2)=Команды!$AJ$18,TRUE,FALSE),,IF(INDEX(Команды!$A$2:$AN$7500,MATCH(BL$3,Команды!$A$2:$A$7500,0),$E76+2)=Команды!$AJ$19,TRUE,FALSE)),INDEX(Команды!$AJ$2:$AK$19,MATCH(INDEX(Команды!$A$2:$AN$7500,MATCH(BL$3,Команды!$A$2:$A$7500,0),$E76+2),Команды!$AJ$2:$AJ$19,0),2),0)</f>
        <v>0.41666666666666669</v>
      </c>
      <c r="BM76" s="175">
        <f>IF(OR(IF(INDEX(Команды!$A$2:$AN$7500,MATCH(BL$3,Команды!$A$2:$A$7500,0),$E76+2)=Команды!$AJ$2,TRUE,FALSE),IF(INDEX(Команды!$A$2:$AN$7500,MATCH(BL$3,Команды!$A$2:$A$7500,0),$E76+2)=Команды!$AJ$3,TRUE,FALSE),IF(INDEX(Команды!$A$2:$AN$7500,MATCH(BL$3,Команды!$A$2:$A$7500,0),$E76+2)=Команды!$AJ$4,TRUE,FALSE),IF(INDEX(Команды!$A$2:$AN$7500,MATCH(BL$3,Команды!$A$2:$A$7500,0),$E76+2)=Команды!$AJ$5,TRUE,FALSE),IF(INDEX(Команды!$A$2:$AN$7500,MATCH(BL$3,Команды!$A$2:$A$7500,0),$E76+2)=Команды!$AJ$6,TRUE,FALSE),IF(INDEX(Команды!$A$2:$AN$7500,MATCH(BL$3,Команды!$A$2:$A$7500,0),$E76+2)=Команды!$AJ$7,TRUE,FALSE),IF(INDEX(Команды!$A$2:$AN$7500,MATCH(BL$3,Команды!$A$2:$A$7500,0),$E76+2)=Команды!$AJ$8,TRUE,FALSE),IF(INDEX(Команды!$A$2:$AN$7500,MATCH(BL$3,Команды!$A$2:$A$7500,0),$E76+2)=Команды!$AJ$9,TRUE,FALSE),IF(INDEX(Команды!$A$2:$AN$7500,MATCH(BL$3,Команды!$A$2:$A$7500,0),$E76+2)=Команды!$AJ$10,TRUE,FALSE),IF(INDEX(Команды!$A$2:$AN$7500,MATCH(BL$3,Команды!$A$2:$A$7500,0),$E76+2)=Команды!$AJ$11,TRUE,FALSE),IF(INDEX(Команды!$A$2:$AN$7500,MATCH(BL$3,Команды!$A$2:$A$7500,0),$E76+2)=Команды!$AJ$12,TRUE,FALSE),IF(INDEX(Команды!$A$2:$AN$7500,MATCH(BL$3,Команды!$A$2:$A$7500,0),$E76+2)=Команды!$AJ$13,TRUE,FALSE),IF(INDEX(Команды!$A$2:$AN$7500,MATCH(BL$3,Команды!$A$2:$A$7500,0),$E76+2)=Команды!$AJ$14,TRUE,FALSE),IF(INDEX(Команды!$A$2:$AN$7500,MATCH(BL$3,Команды!$A$2:$A$7500,0),$E76+2)=Команды!$AJ$15,TRUE,FALSE),IF(INDEX(Команды!$A$2:$AN$7500,MATCH(BL$3,Команды!$A$2:$A$7500,0),$E76+2)=Команды!$AJ$16,TRUE,FALSE),IF(INDEX(Команды!$A$2:$AN$7500,MATCH(BL$3,Команды!$A$2:$A$7500,0),$E76+2)=Команды!$AJ$17,TRUE,FALSE),IF(INDEX(Команды!$A$2:$AN$7500,MATCH(BL$3,Команды!$A$2:$A$7500,0),$E76+2)=Команды!$AJ$18,TRUE,FALSE),IF(INDEX(Команды!$A$2:$AN$7500,MATCH(BL$3,Команды!$A$2:$A$7500,0),$E76+2)=Команды!$AJ$19,TRUE,FALSE)),INDEX(Команды!$AJ$2:$AL$19,MATCH(INDEX(Команды!$A$2:$AN$7500,MATCH(BL$3,Команды!$A$2:$A$7500,0),$E76+2),Команды!$AJ$2:$AJ$19,0),3),0)</f>
        <v>0.79166666666666663</v>
      </c>
      <c r="BN76" s="342"/>
      <c r="BO76" s="174">
        <f>IF(OR(IF(INDEX(Команды!$A$2:$AN$7500,MATCH(BO$3,Команды!$A$2:$A$7500,0),$E76+2)=Команды!$AJ$2,TRUE,FALSE),IF(INDEX(Команды!$A$2:$AN$7500,MATCH(BO$3,Команды!$A$2:$A$7500,0),$E76+2)=Команды!$AJ$3,TRUE,FALSE),IF(INDEX(Команды!$A$2:$AN$7500,MATCH(BO$3,Команды!$A$2:$A$7500,0),$E76+2)=Команды!$AJ$4,TRUE,FALSE),IF(INDEX(Команды!$A$2:$AN$7500,MATCH(BO$3,Команды!$A$2:$A$7500,0),$E76+2)=Команды!$AJ$5,TRUE,FALSE),IF(INDEX(Команды!$A$2:$AN$7500,MATCH(BO$3,Команды!$A$2:$A$7500,0),$E76+2)=Команды!$AJ$6,TRUE,FALSE),IF(INDEX(Команды!$A$2:$AN$7500,MATCH(BO$3,Команды!$A$2:$A$7500,0),$E76+2)=Команды!$AJ$7,TRUE,FALSE),IF(INDEX(Команды!$A$2:$AN$7500,MATCH(BO$3,Команды!$A$2:$A$7500,0),$E76+2)=Команды!$AJ$8,TRUE,FALSE),IF(INDEX(Команды!$A$2:$AN$7500,MATCH(BO$3,Команды!$A$2:$A$7500,0),$E76+2)=Команды!$AJ$9,TRUE,FALSE),IF(INDEX(Команды!$A$2:$AN$7500,MATCH(BO$3,Команды!$A$2:$A$7500,0),$E76+2)=Команды!$AJ$10,TRUE,FALSE),IF(INDEX(Команды!$A$2:$AN$7500,MATCH(BO$3,Команды!$A$2:$A$7500,0),$E76+2)=Команды!$AJ$11,TRUE,FALSE),IF(INDEX(Команды!$A$2:$AN$7500,MATCH(BO$3,Команды!$A$2:$A$7500,0),$E76+2)=Команды!$AJ$12,TRUE,FALSE),IF(INDEX(Команды!$A$2:$AN$7500,MATCH(BO$3,Команды!$A$2:$A$7500,0),$E76+2)=Команды!$AJ$13,TRUE,FALSE),IF(INDEX(Команды!$A$2:$AN$7500,MATCH(BO$3,Команды!$A$2:$A$7500,0),$E76+2)=Команды!$AJ$14,TRUE,FALSE),IF(INDEX(Команды!$A$2:$AN$7500,MATCH(BO$3,Команды!$A$2:$A$7500,0),$E76+2)=Команды!$AJ$15,TRUE,FALSE),IF(INDEX(Команды!$A$2:$AN$7500,MATCH(BO$3,Команды!$A$2:$A$7500,0),$E76+2)=Команды!$AJ$16,TRUE,FALSE),,IF(INDEX(Команды!$A$2:$AN$7500,MATCH(BO$3,Команды!$A$2:$A$7500,0),$E76+2)=Команды!$AJ$17,TRUE,FALSE),,IF(INDEX(Команды!$A$2:$AN$7500,MATCH(BO$3,Команды!$A$2:$A$7500,0),$E76+2)=Команды!$AJ$18,TRUE,FALSE),,IF(INDEX(Команды!$A$2:$AN$7500,MATCH(BO$3,Команды!$A$2:$A$7500,0),$E76+2)=Команды!$AJ$19,TRUE,FALSE)),INDEX(Команды!$AJ$2:$AK$19,MATCH(INDEX(Команды!$A$2:$AN$7500,MATCH(BO$3,Команды!$A$2:$A$7500,0),$E76+2),Команды!$AJ$2:$AJ$19,0),2),0)</f>
        <v>0.625</v>
      </c>
      <c r="BP76" s="175">
        <f>IF(OR(IF(INDEX(Команды!$A$2:$AN$7500,MATCH(BO$3,Команды!$A$2:$A$7500,0),$E76+2)=Команды!$AJ$2,TRUE,FALSE),IF(INDEX(Команды!$A$2:$AN$7500,MATCH(BO$3,Команды!$A$2:$A$7500,0),$E76+2)=Команды!$AJ$3,TRUE,FALSE),IF(INDEX(Команды!$A$2:$AN$7500,MATCH(BO$3,Команды!$A$2:$A$7500,0),$E76+2)=Команды!$AJ$4,TRUE,FALSE),IF(INDEX(Команды!$A$2:$AN$7500,MATCH(BO$3,Команды!$A$2:$A$7500,0),$E76+2)=Команды!$AJ$5,TRUE,FALSE),IF(INDEX(Команды!$A$2:$AN$7500,MATCH(BO$3,Команды!$A$2:$A$7500,0),$E76+2)=Команды!$AJ$6,TRUE,FALSE),IF(INDEX(Команды!$A$2:$AN$7500,MATCH(BO$3,Команды!$A$2:$A$7500,0),$E76+2)=Команды!$AJ$7,TRUE,FALSE),IF(INDEX(Команды!$A$2:$AN$7500,MATCH(BO$3,Команды!$A$2:$A$7500,0),$E76+2)=Команды!$AJ$8,TRUE,FALSE),IF(INDEX(Команды!$A$2:$AN$7500,MATCH(BO$3,Команды!$A$2:$A$7500,0),$E76+2)=Команды!$AJ$9,TRUE,FALSE),IF(INDEX(Команды!$A$2:$AN$7500,MATCH(BO$3,Команды!$A$2:$A$7500,0),$E76+2)=Команды!$AJ$10,TRUE,FALSE),IF(INDEX(Команды!$A$2:$AN$7500,MATCH(BO$3,Команды!$A$2:$A$7500,0),$E76+2)=Команды!$AJ$11,TRUE,FALSE),IF(INDEX(Команды!$A$2:$AN$7500,MATCH(BO$3,Команды!$A$2:$A$7500,0),$E76+2)=Команды!$AJ$12,TRUE,FALSE),IF(INDEX(Команды!$A$2:$AN$7500,MATCH(BO$3,Команды!$A$2:$A$7500,0),$E76+2)=Команды!$AJ$13,TRUE,FALSE),IF(INDEX(Команды!$A$2:$AN$7500,MATCH(BO$3,Команды!$A$2:$A$7500,0),$E76+2)=Команды!$AJ$14,TRUE,FALSE),IF(INDEX(Команды!$A$2:$AN$7500,MATCH(BO$3,Команды!$A$2:$A$7500,0),$E76+2)=Команды!$AJ$15,TRUE,FALSE),IF(INDEX(Команды!$A$2:$AN$7500,MATCH(BO$3,Команды!$A$2:$A$7500,0),$E76+2)=Команды!$AJ$16,TRUE,FALSE),IF(INDEX(Команды!$A$2:$AN$7500,MATCH(BO$3,Команды!$A$2:$A$7500,0),$E76+2)=Команды!$AJ$17,TRUE,FALSE),IF(INDEX(Команды!$A$2:$AN$7500,MATCH(BO$3,Команды!$A$2:$A$7500,0),$E76+2)=Команды!$AJ$18,TRUE,FALSE),IF(INDEX(Команды!$A$2:$AN$7500,MATCH(BO$3,Команды!$A$2:$A$7500,0),$E76+2)=Команды!$AJ$19,TRUE,FALSE)),INDEX(Команды!$AJ$2:$AL$19,MATCH(INDEX(Команды!$A$2:$AN$7500,MATCH(BO$3,Команды!$A$2:$A$7500,0),$E76+2),Команды!$AJ$2:$AJ$19,0),3),0)</f>
        <v>1</v>
      </c>
      <c r="BQ76" s="342"/>
      <c r="BR76" s="174" t="str">
        <f>IF(OR(IF(INDEX(Команды!$A$2:$AN$7500,MATCH(BR$3,Команды!$A$2:$A$7500,0),$E76+2)=Команды!$AJ$2,TRUE,FALSE),IF(INDEX(Команды!$A$2:$AN$7500,MATCH(BR$3,Команды!$A$2:$A$7500,0),$E76+2)=Команды!$AJ$3,TRUE,FALSE),IF(INDEX(Команды!$A$2:$AN$7500,MATCH(BR$3,Команды!$A$2:$A$7500,0),$E76+2)=Команды!$AJ$4,TRUE,FALSE),IF(INDEX(Команды!$A$2:$AN$7500,MATCH(BR$3,Команды!$A$2:$A$7500,0),$E76+2)=Команды!$AJ$5,TRUE,FALSE),IF(INDEX(Команды!$A$2:$AN$7500,MATCH(BR$3,Команды!$A$2:$A$7500,0),$E76+2)=Команды!$AJ$6,TRUE,FALSE),IF(INDEX(Команды!$A$2:$AN$7500,MATCH(BR$3,Команды!$A$2:$A$7500,0),$E76+2)=Команды!$AJ$7,TRUE,FALSE),IF(INDEX(Команды!$A$2:$AN$7500,MATCH(BR$3,Команды!$A$2:$A$7500,0),$E76+2)=Команды!$AJ$8,TRUE,FALSE),IF(INDEX(Команды!$A$2:$AN$7500,MATCH(BR$3,Команды!$A$2:$A$7500,0),$E76+2)=Команды!$AJ$9,TRUE,FALSE),IF(INDEX(Команды!$A$2:$AN$7500,MATCH(BR$3,Команды!$A$2:$A$7500,0),$E76+2)=Команды!$AJ$10,TRUE,FALSE),IF(INDEX(Команды!$A$2:$AN$7500,MATCH(BR$3,Команды!$A$2:$A$7500,0),$E76+2)=Команды!$AJ$11,TRUE,FALSE),IF(INDEX(Команды!$A$2:$AN$7500,MATCH(BR$3,Команды!$A$2:$A$7500,0),$E76+2)=Команды!$AJ$12,TRUE,FALSE),IF(INDEX(Команды!$A$2:$AN$7500,MATCH(BR$3,Команды!$A$2:$A$7500,0),$E76+2)=Команды!$AJ$13,TRUE,FALSE),IF(INDEX(Команды!$A$2:$AN$7500,MATCH(BR$3,Команды!$A$2:$A$7500,0),$E76+2)=Команды!$AJ$14,TRUE,FALSE),IF(INDEX(Команды!$A$2:$AN$7500,MATCH(BR$3,Команды!$A$2:$A$7500,0),$E76+2)=Команды!$AJ$15,TRUE,FALSE),IF(INDEX(Команды!$A$2:$AN$7500,MATCH(BR$3,Команды!$A$2:$A$7500,0),$E76+2)=Команды!$AJ$16,TRUE,FALSE),,IF(INDEX(Команды!$A$2:$AN$7500,MATCH(BR$3,Команды!$A$2:$A$7500,0),$E76+2)=Команды!$AJ$17,TRUE,FALSE),,IF(INDEX(Команды!$A$2:$AN$7500,MATCH(BR$3,Команды!$A$2:$A$7500,0),$E76+2)=Команды!$AJ$18,TRUE,FALSE),,IF(INDEX(Команды!$A$2:$AN$7500,MATCH(BR$3,Команды!$A$2:$A$7500,0),$E76+2)=Команды!$AJ$19,TRUE,FALSE)),INDEX(Команды!$AJ$2:$AK$19,MATCH(INDEX(Команды!$A$2:$AN$7500,MATCH(BR$3,Команды!$A$2:$A$7500,0),$E76+2),Команды!$AJ$2:$AJ$19,0),2),0)</f>
        <v>В</v>
      </c>
      <c r="BS76" s="175" t="str">
        <f>IF(OR(IF(INDEX(Команды!$A$2:$AN$7500,MATCH(BR$3,Команды!$A$2:$A$7500,0),$E76+2)=Команды!$AJ$2,TRUE,FALSE),IF(INDEX(Команды!$A$2:$AN$7500,MATCH(BR$3,Команды!$A$2:$A$7500,0),$E76+2)=Команды!$AJ$3,TRUE,FALSE),IF(INDEX(Команды!$A$2:$AN$7500,MATCH(BR$3,Команды!$A$2:$A$7500,0),$E76+2)=Команды!$AJ$4,TRUE,FALSE),IF(INDEX(Команды!$A$2:$AN$7500,MATCH(BR$3,Команды!$A$2:$A$7500,0),$E76+2)=Команды!$AJ$5,TRUE,FALSE),IF(INDEX(Команды!$A$2:$AN$7500,MATCH(BR$3,Команды!$A$2:$A$7500,0),$E76+2)=Команды!$AJ$6,TRUE,FALSE),IF(INDEX(Команды!$A$2:$AN$7500,MATCH(BR$3,Команды!$A$2:$A$7500,0),$E76+2)=Команды!$AJ$7,TRUE,FALSE),IF(INDEX(Команды!$A$2:$AN$7500,MATCH(BR$3,Команды!$A$2:$A$7500,0),$E76+2)=Команды!$AJ$8,TRUE,FALSE),IF(INDEX(Команды!$A$2:$AN$7500,MATCH(BR$3,Команды!$A$2:$A$7500,0),$E76+2)=Команды!$AJ$9,TRUE,FALSE),IF(INDEX(Команды!$A$2:$AN$7500,MATCH(BR$3,Команды!$A$2:$A$7500,0),$E76+2)=Команды!$AJ$10,TRUE,FALSE),IF(INDEX(Команды!$A$2:$AN$7500,MATCH(BR$3,Команды!$A$2:$A$7500,0),$E76+2)=Команды!$AJ$11,TRUE,FALSE),IF(INDEX(Команды!$A$2:$AN$7500,MATCH(BR$3,Команды!$A$2:$A$7500,0),$E76+2)=Команды!$AJ$12,TRUE,FALSE),IF(INDEX(Команды!$A$2:$AN$7500,MATCH(BR$3,Команды!$A$2:$A$7500,0),$E76+2)=Команды!$AJ$13,TRUE,FALSE),IF(INDEX(Команды!$A$2:$AN$7500,MATCH(BR$3,Команды!$A$2:$A$7500,0),$E76+2)=Команды!$AJ$14,TRUE,FALSE),IF(INDEX(Команды!$A$2:$AN$7500,MATCH(BR$3,Команды!$A$2:$A$7500,0),$E76+2)=Команды!$AJ$15,TRUE,FALSE),IF(INDEX(Команды!$A$2:$AN$7500,MATCH(BR$3,Команды!$A$2:$A$7500,0),$E76+2)=Команды!$AJ$16,TRUE,FALSE),IF(INDEX(Команды!$A$2:$AN$7500,MATCH(BR$3,Команды!$A$2:$A$7500,0),$E76+2)=Команды!$AJ$17,TRUE,FALSE),IF(INDEX(Команды!$A$2:$AN$7500,MATCH(BR$3,Команды!$A$2:$A$7500,0),$E76+2)=Команды!$AJ$18,TRUE,FALSE),IF(INDEX(Команды!$A$2:$AN$7500,MATCH(BR$3,Команды!$A$2:$A$7500,0),$E76+2)=Команды!$AJ$19,TRUE,FALSE)),INDEX(Команды!$AJ$2:$AL$19,MATCH(INDEX(Команды!$A$2:$AN$7500,MATCH(BR$3,Команды!$A$2:$A$7500,0),$E76+2),Команды!$AJ$2:$AJ$19,0),3),0)</f>
        <v>В</v>
      </c>
      <c r="BT76" s="342"/>
      <c r="BU76" s="174" t="str">
        <f>IF(OR(IF(INDEX(Команды!$A$2:$AN$7500,MATCH(BU$3,Команды!$A$2:$A$7500,0),$E76+2)=Команды!$AJ$2,TRUE,FALSE),IF(INDEX(Команды!$A$2:$AN$7500,MATCH(BU$3,Команды!$A$2:$A$7500,0),$E76+2)=Команды!$AJ$3,TRUE,FALSE),IF(INDEX(Команды!$A$2:$AN$7500,MATCH(BU$3,Команды!$A$2:$A$7500,0),$E76+2)=Команды!$AJ$4,TRUE,FALSE),IF(INDEX(Команды!$A$2:$AN$7500,MATCH(BU$3,Команды!$A$2:$A$7500,0),$E76+2)=Команды!$AJ$5,TRUE,FALSE),IF(INDEX(Команды!$A$2:$AN$7500,MATCH(BU$3,Команды!$A$2:$A$7500,0),$E76+2)=Команды!$AJ$6,TRUE,FALSE),IF(INDEX(Команды!$A$2:$AN$7500,MATCH(BU$3,Команды!$A$2:$A$7500,0),$E76+2)=Команды!$AJ$7,TRUE,FALSE),IF(INDEX(Команды!$A$2:$AN$7500,MATCH(BU$3,Команды!$A$2:$A$7500,0),$E76+2)=Команды!$AJ$8,TRUE,FALSE),IF(INDEX(Команды!$A$2:$AN$7500,MATCH(BU$3,Команды!$A$2:$A$7500,0),$E76+2)=Команды!$AJ$9,TRUE,FALSE),IF(INDEX(Команды!$A$2:$AN$7500,MATCH(BU$3,Команды!$A$2:$A$7500,0),$E76+2)=Команды!$AJ$10,TRUE,FALSE),IF(INDEX(Команды!$A$2:$AN$7500,MATCH(BU$3,Команды!$A$2:$A$7500,0),$E76+2)=Команды!$AJ$11,TRUE,FALSE),IF(INDEX(Команды!$A$2:$AN$7500,MATCH(BU$3,Команды!$A$2:$A$7500,0),$E76+2)=Команды!$AJ$12,TRUE,FALSE),IF(INDEX(Команды!$A$2:$AN$7500,MATCH(BU$3,Команды!$A$2:$A$7500,0),$E76+2)=Команды!$AJ$13,TRUE,FALSE),IF(INDEX(Команды!$A$2:$AN$7500,MATCH(BU$3,Команды!$A$2:$A$7500,0),$E76+2)=Команды!$AJ$14,TRUE,FALSE),IF(INDEX(Команды!$A$2:$AN$7500,MATCH(BU$3,Команды!$A$2:$A$7500,0),$E76+2)=Команды!$AJ$15,TRUE,FALSE),IF(INDEX(Команды!$A$2:$AN$7500,MATCH(BU$3,Команды!$A$2:$A$7500,0),$E76+2)=Команды!$AJ$16,TRUE,FALSE),,IF(INDEX(Команды!$A$2:$AN$7500,MATCH(BU$3,Команды!$A$2:$A$7500,0),$E76+2)=Команды!$AJ$17,TRUE,FALSE),,IF(INDEX(Команды!$A$2:$AN$7500,MATCH(BU$3,Команды!$A$2:$A$7500,0),$E76+2)=Команды!$AJ$18,TRUE,FALSE),,IF(INDEX(Команды!$A$2:$AN$7500,MATCH(BU$3,Команды!$A$2:$A$7500,0),$E76+2)=Команды!$AJ$19,TRUE,FALSE)),INDEX(Команды!$AJ$2:$AK$19,MATCH(INDEX(Команды!$A$2:$AN$7500,MATCH(BU$3,Команды!$A$2:$A$7500,0),$E76+2),Команды!$AJ$2:$AJ$19,0),2),0)</f>
        <v>В</v>
      </c>
      <c r="BV76" s="175" t="str">
        <f>IF(OR(IF(INDEX(Команды!$A$2:$AN$7500,MATCH(BU$3,Команды!$A$2:$A$7500,0),$E76+2)=Команды!$AJ$2,TRUE,FALSE),IF(INDEX(Команды!$A$2:$AN$7500,MATCH(BU$3,Команды!$A$2:$A$7500,0),$E76+2)=Команды!$AJ$3,TRUE,FALSE),IF(INDEX(Команды!$A$2:$AN$7500,MATCH(BU$3,Команды!$A$2:$A$7500,0),$E76+2)=Команды!$AJ$4,TRUE,FALSE),IF(INDEX(Команды!$A$2:$AN$7500,MATCH(BU$3,Команды!$A$2:$A$7500,0),$E76+2)=Команды!$AJ$5,TRUE,FALSE),IF(INDEX(Команды!$A$2:$AN$7500,MATCH(BU$3,Команды!$A$2:$A$7500,0),$E76+2)=Команды!$AJ$6,TRUE,FALSE),IF(INDEX(Команды!$A$2:$AN$7500,MATCH(BU$3,Команды!$A$2:$A$7500,0),$E76+2)=Команды!$AJ$7,TRUE,FALSE),IF(INDEX(Команды!$A$2:$AN$7500,MATCH(BU$3,Команды!$A$2:$A$7500,0),$E76+2)=Команды!$AJ$8,TRUE,FALSE),IF(INDEX(Команды!$A$2:$AN$7500,MATCH(BU$3,Команды!$A$2:$A$7500,0),$E76+2)=Команды!$AJ$9,TRUE,FALSE),IF(INDEX(Команды!$A$2:$AN$7500,MATCH(BU$3,Команды!$A$2:$A$7500,0),$E76+2)=Команды!$AJ$10,TRUE,FALSE),IF(INDEX(Команды!$A$2:$AN$7500,MATCH(BU$3,Команды!$A$2:$A$7500,0),$E76+2)=Команды!$AJ$11,TRUE,FALSE),IF(INDEX(Команды!$A$2:$AN$7500,MATCH(BU$3,Команды!$A$2:$A$7500,0),$E76+2)=Команды!$AJ$12,TRUE,FALSE),IF(INDEX(Команды!$A$2:$AN$7500,MATCH(BU$3,Команды!$A$2:$A$7500,0),$E76+2)=Команды!$AJ$13,TRUE,FALSE),IF(INDEX(Команды!$A$2:$AN$7500,MATCH(BU$3,Команды!$A$2:$A$7500,0),$E76+2)=Команды!$AJ$14,TRUE,FALSE),IF(INDEX(Команды!$A$2:$AN$7500,MATCH(BU$3,Команды!$A$2:$A$7500,0),$E76+2)=Команды!$AJ$15,TRUE,FALSE),IF(INDEX(Команды!$A$2:$AN$7500,MATCH(BU$3,Команды!$A$2:$A$7500,0),$E76+2)=Команды!$AJ$16,TRUE,FALSE),IF(INDEX(Команды!$A$2:$AN$7500,MATCH(BU$3,Команды!$A$2:$A$7500,0),$E76+2)=Команды!$AJ$17,TRUE,FALSE),IF(INDEX(Команды!$A$2:$AN$7500,MATCH(BU$3,Команды!$A$2:$A$7500,0),$E76+2)=Команды!$AJ$18,TRUE,FALSE),IF(INDEX(Команды!$A$2:$AN$7500,MATCH(BU$3,Команды!$A$2:$A$7500,0),$E76+2)=Команды!$AJ$19,TRUE,FALSE)),INDEX(Команды!$AJ$2:$AL$19,MATCH(INDEX(Команды!$A$2:$AN$7500,MATCH(BU$3,Команды!$A$2:$A$7500,0),$E76+2),Команды!$AJ$2:$AJ$19,0),3),0)</f>
        <v>В</v>
      </c>
      <c r="BW76" s="342"/>
      <c r="BX76" s="174">
        <f>IF(OR(IF(INDEX(Команды!$A$2:$AN$7500,MATCH(BX$3,Команды!$A$2:$A$7500,0),$E76+2)=Команды!$AJ$2,TRUE,FALSE),IF(INDEX(Команды!$A$2:$AN$7500,MATCH(BX$3,Команды!$A$2:$A$7500,0),$E76+2)=Команды!$AJ$3,TRUE,FALSE),IF(INDEX(Команды!$A$2:$AN$7500,MATCH(BX$3,Команды!$A$2:$A$7500,0),$E76+2)=Команды!$AJ$4,TRUE,FALSE),IF(INDEX(Команды!$A$2:$AN$7500,MATCH(BX$3,Команды!$A$2:$A$7500,0),$E76+2)=Команды!$AJ$5,TRUE,FALSE),IF(INDEX(Команды!$A$2:$AN$7500,MATCH(BX$3,Команды!$A$2:$A$7500,0),$E76+2)=Команды!$AJ$6,TRUE,FALSE),IF(INDEX(Команды!$A$2:$AN$7500,MATCH(BX$3,Команды!$A$2:$A$7500,0),$E76+2)=Команды!$AJ$7,TRUE,FALSE),IF(INDEX(Команды!$A$2:$AN$7500,MATCH(BX$3,Команды!$A$2:$A$7500,0),$E76+2)=Команды!$AJ$8,TRUE,FALSE),IF(INDEX(Команды!$A$2:$AN$7500,MATCH(BX$3,Команды!$A$2:$A$7500,0),$E76+2)=Команды!$AJ$9,TRUE,FALSE),IF(INDEX(Команды!$A$2:$AN$7500,MATCH(BX$3,Команды!$A$2:$A$7500,0),$E76+2)=Команды!$AJ$10,TRUE,FALSE),IF(INDEX(Команды!$A$2:$AN$7500,MATCH(BX$3,Команды!$A$2:$A$7500,0),$E76+2)=Команды!$AJ$11,TRUE,FALSE),IF(INDEX(Команды!$A$2:$AN$7500,MATCH(BX$3,Команды!$A$2:$A$7500,0),$E76+2)=Команды!$AJ$12,TRUE,FALSE),IF(INDEX(Команды!$A$2:$AN$7500,MATCH(BX$3,Команды!$A$2:$A$7500,0),$E76+2)=Команды!$AJ$13,TRUE,FALSE),IF(INDEX(Команды!$A$2:$AN$7500,MATCH(BX$3,Команды!$A$2:$A$7500,0),$E76+2)=Команды!$AJ$14,TRUE,FALSE),IF(INDEX(Команды!$A$2:$AN$7500,MATCH(BX$3,Команды!$A$2:$A$7500,0),$E76+2)=Команды!$AJ$15,TRUE,FALSE),IF(INDEX(Команды!$A$2:$AN$7500,MATCH(BX$3,Команды!$A$2:$A$7500,0),$E76+2)=Команды!$AJ$16,TRUE,FALSE),,IF(INDEX(Команды!$A$2:$AN$7500,MATCH(BX$3,Команды!$A$2:$A$7500,0),$E76+2)=Команды!$AJ$17,TRUE,FALSE),,IF(INDEX(Команды!$A$2:$AN$7500,MATCH(BX$3,Команды!$A$2:$A$7500,0),$E76+2)=Команды!$AJ$18,TRUE,FALSE),,IF(INDEX(Команды!$A$2:$AN$7500,MATCH(BX$3,Команды!$A$2:$A$7500,0),$E76+2)=Команды!$AJ$19,TRUE,FALSE)),INDEX(Команды!$AJ$2:$AK$19,MATCH(INDEX(Команды!$A$2:$AN$7500,MATCH(BX$3,Команды!$A$2:$A$7500,0),$E76+2),Команды!$AJ$2:$AJ$19,0),2),0)</f>
        <v>0.28125</v>
      </c>
      <c r="BY76" s="175">
        <f>IF(OR(IF(INDEX(Команды!$A$2:$AN$7500,MATCH(BX$3,Команды!$A$2:$A$7500,0),$E76+2)=Команды!$AJ$2,TRUE,FALSE),IF(INDEX(Команды!$A$2:$AN$7500,MATCH(BX$3,Команды!$A$2:$A$7500,0),$E76+2)=Команды!$AJ$3,TRUE,FALSE),IF(INDEX(Команды!$A$2:$AN$7500,MATCH(BX$3,Команды!$A$2:$A$7500,0),$E76+2)=Команды!$AJ$4,TRUE,FALSE),IF(INDEX(Команды!$A$2:$AN$7500,MATCH(BX$3,Команды!$A$2:$A$7500,0),$E76+2)=Команды!$AJ$5,TRUE,FALSE),IF(INDEX(Команды!$A$2:$AN$7500,MATCH(BX$3,Команды!$A$2:$A$7500,0),$E76+2)=Команды!$AJ$6,TRUE,FALSE),IF(INDEX(Команды!$A$2:$AN$7500,MATCH(BX$3,Команды!$A$2:$A$7500,0),$E76+2)=Команды!$AJ$7,TRUE,FALSE),IF(INDEX(Команды!$A$2:$AN$7500,MATCH(BX$3,Команды!$A$2:$A$7500,0),$E76+2)=Команды!$AJ$8,TRUE,FALSE),IF(INDEX(Команды!$A$2:$AN$7500,MATCH(BX$3,Команды!$A$2:$A$7500,0),$E76+2)=Команды!$AJ$9,TRUE,FALSE),IF(INDEX(Команды!$A$2:$AN$7500,MATCH(BX$3,Команды!$A$2:$A$7500,0),$E76+2)=Команды!$AJ$10,TRUE,FALSE),IF(INDEX(Команды!$A$2:$AN$7500,MATCH(BX$3,Команды!$A$2:$A$7500,0),$E76+2)=Команды!$AJ$11,TRUE,FALSE),IF(INDEX(Команды!$A$2:$AN$7500,MATCH(BX$3,Команды!$A$2:$A$7500,0),$E76+2)=Команды!$AJ$12,TRUE,FALSE),IF(INDEX(Команды!$A$2:$AN$7500,MATCH(BX$3,Команды!$A$2:$A$7500,0),$E76+2)=Команды!$AJ$13,TRUE,FALSE),IF(INDEX(Команды!$A$2:$AN$7500,MATCH(BX$3,Команды!$A$2:$A$7500,0),$E76+2)=Команды!$AJ$14,TRUE,FALSE),IF(INDEX(Команды!$A$2:$AN$7500,MATCH(BX$3,Команды!$A$2:$A$7500,0),$E76+2)=Команды!$AJ$15,TRUE,FALSE),IF(INDEX(Команды!$A$2:$AN$7500,MATCH(BX$3,Команды!$A$2:$A$7500,0),$E76+2)=Команды!$AJ$16,TRUE,FALSE),IF(INDEX(Команды!$A$2:$AN$7500,MATCH(BX$3,Команды!$A$2:$A$7500,0),$E76+2)=Команды!$AJ$17,TRUE,FALSE),IF(INDEX(Команды!$A$2:$AN$7500,MATCH(BX$3,Команды!$A$2:$A$7500,0),$E76+2)=Команды!$AJ$18,TRUE,FALSE),IF(INDEX(Команды!$A$2:$AN$7500,MATCH(BX$3,Команды!$A$2:$A$7500,0),$E76+2)=Команды!$AJ$19,TRUE,FALSE)),INDEX(Команды!$AJ$2:$AL$19,MATCH(INDEX(Команды!$A$2:$AN$7500,MATCH(BX$3,Команды!$A$2:$A$7500,0),$E76+2),Команды!$AJ$2:$AJ$19,0),3),0)</f>
        <v>0.65625</v>
      </c>
      <c r="BZ76" s="342"/>
      <c r="CA76" s="174">
        <f>IF(OR(IF(INDEX(Команды!$A$2:$AN$7500,MATCH(CA$3,Команды!$A$2:$A$7500,0),$E76+2)=Команды!$AJ$2,TRUE,FALSE),IF(INDEX(Команды!$A$2:$AN$7500,MATCH(CA$3,Команды!$A$2:$A$7500,0),$E76+2)=Команды!$AJ$3,TRUE,FALSE),IF(INDEX(Команды!$A$2:$AN$7500,MATCH(CA$3,Команды!$A$2:$A$7500,0),$E76+2)=Команды!$AJ$4,TRUE,FALSE),IF(INDEX(Команды!$A$2:$AN$7500,MATCH(CA$3,Команды!$A$2:$A$7500,0),$E76+2)=Команды!$AJ$5,TRUE,FALSE),IF(INDEX(Команды!$A$2:$AN$7500,MATCH(CA$3,Команды!$A$2:$A$7500,0),$E76+2)=Команды!$AJ$6,TRUE,FALSE),IF(INDEX(Команды!$A$2:$AN$7500,MATCH(CA$3,Команды!$A$2:$A$7500,0),$E76+2)=Команды!$AJ$7,TRUE,FALSE),IF(INDEX(Команды!$A$2:$AN$7500,MATCH(CA$3,Команды!$A$2:$A$7500,0),$E76+2)=Команды!$AJ$8,TRUE,FALSE),IF(INDEX(Команды!$A$2:$AN$7500,MATCH(CA$3,Команды!$A$2:$A$7500,0),$E76+2)=Команды!$AJ$9,TRUE,FALSE),IF(INDEX(Команды!$A$2:$AN$7500,MATCH(CA$3,Команды!$A$2:$A$7500,0),$E76+2)=Команды!$AJ$10,TRUE,FALSE),IF(INDEX(Команды!$A$2:$AN$7500,MATCH(CA$3,Команды!$A$2:$A$7500,0),$E76+2)=Команды!$AJ$11,TRUE,FALSE),IF(INDEX(Команды!$A$2:$AN$7500,MATCH(CA$3,Команды!$A$2:$A$7500,0),$E76+2)=Команды!$AJ$12,TRUE,FALSE),IF(INDEX(Команды!$A$2:$AN$7500,MATCH(CA$3,Команды!$A$2:$A$7500,0),$E76+2)=Команды!$AJ$13,TRUE,FALSE),IF(INDEX(Команды!$A$2:$AN$7500,MATCH(CA$3,Команды!$A$2:$A$7500,0),$E76+2)=Команды!$AJ$14,TRUE,FALSE),IF(INDEX(Команды!$A$2:$AN$7500,MATCH(CA$3,Команды!$A$2:$A$7500,0),$E76+2)=Команды!$AJ$15,TRUE,FALSE),IF(INDEX(Команды!$A$2:$AN$7500,MATCH(CA$3,Команды!$A$2:$A$7500,0),$E76+2)=Команды!$AJ$16,TRUE,FALSE),,IF(INDEX(Команды!$A$2:$AN$7500,MATCH(CA$3,Команды!$A$2:$A$7500,0),$E76+2)=Команды!$AJ$17,TRUE,FALSE),,IF(INDEX(Команды!$A$2:$AN$7500,MATCH(CA$3,Команды!$A$2:$A$7500,0),$E76+2)=Команды!$AJ$18,TRUE,FALSE),,IF(INDEX(Команды!$A$2:$AN$7500,MATCH(CA$3,Команды!$A$2:$A$7500,0),$E76+2)=Команды!$AJ$19,TRUE,FALSE)),INDEX(Команды!$AJ$2:$AK$19,MATCH(INDEX(Команды!$A$2:$AN$7500,MATCH(CA$3,Команды!$A$2:$A$7500,0),$E76+2),Команды!$AJ$2:$AJ$19,0),2),0)</f>
        <v>0.5</v>
      </c>
      <c r="CB76" s="175">
        <f>IF(OR(IF(INDEX(Команды!$A$2:$AN$7500,MATCH(CA$3,Команды!$A$2:$A$7500,0),$E76+2)=Команды!$AJ$2,TRUE,FALSE),IF(INDEX(Команды!$A$2:$AN$7500,MATCH(CA$3,Команды!$A$2:$A$7500,0),$E76+2)=Команды!$AJ$3,TRUE,FALSE),IF(INDEX(Команды!$A$2:$AN$7500,MATCH(CA$3,Команды!$A$2:$A$7500,0),$E76+2)=Команды!$AJ$4,TRUE,FALSE),IF(INDEX(Команды!$A$2:$AN$7500,MATCH(CA$3,Команды!$A$2:$A$7500,0),$E76+2)=Команды!$AJ$5,TRUE,FALSE),IF(INDEX(Команды!$A$2:$AN$7500,MATCH(CA$3,Команды!$A$2:$A$7500,0),$E76+2)=Команды!$AJ$6,TRUE,FALSE),IF(INDEX(Команды!$A$2:$AN$7500,MATCH(CA$3,Команды!$A$2:$A$7500,0),$E76+2)=Команды!$AJ$7,TRUE,FALSE),IF(INDEX(Команды!$A$2:$AN$7500,MATCH(CA$3,Команды!$A$2:$A$7500,0),$E76+2)=Команды!$AJ$8,TRUE,FALSE),IF(INDEX(Команды!$A$2:$AN$7500,MATCH(CA$3,Команды!$A$2:$A$7500,0),$E76+2)=Команды!$AJ$9,TRUE,FALSE),IF(INDEX(Команды!$A$2:$AN$7500,MATCH(CA$3,Команды!$A$2:$A$7500,0),$E76+2)=Команды!$AJ$10,TRUE,FALSE),IF(INDEX(Команды!$A$2:$AN$7500,MATCH(CA$3,Команды!$A$2:$A$7500,0),$E76+2)=Команды!$AJ$11,TRUE,FALSE),IF(INDEX(Команды!$A$2:$AN$7500,MATCH(CA$3,Команды!$A$2:$A$7500,0),$E76+2)=Команды!$AJ$12,TRUE,FALSE),IF(INDEX(Команды!$A$2:$AN$7500,MATCH(CA$3,Команды!$A$2:$A$7500,0),$E76+2)=Команды!$AJ$13,TRUE,FALSE),IF(INDEX(Команды!$A$2:$AN$7500,MATCH(CA$3,Команды!$A$2:$A$7500,0),$E76+2)=Команды!$AJ$14,TRUE,FALSE),IF(INDEX(Команды!$A$2:$AN$7500,MATCH(CA$3,Команды!$A$2:$A$7500,0),$E76+2)=Команды!$AJ$15,TRUE,FALSE),IF(INDEX(Команды!$A$2:$AN$7500,MATCH(CA$3,Команды!$A$2:$A$7500,0),$E76+2)=Команды!$AJ$16,TRUE,FALSE),IF(INDEX(Команды!$A$2:$AN$7500,MATCH(CA$3,Команды!$A$2:$A$7500,0),$E76+2)=Команды!$AJ$17,TRUE,FALSE),IF(INDEX(Команды!$A$2:$AN$7500,MATCH(CA$3,Команды!$A$2:$A$7500,0),$E76+2)=Команды!$AJ$18,TRUE,FALSE),IF(INDEX(Команды!$A$2:$AN$7500,MATCH(CA$3,Команды!$A$2:$A$7500,0),$E76+2)=Команды!$AJ$19,TRUE,FALSE)),INDEX(Команды!$AJ$2:$AL$19,MATCH(INDEX(Команды!$A$2:$AN$7500,MATCH(CA$3,Команды!$A$2:$A$7500,0),$E76+2),Команды!$AJ$2:$AJ$19,0),3),0)</f>
        <v>0.875</v>
      </c>
      <c r="CC76" s="342"/>
      <c r="CD76" s="174">
        <f>IF(OR(IF(INDEX(Команды!$A$2:$AN$7500,MATCH(CD$3,Команды!$A$2:$A$7500,0),$E76+2)=Команды!$AJ$2,TRUE,FALSE),IF(INDEX(Команды!$A$2:$AN$7500,MATCH(CD$3,Команды!$A$2:$A$7500,0),$E76+2)=Команды!$AJ$3,TRUE,FALSE),IF(INDEX(Команды!$A$2:$AN$7500,MATCH(CD$3,Команды!$A$2:$A$7500,0),$E76+2)=Команды!$AJ$4,TRUE,FALSE),IF(INDEX(Команды!$A$2:$AN$7500,MATCH(CD$3,Команды!$A$2:$A$7500,0),$E76+2)=Команды!$AJ$5,TRUE,FALSE),IF(INDEX(Команды!$A$2:$AN$7500,MATCH(CD$3,Команды!$A$2:$A$7500,0),$E76+2)=Команды!$AJ$6,TRUE,FALSE),IF(INDEX(Команды!$A$2:$AN$7500,MATCH(CD$3,Команды!$A$2:$A$7500,0),$E76+2)=Команды!$AJ$7,TRUE,FALSE),IF(INDEX(Команды!$A$2:$AN$7500,MATCH(CD$3,Команды!$A$2:$A$7500,0),$E76+2)=Команды!$AJ$8,TRUE,FALSE),IF(INDEX(Команды!$A$2:$AN$7500,MATCH(CD$3,Команды!$A$2:$A$7500,0),$E76+2)=Команды!$AJ$9,TRUE,FALSE),IF(INDEX(Команды!$A$2:$AN$7500,MATCH(CD$3,Команды!$A$2:$A$7500,0),$E76+2)=Команды!$AJ$10,TRUE,FALSE),IF(INDEX(Команды!$A$2:$AN$7500,MATCH(CD$3,Команды!$A$2:$A$7500,0),$E76+2)=Команды!$AJ$11,TRUE,FALSE),IF(INDEX(Команды!$A$2:$AN$7500,MATCH(CD$3,Команды!$A$2:$A$7500,0),$E76+2)=Команды!$AJ$12,TRUE,FALSE),IF(INDEX(Команды!$A$2:$AN$7500,MATCH(CD$3,Команды!$A$2:$A$7500,0),$E76+2)=Команды!$AJ$13,TRUE,FALSE),IF(INDEX(Команды!$A$2:$AN$7500,MATCH(CD$3,Команды!$A$2:$A$7500,0),$E76+2)=Команды!$AJ$14,TRUE,FALSE),IF(INDEX(Команды!$A$2:$AN$7500,MATCH(CD$3,Команды!$A$2:$A$7500,0),$E76+2)=Команды!$AJ$15,TRUE,FALSE),IF(INDEX(Команды!$A$2:$AN$7500,MATCH(CD$3,Команды!$A$2:$A$7500,0),$E76+2)=Команды!$AJ$16,TRUE,FALSE),,IF(INDEX(Команды!$A$2:$AN$7500,MATCH(CD$3,Команды!$A$2:$A$7500,0),$E76+2)=Команды!$AJ$17,TRUE,FALSE),,IF(INDEX(Команды!$A$2:$AN$7500,MATCH(CD$3,Команды!$A$2:$A$7500,0),$E76+2)=Команды!$AJ$18,TRUE,FALSE),,IF(INDEX(Команды!$A$2:$AN$7500,MATCH(CD$3,Команды!$A$2:$A$7500,0),$E76+2)=Команды!$AJ$19,TRUE,FALSE)),INDEX(Команды!$AJ$2:$AK$19,MATCH(INDEX(Команды!$A$2:$AN$7500,MATCH(CD$3,Команды!$A$2:$A$7500,0),$E76+2),Команды!$AJ$2:$AJ$19,0),2),0)</f>
        <v>0.64583333333333337</v>
      </c>
      <c r="CE76" s="175">
        <f>IF(OR(IF(INDEX(Команды!$A$2:$AN$7500,MATCH(CD$3,Команды!$A$2:$A$7500,0),$E76+2)=Команды!$AJ$2,TRUE,FALSE),IF(INDEX(Команды!$A$2:$AN$7500,MATCH(CD$3,Команды!$A$2:$A$7500,0),$E76+2)=Команды!$AJ$3,TRUE,FALSE),IF(INDEX(Команды!$A$2:$AN$7500,MATCH(CD$3,Команды!$A$2:$A$7500,0),$E76+2)=Команды!$AJ$4,TRUE,FALSE),IF(INDEX(Команды!$A$2:$AN$7500,MATCH(CD$3,Команды!$A$2:$A$7500,0),$E76+2)=Команды!$AJ$5,TRUE,FALSE),IF(INDEX(Команды!$A$2:$AN$7500,MATCH(CD$3,Команды!$A$2:$A$7500,0),$E76+2)=Команды!$AJ$6,TRUE,FALSE),IF(INDEX(Команды!$A$2:$AN$7500,MATCH(CD$3,Команды!$A$2:$A$7500,0),$E76+2)=Команды!$AJ$7,TRUE,FALSE),IF(INDEX(Команды!$A$2:$AN$7500,MATCH(CD$3,Команды!$A$2:$A$7500,0),$E76+2)=Команды!$AJ$8,TRUE,FALSE),IF(INDEX(Команды!$A$2:$AN$7500,MATCH(CD$3,Команды!$A$2:$A$7500,0),$E76+2)=Команды!$AJ$9,TRUE,FALSE),IF(INDEX(Команды!$A$2:$AN$7500,MATCH(CD$3,Команды!$A$2:$A$7500,0),$E76+2)=Команды!$AJ$10,TRUE,FALSE),IF(INDEX(Команды!$A$2:$AN$7500,MATCH(CD$3,Команды!$A$2:$A$7500,0),$E76+2)=Команды!$AJ$11,TRUE,FALSE),IF(INDEX(Команды!$A$2:$AN$7500,MATCH(CD$3,Команды!$A$2:$A$7500,0),$E76+2)=Команды!$AJ$12,TRUE,FALSE),IF(INDEX(Команды!$A$2:$AN$7500,MATCH(CD$3,Команды!$A$2:$A$7500,0),$E76+2)=Команды!$AJ$13,TRUE,FALSE),IF(INDEX(Команды!$A$2:$AN$7500,MATCH(CD$3,Команды!$A$2:$A$7500,0),$E76+2)=Команды!$AJ$14,TRUE,FALSE),IF(INDEX(Команды!$A$2:$AN$7500,MATCH(CD$3,Команды!$A$2:$A$7500,0),$E76+2)=Команды!$AJ$15,TRUE,FALSE),IF(INDEX(Команды!$A$2:$AN$7500,MATCH(CD$3,Команды!$A$2:$A$7500,0),$E76+2)=Команды!$AJ$16,TRUE,FALSE),IF(INDEX(Команды!$A$2:$AN$7500,MATCH(CD$3,Команды!$A$2:$A$7500,0),$E76+2)=Команды!$AJ$17,TRUE,FALSE),IF(INDEX(Команды!$A$2:$AN$7500,MATCH(CD$3,Команды!$A$2:$A$7500,0),$E76+2)=Команды!$AJ$18,TRUE,FALSE),IF(INDEX(Команды!$A$2:$AN$7500,MATCH(CD$3,Команды!$A$2:$A$7500,0),$E76+2)=Команды!$AJ$19,TRUE,FALSE)),INDEX(Команды!$AJ$2:$AL$19,MATCH(INDEX(Команды!$A$2:$AN$7500,MATCH(CD$3,Команды!$A$2:$A$7500,0),$E76+2),Команды!$AJ$2:$AJ$19,0),3),0)</f>
        <v>1.0208333333333333</v>
      </c>
      <c r="CF76" s="342"/>
      <c r="CG76" s="174">
        <f>IF(OR(IF(INDEX(Команды!$A$2:$AN$7500,MATCH(CG$3,Команды!$A$2:$A$7500,0),$E76+2)=Команды!$AJ$2,TRUE,FALSE),IF(INDEX(Команды!$A$2:$AN$7500,MATCH(CG$3,Команды!$A$2:$A$7500,0),$E76+2)=Команды!$AJ$3,TRUE,FALSE),IF(INDEX(Команды!$A$2:$AN$7500,MATCH(CG$3,Команды!$A$2:$A$7500,0),$E76+2)=Команды!$AJ$4,TRUE,FALSE),IF(INDEX(Команды!$A$2:$AN$7500,MATCH(CG$3,Команды!$A$2:$A$7500,0),$E76+2)=Команды!$AJ$5,TRUE,FALSE),IF(INDEX(Команды!$A$2:$AN$7500,MATCH(CG$3,Команды!$A$2:$A$7500,0),$E76+2)=Команды!$AJ$6,TRUE,FALSE),IF(INDEX(Команды!$A$2:$AN$7500,MATCH(CG$3,Команды!$A$2:$A$7500,0),$E76+2)=Команды!$AJ$7,TRUE,FALSE),IF(INDEX(Команды!$A$2:$AN$7500,MATCH(CG$3,Команды!$A$2:$A$7500,0),$E76+2)=Команды!$AJ$8,TRUE,FALSE),IF(INDEX(Команды!$A$2:$AN$7500,MATCH(CG$3,Команды!$A$2:$A$7500,0),$E76+2)=Команды!$AJ$9,TRUE,FALSE),IF(INDEX(Команды!$A$2:$AN$7500,MATCH(CG$3,Команды!$A$2:$A$7500,0),$E76+2)=Команды!$AJ$10,TRUE,FALSE),IF(INDEX(Команды!$A$2:$AN$7500,MATCH(CG$3,Команды!$A$2:$A$7500,0),$E76+2)=Команды!$AJ$11,TRUE,FALSE),IF(INDEX(Команды!$A$2:$AN$7500,MATCH(CG$3,Команды!$A$2:$A$7500,0),$E76+2)=Команды!$AJ$12,TRUE,FALSE),IF(INDEX(Команды!$A$2:$AN$7500,MATCH(CG$3,Команды!$A$2:$A$7500,0),$E76+2)=Команды!$AJ$13,TRUE,FALSE),IF(INDEX(Команды!$A$2:$AN$7500,MATCH(CG$3,Команды!$A$2:$A$7500,0),$E76+2)=Команды!$AJ$14,TRUE,FALSE),IF(INDEX(Команды!$A$2:$AN$7500,MATCH(CG$3,Команды!$A$2:$A$7500,0),$E76+2)=Команды!$AJ$15,TRUE,FALSE),IF(INDEX(Команды!$A$2:$AN$7500,MATCH(CG$3,Команды!$A$2:$A$7500,0),$E76+2)=Команды!$AJ$16,TRUE,FALSE),,IF(INDEX(Команды!$A$2:$AN$7500,MATCH(CG$3,Команды!$A$2:$A$7500,0),$E76+2)=Команды!$AJ$17,TRUE,FALSE),,IF(INDEX(Команды!$A$2:$AN$7500,MATCH(CG$3,Команды!$A$2:$A$7500,0),$E76+2)=Команды!$AJ$18,TRUE,FALSE),,IF(INDEX(Команды!$A$2:$AN$7500,MATCH(CG$3,Команды!$A$2:$A$7500,0),$E76+2)=Команды!$AJ$19,TRUE,FALSE)),INDEX(Команды!$AJ$2:$AK$19,MATCH(INDEX(Команды!$A$2:$AN$7500,MATCH(CG$3,Команды!$A$2:$A$7500,0),$E76+2),Команды!$AJ$2:$AJ$19,0),2),0)</f>
        <v>0.64583333333333337</v>
      </c>
      <c r="CH76" s="175">
        <f>IF(OR(IF(INDEX(Команды!$A$2:$AN$7500,MATCH(CG$3,Команды!$A$2:$A$7500,0),$E76+2)=Команды!$AJ$2,TRUE,FALSE),IF(INDEX(Команды!$A$2:$AN$7500,MATCH(CG$3,Команды!$A$2:$A$7500,0),$E76+2)=Команды!$AJ$3,TRUE,FALSE),IF(INDEX(Команды!$A$2:$AN$7500,MATCH(CG$3,Команды!$A$2:$A$7500,0),$E76+2)=Команды!$AJ$4,TRUE,FALSE),IF(INDEX(Команды!$A$2:$AN$7500,MATCH(CG$3,Команды!$A$2:$A$7500,0),$E76+2)=Команды!$AJ$5,TRUE,FALSE),IF(INDEX(Команды!$A$2:$AN$7500,MATCH(CG$3,Команды!$A$2:$A$7500,0),$E76+2)=Команды!$AJ$6,TRUE,FALSE),IF(INDEX(Команды!$A$2:$AN$7500,MATCH(CG$3,Команды!$A$2:$A$7500,0),$E76+2)=Команды!$AJ$7,TRUE,FALSE),IF(INDEX(Команды!$A$2:$AN$7500,MATCH(CG$3,Команды!$A$2:$A$7500,0),$E76+2)=Команды!$AJ$8,TRUE,FALSE),IF(INDEX(Команды!$A$2:$AN$7500,MATCH(CG$3,Команды!$A$2:$A$7500,0),$E76+2)=Команды!$AJ$9,TRUE,FALSE),IF(INDEX(Команды!$A$2:$AN$7500,MATCH(CG$3,Команды!$A$2:$A$7500,0),$E76+2)=Команды!$AJ$10,TRUE,FALSE),IF(INDEX(Команды!$A$2:$AN$7500,MATCH(CG$3,Команды!$A$2:$A$7500,0),$E76+2)=Команды!$AJ$11,TRUE,FALSE),IF(INDEX(Команды!$A$2:$AN$7500,MATCH(CG$3,Команды!$A$2:$A$7500,0),$E76+2)=Команды!$AJ$12,TRUE,FALSE),IF(INDEX(Команды!$A$2:$AN$7500,MATCH(CG$3,Команды!$A$2:$A$7500,0),$E76+2)=Команды!$AJ$13,TRUE,FALSE),IF(INDEX(Команды!$A$2:$AN$7500,MATCH(CG$3,Команды!$A$2:$A$7500,0),$E76+2)=Команды!$AJ$14,TRUE,FALSE),IF(INDEX(Команды!$A$2:$AN$7500,MATCH(CG$3,Команды!$A$2:$A$7500,0),$E76+2)=Команды!$AJ$15,TRUE,FALSE),IF(INDEX(Команды!$A$2:$AN$7500,MATCH(CG$3,Команды!$A$2:$A$7500,0),$E76+2)=Команды!$AJ$16,TRUE,FALSE),IF(INDEX(Команды!$A$2:$AN$7500,MATCH(CG$3,Команды!$A$2:$A$7500,0),$E76+2)=Команды!$AJ$17,TRUE,FALSE),IF(INDEX(Команды!$A$2:$AN$7500,MATCH(CG$3,Команды!$A$2:$A$7500,0),$E76+2)=Команды!$AJ$18,TRUE,FALSE),IF(INDEX(Команды!$A$2:$AN$7500,MATCH(CG$3,Команды!$A$2:$A$7500,0),$E76+2)=Команды!$AJ$19,TRUE,FALSE)),INDEX(Команды!$AJ$2:$AL$19,MATCH(INDEX(Команды!$A$2:$AN$7500,MATCH(CG$3,Команды!$A$2:$A$7500,0),$E76+2),Команды!$AJ$2:$AJ$19,0),3),0)</f>
        <v>1.0208333333333333</v>
      </c>
      <c r="CI76" s="342"/>
      <c r="CJ76" s="174" t="str">
        <f>IF(OR(IF(INDEX(Команды!$A$2:$AN$7500,MATCH(CJ$3,Команды!$A$2:$A$7500,0),$E76+2)=Команды!$AJ$2,TRUE,FALSE),IF(INDEX(Команды!$A$2:$AN$7500,MATCH(CJ$3,Команды!$A$2:$A$7500,0),$E76+2)=Команды!$AJ$3,TRUE,FALSE),IF(INDEX(Команды!$A$2:$AN$7500,MATCH(CJ$3,Команды!$A$2:$A$7500,0),$E76+2)=Команды!$AJ$4,TRUE,FALSE),IF(INDEX(Команды!$A$2:$AN$7500,MATCH(CJ$3,Команды!$A$2:$A$7500,0),$E76+2)=Команды!$AJ$5,TRUE,FALSE),IF(INDEX(Команды!$A$2:$AN$7500,MATCH(CJ$3,Команды!$A$2:$A$7500,0),$E76+2)=Команды!$AJ$6,TRUE,FALSE),IF(INDEX(Команды!$A$2:$AN$7500,MATCH(CJ$3,Команды!$A$2:$A$7500,0),$E76+2)=Команды!$AJ$7,TRUE,FALSE),IF(INDEX(Команды!$A$2:$AN$7500,MATCH(CJ$3,Команды!$A$2:$A$7500,0),$E76+2)=Команды!$AJ$8,TRUE,FALSE),IF(INDEX(Команды!$A$2:$AN$7500,MATCH(CJ$3,Команды!$A$2:$A$7500,0),$E76+2)=Команды!$AJ$9,TRUE,FALSE),IF(INDEX(Команды!$A$2:$AN$7500,MATCH(CJ$3,Команды!$A$2:$A$7500,0),$E76+2)=Команды!$AJ$10,TRUE,FALSE),IF(INDEX(Команды!$A$2:$AN$7500,MATCH(CJ$3,Команды!$A$2:$A$7500,0),$E76+2)=Команды!$AJ$11,TRUE,FALSE),IF(INDEX(Команды!$A$2:$AN$7500,MATCH(CJ$3,Команды!$A$2:$A$7500,0),$E76+2)=Команды!$AJ$12,TRUE,FALSE),IF(INDEX(Команды!$A$2:$AN$7500,MATCH(CJ$3,Команды!$A$2:$A$7500,0),$E76+2)=Команды!$AJ$13,TRUE,FALSE),IF(INDEX(Команды!$A$2:$AN$7500,MATCH(CJ$3,Команды!$A$2:$A$7500,0),$E76+2)=Команды!$AJ$14,TRUE,FALSE),IF(INDEX(Команды!$A$2:$AN$7500,MATCH(CJ$3,Команды!$A$2:$A$7500,0),$E76+2)=Команды!$AJ$15,TRUE,FALSE),IF(INDEX(Команды!$A$2:$AN$7500,MATCH(CJ$3,Команды!$A$2:$A$7500,0),$E76+2)=Команды!$AJ$16,TRUE,FALSE),,IF(INDEX(Команды!$A$2:$AN$7500,MATCH(CJ$3,Команды!$A$2:$A$7500,0),$E76+2)=Команды!$AJ$17,TRUE,FALSE),,IF(INDEX(Команды!$A$2:$AN$7500,MATCH(CJ$3,Команды!$A$2:$A$7500,0),$E76+2)=Команды!$AJ$18,TRUE,FALSE),,IF(INDEX(Команды!$A$2:$AN$7500,MATCH(CJ$3,Команды!$A$2:$A$7500,0),$E76+2)=Команды!$AJ$19,TRUE,FALSE)),INDEX(Команды!$AJ$2:$AK$19,MATCH(INDEX(Команды!$A$2:$AN$7500,MATCH(CJ$3,Команды!$A$2:$A$7500,0),$E76+2),Команды!$AJ$2:$AJ$19,0),2),0)</f>
        <v>В</v>
      </c>
      <c r="CK76" s="175" t="str">
        <f>IF(OR(IF(INDEX(Команды!$A$2:$AN$7500,MATCH(CJ$3,Команды!$A$2:$A$7500,0),$E76+2)=Команды!$AJ$2,TRUE,FALSE),IF(INDEX(Команды!$A$2:$AN$7500,MATCH(CJ$3,Команды!$A$2:$A$7500,0),$E76+2)=Команды!$AJ$3,TRUE,FALSE),IF(INDEX(Команды!$A$2:$AN$7500,MATCH(CJ$3,Команды!$A$2:$A$7500,0),$E76+2)=Команды!$AJ$4,TRUE,FALSE),IF(INDEX(Команды!$A$2:$AN$7500,MATCH(CJ$3,Команды!$A$2:$A$7500,0),$E76+2)=Команды!$AJ$5,TRUE,FALSE),IF(INDEX(Команды!$A$2:$AN$7500,MATCH(CJ$3,Команды!$A$2:$A$7500,0),$E76+2)=Команды!$AJ$6,TRUE,FALSE),IF(INDEX(Команды!$A$2:$AN$7500,MATCH(CJ$3,Команды!$A$2:$A$7500,0),$E76+2)=Команды!$AJ$7,TRUE,FALSE),IF(INDEX(Команды!$A$2:$AN$7500,MATCH(CJ$3,Команды!$A$2:$A$7500,0),$E76+2)=Команды!$AJ$8,TRUE,FALSE),IF(INDEX(Команды!$A$2:$AN$7500,MATCH(CJ$3,Команды!$A$2:$A$7500,0),$E76+2)=Команды!$AJ$9,TRUE,FALSE),IF(INDEX(Команды!$A$2:$AN$7500,MATCH(CJ$3,Команды!$A$2:$A$7500,0),$E76+2)=Команды!$AJ$10,TRUE,FALSE),IF(INDEX(Команды!$A$2:$AN$7500,MATCH(CJ$3,Команды!$A$2:$A$7500,0),$E76+2)=Команды!$AJ$11,TRUE,FALSE),IF(INDEX(Команды!$A$2:$AN$7500,MATCH(CJ$3,Команды!$A$2:$A$7500,0),$E76+2)=Команды!$AJ$12,TRUE,FALSE),IF(INDEX(Команды!$A$2:$AN$7500,MATCH(CJ$3,Команды!$A$2:$A$7500,0),$E76+2)=Команды!$AJ$13,TRUE,FALSE),IF(INDEX(Команды!$A$2:$AN$7500,MATCH(CJ$3,Команды!$A$2:$A$7500,0),$E76+2)=Команды!$AJ$14,TRUE,FALSE),IF(INDEX(Команды!$A$2:$AN$7500,MATCH(CJ$3,Команды!$A$2:$A$7500,0),$E76+2)=Команды!$AJ$15,TRUE,FALSE),IF(INDEX(Команды!$A$2:$AN$7500,MATCH(CJ$3,Команды!$A$2:$A$7500,0),$E76+2)=Команды!$AJ$16,TRUE,FALSE),IF(INDEX(Команды!$A$2:$AN$7500,MATCH(CJ$3,Команды!$A$2:$A$7500,0),$E76+2)=Команды!$AJ$17,TRUE,FALSE),IF(INDEX(Команды!$A$2:$AN$7500,MATCH(CJ$3,Команды!$A$2:$A$7500,0),$E76+2)=Команды!$AJ$18,TRUE,FALSE),IF(INDEX(Команды!$A$2:$AN$7500,MATCH(CJ$3,Команды!$A$2:$A$7500,0),$E76+2)=Команды!$AJ$19,TRUE,FALSE)),INDEX(Команды!$AJ$2:$AL$19,MATCH(INDEX(Команды!$A$2:$AN$7500,MATCH(CJ$3,Команды!$A$2:$A$7500,0),$E76+2),Команды!$AJ$2:$AJ$19,0),3),0)</f>
        <v>В</v>
      </c>
      <c r="CL76" s="342"/>
      <c r="CM76" s="174" t="str">
        <f>IF(OR(IF(INDEX(Команды!$A$2:$AN$7500,MATCH(CM$3,Команды!$A$2:$A$7500,0),$E76+2)=Команды!$AJ$2,TRUE,FALSE),IF(INDEX(Команды!$A$2:$AN$7500,MATCH(CM$3,Команды!$A$2:$A$7500,0),$E76+2)=Команды!$AJ$3,TRUE,FALSE),IF(INDEX(Команды!$A$2:$AN$7500,MATCH(CM$3,Команды!$A$2:$A$7500,0),$E76+2)=Команды!$AJ$4,TRUE,FALSE),IF(INDEX(Команды!$A$2:$AN$7500,MATCH(CM$3,Команды!$A$2:$A$7500,0),$E76+2)=Команды!$AJ$5,TRUE,FALSE),IF(INDEX(Команды!$A$2:$AN$7500,MATCH(CM$3,Команды!$A$2:$A$7500,0),$E76+2)=Команды!$AJ$6,TRUE,FALSE),IF(INDEX(Команды!$A$2:$AN$7500,MATCH(CM$3,Команды!$A$2:$A$7500,0),$E76+2)=Команды!$AJ$7,TRUE,FALSE),IF(INDEX(Команды!$A$2:$AN$7500,MATCH(CM$3,Команды!$A$2:$A$7500,0),$E76+2)=Команды!$AJ$8,TRUE,FALSE),IF(INDEX(Команды!$A$2:$AN$7500,MATCH(CM$3,Команды!$A$2:$A$7500,0),$E76+2)=Команды!$AJ$9,TRUE,FALSE),IF(INDEX(Команды!$A$2:$AN$7500,MATCH(CM$3,Команды!$A$2:$A$7500,0),$E76+2)=Команды!$AJ$10,TRUE,FALSE),IF(INDEX(Команды!$A$2:$AN$7500,MATCH(CM$3,Команды!$A$2:$A$7500,0),$E76+2)=Команды!$AJ$11,TRUE,FALSE),IF(INDEX(Команды!$A$2:$AN$7500,MATCH(CM$3,Команды!$A$2:$A$7500,0),$E76+2)=Команды!$AJ$12,TRUE,FALSE),IF(INDEX(Команды!$A$2:$AN$7500,MATCH(CM$3,Команды!$A$2:$A$7500,0),$E76+2)=Команды!$AJ$13,TRUE,FALSE),IF(INDEX(Команды!$A$2:$AN$7500,MATCH(CM$3,Команды!$A$2:$A$7500,0),$E76+2)=Команды!$AJ$14,TRUE,FALSE),IF(INDEX(Команды!$A$2:$AN$7500,MATCH(CM$3,Команды!$A$2:$A$7500,0),$E76+2)=Команды!$AJ$15,TRUE,FALSE),IF(INDEX(Команды!$A$2:$AN$7500,MATCH(CM$3,Команды!$A$2:$A$7500,0),$E76+2)=Команды!$AJ$16,TRUE,FALSE),,IF(INDEX(Команды!$A$2:$AN$7500,MATCH(CM$3,Команды!$A$2:$A$7500,0),$E76+2)=Команды!$AJ$17,TRUE,FALSE),,IF(INDEX(Команды!$A$2:$AN$7500,MATCH(CM$3,Команды!$A$2:$A$7500,0),$E76+2)=Команды!$AJ$18,TRUE,FALSE),,IF(INDEX(Команды!$A$2:$AN$7500,MATCH(CM$3,Команды!$A$2:$A$7500,0),$E76+2)=Команды!$AJ$19,TRUE,FALSE)),INDEX(Команды!$AJ$2:$AK$19,MATCH(INDEX(Команды!$A$2:$AN$7500,MATCH(CM$3,Команды!$A$2:$A$7500,0),$E76+2),Команды!$AJ$2:$AJ$19,0),2),0)</f>
        <v>В</v>
      </c>
      <c r="CN76" s="175" t="str">
        <f>IF(OR(IF(INDEX(Команды!$A$2:$AN$7500,MATCH(CM$3,Команды!$A$2:$A$7500,0),$E76+2)=Команды!$AJ$2,TRUE,FALSE),IF(INDEX(Команды!$A$2:$AN$7500,MATCH(CM$3,Команды!$A$2:$A$7500,0),$E76+2)=Команды!$AJ$3,TRUE,FALSE),IF(INDEX(Команды!$A$2:$AN$7500,MATCH(CM$3,Команды!$A$2:$A$7500,0),$E76+2)=Команды!$AJ$4,TRUE,FALSE),IF(INDEX(Команды!$A$2:$AN$7500,MATCH(CM$3,Команды!$A$2:$A$7500,0),$E76+2)=Команды!$AJ$5,TRUE,FALSE),IF(INDEX(Команды!$A$2:$AN$7500,MATCH(CM$3,Команды!$A$2:$A$7500,0),$E76+2)=Команды!$AJ$6,TRUE,FALSE),IF(INDEX(Команды!$A$2:$AN$7500,MATCH(CM$3,Команды!$A$2:$A$7500,0),$E76+2)=Команды!$AJ$7,TRUE,FALSE),IF(INDEX(Команды!$A$2:$AN$7500,MATCH(CM$3,Команды!$A$2:$A$7500,0),$E76+2)=Команды!$AJ$8,TRUE,FALSE),IF(INDEX(Команды!$A$2:$AN$7500,MATCH(CM$3,Команды!$A$2:$A$7500,0),$E76+2)=Команды!$AJ$9,TRUE,FALSE),IF(INDEX(Команды!$A$2:$AN$7500,MATCH(CM$3,Команды!$A$2:$A$7500,0),$E76+2)=Команды!$AJ$10,TRUE,FALSE),IF(INDEX(Команды!$A$2:$AN$7500,MATCH(CM$3,Команды!$A$2:$A$7500,0),$E76+2)=Команды!$AJ$11,TRUE,FALSE),IF(INDEX(Команды!$A$2:$AN$7500,MATCH(CM$3,Команды!$A$2:$A$7500,0),$E76+2)=Команды!$AJ$12,TRUE,FALSE),IF(INDEX(Команды!$A$2:$AN$7500,MATCH(CM$3,Команды!$A$2:$A$7500,0),$E76+2)=Команды!$AJ$13,TRUE,FALSE),IF(INDEX(Команды!$A$2:$AN$7500,MATCH(CM$3,Команды!$A$2:$A$7500,0),$E76+2)=Команды!$AJ$14,TRUE,FALSE),IF(INDEX(Команды!$A$2:$AN$7500,MATCH(CM$3,Команды!$A$2:$A$7500,0),$E76+2)=Команды!$AJ$15,TRUE,FALSE),IF(INDEX(Команды!$A$2:$AN$7500,MATCH(CM$3,Команды!$A$2:$A$7500,0),$E76+2)=Команды!$AJ$16,TRUE,FALSE),IF(INDEX(Команды!$A$2:$AN$7500,MATCH(CM$3,Команды!$A$2:$A$7500,0),$E76+2)=Команды!$AJ$17,TRUE,FALSE),IF(INDEX(Команды!$A$2:$AN$7500,MATCH(CM$3,Команды!$A$2:$A$7500,0),$E76+2)=Команды!$AJ$18,TRUE,FALSE),IF(INDEX(Команды!$A$2:$AN$7500,MATCH(CM$3,Команды!$A$2:$A$7500,0),$E76+2)=Команды!$AJ$19,TRUE,FALSE)),INDEX(Команды!$AJ$2:$AL$19,MATCH(INDEX(Команды!$A$2:$AN$7500,MATCH(CM$3,Команды!$A$2:$A$7500,0),$E76+2),Команды!$AJ$2:$AJ$19,0),3),0)</f>
        <v>В</v>
      </c>
      <c r="CO76" s="342"/>
      <c r="CP76" s="174">
        <f>IF(OR(IF(INDEX(Команды!$A$2:$AN$7500,MATCH(CP$3,Команды!$A$2:$A$7500,0),$E76+2)=Команды!$AJ$2,TRUE,FALSE),IF(INDEX(Команды!$A$2:$AN$7500,MATCH(CP$3,Команды!$A$2:$A$7500,0),$E76+2)=Команды!$AJ$3,TRUE,FALSE),IF(INDEX(Команды!$A$2:$AN$7500,MATCH(CP$3,Команды!$A$2:$A$7500,0),$E76+2)=Команды!$AJ$4,TRUE,FALSE),IF(INDEX(Команды!$A$2:$AN$7500,MATCH(CP$3,Команды!$A$2:$A$7500,0),$E76+2)=Команды!$AJ$5,TRUE,FALSE),IF(INDEX(Команды!$A$2:$AN$7500,MATCH(CP$3,Команды!$A$2:$A$7500,0),$E76+2)=Команды!$AJ$6,TRUE,FALSE),IF(INDEX(Команды!$A$2:$AN$7500,MATCH(CP$3,Команды!$A$2:$A$7500,0),$E76+2)=Команды!$AJ$7,TRUE,FALSE),IF(INDEX(Команды!$A$2:$AN$7500,MATCH(CP$3,Команды!$A$2:$A$7500,0),$E76+2)=Команды!$AJ$8,TRUE,FALSE),IF(INDEX(Команды!$A$2:$AN$7500,MATCH(CP$3,Команды!$A$2:$A$7500,0),$E76+2)=Команды!$AJ$9,TRUE,FALSE),IF(INDEX(Команды!$A$2:$AN$7500,MATCH(CP$3,Команды!$A$2:$A$7500,0),$E76+2)=Команды!$AJ$10,TRUE,FALSE),IF(INDEX(Команды!$A$2:$AN$7500,MATCH(CP$3,Команды!$A$2:$A$7500,0),$E76+2)=Команды!$AJ$11,TRUE,FALSE),IF(INDEX(Команды!$A$2:$AN$7500,MATCH(CP$3,Команды!$A$2:$A$7500,0),$E76+2)=Команды!$AJ$12,TRUE,FALSE),IF(INDEX(Команды!$A$2:$AN$7500,MATCH(CP$3,Команды!$A$2:$A$7500,0),$E76+2)=Команды!$AJ$13,TRUE,FALSE),IF(INDEX(Команды!$A$2:$AN$7500,MATCH(CP$3,Команды!$A$2:$A$7500,0),$E76+2)=Команды!$AJ$14,TRUE,FALSE),IF(INDEX(Команды!$A$2:$AN$7500,MATCH(CP$3,Команды!$A$2:$A$7500,0),$E76+2)=Команды!$AJ$15,TRUE,FALSE),IF(INDEX(Команды!$A$2:$AN$7500,MATCH(CP$3,Команды!$A$2:$A$7500,0),$E76+2)=Команды!$AJ$16,TRUE,FALSE),,IF(INDEX(Команды!$A$2:$AN$7500,MATCH(CP$3,Команды!$A$2:$A$7500,0),$E76+2)=Команды!$AJ$17,TRUE,FALSE),,IF(INDEX(Команды!$A$2:$AN$7500,MATCH(CP$3,Команды!$A$2:$A$7500,0),$E76+2)=Команды!$AJ$18,TRUE,FALSE),,IF(INDEX(Команды!$A$2:$AN$7500,MATCH(CP$3,Команды!$A$2:$A$7500,0),$E76+2)=Команды!$AJ$19,TRUE,FALSE)),INDEX(Команды!$AJ$2:$AK$19,MATCH(INDEX(Команды!$A$2:$AN$7500,MATCH(CP$3,Команды!$A$2:$A$7500,0),$E76+2),Команды!$AJ$2:$AJ$19,0),2),0)</f>
        <v>0.28125</v>
      </c>
      <c r="CQ76" s="175">
        <f>IF(OR(IF(INDEX(Команды!$A$2:$AN$7500,MATCH(CP$3,Команды!$A$2:$A$7500,0),$E76+2)=Команды!$AJ$2,TRUE,FALSE),IF(INDEX(Команды!$A$2:$AN$7500,MATCH(CP$3,Команды!$A$2:$A$7500,0),$E76+2)=Команды!$AJ$3,TRUE,FALSE),IF(INDEX(Команды!$A$2:$AN$7500,MATCH(CP$3,Команды!$A$2:$A$7500,0),$E76+2)=Команды!$AJ$4,TRUE,FALSE),IF(INDEX(Команды!$A$2:$AN$7500,MATCH(CP$3,Команды!$A$2:$A$7500,0),$E76+2)=Команды!$AJ$5,TRUE,FALSE),IF(INDEX(Команды!$A$2:$AN$7500,MATCH(CP$3,Команды!$A$2:$A$7500,0),$E76+2)=Команды!$AJ$6,TRUE,FALSE),IF(INDEX(Команды!$A$2:$AN$7500,MATCH(CP$3,Команды!$A$2:$A$7500,0),$E76+2)=Команды!$AJ$7,TRUE,FALSE),IF(INDEX(Команды!$A$2:$AN$7500,MATCH(CP$3,Команды!$A$2:$A$7500,0),$E76+2)=Команды!$AJ$8,TRUE,FALSE),IF(INDEX(Команды!$A$2:$AN$7500,MATCH(CP$3,Команды!$A$2:$A$7500,0),$E76+2)=Команды!$AJ$9,TRUE,FALSE),IF(INDEX(Команды!$A$2:$AN$7500,MATCH(CP$3,Команды!$A$2:$A$7500,0),$E76+2)=Команды!$AJ$10,TRUE,FALSE),IF(INDEX(Команды!$A$2:$AN$7500,MATCH(CP$3,Команды!$A$2:$A$7500,0),$E76+2)=Команды!$AJ$11,TRUE,FALSE),IF(INDEX(Команды!$A$2:$AN$7500,MATCH(CP$3,Команды!$A$2:$A$7500,0),$E76+2)=Команды!$AJ$12,TRUE,FALSE),IF(INDEX(Команды!$A$2:$AN$7500,MATCH(CP$3,Команды!$A$2:$A$7500,0),$E76+2)=Команды!$AJ$13,TRUE,FALSE),IF(INDEX(Команды!$A$2:$AN$7500,MATCH(CP$3,Команды!$A$2:$A$7500,0),$E76+2)=Команды!$AJ$14,TRUE,FALSE),IF(INDEX(Команды!$A$2:$AN$7500,MATCH(CP$3,Команды!$A$2:$A$7500,0),$E76+2)=Команды!$AJ$15,TRUE,FALSE),IF(INDEX(Команды!$A$2:$AN$7500,MATCH(CP$3,Команды!$A$2:$A$7500,0),$E76+2)=Команды!$AJ$16,TRUE,FALSE),IF(INDEX(Команды!$A$2:$AN$7500,MATCH(CP$3,Команды!$A$2:$A$7500,0),$E76+2)=Команды!$AJ$17,TRUE,FALSE),IF(INDEX(Команды!$A$2:$AN$7500,MATCH(CP$3,Команды!$A$2:$A$7500,0),$E76+2)=Команды!$AJ$18,TRUE,FALSE),IF(INDEX(Команды!$A$2:$AN$7500,MATCH(CP$3,Команды!$A$2:$A$7500,0),$E76+2)=Команды!$AJ$19,TRUE,FALSE)),INDEX(Команды!$AJ$2:$AL$19,MATCH(INDEX(Команды!$A$2:$AN$7500,MATCH(CP$3,Команды!$A$2:$A$7500,0),$E76+2),Команды!$AJ$2:$AJ$19,0),3),0)</f>
        <v>0.65625</v>
      </c>
      <c r="CR76" s="342"/>
      <c r="CS76" s="174">
        <f>IF(OR(IF(INDEX(Команды!$A$2:$AN$7500,MATCH(CS$3,Команды!$A$2:$A$7500,0),$E76+2)=Команды!$AJ$2,TRUE,FALSE),IF(INDEX(Команды!$A$2:$AN$7500,MATCH(CS$3,Команды!$A$2:$A$7500,0),$E76+2)=Команды!$AJ$3,TRUE,FALSE),IF(INDEX(Команды!$A$2:$AN$7500,MATCH(CS$3,Команды!$A$2:$A$7500,0),$E76+2)=Команды!$AJ$4,TRUE,FALSE),IF(INDEX(Команды!$A$2:$AN$7500,MATCH(CS$3,Команды!$A$2:$A$7500,0),$E76+2)=Команды!$AJ$5,TRUE,FALSE),IF(INDEX(Команды!$A$2:$AN$7500,MATCH(CS$3,Команды!$A$2:$A$7500,0),$E76+2)=Команды!$AJ$6,TRUE,FALSE),IF(INDEX(Команды!$A$2:$AN$7500,MATCH(CS$3,Команды!$A$2:$A$7500,0),$E76+2)=Команды!$AJ$7,TRUE,FALSE),IF(INDEX(Команды!$A$2:$AN$7500,MATCH(CS$3,Команды!$A$2:$A$7500,0),$E76+2)=Команды!$AJ$8,TRUE,FALSE),IF(INDEX(Команды!$A$2:$AN$7500,MATCH(CS$3,Команды!$A$2:$A$7500,0),$E76+2)=Команды!$AJ$9,TRUE,FALSE),IF(INDEX(Команды!$A$2:$AN$7500,MATCH(CS$3,Команды!$A$2:$A$7500,0),$E76+2)=Команды!$AJ$10,TRUE,FALSE),IF(INDEX(Команды!$A$2:$AN$7500,MATCH(CS$3,Команды!$A$2:$A$7500,0),$E76+2)=Команды!$AJ$11,TRUE,FALSE),IF(INDEX(Команды!$A$2:$AN$7500,MATCH(CS$3,Команды!$A$2:$A$7500,0),$E76+2)=Команды!$AJ$12,TRUE,FALSE),IF(INDEX(Команды!$A$2:$AN$7500,MATCH(CS$3,Команды!$A$2:$A$7500,0),$E76+2)=Команды!$AJ$13,TRUE,FALSE),IF(INDEX(Команды!$A$2:$AN$7500,MATCH(CS$3,Команды!$A$2:$A$7500,0),$E76+2)=Команды!$AJ$14,TRUE,FALSE),IF(INDEX(Команды!$A$2:$AN$7500,MATCH(CS$3,Команды!$A$2:$A$7500,0),$E76+2)=Команды!$AJ$15,TRUE,FALSE),IF(INDEX(Команды!$A$2:$AN$7500,MATCH(CS$3,Команды!$A$2:$A$7500,0),$E76+2)=Команды!$AJ$16,TRUE,FALSE),,IF(INDEX(Команды!$A$2:$AN$7500,MATCH(CS$3,Команды!$A$2:$A$7500,0),$E76+2)=Команды!$AJ$17,TRUE,FALSE),,IF(INDEX(Команды!$A$2:$AN$7500,MATCH(CS$3,Команды!$A$2:$A$7500,0),$E76+2)=Команды!$AJ$18,TRUE,FALSE),,IF(INDEX(Команды!$A$2:$AN$7500,MATCH(CS$3,Команды!$A$2:$A$7500,0),$E76+2)=Команды!$AJ$19,TRUE,FALSE)),INDEX(Команды!$AJ$2:$AK$19,MATCH(INDEX(Команды!$A$2:$AN$7500,MATCH(CS$3,Команды!$A$2:$A$7500,0),$E76+2),Команды!$AJ$2:$AJ$19,0),2),0)</f>
        <v>0.3125</v>
      </c>
      <c r="CT76" s="175">
        <f>IF(OR(IF(INDEX(Команды!$A$2:$AN$7500,MATCH(CS$3,Команды!$A$2:$A$7500,0),$E76+2)=Команды!$AJ$2,TRUE,FALSE),IF(INDEX(Команды!$A$2:$AN$7500,MATCH(CS$3,Команды!$A$2:$A$7500,0),$E76+2)=Команды!$AJ$3,TRUE,FALSE),IF(INDEX(Команды!$A$2:$AN$7500,MATCH(CS$3,Команды!$A$2:$A$7500,0),$E76+2)=Команды!$AJ$4,TRUE,FALSE),IF(INDEX(Команды!$A$2:$AN$7500,MATCH(CS$3,Команды!$A$2:$A$7500,0),$E76+2)=Команды!$AJ$5,TRUE,FALSE),IF(INDEX(Команды!$A$2:$AN$7500,MATCH(CS$3,Команды!$A$2:$A$7500,0),$E76+2)=Команды!$AJ$6,TRUE,FALSE),IF(INDEX(Команды!$A$2:$AN$7500,MATCH(CS$3,Команды!$A$2:$A$7500,0),$E76+2)=Команды!$AJ$7,TRUE,FALSE),IF(INDEX(Команды!$A$2:$AN$7500,MATCH(CS$3,Команды!$A$2:$A$7500,0),$E76+2)=Команды!$AJ$8,TRUE,FALSE),IF(INDEX(Команды!$A$2:$AN$7500,MATCH(CS$3,Команды!$A$2:$A$7500,0),$E76+2)=Команды!$AJ$9,TRUE,FALSE),IF(INDEX(Команды!$A$2:$AN$7500,MATCH(CS$3,Команды!$A$2:$A$7500,0),$E76+2)=Команды!$AJ$10,TRUE,FALSE),IF(INDEX(Команды!$A$2:$AN$7500,MATCH(CS$3,Команды!$A$2:$A$7500,0),$E76+2)=Команды!$AJ$11,TRUE,FALSE),IF(INDEX(Команды!$A$2:$AN$7500,MATCH(CS$3,Команды!$A$2:$A$7500,0),$E76+2)=Команды!$AJ$12,TRUE,FALSE),IF(INDEX(Команды!$A$2:$AN$7500,MATCH(CS$3,Команды!$A$2:$A$7500,0),$E76+2)=Команды!$AJ$13,TRUE,FALSE),IF(INDEX(Команды!$A$2:$AN$7500,MATCH(CS$3,Команды!$A$2:$A$7500,0),$E76+2)=Команды!$AJ$14,TRUE,FALSE),IF(INDEX(Команды!$A$2:$AN$7500,MATCH(CS$3,Команды!$A$2:$A$7500,0),$E76+2)=Команды!$AJ$15,TRUE,FALSE),IF(INDEX(Команды!$A$2:$AN$7500,MATCH(CS$3,Команды!$A$2:$A$7500,0),$E76+2)=Команды!$AJ$16,TRUE,FALSE),IF(INDEX(Команды!$A$2:$AN$7500,MATCH(CS$3,Команды!$A$2:$A$7500,0),$E76+2)=Команды!$AJ$17,TRUE,FALSE),IF(INDEX(Команды!$A$2:$AN$7500,MATCH(CS$3,Команды!$A$2:$A$7500,0),$E76+2)=Команды!$AJ$18,TRUE,FALSE),IF(INDEX(Команды!$A$2:$AN$7500,MATCH(CS$3,Команды!$A$2:$A$7500,0),$E76+2)=Команды!$AJ$19,TRUE,FALSE)),INDEX(Команды!$AJ$2:$AL$19,MATCH(INDEX(Команды!$A$2:$AN$7500,MATCH(CS$3,Команды!$A$2:$A$7500,0),$E76+2),Команды!$AJ$2:$AJ$19,0),3),0)</f>
        <v>0.6875</v>
      </c>
      <c r="CU76" s="342"/>
    </row>
    <row r="77" spans="1:99" s="2" customFormat="1" ht="21.95" customHeight="1" x14ac:dyDescent="0.3">
      <c r="A77" s="251">
        <v>72</v>
      </c>
      <c r="B77" s="2">
        <f>VLOOKUP(A77,'Список КК'!A:F,6,TRUE)</f>
        <v>30651</v>
      </c>
      <c r="C77" s="637" t="str">
        <f>VLOOKUP(A77,'Список КК'!A:B,2,TRUE)</f>
        <v>Сулайманова Улукай Абдигапаровна</v>
      </c>
      <c r="D77" s="203" t="str">
        <f>VLOOKUP(A77,'Список КК'!A:D,4,TRUE)</f>
        <v>(Смены по 5,6 ч-уходит на 30мин раньше)ГК, Инфо, Возв</v>
      </c>
      <c r="E77" s="4">
        <f>VLOOKUP(A77,'Список КК'!A:C,3,TRUE)</f>
        <v>32</v>
      </c>
      <c r="F77" s="220" t="str">
        <f>VLOOKUP(A77,'Список КК'!A:E,5,TRUE)</f>
        <v>Работает с мужем в паре, 2/через два, смены с 15:00,12:00</v>
      </c>
      <c r="G77" s="174" t="str">
        <f>IF(OR(IF(INDEX(Команды!$A$2:$AN$7500,MATCH(G$3,Команды!$A$2:$A$7500,0),$E77+2)=Команды!$AJ$2,TRUE,FALSE),IF(INDEX(Команды!$A$2:$AN$7500,MATCH(G$3,Команды!$A$2:$A$7500,0),$E77+2)=Команды!$AJ$3,TRUE,FALSE),IF(INDEX(Команды!$A$2:$AN$7500,MATCH(G$3,Команды!$A$2:$A$7500,0),$E77+2)=Команды!$AJ$4,TRUE,FALSE),IF(INDEX(Команды!$A$2:$AN$7500,MATCH(G$3,Команды!$A$2:$A$7500,0),$E77+2)=Команды!$AJ$5,TRUE,FALSE),IF(INDEX(Команды!$A$2:$AN$7500,MATCH(G$3,Команды!$A$2:$A$7500,0),$E77+2)=Команды!$AJ$6,TRUE,FALSE),IF(INDEX(Команды!$A$2:$AN$7500,MATCH(G$3,Команды!$A$2:$A$7500,0),$E77+2)=Команды!$AJ$7,TRUE,FALSE),IF(INDEX(Команды!$A$2:$AN$7500,MATCH(G$3,Команды!$A$2:$A$7500,0),$E77+2)=Команды!$AJ$8,TRUE,FALSE),IF(INDEX(Команды!$A$2:$AN$7500,MATCH(G$3,Команды!$A$2:$A$7500,0),$E77+2)=Команды!$AJ$9,TRUE,FALSE),IF(INDEX(Команды!$A$2:$AN$7500,MATCH(G$3,Команды!$A$2:$A$7500,0),$E77+2)=Команды!$AJ$10,TRUE,FALSE),IF(INDEX(Команды!$A$2:$AN$7500,MATCH(G$3,Команды!$A$2:$A$7500,0),$E77+2)=Команды!$AJ$11,TRUE,FALSE),IF(INDEX(Команды!$A$2:$AN$7500,MATCH(G$3,Команды!$A$2:$A$7500,0),$E77+2)=Команды!$AJ$12,TRUE,FALSE),IF(INDEX(Команды!$A$2:$AN$7500,MATCH(G$3,Команды!$A$2:$A$7500,0),$E77+2)=Команды!$AJ$13,TRUE,FALSE),IF(INDEX(Команды!$A$2:$AN$7500,MATCH(G$3,Команды!$A$2:$A$7500,0),$E77+2)=Команды!$AJ$14,TRUE,FALSE),IF(INDEX(Команды!$A$2:$AN$7500,MATCH(G$3,Команды!$A$2:$A$7500,0),$E77+2)=Команды!$AJ$15,TRUE,FALSE),IF(INDEX(Команды!$A$2:$AN$7500,MATCH(G$3,Команды!$A$2:$A$7500,0),$E77+2)=Команды!$AJ$16,TRUE,FALSE),,IF(INDEX(Команды!$A$2:$AN$7500,MATCH(G$3,Команды!$A$2:$A$7500,0),$E77+2)=Команды!$AJ$17,TRUE,FALSE),,IF(INDEX(Команды!$A$2:$AN$7500,MATCH(G$3,Команды!$A$2:$A$7500,0),$E77+2)=Команды!$AJ$18,TRUE,FALSE),,IF(INDEX(Команды!$A$2:$AN$7500,MATCH(G$3,Команды!$A$2:$A$7500,0),$E77+2)=Команды!$AJ$19,TRUE,FALSE)),INDEX(Команды!$AJ$2:$AK$19,MATCH(INDEX(Команды!$A$2:$AN$7500,MATCH(G$3,Команды!$A$2:$A$7500,0),$E77+2),Команды!$AJ$2:$AJ$19,0),2),0)</f>
        <v>В</v>
      </c>
      <c r="H77" s="175" t="str">
        <f>IF(OR(IF(INDEX(Команды!$A$2:$AN$7500,MATCH(G$3,Команды!$A$2:$A$7500,0),$E77+2)=Команды!$AJ$2,TRUE,FALSE),IF(INDEX(Команды!$A$2:$AN$7500,MATCH(G$3,Команды!$A$2:$A$7500,0),$E77+2)=Команды!$AJ$3,TRUE,FALSE),IF(INDEX(Команды!$A$2:$AN$7500,MATCH(G$3,Команды!$A$2:$A$7500,0),$E77+2)=Команды!$AJ$4,TRUE,FALSE),IF(INDEX(Команды!$A$2:$AN$7500,MATCH(G$3,Команды!$A$2:$A$7500,0),$E77+2)=Команды!$AJ$5,TRUE,FALSE),IF(INDEX(Команды!$A$2:$AN$7500,MATCH(G$3,Команды!$A$2:$A$7500,0),$E77+2)=Команды!$AJ$6,TRUE,FALSE),IF(INDEX(Команды!$A$2:$AN$7500,MATCH(G$3,Команды!$A$2:$A$7500,0),$E77+2)=Команды!$AJ$7,TRUE,FALSE),IF(INDEX(Команды!$A$2:$AN$7500,MATCH(G$3,Команды!$A$2:$A$7500,0),$E77+2)=Команды!$AJ$8,TRUE,FALSE),IF(INDEX(Команды!$A$2:$AN$7500,MATCH(G$3,Команды!$A$2:$A$7500,0),$E77+2)=Команды!$AJ$9,TRUE,FALSE),IF(INDEX(Команды!$A$2:$AN$7500,MATCH(G$3,Команды!$A$2:$A$7500,0),$E77+2)=Команды!$AJ$10,TRUE,FALSE),IF(INDEX(Команды!$A$2:$AN$7500,MATCH(G$3,Команды!$A$2:$A$7500,0),$E77+2)=Команды!$AJ$11,TRUE,FALSE),IF(INDEX(Команды!$A$2:$AN$7500,MATCH(G$3,Команды!$A$2:$A$7500,0),$E77+2)=Команды!$AJ$12,TRUE,FALSE),IF(INDEX(Команды!$A$2:$AN$7500,MATCH(G$3,Команды!$A$2:$A$7500,0),$E77+2)=Команды!$AJ$13,TRUE,FALSE),IF(INDEX(Команды!$A$2:$AN$7500,MATCH(G$3,Команды!$A$2:$A$7500,0),$E77+2)=Команды!$AJ$14,TRUE,FALSE),IF(INDEX(Команды!$A$2:$AN$7500,MATCH(G$3,Команды!$A$2:$A$7500,0),$E77+2)=Команды!$AJ$15,TRUE,FALSE),IF(INDEX(Команды!$A$2:$AN$7500,MATCH(G$3,Команды!$A$2:$A$7500,0),$E77+2)=Команды!$AJ$16,TRUE,FALSE),IF(INDEX(Команды!$A$2:$AN$7500,MATCH(G$3,Команды!$A$2:$A$7500,0),$E77+2)=Команды!$AJ$17,TRUE,FALSE),IF(INDEX(Команды!$A$2:$AN$7500,MATCH(G$3,Команды!$A$2:$A$7500,0),$E77+2)=Команды!$AJ$18,TRUE,FALSE),IF(INDEX(Команды!$A$2:$AN$7500,MATCH(G$3,Команды!$A$2:$A$7500,0),$E77+2)=Команды!$AJ$19,TRUE,FALSE)),INDEX(Команды!$AJ$2:$AL$19,MATCH(INDEX(Команды!$A$2:$AN$7500,MATCH(G$3,Команды!$A$2:$A$7500,0),$E77+2),Команды!$AJ$2:$AJ$19,0),3),0)</f>
        <v>В</v>
      </c>
      <c r="I77" s="342"/>
      <c r="J77" s="174" t="str">
        <f>IF(OR(IF(INDEX(Команды!$A$2:$AN$7500,MATCH(J$3,Команды!$A$2:$A$7500,0),$E77+2)=Команды!$AJ$2,TRUE,FALSE),IF(INDEX(Команды!$A$2:$AN$7500,MATCH(J$3,Команды!$A$2:$A$7500,0),$E77+2)=Команды!$AJ$3,TRUE,FALSE),IF(INDEX(Команды!$A$2:$AN$7500,MATCH(J$3,Команды!$A$2:$A$7500,0),$E77+2)=Команды!$AJ$4,TRUE,FALSE),IF(INDEX(Команды!$A$2:$AN$7500,MATCH(J$3,Команды!$A$2:$A$7500,0),$E77+2)=Команды!$AJ$5,TRUE,FALSE),IF(INDEX(Команды!$A$2:$AN$7500,MATCH(J$3,Команды!$A$2:$A$7500,0),$E77+2)=Команды!$AJ$6,TRUE,FALSE),IF(INDEX(Команды!$A$2:$AN$7500,MATCH(J$3,Команды!$A$2:$A$7500,0),$E77+2)=Команды!$AJ$7,TRUE,FALSE),IF(INDEX(Команды!$A$2:$AN$7500,MATCH(J$3,Команды!$A$2:$A$7500,0),$E77+2)=Команды!$AJ$8,TRUE,FALSE),IF(INDEX(Команды!$A$2:$AN$7500,MATCH(J$3,Команды!$A$2:$A$7500,0),$E77+2)=Команды!$AJ$9,TRUE,FALSE),IF(INDEX(Команды!$A$2:$AN$7500,MATCH(J$3,Команды!$A$2:$A$7500,0),$E77+2)=Команды!$AJ$10,TRUE,FALSE),IF(INDEX(Команды!$A$2:$AN$7500,MATCH(J$3,Команды!$A$2:$A$7500,0),$E77+2)=Команды!$AJ$11,TRUE,FALSE),IF(INDEX(Команды!$A$2:$AN$7500,MATCH(J$3,Команды!$A$2:$A$7500,0),$E77+2)=Команды!$AJ$12,TRUE,FALSE),IF(INDEX(Команды!$A$2:$AN$7500,MATCH(J$3,Команды!$A$2:$A$7500,0),$E77+2)=Команды!$AJ$13,TRUE,FALSE),IF(INDEX(Команды!$A$2:$AN$7500,MATCH(J$3,Команды!$A$2:$A$7500,0),$E77+2)=Команды!$AJ$14,TRUE,FALSE),IF(INDEX(Команды!$A$2:$AN$7500,MATCH(J$3,Команды!$A$2:$A$7500,0),$E77+2)=Команды!$AJ$15,TRUE,FALSE),IF(INDEX(Команды!$A$2:$AN$7500,MATCH(J$3,Команды!$A$2:$A$7500,0),$E77+2)=Команды!$AJ$16,TRUE,FALSE),,IF(INDEX(Команды!$A$2:$AN$7500,MATCH(J$3,Команды!$A$2:$A$7500,0),$E77+2)=Команды!$AJ$17,TRUE,FALSE),,IF(INDEX(Команды!$A$2:$AN$7500,MATCH(J$3,Команды!$A$2:$A$7500,0),$E77+2)=Команды!$AJ$18,TRUE,FALSE),,IF(INDEX(Команды!$A$2:$AN$7500,MATCH(J$3,Команды!$A$2:$A$7500,0),$E77+2)=Команды!$AJ$19,TRUE,FALSE)),INDEX(Команды!$AJ$2:$AK$19,MATCH(INDEX(Команды!$A$2:$AN$7500,MATCH(J$3,Команды!$A$2:$A$7500,0),$E77+2),Команды!$AJ$2:$AJ$19,0),2),0)</f>
        <v>В</v>
      </c>
      <c r="K77" s="175" t="str">
        <f>IF(OR(IF(INDEX(Команды!$A$2:$AN$7500,MATCH(J$3,Команды!$A$2:$A$7500,0),$E77+2)=Команды!$AJ$2,TRUE,FALSE),IF(INDEX(Команды!$A$2:$AN$7500,MATCH(J$3,Команды!$A$2:$A$7500,0),$E77+2)=Команды!$AJ$3,TRUE,FALSE),IF(INDEX(Команды!$A$2:$AN$7500,MATCH(J$3,Команды!$A$2:$A$7500,0),$E77+2)=Команды!$AJ$4,TRUE,FALSE),IF(INDEX(Команды!$A$2:$AN$7500,MATCH(J$3,Команды!$A$2:$A$7500,0),$E77+2)=Команды!$AJ$5,TRUE,FALSE),IF(INDEX(Команды!$A$2:$AN$7500,MATCH(J$3,Команды!$A$2:$A$7500,0),$E77+2)=Команды!$AJ$6,TRUE,FALSE),IF(INDEX(Команды!$A$2:$AN$7500,MATCH(J$3,Команды!$A$2:$A$7500,0),$E77+2)=Команды!$AJ$7,TRUE,FALSE),IF(INDEX(Команды!$A$2:$AN$7500,MATCH(J$3,Команды!$A$2:$A$7500,0),$E77+2)=Команды!$AJ$8,TRUE,FALSE),IF(INDEX(Команды!$A$2:$AN$7500,MATCH(J$3,Команды!$A$2:$A$7500,0),$E77+2)=Команды!$AJ$9,TRUE,FALSE),IF(INDEX(Команды!$A$2:$AN$7500,MATCH(J$3,Команды!$A$2:$A$7500,0),$E77+2)=Команды!$AJ$10,TRUE,FALSE),IF(INDEX(Команды!$A$2:$AN$7500,MATCH(J$3,Команды!$A$2:$A$7500,0),$E77+2)=Команды!$AJ$11,TRUE,FALSE),IF(INDEX(Команды!$A$2:$AN$7500,MATCH(J$3,Команды!$A$2:$A$7500,0),$E77+2)=Команды!$AJ$12,TRUE,FALSE),IF(INDEX(Команды!$A$2:$AN$7500,MATCH(J$3,Команды!$A$2:$A$7500,0),$E77+2)=Команды!$AJ$13,TRUE,FALSE),IF(INDEX(Команды!$A$2:$AN$7500,MATCH(J$3,Команды!$A$2:$A$7500,0),$E77+2)=Команды!$AJ$14,TRUE,FALSE),IF(INDEX(Команды!$A$2:$AN$7500,MATCH(J$3,Команды!$A$2:$A$7500,0),$E77+2)=Команды!$AJ$15,TRUE,FALSE),IF(INDEX(Команды!$A$2:$AN$7500,MATCH(J$3,Команды!$A$2:$A$7500,0),$E77+2)=Команды!$AJ$16,TRUE,FALSE),IF(INDEX(Команды!$A$2:$AN$7500,MATCH(J$3,Команды!$A$2:$A$7500,0),$E77+2)=Команды!$AJ$17,TRUE,FALSE),IF(INDEX(Команды!$A$2:$AN$7500,MATCH(J$3,Команды!$A$2:$A$7500,0),$E77+2)=Команды!$AJ$18,TRUE,FALSE),IF(INDEX(Команды!$A$2:$AN$7500,MATCH(J$3,Команды!$A$2:$A$7500,0),$E77+2)=Команды!$AJ$19,TRUE,FALSE)),INDEX(Команды!$AJ$2:$AL$19,MATCH(INDEX(Команды!$A$2:$AN$7500,MATCH(J$3,Команды!$A$2:$A$7500,0),$E77+2),Команды!$AJ$2:$AJ$19,0),3),0)</f>
        <v>В</v>
      </c>
      <c r="L77" s="342"/>
      <c r="M77" s="174" t="str">
        <f>IF(OR(IF(INDEX(Команды!$A$2:$AN$7500,MATCH(M$3,Команды!$A$2:$A$7500,0),$E77+2)=Команды!$AJ$2,TRUE,FALSE),IF(INDEX(Команды!$A$2:$AN$7500,MATCH(M$3,Команды!$A$2:$A$7500,0),$E77+2)=Команды!$AJ$3,TRUE,FALSE),IF(INDEX(Команды!$A$2:$AN$7500,MATCH(M$3,Команды!$A$2:$A$7500,0),$E77+2)=Команды!$AJ$4,TRUE,FALSE),IF(INDEX(Команды!$A$2:$AN$7500,MATCH(M$3,Команды!$A$2:$A$7500,0),$E77+2)=Команды!$AJ$5,TRUE,FALSE),IF(INDEX(Команды!$A$2:$AN$7500,MATCH(M$3,Команды!$A$2:$A$7500,0),$E77+2)=Команды!$AJ$6,TRUE,FALSE),IF(INDEX(Команды!$A$2:$AN$7500,MATCH(M$3,Команды!$A$2:$A$7500,0),$E77+2)=Команды!$AJ$7,TRUE,FALSE),IF(INDEX(Команды!$A$2:$AN$7500,MATCH(M$3,Команды!$A$2:$A$7500,0),$E77+2)=Команды!$AJ$8,TRUE,FALSE),IF(INDEX(Команды!$A$2:$AN$7500,MATCH(M$3,Команды!$A$2:$A$7500,0),$E77+2)=Команды!$AJ$9,TRUE,FALSE),IF(INDEX(Команды!$A$2:$AN$7500,MATCH(M$3,Команды!$A$2:$A$7500,0),$E77+2)=Команды!$AJ$10,TRUE,FALSE),IF(INDEX(Команды!$A$2:$AN$7500,MATCH(M$3,Команды!$A$2:$A$7500,0),$E77+2)=Команды!$AJ$11,TRUE,FALSE),IF(INDEX(Команды!$A$2:$AN$7500,MATCH(M$3,Команды!$A$2:$A$7500,0),$E77+2)=Команды!$AJ$12,TRUE,FALSE),IF(INDEX(Команды!$A$2:$AN$7500,MATCH(M$3,Команды!$A$2:$A$7500,0),$E77+2)=Команды!$AJ$13,TRUE,FALSE),IF(INDEX(Команды!$A$2:$AN$7500,MATCH(M$3,Команды!$A$2:$A$7500,0),$E77+2)=Команды!$AJ$14,TRUE,FALSE),IF(INDEX(Команды!$A$2:$AN$7500,MATCH(M$3,Команды!$A$2:$A$7500,0),$E77+2)=Команды!$AJ$15,TRUE,FALSE),IF(INDEX(Команды!$A$2:$AN$7500,MATCH(M$3,Команды!$A$2:$A$7500,0),$E77+2)=Команды!$AJ$16,TRUE,FALSE),,IF(INDEX(Команды!$A$2:$AN$7500,MATCH(M$3,Команды!$A$2:$A$7500,0),$E77+2)=Команды!$AJ$17,TRUE,FALSE),,IF(INDEX(Команды!$A$2:$AN$7500,MATCH(M$3,Команды!$A$2:$A$7500,0),$E77+2)=Команды!$AJ$18,TRUE,FALSE),,IF(INDEX(Команды!$A$2:$AN$7500,MATCH(M$3,Команды!$A$2:$A$7500,0),$E77+2)=Команды!$AJ$19,TRUE,FALSE)),INDEX(Команды!$AJ$2:$AK$19,MATCH(INDEX(Команды!$A$2:$AN$7500,MATCH(M$3,Команды!$A$2:$A$7500,0),$E77+2),Команды!$AJ$2:$AJ$19,0),2),0)</f>
        <v>В</v>
      </c>
      <c r="N77" s="175" t="str">
        <f>IF(OR(IF(INDEX(Команды!$A$2:$AN$7500,MATCH(M$3,Команды!$A$2:$A$7500,0),$E77+2)=Команды!$AJ$2,TRUE,FALSE),IF(INDEX(Команды!$A$2:$AN$7500,MATCH(M$3,Команды!$A$2:$A$7500,0),$E77+2)=Команды!$AJ$3,TRUE,FALSE),IF(INDEX(Команды!$A$2:$AN$7500,MATCH(M$3,Команды!$A$2:$A$7500,0),$E77+2)=Команды!$AJ$4,TRUE,FALSE),IF(INDEX(Команды!$A$2:$AN$7500,MATCH(M$3,Команды!$A$2:$A$7500,0),$E77+2)=Команды!$AJ$5,TRUE,FALSE),IF(INDEX(Команды!$A$2:$AN$7500,MATCH(M$3,Команды!$A$2:$A$7500,0),$E77+2)=Команды!$AJ$6,TRUE,FALSE),IF(INDEX(Команды!$A$2:$AN$7500,MATCH(M$3,Команды!$A$2:$A$7500,0),$E77+2)=Команды!$AJ$7,TRUE,FALSE),IF(INDEX(Команды!$A$2:$AN$7500,MATCH(M$3,Команды!$A$2:$A$7500,0),$E77+2)=Команды!$AJ$8,TRUE,FALSE),IF(INDEX(Команды!$A$2:$AN$7500,MATCH(M$3,Команды!$A$2:$A$7500,0),$E77+2)=Команды!$AJ$9,TRUE,FALSE),IF(INDEX(Команды!$A$2:$AN$7500,MATCH(M$3,Команды!$A$2:$A$7500,0),$E77+2)=Команды!$AJ$10,TRUE,FALSE),IF(INDEX(Команды!$A$2:$AN$7500,MATCH(M$3,Команды!$A$2:$A$7500,0),$E77+2)=Команды!$AJ$11,TRUE,FALSE),IF(INDEX(Команды!$A$2:$AN$7500,MATCH(M$3,Команды!$A$2:$A$7500,0),$E77+2)=Команды!$AJ$12,TRUE,FALSE),IF(INDEX(Команды!$A$2:$AN$7500,MATCH(M$3,Команды!$A$2:$A$7500,0),$E77+2)=Команды!$AJ$13,TRUE,FALSE),IF(INDEX(Команды!$A$2:$AN$7500,MATCH(M$3,Команды!$A$2:$A$7500,0),$E77+2)=Команды!$AJ$14,TRUE,FALSE),IF(INDEX(Команды!$A$2:$AN$7500,MATCH(M$3,Команды!$A$2:$A$7500,0),$E77+2)=Команды!$AJ$15,TRUE,FALSE),IF(INDEX(Команды!$A$2:$AN$7500,MATCH(M$3,Команды!$A$2:$A$7500,0),$E77+2)=Команды!$AJ$16,TRUE,FALSE),IF(INDEX(Команды!$A$2:$AN$7500,MATCH(M$3,Команды!$A$2:$A$7500,0),$E77+2)=Команды!$AJ$17,TRUE,FALSE),IF(INDEX(Команды!$A$2:$AN$7500,MATCH(M$3,Команды!$A$2:$A$7500,0),$E77+2)=Команды!$AJ$18,TRUE,FALSE),IF(INDEX(Команды!$A$2:$AN$7500,MATCH(M$3,Команды!$A$2:$A$7500,0),$E77+2)=Команды!$AJ$19,TRUE,FALSE)),INDEX(Команды!$AJ$2:$AL$19,MATCH(INDEX(Команды!$A$2:$AN$7500,MATCH(M$3,Команды!$A$2:$A$7500,0),$E77+2),Команды!$AJ$2:$AJ$19,0),3),0)</f>
        <v>В</v>
      </c>
      <c r="O77" s="342"/>
      <c r="P77" s="174" t="str">
        <f>IF(OR(IF(INDEX(Команды!$A$2:$AN$7500,MATCH(P$3,Команды!$A$2:$A$7500,0),$E77+2)=Команды!$AJ$2,TRUE,FALSE),IF(INDEX(Команды!$A$2:$AN$7500,MATCH(P$3,Команды!$A$2:$A$7500,0),$E77+2)=Команды!$AJ$3,TRUE,FALSE),IF(INDEX(Команды!$A$2:$AN$7500,MATCH(P$3,Команды!$A$2:$A$7500,0),$E77+2)=Команды!$AJ$4,TRUE,FALSE),IF(INDEX(Команды!$A$2:$AN$7500,MATCH(P$3,Команды!$A$2:$A$7500,0),$E77+2)=Команды!$AJ$5,TRUE,FALSE),IF(INDEX(Команды!$A$2:$AN$7500,MATCH(P$3,Команды!$A$2:$A$7500,0),$E77+2)=Команды!$AJ$6,TRUE,FALSE),IF(INDEX(Команды!$A$2:$AN$7500,MATCH(P$3,Команды!$A$2:$A$7500,0),$E77+2)=Команды!$AJ$7,TRUE,FALSE),IF(INDEX(Команды!$A$2:$AN$7500,MATCH(P$3,Команды!$A$2:$A$7500,0),$E77+2)=Команды!$AJ$8,TRUE,FALSE),IF(INDEX(Команды!$A$2:$AN$7500,MATCH(P$3,Команды!$A$2:$A$7500,0),$E77+2)=Команды!$AJ$9,TRUE,FALSE),IF(INDEX(Команды!$A$2:$AN$7500,MATCH(P$3,Команды!$A$2:$A$7500,0),$E77+2)=Команды!$AJ$10,TRUE,FALSE),IF(INDEX(Команды!$A$2:$AN$7500,MATCH(P$3,Команды!$A$2:$A$7500,0),$E77+2)=Команды!$AJ$11,TRUE,FALSE),IF(INDEX(Команды!$A$2:$AN$7500,MATCH(P$3,Команды!$A$2:$A$7500,0),$E77+2)=Команды!$AJ$12,TRUE,FALSE),IF(INDEX(Команды!$A$2:$AN$7500,MATCH(P$3,Команды!$A$2:$A$7500,0),$E77+2)=Команды!$AJ$13,TRUE,FALSE),IF(INDEX(Команды!$A$2:$AN$7500,MATCH(P$3,Команды!$A$2:$A$7500,0),$E77+2)=Команды!$AJ$14,TRUE,FALSE),IF(INDEX(Команды!$A$2:$AN$7500,MATCH(P$3,Команды!$A$2:$A$7500,0),$E77+2)=Команды!$AJ$15,TRUE,FALSE),IF(INDEX(Команды!$A$2:$AN$7500,MATCH(P$3,Команды!$A$2:$A$7500,0),$E77+2)=Команды!$AJ$16,TRUE,FALSE),,IF(INDEX(Команды!$A$2:$AN$7500,MATCH(P$3,Команды!$A$2:$A$7500,0),$E77+2)=Команды!$AJ$17,TRUE,FALSE),,IF(INDEX(Команды!$A$2:$AN$7500,MATCH(P$3,Команды!$A$2:$A$7500,0),$E77+2)=Команды!$AJ$18,TRUE,FALSE),,IF(INDEX(Команды!$A$2:$AN$7500,MATCH(P$3,Команды!$A$2:$A$7500,0),$E77+2)=Команды!$AJ$19,TRUE,FALSE)),INDEX(Команды!$AJ$2:$AK$19,MATCH(INDEX(Команды!$A$2:$AN$7500,MATCH(P$3,Команды!$A$2:$A$7500,0),$E77+2),Команды!$AJ$2:$AJ$19,0),2),0)</f>
        <v>В</v>
      </c>
      <c r="Q77" s="175" t="str">
        <f>IF(OR(IF(INDEX(Команды!$A$2:$AN$7500,MATCH(P$3,Команды!$A$2:$A$7500,0),$E77+2)=Команды!$AJ$2,TRUE,FALSE),IF(INDEX(Команды!$A$2:$AN$7500,MATCH(P$3,Команды!$A$2:$A$7500,0),$E77+2)=Команды!$AJ$3,TRUE,FALSE),IF(INDEX(Команды!$A$2:$AN$7500,MATCH(P$3,Команды!$A$2:$A$7500,0),$E77+2)=Команды!$AJ$4,TRUE,FALSE),IF(INDEX(Команды!$A$2:$AN$7500,MATCH(P$3,Команды!$A$2:$A$7500,0),$E77+2)=Команды!$AJ$5,TRUE,FALSE),IF(INDEX(Команды!$A$2:$AN$7500,MATCH(P$3,Команды!$A$2:$A$7500,0),$E77+2)=Команды!$AJ$6,TRUE,FALSE),IF(INDEX(Команды!$A$2:$AN$7500,MATCH(P$3,Команды!$A$2:$A$7500,0),$E77+2)=Команды!$AJ$7,TRUE,FALSE),IF(INDEX(Команды!$A$2:$AN$7500,MATCH(P$3,Команды!$A$2:$A$7500,0),$E77+2)=Команды!$AJ$8,TRUE,FALSE),IF(INDEX(Команды!$A$2:$AN$7500,MATCH(P$3,Команды!$A$2:$A$7500,0),$E77+2)=Команды!$AJ$9,TRUE,FALSE),IF(INDEX(Команды!$A$2:$AN$7500,MATCH(P$3,Команды!$A$2:$A$7500,0),$E77+2)=Команды!$AJ$10,TRUE,FALSE),IF(INDEX(Команды!$A$2:$AN$7500,MATCH(P$3,Команды!$A$2:$A$7500,0),$E77+2)=Команды!$AJ$11,TRUE,FALSE),IF(INDEX(Команды!$A$2:$AN$7500,MATCH(P$3,Команды!$A$2:$A$7500,0),$E77+2)=Команды!$AJ$12,TRUE,FALSE),IF(INDEX(Команды!$A$2:$AN$7500,MATCH(P$3,Команды!$A$2:$A$7500,0),$E77+2)=Команды!$AJ$13,TRUE,FALSE),IF(INDEX(Команды!$A$2:$AN$7500,MATCH(P$3,Команды!$A$2:$A$7500,0),$E77+2)=Команды!$AJ$14,TRUE,FALSE),IF(INDEX(Команды!$A$2:$AN$7500,MATCH(P$3,Команды!$A$2:$A$7500,0),$E77+2)=Команды!$AJ$15,TRUE,FALSE),IF(INDEX(Команды!$A$2:$AN$7500,MATCH(P$3,Команды!$A$2:$A$7500,0),$E77+2)=Команды!$AJ$16,TRUE,FALSE),IF(INDEX(Команды!$A$2:$AN$7500,MATCH(P$3,Команды!$A$2:$A$7500,0),$E77+2)=Команды!$AJ$17,TRUE,FALSE),IF(INDEX(Команды!$A$2:$AN$7500,MATCH(P$3,Команды!$A$2:$A$7500,0),$E77+2)=Команды!$AJ$18,TRUE,FALSE),IF(INDEX(Команды!$A$2:$AN$7500,MATCH(P$3,Команды!$A$2:$A$7500,0),$E77+2)=Команды!$AJ$19,TRUE,FALSE)),INDEX(Команды!$AJ$2:$AL$19,MATCH(INDEX(Команды!$A$2:$AN$7500,MATCH(P$3,Команды!$A$2:$A$7500,0),$E77+2),Команды!$AJ$2:$AJ$19,0),3),0)</f>
        <v>В</v>
      </c>
      <c r="R77" s="342"/>
      <c r="S77" s="174" t="str">
        <f>IF(OR(IF(INDEX(Команды!$A$2:$AN$7500,MATCH(S$3,Команды!$A$2:$A$7500,0),$E77+2)=Команды!$AJ$2,TRUE,FALSE),IF(INDEX(Команды!$A$2:$AN$7500,MATCH(S$3,Команды!$A$2:$A$7500,0),$E77+2)=Команды!$AJ$3,TRUE,FALSE),IF(INDEX(Команды!$A$2:$AN$7500,MATCH(S$3,Команды!$A$2:$A$7500,0),$E77+2)=Команды!$AJ$4,TRUE,FALSE),IF(INDEX(Команды!$A$2:$AN$7500,MATCH(S$3,Команды!$A$2:$A$7500,0),$E77+2)=Команды!$AJ$5,TRUE,FALSE),IF(INDEX(Команды!$A$2:$AN$7500,MATCH(S$3,Команды!$A$2:$A$7500,0),$E77+2)=Команды!$AJ$6,TRUE,FALSE),IF(INDEX(Команды!$A$2:$AN$7500,MATCH(S$3,Команды!$A$2:$A$7500,0),$E77+2)=Команды!$AJ$7,TRUE,FALSE),IF(INDEX(Команды!$A$2:$AN$7500,MATCH(S$3,Команды!$A$2:$A$7500,0),$E77+2)=Команды!$AJ$8,TRUE,FALSE),IF(INDEX(Команды!$A$2:$AN$7500,MATCH(S$3,Команды!$A$2:$A$7500,0),$E77+2)=Команды!$AJ$9,TRUE,FALSE),IF(INDEX(Команды!$A$2:$AN$7500,MATCH(S$3,Команды!$A$2:$A$7500,0),$E77+2)=Команды!$AJ$10,TRUE,FALSE),IF(INDEX(Команды!$A$2:$AN$7500,MATCH(S$3,Команды!$A$2:$A$7500,0),$E77+2)=Команды!$AJ$11,TRUE,FALSE),IF(INDEX(Команды!$A$2:$AN$7500,MATCH(S$3,Команды!$A$2:$A$7500,0),$E77+2)=Команды!$AJ$12,TRUE,FALSE),IF(INDEX(Команды!$A$2:$AN$7500,MATCH(S$3,Команды!$A$2:$A$7500,0),$E77+2)=Команды!$AJ$13,TRUE,FALSE),IF(INDEX(Команды!$A$2:$AN$7500,MATCH(S$3,Команды!$A$2:$A$7500,0),$E77+2)=Команды!$AJ$14,TRUE,FALSE),IF(INDEX(Команды!$A$2:$AN$7500,MATCH(S$3,Команды!$A$2:$A$7500,0),$E77+2)=Команды!$AJ$15,TRUE,FALSE),IF(INDEX(Команды!$A$2:$AN$7500,MATCH(S$3,Команды!$A$2:$A$7500,0),$E77+2)=Команды!$AJ$16,TRUE,FALSE),,IF(INDEX(Команды!$A$2:$AN$7500,MATCH(S$3,Команды!$A$2:$A$7500,0),$E77+2)=Команды!$AJ$17,TRUE,FALSE),,IF(INDEX(Команды!$A$2:$AN$7500,MATCH(S$3,Команды!$A$2:$A$7500,0),$E77+2)=Команды!$AJ$18,TRUE,FALSE),,IF(INDEX(Команды!$A$2:$AN$7500,MATCH(S$3,Команды!$A$2:$A$7500,0),$E77+2)=Команды!$AJ$19,TRUE,FALSE)),INDEX(Команды!$AJ$2:$AK$19,MATCH(INDEX(Команды!$A$2:$AN$7500,MATCH(S$3,Команды!$A$2:$A$7500,0),$E77+2),Команды!$AJ$2:$AJ$19,0),2),0)</f>
        <v>В</v>
      </c>
      <c r="T77" s="175" t="str">
        <f>IF(OR(IF(INDEX(Команды!$A$2:$AN$7500,MATCH(S$3,Команды!$A$2:$A$7500,0),$E77+2)=Команды!$AJ$2,TRUE,FALSE),IF(INDEX(Команды!$A$2:$AN$7500,MATCH(S$3,Команды!$A$2:$A$7500,0),$E77+2)=Команды!$AJ$3,TRUE,FALSE),IF(INDEX(Команды!$A$2:$AN$7500,MATCH(S$3,Команды!$A$2:$A$7500,0),$E77+2)=Команды!$AJ$4,TRUE,FALSE),IF(INDEX(Команды!$A$2:$AN$7500,MATCH(S$3,Команды!$A$2:$A$7500,0),$E77+2)=Команды!$AJ$5,TRUE,FALSE),IF(INDEX(Команды!$A$2:$AN$7500,MATCH(S$3,Команды!$A$2:$A$7500,0),$E77+2)=Команды!$AJ$6,TRUE,FALSE),IF(INDEX(Команды!$A$2:$AN$7500,MATCH(S$3,Команды!$A$2:$A$7500,0),$E77+2)=Команды!$AJ$7,TRUE,FALSE),IF(INDEX(Команды!$A$2:$AN$7500,MATCH(S$3,Команды!$A$2:$A$7500,0),$E77+2)=Команды!$AJ$8,TRUE,FALSE),IF(INDEX(Команды!$A$2:$AN$7500,MATCH(S$3,Команды!$A$2:$A$7500,0),$E77+2)=Команды!$AJ$9,TRUE,FALSE),IF(INDEX(Команды!$A$2:$AN$7500,MATCH(S$3,Команды!$A$2:$A$7500,0),$E77+2)=Команды!$AJ$10,TRUE,FALSE),IF(INDEX(Команды!$A$2:$AN$7500,MATCH(S$3,Команды!$A$2:$A$7500,0),$E77+2)=Команды!$AJ$11,TRUE,FALSE),IF(INDEX(Команды!$A$2:$AN$7500,MATCH(S$3,Команды!$A$2:$A$7500,0),$E77+2)=Команды!$AJ$12,TRUE,FALSE),IF(INDEX(Команды!$A$2:$AN$7500,MATCH(S$3,Команды!$A$2:$A$7500,0),$E77+2)=Команды!$AJ$13,TRUE,FALSE),IF(INDEX(Команды!$A$2:$AN$7500,MATCH(S$3,Команды!$A$2:$A$7500,0),$E77+2)=Команды!$AJ$14,TRUE,FALSE),IF(INDEX(Команды!$A$2:$AN$7500,MATCH(S$3,Команды!$A$2:$A$7500,0),$E77+2)=Команды!$AJ$15,TRUE,FALSE),IF(INDEX(Команды!$A$2:$AN$7500,MATCH(S$3,Команды!$A$2:$A$7500,0),$E77+2)=Команды!$AJ$16,TRUE,FALSE),IF(INDEX(Команды!$A$2:$AN$7500,MATCH(S$3,Команды!$A$2:$A$7500,0),$E77+2)=Команды!$AJ$17,TRUE,FALSE),IF(INDEX(Команды!$A$2:$AN$7500,MATCH(S$3,Команды!$A$2:$A$7500,0),$E77+2)=Команды!$AJ$18,TRUE,FALSE),IF(INDEX(Команды!$A$2:$AN$7500,MATCH(S$3,Команды!$A$2:$A$7500,0),$E77+2)=Команды!$AJ$19,TRUE,FALSE)),INDEX(Команды!$AJ$2:$AL$19,MATCH(INDEX(Команды!$A$2:$AN$7500,MATCH(S$3,Команды!$A$2:$A$7500,0),$E77+2),Команды!$AJ$2:$AJ$19,0),3),0)</f>
        <v>В</v>
      </c>
      <c r="U77" s="342"/>
      <c r="V77" s="174" t="str">
        <f>IF(OR(IF(INDEX(Команды!$A$2:$AN$7500,MATCH(V$3,Команды!$A$2:$A$7500,0),$E77+2)=Команды!$AJ$2,TRUE,FALSE),IF(INDEX(Команды!$A$2:$AN$7500,MATCH(V$3,Команды!$A$2:$A$7500,0),$E77+2)=Команды!$AJ$3,TRUE,FALSE),IF(INDEX(Команды!$A$2:$AN$7500,MATCH(V$3,Команды!$A$2:$A$7500,0),$E77+2)=Команды!$AJ$4,TRUE,FALSE),IF(INDEX(Команды!$A$2:$AN$7500,MATCH(V$3,Команды!$A$2:$A$7500,0),$E77+2)=Команды!$AJ$5,TRUE,FALSE),IF(INDEX(Команды!$A$2:$AN$7500,MATCH(V$3,Команды!$A$2:$A$7500,0),$E77+2)=Команды!$AJ$6,TRUE,FALSE),IF(INDEX(Команды!$A$2:$AN$7500,MATCH(V$3,Команды!$A$2:$A$7500,0),$E77+2)=Команды!$AJ$7,TRUE,FALSE),IF(INDEX(Команды!$A$2:$AN$7500,MATCH(V$3,Команды!$A$2:$A$7500,0),$E77+2)=Команды!$AJ$8,TRUE,FALSE),IF(INDEX(Команды!$A$2:$AN$7500,MATCH(V$3,Команды!$A$2:$A$7500,0),$E77+2)=Команды!$AJ$9,TRUE,FALSE),IF(INDEX(Команды!$A$2:$AN$7500,MATCH(V$3,Команды!$A$2:$A$7500,0),$E77+2)=Команды!$AJ$10,TRUE,FALSE),IF(INDEX(Команды!$A$2:$AN$7500,MATCH(V$3,Команды!$A$2:$A$7500,0),$E77+2)=Команды!$AJ$11,TRUE,FALSE),IF(INDEX(Команды!$A$2:$AN$7500,MATCH(V$3,Команды!$A$2:$A$7500,0),$E77+2)=Команды!$AJ$12,TRUE,FALSE),IF(INDEX(Команды!$A$2:$AN$7500,MATCH(V$3,Команды!$A$2:$A$7500,0),$E77+2)=Команды!$AJ$13,TRUE,FALSE),IF(INDEX(Команды!$A$2:$AN$7500,MATCH(V$3,Команды!$A$2:$A$7500,0),$E77+2)=Команды!$AJ$14,TRUE,FALSE),IF(INDEX(Команды!$A$2:$AN$7500,MATCH(V$3,Команды!$A$2:$A$7500,0),$E77+2)=Команды!$AJ$15,TRUE,FALSE),IF(INDEX(Команды!$A$2:$AN$7500,MATCH(V$3,Команды!$A$2:$A$7500,0),$E77+2)=Команды!$AJ$16,TRUE,FALSE),,IF(INDEX(Команды!$A$2:$AN$7500,MATCH(V$3,Команды!$A$2:$A$7500,0),$E77+2)=Команды!$AJ$17,TRUE,FALSE),,IF(INDEX(Команды!$A$2:$AN$7500,MATCH(V$3,Команды!$A$2:$A$7500,0),$E77+2)=Команды!$AJ$18,TRUE,FALSE),,IF(INDEX(Команды!$A$2:$AN$7500,MATCH(V$3,Команды!$A$2:$A$7500,0),$E77+2)=Команды!$AJ$19,TRUE,FALSE)),INDEX(Команды!$AJ$2:$AK$19,MATCH(INDEX(Команды!$A$2:$AN$7500,MATCH(V$3,Команды!$A$2:$A$7500,0),$E77+2),Команды!$AJ$2:$AJ$19,0),2),0)</f>
        <v>В</v>
      </c>
      <c r="W77" s="175" t="str">
        <f>IF(OR(IF(INDEX(Команды!$A$2:$AN$7500,MATCH(V$3,Команды!$A$2:$A$7500,0),$E77+2)=Команды!$AJ$2,TRUE,FALSE),IF(INDEX(Команды!$A$2:$AN$7500,MATCH(V$3,Команды!$A$2:$A$7500,0),$E77+2)=Команды!$AJ$3,TRUE,FALSE),IF(INDEX(Команды!$A$2:$AN$7500,MATCH(V$3,Команды!$A$2:$A$7500,0),$E77+2)=Команды!$AJ$4,TRUE,FALSE),IF(INDEX(Команды!$A$2:$AN$7500,MATCH(V$3,Команды!$A$2:$A$7500,0),$E77+2)=Команды!$AJ$5,TRUE,FALSE),IF(INDEX(Команды!$A$2:$AN$7500,MATCH(V$3,Команды!$A$2:$A$7500,0),$E77+2)=Команды!$AJ$6,TRUE,FALSE),IF(INDEX(Команды!$A$2:$AN$7500,MATCH(V$3,Команды!$A$2:$A$7500,0),$E77+2)=Команды!$AJ$7,TRUE,FALSE),IF(INDEX(Команды!$A$2:$AN$7500,MATCH(V$3,Команды!$A$2:$A$7500,0),$E77+2)=Команды!$AJ$8,TRUE,FALSE),IF(INDEX(Команды!$A$2:$AN$7500,MATCH(V$3,Команды!$A$2:$A$7500,0),$E77+2)=Команды!$AJ$9,TRUE,FALSE),IF(INDEX(Команды!$A$2:$AN$7500,MATCH(V$3,Команды!$A$2:$A$7500,0),$E77+2)=Команды!$AJ$10,TRUE,FALSE),IF(INDEX(Команды!$A$2:$AN$7500,MATCH(V$3,Команды!$A$2:$A$7500,0),$E77+2)=Команды!$AJ$11,TRUE,FALSE),IF(INDEX(Команды!$A$2:$AN$7500,MATCH(V$3,Команды!$A$2:$A$7500,0),$E77+2)=Команды!$AJ$12,TRUE,FALSE),IF(INDEX(Команды!$A$2:$AN$7500,MATCH(V$3,Команды!$A$2:$A$7500,0),$E77+2)=Команды!$AJ$13,TRUE,FALSE),IF(INDEX(Команды!$A$2:$AN$7500,MATCH(V$3,Команды!$A$2:$A$7500,0),$E77+2)=Команды!$AJ$14,TRUE,FALSE),IF(INDEX(Команды!$A$2:$AN$7500,MATCH(V$3,Команды!$A$2:$A$7500,0),$E77+2)=Команды!$AJ$15,TRUE,FALSE),IF(INDEX(Команды!$A$2:$AN$7500,MATCH(V$3,Команды!$A$2:$A$7500,0),$E77+2)=Команды!$AJ$16,TRUE,FALSE),IF(INDEX(Команды!$A$2:$AN$7500,MATCH(V$3,Команды!$A$2:$A$7500,0),$E77+2)=Команды!$AJ$17,TRUE,FALSE),IF(INDEX(Команды!$A$2:$AN$7500,MATCH(V$3,Команды!$A$2:$A$7500,0),$E77+2)=Команды!$AJ$18,TRUE,FALSE),IF(INDEX(Команды!$A$2:$AN$7500,MATCH(V$3,Команды!$A$2:$A$7500,0),$E77+2)=Команды!$AJ$19,TRUE,FALSE)),INDEX(Команды!$AJ$2:$AL$19,MATCH(INDEX(Команды!$A$2:$AN$7500,MATCH(V$3,Команды!$A$2:$A$7500,0),$E77+2),Команды!$AJ$2:$AJ$19,0),3),0)</f>
        <v>В</v>
      </c>
      <c r="X77" s="342"/>
      <c r="Y77" s="174" t="str">
        <f>IF(OR(IF(INDEX(Команды!$A$2:$AN$7500,MATCH(Y$3,Команды!$A$2:$A$7500,0),$E77+2)=Команды!$AJ$2,TRUE,FALSE),IF(INDEX(Команды!$A$2:$AN$7500,MATCH(Y$3,Команды!$A$2:$A$7500,0),$E77+2)=Команды!$AJ$3,TRUE,FALSE),IF(INDEX(Команды!$A$2:$AN$7500,MATCH(Y$3,Команды!$A$2:$A$7500,0),$E77+2)=Команды!$AJ$4,TRUE,FALSE),IF(INDEX(Команды!$A$2:$AN$7500,MATCH(Y$3,Команды!$A$2:$A$7500,0),$E77+2)=Команды!$AJ$5,TRUE,FALSE),IF(INDEX(Команды!$A$2:$AN$7500,MATCH(Y$3,Команды!$A$2:$A$7500,0),$E77+2)=Команды!$AJ$6,TRUE,FALSE),IF(INDEX(Команды!$A$2:$AN$7500,MATCH(Y$3,Команды!$A$2:$A$7500,0),$E77+2)=Команды!$AJ$7,TRUE,FALSE),IF(INDEX(Команды!$A$2:$AN$7500,MATCH(Y$3,Команды!$A$2:$A$7500,0),$E77+2)=Команды!$AJ$8,TRUE,FALSE),IF(INDEX(Команды!$A$2:$AN$7500,MATCH(Y$3,Команды!$A$2:$A$7500,0),$E77+2)=Команды!$AJ$9,TRUE,FALSE),IF(INDEX(Команды!$A$2:$AN$7500,MATCH(Y$3,Команды!$A$2:$A$7500,0),$E77+2)=Команды!$AJ$10,TRUE,FALSE),IF(INDEX(Команды!$A$2:$AN$7500,MATCH(Y$3,Команды!$A$2:$A$7500,0),$E77+2)=Команды!$AJ$11,TRUE,FALSE),IF(INDEX(Команды!$A$2:$AN$7500,MATCH(Y$3,Команды!$A$2:$A$7500,0),$E77+2)=Команды!$AJ$12,TRUE,FALSE),IF(INDEX(Команды!$A$2:$AN$7500,MATCH(Y$3,Команды!$A$2:$A$7500,0),$E77+2)=Команды!$AJ$13,TRUE,FALSE),IF(INDEX(Команды!$A$2:$AN$7500,MATCH(Y$3,Команды!$A$2:$A$7500,0),$E77+2)=Команды!$AJ$14,TRUE,FALSE),IF(INDEX(Команды!$A$2:$AN$7500,MATCH(Y$3,Команды!$A$2:$A$7500,0),$E77+2)=Команды!$AJ$15,TRUE,FALSE),IF(INDEX(Команды!$A$2:$AN$7500,MATCH(Y$3,Команды!$A$2:$A$7500,0),$E77+2)=Команды!$AJ$16,TRUE,FALSE),,IF(INDEX(Команды!$A$2:$AN$7500,MATCH(Y$3,Команды!$A$2:$A$7500,0),$E77+2)=Команды!$AJ$17,TRUE,FALSE),,IF(INDEX(Команды!$A$2:$AN$7500,MATCH(Y$3,Команды!$A$2:$A$7500,0),$E77+2)=Команды!$AJ$18,TRUE,FALSE),,IF(INDEX(Команды!$A$2:$AN$7500,MATCH(Y$3,Команды!$A$2:$A$7500,0),$E77+2)=Команды!$AJ$19,TRUE,FALSE)),INDEX(Команды!$AJ$2:$AK$19,MATCH(INDEX(Команды!$A$2:$AN$7500,MATCH(Y$3,Команды!$A$2:$A$7500,0),$E77+2),Команды!$AJ$2:$AJ$19,0),2),0)</f>
        <v>В</v>
      </c>
      <c r="Z77" s="175" t="str">
        <f>IF(OR(IF(INDEX(Команды!$A$2:$AN$7500,MATCH(Y$3,Команды!$A$2:$A$7500,0),$E77+2)=Команды!$AJ$2,TRUE,FALSE),IF(INDEX(Команды!$A$2:$AN$7500,MATCH(Y$3,Команды!$A$2:$A$7500,0),$E77+2)=Команды!$AJ$3,TRUE,FALSE),IF(INDEX(Команды!$A$2:$AN$7500,MATCH(Y$3,Команды!$A$2:$A$7500,0),$E77+2)=Команды!$AJ$4,TRUE,FALSE),IF(INDEX(Команды!$A$2:$AN$7500,MATCH(Y$3,Команды!$A$2:$A$7500,0),$E77+2)=Команды!$AJ$5,TRUE,FALSE),IF(INDEX(Команды!$A$2:$AN$7500,MATCH(Y$3,Команды!$A$2:$A$7500,0),$E77+2)=Команды!$AJ$6,TRUE,FALSE),IF(INDEX(Команды!$A$2:$AN$7500,MATCH(Y$3,Команды!$A$2:$A$7500,0),$E77+2)=Команды!$AJ$7,TRUE,FALSE),IF(INDEX(Команды!$A$2:$AN$7500,MATCH(Y$3,Команды!$A$2:$A$7500,0),$E77+2)=Команды!$AJ$8,TRUE,FALSE),IF(INDEX(Команды!$A$2:$AN$7500,MATCH(Y$3,Команды!$A$2:$A$7500,0),$E77+2)=Команды!$AJ$9,TRUE,FALSE),IF(INDEX(Команды!$A$2:$AN$7500,MATCH(Y$3,Команды!$A$2:$A$7500,0),$E77+2)=Команды!$AJ$10,TRUE,FALSE),IF(INDEX(Команды!$A$2:$AN$7500,MATCH(Y$3,Команды!$A$2:$A$7500,0),$E77+2)=Команды!$AJ$11,TRUE,FALSE),IF(INDEX(Команды!$A$2:$AN$7500,MATCH(Y$3,Команды!$A$2:$A$7500,0),$E77+2)=Команды!$AJ$12,TRUE,FALSE),IF(INDEX(Команды!$A$2:$AN$7500,MATCH(Y$3,Команды!$A$2:$A$7500,0),$E77+2)=Команды!$AJ$13,TRUE,FALSE),IF(INDEX(Команды!$A$2:$AN$7500,MATCH(Y$3,Команды!$A$2:$A$7500,0),$E77+2)=Команды!$AJ$14,TRUE,FALSE),IF(INDEX(Команды!$A$2:$AN$7500,MATCH(Y$3,Команды!$A$2:$A$7500,0),$E77+2)=Команды!$AJ$15,TRUE,FALSE),IF(INDEX(Команды!$A$2:$AN$7500,MATCH(Y$3,Команды!$A$2:$A$7500,0),$E77+2)=Команды!$AJ$16,TRUE,FALSE),IF(INDEX(Команды!$A$2:$AN$7500,MATCH(Y$3,Команды!$A$2:$A$7500,0),$E77+2)=Команды!$AJ$17,TRUE,FALSE),IF(INDEX(Команды!$A$2:$AN$7500,MATCH(Y$3,Команды!$A$2:$A$7500,0),$E77+2)=Команды!$AJ$18,TRUE,FALSE),IF(INDEX(Команды!$A$2:$AN$7500,MATCH(Y$3,Команды!$A$2:$A$7500,0),$E77+2)=Команды!$AJ$19,TRUE,FALSE)),INDEX(Команды!$AJ$2:$AL$19,MATCH(INDEX(Команды!$A$2:$AN$7500,MATCH(Y$3,Команды!$A$2:$A$7500,0),$E77+2),Команды!$AJ$2:$AJ$19,0),3),0)</f>
        <v>В</v>
      </c>
      <c r="AA77" s="342"/>
      <c r="AB77" s="174" t="str">
        <f>IF(OR(IF(INDEX(Команды!$A$2:$AN$7500,MATCH(AB$3,Команды!$A$2:$A$7500,0),$E77+2)=Команды!$AJ$2,TRUE,FALSE),IF(INDEX(Команды!$A$2:$AN$7500,MATCH(AB$3,Команды!$A$2:$A$7500,0),$E77+2)=Команды!$AJ$3,TRUE,FALSE),IF(INDEX(Команды!$A$2:$AN$7500,MATCH(AB$3,Команды!$A$2:$A$7500,0),$E77+2)=Команды!$AJ$4,TRUE,FALSE),IF(INDEX(Команды!$A$2:$AN$7500,MATCH(AB$3,Команды!$A$2:$A$7500,0),$E77+2)=Команды!$AJ$5,TRUE,FALSE),IF(INDEX(Команды!$A$2:$AN$7500,MATCH(AB$3,Команды!$A$2:$A$7500,0),$E77+2)=Команды!$AJ$6,TRUE,FALSE),IF(INDEX(Команды!$A$2:$AN$7500,MATCH(AB$3,Команды!$A$2:$A$7500,0),$E77+2)=Команды!$AJ$7,TRUE,FALSE),IF(INDEX(Команды!$A$2:$AN$7500,MATCH(AB$3,Команды!$A$2:$A$7500,0),$E77+2)=Команды!$AJ$8,TRUE,FALSE),IF(INDEX(Команды!$A$2:$AN$7500,MATCH(AB$3,Команды!$A$2:$A$7500,0),$E77+2)=Команды!$AJ$9,TRUE,FALSE),IF(INDEX(Команды!$A$2:$AN$7500,MATCH(AB$3,Команды!$A$2:$A$7500,0),$E77+2)=Команды!$AJ$10,TRUE,FALSE),IF(INDEX(Команды!$A$2:$AN$7500,MATCH(AB$3,Команды!$A$2:$A$7500,0),$E77+2)=Команды!$AJ$11,TRUE,FALSE),IF(INDEX(Команды!$A$2:$AN$7500,MATCH(AB$3,Команды!$A$2:$A$7500,0),$E77+2)=Команды!$AJ$12,TRUE,FALSE),IF(INDEX(Команды!$A$2:$AN$7500,MATCH(AB$3,Команды!$A$2:$A$7500,0),$E77+2)=Команды!$AJ$13,TRUE,FALSE),IF(INDEX(Команды!$A$2:$AN$7500,MATCH(AB$3,Команды!$A$2:$A$7500,0),$E77+2)=Команды!$AJ$14,TRUE,FALSE),IF(INDEX(Команды!$A$2:$AN$7500,MATCH(AB$3,Команды!$A$2:$A$7500,0),$E77+2)=Команды!$AJ$15,TRUE,FALSE),IF(INDEX(Команды!$A$2:$AN$7500,MATCH(AB$3,Команды!$A$2:$A$7500,0),$E77+2)=Команды!$AJ$16,TRUE,FALSE),,IF(INDEX(Команды!$A$2:$AN$7500,MATCH(AB$3,Команды!$A$2:$A$7500,0),$E77+2)=Команды!$AJ$17,TRUE,FALSE),,IF(INDEX(Команды!$A$2:$AN$7500,MATCH(AB$3,Команды!$A$2:$A$7500,0),$E77+2)=Команды!$AJ$18,TRUE,FALSE),,IF(INDEX(Команды!$A$2:$AN$7500,MATCH(AB$3,Команды!$A$2:$A$7500,0),$E77+2)=Команды!$AJ$19,TRUE,FALSE)),INDEX(Команды!$AJ$2:$AK$19,MATCH(INDEX(Команды!$A$2:$AN$7500,MATCH(AB$3,Команды!$A$2:$A$7500,0),$E77+2),Команды!$AJ$2:$AJ$19,0),2),0)</f>
        <v>В</v>
      </c>
      <c r="AC77" s="175" t="str">
        <f>IF(OR(IF(INDEX(Команды!$A$2:$AN$7500,MATCH(AB$3,Команды!$A$2:$A$7500,0),$E77+2)=Команды!$AJ$2,TRUE,FALSE),IF(INDEX(Команды!$A$2:$AN$7500,MATCH(AB$3,Команды!$A$2:$A$7500,0),$E77+2)=Команды!$AJ$3,TRUE,FALSE),IF(INDEX(Команды!$A$2:$AN$7500,MATCH(AB$3,Команды!$A$2:$A$7500,0),$E77+2)=Команды!$AJ$4,TRUE,FALSE),IF(INDEX(Команды!$A$2:$AN$7500,MATCH(AB$3,Команды!$A$2:$A$7500,0),$E77+2)=Команды!$AJ$5,TRUE,FALSE),IF(INDEX(Команды!$A$2:$AN$7500,MATCH(AB$3,Команды!$A$2:$A$7500,0),$E77+2)=Команды!$AJ$6,TRUE,FALSE),IF(INDEX(Команды!$A$2:$AN$7500,MATCH(AB$3,Команды!$A$2:$A$7500,0),$E77+2)=Команды!$AJ$7,TRUE,FALSE),IF(INDEX(Команды!$A$2:$AN$7500,MATCH(AB$3,Команды!$A$2:$A$7500,0),$E77+2)=Команды!$AJ$8,TRUE,FALSE),IF(INDEX(Команды!$A$2:$AN$7500,MATCH(AB$3,Команды!$A$2:$A$7500,0),$E77+2)=Команды!$AJ$9,TRUE,FALSE),IF(INDEX(Команды!$A$2:$AN$7500,MATCH(AB$3,Команды!$A$2:$A$7500,0),$E77+2)=Команды!$AJ$10,TRUE,FALSE),IF(INDEX(Команды!$A$2:$AN$7500,MATCH(AB$3,Команды!$A$2:$A$7500,0),$E77+2)=Команды!$AJ$11,TRUE,FALSE),IF(INDEX(Команды!$A$2:$AN$7500,MATCH(AB$3,Команды!$A$2:$A$7500,0),$E77+2)=Команды!$AJ$12,TRUE,FALSE),IF(INDEX(Команды!$A$2:$AN$7500,MATCH(AB$3,Команды!$A$2:$A$7500,0),$E77+2)=Команды!$AJ$13,TRUE,FALSE),IF(INDEX(Команды!$A$2:$AN$7500,MATCH(AB$3,Команды!$A$2:$A$7500,0),$E77+2)=Команды!$AJ$14,TRUE,FALSE),IF(INDEX(Команды!$A$2:$AN$7500,MATCH(AB$3,Команды!$A$2:$A$7500,0),$E77+2)=Команды!$AJ$15,TRUE,FALSE),IF(INDEX(Команды!$A$2:$AN$7500,MATCH(AB$3,Команды!$A$2:$A$7500,0),$E77+2)=Команды!$AJ$16,TRUE,FALSE),IF(INDEX(Команды!$A$2:$AN$7500,MATCH(AB$3,Команды!$A$2:$A$7500,0),$E77+2)=Команды!$AJ$17,TRUE,FALSE),IF(INDEX(Команды!$A$2:$AN$7500,MATCH(AB$3,Команды!$A$2:$A$7500,0),$E77+2)=Команды!$AJ$18,TRUE,FALSE),IF(INDEX(Команды!$A$2:$AN$7500,MATCH(AB$3,Команды!$A$2:$A$7500,0),$E77+2)=Команды!$AJ$19,TRUE,FALSE)),INDEX(Команды!$AJ$2:$AL$19,MATCH(INDEX(Команды!$A$2:$AN$7500,MATCH(AB$3,Команды!$A$2:$A$7500,0),$E77+2),Команды!$AJ$2:$AJ$19,0),3),0)</f>
        <v>В</v>
      </c>
      <c r="AD77" s="342"/>
      <c r="AE77" s="174" t="str">
        <f>IF(OR(IF(INDEX(Команды!$A$2:$AN$7500,MATCH(AE$3,Команды!$A$2:$A$7500,0),$E77+2)=Команды!$AJ$2,TRUE,FALSE),IF(INDEX(Команды!$A$2:$AN$7500,MATCH(AE$3,Команды!$A$2:$A$7500,0),$E77+2)=Команды!$AJ$3,TRUE,FALSE),IF(INDEX(Команды!$A$2:$AN$7500,MATCH(AE$3,Команды!$A$2:$A$7500,0),$E77+2)=Команды!$AJ$4,TRUE,FALSE),IF(INDEX(Команды!$A$2:$AN$7500,MATCH(AE$3,Команды!$A$2:$A$7500,0),$E77+2)=Команды!$AJ$5,TRUE,FALSE),IF(INDEX(Команды!$A$2:$AN$7500,MATCH(AE$3,Команды!$A$2:$A$7500,0),$E77+2)=Команды!$AJ$6,TRUE,FALSE),IF(INDEX(Команды!$A$2:$AN$7500,MATCH(AE$3,Команды!$A$2:$A$7500,0),$E77+2)=Команды!$AJ$7,TRUE,FALSE),IF(INDEX(Команды!$A$2:$AN$7500,MATCH(AE$3,Команды!$A$2:$A$7500,0),$E77+2)=Команды!$AJ$8,TRUE,FALSE),IF(INDEX(Команды!$A$2:$AN$7500,MATCH(AE$3,Команды!$A$2:$A$7500,0),$E77+2)=Команды!$AJ$9,TRUE,FALSE),IF(INDEX(Команды!$A$2:$AN$7500,MATCH(AE$3,Команды!$A$2:$A$7500,0),$E77+2)=Команды!$AJ$10,TRUE,FALSE),IF(INDEX(Команды!$A$2:$AN$7500,MATCH(AE$3,Команды!$A$2:$A$7500,0),$E77+2)=Команды!$AJ$11,TRUE,FALSE),IF(INDEX(Команды!$A$2:$AN$7500,MATCH(AE$3,Команды!$A$2:$A$7500,0),$E77+2)=Команды!$AJ$12,TRUE,FALSE),IF(INDEX(Команды!$A$2:$AN$7500,MATCH(AE$3,Команды!$A$2:$A$7500,0),$E77+2)=Команды!$AJ$13,TRUE,FALSE),IF(INDEX(Команды!$A$2:$AN$7500,MATCH(AE$3,Команды!$A$2:$A$7500,0),$E77+2)=Команды!$AJ$14,TRUE,FALSE),IF(INDEX(Команды!$A$2:$AN$7500,MATCH(AE$3,Команды!$A$2:$A$7500,0),$E77+2)=Команды!$AJ$15,TRUE,FALSE),IF(INDEX(Команды!$A$2:$AN$7500,MATCH(AE$3,Команды!$A$2:$A$7500,0),$E77+2)=Команды!$AJ$16,TRUE,FALSE),,IF(INDEX(Команды!$A$2:$AN$7500,MATCH(AE$3,Команды!$A$2:$A$7500,0),$E77+2)=Команды!$AJ$17,TRUE,FALSE),,IF(INDEX(Команды!$A$2:$AN$7500,MATCH(AE$3,Команды!$A$2:$A$7500,0),$E77+2)=Команды!$AJ$18,TRUE,FALSE),,IF(INDEX(Команды!$A$2:$AN$7500,MATCH(AE$3,Команды!$A$2:$A$7500,0),$E77+2)=Команды!$AJ$19,TRUE,FALSE)),INDEX(Команды!$AJ$2:$AK$19,MATCH(INDEX(Команды!$A$2:$AN$7500,MATCH(AE$3,Команды!$A$2:$A$7500,0),$E77+2),Команды!$AJ$2:$AJ$19,0),2),0)</f>
        <v>В</v>
      </c>
      <c r="AF77" s="175" t="str">
        <f>IF(OR(IF(INDEX(Команды!$A$2:$AN$7500,MATCH(AE$3,Команды!$A$2:$A$7500,0),$E77+2)=Команды!$AJ$2,TRUE,FALSE),IF(INDEX(Команды!$A$2:$AN$7500,MATCH(AE$3,Команды!$A$2:$A$7500,0),$E77+2)=Команды!$AJ$3,TRUE,FALSE),IF(INDEX(Команды!$A$2:$AN$7500,MATCH(AE$3,Команды!$A$2:$A$7500,0),$E77+2)=Команды!$AJ$4,TRUE,FALSE),IF(INDEX(Команды!$A$2:$AN$7500,MATCH(AE$3,Команды!$A$2:$A$7500,0),$E77+2)=Команды!$AJ$5,TRUE,FALSE),IF(INDEX(Команды!$A$2:$AN$7500,MATCH(AE$3,Команды!$A$2:$A$7500,0),$E77+2)=Команды!$AJ$6,TRUE,FALSE),IF(INDEX(Команды!$A$2:$AN$7500,MATCH(AE$3,Команды!$A$2:$A$7500,0),$E77+2)=Команды!$AJ$7,TRUE,FALSE),IF(INDEX(Команды!$A$2:$AN$7500,MATCH(AE$3,Команды!$A$2:$A$7500,0),$E77+2)=Команды!$AJ$8,TRUE,FALSE),IF(INDEX(Команды!$A$2:$AN$7500,MATCH(AE$3,Команды!$A$2:$A$7500,0),$E77+2)=Команды!$AJ$9,TRUE,FALSE),IF(INDEX(Команды!$A$2:$AN$7500,MATCH(AE$3,Команды!$A$2:$A$7500,0),$E77+2)=Команды!$AJ$10,TRUE,FALSE),IF(INDEX(Команды!$A$2:$AN$7500,MATCH(AE$3,Команды!$A$2:$A$7500,0),$E77+2)=Команды!$AJ$11,TRUE,FALSE),IF(INDEX(Команды!$A$2:$AN$7500,MATCH(AE$3,Команды!$A$2:$A$7500,0),$E77+2)=Команды!$AJ$12,TRUE,FALSE),IF(INDEX(Команды!$A$2:$AN$7500,MATCH(AE$3,Команды!$A$2:$A$7500,0),$E77+2)=Команды!$AJ$13,TRUE,FALSE),IF(INDEX(Команды!$A$2:$AN$7500,MATCH(AE$3,Команды!$A$2:$A$7500,0),$E77+2)=Команды!$AJ$14,TRUE,FALSE),IF(INDEX(Команды!$A$2:$AN$7500,MATCH(AE$3,Команды!$A$2:$A$7500,0),$E77+2)=Команды!$AJ$15,TRUE,FALSE),IF(INDEX(Команды!$A$2:$AN$7500,MATCH(AE$3,Команды!$A$2:$A$7500,0),$E77+2)=Команды!$AJ$16,TRUE,FALSE),IF(INDEX(Команды!$A$2:$AN$7500,MATCH(AE$3,Команды!$A$2:$A$7500,0),$E77+2)=Команды!$AJ$17,TRUE,FALSE),IF(INDEX(Команды!$A$2:$AN$7500,MATCH(AE$3,Команды!$A$2:$A$7500,0),$E77+2)=Команды!$AJ$18,TRUE,FALSE),IF(INDEX(Команды!$A$2:$AN$7500,MATCH(AE$3,Команды!$A$2:$A$7500,0),$E77+2)=Команды!$AJ$19,TRUE,FALSE)),INDEX(Команды!$AJ$2:$AL$19,MATCH(INDEX(Команды!$A$2:$AN$7500,MATCH(AE$3,Команды!$A$2:$A$7500,0),$E77+2),Команды!$AJ$2:$AJ$19,0),3),0)</f>
        <v>В</v>
      </c>
      <c r="AG77" s="342"/>
      <c r="AH77" s="174" t="str">
        <f>IF(OR(IF(INDEX(Команды!$A$2:$AN$7500,MATCH(AH$3,Команды!$A$2:$A$7500,0),$E77+2)=Команды!$AJ$2,TRUE,FALSE),IF(INDEX(Команды!$A$2:$AN$7500,MATCH(AH$3,Команды!$A$2:$A$7500,0),$E77+2)=Команды!$AJ$3,TRUE,FALSE),IF(INDEX(Команды!$A$2:$AN$7500,MATCH(AH$3,Команды!$A$2:$A$7500,0),$E77+2)=Команды!$AJ$4,TRUE,FALSE),IF(INDEX(Команды!$A$2:$AN$7500,MATCH(AH$3,Команды!$A$2:$A$7500,0),$E77+2)=Команды!$AJ$5,TRUE,FALSE),IF(INDEX(Команды!$A$2:$AN$7500,MATCH(AH$3,Команды!$A$2:$A$7500,0),$E77+2)=Команды!$AJ$6,TRUE,FALSE),IF(INDEX(Команды!$A$2:$AN$7500,MATCH(AH$3,Команды!$A$2:$A$7500,0),$E77+2)=Команды!$AJ$7,TRUE,FALSE),IF(INDEX(Команды!$A$2:$AN$7500,MATCH(AH$3,Команды!$A$2:$A$7500,0),$E77+2)=Команды!$AJ$8,TRUE,FALSE),IF(INDEX(Команды!$A$2:$AN$7500,MATCH(AH$3,Команды!$A$2:$A$7500,0),$E77+2)=Команды!$AJ$9,TRUE,FALSE),IF(INDEX(Команды!$A$2:$AN$7500,MATCH(AH$3,Команды!$A$2:$A$7500,0),$E77+2)=Команды!$AJ$10,TRUE,FALSE),IF(INDEX(Команды!$A$2:$AN$7500,MATCH(AH$3,Команды!$A$2:$A$7500,0),$E77+2)=Команды!$AJ$11,TRUE,FALSE),IF(INDEX(Команды!$A$2:$AN$7500,MATCH(AH$3,Команды!$A$2:$A$7500,0),$E77+2)=Команды!$AJ$12,TRUE,FALSE),IF(INDEX(Команды!$A$2:$AN$7500,MATCH(AH$3,Команды!$A$2:$A$7500,0),$E77+2)=Команды!$AJ$13,TRUE,FALSE),IF(INDEX(Команды!$A$2:$AN$7500,MATCH(AH$3,Команды!$A$2:$A$7500,0),$E77+2)=Команды!$AJ$14,TRUE,FALSE),IF(INDEX(Команды!$A$2:$AN$7500,MATCH(AH$3,Команды!$A$2:$A$7500,0),$E77+2)=Команды!$AJ$15,TRUE,FALSE),IF(INDEX(Команды!$A$2:$AN$7500,MATCH(AH$3,Команды!$A$2:$A$7500,0),$E77+2)=Команды!$AJ$16,TRUE,FALSE),,IF(INDEX(Команды!$A$2:$AN$7500,MATCH(AH$3,Команды!$A$2:$A$7500,0),$E77+2)=Команды!$AJ$17,TRUE,FALSE),,IF(INDEX(Команды!$A$2:$AN$7500,MATCH(AH$3,Команды!$A$2:$A$7500,0),$E77+2)=Команды!$AJ$18,TRUE,FALSE),,IF(INDEX(Команды!$A$2:$AN$7500,MATCH(AH$3,Команды!$A$2:$A$7500,0),$E77+2)=Команды!$AJ$19,TRUE,FALSE)),INDEX(Команды!$AJ$2:$AK$19,MATCH(INDEX(Команды!$A$2:$AN$7500,MATCH(AH$3,Команды!$A$2:$A$7500,0),$E77+2),Команды!$AJ$2:$AJ$19,0),2),0)</f>
        <v>В</v>
      </c>
      <c r="AI77" s="175" t="str">
        <f>IF(OR(IF(INDEX(Команды!$A$2:$AN$7500,MATCH(AH$3,Команды!$A$2:$A$7500,0),$E77+2)=Команды!$AJ$2,TRUE,FALSE),IF(INDEX(Команды!$A$2:$AN$7500,MATCH(AH$3,Команды!$A$2:$A$7500,0),$E77+2)=Команды!$AJ$3,TRUE,FALSE),IF(INDEX(Команды!$A$2:$AN$7500,MATCH(AH$3,Команды!$A$2:$A$7500,0),$E77+2)=Команды!$AJ$4,TRUE,FALSE),IF(INDEX(Команды!$A$2:$AN$7500,MATCH(AH$3,Команды!$A$2:$A$7500,0),$E77+2)=Команды!$AJ$5,TRUE,FALSE),IF(INDEX(Команды!$A$2:$AN$7500,MATCH(AH$3,Команды!$A$2:$A$7500,0),$E77+2)=Команды!$AJ$6,TRUE,FALSE),IF(INDEX(Команды!$A$2:$AN$7500,MATCH(AH$3,Команды!$A$2:$A$7500,0),$E77+2)=Команды!$AJ$7,TRUE,FALSE),IF(INDEX(Команды!$A$2:$AN$7500,MATCH(AH$3,Команды!$A$2:$A$7500,0),$E77+2)=Команды!$AJ$8,TRUE,FALSE),IF(INDEX(Команды!$A$2:$AN$7500,MATCH(AH$3,Команды!$A$2:$A$7500,0),$E77+2)=Команды!$AJ$9,TRUE,FALSE),IF(INDEX(Команды!$A$2:$AN$7500,MATCH(AH$3,Команды!$A$2:$A$7500,0),$E77+2)=Команды!$AJ$10,TRUE,FALSE),IF(INDEX(Команды!$A$2:$AN$7500,MATCH(AH$3,Команды!$A$2:$A$7500,0),$E77+2)=Команды!$AJ$11,TRUE,FALSE),IF(INDEX(Команды!$A$2:$AN$7500,MATCH(AH$3,Команды!$A$2:$A$7500,0),$E77+2)=Команды!$AJ$12,TRUE,FALSE),IF(INDEX(Команды!$A$2:$AN$7500,MATCH(AH$3,Команды!$A$2:$A$7500,0),$E77+2)=Команды!$AJ$13,TRUE,FALSE),IF(INDEX(Команды!$A$2:$AN$7500,MATCH(AH$3,Команды!$A$2:$A$7500,0),$E77+2)=Команды!$AJ$14,TRUE,FALSE),IF(INDEX(Команды!$A$2:$AN$7500,MATCH(AH$3,Команды!$A$2:$A$7500,0),$E77+2)=Команды!$AJ$15,TRUE,FALSE),IF(INDEX(Команды!$A$2:$AN$7500,MATCH(AH$3,Команды!$A$2:$A$7500,0),$E77+2)=Команды!$AJ$16,TRUE,FALSE),IF(INDEX(Команды!$A$2:$AN$7500,MATCH(AH$3,Команды!$A$2:$A$7500,0),$E77+2)=Команды!$AJ$17,TRUE,FALSE),IF(INDEX(Команды!$A$2:$AN$7500,MATCH(AH$3,Команды!$A$2:$A$7500,0),$E77+2)=Команды!$AJ$18,TRUE,FALSE),IF(INDEX(Команды!$A$2:$AN$7500,MATCH(AH$3,Команды!$A$2:$A$7500,0),$E77+2)=Команды!$AJ$19,TRUE,FALSE)),INDEX(Команды!$AJ$2:$AL$19,MATCH(INDEX(Команды!$A$2:$AN$7500,MATCH(AH$3,Команды!$A$2:$A$7500,0),$E77+2),Команды!$AJ$2:$AJ$19,0),3),0)</f>
        <v>В</v>
      </c>
      <c r="AJ77" s="342"/>
      <c r="AK77" s="174" t="str">
        <f>IF(OR(IF(INDEX(Команды!$A$2:$AN$7500,MATCH(AK$3,Команды!$A$2:$A$7500,0),$E77+2)=Команды!$AJ$2,TRUE,FALSE),IF(INDEX(Команды!$A$2:$AN$7500,MATCH(AK$3,Команды!$A$2:$A$7500,0),$E77+2)=Команды!$AJ$3,TRUE,FALSE),IF(INDEX(Команды!$A$2:$AN$7500,MATCH(AK$3,Команды!$A$2:$A$7500,0),$E77+2)=Команды!$AJ$4,TRUE,FALSE),IF(INDEX(Команды!$A$2:$AN$7500,MATCH(AK$3,Команды!$A$2:$A$7500,0),$E77+2)=Команды!$AJ$5,TRUE,FALSE),IF(INDEX(Команды!$A$2:$AN$7500,MATCH(AK$3,Команды!$A$2:$A$7500,0),$E77+2)=Команды!$AJ$6,TRUE,FALSE),IF(INDEX(Команды!$A$2:$AN$7500,MATCH(AK$3,Команды!$A$2:$A$7500,0),$E77+2)=Команды!$AJ$7,TRUE,FALSE),IF(INDEX(Команды!$A$2:$AN$7500,MATCH(AK$3,Команды!$A$2:$A$7500,0),$E77+2)=Команды!$AJ$8,TRUE,FALSE),IF(INDEX(Команды!$A$2:$AN$7500,MATCH(AK$3,Команды!$A$2:$A$7500,0),$E77+2)=Команды!$AJ$9,TRUE,FALSE),IF(INDEX(Команды!$A$2:$AN$7500,MATCH(AK$3,Команды!$A$2:$A$7500,0),$E77+2)=Команды!$AJ$10,TRUE,FALSE),IF(INDEX(Команды!$A$2:$AN$7500,MATCH(AK$3,Команды!$A$2:$A$7500,0),$E77+2)=Команды!$AJ$11,TRUE,FALSE),IF(INDEX(Команды!$A$2:$AN$7500,MATCH(AK$3,Команды!$A$2:$A$7500,0),$E77+2)=Команды!$AJ$12,TRUE,FALSE),IF(INDEX(Команды!$A$2:$AN$7500,MATCH(AK$3,Команды!$A$2:$A$7500,0),$E77+2)=Команды!$AJ$13,TRUE,FALSE),IF(INDEX(Команды!$A$2:$AN$7500,MATCH(AK$3,Команды!$A$2:$A$7500,0),$E77+2)=Команды!$AJ$14,TRUE,FALSE),IF(INDEX(Команды!$A$2:$AN$7500,MATCH(AK$3,Команды!$A$2:$A$7500,0),$E77+2)=Команды!$AJ$15,TRUE,FALSE),IF(INDEX(Команды!$A$2:$AN$7500,MATCH(AK$3,Команды!$A$2:$A$7500,0),$E77+2)=Команды!$AJ$16,TRUE,FALSE),,IF(INDEX(Команды!$A$2:$AN$7500,MATCH(AK$3,Команды!$A$2:$A$7500,0),$E77+2)=Команды!$AJ$17,TRUE,FALSE),,IF(INDEX(Команды!$A$2:$AN$7500,MATCH(AK$3,Команды!$A$2:$A$7500,0),$E77+2)=Команды!$AJ$18,TRUE,FALSE),,IF(INDEX(Команды!$A$2:$AN$7500,MATCH(AK$3,Команды!$A$2:$A$7500,0),$E77+2)=Команды!$AJ$19,TRUE,FALSE)),INDEX(Команды!$AJ$2:$AK$19,MATCH(INDEX(Команды!$A$2:$AN$7500,MATCH(AK$3,Команды!$A$2:$A$7500,0),$E77+2),Команды!$AJ$2:$AJ$19,0),2),0)</f>
        <v>В</v>
      </c>
      <c r="AL77" s="175" t="str">
        <f>IF(OR(IF(INDEX(Команды!$A$2:$AN$7500,MATCH(AK$3,Команды!$A$2:$A$7500,0),$E77+2)=Команды!$AJ$2,TRUE,FALSE),IF(INDEX(Команды!$A$2:$AN$7500,MATCH(AK$3,Команды!$A$2:$A$7500,0),$E77+2)=Команды!$AJ$3,TRUE,FALSE),IF(INDEX(Команды!$A$2:$AN$7500,MATCH(AK$3,Команды!$A$2:$A$7500,0),$E77+2)=Команды!$AJ$4,TRUE,FALSE),IF(INDEX(Команды!$A$2:$AN$7500,MATCH(AK$3,Команды!$A$2:$A$7500,0),$E77+2)=Команды!$AJ$5,TRUE,FALSE),IF(INDEX(Команды!$A$2:$AN$7500,MATCH(AK$3,Команды!$A$2:$A$7500,0),$E77+2)=Команды!$AJ$6,TRUE,FALSE),IF(INDEX(Команды!$A$2:$AN$7500,MATCH(AK$3,Команды!$A$2:$A$7500,0),$E77+2)=Команды!$AJ$7,TRUE,FALSE),IF(INDEX(Команды!$A$2:$AN$7500,MATCH(AK$3,Команды!$A$2:$A$7500,0),$E77+2)=Команды!$AJ$8,TRUE,FALSE),IF(INDEX(Команды!$A$2:$AN$7500,MATCH(AK$3,Команды!$A$2:$A$7500,0),$E77+2)=Команды!$AJ$9,TRUE,FALSE),IF(INDEX(Команды!$A$2:$AN$7500,MATCH(AK$3,Команды!$A$2:$A$7500,0),$E77+2)=Команды!$AJ$10,TRUE,FALSE),IF(INDEX(Команды!$A$2:$AN$7500,MATCH(AK$3,Команды!$A$2:$A$7500,0),$E77+2)=Команды!$AJ$11,TRUE,FALSE),IF(INDEX(Команды!$A$2:$AN$7500,MATCH(AK$3,Команды!$A$2:$A$7500,0),$E77+2)=Команды!$AJ$12,TRUE,FALSE),IF(INDEX(Команды!$A$2:$AN$7500,MATCH(AK$3,Команды!$A$2:$A$7500,0),$E77+2)=Команды!$AJ$13,TRUE,FALSE),IF(INDEX(Команды!$A$2:$AN$7500,MATCH(AK$3,Команды!$A$2:$A$7500,0),$E77+2)=Команды!$AJ$14,TRUE,FALSE),IF(INDEX(Команды!$A$2:$AN$7500,MATCH(AK$3,Команды!$A$2:$A$7500,0),$E77+2)=Команды!$AJ$15,TRUE,FALSE),IF(INDEX(Команды!$A$2:$AN$7500,MATCH(AK$3,Команды!$A$2:$A$7500,0),$E77+2)=Команды!$AJ$16,TRUE,FALSE),IF(INDEX(Команды!$A$2:$AN$7500,MATCH(AK$3,Команды!$A$2:$A$7500,0),$E77+2)=Команды!$AJ$17,TRUE,FALSE),IF(INDEX(Команды!$A$2:$AN$7500,MATCH(AK$3,Команды!$A$2:$A$7500,0),$E77+2)=Команды!$AJ$18,TRUE,FALSE),IF(INDEX(Команды!$A$2:$AN$7500,MATCH(AK$3,Команды!$A$2:$A$7500,0),$E77+2)=Команды!$AJ$19,TRUE,FALSE)),INDEX(Команды!$AJ$2:$AL$19,MATCH(INDEX(Команды!$A$2:$AN$7500,MATCH(AK$3,Команды!$A$2:$A$7500,0),$E77+2),Команды!$AJ$2:$AJ$19,0),3),0)</f>
        <v>В</v>
      </c>
      <c r="AM77" s="342"/>
      <c r="AN77" s="174" t="str">
        <f>IF(OR(IF(INDEX(Команды!$A$2:$AN$7500,MATCH(AN$3,Команды!$A$2:$A$7500,0),$E77+2)=Команды!$AJ$2,TRUE,FALSE),IF(INDEX(Команды!$A$2:$AN$7500,MATCH(AN$3,Команды!$A$2:$A$7500,0),$E77+2)=Команды!$AJ$3,TRUE,FALSE),IF(INDEX(Команды!$A$2:$AN$7500,MATCH(AN$3,Команды!$A$2:$A$7500,0),$E77+2)=Команды!$AJ$4,TRUE,FALSE),IF(INDEX(Команды!$A$2:$AN$7500,MATCH(AN$3,Команды!$A$2:$A$7500,0),$E77+2)=Команды!$AJ$5,TRUE,FALSE),IF(INDEX(Команды!$A$2:$AN$7500,MATCH(AN$3,Команды!$A$2:$A$7500,0),$E77+2)=Команды!$AJ$6,TRUE,FALSE),IF(INDEX(Команды!$A$2:$AN$7500,MATCH(AN$3,Команды!$A$2:$A$7500,0),$E77+2)=Команды!$AJ$7,TRUE,FALSE),IF(INDEX(Команды!$A$2:$AN$7500,MATCH(AN$3,Команды!$A$2:$A$7500,0),$E77+2)=Команды!$AJ$8,TRUE,FALSE),IF(INDEX(Команды!$A$2:$AN$7500,MATCH(AN$3,Команды!$A$2:$A$7500,0),$E77+2)=Команды!$AJ$9,TRUE,FALSE),IF(INDEX(Команды!$A$2:$AN$7500,MATCH(AN$3,Команды!$A$2:$A$7500,0),$E77+2)=Команды!$AJ$10,TRUE,FALSE),IF(INDEX(Команды!$A$2:$AN$7500,MATCH(AN$3,Команды!$A$2:$A$7500,0),$E77+2)=Команды!$AJ$11,TRUE,FALSE),IF(INDEX(Команды!$A$2:$AN$7500,MATCH(AN$3,Команды!$A$2:$A$7500,0),$E77+2)=Команды!$AJ$12,TRUE,FALSE),IF(INDEX(Команды!$A$2:$AN$7500,MATCH(AN$3,Команды!$A$2:$A$7500,0),$E77+2)=Команды!$AJ$13,TRUE,FALSE),IF(INDEX(Команды!$A$2:$AN$7500,MATCH(AN$3,Команды!$A$2:$A$7500,0),$E77+2)=Команды!$AJ$14,TRUE,FALSE),IF(INDEX(Команды!$A$2:$AN$7500,MATCH(AN$3,Команды!$A$2:$A$7500,0),$E77+2)=Команды!$AJ$15,TRUE,FALSE),IF(INDEX(Команды!$A$2:$AN$7500,MATCH(AN$3,Команды!$A$2:$A$7500,0),$E77+2)=Команды!$AJ$16,TRUE,FALSE),,IF(INDEX(Команды!$A$2:$AN$7500,MATCH(AN$3,Команды!$A$2:$A$7500,0),$E77+2)=Команды!$AJ$17,TRUE,FALSE),,IF(INDEX(Команды!$A$2:$AN$7500,MATCH(AN$3,Команды!$A$2:$A$7500,0),$E77+2)=Команды!$AJ$18,TRUE,FALSE),,IF(INDEX(Команды!$A$2:$AN$7500,MATCH(AN$3,Команды!$A$2:$A$7500,0),$E77+2)=Команды!$AJ$19,TRUE,FALSE)),INDEX(Команды!$AJ$2:$AK$19,MATCH(INDEX(Команды!$A$2:$AN$7500,MATCH(AN$3,Команды!$A$2:$A$7500,0),$E77+2),Команды!$AJ$2:$AJ$19,0),2),0)</f>
        <v>В</v>
      </c>
      <c r="AO77" s="175" t="str">
        <f>IF(OR(IF(INDEX(Команды!$A$2:$AN$7500,MATCH(AN$3,Команды!$A$2:$A$7500,0),$E77+2)=Команды!$AJ$2,TRUE,FALSE),IF(INDEX(Команды!$A$2:$AN$7500,MATCH(AN$3,Команды!$A$2:$A$7500,0),$E77+2)=Команды!$AJ$3,TRUE,FALSE),IF(INDEX(Команды!$A$2:$AN$7500,MATCH(AN$3,Команды!$A$2:$A$7500,0),$E77+2)=Команды!$AJ$4,TRUE,FALSE),IF(INDEX(Команды!$A$2:$AN$7500,MATCH(AN$3,Команды!$A$2:$A$7500,0),$E77+2)=Команды!$AJ$5,TRUE,FALSE),IF(INDEX(Команды!$A$2:$AN$7500,MATCH(AN$3,Команды!$A$2:$A$7500,0),$E77+2)=Команды!$AJ$6,TRUE,FALSE),IF(INDEX(Команды!$A$2:$AN$7500,MATCH(AN$3,Команды!$A$2:$A$7500,0),$E77+2)=Команды!$AJ$7,TRUE,FALSE),IF(INDEX(Команды!$A$2:$AN$7500,MATCH(AN$3,Команды!$A$2:$A$7500,0),$E77+2)=Команды!$AJ$8,TRUE,FALSE),IF(INDEX(Команды!$A$2:$AN$7500,MATCH(AN$3,Команды!$A$2:$A$7500,0),$E77+2)=Команды!$AJ$9,TRUE,FALSE),IF(INDEX(Команды!$A$2:$AN$7500,MATCH(AN$3,Команды!$A$2:$A$7500,0),$E77+2)=Команды!$AJ$10,TRUE,FALSE),IF(INDEX(Команды!$A$2:$AN$7500,MATCH(AN$3,Команды!$A$2:$A$7500,0),$E77+2)=Команды!$AJ$11,TRUE,FALSE),IF(INDEX(Команды!$A$2:$AN$7500,MATCH(AN$3,Команды!$A$2:$A$7500,0),$E77+2)=Команды!$AJ$12,TRUE,FALSE),IF(INDEX(Команды!$A$2:$AN$7500,MATCH(AN$3,Команды!$A$2:$A$7500,0),$E77+2)=Команды!$AJ$13,TRUE,FALSE),IF(INDEX(Команды!$A$2:$AN$7500,MATCH(AN$3,Команды!$A$2:$A$7500,0),$E77+2)=Команды!$AJ$14,TRUE,FALSE),IF(INDEX(Команды!$A$2:$AN$7500,MATCH(AN$3,Команды!$A$2:$A$7500,0),$E77+2)=Команды!$AJ$15,TRUE,FALSE),IF(INDEX(Команды!$A$2:$AN$7500,MATCH(AN$3,Команды!$A$2:$A$7500,0),$E77+2)=Команды!$AJ$16,TRUE,FALSE),IF(INDEX(Команды!$A$2:$AN$7500,MATCH(AN$3,Команды!$A$2:$A$7500,0),$E77+2)=Команды!$AJ$17,TRUE,FALSE),IF(INDEX(Команды!$A$2:$AN$7500,MATCH(AN$3,Команды!$A$2:$A$7500,0),$E77+2)=Команды!$AJ$18,TRUE,FALSE),IF(INDEX(Команды!$A$2:$AN$7500,MATCH(AN$3,Команды!$A$2:$A$7500,0),$E77+2)=Команды!$AJ$19,TRUE,FALSE)),INDEX(Команды!$AJ$2:$AL$19,MATCH(INDEX(Команды!$A$2:$AN$7500,MATCH(AN$3,Команды!$A$2:$A$7500,0),$E77+2),Команды!$AJ$2:$AJ$19,0),3),0)</f>
        <v>В</v>
      </c>
      <c r="AP77" s="342"/>
      <c r="AQ77" s="174" t="str">
        <f>IF(OR(IF(INDEX(Команды!$A$2:$AN$7500,MATCH(AQ$3,Команды!$A$2:$A$7500,0),$E77+2)=Команды!$AJ$2,TRUE,FALSE),IF(INDEX(Команды!$A$2:$AN$7500,MATCH(AQ$3,Команды!$A$2:$A$7500,0),$E77+2)=Команды!$AJ$3,TRUE,FALSE),IF(INDEX(Команды!$A$2:$AN$7500,MATCH(AQ$3,Команды!$A$2:$A$7500,0),$E77+2)=Команды!$AJ$4,TRUE,FALSE),IF(INDEX(Команды!$A$2:$AN$7500,MATCH(AQ$3,Команды!$A$2:$A$7500,0),$E77+2)=Команды!$AJ$5,TRUE,FALSE),IF(INDEX(Команды!$A$2:$AN$7500,MATCH(AQ$3,Команды!$A$2:$A$7500,0),$E77+2)=Команды!$AJ$6,TRUE,FALSE),IF(INDEX(Команды!$A$2:$AN$7500,MATCH(AQ$3,Команды!$A$2:$A$7500,0),$E77+2)=Команды!$AJ$7,TRUE,FALSE),IF(INDEX(Команды!$A$2:$AN$7500,MATCH(AQ$3,Команды!$A$2:$A$7500,0),$E77+2)=Команды!$AJ$8,TRUE,FALSE),IF(INDEX(Команды!$A$2:$AN$7500,MATCH(AQ$3,Команды!$A$2:$A$7500,0),$E77+2)=Команды!$AJ$9,TRUE,FALSE),IF(INDEX(Команды!$A$2:$AN$7500,MATCH(AQ$3,Команды!$A$2:$A$7500,0),$E77+2)=Команды!$AJ$10,TRUE,FALSE),IF(INDEX(Команды!$A$2:$AN$7500,MATCH(AQ$3,Команды!$A$2:$A$7500,0),$E77+2)=Команды!$AJ$11,TRUE,FALSE),IF(INDEX(Команды!$A$2:$AN$7500,MATCH(AQ$3,Команды!$A$2:$A$7500,0),$E77+2)=Команды!$AJ$12,TRUE,FALSE),IF(INDEX(Команды!$A$2:$AN$7500,MATCH(AQ$3,Команды!$A$2:$A$7500,0),$E77+2)=Команды!$AJ$13,TRUE,FALSE),IF(INDEX(Команды!$A$2:$AN$7500,MATCH(AQ$3,Команды!$A$2:$A$7500,0),$E77+2)=Команды!$AJ$14,TRUE,FALSE),IF(INDEX(Команды!$A$2:$AN$7500,MATCH(AQ$3,Команды!$A$2:$A$7500,0),$E77+2)=Команды!$AJ$15,TRUE,FALSE),IF(INDEX(Команды!$A$2:$AN$7500,MATCH(AQ$3,Команды!$A$2:$A$7500,0),$E77+2)=Команды!$AJ$16,TRUE,FALSE),,IF(INDEX(Команды!$A$2:$AN$7500,MATCH(AQ$3,Команды!$A$2:$A$7500,0),$E77+2)=Команды!$AJ$17,TRUE,FALSE),,IF(INDEX(Команды!$A$2:$AN$7500,MATCH(AQ$3,Команды!$A$2:$A$7500,0),$E77+2)=Команды!$AJ$18,TRUE,FALSE),,IF(INDEX(Команды!$A$2:$AN$7500,MATCH(AQ$3,Команды!$A$2:$A$7500,0),$E77+2)=Команды!$AJ$19,TRUE,FALSE)),INDEX(Команды!$AJ$2:$AK$19,MATCH(INDEX(Команды!$A$2:$AN$7500,MATCH(AQ$3,Команды!$A$2:$A$7500,0),$E77+2),Команды!$AJ$2:$AJ$19,0),2),0)</f>
        <v>В</v>
      </c>
      <c r="AR77" s="175" t="str">
        <f>IF(OR(IF(INDEX(Команды!$A$2:$AN$7500,MATCH(AQ$3,Команды!$A$2:$A$7500,0),$E77+2)=Команды!$AJ$2,TRUE,FALSE),IF(INDEX(Команды!$A$2:$AN$7500,MATCH(AQ$3,Команды!$A$2:$A$7500,0),$E77+2)=Команды!$AJ$3,TRUE,FALSE),IF(INDEX(Команды!$A$2:$AN$7500,MATCH(AQ$3,Команды!$A$2:$A$7500,0),$E77+2)=Команды!$AJ$4,TRUE,FALSE),IF(INDEX(Команды!$A$2:$AN$7500,MATCH(AQ$3,Команды!$A$2:$A$7500,0),$E77+2)=Команды!$AJ$5,TRUE,FALSE),IF(INDEX(Команды!$A$2:$AN$7500,MATCH(AQ$3,Команды!$A$2:$A$7500,0),$E77+2)=Команды!$AJ$6,TRUE,FALSE),IF(INDEX(Команды!$A$2:$AN$7500,MATCH(AQ$3,Команды!$A$2:$A$7500,0),$E77+2)=Команды!$AJ$7,TRUE,FALSE),IF(INDEX(Команды!$A$2:$AN$7500,MATCH(AQ$3,Команды!$A$2:$A$7500,0),$E77+2)=Команды!$AJ$8,TRUE,FALSE),IF(INDEX(Команды!$A$2:$AN$7500,MATCH(AQ$3,Команды!$A$2:$A$7500,0),$E77+2)=Команды!$AJ$9,TRUE,FALSE),IF(INDEX(Команды!$A$2:$AN$7500,MATCH(AQ$3,Команды!$A$2:$A$7500,0),$E77+2)=Команды!$AJ$10,TRUE,FALSE),IF(INDEX(Команды!$A$2:$AN$7500,MATCH(AQ$3,Команды!$A$2:$A$7500,0),$E77+2)=Команды!$AJ$11,TRUE,FALSE),IF(INDEX(Команды!$A$2:$AN$7500,MATCH(AQ$3,Команды!$A$2:$A$7500,0),$E77+2)=Команды!$AJ$12,TRUE,FALSE),IF(INDEX(Команды!$A$2:$AN$7500,MATCH(AQ$3,Команды!$A$2:$A$7500,0),$E77+2)=Команды!$AJ$13,TRUE,FALSE),IF(INDEX(Команды!$A$2:$AN$7500,MATCH(AQ$3,Команды!$A$2:$A$7500,0),$E77+2)=Команды!$AJ$14,TRUE,FALSE),IF(INDEX(Команды!$A$2:$AN$7500,MATCH(AQ$3,Команды!$A$2:$A$7500,0),$E77+2)=Команды!$AJ$15,TRUE,FALSE),IF(INDEX(Команды!$A$2:$AN$7500,MATCH(AQ$3,Команды!$A$2:$A$7500,0),$E77+2)=Команды!$AJ$16,TRUE,FALSE),IF(INDEX(Команды!$A$2:$AN$7500,MATCH(AQ$3,Команды!$A$2:$A$7500,0),$E77+2)=Команды!$AJ$17,TRUE,FALSE),IF(INDEX(Команды!$A$2:$AN$7500,MATCH(AQ$3,Команды!$A$2:$A$7500,0),$E77+2)=Команды!$AJ$18,TRUE,FALSE),IF(INDEX(Команды!$A$2:$AN$7500,MATCH(AQ$3,Команды!$A$2:$A$7500,0),$E77+2)=Команды!$AJ$19,TRUE,FALSE)),INDEX(Команды!$AJ$2:$AL$19,MATCH(INDEX(Команды!$A$2:$AN$7500,MATCH(AQ$3,Команды!$A$2:$A$7500,0),$E77+2),Команды!$AJ$2:$AJ$19,0),3),0)</f>
        <v>В</v>
      </c>
      <c r="AS77" s="342"/>
      <c r="AT77" s="174" t="str">
        <f>IF(OR(IF(INDEX(Команды!$A$2:$AN$7500,MATCH(AT$3,Команды!$A$2:$A$7500,0),$E77+2)=Команды!$AJ$2,TRUE,FALSE),IF(INDEX(Команды!$A$2:$AN$7500,MATCH(AT$3,Команды!$A$2:$A$7500,0),$E77+2)=Команды!$AJ$3,TRUE,FALSE),IF(INDEX(Команды!$A$2:$AN$7500,MATCH(AT$3,Команды!$A$2:$A$7500,0),$E77+2)=Команды!$AJ$4,TRUE,FALSE),IF(INDEX(Команды!$A$2:$AN$7500,MATCH(AT$3,Команды!$A$2:$A$7500,0),$E77+2)=Команды!$AJ$5,TRUE,FALSE),IF(INDEX(Команды!$A$2:$AN$7500,MATCH(AT$3,Команды!$A$2:$A$7500,0),$E77+2)=Команды!$AJ$6,TRUE,FALSE),IF(INDEX(Команды!$A$2:$AN$7500,MATCH(AT$3,Команды!$A$2:$A$7500,0),$E77+2)=Команды!$AJ$7,TRUE,FALSE),IF(INDEX(Команды!$A$2:$AN$7500,MATCH(AT$3,Команды!$A$2:$A$7500,0),$E77+2)=Команды!$AJ$8,TRUE,FALSE),IF(INDEX(Команды!$A$2:$AN$7500,MATCH(AT$3,Команды!$A$2:$A$7500,0),$E77+2)=Команды!$AJ$9,TRUE,FALSE),IF(INDEX(Команды!$A$2:$AN$7500,MATCH(AT$3,Команды!$A$2:$A$7500,0),$E77+2)=Команды!$AJ$10,TRUE,FALSE),IF(INDEX(Команды!$A$2:$AN$7500,MATCH(AT$3,Команды!$A$2:$A$7500,0),$E77+2)=Команды!$AJ$11,TRUE,FALSE),IF(INDEX(Команды!$A$2:$AN$7500,MATCH(AT$3,Команды!$A$2:$A$7500,0),$E77+2)=Команды!$AJ$12,TRUE,FALSE),IF(INDEX(Команды!$A$2:$AN$7500,MATCH(AT$3,Команды!$A$2:$A$7500,0),$E77+2)=Команды!$AJ$13,TRUE,FALSE),IF(INDEX(Команды!$A$2:$AN$7500,MATCH(AT$3,Команды!$A$2:$A$7500,0),$E77+2)=Команды!$AJ$14,TRUE,FALSE),IF(INDEX(Команды!$A$2:$AN$7500,MATCH(AT$3,Команды!$A$2:$A$7500,0),$E77+2)=Команды!$AJ$15,TRUE,FALSE),IF(INDEX(Команды!$A$2:$AN$7500,MATCH(AT$3,Команды!$A$2:$A$7500,0),$E77+2)=Команды!$AJ$16,TRUE,FALSE),,IF(INDEX(Команды!$A$2:$AN$7500,MATCH(AT$3,Команды!$A$2:$A$7500,0),$E77+2)=Команды!$AJ$17,TRUE,FALSE),,IF(INDEX(Команды!$A$2:$AN$7500,MATCH(AT$3,Команды!$A$2:$A$7500,0),$E77+2)=Команды!$AJ$18,TRUE,FALSE),,IF(INDEX(Команды!$A$2:$AN$7500,MATCH(AT$3,Команды!$A$2:$A$7500,0),$E77+2)=Команды!$AJ$19,TRUE,FALSE)),INDEX(Команды!$AJ$2:$AK$19,MATCH(INDEX(Команды!$A$2:$AN$7500,MATCH(AT$3,Команды!$A$2:$A$7500,0),$E77+2),Команды!$AJ$2:$AJ$19,0),2),0)</f>
        <v>В</v>
      </c>
      <c r="AU77" s="175" t="str">
        <f>IF(OR(IF(INDEX(Команды!$A$2:$AN$7500,MATCH(AT$3,Команды!$A$2:$A$7500,0),$E77+2)=Команды!$AJ$2,TRUE,FALSE),IF(INDEX(Команды!$A$2:$AN$7500,MATCH(AT$3,Команды!$A$2:$A$7500,0),$E77+2)=Команды!$AJ$3,TRUE,FALSE),IF(INDEX(Команды!$A$2:$AN$7500,MATCH(AT$3,Команды!$A$2:$A$7500,0),$E77+2)=Команды!$AJ$4,TRUE,FALSE),IF(INDEX(Команды!$A$2:$AN$7500,MATCH(AT$3,Команды!$A$2:$A$7500,0),$E77+2)=Команды!$AJ$5,TRUE,FALSE),IF(INDEX(Команды!$A$2:$AN$7500,MATCH(AT$3,Команды!$A$2:$A$7500,0),$E77+2)=Команды!$AJ$6,TRUE,FALSE),IF(INDEX(Команды!$A$2:$AN$7500,MATCH(AT$3,Команды!$A$2:$A$7500,0),$E77+2)=Команды!$AJ$7,TRUE,FALSE),IF(INDEX(Команды!$A$2:$AN$7500,MATCH(AT$3,Команды!$A$2:$A$7500,0),$E77+2)=Команды!$AJ$8,TRUE,FALSE),IF(INDEX(Команды!$A$2:$AN$7500,MATCH(AT$3,Команды!$A$2:$A$7500,0),$E77+2)=Команды!$AJ$9,TRUE,FALSE),IF(INDEX(Команды!$A$2:$AN$7500,MATCH(AT$3,Команды!$A$2:$A$7500,0),$E77+2)=Команды!$AJ$10,TRUE,FALSE),IF(INDEX(Команды!$A$2:$AN$7500,MATCH(AT$3,Команды!$A$2:$A$7500,0),$E77+2)=Команды!$AJ$11,TRUE,FALSE),IF(INDEX(Команды!$A$2:$AN$7500,MATCH(AT$3,Команды!$A$2:$A$7500,0),$E77+2)=Команды!$AJ$12,TRUE,FALSE),IF(INDEX(Команды!$A$2:$AN$7500,MATCH(AT$3,Команды!$A$2:$A$7500,0),$E77+2)=Команды!$AJ$13,TRUE,FALSE),IF(INDEX(Команды!$A$2:$AN$7500,MATCH(AT$3,Команды!$A$2:$A$7500,0),$E77+2)=Команды!$AJ$14,TRUE,FALSE),IF(INDEX(Команды!$A$2:$AN$7500,MATCH(AT$3,Команды!$A$2:$A$7500,0),$E77+2)=Команды!$AJ$15,TRUE,FALSE),IF(INDEX(Команды!$A$2:$AN$7500,MATCH(AT$3,Команды!$A$2:$A$7500,0),$E77+2)=Команды!$AJ$16,TRUE,FALSE),IF(INDEX(Команды!$A$2:$AN$7500,MATCH(AT$3,Команды!$A$2:$A$7500,0),$E77+2)=Команды!$AJ$17,TRUE,FALSE),IF(INDEX(Команды!$A$2:$AN$7500,MATCH(AT$3,Команды!$A$2:$A$7500,0),$E77+2)=Команды!$AJ$18,TRUE,FALSE),IF(INDEX(Команды!$A$2:$AN$7500,MATCH(AT$3,Команды!$A$2:$A$7500,0),$E77+2)=Команды!$AJ$19,TRUE,FALSE)),INDEX(Команды!$AJ$2:$AL$19,MATCH(INDEX(Команды!$A$2:$AN$7500,MATCH(AT$3,Команды!$A$2:$A$7500,0),$E77+2),Команды!$AJ$2:$AJ$19,0),3),0)</f>
        <v>В</v>
      </c>
      <c r="AV77" s="342"/>
      <c r="AW77" s="174" t="str">
        <f>IF(OR(IF(INDEX(Команды!$A$2:$AN$7500,MATCH(AW$3,Команды!$A$2:$A$7500,0),$E77+2)=Команды!$AJ$2,TRUE,FALSE),IF(INDEX(Команды!$A$2:$AN$7500,MATCH(AW$3,Команды!$A$2:$A$7500,0),$E77+2)=Команды!$AJ$3,TRUE,FALSE),IF(INDEX(Команды!$A$2:$AN$7500,MATCH(AW$3,Команды!$A$2:$A$7500,0),$E77+2)=Команды!$AJ$4,TRUE,FALSE),IF(INDEX(Команды!$A$2:$AN$7500,MATCH(AW$3,Команды!$A$2:$A$7500,0),$E77+2)=Команды!$AJ$5,TRUE,FALSE),IF(INDEX(Команды!$A$2:$AN$7500,MATCH(AW$3,Команды!$A$2:$A$7500,0),$E77+2)=Команды!$AJ$6,TRUE,FALSE),IF(INDEX(Команды!$A$2:$AN$7500,MATCH(AW$3,Команды!$A$2:$A$7500,0),$E77+2)=Команды!$AJ$7,TRUE,FALSE),IF(INDEX(Команды!$A$2:$AN$7500,MATCH(AW$3,Команды!$A$2:$A$7500,0),$E77+2)=Команды!$AJ$8,TRUE,FALSE),IF(INDEX(Команды!$A$2:$AN$7500,MATCH(AW$3,Команды!$A$2:$A$7500,0),$E77+2)=Команды!$AJ$9,TRUE,FALSE),IF(INDEX(Команды!$A$2:$AN$7500,MATCH(AW$3,Команды!$A$2:$A$7500,0),$E77+2)=Команды!$AJ$10,TRUE,FALSE),IF(INDEX(Команды!$A$2:$AN$7500,MATCH(AW$3,Команды!$A$2:$A$7500,0),$E77+2)=Команды!$AJ$11,TRUE,FALSE),IF(INDEX(Команды!$A$2:$AN$7500,MATCH(AW$3,Команды!$A$2:$A$7500,0),$E77+2)=Команды!$AJ$12,TRUE,FALSE),IF(INDEX(Команды!$A$2:$AN$7500,MATCH(AW$3,Команды!$A$2:$A$7500,0),$E77+2)=Команды!$AJ$13,TRUE,FALSE),IF(INDEX(Команды!$A$2:$AN$7500,MATCH(AW$3,Команды!$A$2:$A$7500,0),$E77+2)=Команды!$AJ$14,TRUE,FALSE),IF(INDEX(Команды!$A$2:$AN$7500,MATCH(AW$3,Команды!$A$2:$A$7500,0),$E77+2)=Команды!$AJ$15,TRUE,FALSE),IF(INDEX(Команды!$A$2:$AN$7500,MATCH(AW$3,Команды!$A$2:$A$7500,0),$E77+2)=Команды!$AJ$16,TRUE,FALSE),,IF(INDEX(Команды!$A$2:$AN$7500,MATCH(AW$3,Команды!$A$2:$A$7500,0),$E77+2)=Команды!$AJ$17,TRUE,FALSE),,IF(INDEX(Команды!$A$2:$AN$7500,MATCH(AW$3,Команды!$A$2:$A$7500,0),$E77+2)=Команды!$AJ$18,TRUE,FALSE),,IF(INDEX(Команды!$A$2:$AN$7500,MATCH(AW$3,Команды!$A$2:$A$7500,0),$E77+2)=Команды!$AJ$19,TRUE,FALSE)),INDEX(Команды!$AJ$2:$AK$19,MATCH(INDEX(Команды!$A$2:$AN$7500,MATCH(AW$3,Команды!$A$2:$A$7500,0),$E77+2),Команды!$AJ$2:$AJ$19,0),2),0)</f>
        <v>В</v>
      </c>
      <c r="AX77" s="175" t="str">
        <f>IF(OR(IF(INDEX(Команды!$A$2:$AN$7500,MATCH(AW$3,Команды!$A$2:$A$7500,0),$E77+2)=Команды!$AJ$2,TRUE,FALSE),IF(INDEX(Команды!$A$2:$AN$7500,MATCH(AW$3,Команды!$A$2:$A$7500,0),$E77+2)=Команды!$AJ$3,TRUE,FALSE),IF(INDEX(Команды!$A$2:$AN$7500,MATCH(AW$3,Команды!$A$2:$A$7500,0),$E77+2)=Команды!$AJ$4,TRUE,FALSE),IF(INDEX(Команды!$A$2:$AN$7500,MATCH(AW$3,Команды!$A$2:$A$7500,0),$E77+2)=Команды!$AJ$5,TRUE,FALSE),IF(INDEX(Команды!$A$2:$AN$7500,MATCH(AW$3,Команды!$A$2:$A$7500,0),$E77+2)=Команды!$AJ$6,TRUE,FALSE),IF(INDEX(Команды!$A$2:$AN$7500,MATCH(AW$3,Команды!$A$2:$A$7500,0),$E77+2)=Команды!$AJ$7,TRUE,FALSE),IF(INDEX(Команды!$A$2:$AN$7500,MATCH(AW$3,Команды!$A$2:$A$7500,0),$E77+2)=Команды!$AJ$8,TRUE,FALSE),IF(INDEX(Команды!$A$2:$AN$7500,MATCH(AW$3,Команды!$A$2:$A$7500,0),$E77+2)=Команды!$AJ$9,TRUE,FALSE),IF(INDEX(Команды!$A$2:$AN$7500,MATCH(AW$3,Команды!$A$2:$A$7500,0),$E77+2)=Команды!$AJ$10,TRUE,FALSE),IF(INDEX(Команды!$A$2:$AN$7500,MATCH(AW$3,Команды!$A$2:$A$7500,0),$E77+2)=Команды!$AJ$11,TRUE,FALSE),IF(INDEX(Команды!$A$2:$AN$7500,MATCH(AW$3,Команды!$A$2:$A$7500,0),$E77+2)=Команды!$AJ$12,TRUE,FALSE),IF(INDEX(Команды!$A$2:$AN$7500,MATCH(AW$3,Команды!$A$2:$A$7500,0),$E77+2)=Команды!$AJ$13,TRUE,FALSE),IF(INDEX(Команды!$A$2:$AN$7500,MATCH(AW$3,Команды!$A$2:$A$7500,0),$E77+2)=Команды!$AJ$14,TRUE,FALSE),IF(INDEX(Команды!$A$2:$AN$7500,MATCH(AW$3,Команды!$A$2:$A$7500,0),$E77+2)=Команды!$AJ$15,TRUE,FALSE),IF(INDEX(Команды!$A$2:$AN$7500,MATCH(AW$3,Команды!$A$2:$A$7500,0),$E77+2)=Команды!$AJ$16,TRUE,FALSE),IF(INDEX(Команды!$A$2:$AN$7500,MATCH(AW$3,Команды!$A$2:$A$7500,0),$E77+2)=Команды!$AJ$17,TRUE,FALSE),IF(INDEX(Команды!$A$2:$AN$7500,MATCH(AW$3,Команды!$A$2:$A$7500,0),$E77+2)=Команды!$AJ$18,TRUE,FALSE),IF(INDEX(Команды!$A$2:$AN$7500,MATCH(AW$3,Команды!$A$2:$A$7500,0),$E77+2)=Команды!$AJ$19,TRUE,FALSE)),INDEX(Команды!$AJ$2:$AL$19,MATCH(INDEX(Команды!$A$2:$AN$7500,MATCH(AW$3,Команды!$A$2:$A$7500,0),$E77+2),Команды!$AJ$2:$AJ$19,0),3),0)</f>
        <v>В</v>
      </c>
      <c r="AY77" s="342"/>
      <c r="AZ77" s="174" t="str">
        <f>IF(OR(IF(INDEX(Команды!$A$2:$AN$7500,MATCH(AZ$3,Команды!$A$2:$A$7500,0),$E77+2)=Команды!$AJ$2,TRUE,FALSE),IF(INDEX(Команды!$A$2:$AN$7500,MATCH(AZ$3,Команды!$A$2:$A$7500,0),$E77+2)=Команды!$AJ$3,TRUE,FALSE),IF(INDEX(Команды!$A$2:$AN$7500,MATCH(AZ$3,Команды!$A$2:$A$7500,0),$E77+2)=Команды!$AJ$4,TRUE,FALSE),IF(INDEX(Команды!$A$2:$AN$7500,MATCH(AZ$3,Команды!$A$2:$A$7500,0),$E77+2)=Команды!$AJ$5,TRUE,FALSE),IF(INDEX(Команды!$A$2:$AN$7500,MATCH(AZ$3,Команды!$A$2:$A$7500,0),$E77+2)=Команды!$AJ$6,TRUE,FALSE),IF(INDEX(Команды!$A$2:$AN$7500,MATCH(AZ$3,Команды!$A$2:$A$7500,0),$E77+2)=Команды!$AJ$7,TRUE,FALSE),IF(INDEX(Команды!$A$2:$AN$7500,MATCH(AZ$3,Команды!$A$2:$A$7500,0),$E77+2)=Команды!$AJ$8,TRUE,FALSE),IF(INDEX(Команды!$A$2:$AN$7500,MATCH(AZ$3,Команды!$A$2:$A$7500,0),$E77+2)=Команды!$AJ$9,TRUE,FALSE),IF(INDEX(Команды!$A$2:$AN$7500,MATCH(AZ$3,Команды!$A$2:$A$7500,0),$E77+2)=Команды!$AJ$10,TRUE,FALSE),IF(INDEX(Команды!$A$2:$AN$7500,MATCH(AZ$3,Команды!$A$2:$A$7500,0),$E77+2)=Команды!$AJ$11,TRUE,FALSE),IF(INDEX(Команды!$A$2:$AN$7500,MATCH(AZ$3,Команды!$A$2:$A$7500,0),$E77+2)=Команды!$AJ$12,TRUE,FALSE),IF(INDEX(Команды!$A$2:$AN$7500,MATCH(AZ$3,Команды!$A$2:$A$7500,0),$E77+2)=Команды!$AJ$13,TRUE,FALSE),IF(INDEX(Команды!$A$2:$AN$7500,MATCH(AZ$3,Команды!$A$2:$A$7500,0),$E77+2)=Команды!$AJ$14,TRUE,FALSE),IF(INDEX(Команды!$A$2:$AN$7500,MATCH(AZ$3,Команды!$A$2:$A$7500,0),$E77+2)=Команды!$AJ$15,TRUE,FALSE),IF(INDEX(Команды!$A$2:$AN$7500,MATCH(AZ$3,Команды!$A$2:$A$7500,0),$E77+2)=Команды!$AJ$16,TRUE,FALSE),,IF(INDEX(Команды!$A$2:$AN$7500,MATCH(AZ$3,Команды!$A$2:$A$7500,0),$E77+2)=Команды!$AJ$17,TRUE,FALSE),,IF(INDEX(Команды!$A$2:$AN$7500,MATCH(AZ$3,Команды!$A$2:$A$7500,0),$E77+2)=Команды!$AJ$18,TRUE,FALSE),,IF(INDEX(Команды!$A$2:$AN$7500,MATCH(AZ$3,Команды!$A$2:$A$7500,0),$E77+2)=Команды!$AJ$19,TRUE,FALSE)),INDEX(Команды!$AJ$2:$AK$19,MATCH(INDEX(Команды!$A$2:$AN$7500,MATCH(AZ$3,Команды!$A$2:$A$7500,0),$E77+2),Команды!$AJ$2:$AJ$19,0),2),0)</f>
        <v>В</v>
      </c>
      <c r="BA77" s="175" t="str">
        <f>IF(OR(IF(INDEX(Команды!$A$2:$AN$7500,MATCH(AZ$3,Команды!$A$2:$A$7500,0),$E77+2)=Команды!$AJ$2,TRUE,FALSE),IF(INDEX(Команды!$A$2:$AN$7500,MATCH(AZ$3,Команды!$A$2:$A$7500,0),$E77+2)=Команды!$AJ$3,TRUE,FALSE),IF(INDEX(Команды!$A$2:$AN$7500,MATCH(AZ$3,Команды!$A$2:$A$7500,0),$E77+2)=Команды!$AJ$4,TRUE,FALSE),IF(INDEX(Команды!$A$2:$AN$7500,MATCH(AZ$3,Команды!$A$2:$A$7500,0),$E77+2)=Команды!$AJ$5,TRUE,FALSE),IF(INDEX(Команды!$A$2:$AN$7500,MATCH(AZ$3,Команды!$A$2:$A$7500,0),$E77+2)=Команды!$AJ$6,TRUE,FALSE),IF(INDEX(Команды!$A$2:$AN$7500,MATCH(AZ$3,Команды!$A$2:$A$7500,0),$E77+2)=Команды!$AJ$7,TRUE,FALSE),IF(INDEX(Команды!$A$2:$AN$7500,MATCH(AZ$3,Команды!$A$2:$A$7500,0),$E77+2)=Команды!$AJ$8,TRUE,FALSE),IF(INDEX(Команды!$A$2:$AN$7500,MATCH(AZ$3,Команды!$A$2:$A$7500,0),$E77+2)=Команды!$AJ$9,TRUE,FALSE),IF(INDEX(Команды!$A$2:$AN$7500,MATCH(AZ$3,Команды!$A$2:$A$7500,0),$E77+2)=Команды!$AJ$10,TRUE,FALSE),IF(INDEX(Команды!$A$2:$AN$7500,MATCH(AZ$3,Команды!$A$2:$A$7500,0),$E77+2)=Команды!$AJ$11,TRUE,FALSE),IF(INDEX(Команды!$A$2:$AN$7500,MATCH(AZ$3,Команды!$A$2:$A$7500,0),$E77+2)=Команды!$AJ$12,TRUE,FALSE),IF(INDEX(Команды!$A$2:$AN$7500,MATCH(AZ$3,Команды!$A$2:$A$7500,0),$E77+2)=Команды!$AJ$13,TRUE,FALSE),IF(INDEX(Команды!$A$2:$AN$7500,MATCH(AZ$3,Команды!$A$2:$A$7500,0),$E77+2)=Команды!$AJ$14,TRUE,FALSE),IF(INDEX(Команды!$A$2:$AN$7500,MATCH(AZ$3,Команды!$A$2:$A$7500,0),$E77+2)=Команды!$AJ$15,TRUE,FALSE),IF(INDEX(Команды!$A$2:$AN$7500,MATCH(AZ$3,Команды!$A$2:$A$7500,0),$E77+2)=Команды!$AJ$16,TRUE,FALSE),IF(INDEX(Команды!$A$2:$AN$7500,MATCH(AZ$3,Команды!$A$2:$A$7500,0),$E77+2)=Команды!$AJ$17,TRUE,FALSE),IF(INDEX(Команды!$A$2:$AN$7500,MATCH(AZ$3,Команды!$A$2:$A$7500,0),$E77+2)=Команды!$AJ$18,TRUE,FALSE),IF(INDEX(Команды!$A$2:$AN$7500,MATCH(AZ$3,Команды!$A$2:$A$7500,0),$E77+2)=Команды!$AJ$19,TRUE,FALSE)),INDEX(Команды!$AJ$2:$AL$19,MATCH(INDEX(Команды!$A$2:$AN$7500,MATCH(AZ$3,Команды!$A$2:$A$7500,0),$E77+2),Команды!$AJ$2:$AJ$19,0),3),0)</f>
        <v>В</v>
      </c>
      <c r="BB77" s="342"/>
      <c r="BC77" s="174" t="str">
        <f>IF(OR(IF(INDEX(Команды!$A$2:$AN$7500,MATCH(BC$3,Команды!$A$2:$A$7500,0),$E77+2)=Команды!$AJ$2,TRUE,FALSE),IF(INDEX(Команды!$A$2:$AN$7500,MATCH(BC$3,Команды!$A$2:$A$7500,0),$E77+2)=Команды!$AJ$3,TRUE,FALSE),IF(INDEX(Команды!$A$2:$AN$7500,MATCH(BC$3,Команды!$A$2:$A$7500,0),$E77+2)=Команды!$AJ$4,TRUE,FALSE),IF(INDEX(Команды!$A$2:$AN$7500,MATCH(BC$3,Команды!$A$2:$A$7500,0),$E77+2)=Команды!$AJ$5,TRUE,FALSE),IF(INDEX(Команды!$A$2:$AN$7500,MATCH(BC$3,Команды!$A$2:$A$7500,0),$E77+2)=Команды!$AJ$6,TRUE,FALSE),IF(INDEX(Команды!$A$2:$AN$7500,MATCH(BC$3,Команды!$A$2:$A$7500,0),$E77+2)=Команды!$AJ$7,TRUE,FALSE),IF(INDEX(Команды!$A$2:$AN$7500,MATCH(BC$3,Команды!$A$2:$A$7500,0),$E77+2)=Команды!$AJ$8,TRUE,FALSE),IF(INDEX(Команды!$A$2:$AN$7500,MATCH(BC$3,Команды!$A$2:$A$7500,0),$E77+2)=Команды!$AJ$9,TRUE,FALSE),IF(INDEX(Команды!$A$2:$AN$7500,MATCH(BC$3,Команды!$A$2:$A$7500,0),$E77+2)=Команды!$AJ$10,TRUE,FALSE),IF(INDEX(Команды!$A$2:$AN$7500,MATCH(BC$3,Команды!$A$2:$A$7500,0),$E77+2)=Команды!$AJ$11,TRUE,FALSE),IF(INDEX(Команды!$A$2:$AN$7500,MATCH(BC$3,Команды!$A$2:$A$7500,0),$E77+2)=Команды!$AJ$12,TRUE,FALSE),IF(INDEX(Команды!$A$2:$AN$7500,MATCH(BC$3,Команды!$A$2:$A$7500,0),$E77+2)=Команды!$AJ$13,TRUE,FALSE),IF(INDEX(Команды!$A$2:$AN$7500,MATCH(BC$3,Команды!$A$2:$A$7500,0),$E77+2)=Команды!$AJ$14,TRUE,FALSE),IF(INDEX(Команды!$A$2:$AN$7500,MATCH(BC$3,Команды!$A$2:$A$7500,0),$E77+2)=Команды!$AJ$15,TRUE,FALSE),IF(INDEX(Команды!$A$2:$AN$7500,MATCH(BC$3,Команды!$A$2:$A$7500,0),$E77+2)=Команды!$AJ$16,TRUE,FALSE),,IF(INDEX(Команды!$A$2:$AN$7500,MATCH(BC$3,Команды!$A$2:$A$7500,0),$E77+2)=Команды!$AJ$17,TRUE,FALSE),,IF(INDEX(Команды!$A$2:$AN$7500,MATCH(BC$3,Команды!$A$2:$A$7500,0),$E77+2)=Команды!$AJ$18,TRUE,FALSE),,IF(INDEX(Команды!$A$2:$AN$7500,MATCH(BC$3,Команды!$A$2:$A$7500,0),$E77+2)=Команды!$AJ$19,TRUE,FALSE)),INDEX(Команды!$AJ$2:$AK$19,MATCH(INDEX(Команды!$A$2:$AN$7500,MATCH(BC$3,Команды!$A$2:$A$7500,0),$E77+2),Команды!$AJ$2:$AJ$19,0),2),0)</f>
        <v>В</v>
      </c>
      <c r="BD77" s="175" t="str">
        <f>IF(OR(IF(INDEX(Команды!$A$2:$AN$7500,MATCH(BC$3,Команды!$A$2:$A$7500,0),$E77+2)=Команды!$AJ$2,TRUE,FALSE),IF(INDEX(Команды!$A$2:$AN$7500,MATCH(BC$3,Команды!$A$2:$A$7500,0),$E77+2)=Команды!$AJ$3,TRUE,FALSE),IF(INDEX(Команды!$A$2:$AN$7500,MATCH(BC$3,Команды!$A$2:$A$7500,0),$E77+2)=Команды!$AJ$4,TRUE,FALSE),IF(INDEX(Команды!$A$2:$AN$7500,MATCH(BC$3,Команды!$A$2:$A$7500,0),$E77+2)=Команды!$AJ$5,TRUE,FALSE),IF(INDEX(Команды!$A$2:$AN$7500,MATCH(BC$3,Команды!$A$2:$A$7500,0),$E77+2)=Команды!$AJ$6,TRUE,FALSE),IF(INDEX(Команды!$A$2:$AN$7500,MATCH(BC$3,Команды!$A$2:$A$7500,0),$E77+2)=Команды!$AJ$7,TRUE,FALSE),IF(INDEX(Команды!$A$2:$AN$7500,MATCH(BC$3,Команды!$A$2:$A$7500,0),$E77+2)=Команды!$AJ$8,TRUE,FALSE),IF(INDEX(Команды!$A$2:$AN$7500,MATCH(BC$3,Команды!$A$2:$A$7500,0),$E77+2)=Команды!$AJ$9,TRUE,FALSE),IF(INDEX(Команды!$A$2:$AN$7500,MATCH(BC$3,Команды!$A$2:$A$7500,0),$E77+2)=Команды!$AJ$10,TRUE,FALSE),IF(INDEX(Команды!$A$2:$AN$7500,MATCH(BC$3,Команды!$A$2:$A$7500,0),$E77+2)=Команды!$AJ$11,TRUE,FALSE),IF(INDEX(Команды!$A$2:$AN$7500,MATCH(BC$3,Команды!$A$2:$A$7500,0),$E77+2)=Команды!$AJ$12,TRUE,FALSE),IF(INDEX(Команды!$A$2:$AN$7500,MATCH(BC$3,Команды!$A$2:$A$7500,0),$E77+2)=Команды!$AJ$13,TRUE,FALSE),IF(INDEX(Команды!$A$2:$AN$7500,MATCH(BC$3,Команды!$A$2:$A$7500,0),$E77+2)=Команды!$AJ$14,TRUE,FALSE),IF(INDEX(Команды!$A$2:$AN$7500,MATCH(BC$3,Команды!$A$2:$A$7500,0),$E77+2)=Команды!$AJ$15,TRUE,FALSE),IF(INDEX(Команды!$A$2:$AN$7500,MATCH(BC$3,Команды!$A$2:$A$7500,0),$E77+2)=Команды!$AJ$16,TRUE,FALSE),IF(INDEX(Команды!$A$2:$AN$7500,MATCH(BC$3,Команды!$A$2:$A$7500,0),$E77+2)=Команды!$AJ$17,TRUE,FALSE),IF(INDEX(Команды!$A$2:$AN$7500,MATCH(BC$3,Команды!$A$2:$A$7500,0),$E77+2)=Команды!$AJ$18,TRUE,FALSE),IF(INDEX(Команды!$A$2:$AN$7500,MATCH(BC$3,Команды!$A$2:$A$7500,0),$E77+2)=Команды!$AJ$19,TRUE,FALSE)),INDEX(Команды!$AJ$2:$AL$19,MATCH(INDEX(Команды!$A$2:$AN$7500,MATCH(BC$3,Команды!$A$2:$A$7500,0),$E77+2),Команды!$AJ$2:$AJ$19,0),3),0)</f>
        <v>В</v>
      </c>
      <c r="BE77" s="342"/>
      <c r="BF77" s="174" t="str">
        <f>IF(OR(IF(INDEX(Команды!$A$2:$AN$7500,MATCH(BF$3,Команды!$A$2:$A$7500,0),$E77+2)=Команды!$AJ$2,TRUE,FALSE),IF(INDEX(Команды!$A$2:$AN$7500,MATCH(BF$3,Команды!$A$2:$A$7500,0),$E77+2)=Команды!$AJ$3,TRUE,FALSE),IF(INDEX(Команды!$A$2:$AN$7500,MATCH(BF$3,Команды!$A$2:$A$7500,0),$E77+2)=Команды!$AJ$4,TRUE,FALSE),IF(INDEX(Команды!$A$2:$AN$7500,MATCH(BF$3,Команды!$A$2:$A$7500,0),$E77+2)=Команды!$AJ$5,TRUE,FALSE),IF(INDEX(Команды!$A$2:$AN$7500,MATCH(BF$3,Команды!$A$2:$A$7500,0),$E77+2)=Команды!$AJ$6,TRUE,FALSE),IF(INDEX(Команды!$A$2:$AN$7500,MATCH(BF$3,Команды!$A$2:$A$7500,0),$E77+2)=Команды!$AJ$7,TRUE,FALSE),IF(INDEX(Команды!$A$2:$AN$7500,MATCH(BF$3,Команды!$A$2:$A$7500,0),$E77+2)=Команды!$AJ$8,TRUE,FALSE),IF(INDEX(Команды!$A$2:$AN$7500,MATCH(BF$3,Команды!$A$2:$A$7500,0),$E77+2)=Команды!$AJ$9,TRUE,FALSE),IF(INDEX(Команды!$A$2:$AN$7500,MATCH(BF$3,Команды!$A$2:$A$7500,0),$E77+2)=Команды!$AJ$10,TRUE,FALSE),IF(INDEX(Команды!$A$2:$AN$7500,MATCH(BF$3,Команды!$A$2:$A$7500,0),$E77+2)=Команды!$AJ$11,TRUE,FALSE),IF(INDEX(Команды!$A$2:$AN$7500,MATCH(BF$3,Команды!$A$2:$A$7500,0),$E77+2)=Команды!$AJ$12,TRUE,FALSE),IF(INDEX(Команды!$A$2:$AN$7500,MATCH(BF$3,Команды!$A$2:$A$7500,0),$E77+2)=Команды!$AJ$13,TRUE,FALSE),IF(INDEX(Команды!$A$2:$AN$7500,MATCH(BF$3,Команды!$A$2:$A$7500,0),$E77+2)=Команды!$AJ$14,TRUE,FALSE),IF(INDEX(Команды!$A$2:$AN$7500,MATCH(BF$3,Команды!$A$2:$A$7500,0),$E77+2)=Команды!$AJ$15,TRUE,FALSE),IF(INDEX(Команды!$A$2:$AN$7500,MATCH(BF$3,Команды!$A$2:$A$7500,0),$E77+2)=Команды!$AJ$16,TRUE,FALSE),,IF(INDEX(Команды!$A$2:$AN$7500,MATCH(BF$3,Команды!$A$2:$A$7500,0),$E77+2)=Команды!$AJ$17,TRUE,FALSE),,IF(INDEX(Команды!$A$2:$AN$7500,MATCH(BF$3,Команды!$A$2:$A$7500,0),$E77+2)=Команды!$AJ$18,TRUE,FALSE),,IF(INDEX(Команды!$A$2:$AN$7500,MATCH(BF$3,Команды!$A$2:$A$7500,0),$E77+2)=Команды!$AJ$19,TRUE,FALSE)),INDEX(Команды!$AJ$2:$AK$19,MATCH(INDEX(Команды!$A$2:$AN$7500,MATCH(BF$3,Команды!$A$2:$A$7500,0),$E77+2),Команды!$AJ$2:$AJ$19,0),2),0)</f>
        <v>В</v>
      </c>
      <c r="BG77" s="175" t="str">
        <f>IF(OR(IF(INDEX(Команды!$A$2:$AN$7500,MATCH(BF$3,Команды!$A$2:$A$7500,0),$E77+2)=Команды!$AJ$2,TRUE,FALSE),IF(INDEX(Команды!$A$2:$AN$7500,MATCH(BF$3,Команды!$A$2:$A$7500,0),$E77+2)=Команды!$AJ$3,TRUE,FALSE),IF(INDEX(Команды!$A$2:$AN$7500,MATCH(BF$3,Команды!$A$2:$A$7500,0),$E77+2)=Команды!$AJ$4,TRUE,FALSE),IF(INDEX(Команды!$A$2:$AN$7500,MATCH(BF$3,Команды!$A$2:$A$7500,0),$E77+2)=Команды!$AJ$5,TRUE,FALSE),IF(INDEX(Команды!$A$2:$AN$7500,MATCH(BF$3,Команды!$A$2:$A$7500,0),$E77+2)=Команды!$AJ$6,TRUE,FALSE),IF(INDEX(Команды!$A$2:$AN$7500,MATCH(BF$3,Команды!$A$2:$A$7500,0),$E77+2)=Команды!$AJ$7,TRUE,FALSE),IF(INDEX(Команды!$A$2:$AN$7500,MATCH(BF$3,Команды!$A$2:$A$7500,0),$E77+2)=Команды!$AJ$8,TRUE,FALSE),IF(INDEX(Команды!$A$2:$AN$7500,MATCH(BF$3,Команды!$A$2:$A$7500,0),$E77+2)=Команды!$AJ$9,TRUE,FALSE),IF(INDEX(Команды!$A$2:$AN$7500,MATCH(BF$3,Команды!$A$2:$A$7500,0),$E77+2)=Команды!$AJ$10,TRUE,FALSE),IF(INDEX(Команды!$A$2:$AN$7500,MATCH(BF$3,Команды!$A$2:$A$7500,0),$E77+2)=Команды!$AJ$11,TRUE,FALSE),IF(INDEX(Команды!$A$2:$AN$7500,MATCH(BF$3,Команды!$A$2:$A$7500,0),$E77+2)=Команды!$AJ$12,TRUE,FALSE),IF(INDEX(Команды!$A$2:$AN$7500,MATCH(BF$3,Команды!$A$2:$A$7500,0),$E77+2)=Команды!$AJ$13,TRUE,FALSE),IF(INDEX(Команды!$A$2:$AN$7500,MATCH(BF$3,Команды!$A$2:$A$7500,0),$E77+2)=Команды!$AJ$14,TRUE,FALSE),IF(INDEX(Команды!$A$2:$AN$7500,MATCH(BF$3,Команды!$A$2:$A$7500,0),$E77+2)=Команды!$AJ$15,TRUE,FALSE),IF(INDEX(Команды!$A$2:$AN$7500,MATCH(BF$3,Команды!$A$2:$A$7500,0),$E77+2)=Команды!$AJ$16,TRUE,FALSE),IF(INDEX(Команды!$A$2:$AN$7500,MATCH(BF$3,Команды!$A$2:$A$7500,0),$E77+2)=Команды!$AJ$17,TRUE,FALSE),IF(INDEX(Команды!$A$2:$AN$7500,MATCH(BF$3,Команды!$A$2:$A$7500,0),$E77+2)=Команды!$AJ$18,TRUE,FALSE),IF(INDEX(Команды!$A$2:$AN$7500,MATCH(BF$3,Команды!$A$2:$A$7500,0),$E77+2)=Команды!$AJ$19,TRUE,FALSE)),INDEX(Команды!$AJ$2:$AL$19,MATCH(INDEX(Команды!$A$2:$AN$7500,MATCH(BF$3,Команды!$A$2:$A$7500,0),$E77+2),Команды!$AJ$2:$AJ$19,0),3),0)</f>
        <v>В</v>
      </c>
      <c r="BH77" s="342"/>
      <c r="BI77" s="174" t="str">
        <f>IF(OR(IF(INDEX(Команды!$A$2:$AN$7500,MATCH(BI$3,Команды!$A$2:$A$7500,0),$E77+2)=Команды!$AJ$2,TRUE,FALSE),IF(INDEX(Команды!$A$2:$AN$7500,MATCH(BI$3,Команды!$A$2:$A$7500,0),$E77+2)=Команды!$AJ$3,TRUE,FALSE),IF(INDEX(Команды!$A$2:$AN$7500,MATCH(BI$3,Команды!$A$2:$A$7500,0),$E77+2)=Команды!$AJ$4,TRUE,FALSE),IF(INDEX(Команды!$A$2:$AN$7500,MATCH(BI$3,Команды!$A$2:$A$7500,0),$E77+2)=Команды!$AJ$5,TRUE,FALSE),IF(INDEX(Команды!$A$2:$AN$7500,MATCH(BI$3,Команды!$A$2:$A$7500,0),$E77+2)=Команды!$AJ$6,TRUE,FALSE),IF(INDEX(Команды!$A$2:$AN$7500,MATCH(BI$3,Команды!$A$2:$A$7500,0),$E77+2)=Команды!$AJ$7,TRUE,FALSE),IF(INDEX(Команды!$A$2:$AN$7500,MATCH(BI$3,Команды!$A$2:$A$7500,0),$E77+2)=Команды!$AJ$8,TRUE,FALSE),IF(INDEX(Команды!$A$2:$AN$7500,MATCH(BI$3,Команды!$A$2:$A$7500,0),$E77+2)=Команды!$AJ$9,TRUE,FALSE),IF(INDEX(Команды!$A$2:$AN$7500,MATCH(BI$3,Команды!$A$2:$A$7500,0),$E77+2)=Команды!$AJ$10,TRUE,FALSE),IF(INDEX(Команды!$A$2:$AN$7500,MATCH(BI$3,Команды!$A$2:$A$7500,0),$E77+2)=Команды!$AJ$11,TRUE,FALSE),IF(INDEX(Команды!$A$2:$AN$7500,MATCH(BI$3,Команды!$A$2:$A$7500,0),$E77+2)=Команды!$AJ$12,TRUE,FALSE),IF(INDEX(Команды!$A$2:$AN$7500,MATCH(BI$3,Команды!$A$2:$A$7500,0),$E77+2)=Команды!$AJ$13,TRUE,FALSE),IF(INDEX(Команды!$A$2:$AN$7500,MATCH(BI$3,Команды!$A$2:$A$7500,0),$E77+2)=Команды!$AJ$14,TRUE,FALSE),IF(INDEX(Команды!$A$2:$AN$7500,MATCH(BI$3,Команды!$A$2:$A$7500,0),$E77+2)=Команды!$AJ$15,TRUE,FALSE),IF(INDEX(Команды!$A$2:$AN$7500,MATCH(BI$3,Команды!$A$2:$A$7500,0),$E77+2)=Команды!$AJ$16,TRUE,FALSE),,IF(INDEX(Команды!$A$2:$AN$7500,MATCH(BI$3,Команды!$A$2:$A$7500,0),$E77+2)=Команды!$AJ$17,TRUE,FALSE),,IF(INDEX(Команды!$A$2:$AN$7500,MATCH(BI$3,Команды!$A$2:$A$7500,0),$E77+2)=Команды!$AJ$18,TRUE,FALSE),,IF(INDEX(Команды!$A$2:$AN$7500,MATCH(BI$3,Команды!$A$2:$A$7500,0),$E77+2)=Команды!$AJ$19,TRUE,FALSE)),INDEX(Команды!$AJ$2:$AK$19,MATCH(INDEX(Команды!$A$2:$AN$7500,MATCH(BI$3,Команды!$A$2:$A$7500,0),$E77+2),Команды!$AJ$2:$AJ$19,0),2),0)</f>
        <v>В</v>
      </c>
      <c r="BJ77" s="175" t="str">
        <f>IF(OR(IF(INDEX(Команды!$A$2:$AN$7500,MATCH(BI$3,Команды!$A$2:$A$7500,0),$E77+2)=Команды!$AJ$2,TRUE,FALSE),IF(INDEX(Команды!$A$2:$AN$7500,MATCH(BI$3,Команды!$A$2:$A$7500,0),$E77+2)=Команды!$AJ$3,TRUE,FALSE),IF(INDEX(Команды!$A$2:$AN$7500,MATCH(BI$3,Команды!$A$2:$A$7500,0),$E77+2)=Команды!$AJ$4,TRUE,FALSE),IF(INDEX(Команды!$A$2:$AN$7500,MATCH(BI$3,Команды!$A$2:$A$7500,0),$E77+2)=Команды!$AJ$5,TRUE,FALSE),IF(INDEX(Команды!$A$2:$AN$7500,MATCH(BI$3,Команды!$A$2:$A$7500,0),$E77+2)=Команды!$AJ$6,TRUE,FALSE),IF(INDEX(Команды!$A$2:$AN$7500,MATCH(BI$3,Команды!$A$2:$A$7500,0),$E77+2)=Команды!$AJ$7,TRUE,FALSE),IF(INDEX(Команды!$A$2:$AN$7500,MATCH(BI$3,Команды!$A$2:$A$7500,0),$E77+2)=Команды!$AJ$8,TRUE,FALSE),IF(INDEX(Команды!$A$2:$AN$7500,MATCH(BI$3,Команды!$A$2:$A$7500,0),$E77+2)=Команды!$AJ$9,TRUE,FALSE),IF(INDEX(Команды!$A$2:$AN$7500,MATCH(BI$3,Команды!$A$2:$A$7500,0),$E77+2)=Команды!$AJ$10,TRUE,FALSE),IF(INDEX(Команды!$A$2:$AN$7500,MATCH(BI$3,Команды!$A$2:$A$7500,0),$E77+2)=Команды!$AJ$11,TRUE,FALSE),IF(INDEX(Команды!$A$2:$AN$7500,MATCH(BI$3,Команды!$A$2:$A$7500,0),$E77+2)=Команды!$AJ$12,TRUE,FALSE),IF(INDEX(Команды!$A$2:$AN$7500,MATCH(BI$3,Команды!$A$2:$A$7500,0),$E77+2)=Команды!$AJ$13,TRUE,FALSE),IF(INDEX(Команды!$A$2:$AN$7500,MATCH(BI$3,Команды!$A$2:$A$7500,0),$E77+2)=Команды!$AJ$14,TRUE,FALSE),IF(INDEX(Команды!$A$2:$AN$7500,MATCH(BI$3,Команды!$A$2:$A$7500,0),$E77+2)=Команды!$AJ$15,TRUE,FALSE),IF(INDEX(Команды!$A$2:$AN$7500,MATCH(BI$3,Команды!$A$2:$A$7500,0),$E77+2)=Команды!$AJ$16,TRUE,FALSE),IF(INDEX(Команды!$A$2:$AN$7500,MATCH(BI$3,Команды!$A$2:$A$7500,0),$E77+2)=Команды!$AJ$17,TRUE,FALSE),IF(INDEX(Команды!$A$2:$AN$7500,MATCH(BI$3,Команды!$A$2:$A$7500,0),$E77+2)=Команды!$AJ$18,TRUE,FALSE),IF(INDEX(Команды!$A$2:$AN$7500,MATCH(BI$3,Команды!$A$2:$A$7500,0),$E77+2)=Команды!$AJ$19,TRUE,FALSE)),INDEX(Команды!$AJ$2:$AL$19,MATCH(INDEX(Команды!$A$2:$AN$7500,MATCH(BI$3,Команды!$A$2:$A$7500,0),$E77+2),Команды!$AJ$2:$AJ$19,0),3),0)</f>
        <v>В</v>
      </c>
      <c r="BK77" s="342"/>
      <c r="BL77" s="174" t="str">
        <f>IF(OR(IF(INDEX(Команды!$A$2:$AN$7500,MATCH(BL$3,Команды!$A$2:$A$7500,0),$E77+2)=Команды!$AJ$2,TRUE,FALSE),IF(INDEX(Команды!$A$2:$AN$7500,MATCH(BL$3,Команды!$A$2:$A$7500,0),$E77+2)=Команды!$AJ$3,TRUE,FALSE),IF(INDEX(Команды!$A$2:$AN$7500,MATCH(BL$3,Команды!$A$2:$A$7500,0),$E77+2)=Команды!$AJ$4,TRUE,FALSE),IF(INDEX(Команды!$A$2:$AN$7500,MATCH(BL$3,Команды!$A$2:$A$7500,0),$E77+2)=Команды!$AJ$5,TRUE,FALSE),IF(INDEX(Команды!$A$2:$AN$7500,MATCH(BL$3,Команды!$A$2:$A$7500,0),$E77+2)=Команды!$AJ$6,TRUE,FALSE),IF(INDEX(Команды!$A$2:$AN$7500,MATCH(BL$3,Команды!$A$2:$A$7500,0),$E77+2)=Команды!$AJ$7,TRUE,FALSE),IF(INDEX(Команды!$A$2:$AN$7500,MATCH(BL$3,Команды!$A$2:$A$7500,0),$E77+2)=Команды!$AJ$8,TRUE,FALSE),IF(INDEX(Команды!$A$2:$AN$7500,MATCH(BL$3,Команды!$A$2:$A$7500,0),$E77+2)=Команды!$AJ$9,TRUE,FALSE),IF(INDEX(Команды!$A$2:$AN$7500,MATCH(BL$3,Команды!$A$2:$A$7500,0),$E77+2)=Команды!$AJ$10,TRUE,FALSE),IF(INDEX(Команды!$A$2:$AN$7500,MATCH(BL$3,Команды!$A$2:$A$7500,0),$E77+2)=Команды!$AJ$11,TRUE,FALSE),IF(INDEX(Команды!$A$2:$AN$7500,MATCH(BL$3,Команды!$A$2:$A$7500,0),$E77+2)=Команды!$AJ$12,TRUE,FALSE),IF(INDEX(Команды!$A$2:$AN$7500,MATCH(BL$3,Команды!$A$2:$A$7500,0),$E77+2)=Команды!$AJ$13,TRUE,FALSE),IF(INDEX(Команды!$A$2:$AN$7500,MATCH(BL$3,Команды!$A$2:$A$7500,0),$E77+2)=Команды!$AJ$14,TRUE,FALSE),IF(INDEX(Команды!$A$2:$AN$7500,MATCH(BL$3,Команды!$A$2:$A$7500,0),$E77+2)=Команды!$AJ$15,TRUE,FALSE),IF(INDEX(Команды!$A$2:$AN$7500,MATCH(BL$3,Команды!$A$2:$A$7500,0),$E77+2)=Команды!$AJ$16,TRUE,FALSE),,IF(INDEX(Команды!$A$2:$AN$7500,MATCH(BL$3,Команды!$A$2:$A$7500,0),$E77+2)=Команды!$AJ$17,TRUE,FALSE),,IF(INDEX(Команды!$A$2:$AN$7500,MATCH(BL$3,Команды!$A$2:$A$7500,0),$E77+2)=Команды!$AJ$18,TRUE,FALSE),,IF(INDEX(Команды!$A$2:$AN$7500,MATCH(BL$3,Команды!$A$2:$A$7500,0),$E77+2)=Команды!$AJ$19,TRUE,FALSE)),INDEX(Команды!$AJ$2:$AK$19,MATCH(INDEX(Команды!$A$2:$AN$7500,MATCH(BL$3,Команды!$A$2:$A$7500,0),$E77+2),Команды!$AJ$2:$AJ$19,0),2),0)</f>
        <v>В</v>
      </c>
      <c r="BM77" s="175" t="str">
        <f>IF(OR(IF(INDEX(Команды!$A$2:$AN$7500,MATCH(BL$3,Команды!$A$2:$A$7500,0),$E77+2)=Команды!$AJ$2,TRUE,FALSE),IF(INDEX(Команды!$A$2:$AN$7500,MATCH(BL$3,Команды!$A$2:$A$7500,0),$E77+2)=Команды!$AJ$3,TRUE,FALSE),IF(INDEX(Команды!$A$2:$AN$7500,MATCH(BL$3,Команды!$A$2:$A$7500,0),$E77+2)=Команды!$AJ$4,TRUE,FALSE),IF(INDEX(Команды!$A$2:$AN$7500,MATCH(BL$3,Команды!$A$2:$A$7500,0),$E77+2)=Команды!$AJ$5,TRUE,FALSE),IF(INDEX(Команды!$A$2:$AN$7500,MATCH(BL$3,Команды!$A$2:$A$7500,0),$E77+2)=Команды!$AJ$6,TRUE,FALSE),IF(INDEX(Команды!$A$2:$AN$7500,MATCH(BL$3,Команды!$A$2:$A$7500,0),$E77+2)=Команды!$AJ$7,TRUE,FALSE),IF(INDEX(Команды!$A$2:$AN$7500,MATCH(BL$3,Команды!$A$2:$A$7500,0),$E77+2)=Команды!$AJ$8,TRUE,FALSE),IF(INDEX(Команды!$A$2:$AN$7500,MATCH(BL$3,Команды!$A$2:$A$7500,0),$E77+2)=Команды!$AJ$9,TRUE,FALSE),IF(INDEX(Команды!$A$2:$AN$7500,MATCH(BL$3,Команды!$A$2:$A$7500,0),$E77+2)=Команды!$AJ$10,TRUE,FALSE),IF(INDEX(Команды!$A$2:$AN$7500,MATCH(BL$3,Команды!$A$2:$A$7500,0),$E77+2)=Команды!$AJ$11,TRUE,FALSE),IF(INDEX(Команды!$A$2:$AN$7500,MATCH(BL$3,Команды!$A$2:$A$7500,0),$E77+2)=Команды!$AJ$12,TRUE,FALSE),IF(INDEX(Команды!$A$2:$AN$7500,MATCH(BL$3,Команды!$A$2:$A$7500,0),$E77+2)=Команды!$AJ$13,TRUE,FALSE),IF(INDEX(Команды!$A$2:$AN$7500,MATCH(BL$3,Команды!$A$2:$A$7500,0),$E77+2)=Команды!$AJ$14,TRUE,FALSE),IF(INDEX(Команды!$A$2:$AN$7500,MATCH(BL$3,Команды!$A$2:$A$7500,0),$E77+2)=Команды!$AJ$15,TRUE,FALSE),IF(INDEX(Команды!$A$2:$AN$7500,MATCH(BL$3,Команды!$A$2:$A$7500,0),$E77+2)=Команды!$AJ$16,TRUE,FALSE),IF(INDEX(Команды!$A$2:$AN$7500,MATCH(BL$3,Команды!$A$2:$A$7500,0),$E77+2)=Команды!$AJ$17,TRUE,FALSE),IF(INDEX(Команды!$A$2:$AN$7500,MATCH(BL$3,Команды!$A$2:$A$7500,0),$E77+2)=Команды!$AJ$18,TRUE,FALSE),IF(INDEX(Команды!$A$2:$AN$7500,MATCH(BL$3,Команды!$A$2:$A$7500,0),$E77+2)=Команды!$AJ$19,TRUE,FALSE)),INDEX(Команды!$AJ$2:$AL$19,MATCH(INDEX(Команды!$A$2:$AN$7500,MATCH(BL$3,Команды!$A$2:$A$7500,0),$E77+2),Команды!$AJ$2:$AJ$19,0),3),0)</f>
        <v>В</v>
      </c>
      <c r="BN77" s="342"/>
      <c r="BO77" s="174" t="str">
        <f>IF(OR(IF(INDEX(Команды!$A$2:$AN$7500,MATCH(BO$3,Команды!$A$2:$A$7500,0),$E77+2)=Команды!$AJ$2,TRUE,FALSE),IF(INDEX(Команды!$A$2:$AN$7500,MATCH(BO$3,Команды!$A$2:$A$7500,0),$E77+2)=Команды!$AJ$3,TRUE,FALSE),IF(INDEX(Команды!$A$2:$AN$7500,MATCH(BO$3,Команды!$A$2:$A$7500,0),$E77+2)=Команды!$AJ$4,TRUE,FALSE),IF(INDEX(Команды!$A$2:$AN$7500,MATCH(BO$3,Команды!$A$2:$A$7500,0),$E77+2)=Команды!$AJ$5,TRUE,FALSE),IF(INDEX(Команды!$A$2:$AN$7500,MATCH(BO$3,Команды!$A$2:$A$7500,0),$E77+2)=Команды!$AJ$6,TRUE,FALSE),IF(INDEX(Команды!$A$2:$AN$7500,MATCH(BO$3,Команды!$A$2:$A$7500,0),$E77+2)=Команды!$AJ$7,TRUE,FALSE),IF(INDEX(Команды!$A$2:$AN$7500,MATCH(BO$3,Команды!$A$2:$A$7500,0),$E77+2)=Команды!$AJ$8,TRUE,FALSE),IF(INDEX(Команды!$A$2:$AN$7500,MATCH(BO$3,Команды!$A$2:$A$7500,0),$E77+2)=Команды!$AJ$9,TRUE,FALSE),IF(INDEX(Команды!$A$2:$AN$7500,MATCH(BO$3,Команды!$A$2:$A$7500,0),$E77+2)=Команды!$AJ$10,TRUE,FALSE),IF(INDEX(Команды!$A$2:$AN$7500,MATCH(BO$3,Команды!$A$2:$A$7500,0),$E77+2)=Команды!$AJ$11,TRUE,FALSE),IF(INDEX(Команды!$A$2:$AN$7500,MATCH(BO$3,Команды!$A$2:$A$7500,0),$E77+2)=Команды!$AJ$12,TRUE,FALSE),IF(INDEX(Команды!$A$2:$AN$7500,MATCH(BO$3,Команды!$A$2:$A$7500,0),$E77+2)=Команды!$AJ$13,TRUE,FALSE),IF(INDEX(Команды!$A$2:$AN$7500,MATCH(BO$3,Команды!$A$2:$A$7500,0),$E77+2)=Команды!$AJ$14,TRUE,FALSE),IF(INDEX(Команды!$A$2:$AN$7500,MATCH(BO$3,Команды!$A$2:$A$7500,0),$E77+2)=Команды!$AJ$15,TRUE,FALSE),IF(INDEX(Команды!$A$2:$AN$7500,MATCH(BO$3,Команды!$A$2:$A$7500,0),$E77+2)=Команды!$AJ$16,TRUE,FALSE),,IF(INDEX(Команды!$A$2:$AN$7500,MATCH(BO$3,Команды!$A$2:$A$7500,0),$E77+2)=Команды!$AJ$17,TRUE,FALSE),,IF(INDEX(Команды!$A$2:$AN$7500,MATCH(BO$3,Команды!$A$2:$A$7500,0),$E77+2)=Команды!$AJ$18,TRUE,FALSE),,IF(INDEX(Команды!$A$2:$AN$7500,MATCH(BO$3,Команды!$A$2:$A$7500,0),$E77+2)=Команды!$AJ$19,TRUE,FALSE)),INDEX(Команды!$AJ$2:$AK$19,MATCH(INDEX(Команды!$A$2:$AN$7500,MATCH(BO$3,Команды!$A$2:$A$7500,0),$E77+2),Команды!$AJ$2:$AJ$19,0),2),0)</f>
        <v>В</v>
      </c>
      <c r="BP77" s="175" t="str">
        <f>IF(OR(IF(INDEX(Команды!$A$2:$AN$7500,MATCH(BO$3,Команды!$A$2:$A$7500,0),$E77+2)=Команды!$AJ$2,TRUE,FALSE),IF(INDEX(Команды!$A$2:$AN$7500,MATCH(BO$3,Команды!$A$2:$A$7500,0),$E77+2)=Команды!$AJ$3,TRUE,FALSE),IF(INDEX(Команды!$A$2:$AN$7500,MATCH(BO$3,Команды!$A$2:$A$7500,0),$E77+2)=Команды!$AJ$4,TRUE,FALSE),IF(INDEX(Команды!$A$2:$AN$7500,MATCH(BO$3,Команды!$A$2:$A$7500,0),$E77+2)=Команды!$AJ$5,TRUE,FALSE),IF(INDEX(Команды!$A$2:$AN$7500,MATCH(BO$3,Команды!$A$2:$A$7500,0),$E77+2)=Команды!$AJ$6,TRUE,FALSE),IF(INDEX(Команды!$A$2:$AN$7500,MATCH(BO$3,Команды!$A$2:$A$7500,0),$E77+2)=Команды!$AJ$7,TRUE,FALSE),IF(INDEX(Команды!$A$2:$AN$7500,MATCH(BO$3,Команды!$A$2:$A$7500,0),$E77+2)=Команды!$AJ$8,TRUE,FALSE),IF(INDEX(Команды!$A$2:$AN$7500,MATCH(BO$3,Команды!$A$2:$A$7500,0),$E77+2)=Команды!$AJ$9,TRUE,FALSE),IF(INDEX(Команды!$A$2:$AN$7500,MATCH(BO$3,Команды!$A$2:$A$7500,0),$E77+2)=Команды!$AJ$10,TRUE,FALSE),IF(INDEX(Команды!$A$2:$AN$7500,MATCH(BO$3,Команды!$A$2:$A$7500,0),$E77+2)=Команды!$AJ$11,TRUE,FALSE),IF(INDEX(Команды!$A$2:$AN$7500,MATCH(BO$3,Команды!$A$2:$A$7500,0),$E77+2)=Команды!$AJ$12,TRUE,FALSE),IF(INDEX(Команды!$A$2:$AN$7500,MATCH(BO$3,Команды!$A$2:$A$7500,0),$E77+2)=Команды!$AJ$13,TRUE,FALSE),IF(INDEX(Команды!$A$2:$AN$7500,MATCH(BO$3,Команды!$A$2:$A$7500,0),$E77+2)=Команды!$AJ$14,TRUE,FALSE),IF(INDEX(Команды!$A$2:$AN$7500,MATCH(BO$3,Команды!$A$2:$A$7500,0),$E77+2)=Команды!$AJ$15,TRUE,FALSE),IF(INDEX(Команды!$A$2:$AN$7500,MATCH(BO$3,Команды!$A$2:$A$7500,0),$E77+2)=Команды!$AJ$16,TRUE,FALSE),IF(INDEX(Команды!$A$2:$AN$7500,MATCH(BO$3,Команды!$A$2:$A$7500,0),$E77+2)=Команды!$AJ$17,TRUE,FALSE),IF(INDEX(Команды!$A$2:$AN$7500,MATCH(BO$3,Команды!$A$2:$A$7500,0),$E77+2)=Команды!$AJ$18,TRUE,FALSE),IF(INDEX(Команды!$A$2:$AN$7500,MATCH(BO$3,Команды!$A$2:$A$7500,0),$E77+2)=Команды!$AJ$19,TRUE,FALSE)),INDEX(Команды!$AJ$2:$AL$19,MATCH(INDEX(Команды!$A$2:$AN$7500,MATCH(BO$3,Команды!$A$2:$A$7500,0),$E77+2),Команды!$AJ$2:$AJ$19,0),3),0)</f>
        <v>В</v>
      </c>
      <c r="BQ77" s="342"/>
      <c r="BR77" s="174" t="str">
        <f>IF(OR(IF(INDEX(Команды!$A$2:$AN$7500,MATCH(BR$3,Команды!$A$2:$A$7500,0),$E77+2)=Команды!$AJ$2,TRUE,FALSE),IF(INDEX(Команды!$A$2:$AN$7500,MATCH(BR$3,Команды!$A$2:$A$7500,0),$E77+2)=Команды!$AJ$3,TRUE,FALSE),IF(INDEX(Команды!$A$2:$AN$7500,MATCH(BR$3,Команды!$A$2:$A$7500,0),$E77+2)=Команды!$AJ$4,TRUE,FALSE),IF(INDEX(Команды!$A$2:$AN$7500,MATCH(BR$3,Команды!$A$2:$A$7500,0),$E77+2)=Команды!$AJ$5,TRUE,FALSE),IF(INDEX(Команды!$A$2:$AN$7500,MATCH(BR$3,Команды!$A$2:$A$7500,0),$E77+2)=Команды!$AJ$6,TRUE,FALSE),IF(INDEX(Команды!$A$2:$AN$7500,MATCH(BR$3,Команды!$A$2:$A$7500,0),$E77+2)=Команды!$AJ$7,TRUE,FALSE),IF(INDEX(Команды!$A$2:$AN$7500,MATCH(BR$3,Команды!$A$2:$A$7500,0),$E77+2)=Команды!$AJ$8,TRUE,FALSE),IF(INDEX(Команды!$A$2:$AN$7500,MATCH(BR$3,Команды!$A$2:$A$7500,0),$E77+2)=Команды!$AJ$9,TRUE,FALSE),IF(INDEX(Команды!$A$2:$AN$7500,MATCH(BR$3,Команды!$A$2:$A$7500,0),$E77+2)=Команды!$AJ$10,TRUE,FALSE),IF(INDEX(Команды!$A$2:$AN$7500,MATCH(BR$3,Команды!$A$2:$A$7500,0),$E77+2)=Команды!$AJ$11,TRUE,FALSE),IF(INDEX(Команды!$A$2:$AN$7500,MATCH(BR$3,Команды!$A$2:$A$7500,0),$E77+2)=Команды!$AJ$12,TRUE,FALSE),IF(INDEX(Команды!$A$2:$AN$7500,MATCH(BR$3,Команды!$A$2:$A$7500,0),$E77+2)=Команды!$AJ$13,TRUE,FALSE),IF(INDEX(Команды!$A$2:$AN$7500,MATCH(BR$3,Команды!$A$2:$A$7500,0),$E77+2)=Команды!$AJ$14,TRUE,FALSE),IF(INDEX(Команды!$A$2:$AN$7500,MATCH(BR$3,Команды!$A$2:$A$7500,0),$E77+2)=Команды!$AJ$15,TRUE,FALSE),IF(INDEX(Команды!$A$2:$AN$7500,MATCH(BR$3,Команды!$A$2:$A$7500,0),$E77+2)=Команды!$AJ$16,TRUE,FALSE),,IF(INDEX(Команды!$A$2:$AN$7500,MATCH(BR$3,Команды!$A$2:$A$7500,0),$E77+2)=Команды!$AJ$17,TRUE,FALSE),,IF(INDEX(Команды!$A$2:$AN$7500,MATCH(BR$3,Команды!$A$2:$A$7500,0),$E77+2)=Команды!$AJ$18,TRUE,FALSE),,IF(INDEX(Команды!$A$2:$AN$7500,MATCH(BR$3,Команды!$A$2:$A$7500,0),$E77+2)=Команды!$AJ$19,TRUE,FALSE)),INDEX(Команды!$AJ$2:$AK$19,MATCH(INDEX(Команды!$A$2:$AN$7500,MATCH(BR$3,Команды!$A$2:$A$7500,0),$E77+2),Команды!$AJ$2:$AJ$19,0),2),0)</f>
        <v>В</v>
      </c>
      <c r="BS77" s="175" t="str">
        <f>IF(OR(IF(INDEX(Команды!$A$2:$AN$7500,MATCH(BR$3,Команды!$A$2:$A$7500,0),$E77+2)=Команды!$AJ$2,TRUE,FALSE),IF(INDEX(Команды!$A$2:$AN$7500,MATCH(BR$3,Команды!$A$2:$A$7500,0),$E77+2)=Команды!$AJ$3,TRUE,FALSE),IF(INDEX(Команды!$A$2:$AN$7500,MATCH(BR$3,Команды!$A$2:$A$7500,0),$E77+2)=Команды!$AJ$4,TRUE,FALSE),IF(INDEX(Команды!$A$2:$AN$7500,MATCH(BR$3,Команды!$A$2:$A$7500,0),$E77+2)=Команды!$AJ$5,TRUE,FALSE),IF(INDEX(Команды!$A$2:$AN$7500,MATCH(BR$3,Команды!$A$2:$A$7500,0),$E77+2)=Команды!$AJ$6,TRUE,FALSE),IF(INDEX(Команды!$A$2:$AN$7500,MATCH(BR$3,Команды!$A$2:$A$7500,0),$E77+2)=Команды!$AJ$7,TRUE,FALSE),IF(INDEX(Команды!$A$2:$AN$7500,MATCH(BR$3,Команды!$A$2:$A$7500,0),$E77+2)=Команды!$AJ$8,TRUE,FALSE),IF(INDEX(Команды!$A$2:$AN$7500,MATCH(BR$3,Команды!$A$2:$A$7500,0),$E77+2)=Команды!$AJ$9,TRUE,FALSE),IF(INDEX(Команды!$A$2:$AN$7500,MATCH(BR$3,Команды!$A$2:$A$7500,0),$E77+2)=Команды!$AJ$10,TRUE,FALSE),IF(INDEX(Команды!$A$2:$AN$7500,MATCH(BR$3,Команды!$A$2:$A$7500,0),$E77+2)=Команды!$AJ$11,TRUE,FALSE),IF(INDEX(Команды!$A$2:$AN$7500,MATCH(BR$3,Команды!$A$2:$A$7500,0),$E77+2)=Команды!$AJ$12,TRUE,FALSE),IF(INDEX(Команды!$A$2:$AN$7500,MATCH(BR$3,Команды!$A$2:$A$7500,0),$E77+2)=Команды!$AJ$13,TRUE,FALSE),IF(INDEX(Команды!$A$2:$AN$7500,MATCH(BR$3,Команды!$A$2:$A$7500,0),$E77+2)=Команды!$AJ$14,TRUE,FALSE),IF(INDEX(Команды!$A$2:$AN$7500,MATCH(BR$3,Команды!$A$2:$A$7500,0),$E77+2)=Команды!$AJ$15,TRUE,FALSE),IF(INDEX(Команды!$A$2:$AN$7500,MATCH(BR$3,Команды!$A$2:$A$7500,0),$E77+2)=Команды!$AJ$16,TRUE,FALSE),IF(INDEX(Команды!$A$2:$AN$7500,MATCH(BR$3,Команды!$A$2:$A$7500,0),$E77+2)=Команды!$AJ$17,TRUE,FALSE),IF(INDEX(Команды!$A$2:$AN$7500,MATCH(BR$3,Команды!$A$2:$A$7500,0),$E77+2)=Команды!$AJ$18,TRUE,FALSE),IF(INDEX(Команды!$A$2:$AN$7500,MATCH(BR$3,Команды!$A$2:$A$7500,0),$E77+2)=Команды!$AJ$19,TRUE,FALSE)),INDEX(Команды!$AJ$2:$AL$19,MATCH(INDEX(Команды!$A$2:$AN$7500,MATCH(BR$3,Команды!$A$2:$A$7500,0),$E77+2),Команды!$AJ$2:$AJ$19,0),3),0)</f>
        <v>В</v>
      </c>
      <c r="BT77" s="342"/>
      <c r="BU77" s="174" t="str">
        <f>IF(OR(IF(INDEX(Команды!$A$2:$AN$7500,MATCH(BU$3,Команды!$A$2:$A$7500,0),$E77+2)=Команды!$AJ$2,TRUE,FALSE),IF(INDEX(Команды!$A$2:$AN$7500,MATCH(BU$3,Команды!$A$2:$A$7500,0),$E77+2)=Команды!$AJ$3,TRUE,FALSE),IF(INDEX(Команды!$A$2:$AN$7500,MATCH(BU$3,Команды!$A$2:$A$7500,0),$E77+2)=Команды!$AJ$4,TRUE,FALSE),IF(INDEX(Команды!$A$2:$AN$7500,MATCH(BU$3,Команды!$A$2:$A$7500,0),$E77+2)=Команды!$AJ$5,TRUE,FALSE),IF(INDEX(Команды!$A$2:$AN$7500,MATCH(BU$3,Команды!$A$2:$A$7500,0),$E77+2)=Команды!$AJ$6,TRUE,FALSE),IF(INDEX(Команды!$A$2:$AN$7500,MATCH(BU$3,Команды!$A$2:$A$7500,0),$E77+2)=Команды!$AJ$7,TRUE,FALSE),IF(INDEX(Команды!$A$2:$AN$7500,MATCH(BU$3,Команды!$A$2:$A$7500,0),$E77+2)=Команды!$AJ$8,TRUE,FALSE),IF(INDEX(Команды!$A$2:$AN$7500,MATCH(BU$3,Команды!$A$2:$A$7500,0),$E77+2)=Команды!$AJ$9,TRUE,FALSE),IF(INDEX(Команды!$A$2:$AN$7500,MATCH(BU$3,Команды!$A$2:$A$7500,0),$E77+2)=Команды!$AJ$10,TRUE,FALSE),IF(INDEX(Команды!$A$2:$AN$7500,MATCH(BU$3,Команды!$A$2:$A$7500,0),$E77+2)=Команды!$AJ$11,TRUE,FALSE),IF(INDEX(Команды!$A$2:$AN$7500,MATCH(BU$3,Команды!$A$2:$A$7500,0),$E77+2)=Команды!$AJ$12,TRUE,FALSE),IF(INDEX(Команды!$A$2:$AN$7500,MATCH(BU$3,Команды!$A$2:$A$7500,0),$E77+2)=Команды!$AJ$13,TRUE,FALSE),IF(INDEX(Команды!$A$2:$AN$7500,MATCH(BU$3,Команды!$A$2:$A$7500,0),$E77+2)=Команды!$AJ$14,TRUE,FALSE),IF(INDEX(Команды!$A$2:$AN$7500,MATCH(BU$3,Команды!$A$2:$A$7500,0),$E77+2)=Команды!$AJ$15,TRUE,FALSE),IF(INDEX(Команды!$A$2:$AN$7500,MATCH(BU$3,Команды!$A$2:$A$7500,0),$E77+2)=Команды!$AJ$16,TRUE,FALSE),,IF(INDEX(Команды!$A$2:$AN$7500,MATCH(BU$3,Команды!$A$2:$A$7500,0),$E77+2)=Команды!$AJ$17,TRUE,FALSE),,IF(INDEX(Команды!$A$2:$AN$7500,MATCH(BU$3,Команды!$A$2:$A$7500,0),$E77+2)=Команды!$AJ$18,TRUE,FALSE),,IF(INDEX(Команды!$A$2:$AN$7500,MATCH(BU$3,Команды!$A$2:$A$7500,0),$E77+2)=Команды!$AJ$19,TRUE,FALSE)),INDEX(Команды!$AJ$2:$AK$19,MATCH(INDEX(Команды!$A$2:$AN$7500,MATCH(BU$3,Команды!$A$2:$A$7500,0),$E77+2),Команды!$AJ$2:$AJ$19,0),2),0)</f>
        <v>В</v>
      </c>
      <c r="BV77" s="175" t="str">
        <f>IF(OR(IF(INDEX(Команды!$A$2:$AN$7500,MATCH(BU$3,Команды!$A$2:$A$7500,0),$E77+2)=Команды!$AJ$2,TRUE,FALSE),IF(INDEX(Команды!$A$2:$AN$7500,MATCH(BU$3,Команды!$A$2:$A$7500,0),$E77+2)=Команды!$AJ$3,TRUE,FALSE),IF(INDEX(Команды!$A$2:$AN$7500,MATCH(BU$3,Команды!$A$2:$A$7500,0),$E77+2)=Команды!$AJ$4,TRUE,FALSE),IF(INDEX(Команды!$A$2:$AN$7500,MATCH(BU$3,Команды!$A$2:$A$7500,0),$E77+2)=Команды!$AJ$5,TRUE,FALSE),IF(INDEX(Команды!$A$2:$AN$7500,MATCH(BU$3,Команды!$A$2:$A$7500,0),$E77+2)=Команды!$AJ$6,TRUE,FALSE),IF(INDEX(Команды!$A$2:$AN$7500,MATCH(BU$3,Команды!$A$2:$A$7500,0),$E77+2)=Команды!$AJ$7,TRUE,FALSE),IF(INDEX(Команды!$A$2:$AN$7500,MATCH(BU$3,Команды!$A$2:$A$7500,0),$E77+2)=Команды!$AJ$8,TRUE,FALSE),IF(INDEX(Команды!$A$2:$AN$7500,MATCH(BU$3,Команды!$A$2:$A$7500,0),$E77+2)=Команды!$AJ$9,TRUE,FALSE),IF(INDEX(Команды!$A$2:$AN$7500,MATCH(BU$3,Команды!$A$2:$A$7500,0),$E77+2)=Команды!$AJ$10,TRUE,FALSE),IF(INDEX(Команды!$A$2:$AN$7500,MATCH(BU$3,Команды!$A$2:$A$7500,0),$E77+2)=Команды!$AJ$11,TRUE,FALSE),IF(INDEX(Команды!$A$2:$AN$7500,MATCH(BU$3,Команды!$A$2:$A$7500,0),$E77+2)=Команды!$AJ$12,TRUE,FALSE),IF(INDEX(Команды!$A$2:$AN$7500,MATCH(BU$3,Команды!$A$2:$A$7500,0),$E77+2)=Команды!$AJ$13,TRUE,FALSE),IF(INDEX(Команды!$A$2:$AN$7500,MATCH(BU$3,Команды!$A$2:$A$7500,0),$E77+2)=Команды!$AJ$14,TRUE,FALSE),IF(INDEX(Команды!$A$2:$AN$7500,MATCH(BU$3,Команды!$A$2:$A$7500,0),$E77+2)=Команды!$AJ$15,TRUE,FALSE),IF(INDEX(Команды!$A$2:$AN$7500,MATCH(BU$3,Команды!$A$2:$A$7500,0),$E77+2)=Команды!$AJ$16,TRUE,FALSE),IF(INDEX(Команды!$A$2:$AN$7500,MATCH(BU$3,Команды!$A$2:$A$7500,0),$E77+2)=Команды!$AJ$17,TRUE,FALSE),IF(INDEX(Команды!$A$2:$AN$7500,MATCH(BU$3,Команды!$A$2:$A$7500,0),$E77+2)=Команды!$AJ$18,TRUE,FALSE),IF(INDEX(Команды!$A$2:$AN$7500,MATCH(BU$3,Команды!$A$2:$A$7500,0),$E77+2)=Команды!$AJ$19,TRUE,FALSE)),INDEX(Команды!$AJ$2:$AL$19,MATCH(INDEX(Команды!$A$2:$AN$7500,MATCH(BU$3,Команды!$A$2:$A$7500,0),$E77+2),Команды!$AJ$2:$AJ$19,0),3),0)</f>
        <v>В</v>
      </c>
      <c r="BW77" s="342"/>
      <c r="BX77" s="174" t="str">
        <f>IF(OR(IF(INDEX(Команды!$A$2:$AN$7500,MATCH(BX$3,Команды!$A$2:$A$7500,0),$E77+2)=Команды!$AJ$2,TRUE,FALSE),IF(INDEX(Команды!$A$2:$AN$7500,MATCH(BX$3,Команды!$A$2:$A$7500,0),$E77+2)=Команды!$AJ$3,TRUE,FALSE),IF(INDEX(Команды!$A$2:$AN$7500,MATCH(BX$3,Команды!$A$2:$A$7500,0),$E77+2)=Команды!$AJ$4,TRUE,FALSE),IF(INDEX(Команды!$A$2:$AN$7500,MATCH(BX$3,Команды!$A$2:$A$7500,0),$E77+2)=Команды!$AJ$5,TRUE,FALSE),IF(INDEX(Команды!$A$2:$AN$7500,MATCH(BX$3,Команды!$A$2:$A$7500,0),$E77+2)=Команды!$AJ$6,TRUE,FALSE),IF(INDEX(Команды!$A$2:$AN$7500,MATCH(BX$3,Команды!$A$2:$A$7500,0),$E77+2)=Команды!$AJ$7,TRUE,FALSE),IF(INDEX(Команды!$A$2:$AN$7500,MATCH(BX$3,Команды!$A$2:$A$7500,0),$E77+2)=Команды!$AJ$8,TRUE,FALSE),IF(INDEX(Команды!$A$2:$AN$7500,MATCH(BX$3,Команды!$A$2:$A$7500,0),$E77+2)=Команды!$AJ$9,TRUE,FALSE),IF(INDEX(Команды!$A$2:$AN$7500,MATCH(BX$3,Команды!$A$2:$A$7500,0),$E77+2)=Команды!$AJ$10,TRUE,FALSE),IF(INDEX(Команды!$A$2:$AN$7500,MATCH(BX$3,Команды!$A$2:$A$7500,0),$E77+2)=Команды!$AJ$11,TRUE,FALSE),IF(INDEX(Команды!$A$2:$AN$7500,MATCH(BX$3,Команды!$A$2:$A$7500,0),$E77+2)=Команды!$AJ$12,TRUE,FALSE),IF(INDEX(Команды!$A$2:$AN$7500,MATCH(BX$3,Команды!$A$2:$A$7500,0),$E77+2)=Команды!$AJ$13,TRUE,FALSE),IF(INDEX(Команды!$A$2:$AN$7500,MATCH(BX$3,Команды!$A$2:$A$7500,0),$E77+2)=Команды!$AJ$14,TRUE,FALSE),IF(INDEX(Команды!$A$2:$AN$7500,MATCH(BX$3,Команды!$A$2:$A$7500,0),$E77+2)=Команды!$AJ$15,TRUE,FALSE),IF(INDEX(Команды!$A$2:$AN$7500,MATCH(BX$3,Команды!$A$2:$A$7500,0),$E77+2)=Команды!$AJ$16,TRUE,FALSE),,IF(INDEX(Команды!$A$2:$AN$7500,MATCH(BX$3,Команды!$A$2:$A$7500,0),$E77+2)=Команды!$AJ$17,TRUE,FALSE),,IF(INDEX(Команды!$A$2:$AN$7500,MATCH(BX$3,Команды!$A$2:$A$7500,0),$E77+2)=Команды!$AJ$18,TRUE,FALSE),,IF(INDEX(Команды!$A$2:$AN$7500,MATCH(BX$3,Команды!$A$2:$A$7500,0),$E77+2)=Команды!$AJ$19,TRUE,FALSE)),INDEX(Команды!$AJ$2:$AK$19,MATCH(INDEX(Команды!$A$2:$AN$7500,MATCH(BX$3,Команды!$A$2:$A$7500,0),$E77+2),Команды!$AJ$2:$AJ$19,0),2),0)</f>
        <v>В</v>
      </c>
      <c r="BY77" s="175" t="str">
        <f>IF(OR(IF(INDEX(Команды!$A$2:$AN$7500,MATCH(BX$3,Команды!$A$2:$A$7500,0),$E77+2)=Команды!$AJ$2,TRUE,FALSE),IF(INDEX(Команды!$A$2:$AN$7500,MATCH(BX$3,Команды!$A$2:$A$7500,0),$E77+2)=Команды!$AJ$3,TRUE,FALSE),IF(INDEX(Команды!$A$2:$AN$7500,MATCH(BX$3,Команды!$A$2:$A$7500,0),$E77+2)=Команды!$AJ$4,TRUE,FALSE),IF(INDEX(Команды!$A$2:$AN$7500,MATCH(BX$3,Команды!$A$2:$A$7500,0),$E77+2)=Команды!$AJ$5,TRUE,FALSE),IF(INDEX(Команды!$A$2:$AN$7500,MATCH(BX$3,Команды!$A$2:$A$7500,0),$E77+2)=Команды!$AJ$6,TRUE,FALSE),IF(INDEX(Команды!$A$2:$AN$7500,MATCH(BX$3,Команды!$A$2:$A$7500,0),$E77+2)=Команды!$AJ$7,TRUE,FALSE),IF(INDEX(Команды!$A$2:$AN$7500,MATCH(BX$3,Команды!$A$2:$A$7500,0),$E77+2)=Команды!$AJ$8,TRUE,FALSE),IF(INDEX(Команды!$A$2:$AN$7500,MATCH(BX$3,Команды!$A$2:$A$7500,0),$E77+2)=Команды!$AJ$9,TRUE,FALSE),IF(INDEX(Команды!$A$2:$AN$7500,MATCH(BX$3,Команды!$A$2:$A$7500,0),$E77+2)=Команды!$AJ$10,TRUE,FALSE),IF(INDEX(Команды!$A$2:$AN$7500,MATCH(BX$3,Команды!$A$2:$A$7500,0),$E77+2)=Команды!$AJ$11,TRUE,FALSE),IF(INDEX(Команды!$A$2:$AN$7500,MATCH(BX$3,Команды!$A$2:$A$7500,0),$E77+2)=Команды!$AJ$12,TRUE,FALSE),IF(INDEX(Команды!$A$2:$AN$7500,MATCH(BX$3,Команды!$A$2:$A$7500,0),$E77+2)=Команды!$AJ$13,TRUE,FALSE),IF(INDEX(Команды!$A$2:$AN$7500,MATCH(BX$3,Команды!$A$2:$A$7500,0),$E77+2)=Команды!$AJ$14,TRUE,FALSE),IF(INDEX(Команды!$A$2:$AN$7500,MATCH(BX$3,Команды!$A$2:$A$7500,0),$E77+2)=Команды!$AJ$15,TRUE,FALSE),IF(INDEX(Команды!$A$2:$AN$7500,MATCH(BX$3,Команды!$A$2:$A$7500,0),$E77+2)=Команды!$AJ$16,TRUE,FALSE),IF(INDEX(Команды!$A$2:$AN$7500,MATCH(BX$3,Команды!$A$2:$A$7500,0),$E77+2)=Команды!$AJ$17,TRUE,FALSE),IF(INDEX(Команды!$A$2:$AN$7500,MATCH(BX$3,Команды!$A$2:$A$7500,0),$E77+2)=Команды!$AJ$18,TRUE,FALSE),IF(INDEX(Команды!$A$2:$AN$7500,MATCH(BX$3,Команды!$A$2:$A$7500,0),$E77+2)=Команды!$AJ$19,TRUE,FALSE)),INDEX(Команды!$AJ$2:$AL$19,MATCH(INDEX(Команды!$A$2:$AN$7500,MATCH(BX$3,Команды!$A$2:$A$7500,0),$E77+2),Команды!$AJ$2:$AJ$19,0),3),0)</f>
        <v>В</v>
      </c>
      <c r="BZ77" s="342"/>
      <c r="CA77" s="174" t="str">
        <f>IF(OR(IF(INDEX(Команды!$A$2:$AN$7500,MATCH(CA$3,Команды!$A$2:$A$7500,0),$E77+2)=Команды!$AJ$2,TRUE,FALSE),IF(INDEX(Команды!$A$2:$AN$7500,MATCH(CA$3,Команды!$A$2:$A$7500,0),$E77+2)=Команды!$AJ$3,TRUE,FALSE),IF(INDEX(Команды!$A$2:$AN$7500,MATCH(CA$3,Команды!$A$2:$A$7500,0),$E77+2)=Команды!$AJ$4,TRUE,FALSE),IF(INDEX(Команды!$A$2:$AN$7500,MATCH(CA$3,Команды!$A$2:$A$7500,0),$E77+2)=Команды!$AJ$5,TRUE,FALSE),IF(INDEX(Команды!$A$2:$AN$7500,MATCH(CA$3,Команды!$A$2:$A$7500,0),$E77+2)=Команды!$AJ$6,TRUE,FALSE),IF(INDEX(Команды!$A$2:$AN$7500,MATCH(CA$3,Команды!$A$2:$A$7500,0),$E77+2)=Команды!$AJ$7,TRUE,FALSE),IF(INDEX(Команды!$A$2:$AN$7500,MATCH(CA$3,Команды!$A$2:$A$7500,0),$E77+2)=Команды!$AJ$8,TRUE,FALSE),IF(INDEX(Команды!$A$2:$AN$7500,MATCH(CA$3,Команды!$A$2:$A$7500,0),$E77+2)=Команды!$AJ$9,TRUE,FALSE),IF(INDEX(Команды!$A$2:$AN$7500,MATCH(CA$3,Команды!$A$2:$A$7500,0),$E77+2)=Команды!$AJ$10,TRUE,FALSE),IF(INDEX(Команды!$A$2:$AN$7500,MATCH(CA$3,Команды!$A$2:$A$7500,0),$E77+2)=Команды!$AJ$11,TRUE,FALSE),IF(INDEX(Команды!$A$2:$AN$7500,MATCH(CA$3,Команды!$A$2:$A$7500,0),$E77+2)=Команды!$AJ$12,TRUE,FALSE),IF(INDEX(Команды!$A$2:$AN$7500,MATCH(CA$3,Команды!$A$2:$A$7500,0),$E77+2)=Команды!$AJ$13,TRUE,FALSE),IF(INDEX(Команды!$A$2:$AN$7500,MATCH(CA$3,Команды!$A$2:$A$7500,0),$E77+2)=Команды!$AJ$14,TRUE,FALSE),IF(INDEX(Команды!$A$2:$AN$7500,MATCH(CA$3,Команды!$A$2:$A$7500,0),$E77+2)=Команды!$AJ$15,TRUE,FALSE),IF(INDEX(Команды!$A$2:$AN$7500,MATCH(CA$3,Команды!$A$2:$A$7500,0),$E77+2)=Команды!$AJ$16,TRUE,FALSE),,IF(INDEX(Команды!$A$2:$AN$7500,MATCH(CA$3,Команды!$A$2:$A$7500,0),$E77+2)=Команды!$AJ$17,TRUE,FALSE),,IF(INDEX(Команды!$A$2:$AN$7500,MATCH(CA$3,Команды!$A$2:$A$7500,0),$E77+2)=Команды!$AJ$18,TRUE,FALSE),,IF(INDEX(Команды!$A$2:$AN$7500,MATCH(CA$3,Команды!$A$2:$A$7500,0),$E77+2)=Команды!$AJ$19,TRUE,FALSE)),INDEX(Команды!$AJ$2:$AK$19,MATCH(INDEX(Команды!$A$2:$AN$7500,MATCH(CA$3,Команды!$A$2:$A$7500,0),$E77+2),Команды!$AJ$2:$AJ$19,0),2),0)</f>
        <v>В</v>
      </c>
      <c r="CB77" s="175" t="str">
        <f>IF(OR(IF(INDEX(Команды!$A$2:$AN$7500,MATCH(CA$3,Команды!$A$2:$A$7500,0),$E77+2)=Команды!$AJ$2,TRUE,FALSE),IF(INDEX(Команды!$A$2:$AN$7500,MATCH(CA$3,Команды!$A$2:$A$7500,0),$E77+2)=Команды!$AJ$3,TRUE,FALSE),IF(INDEX(Команды!$A$2:$AN$7500,MATCH(CA$3,Команды!$A$2:$A$7500,0),$E77+2)=Команды!$AJ$4,TRUE,FALSE),IF(INDEX(Команды!$A$2:$AN$7500,MATCH(CA$3,Команды!$A$2:$A$7500,0),$E77+2)=Команды!$AJ$5,TRUE,FALSE),IF(INDEX(Команды!$A$2:$AN$7500,MATCH(CA$3,Команды!$A$2:$A$7500,0),$E77+2)=Команды!$AJ$6,TRUE,FALSE),IF(INDEX(Команды!$A$2:$AN$7500,MATCH(CA$3,Команды!$A$2:$A$7500,0),$E77+2)=Команды!$AJ$7,TRUE,FALSE),IF(INDEX(Команды!$A$2:$AN$7500,MATCH(CA$3,Команды!$A$2:$A$7500,0),$E77+2)=Команды!$AJ$8,TRUE,FALSE),IF(INDEX(Команды!$A$2:$AN$7500,MATCH(CA$3,Команды!$A$2:$A$7500,0),$E77+2)=Команды!$AJ$9,TRUE,FALSE),IF(INDEX(Команды!$A$2:$AN$7500,MATCH(CA$3,Команды!$A$2:$A$7500,0),$E77+2)=Команды!$AJ$10,TRUE,FALSE),IF(INDEX(Команды!$A$2:$AN$7500,MATCH(CA$3,Команды!$A$2:$A$7500,0),$E77+2)=Команды!$AJ$11,TRUE,FALSE),IF(INDEX(Команды!$A$2:$AN$7500,MATCH(CA$3,Команды!$A$2:$A$7500,0),$E77+2)=Команды!$AJ$12,TRUE,FALSE),IF(INDEX(Команды!$A$2:$AN$7500,MATCH(CA$3,Команды!$A$2:$A$7500,0),$E77+2)=Команды!$AJ$13,TRUE,FALSE),IF(INDEX(Команды!$A$2:$AN$7500,MATCH(CA$3,Команды!$A$2:$A$7500,0),$E77+2)=Команды!$AJ$14,TRUE,FALSE),IF(INDEX(Команды!$A$2:$AN$7500,MATCH(CA$3,Команды!$A$2:$A$7500,0),$E77+2)=Команды!$AJ$15,TRUE,FALSE),IF(INDEX(Команды!$A$2:$AN$7500,MATCH(CA$3,Команды!$A$2:$A$7500,0),$E77+2)=Команды!$AJ$16,TRUE,FALSE),IF(INDEX(Команды!$A$2:$AN$7500,MATCH(CA$3,Команды!$A$2:$A$7500,0),$E77+2)=Команды!$AJ$17,TRUE,FALSE),IF(INDEX(Команды!$A$2:$AN$7500,MATCH(CA$3,Команды!$A$2:$A$7500,0),$E77+2)=Команды!$AJ$18,TRUE,FALSE),IF(INDEX(Команды!$A$2:$AN$7500,MATCH(CA$3,Команды!$A$2:$A$7500,0),$E77+2)=Команды!$AJ$19,TRUE,FALSE)),INDEX(Команды!$AJ$2:$AL$19,MATCH(INDEX(Команды!$A$2:$AN$7500,MATCH(CA$3,Команды!$A$2:$A$7500,0),$E77+2),Команды!$AJ$2:$AJ$19,0),3),0)</f>
        <v>В</v>
      </c>
      <c r="CC77" s="342"/>
      <c r="CD77" s="174" t="str">
        <f>IF(OR(IF(INDEX(Команды!$A$2:$AN$7500,MATCH(CD$3,Команды!$A$2:$A$7500,0),$E77+2)=Команды!$AJ$2,TRUE,FALSE),IF(INDEX(Команды!$A$2:$AN$7500,MATCH(CD$3,Команды!$A$2:$A$7500,0),$E77+2)=Команды!$AJ$3,TRUE,FALSE),IF(INDEX(Команды!$A$2:$AN$7500,MATCH(CD$3,Команды!$A$2:$A$7500,0),$E77+2)=Команды!$AJ$4,TRUE,FALSE),IF(INDEX(Команды!$A$2:$AN$7500,MATCH(CD$3,Команды!$A$2:$A$7500,0),$E77+2)=Команды!$AJ$5,TRUE,FALSE),IF(INDEX(Команды!$A$2:$AN$7500,MATCH(CD$3,Команды!$A$2:$A$7500,0),$E77+2)=Команды!$AJ$6,TRUE,FALSE),IF(INDEX(Команды!$A$2:$AN$7500,MATCH(CD$3,Команды!$A$2:$A$7500,0),$E77+2)=Команды!$AJ$7,TRUE,FALSE),IF(INDEX(Команды!$A$2:$AN$7500,MATCH(CD$3,Команды!$A$2:$A$7500,0),$E77+2)=Команды!$AJ$8,TRUE,FALSE),IF(INDEX(Команды!$A$2:$AN$7500,MATCH(CD$3,Команды!$A$2:$A$7500,0),$E77+2)=Команды!$AJ$9,TRUE,FALSE),IF(INDEX(Команды!$A$2:$AN$7500,MATCH(CD$3,Команды!$A$2:$A$7500,0),$E77+2)=Команды!$AJ$10,TRUE,FALSE),IF(INDEX(Команды!$A$2:$AN$7500,MATCH(CD$3,Команды!$A$2:$A$7500,0),$E77+2)=Команды!$AJ$11,TRUE,FALSE),IF(INDEX(Команды!$A$2:$AN$7500,MATCH(CD$3,Команды!$A$2:$A$7500,0),$E77+2)=Команды!$AJ$12,TRUE,FALSE),IF(INDEX(Команды!$A$2:$AN$7500,MATCH(CD$3,Команды!$A$2:$A$7500,0),$E77+2)=Команды!$AJ$13,TRUE,FALSE),IF(INDEX(Команды!$A$2:$AN$7500,MATCH(CD$3,Команды!$A$2:$A$7500,0),$E77+2)=Команды!$AJ$14,TRUE,FALSE),IF(INDEX(Команды!$A$2:$AN$7500,MATCH(CD$3,Команды!$A$2:$A$7500,0),$E77+2)=Команды!$AJ$15,TRUE,FALSE),IF(INDEX(Команды!$A$2:$AN$7500,MATCH(CD$3,Команды!$A$2:$A$7500,0),$E77+2)=Команды!$AJ$16,TRUE,FALSE),,IF(INDEX(Команды!$A$2:$AN$7500,MATCH(CD$3,Команды!$A$2:$A$7500,0),$E77+2)=Команды!$AJ$17,TRUE,FALSE),,IF(INDEX(Команды!$A$2:$AN$7500,MATCH(CD$3,Команды!$A$2:$A$7500,0),$E77+2)=Команды!$AJ$18,TRUE,FALSE),,IF(INDEX(Команды!$A$2:$AN$7500,MATCH(CD$3,Команды!$A$2:$A$7500,0),$E77+2)=Команды!$AJ$19,TRUE,FALSE)),INDEX(Команды!$AJ$2:$AK$19,MATCH(INDEX(Команды!$A$2:$AN$7500,MATCH(CD$3,Команды!$A$2:$A$7500,0),$E77+2),Команды!$AJ$2:$AJ$19,0),2),0)</f>
        <v>В</v>
      </c>
      <c r="CE77" s="175" t="str">
        <f>IF(OR(IF(INDEX(Команды!$A$2:$AN$7500,MATCH(CD$3,Команды!$A$2:$A$7500,0),$E77+2)=Команды!$AJ$2,TRUE,FALSE),IF(INDEX(Команды!$A$2:$AN$7500,MATCH(CD$3,Команды!$A$2:$A$7500,0),$E77+2)=Команды!$AJ$3,TRUE,FALSE),IF(INDEX(Команды!$A$2:$AN$7500,MATCH(CD$3,Команды!$A$2:$A$7500,0),$E77+2)=Команды!$AJ$4,TRUE,FALSE),IF(INDEX(Команды!$A$2:$AN$7500,MATCH(CD$3,Команды!$A$2:$A$7500,0),$E77+2)=Команды!$AJ$5,TRUE,FALSE),IF(INDEX(Команды!$A$2:$AN$7500,MATCH(CD$3,Команды!$A$2:$A$7500,0),$E77+2)=Команды!$AJ$6,TRUE,FALSE),IF(INDEX(Команды!$A$2:$AN$7500,MATCH(CD$3,Команды!$A$2:$A$7500,0),$E77+2)=Команды!$AJ$7,TRUE,FALSE),IF(INDEX(Команды!$A$2:$AN$7500,MATCH(CD$3,Команды!$A$2:$A$7500,0),$E77+2)=Команды!$AJ$8,TRUE,FALSE),IF(INDEX(Команды!$A$2:$AN$7500,MATCH(CD$3,Команды!$A$2:$A$7500,0),$E77+2)=Команды!$AJ$9,TRUE,FALSE),IF(INDEX(Команды!$A$2:$AN$7500,MATCH(CD$3,Команды!$A$2:$A$7500,0),$E77+2)=Команды!$AJ$10,TRUE,FALSE),IF(INDEX(Команды!$A$2:$AN$7500,MATCH(CD$3,Команды!$A$2:$A$7500,0),$E77+2)=Команды!$AJ$11,TRUE,FALSE),IF(INDEX(Команды!$A$2:$AN$7500,MATCH(CD$3,Команды!$A$2:$A$7500,0),$E77+2)=Команды!$AJ$12,TRUE,FALSE),IF(INDEX(Команды!$A$2:$AN$7500,MATCH(CD$3,Команды!$A$2:$A$7500,0),$E77+2)=Команды!$AJ$13,TRUE,FALSE),IF(INDEX(Команды!$A$2:$AN$7500,MATCH(CD$3,Команды!$A$2:$A$7500,0),$E77+2)=Команды!$AJ$14,TRUE,FALSE),IF(INDEX(Команды!$A$2:$AN$7500,MATCH(CD$3,Команды!$A$2:$A$7500,0),$E77+2)=Команды!$AJ$15,TRUE,FALSE),IF(INDEX(Команды!$A$2:$AN$7500,MATCH(CD$3,Команды!$A$2:$A$7500,0),$E77+2)=Команды!$AJ$16,TRUE,FALSE),IF(INDEX(Команды!$A$2:$AN$7500,MATCH(CD$3,Команды!$A$2:$A$7500,0),$E77+2)=Команды!$AJ$17,TRUE,FALSE),IF(INDEX(Команды!$A$2:$AN$7500,MATCH(CD$3,Команды!$A$2:$A$7500,0),$E77+2)=Команды!$AJ$18,TRUE,FALSE),IF(INDEX(Команды!$A$2:$AN$7500,MATCH(CD$3,Команды!$A$2:$A$7500,0),$E77+2)=Команды!$AJ$19,TRUE,FALSE)),INDEX(Команды!$AJ$2:$AL$19,MATCH(INDEX(Команды!$A$2:$AN$7500,MATCH(CD$3,Команды!$A$2:$A$7500,0),$E77+2),Команды!$AJ$2:$AJ$19,0),3),0)</f>
        <v>В</v>
      </c>
      <c r="CF77" s="342"/>
      <c r="CG77" s="174" t="str">
        <f>IF(OR(IF(INDEX(Команды!$A$2:$AN$7500,MATCH(CG$3,Команды!$A$2:$A$7500,0),$E77+2)=Команды!$AJ$2,TRUE,FALSE),IF(INDEX(Команды!$A$2:$AN$7500,MATCH(CG$3,Команды!$A$2:$A$7500,0),$E77+2)=Команды!$AJ$3,TRUE,FALSE),IF(INDEX(Команды!$A$2:$AN$7500,MATCH(CG$3,Команды!$A$2:$A$7500,0),$E77+2)=Команды!$AJ$4,TRUE,FALSE),IF(INDEX(Команды!$A$2:$AN$7500,MATCH(CG$3,Команды!$A$2:$A$7500,0),$E77+2)=Команды!$AJ$5,TRUE,FALSE),IF(INDEX(Команды!$A$2:$AN$7500,MATCH(CG$3,Команды!$A$2:$A$7500,0),$E77+2)=Команды!$AJ$6,TRUE,FALSE),IF(INDEX(Команды!$A$2:$AN$7500,MATCH(CG$3,Команды!$A$2:$A$7500,0),$E77+2)=Команды!$AJ$7,TRUE,FALSE),IF(INDEX(Команды!$A$2:$AN$7500,MATCH(CG$3,Команды!$A$2:$A$7500,0),$E77+2)=Команды!$AJ$8,TRUE,FALSE),IF(INDEX(Команды!$A$2:$AN$7500,MATCH(CG$3,Команды!$A$2:$A$7500,0),$E77+2)=Команды!$AJ$9,TRUE,FALSE),IF(INDEX(Команды!$A$2:$AN$7500,MATCH(CG$3,Команды!$A$2:$A$7500,0),$E77+2)=Команды!$AJ$10,TRUE,FALSE),IF(INDEX(Команды!$A$2:$AN$7500,MATCH(CG$3,Команды!$A$2:$A$7500,0),$E77+2)=Команды!$AJ$11,TRUE,FALSE),IF(INDEX(Команды!$A$2:$AN$7500,MATCH(CG$3,Команды!$A$2:$A$7500,0),$E77+2)=Команды!$AJ$12,TRUE,FALSE),IF(INDEX(Команды!$A$2:$AN$7500,MATCH(CG$3,Команды!$A$2:$A$7500,0),$E77+2)=Команды!$AJ$13,TRUE,FALSE),IF(INDEX(Команды!$A$2:$AN$7500,MATCH(CG$3,Команды!$A$2:$A$7500,0),$E77+2)=Команды!$AJ$14,TRUE,FALSE),IF(INDEX(Команды!$A$2:$AN$7500,MATCH(CG$3,Команды!$A$2:$A$7500,0),$E77+2)=Команды!$AJ$15,TRUE,FALSE),IF(INDEX(Команды!$A$2:$AN$7500,MATCH(CG$3,Команды!$A$2:$A$7500,0),$E77+2)=Команды!$AJ$16,TRUE,FALSE),,IF(INDEX(Команды!$A$2:$AN$7500,MATCH(CG$3,Команды!$A$2:$A$7500,0),$E77+2)=Команды!$AJ$17,TRUE,FALSE),,IF(INDEX(Команды!$A$2:$AN$7500,MATCH(CG$3,Команды!$A$2:$A$7500,0),$E77+2)=Команды!$AJ$18,TRUE,FALSE),,IF(INDEX(Команды!$A$2:$AN$7500,MATCH(CG$3,Команды!$A$2:$A$7500,0),$E77+2)=Команды!$AJ$19,TRUE,FALSE)),INDEX(Команды!$AJ$2:$AK$19,MATCH(INDEX(Команды!$A$2:$AN$7500,MATCH(CG$3,Команды!$A$2:$A$7500,0),$E77+2),Команды!$AJ$2:$AJ$19,0),2),0)</f>
        <v>В</v>
      </c>
      <c r="CH77" s="175" t="str">
        <f>IF(OR(IF(INDEX(Команды!$A$2:$AN$7500,MATCH(CG$3,Команды!$A$2:$A$7500,0),$E77+2)=Команды!$AJ$2,TRUE,FALSE),IF(INDEX(Команды!$A$2:$AN$7500,MATCH(CG$3,Команды!$A$2:$A$7500,0),$E77+2)=Команды!$AJ$3,TRUE,FALSE),IF(INDEX(Команды!$A$2:$AN$7500,MATCH(CG$3,Команды!$A$2:$A$7500,0),$E77+2)=Команды!$AJ$4,TRUE,FALSE),IF(INDEX(Команды!$A$2:$AN$7500,MATCH(CG$3,Команды!$A$2:$A$7500,0),$E77+2)=Команды!$AJ$5,TRUE,FALSE),IF(INDEX(Команды!$A$2:$AN$7500,MATCH(CG$3,Команды!$A$2:$A$7500,0),$E77+2)=Команды!$AJ$6,TRUE,FALSE),IF(INDEX(Команды!$A$2:$AN$7500,MATCH(CG$3,Команды!$A$2:$A$7500,0),$E77+2)=Команды!$AJ$7,TRUE,FALSE),IF(INDEX(Команды!$A$2:$AN$7500,MATCH(CG$3,Команды!$A$2:$A$7500,0),$E77+2)=Команды!$AJ$8,TRUE,FALSE),IF(INDEX(Команды!$A$2:$AN$7500,MATCH(CG$3,Команды!$A$2:$A$7500,0),$E77+2)=Команды!$AJ$9,TRUE,FALSE),IF(INDEX(Команды!$A$2:$AN$7500,MATCH(CG$3,Команды!$A$2:$A$7500,0),$E77+2)=Команды!$AJ$10,TRUE,FALSE),IF(INDEX(Команды!$A$2:$AN$7500,MATCH(CG$3,Команды!$A$2:$A$7500,0),$E77+2)=Команды!$AJ$11,TRUE,FALSE),IF(INDEX(Команды!$A$2:$AN$7500,MATCH(CG$3,Команды!$A$2:$A$7500,0),$E77+2)=Команды!$AJ$12,TRUE,FALSE),IF(INDEX(Команды!$A$2:$AN$7500,MATCH(CG$3,Команды!$A$2:$A$7500,0),$E77+2)=Команды!$AJ$13,TRUE,FALSE),IF(INDEX(Команды!$A$2:$AN$7500,MATCH(CG$3,Команды!$A$2:$A$7500,0),$E77+2)=Команды!$AJ$14,TRUE,FALSE),IF(INDEX(Команды!$A$2:$AN$7500,MATCH(CG$3,Команды!$A$2:$A$7500,0),$E77+2)=Команды!$AJ$15,TRUE,FALSE),IF(INDEX(Команды!$A$2:$AN$7500,MATCH(CG$3,Команды!$A$2:$A$7500,0),$E77+2)=Команды!$AJ$16,TRUE,FALSE),IF(INDEX(Команды!$A$2:$AN$7500,MATCH(CG$3,Команды!$A$2:$A$7500,0),$E77+2)=Команды!$AJ$17,TRUE,FALSE),IF(INDEX(Команды!$A$2:$AN$7500,MATCH(CG$3,Команды!$A$2:$A$7500,0),$E77+2)=Команды!$AJ$18,TRUE,FALSE),IF(INDEX(Команды!$A$2:$AN$7500,MATCH(CG$3,Команды!$A$2:$A$7500,0),$E77+2)=Команды!$AJ$19,TRUE,FALSE)),INDEX(Команды!$AJ$2:$AL$19,MATCH(INDEX(Команды!$A$2:$AN$7500,MATCH(CG$3,Команды!$A$2:$A$7500,0),$E77+2),Команды!$AJ$2:$AJ$19,0),3),0)</f>
        <v>В</v>
      </c>
      <c r="CI77" s="342"/>
      <c r="CJ77" s="174" t="str">
        <f>IF(OR(IF(INDEX(Команды!$A$2:$AN$7500,MATCH(CJ$3,Команды!$A$2:$A$7500,0),$E77+2)=Команды!$AJ$2,TRUE,FALSE),IF(INDEX(Команды!$A$2:$AN$7500,MATCH(CJ$3,Команды!$A$2:$A$7500,0),$E77+2)=Команды!$AJ$3,TRUE,FALSE),IF(INDEX(Команды!$A$2:$AN$7500,MATCH(CJ$3,Команды!$A$2:$A$7500,0),$E77+2)=Команды!$AJ$4,TRUE,FALSE),IF(INDEX(Команды!$A$2:$AN$7500,MATCH(CJ$3,Команды!$A$2:$A$7500,0),$E77+2)=Команды!$AJ$5,TRUE,FALSE),IF(INDEX(Команды!$A$2:$AN$7500,MATCH(CJ$3,Команды!$A$2:$A$7500,0),$E77+2)=Команды!$AJ$6,TRUE,FALSE),IF(INDEX(Команды!$A$2:$AN$7500,MATCH(CJ$3,Команды!$A$2:$A$7500,0),$E77+2)=Команды!$AJ$7,TRUE,FALSE),IF(INDEX(Команды!$A$2:$AN$7500,MATCH(CJ$3,Команды!$A$2:$A$7500,0),$E77+2)=Команды!$AJ$8,TRUE,FALSE),IF(INDEX(Команды!$A$2:$AN$7500,MATCH(CJ$3,Команды!$A$2:$A$7500,0),$E77+2)=Команды!$AJ$9,TRUE,FALSE),IF(INDEX(Команды!$A$2:$AN$7500,MATCH(CJ$3,Команды!$A$2:$A$7500,0),$E77+2)=Команды!$AJ$10,TRUE,FALSE),IF(INDEX(Команды!$A$2:$AN$7500,MATCH(CJ$3,Команды!$A$2:$A$7500,0),$E77+2)=Команды!$AJ$11,TRUE,FALSE),IF(INDEX(Команды!$A$2:$AN$7500,MATCH(CJ$3,Команды!$A$2:$A$7500,0),$E77+2)=Команды!$AJ$12,TRUE,FALSE),IF(INDEX(Команды!$A$2:$AN$7500,MATCH(CJ$3,Команды!$A$2:$A$7500,0),$E77+2)=Команды!$AJ$13,TRUE,FALSE),IF(INDEX(Команды!$A$2:$AN$7500,MATCH(CJ$3,Команды!$A$2:$A$7500,0),$E77+2)=Команды!$AJ$14,TRUE,FALSE),IF(INDEX(Команды!$A$2:$AN$7500,MATCH(CJ$3,Команды!$A$2:$A$7500,0),$E77+2)=Команды!$AJ$15,TRUE,FALSE),IF(INDEX(Команды!$A$2:$AN$7500,MATCH(CJ$3,Команды!$A$2:$A$7500,0),$E77+2)=Команды!$AJ$16,TRUE,FALSE),,IF(INDEX(Команды!$A$2:$AN$7500,MATCH(CJ$3,Команды!$A$2:$A$7500,0),$E77+2)=Команды!$AJ$17,TRUE,FALSE),,IF(INDEX(Команды!$A$2:$AN$7500,MATCH(CJ$3,Команды!$A$2:$A$7500,0),$E77+2)=Команды!$AJ$18,TRUE,FALSE),,IF(INDEX(Команды!$A$2:$AN$7500,MATCH(CJ$3,Команды!$A$2:$A$7500,0),$E77+2)=Команды!$AJ$19,TRUE,FALSE)),INDEX(Команды!$AJ$2:$AK$19,MATCH(INDEX(Команды!$A$2:$AN$7500,MATCH(CJ$3,Команды!$A$2:$A$7500,0),$E77+2),Команды!$AJ$2:$AJ$19,0),2),0)</f>
        <v>В</v>
      </c>
      <c r="CK77" s="175" t="str">
        <f>IF(OR(IF(INDEX(Команды!$A$2:$AN$7500,MATCH(CJ$3,Команды!$A$2:$A$7500,0),$E77+2)=Команды!$AJ$2,TRUE,FALSE),IF(INDEX(Команды!$A$2:$AN$7500,MATCH(CJ$3,Команды!$A$2:$A$7500,0),$E77+2)=Команды!$AJ$3,TRUE,FALSE),IF(INDEX(Команды!$A$2:$AN$7500,MATCH(CJ$3,Команды!$A$2:$A$7500,0),$E77+2)=Команды!$AJ$4,TRUE,FALSE),IF(INDEX(Команды!$A$2:$AN$7500,MATCH(CJ$3,Команды!$A$2:$A$7500,0),$E77+2)=Команды!$AJ$5,TRUE,FALSE),IF(INDEX(Команды!$A$2:$AN$7500,MATCH(CJ$3,Команды!$A$2:$A$7500,0),$E77+2)=Команды!$AJ$6,TRUE,FALSE),IF(INDEX(Команды!$A$2:$AN$7500,MATCH(CJ$3,Команды!$A$2:$A$7500,0),$E77+2)=Команды!$AJ$7,TRUE,FALSE),IF(INDEX(Команды!$A$2:$AN$7500,MATCH(CJ$3,Команды!$A$2:$A$7500,0),$E77+2)=Команды!$AJ$8,TRUE,FALSE),IF(INDEX(Команды!$A$2:$AN$7500,MATCH(CJ$3,Команды!$A$2:$A$7500,0),$E77+2)=Команды!$AJ$9,TRUE,FALSE),IF(INDEX(Команды!$A$2:$AN$7500,MATCH(CJ$3,Команды!$A$2:$A$7500,0),$E77+2)=Команды!$AJ$10,TRUE,FALSE),IF(INDEX(Команды!$A$2:$AN$7500,MATCH(CJ$3,Команды!$A$2:$A$7500,0),$E77+2)=Команды!$AJ$11,TRUE,FALSE),IF(INDEX(Команды!$A$2:$AN$7500,MATCH(CJ$3,Команды!$A$2:$A$7500,0),$E77+2)=Команды!$AJ$12,TRUE,FALSE),IF(INDEX(Команды!$A$2:$AN$7500,MATCH(CJ$3,Команды!$A$2:$A$7500,0),$E77+2)=Команды!$AJ$13,TRUE,FALSE),IF(INDEX(Команды!$A$2:$AN$7500,MATCH(CJ$3,Команды!$A$2:$A$7500,0),$E77+2)=Команды!$AJ$14,TRUE,FALSE),IF(INDEX(Команды!$A$2:$AN$7500,MATCH(CJ$3,Команды!$A$2:$A$7500,0),$E77+2)=Команды!$AJ$15,TRUE,FALSE),IF(INDEX(Команды!$A$2:$AN$7500,MATCH(CJ$3,Команды!$A$2:$A$7500,0),$E77+2)=Команды!$AJ$16,TRUE,FALSE),IF(INDEX(Команды!$A$2:$AN$7500,MATCH(CJ$3,Команды!$A$2:$A$7500,0),$E77+2)=Команды!$AJ$17,TRUE,FALSE),IF(INDEX(Команды!$A$2:$AN$7500,MATCH(CJ$3,Команды!$A$2:$A$7500,0),$E77+2)=Команды!$AJ$18,TRUE,FALSE),IF(INDEX(Команды!$A$2:$AN$7500,MATCH(CJ$3,Команды!$A$2:$A$7500,0),$E77+2)=Команды!$AJ$19,TRUE,FALSE)),INDEX(Команды!$AJ$2:$AL$19,MATCH(INDEX(Команды!$A$2:$AN$7500,MATCH(CJ$3,Команды!$A$2:$A$7500,0),$E77+2),Команды!$AJ$2:$AJ$19,0),3),0)</f>
        <v>В</v>
      </c>
      <c r="CL77" s="342"/>
      <c r="CM77" s="174" t="str">
        <f>IF(OR(IF(INDEX(Команды!$A$2:$AN$7500,MATCH(CM$3,Команды!$A$2:$A$7500,0),$E77+2)=Команды!$AJ$2,TRUE,FALSE),IF(INDEX(Команды!$A$2:$AN$7500,MATCH(CM$3,Команды!$A$2:$A$7500,0),$E77+2)=Команды!$AJ$3,TRUE,FALSE),IF(INDEX(Команды!$A$2:$AN$7500,MATCH(CM$3,Команды!$A$2:$A$7500,0),$E77+2)=Команды!$AJ$4,TRUE,FALSE),IF(INDEX(Команды!$A$2:$AN$7500,MATCH(CM$3,Команды!$A$2:$A$7500,0),$E77+2)=Команды!$AJ$5,TRUE,FALSE),IF(INDEX(Команды!$A$2:$AN$7500,MATCH(CM$3,Команды!$A$2:$A$7500,0),$E77+2)=Команды!$AJ$6,TRUE,FALSE),IF(INDEX(Команды!$A$2:$AN$7500,MATCH(CM$3,Команды!$A$2:$A$7500,0),$E77+2)=Команды!$AJ$7,TRUE,FALSE),IF(INDEX(Команды!$A$2:$AN$7500,MATCH(CM$3,Команды!$A$2:$A$7500,0),$E77+2)=Команды!$AJ$8,TRUE,FALSE),IF(INDEX(Команды!$A$2:$AN$7500,MATCH(CM$3,Команды!$A$2:$A$7500,0),$E77+2)=Команды!$AJ$9,TRUE,FALSE),IF(INDEX(Команды!$A$2:$AN$7500,MATCH(CM$3,Команды!$A$2:$A$7500,0),$E77+2)=Команды!$AJ$10,TRUE,FALSE),IF(INDEX(Команды!$A$2:$AN$7500,MATCH(CM$3,Команды!$A$2:$A$7500,0),$E77+2)=Команды!$AJ$11,TRUE,FALSE),IF(INDEX(Команды!$A$2:$AN$7500,MATCH(CM$3,Команды!$A$2:$A$7500,0),$E77+2)=Команды!$AJ$12,TRUE,FALSE),IF(INDEX(Команды!$A$2:$AN$7500,MATCH(CM$3,Команды!$A$2:$A$7500,0),$E77+2)=Команды!$AJ$13,TRUE,FALSE),IF(INDEX(Команды!$A$2:$AN$7500,MATCH(CM$3,Команды!$A$2:$A$7500,0),$E77+2)=Команды!$AJ$14,TRUE,FALSE),IF(INDEX(Команды!$A$2:$AN$7500,MATCH(CM$3,Команды!$A$2:$A$7500,0),$E77+2)=Команды!$AJ$15,TRUE,FALSE),IF(INDEX(Команды!$A$2:$AN$7500,MATCH(CM$3,Команды!$A$2:$A$7500,0),$E77+2)=Команды!$AJ$16,TRUE,FALSE),,IF(INDEX(Команды!$A$2:$AN$7500,MATCH(CM$3,Команды!$A$2:$A$7500,0),$E77+2)=Команды!$AJ$17,TRUE,FALSE),,IF(INDEX(Команды!$A$2:$AN$7500,MATCH(CM$3,Команды!$A$2:$A$7500,0),$E77+2)=Команды!$AJ$18,TRUE,FALSE),,IF(INDEX(Команды!$A$2:$AN$7500,MATCH(CM$3,Команды!$A$2:$A$7500,0),$E77+2)=Команды!$AJ$19,TRUE,FALSE)),INDEX(Команды!$AJ$2:$AK$19,MATCH(INDEX(Команды!$A$2:$AN$7500,MATCH(CM$3,Команды!$A$2:$A$7500,0),$E77+2),Команды!$AJ$2:$AJ$19,0),2),0)</f>
        <v>В</v>
      </c>
      <c r="CN77" s="175" t="str">
        <f>IF(OR(IF(INDEX(Команды!$A$2:$AN$7500,MATCH(CM$3,Команды!$A$2:$A$7500,0),$E77+2)=Команды!$AJ$2,TRUE,FALSE),IF(INDEX(Команды!$A$2:$AN$7500,MATCH(CM$3,Команды!$A$2:$A$7500,0),$E77+2)=Команды!$AJ$3,TRUE,FALSE),IF(INDEX(Команды!$A$2:$AN$7500,MATCH(CM$3,Команды!$A$2:$A$7500,0),$E77+2)=Команды!$AJ$4,TRUE,FALSE),IF(INDEX(Команды!$A$2:$AN$7500,MATCH(CM$3,Команды!$A$2:$A$7500,0),$E77+2)=Команды!$AJ$5,TRUE,FALSE),IF(INDEX(Команды!$A$2:$AN$7500,MATCH(CM$3,Команды!$A$2:$A$7500,0),$E77+2)=Команды!$AJ$6,TRUE,FALSE),IF(INDEX(Команды!$A$2:$AN$7500,MATCH(CM$3,Команды!$A$2:$A$7500,0),$E77+2)=Команды!$AJ$7,TRUE,FALSE),IF(INDEX(Команды!$A$2:$AN$7500,MATCH(CM$3,Команды!$A$2:$A$7500,0),$E77+2)=Команды!$AJ$8,TRUE,FALSE),IF(INDEX(Команды!$A$2:$AN$7500,MATCH(CM$3,Команды!$A$2:$A$7500,0),$E77+2)=Команды!$AJ$9,TRUE,FALSE),IF(INDEX(Команды!$A$2:$AN$7500,MATCH(CM$3,Команды!$A$2:$A$7500,0),$E77+2)=Команды!$AJ$10,TRUE,FALSE),IF(INDEX(Команды!$A$2:$AN$7500,MATCH(CM$3,Команды!$A$2:$A$7500,0),$E77+2)=Команды!$AJ$11,TRUE,FALSE),IF(INDEX(Команды!$A$2:$AN$7500,MATCH(CM$3,Команды!$A$2:$A$7500,0),$E77+2)=Команды!$AJ$12,TRUE,FALSE),IF(INDEX(Команды!$A$2:$AN$7500,MATCH(CM$3,Команды!$A$2:$A$7500,0),$E77+2)=Команды!$AJ$13,TRUE,FALSE),IF(INDEX(Команды!$A$2:$AN$7500,MATCH(CM$3,Команды!$A$2:$A$7500,0),$E77+2)=Команды!$AJ$14,TRUE,FALSE),IF(INDEX(Команды!$A$2:$AN$7500,MATCH(CM$3,Команды!$A$2:$A$7500,0),$E77+2)=Команды!$AJ$15,TRUE,FALSE),IF(INDEX(Команды!$A$2:$AN$7500,MATCH(CM$3,Команды!$A$2:$A$7500,0),$E77+2)=Команды!$AJ$16,TRUE,FALSE),IF(INDEX(Команды!$A$2:$AN$7500,MATCH(CM$3,Команды!$A$2:$A$7500,0),$E77+2)=Команды!$AJ$17,TRUE,FALSE),IF(INDEX(Команды!$A$2:$AN$7500,MATCH(CM$3,Команды!$A$2:$A$7500,0),$E77+2)=Команды!$AJ$18,TRUE,FALSE),IF(INDEX(Команды!$A$2:$AN$7500,MATCH(CM$3,Команды!$A$2:$A$7500,0),$E77+2)=Команды!$AJ$19,TRUE,FALSE)),INDEX(Команды!$AJ$2:$AL$19,MATCH(INDEX(Команды!$A$2:$AN$7500,MATCH(CM$3,Команды!$A$2:$A$7500,0),$E77+2),Команды!$AJ$2:$AJ$19,0),3),0)</f>
        <v>В</v>
      </c>
      <c r="CO77" s="342"/>
      <c r="CP77" s="174" t="str">
        <f>IF(OR(IF(INDEX(Команды!$A$2:$AN$7500,MATCH(CP$3,Команды!$A$2:$A$7500,0),$E77+2)=Команды!$AJ$2,TRUE,FALSE),IF(INDEX(Команды!$A$2:$AN$7500,MATCH(CP$3,Команды!$A$2:$A$7500,0),$E77+2)=Команды!$AJ$3,TRUE,FALSE),IF(INDEX(Команды!$A$2:$AN$7500,MATCH(CP$3,Команды!$A$2:$A$7500,0),$E77+2)=Команды!$AJ$4,TRUE,FALSE),IF(INDEX(Команды!$A$2:$AN$7500,MATCH(CP$3,Команды!$A$2:$A$7500,0),$E77+2)=Команды!$AJ$5,TRUE,FALSE),IF(INDEX(Команды!$A$2:$AN$7500,MATCH(CP$3,Команды!$A$2:$A$7500,0),$E77+2)=Команды!$AJ$6,TRUE,FALSE),IF(INDEX(Команды!$A$2:$AN$7500,MATCH(CP$3,Команды!$A$2:$A$7500,0),$E77+2)=Команды!$AJ$7,TRUE,FALSE),IF(INDEX(Команды!$A$2:$AN$7500,MATCH(CP$3,Команды!$A$2:$A$7500,0),$E77+2)=Команды!$AJ$8,TRUE,FALSE),IF(INDEX(Команды!$A$2:$AN$7500,MATCH(CP$3,Команды!$A$2:$A$7500,0),$E77+2)=Команды!$AJ$9,TRUE,FALSE),IF(INDEX(Команды!$A$2:$AN$7500,MATCH(CP$3,Команды!$A$2:$A$7500,0),$E77+2)=Команды!$AJ$10,TRUE,FALSE),IF(INDEX(Команды!$A$2:$AN$7500,MATCH(CP$3,Команды!$A$2:$A$7500,0),$E77+2)=Команды!$AJ$11,TRUE,FALSE),IF(INDEX(Команды!$A$2:$AN$7500,MATCH(CP$3,Команды!$A$2:$A$7500,0),$E77+2)=Команды!$AJ$12,TRUE,FALSE),IF(INDEX(Команды!$A$2:$AN$7500,MATCH(CP$3,Команды!$A$2:$A$7500,0),$E77+2)=Команды!$AJ$13,TRUE,FALSE),IF(INDEX(Команды!$A$2:$AN$7500,MATCH(CP$3,Команды!$A$2:$A$7500,0),$E77+2)=Команды!$AJ$14,TRUE,FALSE),IF(INDEX(Команды!$A$2:$AN$7500,MATCH(CP$3,Команды!$A$2:$A$7500,0),$E77+2)=Команды!$AJ$15,TRUE,FALSE),IF(INDEX(Команды!$A$2:$AN$7500,MATCH(CP$3,Команды!$A$2:$A$7500,0),$E77+2)=Команды!$AJ$16,TRUE,FALSE),,IF(INDEX(Команды!$A$2:$AN$7500,MATCH(CP$3,Команды!$A$2:$A$7500,0),$E77+2)=Команды!$AJ$17,TRUE,FALSE),,IF(INDEX(Команды!$A$2:$AN$7500,MATCH(CP$3,Команды!$A$2:$A$7500,0),$E77+2)=Команды!$AJ$18,TRUE,FALSE),,IF(INDEX(Команды!$A$2:$AN$7500,MATCH(CP$3,Команды!$A$2:$A$7500,0),$E77+2)=Команды!$AJ$19,TRUE,FALSE)),INDEX(Команды!$AJ$2:$AK$19,MATCH(INDEX(Команды!$A$2:$AN$7500,MATCH(CP$3,Команды!$A$2:$A$7500,0),$E77+2),Команды!$AJ$2:$AJ$19,0),2),0)</f>
        <v>В</v>
      </c>
      <c r="CQ77" s="175" t="str">
        <f>IF(OR(IF(INDEX(Команды!$A$2:$AN$7500,MATCH(CP$3,Команды!$A$2:$A$7500,0),$E77+2)=Команды!$AJ$2,TRUE,FALSE),IF(INDEX(Команды!$A$2:$AN$7500,MATCH(CP$3,Команды!$A$2:$A$7500,0),$E77+2)=Команды!$AJ$3,TRUE,FALSE),IF(INDEX(Команды!$A$2:$AN$7500,MATCH(CP$3,Команды!$A$2:$A$7500,0),$E77+2)=Команды!$AJ$4,TRUE,FALSE),IF(INDEX(Команды!$A$2:$AN$7500,MATCH(CP$3,Команды!$A$2:$A$7500,0),$E77+2)=Команды!$AJ$5,TRUE,FALSE),IF(INDEX(Команды!$A$2:$AN$7500,MATCH(CP$3,Команды!$A$2:$A$7500,0),$E77+2)=Команды!$AJ$6,TRUE,FALSE),IF(INDEX(Команды!$A$2:$AN$7500,MATCH(CP$3,Команды!$A$2:$A$7500,0),$E77+2)=Команды!$AJ$7,TRUE,FALSE),IF(INDEX(Команды!$A$2:$AN$7500,MATCH(CP$3,Команды!$A$2:$A$7500,0),$E77+2)=Команды!$AJ$8,TRUE,FALSE),IF(INDEX(Команды!$A$2:$AN$7500,MATCH(CP$3,Команды!$A$2:$A$7500,0),$E77+2)=Команды!$AJ$9,TRUE,FALSE),IF(INDEX(Команды!$A$2:$AN$7500,MATCH(CP$3,Команды!$A$2:$A$7500,0),$E77+2)=Команды!$AJ$10,TRUE,FALSE),IF(INDEX(Команды!$A$2:$AN$7500,MATCH(CP$3,Команды!$A$2:$A$7500,0),$E77+2)=Команды!$AJ$11,TRUE,FALSE),IF(INDEX(Команды!$A$2:$AN$7500,MATCH(CP$3,Команды!$A$2:$A$7500,0),$E77+2)=Команды!$AJ$12,TRUE,FALSE),IF(INDEX(Команды!$A$2:$AN$7500,MATCH(CP$3,Команды!$A$2:$A$7500,0),$E77+2)=Команды!$AJ$13,TRUE,FALSE),IF(INDEX(Команды!$A$2:$AN$7500,MATCH(CP$3,Команды!$A$2:$A$7500,0),$E77+2)=Команды!$AJ$14,TRUE,FALSE),IF(INDEX(Команды!$A$2:$AN$7500,MATCH(CP$3,Команды!$A$2:$A$7500,0),$E77+2)=Команды!$AJ$15,TRUE,FALSE),IF(INDEX(Команды!$A$2:$AN$7500,MATCH(CP$3,Команды!$A$2:$A$7500,0),$E77+2)=Команды!$AJ$16,TRUE,FALSE),IF(INDEX(Команды!$A$2:$AN$7500,MATCH(CP$3,Команды!$A$2:$A$7500,0),$E77+2)=Команды!$AJ$17,TRUE,FALSE),IF(INDEX(Команды!$A$2:$AN$7500,MATCH(CP$3,Команды!$A$2:$A$7500,0),$E77+2)=Команды!$AJ$18,TRUE,FALSE),IF(INDEX(Команды!$A$2:$AN$7500,MATCH(CP$3,Команды!$A$2:$A$7500,0),$E77+2)=Команды!$AJ$19,TRUE,FALSE)),INDEX(Команды!$AJ$2:$AL$19,MATCH(INDEX(Команды!$A$2:$AN$7500,MATCH(CP$3,Команды!$A$2:$A$7500,0),$E77+2),Команды!$AJ$2:$AJ$19,0),3),0)</f>
        <v>В</v>
      </c>
      <c r="CR77" s="342"/>
      <c r="CS77" s="174" t="str">
        <f>IF(OR(IF(INDEX(Команды!$A$2:$AN$7500,MATCH(CS$3,Команды!$A$2:$A$7500,0),$E77+2)=Команды!$AJ$2,TRUE,FALSE),IF(INDEX(Команды!$A$2:$AN$7500,MATCH(CS$3,Команды!$A$2:$A$7500,0),$E77+2)=Команды!$AJ$3,TRUE,FALSE),IF(INDEX(Команды!$A$2:$AN$7500,MATCH(CS$3,Команды!$A$2:$A$7500,0),$E77+2)=Команды!$AJ$4,TRUE,FALSE),IF(INDEX(Команды!$A$2:$AN$7500,MATCH(CS$3,Команды!$A$2:$A$7500,0),$E77+2)=Команды!$AJ$5,TRUE,FALSE),IF(INDEX(Команды!$A$2:$AN$7500,MATCH(CS$3,Команды!$A$2:$A$7500,0),$E77+2)=Команды!$AJ$6,TRUE,FALSE),IF(INDEX(Команды!$A$2:$AN$7500,MATCH(CS$3,Команды!$A$2:$A$7500,0),$E77+2)=Команды!$AJ$7,TRUE,FALSE),IF(INDEX(Команды!$A$2:$AN$7500,MATCH(CS$3,Команды!$A$2:$A$7500,0),$E77+2)=Команды!$AJ$8,TRUE,FALSE),IF(INDEX(Команды!$A$2:$AN$7500,MATCH(CS$3,Команды!$A$2:$A$7500,0),$E77+2)=Команды!$AJ$9,TRUE,FALSE),IF(INDEX(Команды!$A$2:$AN$7500,MATCH(CS$3,Команды!$A$2:$A$7500,0),$E77+2)=Команды!$AJ$10,TRUE,FALSE),IF(INDEX(Команды!$A$2:$AN$7500,MATCH(CS$3,Команды!$A$2:$A$7500,0),$E77+2)=Команды!$AJ$11,TRUE,FALSE),IF(INDEX(Команды!$A$2:$AN$7500,MATCH(CS$3,Команды!$A$2:$A$7500,0),$E77+2)=Команды!$AJ$12,TRUE,FALSE),IF(INDEX(Команды!$A$2:$AN$7500,MATCH(CS$3,Команды!$A$2:$A$7500,0),$E77+2)=Команды!$AJ$13,TRUE,FALSE),IF(INDEX(Команды!$A$2:$AN$7500,MATCH(CS$3,Команды!$A$2:$A$7500,0),$E77+2)=Команды!$AJ$14,TRUE,FALSE),IF(INDEX(Команды!$A$2:$AN$7500,MATCH(CS$3,Команды!$A$2:$A$7500,0),$E77+2)=Команды!$AJ$15,TRUE,FALSE),IF(INDEX(Команды!$A$2:$AN$7500,MATCH(CS$3,Команды!$A$2:$A$7500,0),$E77+2)=Команды!$AJ$16,TRUE,FALSE),,IF(INDEX(Команды!$A$2:$AN$7500,MATCH(CS$3,Команды!$A$2:$A$7500,0),$E77+2)=Команды!$AJ$17,TRUE,FALSE),,IF(INDEX(Команды!$A$2:$AN$7500,MATCH(CS$3,Команды!$A$2:$A$7500,0),$E77+2)=Команды!$AJ$18,TRUE,FALSE),,IF(INDEX(Команды!$A$2:$AN$7500,MATCH(CS$3,Команды!$A$2:$A$7500,0),$E77+2)=Команды!$AJ$19,TRUE,FALSE)),INDEX(Команды!$AJ$2:$AK$19,MATCH(INDEX(Команды!$A$2:$AN$7500,MATCH(CS$3,Команды!$A$2:$A$7500,0),$E77+2),Команды!$AJ$2:$AJ$19,0),2),0)</f>
        <v>В</v>
      </c>
      <c r="CT77" s="175" t="str">
        <f>IF(OR(IF(INDEX(Команды!$A$2:$AN$7500,MATCH(CS$3,Команды!$A$2:$A$7500,0),$E77+2)=Команды!$AJ$2,TRUE,FALSE),IF(INDEX(Команды!$A$2:$AN$7500,MATCH(CS$3,Команды!$A$2:$A$7500,0),$E77+2)=Команды!$AJ$3,TRUE,FALSE),IF(INDEX(Команды!$A$2:$AN$7500,MATCH(CS$3,Команды!$A$2:$A$7500,0),$E77+2)=Команды!$AJ$4,TRUE,FALSE),IF(INDEX(Команды!$A$2:$AN$7500,MATCH(CS$3,Команды!$A$2:$A$7500,0),$E77+2)=Команды!$AJ$5,TRUE,FALSE),IF(INDEX(Команды!$A$2:$AN$7500,MATCH(CS$3,Команды!$A$2:$A$7500,0),$E77+2)=Команды!$AJ$6,TRUE,FALSE),IF(INDEX(Команды!$A$2:$AN$7500,MATCH(CS$3,Команды!$A$2:$A$7500,0),$E77+2)=Команды!$AJ$7,TRUE,FALSE),IF(INDEX(Команды!$A$2:$AN$7500,MATCH(CS$3,Команды!$A$2:$A$7500,0),$E77+2)=Команды!$AJ$8,TRUE,FALSE),IF(INDEX(Команды!$A$2:$AN$7500,MATCH(CS$3,Команды!$A$2:$A$7500,0),$E77+2)=Команды!$AJ$9,TRUE,FALSE),IF(INDEX(Команды!$A$2:$AN$7500,MATCH(CS$3,Команды!$A$2:$A$7500,0),$E77+2)=Команды!$AJ$10,TRUE,FALSE),IF(INDEX(Команды!$A$2:$AN$7500,MATCH(CS$3,Команды!$A$2:$A$7500,0),$E77+2)=Команды!$AJ$11,TRUE,FALSE),IF(INDEX(Команды!$A$2:$AN$7500,MATCH(CS$3,Команды!$A$2:$A$7500,0),$E77+2)=Команды!$AJ$12,TRUE,FALSE),IF(INDEX(Команды!$A$2:$AN$7500,MATCH(CS$3,Команды!$A$2:$A$7500,0),$E77+2)=Команды!$AJ$13,TRUE,FALSE),IF(INDEX(Команды!$A$2:$AN$7500,MATCH(CS$3,Команды!$A$2:$A$7500,0),$E77+2)=Команды!$AJ$14,TRUE,FALSE),IF(INDEX(Команды!$A$2:$AN$7500,MATCH(CS$3,Команды!$A$2:$A$7500,0),$E77+2)=Команды!$AJ$15,TRUE,FALSE),IF(INDEX(Команды!$A$2:$AN$7500,MATCH(CS$3,Команды!$A$2:$A$7500,0),$E77+2)=Команды!$AJ$16,TRUE,FALSE),IF(INDEX(Команды!$A$2:$AN$7500,MATCH(CS$3,Команды!$A$2:$A$7500,0),$E77+2)=Команды!$AJ$17,TRUE,FALSE),IF(INDEX(Команды!$A$2:$AN$7500,MATCH(CS$3,Команды!$A$2:$A$7500,0),$E77+2)=Команды!$AJ$18,TRUE,FALSE),IF(INDEX(Команды!$A$2:$AN$7500,MATCH(CS$3,Команды!$A$2:$A$7500,0),$E77+2)=Команды!$AJ$19,TRUE,FALSE)),INDEX(Команды!$AJ$2:$AL$19,MATCH(INDEX(Команды!$A$2:$AN$7500,MATCH(CS$3,Команды!$A$2:$A$7500,0),$E77+2),Команды!$AJ$2:$AJ$19,0),3),0)</f>
        <v>В</v>
      </c>
      <c r="CU77" s="342"/>
    </row>
    <row r="78" spans="1:99" s="2" customFormat="1" ht="21.95" customHeight="1" x14ac:dyDescent="0.3">
      <c r="A78" s="251">
        <v>73</v>
      </c>
      <c r="B78" s="2">
        <f>VLOOKUP(A78,'Список КК'!A:F,6,TRUE)</f>
        <v>40286</v>
      </c>
      <c r="C78" s="637" t="str">
        <f>VLOOKUP(A78,'Список КК'!A:B,2,TRUE)</f>
        <v>Тажудинова Нурият Ахмедовна</v>
      </c>
      <c r="D78" s="203" t="str">
        <f>VLOOKUP(A78,'Список КК'!A:D,4,TRUE)</f>
        <v>Возв, Инфо</v>
      </c>
      <c r="E78" s="4">
        <f>VLOOKUP(A78,'Список КК'!A:C,3,TRUE)</f>
        <v>9</v>
      </c>
      <c r="F78" s="220">
        <f>VLOOKUP(A78,'Список КК'!A:E,5,TRUE)</f>
        <v>0</v>
      </c>
      <c r="G78" s="174" t="str">
        <f>IF(OR(IF(INDEX(Команды!$A$2:$AN$7500,MATCH(G$3,Команды!$A$2:$A$7500,0),$E78+2)=Команды!$AJ$2,TRUE,FALSE),IF(INDEX(Команды!$A$2:$AN$7500,MATCH(G$3,Команды!$A$2:$A$7500,0),$E78+2)=Команды!$AJ$3,TRUE,FALSE),IF(INDEX(Команды!$A$2:$AN$7500,MATCH(G$3,Команды!$A$2:$A$7500,0),$E78+2)=Команды!$AJ$4,TRUE,FALSE),IF(INDEX(Команды!$A$2:$AN$7500,MATCH(G$3,Команды!$A$2:$A$7500,0),$E78+2)=Команды!$AJ$5,TRUE,FALSE),IF(INDEX(Команды!$A$2:$AN$7500,MATCH(G$3,Команды!$A$2:$A$7500,0),$E78+2)=Команды!$AJ$6,TRUE,FALSE),IF(INDEX(Команды!$A$2:$AN$7500,MATCH(G$3,Команды!$A$2:$A$7500,0),$E78+2)=Команды!$AJ$7,TRUE,FALSE),IF(INDEX(Команды!$A$2:$AN$7500,MATCH(G$3,Команды!$A$2:$A$7500,0),$E78+2)=Команды!$AJ$8,TRUE,FALSE),IF(INDEX(Команды!$A$2:$AN$7500,MATCH(G$3,Команды!$A$2:$A$7500,0),$E78+2)=Команды!$AJ$9,TRUE,FALSE),IF(INDEX(Команды!$A$2:$AN$7500,MATCH(G$3,Команды!$A$2:$A$7500,0),$E78+2)=Команды!$AJ$10,TRUE,FALSE),IF(INDEX(Команды!$A$2:$AN$7500,MATCH(G$3,Команды!$A$2:$A$7500,0),$E78+2)=Команды!$AJ$11,TRUE,FALSE),IF(INDEX(Команды!$A$2:$AN$7500,MATCH(G$3,Команды!$A$2:$A$7500,0),$E78+2)=Команды!$AJ$12,TRUE,FALSE),IF(INDEX(Команды!$A$2:$AN$7500,MATCH(G$3,Команды!$A$2:$A$7500,0),$E78+2)=Команды!$AJ$13,TRUE,FALSE),IF(INDEX(Команды!$A$2:$AN$7500,MATCH(G$3,Команды!$A$2:$A$7500,0),$E78+2)=Команды!$AJ$14,TRUE,FALSE),IF(INDEX(Команды!$A$2:$AN$7500,MATCH(G$3,Команды!$A$2:$A$7500,0),$E78+2)=Команды!$AJ$15,TRUE,FALSE),IF(INDEX(Команды!$A$2:$AN$7500,MATCH(G$3,Команды!$A$2:$A$7500,0),$E78+2)=Команды!$AJ$16,TRUE,FALSE),,IF(INDEX(Команды!$A$2:$AN$7500,MATCH(G$3,Команды!$A$2:$A$7500,0),$E78+2)=Команды!$AJ$17,TRUE,FALSE),,IF(INDEX(Команды!$A$2:$AN$7500,MATCH(G$3,Команды!$A$2:$A$7500,0),$E78+2)=Команды!$AJ$18,TRUE,FALSE),,IF(INDEX(Команды!$A$2:$AN$7500,MATCH(G$3,Команды!$A$2:$A$7500,0),$E78+2)=Команды!$AJ$19,TRUE,FALSE)),INDEX(Команды!$AJ$2:$AK$19,MATCH(INDEX(Команды!$A$2:$AN$7500,MATCH(G$3,Команды!$A$2:$A$7500,0),$E78+2),Команды!$AJ$2:$AJ$19,0),2),0)</f>
        <v>В</v>
      </c>
      <c r="H78" s="175" t="str">
        <f>IF(OR(IF(INDEX(Команды!$A$2:$AN$7500,MATCH(G$3,Команды!$A$2:$A$7500,0),$E78+2)=Команды!$AJ$2,TRUE,FALSE),IF(INDEX(Команды!$A$2:$AN$7500,MATCH(G$3,Команды!$A$2:$A$7500,0),$E78+2)=Команды!$AJ$3,TRUE,FALSE),IF(INDEX(Команды!$A$2:$AN$7500,MATCH(G$3,Команды!$A$2:$A$7500,0),$E78+2)=Команды!$AJ$4,TRUE,FALSE),IF(INDEX(Команды!$A$2:$AN$7500,MATCH(G$3,Команды!$A$2:$A$7500,0),$E78+2)=Команды!$AJ$5,TRUE,FALSE),IF(INDEX(Команды!$A$2:$AN$7500,MATCH(G$3,Команды!$A$2:$A$7500,0),$E78+2)=Команды!$AJ$6,TRUE,FALSE),IF(INDEX(Команды!$A$2:$AN$7500,MATCH(G$3,Команды!$A$2:$A$7500,0),$E78+2)=Команды!$AJ$7,TRUE,FALSE),IF(INDEX(Команды!$A$2:$AN$7500,MATCH(G$3,Команды!$A$2:$A$7500,0),$E78+2)=Команды!$AJ$8,TRUE,FALSE),IF(INDEX(Команды!$A$2:$AN$7500,MATCH(G$3,Команды!$A$2:$A$7500,0),$E78+2)=Команды!$AJ$9,TRUE,FALSE),IF(INDEX(Команды!$A$2:$AN$7500,MATCH(G$3,Команды!$A$2:$A$7500,0),$E78+2)=Команды!$AJ$10,TRUE,FALSE),IF(INDEX(Команды!$A$2:$AN$7500,MATCH(G$3,Команды!$A$2:$A$7500,0),$E78+2)=Команды!$AJ$11,TRUE,FALSE),IF(INDEX(Команды!$A$2:$AN$7500,MATCH(G$3,Команды!$A$2:$A$7500,0),$E78+2)=Команды!$AJ$12,TRUE,FALSE),IF(INDEX(Команды!$A$2:$AN$7500,MATCH(G$3,Команды!$A$2:$A$7500,0),$E78+2)=Команды!$AJ$13,TRUE,FALSE),IF(INDEX(Команды!$A$2:$AN$7500,MATCH(G$3,Команды!$A$2:$A$7500,0),$E78+2)=Команды!$AJ$14,TRUE,FALSE),IF(INDEX(Команды!$A$2:$AN$7500,MATCH(G$3,Команды!$A$2:$A$7500,0),$E78+2)=Команды!$AJ$15,TRUE,FALSE),IF(INDEX(Команды!$A$2:$AN$7500,MATCH(G$3,Команды!$A$2:$A$7500,0),$E78+2)=Команды!$AJ$16,TRUE,FALSE),IF(INDEX(Команды!$A$2:$AN$7500,MATCH(G$3,Команды!$A$2:$A$7500,0),$E78+2)=Команды!$AJ$17,TRUE,FALSE),IF(INDEX(Команды!$A$2:$AN$7500,MATCH(G$3,Команды!$A$2:$A$7500,0),$E78+2)=Команды!$AJ$18,TRUE,FALSE),IF(INDEX(Команды!$A$2:$AN$7500,MATCH(G$3,Команды!$A$2:$A$7500,0),$E78+2)=Команды!$AJ$19,TRUE,FALSE)),INDEX(Команды!$AJ$2:$AL$19,MATCH(INDEX(Команды!$A$2:$AN$7500,MATCH(G$3,Команды!$A$2:$A$7500,0),$E78+2),Команды!$AJ$2:$AJ$19,0),3),0)</f>
        <v>В</v>
      </c>
      <c r="I78" s="342"/>
      <c r="J78" s="174">
        <f>IF(OR(IF(INDEX(Команды!$A$2:$AN$7500,MATCH(J$3,Команды!$A$2:$A$7500,0),$E78+2)=Команды!$AJ$2,TRUE,FALSE),IF(INDEX(Команды!$A$2:$AN$7500,MATCH(J$3,Команды!$A$2:$A$7500,0),$E78+2)=Команды!$AJ$3,TRUE,FALSE),IF(INDEX(Команды!$A$2:$AN$7500,MATCH(J$3,Команды!$A$2:$A$7500,0),$E78+2)=Команды!$AJ$4,TRUE,FALSE),IF(INDEX(Команды!$A$2:$AN$7500,MATCH(J$3,Команды!$A$2:$A$7500,0),$E78+2)=Команды!$AJ$5,TRUE,FALSE),IF(INDEX(Команды!$A$2:$AN$7500,MATCH(J$3,Команды!$A$2:$A$7500,0),$E78+2)=Команды!$AJ$6,TRUE,FALSE),IF(INDEX(Команды!$A$2:$AN$7500,MATCH(J$3,Команды!$A$2:$A$7500,0),$E78+2)=Команды!$AJ$7,TRUE,FALSE),IF(INDEX(Команды!$A$2:$AN$7500,MATCH(J$3,Команды!$A$2:$A$7500,0),$E78+2)=Команды!$AJ$8,TRUE,FALSE),IF(INDEX(Команды!$A$2:$AN$7500,MATCH(J$3,Команды!$A$2:$A$7500,0),$E78+2)=Команды!$AJ$9,TRUE,FALSE),IF(INDEX(Команды!$A$2:$AN$7500,MATCH(J$3,Команды!$A$2:$A$7500,0),$E78+2)=Команды!$AJ$10,TRUE,FALSE),IF(INDEX(Команды!$A$2:$AN$7500,MATCH(J$3,Команды!$A$2:$A$7500,0),$E78+2)=Команды!$AJ$11,TRUE,FALSE),IF(INDEX(Команды!$A$2:$AN$7500,MATCH(J$3,Команды!$A$2:$A$7500,0),$E78+2)=Команды!$AJ$12,TRUE,FALSE),IF(INDEX(Команды!$A$2:$AN$7500,MATCH(J$3,Команды!$A$2:$A$7500,0),$E78+2)=Команды!$AJ$13,TRUE,FALSE),IF(INDEX(Команды!$A$2:$AN$7500,MATCH(J$3,Команды!$A$2:$A$7500,0),$E78+2)=Команды!$AJ$14,TRUE,FALSE),IF(INDEX(Команды!$A$2:$AN$7500,MATCH(J$3,Команды!$A$2:$A$7500,0),$E78+2)=Команды!$AJ$15,TRUE,FALSE),IF(INDEX(Команды!$A$2:$AN$7500,MATCH(J$3,Команды!$A$2:$A$7500,0),$E78+2)=Команды!$AJ$16,TRUE,FALSE),,IF(INDEX(Команды!$A$2:$AN$7500,MATCH(J$3,Команды!$A$2:$A$7500,0),$E78+2)=Команды!$AJ$17,TRUE,FALSE),,IF(INDEX(Команды!$A$2:$AN$7500,MATCH(J$3,Команды!$A$2:$A$7500,0),$E78+2)=Команды!$AJ$18,TRUE,FALSE),,IF(INDEX(Команды!$A$2:$AN$7500,MATCH(J$3,Команды!$A$2:$A$7500,0),$E78+2)=Команды!$AJ$19,TRUE,FALSE)),INDEX(Команды!$AJ$2:$AK$19,MATCH(INDEX(Команды!$A$2:$AN$7500,MATCH(J$3,Команды!$A$2:$A$7500,0),$E78+2),Команды!$AJ$2:$AJ$19,0),2),0)</f>
        <v>0.3125</v>
      </c>
      <c r="K78" s="175">
        <f>IF(OR(IF(INDEX(Команды!$A$2:$AN$7500,MATCH(J$3,Команды!$A$2:$A$7500,0),$E78+2)=Команды!$AJ$2,TRUE,FALSE),IF(INDEX(Команды!$A$2:$AN$7500,MATCH(J$3,Команды!$A$2:$A$7500,0),$E78+2)=Команды!$AJ$3,TRUE,FALSE),IF(INDEX(Команды!$A$2:$AN$7500,MATCH(J$3,Команды!$A$2:$A$7500,0),$E78+2)=Команды!$AJ$4,TRUE,FALSE),IF(INDEX(Команды!$A$2:$AN$7500,MATCH(J$3,Команды!$A$2:$A$7500,0),$E78+2)=Команды!$AJ$5,TRUE,FALSE),IF(INDEX(Команды!$A$2:$AN$7500,MATCH(J$3,Команды!$A$2:$A$7500,0),$E78+2)=Команды!$AJ$6,TRUE,FALSE),IF(INDEX(Команды!$A$2:$AN$7500,MATCH(J$3,Команды!$A$2:$A$7500,0),$E78+2)=Команды!$AJ$7,TRUE,FALSE),IF(INDEX(Команды!$A$2:$AN$7500,MATCH(J$3,Команды!$A$2:$A$7500,0),$E78+2)=Команды!$AJ$8,TRUE,FALSE),IF(INDEX(Команды!$A$2:$AN$7500,MATCH(J$3,Команды!$A$2:$A$7500,0),$E78+2)=Команды!$AJ$9,TRUE,FALSE),IF(INDEX(Команды!$A$2:$AN$7500,MATCH(J$3,Команды!$A$2:$A$7500,0),$E78+2)=Команды!$AJ$10,TRUE,FALSE),IF(INDEX(Команды!$A$2:$AN$7500,MATCH(J$3,Команды!$A$2:$A$7500,0),$E78+2)=Команды!$AJ$11,TRUE,FALSE),IF(INDEX(Команды!$A$2:$AN$7500,MATCH(J$3,Команды!$A$2:$A$7500,0),$E78+2)=Команды!$AJ$12,TRUE,FALSE),IF(INDEX(Команды!$A$2:$AN$7500,MATCH(J$3,Команды!$A$2:$A$7500,0),$E78+2)=Команды!$AJ$13,TRUE,FALSE),IF(INDEX(Команды!$A$2:$AN$7500,MATCH(J$3,Команды!$A$2:$A$7500,0),$E78+2)=Команды!$AJ$14,TRUE,FALSE),IF(INDEX(Команды!$A$2:$AN$7500,MATCH(J$3,Команды!$A$2:$A$7500,0),$E78+2)=Команды!$AJ$15,TRUE,FALSE),IF(INDEX(Команды!$A$2:$AN$7500,MATCH(J$3,Команды!$A$2:$A$7500,0),$E78+2)=Команды!$AJ$16,TRUE,FALSE),IF(INDEX(Команды!$A$2:$AN$7500,MATCH(J$3,Команды!$A$2:$A$7500,0),$E78+2)=Команды!$AJ$17,TRUE,FALSE),IF(INDEX(Команды!$A$2:$AN$7500,MATCH(J$3,Команды!$A$2:$A$7500,0),$E78+2)=Команды!$AJ$18,TRUE,FALSE),IF(INDEX(Команды!$A$2:$AN$7500,MATCH(J$3,Команды!$A$2:$A$7500,0),$E78+2)=Команды!$AJ$19,TRUE,FALSE)),INDEX(Команды!$AJ$2:$AL$19,MATCH(INDEX(Команды!$A$2:$AN$7500,MATCH(J$3,Команды!$A$2:$A$7500,0),$E78+2),Команды!$AJ$2:$AJ$19,0),3),0)</f>
        <v>0.6875</v>
      </c>
      <c r="L78" s="342"/>
      <c r="M78" s="174">
        <f>IF(OR(IF(INDEX(Команды!$A$2:$AN$7500,MATCH(M$3,Команды!$A$2:$A$7500,0),$E78+2)=Команды!$AJ$2,TRUE,FALSE),IF(INDEX(Команды!$A$2:$AN$7500,MATCH(M$3,Команды!$A$2:$A$7500,0),$E78+2)=Команды!$AJ$3,TRUE,FALSE),IF(INDEX(Команды!$A$2:$AN$7500,MATCH(M$3,Команды!$A$2:$A$7500,0),$E78+2)=Команды!$AJ$4,TRUE,FALSE),IF(INDEX(Команды!$A$2:$AN$7500,MATCH(M$3,Команды!$A$2:$A$7500,0),$E78+2)=Команды!$AJ$5,TRUE,FALSE),IF(INDEX(Команды!$A$2:$AN$7500,MATCH(M$3,Команды!$A$2:$A$7500,0),$E78+2)=Команды!$AJ$6,TRUE,FALSE),IF(INDEX(Команды!$A$2:$AN$7500,MATCH(M$3,Команды!$A$2:$A$7500,0),$E78+2)=Команды!$AJ$7,TRUE,FALSE),IF(INDEX(Команды!$A$2:$AN$7500,MATCH(M$3,Команды!$A$2:$A$7500,0),$E78+2)=Команды!$AJ$8,TRUE,FALSE),IF(INDEX(Команды!$A$2:$AN$7500,MATCH(M$3,Команды!$A$2:$A$7500,0),$E78+2)=Команды!$AJ$9,TRUE,FALSE),IF(INDEX(Команды!$A$2:$AN$7500,MATCH(M$3,Команды!$A$2:$A$7500,0),$E78+2)=Команды!$AJ$10,TRUE,FALSE),IF(INDEX(Команды!$A$2:$AN$7500,MATCH(M$3,Команды!$A$2:$A$7500,0),$E78+2)=Команды!$AJ$11,TRUE,FALSE),IF(INDEX(Команды!$A$2:$AN$7500,MATCH(M$3,Команды!$A$2:$A$7500,0),$E78+2)=Команды!$AJ$12,TRUE,FALSE),IF(INDEX(Команды!$A$2:$AN$7500,MATCH(M$3,Команды!$A$2:$A$7500,0),$E78+2)=Команды!$AJ$13,TRUE,FALSE),IF(INDEX(Команды!$A$2:$AN$7500,MATCH(M$3,Команды!$A$2:$A$7500,0),$E78+2)=Команды!$AJ$14,TRUE,FALSE),IF(INDEX(Команды!$A$2:$AN$7500,MATCH(M$3,Команды!$A$2:$A$7500,0),$E78+2)=Команды!$AJ$15,TRUE,FALSE),IF(INDEX(Команды!$A$2:$AN$7500,MATCH(M$3,Команды!$A$2:$A$7500,0),$E78+2)=Команды!$AJ$16,TRUE,FALSE),,IF(INDEX(Команды!$A$2:$AN$7500,MATCH(M$3,Команды!$A$2:$A$7500,0),$E78+2)=Команды!$AJ$17,TRUE,FALSE),,IF(INDEX(Команды!$A$2:$AN$7500,MATCH(M$3,Команды!$A$2:$A$7500,0),$E78+2)=Команды!$AJ$18,TRUE,FALSE),,IF(INDEX(Команды!$A$2:$AN$7500,MATCH(M$3,Команды!$A$2:$A$7500,0),$E78+2)=Команды!$AJ$19,TRUE,FALSE)),INDEX(Команды!$AJ$2:$AK$19,MATCH(INDEX(Команды!$A$2:$AN$7500,MATCH(M$3,Команды!$A$2:$A$7500,0),$E78+2),Команды!$AJ$2:$AJ$19,0),2),0)</f>
        <v>0.33333333333333331</v>
      </c>
      <c r="N78" s="175">
        <f>IF(OR(IF(INDEX(Команды!$A$2:$AN$7500,MATCH(M$3,Команды!$A$2:$A$7500,0),$E78+2)=Команды!$AJ$2,TRUE,FALSE),IF(INDEX(Команды!$A$2:$AN$7500,MATCH(M$3,Команды!$A$2:$A$7500,0),$E78+2)=Команды!$AJ$3,TRUE,FALSE),IF(INDEX(Команды!$A$2:$AN$7500,MATCH(M$3,Команды!$A$2:$A$7500,0),$E78+2)=Команды!$AJ$4,TRUE,FALSE),IF(INDEX(Команды!$A$2:$AN$7500,MATCH(M$3,Команды!$A$2:$A$7500,0),$E78+2)=Команды!$AJ$5,TRUE,FALSE),IF(INDEX(Команды!$A$2:$AN$7500,MATCH(M$3,Команды!$A$2:$A$7500,0),$E78+2)=Команды!$AJ$6,TRUE,FALSE),IF(INDEX(Команды!$A$2:$AN$7500,MATCH(M$3,Команды!$A$2:$A$7500,0),$E78+2)=Команды!$AJ$7,TRUE,FALSE),IF(INDEX(Команды!$A$2:$AN$7500,MATCH(M$3,Команды!$A$2:$A$7500,0),$E78+2)=Команды!$AJ$8,TRUE,FALSE),IF(INDEX(Команды!$A$2:$AN$7500,MATCH(M$3,Команды!$A$2:$A$7500,0),$E78+2)=Команды!$AJ$9,TRUE,FALSE),IF(INDEX(Команды!$A$2:$AN$7500,MATCH(M$3,Команды!$A$2:$A$7500,0),$E78+2)=Команды!$AJ$10,TRUE,FALSE),IF(INDEX(Команды!$A$2:$AN$7500,MATCH(M$3,Команды!$A$2:$A$7500,0),$E78+2)=Команды!$AJ$11,TRUE,FALSE),IF(INDEX(Команды!$A$2:$AN$7500,MATCH(M$3,Команды!$A$2:$A$7500,0),$E78+2)=Команды!$AJ$12,TRUE,FALSE),IF(INDEX(Команды!$A$2:$AN$7500,MATCH(M$3,Команды!$A$2:$A$7500,0),$E78+2)=Команды!$AJ$13,TRUE,FALSE),IF(INDEX(Команды!$A$2:$AN$7500,MATCH(M$3,Команды!$A$2:$A$7500,0),$E78+2)=Команды!$AJ$14,TRUE,FALSE),IF(INDEX(Команды!$A$2:$AN$7500,MATCH(M$3,Команды!$A$2:$A$7500,0),$E78+2)=Команды!$AJ$15,TRUE,FALSE),IF(INDEX(Команды!$A$2:$AN$7500,MATCH(M$3,Команды!$A$2:$A$7500,0),$E78+2)=Команды!$AJ$16,TRUE,FALSE),IF(INDEX(Команды!$A$2:$AN$7500,MATCH(M$3,Команды!$A$2:$A$7500,0),$E78+2)=Команды!$AJ$17,TRUE,FALSE),IF(INDEX(Команды!$A$2:$AN$7500,MATCH(M$3,Команды!$A$2:$A$7500,0),$E78+2)=Команды!$AJ$18,TRUE,FALSE),IF(INDEX(Команды!$A$2:$AN$7500,MATCH(M$3,Команды!$A$2:$A$7500,0),$E78+2)=Команды!$AJ$19,TRUE,FALSE)),INDEX(Команды!$AJ$2:$AL$19,MATCH(INDEX(Команды!$A$2:$AN$7500,MATCH(M$3,Команды!$A$2:$A$7500,0),$E78+2),Команды!$AJ$2:$AJ$19,0),3),0)</f>
        <v>0.70833333333333337</v>
      </c>
      <c r="O78" s="342"/>
      <c r="P78" s="174">
        <f>IF(OR(IF(INDEX(Команды!$A$2:$AN$7500,MATCH(P$3,Команды!$A$2:$A$7500,0),$E78+2)=Команды!$AJ$2,TRUE,FALSE),IF(INDEX(Команды!$A$2:$AN$7500,MATCH(P$3,Команды!$A$2:$A$7500,0),$E78+2)=Команды!$AJ$3,TRUE,FALSE),IF(INDEX(Команды!$A$2:$AN$7500,MATCH(P$3,Команды!$A$2:$A$7500,0),$E78+2)=Команды!$AJ$4,TRUE,FALSE),IF(INDEX(Команды!$A$2:$AN$7500,MATCH(P$3,Команды!$A$2:$A$7500,0),$E78+2)=Команды!$AJ$5,TRUE,FALSE),IF(INDEX(Команды!$A$2:$AN$7500,MATCH(P$3,Команды!$A$2:$A$7500,0),$E78+2)=Команды!$AJ$6,TRUE,FALSE),IF(INDEX(Команды!$A$2:$AN$7500,MATCH(P$3,Команды!$A$2:$A$7500,0),$E78+2)=Команды!$AJ$7,TRUE,FALSE),IF(INDEX(Команды!$A$2:$AN$7500,MATCH(P$3,Команды!$A$2:$A$7500,0),$E78+2)=Команды!$AJ$8,TRUE,FALSE),IF(INDEX(Команды!$A$2:$AN$7500,MATCH(P$3,Команды!$A$2:$A$7500,0),$E78+2)=Команды!$AJ$9,TRUE,FALSE),IF(INDEX(Команды!$A$2:$AN$7500,MATCH(P$3,Команды!$A$2:$A$7500,0),$E78+2)=Команды!$AJ$10,TRUE,FALSE),IF(INDEX(Команды!$A$2:$AN$7500,MATCH(P$3,Команды!$A$2:$A$7500,0),$E78+2)=Команды!$AJ$11,TRUE,FALSE),IF(INDEX(Команды!$A$2:$AN$7500,MATCH(P$3,Команды!$A$2:$A$7500,0),$E78+2)=Команды!$AJ$12,TRUE,FALSE),IF(INDEX(Команды!$A$2:$AN$7500,MATCH(P$3,Команды!$A$2:$A$7500,0),$E78+2)=Команды!$AJ$13,TRUE,FALSE),IF(INDEX(Команды!$A$2:$AN$7500,MATCH(P$3,Команды!$A$2:$A$7500,0),$E78+2)=Команды!$AJ$14,TRUE,FALSE),IF(INDEX(Команды!$A$2:$AN$7500,MATCH(P$3,Команды!$A$2:$A$7500,0),$E78+2)=Команды!$AJ$15,TRUE,FALSE),IF(INDEX(Команды!$A$2:$AN$7500,MATCH(P$3,Команды!$A$2:$A$7500,0),$E78+2)=Команды!$AJ$16,TRUE,FALSE),,IF(INDEX(Команды!$A$2:$AN$7500,MATCH(P$3,Команды!$A$2:$A$7500,0),$E78+2)=Команды!$AJ$17,TRUE,FALSE),,IF(INDEX(Команды!$A$2:$AN$7500,MATCH(P$3,Команды!$A$2:$A$7500,0),$E78+2)=Команды!$AJ$18,TRUE,FALSE),,IF(INDEX(Команды!$A$2:$AN$7500,MATCH(P$3,Команды!$A$2:$A$7500,0),$E78+2)=Команды!$AJ$19,TRUE,FALSE)),INDEX(Команды!$AJ$2:$AK$19,MATCH(INDEX(Команды!$A$2:$AN$7500,MATCH(P$3,Команды!$A$2:$A$7500,0),$E78+2),Команды!$AJ$2:$AJ$19,0),2),0)</f>
        <v>0.625</v>
      </c>
      <c r="Q78" s="175">
        <f>IF(OR(IF(INDEX(Команды!$A$2:$AN$7500,MATCH(P$3,Команды!$A$2:$A$7500,0),$E78+2)=Команды!$AJ$2,TRUE,FALSE),IF(INDEX(Команды!$A$2:$AN$7500,MATCH(P$3,Команды!$A$2:$A$7500,0),$E78+2)=Команды!$AJ$3,TRUE,FALSE),IF(INDEX(Команды!$A$2:$AN$7500,MATCH(P$3,Команды!$A$2:$A$7500,0),$E78+2)=Команды!$AJ$4,TRUE,FALSE),IF(INDEX(Команды!$A$2:$AN$7500,MATCH(P$3,Команды!$A$2:$A$7500,0),$E78+2)=Команды!$AJ$5,TRUE,FALSE),IF(INDEX(Команды!$A$2:$AN$7500,MATCH(P$3,Команды!$A$2:$A$7500,0),$E78+2)=Команды!$AJ$6,TRUE,FALSE),IF(INDEX(Команды!$A$2:$AN$7500,MATCH(P$3,Команды!$A$2:$A$7500,0),$E78+2)=Команды!$AJ$7,TRUE,FALSE),IF(INDEX(Команды!$A$2:$AN$7500,MATCH(P$3,Команды!$A$2:$A$7500,0),$E78+2)=Команды!$AJ$8,TRUE,FALSE),IF(INDEX(Команды!$A$2:$AN$7500,MATCH(P$3,Команды!$A$2:$A$7500,0),$E78+2)=Команды!$AJ$9,TRUE,FALSE),IF(INDEX(Команды!$A$2:$AN$7500,MATCH(P$3,Команды!$A$2:$A$7500,0),$E78+2)=Команды!$AJ$10,TRUE,FALSE),IF(INDEX(Команды!$A$2:$AN$7500,MATCH(P$3,Команды!$A$2:$A$7500,0),$E78+2)=Команды!$AJ$11,TRUE,FALSE),IF(INDEX(Команды!$A$2:$AN$7500,MATCH(P$3,Команды!$A$2:$A$7500,0),$E78+2)=Команды!$AJ$12,TRUE,FALSE),IF(INDEX(Команды!$A$2:$AN$7500,MATCH(P$3,Команды!$A$2:$A$7500,0),$E78+2)=Команды!$AJ$13,TRUE,FALSE),IF(INDEX(Команды!$A$2:$AN$7500,MATCH(P$3,Команды!$A$2:$A$7500,0),$E78+2)=Команды!$AJ$14,TRUE,FALSE),IF(INDEX(Команды!$A$2:$AN$7500,MATCH(P$3,Команды!$A$2:$A$7500,0),$E78+2)=Команды!$AJ$15,TRUE,FALSE),IF(INDEX(Команды!$A$2:$AN$7500,MATCH(P$3,Команды!$A$2:$A$7500,0),$E78+2)=Команды!$AJ$16,TRUE,FALSE),IF(INDEX(Команды!$A$2:$AN$7500,MATCH(P$3,Команды!$A$2:$A$7500,0),$E78+2)=Команды!$AJ$17,TRUE,FALSE),IF(INDEX(Команды!$A$2:$AN$7500,MATCH(P$3,Команды!$A$2:$A$7500,0),$E78+2)=Команды!$AJ$18,TRUE,FALSE),IF(INDEX(Команды!$A$2:$AN$7500,MATCH(P$3,Команды!$A$2:$A$7500,0),$E78+2)=Команды!$AJ$19,TRUE,FALSE)),INDEX(Команды!$AJ$2:$AL$19,MATCH(INDEX(Команды!$A$2:$AN$7500,MATCH(P$3,Команды!$A$2:$A$7500,0),$E78+2),Команды!$AJ$2:$AJ$19,0),3),0)</f>
        <v>1</v>
      </c>
      <c r="R78" s="342"/>
      <c r="S78" s="174">
        <f>IF(OR(IF(INDEX(Команды!$A$2:$AN$7500,MATCH(S$3,Команды!$A$2:$A$7500,0),$E78+2)=Команды!$AJ$2,TRUE,FALSE),IF(INDEX(Команды!$A$2:$AN$7500,MATCH(S$3,Команды!$A$2:$A$7500,0),$E78+2)=Команды!$AJ$3,TRUE,FALSE),IF(INDEX(Команды!$A$2:$AN$7500,MATCH(S$3,Команды!$A$2:$A$7500,0),$E78+2)=Команды!$AJ$4,TRUE,FALSE),IF(INDEX(Команды!$A$2:$AN$7500,MATCH(S$3,Команды!$A$2:$A$7500,0),$E78+2)=Команды!$AJ$5,TRUE,FALSE),IF(INDEX(Команды!$A$2:$AN$7500,MATCH(S$3,Команды!$A$2:$A$7500,0),$E78+2)=Команды!$AJ$6,TRUE,FALSE),IF(INDEX(Команды!$A$2:$AN$7500,MATCH(S$3,Команды!$A$2:$A$7500,0),$E78+2)=Команды!$AJ$7,TRUE,FALSE),IF(INDEX(Команды!$A$2:$AN$7500,MATCH(S$3,Команды!$A$2:$A$7500,0),$E78+2)=Команды!$AJ$8,TRUE,FALSE),IF(INDEX(Команды!$A$2:$AN$7500,MATCH(S$3,Команды!$A$2:$A$7500,0),$E78+2)=Команды!$AJ$9,TRUE,FALSE),IF(INDEX(Команды!$A$2:$AN$7500,MATCH(S$3,Команды!$A$2:$A$7500,0),$E78+2)=Команды!$AJ$10,TRUE,FALSE),IF(INDEX(Команды!$A$2:$AN$7500,MATCH(S$3,Команды!$A$2:$A$7500,0),$E78+2)=Команды!$AJ$11,TRUE,FALSE),IF(INDEX(Команды!$A$2:$AN$7500,MATCH(S$3,Команды!$A$2:$A$7500,0),$E78+2)=Команды!$AJ$12,TRUE,FALSE),IF(INDEX(Команды!$A$2:$AN$7500,MATCH(S$3,Команды!$A$2:$A$7500,0),$E78+2)=Команды!$AJ$13,TRUE,FALSE),IF(INDEX(Команды!$A$2:$AN$7500,MATCH(S$3,Команды!$A$2:$A$7500,0),$E78+2)=Команды!$AJ$14,TRUE,FALSE),IF(INDEX(Команды!$A$2:$AN$7500,MATCH(S$3,Команды!$A$2:$A$7500,0),$E78+2)=Команды!$AJ$15,TRUE,FALSE),IF(INDEX(Команды!$A$2:$AN$7500,MATCH(S$3,Команды!$A$2:$A$7500,0),$E78+2)=Команды!$AJ$16,TRUE,FALSE),,IF(INDEX(Команды!$A$2:$AN$7500,MATCH(S$3,Команды!$A$2:$A$7500,0),$E78+2)=Команды!$AJ$17,TRUE,FALSE),,IF(INDEX(Команды!$A$2:$AN$7500,MATCH(S$3,Команды!$A$2:$A$7500,0),$E78+2)=Команды!$AJ$18,TRUE,FALSE),,IF(INDEX(Команды!$A$2:$AN$7500,MATCH(S$3,Команды!$A$2:$A$7500,0),$E78+2)=Команды!$AJ$19,TRUE,FALSE)),INDEX(Команды!$AJ$2:$AK$19,MATCH(INDEX(Команды!$A$2:$AN$7500,MATCH(S$3,Команды!$A$2:$A$7500,0),$E78+2),Команды!$AJ$2:$AJ$19,0),2),0)</f>
        <v>0.625</v>
      </c>
      <c r="T78" s="175">
        <f>IF(OR(IF(INDEX(Команды!$A$2:$AN$7500,MATCH(S$3,Команды!$A$2:$A$7500,0),$E78+2)=Команды!$AJ$2,TRUE,FALSE),IF(INDEX(Команды!$A$2:$AN$7500,MATCH(S$3,Команды!$A$2:$A$7500,0),$E78+2)=Команды!$AJ$3,TRUE,FALSE),IF(INDEX(Команды!$A$2:$AN$7500,MATCH(S$3,Команды!$A$2:$A$7500,0),$E78+2)=Команды!$AJ$4,TRUE,FALSE),IF(INDEX(Команды!$A$2:$AN$7500,MATCH(S$3,Команды!$A$2:$A$7500,0),$E78+2)=Команды!$AJ$5,TRUE,FALSE),IF(INDEX(Команды!$A$2:$AN$7500,MATCH(S$3,Команды!$A$2:$A$7500,0),$E78+2)=Команды!$AJ$6,TRUE,FALSE),IF(INDEX(Команды!$A$2:$AN$7500,MATCH(S$3,Команды!$A$2:$A$7500,0),$E78+2)=Команды!$AJ$7,TRUE,FALSE),IF(INDEX(Команды!$A$2:$AN$7500,MATCH(S$3,Команды!$A$2:$A$7500,0),$E78+2)=Команды!$AJ$8,TRUE,FALSE),IF(INDEX(Команды!$A$2:$AN$7500,MATCH(S$3,Команды!$A$2:$A$7500,0),$E78+2)=Команды!$AJ$9,TRUE,FALSE),IF(INDEX(Команды!$A$2:$AN$7500,MATCH(S$3,Команды!$A$2:$A$7500,0),$E78+2)=Команды!$AJ$10,TRUE,FALSE),IF(INDEX(Команды!$A$2:$AN$7500,MATCH(S$3,Команды!$A$2:$A$7500,0),$E78+2)=Команды!$AJ$11,TRUE,FALSE),IF(INDEX(Команды!$A$2:$AN$7500,MATCH(S$3,Команды!$A$2:$A$7500,0),$E78+2)=Команды!$AJ$12,TRUE,FALSE),IF(INDEX(Команды!$A$2:$AN$7500,MATCH(S$3,Команды!$A$2:$A$7500,0),$E78+2)=Команды!$AJ$13,TRUE,FALSE),IF(INDEX(Команды!$A$2:$AN$7500,MATCH(S$3,Команды!$A$2:$A$7500,0),$E78+2)=Команды!$AJ$14,TRUE,FALSE),IF(INDEX(Команды!$A$2:$AN$7500,MATCH(S$3,Команды!$A$2:$A$7500,0),$E78+2)=Команды!$AJ$15,TRUE,FALSE),IF(INDEX(Команды!$A$2:$AN$7500,MATCH(S$3,Команды!$A$2:$A$7500,0),$E78+2)=Команды!$AJ$16,TRUE,FALSE),IF(INDEX(Команды!$A$2:$AN$7500,MATCH(S$3,Команды!$A$2:$A$7500,0),$E78+2)=Команды!$AJ$17,TRUE,FALSE),IF(INDEX(Команды!$A$2:$AN$7500,MATCH(S$3,Команды!$A$2:$A$7500,0),$E78+2)=Команды!$AJ$18,TRUE,FALSE),IF(INDEX(Команды!$A$2:$AN$7500,MATCH(S$3,Команды!$A$2:$A$7500,0),$E78+2)=Команды!$AJ$19,TRUE,FALSE)),INDEX(Команды!$AJ$2:$AL$19,MATCH(INDEX(Команды!$A$2:$AN$7500,MATCH(S$3,Команды!$A$2:$A$7500,0),$E78+2),Команды!$AJ$2:$AJ$19,0),3),0)</f>
        <v>1</v>
      </c>
      <c r="U78" s="342"/>
      <c r="V78" s="174" t="str">
        <f>IF(OR(IF(INDEX(Команды!$A$2:$AN$7500,MATCH(V$3,Команды!$A$2:$A$7500,0),$E78+2)=Команды!$AJ$2,TRUE,FALSE),IF(INDEX(Команды!$A$2:$AN$7500,MATCH(V$3,Команды!$A$2:$A$7500,0),$E78+2)=Команды!$AJ$3,TRUE,FALSE),IF(INDEX(Команды!$A$2:$AN$7500,MATCH(V$3,Команды!$A$2:$A$7500,0),$E78+2)=Команды!$AJ$4,TRUE,FALSE),IF(INDEX(Команды!$A$2:$AN$7500,MATCH(V$3,Команды!$A$2:$A$7500,0),$E78+2)=Команды!$AJ$5,TRUE,FALSE),IF(INDEX(Команды!$A$2:$AN$7500,MATCH(V$3,Команды!$A$2:$A$7500,0),$E78+2)=Команды!$AJ$6,TRUE,FALSE),IF(INDEX(Команды!$A$2:$AN$7500,MATCH(V$3,Команды!$A$2:$A$7500,0),$E78+2)=Команды!$AJ$7,TRUE,FALSE),IF(INDEX(Команды!$A$2:$AN$7500,MATCH(V$3,Команды!$A$2:$A$7500,0),$E78+2)=Команды!$AJ$8,TRUE,FALSE),IF(INDEX(Команды!$A$2:$AN$7500,MATCH(V$3,Команды!$A$2:$A$7500,0),$E78+2)=Команды!$AJ$9,TRUE,FALSE),IF(INDEX(Команды!$A$2:$AN$7500,MATCH(V$3,Команды!$A$2:$A$7500,0),$E78+2)=Команды!$AJ$10,TRUE,FALSE),IF(INDEX(Команды!$A$2:$AN$7500,MATCH(V$3,Команды!$A$2:$A$7500,0),$E78+2)=Команды!$AJ$11,TRUE,FALSE),IF(INDEX(Команды!$A$2:$AN$7500,MATCH(V$3,Команды!$A$2:$A$7500,0),$E78+2)=Команды!$AJ$12,TRUE,FALSE),IF(INDEX(Команды!$A$2:$AN$7500,MATCH(V$3,Команды!$A$2:$A$7500,0),$E78+2)=Команды!$AJ$13,TRUE,FALSE),IF(INDEX(Команды!$A$2:$AN$7500,MATCH(V$3,Команды!$A$2:$A$7500,0),$E78+2)=Команды!$AJ$14,TRUE,FALSE),IF(INDEX(Команды!$A$2:$AN$7500,MATCH(V$3,Команды!$A$2:$A$7500,0),$E78+2)=Команды!$AJ$15,TRUE,FALSE),IF(INDEX(Команды!$A$2:$AN$7500,MATCH(V$3,Команды!$A$2:$A$7500,0),$E78+2)=Команды!$AJ$16,TRUE,FALSE),,IF(INDEX(Команды!$A$2:$AN$7500,MATCH(V$3,Команды!$A$2:$A$7500,0),$E78+2)=Команды!$AJ$17,TRUE,FALSE),,IF(INDEX(Команды!$A$2:$AN$7500,MATCH(V$3,Команды!$A$2:$A$7500,0),$E78+2)=Команды!$AJ$18,TRUE,FALSE),,IF(INDEX(Команды!$A$2:$AN$7500,MATCH(V$3,Команды!$A$2:$A$7500,0),$E78+2)=Команды!$AJ$19,TRUE,FALSE)),INDEX(Команды!$AJ$2:$AK$19,MATCH(INDEX(Команды!$A$2:$AN$7500,MATCH(V$3,Команды!$A$2:$A$7500,0),$E78+2),Команды!$AJ$2:$AJ$19,0),2),0)</f>
        <v>В</v>
      </c>
      <c r="W78" s="175" t="str">
        <f>IF(OR(IF(INDEX(Команды!$A$2:$AN$7500,MATCH(V$3,Команды!$A$2:$A$7500,0),$E78+2)=Команды!$AJ$2,TRUE,FALSE),IF(INDEX(Команды!$A$2:$AN$7500,MATCH(V$3,Команды!$A$2:$A$7500,0),$E78+2)=Команды!$AJ$3,TRUE,FALSE),IF(INDEX(Команды!$A$2:$AN$7500,MATCH(V$3,Команды!$A$2:$A$7500,0),$E78+2)=Команды!$AJ$4,TRUE,FALSE),IF(INDEX(Команды!$A$2:$AN$7500,MATCH(V$3,Команды!$A$2:$A$7500,0),$E78+2)=Команды!$AJ$5,TRUE,FALSE),IF(INDEX(Команды!$A$2:$AN$7500,MATCH(V$3,Команды!$A$2:$A$7500,0),$E78+2)=Команды!$AJ$6,TRUE,FALSE),IF(INDEX(Команды!$A$2:$AN$7500,MATCH(V$3,Команды!$A$2:$A$7500,0),$E78+2)=Команды!$AJ$7,TRUE,FALSE),IF(INDEX(Команды!$A$2:$AN$7500,MATCH(V$3,Команды!$A$2:$A$7500,0),$E78+2)=Команды!$AJ$8,TRUE,FALSE),IF(INDEX(Команды!$A$2:$AN$7500,MATCH(V$3,Команды!$A$2:$A$7500,0),$E78+2)=Команды!$AJ$9,TRUE,FALSE),IF(INDEX(Команды!$A$2:$AN$7500,MATCH(V$3,Команды!$A$2:$A$7500,0),$E78+2)=Команды!$AJ$10,TRUE,FALSE),IF(INDEX(Команды!$A$2:$AN$7500,MATCH(V$3,Команды!$A$2:$A$7500,0),$E78+2)=Команды!$AJ$11,TRUE,FALSE),IF(INDEX(Команды!$A$2:$AN$7500,MATCH(V$3,Команды!$A$2:$A$7500,0),$E78+2)=Команды!$AJ$12,TRUE,FALSE),IF(INDEX(Команды!$A$2:$AN$7500,MATCH(V$3,Команды!$A$2:$A$7500,0),$E78+2)=Команды!$AJ$13,TRUE,FALSE),IF(INDEX(Команды!$A$2:$AN$7500,MATCH(V$3,Команды!$A$2:$A$7500,0),$E78+2)=Команды!$AJ$14,TRUE,FALSE),IF(INDEX(Команды!$A$2:$AN$7500,MATCH(V$3,Команды!$A$2:$A$7500,0),$E78+2)=Команды!$AJ$15,TRUE,FALSE),IF(INDEX(Команды!$A$2:$AN$7500,MATCH(V$3,Команды!$A$2:$A$7500,0),$E78+2)=Команды!$AJ$16,TRUE,FALSE),IF(INDEX(Команды!$A$2:$AN$7500,MATCH(V$3,Команды!$A$2:$A$7500,0),$E78+2)=Команды!$AJ$17,TRUE,FALSE),IF(INDEX(Команды!$A$2:$AN$7500,MATCH(V$3,Команды!$A$2:$A$7500,0),$E78+2)=Команды!$AJ$18,TRUE,FALSE),IF(INDEX(Команды!$A$2:$AN$7500,MATCH(V$3,Команды!$A$2:$A$7500,0),$E78+2)=Команды!$AJ$19,TRUE,FALSE)),INDEX(Команды!$AJ$2:$AL$19,MATCH(INDEX(Команды!$A$2:$AN$7500,MATCH(V$3,Команды!$A$2:$A$7500,0),$E78+2),Команды!$AJ$2:$AJ$19,0),3),0)</f>
        <v>В</v>
      </c>
      <c r="X78" s="342"/>
      <c r="Y78" s="174" t="str">
        <f>IF(OR(IF(INDEX(Команды!$A$2:$AN$7500,MATCH(Y$3,Команды!$A$2:$A$7500,0),$E78+2)=Команды!$AJ$2,TRUE,FALSE),IF(INDEX(Команды!$A$2:$AN$7500,MATCH(Y$3,Команды!$A$2:$A$7500,0),$E78+2)=Команды!$AJ$3,TRUE,FALSE),IF(INDEX(Команды!$A$2:$AN$7500,MATCH(Y$3,Команды!$A$2:$A$7500,0),$E78+2)=Команды!$AJ$4,TRUE,FALSE),IF(INDEX(Команды!$A$2:$AN$7500,MATCH(Y$3,Команды!$A$2:$A$7500,0),$E78+2)=Команды!$AJ$5,TRUE,FALSE),IF(INDEX(Команды!$A$2:$AN$7500,MATCH(Y$3,Команды!$A$2:$A$7500,0),$E78+2)=Команды!$AJ$6,TRUE,FALSE),IF(INDEX(Команды!$A$2:$AN$7500,MATCH(Y$3,Команды!$A$2:$A$7500,0),$E78+2)=Команды!$AJ$7,TRUE,FALSE),IF(INDEX(Команды!$A$2:$AN$7500,MATCH(Y$3,Команды!$A$2:$A$7500,0),$E78+2)=Команды!$AJ$8,TRUE,FALSE),IF(INDEX(Команды!$A$2:$AN$7500,MATCH(Y$3,Команды!$A$2:$A$7500,0),$E78+2)=Команды!$AJ$9,TRUE,FALSE),IF(INDEX(Команды!$A$2:$AN$7500,MATCH(Y$3,Команды!$A$2:$A$7500,0),$E78+2)=Команды!$AJ$10,TRUE,FALSE),IF(INDEX(Команды!$A$2:$AN$7500,MATCH(Y$3,Команды!$A$2:$A$7500,0),$E78+2)=Команды!$AJ$11,TRUE,FALSE),IF(INDEX(Команды!$A$2:$AN$7500,MATCH(Y$3,Команды!$A$2:$A$7500,0),$E78+2)=Команды!$AJ$12,TRUE,FALSE),IF(INDEX(Команды!$A$2:$AN$7500,MATCH(Y$3,Команды!$A$2:$A$7500,0),$E78+2)=Команды!$AJ$13,TRUE,FALSE),IF(INDEX(Команды!$A$2:$AN$7500,MATCH(Y$3,Команды!$A$2:$A$7500,0),$E78+2)=Команды!$AJ$14,TRUE,FALSE),IF(INDEX(Команды!$A$2:$AN$7500,MATCH(Y$3,Команды!$A$2:$A$7500,0),$E78+2)=Команды!$AJ$15,TRUE,FALSE),IF(INDEX(Команды!$A$2:$AN$7500,MATCH(Y$3,Команды!$A$2:$A$7500,0),$E78+2)=Команды!$AJ$16,TRUE,FALSE),,IF(INDEX(Команды!$A$2:$AN$7500,MATCH(Y$3,Команды!$A$2:$A$7500,0),$E78+2)=Команды!$AJ$17,TRUE,FALSE),,IF(INDEX(Команды!$A$2:$AN$7500,MATCH(Y$3,Команды!$A$2:$A$7500,0),$E78+2)=Команды!$AJ$18,TRUE,FALSE),,IF(INDEX(Команды!$A$2:$AN$7500,MATCH(Y$3,Команды!$A$2:$A$7500,0),$E78+2)=Команды!$AJ$19,TRUE,FALSE)),INDEX(Команды!$AJ$2:$AK$19,MATCH(INDEX(Команды!$A$2:$AN$7500,MATCH(Y$3,Команды!$A$2:$A$7500,0),$E78+2),Команды!$AJ$2:$AJ$19,0),2),0)</f>
        <v>В</v>
      </c>
      <c r="Z78" s="175" t="str">
        <f>IF(OR(IF(INDEX(Команды!$A$2:$AN$7500,MATCH(Y$3,Команды!$A$2:$A$7500,0),$E78+2)=Команды!$AJ$2,TRUE,FALSE),IF(INDEX(Команды!$A$2:$AN$7500,MATCH(Y$3,Команды!$A$2:$A$7500,0),$E78+2)=Команды!$AJ$3,TRUE,FALSE),IF(INDEX(Команды!$A$2:$AN$7500,MATCH(Y$3,Команды!$A$2:$A$7500,0),$E78+2)=Команды!$AJ$4,TRUE,FALSE),IF(INDEX(Команды!$A$2:$AN$7500,MATCH(Y$3,Команды!$A$2:$A$7500,0),$E78+2)=Команды!$AJ$5,TRUE,FALSE),IF(INDEX(Команды!$A$2:$AN$7500,MATCH(Y$3,Команды!$A$2:$A$7500,0),$E78+2)=Команды!$AJ$6,TRUE,FALSE),IF(INDEX(Команды!$A$2:$AN$7500,MATCH(Y$3,Команды!$A$2:$A$7500,0),$E78+2)=Команды!$AJ$7,TRUE,FALSE),IF(INDEX(Команды!$A$2:$AN$7500,MATCH(Y$3,Команды!$A$2:$A$7500,0),$E78+2)=Команды!$AJ$8,TRUE,FALSE),IF(INDEX(Команды!$A$2:$AN$7500,MATCH(Y$3,Команды!$A$2:$A$7500,0),$E78+2)=Команды!$AJ$9,TRUE,FALSE),IF(INDEX(Команды!$A$2:$AN$7500,MATCH(Y$3,Команды!$A$2:$A$7500,0),$E78+2)=Команды!$AJ$10,TRUE,FALSE),IF(INDEX(Команды!$A$2:$AN$7500,MATCH(Y$3,Команды!$A$2:$A$7500,0),$E78+2)=Команды!$AJ$11,TRUE,FALSE),IF(INDEX(Команды!$A$2:$AN$7500,MATCH(Y$3,Команды!$A$2:$A$7500,0),$E78+2)=Команды!$AJ$12,TRUE,FALSE),IF(INDEX(Команды!$A$2:$AN$7500,MATCH(Y$3,Команды!$A$2:$A$7500,0),$E78+2)=Команды!$AJ$13,TRUE,FALSE),IF(INDEX(Команды!$A$2:$AN$7500,MATCH(Y$3,Команды!$A$2:$A$7500,0),$E78+2)=Команды!$AJ$14,TRUE,FALSE),IF(INDEX(Команды!$A$2:$AN$7500,MATCH(Y$3,Команды!$A$2:$A$7500,0),$E78+2)=Команды!$AJ$15,TRUE,FALSE),IF(INDEX(Команды!$A$2:$AN$7500,MATCH(Y$3,Команды!$A$2:$A$7500,0),$E78+2)=Команды!$AJ$16,TRUE,FALSE),IF(INDEX(Команды!$A$2:$AN$7500,MATCH(Y$3,Команды!$A$2:$A$7500,0),$E78+2)=Команды!$AJ$17,TRUE,FALSE),IF(INDEX(Команды!$A$2:$AN$7500,MATCH(Y$3,Команды!$A$2:$A$7500,0),$E78+2)=Команды!$AJ$18,TRUE,FALSE),IF(INDEX(Команды!$A$2:$AN$7500,MATCH(Y$3,Команды!$A$2:$A$7500,0),$E78+2)=Команды!$AJ$19,TRUE,FALSE)),INDEX(Команды!$AJ$2:$AL$19,MATCH(INDEX(Команды!$A$2:$AN$7500,MATCH(Y$3,Команды!$A$2:$A$7500,0),$E78+2),Команды!$AJ$2:$AJ$19,0),3),0)</f>
        <v>В</v>
      </c>
      <c r="AA78" s="342"/>
      <c r="AB78" s="174">
        <f>IF(OR(IF(INDEX(Команды!$A$2:$AN$7500,MATCH(AB$3,Команды!$A$2:$A$7500,0),$E78+2)=Команды!$AJ$2,TRUE,FALSE),IF(INDEX(Команды!$A$2:$AN$7500,MATCH(AB$3,Команды!$A$2:$A$7500,0),$E78+2)=Команды!$AJ$3,TRUE,FALSE),IF(INDEX(Команды!$A$2:$AN$7500,MATCH(AB$3,Команды!$A$2:$A$7500,0),$E78+2)=Команды!$AJ$4,TRUE,FALSE),IF(INDEX(Команды!$A$2:$AN$7500,MATCH(AB$3,Команды!$A$2:$A$7500,0),$E78+2)=Команды!$AJ$5,TRUE,FALSE),IF(INDEX(Команды!$A$2:$AN$7500,MATCH(AB$3,Команды!$A$2:$A$7500,0),$E78+2)=Команды!$AJ$6,TRUE,FALSE),IF(INDEX(Команды!$A$2:$AN$7500,MATCH(AB$3,Команды!$A$2:$A$7500,0),$E78+2)=Команды!$AJ$7,TRUE,FALSE),IF(INDEX(Команды!$A$2:$AN$7500,MATCH(AB$3,Команды!$A$2:$A$7500,0),$E78+2)=Команды!$AJ$8,TRUE,FALSE),IF(INDEX(Команды!$A$2:$AN$7500,MATCH(AB$3,Команды!$A$2:$A$7500,0),$E78+2)=Команды!$AJ$9,TRUE,FALSE),IF(INDEX(Команды!$A$2:$AN$7500,MATCH(AB$3,Команды!$A$2:$A$7500,0),$E78+2)=Команды!$AJ$10,TRUE,FALSE),IF(INDEX(Команды!$A$2:$AN$7500,MATCH(AB$3,Команды!$A$2:$A$7500,0),$E78+2)=Команды!$AJ$11,TRUE,FALSE),IF(INDEX(Команды!$A$2:$AN$7500,MATCH(AB$3,Команды!$A$2:$A$7500,0),$E78+2)=Команды!$AJ$12,TRUE,FALSE),IF(INDEX(Команды!$A$2:$AN$7500,MATCH(AB$3,Команды!$A$2:$A$7500,0),$E78+2)=Команды!$AJ$13,TRUE,FALSE),IF(INDEX(Команды!$A$2:$AN$7500,MATCH(AB$3,Команды!$A$2:$A$7500,0),$E78+2)=Команды!$AJ$14,TRUE,FALSE),IF(INDEX(Команды!$A$2:$AN$7500,MATCH(AB$3,Команды!$A$2:$A$7500,0),$E78+2)=Команды!$AJ$15,TRUE,FALSE),IF(INDEX(Команды!$A$2:$AN$7500,MATCH(AB$3,Команды!$A$2:$A$7500,0),$E78+2)=Команды!$AJ$16,TRUE,FALSE),,IF(INDEX(Команды!$A$2:$AN$7500,MATCH(AB$3,Команды!$A$2:$A$7500,0),$E78+2)=Команды!$AJ$17,TRUE,FALSE),,IF(INDEX(Команды!$A$2:$AN$7500,MATCH(AB$3,Команды!$A$2:$A$7500,0),$E78+2)=Команды!$AJ$18,TRUE,FALSE),,IF(INDEX(Команды!$A$2:$AN$7500,MATCH(AB$3,Команды!$A$2:$A$7500,0),$E78+2)=Команды!$AJ$19,TRUE,FALSE)),INDEX(Команды!$AJ$2:$AK$19,MATCH(INDEX(Команды!$A$2:$AN$7500,MATCH(AB$3,Команды!$A$2:$A$7500,0),$E78+2),Команды!$AJ$2:$AJ$19,0),2),0)</f>
        <v>0.375</v>
      </c>
      <c r="AC78" s="175">
        <f>IF(OR(IF(INDEX(Команды!$A$2:$AN$7500,MATCH(AB$3,Команды!$A$2:$A$7500,0),$E78+2)=Команды!$AJ$2,TRUE,FALSE),IF(INDEX(Команды!$A$2:$AN$7500,MATCH(AB$3,Команды!$A$2:$A$7500,0),$E78+2)=Команды!$AJ$3,TRUE,FALSE),IF(INDEX(Команды!$A$2:$AN$7500,MATCH(AB$3,Команды!$A$2:$A$7500,0),$E78+2)=Команды!$AJ$4,TRUE,FALSE),IF(INDEX(Команды!$A$2:$AN$7500,MATCH(AB$3,Команды!$A$2:$A$7500,0),$E78+2)=Команды!$AJ$5,TRUE,FALSE),IF(INDEX(Команды!$A$2:$AN$7500,MATCH(AB$3,Команды!$A$2:$A$7500,0),$E78+2)=Команды!$AJ$6,TRUE,FALSE),IF(INDEX(Команды!$A$2:$AN$7500,MATCH(AB$3,Команды!$A$2:$A$7500,0),$E78+2)=Команды!$AJ$7,TRUE,FALSE),IF(INDEX(Команды!$A$2:$AN$7500,MATCH(AB$3,Команды!$A$2:$A$7500,0),$E78+2)=Команды!$AJ$8,TRUE,FALSE),IF(INDEX(Команды!$A$2:$AN$7500,MATCH(AB$3,Команды!$A$2:$A$7500,0),$E78+2)=Команды!$AJ$9,TRUE,FALSE),IF(INDEX(Команды!$A$2:$AN$7500,MATCH(AB$3,Команды!$A$2:$A$7500,0),$E78+2)=Команды!$AJ$10,TRUE,FALSE),IF(INDEX(Команды!$A$2:$AN$7500,MATCH(AB$3,Команды!$A$2:$A$7500,0),$E78+2)=Команды!$AJ$11,TRUE,FALSE),IF(INDEX(Команды!$A$2:$AN$7500,MATCH(AB$3,Команды!$A$2:$A$7500,0),$E78+2)=Команды!$AJ$12,TRUE,FALSE),IF(INDEX(Команды!$A$2:$AN$7500,MATCH(AB$3,Команды!$A$2:$A$7500,0),$E78+2)=Команды!$AJ$13,TRUE,FALSE),IF(INDEX(Команды!$A$2:$AN$7500,MATCH(AB$3,Команды!$A$2:$A$7500,0),$E78+2)=Команды!$AJ$14,TRUE,FALSE),IF(INDEX(Команды!$A$2:$AN$7500,MATCH(AB$3,Команды!$A$2:$A$7500,0),$E78+2)=Команды!$AJ$15,TRUE,FALSE),IF(INDEX(Команды!$A$2:$AN$7500,MATCH(AB$3,Команды!$A$2:$A$7500,0),$E78+2)=Команды!$AJ$16,TRUE,FALSE),IF(INDEX(Команды!$A$2:$AN$7500,MATCH(AB$3,Команды!$A$2:$A$7500,0),$E78+2)=Команды!$AJ$17,TRUE,FALSE),IF(INDEX(Команды!$A$2:$AN$7500,MATCH(AB$3,Команды!$A$2:$A$7500,0),$E78+2)=Команды!$AJ$18,TRUE,FALSE),IF(INDEX(Команды!$A$2:$AN$7500,MATCH(AB$3,Команды!$A$2:$A$7500,0),$E78+2)=Команды!$AJ$19,TRUE,FALSE)),INDEX(Команды!$AJ$2:$AL$19,MATCH(INDEX(Команды!$A$2:$AN$7500,MATCH(AB$3,Команды!$A$2:$A$7500,0),$E78+2),Команды!$AJ$2:$AJ$19,0),3),0)</f>
        <v>0.75</v>
      </c>
      <c r="AD78" s="342"/>
      <c r="AE78" s="174">
        <f>IF(OR(IF(INDEX(Команды!$A$2:$AN$7500,MATCH(AE$3,Команды!$A$2:$A$7500,0),$E78+2)=Команды!$AJ$2,TRUE,FALSE),IF(INDEX(Команды!$A$2:$AN$7500,MATCH(AE$3,Команды!$A$2:$A$7500,0),$E78+2)=Команды!$AJ$3,TRUE,FALSE),IF(INDEX(Команды!$A$2:$AN$7500,MATCH(AE$3,Команды!$A$2:$A$7500,0),$E78+2)=Команды!$AJ$4,TRUE,FALSE),IF(INDEX(Команды!$A$2:$AN$7500,MATCH(AE$3,Команды!$A$2:$A$7500,0),$E78+2)=Команды!$AJ$5,TRUE,FALSE),IF(INDEX(Команды!$A$2:$AN$7500,MATCH(AE$3,Команды!$A$2:$A$7500,0),$E78+2)=Команды!$AJ$6,TRUE,FALSE),IF(INDEX(Команды!$A$2:$AN$7500,MATCH(AE$3,Команды!$A$2:$A$7500,0),$E78+2)=Команды!$AJ$7,TRUE,FALSE),IF(INDEX(Команды!$A$2:$AN$7500,MATCH(AE$3,Команды!$A$2:$A$7500,0),$E78+2)=Команды!$AJ$8,TRUE,FALSE),IF(INDEX(Команды!$A$2:$AN$7500,MATCH(AE$3,Команды!$A$2:$A$7500,0),$E78+2)=Команды!$AJ$9,TRUE,FALSE),IF(INDEX(Команды!$A$2:$AN$7500,MATCH(AE$3,Команды!$A$2:$A$7500,0),$E78+2)=Команды!$AJ$10,TRUE,FALSE),IF(INDEX(Команды!$A$2:$AN$7500,MATCH(AE$3,Команды!$A$2:$A$7500,0),$E78+2)=Команды!$AJ$11,TRUE,FALSE),IF(INDEX(Команды!$A$2:$AN$7500,MATCH(AE$3,Команды!$A$2:$A$7500,0),$E78+2)=Команды!$AJ$12,TRUE,FALSE),IF(INDEX(Команды!$A$2:$AN$7500,MATCH(AE$3,Команды!$A$2:$A$7500,0),$E78+2)=Команды!$AJ$13,TRUE,FALSE),IF(INDEX(Команды!$A$2:$AN$7500,MATCH(AE$3,Команды!$A$2:$A$7500,0),$E78+2)=Команды!$AJ$14,TRUE,FALSE),IF(INDEX(Команды!$A$2:$AN$7500,MATCH(AE$3,Команды!$A$2:$A$7500,0),$E78+2)=Команды!$AJ$15,TRUE,FALSE),IF(INDEX(Команды!$A$2:$AN$7500,MATCH(AE$3,Команды!$A$2:$A$7500,0),$E78+2)=Команды!$AJ$16,TRUE,FALSE),,IF(INDEX(Команды!$A$2:$AN$7500,MATCH(AE$3,Команды!$A$2:$A$7500,0),$E78+2)=Команды!$AJ$17,TRUE,FALSE),,IF(INDEX(Команды!$A$2:$AN$7500,MATCH(AE$3,Команды!$A$2:$A$7500,0),$E78+2)=Команды!$AJ$18,TRUE,FALSE),,IF(INDEX(Команды!$A$2:$AN$7500,MATCH(AE$3,Команды!$A$2:$A$7500,0),$E78+2)=Команды!$AJ$19,TRUE,FALSE)),INDEX(Команды!$AJ$2:$AK$19,MATCH(INDEX(Команды!$A$2:$AN$7500,MATCH(AE$3,Команды!$A$2:$A$7500,0),$E78+2),Команды!$AJ$2:$AJ$19,0),2),0)</f>
        <v>0.41666666666666669</v>
      </c>
      <c r="AF78" s="175">
        <f>IF(OR(IF(INDEX(Команды!$A$2:$AN$7500,MATCH(AE$3,Команды!$A$2:$A$7500,0),$E78+2)=Команды!$AJ$2,TRUE,FALSE),IF(INDEX(Команды!$A$2:$AN$7500,MATCH(AE$3,Команды!$A$2:$A$7500,0),$E78+2)=Команды!$AJ$3,TRUE,FALSE),IF(INDEX(Команды!$A$2:$AN$7500,MATCH(AE$3,Команды!$A$2:$A$7500,0),$E78+2)=Команды!$AJ$4,TRUE,FALSE),IF(INDEX(Команды!$A$2:$AN$7500,MATCH(AE$3,Команды!$A$2:$A$7500,0),$E78+2)=Команды!$AJ$5,TRUE,FALSE),IF(INDEX(Команды!$A$2:$AN$7500,MATCH(AE$3,Команды!$A$2:$A$7500,0),$E78+2)=Команды!$AJ$6,TRUE,FALSE),IF(INDEX(Команды!$A$2:$AN$7500,MATCH(AE$3,Команды!$A$2:$A$7500,0),$E78+2)=Команды!$AJ$7,TRUE,FALSE),IF(INDEX(Команды!$A$2:$AN$7500,MATCH(AE$3,Команды!$A$2:$A$7500,0),$E78+2)=Команды!$AJ$8,TRUE,FALSE),IF(INDEX(Команды!$A$2:$AN$7500,MATCH(AE$3,Команды!$A$2:$A$7500,0),$E78+2)=Команды!$AJ$9,TRUE,FALSE),IF(INDEX(Команды!$A$2:$AN$7500,MATCH(AE$3,Команды!$A$2:$A$7500,0),$E78+2)=Команды!$AJ$10,TRUE,FALSE),IF(INDEX(Команды!$A$2:$AN$7500,MATCH(AE$3,Команды!$A$2:$A$7500,0),$E78+2)=Команды!$AJ$11,TRUE,FALSE),IF(INDEX(Команды!$A$2:$AN$7500,MATCH(AE$3,Команды!$A$2:$A$7500,0),$E78+2)=Команды!$AJ$12,TRUE,FALSE),IF(INDEX(Команды!$A$2:$AN$7500,MATCH(AE$3,Команды!$A$2:$A$7500,0),$E78+2)=Команды!$AJ$13,TRUE,FALSE),IF(INDEX(Команды!$A$2:$AN$7500,MATCH(AE$3,Команды!$A$2:$A$7500,0),$E78+2)=Команды!$AJ$14,TRUE,FALSE),IF(INDEX(Команды!$A$2:$AN$7500,MATCH(AE$3,Команды!$A$2:$A$7500,0),$E78+2)=Команды!$AJ$15,TRUE,FALSE),IF(INDEX(Команды!$A$2:$AN$7500,MATCH(AE$3,Команды!$A$2:$A$7500,0),$E78+2)=Команды!$AJ$16,TRUE,FALSE),IF(INDEX(Команды!$A$2:$AN$7500,MATCH(AE$3,Команды!$A$2:$A$7500,0),$E78+2)=Команды!$AJ$17,TRUE,FALSE),IF(INDEX(Команды!$A$2:$AN$7500,MATCH(AE$3,Команды!$A$2:$A$7500,0),$E78+2)=Команды!$AJ$18,TRUE,FALSE),IF(INDEX(Команды!$A$2:$AN$7500,MATCH(AE$3,Команды!$A$2:$A$7500,0),$E78+2)=Команды!$AJ$19,TRUE,FALSE)),INDEX(Команды!$AJ$2:$AL$19,MATCH(INDEX(Команды!$A$2:$AN$7500,MATCH(AE$3,Команды!$A$2:$A$7500,0),$E78+2),Команды!$AJ$2:$AJ$19,0),3),0)</f>
        <v>0.79166666666666663</v>
      </c>
      <c r="AG78" s="342"/>
      <c r="AH78" s="174">
        <f>IF(OR(IF(INDEX(Команды!$A$2:$AN$7500,MATCH(AH$3,Команды!$A$2:$A$7500,0),$E78+2)=Команды!$AJ$2,TRUE,FALSE),IF(INDEX(Команды!$A$2:$AN$7500,MATCH(AH$3,Команды!$A$2:$A$7500,0),$E78+2)=Команды!$AJ$3,TRUE,FALSE),IF(INDEX(Команды!$A$2:$AN$7500,MATCH(AH$3,Команды!$A$2:$A$7500,0),$E78+2)=Команды!$AJ$4,TRUE,FALSE),IF(INDEX(Команды!$A$2:$AN$7500,MATCH(AH$3,Команды!$A$2:$A$7500,0),$E78+2)=Команды!$AJ$5,TRUE,FALSE),IF(INDEX(Команды!$A$2:$AN$7500,MATCH(AH$3,Команды!$A$2:$A$7500,0),$E78+2)=Команды!$AJ$6,TRUE,FALSE),IF(INDEX(Команды!$A$2:$AN$7500,MATCH(AH$3,Команды!$A$2:$A$7500,0),$E78+2)=Команды!$AJ$7,TRUE,FALSE),IF(INDEX(Команды!$A$2:$AN$7500,MATCH(AH$3,Команды!$A$2:$A$7500,0),$E78+2)=Команды!$AJ$8,TRUE,FALSE),IF(INDEX(Команды!$A$2:$AN$7500,MATCH(AH$3,Команды!$A$2:$A$7500,0),$E78+2)=Команды!$AJ$9,TRUE,FALSE),IF(INDEX(Команды!$A$2:$AN$7500,MATCH(AH$3,Команды!$A$2:$A$7500,0),$E78+2)=Команды!$AJ$10,TRUE,FALSE),IF(INDEX(Команды!$A$2:$AN$7500,MATCH(AH$3,Команды!$A$2:$A$7500,0),$E78+2)=Команды!$AJ$11,TRUE,FALSE),IF(INDEX(Команды!$A$2:$AN$7500,MATCH(AH$3,Команды!$A$2:$A$7500,0),$E78+2)=Команды!$AJ$12,TRUE,FALSE),IF(INDEX(Команды!$A$2:$AN$7500,MATCH(AH$3,Команды!$A$2:$A$7500,0),$E78+2)=Команды!$AJ$13,TRUE,FALSE),IF(INDEX(Команды!$A$2:$AN$7500,MATCH(AH$3,Команды!$A$2:$A$7500,0),$E78+2)=Команды!$AJ$14,TRUE,FALSE),IF(INDEX(Команды!$A$2:$AN$7500,MATCH(AH$3,Команды!$A$2:$A$7500,0),$E78+2)=Команды!$AJ$15,TRUE,FALSE),IF(INDEX(Команды!$A$2:$AN$7500,MATCH(AH$3,Команды!$A$2:$A$7500,0),$E78+2)=Команды!$AJ$16,TRUE,FALSE),,IF(INDEX(Команды!$A$2:$AN$7500,MATCH(AH$3,Команды!$A$2:$A$7500,0),$E78+2)=Команды!$AJ$17,TRUE,FALSE),,IF(INDEX(Команды!$A$2:$AN$7500,MATCH(AH$3,Команды!$A$2:$A$7500,0),$E78+2)=Команды!$AJ$18,TRUE,FALSE),,IF(INDEX(Команды!$A$2:$AN$7500,MATCH(AH$3,Команды!$A$2:$A$7500,0),$E78+2)=Команды!$AJ$19,TRUE,FALSE)),INDEX(Команды!$AJ$2:$AK$19,MATCH(INDEX(Команды!$A$2:$AN$7500,MATCH(AH$3,Команды!$A$2:$A$7500,0),$E78+2),Команды!$AJ$2:$AJ$19,0),2),0)</f>
        <v>0.58333333333333337</v>
      </c>
      <c r="AI78" s="175">
        <f>IF(OR(IF(INDEX(Команды!$A$2:$AN$7500,MATCH(AH$3,Команды!$A$2:$A$7500,0),$E78+2)=Команды!$AJ$2,TRUE,FALSE),IF(INDEX(Команды!$A$2:$AN$7500,MATCH(AH$3,Команды!$A$2:$A$7500,0),$E78+2)=Команды!$AJ$3,TRUE,FALSE),IF(INDEX(Команды!$A$2:$AN$7500,MATCH(AH$3,Команды!$A$2:$A$7500,0),$E78+2)=Команды!$AJ$4,TRUE,FALSE),IF(INDEX(Команды!$A$2:$AN$7500,MATCH(AH$3,Команды!$A$2:$A$7500,0),$E78+2)=Команды!$AJ$5,TRUE,FALSE),IF(INDEX(Команды!$A$2:$AN$7500,MATCH(AH$3,Команды!$A$2:$A$7500,0),$E78+2)=Команды!$AJ$6,TRUE,FALSE),IF(INDEX(Команды!$A$2:$AN$7500,MATCH(AH$3,Команды!$A$2:$A$7500,0),$E78+2)=Команды!$AJ$7,TRUE,FALSE),IF(INDEX(Команды!$A$2:$AN$7500,MATCH(AH$3,Команды!$A$2:$A$7500,0),$E78+2)=Команды!$AJ$8,TRUE,FALSE),IF(INDEX(Команды!$A$2:$AN$7500,MATCH(AH$3,Команды!$A$2:$A$7500,0),$E78+2)=Команды!$AJ$9,TRUE,FALSE),IF(INDEX(Команды!$A$2:$AN$7500,MATCH(AH$3,Команды!$A$2:$A$7500,0),$E78+2)=Команды!$AJ$10,TRUE,FALSE),IF(INDEX(Команды!$A$2:$AN$7500,MATCH(AH$3,Команды!$A$2:$A$7500,0),$E78+2)=Команды!$AJ$11,TRUE,FALSE),IF(INDEX(Команды!$A$2:$AN$7500,MATCH(AH$3,Команды!$A$2:$A$7500,0),$E78+2)=Команды!$AJ$12,TRUE,FALSE),IF(INDEX(Команды!$A$2:$AN$7500,MATCH(AH$3,Команды!$A$2:$A$7500,0),$E78+2)=Команды!$AJ$13,TRUE,FALSE),IF(INDEX(Команды!$A$2:$AN$7500,MATCH(AH$3,Команды!$A$2:$A$7500,0),$E78+2)=Команды!$AJ$14,TRUE,FALSE),IF(INDEX(Команды!$A$2:$AN$7500,MATCH(AH$3,Команды!$A$2:$A$7500,0),$E78+2)=Команды!$AJ$15,TRUE,FALSE),IF(INDEX(Команды!$A$2:$AN$7500,MATCH(AH$3,Команды!$A$2:$A$7500,0),$E78+2)=Команды!$AJ$16,TRUE,FALSE),IF(INDEX(Команды!$A$2:$AN$7500,MATCH(AH$3,Команды!$A$2:$A$7500,0),$E78+2)=Команды!$AJ$17,TRUE,FALSE),IF(INDEX(Команды!$A$2:$AN$7500,MATCH(AH$3,Команды!$A$2:$A$7500,0),$E78+2)=Команды!$AJ$18,TRUE,FALSE),IF(INDEX(Команды!$A$2:$AN$7500,MATCH(AH$3,Команды!$A$2:$A$7500,0),$E78+2)=Команды!$AJ$19,TRUE,FALSE)),INDEX(Команды!$AJ$2:$AL$19,MATCH(INDEX(Команды!$A$2:$AN$7500,MATCH(AH$3,Команды!$A$2:$A$7500,0),$E78+2),Команды!$AJ$2:$AJ$19,0),3),0)</f>
        <v>0.95833333333333337</v>
      </c>
      <c r="AJ78" s="342"/>
      <c r="AK78" s="174">
        <f>IF(OR(IF(INDEX(Команды!$A$2:$AN$7500,MATCH(AK$3,Команды!$A$2:$A$7500,0),$E78+2)=Команды!$AJ$2,TRUE,FALSE),IF(INDEX(Команды!$A$2:$AN$7500,MATCH(AK$3,Команды!$A$2:$A$7500,0),$E78+2)=Команды!$AJ$3,TRUE,FALSE),IF(INDEX(Команды!$A$2:$AN$7500,MATCH(AK$3,Команды!$A$2:$A$7500,0),$E78+2)=Команды!$AJ$4,TRUE,FALSE),IF(INDEX(Команды!$A$2:$AN$7500,MATCH(AK$3,Команды!$A$2:$A$7500,0),$E78+2)=Команды!$AJ$5,TRUE,FALSE),IF(INDEX(Команды!$A$2:$AN$7500,MATCH(AK$3,Команды!$A$2:$A$7500,0),$E78+2)=Команды!$AJ$6,TRUE,FALSE),IF(INDEX(Команды!$A$2:$AN$7500,MATCH(AK$3,Команды!$A$2:$A$7500,0),$E78+2)=Команды!$AJ$7,TRUE,FALSE),IF(INDEX(Команды!$A$2:$AN$7500,MATCH(AK$3,Команды!$A$2:$A$7500,0),$E78+2)=Команды!$AJ$8,TRUE,FALSE),IF(INDEX(Команды!$A$2:$AN$7500,MATCH(AK$3,Команды!$A$2:$A$7500,0),$E78+2)=Команды!$AJ$9,TRUE,FALSE),IF(INDEX(Команды!$A$2:$AN$7500,MATCH(AK$3,Команды!$A$2:$A$7500,0),$E78+2)=Команды!$AJ$10,TRUE,FALSE),IF(INDEX(Команды!$A$2:$AN$7500,MATCH(AK$3,Команды!$A$2:$A$7500,0),$E78+2)=Команды!$AJ$11,TRUE,FALSE),IF(INDEX(Команды!$A$2:$AN$7500,MATCH(AK$3,Команды!$A$2:$A$7500,0),$E78+2)=Команды!$AJ$12,TRUE,FALSE),IF(INDEX(Команды!$A$2:$AN$7500,MATCH(AK$3,Команды!$A$2:$A$7500,0),$E78+2)=Команды!$AJ$13,TRUE,FALSE),IF(INDEX(Команды!$A$2:$AN$7500,MATCH(AK$3,Команды!$A$2:$A$7500,0),$E78+2)=Команды!$AJ$14,TRUE,FALSE),IF(INDEX(Команды!$A$2:$AN$7500,MATCH(AK$3,Команды!$A$2:$A$7500,0),$E78+2)=Команды!$AJ$15,TRUE,FALSE),IF(INDEX(Команды!$A$2:$AN$7500,MATCH(AK$3,Команды!$A$2:$A$7500,0),$E78+2)=Команды!$AJ$16,TRUE,FALSE),,IF(INDEX(Команды!$A$2:$AN$7500,MATCH(AK$3,Команды!$A$2:$A$7500,0),$E78+2)=Команды!$AJ$17,TRUE,FALSE),,IF(INDEX(Команды!$A$2:$AN$7500,MATCH(AK$3,Команды!$A$2:$A$7500,0),$E78+2)=Команды!$AJ$18,TRUE,FALSE),,IF(INDEX(Команды!$A$2:$AN$7500,MATCH(AK$3,Команды!$A$2:$A$7500,0),$E78+2)=Команды!$AJ$19,TRUE,FALSE)),INDEX(Команды!$AJ$2:$AK$19,MATCH(INDEX(Команды!$A$2:$AN$7500,MATCH(AK$3,Команды!$A$2:$A$7500,0),$E78+2),Команды!$AJ$2:$AJ$19,0),2),0)</f>
        <v>0.58333333333333337</v>
      </c>
      <c r="AL78" s="175">
        <f>IF(OR(IF(INDEX(Команды!$A$2:$AN$7500,MATCH(AK$3,Команды!$A$2:$A$7500,0),$E78+2)=Команды!$AJ$2,TRUE,FALSE),IF(INDEX(Команды!$A$2:$AN$7500,MATCH(AK$3,Команды!$A$2:$A$7500,0),$E78+2)=Команды!$AJ$3,TRUE,FALSE),IF(INDEX(Команды!$A$2:$AN$7500,MATCH(AK$3,Команды!$A$2:$A$7500,0),$E78+2)=Команды!$AJ$4,TRUE,FALSE),IF(INDEX(Команды!$A$2:$AN$7500,MATCH(AK$3,Команды!$A$2:$A$7500,0),$E78+2)=Команды!$AJ$5,TRUE,FALSE),IF(INDEX(Команды!$A$2:$AN$7500,MATCH(AK$3,Команды!$A$2:$A$7500,0),$E78+2)=Команды!$AJ$6,TRUE,FALSE),IF(INDEX(Команды!$A$2:$AN$7500,MATCH(AK$3,Команды!$A$2:$A$7500,0),$E78+2)=Команды!$AJ$7,TRUE,FALSE),IF(INDEX(Команды!$A$2:$AN$7500,MATCH(AK$3,Команды!$A$2:$A$7500,0),$E78+2)=Команды!$AJ$8,TRUE,FALSE),IF(INDEX(Команды!$A$2:$AN$7500,MATCH(AK$3,Команды!$A$2:$A$7500,0),$E78+2)=Команды!$AJ$9,TRUE,FALSE),IF(INDEX(Команды!$A$2:$AN$7500,MATCH(AK$3,Команды!$A$2:$A$7500,0),$E78+2)=Команды!$AJ$10,TRUE,FALSE),IF(INDEX(Команды!$A$2:$AN$7500,MATCH(AK$3,Команды!$A$2:$A$7500,0),$E78+2)=Команды!$AJ$11,TRUE,FALSE),IF(INDEX(Команды!$A$2:$AN$7500,MATCH(AK$3,Команды!$A$2:$A$7500,0),$E78+2)=Команды!$AJ$12,TRUE,FALSE),IF(INDEX(Команды!$A$2:$AN$7500,MATCH(AK$3,Команды!$A$2:$A$7500,0),$E78+2)=Команды!$AJ$13,TRUE,FALSE),IF(INDEX(Команды!$A$2:$AN$7500,MATCH(AK$3,Команды!$A$2:$A$7500,0),$E78+2)=Команды!$AJ$14,TRUE,FALSE),IF(INDEX(Команды!$A$2:$AN$7500,MATCH(AK$3,Команды!$A$2:$A$7500,0),$E78+2)=Команды!$AJ$15,TRUE,FALSE),IF(INDEX(Команды!$A$2:$AN$7500,MATCH(AK$3,Команды!$A$2:$A$7500,0),$E78+2)=Команды!$AJ$16,TRUE,FALSE),IF(INDEX(Команды!$A$2:$AN$7500,MATCH(AK$3,Команды!$A$2:$A$7500,0),$E78+2)=Команды!$AJ$17,TRUE,FALSE),IF(INDEX(Команды!$A$2:$AN$7500,MATCH(AK$3,Команды!$A$2:$A$7500,0),$E78+2)=Команды!$AJ$18,TRUE,FALSE),IF(INDEX(Команды!$A$2:$AN$7500,MATCH(AK$3,Команды!$A$2:$A$7500,0),$E78+2)=Команды!$AJ$19,TRUE,FALSE)),INDEX(Команды!$AJ$2:$AL$19,MATCH(INDEX(Команды!$A$2:$AN$7500,MATCH(AK$3,Команды!$A$2:$A$7500,0),$E78+2),Команды!$AJ$2:$AJ$19,0),3),0)</f>
        <v>0.95833333333333337</v>
      </c>
      <c r="AM78" s="342"/>
      <c r="AN78" s="174" t="str">
        <f>IF(OR(IF(INDEX(Команды!$A$2:$AN$7500,MATCH(AN$3,Команды!$A$2:$A$7500,0),$E78+2)=Команды!$AJ$2,TRUE,FALSE),IF(INDEX(Команды!$A$2:$AN$7500,MATCH(AN$3,Команды!$A$2:$A$7500,0),$E78+2)=Команды!$AJ$3,TRUE,FALSE),IF(INDEX(Команды!$A$2:$AN$7500,MATCH(AN$3,Команды!$A$2:$A$7500,0),$E78+2)=Команды!$AJ$4,TRUE,FALSE),IF(INDEX(Команды!$A$2:$AN$7500,MATCH(AN$3,Команды!$A$2:$A$7500,0),$E78+2)=Команды!$AJ$5,TRUE,FALSE),IF(INDEX(Команды!$A$2:$AN$7500,MATCH(AN$3,Команды!$A$2:$A$7500,0),$E78+2)=Команды!$AJ$6,TRUE,FALSE),IF(INDEX(Команды!$A$2:$AN$7500,MATCH(AN$3,Команды!$A$2:$A$7500,0),$E78+2)=Команды!$AJ$7,TRUE,FALSE),IF(INDEX(Команды!$A$2:$AN$7500,MATCH(AN$3,Команды!$A$2:$A$7500,0),$E78+2)=Команды!$AJ$8,TRUE,FALSE),IF(INDEX(Команды!$A$2:$AN$7500,MATCH(AN$3,Команды!$A$2:$A$7500,0),$E78+2)=Команды!$AJ$9,TRUE,FALSE),IF(INDEX(Команды!$A$2:$AN$7500,MATCH(AN$3,Команды!$A$2:$A$7500,0),$E78+2)=Команды!$AJ$10,TRUE,FALSE),IF(INDEX(Команды!$A$2:$AN$7500,MATCH(AN$3,Команды!$A$2:$A$7500,0),$E78+2)=Команды!$AJ$11,TRUE,FALSE),IF(INDEX(Команды!$A$2:$AN$7500,MATCH(AN$3,Команды!$A$2:$A$7500,0),$E78+2)=Команды!$AJ$12,TRUE,FALSE),IF(INDEX(Команды!$A$2:$AN$7500,MATCH(AN$3,Команды!$A$2:$A$7500,0),$E78+2)=Команды!$AJ$13,TRUE,FALSE),IF(INDEX(Команды!$A$2:$AN$7500,MATCH(AN$3,Команды!$A$2:$A$7500,0),$E78+2)=Команды!$AJ$14,TRUE,FALSE),IF(INDEX(Команды!$A$2:$AN$7500,MATCH(AN$3,Команды!$A$2:$A$7500,0),$E78+2)=Команды!$AJ$15,TRUE,FALSE),IF(INDEX(Команды!$A$2:$AN$7500,MATCH(AN$3,Команды!$A$2:$A$7500,0),$E78+2)=Команды!$AJ$16,TRUE,FALSE),,IF(INDEX(Команды!$A$2:$AN$7500,MATCH(AN$3,Команды!$A$2:$A$7500,0),$E78+2)=Команды!$AJ$17,TRUE,FALSE),,IF(INDEX(Команды!$A$2:$AN$7500,MATCH(AN$3,Команды!$A$2:$A$7500,0),$E78+2)=Команды!$AJ$18,TRUE,FALSE),,IF(INDEX(Команды!$A$2:$AN$7500,MATCH(AN$3,Команды!$A$2:$A$7500,0),$E78+2)=Команды!$AJ$19,TRUE,FALSE)),INDEX(Команды!$AJ$2:$AK$19,MATCH(INDEX(Команды!$A$2:$AN$7500,MATCH(AN$3,Команды!$A$2:$A$7500,0),$E78+2),Команды!$AJ$2:$AJ$19,0),2),0)</f>
        <v>В</v>
      </c>
      <c r="AO78" s="175" t="str">
        <f>IF(OR(IF(INDEX(Команды!$A$2:$AN$7500,MATCH(AN$3,Команды!$A$2:$A$7500,0),$E78+2)=Команды!$AJ$2,TRUE,FALSE),IF(INDEX(Команды!$A$2:$AN$7500,MATCH(AN$3,Команды!$A$2:$A$7500,0),$E78+2)=Команды!$AJ$3,TRUE,FALSE),IF(INDEX(Команды!$A$2:$AN$7500,MATCH(AN$3,Команды!$A$2:$A$7500,0),$E78+2)=Команды!$AJ$4,TRUE,FALSE),IF(INDEX(Команды!$A$2:$AN$7500,MATCH(AN$3,Команды!$A$2:$A$7500,0),$E78+2)=Команды!$AJ$5,TRUE,FALSE),IF(INDEX(Команды!$A$2:$AN$7500,MATCH(AN$3,Команды!$A$2:$A$7500,0),$E78+2)=Команды!$AJ$6,TRUE,FALSE),IF(INDEX(Команды!$A$2:$AN$7500,MATCH(AN$3,Команды!$A$2:$A$7500,0),$E78+2)=Команды!$AJ$7,TRUE,FALSE),IF(INDEX(Команды!$A$2:$AN$7500,MATCH(AN$3,Команды!$A$2:$A$7500,0),$E78+2)=Команды!$AJ$8,TRUE,FALSE),IF(INDEX(Команды!$A$2:$AN$7500,MATCH(AN$3,Команды!$A$2:$A$7500,0),$E78+2)=Команды!$AJ$9,TRUE,FALSE),IF(INDEX(Команды!$A$2:$AN$7500,MATCH(AN$3,Команды!$A$2:$A$7500,0),$E78+2)=Команды!$AJ$10,TRUE,FALSE),IF(INDEX(Команды!$A$2:$AN$7500,MATCH(AN$3,Команды!$A$2:$A$7500,0),$E78+2)=Команды!$AJ$11,TRUE,FALSE),IF(INDEX(Команды!$A$2:$AN$7500,MATCH(AN$3,Команды!$A$2:$A$7500,0),$E78+2)=Команды!$AJ$12,TRUE,FALSE),IF(INDEX(Команды!$A$2:$AN$7500,MATCH(AN$3,Команды!$A$2:$A$7500,0),$E78+2)=Команды!$AJ$13,TRUE,FALSE),IF(INDEX(Команды!$A$2:$AN$7500,MATCH(AN$3,Команды!$A$2:$A$7500,0),$E78+2)=Команды!$AJ$14,TRUE,FALSE),IF(INDEX(Команды!$A$2:$AN$7500,MATCH(AN$3,Команды!$A$2:$A$7500,0),$E78+2)=Команды!$AJ$15,TRUE,FALSE),IF(INDEX(Команды!$A$2:$AN$7500,MATCH(AN$3,Команды!$A$2:$A$7500,0),$E78+2)=Команды!$AJ$16,TRUE,FALSE),IF(INDEX(Команды!$A$2:$AN$7500,MATCH(AN$3,Команды!$A$2:$A$7500,0),$E78+2)=Команды!$AJ$17,TRUE,FALSE),IF(INDEX(Команды!$A$2:$AN$7500,MATCH(AN$3,Команды!$A$2:$A$7500,0),$E78+2)=Команды!$AJ$18,TRUE,FALSE),IF(INDEX(Команды!$A$2:$AN$7500,MATCH(AN$3,Команды!$A$2:$A$7500,0),$E78+2)=Команды!$AJ$19,TRUE,FALSE)),INDEX(Команды!$AJ$2:$AL$19,MATCH(INDEX(Команды!$A$2:$AN$7500,MATCH(AN$3,Команды!$A$2:$A$7500,0),$E78+2),Команды!$AJ$2:$AJ$19,0),3),0)</f>
        <v>В</v>
      </c>
      <c r="AP78" s="342"/>
      <c r="AQ78" s="174" t="str">
        <f>IF(OR(IF(INDEX(Команды!$A$2:$AN$7500,MATCH(AQ$3,Команды!$A$2:$A$7500,0),$E78+2)=Команды!$AJ$2,TRUE,FALSE),IF(INDEX(Команды!$A$2:$AN$7500,MATCH(AQ$3,Команды!$A$2:$A$7500,0),$E78+2)=Команды!$AJ$3,TRUE,FALSE),IF(INDEX(Команды!$A$2:$AN$7500,MATCH(AQ$3,Команды!$A$2:$A$7500,0),$E78+2)=Команды!$AJ$4,TRUE,FALSE),IF(INDEX(Команды!$A$2:$AN$7500,MATCH(AQ$3,Команды!$A$2:$A$7500,0),$E78+2)=Команды!$AJ$5,TRUE,FALSE),IF(INDEX(Команды!$A$2:$AN$7500,MATCH(AQ$3,Команды!$A$2:$A$7500,0),$E78+2)=Команды!$AJ$6,TRUE,FALSE),IF(INDEX(Команды!$A$2:$AN$7500,MATCH(AQ$3,Команды!$A$2:$A$7500,0),$E78+2)=Команды!$AJ$7,TRUE,FALSE),IF(INDEX(Команды!$A$2:$AN$7500,MATCH(AQ$3,Команды!$A$2:$A$7500,0),$E78+2)=Команды!$AJ$8,TRUE,FALSE),IF(INDEX(Команды!$A$2:$AN$7500,MATCH(AQ$3,Команды!$A$2:$A$7500,0),$E78+2)=Команды!$AJ$9,TRUE,FALSE),IF(INDEX(Команды!$A$2:$AN$7500,MATCH(AQ$3,Команды!$A$2:$A$7500,0),$E78+2)=Команды!$AJ$10,TRUE,FALSE),IF(INDEX(Команды!$A$2:$AN$7500,MATCH(AQ$3,Команды!$A$2:$A$7500,0),$E78+2)=Команды!$AJ$11,TRUE,FALSE),IF(INDEX(Команды!$A$2:$AN$7500,MATCH(AQ$3,Команды!$A$2:$A$7500,0),$E78+2)=Команды!$AJ$12,TRUE,FALSE),IF(INDEX(Команды!$A$2:$AN$7500,MATCH(AQ$3,Команды!$A$2:$A$7500,0),$E78+2)=Команды!$AJ$13,TRUE,FALSE),IF(INDEX(Команды!$A$2:$AN$7500,MATCH(AQ$3,Команды!$A$2:$A$7500,0),$E78+2)=Команды!$AJ$14,TRUE,FALSE),IF(INDEX(Команды!$A$2:$AN$7500,MATCH(AQ$3,Команды!$A$2:$A$7500,0),$E78+2)=Команды!$AJ$15,TRUE,FALSE),IF(INDEX(Команды!$A$2:$AN$7500,MATCH(AQ$3,Команды!$A$2:$A$7500,0),$E78+2)=Команды!$AJ$16,TRUE,FALSE),,IF(INDEX(Команды!$A$2:$AN$7500,MATCH(AQ$3,Команды!$A$2:$A$7500,0),$E78+2)=Команды!$AJ$17,TRUE,FALSE),,IF(INDEX(Команды!$A$2:$AN$7500,MATCH(AQ$3,Команды!$A$2:$A$7500,0),$E78+2)=Команды!$AJ$18,TRUE,FALSE),,IF(INDEX(Команды!$A$2:$AN$7500,MATCH(AQ$3,Команды!$A$2:$A$7500,0),$E78+2)=Команды!$AJ$19,TRUE,FALSE)),INDEX(Команды!$AJ$2:$AK$19,MATCH(INDEX(Команды!$A$2:$AN$7500,MATCH(AQ$3,Команды!$A$2:$A$7500,0),$E78+2),Команды!$AJ$2:$AJ$19,0),2),0)</f>
        <v>В</v>
      </c>
      <c r="AR78" s="175" t="str">
        <f>IF(OR(IF(INDEX(Команды!$A$2:$AN$7500,MATCH(AQ$3,Команды!$A$2:$A$7500,0),$E78+2)=Команды!$AJ$2,TRUE,FALSE),IF(INDEX(Команды!$A$2:$AN$7500,MATCH(AQ$3,Команды!$A$2:$A$7500,0),$E78+2)=Команды!$AJ$3,TRUE,FALSE),IF(INDEX(Команды!$A$2:$AN$7500,MATCH(AQ$3,Команды!$A$2:$A$7500,0),$E78+2)=Команды!$AJ$4,TRUE,FALSE),IF(INDEX(Команды!$A$2:$AN$7500,MATCH(AQ$3,Команды!$A$2:$A$7500,0),$E78+2)=Команды!$AJ$5,TRUE,FALSE),IF(INDEX(Команды!$A$2:$AN$7500,MATCH(AQ$3,Команды!$A$2:$A$7500,0),$E78+2)=Команды!$AJ$6,TRUE,FALSE),IF(INDEX(Команды!$A$2:$AN$7500,MATCH(AQ$3,Команды!$A$2:$A$7500,0),$E78+2)=Команды!$AJ$7,TRUE,FALSE),IF(INDEX(Команды!$A$2:$AN$7500,MATCH(AQ$3,Команды!$A$2:$A$7500,0),$E78+2)=Команды!$AJ$8,TRUE,FALSE),IF(INDEX(Команды!$A$2:$AN$7500,MATCH(AQ$3,Команды!$A$2:$A$7500,0),$E78+2)=Команды!$AJ$9,TRUE,FALSE),IF(INDEX(Команды!$A$2:$AN$7500,MATCH(AQ$3,Команды!$A$2:$A$7500,0),$E78+2)=Команды!$AJ$10,TRUE,FALSE),IF(INDEX(Команды!$A$2:$AN$7500,MATCH(AQ$3,Команды!$A$2:$A$7500,0),$E78+2)=Команды!$AJ$11,TRUE,FALSE),IF(INDEX(Команды!$A$2:$AN$7500,MATCH(AQ$3,Команды!$A$2:$A$7500,0),$E78+2)=Команды!$AJ$12,TRUE,FALSE),IF(INDEX(Команды!$A$2:$AN$7500,MATCH(AQ$3,Команды!$A$2:$A$7500,0),$E78+2)=Команды!$AJ$13,TRUE,FALSE),IF(INDEX(Команды!$A$2:$AN$7500,MATCH(AQ$3,Команды!$A$2:$A$7500,0),$E78+2)=Команды!$AJ$14,TRUE,FALSE),IF(INDEX(Команды!$A$2:$AN$7500,MATCH(AQ$3,Команды!$A$2:$A$7500,0),$E78+2)=Команды!$AJ$15,TRUE,FALSE),IF(INDEX(Команды!$A$2:$AN$7500,MATCH(AQ$3,Команды!$A$2:$A$7500,0),$E78+2)=Команды!$AJ$16,TRUE,FALSE),IF(INDEX(Команды!$A$2:$AN$7500,MATCH(AQ$3,Команды!$A$2:$A$7500,0),$E78+2)=Команды!$AJ$17,TRUE,FALSE),IF(INDEX(Команды!$A$2:$AN$7500,MATCH(AQ$3,Команды!$A$2:$A$7500,0),$E78+2)=Команды!$AJ$18,TRUE,FALSE),IF(INDEX(Команды!$A$2:$AN$7500,MATCH(AQ$3,Команды!$A$2:$A$7500,0),$E78+2)=Команды!$AJ$19,TRUE,FALSE)),INDEX(Команды!$AJ$2:$AL$19,MATCH(INDEX(Команды!$A$2:$AN$7500,MATCH(AQ$3,Команды!$A$2:$A$7500,0),$E78+2),Команды!$AJ$2:$AJ$19,0),3),0)</f>
        <v>В</v>
      </c>
      <c r="AS78" s="342"/>
      <c r="AT78" s="174">
        <f>IF(OR(IF(INDEX(Команды!$A$2:$AN$7500,MATCH(AT$3,Команды!$A$2:$A$7500,0),$E78+2)=Команды!$AJ$2,TRUE,FALSE),IF(INDEX(Команды!$A$2:$AN$7500,MATCH(AT$3,Команды!$A$2:$A$7500,0),$E78+2)=Команды!$AJ$3,TRUE,FALSE),IF(INDEX(Команды!$A$2:$AN$7500,MATCH(AT$3,Команды!$A$2:$A$7500,0),$E78+2)=Команды!$AJ$4,TRUE,FALSE),IF(INDEX(Команды!$A$2:$AN$7500,MATCH(AT$3,Команды!$A$2:$A$7500,0),$E78+2)=Команды!$AJ$5,TRUE,FALSE),IF(INDEX(Команды!$A$2:$AN$7500,MATCH(AT$3,Команды!$A$2:$A$7500,0),$E78+2)=Команды!$AJ$6,TRUE,FALSE),IF(INDEX(Команды!$A$2:$AN$7500,MATCH(AT$3,Команды!$A$2:$A$7500,0),$E78+2)=Команды!$AJ$7,TRUE,FALSE),IF(INDEX(Команды!$A$2:$AN$7500,MATCH(AT$3,Команды!$A$2:$A$7500,0),$E78+2)=Команды!$AJ$8,TRUE,FALSE),IF(INDEX(Команды!$A$2:$AN$7500,MATCH(AT$3,Команды!$A$2:$A$7500,0),$E78+2)=Команды!$AJ$9,TRUE,FALSE),IF(INDEX(Команды!$A$2:$AN$7500,MATCH(AT$3,Команды!$A$2:$A$7500,0),$E78+2)=Команды!$AJ$10,TRUE,FALSE),IF(INDEX(Команды!$A$2:$AN$7500,MATCH(AT$3,Команды!$A$2:$A$7500,0),$E78+2)=Команды!$AJ$11,TRUE,FALSE),IF(INDEX(Команды!$A$2:$AN$7500,MATCH(AT$3,Команды!$A$2:$A$7500,0),$E78+2)=Команды!$AJ$12,TRUE,FALSE),IF(INDEX(Команды!$A$2:$AN$7500,MATCH(AT$3,Команды!$A$2:$A$7500,0),$E78+2)=Команды!$AJ$13,TRUE,FALSE),IF(INDEX(Команды!$A$2:$AN$7500,MATCH(AT$3,Команды!$A$2:$A$7500,0),$E78+2)=Команды!$AJ$14,TRUE,FALSE),IF(INDEX(Команды!$A$2:$AN$7500,MATCH(AT$3,Команды!$A$2:$A$7500,0),$E78+2)=Команды!$AJ$15,TRUE,FALSE),IF(INDEX(Команды!$A$2:$AN$7500,MATCH(AT$3,Команды!$A$2:$A$7500,0),$E78+2)=Команды!$AJ$16,TRUE,FALSE),,IF(INDEX(Команды!$A$2:$AN$7500,MATCH(AT$3,Команды!$A$2:$A$7500,0),$E78+2)=Команды!$AJ$17,TRUE,FALSE),,IF(INDEX(Команды!$A$2:$AN$7500,MATCH(AT$3,Команды!$A$2:$A$7500,0),$E78+2)=Команды!$AJ$18,TRUE,FALSE),,IF(INDEX(Команды!$A$2:$AN$7500,MATCH(AT$3,Команды!$A$2:$A$7500,0),$E78+2)=Команды!$AJ$19,TRUE,FALSE)),INDEX(Команды!$AJ$2:$AK$19,MATCH(INDEX(Команды!$A$2:$AN$7500,MATCH(AT$3,Команды!$A$2:$A$7500,0),$E78+2),Команды!$AJ$2:$AJ$19,0),2),0)</f>
        <v>0.3125</v>
      </c>
      <c r="AU78" s="175">
        <f>IF(OR(IF(INDEX(Команды!$A$2:$AN$7500,MATCH(AT$3,Команды!$A$2:$A$7500,0),$E78+2)=Команды!$AJ$2,TRUE,FALSE),IF(INDEX(Команды!$A$2:$AN$7500,MATCH(AT$3,Команды!$A$2:$A$7500,0),$E78+2)=Команды!$AJ$3,TRUE,FALSE),IF(INDEX(Команды!$A$2:$AN$7500,MATCH(AT$3,Команды!$A$2:$A$7500,0),$E78+2)=Команды!$AJ$4,TRUE,FALSE),IF(INDEX(Команды!$A$2:$AN$7500,MATCH(AT$3,Команды!$A$2:$A$7500,0),$E78+2)=Команды!$AJ$5,TRUE,FALSE),IF(INDEX(Команды!$A$2:$AN$7500,MATCH(AT$3,Команды!$A$2:$A$7500,0),$E78+2)=Команды!$AJ$6,TRUE,FALSE),IF(INDEX(Команды!$A$2:$AN$7500,MATCH(AT$3,Команды!$A$2:$A$7500,0),$E78+2)=Команды!$AJ$7,TRUE,FALSE),IF(INDEX(Команды!$A$2:$AN$7500,MATCH(AT$3,Команды!$A$2:$A$7500,0),$E78+2)=Команды!$AJ$8,TRUE,FALSE),IF(INDEX(Команды!$A$2:$AN$7500,MATCH(AT$3,Команды!$A$2:$A$7500,0),$E78+2)=Команды!$AJ$9,TRUE,FALSE),IF(INDEX(Команды!$A$2:$AN$7500,MATCH(AT$3,Команды!$A$2:$A$7500,0),$E78+2)=Команды!$AJ$10,TRUE,FALSE),IF(INDEX(Команды!$A$2:$AN$7500,MATCH(AT$3,Команды!$A$2:$A$7500,0),$E78+2)=Команды!$AJ$11,TRUE,FALSE),IF(INDEX(Команды!$A$2:$AN$7500,MATCH(AT$3,Команды!$A$2:$A$7500,0),$E78+2)=Команды!$AJ$12,TRUE,FALSE),IF(INDEX(Команды!$A$2:$AN$7500,MATCH(AT$3,Команды!$A$2:$A$7500,0),$E78+2)=Команды!$AJ$13,TRUE,FALSE),IF(INDEX(Команды!$A$2:$AN$7500,MATCH(AT$3,Команды!$A$2:$A$7500,0),$E78+2)=Команды!$AJ$14,TRUE,FALSE),IF(INDEX(Команды!$A$2:$AN$7500,MATCH(AT$3,Команды!$A$2:$A$7500,0),$E78+2)=Команды!$AJ$15,TRUE,FALSE),IF(INDEX(Команды!$A$2:$AN$7500,MATCH(AT$3,Команды!$A$2:$A$7500,0),$E78+2)=Команды!$AJ$16,TRUE,FALSE),IF(INDEX(Команды!$A$2:$AN$7500,MATCH(AT$3,Команды!$A$2:$A$7500,0),$E78+2)=Команды!$AJ$17,TRUE,FALSE),IF(INDEX(Команды!$A$2:$AN$7500,MATCH(AT$3,Команды!$A$2:$A$7500,0),$E78+2)=Команды!$AJ$18,TRUE,FALSE),IF(INDEX(Команды!$A$2:$AN$7500,MATCH(AT$3,Команды!$A$2:$A$7500,0),$E78+2)=Команды!$AJ$19,TRUE,FALSE)),INDEX(Команды!$AJ$2:$AL$19,MATCH(INDEX(Команды!$A$2:$AN$7500,MATCH(AT$3,Команды!$A$2:$A$7500,0),$E78+2),Команды!$AJ$2:$AJ$19,0),3),0)</f>
        <v>0.6875</v>
      </c>
      <c r="AV78" s="342"/>
      <c r="AW78" s="174">
        <f>IF(OR(IF(INDEX(Команды!$A$2:$AN$7500,MATCH(AW$3,Команды!$A$2:$A$7500,0),$E78+2)=Команды!$AJ$2,TRUE,FALSE),IF(INDEX(Команды!$A$2:$AN$7500,MATCH(AW$3,Команды!$A$2:$A$7500,0),$E78+2)=Команды!$AJ$3,TRUE,FALSE),IF(INDEX(Команды!$A$2:$AN$7500,MATCH(AW$3,Команды!$A$2:$A$7500,0),$E78+2)=Команды!$AJ$4,TRUE,FALSE),IF(INDEX(Команды!$A$2:$AN$7500,MATCH(AW$3,Команды!$A$2:$A$7500,0),$E78+2)=Команды!$AJ$5,TRUE,FALSE),IF(INDEX(Команды!$A$2:$AN$7500,MATCH(AW$3,Команды!$A$2:$A$7500,0),$E78+2)=Команды!$AJ$6,TRUE,FALSE),IF(INDEX(Команды!$A$2:$AN$7500,MATCH(AW$3,Команды!$A$2:$A$7500,0),$E78+2)=Команды!$AJ$7,TRUE,FALSE),IF(INDEX(Команды!$A$2:$AN$7500,MATCH(AW$3,Команды!$A$2:$A$7500,0),$E78+2)=Команды!$AJ$8,TRUE,FALSE),IF(INDEX(Команды!$A$2:$AN$7500,MATCH(AW$3,Команды!$A$2:$A$7500,0),$E78+2)=Команды!$AJ$9,TRUE,FALSE),IF(INDEX(Команды!$A$2:$AN$7500,MATCH(AW$3,Команды!$A$2:$A$7500,0),$E78+2)=Команды!$AJ$10,TRUE,FALSE),IF(INDEX(Команды!$A$2:$AN$7500,MATCH(AW$3,Команды!$A$2:$A$7500,0),$E78+2)=Команды!$AJ$11,TRUE,FALSE),IF(INDEX(Команды!$A$2:$AN$7500,MATCH(AW$3,Команды!$A$2:$A$7500,0),$E78+2)=Команды!$AJ$12,TRUE,FALSE),IF(INDEX(Команды!$A$2:$AN$7500,MATCH(AW$3,Команды!$A$2:$A$7500,0),$E78+2)=Команды!$AJ$13,TRUE,FALSE),IF(INDEX(Команды!$A$2:$AN$7500,MATCH(AW$3,Команды!$A$2:$A$7500,0),$E78+2)=Команды!$AJ$14,TRUE,FALSE),IF(INDEX(Команды!$A$2:$AN$7500,MATCH(AW$3,Команды!$A$2:$A$7500,0),$E78+2)=Команды!$AJ$15,TRUE,FALSE),IF(INDEX(Команды!$A$2:$AN$7500,MATCH(AW$3,Команды!$A$2:$A$7500,0),$E78+2)=Команды!$AJ$16,TRUE,FALSE),,IF(INDEX(Команды!$A$2:$AN$7500,MATCH(AW$3,Команды!$A$2:$A$7500,0),$E78+2)=Команды!$AJ$17,TRUE,FALSE),,IF(INDEX(Команды!$A$2:$AN$7500,MATCH(AW$3,Команды!$A$2:$A$7500,0),$E78+2)=Команды!$AJ$18,TRUE,FALSE),,IF(INDEX(Команды!$A$2:$AN$7500,MATCH(AW$3,Команды!$A$2:$A$7500,0),$E78+2)=Команды!$AJ$19,TRUE,FALSE)),INDEX(Команды!$AJ$2:$AK$19,MATCH(INDEX(Команды!$A$2:$AN$7500,MATCH(AW$3,Команды!$A$2:$A$7500,0),$E78+2),Команды!$AJ$2:$AJ$19,0),2),0)</f>
        <v>0.3125</v>
      </c>
      <c r="AX78" s="175">
        <f>IF(OR(IF(INDEX(Команды!$A$2:$AN$7500,MATCH(AW$3,Команды!$A$2:$A$7500,0),$E78+2)=Команды!$AJ$2,TRUE,FALSE),IF(INDEX(Команды!$A$2:$AN$7500,MATCH(AW$3,Команды!$A$2:$A$7500,0),$E78+2)=Команды!$AJ$3,TRUE,FALSE),IF(INDEX(Команды!$A$2:$AN$7500,MATCH(AW$3,Команды!$A$2:$A$7500,0),$E78+2)=Команды!$AJ$4,TRUE,FALSE),IF(INDEX(Команды!$A$2:$AN$7500,MATCH(AW$3,Команды!$A$2:$A$7500,0),$E78+2)=Команды!$AJ$5,TRUE,FALSE),IF(INDEX(Команды!$A$2:$AN$7500,MATCH(AW$3,Команды!$A$2:$A$7500,0),$E78+2)=Команды!$AJ$6,TRUE,FALSE),IF(INDEX(Команды!$A$2:$AN$7500,MATCH(AW$3,Команды!$A$2:$A$7500,0),$E78+2)=Команды!$AJ$7,TRUE,FALSE),IF(INDEX(Команды!$A$2:$AN$7500,MATCH(AW$3,Команды!$A$2:$A$7500,0),$E78+2)=Команды!$AJ$8,TRUE,FALSE),IF(INDEX(Команды!$A$2:$AN$7500,MATCH(AW$3,Команды!$A$2:$A$7500,0),$E78+2)=Команды!$AJ$9,TRUE,FALSE),IF(INDEX(Команды!$A$2:$AN$7500,MATCH(AW$3,Команды!$A$2:$A$7500,0),$E78+2)=Команды!$AJ$10,TRUE,FALSE),IF(INDEX(Команды!$A$2:$AN$7500,MATCH(AW$3,Команды!$A$2:$A$7500,0),$E78+2)=Команды!$AJ$11,TRUE,FALSE),IF(INDEX(Команды!$A$2:$AN$7500,MATCH(AW$3,Команды!$A$2:$A$7500,0),$E78+2)=Команды!$AJ$12,TRUE,FALSE),IF(INDEX(Команды!$A$2:$AN$7500,MATCH(AW$3,Команды!$A$2:$A$7500,0),$E78+2)=Команды!$AJ$13,TRUE,FALSE),IF(INDEX(Команды!$A$2:$AN$7500,MATCH(AW$3,Команды!$A$2:$A$7500,0),$E78+2)=Команды!$AJ$14,TRUE,FALSE),IF(INDEX(Команды!$A$2:$AN$7500,MATCH(AW$3,Команды!$A$2:$A$7500,0),$E78+2)=Команды!$AJ$15,TRUE,FALSE),IF(INDEX(Команды!$A$2:$AN$7500,MATCH(AW$3,Команды!$A$2:$A$7500,0),$E78+2)=Команды!$AJ$16,TRUE,FALSE),IF(INDEX(Команды!$A$2:$AN$7500,MATCH(AW$3,Команды!$A$2:$A$7500,0),$E78+2)=Команды!$AJ$17,TRUE,FALSE),IF(INDEX(Команды!$A$2:$AN$7500,MATCH(AW$3,Команды!$A$2:$A$7500,0),$E78+2)=Команды!$AJ$18,TRUE,FALSE),IF(INDEX(Команды!$A$2:$AN$7500,MATCH(AW$3,Команды!$A$2:$A$7500,0),$E78+2)=Команды!$AJ$19,TRUE,FALSE)),INDEX(Команды!$AJ$2:$AL$19,MATCH(INDEX(Команды!$A$2:$AN$7500,MATCH(AW$3,Команды!$A$2:$A$7500,0),$E78+2),Команды!$AJ$2:$AJ$19,0),3),0)</f>
        <v>0.6875</v>
      </c>
      <c r="AY78" s="342"/>
      <c r="AZ78" s="174">
        <f>IF(OR(IF(INDEX(Команды!$A$2:$AN$7500,MATCH(AZ$3,Команды!$A$2:$A$7500,0),$E78+2)=Команды!$AJ$2,TRUE,FALSE),IF(INDEX(Команды!$A$2:$AN$7500,MATCH(AZ$3,Команды!$A$2:$A$7500,0),$E78+2)=Команды!$AJ$3,TRUE,FALSE),IF(INDEX(Команды!$A$2:$AN$7500,MATCH(AZ$3,Команды!$A$2:$A$7500,0),$E78+2)=Команды!$AJ$4,TRUE,FALSE),IF(INDEX(Команды!$A$2:$AN$7500,MATCH(AZ$3,Команды!$A$2:$A$7500,0),$E78+2)=Команды!$AJ$5,TRUE,FALSE),IF(INDEX(Команды!$A$2:$AN$7500,MATCH(AZ$3,Команды!$A$2:$A$7500,0),$E78+2)=Команды!$AJ$6,TRUE,FALSE),IF(INDEX(Команды!$A$2:$AN$7500,MATCH(AZ$3,Команды!$A$2:$A$7500,0),$E78+2)=Команды!$AJ$7,TRUE,FALSE),IF(INDEX(Команды!$A$2:$AN$7500,MATCH(AZ$3,Команды!$A$2:$A$7500,0),$E78+2)=Команды!$AJ$8,TRUE,FALSE),IF(INDEX(Команды!$A$2:$AN$7500,MATCH(AZ$3,Команды!$A$2:$A$7500,0),$E78+2)=Команды!$AJ$9,TRUE,FALSE),IF(INDEX(Команды!$A$2:$AN$7500,MATCH(AZ$3,Команды!$A$2:$A$7500,0),$E78+2)=Команды!$AJ$10,TRUE,FALSE),IF(INDEX(Команды!$A$2:$AN$7500,MATCH(AZ$3,Команды!$A$2:$A$7500,0),$E78+2)=Команды!$AJ$11,TRUE,FALSE),IF(INDEX(Команды!$A$2:$AN$7500,MATCH(AZ$3,Команды!$A$2:$A$7500,0),$E78+2)=Команды!$AJ$12,TRUE,FALSE),IF(INDEX(Команды!$A$2:$AN$7500,MATCH(AZ$3,Команды!$A$2:$A$7500,0),$E78+2)=Команды!$AJ$13,TRUE,FALSE),IF(INDEX(Команды!$A$2:$AN$7500,MATCH(AZ$3,Команды!$A$2:$A$7500,0),$E78+2)=Команды!$AJ$14,TRUE,FALSE),IF(INDEX(Команды!$A$2:$AN$7500,MATCH(AZ$3,Команды!$A$2:$A$7500,0),$E78+2)=Команды!$AJ$15,TRUE,FALSE),IF(INDEX(Команды!$A$2:$AN$7500,MATCH(AZ$3,Команды!$A$2:$A$7500,0),$E78+2)=Команды!$AJ$16,TRUE,FALSE),,IF(INDEX(Команды!$A$2:$AN$7500,MATCH(AZ$3,Команды!$A$2:$A$7500,0),$E78+2)=Команды!$AJ$17,TRUE,FALSE),,IF(INDEX(Команды!$A$2:$AN$7500,MATCH(AZ$3,Команды!$A$2:$A$7500,0),$E78+2)=Команды!$AJ$18,TRUE,FALSE),,IF(INDEX(Команды!$A$2:$AN$7500,MATCH(AZ$3,Команды!$A$2:$A$7500,0),$E78+2)=Команды!$AJ$19,TRUE,FALSE)),INDEX(Команды!$AJ$2:$AK$19,MATCH(INDEX(Команды!$A$2:$AN$7500,MATCH(AZ$3,Команды!$A$2:$A$7500,0),$E78+2),Команды!$AJ$2:$AJ$19,0),2),0)</f>
        <v>0.375</v>
      </c>
      <c r="BA78" s="175">
        <f>IF(OR(IF(INDEX(Команды!$A$2:$AN$7500,MATCH(AZ$3,Команды!$A$2:$A$7500,0),$E78+2)=Команды!$AJ$2,TRUE,FALSE),IF(INDEX(Команды!$A$2:$AN$7500,MATCH(AZ$3,Команды!$A$2:$A$7500,0),$E78+2)=Команды!$AJ$3,TRUE,FALSE),IF(INDEX(Команды!$A$2:$AN$7500,MATCH(AZ$3,Команды!$A$2:$A$7500,0),$E78+2)=Команды!$AJ$4,TRUE,FALSE),IF(INDEX(Команды!$A$2:$AN$7500,MATCH(AZ$3,Команды!$A$2:$A$7500,0),$E78+2)=Команды!$AJ$5,TRUE,FALSE),IF(INDEX(Команды!$A$2:$AN$7500,MATCH(AZ$3,Команды!$A$2:$A$7500,0),$E78+2)=Команды!$AJ$6,TRUE,FALSE),IF(INDEX(Команды!$A$2:$AN$7500,MATCH(AZ$3,Команды!$A$2:$A$7500,0),$E78+2)=Команды!$AJ$7,TRUE,FALSE),IF(INDEX(Команды!$A$2:$AN$7500,MATCH(AZ$3,Команды!$A$2:$A$7500,0),$E78+2)=Команды!$AJ$8,TRUE,FALSE),IF(INDEX(Команды!$A$2:$AN$7500,MATCH(AZ$3,Команды!$A$2:$A$7500,0),$E78+2)=Команды!$AJ$9,TRUE,FALSE),IF(INDEX(Команды!$A$2:$AN$7500,MATCH(AZ$3,Команды!$A$2:$A$7500,0),$E78+2)=Команды!$AJ$10,TRUE,FALSE),IF(INDEX(Команды!$A$2:$AN$7500,MATCH(AZ$3,Команды!$A$2:$A$7500,0),$E78+2)=Команды!$AJ$11,TRUE,FALSE),IF(INDEX(Команды!$A$2:$AN$7500,MATCH(AZ$3,Команды!$A$2:$A$7500,0),$E78+2)=Команды!$AJ$12,TRUE,FALSE),IF(INDEX(Команды!$A$2:$AN$7500,MATCH(AZ$3,Команды!$A$2:$A$7500,0),$E78+2)=Команды!$AJ$13,TRUE,FALSE),IF(INDEX(Команды!$A$2:$AN$7500,MATCH(AZ$3,Команды!$A$2:$A$7500,0),$E78+2)=Команды!$AJ$14,TRUE,FALSE),IF(INDEX(Команды!$A$2:$AN$7500,MATCH(AZ$3,Команды!$A$2:$A$7500,0),$E78+2)=Команды!$AJ$15,TRUE,FALSE),IF(INDEX(Команды!$A$2:$AN$7500,MATCH(AZ$3,Команды!$A$2:$A$7500,0),$E78+2)=Команды!$AJ$16,TRUE,FALSE),IF(INDEX(Команды!$A$2:$AN$7500,MATCH(AZ$3,Команды!$A$2:$A$7500,0),$E78+2)=Команды!$AJ$17,TRUE,FALSE),IF(INDEX(Команды!$A$2:$AN$7500,MATCH(AZ$3,Команды!$A$2:$A$7500,0),$E78+2)=Команды!$AJ$18,TRUE,FALSE),IF(INDEX(Команды!$A$2:$AN$7500,MATCH(AZ$3,Команды!$A$2:$A$7500,0),$E78+2)=Команды!$AJ$19,TRUE,FALSE)),INDEX(Команды!$AJ$2:$AL$19,MATCH(INDEX(Команды!$A$2:$AN$7500,MATCH(AZ$3,Команды!$A$2:$A$7500,0),$E78+2),Команды!$AJ$2:$AJ$19,0),3),0)</f>
        <v>0.75</v>
      </c>
      <c r="BB78" s="342"/>
      <c r="BC78" s="174">
        <f>IF(OR(IF(INDEX(Команды!$A$2:$AN$7500,MATCH(BC$3,Команды!$A$2:$A$7500,0),$E78+2)=Команды!$AJ$2,TRUE,FALSE),IF(INDEX(Команды!$A$2:$AN$7500,MATCH(BC$3,Команды!$A$2:$A$7500,0),$E78+2)=Команды!$AJ$3,TRUE,FALSE),IF(INDEX(Команды!$A$2:$AN$7500,MATCH(BC$3,Команды!$A$2:$A$7500,0),$E78+2)=Команды!$AJ$4,TRUE,FALSE),IF(INDEX(Команды!$A$2:$AN$7500,MATCH(BC$3,Команды!$A$2:$A$7500,0),$E78+2)=Команды!$AJ$5,TRUE,FALSE),IF(INDEX(Команды!$A$2:$AN$7500,MATCH(BC$3,Команды!$A$2:$A$7500,0),$E78+2)=Команды!$AJ$6,TRUE,FALSE),IF(INDEX(Команды!$A$2:$AN$7500,MATCH(BC$3,Команды!$A$2:$A$7500,0),$E78+2)=Команды!$AJ$7,TRUE,FALSE),IF(INDEX(Команды!$A$2:$AN$7500,MATCH(BC$3,Команды!$A$2:$A$7500,0),$E78+2)=Команды!$AJ$8,TRUE,FALSE),IF(INDEX(Команды!$A$2:$AN$7500,MATCH(BC$3,Команды!$A$2:$A$7500,0),$E78+2)=Команды!$AJ$9,TRUE,FALSE),IF(INDEX(Команды!$A$2:$AN$7500,MATCH(BC$3,Команды!$A$2:$A$7500,0),$E78+2)=Команды!$AJ$10,TRUE,FALSE),IF(INDEX(Команды!$A$2:$AN$7500,MATCH(BC$3,Команды!$A$2:$A$7500,0),$E78+2)=Команды!$AJ$11,TRUE,FALSE),IF(INDEX(Команды!$A$2:$AN$7500,MATCH(BC$3,Команды!$A$2:$A$7500,0),$E78+2)=Команды!$AJ$12,TRUE,FALSE),IF(INDEX(Команды!$A$2:$AN$7500,MATCH(BC$3,Команды!$A$2:$A$7500,0),$E78+2)=Команды!$AJ$13,TRUE,FALSE),IF(INDEX(Команды!$A$2:$AN$7500,MATCH(BC$3,Команды!$A$2:$A$7500,0),$E78+2)=Команды!$AJ$14,TRUE,FALSE),IF(INDEX(Команды!$A$2:$AN$7500,MATCH(BC$3,Команды!$A$2:$A$7500,0),$E78+2)=Команды!$AJ$15,TRUE,FALSE),IF(INDEX(Команды!$A$2:$AN$7500,MATCH(BC$3,Команды!$A$2:$A$7500,0),$E78+2)=Команды!$AJ$16,TRUE,FALSE),,IF(INDEX(Команды!$A$2:$AN$7500,MATCH(BC$3,Команды!$A$2:$A$7500,0),$E78+2)=Команды!$AJ$17,TRUE,FALSE),,IF(INDEX(Команды!$A$2:$AN$7500,MATCH(BC$3,Команды!$A$2:$A$7500,0),$E78+2)=Команды!$AJ$18,TRUE,FALSE),,IF(INDEX(Команды!$A$2:$AN$7500,MATCH(BC$3,Команды!$A$2:$A$7500,0),$E78+2)=Команды!$AJ$19,TRUE,FALSE)),INDEX(Команды!$AJ$2:$AK$19,MATCH(INDEX(Команды!$A$2:$AN$7500,MATCH(BC$3,Команды!$A$2:$A$7500,0),$E78+2),Команды!$AJ$2:$AJ$19,0),2),0)</f>
        <v>0.64583333333333337</v>
      </c>
      <c r="BD78" s="175">
        <f>IF(OR(IF(INDEX(Команды!$A$2:$AN$7500,MATCH(BC$3,Команды!$A$2:$A$7500,0),$E78+2)=Команды!$AJ$2,TRUE,FALSE),IF(INDEX(Команды!$A$2:$AN$7500,MATCH(BC$3,Команды!$A$2:$A$7500,0),$E78+2)=Команды!$AJ$3,TRUE,FALSE),IF(INDEX(Команды!$A$2:$AN$7500,MATCH(BC$3,Команды!$A$2:$A$7500,0),$E78+2)=Команды!$AJ$4,TRUE,FALSE),IF(INDEX(Команды!$A$2:$AN$7500,MATCH(BC$3,Команды!$A$2:$A$7500,0),$E78+2)=Команды!$AJ$5,TRUE,FALSE),IF(INDEX(Команды!$A$2:$AN$7500,MATCH(BC$3,Команды!$A$2:$A$7500,0),$E78+2)=Команды!$AJ$6,TRUE,FALSE),IF(INDEX(Команды!$A$2:$AN$7500,MATCH(BC$3,Команды!$A$2:$A$7500,0),$E78+2)=Команды!$AJ$7,TRUE,FALSE),IF(INDEX(Команды!$A$2:$AN$7500,MATCH(BC$3,Команды!$A$2:$A$7500,0),$E78+2)=Команды!$AJ$8,TRUE,FALSE),IF(INDEX(Команды!$A$2:$AN$7500,MATCH(BC$3,Команды!$A$2:$A$7500,0),$E78+2)=Команды!$AJ$9,TRUE,FALSE),IF(INDEX(Команды!$A$2:$AN$7500,MATCH(BC$3,Команды!$A$2:$A$7500,0),$E78+2)=Команды!$AJ$10,TRUE,FALSE),IF(INDEX(Команды!$A$2:$AN$7500,MATCH(BC$3,Команды!$A$2:$A$7500,0),$E78+2)=Команды!$AJ$11,TRUE,FALSE),IF(INDEX(Команды!$A$2:$AN$7500,MATCH(BC$3,Команды!$A$2:$A$7500,0),$E78+2)=Команды!$AJ$12,TRUE,FALSE),IF(INDEX(Команды!$A$2:$AN$7500,MATCH(BC$3,Команды!$A$2:$A$7500,0),$E78+2)=Команды!$AJ$13,TRUE,FALSE),IF(INDEX(Команды!$A$2:$AN$7500,MATCH(BC$3,Команды!$A$2:$A$7500,0),$E78+2)=Команды!$AJ$14,TRUE,FALSE),IF(INDEX(Команды!$A$2:$AN$7500,MATCH(BC$3,Команды!$A$2:$A$7500,0),$E78+2)=Команды!$AJ$15,TRUE,FALSE),IF(INDEX(Команды!$A$2:$AN$7500,MATCH(BC$3,Команды!$A$2:$A$7500,0),$E78+2)=Команды!$AJ$16,TRUE,FALSE),IF(INDEX(Команды!$A$2:$AN$7500,MATCH(BC$3,Команды!$A$2:$A$7500,0),$E78+2)=Команды!$AJ$17,TRUE,FALSE),IF(INDEX(Команды!$A$2:$AN$7500,MATCH(BC$3,Команды!$A$2:$A$7500,0),$E78+2)=Команды!$AJ$18,TRUE,FALSE),IF(INDEX(Команды!$A$2:$AN$7500,MATCH(BC$3,Команды!$A$2:$A$7500,0),$E78+2)=Команды!$AJ$19,TRUE,FALSE)),INDEX(Команды!$AJ$2:$AL$19,MATCH(INDEX(Команды!$A$2:$AN$7500,MATCH(BC$3,Команды!$A$2:$A$7500,0),$E78+2),Команды!$AJ$2:$AJ$19,0),3),0)</f>
        <v>1.0208333333333333</v>
      </c>
      <c r="BE78" s="342"/>
      <c r="BF78" s="174" t="str">
        <f>IF(OR(IF(INDEX(Команды!$A$2:$AN$7500,MATCH(BF$3,Команды!$A$2:$A$7500,0),$E78+2)=Команды!$AJ$2,TRUE,FALSE),IF(INDEX(Команды!$A$2:$AN$7500,MATCH(BF$3,Команды!$A$2:$A$7500,0),$E78+2)=Команды!$AJ$3,TRUE,FALSE),IF(INDEX(Команды!$A$2:$AN$7500,MATCH(BF$3,Команды!$A$2:$A$7500,0),$E78+2)=Команды!$AJ$4,TRUE,FALSE),IF(INDEX(Команды!$A$2:$AN$7500,MATCH(BF$3,Команды!$A$2:$A$7500,0),$E78+2)=Команды!$AJ$5,TRUE,FALSE),IF(INDEX(Команды!$A$2:$AN$7500,MATCH(BF$3,Команды!$A$2:$A$7500,0),$E78+2)=Команды!$AJ$6,TRUE,FALSE),IF(INDEX(Команды!$A$2:$AN$7500,MATCH(BF$3,Команды!$A$2:$A$7500,0),$E78+2)=Команды!$AJ$7,TRUE,FALSE),IF(INDEX(Команды!$A$2:$AN$7500,MATCH(BF$3,Команды!$A$2:$A$7500,0),$E78+2)=Команды!$AJ$8,TRUE,FALSE),IF(INDEX(Команды!$A$2:$AN$7500,MATCH(BF$3,Команды!$A$2:$A$7500,0),$E78+2)=Команды!$AJ$9,TRUE,FALSE),IF(INDEX(Команды!$A$2:$AN$7500,MATCH(BF$3,Команды!$A$2:$A$7500,0),$E78+2)=Команды!$AJ$10,TRUE,FALSE),IF(INDEX(Команды!$A$2:$AN$7500,MATCH(BF$3,Команды!$A$2:$A$7500,0),$E78+2)=Команды!$AJ$11,TRUE,FALSE),IF(INDEX(Команды!$A$2:$AN$7500,MATCH(BF$3,Команды!$A$2:$A$7500,0),$E78+2)=Команды!$AJ$12,TRUE,FALSE),IF(INDEX(Команды!$A$2:$AN$7500,MATCH(BF$3,Команды!$A$2:$A$7500,0),$E78+2)=Команды!$AJ$13,TRUE,FALSE),IF(INDEX(Команды!$A$2:$AN$7500,MATCH(BF$3,Команды!$A$2:$A$7500,0),$E78+2)=Команды!$AJ$14,TRUE,FALSE),IF(INDEX(Команды!$A$2:$AN$7500,MATCH(BF$3,Команды!$A$2:$A$7500,0),$E78+2)=Команды!$AJ$15,TRUE,FALSE),IF(INDEX(Команды!$A$2:$AN$7500,MATCH(BF$3,Команды!$A$2:$A$7500,0),$E78+2)=Команды!$AJ$16,TRUE,FALSE),,IF(INDEX(Команды!$A$2:$AN$7500,MATCH(BF$3,Команды!$A$2:$A$7500,0),$E78+2)=Команды!$AJ$17,TRUE,FALSE),,IF(INDEX(Команды!$A$2:$AN$7500,MATCH(BF$3,Команды!$A$2:$A$7500,0),$E78+2)=Команды!$AJ$18,TRUE,FALSE),,IF(INDEX(Команды!$A$2:$AN$7500,MATCH(BF$3,Команды!$A$2:$A$7500,0),$E78+2)=Команды!$AJ$19,TRUE,FALSE)),INDEX(Команды!$AJ$2:$AK$19,MATCH(INDEX(Команды!$A$2:$AN$7500,MATCH(BF$3,Команды!$A$2:$A$7500,0),$E78+2),Команды!$AJ$2:$AJ$19,0),2),0)</f>
        <v>В</v>
      </c>
      <c r="BG78" s="175" t="str">
        <f>IF(OR(IF(INDEX(Команды!$A$2:$AN$7500,MATCH(BF$3,Команды!$A$2:$A$7500,0),$E78+2)=Команды!$AJ$2,TRUE,FALSE),IF(INDEX(Команды!$A$2:$AN$7500,MATCH(BF$3,Команды!$A$2:$A$7500,0),$E78+2)=Команды!$AJ$3,TRUE,FALSE),IF(INDEX(Команды!$A$2:$AN$7500,MATCH(BF$3,Команды!$A$2:$A$7500,0),$E78+2)=Команды!$AJ$4,TRUE,FALSE),IF(INDEX(Команды!$A$2:$AN$7500,MATCH(BF$3,Команды!$A$2:$A$7500,0),$E78+2)=Команды!$AJ$5,TRUE,FALSE),IF(INDEX(Команды!$A$2:$AN$7500,MATCH(BF$3,Команды!$A$2:$A$7500,0),$E78+2)=Команды!$AJ$6,TRUE,FALSE),IF(INDEX(Команды!$A$2:$AN$7500,MATCH(BF$3,Команды!$A$2:$A$7500,0),$E78+2)=Команды!$AJ$7,TRUE,FALSE),IF(INDEX(Команды!$A$2:$AN$7500,MATCH(BF$3,Команды!$A$2:$A$7500,0),$E78+2)=Команды!$AJ$8,TRUE,FALSE),IF(INDEX(Команды!$A$2:$AN$7500,MATCH(BF$3,Команды!$A$2:$A$7500,0),$E78+2)=Команды!$AJ$9,TRUE,FALSE),IF(INDEX(Команды!$A$2:$AN$7500,MATCH(BF$3,Команды!$A$2:$A$7500,0),$E78+2)=Команды!$AJ$10,TRUE,FALSE),IF(INDEX(Команды!$A$2:$AN$7500,MATCH(BF$3,Команды!$A$2:$A$7500,0),$E78+2)=Команды!$AJ$11,TRUE,FALSE),IF(INDEX(Команды!$A$2:$AN$7500,MATCH(BF$3,Команды!$A$2:$A$7500,0),$E78+2)=Команды!$AJ$12,TRUE,FALSE),IF(INDEX(Команды!$A$2:$AN$7500,MATCH(BF$3,Команды!$A$2:$A$7500,0),$E78+2)=Команды!$AJ$13,TRUE,FALSE),IF(INDEX(Команды!$A$2:$AN$7500,MATCH(BF$3,Команды!$A$2:$A$7500,0),$E78+2)=Команды!$AJ$14,TRUE,FALSE),IF(INDEX(Команды!$A$2:$AN$7500,MATCH(BF$3,Команды!$A$2:$A$7500,0),$E78+2)=Команды!$AJ$15,TRUE,FALSE),IF(INDEX(Команды!$A$2:$AN$7500,MATCH(BF$3,Команды!$A$2:$A$7500,0),$E78+2)=Команды!$AJ$16,TRUE,FALSE),IF(INDEX(Команды!$A$2:$AN$7500,MATCH(BF$3,Команды!$A$2:$A$7500,0),$E78+2)=Команды!$AJ$17,TRUE,FALSE),IF(INDEX(Команды!$A$2:$AN$7500,MATCH(BF$3,Команды!$A$2:$A$7500,0),$E78+2)=Команды!$AJ$18,TRUE,FALSE),IF(INDEX(Команды!$A$2:$AN$7500,MATCH(BF$3,Команды!$A$2:$A$7500,0),$E78+2)=Команды!$AJ$19,TRUE,FALSE)),INDEX(Команды!$AJ$2:$AL$19,MATCH(INDEX(Команды!$A$2:$AN$7500,MATCH(BF$3,Команды!$A$2:$A$7500,0),$E78+2),Команды!$AJ$2:$AJ$19,0),3),0)</f>
        <v>В</v>
      </c>
      <c r="BH78" s="342"/>
      <c r="BI78" s="174" t="str">
        <f>IF(OR(IF(INDEX(Команды!$A$2:$AN$7500,MATCH(BI$3,Команды!$A$2:$A$7500,0),$E78+2)=Команды!$AJ$2,TRUE,FALSE),IF(INDEX(Команды!$A$2:$AN$7500,MATCH(BI$3,Команды!$A$2:$A$7500,0),$E78+2)=Команды!$AJ$3,TRUE,FALSE),IF(INDEX(Команды!$A$2:$AN$7500,MATCH(BI$3,Команды!$A$2:$A$7500,0),$E78+2)=Команды!$AJ$4,TRUE,FALSE),IF(INDEX(Команды!$A$2:$AN$7500,MATCH(BI$3,Команды!$A$2:$A$7500,0),$E78+2)=Команды!$AJ$5,TRUE,FALSE),IF(INDEX(Команды!$A$2:$AN$7500,MATCH(BI$3,Команды!$A$2:$A$7500,0),$E78+2)=Команды!$AJ$6,TRUE,FALSE),IF(INDEX(Команды!$A$2:$AN$7500,MATCH(BI$3,Команды!$A$2:$A$7500,0),$E78+2)=Команды!$AJ$7,TRUE,FALSE),IF(INDEX(Команды!$A$2:$AN$7500,MATCH(BI$3,Команды!$A$2:$A$7500,0),$E78+2)=Команды!$AJ$8,TRUE,FALSE),IF(INDEX(Команды!$A$2:$AN$7500,MATCH(BI$3,Команды!$A$2:$A$7500,0),$E78+2)=Команды!$AJ$9,TRUE,FALSE),IF(INDEX(Команды!$A$2:$AN$7500,MATCH(BI$3,Команды!$A$2:$A$7500,0),$E78+2)=Команды!$AJ$10,TRUE,FALSE),IF(INDEX(Команды!$A$2:$AN$7500,MATCH(BI$3,Команды!$A$2:$A$7500,0),$E78+2)=Команды!$AJ$11,TRUE,FALSE),IF(INDEX(Команды!$A$2:$AN$7500,MATCH(BI$3,Команды!$A$2:$A$7500,0),$E78+2)=Команды!$AJ$12,TRUE,FALSE),IF(INDEX(Команды!$A$2:$AN$7500,MATCH(BI$3,Команды!$A$2:$A$7500,0),$E78+2)=Команды!$AJ$13,TRUE,FALSE),IF(INDEX(Команды!$A$2:$AN$7500,MATCH(BI$3,Команды!$A$2:$A$7500,0),$E78+2)=Команды!$AJ$14,TRUE,FALSE),IF(INDEX(Команды!$A$2:$AN$7500,MATCH(BI$3,Команды!$A$2:$A$7500,0),$E78+2)=Команды!$AJ$15,TRUE,FALSE),IF(INDEX(Команды!$A$2:$AN$7500,MATCH(BI$3,Команды!$A$2:$A$7500,0),$E78+2)=Команды!$AJ$16,TRUE,FALSE),,IF(INDEX(Команды!$A$2:$AN$7500,MATCH(BI$3,Команды!$A$2:$A$7500,0),$E78+2)=Команды!$AJ$17,TRUE,FALSE),,IF(INDEX(Команды!$A$2:$AN$7500,MATCH(BI$3,Команды!$A$2:$A$7500,0),$E78+2)=Команды!$AJ$18,TRUE,FALSE),,IF(INDEX(Команды!$A$2:$AN$7500,MATCH(BI$3,Команды!$A$2:$A$7500,0),$E78+2)=Команды!$AJ$19,TRUE,FALSE)),INDEX(Команды!$AJ$2:$AK$19,MATCH(INDEX(Команды!$A$2:$AN$7500,MATCH(BI$3,Команды!$A$2:$A$7500,0),$E78+2),Команды!$AJ$2:$AJ$19,0),2),0)</f>
        <v>В</v>
      </c>
      <c r="BJ78" s="175" t="str">
        <f>IF(OR(IF(INDEX(Команды!$A$2:$AN$7500,MATCH(BI$3,Команды!$A$2:$A$7500,0),$E78+2)=Команды!$AJ$2,TRUE,FALSE),IF(INDEX(Команды!$A$2:$AN$7500,MATCH(BI$3,Команды!$A$2:$A$7500,0),$E78+2)=Команды!$AJ$3,TRUE,FALSE),IF(INDEX(Команды!$A$2:$AN$7500,MATCH(BI$3,Команды!$A$2:$A$7500,0),$E78+2)=Команды!$AJ$4,TRUE,FALSE),IF(INDEX(Команды!$A$2:$AN$7500,MATCH(BI$3,Команды!$A$2:$A$7500,0),$E78+2)=Команды!$AJ$5,TRUE,FALSE),IF(INDEX(Команды!$A$2:$AN$7500,MATCH(BI$3,Команды!$A$2:$A$7500,0),$E78+2)=Команды!$AJ$6,TRUE,FALSE),IF(INDEX(Команды!$A$2:$AN$7500,MATCH(BI$3,Команды!$A$2:$A$7500,0),$E78+2)=Команды!$AJ$7,TRUE,FALSE),IF(INDEX(Команды!$A$2:$AN$7500,MATCH(BI$3,Команды!$A$2:$A$7500,0),$E78+2)=Команды!$AJ$8,TRUE,FALSE),IF(INDEX(Команды!$A$2:$AN$7500,MATCH(BI$3,Команды!$A$2:$A$7500,0),$E78+2)=Команды!$AJ$9,TRUE,FALSE),IF(INDEX(Команды!$A$2:$AN$7500,MATCH(BI$3,Команды!$A$2:$A$7500,0),$E78+2)=Команды!$AJ$10,TRUE,FALSE),IF(INDEX(Команды!$A$2:$AN$7500,MATCH(BI$3,Команды!$A$2:$A$7500,0),$E78+2)=Команды!$AJ$11,TRUE,FALSE),IF(INDEX(Команды!$A$2:$AN$7500,MATCH(BI$3,Команды!$A$2:$A$7500,0),$E78+2)=Команды!$AJ$12,TRUE,FALSE),IF(INDEX(Команды!$A$2:$AN$7500,MATCH(BI$3,Команды!$A$2:$A$7500,0),$E78+2)=Команды!$AJ$13,TRUE,FALSE),IF(INDEX(Команды!$A$2:$AN$7500,MATCH(BI$3,Команды!$A$2:$A$7500,0),$E78+2)=Команды!$AJ$14,TRUE,FALSE),IF(INDEX(Команды!$A$2:$AN$7500,MATCH(BI$3,Команды!$A$2:$A$7500,0),$E78+2)=Команды!$AJ$15,TRUE,FALSE),IF(INDEX(Команды!$A$2:$AN$7500,MATCH(BI$3,Команды!$A$2:$A$7500,0),$E78+2)=Команды!$AJ$16,TRUE,FALSE),IF(INDEX(Команды!$A$2:$AN$7500,MATCH(BI$3,Команды!$A$2:$A$7500,0),$E78+2)=Команды!$AJ$17,TRUE,FALSE),IF(INDEX(Команды!$A$2:$AN$7500,MATCH(BI$3,Команды!$A$2:$A$7500,0),$E78+2)=Команды!$AJ$18,TRUE,FALSE),IF(INDEX(Команды!$A$2:$AN$7500,MATCH(BI$3,Команды!$A$2:$A$7500,0),$E78+2)=Команды!$AJ$19,TRUE,FALSE)),INDEX(Команды!$AJ$2:$AL$19,MATCH(INDEX(Команды!$A$2:$AN$7500,MATCH(BI$3,Команды!$A$2:$A$7500,0),$E78+2),Команды!$AJ$2:$AJ$19,0),3),0)</f>
        <v>В</v>
      </c>
      <c r="BK78" s="342"/>
      <c r="BL78" s="174">
        <f>IF(OR(IF(INDEX(Команды!$A$2:$AN$7500,MATCH(BL$3,Команды!$A$2:$A$7500,0),$E78+2)=Команды!$AJ$2,TRUE,FALSE),IF(INDEX(Команды!$A$2:$AN$7500,MATCH(BL$3,Команды!$A$2:$A$7500,0),$E78+2)=Команды!$AJ$3,TRUE,FALSE),IF(INDEX(Команды!$A$2:$AN$7500,MATCH(BL$3,Команды!$A$2:$A$7500,0),$E78+2)=Команды!$AJ$4,TRUE,FALSE),IF(INDEX(Команды!$A$2:$AN$7500,MATCH(BL$3,Команды!$A$2:$A$7500,0),$E78+2)=Команды!$AJ$5,TRUE,FALSE),IF(INDEX(Команды!$A$2:$AN$7500,MATCH(BL$3,Команды!$A$2:$A$7500,0),$E78+2)=Команды!$AJ$6,TRUE,FALSE),IF(INDEX(Команды!$A$2:$AN$7500,MATCH(BL$3,Команды!$A$2:$A$7500,0),$E78+2)=Команды!$AJ$7,TRUE,FALSE),IF(INDEX(Команды!$A$2:$AN$7500,MATCH(BL$3,Команды!$A$2:$A$7500,0),$E78+2)=Команды!$AJ$8,TRUE,FALSE),IF(INDEX(Команды!$A$2:$AN$7500,MATCH(BL$3,Команды!$A$2:$A$7500,0),$E78+2)=Команды!$AJ$9,TRUE,FALSE),IF(INDEX(Команды!$A$2:$AN$7500,MATCH(BL$3,Команды!$A$2:$A$7500,0),$E78+2)=Команды!$AJ$10,TRUE,FALSE),IF(INDEX(Команды!$A$2:$AN$7500,MATCH(BL$3,Команды!$A$2:$A$7500,0),$E78+2)=Команды!$AJ$11,TRUE,FALSE),IF(INDEX(Команды!$A$2:$AN$7500,MATCH(BL$3,Команды!$A$2:$A$7500,0),$E78+2)=Команды!$AJ$12,TRUE,FALSE),IF(INDEX(Команды!$A$2:$AN$7500,MATCH(BL$3,Команды!$A$2:$A$7500,0),$E78+2)=Команды!$AJ$13,TRUE,FALSE),IF(INDEX(Команды!$A$2:$AN$7500,MATCH(BL$3,Команды!$A$2:$A$7500,0),$E78+2)=Команды!$AJ$14,TRUE,FALSE),IF(INDEX(Команды!$A$2:$AN$7500,MATCH(BL$3,Команды!$A$2:$A$7500,0),$E78+2)=Команды!$AJ$15,TRUE,FALSE),IF(INDEX(Команды!$A$2:$AN$7500,MATCH(BL$3,Команды!$A$2:$A$7500,0),$E78+2)=Команды!$AJ$16,TRUE,FALSE),,IF(INDEX(Команды!$A$2:$AN$7500,MATCH(BL$3,Команды!$A$2:$A$7500,0),$E78+2)=Команды!$AJ$17,TRUE,FALSE),,IF(INDEX(Команды!$A$2:$AN$7500,MATCH(BL$3,Команды!$A$2:$A$7500,0),$E78+2)=Команды!$AJ$18,TRUE,FALSE),,IF(INDEX(Команды!$A$2:$AN$7500,MATCH(BL$3,Команды!$A$2:$A$7500,0),$E78+2)=Команды!$AJ$19,TRUE,FALSE)),INDEX(Команды!$AJ$2:$AK$19,MATCH(INDEX(Команды!$A$2:$AN$7500,MATCH(BL$3,Команды!$A$2:$A$7500,0),$E78+2),Команды!$AJ$2:$AJ$19,0),2),0)</f>
        <v>0.28125</v>
      </c>
      <c r="BM78" s="175">
        <f>IF(OR(IF(INDEX(Команды!$A$2:$AN$7500,MATCH(BL$3,Команды!$A$2:$A$7500,0),$E78+2)=Команды!$AJ$2,TRUE,FALSE),IF(INDEX(Команды!$A$2:$AN$7500,MATCH(BL$3,Команды!$A$2:$A$7500,0),$E78+2)=Команды!$AJ$3,TRUE,FALSE),IF(INDEX(Команды!$A$2:$AN$7500,MATCH(BL$3,Команды!$A$2:$A$7500,0),$E78+2)=Команды!$AJ$4,TRUE,FALSE),IF(INDEX(Команды!$A$2:$AN$7500,MATCH(BL$3,Команды!$A$2:$A$7500,0),$E78+2)=Команды!$AJ$5,TRUE,FALSE),IF(INDEX(Команды!$A$2:$AN$7500,MATCH(BL$3,Команды!$A$2:$A$7500,0),$E78+2)=Команды!$AJ$6,TRUE,FALSE),IF(INDEX(Команды!$A$2:$AN$7500,MATCH(BL$3,Команды!$A$2:$A$7500,0),$E78+2)=Команды!$AJ$7,TRUE,FALSE),IF(INDEX(Команды!$A$2:$AN$7500,MATCH(BL$3,Команды!$A$2:$A$7500,0),$E78+2)=Команды!$AJ$8,TRUE,FALSE),IF(INDEX(Команды!$A$2:$AN$7500,MATCH(BL$3,Команды!$A$2:$A$7500,0),$E78+2)=Команды!$AJ$9,TRUE,FALSE),IF(INDEX(Команды!$A$2:$AN$7500,MATCH(BL$3,Команды!$A$2:$A$7500,0),$E78+2)=Команды!$AJ$10,TRUE,FALSE),IF(INDEX(Команды!$A$2:$AN$7500,MATCH(BL$3,Команды!$A$2:$A$7500,0),$E78+2)=Команды!$AJ$11,TRUE,FALSE),IF(INDEX(Команды!$A$2:$AN$7500,MATCH(BL$3,Команды!$A$2:$A$7500,0),$E78+2)=Команды!$AJ$12,TRUE,FALSE),IF(INDEX(Команды!$A$2:$AN$7500,MATCH(BL$3,Команды!$A$2:$A$7500,0),$E78+2)=Команды!$AJ$13,TRUE,FALSE),IF(INDEX(Команды!$A$2:$AN$7500,MATCH(BL$3,Команды!$A$2:$A$7500,0),$E78+2)=Команды!$AJ$14,TRUE,FALSE),IF(INDEX(Команды!$A$2:$AN$7500,MATCH(BL$3,Команды!$A$2:$A$7500,0),$E78+2)=Команды!$AJ$15,TRUE,FALSE),IF(INDEX(Команды!$A$2:$AN$7500,MATCH(BL$3,Команды!$A$2:$A$7500,0),$E78+2)=Команды!$AJ$16,TRUE,FALSE),IF(INDEX(Команды!$A$2:$AN$7500,MATCH(BL$3,Команды!$A$2:$A$7500,0),$E78+2)=Команды!$AJ$17,TRUE,FALSE),IF(INDEX(Команды!$A$2:$AN$7500,MATCH(BL$3,Команды!$A$2:$A$7500,0),$E78+2)=Команды!$AJ$18,TRUE,FALSE),IF(INDEX(Команды!$A$2:$AN$7500,MATCH(BL$3,Команды!$A$2:$A$7500,0),$E78+2)=Команды!$AJ$19,TRUE,FALSE)),INDEX(Команды!$AJ$2:$AL$19,MATCH(INDEX(Команды!$A$2:$AN$7500,MATCH(BL$3,Команды!$A$2:$A$7500,0),$E78+2),Команды!$AJ$2:$AJ$19,0),3),0)</f>
        <v>0.65625</v>
      </c>
      <c r="BN78" s="342"/>
      <c r="BO78" s="174">
        <f>IF(OR(IF(INDEX(Команды!$A$2:$AN$7500,MATCH(BO$3,Команды!$A$2:$A$7500,0),$E78+2)=Команды!$AJ$2,TRUE,FALSE),IF(INDEX(Команды!$A$2:$AN$7500,MATCH(BO$3,Команды!$A$2:$A$7500,0),$E78+2)=Команды!$AJ$3,TRUE,FALSE),IF(INDEX(Команды!$A$2:$AN$7500,MATCH(BO$3,Команды!$A$2:$A$7500,0),$E78+2)=Команды!$AJ$4,TRUE,FALSE),IF(INDEX(Команды!$A$2:$AN$7500,MATCH(BO$3,Команды!$A$2:$A$7500,0),$E78+2)=Команды!$AJ$5,TRUE,FALSE),IF(INDEX(Команды!$A$2:$AN$7500,MATCH(BO$3,Команды!$A$2:$A$7500,0),$E78+2)=Команды!$AJ$6,TRUE,FALSE),IF(INDEX(Команды!$A$2:$AN$7500,MATCH(BO$3,Команды!$A$2:$A$7500,0),$E78+2)=Команды!$AJ$7,TRUE,FALSE),IF(INDEX(Команды!$A$2:$AN$7500,MATCH(BO$3,Команды!$A$2:$A$7500,0),$E78+2)=Команды!$AJ$8,TRUE,FALSE),IF(INDEX(Команды!$A$2:$AN$7500,MATCH(BO$3,Команды!$A$2:$A$7500,0),$E78+2)=Команды!$AJ$9,TRUE,FALSE),IF(INDEX(Команды!$A$2:$AN$7500,MATCH(BO$3,Команды!$A$2:$A$7500,0),$E78+2)=Команды!$AJ$10,TRUE,FALSE),IF(INDEX(Команды!$A$2:$AN$7500,MATCH(BO$3,Команды!$A$2:$A$7500,0),$E78+2)=Команды!$AJ$11,TRUE,FALSE),IF(INDEX(Команды!$A$2:$AN$7500,MATCH(BO$3,Команды!$A$2:$A$7500,0),$E78+2)=Команды!$AJ$12,TRUE,FALSE),IF(INDEX(Команды!$A$2:$AN$7500,MATCH(BO$3,Команды!$A$2:$A$7500,0),$E78+2)=Команды!$AJ$13,TRUE,FALSE),IF(INDEX(Команды!$A$2:$AN$7500,MATCH(BO$3,Команды!$A$2:$A$7500,0),$E78+2)=Команды!$AJ$14,TRUE,FALSE),IF(INDEX(Команды!$A$2:$AN$7500,MATCH(BO$3,Команды!$A$2:$A$7500,0),$E78+2)=Команды!$AJ$15,TRUE,FALSE),IF(INDEX(Команды!$A$2:$AN$7500,MATCH(BO$3,Команды!$A$2:$A$7500,0),$E78+2)=Команды!$AJ$16,TRUE,FALSE),,IF(INDEX(Команды!$A$2:$AN$7500,MATCH(BO$3,Команды!$A$2:$A$7500,0),$E78+2)=Команды!$AJ$17,TRUE,FALSE),,IF(INDEX(Команды!$A$2:$AN$7500,MATCH(BO$3,Команды!$A$2:$A$7500,0),$E78+2)=Команды!$AJ$18,TRUE,FALSE),,IF(INDEX(Команды!$A$2:$AN$7500,MATCH(BO$3,Команды!$A$2:$A$7500,0),$E78+2)=Команды!$AJ$19,TRUE,FALSE)),INDEX(Команды!$AJ$2:$AK$19,MATCH(INDEX(Команды!$A$2:$AN$7500,MATCH(BO$3,Команды!$A$2:$A$7500,0),$E78+2),Команды!$AJ$2:$AJ$19,0),2),0)</f>
        <v>0.375</v>
      </c>
      <c r="BP78" s="175">
        <f>IF(OR(IF(INDEX(Команды!$A$2:$AN$7500,MATCH(BO$3,Команды!$A$2:$A$7500,0),$E78+2)=Команды!$AJ$2,TRUE,FALSE),IF(INDEX(Команды!$A$2:$AN$7500,MATCH(BO$3,Команды!$A$2:$A$7500,0),$E78+2)=Команды!$AJ$3,TRUE,FALSE),IF(INDEX(Команды!$A$2:$AN$7500,MATCH(BO$3,Команды!$A$2:$A$7500,0),$E78+2)=Команды!$AJ$4,TRUE,FALSE),IF(INDEX(Команды!$A$2:$AN$7500,MATCH(BO$3,Команды!$A$2:$A$7500,0),$E78+2)=Команды!$AJ$5,TRUE,FALSE),IF(INDEX(Команды!$A$2:$AN$7500,MATCH(BO$3,Команды!$A$2:$A$7500,0),$E78+2)=Команды!$AJ$6,TRUE,FALSE),IF(INDEX(Команды!$A$2:$AN$7500,MATCH(BO$3,Команды!$A$2:$A$7500,0),$E78+2)=Команды!$AJ$7,TRUE,FALSE),IF(INDEX(Команды!$A$2:$AN$7500,MATCH(BO$3,Команды!$A$2:$A$7500,0),$E78+2)=Команды!$AJ$8,TRUE,FALSE),IF(INDEX(Команды!$A$2:$AN$7500,MATCH(BO$3,Команды!$A$2:$A$7500,0),$E78+2)=Команды!$AJ$9,TRUE,FALSE),IF(INDEX(Команды!$A$2:$AN$7500,MATCH(BO$3,Команды!$A$2:$A$7500,0),$E78+2)=Команды!$AJ$10,TRUE,FALSE),IF(INDEX(Команды!$A$2:$AN$7500,MATCH(BO$3,Команды!$A$2:$A$7500,0),$E78+2)=Команды!$AJ$11,TRUE,FALSE),IF(INDEX(Команды!$A$2:$AN$7500,MATCH(BO$3,Команды!$A$2:$A$7500,0),$E78+2)=Команды!$AJ$12,TRUE,FALSE),IF(INDEX(Команды!$A$2:$AN$7500,MATCH(BO$3,Команды!$A$2:$A$7500,0),$E78+2)=Команды!$AJ$13,TRUE,FALSE),IF(INDEX(Команды!$A$2:$AN$7500,MATCH(BO$3,Команды!$A$2:$A$7500,0),$E78+2)=Команды!$AJ$14,TRUE,FALSE),IF(INDEX(Команды!$A$2:$AN$7500,MATCH(BO$3,Команды!$A$2:$A$7500,0),$E78+2)=Команды!$AJ$15,TRUE,FALSE),IF(INDEX(Команды!$A$2:$AN$7500,MATCH(BO$3,Команды!$A$2:$A$7500,0),$E78+2)=Команды!$AJ$16,TRUE,FALSE),IF(INDEX(Команды!$A$2:$AN$7500,MATCH(BO$3,Команды!$A$2:$A$7500,0),$E78+2)=Команды!$AJ$17,TRUE,FALSE),IF(INDEX(Команды!$A$2:$AN$7500,MATCH(BO$3,Команды!$A$2:$A$7500,0),$E78+2)=Команды!$AJ$18,TRUE,FALSE),IF(INDEX(Команды!$A$2:$AN$7500,MATCH(BO$3,Команды!$A$2:$A$7500,0),$E78+2)=Команды!$AJ$19,TRUE,FALSE)),INDEX(Команды!$AJ$2:$AL$19,MATCH(INDEX(Команды!$A$2:$AN$7500,MATCH(BO$3,Команды!$A$2:$A$7500,0),$E78+2),Команды!$AJ$2:$AJ$19,0),3),0)</f>
        <v>0.75</v>
      </c>
      <c r="BQ78" s="342"/>
      <c r="BR78" s="174">
        <f>IF(OR(IF(INDEX(Команды!$A$2:$AN$7500,MATCH(BR$3,Команды!$A$2:$A$7500,0),$E78+2)=Команды!$AJ$2,TRUE,FALSE),IF(INDEX(Команды!$A$2:$AN$7500,MATCH(BR$3,Команды!$A$2:$A$7500,0),$E78+2)=Команды!$AJ$3,TRUE,FALSE),IF(INDEX(Команды!$A$2:$AN$7500,MATCH(BR$3,Команды!$A$2:$A$7500,0),$E78+2)=Команды!$AJ$4,TRUE,FALSE),IF(INDEX(Команды!$A$2:$AN$7500,MATCH(BR$3,Команды!$A$2:$A$7500,0),$E78+2)=Команды!$AJ$5,TRUE,FALSE),IF(INDEX(Команды!$A$2:$AN$7500,MATCH(BR$3,Команды!$A$2:$A$7500,0),$E78+2)=Команды!$AJ$6,TRUE,FALSE),IF(INDEX(Команды!$A$2:$AN$7500,MATCH(BR$3,Команды!$A$2:$A$7500,0),$E78+2)=Команды!$AJ$7,TRUE,FALSE),IF(INDEX(Команды!$A$2:$AN$7500,MATCH(BR$3,Команды!$A$2:$A$7500,0),$E78+2)=Команды!$AJ$8,TRUE,FALSE),IF(INDEX(Команды!$A$2:$AN$7500,MATCH(BR$3,Команды!$A$2:$A$7500,0),$E78+2)=Команды!$AJ$9,TRUE,FALSE),IF(INDEX(Команды!$A$2:$AN$7500,MATCH(BR$3,Команды!$A$2:$A$7500,0),$E78+2)=Команды!$AJ$10,TRUE,FALSE),IF(INDEX(Команды!$A$2:$AN$7500,MATCH(BR$3,Команды!$A$2:$A$7500,0),$E78+2)=Команды!$AJ$11,TRUE,FALSE),IF(INDEX(Команды!$A$2:$AN$7500,MATCH(BR$3,Команды!$A$2:$A$7500,0),$E78+2)=Команды!$AJ$12,TRUE,FALSE),IF(INDEX(Команды!$A$2:$AN$7500,MATCH(BR$3,Команды!$A$2:$A$7500,0),$E78+2)=Команды!$AJ$13,TRUE,FALSE),IF(INDEX(Команды!$A$2:$AN$7500,MATCH(BR$3,Команды!$A$2:$A$7500,0),$E78+2)=Команды!$AJ$14,TRUE,FALSE),IF(INDEX(Команды!$A$2:$AN$7500,MATCH(BR$3,Команды!$A$2:$A$7500,0),$E78+2)=Команды!$AJ$15,TRUE,FALSE),IF(INDEX(Команды!$A$2:$AN$7500,MATCH(BR$3,Команды!$A$2:$A$7500,0),$E78+2)=Команды!$AJ$16,TRUE,FALSE),,IF(INDEX(Команды!$A$2:$AN$7500,MATCH(BR$3,Команды!$A$2:$A$7500,0),$E78+2)=Команды!$AJ$17,TRUE,FALSE),,IF(INDEX(Команды!$A$2:$AN$7500,MATCH(BR$3,Команды!$A$2:$A$7500,0),$E78+2)=Команды!$AJ$18,TRUE,FALSE),,IF(INDEX(Команды!$A$2:$AN$7500,MATCH(BR$3,Команды!$A$2:$A$7500,0),$E78+2)=Команды!$AJ$19,TRUE,FALSE)),INDEX(Команды!$AJ$2:$AK$19,MATCH(INDEX(Команды!$A$2:$AN$7500,MATCH(BR$3,Команды!$A$2:$A$7500,0),$E78+2),Команды!$AJ$2:$AJ$19,0),2),0)</f>
        <v>0.41666666666666669</v>
      </c>
      <c r="BS78" s="175">
        <f>IF(OR(IF(INDEX(Команды!$A$2:$AN$7500,MATCH(BR$3,Команды!$A$2:$A$7500,0),$E78+2)=Команды!$AJ$2,TRUE,FALSE),IF(INDEX(Команды!$A$2:$AN$7500,MATCH(BR$3,Команды!$A$2:$A$7500,0),$E78+2)=Команды!$AJ$3,TRUE,FALSE),IF(INDEX(Команды!$A$2:$AN$7500,MATCH(BR$3,Команды!$A$2:$A$7500,0),$E78+2)=Команды!$AJ$4,TRUE,FALSE),IF(INDEX(Команды!$A$2:$AN$7500,MATCH(BR$3,Команды!$A$2:$A$7500,0),$E78+2)=Команды!$AJ$5,TRUE,FALSE),IF(INDEX(Команды!$A$2:$AN$7500,MATCH(BR$3,Команды!$A$2:$A$7500,0),$E78+2)=Команды!$AJ$6,TRUE,FALSE),IF(INDEX(Команды!$A$2:$AN$7500,MATCH(BR$3,Команды!$A$2:$A$7500,0),$E78+2)=Команды!$AJ$7,TRUE,FALSE),IF(INDEX(Команды!$A$2:$AN$7500,MATCH(BR$3,Команды!$A$2:$A$7500,0),$E78+2)=Команды!$AJ$8,TRUE,FALSE),IF(INDEX(Команды!$A$2:$AN$7500,MATCH(BR$3,Команды!$A$2:$A$7500,0),$E78+2)=Команды!$AJ$9,TRUE,FALSE),IF(INDEX(Команды!$A$2:$AN$7500,MATCH(BR$3,Команды!$A$2:$A$7500,0),$E78+2)=Команды!$AJ$10,TRUE,FALSE),IF(INDEX(Команды!$A$2:$AN$7500,MATCH(BR$3,Команды!$A$2:$A$7500,0),$E78+2)=Команды!$AJ$11,TRUE,FALSE),IF(INDEX(Команды!$A$2:$AN$7500,MATCH(BR$3,Команды!$A$2:$A$7500,0),$E78+2)=Команды!$AJ$12,TRUE,FALSE),IF(INDEX(Команды!$A$2:$AN$7500,MATCH(BR$3,Команды!$A$2:$A$7500,0),$E78+2)=Команды!$AJ$13,TRUE,FALSE),IF(INDEX(Команды!$A$2:$AN$7500,MATCH(BR$3,Команды!$A$2:$A$7500,0),$E78+2)=Команды!$AJ$14,TRUE,FALSE),IF(INDEX(Команды!$A$2:$AN$7500,MATCH(BR$3,Команды!$A$2:$A$7500,0),$E78+2)=Команды!$AJ$15,TRUE,FALSE),IF(INDEX(Команды!$A$2:$AN$7500,MATCH(BR$3,Команды!$A$2:$A$7500,0),$E78+2)=Команды!$AJ$16,TRUE,FALSE),IF(INDEX(Команды!$A$2:$AN$7500,MATCH(BR$3,Команды!$A$2:$A$7500,0),$E78+2)=Команды!$AJ$17,TRUE,FALSE),IF(INDEX(Команды!$A$2:$AN$7500,MATCH(BR$3,Команды!$A$2:$A$7500,0),$E78+2)=Команды!$AJ$18,TRUE,FALSE),IF(INDEX(Команды!$A$2:$AN$7500,MATCH(BR$3,Команды!$A$2:$A$7500,0),$E78+2)=Команды!$AJ$19,TRUE,FALSE)),INDEX(Команды!$AJ$2:$AL$19,MATCH(INDEX(Команды!$A$2:$AN$7500,MATCH(BR$3,Команды!$A$2:$A$7500,0),$E78+2),Команды!$AJ$2:$AJ$19,0),3),0)</f>
        <v>0.79166666666666663</v>
      </c>
      <c r="BT78" s="342"/>
      <c r="BU78" s="174">
        <f>IF(OR(IF(INDEX(Команды!$A$2:$AN$7500,MATCH(BU$3,Команды!$A$2:$A$7500,0),$E78+2)=Команды!$AJ$2,TRUE,FALSE),IF(INDEX(Команды!$A$2:$AN$7500,MATCH(BU$3,Команды!$A$2:$A$7500,0),$E78+2)=Команды!$AJ$3,TRUE,FALSE),IF(INDEX(Команды!$A$2:$AN$7500,MATCH(BU$3,Команды!$A$2:$A$7500,0),$E78+2)=Команды!$AJ$4,TRUE,FALSE),IF(INDEX(Команды!$A$2:$AN$7500,MATCH(BU$3,Команды!$A$2:$A$7500,0),$E78+2)=Команды!$AJ$5,TRUE,FALSE),IF(INDEX(Команды!$A$2:$AN$7500,MATCH(BU$3,Команды!$A$2:$A$7500,0),$E78+2)=Команды!$AJ$6,TRUE,FALSE),IF(INDEX(Команды!$A$2:$AN$7500,MATCH(BU$3,Команды!$A$2:$A$7500,0),$E78+2)=Команды!$AJ$7,TRUE,FALSE),IF(INDEX(Команды!$A$2:$AN$7500,MATCH(BU$3,Команды!$A$2:$A$7500,0),$E78+2)=Команды!$AJ$8,TRUE,FALSE),IF(INDEX(Команды!$A$2:$AN$7500,MATCH(BU$3,Команды!$A$2:$A$7500,0),$E78+2)=Команды!$AJ$9,TRUE,FALSE),IF(INDEX(Команды!$A$2:$AN$7500,MATCH(BU$3,Команды!$A$2:$A$7500,0),$E78+2)=Команды!$AJ$10,TRUE,FALSE),IF(INDEX(Команды!$A$2:$AN$7500,MATCH(BU$3,Команды!$A$2:$A$7500,0),$E78+2)=Команды!$AJ$11,TRUE,FALSE),IF(INDEX(Команды!$A$2:$AN$7500,MATCH(BU$3,Команды!$A$2:$A$7500,0),$E78+2)=Команды!$AJ$12,TRUE,FALSE),IF(INDEX(Команды!$A$2:$AN$7500,MATCH(BU$3,Команды!$A$2:$A$7500,0),$E78+2)=Команды!$AJ$13,TRUE,FALSE),IF(INDEX(Команды!$A$2:$AN$7500,MATCH(BU$3,Команды!$A$2:$A$7500,0),$E78+2)=Команды!$AJ$14,TRUE,FALSE),IF(INDEX(Команды!$A$2:$AN$7500,MATCH(BU$3,Команды!$A$2:$A$7500,0),$E78+2)=Команды!$AJ$15,TRUE,FALSE),IF(INDEX(Команды!$A$2:$AN$7500,MATCH(BU$3,Команды!$A$2:$A$7500,0),$E78+2)=Команды!$AJ$16,TRUE,FALSE),,IF(INDEX(Команды!$A$2:$AN$7500,MATCH(BU$3,Команды!$A$2:$A$7500,0),$E78+2)=Команды!$AJ$17,TRUE,FALSE),,IF(INDEX(Команды!$A$2:$AN$7500,MATCH(BU$3,Команды!$A$2:$A$7500,0),$E78+2)=Команды!$AJ$18,TRUE,FALSE),,IF(INDEX(Команды!$A$2:$AN$7500,MATCH(BU$3,Команды!$A$2:$A$7500,0),$E78+2)=Команды!$AJ$19,TRUE,FALSE)),INDEX(Команды!$AJ$2:$AK$19,MATCH(INDEX(Команды!$A$2:$AN$7500,MATCH(BU$3,Команды!$A$2:$A$7500,0),$E78+2),Команды!$AJ$2:$AJ$19,0),2),0)</f>
        <v>0.64583333333333337</v>
      </c>
      <c r="BV78" s="175">
        <f>IF(OR(IF(INDEX(Команды!$A$2:$AN$7500,MATCH(BU$3,Команды!$A$2:$A$7500,0),$E78+2)=Команды!$AJ$2,TRUE,FALSE),IF(INDEX(Команды!$A$2:$AN$7500,MATCH(BU$3,Команды!$A$2:$A$7500,0),$E78+2)=Команды!$AJ$3,TRUE,FALSE),IF(INDEX(Команды!$A$2:$AN$7500,MATCH(BU$3,Команды!$A$2:$A$7500,0),$E78+2)=Команды!$AJ$4,TRUE,FALSE),IF(INDEX(Команды!$A$2:$AN$7500,MATCH(BU$3,Команды!$A$2:$A$7500,0),$E78+2)=Команды!$AJ$5,TRUE,FALSE),IF(INDEX(Команды!$A$2:$AN$7500,MATCH(BU$3,Команды!$A$2:$A$7500,0),$E78+2)=Команды!$AJ$6,TRUE,FALSE),IF(INDEX(Команды!$A$2:$AN$7500,MATCH(BU$3,Команды!$A$2:$A$7500,0),$E78+2)=Команды!$AJ$7,TRUE,FALSE),IF(INDEX(Команды!$A$2:$AN$7500,MATCH(BU$3,Команды!$A$2:$A$7500,0),$E78+2)=Команды!$AJ$8,TRUE,FALSE),IF(INDEX(Команды!$A$2:$AN$7500,MATCH(BU$3,Команды!$A$2:$A$7500,0),$E78+2)=Команды!$AJ$9,TRUE,FALSE),IF(INDEX(Команды!$A$2:$AN$7500,MATCH(BU$3,Команды!$A$2:$A$7500,0),$E78+2)=Команды!$AJ$10,TRUE,FALSE),IF(INDEX(Команды!$A$2:$AN$7500,MATCH(BU$3,Команды!$A$2:$A$7500,0),$E78+2)=Команды!$AJ$11,TRUE,FALSE),IF(INDEX(Команды!$A$2:$AN$7500,MATCH(BU$3,Команды!$A$2:$A$7500,0),$E78+2)=Команды!$AJ$12,TRUE,FALSE),IF(INDEX(Команды!$A$2:$AN$7500,MATCH(BU$3,Команды!$A$2:$A$7500,0),$E78+2)=Команды!$AJ$13,TRUE,FALSE),IF(INDEX(Команды!$A$2:$AN$7500,MATCH(BU$3,Команды!$A$2:$A$7500,0),$E78+2)=Команды!$AJ$14,TRUE,FALSE),IF(INDEX(Команды!$A$2:$AN$7500,MATCH(BU$3,Команды!$A$2:$A$7500,0),$E78+2)=Команды!$AJ$15,TRUE,FALSE),IF(INDEX(Команды!$A$2:$AN$7500,MATCH(BU$3,Команды!$A$2:$A$7500,0),$E78+2)=Команды!$AJ$16,TRUE,FALSE),IF(INDEX(Команды!$A$2:$AN$7500,MATCH(BU$3,Команды!$A$2:$A$7500,0),$E78+2)=Команды!$AJ$17,TRUE,FALSE),IF(INDEX(Команды!$A$2:$AN$7500,MATCH(BU$3,Команды!$A$2:$A$7500,0),$E78+2)=Команды!$AJ$18,TRUE,FALSE),IF(INDEX(Команды!$A$2:$AN$7500,MATCH(BU$3,Команды!$A$2:$A$7500,0),$E78+2)=Команды!$AJ$19,TRUE,FALSE)),INDEX(Команды!$AJ$2:$AL$19,MATCH(INDEX(Команды!$A$2:$AN$7500,MATCH(BU$3,Команды!$A$2:$A$7500,0),$E78+2),Команды!$AJ$2:$AJ$19,0),3),0)</f>
        <v>1.0208333333333333</v>
      </c>
      <c r="BW78" s="342"/>
      <c r="BX78" s="174" t="str">
        <f>IF(OR(IF(INDEX(Команды!$A$2:$AN$7500,MATCH(BX$3,Команды!$A$2:$A$7500,0),$E78+2)=Команды!$AJ$2,TRUE,FALSE),IF(INDEX(Команды!$A$2:$AN$7500,MATCH(BX$3,Команды!$A$2:$A$7500,0),$E78+2)=Команды!$AJ$3,TRUE,FALSE),IF(INDEX(Команды!$A$2:$AN$7500,MATCH(BX$3,Команды!$A$2:$A$7500,0),$E78+2)=Команды!$AJ$4,TRUE,FALSE),IF(INDEX(Команды!$A$2:$AN$7500,MATCH(BX$3,Команды!$A$2:$A$7500,0),$E78+2)=Команды!$AJ$5,TRUE,FALSE),IF(INDEX(Команды!$A$2:$AN$7500,MATCH(BX$3,Команды!$A$2:$A$7500,0),$E78+2)=Команды!$AJ$6,TRUE,FALSE),IF(INDEX(Команды!$A$2:$AN$7500,MATCH(BX$3,Команды!$A$2:$A$7500,0),$E78+2)=Команды!$AJ$7,TRUE,FALSE),IF(INDEX(Команды!$A$2:$AN$7500,MATCH(BX$3,Команды!$A$2:$A$7500,0),$E78+2)=Команды!$AJ$8,TRUE,FALSE),IF(INDEX(Команды!$A$2:$AN$7500,MATCH(BX$3,Команды!$A$2:$A$7500,0),$E78+2)=Команды!$AJ$9,TRUE,FALSE),IF(INDEX(Команды!$A$2:$AN$7500,MATCH(BX$3,Команды!$A$2:$A$7500,0),$E78+2)=Команды!$AJ$10,TRUE,FALSE),IF(INDEX(Команды!$A$2:$AN$7500,MATCH(BX$3,Команды!$A$2:$A$7500,0),$E78+2)=Команды!$AJ$11,TRUE,FALSE),IF(INDEX(Команды!$A$2:$AN$7500,MATCH(BX$3,Команды!$A$2:$A$7500,0),$E78+2)=Команды!$AJ$12,TRUE,FALSE),IF(INDEX(Команды!$A$2:$AN$7500,MATCH(BX$3,Команды!$A$2:$A$7500,0),$E78+2)=Команды!$AJ$13,TRUE,FALSE),IF(INDEX(Команды!$A$2:$AN$7500,MATCH(BX$3,Команды!$A$2:$A$7500,0),$E78+2)=Команды!$AJ$14,TRUE,FALSE),IF(INDEX(Команды!$A$2:$AN$7500,MATCH(BX$3,Команды!$A$2:$A$7500,0),$E78+2)=Команды!$AJ$15,TRUE,FALSE),IF(INDEX(Команды!$A$2:$AN$7500,MATCH(BX$3,Команды!$A$2:$A$7500,0),$E78+2)=Команды!$AJ$16,TRUE,FALSE),,IF(INDEX(Команды!$A$2:$AN$7500,MATCH(BX$3,Команды!$A$2:$A$7500,0),$E78+2)=Команды!$AJ$17,TRUE,FALSE),,IF(INDEX(Команды!$A$2:$AN$7500,MATCH(BX$3,Команды!$A$2:$A$7500,0),$E78+2)=Команды!$AJ$18,TRUE,FALSE),,IF(INDEX(Команды!$A$2:$AN$7500,MATCH(BX$3,Команды!$A$2:$A$7500,0),$E78+2)=Команды!$AJ$19,TRUE,FALSE)),INDEX(Команды!$AJ$2:$AK$19,MATCH(INDEX(Команды!$A$2:$AN$7500,MATCH(BX$3,Команды!$A$2:$A$7500,0),$E78+2),Команды!$AJ$2:$AJ$19,0),2),0)</f>
        <v>В</v>
      </c>
      <c r="BY78" s="175" t="str">
        <f>IF(OR(IF(INDEX(Команды!$A$2:$AN$7500,MATCH(BX$3,Команды!$A$2:$A$7500,0),$E78+2)=Команды!$AJ$2,TRUE,FALSE),IF(INDEX(Команды!$A$2:$AN$7500,MATCH(BX$3,Команды!$A$2:$A$7500,0),$E78+2)=Команды!$AJ$3,TRUE,FALSE),IF(INDEX(Команды!$A$2:$AN$7500,MATCH(BX$3,Команды!$A$2:$A$7500,0),$E78+2)=Команды!$AJ$4,TRUE,FALSE),IF(INDEX(Команды!$A$2:$AN$7500,MATCH(BX$3,Команды!$A$2:$A$7500,0),$E78+2)=Команды!$AJ$5,TRUE,FALSE),IF(INDEX(Команды!$A$2:$AN$7500,MATCH(BX$3,Команды!$A$2:$A$7500,0),$E78+2)=Команды!$AJ$6,TRUE,FALSE),IF(INDEX(Команды!$A$2:$AN$7500,MATCH(BX$3,Команды!$A$2:$A$7500,0),$E78+2)=Команды!$AJ$7,TRUE,FALSE),IF(INDEX(Команды!$A$2:$AN$7500,MATCH(BX$3,Команды!$A$2:$A$7500,0),$E78+2)=Команды!$AJ$8,TRUE,FALSE),IF(INDEX(Команды!$A$2:$AN$7500,MATCH(BX$3,Команды!$A$2:$A$7500,0),$E78+2)=Команды!$AJ$9,TRUE,FALSE),IF(INDEX(Команды!$A$2:$AN$7500,MATCH(BX$3,Команды!$A$2:$A$7500,0),$E78+2)=Команды!$AJ$10,TRUE,FALSE),IF(INDEX(Команды!$A$2:$AN$7500,MATCH(BX$3,Команды!$A$2:$A$7500,0),$E78+2)=Команды!$AJ$11,TRUE,FALSE),IF(INDEX(Команды!$A$2:$AN$7500,MATCH(BX$3,Команды!$A$2:$A$7500,0),$E78+2)=Команды!$AJ$12,TRUE,FALSE),IF(INDEX(Команды!$A$2:$AN$7500,MATCH(BX$3,Команды!$A$2:$A$7500,0),$E78+2)=Команды!$AJ$13,TRUE,FALSE),IF(INDEX(Команды!$A$2:$AN$7500,MATCH(BX$3,Команды!$A$2:$A$7500,0),$E78+2)=Команды!$AJ$14,TRUE,FALSE),IF(INDEX(Команды!$A$2:$AN$7500,MATCH(BX$3,Команды!$A$2:$A$7500,0),$E78+2)=Команды!$AJ$15,TRUE,FALSE),IF(INDEX(Команды!$A$2:$AN$7500,MATCH(BX$3,Команды!$A$2:$A$7500,0),$E78+2)=Команды!$AJ$16,TRUE,FALSE),IF(INDEX(Команды!$A$2:$AN$7500,MATCH(BX$3,Команды!$A$2:$A$7500,0),$E78+2)=Команды!$AJ$17,TRUE,FALSE),IF(INDEX(Команды!$A$2:$AN$7500,MATCH(BX$3,Команды!$A$2:$A$7500,0),$E78+2)=Команды!$AJ$18,TRUE,FALSE),IF(INDEX(Команды!$A$2:$AN$7500,MATCH(BX$3,Команды!$A$2:$A$7500,0),$E78+2)=Команды!$AJ$19,TRUE,FALSE)),INDEX(Команды!$AJ$2:$AL$19,MATCH(INDEX(Команды!$A$2:$AN$7500,MATCH(BX$3,Команды!$A$2:$A$7500,0),$E78+2),Команды!$AJ$2:$AJ$19,0),3),0)</f>
        <v>В</v>
      </c>
      <c r="BZ78" s="342"/>
      <c r="CA78" s="174" t="str">
        <f>IF(OR(IF(INDEX(Команды!$A$2:$AN$7500,MATCH(CA$3,Команды!$A$2:$A$7500,0),$E78+2)=Команды!$AJ$2,TRUE,FALSE),IF(INDEX(Команды!$A$2:$AN$7500,MATCH(CA$3,Команды!$A$2:$A$7500,0),$E78+2)=Команды!$AJ$3,TRUE,FALSE),IF(INDEX(Команды!$A$2:$AN$7500,MATCH(CA$3,Команды!$A$2:$A$7500,0),$E78+2)=Команды!$AJ$4,TRUE,FALSE),IF(INDEX(Команды!$A$2:$AN$7500,MATCH(CA$3,Команды!$A$2:$A$7500,0),$E78+2)=Команды!$AJ$5,TRUE,FALSE),IF(INDEX(Команды!$A$2:$AN$7500,MATCH(CA$3,Команды!$A$2:$A$7500,0),$E78+2)=Команды!$AJ$6,TRUE,FALSE),IF(INDEX(Команды!$A$2:$AN$7500,MATCH(CA$3,Команды!$A$2:$A$7500,0),$E78+2)=Команды!$AJ$7,TRUE,FALSE),IF(INDEX(Команды!$A$2:$AN$7500,MATCH(CA$3,Команды!$A$2:$A$7500,0),$E78+2)=Команды!$AJ$8,TRUE,FALSE),IF(INDEX(Команды!$A$2:$AN$7500,MATCH(CA$3,Команды!$A$2:$A$7500,0),$E78+2)=Команды!$AJ$9,TRUE,FALSE),IF(INDEX(Команды!$A$2:$AN$7500,MATCH(CA$3,Команды!$A$2:$A$7500,0),$E78+2)=Команды!$AJ$10,TRUE,FALSE),IF(INDEX(Команды!$A$2:$AN$7500,MATCH(CA$3,Команды!$A$2:$A$7500,0),$E78+2)=Команды!$AJ$11,TRUE,FALSE),IF(INDEX(Команды!$A$2:$AN$7500,MATCH(CA$3,Команды!$A$2:$A$7500,0),$E78+2)=Команды!$AJ$12,TRUE,FALSE),IF(INDEX(Команды!$A$2:$AN$7500,MATCH(CA$3,Команды!$A$2:$A$7500,0),$E78+2)=Команды!$AJ$13,TRUE,FALSE),IF(INDEX(Команды!$A$2:$AN$7500,MATCH(CA$3,Команды!$A$2:$A$7500,0),$E78+2)=Команды!$AJ$14,TRUE,FALSE),IF(INDEX(Команды!$A$2:$AN$7500,MATCH(CA$3,Команды!$A$2:$A$7500,0),$E78+2)=Команды!$AJ$15,TRUE,FALSE),IF(INDEX(Команды!$A$2:$AN$7500,MATCH(CA$3,Команды!$A$2:$A$7500,0),$E78+2)=Команды!$AJ$16,TRUE,FALSE),,IF(INDEX(Команды!$A$2:$AN$7500,MATCH(CA$3,Команды!$A$2:$A$7500,0),$E78+2)=Команды!$AJ$17,TRUE,FALSE),,IF(INDEX(Команды!$A$2:$AN$7500,MATCH(CA$3,Команды!$A$2:$A$7500,0),$E78+2)=Команды!$AJ$18,TRUE,FALSE),,IF(INDEX(Команды!$A$2:$AN$7500,MATCH(CA$3,Команды!$A$2:$A$7500,0),$E78+2)=Команды!$AJ$19,TRUE,FALSE)),INDEX(Команды!$AJ$2:$AK$19,MATCH(INDEX(Команды!$A$2:$AN$7500,MATCH(CA$3,Команды!$A$2:$A$7500,0),$E78+2),Команды!$AJ$2:$AJ$19,0),2),0)</f>
        <v>В</v>
      </c>
      <c r="CB78" s="175" t="str">
        <f>IF(OR(IF(INDEX(Команды!$A$2:$AN$7500,MATCH(CA$3,Команды!$A$2:$A$7500,0),$E78+2)=Команды!$AJ$2,TRUE,FALSE),IF(INDEX(Команды!$A$2:$AN$7500,MATCH(CA$3,Команды!$A$2:$A$7500,0),$E78+2)=Команды!$AJ$3,TRUE,FALSE),IF(INDEX(Команды!$A$2:$AN$7500,MATCH(CA$3,Команды!$A$2:$A$7500,0),$E78+2)=Команды!$AJ$4,TRUE,FALSE),IF(INDEX(Команды!$A$2:$AN$7500,MATCH(CA$3,Команды!$A$2:$A$7500,0),$E78+2)=Команды!$AJ$5,TRUE,FALSE),IF(INDEX(Команды!$A$2:$AN$7500,MATCH(CA$3,Команды!$A$2:$A$7500,0),$E78+2)=Команды!$AJ$6,TRUE,FALSE),IF(INDEX(Команды!$A$2:$AN$7500,MATCH(CA$3,Команды!$A$2:$A$7500,0),$E78+2)=Команды!$AJ$7,TRUE,FALSE),IF(INDEX(Команды!$A$2:$AN$7500,MATCH(CA$3,Команды!$A$2:$A$7500,0),$E78+2)=Команды!$AJ$8,TRUE,FALSE),IF(INDEX(Команды!$A$2:$AN$7500,MATCH(CA$3,Команды!$A$2:$A$7500,0),$E78+2)=Команды!$AJ$9,TRUE,FALSE),IF(INDEX(Команды!$A$2:$AN$7500,MATCH(CA$3,Команды!$A$2:$A$7500,0),$E78+2)=Команды!$AJ$10,TRUE,FALSE),IF(INDEX(Команды!$A$2:$AN$7500,MATCH(CA$3,Команды!$A$2:$A$7500,0),$E78+2)=Команды!$AJ$11,TRUE,FALSE),IF(INDEX(Команды!$A$2:$AN$7500,MATCH(CA$3,Команды!$A$2:$A$7500,0),$E78+2)=Команды!$AJ$12,TRUE,FALSE),IF(INDEX(Команды!$A$2:$AN$7500,MATCH(CA$3,Команды!$A$2:$A$7500,0),$E78+2)=Команды!$AJ$13,TRUE,FALSE),IF(INDEX(Команды!$A$2:$AN$7500,MATCH(CA$3,Команды!$A$2:$A$7500,0),$E78+2)=Команды!$AJ$14,TRUE,FALSE),IF(INDEX(Команды!$A$2:$AN$7500,MATCH(CA$3,Команды!$A$2:$A$7500,0),$E78+2)=Команды!$AJ$15,TRUE,FALSE),IF(INDEX(Команды!$A$2:$AN$7500,MATCH(CA$3,Команды!$A$2:$A$7500,0),$E78+2)=Команды!$AJ$16,TRUE,FALSE),IF(INDEX(Команды!$A$2:$AN$7500,MATCH(CA$3,Команды!$A$2:$A$7500,0),$E78+2)=Команды!$AJ$17,TRUE,FALSE),IF(INDEX(Команды!$A$2:$AN$7500,MATCH(CA$3,Команды!$A$2:$A$7500,0),$E78+2)=Команды!$AJ$18,TRUE,FALSE),IF(INDEX(Команды!$A$2:$AN$7500,MATCH(CA$3,Команды!$A$2:$A$7500,0),$E78+2)=Команды!$AJ$19,TRUE,FALSE)),INDEX(Команды!$AJ$2:$AL$19,MATCH(INDEX(Команды!$A$2:$AN$7500,MATCH(CA$3,Команды!$A$2:$A$7500,0),$E78+2),Команды!$AJ$2:$AJ$19,0),3),0)</f>
        <v>В</v>
      </c>
      <c r="CC78" s="342"/>
      <c r="CD78" s="174">
        <f>IF(OR(IF(INDEX(Команды!$A$2:$AN$7500,MATCH(CD$3,Команды!$A$2:$A$7500,0),$E78+2)=Команды!$AJ$2,TRUE,FALSE),IF(INDEX(Команды!$A$2:$AN$7500,MATCH(CD$3,Команды!$A$2:$A$7500,0),$E78+2)=Команды!$AJ$3,TRUE,FALSE),IF(INDEX(Команды!$A$2:$AN$7500,MATCH(CD$3,Команды!$A$2:$A$7500,0),$E78+2)=Команды!$AJ$4,TRUE,FALSE),IF(INDEX(Команды!$A$2:$AN$7500,MATCH(CD$3,Команды!$A$2:$A$7500,0),$E78+2)=Команды!$AJ$5,TRUE,FALSE),IF(INDEX(Команды!$A$2:$AN$7500,MATCH(CD$3,Команды!$A$2:$A$7500,0),$E78+2)=Команды!$AJ$6,TRUE,FALSE),IF(INDEX(Команды!$A$2:$AN$7500,MATCH(CD$3,Команды!$A$2:$A$7500,0),$E78+2)=Команды!$AJ$7,TRUE,FALSE),IF(INDEX(Команды!$A$2:$AN$7500,MATCH(CD$3,Команды!$A$2:$A$7500,0),$E78+2)=Команды!$AJ$8,TRUE,FALSE),IF(INDEX(Команды!$A$2:$AN$7500,MATCH(CD$3,Команды!$A$2:$A$7500,0),$E78+2)=Команды!$AJ$9,TRUE,FALSE),IF(INDEX(Команды!$A$2:$AN$7500,MATCH(CD$3,Команды!$A$2:$A$7500,0),$E78+2)=Команды!$AJ$10,TRUE,FALSE),IF(INDEX(Команды!$A$2:$AN$7500,MATCH(CD$3,Команды!$A$2:$A$7500,0),$E78+2)=Команды!$AJ$11,TRUE,FALSE),IF(INDEX(Команды!$A$2:$AN$7500,MATCH(CD$3,Команды!$A$2:$A$7500,0),$E78+2)=Команды!$AJ$12,TRUE,FALSE),IF(INDEX(Команды!$A$2:$AN$7500,MATCH(CD$3,Команды!$A$2:$A$7500,0),$E78+2)=Команды!$AJ$13,TRUE,FALSE),IF(INDEX(Команды!$A$2:$AN$7500,MATCH(CD$3,Команды!$A$2:$A$7500,0),$E78+2)=Команды!$AJ$14,TRUE,FALSE),IF(INDEX(Команды!$A$2:$AN$7500,MATCH(CD$3,Команды!$A$2:$A$7500,0),$E78+2)=Команды!$AJ$15,TRUE,FALSE),IF(INDEX(Команды!$A$2:$AN$7500,MATCH(CD$3,Команды!$A$2:$A$7500,0),$E78+2)=Команды!$AJ$16,TRUE,FALSE),,IF(INDEX(Команды!$A$2:$AN$7500,MATCH(CD$3,Команды!$A$2:$A$7500,0),$E78+2)=Команды!$AJ$17,TRUE,FALSE),,IF(INDEX(Команды!$A$2:$AN$7500,MATCH(CD$3,Команды!$A$2:$A$7500,0),$E78+2)=Команды!$AJ$18,TRUE,FALSE),,IF(INDEX(Команды!$A$2:$AN$7500,MATCH(CD$3,Команды!$A$2:$A$7500,0),$E78+2)=Команды!$AJ$19,TRUE,FALSE)),INDEX(Команды!$AJ$2:$AK$19,MATCH(INDEX(Команды!$A$2:$AN$7500,MATCH(CD$3,Команды!$A$2:$A$7500,0),$E78+2),Команды!$AJ$2:$AJ$19,0),2),0)</f>
        <v>0.45833333333333331</v>
      </c>
      <c r="CE78" s="175">
        <f>IF(OR(IF(INDEX(Команды!$A$2:$AN$7500,MATCH(CD$3,Команды!$A$2:$A$7500,0),$E78+2)=Команды!$AJ$2,TRUE,FALSE),IF(INDEX(Команды!$A$2:$AN$7500,MATCH(CD$3,Команды!$A$2:$A$7500,0),$E78+2)=Команды!$AJ$3,TRUE,FALSE),IF(INDEX(Команды!$A$2:$AN$7500,MATCH(CD$3,Команды!$A$2:$A$7500,0),$E78+2)=Команды!$AJ$4,TRUE,FALSE),IF(INDEX(Команды!$A$2:$AN$7500,MATCH(CD$3,Команды!$A$2:$A$7500,0),$E78+2)=Команды!$AJ$5,TRUE,FALSE),IF(INDEX(Команды!$A$2:$AN$7500,MATCH(CD$3,Команды!$A$2:$A$7500,0),$E78+2)=Команды!$AJ$6,TRUE,FALSE),IF(INDEX(Команды!$A$2:$AN$7500,MATCH(CD$3,Команды!$A$2:$A$7500,0),$E78+2)=Команды!$AJ$7,TRUE,FALSE),IF(INDEX(Команды!$A$2:$AN$7500,MATCH(CD$3,Команды!$A$2:$A$7500,0),$E78+2)=Команды!$AJ$8,TRUE,FALSE),IF(INDEX(Команды!$A$2:$AN$7500,MATCH(CD$3,Команды!$A$2:$A$7500,0),$E78+2)=Команды!$AJ$9,TRUE,FALSE),IF(INDEX(Команды!$A$2:$AN$7500,MATCH(CD$3,Команды!$A$2:$A$7500,0),$E78+2)=Команды!$AJ$10,TRUE,FALSE),IF(INDEX(Команды!$A$2:$AN$7500,MATCH(CD$3,Команды!$A$2:$A$7500,0),$E78+2)=Команды!$AJ$11,TRUE,FALSE),IF(INDEX(Команды!$A$2:$AN$7500,MATCH(CD$3,Команды!$A$2:$A$7500,0),$E78+2)=Команды!$AJ$12,TRUE,FALSE),IF(INDEX(Команды!$A$2:$AN$7500,MATCH(CD$3,Команды!$A$2:$A$7500,0),$E78+2)=Команды!$AJ$13,TRUE,FALSE),IF(INDEX(Команды!$A$2:$AN$7500,MATCH(CD$3,Команды!$A$2:$A$7500,0),$E78+2)=Команды!$AJ$14,TRUE,FALSE),IF(INDEX(Команды!$A$2:$AN$7500,MATCH(CD$3,Команды!$A$2:$A$7500,0),$E78+2)=Команды!$AJ$15,TRUE,FALSE),IF(INDEX(Команды!$A$2:$AN$7500,MATCH(CD$3,Команды!$A$2:$A$7500,0),$E78+2)=Команды!$AJ$16,TRUE,FALSE),IF(INDEX(Команды!$A$2:$AN$7500,MATCH(CD$3,Команды!$A$2:$A$7500,0),$E78+2)=Команды!$AJ$17,TRUE,FALSE),IF(INDEX(Команды!$A$2:$AN$7500,MATCH(CD$3,Команды!$A$2:$A$7500,0),$E78+2)=Команды!$AJ$18,TRUE,FALSE),IF(INDEX(Команды!$A$2:$AN$7500,MATCH(CD$3,Команды!$A$2:$A$7500,0),$E78+2)=Команды!$AJ$19,TRUE,FALSE)),INDEX(Команды!$AJ$2:$AL$19,MATCH(INDEX(Команды!$A$2:$AN$7500,MATCH(CD$3,Команды!$A$2:$A$7500,0),$E78+2),Команды!$AJ$2:$AJ$19,0),3),0)</f>
        <v>0.83333333333333337</v>
      </c>
      <c r="CF78" s="342"/>
      <c r="CG78" s="174">
        <f>IF(OR(IF(INDEX(Команды!$A$2:$AN$7500,MATCH(CG$3,Команды!$A$2:$A$7500,0),$E78+2)=Команды!$AJ$2,TRUE,FALSE),IF(INDEX(Команды!$A$2:$AN$7500,MATCH(CG$3,Команды!$A$2:$A$7500,0),$E78+2)=Команды!$AJ$3,TRUE,FALSE),IF(INDEX(Команды!$A$2:$AN$7500,MATCH(CG$3,Команды!$A$2:$A$7500,0),$E78+2)=Команды!$AJ$4,TRUE,FALSE),IF(INDEX(Команды!$A$2:$AN$7500,MATCH(CG$3,Команды!$A$2:$A$7500,0),$E78+2)=Команды!$AJ$5,TRUE,FALSE),IF(INDEX(Команды!$A$2:$AN$7500,MATCH(CG$3,Команды!$A$2:$A$7500,0),$E78+2)=Команды!$AJ$6,TRUE,FALSE),IF(INDEX(Команды!$A$2:$AN$7500,MATCH(CG$3,Команды!$A$2:$A$7500,0),$E78+2)=Команды!$AJ$7,TRUE,FALSE),IF(INDEX(Команды!$A$2:$AN$7500,MATCH(CG$3,Команды!$A$2:$A$7500,0),$E78+2)=Команды!$AJ$8,TRUE,FALSE),IF(INDEX(Команды!$A$2:$AN$7500,MATCH(CG$3,Команды!$A$2:$A$7500,0),$E78+2)=Команды!$AJ$9,TRUE,FALSE),IF(INDEX(Команды!$A$2:$AN$7500,MATCH(CG$3,Команды!$A$2:$A$7500,0),$E78+2)=Команды!$AJ$10,TRUE,FALSE),IF(INDEX(Команды!$A$2:$AN$7500,MATCH(CG$3,Команды!$A$2:$A$7500,0),$E78+2)=Команды!$AJ$11,TRUE,FALSE),IF(INDEX(Команды!$A$2:$AN$7500,MATCH(CG$3,Команды!$A$2:$A$7500,0),$E78+2)=Команды!$AJ$12,TRUE,FALSE),IF(INDEX(Команды!$A$2:$AN$7500,MATCH(CG$3,Команды!$A$2:$A$7500,0),$E78+2)=Команды!$AJ$13,TRUE,FALSE),IF(INDEX(Команды!$A$2:$AN$7500,MATCH(CG$3,Команды!$A$2:$A$7500,0),$E78+2)=Команды!$AJ$14,TRUE,FALSE),IF(INDEX(Команды!$A$2:$AN$7500,MATCH(CG$3,Команды!$A$2:$A$7500,0),$E78+2)=Команды!$AJ$15,TRUE,FALSE),IF(INDEX(Команды!$A$2:$AN$7500,MATCH(CG$3,Команды!$A$2:$A$7500,0),$E78+2)=Команды!$AJ$16,TRUE,FALSE),,IF(INDEX(Команды!$A$2:$AN$7500,MATCH(CG$3,Команды!$A$2:$A$7500,0),$E78+2)=Команды!$AJ$17,TRUE,FALSE),,IF(INDEX(Команды!$A$2:$AN$7500,MATCH(CG$3,Команды!$A$2:$A$7500,0),$E78+2)=Команды!$AJ$18,TRUE,FALSE),,IF(INDEX(Команды!$A$2:$AN$7500,MATCH(CG$3,Команды!$A$2:$A$7500,0),$E78+2)=Команды!$AJ$19,TRUE,FALSE)),INDEX(Команды!$AJ$2:$AK$19,MATCH(INDEX(Команды!$A$2:$AN$7500,MATCH(CG$3,Команды!$A$2:$A$7500,0),$E78+2),Команды!$AJ$2:$AJ$19,0),2),0)</f>
        <v>0.45833333333333331</v>
      </c>
      <c r="CH78" s="175">
        <f>IF(OR(IF(INDEX(Команды!$A$2:$AN$7500,MATCH(CG$3,Команды!$A$2:$A$7500,0),$E78+2)=Команды!$AJ$2,TRUE,FALSE),IF(INDEX(Команды!$A$2:$AN$7500,MATCH(CG$3,Команды!$A$2:$A$7500,0),$E78+2)=Команды!$AJ$3,TRUE,FALSE),IF(INDEX(Команды!$A$2:$AN$7500,MATCH(CG$3,Команды!$A$2:$A$7500,0),$E78+2)=Команды!$AJ$4,TRUE,FALSE),IF(INDEX(Команды!$A$2:$AN$7500,MATCH(CG$3,Команды!$A$2:$A$7500,0),$E78+2)=Команды!$AJ$5,TRUE,FALSE),IF(INDEX(Команды!$A$2:$AN$7500,MATCH(CG$3,Команды!$A$2:$A$7500,0),$E78+2)=Команды!$AJ$6,TRUE,FALSE),IF(INDEX(Команды!$A$2:$AN$7500,MATCH(CG$3,Команды!$A$2:$A$7500,0),$E78+2)=Команды!$AJ$7,TRUE,FALSE),IF(INDEX(Команды!$A$2:$AN$7500,MATCH(CG$3,Команды!$A$2:$A$7500,0),$E78+2)=Команды!$AJ$8,TRUE,FALSE),IF(INDEX(Команды!$A$2:$AN$7500,MATCH(CG$3,Команды!$A$2:$A$7500,0),$E78+2)=Команды!$AJ$9,TRUE,FALSE),IF(INDEX(Команды!$A$2:$AN$7500,MATCH(CG$3,Команды!$A$2:$A$7500,0),$E78+2)=Команды!$AJ$10,TRUE,FALSE),IF(INDEX(Команды!$A$2:$AN$7500,MATCH(CG$3,Команды!$A$2:$A$7500,0),$E78+2)=Команды!$AJ$11,TRUE,FALSE),IF(INDEX(Команды!$A$2:$AN$7500,MATCH(CG$3,Команды!$A$2:$A$7500,0),$E78+2)=Команды!$AJ$12,TRUE,FALSE),IF(INDEX(Команды!$A$2:$AN$7500,MATCH(CG$3,Команды!$A$2:$A$7500,0),$E78+2)=Команды!$AJ$13,TRUE,FALSE),IF(INDEX(Команды!$A$2:$AN$7500,MATCH(CG$3,Команды!$A$2:$A$7500,0),$E78+2)=Команды!$AJ$14,TRUE,FALSE),IF(INDEX(Команды!$A$2:$AN$7500,MATCH(CG$3,Команды!$A$2:$A$7500,0),$E78+2)=Команды!$AJ$15,TRUE,FALSE),IF(INDEX(Команды!$A$2:$AN$7500,MATCH(CG$3,Команды!$A$2:$A$7500,0),$E78+2)=Команды!$AJ$16,TRUE,FALSE),IF(INDEX(Команды!$A$2:$AN$7500,MATCH(CG$3,Команды!$A$2:$A$7500,0),$E78+2)=Команды!$AJ$17,TRUE,FALSE),IF(INDEX(Команды!$A$2:$AN$7500,MATCH(CG$3,Команды!$A$2:$A$7500,0),$E78+2)=Команды!$AJ$18,TRUE,FALSE),IF(INDEX(Команды!$A$2:$AN$7500,MATCH(CG$3,Команды!$A$2:$A$7500,0),$E78+2)=Команды!$AJ$19,TRUE,FALSE)),INDEX(Команды!$AJ$2:$AL$19,MATCH(INDEX(Команды!$A$2:$AN$7500,MATCH(CG$3,Команды!$A$2:$A$7500,0),$E78+2),Команды!$AJ$2:$AJ$19,0),3),0)</f>
        <v>0.83333333333333337</v>
      </c>
      <c r="CI78" s="342"/>
      <c r="CJ78" s="174">
        <f>IF(OR(IF(INDEX(Команды!$A$2:$AN$7500,MATCH(CJ$3,Команды!$A$2:$A$7500,0),$E78+2)=Команды!$AJ$2,TRUE,FALSE),IF(INDEX(Команды!$A$2:$AN$7500,MATCH(CJ$3,Команды!$A$2:$A$7500,0),$E78+2)=Команды!$AJ$3,TRUE,FALSE),IF(INDEX(Команды!$A$2:$AN$7500,MATCH(CJ$3,Команды!$A$2:$A$7500,0),$E78+2)=Команды!$AJ$4,TRUE,FALSE),IF(INDEX(Команды!$A$2:$AN$7500,MATCH(CJ$3,Команды!$A$2:$A$7500,0),$E78+2)=Команды!$AJ$5,TRUE,FALSE),IF(INDEX(Команды!$A$2:$AN$7500,MATCH(CJ$3,Команды!$A$2:$A$7500,0),$E78+2)=Команды!$AJ$6,TRUE,FALSE),IF(INDEX(Команды!$A$2:$AN$7500,MATCH(CJ$3,Команды!$A$2:$A$7500,0),$E78+2)=Команды!$AJ$7,TRUE,FALSE),IF(INDEX(Команды!$A$2:$AN$7500,MATCH(CJ$3,Команды!$A$2:$A$7500,0),$E78+2)=Команды!$AJ$8,TRUE,FALSE),IF(INDEX(Команды!$A$2:$AN$7500,MATCH(CJ$3,Команды!$A$2:$A$7500,0),$E78+2)=Команды!$AJ$9,TRUE,FALSE),IF(INDEX(Команды!$A$2:$AN$7500,MATCH(CJ$3,Команды!$A$2:$A$7500,0),$E78+2)=Команды!$AJ$10,TRUE,FALSE),IF(INDEX(Команды!$A$2:$AN$7500,MATCH(CJ$3,Команды!$A$2:$A$7500,0),$E78+2)=Команды!$AJ$11,TRUE,FALSE),IF(INDEX(Команды!$A$2:$AN$7500,MATCH(CJ$3,Команды!$A$2:$A$7500,0),$E78+2)=Команды!$AJ$12,TRUE,FALSE),IF(INDEX(Команды!$A$2:$AN$7500,MATCH(CJ$3,Команды!$A$2:$A$7500,0),$E78+2)=Команды!$AJ$13,TRUE,FALSE),IF(INDEX(Команды!$A$2:$AN$7500,MATCH(CJ$3,Команды!$A$2:$A$7500,0),$E78+2)=Команды!$AJ$14,TRUE,FALSE),IF(INDEX(Команды!$A$2:$AN$7500,MATCH(CJ$3,Команды!$A$2:$A$7500,0),$E78+2)=Команды!$AJ$15,TRUE,FALSE),IF(INDEX(Команды!$A$2:$AN$7500,MATCH(CJ$3,Команды!$A$2:$A$7500,0),$E78+2)=Команды!$AJ$16,TRUE,FALSE),,IF(INDEX(Команды!$A$2:$AN$7500,MATCH(CJ$3,Команды!$A$2:$A$7500,0),$E78+2)=Команды!$AJ$17,TRUE,FALSE),,IF(INDEX(Команды!$A$2:$AN$7500,MATCH(CJ$3,Команды!$A$2:$A$7500,0),$E78+2)=Команды!$AJ$18,TRUE,FALSE),,IF(INDEX(Команды!$A$2:$AN$7500,MATCH(CJ$3,Команды!$A$2:$A$7500,0),$E78+2)=Команды!$AJ$19,TRUE,FALSE)),INDEX(Команды!$AJ$2:$AK$19,MATCH(INDEX(Команды!$A$2:$AN$7500,MATCH(CJ$3,Команды!$A$2:$A$7500,0),$E78+2),Команды!$AJ$2:$AJ$19,0),2),0)</f>
        <v>0.5</v>
      </c>
      <c r="CK78" s="175">
        <f>IF(OR(IF(INDEX(Команды!$A$2:$AN$7500,MATCH(CJ$3,Команды!$A$2:$A$7500,0),$E78+2)=Команды!$AJ$2,TRUE,FALSE),IF(INDEX(Команды!$A$2:$AN$7500,MATCH(CJ$3,Команды!$A$2:$A$7500,0),$E78+2)=Команды!$AJ$3,TRUE,FALSE),IF(INDEX(Команды!$A$2:$AN$7500,MATCH(CJ$3,Команды!$A$2:$A$7500,0),$E78+2)=Команды!$AJ$4,TRUE,FALSE),IF(INDEX(Команды!$A$2:$AN$7500,MATCH(CJ$3,Команды!$A$2:$A$7500,0),$E78+2)=Команды!$AJ$5,TRUE,FALSE),IF(INDEX(Команды!$A$2:$AN$7500,MATCH(CJ$3,Команды!$A$2:$A$7500,0),$E78+2)=Команды!$AJ$6,TRUE,FALSE),IF(INDEX(Команды!$A$2:$AN$7500,MATCH(CJ$3,Команды!$A$2:$A$7500,0),$E78+2)=Команды!$AJ$7,TRUE,FALSE),IF(INDEX(Команды!$A$2:$AN$7500,MATCH(CJ$3,Команды!$A$2:$A$7500,0),$E78+2)=Команды!$AJ$8,TRUE,FALSE),IF(INDEX(Команды!$A$2:$AN$7500,MATCH(CJ$3,Команды!$A$2:$A$7500,0),$E78+2)=Команды!$AJ$9,TRUE,FALSE),IF(INDEX(Команды!$A$2:$AN$7500,MATCH(CJ$3,Команды!$A$2:$A$7500,0),$E78+2)=Команды!$AJ$10,TRUE,FALSE),IF(INDEX(Команды!$A$2:$AN$7500,MATCH(CJ$3,Команды!$A$2:$A$7500,0),$E78+2)=Команды!$AJ$11,TRUE,FALSE),IF(INDEX(Команды!$A$2:$AN$7500,MATCH(CJ$3,Команды!$A$2:$A$7500,0),$E78+2)=Команды!$AJ$12,TRUE,FALSE),IF(INDEX(Команды!$A$2:$AN$7500,MATCH(CJ$3,Команды!$A$2:$A$7500,0),$E78+2)=Команды!$AJ$13,TRUE,FALSE),IF(INDEX(Команды!$A$2:$AN$7500,MATCH(CJ$3,Команды!$A$2:$A$7500,0),$E78+2)=Команды!$AJ$14,TRUE,FALSE),IF(INDEX(Команды!$A$2:$AN$7500,MATCH(CJ$3,Команды!$A$2:$A$7500,0),$E78+2)=Команды!$AJ$15,TRUE,FALSE),IF(INDEX(Команды!$A$2:$AN$7500,MATCH(CJ$3,Команды!$A$2:$A$7500,0),$E78+2)=Команды!$AJ$16,TRUE,FALSE),IF(INDEX(Команды!$A$2:$AN$7500,MATCH(CJ$3,Команды!$A$2:$A$7500,0),$E78+2)=Команды!$AJ$17,TRUE,FALSE),IF(INDEX(Команды!$A$2:$AN$7500,MATCH(CJ$3,Команды!$A$2:$A$7500,0),$E78+2)=Команды!$AJ$18,TRUE,FALSE),IF(INDEX(Команды!$A$2:$AN$7500,MATCH(CJ$3,Команды!$A$2:$A$7500,0),$E78+2)=Команды!$AJ$19,TRUE,FALSE)),INDEX(Команды!$AJ$2:$AL$19,MATCH(INDEX(Команды!$A$2:$AN$7500,MATCH(CJ$3,Команды!$A$2:$A$7500,0),$E78+2),Команды!$AJ$2:$AJ$19,0),3),0)</f>
        <v>0.875</v>
      </c>
      <c r="CL78" s="342"/>
      <c r="CM78" s="174">
        <f>IF(OR(IF(INDEX(Команды!$A$2:$AN$7500,MATCH(CM$3,Команды!$A$2:$A$7500,0),$E78+2)=Команды!$AJ$2,TRUE,FALSE),IF(INDEX(Команды!$A$2:$AN$7500,MATCH(CM$3,Команды!$A$2:$A$7500,0),$E78+2)=Команды!$AJ$3,TRUE,FALSE),IF(INDEX(Команды!$A$2:$AN$7500,MATCH(CM$3,Команды!$A$2:$A$7500,0),$E78+2)=Команды!$AJ$4,TRUE,FALSE),IF(INDEX(Команды!$A$2:$AN$7500,MATCH(CM$3,Команды!$A$2:$A$7500,0),$E78+2)=Команды!$AJ$5,TRUE,FALSE),IF(INDEX(Команды!$A$2:$AN$7500,MATCH(CM$3,Команды!$A$2:$A$7500,0),$E78+2)=Команды!$AJ$6,TRUE,FALSE),IF(INDEX(Команды!$A$2:$AN$7500,MATCH(CM$3,Команды!$A$2:$A$7500,0),$E78+2)=Команды!$AJ$7,TRUE,FALSE),IF(INDEX(Команды!$A$2:$AN$7500,MATCH(CM$3,Команды!$A$2:$A$7500,0),$E78+2)=Команды!$AJ$8,TRUE,FALSE),IF(INDEX(Команды!$A$2:$AN$7500,MATCH(CM$3,Команды!$A$2:$A$7500,0),$E78+2)=Команды!$AJ$9,TRUE,FALSE),IF(INDEX(Команды!$A$2:$AN$7500,MATCH(CM$3,Команды!$A$2:$A$7500,0),$E78+2)=Команды!$AJ$10,TRUE,FALSE),IF(INDEX(Команды!$A$2:$AN$7500,MATCH(CM$3,Команды!$A$2:$A$7500,0),$E78+2)=Команды!$AJ$11,TRUE,FALSE),IF(INDEX(Команды!$A$2:$AN$7500,MATCH(CM$3,Команды!$A$2:$A$7500,0),$E78+2)=Команды!$AJ$12,TRUE,FALSE),IF(INDEX(Команды!$A$2:$AN$7500,MATCH(CM$3,Команды!$A$2:$A$7500,0),$E78+2)=Команды!$AJ$13,TRUE,FALSE),IF(INDEX(Команды!$A$2:$AN$7500,MATCH(CM$3,Команды!$A$2:$A$7500,0),$E78+2)=Команды!$AJ$14,TRUE,FALSE),IF(INDEX(Команды!$A$2:$AN$7500,MATCH(CM$3,Команды!$A$2:$A$7500,0),$E78+2)=Команды!$AJ$15,TRUE,FALSE),IF(INDEX(Команды!$A$2:$AN$7500,MATCH(CM$3,Команды!$A$2:$A$7500,0),$E78+2)=Команды!$AJ$16,TRUE,FALSE),,IF(INDEX(Команды!$A$2:$AN$7500,MATCH(CM$3,Команды!$A$2:$A$7500,0),$E78+2)=Команды!$AJ$17,TRUE,FALSE),,IF(INDEX(Команды!$A$2:$AN$7500,MATCH(CM$3,Команды!$A$2:$A$7500,0),$E78+2)=Команды!$AJ$18,TRUE,FALSE),,IF(INDEX(Команды!$A$2:$AN$7500,MATCH(CM$3,Команды!$A$2:$A$7500,0),$E78+2)=Команды!$AJ$19,TRUE,FALSE)),INDEX(Команды!$AJ$2:$AK$19,MATCH(INDEX(Команды!$A$2:$AN$7500,MATCH(CM$3,Команды!$A$2:$A$7500,0),$E78+2),Команды!$AJ$2:$AJ$19,0),2),0)</f>
        <v>0.5</v>
      </c>
      <c r="CN78" s="175">
        <f>IF(OR(IF(INDEX(Команды!$A$2:$AN$7500,MATCH(CM$3,Команды!$A$2:$A$7500,0),$E78+2)=Команды!$AJ$2,TRUE,FALSE),IF(INDEX(Команды!$A$2:$AN$7500,MATCH(CM$3,Команды!$A$2:$A$7500,0),$E78+2)=Команды!$AJ$3,TRUE,FALSE),IF(INDEX(Команды!$A$2:$AN$7500,MATCH(CM$3,Команды!$A$2:$A$7500,0),$E78+2)=Команды!$AJ$4,TRUE,FALSE),IF(INDEX(Команды!$A$2:$AN$7500,MATCH(CM$3,Команды!$A$2:$A$7500,0),$E78+2)=Команды!$AJ$5,TRUE,FALSE),IF(INDEX(Команды!$A$2:$AN$7500,MATCH(CM$3,Команды!$A$2:$A$7500,0),$E78+2)=Команды!$AJ$6,TRUE,FALSE),IF(INDEX(Команды!$A$2:$AN$7500,MATCH(CM$3,Команды!$A$2:$A$7500,0),$E78+2)=Команды!$AJ$7,TRUE,FALSE),IF(INDEX(Команды!$A$2:$AN$7500,MATCH(CM$3,Команды!$A$2:$A$7500,0),$E78+2)=Команды!$AJ$8,TRUE,FALSE),IF(INDEX(Команды!$A$2:$AN$7500,MATCH(CM$3,Команды!$A$2:$A$7500,0),$E78+2)=Команды!$AJ$9,TRUE,FALSE),IF(INDEX(Команды!$A$2:$AN$7500,MATCH(CM$3,Команды!$A$2:$A$7500,0),$E78+2)=Команды!$AJ$10,TRUE,FALSE),IF(INDEX(Команды!$A$2:$AN$7500,MATCH(CM$3,Команды!$A$2:$A$7500,0),$E78+2)=Команды!$AJ$11,TRUE,FALSE),IF(INDEX(Команды!$A$2:$AN$7500,MATCH(CM$3,Команды!$A$2:$A$7500,0),$E78+2)=Команды!$AJ$12,TRUE,FALSE),IF(INDEX(Команды!$A$2:$AN$7500,MATCH(CM$3,Команды!$A$2:$A$7500,0),$E78+2)=Команды!$AJ$13,TRUE,FALSE),IF(INDEX(Команды!$A$2:$AN$7500,MATCH(CM$3,Команды!$A$2:$A$7500,0),$E78+2)=Команды!$AJ$14,TRUE,FALSE),IF(INDEX(Команды!$A$2:$AN$7500,MATCH(CM$3,Команды!$A$2:$A$7500,0),$E78+2)=Команды!$AJ$15,TRUE,FALSE),IF(INDEX(Команды!$A$2:$AN$7500,MATCH(CM$3,Команды!$A$2:$A$7500,0),$E78+2)=Команды!$AJ$16,TRUE,FALSE),IF(INDEX(Команды!$A$2:$AN$7500,MATCH(CM$3,Команды!$A$2:$A$7500,0),$E78+2)=Команды!$AJ$17,TRUE,FALSE),IF(INDEX(Команды!$A$2:$AN$7500,MATCH(CM$3,Команды!$A$2:$A$7500,0),$E78+2)=Команды!$AJ$18,TRUE,FALSE),IF(INDEX(Команды!$A$2:$AN$7500,MATCH(CM$3,Команды!$A$2:$A$7500,0),$E78+2)=Команды!$AJ$19,TRUE,FALSE)),INDEX(Команды!$AJ$2:$AL$19,MATCH(INDEX(Команды!$A$2:$AN$7500,MATCH(CM$3,Команды!$A$2:$A$7500,0),$E78+2),Команды!$AJ$2:$AJ$19,0),3),0)</f>
        <v>0.875</v>
      </c>
      <c r="CO78" s="342"/>
      <c r="CP78" s="174" t="str">
        <f>IF(OR(IF(INDEX(Команды!$A$2:$AN$7500,MATCH(CP$3,Команды!$A$2:$A$7500,0),$E78+2)=Команды!$AJ$2,TRUE,FALSE),IF(INDEX(Команды!$A$2:$AN$7500,MATCH(CP$3,Команды!$A$2:$A$7500,0),$E78+2)=Команды!$AJ$3,TRUE,FALSE),IF(INDEX(Команды!$A$2:$AN$7500,MATCH(CP$3,Команды!$A$2:$A$7500,0),$E78+2)=Команды!$AJ$4,TRUE,FALSE),IF(INDEX(Команды!$A$2:$AN$7500,MATCH(CP$3,Команды!$A$2:$A$7500,0),$E78+2)=Команды!$AJ$5,TRUE,FALSE),IF(INDEX(Команды!$A$2:$AN$7500,MATCH(CP$3,Команды!$A$2:$A$7500,0),$E78+2)=Команды!$AJ$6,TRUE,FALSE),IF(INDEX(Команды!$A$2:$AN$7500,MATCH(CP$3,Команды!$A$2:$A$7500,0),$E78+2)=Команды!$AJ$7,TRUE,FALSE),IF(INDEX(Команды!$A$2:$AN$7500,MATCH(CP$3,Команды!$A$2:$A$7500,0),$E78+2)=Команды!$AJ$8,TRUE,FALSE),IF(INDEX(Команды!$A$2:$AN$7500,MATCH(CP$3,Команды!$A$2:$A$7500,0),$E78+2)=Команды!$AJ$9,TRUE,FALSE),IF(INDEX(Команды!$A$2:$AN$7500,MATCH(CP$3,Команды!$A$2:$A$7500,0),$E78+2)=Команды!$AJ$10,TRUE,FALSE),IF(INDEX(Команды!$A$2:$AN$7500,MATCH(CP$3,Команды!$A$2:$A$7500,0),$E78+2)=Команды!$AJ$11,TRUE,FALSE),IF(INDEX(Команды!$A$2:$AN$7500,MATCH(CP$3,Команды!$A$2:$A$7500,0),$E78+2)=Команды!$AJ$12,TRUE,FALSE),IF(INDEX(Команды!$A$2:$AN$7500,MATCH(CP$3,Команды!$A$2:$A$7500,0),$E78+2)=Команды!$AJ$13,TRUE,FALSE),IF(INDEX(Команды!$A$2:$AN$7500,MATCH(CP$3,Команды!$A$2:$A$7500,0),$E78+2)=Команды!$AJ$14,TRUE,FALSE),IF(INDEX(Команды!$A$2:$AN$7500,MATCH(CP$3,Команды!$A$2:$A$7500,0),$E78+2)=Команды!$AJ$15,TRUE,FALSE),IF(INDEX(Команды!$A$2:$AN$7500,MATCH(CP$3,Команды!$A$2:$A$7500,0),$E78+2)=Команды!$AJ$16,TRUE,FALSE),,IF(INDEX(Команды!$A$2:$AN$7500,MATCH(CP$3,Команды!$A$2:$A$7500,0),$E78+2)=Команды!$AJ$17,TRUE,FALSE),,IF(INDEX(Команды!$A$2:$AN$7500,MATCH(CP$3,Команды!$A$2:$A$7500,0),$E78+2)=Команды!$AJ$18,TRUE,FALSE),,IF(INDEX(Команды!$A$2:$AN$7500,MATCH(CP$3,Команды!$A$2:$A$7500,0),$E78+2)=Команды!$AJ$19,TRUE,FALSE)),INDEX(Команды!$AJ$2:$AK$19,MATCH(INDEX(Команды!$A$2:$AN$7500,MATCH(CP$3,Команды!$A$2:$A$7500,0),$E78+2),Команды!$AJ$2:$AJ$19,0),2),0)</f>
        <v>В</v>
      </c>
      <c r="CQ78" s="175" t="str">
        <f>IF(OR(IF(INDEX(Команды!$A$2:$AN$7500,MATCH(CP$3,Команды!$A$2:$A$7500,0),$E78+2)=Команды!$AJ$2,TRUE,FALSE),IF(INDEX(Команды!$A$2:$AN$7500,MATCH(CP$3,Команды!$A$2:$A$7500,0),$E78+2)=Команды!$AJ$3,TRUE,FALSE),IF(INDEX(Команды!$A$2:$AN$7500,MATCH(CP$3,Команды!$A$2:$A$7500,0),$E78+2)=Команды!$AJ$4,TRUE,FALSE),IF(INDEX(Команды!$A$2:$AN$7500,MATCH(CP$3,Команды!$A$2:$A$7500,0),$E78+2)=Команды!$AJ$5,TRUE,FALSE),IF(INDEX(Команды!$A$2:$AN$7500,MATCH(CP$3,Команды!$A$2:$A$7500,0),$E78+2)=Команды!$AJ$6,TRUE,FALSE),IF(INDEX(Команды!$A$2:$AN$7500,MATCH(CP$3,Команды!$A$2:$A$7500,0),$E78+2)=Команды!$AJ$7,TRUE,FALSE),IF(INDEX(Команды!$A$2:$AN$7500,MATCH(CP$3,Команды!$A$2:$A$7500,0),$E78+2)=Команды!$AJ$8,TRUE,FALSE),IF(INDEX(Команды!$A$2:$AN$7500,MATCH(CP$3,Команды!$A$2:$A$7500,0),$E78+2)=Команды!$AJ$9,TRUE,FALSE),IF(INDEX(Команды!$A$2:$AN$7500,MATCH(CP$3,Команды!$A$2:$A$7500,0),$E78+2)=Команды!$AJ$10,TRUE,FALSE),IF(INDEX(Команды!$A$2:$AN$7500,MATCH(CP$3,Команды!$A$2:$A$7500,0),$E78+2)=Команды!$AJ$11,TRUE,FALSE),IF(INDEX(Команды!$A$2:$AN$7500,MATCH(CP$3,Команды!$A$2:$A$7500,0),$E78+2)=Команды!$AJ$12,TRUE,FALSE),IF(INDEX(Команды!$A$2:$AN$7500,MATCH(CP$3,Команды!$A$2:$A$7500,0),$E78+2)=Команды!$AJ$13,TRUE,FALSE),IF(INDEX(Команды!$A$2:$AN$7500,MATCH(CP$3,Команды!$A$2:$A$7500,0),$E78+2)=Команды!$AJ$14,TRUE,FALSE),IF(INDEX(Команды!$A$2:$AN$7500,MATCH(CP$3,Команды!$A$2:$A$7500,0),$E78+2)=Команды!$AJ$15,TRUE,FALSE),IF(INDEX(Команды!$A$2:$AN$7500,MATCH(CP$3,Команды!$A$2:$A$7500,0),$E78+2)=Команды!$AJ$16,TRUE,FALSE),IF(INDEX(Команды!$A$2:$AN$7500,MATCH(CP$3,Команды!$A$2:$A$7500,0),$E78+2)=Команды!$AJ$17,TRUE,FALSE),IF(INDEX(Команды!$A$2:$AN$7500,MATCH(CP$3,Команды!$A$2:$A$7500,0),$E78+2)=Команды!$AJ$18,TRUE,FALSE),IF(INDEX(Команды!$A$2:$AN$7500,MATCH(CP$3,Команды!$A$2:$A$7500,0),$E78+2)=Команды!$AJ$19,TRUE,FALSE)),INDEX(Команды!$AJ$2:$AL$19,MATCH(INDEX(Команды!$A$2:$AN$7500,MATCH(CP$3,Команды!$A$2:$A$7500,0),$E78+2),Команды!$AJ$2:$AJ$19,0),3),0)</f>
        <v>В</v>
      </c>
      <c r="CR78" s="342"/>
      <c r="CS78" s="174" t="str">
        <f>IF(OR(IF(INDEX(Команды!$A$2:$AN$7500,MATCH(CS$3,Команды!$A$2:$A$7500,0),$E78+2)=Команды!$AJ$2,TRUE,FALSE),IF(INDEX(Команды!$A$2:$AN$7500,MATCH(CS$3,Команды!$A$2:$A$7500,0),$E78+2)=Команды!$AJ$3,TRUE,FALSE),IF(INDEX(Команды!$A$2:$AN$7500,MATCH(CS$3,Команды!$A$2:$A$7500,0),$E78+2)=Команды!$AJ$4,TRUE,FALSE),IF(INDEX(Команды!$A$2:$AN$7500,MATCH(CS$3,Команды!$A$2:$A$7500,0),$E78+2)=Команды!$AJ$5,TRUE,FALSE),IF(INDEX(Команды!$A$2:$AN$7500,MATCH(CS$3,Команды!$A$2:$A$7500,0),$E78+2)=Команды!$AJ$6,TRUE,FALSE),IF(INDEX(Команды!$A$2:$AN$7500,MATCH(CS$3,Команды!$A$2:$A$7500,0),$E78+2)=Команды!$AJ$7,TRUE,FALSE),IF(INDEX(Команды!$A$2:$AN$7500,MATCH(CS$3,Команды!$A$2:$A$7500,0),$E78+2)=Команды!$AJ$8,TRUE,FALSE),IF(INDEX(Команды!$A$2:$AN$7500,MATCH(CS$3,Команды!$A$2:$A$7500,0),$E78+2)=Команды!$AJ$9,TRUE,FALSE),IF(INDEX(Команды!$A$2:$AN$7500,MATCH(CS$3,Команды!$A$2:$A$7500,0),$E78+2)=Команды!$AJ$10,TRUE,FALSE),IF(INDEX(Команды!$A$2:$AN$7500,MATCH(CS$3,Команды!$A$2:$A$7500,0),$E78+2)=Команды!$AJ$11,TRUE,FALSE),IF(INDEX(Команды!$A$2:$AN$7500,MATCH(CS$3,Команды!$A$2:$A$7500,0),$E78+2)=Команды!$AJ$12,TRUE,FALSE),IF(INDEX(Команды!$A$2:$AN$7500,MATCH(CS$3,Команды!$A$2:$A$7500,0),$E78+2)=Команды!$AJ$13,TRUE,FALSE),IF(INDEX(Команды!$A$2:$AN$7500,MATCH(CS$3,Команды!$A$2:$A$7500,0),$E78+2)=Команды!$AJ$14,TRUE,FALSE),IF(INDEX(Команды!$A$2:$AN$7500,MATCH(CS$3,Команды!$A$2:$A$7500,0),$E78+2)=Команды!$AJ$15,TRUE,FALSE),IF(INDEX(Команды!$A$2:$AN$7500,MATCH(CS$3,Команды!$A$2:$A$7500,0),$E78+2)=Команды!$AJ$16,TRUE,FALSE),,IF(INDEX(Команды!$A$2:$AN$7500,MATCH(CS$3,Команды!$A$2:$A$7500,0),$E78+2)=Команды!$AJ$17,TRUE,FALSE),,IF(INDEX(Команды!$A$2:$AN$7500,MATCH(CS$3,Команды!$A$2:$A$7500,0),$E78+2)=Команды!$AJ$18,TRUE,FALSE),,IF(INDEX(Команды!$A$2:$AN$7500,MATCH(CS$3,Команды!$A$2:$A$7500,0),$E78+2)=Команды!$AJ$19,TRUE,FALSE)),INDEX(Команды!$AJ$2:$AK$19,MATCH(INDEX(Команды!$A$2:$AN$7500,MATCH(CS$3,Команды!$A$2:$A$7500,0),$E78+2),Команды!$AJ$2:$AJ$19,0),2),0)</f>
        <v>В</v>
      </c>
      <c r="CT78" s="175" t="str">
        <f>IF(OR(IF(INDEX(Команды!$A$2:$AN$7500,MATCH(CS$3,Команды!$A$2:$A$7500,0),$E78+2)=Команды!$AJ$2,TRUE,FALSE),IF(INDEX(Команды!$A$2:$AN$7500,MATCH(CS$3,Команды!$A$2:$A$7500,0),$E78+2)=Команды!$AJ$3,TRUE,FALSE),IF(INDEX(Команды!$A$2:$AN$7500,MATCH(CS$3,Команды!$A$2:$A$7500,0),$E78+2)=Команды!$AJ$4,TRUE,FALSE),IF(INDEX(Команды!$A$2:$AN$7500,MATCH(CS$3,Команды!$A$2:$A$7500,0),$E78+2)=Команды!$AJ$5,TRUE,FALSE),IF(INDEX(Команды!$A$2:$AN$7500,MATCH(CS$3,Команды!$A$2:$A$7500,0),$E78+2)=Команды!$AJ$6,TRUE,FALSE),IF(INDEX(Команды!$A$2:$AN$7500,MATCH(CS$3,Команды!$A$2:$A$7500,0),$E78+2)=Команды!$AJ$7,TRUE,FALSE),IF(INDEX(Команды!$A$2:$AN$7500,MATCH(CS$3,Команды!$A$2:$A$7500,0),$E78+2)=Команды!$AJ$8,TRUE,FALSE),IF(INDEX(Команды!$A$2:$AN$7500,MATCH(CS$3,Команды!$A$2:$A$7500,0),$E78+2)=Команды!$AJ$9,TRUE,FALSE),IF(INDEX(Команды!$A$2:$AN$7500,MATCH(CS$3,Команды!$A$2:$A$7500,0),$E78+2)=Команды!$AJ$10,TRUE,FALSE),IF(INDEX(Команды!$A$2:$AN$7500,MATCH(CS$3,Команды!$A$2:$A$7500,0),$E78+2)=Команды!$AJ$11,TRUE,FALSE),IF(INDEX(Команды!$A$2:$AN$7500,MATCH(CS$3,Команды!$A$2:$A$7500,0),$E78+2)=Команды!$AJ$12,TRUE,FALSE),IF(INDEX(Команды!$A$2:$AN$7500,MATCH(CS$3,Команды!$A$2:$A$7500,0),$E78+2)=Команды!$AJ$13,TRUE,FALSE),IF(INDEX(Команды!$A$2:$AN$7500,MATCH(CS$3,Команды!$A$2:$A$7500,0),$E78+2)=Команды!$AJ$14,TRUE,FALSE),IF(INDEX(Команды!$A$2:$AN$7500,MATCH(CS$3,Команды!$A$2:$A$7500,0),$E78+2)=Команды!$AJ$15,TRUE,FALSE),IF(INDEX(Команды!$A$2:$AN$7500,MATCH(CS$3,Команды!$A$2:$A$7500,0),$E78+2)=Команды!$AJ$16,TRUE,FALSE),IF(INDEX(Команды!$A$2:$AN$7500,MATCH(CS$3,Команды!$A$2:$A$7500,0),$E78+2)=Команды!$AJ$17,TRUE,FALSE),IF(INDEX(Команды!$A$2:$AN$7500,MATCH(CS$3,Команды!$A$2:$A$7500,0),$E78+2)=Команды!$AJ$18,TRUE,FALSE),IF(INDEX(Команды!$A$2:$AN$7500,MATCH(CS$3,Команды!$A$2:$A$7500,0),$E78+2)=Команды!$AJ$19,TRUE,FALSE)),INDEX(Команды!$AJ$2:$AL$19,MATCH(INDEX(Команды!$A$2:$AN$7500,MATCH(CS$3,Команды!$A$2:$A$7500,0),$E78+2),Команды!$AJ$2:$AJ$19,0),3),0)</f>
        <v>В</v>
      </c>
      <c r="CU78" s="342"/>
    </row>
    <row r="79" spans="1:99" s="2" customFormat="1" ht="21.95" customHeight="1" x14ac:dyDescent="0.3">
      <c r="A79" s="251">
        <v>74</v>
      </c>
      <c r="B79" s="2">
        <f>VLOOKUP(A79,'Список КК'!A:F,6,TRUE)</f>
        <v>41950</v>
      </c>
      <c r="C79" s="638" t="str">
        <f>VLOOKUP(A79,'Список КК'!A:B,2,TRUE)</f>
        <v>Такташева Алия Хамидовна</v>
      </c>
      <c r="D79" s="203" t="str">
        <f>VLOOKUP(A79,'Список КК'!A:D,4,TRUE)</f>
        <v>Приходит в 17:30</v>
      </c>
      <c r="E79" s="4">
        <f>VLOOKUP(A79,'Список КК'!A:C,3,TRUE)</f>
        <v>32</v>
      </c>
      <c r="F79" s="220" t="str">
        <f>VLOOKUP(A79,'Список КК'!A:E,5,TRUE)</f>
        <v>Приходит в 17:15</v>
      </c>
      <c r="G79" s="174" t="str">
        <f>IF(OR(IF(INDEX(Команды!$A$2:$AN$7500,MATCH(G$3,Команды!$A$2:$A$7500,0),$E79+2)=Команды!$AJ$2,TRUE,FALSE),IF(INDEX(Команды!$A$2:$AN$7500,MATCH(G$3,Команды!$A$2:$A$7500,0),$E79+2)=Команды!$AJ$3,TRUE,FALSE),IF(INDEX(Команды!$A$2:$AN$7500,MATCH(G$3,Команды!$A$2:$A$7500,0),$E79+2)=Команды!$AJ$4,TRUE,FALSE),IF(INDEX(Команды!$A$2:$AN$7500,MATCH(G$3,Команды!$A$2:$A$7500,0),$E79+2)=Команды!$AJ$5,TRUE,FALSE),IF(INDEX(Команды!$A$2:$AN$7500,MATCH(G$3,Команды!$A$2:$A$7500,0),$E79+2)=Команды!$AJ$6,TRUE,FALSE),IF(INDEX(Команды!$A$2:$AN$7500,MATCH(G$3,Команды!$A$2:$A$7500,0),$E79+2)=Команды!$AJ$7,TRUE,FALSE),IF(INDEX(Команды!$A$2:$AN$7500,MATCH(G$3,Команды!$A$2:$A$7500,0),$E79+2)=Команды!$AJ$8,TRUE,FALSE),IF(INDEX(Команды!$A$2:$AN$7500,MATCH(G$3,Команды!$A$2:$A$7500,0),$E79+2)=Команды!$AJ$9,TRUE,FALSE),IF(INDEX(Команды!$A$2:$AN$7500,MATCH(G$3,Команды!$A$2:$A$7500,0),$E79+2)=Команды!$AJ$10,TRUE,FALSE),IF(INDEX(Команды!$A$2:$AN$7500,MATCH(G$3,Команды!$A$2:$A$7500,0),$E79+2)=Команды!$AJ$11,TRUE,FALSE),IF(INDEX(Команды!$A$2:$AN$7500,MATCH(G$3,Команды!$A$2:$A$7500,0),$E79+2)=Команды!$AJ$12,TRUE,FALSE),IF(INDEX(Команды!$A$2:$AN$7500,MATCH(G$3,Команды!$A$2:$A$7500,0),$E79+2)=Команды!$AJ$13,TRUE,FALSE),IF(INDEX(Команды!$A$2:$AN$7500,MATCH(G$3,Команды!$A$2:$A$7500,0),$E79+2)=Команды!$AJ$14,TRUE,FALSE),IF(INDEX(Команды!$A$2:$AN$7500,MATCH(G$3,Команды!$A$2:$A$7500,0),$E79+2)=Команды!$AJ$15,TRUE,FALSE),IF(INDEX(Команды!$A$2:$AN$7500,MATCH(G$3,Команды!$A$2:$A$7500,0),$E79+2)=Команды!$AJ$16,TRUE,FALSE),,IF(INDEX(Команды!$A$2:$AN$7500,MATCH(G$3,Команды!$A$2:$A$7500,0),$E79+2)=Команды!$AJ$17,TRUE,FALSE),,IF(INDEX(Команды!$A$2:$AN$7500,MATCH(G$3,Команды!$A$2:$A$7500,0),$E79+2)=Команды!$AJ$18,TRUE,FALSE),,IF(INDEX(Команды!$A$2:$AN$7500,MATCH(G$3,Команды!$A$2:$A$7500,0),$E79+2)=Команды!$AJ$19,TRUE,FALSE)),INDEX(Команды!$AJ$2:$AK$19,MATCH(INDEX(Команды!$A$2:$AN$7500,MATCH(G$3,Команды!$A$2:$A$7500,0),$E79+2),Команды!$AJ$2:$AJ$19,0),2),0)</f>
        <v>В</v>
      </c>
      <c r="H79" s="175" t="str">
        <f>IF(OR(IF(INDEX(Команды!$A$2:$AN$7500,MATCH(G$3,Команды!$A$2:$A$7500,0),$E79+2)=Команды!$AJ$2,TRUE,FALSE),IF(INDEX(Команды!$A$2:$AN$7500,MATCH(G$3,Команды!$A$2:$A$7500,0),$E79+2)=Команды!$AJ$3,TRUE,FALSE),IF(INDEX(Команды!$A$2:$AN$7500,MATCH(G$3,Команды!$A$2:$A$7500,0),$E79+2)=Команды!$AJ$4,TRUE,FALSE),IF(INDEX(Команды!$A$2:$AN$7500,MATCH(G$3,Команды!$A$2:$A$7500,0),$E79+2)=Команды!$AJ$5,TRUE,FALSE),IF(INDEX(Команды!$A$2:$AN$7500,MATCH(G$3,Команды!$A$2:$A$7500,0),$E79+2)=Команды!$AJ$6,TRUE,FALSE),IF(INDEX(Команды!$A$2:$AN$7500,MATCH(G$3,Команды!$A$2:$A$7500,0),$E79+2)=Команды!$AJ$7,TRUE,FALSE),IF(INDEX(Команды!$A$2:$AN$7500,MATCH(G$3,Команды!$A$2:$A$7500,0),$E79+2)=Команды!$AJ$8,TRUE,FALSE),IF(INDEX(Команды!$A$2:$AN$7500,MATCH(G$3,Команды!$A$2:$A$7500,0),$E79+2)=Команды!$AJ$9,TRUE,FALSE),IF(INDEX(Команды!$A$2:$AN$7500,MATCH(G$3,Команды!$A$2:$A$7500,0),$E79+2)=Команды!$AJ$10,TRUE,FALSE),IF(INDEX(Команды!$A$2:$AN$7500,MATCH(G$3,Команды!$A$2:$A$7500,0),$E79+2)=Команды!$AJ$11,TRUE,FALSE),IF(INDEX(Команды!$A$2:$AN$7500,MATCH(G$3,Команды!$A$2:$A$7500,0),$E79+2)=Команды!$AJ$12,TRUE,FALSE),IF(INDEX(Команды!$A$2:$AN$7500,MATCH(G$3,Команды!$A$2:$A$7500,0),$E79+2)=Команды!$AJ$13,TRUE,FALSE),IF(INDEX(Команды!$A$2:$AN$7500,MATCH(G$3,Команды!$A$2:$A$7500,0),$E79+2)=Команды!$AJ$14,TRUE,FALSE),IF(INDEX(Команды!$A$2:$AN$7500,MATCH(G$3,Команды!$A$2:$A$7500,0),$E79+2)=Команды!$AJ$15,TRUE,FALSE),IF(INDEX(Команды!$A$2:$AN$7500,MATCH(G$3,Команды!$A$2:$A$7500,0),$E79+2)=Команды!$AJ$16,TRUE,FALSE),IF(INDEX(Команды!$A$2:$AN$7500,MATCH(G$3,Команды!$A$2:$A$7500,0),$E79+2)=Команды!$AJ$17,TRUE,FALSE),IF(INDEX(Команды!$A$2:$AN$7500,MATCH(G$3,Команды!$A$2:$A$7500,0),$E79+2)=Команды!$AJ$18,TRUE,FALSE),IF(INDEX(Команды!$A$2:$AN$7500,MATCH(G$3,Команды!$A$2:$A$7500,0),$E79+2)=Команды!$AJ$19,TRUE,FALSE)),INDEX(Команды!$AJ$2:$AL$19,MATCH(INDEX(Команды!$A$2:$AN$7500,MATCH(G$3,Команды!$A$2:$A$7500,0),$E79+2),Команды!$AJ$2:$AJ$19,0),3),0)</f>
        <v>В</v>
      </c>
      <c r="I79" s="342"/>
      <c r="J79" s="174" t="str">
        <f>IF(OR(IF(INDEX(Команды!$A$2:$AN$7500,MATCH(J$3,Команды!$A$2:$A$7500,0),$E79+2)=Команды!$AJ$2,TRUE,FALSE),IF(INDEX(Команды!$A$2:$AN$7500,MATCH(J$3,Команды!$A$2:$A$7500,0),$E79+2)=Команды!$AJ$3,TRUE,FALSE),IF(INDEX(Команды!$A$2:$AN$7500,MATCH(J$3,Команды!$A$2:$A$7500,0),$E79+2)=Команды!$AJ$4,TRUE,FALSE),IF(INDEX(Команды!$A$2:$AN$7500,MATCH(J$3,Команды!$A$2:$A$7500,0),$E79+2)=Команды!$AJ$5,TRUE,FALSE),IF(INDEX(Команды!$A$2:$AN$7500,MATCH(J$3,Команды!$A$2:$A$7500,0),$E79+2)=Команды!$AJ$6,TRUE,FALSE),IF(INDEX(Команды!$A$2:$AN$7500,MATCH(J$3,Команды!$A$2:$A$7500,0),$E79+2)=Команды!$AJ$7,TRUE,FALSE),IF(INDEX(Команды!$A$2:$AN$7500,MATCH(J$3,Команды!$A$2:$A$7500,0),$E79+2)=Команды!$AJ$8,TRUE,FALSE),IF(INDEX(Команды!$A$2:$AN$7500,MATCH(J$3,Команды!$A$2:$A$7500,0),$E79+2)=Команды!$AJ$9,TRUE,FALSE),IF(INDEX(Команды!$A$2:$AN$7500,MATCH(J$3,Команды!$A$2:$A$7500,0),$E79+2)=Команды!$AJ$10,TRUE,FALSE),IF(INDEX(Команды!$A$2:$AN$7500,MATCH(J$3,Команды!$A$2:$A$7500,0),$E79+2)=Команды!$AJ$11,TRUE,FALSE),IF(INDEX(Команды!$A$2:$AN$7500,MATCH(J$3,Команды!$A$2:$A$7500,0),$E79+2)=Команды!$AJ$12,TRUE,FALSE),IF(INDEX(Команды!$A$2:$AN$7500,MATCH(J$3,Команды!$A$2:$A$7500,0),$E79+2)=Команды!$AJ$13,TRUE,FALSE),IF(INDEX(Команды!$A$2:$AN$7500,MATCH(J$3,Команды!$A$2:$A$7500,0),$E79+2)=Команды!$AJ$14,TRUE,FALSE),IF(INDEX(Команды!$A$2:$AN$7500,MATCH(J$3,Команды!$A$2:$A$7500,0),$E79+2)=Команды!$AJ$15,TRUE,FALSE),IF(INDEX(Команды!$A$2:$AN$7500,MATCH(J$3,Команды!$A$2:$A$7500,0),$E79+2)=Команды!$AJ$16,TRUE,FALSE),,IF(INDEX(Команды!$A$2:$AN$7500,MATCH(J$3,Команды!$A$2:$A$7500,0),$E79+2)=Команды!$AJ$17,TRUE,FALSE),,IF(INDEX(Команды!$A$2:$AN$7500,MATCH(J$3,Команды!$A$2:$A$7500,0),$E79+2)=Команды!$AJ$18,TRUE,FALSE),,IF(INDEX(Команды!$A$2:$AN$7500,MATCH(J$3,Команды!$A$2:$A$7500,0),$E79+2)=Команды!$AJ$19,TRUE,FALSE)),INDEX(Команды!$AJ$2:$AK$19,MATCH(INDEX(Команды!$A$2:$AN$7500,MATCH(J$3,Команды!$A$2:$A$7500,0),$E79+2),Команды!$AJ$2:$AJ$19,0),2),0)</f>
        <v>В</v>
      </c>
      <c r="K79" s="175" t="str">
        <f>IF(OR(IF(INDEX(Команды!$A$2:$AN$7500,MATCH(J$3,Команды!$A$2:$A$7500,0),$E79+2)=Команды!$AJ$2,TRUE,FALSE),IF(INDEX(Команды!$A$2:$AN$7500,MATCH(J$3,Команды!$A$2:$A$7500,0),$E79+2)=Команды!$AJ$3,TRUE,FALSE),IF(INDEX(Команды!$A$2:$AN$7500,MATCH(J$3,Команды!$A$2:$A$7500,0),$E79+2)=Команды!$AJ$4,TRUE,FALSE),IF(INDEX(Команды!$A$2:$AN$7500,MATCH(J$3,Команды!$A$2:$A$7500,0),$E79+2)=Команды!$AJ$5,TRUE,FALSE),IF(INDEX(Команды!$A$2:$AN$7500,MATCH(J$3,Команды!$A$2:$A$7500,0),$E79+2)=Команды!$AJ$6,TRUE,FALSE),IF(INDEX(Команды!$A$2:$AN$7500,MATCH(J$3,Команды!$A$2:$A$7500,0),$E79+2)=Команды!$AJ$7,TRUE,FALSE),IF(INDEX(Команды!$A$2:$AN$7500,MATCH(J$3,Команды!$A$2:$A$7500,0),$E79+2)=Команды!$AJ$8,TRUE,FALSE),IF(INDEX(Команды!$A$2:$AN$7500,MATCH(J$3,Команды!$A$2:$A$7500,0),$E79+2)=Команды!$AJ$9,TRUE,FALSE),IF(INDEX(Команды!$A$2:$AN$7500,MATCH(J$3,Команды!$A$2:$A$7500,0),$E79+2)=Команды!$AJ$10,TRUE,FALSE),IF(INDEX(Команды!$A$2:$AN$7500,MATCH(J$3,Команды!$A$2:$A$7500,0),$E79+2)=Команды!$AJ$11,TRUE,FALSE),IF(INDEX(Команды!$A$2:$AN$7500,MATCH(J$3,Команды!$A$2:$A$7500,0),$E79+2)=Команды!$AJ$12,TRUE,FALSE),IF(INDEX(Команды!$A$2:$AN$7500,MATCH(J$3,Команды!$A$2:$A$7500,0),$E79+2)=Команды!$AJ$13,TRUE,FALSE),IF(INDEX(Команды!$A$2:$AN$7500,MATCH(J$3,Команды!$A$2:$A$7500,0),$E79+2)=Команды!$AJ$14,TRUE,FALSE),IF(INDEX(Команды!$A$2:$AN$7500,MATCH(J$3,Команды!$A$2:$A$7500,0),$E79+2)=Команды!$AJ$15,TRUE,FALSE),IF(INDEX(Команды!$A$2:$AN$7500,MATCH(J$3,Команды!$A$2:$A$7500,0),$E79+2)=Команды!$AJ$16,TRUE,FALSE),IF(INDEX(Команды!$A$2:$AN$7500,MATCH(J$3,Команды!$A$2:$A$7500,0),$E79+2)=Команды!$AJ$17,TRUE,FALSE),IF(INDEX(Команды!$A$2:$AN$7500,MATCH(J$3,Команды!$A$2:$A$7500,0),$E79+2)=Команды!$AJ$18,TRUE,FALSE),IF(INDEX(Команды!$A$2:$AN$7500,MATCH(J$3,Команды!$A$2:$A$7500,0),$E79+2)=Команды!$AJ$19,TRUE,FALSE)),INDEX(Команды!$AJ$2:$AL$19,MATCH(INDEX(Команды!$A$2:$AN$7500,MATCH(J$3,Команды!$A$2:$A$7500,0),$E79+2),Команды!$AJ$2:$AJ$19,0),3),0)</f>
        <v>В</v>
      </c>
      <c r="L79" s="342"/>
      <c r="M79" s="174" t="str">
        <f>IF(OR(IF(INDEX(Команды!$A$2:$AN$7500,MATCH(M$3,Команды!$A$2:$A$7500,0),$E79+2)=Команды!$AJ$2,TRUE,FALSE),IF(INDEX(Команды!$A$2:$AN$7500,MATCH(M$3,Команды!$A$2:$A$7500,0),$E79+2)=Команды!$AJ$3,TRUE,FALSE),IF(INDEX(Команды!$A$2:$AN$7500,MATCH(M$3,Команды!$A$2:$A$7500,0),$E79+2)=Команды!$AJ$4,TRUE,FALSE),IF(INDEX(Команды!$A$2:$AN$7500,MATCH(M$3,Команды!$A$2:$A$7500,0),$E79+2)=Команды!$AJ$5,TRUE,FALSE),IF(INDEX(Команды!$A$2:$AN$7500,MATCH(M$3,Команды!$A$2:$A$7500,0),$E79+2)=Команды!$AJ$6,TRUE,FALSE),IF(INDEX(Команды!$A$2:$AN$7500,MATCH(M$3,Команды!$A$2:$A$7500,0),$E79+2)=Команды!$AJ$7,TRUE,FALSE),IF(INDEX(Команды!$A$2:$AN$7500,MATCH(M$3,Команды!$A$2:$A$7500,0),$E79+2)=Команды!$AJ$8,TRUE,FALSE),IF(INDEX(Команды!$A$2:$AN$7500,MATCH(M$3,Команды!$A$2:$A$7500,0),$E79+2)=Команды!$AJ$9,TRUE,FALSE),IF(INDEX(Команды!$A$2:$AN$7500,MATCH(M$3,Команды!$A$2:$A$7500,0),$E79+2)=Команды!$AJ$10,TRUE,FALSE),IF(INDEX(Команды!$A$2:$AN$7500,MATCH(M$3,Команды!$A$2:$A$7500,0),$E79+2)=Команды!$AJ$11,TRUE,FALSE),IF(INDEX(Команды!$A$2:$AN$7500,MATCH(M$3,Команды!$A$2:$A$7500,0),$E79+2)=Команды!$AJ$12,TRUE,FALSE),IF(INDEX(Команды!$A$2:$AN$7500,MATCH(M$3,Команды!$A$2:$A$7500,0),$E79+2)=Команды!$AJ$13,TRUE,FALSE),IF(INDEX(Команды!$A$2:$AN$7500,MATCH(M$3,Команды!$A$2:$A$7500,0),$E79+2)=Команды!$AJ$14,TRUE,FALSE),IF(INDEX(Команды!$A$2:$AN$7500,MATCH(M$3,Команды!$A$2:$A$7500,0),$E79+2)=Команды!$AJ$15,TRUE,FALSE),IF(INDEX(Команды!$A$2:$AN$7500,MATCH(M$3,Команды!$A$2:$A$7500,0),$E79+2)=Команды!$AJ$16,TRUE,FALSE),,IF(INDEX(Команды!$A$2:$AN$7500,MATCH(M$3,Команды!$A$2:$A$7500,0),$E79+2)=Команды!$AJ$17,TRUE,FALSE),,IF(INDEX(Команды!$A$2:$AN$7500,MATCH(M$3,Команды!$A$2:$A$7500,0),$E79+2)=Команды!$AJ$18,TRUE,FALSE),,IF(INDEX(Команды!$A$2:$AN$7500,MATCH(M$3,Команды!$A$2:$A$7500,0),$E79+2)=Команды!$AJ$19,TRUE,FALSE)),INDEX(Команды!$AJ$2:$AK$19,MATCH(INDEX(Команды!$A$2:$AN$7500,MATCH(M$3,Команды!$A$2:$A$7500,0),$E79+2),Команды!$AJ$2:$AJ$19,0),2),0)</f>
        <v>В</v>
      </c>
      <c r="N79" s="175" t="str">
        <f>IF(OR(IF(INDEX(Команды!$A$2:$AN$7500,MATCH(M$3,Команды!$A$2:$A$7500,0),$E79+2)=Команды!$AJ$2,TRUE,FALSE),IF(INDEX(Команды!$A$2:$AN$7500,MATCH(M$3,Команды!$A$2:$A$7500,0),$E79+2)=Команды!$AJ$3,TRUE,FALSE),IF(INDEX(Команды!$A$2:$AN$7500,MATCH(M$3,Команды!$A$2:$A$7500,0),$E79+2)=Команды!$AJ$4,TRUE,FALSE),IF(INDEX(Команды!$A$2:$AN$7500,MATCH(M$3,Команды!$A$2:$A$7500,0),$E79+2)=Команды!$AJ$5,TRUE,FALSE),IF(INDEX(Команды!$A$2:$AN$7500,MATCH(M$3,Команды!$A$2:$A$7500,0),$E79+2)=Команды!$AJ$6,TRUE,FALSE),IF(INDEX(Команды!$A$2:$AN$7500,MATCH(M$3,Команды!$A$2:$A$7500,0),$E79+2)=Команды!$AJ$7,TRUE,FALSE),IF(INDEX(Команды!$A$2:$AN$7500,MATCH(M$3,Команды!$A$2:$A$7500,0),$E79+2)=Команды!$AJ$8,TRUE,FALSE),IF(INDEX(Команды!$A$2:$AN$7500,MATCH(M$3,Команды!$A$2:$A$7500,0),$E79+2)=Команды!$AJ$9,TRUE,FALSE),IF(INDEX(Команды!$A$2:$AN$7500,MATCH(M$3,Команды!$A$2:$A$7500,0),$E79+2)=Команды!$AJ$10,TRUE,FALSE),IF(INDEX(Команды!$A$2:$AN$7500,MATCH(M$3,Команды!$A$2:$A$7500,0),$E79+2)=Команды!$AJ$11,TRUE,FALSE),IF(INDEX(Команды!$A$2:$AN$7500,MATCH(M$3,Команды!$A$2:$A$7500,0),$E79+2)=Команды!$AJ$12,TRUE,FALSE),IF(INDEX(Команды!$A$2:$AN$7500,MATCH(M$3,Команды!$A$2:$A$7500,0),$E79+2)=Команды!$AJ$13,TRUE,FALSE),IF(INDEX(Команды!$A$2:$AN$7500,MATCH(M$3,Команды!$A$2:$A$7500,0),$E79+2)=Команды!$AJ$14,TRUE,FALSE),IF(INDEX(Команды!$A$2:$AN$7500,MATCH(M$3,Команды!$A$2:$A$7500,0),$E79+2)=Команды!$AJ$15,TRUE,FALSE),IF(INDEX(Команды!$A$2:$AN$7500,MATCH(M$3,Команды!$A$2:$A$7500,0),$E79+2)=Команды!$AJ$16,TRUE,FALSE),IF(INDEX(Команды!$A$2:$AN$7500,MATCH(M$3,Команды!$A$2:$A$7500,0),$E79+2)=Команды!$AJ$17,TRUE,FALSE),IF(INDEX(Команды!$A$2:$AN$7500,MATCH(M$3,Команды!$A$2:$A$7500,0),$E79+2)=Команды!$AJ$18,TRUE,FALSE),IF(INDEX(Команды!$A$2:$AN$7500,MATCH(M$3,Команды!$A$2:$A$7500,0),$E79+2)=Команды!$AJ$19,TRUE,FALSE)),INDEX(Команды!$AJ$2:$AL$19,MATCH(INDEX(Команды!$A$2:$AN$7500,MATCH(M$3,Команды!$A$2:$A$7500,0),$E79+2),Команды!$AJ$2:$AJ$19,0),3),0)</f>
        <v>В</v>
      </c>
      <c r="O79" s="342"/>
      <c r="P79" s="174" t="str">
        <f>IF(OR(IF(INDEX(Команды!$A$2:$AN$7500,MATCH(P$3,Команды!$A$2:$A$7500,0),$E79+2)=Команды!$AJ$2,TRUE,FALSE),IF(INDEX(Команды!$A$2:$AN$7500,MATCH(P$3,Команды!$A$2:$A$7500,0),$E79+2)=Команды!$AJ$3,TRUE,FALSE),IF(INDEX(Команды!$A$2:$AN$7500,MATCH(P$3,Команды!$A$2:$A$7500,0),$E79+2)=Команды!$AJ$4,TRUE,FALSE),IF(INDEX(Команды!$A$2:$AN$7500,MATCH(P$3,Команды!$A$2:$A$7500,0),$E79+2)=Команды!$AJ$5,TRUE,FALSE),IF(INDEX(Команды!$A$2:$AN$7500,MATCH(P$3,Команды!$A$2:$A$7500,0),$E79+2)=Команды!$AJ$6,TRUE,FALSE),IF(INDEX(Команды!$A$2:$AN$7500,MATCH(P$3,Команды!$A$2:$A$7500,0),$E79+2)=Команды!$AJ$7,TRUE,FALSE),IF(INDEX(Команды!$A$2:$AN$7500,MATCH(P$3,Команды!$A$2:$A$7500,0),$E79+2)=Команды!$AJ$8,TRUE,FALSE),IF(INDEX(Команды!$A$2:$AN$7500,MATCH(P$3,Команды!$A$2:$A$7500,0),$E79+2)=Команды!$AJ$9,TRUE,FALSE),IF(INDEX(Команды!$A$2:$AN$7500,MATCH(P$3,Команды!$A$2:$A$7500,0),$E79+2)=Команды!$AJ$10,TRUE,FALSE),IF(INDEX(Команды!$A$2:$AN$7500,MATCH(P$3,Команды!$A$2:$A$7500,0),$E79+2)=Команды!$AJ$11,TRUE,FALSE),IF(INDEX(Команды!$A$2:$AN$7500,MATCH(P$3,Команды!$A$2:$A$7500,0),$E79+2)=Команды!$AJ$12,TRUE,FALSE),IF(INDEX(Команды!$A$2:$AN$7500,MATCH(P$3,Команды!$A$2:$A$7500,0),$E79+2)=Команды!$AJ$13,TRUE,FALSE),IF(INDEX(Команды!$A$2:$AN$7500,MATCH(P$3,Команды!$A$2:$A$7500,0),$E79+2)=Команды!$AJ$14,TRUE,FALSE),IF(INDEX(Команды!$A$2:$AN$7500,MATCH(P$3,Команды!$A$2:$A$7500,0),$E79+2)=Команды!$AJ$15,TRUE,FALSE),IF(INDEX(Команды!$A$2:$AN$7500,MATCH(P$3,Команды!$A$2:$A$7500,0),$E79+2)=Команды!$AJ$16,TRUE,FALSE),,IF(INDEX(Команды!$A$2:$AN$7500,MATCH(P$3,Команды!$A$2:$A$7500,0),$E79+2)=Команды!$AJ$17,TRUE,FALSE),,IF(INDEX(Команды!$A$2:$AN$7500,MATCH(P$3,Команды!$A$2:$A$7500,0),$E79+2)=Команды!$AJ$18,TRUE,FALSE),,IF(INDEX(Команды!$A$2:$AN$7500,MATCH(P$3,Команды!$A$2:$A$7500,0),$E79+2)=Команды!$AJ$19,TRUE,FALSE)),INDEX(Команды!$AJ$2:$AK$19,MATCH(INDEX(Команды!$A$2:$AN$7500,MATCH(P$3,Команды!$A$2:$A$7500,0),$E79+2),Команды!$AJ$2:$AJ$19,0),2),0)</f>
        <v>В</v>
      </c>
      <c r="Q79" s="175" t="str">
        <f>IF(OR(IF(INDEX(Команды!$A$2:$AN$7500,MATCH(P$3,Команды!$A$2:$A$7500,0),$E79+2)=Команды!$AJ$2,TRUE,FALSE),IF(INDEX(Команды!$A$2:$AN$7500,MATCH(P$3,Команды!$A$2:$A$7500,0),$E79+2)=Команды!$AJ$3,TRUE,FALSE),IF(INDEX(Команды!$A$2:$AN$7500,MATCH(P$3,Команды!$A$2:$A$7500,0),$E79+2)=Команды!$AJ$4,TRUE,FALSE),IF(INDEX(Команды!$A$2:$AN$7500,MATCH(P$3,Команды!$A$2:$A$7500,0),$E79+2)=Команды!$AJ$5,TRUE,FALSE),IF(INDEX(Команды!$A$2:$AN$7500,MATCH(P$3,Команды!$A$2:$A$7500,0),$E79+2)=Команды!$AJ$6,TRUE,FALSE),IF(INDEX(Команды!$A$2:$AN$7500,MATCH(P$3,Команды!$A$2:$A$7500,0),$E79+2)=Команды!$AJ$7,TRUE,FALSE),IF(INDEX(Команды!$A$2:$AN$7500,MATCH(P$3,Команды!$A$2:$A$7500,0),$E79+2)=Команды!$AJ$8,TRUE,FALSE),IF(INDEX(Команды!$A$2:$AN$7500,MATCH(P$3,Команды!$A$2:$A$7500,0),$E79+2)=Команды!$AJ$9,TRUE,FALSE),IF(INDEX(Команды!$A$2:$AN$7500,MATCH(P$3,Команды!$A$2:$A$7500,0),$E79+2)=Команды!$AJ$10,TRUE,FALSE),IF(INDEX(Команды!$A$2:$AN$7500,MATCH(P$3,Команды!$A$2:$A$7500,0),$E79+2)=Команды!$AJ$11,TRUE,FALSE),IF(INDEX(Команды!$A$2:$AN$7500,MATCH(P$3,Команды!$A$2:$A$7500,0),$E79+2)=Команды!$AJ$12,TRUE,FALSE),IF(INDEX(Команды!$A$2:$AN$7500,MATCH(P$3,Команды!$A$2:$A$7500,0),$E79+2)=Команды!$AJ$13,TRUE,FALSE),IF(INDEX(Команды!$A$2:$AN$7500,MATCH(P$3,Команды!$A$2:$A$7500,0),$E79+2)=Команды!$AJ$14,TRUE,FALSE),IF(INDEX(Команды!$A$2:$AN$7500,MATCH(P$3,Команды!$A$2:$A$7500,0),$E79+2)=Команды!$AJ$15,TRUE,FALSE),IF(INDEX(Команды!$A$2:$AN$7500,MATCH(P$3,Команды!$A$2:$A$7500,0),$E79+2)=Команды!$AJ$16,TRUE,FALSE),IF(INDEX(Команды!$A$2:$AN$7500,MATCH(P$3,Команды!$A$2:$A$7500,0),$E79+2)=Команды!$AJ$17,TRUE,FALSE),IF(INDEX(Команды!$A$2:$AN$7500,MATCH(P$3,Команды!$A$2:$A$7500,0),$E79+2)=Команды!$AJ$18,TRUE,FALSE),IF(INDEX(Команды!$A$2:$AN$7500,MATCH(P$3,Команды!$A$2:$A$7500,0),$E79+2)=Команды!$AJ$19,TRUE,FALSE)),INDEX(Команды!$AJ$2:$AL$19,MATCH(INDEX(Команды!$A$2:$AN$7500,MATCH(P$3,Команды!$A$2:$A$7500,0),$E79+2),Команды!$AJ$2:$AJ$19,0),3),0)</f>
        <v>В</v>
      </c>
      <c r="R79" s="342"/>
      <c r="S79" s="174" t="str">
        <f>IF(OR(IF(INDEX(Команды!$A$2:$AN$7500,MATCH(S$3,Команды!$A$2:$A$7500,0),$E79+2)=Команды!$AJ$2,TRUE,FALSE),IF(INDEX(Команды!$A$2:$AN$7500,MATCH(S$3,Команды!$A$2:$A$7500,0),$E79+2)=Команды!$AJ$3,TRUE,FALSE),IF(INDEX(Команды!$A$2:$AN$7500,MATCH(S$3,Команды!$A$2:$A$7500,0),$E79+2)=Команды!$AJ$4,TRUE,FALSE),IF(INDEX(Команды!$A$2:$AN$7500,MATCH(S$3,Команды!$A$2:$A$7500,0),$E79+2)=Команды!$AJ$5,TRUE,FALSE),IF(INDEX(Команды!$A$2:$AN$7500,MATCH(S$3,Команды!$A$2:$A$7500,0),$E79+2)=Команды!$AJ$6,TRUE,FALSE),IF(INDEX(Команды!$A$2:$AN$7500,MATCH(S$3,Команды!$A$2:$A$7500,0),$E79+2)=Команды!$AJ$7,TRUE,FALSE),IF(INDEX(Команды!$A$2:$AN$7500,MATCH(S$3,Команды!$A$2:$A$7500,0),$E79+2)=Команды!$AJ$8,TRUE,FALSE),IF(INDEX(Команды!$A$2:$AN$7500,MATCH(S$3,Команды!$A$2:$A$7500,0),$E79+2)=Команды!$AJ$9,TRUE,FALSE),IF(INDEX(Команды!$A$2:$AN$7500,MATCH(S$3,Команды!$A$2:$A$7500,0),$E79+2)=Команды!$AJ$10,TRUE,FALSE),IF(INDEX(Команды!$A$2:$AN$7500,MATCH(S$3,Команды!$A$2:$A$7500,0),$E79+2)=Команды!$AJ$11,TRUE,FALSE),IF(INDEX(Команды!$A$2:$AN$7500,MATCH(S$3,Команды!$A$2:$A$7500,0),$E79+2)=Команды!$AJ$12,TRUE,FALSE),IF(INDEX(Команды!$A$2:$AN$7500,MATCH(S$3,Команды!$A$2:$A$7500,0),$E79+2)=Команды!$AJ$13,TRUE,FALSE),IF(INDEX(Команды!$A$2:$AN$7500,MATCH(S$3,Команды!$A$2:$A$7500,0),$E79+2)=Команды!$AJ$14,TRUE,FALSE),IF(INDEX(Команды!$A$2:$AN$7500,MATCH(S$3,Команды!$A$2:$A$7500,0),$E79+2)=Команды!$AJ$15,TRUE,FALSE),IF(INDEX(Команды!$A$2:$AN$7500,MATCH(S$3,Команды!$A$2:$A$7500,0),$E79+2)=Команды!$AJ$16,TRUE,FALSE),,IF(INDEX(Команды!$A$2:$AN$7500,MATCH(S$3,Команды!$A$2:$A$7500,0),$E79+2)=Команды!$AJ$17,TRUE,FALSE),,IF(INDEX(Команды!$A$2:$AN$7500,MATCH(S$3,Команды!$A$2:$A$7500,0),$E79+2)=Команды!$AJ$18,TRUE,FALSE),,IF(INDEX(Команды!$A$2:$AN$7500,MATCH(S$3,Команды!$A$2:$A$7500,0),$E79+2)=Команды!$AJ$19,TRUE,FALSE)),INDEX(Команды!$AJ$2:$AK$19,MATCH(INDEX(Команды!$A$2:$AN$7500,MATCH(S$3,Команды!$A$2:$A$7500,0),$E79+2),Команды!$AJ$2:$AJ$19,0),2),0)</f>
        <v>В</v>
      </c>
      <c r="T79" s="175" t="str">
        <f>IF(OR(IF(INDEX(Команды!$A$2:$AN$7500,MATCH(S$3,Команды!$A$2:$A$7500,0),$E79+2)=Команды!$AJ$2,TRUE,FALSE),IF(INDEX(Команды!$A$2:$AN$7500,MATCH(S$3,Команды!$A$2:$A$7500,0),$E79+2)=Команды!$AJ$3,TRUE,FALSE),IF(INDEX(Команды!$A$2:$AN$7500,MATCH(S$3,Команды!$A$2:$A$7500,0),$E79+2)=Команды!$AJ$4,TRUE,FALSE),IF(INDEX(Команды!$A$2:$AN$7500,MATCH(S$3,Команды!$A$2:$A$7500,0),$E79+2)=Команды!$AJ$5,TRUE,FALSE),IF(INDEX(Команды!$A$2:$AN$7500,MATCH(S$3,Команды!$A$2:$A$7500,0),$E79+2)=Команды!$AJ$6,TRUE,FALSE),IF(INDEX(Команды!$A$2:$AN$7500,MATCH(S$3,Команды!$A$2:$A$7500,0),$E79+2)=Команды!$AJ$7,TRUE,FALSE),IF(INDEX(Команды!$A$2:$AN$7500,MATCH(S$3,Команды!$A$2:$A$7500,0),$E79+2)=Команды!$AJ$8,TRUE,FALSE),IF(INDEX(Команды!$A$2:$AN$7500,MATCH(S$3,Команды!$A$2:$A$7500,0),$E79+2)=Команды!$AJ$9,TRUE,FALSE),IF(INDEX(Команды!$A$2:$AN$7500,MATCH(S$3,Команды!$A$2:$A$7500,0),$E79+2)=Команды!$AJ$10,TRUE,FALSE),IF(INDEX(Команды!$A$2:$AN$7500,MATCH(S$3,Команды!$A$2:$A$7500,0),$E79+2)=Команды!$AJ$11,TRUE,FALSE),IF(INDEX(Команды!$A$2:$AN$7500,MATCH(S$3,Команды!$A$2:$A$7500,0),$E79+2)=Команды!$AJ$12,TRUE,FALSE),IF(INDEX(Команды!$A$2:$AN$7500,MATCH(S$3,Команды!$A$2:$A$7500,0),$E79+2)=Команды!$AJ$13,TRUE,FALSE),IF(INDEX(Команды!$A$2:$AN$7500,MATCH(S$3,Команды!$A$2:$A$7500,0),$E79+2)=Команды!$AJ$14,TRUE,FALSE),IF(INDEX(Команды!$A$2:$AN$7500,MATCH(S$3,Команды!$A$2:$A$7500,0),$E79+2)=Команды!$AJ$15,TRUE,FALSE),IF(INDEX(Команды!$A$2:$AN$7500,MATCH(S$3,Команды!$A$2:$A$7500,0),$E79+2)=Команды!$AJ$16,TRUE,FALSE),IF(INDEX(Команды!$A$2:$AN$7500,MATCH(S$3,Команды!$A$2:$A$7500,0),$E79+2)=Команды!$AJ$17,TRUE,FALSE),IF(INDEX(Команды!$A$2:$AN$7500,MATCH(S$3,Команды!$A$2:$A$7500,0),$E79+2)=Команды!$AJ$18,TRUE,FALSE),IF(INDEX(Команды!$A$2:$AN$7500,MATCH(S$3,Команды!$A$2:$A$7500,0),$E79+2)=Команды!$AJ$19,TRUE,FALSE)),INDEX(Команды!$AJ$2:$AL$19,MATCH(INDEX(Команды!$A$2:$AN$7500,MATCH(S$3,Команды!$A$2:$A$7500,0),$E79+2),Команды!$AJ$2:$AJ$19,0),3),0)</f>
        <v>В</v>
      </c>
      <c r="U79" s="342"/>
      <c r="V79" s="174" t="str">
        <f>IF(OR(IF(INDEX(Команды!$A$2:$AN$7500,MATCH(V$3,Команды!$A$2:$A$7500,0),$E79+2)=Команды!$AJ$2,TRUE,FALSE),IF(INDEX(Команды!$A$2:$AN$7500,MATCH(V$3,Команды!$A$2:$A$7500,0),$E79+2)=Команды!$AJ$3,TRUE,FALSE),IF(INDEX(Команды!$A$2:$AN$7500,MATCH(V$3,Команды!$A$2:$A$7500,0),$E79+2)=Команды!$AJ$4,TRUE,FALSE),IF(INDEX(Команды!$A$2:$AN$7500,MATCH(V$3,Команды!$A$2:$A$7500,0),$E79+2)=Команды!$AJ$5,TRUE,FALSE),IF(INDEX(Команды!$A$2:$AN$7500,MATCH(V$3,Команды!$A$2:$A$7500,0),$E79+2)=Команды!$AJ$6,TRUE,FALSE),IF(INDEX(Команды!$A$2:$AN$7500,MATCH(V$3,Команды!$A$2:$A$7500,0),$E79+2)=Команды!$AJ$7,TRUE,FALSE),IF(INDEX(Команды!$A$2:$AN$7500,MATCH(V$3,Команды!$A$2:$A$7500,0),$E79+2)=Команды!$AJ$8,TRUE,FALSE),IF(INDEX(Команды!$A$2:$AN$7500,MATCH(V$3,Команды!$A$2:$A$7500,0),$E79+2)=Команды!$AJ$9,TRUE,FALSE),IF(INDEX(Команды!$A$2:$AN$7500,MATCH(V$3,Команды!$A$2:$A$7500,0),$E79+2)=Команды!$AJ$10,TRUE,FALSE),IF(INDEX(Команды!$A$2:$AN$7500,MATCH(V$3,Команды!$A$2:$A$7500,0),$E79+2)=Команды!$AJ$11,TRUE,FALSE),IF(INDEX(Команды!$A$2:$AN$7500,MATCH(V$3,Команды!$A$2:$A$7500,0),$E79+2)=Команды!$AJ$12,TRUE,FALSE),IF(INDEX(Команды!$A$2:$AN$7500,MATCH(V$3,Команды!$A$2:$A$7500,0),$E79+2)=Команды!$AJ$13,TRUE,FALSE),IF(INDEX(Команды!$A$2:$AN$7500,MATCH(V$3,Команды!$A$2:$A$7500,0),$E79+2)=Команды!$AJ$14,TRUE,FALSE),IF(INDEX(Команды!$A$2:$AN$7500,MATCH(V$3,Команды!$A$2:$A$7500,0),$E79+2)=Команды!$AJ$15,TRUE,FALSE),IF(INDEX(Команды!$A$2:$AN$7500,MATCH(V$3,Команды!$A$2:$A$7500,0),$E79+2)=Команды!$AJ$16,TRUE,FALSE),,IF(INDEX(Команды!$A$2:$AN$7500,MATCH(V$3,Команды!$A$2:$A$7500,0),$E79+2)=Команды!$AJ$17,TRUE,FALSE),,IF(INDEX(Команды!$A$2:$AN$7500,MATCH(V$3,Команды!$A$2:$A$7500,0),$E79+2)=Команды!$AJ$18,TRUE,FALSE),,IF(INDEX(Команды!$A$2:$AN$7500,MATCH(V$3,Команды!$A$2:$A$7500,0),$E79+2)=Команды!$AJ$19,TRUE,FALSE)),INDEX(Команды!$AJ$2:$AK$19,MATCH(INDEX(Команды!$A$2:$AN$7500,MATCH(V$3,Команды!$A$2:$A$7500,0),$E79+2),Команды!$AJ$2:$AJ$19,0),2),0)</f>
        <v>В</v>
      </c>
      <c r="W79" s="175" t="str">
        <f>IF(OR(IF(INDEX(Команды!$A$2:$AN$7500,MATCH(V$3,Команды!$A$2:$A$7500,0),$E79+2)=Команды!$AJ$2,TRUE,FALSE),IF(INDEX(Команды!$A$2:$AN$7500,MATCH(V$3,Команды!$A$2:$A$7500,0),$E79+2)=Команды!$AJ$3,TRUE,FALSE),IF(INDEX(Команды!$A$2:$AN$7500,MATCH(V$3,Команды!$A$2:$A$7500,0),$E79+2)=Команды!$AJ$4,TRUE,FALSE),IF(INDEX(Команды!$A$2:$AN$7500,MATCH(V$3,Команды!$A$2:$A$7500,0),$E79+2)=Команды!$AJ$5,TRUE,FALSE),IF(INDEX(Команды!$A$2:$AN$7500,MATCH(V$3,Команды!$A$2:$A$7500,0),$E79+2)=Команды!$AJ$6,TRUE,FALSE),IF(INDEX(Команды!$A$2:$AN$7500,MATCH(V$3,Команды!$A$2:$A$7500,0),$E79+2)=Команды!$AJ$7,TRUE,FALSE),IF(INDEX(Команды!$A$2:$AN$7500,MATCH(V$3,Команды!$A$2:$A$7500,0),$E79+2)=Команды!$AJ$8,TRUE,FALSE),IF(INDEX(Команды!$A$2:$AN$7500,MATCH(V$3,Команды!$A$2:$A$7500,0),$E79+2)=Команды!$AJ$9,TRUE,FALSE),IF(INDEX(Команды!$A$2:$AN$7500,MATCH(V$3,Команды!$A$2:$A$7500,0),$E79+2)=Команды!$AJ$10,TRUE,FALSE),IF(INDEX(Команды!$A$2:$AN$7500,MATCH(V$3,Команды!$A$2:$A$7500,0),$E79+2)=Команды!$AJ$11,TRUE,FALSE),IF(INDEX(Команды!$A$2:$AN$7500,MATCH(V$3,Команды!$A$2:$A$7500,0),$E79+2)=Команды!$AJ$12,TRUE,FALSE),IF(INDEX(Команды!$A$2:$AN$7500,MATCH(V$3,Команды!$A$2:$A$7500,0),$E79+2)=Команды!$AJ$13,TRUE,FALSE),IF(INDEX(Команды!$A$2:$AN$7500,MATCH(V$3,Команды!$A$2:$A$7500,0),$E79+2)=Команды!$AJ$14,TRUE,FALSE),IF(INDEX(Команды!$A$2:$AN$7500,MATCH(V$3,Команды!$A$2:$A$7500,0),$E79+2)=Команды!$AJ$15,TRUE,FALSE),IF(INDEX(Команды!$A$2:$AN$7500,MATCH(V$3,Команды!$A$2:$A$7500,0),$E79+2)=Команды!$AJ$16,TRUE,FALSE),IF(INDEX(Команды!$A$2:$AN$7500,MATCH(V$3,Команды!$A$2:$A$7500,0),$E79+2)=Команды!$AJ$17,TRUE,FALSE),IF(INDEX(Команды!$A$2:$AN$7500,MATCH(V$3,Команды!$A$2:$A$7500,0),$E79+2)=Команды!$AJ$18,TRUE,FALSE),IF(INDEX(Команды!$A$2:$AN$7500,MATCH(V$3,Команды!$A$2:$A$7500,0),$E79+2)=Команды!$AJ$19,TRUE,FALSE)),INDEX(Команды!$AJ$2:$AL$19,MATCH(INDEX(Команды!$A$2:$AN$7500,MATCH(V$3,Команды!$A$2:$A$7500,0),$E79+2),Команды!$AJ$2:$AJ$19,0),3),0)</f>
        <v>В</v>
      </c>
      <c r="X79" s="342"/>
      <c r="Y79" s="174" t="str">
        <f>IF(OR(IF(INDEX(Команды!$A$2:$AN$7500,MATCH(Y$3,Команды!$A$2:$A$7500,0),$E79+2)=Команды!$AJ$2,TRUE,FALSE),IF(INDEX(Команды!$A$2:$AN$7500,MATCH(Y$3,Команды!$A$2:$A$7500,0),$E79+2)=Команды!$AJ$3,TRUE,FALSE),IF(INDEX(Команды!$A$2:$AN$7500,MATCH(Y$3,Команды!$A$2:$A$7500,0),$E79+2)=Команды!$AJ$4,TRUE,FALSE),IF(INDEX(Команды!$A$2:$AN$7500,MATCH(Y$3,Команды!$A$2:$A$7500,0),$E79+2)=Команды!$AJ$5,TRUE,FALSE),IF(INDEX(Команды!$A$2:$AN$7500,MATCH(Y$3,Команды!$A$2:$A$7500,0),$E79+2)=Команды!$AJ$6,TRUE,FALSE),IF(INDEX(Команды!$A$2:$AN$7500,MATCH(Y$3,Команды!$A$2:$A$7500,0),$E79+2)=Команды!$AJ$7,TRUE,FALSE),IF(INDEX(Команды!$A$2:$AN$7500,MATCH(Y$3,Команды!$A$2:$A$7500,0),$E79+2)=Команды!$AJ$8,TRUE,FALSE),IF(INDEX(Команды!$A$2:$AN$7500,MATCH(Y$3,Команды!$A$2:$A$7500,0),$E79+2)=Команды!$AJ$9,TRUE,FALSE),IF(INDEX(Команды!$A$2:$AN$7500,MATCH(Y$3,Команды!$A$2:$A$7500,0),$E79+2)=Команды!$AJ$10,TRUE,FALSE),IF(INDEX(Команды!$A$2:$AN$7500,MATCH(Y$3,Команды!$A$2:$A$7500,0),$E79+2)=Команды!$AJ$11,TRUE,FALSE),IF(INDEX(Команды!$A$2:$AN$7500,MATCH(Y$3,Команды!$A$2:$A$7500,0),$E79+2)=Команды!$AJ$12,TRUE,FALSE),IF(INDEX(Команды!$A$2:$AN$7500,MATCH(Y$3,Команды!$A$2:$A$7500,0),$E79+2)=Команды!$AJ$13,TRUE,FALSE),IF(INDEX(Команды!$A$2:$AN$7500,MATCH(Y$3,Команды!$A$2:$A$7500,0),$E79+2)=Команды!$AJ$14,TRUE,FALSE),IF(INDEX(Команды!$A$2:$AN$7500,MATCH(Y$3,Команды!$A$2:$A$7500,0),$E79+2)=Команды!$AJ$15,TRUE,FALSE),IF(INDEX(Команды!$A$2:$AN$7500,MATCH(Y$3,Команды!$A$2:$A$7500,0),$E79+2)=Команды!$AJ$16,TRUE,FALSE),,IF(INDEX(Команды!$A$2:$AN$7500,MATCH(Y$3,Команды!$A$2:$A$7500,0),$E79+2)=Команды!$AJ$17,TRUE,FALSE),,IF(INDEX(Команды!$A$2:$AN$7500,MATCH(Y$3,Команды!$A$2:$A$7500,0),$E79+2)=Команды!$AJ$18,TRUE,FALSE),,IF(INDEX(Команды!$A$2:$AN$7500,MATCH(Y$3,Команды!$A$2:$A$7500,0),$E79+2)=Команды!$AJ$19,TRUE,FALSE)),INDEX(Команды!$AJ$2:$AK$19,MATCH(INDEX(Команды!$A$2:$AN$7500,MATCH(Y$3,Команды!$A$2:$A$7500,0),$E79+2),Команды!$AJ$2:$AJ$19,0),2),0)</f>
        <v>В</v>
      </c>
      <c r="Z79" s="175" t="str">
        <f>IF(OR(IF(INDEX(Команды!$A$2:$AN$7500,MATCH(Y$3,Команды!$A$2:$A$7500,0),$E79+2)=Команды!$AJ$2,TRUE,FALSE),IF(INDEX(Команды!$A$2:$AN$7500,MATCH(Y$3,Команды!$A$2:$A$7500,0),$E79+2)=Команды!$AJ$3,TRUE,FALSE),IF(INDEX(Команды!$A$2:$AN$7500,MATCH(Y$3,Команды!$A$2:$A$7500,0),$E79+2)=Команды!$AJ$4,TRUE,FALSE),IF(INDEX(Команды!$A$2:$AN$7500,MATCH(Y$3,Команды!$A$2:$A$7500,0),$E79+2)=Команды!$AJ$5,TRUE,FALSE),IF(INDEX(Команды!$A$2:$AN$7500,MATCH(Y$3,Команды!$A$2:$A$7500,0),$E79+2)=Команды!$AJ$6,TRUE,FALSE),IF(INDEX(Команды!$A$2:$AN$7500,MATCH(Y$3,Команды!$A$2:$A$7500,0),$E79+2)=Команды!$AJ$7,TRUE,FALSE),IF(INDEX(Команды!$A$2:$AN$7500,MATCH(Y$3,Команды!$A$2:$A$7500,0),$E79+2)=Команды!$AJ$8,TRUE,FALSE),IF(INDEX(Команды!$A$2:$AN$7500,MATCH(Y$3,Команды!$A$2:$A$7500,0),$E79+2)=Команды!$AJ$9,TRUE,FALSE),IF(INDEX(Команды!$A$2:$AN$7500,MATCH(Y$3,Команды!$A$2:$A$7500,0),$E79+2)=Команды!$AJ$10,TRUE,FALSE),IF(INDEX(Команды!$A$2:$AN$7500,MATCH(Y$3,Команды!$A$2:$A$7500,0),$E79+2)=Команды!$AJ$11,TRUE,FALSE),IF(INDEX(Команды!$A$2:$AN$7500,MATCH(Y$3,Команды!$A$2:$A$7500,0),$E79+2)=Команды!$AJ$12,TRUE,FALSE),IF(INDEX(Команды!$A$2:$AN$7500,MATCH(Y$3,Команды!$A$2:$A$7500,0),$E79+2)=Команды!$AJ$13,TRUE,FALSE),IF(INDEX(Команды!$A$2:$AN$7500,MATCH(Y$3,Команды!$A$2:$A$7500,0),$E79+2)=Команды!$AJ$14,TRUE,FALSE),IF(INDEX(Команды!$A$2:$AN$7500,MATCH(Y$3,Команды!$A$2:$A$7500,0),$E79+2)=Команды!$AJ$15,TRUE,FALSE),IF(INDEX(Команды!$A$2:$AN$7500,MATCH(Y$3,Команды!$A$2:$A$7500,0),$E79+2)=Команды!$AJ$16,TRUE,FALSE),IF(INDEX(Команды!$A$2:$AN$7500,MATCH(Y$3,Команды!$A$2:$A$7500,0),$E79+2)=Команды!$AJ$17,TRUE,FALSE),IF(INDEX(Команды!$A$2:$AN$7500,MATCH(Y$3,Команды!$A$2:$A$7500,0),$E79+2)=Команды!$AJ$18,TRUE,FALSE),IF(INDEX(Команды!$A$2:$AN$7500,MATCH(Y$3,Команды!$A$2:$A$7500,0),$E79+2)=Команды!$AJ$19,TRUE,FALSE)),INDEX(Команды!$AJ$2:$AL$19,MATCH(INDEX(Команды!$A$2:$AN$7500,MATCH(Y$3,Команды!$A$2:$A$7500,0),$E79+2),Команды!$AJ$2:$AJ$19,0),3),0)</f>
        <v>В</v>
      </c>
      <c r="AA79" s="342"/>
      <c r="AB79" s="174" t="str">
        <f>IF(OR(IF(INDEX(Команды!$A$2:$AN$7500,MATCH(AB$3,Команды!$A$2:$A$7500,0),$E79+2)=Команды!$AJ$2,TRUE,FALSE),IF(INDEX(Команды!$A$2:$AN$7500,MATCH(AB$3,Команды!$A$2:$A$7500,0),$E79+2)=Команды!$AJ$3,TRUE,FALSE),IF(INDEX(Команды!$A$2:$AN$7500,MATCH(AB$3,Команды!$A$2:$A$7500,0),$E79+2)=Команды!$AJ$4,TRUE,FALSE),IF(INDEX(Команды!$A$2:$AN$7500,MATCH(AB$3,Команды!$A$2:$A$7500,0),$E79+2)=Команды!$AJ$5,TRUE,FALSE),IF(INDEX(Команды!$A$2:$AN$7500,MATCH(AB$3,Команды!$A$2:$A$7500,0),$E79+2)=Команды!$AJ$6,TRUE,FALSE),IF(INDEX(Команды!$A$2:$AN$7500,MATCH(AB$3,Команды!$A$2:$A$7500,0),$E79+2)=Команды!$AJ$7,TRUE,FALSE),IF(INDEX(Команды!$A$2:$AN$7500,MATCH(AB$3,Команды!$A$2:$A$7500,0),$E79+2)=Команды!$AJ$8,TRUE,FALSE),IF(INDEX(Команды!$A$2:$AN$7500,MATCH(AB$3,Команды!$A$2:$A$7500,0),$E79+2)=Команды!$AJ$9,TRUE,FALSE),IF(INDEX(Команды!$A$2:$AN$7500,MATCH(AB$3,Команды!$A$2:$A$7500,0),$E79+2)=Команды!$AJ$10,TRUE,FALSE),IF(INDEX(Команды!$A$2:$AN$7500,MATCH(AB$3,Команды!$A$2:$A$7500,0),$E79+2)=Команды!$AJ$11,TRUE,FALSE),IF(INDEX(Команды!$A$2:$AN$7500,MATCH(AB$3,Команды!$A$2:$A$7500,0),$E79+2)=Команды!$AJ$12,TRUE,FALSE),IF(INDEX(Команды!$A$2:$AN$7500,MATCH(AB$3,Команды!$A$2:$A$7500,0),$E79+2)=Команды!$AJ$13,TRUE,FALSE),IF(INDEX(Команды!$A$2:$AN$7500,MATCH(AB$3,Команды!$A$2:$A$7500,0),$E79+2)=Команды!$AJ$14,TRUE,FALSE),IF(INDEX(Команды!$A$2:$AN$7500,MATCH(AB$3,Команды!$A$2:$A$7500,0),$E79+2)=Команды!$AJ$15,TRUE,FALSE),IF(INDEX(Команды!$A$2:$AN$7500,MATCH(AB$3,Команды!$A$2:$A$7500,0),$E79+2)=Команды!$AJ$16,TRUE,FALSE),,IF(INDEX(Команды!$A$2:$AN$7500,MATCH(AB$3,Команды!$A$2:$A$7500,0),$E79+2)=Команды!$AJ$17,TRUE,FALSE),,IF(INDEX(Команды!$A$2:$AN$7500,MATCH(AB$3,Команды!$A$2:$A$7500,0),$E79+2)=Команды!$AJ$18,TRUE,FALSE),,IF(INDEX(Команды!$A$2:$AN$7500,MATCH(AB$3,Команды!$A$2:$A$7500,0),$E79+2)=Команды!$AJ$19,TRUE,FALSE)),INDEX(Команды!$AJ$2:$AK$19,MATCH(INDEX(Команды!$A$2:$AN$7500,MATCH(AB$3,Команды!$A$2:$A$7500,0),$E79+2),Команды!$AJ$2:$AJ$19,0),2),0)</f>
        <v>В</v>
      </c>
      <c r="AC79" s="175" t="str">
        <f>IF(OR(IF(INDEX(Команды!$A$2:$AN$7500,MATCH(AB$3,Команды!$A$2:$A$7500,0),$E79+2)=Команды!$AJ$2,TRUE,FALSE),IF(INDEX(Команды!$A$2:$AN$7500,MATCH(AB$3,Команды!$A$2:$A$7500,0),$E79+2)=Команды!$AJ$3,TRUE,FALSE),IF(INDEX(Команды!$A$2:$AN$7500,MATCH(AB$3,Команды!$A$2:$A$7500,0),$E79+2)=Команды!$AJ$4,TRUE,FALSE),IF(INDEX(Команды!$A$2:$AN$7500,MATCH(AB$3,Команды!$A$2:$A$7500,0),$E79+2)=Команды!$AJ$5,TRUE,FALSE),IF(INDEX(Команды!$A$2:$AN$7500,MATCH(AB$3,Команды!$A$2:$A$7500,0),$E79+2)=Команды!$AJ$6,TRUE,FALSE),IF(INDEX(Команды!$A$2:$AN$7500,MATCH(AB$3,Команды!$A$2:$A$7500,0),$E79+2)=Команды!$AJ$7,TRUE,FALSE),IF(INDEX(Команды!$A$2:$AN$7500,MATCH(AB$3,Команды!$A$2:$A$7500,0),$E79+2)=Команды!$AJ$8,TRUE,FALSE),IF(INDEX(Команды!$A$2:$AN$7500,MATCH(AB$3,Команды!$A$2:$A$7500,0),$E79+2)=Команды!$AJ$9,TRUE,FALSE),IF(INDEX(Команды!$A$2:$AN$7500,MATCH(AB$3,Команды!$A$2:$A$7500,0),$E79+2)=Команды!$AJ$10,TRUE,FALSE),IF(INDEX(Команды!$A$2:$AN$7500,MATCH(AB$3,Команды!$A$2:$A$7500,0),$E79+2)=Команды!$AJ$11,TRUE,FALSE),IF(INDEX(Команды!$A$2:$AN$7500,MATCH(AB$3,Команды!$A$2:$A$7500,0),$E79+2)=Команды!$AJ$12,TRUE,FALSE),IF(INDEX(Команды!$A$2:$AN$7500,MATCH(AB$3,Команды!$A$2:$A$7500,0),$E79+2)=Команды!$AJ$13,TRUE,FALSE),IF(INDEX(Команды!$A$2:$AN$7500,MATCH(AB$3,Команды!$A$2:$A$7500,0),$E79+2)=Команды!$AJ$14,TRUE,FALSE),IF(INDEX(Команды!$A$2:$AN$7500,MATCH(AB$3,Команды!$A$2:$A$7500,0),$E79+2)=Команды!$AJ$15,TRUE,FALSE),IF(INDEX(Команды!$A$2:$AN$7500,MATCH(AB$3,Команды!$A$2:$A$7500,0),$E79+2)=Команды!$AJ$16,TRUE,FALSE),IF(INDEX(Команды!$A$2:$AN$7500,MATCH(AB$3,Команды!$A$2:$A$7500,0),$E79+2)=Команды!$AJ$17,TRUE,FALSE),IF(INDEX(Команды!$A$2:$AN$7500,MATCH(AB$3,Команды!$A$2:$A$7500,0),$E79+2)=Команды!$AJ$18,TRUE,FALSE),IF(INDEX(Команды!$A$2:$AN$7500,MATCH(AB$3,Команды!$A$2:$A$7500,0),$E79+2)=Команды!$AJ$19,TRUE,FALSE)),INDEX(Команды!$AJ$2:$AL$19,MATCH(INDEX(Команды!$A$2:$AN$7500,MATCH(AB$3,Команды!$A$2:$A$7500,0),$E79+2),Команды!$AJ$2:$AJ$19,0),3),0)</f>
        <v>В</v>
      </c>
      <c r="AD79" s="342"/>
      <c r="AE79" s="174" t="str">
        <f>IF(OR(IF(INDEX(Команды!$A$2:$AN$7500,MATCH(AE$3,Команды!$A$2:$A$7500,0),$E79+2)=Команды!$AJ$2,TRUE,FALSE),IF(INDEX(Команды!$A$2:$AN$7500,MATCH(AE$3,Команды!$A$2:$A$7500,0),$E79+2)=Команды!$AJ$3,TRUE,FALSE),IF(INDEX(Команды!$A$2:$AN$7500,MATCH(AE$3,Команды!$A$2:$A$7500,0),$E79+2)=Команды!$AJ$4,TRUE,FALSE),IF(INDEX(Команды!$A$2:$AN$7500,MATCH(AE$3,Команды!$A$2:$A$7500,0),$E79+2)=Команды!$AJ$5,TRUE,FALSE),IF(INDEX(Команды!$A$2:$AN$7500,MATCH(AE$3,Команды!$A$2:$A$7500,0),$E79+2)=Команды!$AJ$6,TRUE,FALSE),IF(INDEX(Команды!$A$2:$AN$7500,MATCH(AE$3,Команды!$A$2:$A$7500,0),$E79+2)=Команды!$AJ$7,TRUE,FALSE),IF(INDEX(Команды!$A$2:$AN$7500,MATCH(AE$3,Команды!$A$2:$A$7500,0),$E79+2)=Команды!$AJ$8,TRUE,FALSE),IF(INDEX(Команды!$A$2:$AN$7500,MATCH(AE$3,Команды!$A$2:$A$7500,0),$E79+2)=Команды!$AJ$9,TRUE,FALSE),IF(INDEX(Команды!$A$2:$AN$7500,MATCH(AE$3,Команды!$A$2:$A$7500,0),$E79+2)=Команды!$AJ$10,TRUE,FALSE),IF(INDEX(Команды!$A$2:$AN$7500,MATCH(AE$3,Команды!$A$2:$A$7500,0),$E79+2)=Команды!$AJ$11,TRUE,FALSE),IF(INDEX(Команды!$A$2:$AN$7500,MATCH(AE$3,Команды!$A$2:$A$7500,0),$E79+2)=Команды!$AJ$12,TRUE,FALSE),IF(INDEX(Команды!$A$2:$AN$7500,MATCH(AE$3,Команды!$A$2:$A$7500,0),$E79+2)=Команды!$AJ$13,TRUE,FALSE),IF(INDEX(Команды!$A$2:$AN$7500,MATCH(AE$3,Команды!$A$2:$A$7500,0),$E79+2)=Команды!$AJ$14,TRUE,FALSE),IF(INDEX(Команды!$A$2:$AN$7500,MATCH(AE$3,Команды!$A$2:$A$7500,0),$E79+2)=Команды!$AJ$15,TRUE,FALSE),IF(INDEX(Команды!$A$2:$AN$7500,MATCH(AE$3,Команды!$A$2:$A$7500,0),$E79+2)=Команды!$AJ$16,TRUE,FALSE),,IF(INDEX(Команды!$A$2:$AN$7500,MATCH(AE$3,Команды!$A$2:$A$7500,0),$E79+2)=Команды!$AJ$17,TRUE,FALSE),,IF(INDEX(Команды!$A$2:$AN$7500,MATCH(AE$3,Команды!$A$2:$A$7500,0),$E79+2)=Команды!$AJ$18,TRUE,FALSE),,IF(INDEX(Команды!$A$2:$AN$7500,MATCH(AE$3,Команды!$A$2:$A$7500,0),$E79+2)=Команды!$AJ$19,TRUE,FALSE)),INDEX(Команды!$AJ$2:$AK$19,MATCH(INDEX(Команды!$A$2:$AN$7500,MATCH(AE$3,Команды!$A$2:$A$7500,0),$E79+2),Команды!$AJ$2:$AJ$19,0),2),0)</f>
        <v>В</v>
      </c>
      <c r="AF79" s="175" t="str">
        <f>IF(OR(IF(INDEX(Команды!$A$2:$AN$7500,MATCH(AE$3,Команды!$A$2:$A$7500,0),$E79+2)=Команды!$AJ$2,TRUE,FALSE),IF(INDEX(Команды!$A$2:$AN$7500,MATCH(AE$3,Команды!$A$2:$A$7500,0),$E79+2)=Команды!$AJ$3,TRUE,FALSE),IF(INDEX(Команды!$A$2:$AN$7500,MATCH(AE$3,Команды!$A$2:$A$7500,0),$E79+2)=Команды!$AJ$4,TRUE,FALSE),IF(INDEX(Команды!$A$2:$AN$7500,MATCH(AE$3,Команды!$A$2:$A$7500,0),$E79+2)=Команды!$AJ$5,TRUE,FALSE),IF(INDEX(Команды!$A$2:$AN$7500,MATCH(AE$3,Команды!$A$2:$A$7500,0),$E79+2)=Команды!$AJ$6,TRUE,FALSE),IF(INDEX(Команды!$A$2:$AN$7500,MATCH(AE$3,Команды!$A$2:$A$7500,0),$E79+2)=Команды!$AJ$7,TRUE,FALSE),IF(INDEX(Команды!$A$2:$AN$7500,MATCH(AE$3,Команды!$A$2:$A$7500,0),$E79+2)=Команды!$AJ$8,TRUE,FALSE),IF(INDEX(Команды!$A$2:$AN$7500,MATCH(AE$3,Команды!$A$2:$A$7500,0),$E79+2)=Команды!$AJ$9,TRUE,FALSE),IF(INDEX(Команды!$A$2:$AN$7500,MATCH(AE$3,Команды!$A$2:$A$7500,0),$E79+2)=Команды!$AJ$10,TRUE,FALSE),IF(INDEX(Команды!$A$2:$AN$7500,MATCH(AE$3,Команды!$A$2:$A$7500,0),$E79+2)=Команды!$AJ$11,TRUE,FALSE),IF(INDEX(Команды!$A$2:$AN$7500,MATCH(AE$3,Команды!$A$2:$A$7500,0),$E79+2)=Команды!$AJ$12,TRUE,FALSE),IF(INDEX(Команды!$A$2:$AN$7500,MATCH(AE$3,Команды!$A$2:$A$7500,0),$E79+2)=Команды!$AJ$13,TRUE,FALSE),IF(INDEX(Команды!$A$2:$AN$7500,MATCH(AE$3,Команды!$A$2:$A$7500,0),$E79+2)=Команды!$AJ$14,TRUE,FALSE),IF(INDEX(Команды!$A$2:$AN$7500,MATCH(AE$3,Команды!$A$2:$A$7500,0),$E79+2)=Команды!$AJ$15,TRUE,FALSE),IF(INDEX(Команды!$A$2:$AN$7500,MATCH(AE$3,Команды!$A$2:$A$7500,0),$E79+2)=Команды!$AJ$16,TRUE,FALSE),IF(INDEX(Команды!$A$2:$AN$7500,MATCH(AE$3,Команды!$A$2:$A$7500,0),$E79+2)=Команды!$AJ$17,TRUE,FALSE),IF(INDEX(Команды!$A$2:$AN$7500,MATCH(AE$3,Команды!$A$2:$A$7500,0),$E79+2)=Команды!$AJ$18,TRUE,FALSE),IF(INDEX(Команды!$A$2:$AN$7500,MATCH(AE$3,Команды!$A$2:$A$7500,0),$E79+2)=Команды!$AJ$19,TRUE,FALSE)),INDEX(Команды!$AJ$2:$AL$19,MATCH(INDEX(Команды!$A$2:$AN$7500,MATCH(AE$3,Команды!$A$2:$A$7500,0),$E79+2),Команды!$AJ$2:$AJ$19,0),3),0)</f>
        <v>В</v>
      </c>
      <c r="AG79" s="342"/>
      <c r="AH79" s="174" t="str">
        <f>IF(OR(IF(INDEX(Команды!$A$2:$AN$7500,MATCH(AH$3,Команды!$A$2:$A$7500,0),$E79+2)=Команды!$AJ$2,TRUE,FALSE),IF(INDEX(Команды!$A$2:$AN$7500,MATCH(AH$3,Команды!$A$2:$A$7500,0),$E79+2)=Команды!$AJ$3,TRUE,FALSE),IF(INDEX(Команды!$A$2:$AN$7500,MATCH(AH$3,Команды!$A$2:$A$7500,0),$E79+2)=Команды!$AJ$4,TRUE,FALSE),IF(INDEX(Команды!$A$2:$AN$7500,MATCH(AH$3,Команды!$A$2:$A$7500,0),$E79+2)=Команды!$AJ$5,TRUE,FALSE),IF(INDEX(Команды!$A$2:$AN$7500,MATCH(AH$3,Команды!$A$2:$A$7500,0),$E79+2)=Команды!$AJ$6,TRUE,FALSE),IF(INDEX(Команды!$A$2:$AN$7500,MATCH(AH$3,Команды!$A$2:$A$7500,0),$E79+2)=Команды!$AJ$7,TRUE,FALSE),IF(INDEX(Команды!$A$2:$AN$7500,MATCH(AH$3,Команды!$A$2:$A$7500,0),$E79+2)=Команды!$AJ$8,TRUE,FALSE),IF(INDEX(Команды!$A$2:$AN$7500,MATCH(AH$3,Команды!$A$2:$A$7500,0),$E79+2)=Команды!$AJ$9,TRUE,FALSE),IF(INDEX(Команды!$A$2:$AN$7500,MATCH(AH$3,Команды!$A$2:$A$7500,0),$E79+2)=Команды!$AJ$10,TRUE,FALSE),IF(INDEX(Команды!$A$2:$AN$7500,MATCH(AH$3,Команды!$A$2:$A$7500,0),$E79+2)=Команды!$AJ$11,TRUE,FALSE),IF(INDEX(Команды!$A$2:$AN$7500,MATCH(AH$3,Команды!$A$2:$A$7500,0),$E79+2)=Команды!$AJ$12,TRUE,FALSE),IF(INDEX(Команды!$A$2:$AN$7500,MATCH(AH$3,Команды!$A$2:$A$7500,0),$E79+2)=Команды!$AJ$13,TRUE,FALSE),IF(INDEX(Команды!$A$2:$AN$7500,MATCH(AH$3,Команды!$A$2:$A$7500,0),$E79+2)=Команды!$AJ$14,TRUE,FALSE),IF(INDEX(Команды!$A$2:$AN$7500,MATCH(AH$3,Команды!$A$2:$A$7500,0),$E79+2)=Команды!$AJ$15,TRUE,FALSE),IF(INDEX(Команды!$A$2:$AN$7500,MATCH(AH$3,Команды!$A$2:$A$7500,0),$E79+2)=Команды!$AJ$16,TRUE,FALSE),,IF(INDEX(Команды!$A$2:$AN$7500,MATCH(AH$3,Команды!$A$2:$A$7500,0),$E79+2)=Команды!$AJ$17,TRUE,FALSE),,IF(INDEX(Команды!$A$2:$AN$7500,MATCH(AH$3,Команды!$A$2:$A$7500,0),$E79+2)=Команды!$AJ$18,TRUE,FALSE),,IF(INDEX(Команды!$A$2:$AN$7500,MATCH(AH$3,Команды!$A$2:$A$7500,0),$E79+2)=Команды!$AJ$19,TRUE,FALSE)),INDEX(Команды!$AJ$2:$AK$19,MATCH(INDEX(Команды!$A$2:$AN$7500,MATCH(AH$3,Команды!$A$2:$A$7500,0),$E79+2),Команды!$AJ$2:$AJ$19,0),2),0)</f>
        <v>В</v>
      </c>
      <c r="AI79" s="175" t="str">
        <f>IF(OR(IF(INDEX(Команды!$A$2:$AN$7500,MATCH(AH$3,Команды!$A$2:$A$7500,0),$E79+2)=Команды!$AJ$2,TRUE,FALSE),IF(INDEX(Команды!$A$2:$AN$7500,MATCH(AH$3,Команды!$A$2:$A$7500,0),$E79+2)=Команды!$AJ$3,TRUE,FALSE),IF(INDEX(Команды!$A$2:$AN$7500,MATCH(AH$3,Команды!$A$2:$A$7500,0),$E79+2)=Команды!$AJ$4,TRUE,FALSE),IF(INDEX(Команды!$A$2:$AN$7500,MATCH(AH$3,Команды!$A$2:$A$7500,0),$E79+2)=Команды!$AJ$5,TRUE,FALSE),IF(INDEX(Команды!$A$2:$AN$7500,MATCH(AH$3,Команды!$A$2:$A$7500,0),$E79+2)=Команды!$AJ$6,TRUE,FALSE),IF(INDEX(Команды!$A$2:$AN$7500,MATCH(AH$3,Команды!$A$2:$A$7500,0),$E79+2)=Команды!$AJ$7,TRUE,FALSE),IF(INDEX(Команды!$A$2:$AN$7500,MATCH(AH$3,Команды!$A$2:$A$7500,0),$E79+2)=Команды!$AJ$8,TRUE,FALSE),IF(INDEX(Команды!$A$2:$AN$7500,MATCH(AH$3,Команды!$A$2:$A$7500,0),$E79+2)=Команды!$AJ$9,TRUE,FALSE),IF(INDEX(Команды!$A$2:$AN$7500,MATCH(AH$3,Команды!$A$2:$A$7500,0),$E79+2)=Команды!$AJ$10,TRUE,FALSE),IF(INDEX(Команды!$A$2:$AN$7500,MATCH(AH$3,Команды!$A$2:$A$7500,0),$E79+2)=Команды!$AJ$11,TRUE,FALSE),IF(INDEX(Команды!$A$2:$AN$7500,MATCH(AH$3,Команды!$A$2:$A$7500,0),$E79+2)=Команды!$AJ$12,TRUE,FALSE),IF(INDEX(Команды!$A$2:$AN$7500,MATCH(AH$3,Команды!$A$2:$A$7500,0),$E79+2)=Команды!$AJ$13,TRUE,FALSE),IF(INDEX(Команды!$A$2:$AN$7500,MATCH(AH$3,Команды!$A$2:$A$7500,0),$E79+2)=Команды!$AJ$14,TRUE,FALSE),IF(INDEX(Команды!$A$2:$AN$7500,MATCH(AH$3,Команды!$A$2:$A$7500,0),$E79+2)=Команды!$AJ$15,TRUE,FALSE),IF(INDEX(Команды!$A$2:$AN$7500,MATCH(AH$3,Команды!$A$2:$A$7500,0),$E79+2)=Команды!$AJ$16,TRUE,FALSE),IF(INDEX(Команды!$A$2:$AN$7500,MATCH(AH$3,Команды!$A$2:$A$7500,0),$E79+2)=Команды!$AJ$17,TRUE,FALSE),IF(INDEX(Команды!$A$2:$AN$7500,MATCH(AH$3,Команды!$A$2:$A$7500,0),$E79+2)=Команды!$AJ$18,TRUE,FALSE),IF(INDEX(Команды!$A$2:$AN$7500,MATCH(AH$3,Команды!$A$2:$A$7500,0),$E79+2)=Команды!$AJ$19,TRUE,FALSE)),INDEX(Команды!$AJ$2:$AL$19,MATCH(INDEX(Команды!$A$2:$AN$7500,MATCH(AH$3,Команды!$A$2:$A$7500,0),$E79+2),Команды!$AJ$2:$AJ$19,0),3),0)</f>
        <v>В</v>
      </c>
      <c r="AJ79" s="342"/>
      <c r="AK79" s="174" t="str">
        <f>IF(OR(IF(INDEX(Команды!$A$2:$AN$7500,MATCH(AK$3,Команды!$A$2:$A$7500,0),$E79+2)=Команды!$AJ$2,TRUE,FALSE),IF(INDEX(Команды!$A$2:$AN$7500,MATCH(AK$3,Команды!$A$2:$A$7500,0),$E79+2)=Команды!$AJ$3,TRUE,FALSE),IF(INDEX(Команды!$A$2:$AN$7500,MATCH(AK$3,Команды!$A$2:$A$7500,0),$E79+2)=Команды!$AJ$4,TRUE,FALSE),IF(INDEX(Команды!$A$2:$AN$7500,MATCH(AK$3,Команды!$A$2:$A$7500,0),$E79+2)=Команды!$AJ$5,TRUE,FALSE),IF(INDEX(Команды!$A$2:$AN$7500,MATCH(AK$3,Команды!$A$2:$A$7500,0),$E79+2)=Команды!$AJ$6,TRUE,FALSE),IF(INDEX(Команды!$A$2:$AN$7500,MATCH(AK$3,Команды!$A$2:$A$7500,0),$E79+2)=Команды!$AJ$7,TRUE,FALSE),IF(INDEX(Команды!$A$2:$AN$7500,MATCH(AK$3,Команды!$A$2:$A$7500,0),$E79+2)=Команды!$AJ$8,TRUE,FALSE),IF(INDEX(Команды!$A$2:$AN$7500,MATCH(AK$3,Команды!$A$2:$A$7500,0),$E79+2)=Команды!$AJ$9,TRUE,FALSE),IF(INDEX(Команды!$A$2:$AN$7500,MATCH(AK$3,Команды!$A$2:$A$7500,0),$E79+2)=Команды!$AJ$10,TRUE,FALSE),IF(INDEX(Команды!$A$2:$AN$7500,MATCH(AK$3,Команды!$A$2:$A$7500,0),$E79+2)=Команды!$AJ$11,TRUE,FALSE),IF(INDEX(Команды!$A$2:$AN$7500,MATCH(AK$3,Команды!$A$2:$A$7500,0),$E79+2)=Команды!$AJ$12,TRUE,FALSE),IF(INDEX(Команды!$A$2:$AN$7500,MATCH(AK$3,Команды!$A$2:$A$7500,0),$E79+2)=Команды!$AJ$13,TRUE,FALSE),IF(INDEX(Команды!$A$2:$AN$7500,MATCH(AK$3,Команды!$A$2:$A$7500,0),$E79+2)=Команды!$AJ$14,TRUE,FALSE),IF(INDEX(Команды!$A$2:$AN$7500,MATCH(AK$3,Команды!$A$2:$A$7500,0),$E79+2)=Команды!$AJ$15,TRUE,FALSE),IF(INDEX(Команды!$A$2:$AN$7500,MATCH(AK$3,Команды!$A$2:$A$7500,0),$E79+2)=Команды!$AJ$16,TRUE,FALSE),,IF(INDEX(Команды!$A$2:$AN$7500,MATCH(AK$3,Команды!$A$2:$A$7500,0),$E79+2)=Команды!$AJ$17,TRUE,FALSE),,IF(INDEX(Команды!$A$2:$AN$7500,MATCH(AK$3,Команды!$A$2:$A$7500,0),$E79+2)=Команды!$AJ$18,TRUE,FALSE),,IF(INDEX(Команды!$A$2:$AN$7500,MATCH(AK$3,Команды!$A$2:$A$7500,0),$E79+2)=Команды!$AJ$19,TRUE,FALSE)),INDEX(Команды!$AJ$2:$AK$19,MATCH(INDEX(Команды!$A$2:$AN$7500,MATCH(AK$3,Команды!$A$2:$A$7500,0),$E79+2),Команды!$AJ$2:$AJ$19,0),2),0)</f>
        <v>В</v>
      </c>
      <c r="AL79" s="175" t="str">
        <f>IF(OR(IF(INDEX(Команды!$A$2:$AN$7500,MATCH(AK$3,Команды!$A$2:$A$7500,0),$E79+2)=Команды!$AJ$2,TRUE,FALSE),IF(INDEX(Команды!$A$2:$AN$7500,MATCH(AK$3,Команды!$A$2:$A$7500,0),$E79+2)=Команды!$AJ$3,TRUE,FALSE),IF(INDEX(Команды!$A$2:$AN$7500,MATCH(AK$3,Команды!$A$2:$A$7500,0),$E79+2)=Команды!$AJ$4,TRUE,FALSE),IF(INDEX(Команды!$A$2:$AN$7500,MATCH(AK$3,Команды!$A$2:$A$7500,0),$E79+2)=Команды!$AJ$5,TRUE,FALSE),IF(INDEX(Команды!$A$2:$AN$7500,MATCH(AK$3,Команды!$A$2:$A$7500,0),$E79+2)=Команды!$AJ$6,TRUE,FALSE),IF(INDEX(Команды!$A$2:$AN$7500,MATCH(AK$3,Команды!$A$2:$A$7500,0),$E79+2)=Команды!$AJ$7,TRUE,FALSE),IF(INDEX(Команды!$A$2:$AN$7500,MATCH(AK$3,Команды!$A$2:$A$7500,0),$E79+2)=Команды!$AJ$8,TRUE,FALSE),IF(INDEX(Команды!$A$2:$AN$7500,MATCH(AK$3,Команды!$A$2:$A$7500,0),$E79+2)=Команды!$AJ$9,TRUE,FALSE),IF(INDEX(Команды!$A$2:$AN$7500,MATCH(AK$3,Команды!$A$2:$A$7500,0),$E79+2)=Команды!$AJ$10,TRUE,FALSE),IF(INDEX(Команды!$A$2:$AN$7500,MATCH(AK$3,Команды!$A$2:$A$7500,0),$E79+2)=Команды!$AJ$11,TRUE,FALSE),IF(INDEX(Команды!$A$2:$AN$7500,MATCH(AK$3,Команды!$A$2:$A$7500,0),$E79+2)=Команды!$AJ$12,TRUE,FALSE),IF(INDEX(Команды!$A$2:$AN$7500,MATCH(AK$3,Команды!$A$2:$A$7500,0),$E79+2)=Команды!$AJ$13,TRUE,FALSE),IF(INDEX(Команды!$A$2:$AN$7500,MATCH(AK$3,Команды!$A$2:$A$7500,0),$E79+2)=Команды!$AJ$14,TRUE,FALSE),IF(INDEX(Команды!$A$2:$AN$7500,MATCH(AK$3,Команды!$A$2:$A$7500,0),$E79+2)=Команды!$AJ$15,TRUE,FALSE),IF(INDEX(Команды!$A$2:$AN$7500,MATCH(AK$3,Команды!$A$2:$A$7500,0),$E79+2)=Команды!$AJ$16,TRUE,FALSE),IF(INDEX(Команды!$A$2:$AN$7500,MATCH(AK$3,Команды!$A$2:$A$7500,0),$E79+2)=Команды!$AJ$17,TRUE,FALSE),IF(INDEX(Команды!$A$2:$AN$7500,MATCH(AK$3,Команды!$A$2:$A$7500,0),$E79+2)=Команды!$AJ$18,TRUE,FALSE),IF(INDEX(Команды!$A$2:$AN$7500,MATCH(AK$3,Команды!$A$2:$A$7500,0),$E79+2)=Команды!$AJ$19,TRUE,FALSE)),INDEX(Команды!$AJ$2:$AL$19,MATCH(INDEX(Команды!$A$2:$AN$7500,MATCH(AK$3,Команды!$A$2:$A$7500,0),$E79+2),Команды!$AJ$2:$AJ$19,0),3),0)</f>
        <v>В</v>
      </c>
      <c r="AM79" s="342"/>
      <c r="AN79" s="174" t="str">
        <f>IF(OR(IF(INDEX(Команды!$A$2:$AN$7500,MATCH(AN$3,Команды!$A$2:$A$7500,0),$E79+2)=Команды!$AJ$2,TRUE,FALSE),IF(INDEX(Команды!$A$2:$AN$7500,MATCH(AN$3,Команды!$A$2:$A$7500,0),$E79+2)=Команды!$AJ$3,TRUE,FALSE),IF(INDEX(Команды!$A$2:$AN$7500,MATCH(AN$3,Команды!$A$2:$A$7500,0),$E79+2)=Команды!$AJ$4,TRUE,FALSE),IF(INDEX(Команды!$A$2:$AN$7500,MATCH(AN$3,Команды!$A$2:$A$7500,0),$E79+2)=Команды!$AJ$5,TRUE,FALSE),IF(INDEX(Команды!$A$2:$AN$7500,MATCH(AN$3,Команды!$A$2:$A$7500,0),$E79+2)=Команды!$AJ$6,TRUE,FALSE),IF(INDEX(Команды!$A$2:$AN$7500,MATCH(AN$3,Команды!$A$2:$A$7500,0),$E79+2)=Команды!$AJ$7,TRUE,FALSE),IF(INDEX(Команды!$A$2:$AN$7500,MATCH(AN$3,Команды!$A$2:$A$7500,0),$E79+2)=Команды!$AJ$8,TRUE,FALSE),IF(INDEX(Команды!$A$2:$AN$7500,MATCH(AN$3,Команды!$A$2:$A$7500,0),$E79+2)=Команды!$AJ$9,TRUE,FALSE),IF(INDEX(Команды!$A$2:$AN$7500,MATCH(AN$3,Команды!$A$2:$A$7500,0),$E79+2)=Команды!$AJ$10,TRUE,FALSE),IF(INDEX(Команды!$A$2:$AN$7500,MATCH(AN$3,Команды!$A$2:$A$7500,0),$E79+2)=Команды!$AJ$11,TRUE,FALSE),IF(INDEX(Команды!$A$2:$AN$7500,MATCH(AN$3,Команды!$A$2:$A$7500,0),$E79+2)=Команды!$AJ$12,TRUE,FALSE),IF(INDEX(Команды!$A$2:$AN$7500,MATCH(AN$3,Команды!$A$2:$A$7500,0),$E79+2)=Команды!$AJ$13,TRUE,FALSE),IF(INDEX(Команды!$A$2:$AN$7500,MATCH(AN$3,Команды!$A$2:$A$7500,0),$E79+2)=Команды!$AJ$14,TRUE,FALSE),IF(INDEX(Команды!$A$2:$AN$7500,MATCH(AN$3,Команды!$A$2:$A$7500,0),$E79+2)=Команды!$AJ$15,TRUE,FALSE),IF(INDEX(Команды!$A$2:$AN$7500,MATCH(AN$3,Команды!$A$2:$A$7500,0),$E79+2)=Команды!$AJ$16,TRUE,FALSE),,IF(INDEX(Команды!$A$2:$AN$7500,MATCH(AN$3,Команды!$A$2:$A$7500,0),$E79+2)=Команды!$AJ$17,TRUE,FALSE),,IF(INDEX(Команды!$A$2:$AN$7500,MATCH(AN$3,Команды!$A$2:$A$7500,0),$E79+2)=Команды!$AJ$18,TRUE,FALSE),,IF(INDEX(Команды!$A$2:$AN$7500,MATCH(AN$3,Команды!$A$2:$A$7500,0),$E79+2)=Команды!$AJ$19,TRUE,FALSE)),INDEX(Команды!$AJ$2:$AK$19,MATCH(INDEX(Команды!$A$2:$AN$7500,MATCH(AN$3,Команды!$A$2:$A$7500,0),$E79+2),Команды!$AJ$2:$AJ$19,0),2),0)</f>
        <v>В</v>
      </c>
      <c r="AO79" s="175" t="str">
        <f>IF(OR(IF(INDEX(Команды!$A$2:$AN$7500,MATCH(AN$3,Команды!$A$2:$A$7500,0),$E79+2)=Команды!$AJ$2,TRUE,FALSE),IF(INDEX(Команды!$A$2:$AN$7500,MATCH(AN$3,Команды!$A$2:$A$7500,0),$E79+2)=Команды!$AJ$3,TRUE,FALSE),IF(INDEX(Команды!$A$2:$AN$7500,MATCH(AN$3,Команды!$A$2:$A$7500,0),$E79+2)=Команды!$AJ$4,TRUE,FALSE),IF(INDEX(Команды!$A$2:$AN$7500,MATCH(AN$3,Команды!$A$2:$A$7500,0),$E79+2)=Команды!$AJ$5,TRUE,FALSE),IF(INDEX(Команды!$A$2:$AN$7500,MATCH(AN$3,Команды!$A$2:$A$7500,0),$E79+2)=Команды!$AJ$6,TRUE,FALSE),IF(INDEX(Команды!$A$2:$AN$7500,MATCH(AN$3,Команды!$A$2:$A$7500,0),$E79+2)=Команды!$AJ$7,TRUE,FALSE),IF(INDEX(Команды!$A$2:$AN$7500,MATCH(AN$3,Команды!$A$2:$A$7500,0),$E79+2)=Команды!$AJ$8,TRUE,FALSE),IF(INDEX(Команды!$A$2:$AN$7500,MATCH(AN$3,Команды!$A$2:$A$7500,0),$E79+2)=Команды!$AJ$9,TRUE,FALSE),IF(INDEX(Команды!$A$2:$AN$7500,MATCH(AN$3,Команды!$A$2:$A$7500,0),$E79+2)=Команды!$AJ$10,TRUE,FALSE),IF(INDEX(Команды!$A$2:$AN$7500,MATCH(AN$3,Команды!$A$2:$A$7500,0),$E79+2)=Команды!$AJ$11,TRUE,FALSE),IF(INDEX(Команды!$A$2:$AN$7500,MATCH(AN$3,Команды!$A$2:$A$7500,0),$E79+2)=Команды!$AJ$12,TRUE,FALSE),IF(INDEX(Команды!$A$2:$AN$7500,MATCH(AN$3,Команды!$A$2:$A$7500,0),$E79+2)=Команды!$AJ$13,TRUE,FALSE),IF(INDEX(Команды!$A$2:$AN$7500,MATCH(AN$3,Команды!$A$2:$A$7500,0),$E79+2)=Команды!$AJ$14,TRUE,FALSE),IF(INDEX(Команды!$A$2:$AN$7500,MATCH(AN$3,Команды!$A$2:$A$7500,0),$E79+2)=Команды!$AJ$15,TRUE,FALSE),IF(INDEX(Команды!$A$2:$AN$7500,MATCH(AN$3,Команды!$A$2:$A$7500,0),$E79+2)=Команды!$AJ$16,TRUE,FALSE),IF(INDEX(Команды!$A$2:$AN$7500,MATCH(AN$3,Команды!$A$2:$A$7500,0),$E79+2)=Команды!$AJ$17,TRUE,FALSE),IF(INDEX(Команды!$A$2:$AN$7500,MATCH(AN$3,Команды!$A$2:$A$7500,0),$E79+2)=Команды!$AJ$18,TRUE,FALSE),IF(INDEX(Команды!$A$2:$AN$7500,MATCH(AN$3,Команды!$A$2:$A$7500,0),$E79+2)=Команды!$AJ$19,TRUE,FALSE)),INDEX(Команды!$AJ$2:$AL$19,MATCH(INDEX(Команды!$A$2:$AN$7500,MATCH(AN$3,Команды!$A$2:$A$7500,0),$E79+2),Команды!$AJ$2:$AJ$19,0),3),0)</f>
        <v>В</v>
      </c>
      <c r="AP79" s="342"/>
      <c r="AQ79" s="174" t="str">
        <f>IF(OR(IF(INDEX(Команды!$A$2:$AN$7500,MATCH(AQ$3,Команды!$A$2:$A$7500,0),$E79+2)=Команды!$AJ$2,TRUE,FALSE),IF(INDEX(Команды!$A$2:$AN$7500,MATCH(AQ$3,Команды!$A$2:$A$7500,0),$E79+2)=Команды!$AJ$3,TRUE,FALSE),IF(INDEX(Команды!$A$2:$AN$7500,MATCH(AQ$3,Команды!$A$2:$A$7500,0),$E79+2)=Команды!$AJ$4,TRUE,FALSE),IF(INDEX(Команды!$A$2:$AN$7500,MATCH(AQ$3,Команды!$A$2:$A$7500,0),$E79+2)=Команды!$AJ$5,TRUE,FALSE),IF(INDEX(Команды!$A$2:$AN$7500,MATCH(AQ$3,Команды!$A$2:$A$7500,0),$E79+2)=Команды!$AJ$6,TRUE,FALSE),IF(INDEX(Команды!$A$2:$AN$7500,MATCH(AQ$3,Команды!$A$2:$A$7500,0),$E79+2)=Команды!$AJ$7,TRUE,FALSE),IF(INDEX(Команды!$A$2:$AN$7500,MATCH(AQ$3,Команды!$A$2:$A$7500,0),$E79+2)=Команды!$AJ$8,TRUE,FALSE),IF(INDEX(Команды!$A$2:$AN$7500,MATCH(AQ$3,Команды!$A$2:$A$7500,0),$E79+2)=Команды!$AJ$9,TRUE,FALSE),IF(INDEX(Команды!$A$2:$AN$7500,MATCH(AQ$3,Команды!$A$2:$A$7500,0),$E79+2)=Команды!$AJ$10,TRUE,FALSE),IF(INDEX(Команды!$A$2:$AN$7500,MATCH(AQ$3,Команды!$A$2:$A$7500,0),$E79+2)=Команды!$AJ$11,TRUE,FALSE),IF(INDEX(Команды!$A$2:$AN$7500,MATCH(AQ$3,Команды!$A$2:$A$7500,0),$E79+2)=Команды!$AJ$12,TRUE,FALSE),IF(INDEX(Команды!$A$2:$AN$7500,MATCH(AQ$3,Команды!$A$2:$A$7500,0),$E79+2)=Команды!$AJ$13,TRUE,FALSE),IF(INDEX(Команды!$A$2:$AN$7500,MATCH(AQ$3,Команды!$A$2:$A$7500,0),$E79+2)=Команды!$AJ$14,TRUE,FALSE),IF(INDEX(Команды!$A$2:$AN$7500,MATCH(AQ$3,Команды!$A$2:$A$7500,0),$E79+2)=Команды!$AJ$15,TRUE,FALSE),IF(INDEX(Команды!$A$2:$AN$7500,MATCH(AQ$3,Команды!$A$2:$A$7500,0),$E79+2)=Команды!$AJ$16,TRUE,FALSE),,IF(INDEX(Команды!$A$2:$AN$7500,MATCH(AQ$3,Команды!$A$2:$A$7500,0),$E79+2)=Команды!$AJ$17,TRUE,FALSE),,IF(INDEX(Команды!$A$2:$AN$7500,MATCH(AQ$3,Команды!$A$2:$A$7500,0),$E79+2)=Команды!$AJ$18,TRUE,FALSE),,IF(INDEX(Команды!$A$2:$AN$7500,MATCH(AQ$3,Команды!$A$2:$A$7500,0),$E79+2)=Команды!$AJ$19,TRUE,FALSE)),INDEX(Команды!$AJ$2:$AK$19,MATCH(INDEX(Команды!$A$2:$AN$7500,MATCH(AQ$3,Команды!$A$2:$A$7500,0),$E79+2),Команды!$AJ$2:$AJ$19,0),2),0)</f>
        <v>В</v>
      </c>
      <c r="AR79" s="175" t="str">
        <f>IF(OR(IF(INDEX(Команды!$A$2:$AN$7500,MATCH(AQ$3,Команды!$A$2:$A$7500,0),$E79+2)=Команды!$AJ$2,TRUE,FALSE),IF(INDEX(Команды!$A$2:$AN$7500,MATCH(AQ$3,Команды!$A$2:$A$7500,0),$E79+2)=Команды!$AJ$3,TRUE,FALSE),IF(INDEX(Команды!$A$2:$AN$7500,MATCH(AQ$3,Команды!$A$2:$A$7500,0),$E79+2)=Команды!$AJ$4,TRUE,FALSE),IF(INDEX(Команды!$A$2:$AN$7500,MATCH(AQ$3,Команды!$A$2:$A$7500,0),$E79+2)=Команды!$AJ$5,TRUE,FALSE),IF(INDEX(Команды!$A$2:$AN$7500,MATCH(AQ$3,Команды!$A$2:$A$7500,0),$E79+2)=Команды!$AJ$6,TRUE,FALSE),IF(INDEX(Команды!$A$2:$AN$7500,MATCH(AQ$3,Команды!$A$2:$A$7500,0),$E79+2)=Команды!$AJ$7,TRUE,FALSE),IF(INDEX(Команды!$A$2:$AN$7500,MATCH(AQ$3,Команды!$A$2:$A$7500,0),$E79+2)=Команды!$AJ$8,TRUE,FALSE),IF(INDEX(Команды!$A$2:$AN$7500,MATCH(AQ$3,Команды!$A$2:$A$7500,0),$E79+2)=Команды!$AJ$9,TRUE,FALSE),IF(INDEX(Команды!$A$2:$AN$7500,MATCH(AQ$3,Команды!$A$2:$A$7500,0),$E79+2)=Команды!$AJ$10,TRUE,FALSE),IF(INDEX(Команды!$A$2:$AN$7500,MATCH(AQ$3,Команды!$A$2:$A$7500,0),$E79+2)=Команды!$AJ$11,TRUE,FALSE),IF(INDEX(Команды!$A$2:$AN$7500,MATCH(AQ$3,Команды!$A$2:$A$7500,0),$E79+2)=Команды!$AJ$12,TRUE,FALSE),IF(INDEX(Команды!$A$2:$AN$7500,MATCH(AQ$3,Команды!$A$2:$A$7500,0),$E79+2)=Команды!$AJ$13,TRUE,FALSE),IF(INDEX(Команды!$A$2:$AN$7500,MATCH(AQ$3,Команды!$A$2:$A$7500,0),$E79+2)=Команды!$AJ$14,TRUE,FALSE),IF(INDEX(Команды!$A$2:$AN$7500,MATCH(AQ$3,Команды!$A$2:$A$7500,0),$E79+2)=Команды!$AJ$15,TRUE,FALSE),IF(INDEX(Команды!$A$2:$AN$7500,MATCH(AQ$3,Команды!$A$2:$A$7500,0),$E79+2)=Команды!$AJ$16,TRUE,FALSE),IF(INDEX(Команды!$A$2:$AN$7500,MATCH(AQ$3,Команды!$A$2:$A$7500,0),$E79+2)=Команды!$AJ$17,TRUE,FALSE),IF(INDEX(Команды!$A$2:$AN$7500,MATCH(AQ$3,Команды!$A$2:$A$7500,0),$E79+2)=Команды!$AJ$18,TRUE,FALSE),IF(INDEX(Команды!$A$2:$AN$7500,MATCH(AQ$3,Команды!$A$2:$A$7500,0),$E79+2)=Команды!$AJ$19,TRUE,FALSE)),INDEX(Команды!$AJ$2:$AL$19,MATCH(INDEX(Команды!$A$2:$AN$7500,MATCH(AQ$3,Команды!$A$2:$A$7500,0),$E79+2),Команды!$AJ$2:$AJ$19,0),3),0)</f>
        <v>В</v>
      </c>
      <c r="AS79" s="342"/>
      <c r="AT79" s="174" t="str">
        <f>IF(OR(IF(INDEX(Команды!$A$2:$AN$7500,MATCH(AT$3,Команды!$A$2:$A$7500,0),$E79+2)=Команды!$AJ$2,TRUE,FALSE),IF(INDEX(Команды!$A$2:$AN$7500,MATCH(AT$3,Команды!$A$2:$A$7500,0),$E79+2)=Команды!$AJ$3,TRUE,FALSE),IF(INDEX(Команды!$A$2:$AN$7500,MATCH(AT$3,Команды!$A$2:$A$7500,0),$E79+2)=Команды!$AJ$4,TRUE,FALSE),IF(INDEX(Команды!$A$2:$AN$7500,MATCH(AT$3,Команды!$A$2:$A$7500,0),$E79+2)=Команды!$AJ$5,TRUE,FALSE),IF(INDEX(Команды!$A$2:$AN$7500,MATCH(AT$3,Команды!$A$2:$A$7500,0),$E79+2)=Команды!$AJ$6,TRUE,FALSE),IF(INDEX(Команды!$A$2:$AN$7500,MATCH(AT$3,Команды!$A$2:$A$7500,0),$E79+2)=Команды!$AJ$7,TRUE,FALSE),IF(INDEX(Команды!$A$2:$AN$7500,MATCH(AT$3,Команды!$A$2:$A$7500,0),$E79+2)=Команды!$AJ$8,TRUE,FALSE),IF(INDEX(Команды!$A$2:$AN$7500,MATCH(AT$3,Команды!$A$2:$A$7500,0),$E79+2)=Команды!$AJ$9,TRUE,FALSE),IF(INDEX(Команды!$A$2:$AN$7500,MATCH(AT$3,Команды!$A$2:$A$7500,0),$E79+2)=Команды!$AJ$10,TRUE,FALSE),IF(INDEX(Команды!$A$2:$AN$7500,MATCH(AT$3,Команды!$A$2:$A$7500,0),$E79+2)=Команды!$AJ$11,TRUE,FALSE),IF(INDEX(Команды!$A$2:$AN$7500,MATCH(AT$3,Команды!$A$2:$A$7500,0),$E79+2)=Команды!$AJ$12,TRUE,FALSE),IF(INDEX(Команды!$A$2:$AN$7500,MATCH(AT$3,Команды!$A$2:$A$7500,0),$E79+2)=Команды!$AJ$13,TRUE,FALSE),IF(INDEX(Команды!$A$2:$AN$7500,MATCH(AT$3,Команды!$A$2:$A$7500,0),$E79+2)=Команды!$AJ$14,TRUE,FALSE),IF(INDEX(Команды!$A$2:$AN$7500,MATCH(AT$3,Команды!$A$2:$A$7500,0),$E79+2)=Команды!$AJ$15,TRUE,FALSE),IF(INDEX(Команды!$A$2:$AN$7500,MATCH(AT$3,Команды!$A$2:$A$7500,0),$E79+2)=Команды!$AJ$16,TRUE,FALSE),,IF(INDEX(Команды!$A$2:$AN$7500,MATCH(AT$3,Команды!$A$2:$A$7500,0),$E79+2)=Команды!$AJ$17,TRUE,FALSE),,IF(INDEX(Команды!$A$2:$AN$7500,MATCH(AT$3,Команды!$A$2:$A$7500,0),$E79+2)=Команды!$AJ$18,TRUE,FALSE),,IF(INDEX(Команды!$A$2:$AN$7500,MATCH(AT$3,Команды!$A$2:$A$7500,0),$E79+2)=Команды!$AJ$19,TRUE,FALSE)),INDEX(Команды!$AJ$2:$AK$19,MATCH(INDEX(Команды!$A$2:$AN$7500,MATCH(AT$3,Команды!$A$2:$A$7500,0),$E79+2),Команды!$AJ$2:$AJ$19,0),2),0)</f>
        <v>В</v>
      </c>
      <c r="AU79" s="175" t="str">
        <f>IF(OR(IF(INDEX(Команды!$A$2:$AN$7500,MATCH(AT$3,Команды!$A$2:$A$7500,0),$E79+2)=Команды!$AJ$2,TRUE,FALSE),IF(INDEX(Команды!$A$2:$AN$7500,MATCH(AT$3,Команды!$A$2:$A$7500,0),$E79+2)=Команды!$AJ$3,TRUE,FALSE),IF(INDEX(Команды!$A$2:$AN$7500,MATCH(AT$3,Команды!$A$2:$A$7500,0),$E79+2)=Команды!$AJ$4,TRUE,FALSE),IF(INDEX(Команды!$A$2:$AN$7500,MATCH(AT$3,Команды!$A$2:$A$7500,0),$E79+2)=Команды!$AJ$5,TRUE,FALSE),IF(INDEX(Команды!$A$2:$AN$7500,MATCH(AT$3,Команды!$A$2:$A$7500,0),$E79+2)=Команды!$AJ$6,TRUE,FALSE),IF(INDEX(Команды!$A$2:$AN$7500,MATCH(AT$3,Команды!$A$2:$A$7500,0),$E79+2)=Команды!$AJ$7,TRUE,FALSE),IF(INDEX(Команды!$A$2:$AN$7500,MATCH(AT$3,Команды!$A$2:$A$7500,0),$E79+2)=Команды!$AJ$8,TRUE,FALSE),IF(INDEX(Команды!$A$2:$AN$7500,MATCH(AT$3,Команды!$A$2:$A$7500,0),$E79+2)=Команды!$AJ$9,TRUE,FALSE),IF(INDEX(Команды!$A$2:$AN$7500,MATCH(AT$3,Команды!$A$2:$A$7500,0),$E79+2)=Команды!$AJ$10,TRUE,FALSE),IF(INDEX(Команды!$A$2:$AN$7500,MATCH(AT$3,Команды!$A$2:$A$7500,0),$E79+2)=Команды!$AJ$11,TRUE,FALSE),IF(INDEX(Команды!$A$2:$AN$7500,MATCH(AT$3,Команды!$A$2:$A$7500,0),$E79+2)=Команды!$AJ$12,TRUE,FALSE),IF(INDEX(Команды!$A$2:$AN$7500,MATCH(AT$3,Команды!$A$2:$A$7500,0),$E79+2)=Команды!$AJ$13,TRUE,FALSE),IF(INDEX(Команды!$A$2:$AN$7500,MATCH(AT$3,Команды!$A$2:$A$7500,0),$E79+2)=Команды!$AJ$14,TRUE,FALSE),IF(INDEX(Команды!$A$2:$AN$7500,MATCH(AT$3,Команды!$A$2:$A$7500,0),$E79+2)=Команды!$AJ$15,TRUE,FALSE),IF(INDEX(Команды!$A$2:$AN$7500,MATCH(AT$3,Команды!$A$2:$A$7500,0),$E79+2)=Команды!$AJ$16,TRUE,FALSE),IF(INDEX(Команды!$A$2:$AN$7500,MATCH(AT$3,Команды!$A$2:$A$7500,0),$E79+2)=Команды!$AJ$17,TRUE,FALSE),IF(INDEX(Команды!$A$2:$AN$7500,MATCH(AT$3,Команды!$A$2:$A$7500,0),$E79+2)=Команды!$AJ$18,TRUE,FALSE),IF(INDEX(Команды!$A$2:$AN$7500,MATCH(AT$3,Команды!$A$2:$A$7500,0),$E79+2)=Команды!$AJ$19,TRUE,FALSE)),INDEX(Команды!$AJ$2:$AL$19,MATCH(INDEX(Команды!$A$2:$AN$7500,MATCH(AT$3,Команды!$A$2:$A$7500,0),$E79+2),Команды!$AJ$2:$AJ$19,0),3),0)</f>
        <v>В</v>
      </c>
      <c r="AV79" s="342"/>
      <c r="AW79" s="174" t="str">
        <f>IF(OR(IF(INDEX(Команды!$A$2:$AN$7500,MATCH(AW$3,Команды!$A$2:$A$7500,0),$E79+2)=Команды!$AJ$2,TRUE,FALSE),IF(INDEX(Команды!$A$2:$AN$7500,MATCH(AW$3,Команды!$A$2:$A$7500,0),$E79+2)=Команды!$AJ$3,TRUE,FALSE),IF(INDEX(Команды!$A$2:$AN$7500,MATCH(AW$3,Команды!$A$2:$A$7500,0),$E79+2)=Команды!$AJ$4,TRUE,FALSE),IF(INDEX(Команды!$A$2:$AN$7500,MATCH(AW$3,Команды!$A$2:$A$7500,0),$E79+2)=Команды!$AJ$5,TRUE,FALSE),IF(INDEX(Команды!$A$2:$AN$7500,MATCH(AW$3,Команды!$A$2:$A$7500,0),$E79+2)=Команды!$AJ$6,TRUE,FALSE),IF(INDEX(Команды!$A$2:$AN$7500,MATCH(AW$3,Команды!$A$2:$A$7500,0),$E79+2)=Команды!$AJ$7,TRUE,FALSE),IF(INDEX(Команды!$A$2:$AN$7500,MATCH(AW$3,Команды!$A$2:$A$7500,0),$E79+2)=Команды!$AJ$8,TRUE,FALSE),IF(INDEX(Команды!$A$2:$AN$7500,MATCH(AW$3,Команды!$A$2:$A$7500,0),$E79+2)=Команды!$AJ$9,TRUE,FALSE),IF(INDEX(Команды!$A$2:$AN$7500,MATCH(AW$3,Команды!$A$2:$A$7500,0),$E79+2)=Команды!$AJ$10,TRUE,FALSE),IF(INDEX(Команды!$A$2:$AN$7500,MATCH(AW$3,Команды!$A$2:$A$7500,0),$E79+2)=Команды!$AJ$11,TRUE,FALSE),IF(INDEX(Команды!$A$2:$AN$7500,MATCH(AW$3,Команды!$A$2:$A$7500,0),$E79+2)=Команды!$AJ$12,TRUE,FALSE),IF(INDEX(Команды!$A$2:$AN$7500,MATCH(AW$3,Команды!$A$2:$A$7500,0),$E79+2)=Команды!$AJ$13,TRUE,FALSE),IF(INDEX(Команды!$A$2:$AN$7500,MATCH(AW$3,Команды!$A$2:$A$7500,0),$E79+2)=Команды!$AJ$14,TRUE,FALSE),IF(INDEX(Команды!$A$2:$AN$7500,MATCH(AW$3,Команды!$A$2:$A$7500,0),$E79+2)=Команды!$AJ$15,TRUE,FALSE),IF(INDEX(Команды!$A$2:$AN$7500,MATCH(AW$3,Команды!$A$2:$A$7500,0),$E79+2)=Команды!$AJ$16,TRUE,FALSE),,IF(INDEX(Команды!$A$2:$AN$7500,MATCH(AW$3,Команды!$A$2:$A$7500,0),$E79+2)=Команды!$AJ$17,TRUE,FALSE),,IF(INDEX(Команды!$A$2:$AN$7500,MATCH(AW$3,Команды!$A$2:$A$7500,0),$E79+2)=Команды!$AJ$18,TRUE,FALSE),,IF(INDEX(Команды!$A$2:$AN$7500,MATCH(AW$3,Команды!$A$2:$A$7500,0),$E79+2)=Команды!$AJ$19,TRUE,FALSE)),INDEX(Команды!$AJ$2:$AK$19,MATCH(INDEX(Команды!$A$2:$AN$7500,MATCH(AW$3,Команды!$A$2:$A$7500,0),$E79+2),Команды!$AJ$2:$AJ$19,0),2),0)</f>
        <v>В</v>
      </c>
      <c r="AX79" s="175" t="str">
        <f>IF(OR(IF(INDEX(Команды!$A$2:$AN$7500,MATCH(AW$3,Команды!$A$2:$A$7500,0),$E79+2)=Команды!$AJ$2,TRUE,FALSE),IF(INDEX(Команды!$A$2:$AN$7500,MATCH(AW$3,Команды!$A$2:$A$7500,0),$E79+2)=Команды!$AJ$3,TRUE,FALSE),IF(INDEX(Команды!$A$2:$AN$7500,MATCH(AW$3,Команды!$A$2:$A$7500,0),$E79+2)=Команды!$AJ$4,TRUE,FALSE),IF(INDEX(Команды!$A$2:$AN$7500,MATCH(AW$3,Команды!$A$2:$A$7500,0),$E79+2)=Команды!$AJ$5,TRUE,FALSE),IF(INDEX(Команды!$A$2:$AN$7500,MATCH(AW$3,Команды!$A$2:$A$7500,0),$E79+2)=Команды!$AJ$6,TRUE,FALSE),IF(INDEX(Команды!$A$2:$AN$7500,MATCH(AW$3,Команды!$A$2:$A$7500,0),$E79+2)=Команды!$AJ$7,TRUE,FALSE),IF(INDEX(Команды!$A$2:$AN$7500,MATCH(AW$3,Команды!$A$2:$A$7500,0),$E79+2)=Команды!$AJ$8,TRUE,FALSE),IF(INDEX(Команды!$A$2:$AN$7500,MATCH(AW$3,Команды!$A$2:$A$7500,0),$E79+2)=Команды!$AJ$9,TRUE,FALSE),IF(INDEX(Команды!$A$2:$AN$7500,MATCH(AW$3,Команды!$A$2:$A$7500,0),$E79+2)=Команды!$AJ$10,TRUE,FALSE),IF(INDEX(Команды!$A$2:$AN$7500,MATCH(AW$3,Команды!$A$2:$A$7500,0),$E79+2)=Команды!$AJ$11,TRUE,FALSE),IF(INDEX(Команды!$A$2:$AN$7500,MATCH(AW$3,Команды!$A$2:$A$7500,0),$E79+2)=Команды!$AJ$12,TRUE,FALSE),IF(INDEX(Команды!$A$2:$AN$7500,MATCH(AW$3,Команды!$A$2:$A$7500,0),$E79+2)=Команды!$AJ$13,TRUE,FALSE),IF(INDEX(Команды!$A$2:$AN$7500,MATCH(AW$3,Команды!$A$2:$A$7500,0),$E79+2)=Команды!$AJ$14,TRUE,FALSE),IF(INDEX(Команды!$A$2:$AN$7500,MATCH(AW$3,Команды!$A$2:$A$7500,0),$E79+2)=Команды!$AJ$15,TRUE,FALSE),IF(INDEX(Команды!$A$2:$AN$7500,MATCH(AW$3,Команды!$A$2:$A$7500,0),$E79+2)=Команды!$AJ$16,TRUE,FALSE),IF(INDEX(Команды!$A$2:$AN$7500,MATCH(AW$3,Команды!$A$2:$A$7500,0),$E79+2)=Команды!$AJ$17,TRUE,FALSE),IF(INDEX(Команды!$A$2:$AN$7500,MATCH(AW$3,Команды!$A$2:$A$7500,0),$E79+2)=Команды!$AJ$18,TRUE,FALSE),IF(INDEX(Команды!$A$2:$AN$7500,MATCH(AW$3,Команды!$A$2:$A$7500,0),$E79+2)=Команды!$AJ$19,TRUE,FALSE)),INDEX(Команды!$AJ$2:$AL$19,MATCH(INDEX(Команды!$A$2:$AN$7500,MATCH(AW$3,Команды!$A$2:$A$7500,0),$E79+2),Команды!$AJ$2:$AJ$19,0),3),0)</f>
        <v>В</v>
      </c>
      <c r="AY79" s="342"/>
      <c r="AZ79" s="174" t="str">
        <f>IF(OR(IF(INDEX(Команды!$A$2:$AN$7500,MATCH(AZ$3,Команды!$A$2:$A$7500,0),$E79+2)=Команды!$AJ$2,TRUE,FALSE),IF(INDEX(Команды!$A$2:$AN$7500,MATCH(AZ$3,Команды!$A$2:$A$7500,0),$E79+2)=Команды!$AJ$3,TRUE,FALSE),IF(INDEX(Команды!$A$2:$AN$7500,MATCH(AZ$3,Команды!$A$2:$A$7500,0),$E79+2)=Команды!$AJ$4,TRUE,FALSE),IF(INDEX(Команды!$A$2:$AN$7500,MATCH(AZ$3,Команды!$A$2:$A$7500,0),$E79+2)=Команды!$AJ$5,TRUE,FALSE),IF(INDEX(Команды!$A$2:$AN$7500,MATCH(AZ$3,Команды!$A$2:$A$7500,0),$E79+2)=Команды!$AJ$6,TRUE,FALSE),IF(INDEX(Команды!$A$2:$AN$7500,MATCH(AZ$3,Команды!$A$2:$A$7500,0),$E79+2)=Команды!$AJ$7,TRUE,FALSE),IF(INDEX(Команды!$A$2:$AN$7500,MATCH(AZ$3,Команды!$A$2:$A$7500,0),$E79+2)=Команды!$AJ$8,TRUE,FALSE),IF(INDEX(Команды!$A$2:$AN$7500,MATCH(AZ$3,Команды!$A$2:$A$7500,0),$E79+2)=Команды!$AJ$9,TRUE,FALSE),IF(INDEX(Команды!$A$2:$AN$7500,MATCH(AZ$3,Команды!$A$2:$A$7500,0),$E79+2)=Команды!$AJ$10,TRUE,FALSE),IF(INDEX(Команды!$A$2:$AN$7500,MATCH(AZ$3,Команды!$A$2:$A$7500,0),$E79+2)=Команды!$AJ$11,TRUE,FALSE),IF(INDEX(Команды!$A$2:$AN$7500,MATCH(AZ$3,Команды!$A$2:$A$7500,0),$E79+2)=Команды!$AJ$12,TRUE,FALSE),IF(INDEX(Команды!$A$2:$AN$7500,MATCH(AZ$3,Команды!$A$2:$A$7500,0),$E79+2)=Команды!$AJ$13,TRUE,FALSE),IF(INDEX(Команды!$A$2:$AN$7500,MATCH(AZ$3,Команды!$A$2:$A$7500,0),$E79+2)=Команды!$AJ$14,TRUE,FALSE),IF(INDEX(Команды!$A$2:$AN$7500,MATCH(AZ$3,Команды!$A$2:$A$7500,0),$E79+2)=Команды!$AJ$15,TRUE,FALSE),IF(INDEX(Команды!$A$2:$AN$7500,MATCH(AZ$3,Команды!$A$2:$A$7500,0),$E79+2)=Команды!$AJ$16,TRUE,FALSE),,IF(INDEX(Команды!$A$2:$AN$7500,MATCH(AZ$3,Команды!$A$2:$A$7500,0),$E79+2)=Команды!$AJ$17,TRUE,FALSE),,IF(INDEX(Команды!$A$2:$AN$7500,MATCH(AZ$3,Команды!$A$2:$A$7500,0),$E79+2)=Команды!$AJ$18,TRUE,FALSE),,IF(INDEX(Команды!$A$2:$AN$7500,MATCH(AZ$3,Команды!$A$2:$A$7500,0),$E79+2)=Команды!$AJ$19,TRUE,FALSE)),INDEX(Команды!$AJ$2:$AK$19,MATCH(INDEX(Команды!$A$2:$AN$7500,MATCH(AZ$3,Команды!$A$2:$A$7500,0),$E79+2),Команды!$AJ$2:$AJ$19,0),2),0)</f>
        <v>В</v>
      </c>
      <c r="BA79" s="175" t="str">
        <f>IF(OR(IF(INDEX(Команды!$A$2:$AN$7500,MATCH(AZ$3,Команды!$A$2:$A$7500,0),$E79+2)=Команды!$AJ$2,TRUE,FALSE),IF(INDEX(Команды!$A$2:$AN$7500,MATCH(AZ$3,Команды!$A$2:$A$7500,0),$E79+2)=Команды!$AJ$3,TRUE,FALSE),IF(INDEX(Команды!$A$2:$AN$7500,MATCH(AZ$3,Команды!$A$2:$A$7500,0),$E79+2)=Команды!$AJ$4,TRUE,FALSE),IF(INDEX(Команды!$A$2:$AN$7500,MATCH(AZ$3,Команды!$A$2:$A$7500,0),$E79+2)=Команды!$AJ$5,TRUE,FALSE),IF(INDEX(Команды!$A$2:$AN$7500,MATCH(AZ$3,Команды!$A$2:$A$7500,0),$E79+2)=Команды!$AJ$6,TRUE,FALSE),IF(INDEX(Команды!$A$2:$AN$7500,MATCH(AZ$3,Команды!$A$2:$A$7500,0),$E79+2)=Команды!$AJ$7,TRUE,FALSE),IF(INDEX(Команды!$A$2:$AN$7500,MATCH(AZ$3,Команды!$A$2:$A$7500,0),$E79+2)=Команды!$AJ$8,TRUE,FALSE),IF(INDEX(Команды!$A$2:$AN$7500,MATCH(AZ$3,Команды!$A$2:$A$7500,0),$E79+2)=Команды!$AJ$9,TRUE,FALSE),IF(INDEX(Команды!$A$2:$AN$7500,MATCH(AZ$3,Команды!$A$2:$A$7500,0),$E79+2)=Команды!$AJ$10,TRUE,FALSE),IF(INDEX(Команды!$A$2:$AN$7500,MATCH(AZ$3,Команды!$A$2:$A$7500,0),$E79+2)=Команды!$AJ$11,TRUE,FALSE),IF(INDEX(Команды!$A$2:$AN$7500,MATCH(AZ$3,Команды!$A$2:$A$7500,0),$E79+2)=Команды!$AJ$12,TRUE,FALSE),IF(INDEX(Команды!$A$2:$AN$7500,MATCH(AZ$3,Команды!$A$2:$A$7500,0),$E79+2)=Команды!$AJ$13,TRUE,FALSE),IF(INDEX(Команды!$A$2:$AN$7500,MATCH(AZ$3,Команды!$A$2:$A$7500,0),$E79+2)=Команды!$AJ$14,TRUE,FALSE),IF(INDEX(Команды!$A$2:$AN$7500,MATCH(AZ$3,Команды!$A$2:$A$7500,0),$E79+2)=Команды!$AJ$15,TRUE,FALSE),IF(INDEX(Команды!$A$2:$AN$7500,MATCH(AZ$3,Команды!$A$2:$A$7500,0),$E79+2)=Команды!$AJ$16,TRUE,FALSE),IF(INDEX(Команды!$A$2:$AN$7500,MATCH(AZ$3,Команды!$A$2:$A$7500,0),$E79+2)=Команды!$AJ$17,TRUE,FALSE),IF(INDEX(Команды!$A$2:$AN$7500,MATCH(AZ$3,Команды!$A$2:$A$7500,0),$E79+2)=Команды!$AJ$18,TRUE,FALSE),IF(INDEX(Команды!$A$2:$AN$7500,MATCH(AZ$3,Команды!$A$2:$A$7500,0),$E79+2)=Команды!$AJ$19,TRUE,FALSE)),INDEX(Команды!$AJ$2:$AL$19,MATCH(INDEX(Команды!$A$2:$AN$7500,MATCH(AZ$3,Команды!$A$2:$A$7500,0),$E79+2),Команды!$AJ$2:$AJ$19,0),3),0)</f>
        <v>В</v>
      </c>
      <c r="BB79" s="342"/>
      <c r="BC79" s="174" t="str">
        <f>IF(OR(IF(INDEX(Команды!$A$2:$AN$7500,MATCH(BC$3,Команды!$A$2:$A$7500,0),$E79+2)=Команды!$AJ$2,TRUE,FALSE),IF(INDEX(Команды!$A$2:$AN$7500,MATCH(BC$3,Команды!$A$2:$A$7500,0),$E79+2)=Команды!$AJ$3,TRUE,FALSE),IF(INDEX(Команды!$A$2:$AN$7500,MATCH(BC$3,Команды!$A$2:$A$7500,0),$E79+2)=Команды!$AJ$4,TRUE,FALSE),IF(INDEX(Команды!$A$2:$AN$7500,MATCH(BC$3,Команды!$A$2:$A$7500,0),$E79+2)=Команды!$AJ$5,TRUE,FALSE),IF(INDEX(Команды!$A$2:$AN$7500,MATCH(BC$3,Команды!$A$2:$A$7500,0),$E79+2)=Команды!$AJ$6,TRUE,FALSE),IF(INDEX(Команды!$A$2:$AN$7500,MATCH(BC$3,Команды!$A$2:$A$7500,0),$E79+2)=Команды!$AJ$7,TRUE,FALSE),IF(INDEX(Команды!$A$2:$AN$7500,MATCH(BC$3,Команды!$A$2:$A$7500,0),$E79+2)=Команды!$AJ$8,TRUE,FALSE),IF(INDEX(Команды!$A$2:$AN$7500,MATCH(BC$3,Команды!$A$2:$A$7500,0),$E79+2)=Команды!$AJ$9,TRUE,FALSE),IF(INDEX(Команды!$A$2:$AN$7500,MATCH(BC$3,Команды!$A$2:$A$7500,0),$E79+2)=Команды!$AJ$10,TRUE,FALSE),IF(INDEX(Команды!$A$2:$AN$7500,MATCH(BC$3,Команды!$A$2:$A$7500,0),$E79+2)=Команды!$AJ$11,TRUE,FALSE),IF(INDEX(Команды!$A$2:$AN$7500,MATCH(BC$3,Команды!$A$2:$A$7500,0),$E79+2)=Команды!$AJ$12,TRUE,FALSE),IF(INDEX(Команды!$A$2:$AN$7500,MATCH(BC$3,Команды!$A$2:$A$7500,0),$E79+2)=Команды!$AJ$13,TRUE,FALSE),IF(INDEX(Команды!$A$2:$AN$7500,MATCH(BC$3,Команды!$A$2:$A$7500,0),$E79+2)=Команды!$AJ$14,TRUE,FALSE),IF(INDEX(Команды!$A$2:$AN$7500,MATCH(BC$3,Команды!$A$2:$A$7500,0),$E79+2)=Команды!$AJ$15,TRUE,FALSE),IF(INDEX(Команды!$A$2:$AN$7500,MATCH(BC$3,Команды!$A$2:$A$7500,0),$E79+2)=Команды!$AJ$16,TRUE,FALSE),,IF(INDEX(Команды!$A$2:$AN$7500,MATCH(BC$3,Команды!$A$2:$A$7500,0),$E79+2)=Команды!$AJ$17,TRUE,FALSE),,IF(INDEX(Команды!$A$2:$AN$7500,MATCH(BC$3,Команды!$A$2:$A$7500,0),$E79+2)=Команды!$AJ$18,TRUE,FALSE),,IF(INDEX(Команды!$A$2:$AN$7500,MATCH(BC$3,Команды!$A$2:$A$7500,0),$E79+2)=Команды!$AJ$19,TRUE,FALSE)),INDEX(Команды!$AJ$2:$AK$19,MATCH(INDEX(Команды!$A$2:$AN$7500,MATCH(BC$3,Команды!$A$2:$A$7500,0),$E79+2),Команды!$AJ$2:$AJ$19,0),2),0)</f>
        <v>В</v>
      </c>
      <c r="BD79" s="175" t="str">
        <f>IF(OR(IF(INDEX(Команды!$A$2:$AN$7500,MATCH(BC$3,Команды!$A$2:$A$7500,0),$E79+2)=Команды!$AJ$2,TRUE,FALSE),IF(INDEX(Команды!$A$2:$AN$7500,MATCH(BC$3,Команды!$A$2:$A$7500,0),$E79+2)=Команды!$AJ$3,TRUE,FALSE),IF(INDEX(Команды!$A$2:$AN$7500,MATCH(BC$3,Команды!$A$2:$A$7500,0),$E79+2)=Команды!$AJ$4,TRUE,FALSE),IF(INDEX(Команды!$A$2:$AN$7500,MATCH(BC$3,Команды!$A$2:$A$7500,0),$E79+2)=Команды!$AJ$5,TRUE,FALSE),IF(INDEX(Команды!$A$2:$AN$7500,MATCH(BC$3,Команды!$A$2:$A$7500,0),$E79+2)=Команды!$AJ$6,TRUE,FALSE),IF(INDEX(Команды!$A$2:$AN$7500,MATCH(BC$3,Команды!$A$2:$A$7500,0),$E79+2)=Команды!$AJ$7,TRUE,FALSE),IF(INDEX(Команды!$A$2:$AN$7500,MATCH(BC$3,Команды!$A$2:$A$7500,0),$E79+2)=Команды!$AJ$8,TRUE,FALSE),IF(INDEX(Команды!$A$2:$AN$7500,MATCH(BC$3,Команды!$A$2:$A$7500,0),$E79+2)=Команды!$AJ$9,TRUE,FALSE),IF(INDEX(Команды!$A$2:$AN$7500,MATCH(BC$3,Команды!$A$2:$A$7500,0),$E79+2)=Команды!$AJ$10,TRUE,FALSE),IF(INDEX(Команды!$A$2:$AN$7500,MATCH(BC$3,Команды!$A$2:$A$7500,0),$E79+2)=Команды!$AJ$11,TRUE,FALSE),IF(INDEX(Команды!$A$2:$AN$7500,MATCH(BC$3,Команды!$A$2:$A$7500,0),$E79+2)=Команды!$AJ$12,TRUE,FALSE),IF(INDEX(Команды!$A$2:$AN$7500,MATCH(BC$3,Команды!$A$2:$A$7500,0),$E79+2)=Команды!$AJ$13,TRUE,FALSE),IF(INDEX(Команды!$A$2:$AN$7500,MATCH(BC$3,Команды!$A$2:$A$7500,0),$E79+2)=Команды!$AJ$14,TRUE,FALSE),IF(INDEX(Команды!$A$2:$AN$7500,MATCH(BC$3,Команды!$A$2:$A$7500,0),$E79+2)=Команды!$AJ$15,TRUE,FALSE),IF(INDEX(Команды!$A$2:$AN$7500,MATCH(BC$3,Команды!$A$2:$A$7500,0),$E79+2)=Команды!$AJ$16,TRUE,FALSE),IF(INDEX(Команды!$A$2:$AN$7500,MATCH(BC$3,Команды!$A$2:$A$7500,0),$E79+2)=Команды!$AJ$17,TRUE,FALSE),IF(INDEX(Команды!$A$2:$AN$7500,MATCH(BC$3,Команды!$A$2:$A$7500,0),$E79+2)=Команды!$AJ$18,TRUE,FALSE),IF(INDEX(Команды!$A$2:$AN$7500,MATCH(BC$3,Команды!$A$2:$A$7500,0),$E79+2)=Команды!$AJ$19,TRUE,FALSE)),INDEX(Команды!$AJ$2:$AL$19,MATCH(INDEX(Команды!$A$2:$AN$7500,MATCH(BC$3,Команды!$A$2:$A$7500,0),$E79+2),Команды!$AJ$2:$AJ$19,0),3),0)</f>
        <v>В</v>
      </c>
      <c r="BE79" s="342"/>
      <c r="BF79" s="174" t="str">
        <f>IF(OR(IF(INDEX(Команды!$A$2:$AN$7500,MATCH(BF$3,Команды!$A$2:$A$7500,0),$E79+2)=Команды!$AJ$2,TRUE,FALSE),IF(INDEX(Команды!$A$2:$AN$7500,MATCH(BF$3,Команды!$A$2:$A$7500,0),$E79+2)=Команды!$AJ$3,TRUE,FALSE),IF(INDEX(Команды!$A$2:$AN$7500,MATCH(BF$3,Команды!$A$2:$A$7500,0),$E79+2)=Команды!$AJ$4,TRUE,FALSE),IF(INDEX(Команды!$A$2:$AN$7500,MATCH(BF$3,Команды!$A$2:$A$7500,0),$E79+2)=Команды!$AJ$5,TRUE,FALSE),IF(INDEX(Команды!$A$2:$AN$7500,MATCH(BF$3,Команды!$A$2:$A$7500,0),$E79+2)=Команды!$AJ$6,TRUE,FALSE),IF(INDEX(Команды!$A$2:$AN$7500,MATCH(BF$3,Команды!$A$2:$A$7500,0),$E79+2)=Команды!$AJ$7,TRUE,FALSE),IF(INDEX(Команды!$A$2:$AN$7500,MATCH(BF$3,Команды!$A$2:$A$7500,0),$E79+2)=Команды!$AJ$8,TRUE,FALSE),IF(INDEX(Команды!$A$2:$AN$7500,MATCH(BF$3,Команды!$A$2:$A$7500,0),$E79+2)=Команды!$AJ$9,TRUE,FALSE),IF(INDEX(Команды!$A$2:$AN$7500,MATCH(BF$3,Команды!$A$2:$A$7500,0),$E79+2)=Команды!$AJ$10,TRUE,FALSE),IF(INDEX(Команды!$A$2:$AN$7500,MATCH(BF$3,Команды!$A$2:$A$7500,0),$E79+2)=Команды!$AJ$11,TRUE,FALSE),IF(INDEX(Команды!$A$2:$AN$7500,MATCH(BF$3,Команды!$A$2:$A$7500,0),$E79+2)=Команды!$AJ$12,TRUE,FALSE),IF(INDEX(Команды!$A$2:$AN$7500,MATCH(BF$3,Команды!$A$2:$A$7500,0),$E79+2)=Команды!$AJ$13,TRUE,FALSE),IF(INDEX(Команды!$A$2:$AN$7500,MATCH(BF$3,Команды!$A$2:$A$7500,0),$E79+2)=Команды!$AJ$14,TRUE,FALSE),IF(INDEX(Команды!$A$2:$AN$7500,MATCH(BF$3,Команды!$A$2:$A$7500,0),$E79+2)=Команды!$AJ$15,TRUE,FALSE),IF(INDEX(Команды!$A$2:$AN$7500,MATCH(BF$3,Команды!$A$2:$A$7500,0),$E79+2)=Команды!$AJ$16,TRUE,FALSE),,IF(INDEX(Команды!$A$2:$AN$7500,MATCH(BF$3,Команды!$A$2:$A$7500,0),$E79+2)=Команды!$AJ$17,TRUE,FALSE),,IF(INDEX(Команды!$A$2:$AN$7500,MATCH(BF$3,Команды!$A$2:$A$7500,0),$E79+2)=Команды!$AJ$18,TRUE,FALSE),,IF(INDEX(Команды!$A$2:$AN$7500,MATCH(BF$3,Команды!$A$2:$A$7500,0),$E79+2)=Команды!$AJ$19,TRUE,FALSE)),INDEX(Команды!$AJ$2:$AK$19,MATCH(INDEX(Команды!$A$2:$AN$7500,MATCH(BF$3,Команды!$A$2:$A$7500,0),$E79+2),Команды!$AJ$2:$AJ$19,0),2),0)</f>
        <v>В</v>
      </c>
      <c r="BG79" s="175" t="str">
        <f>IF(OR(IF(INDEX(Команды!$A$2:$AN$7500,MATCH(BF$3,Команды!$A$2:$A$7500,0),$E79+2)=Команды!$AJ$2,TRUE,FALSE),IF(INDEX(Команды!$A$2:$AN$7500,MATCH(BF$3,Команды!$A$2:$A$7500,0),$E79+2)=Команды!$AJ$3,TRUE,FALSE),IF(INDEX(Команды!$A$2:$AN$7500,MATCH(BF$3,Команды!$A$2:$A$7500,0),$E79+2)=Команды!$AJ$4,TRUE,FALSE),IF(INDEX(Команды!$A$2:$AN$7500,MATCH(BF$3,Команды!$A$2:$A$7500,0),$E79+2)=Команды!$AJ$5,TRUE,FALSE),IF(INDEX(Команды!$A$2:$AN$7500,MATCH(BF$3,Команды!$A$2:$A$7500,0),$E79+2)=Команды!$AJ$6,TRUE,FALSE),IF(INDEX(Команды!$A$2:$AN$7500,MATCH(BF$3,Команды!$A$2:$A$7500,0),$E79+2)=Команды!$AJ$7,TRUE,FALSE),IF(INDEX(Команды!$A$2:$AN$7500,MATCH(BF$3,Команды!$A$2:$A$7500,0),$E79+2)=Команды!$AJ$8,TRUE,FALSE),IF(INDEX(Команды!$A$2:$AN$7500,MATCH(BF$3,Команды!$A$2:$A$7500,0),$E79+2)=Команды!$AJ$9,TRUE,FALSE),IF(INDEX(Команды!$A$2:$AN$7500,MATCH(BF$3,Команды!$A$2:$A$7500,0),$E79+2)=Команды!$AJ$10,TRUE,FALSE),IF(INDEX(Команды!$A$2:$AN$7500,MATCH(BF$3,Команды!$A$2:$A$7500,0),$E79+2)=Команды!$AJ$11,TRUE,FALSE),IF(INDEX(Команды!$A$2:$AN$7500,MATCH(BF$3,Команды!$A$2:$A$7500,0),$E79+2)=Команды!$AJ$12,TRUE,FALSE),IF(INDEX(Команды!$A$2:$AN$7500,MATCH(BF$3,Команды!$A$2:$A$7500,0),$E79+2)=Команды!$AJ$13,TRUE,FALSE),IF(INDEX(Команды!$A$2:$AN$7500,MATCH(BF$3,Команды!$A$2:$A$7500,0),$E79+2)=Команды!$AJ$14,TRUE,FALSE),IF(INDEX(Команды!$A$2:$AN$7500,MATCH(BF$3,Команды!$A$2:$A$7500,0),$E79+2)=Команды!$AJ$15,TRUE,FALSE),IF(INDEX(Команды!$A$2:$AN$7500,MATCH(BF$3,Команды!$A$2:$A$7500,0),$E79+2)=Команды!$AJ$16,TRUE,FALSE),IF(INDEX(Команды!$A$2:$AN$7500,MATCH(BF$3,Команды!$A$2:$A$7500,0),$E79+2)=Команды!$AJ$17,TRUE,FALSE),IF(INDEX(Команды!$A$2:$AN$7500,MATCH(BF$3,Команды!$A$2:$A$7500,0),$E79+2)=Команды!$AJ$18,TRUE,FALSE),IF(INDEX(Команды!$A$2:$AN$7500,MATCH(BF$3,Команды!$A$2:$A$7500,0),$E79+2)=Команды!$AJ$19,TRUE,FALSE)),INDEX(Команды!$AJ$2:$AL$19,MATCH(INDEX(Команды!$A$2:$AN$7500,MATCH(BF$3,Команды!$A$2:$A$7500,0),$E79+2),Команды!$AJ$2:$AJ$19,0),3),0)</f>
        <v>В</v>
      </c>
      <c r="BH79" s="342"/>
      <c r="BI79" s="174" t="str">
        <f>IF(OR(IF(INDEX(Команды!$A$2:$AN$7500,MATCH(BI$3,Команды!$A$2:$A$7500,0),$E79+2)=Команды!$AJ$2,TRUE,FALSE),IF(INDEX(Команды!$A$2:$AN$7500,MATCH(BI$3,Команды!$A$2:$A$7500,0),$E79+2)=Команды!$AJ$3,TRUE,FALSE),IF(INDEX(Команды!$A$2:$AN$7500,MATCH(BI$3,Команды!$A$2:$A$7500,0),$E79+2)=Команды!$AJ$4,TRUE,FALSE),IF(INDEX(Команды!$A$2:$AN$7500,MATCH(BI$3,Команды!$A$2:$A$7500,0),$E79+2)=Команды!$AJ$5,TRUE,FALSE),IF(INDEX(Команды!$A$2:$AN$7500,MATCH(BI$3,Команды!$A$2:$A$7500,0),$E79+2)=Команды!$AJ$6,TRUE,FALSE),IF(INDEX(Команды!$A$2:$AN$7500,MATCH(BI$3,Команды!$A$2:$A$7500,0),$E79+2)=Команды!$AJ$7,TRUE,FALSE),IF(INDEX(Команды!$A$2:$AN$7500,MATCH(BI$3,Команды!$A$2:$A$7500,0),$E79+2)=Команды!$AJ$8,TRUE,FALSE),IF(INDEX(Команды!$A$2:$AN$7500,MATCH(BI$3,Команды!$A$2:$A$7500,0),$E79+2)=Команды!$AJ$9,TRUE,FALSE),IF(INDEX(Команды!$A$2:$AN$7500,MATCH(BI$3,Команды!$A$2:$A$7500,0),$E79+2)=Команды!$AJ$10,TRUE,FALSE),IF(INDEX(Команды!$A$2:$AN$7500,MATCH(BI$3,Команды!$A$2:$A$7500,0),$E79+2)=Команды!$AJ$11,TRUE,FALSE),IF(INDEX(Команды!$A$2:$AN$7500,MATCH(BI$3,Команды!$A$2:$A$7500,0),$E79+2)=Команды!$AJ$12,TRUE,FALSE),IF(INDEX(Команды!$A$2:$AN$7500,MATCH(BI$3,Команды!$A$2:$A$7500,0),$E79+2)=Команды!$AJ$13,TRUE,FALSE),IF(INDEX(Команды!$A$2:$AN$7500,MATCH(BI$3,Команды!$A$2:$A$7500,0),$E79+2)=Команды!$AJ$14,TRUE,FALSE),IF(INDEX(Команды!$A$2:$AN$7500,MATCH(BI$3,Команды!$A$2:$A$7500,0),$E79+2)=Команды!$AJ$15,TRUE,FALSE),IF(INDEX(Команды!$A$2:$AN$7500,MATCH(BI$3,Команды!$A$2:$A$7500,0),$E79+2)=Команды!$AJ$16,TRUE,FALSE),,IF(INDEX(Команды!$A$2:$AN$7500,MATCH(BI$3,Команды!$A$2:$A$7500,0),$E79+2)=Команды!$AJ$17,TRUE,FALSE),,IF(INDEX(Команды!$A$2:$AN$7500,MATCH(BI$3,Команды!$A$2:$A$7500,0),$E79+2)=Команды!$AJ$18,TRUE,FALSE),,IF(INDEX(Команды!$A$2:$AN$7500,MATCH(BI$3,Команды!$A$2:$A$7500,0),$E79+2)=Команды!$AJ$19,TRUE,FALSE)),INDEX(Команды!$AJ$2:$AK$19,MATCH(INDEX(Команды!$A$2:$AN$7500,MATCH(BI$3,Команды!$A$2:$A$7500,0),$E79+2),Команды!$AJ$2:$AJ$19,0),2),0)</f>
        <v>В</v>
      </c>
      <c r="BJ79" s="175" t="str">
        <f>IF(OR(IF(INDEX(Команды!$A$2:$AN$7500,MATCH(BI$3,Команды!$A$2:$A$7500,0),$E79+2)=Команды!$AJ$2,TRUE,FALSE),IF(INDEX(Команды!$A$2:$AN$7500,MATCH(BI$3,Команды!$A$2:$A$7500,0),$E79+2)=Команды!$AJ$3,TRUE,FALSE),IF(INDEX(Команды!$A$2:$AN$7500,MATCH(BI$3,Команды!$A$2:$A$7500,0),$E79+2)=Команды!$AJ$4,TRUE,FALSE),IF(INDEX(Команды!$A$2:$AN$7500,MATCH(BI$3,Команды!$A$2:$A$7500,0),$E79+2)=Команды!$AJ$5,TRUE,FALSE),IF(INDEX(Команды!$A$2:$AN$7500,MATCH(BI$3,Команды!$A$2:$A$7500,0),$E79+2)=Команды!$AJ$6,TRUE,FALSE),IF(INDEX(Команды!$A$2:$AN$7500,MATCH(BI$3,Команды!$A$2:$A$7500,0),$E79+2)=Команды!$AJ$7,TRUE,FALSE),IF(INDEX(Команды!$A$2:$AN$7500,MATCH(BI$3,Команды!$A$2:$A$7500,0),$E79+2)=Команды!$AJ$8,TRUE,FALSE),IF(INDEX(Команды!$A$2:$AN$7500,MATCH(BI$3,Команды!$A$2:$A$7500,0),$E79+2)=Команды!$AJ$9,TRUE,FALSE),IF(INDEX(Команды!$A$2:$AN$7500,MATCH(BI$3,Команды!$A$2:$A$7500,0),$E79+2)=Команды!$AJ$10,TRUE,FALSE),IF(INDEX(Команды!$A$2:$AN$7500,MATCH(BI$3,Команды!$A$2:$A$7500,0),$E79+2)=Команды!$AJ$11,TRUE,FALSE),IF(INDEX(Команды!$A$2:$AN$7500,MATCH(BI$3,Команды!$A$2:$A$7500,0),$E79+2)=Команды!$AJ$12,TRUE,FALSE),IF(INDEX(Команды!$A$2:$AN$7500,MATCH(BI$3,Команды!$A$2:$A$7500,0),$E79+2)=Команды!$AJ$13,TRUE,FALSE),IF(INDEX(Команды!$A$2:$AN$7500,MATCH(BI$3,Команды!$A$2:$A$7500,0),$E79+2)=Команды!$AJ$14,TRUE,FALSE),IF(INDEX(Команды!$A$2:$AN$7500,MATCH(BI$3,Команды!$A$2:$A$7500,0),$E79+2)=Команды!$AJ$15,TRUE,FALSE),IF(INDEX(Команды!$A$2:$AN$7500,MATCH(BI$3,Команды!$A$2:$A$7500,0),$E79+2)=Команды!$AJ$16,TRUE,FALSE),IF(INDEX(Команды!$A$2:$AN$7500,MATCH(BI$3,Команды!$A$2:$A$7500,0),$E79+2)=Команды!$AJ$17,TRUE,FALSE),IF(INDEX(Команды!$A$2:$AN$7500,MATCH(BI$3,Команды!$A$2:$A$7500,0),$E79+2)=Команды!$AJ$18,TRUE,FALSE),IF(INDEX(Команды!$A$2:$AN$7500,MATCH(BI$3,Команды!$A$2:$A$7500,0),$E79+2)=Команды!$AJ$19,TRUE,FALSE)),INDEX(Команды!$AJ$2:$AL$19,MATCH(INDEX(Команды!$A$2:$AN$7500,MATCH(BI$3,Команды!$A$2:$A$7500,0),$E79+2),Команды!$AJ$2:$AJ$19,0),3),0)</f>
        <v>В</v>
      </c>
      <c r="BK79" s="342"/>
      <c r="BL79" s="174" t="str">
        <f>IF(OR(IF(INDEX(Команды!$A$2:$AN$7500,MATCH(BL$3,Команды!$A$2:$A$7500,0),$E79+2)=Команды!$AJ$2,TRUE,FALSE),IF(INDEX(Команды!$A$2:$AN$7500,MATCH(BL$3,Команды!$A$2:$A$7500,0),$E79+2)=Команды!$AJ$3,TRUE,FALSE),IF(INDEX(Команды!$A$2:$AN$7500,MATCH(BL$3,Команды!$A$2:$A$7500,0),$E79+2)=Команды!$AJ$4,TRUE,FALSE),IF(INDEX(Команды!$A$2:$AN$7500,MATCH(BL$3,Команды!$A$2:$A$7500,0),$E79+2)=Команды!$AJ$5,TRUE,FALSE),IF(INDEX(Команды!$A$2:$AN$7500,MATCH(BL$3,Команды!$A$2:$A$7500,0),$E79+2)=Команды!$AJ$6,TRUE,FALSE),IF(INDEX(Команды!$A$2:$AN$7500,MATCH(BL$3,Команды!$A$2:$A$7500,0),$E79+2)=Команды!$AJ$7,TRUE,FALSE),IF(INDEX(Команды!$A$2:$AN$7500,MATCH(BL$3,Команды!$A$2:$A$7500,0),$E79+2)=Команды!$AJ$8,TRUE,FALSE),IF(INDEX(Команды!$A$2:$AN$7500,MATCH(BL$3,Команды!$A$2:$A$7500,0),$E79+2)=Команды!$AJ$9,TRUE,FALSE),IF(INDEX(Команды!$A$2:$AN$7500,MATCH(BL$3,Команды!$A$2:$A$7500,0),$E79+2)=Команды!$AJ$10,TRUE,FALSE),IF(INDEX(Команды!$A$2:$AN$7500,MATCH(BL$3,Команды!$A$2:$A$7500,0),$E79+2)=Команды!$AJ$11,TRUE,FALSE),IF(INDEX(Команды!$A$2:$AN$7500,MATCH(BL$3,Команды!$A$2:$A$7500,0),$E79+2)=Команды!$AJ$12,TRUE,FALSE),IF(INDEX(Команды!$A$2:$AN$7500,MATCH(BL$3,Команды!$A$2:$A$7500,0),$E79+2)=Команды!$AJ$13,TRUE,FALSE),IF(INDEX(Команды!$A$2:$AN$7500,MATCH(BL$3,Команды!$A$2:$A$7500,0),$E79+2)=Команды!$AJ$14,TRUE,FALSE),IF(INDEX(Команды!$A$2:$AN$7500,MATCH(BL$3,Команды!$A$2:$A$7500,0),$E79+2)=Команды!$AJ$15,TRUE,FALSE),IF(INDEX(Команды!$A$2:$AN$7500,MATCH(BL$3,Команды!$A$2:$A$7500,0),$E79+2)=Команды!$AJ$16,TRUE,FALSE),,IF(INDEX(Команды!$A$2:$AN$7500,MATCH(BL$3,Команды!$A$2:$A$7500,0),$E79+2)=Команды!$AJ$17,TRUE,FALSE),,IF(INDEX(Команды!$A$2:$AN$7500,MATCH(BL$3,Команды!$A$2:$A$7500,0),$E79+2)=Команды!$AJ$18,TRUE,FALSE),,IF(INDEX(Команды!$A$2:$AN$7500,MATCH(BL$3,Команды!$A$2:$A$7500,0),$E79+2)=Команды!$AJ$19,TRUE,FALSE)),INDEX(Команды!$AJ$2:$AK$19,MATCH(INDEX(Команды!$A$2:$AN$7500,MATCH(BL$3,Команды!$A$2:$A$7500,0),$E79+2),Команды!$AJ$2:$AJ$19,0),2),0)</f>
        <v>В</v>
      </c>
      <c r="BM79" s="175" t="str">
        <f>IF(OR(IF(INDEX(Команды!$A$2:$AN$7500,MATCH(BL$3,Команды!$A$2:$A$7500,0),$E79+2)=Команды!$AJ$2,TRUE,FALSE),IF(INDEX(Команды!$A$2:$AN$7500,MATCH(BL$3,Команды!$A$2:$A$7500,0),$E79+2)=Команды!$AJ$3,TRUE,FALSE),IF(INDEX(Команды!$A$2:$AN$7500,MATCH(BL$3,Команды!$A$2:$A$7500,0),$E79+2)=Команды!$AJ$4,TRUE,FALSE),IF(INDEX(Команды!$A$2:$AN$7500,MATCH(BL$3,Команды!$A$2:$A$7500,0),$E79+2)=Команды!$AJ$5,TRUE,FALSE),IF(INDEX(Команды!$A$2:$AN$7500,MATCH(BL$3,Команды!$A$2:$A$7500,0),$E79+2)=Команды!$AJ$6,TRUE,FALSE),IF(INDEX(Команды!$A$2:$AN$7500,MATCH(BL$3,Команды!$A$2:$A$7500,0),$E79+2)=Команды!$AJ$7,TRUE,FALSE),IF(INDEX(Команды!$A$2:$AN$7500,MATCH(BL$3,Команды!$A$2:$A$7500,0),$E79+2)=Команды!$AJ$8,TRUE,FALSE),IF(INDEX(Команды!$A$2:$AN$7500,MATCH(BL$3,Команды!$A$2:$A$7500,0),$E79+2)=Команды!$AJ$9,TRUE,FALSE),IF(INDEX(Команды!$A$2:$AN$7500,MATCH(BL$3,Команды!$A$2:$A$7500,0),$E79+2)=Команды!$AJ$10,TRUE,FALSE),IF(INDEX(Команды!$A$2:$AN$7500,MATCH(BL$3,Команды!$A$2:$A$7500,0),$E79+2)=Команды!$AJ$11,TRUE,FALSE),IF(INDEX(Команды!$A$2:$AN$7500,MATCH(BL$3,Команды!$A$2:$A$7500,0),$E79+2)=Команды!$AJ$12,TRUE,FALSE),IF(INDEX(Команды!$A$2:$AN$7500,MATCH(BL$3,Команды!$A$2:$A$7500,0),$E79+2)=Команды!$AJ$13,TRUE,FALSE),IF(INDEX(Команды!$A$2:$AN$7500,MATCH(BL$3,Команды!$A$2:$A$7500,0),$E79+2)=Команды!$AJ$14,TRUE,FALSE),IF(INDEX(Команды!$A$2:$AN$7500,MATCH(BL$3,Команды!$A$2:$A$7500,0),$E79+2)=Команды!$AJ$15,TRUE,FALSE),IF(INDEX(Команды!$A$2:$AN$7500,MATCH(BL$3,Команды!$A$2:$A$7500,0),$E79+2)=Команды!$AJ$16,TRUE,FALSE),IF(INDEX(Команды!$A$2:$AN$7500,MATCH(BL$3,Команды!$A$2:$A$7500,0),$E79+2)=Команды!$AJ$17,TRUE,FALSE),IF(INDEX(Команды!$A$2:$AN$7500,MATCH(BL$3,Команды!$A$2:$A$7500,0),$E79+2)=Команды!$AJ$18,TRUE,FALSE),IF(INDEX(Команды!$A$2:$AN$7500,MATCH(BL$3,Команды!$A$2:$A$7500,0),$E79+2)=Команды!$AJ$19,TRUE,FALSE)),INDEX(Команды!$AJ$2:$AL$19,MATCH(INDEX(Команды!$A$2:$AN$7500,MATCH(BL$3,Команды!$A$2:$A$7500,0),$E79+2),Команды!$AJ$2:$AJ$19,0),3),0)</f>
        <v>В</v>
      </c>
      <c r="BN79" s="342"/>
      <c r="BO79" s="174" t="str">
        <f>IF(OR(IF(INDEX(Команды!$A$2:$AN$7500,MATCH(BO$3,Команды!$A$2:$A$7500,0),$E79+2)=Команды!$AJ$2,TRUE,FALSE),IF(INDEX(Команды!$A$2:$AN$7500,MATCH(BO$3,Команды!$A$2:$A$7500,0),$E79+2)=Команды!$AJ$3,TRUE,FALSE),IF(INDEX(Команды!$A$2:$AN$7500,MATCH(BO$3,Команды!$A$2:$A$7500,0),$E79+2)=Команды!$AJ$4,TRUE,FALSE),IF(INDEX(Команды!$A$2:$AN$7500,MATCH(BO$3,Команды!$A$2:$A$7500,0),$E79+2)=Команды!$AJ$5,TRUE,FALSE),IF(INDEX(Команды!$A$2:$AN$7500,MATCH(BO$3,Команды!$A$2:$A$7500,0),$E79+2)=Команды!$AJ$6,TRUE,FALSE),IF(INDEX(Команды!$A$2:$AN$7500,MATCH(BO$3,Команды!$A$2:$A$7500,0),$E79+2)=Команды!$AJ$7,TRUE,FALSE),IF(INDEX(Команды!$A$2:$AN$7500,MATCH(BO$3,Команды!$A$2:$A$7500,0),$E79+2)=Команды!$AJ$8,TRUE,FALSE),IF(INDEX(Команды!$A$2:$AN$7500,MATCH(BO$3,Команды!$A$2:$A$7500,0),$E79+2)=Команды!$AJ$9,TRUE,FALSE),IF(INDEX(Команды!$A$2:$AN$7500,MATCH(BO$3,Команды!$A$2:$A$7500,0),$E79+2)=Команды!$AJ$10,TRUE,FALSE),IF(INDEX(Команды!$A$2:$AN$7500,MATCH(BO$3,Команды!$A$2:$A$7500,0),$E79+2)=Команды!$AJ$11,TRUE,FALSE),IF(INDEX(Команды!$A$2:$AN$7500,MATCH(BO$3,Команды!$A$2:$A$7500,0),$E79+2)=Команды!$AJ$12,TRUE,FALSE),IF(INDEX(Команды!$A$2:$AN$7500,MATCH(BO$3,Команды!$A$2:$A$7500,0),$E79+2)=Команды!$AJ$13,TRUE,FALSE),IF(INDEX(Команды!$A$2:$AN$7500,MATCH(BO$3,Команды!$A$2:$A$7500,0),$E79+2)=Команды!$AJ$14,TRUE,FALSE),IF(INDEX(Команды!$A$2:$AN$7500,MATCH(BO$3,Команды!$A$2:$A$7500,0),$E79+2)=Команды!$AJ$15,TRUE,FALSE),IF(INDEX(Команды!$A$2:$AN$7500,MATCH(BO$3,Команды!$A$2:$A$7500,0),$E79+2)=Команды!$AJ$16,TRUE,FALSE),,IF(INDEX(Команды!$A$2:$AN$7500,MATCH(BO$3,Команды!$A$2:$A$7500,0),$E79+2)=Команды!$AJ$17,TRUE,FALSE),,IF(INDEX(Команды!$A$2:$AN$7500,MATCH(BO$3,Команды!$A$2:$A$7500,0),$E79+2)=Команды!$AJ$18,TRUE,FALSE),,IF(INDEX(Команды!$A$2:$AN$7500,MATCH(BO$3,Команды!$A$2:$A$7500,0),$E79+2)=Команды!$AJ$19,TRUE,FALSE)),INDEX(Команды!$AJ$2:$AK$19,MATCH(INDEX(Команды!$A$2:$AN$7500,MATCH(BO$3,Команды!$A$2:$A$7500,0),$E79+2),Команды!$AJ$2:$AJ$19,0),2),0)</f>
        <v>В</v>
      </c>
      <c r="BP79" s="175" t="str">
        <f>IF(OR(IF(INDEX(Команды!$A$2:$AN$7500,MATCH(BO$3,Команды!$A$2:$A$7500,0),$E79+2)=Команды!$AJ$2,TRUE,FALSE),IF(INDEX(Команды!$A$2:$AN$7500,MATCH(BO$3,Команды!$A$2:$A$7500,0),$E79+2)=Команды!$AJ$3,TRUE,FALSE),IF(INDEX(Команды!$A$2:$AN$7500,MATCH(BO$3,Команды!$A$2:$A$7500,0),$E79+2)=Команды!$AJ$4,TRUE,FALSE),IF(INDEX(Команды!$A$2:$AN$7500,MATCH(BO$3,Команды!$A$2:$A$7500,0),$E79+2)=Команды!$AJ$5,TRUE,FALSE),IF(INDEX(Команды!$A$2:$AN$7500,MATCH(BO$3,Команды!$A$2:$A$7500,0),$E79+2)=Команды!$AJ$6,TRUE,FALSE),IF(INDEX(Команды!$A$2:$AN$7500,MATCH(BO$3,Команды!$A$2:$A$7500,0),$E79+2)=Команды!$AJ$7,TRUE,FALSE),IF(INDEX(Команды!$A$2:$AN$7500,MATCH(BO$3,Команды!$A$2:$A$7500,0),$E79+2)=Команды!$AJ$8,TRUE,FALSE),IF(INDEX(Команды!$A$2:$AN$7500,MATCH(BO$3,Команды!$A$2:$A$7500,0),$E79+2)=Команды!$AJ$9,TRUE,FALSE),IF(INDEX(Команды!$A$2:$AN$7500,MATCH(BO$3,Команды!$A$2:$A$7500,0),$E79+2)=Команды!$AJ$10,TRUE,FALSE),IF(INDEX(Команды!$A$2:$AN$7500,MATCH(BO$3,Команды!$A$2:$A$7500,0),$E79+2)=Команды!$AJ$11,TRUE,FALSE),IF(INDEX(Команды!$A$2:$AN$7500,MATCH(BO$3,Команды!$A$2:$A$7500,0),$E79+2)=Команды!$AJ$12,TRUE,FALSE),IF(INDEX(Команды!$A$2:$AN$7500,MATCH(BO$3,Команды!$A$2:$A$7500,0),$E79+2)=Команды!$AJ$13,TRUE,FALSE),IF(INDEX(Команды!$A$2:$AN$7500,MATCH(BO$3,Команды!$A$2:$A$7500,0),$E79+2)=Команды!$AJ$14,TRUE,FALSE),IF(INDEX(Команды!$A$2:$AN$7500,MATCH(BO$3,Команды!$A$2:$A$7500,0),$E79+2)=Команды!$AJ$15,TRUE,FALSE),IF(INDEX(Команды!$A$2:$AN$7500,MATCH(BO$3,Команды!$A$2:$A$7500,0),$E79+2)=Команды!$AJ$16,TRUE,FALSE),IF(INDEX(Команды!$A$2:$AN$7500,MATCH(BO$3,Команды!$A$2:$A$7500,0),$E79+2)=Команды!$AJ$17,TRUE,FALSE),IF(INDEX(Команды!$A$2:$AN$7500,MATCH(BO$3,Команды!$A$2:$A$7500,0),$E79+2)=Команды!$AJ$18,TRUE,FALSE),IF(INDEX(Команды!$A$2:$AN$7500,MATCH(BO$3,Команды!$A$2:$A$7500,0),$E79+2)=Команды!$AJ$19,TRUE,FALSE)),INDEX(Команды!$AJ$2:$AL$19,MATCH(INDEX(Команды!$A$2:$AN$7500,MATCH(BO$3,Команды!$A$2:$A$7500,0),$E79+2),Команды!$AJ$2:$AJ$19,0),3),0)</f>
        <v>В</v>
      </c>
      <c r="BQ79" s="342"/>
      <c r="BR79" s="174" t="str">
        <f>IF(OR(IF(INDEX(Команды!$A$2:$AN$7500,MATCH(BR$3,Команды!$A$2:$A$7500,0),$E79+2)=Команды!$AJ$2,TRUE,FALSE),IF(INDEX(Команды!$A$2:$AN$7500,MATCH(BR$3,Команды!$A$2:$A$7500,0),$E79+2)=Команды!$AJ$3,TRUE,FALSE),IF(INDEX(Команды!$A$2:$AN$7500,MATCH(BR$3,Команды!$A$2:$A$7500,0),$E79+2)=Команды!$AJ$4,TRUE,FALSE),IF(INDEX(Команды!$A$2:$AN$7500,MATCH(BR$3,Команды!$A$2:$A$7500,0),$E79+2)=Команды!$AJ$5,TRUE,FALSE),IF(INDEX(Команды!$A$2:$AN$7500,MATCH(BR$3,Команды!$A$2:$A$7500,0),$E79+2)=Команды!$AJ$6,TRUE,FALSE),IF(INDEX(Команды!$A$2:$AN$7500,MATCH(BR$3,Команды!$A$2:$A$7500,0),$E79+2)=Команды!$AJ$7,TRUE,FALSE),IF(INDEX(Команды!$A$2:$AN$7500,MATCH(BR$3,Команды!$A$2:$A$7500,0),$E79+2)=Команды!$AJ$8,TRUE,FALSE),IF(INDEX(Команды!$A$2:$AN$7500,MATCH(BR$3,Команды!$A$2:$A$7500,0),$E79+2)=Команды!$AJ$9,TRUE,FALSE),IF(INDEX(Команды!$A$2:$AN$7500,MATCH(BR$3,Команды!$A$2:$A$7500,0),$E79+2)=Команды!$AJ$10,TRUE,FALSE),IF(INDEX(Команды!$A$2:$AN$7500,MATCH(BR$3,Команды!$A$2:$A$7500,0),$E79+2)=Команды!$AJ$11,TRUE,FALSE),IF(INDEX(Команды!$A$2:$AN$7500,MATCH(BR$3,Команды!$A$2:$A$7500,0),$E79+2)=Команды!$AJ$12,TRUE,FALSE),IF(INDEX(Команды!$A$2:$AN$7500,MATCH(BR$3,Команды!$A$2:$A$7500,0),$E79+2)=Команды!$AJ$13,TRUE,FALSE),IF(INDEX(Команды!$A$2:$AN$7500,MATCH(BR$3,Команды!$A$2:$A$7500,0),$E79+2)=Команды!$AJ$14,TRUE,FALSE),IF(INDEX(Команды!$A$2:$AN$7500,MATCH(BR$3,Команды!$A$2:$A$7500,0),$E79+2)=Команды!$AJ$15,TRUE,FALSE),IF(INDEX(Команды!$A$2:$AN$7500,MATCH(BR$3,Команды!$A$2:$A$7500,0),$E79+2)=Команды!$AJ$16,TRUE,FALSE),,IF(INDEX(Команды!$A$2:$AN$7500,MATCH(BR$3,Команды!$A$2:$A$7500,0),$E79+2)=Команды!$AJ$17,TRUE,FALSE),,IF(INDEX(Команды!$A$2:$AN$7500,MATCH(BR$3,Команды!$A$2:$A$7500,0),$E79+2)=Команды!$AJ$18,TRUE,FALSE),,IF(INDEX(Команды!$A$2:$AN$7500,MATCH(BR$3,Команды!$A$2:$A$7500,0),$E79+2)=Команды!$AJ$19,TRUE,FALSE)),INDEX(Команды!$AJ$2:$AK$19,MATCH(INDEX(Команды!$A$2:$AN$7500,MATCH(BR$3,Команды!$A$2:$A$7500,0),$E79+2),Команды!$AJ$2:$AJ$19,0),2),0)</f>
        <v>В</v>
      </c>
      <c r="BS79" s="175" t="str">
        <f>IF(OR(IF(INDEX(Команды!$A$2:$AN$7500,MATCH(BR$3,Команды!$A$2:$A$7500,0),$E79+2)=Команды!$AJ$2,TRUE,FALSE),IF(INDEX(Команды!$A$2:$AN$7500,MATCH(BR$3,Команды!$A$2:$A$7500,0),$E79+2)=Команды!$AJ$3,TRUE,FALSE),IF(INDEX(Команды!$A$2:$AN$7500,MATCH(BR$3,Команды!$A$2:$A$7500,0),$E79+2)=Команды!$AJ$4,TRUE,FALSE),IF(INDEX(Команды!$A$2:$AN$7500,MATCH(BR$3,Команды!$A$2:$A$7500,0),$E79+2)=Команды!$AJ$5,TRUE,FALSE),IF(INDEX(Команды!$A$2:$AN$7500,MATCH(BR$3,Команды!$A$2:$A$7500,0),$E79+2)=Команды!$AJ$6,TRUE,FALSE),IF(INDEX(Команды!$A$2:$AN$7500,MATCH(BR$3,Команды!$A$2:$A$7500,0),$E79+2)=Команды!$AJ$7,TRUE,FALSE),IF(INDEX(Команды!$A$2:$AN$7500,MATCH(BR$3,Команды!$A$2:$A$7500,0),$E79+2)=Команды!$AJ$8,TRUE,FALSE),IF(INDEX(Команды!$A$2:$AN$7500,MATCH(BR$3,Команды!$A$2:$A$7500,0),$E79+2)=Команды!$AJ$9,TRUE,FALSE),IF(INDEX(Команды!$A$2:$AN$7500,MATCH(BR$3,Команды!$A$2:$A$7500,0),$E79+2)=Команды!$AJ$10,TRUE,FALSE),IF(INDEX(Команды!$A$2:$AN$7500,MATCH(BR$3,Команды!$A$2:$A$7500,0),$E79+2)=Команды!$AJ$11,TRUE,FALSE),IF(INDEX(Команды!$A$2:$AN$7500,MATCH(BR$3,Команды!$A$2:$A$7500,0),$E79+2)=Команды!$AJ$12,TRUE,FALSE),IF(INDEX(Команды!$A$2:$AN$7500,MATCH(BR$3,Команды!$A$2:$A$7500,0),$E79+2)=Команды!$AJ$13,TRUE,FALSE),IF(INDEX(Команды!$A$2:$AN$7500,MATCH(BR$3,Команды!$A$2:$A$7500,0),$E79+2)=Команды!$AJ$14,TRUE,FALSE),IF(INDEX(Команды!$A$2:$AN$7500,MATCH(BR$3,Команды!$A$2:$A$7500,0),$E79+2)=Команды!$AJ$15,TRUE,FALSE),IF(INDEX(Команды!$A$2:$AN$7500,MATCH(BR$3,Команды!$A$2:$A$7500,0),$E79+2)=Команды!$AJ$16,TRUE,FALSE),IF(INDEX(Команды!$A$2:$AN$7500,MATCH(BR$3,Команды!$A$2:$A$7500,0),$E79+2)=Команды!$AJ$17,TRUE,FALSE),IF(INDEX(Команды!$A$2:$AN$7500,MATCH(BR$3,Команды!$A$2:$A$7500,0),$E79+2)=Команды!$AJ$18,TRUE,FALSE),IF(INDEX(Команды!$A$2:$AN$7500,MATCH(BR$3,Команды!$A$2:$A$7500,0),$E79+2)=Команды!$AJ$19,TRUE,FALSE)),INDEX(Команды!$AJ$2:$AL$19,MATCH(INDEX(Команды!$A$2:$AN$7500,MATCH(BR$3,Команды!$A$2:$A$7500,0),$E79+2),Команды!$AJ$2:$AJ$19,0),3),0)</f>
        <v>В</v>
      </c>
      <c r="BT79" s="342"/>
      <c r="BU79" s="174" t="str">
        <f>IF(OR(IF(INDEX(Команды!$A$2:$AN$7500,MATCH(BU$3,Команды!$A$2:$A$7500,0),$E79+2)=Команды!$AJ$2,TRUE,FALSE),IF(INDEX(Команды!$A$2:$AN$7500,MATCH(BU$3,Команды!$A$2:$A$7500,0),$E79+2)=Команды!$AJ$3,TRUE,FALSE),IF(INDEX(Команды!$A$2:$AN$7500,MATCH(BU$3,Команды!$A$2:$A$7500,0),$E79+2)=Команды!$AJ$4,TRUE,FALSE),IF(INDEX(Команды!$A$2:$AN$7500,MATCH(BU$3,Команды!$A$2:$A$7500,0),$E79+2)=Команды!$AJ$5,TRUE,FALSE),IF(INDEX(Команды!$A$2:$AN$7500,MATCH(BU$3,Команды!$A$2:$A$7500,0),$E79+2)=Команды!$AJ$6,TRUE,FALSE),IF(INDEX(Команды!$A$2:$AN$7500,MATCH(BU$3,Команды!$A$2:$A$7500,0),$E79+2)=Команды!$AJ$7,TRUE,FALSE),IF(INDEX(Команды!$A$2:$AN$7500,MATCH(BU$3,Команды!$A$2:$A$7500,0),$E79+2)=Команды!$AJ$8,TRUE,FALSE),IF(INDEX(Команды!$A$2:$AN$7500,MATCH(BU$3,Команды!$A$2:$A$7500,0),$E79+2)=Команды!$AJ$9,TRUE,FALSE),IF(INDEX(Команды!$A$2:$AN$7500,MATCH(BU$3,Команды!$A$2:$A$7500,0),$E79+2)=Команды!$AJ$10,TRUE,FALSE),IF(INDEX(Команды!$A$2:$AN$7500,MATCH(BU$3,Команды!$A$2:$A$7500,0),$E79+2)=Команды!$AJ$11,TRUE,FALSE),IF(INDEX(Команды!$A$2:$AN$7500,MATCH(BU$3,Команды!$A$2:$A$7500,0),$E79+2)=Команды!$AJ$12,TRUE,FALSE),IF(INDEX(Команды!$A$2:$AN$7500,MATCH(BU$3,Команды!$A$2:$A$7500,0),$E79+2)=Команды!$AJ$13,TRUE,FALSE),IF(INDEX(Команды!$A$2:$AN$7500,MATCH(BU$3,Команды!$A$2:$A$7500,0),$E79+2)=Команды!$AJ$14,TRUE,FALSE),IF(INDEX(Команды!$A$2:$AN$7500,MATCH(BU$3,Команды!$A$2:$A$7500,0),$E79+2)=Команды!$AJ$15,TRUE,FALSE),IF(INDEX(Команды!$A$2:$AN$7500,MATCH(BU$3,Команды!$A$2:$A$7500,0),$E79+2)=Команды!$AJ$16,TRUE,FALSE),,IF(INDEX(Команды!$A$2:$AN$7500,MATCH(BU$3,Команды!$A$2:$A$7500,0),$E79+2)=Команды!$AJ$17,TRUE,FALSE),,IF(INDEX(Команды!$A$2:$AN$7500,MATCH(BU$3,Команды!$A$2:$A$7500,0),$E79+2)=Команды!$AJ$18,TRUE,FALSE),,IF(INDEX(Команды!$A$2:$AN$7500,MATCH(BU$3,Команды!$A$2:$A$7500,0),$E79+2)=Команды!$AJ$19,TRUE,FALSE)),INDEX(Команды!$AJ$2:$AK$19,MATCH(INDEX(Команды!$A$2:$AN$7500,MATCH(BU$3,Команды!$A$2:$A$7500,0),$E79+2),Команды!$AJ$2:$AJ$19,0),2),0)</f>
        <v>В</v>
      </c>
      <c r="BV79" s="175" t="str">
        <f>IF(OR(IF(INDEX(Команды!$A$2:$AN$7500,MATCH(BU$3,Команды!$A$2:$A$7500,0),$E79+2)=Команды!$AJ$2,TRUE,FALSE),IF(INDEX(Команды!$A$2:$AN$7500,MATCH(BU$3,Команды!$A$2:$A$7500,0),$E79+2)=Команды!$AJ$3,TRUE,FALSE),IF(INDEX(Команды!$A$2:$AN$7500,MATCH(BU$3,Команды!$A$2:$A$7500,0),$E79+2)=Команды!$AJ$4,TRUE,FALSE),IF(INDEX(Команды!$A$2:$AN$7500,MATCH(BU$3,Команды!$A$2:$A$7500,0),$E79+2)=Команды!$AJ$5,TRUE,FALSE),IF(INDEX(Команды!$A$2:$AN$7500,MATCH(BU$3,Команды!$A$2:$A$7500,0),$E79+2)=Команды!$AJ$6,TRUE,FALSE),IF(INDEX(Команды!$A$2:$AN$7500,MATCH(BU$3,Команды!$A$2:$A$7500,0),$E79+2)=Команды!$AJ$7,TRUE,FALSE),IF(INDEX(Команды!$A$2:$AN$7500,MATCH(BU$3,Команды!$A$2:$A$7500,0),$E79+2)=Команды!$AJ$8,TRUE,FALSE),IF(INDEX(Команды!$A$2:$AN$7500,MATCH(BU$3,Команды!$A$2:$A$7500,0),$E79+2)=Команды!$AJ$9,TRUE,FALSE),IF(INDEX(Команды!$A$2:$AN$7500,MATCH(BU$3,Команды!$A$2:$A$7500,0),$E79+2)=Команды!$AJ$10,TRUE,FALSE),IF(INDEX(Команды!$A$2:$AN$7500,MATCH(BU$3,Команды!$A$2:$A$7500,0),$E79+2)=Команды!$AJ$11,TRUE,FALSE),IF(INDEX(Команды!$A$2:$AN$7500,MATCH(BU$3,Команды!$A$2:$A$7500,0),$E79+2)=Команды!$AJ$12,TRUE,FALSE),IF(INDEX(Команды!$A$2:$AN$7500,MATCH(BU$3,Команды!$A$2:$A$7500,0),$E79+2)=Команды!$AJ$13,TRUE,FALSE),IF(INDEX(Команды!$A$2:$AN$7500,MATCH(BU$3,Команды!$A$2:$A$7500,0),$E79+2)=Команды!$AJ$14,TRUE,FALSE),IF(INDEX(Команды!$A$2:$AN$7500,MATCH(BU$3,Команды!$A$2:$A$7500,0),$E79+2)=Команды!$AJ$15,TRUE,FALSE),IF(INDEX(Команды!$A$2:$AN$7500,MATCH(BU$3,Команды!$A$2:$A$7500,0),$E79+2)=Команды!$AJ$16,TRUE,FALSE),IF(INDEX(Команды!$A$2:$AN$7500,MATCH(BU$3,Команды!$A$2:$A$7500,0),$E79+2)=Команды!$AJ$17,TRUE,FALSE),IF(INDEX(Команды!$A$2:$AN$7500,MATCH(BU$3,Команды!$A$2:$A$7500,0),$E79+2)=Команды!$AJ$18,TRUE,FALSE),IF(INDEX(Команды!$A$2:$AN$7500,MATCH(BU$3,Команды!$A$2:$A$7500,0),$E79+2)=Команды!$AJ$19,TRUE,FALSE)),INDEX(Команды!$AJ$2:$AL$19,MATCH(INDEX(Команды!$A$2:$AN$7500,MATCH(BU$3,Команды!$A$2:$A$7500,0),$E79+2),Команды!$AJ$2:$AJ$19,0),3),0)</f>
        <v>В</v>
      </c>
      <c r="BW79" s="342"/>
      <c r="BX79" s="174" t="str">
        <f>IF(OR(IF(INDEX(Команды!$A$2:$AN$7500,MATCH(BX$3,Команды!$A$2:$A$7500,0),$E79+2)=Команды!$AJ$2,TRUE,FALSE),IF(INDEX(Команды!$A$2:$AN$7500,MATCH(BX$3,Команды!$A$2:$A$7500,0),$E79+2)=Команды!$AJ$3,TRUE,FALSE),IF(INDEX(Команды!$A$2:$AN$7500,MATCH(BX$3,Команды!$A$2:$A$7500,0),$E79+2)=Команды!$AJ$4,TRUE,FALSE),IF(INDEX(Команды!$A$2:$AN$7500,MATCH(BX$3,Команды!$A$2:$A$7500,0),$E79+2)=Команды!$AJ$5,TRUE,FALSE),IF(INDEX(Команды!$A$2:$AN$7500,MATCH(BX$3,Команды!$A$2:$A$7500,0),$E79+2)=Команды!$AJ$6,TRUE,FALSE),IF(INDEX(Команды!$A$2:$AN$7500,MATCH(BX$3,Команды!$A$2:$A$7500,0),$E79+2)=Команды!$AJ$7,TRUE,FALSE),IF(INDEX(Команды!$A$2:$AN$7500,MATCH(BX$3,Команды!$A$2:$A$7500,0),$E79+2)=Команды!$AJ$8,TRUE,FALSE),IF(INDEX(Команды!$A$2:$AN$7500,MATCH(BX$3,Команды!$A$2:$A$7500,0),$E79+2)=Команды!$AJ$9,TRUE,FALSE),IF(INDEX(Команды!$A$2:$AN$7500,MATCH(BX$3,Команды!$A$2:$A$7500,0),$E79+2)=Команды!$AJ$10,TRUE,FALSE),IF(INDEX(Команды!$A$2:$AN$7500,MATCH(BX$3,Команды!$A$2:$A$7500,0),$E79+2)=Команды!$AJ$11,TRUE,FALSE),IF(INDEX(Команды!$A$2:$AN$7500,MATCH(BX$3,Команды!$A$2:$A$7500,0),$E79+2)=Команды!$AJ$12,TRUE,FALSE),IF(INDEX(Команды!$A$2:$AN$7500,MATCH(BX$3,Команды!$A$2:$A$7500,0),$E79+2)=Команды!$AJ$13,TRUE,FALSE),IF(INDEX(Команды!$A$2:$AN$7500,MATCH(BX$3,Команды!$A$2:$A$7500,0),$E79+2)=Команды!$AJ$14,TRUE,FALSE),IF(INDEX(Команды!$A$2:$AN$7500,MATCH(BX$3,Команды!$A$2:$A$7500,0),$E79+2)=Команды!$AJ$15,TRUE,FALSE),IF(INDEX(Команды!$A$2:$AN$7500,MATCH(BX$3,Команды!$A$2:$A$7500,0),$E79+2)=Команды!$AJ$16,TRUE,FALSE),,IF(INDEX(Команды!$A$2:$AN$7500,MATCH(BX$3,Команды!$A$2:$A$7500,0),$E79+2)=Команды!$AJ$17,TRUE,FALSE),,IF(INDEX(Команды!$A$2:$AN$7500,MATCH(BX$3,Команды!$A$2:$A$7500,0),$E79+2)=Команды!$AJ$18,TRUE,FALSE),,IF(INDEX(Команды!$A$2:$AN$7500,MATCH(BX$3,Команды!$A$2:$A$7500,0),$E79+2)=Команды!$AJ$19,TRUE,FALSE)),INDEX(Команды!$AJ$2:$AK$19,MATCH(INDEX(Команды!$A$2:$AN$7500,MATCH(BX$3,Команды!$A$2:$A$7500,0),$E79+2),Команды!$AJ$2:$AJ$19,0),2),0)</f>
        <v>В</v>
      </c>
      <c r="BY79" s="175" t="str">
        <f>IF(OR(IF(INDEX(Команды!$A$2:$AN$7500,MATCH(BX$3,Команды!$A$2:$A$7500,0),$E79+2)=Команды!$AJ$2,TRUE,FALSE),IF(INDEX(Команды!$A$2:$AN$7500,MATCH(BX$3,Команды!$A$2:$A$7500,0),$E79+2)=Команды!$AJ$3,TRUE,FALSE),IF(INDEX(Команды!$A$2:$AN$7500,MATCH(BX$3,Команды!$A$2:$A$7500,0),$E79+2)=Команды!$AJ$4,TRUE,FALSE),IF(INDEX(Команды!$A$2:$AN$7500,MATCH(BX$3,Команды!$A$2:$A$7500,0),$E79+2)=Команды!$AJ$5,TRUE,FALSE),IF(INDEX(Команды!$A$2:$AN$7500,MATCH(BX$3,Команды!$A$2:$A$7500,0),$E79+2)=Команды!$AJ$6,TRUE,FALSE),IF(INDEX(Команды!$A$2:$AN$7500,MATCH(BX$3,Команды!$A$2:$A$7500,0),$E79+2)=Команды!$AJ$7,TRUE,FALSE),IF(INDEX(Команды!$A$2:$AN$7500,MATCH(BX$3,Команды!$A$2:$A$7500,0),$E79+2)=Команды!$AJ$8,TRUE,FALSE),IF(INDEX(Команды!$A$2:$AN$7500,MATCH(BX$3,Команды!$A$2:$A$7500,0),$E79+2)=Команды!$AJ$9,TRUE,FALSE),IF(INDEX(Команды!$A$2:$AN$7500,MATCH(BX$3,Команды!$A$2:$A$7500,0),$E79+2)=Команды!$AJ$10,TRUE,FALSE),IF(INDEX(Команды!$A$2:$AN$7500,MATCH(BX$3,Команды!$A$2:$A$7500,0),$E79+2)=Команды!$AJ$11,TRUE,FALSE),IF(INDEX(Команды!$A$2:$AN$7500,MATCH(BX$3,Команды!$A$2:$A$7500,0),$E79+2)=Команды!$AJ$12,TRUE,FALSE),IF(INDEX(Команды!$A$2:$AN$7500,MATCH(BX$3,Команды!$A$2:$A$7500,0),$E79+2)=Команды!$AJ$13,TRUE,FALSE),IF(INDEX(Команды!$A$2:$AN$7500,MATCH(BX$3,Команды!$A$2:$A$7500,0),$E79+2)=Команды!$AJ$14,TRUE,FALSE),IF(INDEX(Команды!$A$2:$AN$7500,MATCH(BX$3,Команды!$A$2:$A$7500,0),$E79+2)=Команды!$AJ$15,TRUE,FALSE),IF(INDEX(Команды!$A$2:$AN$7500,MATCH(BX$3,Команды!$A$2:$A$7500,0),$E79+2)=Команды!$AJ$16,TRUE,FALSE),IF(INDEX(Команды!$A$2:$AN$7500,MATCH(BX$3,Команды!$A$2:$A$7500,0),$E79+2)=Команды!$AJ$17,TRUE,FALSE),IF(INDEX(Команды!$A$2:$AN$7500,MATCH(BX$3,Команды!$A$2:$A$7500,0),$E79+2)=Команды!$AJ$18,TRUE,FALSE),IF(INDEX(Команды!$A$2:$AN$7500,MATCH(BX$3,Команды!$A$2:$A$7500,0),$E79+2)=Команды!$AJ$19,TRUE,FALSE)),INDEX(Команды!$AJ$2:$AL$19,MATCH(INDEX(Команды!$A$2:$AN$7500,MATCH(BX$3,Команды!$A$2:$A$7500,0),$E79+2),Команды!$AJ$2:$AJ$19,0),3),0)</f>
        <v>В</v>
      </c>
      <c r="BZ79" s="342"/>
      <c r="CA79" s="174" t="str">
        <f>IF(OR(IF(INDEX(Команды!$A$2:$AN$7500,MATCH(CA$3,Команды!$A$2:$A$7500,0),$E79+2)=Команды!$AJ$2,TRUE,FALSE),IF(INDEX(Команды!$A$2:$AN$7500,MATCH(CA$3,Команды!$A$2:$A$7500,0),$E79+2)=Команды!$AJ$3,TRUE,FALSE),IF(INDEX(Команды!$A$2:$AN$7500,MATCH(CA$3,Команды!$A$2:$A$7500,0),$E79+2)=Команды!$AJ$4,TRUE,FALSE),IF(INDEX(Команды!$A$2:$AN$7500,MATCH(CA$3,Команды!$A$2:$A$7500,0),$E79+2)=Команды!$AJ$5,TRUE,FALSE),IF(INDEX(Команды!$A$2:$AN$7500,MATCH(CA$3,Команды!$A$2:$A$7500,0),$E79+2)=Команды!$AJ$6,TRUE,FALSE),IF(INDEX(Команды!$A$2:$AN$7500,MATCH(CA$3,Команды!$A$2:$A$7500,0),$E79+2)=Команды!$AJ$7,TRUE,FALSE),IF(INDEX(Команды!$A$2:$AN$7500,MATCH(CA$3,Команды!$A$2:$A$7500,0),$E79+2)=Команды!$AJ$8,TRUE,FALSE),IF(INDEX(Команды!$A$2:$AN$7500,MATCH(CA$3,Команды!$A$2:$A$7500,0),$E79+2)=Команды!$AJ$9,TRUE,FALSE),IF(INDEX(Команды!$A$2:$AN$7500,MATCH(CA$3,Команды!$A$2:$A$7500,0),$E79+2)=Команды!$AJ$10,TRUE,FALSE),IF(INDEX(Команды!$A$2:$AN$7500,MATCH(CA$3,Команды!$A$2:$A$7500,0),$E79+2)=Команды!$AJ$11,TRUE,FALSE),IF(INDEX(Команды!$A$2:$AN$7500,MATCH(CA$3,Команды!$A$2:$A$7500,0),$E79+2)=Команды!$AJ$12,TRUE,FALSE),IF(INDEX(Команды!$A$2:$AN$7500,MATCH(CA$3,Команды!$A$2:$A$7500,0),$E79+2)=Команды!$AJ$13,TRUE,FALSE),IF(INDEX(Команды!$A$2:$AN$7500,MATCH(CA$3,Команды!$A$2:$A$7500,0),$E79+2)=Команды!$AJ$14,TRUE,FALSE),IF(INDEX(Команды!$A$2:$AN$7500,MATCH(CA$3,Команды!$A$2:$A$7500,0),$E79+2)=Команды!$AJ$15,TRUE,FALSE),IF(INDEX(Команды!$A$2:$AN$7500,MATCH(CA$3,Команды!$A$2:$A$7500,0),$E79+2)=Команды!$AJ$16,TRUE,FALSE),,IF(INDEX(Команды!$A$2:$AN$7500,MATCH(CA$3,Команды!$A$2:$A$7500,0),$E79+2)=Команды!$AJ$17,TRUE,FALSE),,IF(INDEX(Команды!$A$2:$AN$7500,MATCH(CA$3,Команды!$A$2:$A$7500,0),$E79+2)=Команды!$AJ$18,TRUE,FALSE),,IF(INDEX(Команды!$A$2:$AN$7500,MATCH(CA$3,Команды!$A$2:$A$7500,0),$E79+2)=Команды!$AJ$19,TRUE,FALSE)),INDEX(Команды!$AJ$2:$AK$19,MATCH(INDEX(Команды!$A$2:$AN$7500,MATCH(CA$3,Команды!$A$2:$A$7500,0),$E79+2),Команды!$AJ$2:$AJ$19,0),2),0)</f>
        <v>В</v>
      </c>
      <c r="CB79" s="175" t="str">
        <f>IF(OR(IF(INDEX(Команды!$A$2:$AN$7500,MATCH(CA$3,Команды!$A$2:$A$7500,0),$E79+2)=Команды!$AJ$2,TRUE,FALSE),IF(INDEX(Команды!$A$2:$AN$7500,MATCH(CA$3,Команды!$A$2:$A$7500,0),$E79+2)=Команды!$AJ$3,TRUE,FALSE),IF(INDEX(Команды!$A$2:$AN$7500,MATCH(CA$3,Команды!$A$2:$A$7500,0),$E79+2)=Команды!$AJ$4,TRUE,FALSE),IF(INDEX(Команды!$A$2:$AN$7500,MATCH(CA$3,Команды!$A$2:$A$7500,0),$E79+2)=Команды!$AJ$5,TRUE,FALSE),IF(INDEX(Команды!$A$2:$AN$7500,MATCH(CA$3,Команды!$A$2:$A$7500,0),$E79+2)=Команды!$AJ$6,TRUE,FALSE),IF(INDEX(Команды!$A$2:$AN$7500,MATCH(CA$3,Команды!$A$2:$A$7500,0),$E79+2)=Команды!$AJ$7,TRUE,FALSE),IF(INDEX(Команды!$A$2:$AN$7500,MATCH(CA$3,Команды!$A$2:$A$7500,0),$E79+2)=Команды!$AJ$8,TRUE,FALSE),IF(INDEX(Команды!$A$2:$AN$7500,MATCH(CA$3,Команды!$A$2:$A$7500,0),$E79+2)=Команды!$AJ$9,TRUE,FALSE),IF(INDEX(Команды!$A$2:$AN$7500,MATCH(CA$3,Команды!$A$2:$A$7500,0),$E79+2)=Команды!$AJ$10,TRUE,FALSE),IF(INDEX(Команды!$A$2:$AN$7500,MATCH(CA$3,Команды!$A$2:$A$7500,0),$E79+2)=Команды!$AJ$11,TRUE,FALSE),IF(INDEX(Команды!$A$2:$AN$7500,MATCH(CA$3,Команды!$A$2:$A$7500,0),$E79+2)=Команды!$AJ$12,TRUE,FALSE),IF(INDEX(Команды!$A$2:$AN$7500,MATCH(CA$3,Команды!$A$2:$A$7500,0),$E79+2)=Команды!$AJ$13,TRUE,FALSE),IF(INDEX(Команды!$A$2:$AN$7500,MATCH(CA$3,Команды!$A$2:$A$7500,0),$E79+2)=Команды!$AJ$14,TRUE,FALSE),IF(INDEX(Команды!$A$2:$AN$7500,MATCH(CA$3,Команды!$A$2:$A$7500,0),$E79+2)=Команды!$AJ$15,TRUE,FALSE),IF(INDEX(Команды!$A$2:$AN$7500,MATCH(CA$3,Команды!$A$2:$A$7500,0),$E79+2)=Команды!$AJ$16,TRUE,FALSE),IF(INDEX(Команды!$A$2:$AN$7500,MATCH(CA$3,Команды!$A$2:$A$7500,0),$E79+2)=Команды!$AJ$17,TRUE,FALSE),IF(INDEX(Команды!$A$2:$AN$7500,MATCH(CA$3,Команды!$A$2:$A$7500,0),$E79+2)=Команды!$AJ$18,TRUE,FALSE),IF(INDEX(Команды!$A$2:$AN$7500,MATCH(CA$3,Команды!$A$2:$A$7500,0),$E79+2)=Команды!$AJ$19,TRUE,FALSE)),INDEX(Команды!$AJ$2:$AL$19,MATCH(INDEX(Команды!$A$2:$AN$7500,MATCH(CA$3,Команды!$A$2:$A$7500,0),$E79+2),Команды!$AJ$2:$AJ$19,0),3),0)</f>
        <v>В</v>
      </c>
      <c r="CC79" s="342"/>
      <c r="CD79" s="174" t="str">
        <f>IF(OR(IF(INDEX(Команды!$A$2:$AN$7500,MATCH(CD$3,Команды!$A$2:$A$7500,0),$E79+2)=Команды!$AJ$2,TRUE,FALSE),IF(INDEX(Команды!$A$2:$AN$7500,MATCH(CD$3,Команды!$A$2:$A$7500,0),$E79+2)=Команды!$AJ$3,TRUE,FALSE),IF(INDEX(Команды!$A$2:$AN$7500,MATCH(CD$3,Команды!$A$2:$A$7500,0),$E79+2)=Команды!$AJ$4,TRUE,FALSE),IF(INDEX(Команды!$A$2:$AN$7500,MATCH(CD$3,Команды!$A$2:$A$7500,0),$E79+2)=Команды!$AJ$5,TRUE,FALSE),IF(INDEX(Команды!$A$2:$AN$7500,MATCH(CD$3,Команды!$A$2:$A$7500,0),$E79+2)=Команды!$AJ$6,TRUE,FALSE),IF(INDEX(Команды!$A$2:$AN$7500,MATCH(CD$3,Команды!$A$2:$A$7500,0),$E79+2)=Команды!$AJ$7,TRUE,FALSE),IF(INDEX(Команды!$A$2:$AN$7500,MATCH(CD$3,Команды!$A$2:$A$7500,0),$E79+2)=Команды!$AJ$8,TRUE,FALSE),IF(INDEX(Команды!$A$2:$AN$7500,MATCH(CD$3,Команды!$A$2:$A$7500,0),$E79+2)=Команды!$AJ$9,TRUE,FALSE),IF(INDEX(Команды!$A$2:$AN$7500,MATCH(CD$3,Команды!$A$2:$A$7500,0),$E79+2)=Команды!$AJ$10,TRUE,FALSE),IF(INDEX(Команды!$A$2:$AN$7500,MATCH(CD$3,Команды!$A$2:$A$7500,0),$E79+2)=Команды!$AJ$11,TRUE,FALSE),IF(INDEX(Команды!$A$2:$AN$7500,MATCH(CD$3,Команды!$A$2:$A$7500,0),$E79+2)=Команды!$AJ$12,TRUE,FALSE),IF(INDEX(Команды!$A$2:$AN$7500,MATCH(CD$3,Команды!$A$2:$A$7500,0),$E79+2)=Команды!$AJ$13,TRUE,FALSE),IF(INDEX(Команды!$A$2:$AN$7500,MATCH(CD$3,Команды!$A$2:$A$7500,0),$E79+2)=Команды!$AJ$14,TRUE,FALSE),IF(INDEX(Команды!$A$2:$AN$7500,MATCH(CD$3,Команды!$A$2:$A$7500,0),$E79+2)=Команды!$AJ$15,TRUE,FALSE),IF(INDEX(Команды!$A$2:$AN$7500,MATCH(CD$3,Команды!$A$2:$A$7500,0),$E79+2)=Команды!$AJ$16,TRUE,FALSE),,IF(INDEX(Команды!$A$2:$AN$7500,MATCH(CD$3,Команды!$A$2:$A$7500,0),$E79+2)=Команды!$AJ$17,TRUE,FALSE),,IF(INDEX(Команды!$A$2:$AN$7500,MATCH(CD$3,Команды!$A$2:$A$7500,0),$E79+2)=Команды!$AJ$18,TRUE,FALSE),,IF(INDEX(Команды!$A$2:$AN$7500,MATCH(CD$3,Команды!$A$2:$A$7500,0),$E79+2)=Команды!$AJ$19,TRUE,FALSE)),INDEX(Команды!$AJ$2:$AK$19,MATCH(INDEX(Команды!$A$2:$AN$7500,MATCH(CD$3,Команды!$A$2:$A$7500,0),$E79+2),Команды!$AJ$2:$AJ$19,0),2),0)</f>
        <v>В</v>
      </c>
      <c r="CE79" s="175" t="str">
        <f>IF(OR(IF(INDEX(Команды!$A$2:$AN$7500,MATCH(CD$3,Команды!$A$2:$A$7500,0),$E79+2)=Команды!$AJ$2,TRUE,FALSE),IF(INDEX(Команды!$A$2:$AN$7500,MATCH(CD$3,Команды!$A$2:$A$7500,0),$E79+2)=Команды!$AJ$3,TRUE,FALSE),IF(INDEX(Команды!$A$2:$AN$7500,MATCH(CD$3,Команды!$A$2:$A$7500,0),$E79+2)=Команды!$AJ$4,TRUE,FALSE),IF(INDEX(Команды!$A$2:$AN$7500,MATCH(CD$3,Команды!$A$2:$A$7500,0),$E79+2)=Команды!$AJ$5,TRUE,FALSE),IF(INDEX(Команды!$A$2:$AN$7500,MATCH(CD$3,Команды!$A$2:$A$7500,0),$E79+2)=Команды!$AJ$6,TRUE,FALSE),IF(INDEX(Команды!$A$2:$AN$7500,MATCH(CD$3,Команды!$A$2:$A$7500,0),$E79+2)=Команды!$AJ$7,TRUE,FALSE),IF(INDEX(Команды!$A$2:$AN$7500,MATCH(CD$3,Команды!$A$2:$A$7500,0),$E79+2)=Команды!$AJ$8,TRUE,FALSE),IF(INDEX(Команды!$A$2:$AN$7500,MATCH(CD$3,Команды!$A$2:$A$7500,0),$E79+2)=Команды!$AJ$9,TRUE,FALSE),IF(INDEX(Команды!$A$2:$AN$7500,MATCH(CD$3,Команды!$A$2:$A$7500,0),$E79+2)=Команды!$AJ$10,TRUE,FALSE),IF(INDEX(Команды!$A$2:$AN$7500,MATCH(CD$3,Команды!$A$2:$A$7500,0),$E79+2)=Команды!$AJ$11,TRUE,FALSE),IF(INDEX(Команды!$A$2:$AN$7500,MATCH(CD$3,Команды!$A$2:$A$7500,0),$E79+2)=Команды!$AJ$12,TRUE,FALSE),IF(INDEX(Команды!$A$2:$AN$7500,MATCH(CD$3,Команды!$A$2:$A$7500,0),$E79+2)=Команды!$AJ$13,TRUE,FALSE),IF(INDEX(Команды!$A$2:$AN$7500,MATCH(CD$3,Команды!$A$2:$A$7500,0),$E79+2)=Команды!$AJ$14,TRUE,FALSE),IF(INDEX(Команды!$A$2:$AN$7500,MATCH(CD$3,Команды!$A$2:$A$7500,0),$E79+2)=Команды!$AJ$15,TRUE,FALSE),IF(INDEX(Команды!$A$2:$AN$7500,MATCH(CD$3,Команды!$A$2:$A$7500,0),$E79+2)=Команды!$AJ$16,TRUE,FALSE),IF(INDEX(Команды!$A$2:$AN$7500,MATCH(CD$3,Команды!$A$2:$A$7500,0),$E79+2)=Команды!$AJ$17,TRUE,FALSE),IF(INDEX(Команды!$A$2:$AN$7500,MATCH(CD$3,Команды!$A$2:$A$7500,0),$E79+2)=Команды!$AJ$18,TRUE,FALSE),IF(INDEX(Команды!$A$2:$AN$7500,MATCH(CD$3,Команды!$A$2:$A$7500,0),$E79+2)=Команды!$AJ$19,TRUE,FALSE)),INDEX(Команды!$AJ$2:$AL$19,MATCH(INDEX(Команды!$A$2:$AN$7500,MATCH(CD$3,Команды!$A$2:$A$7500,0),$E79+2),Команды!$AJ$2:$AJ$19,0),3),0)</f>
        <v>В</v>
      </c>
      <c r="CF79" s="342"/>
      <c r="CG79" s="174" t="str">
        <f>IF(OR(IF(INDEX(Команды!$A$2:$AN$7500,MATCH(CG$3,Команды!$A$2:$A$7500,0),$E79+2)=Команды!$AJ$2,TRUE,FALSE),IF(INDEX(Команды!$A$2:$AN$7500,MATCH(CG$3,Команды!$A$2:$A$7500,0),$E79+2)=Команды!$AJ$3,TRUE,FALSE),IF(INDEX(Команды!$A$2:$AN$7500,MATCH(CG$3,Команды!$A$2:$A$7500,0),$E79+2)=Команды!$AJ$4,TRUE,FALSE),IF(INDEX(Команды!$A$2:$AN$7500,MATCH(CG$3,Команды!$A$2:$A$7500,0),$E79+2)=Команды!$AJ$5,TRUE,FALSE),IF(INDEX(Команды!$A$2:$AN$7500,MATCH(CG$3,Команды!$A$2:$A$7500,0),$E79+2)=Команды!$AJ$6,TRUE,FALSE),IF(INDEX(Команды!$A$2:$AN$7500,MATCH(CG$3,Команды!$A$2:$A$7500,0),$E79+2)=Команды!$AJ$7,TRUE,FALSE),IF(INDEX(Команды!$A$2:$AN$7500,MATCH(CG$3,Команды!$A$2:$A$7500,0),$E79+2)=Команды!$AJ$8,TRUE,FALSE),IF(INDEX(Команды!$A$2:$AN$7500,MATCH(CG$3,Команды!$A$2:$A$7500,0),$E79+2)=Команды!$AJ$9,TRUE,FALSE),IF(INDEX(Команды!$A$2:$AN$7500,MATCH(CG$3,Команды!$A$2:$A$7500,0),$E79+2)=Команды!$AJ$10,TRUE,FALSE),IF(INDEX(Команды!$A$2:$AN$7500,MATCH(CG$3,Команды!$A$2:$A$7500,0),$E79+2)=Команды!$AJ$11,TRUE,FALSE),IF(INDEX(Команды!$A$2:$AN$7500,MATCH(CG$3,Команды!$A$2:$A$7500,0),$E79+2)=Команды!$AJ$12,TRUE,FALSE),IF(INDEX(Команды!$A$2:$AN$7500,MATCH(CG$3,Команды!$A$2:$A$7500,0),$E79+2)=Команды!$AJ$13,TRUE,FALSE),IF(INDEX(Команды!$A$2:$AN$7500,MATCH(CG$3,Команды!$A$2:$A$7500,0),$E79+2)=Команды!$AJ$14,TRUE,FALSE),IF(INDEX(Команды!$A$2:$AN$7500,MATCH(CG$3,Команды!$A$2:$A$7500,0),$E79+2)=Команды!$AJ$15,TRUE,FALSE),IF(INDEX(Команды!$A$2:$AN$7500,MATCH(CG$3,Команды!$A$2:$A$7500,0),$E79+2)=Команды!$AJ$16,TRUE,FALSE),,IF(INDEX(Команды!$A$2:$AN$7500,MATCH(CG$3,Команды!$A$2:$A$7500,0),$E79+2)=Команды!$AJ$17,TRUE,FALSE),,IF(INDEX(Команды!$A$2:$AN$7500,MATCH(CG$3,Команды!$A$2:$A$7500,0),$E79+2)=Команды!$AJ$18,TRUE,FALSE),,IF(INDEX(Команды!$A$2:$AN$7500,MATCH(CG$3,Команды!$A$2:$A$7500,0),$E79+2)=Команды!$AJ$19,TRUE,FALSE)),INDEX(Команды!$AJ$2:$AK$19,MATCH(INDEX(Команды!$A$2:$AN$7500,MATCH(CG$3,Команды!$A$2:$A$7500,0),$E79+2),Команды!$AJ$2:$AJ$19,0),2),0)</f>
        <v>В</v>
      </c>
      <c r="CH79" s="175" t="str">
        <f>IF(OR(IF(INDEX(Команды!$A$2:$AN$7500,MATCH(CG$3,Команды!$A$2:$A$7500,0),$E79+2)=Команды!$AJ$2,TRUE,FALSE),IF(INDEX(Команды!$A$2:$AN$7500,MATCH(CG$3,Команды!$A$2:$A$7500,0),$E79+2)=Команды!$AJ$3,TRUE,FALSE),IF(INDEX(Команды!$A$2:$AN$7500,MATCH(CG$3,Команды!$A$2:$A$7500,0),$E79+2)=Команды!$AJ$4,TRUE,FALSE),IF(INDEX(Команды!$A$2:$AN$7500,MATCH(CG$3,Команды!$A$2:$A$7500,0),$E79+2)=Команды!$AJ$5,TRUE,FALSE),IF(INDEX(Команды!$A$2:$AN$7500,MATCH(CG$3,Команды!$A$2:$A$7500,0),$E79+2)=Команды!$AJ$6,TRUE,FALSE),IF(INDEX(Команды!$A$2:$AN$7500,MATCH(CG$3,Команды!$A$2:$A$7500,0),$E79+2)=Команды!$AJ$7,TRUE,FALSE),IF(INDEX(Команды!$A$2:$AN$7500,MATCH(CG$3,Команды!$A$2:$A$7500,0),$E79+2)=Команды!$AJ$8,TRUE,FALSE),IF(INDEX(Команды!$A$2:$AN$7500,MATCH(CG$3,Команды!$A$2:$A$7500,0),$E79+2)=Команды!$AJ$9,TRUE,FALSE),IF(INDEX(Команды!$A$2:$AN$7500,MATCH(CG$3,Команды!$A$2:$A$7500,0),$E79+2)=Команды!$AJ$10,TRUE,FALSE),IF(INDEX(Команды!$A$2:$AN$7500,MATCH(CG$3,Команды!$A$2:$A$7500,0),$E79+2)=Команды!$AJ$11,TRUE,FALSE),IF(INDEX(Команды!$A$2:$AN$7500,MATCH(CG$3,Команды!$A$2:$A$7500,0),$E79+2)=Команды!$AJ$12,TRUE,FALSE),IF(INDEX(Команды!$A$2:$AN$7500,MATCH(CG$3,Команды!$A$2:$A$7500,0),$E79+2)=Команды!$AJ$13,TRUE,FALSE),IF(INDEX(Команды!$A$2:$AN$7500,MATCH(CG$3,Команды!$A$2:$A$7500,0),$E79+2)=Команды!$AJ$14,TRUE,FALSE),IF(INDEX(Команды!$A$2:$AN$7500,MATCH(CG$3,Команды!$A$2:$A$7500,0),$E79+2)=Команды!$AJ$15,TRUE,FALSE),IF(INDEX(Команды!$A$2:$AN$7500,MATCH(CG$3,Команды!$A$2:$A$7500,0),$E79+2)=Команды!$AJ$16,TRUE,FALSE),IF(INDEX(Команды!$A$2:$AN$7500,MATCH(CG$3,Команды!$A$2:$A$7500,0),$E79+2)=Команды!$AJ$17,TRUE,FALSE),IF(INDEX(Команды!$A$2:$AN$7500,MATCH(CG$3,Команды!$A$2:$A$7500,0),$E79+2)=Команды!$AJ$18,TRUE,FALSE),IF(INDEX(Команды!$A$2:$AN$7500,MATCH(CG$3,Команды!$A$2:$A$7500,0),$E79+2)=Команды!$AJ$19,TRUE,FALSE)),INDEX(Команды!$AJ$2:$AL$19,MATCH(INDEX(Команды!$A$2:$AN$7500,MATCH(CG$3,Команды!$A$2:$A$7500,0),$E79+2),Команды!$AJ$2:$AJ$19,0),3),0)</f>
        <v>В</v>
      </c>
      <c r="CI79" s="342"/>
      <c r="CJ79" s="174" t="str">
        <f>IF(OR(IF(INDEX(Команды!$A$2:$AN$7500,MATCH(CJ$3,Команды!$A$2:$A$7500,0),$E79+2)=Команды!$AJ$2,TRUE,FALSE),IF(INDEX(Команды!$A$2:$AN$7500,MATCH(CJ$3,Команды!$A$2:$A$7500,0),$E79+2)=Команды!$AJ$3,TRUE,FALSE),IF(INDEX(Команды!$A$2:$AN$7500,MATCH(CJ$3,Команды!$A$2:$A$7500,0),$E79+2)=Команды!$AJ$4,TRUE,FALSE),IF(INDEX(Команды!$A$2:$AN$7500,MATCH(CJ$3,Команды!$A$2:$A$7500,0),$E79+2)=Команды!$AJ$5,TRUE,FALSE),IF(INDEX(Команды!$A$2:$AN$7500,MATCH(CJ$3,Команды!$A$2:$A$7500,0),$E79+2)=Команды!$AJ$6,TRUE,FALSE),IF(INDEX(Команды!$A$2:$AN$7500,MATCH(CJ$3,Команды!$A$2:$A$7500,0),$E79+2)=Команды!$AJ$7,TRUE,FALSE),IF(INDEX(Команды!$A$2:$AN$7500,MATCH(CJ$3,Команды!$A$2:$A$7500,0),$E79+2)=Команды!$AJ$8,TRUE,FALSE),IF(INDEX(Команды!$A$2:$AN$7500,MATCH(CJ$3,Команды!$A$2:$A$7500,0),$E79+2)=Команды!$AJ$9,TRUE,FALSE),IF(INDEX(Команды!$A$2:$AN$7500,MATCH(CJ$3,Команды!$A$2:$A$7500,0),$E79+2)=Команды!$AJ$10,TRUE,FALSE),IF(INDEX(Команды!$A$2:$AN$7500,MATCH(CJ$3,Команды!$A$2:$A$7500,0),$E79+2)=Команды!$AJ$11,TRUE,FALSE),IF(INDEX(Команды!$A$2:$AN$7500,MATCH(CJ$3,Команды!$A$2:$A$7500,0),$E79+2)=Команды!$AJ$12,TRUE,FALSE),IF(INDEX(Команды!$A$2:$AN$7500,MATCH(CJ$3,Команды!$A$2:$A$7500,0),$E79+2)=Команды!$AJ$13,TRUE,FALSE),IF(INDEX(Команды!$A$2:$AN$7500,MATCH(CJ$3,Команды!$A$2:$A$7500,0),$E79+2)=Команды!$AJ$14,TRUE,FALSE),IF(INDEX(Команды!$A$2:$AN$7500,MATCH(CJ$3,Команды!$A$2:$A$7500,0),$E79+2)=Команды!$AJ$15,TRUE,FALSE),IF(INDEX(Команды!$A$2:$AN$7500,MATCH(CJ$3,Команды!$A$2:$A$7500,0),$E79+2)=Команды!$AJ$16,TRUE,FALSE),,IF(INDEX(Команды!$A$2:$AN$7500,MATCH(CJ$3,Команды!$A$2:$A$7500,0),$E79+2)=Команды!$AJ$17,TRUE,FALSE),,IF(INDEX(Команды!$A$2:$AN$7500,MATCH(CJ$3,Команды!$A$2:$A$7500,0),$E79+2)=Команды!$AJ$18,TRUE,FALSE),,IF(INDEX(Команды!$A$2:$AN$7500,MATCH(CJ$3,Команды!$A$2:$A$7500,0),$E79+2)=Команды!$AJ$19,TRUE,FALSE)),INDEX(Команды!$AJ$2:$AK$19,MATCH(INDEX(Команды!$A$2:$AN$7500,MATCH(CJ$3,Команды!$A$2:$A$7500,0),$E79+2),Команды!$AJ$2:$AJ$19,0),2),0)</f>
        <v>В</v>
      </c>
      <c r="CK79" s="175" t="str">
        <f>IF(OR(IF(INDEX(Команды!$A$2:$AN$7500,MATCH(CJ$3,Команды!$A$2:$A$7500,0),$E79+2)=Команды!$AJ$2,TRUE,FALSE),IF(INDEX(Команды!$A$2:$AN$7500,MATCH(CJ$3,Команды!$A$2:$A$7500,0),$E79+2)=Команды!$AJ$3,TRUE,FALSE),IF(INDEX(Команды!$A$2:$AN$7500,MATCH(CJ$3,Команды!$A$2:$A$7500,0),$E79+2)=Команды!$AJ$4,TRUE,FALSE),IF(INDEX(Команды!$A$2:$AN$7500,MATCH(CJ$3,Команды!$A$2:$A$7500,0),$E79+2)=Команды!$AJ$5,TRUE,FALSE),IF(INDEX(Команды!$A$2:$AN$7500,MATCH(CJ$3,Команды!$A$2:$A$7500,0),$E79+2)=Команды!$AJ$6,TRUE,FALSE),IF(INDEX(Команды!$A$2:$AN$7500,MATCH(CJ$3,Команды!$A$2:$A$7500,0),$E79+2)=Команды!$AJ$7,TRUE,FALSE),IF(INDEX(Команды!$A$2:$AN$7500,MATCH(CJ$3,Команды!$A$2:$A$7500,0),$E79+2)=Команды!$AJ$8,TRUE,FALSE),IF(INDEX(Команды!$A$2:$AN$7500,MATCH(CJ$3,Команды!$A$2:$A$7500,0),$E79+2)=Команды!$AJ$9,TRUE,FALSE),IF(INDEX(Команды!$A$2:$AN$7500,MATCH(CJ$3,Команды!$A$2:$A$7500,0),$E79+2)=Команды!$AJ$10,TRUE,FALSE),IF(INDEX(Команды!$A$2:$AN$7500,MATCH(CJ$3,Команды!$A$2:$A$7500,0),$E79+2)=Команды!$AJ$11,TRUE,FALSE),IF(INDEX(Команды!$A$2:$AN$7500,MATCH(CJ$3,Команды!$A$2:$A$7500,0),$E79+2)=Команды!$AJ$12,TRUE,FALSE),IF(INDEX(Команды!$A$2:$AN$7500,MATCH(CJ$3,Команды!$A$2:$A$7500,0),$E79+2)=Команды!$AJ$13,TRUE,FALSE),IF(INDEX(Команды!$A$2:$AN$7500,MATCH(CJ$3,Команды!$A$2:$A$7500,0),$E79+2)=Команды!$AJ$14,TRUE,FALSE),IF(INDEX(Команды!$A$2:$AN$7500,MATCH(CJ$3,Команды!$A$2:$A$7500,0),$E79+2)=Команды!$AJ$15,TRUE,FALSE),IF(INDEX(Команды!$A$2:$AN$7500,MATCH(CJ$3,Команды!$A$2:$A$7500,0),$E79+2)=Команды!$AJ$16,TRUE,FALSE),IF(INDEX(Команды!$A$2:$AN$7500,MATCH(CJ$3,Команды!$A$2:$A$7500,0),$E79+2)=Команды!$AJ$17,TRUE,FALSE),IF(INDEX(Команды!$A$2:$AN$7500,MATCH(CJ$3,Команды!$A$2:$A$7500,0),$E79+2)=Команды!$AJ$18,TRUE,FALSE),IF(INDEX(Команды!$A$2:$AN$7500,MATCH(CJ$3,Команды!$A$2:$A$7500,0),$E79+2)=Команды!$AJ$19,TRUE,FALSE)),INDEX(Команды!$AJ$2:$AL$19,MATCH(INDEX(Команды!$A$2:$AN$7500,MATCH(CJ$3,Команды!$A$2:$A$7500,0),$E79+2),Команды!$AJ$2:$AJ$19,0),3),0)</f>
        <v>В</v>
      </c>
      <c r="CL79" s="342"/>
      <c r="CM79" s="174" t="str">
        <f>IF(OR(IF(INDEX(Команды!$A$2:$AN$7500,MATCH(CM$3,Команды!$A$2:$A$7500,0),$E79+2)=Команды!$AJ$2,TRUE,FALSE),IF(INDEX(Команды!$A$2:$AN$7500,MATCH(CM$3,Команды!$A$2:$A$7500,0),$E79+2)=Команды!$AJ$3,TRUE,FALSE),IF(INDEX(Команды!$A$2:$AN$7500,MATCH(CM$3,Команды!$A$2:$A$7500,0),$E79+2)=Команды!$AJ$4,TRUE,FALSE),IF(INDEX(Команды!$A$2:$AN$7500,MATCH(CM$3,Команды!$A$2:$A$7500,0),$E79+2)=Команды!$AJ$5,TRUE,FALSE),IF(INDEX(Команды!$A$2:$AN$7500,MATCH(CM$3,Команды!$A$2:$A$7500,0),$E79+2)=Команды!$AJ$6,TRUE,FALSE),IF(INDEX(Команды!$A$2:$AN$7500,MATCH(CM$3,Команды!$A$2:$A$7500,0),$E79+2)=Команды!$AJ$7,TRUE,FALSE),IF(INDEX(Команды!$A$2:$AN$7500,MATCH(CM$3,Команды!$A$2:$A$7500,0),$E79+2)=Команды!$AJ$8,TRUE,FALSE),IF(INDEX(Команды!$A$2:$AN$7500,MATCH(CM$3,Команды!$A$2:$A$7500,0),$E79+2)=Команды!$AJ$9,TRUE,FALSE),IF(INDEX(Команды!$A$2:$AN$7500,MATCH(CM$3,Команды!$A$2:$A$7500,0),$E79+2)=Команды!$AJ$10,TRUE,FALSE),IF(INDEX(Команды!$A$2:$AN$7500,MATCH(CM$3,Команды!$A$2:$A$7500,0),$E79+2)=Команды!$AJ$11,TRUE,FALSE),IF(INDEX(Команды!$A$2:$AN$7500,MATCH(CM$3,Команды!$A$2:$A$7500,0),$E79+2)=Команды!$AJ$12,TRUE,FALSE),IF(INDEX(Команды!$A$2:$AN$7500,MATCH(CM$3,Команды!$A$2:$A$7500,0),$E79+2)=Команды!$AJ$13,TRUE,FALSE),IF(INDEX(Команды!$A$2:$AN$7500,MATCH(CM$3,Команды!$A$2:$A$7500,0),$E79+2)=Команды!$AJ$14,TRUE,FALSE),IF(INDEX(Команды!$A$2:$AN$7500,MATCH(CM$3,Команды!$A$2:$A$7500,0),$E79+2)=Команды!$AJ$15,TRUE,FALSE),IF(INDEX(Команды!$A$2:$AN$7500,MATCH(CM$3,Команды!$A$2:$A$7500,0),$E79+2)=Команды!$AJ$16,TRUE,FALSE),,IF(INDEX(Команды!$A$2:$AN$7500,MATCH(CM$3,Команды!$A$2:$A$7500,0),$E79+2)=Команды!$AJ$17,TRUE,FALSE),,IF(INDEX(Команды!$A$2:$AN$7500,MATCH(CM$3,Команды!$A$2:$A$7500,0),$E79+2)=Команды!$AJ$18,TRUE,FALSE),,IF(INDEX(Команды!$A$2:$AN$7500,MATCH(CM$3,Команды!$A$2:$A$7500,0),$E79+2)=Команды!$AJ$19,TRUE,FALSE)),INDEX(Команды!$AJ$2:$AK$19,MATCH(INDEX(Команды!$A$2:$AN$7500,MATCH(CM$3,Команды!$A$2:$A$7500,0),$E79+2),Команды!$AJ$2:$AJ$19,0),2),0)</f>
        <v>В</v>
      </c>
      <c r="CN79" s="175" t="str">
        <f>IF(OR(IF(INDEX(Команды!$A$2:$AN$7500,MATCH(CM$3,Команды!$A$2:$A$7500,0),$E79+2)=Команды!$AJ$2,TRUE,FALSE),IF(INDEX(Команды!$A$2:$AN$7500,MATCH(CM$3,Команды!$A$2:$A$7500,0),$E79+2)=Команды!$AJ$3,TRUE,FALSE),IF(INDEX(Команды!$A$2:$AN$7500,MATCH(CM$3,Команды!$A$2:$A$7500,0),$E79+2)=Команды!$AJ$4,TRUE,FALSE),IF(INDEX(Команды!$A$2:$AN$7500,MATCH(CM$3,Команды!$A$2:$A$7500,0),$E79+2)=Команды!$AJ$5,TRUE,FALSE),IF(INDEX(Команды!$A$2:$AN$7500,MATCH(CM$3,Команды!$A$2:$A$7500,0),$E79+2)=Команды!$AJ$6,TRUE,FALSE),IF(INDEX(Команды!$A$2:$AN$7500,MATCH(CM$3,Команды!$A$2:$A$7500,0),$E79+2)=Команды!$AJ$7,TRUE,FALSE),IF(INDEX(Команды!$A$2:$AN$7500,MATCH(CM$3,Команды!$A$2:$A$7500,0),$E79+2)=Команды!$AJ$8,TRUE,FALSE),IF(INDEX(Команды!$A$2:$AN$7500,MATCH(CM$3,Команды!$A$2:$A$7500,0),$E79+2)=Команды!$AJ$9,TRUE,FALSE),IF(INDEX(Команды!$A$2:$AN$7500,MATCH(CM$3,Команды!$A$2:$A$7500,0),$E79+2)=Команды!$AJ$10,TRUE,FALSE),IF(INDEX(Команды!$A$2:$AN$7500,MATCH(CM$3,Команды!$A$2:$A$7500,0),$E79+2)=Команды!$AJ$11,TRUE,FALSE),IF(INDEX(Команды!$A$2:$AN$7500,MATCH(CM$3,Команды!$A$2:$A$7500,0),$E79+2)=Команды!$AJ$12,TRUE,FALSE),IF(INDEX(Команды!$A$2:$AN$7500,MATCH(CM$3,Команды!$A$2:$A$7500,0),$E79+2)=Команды!$AJ$13,TRUE,FALSE),IF(INDEX(Команды!$A$2:$AN$7500,MATCH(CM$3,Команды!$A$2:$A$7500,0),$E79+2)=Команды!$AJ$14,TRUE,FALSE),IF(INDEX(Команды!$A$2:$AN$7500,MATCH(CM$3,Команды!$A$2:$A$7500,0),$E79+2)=Команды!$AJ$15,TRUE,FALSE),IF(INDEX(Команды!$A$2:$AN$7500,MATCH(CM$3,Команды!$A$2:$A$7500,0),$E79+2)=Команды!$AJ$16,TRUE,FALSE),IF(INDEX(Команды!$A$2:$AN$7500,MATCH(CM$3,Команды!$A$2:$A$7500,0),$E79+2)=Команды!$AJ$17,TRUE,FALSE),IF(INDEX(Команды!$A$2:$AN$7500,MATCH(CM$3,Команды!$A$2:$A$7500,0),$E79+2)=Команды!$AJ$18,TRUE,FALSE),IF(INDEX(Команды!$A$2:$AN$7500,MATCH(CM$3,Команды!$A$2:$A$7500,0),$E79+2)=Команды!$AJ$19,TRUE,FALSE)),INDEX(Команды!$AJ$2:$AL$19,MATCH(INDEX(Команды!$A$2:$AN$7500,MATCH(CM$3,Команды!$A$2:$A$7500,0),$E79+2),Команды!$AJ$2:$AJ$19,0),3),0)</f>
        <v>В</v>
      </c>
      <c r="CO79" s="342"/>
      <c r="CP79" s="174" t="str">
        <f>IF(OR(IF(INDEX(Команды!$A$2:$AN$7500,MATCH(CP$3,Команды!$A$2:$A$7500,0),$E79+2)=Команды!$AJ$2,TRUE,FALSE),IF(INDEX(Команды!$A$2:$AN$7500,MATCH(CP$3,Команды!$A$2:$A$7500,0),$E79+2)=Команды!$AJ$3,TRUE,FALSE),IF(INDEX(Команды!$A$2:$AN$7500,MATCH(CP$3,Команды!$A$2:$A$7500,0),$E79+2)=Команды!$AJ$4,TRUE,FALSE),IF(INDEX(Команды!$A$2:$AN$7500,MATCH(CP$3,Команды!$A$2:$A$7500,0),$E79+2)=Команды!$AJ$5,TRUE,FALSE),IF(INDEX(Команды!$A$2:$AN$7500,MATCH(CP$3,Команды!$A$2:$A$7500,0),$E79+2)=Команды!$AJ$6,TRUE,FALSE),IF(INDEX(Команды!$A$2:$AN$7500,MATCH(CP$3,Команды!$A$2:$A$7500,0),$E79+2)=Команды!$AJ$7,TRUE,FALSE),IF(INDEX(Команды!$A$2:$AN$7500,MATCH(CP$3,Команды!$A$2:$A$7500,0),$E79+2)=Команды!$AJ$8,TRUE,FALSE),IF(INDEX(Команды!$A$2:$AN$7500,MATCH(CP$3,Команды!$A$2:$A$7500,0),$E79+2)=Команды!$AJ$9,TRUE,FALSE),IF(INDEX(Команды!$A$2:$AN$7500,MATCH(CP$3,Команды!$A$2:$A$7500,0),$E79+2)=Команды!$AJ$10,TRUE,FALSE),IF(INDEX(Команды!$A$2:$AN$7500,MATCH(CP$3,Команды!$A$2:$A$7500,0),$E79+2)=Команды!$AJ$11,TRUE,FALSE),IF(INDEX(Команды!$A$2:$AN$7500,MATCH(CP$3,Команды!$A$2:$A$7500,0),$E79+2)=Команды!$AJ$12,TRUE,FALSE),IF(INDEX(Команды!$A$2:$AN$7500,MATCH(CP$3,Команды!$A$2:$A$7500,0),$E79+2)=Команды!$AJ$13,TRUE,FALSE),IF(INDEX(Команды!$A$2:$AN$7500,MATCH(CP$3,Команды!$A$2:$A$7500,0),$E79+2)=Команды!$AJ$14,TRUE,FALSE),IF(INDEX(Команды!$A$2:$AN$7500,MATCH(CP$3,Команды!$A$2:$A$7500,0),$E79+2)=Команды!$AJ$15,TRUE,FALSE),IF(INDEX(Команды!$A$2:$AN$7500,MATCH(CP$3,Команды!$A$2:$A$7500,0),$E79+2)=Команды!$AJ$16,TRUE,FALSE),,IF(INDEX(Команды!$A$2:$AN$7500,MATCH(CP$3,Команды!$A$2:$A$7500,0),$E79+2)=Команды!$AJ$17,TRUE,FALSE),,IF(INDEX(Команды!$A$2:$AN$7500,MATCH(CP$3,Команды!$A$2:$A$7500,0),$E79+2)=Команды!$AJ$18,TRUE,FALSE),,IF(INDEX(Команды!$A$2:$AN$7500,MATCH(CP$3,Команды!$A$2:$A$7500,0),$E79+2)=Команды!$AJ$19,TRUE,FALSE)),INDEX(Команды!$AJ$2:$AK$19,MATCH(INDEX(Команды!$A$2:$AN$7500,MATCH(CP$3,Команды!$A$2:$A$7500,0),$E79+2),Команды!$AJ$2:$AJ$19,0),2),0)</f>
        <v>В</v>
      </c>
      <c r="CQ79" s="175" t="str">
        <f>IF(OR(IF(INDEX(Команды!$A$2:$AN$7500,MATCH(CP$3,Команды!$A$2:$A$7500,0),$E79+2)=Команды!$AJ$2,TRUE,FALSE),IF(INDEX(Команды!$A$2:$AN$7500,MATCH(CP$3,Команды!$A$2:$A$7500,0),$E79+2)=Команды!$AJ$3,TRUE,FALSE),IF(INDEX(Команды!$A$2:$AN$7500,MATCH(CP$3,Команды!$A$2:$A$7500,0),$E79+2)=Команды!$AJ$4,TRUE,FALSE),IF(INDEX(Команды!$A$2:$AN$7500,MATCH(CP$3,Команды!$A$2:$A$7500,0),$E79+2)=Команды!$AJ$5,TRUE,FALSE),IF(INDEX(Команды!$A$2:$AN$7500,MATCH(CP$3,Команды!$A$2:$A$7500,0),$E79+2)=Команды!$AJ$6,TRUE,FALSE),IF(INDEX(Команды!$A$2:$AN$7500,MATCH(CP$3,Команды!$A$2:$A$7500,0),$E79+2)=Команды!$AJ$7,TRUE,FALSE),IF(INDEX(Команды!$A$2:$AN$7500,MATCH(CP$3,Команды!$A$2:$A$7500,0),$E79+2)=Команды!$AJ$8,TRUE,FALSE),IF(INDEX(Команды!$A$2:$AN$7500,MATCH(CP$3,Команды!$A$2:$A$7500,0),$E79+2)=Команды!$AJ$9,TRUE,FALSE),IF(INDEX(Команды!$A$2:$AN$7500,MATCH(CP$3,Команды!$A$2:$A$7500,0),$E79+2)=Команды!$AJ$10,TRUE,FALSE),IF(INDEX(Команды!$A$2:$AN$7500,MATCH(CP$3,Команды!$A$2:$A$7500,0),$E79+2)=Команды!$AJ$11,TRUE,FALSE),IF(INDEX(Команды!$A$2:$AN$7500,MATCH(CP$3,Команды!$A$2:$A$7500,0),$E79+2)=Команды!$AJ$12,TRUE,FALSE),IF(INDEX(Команды!$A$2:$AN$7500,MATCH(CP$3,Команды!$A$2:$A$7500,0),$E79+2)=Команды!$AJ$13,TRUE,FALSE),IF(INDEX(Команды!$A$2:$AN$7500,MATCH(CP$3,Команды!$A$2:$A$7500,0),$E79+2)=Команды!$AJ$14,TRUE,FALSE),IF(INDEX(Команды!$A$2:$AN$7500,MATCH(CP$3,Команды!$A$2:$A$7500,0),$E79+2)=Команды!$AJ$15,TRUE,FALSE),IF(INDEX(Команды!$A$2:$AN$7500,MATCH(CP$3,Команды!$A$2:$A$7500,0),$E79+2)=Команды!$AJ$16,TRUE,FALSE),IF(INDEX(Команды!$A$2:$AN$7500,MATCH(CP$3,Команды!$A$2:$A$7500,0),$E79+2)=Команды!$AJ$17,TRUE,FALSE),IF(INDEX(Команды!$A$2:$AN$7500,MATCH(CP$3,Команды!$A$2:$A$7500,0),$E79+2)=Команды!$AJ$18,TRUE,FALSE),IF(INDEX(Команды!$A$2:$AN$7500,MATCH(CP$3,Команды!$A$2:$A$7500,0),$E79+2)=Команды!$AJ$19,TRUE,FALSE)),INDEX(Команды!$AJ$2:$AL$19,MATCH(INDEX(Команды!$A$2:$AN$7500,MATCH(CP$3,Команды!$A$2:$A$7500,0),$E79+2),Команды!$AJ$2:$AJ$19,0),3),0)</f>
        <v>В</v>
      </c>
      <c r="CR79" s="342"/>
      <c r="CS79" s="174" t="str">
        <f>IF(OR(IF(INDEX(Команды!$A$2:$AN$7500,MATCH(CS$3,Команды!$A$2:$A$7500,0),$E79+2)=Команды!$AJ$2,TRUE,FALSE),IF(INDEX(Команды!$A$2:$AN$7500,MATCH(CS$3,Команды!$A$2:$A$7500,0),$E79+2)=Команды!$AJ$3,TRUE,FALSE),IF(INDEX(Команды!$A$2:$AN$7500,MATCH(CS$3,Команды!$A$2:$A$7500,0),$E79+2)=Команды!$AJ$4,TRUE,FALSE),IF(INDEX(Команды!$A$2:$AN$7500,MATCH(CS$3,Команды!$A$2:$A$7500,0),$E79+2)=Команды!$AJ$5,TRUE,FALSE),IF(INDEX(Команды!$A$2:$AN$7500,MATCH(CS$3,Команды!$A$2:$A$7500,0),$E79+2)=Команды!$AJ$6,TRUE,FALSE),IF(INDEX(Команды!$A$2:$AN$7500,MATCH(CS$3,Команды!$A$2:$A$7500,0),$E79+2)=Команды!$AJ$7,TRUE,FALSE),IF(INDEX(Команды!$A$2:$AN$7500,MATCH(CS$3,Команды!$A$2:$A$7500,0),$E79+2)=Команды!$AJ$8,TRUE,FALSE),IF(INDEX(Команды!$A$2:$AN$7500,MATCH(CS$3,Команды!$A$2:$A$7500,0),$E79+2)=Команды!$AJ$9,TRUE,FALSE),IF(INDEX(Команды!$A$2:$AN$7500,MATCH(CS$3,Команды!$A$2:$A$7500,0),$E79+2)=Команды!$AJ$10,TRUE,FALSE),IF(INDEX(Команды!$A$2:$AN$7500,MATCH(CS$3,Команды!$A$2:$A$7500,0),$E79+2)=Команды!$AJ$11,TRUE,FALSE),IF(INDEX(Команды!$A$2:$AN$7500,MATCH(CS$3,Команды!$A$2:$A$7500,0),$E79+2)=Команды!$AJ$12,TRUE,FALSE),IF(INDEX(Команды!$A$2:$AN$7500,MATCH(CS$3,Команды!$A$2:$A$7500,0),$E79+2)=Команды!$AJ$13,TRUE,FALSE),IF(INDEX(Команды!$A$2:$AN$7500,MATCH(CS$3,Команды!$A$2:$A$7500,0),$E79+2)=Команды!$AJ$14,TRUE,FALSE),IF(INDEX(Команды!$A$2:$AN$7500,MATCH(CS$3,Команды!$A$2:$A$7500,0),$E79+2)=Команды!$AJ$15,TRUE,FALSE),IF(INDEX(Команды!$A$2:$AN$7500,MATCH(CS$3,Команды!$A$2:$A$7500,0),$E79+2)=Команды!$AJ$16,TRUE,FALSE),,IF(INDEX(Команды!$A$2:$AN$7500,MATCH(CS$3,Команды!$A$2:$A$7500,0),$E79+2)=Команды!$AJ$17,TRUE,FALSE),,IF(INDEX(Команды!$A$2:$AN$7500,MATCH(CS$3,Команды!$A$2:$A$7500,0),$E79+2)=Команды!$AJ$18,TRUE,FALSE),,IF(INDEX(Команды!$A$2:$AN$7500,MATCH(CS$3,Команды!$A$2:$A$7500,0),$E79+2)=Команды!$AJ$19,TRUE,FALSE)),INDEX(Команды!$AJ$2:$AK$19,MATCH(INDEX(Команды!$A$2:$AN$7500,MATCH(CS$3,Команды!$A$2:$A$7500,0),$E79+2),Команды!$AJ$2:$AJ$19,0),2),0)</f>
        <v>В</v>
      </c>
      <c r="CT79" s="175" t="str">
        <f>IF(OR(IF(INDEX(Команды!$A$2:$AN$7500,MATCH(CS$3,Команды!$A$2:$A$7500,0),$E79+2)=Команды!$AJ$2,TRUE,FALSE),IF(INDEX(Команды!$A$2:$AN$7500,MATCH(CS$3,Команды!$A$2:$A$7500,0),$E79+2)=Команды!$AJ$3,TRUE,FALSE),IF(INDEX(Команды!$A$2:$AN$7500,MATCH(CS$3,Команды!$A$2:$A$7500,0),$E79+2)=Команды!$AJ$4,TRUE,FALSE),IF(INDEX(Команды!$A$2:$AN$7500,MATCH(CS$3,Команды!$A$2:$A$7500,0),$E79+2)=Команды!$AJ$5,TRUE,FALSE),IF(INDEX(Команды!$A$2:$AN$7500,MATCH(CS$3,Команды!$A$2:$A$7500,0),$E79+2)=Команды!$AJ$6,TRUE,FALSE),IF(INDEX(Команды!$A$2:$AN$7500,MATCH(CS$3,Команды!$A$2:$A$7500,0),$E79+2)=Команды!$AJ$7,TRUE,FALSE),IF(INDEX(Команды!$A$2:$AN$7500,MATCH(CS$3,Команды!$A$2:$A$7500,0),$E79+2)=Команды!$AJ$8,TRUE,FALSE),IF(INDEX(Команды!$A$2:$AN$7500,MATCH(CS$3,Команды!$A$2:$A$7500,0),$E79+2)=Команды!$AJ$9,TRUE,FALSE),IF(INDEX(Команды!$A$2:$AN$7500,MATCH(CS$3,Команды!$A$2:$A$7500,0),$E79+2)=Команды!$AJ$10,TRUE,FALSE),IF(INDEX(Команды!$A$2:$AN$7500,MATCH(CS$3,Команды!$A$2:$A$7500,0),$E79+2)=Команды!$AJ$11,TRUE,FALSE),IF(INDEX(Команды!$A$2:$AN$7500,MATCH(CS$3,Команды!$A$2:$A$7500,0),$E79+2)=Команды!$AJ$12,TRUE,FALSE),IF(INDEX(Команды!$A$2:$AN$7500,MATCH(CS$3,Команды!$A$2:$A$7500,0),$E79+2)=Команды!$AJ$13,TRUE,FALSE),IF(INDEX(Команды!$A$2:$AN$7500,MATCH(CS$3,Команды!$A$2:$A$7500,0),$E79+2)=Команды!$AJ$14,TRUE,FALSE),IF(INDEX(Команды!$A$2:$AN$7500,MATCH(CS$3,Команды!$A$2:$A$7500,0),$E79+2)=Команды!$AJ$15,TRUE,FALSE),IF(INDEX(Команды!$A$2:$AN$7500,MATCH(CS$3,Команды!$A$2:$A$7500,0),$E79+2)=Команды!$AJ$16,TRUE,FALSE),IF(INDEX(Команды!$A$2:$AN$7500,MATCH(CS$3,Команды!$A$2:$A$7500,0),$E79+2)=Команды!$AJ$17,TRUE,FALSE),IF(INDEX(Команды!$A$2:$AN$7500,MATCH(CS$3,Команды!$A$2:$A$7500,0),$E79+2)=Команды!$AJ$18,TRUE,FALSE),IF(INDEX(Команды!$A$2:$AN$7500,MATCH(CS$3,Команды!$A$2:$A$7500,0),$E79+2)=Команды!$AJ$19,TRUE,FALSE)),INDEX(Команды!$AJ$2:$AL$19,MATCH(INDEX(Команды!$A$2:$AN$7500,MATCH(CS$3,Команды!$A$2:$A$7500,0),$E79+2),Команды!$AJ$2:$AJ$19,0),3),0)</f>
        <v>В</v>
      </c>
      <c r="CU79" s="342"/>
    </row>
    <row r="80" spans="1:99" s="2" customFormat="1" ht="21.95" customHeight="1" x14ac:dyDescent="0.3">
      <c r="A80" s="251">
        <v>75</v>
      </c>
      <c r="B80" s="2">
        <f>VLOOKUP(A80,'Список КК'!A:F,6,TRUE)</f>
        <v>27410</v>
      </c>
      <c r="C80" s="638" t="str">
        <f>VLOOKUP(A80,'Список КК'!A:B,2,TRUE)</f>
        <v>Толобаева Айзада Нышановна</v>
      </c>
      <c r="D80" s="203">
        <f>VLOOKUP(A80,'Список КК'!A:D,4,TRUE)</f>
        <v>0</v>
      </c>
      <c r="E80" s="4">
        <f>VLOOKUP(A80,'Список КК'!A:C,3,TRUE)</f>
        <v>7</v>
      </c>
      <c r="F80" s="220">
        <f>VLOOKUP(A80,'Список КК'!A:E,5,TRUE)</f>
        <v>0</v>
      </c>
      <c r="G80" s="174">
        <f>IF(OR(IF(INDEX(Команды!$A$2:$AN$7500,MATCH(G$3,Команды!$A$2:$A$7500,0),$E80+2)=Команды!$AJ$2,TRUE,FALSE),IF(INDEX(Команды!$A$2:$AN$7500,MATCH(G$3,Команды!$A$2:$A$7500,0),$E80+2)=Команды!$AJ$3,TRUE,FALSE),IF(INDEX(Команды!$A$2:$AN$7500,MATCH(G$3,Команды!$A$2:$A$7500,0),$E80+2)=Команды!$AJ$4,TRUE,FALSE),IF(INDEX(Команды!$A$2:$AN$7500,MATCH(G$3,Команды!$A$2:$A$7500,0),$E80+2)=Команды!$AJ$5,TRUE,FALSE),IF(INDEX(Команды!$A$2:$AN$7500,MATCH(G$3,Команды!$A$2:$A$7500,0),$E80+2)=Команды!$AJ$6,TRUE,FALSE),IF(INDEX(Команды!$A$2:$AN$7500,MATCH(G$3,Команды!$A$2:$A$7500,0),$E80+2)=Команды!$AJ$7,TRUE,FALSE),IF(INDEX(Команды!$A$2:$AN$7500,MATCH(G$3,Команды!$A$2:$A$7500,0),$E80+2)=Команды!$AJ$8,TRUE,FALSE),IF(INDEX(Команды!$A$2:$AN$7500,MATCH(G$3,Команды!$A$2:$A$7500,0),$E80+2)=Команды!$AJ$9,TRUE,FALSE),IF(INDEX(Команды!$A$2:$AN$7500,MATCH(G$3,Команды!$A$2:$A$7500,0),$E80+2)=Команды!$AJ$10,TRUE,FALSE),IF(INDEX(Команды!$A$2:$AN$7500,MATCH(G$3,Команды!$A$2:$A$7500,0),$E80+2)=Команды!$AJ$11,TRUE,FALSE),IF(INDEX(Команды!$A$2:$AN$7500,MATCH(G$3,Команды!$A$2:$A$7500,0),$E80+2)=Команды!$AJ$12,TRUE,FALSE),IF(INDEX(Команды!$A$2:$AN$7500,MATCH(G$3,Команды!$A$2:$A$7500,0),$E80+2)=Команды!$AJ$13,TRUE,FALSE),IF(INDEX(Команды!$A$2:$AN$7500,MATCH(G$3,Команды!$A$2:$A$7500,0),$E80+2)=Команды!$AJ$14,TRUE,FALSE),IF(INDEX(Команды!$A$2:$AN$7500,MATCH(G$3,Команды!$A$2:$A$7500,0),$E80+2)=Команды!$AJ$15,TRUE,FALSE),IF(INDEX(Команды!$A$2:$AN$7500,MATCH(G$3,Команды!$A$2:$A$7500,0),$E80+2)=Команды!$AJ$16,TRUE,FALSE),,IF(INDEX(Команды!$A$2:$AN$7500,MATCH(G$3,Команды!$A$2:$A$7500,0),$E80+2)=Команды!$AJ$17,TRUE,FALSE),,IF(INDEX(Команды!$A$2:$AN$7500,MATCH(G$3,Команды!$A$2:$A$7500,0),$E80+2)=Команды!$AJ$18,TRUE,FALSE),,IF(INDEX(Команды!$A$2:$AN$7500,MATCH(G$3,Команды!$A$2:$A$7500,0),$E80+2)=Команды!$AJ$19,TRUE,FALSE)),INDEX(Команды!$AJ$2:$AK$19,MATCH(INDEX(Команды!$A$2:$AN$7500,MATCH(G$3,Команды!$A$2:$A$7500,0),$E80+2),Команды!$AJ$2:$AJ$19,0),2),0)</f>
        <v>0.5</v>
      </c>
      <c r="H80" s="175">
        <f>IF(OR(IF(INDEX(Команды!$A$2:$AN$7500,MATCH(G$3,Команды!$A$2:$A$7500,0),$E80+2)=Команды!$AJ$2,TRUE,FALSE),IF(INDEX(Команды!$A$2:$AN$7500,MATCH(G$3,Команды!$A$2:$A$7500,0),$E80+2)=Команды!$AJ$3,TRUE,FALSE),IF(INDEX(Команды!$A$2:$AN$7500,MATCH(G$3,Команды!$A$2:$A$7500,0),$E80+2)=Команды!$AJ$4,TRUE,FALSE),IF(INDEX(Команды!$A$2:$AN$7500,MATCH(G$3,Команды!$A$2:$A$7500,0),$E80+2)=Команды!$AJ$5,TRUE,FALSE),IF(INDEX(Команды!$A$2:$AN$7500,MATCH(G$3,Команды!$A$2:$A$7500,0),$E80+2)=Команды!$AJ$6,TRUE,FALSE),IF(INDEX(Команды!$A$2:$AN$7500,MATCH(G$3,Команды!$A$2:$A$7500,0),$E80+2)=Команды!$AJ$7,TRUE,FALSE),IF(INDEX(Команды!$A$2:$AN$7500,MATCH(G$3,Команды!$A$2:$A$7500,0),$E80+2)=Команды!$AJ$8,TRUE,FALSE),IF(INDEX(Команды!$A$2:$AN$7500,MATCH(G$3,Команды!$A$2:$A$7500,0),$E80+2)=Команды!$AJ$9,TRUE,FALSE),IF(INDEX(Команды!$A$2:$AN$7500,MATCH(G$3,Команды!$A$2:$A$7500,0),$E80+2)=Команды!$AJ$10,TRUE,FALSE),IF(INDEX(Команды!$A$2:$AN$7500,MATCH(G$3,Команды!$A$2:$A$7500,0),$E80+2)=Команды!$AJ$11,TRUE,FALSE),IF(INDEX(Команды!$A$2:$AN$7500,MATCH(G$3,Команды!$A$2:$A$7500,0),$E80+2)=Команды!$AJ$12,TRUE,FALSE),IF(INDEX(Команды!$A$2:$AN$7500,MATCH(G$3,Команды!$A$2:$A$7500,0),$E80+2)=Команды!$AJ$13,TRUE,FALSE),IF(INDEX(Команды!$A$2:$AN$7500,MATCH(G$3,Команды!$A$2:$A$7500,0),$E80+2)=Команды!$AJ$14,TRUE,FALSE),IF(INDEX(Команды!$A$2:$AN$7500,MATCH(G$3,Команды!$A$2:$A$7500,0),$E80+2)=Команды!$AJ$15,TRUE,FALSE),IF(INDEX(Команды!$A$2:$AN$7500,MATCH(G$3,Команды!$A$2:$A$7500,0),$E80+2)=Команды!$AJ$16,TRUE,FALSE),IF(INDEX(Команды!$A$2:$AN$7500,MATCH(G$3,Команды!$A$2:$A$7500,0),$E80+2)=Команды!$AJ$17,TRUE,FALSE),IF(INDEX(Команды!$A$2:$AN$7500,MATCH(G$3,Команды!$A$2:$A$7500,0),$E80+2)=Команды!$AJ$18,TRUE,FALSE),IF(INDEX(Команды!$A$2:$AN$7500,MATCH(G$3,Команды!$A$2:$A$7500,0),$E80+2)=Команды!$AJ$19,TRUE,FALSE)),INDEX(Команды!$AJ$2:$AL$19,MATCH(INDEX(Команды!$A$2:$AN$7500,MATCH(G$3,Команды!$A$2:$A$7500,0),$E80+2),Команды!$AJ$2:$AJ$19,0),3),0)</f>
        <v>0.875</v>
      </c>
      <c r="I80" s="342"/>
      <c r="J80" s="174" t="str">
        <f>IF(OR(IF(INDEX(Команды!$A$2:$AN$7500,MATCH(J$3,Команды!$A$2:$A$7500,0),$E80+2)=Команды!$AJ$2,TRUE,FALSE),IF(INDEX(Команды!$A$2:$AN$7500,MATCH(J$3,Команды!$A$2:$A$7500,0),$E80+2)=Команды!$AJ$3,TRUE,FALSE),IF(INDEX(Команды!$A$2:$AN$7500,MATCH(J$3,Команды!$A$2:$A$7500,0),$E80+2)=Команды!$AJ$4,TRUE,FALSE),IF(INDEX(Команды!$A$2:$AN$7500,MATCH(J$3,Команды!$A$2:$A$7500,0),$E80+2)=Команды!$AJ$5,TRUE,FALSE),IF(INDEX(Команды!$A$2:$AN$7500,MATCH(J$3,Команды!$A$2:$A$7500,0),$E80+2)=Команды!$AJ$6,TRUE,FALSE),IF(INDEX(Команды!$A$2:$AN$7500,MATCH(J$3,Команды!$A$2:$A$7500,0),$E80+2)=Команды!$AJ$7,TRUE,FALSE),IF(INDEX(Команды!$A$2:$AN$7500,MATCH(J$3,Команды!$A$2:$A$7500,0),$E80+2)=Команды!$AJ$8,TRUE,FALSE),IF(INDEX(Команды!$A$2:$AN$7500,MATCH(J$3,Команды!$A$2:$A$7500,0),$E80+2)=Команды!$AJ$9,TRUE,FALSE),IF(INDEX(Команды!$A$2:$AN$7500,MATCH(J$3,Команды!$A$2:$A$7500,0),$E80+2)=Команды!$AJ$10,TRUE,FALSE),IF(INDEX(Команды!$A$2:$AN$7500,MATCH(J$3,Команды!$A$2:$A$7500,0),$E80+2)=Команды!$AJ$11,TRUE,FALSE),IF(INDEX(Команды!$A$2:$AN$7500,MATCH(J$3,Команды!$A$2:$A$7500,0),$E80+2)=Команды!$AJ$12,TRUE,FALSE),IF(INDEX(Команды!$A$2:$AN$7500,MATCH(J$3,Команды!$A$2:$A$7500,0),$E80+2)=Команды!$AJ$13,TRUE,FALSE),IF(INDEX(Команды!$A$2:$AN$7500,MATCH(J$3,Команды!$A$2:$A$7500,0),$E80+2)=Команды!$AJ$14,TRUE,FALSE),IF(INDEX(Команды!$A$2:$AN$7500,MATCH(J$3,Команды!$A$2:$A$7500,0),$E80+2)=Команды!$AJ$15,TRUE,FALSE),IF(INDEX(Команды!$A$2:$AN$7500,MATCH(J$3,Команды!$A$2:$A$7500,0),$E80+2)=Команды!$AJ$16,TRUE,FALSE),,IF(INDEX(Команды!$A$2:$AN$7500,MATCH(J$3,Команды!$A$2:$A$7500,0),$E80+2)=Команды!$AJ$17,TRUE,FALSE),,IF(INDEX(Команды!$A$2:$AN$7500,MATCH(J$3,Команды!$A$2:$A$7500,0),$E80+2)=Команды!$AJ$18,TRUE,FALSE),,IF(INDEX(Команды!$A$2:$AN$7500,MATCH(J$3,Команды!$A$2:$A$7500,0),$E80+2)=Команды!$AJ$19,TRUE,FALSE)),INDEX(Команды!$AJ$2:$AK$19,MATCH(INDEX(Команды!$A$2:$AN$7500,MATCH(J$3,Команды!$A$2:$A$7500,0),$E80+2),Команды!$AJ$2:$AJ$19,0),2),0)</f>
        <v>В</v>
      </c>
      <c r="K80" s="175" t="str">
        <f>IF(OR(IF(INDEX(Команды!$A$2:$AN$7500,MATCH(J$3,Команды!$A$2:$A$7500,0),$E80+2)=Команды!$AJ$2,TRUE,FALSE),IF(INDEX(Команды!$A$2:$AN$7500,MATCH(J$3,Команды!$A$2:$A$7500,0),$E80+2)=Команды!$AJ$3,TRUE,FALSE),IF(INDEX(Команды!$A$2:$AN$7500,MATCH(J$3,Команды!$A$2:$A$7500,0),$E80+2)=Команды!$AJ$4,TRUE,FALSE),IF(INDEX(Команды!$A$2:$AN$7500,MATCH(J$3,Команды!$A$2:$A$7500,0),$E80+2)=Команды!$AJ$5,TRUE,FALSE),IF(INDEX(Команды!$A$2:$AN$7500,MATCH(J$3,Команды!$A$2:$A$7500,0),$E80+2)=Команды!$AJ$6,TRUE,FALSE),IF(INDEX(Команды!$A$2:$AN$7500,MATCH(J$3,Команды!$A$2:$A$7500,0),$E80+2)=Команды!$AJ$7,TRUE,FALSE),IF(INDEX(Команды!$A$2:$AN$7500,MATCH(J$3,Команды!$A$2:$A$7500,0),$E80+2)=Команды!$AJ$8,TRUE,FALSE),IF(INDEX(Команды!$A$2:$AN$7500,MATCH(J$3,Команды!$A$2:$A$7500,0),$E80+2)=Команды!$AJ$9,TRUE,FALSE),IF(INDEX(Команды!$A$2:$AN$7500,MATCH(J$3,Команды!$A$2:$A$7500,0),$E80+2)=Команды!$AJ$10,TRUE,FALSE),IF(INDEX(Команды!$A$2:$AN$7500,MATCH(J$3,Команды!$A$2:$A$7500,0),$E80+2)=Команды!$AJ$11,TRUE,FALSE),IF(INDEX(Команды!$A$2:$AN$7500,MATCH(J$3,Команды!$A$2:$A$7500,0),$E80+2)=Команды!$AJ$12,TRUE,FALSE),IF(INDEX(Команды!$A$2:$AN$7500,MATCH(J$3,Команды!$A$2:$A$7500,0),$E80+2)=Команды!$AJ$13,TRUE,FALSE),IF(INDEX(Команды!$A$2:$AN$7500,MATCH(J$3,Команды!$A$2:$A$7500,0),$E80+2)=Команды!$AJ$14,TRUE,FALSE),IF(INDEX(Команды!$A$2:$AN$7500,MATCH(J$3,Команды!$A$2:$A$7500,0),$E80+2)=Команды!$AJ$15,TRUE,FALSE),IF(INDEX(Команды!$A$2:$AN$7500,MATCH(J$3,Команды!$A$2:$A$7500,0),$E80+2)=Команды!$AJ$16,TRUE,FALSE),IF(INDEX(Команды!$A$2:$AN$7500,MATCH(J$3,Команды!$A$2:$A$7500,0),$E80+2)=Команды!$AJ$17,TRUE,FALSE),IF(INDEX(Команды!$A$2:$AN$7500,MATCH(J$3,Команды!$A$2:$A$7500,0),$E80+2)=Команды!$AJ$18,TRUE,FALSE),IF(INDEX(Команды!$A$2:$AN$7500,MATCH(J$3,Команды!$A$2:$A$7500,0),$E80+2)=Команды!$AJ$19,TRUE,FALSE)),INDEX(Команды!$AJ$2:$AL$19,MATCH(INDEX(Команды!$A$2:$AN$7500,MATCH(J$3,Команды!$A$2:$A$7500,0),$E80+2),Команды!$AJ$2:$AJ$19,0),3),0)</f>
        <v>В</v>
      </c>
      <c r="L80" s="342"/>
      <c r="M80" s="174" t="str">
        <f>IF(OR(IF(INDEX(Команды!$A$2:$AN$7500,MATCH(M$3,Команды!$A$2:$A$7500,0),$E80+2)=Команды!$AJ$2,TRUE,FALSE),IF(INDEX(Команды!$A$2:$AN$7500,MATCH(M$3,Команды!$A$2:$A$7500,0),$E80+2)=Команды!$AJ$3,TRUE,FALSE),IF(INDEX(Команды!$A$2:$AN$7500,MATCH(M$3,Команды!$A$2:$A$7500,0),$E80+2)=Команды!$AJ$4,TRUE,FALSE),IF(INDEX(Команды!$A$2:$AN$7500,MATCH(M$3,Команды!$A$2:$A$7500,0),$E80+2)=Команды!$AJ$5,TRUE,FALSE),IF(INDEX(Команды!$A$2:$AN$7500,MATCH(M$3,Команды!$A$2:$A$7500,0),$E80+2)=Команды!$AJ$6,TRUE,FALSE),IF(INDEX(Команды!$A$2:$AN$7500,MATCH(M$3,Команды!$A$2:$A$7500,0),$E80+2)=Команды!$AJ$7,TRUE,FALSE),IF(INDEX(Команды!$A$2:$AN$7500,MATCH(M$3,Команды!$A$2:$A$7500,0),$E80+2)=Команды!$AJ$8,TRUE,FALSE),IF(INDEX(Команды!$A$2:$AN$7500,MATCH(M$3,Команды!$A$2:$A$7500,0),$E80+2)=Команды!$AJ$9,TRUE,FALSE),IF(INDEX(Команды!$A$2:$AN$7500,MATCH(M$3,Команды!$A$2:$A$7500,0),$E80+2)=Команды!$AJ$10,TRUE,FALSE),IF(INDEX(Команды!$A$2:$AN$7500,MATCH(M$3,Команды!$A$2:$A$7500,0),$E80+2)=Команды!$AJ$11,TRUE,FALSE),IF(INDEX(Команды!$A$2:$AN$7500,MATCH(M$3,Команды!$A$2:$A$7500,0),$E80+2)=Команды!$AJ$12,TRUE,FALSE),IF(INDEX(Команды!$A$2:$AN$7500,MATCH(M$3,Команды!$A$2:$A$7500,0),$E80+2)=Команды!$AJ$13,TRUE,FALSE),IF(INDEX(Команды!$A$2:$AN$7500,MATCH(M$3,Команды!$A$2:$A$7500,0),$E80+2)=Команды!$AJ$14,TRUE,FALSE),IF(INDEX(Команды!$A$2:$AN$7500,MATCH(M$3,Команды!$A$2:$A$7500,0),$E80+2)=Команды!$AJ$15,TRUE,FALSE),IF(INDEX(Команды!$A$2:$AN$7500,MATCH(M$3,Команды!$A$2:$A$7500,0),$E80+2)=Команды!$AJ$16,TRUE,FALSE),,IF(INDEX(Команды!$A$2:$AN$7500,MATCH(M$3,Команды!$A$2:$A$7500,0),$E80+2)=Команды!$AJ$17,TRUE,FALSE),,IF(INDEX(Команды!$A$2:$AN$7500,MATCH(M$3,Команды!$A$2:$A$7500,0),$E80+2)=Команды!$AJ$18,TRUE,FALSE),,IF(INDEX(Команды!$A$2:$AN$7500,MATCH(M$3,Команды!$A$2:$A$7500,0),$E80+2)=Команды!$AJ$19,TRUE,FALSE)),INDEX(Команды!$AJ$2:$AK$19,MATCH(INDEX(Команды!$A$2:$AN$7500,MATCH(M$3,Команды!$A$2:$A$7500,0),$E80+2),Команды!$AJ$2:$AJ$19,0),2),0)</f>
        <v>В</v>
      </c>
      <c r="N80" s="175" t="str">
        <f>IF(OR(IF(INDEX(Команды!$A$2:$AN$7500,MATCH(M$3,Команды!$A$2:$A$7500,0),$E80+2)=Команды!$AJ$2,TRUE,FALSE),IF(INDEX(Команды!$A$2:$AN$7500,MATCH(M$3,Команды!$A$2:$A$7500,0),$E80+2)=Команды!$AJ$3,TRUE,FALSE),IF(INDEX(Команды!$A$2:$AN$7500,MATCH(M$3,Команды!$A$2:$A$7500,0),$E80+2)=Команды!$AJ$4,TRUE,FALSE),IF(INDEX(Команды!$A$2:$AN$7500,MATCH(M$3,Команды!$A$2:$A$7500,0),$E80+2)=Команды!$AJ$5,TRUE,FALSE),IF(INDEX(Команды!$A$2:$AN$7500,MATCH(M$3,Команды!$A$2:$A$7500,0),$E80+2)=Команды!$AJ$6,TRUE,FALSE),IF(INDEX(Команды!$A$2:$AN$7500,MATCH(M$3,Команды!$A$2:$A$7500,0),$E80+2)=Команды!$AJ$7,TRUE,FALSE),IF(INDEX(Команды!$A$2:$AN$7500,MATCH(M$3,Команды!$A$2:$A$7500,0),$E80+2)=Команды!$AJ$8,TRUE,FALSE),IF(INDEX(Команды!$A$2:$AN$7500,MATCH(M$3,Команды!$A$2:$A$7500,0),$E80+2)=Команды!$AJ$9,TRUE,FALSE),IF(INDEX(Команды!$A$2:$AN$7500,MATCH(M$3,Команды!$A$2:$A$7500,0),$E80+2)=Команды!$AJ$10,TRUE,FALSE),IF(INDEX(Команды!$A$2:$AN$7500,MATCH(M$3,Команды!$A$2:$A$7500,0),$E80+2)=Команды!$AJ$11,TRUE,FALSE),IF(INDEX(Команды!$A$2:$AN$7500,MATCH(M$3,Команды!$A$2:$A$7500,0),$E80+2)=Команды!$AJ$12,TRUE,FALSE),IF(INDEX(Команды!$A$2:$AN$7500,MATCH(M$3,Команды!$A$2:$A$7500,0),$E80+2)=Команды!$AJ$13,TRUE,FALSE),IF(INDEX(Команды!$A$2:$AN$7500,MATCH(M$3,Команды!$A$2:$A$7500,0),$E80+2)=Команды!$AJ$14,TRUE,FALSE),IF(INDEX(Команды!$A$2:$AN$7500,MATCH(M$3,Команды!$A$2:$A$7500,0),$E80+2)=Команды!$AJ$15,TRUE,FALSE),IF(INDEX(Команды!$A$2:$AN$7500,MATCH(M$3,Команды!$A$2:$A$7500,0),$E80+2)=Команды!$AJ$16,TRUE,FALSE),IF(INDEX(Команды!$A$2:$AN$7500,MATCH(M$3,Команды!$A$2:$A$7500,0),$E80+2)=Команды!$AJ$17,TRUE,FALSE),IF(INDEX(Команды!$A$2:$AN$7500,MATCH(M$3,Команды!$A$2:$A$7500,0),$E80+2)=Команды!$AJ$18,TRUE,FALSE),IF(INDEX(Команды!$A$2:$AN$7500,MATCH(M$3,Команды!$A$2:$A$7500,0),$E80+2)=Команды!$AJ$19,TRUE,FALSE)),INDEX(Команды!$AJ$2:$AL$19,MATCH(INDEX(Команды!$A$2:$AN$7500,MATCH(M$3,Команды!$A$2:$A$7500,0),$E80+2),Команды!$AJ$2:$AJ$19,0),3),0)</f>
        <v>В</v>
      </c>
      <c r="O80" s="342"/>
      <c r="P80" s="174">
        <f>IF(OR(IF(INDEX(Команды!$A$2:$AN$7500,MATCH(P$3,Команды!$A$2:$A$7500,0),$E80+2)=Команды!$AJ$2,TRUE,FALSE),IF(INDEX(Команды!$A$2:$AN$7500,MATCH(P$3,Команды!$A$2:$A$7500,0),$E80+2)=Команды!$AJ$3,TRUE,FALSE),IF(INDEX(Команды!$A$2:$AN$7500,MATCH(P$3,Команды!$A$2:$A$7500,0),$E80+2)=Команды!$AJ$4,TRUE,FALSE),IF(INDEX(Команды!$A$2:$AN$7500,MATCH(P$3,Команды!$A$2:$A$7500,0),$E80+2)=Команды!$AJ$5,TRUE,FALSE),IF(INDEX(Команды!$A$2:$AN$7500,MATCH(P$3,Команды!$A$2:$A$7500,0),$E80+2)=Команды!$AJ$6,TRUE,FALSE),IF(INDEX(Команды!$A$2:$AN$7500,MATCH(P$3,Команды!$A$2:$A$7500,0),$E80+2)=Команды!$AJ$7,TRUE,FALSE),IF(INDEX(Команды!$A$2:$AN$7500,MATCH(P$3,Команды!$A$2:$A$7500,0),$E80+2)=Команды!$AJ$8,TRUE,FALSE),IF(INDEX(Команды!$A$2:$AN$7500,MATCH(P$3,Команды!$A$2:$A$7500,0),$E80+2)=Команды!$AJ$9,TRUE,FALSE),IF(INDEX(Команды!$A$2:$AN$7500,MATCH(P$3,Команды!$A$2:$A$7500,0),$E80+2)=Команды!$AJ$10,TRUE,FALSE),IF(INDEX(Команды!$A$2:$AN$7500,MATCH(P$3,Команды!$A$2:$A$7500,0),$E80+2)=Команды!$AJ$11,TRUE,FALSE),IF(INDEX(Команды!$A$2:$AN$7500,MATCH(P$3,Команды!$A$2:$A$7500,0),$E80+2)=Команды!$AJ$12,TRUE,FALSE),IF(INDEX(Команды!$A$2:$AN$7500,MATCH(P$3,Команды!$A$2:$A$7500,0),$E80+2)=Команды!$AJ$13,TRUE,FALSE),IF(INDEX(Команды!$A$2:$AN$7500,MATCH(P$3,Команды!$A$2:$A$7500,0),$E80+2)=Команды!$AJ$14,TRUE,FALSE),IF(INDEX(Команды!$A$2:$AN$7500,MATCH(P$3,Команды!$A$2:$A$7500,0),$E80+2)=Команды!$AJ$15,TRUE,FALSE),IF(INDEX(Команды!$A$2:$AN$7500,MATCH(P$3,Команды!$A$2:$A$7500,0),$E80+2)=Команды!$AJ$16,TRUE,FALSE),,IF(INDEX(Команды!$A$2:$AN$7500,MATCH(P$3,Команды!$A$2:$A$7500,0),$E80+2)=Команды!$AJ$17,TRUE,FALSE),,IF(INDEX(Команды!$A$2:$AN$7500,MATCH(P$3,Команды!$A$2:$A$7500,0),$E80+2)=Команды!$AJ$18,TRUE,FALSE),,IF(INDEX(Команды!$A$2:$AN$7500,MATCH(P$3,Команды!$A$2:$A$7500,0),$E80+2)=Команды!$AJ$19,TRUE,FALSE)),INDEX(Команды!$AJ$2:$AK$19,MATCH(INDEX(Команды!$A$2:$AN$7500,MATCH(P$3,Команды!$A$2:$A$7500,0),$E80+2),Команды!$AJ$2:$AJ$19,0),2),0)</f>
        <v>0.28125</v>
      </c>
      <c r="Q80" s="175">
        <f>IF(OR(IF(INDEX(Команды!$A$2:$AN$7500,MATCH(P$3,Команды!$A$2:$A$7500,0),$E80+2)=Команды!$AJ$2,TRUE,FALSE),IF(INDEX(Команды!$A$2:$AN$7500,MATCH(P$3,Команды!$A$2:$A$7500,0),$E80+2)=Команды!$AJ$3,TRUE,FALSE),IF(INDEX(Команды!$A$2:$AN$7500,MATCH(P$3,Команды!$A$2:$A$7500,0),$E80+2)=Команды!$AJ$4,TRUE,FALSE),IF(INDEX(Команды!$A$2:$AN$7500,MATCH(P$3,Команды!$A$2:$A$7500,0),$E80+2)=Команды!$AJ$5,TRUE,FALSE),IF(INDEX(Команды!$A$2:$AN$7500,MATCH(P$3,Команды!$A$2:$A$7500,0),$E80+2)=Команды!$AJ$6,TRUE,FALSE),IF(INDEX(Команды!$A$2:$AN$7500,MATCH(P$3,Команды!$A$2:$A$7500,0),$E80+2)=Команды!$AJ$7,TRUE,FALSE),IF(INDEX(Команды!$A$2:$AN$7500,MATCH(P$3,Команды!$A$2:$A$7500,0),$E80+2)=Команды!$AJ$8,TRUE,FALSE),IF(INDEX(Команды!$A$2:$AN$7500,MATCH(P$3,Команды!$A$2:$A$7500,0),$E80+2)=Команды!$AJ$9,TRUE,FALSE),IF(INDEX(Команды!$A$2:$AN$7500,MATCH(P$3,Команды!$A$2:$A$7500,0),$E80+2)=Команды!$AJ$10,TRUE,FALSE),IF(INDEX(Команды!$A$2:$AN$7500,MATCH(P$3,Команды!$A$2:$A$7500,0),$E80+2)=Команды!$AJ$11,TRUE,FALSE),IF(INDEX(Команды!$A$2:$AN$7500,MATCH(P$3,Команды!$A$2:$A$7500,0),$E80+2)=Команды!$AJ$12,TRUE,FALSE),IF(INDEX(Команды!$A$2:$AN$7500,MATCH(P$3,Команды!$A$2:$A$7500,0),$E80+2)=Команды!$AJ$13,TRUE,FALSE),IF(INDEX(Команды!$A$2:$AN$7500,MATCH(P$3,Команды!$A$2:$A$7500,0),$E80+2)=Команды!$AJ$14,TRUE,FALSE),IF(INDEX(Команды!$A$2:$AN$7500,MATCH(P$3,Команды!$A$2:$A$7500,0),$E80+2)=Команды!$AJ$15,TRUE,FALSE),IF(INDEX(Команды!$A$2:$AN$7500,MATCH(P$3,Команды!$A$2:$A$7500,0),$E80+2)=Команды!$AJ$16,TRUE,FALSE),IF(INDEX(Команды!$A$2:$AN$7500,MATCH(P$3,Команды!$A$2:$A$7500,0),$E80+2)=Команды!$AJ$17,TRUE,FALSE),IF(INDEX(Команды!$A$2:$AN$7500,MATCH(P$3,Команды!$A$2:$A$7500,0),$E80+2)=Команды!$AJ$18,TRUE,FALSE),IF(INDEX(Команды!$A$2:$AN$7500,MATCH(P$3,Команды!$A$2:$A$7500,0),$E80+2)=Команды!$AJ$19,TRUE,FALSE)),INDEX(Команды!$AJ$2:$AL$19,MATCH(INDEX(Команды!$A$2:$AN$7500,MATCH(P$3,Команды!$A$2:$A$7500,0),$E80+2),Команды!$AJ$2:$AJ$19,0),3),0)</f>
        <v>0.65625</v>
      </c>
      <c r="R80" s="342"/>
      <c r="S80" s="174">
        <f>IF(OR(IF(INDEX(Команды!$A$2:$AN$7500,MATCH(S$3,Команды!$A$2:$A$7500,0),$E80+2)=Команды!$AJ$2,TRUE,FALSE),IF(INDEX(Команды!$A$2:$AN$7500,MATCH(S$3,Команды!$A$2:$A$7500,0),$E80+2)=Команды!$AJ$3,TRUE,FALSE),IF(INDEX(Команды!$A$2:$AN$7500,MATCH(S$3,Команды!$A$2:$A$7500,0),$E80+2)=Команды!$AJ$4,TRUE,FALSE),IF(INDEX(Команды!$A$2:$AN$7500,MATCH(S$3,Команды!$A$2:$A$7500,0),$E80+2)=Команды!$AJ$5,TRUE,FALSE),IF(INDEX(Команды!$A$2:$AN$7500,MATCH(S$3,Команды!$A$2:$A$7500,0),$E80+2)=Команды!$AJ$6,TRUE,FALSE),IF(INDEX(Команды!$A$2:$AN$7500,MATCH(S$3,Команды!$A$2:$A$7500,0),$E80+2)=Команды!$AJ$7,TRUE,FALSE),IF(INDEX(Команды!$A$2:$AN$7500,MATCH(S$3,Команды!$A$2:$A$7500,0),$E80+2)=Команды!$AJ$8,TRUE,FALSE),IF(INDEX(Команды!$A$2:$AN$7500,MATCH(S$3,Команды!$A$2:$A$7500,0),$E80+2)=Команды!$AJ$9,TRUE,FALSE),IF(INDEX(Команды!$A$2:$AN$7500,MATCH(S$3,Команды!$A$2:$A$7500,0),$E80+2)=Команды!$AJ$10,TRUE,FALSE),IF(INDEX(Команды!$A$2:$AN$7500,MATCH(S$3,Команды!$A$2:$A$7500,0),$E80+2)=Команды!$AJ$11,TRUE,FALSE),IF(INDEX(Команды!$A$2:$AN$7500,MATCH(S$3,Команды!$A$2:$A$7500,0),$E80+2)=Команды!$AJ$12,TRUE,FALSE),IF(INDEX(Команды!$A$2:$AN$7500,MATCH(S$3,Команды!$A$2:$A$7500,0),$E80+2)=Команды!$AJ$13,TRUE,FALSE),IF(INDEX(Команды!$A$2:$AN$7500,MATCH(S$3,Команды!$A$2:$A$7500,0),$E80+2)=Команды!$AJ$14,TRUE,FALSE),IF(INDEX(Команды!$A$2:$AN$7500,MATCH(S$3,Команды!$A$2:$A$7500,0),$E80+2)=Команды!$AJ$15,TRUE,FALSE),IF(INDEX(Команды!$A$2:$AN$7500,MATCH(S$3,Команды!$A$2:$A$7500,0),$E80+2)=Команды!$AJ$16,TRUE,FALSE),,IF(INDEX(Команды!$A$2:$AN$7500,MATCH(S$3,Команды!$A$2:$A$7500,0),$E80+2)=Команды!$AJ$17,TRUE,FALSE),,IF(INDEX(Команды!$A$2:$AN$7500,MATCH(S$3,Команды!$A$2:$A$7500,0),$E80+2)=Команды!$AJ$18,TRUE,FALSE),,IF(INDEX(Команды!$A$2:$AN$7500,MATCH(S$3,Команды!$A$2:$A$7500,0),$E80+2)=Команды!$AJ$19,TRUE,FALSE)),INDEX(Команды!$AJ$2:$AK$19,MATCH(INDEX(Команды!$A$2:$AN$7500,MATCH(S$3,Команды!$A$2:$A$7500,0),$E80+2),Команды!$AJ$2:$AJ$19,0),2),0)</f>
        <v>0.28125</v>
      </c>
      <c r="T80" s="175">
        <f>IF(OR(IF(INDEX(Команды!$A$2:$AN$7500,MATCH(S$3,Команды!$A$2:$A$7500,0),$E80+2)=Команды!$AJ$2,TRUE,FALSE),IF(INDEX(Команды!$A$2:$AN$7500,MATCH(S$3,Команды!$A$2:$A$7500,0),$E80+2)=Команды!$AJ$3,TRUE,FALSE),IF(INDEX(Команды!$A$2:$AN$7500,MATCH(S$3,Команды!$A$2:$A$7500,0),$E80+2)=Команды!$AJ$4,TRUE,FALSE),IF(INDEX(Команды!$A$2:$AN$7500,MATCH(S$3,Команды!$A$2:$A$7500,0),$E80+2)=Команды!$AJ$5,TRUE,FALSE),IF(INDEX(Команды!$A$2:$AN$7500,MATCH(S$3,Команды!$A$2:$A$7500,0),$E80+2)=Команды!$AJ$6,TRUE,FALSE),IF(INDEX(Команды!$A$2:$AN$7500,MATCH(S$3,Команды!$A$2:$A$7500,0),$E80+2)=Команды!$AJ$7,TRUE,FALSE),IF(INDEX(Команды!$A$2:$AN$7500,MATCH(S$3,Команды!$A$2:$A$7500,0),$E80+2)=Команды!$AJ$8,TRUE,FALSE),IF(INDEX(Команды!$A$2:$AN$7500,MATCH(S$3,Команды!$A$2:$A$7500,0),$E80+2)=Команды!$AJ$9,TRUE,FALSE),IF(INDEX(Команды!$A$2:$AN$7500,MATCH(S$3,Команды!$A$2:$A$7500,0),$E80+2)=Команды!$AJ$10,TRUE,FALSE),IF(INDEX(Команды!$A$2:$AN$7500,MATCH(S$3,Команды!$A$2:$A$7500,0),$E80+2)=Команды!$AJ$11,TRUE,FALSE),IF(INDEX(Команды!$A$2:$AN$7500,MATCH(S$3,Команды!$A$2:$A$7500,0),$E80+2)=Команды!$AJ$12,TRUE,FALSE),IF(INDEX(Команды!$A$2:$AN$7500,MATCH(S$3,Команды!$A$2:$A$7500,0),$E80+2)=Команды!$AJ$13,TRUE,FALSE),IF(INDEX(Команды!$A$2:$AN$7500,MATCH(S$3,Команды!$A$2:$A$7500,0),$E80+2)=Команды!$AJ$14,TRUE,FALSE),IF(INDEX(Команды!$A$2:$AN$7500,MATCH(S$3,Команды!$A$2:$A$7500,0),$E80+2)=Команды!$AJ$15,TRUE,FALSE),IF(INDEX(Команды!$A$2:$AN$7500,MATCH(S$3,Команды!$A$2:$A$7500,0),$E80+2)=Команды!$AJ$16,TRUE,FALSE),IF(INDEX(Команды!$A$2:$AN$7500,MATCH(S$3,Команды!$A$2:$A$7500,0),$E80+2)=Команды!$AJ$17,TRUE,FALSE),IF(INDEX(Команды!$A$2:$AN$7500,MATCH(S$3,Команды!$A$2:$A$7500,0),$E80+2)=Команды!$AJ$18,TRUE,FALSE),IF(INDEX(Команды!$A$2:$AN$7500,MATCH(S$3,Команды!$A$2:$A$7500,0),$E80+2)=Команды!$AJ$19,TRUE,FALSE)),INDEX(Команды!$AJ$2:$AL$19,MATCH(INDEX(Команды!$A$2:$AN$7500,MATCH(S$3,Команды!$A$2:$A$7500,0),$E80+2),Команды!$AJ$2:$AJ$19,0),3),0)</f>
        <v>0.65625</v>
      </c>
      <c r="U80" s="342"/>
      <c r="V80" s="174">
        <f>IF(OR(IF(INDEX(Команды!$A$2:$AN$7500,MATCH(V$3,Команды!$A$2:$A$7500,0),$E80+2)=Команды!$AJ$2,TRUE,FALSE),IF(INDEX(Команды!$A$2:$AN$7500,MATCH(V$3,Команды!$A$2:$A$7500,0),$E80+2)=Команды!$AJ$3,TRUE,FALSE),IF(INDEX(Команды!$A$2:$AN$7500,MATCH(V$3,Команды!$A$2:$A$7500,0),$E80+2)=Команды!$AJ$4,TRUE,FALSE),IF(INDEX(Команды!$A$2:$AN$7500,MATCH(V$3,Команды!$A$2:$A$7500,0),$E80+2)=Команды!$AJ$5,TRUE,FALSE),IF(INDEX(Команды!$A$2:$AN$7500,MATCH(V$3,Команды!$A$2:$A$7500,0),$E80+2)=Команды!$AJ$6,TRUE,FALSE),IF(INDEX(Команды!$A$2:$AN$7500,MATCH(V$3,Команды!$A$2:$A$7500,0),$E80+2)=Команды!$AJ$7,TRUE,FALSE),IF(INDEX(Команды!$A$2:$AN$7500,MATCH(V$3,Команды!$A$2:$A$7500,0),$E80+2)=Команды!$AJ$8,TRUE,FALSE),IF(INDEX(Команды!$A$2:$AN$7500,MATCH(V$3,Команды!$A$2:$A$7500,0),$E80+2)=Команды!$AJ$9,TRUE,FALSE),IF(INDEX(Команды!$A$2:$AN$7500,MATCH(V$3,Команды!$A$2:$A$7500,0),$E80+2)=Команды!$AJ$10,TRUE,FALSE),IF(INDEX(Команды!$A$2:$AN$7500,MATCH(V$3,Команды!$A$2:$A$7500,0),$E80+2)=Команды!$AJ$11,TRUE,FALSE),IF(INDEX(Команды!$A$2:$AN$7500,MATCH(V$3,Команды!$A$2:$A$7500,0),$E80+2)=Команды!$AJ$12,TRUE,FALSE),IF(INDEX(Команды!$A$2:$AN$7500,MATCH(V$3,Команды!$A$2:$A$7500,0),$E80+2)=Команды!$AJ$13,TRUE,FALSE),IF(INDEX(Команды!$A$2:$AN$7500,MATCH(V$3,Команды!$A$2:$A$7500,0),$E80+2)=Команды!$AJ$14,TRUE,FALSE),IF(INDEX(Команды!$A$2:$AN$7500,MATCH(V$3,Команды!$A$2:$A$7500,0),$E80+2)=Команды!$AJ$15,TRUE,FALSE),IF(INDEX(Команды!$A$2:$AN$7500,MATCH(V$3,Команды!$A$2:$A$7500,0),$E80+2)=Команды!$AJ$16,TRUE,FALSE),,IF(INDEX(Команды!$A$2:$AN$7500,MATCH(V$3,Команды!$A$2:$A$7500,0),$E80+2)=Команды!$AJ$17,TRUE,FALSE),,IF(INDEX(Команды!$A$2:$AN$7500,MATCH(V$3,Команды!$A$2:$A$7500,0),$E80+2)=Команды!$AJ$18,TRUE,FALSE),,IF(INDEX(Команды!$A$2:$AN$7500,MATCH(V$3,Команды!$A$2:$A$7500,0),$E80+2)=Команды!$AJ$19,TRUE,FALSE)),INDEX(Команды!$AJ$2:$AK$19,MATCH(INDEX(Команды!$A$2:$AN$7500,MATCH(V$3,Команды!$A$2:$A$7500,0),$E80+2),Команды!$AJ$2:$AJ$19,0),2),0)</f>
        <v>0.3125</v>
      </c>
      <c r="W80" s="175">
        <f>IF(OR(IF(INDEX(Команды!$A$2:$AN$7500,MATCH(V$3,Команды!$A$2:$A$7500,0),$E80+2)=Команды!$AJ$2,TRUE,FALSE),IF(INDEX(Команды!$A$2:$AN$7500,MATCH(V$3,Команды!$A$2:$A$7500,0),$E80+2)=Команды!$AJ$3,TRUE,FALSE),IF(INDEX(Команды!$A$2:$AN$7500,MATCH(V$3,Команды!$A$2:$A$7500,0),$E80+2)=Команды!$AJ$4,TRUE,FALSE),IF(INDEX(Команды!$A$2:$AN$7500,MATCH(V$3,Команды!$A$2:$A$7500,0),$E80+2)=Команды!$AJ$5,TRUE,FALSE),IF(INDEX(Команды!$A$2:$AN$7500,MATCH(V$3,Команды!$A$2:$A$7500,0),$E80+2)=Команды!$AJ$6,TRUE,FALSE),IF(INDEX(Команды!$A$2:$AN$7500,MATCH(V$3,Команды!$A$2:$A$7500,0),$E80+2)=Команды!$AJ$7,TRUE,FALSE),IF(INDEX(Команды!$A$2:$AN$7500,MATCH(V$3,Команды!$A$2:$A$7500,0),$E80+2)=Команды!$AJ$8,TRUE,FALSE),IF(INDEX(Команды!$A$2:$AN$7500,MATCH(V$3,Команды!$A$2:$A$7500,0),$E80+2)=Команды!$AJ$9,TRUE,FALSE),IF(INDEX(Команды!$A$2:$AN$7500,MATCH(V$3,Команды!$A$2:$A$7500,0),$E80+2)=Команды!$AJ$10,TRUE,FALSE),IF(INDEX(Команды!$A$2:$AN$7500,MATCH(V$3,Команды!$A$2:$A$7500,0),$E80+2)=Команды!$AJ$11,TRUE,FALSE),IF(INDEX(Команды!$A$2:$AN$7500,MATCH(V$3,Команды!$A$2:$A$7500,0),$E80+2)=Команды!$AJ$12,TRUE,FALSE),IF(INDEX(Команды!$A$2:$AN$7500,MATCH(V$3,Команды!$A$2:$A$7500,0),$E80+2)=Команды!$AJ$13,TRUE,FALSE),IF(INDEX(Команды!$A$2:$AN$7500,MATCH(V$3,Команды!$A$2:$A$7500,0),$E80+2)=Команды!$AJ$14,TRUE,FALSE),IF(INDEX(Команды!$A$2:$AN$7500,MATCH(V$3,Команды!$A$2:$A$7500,0),$E80+2)=Команды!$AJ$15,TRUE,FALSE),IF(INDEX(Команды!$A$2:$AN$7500,MATCH(V$3,Команды!$A$2:$A$7500,0),$E80+2)=Команды!$AJ$16,TRUE,FALSE),IF(INDEX(Команды!$A$2:$AN$7500,MATCH(V$3,Команды!$A$2:$A$7500,0),$E80+2)=Команды!$AJ$17,TRUE,FALSE),IF(INDEX(Команды!$A$2:$AN$7500,MATCH(V$3,Команды!$A$2:$A$7500,0),$E80+2)=Команды!$AJ$18,TRUE,FALSE),IF(INDEX(Команды!$A$2:$AN$7500,MATCH(V$3,Команды!$A$2:$A$7500,0),$E80+2)=Команды!$AJ$19,TRUE,FALSE)),INDEX(Команды!$AJ$2:$AL$19,MATCH(INDEX(Команды!$A$2:$AN$7500,MATCH(V$3,Команды!$A$2:$A$7500,0),$E80+2),Команды!$AJ$2:$AJ$19,0),3),0)</f>
        <v>0.6875</v>
      </c>
      <c r="X80" s="342"/>
      <c r="Y80" s="174">
        <f>IF(OR(IF(INDEX(Команды!$A$2:$AN$7500,MATCH(Y$3,Команды!$A$2:$A$7500,0),$E80+2)=Команды!$AJ$2,TRUE,FALSE),IF(INDEX(Команды!$A$2:$AN$7500,MATCH(Y$3,Команды!$A$2:$A$7500,0),$E80+2)=Команды!$AJ$3,TRUE,FALSE),IF(INDEX(Команды!$A$2:$AN$7500,MATCH(Y$3,Команды!$A$2:$A$7500,0),$E80+2)=Команды!$AJ$4,TRUE,FALSE),IF(INDEX(Команды!$A$2:$AN$7500,MATCH(Y$3,Команды!$A$2:$A$7500,0),$E80+2)=Команды!$AJ$5,TRUE,FALSE),IF(INDEX(Команды!$A$2:$AN$7500,MATCH(Y$3,Команды!$A$2:$A$7500,0),$E80+2)=Команды!$AJ$6,TRUE,FALSE),IF(INDEX(Команды!$A$2:$AN$7500,MATCH(Y$3,Команды!$A$2:$A$7500,0),$E80+2)=Команды!$AJ$7,TRUE,FALSE),IF(INDEX(Команды!$A$2:$AN$7500,MATCH(Y$3,Команды!$A$2:$A$7500,0),$E80+2)=Команды!$AJ$8,TRUE,FALSE),IF(INDEX(Команды!$A$2:$AN$7500,MATCH(Y$3,Команды!$A$2:$A$7500,0),$E80+2)=Команды!$AJ$9,TRUE,FALSE),IF(INDEX(Команды!$A$2:$AN$7500,MATCH(Y$3,Команды!$A$2:$A$7500,0),$E80+2)=Команды!$AJ$10,TRUE,FALSE),IF(INDEX(Команды!$A$2:$AN$7500,MATCH(Y$3,Команды!$A$2:$A$7500,0),$E80+2)=Команды!$AJ$11,TRUE,FALSE),IF(INDEX(Команды!$A$2:$AN$7500,MATCH(Y$3,Команды!$A$2:$A$7500,0),$E80+2)=Команды!$AJ$12,TRUE,FALSE),IF(INDEX(Команды!$A$2:$AN$7500,MATCH(Y$3,Команды!$A$2:$A$7500,0),$E80+2)=Команды!$AJ$13,TRUE,FALSE),IF(INDEX(Команды!$A$2:$AN$7500,MATCH(Y$3,Команды!$A$2:$A$7500,0),$E80+2)=Команды!$AJ$14,TRUE,FALSE),IF(INDEX(Команды!$A$2:$AN$7500,MATCH(Y$3,Команды!$A$2:$A$7500,0),$E80+2)=Команды!$AJ$15,TRUE,FALSE),IF(INDEX(Команды!$A$2:$AN$7500,MATCH(Y$3,Команды!$A$2:$A$7500,0),$E80+2)=Команды!$AJ$16,TRUE,FALSE),,IF(INDEX(Команды!$A$2:$AN$7500,MATCH(Y$3,Команды!$A$2:$A$7500,0),$E80+2)=Команды!$AJ$17,TRUE,FALSE),,IF(INDEX(Команды!$A$2:$AN$7500,MATCH(Y$3,Команды!$A$2:$A$7500,0),$E80+2)=Команды!$AJ$18,TRUE,FALSE),,IF(INDEX(Команды!$A$2:$AN$7500,MATCH(Y$3,Команды!$A$2:$A$7500,0),$E80+2)=Команды!$AJ$19,TRUE,FALSE)),INDEX(Команды!$AJ$2:$AK$19,MATCH(INDEX(Команды!$A$2:$AN$7500,MATCH(Y$3,Команды!$A$2:$A$7500,0),$E80+2),Команды!$AJ$2:$AJ$19,0),2),0)</f>
        <v>0.33333333333333331</v>
      </c>
      <c r="Z80" s="175">
        <f>IF(OR(IF(INDEX(Команды!$A$2:$AN$7500,MATCH(Y$3,Команды!$A$2:$A$7500,0),$E80+2)=Команды!$AJ$2,TRUE,FALSE),IF(INDEX(Команды!$A$2:$AN$7500,MATCH(Y$3,Команды!$A$2:$A$7500,0),$E80+2)=Команды!$AJ$3,TRUE,FALSE),IF(INDEX(Команды!$A$2:$AN$7500,MATCH(Y$3,Команды!$A$2:$A$7500,0),$E80+2)=Команды!$AJ$4,TRUE,FALSE),IF(INDEX(Команды!$A$2:$AN$7500,MATCH(Y$3,Команды!$A$2:$A$7500,0),$E80+2)=Команды!$AJ$5,TRUE,FALSE),IF(INDEX(Команды!$A$2:$AN$7500,MATCH(Y$3,Команды!$A$2:$A$7500,0),$E80+2)=Команды!$AJ$6,TRUE,FALSE),IF(INDEX(Команды!$A$2:$AN$7500,MATCH(Y$3,Команды!$A$2:$A$7500,0),$E80+2)=Команды!$AJ$7,TRUE,FALSE),IF(INDEX(Команды!$A$2:$AN$7500,MATCH(Y$3,Команды!$A$2:$A$7500,0),$E80+2)=Команды!$AJ$8,TRUE,FALSE),IF(INDEX(Команды!$A$2:$AN$7500,MATCH(Y$3,Команды!$A$2:$A$7500,0),$E80+2)=Команды!$AJ$9,TRUE,FALSE),IF(INDEX(Команды!$A$2:$AN$7500,MATCH(Y$3,Команды!$A$2:$A$7500,0),$E80+2)=Команды!$AJ$10,TRUE,FALSE),IF(INDEX(Команды!$A$2:$AN$7500,MATCH(Y$3,Команды!$A$2:$A$7500,0),$E80+2)=Команды!$AJ$11,TRUE,FALSE),IF(INDEX(Команды!$A$2:$AN$7500,MATCH(Y$3,Команды!$A$2:$A$7500,0),$E80+2)=Команды!$AJ$12,TRUE,FALSE),IF(INDEX(Команды!$A$2:$AN$7500,MATCH(Y$3,Команды!$A$2:$A$7500,0),$E80+2)=Команды!$AJ$13,TRUE,FALSE),IF(INDEX(Команды!$A$2:$AN$7500,MATCH(Y$3,Команды!$A$2:$A$7500,0),$E80+2)=Команды!$AJ$14,TRUE,FALSE),IF(INDEX(Команды!$A$2:$AN$7500,MATCH(Y$3,Команды!$A$2:$A$7500,0),$E80+2)=Команды!$AJ$15,TRUE,FALSE),IF(INDEX(Команды!$A$2:$AN$7500,MATCH(Y$3,Команды!$A$2:$A$7500,0),$E80+2)=Команды!$AJ$16,TRUE,FALSE),IF(INDEX(Команды!$A$2:$AN$7500,MATCH(Y$3,Команды!$A$2:$A$7500,0),$E80+2)=Команды!$AJ$17,TRUE,FALSE),IF(INDEX(Команды!$A$2:$AN$7500,MATCH(Y$3,Команды!$A$2:$A$7500,0),$E80+2)=Команды!$AJ$18,TRUE,FALSE),IF(INDEX(Команды!$A$2:$AN$7500,MATCH(Y$3,Команды!$A$2:$A$7500,0),$E80+2)=Команды!$AJ$19,TRUE,FALSE)),INDEX(Команды!$AJ$2:$AL$19,MATCH(INDEX(Команды!$A$2:$AN$7500,MATCH(Y$3,Команды!$A$2:$A$7500,0),$E80+2),Команды!$AJ$2:$AJ$19,0),3),0)</f>
        <v>0.70833333333333337</v>
      </c>
      <c r="AA80" s="342"/>
      <c r="AB80" s="174">
        <f>IF(OR(IF(INDEX(Команды!$A$2:$AN$7500,MATCH(AB$3,Команды!$A$2:$A$7500,0),$E80+2)=Команды!$AJ$2,TRUE,FALSE),IF(INDEX(Команды!$A$2:$AN$7500,MATCH(AB$3,Команды!$A$2:$A$7500,0),$E80+2)=Команды!$AJ$3,TRUE,FALSE),IF(INDEX(Команды!$A$2:$AN$7500,MATCH(AB$3,Команды!$A$2:$A$7500,0),$E80+2)=Команды!$AJ$4,TRUE,FALSE),IF(INDEX(Команды!$A$2:$AN$7500,MATCH(AB$3,Команды!$A$2:$A$7500,0),$E80+2)=Команды!$AJ$5,TRUE,FALSE),IF(INDEX(Команды!$A$2:$AN$7500,MATCH(AB$3,Команды!$A$2:$A$7500,0),$E80+2)=Команды!$AJ$6,TRUE,FALSE),IF(INDEX(Команды!$A$2:$AN$7500,MATCH(AB$3,Команды!$A$2:$A$7500,0),$E80+2)=Команды!$AJ$7,TRUE,FALSE),IF(INDEX(Команды!$A$2:$AN$7500,MATCH(AB$3,Команды!$A$2:$A$7500,0),$E80+2)=Команды!$AJ$8,TRUE,FALSE),IF(INDEX(Команды!$A$2:$AN$7500,MATCH(AB$3,Команды!$A$2:$A$7500,0),$E80+2)=Команды!$AJ$9,TRUE,FALSE),IF(INDEX(Команды!$A$2:$AN$7500,MATCH(AB$3,Команды!$A$2:$A$7500,0),$E80+2)=Команды!$AJ$10,TRUE,FALSE),IF(INDEX(Команды!$A$2:$AN$7500,MATCH(AB$3,Команды!$A$2:$A$7500,0),$E80+2)=Команды!$AJ$11,TRUE,FALSE),IF(INDEX(Команды!$A$2:$AN$7500,MATCH(AB$3,Команды!$A$2:$A$7500,0),$E80+2)=Команды!$AJ$12,TRUE,FALSE),IF(INDEX(Команды!$A$2:$AN$7500,MATCH(AB$3,Команды!$A$2:$A$7500,0),$E80+2)=Команды!$AJ$13,TRUE,FALSE),IF(INDEX(Команды!$A$2:$AN$7500,MATCH(AB$3,Команды!$A$2:$A$7500,0),$E80+2)=Команды!$AJ$14,TRUE,FALSE),IF(INDEX(Команды!$A$2:$AN$7500,MATCH(AB$3,Команды!$A$2:$A$7500,0),$E80+2)=Команды!$AJ$15,TRUE,FALSE),IF(INDEX(Команды!$A$2:$AN$7500,MATCH(AB$3,Команды!$A$2:$A$7500,0),$E80+2)=Команды!$AJ$16,TRUE,FALSE),,IF(INDEX(Команды!$A$2:$AN$7500,MATCH(AB$3,Команды!$A$2:$A$7500,0),$E80+2)=Команды!$AJ$17,TRUE,FALSE),,IF(INDEX(Команды!$A$2:$AN$7500,MATCH(AB$3,Команды!$A$2:$A$7500,0),$E80+2)=Команды!$AJ$18,TRUE,FALSE),,IF(INDEX(Команды!$A$2:$AN$7500,MATCH(AB$3,Команды!$A$2:$A$7500,0),$E80+2)=Команды!$AJ$19,TRUE,FALSE)),INDEX(Команды!$AJ$2:$AK$19,MATCH(INDEX(Команды!$A$2:$AN$7500,MATCH(AB$3,Команды!$A$2:$A$7500,0),$E80+2),Команды!$AJ$2:$AJ$19,0),2),0)</f>
        <v>0.33333333333333331</v>
      </c>
      <c r="AC80" s="175">
        <f>IF(OR(IF(INDEX(Команды!$A$2:$AN$7500,MATCH(AB$3,Команды!$A$2:$A$7500,0),$E80+2)=Команды!$AJ$2,TRUE,FALSE),IF(INDEX(Команды!$A$2:$AN$7500,MATCH(AB$3,Команды!$A$2:$A$7500,0),$E80+2)=Команды!$AJ$3,TRUE,FALSE),IF(INDEX(Команды!$A$2:$AN$7500,MATCH(AB$3,Команды!$A$2:$A$7500,0),$E80+2)=Команды!$AJ$4,TRUE,FALSE),IF(INDEX(Команды!$A$2:$AN$7500,MATCH(AB$3,Команды!$A$2:$A$7500,0),$E80+2)=Команды!$AJ$5,TRUE,FALSE),IF(INDEX(Команды!$A$2:$AN$7500,MATCH(AB$3,Команды!$A$2:$A$7500,0),$E80+2)=Команды!$AJ$6,TRUE,FALSE),IF(INDEX(Команды!$A$2:$AN$7500,MATCH(AB$3,Команды!$A$2:$A$7500,0),$E80+2)=Команды!$AJ$7,TRUE,FALSE),IF(INDEX(Команды!$A$2:$AN$7500,MATCH(AB$3,Команды!$A$2:$A$7500,0),$E80+2)=Команды!$AJ$8,TRUE,FALSE),IF(INDEX(Команды!$A$2:$AN$7500,MATCH(AB$3,Команды!$A$2:$A$7500,0),$E80+2)=Команды!$AJ$9,TRUE,FALSE),IF(INDEX(Команды!$A$2:$AN$7500,MATCH(AB$3,Команды!$A$2:$A$7500,0),$E80+2)=Команды!$AJ$10,TRUE,FALSE),IF(INDEX(Команды!$A$2:$AN$7500,MATCH(AB$3,Команды!$A$2:$A$7500,0),$E80+2)=Команды!$AJ$11,TRUE,FALSE),IF(INDEX(Команды!$A$2:$AN$7500,MATCH(AB$3,Команды!$A$2:$A$7500,0),$E80+2)=Команды!$AJ$12,TRUE,FALSE),IF(INDEX(Команды!$A$2:$AN$7500,MATCH(AB$3,Команды!$A$2:$A$7500,0),$E80+2)=Команды!$AJ$13,TRUE,FALSE),IF(INDEX(Команды!$A$2:$AN$7500,MATCH(AB$3,Команды!$A$2:$A$7500,0),$E80+2)=Команды!$AJ$14,TRUE,FALSE),IF(INDEX(Команды!$A$2:$AN$7500,MATCH(AB$3,Команды!$A$2:$A$7500,0),$E80+2)=Команды!$AJ$15,TRUE,FALSE),IF(INDEX(Команды!$A$2:$AN$7500,MATCH(AB$3,Команды!$A$2:$A$7500,0),$E80+2)=Команды!$AJ$16,TRUE,FALSE),IF(INDEX(Команды!$A$2:$AN$7500,MATCH(AB$3,Команды!$A$2:$A$7500,0),$E80+2)=Команды!$AJ$17,TRUE,FALSE),IF(INDEX(Команды!$A$2:$AN$7500,MATCH(AB$3,Команды!$A$2:$A$7500,0),$E80+2)=Команды!$AJ$18,TRUE,FALSE),IF(INDEX(Команды!$A$2:$AN$7500,MATCH(AB$3,Команды!$A$2:$A$7500,0),$E80+2)=Команды!$AJ$19,TRUE,FALSE)),INDEX(Команды!$AJ$2:$AL$19,MATCH(INDEX(Команды!$A$2:$AN$7500,MATCH(AB$3,Команды!$A$2:$A$7500,0),$E80+2),Команды!$AJ$2:$AJ$19,0),3),0)</f>
        <v>0.70833333333333337</v>
      </c>
      <c r="AD80" s="342"/>
      <c r="AE80" s="174" t="str">
        <f>IF(OR(IF(INDEX(Команды!$A$2:$AN$7500,MATCH(AE$3,Команды!$A$2:$A$7500,0),$E80+2)=Команды!$AJ$2,TRUE,FALSE),IF(INDEX(Команды!$A$2:$AN$7500,MATCH(AE$3,Команды!$A$2:$A$7500,0),$E80+2)=Команды!$AJ$3,TRUE,FALSE),IF(INDEX(Команды!$A$2:$AN$7500,MATCH(AE$3,Команды!$A$2:$A$7500,0),$E80+2)=Команды!$AJ$4,TRUE,FALSE),IF(INDEX(Команды!$A$2:$AN$7500,MATCH(AE$3,Команды!$A$2:$A$7500,0),$E80+2)=Команды!$AJ$5,TRUE,FALSE),IF(INDEX(Команды!$A$2:$AN$7500,MATCH(AE$3,Команды!$A$2:$A$7500,0),$E80+2)=Команды!$AJ$6,TRUE,FALSE),IF(INDEX(Команды!$A$2:$AN$7500,MATCH(AE$3,Команды!$A$2:$A$7500,0),$E80+2)=Команды!$AJ$7,TRUE,FALSE),IF(INDEX(Команды!$A$2:$AN$7500,MATCH(AE$3,Команды!$A$2:$A$7500,0),$E80+2)=Команды!$AJ$8,TRUE,FALSE),IF(INDEX(Команды!$A$2:$AN$7500,MATCH(AE$3,Команды!$A$2:$A$7500,0),$E80+2)=Команды!$AJ$9,TRUE,FALSE),IF(INDEX(Команды!$A$2:$AN$7500,MATCH(AE$3,Команды!$A$2:$A$7500,0),$E80+2)=Команды!$AJ$10,TRUE,FALSE),IF(INDEX(Команды!$A$2:$AN$7500,MATCH(AE$3,Команды!$A$2:$A$7500,0),$E80+2)=Команды!$AJ$11,TRUE,FALSE),IF(INDEX(Команды!$A$2:$AN$7500,MATCH(AE$3,Команды!$A$2:$A$7500,0),$E80+2)=Команды!$AJ$12,TRUE,FALSE),IF(INDEX(Команды!$A$2:$AN$7500,MATCH(AE$3,Команды!$A$2:$A$7500,0),$E80+2)=Команды!$AJ$13,TRUE,FALSE),IF(INDEX(Команды!$A$2:$AN$7500,MATCH(AE$3,Команды!$A$2:$A$7500,0),$E80+2)=Команды!$AJ$14,TRUE,FALSE),IF(INDEX(Команды!$A$2:$AN$7500,MATCH(AE$3,Команды!$A$2:$A$7500,0),$E80+2)=Команды!$AJ$15,TRUE,FALSE),IF(INDEX(Команды!$A$2:$AN$7500,MATCH(AE$3,Команды!$A$2:$A$7500,0),$E80+2)=Команды!$AJ$16,TRUE,FALSE),,IF(INDEX(Команды!$A$2:$AN$7500,MATCH(AE$3,Команды!$A$2:$A$7500,0),$E80+2)=Команды!$AJ$17,TRUE,FALSE),,IF(INDEX(Команды!$A$2:$AN$7500,MATCH(AE$3,Команды!$A$2:$A$7500,0),$E80+2)=Команды!$AJ$18,TRUE,FALSE),,IF(INDEX(Команды!$A$2:$AN$7500,MATCH(AE$3,Команды!$A$2:$A$7500,0),$E80+2)=Команды!$AJ$19,TRUE,FALSE)),INDEX(Команды!$AJ$2:$AK$19,MATCH(INDEX(Команды!$A$2:$AN$7500,MATCH(AE$3,Команды!$A$2:$A$7500,0),$E80+2),Команды!$AJ$2:$AJ$19,0),2),0)</f>
        <v>В</v>
      </c>
      <c r="AF80" s="175" t="str">
        <f>IF(OR(IF(INDEX(Команды!$A$2:$AN$7500,MATCH(AE$3,Команды!$A$2:$A$7500,0),$E80+2)=Команды!$AJ$2,TRUE,FALSE),IF(INDEX(Команды!$A$2:$AN$7500,MATCH(AE$3,Команды!$A$2:$A$7500,0),$E80+2)=Команды!$AJ$3,TRUE,FALSE),IF(INDEX(Команды!$A$2:$AN$7500,MATCH(AE$3,Команды!$A$2:$A$7500,0),$E80+2)=Команды!$AJ$4,TRUE,FALSE),IF(INDEX(Команды!$A$2:$AN$7500,MATCH(AE$3,Команды!$A$2:$A$7500,0),$E80+2)=Команды!$AJ$5,TRUE,FALSE),IF(INDEX(Команды!$A$2:$AN$7500,MATCH(AE$3,Команды!$A$2:$A$7500,0),$E80+2)=Команды!$AJ$6,TRUE,FALSE),IF(INDEX(Команды!$A$2:$AN$7500,MATCH(AE$3,Команды!$A$2:$A$7500,0),$E80+2)=Команды!$AJ$7,TRUE,FALSE),IF(INDEX(Команды!$A$2:$AN$7500,MATCH(AE$3,Команды!$A$2:$A$7500,0),$E80+2)=Команды!$AJ$8,TRUE,FALSE),IF(INDEX(Команды!$A$2:$AN$7500,MATCH(AE$3,Команды!$A$2:$A$7500,0),$E80+2)=Команды!$AJ$9,TRUE,FALSE),IF(INDEX(Команды!$A$2:$AN$7500,MATCH(AE$3,Команды!$A$2:$A$7500,0),$E80+2)=Команды!$AJ$10,TRUE,FALSE),IF(INDEX(Команды!$A$2:$AN$7500,MATCH(AE$3,Команды!$A$2:$A$7500,0),$E80+2)=Команды!$AJ$11,TRUE,FALSE),IF(INDEX(Команды!$A$2:$AN$7500,MATCH(AE$3,Команды!$A$2:$A$7500,0),$E80+2)=Команды!$AJ$12,TRUE,FALSE),IF(INDEX(Команды!$A$2:$AN$7500,MATCH(AE$3,Команды!$A$2:$A$7500,0),$E80+2)=Команды!$AJ$13,TRUE,FALSE),IF(INDEX(Команды!$A$2:$AN$7500,MATCH(AE$3,Команды!$A$2:$A$7500,0),$E80+2)=Команды!$AJ$14,TRUE,FALSE),IF(INDEX(Команды!$A$2:$AN$7500,MATCH(AE$3,Команды!$A$2:$A$7500,0),$E80+2)=Команды!$AJ$15,TRUE,FALSE),IF(INDEX(Команды!$A$2:$AN$7500,MATCH(AE$3,Команды!$A$2:$A$7500,0),$E80+2)=Команды!$AJ$16,TRUE,FALSE),IF(INDEX(Команды!$A$2:$AN$7500,MATCH(AE$3,Команды!$A$2:$A$7500,0),$E80+2)=Команды!$AJ$17,TRUE,FALSE),IF(INDEX(Команды!$A$2:$AN$7500,MATCH(AE$3,Команды!$A$2:$A$7500,0),$E80+2)=Команды!$AJ$18,TRUE,FALSE),IF(INDEX(Команды!$A$2:$AN$7500,MATCH(AE$3,Команды!$A$2:$A$7500,0),$E80+2)=Команды!$AJ$19,TRUE,FALSE)),INDEX(Команды!$AJ$2:$AL$19,MATCH(INDEX(Команды!$A$2:$AN$7500,MATCH(AE$3,Команды!$A$2:$A$7500,0),$E80+2),Команды!$AJ$2:$AJ$19,0),3),0)</f>
        <v>В</v>
      </c>
      <c r="AG80" s="342"/>
      <c r="AH80" s="174">
        <f>IF(OR(IF(INDEX(Команды!$A$2:$AN$7500,MATCH(AH$3,Команды!$A$2:$A$7500,0),$E80+2)=Команды!$AJ$2,TRUE,FALSE),IF(INDEX(Команды!$A$2:$AN$7500,MATCH(AH$3,Команды!$A$2:$A$7500,0),$E80+2)=Команды!$AJ$3,TRUE,FALSE),IF(INDEX(Команды!$A$2:$AN$7500,MATCH(AH$3,Команды!$A$2:$A$7500,0),$E80+2)=Команды!$AJ$4,TRUE,FALSE),IF(INDEX(Команды!$A$2:$AN$7500,MATCH(AH$3,Команды!$A$2:$A$7500,0),$E80+2)=Команды!$AJ$5,TRUE,FALSE),IF(INDEX(Команды!$A$2:$AN$7500,MATCH(AH$3,Команды!$A$2:$A$7500,0),$E80+2)=Команды!$AJ$6,TRUE,FALSE),IF(INDEX(Команды!$A$2:$AN$7500,MATCH(AH$3,Команды!$A$2:$A$7500,0),$E80+2)=Команды!$AJ$7,TRUE,FALSE),IF(INDEX(Команды!$A$2:$AN$7500,MATCH(AH$3,Команды!$A$2:$A$7500,0),$E80+2)=Команды!$AJ$8,TRUE,FALSE),IF(INDEX(Команды!$A$2:$AN$7500,MATCH(AH$3,Команды!$A$2:$A$7500,0),$E80+2)=Команды!$AJ$9,TRUE,FALSE),IF(INDEX(Команды!$A$2:$AN$7500,MATCH(AH$3,Команды!$A$2:$A$7500,0),$E80+2)=Команды!$AJ$10,TRUE,FALSE),IF(INDEX(Команды!$A$2:$AN$7500,MATCH(AH$3,Команды!$A$2:$A$7500,0),$E80+2)=Команды!$AJ$11,TRUE,FALSE),IF(INDEX(Команды!$A$2:$AN$7500,MATCH(AH$3,Команды!$A$2:$A$7500,0),$E80+2)=Команды!$AJ$12,TRUE,FALSE),IF(INDEX(Команды!$A$2:$AN$7500,MATCH(AH$3,Команды!$A$2:$A$7500,0),$E80+2)=Команды!$AJ$13,TRUE,FALSE),IF(INDEX(Команды!$A$2:$AN$7500,MATCH(AH$3,Команды!$A$2:$A$7500,0),$E80+2)=Команды!$AJ$14,TRUE,FALSE),IF(INDEX(Команды!$A$2:$AN$7500,MATCH(AH$3,Команды!$A$2:$A$7500,0),$E80+2)=Команды!$AJ$15,TRUE,FALSE),IF(INDEX(Команды!$A$2:$AN$7500,MATCH(AH$3,Команды!$A$2:$A$7500,0),$E80+2)=Команды!$AJ$16,TRUE,FALSE),,IF(INDEX(Команды!$A$2:$AN$7500,MATCH(AH$3,Команды!$A$2:$A$7500,0),$E80+2)=Команды!$AJ$17,TRUE,FALSE),,IF(INDEX(Команды!$A$2:$AN$7500,MATCH(AH$3,Команды!$A$2:$A$7500,0),$E80+2)=Команды!$AJ$18,TRUE,FALSE),,IF(INDEX(Команды!$A$2:$AN$7500,MATCH(AH$3,Команды!$A$2:$A$7500,0),$E80+2)=Команды!$AJ$19,TRUE,FALSE)),INDEX(Команды!$AJ$2:$AK$19,MATCH(INDEX(Команды!$A$2:$AN$7500,MATCH(AH$3,Команды!$A$2:$A$7500,0),$E80+2),Команды!$AJ$2:$AJ$19,0),2),0)</f>
        <v>0.625</v>
      </c>
      <c r="AI80" s="175">
        <f>IF(OR(IF(INDEX(Команды!$A$2:$AN$7500,MATCH(AH$3,Команды!$A$2:$A$7500,0),$E80+2)=Команды!$AJ$2,TRUE,FALSE),IF(INDEX(Команды!$A$2:$AN$7500,MATCH(AH$3,Команды!$A$2:$A$7500,0),$E80+2)=Команды!$AJ$3,TRUE,FALSE),IF(INDEX(Команды!$A$2:$AN$7500,MATCH(AH$3,Команды!$A$2:$A$7500,0),$E80+2)=Команды!$AJ$4,TRUE,FALSE),IF(INDEX(Команды!$A$2:$AN$7500,MATCH(AH$3,Команды!$A$2:$A$7500,0),$E80+2)=Команды!$AJ$5,TRUE,FALSE),IF(INDEX(Команды!$A$2:$AN$7500,MATCH(AH$3,Команды!$A$2:$A$7500,0),$E80+2)=Команды!$AJ$6,TRUE,FALSE),IF(INDEX(Команды!$A$2:$AN$7500,MATCH(AH$3,Команды!$A$2:$A$7500,0),$E80+2)=Команды!$AJ$7,TRUE,FALSE),IF(INDEX(Команды!$A$2:$AN$7500,MATCH(AH$3,Команды!$A$2:$A$7500,0),$E80+2)=Команды!$AJ$8,TRUE,FALSE),IF(INDEX(Команды!$A$2:$AN$7500,MATCH(AH$3,Команды!$A$2:$A$7500,0),$E80+2)=Команды!$AJ$9,TRUE,FALSE),IF(INDEX(Команды!$A$2:$AN$7500,MATCH(AH$3,Команды!$A$2:$A$7500,0),$E80+2)=Команды!$AJ$10,TRUE,FALSE),IF(INDEX(Команды!$A$2:$AN$7500,MATCH(AH$3,Команды!$A$2:$A$7500,0),$E80+2)=Команды!$AJ$11,TRUE,FALSE),IF(INDEX(Команды!$A$2:$AN$7500,MATCH(AH$3,Команды!$A$2:$A$7500,0),$E80+2)=Команды!$AJ$12,TRUE,FALSE),IF(INDEX(Команды!$A$2:$AN$7500,MATCH(AH$3,Команды!$A$2:$A$7500,0),$E80+2)=Команды!$AJ$13,TRUE,FALSE),IF(INDEX(Команды!$A$2:$AN$7500,MATCH(AH$3,Команды!$A$2:$A$7500,0),$E80+2)=Команды!$AJ$14,TRUE,FALSE),IF(INDEX(Команды!$A$2:$AN$7500,MATCH(AH$3,Команды!$A$2:$A$7500,0),$E80+2)=Команды!$AJ$15,TRUE,FALSE),IF(INDEX(Команды!$A$2:$AN$7500,MATCH(AH$3,Команды!$A$2:$A$7500,0),$E80+2)=Команды!$AJ$16,TRUE,FALSE),IF(INDEX(Команды!$A$2:$AN$7500,MATCH(AH$3,Команды!$A$2:$A$7500,0),$E80+2)=Команды!$AJ$17,TRUE,FALSE),IF(INDEX(Команды!$A$2:$AN$7500,MATCH(AH$3,Команды!$A$2:$A$7500,0),$E80+2)=Команды!$AJ$18,TRUE,FALSE),IF(INDEX(Команды!$A$2:$AN$7500,MATCH(AH$3,Команды!$A$2:$A$7500,0),$E80+2)=Команды!$AJ$19,TRUE,FALSE)),INDEX(Команды!$AJ$2:$AL$19,MATCH(INDEX(Команды!$A$2:$AN$7500,MATCH(AH$3,Команды!$A$2:$A$7500,0),$E80+2),Команды!$AJ$2:$AJ$19,0),3),0)</f>
        <v>1</v>
      </c>
      <c r="AJ80" s="342"/>
      <c r="AK80" s="174">
        <f>IF(OR(IF(INDEX(Команды!$A$2:$AN$7500,MATCH(AK$3,Команды!$A$2:$A$7500,0),$E80+2)=Команды!$AJ$2,TRUE,FALSE),IF(INDEX(Команды!$A$2:$AN$7500,MATCH(AK$3,Команды!$A$2:$A$7500,0),$E80+2)=Команды!$AJ$3,TRUE,FALSE),IF(INDEX(Команды!$A$2:$AN$7500,MATCH(AK$3,Команды!$A$2:$A$7500,0),$E80+2)=Команды!$AJ$4,TRUE,FALSE),IF(INDEX(Команды!$A$2:$AN$7500,MATCH(AK$3,Команды!$A$2:$A$7500,0),$E80+2)=Команды!$AJ$5,TRUE,FALSE),IF(INDEX(Команды!$A$2:$AN$7500,MATCH(AK$3,Команды!$A$2:$A$7500,0),$E80+2)=Команды!$AJ$6,TRUE,FALSE),IF(INDEX(Команды!$A$2:$AN$7500,MATCH(AK$3,Команды!$A$2:$A$7500,0),$E80+2)=Команды!$AJ$7,TRUE,FALSE),IF(INDEX(Команды!$A$2:$AN$7500,MATCH(AK$3,Команды!$A$2:$A$7500,0),$E80+2)=Команды!$AJ$8,TRUE,FALSE),IF(INDEX(Команды!$A$2:$AN$7500,MATCH(AK$3,Команды!$A$2:$A$7500,0),$E80+2)=Команды!$AJ$9,TRUE,FALSE),IF(INDEX(Команды!$A$2:$AN$7500,MATCH(AK$3,Команды!$A$2:$A$7500,0),$E80+2)=Команды!$AJ$10,TRUE,FALSE),IF(INDEX(Команды!$A$2:$AN$7500,MATCH(AK$3,Команды!$A$2:$A$7500,0),$E80+2)=Команды!$AJ$11,TRUE,FALSE),IF(INDEX(Команды!$A$2:$AN$7500,MATCH(AK$3,Команды!$A$2:$A$7500,0),$E80+2)=Команды!$AJ$12,TRUE,FALSE),IF(INDEX(Команды!$A$2:$AN$7500,MATCH(AK$3,Команды!$A$2:$A$7500,0),$E80+2)=Команды!$AJ$13,TRUE,FALSE),IF(INDEX(Команды!$A$2:$AN$7500,MATCH(AK$3,Команды!$A$2:$A$7500,0),$E80+2)=Команды!$AJ$14,TRUE,FALSE),IF(INDEX(Команды!$A$2:$AN$7500,MATCH(AK$3,Команды!$A$2:$A$7500,0),$E80+2)=Команды!$AJ$15,TRUE,FALSE),IF(INDEX(Команды!$A$2:$AN$7500,MATCH(AK$3,Команды!$A$2:$A$7500,0),$E80+2)=Команды!$AJ$16,TRUE,FALSE),,IF(INDEX(Команды!$A$2:$AN$7500,MATCH(AK$3,Команды!$A$2:$A$7500,0),$E80+2)=Команды!$AJ$17,TRUE,FALSE),,IF(INDEX(Команды!$A$2:$AN$7500,MATCH(AK$3,Команды!$A$2:$A$7500,0),$E80+2)=Команды!$AJ$18,TRUE,FALSE),,IF(INDEX(Команды!$A$2:$AN$7500,MATCH(AK$3,Команды!$A$2:$A$7500,0),$E80+2)=Команды!$AJ$19,TRUE,FALSE)),INDEX(Команды!$AJ$2:$AK$19,MATCH(INDEX(Команды!$A$2:$AN$7500,MATCH(AK$3,Команды!$A$2:$A$7500,0),$E80+2),Команды!$AJ$2:$AJ$19,0),2),0)</f>
        <v>0.64583333333333337</v>
      </c>
      <c r="AL80" s="175">
        <f>IF(OR(IF(INDEX(Команды!$A$2:$AN$7500,MATCH(AK$3,Команды!$A$2:$A$7500,0),$E80+2)=Команды!$AJ$2,TRUE,FALSE),IF(INDEX(Команды!$A$2:$AN$7500,MATCH(AK$3,Команды!$A$2:$A$7500,0),$E80+2)=Команды!$AJ$3,TRUE,FALSE),IF(INDEX(Команды!$A$2:$AN$7500,MATCH(AK$3,Команды!$A$2:$A$7500,0),$E80+2)=Команды!$AJ$4,TRUE,FALSE),IF(INDEX(Команды!$A$2:$AN$7500,MATCH(AK$3,Команды!$A$2:$A$7500,0),$E80+2)=Команды!$AJ$5,TRUE,FALSE),IF(INDEX(Команды!$A$2:$AN$7500,MATCH(AK$3,Команды!$A$2:$A$7500,0),$E80+2)=Команды!$AJ$6,TRUE,FALSE),IF(INDEX(Команды!$A$2:$AN$7500,MATCH(AK$3,Команды!$A$2:$A$7500,0),$E80+2)=Команды!$AJ$7,TRUE,FALSE),IF(INDEX(Команды!$A$2:$AN$7500,MATCH(AK$3,Команды!$A$2:$A$7500,0),$E80+2)=Команды!$AJ$8,TRUE,FALSE),IF(INDEX(Команды!$A$2:$AN$7500,MATCH(AK$3,Команды!$A$2:$A$7500,0),$E80+2)=Команды!$AJ$9,TRUE,FALSE),IF(INDEX(Команды!$A$2:$AN$7500,MATCH(AK$3,Команды!$A$2:$A$7500,0),$E80+2)=Команды!$AJ$10,TRUE,FALSE),IF(INDEX(Команды!$A$2:$AN$7500,MATCH(AK$3,Команды!$A$2:$A$7500,0),$E80+2)=Команды!$AJ$11,TRUE,FALSE),IF(INDEX(Команды!$A$2:$AN$7500,MATCH(AK$3,Команды!$A$2:$A$7500,0),$E80+2)=Команды!$AJ$12,TRUE,FALSE),IF(INDEX(Команды!$A$2:$AN$7500,MATCH(AK$3,Команды!$A$2:$A$7500,0),$E80+2)=Команды!$AJ$13,TRUE,FALSE),IF(INDEX(Команды!$A$2:$AN$7500,MATCH(AK$3,Команды!$A$2:$A$7500,0),$E80+2)=Команды!$AJ$14,TRUE,FALSE),IF(INDEX(Команды!$A$2:$AN$7500,MATCH(AK$3,Команды!$A$2:$A$7500,0),$E80+2)=Команды!$AJ$15,TRUE,FALSE),IF(INDEX(Команды!$A$2:$AN$7500,MATCH(AK$3,Команды!$A$2:$A$7500,0),$E80+2)=Команды!$AJ$16,TRUE,FALSE),IF(INDEX(Команды!$A$2:$AN$7500,MATCH(AK$3,Команды!$A$2:$A$7500,0),$E80+2)=Команды!$AJ$17,TRUE,FALSE),IF(INDEX(Команды!$A$2:$AN$7500,MATCH(AK$3,Команды!$A$2:$A$7500,0),$E80+2)=Команды!$AJ$18,TRUE,FALSE),IF(INDEX(Команды!$A$2:$AN$7500,MATCH(AK$3,Команды!$A$2:$A$7500,0),$E80+2)=Команды!$AJ$19,TRUE,FALSE)),INDEX(Команды!$AJ$2:$AL$19,MATCH(INDEX(Команды!$A$2:$AN$7500,MATCH(AK$3,Команды!$A$2:$A$7500,0),$E80+2),Команды!$AJ$2:$AJ$19,0),3),0)</f>
        <v>1.0208333333333333</v>
      </c>
      <c r="AM80" s="342"/>
      <c r="AN80" s="174">
        <f>IF(OR(IF(INDEX(Команды!$A$2:$AN$7500,MATCH(AN$3,Команды!$A$2:$A$7500,0),$E80+2)=Команды!$AJ$2,TRUE,FALSE),IF(INDEX(Команды!$A$2:$AN$7500,MATCH(AN$3,Команды!$A$2:$A$7500,0),$E80+2)=Команды!$AJ$3,TRUE,FALSE),IF(INDEX(Команды!$A$2:$AN$7500,MATCH(AN$3,Команды!$A$2:$A$7500,0),$E80+2)=Команды!$AJ$4,TRUE,FALSE),IF(INDEX(Команды!$A$2:$AN$7500,MATCH(AN$3,Команды!$A$2:$A$7500,0),$E80+2)=Команды!$AJ$5,TRUE,FALSE),IF(INDEX(Команды!$A$2:$AN$7500,MATCH(AN$3,Команды!$A$2:$A$7500,0),$E80+2)=Команды!$AJ$6,TRUE,FALSE),IF(INDEX(Команды!$A$2:$AN$7500,MATCH(AN$3,Команды!$A$2:$A$7500,0),$E80+2)=Команды!$AJ$7,TRUE,FALSE),IF(INDEX(Команды!$A$2:$AN$7500,MATCH(AN$3,Команды!$A$2:$A$7500,0),$E80+2)=Команды!$AJ$8,TRUE,FALSE),IF(INDEX(Команды!$A$2:$AN$7500,MATCH(AN$3,Команды!$A$2:$A$7500,0),$E80+2)=Команды!$AJ$9,TRUE,FALSE),IF(INDEX(Команды!$A$2:$AN$7500,MATCH(AN$3,Команды!$A$2:$A$7500,0),$E80+2)=Команды!$AJ$10,TRUE,FALSE),IF(INDEX(Команды!$A$2:$AN$7500,MATCH(AN$3,Команды!$A$2:$A$7500,0),$E80+2)=Команды!$AJ$11,TRUE,FALSE),IF(INDEX(Команды!$A$2:$AN$7500,MATCH(AN$3,Команды!$A$2:$A$7500,0),$E80+2)=Команды!$AJ$12,TRUE,FALSE),IF(INDEX(Команды!$A$2:$AN$7500,MATCH(AN$3,Команды!$A$2:$A$7500,0),$E80+2)=Команды!$AJ$13,TRUE,FALSE),IF(INDEX(Команды!$A$2:$AN$7500,MATCH(AN$3,Команды!$A$2:$A$7500,0),$E80+2)=Команды!$AJ$14,TRUE,FALSE),IF(INDEX(Команды!$A$2:$AN$7500,MATCH(AN$3,Команды!$A$2:$A$7500,0),$E80+2)=Команды!$AJ$15,TRUE,FALSE),IF(INDEX(Команды!$A$2:$AN$7500,MATCH(AN$3,Команды!$A$2:$A$7500,0),$E80+2)=Команды!$AJ$16,TRUE,FALSE),,IF(INDEX(Команды!$A$2:$AN$7500,MATCH(AN$3,Команды!$A$2:$A$7500,0),$E80+2)=Команды!$AJ$17,TRUE,FALSE),,IF(INDEX(Команды!$A$2:$AN$7500,MATCH(AN$3,Команды!$A$2:$A$7500,0),$E80+2)=Команды!$AJ$18,TRUE,FALSE),,IF(INDEX(Команды!$A$2:$AN$7500,MATCH(AN$3,Команды!$A$2:$A$7500,0),$E80+2)=Команды!$AJ$19,TRUE,FALSE)),INDEX(Команды!$AJ$2:$AK$19,MATCH(INDEX(Команды!$A$2:$AN$7500,MATCH(AN$3,Команды!$A$2:$A$7500,0),$E80+2),Команды!$AJ$2:$AJ$19,0),2),0)</f>
        <v>0.64583333333333337</v>
      </c>
      <c r="AO80" s="175">
        <f>IF(OR(IF(INDEX(Команды!$A$2:$AN$7500,MATCH(AN$3,Команды!$A$2:$A$7500,0),$E80+2)=Команды!$AJ$2,TRUE,FALSE),IF(INDEX(Команды!$A$2:$AN$7500,MATCH(AN$3,Команды!$A$2:$A$7500,0),$E80+2)=Команды!$AJ$3,TRUE,FALSE),IF(INDEX(Команды!$A$2:$AN$7500,MATCH(AN$3,Команды!$A$2:$A$7500,0),$E80+2)=Команды!$AJ$4,TRUE,FALSE),IF(INDEX(Команды!$A$2:$AN$7500,MATCH(AN$3,Команды!$A$2:$A$7500,0),$E80+2)=Команды!$AJ$5,TRUE,FALSE),IF(INDEX(Команды!$A$2:$AN$7500,MATCH(AN$3,Команды!$A$2:$A$7500,0),$E80+2)=Команды!$AJ$6,TRUE,FALSE),IF(INDEX(Команды!$A$2:$AN$7500,MATCH(AN$3,Команды!$A$2:$A$7500,0),$E80+2)=Команды!$AJ$7,TRUE,FALSE),IF(INDEX(Команды!$A$2:$AN$7500,MATCH(AN$3,Команды!$A$2:$A$7500,0),$E80+2)=Команды!$AJ$8,TRUE,FALSE),IF(INDEX(Команды!$A$2:$AN$7500,MATCH(AN$3,Команды!$A$2:$A$7500,0),$E80+2)=Команды!$AJ$9,TRUE,FALSE),IF(INDEX(Команды!$A$2:$AN$7500,MATCH(AN$3,Команды!$A$2:$A$7500,0),$E80+2)=Команды!$AJ$10,TRUE,FALSE),IF(INDEX(Команды!$A$2:$AN$7500,MATCH(AN$3,Команды!$A$2:$A$7500,0),$E80+2)=Команды!$AJ$11,TRUE,FALSE),IF(INDEX(Команды!$A$2:$AN$7500,MATCH(AN$3,Команды!$A$2:$A$7500,0),$E80+2)=Команды!$AJ$12,TRUE,FALSE),IF(INDEX(Команды!$A$2:$AN$7500,MATCH(AN$3,Команды!$A$2:$A$7500,0),$E80+2)=Команды!$AJ$13,TRUE,FALSE),IF(INDEX(Команды!$A$2:$AN$7500,MATCH(AN$3,Команды!$A$2:$A$7500,0),$E80+2)=Команды!$AJ$14,TRUE,FALSE),IF(INDEX(Команды!$A$2:$AN$7500,MATCH(AN$3,Команды!$A$2:$A$7500,0),$E80+2)=Команды!$AJ$15,TRUE,FALSE),IF(INDEX(Команды!$A$2:$AN$7500,MATCH(AN$3,Команды!$A$2:$A$7500,0),$E80+2)=Команды!$AJ$16,TRUE,FALSE),IF(INDEX(Команды!$A$2:$AN$7500,MATCH(AN$3,Команды!$A$2:$A$7500,0),$E80+2)=Команды!$AJ$17,TRUE,FALSE),IF(INDEX(Команды!$A$2:$AN$7500,MATCH(AN$3,Команды!$A$2:$A$7500,0),$E80+2)=Команды!$AJ$18,TRUE,FALSE),IF(INDEX(Команды!$A$2:$AN$7500,MATCH(AN$3,Команды!$A$2:$A$7500,0),$E80+2)=Команды!$AJ$19,TRUE,FALSE)),INDEX(Команды!$AJ$2:$AL$19,MATCH(INDEX(Команды!$A$2:$AN$7500,MATCH(AN$3,Команды!$A$2:$A$7500,0),$E80+2),Команды!$AJ$2:$AJ$19,0),3),0)</f>
        <v>1.0208333333333333</v>
      </c>
      <c r="AP80" s="342"/>
      <c r="AQ80" s="174">
        <f>IF(OR(IF(INDEX(Команды!$A$2:$AN$7500,MATCH(AQ$3,Команды!$A$2:$A$7500,0),$E80+2)=Команды!$AJ$2,TRUE,FALSE),IF(INDEX(Команды!$A$2:$AN$7500,MATCH(AQ$3,Команды!$A$2:$A$7500,0),$E80+2)=Команды!$AJ$3,TRUE,FALSE),IF(INDEX(Команды!$A$2:$AN$7500,MATCH(AQ$3,Команды!$A$2:$A$7500,0),$E80+2)=Команды!$AJ$4,TRUE,FALSE),IF(INDEX(Команды!$A$2:$AN$7500,MATCH(AQ$3,Команды!$A$2:$A$7500,0),$E80+2)=Команды!$AJ$5,TRUE,FALSE),IF(INDEX(Команды!$A$2:$AN$7500,MATCH(AQ$3,Команды!$A$2:$A$7500,0),$E80+2)=Команды!$AJ$6,TRUE,FALSE),IF(INDEX(Команды!$A$2:$AN$7500,MATCH(AQ$3,Команды!$A$2:$A$7500,0),$E80+2)=Команды!$AJ$7,TRUE,FALSE),IF(INDEX(Команды!$A$2:$AN$7500,MATCH(AQ$3,Команды!$A$2:$A$7500,0),$E80+2)=Команды!$AJ$8,TRUE,FALSE),IF(INDEX(Команды!$A$2:$AN$7500,MATCH(AQ$3,Команды!$A$2:$A$7500,0),$E80+2)=Команды!$AJ$9,TRUE,FALSE),IF(INDEX(Команды!$A$2:$AN$7500,MATCH(AQ$3,Команды!$A$2:$A$7500,0),$E80+2)=Команды!$AJ$10,TRUE,FALSE),IF(INDEX(Команды!$A$2:$AN$7500,MATCH(AQ$3,Команды!$A$2:$A$7500,0),$E80+2)=Команды!$AJ$11,TRUE,FALSE),IF(INDEX(Команды!$A$2:$AN$7500,MATCH(AQ$3,Команды!$A$2:$A$7500,0),$E80+2)=Команды!$AJ$12,TRUE,FALSE),IF(INDEX(Команды!$A$2:$AN$7500,MATCH(AQ$3,Команды!$A$2:$A$7500,0),$E80+2)=Команды!$AJ$13,TRUE,FALSE),IF(INDEX(Команды!$A$2:$AN$7500,MATCH(AQ$3,Команды!$A$2:$A$7500,0),$E80+2)=Команды!$AJ$14,TRUE,FALSE),IF(INDEX(Команды!$A$2:$AN$7500,MATCH(AQ$3,Команды!$A$2:$A$7500,0),$E80+2)=Команды!$AJ$15,TRUE,FALSE),IF(INDEX(Команды!$A$2:$AN$7500,MATCH(AQ$3,Команды!$A$2:$A$7500,0),$E80+2)=Команды!$AJ$16,TRUE,FALSE),,IF(INDEX(Команды!$A$2:$AN$7500,MATCH(AQ$3,Команды!$A$2:$A$7500,0),$E80+2)=Команды!$AJ$17,TRUE,FALSE),,IF(INDEX(Команды!$A$2:$AN$7500,MATCH(AQ$3,Команды!$A$2:$A$7500,0),$E80+2)=Команды!$AJ$18,TRUE,FALSE),,IF(INDEX(Команды!$A$2:$AN$7500,MATCH(AQ$3,Команды!$A$2:$A$7500,0),$E80+2)=Команды!$AJ$19,TRUE,FALSE)),INDEX(Команды!$AJ$2:$AK$19,MATCH(INDEX(Команды!$A$2:$AN$7500,MATCH(AQ$3,Команды!$A$2:$A$7500,0),$E80+2),Команды!$AJ$2:$AJ$19,0),2),0)</f>
        <v>0.64583333333333337</v>
      </c>
      <c r="AR80" s="175">
        <f>IF(OR(IF(INDEX(Команды!$A$2:$AN$7500,MATCH(AQ$3,Команды!$A$2:$A$7500,0),$E80+2)=Команды!$AJ$2,TRUE,FALSE),IF(INDEX(Команды!$A$2:$AN$7500,MATCH(AQ$3,Команды!$A$2:$A$7500,0),$E80+2)=Команды!$AJ$3,TRUE,FALSE),IF(INDEX(Команды!$A$2:$AN$7500,MATCH(AQ$3,Команды!$A$2:$A$7500,0),$E80+2)=Команды!$AJ$4,TRUE,FALSE),IF(INDEX(Команды!$A$2:$AN$7500,MATCH(AQ$3,Команды!$A$2:$A$7500,0),$E80+2)=Команды!$AJ$5,TRUE,FALSE),IF(INDEX(Команды!$A$2:$AN$7500,MATCH(AQ$3,Команды!$A$2:$A$7500,0),$E80+2)=Команды!$AJ$6,TRUE,FALSE),IF(INDEX(Команды!$A$2:$AN$7500,MATCH(AQ$3,Команды!$A$2:$A$7500,0),$E80+2)=Команды!$AJ$7,TRUE,FALSE),IF(INDEX(Команды!$A$2:$AN$7500,MATCH(AQ$3,Команды!$A$2:$A$7500,0),$E80+2)=Команды!$AJ$8,TRUE,FALSE),IF(INDEX(Команды!$A$2:$AN$7500,MATCH(AQ$3,Команды!$A$2:$A$7500,0),$E80+2)=Команды!$AJ$9,TRUE,FALSE),IF(INDEX(Команды!$A$2:$AN$7500,MATCH(AQ$3,Команды!$A$2:$A$7500,0),$E80+2)=Команды!$AJ$10,TRUE,FALSE),IF(INDEX(Команды!$A$2:$AN$7500,MATCH(AQ$3,Команды!$A$2:$A$7500,0),$E80+2)=Команды!$AJ$11,TRUE,FALSE),IF(INDEX(Команды!$A$2:$AN$7500,MATCH(AQ$3,Команды!$A$2:$A$7500,0),$E80+2)=Команды!$AJ$12,TRUE,FALSE),IF(INDEX(Команды!$A$2:$AN$7500,MATCH(AQ$3,Команды!$A$2:$A$7500,0),$E80+2)=Команды!$AJ$13,TRUE,FALSE),IF(INDEX(Команды!$A$2:$AN$7500,MATCH(AQ$3,Команды!$A$2:$A$7500,0),$E80+2)=Команды!$AJ$14,TRUE,FALSE),IF(INDEX(Команды!$A$2:$AN$7500,MATCH(AQ$3,Команды!$A$2:$A$7500,0),$E80+2)=Команды!$AJ$15,TRUE,FALSE),IF(INDEX(Команды!$A$2:$AN$7500,MATCH(AQ$3,Команды!$A$2:$A$7500,0),$E80+2)=Команды!$AJ$16,TRUE,FALSE),IF(INDEX(Команды!$A$2:$AN$7500,MATCH(AQ$3,Команды!$A$2:$A$7500,0),$E80+2)=Команды!$AJ$17,TRUE,FALSE),IF(INDEX(Команды!$A$2:$AN$7500,MATCH(AQ$3,Команды!$A$2:$A$7500,0),$E80+2)=Команды!$AJ$18,TRUE,FALSE),IF(INDEX(Команды!$A$2:$AN$7500,MATCH(AQ$3,Команды!$A$2:$A$7500,0),$E80+2)=Команды!$AJ$19,TRUE,FALSE)),INDEX(Команды!$AJ$2:$AL$19,MATCH(INDEX(Команды!$A$2:$AN$7500,MATCH(AQ$3,Команды!$A$2:$A$7500,0),$E80+2),Команды!$AJ$2:$AJ$19,0),3),0)</f>
        <v>1.0208333333333333</v>
      </c>
      <c r="AS80" s="342"/>
      <c r="AT80" s="174" t="str">
        <f>IF(OR(IF(INDEX(Команды!$A$2:$AN$7500,MATCH(AT$3,Команды!$A$2:$A$7500,0),$E80+2)=Команды!$AJ$2,TRUE,FALSE),IF(INDEX(Команды!$A$2:$AN$7500,MATCH(AT$3,Команды!$A$2:$A$7500,0),$E80+2)=Команды!$AJ$3,TRUE,FALSE),IF(INDEX(Команды!$A$2:$AN$7500,MATCH(AT$3,Команды!$A$2:$A$7500,0),$E80+2)=Команды!$AJ$4,TRUE,FALSE),IF(INDEX(Команды!$A$2:$AN$7500,MATCH(AT$3,Команды!$A$2:$A$7500,0),$E80+2)=Команды!$AJ$5,TRUE,FALSE),IF(INDEX(Команды!$A$2:$AN$7500,MATCH(AT$3,Команды!$A$2:$A$7500,0),$E80+2)=Команды!$AJ$6,TRUE,FALSE),IF(INDEX(Команды!$A$2:$AN$7500,MATCH(AT$3,Команды!$A$2:$A$7500,0),$E80+2)=Команды!$AJ$7,TRUE,FALSE),IF(INDEX(Команды!$A$2:$AN$7500,MATCH(AT$3,Команды!$A$2:$A$7500,0),$E80+2)=Команды!$AJ$8,TRUE,FALSE),IF(INDEX(Команды!$A$2:$AN$7500,MATCH(AT$3,Команды!$A$2:$A$7500,0),$E80+2)=Команды!$AJ$9,TRUE,FALSE),IF(INDEX(Команды!$A$2:$AN$7500,MATCH(AT$3,Команды!$A$2:$A$7500,0),$E80+2)=Команды!$AJ$10,TRUE,FALSE),IF(INDEX(Команды!$A$2:$AN$7500,MATCH(AT$3,Команды!$A$2:$A$7500,0),$E80+2)=Команды!$AJ$11,TRUE,FALSE),IF(INDEX(Команды!$A$2:$AN$7500,MATCH(AT$3,Команды!$A$2:$A$7500,0),$E80+2)=Команды!$AJ$12,TRUE,FALSE),IF(INDEX(Команды!$A$2:$AN$7500,MATCH(AT$3,Команды!$A$2:$A$7500,0),$E80+2)=Команды!$AJ$13,TRUE,FALSE),IF(INDEX(Команды!$A$2:$AN$7500,MATCH(AT$3,Команды!$A$2:$A$7500,0),$E80+2)=Команды!$AJ$14,TRUE,FALSE),IF(INDEX(Команды!$A$2:$AN$7500,MATCH(AT$3,Команды!$A$2:$A$7500,0),$E80+2)=Команды!$AJ$15,TRUE,FALSE),IF(INDEX(Команды!$A$2:$AN$7500,MATCH(AT$3,Команды!$A$2:$A$7500,0),$E80+2)=Команды!$AJ$16,TRUE,FALSE),,IF(INDEX(Команды!$A$2:$AN$7500,MATCH(AT$3,Команды!$A$2:$A$7500,0),$E80+2)=Команды!$AJ$17,TRUE,FALSE),,IF(INDEX(Команды!$A$2:$AN$7500,MATCH(AT$3,Команды!$A$2:$A$7500,0),$E80+2)=Команды!$AJ$18,TRUE,FALSE),,IF(INDEX(Команды!$A$2:$AN$7500,MATCH(AT$3,Команды!$A$2:$A$7500,0),$E80+2)=Команды!$AJ$19,TRUE,FALSE)),INDEX(Команды!$AJ$2:$AK$19,MATCH(INDEX(Команды!$A$2:$AN$7500,MATCH(AT$3,Команды!$A$2:$A$7500,0),$E80+2),Команды!$AJ$2:$AJ$19,0),2),0)</f>
        <v>В</v>
      </c>
      <c r="AU80" s="175" t="str">
        <f>IF(OR(IF(INDEX(Команды!$A$2:$AN$7500,MATCH(AT$3,Команды!$A$2:$A$7500,0),$E80+2)=Команды!$AJ$2,TRUE,FALSE),IF(INDEX(Команды!$A$2:$AN$7500,MATCH(AT$3,Команды!$A$2:$A$7500,0),$E80+2)=Команды!$AJ$3,TRUE,FALSE),IF(INDEX(Команды!$A$2:$AN$7500,MATCH(AT$3,Команды!$A$2:$A$7500,0),$E80+2)=Команды!$AJ$4,TRUE,FALSE),IF(INDEX(Команды!$A$2:$AN$7500,MATCH(AT$3,Команды!$A$2:$A$7500,0),$E80+2)=Команды!$AJ$5,TRUE,FALSE),IF(INDEX(Команды!$A$2:$AN$7500,MATCH(AT$3,Команды!$A$2:$A$7500,0),$E80+2)=Команды!$AJ$6,TRUE,FALSE),IF(INDEX(Команды!$A$2:$AN$7500,MATCH(AT$3,Команды!$A$2:$A$7500,0),$E80+2)=Команды!$AJ$7,TRUE,FALSE),IF(INDEX(Команды!$A$2:$AN$7500,MATCH(AT$3,Команды!$A$2:$A$7500,0),$E80+2)=Команды!$AJ$8,TRUE,FALSE),IF(INDEX(Команды!$A$2:$AN$7500,MATCH(AT$3,Команды!$A$2:$A$7500,0),$E80+2)=Команды!$AJ$9,TRUE,FALSE),IF(INDEX(Команды!$A$2:$AN$7500,MATCH(AT$3,Команды!$A$2:$A$7500,0),$E80+2)=Команды!$AJ$10,TRUE,FALSE),IF(INDEX(Команды!$A$2:$AN$7500,MATCH(AT$3,Команды!$A$2:$A$7500,0),$E80+2)=Команды!$AJ$11,TRUE,FALSE),IF(INDEX(Команды!$A$2:$AN$7500,MATCH(AT$3,Команды!$A$2:$A$7500,0),$E80+2)=Команды!$AJ$12,TRUE,FALSE),IF(INDEX(Команды!$A$2:$AN$7500,MATCH(AT$3,Команды!$A$2:$A$7500,0),$E80+2)=Команды!$AJ$13,TRUE,FALSE),IF(INDEX(Команды!$A$2:$AN$7500,MATCH(AT$3,Команды!$A$2:$A$7500,0),$E80+2)=Команды!$AJ$14,TRUE,FALSE),IF(INDEX(Команды!$A$2:$AN$7500,MATCH(AT$3,Команды!$A$2:$A$7500,0),$E80+2)=Команды!$AJ$15,TRUE,FALSE),IF(INDEX(Команды!$A$2:$AN$7500,MATCH(AT$3,Команды!$A$2:$A$7500,0),$E80+2)=Команды!$AJ$16,TRUE,FALSE),IF(INDEX(Команды!$A$2:$AN$7500,MATCH(AT$3,Команды!$A$2:$A$7500,0),$E80+2)=Команды!$AJ$17,TRUE,FALSE),IF(INDEX(Команды!$A$2:$AN$7500,MATCH(AT$3,Команды!$A$2:$A$7500,0),$E80+2)=Команды!$AJ$18,TRUE,FALSE),IF(INDEX(Команды!$A$2:$AN$7500,MATCH(AT$3,Команды!$A$2:$A$7500,0),$E80+2)=Команды!$AJ$19,TRUE,FALSE)),INDEX(Команды!$AJ$2:$AL$19,MATCH(INDEX(Команды!$A$2:$AN$7500,MATCH(AT$3,Команды!$A$2:$A$7500,0),$E80+2),Команды!$AJ$2:$AJ$19,0),3),0)</f>
        <v>В</v>
      </c>
      <c r="AV80" s="342"/>
      <c r="AW80" s="174" t="str">
        <f>IF(OR(IF(INDEX(Команды!$A$2:$AN$7500,MATCH(AW$3,Команды!$A$2:$A$7500,0),$E80+2)=Команды!$AJ$2,TRUE,FALSE),IF(INDEX(Команды!$A$2:$AN$7500,MATCH(AW$3,Команды!$A$2:$A$7500,0),$E80+2)=Команды!$AJ$3,TRUE,FALSE),IF(INDEX(Команды!$A$2:$AN$7500,MATCH(AW$3,Команды!$A$2:$A$7500,0),$E80+2)=Команды!$AJ$4,TRUE,FALSE),IF(INDEX(Команды!$A$2:$AN$7500,MATCH(AW$3,Команды!$A$2:$A$7500,0),$E80+2)=Команды!$AJ$5,TRUE,FALSE),IF(INDEX(Команды!$A$2:$AN$7500,MATCH(AW$3,Команды!$A$2:$A$7500,0),$E80+2)=Команды!$AJ$6,TRUE,FALSE),IF(INDEX(Команды!$A$2:$AN$7500,MATCH(AW$3,Команды!$A$2:$A$7500,0),$E80+2)=Команды!$AJ$7,TRUE,FALSE),IF(INDEX(Команды!$A$2:$AN$7500,MATCH(AW$3,Команды!$A$2:$A$7500,0),$E80+2)=Команды!$AJ$8,TRUE,FALSE),IF(INDEX(Команды!$A$2:$AN$7500,MATCH(AW$3,Команды!$A$2:$A$7500,0),$E80+2)=Команды!$AJ$9,TRUE,FALSE),IF(INDEX(Команды!$A$2:$AN$7500,MATCH(AW$3,Команды!$A$2:$A$7500,0),$E80+2)=Команды!$AJ$10,TRUE,FALSE),IF(INDEX(Команды!$A$2:$AN$7500,MATCH(AW$3,Команды!$A$2:$A$7500,0),$E80+2)=Команды!$AJ$11,TRUE,FALSE),IF(INDEX(Команды!$A$2:$AN$7500,MATCH(AW$3,Команды!$A$2:$A$7500,0),$E80+2)=Команды!$AJ$12,TRUE,FALSE),IF(INDEX(Команды!$A$2:$AN$7500,MATCH(AW$3,Команды!$A$2:$A$7500,0),$E80+2)=Команды!$AJ$13,TRUE,FALSE),IF(INDEX(Команды!$A$2:$AN$7500,MATCH(AW$3,Команды!$A$2:$A$7500,0),$E80+2)=Команды!$AJ$14,TRUE,FALSE),IF(INDEX(Команды!$A$2:$AN$7500,MATCH(AW$3,Команды!$A$2:$A$7500,0),$E80+2)=Команды!$AJ$15,TRUE,FALSE),IF(INDEX(Команды!$A$2:$AN$7500,MATCH(AW$3,Команды!$A$2:$A$7500,0),$E80+2)=Команды!$AJ$16,TRUE,FALSE),,IF(INDEX(Команды!$A$2:$AN$7500,MATCH(AW$3,Команды!$A$2:$A$7500,0),$E80+2)=Команды!$AJ$17,TRUE,FALSE),,IF(INDEX(Команды!$A$2:$AN$7500,MATCH(AW$3,Команды!$A$2:$A$7500,0),$E80+2)=Команды!$AJ$18,TRUE,FALSE),,IF(INDEX(Команды!$A$2:$AN$7500,MATCH(AW$3,Команды!$A$2:$A$7500,0),$E80+2)=Команды!$AJ$19,TRUE,FALSE)),INDEX(Команды!$AJ$2:$AK$19,MATCH(INDEX(Команды!$A$2:$AN$7500,MATCH(AW$3,Команды!$A$2:$A$7500,0),$E80+2),Команды!$AJ$2:$AJ$19,0),2),0)</f>
        <v>В</v>
      </c>
      <c r="AX80" s="175" t="str">
        <f>IF(OR(IF(INDEX(Команды!$A$2:$AN$7500,MATCH(AW$3,Команды!$A$2:$A$7500,0),$E80+2)=Команды!$AJ$2,TRUE,FALSE),IF(INDEX(Команды!$A$2:$AN$7500,MATCH(AW$3,Команды!$A$2:$A$7500,0),$E80+2)=Команды!$AJ$3,TRUE,FALSE),IF(INDEX(Команды!$A$2:$AN$7500,MATCH(AW$3,Команды!$A$2:$A$7500,0),$E80+2)=Команды!$AJ$4,TRUE,FALSE),IF(INDEX(Команды!$A$2:$AN$7500,MATCH(AW$3,Команды!$A$2:$A$7500,0),$E80+2)=Команды!$AJ$5,TRUE,FALSE),IF(INDEX(Команды!$A$2:$AN$7500,MATCH(AW$3,Команды!$A$2:$A$7500,0),$E80+2)=Команды!$AJ$6,TRUE,FALSE),IF(INDEX(Команды!$A$2:$AN$7500,MATCH(AW$3,Команды!$A$2:$A$7500,0),$E80+2)=Команды!$AJ$7,TRUE,FALSE),IF(INDEX(Команды!$A$2:$AN$7500,MATCH(AW$3,Команды!$A$2:$A$7500,0),$E80+2)=Команды!$AJ$8,TRUE,FALSE),IF(INDEX(Команды!$A$2:$AN$7500,MATCH(AW$3,Команды!$A$2:$A$7500,0),$E80+2)=Команды!$AJ$9,TRUE,FALSE),IF(INDEX(Команды!$A$2:$AN$7500,MATCH(AW$3,Команды!$A$2:$A$7500,0),$E80+2)=Команды!$AJ$10,TRUE,FALSE),IF(INDEX(Команды!$A$2:$AN$7500,MATCH(AW$3,Команды!$A$2:$A$7500,0),$E80+2)=Команды!$AJ$11,TRUE,FALSE),IF(INDEX(Команды!$A$2:$AN$7500,MATCH(AW$3,Команды!$A$2:$A$7500,0),$E80+2)=Команды!$AJ$12,TRUE,FALSE),IF(INDEX(Команды!$A$2:$AN$7500,MATCH(AW$3,Команды!$A$2:$A$7500,0),$E80+2)=Команды!$AJ$13,TRUE,FALSE),IF(INDEX(Команды!$A$2:$AN$7500,MATCH(AW$3,Команды!$A$2:$A$7500,0),$E80+2)=Команды!$AJ$14,TRUE,FALSE),IF(INDEX(Команды!$A$2:$AN$7500,MATCH(AW$3,Команды!$A$2:$A$7500,0),$E80+2)=Команды!$AJ$15,TRUE,FALSE),IF(INDEX(Команды!$A$2:$AN$7500,MATCH(AW$3,Команды!$A$2:$A$7500,0),$E80+2)=Команды!$AJ$16,TRUE,FALSE),IF(INDEX(Команды!$A$2:$AN$7500,MATCH(AW$3,Команды!$A$2:$A$7500,0),$E80+2)=Команды!$AJ$17,TRUE,FALSE),IF(INDEX(Команды!$A$2:$AN$7500,MATCH(AW$3,Команды!$A$2:$A$7500,0),$E80+2)=Команды!$AJ$18,TRUE,FALSE),IF(INDEX(Команды!$A$2:$AN$7500,MATCH(AW$3,Команды!$A$2:$A$7500,0),$E80+2)=Команды!$AJ$19,TRUE,FALSE)),INDEX(Команды!$AJ$2:$AL$19,MATCH(INDEX(Команды!$A$2:$AN$7500,MATCH(AW$3,Команды!$A$2:$A$7500,0),$E80+2),Команды!$AJ$2:$AJ$19,0),3),0)</f>
        <v>В</v>
      </c>
      <c r="AY80" s="342"/>
      <c r="AZ80" s="174">
        <f>IF(OR(IF(INDEX(Команды!$A$2:$AN$7500,MATCH(AZ$3,Команды!$A$2:$A$7500,0),$E80+2)=Команды!$AJ$2,TRUE,FALSE),IF(INDEX(Команды!$A$2:$AN$7500,MATCH(AZ$3,Команды!$A$2:$A$7500,0),$E80+2)=Команды!$AJ$3,TRUE,FALSE),IF(INDEX(Команды!$A$2:$AN$7500,MATCH(AZ$3,Команды!$A$2:$A$7500,0),$E80+2)=Команды!$AJ$4,TRUE,FALSE),IF(INDEX(Команды!$A$2:$AN$7500,MATCH(AZ$3,Команды!$A$2:$A$7500,0),$E80+2)=Команды!$AJ$5,TRUE,FALSE),IF(INDEX(Команды!$A$2:$AN$7500,MATCH(AZ$3,Команды!$A$2:$A$7500,0),$E80+2)=Команды!$AJ$6,TRUE,FALSE),IF(INDEX(Команды!$A$2:$AN$7500,MATCH(AZ$3,Команды!$A$2:$A$7500,0),$E80+2)=Команды!$AJ$7,TRUE,FALSE),IF(INDEX(Команды!$A$2:$AN$7500,MATCH(AZ$3,Команды!$A$2:$A$7500,0),$E80+2)=Команды!$AJ$8,TRUE,FALSE),IF(INDEX(Команды!$A$2:$AN$7500,MATCH(AZ$3,Команды!$A$2:$A$7500,0),$E80+2)=Команды!$AJ$9,TRUE,FALSE),IF(INDEX(Команды!$A$2:$AN$7500,MATCH(AZ$3,Команды!$A$2:$A$7500,0),$E80+2)=Команды!$AJ$10,TRUE,FALSE),IF(INDEX(Команды!$A$2:$AN$7500,MATCH(AZ$3,Команды!$A$2:$A$7500,0),$E80+2)=Команды!$AJ$11,TRUE,FALSE),IF(INDEX(Команды!$A$2:$AN$7500,MATCH(AZ$3,Команды!$A$2:$A$7500,0),$E80+2)=Команды!$AJ$12,TRUE,FALSE),IF(INDEX(Команды!$A$2:$AN$7500,MATCH(AZ$3,Команды!$A$2:$A$7500,0),$E80+2)=Команды!$AJ$13,TRUE,FALSE),IF(INDEX(Команды!$A$2:$AN$7500,MATCH(AZ$3,Команды!$A$2:$A$7500,0),$E80+2)=Команды!$AJ$14,TRUE,FALSE),IF(INDEX(Команды!$A$2:$AN$7500,MATCH(AZ$3,Команды!$A$2:$A$7500,0),$E80+2)=Команды!$AJ$15,TRUE,FALSE),IF(INDEX(Команды!$A$2:$AN$7500,MATCH(AZ$3,Команды!$A$2:$A$7500,0),$E80+2)=Команды!$AJ$16,TRUE,FALSE),,IF(INDEX(Команды!$A$2:$AN$7500,MATCH(AZ$3,Команды!$A$2:$A$7500,0),$E80+2)=Команды!$AJ$17,TRUE,FALSE),,IF(INDEX(Команды!$A$2:$AN$7500,MATCH(AZ$3,Команды!$A$2:$A$7500,0),$E80+2)=Команды!$AJ$18,TRUE,FALSE),,IF(INDEX(Команды!$A$2:$AN$7500,MATCH(AZ$3,Команды!$A$2:$A$7500,0),$E80+2)=Команды!$AJ$19,TRUE,FALSE)),INDEX(Команды!$AJ$2:$AK$19,MATCH(INDEX(Команды!$A$2:$AN$7500,MATCH(AZ$3,Команды!$A$2:$A$7500,0),$E80+2),Команды!$AJ$2:$AJ$19,0),2),0)</f>
        <v>0.3125</v>
      </c>
      <c r="BA80" s="175">
        <f>IF(OR(IF(INDEX(Команды!$A$2:$AN$7500,MATCH(AZ$3,Команды!$A$2:$A$7500,0),$E80+2)=Команды!$AJ$2,TRUE,FALSE),IF(INDEX(Команды!$A$2:$AN$7500,MATCH(AZ$3,Команды!$A$2:$A$7500,0),$E80+2)=Команды!$AJ$3,TRUE,FALSE),IF(INDEX(Команды!$A$2:$AN$7500,MATCH(AZ$3,Команды!$A$2:$A$7500,0),$E80+2)=Команды!$AJ$4,TRUE,FALSE),IF(INDEX(Команды!$A$2:$AN$7500,MATCH(AZ$3,Команды!$A$2:$A$7500,0),$E80+2)=Команды!$AJ$5,TRUE,FALSE),IF(INDEX(Команды!$A$2:$AN$7500,MATCH(AZ$3,Команды!$A$2:$A$7500,0),$E80+2)=Команды!$AJ$6,TRUE,FALSE),IF(INDEX(Команды!$A$2:$AN$7500,MATCH(AZ$3,Команды!$A$2:$A$7500,0),$E80+2)=Команды!$AJ$7,TRUE,FALSE),IF(INDEX(Команды!$A$2:$AN$7500,MATCH(AZ$3,Команды!$A$2:$A$7500,0),$E80+2)=Команды!$AJ$8,TRUE,FALSE),IF(INDEX(Команды!$A$2:$AN$7500,MATCH(AZ$3,Команды!$A$2:$A$7500,0),$E80+2)=Команды!$AJ$9,TRUE,FALSE),IF(INDEX(Команды!$A$2:$AN$7500,MATCH(AZ$3,Команды!$A$2:$A$7500,0),$E80+2)=Команды!$AJ$10,TRUE,FALSE),IF(INDEX(Команды!$A$2:$AN$7500,MATCH(AZ$3,Команды!$A$2:$A$7500,0),$E80+2)=Команды!$AJ$11,TRUE,FALSE),IF(INDEX(Команды!$A$2:$AN$7500,MATCH(AZ$3,Команды!$A$2:$A$7500,0),$E80+2)=Команды!$AJ$12,TRUE,FALSE),IF(INDEX(Команды!$A$2:$AN$7500,MATCH(AZ$3,Команды!$A$2:$A$7500,0),$E80+2)=Команды!$AJ$13,TRUE,FALSE),IF(INDEX(Команды!$A$2:$AN$7500,MATCH(AZ$3,Команды!$A$2:$A$7500,0),$E80+2)=Команды!$AJ$14,TRUE,FALSE),IF(INDEX(Команды!$A$2:$AN$7500,MATCH(AZ$3,Команды!$A$2:$A$7500,0),$E80+2)=Команды!$AJ$15,TRUE,FALSE),IF(INDEX(Команды!$A$2:$AN$7500,MATCH(AZ$3,Команды!$A$2:$A$7500,0),$E80+2)=Команды!$AJ$16,TRUE,FALSE),IF(INDEX(Команды!$A$2:$AN$7500,MATCH(AZ$3,Команды!$A$2:$A$7500,0),$E80+2)=Команды!$AJ$17,TRUE,FALSE),IF(INDEX(Команды!$A$2:$AN$7500,MATCH(AZ$3,Команды!$A$2:$A$7500,0),$E80+2)=Команды!$AJ$18,TRUE,FALSE),IF(INDEX(Команды!$A$2:$AN$7500,MATCH(AZ$3,Команды!$A$2:$A$7500,0),$E80+2)=Команды!$AJ$19,TRUE,FALSE)),INDEX(Команды!$AJ$2:$AL$19,MATCH(INDEX(Команды!$A$2:$AN$7500,MATCH(AZ$3,Команды!$A$2:$A$7500,0),$E80+2),Команды!$AJ$2:$AJ$19,0),3),0)</f>
        <v>0.6875</v>
      </c>
      <c r="BB80" s="342"/>
      <c r="BC80" s="174">
        <f>IF(OR(IF(INDEX(Команды!$A$2:$AN$7500,MATCH(BC$3,Команды!$A$2:$A$7500,0),$E80+2)=Команды!$AJ$2,TRUE,FALSE),IF(INDEX(Команды!$A$2:$AN$7500,MATCH(BC$3,Команды!$A$2:$A$7500,0),$E80+2)=Команды!$AJ$3,TRUE,FALSE),IF(INDEX(Команды!$A$2:$AN$7500,MATCH(BC$3,Команды!$A$2:$A$7500,0),$E80+2)=Команды!$AJ$4,TRUE,FALSE),IF(INDEX(Команды!$A$2:$AN$7500,MATCH(BC$3,Команды!$A$2:$A$7500,0),$E80+2)=Команды!$AJ$5,TRUE,FALSE),IF(INDEX(Команды!$A$2:$AN$7500,MATCH(BC$3,Команды!$A$2:$A$7500,0),$E80+2)=Команды!$AJ$6,TRUE,FALSE),IF(INDEX(Команды!$A$2:$AN$7500,MATCH(BC$3,Команды!$A$2:$A$7500,0),$E80+2)=Команды!$AJ$7,TRUE,FALSE),IF(INDEX(Команды!$A$2:$AN$7500,MATCH(BC$3,Команды!$A$2:$A$7500,0),$E80+2)=Команды!$AJ$8,TRUE,FALSE),IF(INDEX(Команды!$A$2:$AN$7500,MATCH(BC$3,Команды!$A$2:$A$7500,0),$E80+2)=Команды!$AJ$9,TRUE,FALSE),IF(INDEX(Команды!$A$2:$AN$7500,MATCH(BC$3,Команды!$A$2:$A$7500,0),$E80+2)=Команды!$AJ$10,TRUE,FALSE),IF(INDEX(Команды!$A$2:$AN$7500,MATCH(BC$3,Команды!$A$2:$A$7500,0),$E80+2)=Команды!$AJ$11,TRUE,FALSE),IF(INDEX(Команды!$A$2:$AN$7500,MATCH(BC$3,Команды!$A$2:$A$7500,0),$E80+2)=Команды!$AJ$12,TRUE,FALSE),IF(INDEX(Команды!$A$2:$AN$7500,MATCH(BC$3,Команды!$A$2:$A$7500,0),$E80+2)=Команды!$AJ$13,TRUE,FALSE),IF(INDEX(Команды!$A$2:$AN$7500,MATCH(BC$3,Команды!$A$2:$A$7500,0),$E80+2)=Команды!$AJ$14,TRUE,FALSE),IF(INDEX(Команды!$A$2:$AN$7500,MATCH(BC$3,Команды!$A$2:$A$7500,0),$E80+2)=Команды!$AJ$15,TRUE,FALSE),IF(INDEX(Команды!$A$2:$AN$7500,MATCH(BC$3,Команды!$A$2:$A$7500,0),$E80+2)=Команды!$AJ$16,TRUE,FALSE),,IF(INDEX(Команды!$A$2:$AN$7500,MATCH(BC$3,Команды!$A$2:$A$7500,0),$E80+2)=Команды!$AJ$17,TRUE,FALSE),,IF(INDEX(Команды!$A$2:$AN$7500,MATCH(BC$3,Команды!$A$2:$A$7500,0),$E80+2)=Команды!$AJ$18,TRUE,FALSE),,IF(INDEX(Команды!$A$2:$AN$7500,MATCH(BC$3,Команды!$A$2:$A$7500,0),$E80+2)=Команды!$AJ$19,TRUE,FALSE)),INDEX(Команды!$AJ$2:$AK$19,MATCH(INDEX(Команды!$A$2:$AN$7500,MATCH(BC$3,Команды!$A$2:$A$7500,0),$E80+2),Команды!$AJ$2:$AJ$19,0),2),0)</f>
        <v>0.33333333333333331</v>
      </c>
      <c r="BD80" s="175">
        <f>IF(OR(IF(INDEX(Команды!$A$2:$AN$7500,MATCH(BC$3,Команды!$A$2:$A$7500,0),$E80+2)=Команды!$AJ$2,TRUE,FALSE),IF(INDEX(Команды!$A$2:$AN$7500,MATCH(BC$3,Команды!$A$2:$A$7500,0),$E80+2)=Команды!$AJ$3,TRUE,FALSE),IF(INDEX(Команды!$A$2:$AN$7500,MATCH(BC$3,Команды!$A$2:$A$7500,0),$E80+2)=Команды!$AJ$4,TRUE,FALSE),IF(INDEX(Команды!$A$2:$AN$7500,MATCH(BC$3,Команды!$A$2:$A$7500,0),$E80+2)=Команды!$AJ$5,TRUE,FALSE),IF(INDEX(Команды!$A$2:$AN$7500,MATCH(BC$3,Команды!$A$2:$A$7500,0),$E80+2)=Команды!$AJ$6,TRUE,FALSE),IF(INDEX(Команды!$A$2:$AN$7500,MATCH(BC$3,Команды!$A$2:$A$7500,0),$E80+2)=Команды!$AJ$7,TRUE,FALSE),IF(INDEX(Команды!$A$2:$AN$7500,MATCH(BC$3,Команды!$A$2:$A$7500,0),$E80+2)=Команды!$AJ$8,TRUE,FALSE),IF(INDEX(Команды!$A$2:$AN$7500,MATCH(BC$3,Команды!$A$2:$A$7500,0),$E80+2)=Команды!$AJ$9,TRUE,FALSE),IF(INDEX(Команды!$A$2:$AN$7500,MATCH(BC$3,Команды!$A$2:$A$7500,0),$E80+2)=Команды!$AJ$10,TRUE,FALSE),IF(INDEX(Команды!$A$2:$AN$7500,MATCH(BC$3,Команды!$A$2:$A$7500,0),$E80+2)=Команды!$AJ$11,TRUE,FALSE),IF(INDEX(Команды!$A$2:$AN$7500,MATCH(BC$3,Команды!$A$2:$A$7500,0),$E80+2)=Команды!$AJ$12,TRUE,FALSE),IF(INDEX(Команды!$A$2:$AN$7500,MATCH(BC$3,Команды!$A$2:$A$7500,0),$E80+2)=Команды!$AJ$13,TRUE,FALSE),IF(INDEX(Команды!$A$2:$AN$7500,MATCH(BC$3,Команды!$A$2:$A$7500,0),$E80+2)=Команды!$AJ$14,TRUE,FALSE),IF(INDEX(Команды!$A$2:$AN$7500,MATCH(BC$3,Команды!$A$2:$A$7500,0),$E80+2)=Команды!$AJ$15,TRUE,FALSE),IF(INDEX(Команды!$A$2:$AN$7500,MATCH(BC$3,Команды!$A$2:$A$7500,0),$E80+2)=Команды!$AJ$16,TRUE,FALSE),IF(INDEX(Команды!$A$2:$AN$7500,MATCH(BC$3,Команды!$A$2:$A$7500,0),$E80+2)=Команды!$AJ$17,TRUE,FALSE),IF(INDEX(Команды!$A$2:$AN$7500,MATCH(BC$3,Команды!$A$2:$A$7500,0),$E80+2)=Команды!$AJ$18,TRUE,FALSE),IF(INDEX(Команды!$A$2:$AN$7500,MATCH(BC$3,Команды!$A$2:$A$7500,0),$E80+2)=Команды!$AJ$19,TRUE,FALSE)),INDEX(Команды!$AJ$2:$AL$19,MATCH(INDEX(Команды!$A$2:$AN$7500,MATCH(BC$3,Команды!$A$2:$A$7500,0),$E80+2),Команды!$AJ$2:$AJ$19,0),3),0)</f>
        <v>0.70833333333333337</v>
      </c>
      <c r="BE80" s="342"/>
      <c r="BF80" s="174">
        <f>IF(OR(IF(INDEX(Команды!$A$2:$AN$7500,MATCH(BF$3,Команды!$A$2:$A$7500,0),$E80+2)=Команды!$AJ$2,TRUE,FALSE),IF(INDEX(Команды!$A$2:$AN$7500,MATCH(BF$3,Команды!$A$2:$A$7500,0),$E80+2)=Команды!$AJ$3,TRUE,FALSE),IF(INDEX(Команды!$A$2:$AN$7500,MATCH(BF$3,Команды!$A$2:$A$7500,0),$E80+2)=Команды!$AJ$4,TRUE,FALSE),IF(INDEX(Команды!$A$2:$AN$7500,MATCH(BF$3,Команды!$A$2:$A$7500,0),$E80+2)=Команды!$AJ$5,TRUE,FALSE),IF(INDEX(Команды!$A$2:$AN$7500,MATCH(BF$3,Команды!$A$2:$A$7500,0),$E80+2)=Команды!$AJ$6,TRUE,FALSE),IF(INDEX(Команды!$A$2:$AN$7500,MATCH(BF$3,Команды!$A$2:$A$7500,0),$E80+2)=Команды!$AJ$7,TRUE,FALSE),IF(INDEX(Команды!$A$2:$AN$7500,MATCH(BF$3,Команды!$A$2:$A$7500,0),$E80+2)=Команды!$AJ$8,TRUE,FALSE),IF(INDEX(Команды!$A$2:$AN$7500,MATCH(BF$3,Команды!$A$2:$A$7500,0),$E80+2)=Команды!$AJ$9,TRUE,FALSE),IF(INDEX(Команды!$A$2:$AN$7500,MATCH(BF$3,Команды!$A$2:$A$7500,0),$E80+2)=Команды!$AJ$10,TRUE,FALSE),IF(INDEX(Команды!$A$2:$AN$7500,MATCH(BF$3,Команды!$A$2:$A$7500,0),$E80+2)=Команды!$AJ$11,TRUE,FALSE),IF(INDEX(Команды!$A$2:$AN$7500,MATCH(BF$3,Команды!$A$2:$A$7500,0),$E80+2)=Команды!$AJ$12,TRUE,FALSE),IF(INDEX(Команды!$A$2:$AN$7500,MATCH(BF$3,Команды!$A$2:$A$7500,0),$E80+2)=Команды!$AJ$13,TRUE,FALSE),IF(INDEX(Команды!$A$2:$AN$7500,MATCH(BF$3,Команды!$A$2:$A$7500,0),$E80+2)=Команды!$AJ$14,TRUE,FALSE),IF(INDEX(Команды!$A$2:$AN$7500,MATCH(BF$3,Команды!$A$2:$A$7500,0),$E80+2)=Команды!$AJ$15,TRUE,FALSE),IF(INDEX(Команды!$A$2:$AN$7500,MATCH(BF$3,Команды!$A$2:$A$7500,0),$E80+2)=Команды!$AJ$16,TRUE,FALSE),,IF(INDEX(Команды!$A$2:$AN$7500,MATCH(BF$3,Команды!$A$2:$A$7500,0),$E80+2)=Команды!$AJ$17,TRUE,FALSE),,IF(INDEX(Команды!$A$2:$AN$7500,MATCH(BF$3,Команды!$A$2:$A$7500,0),$E80+2)=Команды!$AJ$18,TRUE,FALSE),,IF(INDEX(Команды!$A$2:$AN$7500,MATCH(BF$3,Команды!$A$2:$A$7500,0),$E80+2)=Команды!$AJ$19,TRUE,FALSE)),INDEX(Команды!$AJ$2:$AK$19,MATCH(INDEX(Команды!$A$2:$AN$7500,MATCH(BF$3,Команды!$A$2:$A$7500,0),$E80+2),Команды!$AJ$2:$AJ$19,0),2),0)</f>
        <v>0.625</v>
      </c>
      <c r="BG80" s="175">
        <f>IF(OR(IF(INDEX(Команды!$A$2:$AN$7500,MATCH(BF$3,Команды!$A$2:$A$7500,0),$E80+2)=Команды!$AJ$2,TRUE,FALSE),IF(INDEX(Команды!$A$2:$AN$7500,MATCH(BF$3,Команды!$A$2:$A$7500,0),$E80+2)=Команды!$AJ$3,TRUE,FALSE),IF(INDEX(Команды!$A$2:$AN$7500,MATCH(BF$3,Команды!$A$2:$A$7500,0),$E80+2)=Команды!$AJ$4,TRUE,FALSE),IF(INDEX(Команды!$A$2:$AN$7500,MATCH(BF$3,Команды!$A$2:$A$7500,0),$E80+2)=Команды!$AJ$5,TRUE,FALSE),IF(INDEX(Команды!$A$2:$AN$7500,MATCH(BF$3,Команды!$A$2:$A$7500,0),$E80+2)=Команды!$AJ$6,TRUE,FALSE),IF(INDEX(Команды!$A$2:$AN$7500,MATCH(BF$3,Команды!$A$2:$A$7500,0),$E80+2)=Команды!$AJ$7,TRUE,FALSE),IF(INDEX(Команды!$A$2:$AN$7500,MATCH(BF$3,Команды!$A$2:$A$7500,0),$E80+2)=Команды!$AJ$8,TRUE,FALSE),IF(INDEX(Команды!$A$2:$AN$7500,MATCH(BF$3,Команды!$A$2:$A$7500,0),$E80+2)=Команды!$AJ$9,TRUE,FALSE),IF(INDEX(Команды!$A$2:$AN$7500,MATCH(BF$3,Команды!$A$2:$A$7500,0),$E80+2)=Команды!$AJ$10,TRUE,FALSE),IF(INDEX(Команды!$A$2:$AN$7500,MATCH(BF$3,Команды!$A$2:$A$7500,0),$E80+2)=Команды!$AJ$11,TRUE,FALSE),IF(INDEX(Команды!$A$2:$AN$7500,MATCH(BF$3,Команды!$A$2:$A$7500,0),$E80+2)=Команды!$AJ$12,TRUE,FALSE),IF(INDEX(Команды!$A$2:$AN$7500,MATCH(BF$3,Команды!$A$2:$A$7500,0),$E80+2)=Команды!$AJ$13,TRUE,FALSE),IF(INDEX(Команды!$A$2:$AN$7500,MATCH(BF$3,Команды!$A$2:$A$7500,0),$E80+2)=Команды!$AJ$14,TRUE,FALSE),IF(INDEX(Команды!$A$2:$AN$7500,MATCH(BF$3,Команды!$A$2:$A$7500,0),$E80+2)=Команды!$AJ$15,TRUE,FALSE),IF(INDEX(Команды!$A$2:$AN$7500,MATCH(BF$3,Команды!$A$2:$A$7500,0),$E80+2)=Команды!$AJ$16,TRUE,FALSE),IF(INDEX(Команды!$A$2:$AN$7500,MATCH(BF$3,Команды!$A$2:$A$7500,0),$E80+2)=Команды!$AJ$17,TRUE,FALSE),IF(INDEX(Команды!$A$2:$AN$7500,MATCH(BF$3,Команды!$A$2:$A$7500,0),$E80+2)=Команды!$AJ$18,TRUE,FALSE),IF(INDEX(Команды!$A$2:$AN$7500,MATCH(BF$3,Команды!$A$2:$A$7500,0),$E80+2)=Команды!$AJ$19,TRUE,FALSE)),INDEX(Команды!$AJ$2:$AL$19,MATCH(INDEX(Команды!$A$2:$AN$7500,MATCH(BF$3,Команды!$A$2:$A$7500,0),$E80+2),Команды!$AJ$2:$AJ$19,0),3),0)</f>
        <v>1</v>
      </c>
      <c r="BH80" s="342"/>
      <c r="BI80" s="174">
        <f>IF(OR(IF(INDEX(Команды!$A$2:$AN$7500,MATCH(BI$3,Команды!$A$2:$A$7500,0),$E80+2)=Команды!$AJ$2,TRUE,FALSE),IF(INDEX(Команды!$A$2:$AN$7500,MATCH(BI$3,Команды!$A$2:$A$7500,0),$E80+2)=Команды!$AJ$3,TRUE,FALSE),IF(INDEX(Команды!$A$2:$AN$7500,MATCH(BI$3,Команды!$A$2:$A$7500,0),$E80+2)=Команды!$AJ$4,TRUE,FALSE),IF(INDEX(Команды!$A$2:$AN$7500,MATCH(BI$3,Команды!$A$2:$A$7500,0),$E80+2)=Команды!$AJ$5,TRUE,FALSE),IF(INDEX(Команды!$A$2:$AN$7500,MATCH(BI$3,Команды!$A$2:$A$7500,0),$E80+2)=Команды!$AJ$6,TRUE,FALSE),IF(INDEX(Команды!$A$2:$AN$7500,MATCH(BI$3,Команды!$A$2:$A$7500,0),$E80+2)=Команды!$AJ$7,TRUE,FALSE),IF(INDEX(Команды!$A$2:$AN$7500,MATCH(BI$3,Команды!$A$2:$A$7500,0),$E80+2)=Команды!$AJ$8,TRUE,FALSE),IF(INDEX(Команды!$A$2:$AN$7500,MATCH(BI$3,Команды!$A$2:$A$7500,0),$E80+2)=Команды!$AJ$9,TRUE,FALSE),IF(INDEX(Команды!$A$2:$AN$7500,MATCH(BI$3,Команды!$A$2:$A$7500,0),$E80+2)=Команды!$AJ$10,TRUE,FALSE),IF(INDEX(Команды!$A$2:$AN$7500,MATCH(BI$3,Команды!$A$2:$A$7500,0),$E80+2)=Команды!$AJ$11,TRUE,FALSE),IF(INDEX(Команды!$A$2:$AN$7500,MATCH(BI$3,Команды!$A$2:$A$7500,0),$E80+2)=Команды!$AJ$12,TRUE,FALSE),IF(INDEX(Команды!$A$2:$AN$7500,MATCH(BI$3,Команды!$A$2:$A$7500,0),$E80+2)=Команды!$AJ$13,TRUE,FALSE),IF(INDEX(Команды!$A$2:$AN$7500,MATCH(BI$3,Команды!$A$2:$A$7500,0),$E80+2)=Команды!$AJ$14,TRUE,FALSE),IF(INDEX(Команды!$A$2:$AN$7500,MATCH(BI$3,Команды!$A$2:$A$7500,0),$E80+2)=Команды!$AJ$15,TRUE,FALSE),IF(INDEX(Команды!$A$2:$AN$7500,MATCH(BI$3,Команды!$A$2:$A$7500,0),$E80+2)=Команды!$AJ$16,TRUE,FALSE),,IF(INDEX(Команды!$A$2:$AN$7500,MATCH(BI$3,Команды!$A$2:$A$7500,0),$E80+2)=Команды!$AJ$17,TRUE,FALSE),,IF(INDEX(Команды!$A$2:$AN$7500,MATCH(BI$3,Команды!$A$2:$A$7500,0),$E80+2)=Команды!$AJ$18,TRUE,FALSE),,IF(INDEX(Команды!$A$2:$AN$7500,MATCH(BI$3,Команды!$A$2:$A$7500,0),$E80+2)=Команды!$AJ$19,TRUE,FALSE)),INDEX(Команды!$AJ$2:$AK$19,MATCH(INDEX(Команды!$A$2:$AN$7500,MATCH(BI$3,Команды!$A$2:$A$7500,0),$E80+2),Команды!$AJ$2:$AJ$19,0),2),0)</f>
        <v>0.625</v>
      </c>
      <c r="BJ80" s="175">
        <f>IF(OR(IF(INDEX(Команды!$A$2:$AN$7500,MATCH(BI$3,Команды!$A$2:$A$7500,0),$E80+2)=Команды!$AJ$2,TRUE,FALSE),IF(INDEX(Команды!$A$2:$AN$7500,MATCH(BI$3,Команды!$A$2:$A$7500,0),$E80+2)=Команды!$AJ$3,TRUE,FALSE),IF(INDEX(Команды!$A$2:$AN$7500,MATCH(BI$3,Команды!$A$2:$A$7500,0),$E80+2)=Команды!$AJ$4,TRUE,FALSE),IF(INDEX(Команды!$A$2:$AN$7500,MATCH(BI$3,Команды!$A$2:$A$7500,0),$E80+2)=Команды!$AJ$5,TRUE,FALSE),IF(INDEX(Команды!$A$2:$AN$7500,MATCH(BI$3,Команды!$A$2:$A$7500,0),$E80+2)=Команды!$AJ$6,TRUE,FALSE),IF(INDEX(Команды!$A$2:$AN$7500,MATCH(BI$3,Команды!$A$2:$A$7500,0),$E80+2)=Команды!$AJ$7,TRUE,FALSE),IF(INDEX(Команды!$A$2:$AN$7500,MATCH(BI$3,Команды!$A$2:$A$7500,0),$E80+2)=Команды!$AJ$8,TRUE,FALSE),IF(INDEX(Команды!$A$2:$AN$7500,MATCH(BI$3,Команды!$A$2:$A$7500,0),$E80+2)=Команды!$AJ$9,TRUE,FALSE),IF(INDEX(Команды!$A$2:$AN$7500,MATCH(BI$3,Команды!$A$2:$A$7500,0),$E80+2)=Команды!$AJ$10,TRUE,FALSE),IF(INDEX(Команды!$A$2:$AN$7500,MATCH(BI$3,Команды!$A$2:$A$7500,0),$E80+2)=Команды!$AJ$11,TRUE,FALSE),IF(INDEX(Команды!$A$2:$AN$7500,MATCH(BI$3,Команды!$A$2:$A$7500,0),$E80+2)=Команды!$AJ$12,TRUE,FALSE),IF(INDEX(Команды!$A$2:$AN$7500,MATCH(BI$3,Команды!$A$2:$A$7500,0),$E80+2)=Команды!$AJ$13,TRUE,FALSE),IF(INDEX(Команды!$A$2:$AN$7500,MATCH(BI$3,Команды!$A$2:$A$7500,0),$E80+2)=Команды!$AJ$14,TRUE,FALSE),IF(INDEX(Команды!$A$2:$AN$7500,MATCH(BI$3,Команды!$A$2:$A$7500,0),$E80+2)=Команды!$AJ$15,TRUE,FALSE),IF(INDEX(Команды!$A$2:$AN$7500,MATCH(BI$3,Команды!$A$2:$A$7500,0),$E80+2)=Команды!$AJ$16,TRUE,FALSE),IF(INDEX(Команды!$A$2:$AN$7500,MATCH(BI$3,Команды!$A$2:$A$7500,0),$E80+2)=Команды!$AJ$17,TRUE,FALSE),IF(INDEX(Команды!$A$2:$AN$7500,MATCH(BI$3,Команды!$A$2:$A$7500,0),$E80+2)=Команды!$AJ$18,TRUE,FALSE),IF(INDEX(Команды!$A$2:$AN$7500,MATCH(BI$3,Команды!$A$2:$A$7500,0),$E80+2)=Команды!$AJ$19,TRUE,FALSE)),INDEX(Команды!$AJ$2:$AL$19,MATCH(INDEX(Команды!$A$2:$AN$7500,MATCH(BI$3,Команды!$A$2:$A$7500,0),$E80+2),Команды!$AJ$2:$AJ$19,0),3),0)</f>
        <v>1</v>
      </c>
      <c r="BK80" s="342"/>
      <c r="BL80" s="174" t="str">
        <f>IF(OR(IF(INDEX(Команды!$A$2:$AN$7500,MATCH(BL$3,Команды!$A$2:$A$7500,0),$E80+2)=Команды!$AJ$2,TRUE,FALSE),IF(INDEX(Команды!$A$2:$AN$7500,MATCH(BL$3,Команды!$A$2:$A$7500,0),$E80+2)=Команды!$AJ$3,TRUE,FALSE),IF(INDEX(Команды!$A$2:$AN$7500,MATCH(BL$3,Команды!$A$2:$A$7500,0),$E80+2)=Команды!$AJ$4,TRUE,FALSE),IF(INDEX(Команды!$A$2:$AN$7500,MATCH(BL$3,Команды!$A$2:$A$7500,0),$E80+2)=Команды!$AJ$5,TRUE,FALSE),IF(INDEX(Команды!$A$2:$AN$7500,MATCH(BL$3,Команды!$A$2:$A$7500,0),$E80+2)=Команды!$AJ$6,TRUE,FALSE),IF(INDEX(Команды!$A$2:$AN$7500,MATCH(BL$3,Команды!$A$2:$A$7500,0),$E80+2)=Команды!$AJ$7,TRUE,FALSE),IF(INDEX(Команды!$A$2:$AN$7500,MATCH(BL$3,Команды!$A$2:$A$7500,0),$E80+2)=Команды!$AJ$8,TRUE,FALSE),IF(INDEX(Команды!$A$2:$AN$7500,MATCH(BL$3,Команды!$A$2:$A$7500,0),$E80+2)=Команды!$AJ$9,TRUE,FALSE),IF(INDEX(Команды!$A$2:$AN$7500,MATCH(BL$3,Команды!$A$2:$A$7500,0),$E80+2)=Команды!$AJ$10,TRUE,FALSE),IF(INDEX(Команды!$A$2:$AN$7500,MATCH(BL$3,Команды!$A$2:$A$7500,0),$E80+2)=Команды!$AJ$11,TRUE,FALSE),IF(INDEX(Команды!$A$2:$AN$7500,MATCH(BL$3,Команды!$A$2:$A$7500,0),$E80+2)=Команды!$AJ$12,TRUE,FALSE),IF(INDEX(Команды!$A$2:$AN$7500,MATCH(BL$3,Команды!$A$2:$A$7500,0),$E80+2)=Команды!$AJ$13,TRUE,FALSE),IF(INDEX(Команды!$A$2:$AN$7500,MATCH(BL$3,Команды!$A$2:$A$7500,0),$E80+2)=Команды!$AJ$14,TRUE,FALSE),IF(INDEX(Команды!$A$2:$AN$7500,MATCH(BL$3,Команды!$A$2:$A$7500,0),$E80+2)=Команды!$AJ$15,TRUE,FALSE),IF(INDEX(Команды!$A$2:$AN$7500,MATCH(BL$3,Команды!$A$2:$A$7500,0),$E80+2)=Команды!$AJ$16,TRUE,FALSE),,IF(INDEX(Команды!$A$2:$AN$7500,MATCH(BL$3,Команды!$A$2:$A$7500,0),$E80+2)=Команды!$AJ$17,TRUE,FALSE),,IF(INDEX(Команды!$A$2:$AN$7500,MATCH(BL$3,Команды!$A$2:$A$7500,0),$E80+2)=Команды!$AJ$18,TRUE,FALSE),,IF(INDEX(Команды!$A$2:$AN$7500,MATCH(BL$3,Команды!$A$2:$A$7500,0),$E80+2)=Команды!$AJ$19,TRUE,FALSE)),INDEX(Команды!$AJ$2:$AK$19,MATCH(INDEX(Команды!$A$2:$AN$7500,MATCH(BL$3,Команды!$A$2:$A$7500,0),$E80+2),Команды!$AJ$2:$AJ$19,0),2),0)</f>
        <v>В</v>
      </c>
      <c r="BM80" s="175" t="str">
        <f>IF(OR(IF(INDEX(Команды!$A$2:$AN$7500,MATCH(BL$3,Команды!$A$2:$A$7500,0),$E80+2)=Команды!$AJ$2,TRUE,FALSE),IF(INDEX(Команды!$A$2:$AN$7500,MATCH(BL$3,Команды!$A$2:$A$7500,0),$E80+2)=Команды!$AJ$3,TRUE,FALSE),IF(INDEX(Команды!$A$2:$AN$7500,MATCH(BL$3,Команды!$A$2:$A$7500,0),$E80+2)=Команды!$AJ$4,TRUE,FALSE),IF(INDEX(Команды!$A$2:$AN$7500,MATCH(BL$3,Команды!$A$2:$A$7500,0),$E80+2)=Команды!$AJ$5,TRUE,FALSE),IF(INDEX(Команды!$A$2:$AN$7500,MATCH(BL$3,Команды!$A$2:$A$7500,0),$E80+2)=Команды!$AJ$6,TRUE,FALSE),IF(INDEX(Команды!$A$2:$AN$7500,MATCH(BL$3,Команды!$A$2:$A$7500,0),$E80+2)=Команды!$AJ$7,TRUE,FALSE),IF(INDEX(Команды!$A$2:$AN$7500,MATCH(BL$3,Команды!$A$2:$A$7500,0),$E80+2)=Команды!$AJ$8,TRUE,FALSE),IF(INDEX(Команды!$A$2:$AN$7500,MATCH(BL$3,Команды!$A$2:$A$7500,0),$E80+2)=Команды!$AJ$9,TRUE,FALSE),IF(INDEX(Команды!$A$2:$AN$7500,MATCH(BL$3,Команды!$A$2:$A$7500,0),$E80+2)=Команды!$AJ$10,TRUE,FALSE),IF(INDEX(Команды!$A$2:$AN$7500,MATCH(BL$3,Команды!$A$2:$A$7500,0),$E80+2)=Команды!$AJ$11,TRUE,FALSE),IF(INDEX(Команды!$A$2:$AN$7500,MATCH(BL$3,Команды!$A$2:$A$7500,0),$E80+2)=Команды!$AJ$12,TRUE,FALSE),IF(INDEX(Команды!$A$2:$AN$7500,MATCH(BL$3,Команды!$A$2:$A$7500,0),$E80+2)=Команды!$AJ$13,TRUE,FALSE),IF(INDEX(Команды!$A$2:$AN$7500,MATCH(BL$3,Команды!$A$2:$A$7500,0),$E80+2)=Команды!$AJ$14,TRUE,FALSE),IF(INDEX(Команды!$A$2:$AN$7500,MATCH(BL$3,Команды!$A$2:$A$7500,0),$E80+2)=Команды!$AJ$15,TRUE,FALSE),IF(INDEX(Команды!$A$2:$AN$7500,MATCH(BL$3,Команды!$A$2:$A$7500,0),$E80+2)=Команды!$AJ$16,TRUE,FALSE),IF(INDEX(Команды!$A$2:$AN$7500,MATCH(BL$3,Команды!$A$2:$A$7500,0),$E80+2)=Команды!$AJ$17,TRUE,FALSE),IF(INDEX(Команды!$A$2:$AN$7500,MATCH(BL$3,Команды!$A$2:$A$7500,0),$E80+2)=Команды!$AJ$18,TRUE,FALSE),IF(INDEX(Команды!$A$2:$AN$7500,MATCH(BL$3,Команды!$A$2:$A$7500,0),$E80+2)=Команды!$AJ$19,TRUE,FALSE)),INDEX(Команды!$AJ$2:$AL$19,MATCH(INDEX(Команды!$A$2:$AN$7500,MATCH(BL$3,Команды!$A$2:$A$7500,0),$E80+2),Команды!$AJ$2:$AJ$19,0),3),0)</f>
        <v>В</v>
      </c>
      <c r="BN80" s="342"/>
      <c r="BO80" s="174" t="str">
        <f>IF(OR(IF(INDEX(Команды!$A$2:$AN$7500,MATCH(BO$3,Команды!$A$2:$A$7500,0),$E80+2)=Команды!$AJ$2,TRUE,FALSE),IF(INDEX(Команды!$A$2:$AN$7500,MATCH(BO$3,Команды!$A$2:$A$7500,0),$E80+2)=Команды!$AJ$3,TRUE,FALSE),IF(INDEX(Команды!$A$2:$AN$7500,MATCH(BO$3,Команды!$A$2:$A$7500,0),$E80+2)=Команды!$AJ$4,TRUE,FALSE),IF(INDEX(Команды!$A$2:$AN$7500,MATCH(BO$3,Команды!$A$2:$A$7500,0),$E80+2)=Команды!$AJ$5,TRUE,FALSE),IF(INDEX(Команды!$A$2:$AN$7500,MATCH(BO$3,Команды!$A$2:$A$7500,0),$E80+2)=Команды!$AJ$6,TRUE,FALSE),IF(INDEX(Команды!$A$2:$AN$7500,MATCH(BO$3,Команды!$A$2:$A$7500,0),$E80+2)=Команды!$AJ$7,TRUE,FALSE),IF(INDEX(Команды!$A$2:$AN$7500,MATCH(BO$3,Команды!$A$2:$A$7500,0),$E80+2)=Команды!$AJ$8,TRUE,FALSE),IF(INDEX(Команды!$A$2:$AN$7500,MATCH(BO$3,Команды!$A$2:$A$7500,0),$E80+2)=Команды!$AJ$9,TRUE,FALSE),IF(INDEX(Команды!$A$2:$AN$7500,MATCH(BO$3,Команды!$A$2:$A$7500,0),$E80+2)=Команды!$AJ$10,TRUE,FALSE),IF(INDEX(Команды!$A$2:$AN$7500,MATCH(BO$3,Команды!$A$2:$A$7500,0),$E80+2)=Команды!$AJ$11,TRUE,FALSE),IF(INDEX(Команды!$A$2:$AN$7500,MATCH(BO$3,Команды!$A$2:$A$7500,0),$E80+2)=Команды!$AJ$12,TRUE,FALSE),IF(INDEX(Команды!$A$2:$AN$7500,MATCH(BO$3,Команды!$A$2:$A$7500,0),$E80+2)=Команды!$AJ$13,TRUE,FALSE),IF(INDEX(Команды!$A$2:$AN$7500,MATCH(BO$3,Команды!$A$2:$A$7500,0),$E80+2)=Команды!$AJ$14,TRUE,FALSE),IF(INDEX(Команды!$A$2:$AN$7500,MATCH(BO$3,Команды!$A$2:$A$7500,0),$E80+2)=Команды!$AJ$15,TRUE,FALSE),IF(INDEX(Команды!$A$2:$AN$7500,MATCH(BO$3,Команды!$A$2:$A$7500,0),$E80+2)=Команды!$AJ$16,TRUE,FALSE),,IF(INDEX(Команды!$A$2:$AN$7500,MATCH(BO$3,Команды!$A$2:$A$7500,0),$E80+2)=Команды!$AJ$17,TRUE,FALSE),,IF(INDEX(Команды!$A$2:$AN$7500,MATCH(BO$3,Команды!$A$2:$A$7500,0),$E80+2)=Команды!$AJ$18,TRUE,FALSE),,IF(INDEX(Команды!$A$2:$AN$7500,MATCH(BO$3,Команды!$A$2:$A$7500,0),$E80+2)=Команды!$AJ$19,TRUE,FALSE)),INDEX(Команды!$AJ$2:$AK$19,MATCH(INDEX(Команды!$A$2:$AN$7500,MATCH(BO$3,Команды!$A$2:$A$7500,0),$E80+2),Команды!$AJ$2:$AJ$19,0),2),0)</f>
        <v>В</v>
      </c>
      <c r="BP80" s="175" t="str">
        <f>IF(OR(IF(INDEX(Команды!$A$2:$AN$7500,MATCH(BO$3,Команды!$A$2:$A$7500,0),$E80+2)=Команды!$AJ$2,TRUE,FALSE),IF(INDEX(Команды!$A$2:$AN$7500,MATCH(BO$3,Команды!$A$2:$A$7500,0),$E80+2)=Команды!$AJ$3,TRUE,FALSE),IF(INDEX(Команды!$A$2:$AN$7500,MATCH(BO$3,Команды!$A$2:$A$7500,0),$E80+2)=Команды!$AJ$4,TRUE,FALSE),IF(INDEX(Команды!$A$2:$AN$7500,MATCH(BO$3,Команды!$A$2:$A$7500,0),$E80+2)=Команды!$AJ$5,TRUE,FALSE),IF(INDEX(Команды!$A$2:$AN$7500,MATCH(BO$3,Команды!$A$2:$A$7500,0),$E80+2)=Команды!$AJ$6,TRUE,FALSE),IF(INDEX(Команды!$A$2:$AN$7500,MATCH(BO$3,Команды!$A$2:$A$7500,0),$E80+2)=Команды!$AJ$7,TRUE,FALSE),IF(INDEX(Команды!$A$2:$AN$7500,MATCH(BO$3,Команды!$A$2:$A$7500,0),$E80+2)=Команды!$AJ$8,TRUE,FALSE),IF(INDEX(Команды!$A$2:$AN$7500,MATCH(BO$3,Команды!$A$2:$A$7500,0),$E80+2)=Команды!$AJ$9,TRUE,FALSE),IF(INDEX(Команды!$A$2:$AN$7500,MATCH(BO$3,Команды!$A$2:$A$7500,0),$E80+2)=Команды!$AJ$10,TRUE,FALSE),IF(INDEX(Команды!$A$2:$AN$7500,MATCH(BO$3,Команды!$A$2:$A$7500,0),$E80+2)=Команды!$AJ$11,TRUE,FALSE),IF(INDEX(Команды!$A$2:$AN$7500,MATCH(BO$3,Команды!$A$2:$A$7500,0),$E80+2)=Команды!$AJ$12,TRUE,FALSE),IF(INDEX(Команды!$A$2:$AN$7500,MATCH(BO$3,Команды!$A$2:$A$7500,0),$E80+2)=Команды!$AJ$13,TRUE,FALSE),IF(INDEX(Команды!$A$2:$AN$7500,MATCH(BO$3,Команды!$A$2:$A$7500,0),$E80+2)=Команды!$AJ$14,TRUE,FALSE),IF(INDEX(Команды!$A$2:$AN$7500,MATCH(BO$3,Команды!$A$2:$A$7500,0),$E80+2)=Команды!$AJ$15,TRUE,FALSE),IF(INDEX(Команды!$A$2:$AN$7500,MATCH(BO$3,Команды!$A$2:$A$7500,0),$E80+2)=Команды!$AJ$16,TRUE,FALSE),IF(INDEX(Команды!$A$2:$AN$7500,MATCH(BO$3,Команды!$A$2:$A$7500,0),$E80+2)=Команды!$AJ$17,TRUE,FALSE),IF(INDEX(Команды!$A$2:$AN$7500,MATCH(BO$3,Команды!$A$2:$A$7500,0),$E80+2)=Команды!$AJ$18,TRUE,FALSE),IF(INDEX(Команды!$A$2:$AN$7500,MATCH(BO$3,Команды!$A$2:$A$7500,0),$E80+2)=Команды!$AJ$19,TRUE,FALSE)),INDEX(Команды!$AJ$2:$AL$19,MATCH(INDEX(Команды!$A$2:$AN$7500,MATCH(BO$3,Команды!$A$2:$A$7500,0),$E80+2),Команды!$AJ$2:$AJ$19,0),3),0)</f>
        <v>В</v>
      </c>
      <c r="BQ80" s="342"/>
      <c r="BR80" s="174">
        <f>IF(OR(IF(INDEX(Команды!$A$2:$AN$7500,MATCH(BR$3,Команды!$A$2:$A$7500,0),$E80+2)=Команды!$AJ$2,TRUE,FALSE),IF(INDEX(Команды!$A$2:$AN$7500,MATCH(BR$3,Команды!$A$2:$A$7500,0),$E80+2)=Команды!$AJ$3,TRUE,FALSE),IF(INDEX(Команды!$A$2:$AN$7500,MATCH(BR$3,Команды!$A$2:$A$7500,0),$E80+2)=Команды!$AJ$4,TRUE,FALSE),IF(INDEX(Команды!$A$2:$AN$7500,MATCH(BR$3,Команды!$A$2:$A$7500,0),$E80+2)=Команды!$AJ$5,TRUE,FALSE),IF(INDEX(Команды!$A$2:$AN$7500,MATCH(BR$3,Команды!$A$2:$A$7500,0),$E80+2)=Команды!$AJ$6,TRUE,FALSE),IF(INDEX(Команды!$A$2:$AN$7500,MATCH(BR$3,Команды!$A$2:$A$7500,0),$E80+2)=Команды!$AJ$7,TRUE,FALSE),IF(INDEX(Команды!$A$2:$AN$7500,MATCH(BR$3,Команды!$A$2:$A$7500,0),$E80+2)=Команды!$AJ$8,TRUE,FALSE),IF(INDEX(Команды!$A$2:$AN$7500,MATCH(BR$3,Команды!$A$2:$A$7500,0),$E80+2)=Команды!$AJ$9,TRUE,FALSE),IF(INDEX(Команды!$A$2:$AN$7500,MATCH(BR$3,Команды!$A$2:$A$7500,0),$E80+2)=Команды!$AJ$10,TRUE,FALSE),IF(INDEX(Команды!$A$2:$AN$7500,MATCH(BR$3,Команды!$A$2:$A$7500,0),$E80+2)=Команды!$AJ$11,TRUE,FALSE),IF(INDEX(Команды!$A$2:$AN$7500,MATCH(BR$3,Команды!$A$2:$A$7500,0),$E80+2)=Команды!$AJ$12,TRUE,FALSE),IF(INDEX(Команды!$A$2:$AN$7500,MATCH(BR$3,Команды!$A$2:$A$7500,0),$E80+2)=Команды!$AJ$13,TRUE,FALSE),IF(INDEX(Команды!$A$2:$AN$7500,MATCH(BR$3,Команды!$A$2:$A$7500,0),$E80+2)=Команды!$AJ$14,TRUE,FALSE),IF(INDEX(Команды!$A$2:$AN$7500,MATCH(BR$3,Команды!$A$2:$A$7500,0),$E80+2)=Команды!$AJ$15,TRUE,FALSE),IF(INDEX(Команды!$A$2:$AN$7500,MATCH(BR$3,Команды!$A$2:$A$7500,0),$E80+2)=Команды!$AJ$16,TRUE,FALSE),,IF(INDEX(Команды!$A$2:$AN$7500,MATCH(BR$3,Команды!$A$2:$A$7500,0),$E80+2)=Команды!$AJ$17,TRUE,FALSE),,IF(INDEX(Команды!$A$2:$AN$7500,MATCH(BR$3,Команды!$A$2:$A$7500,0),$E80+2)=Команды!$AJ$18,TRUE,FALSE),,IF(INDEX(Команды!$A$2:$AN$7500,MATCH(BR$3,Команды!$A$2:$A$7500,0),$E80+2)=Команды!$AJ$19,TRUE,FALSE)),INDEX(Команды!$AJ$2:$AK$19,MATCH(INDEX(Команды!$A$2:$AN$7500,MATCH(BR$3,Команды!$A$2:$A$7500,0),$E80+2),Команды!$AJ$2:$AJ$19,0),2),0)</f>
        <v>0.375</v>
      </c>
      <c r="BS80" s="175">
        <f>IF(OR(IF(INDEX(Команды!$A$2:$AN$7500,MATCH(BR$3,Команды!$A$2:$A$7500,0),$E80+2)=Команды!$AJ$2,TRUE,FALSE),IF(INDEX(Команды!$A$2:$AN$7500,MATCH(BR$3,Команды!$A$2:$A$7500,0),$E80+2)=Команды!$AJ$3,TRUE,FALSE),IF(INDEX(Команды!$A$2:$AN$7500,MATCH(BR$3,Команды!$A$2:$A$7500,0),$E80+2)=Команды!$AJ$4,TRUE,FALSE),IF(INDEX(Команды!$A$2:$AN$7500,MATCH(BR$3,Команды!$A$2:$A$7500,0),$E80+2)=Команды!$AJ$5,TRUE,FALSE),IF(INDEX(Команды!$A$2:$AN$7500,MATCH(BR$3,Команды!$A$2:$A$7500,0),$E80+2)=Команды!$AJ$6,TRUE,FALSE),IF(INDEX(Команды!$A$2:$AN$7500,MATCH(BR$3,Команды!$A$2:$A$7500,0),$E80+2)=Команды!$AJ$7,TRUE,FALSE),IF(INDEX(Команды!$A$2:$AN$7500,MATCH(BR$3,Команды!$A$2:$A$7500,0),$E80+2)=Команды!$AJ$8,TRUE,FALSE),IF(INDEX(Команды!$A$2:$AN$7500,MATCH(BR$3,Команды!$A$2:$A$7500,0),$E80+2)=Команды!$AJ$9,TRUE,FALSE),IF(INDEX(Команды!$A$2:$AN$7500,MATCH(BR$3,Команды!$A$2:$A$7500,0),$E80+2)=Команды!$AJ$10,TRUE,FALSE),IF(INDEX(Команды!$A$2:$AN$7500,MATCH(BR$3,Команды!$A$2:$A$7500,0),$E80+2)=Команды!$AJ$11,TRUE,FALSE),IF(INDEX(Команды!$A$2:$AN$7500,MATCH(BR$3,Команды!$A$2:$A$7500,0),$E80+2)=Команды!$AJ$12,TRUE,FALSE),IF(INDEX(Команды!$A$2:$AN$7500,MATCH(BR$3,Команды!$A$2:$A$7500,0),$E80+2)=Команды!$AJ$13,TRUE,FALSE),IF(INDEX(Команды!$A$2:$AN$7500,MATCH(BR$3,Команды!$A$2:$A$7500,0),$E80+2)=Команды!$AJ$14,TRUE,FALSE),IF(INDEX(Команды!$A$2:$AN$7500,MATCH(BR$3,Команды!$A$2:$A$7500,0),$E80+2)=Команды!$AJ$15,TRUE,FALSE),IF(INDEX(Команды!$A$2:$AN$7500,MATCH(BR$3,Команды!$A$2:$A$7500,0),$E80+2)=Команды!$AJ$16,TRUE,FALSE),IF(INDEX(Команды!$A$2:$AN$7500,MATCH(BR$3,Команды!$A$2:$A$7500,0),$E80+2)=Команды!$AJ$17,TRUE,FALSE),IF(INDEX(Команды!$A$2:$AN$7500,MATCH(BR$3,Команды!$A$2:$A$7500,0),$E80+2)=Команды!$AJ$18,TRUE,FALSE),IF(INDEX(Команды!$A$2:$AN$7500,MATCH(BR$3,Команды!$A$2:$A$7500,0),$E80+2)=Команды!$AJ$19,TRUE,FALSE)),INDEX(Команды!$AJ$2:$AL$19,MATCH(INDEX(Команды!$A$2:$AN$7500,MATCH(BR$3,Команды!$A$2:$A$7500,0),$E80+2),Команды!$AJ$2:$AJ$19,0),3),0)</f>
        <v>0.75</v>
      </c>
      <c r="BT80" s="342"/>
      <c r="BU80" s="174">
        <f>IF(OR(IF(INDEX(Команды!$A$2:$AN$7500,MATCH(BU$3,Команды!$A$2:$A$7500,0),$E80+2)=Команды!$AJ$2,TRUE,FALSE),IF(INDEX(Команды!$A$2:$AN$7500,MATCH(BU$3,Команды!$A$2:$A$7500,0),$E80+2)=Команды!$AJ$3,TRUE,FALSE),IF(INDEX(Команды!$A$2:$AN$7500,MATCH(BU$3,Команды!$A$2:$A$7500,0),$E80+2)=Команды!$AJ$4,TRUE,FALSE),IF(INDEX(Команды!$A$2:$AN$7500,MATCH(BU$3,Команды!$A$2:$A$7500,0),$E80+2)=Команды!$AJ$5,TRUE,FALSE),IF(INDEX(Команды!$A$2:$AN$7500,MATCH(BU$3,Команды!$A$2:$A$7500,0),$E80+2)=Команды!$AJ$6,TRUE,FALSE),IF(INDEX(Команды!$A$2:$AN$7500,MATCH(BU$3,Команды!$A$2:$A$7500,0),$E80+2)=Команды!$AJ$7,TRUE,FALSE),IF(INDEX(Команды!$A$2:$AN$7500,MATCH(BU$3,Команды!$A$2:$A$7500,0),$E80+2)=Команды!$AJ$8,TRUE,FALSE),IF(INDEX(Команды!$A$2:$AN$7500,MATCH(BU$3,Команды!$A$2:$A$7500,0),$E80+2)=Команды!$AJ$9,TRUE,FALSE),IF(INDEX(Команды!$A$2:$AN$7500,MATCH(BU$3,Команды!$A$2:$A$7500,0),$E80+2)=Команды!$AJ$10,TRUE,FALSE),IF(INDEX(Команды!$A$2:$AN$7500,MATCH(BU$3,Команды!$A$2:$A$7500,0),$E80+2)=Команды!$AJ$11,TRUE,FALSE),IF(INDEX(Команды!$A$2:$AN$7500,MATCH(BU$3,Команды!$A$2:$A$7500,0),$E80+2)=Команды!$AJ$12,TRUE,FALSE),IF(INDEX(Команды!$A$2:$AN$7500,MATCH(BU$3,Команды!$A$2:$A$7500,0),$E80+2)=Команды!$AJ$13,TRUE,FALSE),IF(INDEX(Команды!$A$2:$AN$7500,MATCH(BU$3,Команды!$A$2:$A$7500,0),$E80+2)=Команды!$AJ$14,TRUE,FALSE),IF(INDEX(Команды!$A$2:$AN$7500,MATCH(BU$3,Команды!$A$2:$A$7500,0),$E80+2)=Команды!$AJ$15,TRUE,FALSE),IF(INDEX(Команды!$A$2:$AN$7500,MATCH(BU$3,Команды!$A$2:$A$7500,0),$E80+2)=Команды!$AJ$16,TRUE,FALSE),,IF(INDEX(Команды!$A$2:$AN$7500,MATCH(BU$3,Команды!$A$2:$A$7500,0),$E80+2)=Команды!$AJ$17,TRUE,FALSE),,IF(INDEX(Команды!$A$2:$AN$7500,MATCH(BU$3,Команды!$A$2:$A$7500,0),$E80+2)=Команды!$AJ$18,TRUE,FALSE),,IF(INDEX(Команды!$A$2:$AN$7500,MATCH(BU$3,Команды!$A$2:$A$7500,0),$E80+2)=Команды!$AJ$19,TRUE,FALSE)),INDEX(Команды!$AJ$2:$AK$19,MATCH(INDEX(Команды!$A$2:$AN$7500,MATCH(BU$3,Команды!$A$2:$A$7500,0),$E80+2),Команды!$AJ$2:$AJ$19,0),2),0)</f>
        <v>0.41666666666666669</v>
      </c>
      <c r="BV80" s="175">
        <f>IF(OR(IF(INDEX(Команды!$A$2:$AN$7500,MATCH(BU$3,Команды!$A$2:$A$7500,0),$E80+2)=Команды!$AJ$2,TRUE,FALSE),IF(INDEX(Команды!$A$2:$AN$7500,MATCH(BU$3,Команды!$A$2:$A$7500,0),$E80+2)=Команды!$AJ$3,TRUE,FALSE),IF(INDEX(Команды!$A$2:$AN$7500,MATCH(BU$3,Команды!$A$2:$A$7500,0),$E80+2)=Команды!$AJ$4,TRUE,FALSE),IF(INDEX(Команды!$A$2:$AN$7500,MATCH(BU$3,Команды!$A$2:$A$7500,0),$E80+2)=Команды!$AJ$5,TRUE,FALSE),IF(INDEX(Команды!$A$2:$AN$7500,MATCH(BU$3,Команды!$A$2:$A$7500,0),$E80+2)=Команды!$AJ$6,TRUE,FALSE),IF(INDEX(Команды!$A$2:$AN$7500,MATCH(BU$3,Команды!$A$2:$A$7500,0),$E80+2)=Команды!$AJ$7,TRUE,FALSE),IF(INDEX(Команды!$A$2:$AN$7500,MATCH(BU$3,Команды!$A$2:$A$7500,0),$E80+2)=Команды!$AJ$8,TRUE,FALSE),IF(INDEX(Команды!$A$2:$AN$7500,MATCH(BU$3,Команды!$A$2:$A$7500,0),$E80+2)=Команды!$AJ$9,TRUE,FALSE),IF(INDEX(Команды!$A$2:$AN$7500,MATCH(BU$3,Команды!$A$2:$A$7500,0),$E80+2)=Команды!$AJ$10,TRUE,FALSE),IF(INDEX(Команды!$A$2:$AN$7500,MATCH(BU$3,Команды!$A$2:$A$7500,0),$E80+2)=Команды!$AJ$11,TRUE,FALSE),IF(INDEX(Команды!$A$2:$AN$7500,MATCH(BU$3,Команды!$A$2:$A$7500,0),$E80+2)=Команды!$AJ$12,TRUE,FALSE),IF(INDEX(Команды!$A$2:$AN$7500,MATCH(BU$3,Команды!$A$2:$A$7500,0),$E80+2)=Команды!$AJ$13,TRUE,FALSE),IF(INDEX(Команды!$A$2:$AN$7500,MATCH(BU$3,Команды!$A$2:$A$7500,0),$E80+2)=Команды!$AJ$14,TRUE,FALSE),IF(INDEX(Команды!$A$2:$AN$7500,MATCH(BU$3,Команды!$A$2:$A$7500,0),$E80+2)=Команды!$AJ$15,TRUE,FALSE),IF(INDEX(Команды!$A$2:$AN$7500,MATCH(BU$3,Команды!$A$2:$A$7500,0),$E80+2)=Команды!$AJ$16,TRUE,FALSE),IF(INDEX(Команды!$A$2:$AN$7500,MATCH(BU$3,Команды!$A$2:$A$7500,0),$E80+2)=Команды!$AJ$17,TRUE,FALSE),IF(INDEX(Команды!$A$2:$AN$7500,MATCH(BU$3,Команды!$A$2:$A$7500,0),$E80+2)=Команды!$AJ$18,TRUE,FALSE),IF(INDEX(Команды!$A$2:$AN$7500,MATCH(BU$3,Команды!$A$2:$A$7500,0),$E80+2)=Команды!$AJ$19,TRUE,FALSE)),INDEX(Команды!$AJ$2:$AL$19,MATCH(INDEX(Команды!$A$2:$AN$7500,MATCH(BU$3,Команды!$A$2:$A$7500,0),$E80+2),Команды!$AJ$2:$AJ$19,0),3),0)</f>
        <v>0.79166666666666663</v>
      </c>
      <c r="BW80" s="342"/>
      <c r="BX80" s="174">
        <f>IF(OR(IF(INDEX(Команды!$A$2:$AN$7500,MATCH(BX$3,Команды!$A$2:$A$7500,0),$E80+2)=Команды!$AJ$2,TRUE,FALSE),IF(INDEX(Команды!$A$2:$AN$7500,MATCH(BX$3,Команды!$A$2:$A$7500,0),$E80+2)=Команды!$AJ$3,TRUE,FALSE),IF(INDEX(Команды!$A$2:$AN$7500,MATCH(BX$3,Команды!$A$2:$A$7500,0),$E80+2)=Команды!$AJ$4,TRUE,FALSE),IF(INDEX(Команды!$A$2:$AN$7500,MATCH(BX$3,Команды!$A$2:$A$7500,0),$E80+2)=Команды!$AJ$5,TRUE,FALSE),IF(INDEX(Команды!$A$2:$AN$7500,MATCH(BX$3,Команды!$A$2:$A$7500,0),$E80+2)=Команды!$AJ$6,TRUE,FALSE),IF(INDEX(Команды!$A$2:$AN$7500,MATCH(BX$3,Команды!$A$2:$A$7500,0),$E80+2)=Команды!$AJ$7,TRUE,FALSE),IF(INDEX(Команды!$A$2:$AN$7500,MATCH(BX$3,Команды!$A$2:$A$7500,0),$E80+2)=Команды!$AJ$8,TRUE,FALSE),IF(INDEX(Команды!$A$2:$AN$7500,MATCH(BX$3,Команды!$A$2:$A$7500,0),$E80+2)=Команды!$AJ$9,TRUE,FALSE),IF(INDEX(Команды!$A$2:$AN$7500,MATCH(BX$3,Команды!$A$2:$A$7500,0),$E80+2)=Команды!$AJ$10,TRUE,FALSE),IF(INDEX(Команды!$A$2:$AN$7500,MATCH(BX$3,Команды!$A$2:$A$7500,0),$E80+2)=Команды!$AJ$11,TRUE,FALSE),IF(INDEX(Команды!$A$2:$AN$7500,MATCH(BX$3,Команды!$A$2:$A$7500,0),$E80+2)=Команды!$AJ$12,TRUE,FALSE),IF(INDEX(Команды!$A$2:$AN$7500,MATCH(BX$3,Команды!$A$2:$A$7500,0),$E80+2)=Команды!$AJ$13,TRUE,FALSE),IF(INDEX(Команды!$A$2:$AN$7500,MATCH(BX$3,Команды!$A$2:$A$7500,0),$E80+2)=Команды!$AJ$14,TRUE,FALSE),IF(INDEX(Команды!$A$2:$AN$7500,MATCH(BX$3,Команды!$A$2:$A$7500,0),$E80+2)=Команды!$AJ$15,TRUE,FALSE),IF(INDEX(Команды!$A$2:$AN$7500,MATCH(BX$3,Команды!$A$2:$A$7500,0),$E80+2)=Команды!$AJ$16,TRUE,FALSE),,IF(INDEX(Команды!$A$2:$AN$7500,MATCH(BX$3,Команды!$A$2:$A$7500,0),$E80+2)=Команды!$AJ$17,TRUE,FALSE),,IF(INDEX(Команды!$A$2:$AN$7500,MATCH(BX$3,Команды!$A$2:$A$7500,0),$E80+2)=Команды!$AJ$18,TRUE,FALSE),,IF(INDEX(Команды!$A$2:$AN$7500,MATCH(BX$3,Команды!$A$2:$A$7500,0),$E80+2)=Команды!$AJ$19,TRUE,FALSE)),INDEX(Команды!$AJ$2:$AK$19,MATCH(INDEX(Команды!$A$2:$AN$7500,MATCH(BX$3,Команды!$A$2:$A$7500,0),$E80+2),Команды!$AJ$2:$AJ$19,0),2),0)</f>
        <v>0.58333333333333337</v>
      </c>
      <c r="BY80" s="175">
        <f>IF(OR(IF(INDEX(Команды!$A$2:$AN$7500,MATCH(BX$3,Команды!$A$2:$A$7500,0),$E80+2)=Команды!$AJ$2,TRUE,FALSE),IF(INDEX(Команды!$A$2:$AN$7500,MATCH(BX$3,Команды!$A$2:$A$7500,0),$E80+2)=Команды!$AJ$3,TRUE,FALSE),IF(INDEX(Команды!$A$2:$AN$7500,MATCH(BX$3,Команды!$A$2:$A$7500,0),$E80+2)=Команды!$AJ$4,TRUE,FALSE),IF(INDEX(Команды!$A$2:$AN$7500,MATCH(BX$3,Команды!$A$2:$A$7500,0),$E80+2)=Команды!$AJ$5,TRUE,FALSE),IF(INDEX(Команды!$A$2:$AN$7500,MATCH(BX$3,Команды!$A$2:$A$7500,0),$E80+2)=Команды!$AJ$6,TRUE,FALSE),IF(INDEX(Команды!$A$2:$AN$7500,MATCH(BX$3,Команды!$A$2:$A$7500,0),$E80+2)=Команды!$AJ$7,TRUE,FALSE),IF(INDEX(Команды!$A$2:$AN$7500,MATCH(BX$3,Команды!$A$2:$A$7500,0),$E80+2)=Команды!$AJ$8,TRUE,FALSE),IF(INDEX(Команды!$A$2:$AN$7500,MATCH(BX$3,Команды!$A$2:$A$7500,0),$E80+2)=Команды!$AJ$9,TRUE,FALSE),IF(INDEX(Команды!$A$2:$AN$7500,MATCH(BX$3,Команды!$A$2:$A$7500,0),$E80+2)=Команды!$AJ$10,TRUE,FALSE),IF(INDEX(Команды!$A$2:$AN$7500,MATCH(BX$3,Команды!$A$2:$A$7500,0),$E80+2)=Команды!$AJ$11,TRUE,FALSE),IF(INDEX(Команды!$A$2:$AN$7500,MATCH(BX$3,Команды!$A$2:$A$7500,0),$E80+2)=Команды!$AJ$12,TRUE,FALSE),IF(INDEX(Команды!$A$2:$AN$7500,MATCH(BX$3,Команды!$A$2:$A$7500,0),$E80+2)=Команды!$AJ$13,TRUE,FALSE),IF(INDEX(Команды!$A$2:$AN$7500,MATCH(BX$3,Команды!$A$2:$A$7500,0),$E80+2)=Команды!$AJ$14,TRUE,FALSE),IF(INDEX(Команды!$A$2:$AN$7500,MATCH(BX$3,Команды!$A$2:$A$7500,0),$E80+2)=Команды!$AJ$15,TRUE,FALSE),IF(INDEX(Команды!$A$2:$AN$7500,MATCH(BX$3,Команды!$A$2:$A$7500,0),$E80+2)=Команды!$AJ$16,TRUE,FALSE),IF(INDEX(Команды!$A$2:$AN$7500,MATCH(BX$3,Команды!$A$2:$A$7500,0),$E80+2)=Команды!$AJ$17,TRUE,FALSE),IF(INDEX(Команды!$A$2:$AN$7500,MATCH(BX$3,Команды!$A$2:$A$7500,0),$E80+2)=Команды!$AJ$18,TRUE,FALSE),IF(INDEX(Команды!$A$2:$AN$7500,MATCH(BX$3,Команды!$A$2:$A$7500,0),$E80+2)=Команды!$AJ$19,TRUE,FALSE)),INDEX(Команды!$AJ$2:$AL$19,MATCH(INDEX(Команды!$A$2:$AN$7500,MATCH(BX$3,Команды!$A$2:$A$7500,0),$E80+2),Команды!$AJ$2:$AJ$19,0),3),0)</f>
        <v>0.95833333333333337</v>
      </c>
      <c r="BZ80" s="342"/>
      <c r="CA80" s="174">
        <f>IF(OR(IF(INDEX(Команды!$A$2:$AN$7500,MATCH(CA$3,Команды!$A$2:$A$7500,0),$E80+2)=Команды!$AJ$2,TRUE,FALSE),IF(INDEX(Команды!$A$2:$AN$7500,MATCH(CA$3,Команды!$A$2:$A$7500,0),$E80+2)=Команды!$AJ$3,TRUE,FALSE),IF(INDEX(Команды!$A$2:$AN$7500,MATCH(CA$3,Команды!$A$2:$A$7500,0),$E80+2)=Команды!$AJ$4,TRUE,FALSE),IF(INDEX(Команды!$A$2:$AN$7500,MATCH(CA$3,Команды!$A$2:$A$7500,0),$E80+2)=Команды!$AJ$5,TRUE,FALSE),IF(INDEX(Команды!$A$2:$AN$7500,MATCH(CA$3,Команды!$A$2:$A$7500,0),$E80+2)=Команды!$AJ$6,TRUE,FALSE),IF(INDEX(Команды!$A$2:$AN$7500,MATCH(CA$3,Команды!$A$2:$A$7500,0),$E80+2)=Команды!$AJ$7,TRUE,FALSE),IF(INDEX(Команды!$A$2:$AN$7500,MATCH(CA$3,Команды!$A$2:$A$7500,0),$E80+2)=Команды!$AJ$8,TRUE,FALSE),IF(INDEX(Команды!$A$2:$AN$7500,MATCH(CA$3,Команды!$A$2:$A$7500,0),$E80+2)=Команды!$AJ$9,TRUE,FALSE),IF(INDEX(Команды!$A$2:$AN$7500,MATCH(CA$3,Команды!$A$2:$A$7500,0),$E80+2)=Команды!$AJ$10,TRUE,FALSE),IF(INDEX(Команды!$A$2:$AN$7500,MATCH(CA$3,Команды!$A$2:$A$7500,0),$E80+2)=Команды!$AJ$11,TRUE,FALSE),IF(INDEX(Команды!$A$2:$AN$7500,MATCH(CA$3,Команды!$A$2:$A$7500,0),$E80+2)=Команды!$AJ$12,TRUE,FALSE),IF(INDEX(Команды!$A$2:$AN$7500,MATCH(CA$3,Команды!$A$2:$A$7500,0),$E80+2)=Команды!$AJ$13,TRUE,FALSE),IF(INDEX(Команды!$A$2:$AN$7500,MATCH(CA$3,Команды!$A$2:$A$7500,0),$E80+2)=Команды!$AJ$14,TRUE,FALSE),IF(INDEX(Команды!$A$2:$AN$7500,MATCH(CA$3,Команды!$A$2:$A$7500,0),$E80+2)=Команды!$AJ$15,TRUE,FALSE),IF(INDEX(Команды!$A$2:$AN$7500,MATCH(CA$3,Команды!$A$2:$A$7500,0),$E80+2)=Команды!$AJ$16,TRUE,FALSE),,IF(INDEX(Команды!$A$2:$AN$7500,MATCH(CA$3,Команды!$A$2:$A$7500,0),$E80+2)=Команды!$AJ$17,TRUE,FALSE),,IF(INDEX(Команды!$A$2:$AN$7500,MATCH(CA$3,Команды!$A$2:$A$7500,0),$E80+2)=Команды!$AJ$18,TRUE,FALSE),,IF(INDEX(Команды!$A$2:$AN$7500,MATCH(CA$3,Команды!$A$2:$A$7500,0),$E80+2)=Команды!$AJ$19,TRUE,FALSE)),INDEX(Команды!$AJ$2:$AK$19,MATCH(INDEX(Команды!$A$2:$AN$7500,MATCH(CA$3,Команды!$A$2:$A$7500,0),$E80+2),Команды!$AJ$2:$AJ$19,0),2),0)</f>
        <v>0.58333333333333337</v>
      </c>
      <c r="CB80" s="175">
        <f>IF(OR(IF(INDEX(Команды!$A$2:$AN$7500,MATCH(CA$3,Команды!$A$2:$A$7500,0),$E80+2)=Команды!$AJ$2,TRUE,FALSE),IF(INDEX(Команды!$A$2:$AN$7500,MATCH(CA$3,Команды!$A$2:$A$7500,0),$E80+2)=Команды!$AJ$3,TRUE,FALSE),IF(INDEX(Команды!$A$2:$AN$7500,MATCH(CA$3,Команды!$A$2:$A$7500,0),$E80+2)=Команды!$AJ$4,TRUE,FALSE),IF(INDEX(Команды!$A$2:$AN$7500,MATCH(CA$3,Команды!$A$2:$A$7500,0),$E80+2)=Команды!$AJ$5,TRUE,FALSE),IF(INDEX(Команды!$A$2:$AN$7500,MATCH(CA$3,Команды!$A$2:$A$7500,0),$E80+2)=Команды!$AJ$6,TRUE,FALSE),IF(INDEX(Команды!$A$2:$AN$7500,MATCH(CA$3,Команды!$A$2:$A$7500,0),$E80+2)=Команды!$AJ$7,TRUE,FALSE),IF(INDEX(Команды!$A$2:$AN$7500,MATCH(CA$3,Команды!$A$2:$A$7500,0),$E80+2)=Команды!$AJ$8,TRUE,FALSE),IF(INDEX(Команды!$A$2:$AN$7500,MATCH(CA$3,Команды!$A$2:$A$7500,0),$E80+2)=Команды!$AJ$9,TRUE,FALSE),IF(INDEX(Команды!$A$2:$AN$7500,MATCH(CA$3,Команды!$A$2:$A$7500,0),$E80+2)=Команды!$AJ$10,TRUE,FALSE),IF(INDEX(Команды!$A$2:$AN$7500,MATCH(CA$3,Команды!$A$2:$A$7500,0),$E80+2)=Команды!$AJ$11,TRUE,FALSE),IF(INDEX(Команды!$A$2:$AN$7500,MATCH(CA$3,Команды!$A$2:$A$7500,0),$E80+2)=Команды!$AJ$12,TRUE,FALSE),IF(INDEX(Команды!$A$2:$AN$7500,MATCH(CA$3,Команды!$A$2:$A$7500,0),$E80+2)=Команды!$AJ$13,TRUE,FALSE),IF(INDEX(Команды!$A$2:$AN$7500,MATCH(CA$3,Команды!$A$2:$A$7500,0),$E80+2)=Команды!$AJ$14,TRUE,FALSE),IF(INDEX(Команды!$A$2:$AN$7500,MATCH(CA$3,Команды!$A$2:$A$7500,0),$E80+2)=Команды!$AJ$15,TRUE,FALSE),IF(INDEX(Команды!$A$2:$AN$7500,MATCH(CA$3,Команды!$A$2:$A$7500,0),$E80+2)=Команды!$AJ$16,TRUE,FALSE),IF(INDEX(Команды!$A$2:$AN$7500,MATCH(CA$3,Команды!$A$2:$A$7500,0),$E80+2)=Команды!$AJ$17,TRUE,FALSE),IF(INDEX(Команды!$A$2:$AN$7500,MATCH(CA$3,Команды!$A$2:$A$7500,0),$E80+2)=Команды!$AJ$18,TRUE,FALSE),IF(INDEX(Команды!$A$2:$AN$7500,MATCH(CA$3,Команды!$A$2:$A$7500,0),$E80+2)=Команды!$AJ$19,TRUE,FALSE)),INDEX(Команды!$AJ$2:$AL$19,MATCH(INDEX(Команды!$A$2:$AN$7500,MATCH(CA$3,Команды!$A$2:$A$7500,0),$E80+2),Команды!$AJ$2:$AJ$19,0),3),0)</f>
        <v>0.95833333333333337</v>
      </c>
      <c r="CC80" s="342"/>
      <c r="CD80" s="174" t="str">
        <f>IF(OR(IF(INDEX(Команды!$A$2:$AN$7500,MATCH(CD$3,Команды!$A$2:$A$7500,0),$E80+2)=Команды!$AJ$2,TRUE,FALSE),IF(INDEX(Команды!$A$2:$AN$7500,MATCH(CD$3,Команды!$A$2:$A$7500,0),$E80+2)=Команды!$AJ$3,TRUE,FALSE),IF(INDEX(Команды!$A$2:$AN$7500,MATCH(CD$3,Команды!$A$2:$A$7500,0),$E80+2)=Команды!$AJ$4,TRUE,FALSE),IF(INDEX(Команды!$A$2:$AN$7500,MATCH(CD$3,Команды!$A$2:$A$7500,0),$E80+2)=Команды!$AJ$5,TRUE,FALSE),IF(INDEX(Команды!$A$2:$AN$7500,MATCH(CD$3,Команды!$A$2:$A$7500,0),$E80+2)=Команды!$AJ$6,TRUE,FALSE),IF(INDEX(Команды!$A$2:$AN$7500,MATCH(CD$3,Команды!$A$2:$A$7500,0),$E80+2)=Команды!$AJ$7,TRUE,FALSE),IF(INDEX(Команды!$A$2:$AN$7500,MATCH(CD$3,Команды!$A$2:$A$7500,0),$E80+2)=Команды!$AJ$8,TRUE,FALSE),IF(INDEX(Команды!$A$2:$AN$7500,MATCH(CD$3,Команды!$A$2:$A$7500,0),$E80+2)=Команды!$AJ$9,TRUE,FALSE),IF(INDEX(Команды!$A$2:$AN$7500,MATCH(CD$3,Команды!$A$2:$A$7500,0),$E80+2)=Команды!$AJ$10,TRUE,FALSE),IF(INDEX(Команды!$A$2:$AN$7500,MATCH(CD$3,Команды!$A$2:$A$7500,0),$E80+2)=Команды!$AJ$11,TRUE,FALSE),IF(INDEX(Команды!$A$2:$AN$7500,MATCH(CD$3,Команды!$A$2:$A$7500,0),$E80+2)=Команды!$AJ$12,TRUE,FALSE),IF(INDEX(Команды!$A$2:$AN$7500,MATCH(CD$3,Команды!$A$2:$A$7500,0),$E80+2)=Команды!$AJ$13,TRUE,FALSE),IF(INDEX(Команды!$A$2:$AN$7500,MATCH(CD$3,Команды!$A$2:$A$7500,0),$E80+2)=Команды!$AJ$14,TRUE,FALSE),IF(INDEX(Команды!$A$2:$AN$7500,MATCH(CD$3,Команды!$A$2:$A$7500,0),$E80+2)=Команды!$AJ$15,TRUE,FALSE),IF(INDEX(Команды!$A$2:$AN$7500,MATCH(CD$3,Команды!$A$2:$A$7500,0),$E80+2)=Команды!$AJ$16,TRUE,FALSE),,IF(INDEX(Команды!$A$2:$AN$7500,MATCH(CD$3,Команды!$A$2:$A$7500,0),$E80+2)=Команды!$AJ$17,TRUE,FALSE),,IF(INDEX(Команды!$A$2:$AN$7500,MATCH(CD$3,Команды!$A$2:$A$7500,0),$E80+2)=Команды!$AJ$18,TRUE,FALSE),,IF(INDEX(Команды!$A$2:$AN$7500,MATCH(CD$3,Команды!$A$2:$A$7500,0),$E80+2)=Команды!$AJ$19,TRUE,FALSE)),INDEX(Команды!$AJ$2:$AK$19,MATCH(INDEX(Команды!$A$2:$AN$7500,MATCH(CD$3,Команды!$A$2:$A$7500,0),$E80+2),Команды!$AJ$2:$AJ$19,0),2),0)</f>
        <v>В</v>
      </c>
      <c r="CE80" s="175" t="str">
        <f>IF(OR(IF(INDEX(Команды!$A$2:$AN$7500,MATCH(CD$3,Команды!$A$2:$A$7500,0),$E80+2)=Команды!$AJ$2,TRUE,FALSE),IF(INDEX(Команды!$A$2:$AN$7500,MATCH(CD$3,Команды!$A$2:$A$7500,0),$E80+2)=Команды!$AJ$3,TRUE,FALSE),IF(INDEX(Команды!$A$2:$AN$7500,MATCH(CD$3,Команды!$A$2:$A$7500,0),$E80+2)=Команды!$AJ$4,TRUE,FALSE),IF(INDEX(Команды!$A$2:$AN$7500,MATCH(CD$3,Команды!$A$2:$A$7500,0),$E80+2)=Команды!$AJ$5,TRUE,FALSE),IF(INDEX(Команды!$A$2:$AN$7500,MATCH(CD$3,Команды!$A$2:$A$7500,0),$E80+2)=Команды!$AJ$6,TRUE,FALSE),IF(INDEX(Команды!$A$2:$AN$7500,MATCH(CD$3,Команды!$A$2:$A$7500,0),$E80+2)=Команды!$AJ$7,TRUE,FALSE),IF(INDEX(Команды!$A$2:$AN$7500,MATCH(CD$3,Команды!$A$2:$A$7500,0),$E80+2)=Команды!$AJ$8,TRUE,FALSE),IF(INDEX(Команды!$A$2:$AN$7500,MATCH(CD$3,Команды!$A$2:$A$7500,0),$E80+2)=Команды!$AJ$9,TRUE,FALSE),IF(INDEX(Команды!$A$2:$AN$7500,MATCH(CD$3,Команды!$A$2:$A$7500,0),$E80+2)=Команды!$AJ$10,TRUE,FALSE),IF(INDEX(Команды!$A$2:$AN$7500,MATCH(CD$3,Команды!$A$2:$A$7500,0),$E80+2)=Команды!$AJ$11,TRUE,FALSE),IF(INDEX(Команды!$A$2:$AN$7500,MATCH(CD$3,Команды!$A$2:$A$7500,0),$E80+2)=Команды!$AJ$12,TRUE,FALSE),IF(INDEX(Команды!$A$2:$AN$7500,MATCH(CD$3,Команды!$A$2:$A$7500,0),$E80+2)=Команды!$AJ$13,TRUE,FALSE),IF(INDEX(Команды!$A$2:$AN$7500,MATCH(CD$3,Команды!$A$2:$A$7500,0),$E80+2)=Команды!$AJ$14,TRUE,FALSE),IF(INDEX(Команды!$A$2:$AN$7500,MATCH(CD$3,Команды!$A$2:$A$7500,0),$E80+2)=Команды!$AJ$15,TRUE,FALSE),IF(INDEX(Команды!$A$2:$AN$7500,MATCH(CD$3,Команды!$A$2:$A$7500,0),$E80+2)=Команды!$AJ$16,TRUE,FALSE),IF(INDEX(Команды!$A$2:$AN$7500,MATCH(CD$3,Команды!$A$2:$A$7500,0),$E80+2)=Команды!$AJ$17,TRUE,FALSE),IF(INDEX(Команды!$A$2:$AN$7500,MATCH(CD$3,Команды!$A$2:$A$7500,0),$E80+2)=Команды!$AJ$18,TRUE,FALSE),IF(INDEX(Команды!$A$2:$AN$7500,MATCH(CD$3,Команды!$A$2:$A$7500,0),$E80+2)=Команды!$AJ$19,TRUE,FALSE)),INDEX(Команды!$AJ$2:$AL$19,MATCH(INDEX(Команды!$A$2:$AN$7500,MATCH(CD$3,Команды!$A$2:$A$7500,0),$E80+2),Команды!$AJ$2:$AJ$19,0),3),0)</f>
        <v>В</v>
      </c>
      <c r="CF80" s="342"/>
      <c r="CG80" s="174" t="str">
        <f>IF(OR(IF(INDEX(Команды!$A$2:$AN$7500,MATCH(CG$3,Команды!$A$2:$A$7500,0),$E80+2)=Команды!$AJ$2,TRUE,FALSE),IF(INDEX(Команды!$A$2:$AN$7500,MATCH(CG$3,Команды!$A$2:$A$7500,0),$E80+2)=Команды!$AJ$3,TRUE,FALSE),IF(INDEX(Команды!$A$2:$AN$7500,MATCH(CG$3,Команды!$A$2:$A$7500,0),$E80+2)=Команды!$AJ$4,TRUE,FALSE),IF(INDEX(Команды!$A$2:$AN$7500,MATCH(CG$3,Команды!$A$2:$A$7500,0),$E80+2)=Команды!$AJ$5,TRUE,FALSE),IF(INDEX(Команды!$A$2:$AN$7500,MATCH(CG$3,Команды!$A$2:$A$7500,0),$E80+2)=Команды!$AJ$6,TRUE,FALSE),IF(INDEX(Команды!$A$2:$AN$7500,MATCH(CG$3,Команды!$A$2:$A$7500,0),$E80+2)=Команды!$AJ$7,TRUE,FALSE),IF(INDEX(Команды!$A$2:$AN$7500,MATCH(CG$3,Команды!$A$2:$A$7500,0),$E80+2)=Команды!$AJ$8,TRUE,FALSE),IF(INDEX(Команды!$A$2:$AN$7500,MATCH(CG$3,Команды!$A$2:$A$7500,0),$E80+2)=Команды!$AJ$9,TRUE,FALSE),IF(INDEX(Команды!$A$2:$AN$7500,MATCH(CG$3,Команды!$A$2:$A$7500,0),$E80+2)=Команды!$AJ$10,TRUE,FALSE),IF(INDEX(Команды!$A$2:$AN$7500,MATCH(CG$3,Команды!$A$2:$A$7500,0),$E80+2)=Команды!$AJ$11,TRUE,FALSE),IF(INDEX(Команды!$A$2:$AN$7500,MATCH(CG$3,Команды!$A$2:$A$7500,0),$E80+2)=Команды!$AJ$12,TRUE,FALSE),IF(INDEX(Команды!$A$2:$AN$7500,MATCH(CG$3,Команды!$A$2:$A$7500,0),$E80+2)=Команды!$AJ$13,TRUE,FALSE),IF(INDEX(Команды!$A$2:$AN$7500,MATCH(CG$3,Команды!$A$2:$A$7500,0),$E80+2)=Команды!$AJ$14,TRUE,FALSE),IF(INDEX(Команды!$A$2:$AN$7500,MATCH(CG$3,Команды!$A$2:$A$7500,0),$E80+2)=Команды!$AJ$15,TRUE,FALSE),IF(INDEX(Команды!$A$2:$AN$7500,MATCH(CG$3,Команды!$A$2:$A$7500,0),$E80+2)=Команды!$AJ$16,TRUE,FALSE),,IF(INDEX(Команды!$A$2:$AN$7500,MATCH(CG$3,Команды!$A$2:$A$7500,0),$E80+2)=Команды!$AJ$17,TRUE,FALSE),,IF(INDEX(Команды!$A$2:$AN$7500,MATCH(CG$3,Команды!$A$2:$A$7500,0),$E80+2)=Команды!$AJ$18,TRUE,FALSE),,IF(INDEX(Команды!$A$2:$AN$7500,MATCH(CG$3,Команды!$A$2:$A$7500,0),$E80+2)=Команды!$AJ$19,TRUE,FALSE)),INDEX(Команды!$AJ$2:$AK$19,MATCH(INDEX(Команды!$A$2:$AN$7500,MATCH(CG$3,Команды!$A$2:$A$7500,0),$E80+2),Команды!$AJ$2:$AJ$19,0),2),0)</f>
        <v>В</v>
      </c>
      <c r="CH80" s="175" t="str">
        <f>IF(OR(IF(INDEX(Команды!$A$2:$AN$7500,MATCH(CG$3,Команды!$A$2:$A$7500,0),$E80+2)=Команды!$AJ$2,TRUE,FALSE),IF(INDEX(Команды!$A$2:$AN$7500,MATCH(CG$3,Команды!$A$2:$A$7500,0),$E80+2)=Команды!$AJ$3,TRUE,FALSE),IF(INDEX(Команды!$A$2:$AN$7500,MATCH(CG$3,Команды!$A$2:$A$7500,0),$E80+2)=Команды!$AJ$4,TRUE,FALSE),IF(INDEX(Команды!$A$2:$AN$7500,MATCH(CG$3,Команды!$A$2:$A$7500,0),$E80+2)=Команды!$AJ$5,TRUE,FALSE),IF(INDEX(Команды!$A$2:$AN$7500,MATCH(CG$3,Команды!$A$2:$A$7500,0),$E80+2)=Команды!$AJ$6,TRUE,FALSE),IF(INDEX(Команды!$A$2:$AN$7500,MATCH(CG$3,Команды!$A$2:$A$7500,0),$E80+2)=Команды!$AJ$7,TRUE,FALSE),IF(INDEX(Команды!$A$2:$AN$7500,MATCH(CG$3,Команды!$A$2:$A$7500,0),$E80+2)=Команды!$AJ$8,TRUE,FALSE),IF(INDEX(Команды!$A$2:$AN$7500,MATCH(CG$3,Команды!$A$2:$A$7500,0),$E80+2)=Команды!$AJ$9,TRUE,FALSE),IF(INDEX(Команды!$A$2:$AN$7500,MATCH(CG$3,Команды!$A$2:$A$7500,0),$E80+2)=Команды!$AJ$10,TRUE,FALSE),IF(INDEX(Команды!$A$2:$AN$7500,MATCH(CG$3,Команды!$A$2:$A$7500,0),$E80+2)=Команды!$AJ$11,TRUE,FALSE),IF(INDEX(Команды!$A$2:$AN$7500,MATCH(CG$3,Команды!$A$2:$A$7500,0),$E80+2)=Команды!$AJ$12,TRUE,FALSE),IF(INDEX(Команды!$A$2:$AN$7500,MATCH(CG$3,Команды!$A$2:$A$7500,0),$E80+2)=Команды!$AJ$13,TRUE,FALSE),IF(INDEX(Команды!$A$2:$AN$7500,MATCH(CG$3,Команды!$A$2:$A$7500,0),$E80+2)=Команды!$AJ$14,TRUE,FALSE),IF(INDEX(Команды!$A$2:$AN$7500,MATCH(CG$3,Команды!$A$2:$A$7500,0),$E80+2)=Команды!$AJ$15,TRUE,FALSE),IF(INDEX(Команды!$A$2:$AN$7500,MATCH(CG$3,Команды!$A$2:$A$7500,0),$E80+2)=Команды!$AJ$16,TRUE,FALSE),IF(INDEX(Команды!$A$2:$AN$7500,MATCH(CG$3,Команды!$A$2:$A$7500,0),$E80+2)=Команды!$AJ$17,TRUE,FALSE),IF(INDEX(Команды!$A$2:$AN$7500,MATCH(CG$3,Команды!$A$2:$A$7500,0),$E80+2)=Команды!$AJ$18,TRUE,FALSE),IF(INDEX(Команды!$A$2:$AN$7500,MATCH(CG$3,Команды!$A$2:$A$7500,0),$E80+2)=Команды!$AJ$19,TRUE,FALSE)),INDEX(Команды!$AJ$2:$AL$19,MATCH(INDEX(Команды!$A$2:$AN$7500,MATCH(CG$3,Команды!$A$2:$A$7500,0),$E80+2),Команды!$AJ$2:$AJ$19,0),3),0)</f>
        <v>В</v>
      </c>
      <c r="CI80" s="342"/>
      <c r="CJ80" s="174">
        <f>IF(OR(IF(INDEX(Команды!$A$2:$AN$7500,MATCH(CJ$3,Команды!$A$2:$A$7500,0),$E80+2)=Команды!$AJ$2,TRUE,FALSE),IF(INDEX(Команды!$A$2:$AN$7500,MATCH(CJ$3,Команды!$A$2:$A$7500,0),$E80+2)=Команды!$AJ$3,TRUE,FALSE),IF(INDEX(Команды!$A$2:$AN$7500,MATCH(CJ$3,Команды!$A$2:$A$7500,0),$E80+2)=Команды!$AJ$4,TRUE,FALSE),IF(INDEX(Команды!$A$2:$AN$7500,MATCH(CJ$3,Команды!$A$2:$A$7500,0),$E80+2)=Команды!$AJ$5,TRUE,FALSE),IF(INDEX(Команды!$A$2:$AN$7500,MATCH(CJ$3,Команды!$A$2:$A$7500,0),$E80+2)=Команды!$AJ$6,TRUE,FALSE),IF(INDEX(Команды!$A$2:$AN$7500,MATCH(CJ$3,Команды!$A$2:$A$7500,0),$E80+2)=Команды!$AJ$7,TRUE,FALSE),IF(INDEX(Команды!$A$2:$AN$7500,MATCH(CJ$3,Команды!$A$2:$A$7500,0),$E80+2)=Команды!$AJ$8,TRUE,FALSE),IF(INDEX(Команды!$A$2:$AN$7500,MATCH(CJ$3,Команды!$A$2:$A$7500,0),$E80+2)=Команды!$AJ$9,TRUE,FALSE),IF(INDEX(Команды!$A$2:$AN$7500,MATCH(CJ$3,Команды!$A$2:$A$7500,0),$E80+2)=Команды!$AJ$10,TRUE,FALSE),IF(INDEX(Команды!$A$2:$AN$7500,MATCH(CJ$3,Команды!$A$2:$A$7500,0),$E80+2)=Команды!$AJ$11,TRUE,FALSE),IF(INDEX(Команды!$A$2:$AN$7500,MATCH(CJ$3,Команды!$A$2:$A$7500,0),$E80+2)=Команды!$AJ$12,TRUE,FALSE),IF(INDEX(Команды!$A$2:$AN$7500,MATCH(CJ$3,Команды!$A$2:$A$7500,0),$E80+2)=Команды!$AJ$13,TRUE,FALSE),IF(INDEX(Команды!$A$2:$AN$7500,MATCH(CJ$3,Команды!$A$2:$A$7500,0),$E80+2)=Команды!$AJ$14,TRUE,FALSE),IF(INDEX(Команды!$A$2:$AN$7500,MATCH(CJ$3,Команды!$A$2:$A$7500,0),$E80+2)=Команды!$AJ$15,TRUE,FALSE),IF(INDEX(Команды!$A$2:$AN$7500,MATCH(CJ$3,Команды!$A$2:$A$7500,0),$E80+2)=Команды!$AJ$16,TRUE,FALSE),,IF(INDEX(Команды!$A$2:$AN$7500,MATCH(CJ$3,Команды!$A$2:$A$7500,0),$E80+2)=Команды!$AJ$17,TRUE,FALSE),,IF(INDEX(Команды!$A$2:$AN$7500,MATCH(CJ$3,Команды!$A$2:$A$7500,0),$E80+2)=Команды!$AJ$18,TRUE,FALSE),,IF(INDEX(Команды!$A$2:$AN$7500,MATCH(CJ$3,Команды!$A$2:$A$7500,0),$E80+2)=Команды!$AJ$19,TRUE,FALSE)),INDEX(Команды!$AJ$2:$AK$19,MATCH(INDEX(Команды!$A$2:$AN$7500,MATCH(CJ$3,Команды!$A$2:$A$7500,0),$E80+2),Команды!$AJ$2:$AJ$19,0),2),0)</f>
        <v>0.3125</v>
      </c>
      <c r="CK80" s="175">
        <f>IF(OR(IF(INDEX(Команды!$A$2:$AN$7500,MATCH(CJ$3,Команды!$A$2:$A$7500,0),$E80+2)=Команды!$AJ$2,TRUE,FALSE),IF(INDEX(Команды!$A$2:$AN$7500,MATCH(CJ$3,Команды!$A$2:$A$7500,0),$E80+2)=Команды!$AJ$3,TRUE,FALSE),IF(INDEX(Команды!$A$2:$AN$7500,MATCH(CJ$3,Команды!$A$2:$A$7500,0),$E80+2)=Команды!$AJ$4,TRUE,FALSE),IF(INDEX(Команды!$A$2:$AN$7500,MATCH(CJ$3,Команды!$A$2:$A$7500,0),$E80+2)=Команды!$AJ$5,TRUE,FALSE),IF(INDEX(Команды!$A$2:$AN$7500,MATCH(CJ$3,Команды!$A$2:$A$7500,0),$E80+2)=Команды!$AJ$6,TRUE,FALSE),IF(INDEX(Команды!$A$2:$AN$7500,MATCH(CJ$3,Команды!$A$2:$A$7500,0),$E80+2)=Команды!$AJ$7,TRUE,FALSE),IF(INDEX(Команды!$A$2:$AN$7500,MATCH(CJ$3,Команды!$A$2:$A$7500,0),$E80+2)=Команды!$AJ$8,TRUE,FALSE),IF(INDEX(Команды!$A$2:$AN$7500,MATCH(CJ$3,Команды!$A$2:$A$7500,0),$E80+2)=Команды!$AJ$9,TRUE,FALSE),IF(INDEX(Команды!$A$2:$AN$7500,MATCH(CJ$3,Команды!$A$2:$A$7500,0),$E80+2)=Команды!$AJ$10,TRUE,FALSE),IF(INDEX(Команды!$A$2:$AN$7500,MATCH(CJ$3,Команды!$A$2:$A$7500,0),$E80+2)=Команды!$AJ$11,TRUE,FALSE),IF(INDEX(Команды!$A$2:$AN$7500,MATCH(CJ$3,Команды!$A$2:$A$7500,0),$E80+2)=Команды!$AJ$12,TRUE,FALSE),IF(INDEX(Команды!$A$2:$AN$7500,MATCH(CJ$3,Команды!$A$2:$A$7500,0),$E80+2)=Команды!$AJ$13,TRUE,FALSE),IF(INDEX(Команды!$A$2:$AN$7500,MATCH(CJ$3,Команды!$A$2:$A$7500,0),$E80+2)=Команды!$AJ$14,TRUE,FALSE),IF(INDEX(Команды!$A$2:$AN$7500,MATCH(CJ$3,Команды!$A$2:$A$7500,0),$E80+2)=Команды!$AJ$15,TRUE,FALSE),IF(INDEX(Команды!$A$2:$AN$7500,MATCH(CJ$3,Команды!$A$2:$A$7500,0),$E80+2)=Команды!$AJ$16,TRUE,FALSE),IF(INDEX(Команды!$A$2:$AN$7500,MATCH(CJ$3,Команды!$A$2:$A$7500,0),$E80+2)=Команды!$AJ$17,TRUE,FALSE),IF(INDEX(Команды!$A$2:$AN$7500,MATCH(CJ$3,Команды!$A$2:$A$7500,0),$E80+2)=Команды!$AJ$18,TRUE,FALSE),IF(INDEX(Команды!$A$2:$AN$7500,MATCH(CJ$3,Команды!$A$2:$A$7500,0),$E80+2)=Команды!$AJ$19,TRUE,FALSE)),INDEX(Команды!$AJ$2:$AL$19,MATCH(INDEX(Команды!$A$2:$AN$7500,MATCH(CJ$3,Команды!$A$2:$A$7500,0),$E80+2),Команды!$AJ$2:$AJ$19,0),3),0)</f>
        <v>0.6875</v>
      </c>
      <c r="CL80" s="342"/>
      <c r="CM80" s="174">
        <f>IF(OR(IF(INDEX(Команды!$A$2:$AN$7500,MATCH(CM$3,Команды!$A$2:$A$7500,0),$E80+2)=Команды!$AJ$2,TRUE,FALSE),IF(INDEX(Команды!$A$2:$AN$7500,MATCH(CM$3,Команды!$A$2:$A$7500,0),$E80+2)=Команды!$AJ$3,TRUE,FALSE),IF(INDEX(Команды!$A$2:$AN$7500,MATCH(CM$3,Команды!$A$2:$A$7500,0),$E80+2)=Команды!$AJ$4,TRUE,FALSE),IF(INDEX(Команды!$A$2:$AN$7500,MATCH(CM$3,Команды!$A$2:$A$7500,0),$E80+2)=Команды!$AJ$5,TRUE,FALSE),IF(INDEX(Команды!$A$2:$AN$7500,MATCH(CM$3,Команды!$A$2:$A$7500,0),$E80+2)=Команды!$AJ$6,TRUE,FALSE),IF(INDEX(Команды!$A$2:$AN$7500,MATCH(CM$3,Команды!$A$2:$A$7500,0),$E80+2)=Команды!$AJ$7,TRUE,FALSE),IF(INDEX(Команды!$A$2:$AN$7500,MATCH(CM$3,Команды!$A$2:$A$7500,0),$E80+2)=Команды!$AJ$8,TRUE,FALSE),IF(INDEX(Команды!$A$2:$AN$7500,MATCH(CM$3,Команды!$A$2:$A$7500,0),$E80+2)=Команды!$AJ$9,TRUE,FALSE),IF(INDEX(Команды!$A$2:$AN$7500,MATCH(CM$3,Команды!$A$2:$A$7500,0),$E80+2)=Команды!$AJ$10,TRUE,FALSE),IF(INDEX(Команды!$A$2:$AN$7500,MATCH(CM$3,Команды!$A$2:$A$7500,0),$E80+2)=Команды!$AJ$11,TRUE,FALSE),IF(INDEX(Команды!$A$2:$AN$7500,MATCH(CM$3,Команды!$A$2:$A$7500,0),$E80+2)=Команды!$AJ$12,TRUE,FALSE),IF(INDEX(Команды!$A$2:$AN$7500,MATCH(CM$3,Команды!$A$2:$A$7500,0),$E80+2)=Команды!$AJ$13,TRUE,FALSE),IF(INDEX(Команды!$A$2:$AN$7500,MATCH(CM$3,Команды!$A$2:$A$7500,0),$E80+2)=Команды!$AJ$14,TRUE,FALSE),IF(INDEX(Команды!$A$2:$AN$7500,MATCH(CM$3,Команды!$A$2:$A$7500,0),$E80+2)=Команды!$AJ$15,TRUE,FALSE),IF(INDEX(Команды!$A$2:$AN$7500,MATCH(CM$3,Команды!$A$2:$A$7500,0),$E80+2)=Команды!$AJ$16,TRUE,FALSE),,IF(INDEX(Команды!$A$2:$AN$7500,MATCH(CM$3,Команды!$A$2:$A$7500,0),$E80+2)=Команды!$AJ$17,TRUE,FALSE),,IF(INDEX(Команды!$A$2:$AN$7500,MATCH(CM$3,Команды!$A$2:$A$7500,0),$E80+2)=Команды!$AJ$18,TRUE,FALSE),,IF(INDEX(Команды!$A$2:$AN$7500,MATCH(CM$3,Команды!$A$2:$A$7500,0),$E80+2)=Команды!$AJ$19,TRUE,FALSE)),INDEX(Команды!$AJ$2:$AK$19,MATCH(INDEX(Команды!$A$2:$AN$7500,MATCH(CM$3,Команды!$A$2:$A$7500,0),$E80+2),Команды!$AJ$2:$AJ$19,0),2),0)</f>
        <v>0.3125</v>
      </c>
      <c r="CN80" s="175">
        <f>IF(OR(IF(INDEX(Команды!$A$2:$AN$7500,MATCH(CM$3,Команды!$A$2:$A$7500,0),$E80+2)=Команды!$AJ$2,TRUE,FALSE),IF(INDEX(Команды!$A$2:$AN$7500,MATCH(CM$3,Команды!$A$2:$A$7500,0),$E80+2)=Команды!$AJ$3,TRUE,FALSE),IF(INDEX(Команды!$A$2:$AN$7500,MATCH(CM$3,Команды!$A$2:$A$7500,0),$E80+2)=Команды!$AJ$4,TRUE,FALSE),IF(INDEX(Команды!$A$2:$AN$7500,MATCH(CM$3,Команды!$A$2:$A$7500,0),$E80+2)=Команды!$AJ$5,TRUE,FALSE),IF(INDEX(Команды!$A$2:$AN$7500,MATCH(CM$3,Команды!$A$2:$A$7500,0),$E80+2)=Команды!$AJ$6,TRUE,FALSE),IF(INDEX(Команды!$A$2:$AN$7500,MATCH(CM$3,Команды!$A$2:$A$7500,0),$E80+2)=Команды!$AJ$7,TRUE,FALSE),IF(INDEX(Команды!$A$2:$AN$7500,MATCH(CM$3,Команды!$A$2:$A$7500,0),$E80+2)=Команды!$AJ$8,TRUE,FALSE),IF(INDEX(Команды!$A$2:$AN$7500,MATCH(CM$3,Команды!$A$2:$A$7500,0),$E80+2)=Команды!$AJ$9,TRUE,FALSE),IF(INDEX(Команды!$A$2:$AN$7500,MATCH(CM$3,Команды!$A$2:$A$7500,0),$E80+2)=Команды!$AJ$10,TRUE,FALSE),IF(INDEX(Команды!$A$2:$AN$7500,MATCH(CM$3,Команды!$A$2:$A$7500,0),$E80+2)=Команды!$AJ$11,TRUE,FALSE),IF(INDEX(Команды!$A$2:$AN$7500,MATCH(CM$3,Команды!$A$2:$A$7500,0),$E80+2)=Команды!$AJ$12,TRUE,FALSE),IF(INDEX(Команды!$A$2:$AN$7500,MATCH(CM$3,Команды!$A$2:$A$7500,0),$E80+2)=Команды!$AJ$13,TRUE,FALSE),IF(INDEX(Команды!$A$2:$AN$7500,MATCH(CM$3,Команды!$A$2:$A$7500,0),$E80+2)=Команды!$AJ$14,TRUE,FALSE),IF(INDEX(Команды!$A$2:$AN$7500,MATCH(CM$3,Команды!$A$2:$A$7500,0),$E80+2)=Команды!$AJ$15,TRUE,FALSE),IF(INDEX(Команды!$A$2:$AN$7500,MATCH(CM$3,Команды!$A$2:$A$7500,0),$E80+2)=Команды!$AJ$16,TRUE,FALSE),IF(INDEX(Команды!$A$2:$AN$7500,MATCH(CM$3,Команды!$A$2:$A$7500,0),$E80+2)=Команды!$AJ$17,TRUE,FALSE),IF(INDEX(Команды!$A$2:$AN$7500,MATCH(CM$3,Команды!$A$2:$A$7500,0),$E80+2)=Команды!$AJ$18,TRUE,FALSE),IF(INDEX(Команды!$A$2:$AN$7500,MATCH(CM$3,Команды!$A$2:$A$7500,0),$E80+2)=Команды!$AJ$19,TRUE,FALSE)),INDEX(Команды!$AJ$2:$AL$19,MATCH(INDEX(Команды!$A$2:$AN$7500,MATCH(CM$3,Команды!$A$2:$A$7500,0),$E80+2),Команды!$AJ$2:$AJ$19,0),3),0)</f>
        <v>0.6875</v>
      </c>
      <c r="CO80" s="342"/>
      <c r="CP80" s="174">
        <f>IF(OR(IF(INDEX(Команды!$A$2:$AN$7500,MATCH(CP$3,Команды!$A$2:$A$7500,0),$E80+2)=Команды!$AJ$2,TRUE,FALSE),IF(INDEX(Команды!$A$2:$AN$7500,MATCH(CP$3,Команды!$A$2:$A$7500,0),$E80+2)=Команды!$AJ$3,TRUE,FALSE),IF(INDEX(Команды!$A$2:$AN$7500,MATCH(CP$3,Команды!$A$2:$A$7500,0),$E80+2)=Команды!$AJ$4,TRUE,FALSE),IF(INDEX(Команды!$A$2:$AN$7500,MATCH(CP$3,Команды!$A$2:$A$7500,0),$E80+2)=Команды!$AJ$5,TRUE,FALSE),IF(INDEX(Команды!$A$2:$AN$7500,MATCH(CP$3,Команды!$A$2:$A$7500,0),$E80+2)=Команды!$AJ$6,TRUE,FALSE),IF(INDEX(Команды!$A$2:$AN$7500,MATCH(CP$3,Команды!$A$2:$A$7500,0),$E80+2)=Команды!$AJ$7,TRUE,FALSE),IF(INDEX(Команды!$A$2:$AN$7500,MATCH(CP$3,Команды!$A$2:$A$7500,0),$E80+2)=Команды!$AJ$8,TRUE,FALSE),IF(INDEX(Команды!$A$2:$AN$7500,MATCH(CP$3,Команды!$A$2:$A$7500,0),$E80+2)=Команды!$AJ$9,TRUE,FALSE),IF(INDEX(Команды!$A$2:$AN$7500,MATCH(CP$3,Команды!$A$2:$A$7500,0),$E80+2)=Команды!$AJ$10,TRUE,FALSE),IF(INDEX(Команды!$A$2:$AN$7500,MATCH(CP$3,Команды!$A$2:$A$7500,0),$E80+2)=Команды!$AJ$11,TRUE,FALSE),IF(INDEX(Команды!$A$2:$AN$7500,MATCH(CP$3,Команды!$A$2:$A$7500,0),$E80+2)=Команды!$AJ$12,TRUE,FALSE),IF(INDEX(Команды!$A$2:$AN$7500,MATCH(CP$3,Команды!$A$2:$A$7500,0),$E80+2)=Команды!$AJ$13,TRUE,FALSE),IF(INDEX(Команды!$A$2:$AN$7500,MATCH(CP$3,Команды!$A$2:$A$7500,0),$E80+2)=Команды!$AJ$14,TRUE,FALSE),IF(INDEX(Команды!$A$2:$AN$7500,MATCH(CP$3,Команды!$A$2:$A$7500,0),$E80+2)=Команды!$AJ$15,TRUE,FALSE),IF(INDEX(Команды!$A$2:$AN$7500,MATCH(CP$3,Команды!$A$2:$A$7500,0),$E80+2)=Команды!$AJ$16,TRUE,FALSE),,IF(INDEX(Команды!$A$2:$AN$7500,MATCH(CP$3,Команды!$A$2:$A$7500,0),$E80+2)=Команды!$AJ$17,TRUE,FALSE),,IF(INDEX(Команды!$A$2:$AN$7500,MATCH(CP$3,Команды!$A$2:$A$7500,0),$E80+2)=Команды!$AJ$18,TRUE,FALSE),,IF(INDEX(Команды!$A$2:$AN$7500,MATCH(CP$3,Команды!$A$2:$A$7500,0),$E80+2)=Команды!$AJ$19,TRUE,FALSE)),INDEX(Команды!$AJ$2:$AK$19,MATCH(INDEX(Команды!$A$2:$AN$7500,MATCH(CP$3,Команды!$A$2:$A$7500,0),$E80+2),Команды!$AJ$2:$AJ$19,0),2),0)</f>
        <v>0.375</v>
      </c>
      <c r="CQ80" s="175">
        <f>IF(OR(IF(INDEX(Команды!$A$2:$AN$7500,MATCH(CP$3,Команды!$A$2:$A$7500,0),$E80+2)=Команды!$AJ$2,TRUE,FALSE),IF(INDEX(Команды!$A$2:$AN$7500,MATCH(CP$3,Команды!$A$2:$A$7500,0),$E80+2)=Команды!$AJ$3,TRUE,FALSE),IF(INDEX(Команды!$A$2:$AN$7500,MATCH(CP$3,Команды!$A$2:$A$7500,0),$E80+2)=Команды!$AJ$4,TRUE,FALSE),IF(INDEX(Команды!$A$2:$AN$7500,MATCH(CP$3,Команды!$A$2:$A$7500,0),$E80+2)=Команды!$AJ$5,TRUE,FALSE),IF(INDEX(Команды!$A$2:$AN$7500,MATCH(CP$3,Команды!$A$2:$A$7500,0),$E80+2)=Команды!$AJ$6,TRUE,FALSE),IF(INDEX(Команды!$A$2:$AN$7500,MATCH(CP$3,Команды!$A$2:$A$7500,0),$E80+2)=Команды!$AJ$7,TRUE,FALSE),IF(INDEX(Команды!$A$2:$AN$7500,MATCH(CP$3,Команды!$A$2:$A$7500,0),$E80+2)=Команды!$AJ$8,TRUE,FALSE),IF(INDEX(Команды!$A$2:$AN$7500,MATCH(CP$3,Команды!$A$2:$A$7500,0),$E80+2)=Команды!$AJ$9,TRUE,FALSE),IF(INDEX(Команды!$A$2:$AN$7500,MATCH(CP$3,Команды!$A$2:$A$7500,0),$E80+2)=Команды!$AJ$10,TRUE,FALSE),IF(INDEX(Команды!$A$2:$AN$7500,MATCH(CP$3,Команды!$A$2:$A$7500,0),$E80+2)=Команды!$AJ$11,TRUE,FALSE),IF(INDEX(Команды!$A$2:$AN$7500,MATCH(CP$3,Команды!$A$2:$A$7500,0),$E80+2)=Команды!$AJ$12,TRUE,FALSE),IF(INDEX(Команды!$A$2:$AN$7500,MATCH(CP$3,Команды!$A$2:$A$7500,0),$E80+2)=Команды!$AJ$13,TRUE,FALSE),IF(INDEX(Команды!$A$2:$AN$7500,MATCH(CP$3,Команды!$A$2:$A$7500,0),$E80+2)=Команды!$AJ$14,TRUE,FALSE),IF(INDEX(Команды!$A$2:$AN$7500,MATCH(CP$3,Команды!$A$2:$A$7500,0),$E80+2)=Команды!$AJ$15,TRUE,FALSE),IF(INDEX(Команды!$A$2:$AN$7500,MATCH(CP$3,Команды!$A$2:$A$7500,0),$E80+2)=Команды!$AJ$16,TRUE,FALSE),IF(INDEX(Команды!$A$2:$AN$7500,MATCH(CP$3,Команды!$A$2:$A$7500,0),$E80+2)=Команды!$AJ$17,TRUE,FALSE),IF(INDEX(Команды!$A$2:$AN$7500,MATCH(CP$3,Команды!$A$2:$A$7500,0),$E80+2)=Команды!$AJ$18,TRUE,FALSE),IF(INDEX(Команды!$A$2:$AN$7500,MATCH(CP$3,Команды!$A$2:$A$7500,0),$E80+2)=Команды!$AJ$19,TRUE,FALSE)),INDEX(Команды!$AJ$2:$AL$19,MATCH(INDEX(Команды!$A$2:$AN$7500,MATCH(CP$3,Команды!$A$2:$A$7500,0),$E80+2),Команды!$AJ$2:$AJ$19,0),3),0)</f>
        <v>0.75</v>
      </c>
      <c r="CR80" s="342"/>
      <c r="CS80" s="174">
        <f>IF(OR(IF(INDEX(Команды!$A$2:$AN$7500,MATCH(CS$3,Команды!$A$2:$A$7500,0),$E80+2)=Команды!$AJ$2,TRUE,FALSE),IF(INDEX(Команды!$A$2:$AN$7500,MATCH(CS$3,Команды!$A$2:$A$7500,0),$E80+2)=Команды!$AJ$3,TRUE,FALSE),IF(INDEX(Команды!$A$2:$AN$7500,MATCH(CS$3,Команды!$A$2:$A$7500,0),$E80+2)=Команды!$AJ$4,TRUE,FALSE),IF(INDEX(Команды!$A$2:$AN$7500,MATCH(CS$3,Команды!$A$2:$A$7500,0),$E80+2)=Команды!$AJ$5,TRUE,FALSE),IF(INDEX(Команды!$A$2:$AN$7500,MATCH(CS$3,Команды!$A$2:$A$7500,0),$E80+2)=Команды!$AJ$6,TRUE,FALSE),IF(INDEX(Команды!$A$2:$AN$7500,MATCH(CS$3,Команды!$A$2:$A$7500,0),$E80+2)=Команды!$AJ$7,TRUE,FALSE),IF(INDEX(Команды!$A$2:$AN$7500,MATCH(CS$3,Команды!$A$2:$A$7500,0),$E80+2)=Команды!$AJ$8,TRUE,FALSE),IF(INDEX(Команды!$A$2:$AN$7500,MATCH(CS$3,Команды!$A$2:$A$7500,0),$E80+2)=Команды!$AJ$9,TRUE,FALSE),IF(INDEX(Команды!$A$2:$AN$7500,MATCH(CS$3,Команды!$A$2:$A$7500,0),$E80+2)=Команды!$AJ$10,TRUE,FALSE),IF(INDEX(Команды!$A$2:$AN$7500,MATCH(CS$3,Команды!$A$2:$A$7500,0),$E80+2)=Команды!$AJ$11,TRUE,FALSE),IF(INDEX(Команды!$A$2:$AN$7500,MATCH(CS$3,Команды!$A$2:$A$7500,0),$E80+2)=Команды!$AJ$12,TRUE,FALSE),IF(INDEX(Команды!$A$2:$AN$7500,MATCH(CS$3,Команды!$A$2:$A$7500,0),$E80+2)=Команды!$AJ$13,TRUE,FALSE),IF(INDEX(Команды!$A$2:$AN$7500,MATCH(CS$3,Команды!$A$2:$A$7500,0),$E80+2)=Команды!$AJ$14,TRUE,FALSE),IF(INDEX(Команды!$A$2:$AN$7500,MATCH(CS$3,Команды!$A$2:$A$7500,0),$E80+2)=Команды!$AJ$15,TRUE,FALSE),IF(INDEX(Команды!$A$2:$AN$7500,MATCH(CS$3,Команды!$A$2:$A$7500,0),$E80+2)=Команды!$AJ$16,TRUE,FALSE),,IF(INDEX(Команды!$A$2:$AN$7500,MATCH(CS$3,Команды!$A$2:$A$7500,0),$E80+2)=Команды!$AJ$17,TRUE,FALSE),,IF(INDEX(Команды!$A$2:$AN$7500,MATCH(CS$3,Команды!$A$2:$A$7500,0),$E80+2)=Команды!$AJ$18,TRUE,FALSE),,IF(INDEX(Команды!$A$2:$AN$7500,MATCH(CS$3,Команды!$A$2:$A$7500,0),$E80+2)=Команды!$AJ$19,TRUE,FALSE)),INDEX(Команды!$AJ$2:$AK$19,MATCH(INDEX(Команды!$A$2:$AN$7500,MATCH(CS$3,Команды!$A$2:$A$7500,0),$E80+2),Команды!$AJ$2:$AJ$19,0),2),0)</f>
        <v>0.64583333333333337</v>
      </c>
      <c r="CT80" s="175">
        <f>IF(OR(IF(INDEX(Команды!$A$2:$AN$7500,MATCH(CS$3,Команды!$A$2:$A$7500,0),$E80+2)=Команды!$AJ$2,TRUE,FALSE),IF(INDEX(Команды!$A$2:$AN$7500,MATCH(CS$3,Команды!$A$2:$A$7500,0),$E80+2)=Команды!$AJ$3,TRUE,FALSE),IF(INDEX(Команды!$A$2:$AN$7500,MATCH(CS$3,Команды!$A$2:$A$7500,0),$E80+2)=Команды!$AJ$4,TRUE,FALSE),IF(INDEX(Команды!$A$2:$AN$7500,MATCH(CS$3,Команды!$A$2:$A$7500,0),$E80+2)=Команды!$AJ$5,TRUE,FALSE),IF(INDEX(Команды!$A$2:$AN$7500,MATCH(CS$3,Команды!$A$2:$A$7500,0),$E80+2)=Команды!$AJ$6,TRUE,FALSE),IF(INDEX(Команды!$A$2:$AN$7500,MATCH(CS$3,Команды!$A$2:$A$7500,0),$E80+2)=Команды!$AJ$7,TRUE,FALSE),IF(INDEX(Команды!$A$2:$AN$7500,MATCH(CS$3,Команды!$A$2:$A$7500,0),$E80+2)=Команды!$AJ$8,TRUE,FALSE),IF(INDEX(Команды!$A$2:$AN$7500,MATCH(CS$3,Команды!$A$2:$A$7500,0),$E80+2)=Команды!$AJ$9,TRUE,FALSE),IF(INDEX(Команды!$A$2:$AN$7500,MATCH(CS$3,Команды!$A$2:$A$7500,0),$E80+2)=Команды!$AJ$10,TRUE,FALSE),IF(INDEX(Команды!$A$2:$AN$7500,MATCH(CS$3,Команды!$A$2:$A$7500,0),$E80+2)=Команды!$AJ$11,TRUE,FALSE),IF(INDEX(Команды!$A$2:$AN$7500,MATCH(CS$3,Команды!$A$2:$A$7500,0),$E80+2)=Команды!$AJ$12,TRUE,FALSE),IF(INDEX(Команды!$A$2:$AN$7500,MATCH(CS$3,Команды!$A$2:$A$7500,0),$E80+2)=Команды!$AJ$13,TRUE,FALSE),IF(INDEX(Команды!$A$2:$AN$7500,MATCH(CS$3,Команды!$A$2:$A$7500,0),$E80+2)=Команды!$AJ$14,TRUE,FALSE),IF(INDEX(Команды!$A$2:$AN$7500,MATCH(CS$3,Команды!$A$2:$A$7500,0),$E80+2)=Команды!$AJ$15,TRUE,FALSE),IF(INDEX(Команды!$A$2:$AN$7500,MATCH(CS$3,Команды!$A$2:$A$7500,0),$E80+2)=Команды!$AJ$16,TRUE,FALSE),IF(INDEX(Команды!$A$2:$AN$7500,MATCH(CS$3,Команды!$A$2:$A$7500,0),$E80+2)=Команды!$AJ$17,TRUE,FALSE),IF(INDEX(Команды!$A$2:$AN$7500,MATCH(CS$3,Команды!$A$2:$A$7500,0),$E80+2)=Команды!$AJ$18,TRUE,FALSE),IF(INDEX(Команды!$A$2:$AN$7500,MATCH(CS$3,Команды!$A$2:$A$7500,0),$E80+2)=Команды!$AJ$19,TRUE,FALSE)),INDEX(Команды!$AJ$2:$AL$19,MATCH(INDEX(Команды!$A$2:$AN$7500,MATCH(CS$3,Команды!$A$2:$A$7500,0),$E80+2),Команды!$AJ$2:$AJ$19,0),3),0)</f>
        <v>1.0208333333333333</v>
      </c>
      <c r="CU80" s="342"/>
    </row>
    <row r="81" spans="1:99" s="2" customFormat="1" ht="21.95" customHeight="1" x14ac:dyDescent="0.3">
      <c r="A81" s="251">
        <v>76</v>
      </c>
      <c r="B81" s="2">
        <f>VLOOKUP(A81,'Список КК'!A:F,6,TRUE)</f>
        <v>47085</v>
      </c>
      <c r="C81" s="638" t="str">
        <f>VLOOKUP(A81,'Список КК'!A:B,2,TRUE)</f>
        <v>Трухачева Анастасия Владимировна</v>
      </c>
      <c r="D81" s="203" t="str">
        <f>VLOOKUP(A81,'Список КК'!A:D,4,TRUE)</f>
        <v xml:space="preserve"> ИНФО (Приходит в 18:30)</v>
      </c>
      <c r="E81" s="4">
        <f>VLOOKUP(A81,'Список КК'!A:C,3,TRUE)</f>
        <v>32</v>
      </c>
      <c r="F81" s="220" t="str">
        <f>VLOOKUP(A81,'Список КК'!A:E,5,TRUE)</f>
        <v>Будни-18-30 -23-00.Сб.Вс- по 8-11 час.-любые.Приходит в 18-30</v>
      </c>
      <c r="G81" s="174" t="str">
        <f>IF(OR(IF(INDEX(Команды!$A$2:$AN$7500,MATCH(G$3,Команды!$A$2:$A$7500,0),$E81+2)=Команды!$AJ$2,TRUE,FALSE),IF(INDEX(Команды!$A$2:$AN$7500,MATCH(G$3,Команды!$A$2:$A$7500,0),$E81+2)=Команды!$AJ$3,TRUE,FALSE),IF(INDEX(Команды!$A$2:$AN$7500,MATCH(G$3,Команды!$A$2:$A$7500,0),$E81+2)=Команды!$AJ$4,TRUE,FALSE),IF(INDEX(Команды!$A$2:$AN$7500,MATCH(G$3,Команды!$A$2:$A$7500,0),$E81+2)=Команды!$AJ$5,TRUE,FALSE),IF(INDEX(Команды!$A$2:$AN$7500,MATCH(G$3,Команды!$A$2:$A$7500,0),$E81+2)=Команды!$AJ$6,TRUE,FALSE),IF(INDEX(Команды!$A$2:$AN$7500,MATCH(G$3,Команды!$A$2:$A$7500,0),$E81+2)=Команды!$AJ$7,TRUE,FALSE),IF(INDEX(Команды!$A$2:$AN$7500,MATCH(G$3,Команды!$A$2:$A$7500,0),$E81+2)=Команды!$AJ$8,TRUE,FALSE),IF(INDEX(Команды!$A$2:$AN$7500,MATCH(G$3,Команды!$A$2:$A$7500,0),$E81+2)=Команды!$AJ$9,TRUE,FALSE),IF(INDEX(Команды!$A$2:$AN$7500,MATCH(G$3,Команды!$A$2:$A$7500,0),$E81+2)=Команды!$AJ$10,TRUE,FALSE),IF(INDEX(Команды!$A$2:$AN$7500,MATCH(G$3,Команды!$A$2:$A$7500,0),$E81+2)=Команды!$AJ$11,TRUE,FALSE),IF(INDEX(Команды!$A$2:$AN$7500,MATCH(G$3,Команды!$A$2:$A$7500,0),$E81+2)=Команды!$AJ$12,TRUE,FALSE),IF(INDEX(Команды!$A$2:$AN$7500,MATCH(G$3,Команды!$A$2:$A$7500,0),$E81+2)=Команды!$AJ$13,TRUE,FALSE),IF(INDEX(Команды!$A$2:$AN$7500,MATCH(G$3,Команды!$A$2:$A$7500,0),$E81+2)=Команды!$AJ$14,TRUE,FALSE),IF(INDEX(Команды!$A$2:$AN$7500,MATCH(G$3,Команды!$A$2:$A$7500,0),$E81+2)=Команды!$AJ$15,TRUE,FALSE),IF(INDEX(Команды!$A$2:$AN$7500,MATCH(G$3,Команды!$A$2:$A$7500,0),$E81+2)=Команды!$AJ$16,TRUE,FALSE),,IF(INDEX(Команды!$A$2:$AN$7500,MATCH(G$3,Команды!$A$2:$A$7500,0),$E81+2)=Команды!$AJ$17,TRUE,FALSE),,IF(INDEX(Команды!$A$2:$AN$7500,MATCH(G$3,Команды!$A$2:$A$7500,0),$E81+2)=Команды!$AJ$18,TRUE,FALSE),,IF(INDEX(Команды!$A$2:$AN$7500,MATCH(G$3,Команды!$A$2:$A$7500,0),$E81+2)=Команды!$AJ$19,TRUE,FALSE)),INDEX(Команды!$AJ$2:$AK$19,MATCH(INDEX(Команды!$A$2:$AN$7500,MATCH(G$3,Команды!$A$2:$A$7500,0),$E81+2),Команды!$AJ$2:$AJ$19,0),2),0)</f>
        <v>В</v>
      </c>
      <c r="H81" s="175" t="str">
        <f>IF(OR(IF(INDEX(Команды!$A$2:$AN$7500,MATCH(G$3,Команды!$A$2:$A$7500,0),$E81+2)=Команды!$AJ$2,TRUE,FALSE),IF(INDEX(Команды!$A$2:$AN$7500,MATCH(G$3,Команды!$A$2:$A$7500,0),$E81+2)=Команды!$AJ$3,TRUE,FALSE),IF(INDEX(Команды!$A$2:$AN$7500,MATCH(G$3,Команды!$A$2:$A$7500,0),$E81+2)=Команды!$AJ$4,TRUE,FALSE),IF(INDEX(Команды!$A$2:$AN$7500,MATCH(G$3,Команды!$A$2:$A$7500,0),$E81+2)=Команды!$AJ$5,TRUE,FALSE),IF(INDEX(Команды!$A$2:$AN$7500,MATCH(G$3,Команды!$A$2:$A$7500,0),$E81+2)=Команды!$AJ$6,TRUE,FALSE),IF(INDEX(Команды!$A$2:$AN$7500,MATCH(G$3,Команды!$A$2:$A$7500,0),$E81+2)=Команды!$AJ$7,TRUE,FALSE),IF(INDEX(Команды!$A$2:$AN$7500,MATCH(G$3,Команды!$A$2:$A$7500,0),$E81+2)=Команды!$AJ$8,TRUE,FALSE),IF(INDEX(Команды!$A$2:$AN$7500,MATCH(G$3,Команды!$A$2:$A$7500,0),$E81+2)=Команды!$AJ$9,TRUE,FALSE),IF(INDEX(Команды!$A$2:$AN$7500,MATCH(G$3,Команды!$A$2:$A$7500,0),$E81+2)=Команды!$AJ$10,TRUE,FALSE),IF(INDEX(Команды!$A$2:$AN$7500,MATCH(G$3,Команды!$A$2:$A$7500,0),$E81+2)=Команды!$AJ$11,TRUE,FALSE),IF(INDEX(Команды!$A$2:$AN$7500,MATCH(G$3,Команды!$A$2:$A$7500,0),$E81+2)=Команды!$AJ$12,TRUE,FALSE),IF(INDEX(Команды!$A$2:$AN$7500,MATCH(G$3,Команды!$A$2:$A$7500,0),$E81+2)=Команды!$AJ$13,TRUE,FALSE),IF(INDEX(Команды!$A$2:$AN$7500,MATCH(G$3,Команды!$A$2:$A$7500,0),$E81+2)=Команды!$AJ$14,TRUE,FALSE),IF(INDEX(Команды!$A$2:$AN$7500,MATCH(G$3,Команды!$A$2:$A$7500,0),$E81+2)=Команды!$AJ$15,TRUE,FALSE),IF(INDEX(Команды!$A$2:$AN$7500,MATCH(G$3,Команды!$A$2:$A$7500,0),$E81+2)=Команды!$AJ$16,TRUE,FALSE),IF(INDEX(Команды!$A$2:$AN$7500,MATCH(G$3,Команды!$A$2:$A$7500,0),$E81+2)=Команды!$AJ$17,TRUE,FALSE),IF(INDEX(Команды!$A$2:$AN$7500,MATCH(G$3,Команды!$A$2:$A$7500,0),$E81+2)=Команды!$AJ$18,TRUE,FALSE),IF(INDEX(Команды!$A$2:$AN$7500,MATCH(G$3,Команды!$A$2:$A$7500,0),$E81+2)=Команды!$AJ$19,TRUE,FALSE)),INDEX(Команды!$AJ$2:$AL$19,MATCH(INDEX(Команды!$A$2:$AN$7500,MATCH(G$3,Команды!$A$2:$A$7500,0),$E81+2),Команды!$AJ$2:$AJ$19,0),3),0)</f>
        <v>В</v>
      </c>
      <c r="I81" s="342"/>
      <c r="J81" s="174" t="str">
        <f>IF(OR(IF(INDEX(Команды!$A$2:$AN$7500,MATCH(J$3,Команды!$A$2:$A$7500,0),$E81+2)=Команды!$AJ$2,TRUE,FALSE),IF(INDEX(Команды!$A$2:$AN$7500,MATCH(J$3,Команды!$A$2:$A$7500,0),$E81+2)=Команды!$AJ$3,TRUE,FALSE),IF(INDEX(Команды!$A$2:$AN$7500,MATCH(J$3,Команды!$A$2:$A$7500,0),$E81+2)=Команды!$AJ$4,TRUE,FALSE),IF(INDEX(Команды!$A$2:$AN$7500,MATCH(J$3,Команды!$A$2:$A$7500,0),$E81+2)=Команды!$AJ$5,TRUE,FALSE),IF(INDEX(Команды!$A$2:$AN$7500,MATCH(J$3,Команды!$A$2:$A$7500,0),$E81+2)=Команды!$AJ$6,TRUE,FALSE),IF(INDEX(Команды!$A$2:$AN$7500,MATCH(J$3,Команды!$A$2:$A$7500,0),$E81+2)=Команды!$AJ$7,TRUE,FALSE),IF(INDEX(Команды!$A$2:$AN$7500,MATCH(J$3,Команды!$A$2:$A$7500,0),$E81+2)=Команды!$AJ$8,TRUE,FALSE),IF(INDEX(Команды!$A$2:$AN$7500,MATCH(J$3,Команды!$A$2:$A$7500,0),$E81+2)=Команды!$AJ$9,TRUE,FALSE),IF(INDEX(Команды!$A$2:$AN$7500,MATCH(J$3,Команды!$A$2:$A$7500,0),$E81+2)=Команды!$AJ$10,TRUE,FALSE),IF(INDEX(Команды!$A$2:$AN$7500,MATCH(J$3,Команды!$A$2:$A$7500,0),$E81+2)=Команды!$AJ$11,TRUE,FALSE),IF(INDEX(Команды!$A$2:$AN$7500,MATCH(J$3,Команды!$A$2:$A$7500,0),$E81+2)=Команды!$AJ$12,TRUE,FALSE),IF(INDEX(Команды!$A$2:$AN$7500,MATCH(J$3,Команды!$A$2:$A$7500,0),$E81+2)=Команды!$AJ$13,TRUE,FALSE),IF(INDEX(Команды!$A$2:$AN$7500,MATCH(J$3,Команды!$A$2:$A$7500,0),$E81+2)=Команды!$AJ$14,TRUE,FALSE),IF(INDEX(Команды!$A$2:$AN$7500,MATCH(J$3,Команды!$A$2:$A$7500,0),$E81+2)=Команды!$AJ$15,TRUE,FALSE),IF(INDEX(Команды!$A$2:$AN$7500,MATCH(J$3,Команды!$A$2:$A$7500,0),$E81+2)=Команды!$AJ$16,TRUE,FALSE),,IF(INDEX(Команды!$A$2:$AN$7500,MATCH(J$3,Команды!$A$2:$A$7500,0),$E81+2)=Команды!$AJ$17,TRUE,FALSE),,IF(INDEX(Команды!$A$2:$AN$7500,MATCH(J$3,Команды!$A$2:$A$7500,0),$E81+2)=Команды!$AJ$18,TRUE,FALSE),,IF(INDEX(Команды!$A$2:$AN$7500,MATCH(J$3,Команды!$A$2:$A$7500,0),$E81+2)=Команды!$AJ$19,TRUE,FALSE)),INDEX(Команды!$AJ$2:$AK$19,MATCH(INDEX(Команды!$A$2:$AN$7500,MATCH(J$3,Команды!$A$2:$A$7500,0),$E81+2),Команды!$AJ$2:$AJ$19,0),2),0)</f>
        <v>В</v>
      </c>
      <c r="K81" s="175" t="str">
        <f>IF(OR(IF(INDEX(Команды!$A$2:$AN$7500,MATCH(J$3,Команды!$A$2:$A$7500,0),$E81+2)=Команды!$AJ$2,TRUE,FALSE),IF(INDEX(Команды!$A$2:$AN$7500,MATCH(J$3,Команды!$A$2:$A$7500,0),$E81+2)=Команды!$AJ$3,TRUE,FALSE),IF(INDEX(Команды!$A$2:$AN$7500,MATCH(J$3,Команды!$A$2:$A$7500,0),$E81+2)=Команды!$AJ$4,TRUE,FALSE),IF(INDEX(Команды!$A$2:$AN$7500,MATCH(J$3,Команды!$A$2:$A$7500,0),$E81+2)=Команды!$AJ$5,TRUE,FALSE),IF(INDEX(Команды!$A$2:$AN$7500,MATCH(J$3,Команды!$A$2:$A$7500,0),$E81+2)=Команды!$AJ$6,TRUE,FALSE),IF(INDEX(Команды!$A$2:$AN$7500,MATCH(J$3,Команды!$A$2:$A$7500,0),$E81+2)=Команды!$AJ$7,TRUE,FALSE),IF(INDEX(Команды!$A$2:$AN$7500,MATCH(J$3,Команды!$A$2:$A$7500,0),$E81+2)=Команды!$AJ$8,TRUE,FALSE),IF(INDEX(Команды!$A$2:$AN$7500,MATCH(J$3,Команды!$A$2:$A$7500,0),$E81+2)=Команды!$AJ$9,TRUE,FALSE),IF(INDEX(Команды!$A$2:$AN$7500,MATCH(J$3,Команды!$A$2:$A$7500,0),$E81+2)=Команды!$AJ$10,TRUE,FALSE),IF(INDEX(Команды!$A$2:$AN$7500,MATCH(J$3,Команды!$A$2:$A$7500,0),$E81+2)=Команды!$AJ$11,TRUE,FALSE),IF(INDEX(Команды!$A$2:$AN$7500,MATCH(J$3,Команды!$A$2:$A$7500,0),$E81+2)=Команды!$AJ$12,TRUE,FALSE),IF(INDEX(Команды!$A$2:$AN$7500,MATCH(J$3,Команды!$A$2:$A$7500,0),$E81+2)=Команды!$AJ$13,TRUE,FALSE),IF(INDEX(Команды!$A$2:$AN$7500,MATCH(J$3,Команды!$A$2:$A$7500,0),$E81+2)=Команды!$AJ$14,TRUE,FALSE),IF(INDEX(Команды!$A$2:$AN$7500,MATCH(J$3,Команды!$A$2:$A$7500,0),$E81+2)=Команды!$AJ$15,TRUE,FALSE),IF(INDEX(Команды!$A$2:$AN$7500,MATCH(J$3,Команды!$A$2:$A$7500,0),$E81+2)=Команды!$AJ$16,TRUE,FALSE),IF(INDEX(Команды!$A$2:$AN$7500,MATCH(J$3,Команды!$A$2:$A$7500,0),$E81+2)=Команды!$AJ$17,TRUE,FALSE),IF(INDEX(Команды!$A$2:$AN$7500,MATCH(J$3,Команды!$A$2:$A$7500,0),$E81+2)=Команды!$AJ$18,TRUE,FALSE),IF(INDEX(Команды!$A$2:$AN$7500,MATCH(J$3,Команды!$A$2:$A$7500,0),$E81+2)=Команды!$AJ$19,TRUE,FALSE)),INDEX(Команды!$AJ$2:$AL$19,MATCH(INDEX(Команды!$A$2:$AN$7500,MATCH(J$3,Команды!$A$2:$A$7500,0),$E81+2),Команды!$AJ$2:$AJ$19,0),3),0)</f>
        <v>В</v>
      </c>
      <c r="L81" s="342"/>
      <c r="M81" s="174" t="str">
        <f>IF(OR(IF(INDEX(Команды!$A$2:$AN$7500,MATCH(M$3,Команды!$A$2:$A$7500,0),$E81+2)=Команды!$AJ$2,TRUE,FALSE),IF(INDEX(Команды!$A$2:$AN$7500,MATCH(M$3,Команды!$A$2:$A$7500,0),$E81+2)=Команды!$AJ$3,TRUE,FALSE),IF(INDEX(Команды!$A$2:$AN$7500,MATCH(M$3,Команды!$A$2:$A$7500,0),$E81+2)=Команды!$AJ$4,TRUE,FALSE),IF(INDEX(Команды!$A$2:$AN$7500,MATCH(M$3,Команды!$A$2:$A$7500,0),$E81+2)=Команды!$AJ$5,TRUE,FALSE),IF(INDEX(Команды!$A$2:$AN$7500,MATCH(M$3,Команды!$A$2:$A$7500,0),$E81+2)=Команды!$AJ$6,TRUE,FALSE),IF(INDEX(Команды!$A$2:$AN$7500,MATCH(M$3,Команды!$A$2:$A$7500,0),$E81+2)=Команды!$AJ$7,TRUE,FALSE),IF(INDEX(Команды!$A$2:$AN$7500,MATCH(M$3,Команды!$A$2:$A$7500,0),$E81+2)=Команды!$AJ$8,TRUE,FALSE),IF(INDEX(Команды!$A$2:$AN$7500,MATCH(M$3,Команды!$A$2:$A$7500,0),$E81+2)=Команды!$AJ$9,TRUE,FALSE),IF(INDEX(Команды!$A$2:$AN$7500,MATCH(M$3,Команды!$A$2:$A$7500,0),$E81+2)=Команды!$AJ$10,TRUE,FALSE),IF(INDEX(Команды!$A$2:$AN$7500,MATCH(M$3,Команды!$A$2:$A$7500,0),$E81+2)=Команды!$AJ$11,TRUE,FALSE),IF(INDEX(Команды!$A$2:$AN$7500,MATCH(M$3,Команды!$A$2:$A$7500,0),$E81+2)=Команды!$AJ$12,TRUE,FALSE),IF(INDEX(Команды!$A$2:$AN$7500,MATCH(M$3,Команды!$A$2:$A$7500,0),$E81+2)=Команды!$AJ$13,TRUE,FALSE),IF(INDEX(Команды!$A$2:$AN$7500,MATCH(M$3,Команды!$A$2:$A$7500,0),$E81+2)=Команды!$AJ$14,TRUE,FALSE),IF(INDEX(Команды!$A$2:$AN$7500,MATCH(M$3,Команды!$A$2:$A$7500,0),$E81+2)=Команды!$AJ$15,TRUE,FALSE),IF(INDEX(Команды!$A$2:$AN$7500,MATCH(M$3,Команды!$A$2:$A$7500,0),$E81+2)=Команды!$AJ$16,TRUE,FALSE),,IF(INDEX(Команды!$A$2:$AN$7500,MATCH(M$3,Команды!$A$2:$A$7500,0),$E81+2)=Команды!$AJ$17,TRUE,FALSE),,IF(INDEX(Команды!$A$2:$AN$7500,MATCH(M$3,Команды!$A$2:$A$7500,0),$E81+2)=Команды!$AJ$18,TRUE,FALSE),,IF(INDEX(Команды!$A$2:$AN$7500,MATCH(M$3,Команды!$A$2:$A$7500,0),$E81+2)=Команды!$AJ$19,TRUE,FALSE)),INDEX(Команды!$AJ$2:$AK$19,MATCH(INDEX(Команды!$A$2:$AN$7500,MATCH(M$3,Команды!$A$2:$A$7500,0),$E81+2),Команды!$AJ$2:$AJ$19,0),2),0)</f>
        <v>В</v>
      </c>
      <c r="N81" s="175" t="str">
        <f>IF(OR(IF(INDEX(Команды!$A$2:$AN$7500,MATCH(M$3,Команды!$A$2:$A$7500,0),$E81+2)=Команды!$AJ$2,TRUE,FALSE),IF(INDEX(Команды!$A$2:$AN$7500,MATCH(M$3,Команды!$A$2:$A$7500,0),$E81+2)=Команды!$AJ$3,TRUE,FALSE),IF(INDEX(Команды!$A$2:$AN$7500,MATCH(M$3,Команды!$A$2:$A$7500,0),$E81+2)=Команды!$AJ$4,TRUE,FALSE),IF(INDEX(Команды!$A$2:$AN$7500,MATCH(M$3,Команды!$A$2:$A$7500,0),$E81+2)=Команды!$AJ$5,TRUE,FALSE),IF(INDEX(Команды!$A$2:$AN$7500,MATCH(M$3,Команды!$A$2:$A$7500,0),$E81+2)=Команды!$AJ$6,TRUE,FALSE),IF(INDEX(Команды!$A$2:$AN$7500,MATCH(M$3,Команды!$A$2:$A$7500,0),$E81+2)=Команды!$AJ$7,TRUE,FALSE),IF(INDEX(Команды!$A$2:$AN$7500,MATCH(M$3,Команды!$A$2:$A$7500,0),$E81+2)=Команды!$AJ$8,TRUE,FALSE),IF(INDEX(Команды!$A$2:$AN$7500,MATCH(M$3,Команды!$A$2:$A$7500,0),$E81+2)=Команды!$AJ$9,TRUE,FALSE),IF(INDEX(Команды!$A$2:$AN$7500,MATCH(M$3,Команды!$A$2:$A$7500,0),$E81+2)=Команды!$AJ$10,TRUE,FALSE),IF(INDEX(Команды!$A$2:$AN$7500,MATCH(M$3,Команды!$A$2:$A$7500,0),$E81+2)=Команды!$AJ$11,TRUE,FALSE),IF(INDEX(Команды!$A$2:$AN$7500,MATCH(M$3,Команды!$A$2:$A$7500,0),$E81+2)=Команды!$AJ$12,TRUE,FALSE),IF(INDEX(Команды!$A$2:$AN$7500,MATCH(M$3,Команды!$A$2:$A$7500,0),$E81+2)=Команды!$AJ$13,TRUE,FALSE),IF(INDEX(Команды!$A$2:$AN$7500,MATCH(M$3,Команды!$A$2:$A$7500,0),$E81+2)=Команды!$AJ$14,TRUE,FALSE),IF(INDEX(Команды!$A$2:$AN$7500,MATCH(M$3,Команды!$A$2:$A$7500,0),$E81+2)=Команды!$AJ$15,TRUE,FALSE),IF(INDEX(Команды!$A$2:$AN$7500,MATCH(M$3,Команды!$A$2:$A$7500,0),$E81+2)=Команды!$AJ$16,TRUE,FALSE),IF(INDEX(Команды!$A$2:$AN$7500,MATCH(M$3,Команды!$A$2:$A$7500,0),$E81+2)=Команды!$AJ$17,TRUE,FALSE),IF(INDEX(Команды!$A$2:$AN$7500,MATCH(M$3,Команды!$A$2:$A$7500,0),$E81+2)=Команды!$AJ$18,TRUE,FALSE),IF(INDEX(Команды!$A$2:$AN$7500,MATCH(M$3,Команды!$A$2:$A$7500,0),$E81+2)=Команды!$AJ$19,TRUE,FALSE)),INDEX(Команды!$AJ$2:$AL$19,MATCH(INDEX(Команды!$A$2:$AN$7500,MATCH(M$3,Команды!$A$2:$A$7500,0),$E81+2),Команды!$AJ$2:$AJ$19,0),3),0)</f>
        <v>В</v>
      </c>
      <c r="O81" s="342"/>
      <c r="P81" s="174" t="str">
        <f>IF(OR(IF(INDEX(Команды!$A$2:$AN$7500,MATCH(P$3,Команды!$A$2:$A$7500,0),$E81+2)=Команды!$AJ$2,TRUE,FALSE),IF(INDEX(Команды!$A$2:$AN$7500,MATCH(P$3,Команды!$A$2:$A$7500,0),$E81+2)=Команды!$AJ$3,TRUE,FALSE),IF(INDEX(Команды!$A$2:$AN$7500,MATCH(P$3,Команды!$A$2:$A$7500,0),$E81+2)=Команды!$AJ$4,TRUE,FALSE),IF(INDEX(Команды!$A$2:$AN$7500,MATCH(P$3,Команды!$A$2:$A$7500,0),$E81+2)=Команды!$AJ$5,TRUE,FALSE),IF(INDEX(Команды!$A$2:$AN$7500,MATCH(P$3,Команды!$A$2:$A$7500,0),$E81+2)=Команды!$AJ$6,TRUE,FALSE),IF(INDEX(Команды!$A$2:$AN$7500,MATCH(P$3,Команды!$A$2:$A$7500,0),$E81+2)=Команды!$AJ$7,TRUE,FALSE),IF(INDEX(Команды!$A$2:$AN$7500,MATCH(P$3,Команды!$A$2:$A$7500,0),$E81+2)=Команды!$AJ$8,TRUE,FALSE),IF(INDEX(Команды!$A$2:$AN$7500,MATCH(P$3,Команды!$A$2:$A$7500,0),$E81+2)=Команды!$AJ$9,TRUE,FALSE),IF(INDEX(Команды!$A$2:$AN$7500,MATCH(P$3,Команды!$A$2:$A$7500,0),$E81+2)=Команды!$AJ$10,TRUE,FALSE),IF(INDEX(Команды!$A$2:$AN$7500,MATCH(P$3,Команды!$A$2:$A$7500,0),$E81+2)=Команды!$AJ$11,TRUE,FALSE),IF(INDEX(Команды!$A$2:$AN$7500,MATCH(P$3,Команды!$A$2:$A$7500,0),$E81+2)=Команды!$AJ$12,TRUE,FALSE),IF(INDEX(Команды!$A$2:$AN$7500,MATCH(P$3,Команды!$A$2:$A$7500,0),$E81+2)=Команды!$AJ$13,TRUE,FALSE),IF(INDEX(Команды!$A$2:$AN$7500,MATCH(P$3,Команды!$A$2:$A$7500,0),$E81+2)=Команды!$AJ$14,TRUE,FALSE),IF(INDEX(Команды!$A$2:$AN$7500,MATCH(P$3,Команды!$A$2:$A$7500,0),$E81+2)=Команды!$AJ$15,TRUE,FALSE),IF(INDEX(Команды!$A$2:$AN$7500,MATCH(P$3,Команды!$A$2:$A$7500,0),$E81+2)=Команды!$AJ$16,TRUE,FALSE),,IF(INDEX(Команды!$A$2:$AN$7500,MATCH(P$3,Команды!$A$2:$A$7500,0),$E81+2)=Команды!$AJ$17,TRUE,FALSE),,IF(INDEX(Команды!$A$2:$AN$7500,MATCH(P$3,Команды!$A$2:$A$7500,0),$E81+2)=Команды!$AJ$18,TRUE,FALSE),,IF(INDEX(Команды!$A$2:$AN$7500,MATCH(P$3,Команды!$A$2:$A$7500,0),$E81+2)=Команды!$AJ$19,TRUE,FALSE)),INDEX(Команды!$AJ$2:$AK$19,MATCH(INDEX(Команды!$A$2:$AN$7500,MATCH(P$3,Команды!$A$2:$A$7500,0),$E81+2),Команды!$AJ$2:$AJ$19,0),2),0)</f>
        <v>В</v>
      </c>
      <c r="Q81" s="175" t="str">
        <f>IF(OR(IF(INDEX(Команды!$A$2:$AN$7500,MATCH(P$3,Команды!$A$2:$A$7500,0),$E81+2)=Команды!$AJ$2,TRUE,FALSE),IF(INDEX(Команды!$A$2:$AN$7500,MATCH(P$3,Команды!$A$2:$A$7500,0),$E81+2)=Команды!$AJ$3,TRUE,FALSE),IF(INDEX(Команды!$A$2:$AN$7500,MATCH(P$3,Команды!$A$2:$A$7500,0),$E81+2)=Команды!$AJ$4,TRUE,FALSE),IF(INDEX(Команды!$A$2:$AN$7500,MATCH(P$3,Команды!$A$2:$A$7500,0),$E81+2)=Команды!$AJ$5,TRUE,FALSE),IF(INDEX(Команды!$A$2:$AN$7500,MATCH(P$3,Команды!$A$2:$A$7500,0),$E81+2)=Команды!$AJ$6,TRUE,FALSE),IF(INDEX(Команды!$A$2:$AN$7500,MATCH(P$3,Команды!$A$2:$A$7500,0),$E81+2)=Команды!$AJ$7,TRUE,FALSE),IF(INDEX(Команды!$A$2:$AN$7500,MATCH(P$3,Команды!$A$2:$A$7500,0),$E81+2)=Команды!$AJ$8,TRUE,FALSE),IF(INDEX(Команды!$A$2:$AN$7500,MATCH(P$3,Команды!$A$2:$A$7500,0),$E81+2)=Команды!$AJ$9,TRUE,FALSE),IF(INDEX(Команды!$A$2:$AN$7500,MATCH(P$3,Команды!$A$2:$A$7500,0),$E81+2)=Команды!$AJ$10,TRUE,FALSE),IF(INDEX(Команды!$A$2:$AN$7500,MATCH(P$3,Команды!$A$2:$A$7500,0),$E81+2)=Команды!$AJ$11,TRUE,FALSE),IF(INDEX(Команды!$A$2:$AN$7500,MATCH(P$3,Команды!$A$2:$A$7500,0),$E81+2)=Команды!$AJ$12,TRUE,FALSE),IF(INDEX(Команды!$A$2:$AN$7500,MATCH(P$3,Команды!$A$2:$A$7500,0),$E81+2)=Команды!$AJ$13,TRUE,FALSE),IF(INDEX(Команды!$A$2:$AN$7500,MATCH(P$3,Команды!$A$2:$A$7500,0),$E81+2)=Команды!$AJ$14,TRUE,FALSE),IF(INDEX(Команды!$A$2:$AN$7500,MATCH(P$3,Команды!$A$2:$A$7500,0),$E81+2)=Команды!$AJ$15,TRUE,FALSE),IF(INDEX(Команды!$A$2:$AN$7500,MATCH(P$3,Команды!$A$2:$A$7500,0),$E81+2)=Команды!$AJ$16,TRUE,FALSE),IF(INDEX(Команды!$A$2:$AN$7500,MATCH(P$3,Команды!$A$2:$A$7500,0),$E81+2)=Команды!$AJ$17,TRUE,FALSE),IF(INDEX(Команды!$A$2:$AN$7500,MATCH(P$3,Команды!$A$2:$A$7500,0),$E81+2)=Команды!$AJ$18,TRUE,FALSE),IF(INDEX(Команды!$A$2:$AN$7500,MATCH(P$3,Команды!$A$2:$A$7500,0),$E81+2)=Команды!$AJ$19,TRUE,FALSE)),INDEX(Команды!$AJ$2:$AL$19,MATCH(INDEX(Команды!$A$2:$AN$7500,MATCH(P$3,Команды!$A$2:$A$7500,0),$E81+2),Команды!$AJ$2:$AJ$19,0),3),0)</f>
        <v>В</v>
      </c>
      <c r="R81" s="342"/>
      <c r="S81" s="174" t="str">
        <f>IF(OR(IF(INDEX(Команды!$A$2:$AN$7500,MATCH(S$3,Команды!$A$2:$A$7500,0),$E81+2)=Команды!$AJ$2,TRUE,FALSE),IF(INDEX(Команды!$A$2:$AN$7500,MATCH(S$3,Команды!$A$2:$A$7500,0),$E81+2)=Команды!$AJ$3,TRUE,FALSE),IF(INDEX(Команды!$A$2:$AN$7500,MATCH(S$3,Команды!$A$2:$A$7500,0),$E81+2)=Команды!$AJ$4,TRUE,FALSE),IF(INDEX(Команды!$A$2:$AN$7500,MATCH(S$3,Команды!$A$2:$A$7500,0),$E81+2)=Команды!$AJ$5,TRUE,FALSE),IF(INDEX(Команды!$A$2:$AN$7500,MATCH(S$3,Команды!$A$2:$A$7500,0),$E81+2)=Команды!$AJ$6,TRUE,FALSE),IF(INDEX(Команды!$A$2:$AN$7500,MATCH(S$3,Команды!$A$2:$A$7500,0),$E81+2)=Команды!$AJ$7,TRUE,FALSE),IF(INDEX(Команды!$A$2:$AN$7500,MATCH(S$3,Команды!$A$2:$A$7500,0),$E81+2)=Команды!$AJ$8,TRUE,FALSE),IF(INDEX(Команды!$A$2:$AN$7500,MATCH(S$3,Команды!$A$2:$A$7500,0),$E81+2)=Команды!$AJ$9,TRUE,FALSE),IF(INDEX(Команды!$A$2:$AN$7500,MATCH(S$3,Команды!$A$2:$A$7500,0),$E81+2)=Команды!$AJ$10,TRUE,FALSE),IF(INDEX(Команды!$A$2:$AN$7500,MATCH(S$3,Команды!$A$2:$A$7500,0),$E81+2)=Команды!$AJ$11,TRUE,FALSE),IF(INDEX(Команды!$A$2:$AN$7500,MATCH(S$3,Команды!$A$2:$A$7500,0),$E81+2)=Команды!$AJ$12,TRUE,FALSE),IF(INDEX(Команды!$A$2:$AN$7500,MATCH(S$3,Команды!$A$2:$A$7500,0),$E81+2)=Команды!$AJ$13,TRUE,FALSE),IF(INDEX(Команды!$A$2:$AN$7500,MATCH(S$3,Команды!$A$2:$A$7500,0),$E81+2)=Команды!$AJ$14,TRUE,FALSE),IF(INDEX(Команды!$A$2:$AN$7500,MATCH(S$3,Команды!$A$2:$A$7500,0),$E81+2)=Команды!$AJ$15,TRUE,FALSE),IF(INDEX(Команды!$A$2:$AN$7500,MATCH(S$3,Команды!$A$2:$A$7500,0),$E81+2)=Команды!$AJ$16,TRUE,FALSE),,IF(INDEX(Команды!$A$2:$AN$7500,MATCH(S$3,Команды!$A$2:$A$7500,0),$E81+2)=Команды!$AJ$17,TRUE,FALSE),,IF(INDEX(Команды!$A$2:$AN$7500,MATCH(S$3,Команды!$A$2:$A$7500,0),$E81+2)=Команды!$AJ$18,TRUE,FALSE),,IF(INDEX(Команды!$A$2:$AN$7500,MATCH(S$3,Команды!$A$2:$A$7500,0),$E81+2)=Команды!$AJ$19,TRUE,FALSE)),INDEX(Команды!$AJ$2:$AK$19,MATCH(INDEX(Команды!$A$2:$AN$7500,MATCH(S$3,Команды!$A$2:$A$7500,0),$E81+2),Команды!$AJ$2:$AJ$19,0),2),0)</f>
        <v>В</v>
      </c>
      <c r="T81" s="175" t="str">
        <f>IF(OR(IF(INDEX(Команды!$A$2:$AN$7500,MATCH(S$3,Команды!$A$2:$A$7500,0),$E81+2)=Команды!$AJ$2,TRUE,FALSE),IF(INDEX(Команды!$A$2:$AN$7500,MATCH(S$3,Команды!$A$2:$A$7500,0),$E81+2)=Команды!$AJ$3,TRUE,FALSE),IF(INDEX(Команды!$A$2:$AN$7500,MATCH(S$3,Команды!$A$2:$A$7500,0),$E81+2)=Команды!$AJ$4,TRUE,FALSE),IF(INDEX(Команды!$A$2:$AN$7500,MATCH(S$3,Команды!$A$2:$A$7500,0),$E81+2)=Команды!$AJ$5,TRUE,FALSE),IF(INDEX(Команды!$A$2:$AN$7500,MATCH(S$3,Команды!$A$2:$A$7500,0),$E81+2)=Команды!$AJ$6,TRUE,FALSE),IF(INDEX(Команды!$A$2:$AN$7500,MATCH(S$3,Команды!$A$2:$A$7500,0),$E81+2)=Команды!$AJ$7,TRUE,FALSE),IF(INDEX(Команды!$A$2:$AN$7500,MATCH(S$3,Команды!$A$2:$A$7500,0),$E81+2)=Команды!$AJ$8,TRUE,FALSE),IF(INDEX(Команды!$A$2:$AN$7500,MATCH(S$3,Команды!$A$2:$A$7500,0),$E81+2)=Команды!$AJ$9,TRUE,FALSE),IF(INDEX(Команды!$A$2:$AN$7500,MATCH(S$3,Команды!$A$2:$A$7500,0),$E81+2)=Команды!$AJ$10,TRUE,FALSE),IF(INDEX(Команды!$A$2:$AN$7500,MATCH(S$3,Команды!$A$2:$A$7500,0),$E81+2)=Команды!$AJ$11,TRUE,FALSE),IF(INDEX(Команды!$A$2:$AN$7500,MATCH(S$3,Команды!$A$2:$A$7500,0),$E81+2)=Команды!$AJ$12,TRUE,FALSE),IF(INDEX(Команды!$A$2:$AN$7500,MATCH(S$3,Команды!$A$2:$A$7500,0),$E81+2)=Команды!$AJ$13,TRUE,FALSE),IF(INDEX(Команды!$A$2:$AN$7500,MATCH(S$3,Команды!$A$2:$A$7500,0),$E81+2)=Команды!$AJ$14,TRUE,FALSE),IF(INDEX(Команды!$A$2:$AN$7500,MATCH(S$3,Команды!$A$2:$A$7500,0),$E81+2)=Команды!$AJ$15,TRUE,FALSE),IF(INDEX(Команды!$A$2:$AN$7500,MATCH(S$3,Команды!$A$2:$A$7500,0),$E81+2)=Команды!$AJ$16,TRUE,FALSE),IF(INDEX(Команды!$A$2:$AN$7500,MATCH(S$3,Команды!$A$2:$A$7500,0),$E81+2)=Команды!$AJ$17,TRUE,FALSE),IF(INDEX(Команды!$A$2:$AN$7500,MATCH(S$3,Команды!$A$2:$A$7500,0),$E81+2)=Команды!$AJ$18,TRUE,FALSE),IF(INDEX(Команды!$A$2:$AN$7500,MATCH(S$3,Команды!$A$2:$A$7500,0),$E81+2)=Команды!$AJ$19,TRUE,FALSE)),INDEX(Команды!$AJ$2:$AL$19,MATCH(INDEX(Команды!$A$2:$AN$7500,MATCH(S$3,Команды!$A$2:$A$7500,0),$E81+2),Команды!$AJ$2:$AJ$19,0),3),0)</f>
        <v>В</v>
      </c>
      <c r="U81" s="342"/>
      <c r="V81" s="174" t="str">
        <f>IF(OR(IF(INDEX(Команды!$A$2:$AN$7500,MATCH(V$3,Команды!$A$2:$A$7500,0),$E81+2)=Команды!$AJ$2,TRUE,FALSE),IF(INDEX(Команды!$A$2:$AN$7500,MATCH(V$3,Команды!$A$2:$A$7500,0),$E81+2)=Команды!$AJ$3,TRUE,FALSE),IF(INDEX(Команды!$A$2:$AN$7500,MATCH(V$3,Команды!$A$2:$A$7500,0),$E81+2)=Команды!$AJ$4,TRUE,FALSE),IF(INDEX(Команды!$A$2:$AN$7500,MATCH(V$3,Команды!$A$2:$A$7500,0),$E81+2)=Команды!$AJ$5,TRUE,FALSE),IF(INDEX(Команды!$A$2:$AN$7500,MATCH(V$3,Команды!$A$2:$A$7500,0),$E81+2)=Команды!$AJ$6,TRUE,FALSE),IF(INDEX(Команды!$A$2:$AN$7500,MATCH(V$3,Команды!$A$2:$A$7500,0),$E81+2)=Команды!$AJ$7,TRUE,FALSE),IF(INDEX(Команды!$A$2:$AN$7500,MATCH(V$3,Команды!$A$2:$A$7500,0),$E81+2)=Команды!$AJ$8,TRUE,FALSE),IF(INDEX(Команды!$A$2:$AN$7500,MATCH(V$3,Команды!$A$2:$A$7500,0),$E81+2)=Команды!$AJ$9,TRUE,FALSE),IF(INDEX(Команды!$A$2:$AN$7500,MATCH(V$3,Команды!$A$2:$A$7500,0),$E81+2)=Команды!$AJ$10,TRUE,FALSE),IF(INDEX(Команды!$A$2:$AN$7500,MATCH(V$3,Команды!$A$2:$A$7500,0),$E81+2)=Команды!$AJ$11,TRUE,FALSE),IF(INDEX(Команды!$A$2:$AN$7500,MATCH(V$3,Команды!$A$2:$A$7500,0),$E81+2)=Команды!$AJ$12,TRUE,FALSE),IF(INDEX(Команды!$A$2:$AN$7500,MATCH(V$3,Команды!$A$2:$A$7500,0),$E81+2)=Команды!$AJ$13,TRUE,FALSE),IF(INDEX(Команды!$A$2:$AN$7500,MATCH(V$3,Команды!$A$2:$A$7500,0),$E81+2)=Команды!$AJ$14,TRUE,FALSE),IF(INDEX(Команды!$A$2:$AN$7500,MATCH(V$3,Команды!$A$2:$A$7500,0),$E81+2)=Команды!$AJ$15,TRUE,FALSE),IF(INDEX(Команды!$A$2:$AN$7500,MATCH(V$3,Команды!$A$2:$A$7500,0),$E81+2)=Команды!$AJ$16,TRUE,FALSE),,IF(INDEX(Команды!$A$2:$AN$7500,MATCH(V$3,Команды!$A$2:$A$7500,0),$E81+2)=Команды!$AJ$17,TRUE,FALSE),,IF(INDEX(Команды!$A$2:$AN$7500,MATCH(V$3,Команды!$A$2:$A$7500,0),$E81+2)=Команды!$AJ$18,TRUE,FALSE),,IF(INDEX(Команды!$A$2:$AN$7500,MATCH(V$3,Команды!$A$2:$A$7500,0),$E81+2)=Команды!$AJ$19,TRUE,FALSE)),INDEX(Команды!$AJ$2:$AK$19,MATCH(INDEX(Команды!$A$2:$AN$7500,MATCH(V$3,Команды!$A$2:$A$7500,0),$E81+2),Команды!$AJ$2:$AJ$19,0),2),0)</f>
        <v>В</v>
      </c>
      <c r="W81" s="175" t="str">
        <f>IF(OR(IF(INDEX(Команды!$A$2:$AN$7500,MATCH(V$3,Команды!$A$2:$A$7500,0),$E81+2)=Команды!$AJ$2,TRUE,FALSE),IF(INDEX(Команды!$A$2:$AN$7500,MATCH(V$3,Команды!$A$2:$A$7500,0),$E81+2)=Команды!$AJ$3,TRUE,FALSE),IF(INDEX(Команды!$A$2:$AN$7500,MATCH(V$3,Команды!$A$2:$A$7500,0),$E81+2)=Команды!$AJ$4,TRUE,FALSE),IF(INDEX(Команды!$A$2:$AN$7500,MATCH(V$3,Команды!$A$2:$A$7500,0),$E81+2)=Команды!$AJ$5,TRUE,FALSE),IF(INDEX(Команды!$A$2:$AN$7500,MATCH(V$3,Команды!$A$2:$A$7500,0),$E81+2)=Команды!$AJ$6,TRUE,FALSE),IF(INDEX(Команды!$A$2:$AN$7500,MATCH(V$3,Команды!$A$2:$A$7500,0),$E81+2)=Команды!$AJ$7,TRUE,FALSE),IF(INDEX(Команды!$A$2:$AN$7500,MATCH(V$3,Команды!$A$2:$A$7500,0),$E81+2)=Команды!$AJ$8,TRUE,FALSE),IF(INDEX(Команды!$A$2:$AN$7500,MATCH(V$3,Команды!$A$2:$A$7500,0),$E81+2)=Команды!$AJ$9,TRUE,FALSE),IF(INDEX(Команды!$A$2:$AN$7500,MATCH(V$3,Команды!$A$2:$A$7500,0),$E81+2)=Команды!$AJ$10,TRUE,FALSE),IF(INDEX(Команды!$A$2:$AN$7500,MATCH(V$3,Команды!$A$2:$A$7500,0),$E81+2)=Команды!$AJ$11,TRUE,FALSE),IF(INDEX(Команды!$A$2:$AN$7500,MATCH(V$3,Команды!$A$2:$A$7500,0),$E81+2)=Команды!$AJ$12,TRUE,FALSE),IF(INDEX(Команды!$A$2:$AN$7500,MATCH(V$3,Команды!$A$2:$A$7500,0),$E81+2)=Команды!$AJ$13,TRUE,FALSE),IF(INDEX(Команды!$A$2:$AN$7500,MATCH(V$3,Команды!$A$2:$A$7500,0),$E81+2)=Команды!$AJ$14,TRUE,FALSE),IF(INDEX(Команды!$A$2:$AN$7500,MATCH(V$3,Команды!$A$2:$A$7500,0),$E81+2)=Команды!$AJ$15,TRUE,FALSE),IF(INDEX(Команды!$A$2:$AN$7500,MATCH(V$3,Команды!$A$2:$A$7500,0),$E81+2)=Команды!$AJ$16,TRUE,FALSE),IF(INDEX(Команды!$A$2:$AN$7500,MATCH(V$3,Команды!$A$2:$A$7500,0),$E81+2)=Команды!$AJ$17,TRUE,FALSE),IF(INDEX(Команды!$A$2:$AN$7500,MATCH(V$3,Команды!$A$2:$A$7500,0),$E81+2)=Команды!$AJ$18,TRUE,FALSE),IF(INDEX(Команды!$A$2:$AN$7500,MATCH(V$3,Команды!$A$2:$A$7500,0),$E81+2)=Команды!$AJ$19,TRUE,FALSE)),INDEX(Команды!$AJ$2:$AL$19,MATCH(INDEX(Команды!$A$2:$AN$7500,MATCH(V$3,Команды!$A$2:$A$7500,0),$E81+2),Команды!$AJ$2:$AJ$19,0),3),0)</f>
        <v>В</v>
      </c>
      <c r="X81" s="342"/>
      <c r="Y81" s="174" t="str">
        <f>IF(OR(IF(INDEX(Команды!$A$2:$AN$7500,MATCH(Y$3,Команды!$A$2:$A$7500,0),$E81+2)=Команды!$AJ$2,TRUE,FALSE),IF(INDEX(Команды!$A$2:$AN$7500,MATCH(Y$3,Команды!$A$2:$A$7500,0),$E81+2)=Команды!$AJ$3,TRUE,FALSE),IF(INDEX(Команды!$A$2:$AN$7500,MATCH(Y$3,Команды!$A$2:$A$7500,0),$E81+2)=Команды!$AJ$4,TRUE,FALSE),IF(INDEX(Команды!$A$2:$AN$7500,MATCH(Y$3,Команды!$A$2:$A$7500,0),$E81+2)=Команды!$AJ$5,TRUE,FALSE),IF(INDEX(Команды!$A$2:$AN$7500,MATCH(Y$3,Команды!$A$2:$A$7500,0),$E81+2)=Команды!$AJ$6,TRUE,FALSE),IF(INDEX(Команды!$A$2:$AN$7500,MATCH(Y$3,Команды!$A$2:$A$7500,0),$E81+2)=Команды!$AJ$7,TRUE,FALSE),IF(INDEX(Команды!$A$2:$AN$7500,MATCH(Y$3,Команды!$A$2:$A$7500,0),$E81+2)=Команды!$AJ$8,TRUE,FALSE),IF(INDEX(Команды!$A$2:$AN$7500,MATCH(Y$3,Команды!$A$2:$A$7500,0),$E81+2)=Команды!$AJ$9,TRUE,FALSE),IF(INDEX(Команды!$A$2:$AN$7500,MATCH(Y$3,Команды!$A$2:$A$7500,0),$E81+2)=Команды!$AJ$10,TRUE,FALSE),IF(INDEX(Команды!$A$2:$AN$7500,MATCH(Y$3,Команды!$A$2:$A$7500,0),$E81+2)=Команды!$AJ$11,TRUE,FALSE),IF(INDEX(Команды!$A$2:$AN$7500,MATCH(Y$3,Команды!$A$2:$A$7500,0),$E81+2)=Команды!$AJ$12,TRUE,FALSE),IF(INDEX(Команды!$A$2:$AN$7500,MATCH(Y$3,Команды!$A$2:$A$7500,0),$E81+2)=Команды!$AJ$13,TRUE,FALSE),IF(INDEX(Команды!$A$2:$AN$7500,MATCH(Y$3,Команды!$A$2:$A$7500,0),$E81+2)=Команды!$AJ$14,TRUE,FALSE),IF(INDEX(Команды!$A$2:$AN$7500,MATCH(Y$3,Команды!$A$2:$A$7500,0),$E81+2)=Команды!$AJ$15,TRUE,FALSE),IF(INDEX(Команды!$A$2:$AN$7500,MATCH(Y$3,Команды!$A$2:$A$7500,0),$E81+2)=Команды!$AJ$16,TRUE,FALSE),,IF(INDEX(Команды!$A$2:$AN$7500,MATCH(Y$3,Команды!$A$2:$A$7500,0),$E81+2)=Команды!$AJ$17,TRUE,FALSE),,IF(INDEX(Команды!$A$2:$AN$7500,MATCH(Y$3,Команды!$A$2:$A$7500,0),$E81+2)=Команды!$AJ$18,TRUE,FALSE),,IF(INDEX(Команды!$A$2:$AN$7500,MATCH(Y$3,Команды!$A$2:$A$7500,0),$E81+2)=Команды!$AJ$19,TRUE,FALSE)),INDEX(Команды!$AJ$2:$AK$19,MATCH(INDEX(Команды!$A$2:$AN$7500,MATCH(Y$3,Команды!$A$2:$A$7500,0),$E81+2),Команды!$AJ$2:$AJ$19,0),2),0)</f>
        <v>В</v>
      </c>
      <c r="Z81" s="175" t="str">
        <f>IF(OR(IF(INDEX(Команды!$A$2:$AN$7500,MATCH(Y$3,Команды!$A$2:$A$7500,0),$E81+2)=Команды!$AJ$2,TRUE,FALSE),IF(INDEX(Команды!$A$2:$AN$7500,MATCH(Y$3,Команды!$A$2:$A$7500,0),$E81+2)=Команды!$AJ$3,TRUE,FALSE),IF(INDEX(Команды!$A$2:$AN$7500,MATCH(Y$3,Команды!$A$2:$A$7500,0),$E81+2)=Команды!$AJ$4,TRUE,FALSE),IF(INDEX(Команды!$A$2:$AN$7500,MATCH(Y$3,Команды!$A$2:$A$7500,0),$E81+2)=Команды!$AJ$5,TRUE,FALSE),IF(INDEX(Команды!$A$2:$AN$7500,MATCH(Y$3,Команды!$A$2:$A$7500,0),$E81+2)=Команды!$AJ$6,TRUE,FALSE),IF(INDEX(Команды!$A$2:$AN$7500,MATCH(Y$3,Команды!$A$2:$A$7500,0),$E81+2)=Команды!$AJ$7,TRUE,FALSE),IF(INDEX(Команды!$A$2:$AN$7500,MATCH(Y$3,Команды!$A$2:$A$7500,0),$E81+2)=Команды!$AJ$8,TRUE,FALSE),IF(INDEX(Команды!$A$2:$AN$7500,MATCH(Y$3,Команды!$A$2:$A$7500,0),$E81+2)=Команды!$AJ$9,TRUE,FALSE),IF(INDEX(Команды!$A$2:$AN$7500,MATCH(Y$3,Команды!$A$2:$A$7500,0),$E81+2)=Команды!$AJ$10,TRUE,FALSE),IF(INDEX(Команды!$A$2:$AN$7500,MATCH(Y$3,Команды!$A$2:$A$7500,0),$E81+2)=Команды!$AJ$11,TRUE,FALSE),IF(INDEX(Команды!$A$2:$AN$7500,MATCH(Y$3,Команды!$A$2:$A$7500,0),$E81+2)=Команды!$AJ$12,TRUE,FALSE),IF(INDEX(Команды!$A$2:$AN$7500,MATCH(Y$3,Команды!$A$2:$A$7500,0),$E81+2)=Команды!$AJ$13,TRUE,FALSE),IF(INDEX(Команды!$A$2:$AN$7500,MATCH(Y$3,Команды!$A$2:$A$7500,0),$E81+2)=Команды!$AJ$14,TRUE,FALSE),IF(INDEX(Команды!$A$2:$AN$7500,MATCH(Y$3,Команды!$A$2:$A$7500,0),$E81+2)=Команды!$AJ$15,TRUE,FALSE),IF(INDEX(Команды!$A$2:$AN$7500,MATCH(Y$3,Команды!$A$2:$A$7500,0),$E81+2)=Команды!$AJ$16,TRUE,FALSE),IF(INDEX(Команды!$A$2:$AN$7500,MATCH(Y$3,Команды!$A$2:$A$7500,0),$E81+2)=Команды!$AJ$17,TRUE,FALSE),IF(INDEX(Команды!$A$2:$AN$7500,MATCH(Y$3,Команды!$A$2:$A$7500,0),$E81+2)=Команды!$AJ$18,TRUE,FALSE),IF(INDEX(Команды!$A$2:$AN$7500,MATCH(Y$3,Команды!$A$2:$A$7500,0),$E81+2)=Команды!$AJ$19,TRUE,FALSE)),INDEX(Команды!$AJ$2:$AL$19,MATCH(INDEX(Команды!$A$2:$AN$7500,MATCH(Y$3,Команды!$A$2:$A$7500,0),$E81+2),Команды!$AJ$2:$AJ$19,0),3),0)</f>
        <v>В</v>
      </c>
      <c r="AA81" s="342"/>
      <c r="AB81" s="174" t="str">
        <f>IF(OR(IF(INDEX(Команды!$A$2:$AN$7500,MATCH(AB$3,Команды!$A$2:$A$7500,0),$E81+2)=Команды!$AJ$2,TRUE,FALSE),IF(INDEX(Команды!$A$2:$AN$7500,MATCH(AB$3,Команды!$A$2:$A$7500,0),$E81+2)=Команды!$AJ$3,TRUE,FALSE),IF(INDEX(Команды!$A$2:$AN$7500,MATCH(AB$3,Команды!$A$2:$A$7500,0),$E81+2)=Команды!$AJ$4,TRUE,FALSE),IF(INDEX(Команды!$A$2:$AN$7500,MATCH(AB$3,Команды!$A$2:$A$7500,0),$E81+2)=Команды!$AJ$5,TRUE,FALSE),IF(INDEX(Команды!$A$2:$AN$7500,MATCH(AB$3,Команды!$A$2:$A$7500,0),$E81+2)=Команды!$AJ$6,TRUE,FALSE),IF(INDEX(Команды!$A$2:$AN$7500,MATCH(AB$3,Команды!$A$2:$A$7500,0),$E81+2)=Команды!$AJ$7,TRUE,FALSE),IF(INDEX(Команды!$A$2:$AN$7500,MATCH(AB$3,Команды!$A$2:$A$7500,0),$E81+2)=Команды!$AJ$8,TRUE,FALSE),IF(INDEX(Команды!$A$2:$AN$7500,MATCH(AB$3,Команды!$A$2:$A$7500,0),$E81+2)=Команды!$AJ$9,TRUE,FALSE),IF(INDEX(Команды!$A$2:$AN$7500,MATCH(AB$3,Команды!$A$2:$A$7500,0),$E81+2)=Команды!$AJ$10,TRUE,FALSE),IF(INDEX(Команды!$A$2:$AN$7500,MATCH(AB$3,Команды!$A$2:$A$7500,0),$E81+2)=Команды!$AJ$11,TRUE,FALSE),IF(INDEX(Команды!$A$2:$AN$7500,MATCH(AB$3,Команды!$A$2:$A$7500,0),$E81+2)=Команды!$AJ$12,TRUE,FALSE),IF(INDEX(Команды!$A$2:$AN$7500,MATCH(AB$3,Команды!$A$2:$A$7500,0),$E81+2)=Команды!$AJ$13,TRUE,FALSE),IF(INDEX(Команды!$A$2:$AN$7500,MATCH(AB$3,Команды!$A$2:$A$7500,0),$E81+2)=Команды!$AJ$14,TRUE,FALSE),IF(INDEX(Команды!$A$2:$AN$7500,MATCH(AB$3,Команды!$A$2:$A$7500,0),$E81+2)=Команды!$AJ$15,TRUE,FALSE),IF(INDEX(Команды!$A$2:$AN$7500,MATCH(AB$3,Команды!$A$2:$A$7500,0),$E81+2)=Команды!$AJ$16,TRUE,FALSE),,IF(INDEX(Команды!$A$2:$AN$7500,MATCH(AB$3,Команды!$A$2:$A$7500,0),$E81+2)=Команды!$AJ$17,TRUE,FALSE),,IF(INDEX(Команды!$A$2:$AN$7500,MATCH(AB$3,Команды!$A$2:$A$7500,0),$E81+2)=Команды!$AJ$18,TRUE,FALSE),,IF(INDEX(Команды!$A$2:$AN$7500,MATCH(AB$3,Команды!$A$2:$A$7500,0),$E81+2)=Команды!$AJ$19,TRUE,FALSE)),INDEX(Команды!$AJ$2:$AK$19,MATCH(INDEX(Команды!$A$2:$AN$7500,MATCH(AB$3,Команды!$A$2:$A$7500,0),$E81+2),Команды!$AJ$2:$AJ$19,0),2),0)</f>
        <v>В</v>
      </c>
      <c r="AC81" s="175" t="str">
        <f>IF(OR(IF(INDEX(Команды!$A$2:$AN$7500,MATCH(AB$3,Команды!$A$2:$A$7500,0),$E81+2)=Команды!$AJ$2,TRUE,FALSE),IF(INDEX(Команды!$A$2:$AN$7500,MATCH(AB$3,Команды!$A$2:$A$7500,0),$E81+2)=Команды!$AJ$3,TRUE,FALSE),IF(INDEX(Команды!$A$2:$AN$7500,MATCH(AB$3,Команды!$A$2:$A$7500,0),$E81+2)=Команды!$AJ$4,TRUE,FALSE),IF(INDEX(Команды!$A$2:$AN$7500,MATCH(AB$3,Команды!$A$2:$A$7500,0),$E81+2)=Команды!$AJ$5,TRUE,FALSE),IF(INDEX(Команды!$A$2:$AN$7500,MATCH(AB$3,Команды!$A$2:$A$7500,0),$E81+2)=Команды!$AJ$6,TRUE,FALSE),IF(INDEX(Команды!$A$2:$AN$7500,MATCH(AB$3,Команды!$A$2:$A$7500,0),$E81+2)=Команды!$AJ$7,TRUE,FALSE),IF(INDEX(Команды!$A$2:$AN$7500,MATCH(AB$3,Команды!$A$2:$A$7500,0),$E81+2)=Команды!$AJ$8,TRUE,FALSE),IF(INDEX(Команды!$A$2:$AN$7500,MATCH(AB$3,Команды!$A$2:$A$7500,0),$E81+2)=Команды!$AJ$9,TRUE,FALSE),IF(INDEX(Команды!$A$2:$AN$7500,MATCH(AB$3,Команды!$A$2:$A$7500,0),$E81+2)=Команды!$AJ$10,TRUE,FALSE),IF(INDEX(Команды!$A$2:$AN$7500,MATCH(AB$3,Команды!$A$2:$A$7500,0),$E81+2)=Команды!$AJ$11,TRUE,FALSE),IF(INDEX(Команды!$A$2:$AN$7500,MATCH(AB$3,Команды!$A$2:$A$7500,0),$E81+2)=Команды!$AJ$12,TRUE,FALSE),IF(INDEX(Команды!$A$2:$AN$7500,MATCH(AB$3,Команды!$A$2:$A$7500,0),$E81+2)=Команды!$AJ$13,TRUE,FALSE),IF(INDEX(Команды!$A$2:$AN$7500,MATCH(AB$3,Команды!$A$2:$A$7500,0),$E81+2)=Команды!$AJ$14,TRUE,FALSE),IF(INDEX(Команды!$A$2:$AN$7500,MATCH(AB$3,Команды!$A$2:$A$7500,0),$E81+2)=Команды!$AJ$15,TRUE,FALSE),IF(INDEX(Команды!$A$2:$AN$7500,MATCH(AB$3,Команды!$A$2:$A$7500,0),$E81+2)=Команды!$AJ$16,TRUE,FALSE),IF(INDEX(Команды!$A$2:$AN$7500,MATCH(AB$3,Команды!$A$2:$A$7500,0),$E81+2)=Команды!$AJ$17,TRUE,FALSE),IF(INDEX(Команды!$A$2:$AN$7500,MATCH(AB$3,Команды!$A$2:$A$7500,0),$E81+2)=Команды!$AJ$18,TRUE,FALSE),IF(INDEX(Команды!$A$2:$AN$7500,MATCH(AB$3,Команды!$A$2:$A$7500,0),$E81+2)=Команды!$AJ$19,TRUE,FALSE)),INDEX(Команды!$AJ$2:$AL$19,MATCH(INDEX(Команды!$A$2:$AN$7500,MATCH(AB$3,Команды!$A$2:$A$7500,0),$E81+2),Команды!$AJ$2:$AJ$19,0),3),0)</f>
        <v>В</v>
      </c>
      <c r="AD81" s="342"/>
      <c r="AE81" s="174" t="str">
        <f>IF(OR(IF(INDEX(Команды!$A$2:$AN$7500,MATCH(AE$3,Команды!$A$2:$A$7500,0),$E81+2)=Команды!$AJ$2,TRUE,FALSE),IF(INDEX(Команды!$A$2:$AN$7500,MATCH(AE$3,Команды!$A$2:$A$7500,0),$E81+2)=Команды!$AJ$3,TRUE,FALSE),IF(INDEX(Команды!$A$2:$AN$7500,MATCH(AE$3,Команды!$A$2:$A$7500,0),$E81+2)=Команды!$AJ$4,TRUE,FALSE),IF(INDEX(Команды!$A$2:$AN$7500,MATCH(AE$3,Команды!$A$2:$A$7500,0),$E81+2)=Команды!$AJ$5,TRUE,FALSE),IF(INDEX(Команды!$A$2:$AN$7500,MATCH(AE$3,Команды!$A$2:$A$7500,0),$E81+2)=Команды!$AJ$6,TRUE,FALSE),IF(INDEX(Команды!$A$2:$AN$7500,MATCH(AE$3,Команды!$A$2:$A$7500,0),$E81+2)=Команды!$AJ$7,TRUE,FALSE),IF(INDEX(Команды!$A$2:$AN$7500,MATCH(AE$3,Команды!$A$2:$A$7500,0),$E81+2)=Команды!$AJ$8,TRUE,FALSE),IF(INDEX(Команды!$A$2:$AN$7500,MATCH(AE$3,Команды!$A$2:$A$7500,0),$E81+2)=Команды!$AJ$9,TRUE,FALSE),IF(INDEX(Команды!$A$2:$AN$7500,MATCH(AE$3,Команды!$A$2:$A$7500,0),$E81+2)=Команды!$AJ$10,TRUE,FALSE),IF(INDEX(Команды!$A$2:$AN$7500,MATCH(AE$3,Команды!$A$2:$A$7500,0),$E81+2)=Команды!$AJ$11,TRUE,FALSE),IF(INDEX(Команды!$A$2:$AN$7500,MATCH(AE$3,Команды!$A$2:$A$7500,0),$E81+2)=Команды!$AJ$12,TRUE,FALSE),IF(INDEX(Команды!$A$2:$AN$7500,MATCH(AE$3,Команды!$A$2:$A$7500,0),$E81+2)=Команды!$AJ$13,TRUE,FALSE),IF(INDEX(Команды!$A$2:$AN$7500,MATCH(AE$3,Команды!$A$2:$A$7500,0),$E81+2)=Команды!$AJ$14,TRUE,FALSE),IF(INDEX(Команды!$A$2:$AN$7500,MATCH(AE$3,Команды!$A$2:$A$7500,0),$E81+2)=Команды!$AJ$15,TRUE,FALSE),IF(INDEX(Команды!$A$2:$AN$7500,MATCH(AE$3,Команды!$A$2:$A$7500,0),$E81+2)=Команды!$AJ$16,TRUE,FALSE),,IF(INDEX(Команды!$A$2:$AN$7500,MATCH(AE$3,Команды!$A$2:$A$7500,0),$E81+2)=Команды!$AJ$17,TRUE,FALSE),,IF(INDEX(Команды!$A$2:$AN$7500,MATCH(AE$3,Команды!$A$2:$A$7500,0),$E81+2)=Команды!$AJ$18,TRUE,FALSE),,IF(INDEX(Команды!$A$2:$AN$7500,MATCH(AE$3,Команды!$A$2:$A$7500,0),$E81+2)=Команды!$AJ$19,TRUE,FALSE)),INDEX(Команды!$AJ$2:$AK$19,MATCH(INDEX(Команды!$A$2:$AN$7500,MATCH(AE$3,Команды!$A$2:$A$7500,0),$E81+2),Команды!$AJ$2:$AJ$19,0),2),0)</f>
        <v>В</v>
      </c>
      <c r="AF81" s="175" t="str">
        <f>IF(OR(IF(INDEX(Команды!$A$2:$AN$7500,MATCH(AE$3,Команды!$A$2:$A$7500,0),$E81+2)=Команды!$AJ$2,TRUE,FALSE),IF(INDEX(Команды!$A$2:$AN$7500,MATCH(AE$3,Команды!$A$2:$A$7500,0),$E81+2)=Команды!$AJ$3,TRUE,FALSE),IF(INDEX(Команды!$A$2:$AN$7500,MATCH(AE$3,Команды!$A$2:$A$7500,0),$E81+2)=Команды!$AJ$4,TRUE,FALSE),IF(INDEX(Команды!$A$2:$AN$7500,MATCH(AE$3,Команды!$A$2:$A$7500,0),$E81+2)=Команды!$AJ$5,TRUE,FALSE),IF(INDEX(Команды!$A$2:$AN$7500,MATCH(AE$3,Команды!$A$2:$A$7500,0),$E81+2)=Команды!$AJ$6,TRUE,FALSE),IF(INDEX(Команды!$A$2:$AN$7500,MATCH(AE$3,Команды!$A$2:$A$7500,0),$E81+2)=Команды!$AJ$7,TRUE,FALSE),IF(INDEX(Команды!$A$2:$AN$7500,MATCH(AE$3,Команды!$A$2:$A$7500,0),$E81+2)=Команды!$AJ$8,TRUE,FALSE),IF(INDEX(Команды!$A$2:$AN$7500,MATCH(AE$3,Команды!$A$2:$A$7500,0),$E81+2)=Команды!$AJ$9,TRUE,FALSE),IF(INDEX(Команды!$A$2:$AN$7500,MATCH(AE$3,Команды!$A$2:$A$7500,0),$E81+2)=Команды!$AJ$10,TRUE,FALSE),IF(INDEX(Команды!$A$2:$AN$7500,MATCH(AE$3,Команды!$A$2:$A$7500,0),$E81+2)=Команды!$AJ$11,TRUE,FALSE),IF(INDEX(Команды!$A$2:$AN$7500,MATCH(AE$3,Команды!$A$2:$A$7500,0),$E81+2)=Команды!$AJ$12,TRUE,FALSE),IF(INDEX(Команды!$A$2:$AN$7500,MATCH(AE$3,Команды!$A$2:$A$7500,0),$E81+2)=Команды!$AJ$13,TRUE,FALSE),IF(INDEX(Команды!$A$2:$AN$7500,MATCH(AE$3,Команды!$A$2:$A$7500,0),$E81+2)=Команды!$AJ$14,TRUE,FALSE),IF(INDEX(Команды!$A$2:$AN$7500,MATCH(AE$3,Команды!$A$2:$A$7500,0),$E81+2)=Команды!$AJ$15,TRUE,FALSE),IF(INDEX(Команды!$A$2:$AN$7500,MATCH(AE$3,Команды!$A$2:$A$7500,0),$E81+2)=Команды!$AJ$16,TRUE,FALSE),IF(INDEX(Команды!$A$2:$AN$7500,MATCH(AE$3,Команды!$A$2:$A$7500,0),$E81+2)=Команды!$AJ$17,TRUE,FALSE),IF(INDEX(Команды!$A$2:$AN$7500,MATCH(AE$3,Команды!$A$2:$A$7500,0),$E81+2)=Команды!$AJ$18,TRUE,FALSE),IF(INDEX(Команды!$A$2:$AN$7500,MATCH(AE$3,Команды!$A$2:$A$7500,0),$E81+2)=Команды!$AJ$19,TRUE,FALSE)),INDEX(Команды!$AJ$2:$AL$19,MATCH(INDEX(Команды!$A$2:$AN$7500,MATCH(AE$3,Команды!$A$2:$A$7500,0),$E81+2),Команды!$AJ$2:$AJ$19,0),3),0)</f>
        <v>В</v>
      </c>
      <c r="AG81" s="342"/>
      <c r="AH81" s="174" t="str">
        <f>IF(OR(IF(INDEX(Команды!$A$2:$AN$7500,MATCH(AH$3,Команды!$A$2:$A$7500,0),$E81+2)=Команды!$AJ$2,TRUE,FALSE),IF(INDEX(Команды!$A$2:$AN$7500,MATCH(AH$3,Команды!$A$2:$A$7500,0),$E81+2)=Команды!$AJ$3,TRUE,FALSE),IF(INDEX(Команды!$A$2:$AN$7500,MATCH(AH$3,Команды!$A$2:$A$7500,0),$E81+2)=Команды!$AJ$4,TRUE,FALSE),IF(INDEX(Команды!$A$2:$AN$7500,MATCH(AH$3,Команды!$A$2:$A$7500,0),$E81+2)=Команды!$AJ$5,TRUE,FALSE),IF(INDEX(Команды!$A$2:$AN$7500,MATCH(AH$3,Команды!$A$2:$A$7500,0),$E81+2)=Команды!$AJ$6,TRUE,FALSE),IF(INDEX(Команды!$A$2:$AN$7500,MATCH(AH$3,Команды!$A$2:$A$7500,0),$E81+2)=Команды!$AJ$7,TRUE,FALSE),IF(INDEX(Команды!$A$2:$AN$7500,MATCH(AH$3,Команды!$A$2:$A$7500,0),$E81+2)=Команды!$AJ$8,TRUE,FALSE),IF(INDEX(Команды!$A$2:$AN$7500,MATCH(AH$3,Команды!$A$2:$A$7500,0),$E81+2)=Команды!$AJ$9,TRUE,FALSE),IF(INDEX(Команды!$A$2:$AN$7500,MATCH(AH$3,Команды!$A$2:$A$7500,0),$E81+2)=Команды!$AJ$10,TRUE,FALSE),IF(INDEX(Команды!$A$2:$AN$7500,MATCH(AH$3,Команды!$A$2:$A$7500,0),$E81+2)=Команды!$AJ$11,TRUE,FALSE),IF(INDEX(Команды!$A$2:$AN$7500,MATCH(AH$3,Команды!$A$2:$A$7500,0),$E81+2)=Команды!$AJ$12,TRUE,FALSE),IF(INDEX(Команды!$A$2:$AN$7500,MATCH(AH$3,Команды!$A$2:$A$7500,0),$E81+2)=Команды!$AJ$13,TRUE,FALSE),IF(INDEX(Команды!$A$2:$AN$7500,MATCH(AH$3,Команды!$A$2:$A$7500,0),$E81+2)=Команды!$AJ$14,TRUE,FALSE),IF(INDEX(Команды!$A$2:$AN$7500,MATCH(AH$3,Команды!$A$2:$A$7500,0),$E81+2)=Команды!$AJ$15,TRUE,FALSE),IF(INDEX(Команды!$A$2:$AN$7500,MATCH(AH$3,Команды!$A$2:$A$7500,0),$E81+2)=Команды!$AJ$16,TRUE,FALSE),,IF(INDEX(Команды!$A$2:$AN$7500,MATCH(AH$3,Команды!$A$2:$A$7500,0),$E81+2)=Команды!$AJ$17,TRUE,FALSE),,IF(INDEX(Команды!$A$2:$AN$7500,MATCH(AH$3,Команды!$A$2:$A$7500,0),$E81+2)=Команды!$AJ$18,TRUE,FALSE),,IF(INDEX(Команды!$A$2:$AN$7500,MATCH(AH$3,Команды!$A$2:$A$7500,0),$E81+2)=Команды!$AJ$19,TRUE,FALSE)),INDEX(Команды!$AJ$2:$AK$19,MATCH(INDEX(Команды!$A$2:$AN$7500,MATCH(AH$3,Команды!$A$2:$A$7500,0),$E81+2),Команды!$AJ$2:$AJ$19,0),2),0)</f>
        <v>В</v>
      </c>
      <c r="AI81" s="175" t="str">
        <f>IF(OR(IF(INDEX(Команды!$A$2:$AN$7500,MATCH(AH$3,Команды!$A$2:$A$7500,0),$E81+2)=Команды!$AJ$2,TRUE,FALSE),IF(INDEX(Команды!$A$2:$AN$7500,MATCH(AH$3,Команды!$A$2:$A$7500,0),$E81+2)=Команды!$AJ$3,TRUE,FALSE),IF(INDEX(Команды!$A$2:$AN$7500,MATCH(AH$3,Команды!$A$2:$A$7500,0),$E81+2)=Команды!$AJ$4,TRUE,FALSE),IF(INDEX(Команды!$A$2:$AN$7500,MATCH(AH$3,Команды!$A$2:$A$7500,0),$E81+2)=Команды!$AJ$5,TRUE,FALSE),IF(INDEX(Команды!$A$2:$AN$7500,MATCH(AH$3,Команды!$A$2:$A$7500,0),$E81+2)=Команды!$AJ$6,TRUE,FALSE),IF(INDEX(Команды!$A$2:$AN$7500,MATCH(AH$3,Команды!$A$2:$A$7500,0),$E81+2)=Команды!$AJ$7,TRUE,FALSE),IF(INDEX(Команды!$A$2:$AN$7500,MATCH(AH$3,Команды!$A$2:$A$7500,0),$E81+2)=Команды!$AJ$8,TRUE,FALSE),IF(INDEX(Команды!$A$2:$AN$7500,MATCH(AH$3,Команды!$A$2:$A$7500,0),$E81+2)=Команды!$AJ$9,TRUE,FALSE),IF(INDEX(Команды!$A$2:$AN$7500,MATCH(AH$3,Команды!$A$2:$A$7500,0),$E81+2)=Команды!$AJ$10,TRUE,FALSE),IF(INDEX(Команды!$A$2:$AN$7500,MATCH(AH$3,Команды!$A$2:$A$7500,0),$E81+2)=Команды!$AJ$11,TRUE,FALSE),IF(INDEX(Команды!$A$2:$AN$7500,MATCH(AH$3,Команды!$A$2:$A$7500,0),$E81+2)=Команды!$AJ$12,TRUE,FALSE),IF(INDEX(Команды!$A$2:$AN$7500,MATCH(AH$3,Команды!$A$2:$A$7500,0),$E81+2)=Команды!$AJ$13,TRUE,FALSE),IF(INDEX(Команды!$A$2:$AN$7500,MATCH(AH$3,Команды!$A$2:$A$7500,0),$E81+2)=Команды!$AJ$14,TRUE,FALSE),IF(INDEX(Команды!$A$2:$AN$7500,MATCH(AH$3,Команды!$A$2:$A$7500,0),$E81+2)=Команды!$AJ$15,TRUE,FALSE),IF(INDEX(Команды!$A$2:$AN$7500,MATCH(AH$3,Команды!$A$2:$A$7500,0),$E81+2)=Команды!$AJ$16,TRUE,FALSE),IF(INDEX(Команды!$A$2:$AN$7500,MATCH(AH$3,Команды!$A$2:$A$7500,0),$E81+2)=Команды!$AJ$17,TRUE,FALSE),IF(INDEX(Команды!$A$2:$AN$7500,MATCH(AH$3,Команды!$A$2:$A$7500,0),$E81+2)=Команды!$AJ$18,TRUE,FALSE),IF(INDEX(Команды!$A$2:$AN$7500,MATCH(AH$3,Команды!$A$2:$A$7500,0),$E81+2)=Команды!$AJ$19,TRUE,FALSE)),INDEX(Команды!$AJ$2:$AL$19,MATCH(INDEX(Команды!$A$2:$AN$7500,MATCH(AH$3,Команды!$A$2:$A$7500,0),$E81+2),Команды!$AJ$2:$AJ$19,0),3),0)</f>
        <v>В</v>
      </c>
      <c r="AJ81" s="342"/>
      <c r="AK81" s="174" t="str">
        <f>IF(OR(IF(INDEX(Команды!$A$2:$AN$7500,MATCH(AK$3,Команды!$A$2:$A$7500,0),$E81+2)=Команды!$AJ$2,TRUE,FALSE),IF(INDEX(Команды!$A$2:$AN$7500,MATCH(AK$3,Команды!$A$2:$A$7500,0),$E81+2)=Команды!$AJ$3,TRUE,FALSE),IF(INDEX(Команды!$A$2:$AN$7500,MATCH(AK$3,Команды!$A$2:$A$7500,0),$E81+2)=Команды!$AJ$4,TRUE,FALSE),IF(INDEX(Команды!$A$2:$AN$7500,MATCH(AK$3,Команды!$A$2:$A$7500,0),$E81+2)=Команды!$AJ$5,TRUE,FALSE),IF(INDEX(Команды!$A$2:$AN$7500,MATCH(AK$3,Команды!$A$2:$A$7500,0),$E81+2)=Команды!$AJ$6,TRUE,FALSE),IF(INDEX(Команды!$A$2:$AN$7500,MATCH(AK$3,Команды!$A$2:$A$7500,0),$E81+2)=Команды!$AJ$7,TRUE,FALSE),IF(INDEX(Команды!$A$2:$AN$7500,MATCH(AK$3,Команды!$A$2:$A$7500,0),$E81+2)=Команды!$AJ$8,TRUE,FALSE),IF(INDEX(Команды!$A$2:$AN$7500,MATCH(AK$3,Команды!$A$2:$A$7500,0),$E81+2)=Команды!$AJ$9,TRUE,FALSE),IF(INDEX(Команды!$A$2:$AN$7500,MATCH(AK$3,Команды!$A$2:$A$7500,0),$E81+2)=Команды!$AJ$10,TRUE,FALSE),IF(INDEX(Команды!$A$2:$AN$7500,MATCH(AK$3,Команды!$A$2:$A$7500,0),$E81+2)=Команды!$AJ$11,TRUE,FALSE),IF(INDEX(Команды!$A$2:$AN$7500,MATCH(AK$3,Команды!$A$2:$A$7500,0),$E81+2)=Команды!$AJ$12,TRUE,FALSE),IF(INDEX(Команды!$A$2:$AN$7500,MATCH(AK$3,Команды!$A$2:$A$7500,0),$E81+2)=Команды!$AJ$13,TRUE,FALSE),IF(INDEX(Команды!$A$2:$AN$7500,MATCH(AK$3,Команды!$A$2:$A$7500,0),$E81+2)=Команды!$AJ$14,TRUE,FALSE),IF(INDEX(Команды!$A$2:$AN$7500,MATCH(AK$3,Команды!$A$2:$A$7500,0),$E81+2)=Команды!$AJ$15,TRUE,FALSE),IF(INDEX(Команды!$A$2:$AN$7500,MATCH(AK$3,Команды!$A$2:$A$7500,0),$E81+2)=Команды!$AJ$16,TRUE,FALSE),,IF(INDEX(Команды!$A$2:$AN$7500,MATCH(AK$3,Команды!$A$2:$A$7500,0),$E81+2)=Команды!$AJ$17,TRUE,FALSE),,IF(INDEX(Команды!$A$2:$AN$7500,MATCH(AK$3,Команды!$A$2:$A$7500,0),$E81+2)=Команды!$AJ$18,TRUE,FALSE),,IF(INDEX(Команды!$A$2:$AN$7500,MATCH(AK$3,Команды!$A$2:$A$7500,0),$E81+2)=Команды!$AJ$19,TRUE,FALSE)),INDEX(Команды!$AJ$2:$AK$19,MATCH(INDEX(Команды!$A$2:$AN$7500,MATCH(AK$3,Команды!$A$2:$A$7500,0),$E81+2),Команды!$AJ$2:$AJ$19,0),2),0)</f>
        <v>В</v>
      </c>
      <c r="AL81" s="175" t="str">
        <f>IF(OR(IF(INDEX(Команды!$A$2:$AN$7500,MATCH(AK$3,Команды!$A$2:$A$7500,0),$E81+2)=Команды!$AJ$2,TRUE,FALSE),IF(INDEX(Команды!$A$2:$AN$7500,MATCH(AK$3,Команды!$A$2:$A$7500,0),$E81+2)=Команды!$AJ$3,TRUE,FALSE),IF(INDEX(Команды!$A$2:$AN$7500,MATCH(AK$3,Команды!$A$2:$A$7500,0),$E81+2)=Команды!$AJ$4,TRUE,FALSE),IF(INDEX(Команды!$A$2:$AN$7500,MATCH(AK$3,Команды!$A$2:$A$7500,0),$E81+2)=Команды!$AJ$5,TRUE,FALSE),IF(INDEX(Команды!$A$2:$AN$7500,MATCH(AK$3,Команды!$A$2:$A$7500,0),$E81+2)=Команды!$AJ$6,TRUE,FALSE),IF(INDEX(Команды!$A$2:$AN$7500,MATCH(AK$3,Команды!$A$2:$A$7500,0),$E81+2)=Команды!$AJ$7,TRUE,FALSE),IF(INDEX(Команды!$A$2:$AN$7500,MATCH(AK$3,Команды!$A$2:$A$7500,0),$E81+2)=Команды!$AJ$8,TRUE,FALSE),IF(INDEX(Команды!$A$2:$AN$7500,MATCH(AK$3,Команды!$A$2:$A$7500,0),$E81+2)=Команды!$AJ$9,TRUE,FALSE),IF(INDEX(Команды!$A$2:$AN$7500,MATCH(AK$3,Команды!$A$2:$A$7500,0),$E81+2)=Команды!$AJ$10,TRUE,FALSE),IF(INDEX(Команды!$A$2:$AN$7500,MATCH(AK$3,Команды!$A$2:$A$7500,0),$E81+2)=Команды!$AJ$11,TRUE,FALSE),IF(INDEX(Команды!$A$2:$AN$7500,MATCH(AK$3,Команды!$A$2:$A$7500,0),$E81+2)=Команды!$AJ$12,TRUE,FALSE),IF(INDEX(Команды!$A$2:$AN$7500,MATCH(AK$3,Команды!$A$2:$A$7500,0),$E81+2)=Команды!$AJ$13,TRUE,FALSE),IF(INDEX(Команды!$A$2:$AN$7500,MATCH(AK$3,Команды!$A$2:$A$7500,0),$E81+2)=Команды!$AJ$14,TRUE,FALSE),IF(INDEX(Команды!$A$2:$AN$7500,MATCH(AK$3,Команды!$A$2:$A$7500,0),$E81+2)=Команды!$AJ$15,TRUE,FALSE),IF(INDEX(Команды!$A$2:$AN$7500,MATCH(AK$3,Команды!$A$2:$A$7500,0),$E81+2)=Команды!$AJ$16,TRUE,FALSE),IF(INDEX(Команды!$A$2:$AN$7500,MATCH(AK$3,Команды!$A$2:$A$7500,0),$E81+2)=Команды!$AJ$17,TRUE,FALSE),IF(INDEX(Команды!$A$2:$AN$7500,MATCH(AK$3,Команды!$A$2:$A$7500,0),$E81+2)=Команды!$AJ$18,TRUE,FALSE),IF(INDEX(Команды!$A$2:$AN$7500,MATCH(AK$3,Команды!$A$2:$A$7500,0),$E81+2)=Команды!$AJ$19,TRUE,FALSE)),INDEX(Команды!$AJ$2:$AL$19,MATCH(INDEX(Команды!$A$2:$AN$7500,MATCH(AK$3,Команды!$A$2:$A$7500,0),$E81+2),Команды!$AJ$2:$AJ$19,0),3),0)</f>
        <v>В</v>
      </c>
      <c r="AM81" s="342"/>
      <c r="AN81" s="174" t="str">
        <f>IF(OR(IF(INDEX(Команды!$A$2:$AN$7500,MATCH(AN$3,Команды!$A$2:$A$7500,0),$E81+2)=Команды!$AJ$2,TRUE,FALSE),IF(INDEX(Команды!$A$2:$AN$7500,MATCH(AN$3,Команды!$A$2:$A$7500,0),$E81+2)=Команды!$AJ$3,TRUE,FALSE),IF(INDEX(Команды!$A$2:$AN$7500,MATCH(AN$3,Команды!$A$2:$A$7500,0),$E81+2)=Команды!$AJ$4,TRUE,FALSE),IF(INDEX(Команды!$A$2:$AN$7500,MATCH(AN$3,Команды!$A$2:$A$7500,0),$E81+2)=Команды!$AJ$5,TRUE,FALSE),IF(INDEX(Команды!$A$2:$AN$7500,MATCH(AN$3,Команды!$A$2:$A$7500,0),$E81+2)=Команды!$AJ$6,TRUE,FALSE),IF(INDEX(Команды!$A$2:$AN$7500,MATCH(AN$3,Команды!$A$2:$A$7500,0),$E81+2)=Команды!$AJ$7,TRUE,FALSE),IF(INDEX(Команды!$A$2:$AN$7500,MATCH(AN$3,Команды!$A$2:$A$7500,0),$E81+2)=Команды!$AJ$8,TRUE,FALSE),IF(INDEX(Команды!$A$2:$AN$7500,MATCH(AN$3,Команды!$A$2:$A$7500,0),$E81+2)=Команды!$AJ$9,TRUE,FALSE),IF(INDEX(Команды!$A$2:$AN$7500,MATCH(AN$3,Команды!$A$2:$A$7500,0),$E81+2)=Команды!$AJ$10,TRUE,FALSE),IF(INDEX(Команды!$A$2:$AN$7500,MATCH(AN$3,Команды!$A$2:$A$7500,0),$E81+2)=Команды!$AJ$11,TRUE,FALSE),IF(INDEX(Команды!$A$2:$AN$7500,MATCH(AN$3,Команды!$A$2:$A$7500,0),$E81+2)=Команды!$AJ$12,TRUE,FALSE),IF(INDEX(Команды!$A$2:$AN$7500,MATCH(AN$3,Команды!$A$2:$A$7500,0),$E81+2)=Команды!$AJ$13,TRUE,FALSE),IF(INDEX(Команды!$A$2:$AN$7500,MATCH(AN$3,Команды!$A$2:$A$7500,0),$E81+2)=Команды!$AJ$14,TRUE,FALSE),IF(INDEX(Команды!$A$2:$AN$7500,MATCH(AN$3,Команды!$A$2:$A$7500,0),$E81+2)=Команды!$AJ$15,TRUE,FALSE),IF(INDEX(Команды!$A$2:$AN$7500,MATCH(AN$3,Команды!$A$2:$A$7500,0),$E81+2)=Команды!$AJ$16,TRUE,FALSE),,IF(INDEX(Команды!$A$2:$AN$7500,MATCH(AN$3,Команды!$A$2:$A$7500,0),$E81+2)=Команды!$AJ$17,TRUE,FALSE),,IF(INDEX(Команды!$A$2:$AN$7500,MATCH(AN$3,Команды!$A$2:$A$7500,0),$E81+2)=Команды!$AJ$18,TRUE,FALSE),,IF(INDEX(Команды!$A$2:$AN$7500,MATCH(AN$3,Команды!$A$2:$A$7500,0),$E81+2)=Команды!$AJ$19,TRUE,FALSE)),INDEX(Команды!$AJ$2:$AK$19,MATCH(INDEX(Команды!$A$2:$AN$7500,MATCH(AN$3,Команды!$A$2:$A$7500,0),$E81+2),Команды!$AJ$2:$AJ$19,0),2),0)</f>
        <v>В</v>
      </c>
      <c r="AO81" s="175" t="str">
        <f>IF(OR(IF(INDEX(Команды!$A$2:$AN$7500,MATCH(AN$3,Команды!$A$2:$A$7500,0),$E81+2)=Команды!$AJ$2,TRUE,FALSE),IF(INDEX(Команды!$A$2:$AN$7500,MATCH(AN$3,Команды!$A$2:$A$7500,0),$E81+2)=Команды!$AJ$3,TRUE,FALSE),IF(INDEX(Команды!$A$2:$AN$7500,MATCH(AN$3,Команды!$A$2:$A$7500,0),$E81+2)=Команды!$AJ$4,TRUE,FALSE),IF(INDEX(Команды!$A$2:$AN$7500,MATCH(AN$3,Команды!$A$2:$A$7500,0),$E81+2)=Команды!$AJ$5,TRUE,FALSE),IF(INDEX(Команды!$A$2:$AN$7500,MATCH(AN$3,Команды!$A$2:$A$7500,0),$E81+2)=Команды!$AJ$6,TRUE,FALSE),IF(INDEX(Команды!$A$2:$AN$7500,MATCH(AN$3,Команды!$A$2:$A$7500,0),$E81+2)=Команды!$AJ$7,TRUE,FALSE),IF(INDEX(Команды!$A$2:$AN$7500,MATCH(AN$3,Команды!$A$2:$A$7500,0),$E81+2)=Команды!$AJ$8,TRUE,FALSE),IF(INDEX(Команды!$A$2:$AN$7500,MATCH(AN$3,Команды!$A$2:$A$7500,0),$E81+2)=Команды!$AJ$9,TRUE,FALSE),IF(INDEX(Команды!$A$2:$AN$7500,MATCH(AN$3,Команды!$A$2:$A$7500,0),$E81+2)=Команды!$AJ$10,TRUE,FALSE),IF(INDEX(Команды!$A$2:$AN$7500,MATCH(AN$3,Команды!$A$2:$A$7500,0),$E81+2)=Команды!$AJ$11,TRUE,FALSE),IF(INDEX(Команды!$A$2:$AN$7500,MATCH(AN$3,Команды!$A$2:$A$7500,0),$E81+2)=Команды!$AJ$12,TRUE,FALSE),IF(INDEX(Команды!$A$2:$AN$7500,MATCH(AN$3,Команды!$A$2:$A$7500,0),$E81+2)=Команды!$AJ$13,TRUE,FALSE),IF(INDEX(Команды!$A$2:$AN$7500,MATCH(AN$3,Команды!$A$2:$A$7500,0),$E81+2)=Команды!$AJ$14,TRUE,FALSE),IF(INDEX(Команды!$A$2:$AN$7500,MATCH(AN$3,Команды!$A$2:$A$7500,0),$E81+2)=Команды!$AJ$15,TRUE,FALSE),IF(INDEX(Команды!$A$2:$AN$7500,MATCH(AN$3,Команды!$A$2:$A$7500,0),$E81+2)=Команды!$AJ$16,TRUE,FALSE),IF(INDEX(Команды!$A$2:$AN$7500,MATCH(AN$3,Команды!$A$2:$A$7500,0),$E81+2)=Команды!$AJ$17,TRUE,FALSE),IF(INDEX(Команды!$A$2:$AN$7500,MATCH(AN$3,Команды!$A$2:$A$7500,0),$E81+2)=Команды!$AJ$18,TRUE,FALSE),IF(INDEX(Команды!$A$2:$AN$7500,MATCH(AN$3,Команды!$A$2:$A$7500,0),$E81+2)=Команды!$AJ$19,TRUE,FALSE)),INDEX(Команды!$AJ$2:$AL$19,MATCH(INDEX(Команды!$A$2:$AN$7500,MATCH(AN$3,Команды!$A$2:$A$7500,0),$E81+2),Команды!$AJ$2:$AJ$19,0),3),0)</f>
        <v>В</v>
      </c>
      <c r="AP81" s="342"/>
      <c r="AQ81" s="174" t="str">
        <f>IF(OR(IF(INDEX(Команды!$A$2:$AN$7500,MATCH(AQ$3,Команды!$A$2:$A$7500,0),$E81+2)=Команды!$AJ$2,TRUE,FALSE),IF(INDEX(Команды!$A$2:$AN$7500,MATCH(AQ$3,Команды!$A$2:$A$7500,0),$E81+2)=Команды!$AJ$3,TRUE,FALSE),IF(INDEX(Команды!$A$2:$AN$7500,MATCH(AQ$3,Команды!$A$2:$A$7500,0),$E81+2)=Команды!$AJ$4,TRUE,FALSE),IF(INDEX(Команды!$A$2:$AN$7500,MATCH(AQ$3,Команды!$A$2:$A$7500,0),$E81+2)=Команды!$AJ$5,TRUE,FALSE),IF(INDEX(Команды!$A$2:$AN$7500,MATCH(AQ$3,Команды!$A$2:$A$7500,0),$E81+2)=Команды!$AJ$6,TRUE,FALSE),IF(INDEX(Команды!$A$2:$AN$7500,MATCH(AQ$3,Команды!$A$2:$A$7500,0),$E81+2)=Команды!$AJ$7,TRUE,FALSE),IF(INDEX(Команды!$A$2:$AN$7500,MATCH(AQ$3,Команды!$A$2:$A$7500,0),$E81+2)=Команды!$AJ$8,TRUE,FALSE),IF(INDEX(Команды!$A$2:$AN$7500,MATCH(AQ$3,Команды!$A$2:$A$7500,0),$E81+2)=Команды!$AJ$9,TRUE,FALSE),IF(INDEX(Команды!$A$2:$AN$7500,MATCH(AQ$3,Команды!$A$2:$A$7500,0),$E81+2)=Команды!$AJ$10,TRUE,FALSE),IF(INDEX(Команды!$A$2:$AN$7500,MATCH(AQ$3,Команды!$A$2:$A$7500,0),$E81+2)=Команды!$AJ$11,TRUE,FALSE),IF(INDEX(Команды!$A$2:$AN$7500,MATCH(AQ$3,Команды!$A$2:$A$7500,0),$E81+2)=Команды!$AJ$12,TRUE,FALSE),IF(INDEX(Команды!$A$2:$AN$7500,MATCH(AQ$3,Команды!$A$2:$A$7500,0),$E81+2)=Команды!$AJ$13,TRUE,FALSE),IF(INDEX(Команды!$A$2:$AN$7500,MATCH(AQ$3,Команды!$A$2:$A$7500,0),$E81+2)=Команды!$AJ$14,TRUE,FALSE),IF(INDEX(Команды!$A$2:$AN$7500,MATCH(AQ$3,Команды!$A$2:$A$7500,0),$E81+2)=Команды!$AJ$15,TRUE,FALSE),IF(INDEX(Команды!$A$2:$AN$7500,MATCH(AQ$3,Команды!$A$2:$A$7500,0),$E81+2)=Команды!$AJ$16,TRUE,FALSE),,IF(INDEX(Команды!$A$2:$AN$7500,MATCH(AQ$3,Команды!$A$2:$A$7500,0),$E81+2)=Команды!$AJ$17,TRUE,FALSE),,IF(INDEX(Команды!$A$2:$AN$7500,MATCH(AQ$3,Команды!$A$2:$A$7500,0),$E81+2)=Команды!$AJ$18,TRUE,FALSE),,IF(INDEX(Команды!$A$2:$AN$7500,MATCH(AQ$3,Команды!$A$2:$A$7500,0),$E81+2)=Команды!$AJ$19,TRUE,FALSE)),INDEX(Команды!$AJ$2:$AK$19,MATCH(INDEX(Команды!$A$2:$AN$7500,MATCH(AQ$3,Команды!$A$2:$A$7500,0),$E81+2),Команды!$AJ$2:$AJ$19,0),2),0)</f>
        <v>В</v>
      </c>
      <c r="AR81" s="175" t="str">
        <f>IF(OR(IF(INDEX(Команды!$A$2:$AN$7500,MATCH(AQ$3,Команды!$A$2:$A$7500,0),$E81+2)=Команды!$AJ$2,TRUE,FALSE),IF(INDEX(Команды!$A$2:$AN$7500,MATCH(AQ$3,Команды!$A$2:$A$7500,0),$E81+2)=Команды!$AJ$3,TRUE,FALSE),IF(INDEX(Команды!$A$2:$AN$7500,MATCH(AQ$3,Команды!$A$2:$A$7500,0),$E81+2)=Команды!$AJ$4,TRUE,FALSE),IF(INDEX(Команды!$A$2:$AN$7500,MATCH(AQ$3,Команды!$A$2:$A$7500,0),$E81+2)=Команды!$AJ$5,TRUE,FALSE),IF(INDEX(Команды!$A$2:$AN$7500,MATCH(AQ$3,Команды!$A$2:$A$7500,0),$E81+2)=Команды!$AJ$6,TRUE,FALSE),IF(INDEX(Команды!$A$2:$AN$7500,MATCH(AQ$3,Команды!$A$2:$A$7500,0),$E81+2)=Команды!$AJ$7,TRUE,FALSE),IF(INDEX(Команды!$A$2:$AN$7500,MATCH(AQ$3,Команды!$A$2:$A$7500,0),$E81+2)=Команды!$AJ$8,TRUE,FALSE),IF(INDEX(Команды!$A$2:$AN$7500,MATCH(AQ$3,Команды!$A$2:$A$7500,0),$E81+2)=Команды!$AJ$9,TRUE,FALSE),IF(INDEX(Команды!$A$2:$AN$7500,MATCH(AQ$3,Команды!$A$2:$A$7500,0),$E81+2)=Команды!$AJ$10,TRUE,FALSE),IF(INDEX(Команды!$A$2:$AN$7500,MATCH(AQ$3,Команды!$A$2:$A$7500,0),$E81+2)=Команды!$AJ$11,TRUE,FALSE),IF(INDEX(Команды!$A$2:$AN$7500,MATCH(AQ$3,Команды!$A$2:$A$7500,0),$E81+2)=Команды!$AJ$12,TRUE,FALSE),IF(INDEX(Команды!$A$2:$AN$7500,MATCH(AQ$3,Команды!$A$2:$A$7500,0),$E81+2)=Команды!$AJ$13,TRUE,FALSE),IF(INDEX(Команды!$A$2:$AN$7500,MATCH(AQ$3,Команды!$A$2:$A$7500,0),$E81+2)=Команды!$AJ$14,TRUE,FALSE),IF(INDEX(Команды!$A$2:$AN$7500,MATCH(AQ$3,Команды!$A$2:$A$7500,0),$E81+2)=Команды!$AJ$15,TRUE,FALSE),IF(INDEX(Команды!$A$2:$AN$7500,MATCH(AQ$3,Команды!$A$2:$A$7500,0),$E81+2)=Команды!$AJ$16,TRUE,FALSE),IF(INDEX(Команды!$A$2:$AN$7500,MATCH(AQ$3,Команды!$A$2:$A$7500,0),$E81+2)=Команды!$AJ$17,TRUE,FALSE),IF(INDEX(Команды!$A$2:$AN$7500,MATCH(AQ$3,Команды!$A$2:$A$7500,0),$E81+2)=Команды!$AJ$18,TRUE,FALSE),IF(INDEX(Команды!$A$2:$AN$7500,MATCH(AQ$3,Команды!$A$2:$A$7500,0),$E81+2)=Команды!$AJ$19,TRUE,FALSE)),INDEX(Команды!$AJ$2:$AL$19,MATCH(INDEX(Команды!$A$2:$AN$7500,MATCH(AQ$3,Команды!$A$2:$A$7500,0),$E81+2),Команды!$AJ$2:$AJ$19,0),3),0)</f>
        <v>В</v>
      </c>
      <c r="AS81" s="342"/>
      <c r="AT81" s="174" t="str">
        <f>IF(OR(IF(INDEX(Команды!$A$2:$AN$7500,MATCH(AT$3,Команды!$A$2:$A$7500,0),$E81+2)=Команды!$AJ$2,TRUE,FALSE),IF(INDEX(Команды!$A$2:$AN$7500,MATCH(AT$3,Команды!$A$2:$A$7500,0),$E81+2)=Команды!$AJ$3,TRUE,FALSE),IF(INDEX(Команды!$A$2:$AN$7500,MATCH(AT$3,Команды!$A$2:$A$7500,0),$E81+2)=Команды!$AJ$4,TRUE,FALSE),IF(INDEX(Команды!$A$2:$AN$7500,MATCH(AT$3,Команды!$A$2:$A$7500,0),$E81+2)=Команды!$AJ$5,TRUE,FALSE),IF(INDEX(Команды!$A$2:$AN$7500,MATCH(AT$3,Команды!$A$2:$A$7500,0),$E81+2)=Команды!$AJ$6,TRUE,FALSE),IF(INDEX(Команды!$A$2:$AN$7500,MATCH(AT$3,Команды!$A$2:$A$7500,0),$E81+2)=Команды!$AJ$7,TRUE,FALSE),IF(INDEX(Команды!$A$2:$AN$7500,MATCH(AT$3,Команды!$A$2:$A$7500,0),$E81+2)=Команды!$AJ$8,TRUE,FALSE),IF(INDEX(Команды!$A$2:$AN$7500,MATCH(AT$3,Команды!$A$2:$A$7500,0),$E81+2)=Команды!$AJ$9,TRUE,FALSE),IF(INDEX(Команды!$A$2:$AN$7500,MATCH(AT$3,Команды!$A$2:$A$7500,0),$E81+2)=Команды!$AJ$10,TRUE,FALSE),IF(INDEX(Команды!$A$2:$AN$7500,MATCH(AT$3,Команды!$A$2:$A$7500,0),$E81+2)=Команды!$AJ$11,TRUE,FALSE),IF(INDEX(Команды!$A$2:$AN$7500,MATCH(AT$3,Команды!$A$2:$A$7500,0),$E81+2)=Команды!$AJ$12,TRUE,FALSE),IF(INDEX(Команды!$A$2:$AN$7500,MATCH(AT$3,Команды!$A$2:$A$7500,0),$E81+2)=Команды!$AJ$13,TRUE,FALSE),IF(INDEX(Команды!$A$2:$AN$7500,MATCH(AT$3,Команды!$A$2:$A$7500,0),$E81+2)=Команды!$AJ$14,TRUE,FALSE),IF(INDEX(Команды!$A$2:$AN$7500,MATCH(AT$3,Команды!$A$2:$A$7500,0),$E81+2)=Команды!$AJ$15,TRUE,FALSE),IF(INDEX(Команды!$A$2:$AN$7500,MATCH(AT$3,Команды!$A$2:$A$7500,0),$E81+2)=Команды!$AJ$16,TRUE,FALSE),,IF(INDEX(Команды!$A$2:$AN$7500,MATCH(AT$3,Команды!$A$2:$A$7500,0),$E81+2)=Команды!$AJ$17,TRUE,FALSE),,IF(INDEX(Команды!$A$2:$AN$7500,MATCH(AT$3,Команды!$A$2:$A$7500,0),$E81+2)=Команды!$AJ$18,TRUE,FALSE),,IF(INDEX(Команды!$A$2:$AN$7500,MATCH(AT$3,Команды!$A$2:$A$7500,0),$E81+2)=Команды!$AJ$19,TRUE,FALSE)),INDEX(Команды!$AJ$2:$AK$19,MATCH(INDEX(Команды!$A$2:$AN$7500,MATCH(AT$3,Команды!$A$2:$A$7500,0),$E81+2),Команды!$AJ$2:$AJ$19,0),2),0)</f>
        <v>В</v>
      </c>
      <c r="AU81" s="175" t="str">
        <f>IF(OR(IF(INDEX(Команды!$A$2:$AN$7500,MATCH(AT$3,Команды!$A$2:$A$7500,0),$E81+2)=Команды!$AJ$2,TRUE,FALSE),IF(INDEX(Команды!$A$2:$AN$7500,MATCH(AT$3,Команды!$A$2:$A$7500,0),$E81+2)=Команды!$AJ$3,TRUE,FALSE),IF(INDEX(Команды!$A$2:$AN$7500,MATCH(AT$3,Команды!$A$2:$A$7500,0),$E81+2)=Команды!$AJ$4,TRUE,FALSE),IF(INDEX(Команды!$A$2:$AN$7500,MATCH(AT$3,Команды!$A$2:$A$7500,0),$E81+2)=Команды!$AJ$5,TRUE,FALSE),IF(INDEX(Команды!$A$2:$AN$7500,MATCH(AT$3,Команды!$A$2:$A$7500,0),$E81+2)=Команды!$AJ$6,TRUE,FALSE),IF(INDEX(Команды!$A$2:$AN$7500,MATCH(AT$3,Команды!$A$2:$A$7500,0),$E81+2)=Команды!$AJ$7,TRUE,FALSE),IF(INDEX(Команды!$A$2:$AN$7500,MATCH(AT$3,Команды!$A$2:$A$7500,0),$E81+2)=Команды!$AJ$8,TRUE,FALSE),IF(INDEX(Команды!$A$2:$AN$7500,MATCH(AT$3,Команды!$A$2:$A$7500,0),$E81+2)=Команды!$AJ$9,TRUE,FALSE),IF(INDEX(Команды!$A$2:$AN$7500,MATCH(AT$3,Команды!$A$2:$A$7500,0),$E81+2)=Команды!$AJ$10,TRUE,FALSE),IF(INDEX(Команды!$A$2:$AN$7500,MATCH(AT$3,Команды!$A$2:$A$7500,0),$E81+2)=Команды!$AJ$11,TRUE,FALSE),IF(INDEX(Команды!$A$2:$AN$7500,MATCH(AT$3,Команды!$A$2:$A$7500,0),$E81+2)=Команды!$AJ$12,TRUE,FALSE),IF(INDEX(Команды!$A$2:$AN$7500,MATCH(AT$3,Команды!$A$2:$A$7500,0),$E81+2)=Команды!$AJ$13,TRUE,FALSE),IF(INDEX(Команды!$A$2:$AN$7500,MATCH(AT$3,Команды!$A$2:$A$7500,0),$E81+2)=Команды!$AJ$14,TRUE,FALSE),IF(INDEX(Команды!$A$2:$AN$7500,MATCH(AT$3,Команды!$A$2:$A$7500,0),$E81+2)=Команды!$AJ$15,TRUE,FALSE),IF(INDEX(Команды!$A$2:$AN$7500,MATCH(AT$3,Команды!$A$2:$A$7500,0),$E81+2)=Команды!$AJ$16,TRUE,FALSE),IF(INDEX(Команды!$A$2:$AN$7500,MATCH(AT$3,Команды!$A$2:$A$7500,0),$E81+2)=Команды!$AJ$17,TRUE,FALSE),IF(INDEX(Команды!$A$2:$AN$7500,MATCH(AT$3,Команды!$A$2:$A$7500,0),$E81+2)=Команды!$AJ$18,TRUE,FALSE),IF(INDEX(Команды!$A$2:$AN$7500,MATCH(AT$3,Команды!$A$2:$A$7500,0),$E81+2)=Команды!$AJ$19,TRUE,FALSE)),INDEX(Команды!$AJ$2:$AL$19,MATCH(INDEX(Команды!$A$2:$AN$7500,MATCH(AT$3,Команды!$A$2:$A$7500,0),$E81+2),Команды!$AJ$2:$AJ$19,0),3),0)</f>
        <v>В</v>
      </c>
      <c r="AV81" s="342"/>
      <c r="AW81" s="174" t="str">
        <f>IF(OR(IF(INDEX(Команды!$A$2:$AN$7500,MATCH(AW$3,Команды!$A$2:$A$7500,0),$E81+2)=Команды!$AJ$2,TRUE,FALSE),IF(INDEX(Команды!$A$2:$AN$7500,MATCH(AW$3,Команды!$A$2:$A$7500,0),$E81+2)=Команды!$AJ$3,TRUE,FALSE),IF(INDEX(Команды!$A$2:$AN$7500,MATCH(AW$3,Команды!$A$2:$A$7500,0),$E81+2)=Команды!$AJ$4,TRUE,FALSE),IF(INDEX(Команды!$A$2:$AN$7500,MATCH(AW$3,Команды!$A$2:$A$7500,0),$E81+2)=Команды!$AJ$5,TRUE,FALSE),IF(INDEX(Команды!$A$2:$AN$7500,MATCH(AW$3,Команды!$A$2:$A$7500,0),$E81+2)=Команды!$AJ$6,TRUE,FALSE),IF(INDEX(Команды!$A$2:$AN$7500,MATCH(AW$3,Команды!$A$2:$A$7500,0),$E81+2)=Команды!$AJ$7,TRUE,FALSE),IF(INDEX(Команды!$A$2:$AN$7500,MATCH(AW$3,Команды!$A$2:$A$7500,0),$E81+2)=Команды!$AJ$8,TRUE,FALSE),IF(INDEX(Команды!$A$2:$AN$7500,MATCH(AW$3,Команды!$A$2:$A$7500,0),$E81+2)=Команды!$AJ$9,TRUE,FALSE),IF(INDEX(Команды!$A$2:$AN$7500,MATCH(AW$3,Команды!$A$2:$A$7500,0),$E81+2)=Команды!$AJ$10,TRUE,FALSE),IF(INDEX(Команды!$A$2:$AN$7500,MATCH(AW$3,Команды!$A$2:$A$7500,0),$E81+2)=Команды!$AJ$11,TRUE,FALSE),IF(INDEX(Команды!$A$2:$AN$7500,MATCH(AW$3,Команды!$A$2:$A$7500,0),$E81+2)=Команды!$AJ$12,TRUE,FALSE),IF(INDEX(Команды!$A$2:$AN$7500,MATCH(AW$3,Команды!$A$2:$A$7500,0),$E81+2)=Команды!$AJ$13,TRUE,FALSE),IF(INDEX(Команды!$A$2:$AN$7500,MATCH(AW$3,Команды!$A$2:$A$7500,0),$E81+2)=Команды!$AJ$14,TRUE,FALSE),IF(INDEX(Команды!$A$2:$AN$7500,MATCH(AW$3,Команды!$A$2:$A$7500,0),$E81+2)=Команды!$AJ$15,TRUE,FALSE),IF(INDEX(Команды!$A$2:$AN$7500,MATCH(AW$3,Команды!$A$2:$A$7500,0),$E81+2)=Команды!$AJ$16,TRUE,FALSE),,IF(INDEX(Команды!$A$2:$AN$7500,MATCH(AW$3,Команды!$A$2:$A$7500,0),$E81+2)=Команды!$AJ$17,TRUE,FALSE),,IF(INDEX(Команды!$A$2:$AN$7500,MATCH(AW$3,Команды!$A$2:$A$7500,0),$E81+2)=Команды!$AJ$18,TRUE,FALSE),,IF(INDEX(Команды!$A$2:$AN$7500,MATCH(AW$3,Команды!$A$2:$A$7500,0),$E81+2)=Команды!$AJ$19,TRUE,FALSE)),INDEX(Команды!$AJ$2:$AK$19,MATCH(INDEX(Команды!$A$2:$AN$7500,MATCH(AW$3,Команды!$A$2:$A$7500,0),$E81+2),Команды!$AJ$2:$AJ$19,0),2),0)</f>
        <v>В</v>
      </c>
      <c r="AX81" s="175" t="str">
        <f>IF(OR(IF(INDEX(Команды!$A$2:$AN$7500,MATCH(AW$3,Команды!$A$2:$A$7500,0),$E81+2)=Команды!$AJ$2,TRUE,FALSE),IF(INDEX(Команды!$A$2:$AN$7500,MATCH(AW$3,Команды!$A$2:$A$7500,0),$E81+2)=Команды!$AJ$3,TRUE,FALSE),IF(INDEX(Команды!$A$2:$AN$7500,MATCH(AW$3,Команды!$A$2:$A$7500,0),$E81+2)=Команды!$AJ$4,TRUE,FALSE),IF(INDEX(Команды!$A$2:$AN$7500,MATCH(AW$3,Команды!$A$2:$A$7500,0),$E81+2)=Команды!$AJ$5,TRUE,FALSE),IF(INDEX(Команды!$A$2:$AN$7500,MATCH(AW$3,Команды!$A$2:$A$7500,0),$E81+2)=Команды!$AJ$6,TRUE,FALSE),IF(INDEX(Команды!$A$2:$AN$7500,MATCH(AW$3,Команды!$A$2:$A$7500,0),$E81+2)=Команды!$AJ$7,TRUE,FALSE),IF(INDEX(Команды!$A$2:$AN$7500,MATCH(AW$3,Команды!$A$2:$A$7500,0),$E81+2)=Команды!$AJ$8,TRUE,FALSE),IF(INDEX(Команды!$A$2:$AN$7500,MATCH(AW$3,Команды!$A$2:$A$7500,0),$E81+2)=Команды!$AJ$9,TRUE,FALSE),IF(INDEX(Команды!$A$2:$AN$7500,MATCH(AW$3,Команды!$A$2:$A$7500,0),$E81+2)=Команды!$AJ$10,TRUE,FALSE),IF(INDEX(Команды!$A$2:$AN$7500,MATCH(AW$3,Команды!$A$2:$A$7500,0),$E81+2)=Команды!$AJ$11,TRUE,FALSE),IF(INDEX(Команды!$A$2:$AN$7500,MATCH(AW$3,Команды!$A$2:$A$7500,0),$E81+2)=Команды!$AJ$12,TRUE,FALSE),IF(INDEX(Команды!$A$2:$AN$7500,MATCH(AW$3,Команды!$A$2:$A$7500,0),$E81+2)=Команды!$AJ$13,TRUE,FALSE),IF(INDEX(Команды!$A$2:$AN$7500,MATCH(AW$3,Команды!$A$2:$A$7500,0),$E81+2)=Команды!$AJ$14,TRUE,FALSE),IF(INDEX(Команды!$A$2:$AN$7500,MATCH(AW$3,Команды!$A$2:$A$7500,0),$E81+2)=Команды!$AJ$15,TRUE,FALSE),IF(INDEX(Команды!$A$2:$AN$7500,MATCH(AW$3,Команды!$A$2:$A$7500,0),$E81+2)=Команды!$AJ$16,TRUE,FALSE),IF(INDEX(Команды!$A$2:$AN$7500,MATCH(AW$3,Команды!$A$2:$A$7500,0),$E81+2)=Команды!$AJ$17,TRUE,FALSE),IF(INDEX(Команды!$A$2:$AN$7500,MATCH(AW$3,Команды!$A$2:$A$7500,0),$E81+2)=Команды!$AJ$18,TRUE,FALSE),IF(INDEX(Команды!$A$2:$AN$7500,MATCH(AW$3,Команды!$A$2:$A$7500,0),$E81+2)=Команды!$AJ$19,TRUE,FALSE)),INDEX(Команды!$AJ$2:$AL$19,MATCH(INDEX(Команды!$A$2:$AN$7500,MATCH(AW$3,Команды!$A$2:$A$7500,0),$E81+2),Команды!$AJ$2:$AJ$19,0),3),0)</f>
        <v>В</v>
      </c>
      <c r="AY81" s="342"/>
      <c r="AZ81" s="174" t="str">
        <f>IF(OR(IF(INDEX(Команды!$A$2:$AN$7500,MATCH(AZ$3,Команды!$A$2:$A$7500,0),$E81+2)=Команды!$AJ$2,TRUE,FALSE),IF(INDEX(Команды!$A$2:$AN$7500,MATCH(AZ$3,Команды!$A$2:$A$7500,0),$E81+2)=Команды!$AJ$3,TRUE,FALSE),IF(INDEX(Команды!$A$2:$AN$7500,MATCH(AZ$3,Команды!$A$2:$A$7500,0),$E81+2)=Команды!$AJ$4,TRUE,FALSE),IF(INDEX(Команды!$A$2:$AN$7500,MATCH(AZ$3,Команды!$A$2:$A$7500,0),$E81+2)=Команды!$AJ$5,TRUE,FALSE),IF(INDEX(Команды!$A$2:$AN$7500,MATCH(AZ$3,Команды!$A$2:$A$7500,0),$E81+2)=Команды!$AJ$6,TRUE,FALSE),IF(INDEX(Команды!$A$2:$AN$7500,MATCH(AZ$3,Команды!$A$2:$A$7500,0),$E81+2)=Команды!$AJ$7,TRUE,FALSE),IF(INDEX(Команды!$A$2:$AN$7500,MATCH(AZ$3,Команды!$A$2:$A$7500,0),$E81+2)=Команды!$AJ$8,TRUE,FALSE),IF(INDEX(Команды!$A$2:$AN$7500,MATCH(AZ$3,Команды!$A$2:$A$7500,0),$E81+2)=Команды!$AJ$9,TRUE,FALSE),IF(INDEX(Команды!$A$2:$AN$7500,MATCH(AZ$3,Команды!$A$2:$A$7500,0),$E81+2)=Команды!$AJ$10,TRUE,FALSE),IF(INDEX(Команды!$A$2:$AN$7500,MATCH(AZ$3,Команды!$A$2:$A$7500,0),$E81+2)=Команды!$AJ$11,TRUE,FALSE),IF(INDEX(Команды!$A$2:$AN$7500,MATCH(AZ$3,Команды!$A$2:$A$7500,0),$E81+2)=Команды!$AJ$12,TRUE,FALSE),IF(INDEX(Команды!$A$2:$AN$7500,MATCH(AZ$3,Команды!$A$2:$A$7500,0),$E81+2)=Команды!$AJ$13,TRUE,FALSE),IF(INDEX(Команды!$A$2:$AN$7500,MATCH(AZ$3,Команды!$A$2:$A$7500,0),$E81+2)=Команды!$AJ$14,TRUE,FALSE),IF(INDEX(Команды!$A$2:$AN$7500,MATCH(AZ$3,Команды!$A$2:$A$7500,0),$E81+2)=Команды!$AJ$15,TRUE,FALSE),IF(INDEX(Команды!$A$2:$AN$7500,MATCH(AZ$3,Команды!$A$2:$A$7500,0),$E81+2)=Команды!$AJ$16,TRUE,FALSE),,IF(INDEX(Команды!$A$2:$AN$7500,MATCH(AZ$3,Команды!$A$2:$A$7500,0),$E81+2)=Команды!$AJ$17,TRUE,FALSE),,IF(INDEX(Команды!$A$2:$AN$7500,MATCH(AZ$3,Команды!$A$2:$A$7500,0),$E81+2)=Команды!$AJ$18,TRUE,FALSE),,IF(INDEX(Команды!$A$2:$AN$7500,MATCH(AZ$3,Команды!$A$2:$A$7500,0),$E81+2)=Команды!$AJ$19,TRUE,FALSE)),INDEX(Команды!$AJ$2:$AK$19,MATCH(INDEX(Команды!$A$2:$AN$7500,MATCH(AZ$3,Команды!$A$2:$A$7500,0),$E81+2),Команды!$AJ$2:$AJ$19,0),2),0)</f>
        <v>В</v>
      </c>
      <c r="BA81" s="175" t="str">
        <f>IF(OR(IF(INDEX(Команды!$A$2:$AN$7500,MATCH(AZ$3,Команды!$A$2:$A$7500,0),$E81+2)=Команды!$AJ$2,TRUE,FALSE),IF(INDEX(Команды!$A$2:$AN$7500,MATCH(AZ$3,Команды!$A$2:$A$7500,0),$E81+2)=Команды!$AJ$3,TRUE,FALSE),IF(INDEX(Команды!$A$2:$AN$7500,MATCH(AZ$3,Команды!$A$2:$A$7500,0),$E81+2)=Команды!$AJ$4,TRUE,FALSE),IF(INDEX(Команды!$A$2:$AN$7500,MATCH(AZ$3,Команды!$A$2:$A$7500,0),$E81+2)=Команды!$AJ$5,TRUE,FALSE),IF(INDEX(Команды!$A$2:$AN$7500,MATCH(AZ$3,Команды!$A$2:$A$7500,0),$E81+2)=Команды!$AJ$6,TRUE,FALSE),IF(INDEX(Команды!$A$2:$AN$7500,MATCH(AZ$3,Команды!$A$2:$A$7500,0),$E81+2)=Команды!$AJ$7,TRUE,FALSE),IF(INDEX(Команды!$A$2:$AN$7500,MATCH(AZ$3,Команды!$A$2:$A$7500,0),$E81+2)=Команды!$AJ$8,TRUE,FALSE),IF(INDEX(Команды!$A$2:$AN$7500,MATCH(AZ$3,Команды!$A$2:$A$7500,0),$E81+2)=Команды!$AJ$9,TRUE,FALSE),IF(INDEX(Команды!$A$2:$AN$7500,MATCH(AZ$3,Команды!$A$2:$A$7500,0),$E81+2)=Команды!$AJ$10,TRUE,FALSE),IF(INDEX(Команды!$A$2:$AN$7500,MATCH(AZ$3,Команды!$A$2:$A$7500,0),$E81+2)=Команды!$AJ$11,TRUE,FALSE),IF(INDEX(Команды!$A$2:$AN$7500,MATCH(AZ$3,Команды!$A$2:$A$7500,0),$E81+2)=Команды!$AJ$12,TRUE,FALSE),IF(INDEX(Команды!$A$2:$AN$7500,MATCH(AZ$3,Команды!$A$2:$A$7500,0),$E81+2)=Команды!$AJ$13,TRUE,FALSE),IF(INDEX(Команды!$A$2:$AN$7500,MATCH(AZ$3,Команды!$A$2:$A$7500,0),$E81+2)=Команды!$AJ$14,TRUE,FALSE),IF(INDEX(Команды!$A$2:$AN$7500,MATCH(AZ$3,Команды!$A$2:$A$7500,0),$E81+2)=Команды!$AJ$15,TRUE,FALSE),IF(INDEX(Команды!$A$2:$AN$7500,MATCH(AZ$3,Команды!$A$2:$A$7500,0),$E81+2)=Команды!$AJ$16,TRUE,FALSE),IF(INDEX(Команды!$A$2:$AN$7500,MATCH(AZ$3,Команды!$A$2:$A$7500,0),$E81+2)=Команды!$AJ$17,TRUE,FALSE),IF(INDEX(Команды!$A$2:$AN$7500,MATCH(AZ$3,Команды!$A$2:$A$7500,0),$E81+2)=Команды!$AJ$18,TRUE,FALSE),IF(INDEX(Команды!$A$2:$AN$7500,MATCH(AZ$3,Команды!$A$2:$A$7500,0),$E81+2)=Команды!$AJ$19,TRUE,FALSE)),INDEX(Команды!$AJ$2:$AL$19,MATCH(INDEX(Команды!$A$2:$AN$7500,MATCH(AZ$3,Команды!$A$2:$A$7500,0),$E81+2),Команды!$AJ$2:$AJ$19,0),3),0)</f>
        <v>В</v>
      </c>
      <c r="BB81" s="342"/>
      <c r="BC81" s="174" t="str">
        <f>IF(OR(IF(INDEX(Команды!$A$2:$AN$7500,MATCH(BC$3,Команды!$A$2:$A$7500,0),$E81+2)=Команды!$AJ$2,TRUE,FALSE),IF(INDEX(Команды!$A$2:$AN$7500,MATCH(BC$3,Команды!$A$2:$A$7500,0),$E81+2)=Команды!$AJ$3,TRUE,FALSE),IF(INDEX(Команды!$A$2:$AN$7500,MATCH(BC$3,Команды!$A$2:$A$7500,0),$E81+2)=Команды!$AJ$4,TRUE,FALSE),IF(INDEX(Команды!$A$2:$AN$7500,MATCH(BC$3,Команды!$A$2:$A$7500,0),$E81+2)=Команды!$AJ$5,TRUE,FALSE),IF(INDEX(Команды!$A$2:$AN$7500,MATCH(BC$3,Команды!$A$2:$A$7500,0),$E81+2)=Команды!$AJ$6,TRUE,FALSE),IF(INDEX(Команды!$A$2:$AN$7500,MATCH(BC$3,Команды!$A$2:$A$7500,0),$E81+2)=Команды!$AJ$7,TRUE,FALSE),IF(INDEX(Команды!$A$2:$AN$7500,MATCH(BC$3,Команды!$A$2:$A$7500,0),$E81+2)=Команды!$AJ$8,TRUE,FALSE),IF(INDEX(Команды!$A$2:$AN$7500,MATCH(BC$3,Команды!$A$2:$A$7500,0),$E81+2)=Команды!$AJ$9,TRUE,FALSE),IF(INDEX(Команды!$A$2:$AN$7500,MATCH(BC$3,Команды!$A$2:$A$7500,0),$E81+2)=Команды!$AJ$10,TRUE,FALSE),IF(INDEX(Команды!$A$2:$AN$7500,MATCH(BC$3,Команды!$A$2:$A$7500,0),$E81+2)=Команды!$AJ$11,TRUE,FALSE),IF(INDEX(Команды!$A$2:$AN$7500,MATCH(BC$3,Команды!$A$2:$A$7500,0),$E81+2)=Команды!$AJ$12,TRUE,FALSE),IF(INDEX(Команды!$A$2:$AN$7500,MATCH(BC$3,Команды!$A$2:$A$7500,0),$E81+2)=Команды!$AJ$13,TRUE,FALSE),IF(INDEX(Команды!$A$2:$AN$7500,MATCH(BC$3,Команды!$A$2:$A$7500,0),$E81+2)=Команды!$AJ$14,TRUE,FALSE),IF(INDEX(Команды!$A$2:$AN$7500,MATCH(BC$3,Команды!$A$2:$A$7500,0),$E81+2)=Команды!$AJ$15,TRUE,FALSE),IF(INDEX(Команды!$A$2:$AN$7500,MATCH(BC$3,Команды!$A$2:$A$7500,0),$E81+2)=Команды!$AJ$16,TRUE,FALSE),,IF(INDEX(Команды!$A$2:$AN$7500,MATCH(BC$3,Команды!$A$2:$A$7500,0),$E81+2)=Команды!$AJ$17,TRUE,FALSE),,IF(INDEX(Команды!$A$2:$AN$7500,MATCH(BC$3,Команды!$A$2:$A$7500,0),$E81+2)=Команды!$AJ$18,TRUE,FALSE),,IF(INDEX(Команды!$A$2:$AN$7500,MATCH(BC$3,Команды!$A$2:$A$7500,0),$E81+2)=Команды!$AJ$19,TRUE,FALSE)),INDEX(Команды!$AJ$2:$AK$19,MATCH(INDEX(Команды!$A$2:$AN$7500,MATCH(BC$3,Команды!$A$2:$A$7500,0),$E81+2),Команды!$AJ$2:$AJ$19,0),2),0)</f>
        <v>В</v>
      </c>
      <c r="BD81" s="175" t="str">
        <f>IF(OR(IF(INDEX(Команды!$A$2:$AN$7500,MATCH(BC$3,Команды!$A$2:$A$7500,0),$E81+2)=Команды!$AJ$2,TRUE,FALSE),IF(INDEX(Команды!$A$2:$AN$7500,MATCH(BC$3,Команды!$A$2:$A$7500,0),$E81+2)=Команды!$AJ$3,TRUE,FALSE),IF(INDEX(Команды!$A$2:$AN$7500,MATCH(BC$3,Команды!$A$2:$A$7500,0),$E81+2)=Команды!$AJ$4,TRUE,FALSE),IF(INDEX(Команды!$A$2:$AN$7500,MATCH(BC$3,Команды!$A$2:$A$7500,0),$E81+2)=Команды!$AJ$5,TRUE,FALSE),IF(INDEX(Команды!$A$2:$AN$7500,MATCH(BC$3,Команды!$A$2:$A$7500,0),$E81+2)=Команды!$AJ$6,TRUE,FALSE),IF(INDEX(Команды!$A$2:$AN$7500,MATCH(BC$3,Команды!$A$2:$A$7500,0),$E81+2)=Команды!$AJ$7,TRUE,FALSE),IF(INDEX(Команды!$A$2:$AN$7500,MATCH(BC$3,Команды!$A$2:$A$7500,0),$E81+2)=Команды!$AJ$8,TRUE,FALSE),IF(INDEX(Команды!$A$2:$AN$7500,MATCH(BC$3,Команды!$A$2:$A$7500,0),$E81+2)=Команды!$AJ$9,TRUE,FALSE),IF(INDEX(Команды!$A$2:$AN$7500,MATCH(BC$3,Команды!$A$2:$A$7500,0),$E81+2)=Команды!$AJ$10,TRUE,FALSE),IF(INDEX(Команды!$A$2:$AN$7500,MATCH(BC$3,Команды!$A$2:$A$7500,0),$E81+2)=Команды!$AJ$11,TRUE,FALSE),IF(INDEX(Команды!$A$2:$AN$7500,MATCH(BC$3,Команды!$A$2:$A$7500,0),$E81+2)=Команды!$AJ$12,TRUE,FALSE),IF(INDEX(Команды!$A$2:$AN$7500,MATCH(BC$3,Команды!$A$2:$A$7500,0),$E81+2)=Команды!$AJ$13,TRUE,FALSE),IF(INDEX(Команды!$A$2:$AN$7500,MATCH(BC$3,Команды!$A$2:$A$7500,0),$E81+2)=Команды!$AJ$14,TRUE,FALSE),IF(INDEX(Команды!$A$2:$AN$7500,MATCH(BC$3,Команды!$A$2:$A$7500,0),$E81+2)=Команды!$AJ$15,TRUE,FALSE),IF(INDEX(Команды!$A$2:$AN$7500,MATCH(BC$3,Команды!$A$2:$A$7500,0),$E81+2)=Команды!$AJ$16,TRUE,FALSE),IF(INDEX(Команды!$A$2:$AN$7500,MATCH(BC$3,Команды!$A$2:$A$7500,0),$E81+2)=Команды!$AJ$17,TRUE,FALSE),IF(INDEX(Команды!$A$2:$AN$7500,MATCH(BC$3,Команды!$A$2:$A$7500,0),$E81+2)=Команды!$AJ$18,TRUE,FALSE),IF(INDEX(Команды!$A$2:$AN$7500,MATCH(BC$3,Команды!$A$2:$A$7500,0),$E81+2)=Команды!$AJ$19,TRUE,FALSE)),INDEX(Команды!$AJ$2:$AL$19,MATCH(INDEX(Команды!$A$2:$AN$7500,MATCH(BC$3,Команды!$A$2:$A$7500,0),$E81+2),Команды!$AJ$2:$AJ$19,0),3),0)</f>
        <v>В</v>
      </c>
      <c r="BE81" s="342"/>
      <c r="BF81" s="174" t="str">
        <f>IF(OR(IF(INDEX(Команды!$A$2:$AN$7500,MATCH(BF$3,Команды!$A$2:$A$7500,0),$E81+2)=Команды!$AJ$2,TRUE,FALSE),IF(INDEX(Команды!$A$2:$AN$7500,MATCH(BF$3,Команды!$A$2:$A$7500,0),$E81+2)=Команды!$AJ$3,TRUE,FALSE),IF(INDEX(Команды!$A$2:$AN$7500,MATCH(BF$3,Команды!$A$2:$A$7500,0),$E81+2)=Команды!$AJ$4,TRUE,FALSE),IF(INDEX(Команды!$A$2:$AN$7500,MATCH(BF$3,Команды!$A$2:$A$7500,0),$E81+2)=Команды!$AJ$5,TRUE,FALSE),IF(INDEX(Команды!$A$2:$AN$7500,MATCH(BF$3,Команды!$A$2:$A$7500,0),$E81+2)=Команды!$AJ$6,TRUE,FALSE),IF(INDEX(Команды!$A$2:$AN$7500,MATCH(BF$3,Команды!$A$2:$A$7500,0),$E81+2)=Команды!$AJ$7,TRUE,FALSE),IF(INDEX(Команды!$A$2:$AN$7500,MATCH(BF$3,Команды!$A$2:$A$7500,0),$E81+2)=Команды!$AJ$8,TRUE,FALSE),IF(INDEX(Команды!$A$2:$AN$7500,MATCH(BF$3,Команды!$A$2:$A$7500,0),$E81+2)=Команды!$AJ$9,TRUE,FALSE),IF(INDEX(Команды!$A$2:$AN$7500,MATCH(BF$3,Команды!$A$2:$A$7500,0),$E81+2)=Команды!$AJ$10,TRUE,FALSE),IF(INDEX(Команды!$A$2:$AN$7500,MATCH(BF$3,Команды!$A$2:$A$7500,0),$E81+2)=Команды!$AJ$11,TRUE,FALSE),IF(INDEX(Команды!$A$2:$AN$7500,MATCH(BF$3,Команды!$A$2:$A$7500,0),$E81+2)=Команды!$AJ$12,TRUE,FALSE),IF(INDEX(Команды!$A$2:$AN$7500,MATCH(BF$3,Команды!$A$2:$A$7500,0),$E81+2)=Команды!$AJ$13,TRUE,FALSE),IF(INDEX(Команды!$A$2:$AN$7500,MATCH(BF$3,Команды!$A$2:$A$7500,0),$E81+2)=Команды!$AJ$14,TRUE,FALSE),IF(INDEX(Команды!$A$2:$AN$7500,MATCH(BF$3,Команды!$A$2:$A$7500,0),$E81+2)=Команды!$AJ$15,TRUE,FALSE),IF(INDEX(Команды!$A$2:$AN$7500,MATCH(BF$3,Команды!$A$2:$A$7500,0),$E81+2)=Команды!$AJ$16,TRUE,FALSE),,IF(INDEX(Команды!$A$2:$AN$7500,MATCH(BF$3,Команды!$A$2:$A$7500,0),$E81+2)=Команды!$AJ$17,TRUE,FALSE),,IF(INDEX(Команды!$A$2:$AN$7500,MATCH(BF$3,Команды!$A$2:$A$7500,0),$E81+2)=Команды!$AJ$18,TRUE,FALSE),,IF(INDEX(Команды!$A$2:$AN$7500,MATCH(BF$3,Команды!$A$2:$A$7500,0),$E81+2)=Команды!$AJ$19,TRUE,FALSE)),INDEX(Команды!$AJ$2:$AK$19,MATCH(INDEX(Команды!$A$2:$AN$7500,MATCH(BF$3,Команды!$A$2:$A$7500,0),$E81+2),Команды!$AJ$2:$AJ$19,0),2),0)</f>
        <v>В</v>
      </c>
      <c r="BG81" s="175" t="str">
        <f>IF(OR(IF(INDEX(Команды!$A$2:$AN$7500,MATCH(BF$3,Команды!$A$2:$A$7500,0),$E81+2)=Команды!$AJ$2,TRUE,FALSE),IF(INDEX(Команды!$A$2:$AN$7500,MATCH(BF$3,Команды!$A$2:$A$7500,0),$E81+2)=Команды!$AJ$3,TRUE,FALSE),IF(INDEX(Команды!$A$2:$AN$7500,MATCH(BF$3,Команды!$A$2:$A$7500,0),$E81+2)=Команды!$AJ$4,TRUE,FALSE),IF(INDEX(Команды!$A$2:$AN$7500,MATCH(BF$3,Команды!$A$2:$A$7500,0),$E81+2)=Команды!$AJ$5,TRUE,FALSE),IF(INDEX(Команды!$A$2:$AN$7500,MATCH(BF$3,Команды!$A$2:$A$7500,0),$E81+2)=Команды!$AJ$6,TRUE,FALSE),IF(INDEX(Команды!$A$2:$AN$7500,MATCH(BF$3,Команды!$A$2:$A$7500,0),$E81+2)=Команды!$AJ$7,TRUE,FALSE),IF(INDEX(Команды!$A$2:$AN$7500,MATCH(BF$3,Команды!$A$2:$A$7500,0),$E81+2)=Команды!$AJ$8,TRUE,FALSE),IF(INDEX(Команды!$A$2:$AN$7500,MATCH(BF$3,Команды!$A$2:$A$7500,0),$E81+2)=Команды!$AJ$9,TRUE,FALSE),IF(INDEX(Команды!$A$2:$AN$7500,MATCH(BF$3,Команды!$A$2:$A$7500,0),$E81+2)=Команды!$AJ$10,TRUE,FALSE),IF(INDEX(Команды!$A$2:$AN$7500,MATCH(BF$3,Команды!$A$2:$A$7500,0),$E81+2)=Команды!$AJ$11,TRUE,FALSE),IF(INDEX(Команды!$A$2:$AN$7500,MATCH(BF$3,Команды!$A$2:$A$7500,0),$E81+2)=Команды!$AJ$12,TRUE,FALSE),IF(INDEX(Команды!$A$2:$AN$7500,MATCH(BF$3,Команды!$A$2:$A$7500,0),$E81+2)=Команды!$AJ$13,TRUE,FALSE),IF(INDEX(Команды!$A$2:$AN$7500,MATCH(BF$3,Команды!$A$2:$A$7500,0),$E81+2)=Команды!$AJ$14,TRUE,FALSE),IF(INDEX(Команды!$A$2:$AN$7500,MATCH(BF$3,Команды!$A$2:$A$7500,0),$E81+2)=Команды!$AJ$15,TRUE,FALSE),IF(INDEX(Команды!$A$2:$AN$7500,MATCH(BF$3,Команды!$A$2:$A$7500,0),$E81+2)=Команды!$AJ$16,TRUE,FALSE),IF(INDEX(Команды!$A$2:$AN$7500,MATCH(BF$3,Команды!$A$2:$A$7500,0),$E81+2)=Команды!$AJ$17,TRUE,FALSE),IF(INDEX(Команды!$A$2:$AN$7500,MATCH(BF$3,Команды!$A$2:$A$7500,0),$E81+2)=Команды!$AJ$18,TRUE,FALSE),IF(INDEX(Команды!$A$2:$AN$7500,MATCH(BF$3,Команды!$A$2:$A$7500,0),$E81+2)=Команды!$AJ$19,TRUE,FALSE)),INDEX(Команды!$AJ$2:$AL$19,MATCH(INDEX(Команды!$A$2:$AN$7500,MATCH(BF$3,Команды!$A$2:$A$7500,0),$E81+2),Команды!$AJ$2:$AJ$19,0),3),0)</f>
        <v>В</v>
      </c>
      <c r="BH81" s="342"/>
      <c r="BI81" s="174" t="str">
        <f>IF(OR(IF(INDEX(Команды!$A$2:$AN$7500,MATCH(BI$3,Команды!$A$2:$A$7500,0),$E81+2)=Команды!$AJ$2,TRUE,FALSE),IF(INDEX(Команды!$A$2:$AN$7500,MATCH(BI$3,Команды!$A$2:$A$7500,0),$E81+2)=Команды!$AJ$3,TRUE,FALSE),IF(INDEX(Команды!$A$2:$AN$7500,MATCH(BI$3,Команды!$A$2:$A$7500,0),$E81+2)=Команды!$AJ$4,TRUE,FALSE),IF(INDEX(Команды!$A$2:$AN$7500,MATCH(BI$3,Команды!$A$2:$A$7500,0),$E81+2)=Команды!$AJ$5,TRUE,FALSE),IF(INDEX(Команды!$A$2:$AN$7500,MATCH(BI$3,Команды!$A$2:$A$7500,0),$E81+2)=Команды!$AJ$6,TRUE,FALSE),IF(INDEX(Команды!$A$2:$AN$7500,MATCH(BI$3,Команды!$A$2:$A$7500,0),$E81+2)=Команды!$AJ$7,TRUE,FALSE),IF(INDEX(Команды!$A$2:$AN$7500,MATCH(BI$3,Команды!$A$2:$A$7500,0),$E81+2)=Команды!$AJ$8,TRUE,FALSE),IF(INDEX(Команды!$A$2:$AN$7500,MATCH(BI$3,Команды!$A$2:$A$7500,0),$E81+2)=Команды!$AJ$9,TRUE,FALSE),IF(INDEX(Команды!$A$2:$AN$7500,MATCH(BI$3,Команды!$A$2:$A$7500,0),$E81+2)=Команды!$AJ$10,TRUE,FALSE),IF(INDEX(Команды!$A$2:$AN$7500,MATCH(BI$3,Команды!$A$2:$A$7500,0),$E81+2)=Команды!$AJ$11,TRUE,FALSE),IF(INDEX(Команды!$A$2:$AN$7500,MATCH(BI$3,Команды!$A$2:$A$7500,0),$E81+2)=Команды!$AJ$12,TRUE,FALSE),IF(INDEX(Команды!$A$2:$AN$7500,MATCH(BI$3,Команды!$A$2:$A$7500,0),$E81+2)=Команды!$AJ$13,TRUE,FALSE),IF(INDEX(Команды!$A$2:$AN$7500,MATCH(BI$3,Команды!$A$2:$A$7500,0),$E81+2)=Команды!$AJ$14,TRUE,FALSE),IF(INDEX(Команды!$A$2:$AN$7500,MATCH(BI$3,Команды!$A$2:$A$7500,0),$E81+2)=Команды!$AJ$15,TRUE,FALSE),IF(INDEX(Команды!$A$2:$AN$7500,MATCH(BI$3,Команды!$A$2:$A$7500,0),$E81+2)=Команды!$AJ$16,TRUE,FALSE),,IF(INDEX(Команды!$A$2:$AN$7500,MATCH(BI$3,Команды!$A$2:$A$7500,0),$E81+2)=Команды!$AJ$17,TRUE,FALSE),,IF(INDEX(Команды!$A$2:$AN$7500,MATCH(BI$3,Команды!$A$2:$A$7500,0),$E81+2)=Команды!$AJ$18,TRUE,FALSE),,IF(INDEX(Команды!$A$2:$AN$7500,MATCH(BI$3,Команды!$A$2:$A$7500,0),$E81+2)=Команды!$AJ$19,TRUE,FALSE)),INDEX(Команды!$AJ$2:$AK$19,MATCH(INDEX(Команды!$A$2:$AN$7500,MATCH(BI$3,Команды!$A$2:$A$7500,0),$E81+2),Команды!$AJ$2:$AJ$19,0),2),0)</f>
        <v>В</v>
      </c>
      <c r="BJ81" s="175" t="str">
        <f>IF(OR(IF(INDEX(Команды!$A$2:$AN$7500,MATCH(BI$3,Команды!$A$2:$A$7500,0),$E81+2)=Команды!$AJ$2,TRUE,FALSE),IF(INDEX(Команды!$A$2:$AN$7500,MATCH(BI$3,Команды!$A$2:$A$7500,0),$E81+2)=Команды!$AJ$3,TRUE,FALSE),IF(INDEX(Команды!$A$2:$AN$7500,MATCH(BI$3,Команды!$A$2:$A$7500,0),$E81+2)=Команды!$AJ$4,TRUE,FALSE),IF(INDEX(Команды!$A$2:$AN$7500,MATCH(BI$3,Команды!$A$2:$A$7500,0),$E81+2)=Команды!$AJ$5,TRUE,FALSE),IF(INDEX(Команды!$A$2:$AN$7500,MATCH(BI$3,Команды!$A$2:$A$7500,0),$E81+2)=Команды!$AJ$6,TRUE,FALSE),IF(INDEX(Команды!$A$2:$AN$7500,MATCH(BI$3,Команды!$A$2:$A$7500,0),$E81+2)=Команды!$AJ$7,TRUE,FALSE),IF(INDEX(Команды!$A$2:$AN$7500,MATCH(BI$3,Команды!$A$2:$A$7500,0),$E81+2)=Команды!$AJ$8,TRUE,FALSE),IF(INDEX(Команды!$A$2:$AN$7500,MATCH(BI$3,Команды!$A$2:$A$7500,0),$E81+2)=Команды!$AJ$9,TRUE,FALSE),IF(INDEX(Команды!$A$2:$AN$7500,MATCH(BI$3,Команды!$A$2:$A$7500,0),$E81+2)=Команды!$AJ$10,TRUE,FALSE),IF(INDEX(Команды!$A$2:$AN$7500,MATCH(BI$3,Команды!$A$2:$A$7500,0),$E81+2)=Команды!$AJ$11,TRUE,FALSE),IF(INDEX(Команды!$A$2:$AN$7500,MATCH(BI$3,Команды!$A$2:$A$7500,0),$E81+2)=Команды!$AJ$12,TRUE,FALSE),IF(INDEX(Команды!$A$2:$AN$7500,MATCH(BI$3,Команды!$A$2:$A$7500,0),$E81+2)=Команды!$AJ$13,TRUE,FALSE),IF(INDEX(Команды!$A$2:$AN$7500,MATCH(BI$3,Команды!$A$2:$A$7500,0),$E81+2)=Команды!$AJ$14,TRUE,FALSE),IF(INDEX(Команды!$A$2:$AN$7500,MATCH(BI$3,Команды!$A$2:$A$7500,0),$E81+2)=Команды!$AJ$15,TRUE,FALSE),IF(INDEX(Команды!$A$2:$AN$7500,MATCH(BI$3,Команды!$A$2:$A$7500,0),$E81+2)=Команды!$AJ$16,TRUE,FALSE),IF(INDEX(Команды!$A$2:$AN$7500,MATCH(BI$3,Команды!$A$2:$A$7500,0),$E81+2)=Команды!$AJ$17,TRUE,FALSE),IF(INDEX(Команды!$A$2:$AN$7500,MATCH(BI$3,Команды!$A$2:$A$7500,0),$E81+2)=Команды!$AJ$18,TRUE,FALSE),IF(INDEX(Команды!$A$2:$AN$7500,MATCH(BI$3,Команды!$A$2:$A$7500,0),$E81+2)=Команды!$AJ$19,TRUE,FALSE)),INDEX(Команды!$AJ$2:$AL$19,MATCH(INDEX(Команды!$A$2:$AN$7500,MATCH(BI$3,Команды!$A$2:$A$7500,0),$E81+2),Команды!$AJ$2:$AJ$19,0),3),0)</f>
        <v>В</v>
      </c>
      <c r="BK81" s="342"/>
      <c r="BL81" s="174" t="str">
        <f>IF(OR(IF(INDEX(Команды!$A$2:$AN$7500,MATCH(BL$3,Команды!$A$2:$A$7500,0),$E81+2)=Команды!$AJ$2,TRUE,FALSE),IF(INDEX(Команды!$A$2:$AN$7500,MATCH(BL$3,Команды!$A$2:$A$7500,0),$E81+2)=Команды!$AJ$3,TRUE,FALSE),IF(INDEX(Команды!$A$2:$AN$7500,MATCH(BL$3,Команды!$A$2:$A$7500,0),$E81+2)=Команды!$AJ$4,TRUE,FALSE),IF(INDEX(Команды!$A$2:$AN$7500,MATCH(BL$3,Команды!$A$2:$A$7500,0),$E81+2)=Команды!$AJ$5,TRUE,FALSE),IF(INDEX(Команды!$A$2:$AN$7500,MATCH(BL$3,Команды!$A$2:$A$7500,0),$E81+2)=Команды!$AJ$6,TRUE,FALSE),IF(INDEX(Команды!$A$2:$AN$7500,MATCH(BL$3,Команды!$A$2:$A$7500,0),$E81+2)=Команды!$AJ$7,TRUE,FALSE),IF(INDEX(Команды!$A$2:$AN$7500,MATCH(BL$3,Команды!$A$2:$A$7500,0),$E81+2)=Команды!$AJ$8,TRUE,FALSE),IF(INDEX(Команды!$A$2:$AN$7500,MATCH(BL$3,Команды!$A$2:$A$7500,0),$E81+2)=Команды!$AJ$9,TRUE,FALSE),IF(INDEX(Команды!$A$2:$AN$7500,MATCH(BL$3,Команды!$A$2:$A$7500,0),$E81+2)=Команды!$AJ$10,TRUE,FALSE),IF(INDEX(Команды!$A$2:$AN$7500,MATCH(BL$3,Команды!$A$2:$A$7500,0),$E81+2)=Команды!$AJ$11,TRUE,FALSE),IF(INDEX(Команды!$A$2:$AN$7500,MATCH(BL$3,Команды!$A$2:$A$7500,0),$E81+2)=Команды!$AJ$12,TRUE,FALSE),IF(INDEX(Команды!$A$2:$AN$7500,MATCH(BL$3,Команды!$A$2:$A$7500,0),$E81+2)=Команды!$AJ$13,TRUE,FALSE),IF(INDEX(Команды!$A$2:$AN$7500,MATCH(BL$3,Команды!$A$2:$A$7500,0),$E81+2)=Команды!$AJ$14,TRUE,FALSE),IF(INDEX(Команды!$A$2:$AN$7500,MATCH(BL$3,Команды!$A$2:$A$7500,0),$E81+2)=Команды!$AJ$15,TRUE,FALSE),IF(INDEX(Команды!$A$2:$AN$7500,MATCH(BL$3,Команды!$A$2:$A$7500,0),$E81+2)=Команды!$AJ$16,TRUE,FALSE),,IF(INDEX(Команды!$A$2:$AN$7500,MATCH(BL$3,Команды!$A$2:$A$7500,0),$E81+2)=Команды!$AJ$17,TRUE,FALSE),,IF(INDEX(Команды!$A$2:$AN$7500,MATCH(BL$3,Команды!$A$2:$A$7500,0),$E81+2)=Команды!$AJ$18,TRUE,FALSE),,IF(INDEX(Команды!$A$2:$AN$7500,MATCH(BL$3,Команды!$A$2:$A$7500,0),$E81+2)=Команды!$AJ$19,TRUE,FALSE)),INDEX(Команды!$AJ$2:$AK$19,MATCH(INDEX(Команды!$A$2:$AN$7500,MATCH(BL$3,Команды!$A$2:$A$7500,0),$E81+2),Команды!$AJ$2:$AJ$19,0),2),0)</f>
        <v>В</v>
      </c>
      <c r="BM81" s="175" t="str">
        <f>IF(OR(IF(INDEX(Команды!$A$2:$AN$7500,MATCH(BL$3,Команды!$A$2:$A$7500,0),$E81+2)=Команды!$AJ$2,TRUE,FALSE),IF(INDEX(Команды!$A$2:$AN$7500,MATCH(BL$3,Команды!$A$2:$A$7500,0),$E81+2)=Команды!$AJ$3,TRUE,FALSE),IF(INDEX(Команды!$A$2:$AN$7500,MATCH(BL$3,Команды!$A$2:$A$7500,0),$E81+2)=Команды!$AJ$4,TRUE,FALSE),IF(INDEX(Команды!$A$2:$AN$7500,MATCH(BL$3,Команды!$A$2:$A$7500,0),$E81+2)=Команды!$AJ$5,TRUE,FALSE),IF(INDEX(Команды!$A$2:$AN$7500,MATCH(BL$3,Команды!$A$2:$A$7500,0),$E81+2)=Команды!$AJ$6,TRUE,FALSE),IF(INDEX(Команды!$A$2:$AN$7500,MATCH(BL$3,Команды!$A$2:$A$7500,0),$E81+2)=Команды!$AJ$7,TRUE,FALSE),IF(INDEX(Команды!$A$2:$AN$7500,MATCH(BL$3,Команды!$A$2:$A$7500,0),$E81+2)=Команды!$AJ$8,TRUE,FALSE),IF(INDEX(Команды!$A$2:$AN$7500,MATCH(BL$3,Команды!$A$2:$A$7500,0),$E81+2)=Команды!$AJ$9,TRUE,FALSE),IF(INDEX(Команды!$A$2:$AN$7500,MATCH(BL$3,Команды!$A$2:$A$7500,0),$E81+2)=Команды!$AJ$10,TRUE,FALSE),IF(INDEX(Команды!$A$2:$AN$7500,MATCH(BL$3,Команды!$A$2:$A$7500,0),$E81+2)=Команды!$AJ$11,TRUE,FALSE),IF(INDEX(Команды!$A$2:$AN$7500,MATCH(BL$3,Команды!$A$2:$A$7500,0),$E81+2)=Команды!$AJ$12,TRUE,FALSE),IF(INDEX(Команды!$A$2:$AN$7500,MATCH(BL$3,Команды!$A$2:$A$7500,0),$E81+2)=Команды!$AJ$13,TRUE,FALSE),IF(INDEX(Команды!$A$2:$AN$7500,MATCH(BL$3,Команды!$A$2:$A$7500,0),$E81+2)=Команды!$AJ$14,TRUE,FALSE),IF(INDEX(Команды!$A$2:$AN$7500,MATCH(BL$3,Команды!$A$2:$A$7500,0),$E81+2)=Команды!$AJ$15,TRUE,FALSE),IF(INDEX(Команды!$A$2:$AN$7500,MATCH(BL$3,Команды!$A$2:$A$7500,0),$E81+2)=Команды!$AJ$16,TRUE,FALSE),IF(INDEX(Команды!$A$2:$AN$7500,MATCH(BL$3,Команды!$A$2:$A$7500,0),$E81+2)=Команды!$AJ$17,TRUE,FALSE),IF(INDEX(Команды!$A$2:$AN$7500,MATCH(BL$3,Команды!$A$2:$A$7500,0),$E81+2)=Команды!$AJ$18,TRUE,FALSE),IF(INDEX(Команды!$A$2:$AN$7500,MATCH(BL$3,Команды!$A$2:$A$7500,0),$E81+2)=Команды!$AJ$19,TRUE,FALSE)),INDEX(Команды!$AJ$2:$AL$19,MATCH(INDEX(Команды!$A$2:$AN$7500,MATCH(BL$3,Команды!$A$2:$A$7500,0),$E81+2),Команды!$AJ$2:$AJ$19,0),3),0)</f>
        <v>В</v>
      </c>
      <c r="BN81" s="342"/>
      <c r="BO81" s="174" t="str">
        <f>IF(OR(IF(INDEX(Команды!$A$2:$AN$7500,MATCH(BO$3,Команды!$A$2:$A$7500,0),$E81+2)=Команды!$AJ$2,TRUE,FALSE),IF(INDEX(Команды!$A$2:$AN$7500,MATCH(BO$3,Команды!$A$2:$A$7500,0),$E81+2)=Команды!$AJ$3,TRUE,FALSE),IF(INDEX(Команды!$A$2:$AN$7500,MATCH(BO$3,Команды!$A$2:$A$7500,0),$E81+2)=Команды!$AJ$4,TRUE,FALSE),IF(INDEX(Команды!$A$2:$AN$7500,MATCH(BO$3,Команды!$A$2:$A$7500,0),$E81+2)=Команды!$AJ$5,TRUE,FALSE),IF(INDEX(Команды!$A$2:$AN$7500,MATCH(BO$3,Команды!$A$2:$A$7500,0),$E81+2)=Команды!$AJ$6,TRUE,FALSE),IF(INDEX(Команды!$A$2:$AN$7500,MATCH(BO$3,Команды!$A$2:$A$7500,0),$E81+2)=Команды!$AJ$7,TRUE,FALSE),IF(INDEX(Команды!$A$2:$AN$7500,MATCH(BO$3,Команды!$A$2:$A$7500,0),$E81+2)=Команды!$AJ$8,TRUE,FALSE),IF(INDEX(Команды!$A$2:$AN$7500,MATCH(BO$3,Команды!$A$2:$A$7500,0),$E81+2)=Команды!$AJ$9,TRUE,FALSE),IF(INDEX(Команды!$A$2:$AN$7500,MATCH(BO$3,Команды!$A$2:$A$7500,0),$E81+2)=Команды!$AJ$10,TRUE,FALSE),IF(INDEX(Команды!$A$2:$AN$7500,MATCH(BO$3,Команды!$A$2:$A$7500,0),$E81+2)=Команды!$AJ$11,TRUE,FALSE),IF(INDEX(Команды!$A$2:$AN$7500,MATCH(BO$3,Команды!$A$2:$A$7500,0),$E81+2)=Команды!$AJ$12,TRUE,FALSE),IF(INDEX(Команды!$A$2:$AN$7500,MATCH(BO$3,Команды!$A$2:$A$7500,0),$E81+2)=Команды!$AJ$13,TRUE,FALSE),IF(INDEX(Команды!$A$2:$AN$7500,MATCH(BO$3,Команды!$A$2:$A$7500,0),$E81+2)=Команды!$AJ$14,TRUE,FALSE),IF(INDEX(Команды!$A$2:$AN$7500,MATCH(BO$3,Команды!$A$2:$A$7500,0),$E81+2)=Команды!$AJ$15,TRUE,FALSE),IF(INDEX(Команды!$A$2:$AN$7500,MATCH(BO$3,Команды!$A$2:$A$7500,0),$E81+2)=Команды!$AJ$16,TRUE,FALSE),,IF(INDEX(Команды!$A$2:$AN$7500,MATCH(BO$3,Команды!$A$2:$A$7500,0),$E81+2)=Команды!$AJ$17,TRUE,FALSE),,IF(INDEX(Команды!$A$2:$AN$7500,MATCH(BO$3,Команды!$A$2:$A$7500,0),$E81+2)=Команды!$AJ$18,TRUE,FALSE),,IF(INDEX(Команды!$A$2:$AN$7500,MATCH(BO$3,Команды!$A$2:$A$7500,0),$E81+2)=Команды!$AJ$19,TRUE,FALSE)),INDEX(Команды!$AJ$2:$AK$19,MATCH(INDEX(Команды!$A$2:$AN$7500,MATCH(BO$3,Команды!$A$2:$A$7500,0),$E81+2),Команды!$AJ$2:$AJ$19,0),2),0)</f>
        <v>В</v>
      </c>
      <c r="BP81" s="175" t="str">
        <f>IF(OR(IF(INDEX(Команды!$A$2:$AN$7500,MATCH(BO$3,Команды!$A$2:$A$7500,0),$E81+2)=Команды!$AJ$2,TRUE,FALSE),IF(INDEX(Команды!$A$2:$AN$7500,MATCH(BO$3,Команды!$A$2:$A$7500,0),$E81+2)=Команды!$AJ$3,TRUE,FALSE),IF(INDEX(Команды!$A$2:$AN$7500,MATCH(BO$3,Команды!$A$2:$A$7500,0),$E81+2)=Команды!$AJ$4,TRUE,FALSE),IF(INDEX(Команды!$A$2:$AN$7500,MATCH(BO$3,Команды!$A$2:$A$7500,0),$E81+2)=Команды!$AJ$5,TRUE,FALSE),IF(INDEX(Команды!$A$2:$AN$7500,MATCH(BO$3,Команды!$A$2:$A$7500,0),$E81+2)=Команды!$AJ$6,TRUE,FALSE),IF(INDEX(Команды!$A$2:$AN$7500,MATCH(BO$3,Команды!$A$2:$A$7500,0),$E81+2)=Команды!$AJ$7,TRUE,FALSE),IF(INDEX(Команды!$A$2:$AN$7500,MATCH(BO$3,Команды!$A$2:$A$7500,0),$E81+2)=Команды!$AJ$8,TRUE,FALSE),IF(INDEX(Команды!$A$2:$AN$7500,MATCH(BO$3,Команды!$A$2:$A$7500,0),$E81+2)=Команды!$AJ$9,TRUE,FALSE),IF(INDEX(Команды!$A$2:$AN$7500,MATCH(BO$3,Команды!$A$2:$A$7500,0),$E81+2)=Команды!$AJ$10,TRUE,FALSE),IF(INDEX(Команды!$A$2:$AN$7500,MATCH(BO$3,Команды!$A$2:$A$7500,0),$E81+2)=Команды!$AJ$11,TRUE,FALSE),IF(INDEX(Команды!$A$2:$AN$7500,MATCH(BO$3,Команды!$A$2:$A$7500,0),$E81+2)=Команды!$AJ$12,TRUE,FALSE),IF(INDEX(Команды!$A$2:$AN$7500,MATCH(BO$3,Команды!$A$2:$A$7500,0),$E81+2)=Команды!$AJ$13,TRUE,FALSE),IF(INDEX(Команды!$A$2:$AN$7500,MATCH(BO$3,Команды!$A$2:$A$7500,0),$E81+2)=Команды!$AJ$14,TRUE,FALSE),IF(INDEX(Команды!$A$2:$AN$7500,MATCH(BO$3,Команды!$A$2:$A$7500,0),$E81+2)=Команды!$AJ$15,TRUE,FALSE),IF(INDEX(Команды!$A$2:$AN$7500,MATCH(BO$3,Команды!$A$2:$A$7500,0),$E81+2)=Команды!$AJ$16,TRUE,FALSE),IF(INDEX(Команды!$A$2:$AN$7500,MATCH(BO$3,Команды!$A$2:$A$7500,0),$E81+2)=Команды!$AJ$17,TRUE,FALSE),IF(INDEX(Команды!$A$2:$AN$7500,MATCH(BO$3,Команды!$A$2:$A$7500,0),$E81+2)=Команды!$AJ$18,TRUE,FALSE),IF(INDEX(Команды!$A$2:$AN$7500,MATCH(BO$3,Команды!$A$2:$A$7500,0),$E81+2)=Команды!$AJ$19,TRUE,FALSE)),INDEX(Команды!$AJ$2:$AL$19,MATCH(INDEX(Команды!$A$2:$AN$7500,MATCH(BO$3,Команды!$A$2:$A$7500,0),$E81+2),Команды!$AJ$2:$AJ$19,0),3),0)</f>
        <v>В</v>
      </c>
      <c r="BQ81" s="342"/>
      <c r="BR81" s="174" t="str">
        <f>IF(OR(IF(INDEX(Команды!$A$2:$AN$7500,MATCH(BR$3,Команды!$A$2:$A$7500,0),$E81+2)=Команды!$AJ$2,TRUE,FALSE),IF(INDEX(Команды!$A$2:$AN$7500,MATCH(BR$3,Команды!$A$2:$A$7500,0),$E81+2)=Команды!$AJ$3,TRUE,FALSE),IF(INDEX(Команды!$A$2:$AN$7500,MATCH(BR$3,Команды!$A$2:$A$7500,0),$E81+2)=Команды!$AJ$4,TRUE,FALSE),IF(INDEX(Команды!$A$2:$AN$7500,MATCH(BR$3,Команды!$A$2:$A$7500,0),$E81+2)=Команды!$AJ$5,TRUE,FALSE),IF(INDEX(Команды!$A$2:$AN$7500,MATCH(BR$3,Команды!$A$2:$A$7500,0),$E81+2)=Команды!$AJ$6,TRUE,FALSE),IF(INDEX(Команды!$A$2:$AN$7500,MATCH(BR$3,Команды!$A$2:$A$7500,0),$E81+2)=Команды!$AJ$7,TRUE,FALSE),IF(INDEX(Команды!$A$2:$AN$7500,MATCH(BR$3,Команды!$A$2:$A$7500,0),$E81+2)=Команды!$AJ$8,TRUE,FALSE),IF(INDEX(Команды!$A$2:$AN$7500,MATCH(BR$3,Команды!$A$2:$A$7500,0),$E81+2)=Команды!$AJ$9,TRUE,FALSE),IF(INDEX(Команды!$A$2:$AN$7500,MATCH(BR$3,Команды!$A$2:$A$7500,0),$E81+2)=Команды!$AJ$10,TRUE,FALSE),IF(INDEX(Команды!$A$2:$AN$7500,MATCH(BR$3,Команды!$A$2:$A$7500,0),$E81+2)=Команды!$AJ$11,TRUE,FALSE),IF(INDEX(Команды!$A$2:$AN$7500,MATCH(BR$3,Команды!$A$2:$A$7500,0),$E81+2)=Команды!$AJ$12,TRUE,FALSE),IF(INDEX(Команды!$A$2:$AN$7500,MATCH(BR$3,Команды!$A$2:$A$7500,0),$E81+2)=Команды!$AJ$13,TRUE,FALSE),IF(INDEX(Команды!$A$2:$AN$7500,MATCH(BR$3,Команды!$A$2:$A$7500,0),$E81+2)=Команды!$AJ$14,TRUE,FALSE),IF(INDEX(Команды!$A$2:$AN$7500,MATCH(BR$3,Команды!$A$2:$A$7500,0),$E81+2)=Команды!$AJ$15,TRUE,FALSE),IF(INDEX(Команды!$A$2:$AN$7500,MATCH(BR$3,Команды!$A$2:$A$7500,0),$E81+2)=Команды!$AJ$16,TRUE,FALSE),,IF(INDEX(Команды!$A$2:$AN$7500,MATCH(BR$3,Команды!$A$2:$A$7500,0),$E81+2)=Команды!$AJ$17,TRUE,FALSE),,IF(INDEX(Команды!$A$2:$AN$7500,MATCH(BR$3,Команды!$A$2:$A$7500,0),$E81+2)=Команды!$AJ$18,TRUE,FALSE),,IF(INDEX(Команды!$A$2:$AN$7500,MATCH(BR$3,Команды!$A$2:$A$7500,0),$E81+2)=Команды!$AJ$19,TRUE,FALSE)),INDEX(Команды!$AJ$2:$AK$19,MATCH(INDEX(Команды!$A$2:$AN$7500,MATCH(BR$3,Команды!$A$2:$A$7500,0),$E81+2),Команды!$AJ$2:$AJ$19,0),2),0)</f>
        <v>В</v>
      </c>
      <c r="BS81" s="175" t="str">
        <f>IF(OR(IF(INDEX(Команды!$A$2:$AN$7500,MATCH(BR$3,Команды!$A$2:$A$7500,0),$E81+2)=Команды!$AJ$2,TRUE,FALSE),IF(INDEX(Команды!$A$2:$AN$7500,MATCH(BR$3,Команды!$A$2:$A$7500,0),$E81+2)=Команды!$AJ$3,TRUE,FALSE),IF(INDEX(Команды!$A$2:$AN$7500,MATCH(BR$3,Команды!$A$2:$A$7500,0),$E81+2)=Команды!$AJ$4,TRUE,FALSE),IF(INDEX(Команды!$A$2:$AN$7500,MATCH(BR$3,Команды!$A$2:$A$7500,0),$E81+2)=Команды!$AJ$5,TRUE,FALSE),IF(INDEX(Команды!$A$2:$AN$7500,MATCH(BR$3,Команды!$A$2:$A$7500,0),$E81+2)=Команды!$AJ$6,TRUE,FALSE),IF(INDEX(Команды!$A$2:$AN$7500,MATCH(BR$3,Команды!$A$2:$A$7500,0),$E81+2)=Команды!$AJ$7,TRUE,FALSE),IF(INDEX(Команды!$A$2:$AN$7500,MATCH(BR$3,Команды!$A$2:$A$7500,0),$E81+2)=Команды!$AJ$8,TRUE,FALSE),IF(INDEX(Команды!$A$2:$AN$7500,MATCH(BR$3,Команды!$A$2:$A$7500,0),$E81+2)=Команды!$AJ$9,TRUE,FALSE),IF(INDEX(Команды!$A$2:$AN$7500,MATCH(BR$3,Команды!$A$2:$A$7500,0),$E81+2)=Команды!$AJ$10,TRUE,FALSE),IF(INDEX(Команды!$A$2:$AN$7500,MATCH(BR$3,Команды!$A$2:$A$7500,0),$E81+2)=Команды!$AJ$11,TRUE,FALSE),IF(INDEX(Команды!$A$2:$AN$7500,MATCH(BR$3,Команды!$A$2:$A$7500,0),$E81+2)=Команды!$AJ$12,TRUE,FALSE),IF(INDEX(Команды!$A$2:$AN$7500,MATCH(BR$3,Команды!$A$2:$A$7500,0),$E81+2)=Команды!$AJ$13,TRUE,FALSE),IF(INDEX(Команды!$A$2:$AN$7500,MATCH(BR$3,Команды!$A$2:$A$7500,0),$E81+2)=Команды!$AJ$14,TRUE,FALSE),IF(INDEX(Команды!$A$2:$AN$7500,MATCH(BR$3,Команды!$A$2:$A$7500,0),$E81+2)=Команды!$AJ$15,TRUE,FALSE),IF(INDEX(Команды!$A$2:$AN$7500,MATCH(BR$3,Команды!$A$2:$A$7500,0),$E81+2)=Команды!$AJ$16,TRUE,FALSE),IF(INDEX(Команды!$A$2:$AN$7500,MATCH(BR$3,Команды!$A$2:$A$7500,0),$E81+2)=Команды!$AJ$17,TRUE,FALSE),IF(INDEX(Команды!$A$2:$AN$7500,MATCH(BR$3,Команды!$A$2:$A$7500,0),$E81+2)=Команды!$AJ$18,TRUE,FALSE),IF(INDEX(Команды!$A$2:$AN$7500,MATCH(BR$3,Команды!$A$2:$A$7500,0),$E81+2)=Команды!$AJ$19,TRUE,FALSE)),INDEX(Команды!$AJ$2:$AL$19,MATCH(INDEX(Команды!$A$2:$AN$7500,MATCH(BR$3,Команды!$A$2:$A$7500,0),$E81+2),Команды!$AJ$2:$AJ$19,0),3),0)</f>
        <v>В</v>
      </c>
      <c r="BT81" s="342"/>
      <c r="BU81" s="174" t="str">
        <f>IF(OR(IF(INDEX(Команды!$A$2:$AN$7500,MATCH(BU$3,Команды!$A$2:$A$7500,0),$E81+2)=Команды!$AJ$2,TRUE,FALSE),IF(INDEX(Команды!$A$2:$AN$7500,MATCH(BU$3,Команды!$A$2:$A$7500,0),$E81+2)=Команды!$AJ$3,TRUE,FALSE),IF(INDEX(Команды!$A$2:$AN$7500,MATCH(BU$3,Команды!$A$2:$A$7500,0),$E81+2)=Команды!$AJ$4,TRUE,FALSE),IF(INDEX(Команды!$A$2:$AN$7500,MATCH(BU$3,Команды!$A$2:$A$7500,0),$E81+2)=Команды!$AJ$5,TRUE,FALSE),IF(INDEX(Команды!$A$2:$AN$7500,MATCH(BU$3,Команды!$A$2:$A$7500,0),$E81+2)=Команды!$AJ$6,TRUE,FALSE),IF(INDEX(Команды!$A$2:$AN$7500,MATCH(BU$3,Команды!$A$2:$A$7500,0),$E81+2)=Команды!$AJ$7,TRUE,FALSE),IF(INDEX(Команды!$A$2:$AN$7500,MATCH(BU$3,Команды!$A$2:$A$7500,0),$E81+2)=Команды!$AJ$8,TRUE,FALSE),IF(INDEX(Команды!$A$2:$AN$7500,MATCH(BU$3,Команды!$A$2:$A$7500,0),$E81+2)=Команды!$AJ$9,TRUE,FALSE),IF(INDEX(Команды!$A$2:$AN$7500,MATCH(BU$3,Команды!$A$2:$A$7500,0),$E81+2)=Команды!$AJ$10,TRUE,FALSE),IF(INDEX(Команды!$A$2:$AN$7500,MATCH(BU$3,Команды!$A$2:$A$7500,0),$E81+2)=Команды!$AJ$11,TRUE,FALSE),IF(INDEX(Команды!$A$2:$AN$7500,MATCH(BU$3,Команды!$A$2:$A$7500,0),$E81+2)=Команды!$AJ$12,TRUE,FALSE),IF(INDEX(Команды!$A$2:$AN$7500,MATCH(BU$3,Команды!$A$2:$A$7500,0),$E81+2)=Команды!$AJ$13,TRUE,FALSE),IF(INDEX(Команды!$A$2:$AN$7500,MATCH(BU$3,Команды!$A$2:$A$7500,0),$E81+2)=Команды!$AJ$14,TRUE,FALSE),IF(INDEX(Команды!$A$2:$AN$7500,MATCH(BU$3,Команды!$A$2:$A$7500,0),$E81+2)=Команды!$AJ$15,TRUE,FALSE),IF(INDEX(Команды!$A$2:$AN$7500,MATCH(BU$3,Команды!$A$2:$A$7500,0),$E81+2)=Команды!$AJ$16,TRUE,FALSE),,IF(INDEX(Команды!$A$2:$AN$7500,MATCH(BU$3,Команды!$A$2:$A$7500,0),$E81+2)=Команды!$AJ$17,TRUE,FALSE),,IF(INDEX(Команды!$A$2:$AN$7500,MATCH(BU$3,Команды!$A$2:$A$7500,0),$E81+2)=Команды!$AJ$18,TRUE,FALSE),,IF(INDEX(Команды!$A$2:$AN$7500,MATCH(BU$3,Команды!$A$2:$A$7500,0),$E81+2)=Команды!$AJ$19,TRUE,FALSE)),INDEX(Команды!$AJ$2:$AK$19,MATCH(INDEX(Команды!$A$2:$AN$7500,MATCH(BU$3,Команды!$A$2:$A$7500,0),$E81+2),Команды!$AJ$2:$AJ$19,0),2),0)</f>
        <v>В</v>
      </c>
      <c r="BV81" s="175" t="str">
        <f>IF(OR(IF(INDEX(Команды!$A$2:$AN$7500,MATCH(BU$3,Команды!$A$2:$A$7500,0),$E81+2)=Команды!$AJ$2,TRUE,FALSE),IF(INDEX(Команды!$A$2:$AN$7500,MATCH(BU$3,Команды!$A$2:$A$7500,0),$E81+2)=Команды!$AJ$3,TRUE,FALSE),IF(INDEX(Команды!$A$2:$AN$7500,MATCH(BU$3,Команды!$A$2:$A$7500,0),$E81+2)=Команды!$AJ$4,TRUE,FALSE),IF(INDEX(Команды!$A$2:$AN$7500,MATCH(BU$3,Команды!$A$2:$A$7500,0),$E81+2)=Команды!$AJ$5,TRUE,FALSE),IF(INDEX(Команды!$A$2:$AN$7500,MATCH(BU$3,Команды!$A$2:$A$7500,0),$E81+2)=Команды!$AJ$6,TRUE,FALSE),IF(INDEX(Команды!$A$2:$AN$7500,MATCH(BU$3,Команды!$A$2:$A$7500,0),$E81+2)=Команды!$AJ$7,TRUE,FALSE),IF(INDEX(Команды!$A$2:$AN$7500,MATCH(BU$3,Команды!$A$2:$A$7500,0),$E81+2)=Команды!$AJ$8,TRUE,FALSE),IF(INDEX(Команды!$A$2:$AN$7500,MATCH(BU$3,Команды!$A$2:$A$7500,0),$E81+2)=Команды!$AJ$9,TRUE,FALSE),IF(INDEX(Команды!$A$2:$AN$7500,MATCH(BU$3,Команды!$A$2:$A$7500,0),$E81+2)=Команды!$AJ$10,TRUE,FALSE),IF(INDEX(Команды!$A$2:$AN$7500,MATCH(BU$3,Команды!$A$2:$A$7500,0),$E81+2)=Команды!$AJ$11,TRUE,FALSE),IF(INDEX(Команды!$A$2:$AN$7500,MATCH(BU$3,Команды!$A$2:$A$7500,0),$E81+2)=Команды!$AJ$12,TRUE,FALSE),IF(INDEX(Команды!$A$2:$AN$7500,MATCH(BU$3,Команды!$A$2:$A$7500,0),$E81+2)=Команды!$AJ$13,TRUE,FALSE),IF(INDEX(Команды!$A$2:$AN$7500,MATCH(BU$3,Команды!$A$2:$A$7500,0),$E81+2)=Команды!$AJ$14,TRUE,FALSE),IF(INDEX(Команды!$A$2:$AN$7500,MATCH(BU$3,Команды!$A$2:$A$7500,0),$E81+2)=Команды!$AJ$15,TRUE,FALSE),IF(INDEX(Команды!$A$2:$AN$7500,MATCH(BU$3,Команды!$A$2:$A$7500,0),$E81+2)=Команды!$AJ$16,TRUE,FALSE),IF(INDEX(Команды!$A$2:$AN$7500,MATCH(BU$3,Команды!$A$2:$A$7500,0),$E81+2)=Команды!$AJ$17,TRUE,FALSE),IF(INDEX(Команды!$A$2:$AN$7500,MATCH(BU$3,Команды!$A$2:$A$7500,0),$E81+2)=Команды!$AJ$18,TRUE,FALSE),IF(INDEX(Команды!$A$2:$AN$7500,MATCH(BU$3,Команды!$A$2:$A$7500,0),$E81+2)=Команды!$AJ$19,TRUE,FALSE)),INDEX(Команды!$AJ$2:$AL$19,MATCH(INDEX(Команды!$A$2:$AN$7500,MATCH(BU$3,Команды!$A$2:$A$7500,0),$E81+2),Команды!$AJ$2:$AJ$19,0),3),0)</f>
        <v>В</v>
      </c>
      <c r="BW81" s="342"/>
      <c r="BX81" s="174" t="str">
        <f>IF(OR(IF(INDEX(Команды!$A$2:$AN$7500,MATCH(BX$3,Команды!$A$2:$A$7500,0),$E81+2)=Команды!$AJ$2,TRUE,FALSE),IF(INDEX(Команды!$A$2:$AN$7500,MATCH(BX$3,Команды!$A$2:$A$7500,0),$E81+2)=Команды!$AJ$3,TRUE,FALSE),IF(INDEX(Команды!$A$2:$AN$7500,MATCH(BX$3,Команды!$A$2:$A$7500,0),$E81+2)=Команды!$AJ$4,TRUE,FALSE),IF(INDEX(Команды!$A$2:$AN$7500,MATCH(BX$3,Команды!$A$2:$A$7500,0),$E81+2)=Команды!$AJ$5,TRUE,FALSE),IF(INDEX(Команды!$A$2:$AN$7500,MATCH(BX$3,Команды!$A$2:$A$7500,0),$E81+2)=Команды!$AJ$6,TRUE,FALSE),IF(INDEX(Команды!$A$2:$AN$7500,MATCH(BX$3,Команды!$A$2:$A$7500,0),$E81+2)=Команды!$AJ$7,TRUE,FALSE),IF(INDEX(Команды!$A$2:$AN$7500,MATCH(BX$3,Команды!$A$2:$A$7500,0),$E81+2)=Команды!$AJ$8,TRUE,FALSE),IF(INDEX(Команды!$A$2:$AN$7500,MATCH(BX$3,Команды!$A$2:$A$7500,0),$E81+2)=Команды!$AJ$9,TRUE,FALSE),IF(INDEX(Команды!$A$2:$AN$7500,MATCH(BX$3,Команды!$A$2:$A$7500,0),$E81+2)=Команды!$AJ$10,TRUE,FALSE),IF(INDEX(Команды!$A$2:$AN$7500,MATCH(BX$3,Команды!$A$2:$A$7500,0),$E81+2)=Команды!$AJ$11,TRUE,FALSE),IF(INDEX(Команды!$A$2:$AN$7500,MATCH(BX$3,Команды!$A$2:$A$7500,0),$E81+2)=Команды!$AJ$12,TRUE,FALSE),IF(INDEX(Команды!$A$2:$AN$7500,MATCH(BX$3,Команды!$A$2:$A$7500,0),$E81+2)=Команды!$AJ$13,TRUE,FALSE),IF(INDEX(Команды!$A$2:$AN$7500,MATCH(BX$3,Команды!$A$2:$A$7500,0),$E81+2)=Команды!$AJ$14,TRUE,FALSE),IF(INDEX(Команды!$A$2:$AN$7500,MATCH(BX$3,Команды!$A$2:$A$7500,0),$E81+2)=Команды!$AJ$15,TRUE,FALSE),IF(INDEX(Команды!$A$2:$AN$7500,MATCH(BX$3,Команды!$A$2:$A$7500,0),$E81+2)=Команды!$AJ$16,TRUE,FALSE),,IF(INDEX(Команды!$A$2:$AN$7500,MATCH(BX$3,Команды!$A$2:$A$7500,0),$E81+2)=Команды!$AJ$17,TRUE,FALSE),,IF(INDEX(Команды!$A$2:$AN$7500,MATCH(BX$3,Команды!$A$2:$A$7500,0),$E81+2)=Команды!$AJ$18,TRUE,FALSE),,IF(INDEX(Команды!$A$2:$AN$7500,MATCH(BX$3,Команды!$A$2:$A$7500,0),$E81+2)=Команды!$AJ$19,TRUE,FALSE)),INDEX(Команды!$AJ$2:$AK$19,MATCH(INDEX(Команды!$A$2:$AN$7500,MATCH(BX$3,Команды!$A$2:$A$7500,0),$E81+2),Команды!$AJ$2:$AJ$19,0),2),0)</f>
        <v>В</v>
      </c>
      <c r="BY81" s="175" t="str">
        <f>IF(OR(IF(INDEX(Команды!$A$2:$AN$7500,MATCH(BX$3,Команды!$A$2:$A$7500,0),$E81+2)=Команды!$AJ$2,TRUE,FALSE),IF(INDEX(Команды!$A$2:$AN$7500,MATCH(BX$3,Команды!$A$2:$A$7500,0),$E81+2)=Команды!$AJ$3,TRUE,FALSE),IF(INDEX(Команды!$A$2:$AN$7500,MATCH(BX$3,Команды!$A$2:$A$7500,0),$E81+2)=Команды!$AJ$4,TRUE,FALSE),IF(INDEX(Команды!$A$2:$AN$7500,MATCH(BX$3,Команды!$A$2:$A$7500,0),$E81+2)=Команды!$AJ$5,TRUE,FALSE),IF(INDEX(Команды!$A$2:$AN$7500,MATCH(BX$3,Команды!$A$2:$A$7500,0),$E81+2)=Команды!$AJ$6,TRUE,FALSE),IF(INDEX(Команды!$A$2:$AN$7500,MATCH(BX$3,Команды!$A$2:$A$7500,0),$E81+2)=Команды!$AJ$7,TRUE,FALSE),IF(INDEX(Команды!$A$2:$AN$7500,MATCH(BX$3,Команды!$A$2:$A$7500,0),$E81+2)=Команды!$AJ$8,TRUE,FALSE),IF(INDEX(Команды!$A$2:$AN$7500,MATCH(BX$3,Команды!$A$2:$A$7500,0),$E81+2)=Команды!$AJ$9,TRUE,FALSE),IF(INDEX(Команды!$A$2:$AN$7500,MATCH(BX$3,Команды!$A$2:$A$7500,0),$E81+2)=Команды!$AJ$10,TRUE,FALSE),IF(INDEX(Команды!$A$2:$AN$7500,MATCH(BX$3,Команды!$A$2:$A$7500,0),$E81+2)=Команды!$AJ$11,TRUE,FALSE),IF(INDEX(Команды!$A$2:$AN$7500,MATCH(BX$3,Команды!$A$2:$A$7500,0),$E81+2)=Команды!$AJ$12,TRUE,FALSE),IF(INDEX(Команды!$A$2:$AN$7500,MATCH(BX$3,Команды!$A$2:$A$7500,0),$E81+2)=Команды!$AJ$13,TRUE,FALSE),IF(INDEX(Команды!$A$2:$AN$7500,MATCH(BX$3,Команды!$A$2:$A$7500,0),$E81+2)=Команды!$AJ$14,TRUE,FALSE),IF(INDEX(Команды!$A$2:$AN$7500,MATCH(BX$3,Команды!$A$2:$A$7500,0),$E81+2)=Команды!$AJ$15,TRUE,FALSE),IF(INDEX(Команды!$A$2:$AN$7500,MATCH(BX$3,Команды!$A$2:$A$7500,0),$E81+2)=Команды!$AJ$16,TRUE,FALSE),IF(INDEX(Команды!$A$2:$AN$7500,MATCH(BX$3,Команды!$A$2:$A$7500,0),$E81+2)=Команды!$AJ$17,TRUE,FALSE),IF(INDEX(Команды!$A$2:$AN$7500,MATCH(BX$3,Команды!$A$2:$A$7500,0),$E81+2)=Команды!$AJ$18,TRUE,FALSE),IF(INDEX(Команды!$A$2:$AN$7500,MATCH(BX$3,Команды!$A$2:$A$7500,0),$E81+2)=Команды!$AJ$19,TRUE,FALSE)),INDEX(Команды!$AJ$2:$AL$19,MATCH(INDEX(Команды!$A$2:$AN$7500,MATCH(BX$3,Команды!$A$2:$A$7500,0),$E81+2),Команды!$AJ$2:$AJ$19,0),3),0)</f>
        <v>В</v>
      </c>
      <c r="BZ81" s="342"/>
      <c r="CA81" s="174" t="str">
        <f>IF(OR(IF(INDEX(Команды!$A$2:$AN$7500,MATCH(CA$3,Команды!$A$2:$A$7500,0),$E81+2)=Команды!$AJ$2,TRUE,FALSE),IF(INDEX(Команды!$A$2:$AN$7500,MATCH(CA$3,Команды!$A$2:$A$7500,0),$E81+2)=Команды!$AJ$3,TRUE,FALSE),IF(INDEX(Команды!$A$2:$AN$7500,MATCH(CA$3,Команды!$A$2:$A$7500,0),$E81+2)=Команды!$AJ$4,TRUE,FALSE),IF(INDEX(Команды!$A$2:$AN$7500,MATCH(CA$3,Команды!$A$2:$A$7500,0),$E81+2)=Команды!$AJ$5,TRUE,FALSE),IF(INDEX(Команды!$A$2:$AN$7500,MATCH(CA$3,Команды!$A$2:$A$7500,0),$E81+2)=Команды!$AJ$6,TRUE,FALSE),IF(INDEX(Команды!$A$2:$AN$7500,MATCH(CA$3,Команды!$A$2:$A$7500,0),$E81+2)=Команды!$AJ$7,TRUE,FALSE),IF(INDEX(Команды!$A$2:$AN$7500,MATCH(CA$3,Команды!$A$2:$A$7500,0),$E81+2)=Команды!$AJ$8,TRUE,FALSE),IF(INDEX(Команды!$A$2:$AN$7500,MATCH(CA$3,Команды!$A$2:$A$7500,0),$E81+2)=Команды!$AJ$9,TRUE,FALSE),IF(INDEX(Команды!$A$2:$AN$7500,MATCH(CA$3,Команды!$A$2:$A$7500,0),$E81+2)=Команды!$AJ$10,TRUE,FALSE),IF(INDEX(Команды!$A$2:$AN$7500,MATCH(CA$3,Команды!$A$2:$A$7500,0),$E81+2)=Команды!$AJ$11,TRUE,FALSE),IF(INDEX(Команды!$A$2:$AN$7500,MATCH(CA$3,Команды!$A$2:$A$7500,0),$E81+2)=Команды!$AJ$12,TRUE,FALSE),IF(INDEX(Команды!$A$2:$AN$7500,MATCH(CA$3,Команды!$A$2:$A$7500,0),$E81+2)=Команды!$AJ$13,TRUE,FALSE),IF(INDEX(Команды!$A$2:$AN$7500,MATCH(CA$3,Команды!$A$2:$A$7500,0),$E81+2)=Команды!$AJ$14,TRUE,FALSE),IF(INDEX(Команды!$A$2:$AN$7500,MATCH(CA$3,Команды!$A$2:$A$7500,0),$E81+2)=Команды!$AJ$15,TRUE,FALSE),IF(INDEX(Команды!$A$2:$AN$7500,MATCH(CA$3,Команды!$A$2:$A$7500,0),$E81+2)=Команды!$AJ$16,TRUE,FALSE),,IF(INDEX(Команды!$A$2:$AN$7500,MATCH(CA$3,Команды!$A$2:$A$7500,0),$E81+2)=Команды!$AJ$17,TRUE,FALSE),,IF(INDEX(Команды!$A$2:$AN$7500,MATCH(CA$3,Команды!$A$2:$A$7500,0),$E81+2)=Команды!$AJ$18,TRUE,FALSE),,IF(INDEX(Команды!$A$2:$AN$7500,MATCH(CA$3,Команды!$A$2:$A$7500,0),$E81+2)=Команды!$AJ$19,TRUE,FALSE)),INDEX(Команды!$AJ$2:$AK$19,MATCH(INDEX(Команды!$A$2:$AN$7500,MATCH(CA$3,Команды!$A$2:$A$7500,0),$E81+2),Команды!$AJ$2:$AJ$19,0),2),0)</f>
        <v>В</v>
      </c>
      <c r="CB81" s="175" t="str">
        <f>IF(OR(IF(INDEX(Команды!$A$2:$AN$7500,MATCH(CA$3,Команды!$A$2:$A$7500,0),$E81+2)=Команды!$AJ$2,TRUE,FALSE),IF(INDEX(Команды!$A$2:$AN$7500,MATCH(CA$3,Команды!$A$2:$A$7500,0),$E81+2)=Команды!$AJ$3,TRUE,FALSE),IF(INDEX(Команды!$A$2:$AN$7500,MATCH(CA$3,Команды!$A$2:$A$7500,0),$E81+2)=Команды!$AJ$4,TRUE,FALSE),IF(INDEX(Команды!$A$2:$AN$7500,MATCH(CA$3,Команды!$A$2:$A$7500,0),$E81+2)=Команды!$AJ$5,TRUE,FALSE),IF(INDEX(Команды!$A$2:$AN$7500,MATCH(CA$3,Команды!$A$2:$A$7500,0),$E81+2)=Команды!$AJ$6,TRUE,FALSE),IF(INDEX(Команды!$A$2:$AN$7500,MATCH(CA$3,Команды!$A$2:$A$7500,0),$E81+2)=Команды!$AJ$7,TRUE,FALSE),IF(INDEX(Команды!$A$2:$AN$7500,MATCH(CA$3,Команды!$A$2:$A$7500,0),$E81+2)=Команды!$AJ$8,TRUE,FALSE),IF(INDEX(Команды!$A$2:$AN$7500,MATCH(CA$3,Команды!$A$2:$A$7500,0),$E81+2)=Команды!$AJ$9,TRUE,FALSE),IF(INDEX(Команды!$A$2:$AN$7500,MATCH(CA$3,Команды!$A$2:$A$7500,0),$E81+2)=Команды!$AJ$10,TRUE,FALSE),IF(INDEX(Команды!$A$2:$AN$7500,MATCH(CA$3,Команды!$A$2:$A$7500,0),$E81+2)=Команды!$AJ$11,TRUE,FALSE),IF(INDEX(Команды!$A$2:$AN$7500,MATCH(CA$3,Команды!$A$2:$A$7500,0),$E81+2)=Команды!$AJ$12,TRUE,FALSE),IF(INDEX(Команды!$A$2:$AN$7500,MATCH(CA$3,Команды!$A$2:$A$7500,0),$E81+2)=Команды!$AJ$13,TRUE,FALSE),IF(INDEX(Команды!$A$2:$AN$7500,MATCH(CA$3,Команды!$A$2:$A$7500,0),$E81+2)=Команды!$AJ$14,TRUE,FALSE),IF(INDEX(Команды!$A$2:$AN$7500,MATCH(CA$3,Команды!$A$2:$A$7500,0),$E81+2)=Команды!$AJ$15,TRUE,FALSE),IF(INDEX(Команды!$A$2:$AN$7500,MATCH(CA$3,Команды!$A$2:$A$7500,0),$E81+2)=Команды!$AJ$16,TRUE,FALSE),IF(INDEX(Команды!$A$2:$AN$7500,MATCH(CA$3,Команды!$A$2:$A$7500,0),$E81+2)=Команды!$AJ$17,TRUE,FALSE),IF(INDEX(Команды!$A$2:$AN$7500,MATCH(CA$3,Команды!$A$2:$A$7500,0),$E81+2)=Команды!$AJ$18,TRUE,FALSE),IF(INDEX(Команды!$A$2:$AN$7500,MATCH(CA$3,Команды!$A$2:$A$7500,0),$E81+2)=Команды!$AJ$19,TRUE,FALSE)),INDEX(Команды!$AJ$2:$AL$19,MATCH(INDEX(Команды!$A$2:$AN$7500,MATCH(CA$3,Команды!$A$2:$A$7500,0),$E81+2),Команды!$AJ$2:$AJ$19,0),3),0)</f>
        <v>В</v>
      </c>
      <c r="CC81" s="342"/>
      <c r="CD81" s="174" t="str">
        <f>IF(OR(IF(INDEX(Команды!$A$2:$AN$7500,MATCH(CD$3,Команды!$A$2:$A$7500,0),$E81+2)=Команды!$AJ$2,TRUE,FALSE),IF(INDEX(Команды!$A$2:$AN$7500,MATCH(CD$3,Команды!$A$2:$A$7500,0),$E81+2)=Команды!$AJ$3,TRUE,FALSE),IF(INDEX(Команды!$A$2:$AN$7500,MATCH(CD$3,Команды!$A$2:$A$7500,0),$E81+2)=Команды!$AJ$4,TRUE,FALSE),IF(INDEX(Команды!$A$2:$AN$7500,MATCH(CD$3,Команды!$A$2:$A$7500,0),$E81+2)=Команды!$AJ$5,TRUE,FALSE),IF(INDEX(Команды!$A$2:$AN$7500,MATCH(CD$3,Команды!$A$2:$A$7500,0),$E81+2)=Команды!$AJ$6,TRUE,FALSE),IF(INDEX(Команды!$A$2:$AN$7500,MATCH(CD$3,Команды!$A$2:$A$7500,0),$E81+2)=Команды!$AJ$7,TRUE,FALSE),IF(INDEX(Команды!$A$2:$AN$7500,MATCH(CD$3,Команды!$A$2:$A$7500,0),$E81+2)=Команды!$AJ$8,TRUE,FALSE),IF(INDEX(Команды!$A$2:$AN$7500,MATCH(CD$3,Команды!$A$2:$A$7500,0),$E81+2)=Команды!$AJ$9,TRUE,FALSE),IF(INDEX(Команды!$A$2:$AN$7500,MATCH(CD$3,Команды!$A$2:$A$7500,0),$E81+2)=Команды!$AJ$10,TRUE,FALSE),IF(INDEX(Команды!$A$2:$AN$7500,MATCH(CD$3,Команды!$A$2:$A$7500,0),$E81+2)=Команды!$AJ$11,TRUE,FALSE),IF(INDEX(Команды!$A$2:$AN$7500,MATCH(CD$3,Команды!$A$2:$A$7500,0),$E81+2)=Команды!$AJ$12,TRUE,FALSE),IF(INDEX(Команды!$A$2:$AN$7500,MATCH(CD$3,Команды!$A$2:$A$7500,0),$E81+2)=Команды!$AJ$13,TRUE,FALSE),IF(INDEX(Команды!$A$2:$AN$7500,MATCH(CD$3,Команды!$A$2:$A$7500,0),$E81+2)=Команды!$AJ$14,TRUE,FALSE),IF(INDEX(Команды!$A$2:$AN$7500,MATCH(CD$3,Команды!$A$2:$A$7500,0),$E81+2)=Команды!$AJ$15,TRUE,FALSE),IF(INDEX(Команды!$A$2:$AN$7500,MATCH(CD$3,Команды!$A$2:$A$7500,0),$E81+2)=Команды!$AJ$16,TRUE,FALSE),,IF(INDEX(Команды!$A$2:$AN$7500,MATCH(CD$3,Команды!$A$2:$A$7500,0),$E81+2)=Команды!$AJ$17,TRUE,FALSE),,IF(INDEX(Команды!$A$2:$AN$7500,MATCH(CD$3,Команды!$A$2:$A$7500,0),$E81+2)=Команды!$AJ$18,TRUE,FALSE),,IF(INDEX(Команды!$A$2:$AN$7500,MATCH(CD$3,Команды!$A$2:$A$7500,0),$E81+2)=Команды!$AJ$19,TRUE,FALSE)),INDEX(Команды!$AJ$2:$AK$19,MATCH(INDEX(Команды!$A$2:$AN$7500,MATCH(CD$3,Команды!$A$2:$A$7500,0),$E81+2),Команды!$AJ$2:$AJ$19,0),2),0)</f>
        <v>В</v>
      </c>
      <c r="CE81" s="175" t="str">
        <f>IF(OR(IF(INDEX(Команды!$A$2:$AN$7500,MATCH(CD$3,Команды!$A$2:$A$7500,0),$E81+2)=Команды!$AJ$2,TRUE,FALSE),IF(INDEX(Команды!$A$2:$AN$7500,MATCH(CD$3,Команды!$A$2:$A$7500,0),$E81+2)=Команды!$AJ$3,TRUE,FALSE),IF(INDEX(Команды!$A$2:$AN$7500,MATCH(CD$3,Команды!$A$2:$A$7500,0),$E81+2)=Команды!$AJ$4,TRUE,FALSE),IF(INDEX(Команды!$A$2:$AN$7500,MATCH(CD$3,Команды!$A$2:$A$7500,0),$E81+2)=Команды!$AJ$5,TRUE,FALSE),IF(INDEX(Команды!$A$2:$AN$7500,MATCH(CD$3,Команды!$A$2:$A$7500,0),$E81+2)=Команды!$AJ$6,TRUE,FALSE),IF(INDEX(Команды!$A$2:$AN$7500,MATCH(CD$3,Команды!$A$2:$A$7500,0),$E81+2)=Команды!$AJ$7,TRUE,FALSE),IF(INDEX(Команды!$A$2:$AN$7500,MATCH(CD$3,Команды!$A$2:$A$7500,0),$E81+2)=Команды!$AJ$8,TRUE,FALSE),IF(INDEX(Команды!$A$2:$AN$7500,MATCH(CD$3,Команды!$A$2:$A$7500,0),$E81+2)=Команды!$AJ$9,TRUE,FALSE),IF(INDEX(Команды!$A$2:$AN$7500,MATCH(CD$3,Команды!$A$2:$A$7500,0),$E81+2)=Команды!$AJ$10,TRUE,FALSE),IF(INDEX(Команды!$A$2:$AN$7500,MATCH(CD$3,Команды!$A$2:$A$7500,0),$E81+2)=Команды!$AJ$11,TRUE,FALSE),IF(INDEX(Команды!$A$2:$AN$7500,MATCH(CD$3,Команды!$A$2:$A$7500,0),$E81+2)=Команды!$AJ$12,TRUE,FALSE),IF(INDEX(Команды!$A$2:$AN$7500,MATCH(CD$3,Команды!$A$2:$A$7500,0),$E81+2)=Команды!$AJ$13,TRUE,FALSE),IF(INDEX(Команды!$A$2:$AN$7500,MATCH(CD$3,Команды!$A$2:$A$7500,0),$E81+2)=Команды!$AJ$14,TRUE,FALSE),IF(INDEX(Команды!$A$2:$AN$7500,MATCH(CD$3,Команды!$A$2:$A$7500,0),$E81+2)=Команды!$AJ$15,TRUE,FALSE),IF(INDEX(Команды!$A$2:$AN$7500,MATCH(CD$3,Команды!$A$2:$A$7500,0),$E81+2)=Команды!$AJ$16,TRUE,FALSE),IF(INDEX(Команды!$A$2:$AN$7500,MATCH(CD$3,Команды!$A$2:$A$7500,0),$E81+2)=Команды!$AJ$17,TRUE,FALSE),IF(INDEX(Команды!$A$2:$AN$7500,MATCH(CD$3,Команды!$A$2:$A$7500,0),$E81+2)=Команды!$AJ$18,TRUE,FALSE),IF(INDEX(Команды!$A$2:$AN$7500,MATCH(CD$3,Команды!$A$2:$A$7500,0),$E81+2)=Команды!$AJ$19,TRUE,FALSE)),INDEX(Команды!$AJ$2:$AL$19,MATCH(INDEX(Команды!$A$2:$AN$7500,MATCH(CD$3,Команды!$A$2:$A$7500,0),$E81+2),Команды!$AJ$2:$AJ$19,0),3),0)</f>
        <v>В</v>
      </c>
      <c r="CF81" s="342"/>
      <c r="CG81" s="174" t="str">
        <f>IF(OR(IF(INDEX(Команды!$A$2:$AN$7500,MATCH(CG$3,Команды!$A$2:$A$7500,0),$E81+2)=Команды!$AJ$2,TRUE,FALSE),IF(INDEX(Команды!$A$2:$AN$7500,MATCH(CG$3,Команды!$A$2:$A$7500,0),$E81+2)=Команды!$AJ$3,TRUE,FALSE),IF(INDEX(Команды!$A$2:$AN$7500,MATCH(CG$3,Команды!$A$2:$A$7500,0),$E81+2)=Команды!$AJ$4,TRUE,FALSE),IF(INDEX(Команды!$A$2:$AN$7500,MATCH(CG$3,Команды!$A$2:$A$7500,0),$E81+2)=Команды!$AJ$5,TRUE,FALSE),IF(INDEX(Команды!$A$2:$AN$7500,MATCH(CG$3,Команды!$A$2:$A$7500,0),$E81+2)=Команды!$AJ$6,TRUE,FALSE),IF(INDEX(Команды!$A$2:$AN$7500,MATCH(CG$3,Команды!$A$2:$A$7500,0),$E81+2)=Команды!$AJ$7,TRUE,FALSE),IF(INDEX(Команды!$A$2:$AN$7500,MATCH(CG$3,Команды!$A$2:$A$7500,0),$E81+2)=Команды!$AJ$8,TRUE,FALSE),IF(INDEX(Команды!$A$2:$AN$7500,MATCH(CG$3,Команды!$A$2:$A$7500,0),$E81+2)=Команды!$AJ$9,TRUE,FALSE),IF(INDEX(Команды!$A$2:$AN$7500,MATCH(CG$3,Команды!$A$2:$A$7500,0),$E81+2)=Команды!$AJ$10,TRUE,FALSE),IF(INDEX(Команды!$A$2:$AN$7500,MATCH(CG$3,Команды!$A$2:$A$7500,0),$E81+2)=Команды!$AJ$11,TRUE,FALSE),IF(INDEX(Команды!$A$2:$AN$7500,MATCH(CG$3,Команды!$A$2:$A$7500,0),$E81+2)=Команды!$AJ$12,TRUE,FALSE),IF(INDEX(Команды!$A$2:$AN$7500,MATCH(CG$3,Команды!$A$2:$A$7500,0),$E81+2)=Команды!$AJ$13,TRUE,FALSE),IF(INDEX(Команды!$A$2:$AN$7500,MATCH(CG$3,Команды!$A$2:$A$7500,0),$E81+2)=Команды!$AJ$14,TRUE,FALSE),IF(INDEX(Команды!$A$2:$AN$7500,MATCH(CG$3,Команды!$A$2:$A$7500,0),$E81+2)=Команды!$AJ$15,TRUE,FALSE),IF(INDEX(Команды!$A$2:$AN$7500,MATCH(CG$3,Команды!$A$2:$A$7500,0),$E81+2)=Команды!$AJ$16,TRUE,FALSE),,IF(INDEX(Команды!$A$2:$AN$7500,MATCH(CG$3,Команды!$A$2:$A$7500,0),$E81+2)=Команды!$AJ$17,TRUE,FALSE),,IF(INDEX(Команды!$A$2:$AN$7500,MATCH(CG$3,Команды!$A$2:$A$7500,0),$E81+2)=Команды!$AJ$18,TRUE,FALSE),,IF(INDEX(Команды!$A$2:$AN$7500,MATCH(CG$3,Команды!$A$2:$A$7500,0),$E81+2)=Команды!$AJ$19,TRUE,FALSE)),INDEX(Команды!$AJ$2:$AK$19,MATCH(INDEX(Команды!$A$2:$AN$7500,MATCH(CG$3,Команды!$A$2:$A$7500,0),$E81+2),Команды!$AJ$2:$AJ$19,0),2),0)</f>
        <v>В</v>
      </c>
      <c r="CH81" s="175" t="str">
        <f>IF(OR(IF(INDEX(Команды!$A$2:$AN$7500,MATCH(CG$3,Команды!$A$2:$A$7500,0),$E81+2)=Команды!$AJ$2,TRUE,FALSE),IF(INDEX(Команды!$A$2:$AN$7500,MATCH(CG$3,Команды!$A$2:$A$7500,0),$E81+2)=Команды!$AJ$3,TRUE,FALSE),IF(INDEX(Команды!$A$2:$AN$7500,MATCH(CG$3,Команды!$A$2:$A$7500,0),$E81+2)=Команды!$AJ$4,TRUE,FALSE),IF(INDEX(Команды!$A$2:$AN$7500,MATCH(CG$3,Команды!$A$2:$A$7500,0),$E81+2)=Команды!$AJ$5,TRUE,FALSE),IF(INDEX(Команды!$A$2:$AN$7500,MATCH(CG$3,Команды!$A$2:$A$7500,0),$E81+2)=Команды!$AJ$6,TRUE,FALSE),IF(INDEX(Команды!$A$2:$AN$7500,MATCH(CG$3,Команды!$A$2:$A$7500,0),$E81+2)=Команды!$AJ$7,TRUE,FALSE),IF(INDEX(Команды!$A$2:$AN$7500,MATCH(CG$3,Команды!$A$2:$A$7500,0),$E81+2)=Команды!$AJ$8,TRUE,FALSE),IF(INDEX(Команды!$A$2:$AN$7500,MATCH(CG$3,Команды!$A$2:$A$7500,0),$E81+2)=Команды!$AJ$9,TRUE,FALSE),IF(INDEX(Команды!$A$2:$AN$7500,MATCH(CG$3,Команды!$A$2:$A$7500,0),$E81+2)=Команды!$AJ$10,TRUE,FALSE),IF(INDEX(Команды!$A$2:$AN$7500,MATCH(CG$3,Команды!$A$2:$A$7500,0),$E81+2)=Команды!$AJ$11,TRUE,FALSE),IF(INDEX(Команды!$A$2:$AN$7500,MATCH(CG$3,Команды!$A$2:$A$7500,0),$E81+2)=Команды!$AJ$12,TRUE,FALSE),IF(INDEX(Команды!$A$2:$AN$7500,MATCH(CG$3,Команды!$A$2:$A$7500,0),$E81+2)=Команды!$AJ$13,TRUE,FALSE),IF(INDEX(Команды!$A$2:$AN$7500,MATCH(CG$3,Команды!$A$2:$A$7500,0),$E81+2)=Команды!$AJ$14,TRUE,FALSE),IF(INDEX(Команды!$A$2:$AN$7500,MATCH(CG$3,Команды!$A$2:$A$7500,0),$E81+2)=Команды!$AJ$15,TRUE,FALSE),IF(INDEX(Команды!$A$2:$AN$7500,MATCH(CG$3,Команды!$A$2:$A$7500,0),$E81+2)=Команды!$AJ$16,TRUE,FALSE),IF(INDEX(Команды!$A$2:$AN$7500,MATCH(CG$3,Команды!$A$2:$A$7500,0),$E81+2)=Команды!$AJ$17,TRUE,FALSE),IF(INDEX(Команды!$A$2:$AN$7500,MATCH(CG$3,Команды!$A$2:$A$7500,0),$E81+2)=Команды!$AJ$18,TRUE,FALSE),IF(INDEX(Команды!$A$2:$AN$7500,MATCH(CG$3,Команды!$A$2:$A$7500,0),$E81+2)=Команды!$AJ$19,TRUE,FALSE)),INDEX(Команды!$AJ$2:$AL$19,MATCH(INDEX(Команды!$A$2:$AN$7500,MATCH(CG$3,Команды!$A$2:$A$7500,0),$E81+2),Команды!$AJ$2:$AJ$19,0),3),0)</f>
        <v>В</v>
      </c>
      <c r="CI81" s="342"/>
      <c r="CJ81" s="174" t="str">
        <f>IF(OR(IF(INDEX(Команды!$A$2:$AN$7500,MATCH(CJ$3,Команды!$A$2:$A$7500,0),$E81+2)=Команды!$AJ$2,TRUE,FALSE),IF(INDEX(Команды!$A$2:$AN$7500,MATCH(CJ$3,Команды!$A$2:$A$7500,0),$E81+2)=Команды!$AJ$3,TRUE,FALSE),IF(INDEX(Команды!$A$2:$AN$7500,MATCH(CJ$3,Команды!$A$2:$A$7500,0),$E81+2)=Команды!$AJ$4,TRUE,FALSE),IF(INDEX(Команды!$A$2:$AN$7500,MATCH(CJ$3,Команды!$A$2:$A$7500,0),$E81+2)=Команды!$AJ$5,TRUE,FALSE),IF(INDEX(Команды!$A$2:$AN$7500,MATCH(CJ$3,Команды!$A$2:$A$7500,0),$E81+2)=Команды!$AJ$6,TRUE,FALSE),IF(INDEX(Команды!$A$2:$AN$7500,MATCH(CJ$3,Команды!$A$2:$A$7500,0),$E81+2)=Команды!$AJ$7,TRUE,FALSE),IF(INDEX(Команды!$A$2:$AN$7500,MATCH(CJ$3,Команды!$A$2:$A$7500,0),$E81+2)=Команды!$AJ$8,TRUE,FALSE),IF(INDEX(Команды!$A$2:$AN$7500,MATCH(CJ$3,Команды!$A$2:$A$7500,0),$E81+2)=Команды!$AJ$9,TRUE,FALSE),IF(INDEX(Команды!$A$2:$AN$7500,MATCH(CJ$3,Команды!$A$2:$A$7500,0),$E81+2)=Команды!$AJ$10,TRUE,FALSE),IF(INDEX(Команды!$A$2:$AN$7500,MATCH(CJ$3,Команды!$A$2:$A$7500,0),$E81+2)=Команды!$AJ$11,TRUE,FALSE),IF(INDEX(Команды!$A$2:$AN$7500,MATCH(CJ$3,Команды!$A$2:$A$7500,0),$E81+2)=Команды!$AJ$12,TRUE,FALSE),IF(INDEX(Команды!$A$2:$AN$7500,MATCH(CJ$3,Команды!$A$2:$A$7500,0),$E81+2)=Команды!$AJ$13,TRUE,FALSE),IF(INDEX(Команды!$A$2:$AN$7500,MATCH(CJ$3,Команды!$A$2:$A$7500,0),$E81+2)=Команды!$AJ$14,TRUE,FALSE),IF(INDEX(Команды!$A$2:$AN$7500,MATCH(CJ$3,Команды!$A$2:$A$7500,0),$E81+2)=Команды!$AJ$15,TRUE,FALSE),IF(INDEX(Команды!$A$2:$AN$7500,MATCH(CJ$3,Команды!$A$2:$A$7500,0),$E81+2)=Команды!$AJ$16,TRUE,FALSE),,IF(INDEX(Команды!$A$2:$AN$7500,MATCH(CJ$3,Команды!$A$2:$A$7500,0),$E81+2)=Команды!$AJ$17,TRUE,FALSE),,IF(INDEX(Команды!$A$2:$AN$7500,MATCH(CJ$3,Команды!$A$2:$A$7500,0),$E81+2)=Команды!$AJ$18,TRUE,FALSE),,IF(INDEX(Команды!$A$2:$AN$7500,MATCH(CJ$3,Команды!$A$2:$A$7500,0),$E81+2)=Команды!$AJ$19,TRUE,FALSE)),INDEX(Команды!$AJ$2:$AK$19,MATCH(INDEX(Команды!$A$2:$AN$7500,MATCH(CJ$3,Команды!$A$2:$A$7500,0),$E81+2),Команды!$AJ$2:$AJ$19,0),2),0)</f>
        <v>В</v>
      </c>
      <c r="CK81" s="175" t="str">
        <f>IF(OR(IF(INDEX(Команды!$A$2:$AN$7500,MATCH(CJ$3,Команды!$A$2:$A$7500,0),$E81+2)=Команды!$AJ$2,TRUE,FALSE),IF(INDEX(Команды!$A$2:$AN$7500,MATCH(CJ$3,Команды!$A$2:$A$7500,0),$E81+2)=Команды!$AJ$3,TRUE,FALSE),IF(INDEX(Команды!$A$2:$AN$7500,MATCH(CJ$3,Команды!$A$2:$A$7500,0),$E81+2)=Команды!$AJ$4,TRUE,FALSE),IF(INDEX(Команды!$A$2:$AN$7500,MATCH(CJ$3,Команды!$A$2:$A$7500,0),$E81+2)=Команды!$AJ$5,TRUE,FALSE),IF(INDEX(Команды!$A$2:$AN$7500,MATCH(CJ$3,Команды!$A$2:$A$7500,0),$E81+2)=Команды!$AJ$6,TRUE,FALSE),IF(INDEX(Команды!$A$2:$AN$7500,MATCH(CJ$3,Команды!$A$2:$A$7500,0),$E81+2)=Команды!$AJ$7,TRUE,FALSE),IF(INDEX(Команды!$A$2:$AN$7500,MATCH(CJ$3,Команды!$A$2:$A$7500,0),$E81+2)=Команды!$AJ$8,TRUE,FALSE),IF(INDEX(Команды!$A$2:$AN$7500,MATCH(CJ$3,Команды!$A$2:$A$7500,0),$E81+2)=Команды!$AJ$9,TRUE,FALSE),IF(INDEX(Команды!$A$2:$AN$7500,MATCH(CJ$3,Команды!$A$2:$A$7500,0),$E81+2)=Команды!$AJ$10,TRUE,FALSE),IF(INDEX(Команды!$A$2:$AN$7500,MATCH(CJ$3,Команды!$A$2:$A$7500,0),$E81+2)=Команды!$AJ$11,TRUE,FALSE),IF(INDEX(Команды!$A$2:$AN$7500,MATCH(CJ$3,Команды!$A$2:$A$7500,0),$E81+2)=Команды!$AJ$12,TRUE,FALSE),IF(INDEX(Команды!$A$2:$AN$7500,MATCH(CJ$3,Команды!$A$2:$A$7500,0),$E81+2)=Команды!$AJ$13,TRUE,FALSE),IF(INDEX(Команды!$A$2:$AN$7500,MATCH(CJ$3,Команды!$A$2:$A$7500,0),$E81+2)=Команды!$AJ$14,TRUE,FALSE),IF(INDEX(Команды!$A$2:$AN$7500,MATCH(CJ$3,Команды!$A$2:$A$7500,0),$E81+2)=Команды!$AJ$15,TRUE,FALSE),IF(INDEX(Команды!$A$2:$AN$7500,MATCH(CJ$3,Команды!$A$2:$A$7500,0),$E81+2)=Команды!$AJ$16,TRUE,FALSE),IF(INDEX(Команды!$A$2:$AN$7500,MATCH(CJ$3,Команды!$A$2:$A$7500,0),$E81+2)=Команды!$AJ$17,TRUE,FALSE),IF(INDEX(Команды!$A$2:$AN$7500,MATCH(CJ$3,Команды!$A$2:$A$7500,0),$E81+2)=Команды!$AJ$18,TRUE,FALSE),IF(INDEX(Команды!$A$2:$AN$7500,MATCH(CJ$3,Команды!$A$2:$A$7500,0),$E81+2)=Команды!$AJ$19,TRUE,FALSE)),INDEX(Команды!$AJ$2:$AL$19,MATCH(INDEX(Команды!$A$2:$AN$7500,MATCH(CJ$3,Команды!$A$2:$A$7500,0),$E81+2),Команды!$AJ$2:$AJ$19,0),3),0)</f>
        <v>В</v>
      </c>
      <c r="CL81" s="342"/>
      <c r="CM81" s="174" t="str">
        <f>IF(OR(IF(INDEX(Команды!$A$2:$AN$7500,MATCH(CM$3,Команды!$A$2:$A$7500,0),$E81+2)=Команды!$AJ$2,TRUE,FALSE),IF(INDEX(Команды!$A$2:$AN$7500,MATCH(CM$3,Команды!$A$2:$A$7500,0),$E81+2)=Команды!$AJ$3,TRUE,FALSE),IF(INDEX(Команды!$A$2:$AN$7500,MATCH(CM$3,Команды!$A$2:$A$7500,0),$E81+2)=Команды!$AJ$4,TRUE,FALSE),IF(INDEX(Команды!$A$2:$AN$7500,MATCH(CM$3,Команды!$A$2:$A$7500,0),$E81+2)=Команды!$AJ$5,TRUE,FALSE),IF(INDEX(Команды!$A$2:$AN$7500,MATCH(CM$3,Команды!$A$2:$A$7500,0),$E81+2)=Команды!$AJ$6,TRUE,FALSE),IF(INDEX(Команды!$A$2:$AN$7500,MATCH(CM$3,Команды!$A$2:$A$7500,0),$E81+2)=Команды!$AJ$7,TRUE,FALSE),IF(INDEX(Команды!$A$2:$AN$7500,MATCH(CM$3,Команды!$A$2:$A$7500,0),$E81+2)=Команды!$AJ$8,TRUE,FALSE),IF(INDEX(Команды!$A$2:$AN$7500,MATCH(CM$3,Команды!$A$2:$A$7500,0),$E81+2)=Команды!$AJ$9,TRUE,FALSE),IF(INDEX(Команды!$A$2:$AN$7500,MATCH(CM$3,Команды!$A$2:$A$7500,0),$E81+2)=Команды!$AJ$10,TRUE,FALSE),IF(INDEX(Команды!$A$2:$AN$7500,MATCH(CM$3,Команды!$A$2:$A$7500,0),$E81+2)=Команды!$AJ$11,TRUE,FALSE),IF(INDEX(Команды!$A$2:$AN$7500,MATCH(CM$3,Команды!$A$2:$A$7500,0),$E81+2)=Команды!$AJ$12,TRUE,FALSE),IF(INDEX(Команды!$A$2:$AN$7500,MATCH(CM$3,Команды!$A$2:$A$7500,0),$E81+2)=Команды!$AJ$13,TRUE,FALSE),IF(INDEX(Команды!$A$2:$AN$7500,MATCH(CM$3,Команды!$A$2:$A$7500,0),$E81+2)=Команды!$AJ$14,TRUE,FALSE),IF(INDEX(Команды!$A$2:$AN$7500,MATCH(CM$3,Команды!$A$2:$A$7500,0),$E81+2)=Команды!$AJ$15,TRUE,FALSE),IF(INDEX(Команды!$A$2:$AN$7500,MATCH(CM$3,Команды!$A$2:$A$7500,0),$E81+2)=Команды!$AJ$16,TRUE,FALSE),,IF(INDEX(Команды!$A$2:$AN$7500,MATCH(CM$3,Команды!$A$2:$A$7500,0),$E81+2)=Команды!$AJ$17,TRUE,FALSE),,IF(INDEX(Команды!$A$2:$AN$7500,MATCH(CM$3,Команды!$A$2:$A$7500,0),$E81+2)=Команды!$AJ$18,TRUE,FALSE),,IF(INDEX(Команды!$A$2:$AN$7500,MATCH(CM$3,Команды!$A$2:$A$7500,0),$E81+2)=Команды!$AJ$19,TRUE,FALSE)),INDEX(Команды!$AJ$2:$AK$19,MATCH(INDEX(Команды!$A$2:$AN$7500,MATCH(CM$3,Команды!$A$2:$A$7500,0),$E81+2),Команды!$AJ$2:$AJ$19,0),2),0)</f>
        <v>В</v>
      </c>
      <c r="CN81" s="175" t="str">
        <f>IF(OR(IF(INDEX(Команды!$A$2:$AN$7500,MATCH(CM$3,Команды!$A$2:$A$7500,0),$E81+2)=Команды!$AJ$2,TRUE,FALSE),IF(INDEX(Команды!$A$2:$AN$7500,MATCH(CM$3,Команды!$A$2:$A$7500,0),$E81+2)=Команды!$AJ$3,TRUE,FALSE),IF(INDEX(Команды!$A$2:$AN$7500,MATCH(CM$3,Команды!$A$2:$A$7500,0),$E81+2)=Команды!$AJ$4,TRUE,FALSE),IF(INDEX(Команды!$A$2:$AN$7500,MATCH(CM$3,Команды!$A$2:$A$7500,0),$E81+2)=Команды!$AJ$5,TRUE,FALSE),IF(INDEX(Команды!$A$2:$AN$7500,MATCH(CM$3,Команды!$A$2:$A$7500,0),$E81+2)=Команды!$AJ$6,TRUE,FALSE),IF(INDEX(Команды!$A$2:$AN$7500,MATCH(CM$3,Команды!$A$2:$A$7500,0),$E81+2)=Команды!$AJ$7,TRUE,FALSE),IF(INDEX(Команды!$A$2:$AN$7500,MATCH(CM$3,Команды!$A$2:$A$7500,0),$E81+2)=Команды!$AJ$8,TRUE,FALSE),IF(INDEX(Команды!$A$2:$AN$7500,MATCH(CM$3,Команды!$A$2:$A$7500,0),$E81+2)=Команды!$AJ$9,TRUE,FALSE),IF(INDEX(Команды!$A$2:$AN$7500,MATCH(CM$3,Команды!$A$2:$A$7500,0),$E81+2)=Команды!$AJ$10,TRUE,FALSE),IF(INDEX(Команды!$A$2:$AN$7500,MATCH(CM$3,Команды!$A$2:$A$7500,0),$E81+2)=Команды!$AJ$11,TRUE,FALSE),IF(INDEX(Команды!$A$2:$AN$7500,MATCH(CM$3,Команды!$A$2:$A$7500,0),$E81+2)=Команды!$AJ$12,TRUE,FALSE),IF(INDEX(Команды!$A$2:$AN$7500,MATCH(CM$3,Команды!$A$2:$A$7500,0),$E81+2)=Команды!$AJ$13,TRUE,FALSE),IF(INDEX(Команды!$A$2:$AN$7500,MATCH(CM$3,Команды!$A$2:$A$7500,0),$E81+2)=Команды!$AJ$14,TRUE,FALSE),IF(INDEX(Команды!$A$2:$AN$7500,MATCH(CM$3,Команды!$A$2:$A$7500,0),$E81+2)=Команды!$AJ$15,TRUE,FALSE),IF(INDEX(Команды!$A$2:$AN$7500,MATCH(CM$3,Команды!$A$2:$A$7500,0),$E81+2)=Команды!$AJ$16,TRUE,FALSE),IF(INDEX(Команды!$A$2:$AN$7500,MATCH(CM$3,Команды!$A$2:$A$7500,0),$E81+2)=Команды!$AJ$17,TRUE,FALSE),IF(INDEX(Команды!$A$2:$AN$7500,MATCH(CM$3,Команды!$A$2:$A$7500,0),$E81+2)=Команды!$AJ$18,TRUE,FALSE),IF(INDEX(Команды!$A$2:$AN$7500,MATCH(CM$3,Команды!$A$2:$A$7500,0),$E81+2)=Команды!$AJ$19,TRUE,FALSE)),INDEX(Команды!$AJ$2:$AL$19,MATCH(INDEX(Команды!$A$2:$AN$7500,MATCH(CM$3,Команды!$A$2:$A$7500,0),$E81+2),Команды!$AJ$2:$AJ$19,0),3),0)</f>
        <v>В</v>
      </c>
      <c r="CO81" s="342"/>
      <c r="CP81" s="174" t="str">
        <f>IF(OR(IF(INDEX(Команды!$A$2:$AN$7500,MATCH(CP$3,Команды!$A$2:$A$7500,0),$E81+2)=Команды!$AJ$2,TRUE,FALSE),IF(INDEX(Команды!$A$2:$AN$7500,MATCH(CP$3,Команды!$A$2:$A$7500,0),$E81+2)=Команды!$AJ$3,TRUE,FALSE),IF(INDEX(Команды!$A$2:$AN$7500,MATCH(CP$3,Команды!$A$2:$A$7500,0),$E81+2)=Команды!$AJ$4,TRUE,FALSE),IF(INDEX(Команды!$A$2:$AN$7500,MATCH(CP$3,Команды!$A$2:$A$7500,0),$E81+2)=Команды!$AJ$5,TRUE,FALSE),IF(INDEX(Команды!$A$2:$AN$7500,MATCH(CP$3,Команды!$A$2:$A$7500,0),$E81+2)=Команды!$AJ$6,TRUE,FALSE),IF(INDEX(Команды!$A$2:$AN$7500,MATCH(CP$3,Команды!$A$2:$A$7500,0),$E81+2)=Команды!$AJ$7,TRUE,FALSE),IF(INDEX(Команды!$A$2:$AN$7500,MATCH(CP$3,Команды!$A$2:$A$7500,0),$E81+2)=Команды!$AJ$8,TRUE,FALSE),IF(INDEX(Команды!$A$2:$AN$7500,MATCH(CP$3,Команды!$A$2:$A$7500,0),$E81+2)=Команды!$AJ$9,TRUE,FALSE),IF(INDEX(Команды!$A$2:$AN$7500,MATCH(CP$3,Команды!$A$2:$A$7500,0),$E81+2)=Команды!$AJ$10,TRUE,FALSE),IF(INDEX(Команды!$A$2:$AN$7500,MATCH(CP$3,Команды!$A$2:$A$7500,0),$E81+2)=Команды!$AJ$11,TRUE,FALSE),IF(INDEX(Команды!$A$2:$AN$7500,MATCH(CP$3,Команды!$A$2:$A$7500,0),$E81+2)=Команды!$AJ$12,TRUE,FALSE),IF(INDEX(Команды!$A$2:$AN$7500,MATCH(CP$3,Команды!$A$2:$A$7500,0),$E81+2)=Команды!$AJ$13,TRUE,FALSE),IF(INDEX(Команды!$A$2:$AN$7500,MATCH(CP$3,Команды!$A$2:$A$7500,0),$E81+2)=Команды!$AJ$14,TRUE,FALSE),IF(INDEX(Команды!$A$2:$AN$7500,MATCH(CP$3,Команды!$A$2:$A$7500,0),$E81+2)=Команды!$AJ$15,TRUE,FALSE),IF(INDEX(Команды!$A$2:$AN$7500,MATCH(CP$3,Команды!$A$2:$A$7500,0),$E81+2)=Команды!$AJ$16,TRUE,FALSE),,IF(INDEX(Команды!$A$2:$AN$7500,MATCH(CP$3,Команды!$A$2:$A$7500,0),$E81+2)=Команды!$AJ$17,TRUE,FALSE),,IF(INDEX(Команды!$A$2:$AN$7500,MATCH(CP$3,Команды!$A$2:$A$7500,0),$E81+2)=Команды!$AJ$18,TRUE,FALSE),,IF(INDEX(Команды!$A$2:$AN$7500,MATCH(CP$3,Команды!$A$2:$A$7500,0),$E81+2)=Команды!$AJ$19,TRUE,FALSE)),INDEX(Команды!$AJ$2:$AK$19,MATCH(INDEX(Команды!$A$2:$AN$7500,MATCH(CP$3,Команды!$A$2:$A$7500,0),$E81+2),Команды!$AJ$2:$AJ$19,0),2),0)</f>
        <v>В</v>
      </c>
      <c r="CQ81" s="175" t="str">
        <f>IF(OR(IF(INDEX(Команды!$A$2:$AN$7500,MATCH(CP$3,Команды!$A$2:$A$7500,0),$E81+2)=Команды!$AJ$2,TRUE,FALSE),IF(INDEX(Команды!$A$2:$AN$7500,MATCH(CP$3,Команды!$A$2:$A$7500,0),$E81+2)=Команды!$AJ$3,TRUE,FALSE),IF(INDEX(Команды!$A$2:$AN$7500,MATCH(CP$3,Команды!$A$2:$A$7500,0),$E81+2)=Команды!$AJ$4,TRUE,FALSE),IF(INDEX(Команды!$A$2:$AN$7500,MATCH(CP$3,Команды!$A$2:$A$7500,0),$E81+2)=Команды!$AJ$5,TRUE,FALSE),IF(INDEX(Команды!$A$2:$AN$7500,MATCH(CP$3,Команды!$A$2:$A$7500,0),$E81+2)=Команды!$AJ$6,TRUE,FALSE),IF(INDEX(Команды!$A$2:$AN$7500,MATCH(CP$3,Команды!$A$2:$A$7500,0),$E81+2)=Команды!$AJ$7,TRUE,FALSE),IF(INDEX(Команды!$A$2:$AN$7500,MATCH(CP$3,Команды!$A$2:$A$7500,0),$E81+2)=Команды!$AJ$8,TRUE,FALSE),IF(INDEX(Команды!$A$2:$AN$7500,MATCH(CP$3,Команды!$A$2:$A$7500,0),$E81+2)=Команды!$AJ$9,TRUE,FALSE),IF(INDEX(Команды!$A$2:$AN$7500,MATCH(CP$3,Команды!$A$2:$A$7500,0),$E81+2)=Команды!$AJ$10,TRUE,FALSE),IF(INDEX(Команды!$A$2:$AN$7500,MATCH(CP$3,Команды!$A$2:$A$7500,0),$E81+2)=Команды!$AJ$11,TRUE,FALSE),IF(INDEX(Команды!$A$2:$AN$7500,MATCH(CP$3,Команды!$A$2:$A$7500,0),$E81+2)=Команды!$AJ$12,TRUE,FALSE),IF(INDEX(Команды!$A$2:$AN$7500,MATCH(CP$3,Команды!$A$2:$A$7500,0),$E81+2)=Команды!$AJ$13,TRUE,FALSE),IF(INDEX(Команды!$A$2:$AN$7500,MATCH(CP$3,Команды!$A$2:$A$7500,0),$E81+2)=Команды!$AJ$14,TRUE,FALSE),IF(INDEX(Команды!$A$2:$AN$7500,MATCH(CP$3,Команды!$A$2:$A$7500,0),$E81+2)=Команды!$AJ$15,TRUE,FALSE),IF(INDEX(Команды!$A$2:$AN$7500,MATCH(CP$3,Команды!$A$2:$A$7500,0),$E81+2)=Команды!$AJ$16,TRUE,FALSE),IF(INDEX(Команды!$A$2:$AN$7500,MATCH(CP$3,Команды!$A$2:$A$7500,0),$E81+2)=Команды!$AJ$17,TRUE,FALSE),IF(INDEX(Команды!$A$2:$AN$7500,MATCH(CP$3,Команды!$A$2:$A$7500,0),$E81+2)=Команды!$AJ$18,TRUE,FALSE),IF(INDEX(Команды!$A$2:$AN$7500,MATCH(CP$3,Команды!$A$2:$A$7500,0),$E81+2)=Команды!$AJ$19,TRUE,FALSE)),INDEX(Команды!$AJ$2:$AL$19,MATCH(INDEX(Команды!$A$2:$AN$7500,MATCH(CP$3,Команды!$A$2:$A$7500,0),$E81+2),Команды!$AJ$2:$AJ$19,0),3),0)</f>
        <v>В</v>
      </c>
      <c r="CR81" s="342"/>
      <c r="CS81" s="174" t="str">
        <f>IF(OR(IF(INDEX(Команды!$A$2:$AN$7500,MATCH(CS$3,Команды!$A$2:$A$7500,0),$E81+2)=Команды!$AJ$2,TRUE,FALSE),IF(INDEX(Команды!$A$2:$AN$7500,MATCH(CS$3,Команды!$A$2:$A$7500,0),$E81+2)=Команды!$AJ$3,TRUE,FALSE),IF(INDEX(Команды!$A$2:$AN$7500,MATCH(CS$3,Команды!$A$2:$A$7500,0),$E81+2)=Команды!$AJ$4,TRUE,FALSE),IF(INDEX(Команды!$A$2:$AN$7500,MATCH(CS$3,Команды!$A$2:$A$7500,0),$E81+2)=Команды!$AJ$5,TRUE,FALSE),IF(INDEX(Команды!$A$2:$AN$7500,MATCH(CS$3,Команды!$A$2:$A$7500,0),$E81+2)=Команды!$AJ$6,TRUE,FALSE),IF(INDEX(Команды!$A$2:$AN$7500,MATCH(CS$3,Команды!$A$2:$A$7500,0),$E81+2)=Команды!$AJ$7,TRUE,FALSE),IF(INDEX(Команды!$A$2:$AN$7500,MATCH(CS$3,Команды!$A$2:$A$7500,0),$E81+2)=Команды!$AJ$8,TRUE,FALSE),IF(INDEX(Команды!$A$2:$AN$7500,MATCH(CS$3,Команды!$A$2:$A$7500,0),$E81+2)=Команды!$AJ$9,TRUE,FALSE),IF(INDEX(Команды!$A$2:$AN$7500,MATCH(CS$3,Команды!$A$2:$A$7500,0),$E81+2)=Команды!$AJ$10,TRUE,FALSE),IF(INDEX(Команды!$A$2:$AN$7500,MATCH(CS$3,Команды!$A$2:$A$7500,0),$E81+2)=Команды!$AJ$11,TRUE,FALSE),IF(INDEX(Команды!$A$2:$AN$7500,MATCH(CS$3,Команды!$A$2:$A$7500,0),$E81+2)=Команды!$AJ$12,TRUE,FALSE),IF(INDEX(Команды!$A$2:$AN$7500,MATCH(CS$3,Команды!$A$2:$A$7500,0),$E81+2)=Команды!$AJ$13,TRUE,FALSE),IF(INDEX(Команды!$A$2:$AN$7500,MATCH(CS$3,Команды!$A$2:$A$7500,0),$E81+2)=Команды!$AJ$14,TRUE,FALSE),IF(INDEX(Команды!$A$2:$AN$7500,MATCH(CS$3,Команды!$A$2:$A$7500,0),$E81+2)=Команды!$AJ$15,TRUE,FALSE),IF(INDEX(Команды!$A$2:$AN$7500,MATCH(CS$3,Команды!$A$2:$A$7500,0),$E81+2)=Команды!$AJ$16,TRUE,FALSE),,IF(INDEX(Команды!$A$2:$AN$7500,MATCH(CS$3,Команды!$A$2:$A$7500,0),$E81+2)=Команды!$AJ$17,TRUE,FALSE),,IF(INDEX(Команды!$A$2:$AN$7500,MATCH(CS$3,Команды!$A$2:$A$7500,0),$E81+2)=Команды!$AJ$18,TRUE,FALSE),,IF(INDEX(Команды!$A$2:$AN$7500,MATCH(CS$3,Команды!$A$2:$A$7500,0),$E81+2)=Команды!$AJ$19,TRUE,FALSE)),INDEX(Команды!$AJ$2:$AK$19,MATCH(INDEX(Команды!$A$2:$AN$7500,MATCH(CS$3,Команды!$A$2:$A$7500,0),$E81+2),Команды!$AJ$2:$AJ$19,0),2),0)</f>
        <v>В</v>
      </c>
      <c r="CT81" s="175" t="str">
        <f>IF(OR(IF(INDEX(Команды!$A$2:$AN$7500,MATCH(CS$3,Команды!$A$2:$A$7500,0),$E81+2)=Команды!$AJ$2,TRUE,FALSE),IF(INDEX(Команды!$A$2:$AN$7500,MATCH(CS$3,Команды!$A$2:$A$7500,0),$E81+2)=Команды!$AJ$3,TRUE,FALSE),IF(INDEX(Команды!$A$2:$AN$7500,MATCH(CS$3,Команды!$A$2:$A$7500,0),$E81+2)=Команды!$AJ$4,TRUE,FALSE),IF(INDEX(Команды!$A$2:$AN$7500,MATCH(CS$3,Команды!$A$2:$A$7500,0),$E81+2)=Команды!$AJ$5,TRUE,FALSE),IF(INDEX(Команды!$A$2:$AN$7500,MATCH(CS$3,Команды!$A$2:$A$7500,0),$E81+2)=Команды!$AJ$6,TRUE,FALSE),IF(INDEX(Команды!$A$2:$AN$7500,MATCH(CS$3,Команды!$A$2:$A$7500,0),$E81+2)=Команды!$AJ$7,TRUE,FALSE),IF(INDEX(Команды!$A$2:$AN$7500,MATCH(CS$3,Команды!$A$2:$A$7500,0),$E81+2)=Команды!$AJ$8,TRUE,FALSE),IF(INDEX(Команды!$A$2:$AN$7500,MATCH(CS$3,Команды!$A$2:$A$7500,0),$E81+2)=Команды!$AJ$9,TRUE,FALSE),IF(INDEX(Команды!$A$2:$AN$7500,MATCH(CS$3,Команды!$A$2:$A$7500,0),$E81+2)=Команды!$AJ$10,TRUE,FALSE),IF(INDEX(Команды!$A$2:$AN$7500,MATCH(CS$3,Команды!$A$2:$A$7500,0),$E81+2)=Команды!$AJ$11,TRUE,FALSE),IF(INDEX(Команды!$A$2:$AN$7500,MATCH(CS$3,Команды!$A$2:$A$7500,0),$E81+2)=Команды!$AJ$12,TRUE,FALSE),IF(INDEX(Команды!$A$2:$AN$7500,MATCH(CS$3,Команды!$A$2:$A$7500,0),$E81+2)=Команды!$AJ$13,TRUE,FALSE),IF(INDEX(Команды!$A$2:$AN$7500,MATCH(CS$3,Команды!$A$2:$A$7500,0),$E81+2)=Команды!$AJ$14,TRUE,FALSE),IF(INDEX(Команды!$A$2:$AN$7500,MATCH(CS$3,Команды!$A$2:$A$7500,0),$E81+2)=Команды!$AJ$15,TRUE,FALSE),IF(INDEX(Команды!$A$2:$AN$7500,MATCH(CS$3,Команды!$A$2:$A$7500,0),$E81+2)=Команды!$AJ$16,TRUE,FALSE),IF(INDEX(Команды!$A$2:$AN$7500,MATCH(CS$3,Команды!$A$2:$A$7500,0),$E81+2)=Команды!$AJ$17,TRUE,FALSE),IF(INDEX(Команды!$A$2:$AN$7500,MATCH(CS$3,Команды!$A$2:$A$7500,0),$E81+2)=Команды!$AJ$18,TRUE,FALSE),IF(INDEX(Команды!$A$2:$AN$7500,MATCH(CS$3,Команды!$A$2:$A$7500,0),$E81+2)=Команды!$AJ$19,TRUE,FALSE)),INDEX(Команды!$AJ$2:$AL$19,MATCH(INDEX(Команды!$A$2:$AN$7500,MATCH(CS$3,Команды!$A$2:$A$7500,0),$E81+2),Команды!$AJ$2:$AJ$19,0),3),0)</f>
        <v>В</v>
      </c>
      <c r="CU81" s="342"/>
    </row>
    <row r="82" spans="1:99" s="2" customFormat="1" ht="21.95" customHeight="1" x14ac:dyDescent="0.3">
      <c r="A82" s="251">
        <v>77</v>
      </c>
      <c r="B82" s="2">
        <f>VLOOKUP(A82,'Список КК'!A:F,6,TRUE)</f>
        <v>3089</v>
      </c>
      <c r="C82" s="638" t="str">
        <f>VLOOKUP(A82,'Список КК'!A:B,2,TRUE)</f>
        <v>Угленкова Тамара Александровна</v>
      </c>
      <c r="D82" s="203">
        <f>VLOOKUP(A82,'Список КК'!A:D,4,TRUE)</f>
        <v>0</v>
      </c>
      <c r="E82" s="4">
        <f>VLOOKUP(A82,'Список КК'!A:C,3,TRUE)</f>
        <v>28</v>
      </c>
      <c r="F82" s="220" t="str">
        <f>VLOOKUP(A82,'Список КК'!A:E,5,TRUE)</f>
        <v>СР-СБ не позднее 22:00 (инвалидность)</v>
      </c>
      <c r="G82" s="174" t="str">
        <f>IF(OR(IF(INDEX(Команды!$A$2:$AN$7500,MATCH(G$3,Команды!$A$2:$A$7500,0),$E82+2)=Команды!$AJ$2,TRUE,FALSE),IF(INDEX(Команды!$A$2:$AN$7500,MATCH(G$3,Команды!$A$2:$A$7500,0),$E82+2)=Команды!$AJ$3,TRUE,FALSE),IF(INDEX(Команды!$A$2:$AN$7500,MATCH(G$3,Команды!$A$2:$A$7500,0),$E82+2)=Команды!$AJ$4,TRUE,FALSE),IF(INDEX(Команды!$A$2:$AN$7500,MATCH(G$3,Команды!$A$2:$A$7500,0),$E82+2)=Команды!$AJ$5,TRUE,FALSE),IF(INDEX(Команды!$A$2:$AN$7500,MATCH(G$3,Команды!$A$2:$A$7500,0),$E82+2)=Команды!$AJ$6,TRUE,FALSE),IF(INDEX(Команды!$A$2:$AN$7500,MATCH(G$3,Команды!$A$2:$A$7500,0),$E82+2)=Команды!$AJ$7,TRUE,FALSE),IF(INDEX(Команды!$A$2:$AN$7500,MATCH(G$3,Команды!$A$2:$A$7500,0),$E82+2)=Команды!$AJ$8,TRUE,FALSE),IF(INDEX(Команды!$A$2:$AN$7500,MATCH(G$3,Команды!$A$2:$A$7500,0),$E82+2)=Команды!$AJ$9,TRUE,FALSE),IF(INDEX(Команды!$A$2:$AN$7500,MATCH(G$3,Команды!$A$2:$A$7500,0),$E82+2)=Команды!$AJ$10,TRUE,FALSE),IF(INDEX(Команды!$A$2:$AN$7500,MATCH(G$3,Команды!$A$2:$A$7500,0),$E82+2)=Команды!$AJ$11,TRUE,FALSE),IF(INDEX(Команды!$A$2:$AN$7500,MATCH(G$3,Команды!$A$2:$A$7500,0),$E82+2)=Команды!$AJ$12,TRUE,FALSE),IF(INDEX(Команды!$A$2:$AN$7500,MATCH(G$3,Команды!$A$2:$A$7500,0),$E82+2)=Команды!$AJ$13,TRUE,FALSE),IF(INDEX(Команды!$A$2:$AN$7500,MATCH(G$3,Команды!$A$2:$A$7500,0),$E82+2)=Команды!$AJ$14,TRUE,FALSE),IF(INDEX(Команды!$A$2:$AN$7500,MATCH(G$3,Команды!$A$2:$A$7500,0),$E82+2)=Команды!$AJ$15,TRUE,FALSE),IF(INDEX(Команды!$A$2:$AN$7500,MATCH(G$3,Команды!$A$2:$A$7500,0),$E82+2)=Команды!$AJ$16,TRUE,FALSE),,IF(INDEX(Команды!$A$2:$AN$7500,MATCH(G$3,Команды!$A$2:$A$7500,0),$E82+2)=Команды!$AJ$17,TRUE,FALSE),,IF(INDEX(Команды!$A$2:$AN$7500,MATCH(G$3,Команды!$A$2:$A$7500,0),$E82+2)=Команды!$AJ$18,TRUE,FALSE),,IF(INDEX(Команды!$A$2:$AN$7500,MATCH(G$3,Команды!$A$2:$A$7500,0),$E82+2)=Команды!$AJ$19,TRUE,FALSE)),INDEX(Команды!$AJ$2:$AK$19,MATCH(INDEX(Команды!$A$2:$AN$7500,MATCH(G$3,Команды!$A$2:$A$7500,0),$E82+2),Команды!$AJ$2:$AJ$19,0),2),0)</f>
        <v>В</v>
      </c>
      <c r="H82" s="175" t="str">
        <f>IF(OR(IF(INDEX(Команды!$A$2:$AN$7500,MATCH(G$3,Команды!$A$2:$A$7500,0),$E82+2)=Команды!$AJ$2,TRUE,FALSE),IF(INDEX(Команды!$A$2:$AN$7500,MATCH(G$3,Команды!$A$2:$A$7500,0),$E82+2)=Команды!$AJ$3,TRUE,FALSE),IF(INDEX(Команды!$A$2:$AN$7500,MATCH(G$3,Команды!$A$2:$A$7500,0),$E82+2)=Команды!$AJ$4,TRUE,FALSE),IF(INDEX(Команды!$A$2:$AN$7500,MATCH(G$3,Команды!$A$2:$A$7500,0),$E82+2)=Команды!$AJ$5,TRUE,FALSE),IF(INDEX(Команды!$A$2:$AN$7500,MATCH(G$3,Команды!$A$2:$A$7500,0),$E82+2)=Команды!$AJ$6,TRUE,FALSE),IF(INDEX(Команды!$A$2:$AN$7500,MATCH(G$3,Команды!$A$2:$A$7500,0),$E82+2)=Команды!$AJ$7,TRUE,FALSE),IF(INDEX(Команды!$A$2:$AN$7500,MATCH(G$3,Команды!$A$2:$A$7500,0),$E82+2)=Команды!$AJ$8,TRUE,FALSE),IF(INDEX(Команды!$A$2:$AN$7500,MATCH(G$3,Команды!$A$2:$A$7500,0),$E82+2)=Команды!$AJ$9,TRUE,FALSE),IF(INDEX(Команды!$A$2:$AN$7500,MATCH(G$3,Команды!$A$2:$A$7500,0),$E82+2)=Команды!$AJ$10,TRUE,FALSE),IF(INDEX(Команды!$A$2:$AN$7500,MATCH(G$3,Команды!$A$2:$A$7500,0),$E82+2)=Команды!$AJ$11,TRUE,FALSE),IF(INDEX(Команды!$A$2:$AN$7500,MATCH(G$3,Команды!$A$2:$A$7500,0),$E82+2)=Команды!$AJ$12,TRUE,FALSE),IF(INDEX(Команды!$A$2:$AN$7500,MATCH(G$3,Команды!$A$2:$A$7500,0),$E82+2)=Команды!$AJ$13,TRUE,FALSE),IF(INDEX(Команды!$A$2:$AN$7500,MATCH(G$3,Команды!$A$2:$A$7500,0),$E82+2)=Команды!$AJ$14,TRUE,FALSE),IF(INDEX(Команды!$A$2:$AN$7500,MATCH(G$3,Команды!$A$2:$A$7500,0),$E82+2)=Команды!$AJ$15,TRUE,FALSE),IF(INDEX(Команды!$A$2:$AN$7500,MATCH(G$3,Команды!$A$2:$A$7500,0),$E82+2)=Команды!$AJ$16,TRUE,FALSE),IF(INDEX(Команды!$A$2:$AN$7500,MATCH(G$3,Команды!$A$2:$A$7500,0),$E82+2)=Команды!$AJ$17,TRUE,FALSE),IF(INDEX(Команды!$A$2:$AN$7500,MATCH(G$3,Команды!$A$2:$A$7500,0),$E82+2)=Команды!$AJ$18,TRUE,FALSE),IF(INDEX(Команды!$A$2:$AN$7500,MATCH(G$3,Команды!$A$2:$A$7500,0),$E82+2)=Команды!$AJ$19,TRUE,FALSE)),INDEX(Команды!$AJ$2:$AL$19,MATCH(INDEX(Команды!$A$2:$AN$7500,MATCH(G$3,Команды!$A$2:$A$7500,0),$E82+2),Команды!$AJ$2:$AJ$19,0),3),0)</f>
        <v>В</v>
      </c>
      <c r="I82" s="342"/>
      <c r="J82" s="174" t="str">
        <f>IF(OR(IF(INDEX(Команды!$A$2:$AN$7500,MATCH(J$3,Команды!$A$2:$A$7500,0),$E82+2)=Команды!$AJ$2,TRUE,FALSE),IF(INDEX(Команды!$A$2:$AN$7500,MATCH(J$3,Команды!$A$2:$A$7500,0),$E82+2)=Команды!$AJ$3,TRUE,FALSE),IF(INDEX(Команды!$A$2:$AN$7500,MATCH(J$3,Команды!$A$2:$A$7500,0),$E82+2)=Команды!$AJ$4,TRUE,FALSE),IF(INDEX(Команды!$A$2:$AN$7500,MATCH(J$3,Команды!$A$2:$A$7500,0),$E82+2)=Команды!$AJ$5,TRUE,FALSE),IF(INDEX(Команды!$A$2:$AN$7500,MATCH(J$3,Команды!$A$2:$A$7500,0),$E82+2)=Команды!$AJ$6,TRUE,FALSE),IF(INDEX(Команды!$A$2:$AN$7500,MATCH(J$3,Команды!$A$2:$A$7500,0),$E82+2)=Команды!$AJ$7,TRUE,FALSE),IF(INDEX(Команды!$A$2:$AN$7500,MATCH(J$3,Команды!$A$2:$A$7500,0),$E82+2)=Команды!$AJ$8,TRUE,FALSE),IF(INDEX(Команды!$A$2:$AN$7500,MATCH(J$3,Команды!$A$2:$A$7500,0),$E82+2)=Команды!$AJ$9,TRUE,FALSE),IF(INDEX(Команды!$A$2:$AN$7500,MATCH(J$3,Команды!$A$2:$A$7500,0),$E82+2)=Команды!$AJ$10,TRUE,FALSE),IF(INDEX(Команды!$A$2:$AN$7500,MATCH(J$3,Команды!$A$2:$A$7500,0),$E82+2)=Команды!$AJ$11,TRUE,FALSE),IF(INDEX(Команды!$A$2:$AN$7500,MATCH(J$3,Команды!$A$2:$A$7500,0),$E82+2)=Команды!$AJ$12,TRUE,FALSE),IF(INDEX(Команды!$A$2:$AN$7500,MATCH(J$3,Команды!$A$2:$A$7500,0),$E82+2)=Команды!$AJ$13,TRUE,FALSE),IF(INDEX(Команды!$A$2:$AN$7500,MATCH(J$3,Команды!$A$2:$A$7500,0),$E82+2)=Команды!$AJ$14,TRUE,FALSE),IF(INDEX(Команды!$A$2:$AN$7500,MATCH(J$3,Команды!$A$2:$A$7500,0),$E82+2)=Команды!$AJ$15,TRUE,FALSE),IF(INDEX(Команды!$A$2:$AN$7500,MATCH(J$3,Команды!$A$2:$A$7500,0),$E82+2)=Команды!$AJ$16,TRUE,FALSE),,IF(INDEX(Команды!$A$2:$AN$7500,MATCH(J$3,Команды!$A$2:$A$7500,0),$E82+2)=Команды!$AJ$17,TRUE,FALSE),,IF(INDEX(Команды!$A$2:$AN$7500,MATCH(J$3,Команды!$A$2:$A$7500,0),$E82+2)=Команды!$AJ$18,TRUE,FALSE),,IF(INDEX(Команды!$A$2:$AN$7500,MATCH(J$3,Команды!$A$2:$A$7500,0),$E82+2)=Команды!$AJ$19,TRUE,FALSE)),INDEX(Команды!$AJ$2:$AK$19,MATCH(INDEX(Команды!$A$2:$AN$7500,MATCH(J$3,Команды!$A$2:$A$7500,0),$E82+2),Команды!$AJ$2:$AJ$19,0),2),0)</f>
        <v>В</v>
      </c>
      <c r="K82" s="175" t="str">
        <f>IF(OR(IF(INDEX(Команды!$A$2:$AN$7500,MATCH(J$3,Команды!$A$2:$A$7500,0),$E82+2)=Команды!$AJ$2,TRUE,FALSE),IF(INDEX(Команды!$A$2:$AN$7500,MATCH(J$3,Команды!$A$2:$A$7500,0),$E82+2)=Команды!$AJ$3,TRUE,FALSE),IF(INDEX(Команды!$A$2:$AN$7500,MATCH(J$3,Команды!$A$2:$A$7500,0),$E82+2)=Команды!$AJ$4,TRUE,FALSE),IF(INDEX(Команды!$A$2:$AN$7500,MATCH(J$3,Команды!$A$2:$A$7500,0),$E82+2)=Команды!$AJ$5,TRUE,FALSE),IF(INDEX(Команды!$A$2:$AN$7500,MATCH(J$3,Команды!$A$2:$A$7500,0),$E82+2)=Команды!$AJ$6,TRUE,FALSE),IF(INDEX(Команды!$A$2:$AN$7500,MATCH(J$3,Команды!$A$2:$A$7500,0),$E82+2)=Команды!$AJ$7,TRUE,FALSE),IF(INDEX(Команды!$A$2:$AN$7500,MATCH(J$3,Команды!$A$2:$A$7500,0),$E82+2)=Команды!$AJ$8,TRUE,FALSE),IF(INDEX(Команды!$A$2:$AN$7500,MATCH(J$3,Команды!$A$2:$A$7500,0),$E82+2)=Команды!$AJ$9,TRUE,FALSE),IF(INDEX(Команды!$A$2:$AN$7500,MATCH(J$3,Команды!$A$2:$A$7500,0),$E82+2)=Команды!$AJ$10,TRUE,FALSE),IF(INDEX(Команды!$A$2:$AN$7500,MATCH(J$3,Команды!$A$2:$A$7500,0),$E82+2)=Команды!$AJ$11,TRUE,FALSE),IF(INDEX(Команды!$A$2:$AN$7500,MATCH(J$3,Команды!$A$2:$A$7500,0),$E82+2)=Команды!$AJ$12,TRUE,FALSE),IF(INDEX(Команды!$A$2:$AN$7500,MATCH(J$3,Команды!$A$2:$A$7500,0),$E82+2)=Команды!$AJ$13,TRUE,FALSE),IF(INDEX(Команды!$A$2:$AN$7500,MATCH(J$3,Команды!$A$2:$A$7500,0),$E82+2)=Команды!$AJ$14,TRUE,FALSE),IF(INDEX(Команды!$A$2:$AN$7500,MATCH(J$3,Команды!$A$2:$A$7500,0),$E82+2)=Команды!$AJ$15,TRUE,FALSE),IF(INDEX(Команды!$A$2:$AN$7500,MATCH(J$3,Команды!$A$2:$A$7500,0),$E82+2)=Команды!$AJ$16,TRUE,FALSE),IF(INDEX(Команды!$A$2:$AN$7500,MATCH(J$3,Команды!$A$2:$A$7500,0),$E82+2)=Команды!$AJ$17,TRUE,FALSE),IF(INDEX(Команды!$A$2:$AN$7500,MATCH(J$3,Команды!$A$2:$A$7500,0),$E82+2)=Команды!$AJ$18,TRUE,FALSE),IF(INDEX(Команды!$A$2:$AN$7500,MATCH(J$3,Команды!$A$2:$A$7500,0),$E82+2)=Команды!$AJ$19,TRUE,FALSE)),INDEX(Команды!$AJ$2:$AL$19,MATCH(INDEX(Команды!$A$2:$AN$7500,MATCH(J$3,Команды!$A$2:$A$7500,0),$E82+2),Команды!$AJ$2:$AJ$19,0),3),0)</f>
        <v>В</v>
      </c>
      <c r="L82" s="342"/>
      <c r="M82" s="174" t="str">
        <f>IF(OR(IF(INDEX(Команды!$A$2:$AN$7500,MATCH(M$3,Команды!$A$2:$A$7500,0),$E82+2)=Команды!$AJ$2,TRUE,FALSE),IF(INDEX(Команды!$A$2:$AN$7500,MATCH(M$3,Команды!$A$2:$A$7500,0),$E82+2)=Команды!$AJ$3,TRUE,FALSE),IF(INDEX(Команды!$A$2:$AN$7500,MATCH(M$3,Команды!$A$2:$A$7500,0),$E82+2)=Команды!$AJ$4,TRUE,FALSE),IF(INDEX(Команды!$A$2:$AN$7500,MATCH(M$3,Команды!$A$2:$A$7500,0),$E82+2)=Команды!$AJ$5,TRUE,FALSE),IF(INDEX(Команды!$A$2:$AN$7500,MATCH(M$3,Команды!$A$2:$A$7500,0),$E82+2)=Команды!$AJ$6,TRUE,FALSE),IF(INDEX(Команды!$A$2:$AN$7500,MATCH(M$3,Команды!$A$2:$A$7500,0),$E82+2)=Команды!$AJ$7,TRUE,FALSE),IF(INDEX(Команды!$A$2:$AN$7500,MATCH(M$3,Команды!$A$2:$A$7500,0),$E82+2)=Команды!$AJ$8,TRUE,FALSE),IF(INDEX(Команды!$A$2:$AN$7500,MATCH(M$3,Команды!$A$2:$A$7500,0),$E82+2)=Команды!$AJ$9,TRUE,FALSE),IF(INDEX(Команды!$A$2:$AN$7500,MATCH(M$3,Команды!$A$2:$A$7500,0),$E82+2)=Команды!$AJ$10,TRUE,FALSE),IF(INDEX(Команды!$A$2:$AN$7500,MATCH(M$3,Команды!$A$2:$A$7500,0),$E82+2)=Команды!$AJ$11,TRUE,FALSE),IF(INDEX(Команды!$A$2:$AN$7500,MATCH(M$3,Команды!$A$2:$A$7500,0),$E82+2)=Команды!$AJ$12,TRUE,FALSE),IF(INDEX(Команды!$A$2:$AN$7500,MATCH(M$3,Команды!$A$2:$A$7500,0),$E82+2)=Команды!$AJ$13,TRUE,FALSE),IF(INDEX(Команды!$A$2:$AN$7500,MATCH(M$3,Команды!$A$2:$A$7500,0),$E82+2)=Команды!$AJ$14,TRUE,FALSE),IF(INDEX(Команды!$A$2:$AN$7500,MATCH(M$3,Команды!$A$2:$A$7500,0),$E82+2)=Команды!$AJ$15,TRUE,FALSE),IF(INDEX(Команды!$A$2:$AN$7500,MATCH(M$3,Команды!$A$2:$A$7500,0),$E82+2)=Команды!$AJ$16,TRUE,FALSE),,IF(INDEX(Команды!$A$2:$AN$7500,MATCH(M$3,Команды!$A$2:$A$7500,0),$E82+2)=Команды!$AJ$17,TRUE,FALSE),,IF(INDEX(Команды!$A$2:$AN$7500,MATCH(M$3,Команды!$A$2:$A$7500,0),$E82+2)=Команды!$AJ$18,TRUE,FALSE),,IF(INDEX(Команды!$A$2:$AN$7500,MATCH(M$3,Команды!$A$2:$A$7500,0),$E82+2)=Команды!$AJ$19,TRUE,FALSE)),INDEX(Команды!$AJ$2:$AK$19,MATCH(INDEX(Команды!$A$2:$AN$7500,MATCH(M$3,Команды!$A$2:$A$7500,0),$E82+2),Команды!$AJ$2:$AJ$19,0),2),0)</f>
        <v>В</v>
      </c>
      <c r="N82" s="175" t="str">
        <f>IF(OR(IF(INDEX(Команды!$A$2:$AN$7500,MATCH(M$3,Команды!$A$2:$A$7500,0),$E82+2)=Команды!$AJ$2,TRUE,FALSE),IF(INDEX(Команды!$A$2:$AN$7500,MATCH(M$3,Команды!$A$2:$A$7500,0),$E82+2)=Команды!$AJ$3,TRUE,FALSE),IF(INDEX(Команды!$A$2:$AN$7500,MATCH(M$3,Команды!$A$2:$A$7500,0),$E82+2)=Команды!$AJ$4,TRUE,FALSE),IF(INDEX(Команды!$A$2:$AN$7500,MATCH(M$3,Команды!$A$2:$A$7500,0),$E82+2)=Команды!$AJ$5,TRUE,FALSE),IF(INDEX(Команды!$A$2:$AN$7500,MATCH(M$3,Команды!$A$2:$A$7500,0),$E82+2)=Команды!$AJ$6,TRUE,FALSE),IF(INDEX(Команды!$A$2:$AN$7500,MATCH(M$3,Команды!$A$2:$A$7500,0),$E82+2)=Команды!$AJ$7,TRUE,FALSE),IF(INDEX(Команды!$A$2:$AN$7500,MATCH(M$3,Команды!$A$2:$A$7500,0),$E82+2)=Команды!$AJ$8,TRUE,FALSE),IF(INDEX(Команды!$A$2:$AN$7500,MATCH(M$3,Команды!$A$2:$A$7500,0),$E82+2)=Команды!$AJ$9,TRUE,FALSE),IF(INDEX(Команды!$A$2:$AN$7500,MATCH(M$3,Команды!$A$2:$A$7500,0),$E82+2)=Команды!$AJ$10,TRUE,FALSE),IF(INDEX(Команды!$A$2:$AN$7500,MATCH(M$3,Команды!$A$2:$A$7500,0),$E82+2)=Команды!$AJ$11,TRUE,FALSE),IF(INDEX(Команды!$A$2:$AN$7500,MATCH(M$3,Команды!$A$2:$A$7500,0),$E82+2)=Команды!$AJ$12,TRUE,FALSE),IF(INDEX(Команды!$A$2:$AN$7500,MATCH(M$3,Команды!$A$2:$A$7500,0),$E82+2)=Команды!$AJ$13,TRUE,FALSE),IF(INDEX(Команды!$A$2:$AN$7500,MATCH(M$3,Команды!$A$2:$A$7500,0),$E82+2)=Команды!$AJ$14,TRUE,FALSE),IF(INDEX(Команды!$A$2:$AN$7500,MATCH(M$3,Команды!$A$2:$A$7500,0),$E82+2)=Команды!$AJ$15,TRUE,FALSE),IF(INDEX(Команды!$A$2:$AN$7500,MATCH(M$3,Команды!$A$2:$A$7500,0),$E82+2)=Команды!$AJ$16,TRUE,FALSE),IF(INDEX(Команды!$A$2:$AN$7500,MATCH(M$3,Команды!$A$2:$A$7500,0),$E82+2)=Команды!$AJ$17,TRUE,FALSE),IF(INDEX(Команды!$A$2:$AN$7500,MATCH(M$3,Команды!$A$2:$A$7500,0),$E82+2)=Команды!$AJ$18,TRUE,FALSE),IF(INDEX(Команды!$A$2:$AN$7500,MATCH(M$3,Команды!$A$2:$A$7500,0),$E82+2)=Команды!$AJ$19,TRUE,FALSE)),INDEX(Команды!$AJ$2:$AL$19,MATCH(INDEX(Команды!$A$2:$AN$7500,MATCH(M$3,Команды!$A$2:$A$7500,0),$E82+2),Команды!$AJ$2:$AJ$19,0),3),0)</f>
        <v>В</v>
      </c>
      <c r="O82" s="342"/>
      <c r="P82" s="174">
        <f>IF(OR(IF(INDEX(Команды!$A$2:$AN$7500,MATCH(P$3,Команды!$A$2:$A$7500,0),$E82+2)=Команды!$AJ$2,TRUE,FALSE),IF(INDEX(Команды!$A$2:$AN$7500,MATCH(P$3,Команды!$A$2:$A$7500,0),$E82+2)=Команды!$AJ$3,TRUE,FALSE),IF(INDEX(Команды!$A$2:$AN$7500,MATCH(P$3,Команды!$A$2:$A$7500,0),$E82+2)=Команды!$AJ$4,TRUE,FALSE),IF(INDEX(Команды!$A$2:$AN$7500,MATCH(P$3,Команды!$A$2:$A$7500,0),$E82+2)=Команды!$AJ$5,TRUE,FALSE),IF(INDEX(Команды!$A$2:$AN$7500,MATCH(P$3,Команды!$A$2:$A$7500,0),$E82+2)=Команды!$AJ$6,TRUE,FALSE),IF(INDEX(Команды!$A$2:$AN$7500,MATCH(P$3,Команды!$A$2:$A$7500,0),$E82+2)=Команды!$AJ$7,TRUE,FALSE),IF(INDEX(Команды!$A$2:$AN$7500,MATCH(P$3,Команды!$A$2:$A$7500,0),$E82+2)=Команды!$AJ$8,TRUE,FALSE),IF(INDEX(Команды!$A$2:$AN$7500,MATCH(P$3,Команды!$A$2:$A$7500,0),$E82+2)=Команды!$AJ$9,TRUE,FALSE),IF(INDEX(Команды!$A$2:$AN$7500,MATCH(P$3,Команды!$A$2:$A$7500,0),$E82+2)=Команды!$AJ$10,TRUE,FALSE),IF(INDEX(Команды!$A$2:$AN$7500,MATCH(P$3,Команды!$A$2:$A$7500,0),$E82+2)=Команды!$AJ$11,TRUE,FALSE),IF(INDEX(Команды!$A$2:$AN$7500,MATCH(P$3,Команды!$A$2:$A$7500,0),$E82+2)=Команды!$AJ$12,TRUE,FALSE),IF(INDEX(Команды!$A$2:$AN$7500,MATCH(P$3,Команды!$A$2:$A$7500,0),$E82+2)=Команды!$AJ$13,TRUE,FALSE),IF(INDEX(Команды!$A$2:$AN$7500,MATCH(P$3,Команды!$A$2:$A$7500,0),$E82+2)=Команды!$AJ$14,TRUE,FALSE),IF(INDEX(Команды!$A$2:$AN$7500,MATCH(P$3,Команды!$A$2:$A$7500,0),$E82+2)=Команды!$AJ$15,TRUE,FALSE),IF(INDEX(Команды!$A$2:$AN$7500,MATCH(P$3,Команды!$A$2:$A$7500,0),$E82+2)=Команды!$AJ$16,TRUE,FALSE),,IF(INDEX(Команды!$A$2:$AN$7500,MATCH(P$3,Команды!$A$2:$A$7500,0),$E82+2)=Команды!$AJ$17,TRUE,FALSE),,IF(INDEX(Команды!$A$2:$AN$7500,MATCH(P$3,Команды!$A$2:$A$7500,0),$E82+2)=Команды!$AJ$18,TRUE,FALSE),,IF(INDEX(Команды!$A$2:$AN$7500,MATCH(P$3,Команды!$A$2:$A$7500,0),$E82+2)=Команды!$AJ$19,TRUE,FALSE)),INDEX(Команды!$AJ$2:$AK$19,MATCH(INDEX(Команды!$A$2:$AN$7500,MATCH(P$3,Команды!$A$2:$A$7500,0),$E82+2),Команды!$AJ$2:$AJ$19,0),2),0)</f>
        <v>0.28125</v>
      </c>
      <c r="Q82" s="175">
        <f>IF(OR(IF(INDEX(Команды!$A$2:$AN$7500,MATCH(P$3,Команды!$A$2:$A$7500,0),$E82+2)=Команды!$AJ$2,TRUE,FALSE),IF(INDEX(Команды!$A$2:$AN$7500,MATCH(P$3,Команды!$A$2:$A$7500,0),$E82+2)=Команды!$AJ$3,TRUE,FALSE),IF(INDEX(Команды!$A$2:$AN$7500,MATCH(P$3,Команды!$A$2:$A$7500,0),$E82+2)=Команды!$AJ$4,TRUE,FALSE),IF(INDEX(Команды!$A$2:$AN$7500,MATCH(P$3,Команды!$A$2:$A$7500,0),$E82+2)=Команды!$AJ$5,TRUE,FALSE),IF(INDEX(Команды!$A$2:$AN$7500,MATCH(P$3,Команды!$A$2:$A$7500,0),$E82+2)=Команды!$AJ$6,TRUE,FALSE),IF(INDEX(Команды!$A$2:$AN$7500,MATCH(P$3,Команды!$A$2:$A$7500,0),$E82+2)=Команды!$AJ$7,TRUE,FALSE),IF(INDEX(Команды!$A$2:$AN$7500,MATCH(P$3,Команды!$A$2:$A$7500,0),$E82+2)=Команды!$AJ$8,TRUE,FALSE),IF(INDEX(Команды!$A$2:$AN$7500,MATCH(P$3,Команды!$A$2:$A$7500,0),$E82+2)=Команды!$AJ$9,TRUE,FALSE),IF(INDEX(Команды!$A$2:$AN$7500,MATCH(P$3,Команды!$A$2:$A$7500,0),$E82+2)=Команды!$AJ$10,TRUE,FALSE),IF(INDEX(Команды!$A$2:$AN$7500,MATCH(P$3,Команды!$A$2:$A$7500,0),$E82+2)=Команды!$AJ$11,TRUE,FALSE),IF(INDEX(Команды!$A$2:$AN$7500,MATCH(P$3,Команды!$A$2:$A$7500,0),$E82+2)=Команды!$AJ$12,TRUE,FALSE),IF(INDEX(Команды!$A$2:$AN$7500,MATCH(P$3,Команды!$A$2:$A$7500,0),$E82+2)=Команды!$AJ$13,TRUE,FALSE),IF(INDEX(Команды!$A$2:$AN$7500,MATCH(P$3,Команды!$A$2:$A$7500,0),$E82+2)=Команды!$AJ$14,TRUE,FALSE),IF(INDEX(Команды!$A$2:$AN$7500,MATCH(P$3,Команды!$A$2:$A$7500,0),$E82+2)=Команды!$AJ$15,TRUE,FALSE),IF(INDEX(Команды!$A$2:$AN$7500,MATCH(P$3,Команды!$A$2:$A$7500,0),$E82+2)=Команды!$AJ$16,TRUE,FALSE),IF(INDEX(Команды!$A$2:$AN$7500,MATCH(P$3,Команды!$A$2:$A$7500,0),$E82+2)=Команды!$AJ$17,TRUE,FALSE),IF(INDEX(Команды!$A$2:$AN$7500,MATCH(P$3,Команды!$A$2:$A$7500,0),$E82+2)=Команды!$AJ$18,TRUE,FALSE),IF(INDEX(Команды!$A$2:$AN$7500,MATCH(P$3,Команды!$A$2:$A$7500,0),$E82+2)=Команды!$AJ$19,TRUE,FALSE)),INDEX(Команды!$AJ$2:$AL$19,MATCH(INDEX(Команды!$A$2:$AN$7500,MATCH(P$3,Команды!$A$2:$A$7500,0),$E82+2),Команды!$AJ$2:$AJ$19,0),3),0)</f>
        <v>0.65625</v>
      </c>
      <c r="R82" s="342"/>
      <c r="S82" s="174">
        <f>IF(OR(IF(INDEX(Команды!$A$2:$AN$7500,MATCH(S$3,Команды!$A$2:$A$7500,0),$E82+2)=Команды!$AJ$2,TRUE,FALSE),IF(INDEX(Команды!$A$2:$AN$7500,MATCH(S$3,Команды!$A$2:$A$7500,0),$E82+2)=Команды!$AJ$3,TRUE,FALSE),IF(INDEX(Команды!$A$2:$AN$7500,MATCH(S$3,Команды!$A$2:$A$7500,0),$E82+2)=Команды!$AJ$4,TRUE,FALSE),IF(INDEX(Команды!$A$2:$AN$7500,MATCH(S$3,Команды!$A$2:$A$7500,0),$E82+2)=Команды!$AJ$5,TRUE,FALSE),IF(INDEX(Команды!$A$2:$AN$7500,MATCH(S$3,Команды!$A$2:$A$7500,0),$E82+2)=Команды!$AJ$6,TRUE,FALSE),IF(INDEX(Команды!$A$2:$AN$7500,MATCH(S$3,Команды!$A$2:$A$7500,0),$E82+2)=Команды!$AJ$7,TRUE,FALSE),IF(INDEX(Команды!$A$2:$AN$7500,MATCH(S$3,Команды!$A$2:$A$7500,0),$E82+2)=Команды!$AJ$8,TRUE,FALSE),IF(INDEX(Команды!$A$2:$AN$7500,MATCH(S$3,Команды!$A$2:$A$7500,0),$E82+2)=Команды!$AJ$9,TRUE,FALSE),IF(INDEX(Команды!$A$2:$AN$7500,MATCH(S$3,Команды!$A$2:$A$7500,0),$E82+2)=Команды!$AJ$10,TRUE,FALSE),IF(INDEX(Команды!$A$2:$AN$7500,MATCH(S$3,Команды!$A$2:$A$7500,0),$E82+2)=Команды!$AJ$11,TRUE,FALSE),IF(INDEX(Команды!$A$2:$AN$7500,MATCH(S$3,Команды!$A$2:$A$7500,0),$E82+2)=Команды!$AJ$12,TRUE,FALSE),IF(INDEX(Команды!$A$2:$AN$7500,MATCH(S$3,Команды!$A$2:$A$7500,0),$E82+2)=Команды!$AJ$13,TRUE,FALSE),IF(INDEX(Команды!$A$2:$AN$7500,MATCH(S$3,Команды!$A$2:$A$7500,0),$E82+2)=Команды!$AJ$14,TRUE,FALSE),IF(INDEX(Команды!$A$2:$AN$7500,MATCH(S$3,Команды!$A$2:$A$7500,0),$E82+2)=Команды!$AJ$15,TRUE,FALSE),IF(INDEX(Команды!$A$2:$AN$7500,MATCH(S$3,Команды!$A$2:$A$7500,0),$E82+2)=Команды!$AJ$16,TRUE,FALSE),,IF(INDEX(Команды!$A$2:$AN$7500,MATCH(S$3,Команды!$A$2:$A$7500,0),$E82+2)=Команды!$AJ$17,TRUE,FALSE),,IF(INDEX(Команды!$A$2:$AN$7500,MATCH(S$3,Команды!$A$2:$A$7500,0),$E82+2)=Команды!$AJ$18,TRUE,FALSE),,IF(INDEX(Команды!$A$2:$AN$7500,MATCH(S$3,Команды!$A$2:$A$7500,0),$E82+2)=Команды!$AJ$19,TRUE,FALSE)),INDEX(Команды!$AJ$2:$AK$19,MATCH(INDEX(Команды!$A$2:$AN$7500,MATCH(S$3,Команды!$A$2:$A$7500,0),$E82+2),Команды!$AJ$2:$AJ$19,0),2),0)</f>
        <v>0.28125</v>
      </c>
      <c r="T82" s="175">
        <f>IF(OR(IF(INDEX(Команды!$A$2:$AN$7500,MATCH(S$3,Команды!$A$2:$A$7500,0),$E82+2)=Команды!$AJ$2,TRUE,FALSE),IF(INDEX(Команды!$A$2:$AN$7500,MATCH(S$3,Команды!$A$2:$A$7500,0),$E82+2)=Команды!$AJ$3,TRUE,FALSE),IF(INDEX(Команды!$A$2:$AN$7500,MATCH(S$3,Команды!$A$2:$A$7500,0),$E82+2)=Команды!$AJ$4,TRUE,FALSE),IF(INDEX(Команды!$A$2:$AN$7500,MATCH(S$3,Команды!$A$2:$A$7500,0),$E82+2)=Команды!$AJ$5,TRUE,FALSE),IF(INDEX(Команды!$A$2:$AN$7500,MATCH(S$3,Команды!$A$2:$A$7500,0),$E82+2)=Команды!$AJ$6,TRUE,FALSE),IF(INDEX(Команды!$A$2:$AN$7500,MATCH(S$3,Команды!$A$2:$A$7500,0),$E82+2)=Команды!$AJ$7,TRUE,FALSE),IF(INDEX(Команды!$A$2:$AN$7500,MATCH(S$3,Команды!$A$2:$A$7500,0),$E82+2)=Команды!$AJ$8,TRUE,FALSE),IF(INDEX(Команды!$A$2:$AN$7500,MATCH(S$3,Команды!$A$2:$A$7500,0),$E82+2)=Команды!$AJ$9,TRUE,FALSE),IF(INDEX(Команды!$A$2:$AN$7500,MATCH(S$3,Команды!$A$2:$A$7500,0),$E82+2)=Команды!$AJ$10,TRUE,FALSE),IF(INDEX(Команды!$A$2:$AN$7500,MATCH(S$3,Команды!$A$2:$A$7500,0),$E82+2)=Команды!$AJ$11,TRUE,FALSE),IF(INDEX(Команды!$A$2:$AN$7500,MATCH(S$3,Команды!$A$2:$A$7500,0),$E82+2)=Команды!$AJ$12,TRUE,FALSE),IF(INDEX(Команды!$A$2:$AN$7500,MATCH(S$3,Команды!$A$2:$A$7500,0),$E82+2)=Команды!$AJ$13,TRUE,FALSE),IF(INDEX(Команды!$A$2:$AN$7500,MATCH(S$3,Команды!$A$2:$A$7500,0),$E82+2)=Команды!$AJ$14,TRUE,FALSE),IF(INDEX(Команды!$A$2:$AN$7500,MATCH(S$3,Команды!$A$2:$A$7500,0),$E82+2)=Команды!$AJ$15,TRUE,FALSE),IF(INDEX(Команды!$A$2:$AN$7500,MATCH(S$3,Команды!$A$2:$A$7500,0),$E82+2)=Команды!$AJ$16,TRUE,FALSE),IF(INDEX(Команды!$A$2:$AN$7500,MATCH(S$3,Команды!$A$2:$A$7500,0),$E82+2)=Команды!$AJ$17,TRUE,FALSE),IF(INDEX(Команды!$A$2:$AN$7500,MATCH(S$3,Команды!$A$2:$A$7500,0),$E82+2)=Команды!$AJ$18,TRUE,FALSE),IF(INDEX(Команды!$A$2:$AN$7500,MATCH(S$3,Команды!$A$2:$A$7500,0),$E82+2)=Команды!$AJ$19,TRUE,FALSE)),INDEX(Команды!$AJ$2:$AL$19,MATCH(INDEX(Команды!$A$2:$AN$7500,MATCH(S$3,Команды!$A$2:$A$7500,0),$E82+2),Команды!$AJ$2:$AJ$19,0),3),0)</f>
        <v>0.65625</v>
      </c>
      <c r="U82" s="342"/>
      <c r="V82" s="174">
        <f>IF(OR(IF(INDEX(Команды!$A$2:$AN$7500,MATCH(V$3,Команды!$A$2:$A$7500,0),$E82+2)=Команды!$AJ$2,TRUE,FALSE),IF(INDEX(Команды!$A$2:$AN$7500,MATCH(V$3,Команды!$A$2:$A$7500,0),$E82+2)=Команды!$AJ$3,TRUE,FALSE),IF(INDEX(Команды!$A$2:$AN$7500,MATCH(V$3,Команды!$A$2:$A$7500,0),$E82+2)=Команды!$AJ$4,TRUE,FALSE),IF(INDEX(Команды!$A$2:$AN$7500,MATCH(V$3,Команды!$A$2:$A$7500,0),$E82+2)=Команды!$AJ$5,TRUE,FALSE),IF(INDEX(Команды!$A$2:$AN$7500,MATCH(V$3,Команды!$A$2:$A$7500,0),$E82+2)=Команды!$AJ$6,TRUE,FALSE),IF(INDEX(Команды!$A$2:$AN$7500,MATCH(V$3,Команды!$A$2:$A$7500,0),$E82+2)=Команды!$AJ$7,TRUE,FALSE),IF(INDEX(Команды!$A$2:$AN$7500,MATCH(V$3,Команды!$A$2:$A$7500,0),$E82+2)=Команды!$AJ$8,TRUE,FALSE),IF(INDEX(Команды!$A$2:$AN$7500,MATCH(V$3,Команды!$A$2:$A$7500,0),$E82+2)=Команды!$AJ$9,TRUE,FALSE),IF(INDEX(Команды!$A$2:$AN$7500,MATCH(V$3,Команды!$A$2:$A$7500,0),$E82+2)=Команды!$AJ$10,TRUE,FALSE),IF(INDEX(Команды!$A$2:$AN$7500,MATCH(V$3,Команды!$A$2:$A$7500,0),$E82+2)=Команды!$AJ$11,TRUE,FALSE),IF(INDEX(Команды!$A$2:$AN$7500,MATCH(V$3,Команды!$A$2:$A$7500,0),$E82+2)=Команды!$AJ$12,TRUE,FALSE),IF(INDEX(Команды!$A$2:$AN$7500,MATCH(V$3,Команды!$A$2:$A$7500,0),$E82+2)=Команды!$AJ$13,TRUE,FALSE),IF(INDEX(Команды!$A$2:$AN$7500,MATCH(V$3,Команды!$A$2:$A$7500,0),$E82+2)=Команды!$AJ$14,TRUE,FALSE),IF(INDEX(Команды!$A$2:$AN$7500,MATCH(V$3,Команды!$A$2:$A$7500,0),$E82+2)=Команды!$AJ$15,TRUE,FALSE),IF(INDEX(Команды!$A$2:$AN$7500,MATCH(V$3,Команды!$A$2:$A$7500,0),$E82+2)=Команды!$AJ$16,TRUE,FALSE),,IF(INDEX(Команды!$A$2:$AN$7500,MATCH(V$3,Команды!$A$2:$A$7500,0),$E82+2)=Команды!$AJ$17,TRUE,FALSE),,IF(INDEX(Команды!$A$2:$AN$7500,MATCH(V$3,Команды!$A$2:$A$7500,0),$E82+2)=Команды!$AJ$18,TRUE,FALSE),,IF(INDEX(Команды!$A$2:$AN$7500,MATCH(V$3,Команды!$A$2:$A$7500,0),$E82+2)=Команды!$AJ$19,TRUE,FALSE)),INDEX(Команды!$AJ$2:$AK$19,MATCH(INDEX(Команды!$A$2:$AN$7500,MATCH(V$3,Команды!$A$2:$A$7500,0),$E82+2),Команды!$AJ$2:$AJ$19,0),2),0)</f>
        <v>0.41666666666666669</v>
      </c>
      <c r="W82" s="175">
        <f>IF(OR(IF(INDEX(Команды!$A$2:$AN$7500,MATCH(V$3,Команды!$A$2:$A$7500,0),$E82+2)=Команды!$AJ$2,TRUE,FALSE),IF(INDEX(Команды!$A$2:$AN$7500,MATCH(V$3,Команды!$A$2:$A$7500,0),$E82+2)=Команды!$AJ$3,TRUE,FALSE),IF(INDEX(Команды!$A$2:$AN$7500,MATCH(V$3,Команды!$A$2:$A$7500,0),$E82+2)=Команды!$AJ$4,TRUE,FALSE),IF(INDEX(Команды!$A$2:$AN$7500,MATCH(V$3,Команды!$A$2:$A$7500,0),$E82+2)=Команды!$AJ$5,TRUE,FALSE),IF(INDEX(Команды!$A$2:$AN$7500,MATCH(V$3,Команды!$A$2:$A$7500,0),$E82+2)=Команды!$AJ$6,TRUE,FALSE),IF(INDEX(Команды!$A$2:$AN$7500,MATCH(V$3,Команды!$A$2:$A$7500,0),$E82+2)=Команды!$AJ$7,TRUE,FALSE),IF(INDEX(Команды!$A$2:$AN$7500,MATCH(V$3,Команды!$A$2:$A$7500,0),$E82+2)=Команды!$AJ$8,TRUE,FALSE),IF(INDEX(Команды!$A$2:$AN$7500,MATCH(V$3,Команды!$A$2:$A$7500,0),$E82+2)=Команды!$AJ$9,TRUE,FALSE),IF(INDEX(Команды!$A$2:$AN$7500,MATCH(V$3,Команды!$A$2:$A$7500,0),$E82+2)=Команды!$AJ$10,TRUE,FALSE),IF(INDEX(Команды!$A$2:$AN$7500,MATCH(V$3,Команды!$A$2:$A$7500,0),$E82+2)=Команды!$AJ$11,TRUE,FALSE),IF(INDEX(Команды!$A$2:$AN$7500,MATCH(V$3,Команды!$A$2:$A$7500,0),$E82+2)=Команды!$AJ$12,TRUE,FALSE),IF(INDEX(Команды!$A$2:$AN$7500,MATCH(V$3,Команды!$A$2:$A$7500,0),$E82+2)=Команды!$AJ$13,TRUE,FALSE),IF(INDEX(Команды!$A$2:$AN$7500,MATCH(V$3,Команды!$A$2:$A$7500,0),$E82+2)=Команды!$AJ$14,TRUE,FALSE),IF(INDEX(Команды!$A$2:$AN$7500,MATCH(V$3,Команды!$A$2:$A$7500,0),$E82+2)=Команды!$AJ$15,TRUE,FALSE),IF(INDEX(Команды!$A$2:$AN$7500,MATCH(V$3,Команды!$A$2:$A$7500,0),$E82+2)=Команды!$AJ$16,TRUE,FALSE),IF(INDEX(Команды!$A$2:$AN$7500,MATCH(V$3,Команды!$A$2:$A$7500,0),$E82+2)=Команды!$AJ$17,TRUE,FALSE),IF(INDEX(Команды!$A$2:$AN$7500,MATCH(V$3,Команды!$A$2:$A$7500,0),$E82+2)=Команды!$AJ$18,TRUE,FALSE),IF(INDEX(Команды!$A$2:$AN$7500,MATCH(V$3,Команды!$A$2:$A$7500,0),$E82+2)=Команды!$AJ$19,TRUE,FALSE)),INDEX(Команды!$AJ$2:$AL$19,MATCH(INDEX(Команды!$A$2:$AN$7500,MATCH(V$3,Команды!$A$2:$A$7500,0),$E82+2),Команды!$AJ$2:$AJ$19,0),3),0)</f>
        <v>0.79166666666666663</v>
      </c>
      <c r="X82" s="342"/>
      <c r="Y82" s="174">
        <f>IF(OR(IF(INDEX(Команды!$A$2:$AN$7500,MATCH(Y$3,Команды!$A$2:$A$7500,0),$E82+2)=Команды!$AJ$2,TRUE,FALSE),IF(INDEX(Команды!$A$2:$AN$7500,MATCH(Y$3,Команды!$A$2:$A$7500,0),$E82+2)=Команды!$AJ$3,TRUE,FALSE),IF(INDEX(Команды!$A$2:$AN$7500,MATCH(Y$3,Команды!$A$2:$A$7500,0),$E82+2)=Команды!$AJ$4,TRUE,FALSE),IF(INDEX(Команды!$A$2:$AN$7500,MATCH(Y$3,Команды!$A$2:$A$7500,0),$E82+2)=Команды!$AJ$5,TRUE,FALSE),IF(INDEX(Команды!$A$2:$AN$7500,MATCH(Y$3,Команды!$A$2:$A$7500,0),$E82+2)=Команды!$AJ$6,TRUE,FALSE),IF(INDEX(Команды!$A$2:$AN$7500,MATCH(Y$3,Команды!$A$2:$A$7500,0),$E82+2)=Команды!$AJ$7,TRUE,FALSE),IF(INDEX(Команды!$A$2:$AN$7500,MATCH(Y$3,Команды!$A$2:$A$7500,0),$E82+2)=Команды!$AJ$8,TRUE,FALSE),IF(INDEX(Команды!$A$2:$AN$7500,MATCH(Y$3,Команды!$A$2:$A$7500,0),$E82+2)=Команды!$AJ$9,TRUE,FALSE),IF(INDEX(Команды!$A$2:$AN$7500,MATCH(Y$3,Команды!$A$2:$A$7500,0),$E82+2)=Команды!$AJ$10,TRUE,FALSE),IF(INDEX(Команды!$A$2:$AN$7500,MATCH(Y$3,Команды!$A$2:$A$7500,0),$E82+2)=Команды!$AJ$11,TRUE,FALSE),IF(INDEX(Команды!$A$2:$AN$7500,MATCH(Y$3,Команды!$A$2:$A$7500,0),$E82+2)=Команды!$AJ$12,TRUE,FALSE),IF(INDEX(Команды!$A$2:$AN$7500,MATCH(Y$3,Команды!$A$2:$A$7500,0),$E82+2)=Команды!$AJ$13,TRUE,FALSE),IF(INDEX(Команды!$A$2:$AN$7500,MATCH(Y$3,Команды!$A$2:$A$7500,0),$E82+2)=Команды!$AJ$14,TRUE,FALSE),IF(INDEX(Команды!$A$2:$AN$7500,MATCH(Y$3,Команды!$A$2:$A$7500,0),$E82+2)=Команды!$AJ$15,TRUE,FALSE),IF(INDEX(Команды!$A$2:$AN$7500,MATCH(Y$3,Команды!$A$2:$A$7500,0),$E82+2)=Команды!$AJ$16,TRUE,FALSE),,IF(INDEX(Команды!$A$2:$AN$7500,MATCH(Y$3,Команды!$A$2:$A$7500,0),$E82+2)=Команды!$AJ$17,TRUE,FALSE),,IF(INDEX(Команды!$A$2:$AN$7500,MATCH(Y$3,Команды!$A$2:$A$7500,0),$E82+2)=Команды!$AJ$18,TRUE,FALSE),,IF(INDEX(Команды!$A$2:$AN$7500,MATCH(Y$3,Команды!$A$2:$A$7500,0),$E82+2)=Команды!$AJ$19,TRUE,FALSE)),INDEX(Команды!$AJ$2:$AK$19,MATCH(INDEX(Команды!$A$2:$AN$7500,MATCH(Y$3,Команды!$A$2:$A$7500,0),$E82+2),Команды!$AJ$2:$AJ$19,0),2),0)</f>
        <v>0.45833333333333331</v>
      </c>
      <c r="Z82" s="175">
        <f>IF(OR(IF(INDEX(Команды!$A$2:$AN$7500,MATCH(Y$3,Команды!$A$2:$A$7500,0),$E82+2)=Команды!$AJ$2,TRUE,FALSE),IF(INDEX(Команды!$A$2:$AN$7500,MATCH(Y$3,Команды!$A$2:$A$7500,0),$E82+2)=Команды!$AJ$3,TRUE,FALSE),IF(INDEX(Команды!$A$2:$AN$7500,MATCH(Y$3,Команды!$A$2:$A$7500,0),$E82+2)=Команды!$AJ$4,TRUE,FALSE),IF(INDEX(Команды!$A$2:$AN$7500,MATCH(Y$3,Команды!$A$2:$A$7500,0),$E82+2)=Команды!$AJ$5,TRUE,FALSE),IF(INDEX(Команды!$A$2:$AN$7500,MATCH(Y$3,Команды!$A$2:$A$7500,0),$E82+2)=Команды!$AJ$6,TRUE,FALSE),IF(INDEX(Команды!$A$2:$AN$7500,MATCH(Y$3,Команды!$A$2:$A$7500,0),$E82+2)=Команды!$AJ$7,TRUE,FALSE),IF(INDEX(Команды!$A$2:$AN$7500,MATCH(Y$3,Команды!$A$2:$A$7500,0),$E82+2)=Команды!$AJ$8,TRUE,FALSE),IF(INDEX(Команды!$A$2:$AN$7500,MATCH(Y$3,Команды!$A$2:$A$7500,0),$E82+2)=Команды!$AJ$9,TRUE,FALSE),IF(INDEX(Команды!$A$2:$AN$7500,MATCH(Y$3,Команды!$A$2:$A$7500,0),$E82+2)=Команды!$AJ$10,TRUE,FALSE),IF(INDEX(Команды!$A$2:$AN$7500,MATCH(Y$3,Команды!$A$2:$A$7500,0),$E82+2)=Команды!$AJ$11,TRUE,FALSE),IF(INDEX(Команды!$A$2:$AN$7500,MATCH(Y$3,Команды!$A$2:$A$7500,0),$E82+2)=Команды!$AJ$12,TRUE,FALSE),IF(INDEX(Команды!$A$2:$AN$7500,MATCH(Y$3,Команды!$A$2:$A$7500,0),$E82+2)=Команды!$AJ$13,TRUE,FALSE),IF(INDEX(Команды!$A$2:$AN$7500,MATCH(Y$3,Команды!$A$2:$A$7500,0),$E82+2)=Команды!$AJ$14,TRUE,FALSE),IF(INDEX(Команды!$A$2:$AN$7500,MATCH(Y$3,Команды!$A$2:$A$7500,0),$E82+2)=Команды!$AJ$15,TRUE,FALSE),IF(INDEX(Команды!$A$2:$AN$7500,MATCH(Y$3,Команды!$A$2:$A$7500,0),$E82+2)=Команды!$AJ$16,TRUE,FALSE),IF(INDEX(Команды!$A$2:$AN$7500,MATCH(Y$3,Команды!$A$2:$A$7500,0),$E82+2)=Команды!$AJ$17,TRUE,FALSE),IF(INDEX(Команды!$A$2:$AN$7500,MATCH(Y$3,Команды!$A$2:$A$7500,0),$E82+2)=Команды!$AJ$18,TRUE,FALSE),IF(INDEX(Команды!$A$2:$AN$7500,MATCH(Y$3,Команды!$A$2:$A$7500,0),$E82+2)=Команды!$AJ$19,TRUE,FALSE)),INDEX(Команды!$AJ$2:$AL$19,MATCH(INDEX(Команды!$A$2:$AN$7500,MATCH(Y$3,Команды!$A$2:$A$7500,0),$E82+2),Команды!$AJ$2:$AJ$19,0),3),0)</f>
        <v>0.83333333333333337</v>
      </c>
      <c r="AA82" s="342"/>
      <c r="AB82" s="174" t="str">
        <f>IF(OR(IF(INDEX(Команды!$A$2:$AN$7500,MATCH(AB$3,Команды!$A$2:$A$7500,0),$E82+2)=Команды!$AJ$2,TRUE,FALSE),IF(INDEX(Команды!$A$2:$AN$7500,MATCH(AB$3,Команды!$A$2:$A$7500,0),$E82+2)=Команды!$AJ$3,TRUE,FALSE),IF(INDEX(Команды!$A$2:$AN$7500,MATCH(AB$3,Команды!$A$2:$A$7500,0),$E82+2)=Команды!$AJ$4,TRUE,FALSE),IF(INDEX(Команды!$A$2:$AN$7500,MATCH(AB$3,Команды!$A$2:$A$7500,0),$E82+2)=Команды!$AJ$5,TRUE,FALSE),IF(INDEX(Команды!$A$2:$AN$7500,MATCH(AB$3,Команды!$A$2:$A$7500,0),$E82+2)=Команды!$AJ$6,TRUE,FALSE),IF(INDEX(Команды!$A$2:$AN$7500,MATCH(AB$3,Команды!$A$2:$A$7500,0),$E82+2)=Команды!$AJ$7,TRUE,FALSE),IF(INDEX(Команды!$A$2:$AN$7500,MATCH(AB$3,Команды!$A$2:$A$7500,0),$E82+2)=Команды!$AJ$8,TRUE,FALSE),IF(INDEX(Команды!$A$2:$AN$7500,MATCH(AB$3,Команды!$A$2:$A$7500,0),$E82+2)=Команды!$AJ$9,TRUE,FALSE),IF(INDEX(Команды!$A$2:$AN$7500,MATCH(AB$3,Команды!$A$2:$A$7500,0),$E82+2)=Команды!$AJ$10,TRUE,FALSE),IF(INDEX(Команды!$A$2:$AN$7500,MATCH(AB$3,Команды!$A$2:$A$7500,0),$E82+2)=Команды!$AJ$11,TRUE,FALSE),IF(INDEX(Команды!$A$2:$AN$7500,MATCH(AB$3,Команды!$A$2:$A$7500,0),$E82+2)=Команды!$AJ$12,TRUE,FALSE),IF(INDEX(Команды!$A$2:$AN$7500,MATCH(AB$3,Команды!$A$2:$A$7500,0),$E82+2)=Команды!$AJ$13,TRUE,FALSE),IF(INDEX(Команды!$A$2:$AN$7500,MATCH(AB$3,Команды!$A$2:$A$7500,0),$E82+2)=Команды!$AJ$14,TRUE,FALSE),IF(INDEX(Команды!$A$2:$AN$7500,MATCH(AB$3,Команды!$A$2:$A$7500,0),$E82+2)=Команды!$AJ$15,TRUE,FALSE),IF(INDEX(Команды!$A$2:$AN$7500,MATCH(AB$3,Команды!$A$2:$A$7500,0),$E82+2)=Команды!$AJ$16,TRUE,FALSE),,IF(INDEX(Команды!$A$2:$AN$7500,MATCH(AB$3,Команды!$A$2:$A$7500,0),$E82+2)=Команды!$AJ$17,TRUE,FALSE),,IF(INDEX(Команды!$A$2:$AN$7500,MATCH(AB$3,Команды!$A$2:$A$7500,0),$E82+2)=Команды!$AJ$18,TRUE,FALSE),,IF(INDEX(Команды!$A$2:$AN$7500,MATCH(AB$3,Команды!$A$2:$A$7500,0),$E82+2)=Команды!$AJ$19,TRUE,FALSE)),INDEX(Команды!$AJ$2:$AK$19,MATCH(INDEX(Команды!$A$2:$AN$7500,MATCH(AB$3,Команды!$A$2:$A$7500,0),$E82+2),Команды!$AJ$2:$AJ$19,0),2),0)</f>
        <v>В</v>
      </c>
      <c r="AC82" s="175" t="str">
        <f>IF(OR(IF(INDEX(Команды!$A$2:$AN$7500,MATCH(AB$3,Команды!$A$2:$A$7500,0),$E82+2)=Команды!$AJ$2,TRUE,FALSE),IF(INDEX(Команды!$A$2:$AN$7500,MATCH(AB$3,Команды!$A$2:$A$7500,0),$E82+2)=Команды!$AJ$3,TRUE,FALSE),IF(INDEX(Команды!$A$2:$AN$7500,MATCH(AB$3,Команды!$A$2:$A$7500,0),$E82+2)=Команды!$AJ$4,TRUE,FALSE),IF(INDEX(Команды!$A$2:$AN$7500,MATCH(AB$3,Команды!$A$2:$A$7500,0),$E82+2)=Команды!$AJ$5,TRUE,FALSE),IF(INDEX(Команды!$A$2:$AN$7500,MATCH(AB$3,Команды!$A$2:$A$7500,0),$E82+2)=Команды!$AJ$6,TRUE,FALSE),IF(INDEX(Команды!$A$2:$AN$7500,MATCH(AB$3,Команды!$A$2:$A$7500,0),$E82+2)=Команды!$AJ$7,TRUE,FALSE),IF(INDEX(Команды!$A$2:$AN$7500,MATCH(AB$3,Команды!$A$2:$A$7500,0),$E82+2)=Команды!$AJ$8,TRUE,FALSE),IF(INDEX(Команды!$A$2:$AN$7500,MATCH(AB$3,Команды!$A$2:$A$7500,0),$E82+2)=Команды!$AJ$9,TRUE,FALSE),IF(INDEX(Команды!$A$2:$AN$7500,MATCH(AB$3,Команды!$A$2:$A$7500,0),$E82+2)=Команды!$AJ$10,TRUE,FALSE),IF(INDEX(Команды!$A$2:$AN$7500,MATCH(AB$3,Команды!$A$2:$A$7500,0),$E82+2)=Команды!$AJ$11,TRUE,FALSE),IF(INDEX(Команды!$A$2:$AN$7500,MATCH(AB$3,Команды!$A$2:$A$7500,0),$E82+2)=Команды!$AJ$12,TRUE,FALSE),IF(INDEX(Команды!$A$2:$AN$7500,MATCH(AB$3,Команды!$A$2:$A$7500,0),$E82+2)=Команды!$AJ$13,TRUE,FALSE),IF(INDEX(Команды!$A$2:$AN$7500,MATCH(AB$3,Команды!$A$2:$A$7500,0),$E82+2)=Команды!$AJ$14,TRUE,FALSE),IF(INDEX(Команды!$A$2:$AN$7500,MATCH(AB$3,Команды!$A$2:$A$7500,0),$E82+2)=Команды!$AJ$15,TRUE,FALSE),IF(INDEX(Команды!$A$2:$AN$7500,MATCH(AB$3,Команды!$A$2:$A$7500,0),$E82+2)=Команды!$AJ$16,TRUE,FALSE),IF(INDEX(Команды!$A$2:$AN$7500,MATCH(AB$3,Команды!$A$2:$A$7500,0),$E82+2)=Команды!$AJ$17,TRUE,FALSE),IF(INDEX(Команды!$A$2:$AN$7500,MATCH(AB$3,Команды!$A$2:$A$7500,0),$E82+2)=Команды!$AJ$18,TRUE,FALSE),IF(INDEX(Команды!$A$2:$AN$7500,MATCH(AB$3,Команды!$A$2:$A$7500,0),$E82+2)=Команды!$AJ$19,TRUE,FALSE)),INDEX(Команды!$AJ$2:$AL$19,MATCH(INDEX(Команды!$A$2:$AN$7500,MATCH(AB$3,Команды!$A$2:$A$7500,0),$E82+2),Команды!$AJ$2:$AJ$19,0),3),0)</f>
        <v>В</v>
      </c>
      <c r="AD82" s="342"/>
      <c r="AE82" s="174" t="str">
        <f>IF(OR(IF(INDEX(Команды!$A$2:$AN$7500,MATCH(AE$3,Команды!$A$2:$A$7500,0),$E82+2)=Команды!$AJ$2,TRUE,FALSE),IF(INDEX(Команды!$A$2:$AN$7500,MATCH(AE$3,Команды!$A$2:$A$7500,0),$E82+2)=Команды!$AJ$3,TRUE,FALSE),IF(INDEX(Команды!$A$2:$AN$7500,MATCH(AE$3,Команды!$A$2:$A$7500,0),$E82+2)=Команды!$AJ$4,TRUE,FALSE),IF(INDEX(Команды!$A$2:$AN$7500,MATCH(AE$3,Команды!$A$2:$A$7500,0),$E82+2)=Команды!$AJ$5,TRUE,FALSE),IF(INDEX(Команды!$A$2:$AN$7500,MATCH(AE$3,Команды!$A$2:$A$7500,0),$E82+2)=Команды!$AJ$6,TRUE,FALSE),IF(INDEX(Команды!$A$2:$AN$7500,MATCH(AE$3,Команды!$A$2:$A$7500,0),$E82+2)=Команды!$AJ$7,TRUE,FALSE),IF(INDEX(Команды!$A$2:$AN$7500,MATCH(AE$3,Команды!$A$2:$A$7500,0),$E82+2)=Команды!$AJ$8,TRUE,FALSE),IF(INDEX(Команды!$A$2:$AN$7500,MATCH(AE$3,Команды!$A$2:$A$7500,0),$E82+2)=Команды!$AJ$9,TRUE,FALSE),IF(INDEX(Команды!$A$2:$AN$7500,MATCH(AE$3,Команды!$A$2:$A$7500,0),$E82+2)=Команды!$AJ$10,TRUE,FALSE),IF(INDEX(Команды!$A$2:$AN$7500,MATCH(AE$3,Команды!$A$2:$A$7500,0),$E82+2)=Команды!$AJ$11,TRUE,FALSE),IF(INDEX(Команды!$A$2:$AN$7500,MATCH(AE$3,Команды!$A$2:$A$7500,0),$E82+2)=Команды!$AJ$12,TRUE,FALSE),IF(INDEX(Команды!$A$2:$AN$7500,MATCH(AE$3,Команды!$A$2:$A$7500,0),$E82+2)=Команды!$AJ$13,TRUE,FALSE),IF(INDEX(Команды!$A$2:$AN$7500,MATCH(AE$3,Команды!$A$2:$A$7500,0),$E82+2)=Команды!$AJ$14,TRUE,FALSE),IF(INDEX(Команды!$A$2:$AN$7500,MATCH(AE$3,Команды!$A$2:$A$7500,0),$E82+2)=Команды!$AJ$15,TRUE,FALSE),IF(INDEX(Команды!$A$2:$AN$7500,MATCH(AE$3,Команды!$A$2:$A$7500,0),$E82+2)=Команды!$AJ$16,TRUE,FALSE),,IF(INDEX(Команды!$A$2:$AN$7500,MATCH(AE$3,Команды!$A$2:$A$7500,0),$E82+2)=Команды!$AJ$17,TRUE,FALSE),,IF(INDEX(Команды!$A$2:$AN$7500,MATCH(AE$3,Команды!$A$2:$A$7500,0),$E82+2)=Команды!$AJ$18,TRUE,FALSE),,IF(INDEX(Команды!$A$2:$AN$7500,MATCH(AE$3,Команды!$A$2:$A$7500,0),$E82+2)=Команды!$AJ$19,TRUE,FALSE)),INDEX(Команды!$AJ$2:$AK$19,MATCH(INDEX(Команды!$A$2:$AN$7500,MATCH(AE$3,Команды!$A$2:$A$7500,0),$E82+2),Команды!$AJ$2:$AJ$19,0),2),0)</f>
        <v>В</v>
      </c>
      <c r="AF82" s="175" t="str">
        <f>IF(OR(IF(INDEX(Команды!$A$2:$AN$7500,MATCH(AE$3,Команды!$A$2:$A$7500,0),$E82+2)=Команды!$AJ$2,TRUE,FALSE),IF(INDEX(Команды!$A$2:$AN$7500,MATCH(AE$3,Команды!$A$2:$A$7500,0),$E82+2)=Команды!$AJ$3,TRUE,FALSE),IF(INDEX(Команды!$A$2:$AN$7500,MATCH(AE$3,Команды!$A$2:$A$7500,0),$E82+2)=Команды!$AJ$4,TRUE,FALSE),IF(INDEX(Команды!$A$2:$AN$7500,MATCH(AE$3,Команды!$A$2:$A$7500,0),$E82+2)=Команды!$AJ$5,TRUE,FALSE),IF(INDEX(Команды!$A$2:$AN$7500,MATCH(AE$3,Команды!$A$2:$A$7500,0),$E82+2)=Команды!$AJ$6,TRUE,FALSE),IF(INDEX(Команды!$A$2:$AN$7500,MATCH(AE$3,Команды!$A$2:$A$7500,0),$E82+2)=Команды!$AJ$7,TRUE,FALSE),IF(INDEX(Команды!$A$2:$AN$7500,MATCH(AE$3,Команды!$A$2:$A$7500,0),$E82+2)=Команды!$AJ$8,TRUE,FALSE),IF(INDEX(Команды!$A$2:$AN$7500,MATCH(AE$3,Команды!$A$2:$A$7500,0),$E82+2)=Команды!$AJ$9,TRUE,FALSE),IF(INDEX(Команды!$A$2:$AN$7500,MATCH(AE$3,Команды!$A$2:$A$7500,0),$E82+2)=Команды!$AJ$10,TRUE,FALSE),IF(INDEX(Команды!$A$2:$AN$7500,MATCH(AE$3,Команды!$A$2:$A$7500,0),$E82+2)=Команды!$AJ$11,TRUE,FALSE),IF(INDEX(Команды!$A$2:$AN$7500,MATCH(AE$3,Команды!$A$2:$A$7500,0),$E82+2)=Команды!$AJ$12,TRUE,FALSE),IF(INDEX(Команды!$A$2:$AN$7500,MATCH(AE$3,Команды!$A$2:$A$7500,0),$E82+2)=Команды!$AJ$13,TRUE,FALSE),IF(INDEX(Команды!$A$2:$AN$7500,MATCH(AE$3,Команды!$A$2:$A$7500,0),$E82+2)=Команды!$AJ$14,TRUE,FALSE),IF(INDEX(Команды!$A$2:$AN$7500,MATCH(AE$3,Команды!$A$2:$A$7500,0),$E82+2)=Команды!$AJ$15,TRUE,FALSE),IF(INDEX(Команды!$A$2:$AN$7500,MATCH(AE$3,Команды!$A$2:$A$7500,0),$E82+2)=Команды!$AJ$16,TRUE,FALSE),IF(INDEX(Команды!$A$2:$AN$7500,MATCH(AE$3,Команды!$A$2:$A$7500,0),$E82+2)=Команды!$AJ$17,TRUE,FALSE),IF(INDEX(Команды!$A$2:$AN$7500,MATCH(AE$3,Команды!$A$2:$A$7500,0),$E82+2)=Команды!$AJ$18,TRUE,FALSE),IF(INDEX(Команды!$A$2:$AN$7500,MATCH(AE$3,Команды!$A$2:$A$7500,0),$E82+2)=Команды!$AJ$19,TRUE,FALSE)),INDEX(Команды!$AJ$2:$AL$19,MATCH(INDEX(Команды!$A$2:$AN$7500,MATCH(AE$3,Команды!$A$2:$A$7500,0),$E82+2),Команды!$AJ$2:$AJ$19,0),3),0)</f>
        <v>В</v>
      </c>
      <c r="AG82" s="342"/>
      <c r="AH82" s="174" t="str">
        <f>IF(OR(IF(INDEX(Команды!$A$2:$AN$7500,MATCH(AH$3,Команды!$A$2:$A$7500,0),$E82+2)=Команды!$AJ$2,TRUE,FALSE),IF(INDEX(Команды!$A$2:$AN$7500,MATCH(AH$3,Команды!$A$2:$A$7500,0),$E82+2)=Команды!$AJ$3,TRUE,FALSE),IF(INDEX(Команды!$A$2:$AN$7500,MATCH(AH$3,Команды!$A$2:$A$7500,0),$E82+2)=Команды!$AJ$4,TRUE,FALSE),IF(INDEX(Команды!$A$2:$AN$7500,MATCH(AH$3,Команды!$A$2:$A$7500,0),$E82+2)=Команды!$AJ$5,TRUE,FALSE),IF(INDEX(Команды!$A$2:$AN$7500,MATCH(AH$3,Команды!$A$2:$A$7500,0),$E82+2)=Команды!$AJ$6,TRUE,FALSE),IF(INDEX(Команды!$A$2:$AN$7500,MATCH(AH$3,Команды!$A$2:$A$7500,0),$E82+2)=Команды!$AJ$7,TRUE,FALSE),IF(INDEX(Команды!$A$2:$AN$7500,MATCH(AH$3,Команды!$A$2:$A$7500,0),$E82+2)=Команды!$AJ$8,TRUE,FALSE),IF(INDEX(Команды!$A$2:$AN$7500,MATCH(AH$3,Команды!$A$2:$A$7500,0),$E82+2)=Команды!$AJ$9,TRUE,FALSE),IF(INDEX(Команды!$A$2:$AN$7500,MATCH(AH$3,Команды!$A$2:$A$7500,0),$E82+2)=Команды!$AJ$10,TRUE,FALSE),IF(INDEX(Команды!$A$2:$AN$7500,MATCH(AH$3,Команды!$A$2:$A$7500,0),$E82+2)=Команды!$AJ$11,TRUE,FALSE),IF(INDEX(Команды!$A$2:$AN$7500,MATCH(AH$3,Команды!$A$2:$A$7500,0),$E82+2)=Команды!$AJ$12,TRUE,FALSE),IF(INDEX(Команды!$A$2:$AN$7500,MATCH(AH$3,Команды!$A$2:$A$7500,0),$E82+2)=Команды!$AJ$13,TRUE,FALSE),IF(INDEX(Команды!$A$2:$AN$7500,MATCH(AH$3,Команды!$A$2:$A$7500,0),$E82+2)=Команды!$AJ$14,TRUE,FALSE),IF(INDEX(Команды!$A$2:$AN$7500,MATCH(AH$3,Команды!$A$2:$A$7500,0),$E82+2)=Команды!$AJ$15,TRUE,FALSE),IF(INDEX(Команды!$A$2:$AN$7500,MATCH(AH$3,Команды!$A$2:$A$7500,0),$E82+2)=Команды!$AJ$16,TRUE,FALSE),,IF(INDEX(Команды!$A$2:$AN$7500,MATCH(AH$3,Команды!$A$2:$A$7500,0),$E82+2)=Команды!$AJ$17,TRUE,FALSE),,IF(INDEX(Команды!$A$2:$AN$7500,MATCH(AH$3,Команды!$A$2:$A$7500,0),$E82+2)=Команды!$AJ$18,TRUE,FALSE),,IF(INDEX(Команды!$A$2:$AN$7500,MATCH(AH$3,Команды!$A$2:$A$7500,0),$E82+2)=Команды!$AJ$19,TRUE,FALSE)),INDEX(Команды!$AJ$2:$AK$19,MATCH(INDEX(Команды!$A$2:$AN$7500,MATCH(AH$3,Команды!$A$2:$A$7500,0),$E82+2),Команды!$AJ$2:$AJ$19,0),2),0)</f>
        <v>В</v>
      </c>
      <c r="AI82" s="175" t="str">
        <f>IF(OR(IF(INDEX(Команды!$A$2:$AN$7500,MATCH(AH$3,Команды!$A$2:$A$7500,0),$E82+2)=Команды!$AJ$2,TRUE,FALSE),IF(INDEX(Команды!$A$2:$AN$7500,MATCH(AH$3,Команды!$A$2:$A$7500,0),$E82+2)=Команды!$AJ$3,TRUE,FALSE),IF(INDEX(Команды!$A$2:$AN$7500,MATCH(AH$3,Команды!$A$2:$A$7500,0),$E82+2)=Команды!$AJ$4,TRUE,FALSE),IF(INDEX(Команды!$A$2:$AN$7500,MATCH(AH$3,Команды!$A$2:$A$7500,0),$E82+2)=Команды!$AJ$5,TRUE,FALSE),IF(INDEX(Команды!$A$2:$AN$7500,MATCH(AH$3,Команды!$A$2:$A$7500,0),$E82+2)=Команды!$AJ$6,TRUE,FALSE),IF(INDEX(Команды!$A$2:$AN$7500,MATCH(AH$3,Команды!$A$2:$A$7500,0),$E82+2)=Команды!$AJ$7,TRUE,FALSE),IF(INDEX(Команды!$A$2:$AN$7500,MATCH(AH$3,Команды!$A$2:$A$7500,0),$E82+2)=Команды!$AJ$8,TRUE,FALSE),IF(INDEX(Команды!$A$2:$AN$7500,MATCH(AH$3,Команды!$A$2:$A$7500,0),$E82+2)=Команды!$AJ$9,TRUE,FALSE),IF(INDEX(Команды!$A$2:$AN$7500,MATCH(AH$3,Команды!$A$2:$A$7500,0),$E82+2)=Команды!$AJ$10,TRUE,FALSE),IF(INDEX(Команды!$A$2:$AN$7500,MATCH(AH$3,Команды!$A$2:$A$7500,0),$E82+2)=Команды!$AJ$11,TRUE,FALSE),IF(INDEX(Команды!$A$2:$AN$7500,MATCH(AH$3,Команды!$A$2:$A$7500,0),$E82+2)=Команды!$AJ$12,TRUE,FALSE),IF(INDEX(Команды!$A$2:$AN$7500,MATCH(AH$3,Команды!$A$2:$A$7500,0),$E82+2)=Команды!$AJ$13,TRUE,FALSE),IF(INDEX(Команды!$A$2:$AN$7500,MATCH(AH$3,Команды!$A$2:$A$7500,0),$E82+2)=Команды!$AJ$14,TRUE,FALSE),IF(INDEX(Команды!$A$2:$AN$7500,MATCH(AH$3,Команды!$A$2:$A$7500,0),$E82+2)=Команды!$AJ$15,TRUE,FALSE),IF(INDEX(Команды!$A$2:$AN$7500,MATCH(AH$3,Команды!$A$2:$A$7500,0),$E82+2)=Команды!$AJ$16,TRUE,FALSE),IF(INDEX(Команды!$A$2:$AN$7500,MATCH(AH$3,Команды!$A$2:$A$7500,0),$E82+2)=Команды!$AJ$17,TRUE,FALSE),IF(INDEX(Команды!$A$2:$AN$7500,MATCH(AH$3,Команды!$A$2:$A$7500,0),$E82+2)=Команды!$AJ$18,TRUE,FALSE),IF(INDEX(Команды!$A$2:$AN$7500,MATCH(AH$3,Команды!$A$2:$A$7500,0),$E82+2)=Команды!$AJ$19,TRUE,FALSE)),INDEX(Команды!$AJ$2:$AL$19,MATCH(INDEX(Команды!$A$2:$AN$7500,MATCH(AH$3,Команды!$A$2:$A$7500,0),$E82+2),Команды!$AJ$2:$AJ$19,0),3),0)</f>
        <v>В</v>
      </c>
      <c r="AJ82" s="342"/>
      <c r="AK82" s="174">
        <f>IF(OR(IF(INDEX(Команды!$A$2:$AN$7500,MATCH(AK$3,Команды!$A$2:$A$7500,0),$E82+2)=Команды!$AJ$2,TRUE,FALSE),IF(INDEX(Команды!$A$2:$AN$7500,MATCH(AK$3,Команды!$A$2:$A$7500,0),$E82+2)=Команды!$AJ$3,TRUE,FALSE),IF(INDEX(Команды!$A$2:$AN$7500,MATCH(AK$3,Команды!$A$2:$A$7500,0),$E82+2)=Команды!$AJ$4,TRUE,FALSE),IF(INDEX(Команды!$A$2:$AN$7500,MATCH(AK$3,Команды!$A$2:$A$7500,0),$E82+2)=Команды!$AJ$5,TRUE,FALSE),IF(INDEX(Команды!$A$2:$AN$7500,MATCH(AK$3,Команды!$A$2:$A$7500,0),$E82+2)=Команды!$AJ$6,TRUE,FALSE),IF(INDEX(Команды!$A$2:$AN$7500,MATCH(AK$3,Команды!$A$2:$A$7500,0),$E82+2)=Команды!$AJ$7,TRUE,FALSE),IF(INDEX(Команды!$A$2:$AN$7500,MATCH(AK$3,Команды!$A$2:$A$7500,0),$E82+2)=Команды!$AJ$8,TRUE,FALSE),IF(INDEX(Команды!$A$2:$AN$7500,MATCH(AK$3,Команды!$A$2:$A$7500,0),$E82+2)=Команды!$AJ$9,TRUE,FALSE),IF(INDEX(Команды!$A$2:$AN$7500,MATCH(AK$3,Команды!$A$2:$A$7500,0),$E82+2)=Команды!$AJ$10,TRUE,FALSE),IF(INDEX(Команды!$A$2:$AN$7500,MATCH(AK$3,Команды!$A$2:$A$7500,0),$E82+2)=Команды!$AJ$11,TRUE,FALSE),IF(INDEX(Команды!$A$2:$AN$7500,MATCH(AK$3,Команды!$A$2:$A$7500,0),$E82+2)=Команды!$AJ$12,TRUE,FALSE),IF(INDEX(Команды!$A$2:$AN$7500,MATCH(AK$3,Команды!$A$2:$A$7500,0),$E82+2)=Команды!$AJ$13,TRUE,FALSE),IF(INDEX(Команды!$A$2:$AN$7500,MATCH(AK$3,Команды!$A$2:$A$7500,0),$E82+2)=Команды!$AJ$14,TRUE,FALSE),IF(INDEX(Команды!$A$2:$AN$7500,MATCH(AK$3,Команды!$A$2:$A$7500,0),$E82+2)=Команды!$AJ$15,TRUE,FALSE),IF(INDEX(Команды!$A$2:$AN$7500,MATCH(AK$3,Команды!$A$2:$A$7500,0),$E82+2)=Команды!$AJ$16,TRUE,FALSE),,IF(INDEX(Команды!$A$2:$AN$7500,MATCH(AK$3,Команды!$A$2:$A$7500,0),$E82+2)=Команды!$AJ$17,TRUE,FALSE),,IF(INDEX(Команды!$A$2:$AN$7500,MATCH(AK$3,Команды!$A$2:$A$7500,0),$E82+2)=Команды!$AJ$18,TRUE,FALSE),,IF(INDEX(Команды!$A$2:$AN$7500,MATCH(AK$3,Команды!$A$2:$A$7500,0),$E82+2)=Команды!$AJ$19,TRUE,FALSE)),INDEX(Команды!$AJ$2:$AK$19,MATCH(INDEX(Команды!$A$2:$AN$7500,MATCH(AK$3,Команды!$A$2:$A$7500,0),$E82+2),Команды!$AJ$2:$AJ$19,0),2),0)</f>
        <v>0.28125</v>
      </c>
      <c r="AL82" s="175">
        <f>IF(OR(IF(INDEX(Команды!$A$2:$AN$7500,MATCH(AK$3,Команды!$A$2:$A$7500,0),$E82+2)=Команды!$AJ$2,TRUE,FALSE),IF(INDEX(Команды!$A$2:$AN$7500,MATCH(AK$3,Команды!$A$2:$A$7500,0),$E82+2)=Команды!$AJ$3,TRUE,FALSE),IF(INDEX(Команды!$A$2:$AN$7500,MATCH(AK$3,Команды!$A$2:$A$7500,0),$E82+2)=Команды!$AJ$4,TRUE,FALSE),IF(INDEX(Команды!$A$2:$AN$7500,MATCH(AK$3,Команды!$A$2:$A$7500,0),$E82+2)=Команды!$AJ$5,TRUE,FALSE),IF(INDEX(Команды!$A$2:$AN$7500,MATCH(AK$3,Команды!$A$2:$A$7500,0),$E82+2)=Команды!$AJ$6,TRUE,FALSE),IF(INDEX(Команды!$A$2:$AN$7500,MATCH(AK$3,Команды!$A$2:$A$7500,0),$E82+2)=Команды!$AJ$7,TRUE,FALSE),IF(INDEX(Команды!$A$2:$AN$7500,MATCH(AK$3,Команды!$A$2:$A$7500,0),$E82+2)=Команды!$AJ$8,TRUE,FALSE),IF(INDEX(Команды!$A$2:$AN$7500,MATCH(AK$3,Команды!$A$2:$A$7500,0),$E82+2)=Команды!$AJ$9,TRUE,FALSE),IF(INDEX(Команды!$A$2:$AN$7500,MATCH(AK$3,Команды!$A$2:$A$7500,0),$E82+2)=Команды!$AJ$10,TRUE,FALSE),IF(INDEX(Команды!$A$2:$AN$7500,MATCH(AK$3,Команды!$A$2:$A$7500,0),$E82+2)=Команды!$AJ$11,TRUE,FALSE),IF(INDEX(Команды!$A$2:$AN$7500,MATCH(AK$3,Команды!$A$2:$A$7500,0),$E82+2)=Команды!$AJ$12,TRUE,FALSE),IF(INDEX(Команды!$A$2:$AN$7500,MATCH(AK$3,Команды!$A$2:$A$7500,0),$E82+2)=Команды!$AJ$13,TRUE,FALSE),IF(INDEX(Команды!$A$2:$AN$7500,MATCH(AK$3,Команды!$A$2:$A$7500,0),$E82+2)=Команды!$AJ$14,TRUE,FALSE),IF(INDEX(Команды!$A$2:$AN$7500,MATCH(AK$3,Команды!$A$2:$A$7500,0),$E82+2)=Команды!$AJ$15,TRUE,FALSE),IF(INDEX(Команды!$A$2:$AN$7500,MATCH(AK$3,Команды!$A$2:$A$7500,0),$E82+2)=Команды!$AJ$16,TRUE,FALSE),IF(INDEX(Команды!$A$2:$AN$7500,MATCH(AK$3,Команды!$A$2:$A$7500,0),$E82+2)=Команды!$AJ$17,TRUE,FALSE),IF(INDEX(Команды!$A$2:$AN$7500,MATCH(AK$3,Команды!$A$2:$A$7500,0),$E82+2)=Команды!$AJ$18,TRUE,FALSE),IF(INDEX(Команды!$A$2:$AN$7500,MATCH(AK$3,Команды!$A$2:$A$7500,0),$E82+2)=Команды!$AJ$19,TRUE,FALSE)),INDEX(Команды!$AJ$2:$AL$19,MATCH(INDEX(Команды!$A$2:$AN$7500,MATCH(AK$3,Команды!$A$2:$A$7500,0),$E82+2),Команды!$AJ$2:$AJ$19,0),3),0)</f>
        <v>0.65625</v>
      </c>
      <c r="AM82" s="342"/>
      <c r="AN82" s="174">
        <f>IF(OR(IF(INDEX(Команды!$A$2:$AN$7500,MATCH(AN$3,Команды!$A$2:$A$7500,0),$E82+2)=Команды!$AJ$2,TRUE,FALSE),IF(INDEX(Команды!$A$2:$AN$7500,MATCH(AN$3,Команды!$A$2:$A$7500,0),$E82+2)=Команды!$AJ$3,TRUE,FALSE),IF(INDEX(Команды!$A$2:$AN$7500,MATCH(AN$3,Команды!$A$2:$A$7500,0),$E82+2)=Команды!$AJ$4,TRUE,FALSE),IF(INDEX(Команды!$A$2:$AN$7500,MATCH(AN$3,Команды!$A$2:$A$7500,0),$E82+2)=Команды!$AJ$5,TRUE,FALSE),IF(INDEX(Команды!$A$2:$AN$7500,MATCH(AN$3,Команды!$A$2:$A$7500,0),$E82+2)=Команды!$AJ$6,TRUE,FALSE),IF(INDEX(Команды!$A$2:$AN$7500,MATCH(AN$3,Команды!$A$2:$A$7500,0),$E82+2)=Команды!$AJ$7,TRUE,FALSE),IF(INDEX(Команды!$A$2:$AN$7500,MATCH(AN$3,Команды!$A$2:$A$7500,0),$E82+2)=Команды!$AJ$8,TRUE,FALSE),IF(INDEX(Команды!$A$2:$AN$7500,MATCH(AN$3,Команды!$A$2:$A$7500,0),$E82+2)=Команды!$AJ$9,TRUE,FALSE),IF(INDEX(Команды!$A$2:$AN$7500,MATCH(AN$3,Команды!$A$2:$A$7500,0),$E82+2)=Команды!$AJ$10,TRUE,FALSE),IF(INDEX(Команды!$A$2:$AN$7500,MATCH(AN$3,Команды!$A$2:$A$7500,0),$E82+2)=Команды!$AJ$11,TRUE,FALSE),IF(INDEX(Команды!$A$2:$AN$7500,MATCH(AN$3,Команды!$A$2:$A$7500,0),$E82+2)=Команды!$AJ$12,TRUE,FALSE),IF(INDEX(Команды!$A$2:$AN$7500,MATCH(AN$3,Команды!$A$2:$A$7500,0),$E82+2)=Команды!$AJ$13,TRUE,FALSE),IF(INDEX(Команды!$A$2:$AN$7500,MATCH(AN$3,Команды!$A$2:$A$7500,0),$E82+2)=Команды!$AJ$14,TRUE,FALSE),IF(INDEX(Команды!$A$2:$AN$7500,MATCH(AN$3,Команды!$A$2:$A$7500,0),$E82+2)=Команды!$AJ$15,TRUE,FALSE),IF(INDEX(Команды!$A$2:$AN$7500,MATCH(AN$3,Команды!$A$2:$A$7500,0),$E82+2)=Команды!$AJ$16,TRUE,FALSE),,IF(INDEX(Команды!$A$2:$AN$7500,MATCH(AN$3,Команды!$A$2:$A$7500,0),$E82+2)=Команды!$AJ$17,TRUE,FALSE),,IF(INDEX(Команды!$A$2:$AN$7500,MATCH(AN$3,Команды!$A$2:$A$7500,0),$E82+2)=Команды!$AJ$18,TRUE,FALSE),,IF(INDEX(Команды!$A$2:$AN$7500,MATCH(AN$3,Команды!$A$2:$A$7500,0),$E82+2)=Команды!$AJ$19,TRUE,FALSE)),INDEX(Команды!$AJ$2:$AK$19,MATCH(INDEX(Команды!$A$2:$AN$7500,MATCH(AN$3,Команды!$A$2:$A$7500,0),$E82+2),Команды!$AJ$2:$AJ$19,0),2),0)</f>
        <v>0.28125</v>
      </c>
      <c r="AO82" s="175">
        <f>IF(OR(IF(INDEX(Команды!$A$2:$AN$7500,MATCH(AN$3,Команды!$A$2:$A$7500,0),$E82+2)=Команды!$AJ$2,TRUE,FALSE),IF(INDEX(Команды!$A$2:$AN$7500,MATCH(AN$3,Команды!$A$2:$A$7500,0),$E82+2)=Команды!$AJ$3,TRUE,FALSE),IF(INDEX(Команды!$A$2:$AN$7500,MATCH(AN$3,Команды!$A$2:$A$7500,0),$E82+2)=Команды!$AJ$4,TRUE,FALSE),IF(INDEX(Команды!$A$2:$AN$7500,MATCH(AN$3,Команды!$A$2:$A$7500,0),$E82+2)=Команды!$AJ$5,TRUE,FALSE),IF(INDEX(Команды!$A$2:$AN$7500,MATCH(AN$3,Команды!$A$2:$A$7500,0),$E82+2)=Команды!$AJ$6,TRUE,FALSE),IF(INDEX(Команды!$A$2:$AN$7500,MATCH(AN$3,Команды!$A$2:$A$7500,0),$E82+2)=Команды!$AJ$7,TRUE,FALSE),IF(INDEX(Команды!$A$2:$AN$7500,MATCH(AN$3,Команды!$A$2:$A$7500,0),$E82+2)=Команды!$AJ$8,TRUE,FALSE),IF(INDEX(Команды!$A$2:$AN$7500,MATCH(AN$3,Команды!$A$2:$A$7500,0),$E82+2)=Команды!$AJ$9,TRUE,FALSE),IF(INDEX(Команды!$A$2:$AN$7500,MATCH(AN$3,Команды!$A$2:$A$7500,0),$E82+2)=Команды!$AJ$10,TRUE,FALSE),IF(INDEX(Команды!$A$2:$AN$7500,MATCH(AN$3,Команды!$A$2:$A$7500,0),$E82+2)=Команды!$AJ$11,TRUE,FALSE),IF(INDEX(Команды!$A$2:$AN$7500,MATCH(AN$3,Команды!$A$2:$A$7500,0),$E82+2)=Команды!$AJ$12,TRUE,FALSE),IF(INDEX(Команды!$A$2:$AN$7500,MATCH(AN$3,Команды!$A$2:$A$7500,0),$E82+2)=Команды!$AJ$13,TRUE,FALSE),IF(INDEX(Команды!$A$2:$AN$7500,MATCH(AN$3,Команды!$A$2:$A$7500,0),$E82+2)=Команды!$AJ$14,TRUE,FALSE),IF(INDEX(Команды!$A$2:$AN$7500,MATCH(AN$3,Команды!$A$2:$A$7500,0),$E82+2)=Команды!$AJ$15,TRUE,FALSE),IF(INDEX(Команды!$A$2:$AN$7500,MATCH(AN$3,Команды!$A$2:$A$7500,0),$E82+2)=Команды!$AJ$16,TRUE,FALSE),IF(INDEX(Команды!$A$2:$AN$7500,MATCH(AN$3,Команды!$A$2:$A$7500,0),$E82+2)=Команды!$AJ$17,TRUE,FALSE),IF(INDEX(Команды!$A$2:$AN$7500,MATCH(AN$3,Команды!$A$2:$A$7500,0),$E82+2)=Команды!$AJ$18,TRUE,FALSE),IF(INDEX(Команды!$A$2:$AN$7500,MATCH(AN$3,Команды!$A$2:$A$7500,0),$E82+2)=Команды!$AJ$19,TRUE,FALSE)),INDEX(Команды!$AJ$2:$AL$19,MATCH(INDEX(Команды!$A$2:$AN$7500,MATCH(AN$3,Команды!$A$2:$A$7500,0),$E82+2),Команды!$AJ$2:$AJ$19,0),3),0)</f>
        <v>0.65625</v>
      </c>
      <c r="AP82" s="342"/>
      <c r="AQ82" s="174">
        <f>IF(OR(IF(INDEX(Команды!$A$2:$AN$7500,MATCH(AQ$3,Команды!$A$2:$A$7500,0),$E82+2)=Команды!$AJ$2,TRUE,FALSE),IF(INDEX(Команды!$A$2:$AN$7500,MATCH(AQ$3,Команды!$A$2:$A$7500,0),$E82+2)=Команды!$AJ$3,TRUE,FALSE),IF(INDEX(Команды!$A$2:$AN$7500,MATCH(AQ$3,Команды!$A$2:$A$7500,0),$E82+2)=Команды!$AJ$4,TRUE,FALSE),IF(INDEX(Команды!$A$2:$AN$7500,MATCH(AQ$3,Команды!$A$2:$A$7500,0),$E82+2)=Команды!$AJ$5,TRUE,FALSE),IF(INDEX(Команды!$A$2:$AN$7500,MATCH(AQ$3,Команды!$A$2:$A$7500,0),$E82+2)=Команды!$AJ$6,TRUE,FALSE),IF(INDEX(Команды!$A$2:$AN$7500,MATCH(AQ$3,Команды!$A$2:$A$7500,0),$E82+2)=Команды!$AJ$7,TRUE,FALSE),IF(INDEX(Команды!$A$2:$AN$7500,MATCH(AQ$3,Команды!$A$2:$A$7500,0),$E82+2)=Команды!$AJ$8,TRUE,FALSE),IF(INDEX(Команды!$A$2:$AN$7500,MATCH(AQ$3,Команды!$A$2:$A$7500,0),$E82+2)=Команды!$AJ$9,TRUE,FALSE),IF(INDEX(Команды!$A$2:$AN$7500,MATCH(AQ$3,Команды!$A$2:$A$7500,0),$E82+2)=Команды!$AJ$10,TRUE,FALSE),IF(INDEX(Команды!$A$2:$AN$7500,MATCH(AQ$3,Команды!$A$2:$A$7500,0),$E82+2)=Команды!$AJ$11,TRUE,FALSE),IF(INDEX(Команды!$A$2:$AN$7500,MATCH(AQ$3,Команды!$A$2:$A$7500,0),$E82+2)=Команды!$AJ$12,TRUE,FALSE),IF(INDEX(Команды!$A$2:$AN$7500,MATCH(AQ$3,Команды!$A$2:$A$7500,0),$E82+2)=Команды!$AJ$13,TRUE,FALSE),IF(INDEX(Команды!$A$2:$AN$7500,MATCH(AQ$3,Команды!$A$2:$A$7500,0),$E82+2)=Команды!$AJ$14,TRUE,FALSE),IF(INDEX(Команды!$A$2:$AN$7500,MATCH(AQ$3,Команды!$A$2:$A$7500,0),$E82+2)=Команды!$AJ$15,TRUE,FALSE),IF(INDEX(Команды!$A$2:$AN$7500,MATCH(AQ$3,Команды!$A$2:$A$7500,0),$E82+2)=Команды!$AJ$16,TRUE,FALSE),,IF(INDEX(Команды!$A$2:$AN$7500,MATCH(AQ$3,Команды!$A$2:$A$7500,0),$E82+2)=Команды!$AJ$17,TRUE,FALSE),,IF(INDEX(Команды!$A$2:$AN$7500,MATCH(AQ$3,Команды!$A$2:$A$7500,0),$E82+2)=Команды!$AJ$18,TRUE,FALSE),,IF(INDEX(Команды!$A$2:$AN$7500,MATCH(AQ$3,Команды!$A$2:$A$7500,0),$E82+2)=Команды!$AJ$19,TRUE,FALSE)),INDEX(Команды!$AJ$2:$AK$19,MATCH(INDEX(Команды!$A$2:$AN$7500,MATCH(AQ$3,Команды!$A$2:$A$7500,0),$E82+2),Команды!$AJ$2:$AJ$19,0),2),0)</f>
        <v>0.41666666666666669</v>
      </c>
      <c r="AR82" s="175">
        <f>IF(OR(IF(INDEX(Команды!$A$2:$AN$7500,MATCH(AQ$3,Команды!$A$2:$A$7500,0),$E82+2)=Команды!$AJ$2,TRUE,FALSE),IF(INDEX(Команды!$A$2:$AN$7500,MATCH(AQ$3,Команды!$A$2:$A$7500,0),$E82+2)=Команды!$AJ$3,TRUE,FALSE),IF(INDEX(Команды!$A$2:$AN$7500,MATCH(AQ$3,Команды!$A$2:$A$7500,0),$E82+2)=Команды!$AJ$4,TRUE,FALSE),IF(INDEX(Команды!$A$2:$AN$7500,MATCH(AQ$3,Команды!$A$2:$A$7500,0),$E82+2)=Команды!$AJ$5,TRUE,FALSE),IF(INDEX(Команды!$A$2:$AN$7500,MATCH(AQ$3,Команды!$A$2:$A$7500,0),$E82+2)=Команды!$AJ$6,TRUE,FALSE),IF(INDEX(Команды!$A$2:$AN$7500,MATCH(AQ$3,Команды!$A$2:$A$7500,0),$E82+2)=Команды!$AJ$7,TRUE,FALSE),IF(INDEX(Команды!$A$2:$AN$7500,MATCH(AQ$3,Команды!$A$2:$A$7500,0),$E82+2)=Команды!$AJ$8,TRUE,FALSE),IF(INDEX(Команды!$A$2:$AN$7500,MATCH(AQ$3,Команды!$A$2:$A$7500,0),$E82+2)=Команды!$AJ$9,TRUE,FALSE),IF(INDEX(Команды!$A$2:$AN$7500,MATCH(AQ$3,Команды!$A$2:$A$7500,0),$E82+2)=Команды!$AJ$10,TRUE,FALSE),IF(INDEX(Команды!$A$2:$AN$7500,MATCH(AQ$3,Команды!$A$2:$A$7500,0),$E82+2)=Команды!$AJ$11,TRUE,FALSE),IF(INDEX(Команды!$A$2:$AN$7500,MATCH(AQ$3,Команды!$A$2:$A$7500,0),$E82+2)=Команды!$AJ$12,TRUE,FALSE),IF(INDEX(Команды!$A$2:$AN$7500,MATCH(AQ$3,Команды!$A$2:$A$7500,0),$E82+2)=Команды!$AJ$13,TRUE,FALSE),IF(INDEX(Команды!$A$2:$AN$7500,MATCH(AQ$3,Команды!$A$2:$A$7500,0),$E82+2)=Команды!$AJ$14,TRUE,FALSE),IF(INDEX(Команды!$A$2:$AN$7500,MATCH(AQ$3,Команды!$A$2:$A$7500,0),$E82+2)=Команды!$AJ$15,TRUE,FALSE),IF(INDEX(Команды!$A$2:$AN$7500,MATCH(AQ$3,Команды!$A$2:$A$7500,0),$E82+2)=Команды!$AJ$16,TRUE,FALSE),IF(INDEX(Команды!$A$2:$AN$7500,MATCH(AQ$3,Команды!$A$2:$A$7500,0),$E82+2)=Команды!$AJ$17,TRUE,FALSE),IF(INDEX(Команды!$A$2:$AN$7500,MATCH(AQ$3,Команды!$A$2:$A$7500,0),$E82+2)=Команды!$AJ$18,TRUE,FALSE),IF(INDEX(Команды!$A$2:$AN$7500,MATCH(AQ$3,Команды!$A$2:$A$7500,0),$E82+2)=Команды!$AJ$19,TRUE,FALSE)),INDEX(Команды!$AJ$2:$AL$19,MATCH(INDEX(Команды!$A$2:$AN$7500,MATCH(AQ$3,Команды!$A$2:$A$7500,0),$E82+2),Команды!$AJ$2:$AJ$19,0),3),0)</f>
        <v>0.79166666666666663</v>
      </c>
      <c r="AS82" s="342"/>
      <c r="AT82" s="174">
        <f>IF(OR(IF(INDEX(Команды!$A$2:$AN$7500,MATCH(AT$3,Команды!$A$2:$A$7500,0),$E82+2)=Команды!$AJ$2,TRUE,FALSE),IF(INDEX(Команды!$A$2:$AN$7500,MATCH(AT$3,Команды!$A$2:$A$7500,0),$E82+2)=Команды!$AJ$3,TRUE,FALSE),IF(INDEX(Команды!$A$2:$AN$7500,MATCH(AT$3,Команды!$A$2:$A$7500,0),$E82+2)=Команды!$AJ$4,TRUE,FALSE),IF(INDEX(Команды!$A$2:$AN$7500,MATCH(AT$3,Команды!$A$2:$A$7500,0),$E82+2)=Команды!$AJ$5,TRUE,FALSE),IF(INDEX(Команды!$A$2:$AN$7500,MATCH(AT$3,Команды!$A$2:$A$7500,0),$E82+2)=Команды!$AJ$6,TRUE,FALSE),IF(INDEX(Команды!$A$2:$AN$7500,MATCH(AT$3,Команды!$A$2:$A$7500,0),$E82+2)=Команды!$AJ$7,TRUE,FALSE),IF(INDEX(Команды!$A$2:$AN$7500,MATCH(AT$3,Команды!$A$2:$A$7500,0),$E82+2)=Команды!$AJ$8,TRUE,FALSE),IF(INDEX(Команды!$A$2:$AN$7500,MATCH(AT$3,Команды!$A$2:$A$7500,0),$E82+2)=Команды!$AJ$9,TRUE,FALSE),IF(INDEX(Команды!$A$2:$AN$7500,MATCH(AT$3,Команды!$A$2:$A$7500,0),$E82+2)=Команды!$AJ$10,TRUE,FALSE),IF(INDEX(Команды!$A$2:$AN$7500,MATCH(AT$3,Команды!$A$2:$A$7500,0),$E82+2)=Команды!$AJ$11,TRUE,FALSE),IF(INDEX(Команды!$A$2:$AN$7500,MATCH(AT$3,Команды!$A$2:$A$7500,0),$E82+2)=Команды!$AJ$12,TRUE,FALSE),IF(INDEX(Команды!$A$2:$AN$7500,MATCH(AT$3,Команды!$A$2:$A$7500,0),$E82+2)=Команды!$AJ$13,TRUE,FALSE),IF(INDEX(Команды!$A$2:$AN$7500,MATCH(AT$3,Команды!$A$2:$A$7500,0),$E82+2)=Команды!$AJ$14,TRUE,FALSE),IF(INDEX(Команды!$A$2:$AN$7500,MATCH(AT$3,Команды!$A$2:$A$7500,0),$E82+2)=Команды!$AJ$15,TRUE,FALSE),IF(INDEX(Команды!$A$2:$AN$7500,MATCH(AT$3,Команды!$A$2:$A$7500,0),$E82+2)=Команды!$AJ$16,TRUE,FALSE),,IF(INDEX(Команды!$A$2:$AN$7500,MATCH(AT$3,Команды!$A$2:$A$7500,0),$E82+2)=Команды!$AJ$17,TRUE,FALSE),,IF(INDEX(Команды!$A$2:$AN$7500,MATCH(AT$3,Команды!$A$2:$A$7500,0),$E82+2)=Команды!$AJ$18,TRUE,FALSE),,IF(INDEX(Команды!$A$2:$AN$7500,MATCH(AT$3,Команды!$A$2:$A$7500,0),$E82+2)=Команды!$AJ$19,TRUE,FALSE)),INDEX(Команды!$AJ$2:$AK$19,MATCH(INDEX(Команды!$A$2:$AN$7500,MATCH(AT$3,Команды!$A$2:$A$7500,0),$E82+2),Команды!$AJ$2:$AJ$19,0),2),0)</f>
        <v>0.45833333333333331</v>
      </c>
      <c r="AU82" s="175">
        <f>IF(OR(IF(INDEX(Команды!$A$2:$AN$7500,MATCH(AT$3,Команды!$A$2:$A$7500,0),$E82+2)=Команды!$AJ$2,TRUE,FALSE),IF(INDEX(Команды!$A$2:$AN$7500,MATCH(AT$3,Команды!$A$2:$A$7500,0),$E82+2)=Команды!$AJ$3,TRUE,FALSE),IF(INDEX(Команды!$A$2:$AN$7500,MATCH(AT$3,Команды!$A$2:$A$7500,0),$E82+2)=Команды!$AJ$4,TRUE,FALSE),IF(INDEX(Команды!$A$2:$AN$7500,MATCH(AT$3,Команды!$A$2:$A$7500,0),$E82+2)=Команды!$AJ$5,TRUE,FALSE),IF(INDEX(Команды!$A$2:$AN$7500,MATCH(AT$3,Команды!$A$2:$A$7500,0),$E82+2)=Команды!$AJ$6,TRUE,FALSE),IF(INDEX(Команды!$A$2:$AN$7500,MATCH(AT$3,Команды!$A$2:$A$7500,0),$E82+2)=Команды!$AJ$7,TRUE,FALSE),IF(INDEX(Команды!$A$2:$AN$7500,MATCH(AT$3,Команды!$A$2:$A$7500,0),$E82+2)=Команды!$AJ$8,TRUE,FALSE),IF(INDEX(Команды!$A$2:$AN$7500,MATCH(AT$3,Команды!$A$2:$A$7500,0),$E82+2)=Команды!$AJ$9,TRUE,FALSE),IF(INDEX(Команды!$A$2:$AN$7500,MATCH(AT$3,Команды!$A$2:$A$7500,0),$E82+2)=Команды!$AJ$10,TRUE,FALSE),IF(INDEX(Команды!$A$2:$AN$7500,MATCH(AT$3,Команды!$A$2:$A$7500,0),$E82+2)=Команды!$AJ$11,TRUE,FALSE),IF(INDEX(Команды!$A$2:$AN$7500,MATCH(AT$3,Команды!$A$2:$A$7500,0),$E82+2)=Команды!$AJ$12,TRUE,FALSE),IF(INDEX(Команды!$A$2:$AN$7500,MATCH(AT$3,Команды!$A$2:$A$7500,0),$E82+2)=Команды!$AJ$13,TRUE,FALSE),IF(INDEX(Команды!$A$2:$AN$7500,MATCH(AT$3,Команды!$A$2:$A$7500,0),$E82+2)=Команды!$AJ$14,TRUE,FALSE),IF(INDEX(Команды!$A$2:$AN$7500,MATCH(AT$3,Команды!$A$2:$A$7500,0),$E82+2)=Команды!$AJ$15,TRUE,FALSE),IF(INDEX(Команды!$A$2:$AN$7500,MATCH(AT$3,Команды!$A$2:$A$7500,0),$E82+2)=Команды!$AJ$16,TRUE,FALSE),IF(INDEX(Команды!$A$2:$AN$7500,MATCH(AT$3,Команды!$A$2:$A$7500,0),$E82+2)=Команды!$AJ$17,TRUE,FALSE),IF(INDEX(Команды!$A$2:$AN$7500,MATCH(AT$3,Команды!$A$2:$A$7500,0),$E82+2)=Команды!$AJ$18,TRUE,FALSE),IF(INDEX(Команды!$A$2:$AN$7500,MATCH(AT$3,Команды!$A$2:$A$7500,0),$E82+2)=Команды!$AJ$19,TRUE,FALSE)),INDEX(Команды!$AJ$2:$AL$19,MATCH(INDEX(Команды!$A$2:$AN$7500,MATCH(AT$3,Команды!$A$2:$A$7500,0),$E82+2),Команды!$AJ$2:$AJ$19,0),3),0)</f>
        <v>0.83333333333333337</v>
      </c>
      <c r="AV82" s="342"/>
      <c r="AW82" s="174" t="str">
        <f>IF(OR(IF(INDEX(Команды!$A$2:$AN$7500,MATCH(AW$3,Команды!$A$2:$A$7500,0),$E82+2)=Команды!$AJ$2,TRUE,FALSE),IF(INDEX(Команды!$A$2:$AN$7500,MATCH(AW$3,Команды!$A$2:$A$7500,0),$E82+2)=Команды!$AJ$3,TRUE,FALSE),IF(INDEX(Команды!$A$2:$AN$7500,MATCH(AW$3,Команды!$A$2:$A$7500,0),$E82+2)=Команды!$AJ$4,TRUE,FALSE),IF(INDEX(Команды!$A$2:$AN$7500,MATCH(AW$3,Команды!$A$2:$A$7500,0),$E82+2)=Команды!$AJ$5,TRUE,FALSE),IF(INDEX(Команды!$A$2:$AN$7500,MATCH(AW$3,Команды!$A$2:$A$7500,0),$E82+2)=Команды!$AJ$6,TRUE,FALSE),IF(INDEX(Команды!$A$2:$AN$7500,MATCH(AW$3,Команды!$A$2:$A$7500,0),$E82+2)=Команды!$AJ$7,TRUE,FALSE),IF(INDEX(Команды!$A$2:$AN$7500,MATCH(AW$3,Команды!$A$2:$A$7500,0),$E82+2)=Команды!$AJ$8,TRUE,FALSE),IF(INDEX(Команды!$A$2:$AN$7500,MATCH(AW$3,Команды!$A$2:$A$7500,0),$E82+2)=Команды!$AJ$9,TRUE,FALSE),IF(INDEX(Команды!$A$2:$AN$7500,MATCH(AW$3,Команды!$A$2:$A$7500,0),$E82+2)=Команды!$AJ$10,TRUE,FALSE),IF(INDEX(Команды!$A$2:$AN$7500,MATCH(AW$3,Команды!$A$2:$A$7500,0),$E82+2)=Команды!$AJ$11,TRUE,FALSE),IF(INDEX(Команды!$A$2:$AN$7500,MATCH(AW$3,Команды!$A$2:$A$7500,0),$E82+2)=Команды!$AJ$12,TRUE,FALSE),IF(INDEX(Команды!$A$2:$AN$7500,MATCH(AW$3,Команды!$A$2:$A$7500,0),$E82+2)=Команды!$AJ$13,TRUE,FALSE),IF(INDEX(Команды!$A$2:$AN$7500,MATCH(AW$3,Команды!$A$2:$A$7500,0),$E82+2)=Команды!$AJ$14,TRUE,FALSE),IF(INDEX(Команды!$A$2:$AN$7500,MATCH(AW$3,Команды!$A$2:$A$7500,0),$E82+2)=Команды!$AJ$15,TRUE,FALSE),IF(INDEX(Команды!$A$2:$AN$7500,MATCH(AW$3,Команды!$A$2:$A$7500,0),$E82+2)=Команды!$AJ$16,TRUE,FALSE),,IF(INDEX(Команды!$A$2:$AN$7500,MATCH(AW$3,Команды!$A$2:$A$7500,0),$E82+2)=Команды!$AJ$17,TRUE,FALSE),,IF(INDEX(Команды!$A$2:$AN$7500,MATCH(AW$3,Команды!$A$2:$A$7500,0),$E82+2)=Команды!$AJ$18,TRUE,FALSE),,IF(INDEX(Команды!$A$2:$AN$7500,MATCH(AW$3,Команды!$A$2:$A$7500,0),$E82+2)=Команды!$AJ$19,TRUE,FALSE)),INDEX(Команды!$AJ$2:$AK$19,MATCH(INDEX(Команды!$A$2:$AN$7500,MATCH(AW$3,Команды!$A$2:$A$7500,0),$E82+2),Команды!$AJ$2:$AJ$19,0),2),0)</f>
        <v>В</v>
      </c>
      <c r="AX82" s="175" t="str">
        <f>IF(OR(IF(INDEX(Команды!$A$2:$AN$7500,MATCH(AW$3,Команды!$A$2:$A$7500,0),$E82+2)=Команды!$AJ$2,TRUE,FALSE),IF(INDEX(Команды!$A$2:$AN$7500,MATCH(AW$3,Команды!$A$2:$A$7500,0),$E82+2)=Команды!$AJ$3,TRUE,FALSE),IF(INDEX(Команды!$A$2:$AN$7500,MATCH(AW$3,Команды!$A$2:$A$7500,0),$E82+2)=Команды!$AJ$4,TRUE,FALSE),IF(INDEX(Команды!$A$2:$AN$7500,MATCH(AW$3,Команды!$A$2:$A$7500,0),$E82+2)=Команды!$AJ$5,TRUE,FALSE),IF(INDEX(Команды!$A$2:$AN$7500,MATCH(AW$3,Команды!$A$2:$A$7500,0),$E82+2)=Команды!$AJ$6,TRUE,FALSE),IF(INDEX(Команды!$A$2:$AN$7500,MATCH(AW$3,Команды!$A$2:$A$7500,0),$E82+2)=Команды!$AJ$7,TRUE,FALSE),IF(INDEX(Команды!$A$2:$AN$7500,MATCH(AW$3,Команды!$A$2:$A$7500,0),$E82+2)=Команды!$AJ$8,TRUE,FALSE),IF(INDEX(Команды!$A$2:$AN$7500,MATCH(AW$3,Команды!$A$2:$A$7500,0),$E82+2)=Команды!$AJ$9,TRUE,FALSE),IF(INDEX(Команды!$A$2:$AN$7500,MATCH(AW$3,Команды!$A$2:$A$7500,0),$E82+2)=Команды!$AJ$10,TRUE,FALSE),IF(INDEX(Команды!$A$2:$AN$7500,MATCH(AW$3,Команды!$A$2:$A$7500,0),$E82+2)=Команды!$AJ$11,TRUE,FALSE),IF(INDEX(Команды!$A$2:$AN$7500,MATCH(AW$3,Команды!$A$2:$A$7500,0),$E82+2)=Команды!$AJ$12,TRUE,FALSE),IF(INDEX(Команды!$A$2:$AN$7500,MATCH(AW$3,Команды!$A$2:$A$7500,0),$E82+2)=Команды!$AJ$13,TRUE,FALSE),IF(INDEX(Команды!$A$2:$AN$7500,MATCH(AW$3,Команды!$A$2:$A$7500,0),$E82+2)=Команды!$AJ$14,TRUE,FALSE),IF(INDEX(Команды!$A$2:$AN$7500,MATCH(AW$3,Команды!$A$2:$A$7500,0),$E82+2)=Команды!$AJ$15,TRUE,FALSE),IF(INDEX(Команды!$A$2:$AN$7500,MATCH(AW$3,Команды!$A$2:$A$7500,0),$E82+2)=Команды!$AJ$16,TRUE,FALSE),IF(INDEX(Команды!$A$2:$AN$7500,MATCH(AW$3,Команды!$A$2:$A$7500,0),$E82+2)=Команды!$AJ$17,TRUE,FALSE),IF(INDEX(Команды!$A$2:$AN$7500,MATCH(AW$3,Команды!$A$2:$A$7500,0),$E82+2)=Команды!$AJ$18,TRUE,FALSE),IF(INDEX(Команды!$A$2:$AN$7500,MATCH(AW$3,Команды!$A$2:$A$7500,0),$E82+2)=Команды!$AJ$19,TRUE,FALSE)),INDEX(Команды!$AJ$2:$AL$19,MATCH(INDEX(Команды!$A$2:$AN$7500,MATCH(AW$3,Команды!$A$2:$A$7500,0),$E82+2),Команды!$AJ$2:$AJ$19,0),3),0)</f>
        <v>В</v>
      </c>
      <c r="AY82" s="342"/>
      <c r="AZ82" s="174" t="str">
        <f>IF(OR(IF(INDEX(Команды!$A$2:$AN$7500,MATCH(AZ$3,Команды!$A$2:$A$7500,0),$E82+2)=Команды!$AJ$2,TRUE,FALSE),IF(INDEX(Команды!$A$2:$AN$7500,MATCH(AZ$3,Команды!$A$2:$A$7500,0),$E82+2)=Команды!$AJ$3,TRUE,FALSE),IF(INDEX(Команды!$A$2:$AN$7500,MATCH(AZ$3,Команды!$A$2:$A$7500,0),$E82+2)=Команды!$AJ$4,TRUE,FALSE),IF(INDEX(Команды!$A$2:$AN$7500,MATCH(AZ$3,Команды!$A$2:$A$7500,0),$E82+2)=Команды!$AJ$5,TRUE,FALSE),IF(INDEX(Команды!$A$2:$AN$7500,MATCH(AZ$3,Команды!$A$2:$A$7500,0),$E82+2)=Команды!$AJ$6,TRUE,FALSE),IF(INDEX(Команды!$A$2:$AN$7500,MATCH(AZ$3,Команды!$A$2:$A$7500,0),$E82+2)=Команды!$AJ$7,TRUE,FALSE),IF(INDEX(Команды!$A$2:$AN$7500,MATCH(AZ$3,Команды!$A$2:$A$7500,0),$E82+2)=Команды!$AJ$8,TRUE,FALSE),IF(INDEX(Команды!$A$2:$AN$7500,MATCH(AZ$3,Команды!$A$2:$A$7500,0),$E82+2)=Команды!$AJ$9,TRUE,FALSE),IF(INDEX(Команды!$A$2:$AN$7500,MATCH(AZ$3,Команды!$A$2:$A$7500,0),$E82+2)=Команды!$AJ$10,TRUE,FALSE),IF(INDEX(Команды!$A$2:$AN$7500,MATCH(AZ$3,Команды!$A$2:$A$7500,0),$E82+2)=Команды!$AJ$11,TRUE,FALSE),IF(INDEX(Команды!$A$2:$AN$7500,MATCH(AZ$3,Команды!$A$2:$A$7500,0),$E82+2)=Команды!$AJ$12,TRUE,FALSE),IF(INDEX(Команды!$A$2:$AN$7500,MATCH(AZ$3,Команды!$A$2:$A$7500,0),$E82+2)=Команды!$AJ$13,TRUE,FALSE),IF(INDEX(Команды!$A$2:$AN$7500,MATCH(AZ$3,Команды!$A$2:$A$7500,0),$E82+2)=Команды!$AJ$14,TRUE,FALSE),IF(INDEX(Команды!$A$2:$AN$7500,MATCH(AZ$3,Команды!$A$2:$A$7500,0),$E82+2)=Команды!$AJ$15,TRUE,FALSE),IF(INDEX(Команды!$A$2:$AN$7500,MATCH(AZ$3,Команды!$A$2:$A$7500,0),$E82+2)=Команды!$AJ$16,TRUE,FALSE),,IF(INDEX(Команды!$A$2:$AN$7500,MATCH(AZ$3,Команды!$A$2:$A$7500,0),$E82+2)=Команды!$AJ$17,TRUE,FALSE),,IF(INDEX(Команды!$A$2:$AN$7500,MATCH(AZ$3,Команды!$A$2:$A$7500,0),$E82+2)=Команды!$AJ$18,TRUE,FALSE),,IF(INDEX(Команды!$A$2:$AN$7500,MATCH(AZ$3,Команды!$A$2:$A$7500,0),$E82+2)=Команды!$AJ$19,TRUE,FALSE)),INDEX(Команды!$AJ$2:$AK$19,MATCH(INDEX(Команды!$A$2:$AN$7500,MATCH(AZ$3,Команды!$A$2:$A$7500,0),$E82+2),Команды!$AJ$2:$AJ$19,0),2),0)</f>
        <v>В</v>
      </c>
      <c r="BA82" s="175" t="str">
        <f>IF(OR(IF(INDEX(Команды!$A$2:$AN$7500,MATCH(AZ$3,Команды!$A$2:$A$7500,0),$E82+2)=Команды!$AJ$2,TRUE,FALSE),IF(INDEX(Команды!$A$2:$AN$7500,MATCH(AZ$3,Команды!$A$2:$A$7500,0),$E82+2)=Команды!$AJ$3,TRUE,FALSE),IF(INDEX(Команды!$A$2:$AN$7500,MATCH(AZ$3,Команды!$A$2:$A$7500,0),$E82+2)=Команды!$AJ$4,TRUE,FALSE),IF(INDEX(Команды!$A$2:$AN$7500,MATCH(AZ$3,Команды!$A$2:$A$7500,0),$E82+2)=Команды!$AJ$5,TRUE,FALSE),IF(INDEX(Команды!$A$2:$AN$7500,MATCH(AZ$3,Команды!$A$2:$A$7500,0),$E82+2)=Команды!$AJ$6,TRUE,FALSE),IF(INDEX(Команды!$A$2:$AN$7500,MATCH(AZ$3,Команды!$A$2:$A$7500,0),$E82+2)=Команды!$AJ$7,TRUE,FALSE),IF(INDEX(Команды!$A$2:$AN$7500,MATCH(AZ$3,Команды!$A$2:$A$7500,0),$E82+2)=Команды!$AJ$8,TRUE,FALSE),IF(INDEX(Команды!$A$2:$AN$7500,MATCH(AZ$3,Команды!$A$2:$A$7500,0),$E82+2)=Команды!$AJ$9,TRUE,FALSE),IF(INDEX(Команды!$A$2:$AN$7500,MATCH(AZ$3,Команды!$A$2:$A$7500,0),$E82+2)=Команды!$AJ$10,TRUE,FALSE),IF(INDEX(Команды!$A$2:$AN$7500,MATCH(AZ$3,Команды!$A$2:$A$7500,0),$E82+2)=Команды!$AJ$11,TRUE,FALSE),IF(INDEX(Команды!$A$2:$AN$7500,MATCH(AZ$3,Команды!$A$2:$A$7500,0),$E82+2)=Команды!$AJ$12,TRUE,FALSE),IF(INDEX(Команды!$A$2:$AN$7500,MATCH(AZ$3,Команды!$A$2:$A$7500,0),$E82+2)=Команды!$AJ$13,TRUE,FALSE),IF(INDEX(Команды!$A$2:$AN$7500,MATCH(AZ$3,Команды!$A$2:$A$7500,0),$E82+2)=Команды!$AJ$14,TRUE,FALSE),IF(INDEX(Команды!$A$2:$AN$7500,MATCH(AZ$3,Команды!$A$2:$A$7500,0),$E82+2)=Команды!$AJ$15,TRUE,FALSE),IF(INDEX(Команды!$A$2:$AN$7500,MATCH(AZ$3,Команды!$A$2:$A$7500,0),$E82+2)=Команды!$AJ$16,TRUE,FALSE),IF(INDEX(Команды!$A$2:$AN$7500,MATCH(AZ$3,Команды!$A$2:$A$7500,0),$E82+2)=Команды!$AJ$17,TRUE,FALSE),IF(INDEX(Команды!$A$2:$AN$7500,MATCH(AZ$3,Команды!$A$2:$A$7500,0),$E82+2)=Команды!$AJ$18,TRUE,FALSE),IF(INDEX(Команды!$A$2:$AN$7500,MATCH(AZ$3,Команды!$A$2:$A$7500,0),$E82+2)=Команды!$AJ$19,TRUE,FALSE)),INDEX(Команды!$AJ$2:$AL$19,MATCH(INDEX(Команды!$A$2:$AN$7500,MATCH(AZ$3,Команды!$A$2:$A$7500,0),$E82+2),Команды!$AJ$2:$AJ$19,0),3),0)</f>
        <v>В</v>
      </c>
      <c r="BB82" s="342"/>
      <c r="BC82" s="174" t="str">
        <f>IF(OR(IF(INDEX(Команды!$A$2:$AN$7500,MATCH(BC$3,Команды!$A$2:$A$7500,0),$E82+2)=Команды!$AJ$2,TRUE,FALSE),IF(INDEX(Команды!$A$2:$AN$7500,MATCH(BC$3,Команды!$A$2:$A$7500,0),$E82+2)=Команды!$AJ$3,TRUE,FALSE),IF(INDEX(Команды!$A$2:$AN$7500,MATCH(BC$3,Команды!$A$2:$A$7500,0),$E82+2)=Команды!$AJ$4,TRUE,FALSE),IF(INDEX(Команды!$A$2:$AN$7500,MATCH(BC$3,Команды!$A$2:$A$7500,0),$E82+2)=Команды!$AJ$5,TRUE,FALSE),IF(INDEX(Команды!$A$2:$AN$7500,MATCH(BC$3,Команды!$A$2:$A$7500,0),$E82+2)=Команды!$AJ$6,TRUE,FALSE),IF(INDEX(Команды!$A$2:$AN$7500,MATCH(BC$3,Команды!$A$2:$A$7500,0),$E82+2)=Команды!$AJ$7,TRUE,FALSE),IF(INDEX(Команды!$A$2:$AN$7500,MATCH(BC$3,Команды!$A$2:$A$7500,0),$E82+2)=Команды!$AJ$8,TRUE,FALSE),IF(INDEX(Команды!$A$2:$AN$7500,MATCH(BC$3,Команды!$A$2:$A$7500,0),$E82+2)=Команды!$AJ$9,TRUE,FALSE),IF(INDEX(Команды!$A$2:$AN$7500,MATCH(BC$3,Команды!$A$2:$A$7500,0),$E82+2)=Команды!$AJ$10,TRUE,FALSE),IF(INDEX(Команды!$A$2:$AN$7500,MATCH(BC$3,Команды!$A$2:$A$7500,0),$E82+2)=Команды!$AJ$11,TRUE,FALSE),IF(INDEX(Команды!$A$2:$AN$7500,MATCH(BC$3,Команды!$A$2:$A$7500,0),$E82+2)=Команды!$AJ$12,TRUE,FALSE),IF(INDEX(Команды!$A$2:$AN$7500,MATCH(BC$3,Команды!$A$2:$A$7500,0),$E82+2)=Команды!$AJ$13,TRUE,FALSE),IF(INDEX(Команды!$A$2:$AN$7500,MATCH(BC$3,Команды!$A$2:$A$7500,0),$E82+2)=Команды!$AJ$14,TRUE,FALSE),IF(INDEX(Команды!$A$2:$AN$7500,MATCH(BC$3,Команды!$A$2:$A$7500,0),$E82+2)=Команды!$AJ$15,TRUE,FALSE),IF(INDEX(Команды!$A$2:$AN$7500,MATCH(BC$3,Команды!$A$2:$A$7500,0),$E82+2)=Команды!$AJ$16,TRUE,FALSE),,IF(INDEX(Команды!$A$2:$AN$7500,MATCH(BC$3,Команды!$A$2:$A$7500,0),$E82+2)=Команды!$AJ$17,TRUE,FALSE),,IF(INDEX(Команды!$A$2:$AN$7500,MATCH(BC$3,Команды!$A$2:$A$7500,0),$E82+2)=Команды!$AJ$18,TRUE,FALSE),,IF(INDEX(Команды!$A$2:$AN$7500,MATCH(BC$3,Команды!$A$2:$A$7500,0),$E82+2)=Команды!$AJ$19,TRUE,FALSE)),INDEX(Команды!$AJ$2:$AK$19,MATCH(INDEX(Команды!$A$2:$AN$7500,MATCH(BC$3,Команды!$A$2:$A$7500,0),$E82+2),Команды!$AJ$2:$AJ$19,0),2),0)</f>
        <v>В</v>
      </c>
      <c r="BD82" s="175" t="str">
        <f>IF(OR(IF(INDEX(Команды!$A$2:$AN$7500,MATCH(BC$3,Команды!$A$2:$A$7500,0),$E82+2)=Команды!$AJ$2,TRUE,FALSE),IF(INDEX(Команды!$A$2:$AN$7500,MATCH(BC$3,Команды!$A$2:$A$7500,0),$E82+2)=Команды!$AJ$3,TRUE,FALSE),IF(INDEX(Команды!$A$2:$AN$7500,MATCH(BC$3,Команды!$A$2:$A$7500,0),$E82+2)=Команды!$AJ$4,TRUE,FALSE),IF(INDEX(Команды!$A$2:$AN$7500,MATCH(BC$3,Команды!$A$2:$A$7500,0),$E82+2)=Команды!$AJ$5,TRUE,FALSE),IF(INDEX(Команды!$A$2:$AN$7500,MATCH(BC$3,Команды!$A$2:$A$7500,0),$E82+2)=Команды!$AJ$6,TRUE,FALSE),IF(INDEX(Команды!$A$2:$AN$7500,MATCH(BC$3,Команды!$A$2:$A$7500,0),$E82+2)=Команды!$AJ$7,TRUE,FALSE),IF(INDEX(Команды!$A$2:$AN$7500,MATCH(BC$3,Команды!$A$2:$A$7500,0),$E82+2)=Команды!$AJ$8,TRUE,FALSE),IF(INDEX(Команды!$A$2:$AN$7500,MATCH(BC$3,Команды!$A$2:$A$7500,0),$E82+2)=Команды!$AJ$9,TRUE,FALSE),IF(INDEX(Команды!$A$2:$AN$7500,MATCH(BC$3,Команды!$A$2:$A$7500,0),$E82+2)=Команды!$AJ$10,TRUE,FALSE),IF(INDEX(Команды!$A$2:$AN$7500,MATCH(BC$3,Команды!$A$2:$A$7500,0),$E82+2)=Команды!$AJ$11,TRUE,FALSE),IF(INDEX(Команды!$A$2:$AN$7500,MATCH(BC$3,Команды!$A$2:$A$7500,0),$E82+2)=Команды!$AJ$12,TRUE,FALSE),IF(INDEX(Команды!$A$2:$AN$7500,MATCH(BC$3,Команды!$A$2:$A$7500,0),$E82+2)=Команды!$AJ$13,TRUE,FALSE),IF(INDEX(Команды!$A$2:$AN$7500,MATCH(BC$3,Команды!$A$2:$A$7500,0),$E82+2)=Команды!$AJ$14,TRUE,FALSE),IF(INDEX(Команды!$A$2:$AN$7500,MATCH(BC$3,Команды!$A$2:$A$7500,0),$E82+2)=Команды!$AJ$15,TRUE,FALSE),IF(INDEX(Команды!$A$2:$AN$7500,MATCH(BC$3,Команды!$A$2:$A$7500,0),$E82+2)=Команды!$AJ$16,TRUE,FALSE),IF(INDEX(Команды!$A$2:$AN$7500,MATCH(BC$3,Команды!$A$2:$A$7500,0),$E82+2)=Команды!$AJ$17,TRUE,FALSE),IF(INDEX(Команды!$A$2:$AN$7500,MATCH(BC$3,Команды!$A$2:$A$7500,0),$E82+2)=Команды!$AJ$18,TRUE,FALSE),IF(INDEX(Команды!$A$2:$AN$7500,MATCH(BC$3,Команды!$A$2:$A$7500,0),$E82+2)=Команды!$AJ$19,TRUE,FALSE)),INDEX(Команды!$AJ$2:$AL$19,MATCH(INDEX(Команды!$A$2:$AN$7500,MATCH(BC$3,Команды!$A$2:$A$7500,0),$E82+2),Команды!$AJ$2:$AJ$19,0),3),0)</f>
        <v>В</v>
      </c>
      <c r="BE82" s="342"/>
      <c r="BF82" s="174">
        <f>IF(OR(IF(INDEX(Команды!$A$2:$AN$7500,MATCH(BF$3,Команды!$A$2:$A$7500,0),$E82+2)=Команды!$AJ$2,TRUE,FALSE),IF(INDEX(Команды!$A$2:$AN$7500,MATCH(BF$3,Команды!$A$2:$A$7500,0),$E82+2)=Команды!$AJ$3,TRUE,FALSE),IF(INDEX(Команды!$A$2:$AN$7500,MATCH(BF$3,Команды!$A$2:$A$7500,0),$E82+2)=Команды!$AJ$4,TRUE,FALSE),IF(INDEX(Команды!$A$2:$AN$7500,MATCH(BF$3,Команды!$A$2:$A$7500,0),$E82+2)=Команды!$AJ$5,TRUE,FALSE),IF(INDEX(Команды!$A$2:$AN$7500,MATCH(BF$3,Команды!$A$2:$A$7500,0),$E82+2)=Команды!$AJ$6,TRUE,FALSE),IF(INDEX(Команды!$A$2:$AN$7500,MATCH(BF$3,Команды!$A$2:$A$7500,0),$E82+2)=Команды!$AJ$7,TRUE,FALSE),IF(INDEX(Команды!$A$2:$AN$7500,MATCH(BF$3,Команды!$A$2:$A$7500,0),$E82+2)=Команды!$AJ$8,TRUE,FALSE),IF(INDEX(Команды!$A$2:$AN$7500,MATCH(BF$3,Команды!$A$2:$A$7500,0),$E82+2)=Команды!$AJ$9,TRUE,FALSE),IF(INDEX(Команды!$A$2:$AN$7500,MATCH(BF$3,Команды!$A$2:$A$7500,0),$E82+2)=Команды!$AJ$10,TRUE,FALSE),IF(INDEX(Команды!$A$2:$AN$7500,MATCH(BF$3,Команды!$A$2:$A$7500,0),$E82+2)=Команды!$AJ$11,TRUE,FALSE),IF(INDEX(Команды!$A$2:$AN$7500,MATCH(BF$3,Команды!$A$2:$A$7500,0),$E82+2)=Команды!$AJ$12,TRUE,FALSE),IF(INDEX(Команды!$A$2:$AN$7500,MATCH(BF$3,Команды!$A$2:$A$7500,0),$E82+2)=Команды!$AJ$13,TRUE,FALSE),IF(INDEX(Команды!$A$2:$AN$7500,MATCH(BF$3,Команды!$A$2:$A$7500,0),$E82+2)=Команды!$AJ$14,TRUE,FALSE),IF(INDEX(Команды!$A$2:$AN$7500,MATCH(BF$3,Команды!$A$2:$A$7500,0),$E82+2)=Команды!$AJ$15,TRUE,FALSE),IF(INDEX(Команды!$A$2:$AN$7500,MATCH(BF$3,Команды!$A$2:$A$7500,0),$E82+2)=Команды!$AJ$16,TRUE,FALSE),,IF(INDEX(Команды!$A$2:$AN$7500,MATCH(BF$3,Команды!$A$2:$A$7500,0),$E82+2)=Команды!$AJ$17,TRUE,FALSE),,IF(INDEX(Команды!$A$2:$AN$7500,MATCH(BF$3,Команды!$A$2:$A$7500,0),$E82+2)=Команды!$AJ$18,TRUE,FALSE),,IF(INDEX(Команды!$A$2:$AN$7500,MATCH(BF$3,Команды!$A$2:$A$7500,0),$E82+2)=Команды!$AJ$19,TRUE,FALSE)),INDEX(Команды!$AJ$2:$AK$19,MATCH(INDEX(Команды!$A$2:$AN$7500,MATCH(BF$3,Команды!$A$2:$A$7500,0),$E82+2),Команды!$AJ$2:$AJ$19,0),2),0)</f>
        <v>0.28125</v>
      </c>
      <c r="BG82" s="175">
        <f>IF(OR(IF(INDEX(Команды!$A$2:$AN$7500,MATCH(BF$3,Команды!$A$2:$A$7500,0),$E82+2)=Команды!$AJ$2,TRUE,FALSE),IF(INDEX(Команды!$A$2:$AN$7500,MATCH(BF$3,Команды!$A$2:$A$7500,0),$E82+2)=Команды!$AJ$3,TRUE,FALSE),IF(INDEX(Команды!$A$2:$AN$7500,MATCH(BF$3,Команды!$A$2:$A$7500,0),$E82+2)=Команды!$AJ$4,TRUE,FALSE),IF(INDEX(Команды!$A$2:$AN$7500,MATCH(BF$3,Команды!$A$2:$A$7500,0),$E82+2)=Команды!$AJ$5,TRUE,FALSE),IF(INDEX(Команды!$A$2:$AN$7500,MATCH(BF$3,Команды!$A$2:$A$7500,0),$E82+2)=Команды!$AJ$6,TRUE,FALSE),IF(INDEX(Команды!$A$2:$AN$7500,MATCH(BF$3,Команды!$A$2:$A$7500,0),$E82+2)=Команды!$AJ$7,TRUE,FALSE),IF(INDEX(Команды!$A$2:$AN$7500,MATCH(BF$3,Команды!$A$2:$A$7500,0),$E82+2)=Команды!$AJ$8,TRUE,FALSE),IF(INDEX(Команды!$A$2:$AN$7500,MATCH(BF$3,Команды!$A$2:$A$7500,0),$E82+2)=Команды!$AJ$9,TRUE,FALSE),IF(INDEX(Команды!$A$2:$AN$7500,MATCH(BF$3,Команды!$A$2:$A$7500,0),$E82+2)=Команды!$AJ$10,TRUE,FALSE),IF(INDEX(Команды!$A$2:$AN$7500,MATCH(BF$3,Команды!$A$2:$A$7500,0),$E82+2)=Команды!$AJ$11,TRUE,FALSE),IF(INDEX(Команды!$A$2:$AN$7500,MATCH(BF$3,Команды!$A$2:$A$7500,0),$E82+2)=Команды!$AJ$12,TRUE,FALSE),IF(INDEX(Команды!$A$2:$AN$7500,MATCH(BF$3,Команды!$A$2:$A$7500,0),$E82+2)=Команды!$AJ$13,TRUE,FALSE),IF(INDEX(Команды!$A$2:$AN$7500,MATCH(BF$3,Команды!$A$2:$A$7500,0),$E82+2)=Команды!$AJ$14,TRUE,FALSE),IF(INDEX(Команды!$A$2:$AN$7500,MATCH(BF$3,Команды!$A$2:$A$7500,0),$E82+2)=Команды!$AJ$15,TRUE,FALSE),IF(INDEX(Команды!$A$2:$AN$7500,MATCH(BF$3,Команды!$A$2:$A$7500,0),$E82+2)=Команды!$AJ$16,TRUE,FALSE),IF(INDEX(Команды!$A$2:$AN$7500,MATCH(BF$3,Команды!$A$2:$A$7500,0),$E82+2)=Команды!$AJ$17,TRUE,FALSE),IF(INDEX(Команды!$A$2:$AN$7500,MATCH(BF$3,Команды!$A$2:$A$7500,0),$E82+2)=Команды!$AJ$18,TRUE,FALSE),IF(INDEX(Команды!$A$2:$AN$7500,MATCH(BF$3,Команды!$A$2:$A$7500,0),$E82+2)=Команды!$AJ$19,TRUE,FALSE)),INDEX(Команды!$AJ$2:$AL$19,MATCH(INDEX(Команды!$A$2:$AN$7500,MATCH(BF$3,Команды!$A$2:$A$7500,0),$E82+2),Команды!$AJ$2:$AJ$19,0),3),0)</f>
        <v>0.65625</v>
      </c>
      <c r="BH82" s="342"/>
      <c r="BI82" s="174">
        <f>IF(OR(IF(INDEX(Команды!$A$2:$AN$7500,MATCH(BI$3,Команды!$A$2:$A$7500,0),$E82+2)=Команды!$AJ$2,TRUE,FALSE),IF(INDEX(Команды!$A$2:$AN$7500,MATCH(BI$3,Команды!$A$2:$A$7500,0),$E82+2)=Команды!$AJ$3,TRUE,FALSE),IF(INDEX(Команды!$A$2:$AN$7500,MATCH(BI$3,Команды!$A$2:$A$7500,0),$E82+2)=Команды!$AJ$4,TRUE,FALSE),IF(INDEX(Команды!$A$2:$AN$7500,MATCH(BI$3,Команды!$A$2:$A$7500,0),$E82+2)=Команды!$AJ$5,TRUE,FALSE),IF(INDEX(Команды!$A$2:$AN$7500,MATCH(BI$3,Команды!$A$2:$A$7500,0),$E82+2)=Команды!$AJ$6,TRUE,FALSE),IF(INDEX(Команды!$A$2:$AN$7500,MATCH(BI$3,Команды!$A$2:$A$7500,0),$E82+2)=Команды!$AJ$7,TRUE,FALSE),IF(INDEX(Команды!$A$2:$AN$7500,MATCH(BI$3,Команды!$A$2:$A$7500,0),$E82+2)=Команды!$AJ$8,TRUE,FALSE),IF(INDEX(Команды!$A$2:$AN$7500,MATCH(BI$3,Команды!$A$2:$A$7500,0),$E82+2)=Команды!$AJ$9,TRUE,FALSE),IF(INDEX(Команды!$A$2:$AN$7500,MATCH(BI$3,Команды!$A$2:$A$7500,0),$E82+2)=Команды!$AJ$10,TRUE,FALSE),IF(INDEX(Команды!$A$2:$AN$7500,MATCH(BI$3,Команды!$A$2:$A$7500,0),$E82+2)=Команды!$AJ$11,TRUE,FALSE),IF(INDEX(Команды!$A$2:$AN$7500,MATCH(BI$3,Команды!$A$2:$A$7500,0),$E82+2)=Команды!$AJ$12,TRUE,FALSE),IF(INDEX(Команды!$A$2:$AN$7500,MATCH(BI$3,Команды!$A$2:$A$7500,0),$E82+2)=Команды!$AJ$13,TRUE,FALSE),IF(INDEX(Команды!$A$2:$AN$7500,MATCH(BI$3,Команды!$A$2:$A$7500,0),$E82+2)=Команды!$AJ$14,TRUE,FALSE),IF(INDEX(Команды!$A$2:$AN$7500,MATCH(BI$3,Команды!$A$2:$A$7500,0),$E82+2)=Команды!$AJ$15,TRUE,FALSE),IF(INDEX(Команды!$A$2:$AN$7500,MATCH(BI$3,Команды!$A$2:$A$7500,0),$E82+2)=Команды!$AJ$16,TRUE,FALSE),,IF(INDEX(Команды!$A$2:$AN$7500,MATCH(BI$3,Команды!$A$2:$A$7500,0),$E82+2)=Команды!$AJ$17,TRUE,FALSE),,IF(INDEX(Команды!$A$2:$AN$7500,MATCH(BI$3,Команды!$A$2:$A$7500,0),$E82+2)=Команды!$AJ$18,TRUE,FALSE),,IF(INDEX(Команды!$A$2:$AN$7500,MATCH(BI$3,Команды!$A$2:$A$7500,0),$E82+2)=Команды!$AJ$19,TRUE,FALSE)),INDEX(Команды!$AJ$2:$AK$19,MATCH(INDEX(Команды!$A$2:$AN$7500,MATCH(BI$3,Команды!$A$2:$A$7500,0),$E82+2),Команды!$AJ$2:$AJ$19,0),2),0)</f>
        <v>0.28125</v>
      </c>
      <c r="BJ82" s="175">
        <f>IF(OR(IF(INDEX(Команды!$A$2:$AN$7500,MATCH(BI$3,Команды!$A$2:$A$7500,0),$E82+2)=Команды!$AJ$2,TRUE,FALSE),IF(INDEX(Команды!$A$2:$AN$7500,MATCH(BI$3,Команды!$A$2:$A$7500,0),$E82+2)=Команды!$AJ$3,TRUE,FALSE),IF(INDEX(Команды!$A$2:$AN$7500,MATCH(BI$3,Команды!$A$2:$A$7500,0),$E82+2)=Команды!$AJ$4,TRUE,FALSE),IF(INDEX(Команды!$A$2:$AN$7500,MATCH(BI$3,Команды!$A$2:$A$7500,0),$E82+2)=Команды!$AJ$5,TRUE,FALSE),IF(INDEX(Команды!$A$2:$AN$7500,MATCH(BI$3,Команды!$A$2:$A$7500,0),$E82+2)=Команды!$AJ$6,TRUE,FALSE),IF(INDEX(Команды!$A$2:$AN$7500,MATCH(BI$3,Команды!$A$2:$A$7500,0),$E82+2)=Команды!$AJ$7,TRUE,FALSE),IF(INDEX(Команды!$A$2:$AN$7500,MATCH(BI$3,Команды!$A$2:$A$7500,0),$E82+2)=Команды!$AJ$8,TRUE,FALSE),IF(INDEX(Команды!$A$2:$AN$7500,MATCH(BI$3,Команды!$A$2:$A$7500,0),$E82+2)=Команды!$AJ$9,TRUE,FALSE),IF(INDEX(Команды!$A$2:$AN$7500,MATCH(BI$3,Команды!$A$2:$A$7500,0),$E82+2)=Команды!$AJ$10,TRUE,FALSE),IF(INDEX(Команды!$A$2:$AN$7500,MATCH(BI$3,Команды!$A$2:$A$7500,0),$E82+2)=Команды!$AJ$11,TRUE,FALSE),IF(INDEX(Команды!$A$2:$AN$7500,MATCH(BI$3,Команды!$A$2:$A$7500,0),$E82+2)=Команды!$AJ$12,TRUE,FALSE),IF(INDEX(Команды!$A$2:$AN$7500,MATCH(BI$3,Команды!$A$2:$A$7500,0),$E82+2)=Команды!$AJ$13,TRUE,FALSE),IF(INDEX(Команды!$A$2:$AN$7500,MATCH(BI$3,Команды!$A$2:$A$7500,0),$E82+2)=Команды!$AJ$14,TRUE,FALSE),IF(INDEX(Команды!$A$2:$AN$7500,MATCH(BI$3,Команды!$A$2:$A$7500,0),$E82+2)=Команды!$AJ$15,TRUE,FALSE),IF(INDEX(Команды!$A$2:$AN$7500,MATCH(BI$3,Команды!$A$2:$A$7500,0),$E82+2)=Команды!$AJ$16,TRUE,FALSE),IF(INDEX(Команды!$A$2:$AN$7500,MATCH(BI$3,Команды!$A$2:$A$7500,0),$E82+2)=Команды!$AJ$17,TRUE,FALSE),IF(INDEX(Команды!$A$2:$AN$7500,MATCH(BI$3,Команды!$A$2:$A$7500,0),$E82+2)=Команды!$AJ$18,TRUE,FALSE),IF(INDEX(Команды!$A$2:$AN$7500,MATCH(BI$3,Команды!$A$2:$A$7500,0),$E82+2)=Команды!$AJ$19,TRUE,FALSE)),INDEX(Команды!$AJ$2:$AL$19,MATCH(INDEX(Команды!$A$2:$AN$7500,MATCH(BI$3,Команды!$A$2:$A$7500,0),$E82+2),Команды!$AJ$2:$AJ$19,0),3),0)</f>
        <v>0.65625</v>
      </c>
      <c r="BK82" s="342"/>
      <c r="BL82" s="174">
        <f>IF(OR(IF(INDEX(Команды!$A$2:$AN$7500,MATCH(BL$3,Команды!$A$2:$A$7500,0),$E82+2)=Команды!$AJ$2,TRUE,FALSE),IF(INDEX(Команды!$A$2:$AN$7500,MATCH(BL$3,Команды!$A$2:$A$7500,0),$E82+2)=Команды!$AJ$3,TRUE,FALSE),IF(INDEX(Команды!$A$2:$AN$7500,MATCH(BL$3,Команды!$A$2:$A$7500,0),$E82+2)=Команды!$AJ$4,TRUE,FALSE),IF(INDEX(Команды!$A$2:$AN$7500,MATCH(BL$3,Команды!$A$2:$A$7500,0),$E82+2)=Команды!$AJ$5,TRUE,FALSE),IF(INDEX(Команды!$A$2:$AN$7500,MATCH(BL$3,Команды!$A$2:$A$7500,0),$E82+2)=Команды!$AJ$6,TRUE,FALSE),IF(INDEX(Команды!$A$2:$AN$7500,MATCH(BL$3,Команды!$A$2:$A$7500,0),$E82+2)=Команды!$AJ$7,TRUE,FALSE),IF(INDEX(Команды!$A$2:$AN$7500,MATCH(BL$3,Команды!$A$2:$A$7500,0),$E82+2)=Команды!$AJ$8,TRUE,FALSE),IF(INDEX(Команды!$A$2:$AN$7500,MATCH(BL$3,Команды!$A$2:$A$7500,0),$E82+2)=Команды!$AJ$9,TRUE,FALSE),IF(INDEX(Команды!$A$2:$AN$7500,MATCH(BL$3,Команды!$A$2:$A$7500,0),$E82+2)=Команды!$AJ$10,TRUE,FALSE),IF(INDEX(Команды!$A$2:$AN$7500,MATCH(BL$3,Команды!$A$2:$A$7500,0),$E82+2)=Команды!$AJ$11,TRUE,FALSE),IF(INDEX(Команды!$A$2:$AN$7500,MATCH(BL$3,Команды!$A$2:$A$7500,0),$E82+2)=Команды!$AJ$12,TRUE,FALSE),IF(INDEX(Команды!$A$2:$AN$7500,MATCH(BL$3,Команды!$A$2:$A$7500,0),$E82+2)=Команды!$AJ$13,TRUE,FALSE),IF(INDEX(Команды!$A$2:$AN$7500,MATCH(BL$3,Команды!$A$2:$A$7500,0),$E82+2)=Команды!$AJ$14,TRUE,FALSE),IF(INDEX(Команды!$A$2:$AN$7500,MATCH(BL$3,Команды!$A$2:$A$7500,0),$E82+2)=Команды!$AJ$15,TRUE,FALSE),IF(INDEX(Команды!$A$2:$AN$7500,MATCH(BL$3,Команды!$A$2:$A$7500,0),$E82+2)=Команды!$AJ$16,TRUE,FALSE),,IF(INDEX(Команды!$A$2:$AN$7500,MATCH(BL$3,Команды!$A$2:$A$7500,0),$E82+2)=Команды!$AJ$17,TRUE,FALSE),,IF(INDEX(Команды!$A$2:$AN$7500,MATCH(BL$3,Команды!$A$2:$A$7500,0),$E82+2)=Команды!$AJ$18,TRUE,FALSE),,IF(INDEX(Команды!$A$2:$AN$7500,MATCH(BL$3,Команды!$A$2:$A$7500,0),$E82+2)=Команды!$AJ$19,TRUE,FALSE)),INDEX(Команды!$AJ$2:$AK$19,MATCH(INDEX(Команды!$A$2:$AN$7500,MATCH(BL$3,Команды!$A$2:$A$7500,0),$E82+2),Команды!$AJ$2:$AJ$19,0),2),0)</f>
        <v>0.41666666666666669</v>
      </c>
      <c r="BM82" s="175">
        <f>IF(OR(IF(INDEX(Команды!$A$2:$AN$7500,MATCH(BL$3,Команды!$A$2:$A$7500,0),$E82+2)=Команды!$AJ$2,TRUE,FALSE),IF(INDEX(Команды!$A$2:$AN$7500,MATCH(BL$3,Команды!$A$2:$A$7500,0),$E82+2)=Команды!$AJ$3,TRUE,FALSE),IF(INDEX(Команды!$A$2:$AN$7500,MATCH(BL$3,Команды!$A$2:$A$7500,0),$E82+2)=Команды!$AJ$4,TRUE,FALSE),IF(INDEX(Команды!$A$2:$AN$7500,MATCH(BL$3,Команды!$A$2:$A$7500,0),$E82+2)=Команды!$AJ$5,TRUE,FALSE),IF(INDEX(Команды!$A$2:$AN$7500,MATCH(BL$3,Команды!$A$2:$A$7500,0),$E82+2)=Команды!$AJ$6,TRUE,FALSE),IF(INDEX(Команды!$A$2:$AN$7500,MATCH(BL$3,Команды!$A$2:$A$7500,0),$E82+2)=Команды!$AJ$7,TRUE,FALSE),IF(INDEX(Команды!$A$2:$AN$7500,MATCH(BL$3,Команды!$A$2:$A$7500,0),$E82+2)=Команды!$AJ$8,TRUE,FALSE),IF(INDEX(Команды!$A$2:$AN$7500,MATCH(BL$3,Команды!$A$2:$A$7500,0),$E82+2)=Команды!$AJ$9,TRUE,FALSE),IF(INDEX(Команды!$A$2:$AN$7500,MATCH(BL$3,Команды!$A$2:$A$7500,0),$E82+2)=Команды!$AJ$10,TRUE,FALSE),IF(INDEX(Команды!$A$2:$AN$7500,MATCH(BL$3,Команды!$A$2:$A$7500,0),$E82+2)=Команды!$AJ$11,TRUE,FALSE),IF(INDEX(Команды!$A$2:$AN$7500,MATCH(BL$3,Команды!$A$2:$A$7500,0),$E82+2)=Команды!$AJ$12,TRUE,FALSE),IF(INDEX(Команды!$A$2:$AN$7500,MATCH(BL$3,Команды!$A$2:$A$7500,0),$E82+2)=Команды!$AJ$13,TRUE,FALSE),IF(INDEX(Команды!$A$2:$AN$7500,MATCH(BL$3,Команды!$A$2:$A$7500,0),$E82+2)=Команды!$AJ$14,TRUE,FALSE),IF(INDEX(Команды!$A$2:$AN$7500,MATCH(BL$3,Команды!$A$2:$A$7500,0),$E82+2)=Команды!$AJ$15,TRUE,FALSE),IF(INDEX(Команды!$A$2:$AN$7500,MATCH(BL$3,Команды!$A$2:$A$7500,0),$E82+2)=Команды!$AJ$16,TRUE,FALSE),IF(INDEX(Команды!$A$2:$AN$7500,MATCH(BL$3,Команды!$A$2:$A$7500,0),$E82+2)=Команды!$AJ$17,TRUE,FALSE),IF(INDEX(Команды!$A$2:$AN$7500,MATCH(BL$3,Команды!$A$2:$A$7500,0),$E82+2)=Команды!$AJ$18,TRUE,FALSE),IF(INDEX(Команды!$A$2:$AN$7500,MATCH(BL$3,Команды!$A$2:$A$7500,0),$E82+2)=Команды!$AJ$19,TRUE,FALSE)),INDEX(Команды!$AJ$2:$AL$19,MATCH(INDEX(Команды!$A$2:$AN$7500,MATCH(BL$3,Команды!$A$2:$A$7500,0),$E82+2),Команды!$AJ$2:$AJ$19,0),3),0)</f>
        <v>0.79166666666666663</v>
      </c>
      <c r="BN82" s="342"/>
      <c r="BO82" s="174">
        <f>IF(OR(IF(INDEX(Команды!$A$2:$AN$7500,MATCH(BO$3,Команды!$A$2:$A$7500,0),$E82+2)=Команды!$AJ$2,TRUE,FALSE),IF(INDEX(Команды!$A$2:$AN$7500,MATCH(BO$3,Команды!$A$2:$A$7500,0),$E82+2)=Команды!$AJ$3,TRUE,FALSE),IF(INDEX(Команды!$A$2:$AN$7500,MATCH(BO$3,Команды!$A$2:$A$7500,0),$E82+2)=Команды!$AJ$4,TRUE,FALSE),IF(INDEX(Команды!$A$2:$AN$7500,MATCH(BO$3,Команды!$A$2:$A$7500,0),$E82+2)=Команды!$AJ$5,TRUE,FALSE),IF(INDEX(Команды!$A$2:$AN$7500,MATCH(BO$3,Команды!$A$2:$A$7500,0),$E82+2)=Команды!$AJ$6,TRUE,FALSE),IF(INDEX(Команды!$A$2:$AN$7500,MATCH(BO$3,Команды!$A$2:$A$7500,0),$E82+2)=Команды!$AJ$7,TRUE,FALSE),IF(INDEX(Команды!$A$2:$AN$7500,MATCH(BO$3,Команды!$A$2:$A$7500,0),$E82+2)=Команды!$AJ$8,TRUE,FALSE),IF(INDEX(Команды!$A$2:$AN$7500,MATCH(BO$3,Команды!$A$2:$A$7500,0),$E82+2)=Команды!$AJ$9,TRUE,FALSE),IF(INDEX(Команды!$A$2:$AN$7500,MATCH(BO$3,Команды!$A$2:$A$7500,0),$E82+2)=Команды!$AJ$10,TRUE,FALSE),IF(INDEX(Команды!$A$2:$AN$7500,MATCH(BO$3,Команды!$A$2:$A$7500,0),$E82+2)=Команды!$AJ$11,TRUE,FALSE),IF(INDEX(Команды!$A$2:$AN$7500,MATCH(BO$3,Команды!$A$2:$A$7500,0),$E82+2)=Команды!$AJ$12,TRUE,FALSE),IF(INDEX(Команды!$A$2:$AN$7500,MATCH(BO$3,Команды!$A$2:$A$7500,0),$E82+2)=Команды!$AJ$13,TRUE,FALSE),IF(INDEX(Команды!$A$2:$AN$7500,MATCH(BO$3,Команды!$A$2:$A$7500,0),$E82+2)=Команды!$AJ$14,TRUE,FALSE),IF(INDEX(Команды!$A$2:$AN$7500,MATCH(BO$3,Команды!$A$2:$A$7500,0),$E82+2)=Команды!$AJ$15,TRUE,FALSE),IF(INDEX(Команды!$A$2:$AN$7500,MATCH(BO$3,Команды!$A$2:$A$7500,0),$E82+2)=Команды!$AJ$16,TRUE,FALSE),,IF(INDEX(Команды!$A$2:$AN$7500,MATCH(BO$3,Команды!$A$2:$A$7500,0),$E82+2)=Команды!$AJ$17,TRUE,FALSE),,IF(INDEX(Команды!$A$2:$AN$7500,MATCH(BO$3,Команды!$A$2:$A$7500,0),$E82+2)=Команды!$AJ$18,TRUE,FALSE),,IF(INDEX(Команды!$A$2:$AN$7500,MATCH(BO$3,Команды!$A$2:$A$7500,0),$E82+2)=Команды!$AJ$19,TRUE,FALSE)),INDEX(Команды!$AJ$2:$AK$19,MATCH(INDEX(Команды!$A$2:$AN$7500,MATCH(BO$3,Команды!$A$2:$A$7500,0),$E82+2),Команды!$AJ$2:$AJ$19,0),2),0)</f>
        <v>0.45833333333333331</v>
      </c>
      <c r="BP82" s="175">
        <f>IF(OR(IF(INDEX(Команды!$A$2:$AN$7500,MATCH(BO$3,Команды!$A$2:$A$7500,0),$E82+2)=Команды!$AJ$2,TRUE,FALSE),IF(INDEX(Команды!$A$2:$AN$7500,MATCH(BO$3,Команды!$A$2:$A$7500,0),$E82+2)=Команды!$AJ$3,TRUE,FALSE),IF(INDEX(Команды!$A$2:$AN$7500,MATCH(BO$3,Команды!$A$2:$A$7500,0),$E82+2)=Команды!$AJ$4,TRUE,FALSE),IF(INDEX(Команды!$A$2:$AN$7500,MATCH(BO$3,Команды!$A$2:$A$7500,0),$E82+2)=Команды!$AJ$5,TRUE,FALSE),IF(INDEX(Команды!$A$2:$AN$7500,MATCH(BO$3,Команды!$A$2:$A$7500,0),$E82+2)=Команды!$AJ$6,TRUE,FALSE),IF(INDEX(Команды!$A$2:$AN$7500,MATCH(BO$3,Команды!$A$2:$A$7500,0),$E82+2)=Команды!$AJ$7,TRUE,FALSE),IF(INDEX(Команды!$A$2:$AN$7500,MATCH(BO$3,Команды!$A$2:$A$7500,0),$E82+2)=Команды!$AJ$8,TRUE,FALSE),IF(INDEX(Команды!$A$2:$AN$7500,MATCH(BO$3,Команды!$A$2:$A$7500,0),$E82+2)=Команды!$AJ$9,TRUE,FALSE),IF(INDEX(Команды!$A$2:$AN$7500,MATCH(BO$3,Команды!$A$2:$A$7500,0),$E82+2)=Команды!$AJ$10,TRUE,FALSE),IF(INDEX(Команды!$A$2:$AN$7500,MATCH(BO$3,Команды!$A$2:$A$7500,0),$E82+2)=Команды!$AJ$11,TRUE,FALSE),IF(INDEX(Команды!$A$2:$AN$7500,MATCH(BO$3,Команды!$A$2:$A$7500,0),$E82+2)=Команды!$AJ$12,TRUE,FALSE),IF(INDEX(Команды!$A$2:$AN$7500,MATCH(BO$3,Команды!$A$2:$A$7500,0),$E82+2)=Команды!$AJ$13,TRUE,FALSE),IF(INDEX(Команды!$A$2:$AN$7500,MATCH(BO$3,Команды!$A$2:$A$7500,0),$E82+2)=Команды!$AJ$14,TRUE,FALSE),IF(INDEX(Команды!$A$2:$AN$7500,MATCH(BO$3,Команды!$A$2:$A$7500,0),$E82+2)=Команды!$AJ$15,TRUE,FALSE),IF(INDEX(Команды!$A$2:$AN$7500,MATCH(BO$3,Команды!$A$2:$A$7500,0),$E82+2)=Команды!$AJ$16,TRUE,FALSE),IF(INDEX(Команды!$A$2:$AN$7500,MATCH(BO$3,Команды!$A$2:$A$7500,0),$E82+2)=Команды!$AJ$17,TRUE,FALSE),IF(INDEX(Команды!$A$2:$AN$7500,MATCH(BO$3,Команды!$A$2:$A$7500,0),$E82+2)=Команды!$AJ$18,TRUE,FALSE),IF(INDEX(Команды!$A$2:$AN$7500,MATCH(BO$3,Команды!$A$2:$A$7500,0),$E82+2)=Команды!$AJ$19,TRUE,FALSE)),INDEX(Команды!$AJ$2:$AL$19,MATCH(INDEX(Команды!$A$2:$AN$7500,MATCH(BO$3,Команды!$A$2:$A$7500,0),$E82+2),Команды!$AJ$2:$AJ$19,0),3),0)</f>
        <v>0.83333333333333337</v>
      </c>
      <c r="BQ82" s="342"/>
      <c r="BR82" s="174" t="str">
        <f>IF(OR(IF(INDEX(Команды!$A$2:$AN$7500,MATCH(BR$3,Команды!$A$2:$A$7500,0),$E82+2)=Команды!$AJ$2,TRUE,FALSE),IF(INDEX(Команды!$A$2:$AN$7500,MATCH(BR$3,Команды!$A$2:$A$7500,0),$E82+2)=Команды!$AJ$3,TRUE,FALSE),IF(INDEX(Команды!$A$2:$AN$7500,MATCH(BR$3,Команды!$A$2:$A$7500,0),$E82+2)=Команды!$AJ$4,TRUE,FALSE),IF(INDEX(Команды!$A$2:$AN$7500,MATCH(BR$3,Команды!$A$2:$A$7500,0),$E82+2)=Команды!$AJ$5,TRUE,FALSE),IF(INDEX(Команды!$A$2:$AN$7500,MATCH(BR$3,Команды!$A$2:$A$7500,0),$E82+2)=Команды!$AJ$6,TRUE,FALSE),IF(INDEX(Команды!$A$2:$AN$7500,MATCH(BR$3,Команды!$A$2:$A$7500,0),$E82+2)=Команды!$AJ$7,TRUE,FALSE),IF(INDEX(Команды!$A$2:$AN$7500,MATCH(BR$3,Команды!$A$2:$A$7500,0),$E82+2)=Команды!$AJ$8,TRUE,FALSE),IF(INDEX(Команды!$A$2:$AN$7500,MATCH(BR$3,Команды!$A$2:$A$7500,0),$E82+2)=Команды!$AJ$9,TRUE,FALSE),IF(INDEX(Команды!$A$2:$AN$7500,MATCH(BR$3,Команды!$A$2:$A$7500,0),$E82+2)=Команды!$AJ$10,TRUE,FALSE),IF(INDEX(Команды!$A$2:$AN$7500,MATCH(BR$3,Команды!$A$2:$A$7500,0),$E82+2)=Команды!$AJ$11,TRUE,FALSE),IF(INDEX(Команды!$A$2:$AN$7500,MATCH(BR$3,Команды!$A$2:$A$7500,0),$E82+2)=Команды!$AJ$12,TRUE,FALSE),IF(INDEX(Команды!$A$2:$AN$7500,MATCH(BR$3,Команды!$A$2:$A$7500,0),$E82+2)=Команды!$AJ$13,TRUE,FALSE),IF(INDEX(Команды!$A$2:$AN$7500,MATCH(BR$3,Команды!$A$2:$A$7500,0),$E82+2)=Команды!$AJ$14,TRUE,FALSE),IF(INDEX(Команды!$A$2:$AN$7500,MATCH(BR$3,Команды!$A$2:$A$7500,0),$E82+2)=Команды!$AJ$15,TRUE,FALSE),IF(INDEX(Команды!$A$2:$AN$7500,MATCH(BR$3,Команды!$A$2:$A$7500,0),$E82+2)=Команды!$AJ$16,TRUE,FALSE),,IF(INDEX(Команды!$A$2:$AN$7500,MATCH(BR$3,Команды!$A$2:$A$7500,0),$E82+2)=Команды!$AJ$17,TRUE,FALSE),,IF(INDEX(Команды!$A$2:$AN$7500,MATCH(BR$3,Команды!$A$2:$A$7500,0),$E82+2)=Команды!$AJ$18,TRUE,FALSE),,IF(INDEX(Команды!$A$2:$AN$7500,MATCH(BR$3,Команды!$A$2:$A$7500,0),$E82+2)=Команды!$AJ$19,TRUE,FALSE)),INDEX(Команды!$AJ$2:$AK$19,MATCH(INDEX(Команды!$A$2:$AN$7500,MATCH(BR$3,Команды!$A$2:$A$7500,0),$E82+2),Команды!$AJ$2:$AJ$19,0),2),0)</f>
        <v>В</v>
      </c>
      <c r="BS82" s="175" t="str">
        <f>IF(OR(IF(INDEX(Команды!$A$2:$AN$7500,MATCH(BR$3,Команды!$A$2:$A$7500,0),$E82+2)=Команды!$AJ$2,TRUE,FALSE),IF(INDEX(Команды!$A$2:$AN$7500,MATCH(BR$3,Команды!$A$2:$A$7500,0),$E82+2)=Команды!$AJ$3,TRUE,FALSE),IF(INDEX(Команды!$A$2:$AN$7500,MATCH(BR$3,Команды!$A$2:$A$7500,0),$E82+2)=Команды!$AJ$4,TRUE,FALSE),IF(INDEX(Команды!$A$2:$AN$7500,MATCH(BR$3,Команды!$A$2:$A$7500,0),$E82+2)=Команды!$AJ$5,TRUE,FALSE),IF(INDEX(Команды!$A$2:$AN$7500,MATCH(BR$3,Команды!$A$2:$A$7500,0),$E82+2)=Команды!$AJ$6,TRUE,FALSE),IF(INDEX(Команды!$A$2:$AN$7500,MATCH(BR$3,Команды!$A$2:$A$7500,0),$E82+2)=Команды!$AJ$7,TRUE,FALSE),IF(INDEX(Команды!$A$2:$AN$7500,MATCH(BR$3,Команды!$A$2:$A$7500,0),$E82+2)=Команды!$AJ$8,TRUE,FALSE),IF(INDEX(Команды!$A$2:$AN$7500,MATCH(BR$3,Команды!$A$2:$A$7500,0),$E82+2)=Команды!$AJ$9,TRUE,FALSE),IF(INDEX(Команды!$A$2:$AN$7500,MATCH(BR$3,Команды!$A$2:$A$7500,0),$E82+2)=Команды!$AJ$10,TRUE,FALSE),IF(INDEX(Команды!$A$2:$AN$7500,MATCH(BR$3,Команды!$A$2:$A$7500,0),$E82+2)=Команды!$AJ$11,TRUE,FALSE),IF(INDEX(Команды!$A$2:$AN$7500,MATCH(BR$3,Команды!$A$2:$A$7500,0),$E82+2)=Команды!$AJ$12,TRUE,FALSE),IF(INDEX(Команды!$A$2:$AN$7500,MATCH(BR$3,Команды!$A$2:$A$7500,0),$E82+2)=Команды!$AJ$13,TRUE,FALSE),IF(INDEX(Команды!$A$2:$AN$7500,MATCH(BR$3,Команды!$A$2:$A$7500,0),$E82+2)=Команды!$AJ$14,TRUE,FALSE),IF(INDEX(Команды!$A$2:$AN$7500,MATCH(BR$3,Команды!$A$2:$A$7500,0),$E82+2)=Команды!$AJ$15,TRUE,FALSE),IF(INDEX(Команды!$A$2:$AN$7500,MATCH(BR$3,Команды!$A$2:$A$7500,0),$E82+2)=Команды!$AJ$16,TRUE,FALSE),IF(INDEX(Команды!$A$2:$AN$7500,MATCH(BR$3,Команды!$A$2:$A$7500,0),$E82+2)=Команды!$AJ$17,TRUE,FALSE),IF(INDEX(Команды!$A$2:$AN$7500,MATCH(BR$3,Команды!$A$2:$A$7500,0),$E82+2)=Команды!$AJ$18,TRUE,FALSE),IF(INDEX(Команды!$A$2:$AN$7500,MATCH(BR$3,Команды!$A$2:$A$7500,0),$E82+2)=Команды!$AJ$19,TRUE,FALSE)),INDEX(Команды!$AJ$2:$AL$19,MATCH(INDEX(Команды!$A$2:$AN$7500,MATCH(BR$3,Команды!$A$2:$A$7500,0),$E82+2),Команды!$AJ$2:$AJ$19,0),3),0)</f>
        <v>В</v>
      </c>
      <c r="BT82" s="342"/>
      <c r="BU82" s="174" t="str">
        <f>IF(OR(IF(INDEX(Команды!$A$2:$AN$7500,MATCH(BU$3,Команды!$A$2:$A$7500,0),$E82+2)=Команды!$AJ$2,TRUE,FALSE),IF(INDEX(Команды!$A$2:$AN$7500,MATCH(BU$3,Команды!$A$2:$A$7500,0),$E82+2)=Команды!$AJ$3,TRUE,FALSE),IF(INDEX(Команды!$A$2:$AN$7500,MATCH(BU$3,Команды!$A$2:$A$7500,0),$E82+2)=Команды!$AJ$4,TRUE,FALSE),IF(INDEX(Команды!$A$2:$AN$7500,MATCH(BU$3,Команды!$A$2:$A$7500,0),$E82+2)=Команды!$AJ$5,TRUE,FALSE),IF(INDEX(Команды!$A$2:$AN$7500,MATCH(BU$3,Команды!$A$2:$A$7500,0),$E82+2)=Команды!$AJ$6,TRUE,FALSE),IF(INDEX(Команды!$A$2:$AN$7500,MATCH(BU$3,Команды!$A$2:$A$7500,0),$E82+2)=Команды!$AJ$7,TRUE,FALSE),IF(INDEX(Команды!$A$2:$AN$7500,MATCH(BU$3,Команды!$A$2:$A$7500,0),$E82+2)=Команды!$AJ$8,TRUE,FALSE),IF(INDEX(Команды!$A$2:$AN$7500,MATCH(BU$3,Команды!$A$2:$A$7500,0),$E82+2)=Команды!$AJ$9,TRUE,FALSE),IF(INDEX(Команды!$A$2:$AN$7500,MATCH(BU$3,Команды!$A$2:$A$7500,0),$E82+2)=Команды!$AJ$10,TRUE,FALSE),IF(INDEX(Команды!$A$2:$AN$7500,MATCH(BU$3,Команды!$A$2:$A$7500,0),$E82+2)=Команды!$AJ$11,TRUE,FALSE),IF(INDEX(Команды!$A$2:$AN$7500,MATCH(BU$3,Команды!$A$2:$A$7500,0),$E82+2)=Команды!$AJ$12,TRUE,FALSE),IF(INDEX(Команды!$A$2:$AN$7500,MATCH(BU$3,Команды!$A$2:$A$7500,0),$E82+2)=Команды!$AJ$13,TRUE,FALSE),IF(INDEX(Команды!$A$2:$AN$7500,MATCH(BU$3,Команды!$A$2:$A$7500,0),$E82+2)=Команды!$AJ$14,TRUE,FALSE),IF(INDEX(Команды!$A$2:$AN$7500,MATCH(BU$3,Команды!$A$2:$A$7500,0),$E82+2)=Команды!$AJ$15,TRUE,FALSE),IF(INDEX(Команды!$A$2:$AN$7500,MATCH(BU$3,Команды!$A$2:$A$7500,0),$E82+2)=Команды!$AJ$16,TRUE,FALSE),,IF(INDEX(Команды!$A$2:$AN$7500,MATCH(BU$3,Команды!$A$2:$A$7500,0),$E82+2)=Команды!$AJ$17,TRUE,FALSE),,IF(INDEX(Команды!$A$2:$AN$7500,MATCH(BU$3,Команды!$A$2:$A$7500,0),$E82+2)=Команды!$AJ$18,TRUE,FALSE),,IF(INDEX(Команды!$A$2:$AN$7500,MATCH(BU$3,Команды!$A$2:$A$7500,0),$E82+2)=Команды!$AJ$19,TRUE,FALSE)),INDEX(Команды!$AJ$2:$AK$19,MATCH(INDEX(Команды!$A$2:$AN$7500,MATCH(BU$3,Команды!$A$2:$A$7500,0),$E82+2),Команды!$AJ$2:$AJ$19,0),2),0)</f>
        <v>В</v>
      </c>
      <c r="BV82" s="175" t="str">
        <f>IF(OR(IF(INDEX(Команды!$A$2:$AN$7500,MATCH(BU$3,Команды!$A$2:$A$7500,0),$E82+2)=Команды!$AJ$2,TRUE,FALSE),IF(INDEX(Команды!$A$2:$AN$7500,MATCH(BU$3,Команды!$A$2:$A$7500,0),$E82+2)=Команды!$AJ$3,TRUE,FALSE),IF(INDEX(Команды!$A$2:$AN$7500,MATCH(BU$3,Команды!$A$2:$A$7500,0),$E82+2)=Команды!$AJ$4,TRUE,FALSE),IF(INDEX(Команды!$A$2:$AN$7500,MATCH(BU$3,Команды!$A$2:$A$7500,0),$E82+2)=Команды!$AJ$5,TRUE,FALSE),IF(INDEX(Команды!$A$2:$AN$7500,MATCH(BU$3,Команды!$A$2:$A$7500,0),$E82+2)=Команды!$AJ$6,TRUE,FALSE),IF(INDEX(Команды!$A$2:$AN$7500,MATCH(BU$3,Команды!$A$2:$A$7500,0),$E82+2)=Команды!$AJ$7,TRUE,FALSE),IF(INDEX(Команды!$A$2:$AN$7500,MATCH(BU$3,Команды!$A$2:$A$7500,0),$E82+2)=Команды!$AJ$8,TRUE,FALSE),IF(INDEX(Команды!$A$2:$AN$7500,MATCH(BU$3,Команды!$A$2:$A$7500,0),$E82+2)=Команды!$AJ$9,TRUE,FALSE),IF(INDEX(Команды!$A$2:$AN$7500,MATCH(BU$3,Команды!$A$2:$A$7500,0),$E82+2)=Команды!$AJ$10,TRUE,FALSE),IF(INDEX(Команды!$A$2:$AN$7500,MATCH(BU$3,Команды!$A$2:$A$7500,0),$E82+2)=Команды!$AJ$11,TRUE,FALSE),IF(INDEX(Команды!$A$2:$AN$7500,MATCH(BU$3,Команды!$A$2:$A$7500,0),$E82+2)=Команды!$AJ$12,TRUE,FALSE),IF(INDEX(Команды!$A$2:$AN$7500,MATCH(BU$3,Команды!$A$2:$A$7500,0),$E82+2)=Команды!$AJ$13,TRUE,FALSE),IF(INDEX(Команды!$A$2:$AN$7500,MATCH(BU$3,Команды!$A$2:$A$7500,0),$E82+2)=Команды!$AJ$14,TRUE,FALSE),IF(INDEX(Команды!$A$2:$AN$7500,MATCH(BU$3,Команды!$A$2:$A$7500,0),$E82+2)=Команды!$AJ$15,TRUE,FALSE),IF(INDEX(Команды!$A$2:$AN$7500,MATCH(BU$3,Команды!$A$2:$A$7500,0),$E82+2)=Команды!$AJ$16,TRUE,FALSE),IF(INDEX(Команды!$A$2:$AN$7500,MATCH(BU$3,Команды!$A$2:$A$7500,0),$E82+2)=Команды!$AJ$17,TRUE,FALSE),IF(INDEX(Команды!$A$2:$AN$7500,MATCH(BU$3,Команды!$A$2:$A$7500,0),$E82+2)=Команды!$AJ$18,TRUE,FALSE),IF(INDEX(Команды!$A$2:$AN$7500,MATCH(BU$3,Команды!$A$2:$A$7500,0),$E82+2)=Команды!$AJ$19,TRUE,FALSE)),INDEX(Команды!$AJ$2:$AL$19,MATCH(INDEX(Команды!$A$2:$AN$7500,MATCH(BU$3,Команды!$A$2:$A$7500,0),$E82+2),Команды!$AJ$2:$AJ$19,0),3),0)</f>
        <v>В</v>
      </c>
      <c r="BW82" s="342"/>
      <c r="BX82" s="174" t="str">
        <f>IF(OR(IF(INDEX(Команды!$A$2:$AN$7500,MATCH(BX$3,Команды!$A$2:$A$7500,0),$E82+2)=Команды!$AJ$2,TRUE,FALSE),IF(INDEX(Команды!$A$2:$AN$7500,MATCH(BX$3,Команды!$A$2:$A$7500,0),$E82+2)=Команды!$AJ$3,TRUE,FALSE),IF(INDEX(Команды!$A$2:$AN$7500,MATCH(BX$3,Команды!$A$2:$A$7500,0),$E82+2)=Команды!$AJ$4,TRUE,FALSE),IF(INDEX(Команды!$A$2:$AN$7500,MATCH(BX$3,Команды!$A$2:$A$7500,0),$E82+2)=Команды!$AJ$5,TRUE,FALSE),IF(INDEX(Команды!$A$2:$AN$7500,MATCH(BX$3,Команды!$A$2:$A$7500,0),$E82+2)=Команды!$AJ$6,TRUE,FALSE),IF(INDEX(Команды!$A$2:$AN$7500,MATCH(BX$3,Команды!$A$2:$A$7500,0),$E82+2)=Команды!$AJ$7,TRUE,FALSE),IF(INDEX(Команды!$A$2:$AN$7500,MATCH(BX$3,Команды!$A$2:$A$7500,0),$E82+2)=Команды!$AJ$8,TRUE,FALSE),IF(INDEX(Команды!$A$2:$AN$7500,MATCH(BX$3,Команды!$A$2:$A$7500,0),$E82+2)=Команды!$AJ$9,TRUE,FALSE),IF(INDEX(Команды!$A$2:$AN$7500,MATCH(BX$3,Команды!$A$2:$A$7500,0),$E82+2)=Команды!$AJ$10,TRUE,FALSE),IF(INDEX(Команды!$A$2:$AN$7500,MATCH(BX$3,Команды!$A$2:$A$7500,0),$E82+2)=Команды!$AJ$11,TRUE,FALSE),IF(INDEX(Команды!$A$2:$AN$7500,MATCH(BX$3,Команды!$A$2:$A$7500,0),$E82+2)=Команды!$AJ$12,TRUE,FALSE),IF(INDEX(Команды!$A$2:$AN$7500,MATCH(BX$3,Команды!$A$2:$A$7500,0),$E82+2)=Команды!$AJ$13,TRUE,FALSE),IF(INDEX(Команды!$A$2:$AN$7500,MATCH(BX$3,Команды!$A$2:$A$7500,0),$E82+2)=Команды!$AJ$14,TRUE,FALSE),IF(INDEX(Команды!$A$2:$AN$7500,MATCH(BX$3,Команды!$A$2:$A$7500,0),$E82+2)=Команды!$AJ$15,TRUE,FALSE),IF(INDEX(Команды!$A$2:$AN$7500,MATCH(BX$3,Команды!$A$2:$A$7500,0),$E82+2)=Команды!$AJ$16,TRUE,FALSE),,IF(INDEX(Команды!$A$2:$AN$7500,MATCH(BX$3,Команды!$A$2:$A$7500,0),$E82+2)=Команды!$AJ$17,TRUE,FALSE),,IF(INDEX(Команды!$A$2:$AN$7500,MATCH(BX$3,Команды!$A$2:$A$7500,0),$E82+2)=Команды!$AJ$18,TRUE,FALSE),,IF(INDEX(Команды!$A$2:$AN$7500,MATCH(BX$3,Команды!$A$2:$A$7500,0),$E82+2)=Команды!$AJ$19,TRUE,FALSE)),INDEX(Команды!$AJ$2:$AK$19,MATCH(INDEX(Команды!$A$2:$AN$7500,MATCH(BX$3,Команды!$A$2:$A$7500,0),$E82+2),Команды!$AJ$2:$AJ$19,0),2),0)</f>
        <v>В</v>
      </c>
      <c r="BY82" s="175" t="str">
        <f>IF(OR(IF(INDEX(Команды!$A$2:$AN$7500,MATCH(BX$3,Команды!$A$2:$A$7500,0),$E82+2)=Команды!$AJ$2,TRUE,FALSE),IF(INDEX(Команды!$A$2:$AN$7500,MATCH(BX$3,Команды!$A$2:$A$7500,0),$E82+2)=Команды!$AJ$3,TRUE,FALSE),IF(INDEX(Команды!$A$2:$AN$7500,MATCH(BX$3,Команды!$A$2:$A$7500,0),$E82+2)=Команды!$AJ$4,TRUE,FALSE),IF(INDEX(Команды!$A$2:$AN$7500,MATCH(BX$3,Команды!$A$2:$A$7500,0),$E82+2)=Команды!$AJ$5,TRUE,FALSE),IF(INDEX(Команды!$A$2:$AN$7500,MATCH(BX$3,Команды!$A$2:$A$7500,0),$E82+2)=Команды!$AJ$6,TRUE,FALSE),IF(INDEX(Команды!$A$2:$AN$7500,MATCH(BX$3,Команды!$A$2:$A$7500,0),$E82+2)=Команды!$AJ$7,TRUE,FALSE),IF(INDEX(Команды!$A$2:$AN$7500,MATCH(BX$3,Команды!$A$2:$A$7500,0),$E82+2)=Команды!$AJ$8,TRUE,FALSE),IF(INDEX(Команды!$A$2:$AN$7500,MATCH(BX$3,Команды!$A$2:$A$7500,0),$E82+2)=Команды!$AJ$9,TRUE,FALSE),IF(INDEX(Команды!$A$2:$AN$7500,MATCH(BX$3,Команды!$A$2:$A$7500,0),$E82+2)=Команды!$AJ$10,TRUE,FALSE),IF(INDEX(Команды!$A$2:$AN$7500,MATCH(BX$3,Команды!$A$2:$A$7500,0),$E82+2)=Команды!$AJ$11,TRUE,FALSE),IF(INDEX(Команды!$A$2:$AN$7500,MATCH(BX$3,Команды!$A$2:$A$7500,0),$E82+2)=Команды!$AJ$12,TRUE,FALSE),IF(INDEX(Команды!$A$2:$AN$7500,MATCH(BX$3,Команды!$A$2:$A$7500,0),$E82+2)=Команды!$AJ$13,TRUE,FALSE),IF(INDEX(Команды!$A$2:$AN$7500,MATCH(BX$3,Команды!$A$2:$A$7500,0),$E82+2)=Команды!$AJ$14,TRUE,FALSE),IF(INDEX(Команды!$A$2:$AN$7500,MATCH(BX$3,Команды!$A$2:$A$7500,0),$E82+2)=Команды!$AJ$15,TRUE,FALSE),IF(INDEX(Команды!$A$2:$AN$7500,MATCH(BX$3,Команды!$A$2:$A$7500,0),$E82+2)=Команды!$AJ$16,TRUE,FALSE),IF(INDEX(Команды!$A$2:$AN$7500,MATCH(BX$3,Команды!$A$2:$A$7500,0),$E82+2)=Команды!$AJ$17,TRUE,FALSE),IF(INDEX(Команды!$A$2:$AN$7500,MATCH(BX$3,Команды!$A$2:$A$7500,0),$E82+2)=Команды!$AJ$18,TRUE,FALSE),IF(INDEX(Команды!$A$2:$AN$7500,MATCH(BX$3,Команды!$A$2:$A$7500,0),$E82+2)=Команды!$AJ$19,TRUE,FALSE)),INDEX(Команды!$AJ$2:$AL$19,MATCH(INDEX(Команды!$A$2:$AN$7500,MATCH(BX$3,Команды!$A$2:$A$7500,0),$E82+2),Команды!$AJ$2:$AJ$19,0),3),0)</f>
        <v>В</v>
      </c>
      <c r="BZ82" s="342"/>
      <c r="CA82" s="174">
        <f>IF(OR(IF(INDEX(Команды!$A$2:$AN$7500,MATCH(CA$3,Команды!$A$2:$A$7500,0),$E82+2)=Команды!$AJ$2,TRUE,FALSE),IF(INDEX(Команды!$A$2:$AN$7500,MATCH(CA$3,Команды!$A$2:$A$7500,0),$E82+2)=Команды!$AJ$3,TRUE,FALSE),IF(INDEX(Команды!$A$2:$AN$7500,MATCH(CA$3,Команды!$A$2:$A$7500,0),$E82+2)=Команды!$AJ$4,TRUE,FALSE),IF(INDEX(Команды!$A$2:$AN$7500,MATCH(CA$3,Команды!$A$2:$A$7500,0),$E82+2)=Команды!$AJ$5,TRUE,FALSE),IF(INDEX(Команды!$A$2:$AN$7500,MATCH(CA$3,Команды!$A$2:$A$7500,0),$E82+2)=Команды!$AJ$6,TRUE,FALSE),IF(INDEX(Команды!$A$2:$AN$7500,MATCH(CA$3,Команды!$A$2:$A$7500,0),$E82+2)=Команды!$AJ$7,TRUE,FALSE),IF(INDEX(Команды!$A$2:$AN$7500,MATCH(CA$3,Команды!$A$2:$A$7500,0),$E82+2)=Команды!$AJ$8,TRUE,FALSE),IF(INDEX(Команды!$A$2:$AN$7500,MATCH(CA$3,Команды!$A$2:$A$7500,0),$E82+2)=Команды!$AJ$9,TRUE,FALSE),IF(INDEX(Команды!$A$2:$AN$7500,MATCH(CA$3,Команды!$A$2:$A$7500,0),$E82+2)=Команды!$AJ$10,TRUE,FALSE),IF(INDEX(Команды!$A$2:$AN$7500,MATCH(CA$3,Команды!$A$2:$A$7500,0),$E82+2)=Команды!$AJ$11,TRUE,FALSE),IF(INDEX(Команды!$A$2:$AN$7500,MATCH(CA$3,Команды!$A$2:$A$7500,0),$E82+2)=Команды!$AJ$12,TRUE,FALSE),IF(INDEX(Команды!$A$2:$AN$7500,MATCH(CA$3,Команды!$A$2:$A$7500,0),$E82+2)=Команды!$AJ$13,TRUE,FALSE),IF(INDEX(Команды!$A$2:$AN$7500,MATCH(CA$3,Команды!$A$2:$A$7500,0),$E82+2)=Команды!$AJ$14,TRUE,FALSE),IF(INDEX(Команды!$A$2:$AN$7500,MATCH(CA$3,Команды!$A$2:$A$7500,0),$E82+2)=Команды!$AJ$15,TRUE,FALSE),IF(INDEX(Команды!$A$2:$AN$7500,MATCH(CA$3,Команды!$A$2:$A$7500,0),$E82+2)=Команды!$AJ$16,TRUE,FALSE),,IF(INDEX(Команды!$A$2:$AN$7500,MATCH(CA$3,Команды!$A$2:$A$7500,0),$E82+2)=Команды!$AJ$17,TRUE,FALSE),,IF(INDEX(Команды!$A$2:$AN$7500,MATCH(CA$3,Команды!$A$2:$A$7500,0),$E82+2)=Команды!$AJ$18,TRUE,FALSE),,IF(INDEX(Команды!$A$2:$AN$7500,MATCH(CA$3,Команды!$A$2:$A$7500,0),$E82+2)=Команды!$AJ$19,TRUE,FALSE)),INDEX(Команды!$AJ$2:$AK$19,MATCH(INDEX(Команды!$A$2:$AN$7500,MATCH(CA$3,Команды!$A$2:$A$7500,0),$E82+2),Команды!$AJ$2:$AJ$19,0),2),0)</f>
        <v>0.28125</v>
      </c>
      <c r="CB82" s="175">
        <f>IF(OR(IF(INDEX(Команды!$A$2:$AN$7500,MATCH(CA$3,Команды!$A$2:$A$7500,0),$E82+2)=Команды!$AJ$2,TRUE,FALSE),IF(INDEX(Команды!$A$2:$AN$7500,MATCH(CA$3,Команды!$A$2:$A$7500,0),$E82+2)=Команды!$AJ$3,TRUE,FALSE),IF(INDEX(Команды!$A$2:$AN$7500,MATCH(CA$3,Команды!$A$2:$A$7500,0),$E82+2)=Команды!$AJ$4,TRUE,FALSE),IF(INDEX(Команды!$A$2:$AN$7500,MATCH(CA$3,Команды!$A$2:$A$7500,0),$E82+2)=Команды!$AJ$5,TRUE,FALSE),IF(INDEX(Команды!$A$2:$AN$7500,MATCH(CA$3,Команды!$A$2:$A$7500,0),$E82+2)=Команды!$AJ$6,TRUE,FALSE),IF(INDEX(Команды!$A$2:$AN$7500,MATCH(CA$3,Команды!$A$2:$A$7500,0),$E82+2)=Команды!$AJ$7,TRUE,FALSE),IF(INDEX(Команды!$A$2:$AN$7500,MATCH(CA$3,Команды!$A$2:$A$7500,0),$E82+2)=Команды!$AJ$8,TRUE,FALSE),IF(INDEX(Команды!$A$2:$AN$7500,MATCH(CA$3,Команды!$A$2:$A$7500,0),$E82+2)=Команды!$AJ$9,TRUE,FALSE),IF(INDEX(Команды!$A$2:$AN$7500,MATCH(CA$3,Команды!$A$2:$A$7500,0),$E82+2)=Команды!$AJ$10,TRUE,FALSE),IF(INDEX(Команды!$A$2:$AN$7500,MATCH(CA$3,Команды!$A$2:$A$7500,0),$E82+2)=Команды!$AJ$11,TRUE,FALSE),IF(INDEX(Команды!$A$2:$AN$7500,MATCH(CA$3,Команды!$A$2:$A$7500,0),$E82+2)=Команды!$AJ$12,TRUE,FALSE),IF(INDEX(Команды!$A$2:$AN$7500,MATCH(CA$3,Команды!$A$2:$A$7500,0),$E82+2)=Команды!$AJ$13,TRUE,FALSE),IF(INDEX(Команды!$A$2:$AN$7500,MATCH(CA$3,Команды!$A$2:$A$7500,0),$E82+2)=Команды!$AJ$14,TRUE,FALSE),IF(INDEX(Команды!$A$2:$AN$7500,MATCH(CA$3,Команды!$A$2:$A$7500,0),$E82+2)=Команды!$AJ$15,TRUE,FALSE),IF(INDEX(Команды!$A$2:$AN$7500,MATCH(CA$3,Команды!$A$2:$A$7500,0),$E82+2)=Команды!$AJ$16,TRUE,FALSE),IF(INDEX(Команды!$A$2:$AN$7500,MATCH(CA$3,Команды!$A$2:$A$7500,0),$E82+2)=Команды!$AJ$17,TRUE,FALSE),IF(INDEX(Команды!$A$2:$AN$7500,MATCH(CA$3,Команды!$A$2:$A$7500,0),$E82+2)=Команды!$AJ$18,TRUE,FALSE),IF(INDEX(Команды!$A$2:$AN$7500,MATCH(CA$3,Команды!$A$2:$A$7500,0),$E82+2)=Команды!$AJ$19,TRUE,FALSE)),INDEX(Команды!$AJ$2:$AL$19,MATCH(INDEX(Команды!$A$2:$AN$7500,MATCH(CA$3,Команды!$A$2:$A$7500,0),$E82+2),Команды!$AJ$2:$AJ$19,0),3),0)</f>
        <v>0.65625</v>
      </c>
      <c r="CC82" s="342"/>
      <c r="CD82" s="174">
        <f>IF(OR(IF(INDEX(Команды!$A$2:$AN$7500,MATCH(CD$3,Команды!$A$2:$A$7500,0),$E82+2)=Команды!$AJ$2,TRUE,FALSE),IF(INDEX(Команды!$A$2:$AN$7500,MATCH(CD$3,Команды!$A$2:$A$7500,0),$E82+2)=Команды!$AJ$3,TRUE,FALSE),IF(INDEX(Команды!$A$2:$AN$7500,MATCH(CD$3,Команды!$A$2:$A$7500,0),$E82+2)=Команды!$AJ$4,TRUE,FALSE),IF(INDEX(Команды!$A$2:$AN$7500,MATCH(CD$3,Команды!$A$2:$A$7500,0),$E82+2)=Команды!$AJ$5,TRUE,FALSE),IF(INDEX(Команды!$A$2:$AN$7500,MATCH(CD$3,Команды!$A$2:$A$7500,0),$E82+2)=Команды!$AJ$6,TRUE,FALSE),IF(INDEX(Команды!$A$2:$AN$7500,MATCH(CD$3,Команды!$A$2:$A$7500,0),$E82+2)=Команды!$AJ$7,TRUE,FALSE),IF(INDEX(Команды!$A$2:$AN$7500,MATCH(CD$3,Команды!$A$2:$A$7500,0),$E82+2)=Команды!$AJ$8,TRUE,FALSE),IF(INDEX(Команды!$A$2:$AN$7500,MATCH(CD$3,Команды!$A$2:$A$7500,0),$E82+2)=Команды!$AJ$9,TRUE,FALSE),IF(INDEX(Команды!$A$2:$AN$7500,MATCH(CD$3,Команды!$A$2:$A$7500,0),$E82+2)=Команды!$AJ$10,TRUE,FALSE),IF(INDEX(Команды!$A$2:$AN$7500,MATCH(CD$3,Команды!$A$2:$A$7500,0),$E82+2)=Команды!$AJ$11,TRUE,FALSE),IF(INDEX(Команды!$A$2:$AN$7500,MATCH(CD$3,Команды!$A$2:$A$7500,0),$E82+2)=Команды!$AJ$12,TRUE,FALSE),IF(INDEX(Команды!$A$2:$AN$7500,MATCH(CD$3,Команды!$A$2:$A$7500,0),$E82+2)=Команды!$AJ$13,TRUE,FALSE),IF(INDEX(Команды!$A$2:$AN$7500,MATCH(CD$3,Команды!$A$2:$A$7500,0),$E82+2)=Команды!$AJ$14,TRUE,FALSE),IF(INDEX(Команды!$A$2:$AN$7500,MATCH(CD$3,Команды!$A$2:$A$7500,0),$E82+2)=Команды!$AJ$15,TRUE,FALSE),IF(INDEX(Команды!$A$2:$AN$7500,MATCH(CD$3,Команды!$A$2:$A$7500,0),$E82+2)=Команды!$AJ$16,TRUE,FALSE),,IF(INDEX(Команды!$A$2:$AN$7500,MATCH(CD$3,Команды!$A$2:$A$7500,0),$E82+2)=Команды!$AJ$17,TRUE,FALSE),,IF(INDEX(Команды!$A$2:$AN$7500,MATCH(CD$3,Команды!$A$2:$A$7500,0),$E82+2)=Команды!$AJ$18,TRUE,FALSE),,IF(INDEX(Команды!$A$2:$AN$7500,MATCH(CD$3,Команды!$A$2:$A$7500,0),$E82+2)=Команды!$AJ$19,TRUE,FALSE)),INDEX(Команды!$AJ$2:$AK$19,MATCH(INDEX(Команды!$A$2:$AN$7500,MATCH(CD$3,Команды!$A$2:$A$7500,0),$E82+2),Команды!$AJ$2:$AJ$19,0),2),0)</f>
        <v>0.28125</v>
      </c>
      <c r="CE82" s="175">
        <f>IF(OR(IF(INDEX(Команды!$A$2:$AN$7500,MATCH(CD$3,Команды!$A$2:$A$7500,0),$E82+2)=Команды!$AJ$2,TRUE,FALSE),IF(INDEX(Команды!$A$2:$AN$7500,MATCH(CD$3,Команды!$A$2:$A$7500,0),$E82+2)=Команды!$AJ$3,TRUE,FALSE),IF(INDEX(Команды!$A$2:$AN$7500,MATCH(CD$3,Команды!$A$2:$A$7500,0),$E82+2)=Команды!$AJ$4,TRUE,FALSE),IF(INDEX(Команды!$A$2:$AN$7500,MATCH(CD$3,Команды!$A$2:$A$7500,0),$E82+2)=Команды!$AJ$5,TRUE,FALSE),IF(INDEX(Команды!$A$2:$AN$7500,MATCH(CD$3,Команды!$A$2:$A$7500,0),$E82+2)=Команды!$AJ$6,TRUE,FALSE),IF(INDEX(Команды!$A$2:$AN$7500,MATCH(CD$3,Команды!$A$2:$A$7500,0),$E82+2)=Команды!$AJ$7,TRUE,FALSE),IF(INDEX(Команды!$A$2:$AN$7500,MATCH(CD$3,Команды!$A$2:$A$7500,0),$E82+2)=Команды!$AJ$8,TRUE,FALSE),IF(INDEX(Команды!$A$2:$AN$7500,MATCH(CD$3,Команды!$A$2:$A$7500,0),$E82+2)=Команды!$AJ$9,TRUE,FALSE),IF(INDEX(Команды!$A$2:$AN$7500,MATCH(CD$3,Команды!$A$2:$A$7500,0),$E82+2)=Команды!$AJ$10,TRUE,FALSE),IF(INDEX(Команды!$A$2:$AN$7500,MATCH(CD$3,Команды!$A$2:$A$7500,0),$E82+2)=Команды!$AJ$11,TRUE,FALSE),IF(INDEX(Команды!$A$2:$AN$7500,MATCH(CD$3,Команды!$A$2:$A$7500,0),$E82+2)=Команды!$AJ$12,TRUE,FALSE),IF(INDEX(Команды!$A$2:$AN$7500,MATCH(CD$3,Команды!$A$2:$A$7500,0),$E82+2)=Команды!$AJ$13,TRUE,FALSE),IF(INDEX(Команды!$A$2:$AN$7500,MATCH(CD$3,Команды!$A$2:$A$7500,0),$E82+2)=Команды!$AJ$14,TRUE,FALSE),IF(INDEX(Команды!$A$2:$AN$7500,MATCH(CD$3,Команды!$A$2:$A$7500,0),$E82+2)=Команды!$AJ$15,TRUE,FALSE),IF(INDEX(Команды!$A$2:$AN$7500,MATCH(CD$3,Команды!$A$2:$A$7500,0),$E82+2)=Команды!$AJ$16,TRUE,FALSE),IF(INDEX(Команды!$A$2:$AN$7500,MATCH(CD$3,Команды!$A$2:$A$7500,0),$E82+2)=Команды!$AJ$17,TRUE,FALSE),IF(INDEX(Команды!$A$2:$AN$7500,MATCH(CD$3,Команды!$A$2:$A$7500,0),$E82+2)=Команды!$AJ$18,TRUE,FALSE),IF(INDEX(Команды!$A$2:$AN$7500,MATCH(CD$3,Команды!$A$2:$A$7500,0),$E82+2)=Команды!$AJ$19,TRUE,FALSE)),INDEX(Команды!$AJ$2:$AL$19,MATCH(INDEX(Команды!$A$2:$AN$7500,MATCH(CD$3,Команды!$A$2:$A$7500,0),$E82+2),Команды!$AJ$2:$AJ$19,0),3),0)</f>
        <v>0.65625</v>
      </c>
      <c r="CF82" s="342"/>
      <c r="CG82" s="174">
        <f>IF(OR(IF(INDEX(Команды!$A$2:$AN$7500,MATCH(CG$3,Команды!$A$2:$A$7500,0),$E82+2)=Команды!$AJ$2,TRUE,FALSE),IF(INDEX(Команды!$A$2:$AN$7500,MATCH(CG$3,Команды!$A$2:$A$7500,0),$E82+2)=Команды!$AJ$3,TRUE,FALSE),IF(INDEX(Команды!$A$2:$AN$7500,MATCH(CG$3,Команды!$A$2:$A$7500,0),$E82+2)=Команды!$AJ$4,TRUE,FALSE),IF(INDEX(Команды!$A$2:$AN$7500,MATCH(CG$3,Команды!$A$2:$A$7500,0),$E82+2)=Команды!$AJ$5,TRUE,FALSE),IF(INDEX(Команды!$A$2:$AN$7500,MATCH(CG$3,Команды!$A$2:$A$7500,0),$E82+2)=Команды!$AJ$6,TRUE,FALSE),IF(INDEX(Команды!$A$2:$AN$7500,MATCH(CG$3,Команды!$A$2:$A$7500,0),$E82+2)=Команды!$AJ$7,TRUE,FALSE),IF(INDEX(Команды!$A$2:$AN$7500,MATCH(CG$3,Команды!$A$2:$A$7500,0),$E82+2)=Команды!$AJ$8,TRUE,FALSE),IF(INDEX(Команды!$A$2:$AN$7500,MATCH(CG$3,Команды!$A$2:$A$7500,0),$E82+2)=Команды!$AJ$9,TRUE,FALSE),IF(INDEX(Команды!$A$2:$AN$7500,MATCH(CG$3,Команды!$A$2:$A$7500,0),$E82+2)=Команды!$AJ$10,TRUE,FALSE),IF(INDEX(Команды!$A$2:$AN$7500,MATCH(CG$3,Команды!$A$2:$A$7500,0),$E82+2)=Команды!$AJ$11,TRUE,FALSE),IF(INDEX(Команды!$A$2:$AN$7500,MATCH(CG$3,Команды!$A$2:$A$7500,0),$E82+2)=Команды!$AJ$12,TRUE,FALSE),IF(INDEX(Команды!$A$2:$AN$7500,MATCH(CG$3,Команды!$A$2:$A$7500,0),$E82+2)=Команды!$AJ$13,TRUE,FALSE),IF(INDEX(Команды!$A$2:$AN$7500,MATCH(CG$3,Команды!$A$2:$A$7500,0),$E82+2)=Команды!$AJ$14,TRUE,FALSE),IF(INDEX(Команды!$A$2:$AN$7500,MATCH(CG$3,Команды!$A$2:$A$7500,0),$E82+2)=Команды!$AJ$15,TRUE,FALSE),IF(INDEX(Команды!$A$2:$AN$7500,MATCH(CG$3,Команды!$A$2:$A$7500,0),$E82+2)=Команды!$AJ$16,TRUE,FALSE),,IF(INDEX(Команды!$A$2:$AN$7500,MATCH(CG$3,Команды!$A$2:$A$7500,0),$E82+2)=Команды!$AJ$17,TRUE,FALSE),,IF(INDEX(Команды!$A$2:$AN$7500,MATCH(CG$3,Команды!$A$2:$A$7500,0),$E82+2)=Команды!$AJ$18,TRUE,FALSE),,IF(INDEX(Команды!$A$2:$AN$7500,MATCH(CG$3,Команды!$A$2:$A$7500,0),$E82+2)=Команды!$AJ$19,TRUE,FALSE)),INDEX(Команды!$AJ$2:$AK$19,MATCH(INDEX(Команды!$A$2:$AN$7500,MATCH(CG$3,Команды!$A$2:$A$7500,0),$E82+2),Команды!$AJ$2:$AJ$19,0),2),0)</f>
        <v>0.41666666666666669</v>
      </c>
      <c r="CH82" s="175">
        <f>IF(OR(IF(INDEX(Команды!$A$2:$AN$7500,MATCH(CG$3,Команды!$A$2:$A$7500,0),$E82+2)=Команды!$AJ$2,TRUE,FALSE),IF(INDEX(Команды!$A$2:$AN$7500,MATCH(CG$3,Команды!$A$2:$A$7500,0),$E82+2)=Команды!$AJ$3,TRUE,FALSE),IF(INDEX(Команды!$A$2:$AN$7500,MATCH(CG$3,Команды!$A$2:$A$7500,0),$E82+2)=Команды!$AJ$4,TRUE,FALSE),IF(INDEX(Команды!$A$2:$AN$7500,MATCH(CG$3,Команды!$A$2:$A$7500,0),$E82+2)=Команды!$AJ$5,TRUE,FALSE),IF(INDEX(Команды!$A$2:$AN$7500,MATCH(CG$3,Команды!$A$2:$A$7500,0),$E82+2)=Команды!$AJ$6,TRUE,FALSE),IF(INDEX(Команды!$A$2:$AN$7500,MATCH(CG$3,Команды!$A$2:$A$7500,0),$E82+2)=Команды!$AJ$7,TRUE,FALSE),IF(INDEX(Команды!$A$2:$AN$7500,MATCH(CG$3,Команды!$A$2:$A$7500,0),$E82+2)=Команды!$AJ$8,TRUE,FALSE),IF(INDEX(Команды!$A$2:$AN$7500,MATCH(CG$3,Команды!$A$2:$A$7500,0),$E82+2)=Команды!$AJ$9,TRUE,FALSE),IF(INDEX(Команды!$A$2:$AN$7500,MATCH(CG$3,Команды!$A$2:$A$7500,0),$E82+2)=Команды!$AJ$10,TRUE,FALSE),IF(INDEX(Команды!$A$2:$AN$7500,MATCH(CG$3,Команды!$A$2:$A$7500,0),$E82+2)=Команды!$AJ$11,TRUE,FALSE),IF(INDEX(Команды!$A$2:$AN$7500,MATCH(CG$3,Команды!$A$2:$A$7500,0),$E82+2)=Команды!$AJ$12,TRUE,FALSE),IF(INDEX(Команды!$A$2:$AN$7500,MATCH(CG$3,Команды!$A$2:$A$7500,0),$E82+2)=Команды!$AJ$13,TRUE,FALSE),IF(INDEX(Команды!$A$2:$AN$7500,MATCH(CG$3,Команды!$A$2:$A$7500,0),$E82+2)=Команды!$AJ$14,TRUE,FALSE),IF(INDEX(Команды!$A$2:$AN$7500,MATCH(CG$3,Команды!$A$2:$A$7500,0),$E82+2)=Команды!$AJ$15,TRUE,FALSE),IF(INDEX(Команды!$A$2:$AN$7500,MATCH(CG$3,Команды!$A$2:$A$7500,0),$E82+2)=Команды!$AJ$16,TRUE,FALSE),IF(INDEX(Команды!$A$2:$AN$7500,MATCH(CG$3,Команды!$A$2:$A$7500,0),$E82+2)=Команды!$AJ$17,TRUE,FALSE),IF(INDEX(Команды!$A$2:$AN$7500,MATCH(CG$3,Команды!$A$2:$A$7500,0),$E82+2)=Команды!$AJ$18,TRUE,FALSE),IF(INDEX(Команды!$A$2:$AN$7500,MATCH(CG$3,Команды!$A$2:$A$7500,0),$E82+2)=Команды!$AJ$19,TRUE,FALSE)),INDEX(Команды!$AJ$2:$AL$19,MATCH(INDEX(Команды!$A$2:$AN$7500,MATCH(CG$3,Команды!$A$2:$A$7500,0),$E82+2),Команды!$AJ$2:$AJ$19,0),3),0)</f>
        <v>0.79166666666666663</v>
      </c>
      <c r="CI82" s="342"/>
      <c r="CJ82" s="174">
        <f>IF(OR(IF(INDEX(Команды!$A$2:$AN$7500,MATCH(CJ$3,Команды!$A$2:$A$7500,0),$E82+2)=Команды!$AJ$2,TRUE,FALSE),IF(INDEX(Команды!$A$2:$AN$7500,MATCH(CJ$3,Команды!$A$2:$A$7500,0),$E82+2)=Команды!$AJ$3,TRUE,FALSE),IF(INDEX(Команды!$A$2:$AN$7500,MATCH(CJ$3,Команды!$A$2:$A$7500,0),$E82+2)=Команды!$AJ$4,TRUE,FALSE),IF(INDEX(Команды!$A$2:$AN$7500,MATCH(CJ$3,Команды!$A$2:$A$7500,0),$E82+2)=Команды!$AJ$5,TRUE,FALSE),IF(INDEX(Команды!$A$2:$AN$7500,MATCH(CJ$3,Команды!$A$2:$A$7500,0),$E82+2)=Команды!$AJ$6,TRUE,FALSE),IF(INDEX(Команды!$A$2:$AN$7500,MATCH(CJ$3,Команды!$A$2:$A$7500,0),$E82+2)=Команды!$AJ$7,TRUE,FALSE),IF(INDEX(Команды!$A$2:$AN$7500,MATCH(CJ$3,Команды!$A$2:$A$7500,0),$E82+2)=Команды!$AJ$8,TRUE,FALSE),IF(INDEX(Команды!$A$2:$AN$7500,MATCH(CJ$3,Команды!$A$2:$A$7500,0),$E82+2)=Команды!$AJ$9,TRUE,FALSE),IF(INDEX(Команды!$A$2:$AN$7500,MATCH(CJ$3,Команды!$A$2:$A$7500,0),$E82+2)=Команды!$AJ$10,TRUE,FALSE),IF(INDEX(Команды!$A$2:$AN$7500,MATCH(CJ$3,Команды!$A$2:$A$7500,0),$E82+2)=Команды!$AJ$11,TRUE,FALSE),IF(INDEX(Команды!$A$2:$AN$7500,MATCH(CJ$3,Команды!$A$2:$A$7500,0),$E82+2)=Команды!$AJ$12,TRUE,FALSE),IF(INDEX(Команды!$A$2:$AN$7500,MATCH(CJ$3,Команды!$A$2:$A$7500,0),$E82+2)=Команды!$AJ$13,TRUE,FALSE),IF(INDEX(Команды!$A$2:$AN$7500,MATCH(CJ$3,Команды!$A$2:$A$7500,0),$E82+2)=Команды!$AJ$14,TRUE,FALSE),IF(INDEX(Команды!$A$2:$AN$7500,MATCH(CJ$3,Команды!$A$2:$A$7500,0),$E82+2)=Команды!$AJ$15,TRUE,FALSE),IF(INDEX(Команды!$A$2:$AN$7500,MATCH(CJ$3,Команды!$A$2:$A$7500,0),$E82+2)=Команды!$AJ$16,TRUE,FALSE),,IF(INDEX(Команды!$A$2:$AN$7500,MATCH(CJ$3,Команды!$A$2:$A$7500,0),$E82+2)=Команды!$AJ$17,TRUE,FALSE),,IF(INDEX(Команды!$A$2:$AN$7500,MATCH(CJ$3,Команды!$A$2:$A$7500,0),$E82+2)=Команды!$AJ$18,TRUE,FALSE),,IF(INDEX(Команды!$A$2:$AN$7500,MATCH(CJ$3,Команды!$A$2:$A$7500,0),$E82+2)=Команды!$AJ$19,TRUE,FALSE)),INDEX(Команды!$AJ$2:$AK$19,MATCH(INDEX(Команды!$A$2:$AN$7500,MATCH(CJ$3,Команды!$A$2:$A$7500,0),$E82+2),Команды!$AJ$2:$AJ$19,0),2),0)</f>
        <v>0.45833333333333331</v>
      </c>
      <c r="CK82" s="175">
        <f>IF(OR(IF(INDEX(Команды!$A$2:$AN$7500,MATCH(CJ$3,Команды!$A$2:$A$7500,0),$E82+2)=Команды!$AJ$2,TRUE,FALSE),IF(INDEX(Команды!$A$2:$AN$7500,MATCH(CJ$3,Команды!$A$2:$A$7500,0),$E82+2)=Команды!$AJ$3,TRUE,FALSE),IF(INDEX(Команды!$A$2:$AN$7500,MATCH(CJ$3,Команды!$A$2:$A$7500,0),$E82+2)=Команды!$AJ$4,TRUE,FALSE),IF(INDEX(Команды!$A$2:$AN$7500,MATCH(CJ$3,Команды!$A$2:$A$7500,0),$E82+2)=Команды!$AJ$5,TRUE,FALSE),IF(INDEX(Команды!$A$2:$AN$7500,MATCH(CJ$3,Команды!$A$2:$A$7500,0),$E82+2)=Команды!$AJ$6,TRUE,FALSE),IF(INDEX(Команды!$A$2:$AN$7500,MATCH(CJ$3,Команды!$A$2:$A$7500,0),$E82+2)=Команды!$AJ$7,TRUE,FALSE),IF(INDEX(Команды!$A$2:$AN$7500,MATCH(CJ$3,Команды!$A$2:$A$7500,0),$E82+2)=Команды!$AJ$8,TRUE,FALSE),IF(INDEX(Команды!$A$2:$AN$7500,MATCH(CJ$3,Команды!$A$2:$A$7500,0),$E82+2)=Команды!$AJ$9,TRUE,FALSE),IF(INDEX(Команды!$A$2:$AN$7500,MATCH(CJ$3,Команды!$A$2:$A$7500,0),$E82+2)=Команды!$AJ$10,TRUE,FALSE),IF(INDEX(Команды!$A$2:$AN$7500,MATCH(CJ$3,Команды!$A$2:$A$7500,0),$E82+2)=Команды!$AJ$11,TRUE,FALSE),IF(INDEX(Команды!$A$2:$AN$7500,MATCH(CJ$3,Команды!$A$2:$A$7500,0),$E82+2)=Команды!$AJ$12,TRUE,FALSE),IF(INDEX(Команды!$A$2:$AN$7500,MATCH(CJ$3,Команды!$A$2:$A$7500,0),$E82+2)=Команды!$AJ$13,TRUE,FALSE),IF(INDEX(Команды!$A$2:$AN$7500,MATCH(CJ$3,Команды!$A$2:$A$7500,0),$E82+2)=Команды!$AJ$14,TRUE,FALSE),IF(INDEX(Команды!$A$2:$AN$7500,MATCH(CJ$3,Команды!$A$2:$A$7500,0),$E82+2)=Команды!$AJ$15,TRUE,FALSE),IF(INDEX(Команды!$A$2:$AN$7500,MATCH(CJ$3,Команды!$A$2:$A$7500,0),$E82+2)=Команды!$AJ$16,TRUE,FALSE),IF(INDEX(Команды!$A$2:$AN$7500,MATCH(CJ$3,Команды!$A$2:$A$7500,0),$E82+2)=Команды!$AJ$17,TRUE,FALSE),IF(INDEX(Команды!$A$2:$AN$7500,MATCH(CJ$3,Команды!$A$2:$A$7500,0),$E82+2)=Команды!$AJ$18,TRUE,FALSE),IF(INDEX(Команды!$A$2:$AN$7500,MATCH(CJ$3,Команды!$A$2:$A$7500,0),$E82+2)=Команды!$AJ$19,TRUE,FALSE)),INDEX(Команды!$AJ$2:$AL$19,MATCH(INDEX(Команды!$A$2:$AN$7500,MATCH(CJ$3,Команды!$A$2:$A$7500,0),$E82+2),Команды!$AJ$2:$AJ$19,0),3),0)</f>
        <v>0.83333333333333337</v>
      </c>
      <c r="CL82" s="342"/>
      <c r="CM82" s="174" t="str">
        <f>IF(OR(IF(INDEX(Команды!$A$2:$AN$7500,MATCH(CM$3,Команды!$A$2:$A$7500,0),$E82+2)=Команды!$AJ$2,TRUE,FALSE),IF(INDEX(Команды!$A$2:$AN$7500,MATCH(CM$3,Команды!$A$2:$A$7500,0),$E82+2)=Команды!$AJ$3,TRUE,FALSE),IF(INDEX(Команды!$A$2:$AN$7500,MATCH(CM$3,Команды!$A$2:$A$7500,0),$E82+2)=Команды!$AJ$4,TRUE,FALSE),IF(INDEX(Команды!$A$2:$AN$7500,MATCH(CM$3,Команды!$A$2:$A$7500,0),$E82+2)=Команды!$AJ$5,TRUE,FALSE),IF(INDEX(Команды!$A$2:$AN$7500,MATCH(CM$3,Команды!$A$2:$A$7500,0),$E82+2)=Команды!$AJ$6,TRUE,FALSE),IF(INDEX(Команды!$A$2:$AN$7500,MATCH(CM$3,Команды!$A$2:$A$7500,0),$E82+2)=Команды!$AJ$7,TRUE,FALSE),IF(INDEX(Команды!$A$2:$AN$7500,MATCH(CM$3,Команды!$A$2:$A$7500,0),$E82+2)=Команды!$AJ$8,TRUE,FALSE),IF(INDEX(Команды!$A$2:$AN$7500,MATCH(CM$3,Команды!$A$2:$A$7500,0),$E82+2)=Команды!$AJ$9,TRUE,FALSE),IF(INDEX(Команды!$A$2:$AN$7500,MATCH(CM$3,Команды!$A$2:$A$7500,0),$E82+2)=Команды!$AJ$10,TRUE,FALSE),IF(INDEX(Команды!$A$2:$AN$7500,MATCH(CM$3,Команды!$A$2:$A$7500,0),$E82+2)=Команды!$AJ$11,TRUE,FALSE),IF(INDEX(Команды!$A$2:$AN$7500,MATCH(CM$3,Команды!$A$2:$A$7500,0),$E82+2)=Команды!$AJ$12,TRUE,FALSE),IF(INDEX(Команды!$A$2:$AN$7500,MATCH(CM$3,Команды!$A$2:$A$7500,0),$E82+2)=Команды!$AJ$13,TRUE,FALSE),IF(INDEX(Команды!$A$2:$AN$7500,MATCH(CM$3,Команды!$A$2:$A$7500,0),$E82+2)=Команды!$AJ$14,TRUE,FALSE),IF(INDEX(Команды!$A$2:$AN$7500,MATCH(CM$3,Команды!$A$2:$A$7500,0),$E82+2)=Команды!$AJ$15,TRUE,FALSE),IF(INDEX(Команды!$A$2:$AN$7500,MATCH(CM$3,Команды!$A$2:$A$7500,0),$E82+2)=Команды!$AJ$16,TRUE,FALSE),,IF(INDEX(Команды!$A$2:$AN$7500,MATCH(CM$3,Команды!$A$2:$A$7500,0),$E82+2)=Команды!$AJ$17,TRUE,FALSE),,IF(INDEX(Команды!$A$2:$AN$7500,MATCH(CM$3,Команды!$A$2:$A$7500,0),$E82+2)=Команды!$AJ$18,TRUE,FALSE),,IF(INDEX(Команды!$A$2:$AN$7500,MATCH(CM$3,Команды!$A$2:$A$7500,0),$E82+2)=Команды!$AJ$19,TRUE,FALSE)),INDEX(Команды!$AJ$2:$AK$19,MATCH(INDEX(Команды!$A$2:$AN$7500,MATCH(CM$3,Команды!$A$2:$A$7500,0),$E82+2),Команды!$AJ$2:$AJ$19,0),2),0)</f>
        <v>В</v>
      </c>
      <c r="CN82" s="175" t="str">
        <f>IF(OR(IF(INDEX(Команды!$A$2:$AN$7500,MATCH(CM$3,Команды!$A$2:$A$7500,0),$E82+2)=Команды!$AJ$2,TRUE,FALSE),IF(INDEX(Команды!$A$2:$AN$7500,MATCH(CM$3,Команды!$A$2:$A$7500,0),$E82+2)=Команды!$AJ$3,TRUE,FALSE),IF(INDEX(Команды!$A$2:$AN$7500,MATCH(CM$3,Команды!$A$2:$A$7500,0),$E82+2)=Команды!$AJ$4,TRUE,FALSE),IF(INDEX(Команды!$A$2:$AN$7500,MATCH(CM$3,Команды!$A$2:$A$7500,0),$E82+2)=Команды!$AJ$5,TRUE,FALSE),IF(INDEX(Команды!$A$2:$AN$7500,MATCH(CM$3,Команды!$A$2:$A$7500,0),$E82+2)=Команды!$AJ$6,TRUE,FALSE),IF(INDEX(Команды!$A$2:$AN$7500,MATCH(CM$3,Команды!$A$2:$A$7500,0),$E82+2)=Команды!$AJ$7,TRUE,FALSE),IF(INDEX(Команды!$A$2:$AN$7500,MATCH(CM$3,Команды!$A$2:$A$7500,0),$E82+2)=Команды!$AJ$8,TRUE,FALSE),IF(INDEX(Команды!$A$2:$AN$7500,MATCH(CM$3,Команды!$A$2:$A$7500,0),$E82+2)=Команды!$AJ$9,TRUE,FALSE),IF(INDEX(Команды!$A$2:$AN$7500,MATCH(CM$3,Команды!$A$2:$A$7500,0),$E82+2)=Команды!$AJ$10,TRUE,FALSE),IF(INDEX(Команды!$A$2:$AN$7500,MATCH(CM$3,Команды!$A$2:$A$7500,0),$E82+2)=Команды!$AJ$11,TRUE,FALSE),IF(INDEX(Команды!$A$2:$AN$7500,MATCH(CM$3,Команды!$A$2:$A$7500,0),$E82+2)=Команды!$AJ$12,TRUE,FALSE),IF(INDEX(Команды!$A$2:$AN$7500,MATCH(CM$3,Команды!$A$2:$A$7500,0),$E82+2)=Команды!$AJ$13,TRUE,FALSE),IF(INDEX(Команды!$A$2:$AN$7500,MATCH(CM$3,Команды!$A$2:$A$7500,0),$E82+2)=Команды!$AJ$14,TRUE,FALSE),IF(INDEX(Команды!$A$2:$AN$7500,MATCH(CM$3,Команды!$A$2:$A$7500,0),$E82+2)=Команды!$AJ$15,TRUE,FALSE),IF(INDEX(Команды!$A$2:$AN$7500,MATCH(CM$3,Команды!$A$2:$A$7500,0),$E82+2)=Команды!$AJ$16,TRUE,FALSE),IF(INDEX(Команды!$A$2:$AN$7500,MATCH(CM$3,Команды!$A$2:$A$7500,0),$E82+2)=Команды!$AJ$17,TRUE,FALSE),IF(INDEX(Команды!$A$2:$AN$7500,MATCH(CM$3,Команды!$A$2:$A$7500,0),$E82+2)=Команды!$AJ$18,TRUE,FALSE),IF(INDEX(Команды!$A$2:$AN$7500,MATCH(CM$3,Команды!$A$2:$A$7500,0),$E82+2)=Команды!$AJ$19,TRUE,FALSE)),INDEX(Команды!$AJ$2:$AL$19,MATCH(INDEX(Команды!$A$2:$AN$7500,MATCH(CM$3,Команды!$A$2:$A$7500,0),$E82+2),Команды!$AJ$2:$AJ$19,0),3),0)</f>
        <v>В</v>
      </c>
      <c r="CO82" s="342"/>
      <c r="CP82" s="174" t="str">
        <f>IF(OR(IF(INDEX(Команды!$A$2:$AN$7500,MATCH(CP$3,Команды!$A$2:$A$7500,0),$E82+2)=Команды!$AJ$2,TRUE,FALSE),IF(INDEX(Команды!$A$2:$AN$7500,MATCH(CP$3,Команды!$A$2:$A$7500,0),$E82+2)=Команды!$AJ$3,TRUE,FALSE),IF(INDEX(Команды!$A$2:$AN$7500,MATCH(CP$3,Команды!$A$2:$A$7500,0),$E82+2)=Команды!$AJ$4,TRUE,FALSE),IF(INDEX(Команды!$A$2:$AN$7500,MATCH(CP$3,Команды!$A$2:$A$7500,0),$E82+2)=Команды!$AJ$5,TRUE,FALSE),IF(INDEX(Команды!$A$2:$AN$7500,MATCH(CP$3,Команды!$A$2:$A$7500,0),$E82+2)=Команды!$AJ$6,TRUE,FALSE),IF(INDEX(Команды!$A$2:$AN$7500,MATCH(CP$3,Команды!$A$2:$A$7500,0),$E82+2)=Команды!$AJ$7,TRUE,FALSE),IF(INDEX(Команды!$A$2:$AN$7500,MATCH(CP$3,Команды!$A$2:$A$7500,0),$E82+2)=Команды!$AJ$8,TRUE,FALSE),IF(INDEX(Команды!$A$2:$AN$7500,MATCH(CP$3,Команды!$A$2:$A$7500,0),$E82+2)=Команды!$AJ$9,TRUE,FALSE),IF(INDEX(Команды!$A$2:$AN$7500,MATCH(CP$3,Команды!$A$2:$A$7500,0),$E82+2)=Команды!$AJ$10,TRUE,FALSE),IF(INDEX(Команды!$A$2:$AN$7500,MATCH(CP$3,Команды!$A$2:$A$7500,0),$E82+2)=Команды!$AJ$11,TRUE,FALSE),IF(INDEX(Команды!$A$2:$AN$7500,MATCH(CP$3,Команды!$A$2:$A$7500,0),$E82+2)=Команды!$AJ$12,TRUE,FALSE),IF(INDEX(Команды!$A$2:$AN$7500,MATCH(CP$3,Команды!$A$2:$A$7500,0),$E82+2)=Команды!$AJ$13,TRUE,FALSE),IF(INDEX(Команды!$A$2:$AN$7500,MATCH(CP$3,Команды!$A$2:$A$7500,0),$E82+2)=Команды!$AJ$14,TRUE,FALSE),IF(INDEX(Команды!$A$2:$AN$7500,MATCH(CP$3,Команды!$A$2:$A$7500,0),$E82+2)=Команды!$AJ$15,TRUE,FALSE),IF(INDEX(Команды!$A$2:$AN$7500,MATCH(CP$3,Команды!$A$2:$A$7500,0),$E82+2)=Команды!$AJ$16,TRUE,FALSE),,IF(INDEX(Команды!$A$2:$AN$7500,MATCH(CP$3,Команды!$A$2:$A$7500,0),$E82+2)=Команды!$AJ$17,TRUE,FALSE),,IF(INDEX(Команды!$A$2:$AN$7500,MATCH(CP$3,Команды!$A$2:$A$7500,0),$E82+2)=Команды!$AJ$18,TRUE,FALSE),,IF(INDEX(Команды!$A$2:$AN$7500,MATCH(CP$3,Команды!$A$2:$A$7500,0),$E82+2)=Команды!$AJ$19,TRUE,FALSE)),INDEX(Команды!$AJ$2:$AK$19,MATCH(INDEX(Команды!$A$2:$AN$7500,MATCH(CP$3,Команды!$A$2:$A$7500,0),$E82+2),Команды!$AJ$2:$AJ$19,0),2),0)</f>
        <v>В</v>
      </c>
      <c r="CQ82" s="175" t="str">
        <f>IF(OR(IF(INDEX(Команды!$A$2:$AN$7500,MATCH(CP$3,Команды!$A$2:$A$7500,0),$E82+2)=Команды!$AJ$2,TRUE,FALSE),IF(INDEX(Команды!$A$2:$AN$7500,MATCH(CP$3,Команды!$A$2:$A$7500,0),$E82+2)=Команды!$AJ$3,TRUE,FALSE),IF(INDEX(Команды!$A$2:$AN$7500,MATCH(CP$3,Команды!$A$2:$A$7500,0),$E82+2)=Команды!$AJ$4,TRUE,FALSE),IF(INDEX(Команды!$A$2:$AN$7500,MATCH(CP$3,Команды!$A$2:$A$7500,0),$E82+2)=Команды!$AJ$5,TRUE,FALSE),IF(INDEX(Команды!$A$2:$AN$7500,MATCH(CP$3,Команды!$A$2:$A$7500,0),$E82+2)=Команды!$AJ$6,TRUE,FALSE),IF(INDEX(Команды!$A$2:$AN$7500,MATCH(CP$3,Команды!$A$2:$A$7500,0),$E82+2)=Команды!$AJ$7,TRUE,FALSE),IF(INDEX(Команды!$A$2:$AN$7500,MATCH(CP$3,Команды!$A$2:$A$7500,0),$E82+2)=Команды!$AJ$8,TRUE,FALSE),IF(INDEX(Команды!$A$2:$AN$7500,MATCH(CP$3,Команды!$A$2:$A$7500,0),$E82+2)=Команды!$AJ$9,TRUE,FALSE),IF(INDEX(Команды!$A$2:$AN$7500,MATCH(CP$3,Команды!$A$2:$A$7500,0),$E82+2)=Команды!$AJ$10,TRUE,FALSE),IF(INDEX(Команды!$A$2:$AN$7500,MATCH(CP$3,Команды!$A$2:$A$7500,0),$E82+2)=Команды!$AJ$11,TRUE,FALSE),IF(INDEX(Команды!$A$2:$AN$7500,MATCH(CP$3,Команды!$A$2:$A$7500,0),$E82+2)=Команды!$AJ$12,TRUE,FALSE),IF(INDEX(Команды!$A$2:$AN$7500,MATCH(CP$3,Команды!$A$2:$A$7500,0),$E82+2)=Команды!$AJ$13,TRUE,FALSE),IF(INDEX(Команды!$A$2:$AN$7500,MATCH(CP$3,Команды!$A$2:$A$7500,0),$E82+2)=Команды!$AJ$14,TRUE,FALSE),IF(INDEX(Команды!$A$2:$AN$7500,MATCH(CP$3,Команды!$A$2:$A$7500,0),$E82+2)=Команды!$AJ$15,TRUE,FALSE),IF(INDEX(Команды!$A$2:$AN$7500,MATCH(CP$3,Команды!$A$2:$A$7500,0),$E82+2)=Команды!$AJ$16,TRUE,FALSE),IF(INDEX(Команды!$A$2:$AN$7500,MATCH(CP$3,Команды!$A$2:$A$7500,0),$E82+2)=Команды!$AJ$17,TRUE,FALSE),IF(INDEX(Команды!$A$2:$AN$7500,MATCH(CP$3,Команды!$A$2:$A$7500,0),$E82+2)=Команды!$AJ$18,TRUE,FALSE),IF(INDEX(Команды!$A$2:$AN$7500,MATCH(CP$3,Команды!$A$2:$A$7500,0),$E82+2)=Команды!$AJ$19,TRUE,FALSE)),INDEX(Команды!$AJ$2:$AL$19,MATCH(INDEX(Команды!$A$2:$AN$7500,MATCH(CP$3,Команды!$A$2:$A$7500,0),$E82+2),Команды!$AJ$2:$AJ$19,0),3),0)</f>
        <v>В</v>
      </c>
      <c r="CR82" s="342"/>
      <c r="CS82" s="174" t="str">
        <f>IF(OR(IF(INDEX(Команды!$A$2:$AN$7500,MATCH(CS$3,Команды!$A$2:$A$7500,0),$E82+2)=Команды!$AJ$2,TRUE,FALSE),IF(INDEX(Команды!$A$2:$AN$7500,MATCH(CS$3,Команды!$A$2:$A$7500,0),$E82+2)=Команды!$AJ$3,TRUE,FALSE),IF(INDEX(Команды!$A$2:$AN$7500,MATCH(CS$3,Команды!$A$2:$A$7500,0),$E82+2)=Команды!$AJ$4,TRUE,FALSE),IF(INDEX(Команды!$A$2:$AN$7500,MATCH(CS$3,Команды!$A$2:$A$7500,0),$E82+2)=Команды!$AJ$5,TRUE,FALSE),IF(INDEX(Команды!$A$2:$AN$7500,MATCH(CS$3,Команды!$A$2:$A$7500,0),$E82+2)=Команды!$AJ$6,TRUE,FALSE),IF(INDEX(Команды!$A$2:$AN$7500,MATCH(CS$3,Команды!$A$2:$A$7500,0),$E82+2)=Команды!$AJ$7,TRUE,FALSE),IF(INDEX(Команды!$A$2:$AN$7500,MATCH(CS$3,Команды!$A$2:$A$7500,0),$E82+2)=Команды!$AJ$8,TRUE,FALSE),IF(INDEX(Команды!$A$2:$AN$7500,MATCH(CS$3,Команды!$A$2:$A$7500,0),$E82+2)=Команды!$AJ$9,TRUE,FALSE),IF(INDEX(Команды!$A$2:$AN$7500,MATCH(CS$3,Команды!$A$2:$A$7500,0),$E82+2)=Команды!$AJ$10,TRUE,FALSE),IF(INDEX(Команды!$A$2:$AN$7500,MATCH(CS$3,Команды!$A$2:$A$7500,0),$E82+2)=Команды!$AJ$11,TRUE,FALSE),IF(INDEX(Команды!$A$2:$AN$7500,MATCH(CS$3,Команды!$A$2:$A$7500,0),$E82+2)=Команды!$AJ$12,TRUE,FALSE),IF(INDEX(Команды!$A$2:$AN$7500,MATCH(CS$3,Команды!$A$2:$A$7500,0),$E82+2)=Команды!$AJ$13,TRUE,FALSE),IF(INDEX(Команды!$A$2:$AN$7500,MATCH(CS$3,Команды!$A$2:$A$7500,0),$E82+2)=Команды!$AJ$14,TRUE,FALSE),IF(INDEX(Команды!$A$2:$AN$7500,MATCH(CS$3,Команды!$A$2:$A$7500,0),$E82+2)=Команды!$AJ$15,TRUE,FALSE),IF(INDEX(Команды!$A$2:$AN$7500,MATCH(CS$3,Команды!$A$2:$A$7500,0),$E82+2)=Команды!$AJ$16,TRUE,FALSE),,IF(INDEX(Команды!$A$2:$AN$7500,MATCH(CS$3,Команды!$A$2:$A$7500,0),$E82+2)=Команды!$AJ$17,TRUE,FALSE),,IF(INDEX(Команды!$A$2:$AN$7500,MATCH(CS$3,Команды!$A$2:$A$7500,0),$E82+2)=Команды!$AJ$18,TRUE,FALSE),,IF(INDEX(Команды!$A$2:$AN$7500,MATCH(CS$3,Команды!$A$2:$A$7500,0),$E82+2)=Команды!$AJ$19,TRUE,FALSE)),INDEX(Команды!$AJ$2:$AK$19,MATCH(INDEX(Команды!$A$2:$AN$7500,MATCH(CS$3,Команды!$A$2:$A$7500,0),$E82+2),Команды!$AJ$2:$AJ$19,0),2),0)</f>
        <v>В</v>
      </c>
      <c r="CT82" s="175" t="str">
        <f>IF(OR(IF(INDEX(Команды!$A$2:$AN$7500,MATCH(CS$3,Команды!$A$2:$A$7500,0),$E82+2)=Команды!$AJ$2,TRUE,FALSE),IF(INDEX(Команды!$A$2:$AN$7500,MATCH(CS$3,Команды!$A$2:$A$7500,0),$E82+2)=Команды!$AJ$3,TRUE,FALSE),IF(INDEX(Команды!$A$2:$AN$7500,MATCH(CS$3,Команды!$A$2:$A$7500,0),$E82+2)=Команды!$AJ$4,TRUE,FALSE),IF(INDEX(Команды!$A$2:$AN$7500,MATCH(CS$3,Команды!$A$2:$A$7500,0),$E82+2)=Команды!$AJ$5,TRUE,FALSE),IF(INDEX(Команды!$A$2:$AN$7500,MATCH(CS$3,Команды!$A$2:$A$7500,0),$E82+2)=Команды!$AJ$6,TRUE,FALSE),IF(INDEX(Команды!$A$2:$AN$7500,MATCH(CS$3,Команды!$A$2:$A$7500,0),$E82+2)=Команды!$AJ$7,TRUE,FALSE),IF(INDEX(Команды!$A$2:$AN$7500,MATCH(CS$3,Команды!$A$2:$A$7500,0),$E82+2)=Команды!$AJ$8,TRUE,FALSE),IF(INDEX(Команды!$A$2:$AN$7500,MATCH(CS$3,Команды!$A$2:$A$7500,0),$E82+2)=Команды!$AJ$9,TRUE,FALSE),IF(INDEX(Команды!$A$2:$AN$7500,MATCH(CS$3,Команды!$A$2:$A$7500,0),$E82+2)=Команды!$AJ$10,TRUE,FALSE),IF(INDEX(Команды!$A$2:$AN$7500,MATCH(CS$3,Команды!$A$2:$A$7500,0),$E82+2)=Команды!$AJ$11,TRUE,FALSE),IF(INDEX(Команды!$A$2:$AN$7500,MATCH(CS$3,Команды!$A$2:$A$7500,0),$E82+2)=Команды!$AJ$12,TRUE,FALSE),IF(INDEX(Команды!$A$2:$AN$7500,MATCH(CS$3,Команды!$A$2:$A$7500,0),$E82+2)=Команды!$AJ$13,TRUE,FALSE),IF(INDEX(Команды!$A$2:$AN$7500,MATCH(CS$3,Команды!$A$2:$A$7500,0),$E82+2)=Команды!$AJ$14,TRUE,FALSE),IF(INDEX(Команды!$A$2:$AN$7500,MATCH(CS$3,Команды!$A$2:$A$7500,0),$E82+2)=Команды!$AJ$15,TRUE,FALSE),IF(INDEX(Команды!$A$2:$AN$7500,MATCH(CS$3,Команды!$A$2:$A$7500,0),$E82+2)=Команды!$AJ$16,TRUE,FALSE),IF(INDEX(Команды!$A$2:$AN$7500,MATCH(CS$3,Команды!$A$2:$A$7500,0),$E82+2)=Команды!$AJ$17,TRUE,FALSE),IF(INDEX(Команды!$A$2:$AN$7500,MATCH(CS$3,Команды!$A$2:$A$7500,0),$E82+2)=Команды!$AJ$18,TRUE,FALSE),IF(INDEX(Команды!$A$2:$AN$7500,MATCH(CS$3,Команды!$A$2:$A$7500,0),$E82+2)=Команды!$AJ$19,TRUE,FALSE)),INDEX(Команды!$AJ$2:$AL$19,MATCH(INDEX(Команды!$A$2:$AN$7500,MATCH(CS$3,Команды!$A$2:$A$7500,0),$E82+2),Команды!$AJ$2:$AJ$19,0),3),0)</f>
        <v>В</v>
      </c>
      <c r="CU82" s="342"/>
    </row>
    <row r="83" spans="1:99" s="2" customFormat="1" ht="21.95" customHeight="1" x14ac:dyDescent="0.3">
      <c r="A83" s="251">
        <v>78</v>
      </c>
      <c r="B83" s="2">
        <f>VLOOKUP(A83,'Список КК'!A:F,6,TRUE)</f>
        <v>43762</v>
      </c>
      <c r="C83" s="638" t="str">
        <f>VLOOKUP(A83,'Список КК'!A:B,2,TRUE)</f>
        <v>Ульченко Александра Геннадьевна</v>
      </c>
      <c r="D83" s="203" t="str">
        <f>VLOOKUP(A83,'Список КК'!A:D,4,TRUE)</f>
        <v xml:space="preserve">ОРКК(Дог), Возв, обуч ИНФО </v>
      </c>
      <c r="E83" s="4">
        <f>VLOOKUP(A83,'Список КК'!A:C,3,TRUE)</f>
        <v>17</v>
      </c>
      <c r="F83" s="220" t="str">
        <f>VLOOKUP(A83,'Список КК'!A:E,5,TRUE)</f>
        <v>утро- смены только до 18:00 (садик), вечер - смены только с 16:00 (садик), Сб, Вс - смены любые, можно средние</v>
      </c>
      <c r="G83" s="174">
        <f>IF(OR(IF(INDEX(Команды!$A$2:$AN$7500,MATCH(G$3,Команды!$A$2:$A$7500,0),$E83+2)=Команды!$AJ$2,TRUE,FALSE),IF(INDEX(Команды!$A$2:$AN$7500,MATCH(G$3,Команды!$A$2:$A$7500,0),$E83+2)=Команды!$AJ$3,TRUE,FALSE),IF(INDEX(Команды!$A$2:$AN$7500,MATCH(G$3,Команды!$A$2:$A$7500,0),$E83+2)=Команды!$AJ$4,TRUE,FALSE),IF(INDEX(Команды!$A$2:$AN$7500,MATCH(G$3,Команды!$A$2:$A$7500,0),$E83+2)=Команды!$AJ$5,TRUE,FALSE),IF(INDEX(Команды!$A$2:$AN$7500,MATCH(G$3,Команды!$A$2:$A$7500,0),$E83+2)=Команды!$AJ$6,TRUE,FALSE),IF(INDEX(Команды!$A$2:$AN$7500,MATCH(G$3,Команды!$A$2:$A$7500,0),$E83+2)=Команды!$AJ$7,TRUE,FALSE),IF(INDEX(Команды!$A$2:$AN$7500,MATCH(G$3,Команды!$A$2:$A$7500,0),$E83+2)=Команды!$AJ$8,TRUE,FALSE),IF(INDEX(Команды!$A$2:$AN$7500,MATCH(G$3,Команды!$A$2:$A$7500,0),$E83+2)=Команды!$AJ$9,TRUE,FALSE),IF(INDEX(Команды!$A$2:$AN$7500,MATCH(G$3,Команды!$A$2:$A$7500,0),$E83+2)=Команды!$AJ$10,TRUE,FALSE),IF(INDEX(Команды!$A$2:$AN$7500,MATCH(G$3,Команды!$A$2:$A$7500,0),$E83+2)=Команды!$AJ$11,TRUE,FALSE),IF(INDEX(Команды!$A$2:$AN$7500,MATCH(G$3,Команды!$A$2:$A$7500,0),$E83+2)=Команды!$AJ$12,TRUE,FALSE),IF(INDEX(Команды!$A$2:$AN$7500,MATCH(G$3,Команды!$A$2:$A$7500,0),$E83+2)=Команды!$AJ$13,TRUE,FALSE),IF(INDEX(Команды!$A$2:$AN$7500,MATCH(G$3,Команды!$A$2:$A$7500,0),$E83+2)=Команды!$AJ$14,TRUE,FALSE),IF(INDEX(Команды!$A$2:$AN$7500,MATCH(G$3,Команды!$A$2:$A$7500,0),$E83+2)=Команды!$AJ$15,TRUE,FALSE),IF(INDEX(Команды!$A$2:$AN$7500,MATCH(G$3,Команды!$A$2:$A$7500,0),$E83+2)=Команды!$AJ$16,TRUE,FALSE),,IF(INDEX(Команды!$A$2:$AN$7500,MATCH(G$3,Команды!$A$2:$A$7500,0),$E83+2)=Команды!$AJ$17,TRUE,FALSE),,IF(INDEX(Команды!$A$2:$AN$7500,MATCH(G$3,Команды!$A$2:$A$7500,0),$E83+2)=Команды!$AJ$18,TRUE,FALSE),,IF(INDEX(Команды!$A$2:$AN$7500,MATCH(G$3,Команды!$A$2:$A$7500,0),$E83+2)=Команды!$AJ$19,TRUE,FALSE)),INDEX(Команды!$AJ$2:$AK$19,MATCH(INDEX(Команды!$A$2:$AN$7500,MATCH(G$3,Команды!$A$2:$A$7500,0),$E83+2),Команды!$AJ$2:$AJ$19,0),2),0)</f>
        <v>0.28125</v>
      </c>
      <c r="H83" s="175">
        <f>IF(OR(IF(INDEX(Команды!$A$2:$AN$7500,MATCH(G$3,Команды!$A$2:$A$7500,0),$E83+2)=Команды!$AJ$2,TRUE,FALSE),IF(INDEX(Команды!$A$2:$AN$7500,MATCH(G$3,Команды!$A$2:$A$7500,0),$E83+2)=Команды!$AJ$3,TRUE,FALSE),IF(INDEX(Команды!$A$2:$AN$7500,MATCH(G$3,Команды!$A$2:$A$7500,0),$E83+2)=Команды!$AJ$4,TRUE,FALSE),IF(INDEX(Команды!$A$2:$AN$7500,MATCH(G$3,Команды!$A$2:$A$7500,0),$E83+2)=Команды!$AJ$5,TRUE,FALSE),IF(INDEX(Команды!$A$2:$AN$7500,MATCH(G$3,Команды!$A$2:$A$7500,0),$E83+2)=Команды!$AJ$6,TRUE,FALSE),IF(INDEX(Команды!$A$2:$AN$7500,MATCH(G$3,Команды!$A$2:$A$7500,0),$E83+2)=Команды!$AJ$7,TRUE,FALSE),IF(INDEX(Команды!$A$2:$AN$7500,MATCH(G$3,Команды!$A$2:$A$7500,0),$E83+2)=Команды!$AJ$8,TRUE,FALSE),IF(INDEX(Команды!$A$2:$AN$7500,MATCH(G$3,Команды!$A$2:$A$7500,0),$E83+2)=Команды!$AJ$9,TRUE,FALSE),IF(INDEX(Команды!$A$2:$AN$7500,MATCH(G$3,Команды!$A$2:$A$7500,0),$E83+2)=Команды!$AJ$10,TRUE,FALSE),IF(INDEX(Команды!$A$2:$AN$7500,MATCH(G$3,Команды!$A$2:$A$7500,0),$E83+2)=Команды!$AJ$11,TRUE,FALSE),IF(INDEX(Команды!$A$2:$AN$7500,MATCH(G$3,Команды!$A$2:$A$7500,0),$E83+2)=Команды!$AJ$12,TRUE,FALSE),IF(INDEX(Команды!$A$2:$AN$7500,MATCH(G$3,Команды!$A$2:$A$7500,0),$E83+2)=Команды!$AJ$13,TRUE,FALSE),IF(INDEX(Команды!$A$2:$AN$7500,MATCH(G$3,Команды!$A$2:$A$7500,0),$E83+2)=Команды!$AJ$14,TRUE,FALSE),IF(INDEX(Команды!$A$2:$AN$7500,MATCH(G$3,Команды!$A$2:$A$7500,0),$E83+2)=Команды!$AJ$15,TRUE,FALSE),IF(INDEX(Команды!$A$2:$AN$7500,MATCH(G$3,Команды!$A$2:$A$7500,0),$E83+2)=Команды!$AJ$16,TRUE,FALSE),IF(INDEX(Команды!$A$2:$AN$7500,MATCH(G$3,Команды!$A$2:$A$7500,0),$E83+2)=Команды!$AJ$17,TRUE,FALSE),IF(INDEX(Команды!$A$2:$AN$7500,MATCH(G$3,Команды!$A$2:$A$7500,0),$E83+2)=Команды!$AJ$18,TRUE,FALSE),IF(INDEX(Команды!$A$2:$AN$7500,MATCH(G$3,Команды!$A$2:$A$7500,0),$E83+2)=Команды!$AJ$19,TRUE,FALSE)),INDEX(Команды!$AJ$2:$AL$19,MATCH(INDEX(Команды!$A$2:$AN$7500,MATCH(G$3,Команды!$A$2:$A$7500,0),$E83+2),Команды!$AJ$2:$AJ$19,0),3),0)</f>
        <v>0.65625</v>
      </c>
      <c r="I83" s="342"/>
      <c r="J83" s="174">
        <f>IF(OR(IF(INDEX(Команды!$A$2:$AN$7500,MATCH(J$3,Команды!$A$2:$A$7500,0),$E83+2)=Команды!$AJ$2,TRUE,FALSE),IF(INDEX(Команды!$A$2:$AN$7500,MATCH(J$3,Команды!$A$2:$A$7500,0),$E83+2)=Команды!$AJ$3,TRUE,FALSE),IF(INDEX(Команды!$A$2:$AN$7500,MATCH(J$3,Команды!$A$2:$A$7500,0),$E83+2)=Команды!$AJ$4,TRUE,FALSE),IF(INDEX(Команды!$A$2:$AN$7500,MATCH(J$3,Команды!$A$2:$A$7500,0),$E83+2)=Команды!$AJ$5,TRUE,FALSE),IF(INDEX(Команды!$A$2:$AN$7500,MATCH(J$3,Команды!$A$2:$A$7500,0),$E83+2)=Команды!$AJ$6,TRUE,FALSE),IF(INDEX(Команды!$A$2:$AN$7500,MATCH(J$3,Команды!$A$2:$A$7500,0),$E83+2)=Команды!$AJ$7,TRUE,FALSE),IF(INDEX(Команды!$A$2:$AN$7500,MATCH(J$3,Команды!$A$2:$A$7500,0),$E83+2)=Команды!$AJ$8,TRUE,FALSE),IF(INDEX(Команды!$A$2:$AN$7500,MATCH(J$3,Команды!$A$2:$A$7500,0),$E83+2)=Команды!$AJ$9,TRUE,FALSE),IF(INDEX(Команды!$A$2:$AN$7500,MATCH(J$3,Команды!$A$2:$A$7500,0),$E83+2)=Команды!$AJ$10,TRUE,FALSE),IF(INDEX(Команды!$A$2:$AN$7500,MATCH(J$3,Команды!$A$2:$A$7500,0),$E83+2)=Команды!$AJ$11,TRUE,FALSE),IF(INDEX(Команды!$A$2:$AN$7500,MATCH(J$3,Команды!$A$2:$A$7500,0),$E83+2)=Команды!$AJ$12,TRUE,FALSE),IF(INDEX(Команды!$A$2:$AN$7500,MATCH(J$3,Команды!$A$2:$A$7500,0),$E83+2)=Команды!$AJ$13,TRUE,FALSE),IF(INDEX(Команды!$A$2:$AN$7500,MATCH(J$3,Команды!$A$2:$A$7500,0),$E83+2)=Команды!$AJ$14,TRUE,FALSE),IF(INDEX(Команды!$A$2:$AN$7500,MATCH(J$3,Команды!$A$2:$A$7500,0),$E83+2)=Команды!$AJ$15,TRUE,FALSE),IF(INDEX(Команды!$A$2:$AN$7500,MATCH(J$3,Команды!$A$2:$A$7500,0),$E83+2)=Команды!$AJ$16,TRUE,FALSE),,IF(INDEX(Команды!$A$2:$AN$7500,MATCH(J$3,Команды!$A$2:$A$7500,0),$E83+2)=Команды!$AJ$17,TRUE,FALSE),,IF(INDEX(Команды!$A$2:$AN$7500,MATCH(J$3,Команды!$A$2:$A$7500,0),$E83+2)=Команды!$AJ$18,TRUE,FALSE),,IF(INDEX(Команды!$A$2:$AN$7500,MATCH(J$3,Команды!$A$2:$A$7500,0),$E83+2)=Команды!$AJ$19,TRUE,FALSE)),INDEX(Команды!$AJ$2:$AK$19,MATCH(INDEX(Команды!$A$2:$AN$7500,MATCH(J$3,Команды!$A$2:$A$7500,0),$E83+2),Команды!$AJ$2:$AJ$19,0),2),0)</f>
        <v>0.28125</v>
      </c>
      <c r="K83" s="175">
        <f>IF(OR(IF(INDEX(Команды!$A$2:$AN$7500,MATCH(J$3,Команды!$A$2:$A$7500,0),$E83+2)=Команды!$AJ$2,TRUE,FALSE),IF(INDEX(Команды!$A$2:$AN$7500,MATCH(J$3,Команды!$A$2:$A$7500,0),$E83+2)=Команды!$AJ$3,TRUE,FALSE),IF(INDEX(Команды!$A$2:$AN$7500,MATCH(J$3,Команды!$A$2:$A$7500,0),$E83+2)=Команды!$AJ$4,TRUE,FALSE),IF(INDEX(Команды!$A$2:$AN$7500,MATCH(J$3,Команды!$A$2:$A$7500,0),$E83+2)=Команды!$AJ$5,TRUE,FALSE),IF(INDEX(Команды!$A$2:$AN$7500,MATCH(J$3,Команды!$A$2:$A$7500,0),$E83+2)=Команды!$AJ$6,TRUE,FALSE),IF(INDEX(Команды!$A$2:$AN$7500,MATCH(J$3,Команды!$A$2:$A$7500,0),$E83+2)=Команды!$AJ$7,TRUE,FALSE),IF(INDEX(Команды!$A$2:$AN$7500,MATCH(J$3,Команды!$A$2:$A$7500,0),$E83+2)=Команды!$AJ$8,TRUE,FALSE),IF(INDEX(Команды!$A$2:$AN$7500,MATCH(J$3,Команды!$A$2:$A$7500,0),$E83+2)=Команды!$AJ$9,TRUE,FALSE),IF(INDEX(Команды!$A$2:$AN$7500,MATCH(J$3,Команды!$A$2:$A$7500,0),$E83+2)=Команды!$AJ$10,TRUE,FALSE),IF(INDEX(Команды!$A$2:$AN$7500,MATCH(J$3,Команды!$A$2:$A$7500,0),$E83+2)=Команды!$AJ$11,TRUE,FALSE),IF(INDEX(Команды!$A$2:$AN$7500,MATCH(J$3,Команды!$A$2:$A$7500,0),$E83+2)=Команды!$AJ$12,TRUE,FALSE),IF(INDEX(Команды!$A$2:$AN$7500,MATCH(J$3,Команды!$A$2:$A$7500,0),$E83+2)=Команды!$AJ$13,TRUE,FALSE),IF(INDEX(Команды!$A$2:$AN$7500,MATCH(J$3,Команды!$A$2:$A$7500,0),$E83+2)=Команды!$AJ$14,TRUE,FALSE),IF(INDEX(Команды!$A$2:$AN$7500,MATCH(J$3,Команды!$A$2:$A$7500,0),$E83+2)=Команды!$AJ$15,TRUE,FALSE),IF(INDEX(Команды!$A$2:$AN$7500,MATCH(J$3,Команды!$A$2:$A$7500,0),$E83+2)=Команды!$AJ$16,TRUE,FALSE),IF(INDEX(Команды!$A$2:$AN$7500,MATCH(J$3,Команды!$A$2:$A$7500,0),$E83+2)=Команды!$AJ$17,TRUE,FALSE),IF(INDEX(Команды!$A$2:$AN$7500,MATCH(J$3,Команды!$A$2:$A$7500,0),$E83+2)=Команды!$AJ$18,TRUE,FALSE),IF(INDEX(Команды!$A$2:$AN$7500,MATCH(J$3,Команды!$A$2:$A$7500,0),$E83+2)=Команды!$AJ$19,TRUE,FALSE)),INDEX(Команды!$AJ$2:$AL$19,MATCH(INDEX(Команды!$A$2:$AN$7500,MATCH(J$3,Команды!$A$2:$A$7500,0),$E83+2),Команды!$AJ$2:$AJ$19,0),3),0)</f>
        <v>0.65625</v>
      </c>
      <c r="L83" s="342"/>
      <c r="M83" s="174">
        <f>IF(OR(IF(INDEX(Команды!$A$2:$AN$7500,MATCH(M$3,Команды!$A$2:$A$7500,0),$E83+2)=Команды!$AJ$2,TRUE,FALSE),IF(INDEX(Команды!$A$2:$AN$7500,MATCH(M$3,Команды!$A$2:$A$7500,0),$E83+2)=Команды!$AJ$3,TRUE,FALSE),IF(INDEX(Команды!$A$2:$AN$7500,MATCH(M$3,Команды!$A$2:$A$7500,0),$E83+2)=Команды!$AJ$4,TRUE,FALSE),IF(INDEX(Команды!$A$2:$AN$7500,MATCH(M$3,Команды!$A$2:$A$7500,0),$E83+2)=Команды!$AJ$5,TRUE,FALSE),IF(INDEX(Команды!$A$2:$AN$7500,MATCH(M$3,Команды!$A$2:$A$7500,0),$E83+2)=Команды!$AJ$6,TRUE,FALSE),IF(INDEX(Команды!$A$2:$AN$7500,MATCH(M$3,Команды!$A$2:$A$7500,0),$E83+2)=Команды!$AJ$7,TRUE,FALSE),IF(INDEX(Команды!$A$2:$AN$7500,MATCH(M$3,Команды!$A$2:$A$7500,0),$E83+2)=Команды!$AJ$8,TRUE,FALSE),IF(INDEX(Команды!$A$2:$AN$7500,MATCH(M$3,Команды!$A$2:$A$7500,0),$E83+2)=Команды!$AJ$9,TRUE,FALSE),IF(INDEX(Команды!$A$2:$AN$7500,MATCH(M$3,Команды!$A$2:$A$7500,0),$E83+2)=Команды!$AJ$10,TRUE,FALSE),IF(INDEX(Команды!$A$2:$AN$7500,MATCH(M$3,Команды!$A$2:$A$7500,0),$E83+2)=Команды!$AJ$11,TRUE,FALSE),IF(INDEX(Команды!$A$2:$AN$7500,MATCH(M$3,Команды!$A$2:$A$7500,0),$E83+2)=Команды!$AJ$12,TRUE,FALSE),IF(INDEX(Команды!$A$2:$AN$7500,MATCH(M$3,Команды!$A$2:$A$7500,0),$E83+2)=Команды!$AJ$13,TRUE,FALSE),IF(INDEX(Команды!$A$2:$AN$7500,MATCH(M$3,Команды!$A$2:$A$7500,0),$E83+2)=Команды!$AJ$14,TRUE,FALSE),IF(INDEX(Команды!$A$2:$AN$7500,MATCH(M$3,Команды!$A$2:$A$7500,0),$E83+2)=Команды!$AJ$15,TRUE,FALSE),IF(INDEX(Команды!$A$2:$AN$7500,MATCH(M$3,Команды!$A$2:$A$7500,0),$E83+2)=Команды!$AJ$16,TRUE,FALSE),,IF(INDEX(Команды!$A$2:$AN$7500,MATCH(M$3,Команды!$A$2:$A$7500,0),$E83+2)=Команды!$AJ$17,TRUE,FALSE),,IF(INDEX(Команды!$A$2:$AN$7500,MATCH(M$3,Команды!$A$2:$A$7500,0),$E83+2)=Команды!$AJ$18,TRUE,FALSE),,IF(INDEX(Команды!$A$2:$AN$7500,MATCH(M$3,Команды!$A$2:$A$7500,0),$E83+2)=Команды!$AJ$19,TRUE,FALSE)),INDEX(Команды!$AJ$2:$AK$19,MATCH(INDEX(Команды!$A$2:$AN$7500,MATCH(M$3,Команды!$A$2:$A$7500,0),$E83+2),Команды!$AJ$2:$AJ$19,0),2),0)</f>
        <v>0.3125</v>
      </c>
      <c r="N83" s="175">
        <f>IF(OR(IF(INDEX(Команды!$A$2:$AN$7500,MATCH(M$3,Команды!$A$2:$A$7500,0),$E83+2)=Команды!$AJ$2,TRUE,FALSE),IF(INDEX(Команды!$A$2:$AN$7500,MATCH(M$3,Команды!$A$2:$A$7500,0),$E83+2)=Команды!$AJ$3,TRUE,FALSE),IF(INDEX(Команды!$A$2:$AN$7500,MATCH(M$3,Команды!$A$2:$A$7500,0),$E83+2)=Команды!$AJ$4,TRUE,FALSE),IF(INDEX(Команды!$A$2:$AN$7500,MATCH(M$3,Команды!$A$2:$A$7500,0),$E83+2)=Команды!$AJ$5,TRUE,FALSE),IF(INDEX(Команды!$A$2:$AN$7500,MATCH(M$3,Команды!$A$2:$A$7500,0),$E83+2)=Команды!$AJ$6,TRUE,FALSE),IF(INDEX(Команды!$A$2:$AN$7500,MATCH(M$3,Команды!$A$2:$A$7500,0),$E83+2)=Команды!$AJ$7,TRUE,FALSE),IF(INDEX(Команды!$A$2:$AN$7500,MATCH(M$3,Команды!$A$2:$A$7500,0),$E83+2)=Команды!$AJ$8,TRUE,FALSE),IF(INDEX(Команды!$A$2:$AN$7500,MATCH(M$3,Команды!$A$2:$A$7500,0),$E83+2)=Команды!$AJ$9,TRUE,FALSE),IF(INDEX(Команды!$A$2:$AN$7500,MATCH(M$3,Команды!$A$2:$A$7500,0),$E83+2)=Команды!$AJ$10,TRUE,FALSE),IF(INDEX(Команды!$A$2:$AN$7500,MATCH(M$3,Команды!$A$2:$A$7500,0),$E83+2)=Команды!$AJ$11,TRUE,FALSE),IF(INDEX(Команды!$A$2:$AN$7500,MATCH(M$3,Команды!$A$2:$A$7500,0),$E83+2)=Команды!$AJ$12,TRUE,FALSE),IF(INDEX(Команды!$A$2:$AN$7500,MATCH(M$3,Команды!$A$2:$A$7500,0),$E83+2)=Команды!$AJ$13,TRUE,FALSE),IF(INDEX(Команды!$A$2:$AN$7500,MATCH(M$3,Команды!$A$2:$A$7500,0),$E83+2)=Команды!$AJ$14,TRUE,FALSE),IF(INDEX(Команды!$A$2:$AN$7500,MATCH(M$3,Команды!$A$2:$A$7500,0),$E83+2)=Команды!$AJ$15,TRUE,FALSE),IF(INDEX(Команды!$A$2:$AN$7500,MATCH(M$3,Команды!$A$2:$A$7500,0),$E83+2)=Команды!$AJ$16,TRUE,FALSE),IF(INDEX(Команды!$A$2:$AN$7500,MATCH(M$3,Команды!$A$2:$A$7500,0),$E83+2)=Команды!$AJ$17,TRUE,FALSE),IF(INDEX(Команды!$A$2:$AN$7500,MATCH(M$3,Команды!$A$2:$A$7500,0),$E83+2)=Команды!$AJ$18,TRUE,FALSE),IF(INDEX(Команды!$A$2:$AN$7500,MATCH(M$3,Команды!$A$2:$A$7500,0),$E83+2)=Команды!$AJ$19,TRUE,FALSE)),INDEX(Команды!$AJ$2:$AL$19,MATCH(INDEX(Команды!$A$2:$AN$7500,MATCH(M$3,Команды!$A$2:$A$7500,0),$E83+2),Команды!$AJ$2:$AJ$19,0),3),0)</f>
        <v>0.6875</v>
      </c>
      <c r="O83" s="342"/>
      <c r="P83" s="174">
        <f>IF(OR(IF(INDEX(Команды!$A$2:$AN$7500,MATCH(P$3,Команды!$A$2:$A$7500,0),$E83+2)=Команды!$AJ$2,TRUE,FALSE),IF(INDEX(Команды!$A$2:$AN$7500,MATCH(P$3,Команды!$A$2:$A$7500,0),$E83+2)=Команды!$AJ$3,TRUE,FALSE),IF(INDEX(Команды!$A$2:$AN$7500,MATCH(P$3,Команды!$A$2:$A$7500,0),$E83+2)=Команды!$AJ$4,TRUE,FALSE),IF(INDEX(Команды!$A$2:$AN$7500,MATCH(P$3,Команды!$A$2:$A$7500,0),$E83+2)=Команды!$AJ$5,TRUE,FALSE),IF(INDEX(Команды!$A$2:$AN$7500,MATCH(P$3,Команды!$A$2:$A$7500,0),$E83+2)=Команды!$AJ$6,TRUE,FALSE),IF(INDEX(Команды!$A$2:$AN$7500,MATCH(P$3,Команды!$A$2:$A$7500,0),$E83+2)=Команды!$AJ$7,TRUE,FALSE),IF(INDEX(Команды!$A$2:$AN$7500,MATCH(P$3,Команды!$A$2:$A$7500,0),$E83+2)=Команды!$AJ$8,TRUE,FALSE),IF(INDEX(Команды!$A$2:$AN$7500,MATCH(P$3,Команды!$A$2:$A$7500,0),$E83+2)=Команды!$AJ$9,TRUE,FALSE),IF(INDEX(Команды!$A$2:$AN$7500,MATCH(P$3,Команды!$A$2:$A$7500,0),$E83+2)=Команды!$AJ$10,TRUE,FALSE),IF(INDEX(Команды!$A$2:$AN$7500,MATCH(P$3,Команды!$A$2:$A$7500,0),$E83+2)=Команды!$AJ$11,TRUE,FALSE),IF(INDEX(Команды!$A$2:$AN$7500,MATCH(P$3,Команды!$A$2:$A$7500,0),$E83+2)=Команды!$AJ$12,TRUE,FALSE),IF(INDEX(Команды!$A$2:$AN$7500,MATCH(P$3,Команды!$A$2:$A$7500,0),$E83+2)=Команды!$AJ$13,TRUE,FALSE),IF(INDEX(Команды!$A$2:$AN$7500,MATCH(P$3,Команды!$A$2:$A$7500,0),$E83+2)=Команды!$AJ$14,TRUE,FALSE),IF(INDEX(Команды!$A$2:$AN$7500,MATCH(P$3,Команды!$A$2:$A$7500,0),$E83+2)=Команды!$AJ$15,TRUE,FALSE),IF(INDEX(Команды!$A$2:$AN$7500,MATCH(P$3,Команды!$A$2:$A$7500,0),$E83+2)=Команды!$AJ$16,TRUE,FALSE),,IF(INDEX(Команды!$A$2:$AN$7500,MATCH(P$3,Команды!$A$2:$A$7500,0),$E83+2)=Команды!$AJ$17,TRUE,FALSE),,IF(INDEX(Команды!$A$2:$AN$7500,MATCH(P$3,Команды!$A$2:$A$7500,0),$E83+2)=Команды!$AJ$18,TRUE,FALSE),,IF(INDEX(Команды!$A$2:$AN$7500,MATCH(P$3,Команды!$A$2:$A$7500,0),$E83+2)=Команды!$AJ$19,TRUE,FALSE)),INDEX(Команды!$AJ$2:$AK$19,MATCH(INDEX(Команды!$A$2:$AN$7500,MATCH(P$3,Команды!$A$2:$A$7500,0),$E83+2),Команды!$AJ$2:$AJ$19,0),2),0)</f>
        <v>0.33333333333333331</v>
      </c>
      <c r="Q83" s="175">
        <f>IF(OR(IF(INDEX(Команды!$A$2:$AN$7500,MATCH(P$3,Команды!$A$2:$A$7500,0),$E83+2)=Команды!$AJ$2,TRUE,FALSE),IF(INDEX(Команды!$A$2:$AN$7500,MATCH(P$3,Команды!$A$2:$A$7500,0),$E83+2)=Команды!$AJ$3,TRUE,FALSE),IF(INDEX(Команды!$A$2:$AN$7500,MATCH(P$3,Команды!$A$2:$A$7500,0),$E83+2)=Команды!$AJ$4,TRUE,FALSE),IF(INDEX(Команды!$A$2:$AN$7500,MATCH(P$3,Команды!$A$2:$A$7500,0),$E83+2)=Команды!$AJ$5,TRUE,FALSE),IF(INDEX(Команды!$A$2:$AN$7500,MATCH(P$3,Команды!$A$2:$A$7500,0),$E83+2)=Команды!$AJ$6,TRUE,FALSE),IF(INDEX(Команды!$A$2:$AN$7500,MATCH(P$3,Команды!$A$2:$A$7500,0),$E83+2)=Команды!$AJ$7,TRUE,FALSE),IF(INDEX(Команды!$A$2:$AN$7500,MATCH(P$3,Команды!$A$2:$A$7500,0),$E83+2)=Команды!$AJ$8,TRUE,FALSE),IF(INDEX(Команды!$A$2:$AN$7500,MATCH(P$3,Команды!$A$2:$A$7500,0),$E83+2)=Команды!$AJ$9,TRUE,FALSE),IF(INDEX(Команды!$A$2:$AN$7500,MATCH(P$3,Команды!$A$2:$A$7500,0),$E83+2)=Команды!$AJ$10,TRUE,FALSE),IF(INDEX(Команды!$A$2:$AN$7500,MATCH(P$3,Команды!$A$2:$A$7500,0),$E83+2)=Команды!$AJ$11,TRUE,FALSE),IF(INDEX(Команды!$A$2:$AN$7500,MATCH(P$3,Команды!$A$2:$A$7500,0),$E83+2)=Команды!$AJ$12,TRUE,FALSE),IF(INDEX(Команды!$A$2:$AN$7500,MATCH(P$3,Команды!$A$2:$A$7500,0),$E83+2)=Команды!$AJ$13,TRUE,FALSE),IF(INDEX(Команды!$A$2:$AN$7500,MATCH(P$3,Команды!$A$2:$A$7500,0),$E83+2)=Команды!$AJ$14,TRUE,FALSE),IF(INDEX(Команды!$A$2:$AN$7500,MATCH(P$3,Команды!$A$2:$A$7500,0),$E83+2)=Команды!$AJ$15,TRUE,FALSE),IF(INDEX(Команды!$A$2:$AN$7500,MATCH(P$3,Команды!$A$2:$A$7500,0),$E83+2)=Команды!$AJ$16,TRUE,FALSE),IF(INDEX(Команды!$A$2:$AN$7500,MATCH(P$3,Команды!$A$2:$A$7500,0),$E83+2)=Команды!$AJ$17,TRUE,FALSE),IF(INDEX(Команды!$A$2:$AN$7500,MATCH(P$3,Команды!$A$2:$A$7500,0),$E83+2)=Команды!$AJ$18,TRUE,FALSE),IF(INDEX(Команды!$A$2:$AN$7500,MATCH(P$3,Команды!$A$2:$A$7500,0),$E83+2)=Команды!$AJ$19,TRUE,FALSE)),INDEX(Команды!$AJ$2:$AL$19,MATCH(INDEX(Команды!$A$2:$AN$7500,MATCH(P$3,Команды!$A$2:$A$7500,0),$E83+2),Команды!$AJ$2:$AJ$19,0),3),0)</f>
        <v>0.70833333333333337</v>
      </c>
      <c r="R83" s="342"/>
      <c r="S83" s="174">
        <f>IF(OR(IF(INDEX(Команды!$A$2:$AN$7500,MATCH(S$3,Команды!$A$2:$A$7500,0),$E83+2)=Команды!$AJ$2,TRUE,FALSE),IF(INDEX(Команды!$A$2:$AN$7500,MATCH(S$3,Команды!$A$2:$A$7500,0),$E83+2)=Команды!$AJ$3,TRUE,FALSE),IF(INDEX(Команды!$A$2:$AN$7500,MATCH(S$3,Команды!$A$2:$A$7500,0),$E83+2)=Команды!$AJ$4,TRUE,FALSE),IF(INDEX(Команды!$A$2:$AN$7500,MATCH(S$3,Команды!$A$2:$A$7500,0),$E83+2)=Команды!$AJ$5,TRUE,FALSE),IF(INDEX(Команды!$A$2:$AN$7500,MATCH(S$3,Команды!$A$2:$A$7500,0),$E83+2)=Команды!$AJ$6,TRUE,FALSE),IF(INDEX(Команды!$A$2:$AN$7500,MATCH(S$3,Команды!$A$2:$A$7500,0),$E83+2)=Команды!$AJ$7,TRUE,FALSE),IF(INDEX(Команды!$A$2:$AN$7500,MATCH(S$3,Команды!$A$2:$A$7500,0),$E83+2)=Команды!$AJ$8,TRUE,FALSE),IF(INDEX(Команды!$A$2:$AN$7500,MATCH(S$3,Команды!$A$2:$A$7500,0),$E83+2)=Команды!$AJ$9,TRUE,FALSE),IF(INDEX(Команды!$A$2:$AN$7500,MATCH(S$3,Команды!$A$2:$A$7500,0),$E83+2)=Команды!$AJ$10,TRUE,FALSE),IF(INDEX(Команды!$A$2:$AN$7500,MATCH(S$3,Команды!$A$2:$A$7500,0),$E83+2)=Команды!$AJ$11,TRUE,FALSE),IF(INDEX(Команды!$A$2:$AN$7500,MATCH(S$3,Команды!$A$2:$A$7500,0),$E83+2)=Команды!$AJ$12,TRUE,FALSE),IF(INDEX(Команды!$A$2:$AN$7500,MATCH(S$3,Команды!$A$2:$A$7500,0),$E83+2)=Команды!$AJ$13,TRUE,FALSE),IF(INDEX(Команды!$A$2:$AN$7500,MATCH(S$3,Команды!$A$2:$A$7500,0),$E83+2)=Команды!$AJ$14,TRUE,FALSE),IF(INDEX(Команды!$A$2:$AN$7500,MATCH(S$3,Команды!$A$2:$A$7500,0),$E83+2)=Команды!$AJ$15,TRUE,FALSE),IF(INDEX(Команды!$A$2:$AN$7500,MATCH(S$3,Команды!$A$2:$A$7500,0),$E83+2)=Команды!$AJ$16,TRUE,FALSE),,IF(INDEX(Команды!$A$2:$AN$7500,MATCH(S$3,Команды!$A$2:$A$7500,0),$E83+2)=Команды!$AJ$17,TRUE,FALSE),,IF(INDEX(Команды!$A$2:$AN$7500,MATCH(S$3,Команды!$A$2:$A$7500,0),$E83+2)=Команды!$AJ$18,TRUE,FALSE),,IF(INDEX(Команды!$A$2:$AN$7500,MATCH(S$3,Команды!$A$2:$A$7500,0),$E83+2)=Команды!$AJ$19,TRUE,FALSE)),INDEX(Команды!$AJ$2:$AK$19,MATCH(INDEX(Команды!$A$2:$AN$7500,MATCH(S$3,Команды!$A$2:$A$7500,0),$E83+2),Команды!$AJ$2:$AJ$19,0),2),0)</f>
        <v>0.33333333333333331</v>
      </c>
      <c r="T83" s="175">
        <f>IF(OR(IF(INDEX(Команды!$A$2:$AN$7500,MATCH(S$3,Команды!$A$2:$A$7500,0),$E83+2)=Команды!$AJ$2,TRUE,FALSE),IF(INDEX(Команды!$A$2:$AN$7500,MATCH(S$3,Команды!$A$2:$A$7500,0),$E83+2)=Команды!$AJ$3,TRUE,FALSE),IF(INDEX(Команды!$A$2:$AN$7500,MATCH(S$3,Команды!$A$2:$A$7500,0),$E83+2)=Команды!$AJ$4,TRUE,FALSE),IF(INDEX(Команды!$A$2:$AN$7500,MATCH(S$3,Команды!$A$2:$A$7500,0),$E83+2)=Команды!$AJ$5,TRUE,FALSE),IF(INDEX(Команды!$A$2:$AN$7500,MATCH(S$3,Команды!$A$2:$A$7500,0),$E83+2)=Команды!$AJ$6,TRUE,FALSE),IF(INDEX(Команды!$A$2:$AN$7500,MATCH(S$3,Команды!$A$2:$A$7500,0),$E83+2)=Команды!$AJ$7,TRUE,FALSE),IF(INDEX(Команды!$A$2:$AN$7500,MATCH(S$3,Команды!$A$2:$A$7500,0),$E83+2)=Команды!$AJ$8,TRUE,FALSE),IF(INDEX(Команды!$A$2:$AN$7500,MATCH(S$3,Команды!$A$2:$A$7500,0),$E83+2)=Команды!$AJ$9,TRUE,FALSE),IF(INDEX(Команды!$A$2:$AN$7500,MATCH(S$3,Команды!$A$2:$A$7500,0),$E83+2)=Команды!$AJ$10,TRUE,FALSE),IF(INDEX(Команды!$A$2:$AN$7500,MATCH(S$3,Команды!$A$2:$A$7500,0),$E83+2)=Команды!$AJ$11,TRUE,FALSE),IF(INDEX(Команды!$A$2:$AN$7500,MATCH(S$3,Команды!$A$2:$A$7500,0),$E83+2)=Команды!$AJ$12,TRUE,FALSE),IF(INDEX(Команды!$A$2:$AN$7500,MATCH(S$3,Команды!$A$2:$A$7500,0),$E83+2)=Команды!$AJ$13,TRUE,FALSE),IF(INDEX(Команды!$A$2:$AN$7500,MATCH(S$3,Команды!$A$2:$A$7500,0),$E83+2)=Команды!$AJ$14,TRUE,FALSE),IF(INDEX(Команды!$A$2:$AN$7500,MATCH(S$3,Команды!$A$2:$A$7500,0),$E83+2)=Команды!$AJ$15,TRUE,FALSE),IF(INDEX(Команды!$A$2:$AN$7500,MATCH(S$3,Команды!$A$2:$A$7500,0),$E83+2)=Команды!$AJ$16,TRUE,FALSE),IF(INDEX(Команды!$A$2:$AN$7500,MATCH(S$3,Команды!$A$2:$A$7500,0),$E83+2)=Команды!$AJ$17,TRUE,FALSE),IF(INDEX(Команды!$A$2:$AN$7500,MATCH(S$3,Команды!$A$2:$A$7500,0),$E83+2)=Команды!$AJ$18,TRUE,FALSE),IF(INDEX(Команды!$A$2:$AN$7500,MATCH(S$3,Команды!$A$2:$A$7500,0),$E83+2)=Команды!$AJ$19,TRUE,FALSE)),INDEX(Команды!$AJ$2:$AL$19,MATCH(INDEX(Команды!$A$2:$AN$7500,MATCH(S$3,Команды!$A$2:$A$7500,0),$E83+2),Команды!$AJ$2:$AJ$19,0),3),0)</f>
        <v>0.70833333333333337</v>
      </c>
      <c r="U83" s="342"/>
      <c r="V83" s="174" t="str">
        <f>IF(OR(IF(INDEX(Команды!$A$2:$AN$7500,MATCH(V$3,Команды!$A$2:$A$7500,0),$E83+2)=Команды!$AJ$2,TRUE,FALSE),IF(INDEX(Команды!$A$2:$AN$7500,MATCH(V$3,Команды!$A$2:$A$7500,0),$E83+2)=Команды!$AJ$3,TRUE,FALSE),IF(INDEX(Команды!$A$2:$AN$7500,MATCH(V$3,Команды!$A$2:$A$7500,0),$E83+2)=Команды!$AJ$4,TRUE,FALSE),IF(INDEX(Команды!$A$2:$AN$7500,MATCH(V$3,Команды!$A$2:$A$7500,0),$E83+2)=Команды!$AJ$5,TRUE,FALSE),IF(INDEX(Команды!$A$2:$AN$7500,MATCH(V$3,Команды!$A$2:$A$7500,0),$E83+2)=Команды!$AJ$6,TRUE,FALSE),IF(INDEX(Команды!$A$2:$AN$7500,MATCH(V$3,Команды!$A$2:$A$7500,0),$E83+2)=Команды!$AJ$7,TRUE,FALSE),IF(INDEX(Команды!$A$2:$AN$7500,MATCH(V$3,Команды!$A$2:$A$7500,0),$E83+2)=Команды!$AJ$8,TRUE,FALSE),IF(INDEX(Команды!$A$2:$AN$7500,MATCH(V$3,Команды!$A$2:$A$7500,0),$E83+2)=Команды!$AJ$9,TRUE,FALSE),IF(INDEX(Команды!$A$2:$AN$7500,MATCH(V$3,Команды!$A$2:$A$7500,0),$E83+2)=Команды!$AJ$10,TRUE,FALSE),IF(INDEX(Команды!$A$2:$AN$7500,MATCH(V$3,Команды!$A$2:$A$7500,0),$E83+2)=Команды!$AJ$11,TRUE,FALSE),IF(INDEX(Команды!$A$2:$AN$7500,MATCH(V$3,Команды!$A$2:$A$7500,0),$E83+2)=Команды!$AJ$12,TRUE,FALSE),IF(INDEX(Команды!$A$2:$AN$7500,MATCH(V$3,Команды!$A$2:$A$7500,0),$E83+2)=Команды!$AJ$13,TRUE,FALSE),IF(INDEX(Команды!$A$2:$AN$7500,MATCH(V$3,Команды!$A$2:$A$7500,0),$E83+2)=Команды!$AJ$14,TRUE,FALSE),IF(INDEX(Команды!$A$2:$AN$7500,MATCH(V$3,Команды!$A$2:$A$7500,0),$E83+2)=Команды!$AJ$15,TRUE,FALSE),IF(INDEX(Команды!$A$2:$AN$7500,MATCH(V$3,Команды!$A$2:$A$7500,0),$E83+2)=Команды!$AJ$16,TRUE,FALSE),,IF(INDEX(Команды!$A$2:$AN$7500,MATCH(V$3,Команды!$A$2:$A$7500,0),$E83+2)=Команды!$AJ$17,TRUE,FALSE),,IF(INDEX(Команды!$A$2:$AN$7500,MATCH(V$3,Команды!$A$2:$A$7500,0),$E83+2)=Команды!$AJ$18,TRUE,FALSE),,IF(INDEX(Команды!$A$2:$AN$7500,MATCH(V$3,Команды!$A$2:$A$7500,0),$E83+2)=Команды!$AJ$19,TRUE,FALSE)),INDEX(Команды!$AJ$2:$AK$19,MATCH(INDEX(Команды!$A$2:$AN$7500,MATCH(V$3,Команды!$A$2:$A$7500,0),$E83+2),Команды!$AJ$2:$AJ$19,0),2),0)</f>
        <v>В</v>
      </c>
      <c r="W83" s="175" t="str">
        <f>IF(OR(IF(INDEX(Команды!$A$2:$AN$7500,MATCH(V$3,Команды!$A$2:$A$7500,0),$E83+2)=Команды!$AJ$2,TRUE,FALSE),IF(INDEX(Команды!$A$2:$AN$7500,MATCH(V$3,Команды!$A$2:$A$7500,0),$E83+2)=Команды!$AJ$3,TRUE,FALSE),IF(INDEX(Команды!$A$2:$AN$7500,MATCH(V$3,Команды!$A$2:$A$7500,0),$E83+2)=Команды!$AJ$4,TRUE,FALSE),IF(INDEX(Команды!$A$2:$AN$7500,MATCH(V$3,Команды!$A$2:$A$7500,0),$E83+2)=Команды!$AJ$5,TRUE,FALSE),IF(INDEX(Команды!$A$2:$AN$7500,MATCH(V$3,Команды!$A$2:$A$7500,0),$E83+2)=Команды!$AJ$6,TRUE,FALSE),IF(INDEX(Команды!$A$2:$AN$7500,MATCH(V$3,Команды!$A$2:$A$7500,0),$E83+2)=Команды!$AJ$7,TRUE,FALSE),IF(INDEX(Команды!$A$2:$AN$7500,MATCH(V$3,Команды!$A$2:$A$7500,0),$E83+2)=Команды!$AJ$8,TRUE,FALSE),IF(INDEX(Команды!$A$2:$AN$7500,MATCH(V$3,Команды!$A$2:$A$7500,0),$E83+2)=Команды!$AJ$9,TRUE,FALSE),IF(INDEX(Команды!$A$2:$AN$7500,MATCH(V$3,Команды!$A$2:$A$7500,0),$E83+2)=Команды!$AJ$10,TRUE,FALSE),IF(INDEX(Команды!$A$2:$AN$7500,MATCH(V$3,Команды!$A$2:$A$7500,0),$E83+2)=Команды!$AJ$11,TRUE,FALSE),IF(INDEX(Команды!$A$2:$AN$7500,MATCH(V$3,Команды!$A$2:$A$7500,0),$E83+2)=Команды!$AJ$12,TRUE,FALSE),IF(INDEX(Команды!$A$2:$AN$7500,MATCH(V$3,Команды!$A$2:$A$7500,0),$E83+2)=Команды!$AJ$13,TRUE,FALSE),IF(INDEX(Команды!$A$2:$AN$7500,MATCH(V$3,Команды!$A$2:$A$7500,0),$E83+2)=Команды!$AJ$14,TRUE,FALSE),IF(INDEX(Команды!$A$2:$AN$7500,MATCH(V$3,Команды!$A$2:$A$7500,0),$E83+2)=Команды!$AJ$15,TRUE,FALSE),IF(INDEX(Команды!$A$2:$AN$7500,MATCH(V$3,Команды!$A$2:$A$7500,0),$E83+2)=Команды!$AJ$16,TRUE,FALSE),IF(INDEX(Команды!$A$2:$AN$7500,MATCH(V$3,Команды!$A$2:$A$7500,0),$E83+2)=Команды!$AJ$17,TRUE,FALSE),IF(INDEX(Команды!$A$2:$AN$7500,MATCH(V$3,Команды!$A$2:$A$7500,0),$E83+2)=Команды!$AJ$18,TRUE,FALSE),IF(INDEX(Команды!$A$2:$AN$7500,MATCH(V$3,Команды!$A$2:$A$7500,0),$E83+2)=Команды!$AJ$19,TRUE,FALSE)),INDEX(Команды!$AJ$2:$AL$19,MATCH(INDEX(Команды!$A$2:$AN$7500,MATCH(V$3,Команды!$A$2:$A$7500,0),$E83+2),Команды!$AJ$2:$AJ$19,0),3),0)</f>
        <v>В</v>
      </c>
      <c r="X83" s="342"/>
      <c r="Y83" s="174" t="str">
        <f>IF(OR(IF(INDEX(Команды!$A$2:$AN$7500,MATCH(Y$3,Команды!$A$2:$A$7500,0),$E83+2)=Команды!$AJ$2,TRUE,FALSE),IF(INDEX(Команды!$A$2:$AN$7500,MATCH(Y$3,Команды!$A$2:$A$7500,0),$E83+2)=Команды!$AJ$3,TRUE,FALSE),IF(INDEX(Команды!$A$2:$AN$7500,MATCH(Y$3,Команды!$A$2:$A$7500,0),$E83+2)=Команды!$AJ$4,TRUE,FALSE),IF(INDEX(Команды!$A$2:$AN$7500,MATCH(Y$3,Команды!$A$2:$A$7500,0),$E83+2)=Команды!$AJ$5,TRUE,FALSE),IF(INDEX(Команды!$A$2:$AN$7500,MATCH(Y$3,Команды!$A$2:$A$7500,0),$E83+2)=Команды!$AJ$6,TRUE,FALSE),IF(INDEX(Команды!$A$2:$AN$7500,MATCH(Y$3,Команды!$A$2:$A$7500,0),$E83+2)=Команды!$AJ$7,TRUE,FALSE),IF(INDEX(Команды!$A$2:$AN$7500,MATCH(Y$3,Команды!$A$2:$A$7500,0),$E83+2)=Команды!$AJ$8,TRUE,FALSE),IF(INDEX(Команды!$A$2:$AN$7500,MATCH(Y$3,Команды!$A$2:$A$7500,0),$E83+2)=Команды!$AJ$9,TRUE,FALSE),IF(INDEX(Команды!$A$2:$AN$7500,MATCH(Y$3,Команды!$A$2:$A$7500,0),$E83+2)=Команды!$AJ$10,TRUE,FALSE),IF(INDEX(Команды!$A$2:$AN$7500,MATCH(Y$3,Команды!$A$2:$A$7500,0),$E83+2)=Команды!$AJ$11,TRUE,FALSE),IF(INDEX(Команды!$A$2:$AN$7500,MATCH(Y$3,Команды!$A$2:$A$7500,0),$E83+2)=Команды!$AJ$12,TRUE,FALSE),IF(INDEX(Команды!$A$2:$AN$7500,MATCH(Y$3,Команды!$A$2:$A$7500,0),$E83+2)=Команды!$AJ$13,TRUE,FALSE),IF(INDEX(Команды!$A$2:$AN$7500,MATCH(Y$3,Команды!$A$2:$A$7500,0),$E83+2)=Команды!$AJ$14,TRUE,FALSE),IF(INDEX(Команды!$A$2:$AN$7500,MATCH(Y$3,Команды!$A$2:$A$7500,0),$E83+2)=Команды!$AJ$15,TRUE,FALSE),IF(INDEX(Команды!$A$2:$AN$7500,MATCH(Y$3,Команды!$A$2:$A$7500,0),$E83+2)=Команды!$AJ$16,TRUE,FALSE),,IF(INDEX(Команды!$A$2:$AN$7500,MATCH(Y$3,Команды!$A$2:$A$7500,0),$E83+2)=Команды!$AJ$17,TRUE,FALSE),,IF(INDEX(Команды!$A$2:$AN$7500,MATCH(Y$3,Команды!$A$2:$A$7500,0),$E83+2)=Команды!$AJ$18,TRUE,FALSE),,IF(INDEX(Команды!$A$2:$AN$7500,MATCH(Y$3,Команды!$A$2:$A$7500,0),$E83+2)=Команды!$AJ$19,TRUE,FALSE)),INDEX(Команды!$AJ$2:$AK$19,MATCH(INDEX(Команды!$A$2:$AN$7500,MATCH(Y$3,Команды!$A$2:$A$7500,0),$E83+2),Команды!$AJ$2:$AJ$19,0),2),0)</f>
        <v>В</v>
      </c>
      <c r="Z83" s="175" t="str">
        <f>IF(OR(IF(INDEX(Команды!$A$2:$AN$7500,MATCH(Y$3,Команды!$A$2:$A$7500,0),$E83+2)=Команды!$AJ$2,TRUE,FALSE),IF(INDEX(Команды!$A$2:$AN$7500,MATCH(Y$3,Команды!$A$2:$A$7500,0),$E83+2)=Команды!$AJ$3,TRUE,FALSE),IF(INDEX(Команды!$A$2:$AN$7500,MATCH(Y$3,Команды!$A$2:$A$7500,0),$E83+2)=Команды!$AJ$4,TRUE,FALSE),IF(INDEX(Команды!$A$2:$AN$7500,MATCH(Y$3,Команды!$A$2:$A$7500,0),$E83+2)=Команды!$AJ$5,TRUE,FALSE),IF(INDEX(Команды!$A$2:$AN$7500,MATCH(Y$3,Команды!$A$2:$A$7500,0),$E83+2)=Команды!$AJ$6,TRUE,FALSE),IF(INDEX(Команды!$A$2:$AN$7500,MATCH(Y$3,Команды!$A$2:$A$7500,0),$E83+2)=Команды!$AJ$7,TRUE,FALSE),IF(INDEX(Команды!$A$2:$AN$7500,MATCH(Y$3,Команды!$A$2:$A$7500,0),$E83+2)=Команды!$AJ$8,TRUE,FALSE),IF(INDEX(Команды!$A$2:$AN$7500,MATCH(Y$3,Команды!$A$2:$A$7500,0),$E83+2)=Команды!$AJ$9,TRUE,FALSE),IF(INDEX(Команды!$A$2:$AN$7500,MATCH(Y$3,Команды!$A$2:$A$7500,0),$E83+2)=Команды!$AJ$10,TRUE,FALSE),IF(INDEX(Команды!$A$2:$AN$7500,MATCH(Y$3,Команды!$A$2:$A$7500,0),$E83+2)=Команды!$AJ$11,TRUE,FALSE),IF(INDEX(Команды!$A$2:$AN$7500,MATCH(Y$3,Команды!$A$2:$A$7500,0),$E83+2)=Команды!$AJ$12,TRUE,FALSE),IF(INDEX(Команды!$A$2:$AN$7500,MATCH(Y$3,Команды!$A$2:$A$7500,0),$E83+2)=Команды!$AJ$13,TRUE,FALSE),IF(INDEX(Команды!$A$2:$AN$7500,MATCH(Y$3,Команды!$A$2:$A$7500,0),$E83+2)=Команды!$AJ$14,TRUE,FALSE),IF(INDEX(Команды!$A$2:$AN$7500,MATCH(Y$3,Команды!$A$2:$A$7500,0),$E83+2)=Команды!$AJ$15,TRUE,FALSE),IF(INDEX(Команды!$A$2:$AN$7500,MATCH(Y$3,Команды!$A$2:$A$7500,0),$E83+2)=Команды!$AJ$16,TRUE,FALSE),IF(INDEX(Команды!$A$2:$AN$7500,MATCH(Y$3,Команды!$A$2:$A$7500,0),$E83+2)=Команды!$AJ$17,TRUE,FALSE),IF(INDEX(Команды!$A$2:$AN$7500,MATCH(Y$3,Команды!$A$2:$A$7500,0),$E83+2)=Команды!$AJ$18,TRUE,FALSE),IF(INDEX(Команды!$A$2:$AN$7500,MATCH(Y$3,Команды!$A$2:$A$7500,0),$E83+2)=Команды!$AJ$19,TRUE,FALSE)),INDEX(Команды!$AJ$2:$AL$19,MATCH(INDEX(Команды!$A$2:$AN$7500,MATCH(Y$3,Команды!$A$2:$A$7500,0),$E83+2),Команды!$AJ$2:$AJ$19,0),3),0)</f>
        <v>В</v>
      </c>
      <c r="AA83" s="342"/>
      <c r="AB83" s="174">
        <f>IF(OR(IF(INDEX(Команды!$A$2:$AN$7500,MATCH(AB$3,Команды!$A$2:$A$7500,0),$E83+2)=Команды!$AJ$2,TRUE,FALSE),IF(INDEX(Команды!$A$2:$AN$7500,MATCH(AB$3,Команды!$A$2:$A$7500,0),$E83+2)=Команды!$AJ$3,TRUE,FALSE),IF(INDEX(Команды!$A$2:$AN$7500,MATCH(AB$3,Команды!$A$2:$A$7500,0),$E83+2)=Команды!$AJ$4,TRUE,FALSE),IF(INDEX(Команды!$A$2:$AN$7500,MATCH(AB$3,Команды!$A$2:$A$7500,0),$E83+2)=Команды!$AJ$5,TRUE,FALSE),IF(INDEX(Команды!$A$2:$AN$7500,MATCH(AB$3,Команды!$A$2:$A$7500,0),$E83+2)=Команды!$AJ$6,TRUE,FALSE),IF(INDEX(Команды!$A$2:$AN$7500,MATCH(AB$3,Команды!$A$2:$A$7500,0),$E83+2)=Команды!$AJ$7,TRUE,FALSE),IF(INDEX(Команды!$A$2:$AN$7500,MATCH(AB$3,Команды!$A$2:$A$7500,0),$E83+2)=Команды!$AJ$8,TRUE,FALSE),IF(INDEX(Команды!$A$2:$AN$7500,MATCH(AB$3,Команды!$A$2:$A$7500,0),$E83+2)=Команды!$AJ$9,TRUE,FALSE),IF(INDEX(Команды!$A$2:$AN$7500,MATCH(AB$3,Команды!$A$2:$A$7500,0),$E83+2)=Команды!$AJ$10,TRUE,FALSE),IF(INDEX(Команды!$A$2:$AN$7500,MATCH(AB$3,Команды!$A$2:$A$7500,0),$E83+2)=Команды!$AJ$11,TRUE,FALSE),IF(INDEX(Команды!$A$2:$AN$7500,MATCH(AB$3,Команды!$A$2:$A$7500,0),$E83+2)=Команды!$AJ$12,TRUE,FALSE),IF(INDEX(Команды!$A$2:$AN$7500,MATCH(AB$3,Команды!$A$2:$A$7500,0),$E83+2)=Команды!$AJ$13,TRUE,FALSE),IF(INDEX(Команды!$A$2:$AN$7500,MATCH(AB$3,Команды!$A$2:$A$7500,0),$E83+2)=Команды!$AJ$14,TRUE,FALSE),IF(INDEX(Команды!$A$2:$AN$7500,MATCH(AB$3,Команды!$A$2:$A$7500,0),$E83+2)=Команды!$AJ$15,TRUE,FALSE),IF(INDEX(Команды!$A$2:$AN$7500,MATCH(AB$3,Команды!$A$2:$A$7500,0),$E83+2)=Команды!$AJ$16,TRUE,FALSE),,IF(INDEX(Команды!$A$2:$AN$7500,MATCH(AB$3,Команды!$A$2:$A$7500,0),$E83+2)=Команды!$AJ$17,TRUE,FALSE),,IF(INDEX(Команды!$A$2:$AN$7500,MATCH(AB$3,Команды!$A$2:$A$7500,0),$E83+2)=Команды!$AJ$18,TRUE,FALSE),,IF(INDEX(Команды!$A$2:$AN$7500,MATCH(AB$3,Команды!$A$2:$A$7500,0),$E83+2)=Команды!$AJ$19,TRUE,FALSE)),INDEX(Команды!$AJ$2:$AK$19,MATCH(INDEX(Команды!$A$2:$AN$7500,MATCH(AB$3,Команды!$A$2:$A$7500,0),$E83+2),Команды!$AJ$2:$AJ$19,0),2),0)</f>
        <v>0.28125</v>
      </c>
      <c r="AC83" s="175">
        <f>IF(OR(IF(INDEX(Команды!$A$2:$AN$7500,MATCH(AB$3,Команды!$A$2:$A$7500,0),$E83+2)=Команды!$AJ$2,TRUE,FALSE),IF(INDEX(Команды!$A$2:$AN$7500,MATCH(AB$3,Команды!$A$2:$A$7500,0),$E83+2)=Команды!$AJ$3,TRUE,FALSE),IF(INDEX(Команды!$A$2:$AN$7500,MATCH(AB$3,Команды!$A$2:$A$7500,0),$E83+2)=Команды!$AJ$4,TRUE,FALSE),IF(INDEX(Команды!$A$2:$AN$7500,MATCH(AB$3,Команды!$A$2:$A$7500,0),$E83+2)=Команды!$AJ$5,TRUE,FALSE),IF(INDEX(Команды!$A$2:$AN$7500,MATCH(AB$3,Команды!$A$2:$A$7500,0),$E83+2)=Команды!$AJ$6,TRUE,FALSE),IF(INDEX(Команды!$A$2:$AN$7500,MATCH(AB$3,Команды!$A$2:$A$7500,0),$E83+2)=Команды!$AJ$7,TRUE,FALSE),IF(INDEX(Команды!$A$2:$AN$7500,MATCH(AB$3,Команды!$A$2:$A$7500,0),$E83+2)=Команды!$AJ$8,TRUE,FALSE),IF(INDEX(Команды!$A$2:$AN$7500,MATCH(AB$3,Команды!$A$2:$A$7500,0),$E83+2)=Команды!$AJ$9,TRUE,FALSE),IF(INDEX(Команды!$A$2:$AN$7500,MATCH(AB$3,Команды!$A$2:$A$7500,0),$E83+2)=Команды!$AJ$10,TRUE,FALSE),IF(INDEX(Команды!$A$2:$AN$7500,MATCH(AB$3,Команды!$A$2:$A$7500,0),$E83+2)=Команды!$AJ$11,TRUE,FALSE),IF(INDEX(Команды!$A$2:$AN$7500,MATCH(AB$3,Команды!$A$2:$A$7500,0),$E83+2)=Команды!$AJ$12,TRUE,FALSE),IF(INDEX(Команды!$A$2:$AN$7500,MATCH(AB$3,Команды!$A$2:$A$7500,0),$E83+2)=Команды!$AJ$13,TRUE,FALSE),IF(INDEX(Команды!$A$2:$AN$7500,MATCH(AB$3,Команды!$A$2:$A$7500,0),$E83+2)=Команды!$AJ$14,TRUE,FALSE),IF(INDEX(Команды!$A$2:$AN$7500,MATCH(AB$3,Команды!$A$2:$A$7500,0),$E83+2)=Команды!$AJ$15,TRUE,FALSE),IF(INDEX(Команды!$A$2:$AN$7500,MATCH(AB$3,Команды!$A$2:$A$7500,0),$E83+2)=Команды!$AJ$16,TRUE,FALSE),IF(INDEX(Команды!$A$2:$AN$7500,MATCH(AB$3,Команды!$A$2:$A$7500,0),$E83+2)=Команды!$AJ$17,TRUE,FALSE),IF(INDEX(Команды!$A$2:$AN$7500,MATCH(AB$3,Команды!$A$2:$A$7500,0),$E83+2)=Команды!$AJ$18,TRUE,FALSE),IF(INDEX(Команды!$A$2:$AN$7500,MATCH(AB$3,Команды!$A$2:$A$7500,0),$E83+2)=Команды!$AJ$19,TRUE,FALSE)),INDEX(Команды!$AJ$2:$AL$19,MATCH(INDEX(Команды!$A$2:$AN$7500,MATCH(AB$3,Команды!$A$2:$A$7500,0),$E83+2),Команды!$AJ$2:$AJ$19,0),3),0)</f>
        <v>0.65625</v>
      </c>
      <c r="AD83" s="342"/>
      <c r="AE83" s="174">
        <f>IF(OR(IF(INDEX(Команды!$A$2:$AN$7500,MATCH(AE$3,Команды!$A$2:$A$7500,0),$E83+2)=Команды!$AJ$2,TRUE,FALSE),IF(INDEX(Команды!$A$2:$AN$7500,MATCH(AE$3,Команды!$A$2:$A$7500,0),$E83+2)=Команды!$AJ$3,TRUE,FALSE),IF(INDEX(Команды!$A$2:$AN$7500,MATCH(AE$3,Команды!$A$2:$A$7500,0),$E83+2)=Команды!$AJ$4,TRUE,FALSE),IF(INDEX(Команды!$A$2:$AN$7500,MATCH(AE$3,Команды!$A$2:$A$7500,0),$E83+2)=Команды!$AJ$5,TRUE,FALSE),IF(INDEX(Команды!$A$2:$AN$7500,MATCH(AE$3,Команды!$A$2:$A$7500,0),$E83+2)=Команды!$AJ$6,TRUE,FALSE),IF(INDEX(Команды!$A$2:$AN$7500,MATCH(AE$3,Команды!$A$2:$A$7500,0),$E83+2)=Команды!$AJ$7,TRUE,FALSE),IF(INDEX(Команды!$A$2:$AN$7500,MATCH(AE$3,Команды!$A$2:$A$7500,0),$E83+2)=Команды!$AJ$8,TRUE,FALSE),IF(INDEX(Команды!$A$2:$AN$7500,MATCH(AE$3,Команды!$A$2:$A$7500,0),$E83+2)=Команды!$AJ$9,TRUE,FALSE),IF(INDEX(Команды!$A$2:$AN$7500,MATCH(AE$3,Команды!$A$2:$A$7500,0),$E83+2)=Команды!$AJ$10,TRUE,FALSE),IF(INDEX(Команды!$A$2:$AN$7500,MATCH(AE$3,Команды!$A$2:$A$7500,0),$E83+2)=Команды!$AJ$11,TRUE,FALSE),IF(INDEX(Команды!$A$2:$AN$7500,MATCH(AE$3,Команды!$A$2:$A$7500,0),$E83+2)=Команды!$AJ$12,TRUE,FALSE),IF(INDEX(Команды!$A$2:$AN$7500,MATCH(AE$3,Команды!$A$2:$A$7500,0),$E83+2)=Команды!$AJ$13,TRUE,FALSE),IF(INDEX(Команды!$A$2:$AN$7500,MATCH(AE$3,Команды!$A$2:$A$7500,0),$E83+2)=Команды!$AJ$14,TRUE,FALSE),IF(INDEX(Команды!$A$2:$AN$7500,MATCH(AE$3,Команды!$A$2:$A$7500,0),$E83+2)=Команды!$AJ$15,TRUE,FALSE),IF(INDEX(Команды!$A$2:$AN$7500,MATCH(AE$3,Команды!$A$2:$A$7500,0),$E83+2)=Команды!$AJ$16,TRUE,FALSE),,IF(INDEX(Команды!$A$2:$AN$7500,MATCH(AE$3,Команды!$A$2:$A$7500,0),$E83+2)=Команды!$AJ$17,TRUE,FALSE),,IF(INDEX(Команды!$A$2:$AN$7500,MATCH(AE$3,Команды!$A$2:$A$7500,0),$E83+2)=Команды!$AJ$18,TRUE,FALSE),,IF(INDEX(Команды!$A$2:$AN$7500,MATCH(AE$3,Команды!$A$2:$A$7500,0),$E83+2)=Команды!$AJ$19,TRUE,FALSE)),INDEX(Команды!$AJ$2:$AK$19,MATCH(INDEX(Команды!$A$2:$AN$7500,MATCH(AE$3,Команды!$A$2:$A$7500,0),$E83+2),Команды!$AJ$2:$AJ$19,0),2),0)</f>
        <v>0.28125</v>
      </c>
      <c r="AF83" s="175">
        <f>IF(OR(IF(INDEX(Команды!$A$2:$AN$7500,MATCH(AE$3,Команды!$A$2:$A$7500,0),$E83+2)=Команды!$AJ$2,TRUE,FALSE),IF(INDEX(Команды!$A$2:$AN$7500,MATCH(AE$3,Команды!$A$2:$A$7500,0),$E83+2)=Команды!$AJ$3,TRUE,FALSE),IF(INDEX(Команды!$A$2:$AN$7500,MATCH(AE$3,Команды!$A$2:$A$7500,0),$E83+2)=Команды!$AJ$4,TRUE,FALSE),IF(INDEX(Команды!$A$2:$AN$7500,MATCH(AE$3,Команды!$A$2:$A$7500,0),$E83+2)=Команды!$AJ$5,TRUE,FALSE),IF(INDEX(Команды!$A$2:$AN$7500,MATCH(AE$3,Команды!$A$2:$A$7500,0),$E83+2)=Команды!$AJ$6,TRUE,FALSE),IF(INDEX(Команды!$A$2:$AN$7500,MATCH(AE$3,Команды!$A$2:$A$7500,0),$E83+2)=Команды!$AJ$7,TRUE,FALSE),IF(INDEX(Команды!$A$2:$AN$7500,MATCH(AE$3,Команды!$A$2:$A$7500,0),$E83+2)=Команды!$AJ$8,TRUE,FALSE),IF(INDEX(Команды!$A$2:$AN$7500,MATCH(AE$3,Команды!$A$2:$A$7500,0),$E83+2)=Команды!$AJ$9,TRUE,FALSE),IF(INDEX(Команды!$A$2:$AN$7500,MATCH(AE$3,Команды!$A$2:$A$7500,0),$E83+2)=Команды!$AJ$10,TRUE,FALSE),IF(INDEX(Команды!$A$2:$AN$7500,MATCH(AE$3,Команды!$A$2:$A$7500,0),$E83+2)=Команды!$AJ$11,TRUE,FALSE),IF(INDEX(Команды!$A$2:$AN$7500,MATCH(AE$3,Команды!$A$2:$A$7500,0),$E83+2)=Команды!$AJ$12,TRUE,FALSE),IF(INDEX(Команды!$A$2:$AN$7500,MATCH(AE$3,Команды!$A$2:$A$7500,0),$E83+2)=Команды!$AJ$13,TRUE,FALSE),IF(INDEX(Команды!$A$2:$AN$7500,MATCH(AE$3,Команды!$A$2:$A$7500,0),$E83+2)=Команды!$AJ$14,TRUE,FALSE),IF(INDEX(Команды!$A$2:$AN$7500,MATCH(AE$3,Команды!$A$2:$A$7500,0),$E83+2)=Команды!$AJ$15,TRUE,FALSE),IF(INDEX(Команды!$A$2:$AN$7500,MATCH(AE$3,Команды!$A$2:$A$7500,0),$E83+2)=Команды!$AJ$16,TRUE,FALSE),IF(INDEX(Команды!$A$2:$AN$7500,MATCH(AE$3,Команды!$A$2:$A$7500,0),$E83+2)=Команды!$AJ$17,TRUE,FALSE),IF(INDEX(Команды!$A$2:$AN$7500,MATCH(AE$3,Команды!$A$2:$A$7500,0),$E83+2)=Команды!$AJ$18,TRUE,FALSE),IF(INDEX(Команды!$A$2:$AN$7500,MATCH(AE$3,Команды!$A$2:$A$7500,0),$E83+2)=Команды!$AJ$19,TRUE,FALSE)),INDEX(Команды!$AJ$2:$AL$19,MATCH(INDEX(Команды!$A$2:$AN$7500,MATCH(AE$3,Команды!$A$2:$A$7500,0),$E83+2),Команды!$AJ$2:$AJ$19,0),3),0)</f>
        <v>0.65625</v>
      </c>
      <c r="AG83" s="342"/>
      <c r="AH83" s="174">
        <f>IF(OR(IF(INDEX(Команды!$A$2:$AN$7500,MATCH(AH$3,Команды!$A$2:$A$7500,0),$E83+2)=Команды!$AJ$2,TRUE,FALSE),IF(INDEX(Команды!$A$2:$AN$7500,MATCH(AH$3,Команды!$A$2:$A$7500,0),$E83+2)=Команды!$AJ$3,TRUE,FALSE),IF(INDEX(Команды!$A$2:$AN$7500,MATCH(AH$3,Команды!$A$2:$A$7500,0),$E83+2)=Команды!$AJ$4,TRUE,FALSE),IF(INDEX(Команды!$A$2:$AN$7500,MATCH(AH$3,Команды!$A$2:$A$7500,0),$E83+2)=Команды!$AJ$5,TRUE,FALSE),IF(INDEX(Команды!$A$2:$AN$7500,MATCH(AH$3,Команды!$A$2:$A$7500,0),$E83+2)=Команды!$AJ$6,TRUE,FALSE),IF(INDEX(Команды!$A$2:$AN$7500,MATCH(AH$3,Команды!$A$2:$A$7500,0),$E83+2)=Команды!$AJ$7,TRUE,FALSE),IF(INDEX(Команды!$A$2:$AN$7500,MATCH(AH$3,Команды!$A$2:$A$7500,0),$E83+2)=Команды!$AJ$8,TRUE,FALSE),IF(INDEX(Команды!$A$2:$AN$7500,MATCH(AH$3,Команды!$A$2:$A$7500,0),$E83+2)=Команды!$AJ$9,TRUE,FALSE),IF(INDEX(Команды!$A$2:$AN$7500,MATCH(AH$3,Команды!$A$2:$A$7500,0),$E83+2)=Команды!$AJ$10,TRUE,FALSE),IF(INDEX(Команды!$A$2:$AN$7500,MATCH(AH$3,Команды!$A$2:$A$7500,0),$E83+2)=Команды!$AJ$11,TRUE,FALSE),IF(INDEX(Команды!$A$2:$AN$7500,MATCH(AH$3,Команды!$A$2:$A$7500,0),$E83+2)=Команды!$AJ$12,TRUE,FALSE),IF(INDEX(Команды!$A$2:$AN$7500,MATCH(AH$3,Команды!$A$2:$A$7500,0),$E83+2)=Команды!$AJ$13,TRUE,FALSE),IF(INDEX(Команды!$A$2:$AN$7500,MATCH(AH$3,Команды!$A$2:$A$7500,0),$E83+2)=Команды!$AJ$14,TRUE,FALSE),IF(INDEX(Команды!$A$2:$AN$7500,MATCH(AH$3,Команды!$A$2:$A$7500,0),$E83+2)=Команды!$AJ$15,TRUE,FALSE),IF(INDEX(Команды!$A$2:$AN$7500,MATCH(AH$3,Команды!$A$2:$A$7500,0),$E83+2)=Команды!$AJ$16,TRUE,FALSE),,IF(INDEX(Команды!$A$2:$AN$7500,MATCH(AH$3,Команды!$A$2:$A$7500,0),$E83+2)=Команды!$AJ$17,TRUE,FALSE),,IF(INDEX(Команды!$A$2:$AN$7500,MATCH(AH$3,Команды!$A$2:$A$7500,0),$E83+2)=Команды!$AJ$18,TRUE,FALSE),,IF(INDEX(Команды!$A$2:$AN$7500,MATCH(AH$3,Команды!$A$2:$A$7500,0),$E83+2)=Команды!$AJ$19,TRUE,FALSE)),INDEX(Команды!$AJ$2:$AK$19,MATCH(INDEX(Команды!$A$2:$AN$7500,MATCH(AH$3,Команды!$A$2:$A$7500,0),$E83+2),Команды!$AJ$2:$AJ$19,0),2),0)</f>
        <v>0.3125</v>
      </c>
      <c r="AI83" s="175">
        <f>IF(OR(IF(INDEX(Команды!$A$2:$AN$7500,MATCH(AH$3,Команды!$A$2:$A$7500,0),$E83+2)=Команды!$AJ$2,TRUE,FALSE),IF(INDEX(Команды!$A$2:$AN$7500,MATCH(AH$3,Команды!$A$2:$A$7500,0),$E83+2)=Команды!$AJ$3,TRUE,FALSE),IF(INDEX(Команды!$A$2:$AN$7500,MATCH(AH$3,Команды!$A$2:$A$7500,0),$E83+2)=Команды!$AJ$4,TRUE,FALSE),IF(INDEX(Команды!$A$2:$AN$7500,MATCH(AH$3,Команды!$A$2:$A$7500,0),$E83+2)=Команды!$AJ$5,TRUE,FALSE),IF(INDEX(Команды!$A$2:$AN$7500,MATCH(AH$3,Команды!$A$2:$A$7500,0),$E83+2)=Команды!$AJ$6,TRUE,FALSE),IF(INDEX(Команды!$A$2:$AN$7500,MATCH(AH$3,Команды!$A$2:$A$7500,0),$E83+2)=Команды!$AJ$7,TRUE,FALSE),IF(INDEX(Команды!$A$2:$AN$7500,MATCH(AH$3,Команды!$A$2:$A$7500,0),$E83+2)=Команды!$AJ$8,TRUE,FALSE),IF(INDEX(Команды!$A$2:$AN$7500,MATCH(AH$3,Команды!$A$2:$A$7500,0),$E83+2)=Команды!$AJ$9,TRUE,FALSE),IF(INDEX(Команды!$A$2:$AN$7500,MATCH(AH$3,Команды!$A$2:$A$7500,0),$E83+2)=Команды!$AJ$10,TRUE,FALSE),IF(INDEX(Команды!$A$2:$AN$7500,MATCH(AH$3,Команды!$A$2:$A$7500,0),$E83+2)=Команды!$AJ$11,TRUE,FALSE),IF(INDEX(Команды!$A$2:$AN$7500,MATCH(AH$3,Команды!$A$2:$A$7500,0),$E83+2)=Команды!$AJ$12,TRUE,FALSE),IF(INDEX(Команды!$A$2:$AN$7500,MATCH(AH$3,Команды!$A$2:$A$7500,0),$E83+2)=Команды!$AJ$13,TRUE,FALSE),IF(INDEX(Команды!$A$2:$AN$7500,MATCH(AH$3,Команды!$A$2:$A$7500,0),$E83+2)=Команды!$AJ$14,TRUE,FALSE),IF(INDEX(Команды!$A$2:$AN$7500,MATCH(AH$3,Команды!$A$2:$A$7500,0),$E83+2)=Команды!$AJ$15,TRUE,FALSE),IF(INDEX(Команды!$A$2:$AN$7500,MATCH(AH$3,Команды!$A$2:$A$7500,0),$E83+2)=Команды!$AJ$16,TRUE,FALSE),IF(INDEX(Команды!$A$2:$AN$7500,MATCH(AH$3,Команды!$A$2:$A$7500,0),$E83+2)=Команды!$AJ$17,TRUE,FALSE),IF(INDEX(Команды!$A$2:$AN$7500,MATCH(AH$3,Команды!$A$2:$A$7500,0),$E83+2)=Команды!$AJ$18,TRUE,FALSE),IF(INDEX(Команды!$A$2:$AN$7500,MATCH(AH$3,Команды!$A$2:$A$7500,0),$E83+2)=Команды!$AJ$19,TRUE,FALSE)),INDEX(Команды!$AJ$2:$AL$19,MATCH(INDEX(Команды!$A$2:$AN$7500,MATCH(AH$3,Команды!$A$2:$A$7500,0),$E83+2),Команды!$AJ$2:$AJ$19,0),3),0)</f>
        <v>0.6875</v>
      </c>
      <c r="AJ83" s="342"/>
      <c r="AK83" s="174">
        <f>IF(OR(IF(INDEX(Команды!$A$2:$AN$7500,MATCH(AK$3,Команды!$A$2:$A$7500,0),$E83+2)=Команды!$AJ$2,TRUE,FALSE),IF(INDEX(Команды!$A$2:$AN$7500,MATCH(AK$3,Команды!$A$2:$A$7500,0),$E83+2)=Команды!$AJ$3,TRUE,FALSE),IF(INDEX(Команды!$A$2:$AN$7500,MATCH(AK$3,Команды!$A$2:$A$7500,0),$E83+2)=Команды!$AJ$4,TRUE,FALSE),IF(INDEX(Команды!$A$2:$AN$7500,MATCH(AK$3,Команды!$A$2:$A$7500,0),$E83+2)=Команды!$AJ$5,TRUE,FALSE),IF(INDEX(Команды!$A$2:$AN$7500,MATCH(AK$3,Команды!$A$2:$A$7500,0),$E83+2)=Команды!$AJ$6,TRUE,FALSE),IF(INDEX(Команды!$A$2:$AN$7500,MATCH(AK$3,Команды!$A$2:$A$7500,0),$E83+2)=Команды!$AJ$7,TRUE,FALSE),IF(INDEX(Команды!$A$2:$AN$7500,MATCH(AK$3,Команды!$A$2:$A$7500,0),$E83+2)=Команды!$AJ$8,TRUE,FALSE),IF(INDEX(Команды!$A$2:$AN$7500,MATCH(AK$3,Команды!$A$2:$A$7500,0),$E83+2)=Команды!$AJ$9,TRUE,FALSE),IF(INDEX(Команды!$A$2:$AN$7500,MATCH(AK$3,Команды!$A$2:$A$7500,0),$E83+2)=Команды!$AJ$10,TRUE,FALSE),IF(INDEX(Команды!$A$2:$AN$7500,MATCH(AK$3,Команды!$A$2:$A$7500,0),$E83+2)=Команды!$AJ$11,TRUE,FALSE),IF(INDEX(Команды!$A$2:$AN$7500,MATCH(AK$3,Команды!$A$2:$A$7500,0),$E83+2)=Команды!$AJ$12,TRUE,FALSE),IF(INDEX(Команды!$A$2:$AN$7500,MATCH(AK$3,Команды!$A$2:$A$7500,0),$E83+2)=Команды!$AJ$13,TRUE,FALSE),IF(INDEX(Команды!$A$2:$AN$7500,MATCH(AK$3,Команды!$A$2:$A$7500,0),$E83+2)=Команды!$AJ$14,TRUE,FALSE),IF(INDEX(Команды!$A$2:$AN$7500,MATCH(AK$3,Команды!$A$2:$A$7500,0),$E83+2)=Команды!$AJ$15,TRUE,FALSE),IF(INDEX(Команды!$A$2:$AN$7500,MATCH(AK$3,Команды!$A$2:$A$7500,0),$E83+2)=Команды!$AJ$16,TRUE,FALSE),,IF(INDEX(Команды!$A$2:$AN$7500,MATCH(AK$3,Команды!$A$2:$A$7500,0),$E83+2)=Команды!$AJ$17,TRUE,FALSE),,IF(INDEX(Команды!$A$2:$AN$7500,MATCH(AK$3,Команды!$A$2:$A$7500,0),$E83+2)=Команды!$AJ$18,TRUE,FALSE),,IF(INDEX(Команды!$A$2:$AN$7500,MATCH(AK$3,Команды!$A$2:$A$7500,0),$E83+2)=Команды!$AJ$19,TRUE,FALSE)),INDEX(Команды!$AJ$2:$AK$19,MATCH(INDEX(Команды!$A$2:$AN$7500,MATCH(AK$3,Команды!$A$2:$A$7500,0),$E83+2),Команды!$AJ$2:$AJ$19,0),2),0)</f>
        <v>0.33333333333333331</v>
      </c>
      <c r="AL83" s="175">
        <f>IF(OR(IF(INDEX(Команды!$A$2:$AN$7500,MATCH(AK$3,Команды!$A$2:$A$7500,0),$E83+2)=Команды!$AJ$2,TRUE,FALSE),IF(INDEX(Команды!$A$2:$AN$7500,MATCH(AK$3,Команды!$A$2:$A$7500,0),$E83+2)=Команды!$AJ$3,TRUE,FALSE),IF(INDEX(Команды!$A$2:$AN$7500,MATCH(AK$3,Команды!$A$2:$A$7500,0),$E83+2)=Команды!$AJ$4,TRUE,FALSE),IF(INDEX(Команды!$A$2:$AN$7500,MATCH(AK$3,Команды!$A$2:$A$7500,0),$E83+2)=Команды!$AJ$5,TRUE,FALSE),IF(INDEX(Команды!$A$2:$AN$7500,MATCH(AK$3,Команды!$A$2:$A$7500,0),$E83+2)=Команды!$AJ$6,TRUE,FALSE),IF(INDEX(Команды!$A$2:$AN$7500,MATCH(AK$3,Команды!$A$2:$A$7500,0),$E83+2)=Команды!$AJ$7,TRUE,FALSE),IF(INDEX(Команды!$A$2:$AN$7500,MATCH(AK$3,Команды!$A$2:$A$7500,0),$E83+2)=Команды!$AJ$8,TRUE,FALSE),IF(INDEX(Команды!$A$2:$AN$7500,MATCH(AK$3,Команды!$A$2:$A$7500,0),$E83+2)=Команды!$AJ$9,TRUE,FALSE),IF(INDEX(Команды!$A$2:$AN$7500,MATCH(AK$3,Команды!$A$2:$A$7500,0),$E83+2)=Команды!$AJ$10,TRUE,FALSE),IF(INDEX(Команды!$A$2:$AN$7500,MATCH(AK$3,Команды!$A$2:$A$7500,0),$E83+2)=Команды!$AJ$11,TRUE,FALSE),IF(INDEX(Команды!$A$2:$AN$7500,MATCH(AK$3,Команды!$A$2:$A$7500,0),$E83+2)=Команды!$AJ$12,TRUE,FALSE),IF(INDEX(Команды!$A$2:$AN$7500,MATCH(AK$3,Команды!$A$2:$A$7500,0),$E83+2)=Команды!$AJ$13,TRUE,FALSE),IF(INDEX(Команды!$A$2:$AN$7500,MATCH(AK$3,Команды!$A$2:$A$7500,0),$E83+2)=Команды!$AJ$14,TRUE,FALSE),IF(INDEX(Команды!$A$2:$AN$7500,MATCH(AK$3,Команды!$A$2:$A$7500,0),$E83+2)=Команды!$AJ$15,TRUE,FALSE),IF(INDEX(Команды!$A$2:$AN$7500,MATCH(AK$3,Команды!$A$2:$A$7500,0),$E83+2)=Команды!$AJ$16,TRUE,FALSE),IF(INDEX(Команды!$A$2:$AN$7500,MATCH(AK$3,Команды!$A$2:$A$7500,0),$E83+2)=Команды!$AJ$17,TRUE,FALSE),IF(INDEX(Команды!$A$2:$AN$7500,MATCH(AK$3,Команды!$A$2:$A$7500,0),$E83+2)=Команды!$AJ$18,TRUE,FALSE),IF(INDEX(Команды!$A$2:$AN$7500,MATCH(AK$3,Команды!$A$2:$A$7500,0),$E83+2)=Команды!$AJ$19,TRUE,FALSE)),INDEX(Команды!$AJ$2:$AL$19,MATCH(INDEX(Команды!$A$2:$AN$7500,MATCH(AK$3,Команды!$A$2:$A$7500,0),$E83+2),Команды!$AJ$2:$AJ$19,0),3),0)</f>
        <v>0.70833333333333337</v>
      </c>
      <c r="AM83" s="342"/>
      <c r="AN83" s="174">
        <f>IF(OR(IF(INDEX(Команды!$A$2:$AN$7500,MATCH(AN$3,Команды!$A$2:$A$7500,0),$E83+2)=Команды!$AJ$2,TRUE,FALSE),IF(INDEX(Команды!$A$2:$AN$7500,MATCH(AN$3,Команды!$A$2:$A$7500,0),$E83+2)=Команды!$AJ$3,TRUE,FALSE),IF(INDEX(Команды!$A$2:$AN$7500,MATCH(AN$3,Команды!$A$2:$A$7500,0),$E83+2)=Команды!$AJ$4,TRUE,FALSE),IF(INDEX(Команды!$A$2:$AN$7500,MATCH(AN$3,Команды!$A$2:$A$7500,0),$E83+2)=Команды!$AJ$5,TRUE,FALSE),IF(INDEX(Команды!$A$2:$AN$7500,MATCH(AN$3,Команды!$A$2:$A$7500,0),$E83+2)=Команды!$AJ$6,TRUE,FALSE),IF(INDEX(Команды!$A$2:$AN$7500,MATCH(AN$3,Команды!$A$2:$A$7500,0),$E83+2)=Команды!$AJ$7,TRUE,FALSE),IF(INDEX(Команды!$A$2:$AN$7500,MATCH(AN$3,Команды!$A$2:$A$7500,0),$E83+2)=Команды!$AJ$8,TRUE,FALSE),IF(INDEX(Команды!$A$2:$AN$7500,MATCH(AN$3,Команды!$A$2:$A$7500,0),$E83+2)=Команды!$AJ$9,TRUE,FALSE),IF(INDEX(Команды!$A$2:$AN$7500,MATCH(AN$3,Команды!$A$2:$A$7500,0),$E83+2)=Команды!$AJ$10,TRUE,FALSE),IF(INDEX(Команды!$A$2:$AN$7500,MATCH(AN$3,Команды!$A$2:$A$7500,0),$E83+2)=Команды!$AJ$11,TRUE,FALSE),IF(INDEX(Команды!$A$2:$AN$7500,MATCH(AN$3,Команды!$A$2:$A$7500,0),$E83+2)=Команды!$AJ$12,TRUE,FALSE),IF(INDEX(Команды!$A$2:$AN$7500,MATCH(AN$3,Команды!$A$2:$A$7500,0),$E83+2)=Команды!$AJ$13,TRUE,FALSE),IF(INDEX(Команды!$A$2:$AN$7500,MATCH(AN$3,Команды!$A$2:$A$7500,0),$E83+2)=Команды!$AJ$14,TRUE,FALSE),IF(INDEX(Команды!$A$2:$AN$7500,MATCH(AN$3,Команды!$A$2:$A$7500,0),$E83+2)=Команды!$AJ$15,TRUE,FALSE),IF(INDEX(Команды!$A$2:$AN$7500,MATCH(AN$3,Команды!$A$2:$A$7500,0),$E83+2)=Команды!$AJ$16,TRUE,FALSE),,IF(INDEX(Команды!$A$2:$AN$7500,MATCH(AN$3,Команды!$A$2:$A$7500,0),$E83+2)=Команды!$AJ$17,TRUE,FALSE),,IF(INDEX(Команды!$A$2:$AN$7500,MATCH(AN$3,Команды!$A$2:$A$7500,0),$E83+2)=Команды!$AJ$18,TRUE,FALSE),,IF(INDEX(Команды!$A$2:$AN$7500,MATCH(AN$3,Команды!$A$2:$A$7500,0),$E83+2)=Команды!$AJ$19,TRUE,FALSE)),INDEX(Команды!$AJ$2:$AK$19,MATCH(INDEX(Команды!$A$2:$AN$7500,MATCH(AN$3,Команды!$A$2:$A$7500,0),$E83+2),Команды!$AJ$2:$AJ$19,0),2),0)</f>
        <v>0.33333333333333331</v>
      </c>
      <c r="AO83" s="175">
        <f>IF(OR(IF(INDEX(Команды!$A$2:$AN$7500,MATCH(AN$3,Команды!$A$2:$A$7500,0),$E83+2)=Команды!$AJ$2,TRUE,FALSE),IF(INDEX(Команды!$A$2:$AN$7500,MATCH(AN$3,Команды!$A$2:$A$7500,0),$E83+2)=Команды!$AJ$3,TRUE,FALSE),IF(INDEX(Команды!$A$2:$AN$7500,MATCH(AN$3,Команды!$A$2:$A$7500,0),$E83+2)=Команды!$AJ$4,TRUE,FALSE),IF(INDEX(Команды!$A$2:$AN$7500,MATCH(AN$3,Команды!$A$2:$A$7500,0),$E83+2)=Команды!$AJ$5,TRUE,FALSE),IF(INDEX(Команды!$A$2:$AN$7500,MATCH(AN$3,Команды!$A$2:$A$7500,0),$E83+2)=Команды!$AJ$6,TRUE,FALSE),IF(INDEX(Команды!$A$2:$AN$7500,MATCH(AN$3,Команды!$A$2:$A$7500,0),$E83+2)=Команды!$AJ$7,TRUE,FALSE),IF(INDEX(Команды!$A$2:$AN$7500,MATCH(AN$3,Команды!$A$2:$A$7500,0),$E83+2)=Команды!$AJ$8,TRUE,FALSE),IF(INDEX(Команды!$A$2:$AN$7500,MATCH(AN$3,Команды!$A$2:$A$7500,0),$E83+2)=Команды!$AJ$9,TRUE,FALSE),IF(INDEX(Команды!$A$2:$AN$7500,MATCH(AN$3,Команды!$A$2:$A$7500,0),$E83+2)=Команды!$AJ$10,TRUE,FALSE),IF(INDEX(Команды!$A$2:$AN$7500,MATCH(AN$3,Команды!$A$2:$A$7500,0),$E83+2)=Команды!$AJ$11,TRUE,FALSE),IF(INDEX(Команды!$A$2:$AN$7500,MATCH(AN$3,Команды!$A$2:$A$7500,0),$E83+2)=Команды!$AJ$12,TRUE,FALSE),IF(INDEX(Команды!$A$2:$AN$7500,MATCH(AN$3,Команды!$A$2:$A$7500,0),$E83+2)=Команды!$AJ$13,TRUE,FALSE),IF(INDEX(Команды!$A$2:$AN$7500,MATCH(AN$3,Команды!$A$2:$A$7500,0),$E83+2)=Команды!$AJ$14,TRUE,FALSE),IF(INDEX(Команды!$A$2:$AN$7500,MATCH(AN$3,Команды!$A$2:$A$7500,0),$E83+2)=Команды!$AJ$15,TRUE,FALSE),IF(INDEX(Команды!$A$2:$AN$7500,MATCH(AN$3,Команды!$A$2:$A$7500,0),$E83+2)=Команды!$AJ$16,TRUE,FALSE),IF(INDEX(Команды!$A$2:$AN$7500,MATCH(AN$3,Команды!$A$2:$A$7500,0),$E83+2)=Команды!$AJ$17,TRUE,FALSE),IF(INDEX(Команды!$A$2:$AN$7500,MATCH(AN$3,Команды!$A$2:$A$7500,0),$E83+2)=Команды!$AJ$18,TRUE,FALSE),IF(INDEX(Команды!$A$2:$AN$7500,MATCH(AN$3,Команды!$A$2:$A$7500,0),$E83+2)=Команды!$AJ$19,TRUE,FALSE)),INDEX(Команды!$AJ$2:$AL$19,MATCH(INDEX(Команды!$A$2:$AN$7500,MATCH(AN$3,Команды!$A$2:$A$7500,0),$E83+2),Команды!$AJ$2:$AJ$19,0),3),0)</f>
        <v>0.70833333333333337</v>
      </c>
      <c r="AP83" s="342"/>
      <c r="AQ83" s="174" t="str">
        <f>IF(OR(IF(INDEX(Команды!$A$2:$AN$7500,MATCH(AQ$3,Команды!$A$2:$A$7500,0),$E83+2)=Команды!$AJ$2,TRUE,FALSE),IF(INDEX(Команды!$A$2:$AN$7500,MATCH(AQ$3,Команды!$A$2:$A$7500,0),$E83+2)=Команды!$AJ$3,TRUE,FALSE),IF(INDEX(Команды!$A$2:$AN$7500,MATCH(AQ$3,Команды!$A$2:$A$7500,0),$E83+2)=Команды!$AJ$4,TRUE,FALSE),IF(INDEX(Команды!$A$2:$AN$7500,MATCH(AQ$3,Команды!$A$2:$A$7500,0),$E83+2)=Команды!$AJ$5,TRUE,FALSE),IF(INDEX(Команды!$A$2:$AN$7500,MATCH(AQ$3,Команды!$A$2:$A$7500,0),$E83+2)=Команды!$AJ$6,TRUE,FALSE),IF(INDEX(Команды!$A$2:$AN$7500,MATCH(AQ$3,Команды!$A$2:$A$7500,0),$E83+2)=Команды!$AJ$7,TRUE,FALSE),IF(INDEX(Команды!$A$2:$AN$7500,MATCH(AQ$3,Команды!$A$2:$A$7500,0),$E83+2)=Команды!$AJ$8,TRUE,FALSE),IF(INDEX(Команды!$A$2:$AN$7500,MATCH(AQ$3,Команды!$A$2:$A$7500,0),$E83+2)=Команды!$AJ$9,TRUE,FALSE),IF(INDEX(Команды!$A$2:$AN$7500,MATCH(AQ$3,Команды!$A$2:$A$7500,0),$E83+2)=Команды!$AJ$10,TRUE,FALSE),IF(INDEX(Команды!$A$2:$AN$7500,MATCH(AQ$3,Команды!$A$2:$A$7500,0),$E83+2)=Команды!$AJ$11,TRUE,FALSE),IF(INDEX(Команды!$A$2:$AN$7500,MATCH(AQ$3,Команды!$A$2:$A$7500,0),$E83+2)=Команды!$AJ$12,TRUE,FALSE),IF(INDEX(Команды!$A$2:$AN$7500,MATCH(AQ$3,Команды!$A$2:$A$7500,0),$E83+2)=Команды!$AJ$13,TRUE,FALSE),IF(INDEX(Команды!$A$2:$AN$7500,MATCH(AQ$3,Команды!$A$2:$A$7500,0),$E83+2)=Команды!$AJ$14,TRUE,FALSE),IF(INDEX(Команды!$A$2:$AN$7500,MATCH(AQ$3,Команды!$A$2:$A$7500,0),$E83+2)=Команды!$AJ$15,TRUE,FALSE),IF(INDEX(Команды!$A$2:$AN$7500,MATCH(AQ$3,Команды!$A$2:$A$7500,0),$E83+2)=Команды!$AJ$16,TRUE,FALSE),,IF(INDEX(Команды!$A$2:$AN$7500,MATCH(AQ$3,Команды!$A$2:$A$7500,0),$E83+2)=Команды!$AJ$17,TRUE,FALSE),,IF(INDEX(Команды!$A$2:$AN$7500,MATCH(AQ$3,Команды!$A$2:$A$7500,0),$E83+2)=Команды!$AJ$18,TRUE,FALSE),,IF(INDEX(Команды!$A$2:$AN$7500,MATCH(AQ$3,Команды!$A$2:$A$7500,0),$E83+2)=Команды!$AJ$19,TRUE,FALSE)),INDEX(Команды!$AJ$2:$AK$19,MATCH(INDEX(Команды!$A$2:$AN$7500,MATCH(AQ$3,Команды!$A$2:$A$7500,0),$E83+2),Команды!$AJ$2:$AJ$19,0),2),0)</f>
        <v>В</v>
      </c>
      <c r="AR83" s="175" t="str">
        <f>IF(OR(IF(INDEX(Команды!$A$2:$AN$7500,MATCH(AQ$3,Команды!$A$2:$A$7500,0),$E83+2)=Команды!$AJ$2,TRUE,FALSE),IF(INDEX(Команды!$A$2:$AN$7500,MATCH(AQ$3,Команды!$A$2:$A$7500,0),$E83+2)=Команды!$AJ$3,TRUE,FALSE),IF(INDEX(Команды!$A$2:$AN$7500,MATCH(AQ$3,Команды!$A$2:$A$7500,0),$E83+2)=Команды!$AJ$4,TRUE,FALSE),IF(INDEX(Команды!$A$2:$AN$7500,MATCH(AQ$3,Команды!$A$2:$A$7500,0),$E83+2)=Команды!$AJ$5,TRUE,FALSE),IF(INDEX(Команды!$A$2:$AN$7500,MATCH(AQ$3,Команды!$A$2:$A$7500,0),$E83+2)=Команды!$AJ$6,TRUE,FALSE),IF(INDEX(Команды!$A$2:$AN$7500,MATCH(AQ$3,Команды!$A$2:$A$7500,0),$E83+2)=Команды!$AJ$7,TRUE,FALSE),IF(INDEX(Команды!$A$2:$AN$7500,MATCH(AQ$3,Команды!$A$2:$A$7500,0),$E83+2)=Команды!$AJ$8,TRUE,FALSE),IF(INDEX(Команды!$A$2:$AN$7500,MATCH(AQ$3,Команды!$A$2:$A$7500,0),$E83+2)=Команды!$AJ$9,TRUE,FALSE),IF(INDEX(Команды!$A$2:$AN$7500,MATCH(AQ$3,Команды!$A$2:$A$7500,0),$E83+2)=Команды!$AJ$10,TRUE,FALSE),IF(INDEX(Команды!$A$2:$AN$7500,MATCH(AQ$3,Команды!$A$2:$A$7500,0),$E83+2)=Команды!$AJ$11,TRUE,FALSE),IF(INDEX(Команды!$A$2:$AN$7500,MATCH(AQ$3,Команды!$A$2:$A$7500,0),$E83+2)=Команды!$AJ$12,TRUE,FALSE),IF(INDEX(Команды!$A$2:$AN$7500,MATCH(AQ$3,Команды!$A$2:$A$7500,0),$E83+2)=Команды!$AJ$13,TRUE,FALSE),IF(INDEX(Команды!$A$2:$AN$7500,MATCH(AQ$3,Команды!$A$2:$A$7500,0),$E83+2)=Команды!$AJ$14,TRUE,FALSE),IF(INDEX(Команды!$A$2:$AN$7500,MATCH(AQ$3,Команды!$A$2:$A$7500,0),$E83+2)=Команды!$AJ$15,TRUE,FALSE),IF(INDEX(Команды!$A$2:$AN$7500,MATCH(AQ$3,Команды!$A$2:$A$7500,0),$E83+2)=Команды!$AJ$16,TRUE,FALSE),IF(INDEX(Команды!$A$2:$AN$7500,MATCH(AQ$3,Команды!$A$2:$A$7500,0),$E83+2)=Команды!$AJ$17,TRUE,FALSE),IF(INDEX(Команды!$A$2:$AN$7500,MATCH(AQ$3,Команды!$A$2:$A$7500,0),$E83+2)=Команды!$AJ$18,TRUE,FALSE),IF(INDEX(Команды!$A$2:$AN$7500,MATCH(AQ$3,Команды!$A$2:$A$7500,0),$E83+2)=Команды!$AJ$19,TRUE,FALSE)),INDEX(Команды!$AJ$2:$AL$19,MATCH(INDEX(Команды!$A$2:$AN$7500,MATCH(AQ$3,Команды!$A$2:$A$7500,0),$E83+2),Команды!$AJ$2:$AJ$19,0),3),0)</f>
        <v>В</v>
      </c>
      <c r="AS83" s="342"/>
      <c r="AT83" s="174" t="str">
        <f>IF(OR(IF(INDEX(Команды!$A$2:$AN$7500,MATCH(AT$3,Команды!$A$2:$A$7500,0),$E83+2)=Команды!$AJ$2,TRUE,FALSE),IF(INDEX(Команды!$A$2:$AN$7500,MATCH(AT$3,Команды!$A$2:$A$7500,0),$E83+2)=Команды!$AJ$3,TRUE,FALSE),IF(INDEX(Команды!$A$2:$AN$7500,MATCH(AT$3,Команды!$A$2:$A$7500,0),$E83+2)=Команды!$AJ$4,TRUE,FALSE),IF(INDEX(Команды!$A$2:$AN$7500,MATCH(AT$3,Команды!$A$2:$A$7500,0),$E83+2)=Команды!$AJ$5,TRUE,FALSE),IF(INDEX(Команды!$A$2:$AN$7500,MATCH(AT$3,Команды!$A$2:$A$7500,0),$E83+2)=Команды!$AJ$6,TRUE,FALSE),IF(INDEX(Команды!$A$2:$AN$7500,MATCH(AT$3,Команды!$A$2:$A$7500,0),$E83+2)=Команды!$AJ$7,TRUE,FALSE),IF(INDEX(Команды!$A$2:$AN$7500,MATCH(AT$3,Команды!$A$2:$A$7500,0),$E83+2)=Команды!$AJ$8,TRUE,FALSE),IF(INDEX(Команды!$A$2:$AN$7500,MATCH(AT$3,Команды!$A$2:$A$7500,0),$E83+2)=Команды!$AJ$9,TRUE,FALSE),IF(INDEX(Команды!$A$2:$AN$7500,MATCH(AT$3,Команды!$A$2:$A$7500,0),$E83+2)=Команды!$AJ$10,TRUE,FALSE),IF(INDEX(Команды!$A$2:$AN$7500,MATCH(AT$3,Команды!$A$2:$A$7500,0),$E83+2)=Команды!$AJ$11,TRUE,FALSE),IF(INDEX(Команды!$A$2:$AN$7500,MATCH(AT$3,Команды!$A$2:$A$7500,0),$E83+2)=Команды!$AJ$12,TRUE,FALSE),IF(INDEX(Команды!$A$2:$AN$7500,MATCH(AT$3,Команды!$A$2:$A$7500,0),$E83+2)=Команды!$AJ$13,TRUE,FALSE),IF(INDEX(Команды!$A$2:$AN$7500,MATCH(AT$3,Команды!$A$2:$A$7500,0),$E83+2)=Команды!$AJ$14,TRUE,FALSE),IF(INDEX(Команды!$A$2:$AN$7500,MATCH(AT$3,Команды!$A$2:$A$7500,0),$E83+2)=Команды!$AJ$15,TRUE,FALSE),IF(INDEX(Команды!$A$2:$AN$7500,MATCH(AT$3,Команды!$A$2:$A$7500,0),$E83+2)=Команды!$AJ$16,TRUE,FALSE),,IF(INDEX(Команды!$A$2:$AN$7500,MATCH(AT$3,Команды!$A$2:$A$7500,0),$E83+2)=Команды!$AJ$17,TRUE,FALSE),,IF(INDEX(Команды!$A$2:$AN$7500,MATCH(AT$3,Команды!$A$2:$A$7500,0),$E83+2)=Команды!$AJ$18,TRUE,FALSE),,IF(INDEX(Команды!$A$2:$AN$7500,MATCH(AT$3,Команды!$A$2:$A$7500,0),$E83+2)=Команды!$AJ$19,TRUE,FALSE)),INDEX(Команды!$AJ$2:$AK$19,MATCH(INDEX(Команды!$A$2:$AN$7500,MATCH(AT$3,Команды!$A$2:$A$7500,0),$E83+2),Команды!$AJ$2:$AJ$19,0),2),0)</f>
        <v>В</v>
      </c>
      <c r="AU83" s="175" t="str">
        <f>IF(OR(IF(INDEX(Команды!$A$2:$AN$7500,MATCH(AT$3,Команды!$A$2:$A$7500,0),$E83+2)=Команды!$AJ$2,TRUE,FALSE),IF(INDEX(Команды!$A$2:$AN$7500,MATCH(AT$3,Команды!$A$2:$A$7500,0),$E83+2)=Команды!$AJ$3,TRUE,FALSE),IF(INDEX(Команды!$A$2:$AN$7500,MATCH(AT$3,Команды!$A$2:$A$7500,0),$E83+2)=Команды!$AJ$4,TRUE,FALSE),IF(INDEX(Команды!$A$2:$AN$7500,MATCH(AT$3,Команды!$A$2:$A$7500,0),$E83+2)=Команды!$AJ$5,TRUE,FALSE),IF(INDEX(Команды!$A$2:$AN$7500,MATCH(AT$3,Команды!$A$2:$A$7500,0),$E83+2)=Команды!$AJ$6,TRUE,FALSE),IF(INDEX(Команды!$A$2:$AN$7500,MATCH(AT$3,Команды!$A$2:$A$7500,0),$E83+2)=Команды!$AJ$7,TRUE,FALSE),IF(INDEX(Команды!$A$2:$AN$7500,MATCH(AT$3,Команды!$A$2:$A$7500,0),$E83+2)=Команды!$AJ$8,TRUE,FALSE),IF(INDEX(Команды!$A$2:$AN$7500,MATCH(AT$3,Команды!$A$2:$A$7500,0),$E83+2)=Команды!$AJ$9,TRUE,FALSE),IF(INDEX(Команды!$A$2:$AN$7500,MATCH(AT$3,Команды!$A$2:$A$7500,0),$E83+2)=Команды!$AJ$10,TRUE,FALSE),IF(INDEX(Команды!$A$2:$AN$7500,MATCH(AT$3,Команды!$A$2:$A$7500,0),$E83+2)=Команды!$AJ$11,TRUE,FALSE),IF(INDEX(Команды!$A$2:$AN$7500,MATCH(AT$3,Команды!$A$2:$A$7500,0),$E83+2)=Команды!$AJ$12,TRUE,FALSE),IF(INDEX(Команды!$A$2:$AN$7500,MATCH(AT$3,Команды!$A$2:$A$7500,0),$E83+2)=Команды!$AJ$13,TRUE,FALSE),IF(INDEX(Команды!$A$2:$AN$7500,MATCH(AT$3,Команды!$A$2:$A$7500,0),$E83+2)=Команды!$AJ$14,TRUE,FALSE),IF(INDEX(Команды!$A$2:$AN$7500,MATCH(AT$3,Команды!$A$2:$A$7500,0),$E83+2)=Команды!$AJ$15,TRUE,FALSE),IF(INDEX(Команды!$A$2:$AN$7500,MATCH(AT$3,Команды!$A$2:$A$7500,0),$E83+2)=Команды!$AJ$16,TRUE,FALSE),IF(INDEX(Команды!$A$2:$AN$7500,MATCH(AT$3,Команды!$A$2:$A$7500,0),$E83+2)=Команды!$AJ$17,TRUE,FALSE),IF(INDEX(Команды!$A$2:$AN$7500,MATCH(AT$3,Команды!$A$2:$A$7500,0),$E83+2)=Команды!$AJ$18,TRUE,FALSE),IF(INDEX(Команды!$A$2:$AN$7500,MATCH(AT$3,Команды!$A$2:$A$7500,0),$E83+2)=Команды!$AJ$19,TRUE,FALSE)),INDEX(Команды!$AJ$2:$AL$19,MATCH(INDEX(Команды!$A$2:$AN$7500,MATCH(AT$3,Команды!$A$2:$A$7500,0),$E83+2),Команды!$AJ$2:$AJ$19,0),3),0)</f>
        <v>В</v>
      </c>
      <c r="AV83" s="342"/>
      <c r="AW83" s="174">
        <f>IF(OR(IF(INDEX(Команды!$A$2:$AN$7500,MATCH(AW$3,Команды!$A$2:$A$7500,0),$E83+2)=Команды!$AJ$2,TRUE,FALSE),IF(INDEX(Команды!$A$2:$AN$7500,MATCH(AW$3,Команды!$A$2:$A$7500,0),$E83+2)=Команды!$AJ$3,TRUE,FALSE),IF(INDEX(Команды!$A$2:$AN$7500,MATCH(AW$3,Команды!$A$2:$A$7500,0),$E83+2)=Команды!$AJ$4,TRUE,FALSE),IF(INDEX(Команды!$A$2:$AN$7500,MATCH(AW$3,Команды!$A$2:$A$7500,0),$E83+2)=Команды!$AJ$5,TRUE,FALSE),IF(INDEX(Команды!$A$2:$AN$7500,MATCH(AW$3,Команды!$A$2:$A$7500,0),$E83+2)=Команды!$AJ$6,TRUE,FALSE),IF(INDEX(Команды!$A$2:$AN$7500,MATCH(AW$3,Команды!$A$2:$A$7500,0),$E83+2)=Команды!$AJ$7,TRUE,FALSE),IF(INDEX(Команды!$A$2:$AN$7500,MATCH(AW$3,Команды!$A$2:$A$7500,0),$E83+2)=Команды!$AJ$8,TRUE,FALSE),IF(INDEX(Команды!$A$2:$AN$7500,MATCH(AW$3,Команды!$A$2:$A$7500,0),$E83+2)=Команды!$AJ$9,TRUE,FALSE),IF(INDEX(Команды!$A$2:$AN$7500,MATCH(AW$3,Команды!$A$2:$A$7500,0),$E83+2)=Команды!$AJ$10,TRUE,FALSE),IF(INDEX(Команды!$A$2:$AN$7500,MATCH(AW$3,Команды!$A$2:$A$7500,0),$E83+2)=Команды!$AJ$11,TRUE,FALSE),IF(INDEX(Команды!$A$2:$AN$7500,MATCH(AW$3,Команды!$A$2:$A$7500,0),$E83+2)=Команды!$AJ$12,TRUE,FALSE),IF(INDEX(Команды!$A$2:$AN$7500,MATCH(AW$3,Команды!$A$2:$A$7500,0),$E83+2)=Команды!$AJ$13,TRUE,FALSE),IF(INDEX(Команды!$A$2:$AN$7500,MATCH(AW$3,Команды!$A$2:$A$7500,0),$E83+2)=Команды!$AJ$14,TRUE,FALSE),IF(INDEX(Команды!$A$2:$AN$7500,MATCH(AW$3,Команды!$A$2:$A$7500,0),$E83+2)=Команды!$AJ$15,TRUE,FALSE),IF(INDEX(Команды!$A$2:$AN$7500,MATCH(AW$3,Команды!$A$2:$A$7500,0),$E83+2)=Команды!$AJ$16,TRUE,FALSE),,IF(INDEX(Команды!$A$2:$AN$7500,MATCH(AW$3,Команды!$A$2:$A$7500,0),$E83+2)=Команды!$AJ$17,TRUE,FALSE),,IF(INDEX(Команды!$A$2:$AN$7500,MATCH(AW$3,Команды!$A$2:$A$7500,0),$E83+2)=Команды!$AJ$18,TRUE,FALSE),,IF(INDEX(Команды!$A$2:$AN$7500,MATCH(AW$3,Команды!$A$2:$A$7500,0),$E83+2)=Команды!$AJ$19,TRUE,FALSE)),INDEX(Команды!$AJ$2:$AK$19,MATCH(INDEX(Команды!$A$2:$AN$7500,MATCH(AW$3,Команды!$A$2:$A$7500,0),$E83+2),Команды!$AJ$2:$AJ$19,0),2),0)</f>
        <v>0.28125</v>
      </c>
      <c r="AX83" s="175">
        <f>IF(OR(IF(INDEX(Команды!$A$2:$AN$7500,MATCH(AW$3,Команды!$A$2:$A$7500,0),$E83+2)=Команды!$AJ$2,TRUE,FALSE),IF(INDEX(Команды!$A$2:$AN$7500,MATCH(AW$3,Команды!$A$2:$A$7500,0),$E83+2)=Команды!$AJ$3,TRUE,FALSE),IF(INDEX(Команды!$A$2:$AN$7500,MATCH(AW$3,Команды!$A$2:$A$7500,0),$E83+2)=Команды!$AJ$4,TRUE,FALSE),IF(INDEX(Команды!$A$2:$AN$7500,MATCH(AW$3,Команды!$A$2:$A$7500,0),$E83+2)=Команды!$AJ$5,TRUE,FALSE),IF(INDEX(Команды!$A$2:$AN$7500,MATCH(AW$3,Команды!$A$2:$A$7500,0),$E83+2)=Команды!$AJ$6,TRUE,FALSE),IF(INDEX(Команды!$A$2:$AN$7500,MATCH(AW$3,Команды!$A$2:$A$7500,0),$E83+2)=Команды!$AJ$7,TRUE,FALSE),IF(INDEX(Команды!$A$2:$AN$7500,MATCH(AW$3,Команды!$A$2:$A$7500,0),$E83+2)=Команды!$AJ$8,TRUE,FALSE),IF(INDEX(Команды!$A$2:$AN$7500,MATCH(AW$3,Команды!$A$2:$A$7500,0),$E83+2)=Команды!$AJ$9,TRUE,FALSE),IF(INDEX(Команды!$A$2:$AN$7500,MATCH(AW$3,Команды!$A$2:$A$7500,0),$E83+2)=Команды!$AJ$10,TRUE,FALSE),IF(INDEX(Команды!$A$2:$AN$7500,MATCH(AW$3,Команды!$A$2:$A$7500,0),$E83+2)=Команды!$AJ$11,TRUE,FALSE),IF(INDEX(Команды!$A$2:$AN$7500,MATCH(AW$3,Команды!$A$2:$A$7500,0),$E83+2)=Команды!$AJ$12,TRUE,FALSE),IF(INDEX(Команды!$A$2:$AN$7500,MATCH(AW$3,Команды!$A$2:$A$7500,0),$E83+2)=Команды!$AJ$13,TRUE,FALSE),IF(INDEX(Команды!$A$2:$AN$7500,MATCH(AW$3,Команды!$A$2:$A$7500,0),$E83+2)=Команды!$AJ$14,TRUE,FALSE),IF(INDEX(Команды!$A$2:$AN$7500,MATCH(AW$3,Команды!$A$2:$A$7500,0),$E83+2)=Команды!$AJ$15,TRUE,FALSE),IF(INDEX(Команды!$A$2:$AN$7500,MATCH(AW$3,Команды!$A$2:$A$7500,0),$E83+2)=Команды!$AJ$16,TRUE,FALSE),IF(INDEX(Команды!$A$2:$AN$7500,MATCH(AW$3,Команды!$A$2:$A$7500,0),$E83+2)=Команды!$AJ$17,TRUE,FALSE),IF(INDEX(Команды!$A$2:$AN$7500,MATCH(AW$3,Команды!$A$2:$A$7500,0),$E83+2)=Команды!$AJ$18,TRUE,FALSE),IF(INDEX(Команды!$A$2:$AN$7500,MATCH(AW$3,Команды!$A$2:$A$7500,0),$E83+2)=Команды!$AJ$19,TRUE,FALSE)),INDEX(Команды!$AJ$2:$AL$19,MATCH(INDEX(Команды!$A$2:$AN$7500,MATCH(AW$3,Команды!$A$2:$A$7500,0),$E83+2),Команды!$AJ$2:$AJ$19,0),3),0)</f>
        <v>0.65625</v>
      </c>
      <c r="AY83" s="342"/>
      <c r="AZ83" s="174">
        <f>IF(OR(IF(INDEX(Команды!$A$2:$AN$7500,MATCH(AZ$3,Команды!$A$2:$A$7500,0),$E83+2)=Команды!$AJ$2,TRUE,FALSE),IF(INDEX(Команды!$A$2:$AN$7500,MATCH(AZ$3,Команды!$A$2:$A$7500,0),$E83+2)=Команды!$AJ$3,TRUE,FALSE),IF(INDEX(Команды!$A$2:$AN$7500,MATCH(AZ$3,Команды!$A$2:$A$7500,0),$E83+2)=Команды!$AJ$4,TRUE,FALSE),IF(INDEX(Команды!$A$2:$AN$7500,MATCH(AZ$3,Команды!$A$2:$A$7500,0),$E83+2)=Команды!$AJ$5,TRUE,FALSE),IF(INDEX(Команды!$A$2:$AN$7500,MATCH(AZ$3,Команды!$A$2:$A$7500,0),$E83+2)=Команды!$AJ$6,TRUE,FALSE),IF(INDEX(Команды!$A$2:$AN$7500,MATCH(AZ$3,Команды!$A$2:$A$7500,0),$E83+2)=Команды!$AJ$7,TRUE,FALSE),IF(INDEX(Команды!$A$2:$AN$7500,MATCH(AZ$3,Команды!$A$2:$A$7500,0),$E83+2)=Команды!$AJ$8,TRUE,FALSE),IF(INDEX(Команды!$A$2:$AN$7500,MATCH(AZ$3,Команды!$A$2:$A$7500,0),$E83+2)=Команды!$AJ$9,TRUE,FALSE),IF(INDEX(Команды!$A$2:$AN$7500,MATCH(AZ$3,Команды!$A$2:$A$7500,0),$E83+2)=Команды!$AJ$10,TRUE,FALSE),IF(INDEX(Команды!$A$2:$AN$7500,MATCH(AZ$3,Команды!$A$2:$A$7500,0),$E83+2)=Команды!$AJ$11,TRUE,FALSE),IF(INDEX(Команды!$A$2:$AN$7500,MATCH(AZ$3,Команды!$A$2:$A$7500,0),$E83+2)=Команды!$AJ$12,TRUE,FALSE),IF(INDEX(Команды!$A$2:$AN$7500,MATCH(AZ$3,Команды!$A$2:$A$7500,0),$E83+2)=Команды!$AJ$13,TRUE,FALSE),IF(INDEX(Команды!$A$2:$AN$7500,MATCH(AZ$3,Команды!$A$2:$A$7500,0),$E83+2)=Команды!$AJ$14,TRUE,FALSE),IF(INDEX(Команды!$A$2:$AN$7500,MATCH(AZ$3,Команды!$A$2:$A$7500,0),$E83+2)=Команды!$AJ$15,TRUE,FALSE),IF(INDEX(Команды!$A$2:$AN$7500,MATCH(AZ$3,Команды!$A$2:$A$7500,0),$E83+2)=Команды!$AJ$16,TRUE,FALSE),,IF(INDEX(Команды!$A$2:$AN$7500,MATCH(AZ$3,Команды!$A$2:$A$7500,0),$E83+2)=Команды!$AJ$17,TRUE,FALSE),,IF(INDEX(Команды!$A$2:$AN$7500,MATCH(AZ$3,Команды!$A$2:$A$7500,0),$E83+2)=Команды!$AJ$18,TRUE,FALSE),,IF(INDEX(Команды!$A$2:$AN$7500,MATCH(AZ$3,Команды!$A$2:$A$7500,0),$E83+2)=Команды!$AJ$19,TRUE,FALSE)),INDEX(Команды!$AJ$2:$AK$19,MATCH(INDEX(Команды!$A$2:$AN$7500,MATCH(AZ$3,Команды!$A$2:$A$7500,0),$E83+2),Команды!$AJ$2:$AJ$19,0),2),0)</f>
        <v>0.28125</v>
      </c>
      <c r="BA83" s="175">
        <f>IF(OR(IF(INDEX(Команды!$A$2:$AN$7500,MATCH(AZ$3,Команды!$A$2:$A$7500,0),$E83+2)=Команды!$AJ$2,TRUE,FALSE),IF(INDEX(Команды!$A$2:$AN$7500,MATCH(AZ$3,Команды!$A$2:$A$7500,0),$E83+2)=Команды!$AJ$3,TRUE,FALSE),IF(INDEX(Команды!$A$2:$AN$7500,MATCH(AZ$3,Команды!$A$2:$A$7500,0),$E83+2)=Команды!$AJ$4,TRUE,FALSE),IF(INDEX(Команды!$A$2:$AN$7500,MATCH(AZ$3,Команды!$A$2:$A$7500,0),$E83+2)=Команды!$AJ$5,TRUE,FALSE),IF(INDEX(Команды!$A$2:$AN$7500,MATCH(AZ$3,Команды!$A$2:$A$7500,0),$E83+2)=Команды!$AJ$6,TRUE,FALSE),IF(INDEX(Команды!$A$2:$AN$7500,MATCH(AZ$3,Команды!$A$2:$A$7500,0),$E83+2)=Команды!$AJ$7,TRUE,FALSE),IF(INDEX(Команды!$A$2:$AN$7500,MATCH(AZ$3,Команды!$A$2:$A$7500,0),$E83+2)=Команды!$AJ$8,TRUE,FALSE),IF(INDEX(Команды!$A$2:$AN$7500,MATCH(AZ$3,Команды!$A$2:$A$7500,0),$E83+2)=Команды!$AJ$9,TRUE,FALSE),IF(INDEX(Команды!$A$2:$AN$7500,MATCH(AZ$3,Команды!$A$2:$A$7500,0),$E83+2)=Команды!$AJ$10,TRUE,FALSE),IF(INDEX(Команды!$A$2:$AN$7500,MATCH(AZ$3,Команды!$A$2:$A$7500,0),$E83+2)=Команды!$AJ$11,TRUE,FALSE),IF(INDEX(Команды!$A$2:$AN$7500,MATCH(AZ$3,Команды!$A$2:$A$7500,0),$E83+2)=Команды!$AJ$12,TRUE,FALSE),IF(INDEX(Команды!$A$2:$AN$7500,MATCH(AZ$3,Команды!$A$2:$A$7500,0),$E83+2)=Команды!$AJ$13,TRUE,FALSE),IF(INDEX(Команды!$A$2:$AN$7500,MATCH(AZ$3,Команды!$A$2:$A$7500,0),$E83+2)=Команды!$AJ$14,TRUE,FALSE),IF(INDEX(Команды!$A$2:$AN$7500,MATCH(AZ$3,Команды!$A$2:$A$7500,0),$E83+2)=Команды!$AJ$15,TRUE,FALSE),IF(INDEX(Команды!$A$2:$AN$7500,MATCH(AZ$3,Команды!$A$2:$A$7500,0),$E83+2)=Команды!$AJ$16,TRUE,FALSE),IF(INDEX(Команды!$A$2:$AN$7500,MATCH(AZ$3,Команды!$A$2:$A$7500,0),$E83+2)=Команды!$AJ$17,TRUE,FALSE),IF(INDEX(Команды!$A$2:$AN$7500,MATCH(AZ$3,Команды!$A$2:$A$7500,0),$E83+2)=Команды!$AJ$18,TRUE,FALSE),IF(INDEX(Команды!$A$2:$AN$7500,MATCH(AZ$3,Команды!$A$2:$A$7500,0),$E83+2)=Команды!$AJ$19,TRUE,FALSE)),INDEX(Команды!$AJ$2:$AL$19,MATCH(INDEX(Команды!$A$2:$AN$7500,MATCH(AZ$3,Команды!$A$2:$A$7500,0),$E83+2),Команды!$AJ$2:$AJ$19,0),3),0)</f>
        <v>0.65625</v>
      </c>
      <c r="BB83" s="342"/>
      <c r="BC83" s="174">
        <f>IF(OR(IF(INDEX(Команды!$A$2:$AN$7500,MATCH(BC$3,Команды!$A$2:$A$7500,0),$E83+2)=Команды!$AJ$2,TRUE,FALSE),IF(INDEX(Команды!$A$2:$AN$7500,MATCH(BC$3,Команды!$A$2:$A$7500,0),$E83+2)=Команды!$AJ$3,TRUE,FALSE),IF(INDEX(Команды!$A$2:$AN$7500,MATCH(BC$3,Команды!$A$2:$A$7500,0),$E83+2)=Команды!$AJ$4,TRUE,FALSE),IF(INDEX(Команды!$A$2:$AN$7500,MATCH(BC$3,Команды!$A$2:$A$7500,0),$E83+2)=Команды!$AJ$5,TRUE,FALSE),IF(INDEX(Команды!$A$2:$AN$7500,MATCH(BC$3,Команды!$A$2:$A$7500,0),$E83+2)=Команды!$AJ$6,TRUE,FALSE),IF(INDEX(Команды!$A$2:$AN$7500,MATCH(BC$3,Команды!$A$2:$A$7500,0),$E83+2)=Команды!$AJ$7,TRUE,FALSE),IF(INDEX(Команды!$A$2:$AN$7500,MATCH(BC$3,Команды!$A$2:$A$7500,0),$E83+2)=Команды!$AJ$8,TRUE,FALSE),IF(INDEX(Команды!$A$2:$AN$7500,MATCH(BC$3,Команды!$A$2:$A$7500,0),$E83+2)=Команды!$AJ$9,TRUE,FALSE),IF(INDEX(Команды!$A$2:$AN$7500,MATCH(BC$3,Команды!$A$2:$A$7500,0),$E83+2)=Команды!$AJ$10,TRUE,FALSE),IF(INDEX(Команды!$A$2:$AN$7500,MATCH(BC$3,Команды!$A$2:$A$7500,0),$E83+2)=Команды!$AJ$11,TRUE,FALSE),IF(INDEX(Команды!$A$2:$AN$7500,MATCH(BC$3,Команды!$A$2:$A$7500,0),$E83+2)=Команды!$AJ$12,TRUE,FALSE),IF(INDEX(Команды!$A$2:$AN$7500,MATCH(BC$3,Команды!$A$2:$A$7500,0),$E83+2)=Команды!$AJ$13,TRUE,FALSE),IF(INDEX(Команды!$A$2:$AN$7500,MATCH(BC$3,Команды!$A$2:$A$7500,0),$E83+2)=Команды!$AJ$14,TRUE,FALSE),IF(INDEX(Команды!$A$2:$AN$7500,MATCH(BC$3,Команды!$A$2:$A$7500,0),$E83+2)=Команды!$AJ$15,TRUE,FALSE),IF(INDEX(Команды!$A$2:$AN$7500,MATCH(BC$3,Команды!$A$2:$A$7500,0),$E83+2)=Команды!$AJ$16,TRUE,FALSE),,IF(INDEX(Команды!$A$2:$AN$7500,MATCH(BC$3,Команды!$A$2:$A$7500,0),$E83+2)=Команды!$AJ$17,TRUE,FALSE),,IF(INDEX(Команды!$A$2:$AN$7500,MATCH(BC$3,Команды!$A$2:$A$7500,0),$E83+2)=Команды!$AJ$18,TRUE,FALSE),,IF(INDEX(Команды!$A$2:$AN$7500,MATCH(BC$3,Команды!$A$2:$A$7500,0),$E83+2)=Команды!$AJ$19,TRUE,FALSE)),INDEX(Команды!$AJ$2:$AK$19,MATCH(INDEX(Команды!$A$2:$AN$7500,MATCH(BC$3,Команды!$A$2:$A$7500,0),$E83+2),Команды!$AJ$2:$AJ$19,0),2),0)</f>
        <v>0.3125</v>
      </c>
      <c r="BD83" s="175">
        <f>IF(OR(IF(INDEX(Команды!$A$2:$AN$7500,MATCH(BC$3,Команды!$A$2:$A$7500,0),$E83+2)=Команды!$AJ$2,TRUE,FALSE),IF(INDEX(Команды!$A$2:$AN$7500,MATCH(BC$3,Команды!$A$2:$A$7500,0),$E83+2)=Команды!$AJ$3,TRUE,FALSE),IF(INDEX(Команды!$A$2:$AN$7500,MATCH(BC$3,Команды!$A$2:$A$7500,0),$E83+2)=Команды!$AJ$4,TRUE,FALSE),IF(INDEX(Команды!$A$2:$AN$7500,MATCH(BC$3,Команды!$A$2:$A$7500,0),$E83+2)=Команды!$AJ$5,TRUE,FALSE),IF(INDEX(Команды!$A$2:$AN$7500,MATCH(BC$3,Команды!$A$2:$A$7500,0),$E83+2)=Команды!$AJ$6,TRUE,FALSE),IF(INDEX(Команды!$A$2:$AN$7500,MATCH(BC$3,Команды!$A$2:$A$7500,0),$E83+2)=Команды!$AJ$7,TRUE,FALSE),IF(INDEX(Команды!$A$2:$AN$7500,MATCH(BC$3,Команды!$A$2:$A$7500,0),$E83+2)=Команды!$AJ$8,TRUE,FALSE),IF(INDEX(Команды!$A$2:$AN$7500,MATCH(BC$3,Команды!$A$2:$A$7500,0),$E83+2)=Команды!$AJ$9,TRUE,FALSE),IF(INDEX(Команды!$A$2:$AN$7500,MATCH(BC$3,Команды!$A$2:$A$7500,0),$E83+2)=Команды!$AJ$10,TRUE,FALSE),IF(INDEX(Команды!$A$2:$AN$7500,MATCH(BC$3,Команды!$A$2:$A$7500,0),$E83+2)=Команды!$AJ$11,TRUE,FALSE),IF(INDEX(Команды!$A$2:$AN$7500,MATCH(BC$3,Команды!$A$2:$A$7500,0),$E83+2)=Команды!$AJ$12,TRUE,FALSE),IF(INDEX(Команды!$A$2:$AN$7500,MATCH(BC$3,Команды!$A$2:$A$7500,0),$E83+2)=Команды!$AJ$13,TRUE,FALSE),IF(INDEX(Команды!$A$2:$AN$7500,MATCH(BC$3,Команды!$A$2:$A$7500,0),$E83+2)=Команды!$AJ$14,TRUE,FALSE),IF(INDEX(Команды!$A$2:$AN$7500,MATCH(BC$3,Команды!$A$2:$A$7500,0),$E83+2)=Команды!$AJ$15,TRUE,FALSE),IF(INDEX(Команды!$A$2:$AN$7500,MATCH(BC$3,Команды!$A$2:$A$7500,0),$E83+2)=Команды!$AJ$16,TRUE,FALSE),IF(INDEX(Команды!$A$2:$AN$7500,MATCH(BC$3,Команды!$A$2:$A$7500,0),$E83+2)=Команды!$AJ$17,TRUE,FALSE),IF(INDEX(Команды!$A$2:$AN$7500,MATCH(BC$3,Команды!$A$2:$A$7500,0),$E83+2)=Команды!$AJ$18,TRUE,FALSE),IF(INDEX(Команды!$A$2:$AN$7500,MATCH(BC$3,Команды!$A$2:$A$7500,0),$E83+2)=Команды!$AJ$19,TRUE,FALSE)),INDEX(Команды!$AJ$2:$AL$19,MATCH(INDEX(Команды!$A$2:$AN$7500,MATCH(BC$3,Команды!$A$2:$A$7500,0),$E83+2),Команды!$AJ$2:$AJ$19,0),3),0)</f>
        <v>0.6875</v>
      </c>
      <c r="BE83" s="342"/>
      <c r="BF83" s="174">
        <f>IF(OR(IF(INDEX(Команды!$A$2:$AN$7500,MATCH(BF$3,Команды!$A$2:$A$7500,0),$E83+2)=Команды!$AJ$2,TRUE,FALSE),IF(INDEX(Команды!$A$2:$AN$7500,MATCH(BF$3,Команды!$A$2:$A$7500,0),$E83+2)=Команды!$AJ$3,TRUE,FALSE),IF(INDEX(Команды!$A$2:$AN$7500,MATCH(BF$3,Команды!$A$2:$A$7500,0),$E83+2)=Команды!$AJ$4,TRUE,FALSE),IF(INDEX(Команды!$A$2:$AN$7500,MATCH(BF$3,Команды!$A$2:$A$7500,0),$E83+2)=Команды!$AJ$5,TRUE,FALSE),IF(INDEX(Команды!$A$2:$AN$7500,MATCH(BF$3,Команды!$A$2:$A$7500,0),$E83+2)=Команды!$AJ$6,TRUE,FALSE),IF(INDEX(Команды!$A$2:$AN$7500,MATCH(BF$3,Команды!$A$2:$A$7500,0),$E83+2)=Команды!$AJ$7,TRUE,FALSE),IF(INDEX(Команды!$A$2:$AN$7500,MATCH(BF$3,Команды!$A$2:$A$7500,0),$E83+2)=Команды!$AJ$8,TRUE,FALSE),IF(INDEX(Команды!$A$2:$AN$7500,MATCH(BF$3,Команды!$A$2:$A$7500,0),$E83+2)=Команды!$AJ$9,TRUE,FALSE),IF(INDEX(Команды!$A$2:$AN$7500,MATCH(BF$3,Команды!$A$2:$A$7500,0),$E83+2)=Команды!$AJ$10,TRUE,FALSE),IF(INDEX(Команды!$A$2:$AN$7500,MATCH(BF$3,Команды!$A$2:$A$7500,0),$E83+2)=Команды!$AJ$11,TRUE,FALSE),IF(INDEX(Команды!$A$2:$AN$7500,MATCH(BF$3,Команды!$A$2:$A$7500,0),$E83+2)=Команды!$AJ$12,TRUE,FALSE),IF(INDEX(Команды!$A$2:$AN$7500,MATCH(BF$3,Команды!$A$2:$A$7500,0),$E83+2)=Команды!$AJ$13,TRUE,FALSE),IF(INDEX(Команды!$A$2:$AN$7500,MATCH(BF$3,Команды!$A$2:$A$7500,0),$E83+2)=Команды!$AJ$14,TRUE,FALSE),IF(INDEX(Команды!$A$2:$AN$7500,MATCH(BF$3,Команды!$A$2:$A$7500,0),$E83+2)=Команды!$AJ$15,TRUE,FALSE),IF(INDEX(Команды!$A$2:$AN$7500,MATCH(BF$3,Команды!$A$2:$A$7500,0),$E83+2)=Команды!$AJ$16,TRUE,FALSE),,IF(INDEX(Команды!$A$2:$AN$7500,MATCH(BF$3,Команды!$A$2:$A$7500,0),$E83+2)=Команды!$AJ$17,TRUE,FALSE),,IF(INDEX(Команды!$A$2:$AN$7500,MATCH(BF$3,Команды!$A$2:$A$7500,0),$E83+2)=Команды!$AJ$18,TRUE,FALSE),,IF(INDEX(Команды!$A$2:$AN$7500,MATCH(BF$3,Команды!$A$2:$A$7500,0),$E83+2)=Команды!$AJ$19,TRUE,FALSE)),INDEX(Команды!$AJ$2:$AK$19,MATCH(INDEX(Команды!$A$2:$AN$7500,MATCH(BF$3,Команды!$A$2:$A$7500,0),$E83+2),Команды!$AJ$2:$AJ$19,0),2),0)</f>
        <v>0.33333333333333331</v>
      </c>
      <c r="BG83" s="175">
        <f>IF(OR(IF(INDEX(Команды!$A$2:$AN$7500,MATCH(BF$3,Команды!$A$2:$A$7500,0),$E83+2)=Команды!$AJ$2,TRUE,FALSE),IF(INDEX(Команды!$A$2:$AN$7500,MATCH(BF$3,Команды!$A$2:$A$7500,0),$E83+2)=Команды!$AJ$3,TRUE,FALSE),IF(INDEX(Команды!$A$2:$AN$7500,MATCH(BF$3,Команды!$A$2:$A$7500,0),$E83+2)=Команды!$AJ$4,TRUE,FALSE),IF(INDEX(Команды!$A$2:$AN$7500,MATCH(BF$3,Команды!$A$2:$A$7500,0),$E83+2)=Команды!$AJ$5,TRUE,FALSE),IF(INDEX(Команды!$A$2:$AN$7500,MATCH(BF$3,Команды!$A$2:$A$7500,0),$E83+2)=Команды!$AJ$6,TRUE,FALSE),IF(INDEX(Команды!$A$2:$AN$7500,MATCH(BF$3,Команды!$A$2:$A$7500,0),$E83+2)=Команды!$AJ$7,TRUE,FALSE),IF(INDEX(Команды!$A$2:$AN$7500,MATCH(BF$3,Команды!$A$2:$A$7500,0),$E83+2)=Команды!$AJ$8,TRUE,FALSE),IF(INDEX(Команды!$A$2:$AN$7500,MATCH(BF$3,Команды!$A$2:$A$7500,0),$E83+2)=Команды!$AJ$9,TRUE,FALSE),IF(INDEX(Команды!$A$2:$AN$7500,MATCH(BF$3,Команды!$A$2:$A$7500,0),$E83+2)=Команды!$AJ$10,TRUE,FALSE),IF(INDEX(Команды!$A$2:$AN$7500,MATCH(BF$3,Команды!$A$2:$A$7500,0),$E83+2)=Команды!$AJ$11,TRUE,FALSE),IF(INDEX(Команды!$A$2:$AN$7500,MATCH(BF$3,Команды!$A$2:$A$7500,0),$E83+2)=Команды!$AJ$12,TRUE,FALSE),IF(INDEX(Команды!$A$2:$AN$7500,MATCH(BF$3,Команды!$A$2:$A$7500,0),$E83+2)=Команды!$AJ$13,TRUE,FALSE),IF(INDEX(Команды!$A$2:$AN$7500,MATCH(BF$3,Команды!$A$2:$A$7500,0),$E83+2)=Команды!$AJ$14,TRUE,FALSE),IF(INDEX(Команды!$A$2:$AN$7500,MATCH(BF$3,Команды!$A$2:$A$7500,0),$E83+2)=Команды!$AJ$15,TRUE,FALSE),IF(INDEX(Команды!$A$2:$AN$7500,MATCH(BF$3,Команды!$A$2:$A$7500,0),$E83+2)=Команды!$AJ$16,TRUE,FALSE),IF(INDEX(Команды!$A$2:$AN$7500,MATCH(BF$3,Команды!$A$2:$A$7500,0),$E83+2)=Команды!$AJ$17,TRUE,FALSE),IF(INDEX(Команды!$A$2:$AN$7500,MATCH(BF$3,Команды!$A$2:$A$7500,0),$E83+2)=Команды!$AJ$18,TRUE,FALSE),IF(INDEX(Команды!$A$2:$AN$7500,MATCH(BF$3,Команды!$A$2:$A$7500,0),$E83+2)=Команды!$AJ$19,TRUE,FALSE)),INDEX(Команды!$AJ$2:$AL$19,MATCH(INDEX(Команды!$A$2:$AN$7500,MATCH(BF$3,Команды!$A$2:$A$7500,0),$E83+2),Команды!$AJ$2:$AJ$19,0),3),0)</f>
        <v>0.70833333333333337</v>
      </c>
      <c r="BH83" s="342"/>
      <c r="BI83" s="174">
        <f>IF(OR(IF(INDEX(Команды!$A$2:$AN$7500,MATCH(BI$3,Команды!$A$2:$A$7500,0),$E83+2)=Команды!$AJ$2,TRUE,FALSE),IF(INDEX(Команды!$A$2:$AN$7500,MATCH(BI$3,Команды!$A$2:$A$7500,0),$E83+2)=Команды!$AJ$3,TRUE,FALSE),IF(INDEX(Команды!$A$2:$AN$7500,MATCH(BI$3,Команды!$A$2:$A$7500,0),$E83+2)=Команды!$AJ$4,TRUE,FALSE),IF(INDEX(Команды!$A$2:$AN$7500,MATCH(BI$3,Команды!$A$2:$A$7500,0),$E83+2)=Команды!$AJ$5,TRUE,FALSE),IF(INDEX(Команды!$A$2:$AN$7500,MATCH(BI$3,Команды!$A$2:$A$7500,0),$E83+2)=Команды!$AJ$6,TRUE,FALSE),IF(INDEX(Команды!$A$2:$AN$7500,MATCH(BI$3,Команды!$A$2:$A$7500,0),$E83+2)=Команды!$AJ$7,TRUE,FALSE),IF(INDEX(Команды!$A$2:$AN$7500,MATCH(BI$3,Команды!$A$2:$A$7500,0),$E83+2)=Команды!$AJ$8,TRUE,FALSE),IF(INDEX(Команды!$A$2:$AN$7500,MATCH(BI$3,Команды!$A$2:$A$7500,0),$E83+2)=Команды!$AJ$9,TRUE,FALSE),IF(INDEX(Команды!$A$2:$AN$7500,MATCH(BI$3,Команды!$A$2:$A$7500,0),$E83+2)=Команды!$AJ$10,TRUE,FALSE),IF(INDEX(Команды!$A$2:$AN$7500,MATCH(BI$3,Команды!$A$2:$A$7500,0),$E83+2)=Команды!$AJ$11,TRUE,FALSE),IF(INDEX(Команды!$A$2:$AN$7500,MATCH(BI$3,Команды!$A$2:$A$7500,0),$E83+2)=Команды!$AJ$12,TRUE,FALSE),IF(INDEX(Команды!$A$2:$AN$7500,MATCH(BI$3,Команды!$A$2:$A$7500,0),$E83+2)=Команды!$AJ$13,TRUE,FALSE),IF(INDEX(Команды!$A$2:$AN$7500,MATCH(BI$3,Команды!$A$2:$A$7500,0),$E83+2)=Команды!$AJ$14,TRUE,FALSE),IF(INDEX(Команды!$A$2:$AN$7500,MATCH(BI$3,Команды!$A$2:$A$7500,0),$E83+2)=Команды!$AJ$15,TRUE,FALSE),IF(INDEX(Команды!$A$2:$AN$7500,MATCH(BI$3,Команды!$A$2:$A$7500,0),$E83+2)=Команды!$AJ$16,TRUE,FALSE),,IF(INDEX(Команды!$A$2:$AN$7500,MATCH(BI$3,Команды!$A$2:$A$7500,0),$E83+2)=Команды!$AJ$17,TRUE,FALSE),,IF(INDEX(Команды!$A$2:$AN$7500,MATCH(BI$3,Команды!$A$2:$A$7500,0),$E83+2)=Команды!$AJ$18,TRUE,FALSE),,IF(INDEX(Команды!$A$2:$AN$7500,MATCH(BI$3,Команды!$A$2:$A$7500,0),$E83+2)=Команды!$AJ$19,TRUE,FALSE)),INDEX(Команды!$AJ$2:$AK$19,MATCH(INDEX(Команды!$A$2:$AN$7500,MATCH(BI$3,Команды!$A$2:$A$7500,0),$E83+2),Команды!$AJ$2:$AJ$19,0),2),0)</f>
        <v>0.33333333333333331</v>
      </c>
      <c r="BJ83" s="175">
        <f>IF(OR(IF(INDEX(Команды!$A$2:$AN$7500,MATCH(BI$3,Команды!$A$2:$A$7500,0),$E83+2)=Команды!$AJ$2,TRUE,FALSE),IF(INDEX(Команды!$A$2:$AN$7500,MATCH(BI$3,Команды!$A$2:$A$7500,0),$E83+2)=Команды!$AJ$3,TRUE,FALSE),IF(INDEX(Команды!$A$2:$AN$7500,MATCH(BI$3,Команды!$A$2:$A$7500,0),$E83+2)=Команды!$AJ$4,TRUE,FALSE),IF(INDEX(Команды!$A$2:$AN$7500,MATCH(BI$3,Команды!$A$2:$A$7500,0),$E83+2)=Команды!$AJ$5,TRUE,FALSE),IF(INDEX(Команды!$A$2:$AN$7500,MATCH(BI$3,Команды!$A$2:$A$7500,0),$E83+2)=Команды!$AJ$6,TRUE,FALSE),IF(INDEX(Команды!$A$2:$AN$7500,MATCH(BI$3,Команды!$A$2:$A$7500,0),$E83+2)=Команды!$AJ$7,TRUE,FALSE),IF(INDEX(Команды!$A$2:$AN$7500,MATCH(BI$3,Команды!$A$2:$A$7500,0),$E83+2)=Команды!$AJ$8,TRUE,FALSE),IF(INDEX(Команды!$A$2:$AN$7500,MATCH(BI$3,Команды!$A$2:$A$7500,0),$E83+2)=Команды!$AJ$9,TRUE,FALSE),IF(INDEX(Команды!$A$2:$AN$7500,MATCH(BI$3,Команды!$A$2:$A$7500,0),$E83+2)=Команды!$AJ$10,TRUE,FALSE),IF(INDEX(Команды!$A$2:$AN$7500,MATCH(BI$3,Команды!$A$2:$A$7500,0),$E83+2)=Команды!$AJ$11,TRUE,FALSE),IF(INDEX(Команды!$A$2:$AN$7500,MATCH(BI$3,Команды!$A$2:$A$7500,0),$E83+2)=Команды!$AJ$12,TRUE,FALSE),IF(INDEX(Команды!$A$2:$AN$7500,MATCH(BI$3,Команды!$A$2:$A$7500,0),$E83+2)=Команды!$AJ$13,TRUE,FALSE),IF(INDEX(Команды!$A$2:$AN$7500,MATCH(BI$3,Команды!$A$2:$A$7500,0),$E83+2)=Команды!$AJ$14,TRUE,FALSE),IF(INDEX(Команды!$A$2:$AN$7500,MATCH(BI$3,Команды!$A$2:$A$7500,0),$E83+2)=Команды!$AJ$15,TRUE,FALSE),IF(INDEX(Команды!$A$2:$AN$7500,MATCH(BI$3,Команды!$A$2:$A$7500,0),$E83+2)=Команды!$AJ$16,TRUE,FALSE),IF(INDEX(Команды!$A$2:$AN$7500,MATCH(BI$3,Команды!$A$2:$A$7500,0),$E83+2)=Команды!$AJ$17,TRUE,FALSE),IF(INDEX(Команды!$A$2:$AN$7500,MATCH(BI$3,Команды!$A$2:$A$7500,0),$E83+2)=Команды!$AJ$18,TRUE,FALSE),IF(INDEX(Команды!$A$2:$AN$7500,MATCH(BI$3,Команды!$A$2:$A$7500,0),$E83+2)=Команды!$AJ$19,TRUE,FALSE)),INDEX(Команды!$AJ$2:$AL$19,MATCH(INDEX(Команды!$A$2:$AN$7500,MATCH(BI$3,Команды!$A$2:$A$7500,0),$E83+2),Команды!$AJ$2:$AJ$19,0),3),0)</f>
        <v>0.70833333333333337</v>
      </c>
      <c r="BK83" s="342"/>
      <c r="BL83" s="174" t="str">
        <f>IF(OR(IF(INDEX(Команды!$A$2:$AN$7500,MATCH(BL$3,Команды!$A$2:$A$7500,0),$E83+2)=Команды!$AJ$2,TRUE,FALSE),IF(INDEX(Команды!$A$2:$AN$7500,MATCH(BL$3,Команды!$A$2:$A$7500,0),$E83+2)=Команды!$AJ$3,TRUE,FALSE),IF(INDEX(Команды!$A$2:$AN$7500,MATCH(BL$3,Команды!$A$2:$A$7500,0),$E83+2)=Команды!$AJ$4,TRUE,FALSE),IF(INDEX(Команды!$A$2:$AN$7500,MATCH(BL$3,Команды!$A$2:$A$7500,0),$E83+2)=Команды!$AJ$5,TRUE,FALSE),IF(INDEX(Команды!$A$2:$AN$7500,MATCH(BL$3,Команды!$A$2:$A$7500,0),$E83+2)=Команды!$AJ$6,TRUE,FALSE),IF(INDEX(Команды!$A$2:$AN$7500,MATCH(BL$3,Команды!$A$2:$A$7500,0),$E83+2)=Команды!$AJ$7,TRUE,FALSE),IF(INDEX(Команды!$A$2:$AN$7500,MATCH(BL$3,Команды!$A$2:$A$7500,0),$E83+2)=Команды!$AJ$8,TRUE,FALSE),IF(INDEX(Команды!$A$2:$AN$7500,MATCH(BL$3,Команды!$A$2:$A$7500,0),$E83+2)=Команды!$AJ$9,TRUE,FALSE),IF(INDEX(Команды!$A$2:$AN$7500,MATCH(BL$3,Команды!$A$2:$A$7500,0),$E83+2)=Команды!$AJ$10,TRUE,FALSE),IF(INDEX(Команды!$A$2:$AN$7500,MATCH(BL$3,Команды!$A$2:$A$7500,0),$E83+2)=Команды!$AJ$11,TRUE,FALSE),IF(INDEX(Команды!$A$2:$AN$7500,MATCH(BL$3,Команды!$A$2:$A$7500,0),$E83+2)=Команды!$AJ$12,TRUE,FALSE),IF(INDEX(Команды!$A$2:$AN$7500,MATCH(BL$3,Команды!$A$2:$A$7500,0),$E83+2)=Команды!$AJ$13,TRUE,FALSE),IF(INDEX(Команды!$A$2:$AN$7500,MATCH(BL$3,Команды!$A$2:$A$7500,0),$E83+2)=Команды!$AJ$14,TRUE,FALSE),IF(INDEX(Команды!$A$2:$AN$7500,MATCH(BL$3,Команды!$A$2:$A$7500,0),$E83+2)=Команды!$AJ$15,TRUE,FALSE),IF(INDEX(Команды!$A$2:$AN$7500,MATCH(BL$3,Команды!$A$2:$A$7500,0),$E83+2)=Команды!$AJ$16,TRUE,FALSE),,IF(INDEX(Команды!$A$2:$AN$7500,MATCH(BL$3,Команды!$A$2:$A$7500,0),$E83+2)=Команды!$AJ$17,TRUE,FALSE),,IF(INDEX(Команды!$A$2:$AN$7500,MATCH(BL$3,Команды!$A$2:$A$7500,0),$E83+2)=Команды!$AJ$18,TRUE,FALSE),,IF(INDEX(Команды!$A$2:$AN$7500,MATCH(BL$3,Команды!$A$2:$A$7500,0),$E83+2)=Команды!$AJ$19,TRUE,FALSE)),INDEX(Команды!$AJ$2:$AK$19,MATCH(INDEX(Команды!$A$2:$AN$7500,MATCH(BL$3,Команды!$A$2:$A$7500,0),$E83+2),Команды!$AJ$2:$AJ$19,0),2),0)</f>
        <v>В</v>
      </c>
      <c r="BM83" s="175" t="str">
        <f>IF(OR(IF(INDEX(Команды!$A$2:$AN$7500,MATCH(BL$3,Команды!$A$2:$A$7500,0),$E83+2)=Команды!$AJ$2,TRUE,FALSE),IF(INDEX(Команды!$A$2:$AN$7500,MATCH(BL$3,Команды!$A$2:$A$7500,0),$E83+2)=Команды!$AJ$3,TRUE,FALSE),IF(INDEX(Команды!$A$2:$AN$7500,MATCH(BL$3,Команды!$A$2:$A$7500,0),$E83+2)=Команды!$AJ$4,TRUE,FALSE),IF(INDEX(Команды!$A$2:$AN$7500,MATCH(BL$3,Команды!$A$2:$A$7500,0),$E83+2)=Команды!$AJ$5,TRUE,FALSE),IF(INDEX(Команды!$A$2:$AN$7500,MATCH(BL$3,Команды!$A$2:$A$7500,0),$E83+2)=Команды!$AJ$6,TRUE,FALSE),IF(INDEX(Команды!$A$2:$AN$7500,MATCH(BL$3,Команды!$A$2:$A$7500,0),$E83+2)=Команды!$AJ$7,TRUE,FALSE),IF(INDEX(Команды!$A$2:$AN$7500,MATCH(BL$3,Команды!$A$2:$A$7500,0),$E83+2)=Команды!$AJ$8,TRUE,FALSE),IF(INDEX(Команды!$A$2:$AN$7500,MATCH(BL$3,Команды!$A$2:$A$7500,0),$E83+2)=Команды!$AJ$9,TRUE,FALSE),IF(INDEX(Команды!$A$2:$AN$7500,MATCH(BL$3,Команды!$A$2:$A$7500,0),$E83+2)=Команды!$AJ$10,TRUE,FALSE),IF(INDEX(Команды!$A$2:$AN$7500,MATCH(BL$3,Команды!$A$2:$A$7500,0),$E83+2)=Команды!$AJ$11,TRUE,FALSE),IF(INDEX(Команды!$A$2:$AN$7500,MATCH(BL$3,Команды!$A$2:$A$7500,0),$E83+2)=Команды!$AJ$12,TRUE,FALSE),IF(INDEX(Команды!$A$2:$AN$7500,MATCH(BL$3,Команды!$A$2:$A$7500,0),$E83+2)=Команды!$AJ$13,TRUE,FALSE),IF(INDEX(Команды!$A$2:$AN$7500,MATCH(BL$3,Команды!$A$2:$A$7500,0),$E83+2)=Команды!$AJ$14,TRUE,FALSE),IF(INDEX(Команды!$A$2:$AN$7500,MATCH(BL$3,Команды!$A$2:$A$7500,0),$E83+2)=Команды!$AJ$15,TRUE,FALSE),IF(INDEX(Команды!$A$2:$AN$7500,MATCH(BL$3,Команды!$A$2:$A$7500,0),$E83+2)=Команды!$AJ$16,TRUE,FALSE),IF(INDEX(Команды!$A$2:$AN$7500,MATCH(BL$3,Команды!$A$2:$A$7500,0),$E83+2)=Команды!$AJ$17,TRUE,FALSE),IF(INDEX(Команды!$A$2:$AN$7500,MATCH(BL$3,Команды!$A$2:$A$7500,0),$E83+2)=Команды!$AJ$18,TRUE,FALSE),IF(INDEX(Команды!$A$2:$AN$7500,MATCH(BL$3,Команды!$A$2:$A$7500,0),$E83+2)=Команды!$AJ$19,TRUE,FALSE)),INDEX(Команды!$AJ$2:$AL$19,MATCH(INDEX(Команды!$A$2:$AN$7500,MATCH(BL$3,Команды!$A$2:$A$7500,0),$E83+2),Команды!$AJ$2:$AJ$19,0),3),0)</f>
        <v>В</v>
      </c>
      <c r="BN83" s="342"/>
      <c r="BO83" s="174" t="str">
        <f>IF(OR(IF(INDEX(Команды!$A$2:$AN$7500,MATCH(BO$3,Команды!$A$2:$A$7500,0),$E83+2)=Команды!$AJ$2,TRUE,FALSE),IF(INDEX(Команды!$A$2:$AN$7500,MATCH(BO$3,Команды!$A$2:$A$7500,0),$E83+2)=Команды!$AJ$3,TRUE,FALSE),IF(INDEX(Команды!$A$2:$AN$7500,MATCH(BO$3,Команды!$A$2:$A$7500,0),$E83+2)=Команды!$AJ$4,TRUE,FALSE),IF(INDEX(Команды!$A$2:$AN$7500,MATCH(BO$3,Команды!$A$2:$A$7500,0),$E83+2)=Команды!$AJ$5,TRUE,FALSE),IF(INDEX(Команды!$A$2:$AN$7500,MATCH(BO$3,Команды!$A$2:$A$7500,0),$E83+2)=Команды!$AJ$6,TRUE,FALSE),IF(INDEX(Команды!$A$2:$AN$7500,MATCH(BO$3,Команды!$A$2:$A$7500,0),$E83+2)=Команды!$AJ$7,TRUE,FALSE),IF(INDEX(Команды!$A$2:$AN$7500,MATCH(BO$3,Команды!$A$2:$A$7500,0),$E83+2)=Команды!$AJ$8,TRUE,FALSE),IF(INDEX(Команды!$A$2:$AN$7500,MATCH(BO$3,Команды!$A$2:$A$7500,0),$E83+2)=Команды!$AJ$9,TRUE,FALSE),IF(INDEX(Команды!$A$2:$AN$7500,MATCH(BO$3,Команды!$A$2:$A$7500,0),$E83+2)=Команды!$AJ$10,TRUE,FALSE),IF(INDEX(Команды!$A$2:$AN$7500,MATCH(BO$3,Команды!$A$2:$A$7500,0),$E83+2)=Команды!$AJ$11,TRUE,FALSE),IF(INDEX(Команды!$A$2:$AN$7500,MATCH(BO$3,Команды!$A$2:$A$7500,0),$E83+2)=Команды!$AJ$12,TRUE,FALSE),IF(INDEX(Команды!$A$2:$AN$7500,MATCH(BO$3,Команды!$A$2:$A$7500,0),$E83+2)=Команды!$AJ$13,TRUE,FALSE),IF(INDEX(Команды!$A$2:$AN$7500,MATCH(BO$3,Команды!$A$2:$A$7500,0),$E83+2)=Команды!$AJ$14,TRUE,FALSE),IF(INDEX(Команды!$A$2:$AN$7500,MATCH(BO$3,Команды!$A$2:$A$7500,0),$E83+2)=Команды!$AJ$15,TRUE,FALSE),IF(INDEX(Команды!$A$2:$AN$7500,MATCH(BO$3,Команды!$A$2:$A$7500,0),$E83+2)=Команды!$AJ$16,TRUE,FALSE),,IF(INDEX(Команды!$A$2:$AN$7500,MATCH(BO$3,Команды!$A$2:$A$7500,0),$E83+2)=Команды!$AJ$17,TRUE,FALSE),,IF(INDEX(Команды!$A$2:$AN$7500,MATCH(BO$3,Команды!$A$2:$A$7500,0),$E83+2)=Команды!$AJ$18,TRUE,FALSE),,IF(INDEX(Команды!$A$2:$AN$7500,MATCH(BO$3,Команды!$A$2:$A$7500,0),$E83+2)=Команды!$AJ$19,TRUE,FALSE)),INDEX(Команды!$AJ$2:$AK$19,MATCH(INDEX(Команды!$A$2:$AN$7500,MATCH(BO$3,Команды!$A$2:$A$7500,0),$E83+2),Команды!$AJ$2:$AJ$19,0),2),0)</f>
        <v>В</v>
      </c>
      <c r="BP83" s="175" t="str">
        <f>IF(OR(IF(INDEX(Команды!$A$2:$AN$7500,MATCH(BO$3,Команды!$A$2:$A$7500,0),$E83+2)=Команды!$AJ$2,TRUE,FALSE),IF(INDEX(Команды!$A$2:$AN$7500,MATCH(BO$3,Команды!$A$2:$A$7500,0),$E83+2)=Команды!$AJ$3,TRUE,FALSE),IF(INDEX(Команды!$A$2:$AN$7500,MATCH(BO$3,Команды!$A$2:$A$7500,0),$E83+2)=Команды!$AJ$4,TRUE,FALSE),IF(INDEX(Команды!$A$2:$AN$7500,MATCH(BO$3,Команды!$A$2:$A$7500,0),$E83+2)=Команды!$AJ$5,TRUE,FALSE),IF(INDEX(Команды!$A$2:$AN$7500,MATCH(BO$3,Команды!$A$2:$A$7500,0),$E83+2)=Команды!$AJ$6,TRUE,FALSE),IF(INDEX(Команды!$A$2:$AN$7500,MATCH(BO$3,Команды!$A$2:$A$7500,0),$E83+2)=Команды!$AJ$7,TRUE,FALSE),IF(INDEX(Команды!$A$2:$AN$7500,MATCH(BO$3,Команды!$A$2:$A$7500,0),$E83+2)=Команды!$AJ$8,TRUE,FALSE),IF(INDEX(Команды!$A$2:$AN$7500,MATCH(BO$3,Команды!$A$2:$A$7500,0),$E83+2)=Команды!$AJ$9,TRUE,FALSE),IF(INDEX(Команды!$A$2:$AN$7500,MATCH(BO$3,Команды!$A$2:$A$7500,0),$E83+2)=Команды!$AJ$10,TRUE,FALSE),IF(INDEX(Команды!$A$2:$AN$7500,MATCH(BO$3,Команды!$A$2:$A$7500,0),$E83+2)=Команды!$AJ$11,TRUE,FALSE),IF(INDEX(Команды!$A$2:$AN$7500,MATCH(BO$3,Команды!$A$2:$A$7500,0),$E83+2)=Команды!$AJ$12,TRUE,FALSE),IF(INDEX(Команды!$A$2:$AN$7500,MATCH(BO$3,Команды!$A$2:$A$7500,0),$E83+2)=Команды!$AJ$13,TRUE,FALSE),IF(INDEX(Команды!$A$2:$AN$7500,MATCH(BO$3,Команды!$A$2:$A$7500,0),$E83+2)=Команды!$AJ$14,TRUE,FALSE),IF(INDEX(Команды!$A$2:$AN$7500,MATCH(BO$3,Команды!$A$2:$A$7500,0),$E83+2)=Команды!$AJ$15,TRUE,FALSE),IF(INDEX(Команды!$A$2:$AN$7500,MATCH(BO$3,Команды!$A$2:$A$7500,0),$E83+2)=Команды!$AJ$16,TRUE,FALSE),IF(INDEX(Команды!$A$2:$AN$7500,MATCH(BO$3,Команды!$A$2:$A$7500,0),$E83+2)=Команды!$AJ$17,TRUE,FALSE),IF(INDEX(Команды!$A$2:$AN$7500,MATCH(BO$3,Команды!$A$2:$A$7500,0),$E83+2)=Команды!$AJ$18,TRUE,FALSE),IF(INDEX(Команды!$A$2:$AN$7500,MATCH(BO$3,Команды!$A$2:$A$7500,0),$E83+2)=Команды!$AJ$19,TRUE,FALSE)),INDEX(Команды!$AJ$2:$AL$19,MATCH(INDEX(Команды!$A$2:$AN$7500,MATCH(BO$3,Команды!$A$2:$A$7500,0),$E83+2),Команды!$AJ$2:$AJ$19,0),3),0)</f>
        <v>В</v>
      </c>
      <c r="BQ83" s="342"/>
      <c r="BR83" s="174">
        <f>IF(OR(IF(INDEX(Команды!$A$2:$AN$7500,MATCH(BR$3,Команды!$A$2:$A$7500,0),$E83+2)=Команды!$AJ$2,TRUE,FALSE),IF(INDEX(Команды!$A$2:$AN$7500,MATCH(BR$3,Команды!$A$2:$A$7500,0),$E83+2)=Команды!$AJ$3,TRUE,FALSE),IF(INDEX(Команды!$A$2:$AN$7500,MATCH(BR$3,Команды!$A$2:$A$7500,0),$E83+2)=Команды!$AJ$4,TRUE,FALSE),IF(INDEX(Команды!$A$2:$AN$7500,MATCH(BR$3,Команды!$A$2:$A$7500,0),$E83+2)=Команды!$AJ$5,TRUE,FALSE),IF(INDEX(Команды!$A$2:$AN$7500,MATCH(BR$3,Команды!$A$2:$A$7500,0),$E83+2)=Команды!$AJ$6,TRUE,FALSE),IF(INDEX(Команды!$A$2:$AN$7500,MATCH(BR$3,Команды!$A$2:$A$7500,0),$E83+2)=Команды!$AJ$7,TRUE,FALSE),IF(INDEX(Команды!$A$2:$AN$7500,MATCH(BR$3,Команды!$A$2:$A$7500,0),$E83+2)=Команды!$AJ$8,TRUE,FALSE),IF(INDEX(Команды!$A$2:$AN$7500,MATCH(BR$3,Команды!$A$2:$A$7500,0),$E83+2)=Команды!$AJ$9,TRUE,FALSE),IF(INDEX(Команды!$A$2:$AN$7500,MATCH(BR$3,Команды!$A$2:$A$7500,0),$E83+2)=Команды!$AJ$10,TRUE,FALSE),IF(INDEX(Команды!$A$2:$AN$7500,MATCH(BR$3,Команды!$A$2:$A$7500,0),$E83+2)=Команды!$AJ$11,TRUE,FALSE),IF(INDEX(Команды!$A$2:$AN$7500,MATCH(BR$3,Команды!$A$2:$A$7500,0),$E83+2)=Команды!$AJ$12,TRUE,FALSE),IF(INDEX(Команды!$A$2:$AN$7500,MATCH(BR$3,Команды!$A$2:$A$7500,0),$E83+2)=Команды!$AJ$13,TRUE,FALSE),IF(INDEX(Команды!$A$2:$AN$7500,MATCH(BR$3,Команды!$A$2:$A$7500,0),$E83+2)=Команды!$AJ$14,TRUE,FALSE),IF(INDEX(Команды!$A$2:$AN$7500,MATCH(BR$3,Команды!$A$2:$A$7500,0),$E83+2)=Команды!$AJ$15,TRUE,FALSE),IF(INDEX(Команды!$A$2:$AN$7500,MATCH(BR$3,Команды!$A$2:$A$7500,0),$E83+2)=Команды!$AJ$16,TRUE,FALSE),,IF(INDEX(Команды!$A$2:$AN$7500,MATCH(BR$3,Команды!$A$2:$A$7500,0),$E83+2)=Команды!$AJ$17,TRUE,FALSE),,IF(INDEX(Команды!$A$2:$AN$7500,MATCH(BR$3,Команды!$A$2:$A$7500,0),$E83+2)=Команды!$AJ$18,TRUE,FALSE),,IF(INDEX(Команды!$A$2:$AN$7500,MATCH(BR$3,Команды!$A$2:$A$7500,0),$E83+2)=Команды!$AJ$19,TRUE,FALSE)),INDEX(Команды!$AJ$2:$AK$19,MATCH(INDEX(Команды!$A$2:$AN$7500,MATCH(BR$3,Команды!$A$2:$A$7500,0),$E83+2),Команды!$AJ$2:$AJ$19,0),2),0)</f>
        <v>0.28125</v>
      </c>
      <c r="BS83" s="175">
        <f>IF(OR(IF(INDEX(Команды!$A$2:$AN$7500,MATCH(BR$3,Команды!$A$2:$A$7500,0),$E83+2)=Команды!$AJ$2,TRUE,FALSE),IF(INDEX(Команды!$A$2:$AN$7500,MATCH(BR$3,Команды!$A$2:$A$7500,0),$E83+2)=Команды!$AJ$3,TRUE,FALSE),IF(INDEX(Команды!$A$2:$AN$7500,MATCH(BR$3,Команды!$A$2:$A$7500,0),$E83+2)=Команды!$AJ$4,TRUE,FALSE),IF(INDEX(Команды!$A$2:$AN$7500,MATCH(BR$3,Команды!$A$2:$A$7500,0),$E83+2)=Команды!$AJ$5,TRUE,FALSE),IF(INDEX(Команды!$A$2:$AN$7500,MATCH(BR$3,Команды!$A$2:$A$7500,0),$E83+2)=Команды!$AJ$6,TRUE,FALSE),IF(INDEX(Команды!$A$2:$AN$7500,MATCH(BR$3,Команды!$A$2:$A$7500,0),$E83+2)=Команды!$AJ$7,TRUE,FALSE),IF(INDEX(Команды!$A$2:$AN$7500,MATCH(BR$3,Команды!$A$2:$A$7500,0),$E83+2)=Команды!$AJ$8,TRUE,FALSE),IF(INDEX(Команды!$A$2:$AN$7500,MATCH(BR$3,Команды!$A$2:$A$7500,0),$E83+2)=Команды!$AJ$9,TRUE,FALSE),IF(INDEX(Команды!$A$2:$AN$7500,MATCH(BR$3,Команды!$A$2:$A$7500,0),$E83+2)=Команды!$AJ$10,TRUE,FALSE),IF(INDEX(Команды!$A$2:$AN$7500,MATCH(BR$3,Команды!$A$2:$A$7500,0),$E83+2)=Команды!$AJ$11,TRUE,FALSE),IF(INDEX(Команды!$A$2:$AN$7500,MATCH(BR$3,Команды!$A$2:$A$7500,0),$E83+2)=Команды!$AJ$12,TRUE,FALSE),IF(INDEX(Команды!$A$2:$AN$7500,MATCH(BR$3,Команды!$A$2:$A$7500,0),$E83+2)=Команды!$AJ$13,TRUE,FALSE),IF(INDEX(Команды!$A$2:$AN$7500,MATCH(BR$3,Команды!$A$2:$A$7500,0),$E83+2)=Команды!$AJ$14,TRUE,FALSE),IF(INDEX(Команды!$A$2:$AN$7500,MATCH(BR$3,Команды!$A$2:$A$7500,0),$E83+2)=Команды!$AJ$15,TRUE,FALSE),IF(INDEX(Команды!$A$2:$AN$7500,MATCH(BR$3,Команды!$A$2:$A$7500,0),$E83+2)=Команды!$AJ$16,TRUE,FALSE),IF(INDEX(Команды!$A$2:$AN$7500,MATCH(BR$3,Команды!$A$2:$A$7500,0),$E83+2)=Команды!$AJ$17,TRUE,FALSE),IF(INDEX(Команды!$A$2:$AN$7500,MATCH(BR$3,Команды!$A$2:$A$7500,0),$E83+2)=Команды!$AJ$18,TRUE,FALSE),IF(INDEX(Команды!$A$2:$AN$7500,MATCH(BR$3,Команды!$A$2:$A$7500,0),$E83+2)=Команды!$AJ$19,TRUE,FALSE)),INDEX(Команды!$AJ$2:$AL$19,MATCH(INDEX(Команды!$A$2:$AN$7500,MATCH(BR$3,Команды!$A$2:$A$7500,0),$E83+2),Команды!$AJ$2:$AJ$19,0),3),0)</f>
        <v>0.65625</v>
      </c>
      <c r="BT83" s="342"/>
      <c r="BU83" s="174">
        <f>IF(OR(IF(INDEX(Команды!$A$2:$AN$7500,MATCH(BU$3,Команды!$A$2:$A$7500,0),$E83+2)=Команды!$AJ$2,TRUE,FALSE),IF(INDEX(Команды!$A$2:$AN$7500,MATCH(BU$3,Команды!$A$2:$A$7500,0),$E83+2)=Команды!$AJ$3,TRUE,FALSE),IF(INDEX(Команды!$A$2:$AN$7500,MATCH(BU$3,Команды!$A$2:$A$7500,0),$E83+2)=Команды!$AJ$4,TRUE,FALSE),IF(INDEX(Команды!$A$2:$AN$7500,MATCH(BU$3,Команды!$A$2:$A$7500,0),$E83+2)=Команды!$AJ$5,TRUE,FALSE),IF(INDEX(Команды!$A$2:$AN$7500,MATCH(BU$3,Команды!$A$2:$A$7500,0),$E83+2)=Команды!$AJ$6,TRUE,FALSE),IF(INDEX(Команды!$A$2:$AN$7500,MATCH(BU$3,Команды!$A$2:$A$7500,0),$E83+2)=Команды!$AJ$7,TRUE,FALSE),IF(INDEX(Команды!$A$2:$AN$7500,MATCH(BU$3,Команды!$A$2:$A$7500,0),$E83+2)=Команды!$AJ$8,TRUE,FALSE),IF(INDEX(Команды!$A$2:$AN$7500,MATCH(BU$3,Команды!$A$2:$A$7500,0),$E83+2)=Команды!$AJ$9,TRUE,FALSE),IF(INDEX(Команды!$A$2:$AN$7500,MATCH(BU$3,Команды!$A$2:$A$7500,0),$E83+2)=Команды!$AJ$10,TRUE,FALSE),IF(INDEX(Команды!$A$2:$AN$7500,MATCH(BU$3,Команды!$A$2:$A$7500,0),$E83+2)=Команды!$AJ$11,TRUE,FALSE),IF(INDEX(Команды!$A$2:$AN$7500,MATCH(BU$3,Команды!$A$2:$A$7500,0),$E83+2)=Команды!$AJ$12,TRUE,FALSE),IF(INDEX(Команды!$A$2:$AN$7500,MATCH(BU$3,Команды!$A$2:$A$7500,0),$E83+2)=Команды!$AJ$13,TRUE,FALSE),IF(INDEX(Команды!$A$2:$AN$7500,MATCH(BU$3,Команды!$A$2:$A$7500,0),$E83+2)=Команды!$AJ$14,TRUE,FALSE),IF(INDEX(Команды!$A$2:$AN$7500,MATCH(BU$3,Команды!$A$2:$A$7500,0),$E83+2)=Команды!$AJ$15,TRUE,FALSE),IF(INDEX(Команды!$A$2:$AN$7500,MATCH(BU$3,Команды!$A$2:$A$7500,0),$E83+2)=Команды!$AJ$16,TRUE,FALSE),,IF(INDEX(Команды!$A$2:$AN$7500,MATCH(BU$3,Команды!$A$2:$A$7500,0),$E83+2)=Команды!$AJ$17,TRUE,FALSE),,IF(INDEX(Команды!$A$2:$AN$7500,MATCH(BU$3,Команды!$A$2:$A$7500,0),$E83+2)=Команды!$AJ$18,TRUE,FALSE),,IF(INDEX(Команды!$A$2:$AN$7500,MATCH(BU$3,Команды!$A$2:$A$7500,0),$E83+2)=Команды!$AJ$19,TRUE,FALSE)),INDEX(Команды!$AJ$2:$AK$19,MATCH(INDEX(Команды!$A$2:$AN$7500,MATCH(BU$3,Команды!$A$2:$A$7500,0),$E83+2),Команды!$AJ$2:$AJ$19,0),2),0)</f>
        <v>0.28125</v>
      </c>
      <c r="BV83" s="175">
        <f>IF(OR(IF(INDEX(Команды!$A$2:$AN$7500,MATCH(BU$3,Команды!$A$2:$A$7500,0),$E83+2)=Команды!$AJ$2,TRUE,FALSE),IF(INDEX(Команды!$A$2:$AN$7500,MATCH(BU$3,Команды!$A$2:$A$7500,0),$E83+2)=Команды!$AJ$3,TRUE,FALSE),IF(INDEX(Команды!$A$2:$AN$7500,MATCH(BU$3,Команды!$A$2:$A$7500,0),$E83+2)=Команды!$AJ$4,TRUE,FALSE),IF(INDEX(Команды!$A$2:$AN$7500,MATCH(BU$3,Команды!$A$2:$A$7500,0),$E83+2)=Команды!$AJ$5,TRUE,FALSE),IF(INDEX(Команды!$A$2:$AN$7500,MATCH(BU$3,Команды!$A$2:$A$7500,0),$E83+2)=Команды!$AJ$6,TRUE,FALSE),IF(INDEX(Команды!$A$2:$AN$7500,MATCH(BU$3,Команды!$A$2:$A$7500,0),$E83+2)=Команды!$AJ$7,TRUE,FALSE),IF(INDEX(Команды!$A$2:$AN$7500,MATCH(BU$3,Команды!$A$2:$A$7500,0),$E83+2)=Команды!$AJ$8,TRUE,FALSE),IF(INDEX(Команды!$A$2:$AN$7500,MATCH(BU$3,Команды!$A$2:$A$7500,0),$E83+2)=Команды!$AJ$9,TRUE,FALSE),IF(INDEX(Команды!$A$2:$AN$7500,MATCH(BU$3,Команды!$A$2:$A$7500,0),$E83+2)=Команды!$AJ$10,TRUE,FALSE),IF(INDEX(Команды!$A$2:$AN$7500,MATCH(BU$3,Команды!$A$2:$A$7500,0),$E83+2)=Команды!$AJ$11,TRUE,FALSE),IF(INDEX(Команды!$A$2:$AN$7500,MATCH(BU$3,Команды!$A$2:$A$7500,0),$E83+2)=Команды!$AJ$12,TRUE,FALSE),IF(INDEX(Команды!$A$2:$AN$7500,MATCH(BU$3,Команды!$A$2:$A$7500,0),$E83+2)=Команды!$AJ$13,TRUE,FALSE),IF(INDEX(Команды!$A$2:$AN$7500,MATCH(BU$3,Команды!$A$2:$A$7500,0),$E83+2)=Команды!$AJ$14,TRUE,FALSE),IF(INDEX(Команды!$A$2:$AN$7500,MATCH(BU$3,Команды!$A$2:$A$7500,0),$E83+2)=Команды!$AJ$15,TRUE,FALSE),IF(INDEX(Команды!$A$2:$AN$7500,MATCH(BU$3,Команды!$A$2:$A$7500,0),$E83+2)=Команды!$AJ$16,TRUE,FALSE),IF(INDEX(Команды!$A$2:$AN$7500,MATCH(BU$3,Команды!$A$2:$A$7500,0),$E83+2)=Команды!$AJ$17,TRUE,FALSE),IF(INDEX(Команды!$A$2:$AN$7500,MATCH(BU$3,Команды!$A$2:$A$7500,0),$E83+2)=Команды!$AJ$18,TRUE,FALSE),IF(INDEX(Команды!$A$2:$AN$7500,MATCH(BU$3,Команды!$A$2:$A$7500,0),$E83+2)=Команды!$AJ$19,TRUE,FALSE)),INDEX(Команды!$AJ$2:$AL$19,MATCH(INDEX(Команды!$A$2:$AN$7500,MATCH(BU$3,Команды!$A$2:$A$7500,0),$E83+2),Команды!$AJ$2:$AJ$19,0),3),0)</f>
        <v>0.65625</v>
      </c>
      <c r="BW83" s="342"/>
      <c r="BX83" s="174">
        <f>IF(OR(IF(INDEX(Команды!$A$2:$AN$7500,MATCH(BX$3,Команды!$A$2:$A$7500,0),$E83+2)=Команды!$AJ$2,TRUE,FALSE),IF(INDEX(Команды!$A$2:$AN$7500,MATCH(BX$3,Команды!$A$2:$A$7500,0),$E83+2)=Команды!$AJ$3,TRUE,FALSE),IF(INDEX(Команды!$A$2:$AN$7500,MATCH(BX$3,Команды!$A$2:$A$7500,0),$E83+2)=Команды!$AJ$4,TRUE,FALSE),IF(INDEX(Команды!$A$2:$AN$7500,MATCH(BX$3,Команды!$A$2:$A$7500,0),$E83+2)=Команды!$AJ$5,TRUE,FALSE),IF(INDEX(Команды!$A$2:$AN$7500,MATCH(BX$3,Команды!$A$2:$A$7500,0),$E83+2)=Команды!$AJ$6,TRUE,FALSE),IF(INDEX(Команды!$A$2:$AN$7500,MATCH(BX$3,Команды!$A$2:$A$7500,0),$E83+2)=Команды!$AJ$7,TRUE,FALSE),IF(INDEX(Команды!$A$2:$AN$7500,MATCH(BX$3,Команды!$A$2:$A$7500,0),$E83+2)=Команды!$AJ$8,TRUE,FALSE),IF(INDEX(Команды!$A$2:$AN$7500,MATCH(BX$3,Команды!$A$2:$A$7500,0),$E83+2)=Команды!$AJ$9,TRUE,FALSE),IF(INDEX(Команды!$A$2:$AN$7500,MATCH(BX$3,Команды!$A$2:$A$7500,0),$E83+2)=Команды!$AJ$10,TRUE,FALSE),IF(INDEX(Команды!$A$2:$AN$7500,MATCH(BX$3,Команды!$A$2:$A$7500,0),$E83+2)=Команды!$AJ$11,TRUE,FALSE),IF(INDEX(Команды!$A$2:$AN$7500,MATCH(BX$3,Команды!$A$2:$A$7500,0),$E83+2)=Команды!$AJ$12,TRUE,FALSE),IF(INDEX(Команды!$A$2:$AN$7500,MATCH(BX$3,Команды!$A$2:$A$7500,0),$E83+2)=Команды!$AJ$13,TRUE,FALSE),IF(INDEX(Команды!$A$2:$AN$7500,MATCH(BX$3,Команды!$A$2:$A$7500,0),$E83+2)=Команды!$AJ$14,TRUE,FALSE),IF(INDEX(Команды!$A$2:$AN$7500,MATCH(BX$3,Команды!$A$2:$A$7500,0),$E83+2)=Команды!$AJ$15,TRUE,FALSE),IF(INDEX(Команды!$A$2:$AN$7500,MATCH(BX$3,Команды!$A$2:$A$7500,0),$E83+2)=Команды!$AJ$16,TRUE,FALSE),,IF(INDEX(Команды!$A$2:$AN$7500,MATCH(BX$3,Команды!$A$2:$A$7500,0),$E83+2)=Команды!$AJ$17,TRUE,FALSE),,IF(INDEX(Команды!$A$2:$AN$7500,MATCH(BX$3,Команды!$A$2:$A$7500,0),$E83+2)=Команды!$AJ$18,TRUE,FALSE),,IF(INDEX(Команды!$A$2:$AN$7500,MATCH(BX$3,Команды!$A$2:$A$7500,0),$E83+2)=Команды!$AJ$19,TRUE,FALSE)),INDEX(Команды!$AJ$2:$AK$19,MATCH(INDEX(Команды!$A$2:$AN$7500,MATCH(BX$3,Команды!$A$2:$A$7500,0),$E83+2),Команды!$AJ$2:$AJ$19,0),2),0)</f>
        <v>0.3125</v>
      </c>
      <c r="BY83" s="175">
        <f>IF(OR(IF(INDEX(Команды!$A$2:$AN$7500,MATCH(BX$3,Команды!$A$2:$A$7500,0),$E83+2)=Команды!$AJ$2,TRUE,FALSE),IF(INDEX(Команды!$A$2:$AN$7500,MATCH(BX$3,Команды!$A$2:$A$7500,0),$E83+2)=Команды!$AJ$3,TRUE,FALSE),IF(INDEX(Команды!$A$2:$AN$7500,MATCH(BX$3,Команды!$A$2:$A$7500,0),$E83+2)=Команды!$AJ$4,TRUE,FALSE),IF(INDEX(Команды!$A$2:$AN$7500,MATCH(BX$3,Команды!$A$2:$A$7500,0),$E83+2)=Команды!$AJ$5,TRUE,FALSE),IF(INDEX(Команды!$A$2:$AN$7500,MATCH(BX$3,Команды!$A$2:$A$7500,0),$E83+2)=Команды!$AJ$6,TRUE,FALSE),IF(INDEX(Команды!$A$2:$AN$7500,MATCH(BX$3,Команды!$A$2:$A$7500,0),$E83+2)=Команды!$AJ$7,TRUE,FALSE),IF(INDEX(Команды!$A$2:$AN$7500,MATCH(BX$3,Команды!$A$2:$A$7500,0),$E83+2)=Команды!$AJ$8,TRUE,FALSE),IF(INDEX(Команды!$A$2:$AN$7500,MATCH(BX$3,Команды!$A$2:$A$7500,0),$E83+2)=Команды!$AJ$9,TRUE,FALSE),IF(INDEX(Команды!$A$2:$AN$7500,MATCH(BX$3,Команды!$A$2:$A$7500,0),$E83+2)=Команды!$AJ$10,TRUE,FALSE),IF(INDEX(Команды!$A$2:$AN$7500,MATCH(BX$3,Команды!$A$2:$A$7500,0),$E83+2)=Команды!$AJ$11,TRUE,FALSE),IF(INDEX(Команды!$A$2:$AN$7500,MATCH(BX$3,Команды!$A$2:$A$7500,0),$E83+2)=Команды!$AJ$12,TRUE,FALSE),IF(INDEX(Команды!$A$2:$AN$7500,MATCH(BX$3,Команды!$A$2:$A$7500,0),$E83+2)=Команды!$AJ$13,TRUE,FALSE),IF(INDEX(Команды!$A$2:$AN$7500,MATCH(BX$3,Команды!$A$2:$A$7500,0),$E83+2)=Команды!$AJ$14,TRUE,FALSE),IF(INDEX(Команды!$A$2:$AN$7500,MATCH(BX$3,Команды!$A$2:$A$7500,0),$E83+2)=Команды!$AJ$15,TRUE,FALSE),IF(INDEX(Команды!$A$2:$AN$7500,MATCH(BX$3,Команды!$A$2:$A$7500,0),$E83+2)=Команды!$AJ$16,TRUE,FALSE),IF(INDEX(Команды!$A$2:$AN$7500,MATCH(BX$3,Команды!$A$2:$A$7500,0),$E83+2)=Команды!$AJ$17,TRUE,FALSE),IF(INDEX(Команды!$A$2:$AN$7500,MATCH(BX$3,Команды!$A$2:$A$7500,0),$E83+2)=Команды!$AJ$18,TRUE,FALSE),IF(INDEX(Команды!$A$2:$AN$7500,MATCH(BX$3,Команды!$A$2:$A$7500,0),$E83+2)=Команды!$AJ$19,TRUE,FALSE)),INDEX(Команды!$AJ$2:$AL$19,MATCH(INDEX(Команды!$A$2:$AN$7500,MATCH(BX$3,Команды!$A$2:$A$7500,0),$E83+2),Команды!$AJ$2:$AJ$19,0),3),0)</f>
        <v>0.6875</v>
      </c>
      <c r="BZ83" s="342"/>
      <c r="CA83" s="174">
        <f>IF(OR(IF(INDEX(Команды!$A$2:$AN$7500,MATCH(CA$3,Команды!$A$2:$A$7500,0),$E83+2)=Команды!$AJ$2,TRUE,FALSE),IF(INDEX(Команды!$A$2:$AN$7500,MATCH(CA$3,Команды!$A$2:$A$7500,0),$E83+2)=Команды!$AJ$3,TRUE,FALSE),IF(INDEX(Команды!$A$2:$AN$7500,MATCH(CA$3,Команды!$A$2:$A$7500,0),$E83+2)=Команды!$AJ$4,TRUE,FALSE),IF(INDEX(Команды!$A$2:$AN$7500,MATCH(CA$3,Команды!$A$2:$A$7500,0),$E83+2)=Команды!$AJ$5,TRUE,FALSE),IF(INDEX(Команды!$A$2:$AN$7500,MATCH(CA$3,Команды!$A$2:$A$7500,0),$E83+2)=Команды!$AJ$6,TRUE,FALSE),IF(INDEX(Команды!$A$2:$AN$7500,MATCH(CA$3,Команды!$A$2:$A$7500,0),$E83+2)=Команды!$AJ$7,TRUE,FALSE),IF(INDEX(Команды!$A$2:$AN$7500,MATCH(CA$3,Команды!$A$2:$A$7500,0),$E83+2)=Команды!$AJ$8,TRUE,FALSE),IF(INDEX(Команды!$A$2:$AN$7500,MATCH(CA$3,Команды!$A$2:$A$7500,0),$E83+2)=Команды!$AJ$9,TRUE,FALSE),IF(INDEX(Команды!$A$2:$AN$7500,MATCH(CA$3,Команды!$A$2:$A$7500,0),$E83+2)=Команды!$AJ$10,TRUE,FALSE),IF(INDEX(Команды!$A$2:$AN$7500,MATCH(CA$3,Команды!$A$2:$A$7500,0),$E83+2)=Команды!$AJ$11,TRUE,FALSE),IF(INDEX(Команды!$A$2:$AN$7500,MATCH(CA$3,Команды!$A$2:$A$7500,0),$E83+2)=Команды!$AJ$12,TRUE,FALSE),IF(INDEX(Команды!$A$2:$AN$7500,MATCH(CA$3,Команды!$A$2:$A$7500,0),$E83+2)=Команды!$AJ$13,TRUE,FALSE),IF(INDEX(Команды!$A$2:$AN$7500,MATCH(CA$3,Команды!$A$2:$A$7500,0),$E83+2)=Команды!$AJ$14,TRUE,FALSE),IF(INDEX(Команды!$A$2:$AN$7500,MATCH(CA$3,Команды!$A$2:$A$7500,0),$E83+2)=Команды!$AJ$15,TRUE,FALSE),IF(INDEX(Команды!$A$2:$AN$7500,MATCH(CA$3,Команды!$A$2:$A$7500,0),$E83+2)=Команды!$AJ$16,TRUE,FALSE),,IF(INDEX(Команды!$A$2:$AN$7500,MATCH(CA$3,Команды!$A$2:$A$7500,0),$E83+2)=Команды!$AJ$17,TRUE,FALSE),,IF(INDEX(Команды!$A$2:$AN$7500,MATCH(CA$3,Команды!$A$2:$A$7500,0),$E83+2)=Команды!$AJ$18,TRUE,FALSE),,IF(INDEX(Команды!$A$2:$AN$7500,MATCH(CA$3,Команды!$A$2:$A$7500,0),$E83+2)=Команды!$AJ$19,TRUE,FALSE)),INDEX(Команды!$AJ$2:$AK$19,MATCH(INDEX(Команды!$A$2:$AN$7500,MATCH(CA$3,Команды!$A$2:$A$7500,0),$E83+2),Команды!$AJ$2:$AJ$19,0),2),0)</f>
        <v>0.33333333333333331</v>
      </c>
      <c r="CB83" s="175">
        <f>IF(OR(IF(INDEX(Команды!$A$2:$AN$7500,MATCH(CA$3,Команды!$A$2:$A$7500,0),$E83+2)=Команды!$AJ$2,TRUE,FALSE),IF(INDEX(Команды!$A$2:$AN$7500,MATCH(CA$3,Команды!$A$2:$A$7500,0),$E83+2)=Команды!$AJ$3,TRUE,FALSE),IF(INDEX(Команды!$A$2:$AN$7500,MATCH(CA$3,Команды!$A$2:$A$7500,0),$E83+2)=Команды!$AJ$4,TRUE,FALSE),IF(INDEX(Команды!$A$2:$AN$7500,MATCH(CA$3,Команды!$A$2:$A$7500,0),$E83+2)=Команды!$AJ$5,TRUE,FALSE),IF(INDEX(Команды!$A$2:$AN$7500,MATCH(CA$3,Команды!$A$2:$A$7500,0),$E83+2)=Команды!$AJ$6,TRUE,FALSE),IF(INDEX(Команды!$A$2:$AN$7500,MATCH(CA$3,Команды!$A$2:$A$7500,0),$E83+2)=Команды!$AJ$7,TRUE,FALSE),IF(INDEX(Команды!$A$2:$AN$7500,MATCH(CA$3,Команды!$A$2:$A$7500,0),$E83+2)=Команды!$AJ$8,TRUE,FALSE),IF(INDEX(Команды!$A$2:$AN$7500,MATCH(CA$3,Команды!$A$2:$A$7500,0),$E83+2)=Команды!$AJ$9,TRUE,FALSE),IF(INDEX(Команды!$A$2:$AN$7500,MATCH(CA$3,Команды!$A$2:$A$7500,0),$E83+2)=Команды!$AJ$10,TRUE,FALSE),IF(INDEX(Команды!$A$2:$AN$7500,MATCH(CA$3,Команды!$A$2:$A$7500,0),$E83+2)=Команды!$AJ$11,TRUE,FALSE),IF(INDEX(Команды!$A$2:$AN$7500,MATCH(CA$3,Команды!$A$2:$A$7500,0),$E83+2)=Команды!$AJ$12,TRUE,FALSE),IF(INDEX(Команды!$A$2:$AN$7500,MATCH(CA$3,Команды!$A$2:$A$7500,0),$E83+2)=Команды!$AJ$13,TRUE,FALSE),IF(INDEX(Команды!$A$2:$AN$7500,MATCH(CA$3,Команды!$A$2:$A$7500,0),$E83+2)=Команды!$AJ$14,TRUE,FALSE),IF(INDEX(Команды!$A$2:$AN$7500,MATCH(CA$3,Команды!$A$2:$A$7500,0),$E83+2)=Команды!$AJ$15,TRUE,FALSE),IF(INDEX(Команды!$A$2:$AN$7500,MATCH(CA$3,Команды!$A$2:$A$7500,0),$E83+2)=Команды!$AJ$16,TRUE,FALSE),IF(INDEX(Команды!$A$2:$AN$7500,MATCH(CA$3,Команды!$A$2:$A$7500,0),$E83+2)=Команды!$AJ$17,TRUE,FALSE),IF(INDEX(Команды!$A$2:$AN$7500,MATCH(CA$3,Команды!$A$2:$A$7500,0),$E83+2)=Команды!$AJ$18,TRUE,FALSE),IF(INDEX(Команды!$A$2:$AN$7500,MATCH(CA$3,Команды!$A$2:$A$7500,0),$E83+2)=Команды!$AJ$19,TRUE,FALSE)),INDEX(Команды!$AJ$2:$AL$19,MATCH(INDEX(Команды!$A$2:$AN$7500,MATCH(CA$3,Команды!$A$2:$A$7500,0),$E83+2),Команды!$AJ$2:$AJ$19,0),3),0)</f>
        <v>0.70833333333333337</v>
      </c>
      <c r="CC83" s="342"/>
      <c r="CD83" s="174">
        <f>IF(OR(IF(INDEX(Команды!$A$2:$AN$7500,MATCH(CD$3,Команды!$A$2:$A$7500,0),$E83+2)=Команды!$AJ$2,TRUE,FALSE),IF(INDEX(Команды!$A$2:$AN$7500,MATCH(CD$3,Команды!$A$2:$A$7500,0),$E83+2)=Команды!$AJ$3,TRUE,FALSE),IF(INDEX(Команды!$A$2:$AN$7500,MATCH(CD$3,Команды!$A$2:$A$7500,0),$E83+2)=Команды!$AJ$4,TRUE,FALSE),IF(INDEX(Команды!$A$2:$AN$7500,MATCH(CD$3,Команды!$A$2:$A$7500,0),$E83+2)=Команды!$AJ$5,TRUE,FALSE),IF(INDEX(Команды!$A$2:$AN$7500,MATCH(CD$3,Команды!$A$2:$A$7500,0),$E83+2)=Команды!$AJ$6,TRUE,FALSE),IF(INDEX(Команды!$A$2:$AN$7500,MATCH(CD$3,Команды!$A$2:$A$7500,0),$E83+2)=Команды!$AJ$7,TRUE,FALSE),IF(INDEX(Команды!$A$2:$AN$7500,MATCH(CD$3,Команды!$A$2:$A$7500,0),$E83+2)=Команды!$AJ$8,TRUE,FALSE),IF(INDEX(Команды!$A$2:$AN$7500,MATCH(CD$3,Команды!$A$2:$A$7500,0),$E83+2)=Команды!$AJ$9,TRUE,FALSE),IF(INDEX(Команды!$A$2:$AN$7500,MATCH(CD$3,Команды!$A$2:$A$7500,0),$E83+2)=Команды!$AJ$10,TRUE,FALSE),IF(INDEX(Команды!$A$2:$AN$7500,MATCH(CD$3,Команды!$A$2:$A$7500,0),$E83+2)=Команды!$AJ$11,TRUE,FALSE),IF(INDEX(Команды!$A$2:$AN$7500,MATCH(CD$3,Команды!$A$2:$A$7500,0),$E83+2)=Команды!$AJ$12,TRUE,FALSE),IF(INDEX(Команды!$A$2:$AN$7500,MATCH(CD$3,Команды!$A$2:$A$7500,0),$E83+2)=Команды!$AJ$13,TRUE,FALSE),IF(INDEX(Команды!$A$2:$AN$7500,MATCH(CD$3,Команды!$A$2:$A$7500,0),$E83+2)=Команды!$AJ$14,TRUE,FALSE),IF(INDEX(Команды!$A$2:$AN$7500,MATCH(CD$3,Команды!$A$2:$A$7500,0),$E83+2)=Команды!$AJ$15,TRUE,FALSE),IF(INDEX(Команды!$A$2:$AN$7500,MATCH(CD$3,Команды!$A$2:$A$7500,0),$E83+2)=Команды!$AJ$16,TRUE,FALSE),,IF(INDEX(Команды!$A$2:$AN$7500,MATCH(CD$3,Команды!$A$2:$A$7500,0),$E83+2)=Команды!$AJ$17,TRUE,FALSE),,IF(INDEX(Команды!$A$2:$AN$7500,MATCH(CD$3,Команды!$A$2:$A$7500,0),$E83+2)=Команды!$AJ$18,TRUE,FALSE),,IF(INDEX(Команды!$A$2:$AN$7500,MATCH(CD$3,Команды!$A$2:$A$7500,0),$E83+2)=Команды!$AJ$19,TRUE,FALSE)),INDEX(Команды!$AJ$2:$AK$19,MATCH(INDEX(Команды!$A$2:$AN$7500,MATCH(CD$3,Команды!$A$2:$A$7500,0),$E83+2),Команды!$AJ$2:$AJ$19,0),2),0)</f>
        <v>0.33333333333333331</v>
      </c>
      <c r="CE83" s="175">
        <f>IF(OR(IF(INDEX(Команды!$A$2:$AN$7500,MATCH(CD$3,Команды!$A$2:$A$7500,0),$E83+2)=Команды!$AJ$2,TRUE,FALSE),IF(INDEX(Команды!$A$2:$AN$7500,MATCH(CD$3,Команды!$A$2:$A$7500,0),$E83+2)=Команды!$AJ$3,TRUE,FALSE),IF(INDEX(Команды!$A$2:$AN$7500,MATCH(CD$3,Команды!$A$2:$A$7500,0),$E83+2)=Команды!$AJ$4,TRUE,FALSE),IF(INDEX(Команды!$A$2:$AN$7500,MATCH(CD$3,Команды!$A$2:$A$7500,0),$E83+2)=Команды!$AJ$5,TRUE,FALSE),IF(INDEX(Команды!$A$2:$AN$7500,MATCH(CD$3,Команды!$A$2:$A$7500,0),$E83+2)=Команды!$AJ$6,TRUE,FALSE),IF(INDEX(Команды!$A$2:$AN$7500,MATCH(CD$3,Команды!$A$2:$A$7500,0),$E83+2)=Команды!$AJ$7,TRUE,FALSE),IF(INDEX(Команды!$A$2:$AN$7500,MATCH(CD$3,Команды!$A$2:$A$7500,0),$E83+2)=Команды!$AJ$8,TRUE,FALSE),IF(INDEX(Команды!$A$2:$AN$7500,MATCH(CD$3,Команды!$A$2:$A$7500,0),$E83+2)=Команды!$AJ$9,TRUE,FALSE),IF(INDEX(Команды!$A$2:$AN$7500,MATCH(CD$3,Команды!$A$2:$A$7500,0),$E83+2)=Команды!$AJ$10,TRUE,FALSE),IF(INDEX(Команды!$A$2:$AN$7500,MATCH(CD$3,Команды!$A$2:$A$7500,0),$E83+2)=Команды!$AJ$11,TRUE,FALSE),IF(INDEX(Команды!$A$2:$AN$7500,MATCH(CD$3,Команды!$A$2:$A$7500,0),$E83+2)=Команды!$AJ$12,TRUE,FALSE),IF(INDEX(Команды!$A$2:$AN$7500,MATCH(CD$3,Команды!$A$2:$A$7500,0),$E83+2)=Команды!$AJ$13,TRUE,FALSE),IF(INDEX(Команды!$A$2:$AN$7500,MATCH(CD$3,Команды!$A$2:$A$7500,0),$E83+2)=Команды!$AJ$14,TRUE,FALSE),IF(INDEX(Команды!$A$2:$AN$7500,MATCH(CD$3,Команды!$A$2:$A$7500,0),$E83+2)=Команды!$AJ$15,TRUE,FALSE),IF(INDEX(Команды!$A$2:$AN$7500,MATCH(CD$3,Команды!$A$2:$A$7500,0),$E83+2)=Команды!$AJ$16,TRUE,FALSE),IF(INDEX(Команды!$A$2:$AN$7500,MATCH(CD$3,Команды!$A$2:$A$7500,0),$E83+2)=Команды!$AJ$17,TRUE,FALSE),IF(INDEX(Команды!$A$2:$AN$7500,MATCH(CD$3,Команды!$A$2:$A$7500,0),$E83+2)=Команды!$AJ$18,TRUE,FALSE),IF(INDEX(Команды!$A$2:$AN$7500,MATCH(CD$3,Команды!$A$2:$A$7500,0),$E83+2)=Команды!$AJ$19,TRUE,FALSE)),INDEX(Команды!$AJ$2:$AL$19,MATCH(INDEX(Команды!$A$2:$AN$7500,MATCH(CD$3,Команды!$A$2:$A$7500,0),$E83+2),Команды!$AJ$2:$AJ$19,0),3),0)</f>
        <v>0.70833333333333337</v>
      </c>
      <c r="CF83" s="342"/>
      <c r="CG83" s="174" t="str">
        <f>IF(OR(IF(INDEX(Команды!$A$2:$AN$7500,MATCH(CG$3,Команды!$A$2:$A$7500,0),$E83+2)=Команды!$AJ$2,TRUE,FALSE),IF(INDEX(Команды!$A$2:$AN$7500,MATCH(CG$3,Команды!$A$2:$A$7500,0),$E83+2)=Команды!$AJ$3,TRUE,FALSE),IF(INDEX(Команды!$A$2:$AN$7500,MATCH(CG$3,Команды!$A$2:$A$7500,0),$E83+2)=Команды!$AJ$4,TRUE,FALSE),IF(INDEX(Команды!$A$2:$AN$7500,MATCH(CG$3,Команды!$A$2:$A$7500,0),$E83+2)=Команды!$AJ$5,TRUE,FALSE),IF(INDEX(Команды!$A$2:$AN$7500,MATCH(CG$3,Команды!$A$2:$A$7500,0),$E83+2)=Команды!$AJ$6,TRUE,FALSE),IF(INDEX(Команды!$A$2:$AN$7500,MATCH(CG$3,Команды!$A$2:$A$7500,0),$E83+2)=Команды!$AJ$7,TRUE,FALSE),IF(INDEX(Команды!$A$2:$AN$7500,MATCH(CG$3,Команды!$A$2:$A$7500,0),$E83+2)=Команды!$AJ$8,TRUE,FALSE),IF(INDEX(Команды!$A$2:$AN$7500,MATCH(CG$3,Команды!$A$2:$A$7500,0),$E83+2)=Команды!$AJ$9,TRUE,FALSE),IF(INDEX(Команды!$A$2:$AN$7500,MATCH(CG$3,Команды!$A$2:$A$7500,0),$E83+2)=Команды!$AJ$10,TRUE,FALSE),IF(INDEX(Команды!$A$2:$AN$7500,MATCH(CG$3,Команды!$A$2:$A$7500,0),$E83+2)=Команды!$AJ$11,TRUE,FALSE),IF(INDEX(Команды!$A$2:$AN$7500,MATCH(CG$3,Команды!$A$2:$A$7500,0),$E83+2)=Команды!$AJ$12,TRUE,FALSE),IF(INDEX(Команды!$A$2:$AN$7500,MATCH(CG$3,Команды!$A$2:$A$7500,0),$E83+2)=Команды!$AJ$13,TRUE,FALSE),IF(INDEX(Команды!$A$2:$AN$7500,MATCH(CG$3,Команды!$A$2:$A$7500,0),$E83+2)=Команды!$AJ$14,TRUE,FALSE),IF(INDEX(Команды!$A$2:$AN$7500,MATCH(CG$3,Команды!$A$2:$A$7500,0),$E83+2)=Команды!$AJ$15,TRUE,FALSE),IF(INDEX(Команды!$A$2:$AN$7500,MATCH(CG$3,Команды!$A$2:$A$7500,0),$E83+2)=Команды!$AJ$16,TRUE,FALSE),,IF(INDEX(Команды!$A$2:$AN$7500,MATCH(CG$3,Команды!$A$2:$A$7500,0),$E83+2)=Команды!$AJ$17,TRUE,FALSE),,IF(INDEX(Команды!$A$2:$AN$7500,MATCH(CG$3,Команды!$A$2:$A$7500,0),$E83+2)=Команды!$AJ$18,TRUE,FALSE),,IF(INDEX(Команды!$A$2:$AN$7500,MATCH(CG$3,Команды!$A$2:$A$7500,0),$E83+2)=Команды!$AJ$19,TRUE,FALSE)),INDEX(Команды!$AJ$2:$AK$19,MATCH(INDEX(Команды!$A$2:$AN$7500,MATCH(CG$3,Команды!$A$2:$A$7500,0),$E83+2),Команды!$AJ$2:$AJ$19,0),2),0)</f>
        <v>В</v>
      </c>
      <c r="CH83" s="175" t="str">
        <f>IF(OR(IF(INDEX(Команды!$A$2:$AN$7500,MATCH(CG$3,Команды!$A$2:$A$7500,0),$E83+2)=Команды!$AJ$2,TRUE,FALSE),IF(INDEX(Команды!$A$2:$AN$7500,MATCH(CG$3,Команды!$A$2:$A$7500,0),$E83+2)=Команды!$AJ$3,TRUE,FALSE),IF(INDEX(Команды!$A$2:$AN$7500,MATCH(CG$3,Команды!$A$2:$A$7500,0),$E83+2)=Команды!$AJ$4,TRUE,FALSE),IF(INDEX(Команды!$A$2:$AN$7500,MATCH(CG$3,Команды!$A$2:$A$7500,0),$E83+2)=Команды!$AJ$5,TRUE,FALSE),IF(INDEX(Команды!$A$2:$AN$7500,MATCH(CG$3,Команды!$A$2:$A$7500,0),$E83+2)=Команды!$AJ$6,TRUE,FALSE),IF(INDEX(Команды!$A$2:$AN$7500,MATCH(CG$3,Команды!$A$2:$A$7500,0),$E83+2)=Команды!$AJ$7,TRUE,FALSE),IF(INDEX(Команды!$A$2:$AN$7500,MATCH(CG$3,Команды!$A$2:$A$7500,0),$E83+2)=Команды!$AJ$8,TRUE,FALSE),IF(INDEX(Команды!$A$2:$AN$7500,MATCH(CG$3,Команды!$A$2:$A$7500,0),$E83+2)=Команды!$AJ$9,TRUE,FALSE),IF(INDEX(Команды!$A$2:$AN$7500,MATCH(CG$3,Команды!$A$2:$A$7500,0),$E83+2)=Команды!$AJ$10,TRUE,FALSE),IF(INDEX(Команды!$A$2:$AN$7500,MATCH(CG$3,Команды!$A$2:$A$7500,0),$E83+2)=Команды!$AJ$11,TRUE,FALSE),IF(INDEX(Команды!$A$2:$AN$7500,MATCH(CG$3,Команды!$A$2:$A$7500,0),$E83+2)=Команды!$AJ$12,TRUE,FALSE),IF(INDEX(Команды!$A$2:$AN$7500,MATCH(CG$3,Команды!$A$2:$A$7500,0),$E83+2)=Команды!$AJ$13,TRUE,FALSE),IF(INDEX(Команды!$A$2:$AN$7500,MATCH(CG$3,Команды!$A$2:$A$7500,0),$E83+2)=Команды!$AJ$14,TRUE,FALSE),IF(INDEX(Команды!$A$2:$AN$7500,MATCH(CG$3,Команды!$A$2:$A$7500,0),$E83+2)=Команды!$AJ$15,TRUE,FALSE),IF(INDEX(Команды!$A$2:$AN$7500,MATCH(CG$3,Команды!$A$2:$A$7500,0),$E83+2)=Команды!$AJ$16,TRUE,FALSE),IF(INDEX(Команды!$A$2:$AN$7500,MATCH(CG$3,Команды!$A$2:$A$7500,0),$E83+2)=Команды!$AJ$17,TRUE,FALSE),IF(INDEX(Команды!$A$2:$AN$7500,MATCH(CG$3,Команды!$A$2:$A$7500,0),$E83+2)=Команды!$AJ$18,TRUE,FALSE),IF(INDEX(Команды!$A$2:$AN$7500,MATCH(CG$3,Команды!$A$2:$A$7500,0),$E83+2)=Команды!$AJ$19,TRUE,FALSE)),INDEX(Команды!$AJ$2:$AL$19,MATCH(INDEX(Команды!$A$2:$AN$7500,MATCH(CG$3,Команды!$A$2:$A$7500,0),$E83+2),Команды!$AJ$2:$AJ$19,0),3),0)</f>
        <v>В</v>
      </c>
      <c r="CI83" s="342"/>
      <c r="CJ83" s="174" t="str">
        <f>IF(OR(IF(INDEX(Команды!$A$2:$AN$7500,MATCH(CJ$3,Команды!$A$2:$A$7500,0),$E83+2)=Команды!$AJ$2,TRUE,FALSE),IF(INDEX(Команды!$A$2:$AN$7500,MATCH(CJ$3,Команды!$A$2:$A$7500,0),$E83+2)=Команды!$AJ$3,TRUE,FALSE),IF(INDEX(Команды!$A$2:$AN$7500,MATCH(CJ$3,Команды!$A$2:$A$7500,0),$E83+2)=Команды!$AJ$4,TRUE,FALSE),IF(INDEX(Команды!$A$2:$AN$7500,MATCH(CJ$3,Команды!$A$2:$A$7500,0),$E83+2)=Команды!$AJ$5,TRUE,FALSE),IF(INDEX(Команды!$A$2:$AN$7500,MATCH(CJ$3,Команды!$A$2:$A$7500,0),$E83+2)=Команды!$AJ$6,TRUE,FALSE),IF(INDEX(Команды!$A$2:$AN$7500,MATCH(CJ$3,Команды!$A$2:$A$7500,0),$E83+2)=Команды!$AJ$7,TRUE,FALSE),IF(INDEX(Команды!$A$2:$AN$7500,MATCH(CJ$3,Команды!$A$2:$A$7500,0),$E83+2)=Команды!$AJ$8,TRUE,FALSE),IF(INDEX(Команды!$A$2:$AN$7500,MATCH(CJ$3,Команды!$A$2:$A$7500,0),$E83+2)=Команды!$AJ$9,TRUE,FALSE),IF(INDEX(Команды!$A$2:$AN$7500,MATCH(CJ$3,Команды!$A$2:$A$7500,0),$E83+2)=Команды!$AJ$10,TRUE,FALSE),IF(INDEX(Команды!$A$2:$AN$7500,MATCH(CJ$3,Команды!$A$2:$A$7500,0),$E83+2)=Команды!$AJ$11,TRUE,FALSE),IF(INDEX(Команды!$A$2:$AN$7500,MATCH(CJ$3,Команды!$A$2:$A$7500,0),$E83+2)=Команды!$AJ$12,TRUE,FALSE),IF(INDEX(Команды!$A$2:$AN$7500,MATCH(CJ$3,Команды!$A$2:$A$7500,0),$E83+2)=Команды!$AJ$13,TRUE,FALSE),IF(INDEX(Команды!$A$2:$AN$7500,MATCH(CJ$3,Команды!$A$2:$A$7500,0),$E83+2)=Команды!$AJ$14,TRUE,FALSE),IF(INDEX(Команды!$A$2:$AN$7500,MATCH(CJ$3,Команды!$A$2:$A$7500,0),$E83+2)=Команды!$AJ$15,TRUE,FALSE),IF(INDEX(Команды!$A$2:$AN$7500,MATCH(CJ$3,Команды!$A$2:$A$7500,0),$E83+2)=Команды!$AJ$16,TRUE,FALSE),,IF(INDEX(Команды!$A$2:$AN$7500,MATCH(CJ$3,Команды!$A$2:$A$7500,0),$E83+2)=Команды!$AJ$17,TRUE,FALSE),,IF(INDEX(Команды!$A$2:$AN$7500,MATCH(CJ$3,Команды!$A$2:$A$7500,0),$E83+2)=Команды!$AJ$18,TRUE,FALSE),,IF(INDEX(Команды!$A$2:$AN$7500,MATCH(CJ$3,Команды!$A$2:$A$7500,0),$E83+2)=Команды!$AJ$19,TRUE,FALSE)),INDEX(Команды!$AJ$2:$AK$19,MATCH(INDEX(Команды!$A$2:$AN$7500,MATCH(CJ$3,Команды!$A$2:$A$7500,0),$E83+2),Команды!$AJ$2:$AJ$19,0),2),0)</f>
        <v>В</v>
      </c>
      <c r="CK83" s="175" t="str">
        <f>IF(OR(IF(INDEX(Команды!$A$2:$AN$7500,MATCH(CJ$3,Команды!$A$2:$A$7500,0),$E83+2)=Команды!$AJ$2,TRUE,FALSE),IF(INDEX(Команды!$A$2:$AN$7500,MATCH(CJ$3,Команды!$A$2:$A$7500,0),$E83+2)=Команды!$AJ$3,TRUE,FALSE),IF(INDEX(Команды!$A$2:$AN$7500,MATCH(CJ$3,Команды!$A$2:$A$7500,0),$E83+2)=Команды!$AJ$4,TRUE,FALSE),IF(INDEX(Команды!$A$2:$AN$7500,MATCH(CJ$3,Команды!$A$2:$A$7500,0),$E83+2)=Команды!$AJ$5,TRUE,FALSE),IF(INDEX(Команды!$A$2:$AN$7500,MATCH(CJ$3,Команды!$A$2:$A$7500,0),$E83+2)=Команды!$AJ$6,TRUE,FALSE),IF(INDEX(Команды!$A$2:$AN$7500,MATCH(CJ$3,Команды!$A$2:$A$7500,0),$E83+2)=Команды!$AJ$7,TRUE,FALSE),IF(INDEX(Команды!$A$2:$AN$7500,MATCH(CJ$3,Команды!$A$2:$A$7500,0),$E83+2)=Команды!$AJ$8,TRUE,FALSE),IF(INDEX(Команды!$A$2:$AN$7500,MATCH(CJ$3,Команды!$A$2:$A$7500,0),$E83+2)=Команды!$AJ$9,TRUE,FALSE),IF(INDEX(Команды!$A$2:$AN$7500,MATCH(CJ$3,Команды!$A$2:$A$7500,0),$E83+2)=Команды!$AJ$10,TRUE,FALSE),IF(INDEX(Команды!$A$2:$AN$7500,MATCH(CJ$3,Команды!$A$2:$A$7500,0),$E83+2)=Команды!$AJ$11,TRUE,FALSE),IF(INDEX(Команды!$A$2:$AN$7500,MATCH(CJ$3,Команды!$A$2:$A$7500,0),$E83+2)=Команды!$AJ$12,TRUE,FALSE),IF(INDEX(Команды!$A$2:$AN$7500,MATCH(CJ$3,Команды!$A$2:$A$7500,0),$E83+2)=Команды!$AJ$13,TRUE,FALSE),IF(INDEX(Команды!$A$2:$AN$7500,MATCH(CJ$3,Команды!$A$2:$A$7500,0),$E83+2)=Команды!$AJ$14,TRUE,FALSE),IF(INDEX(Команды!$A$2:$AN$7500,MATCH(CJ$3,Команды!$A$2:$A$7500,0),$E83+2)=Команды!$AJ$15,TRUE,FALSE),IF(INDEX(Команды!$A$2:$AN$7500,MATCH(CJ$3,Команды!$A$2:$A$7500,0),$E83+2)=Команды!$AJ$16,TRUE,FALSE),IF(INDEX(Команды!$A$2:$AN$7500,MATCH(CJ$3,Команды!$A$2:$A$7500,0),$E83+2)=Команды!$AJ$17,TRUE,FALSE),IF(INDEX(Команды!$A$2:$AN$7500,MATCH(CJ$3,Команды!$A$2:$A$7500,0),$E83+2)=Команды!$AJ$18,TRUE,FALSE),IF(INDEX(Команды!$A$2:$AN$7500,MATCH(CJ$3,Команды!$A$2:$A$7500,0),$E83+2)=Команды!$AJ$19,TRUE,FALSE)),INDEX(Команды!$AJ$2:$AL$19,MATCH(INDEX(Команды!$A$2:$AN$7500,MATCH(CJ$3,Команды!$A$2:$A$7500,0),$E83+2),Команды!$AJ$2:$AJ$19,0),3),0)</f>
        <v>В</v>
      </c>
      <c r="CL83" s="342"/>
      <c r="CM83" s="174">
        <f>IF(OR(IF(INDEX(Команды!$A$2:$AN$7500,MATCH(CM$3,Команды!$A$2:$A$7500,0),$E83+2)=Команды!$AJ$2,TRUE,FALSE),IF(INDEX(Команды!$A$2:$AN$7500,MATCH(CM$3,Команды!$A$2:$A$7500,0),$E83+2)=Команды!$AJ$3,TRUE,FALSE),IF(INDEX(Команды!$A$2:$AN$7500,MATCH(CM$3,Команды!$A$2:$A$7500,0),$E83+2)=Команды!$AJ$4,TRUE,FALSE),IF(INDEX(Команды!$A$2:$AN$7500,MATCH(CM$3,Команды!$A$2:$A$7500,0),$E83+2)=Команды!$AJ$5,TRUE,FALSE),IF(INDEX(Команды!$A$2:$AN$7500,MATCH(CM$3,Команды!$A$2:$A$7500,0),$E83+2)=Команды!$AJ$6,TRUE,FALSE),IF(INDEX(Команды!$A$2:$AN$7500,MATCH(CM$3,Команды!$A$2:$A$7500,0),$E83+2)=Команды!$AJ$7,TRUE,FALSE),IF(INDEX(Команды!$A$2:$AN$7500,MATCH(CM$3,Команды!$A$2:$A$7500,0),$E83+2)=Команды!$AJ$8,TRUE,FALSE),IF(INDEX(Команды!$A$2:$AN$7500,MATCH(CM$3,Команды!$A$2:$A$7500,0),$E83+2)=Команды!$AJ$9,TRUE,FALSE),IF(INDEX(Команды!$A$2:$AN$7500,MATCH(CM$3,Команды!$A$2:$A$7500,0),$E83+2)=Команды!$AJ$10,TRUE,FALSE),IF(INDEX(Команды!$A$2:$AN$7500,MATCH(CM$3,Команды!$A$2:$A$7500,0),$E83+2)=Команды!$AJ$11,TRUE,FALSE),IF(INDEX(Команды!$A$2:$AN$7500,MATCH(CM$3,Команды!$A$2:$A$7500,0),$E83+2)=Команды!$AJ$12,TRUE,FALSE),IF(INDEX(Команды!$A$2:$AN$7500,MATCH(CM$3,Команды!$A$2:$A$7500,0),$E83+2)=Команды!$AJ$13,TRUE,FALSE),IF(INDEX(Команды!$A$2:$AN$7500,MATCH(CM$3,Команды!$A$2:$A$7500,0),$E83+2)=Команды!$AJ$14,TRUE,FALSE),IF(INDEX(Команды!$A$2:$AN$7500,MATCH(CM$3,Команды!$A$2:$A$7500,0),$E83+2)=Команды!$AJ$15,TRUE,FALSE),IF(INDEX(Команды!$A$2:$AN$7500,MATCH(CM$3,Команды!$A$2:$A$7500,0),$E83+2)=Команды!$AJ$16,TRUE,FALSE),,IF(INDEX(Команды!$A$2:$AN$7500,MATCH(CM$3,Команды!$A$2:$A$7500,0),$E83+2)=Команды!$AJ$17,TRUE,FALSE),,IF(INDEX(Команды!$A$2:$AN$7500,MATCH(CM$3,Команды!$A$2:$A$7500,0),$E83+2)=Команды!$AJ$18,TRUE,FALSE),,IF(INDEX(Команды!$A$2:$AN$7500,MATCH(CM$3,Команды!$A$2:$A$7500,0),$E83+2)=Команды!$AJ$19,TRUE,FALSE)),INDEX(Команды!$AJ$2:$AK$19,MATCH(INDEX(Команды!$A$2:$AN$7500,MATCH(CM$3,Команды!$A$2:$A$7500,0),$E83+2),Команды!$AJ$2:$AJ$19,0),2),0)</f>
        <v>0.28125</v>
      </c>
      <c r="CN83" s="175">
        <f>IF(OR(IF(INDEX(Команды!$A$2:$AN$7500,MATCH(CM$3,Команды!$A$2:$A$7500,0),$E83+2)=Команды!$AJ$2,TRUE,FALSE),IF(INDEX(Команды!$A$2:$AN$7500,MATCH(CM$3,Команды!$A$2:$A$7500,0),$E83+2)=Команды!$AJ$3,TRUE,FALSE),IF(INDEX(Команды!$A$2:$AN$7500,MATCH(CM$3,Команды!$A$2:$A$7500,0),$E83+2)=Команды!$AJ$4,TRUE,FALSE),IF(INDEX(Команды!$A$2:$AN$7500,MATCH(CM$3,Команды!$A$2:$A$7500,0),$E83+2)=Команды!$AJ$5,TRUE,FALSE),IF(INDEX(Команды!$A$2:$AN$7500,MATCH(CM$3,Команды!$A$2:$A$7500,0),$E83+2)=Команды!$AJ$6,TRUE,FALSE),IF(INDEX(Команды!$A$2:$AN$7500,MATCH(CM$3,Команды!$A$2:$A$7500,0),$E83+2)=Команды!$AJ$7,TRUE,FALSE),IF(INDEX(Команды!$A$2:$AN$7500,MATCH(CM$3,Команды!$A$2:$A$7500,0),$E83+2)=Команды!$AJ$8,TRUE,FALSE),IF(INDEX(Команды!$A$2:$AN$7500,MATCH(CM$3,Команды!$A$2:$A$7500,0),$E83+2)=Команды!$AJ$9,TRUE,FALSE),IF(INDEX(Команды!$A$2:$AN$7500,MATCH(CM$3,Команды!$A$2:$A$7500,0),$E83+2)=Команды!$AJ$10,TRUE,FALSE),IF(INDEX(Команды!$A$2:$AN$7500,MATCH(CM$3,Команды!$A$2:$A$7500,0),$E83+2)=Команды!$AJ$11,TRUE,FALSE),IF(INDEX(Команды!$A$2:$AN$7500,MATCH(CM$3,Команды!$A$2:$A$7500,0),$E83+2)=Команды!$AJ$12,TRUE,FALSE),IF(INDEX(Команды!$A$2:$AN$7500,MATCH(CM$3,Команды!$A$2:$A$7500,0),$E83+2)=Команды!$AJ$13,TRUE,FALSE),IF(INDEX(Команды!$A$2:$AN$7500,MATCH(CM$3,Команды!$A$2:$A$7500,0),$E83+2)=Команды!$AJ$14,TRUE,FALSE),IF(INDEX(Команды!$A$2:$AN$7500,MATCH(CM$3,Команды!$A$2:$A$7500,0),$E83+2)=Команды!$AJ$15,TRUE,FALSE),IF(INDEX(Команды!$A$2:$AN$7500,MATCH(CM$3,Команды!$A$2:$A$7500,0),$E83+2)=Команды!$AJ$16,TRUE,FALSE),IF(INDEX(Команды!$A$2:$AN$7500,MATCH(CM$3,Команды!$A$2:$A$7500,0),$E83+2)=Команды!$AJ$17,TRUE,FALSE),IF(INDEX(Команды!$A$2:$AN$7500,MATCH(CM$3,Команды!$A$2:$A$7500,0),$E83+2)=Команды!$AJ$18,TRUE,FALSE),IF(INDEX(Команды!$A$2:$AN$7500,MATCH(CM$3,Команды!$A$2:$A$7500,0),$E83+2)=Команды!$AJ$19,TRUE,FALSE)),INDEX(Команды!$AJ$2:$AL$19,MATCH(INDEX(Команды!$A$2:$AN$7500,MATCH(CM$3,Команды!$A$2:$A$7500,0),$E83+2),Команды!$AJ$2:$AJ$19,0),3),0)</f>
        <v>0.65625</v>
      </c>
      <c r="CO83" s="342"/>
      <c r="CP83" s="174">
        <f>IF(OR(IF(INDEX(Команды!$A$2:$AN$7500,MATCH(CP$3,Команды!$A$2:$A$7500,0),$E83+2)=Команды!$AJ$2,TRUE,FALSE),IF(INDEX(Команды!$A$2:$AN$7500,MATCH(CP$3,Команды!$A$2:$A$7500,0),$E83+2)=Команды!$AJ$3,TRUE,FALSE),IF(INDEX(Команды!$A$2:$AN$7500,MATCH(CP$3,Команды!$A$2:$A$7500,0),$E83+2)=Команды!$AJ$4,TRUE,FALSE),IF(INDEX(Команды!$A$2:$AN$7500,MATCH(CP$3,Команды!$A$2:$A$7500,0),$E83+2)=Команды!$AJ$5,TRUE,FALSE),IF(INDEX(Команды!$A$2:$AN$7500,MATCH(CP$3,Команды!$A$2:$A$7500,0),$E83+2)=Команды!$AJ$6,TRUE,FALSE),IF(INDEX(Команды!$A$2:$AN$7500,MATCH(CP$3,Команды!$A$2:$A$7500,0),$E83+2)=Команды!$AJ$7,TRUE,FALSE),IF(INDEX(Команды!$A$2:$AN$7500,MATCH(CP$3,Команды!$A$2:$A$7500,0),$E83+2)=Команды!$AJ$8,TRUE,FALSE),IF(INDEX(Команды!$A$2:$AN$7500,MATCH(CP$3,Команды!$A$2:$A$7500,0),$E83+2)=Команды!$AJ$9,TRUE,FALSE),IF(INDEX(Команды!$A$2:$AN$7500,MATCH(CP$3,Команды!$A$2:$A$7500,0),$E83+2)=Команды!$AJ$10,TRUE,FALSE),IF(INDEX(Команды!$A$2:$AN$7500,MATCH(CP$3,Команды!$A$2:$A$7500,0),$E83+2)=Команды!$AJ$11,TRUE,FALSE),IF(INDEX(Команды!$A$2:$AN$7500,MATCH(CP$3,Команды!$A$2:$A$7500,0),$E83+2)=Команды!$AJ$12,TRUE,FALSE),IF(INDEX(Команды!$A$2:$AN$7500,MATCH(CP$3,Команды!$A$2:$A$7500,0),$E83+2)=Команды!$AJ$13,TRUE,FALSE),IF(INDEX(Команды!$A$2:$AN$7500,MATCH(CP$3,Команды!$A$2:$A$7500,0),$E83+2)=Команды!$AJ$14,TRUE,FALSE),IF(INDEX(Команды!$A$2:$AN$7500,MATCH(CP$3,Команды!$A$2:$A$7500,0),$E83+2)=Команды!$AJ$15,TRUE,FALSE),IF(INDEX(Команды!$A$2:$AN$7500,MATCH(CP$3,Команды!$A$2:$A$7500,0),$E83+2)=Команды!$AJ$16,TRUE,FALSE),,IF(INDEX(Команды!$A$2:$AN$7500,MATCH(CP$3,Команды!$A$2:$A$7500,0),$E83+2)=Команды!$AJ$17,TRUE,FALSE),,IF(INDEX(Команды!$A$2:$AN$7500,MATCH(CP$3,Команды!$A$2:$A$7500,0),$E83+2)=Команды!$AJ$18,TRUE,FALSE),,IF(INDEX(Команды!$A$2:$AN$7500,MATCH(CP$3,Команды!$A$2:$A$7500,0),$E83+2)=Команды!$AJ$19,TRUE,FALSE)),INDEX(Команды!$AJ$2:$AK$19,MATCH(INDEX(Команды!$A$2:$AN$7500,MATCH(CP$3,Команды!$A$2:$A$7500,0),$E83+2),Команды!$AJ$2:$AJ$19,0),2),0)</f>
        <v>0.28125</v>
      </c>
      <c r="CQ83" s="175">
        <f>IF(OR(IF(INDEX(Команды!$A$2:$AN$7500,MATCH(CP$3,Команды!$A$2:$A$7500,0),$E83+2)=Команды!$AJ$2,TRUE,FALSE),IF(INDEX(Команды!$A$2:$AN$7500,MATCH(CP$3,Команды!$A$2:$A$7500,0),$E83+2)=Команды!$AJ$3,TRUE,FALSE),IF(INDEX(Команды!$A$2:$AN$7500,MATCH(CP$3,Команды!$A$2:$A$7500,0),$E83+2)=Команды!$AJ$4,TRUE,FALSE),IF(INDEX(Команды!$A$2:$AN$7500,MATCH(CP$3,Команды!$A$2:$A$7500,0),$E83+2)=Команды!$AJ$5,TRUE,FALSE),IF(INDEX(Команды!$A$2:$AN$7500,MATCH(CP$3,Команды!$A$2:$A$7500,0),$E83+2)=Команды!$AJ$6,TRUE,FALSE),IF(INDEX(Команды!$A$2:$AN$7500,MATCH(CP$3,Команды!$A$2:$A$7500,0),$E83+2)=Команды!$AJ$7,TRUE,FALSE),IF(INDEX(Команды!$A$2:$AN$7500,MATCH(CP$3,Команды!$A$2:$A$7500,0),$E83+2)=Команды!$AJ$8,TRUE,FALSE),IF(INDEX(Команды!$A$2:$AN$7500,MATCH(CP$3,Команды!$A$2:$A$7500,0),$E83+2)=Команды!$AJ$9,TRUE,FALSE),IF(INDEX(Команды!$A$2:$AN$7500,MATCH(CP$3,Команды!$A$2:$A$7500,0),$E83+2)=Команды!$AJ$10,TRUE,FALSE),IF(INDEX(Команды!$A$2:$AN$7500,MATCH(CP$3,Команды!$A$2:$A$7500,0),$E83+2)=Команды!$AJ$11,TRUE,FALSE),IF(INDEX(Команды!$A$2:$AN$7500,MATCH(CP$3,Команды!$A$2:$A$7500,0),$E83+2)=Команды!$AJ$12,TRUE,FALSE),IF(INDEX(Команды!$A$2:$AN$7500,MATCH(CP$3,Команды!$A$2:$A$7500,0),$E83+2)=Команды!$AJ$13,TRUE,FALSE),IF(INDEX(Команды!$A$2:$AN$7500,MATCH(CP$3,Команды!$A$2:$A$7500,0),$E83+2)=Команды!$AJ$14,TRUE,FALSE),IF(INDEX(Команды!$A$2:$AN$7500,MATCH(CP$3,Команды!$A$2:$A$7500,0),$E83+2)=Команды!$AJ$15,TRUE,FALSE),IF(INDEX(Команды!$A$2:$AN$7500,MATCH(CP$3,Команды!$A$2:$A$7500,0),$E83+2)=Команды!$AJ$16,TRUE,FALSE),IF(INDEX(Команды!$A$2:$AN$7500,MATCH(CP$3,Команды!$A$2:$A$7500,0),$E83+2)=Команды!$AJ$17,TRUE,FALSE),IF(INDEX(Команды!$A$2:$AN$7500,MATCH(CP$3,Команды!$A$2:$A$7500,0),$E83+2)=Команды!$AJ$18,TRUE,FALSE),IF(INDEX(Команды!$A$2:$AN$7500,MATCH(CP$3,Команды!$A$2:$A$7500,0),$E83+2)=Команды!$AJ$19,TRUE,FALSE)),INDEX(Команды!$AJ$2:$AL$19,MATCH(INDEX(Команды!$A$2:$AN$7500,MATCH(CP$3,Команды!$A$2:$A$7500,0),$E83+2),Команды!$AJ$2:$AJ$19,0),3),0)</f>
        <v>0.65625</v>
      </c>
      <c r="CR83" s="342"/>
      <c r="CS83" s="174">
        <f>IF(OR(IF(INDEX(Команды!$A$2:$AN$7500,MATCH(CS$3,Команды!$A$2:$A$7500,0),$E83+2)=Команды!$AJ$2,TRUE,FALSE),IF(INDEX(Команды!$A$2:$AN$7500,MATCH(CS$3,Команды!$A$2:$A$7500,0),$E83+2)=Команды!$AJ$3,TRUE,FALSE),IF(INDEX(Команды!$A$2:$AN$7500,MATCH(CS$3,Команды!$A$2:$A$7500,0),$E83+2)=Команды!$AJ$4,TRUE,FALSE),IF(INDEX(Команды!$A$2:$AN$7500,MATCH(CS$3,Команды!$A$2:$A$7500,0),$E83+2)=Команды!$AJ$5,TRUE,FALSE),IF(INDEX(Команды!$A$2:$AN$7500,MATCH(CS$3,Команды!$A$2:$A$7500,0),$E83+2)=Команды!$AJ$6,TRUE,FALSE),IF(INDEX(Команды!$A$2:$AN$7500,MATCH(CS$3,Команды!$A$2:$A$7500,0),$E83+2)=Команды!$AJ$7,TRUE,FALSE),IF(INDEX(Команды!$A$2:$AN$7500,MATCH(CS$3,Команды!$A$2:$A$7500,0),$E83+2)=Команды!$AJ$8,TRUE,FALSE),IF(INDEX(Команды!$A$2:$AN$7500,MATCH(CS$3,Команды!$A$2:$A$7500,0),$E83+2)=Команды!$AJ$9,TRUE,FALSE),IF(INDEX(Команды!$A$2:$AN$7500,MATCH(CS$3,Команды!$A$2:$A$7500,0),$E83+2)=Команды!$AJ$10,TRUE,FALSE),IF(INDEX(Команды!$A$2:$AN$7500,MATCH(CS$3,Команды!$A$2:$A$7500,0),$E83+2)=Команды!$AJ$11,TRUE,FALSE),IF(INDEX(Команды!$A$2:$AN$7500,MATCH(CS$3,Команды!$A$2:$A$7500,0),$E83+2)=Команды!$AJ$12,TRUE,FALSE),IF(INDEX(Команды!$A$2:$AN$7500,MATCH(CS$3,Команды!$A$2:$A$7500,0),$E83+2)=Команды!$AJ$13,TRUE,FALSE),IF(INDEX(Команды!$A$2:$AN$7500,MATCH(CS$3,Команды!$A$2:$A$7500,0),$E83+2)=Команды!$AJ$14,TRUE,FALSE),IF(INDEX(Команды!$A$2:$AN$7500,MATCH(CS$3,Команды!$A$2:$A$7500,0),$E83+2)=Команды!$AJ$15,TRUE,FALSE),IF(INDEX(Команды!$A$2:$AN$7500,MATCH(CS$3,Команды!$A$2:$A$7500,0),$E83+2)=Команды!$AJ$16,TRUE,FALSE),,IF(INDEX(Команды!$A$2:$AN$7500,MATCH(CS$3,Команды!$A$2:$A$7500,0),$E83+2)=Команды!$AJ$17,TRUE,FALSE),,IF(INDEX(Команды!$A$2:$AN$7500,MATCH(CS$3,Команды!$A$2:$A$7500,0),$E83+2)=Команды!$AJ$18,TRUE,FALSE),,IF(INDEX(Команды!$A$2:$AN$7500,MATCH(CS$3,Команды!$A$2:$A$7500,0),$E83+2)=Команды!$AJ$19,TRUE,FALSE)),INDEX(Команды!$AJ$2:$AK$19,MATCH(INDEX(Команды!$A$2:$AN$7500,MATCH(CS$3,Команды!$A$2:$A$7500,0),$E83+2),Команды!$AJ$2:$AJ$19,0),2),0)</f>
        <v>0.3125</v>
      </c>
      <c r="CT83" s="175">
        <f>IF(OR(IF(INDEX(Команды!$A$2:$AN$7500,MATCH(CS$3,Команды!$A$2:$A$7500,0),$E83+2)=Команды!$AJ$2,TRUE,FALSE),IF(INDEX(Команды!$A$2:$AN$7500,MATCH(CS$3,Команды!$A$2:$A$7500,0),$E83+2)=Команды!$AJ$3,TRUE,FALSE),IF(INDEX(Команды!$A$2:$AN$7500,MATCH(CS$3,Команды!$A$2:$A$7500,0),$E83+2)=Команды!$AJ$4,TRUE,FALSE),IF(INDEX(Команды!$A$2:$AN$7500,MATCH(CS$3,Команды!$A$2:$A$7500,0),$E83+2)=Команды!$AJ$5,TRUE,FALSE),IF(INDEX(Команды!$A$2:$AN$7500,MATCH(CS$3,Команды!$A$2:$A$7500,0),$E83+2)=Команды!$AJ$6,TRUE,FALSE),IF(INDEX(Команды!$A$2:$AN$7500,MATCH(CS$3,Команды!$A$2:$A$7500,0),$E83+2)=Команды!$AJ$7,TRUE,FALSE),IF(INDEX(Команды!$A$2:$AN$7500,MATCH(CS$3,Команды!$A$2:$A$7500,0),$E83+2)=Команды!$AJ$8,TRUE,FALSE),IF(INDEX(Команды!$A$2:$AN$7500,MATCH(CS$3,Команды!$A$2:$A$7500,0),$E83+2)=Команды!$AJ$9,TRUE,FALSE),IF(INDEX(Команды!$A$2:$AN$7500,MATCH(CS$3,Команды!$A$2:$A$7500,0),$E83+2)=Команды!$AJ$10,TRUE,FALSE),IF(INDEX(Команды!$A$2:$AN$7500,MATCH(CS$3,Команды!$A$2:$A$7500,0),$E83+2)=Команды!$AJ$11,TRUE,FALSE),IF(INDEX(Команды!$A$2:$AN$7500,MATCH(CS$3,Команды!$A$2:$A$7500,0),$E83+2)=Команды!$AJ$12,TRUE,FALSE),IF(INDEX(Команды!$A$2:$AN$7500,MATCH(CS$3,Команды!$A$2:$A$7500,0),$E83+2)=Команды!$AJ$13,TRUE,FALSE),IF(INDEX(Команды!$A$2:$AN$7500,MATCH(CS$3,Команды!$A$2:$A$7500,0),$E83+2)=Команды!$AJ$14,TRUE,FALSE),IF(INDEX(Команды!$A$2:$AN$7500,MATCH(CS$3,Команды!$A$2:$A$7500,0),$E83+2)=Команды!$AJ$15,TRUE,FALSE),IF(INDEX(Команды!$A$2:$AN$7500,MATCH(CS$3,Команды!$A$2:$A$7500,0),$E83+2)=Команды!$AJ$16,TRUE,FALSE),IF(INDEX(Команды!$A$2:$AN$7500,MATCH(CS$3,Команды!$A$2:$A$7500,0),$E83+2)=Команды!$AJ$17,TRUE,FALSE),IF(INDEX(Команды!$A$2:$AN$7500,MATCH(CS$3,Команды!$A$2:$A$7500,0),$E83+2)=Команды!$AJ$18,TRUE,FALSE),IF(INDEX(Команды!$A$2:$AN$7500,MATCH(CS$3,Команды!$A$2:$A$7500,0),$E83+2)=Команды!$AJ$19,TRUE,FALSE)),INDEX(Команды!$AJ$2:$AL$19,MATCH(INDEX(Команды!$A$2:$AN$7500,MATCH(CS$3,Команды!$A$2:$A$7500,0),$E83+2),Команды!$AJ$2:$AJ$19,0),3),0)</f>
        <v>0.6875</v>
      </c>
      <c r="CU83" s="342"/>
    </row>
    <row r="84" spans="1:99" s="2" customFormat="1" ht="21.95" customHeight="1" x14ac:dyDescent="0.3">
      <c r="A84" s="251">
        <v>79</v>
      </c>
      <c r="B84" s="2">
        <f>VLOOKUP(A84,'Список КК'!A:F,6,TRUE)</f>
        <v>5743</v>
      </c>
      <c r="C84" s="638" t="str">
        <f>VLOOKUP(A84,'Список КК'!A:B,2,TRUE)</f>
        <v>Ушакова Татьяна Ивановна</v>
      </c>
      <c r="D84" s="203" t="str">
        <f>VLOOKUP(A84,'Список КК'!A:D,4,TRUE)</f>
        <v>Возв, СЦ</v>
      </c>
      <c r="E84" s="4">
        <f>VLOOKUP(A84,'Список КК'!A:C,3,TRUE)</f>
        <v>7</v>
      </c>
      <c r="F84" s="220">
        <f>VLOOKUP(A84,'Список КК'!A:E,5,TRUE)</f>
        <v>0</v>
      </c>
      <c r="G84" s="174">
        <f>IF(OR(IF(INDEX(Команды!$A$2:$AN$7500,MATCH(G$3,Команды!$A$2:$A$7500,0),$E84+2)=Команды!$AJ$2,TRUE,FALSE),IF(INDEX(Команды!$A$2:$AN$7500,MATCH(G$3,Команды!$A$2:$A$7500,0),$E84+2)=Команды!$AJ$3,TRUE,FALSE),IF(INDEX(Команды!$A$2:$AN$7500,MATCH(G$3,Команды!$A$2:$A$7500,0),$E84+2)=Команды!$AJ$4,TRUE,FALSE),IF(INDEX(Команды!$A$2:$AN$7500,MATCH(G$3,Команды!$A$2:$A$7500,0),$E84+2)=Команды!$AJ$5,TRUE,FALSE),IF(INDEX(Команды!$A$2:$AN$7500,MATCH(G$3,Команды!$A$2:$A$7500,0),$E84+2)=Команды!$AJ$6,TRUE,FALSE),IF(INDEX(Команды!$A$2:$AN$7500,MATCH(G$3,Команды!$A$2:$A$7500,0),$E84+2)=Команды!$AJ$7,TRUE,FALSE),IF(INDEX(Команды!$A$2:$AN$7500,MATCH(G$3,Команды!$A$2:$A$7500,0),$E84+2)=Команды!$AJ$8,TRUE,FALSE),IF(INDEX(Команды!$A$2:$AN$7500,MATCH(G$3,Команды!$A$2:$A$7500,0),$E84+2)=Команды!$AJ$9,TRUE,FALSE),IF(INDEX(Команды!$A$2:$AN$7500,MATCH(G$3,Команды!$A$2:$A$7500,0),$E84+2)=Команды!$AJ$10,TRUE,FALSE),IF(INDEX(Команды!$A$2:$AN$7500,MATCH(G$3,Команды!$A$2:$A$7500,0),$E84+2)=Команды!$AJ$11,TRUE,FALSE),IF(INDEX(Команды!$A$2:$AN$7500,MATCH(G$3,Команды!$A$2:$A$7500,0),$E84+2)=Команды!$AJ$12,TRUE,FALSE),IF(INDEX(Команды!$A$2:$AN$7500,MATCH(G$3,Команды!$A$2:$A$7500,0),$E84+2)=Команды!$AJ$13,TRUE,FALSE),IF(INDEX(Команды!$A$2:$AN$7500,MATCH(G$3,Команды!$A$2:$A$7500,0),$E84+2)=Команды!$AJ$14,TRUE,FALSE),IF(INDEX(Команды!$A$2:$AN$7500,MATCH(G$3,Команды!$A$2:$A$7500,0),$E84+2)=Команды!$AJ$15,TRUE,FALSE),IF(INDEX(Команды!$A$2:$AN$7500,MATCH(G$3,Команды!$A$2:$A$7500,0),$E84+2)=Команды!$AJ$16,TRUE,FALSE),,IF(INDEX(Команды!$A$2:$AN$7500,MATCH(G$3,Команды!$A$2:$A$7500,0),$E84+2)=Команды!$AJ$17,TRUE,FALSE),,IF(INDEX(Команды!$A$2:$AN$7500,MATCH(G$3,Команды!$A$2:$A$7500,0),$E84+2)=Команды!$AJ$18,TRUE,FALSE),,IF(INDEX(Команды!$A$2:$AN$7500,MATCH(G$3,Команды!$A$2:$A$7500,0),$E84+2)=Команды!$AJ$19,TRUE,FALSE)),INDEX(Команды!$AJ$2:$AK$19,MATCH(INDEX(Команды!$A$2:$AN$7500,MATCH(G$3,Команды!$A$2:$A$7500,0),$E84+2),Команды!$AJ$2:$AJ$19,0),2),0)</f>
        <v>0.5</v>
      </c>
      <c r="H84" s="175">
        <f>IF(OR(IF(INDEX(Команды!$A$2:$AN$7500,MATCH(G$3,Команды!$A$2:$A$7500,0),$E84+2)=Команды!$AJ$2,TRUE,FALSE),IF(INDEX(Команды!$A$2:$AN$7500,MATCH(G$3,Команды!$A$2:$A$7500,0),$E84+2)=Команды!$AJ$3,TRUE,FALSE),IF(INDEX(Команды!$A$2:$AN$7500,MATCH(G$3,Команды!$A$2:$A$7500,0),$E84+2)=Команды!$AJ$4,TRUE,FALSE),IF(INDEX(Команды!$A$2:$AN$7500,MATCH(G$3,Команды!$A$2:$A$7500,0),$E84+2)=Команды!$AJ$5,TRUE,FALSE),IF(INDEX(Команды!$A$2:$AN$7500,MATCH(G$3,Команды!$A$2:$A$7500,0),$E84+2)=Команды!$AJ$6,TRUE,FALSE),IF(INDEX(Команды!$A$2:$AN$7500,MATCH(G$3,Команды!$A$2:$A$7500,0),$E84+2)=Команды!$AJ$7,TRUE,FALSE),IF(INDEX(Команды!$A$2:$AN$7500,MATCH(G$3,Команды!$A$2:$A$7500,0),$E84+2)=Команды!$AJ$8,TRUE,FALSE),IF(INDEX(Команды!$A$2:$AN$7500,MATCH(G$3,Команды!$A$2:$A$7500,0),$E84+2)=Команды!$AJ$9,TRUE,FALSE),IF(INDEX(Команды!$A$2:$AN$7500,MATCH(G$3,Команды!$A$2:$A$7500,0),$E84+2)=Команды!$AJ$10,TRUE,FALSE),IF(INDEX(Команды!$A$2:$AN$7500,MATCH(G$3,Команды!$A$2:$A$7500,0),$E84+2)=Команды!$AJ$11,TRUE,FALSE),IF(INDEX(Команды!$A$2:$AN$7500,MATCH(G$3,Команды!$A$2:$A$7500,0),$E84+2)=Команды!$AJ$12,TRUE,FALSE),IF(INDEX(Команды!$A$2:$AN$7500,MATCH(G$3,Команды!$A$2:$A$7500,0),$E84+2)=Команды!$AJ$13,TRUE,FALSE),IF(INDEX(Команды!$A$2:$AN$7500,MATCH(G$3,Команды!$A$2:$A$7500,0),$E84+2)=Команды!$AJ$14,TRUE,FALSE),IF(INDEX(Команды!$A$2:$AN$7500,MATCH(G$3,Команды!$A$2:$A$7500,0),$E84+2)=Команды!$AJ$15,TRUE,FALSE),IF(INDEX(Команды!$A$2:$AN$7500,MATCH(G$3,Команды!$A$2:$A$7500,0),$E84+2)=Команды!$AJ$16,TRUE,FALSE),IF(INDEX(Команды!$A$2:$AN$7500,MATCH(G$3,Команды!$A$2:$A$7500,0),$E84+2)=Команды!$AJ$17,TRUE,FALSE),IF(INDEX(Команды!$A$2:$AN$7500,MATCH(G$3,Команды!$A$2:$A$7500,0),$E84+2)=Команды!$AJ$18,TRUE,FALSE),IF(INDEX(Команды!$A$2:$AN$7500,MATCH(G$3,Команды!$A$2:$A$7500,0),$E84+2)=Команды!$AJ$19,TRUE,FALSE)),INDEX(Команды!$AJ$2:$AL$19,MATCH(INDEX(Команды!$A$2:$AN$7500,MATCH(G$3,Команды!$A$2:$A$7500,0),$E84+2),Команды!$AJ$2:$AJ$19,0),3),0)</f>
        <v>0.875</v>
      </c>
      <c r="I84" s="342"/>
      <c r="J84" s="174" t="str">
        <f>IF(OR(IF(INDEX(Команды!$A$2:$AN$7500,MATCH(J$3,Команды!$A$2:$A$7500,0),$E84+2)=Команды!$AJ$2,TRUE,FALSE),IF(INDEX(Команды!$A$2:$AN$7500,MATCH(J$3,Команды!$A$2:$A$7500,0),$E84+2)=Команды!$AJ$3,TRUE,FALSE),IF(INDEX(Команды!$A$2:$AN$7500,MATCH(J$3,Команды!$A$2:$A$7500,0),$E84+2)=Команды!$AJ$4,TRUE,FALSE),IF(INDEX(Команды!$A$2:$AN$7500,MATCH(J$3,Команды!$A$2:$A$7500,0),$E84+2)=Команды!$AJ$5,TRUE,FALSE),IF(INDEX(Команды!$A$2:$AN$7500,MATCH(J$3,Команды!$A$2:$A$7500,0),$E84+2)=Команды!$AJ$6,TRUE,FALSE),IF(INDEX(Команды!$A$2:$AN$7500,MATCH(J$3,Команды!$A$2:$A$7500,0),$E84+2)=Команды!$AJ$7,TRUE,FALSE),IF(INDEX(Команды!$A$2:$AN$7500,MATCH(J$3,Команды!$A$2:$A$7500,0),$E84+2)=Команды!$AJ$8,TRUE,FALSE),IF(INDEX(Команды!$A$2:$AN$7500,MATCH(J$3,Команды!$A$2:$A$7500,0),$E84+2)=Команды!$AJ$9,TRUE,FALSE),IF(INDEX(Команды!$A$2:$AN$7500,MATCH(J$3,Команды!$A$2:$A$7500,0),$E84+2)=Команды!$AJ$10,TRUE,FALSE),IF(INDEX(Команды!$A$2:$AN$7500,MATCH(J$3,Команды!$A$2:$A$7500,0),$E84+2)=Команды!$AJ$11,TRUE,FALSE),IF(INDEX(Команды!$A$2:$AN$7500,MATCH(J$3,Команды!$A$2:$A$7500,0),$E84+2)=Команды!$AJ$12,TRUE,FALSE),IF(INDEX(Команды!$A$2:$AN$7500,MATCH(J$3,Команды!$A$2:$A$7500,0),$E84+2)=Команды!$AJ$13,TRUE,FALSE),IF(INDEX(Команды!$A$2:$AN$7500,MATCH(J$3,Команды!$A$2:$A$7500,0),$E84+2)=Команды!$AJ$14,TRUE,FALSE),IF(INDEX(Команды!$A$2:$AN$7500,MATCH(J$3,Команды!$A$2:$A$7500,0),$E84+2)=Команды!$AJ$15,TRUE,FALSE),IF(INDEX(Команды!$A$2:$AN$7500,MATCH(J$3,Команды!$A$2:$A$7500,0),$E84+2)=Команды!$AJ$16,TRUE,FALSE),,IF(INDEX(Команды!$A$2:$AN$7500,MATCH(J$3,Команды!$A$2:$A$7500,0),$E84+2)=Команды!$AJ$17,TRUE,FALSE),,IF(INDEX(Команды!$A$2:$AN$7500,MATCH(J$3,Команды!$A$2:$A$7500,0),$E84+2)=Команды!$AJ$18,TRUE,FALSE),,IF(INDEX(Команды!$A$2:$AN$7500,MATCH(J$3,Команды!$A$2:$A$7500,0),$E84+2)=Команды!$AJ$19,TRUE,FALSE)),INDEX(Команды!$AJ$2:$AK$19,MATCH(INDEX(Команды!$A$2:$AN$7500,MATCH(J$3,Команды!$A$2:$A$7500,0),$E84+2),Команды!$AJ$2:$AJ$19,0),2),0)</f>
        <v>В</v>
      </c>
      <c r="K84" s="175" t="str">
        <f>IF(OR(IF(INDEX(Команды!$A$2:$AN$7500,MATCH(J$3,Команды!$A$2:$A$7500,0),$E84+2)=Команды!$AJ$2,TRUE,FALSE),IF(INDEX(Команды!$A$2:$AN$7500,MATCH(J$3,Команды!$A$2:$A$7500,0),$E84+2)=Команды!$AJ$3,TRUE,FALSE),IF(INDEX(Команды!$A$2:$AN$7500,MATCH(J$3,Команды!$A$2:$A$7500,0),$E84+2)=Команды!$AJ$4,TRUE,FALSE),IF(INDEX(Команды!$A$2:$AN$7500,MATCH(J$3,Команды!$A$2:$A$7500,0),$E84+2)=Команды!$AJ$5,TRUE,FALSE),IF(INDEX(Команды!$A$2:$AN$7500,MATCH(J$3,Команды!$A$2:$A$7500,0),$E84+2)=Команды!$AJ$6,TRUE,FALSE),IF(INDEX(Команды!$A$2:$AN$7500,MATCH(J$3,Команды!$A$2:$A$7500,0),$E84+2)=Команды!$AJ$7,TRUE,FALSE),IF(INDEX(Команды!$A$2:$AN$7500,MATCH(J$3,Команды!$A$2:$A$7500,0),$E84+2)=Команды!$AJ$8,TRUE,FALSE),IF(INDEX(Команды!$A$2:$AN$7500,MATCH(J$3,Команды!$A$2:$A$7500,0),$E84+2)=Команды!$AJ$9,TRUE,FALSE),IF(INDEX(Команды!$A$2:$AN$7500,MATCH(J$3,Команды!$A$2:$A$7500,0),$E84+2)=Команды!$AJ$10,TRUE,FALSE),IF(INDEX(Команды!$A$2:$AN$7500,MATCH(J$3,Команды!$A$2:$A$7500,0),$E84+2)=Команды!$AJ$11,TRUE,FALSE),IF(INDEX(Команды!$A$2:$AN$7500,MATCH(J$3,Команды!$A$2:$A$7500,0),$E84+2)=Команды!$AJ$12,TRUE,FALSE),IF(INDEX(Команды!$A$2:$AN$7500,MATCH(J$3,Команды!$A$2:$A$7500,0),$E84+2)=Команды!$AJ$13,TRUE,FALSE),IF(INDEX(Команды!$A$2:$AN$7500,MATCH(J$3,Команды!$A$2:$A$7500,0),$E84+2)=Команды!$AJ$14,TRUE,FALSE),IF(INDEX(Команды!$A$2:$AN$7500,MATCH(J$3,Команды!$A$2:$A$7500,0),$E84+2)=Команды!$AJ$15,TRUE,FALSE),IF(INDEX(Команды!$A$2:$AN$7500,MATCH(J$3,Команды!$A$2:$A$7500,0),$E84+2)=Команды!$AJ$16,TRUE,FALSE),IF(INDEX(Команды!$A$2:$AN$7500,MATCH(J$3,Команды!$A$2:$A$7500,0),$E84+2)=Команды!$AJ$17,TRUE,FALSE),IF(INDEX(Команды!$A$2:$AN$7500,MATCH(J$3,Команды!$A$2:$A$7500,0),$E84+2)=Команды!$AJ$18,TRUE,FALSE),IF(INDEX(Команды!$A$2:$AN$7500,MATCH(J$3,Команды!$A$2:$A$7500,0),$E84+2)=Команды!$AJ$19,TRUE,FALSE)),INDEX(Команды!$AJ$2:$AL$19,MATCH(INDEX(Команды!$A$2:$AN$7500,MATCH(J$3,Команды!$A$2:$A$7500,0),$E84+2),Команды!$AJ$2:$AJ$19,0),3),0)</f>
        <v>В</v>
      </c>
      <c r="L84" s="342"/>
      <c r="M84" s="174" t="str">
        <f>IF(OR(IF(INDEX(Команды!$A$2:$AN$7500,MATCH(M$3,Команды!$A$2:$A$7500,0),$E84+2)=Команды!$AJ$2,TRUE,FALSE),IF(INDEX(Команды!$A$2:$AN$7500,MATCH(M$3,Команды!$A$2:$A$7500,0),$E84+2)=Команды!$AJ$3,TRUE,FALSE),IF(INDEX(Команды!$A$2:$AN$7500,MATCH(M$3,Команды!$A$2:$A$7500,0),$E84+2)=Команды!$AJ$4,TRUE,FALSE),IF(INDEX(Команды!$A$2:$AN$7500,MATCH(M$3,Команды!$A$2:$A$7500,0),$E84+2)=Команды!$AJ$5,TRUE,FALSE),IF(INDEX(Команды!$A$2:$AN$7500,MATCH(M$3,Команды!$A$2:$A$7500,0),$E84+2)=Команды!$AJ$6,TRUE,FALSE),IF(INDEX(Команды!$A$2:$AN$7500,MATCH(M$3,Команды!$A$2:$A$7500,0),$E84+2)=Команды!$AJ$7,TRUE,FALSE),IF(INDEX(Команды!$A$2:$AN$7500,MATCH(M$3,Команды!$A$2:$A$7500,0),$E84+2)=Команды!$AJ$8,TRUE,FALSE),IF(INDEX(Команды!$A$2:$AN$7500,MATCH(M$3,Команды!$A$2:$A$7500,0),$E84+2)=Команды!$AJ$9,TRUE,FALSE),IF(INDEX(Команды!$A$2:$AN$7500,MATCH(M$3,Команды!$A$2:$A$7500,0),$E84+2)=Команды!$AJ$10,TRUE,FALSE),IF(INDEX(Команды!$A$2:$AN$7500,MATCH(M$3,Команды!$A$2:$A$7500,0),$E84+2)=Команды!$AJ$11,TRUE,FALSE),IF(INDEX(Команды!$A$2:$AN$7500,MATCH(M$3,Команды!$A$2:$A$7500,0),$E84+2)=Команды!$AJ$12,TRUE,FALSE),IF(INDEX(Команды!$A$2:$AN$7500,MATCH(M$3,Команды!$A$2:$A$7500,0),$E84+2)=Команды!$AJ$13,TRUE,FALSE),IF(INDEX(Команды!$A$2:$AN$7500,MATCH(M$3,Команды!$A$2:$A$7500,0),$E84+2)=Команды!$AJ$14,TRUE,FALSE),IF(INDEX(Команды!$A$2:$AN$7500,MATCH(M$3,Команды!$A$2:$A$7500,0),$E84+2)=Команды!$AJ$15,TRUE,FALSE),IF(INDEX(Команды!$A$2:$AN$7500,MATCH(M$3,Команды!$A$2:$A$7500,0),$E84+2)=Команды!$AJ$16,TRUE,FALSE),,IF(INDEX(Команды!$A$2:$AN$7500,MATCH(M$3,Команды!$A$2:$A$7500,0),$E84+2)=Команды!$AJ$17,TRUE,FALSE),,IF(INDEX(Команды!$A$2:$AN$7500,MATCH(M$3,Команды!$A$2:$A$7500,0),$E84+2)=Команды!$AJ$18,TRUE,FALSE),,IF(INDEX(Команды!$A$2:$AN$7500,MATCH(M$3,Команды!$A$2:$A$7500,0),$E84+2)=Команды!$AJ$19,TRUE,FALSE)),INDEX(Команды!$AJ$2:$AK$19,MATCH(INDEX(Команды!$A$2:$AN$7500,MATCH(M$3,Команды!$A$2:$A$7500,0),$E84+2),Команды!$AJ$2:$AJ$19,0),2),0)</f>
        <v>В</v>
      </c>
      <c r="N84" s="175" t="str">
        <f>IF(OR(IF(INDEX(Команды!$A$2:$AN$7500,MATCH(M$3,Команды!$A$2:$A$7500,0),$E84+2)=Команды!$AJ$2,TRUE,FALSE),IF(INDEX(Команды!$A$2:$AN$7500,MATCH(M$3,Команды!$A$2:$A$7500,0),$E84+2)=Команды!$AJ$3,TRUE,FALSE),IF(INDEX(Команды!$A$2:$AN$7500,MATCH(M$3,Команды!$A$2:$A$7500,0),$E84+2)=Команды!$AJ$4,TRUE,FALSE),IF(INDEX(Команды!$A$2:$AN$7500,MATCH(M$3,Команды!$A$2:$A$7500,0),$E84+2)=Команды!$AJ$5,TRUE,FALSE),IF(INDEX(Команды!$A$2:$AN$7500,MATCH(M$3,Команды!$A$2:$A$7500,0),$E84+2)=Команды!$AJ$6,TRUE,FALSE),IF(INDEX(Команды!$A$2:$AN$7500,MATCH(M$3,Команды!$A$2:$A$7500,0),$E84+2)=Команды!$AJ$7,TRUE,FALSE),IF(INDEX(Команды!$A$2:$AN$7500,MATCH(M$3,Команды!$A$2:$A$7500,0),$E84+2)=Команды!$AJ$8,TRUE,FALSE),IF(INDEX(Команды!$A$2:$AN$7500,MATCH(M$3,Команды!$A$2:$A$7500,0),$E84+2)=Команды!$AJ$9,TRUE,FALSE),IF(INDEX(Команды!$A$2:$AN$7500,MATCH(M$3,Команды!$A$2:$A$7500,0),$E84+2)=Команды!$AJ$10,TRUE,FALSE),IF(INDEX(Команды!$A$2:$AN$7500,MATCH(M$3,Команды!$A$2:$A$7500,0),$E84+2)=Команды!$AJ$11,TRUE,FALSE),IF(INDEX(Команды!$A$2:$AN$7500,MATCH(M$3,Команды!$A$2:$A$7500,0),$E84+2)=Команды!$AJ$12,TRUE,FALSE),IF(INDEX(Команды!$A$2:$AN$7500,MATCH(M$3,Команды!$A$2:$A$7500,0),$E84+2)=Команды!$AJ$13,TRUE,FALSE),IF(INDEX(Команды!$A$2:$AN$7500,MATCH(M$3,Команды!$A$2:$A$7500,0),$E84+2)=Команды!$AJ$14,TRUE,FALSE),IF(INDEX(Команды!$A$2:$AN$7500,MATCH(M$3,Команды!$A$2:$A$7500,0),$E84+2)=Команды!$AJ$15,TRUE,FALSE),IF(INDEX(Команды!$A$2:$AN$7500,MATCH(M$3,Команды!$A$2:$A$7500,0),$E84+2)=Команды!$AJ$16,TRUE,FALSE),IF(INDEX(Команды!$A$2:$AN$7500,MATCH(M$3,Команды!$A$2:$A$7500,0),$E84+2)=Команды!$AJ$17,TRUE,FALSE),IF(INDEX(Команды!$A$2:$AN$7500,MATCH(M$3,Команды!$A$2:$A$7500,0),$E84+2)=Команды!$AJ$18,TRUE,FALSE),IF(INDEX(Команды!$A$2:$AN$7500,MATCH(M$3,Команды!$A$2:$A$7500,0),$E84+2)=Команды!$AJ$19,TRUE,FALSE)),INDEX(Команды!$AJ$2:$AL$19,MATCH(INDEX(Команды!$A$2:$AN$7500,MATCH(M$3,Команды!$A$2:$A$7500,0),$E84+2),Команды!$AJ$2:$AJ$19,0),3),0)</f>
        <v>В</v>
      </c>
      <c r="O84" s="342"/>
      <c r="P84" s="174">
        <f>IF(OR(IF(INDEX(Команды!$A$2:$AN$7500,MATCH(P$3,Команды!$A$2:$A$7500,0),$E84+2)=Команды!$AJ$2,TRUE,FALSE),IF(INDEX(Команды!$A$2:$AN$7500,MATCH(P$3,Команды!$A$2:$A$7500,0),$E84+2)=Команды!$AJ$3,TRUE,FALSE),IF(INDEX(Команды!$A$2:$AN$7500,MATCH(P$3,Команды!$A$2:$A$7500,0),$E84+2)=Команды!$AJ$4,TRUE,FALSE),IF(INDEX(Команды!$A$2:$AN$7500,MATCH(P$3,Команды!$A$2:$A$7500,0),$E84+2)=Команды!$AJ$5,TRUE,FALSE),IF(INDEX(Команды!$A$2:$AN$7500,MATCH(P$3,Команды!$A$2:$A$7500,0),$E84+2)=Команды!$AJ$6,TRUE,FALSE),IF(INDEX(Команды!$A$2:$AN$7500,MATCH(P$3,Команды!$A$2:$A$7500,0),$E84+2)=Команды!$AJ$7,TRUE,FALSE),IF(INDEX(Команды!$A$2:$AN$7500,MATCH(P$3,Команды!$A$2:$A$7500,0),$E84+2)=Команды!$AJ$8,TRUE,FALSE),IF(INDEX(Команды!$A$2:$AN$7500,MATCH(P$3,Команды!$A$2:$A$7500,0),$E84+2)=Команды!$AJ$9,TRUE,FALSE),IF(INDEX(Команды!$A$2:$AN$7500,MATCH(P$3,Команды!$A$2:$A$7500,0),$E84+2)=Команды!$AJ$10,TRUE,FALSE),IF(INDEX(Команды!$A$2:$AN$7500,MATCH(P$3,Команды!$A$2:$A$7500,0),$E84+2)=Команды!$AJ$11,TRUE,FALSE),IF(INDEX(Команды!$A$2:$AN$7500,MATCH(P$3,Команды!$A$2:$A$7500,0),$E84+2)=Команды!$AJ$12,TRUE,FALSE),IF(INDEX(Команды!$A$2:$AN$7500,MATCH(P$3,Команды!$A$2:$A$7500,0),$E84+2)=Команды!$AJ$13,TRUE,FALSE),IF(INDEX(Команды!$A$2:$AN$7500,MATCH(P$3,Команды!$A$2:$A$7500,0),$E84+2)=Команды!$AJ$14,TRUE,FALSE),IF(INDEX(Команды!$A$2:$AN$7500,MATCH(P$3,Команды!$A$2:$A$7500,0),$E84+2)=Команды!$AJ$15,TRUE,FALSE),IF(INDEX(Команды!$A$2:$AN$7500,MATCH(P$3,Команды!$A$2:$A$7500,0),$E84+2)=Команды!$AJ$16,TRUE,FALSE),,IF(INDEX(Команды!$A$2:$AN$7500,MATCH(P$3,Команды!$A$2:$A$7500,0),$E84+2)=Команды!$AJ$17,TRUE,FALSE),,IF(INDEX(Команды!$A$2:$AN$7500,MATCH(P$3,Команды!$A$2:$A$7500,0),$E84+2)=Команды!$AJ$18,TRUE,FALSE),,IF(INDEX(Команды!$A$2:$AN$7500,MATCH(P$3,Команды!$A$2:$A$7500,0),$E84+2)=Команды!$AJ$19,TRUE,FALSE)),INDEX(Команды!$AJ$2:$AK$19,MATCH(INDEX(Команды!$A$2:$AN$7500,MATCH(P$3,Команды!$A$2:$A$7500,0),$E84+2),Команды!$AJ$2:$AJ$19,0),2),0)</f>
        <v>0.28125</v>
      </c>
      <c r="Q84" s="175">
        <f>IF(OR(IF(INDEX(Команды!$A$2:$AN$7500,MATCH(P$3,Команды!$A$2:$A$7500,0),$E84+2)=Команды!$AJ$2,TRUE,FALSE),IF(INDEX(Команды!$A$2:$AN$7500,MATCH(P$3,Команды!$A$2:$A$7500,0),$E84+2)=Команды!$AJ$3,TRUE,FALSE),IF(INDEX(Команды!$A$2:$AN$7500,MATCH(P$3,Команды!$A$2:$A$7500,0),$E84+2)=Команды!$AJ$4,TRUE,FALSE),IF(INDEX(Команды!$A$2:$AN$7500,MATCH(P$3,Команды!$A$2:$A$7500,0),$E84+2)=Команды!$AJ$5,TRUE,FALSE),IF(INDEX(Команды!$A$2:$AN$7500,MATCH(P$3,Команды!$A$2:$A$7500,0),$E84+2)=Команды!$AJ$6,TRUE,FALSE),IF(INDEX(Команды!$A$2:$AN$7500,MATCH(P$3,Команды!$A$2:$A$7500,0),$E84+2)=Команды!$AJ$7,TRUE,FALSE),IF(INDEX(Команды!$A$2:$AN$7500,MATCH(P$3,Команды!$A$2:$A$7500,0),$E84+2)=Команды!$AJ$8,TRUE,FALSE),IF(INDEX(Команды!$A$2:$AN$7500,MATCH(P$3,Команды!$A$2:$A$7500,0),$E84+2)=Команды!$AJ$9,TRUE,FALSE),IF(INDEX(Команды!$A$2:$AN$7500,MATCH(P$3,Команды!$A$2:$A$7500,0),$E84+2)=Команды!$AJ$10,TRUE,FALSE),IF(INDEX(Команды!$A$2:$AN$7500,MATCH(P$3,Команды!$A$2:$A$7500,0),$E84+2)=Команды!$AJ$11,TRUE,FALSE),IF(INDEX(Команды!$A$2:$AN$7500,MATCH(P$3,Команды!$A$2:$A$7500,0),$E84+2)=Команды!$AJ$12,TRUE,FALSE),IF(INDEX(Команды!$A$2:$AN$7500,MATCH(P$3,Команды!$A$2:$A$7500,0),$E84+2)=Команды!$AJ$13,TRUE,FALSE),IF(INDEX(Команды!$A$2:$AN$7500,MATCH(P$3,Команды!$A$2:$A$7500,0),$E84+2)=Команды!$AJ$14,TRUE,FALSE),IF(INDEX(Команды!$A$2:$AN$7500,MATCH(P$3,Команды!$A$2:$A$7500,0),$E84+2)=Команды!$AJ$15,TRUE,FALSE),IF(INDEX(Команды!$A$2:$AN$7500,MATCH(P$3,Команды!$A$2:$A$7500,0),$E84+2)=Команды!$AJ$16,TRUE,FALSE),IF(INDEX(Команды!$A$2:$AN$7500,MATCH(P$3,Команды!$A$2:$A$7500,0),$E84+2)=Команды!$AJ$17,TRUE,FALSE),IF(INDEX(Команды!$A$2:$AN$7500,MATCH(P$3,Команды!$A$2:$A$7500,0),$E84+2)=Команды!$AJ$18,TRUE,FALSE),IF(INDEX(Команды!$A$2:$AN$7500,MATCH(P$3,Команды!$A$2:$A$7500,0),$E84+2)=Команды!$AJ$19,TRUE,FALSE)),INDEX(Команды!$AJ$2:$AL$19,MATCH(INDEX(Команды!$A$2:$AN$7500,MATCH(P$3,Команды!$A$2:$A$7500,0),$E84+2),Команды!$AJ$2:$AJ$19,0),3),0)</f>
        <v>0.65625</v>
      </c>
      <c r="R84" s="342"/>
      <c r="S84" s="174">
        <f>IF(OR(IF(INDEX(Команды!$A$2:$AN$7500,MATCH(S$3,Команды!$A$2:$A$7500,0),$E84+2)=Команды!$AJ$2,TRUE,FALSE),IF(INDEX(Команды!$A$2:$AN$7500,MATCH(S$3,Команды!$A$2:$A$7500,0),$E84+2)=Команды!$AJ$3,TRUE,FALSE),IF(INDEX(Команды!$A$2:$AN$7500,MATCH(S$3,Команды!$A$2:$A$7500,0),$E84+2)=Команды!$AJ$4,TRUE,FALSE),IF(INDEX(Команды!$A$2:$AN$7500,MATCH(S$3,Команды!$A$2:$A$7500,0),$E84+2)=Команды!$AJ$5,TRUE,FALSE),IF(INDEX(Команды!$A$2:$AN$7500,MATCH(S$3,Команды!$A$2:$A$7500,0),$E84+2)=Команды!$AJ$6,TRUE,FALSE),IF(INDEX(Команды!$A$2:$AN$7500,MATCH(S$3,Команды!$A$2:$A$7500,0),$E84+2)=Команды!$AJ$7,TRUE,FALSE),IF(INDEX(Команды!$A$2:$AN$7500,MATCH(S$3,Команды!$A$2:$A$7500,0),$E84+2)=Команды!$AJ$8,TRUE,FALSE),IF(INDEX(Команды!$A$2:$AN$7500,MATCH(S$3,Команды!$A$2:$A$7500,0),$E84+2)=Команды!$AJ$9,TRUE,FALSE),IF(INDEX(Команды!$A$2:$AN$7500,MATCH(S$3,Команды!$A$2:$A$7500,0),$E84+2)=Команды!$AJ$10,TRUE,FALSE),IF(INDEX(Команды!$A$2:$AN$7500,MATCH(S$3,Команды!$A$2:$A$7500,0),$E84+2)=Команды!$AJ$11,TRUE,FALSE),IF(INDEX(Команды!$A$2:$AN$7500,MATCH(S$3,Команды!$A$2:$A$7500,0),$E84+2)=Команды!$AJ$12,TRUE,FALSE),IF(INDEX(Команды!$A$2:$AN$7500,MATCH(S$3,Команды!$A$2:$A$7500,0),$E84+2)=Команды!$AJ$13,TRUE,FALSE),IF(INDEX(Команды!$A$2:$AN$7500,MATCH(S$3,Команды!$A$2:$A$7500,0),$E84+2)=Команды!$AJ$14,TRUE,FALSE),IF(INDEX(Команды!$A$2:$AN$7500,MATCH(S$3,Команды!$A$2:$A$7500,0),$E84+2)=Команды!$AJ$15,TRUE,FALSE),IF(INDEX(Команды!$A$2:$AN$7500,MATCH(S$3,Команды!$A$2:$A$7500,0),$E84+2)=Команды!$AJ$16,TRUE,FALSE),,IF(INDEX(Команды!$A$2:$AN$7500,MATCH(S$3,Команды!$A$2:$A$7500,0),$E84+2)=Команды!$AJ$17,TRUE,FALSE),,IF(INDEX(Команды!$A$2:$AN$7500,MATCH(S$3,Команды!$A$2:$A$7500,0),$E84+2)=Команды!$AJ$18,TRUE,FALSE),,IF(INDEX(Команды!$A$2:$AN$7500,MATCH(S$3,Команды!$A$2:$A$7500,0),$E84+2)=Команды!$AJ$19,TRUE,FALSE)),INDEX(Команды!$AJ$2:$AK$19,MATCH(INDEX(Команды!$A$2:$AN$7500,MATCH(S$3,Команды!$A$2:$A$7500,0),$E84+2),Команды!$AJ$2:$AJ$19,0),2),0)</f>
        <v>0.28125</v>
      </c>
      <c r="T84" s="175">
        <f>IF(OR(IF(INDEX(Команды!$A$2:$AN$7500,MATCH(S$3,Команды!$A$2:$A$7500,0),$E84+2)=Команды!$AJ$2,TRUE,FALSE),IF(INDEX(Команды!$A$2:$AN$7500,MATCH(S$3,Команды!$A$2:$A$7500,0),$E84+2)=Команды!$AJ$3,TRUE,FALSE),IF(INDEX(Команды!$A$2:$AN$7500,MATCH(S$3,Команды!$A$2:$A$7500,0),$E84+2)=Команды!$AJ$4,TRUE,FALSE),IF(INDEX(Команды!$A$2:$AN$7500,MATCH(S$3,Команды!$A$2:$A$7500,0),$E84+2)=Команды!$AJ$5,TRUE,FALSE),IF(INDEX(Команды!$A$2:$AN$7500,MATCH(S$3,Команды!$A$2:$A$7500,0),$E84+2)=Команды!$AJ$6,TRUE,FALSE),IF(INDEX(Команды!$A$2:$AN$7500,MATCH(S$3,Команды!$A$2:$A$7500,0),$E84+2)=Команды!$AJ$7,TRUE,FALSE),IF(INDEX(Команды!$A$2:$AN$7500,MATCH(S$3,Команды!$A$2:$A$7500,0),$E84+2)=Команды!$AJ$8,TRUE,FALSE),IF(INDEX(Команды!$A$2:$AN$7500,MATCH(S$3,Команды!$A$2:$A$7500,0),$E84+2)=Команды!$AJ$9,TRUE,FALSE),IF(INDEX(Команды!$A$2:$AN$7500,MATCH(S$3,Команды!$A$2:$A$7500,0),$E84+2)=Команды!$AJ$10,TRUE,FALSE),IF(INDEX(Команды!$A$2:$AN$7500,MATCH(S$3,Команды!$A$2:$A$7500,0),$E84+2)=Команды!$AJ$11,TRUE,FALSE),IF(INDEX(Команды!$A$2:$AN$7500,MATCH(S$3,Команды!$A$2:$A$7500,0),$E84+2)=Команды!$AJ$12,TRUE,FALSE),IF(INDEX(Команды!$A$2:$AN$7500,MATCH(S$3,Команды!$A$2:$A$7500,0),$E84+2)=Команды!$AJ$13,TRUE,FALSE),IF(INDEX(Команды!$A$2:$AN$7500,MATCH(S$3,Команды!$A$2:$A$7500,0),$E84+2)=Команды!$AJ$14,TRUE,FALSE),IF(INDEX(Команды!$A$2:$AN$7500,MATCH(S$3,Команды!$A$2:$A$7500,0),$E84+2)=Команды!$AJ$15,TRUE,FALSE),IF(INDEX(Команды!$A$2:$AN$7500,MATCH(S$3,Команды!$A$2:$A$7500,0),$E84+2)=Команды!$AJ$16,TRUE,FALSE),IF(INDEX(Команды!$A$2:$AN$7500,MATCH(S$3,Команды!$A$2:$A$7500,0),$E84+2)=Команды!$AJ$17,TRUE,FALSE),IF(INDEX(Команды!$A$2:$AN$7500,MATCH(S$3,Команды!$A$2:$A$7500,0),$E84+2)=Команды!$AJ$18,TRUE,FALSE),IF(INDEX(Команды!$A$2:$AN$7500,MATCH(S$3,Команды!$A$2:$A$7500,0),$E84+2)=Команды!$AJ$19,TRUE,FALSE)),INDEX(Команды!$AJ$2:$AL$19,MATCH(INDEX(Команды!$A$2:$AN$7500,MATCH(S$3,Команды!$A$2:$A$7500,0),$E84+2),Команды!$AJ$2:$AJ$19,0),3),0)</f>
        <v>0.65625</v>
      </c>
      <c r="U84" s="342"/>
      <c r="V84" s="174">
        <f>IF(OR(IF(INDEX(Команды!$A$2:$AN$7500,MATCH(V$3,Команды!$A$2:$A$7500,0),$E84+2)=Команды!$AJ$2,TRUE,FALSE),IF(INDEX(Команды!$A$2:$AN$7500,MATCH(V$3,Команды!$A$2:$A$7500,0),$E84+2)=Команды!$AJ$3,TRUE,FALSE),IF(INDEX(Команды!$A$2:$AN$7500,MATCH(V$3,Команды!$A$2:$A$7500,0),$E84+2)=Команды!$AJ$4,TRUE,FALSE),IF(INDEX(Команды!$A$2:$AN$7500,MATCH(V$3,Команды!$A$2:$A$7500,0),$E84+2)=Команды!$AJ$5,TRUE,FALSE),IF(INDEX(Команды!$A$2:$AN$7500,MATCH(V$3,Команды!$A$2:$A$7500,0),$E84+2)=Команды!$AJ$6,TRUE,FALSE),IF(INDEX(Команды!$A$2:$AN$7500,MATCH(V$3,Команды!$A$2:$A$7500,0),$E84+2)=Команды!$AJ$7,TRUE,FALSE),IF(INDEX(Команды!$A$2:$AN$7500,MATCH(V$3,Команды!$A$2:$A$7500,0),$E84+2)=Команды!$AJ$8,TRUE,FALSE),IF(INDEX(Команды!$A$2:$AN$7500,MATCH(V$3,Команды!$A$2:$A$7500,0),$E84+2)=Команды!$AJ$9,TRUE,FALSE),IF(INDEX(Команды!$A$2:$AN$7500,MATCH(V$3,Команды!$A$2:$A$7500,0),$E84+2)=Команды!$AJ$10,TRUE,FALSE),IF(INDEX(Команды!$A$2:$AN$7500,MATCH(V$3,Команды!$A$2:$A$7500,0),$E84+2)=Команды!$AJ$11,TRUE,FALSE),IF(INDEX(Команды!$A$2:$AN$7500,MATCH(V$3,Команды!$A$2:$A$7500,0),$E84+2)=Команды!$AJ$12,TRUE,FALSE),IF(INDEX(Команды!$A$2:$AN$7500,MATCH(V$3,Команды!$A$2:$A$7500,0),$E84+2)=Команды!$AJ$13,TRUE,FALSE),IF(INDEX(Команды!$A$2:$AN$7500,MATCH(V$3,Команды!$A$2:$A$7500,0),$E84+2)=Команды!$AJ$14,TRUE,FALSE),IF(INDEX(Команды!$A$2:$AN$7500,MATCH(V$3,Команды!$A$2:$A$7500,0),$E84+2)=Команды!$AJ$15,TRUE,FALSE),IF(INDEX(Команды!$A$2:$AN$7500,MATCH(V$3,Команды!$A$2:$A$7500,0),$E84+2)=Команды!$AJ$16,TRUE,FALSE),,IF(INDEX(Команды!$A$2:$AN$7500,MATCH(V$3,Команды!$A$2:$A$7500,0),$E84+2)=Команды!$AJ$17,TRUE,FALSE),,IF(INDEX(Команды!$A$2:$AN$7500,MATCH(V$3,Команды!$A$2:$A$7500,0),$E84+2)=Команды!$AJ$18,TRUE,FALSE),,IF(INDEX(Команды!$A$2:$AN$7500,MATCH(V$3,Команды!$A$2:$A$7500,0),$E84+2)=Команды!$AJ$19,TRUE,FALSE)),INDEX(Команды!$AJ$2:$AK$19,MATCH(INDEX(Команды!$A$2:$AN$7500,MATCH(V$3,Команды!$A$2:$A$7500,0),$E84+2),Команды!$AJ$2:$AJ$19,0),2),0)</f>
        <v>0.3125</v>
      </c>
      <c r="W84" s="175">
        <f>IF(OR(IF(INDEX(Команды!$A$2:$AN$7500,MATCH(V$3,Команды!$A$2:$A$7500,0),$E84+2)=Команды!$AJ$2,TRUE,FALSE),IF(INDEX(Команды!$A$2:$AN$7500,MATCH(V$3,Команды!$A$2:$A$7500,0),$E84+2)=Команды!$AJ$3,TRUE,FALSE),IF(INDEX(Команды!$A$2:$AN$7500,MATCH(V$3,Команды!$A$2:$A$7500,0),$E84+2)=Команды!$AJ$4,TRUE,FALSE),IF(INDEX(Команды!$A$2:$AN$7500,MATCH(V$3,Команды!$A$2:$A$7500,0),$E84+2)=Команды!$AJ$5,TRUE,FALSE),IF(INDEX(Команды!$A$2:$AN$7500,MATCH(V$3,Команды!$A$2:$A$7500,0),$E84+2)=Команды!$AJ$6,TRUE,FALSE),IF(INDEX(Команды!$A$2:$AN$7500,MATCH(V$3,Команды!$A$2:$A$7500,0),$E84+2)=Команды!$AJ$7,TRUE,FALSE),IF(INDEX(Команды!$A$2:$AN$7500,MATCH(V$3,Команды!$A$2:$A$7500,0),$E84+2)=Команды!$AJ$8,TRUE,FALSE),IF(INDEX(Команды!$A$2:$AN$7500,MATCH(V$3,Команды!$A$2:$A$7500,0),$E84+2)=Команды!$AJ$9,TRUE,FALSE),IF(INDEX(Команды!$A$2:$AN$7500,MATCH(V$3,Команды!$A$2:$A$7500,0),$E84+2)=Команды!$AJ$10,TRUE,FALSE),IF(INDEX(Команды!$A$2:$AN$7500,MATCH(V$3,Команды!$A$2:$A$7500,0),$E84+2)=Команды!$AJ$11,TRUE,FALSE),IF(INDEX(Команды!$A$2:$AN$7500,MATCH(V$3,Команды!$A$2:$A$7500,0),$E84+2)=Команды!$AJ$12,TRUE,FALSE),IF(INDEX(Команды!$A$2:$AN$7500,MATCH(V$3,Команды!$A$2:$A$7500,0),$E84+2)=Команды!$AJ$13,TRUE,FALSE),IF(INDEX(Команды!$A$2:$AN$7500,MATCH(V$3,Команды!$A$2:$A$7500,0),$E84+2)=Команды!$AJ$14,TRUE,FALSE),IF(INDEX(Команды!$A$2:$AN$7500,MATCH(V$3,Команды!$A$2:$A$7500,0),$E84+2)=Команды!$AJ$15,TRUE,FALSE),IF(INDEX(Команды!$A$2:$AN$7500,MATCH(V$3,Команды!$A$2:$A$7500,0),$E84+2)=Команды!$AJ$16,TRUE,FALSE),IF(INDEX(Команды!$A$2:$AN$7500,MATCH(V$3,Команды!$A$2:$A$7500,0),$E84+2)=Команды!$AJ$17,TRUE,FALSE),IF(INDEX(Команды!$A$2:$AN$7500,MATCH(V$3,Команды!$A$2:$A$7500,0),$E84+2)=Команды!$AJ$18,TRUE,FALSE),IF(INDEX(Команды!$A$2:$AN$7500,MATCH(V$3,Команды!$A$2:$A$7500,0),$E84+2)=Команды!$AJ$19,TRUE,FALSE)),INDEX(Команды!$AJ$2:$AL$19,MATCH(INDEX(Команды!$A$2:$AN$7500,MATCH(V$3,Команды!$A$2:$A$7500,0),$E84+2),Команды!$AJ$2:$AJ$19,0),3),0)</f>
        <v>0.6875</v>
      </c>
      <c r="X84" s="342"/>
      <c r="Y84" s="174">
        <f>IF(OR(IF(INDEX(Команды!$A$2:$AN$7500,MATCH(Y$3,Команды!$A$2:$A$7500,0),$E84+2)=Команды!$AJ$2,TRUE,FALSE),IF(INDEX(Команды!$A$2:$AN$7500,MATCH(Y$3,Команды!$A$2:$A$7500,0),$E84+2)=Команды!$AJ$3,TRUE,FALSE),IF(INDEX(Команды!$A$2:$AN$7500,MATCH(Y$3,Команды!$A$2:$A$7500,0),$E84+2)=Команды!$AJ$4,TRUE,FALSE),IF(INDEX(Команды!$A$2:$AN$7500,MATCH(Y$3,Команды!$A$2:$A$7500,0),$E84+2)=Команды!$AJ$5,TRUE,FALSE),IF(INDEX(Команды!$A$2:$AN$7500,MATCH(Y$3,Команды!$A$2:$A$7500,0),$E84+2)=Команды!$AJ$6,TRUE,FALSE),IF(INDEX(Команды!$A$2:$AN$7500,MATCH(Y$3,Команды!$A$2:$A$7500,0),$E84+2)=Команды!$AJ$7,TRUE,FALSE),IF(INDEX(Команды!$A$2:$AN$7500,MATCH(Y$3,Команды!$A$2:$A$7500,0),$E84+2)=Команды!$AJ$8,TRUE,FALSE),IF(INDEX(Команды!$A$2:$AN$7500,MATCH(Y$3,Команды!$A$2:$A$7500,0),$E84+2)=Команды!$AJ$9,TRUE,FALSE),IF(INDEX(Команды!$A$2:$AN$7500,MATCH(Y$3,Команды!$A$2:$A$7500,0),$E84+2)=Команды!$AJ$10,TRUE,FALSE),IF(INDEX(Команды!$A$2:$AN$7500,MATCH(Y$3,Команды!$A$2:$A$7500,0),$E84+2)=Команды!$AJ$11,TRUE,FALSE),IF(INDEX(Команды!$A$2:$AN$7500,MATCH(Y$3,Команды!$A$2:$A$7500,0),$E84+2)=Команды!$AJ$12,TRUE,FALSE),IF(INDEX(Команды!$A$2:$AN$7500,MATCH(Y$3,Команды!$A$2:$A$7500,0),$E84+2)=Команды!$AJ$13,TRUE,FALSE),IF(INDEX(Команды!$A$2:$AN$7500,MATCH(Y$3,Команды!$A$2:$A$7500,0),$E84+2)=Команды!$AJ$14,TRUE,FALSE),IF(INDEX(Команды!$A$2:$AN$7500,MATCH(Y$3,Команды!$A$2:$A$7500,0),$E84+2)=Команды!$AJ$15,TRUE,FALSE),IF(INDEX(Команды!$A$2:$AN$7500,MATCH(Y$3,Команды!$A$2:$A$7500,0),$E84+2)=Команды!$AJ$16,TRUE,FALSE),,IF(INDEX(Команды!$A$2:$AN$7500,MATCH(Y$3,Команды!$A$2:$A$7500,0),$E84+2)=Команды!$AJ$17,TRUE,FALSE),,IF(INDEX(Команды!$A$2:$AN$7500,MATCH(Y$3,Команды!$A$2:$A$7500,0),$E84+2)=Команды!$AJ$18,TRUE,FALSE),,IF(INDEX(Команды!$A$2:$AN$7500,MATCH(Y$3,Команды!$A$2:$A$7500,0),$E84+2)=Команды!$AJ$19,TRUE,FALSE)),INDEX(Команды!$AJ$2:$AK$19,MATCH(INDEX(Команды!$A$2:$AN$7500,MATCH(Y$3,Команды!$A$2:$A$7500,0),$E84+2),Команды!$AJ$2:$AJ$19,0),2),0)</f>
        <v>0.33333333333333331</v>
      </c>
      <c r="Z84" s="175">
        <f>IF(OR(IF(INDEX(Команды!$A$2:$AN$7500,MATCH(Y$3,Команды!$A$2:$A$7500,0),$E84+2)=Команды!$AJ$2,TRUE,FALSE),IF(INDEX(Команды!$A$2:$AN$7500,MATCH(Y$3,Команды!$A$2:$A$7500,0),$E84+2)=Команды!$AJ$3,TRUE,FALSE),IF(INDEX(Команды!$A$2:$AN$7500,MATCH(Y$3,Команды!$A$2:$A$7500,0),$E84+2)=Команды!$AJ$4,TRUE,FALSE),IF(INDEX(Команды!$A$2:$AN$7500,MATCH(Y$3,Команды!$A$2:$A$7500,0),$E84+2)=Команды!$AJ$5,TRUE,FALSE),IF(INDEX(Команды!$A$2:$AN$7500,MATCH(Y$3,Команды!$A$2:$A$7500,0),$E84+2)=Команды!$AJ$6,TRUE,FALSE),IF(INDEX(Команды!$A$2:$AN$7500,MATCH(Y$3,Команды!$A$2:$A$7500,0),$E84+2)=Команды!$AJ$7,TRUE,FALSE),IF(INDEX(Команды!$A$2:$AN$7500,MATCH(Y$3,Команды!$A$2:$A$7500,0),$E84+2)=Команды!$AJ$8,TRUE,FALSE),IF(INDEX(Команды!$A$2:$AN$7500,MATCH(Y$3,Команды!$A$2:$A$7500,0),$E84+2)=Команды!$AJ$9,TRUE,FALSE),IF(INDEX(Команды!$A$2:$AN$7500,MATCH(Y$3,Команды!$A$2:$A$7500,0),$E84+2)=Команды!$AJ$10,TRUE,FALSE),IF(INDEX(Команды!$A$2:$AN$7500,MATCH(Y$3,Команды!$A$2:$A$7500,0),$E84+2)=Команды!$AJ$11,TRUE,FALSE),IF(INDEX(Команды!$A$2:$AN$7500,MATCH(Y$3,Команды!$A$2:$A$7500,0),$E84+2)=Команды!$AJ$12,TRUE,FALSE),IF(INDEX(Команды!$A$2:$AN$7500,MATCH(Y$3,Команды!$A$2:$A$7500,0),$E84+2)=Команды!$AJ$13,TRUE,FALSE),IF(INDEX(Команды!$A$2:$AN$7500,MATCH(Y$3,Команды!$A$2:$A$7500,0),$E84+2)=Команды!$AJ$14,TRUE,FALSE),IF(INDEX(Команды!$A$2:$AN$7500,MATCH(Y$3,Команды!$A$2:$A$7500,0),$E84+2)=Команды!$AJ$15,TRUE,FALSE),IF(INDEX(Команды!$A$2:$AN$7500,MATCH(Y$3,Команды!$A$2:$A$7500,0),$E84+2)=Команды!$AJ$16,TRUE,FALSE),IF(INDEX(Команды!$A$2:$AN$7500,MATCH(Y$3,Команды!$A$2:$A$7500,0),$E84+2)=Команды!$AJ$17,TRUE,FALSE),IF(INDEX(Команды!$A$2:$AN$7500,MATCH(Y$3,Команды!$A$2:$A$7500,0),$E84+2)=Команды!$AJ$18,TRUE,FALSE),IF(INDEX(Команды!$A$2:$AN$7500,MATCH(Y$3,Команды!$A$2:$A$7500,0),$E84+2)=Команды!$AJ$19,TRUE,FALSE)),INDEX(Команды!$AJ$2:$AL$19,MATCH(INDEX(Команды!$A$2:$AN$7500,MATCH(Y$3,Команды!$A$2:$A$7500,0),$E84+2),Команды!$AJ$2:$AJ$19,0),3),0)</f>
        <v>0.70833333333333337</v>
      </c>
      <c r="AA84" s="342"/>
      <c r="AB84" s="174">
        <f>IF(OR(IF(INDEX(Команды!$A$2:$AN$7500,MATCH(AB$3,Команды!$A$2:$A$7500,0),$E84+2)=Команды!$AJ$2,TRUE,FALSE),IF(INDEX(Команды!$A$2:$AN$7500,MATCH(AB$3,Команды!$A$2:$A$7500,0),$E84+2)=Команды!$AJ$3,TRUE,FALSE),IF(INDEX(Команды!$A$2:$AN$7500,MATCH(AB$3,Команды!$A$2:$A$7500,0),$E84+2)=Команды!$AJ$4,TRUE,FALSE),IF(INDEX(Команды!$A$2:$AN$7500,MATCH(AB$3,Команды!$A$2:$A$7500,0),$E84+2)=Команды!$AJ$5,TRUE,FALSE),IF(INDEX(Команды!$A$2:$AN$7500,MATCH(AB$3,Команды!$A$2:$A$7500,0),$E84+2)=Команды!$AJ$6,TRUE,FALSE),IF(INDEX(Команды!$A$2:$AN$7500,MATCH(AB$3,Команды!$A$2:$A$7500,0),$E84+2)=Команды!$AJ$7,TRUE,FALSE),IF(INDEX(Команды!$A$2:$AN$7500,MATCH(AB$3,Команды!$A$2:$A$7500,0),$E84+2)=Команды!$AJ$8,TRUE,FALSE),IF(INDEX(Команды!$A$2:$AN$7500,MATCH(AB$3,Команды!$A$2:$A$7500,0),$E84+2)=Команды!$AJ$9,TRUE,FALSE),IF(INDEX(Команды!$A$2:$AN$7500,MATCH(AB$3,Команды!$A$2:$A$7500,0),$E84+2)=Команды!$AJ$10,TRUE,FALSE),IF(INDEX(Команды!$A$2:$AN$7500,MATCH(AB$3,Команды!$A$2:$A$7500,0),$E84+2)=Команды!$AJ$11,TRUE,FALSE),IF(INDEX(Команды!$A$2:$AN$7500,MATCH(AB$3,Команды!$A$2:$A$7500,0),$E84+2)=Команды!$AJ$12,TRUE,FALSE),IF(INDEX(Команды!$A$2:$AN$7500,MATCH(AB$3,Команды!$A$2:$A$7500,0),$E84+2)=Команды!$AJ$13,TRUE,FALSE),IF(INDEX(Команды!$A$2:$AN$7500,MATCH(AB$3,Команды!$A$2:$A$7500,0),$E84+2)=Команды!$AJ$14,TRUE,FALSE),IF(INDEX(Команды!$A$2:$AN$7500,MATCH(AB$3,Команды!$A$2:$A$7500,0),$E84+2)=Команды!$AJ$15,TRUE,FALSE),IF(INDEX(Команды!$A$2:$AN$7500,MATCH(AB$3,Команды!$A$2:$A$7500,0),$E84+2)=Команды!$AJ$16,TRUE,FALSE),,IF(INDEX(Команды!$A$2:$AN$7500,MATCH(AB$3,Команды!$A$2:$A$7500,0),$E84+2)=Команды!$AJ$17,TRUE,FALSE),,IF(INDEX(Команды!$A$2:$AN$7500,MATCH(AB$3,Команды!$A$2:$A$7500,0),$E84+2)=Команды!$AJ$18,TRUE,FALSE),,IF(INDEX(Команды!$A$2:$AN$7500,MATCH(AB$3,Команды!$A$2:$A$7500,0),$E84+2)=Команды!$AJ$19,TRUE,FALSE)),INDEX(Команды!$AJ$2:$AK$19,MATCH(INDEX(Команды!$A$2:$AN$7500,MATCH(AB$3,Команды!$A$2:$A$7500,0),$E84+2),Команды!$AJ$2:$AJ$19,0),2),0)</f>
        <v>0.33333333333333331</v>
      </c>
      <c r="AC84" s="175">
        <f>IF(OR(IF(INDEX(Команды!$A$2:$AN$7500,MATCH(AB$3,Команды!$A$2:$A$7500,0),$E84+2)=Команды!$AJ$2,TRUE,FALSE),IF(INDEX(Команды!$A$2:$AN$7500,MATCH(AB$3,Команды!$A$2:$A$7500,0),$E84+2)=Команды!$AJ$3,TRUE,FALSE),IF(INDEX(Команды!$A$2:$AN$7500,MATCH(AB$3,Команды!$A$2:$A$7500,0),$E84+2)=Команды!$AJ$4,TRUE,FALSE),IF(INDEX(Команды!$A$2:$AN$7500,MATCH(AB$3,Команды!$A$2:$A$7500,0),$E84+2)=Команды!$AJ$5,TRUE,FALSE),IF(INDEX(Команды!$A$2:$AN$7500,MATCH(AB$3,Команды!$A$2:$A$7500,0),$E84+2)=Команды!$AJ$6,TRUE,FALSE),IF(INDEX(Команды!$A$2:$AN$7500,MATCH(AB$3,Команды!$A$2:$A$7500,0),$E84+2)=Команды!$AJ$7,TRUE,FALSE),IF(INDEX(Команды!$A$2:$AN$7500,MATCH(AB$3,Команды!$A$2:$A$7500,0),$E84+2)=Команды!$AJ$8,TRUE,FALSE),IF(INDEX(Команды!$A$2:$AN$7500,MATCH(AB$3,Команды!$A$2:$A$7500,0),$E84+2)=Команды!$AJ$9,TRUE,FALSE),IF(INDEX(Команды!$A$2:$AN$7500,MATCH(AB$3,Команды!$A$2:$A$7500,0),$E84+2)=Команды!$AJ$10,TRUE,FALSE),IF(INDEX(Команды!$A$2:$AN$7500,MATCH(AB$3,Команды!$A$2:$A$7500,0),$E84+2)=Команды!$AJ$11,TRUE,FALSE),IF(INDEX(Команды!$A$2:$AN$7500,MATCH(AB$3,Команды!$A$2:$A$7500,0),$E84+2)=Команды!$AJ$12,TRUE,FALSE),IF(INDEX(Команды!$A$2:$AN$7500,MATCH(AB$3,Команды!$A$2:$A$7500,0),$E84+2)=Команды!$AJ$13,TRUE,FALSE),IF(INDEX(Команды!$A$2:$AN$7500,MATCH(AB$3,Команды!$A$2:$A$7500,0),$E84+2)=Команды!$AJ$14,TRUE,FALSE),IF(INDEX(Команды!$A$2:$AN$7500,MATCH(AB$3,Команды!$A$2:$A$7500,0),$E84+2)=Команды!$AJ$15,TRUE,FALSE),IF(INDEX(Команды!$A$2:$AN$7500,MATCH(AB$3,Команды!$A$2:$A$7500,0),$E84+2)=Команды!$AJ$16,TRUE,FALSE),IF(INDEX(Команды!$A$2:$AN$7500,MATCH(AB$3,Команды!$A$2:$A$7500,0),$E84+2)=Команды!$AJ$17,TRUE,FALSE),IF(INDEX(Команды!$A$2:$AN$7500,MATCH(AB$3,Команды!$A$2:$A$7500,0),$E84+2)=Команды!$AJ$18,TRUE,FALSE),IF(INDEX(Команды!$A$2:$AN$7500,MATCH(AB$3,Команды!$A$2:$A$7500,0),$E84+2)=Команды!$AJ$19,TRUE,FALSE)),INDEX(Команды!$AJ$2:$AL$19,MATCH(INDEX(Команды!$A$2:$AN$7500,MATCH(AB$3,Команды!$A$2:$A$7500,0),$E84+2),Команды!$AJ$2:$AJ$19,0),3),0)</f>
        <v>0.70833333333333337</v>
      </c>
      <c r="AD84" s="342"/>
      <c r="AE84" s="174" t="str">
        <f>IF(OR(IF(INDEX(Команды!$A$2:$AN$7500,MATCH(AE$3,Команды!$A$2:$A$7500,0),$E84+2)=Команды!$AJ$2,TRUE,FALSE),IF(INDEX(Команды!$A$2:$AN$7500,MATCH(AE$3,Команды!$A$2:$A$7500,0),$E84+2)=Команды!$AJ$3,TRUE,FALSE),IF(INDEX(Команды!$A$2:$AN$7500,MATCH(AE$3,Команды!$A$2:$A$7500,0),$E84+2)=Команды!$AJ$4,TRUE,FALSE),IF(INDEX(Команды!$A$2:$AN$7500,MATCH(AE$3,Команды!$A$2:$A$7500,0),$E84+2)=Команды!$AJ$5,TRUE,FALSE),IF(INDEX(Команды!$A$2:$AN$7500,MATCH(AE$3,Команды!$A$2:$A$7500,0),$E84+2)=Команды!$AJ$6,TRUE,FALSE),IF(INDEX(Команды!$A$2:$AN$7500,MATCH(AE$3,Команды!$A$2:$A$7500,0),$E84+2)=Команды!$AJ$7,TRUE,FALSE),IF(INDEX(Команды!$A$2:$AN$7500,MATCH(AE$3,Команды!$A$2:$A$7500,0),$E84+2)=Команды!$AJ$8,TRUE,FALSE),IF(INDEX(Команды!$A$2:$AN$7500,MATCH(AE$3,Команды!$A$2:$A$7500,0),$E84+2)=Команды!$AJ$9,TRUE,FALSE),IF(INDEX(Команды!$A$2:$AN$7500,MATCH(AE$3,Команды!$A$2:$A$7500,0),$E84+2)=Команды!$AJ$10,TRUE,FALSE),IF(INDEX(Команды!$A$2:$AN$7500,MATCH(AE$3,Команды!$A$2:$A$7500,0),$E84+2)=Команды!$AJ$11,TRUE,FALSE),IF(INDEX(Команды!$A$2:$AN$7500,MATCH(AE$3,Команды!$A$2:$A$7500,0),$E84+2)=Команды!$AJ$12,TRUE,FALSE),IF(INDEX(Команды!$A$2:$AN$7500,MATCH(AE$3,Команды!$A$2:$A$7500,0),$E84+2)=Команды!$AJ$13,TRUE,FALSE),IF(INDEX(Команды!$A$2:$AN$7500,MATCH(AE$3,Команды!$A$2:$A$7500,0),$E84+2)=Команды!$AJ$14,TRUE,FALSE),IF(INDEX(Команды!$A$2:$AN$7500,MATCH(AE$3,Команды!$A$2:$A$7500,0),$E84+2)=Команды!$AJ$15,TRUE,FALSE),IF(INDEX(Команды!$A$2:$AN$7500,MATCH(AE$3,Команды!$A$2:$A$7500,0),$E84+2)=Команды!$AJ$16,TRUE,FALSE),,IF(INDEX(Команды!$A$2:$AN$7500,MATCH(AE$3,Команды!$A$2:$A$7500,0),$E84+2)=Команды!$AJ$17,TRUE,FALSE),,IF(INDEX(Команды!$A$2:$AN$7500,MATCH(AE$3,Команды!$A$2:$A$7500,0),$E84+2)=Команды!$AJ$18,TRUE,FALSE),,IF(INDEX(Команды!$A$2:$AN$7500,MATCH(AE$3,Команды!$A$2:$A$7500,0),$E84+2)=Команды!$AJ$19,TRUE,FALSE)),INDEX(Команды!$AJ$2:$AK$19,MATCH(INDEX(Команды!$A$2:$AN$7500,MATCH(AE$3,Команды!$A$2:$A$7500,0),$E84+2),Команды!$AJ$2:$AJ$19,0),2),0)</f>
        <v>В</v>
      </c>
      <c r="AF84" s="175" t="str">
        <f>IF(OR(IF(INDEX(Команды!$A$2:$AN$7500,MATCH(AE$3,Команды!$A$2:$A$7500,0),$E84+2)=Команды!$AJ$2,TRUE,FALSE),IF(INDEX(Команды!$A$2:$AN$7500,MATCH(AE$3,Команды!$A$2:$A$7500,0),$E84+2)=Команды!$AJ$3,TRUE,FALSE),IF(INDEX(Команды!$A$2:$AN$7500,MATCH(AE$3,Команды!$A$2:$A$7500,0),$E84+2)=Команды!$AJ$4,TRUE,FALSE),IF(INDEX(Команды!$A$2:$AN$7500,MATCH(AE$3,Команды!$A$2:$A$7500,0),$E84+2)=Команды!$AJ$5,TRUE,FALSE),IF(INDEX(Команды!$A$2:$AN$7500,MATCH(AE$3,Команды!$A$2:$A$7500,0),$E84+2)=Команды!$AJ$6,TRUE,FALSE),IF(INDEX(Команды!$A$2:$AN$7500,MATCH(AE$3,Команды!$A$2:$A$7500,0),$E84+2)=Команды!$AJ$7,TRUE,FALSE),IF(INDEX(Команды!$A$2:$AN$7500,MATCH(AE$3,Команды!$A$2:$A$7500,0),$E84+2)=Команды!$AJ$8,TRUE,FALSE),IF(INDEX(Команды!$A$2:$AN$7500,MATCH(AE$3,Команды!$A$2:$A$7500,0),$E84+2)=Команды!$AJ$9,TRUE,FALSE),IF(INDEX(Команды!$A$2:$AN$7500,MATCH(AE$3,Команды!$A$2:$A$7500,0),$E84+2)=Команды!$AJ$10,TRUE,FALSE),IF(INDEX(Команды!$A$2:$AN$7500,MATCH(AE$3,Команды!$A$2:$A$7500,0),$E84+2)=Команды!$AJ$11,TRUE,FALSE),IF(INDEX(Команды!$A$2:$AN$7500,MATCH(AE$3,Команды!$A$2:$A$7500,0),$E84+2)=Команды!$AJ$12,TRUE,FALSE),IF(INDEX(Команды!$A$2:$AN$7500,MATCH(AE$3,Команды!$A$2:$A$7500,0),$E84+2)=Команды!$AJ$13,TRUE,FALSE),IF(INDEX(Команды!$A$2:$AN$7500,MATCH(AE$3,Команды!$A$2:$A$7500,0),$E84+2)=Команды!$AJ$14,TRUE,FALSE),IF(INDEX(Команды!$A$2:$AN$7500,MATCH(AE$3,Команды!$A$2:$A$7500,0),$E84+2)=Команды!$AJ$15,TRUE,FALSE),IF(INDEX(Команды!$A$2:$AN$7500,MATCH(AE$3,Команды!$A$2:$A$7500,0),$E84+2)=Команды!$AJ$16,TRUE,FALSE),IF(INDEX(Команды!$A$2:$AN$7500,MATCH(AE$3,Команды!$A$2:$A$7500,0),$E84+2)=Команды!$AJ$17,TRUE,FALSE),IF(INDEX(Команды!$A$2:$AN$7500,MATCH(AE$3,Команды!$A$2:$A$7500,0),$E84+2)=Команды!$AJ$18,TRUE,FALSE),IF(INDEX(Команды!$A$2:$AN$7500,MATCH(AE$3,Команды!$A$2:$A$7500,0),$E84+2)=Команды!$AJ$19,TRUE,FALSE)),INDEX(Команды!$AJ$2:$AL$19,MATCH(INDEX(Команды!$A$2:$AN$7500,MATCH(AE$3,Команды!$A$2:$A$7500,0),$E84+2),Команды!$AJ$2:$AJ$19,0),3),0)</f>
        <v>В</v>
      </c>
      <c r="AG84" s="342"/>
      <c r="AH84" s="174">
        <f>IF(OR(IF(INDEX(Команды!$A$2:$AN$7500,MATCH(AH$3,Команды!$A$2:$A$7500,0),$E84+2)=Команды!$AJ$2,TRUE,FALSE),IF(INDEX(Команды!$A$2:$AN$7500,MATCH(AH$3,Команды!$A$2:$A$7500,0),$E84+2)=Команды!$AJ$3,TRUE,FALSE),IF(INDEX(Команды!$A$2:$AN$7500,MATCH(AH$3,Команды!$A$2:$A$7500,0),$E84+2)=Команды!$AJ$4,TRUE,FALSE),IF(INDEX(Команды!$A$2:$AN$7500,MATCH(AH$3,Команды!$A$2:$A$7500,0),$E84+2)=Команды!$AJ$5,TRUE,FALSE),IF(INDEX(Команды!$A$2:$AN$7500,MATCH(AH$3,Команды!$A$2:$A$7500,0),$E84+2)=Команды!$AJ$6,TRUE,FALSE),IF(INDEX(Команды!$A$2:$AN$7500,MATCH(AH$3,Команды!$A$2:$A$7500,0),$E84+2)=Команды!$AJ$7,TRUE,FALSE),IF(INDEX(Команды!$A$2:$AN$7500,MATCH(AH$3,Команды!$A$2:$A$7500,0),$E84+2)=Команды!$AJ$8,TRUE,FALSE),IF(INDEX(Команды!$A$2:$AN$7500,MATCH(AH$3,Команды!$A$2:$A$7500,0),$E84+2)=Команды!$AJ$9,TRUE,FALSE),IF(INDEX(Команды!$A$2:$AN$7500,MATCH(AH$3,Команды!$A$2:$A$7500,0),$E84+2)=Команды!$AJ$10,TRUE,FALSE),IF(INDEX(Команды!$A$2:$AN$7500,MATCH(AH$3,Команды!$A$2:$A$7500,0),$E84+2)=Команды!$AJ$11,TRUE,FALSE),IF(INDEX(Команды!$A$2:$AN$7500,MATCH(AH$3,Команды!$A$2:$A$7500,0),$E84+2)=Команды!$AJ$12,TRUE,FALSE),IF(INDEX(Команды!$A$2:$AN$7500,MATCH(AH$3,Команды!$A$2:$A$7500,0),$E84+2)=Команды!$AJ$13,TRUE,FALSE),IF(INDEX(Команды!$A$2:$AN$7500,MATCH(AH$3,Команды!$A$2:$A$7500,0),$E84+2)=Команды!$AJ$14,TRUE,FALSE),IF(INDEX(Команды!$A$2:$AN$7500,MATCH(AH$3,Команды!$A$2:$A$7500,0),$E84+2)=Команды!$AJ$15,TRUE,FALSE),IF(INDEX(Команды!$A$2:$AN$7500,MATCH(AH$3,Команды!$A$2:$A$7500,0),$E84+2)=Команды!$AJ$16,TRUE,FALSE),,IF(INDEX(Команды!$A$2:$AN$7500,MATCH(AH$3,Команды!$A$2:$A$7500,0),$E84+2)=Команды!$AJ$17,TRUE,FALSE),,IF(INDEX(Команды!$A$2:$AN$7500,MATCH(AH$3,Команды!$A$2:$A$7500,0),$E84+2)=Команды!$AJ$18,TRUE,FALSE),,IF(INDEX(Команды!$A$2:$AN$7500,MATCH(AH$3,Команды!$A$2:$A$7500,0),$E84+2)=Команды!$AJ$19,TRUE,FALSE)),INDEX(Команды!$AJ$2:$AK$19,MATCH(INDEX(Команды!$A$2:$AN$7500,MATCH(AH$3,Команды!$A$2:$A$7500,0),$E84+2),Команды!$AJ$2:$AJ$19,0),2),0)</f>
        <v>0.625</v>
      </c>
      <c r="AI84" s="175">
        <f>IF(OR(IF(INDEX(Команды!$A$2:$AN$7500,MATCH(AH$3,Команды!$A$2:$A$7500,0),$E84+2)=Команды!$AJ$2,TRUE,FALSE),IF(INDEX(Команды!$A$2:$AN$7500,MATCH(AH$3,Команды!$A$2:$A$7500,0),$E84+2)=Команды!$AJ$3,TRUE,FALSE),IF(INDEX(Команды!$A$2:$AN$7500,MATCH(AH$3,Команды!$A$2:$A$7500,0),$E84+2)=Команды!$AJ$4,TRUE,FALSE),IF(INDEX(Команды!$A$2:$AN$7500,MATCH(AH$3,Команды!$A$2:$A$7500,0),$E84+2)=Команды!$AJ$5,TRUE,FALSE),IF(INDEX(Команды!$A$2:$AN$7500,MATCH(AH$3,Команды!$A$2:$A$7500,0),$E84+2)=Команды!$AJ$6,TRUE,FALSE),IF(INDEX(Команды!$A$2:$AN$7500,MATCH(AH$3,Команды!$A$2:$A$7500,0),$E84+2)=Команды!$AJ$7,TRUE,FALSE),IF(INDEX(Команды!$A$2:$AN$7500,MATCH(AH$3,Команды!$A$2:$A$7500,0),$E84+2)=Команды!$AJ$8,TRUE,FALSE),IF(INDEX(Команды!$A$2:$AN$7500,MATCH(AH$3,Команды!$A$2:$A$7500,0),$E84+2)=Команды!$AJ$9,TRUE,FALSE),IF(INDEX(Команды!$A$2:$AN$7500,MATCH(AH$3,Команды!$A$2:$A$7500,0),$E84+2)=Команды!$AJ$10,TRUE,FALSE),IF(INDEX(Команды!$A$2:$AN$7500,MATCH(AH$3,Команды!$A$2:$A$7500,0),$E84+2)=Команды!$AJ$11,TRUE,FALSE),IF(INDEX(Команды!$A$2:$AN$7500,MATCH(AH$3,Команды!$A$2:$A$7500,0),$E84+2)=Команды!$AJ$12,TRUE,FALSE),IF(INDEX(Команды!$A$2:$AN$7500,MATCH(AH$3,Команды!$A$2:$A$7500,0),$E84+2)=Команды!$AJ$13,TRUE,FALSE),IF(INDEX(Команды!$A$2:$AN$7500,MATCH(AH$3,Команды!$A$2:$A$7500,0),$E84+2)=Команды!$AJ$14,TRUE,FALSE),IF(INDEX(Команды!$A$2:$AN$7500,MATCH(AH$3,Команды!$A$2:$A$7500,0),$E84+2)=Команды!$AJ$15,TRUE,FALSE),IF(INDEX(Команды!$A$2:$AN$7500,MATCH(AH$3,Команды!$A$2:$A$7500,0),$E84+2)=Команды!$AJ$16,TRUE,FALSE),IF(INDEX(Команды!$A$2:$AN$7500,MATCH(AH$3,Команды!$A$2:$A$7500,0),$E84+2)=Команды!$AJ$17,TRUE,FALSE),IF(INDEX(Команды!$A$2:$AN$7500,MATCH(AH$3,Команды!$A$2:$A$7500,0),$E84+2)=Команды!$AJ$18,TRUE,FALSE),IF(INDEX(Команды!$A$2:$AN$7500,MATCH(AH$3,Команды!$A$2:$A$7500,0),$E84+2)=Команды!$AJ$19,TRUE,FALSE)),INDEX(Команды!$AJ$2:$AL$19,MATCH(INDEX(Команды!$A$2:$AN$7500,MATCH(AH$3,Команды!$A$2:$A$7500,0),$E84+2),Команды!$AJ$2:$AJ$19,0),3),0)</f>
        <v>1</v>
      </c>
      <c r="AJ84" s="342"/>
      <c r="AK84" s="174">
        <f>IF(OR(IF(INDEX(Команды!$A$2:$AN$7500,MATCH(AK$3,Команды!$A$2:$A$7500,0),$E84+2)=Команды!$AJ$2,TRUE,FALSE),IF(INDEX(Команды!$A$2:$AN$7500,MATCH(AK$3,Команды!$A$2:$A$7500,0),$E84+2)=Команды!$AJ$3,TRUE,FALSE),IF(INDEX(Команды!$A$2:$AN$7500,MATCH(AK$3,Команды!$A$2:$A$7500,0),$E84+2)=Команды!$AJ$4,TRUE,FALSE),IF(INDEX(Команды!$A$2:$AN$7500,MATCH(AK$3,Команды!$A$2:$A$7500,0),$E84+2)=Команды!$AJ$5,TRUE,FALSE),IF(INDEX(Команды!$A$2:$AN$7500,MATCH(AK$3,Команды!$A$2:$A$7500,0),$E84+2)=Команды!$AJ$6,TRUE,FALSE),IF(INDEX(Команды!$A$2:$AN$7500,MATCH(AK$3,Команды!$A$2:$A$7500,0),$E84+2)=Команды!$AJ$7,TRUE,FALSE),IF(INDEX(Команды!$A$2:$AN$7500,MATCH(AK$3,Команды!$A$2:$A$7500,0),$E84+2)=Команды!$AJ$8,TRUE,FALSE),IF(INDEX(Команды!$A$2:$AN$7500,MATCH(AK$3,Команды!$A$2:$A$7500,0),$E84+2)=Команды!$AJ$9,TRUE,FALSE),IF(INDEX(Команды!$A$2:$AN$7500,MATCH(AK$3,Команды!$A$2:$A$7500,0),$E84+2)=Команды!$AJ$10,TRUE,FALSE),IF(INDEX(Команды!$A$2:$AN$7500,MATCH(AK$3,Команды!$A$2:$A$7500,0),$E84+2)=Команды!$AJ$11,TRUE,FALSE),IF(INDEX(Команды!$A$2:$AN$7500,MATCH(AK$3,Команды!$A$2:$A$7500,0),$E84+2)=Команды!$AJ$12,TRUE,FALSE),IF(INDEX(Команды!$A$2:$AN$7500,MATCH(AK$3,Команды!$A$2:$A$7500,0),$E84+2)=Команды!$AJ$13,TRUE,FALSE),IF(INDEX(Команды!$A$2:$AN$7500,MATCH(AK$3,Команды!$A$2:$A$7500,0),$E84+2)=Команды!$AJ$14,TRUE,FALSE),IF(INDEX(Команды!$A$2:$AN$7500,MATCH(AK$3,Команды!$A$2:$A$7500,0),$E84+2)=Команды!$AJ$15,TRUE,FALSE),IF(INDEX(Команды!$A$2:$AN$7500,MATCH(AK$3,Команды!$A$2:$A$7500,0),$E84+2)=Команды!$AJ$16,TRUE,FALSE),,IF(INDEX(Команды!$A$2:$AN$7500,MATCH(AK$3,Команды!$A$2:$A$7500,0),$E84+2)=Команды!$AJ$17,TRUE,FALSE),,IF(INDEX(Команды!$A$2:$AN$7500,MATCH(AK$3,Команды!$A$2:$A$7500,0),$E84+2)=Команды!$AJ$18,TRUE,FALSE),,IF(INDEX(Команды!$A$2:$AN$7500,MATCH(AK$3,Команды!$A$2:$A$7500,0),$E84+2)=Команды!$AJ$19,TRUE,FALSE)),INDEX(Команды!$AJ$2:$AK$19,MATCH(INDEX(Команды!$A$2:$AN$7500,MATCH(AK$3,Команды!$A$2:$A$7500,0),$E84+2),Команды!$AJ$2:$AJ$19,0),2),0)</f>
        <v>0.64583333333333337</v>
      </c>
      <c r="AL84" s="175">
        <f>IF(OR(IF(INDEX(Команды!$A$2:$AN$7500,MATCH(AK$3,Команды!$A$2:$A$7500,0),$E84+2)=Команды!$AJ$2,TRUE,FALSE),IF(INDEX(Команды!$A$2:$AN$7500,MATCH(AK$3,Команды!$A$2:$A$7500,0),$E84+2)=Команды!$AJ$3,TRUE,FALSE),IF(INDEX(Команды!$A$2:$AN$7500,MATCH(AK$3,Команды!$A$2:$A$7500,0),$E84+2)=Команды!$AJ$4,TRUE,FALSE),IF(INDEX(Команды!$A$2:$AN$7500,MATCH(AK$3,Команды!$A$2:$A$7500,0),$E84+2)=Команды!$AJ$5,TRUE,FALSE),IF(INDEX(Команды!$A$2:$AN$7500,MATCH(AK$3,Команды!$A$2:$A$7500,0),$E84+2)=Команды!$AJ$6,TRUE,FALSE),IF(INDEX(Команды!$A$2:$AN$7500,MATCH(AK$3,Команды!$A$2:$A$7500,0),$E84+2)=Команды!$AJ$7,TRUE,FALSE),IF(INDEX(Команды!$A$2:$AN$7500,MATCH(AK$3,Команды!$A$2:$A$7500,0),$E84+2)=Команды!$AJ$8,TRUE,FALSE),IF(INDEX(Команды!$A$2:$AN$7500,MATCH(AK$3,Команды!$A$2:$A$7500,0),$E84+2)=Команды!$AJ$9,TRUE,FALSE),IF(INDEX(Команды!$A$2:$AN$7500,MATCH(AK$3,Команды!$A$2:$A$7500,0),$E84+2)=Команды!$AJ$10,TRUE,FALSE),IF(INDEX(Команды!$A$2:$AN$7500,MATCH(AK$3,Команды!$A$2:$A$7500,0),$E84+2)=Команды!$AJ$11,TRUE,FALSE),IF(INDEX(Команды!$A$2:$AN$7500,MATCH(AK$3,Команды!$A$2:$A$7500,0),$E84+2)=Команды!$AJ$12,TRUE,FALSE),IF(INDEX(Команды!$A$2:$AN$7500,MATCH(AK$3,Команды!$A$2:$A$7500,0),$E84+2)=Команды!$AJ$13,TRUE,FALSE),IF(INDEX(Команды!$A$2:$AN$7500,MATCH(AK$3,Команды!$A$2:$A$7500,0),$E84+2)=Команды!$AJ$14,TRUE,FALSE),IF(INDEX(Команды!$A$2:$AN$7500,MATCH(AK$3,Команды!$A$2:$A$7500,0),$E84+2)=Команды!$AJ$15,TRUE,FALSE),IF(INDEX(Команды!$A$2:$AN$7500,MATCH(AK$3,Команды!$A$2:$A$7500,0),$E84+2)=Команды!$AJ$16,TRUE,FALSE),IF(INDEX(Команды!$A$2:$AN$7500,MATCH(AK$3,Команды!$A$2:$A$7500,0),$E84+2)=Команды!$AJ$17,TRUE,FALSE),IF(INDEX(Команды!$A$2:$AN$7500,MATCH(AK$3,Команды!$A$2:$A$7500,0),$E84+2)=Команды!$AJ$18,TRUE,FALSE),IF(INDEX(Команды!$A$2:$AN$7500,MATCH(AK$3,Команды!$A$2:$A$7500,0),$E84+2)=Команды!$AJ$19,TRUE,FALSE)),INDEX(Команды!$AJ$2:$AL$19,MATCH(INDEX(Команды!$A$2:$AN$7500,MATCH(AK$3,Команды!$A$2:$A$7500,0),$E84+2),Команды!$AJ$2:$AJ$19,0),3),0)</f>
        <v>1.0208333333333333</v>
      </c>
      <c r="AM84" s="342"/>
      <c r="AN84" s="174">
        <f>IF(OR(IF(INDEX(Команды!$A$2:$AN$7500,MATCH(AN$3,Команды!$A$2:$A$7500,0),$E84+2)=Команды!$AJ$2,TRUE,FALSE),IF(INDEX(Команды!$A$2:$AN$7500,MATCH(AN$3,Команды!$A$2:$A$7500,0),$E84+2)=Команды!$AJ$3,TRUE,FALSE),IF(INDEX(Команды!$A$2:$AN$7500,MATCH(AN$3,Команды!$A$2:$A$7500,0),$E84+2)=Команды!$AJ$4,TRUE,FALSE),IF(INDEX(Команды!$A$2:$AN$7500,MATCH(AN$3,Команды!$A$2:$A$7500,0),$E84+2)=Команды!$AJ$5,TRUE,FALSE),IF(INDEX(Команды!$A$2:$AN$7500,MATCH(AN$3,Команды!$A$2:$A$7500,0),$E84+2)=Команды!$AJ$6,TRUE,FALSE),IF(INDEX(Команды!$A$2:$AN$7500,MATCH(AN$3,Команды!$A$2:$A$7500,0),$E84+2)=Команды!$AJ$7,TRUE,FALSE),IF(INDEX(Команды!$A$2:$AN$7500,MATCH(AN$3,Команды!$A$2:$A$7500,0),$E84+2)=Команды!$AJ$8,TRUE,FALSE),IF(INDEX(Команды!$A$2:$AN$7500,MATCH(AN$3,Команды!$A$2:$A$7500,0),$E84+2)=Команды!$AJ$9,TRUE,FALSE),IF(INDEX(Команды!$A$2:$AN$7500,MATCH(AN$3,Команды!$A$2:$A$7500,0),$E84+2)=Команды!$AJ$10,TRUE,FALSE),IF(INDEX(Команды!$A$2:$AN$7500,MATCH(AN$3,Команды!$A$2:$A$7500,0),$E84+2)=Команды!$AJ$11,TRUE,FALSE),IF(INDEX(Команды!$A$2:$AN$7500,MATCH(AN$3,Команды!$A$2:$A$7500,0),$E84+2)=Команды!$AJ$12,TRUE,FALSE),IF(INDEX(Команды!$A$2:$AN$7500,MATCH(AN$3,Команды!$A$2:$A$7500,0),$E84+2)=Команды!$AJ$13,TRUE,FALSE),IF(INDEX(Команды!$A$2:$AN$7500,MATCH(AN$3,Команды!$A$2:$A$7500,0),$E84+2)=Команды!$AJ$14,TRUE,FALSE),IF(INDEX(Команды!$A$2:$AN$7500,MATCH(AN$3,Команды!$A$2:$A$7500,0),$E84+2)=Команды!$AJ$15,TRUE,FALSE),IF(INDEX(Команды!$A$2:$AN$7500,MATCH(AN$3,Команды!$A$2:$A$7500,0),$E84+2)=Команды!$AJ$16,TRUE,FALSE),,IF(INDEX(Команды!$A$2:$AN$7500,MATCH(AN$3,Команды!$A$2:$A$7500,0),$E84+2)=Команды!$AJ$17,TRUE,FALSE),,IF(INDEX(Команды!$A$2:$AN$7500,MATCH(AN$3,Команды!$A$2:$A$7500,0),$E84+2)=Команды!$AJ$18,TRUE,FALSE),,IF(INDEX(Команды!$A$2:$AN$7500,MATCH(AN$3,Команды!$A$2:$A$7500,0),$E84+2)=Команды!$AJ$19,TRUE,FALSE)),INDEX(Команды!$AJ$2:$AK$19,MATCH(INDEX(Команды!$A$2:$AN$7500,MATCH(AN$3,Команды!$A$2:$A$7500,0),$E84+2),Команды!$AJ$2:$AJ$19,0),2),0)</f>
        <v>0.64583333333333337</v>
      </c>
      <c r="AO84" s="175">
        <f>IF(OR(IF(INDEX(Команды!$A$2:$AN$7500,MATCH(AN$3,Команды!$A$2:$A$7500,0),$E84+2)=Команды!$AJ$2,TRUE,FALSE),IF(INDEX(Команды!$A$2:$AN$7500,MATCH(AN$3,Команды!$A$2:$A$7500,0),$E84+2)=Команды!$AJ$3,TRUE,FALSE),IF(INDEX(Команды!$A$2:$AN$7500,MATCH(AN$3,Команды!$A$2:$A$7500,0),$E84+2)=Команды!$AJ$4,TRUE,FALSE),IF(INDEX(Команды!$A$2:$AN$7500,MATCH(AN$3,Команды!$A$2:$A$7500,0),$E84+2)=Команды!$AJ$5,TRUE,FALSE),IF(INDEX(Команды!$A$2:$AN$7500,MATCH(AN$3,Команды!$A$2:$A$7500,0),$E84+2)=Команды!$AJ$6,TRUE,FALSE),IF(INDEX(Команды!$A$2:$AN$7500,MATCH(AN$3,Команды!$A$2:$A$7500,0),$E84+2)=Команды!$AJ$7,TRUE,FALSE),IF(INDEX(Команды!$A$2:$AN$7500,MATCH(AN$3,Команды!$A$2:$A$7500,0),$E84+2)=Команды!$AJ$8,TRUE,FALSE),IF(INDEX(Команды!$A$2:$AN$7500,MATCH(AN$3,Команды!$A$2:$A$7500,0),$E84+2)=Команды!$AJ$9,TRUE,FALSE),IF(INDEX(Команды!$A$2:$AN$7500,MATCH(AN$3,Команды!$A$2:$A$7500,0),$E84+2)=Команды!$AJ$10,TRUE,FALSE),IF(INDEX(Команды!$A$2:$AN$7500,MATCH(AN$3,Команды!$A$2:$A$7500,0),$E84+2)=Команды!$AJ$11,TRUE,FALSE),IF(INDEX(Команды!$A$2:$AN$7500,MATCH(AN$3,Команды!$A$2:$A$7500,0),$E84+2)=Команды!$AJ$12,TRUE,FALSE),IF(INDEX(Команды!$A$2:$AN$7500,MATCH(AN$3,Команды!$A$2:$A$7500,0),$E84+2)=Команды!$AJ$13,TRUE,FALSE),IF(INDEX(Команды!$A$2:$AN$7500,MATCH(AN$3,Команды!$A$2:$A$7500,0),$E84+2)=Команды!$AJ$14,TRUE,FALSE),IF(INDEX(Команды!$A$2:$AN$7500,MATCH(AN$3,Команды!$A$2:$A$7500,0),$E84+2)=Команды!$AJ$15,TRUE,FALSE),IF(INDEX(Команды!$A$2:$AN$7500,MATCH(AN$3,Команды!$A$2:$A$7500,0),$E84+2)=Команды!$AJ$16,TRUE,FALSE),IF(INDEX(Команды!$A$2:$AN$7500,MATCH(AN$3,Команды!$A$2:$A$7500,0),$E84+2)=Команды!$AJ$17,TRUE,FALSE),IF(INDEX(Команды!$A$2:$AN$7500,MATCH(AN$3,Команды!$A$2:$A$7500,0),$E84+2)=Команды!$AJ$18,TRUE,FALSE),IF(INDEX(Команды!$A$2:$AN$7500,MATCH(AN$3,Команды!$A$2:$A$7500,0),$E84+2)=Команды!$AJ$19,TRUE,FALSE)),INDEX(Команды!$AJ$2:$AL$19,MATCH(INDEX(Команды!$A$2:$AN$7500,MATCH(AN$3,Команды!$A$2:$A$7500,0),$E84+2),Команды!$AJ$2:$AJ$19,0),3),0)</f>
        <v>1.0208333333333333</v>
      </c>
      <c r="AP84" s="342"/>
      <c r="AQ84" s="174">
        <f>IF(OR(IF(INDEX(Команды!$A$2:$AN$7500,MATCH(AQ$3,Команды!$A$2:$A$7500,0),$E84+2)=Команды!$AJ$2,TRUE,FALSE),IF(INDEX(Команды!$A$2:$AN$7500,MATCH(AQ$3,Команды!$A$2:$A$7500,0),$E84+2)=Команды!$AJ$3,TRUE,FALSE),IF(INDEX(Команды!$A$2:$AN$7500,MATCH(AQ$3,Команды!$A$2:$A$7500,0),$E84+2)=Команды!$AJ$4,TRUE,FALSE),IF(INDEX(Команды!$A$2:$AN$7500,MATCH(AQ$3,Команды!$A$2:$A$7500,0),$E84+2)=Команды!$AJ$5,TRUE,FALSE),IF(INDEX(Команды!$A$2:$AN$7500,MATCH(AQ$3,Команды!$A$2:$A$7500,0),$E84+2)=Команды!$AJ$6,TRUE,FALSE),IF(INDEX(Команды!$A$2:$AN$7500,MATCH(AQ$3,Команды!$A$2:$A$7500,0),$E84+2)=Команды!$AJ$7,TRUE,FALSE),IF(INDEX(Команды!$A$2:$AN$7500,MATCH(AQ$3,Команды!$A$2:$A$7500,0),$E84+2)=Команды!$AJ$8,TRUE,FALSE),IF(INDEX(Команды!$A$2:$AN$7500,MATCH(AQ$3,Команды!$A$2:$A$7500,0),$E84+2)=Команды!$AJ$9,TRUE,FALSE),IF(INDEX(Команды!$A$2:$AN$7500,MATCH(AQ$3,Команды!$A$2:$A$7500,0),$E84+2)=Команды!$AJ$10,TRUE,FALSE),IF(INDEX(Команды!$A$2:$AN$7500,MATCH(AQ$3,Команды!$A$2:$A$7500,0),$E84+2)=Команды!$AJ$11,TRUE,FALSE),IF(INDEX(Команды!$A$2:$AN$7500,MATCH(AQ$3,Команды!$A$2:$A$7500,0),$E84+2)=Команды!$AJ$12,TRUE,FALSE),IF(INDEX(Команды!$A$2:$AN$7500,MATCH(AQ$3,Команды!$A$2:$A$7500,0),$E84+2)=Команды!$AJ$13,TRUE,FALSE),IF(INDEX(Команды!$A$2:$AN$7500,MATCH(AQ$3,Команды!$A$2:$A$7500,0),$E84+2)=Команды!$AJ$14,TRUE,FALSE),IF(INDEX(Команды!$A$2:$AN$7500,MATCH(AQ$3,Команды!$A$2:$A$7500,0),$E84+2)=Команды!$AJ$15,TRUE,FALSE),IF(INDEX(Команды!$A$2:$AN$7500,MATCH(AQ$3,Команды!$A$2:$A$7500,0),$E84+2)=Команды!$AJ$16,TRUE,FALSE),,IF(INDEX(Команды!$A$2:$AN$7500,MATCH(AQ$3,Команды!$A$2:$A$7500,0),$E84+2)=Команды!$AJ$17,TRUE,FALSE),,IF(INDEX(Команды!$A$2:$AN$7500,MATCH(AQ$3,Команды!$A$2:$A$7500,0),$E84+2)=Команды!$AJ$18,TRUE,FALSE),,IF(INDEX(Команды!$A$2:$AN$7500,MATCH(AQ$3,Команды!$A$2:$A$7500,0),$E84+2)=Команды!$AJ$19,TRUE,FALSE)),INDEX(Команды!$AJ$2:$AK$19,MATCH(INDEX(Команды!$A$2:$AN$7500,MATCH(AQ$3,Команды!$A$2:$A$7500,0),$E84+2),Команды!$AJ$2:$AJ$19,0),2),0)</f>
        <v>0.64583333333333337</v>
      </c>
      <c r="AR84" s="175">
        <f>IF(OR(IF(INDEX(Команды!$A$2:$AN$7500,MATCH(AQ$3,Команды!$A$2:$A$7500,0),$E84+2)=Команды!$AJ$2,TRUE,FALSE),IF(INDEX(Команды!$A$2:$AN$7500,MATCH(AQ$3,Команды!$A$2:$A$7500,0),$E84+2)=Команды!$AJ$3,TRUE,FALSE),IF(INDEX(Команды!$A$2:$AN$7500,MATCH(AQ$3,Команды!$A$2:$A$7500,0),$E84+2)=Команды!$AJ$4,TRUE,FALSE),IF(INDEX(Команды!$A$2:$AN$7500,MATCH(AQ$3,Команды!$A$2:$A$7500,0),$E84+2)=Команды!$AJ$5,TRUE,FALSE),IF(INDEX(Команды!$A$2:$AN$7500,MATCH(AQ$3,Команды!$A$2:$A$7500,0),$E84+2)=Команды!$AJ$6,TRUE,FALSE),IF(INDEX(Команды!$A$2:$AN$7500,MATCH(AQ$3,Команды!$A$2:$A$7500,0),$E84+2)=Команды!$AJ$7,TRUE,FALSE),IF(INDEX(Команды!$A$2:$AN$7500,MATCH(AQ$3,Команды!$A$2:$A$7500,0),$E84+2)=Команды!$AJ$8,TRUE,FALSE),IF(INDEX(Команды!$A$2:$AN$7500,MATCH(AQ$3,Команды!$A$2:$A$7500,0),$E84+2)=Команды!$AJ$9,TRUE,FALSE),IF(INDEX(Команды!$A$2:$AN$7500,MATCH(AQ$3,Команды!$A$2:$A$7500,0),$E84+2)=Команды!$AJ$10,TRUE,FALSE),IF(INDEX(Команды!$A$2:$AN$7500,MATCH(AQ$3,Команды!$A$2:$A$7500,0),$E84+2)=Команды!$AJ$11,TRUE,FALSE),IF(INDEX(Команды!$A$2:$AN$7500,MATCH(AQ$3,Команды!$A$2:$A$7500,0),$E84+2)=Команды!$AJ$12,TRUE,FALSE),IF(INDEX(Команды!$A$2:$AN$7500,MATCH(AQ$3,Команды!$A$2:$A$7500,0),$E84+2)=Команды!$AJ$13,TRUE,FALSE),IF(INDEX(Команды!$A$2:$AN$7500,MATCH(AQ$3,Команды!$A$2:$A$7500,0),$E84+2)=Команды!$AJ$14,TRUE,FALSE),IF(INDEX(Команды!$A$2:$AN$7500,MATCH(AQ$3,Команды!$A$2:$A$7500,0),$E84+2)=Команды!$AJ$15,TRUE,FALSE),IF(INDEX(Команды!$A$2:$AN$7500,MATCH(AQ$3,Команды!$A$2:$A$7500,0),$E84+2)=Команды!$AJ$16,TRUE,FALSE),IF(INDEX(Команды!$A$2:$AN$7500,MATCH(AQ$3,Команды!$A$2:$A$7500,0),$E84+2)=Команды!$AJ$17,TRUE,FALSE),IF(INDEX(Команды!$A$2:$AN$7500,MATCH(AQ$3,Команды!$A$2:$A$7500,0),$E84+2)=Команды!$AJ$18,TRUE,FALSE),IF(INDEX(Команды!$A$2:$AN$7500,MATCH(AQ$3,Команды!$A$2:$A$7500,0),$E84+2)=Команды!$AJ$19,TRUE,FALSE)),INDEX(Команды!$AJ$2:$AL$19,MATCH(INDEX(Команды!$A$2:$AN$7500,MATCH(AQ$3,Команды!$A$2:$A$7500,0),$E84+2),Команды!$AJ$2:$AJ$19,0),3),0)</f>
        <v>1.0208333333333333</v>
      </c>
      <c r="AS84" s="342"/>
      <c r="AT84" s="174" t="str">
        <f>IF(OR(IF(INDEX(Команды!$A$2:$AN$7500,MATCH(AT$3,Команды!$A$2:$A$7500,0),$E84+2)=Команды!$AJ$2,TRUE,FALSE),IF(INDEX(Команды!$A$2:$AN$7500,MATCH(AT$3,Команды!$A$2:$A$7500,0),$E84+2)=Команды!$AJ$3,TRUE,FALSE),IF(INDEX(Команды!$A$2:$AN$7500,MATCH(AT$3,Команды!$A$2:$A$7500,0),$E84+2)=Команды!$AJ$4,TRUE,FALSE),IF(INDEX(Команды!$A$2:$AN$7500,MATCH(AT$3,Команды!$A$2:$A$7500,0),$E84+2)=Команды!$AJ$5,TRUE,FALSE),IF(INDEX(Команды!$A$2:$AN$7500,MATCH(AT$3,Команды!$A$2:$A$7500,0),$E84+2)=Команды!$AJ$6,TRUE,FALSE),IF(INDEX(Команды!$A$2:$AN$7500,MATCH(AT$3,Команды!$A$2:$A$7500,0),$E84+2)=Команды!$AJ$7,TRUE,FALSE),IF(INDEX(Команды!$A$2:$AN$7500,MATCH(AT$3,Команды!$A$2:$A$7500,0),$E84+2)=Команды!$AJ$8,TRUE,FALSE),IF(INDEX(Команды!$A$2:$AN$7500,MATCH(AT$3,Команды!$A$2:$A$7500,0),$E84+2)=Команды!$AJ$9,TRUE,FALSE),IF(INDEX(Команды!$A$2:$AN$7500,MATCH(AT$3,Команды!$A$2:$A$7500,0),$E84+2)=Команды!$AJ$10,TRUE,FALSE),IF(INDEX(Команды!$A$2:$AN$7500,MATCH(AT$3,Команды!$A$2:$A$7500,0),$E84+2)=Команды!$AJ$11,TRUE,FALSE),IF(INDEX(Команды!$A$2:$AN$7500,MATCH(AT$3,Команды!$A$2:$A$7500,0),$E84+2)=Команды!$AJ$12,TRUE,FALSE),IF(INDEX(Команды!$A$2:$AN$7500,MATCH(AT$3,Команды!$A$2:$A$7500,0),$E84+2)=Команды!$AJ$13,TRUE,FALSE),IF(INDEX(Команды!$A$2:$AN$7500,MATCH(AT$3,Команды!$A$2:$A$7500,0),$E84+2)=Команды!$AJ$14,TRUE,FALSE),IF(INDEX(Команды!$A$2:$AN$7500,MATCH(AT$3,Команды!$A$2:$A$7500,0),$E84+2)=Команды!$AJ$15,TRUE,FALSE),IF(INDEX(Команды!$A$2:$AN$7500,MATCH(AT$3,Команды!$A$2:$A$7500,0),$E84+2)=Команды!$AJ$16,TRUE,FALSE),,IF(INDEX(Команды!$A$2:$AN$7500,MATCH(AT$3,Команды!$A$2:$A$7500,0),$E84+2)=Команды!$AJ$17,TRUE,FALSE),,IF(INDEX(Команды!$A$2:$AN$7500,MATCH(AT$3,Команды!$A$2:$A$7500,0),$E84+2)=Команды!$AJ$18,TRUE,FALSE),,IF(INDEX(Команды!$A$2:$AN$7500,MATCH(AT$3,Команды!$A$2:$A$7500,0),$E84+2)=Команды!$AJ$19,TRUE,FALSE)),INDEX(Команды!$AJ$2:$AK$19,MATCH(INDEX(Команды!$A$2:$AN$7500,MATCH(AT$3,Команды!$A$2:$A$7500,0),$E84+2),Команды!$AJ$2:$AJ$19,0),2),0)</f>
        <v>В</v>
      </c>
      <c r="AU84" s="175" t="str">
        <f>IF(OR(IF(INDEX(Команды!$A$2:$AN$7500,MATCH(AT$3,Команды!$A$2:$A$7500,0),$E84+2)=Команды!$AJ$2,TRUE,FALSE),IF(INDEX(Команды!$A$2:$AN$7500,MATCH(AT$3,Команды!$A$2:$A$7500,0),$E84+2)=Команды!$AJ$3,TRUE,FALSE),IF(INDEX(Команды!$A$2:$AN$7500,MATCH(AT$3,Команды!$A$2:$A$7500,0),$E84+2)=Команды!$AJ$4,TRUE,FALSE),IF(INDEX(Команды!$A$2:$AN$7500,MATCH(AT$3,Команды!$A$2:$A$7500,0),$E84+2)=Команды!$AJ$5,TRUE,FALSE),IF(INDEX(Команды!$A$2:$AN$7500,MATCH(AT$3,Команды!$A$2:$A$7500,0),$E84+2)=Команды!$AJ$6,TRUE,FALSE),IF(INDEX(Команды!$A$2:$AN$7500,MATCH(AT$3,Команды!$A$2:$A$7500,0),$E84+2)=Команды!$AJ$7,TRUE,FALSE),IF(INDEX(Команды!$A$2:$AN$7500,MATCH(AT$3,Команды!$A$2:$A$7500,0),$E84+2)=Команды!$AJ$8,TRUE,FALSE),IF(INDEX(Команды!$A$2:$AN$7500,MATCH(AT$3,Команды!$A$2:$A$7500,0),$E84+2)=Команды!$AJ$9,TRUE,FALSE),IF(INDEX(Команды!$A$2:$AN$7500,MATCH(AT$3,Команды!$A$2:$A$7500,0),$E84+2)=Команды!$AJ$10,TRUE,FALSE),IF(INDEX(Команды!$A$2:$AN$7500,MATCH(AT$3,Команды!$A$2:$A$7500,0),$E84+2)=Команды!$AJ$11,TRUE,FALSE),IF(INDEX(Команды!$A$2:$AN$7500,MATCH(AT$3,Команды!$A$2:$A$7500,0),$E84+2)=Команды!$AJ$12,TRUE,FALSE),IF(INDEX(Команды!$A$2:$AN$7500,MATCH(AT$3,Команды!$A$2:$A$7500,0),$E84+2)=Команды!$AJ$13,TRUE,FALSE),IF(INDEX(Команды!$A$2:$AN$7500,MATCH(AT$3,Команды!$A$2:$A$7500,0),$E84+2)=Команды!$AJ$14,TRUE,FALSE),IF(INDEX(Команды!$A$2:$AN$7500,MATCH(AT$3,Команды!$A$2:$A$7500,0),$E84+2)=Команды!$AJ$15,TRUE,FALSE),IF(INDEX(Команды!$A$2:$AN$7500,MATCH(AT$3,Команды!$A$2:$A$7500,0),$E84+2)=Команды!$AJ$16,TRUE,FALSE),IF(INDEX(Команды!$A$2:$AN$7500,MATCH(AT$3,Команды!$A$2:$A$7500,0),$E84+2)=Команды!$AJ$17,TRUE,FALSE),IF(INDEX(Команды!$A$2:$AN$7500,MATCH(AT$3,Команды!$A$2:$A$7500,0),$E84+2)=Команды!$AJ$18,TRUE,FALSE),IF(INDEX(Команды!$A$2:$AN$7500,MATCH(AT$3,Команды!$A$2:$A$7500,0),$E84+2)=Команды!$AJ$19,TRUE,FALSE)),INDEX(Команды!$AJ$2:$AL$19,MATCH(INDEX(Команды!$A$2:$AN$7500,MATCH(AT$3,Команды!$A$2:$A$7500,0),$E84+2),Команды!$AJ$2:$AJ$19,0),3),0)</f>
        <v>В</v>
      </c>
      <c r="AV84" s="342"/>
      <c r="AW84" s="174" t="str">
        <f>IF(OR(IF(INDEX(Команды!$A$2:$AN$7500,MATCH(AW$3,Команды!$A$2:$A$7500,0),$E84+2)=Команды!$AJ$2,TRUE,FALSE),IF(INDEX(Команды!$A$2:$AN$7500,MATCH(AW$3,Команды!$A$2:$A$7500,0),$E84+2)=Команды!$AJ$3,TRUE,FALSE),IF(INDEX(Команды!$A$2:$AN$7500,MATCH(AW$3,Команды!$A$2:$A$7500,0),$E84+2)=Команды!$AJ$4,TRUE,FALSE),IF(INDEX(Команды!$A$2:$AN$7500,MATCH(AW$3,Команды!$A$2:$A$7500,0),$E84+2)=Команды!$AJ$5,TRUE,FALSE),IF(INDEX(Команды!$A$2:$AN$7500,MATCH(AW$3,Команды!$A$2:$A$7500,0),$E84+2)=Команды!$AJ$6,TRUE,FALSE),IF(INDEX(Команды!$A$2:$AN$7500,MATCH(AW$3,Команды!$A$2:$A$7500,0),$E84+2)=Команды!$AJ$7,TRUE,FALSE),IF(INDEX(Команды!$A$2:$AN$7500,MATCH(AW$3,Команды!$A$2:$A$7500,0),$E84+2)=Команды!$AJ$8,TRUE,FALSE),IF(INDEX(Команды!$A$2:$AN$7500,MATCH(AW$3,Команды!$A$2:$A$7500,0),$E84+2)=Команды!$AJ$9,TRUE,FALSE),IF(INDEX(Команды!$A$2:$AN$7500,MATCH(AW$3,Команды!$A$2:$A$7500,0),$E84+2)=Команды!$AJ$10,TRUE,FALSE),IF(INDEX(Команды!$A$2:$AN$7500,MATCH(AW$3,Команды!$A$2:$A$7500,0),$E84+2)=Команды!$AJ$11,TRUE,FALSE),IF(INDEX(Команды!$A$2:$AN$7500,MATCH(AW$3,Команды!$A$2:$A$7500,0),$E84+2)=Команды!$AJ$12,TRUE,FALSE),IF(INDEX(Команды!$A$2:$AN$7500,MATCH(AW$3,Команды!$A$2:$A$7500,0),$E84+2)=Команды!$AJ$13,TRUE,FALSE),IF(INDEX(Команды!$A$2:$AN$7500,MATCH(AW$3,Команды!$A$2:$A$7500,0),$E84+2)=Команды!$AJ$14,TRUE,FALSE),IF(INDEX(Команды!$A$2:$AN$7500,MATCH(AW$3,Команды!$A$2:$A$7500,0),$E84+2)=Команды!$AJ$15,TRUE,FALSE),IF(INDEX(Команды!$A$2:$AN$7500,MATCH(AW$3,Команды!$A$2:$A$7500,0),$E84+2)=Команды!$AJ$16,TRUE,FALSE),,IF(INDEX(Команды!$A$2:$AN$7500,MATCH(AW$3,Команды!$A$2:$A$7500,0),$E84+2)=Команды!$AJ$17,TRUE,FALSE),,IF(INDEX(Команды!$A$2:$AN$7500,MATCH(AW$3,Команды!$A$2:$A$7500,0),$E84+2)=Команды!$AJ$18,TRUE,FALSE),,IF(INDEX(Команды!$A$2:$AN$7500,MATCH(AW$3,Команды!$A$2:$A$7500,0),$E84+2)=Команды!$AJ$19,TRUE,FALSE)),INDEX(Команды!$AJ$2:$AK$19,MATCH(INDEX(Команды!$A$2:$AN$7500,MATCH(AW$3,Команды!$A$2:$A$7500,0),$E84+2),Команды!$AJ$2:$AJ$19,0),2),0)</f>
        <v>В</v>
      </c>
      <c r="AX84" s="175" t="str">
        <f>IF(OR(IF(INDEX(Команды!$A$2:$AN$7500,MATCH(AW$3,Команды!$A$2:$A$7500,0),$E84+2)=Команды!$AJ$2,TRUE,FALSE),IF(INDEX(Команды!$A$2:$AN$7500,MATCH(AW$3,Команды!$A$2:$A$7500,0),$E84+2)=Команды!$AJ$3,TRUE,FALSE),IF(INDEX(Команды!$A$2:$AN$7500,MATCH(AW$3,Команды!$A$2:$A$7500,0),$E84+2)=Команды!$AJ$4,TRUE,FALSE),IF(INDEX(Команды!$A$2:$AN$7500,MATCH(AW$3,Команды!$A$2:$A$7500,0),$E84+2)=Команды!$AJ$5,TRUE,FALSE),IF(INDEX(Команды!$A$2:$AN$7500,MATCH(AW$3,Команды!$A$2:$A$7500,0),$E84+2)=Команды!$AJ$6,TRUE,FALSE),IF(INDEX(Команды!$A$2:$AN$7500,MATCH(AW$3,Команды!$A$2:$A$7500,0),$E84+2)=Команды!$AJ$7,TRUE,FALSE),IF(INDEX(Команды!$A$2:$AN$7500,MATCH(AW$3,Команды!$A$2:$A$7500,0),$E84+2)=Команды!$AJ$8,TRUE,FALSE),IF(INDEX(Команды!$A$2:$AN$7500,MATCH(AW$3,Команды!$A$2:$A$7500,0),$E84+2)=Команды!$AJ$9,TRUE,FALSE),IF(INDEX(Команды!$A$2:$AN$7500,MATCH(AW$3,Команды!$A$2:$A$7500,0),$E84+2)=Команды!$AJ$10,TRUE,FALSE),IF(INDEX(Команды!$A$2:$AN$7500,MATCH(AW$3,Команды!$A$2:$A$7500,0),$E84+2)=Команды!$AJ$11,TRUE,FALSE),IF(INDEX(Команды!$A$2:$AN$7500,MATCH(AW$3,Команды!$A$2:$A$7500,0),$E84+2)=Команды!$AJ$12,TRUE,FALSE),IF(INDEX(Команды!$A$2:$AN$7500,MATCH(AW$3,Команды!$A$2:$A$7500,0),$E84+2)=Команды!$AJ$13,TRUE,FALSE),IF(INDEX(Команды!$A$2:$AN$7500,MATCH(AW$3,Команды!$A$2:$A$7500,0),$E84+2)=Команды!$AJ$14,TRUE,FALSE),IF(INDEX(Команды!$A$2:$AN$7500,MATCH(AW$3,Команды!$A$2:$A$7500,0),$E84+2)=Команды!$AJ$15,TRUE,FALSE),IF(INDEX(Команды!$A$2:$AN$7500,MATCH(AW$3,Команды!$A$2:$A$7500,0),$E84+2)=Команды!$AJ$16,TRUE,FALSE),IF(INDEX(Команды!$A$2:$AN$7500,MATCH(AW$3,Команды!$A$2:$A$7500,0),$E84+2)=Команды!$AJ$17,TRUE,FALSE),IF(INDEX(Команды!$A$2:$AN$7500,MATCH(AW$3,Команды!$A$2:$A$7500,0),$E84+2)=Команды!$AJ$18,TRUE,FALSE),IF(INDEX(Команды!$A$2:$AN$7500,MATCH(AW$3,Команды!$A$2:$A$7500,0),$E84+2)=Команды!$AJ$19,TRUE,FALSE)),INDEX(Команды!$AJ$2:$AL$19,MATCH(INDEX(Команды!$A$2:$AN$7500,MATCH(AW$3,Команды!$A$2:$A$7500,0),$E84+2),Команды!$AJ$2:$AJ$19,0),3),0)</f>
        <v>В</v>
      </c>
      <c r="AY84" s="342"/>
      <c r="AZ84" s="174">
        <f>IF(OR(IF(INDEX(Команды!$A$2:$AN$7500,MATCH(AZ$3,Команды!$A$2:$A$7500,0),$E84+2)=Команды!$AJ$2,TRUE,FALSE),IF(INDEX(Команды!$A$2:$AN$7500,MATCH(AZ$3,Команды!$A$2:$A$7500,0),$E84+2)=Команды!$AJ$3,TRUE,FALSE),IF(INDEX(Команды!$A$2:$AN$7500,MATCH(AZ$3,Команды!$A$2:$A$7500,0),$E84+2)=Команды!$AJ$4,TRUE,FALSE),IF(INDEX(Команды!$A$2:$AN$7500,MATCH(AZ$3,Команды!$A$2:$A$7500,0),$E84+2)=Команды!$AJ$5,TRUE,FALSE),IF(INDEX(Команды!$A$2:$AN$7500,MATCH(AZ$3,Команды!$A$2:$A$7500,0),$E84+2)=Команды!$AJ$6,TRUE,FALSE),IF(INDEX(Команды!$A$2:$AN$7500,MATCH(AZ$3,Команды!$A$2:$A$7500,0),$E84+2)=Команды!$AJ$7,TRUE,FALSE),IF(INDEX(Команды!$A$2:$AN$7500,MATCH(AZ$3,Команды!$A$2:$A$7500,0),$E84+2)=Команды!$AJ$8,TRUE,FALSE),IF(INDEX(Команды!$A$2:$AN$7500,MATCH(AZ$3,Команды!$A$2:$A$7500,0),$E84+2)=Команды!$AJ$9,TRUE,FALSE),IF(INDEX(Команды!$A$2:$AN$7500,MATCH(AZ$3,Команды!$A$2:$A$7500,0),$E84+2)=Команды!$AJ$10,TRUE,FALSE),IF(INDEX(Команды!$A$2:$AN$7500,MATCH(AZ$3,Команды!$A$2:$A$7500,0),$E84+2)=Команды!$AJ$11,TRUE,FALSE),IF(INDEX(Команды!$A$2:$AN$7500,MATCH(AZ$3,Команды!$A$2:$A$7500,0),$E84+2)=Команды!$AJ$12,TRUE,FALSE),IF(INDEX(Команды!$A$2:$AN$7500,MATCH(AZ$3,Команды!$A$2:$A$7500,0),$E84+2)=Команды!$AJ$13,TRUE,FALSE),IF(INDEX(Команды!$A$2:$AN$7500,MATCH(AZ$3,Команды!$A$2:$A$7500,0),$E84+2)=Команды!$AJ$14,TRUE,FALSE),IF(INDEX(Команды!$A$2:$AN$7500,MATCH(AZ$3,Команды!$A$2:$A$7500,0),$E84+2)=Команды!$AJ$15,TRUE,FALSE),IF(INDEX(Команды!$A$2:$AN$7500,MATCH(AZ$3,Команды!$A$2:$A$7500,0),$E84+2)=Команды!$AJ$16,TRUE,FALSE),,IF(INDEX(Команды!$A$2:$AN$7500,MATCH(AZ$3,Команды!$A$2:$A$7500,0),$E84+2)=Команды!$AJ$17,TRUE,FALSE),,IF(INDEX(Команды!$A$2:$AN$7500,MATCH(AZ$3,Команды!$A$2:$A$7500,0),$E84+2)=Команды!$AJ$18,TRUE,FALSE),,IF(INDEX(Команды!$A$2:$AN$7500,MATCH(AZ$3,Команды!$A$2:$A$7500,0),$E84+2)=Команды!$AJ$19,TRUE,FALSE)),INDEX(Команды!$AJ$2:$AK$19,MATCH(INDEX(Команды!$A$2:$AN$7500,MATCH(AZ$3,Команды!$A$2:$A$7500,0),$E84+2),Команды!$AJ$2:$AJ$19,0),2),0)</f>
        <v>0.3125</v>
      </c>
      <c r="BA84" s="175">
        <f>IF(OR(IF(INDEX(Команды!$A$2:$AN$7500,MATCH(AZ$3,Команды!$A$2:$A$7500,0),$E84+2)=Команды!$AJ$2,TRUE,FALSE),IF(INDEX(Команды!$A$2:$AN$7500,MATCH(AZ$3,Команды!$A$2:$A$7500,0),$E84+2)=Команды!$AJ$3,TRUE,FALSE),IF(INDEX(Команды!$A$2:$AN$7500,MATCH(AZ$3,Команды!$A$2:$A$7500,0),$E84+2)=Команды!$AJ$4,TRUE,FALSE),IF(INDEX(Команды!$A$2:$AN$7500,MATCH(AZ$3,Команды!$A$2:$A$7500,0),$E84+2)=Команды!$AJ$5,TRUE,FALSE),IF(INDEX(Команды!$A$2:$AN$7500,MATCH(AZ$3,Команды!$A$2:$A$7500,0),$E84+2)=Команды!$AJ$6,TRUE,FALSE),IF(INDEX(Команды!$A$2:$AN$7500,MATCH(AZ$3,Команды!$A$2:$A$7500,0),$E84+2)=Команды!$AJ$7,TRUE,FALSE),IF(INDEX(Команды!$A$2:$AN$7500,MATCH(AZ$3,Команды!$A$2:$A$7500,0),$E84+2)=Команды!$AJ$8,TRUE,FALSE),IF(INDEX(Команды!$A$2:$AN$7500,MATCH(AZ$3,Команды!$A$2:$A$7500,0),$E84+2)=Команды!$AJ$9,TRUE,FALSE),IF(INDEX(Команды!$A$2:$AN$7500,MATCH(AZ$3,Команды!$A$2:$A$7500,0),$E84+2)=Команды!$AJ$10,TRUE,FALSE),IF(INDEX(Команды!$A$2:$AN$7500,MATCH(AZ$3,Команды!$A$2:$A$7500,0),$E84+2)=Команды!$AJ$11,TRUE,FALSE),IF(INDEX(Команды!$A$2:$AN$7500,MATCH(AZ$3,Команды!$A$2:$A$7500,0),$E84+2)=Команды!$AJ$12,TRUE,FALSE),IF(INDEX(Команды!$A$2:$AN$7500,MATCH(AZ$3,Команды!$A$2:$A$7500,0),$E84+2)=Команды!$AJ$13,TRUE,FALSE),IF(INDEX(Команды!$A$2:$AN$7500,MATCH(AZ$3,Команды!$A$2:$A$7500,0),$E84+2)=Команды!$AJ$14,TRUE,FALSE),IF(INDEX(Команды!$A$2:$AN$7500,MATCH(AZ$3,Команды!$A$2:$A$7500,0),$E84+2)=Команды!$AJ$15,TRUE,FALSE),IF(INDEX(Команды!$A$2:$AN$7500,MATCH(AZ$3,Команды!$A$2:$A$7500,0),$E84+2)=Команды!$AJ$16,TRUE,FALSE),IF(INDEX(Команды!$A$2:$AN$7500,MATCH(AZ$3,Команды!$A$2:$A$7500,0),$E84+2)=Команды!$AJ$17,TRUE,FALSE),IF(INDEX(Команды!$A$2:$AN$7500,MATCH(AZ$3,Команды!$A$2:$A$7500,0),$E84+2)=Команды!$AJ$18,TRUE,FALSE),IF(INDEX(Команды!$A$2:$AN$7500,MATCH(AZ$3,Команды!$A$2:$A$7500,0),$E84+2)=Команды!$AJ$19,TRUE,FALSE)),INDEX(Команды!$AJ$2:$AL$19,MATCH(INDEX(Команды!$A$2:$AN$7500,MATCH(AZ$3,Команды!$A$2:$A$7500,0),$E84+2),Команды!$AJ$2:$AJ$19,0),3),0)</f>
        <v>0.6875</v>
      </c>
      <c r="BB84" s="342"/>
      <c r="BC84" s="174">
        <f>IF(OR(IF(INDEX(Команды!$A$2:$AN$7500,MATCH(BC$3,Команды!$A$2:$A$7500,0),$E84+2)=Команды!$AJ$2,TRUE,FALSE),IF(INDEX(Команды!$A$2:$AN$7500,MATCH(BC$3,Команды!$A$2:$A$7500,0),$E84+2)=Команды!$AJ$3,TRUE,FALSE),IF(INDEX(Команды!$A$2:$AN$7500,MATCH(BC$3,Команды!$A$2:$A$7500,0),$E84+2)=Команды!$AJ$4,TRUE,FALSE),IF(INDEX(Команды!$A$2:$AN$7500,MATCH(BC$3,Команды!$A$2:$A$7500,0),$E84+2)=Команды!$AJ$5,TRUE,FALSE),IF(INDEX(Команды!$A$2:$AN$7500,MATCH(BC$3,Команды!$A$2:$A$7500,0),$E84+2)=Команды!$AJ$6,TRUE,FALSE),IF(INDEX(Команды!$A$2:$AN$7500,MATCH(BC$3,Команды!$A$2:$A$7500,0),$E84+2)=Команды!$AJ$7,TRUE,FALSE),IF(INDEX(Команды!$A$2:$AN$7500,MATCH(BC$3,Команды!$A$2:$A$7500,0),$E84+2)=Команды!$AJ$8,TRUE,FALSE),IF(INDEX(Команды!$A$2:$AN$7500,MATCH(BC$3,Команды!$A$2:$A$7500,0),$E84+2)=Команды!$AJ$9,TRUE,FALSE),IF(INDEX(Команды!$A$2:$AN$7500,MATCH(BC$3,Команды!$A$2:$A$7500,0),$E84+2)=Команды!$AJ$10,TRUE,FALSE),IF(INDEX(Команды!$A$2:$AN$7500,MATCH(BC$3,Команды!$A$2:$A$7500,0),$E84+2)=Команды!$AJ$11,TRUE,FALSE),IF(INDEX(Команды!$A$2:$AN$7500,MATCH(BC$3,Команды!$A$2:$A$7500,0),$E84+2)=Команды!$AJ$12,TRUE,FALSE),IF(INDEX(Команды!$A$2:$AN$7500,MATCH(BC$3,Команды!$A$2:$A$7500,0),$E84+2)=Команды!$AJ$13,TRUE,FALSE),IF(INDEX(Команды!$A$2:$AN$7500,MATCH(BC$3,Команды!$A$2:$A$7500,0),$E84+2)=Команды!$AJ$14,TRUE,FALSE),IF(INDEX(Команды!$A$2:$AN$7500,MATCH(BC$3,Команды!$A$2:$A$7500,0),$E84+2)=Команды!$AJ$15,TRUE,FALSE),IF(INDEX(Команды!$A$2:$AN$7500,MATCH(BC$3,Команды!$A$2:$A$7500,0),$E84+2)=Команды!$AJ$16,TRUE,FALSE),,IF(INDEX(Команды!$A$2:$AN$7500,MATCH(BC$3,Команды!$A$2:$A$7500,0),$E84+2)=Команды!$AJ$17,TRUE,FALSE),,IF(INDEX(Команды!$A$2:$AN$7500,MATCH(BC$3,Команды!$A$2:$A$7500,0),$E84+2)=Команды!$AJ$18,TRUE,FALSE),,IF(INDEX(Команды!$A$2:$AN$7500,MATCH(BC$3,Команды!$A$2:$A$7500,0),$E84+2)=Команды!$AJ$19,TRUE,FALSE)),INDEX(Команды!$AJ$2:$AK$19,MATCH(INDEX(Команды!$A$2:$AN$7500,MATCH(BC$3,Команды!$A$2:$A$7500,0),$E84+2),Команды!$AJ$2:$AJ$19,0),2),0)</f>
        <v>0.33333333333333331</v>
      </c>
      <c r="BD84" s="175">
        <f>IF(OR(IF(INDEX(Команды!$A$2:$AN$7500,MATCH(BC$3,Команды!$A$2:$A$7500,0),$E84+2)=Команды!$AJ$2,TRUE,FALSE),IF(INDEX(Команды!$A$2:$AN$7500,MATCH(BC$3,Команды!$A$2:$A$7500,0),$E84+2)=Команды!$AJ$3,TRUE,FALSE),IF(INDEX(Команды!$A$2:$AN$7500,MATCH(BC$3,Команды!$A$2:$A$7500,0),$E84+2)=Команды!$AJ$4,TRUE,FALSE),IF(INDEX(Команды!$A$2:$AN$7500,MATCH(BC$3,Команды!$A$2:$A$7500,0),$E84+2)=Команды!$AJ$5,TRUE,FALSE),IF(INDEX(Команды!$A$2:$AN$7500,MATCH(BC$3,Команды!$A$2:$A$7500,0),$E84+2)=Команды!$AJ$6,TRUE,FALSE),IF(INDEX(Команды!$A$2:$AN$7500,MATCH(BC$3,Команды!$A$2:$A$7500,0),$E84+2)=Команды!$AJ$7,TRUE,FALSE),IF(INDEX(Команды!$A$2:$AN$7500,MATCH(BC$3,Команды!$A$2:$A$7500,0),$E84+2)=Команды!$AJ$8,TRUE,FALSE),IF(INDEX(Команды!$A$2:$AN$7500,MATCH(BC$3,Команды!$A$2:$A$7500,0),$E84+2)=Команды!$AJ$9,TRUE,FALSE),IF(INDEX(Команды!$A$2:$AN$7500,MATCH(BC$3,Команды!$A$2:$A$7500,0),$E84+2)=Команды!$AJ$10,TRUE,FALSE),IF(INDEX(Команды!$A$2:$AN$7500,MATCH(BC$3,Команды!$A$2:$A$7500,0),$E84+2)=Команды!$AJ$11,TRUE,FALSE),IF(INDEX(Команды!$A$2:$AN$7500,MATCH(BC$3,Команды!$A$2:$A$7500,0),$E84+2)=Команды!$AJ$12,TRUE,FALSE),IF(INDEX(Команды!$A$2:$AN$7500,MATCH(BC$3,Команды!$A$2:$A$7500,0),$E84+2)=Команды!$AJ$13,TRUE,FALSE),IF(INDEX(Команды!$A$2:$AN$7500,MATCH(BC$3,Команды!$A$2:$A$7500,0),$E84+2)=Команды!$AJ$14,TRUE,FALSE),IF(INDEX(Команды!$A$2:$AN$7500,MATCH(BC$3,Команды!$A$2:$A$7500,0),$E84+2)=Команды!$AJ$15,TRUE,FALSE),IF(INDEX(Команды!$A$2:$AN$7500,MATCH(BC$3,Команды!$A$2:$A$7500,0),$E84+2)=Команды!$AJ$16,TRUE,FALSE),IF(INDEX(Команды!$A$2:$AN$7500,MATCH(BC$3,Команды!$A$2:$A$7500,0),$E84+2)=Команды!$AJ$17,TRUE,FALSE),IF(INDEX(Команды!$A$2:$AN$7500,MATCH(BC$3,Команды!$A$2:$A$7500,0),$E84+2)=Команды!$AJ$18,TRUE,FALSE),IF(INDEX(Команды!$A$2:$AN$7500,MATCH(BC$3,Команды!$A$2:$A$7500,0),$E84+2)=Команды!$AJ$19,TRUE,FALSE)),INDEX(Команды!$AJ$2:$AL$19,MATCH(INDEX(Команды!$A$2:$AN$7500,MATCH(BC$3,Команды!$A$2:$A$7500,0),$E84+2),Команды!$AJ$2:$AJ$19,0),3),0)</f>
        <v>0.70833333333333337</v>
      </c>
      <c r="BE84" s="342"/>
      <c r="BF84" s="174">
        <f>IF(OR(IF(INDEX(Команды!$A$2:$AN$7500,MATCH(BF$3,Команды!$A$2:$A$7500,0),$E84+2)=Команды!$AJ$2,TRUE,FALSE),IF(INDEX(Команды!$A$2:$AN$7500,MATCH(BF$3,Команды!$A$2:$A$7500,0),$E84+2)=Команды!$AJ$3,TRUE,FALSE),IF(INDEX(Команды!$A$2:$AN$7500,MATCH(BF$3,Команды!$A$2:$A$7500,0),$E84+2)=Команды!$AJ$4,TRUE,FALSE),IF(INDEX(Команды!$A$2:$AN$7500,MATCH(BF$3,Команды!$A$2:$A$7500,0),$E84+2)=Команды!$AJ$5,TRUE,FALSE),IF(INDEX(Команды!$A$2:$AN$7500,MATCH(BF$3,Команды!$A$2:$A$7500,0),$E84+2)=Команды!$AJ$6,TRUE,FALSE),IF(INDEX(Команды!$A$2:$AN$7500,MATCH(BF$3,Команды!$A$2:$A$7500,0),$E84+2)=Команды!$AJ$7,TRUE,FALSE),IF(INDEX(Команды!$A$2:$AN$7500,MATCH(BF$3,Команды!$A$2:$A$7500,0),$E84+2)=Команды!$AJ$8,TRUE,FALSE),IF(INDEX(Команды!$A$2:$AN$7500,MATCH(BF$3,Команды!$A$2:$A$7500,0),$E84+2)=Команды!$AJ$9,TRUE,FALSE),IF(INDEX(Команды!$A$2:$AN$7500,MATCH(BF$3,Команды!$A$2:$A$7500,0),$E84+2)=Команды!$AJ$10,TRUE,FALSE),IF(INDEX(Команды!$A$2:$AN$7500,MATCH(BF$3,Команды!$A$2:$A$7500,0),$E84+2)=Команды!$AJ$11,TRUE,FALSE),IF(INDEX(Команды!$A$2:$AN$7500,MATCH(BF$3,Команды!$A$2:$A$7500,0),$E84+2)=Команды!$AJ$12,TRUE,FALSE),IF(INDEX(Команды!$A$2:$AN$7500,MATCH(BF$3,Команды!$A$2:$A$7500,0),$E84+2)=Команды!$AJ$13,TRUE,FALSE),IF(INDEX(Команды!$A$2:$AN$7500,MATCH(BF$3,Команды!$A$2:$A$7500,0),$E84+2)=Команды!$AJ$14,TRUE,FALSE),IF(INDEX(Команды!$A$2:$AN$7500,MATCH(BF$3,Команды!$A$2:$A$7500,0),$E84+2)=Команды!$AJ$15,TRUE,FALSE),IF(INDEX(Команды!$A$2:$AN$7500,MATCH(BF$3,Команды!$A$2:$A$7500,0),$E84+2)=Команды!$AJ$16,TRUE,FALSE),,IF(INDEX(Команды!$A$2:$AN$7500,MATCH(BF$3,Команды!$A$2:$A$7500,0),$E84+2)=Команды!$AJ$17,TRUE,FALSE),,IF(INDEX(Команды!$A$2:$AN$7500,MATCH(BF$3,Команды!$A$2:$A$7500,0),$E84+2)=Команды!$AJ$18,TRUE,FALSE),,IF(INDEX(Команды!$A$2:$AN$7500,MATCH(BF$3,Команды!$A$2:$A$7500,0),$E84+2)=Команды!$AJ$19,TRUE,FALSE)),INDEX(Команды!$AJ$2:$AK$19,MATCH(INDEX(Команды!$A$2:$AN$7500,MATCH(BF$3,Команды!$A$2:$A$7500,0),$E84+2),Команды!$AJ$2:$AJ$19,0),2),0)</f>
        <v>0.625</v>
      </c>
      <c r="BG84" s="175">
        <f>IF(OR(IF(INDEX(Команды!$A$2:$AN$7500,MATCH(BF$3,Команды!$A$2:$A$7500,0),$E84+2)=Команды!$AJ$2,TRUE,FALSE),IF(INDEX(Команды!$A$2:$AN$7500,MATCH(BF$3,Команды!$A$2:$A$7500,0),$E84+2)=Команды!$AJ$3,TRUE,FALSE),IF(INDEX(Команды!$A$2:$AN$7500,MATCH(BF$3,Команды!$A$2:$A$7500,0),$E84+2)=Команды!$AJ$4,TRUE,FALSE),IF(INDEX(Команды!$A$2:$AN$7500,MATCH(BF$3,Команды!$A$2:$A$7500,0),$E84+2)=Команды!$AJ$5,TRUE,FALSE),IF(INDEX(Команды!$A$2:$AN$7500,MATCH(BF$3,Команды!$A$2:$A$7500,0),$E84+2)=Команды!$AJ$6,TRUE,FALSE),IF(INDEX(Команды!$A$2:$AN$7500,MATCH(BF$3,Команды!$A$2:$A$7500,0),$E84+2)=Команды!$AJ$7,TRUE,FALSE),IF(INDEX(Команды!$A$2:$AN$7500,MATCH(BF$3,Команды!$A$2:$A$7500,0),$E84+2)=Команды!$AJ$8,TRUE,FALSE),IF(INDEX(Команды!$A$2:$AN$7500,MATCH(BF$3,Команды!$A$2:$A$7500,0),$E84+2)=Команды!$AJ$9,TRUE,FALSE),IF(INDEX(Команды!$A$2:$AN$7500,MATCH(BF$3,Команды!$A$2:$A$7500,0),$E84+2)=Команды!$AJ$10,TRUE,FALSE),IF(INDEX(Команды!$A$2:$AN$7500,MATCH(BF$3,Команды!$A$2:$A$7500,0),$E84+2)=Команды!$AJ$11,TRUE,FALSE),IF(INDEX(Команды!$A$2:$AN$7500,MATCH(BF$3,Команды!$A$2:$A$7500,0),$E84+2)=Команды!$AJ$12,TRUE,FALSE),IF(INDEX(Команды!$A$2:$AN$7500,MATCH(BF$3,Команды!$A$2:$A$7500,0),$E84+2)=Команды!$AJ$13,TRUE,FALSE),IF(INDEX(Команды!$A$2:$AN$7500,MATCH(BF$3,Команды!$A$2:$A$7500,0),$E84+2)=Команды!$AJ$14,TRUE,FALSE),IF(INDEX(Команды!$A$2:$AN$7500,MATCH(BF$3,Команды!$A$2:$A$7500,0),$E84+2)=Команды!$AJ$15,TRUE,FALSE),IF(INDEX(Команды!$A$2:$AN$7500,MATCH(BF$3,Команды!$A$2:$A$7500,0),$E84+2)=Команды!$AJ$16,TRUE,FALSE),IF(INDEX(Команды!$A$2:$AN$7500,MATCH(BF$3,Команды!$A$2:$A$7500,0),$E84+2)=Команды!$AJ$17,TRUE,FALSE),IF(INDEX(Команды!$A$2:$AN$7500,MATCH(BF$3,Команды!$A$2:$A$7500,0),$E84+2)=Команды!$AJ$18,TRUE,FALSE),IF(INDEX(Команды!$A$2:$AN$7500,MATCH(BF$3,Команды!$A$2:$A$7500,0),$E84+2)=Команды!$AJ$19,TRUE,FALSE)),INDEX(Команды!$AJ$2:$AL$19,MATCH(INDEX(Команды!$A$2:$AN$7500,MATCH(BF$3,Команды!$A$2:$A$7500,0),$E84+2),Команды!$AJ$2:$AJ$19,0),3),0)</f>
        <v>1</v>
      </c>
      <c r="BH84" s="342"/>
      <c r="BI84" s="174">
        <f>IF(OR(IF(INDEX(Команды!$A$2:$AN$7500,MATCH(BI$3,Команды!$A$2:$A$7500,0),$E84+2)=Команды!$AJ$2,TRUE,FALSE),IF(INDEX(Команды!$A$2:$AN$7500,MATCH(BI$3,Команды!$A$2:$A$7500,0),$E84+2)=Команды!$AJ$3,TRUE,FALSE),IF(INDEX(Команды!$A$2:$AN$7500,MATCH(BI$3,Команды!$A$2:$A$7500,0),$E84+2)=Команды!$AJ$4,TRUE,FALSE),IF(INDEX(Команды!$A$2:$AN$7500,MATCH(BI$3,Команды!$A$2:$A$7500,0),$E84+2)=Команды!$AJ$5,TRUE,FALSE),IF(INDEX(Команды!$A$2:$AN$7500,MATCH(BI$3,Команды!$A$2:$A$7500,0),$E84+2)=Команды!$AJ$6,TRUE,FALSE),IF(INDEX(Команды!$A$2:$AN$7500,MATCH(BI$3,Команды!$A$2:$A$7500,0),$E84+2)=Команды!$AJ$7,TRUE,FALSE),IF(INDEX(Команды!$A$2:$AN$7500,MATCH(BI$3,Команды!$A$2:$A$7500,0),$E84+2)=Команды!$AJ$8,TRUE,FALSE),IF(INDEX(Команды!$A$2:$AN$7500,MATCH(BI$3,Команды!$A$2:$A$7500,0),$E84+2)=Команды!$AJ$9,TRUE,FALSE),IF(INDEX(Команды!$A$2:$AN$7500,MATCH(BI$3,Команды!$A$2:$A$7500,0),$E84+2)=Команды!$AJ$10,TRUE,FALSE),IF(INDEX(Команды!$A$2:$AN$7500,MATCH(BI$3,Команды!$A$2:$A$7500,0),$E84+2)=Команды!$AJ$11,TRUE,FALSE),IF(INDEX(Команды!$A$2:$AN$7500,MATCH(BI$3,Команды!$A$2:$A$7500,0),$E84+2)=Команды!$AJ$12,TRUE,FALSE),IF(INDEX(Команды!$A$2:$AN$7500,MATCH(BI$3,Команды!$A$2:$A$7500,0),$E84+2)=Команды!$AJ$13,TRUE,FALSE),IF(INDEX(Команды!$A$2:$AN$7500,MATCH(BI$3,Команды!$A$2:$A$7500,0),$E84+2)=Команды!$AJ$14,TRUE,FALSE),IF(INDEX(Команды!$A$2:$AN$7500,MATCH(BI$3,Команды!$A$2:$A$7500,0),$E84+2)=Команды!$AJ$15,TRUE,FALSE),IF(INDEX(Команды!$A$2:$AN$7500,MATCH(BI$3,Команды!$A$2:$A$7500,0),$E84+2)=Команды!$AJ$16,TRUE,FALSE),,IF(INDEX(Команды!$A$2:$AN$7500,MATCH(BI$3,Команды!$A$2:$A$7500,0),$E84+2)=Команды!$AJ$17,TRUE,FALSE),,IF(INDEX(Команды!$A$2:$AN$7500,MATCH(BI$3,Команды!$A$2:$A$7500,0),$E84+2)=Команды!$AJ$18,TRUE,FALSE),,IF(INDEX(Команды!$A$2:$AN$7500,MATCH(BI$3,Команды!$A$2:$A$7500,0),$E84+2)=Команды!$AJ$19,TRUE,FALSE)),INDEX(Команды!$AJ$2:$AK$19,MATCH(INDEX(Команды!$A$2:$AN$7500,MATCH(BI$3,Команды!$A$2:$A$7500,0),$E84+2),Команды!$AJ$2:$AJ$19,0),2),0)</f>
        <v>0.625</v>
      </c>
      <c r="BJ84" s="175">
        <f>IF(OR(IF(INDEX(Команды!$A$2:$AN$7500,MATCH(BI$3,Команды!$A$2:$A$7500,0),$E84+2)=Команды!$AJ$2,TRUE,FALSE),IF(INDEX(Команды!$A$2:$AN$7500,MATCH(BI$3,Команды!$A$2:$A$7500,0),$E84+2)=Команды!$AJ$3,TRUE,FALSE),IF(INDEX(Команды!$A$2:$AN$7500,MATCH(BI$3,Команды!$A$2:$A$7500,0),$E84+2)=Команды!$AJ$4,TRUE,FALSE),IF(INDEX(Команды!$A$2:$AN$7500,MATCH(BI$3,Команды!$A$2:$A$7500,0),$E84+2)=Команды!$AJ$5,TRUE,FALSE),IF(INDEX(Команды!$A$2:$AN$7500,MATCH(BI$3,Команды!$A$2:$A$7500,0),$E84+2)=Команды!$AJ$6,TRUE,FALSE),IF(INDEX(Команды!$A$2:$AN$7500,MATCH(BI$3,Команды!$A$2:$A$7500,0),$E84+2)=Команды!$AJ$7,TRUE,FALSE),IF(INDEX(Команды!$A$2:$AN$7500,MATCH(BI$3,Команды!$A$2:$A$7500,0),$E84+2)=Команды!$AJ$8,TRUE,FALSE),IF(INDEX(Команды!$A$2:$AN$7500,MATCH(BI$3,Команды!$A$2:$A$7500,0),$E84+2)=Команды!$AJ$9,TRUE,FALSE),IF(INDEX(Команды!$A$2:$AN$7500,MATCH(BI$3,Команды!$A$2:$A$7500,0),$E84+2)=Команды!$AJ$10,TRUE,FALSE),IF(INDEX(Команды!$A$2:$AN$7500,MATCH(BI$3,Команды!$A$2:$A$7500,0),$E84+2)=Команды!$AJ$11,TRUE,FALSE),IF(INDEX(Команды!$A$2:$AN$7500,MATCH(BI$3,Команды!$A$2:$A$7500,0),$E84+2)=Команды!$AJ$12,TRUE,FALSE),IF(INDEX(Команды!$A$2:$AN$7500,MATCH(BI$3,Команды!$A$2:$A$7500,0),$E84+2)=Команды!$AJ$13,TRUE,FALSE),IF(INDEX(Команды!$A$2:$AN$7500,MATCH(BI$3,Команды!$A$2:$A$7500,0),$E84+2)=Команды!$AJ$14,TRUE,FALSE),IF(INDEX(Команды!$A$2:$AN$7500,MATCH(BI$3,Команды!$A$2:$A$7500,0),$E84+2)=Команды!$AJ$15,TRUE,FALSE),IF(INDEX(Команды!$A$2:$AN$7500,MATCH(BI$3,Команды!$A$2:$A$7500,0),$E84+2)=Команды!$AJ$16,TRUE,FALSE),IF(INDEX(Команды!$A$2:$AN$7500,MATCH(BI$3,Команды!$A$2:$A$7500,0),$E84+2)=Команды!$AJ$17,TRUE,FALSE),IF(INDEX(Команды!$A$2:$AN$7500,MATCH(BI$3,Команды!$A$2:$A$7500,0),$E84+2)=Команды!$AJ$18,TRUE,FALSE),IF(INDEX(Команды!$A$2:$AN$7500,MATCH(BI$3,Команды!$A$2:$A$7500,0),$E84+2)=Команды!$AJ$19,TRUE,FALSE)),INDEX(Команды!$AJ$2:$AL$19,MATCH(INDEX(Команды!$A$2:$AN$7500,MATCH(BI$3,Команды!$A$2:$A$7500,0),$E84+2),Команды!$AJ$2:$AJ$19,0),3),0)</f>
        <v>1</v>
      </c>
      <c r="BK84" s="342"/>
      <c r="BL84" s="174" t="str">
        <f>IF(OR(IF(INDEX(Команды!$A$2:$AN$7500,MATCH(BL$3,Команды!$A$2:$A$7500,0),$E84+2)=Команды!$AJ$2,TRUE,FALSE),IF(INDEX(Команды!$A$2:$AN$7500,MATCH(BL$3,Команды!$A$2:$A$7500,0),$E84+2)=Команды!$AJ$3,TRUE,FALSE),IF(INDEX(Команды!$A$2:$AN$7500,MATCH(BL$3,Команды!$A$2:$A$7500,0),$E84+2)=Команды!$AJ$4,TRUE,FALSE),IF(INDEX(Команды!$A$2:$AN$7500,MATCH(BL$3,Команды!$A$2:$A$7500,0),$E84+2)=Команды!$AJ$5,TRUE,FALSE),IF(INDEX(Команды!$A$2:$AN$7500,MATCH(BL$3,Команды!$A$2:$A$7500,0),$E84+2)=Команды!$AJ$6,TRUE,FALSE),IF(INDEX(Команды!$A$2:$AN$7500,MATCH(BL$3,Команды!$A$2:$A$7500,0),$E84+2)=Команды!$AJ$7,TRUE,FALSE),IF(INDEX(Команды!$A$2:$AN$7500,MATCH(BL$3,Команды!$A$2:$A$7500,0),$E84+2)=Команды!$AJ$8,TRUE,FALSE),IF(INDEX(Команды!$A$2:$AN$7500,MATCH(BL$3,Команды!$A$2:$A$7500,0),$E84+2)=Команды!$AJ$9,TRUE,FALSE),IF(INDEX(Команды!$A$2:$AN$7500,MATCH(BL$3,Команды!$A$2:$A$7500,0),$E84+2)=Команды!$AJ$10,TRUE,FALSE),IF(INDEX(Команды!$A$2:$AN$7500,MATCH(BL$3,Команды!$A$2:$A$7500,0),$E84+2)=Команды!$AJ$11,TRUE,FALSE),IF(INDEX(Команды!$A$2:$AN$7500,MATCH(BL$3,Команды!$A$2:$A$7500,0),$E84+2)=Команды!$AJ$12,TRUE,FALSE),IF(INDEX(Команды!$A$2:$AN$7500,MATCH(BL$3,Команды!$A$2:$A$7500,0),$E84+2)=Команды!$AJ$13,TRUE,FALSE),IF(INDEX(Команды!$A$2:$AN$7500,MATCH(BL$3,Команды!$A$2:$A$7500,0),$E84+2)=Команды!$AJ$14,TRUE,FALSE),IF(INDEX(Команды!$A$2:$AN$7500,MATCH(BL$3,Команды!$A$2:$A$7500,0),$E84+2)=Команды!$AJ$15,TRUE,FALSE),IF(INDEX(Команды!$A$2:$AN$7500,MATCH(BL$3,Команды!$A$2:$A$7500,0),$E84+2)=Команды!$AJ$16,TRUE,FALSE),,IF(INDEX(Команды!$A$2:$AN$7500,MATCH(BL$3,Команды!$A$2:$A$7500,0),$E84+2)=Команды!$AJ$17,TRUE,FALSE),,IF(INDEX(Команды!$A$2:$AN$7500,MATCH(BL$3,Команды!$A$2:$A$7500,0),$E84+2)=Команды!$AJ$18,TRUE,FALSE),,IF(INDEX(Команды!$A$2:$AN$7500,MATCH(BL$3,Команды!$A$2:$A$7500,0),$E84+2)=Команды!$AJ$19,TRUE,FALSE)),INDEX(Команды!$AJ$2:$AK$19,MATCH(INDEX(Команды!$A$2:$AN$7500,MATCH(BL$3,Команды!$A$2:$A$7500,0),$E84+2),Команды!$AJ$2:$AJ$19,0),2),0)</f>
        <v>В</v>
      </c>
      <c r="BM84" s="175" t="str">
        <f>IF(OR(IF(INDEX(Команды!$A$2:$AN$7500,MATCH(BL$3,Команды!$A$2:$A$7500,0),$E84+2)=Команды!$AJ$2,TRUE,FALSE),IF(INDEX(Команды!$A$2:$AN$7500,MATCH(BL$3,Команды!$A$2:$A$7500,0),$E84+2)=Команды!$AJ$3,TRUE,FALSE),IF(INDEX(Команды!$A$2:$AN$7500,MATCH(BL$3,Команды!$A$2:$A$7500,0),$E84+2)=Команды!$AJ$4,TRUE,FALSE),IF(INDEX(Команды!$A$2:$AN$7500,MATCH(BL$3,Команды!$A$2:$A$7500,0),$E84+2)=Команды!$AJ$5,TRUE,FALSE),IF(INDEX(Команды!$A$2:$AN$7500,MATCH(BL$3,Команды!$A$2:$A$7500,0),$E84+2)=Команды!$AJ$6,TRUE,FALSE),IF(INDEX(Команды!$A$2:$AN$7500,MATCH(BL$3,Команды!$A$2:$A$7500,0),$E84+2)=Команды!$AJ$7,TRUE,FALSE),IF(INDEX(Команды!$A$2:$AN$7500,MATCH(BL$3,Команды!$A$2:$A$7500,0),$E84+2)=Команды!$AJ$8,TRUE,FALSE),IF(INDEX(Команды!$A$2:$AN$7500,MATCH(BL$3,Команды!$A$2:$A$7500,0),$E84+2)=Команды!$AJ$9,TRUE,FALSE),IF(INDEX(Команды!$A$2:$AN$7500,MATCH(BL$3,Команды!$A$2:$A$7500,0),$E84+2)=Команды!$AJ$10,TRUE,FALSE),IF(INDEX(Команды!$A$2:$AN$7500,MATCH(BL$3,Команды!$A$2:$A$7500,0),$E84+2)=Команды!$AJ$11,TRUE,FALSE),IF(INDEX(Команды!$A$2:$AN$7500,MATCH(BL$3,Команды!$A$2:$A$7500,0),$E84+2)=Команды!$AJ$12,TRUE,FALSE),IF(INDEX(Команды!$A$2:$AN$7500,MATCH(BL$3,Команды!$A$2:$A$7500,0),$E84+2)=Команды!$AJ$13,TRUE,FALSE),IF(INDEX(Команды!$A$2:$AN$7500,MATCH(BL$3,Команды!$A$2:$A$7500,0),$E84+2)=Команды!$AJ$14,TRUE,FALSE),IF(INDEX(Команды!$A$2:$AN$7500,MATCH(BL$3,Команды!$A$2:$A$7500,0),$E84+2)=Команды!$AJ$15,TRUE,FALSE),IF(INDEX(Команды!$A$2:$AN$7500,MATCH(BL$3,Команды!$A$2:$A$7500,0),$E84+2)=Команды!$AJ$16,TRUE,FALSE),IF(INDEX(Команды!$A$2:$AN$7500,MATCH(BL$3,Команды!$A$2:$A$7500,0),$E84+2)=Команды!$AJ$17,TRUE,FALSE),IF(INDEX(Команды!$A$2:$AN$7500,MATCH(BL$3,Команды!$A$2:$A$7500,0),$E84+2)=Команды!$AJ$18,TRUE,FALSE),IF(INDEX(Команды!$A$2:$AN$7500,MATCH(BL$3,Команды!$A$2:$A$7500,0),$E84+2)=Команды!$AJ$19,TRUE,FALSE)),INDEX(Команды!$AJ$2:$AL$19,MATCH(INDEX(Команды!$A$2:$AN$7500,MATCH(BL$3,Команды!$A$2:$A$7500,0),$E84+2),Команды!$AJ$2:$AJ$19,0),3),0)</f>
        <v>В</v>
      </c>
      <c r="BN84" s="342"/>
      <c r="BO84" s="174" t="str">
        <f>IF(OR(IF(INDEX(Команды!$A$2:$AN$7500,MATCH(BO$3,Команды!$A$2:$A$7500,0),$E84+2)=Команды!$AJ$2,TRUE,FALSE),IF(INDEX(Команды!$A$2:$AN$7500,MATCH(BO$3,Команды!$A$2:$A$7500,0),$E84+2)=Команды!$AJ$3,TRUE,FALSE),IF(INDEX(Команды!$A$2:$AN$7500,MATCH(BO$3,Команды!$A$2:$A$7500,0),$E84+2)=Команды!$AJ$4,TRUE,FALSE),IF(INDEX(Команды!$A$2:$AN$7500,MATCH(BO$3,Команды!$A$2:$A$7500,0),$E84+2)=Команды!$AJ$5,TRUE,FALSE),IF(INDEX(Команды!$A$2:$AN$7500,MATCH(BO$3,Команды!$A$2:$A$7500,0),$E84+2)=Команды!$AJ$6,TRUE,FALSE),IF(INDEX(Команды!$A$2:$AN$7500,MATCH(BO$3,Команды!$A$2:$A$7500,0),$E84+2)=Команды!$AJ$7,TRUE,FALSE),IF(INDEX(Команды!$A$2:$AN$7500,MATCH(BO$3,Команды!$A$2:$A$7500,0),$E84+2)=Команды!$AJ$8,TRUE,FALSE),IF(INDEX(Команды!$A$2:$AN$7500,MATCH(BO$3,Команды!$A$2:$A$7500,0),$E84+2)=Команды!$AJ$9,TRUE,FALSE),IF(INDEX(Команды!$A$2:$AN$7500,MATCH(BO$3,Команды!$A$2:$A$7500,0),$E84+2)=Команды!$AJ$10,TRUE,FALSE),IF(INDEX(Команды!$A$2:$AN$7500,MATCH(BO$3,Команды!$A$2:$A$7500,0),$E84+2)=Команды!$AJ$11,TRUE,FALSE),IF(INDEX(Команды!$A$2:$AN$7500,MATCH(BO$3,Команды!$A$2:$A$7500,0),$E84+2)=Команды!$AJ$12,TRUE,FALSE),IF(INDEX(Команды!$A$2:$AN$7500,MATCH(BO$3,Команды!$A$2:$A$7500,0),$E84+2)=Команды!$AJ$13,TRUE,FALSE),IF(INDEX(Команды!$A$2:$AN$7500,MATCH(BO$3,Команды!$A$2:$A$7500,0),$E84+2)=Команды!$AJ$14,TRUE,FALSE),IF(INDEX(Команды!$A$2:$AN$7500,MATCH(BO$3,Команды!$A$2:$A$7500,0),$E84+2)=Команды!$AJ$15,TRUE,FALSE),IF(INDEX(Команды!$A$2:$AN$7500,MATCH(BO$3,Команды!$A$2:$A$7500,0),$E84+2)=Команды!$AJ$16,TRUE,FALSE),,IF(INDEX(Команды!$A$2:$AN$7500,MATCH(BO$3,Команды!$A$2:$A$7500,0),$E84+2)=Команды!$AJ$17,TRUE,FALSE),,IF(INDEX(Команды!$A$2:$AN$7500,MATCH(BO$3,Команды!$A$2:$A$7500,0),$E84+2)=Команды!$AJ$18,TRUE,FALSE),,IF(INDEX(Команды!$A$2:$AN$7500,MATCH(BO$3,Команды!$A$2:$A$7500,0),$E84+2)=Команды!$AJ$19,TRUE,FALSE)),INDEX(Команды!$AJ$2:$AK$19,MATCH(INDEX(Команды!$A$2:$AN$7500,MATCH(BO$3,Команды!$A$2:$A$7500,0),$E84+2),Команды!$AJ$2:$AJ$19,0),2),0)</f>
        <v>В</v>
      </c>
      <c r="BP84" s="175" t="str">
        <f>IF(OR(IF(INDEX(Команды!$A$2:$AN$7500,MATCH(BO$3,Команды!$A$2:$A$7500,0),$E84+2)=Команды!$AJ$2,TRUE,FALSE),IF(INDEX(Команды!$A$2:$AN$7500,MATCH(BO$3,Команды!$A$2:$A$7500,0),$E84+2)=Команды!$AJ$3,TRUE,FALSE),IF(INDEX(Команды!$A$2:$AN$7500,MATCH(BO$3,Команды!$A$2:$A$7500,0),$E84+2)=Команды!$AJ$4,TRUE,FALSE),IF(INDEX(Команды!$A$2:$AN$7500,MATCH(BO$3,Команды!$A$2:$A$7500,0),$E84+2)=Команды!$AJ$5,TRUE,FALSE),IF(INDEX(Команды!$A$2:$AN$7500,MATCH(BO$3,Команды!$A$2:$A$7500,0),$E84+2)=Команды!$AJ$6,TRUE,FALSE),IF(INDEX(Команды!$A$2:$AN$7500,MATCH(BO$3,Команды!$A$2:$A$7500,0),$E84+2)=Команды!$AJ$7,TRUE,FALSE),IF(INDEX(Команды!$A$2:$AN$7500,MATCH(BO$3,Команды!$A$2:$A$7500,0),$E84+2)=Команды!$AJ$8,TRUE,FALSE),IF(INDEX(Команды!$A$2:$AN$7500,MATCH(BO$3,Команды!$A$2:$A$7500,0),$E84+2)=Команды!$AJ$9,TRUE,FALSE),IF(INDEX(Команды!$A$2:$AN$7500,MATCH(BO$3,Команды!$A$2:$A$7500,0),$E84+2)=Команды!$AJ$10,TRUE,FALSE),IF(INDEX(Команды!$A$2:$AN$7500,MATCH(BO$3,Команды!$A$2:$A$7500,0),$E84+2)=Команды!$AJ$11,TRUE,FALSE),IF(INDEX(Команды!$A$2:$AN$7500,MATCH(BO$3,Команды!$A$2:$A$7500,0),$E84+2)=Команды!$AJ$12,TRUE,FALSE),IF(INDEX(Команды!$A$2:$AN$7500,MATCH(BO$3,Команды!$A$2:$A$7500,0),$E84+2)=Команды!$AJ$13,TRUE,FALSE),IF(INDEX(Команды!$A$2:$AN$7500,MATCH(BO$3,Команды!$A$2:$A$7500,0),$E84+2)=Команды!$AJ$14,TRUE,FALSE),IF(INDEX(Команды!$A$2:$AN$7500,MATCH(BO$3,Команды!$A$2:$A$7500,0),$E84+2)=Команды!$AJ$15,TRUE,FALSE),IF(INDEX(Команды!$A$2:$AN$7500,MATCH(BO$3,Команды!$A$2:$A$7500,0),$E84+2)=Команды!$AJ$16,TRUE,FALSE),IF(INDEX(Команды!$A$2:$AN$7500,MATCH(BO$3,Команды!$A$2:$A$7500,0),$E84+2)=Команды!$AJ$17,TRUE,FALSE),IF(INDEX(Команды!$A$2:$AN$7500,MATCH(BO$3,Команды!$A$2:$A$7500,0),$E84+2)=Команды!$AJ$18,TRUE,FALSE),IF(INDEX(Команды!$A$2:$AN$7500,MATCH(BO$3,Команды!$A$2:$A$7500,0),$E84+2)=Команды!$AJ$19,TRUE,FALSE)),INDEX(Команды!$AJ$2:$AL$19,MATCH(INDEX(Команды!$A$2:$AN$7500,MATCH(BO$3,Команды!$A$2:$A$7500,0),$E84+2),Команды!$AJ$2:$AJ$19,0),3),0)</f>
        <v>В</v>
      </c>
      <c r="BQ84" s="342"/>
      <c r="BR84" s="174">
        <f>IF(OR(IF(INDEX(Команды!$A$2:$AN$7500,MATCH(BR$3,Команды!$A$2:$A$7500,0),$E84+2)=Команды!$AJ$2,TRUE,FALSE),IF(INDEX(Команды!$A$2:$AN$7500,MATCH(BR$3,Команды!$A$2:$A$7500,0),$E84+2)=Команды!$AJ$3,TRUE,FALSE),IF(INDEX(Команды!$A$2:$AN$7500,MATCH(BR$3,Команды!$A$2:$A$7500,0),$E84+2)=Команды!$AJ$4,TRUE,FALSE),IF(INDEX(Команды!$A$2:$AN$7500,MATCH(BR$3,Команды!$A$2:$A$7500,0),$E84+2)=Команды!$AJ$5,TRUE,FALSE),IF(INDEX(Команды!$A$2:$AN$7500,MATCH(BR$3,Команды!$A$2:$A$7500,0),$E84+2)=Команды!$AJ$6,TRUE,FALSE),IF(INDEX(Команды!$A$2:$AN$7500,MATCH(BR$3,Команды!$A$2:$A$7500,0),$E84+2)=Команды!$AJ$7,TRUE,FALSE),IF(INDEX(Команды!$A$2:$AN$7500,MATCH(BR$3,Команды!$A$2:$A$7500,0),$E84+2)=Команды!$AJ$8,TRUE,FALSE),IF(INDEX(Команды!$A$2:$AN$7500,MATCH(BR$3,Команды!$A$2:$A$7500,0),$E84+2)=Команды!$AJ$9,TRUE,FALSE),IF(INDEX(Команды!$A$2:$AN$7500,MATCH(BR$3,Команды!$A$2:$A$7500,0),$E84+2)=Команды!$AJ$10,TRUE,FALSE),IF(INDEX(Команды!$A$2:$AN$7500,MATCH(BR$3,Команды!$A$2:$A$7500,0),$E84+2)=Команды!$AJ$11,TRUE,FALSE),IF(INDEX(Команды!$A$2:$AN$7500,MATCH(BR$3,Команды!$A$2:$A$7500,0),$E84+2)=Команды!$AJ$12,TRUE,FALSE),IF(INDEX(Команды!$A$2:$AN$7500,MATCH(BR$3,Команды!$A$2:$A$7500,0),$E84+2)=Команды!$AJ$13,TRUE,FALSE),IF(INDEX(Команды!$A$2:$AN$7500,MATCH(BR$3,Команды!$A$2:$A$7500,0),$E84+2)=Команды!$AJ$14,TRUE,FALSE),IF(INDEX(Команды!$A$2:$AN$7500,MATCH(BR$3,Команды!$A$2:$A$7500,0),$E84+2)=Команды!$AJ$15,TRUE,FALSE),IF(INDEX(Команды!$A$2:$AN$7500,MATCH(BR$3,Команды!$A$2:$A$7500,0),$E84+2)=Команды!$AJ$16,TRUE,FALSE),,IF(INDEX(Команды!$A$2:$AN$7500,MATCH(BR$3,Команды!$A$2:$A$7500,0),$E84+2)=Команды!$AJ$17,TRUE,FALSE),,IF(INDEX(Команды!$A$2:$AN$7500,MATCH(BR$3,Команды!$A$2:$A$7500,0),$E84+2)=Команды!$AJ$18,TRUE,FALSE),,IF(INDEX(Команды!$A$2:$AN$7500,MATCH(BR$3,Команды!$A$2:$A$7500,0),$E84+2)=Команды!$AJ$19,TRUE,FALSE)),INDEX(Команды!$AJ$2:$AK$19,MATCH(INDEX(Команды!$A$2:$AN$7500,MATCH(BR$3,Команды!$A$2:$A$7500,0),$E84+2),Команды!$AJ$2:$AJ$19,0),2),0)</f>
        <v>0.375</v>
      </c>
      <c r="BS84" s="175">
        <f>IF(OR(IF(INDEX(Команды!$A$2:$AN$7500,MATCH(BR$3,Команды!$A$2:$A$7500,0),$E84+2)=Команды!$AJ$2,TRUE,FALSE),IF(INDEX(Команды!$A$2:$AN$7500,MATCH(BR$3,Команды!$A$2:$A$7500,0),$E84+2)=Команды!$AJ$3,TRUE,FALSE),IF(INDEX(Команды!$A$2:$AN$7500,MATCH(BR$3,Команды!$A$2:$A$7500,0),$E84+2)=Команды!$AJ$4,TRUE,FALSE),IF(INDEX(Команды!$A$2:$AN$7500,MATCH(BR$3,Команды!$A$2:$A$7500,0),$E84+2)=Команды!$AJ$5,TRUE,FALSE),IF(INDEX(Команды!$A$2:$AN$7500,MATCH(BR$3,Команды!$A$2:$A$7500,0),$E84+2)=Команды!$AJ$6,TRUE,FALSE),IF(INDEX(Команды!$A$2:$AN$7500,MATCH(BR$3,Команды!$A$2:$A$7500,0),$E84+2)=Команды!$AJ$7,TRUE,FALSE),IF(INDEX(Команды!$A$2:$AN$7500,MATCH(BR$3,Команды!$A$2:$A$7500,0),$E84+2)=Команды!$AJ$8,TRUE,FALSE),IF(INDEX(Команды!$A$2:$AN$7500,MATCH(BR$3,Команды!$A$2:$A$7500,0),$E84+2)=Команды!$AJ$9,TRUE,FALSE),IF(INDEX(Команды!$A$2:$AN$7500,MATCH(BR$3,Команды!$A$2:$A$7500,0),$E84+2)=Команды!$AJ$10,TRUE,FALSE),IF(INDEX(Команды!$A$2:$AN$7500,MATCH(BR$3,Команды!$A$2:$A$7500,0),$E84+2)=Команды!$AJ$11,TRUE,FALSE),IF(INDEX(Команды!$A$2:$AN$7500,MATCH(BR$3,Команды!$A$2:$A$7500,0),$E84+2)=Команды!$AJ$12,TRUE,FALSE),IF(INDEX(Команды!$A$2:$AN$7500,MATCH(BR$3,Команды!$A$2:$A$7500,0),$E84+2)=Команды!$AJ$13,TRUE,FALSE),IF(INDEX(Команды!$A$2:$AN$7500,MATCH(BR$3,Команды!$A$2:$A$7500,0),$E84+2)=Команды!$AJ$14,TRUE,FALSE),IF(INDEX(Команды!$A$2:$AN$7500,MATCH(BR$3,Команды!$A$2:$A$7500,0),$E84+2)=Команды!$AJ$15,TRUE,FALSE),IF(INDEX(Команды!$A$2:$AN$7500,MATCH(BR$3,Команды!$A$2:$A$7500,0),$E84+2)=Команды!$AJ$16,TRUE,FALSE),IF(INDEX(Команды!$A$2:$AN$7500,MATCH(BR$3,Команды!$A$2:$A$7500,0),$E84+2)=Команды!$AJ$17,TRUE,FALSE),IF(INDEX(Команды!$A$2:$AN$7500,MATCH(BR$3,Команды!$A$2:$A$7500,0),$E84+2)=Команды!$AJ$18,TRUE,FALSE),IF(INDEX(Команды!$A$2:$AN$7500,MATCH(BR$3,Команды!$A$2:$A$7500,0),$E84+2)=Команды!$AJ$19,TRUE,FALSE)),INDEX(Команды!$AJ$2:$AL$19,MATCH(INDEX(Команды!$A$2:$AN$7500,MATCH(BR$3,Команды!$A$2:$A$7500,0),$E84+2),Команды!$AJ$2:$AJ$19,0),3),0)</f>
        <v>0.75</v>
      </c>
      <c r="BT84" s="342"/>
      <c r="BU84" s="174">
        <f>IF(OR(IF(INDEX(Команды!$A$2:$AN$7500,MATCH(BU$3,Команды!$A$2:$A$7500,0),$E84+2)=Команды!$AJ$2,TRUE,FALSE),IF(INDEX(Команды!$A$2:$AN$7500,MATCH(BU$3,Команды!$A$2:$A$7500,0),$E84+2)=Команды!$AJ$3,TRUE,FALSE),IF(INDEX(Команды!$A$2:$AN$7500,MATCH(BU$3,Команды!$A$2:$A$7500,0),$E84+2)=Команды!$AJ$4,TRUE,FALSE),IF(INDEX(Команды!$A$2:$AN$7500,MATCH(BU$3,Команды!$A$2:$A$7500,0),$E84+2)=Команды!$AJ$5,TRUE,FALSE),IF(INDEX(Команды!$A$2:$AN$7500,MATCH(BU$3,Команды!$A$2:$A$7500,0),$E84+2)=Команды!$AJ$6,TRUE,FALSE),IF(INDEX(Команды!$A$2:$AN$7500,MATCH(BU$3,Команды!$A$2:$A$7500,0),$E84+2)=Команды!$AJ$7,TRUE,FALSE),IF(INDEX(Команды!$A$2:$AN$7500,MATCH(BU$3,Команды!$A$2:$A$7500,0),$E84+2)=Команды!$AJ$8,TRUE,FALSE),IF(INDEX(Команды!$A$2:$AN$7500,MATCH(BU$3,Команды!$A$2:$A$7500,0),$E84+2)=Команды!$AJ$9,TRUE,FALSE),IF(INDEX(Команды!$A$2:$AN$7500,MATCH(BU$3,Команды!$A$2:$A$7500,0),$E84+2)=Команды!$AJ$10,TRUE,FALSE),IF(INDEX(Команды!$A$2:$AN$7500,MATCH(BU$3,Команды!$A$2:$A$7500,0),$E84+2)=Команды!$AJ$11,TRUE,FALSE),IF(INDEX(Команды!$A$2:$AN$7500,MATCH(BU$3,Команды!$A$2:$A$7500,0),$E84+2)=Команды!$AJ$12,TRUE,FALSE),IF(INDEX(Команды!$A$2:$AN$7500,MATCH(BU$3,Команды!$A$2:$A$7500,0),$E84+2)=Команды!$AJ$13,TRUE,FALSE),IF(INDEX(Команды!$A$2:$AN$7500,MATCH(BU$3,Команды!$A$2:$A$7500,0),$E84+2)=Команды!$AJ$14,TRUE,FALSE),IF(INDEX(Команды!$A$2:$AN$7500,MATCH(BU$3,Команды!$A$2:$A$7500,0),$E84+2)=Команды!$AJ$15,TRUE,FALSE),IF(INDEX(Команды!$A$2:$AN$7500,MATCH(BU$3,Команды!$A$2:$A$7500,0),$E84+2)=Команды!$AJ$16,TRUE,FALSE),,IF(INDEX(Команды!$A$2:$AN$7500,MATCH(BU$3,Команды!$A$2:$A$7500,0),$E84+2)=Команды!$AJ$17,TRUE,FALSE),,IF(INDEX(Команды!$A$2:$AN$7500,MATCH(BU$3,Команды!$A$2:$A$7500,0),$E84+2)=Команды!$AJ$18,TRUE,FALSE),,IF(INDEX(Команды!$A$2:$AN$7500,MATCH(BU$3,Команды!$A$2:$A$7500,0),$E84+2)=Команды!$AJ$19,TRUE,FALSE)),INDEX(Команды!$AJ$2:$AK$19,MATCH(INDEX(Команды!$A$2:$AN$7500,MATCH(BU$3,Команды!$A$2:$A$7500,0),$E84+2),Команды!$AJ$2:$AJ$19,0),2),0)</f>
        <v>0.41666666666666669</v>
      </c>
      <c r="BV84" s="175">
        <f>IF(OR(IF(INDEX(Команды!$A$2:$AN$7500,MATCH(BU$3,Команды!$A$2:$A$7500,0),$E84+2)=Команды!$AJ$2,TRUE,FALSE),IF(INDEX(Команды!$A$2:$AN$7500,MATCH(BU$3,Команды!$A$2:$A$7500,0),$E84+2)=Команды!$AJ$3,TRUE,FALSE),IF(INDEX(Команды!$A$2:$AN$7500,MATCH(BU$3,Команды!$A$2:$A$7500,0),$E84+2)=Команды!$AJ$4,TRUE,FALSE),IF(INDEX(Команды!$A$2:$AN$7500,MATCH(BU$3,Команды!$A$2:$A$7500,0),$E84+2)=Команды!$AJ$5,TRUE,FALSE),IF(INDEX(Команды!$A$2:$AN$7500,MATCH(BU$3,Команды!$A$2:$A$7500,0),$E84+2)=Команды!$AJ$6,TRUE,FALSE),IF(INDEX(Команды!$A$2:$AN$7500,MATCH(BU$3,Команды!$A$2:$A$7500,0),$E84+2)=Команды!$AJ$7,TRUE,FALSE),IF(INDEX(Команды!$A$2:$AN$7500,MATCH(BU$3,Команды!$A$2:$A$7500,0),$E84+2)=Команды!$AJ$8,TRUE,FALSE),IF(INDEX(Команды!$A$2:$AN$7500,MATCH(BU$3,Команды!$A$2:$A$7500,0),$E84+2)=Команды!$AJ$9,TRUE,FALSE),IF(INDEX(Команды!$A$2:$AN$7500,MATCH(BU$3,Команды!$A$2:$A$7500,0),$E84+2)=Команды!$AJ$10,TRUE,FALSE),IF(INDEX(Команды!$A$2:$AN$7500,MATCH(BU$3,Команды!$A$2:$A$7500,0),$E84+2)=Команды!$AJ$11,TRUE,FALSE),IF(INDEX(Команды!$A$2:$AN$7500,MATCH(BU$3,Команды!$A$2:$A$7500,0),$E84+2)=Команды!$AJ$12,TRUE,FALSE),IF(INDEX(Команды!$A$2:$AN$7500,MATCH(BU$3,Команды!$A$2:$A$7500,0),$E84+2)=Команды!$AJ$13,TRUE,FALSE),IF(INDEX(Команды!$A$2:$AN$7500,MATCH(BU$3,Команды!$A$2:$A$7500,0),$E84+2)=Команды!$AJ$14,TRUE,FALSE),IF(INDEX(Команды!$A$2:$AN$7500,MATCH(BU$3,Команды!$A$2:$A$7500,0),$E84+2)=Команды!$AJ$15,TRUE,FALSE),IF(INDEX(Команды!$A$2:$AN$7500,MATCH(BU$3,Команды!$A$2:$A$7500,0),$E84+2)=Команды!$AJ$16,TRUE,FALSE),IF(INDEX(Команды!$A$2:$AN$7500,MATCH(BU$3,Команды!$A$2:$A$7500,0),$E84+2)=Команды!$AJ$17,TRUE,FALSE),IF(INDEX(Команды!$A$2:$AN$7500,MATCH(BU$3,Команды!$A$2:$A$7500,0),$E84+2)=Команды!$AJ$18,TRUE,FALSE),IF(INDEX(Команды!$A$2:$AN$7500,MATCH(BU$3,Команды!$A$2:$A$7500,0),$E84+2)=Команды!$AJ$19,TRUE,FALSE)),INDEX(Команды!$AJ$2:$AL$19,MATCH(INDEX(Команды!$A$2:$AN$7500,MATCH(BU$3,Команды!$A$2:$A$7500,0),$E84+2),Команды!$AJ$2:$AJ$19,0),3),0)</f>
        <v>0.79166666666666663</v>
      </c>
      <c r="BW84" s="342"/>
      <c r="BX84" s="174">
        <f>IF(OR(IF(INDEX(Команды!$A$2:$AN$7500,MATCH(BX$3,Команды!$A$2:$A$7500,0),$E84+2)=Команды!$AJ$2,TRUE,FALSE),IF(INDEX(Команды!$A$2:$AN$7500,MATCH(BX$3,Команды!$A$2:$A$7500,0),$E84+2)=Команды!$AJ$3,TRUE,FALSE),IF(INDEX(Команды!$A$2:$AN$7500,MATCH(BX$3,Команды!$A$2:$A$7500,0),$E84+2)=Команды!$AJ$4,TRUE,FALSE),IF(INDEX(Команды!$A$2:$AN$7500,MATCH(BX$3,Команды!$A$2:$A$7500,0),$E84+2)=Команды!$AJ$5,TRUE,FALSE),IF(INDEX(Команды!$A$2:$AN$7500,MATCH(BX$3,Команды!$A$2:$A$7500,0),$E84+2)=Команды!$AJ$6,TRUE,FALSE),IF(INDEX(Команды!$A$2:$AN$7500,MATCH(BX$3,Команды!$A$2:$A$7500,0),$E84+2)=Команды!$AJ$7,TRUE,FALSE),IF(INDEX(Команды!$A$2:$AN$7500,MATCH(BX$3,Команды!$A$2:$A$7500,0),$E84+2)=Команды!$AJ$8,TRUE,FALSE),IF(INDEX(Команды!$A$2:$AN$7500,MATCH(BX$3,Команды!$A$2:$A$7500,0),$E84+2)=Команды!$AJ$9,TRUE,FALSE),IF(INDEX(Команды!$A$2:$AN$7500,MATCH(BX$3,Команды!$A$2:$A$7500,0),$E84+2)=Команды!$AJ$10,TRUE,FALSE),IF(INDEX(Команды!$A$2:$AN$7500,MATCH(BX$3,Команды!$A$2:$A$7500,0),$E84+2)=Команды!$AJ$11,TRUE,FALSE),IF(INDEX(Команды!$A$2:$AN$7500,MATCH(BX$3,Команды!$A$2:$A$7500,0),$E84+2)=Команды!$AJ$12,TRUE,FALSE),IF(INDEX(Команды!$A$2:$AN$7500,MATCH(BX$3,Команды!$A$2:$A$7500,0),$E84+2)=Команды!$AJ$13,TRUE,FALSE),IF(INDEX(Команды!$A$2:$AN$7500,MATCH(BX$3,Команды!$A$2:$A$7500,0),$E84+2)=Команды!$AJ$14,TRUE,FALSE),IF(INDEX(Команды!$A$2:$AN$7500,MATCH(BX$3,Команды!$A$2:$A$7500,0),$E84+2)=Команды!$AJ$15,TRUE,FALSE),IF(INDEX(Команды!$A$2:$AN$7500,MATCH(BX$3,Команды!$A$2:$A$7500,0),$E84+2)=Команды!$AJ$16,TRUE,FALSE),,IF(INDEX(Команды!$A$2:$AN$7500,MATCH(BX$3,Команды!$A$2:$A$7500,0),$E84+2)=Команды!$AJ$17,TRUE,FALSE),,IF(INDEX(Команды!$A$2:$AN$7500,MATCH(BX$3,Команды!$A$2:$A$7500,0),$E84+2)=Команды!$AJ$18,TRUE,FALSE),,IF(INDEX(Команды!$A$2:$AN$7500,MATCH(BX$3,Команды!$A$2:$A$7500,0),$E84+2)=Команды!$AJ$19,TRUE,FALSE)),INDEX(Команды!$AJ$2:$AK$19,MATCH(INDEX(Команды!$A$2:$AN$7500,MATCH(BX$3,Команды!$A$2:$A$7500,0),$E84+2),Команды!$AJ$2:$AJ$19,0),2),0)</f>
        <v>0.58333333333333337</v>
      </c>
      <c r="BY84" s="175">
        <f>IF(OR(IF(INDEX(Команды!$A$2:$AN$7500,MATCH(BX$3,Команды!$A$2:$A$7500,0),$E84+2)=Команды!$AJ$2,TRUE,FALSE),IF(INDEX(Команды!$A$2:$AN$7500,MATCH(BX$3,Команды!$A$2:$A$7500,0),$E84+2)=Команды!$AJ$3,TRUE,FALSE),IF(INDEX(Команды!$A$2:$AN$7500,MATCH(BX$3,Команды!$A$2:$A$7500,0),$E84+2)=Команды!$AJ$4,TRUE,FALSE),IF(INDEX(Команды!$A$2:$AN$7500,MATCH(BX$3,Команды!$A$2:$A$7500,0),$E84+2)=Команды!$AJ$5,TRUE,FALSE),IF(INDEX(Команды!$A$2:$AN$7500,MATCH(BX$3,Команды!$A$2:$A$7500,0),$E84+2)=Команды!$AJ$6,TRUE,FALSE),IF(INDEX(Команды!$A$2:$AN$7500,MATCH(BX$3,Команды!$A$2:$A$7500,0),$E84+2)=Команды!$AJ$7,TRUE,FALSE),IF(INDEX(Команды!$A$2:$AN$7500,MATCH(BX$3,Команды!$A$2:$A$7500,0),$E84+2)=Команды!$AJ$8,TRUE,FALSE),IF(INDEX(Команды!$A$2:$AN$7500,MATCH(BX$3,Команды!$A$2:$A$7500,0),$E84+2)=Команды!$AJ$9,TRUE,FALSE),IF(INDEX(Команды!$A$2:$AN$7500,MATCH(BX$3,Команды!$A$2:$A$7500,0),$E84+2)=Команды!$AJ$10,TRUE,FALSE),IF(INDEX(Команды!$A$2:$AN$7500,MATCH(BX$3,Команды!$A$2:$A$7500,0),$E84+2)=Команды!$AJ$11,TRUE,FALSE),IF(INDEX(Команды!$A$2:$AN$7500,MATCH(BX$3,Команды!$A$2:$A$7500,0),$E84+2)=Команды!$AJ$12,TRUE,FALSE),IF(INDEX(Команды!$A$2:$AN$7500,MATCH(BX$3,Команды!$A$2:$A$7500,0),$E84+2)=Команды!$AJ$13,TRUE,FALSE),IF(INDEX(Команды!$A$2:$AN$7500,MATCH(BX$3,Команды!$A$2:$A$7500,0),$E84+2)=Команды!$AJ$14,TRUE,FALSE),IF(INDEX(Команды!$A$2:$AN$7500,MATCH(BX$3,Команды!$A$2:$A$7500,0),$E84+2)=Команды!$AJ$15,TRUE,FALSE),IF(INDEX(Команды!$A$2:$AN$7500,MATCH(BX$3,Команды!$A$2:$A$7500,0),$E84+2)=Команды!$AJ$16,TRUE,FALSE),IF(INDEX(Команды!$A$2:$AN$7500,MATCH(BX$3,Команды!$A$2:$A$7500,0),$E84+2)=Команды!$AJ$17,TRUE,FALSE),IF(INDEX(Команды!$A$2:$AN$7500,MATCH(BX$3,Команды!$A$2:$A$7500,0),$E84+2)=Команды!$AJ$18,TRUE,FALSE),IF(INDEX(Команды!$A$2:$AN$7500,MATCH(BX$3,Команды!$A$2:$A$7500,0),$E84+2)=Команды!$AJ$19,TRUE,FALSE)),INDEX(Команды!$AJ$2:$AL$19,MATCH(INDEX(Команды!$A$2:$AN$7500,MATCH(BX$3,Команды!$A$2:$A$7500,0),$E84+2),Команды!$AJ$2:$AJ$19,0),3),0)</f>
        <v>0.95833333333333337</v>
      </c>
      <c r="BZ84" s="342"/>
      <c r="CA84" s="174">
        <f>IF(OR(IF(INDEX(Команды!$A$2:$AN$7500,MATCH(CA$3,Команды!$A$2:$A$7500,0),$E84+2)=Команды!$AJ$2,TRUE,FALSE),IF(INDEX(Команды!$A$2:$AN$7500,MATCH(CA$3,Команды!$A$2:$A$7500,0),$E84+2)=Команды!$AJ$3,TRUE,FALSE),IF(INDEX(Команды!$A$2:$AN$7500,MATCH(CA$3,Команды!$A$2:$A$7500,0),$E84+2)=Команды!$AJ$4,TRUE,FALSE),IF(INDEX(Команды!$A$2:$AN$7500,MATCH(CA$3,Команды!$A$2:$A$7500,0),$E84+2)=Команды!$AJ$5,TRUE,FALSE),IF(INDEX(Команды!$A$2:$AN$7500,MATCH(CA$3,Команды!$A$2:$A$7500,0),$E84+2)=Команды!$AJ$6,TRUE,FALSE),IF(INDEX(Команды!$A$2:$AN$7500,MATCH(CA$3,Команды!$A$2:$A$7500,0),$E84+2)=Команды!$AJ$7,TRUE,FALSE),IF(INDEX(Команды!$A$2:$AN$7500,MATCH(CA$3,Команды!$A$2:$A$7500,0),$E84+2)=Команды!$AJ$8,TRUE,FALSE),IF(INDEX(Команды!$A$2:$AN$7500,MATCH(CA$3,Команды!$A$2:$A$7500,0),$E84+2)=Команды!$AJ$9,TRUE,FALSE),IF(INDEX(Команды!$A$2:$AN$7500,MATCH(CA$3,Команды!$A$2:$A$7500,0),$E84+2)=Команды!$AJ$10,TRUE,FALSE),IF(INDEX(Команды!$A$2:$AN$7500,MATCH(CA$3,Команды!$A$2:$A$7500,0),$E84+2)=Команды!$AJ$11,TRUE,FALSE),IF(INDEX(Команды!$A$2:$AN$7500,MATCH(CA$3,Команды!$A$2:$A$7500,0),$E84+2)=Команды!$AJ$12,TRUE,FALSE),IF(INDEX(Команды!$A$2:$AN$7500,MATCH(CA$3,Команды!$A$2:$A$7500,0),$E84+2)=Команды!$AJ$13,TRUE,FALSE),IF(INDEX(Команды!$A$2:$AN$7500,MATCH(CA$3,Команды!$A$2:$A$7500,0),$E84+2)=Команды!$AJ$14,TRUE,FALSE),IF(INDEX(Команды!$A$2:$AN$7500,MATCH(CA$3,Команды!$A$2:$A$7500,0),$E84+2)=Команды!$AJ$15,TRUE,FALSE),IF(INDEX(Команды!$A$2:$AN$7500,MATCH(CA$3,Команды!$A$2:$A$7500,0),$E84+2)=Команды!$AJ$16,TRUE,FALSE),,IF(INDEX(Команды!$A$2:$AN$7500,MATCH(CA$3,Команды!$A$2:$A$7500,0),$E84+2)=Команды!$AJ$17,TRUE,FALSE),,IF(INDEX(Команды!$A$2:$AN$7500,MATCH(CA$3,Команды!$A$2:$A$7500,0),$E84+2)=Команды!$AJ$18,TRUE,FALSE),,IF(INDEX(Команды!$A$2:$AN$7500,MATCH(CA$3,Команды!$A$2:$A$7500,0),$E84+2)=Команды!$AJ$19,TRUE,FALSE)),INDEX(Команды!$AJ$2:$AK$19,MATCH(INDEX(Команды!$A$2:$AN$7500,MATCH(CA$3,Команды!$A$2:$A$7500,0),$E84+2),Команды!$AJ$2:$AJ$19,0),2),0)</f>
        <v>0.58333333333333337</v>
      </c>
      <c r="CB84" s="175">
        <f>IF(OR(IF(INDEX(Команды!$A$2:$AN$7500,MATCH(CA$3,Команды!$A$2:$A$7500,0),$E84+2)=Команды!$AJ$2,TRUE,FALSE),IF(INDEX(Команды!$A$2:$AN$7500,MATCH(CA$3,Команды!$A$2:$A$7500,0),$E84+2)=Команды!$AJ$3,TRUE,FALSE),IF(INDEX(Команды!$A$2:$AN$7500,MATCH(CA$3,Команды!$A$2:$A$7500,0),$E84+2)=Команды!$AJ$4,TRUE,FALSE),IF(INDEX(Команды!$A$2:$AN$7500,MATCH(CA$3,Команды!$A$2:$A$7500,0),$E84+2)=Команды!$AJ$5,TRUE,FALSE),IF(INDEX(Команды!$A$2:$AN$7500,MATCH(CA$3,Команды!$A$2:$A$7500,0),$E84+2)=Команды!$AJ$6,TRUE,FALSE),IF(INDEX(Команды!$A$2:$AN$7500,MATCH(CA$3,Команды!$A$2:$A$7500,0),$E84+2)=Команды!$AJ$7,TRUE,FALSE),IF(INDEX(Команды!$A$2:$AN$7500,MATCH(CA$3,Команды!$A$2:$A$7500,0),$E84+2)=Команды!$AJ$8,TRUE,FALSE),IF(INDEX(Команды!$A$2:$AN$7500,MATCH(CA$3,Команды!$A$2:$A$7500,0),$E84+2)=Команды!$AJ$9,TRUE,FALSE),IF(INDEX(Команды!$A$2:$AN$7500,MATCH(CA$3,Команды!$A$2:$A$7500,0),$E84+2)=Команды!$AJ$10,TRUE,FALSE),IF(INDEX(Команды!$A$2:$AN$7500,MATCH(CA$3,Команды!$A$2:$A$7500,0),$E84+2)=Команды!$AJ$11,TRUE,FALSE),IF(INDEX(Команды!$A$2:$AN$7500,MATCH(CA$3,Команды!$A$2:$A$7500,0),$E84+2)=Команды!$AJ$12,TRUE,FALSE),IF(INDEX(Команды!$A$2:$AN$7500,MATCH(CA$3,Команды!$A$2:$A$7500,0),$E84+2)=Команды!$AJ$13,TRUE,FALSE),IF(INDEX(Команды!$A$2:$AN$7500,MATCH(CA$3,Команды!$A$2:$A$7500,0),$E84+2)=Команды!$AJ$14,TRUE,FALSE),IF(INDEX(Команды!$A$2:$AN$7500,MATCH(CA$3,Команды!$A$2:$A$7500,0),$E84+2)=Команды!$AJ$15,TRUE,FALSE),IF(INDEX(Команды!$A$2:$AN$7500,MATCH(CA$3,Команды!$A$2:$A$7500,0),$E84+2)=Команды!$AJ$16,TRUE,FALSE),IF(INDEX(Команды!$A$2:$AN$7500,MATCH(CA$3,Команды!$A$2:$A$7500,0),$E84+2)=Команды!$AJ$17,TRUE,FALSE),IF(INDEX(Команды!$A$2:$AN$7500,MATCH(CA$3,Команды!$A$2:$A$7500,0),$E84+2)=Команды!$AJ$18,TRUE,FALSE),IF(INDEX(Команды!$A$2:$AN$7500,MATCH(CA$3,Команды!$A$2:$A$7500,0),$E84+2)=Команды!$AJ$19,TRUE,FALSE)),INDEX(Команды!$AJ$2:$AL$19,MATCH(INDEX(Команды!$A$2:$AN$7500,MATCH(CA$3,Команды!$A$2:$A$7500,0),$E84+2),Команды!$AJ$2:$AJ$19,0),3),0)</f>
        <v>0.95833333333333337</v>
      </c>
      <c r="CC84" s="342"/>
      <c r="CD84" s="174" t="str">
        <f>IF(OR(IF(INDEX(Команды!$A$2:$AN$7500,MATCH(CD$3,Команды!$A$2:$A$7500,0),$E84+2)=Команды!$AJ$2,TRUE,FALSE),IF(INDEX(Команды!$A$2:$AN$7500,MATCH(CD$3,Команды!$A$2:$A$7500,0),$E84+2)=Команды!$AJ$3,TRUE,FALSE),IF(INDEX(Команды!$A$2:$AN$7500,MATCH(CD$3,Команды!$A$2:$A$7500,0),$E84+2)=Команды!$AJ$4,TRUE,FALSE),IF(INDEX(Команды!$A$2:$AN$7500,MATCH(CD$3,Команды!$A$2:$A$7500,0),$E84+2)=Команды!$AJ$5,TRUE,FALSE),IF(INDEX(Команды!$A$2:$AN$7500,MATCH(CD$3,Команды!$A$2:$A$7500,0),$E84+2)=Команды!$AJ$6,TRUE,FALSE),IF(INDEX(Команды!$A$2:$AN$7500,MATCH(CD$3,Команды!$A$2:$A$7500,0),$E84+2)=Команды!$AJ$7,TRUE,FALSE),IF(INDEX(Команды!$A$2:$AN$7500,MATCH(CD$3,Команды!$A$2:$A$7500,0),$E84+2)=Команды!$AJ$8,TRUE,FALSE),IF(INDEX(Команды!$A$2:$AN$7500,MATCH(CD$3,Команды!$A$2:$A$7500,0),$E84+2)=Команды!$AJ$9,TRUE,FALSE),IF(INDEX(Команды!$A$2:$AN$7500,MATCH(CD$3,Команды!$A$2:$A$7500,0),$E84+2)=Команды!$AJ$10,TRUE,FALSE),IF(INDEX(Команды!$A$2:$AN$7500,MATCH(CD$3,Команды!$A$2:$A$7500,0),$E84+2)=Команды!$AJ$11,TRUE,FALSE),IF(INDEX(Команды!$A$2:$AN$7500,MATCH(CD$3,Команды!$A$2:$A$7500,0),$E84+2)=Команды!$AJ$12,TRUE,FALSE),IF(INDEX(Команды!$A$2:$AN$7500,MATCH(CD$3,Команды!$A$2:$A$7500,0),$E84+2)=Команды!$AJ$13,TRUE,FALSE),IF(INDEX(Команды!$A$2:$AN$7500,MATCH(CD$3,Команды!$A$2:$A$7500,0),$E84+2)=Команды!$AJ$14,TRUE,FALSE),IF(INDEX(Команды!$A$2:$AN$7500,MATCH(CD$3,Команды!$A$2:$A$7500,0),$E84+2)=Команды!$AJ$15,TRUE,FALSE),IF(INDEX(Команды!$A$2:$AN$7500,MATCH(CD$3,Команды!$A$2:$A$7500,0),$E84+2)=Команды!$AJ$16,TRUE,FALSE),,IF(INDEX(Команды!$A$2:$AN$7500,MATCH(CD$3,Команды!$A$2:$A$7500,0),$E84+2)=Команды!$AJ$17,TRUE,FALSE),,IF(INDEX(Команды!$A$2:$AN$7500,MATCH(CD$3,Команды!$A$2:$A$7500,0),$E84+2)=Команды!$AJ$18,TRUE,FALSE),,IF(INDEX(Команды!$A$2:$AN$7500,MATCH(CD$3,Команды!$A$2:$A$7500,0),$E84+2)=Команды!$AJ$19,TRUE,FALSE)),INDEX(Команды!$AJ$2:$AK$19,MATCH(INDEX(Команды!$A$2:$AN$7500,MATCH(CD$3,Команды!$A$2:$A$7500,0),$E84+2),Команды!$AJ$2:$AJ$19,0),2),0)</f>
        <v>В</v>
      </c>
      <c r="CE84" s="175" t="str">
        <f>IF(OR(IF(INDEX(Команды!$A$2:$AN$7500,MATCH(CD$3,Команды!$A$2:$A$7500,0),$E84+2)=Команды!$AJ$2,TRUE,FALSE),IF(INDEX(Команды!$A$2:$AN$7500,MATCH(CD$3,Команды!$A$2:$A$7500,0),$E84+2)=Команды!$AJ$3,TRUE,FALSE),IF(INDEX(Команды!$A$2:$AN$7500,MATCH(CD$3,Команды!$A$2:$A$7500,0),$E84+2)=Команды!$AJ$4,TRUE,FALSE),IF(INDEX(Команды!$A$2:$AN$7500,MATCH(CD$3,Команды!$A$2:$A$7500,0),$E84+2)=Команды!$AJ$5,TRUE,FALSE),IF(INDEX(Команды!$A$2:$AN$7500,MATCH(CD$3,Команды!$A$2:$A$7500,0),$E84+2)=Команды!$AJ$6,TRUE,FALSE),IF(INDEX(Команды!$A$2:$AN$7500,MATCH(CD$3,Команды!$A$2:$A$7500,0),$E84+2)=Команды!$AJ$7,TRUE,FALSE),IF(INDEX(Команды!$A$2:$AN$7500,MATCH(CD$3,Команды!$A$2:$A$7500,0),$E84+2)=Команды!$AJ$8,TRUE,FALSE),IF(INDEX(Команды!$A$2:$AN$7500,MATCH(CD$3,Команды!$A$2:$A$7500,0),$E84+2)=Команды!$AJ$9,TRUE,FALSE),IF(INDEX(Команды!$A$2:$AN$7500,MATCH(CD$3,Команды!$A$2:$A$7500,0),$E84+2)=Команды!$AJ$10,TRUE,FALSE),IF(INDEX(Команды!$A$2:$AN$7500,MATCH(CD$3,Команды!$A$2:$A$7500,0),$E84+2)=Команды!$AJ$11,TRUE,FALSE),IF(INDEX(Команды!$A$2:$AN$7500,MATCH(CD$3,Команды!$A$2:$A$7500,0),$E84+2)=Команды!$AJ$12,TRUE,FALSE),IF(INDEX(Команды!$A$2:$AN$7500,MATCH(CD$3,Команды!$A$2:$A$7500,0),$E84+2)=Команды!$AJ$13,TRUE,FALSE),IF(INDEX(Команды!$A$2:$AN$7500,MATCH(CD$3,Команды!$A$2:$A$7500,0),$E84+2)=Команды!$AJ$14,TRUE,FALSE),IF(INDEX(Команды!$A$2:$AN$7500,MATCH(CD$3,Команды!$A$2:$A$7500,0),$E84+2)=Команды!$AJ$15,TRUE,FALSE),IF(INDEX(Команды!$A$2:$AN$7500,MATCH(CD$3,Команды!$A$2:$A$7500,0),$E84+2)=Команды!$AJ$16,TRUE,FALSE),IF(INDEX(Команды!$A$2:$AN$7500,MATCH(CD$3,Команды!$A$2:$A$7500,0),$E84+2)=Команды!$AJ$17,TRUE,FALSE),IF(INDEX(Команды!$A$2:$AN$7500,MATCH(CD$3,Команды!$A$2:$A$7500,0),$E84+2)=Команды!$AJ$18,TRUE,FALSE),IF(INDEX(Команды!$A$2:$AN$7500,MATCH(CD$3,Команды!$A$2:$A$7500,0),$E84+2)=Команды!$AJ$19,TRUE,FALSE)),INDEX(Команды!$AJ$2:$AL$19,MATCH(INDEX(Команды!$A$2:$AN$7500,MATCH(CD$3,Команды!$A$2:$A$7500,0),$E84+2),Команды!$AJ$2:$AJ$19,0),3),0)</f>
        <v>В</v>
      </c>
      <c r="CF84" s="342"/>
      <c r="CG84" s="174" t="str">
        <f>IF(OR(IF(INDEX(Команды!$A$2:$AN$7500,MATCH(CG$3,Команды!$A$2:$A$7500,0),$E84+2)=Команды!$AJ$2,TRUE,FALSE),IF(INDEX(Команды!$A$2:$AN$7500,MATCH(CG$3,Команды!$A$2:$A$7500,0),$E84+2)=Команды!$AJ$3,TRUE,FALSE),IF(INDEX(Команды!$A$2:$AN$7500,MATCH(CG$3,Команды!$A$2:$A$7500,0),$E84+2)=Команды!$AJ$4,TRUE,FALSE),IF(INDEX(Команды!$A$2:$AN$7500,MATCH(CG$3,Команды!$A$2:$A$7500,0),$E84+2)=Команды!$AJ$5,TRUE,FALSE),IF(INDEX(Команды!$A$2:$AN$7500,MATCH(CG$3,Команды!$A$2:$A$7500,0),$E84+2)=Команды!$AJ$6,TRUE,FALSE),IF(INDEX(Команды!$A$2:$AN$7500,MATCH(CG$3,Команды!$A$2:$A$7500,0),$E84+2)=Команды!$AJ$7,TRUE,FALSE),IF(INDEX(Команды!$A$2:$AN$7500,MATCH(CG$3,Команды!$A$2:$A$7500,0),$E84+2)=Команды!$AJ$8,TRUE,FALSE),IF(INDEX(Команды!$A$2:$AN$7500,MATCH(CG$3,Команды!$A$2:$A$7500,0),$E84+2)=Команды!$AJ$9,TRUE,FALSE),IF(INDEX(Команды!$A$2:$AN$7500,MATCH(CG$3,Команды!$A$2:$A$7500,0),$E84+2)=Команды!$AJ$10,TRUE,FALSE),IF(INDEX(Команды!$A$2:$AN$7500,MATCH(CG$3,Команды!$A$2:$A$7500,0),$E84+2)=Команды!$AJ$11,TRUE,FALSE),IF(INDEX(Команды!$A$2:$AN$7500,MATCH(CG$3,Команды!$A$2:$A$7500,0),$E84+2)=Команды!$AJ$12,TRUE,FALSE),IF(INDEX(Команды!$A$2:$AN$7500,MATCH(CG$3,Команды!$A$2:$A$7500,0),$E84+2)=Команды!$AJ$13,TRUE,FALSE),IF(INDEX(Команды!$A$2:$AN$7500,MATCH(CG$3,Команды!$A$2:$A$7500,0),$E84+2)=Команды!$AJ$14,TRUE,FALSE),IF(INDEX(Команды!$A$2:$AN$7500,MATCH(CG$3,Команды!$A$2:$A$7500,0),$E84+2)=Команды!$AJ$15,TRUE,FALSE),IF(INDEX(Команды!$A$2:$AN$7500,MATCH(CG$3,Команды!$A$2:$A$7500,0),$E84+2)=Команды!$AJ$16,TRUE,FALSE),,IF(INDEX(Команды!$A$2:$AN$7500,MATCH(CG$3,Команды!$A$2:$A$7500,0),$E84+2)=Команды!$AJ$17,TRUE,FALSE),,IF(INDEX(Команды!$A$2:$AN$7500,MATCH(CG$3,Команды!$A$2:$A$7500,0),$E84+2)=Команды!$AJ$18,TRUE,FALSE),,IF(INDEX(Команды!$A$2:$AN$7500,MATCH(CG$3,Команды!$A$2:$A$7500,0),$E84+2)=Команды!$AJ$19,TRUE,FALSE)),INDEX(Команды!$AJ$2:$AK$19,MATCH(INDEX(Команды!$A$2:$AN$7500,MATCH(CG$3,Команды!$A$2:$A$7500,0),$E84+2),Команды!$AJ$2:$AJ$19,0),2),0)</f>
        <v>В</v>
      </c>
      <c r="CH84" s="175" t="str">
        <f>IF(OR(IF(INDEX(Команды!$A$2:$AN$7500,MATCH(CG$3,Команды!$A$2:$A$7500,0),$E84+2)=Команды!$AJ$2,TRUE,FALSE),IF(INDEX(Команды!$A$2:$AN$7500,MATCH(CG$3,Команды!$A$2:$A$7500,0),$E84+2)=Команды!$AJ$3,TRUE,FALSE),IF(INDEX(Команды!$A$2:$AN$7500,MATCH(CG$3,Команды!$A$2:$A$7500,0),$E84+2)=Команды!$AJ$4,TRUE,FALSE),IF(INDEX(Команды!$A$2:$AN$7500,MATCH(CG$3,Команды!$A$2:$A$7500,0),$E84+2)=Команды!$AJ$5,TRUE,FALSE),IF(INDEX(Команды!$A$2:$AN$7500,MATCH(CG$3,Команды!$A$2:$A$7500,0),$E84+2)=Команды!$AJ$6,TRUE,FALSE),IF(INDEX(Команды!$A$2:$AN$7500,MATCH(CG$3,Команды!$A$2:$A$7500,0),$E84+2)=Команды!$AJ$7,TRUE,FALSE),IF(INDEX(Команды!$A$2:$AN$7500,MATCH(CG$3,Команды!$A$2:$A$7500,0),$E84+2)=Команды!$AJ$8,TRUE,FALSE),IF(INDEX(Команды!$A$2:$AN$7500,MATCH(CG$3,Команды!$A$2:$A$7500,0),$E84+2)=Команды!$AJ$9,TRUE,FALSE),IF(INDEX(Команды!$A$2:$AN$7500,MATCH(CG$3,Команды!$A$2:$A$7500,0),$E84+2)=Команды!$AJ$10,TRUE,FALSE),IF(INDEX(Команды!$A$2:$AN$7500,MATCH(CG$3,Команды!$A$2:$A$7500,0),$E84+2)=Команды!$AJ$11,TRUE,FALSE),IF(INDEX(Команды!$A$2:$AN$7500,MATCH(CG$3,Команды!$A$2:$A$7500,0),$E84+2)=Команды!$AJ$12,TRUE,FALSE),IF(INDEX(Команды!$A$2:$AN$7500,MATCH(CG$3,Команды!$A$2:$A$7500,0),$E84+2)=Команды!$AJ$13,TRUE,FALSE),IF(INDEX(Команды!$A$2:$AN$7500,MATCH(CG$3,Команды!$A$2:$A$7500,0),$E84+2)=Команды!$AJ$14,TRUE,FALSE),IF(INDEX(Команды!$A$2:$AN$7500,MATCH(CG$3,Команды!$A$2:$A$7500,0),$E84+2)=Команды!$AJ$15,TRUE,FALSE),IF(INDEX(Команды!$A$2:$AN$7500,MATCH(CG$3,Команды!$A$2:$A$7500,0),$E84+2)=Команды!$AJ$16,TRUE,FALSE),IF(INDEX(Команды!$A$2:$AN$7500,MATCH(CG$3,Команды!$A$2:$A$7500,0),$E84+2)=Команды!$AJ$17,TRUE,FALSE),IF(INDEX(Команды!$A$2:$AN$7500,MATCH(CG$3,Команды!$A$2:$A$7500,0),$E84+2)=Команды!$AJ$18,TRUE,FALSE),IF(INDEX(Команды!$A$2:$AN$7500,MATCH(CG$3,Команды!$A$2:$A$7500,0),$E84+2)=Команды!$AJ$19,TRUE,FALSE)),INDEX(Команды!$AJ$2:$AL$19,MATCH(INDEX(Команды!$A$2:$AN$7500,MATCH(CG$3,Команды!$A$2:$A$7500,0),$E84+2),Команды!$AJ$2:$AJ$19,0),3),0)</f>
        <v>В</v>
      </c>
      <c r="CI84" s="342"/>
      <c r="CJ84" s="174">
        <f>IF(OR(IF(INDEX(Команды!$A$2:$AN$7500,MATCH(CJ$3,Команды!$A$2:$A$7500,0),$E84+2)=Команды!$AJ$2,TRUE,FALSE),IF(INDEX(Команды!$A$2:$AN$7500,MATCH(CJ$3,Команды!$A$2:$A$7500,0),$E84+2)=Команды!$AJ$3,TRUE,FALSE),IF(INDEX(Команды!$A$2:$AN$7500,MATCH(CJ$3,Команды!$A$2:$A$7500,0),$E84+2)=Команды!$AJ$4,TRUE,FALSE),IF(INDEX(Команды!$A$2:$AN$7500,MATCH(CJ$3,Команды!$A$2:$A$7500,0),$E84+2)=Команды!$AJ$5,TRUE,FALSE),IF(INDEX(Команды!$A$2:$AN$7500,MATCH(CJ$3,Команды!$A$2:$A$7500,0),$E84+2)=Команды!$AJ$6,TRUE,FALSE),IF(INDEX(Команды!$A$2:$AN$7500,MATCH(CJ$3,Команды!$A$2:$A$7500,0),$E84+2)=Команды!$AJ$7,TRUE,FALSE),IF(INDEX(Команды!$A$2:$AN$7500,MATCH(CJ$3,Команды!$A$2:$A$7500,0),$E84+2)=Команды!$AJ$8,TRUE,FALSE),IF(INDEX(Команды!$A$2:$AN$7500,MATCH(CJ$3,Команды!$A$2:$A$7500,0),$E84+2)=Команды!$AJ$9,TRUE,FALSE),IF(INDEX(Команды!$A$2:$AN$7500,MATCH(CJ$3,Команды!$A$2:$A$7500,0),$E84+2)=Команды!$AJ$10,TRUE,FALSE),IF(INDEX(Команды!$A$2:$AN$7500,MATCH(CJ$3,Команды!$A$2:$A$7500,0),$E84+2)=Команды!$AJ$11,TRUE,FALSE),IF(INDEX(Команды!$A$2:$AN$7500,MATCH(CJ$3,Команды!$A$2:$A$7500,0),$E84+2)=Команды!$AJ$12,TRUE,FALSE),IF(INDEX(Команды!$A$2:$AN$7500,MATCH(CJ$3,Команды!$A$2:$A$7500,0),$E84+2)=Команды!$AJ$13,TRUE,FALSE),IF(INDEX(Команды!$A$2:$AN$7500,MATCH(CJ$3,Команды!$A$2:$A$7500,0),$E84+2)=Команды!$AJ$14,TRUE,FALSE),IF(INDEX(Команды!$A$2:$AN$7500,MATCH(CJ$3,Команды!$A$2:$A$7500,0),$E84+2)=Команды!$AJ$15,TRUE,FALSE),IF(INDEX(Команды!$A$2:$AN$7500,MATCH(CJ$3,Команды!$A$2:$A$7500,0),$E84+2)=Команды!$AJ$16,TRUE,FALSE),,IF(INDEX(Команды!$A$2:$AN$7500,MATCH(CJ$3,Команды!$A$2:$A$7500,0),$E84+2)=Команды!$AJ$17,TRUE,FALSE),,IF(INDEX(Команды!$A$2:$AN$7500,MATCH(CJ$3,Команды!$A$2:$A$7500,0),$E84+2)=Команды!$AJ$18,TRUE,FALSE),,IF(INDEX(Команды!$A$2:$AN$7500,MATCH(CJ$3,Команды!$A$2:$A$7500,0),$E84+2)=Команды!$AJ$19,TRUE,FALSE)),INDEX(Команды!$AJ$2:$AK$19,MATCH(INDEX(Команды!$A$2:$AN$7500,MATCH(CJ$3,Команды!$A$2:$A$7500,0),$E84+2),Команды!$AJ$2:$AJ$19,0),2),0)</f>
        <v>0.3125</v>
      </c>
      <c r="CK84" s="175">
        <f>IF(OR(IF(INDEX(Команды!$A$2:$AN$7500,MATCH(CJ$3,Команды!$A$2:$A$7500,0),$E84+2)=Команды!$AJ$2,TRUE,FALSE),IF(INDEX(Команды!$A$2:$AN$7500,MATCH(CJ$3,Команды!$A$2:$A$7500,0),$E84+2)=Команды!$AJ$3,TRUE,FALSE),IF(INDEX(Команды!$A$2:$AN$7500,MATCH(CJ$3,Команды!$A$2:$A$7500,0),$E84+2)=Команды!$AJ$4,TRUE,FALSE),IF(INDEX(Команды!$A$2:$AN$7500,MATCH(CJ$3,Команды!$A$2:$A$7500,0),$E84+2)=Команды!$AJ$5,TRUE,FALSE),IF(INDEX(Команды!$A$2:$AN$7500,MATCH(CJ$3,Команды!$A$2:$A$7500,0),$E84+2)=Команды!$AJ$6,TRUE,FALSE),IF(INDEX(Команды!$A$2:$AN$7500,MATCH(CJ$3,Команды!$A$2:$A$7500,0),$E84+2)=Команды!$AJ$7,TRUE,FALSE),IF(INDEX(Команды!$A$2:$AN$7500,MATCH(CJ$3,Команды!$A$2:$A$7500,0),$E84+2)=Команды!$AJ$8,TRUE,FALSE),IF(INDEX(Команды!$A$2:$AN$7500,MATCH(CJ$3,Команды!$A$2:$A$7500,0),$E84+2)=Команды!$AJ$9,TRUE,FALSE),IF(INDEX(Команды!$A$2:$AN$7500,MATCH(CJ$3,Команды!$A$2:$A$7500,0),$E84+2)=Команды!$AJ$10,TRUE,FALSE),IF(INDEX(Команды!$A$2:$AN$7500,MATCH(CJ$3,Команды!$A$2:$A$7500,0),$E84+2)=Команды!$AJ$11,TRUE,FALSE),IF(INDEX(Команды!$A$2:$AN$7500,MATCH(CJ$3,Команды!$A$2:$A$7500,0),$E84+2)=Команды!$AJ$12,TRUE,FALSE),IF(INDEX(Команды!$A$2:$AN$7500,MATCH(CJ$3,Команды!$A$2:$A$7500,0),$E84+2)=Команды!$AJ$13,TRUE,FALSE),IF(INDEX(Команды!$A$2:$AN$7500,MATCH(CJ$3,Команды!$A$2:$A$7500,0),$E84+2)=Команды!$AJ$14,TRUE,FALSE),IF(INDEX(Команды!$A$2:$AN$7500,MATCH(CJ$3,Команды!$A$2:$A$7500,0),$E84+2)=Команды!$AJ$15,TRUE,FALSE),IF(INDEX(Команды!$A$2:$AN$7500,MATCH(CJ$3,Команды!$A$2:$A$7500,0),$E84+2)=Команды!$AJ$16,TRUE,FALSE),IF(INDEX(Команды!$A$2:$AN$7500,MATCH(CJ$3,Команды!$A$2:$A$7500,0),$E84+2)=Команды!$AJ$17,TRUE,FALSE),IF(INDEX(Команды!$A$2:$AN$7500,MATCH(CJ$3,Команды!$A$2:$A$7500,0),$E84+2)=Команды!$AJ$18,TRUE,FALSE),IF(INDEX(Команды!$A$2:$AN$7500,MATCH(CJ$3,Команды!$A$2:$A$7500,0),$E84+2)=Команды!$AJ$19,TRUE,FALSE)),INDEX(Команды!$AJ$2:$AL$19,MATCH(INDEX(Команды!$A$2:$AN$7500,MATCH(CJ$3,Команды!$A$2:$A$7500,0),$E84+2),Команды!$AJ$2:$AJ$19,0),3),0)</f>
        <v>0.6875</v>
      </c>
      <c r="CL84" s="342"/>
      <c r="CM84" s="174">
        <f>IF(OR(IF(INDEX(Команды!$A$2:$AN$7500,MATCH(CM$3,Команды!$A$2:$A$7500,0),$E84+2)=Команды!$AJ$2,TRUE,FALSE),IF(INDEX(Команды!$A$2:$AN$7500,MATCH(CM$3,Команды!$A$2:$A$7500,0),$E84+2)=Команды!$AJ$3,TRUE,FALSE),IF(INDEX(Команды!$A$2:$AN$7500,MATCH(CM$3,Команды!$A$2:$A$7500,0),$E84+2)=Команды!$AJ$4,TRUE,FALSE),IF(INDEX(Команды!$A$2:$AN$7500,MATCH(CM$3,Команды!$A$2:$A$7500,0),$E84+2)=Команды!$AJ$5,TRUE,FALSE),IF(INDEX(Команды!$A$2:$AN$7500,MATCH(CM$3,Команды!$A$2:$A$7500,0),$E84+2)=Команды!$AJ$6,TRUE,FALSE),IF(INDEX(Команды!$A$2:$AN$7500,MATCH(CM$3,Команды!$A$2:$A$7500,0),$E84+2)=Команды!$AJ$7,TRUE,FALSE),IF(INDEX(Команды!$A$2:$AN$7500,MATCH(CM$3,Команды!$A$2:$A$7500,0),$E84+2)=Команды!$AJ$8,TRUE,FALSE),IF(INDEX(Команды!$A$2:$AN$7500,MATCH(CM$3,Команды!$A$2:$A$7500,0),$E84+2)=Команды!$AJ$9,TRUE,FALSE),IF(INDEX(Команды!$A$2:$AN$7500,MATCH(CM$3,Команды!$A$2:$A$7500,0),$E84+2)=Команды!$AJ$10,TRUE,FALSE),IF(INDEX(Команды!$A$2:$AN$7500,MATCH(CM$3,Команды!$A$2:$A$7500,0),$E84+2)=Команды!$AJ$11,TRUE,FALSE),IF(INDEX(Команды!$A$2:$AN$7500,MATCH(CM$3,Команды!$A$2:$A$7500,0),$E84+2)=Команды!$AJ$12,TRUE,FALSE),IF(INDEX(Команды!$A$2:$AN$7500,MATCH(CM$3,Команды!$A$2:$A$7500,0),$E84+2)=Команды!$AJ$13,TRUE,FALSE),IF(INDEX(Команды!$A$2:$AN$7500,MATCH(CM$3,Команды!$A$2:$A$7500,0),$E84+2)=Команды!$AJ$14,TRUE,FALSE),IF(INDEX(Команды!$A$2:$AN$7500,MATCH(CM$3,Команды!$A$2:$A$7500,0),$E84+2)=Команды!$AJ$15,TRUE,FALSE),IF(INDEX(Команды!$A$2:$AN$7500,MATCH(CM$3,Команды!$A$2:$A$7500,0),$E84+2)=Команды!$AJ$16,TRUE,FALSE),,IF(INDEX(Команды!$A$2:$AN$7500,MATCH(CM$3,Команды!$A$2:$A$7500,0),$E84+2)=Команды!$AJ$17,TRUE,FALSE),,IF(INDEX(Команды!$A$2:$AN$7500,MATCH(CM$3,Команды!$A$2:$A$7500,0),$E84+2)=Команды!$AJ$18,TRUE,FALSE),,IF(INDEX(Команды!$A$2:$AN$7500,MATCH(CM$3,Команды!$A$2:$A$7500,0),$E84+2)=Команды!$AJ$19,TRUE,FALSE)),INDEX(Команды!$AJ$2:$AK$19,MATCH(INDEX(Команды!$A$2:$AN$7500,MATCH(CM$3,Команды!$A$2:$A$7500,0),$E84+2),Команды!$AJ$2:$AJ$19,0),2),0)</f>
        <v>0.3125</v>
      </c>
      <c r="CN84" s="175">
        <f>IF(OR(IF(INDEX(Команды!$A$2:$AN$7500,MATCH(CM$3,Команды!$A$2:$A$7500,0),$E84+2)=Команды!$AJ$2,TRUE,FALSE),IF(INDEX(Команды!$A$2:$AN$7500,MATCH(CM$3,Команды!$A$2:$A$7500,0),$E84+2)=Команды!$AJ$3,TRUE,FALSE),IF(INDEX(Команды!$A$2:$AN$7500,MATCH(CM$3,Команды!$A$2:$A$7500,0),$E84+2)=Команды!$AJ$4,TRUE,FALSE),IF(INDEX(Команды!$A$2:$AN$7500,MATCH(CM$3,Команды!$A$2:$A$7500,0),$E84+2)=Команды!$AJ$5,TRUE,FALSE),IF(INDEX(Команды!$A$2:$AN$7500,MATCH(CM$3,Команды!$A$2:$A$7500,0),$E84+2)=Команды!$AJ$6,TRUE,FALSE),IF(INDEX(Команды!$A$2:$AN$7500,MATCH(CM$3,Команды!$A$2:$A$7500,0),$E84+2)=Команды!$AJ$7,TRUE,FALSE),IF(INDEX(Команды!$A$2:$AN$7500,MATCH(CM$3,Команды!$A$2:$A$7500,0),$E84+2)=Команды!$AJ$8,TRUE,FALSE),IF(INDEX(Команды!$A$2:$AN$7500,MATCH(CM$3,Команды!$A$2:$A$7500,0),$E84+2)=Команды!$AJ$9,TRUE,FALSE),IF(INDEX(Команды!$A$2:$AN$7500,MATCH(CM$3,Команды!$A$2:$A$7500,0),$E84+2)=Команды!$AJ$10,TRUE,FALSE),IF(INDEX(Команды!$A$2:$AN$7500,MATCH(CM$3,Команды!$A$2:$A$7500,0),$E84+2)=Команды!$AJ$11,TRUE,FALSE),IF(INDEX(Команды!$A$2:$AN$7500,MATCH(CM$3,Команды!$A$2:$A$7500,0),$E84+2)=Команды!$AJ$12,TRUE,FALSE),IF(INDEX(Команды!$A$2:$AN$7500,MATCH(CM$3,Команды!$A$2:$A$7500,0),$E84+2)=Команды!$AJ$13,TRUE,FALSE),IF(INDEX(Команды!$A$2:$AN$7500,MATCH(CM$3,Команды!$A$2:$A$7500,0),$E84+2)=Команды!$AJ$14,TRUE,FALSE),IF(INDEX(Команды!$A$2:$AN$7500,MATCH(CM$3,Команды!$A$2:$A$7500,0),$E84+2)=Команды!$AJ$15,TRUE,FALSE),IF(INDEX(Команды!$A$2:$AN$7500,MATCH(CM$3,Команды!$A$2:$A$7500,0),$E84+2)=Команды!$AJ$16,TRUE,FALSE),IF(INDEX(Команды!$A$2:$AN$7500,MATCH(CM$3,Команды!$A$2:$A$7500,0),$E84+2)=Команды!$AJ$17,TRUE,FALSE),IF(INDEX(Команды!$A$2:$AN$7500,MATCH(CM$3,Команды!$A$2:$A$7500,0),$E84+2)=Команды!$AJ$18,TRUE,FALSE),IF(INDEX(Команды!$A$2:$AN$7500,MATCH(CM$3,Команды!$A$2:$A$7500,0),$E84+2)=Команды!$AJ$19,TRUE,FALSE)),INDEX(Команды!$AJ$2:$AL$19,MATCH(INDEX(Команды!$A$2:$AN$7500,MATCH(CM$3,Команды!$A$2:$A$7500,0),$E84+2),Команды!$AJ$2:$AJ$19,0),3),0)</f>
        <v>0.6875</v>
      </c>
      <c r="CO84" s="342"/>
      <c r="CP84" s="174">
        <f>IF(OR(IF(INDEX(Команды!$A$2:$AN$7500,MATCH(CP$3,Команды!$A$2:$A$7500,0),$E84+2)=Команды!$AJ$2,TRUE,FALSE),IF(INDEX(Команды!$A$2:$AN$7500,MATCH(CP$3,Команды!$A$2:$A$7500,0),$E84+2)=Команды!$AJ$3,TRUE,FALSE),IF(INDEX(Команды!$A$2:$AN$7500,MATCH(CP$3,Команды!$A$2:$A$7500,0),$E84+2)=Команды!$AJ$4,TRUE,FALSE),IF(INDEX(Команды!$A$2:$AN$7500,MATCH(CP$3,Команды!$A$2:$A$7500,0),$E84+2)=Команды!$AJ$5,TRUE,FALSE),IF(INDEX(Команды!$A$2:$AN$7500,MATCH(CP$3,Команды!$A$2:$A$7500,0),$E84+2)=Команды!$AJ$6,TRUE,FALSE),IF(INDEX(Команды!$A$2:$AN$7500,MATCH(CP$3,Команды!$A$2:$A$7500,0),$E84+2)=Команды!$AJ$7,TRUE,FALSE),IF(INDEX(Команды!$A$2:$AN$7500,MATCH(CP$3,Команды!$A$2:$A$7500,0),$E84+2)=Команды!$AJ$8,TRUE,FALSE),IF(INDEX(Команды!$A$2:$AN$7500,MATCH(CP$3,Команды!$A$2:$A$7500,0),$E84+2)=Команды!$AJ$9,TRUE,FALSE),IF(INDEX(Команды!$A$2:$AN$7500,MATCH(CP$3,Команды!$A$2:$A$7500,0),$E84+2)=Команды!$AJ$10,TRUE,FALSE),IF(INDEX(Команды!$A$2:$AN$7500,MATCH(CP$3,Команды!$A$2:$A$7500,0),$E84+2)=Команды!$AJ$11,TRUE,FALSE),IF(INDEX(Команды!$A$2:$AN$7500,MATCH(CP$3,Команды!$A$2:$A$7500,0),$E84+2)=Команды!$AJ$12,TRUE,FALSE),IF(INDEX(Команды!$A$2:$AN$7500,MATCH(CP$3,Команды!$A$2:$A$7500,0),$E84+2)=Команды!$AJ$13,TRUE,FALSE),IF(INDEX(Команды!$A$2:$AN$7500,MATCH(CP$3,Команды!$A$2:$A$7500,0),$E84+2)=Команды!$AJ$14,TRUE,FALSE),IF(INDEX(Команды!$A$2:$AN$7500,MATCH(CP$3,Команды!$A$2:$A$7500,0),$E84+2)=Команды!$AJ$15,TRUE,FALSE),IF(INDEX(Команды!$A$2:$AN$7500,MATCH(CP$3,Команды!$A$2:$A$7500,0),$E84+2)=Команды!$AJ$16,TRUE,FALSE),,IF(INDEX(Команды!$A$2:$AN$7500,MATCH(CP$3,Команды!$A$2:$A$7500,0),$E84+2)=Команды!$AJ$17,TRUE,FALSE),,IF(INDEX(Команды!$A$2:$AN$7500,MATCH(CP$3,Команды!$A$2:$A$7500,0),$E84+2)=Команды!$AJ$18,TRUE,FALSE),,IF(INDEX(Команды!$A$2:$AN$7500,MATCH(CP$3,Команды!$A$2:$A$7500,0),$E84+2)=Команды!$AJ$19,TRUE,FALSE)),INDEX(Команды!$AJ$2:$AK$19,MATCH(INDEX(Команды!$A$2:$AN$7500,MATCH(CP$3,Команды!$A$2:$A$7500,0),$E84+2),Команды!$AJ$2:$AJ$19,0),2),0)</f>
        <v>0.375</v>
      </c>
      <c r="CQ84" s="175">
        <f>IF(OR(IF(INDEX(Команды!$A$2:$AN$7500,MATCH(CP$3,Команды!$A$2:$A$7500,0),$E84+2)=Команды!$AJ$2,TRUE,FALSE),IF(INDEX(Команды!$A$2:$AN$7500,MATCH(CP$3,Команды!$A$2:$A$7500,0),$E84+2)=Команды!$AJ$3,TRUE,FALSE),IF(INDEX(Команды!$A$2:$AN$7500,MATCH(CP$3,Команды!$A$2:$A$7500,0),$E84+2)=Команды!$AJ$4,TRUE,FALSE),IF(INDEX(Команды!$A$2:$AN$7500,MATCH(CP$3,Команды!$A$2:$A$7500,0),$E84+2)=Команды!$AJ$5,TRUE,FALSE),IF(INDEX(Команды!$A$2:$AN$7500,MATCH(CP$3,Команды!$A$2:$A$7500,0),$E84+2)=Команды!$AJ$6,TRUE,FALSE),IF(INDEX(Команды!$A$2:$AN$7500,MATCH(CP$3,Команды!$A$2:$A$7500,0),$E84+2)=Команды!$AJ$7,TRUE,FALSE),IF(INDEX(Команды!$A$2:$AN$7500,MATCH(CP$3,Команды!$A$2:$A$7500,0),$E84+2)=Команды!$AJ$8,TRUE,FALSE),IF(INDEX(Команды!$A$2:$AN$7500,MATCH(CP$3,Команды!$A$2:$A$7500,0),$E84+2)=Команды!$AJ$9,TRUE,FALSE),IF(INDEX(Команды!$A$2:$AN$7500,MATCH(CP$3,Команды!$A$2:$A$7500,0),$E84+2)=Команды!$AJ$10,TRUE,FALSE),IF(INDEX(Команды!$A$2:$AN$7500,MATCH(CP$3,Команды!$A$2:$A$7500,0),$E84+2)=Команды!$AJ$11,TRUE,FALSE),IF(INDEX(Команды!$A$2:$AN$7500,MATCH(CP$3,Команды!$A$2:$A$7500,0),$E84+2)=Команды!$AJ$12,TRUE,FALSE),IF(INDEX(Команды!$A$2:$AN$7500,MATCH(CP$3,Команды!$A$2:$A$7500,0),$E84+2)=Команды!$AJ$13,TRUE,FALSE),IF(INDEX(Команды!$A$2:$AN$7500,MATCH(CP$3,Команды!$A$2:$A$7500,0),$E84+2)=Команды!$AJ$14,TRUE,FALSE),IF(INDEX(Команды!$A$2:$AN$7500,MATCH(CP$3,Команды!$A$2:$A$7500,0),$E84+2)=Команды!$AJ$15,TRUE,FALSE),IF(INDEX(Команды!$A$2:$AN$7500,MATCH(CP$3,Команды!$A$2:$A$7500,0),$E84+2)=Команды!$AJ$16,TRUE,FALSE),IF(INDEX(Команды!$A$2:$AN$7500,MATCH(CP$3,Команды!$A$2:$A$7500,0),$E84+2)=Команды!$AJ$17,TRUE,FALSE),IF(INDEX(Команды!$A$2:$AN$7500,MATCH(CP$3,Команды!$A$2:$A$7500,0),$E84+2)=Команды!$AJ$18,TRUE,FALSE),IF(INDEX(Команды!$A$2:$AN$7500,MATCH(CP$3,Команды!$A$2:$A$7500,0),$E84+2)=Команды!$AJ$19,TRUE,FALSE)),INDEX(Команды!$AJ$2:$AL$19,MATCH(INDEX(Команды!$A$2:$AN$7500,MATCH(CP$3,Команды!$A$2:$A$7500,0),$E84+2),Команды!$AJ$2:$AJ$19,0),3),0)</f>
        <v>0.75</v>
      </c>
      <c r="CR84" s="342"/>
      <c r="CS84" s="174">
        <f>IF(OR(IF(INDEX(Команды!$A$2:$AN$7500,MATCH(CS$3,Команды!$A$2:$A$7500,0),$E84+2)=Команды!$AJ$2,TRUE,FALSE),IF(INDEX(Команды!$A$2:$AN$7500,MATCH(CS$3,Команды!$A$2:$A$7500,0),$E84+2)=Команды!$AJ$3,TRUE,FALSE),IF(INDEX(Команды!$A$2:$AN$7500,MATCH(CS$3,Команды!$A$2:$A$7500,0),$E84+2)=Команды!$AJ$4,TRUE,FALSE),IF(INDEX(Команды!$A$2:$AN$7500,MATCH(CS$3,Команды!$A$2:$A$7500,0),$E84+2)=Команды!$AJ$5,TRUE,FALSE),IF(INDEX(Команды!$A$2:$AN$7500,MATCH(CS$3,Команды!$A$2:$A$7500,0),$E84+2)=Команды!$AJ$6,TRUE,FALSE),IF(INDEX(Команды!$A$2:$AN$7500,MATCH(CS$3,Команды!$A$2:$A$7500,0),$E84+2)=Команды!$AJ$7,TRUE,FALSE),IF(INDEX(Команды!$A$2:$AN$7500,MATCH(CS$3,Команды!$A$2:$A$7500,0),$E84+2)=Команды!$AJ$8,TRUE,FALSE),IF(INDEX(Команды!$A$2:$AN$7500,MATCH(CS$3,Команды!$A$2:$A$7500,0),$E84+2)=Команды!$AJ$9,TRUE,FALSE),IF(INDEX(Команды!$A$2:$AN$7500,MATCH(CS$3,Команды!$A$2:$A$7500,0),$E84+2)=Команды!$AJ$10,TRUE,FALSE),IF(INDEX(Команды!$A$2:$AN$7500,MATCH(CS$3,Команды!$A$2:$A$7500,0),$E84+2)=Команды!$AJ$11,TRUE,FALSE),IF(INDEX(Команды!$A$2:$AN$7500,MATCH(CS$3,Команды!$A$2:$A$7500,0),$E84+2)=Команды!$AJ$12,TRUE,FALSE),IF(INDEX(Команды!$A$2:$AN$7500,MATCH(CS$3,Команды!$A$2:$A$7500,0),$E84+2)=Команды!$AJ$13,TRUE,FALSE),IF(INDEX(Команды!$A$2:$AN$7500,MATCH(CS$3,Команды!$A$2:$A$7500,0),$E84+2)=Команды!$AJ$14,TRUE,FALSE),IF(INDEX(Команды!$A$2:$AN$7500,MATCH(CS$3,Команды!$A$2:$A$7500,0),$E84+2)=Команды!$AJ$15,TRUE,FALSE),IF(INDEX(Команды!$A$2:$AN$7500,MATCH(CS$3,Команды!$A$2:$A$7500,0),$E84+2)=Команды!$AJ$16,TRUE,FALSE),,IF(INDEX(Команды!$A$2:$AN$7500,MATCH(CS$3,Команды!$A$2:$A$7500,0),$E84+2)=Команды!$AJ$17,TRUE,FALSE),,IF(INDEX(Команды!$A$2:$AN$7500,MATCH(CS$3,Команды!$A$2:$A$7500,0),$E84+2)=Команды!$AJ$18,TRUE,FALSE),,IF(INDEX(Команды!$A$2:$AN$7500,MATCH(CS$3,Команды!$A$2:$A$7500,0),$E84+2)=Команды!$AJ$19,TRUE,FALSE)),INDEX(Команды!$AJ$2:$AK$19,MATCH(INDEX(Команды!$A$2:$AN$7500,MATCH(CS$3,Команды!$A$2:$A$7500,0),$E84+2),Команды!$AJ$2:$AJ$19,0),2),0)</f>
        <v>0.64583333333333337</v>
      </c>
      <c r="CT84" s="175">
        <f>IF(OR(IF(INDEX(Команды!$A$2:$AN$7500,MATCH(CS$3,Команды!$A$2:$A$7500,0),$E84+2)=Команды!$AJ$2,TRUE,FALSE),IF(INDEX(Команды!$A$2:$AN$7500,MATCH(CS$3,Команды!$A$2:$A$7500,0),$E84+2)=Команды!$AJ$3,TRUE,FALSE),IF(INDEX(Команды!$A$2:$AN$7500,MATCH(CS$3,Команды!$A$2:$A$7500,0),$E84+2)=Команды!$AJ$4,TRUE,FALSE),IF(INDEX(Команды!$A$2:$AN$7500,MATCH(CS$3,Команды!$A$2:$A$7500,0),$E84+2)=Команды!$AJ$5,TRUE,FALSE),IF(INDEX(Команды!$A$2:$AN$7500,MATCH(CS$3,Команды!$A$2:$A$7500,0),$E84+2)=Команды!$AJ$6,TRUE,FALSE),IF(INDEX(Команды!$A$2:$AN$7500,MATCH(CS$3,Команды!$A$2:$A$7500,0),$E84+2)=Команды!$AJ$7,TRUE,FALSE),IF(INDEX(Команды!$A$2:$AN$7500,MATCH(CS$3,Команды!$A$2:$A$7500,0),$E84+2)=Команды!$AJ$8,TRUE,FALSE),IF(INDEX(Команды!$A$2:$AN$7500,MATCH(CS$3,Команды!$A$2:$A$7500,0),$E84+2)=Команды!$AJ$9,TRUE,FALSE),IF(INDEX(Команды!$A$2:$AN$7500,MATCH(CS$3,Команды!$A$2:$A$7500,0),$E84+2)=Команды!$AJ$10,TRUE,FALSE),IF(INDEX(Команды!$A$2:$AN$7500,MATCH(CS$3,Команды!$A$2:$A$7500,0),$E84+2)=Команды!$AJ$11,TRUE,FALSE),IF(INDEX(Команды!$A$2:$AN$7500,MATCH(CS$3,Команды!$A$2:$A$7500,0),$E84+2)=Команды!$AJ$12,TRUE,FALSE),IF(INDEX(Команды!$A$2:$AN$7500,MATCH(CS$3,Команды!$A$2:$A$7500,0),$E84+2)=Команды!$AJ$13,TRUE,FALSE),IF(INDEX(Команды!$A$2:$AN$7500,MATCH(CS$3,Команды!$A$2:$A$7500,0),$E84+2)=Команды!$AJ$14,TRUE,FALSE),IF(INDEX(Команды!$A$2:$AN$7500,MATCH(CS$3,Команды!$A$2:$A$7500,0),$E84+2)=Команды!$AJ$15,TRUE,FALSE),IF(INDEX(Команды!$A$2:$AN$7500,MATCH(CS$3,Команды!$A$2:$A$7500,0),$E84+2)=Команды!$AJ$16,TRUE,FALSE),IF(INDEX(Команды!$A$2:$AN$7500,MATCH(CS$3,Команды!$A$2:$A$7500,0),$E84+2)=Команды!$AJ$17,TRUE,FALSE),IF(INDEX(Команды!$A$2:$AN$7500,MATCH(CS$3,Команды!$A$2:$A$7500,0),$E84+2)=Команды!$AJ$18,TRUE,FALSE),IF(INDEX(Команды!$A$2:$AN$7500,MATCH(CS$3,Команды!$A$2:$A$7500,0),$E84+2)=Команды!$AJ$19,TRUE,FALSE)),INDEX(Команды!$AJ$2:$AL$19,MATCH(INDEX(Команды!$A$2:$AN$7500,MATCH(CS$3,Команды!$A$2:$A$7500,0),$E84+2),Команды!$AJ$2:$AJ$19,0),3),0)</f>
        <v>1.0208333333333333</v>
      </c>
      <c r="CU84" s="342"/>
    </row>
    <row r="85" spans="1:99" s="2" customFormat="1" ht="21.95" customHeight="1" x14ac:dyDescent="0.3">
      <c r="A85" s="251">
        <v>80</v>
      </c>
      <c r="B85" s="2">
        <f>VLOOKUP(A85,'Список КК'!A:F,6,TRUE)</f>
        <v>42102</v>
      </c>
      <c r="C85" s="638" t="str">
        <f>VLOOKUP(A85,'Список КК'!A:B,2,TRUE)</f>
        <v>Чистяков Евгений Олегович</v>
      </c>
      <c r="D85" s="203" t="str">
        <f>VLOOKUP(A85,'Список КК'!A:D,4,TRUE)</f>
        <v>Приходит в СБ к 15:30  (Возв, СЦ, Инфо, ОРКК(Дог))</v>
      </c>
      <c r="E85" s="4">
        <f>VLOOKUP(A85,'Список КК'!A:C,3,TRUE)</f>
        <v>32</v>
      </c>
      <c r="F85" s="220" t="str">
        <f>VLOOKUP(A85,'Список КК'!A:E,5,TRUE)</f>
        <v>сб-8Ч ЛЮБЫЕ СМЕНЫ,ПН, СР-18.00-00.00</v>
      </c>
      <c r="G85" s="174" t="str">
        <f>IF(OR(IF(INDEX(Команды!$A$2:$AN$7500,MATCH(G$3,Команды!$A$2:$A$7500,0),$E85+2)=Команды!$AJ$2,TRUE,FALSE),IF(INDEX(Команды!$A$2:$AN$7500,MATCH(G$3,Команды!$A$2:$A$7500,0),$E85+2)=Команды!$AJ$3,TRUE,FALSE),IF(INDEX(Команды!$A$2:$AN$7500,MATCH(G$3,Команды!$A$2:$A$7500,0),$E85+2)=Команды!$AJ$4,TRUE,FALSE),IF(INDEX(Команды!$A$2:$AN$7500,MATCH(G$3,Команды!$A$2:$A$7500,0),$E85+2)=Команды!$AJ$5,TRUE,FALSE),IF(INDEX(Команды!$A$2:$AN$7500,MATCH(G$3,Команды!$A$2:$A$7500,0),$E85+2)=Команды!$AJ$6,TRUE,FALSE),IF(INDEX(Команды!$A$2:$AN$7500,MATCH(G$3,Команды!$A$2:$A$7500,0),$E85+2)=Команды!$AJ$7,TRUE,FALSE),IF(INDEX(Команды!$A$2:$AN$7500,MATCH(G$3,Команды!$A$2:$A$7500,0),$E85+2)=Команды!$AJ$8,TRUE,FALSE),IF(INDEX(Команды!$A$2:$AN$7500,MATCH(G$3,Команды!$A$2:$A$7500,0),$E85+2)=Команды!$AJ$9,TRUE,FALSE),IF(INDEX(Команды!$A$2:$AN$7500,MATCH(G$3,Команды!$A$2:$A$7500,0),$E85+2)=Команды!$AJ$10,TRUE,FALSE),IF(INDEX(Команды!$A$2:$AN$7500,MATCH(G$3,Команды!$A$2:$A$7500,0),$E85+2)=Команды!$AJ$11,TRUE,FALSE),IF(INDEX(Команды!$A$2:$AN$7500,MATCH(G$3,Команды!$A$2:$A$7500,0),$E85+2)=Команды!$AJ$12,TRUE,FALSE),IF(INDEX(Команды!$A$2:$AN$7500,MATCH(G$3,Команды!$A$2:$A$7500,0),$E85+2)=Команды!$AJ$13,TRUE,FALSE),IF(INDEX(Команды!$A$2:$AN$7500,MATCH(G$3,Команды!$A$2:$A$7500,0),$E85+2)=Команды!$AJ$14,TRUE,FALSE),IF(INDEX(Команды!$A$2:$AN$7500,MATCH(G$3,Команды!$A$2:$A$7500,0),$E85+2)=Команды!$AJ$15,TRUE,FALSE),IF(INDEX(Команды!$A$2:$AN$7500,MATCH(G$3,Команды!$A$2:$A$7500,0),$E85+2)=Команды!$AJ$16,TRUE,FALSE),,IF(INDEX(Команды!$A$2:$AN$7500,MATCH(G$3,Команды!$A$2:$A$7500,0),$E85+2)=Команды!$AJ$17,TRUE,FALSE),,IF(INDEX(Команды!$A$2:$AN$7500,MATCH(G$3,Команды!$A$2:$A$7500,0),$E85+2)=Команды!$AJ$18,TRUE,FALSE),,IF(INDEX(Команды!$A$2:$AN$7500,MATCH(G$3,Команды!$A$2:$A$7500,0),$E85+2)=Команды!$AJ$19,TRUE,FALSE)),INDEX(Команды!$AJ$2:$AK$19,MATCH(INDEX(Команды!$A$2:$AN$7500,MATCH(G$3,Команды!$A$2:$A$7500,0),$E85+2),Команды!$AJ$2:$AJ$19,0),2),0)</f>
        <v>В</v>
      </c>
      <c r="H85" s="175" t="str">
        <f>IF(OR(IF(INDEX(Команды!$A$2:$AN$7500,MATCH(G$3,Команды!$A$2:$A$7500,0),$E85+2)=Команды!$AJ$2,TRUE,FALSE),IF(INDEX(Команды!$A$2:$AN$7500,MATCH(G$3,Команды!$A$2:$A$7500,0),$E85+2)=Команды!$AJ$3,TRUE,FALSE),IF(INDEX(Команды!$A$2:$AN$7500,MATCH(G$3,Команды!$A$2:$A$7500,0),$E85+2)=Команды!$AJ$4,TRUE,FALSE),IF(INDEX(Команды!$A$2:$AN$7500,MATCH(G$3,Команды!$A$2:$A$7500,0),$E85+2)=Команды!$AJ$5,TRUE,FALSE),IF(INDEX(Команды!$A$2:$AN$7500,MATCH(G$3,Команды!$A$2:$A$7500,0),$E85+2)=Команды!$AJ$6,TRUE,FALSE),IF(INDEX(Команды!$A$2:$AN$7500,MATCH(G$3,Команды!$A$2:$A$7500,0),$E85+2)=Команды!$AJ$7,TRUE,FALSE),IF(INDEX(Команды!$A$2:$AN$7500,MATCH(G$3,Команды!$A$2:$A$7500,0),$E85+2)=Команды!$AJ$8,TRUE,FALSE),IF(INDEX(Команды!$A$2:$AN$7500,MATCH(G$3,Команды!$A$2:$A$7500,0),$E85+2)=Команды!$AJ$9,TRUE,FALSE),IF(INDEX(Команды!$A$2:$AN$7500,MATCH(G$3,Команды!$A$2:$A$7500,0),$E85+2)=Команды!$AJ$10,TRUE,FALSE),IF(INDEX(Команды!$A$2:$AN$7500,MATCH(G$3,Команды!$A$2:$A$7500,0),$E85+2)=Команды!$AJ$11,TRUE,FALSE),IF(INDEX(Команды!$A$2:$AN$7500,MATCH(G$3,Команды!$A$2:$A$7500,0),$E85+2)=Команды!$AJ$12,TRUE,FALSE),IF(INDEX(Команды!$A$2:$AN$7500,MATCH(G$3,Команды!$A$2:$A$7500,0),$E85+2)=Команды!$AJ$13,TRUE,FALSE),IF(INDEX(Команды!$A$2:$AN$7500,MATCH(G$3,Команды!$A$2:$A$7500,0),$E85+2)=Команды!$AJ$14,TRUE,FALSE),IF(INDEX(Команды!$A$2:$AN$7500,MATCH(G$3,Команды!$A$2:$A$7500,0),$E85+2)=Команды!$AJ$15,TRUE,FALSE),IF(INDEX(Команды!$A$2:$AN$7500,MATCH(G$3,Команды!$A$2:$A$7500,0),$E85+2)=Команды!$AJ$16,TRUE,FALSE),IF(INDEX(Команды!$A$2:$AN$7500,MATCH(G$3,Команды!$A$2:$A$7500,0),$E85+2)=Команды!$AJ$17,TRUE,FALSE),IF(INDEX(Команды!$A$2:$AN$7500,MATCH(G$3,Команды!$A$2:$A$7500,0),$E85+2)=Команды!$AJ$18,TRUE,FALSE),IF(INDEX(Команды!$A$2:$AN$7500,MATCH(G$3,Команды!$A$2:$A$7500,0),$E85+2)=Команды!$AJ$19,TRUE,FALSE)),INDEX(Команды!$AJ$2:$AL$19,MATCH(INDEX(Команды!$A$2:$AN$7500,MATCH(G$3,Команды!$A$2:$A$7500,0),$E85+2),Команды!$AJ$2:$AJ$19,0),3),0)</f>
        <v>В</v>
      </c>
      <c r="I85" s="342"/>
      <c r="J85" s="174" t="str">
        <f>IF(OR(IF(INDEX(Команды!$A$2:$AN$7500,MATCH(J$3,Команды!$A$2:$A$7500,0),$E85+2)=Команды!$AJ$2,TRUE,FALSE),IF(INDEX(Команды!$A$2:$AN$7500,MATCH(J$3,Команды!$A$2:$A$7500,0),$E85+2)=Команды!$AJ$3,TRUE,FALSE),IF(INDEX(Команды!$A$2:$AN$7500,MATCH(J$3,Команды!$A$2:$A$7500,0),$E85+2)=Команды!$AJ$4,TRUE,FALSE),IF(INDEX(Команды!$A$2:$AN$7500,MATCH(J$3,Команды!$A$2:$A$7500,0),$E85+2)=Команды!$AJ$5,TRUE,FALSE),IF(INDEX(Команды!$A$2:$AN$7500,MATCH(J$3,Команды!$A$2:$A$7500,0),$E85+2)=Команды!$AJ$6,TRUE,FALSE),IF(INDEX(Команды!$A$2:$AN$7500,MATCH(J$3,Команды!$A$2:$A$7500,0),$E85+2)=Команды!$AJ$7,TRUE,FALSE),IF(INDEX(Команды!$A$2:$AN$7500,MATCH(J$3,Команды!$A$2:$A$7500,0),$E85+2)=Команды!$AJ$8,TRUE,FALSE),IF(INDEX(Команды!$A$2:$AN$7500,MATCH(J$3,Команды!$A$2:$A$7500,0),$E85+2)=Команды!$AJ$9,TRUE,FALSE),IF(INDEX(Команды!$A$2:$AN$7500,MATCH(J$3,Команды!$A$2:$A$7500,0),$E85+2)=Команды!$AJ$10,TRUE,FALSE),IF(INDEX(Команды!$A$2:$AN$7500,MATCH(J$3,Команды!$A$2:$A$7500,0),$E85+2)=Команды!$AJ$11,TRUE,FALSE),IF(INDEX(Команды!$A$2:$AN$7500,MATCH(J$3,Команды!$A$2:$A$7500,0),$E85+2)=Команды!$AJ$12,TRUE,FALSE),IF(INDEX(Команды!$A$2:$AN$7500,MATCH(J$3,Команды!$A$2:$A$7500,0),$E85+2)=Команды!$AJ$13,TRUE,FALSE),IF(INDEX(Команды!$A$2:$AN$7500,MATCH(J$3,Команды!$A$2:$A$7500,0),$E85+2)=Команды!$AJ$14,TRUE,FALSE),IF(INDEX(Команды!$A$2:$AN$7500,MATCH(J$3,Команды!$A$2:$A$7500,0),$E85+2)=Команды!$AJ$15,TRUE,FALSE),IF(INDEX(Команды!$A$2:$AN$7500,MATCH(J$3,Команды!$A$2:$A$7500,0),$E85+2)=Команды!$AJ$16,TRUE,FALSE),,IF(INDEX(Команды!$A$2:$AN$7500,MATCH(J$3,Команды!$A$2:$A$7500,0),$E85+2)=Команды!$AJ$17,TRUE,FALSE),,IF(INDEX(Команды!$A$2:$AN$7500,MATCH(J$3,Команды!$A$2:$A$7500,0),$E85+2)=Команды!$AJ$18,TRUE,FALSE),,IF(INDEX(Команды!$A$2:$AN$7500,MATCH(J$3,Команды!$A$2:$A$7500,0),$E85+2)=Команды!$AJ$19,TRUE,FALSE)),INDEX(Команды!$AJ$2:$AK$19,MATCH(INDEX(Команды!$A$2:$AN$7500,MATCH(J$3,Команды!$A$2:$A$7500,0),$E85+2),Команды!$AJ$2:$AJ$19,0),2),0)</f>
        <v>В</v>
      </c>
      <c r="K85" s="175" t="str">
        <f>IF(OR(IF(INDEX(Команды!$A$2:$AN$7500,MATCH(J$3,Команды!$A$2:$A$7500,0),$E85+2)=Команды!$AJ$2,TRUE,FALSE),IF(INDEX(Команды!$A$2:$AN$7500,MATCH(J$3,Команды!$A$2:$A$7500,0),$E85+2)=Команды!$AJ$3,TRUE,FALSE),IF(INDEX(Команды!$A$2:$AN$7500,MATCH(J$3,Команды!$A$2:$A$7500,0),$E85+2)=Команды!$AJ$4,TRUE,FALSE),IF(INDEX(Команды!$A$2:$AN$7500,MATCH(J$3,Команды!$A$2:$A$7500,0),$E85+2)=Команды!$AJ$5,TRUE,FALSE),IF(INDEX(Команды!$A$2:$AN$7500,MATCH(J$3,Команды!$A$2:$A$7500,0),$E85+2)=Команды!$AJ$6,TRUE,FALSE),IF(INDEX(Команды!$A$2:$AN$7500,MATCH(J$3,Команды!$A$2:$A$7500,0),$E85+2)=Команды!$AJ$7,TRUE,FALSE),IF(INDEX(Команды!$A$2:$AN$7500,MATCH(J$3,Команды!$A$2:$A$7500,0),$E85+2)=Команды!$AJ$8,TRUE,FALSE),IF(INDEX(Команды!$A$2:$AN$7500,MATCH(J$3,Команды!$A$2:$A$7500,0),$E85+2)=Команды!$AJ$9,TRUE,FALSE),IF(INDEX(Команды!$A$2:$AN$7500,MATCH(J$3,Команды!$A$2:$A$7500,0),$E85+2)=Команды!$AJ$10,TRUE,FALSE),IF(INDEX(Команды!$A$2:$AN$7500,MATCH(J$3,Команды!$A$2:$A$7500,0),$E85+2)=Команды!$AJ$11,TRUE,FALSE),IF(INDEX(Команды!$A$2:$AN$7500,MATCH(J$3,Команды!$A$2:$A$7500,0),$E85+2)=Команды!$AJ$12,TRUE,FALSE),IF(INDEX(Команды!$A$2:$AN$7500,MATCH(J$3,Команды!$A$2:$A$7500,0),$E85+2)=Команды!$AJ$13,TRUE,FALSE),IF(INDEX(Команды!$A$2:$AN$7500,MATCH(J$3,Команды!$A$2:$A$7500,0),$E85+2)=Команды!$AJ$14,TRUE,FALSE),IF(INDEX(Команды!$A$2:$AN$7500,MATCH(J$3,Команды!$A$2:$A$7500,0),$E85+2)=Команды!$AJ$15,TRUE,FALSE),IF(INDEX(Команды!$A$2:$AN$7500,MATCH(J$3,Команды!$A$2:$A$7500,0),$E85+2)=Команды!$AJ$16,TRUE,FALSE),IF(INDEX(Команды!$A$2:$AN$7500,MATCH(J$3,Команды!$A$2:$A$7500,0),$E85+2)=Команды!$AJ$17,TRUE,FALSE),IF(INDEX(Команды!$A$2:$AN$7500,MATCH(J$3,Команды!$A$2:$A$7500,0),$E85+2)=Команды!$AJ$18,TRUE,FALSE),IF(INDEX(Команды!$A$2:$AN$7500,MATCH(J$3,Команды!$A$2:$A$7500,0),$E85+2)=Команды!$AJ$19,TRUE,FALSE)),INDEX(Команды!$AJ$2:$AL$19,MATCH(INDEX(Команды!$A$2:$AN$7500,MATCH(J$3,Команды!$A$2:$A$7500,0),$E85+2),Команды!$AJ$2:$AJ$19,0),3),0)</f>
        <v>В</v>
      </c>
      <c r="L85" s="342"/>
      <c r="M85" s="174" t="str">
        <f>IF(OR(IF(INDEX(Команды!$A$2:$AN$7500,MATCH(M$3,Команды!$A$2:$A$7500,0),$E85+2)=Команды!$AJ$2,TRUE,FALSE),IF(INDEX(Команды!$A$2:$AN$7500,MATCH(M$3,Команды!$A$2:$A$7500,0),$E85+2)=Команды!$AJ$3,TRUE,FALSE),IF(INDEX(Команды!$A$2:$AN$7500,MATCH(M$3,Команды!$A$2:$A$7500,0),$E85+2)=Команды!$AJ$4,TRUE,FALSE),IF(INDEX(Команды!$A$2:$AN$7500,MATCH(M$3,Команды!$A$2:$A$7500,0),$E85+2)=Команды!$AJ$5,TRUE,FALSE),IF(INDEX(Команды!$A$2:$AN$7500,MATCH(M$3,Команды!$A$2:$A$7500,0),$E85+2)=Команды!$AJ$6,TRUE,FALSE),IF(INDEX(Команды!$A$2:$AN$7500,MATCH(M$3,Команды!$A$2:$A$7500,0),$E85+2)=Команды!$AJ$7,TRUE,FALSE),IF(INDEX(Команды!$A$2:$AN$7500,MATCH(M$3,Команды!$A$2:$A$7500,0),$E85+2)=Команды!$AJ$8,TRUE,FALSE),IF(INDEX(Команды!$A$2:$AN$7500,MATCH(M$3,Команды!$A$2:$A$7500,0),$E85+2)=Команды!$AJ$9,TRUE,FALSE),IF(INDEX(Команды!$A$2:$AN$7500,MATCH(M$3,Команды!$A$2:$A$7500,0),$E85+2)=Команды!$AJ$10,TRUE,FALSE),IF(INDEX(Команды!$A$2:$AN$7500,MATCH(M$3,Команды!$A$2:$A$7500,0),$E85+2)=Команды!$AJ$11,TRUE,FALSE),IF(INDEX(Команды!$A$2:$AN$7500,MATCH(M$3,Команды!$A$2:$A$7500,0),$E85+2)=Команды!$AJ$12,TRUE,FALSE),IF(INDEX(Команды!$A$2:$AN$7500,MATCH(M$3,Команды!$A$2:$A$7500,0),$E85+2)=Команды!$AJ$13,TRUE,FALSE),IF(INDEX(Команды!$A$2:$AN$7500,MATCH(M$3,Команды!$A$2:$A$7500,0),$E85+2)=Команды!$AJ$14,TRUE,FALSE),IF(INDEX(Команды!$A$2:$AN$7500,MATCH(M$3,Команды!$A$2:$A$7500,0),$E85+2)=Команды!$AJ$15,TRUE,FALSE),IF(INDEX(Команды!$A$2:$AN$7500,MATCH(M$3,Команды!$A$2:$A$7500,0),$E85+2)=Команды!$AJ$16,TRUE,FALSE),,IF(INDEX(Команды!$A$2:$AN$7500,MATCH(M$3,Команды!$A$2:$A$7500,0),$E85+2)=Команды!$AJ$17,TRUE,FALSE),,IF(INDEX(Команды!$A$2:$AN$7500,MATCH(M$3,Команды!$A$2:$A$7500,0),$E85+2)=Команды!$AJ$18,TRUE,FALSE),,IF(INDEX(Команды!$A$2:$AN$7500,MATCH(M$3,Команды!$A$2:$A$7500,0),$E85+2)=Команды!$AJ$19,TRUE,FALSE)),INDEX(Команды!$AJ$2:$AK$19,MATCH(INDEX(Команды!$A$2:$AN$7500,MATCH(M$3,Команды!$A$2:$A$7500,0),$E85+2),Команды!$AJ$2:$AJ$19,0),2),0)</f>
        <v>В</v>
      </c>
      <c r="N85" s="175" t="str">
        <f>IF(OR(IF(INDEX(Команды!$A$2:$AN$7500,MATCH(M$3,Команды!$A$2:$A$7500,0),$E85+2)=Команды!$AJ$2,TRUE,FALSE),IF(INDEX(Команды!$A$2:$AN$7500,MATCH(M$3,Команды!$A$2:$A$7500,0),$E85+2)=Команды!$AJ$3,TRUE,FALSE),IF(INDEX(Команды!$A$2:$AN$7500,MATCH(M$3,Команды!$A$2:$A$7500,0),$E85+2)=Команды!$AJ$4,TRUE,FALSE),IF(INDEX(Команды!$A$2:$AN$7500,MATCH(M$3,Команды!$A$2:$A$7500,0),$E85+2)=Команды!$AJ$5,TRUE,FALSE),IF(INDEX(Команды!$A$2:$AN$7500,MATCH(M$3,Команды!$A$2:$A$7500,0),$E85+2)=Команды!$AJ$6,TRUE,FALSE),IF(INDEX(Команды!$A$2:$AN$7500,MATCH(M$3,Команды!$A$2:$A$7500,0),$E85+2)=Команды!$AJ$7,TRUE,FALSE),IF(INDEX(Команды!$A$2:$AN$7500,MATCH(M$3,Команды!$A$2:$A$7500,0),$E85+2)=Команды!$AJ$8,TRUE,FALSE),IF(INDEX(Команды!$A$2:$AN$7500,MATCH(M$3,Команды!$A$2:$A$7500,0),$E85+2)=Команды!$AJ$9,TRUE,FALSE),IF(INDEX(Команды!$A$2:$AN$7500,MATCH(M$3,Команды!$A$2:$A$7500,0),$E85+2)=Команды!$AJ$10,TRUE,FALSE),IF(INDEX(Команды!$A$2:$AN$7500,MATCH(M$3,Команды!$A$2:$A$7500,0),$E85+2)=Команды!$AJ$11,TRUE,FALSE),IF(INDEX(Команды!$A$2:$AN$7500,MATCH(M$3,Команды!$A$2:$A$7500,0),$E85+2)=Команды!$AJ$12,TRUE,FALSE),IF(INDEX(Команды!$A$2:$AN$7500,MATCH(M$3,Команды!$A$2:$A$7500,0),$E85+2)=Команды!$AJ$13,TRUE,FALSE),IF(INDEX(Команды!$A$2:$AN$7500,MATCH(M$3,Команды!$A$2:$A$7500,0),$E85+2)=Команды!$AJ$14,TRUE,FALSE),IF(INDEX(Команды!$A$2:$AN$7500,MATCH(M$3,Команды!$A$2:$A$7500,0),$E85+2)=Команды!$AJ$15,TRUE,FALSE),IF(INDEX(Команды!$A$2:$AN$7500,MATCH(M$3,Команды!$A$2:$A$7500,0),$E85+2)=Команды!$AJ$16,TRUE,FALSE),IF(INDEX(Команды!$A$2:$AN$7500,MATCH(M$3,Команды!$A$2:$A$7500,0),$E85+2)=Команды!$AJ$17,TRUE,FALSE),IF(INDEX(Команды!$A$2:$AN$7500,MATCH(M$3,Команды!$A$2:$A$7500,0),$E85+2)=Команды!$AJ$18,TRUE,FALSE),IF(INDEX(Команды!$A$2:$AN$7500,MATCH(M$3,Команды!$A$2:$A$7500,0),$E85+2)=Команды!$AJ$19,TRUE,FALSE)),INDEX(Команды!$AJ$2:$AL$19,MATCH(INDEX(Команды!$A$2:$AN$7500,MATCH(M$3,Команды!$A$2:$A$7500,0),$E85+2),Команды!$AJ$2:$AJ$19,0),3),0)</f>
        <v>В</v>
      </c>
      <c r="O85" s="342"/>
      <c r="P85" s="174" t="str">
        <f>IF(OR(IF(INDEX(Команды!$A$2:$AN$7500,MATCH(P$3,Команды!$A$2:$A$7500,0),$E85+2)=Команды!$AJ$2,TRUE,FALSE),IF(INDEX(Команды!$A$2:$AN$7500,MATCH(P$3,Команды!$A$2:$A$7500,0),$E85+2)=Команды!$AJ$3,TRUE,FALSE),IF(INDEX(Команды!$A$2:$AN$7500,MATCH(P$3,Команды!$A$2:$A$7500,0),$E85+2)=Команды!$AJ$4,TRUE,FALSE),IF(INDEX(Команды!$A$2:$AN$7500,MATCH(P$3,Команды!$A$2:$A$7500,0),$E85+2)=Команды!$AJ$5,TRUE,FALSE),IF(INDEX(Команды!$A$2:$AN$7500,MATCH(P$3,Команды!$A$2:$A$7500,0),$E85+2)=Команды!$AJ$6,TRUE,FALSE),IF(INDEX(Команды!$A$2:$AN$7500,MATCH(P$3,Команды!$A$2:$A$7500,0),$E85+2)=Команды!$AJ$7,TRUE,FALSE),IF(INDEX(Команды!$A$2:$AN$7500,MATCH(P$3,Команды!$A$2:$A$7500,0),$E85+2)=Команды!$AJ$8,TRUE,FALSE),IF(INDEX(Команды!$A$2:$AN$7500,MATCH(P$3,Команды!$A$2:$A$7500,0),$E85+2)=Команды!$AJ$9,TRUE,FALSE),IF(INDEX(Команды!$A$2:$AN$7500,MATCH(P$3,Команды!$A$2:$A$7500,0),$E85+2)=Команды!$AJ$10,TRUE,FALSE),IF(INDEX(Команды!$A$2:$AN$7500,MATCH(P$3,Команды!$A$2:$A$7500,0),$E85+2)=Команды!$AJ$11,TRUE,FALSE),IF(INDEX(Команды!$A$2:$AN$7500,MATCH(P$3,Команды!$A$2:$A$7500,0),$E85+2)=Команды!$AJ$12,TRUE,FALSE),IF(INDEX(Команды!$A$2:$AN$7500,MATCH(P$3,Команды!$A$2:$A$7500,0),$E85+2)=Команды!$AJ$13,TRUE,FALSE),IF(INDEX(Команды!$A$2:$AN$7500,MATCH(P$3,Команды!$A$2:$A$7500,0),$E85+2)=Команды!$AJ$14,TRUE,FALSE),IF(INDEX(Команды!$A$2:$AN$7500,MATCH(P$3,Команды!$A$2:$A$7500,0),$E85+2)=Команды!$AJ$15,TRUE,FALSE),IF(INDEX(Команды!$A$2:$AN$7500,MATCH(P$3,Команды!$A$2:$A$7500,0),$E85+2)=Команды!$AJ$16,TRUE,FALSE),,IF(INDEX(Команды!$A$2:$AN$7500,MATCH(P$3,Команды!$A$2:$A$7500,0),$E85+2)=Команды!$AJ$17,TRUE,FALSE),,IF(INDEX(Команды!$A$2:$AN$7500,MATCH(P$3,Команды!$A$2:$A$7500,0),$E85+2)=Команды!$AJ$18,TRUE,FALSE),,IF(INDEX(Команды!$A$2:$AN$7500,MATCH(P$3,Команды!$A$2:$A$7500,0),$E85+2)=Команды!$AJ$19,TRUE,FALSE)),INDEX(Команды!$AJ$2:$AK$19,MATCH(INDEX(Команды!$A$2:$AN$7500,MATCH(P$3,Команды!$A$2:$A$7500,0),$E85+2),Команды!$AJ$2:$AJ$19,0),2),0)</f>
        <v>В</v>
      </c>
      <c r="Q85" s="175" t="str">
        <f>IF(OR(IF(INDEX(Команды!$A$2:$AN$7500,MATCH(P$3,Команды!$A$2:$A$7500,0),$E85+2)=Команды!$AJ$2,TRUE,FALSE),IF(INDEX(Команды!$A$2:$AN$7500,MATCH(P$3,Команды!$A$2:$A$7500,0),$E85+2)=Команды!$AJ$3,TRUE,FALSE),IF(INDEX(Команды!$A$2:$AN$7500,MATCH(P$3,Команды!$A$2:$A$7500,0),$E85+2)=Команды!$AJ$4,TRUE,FALSE),IF(INDEX(Команды!$A$2:$AN$7500,MATCH(P$3,Команды!$A$2:$A$7500,0),$E85+2)=Команды!$AJ$5,TRUE,FALSE),IF(INDEX(Команды!$A$2:$AN$7500,MATCH(P$3,Команды!$A$2:$A$7500,0),$E85+2)=Команды!$AJ$6,TRUE,FALSE),IF(INDEX(Команды!$A$2:$AN$7500,MATCH(P$3,Команды!$A$2:$A$7500,0),$E85+2)=Команды!$AJ$7,TRUE,FALSE),IF(INDEX(Команды!$A$2:$AN$7500,MATCH(P$3,Команды!$A$2:$A$7500,0),$E85+2)=Команды!$AJ$8,TRUE,FALSE),IF(INDEX(Команды!$A$2:$AN$7500,MATCH(P$3,Команды!$A$2:$A$7500,0),$E85+2)=Команды!$AJ$9,TRUE,FALSE),IF(INDEX(Команды!$A$2:$AN$7500,MATCH(P$3,Команды!$A$2:$A$7500,0),$E85+2)=Команды!$AJ$10,TRUE,FALSE),IF(INDEX(Команды!$A$2:$AN$7500,MATCH(P$3,Команды!$A$2:$A$7500,0),$E85+2)=Команды!$AJ$11,TRUE,FALSE),IF(INDEX(Команды!$A$2:$AN$7500,MATCH(P$3,Команды!$A$2:$A$7500,0),$E85+2)=Команды!$AJ$12,TRUE,FALSE),IF(INDEX(Команды!$A$2:$AN$7500,MATCH(P$3,Команды!$A$2:$A$7500,0),$E85+2)=Команды!$AJ$13,TRUE,FALSE),IF(INDEX(Команды!$A$2:$AN$7500,MATCH(P$3,Команды!$A$2:$A$7500,0),$E85+2)=Команды!$AJ$14,TRUE,FALSE),IF(INDEX(Команды!$A$2:$AN$7500,MATCH(P$3,Команды!$A$2:$A$7500,0),$E85+2)=Команды!$AJ$15,TRUE,FALSE),IF(INDEX(Команды!$A$2:$AN$7500,MATCH(P$3,Команды!$A$2:$A$7500,0),$E85+2)=Команды!$AJ$16,TRUE,FALSE),IF(INDEX(Команды!$A$2:$AN$7500,MATCH(P$3,Команды!$A$2:$A$7500,0),$E85+2)=Команды!$AJ$17,TRUE,FALSE),IF(INDEX(Команды!$A$2:$AN$7500,MATCH(P$3,Команды!$A$2:$A$7500,0),$E85+2)=Команды!$AJ$18,TRUE,FALSE),IF(INDEX(Команды!$A$2:$AN$7500,MATCH(P$3,Команды!$A$2:$A$7500,0),$E85+2)=Команды!$AJ$19,TRUE,FALSE)),INDEX(Команды!$AJ$2:$AL$19,MATCH(INDEX(Команды!$A$2:$AN$7500,MATCH(P$3,Команды!$A$2:$A$7500,0),$E85+2),Команды!$AJ$2:$AJ$19,0),3),0)</f>
        <v>В</v>
      </c>
      <c r="R85" s="342"/>
      <c r="S85" s="174" t="str">
        <f>IF(OR(IF(INDEX(Команды!$A$2:$AN$7500,MATCH(S$3,Команды!$A$2:$A$7500,0),$E85+2)=Команды!$AJ$2,TRUE,FALSE),IF(INDEX(Команды!$A$2:$AN$7500,MATCH(S$3,Команды!$A$2:$A$7500,0),$E85+2)=Команды!$AJ$3,TRUE,FALSE),IF(INDEX(Команды!$A$2:$AN$7500,MATCH(S$3,Команды!$A$2:$A$7500,0),$E85+2)=Команды!$AJ$4,TRUE,FALSE),IF(INDEX(Команды!$A$2:$AN$7500,MATCH(S$3,Команды!$A$2:$A$7500,0),$E85+2)=Команды!$AJ$5,TRUE,FALSE),IF(INDEX(Команды!$A$2:$AN$7500,MATCH(S$3,Команды!$A$2:$A$7500,0),$E85+2)=Команды!$AJ$6,TRUE,FALSE),IF(INDEX(Команды!$A$2:$AN$7500,MATCH(S$3,Команды!$A$2:$A$7500,0),$E85+2)=Команды!$AJ$7,TRUE,FALSE),IF(INDEX(Команды!$A$2:$AN$7500,MATCH(S$3,Команды!$A$2:$A$7500,0),$E85+2)=Команды!$AJ$8,TRUE,FALSE),IF(INDEX(Команды!$A$2:$AN$7500,MATCH(S$3,Команды!$A$2:$A$7500,0),$E85+2)=Команды!$AJ$9,TRUE,FALSE),IF(INDEX(Команды!$A$2:$AN$7500,MATCH(S$3,Команды!$A$2:$A$7500,0),$E85+2)=Команды!$AJ$10,TRUE,FALSE),IF(INDEX(Команды!$A$2:$AN$7500,MATCH(S$3,Команды!$A$2:$A$7500,0),$E85+2)=Команды!$AJ$11,TRUE,FALSE),IF(INDEX(Команды!$A$2:$AN$7500,MATCH(S$3,Команды!$A$2:$A$7500,0),$E85+2)=Команды!$AJ$12,TRUE,FALSE),IF(INDEX(Команды!$A$2:$AN$7500,MATCH(S$3,Команды!$A$2:$A$7500,0),$E85+2)=Команды!$AJ$13,TRUE,FALSE),IF(INDEX(Команды!$A$2:$AN$7500,MATCH(S$3,Команды!$A$2:$A$7500,0),$E85+2)=Команды!$AJ$14,TRUE,FALSE),IF(INDEX(Команды!$A$2:$AN$7500,MATCH(S$3,Команды!$A$2:$A$7500,0),$E85+2)=Команды!$AJ$15,TRUE,FALSE),IF(INDEX(Команды!$A$2:$AN$7500,MATCH(S$3,Команды!$A$2:$A$7500,0),$E85+2)=Команды!$AJ$16,TRUE,FALSE),,IF(INDEX(Команды!$A$2:$AN$7500,MATCH(S$3,Команды!$A$2:$A$7500,0),$E85+2)=Команды!$AJ$17,TRUE,FALSE),,IF(INDEX(Команды!$A$2:$AN$7500,MATCH(S$3,Команды!$A$2:$A$7500,0),$E85+2)=Команды!$AJ$18,TRUE,FALSE),,IF(INDEX(Команды!$A$2:$AN$7500,MATCH(S$3,Команды!$A$2:$A$7500,0),$E85+2)=Команды!$AJ$19,TRUE,FALSE)),INDEX(Команды!$AJ$2:$AK$19,MATCH(INDEX(Команды!$A$2:$AN$7500,MATCH(S$3,Команды!$A$2:$A$7500,0),$E85+2),Команды!$AJ$2:$AJ$19,0),2),0)</f>
        <v>В</v>
      </c>
      <c r="T85" s="175" t="str">
        <f>IF(OR(IF(INDEX(Команды!$A$2:$AN$7500,MATCH(S$3,Команды!$A$2:$A$7500,0),$E85+2)=Команды!$AJ$2,TRUE,FALSE),IF(INDEX(Команды!$A$2:$AN$7500,MATCH(S$3,Команды!$A$2:$A$7500,0),$E85+2)=Команды!$AJ$3,TRUE,FALSE),IF(INDEX(Команды!$A$2:$AN$7500,MATCH(S$3,Команды!$A$2:$A$7500,0),$E85+2)=Команды!$AJ$4,TRUE,FALSE),IF(INDEX(Команды!$A$2:$AN$7500,MATCH(S$3,Команды!$A$2:$A$7500,0),$E85+2)=Команды!$AJ$5,TRUE,FALSE),IF(INDEX(Команды!$A$2:$AN$7500,MATCH(S$3,Команды!$A$2:$A$7500,0),$E85+2)=Команды!$AJ$6,TRUE,FALSE),IF(INDEX(Команды!$A$2:$AN$7500,MATCH(S$3,Команды!$A$2:$A$7500,0),$E85+2)=Команды!$AJ$7,TRUE,FALSE),IF(INDEX(Команды!$A$2:$AN$7500,MATCH(S$3,Команды!$A$2:$A$7500,0),$E85+2)=Команды!$AJ$8,TRUE,FALSE),IF(INDEX(Команды!$A$2:$AN$7500,MATCH(S$3,Команды!$A$2:$A$7500,0),$E85+2)=Команды!$AJ$9,TRUE,FALSE),IF(INDEX(Команды!$A$2:$AN$7500,MATCH(S$3,Команды!$A$2:$A$7500,0),$E85+2)=Команды!$AJ$10,TRUE,FALSE),IF(INDEX(Команды!$A$2:$AN$7500,MATCH(S$3,Команды!$A$2:$A$7500,0),$E85+2)=Команды!$AJ$11,TRUE,FALSE),IF(INDEX(Команды!$A$2:$AN$7500,MATCH(S$3,Команды!$A$2:$A$7500,0),$E85+2)=Команды!$AJ$12,TRUE,FALSE),IF(INDEX(Команды!$A$2:$AN$7500,MATCH(S$3,Команды!$A$2:$A$7500,0),$E85+2)=Команды!$AJ$13,TRUE,FALSE),IF(INDEX(Команды!$A$2:$AN$7500,MATCH(S$3,Команды!$A$2:$A$7500,0),$E85+2)=Команды!$AJ$14,TRUE,FALSE),IF(INDEX(Команды!$A$2:$AN$7500,MATCH(S$3,Команды!$A$2:$A$7500,0),$E85+2)=Команды!$AJ$15,TRUE,FALSE),IF(INDEX(Команды!$A$2:$AN$7500,MATCH(S$3,Команды!$A$2:$A$7500,0),$E85+2)=Команды!$AJ$16,TRUE,FALSE),IF(INDEX(Команды!$A$2:$AN$7500,MATCH(S$3,Команды!$A$2:$A$7500,0),$E85+2)=Команды!$AJ$17,TRUE,FALSE),IF(INDEX(Команды!$A$2:$AN$7500,MATCH(S$3,Команды!$A$2:$A$7500,0),$E85+2)=Команды!$AJ$18,TRUE,FALSE),IF(INDEX(Команды!$A$2:$AN$7500,MATCH(S$3,Команды!$A$2:$A$7500,0),$E85+2)=Команды!$AJ$19,TRUE,FALSE)),INDEX(Команды!$AJ$2:$AL$19,MATCH(INDEX(Команды!$A$2:$AN$7500,MATCH(S$3,Команды!$A$2:$A$7500,0),$E85+2),Команды!$AJ$2:$AJ$19,0),3),0)</f>
        <v>В</v>
      </c>
      <c r="U85" s="342"/>
      <c r="V85" s="174" t="str">
        <f>IF(OR(IF(INDEX(Команды!$A$2:$AN$7500,MATCH(V$3,Команды!$A$2:$A$7500,0),$E85+2)=Команды!$AJ$2,TRUE,FALSE),IF(INDEX(Команды!$A$2:$AN$7500,MATCH(V$3,Команды!$A$2:$A$7500,0),$E85+2)=Команды!$AJ$3,TRUE,FALSE),IF(INDEX(Команды!$A$2:$AN$7500,MATCH(V$3,Команды!$A$2:$A$7500,0),$E85+2)=Команды!$AJ$4,TRUE,FALSE),IF(INDEX(Команды!$A$2:$AN$7500,MATCH(V$3,Команды!$A$2:$A$7500,0),$E85+2)=Команды!$AJ$5,TRUE,FALSE),IF(INDEX(Команды!$A$2:$AN$7500,MATCH(V$3,Команды!$A$2:$A$7500,0),$E85+2)=Команды!$AJ$6,TRUE,FALSE),IF(INDEX(Команды!$A$2:$AN$7500,MATCH(V$3,Команды!$A$2:$A$7500,0),$E85+2)=Команды!$AJ$7,TRUE,FALSE),IF(INDEX(Команды!$A$2:$AN$7500,MATCH(V$3,Команды!$A$2:$A$7500,0),$E85+2)=Команды!$AJ$8,TRUE,FALSE),IF(INDEX(Команды!$A$2:$AN$7500,MATCH(V$3,Команды!$A$2:$A$7500,0),$E85+2)=Команды!$AJ$9,TRUE,FALSE),IF(INDEX(Команды!$A$2:$AN$7500,MATCH(V$3,Команды!$A$2:$A$7500,0),$E85+2)=Команды!$AJ$10,TRUE,FALSE),IF(INDEX(Команды!$A$2:$AN$7500,MATCH(V$3,Команды!$A$2:$A$7500,0),$E85+2)=Команды!$AJ$11,TRUE,FALSE),IF(INDEX(Команды!$A$2:$AN$7500,MATCH(V$3,Команды!$A$2:$A$7500,0),$E85+2)=Команды!$AJ$12,TRUE,FALSE),IF(INDEX(Команды!$A$2:$AN$7500,MATCH(V$3,Команды!$A$2:$A$7500,0),$E85+2)=Команды!$AJ$13,TRUE,FALSE),IF(INDEX(Команды!$A$2:$AN$7500,MATCH(V$3,Команды!$A$2:$A$7500,0),$E85+2)=Команды!$AJ$14,TRUE,FALSE),IF(INDEX(Команды!$A$2:$AN$7500,MATCH(V$3,Команды!$A$2:$A$7500,0),$E85+2)=Команды!$AJ$15,TRUE,FALSE),IF(INDEX(Команды!$A$2:$AN$7500,MATCH(V$3,Команды!$A$2:$A$7500,0),$E85+2)=Команды!$AJ$16,TRUE,FALSE),,IF(INDEX(Команды!$A$2:$AN$7500,MATCH(V$3,Команды!$A$2:$A$7500,0),$E85+2)=Команды!$AJ$17,TRUE,FALSE),,IF(INDEX(Команды!$A$2:$AN$7500,MATCH(V$3,Команды!$A$2:$A$7500,0),$E85+2)=Команды!$AJ$18,TRUE,FALSE),,IF(INDEX(Команды!$A$2:$AN$7500,MATCH(V$3,Команды!$A$2:$A$7500,0),$E85+2)=Команды!$AJ$19,TRUE,FALSE)),INDEX(Команды!$AJ$2:$AK$19,MATCH(INDEX(Команды!$A$2:$AN$7500,MATCH(V$3,Команды!$A$2:$A$7500,0),$E85+2),Команды!$AJ$2:$AJ$19,0),2),0)</f>
        <v>В</v>
      </c>
      <c r="W85" s="175" t="str">
        <f>IF(OR(IF(INDEX(Команды!$A$2:$AN$7500,MATCH(V$3,Команды!$A$2:$A$7500,0),$E85+2)=Команды!$AJ$2,TRUE,FALSE),IF(INDEX(Команды!$A$2:$AN$7500,MATCH(V$3,Команды!$A$2:$A$7500,0),$E85+2)=Команды!$AJ$3,TRUE,FALSE),IF(INDEX(Команды!$A$2:$AN$7500,MATCH(V$3,Команды!$A$2:$A$7500,0),$E85+2)=Команды!$AJ$4,TRUE,FALSE),IF(INDEX(Команды!$A$2:$AN$7500,MATCH(V$3,Команды!$A$2:$A$7500,0),$E85+2)=Команды!$AJ$5,TRUE,FALSE),IF(INDEX(Команды!$A$2:$AN$7500,MATCH(V$3,Команды!$A$2:$A$7500,0),$E85+2)=Команды!$AJ$6,TRUE,FALSE),IF(INDEX(Команды!$A$2:$AN$7500,MATCH(V$3,Команды!$A$2:$A$7500,0),$E85+2)=Команды!$AJ$7,TRUE,FALSE),IF(INDEX(Команды!$A$2:$AN$7500,MATCH(V$3,Команды!$A$2:$A$7500,0),$E85+2)=Команды!$AJ$8,TRUE,FALSE),IF(INDEX(Команды!$A$2:$AN$7500,MATCH(V$3,Команды!$A$2:$A$7500,0),$E85+2)=Команды!$AJ$9,TRUE,FALSE),IF(INDEX(Команды!$A$2:$AN$7500,MATCH(V$3,Команды!$A$2:$A$7500,0),$E85+2)=Команды!$AJ$10,TRUE,FALSE),IF(INDEX(Команды!$A$2:$AN$7500,MATCH(V$3,Команды!$A$2:$A$7500,0),$E85+2)=Команды!$AJ$11,TRUE,FALSE),IF(INDEX(Команды!$A$2:$AN$7500,MATCH(V$3,Команды!$A$2:$A$7500,0),$E85+2)=Команды!$AJ$12,TRUE,FALSE),IF(INDEX(Команды!$A$2:$AN$7500,MATCH(V$3,Команды!$A$2:$A$7500,0),$E85+2)=Команды!$AJ$13,TRUE,FALSE),IF(INDEX(Команды!$A$2:$AN$7500,MATCH(V$3,Команды!$A$2:$A$7500,0),$E85+2)=Команды!$AJ$14,TRUE,FALSE),IF(INDEX(Команды!$A$2:$AN$7500,MATCH(V$3,Команды!$A$2:$A$7500,0),$E85+2)=Команды!$AJ$15,TRUE,FALSE),IF(INDEX(Команды!$A$2:$AN$7500,MATCH(V$3,Команды!$A$2:$A$7500,0),$E85+2)=Команды!$AJ$16,TRUE,FALSE),IF(INDEX(Команды!$A$2:$AN$7500,MATCH(V$3,Команды!$A$2:$A$7500,0),$E85+2)=Команды!$AJ$17,TRUE,FALSE),IF(INDEX(Команды!$A$2:$AN$7500,MATCH(V$3,Команды!$A$2:$A$7500,0),$E85+2)=Команды!$AJ$18,TRUE,FALSE),IF(INDEX(Команды!$A$2:$AN$7500,MATCH(V$3,Команды!$A$2:$A$7500,0),$E85+2)=Команды!$AJ$19,TRUE,FALSE)),INDEX(Команды!$AJ$2:$AL$19,MATCH(INDEX(Команды!$A$2:$AN$7500,MATCH(V$3,Команды!$A$2:$A$7500,0),$E85+2),Команды!$AJ$2:$AJ$19,0),3),0)</f>
        <v>В</v>
      </c>
      <c r="X85" s="342"/>
      <c r="Y85" s="174" t="str">
        <f>IF(OR(IF(INDEX(Команды!$A$2:$AN$7500,MATCH(Y$3,Команды!$A$2:$A$7500,0),$E85+2)=Команды!$AJ$2,TRUE,FALSE),IF(INDEX(Команды!$A$2:$AN$7500,MATCH(Y$3,Команды!$A$2:$A$7500,0),$E85+2)=Команды!$AJ$3,TRUE,FALSE),IF(INDEX(Команды!$A$2:$AN$7500,MATCH(Y$3,Команды!$A$2:$A$7500,0),$E85+2)=Команды!$AJ$4,TRUE,FALSE),IF(INDEX(Команды!$A$2:$AN$7500,MATCH(Y$3,Команды!$A$2:$A$7500,0),$E85+2)=Команды!$AJ$5,TRUE,FALSE),IF(INDEX(Команды!$A$2:$AN$7500,MATCH(Y$3,Команды!$A$2:$A$7500,0),$E85+2)=Команды!$AJ$6,TRUE,FALSE),IF(INDEX(Команды!$A$2:$AN$7500,MATCH(Y$3,Команды!$A$2:$A$7500,0),$E85+2)=Команды!$AJ$7,TRUE,FALSE),IF(INDEX(Команды!$A$2:$AN$7500,MATCH(Y$3,Команды!$A$2:$A$7500,0),$E85+2)=Команды!$AJ$8,TRUE,FALSE),IF(INDEX(Команды!$A$2:$AN$7500,MATCH(Y$3,Команды!$A$2:$A$7500,0),$E85+2)=Команды!$AJ$9,TRUE,FALSE),IF(INDEX(Команды!$A$2:$AN$7500,MATCH(Y$3,Команды!$A$2:$A$7500,0),$E85+2)=Команды!$AJ$10,TRUE,FALSE),IF(INDEX(Команды!$A$2:$AN$7500,MATCH(Y$3,Команды!$A$2:$A$7500,0),$E85+2)=Команды!$AJ$11,TRUE,FALSE),IF(INDEX(Команды!$A$2:$AN$7500,MATCH(Y$3,Команды!$A$2:$A$7500,0),$E85+2)=Команды!$AJ$12,TRUE,FALSE),IF(INDEX(Команды!$A$2:$AN$7500,MATCH(Y$3,Команды!$A$2:$A$7500,0),$E85+2)=Команды!$AJ$13,TRUE,FALSE),IF(INDEX(Команды!$A$2:$AN$7500,MATCH(Y$3,Команды!$A$2:$A$7500,0),$E85+2)=Команды!$AJ$14,TRUE,FALSE),IF(INDEX(Команды!$A$2:$AN$7500,MATCH(Y$3,Команды!$A$2:$A$7500,0),$E85+2)=Команды!$AJ$15,TRUE,FALSE),IF(INDEX(Команды!$A$2:$AN$7500,MATCH(Y$3,Команды!$A$2:$A$7500,0),$E85+2)=Команды!$AJ$16,TRUE,FALSE),,IF(INDEX(Команды!$A$2:$AN$7500,MATCH(Y$3,Команды!$A$2:$A$7500,0),$E85+2)=Команды!$AJ$17,TRUE,FALSE),,IF(INDEX(Команды!$A$2:$AN$7500,MATCH(Y$3,Команды!$A$2:$A$7500,0),$E85+2)=Команды!$AJ$18,TRUE,FALSE),,IF(INDEX(Команды!$A$2:$AN$7500,MATCH(Y$3,Команды!$A$2:$A$7500,0),$E85+2)=Команды!$AJ$19,TRUE,FALSE)),INDEX(Команды!$AJ$2:$AK$19,MATCH(INDEX(Команды!$A$2:$AN$7500,MATCH(Y$3,Команды!$A$2:$A$7500,0),$E85+2),Команды!$AJ$2:$AJ$19,0),2),0)</f>
        <v>В</v>
      </c>
      <c r="Z85" s="175" t="str">
        <f>IF(OR(IF(INDEX(Команды!$A$2:$AN$7500,MATCH(Y$3,Команды!$A$2:$A$7500,0),$E85+2)=Команды!$AJ$2,TRUE,FALSE),IF(INDEX(Команды!$A$2:$AN$7500,MATCH(Y$3,Команды!$A$2:$A$7500,0),$E85+2)=Команды!$AJ$3,TRUE,FALSE),IF(INDEX(Команды!$A$2:$AN$7500,MATCH(Y$3,Команды!$A$2:$A$7500,0),$E85+2)=Команды!$AJ$4,TRUE,FALSE),IF(INDEX(Команды!$A$2:$AN$7500,MATCH(Y$3,Команды!$A$2:$A$7500,0),$E85+2)=Команды!$AJ$5,TRUE,FALSE),IF(INDEX(Команды!$A$2:$AN$7500,MATCH(Y$3,Команды!$A$2:$A$7500,0),$E85+2)=Команды!$AJ$6,TRUE,FALSE),IF(INDEX(Команды!$A$2:$AN$7500,MATCH(Y$3,Команды!$A$2:$A$7500,0),$E85+2)=Команды!$AJ$7,TRUE,FALSE),IF(INDEX(Команды!$A$2:$AN$7500,MATCH(Y$3,Команды!$A$2:$A$7500,0),$E85+2)=Команды!$AJ$8,TRUE,FALSE),IF(INDEX(Команды!$A$2:$AN$7500,MATCH(Y$3,Команды!$A$2:$A$7500,0),$E85+2)=Команды!$AJ$9,TRUE,FALSE),IF(INDEX(Команды!$A$2:$AN$7500,MATCH(Y$3,Команды!$A$2:$A$7500,0),$E85+2)=Команды!$AJ$10,TRUE,FALSE),IF(INDEX(Команды!$A$2:$AN$7500,MATCH(Y$3,Команды!$A$2:$A$7500,0),$E85+2)=Команды!$AJ$11,TRUE,FALSE),IF(INDEX(Команды!$A$2:$AN$7500,MATCH(Y$3,Команды!$A$2:$A$7500,0),$E85+2)=Команды!$AJ$12,TRUE,FALSE),IF(INDEX(Команды!$A$2:$AN$7500,MATCH(Y$3,Команды!$A$2:$A$7500,0),$E85+2)=Команды!$AJ$13,TRUE,FALSE),IF(INDEX(Команды!$A$2:$AN$7500,MATCH(Y$3,Команды!$A$2:$A$7500,0),$E85+2)=Команды!$AJ$14,TRUE,FALSE),IF(INDEX(Команды!$A$2:$AN$7500,MATCH(Y$3,Команды!$A$2:$A$7500,0),$E85+2)=Команды!$AJ$15,TRUE,FALSE),IF(INDEX(Команды!$A$2:$AN$7500,MATCH(Y$3,Команды!$A$2:$A$7500,0),$E85+2)=Команды!$AJ$16,TRUE,FALSE),IF(INDEX(Команды!$A$2:$AN$7500,MATCH(Y$3,Команды!$A$2:$A$7500,0),$E85+2)=Команды!$AJ$17,TRUE,FALSE),IF(INDEX(Команды!$A$2:$AN$7500,MATCH(Y$3,Команды!$A$2:$A$7500,0),$E85+2)=Команды!$AJ$18,TRUE,FALSE),IF(INDEX(Команды!$A$2:$AN$7500,MATCH(Y$3,Команды!$A$2:$A$7500,0),$E85+2)=Команды!$AJ$19,TRUE,FALSE)),INDEX(Команды!$AJ$2:$AL$19,MATCH(INDEX(Команды!$A$2:$AN$7500,MATCH(Y$3,Команды!$A$2:$A$7500,0),$E85+2),Команды!$AJ$2:$AJ$19,0),3),0)</f>
        <v>В</v>
      </c>
      <c r="AA85" s="342"/>
      <c r="AB85" s="174" t="str">
        <f>IF(OR(IF(INDEX(Команды!$A$2:$AN$7500,MATCH(AB$3,Команды!$A$2:$A$7500,0),$E85+2)=Команды!$AJ$2,TRUE,FALSE),IF(INDEX(Команды!$A$2:$AN$7500,MATCH(AB$3,Команды!$A$2:$A$7500,0),$E85+2)=Команды!$AJ$3,TRUE,FALSE),IF(INDEX(Команды!$A$2:$AN$7500,MATCH(AB$3,Команды!$A$2:$A$7500,0),$E85+2)=Команды!$AJ$4,TRUE,FALSE),IF(INDEX(Команды!$A$2:$AN$7500,MATCH(AB$3,Команды!$A$2:$A$7500,0),$E85+2)=Команды!$AJ$5,TRUE,FALSE),IF(INDEX(Команды!$A$2:$AN$7500,MATCH(AB$3,Команды!$A$2:$A$7500,0),$E85+2)=Команды!$AJ$6,TRUE,FALSE),IF(INDEX(Команды!$A$2:$AN$7500,MATCH(AB$3,Команды!$A$2:$A$7500,0),$E85+2)=Команды!$AJ$7,TRUE,FALSE),IF(INDEX(Команды!$A$2:$AN$7500,MATCH(AB$3,Команды!$A$2:$A$7500,0),$E85+2)=Команды!$AJ$8,TRUE,FALSE),IF(INDEX(Команды!$A$2:$AN$7500,MATCH(AB$3,Команды!$A$2:$A$7500,0),$E85+2)=Команды!$AJ$9,TRUE,FALSE),IF(INDEX(Команды!$A$2:$AN$7500,MATCH(AB$3,Команды!$A$2:$A$7500,0),$E85+2)=Команды!$AJ$10,TRUE,FALSE),IF(INDEX(Команды!$A$2:$AN$7500,MATCH(AB$3,Команды!$A$2:$A$7500,0),$E85+2)=Команды!$AJ$11,TRUE,FALSE),IF(INDEX(Команды!$A$2:$AN$7500,MATCH(AB$3,Команды!$A$2:$A$7500,0),$E85+2)=Команды!$AJ$12,TRUE,FALSE),IF(INDEX(Команды!$A$2:$AN$7500,MATCH(AB$3,Команды!$A$2:$A$7500,0),$E85+2)=Команды!$AJ$13,TRUE,FALSE),IF(INDEX(Команды!$A$2:$AN$7500,MATCH(AB$3,Команды!$A$2:$A$7500,0),$E85+2)=Команды!$AJ$14,TRUE,FALSE),IF(INDEX(Команды!$A$2:$AN$7500,MATCH(AB$3,Команды!$A$2:$A$7500,0),$E85+2)=Команды!$AJ$15,TRUE,FALSE),IF(INDEX(Команды!$A$2:$AN$7500,MATCH(AB$3,Команды!$A$2:$A$7500,0),$E85+2)=Команды!$AJ$16,TRUE,FALSE),,IF(INDEX(Команды!$A$2:$AN$7500,MATCH(AB$3,Команды!$A$2:$A$7500,0),$E85+2)=Команды!$AJ$17,TRUE,FALSE),,IF(INDEX(Команды!$A$2:$AN$7500,MATCH(AB$3,Команды!$A$2:$A$7500,0),$E85+2)=Команды!$AJ$18,TRUE,FALSE),,IF(INDEX(Команды!$A$2:$AN$7500,MATCH(AB$3,Команды!$A$2:$A$7500,0),$E85+2)=Команды!$AJ$19,TRUE,FALSE)),INDEX(Команды!$AJ$2:$AK$19,MATCH(INDEX(Команды!$A$2:$AN$7500,MATCH(AB$3,Команды!$A$2:$A$7500,0),$E85+2),Команды!$AJ$2:$AJ$19,0),2),0)</f>
        <v>В</v>
      </c>
      <c r="AC85" s="175" t="str">
        <f>IF(OR(IF(INDEX(Команды!$A$2:$AN$7500,MATCH(AB$3,Команды!$A$2:$A$7500,0),$E85+2)=Команды!$AJ$2,TRUE,FALSE),IF(INDEX(Команды!$A$2:$AN$7500,MATCH(AB$3,Команды!$A$2:$A$7500,0),$E85+2)=Команды!$AJ$3,TRUE,FALSE),IF(INDEX(Команды!$A$2:$AN$7500,MATCH(AB$3,Команды!$A$2:$A$7500,0),$E85+2)=Команды!$AJ$4,TRUE,FALSE),IF(INDEX(Команды!$A$2:$AN$7500,MATCH(AB$3,Команды!$A$2:$A$7500,0),$E85+2)=Команды!$AJ$5,TRUE,FALSE),IF(INDEX(Команды!$A$2:$AN$7500,MATCH(AB$3,Команды!$A$2:$A$7500,0),$E85+2)=Команды!$AJ$6,TRUE,FALSE),IF(INDEX(Команды!$A$2:$AN$7500,MATCH(AB$3,Команды!$A$2:$A$7500,0),$E85+2)=Команды!$AJ$7,TRUE,FALSE),IF(INDEX(Команды!$A$2:$AN$7500,MATCH(AB$3,Команды!$A$2:$A$7500,0),$E85+2)=Команды!$AJ$8,TRUE,FALSE),IF(INDEX(Команды!$A$2:$AN$7500,MATCH(AB$3,Команды!$A$2:$A$7500,0),$E85+2)=Команды!$AJ$9,TRUE,FALSE),IF(INDEX(Команды!$A$2:$AN$7500,MATCH(AB$3,Команды!$A$2:$A$7500,0),$E85+2)=Команды!$AJ$10,TRUE,FALSE),IF(INDEX(Команды!$A$2:$AN$7500,MATCH(AB$3,Команды!$A$2:$A$7500,0),$E85+2)=Команды!$AJ$11,TRUE,FALSE),IF(INDEX(Команды!$A$2:$AN$7500,MATCH(AB$3,Команды!$A$2:$A$7500,0),$E85+2)=Команды!$AJ$12,TRUE,FALSE),IF(INDEX(Команды!$A$2:$AN$7500,MATCH(AB$3,Команды!$A$2:$A$7500,0),$E85+2)=Команды!$AJ$13,TRUE,FALSE),IF(INDEX(Команды!$A$2:$AN$7500,MATCH(AB$3,Команды!$A$2:$A$7500,0),$E85+2)=Команды!$AJ$14,TRUE,FALSE),IF(INDEX(Команды!$A$2:$AN$7500,MATCH(AB$3,Команды!$A$2:$A$7500,0),$E85+2)=Команды!$AJ$15,TRUE,FALSE),IF(INDEX(Команды!$A$2:$AN$7500,MATCH(AB$3,Команды!$A$2:$A$7500,0),$E85+2)=Команды!$AJ$16,TRUE,FALSE),IF(INDEX(Команды!$A$2:$AN$7500,MATCH(AB$3,Команды!$A$2:$A$7500,0),$E85+2)=Команды!$AJ$17,TRUE,FALSE),IF(INDEX(Команды!$A$2:$AN$7500,MATCH(AB$3,Команды!$A$2:$A$7500,0),$E85+2)=Команды!$AJ$18,TRUE,FALSE),IF(INDEX(Команды!$A$2:$AN$7500,MATCH(AB$3,Команды!$A$2:$A$7500,0),$E85+2)=Команды!$AJ$19,TRUE,FALSE)),INDEX(Команды!$AJ$2:$AL$19,MATCH(INDEX(Команды!$A$2:$AN$7500,MATCH(AB$3,Команды!$A$2:$A$7500,0),$E85+2),Команды!$AJ$2:$AJ$19,0),3),0)</f>
        <v>В</v>
      </c>
      <c r="AD85" s="342"/>
      <c r="AE85" s="174" t="str">
        <f>IF(OR(IF(INDEX(Команды!$A$2:$AN$7500,MATCH(AE$3,Команды!$A$2:$A$7500,0),$E85+2)=Команды!$AJ$2,TRUE,FALSE),IF(INDEX(Команды!$A$2:$AN$7500,MATCH(AE$3,Команды!$A$2:$A$7500,0),$E85+2)=Команды!$AJ$3,TRUE,FALSE),IF(INDEX(Команды!$A$2:$AN$7500,MATCH(AE$3,Команды!$A$2:$A$7500,0),$E85+2)=Команды!$AJ$4,TRUE,FALSE),IF(INDEX(Команды!$A$2:$AN$7500,MATCH(AE$3,Команды!$A$2:$A$7500,0),$E85+2)=Команды!$AJ$5,TRUE,FALSE),IF(INDEX(Команды!$A$2:$AN$7500,MATCH(AE$3,Команды!$A$2:$A$7500,0),$E85+2)=Команды!$AJ$6,TRUE,FALSE),IF(INDEX(Команды!$A$2:$AN$7500,MATCH(AE$3,Команды!$A$2:$A$7500,0),$E85+2)=Команды!$AJ$7,TRUE,FALSE),IF(INDEX(Команды!$A$2:$AN$7500,MATCH(AE$3,Команды!$A$2:$A$7500,0),$E85+2)=Команды!$AJ$8,TRUE,FALSE),IF(INDEX(Команды!$A$2:$AN$7500,MATCH(AE$3,Команды!$A$2:$A$7500,0),$E85+2)=Команды!$AJ$9,TRUE,FALSE),IF(INDEX(Команды!$A$2:$AN$7500,MATCH(AE$3,Команды!$A$2:$A$7500,0),$E85+2)=Команды!$AJ$10,TRUE,FALSE),IF(INDEX(Команды!$A$2:$AN$7500,MATCH(AE$3,Команды!$A$2:$A$7500,0),$E85+2)=Команды!$AJ$11,TRUE,FALSE),IF(INDEX(Команды!$A$2:$AN$7500,MATCH(AE$3,Команды!$A$2:$A$7500,0),$E85+2)=Команды!$AJ$12,TRUE,FALSE),IF(INDEX(Команды!$A$2:$AN$7500,MATCH(AE$3,Команды!$A$2:$A$7500,0),$E85+2)=Команды!$AJ$13,TRUE,FALSE),IF(INDEX(Команды!$A$2:$AN$7500,MATCH(AE$3,Команды!$A$2:$A$7500,0),$E85+2)=Команды!$AJ$14,TRUE,FALSE),IF(INDEX(Команды!$A$2:$AN$7500,MATCH(AE$3,Команды!$A$2:$A$7500,0),$E85+2)=Команды!$AJ$15,TRUE,FALSE),IF(INDEX(Команды!$A$2:$AN$7500,MATCH(AE$3,Команды!$A$2:$A$7500,0),$E85+2)=Команды!$AJ$16,TRUE,FALSE),,IF(INDEX(Команды!$A$2:$AN$7500,MATCH(AE$3,Команды!$A$2:$A$7500,0),$E85+2)=Команды!$AJ$17,TRUE,FALSE),,IF(INDEX(Команды!$A$2:$AN$7500,MATCH(AE$3,Команды!$A$2:$A$7500,0),$E85+2)=Команды!$AJ$18,TRUE,FALSE),,IF(INDEX(Команды!$A$2:$AN$7500,MATCH(AE$3,Команды!$A$2:$A$7500,0),$E85+2)=Команды!$AJ$19,TRUE,FALSE)),INDEX(Команды!$AJ$2:$AK$19,MATCH(INDEX(Команды!$A$2:$AN$7500,MATCH(AE$3,Команды!$A$2:$A$7500,0),$E85+2),Команды!$AJ$2:$AJ$19,0),2),0)</f>
        <v>В</v>
      </c>
      <c r="AF85" s="175" t="str">
        <f>IF(OR(IF(INDEX(Команды!$A$2:$AN$7500,MATCH(AE$3,Команды!$A$2:$A$7500,0),$E85+2)=Команды!$AJ$2,TRUE,FALSE),IF(INDEX(Команды!$A$2:$AN$7500,MATCH(AE$3,Команды!$A$2:$A$7500,0),$E85+2)=Команды!$AJ$3,TRUE,FALSE),IF(INDEX(Команды!$A$2:$AN$7500,MATCH(AE$3,Команды!$A$2:$A$7500,0),$E85+2)=Команды!$AJ$4,TRUE,FALSE),IF(INDEX(Команды!$A$2:$AN$7500,MATCH(AE$3,Команды!$A$2:$A$7500,0),$E85+2)=Команды!$AJ$5,TRUE,FALSE),IF(INDEX(Команды!$A$2:$AN$7500,MATCH(AE$3,Команды!$A$2:$A$7500,0),$E85+2)=Команды!$AJ$6,TRUE,FALSE),IF(INDEX(Команды!$A$2:$AN$7500,MATCH(AE$3,Команды!$A$2:$A$7500,0),$E85+2)=Команды!$AJ$7,TRUE,FALSE),IF(INDEX(Команды!$A$2:$AN$7500,MATCH(AE$3,Команды!$A$2:$A$7500,0),$E85+2)=Команды!$AJ$8,TRUE,FALSE),IF(INDEX(Команды!$A$2:$AN$7500,MATCH(AE$3,Команды!$A$2:$A$7500,0),$E85+2)=Команды!$AJ$9,TRUE,FALSE),IF(INDEX(Команды!$A$2:$AN$7500,MATCH(AE$3,Команды!$A$2:$A$7500,0),$E85+2)=Команды!$AJ$10,TRUE,FALSE),IF(INDEX(Команды!$A$2:$AN$7500,MATCH(AE$3,Команды!$A$2:$A$7500,0),$E85+2)=Команды!$AJ$11,TRUE,FALSE),IF(INDEX(Команды!$A$2:$AN$7500,MATCH(AE$3,Команды!$A$2:$A$7500,0),$E85+2)=Команды!$AJ$12,TRUE,FALSE),IF(INDEX(Команды!$A$2:$AN$7500,MATCH(AE$3,Команды!$A$2:$A$7500,0),$E85+2)=Команды!$AJ$13,TRUE,FALSE),IF(INDEX(Команды!$A$2:$AN$7500,MATCH(AE$3,Команды!$A$2:$A$7500,0),$E85+2)=Команды!$AJ$14,TRUE,FALSE),IF(INDEX(Команды!$A$2:$AN$7500,MATCH(AE$3,Команды!$A$2:$A$7500,0),$E85+2)=Команды!$AJ$15,TRUE,FALSE),IF(INDEX(Команды!$A$2:$AN$7500,MATCH(AE$3,Команды!$A$2:$A$7500,0),$E85+2)=Команды!$AJ$16,TRUE,FALSE),IF(INDEX(Команды!$A$2:$AN$7500,MATCH(AE$3,Команды!$A$2:$A$7500,0),$E85+2)=Команды!$AJ$17,TRUE,FALSE),IF(INDEX(Команды!$A$2:$AN$7500,MATCH(AE$3,Команды!$A$2:$A$7500,0),$E85+2)=Команды!$AJ$18,TRUE,FALSE),IF(INDEX(Команды!$A$2:$AN$7500,MATCH(AE$3,Команды!$A$2:$A$7500,0),$E85+2)=Команды!$AJ$19,TRUE,FALSE)),INDEX(Команды!$AJ$2:$AL$19,MATCH(INDEX(Команды!$A$2:$AN$7500,MATCH(AE$3,Команды!$A$2:$A$7500,0),$E85+2),Команды!$AJ$2:$AJ$19,0),3),0)</f>
        <v>В</v>
      </c>
      <c r="AG85" s="342"/>
      <c r="AH85" s="174" t="str">
        <f>IF(OR(IF(INDEX(Команды!$A$2:$AN$7500,MATCH(AH$3,Команды!$A$2:$A$7500,0),$E85+2)=Команды!$AJ$2,TRUE,FALSE),IF(INDEX(Команды!$A$2:$AN$7500,MATCH(AH$3,Команды!$A$2:$A$7500,0),$E85+2)=Команды!$AJ$3,TRUE,FALSE),IF(INDEX(Команды!$A$2:$AN$7500,MATCH(AH$3,Команды!$A$2:$A$7500,0),$E85+2)=Команды!$AJ$4,TRUE,FALSE),IF(INDEX(Команды!$A$2:$AN$7500,MATCH(AH$3,Команды!$A$2:$A$7500,0),$E85+2)=Команды!$AJ$5,TRUE,FALSE),IF(INDEX(Команды!$A$2:$AN$7500,MATCH(AH$3,Команды!$A$2:$A$7500,0),$E85+2)=Команды!$AJ$6,TRUE,FALSE),IF(INDEX(Команды!$A$2:$AN$7500,MATCH(AH$3,Команды!$A$2:$A$7500,0),$E85+2)=Команды!$AJ$7,TRUE,FALSE),IF(INDEX(Команды!$A$2:$AN$7500,MATCH(AH$3,Команды!$A$2:$A$7500,0),$E85+2)=Команды!$AJ$8,TRUE,FALSE),IF(INDEX(Команды!$A$2:$AN$7500,MATCH(AH$3,Команды!$A$2:$A$7500,0),$E85+2)=Команды!$AJ$9,TRUE,FALSE),IF(INDEX(Команды!$A$2:$AN$7500,MATCH(AH$3,Команды!$A$2:$A$7500,0),$E85+2)=Команды!$AJ$10,TRUE,FALSE),IF(INDEX(Команды!$A$2:$AN$7500,MATCH(AH$3,Команды!$A$2:$A$7500,0),$E85+2)=Команды!$AJ$11,TRUE,FALSE),IF(INDEX(Команды!$A$2:$AN$7500,MATCH(AH$3,Команды!$A$2:$A$7500,0),$E85+2)=Команды!$AJ$12,TRUE,FALSE),IF(INDEX(Команды!$A$2:$AN$7500,MATCH(AH$3,Команды!$A$2:$A$7500,0),$E85+2)=Команды!$AJ$13,TRUE,FALSE),IF(INDEX(Команды!$A$2:$AN$7500,MATCH(AH$3,Команды!$A$2:$A$7500,0),$E85+2)=Команды!$AJ$14,TRUE,FALSE),IF(INDEX(Команды!$A$2:$AN$7500,MATCH(AH$3,Команды!$A$2:$A$7500,0),$E85+2)=Команды!$AJ$15,TRUE,FALSE),IF(INDEX(Команды!$A$2:$AN$7500,MATCH(AH$3,Команды!$A$2:$A$7500,0),$E85+2)=Команды!$AJ$16,TRUE,FALSE),,IF(INDEX(Команды!$A$2:$AN$7500,MATCH(AH$3,Команды!$A$2:$A$7500,0),$E85+2)=Команды!$AJ$17,TRUE,FALSE),,IF(INDEX(Команды!$A$2:$AN$7500,MATCH(AH$3,Команды!$A$2:$A$7500,0),$E85+2)=Команды!$AJ$18,TRUE,FALSE),,IF(INDEX(Команды!$A$2:$AN$7500,MATCH(AH$3,Команды!$A$2:$A$7500,0),$E85+2)=Команды!$AJ$19,TRUE,FALSE)),INDEX(Команды!$AJ$2:$AK$19,MATCH(INDEX(Команды!$A$2:$AN$7500,MATCH(AH$3,Команды!$A$2:$A$7500,0),$E85+2),Команды!$AJ$2:$AJ$19,0),2),0)</f>
        <v>В</v>
      </c>
      <c r="AI85" s="175" t="str">
        <f>IF(OR(IF(INDEX(Команды!$A$2:$AN$7500,MATCH(AH$3,Команды!$A$2:$A$7500,0),$E85+2)=Команды!$AJ$2,TRUE,FALSE),IF(INDEX(Команды!$A$2:$AN$7500,MATCH(AH$3,Команды!$A$2:$A$7500,0),$E85+2)=Команды!$AJ$3,TRUE,FALSE),IF(INDEX(Команды!$A$2:$AN$7500,MATCH(AH$3,Команды!$A$2:$A$7500,0),$E85+2)=Команды!$AJ$4,TRUE,FALSE),IF(INDEX(Команды!$A$2:$AN$7500,MATCH(AH$3,Команды!$A$2:$A$7500,0),$E85+2)=Команды!$AJ$5,TRUE,FALSE),IF(INDEX(Команды!$A$2:$AN$7500,MATCH(AH$3,Команды!$A$2:$A$7500,0),$E85+2)=Команды!$AJ$6,TRUE,FALSE),IF(INDEX(Команды!$A$2:$AN$7500,MATCH(AH$3,Команды!$A$2:$A$7500,0),$E85+2)=Команды!$AJ$7,TRUE,FALSE),IF(INDEX(Команды!$A$2:$AN$7500,MATCH(AH$3,Команды!$A$2:$A$7500,0),$E85+2)=Команды!$AJ$8,TRUE,FALSE),IF(INDEX(Команды!$A$2:$AN$7500,MATCH(AH$3,Команды!$A$2:$A$7500,0),$E85+2)=Команды!$AJ$9,TRUE,FALSE),IF(INDEX(Команды!$A$2:$AN$7500,MATCH(AH$3,Команды!$A$2:$A$7500,0),$E85+2)=Команды!$AJ$10,TRUE,FALSE),IF(INDEX(Команды!$A$2:$AN$7500,MATCH(AH$3,Команды!$A$2:$A$7500,0),$E85+2)=Команды!$AJ$11,TRUE,FALSE),IF(INDEX(Команды!$A$2:$AN$7500,MATCH(AH$3,Команды!$A$2:$A$7500,0),$E85+2)=Команды!$AJ$12,TRUE,FALSE),IF(INDEX(Команды!$A$2:$AN$7500,MATCH(AH$3,Команды!$A$2:$A$7500,0),$E85+2)=Команды!$AJ$13,TRUE,FALSE),IF(INDEX(Команды!$A$2:$AN$7500,MATCH(AH$3,Команды!$A$2:$A$7500,0),$E85+2)=Команды!$AJ$14,TRUE,FALSE),IF(INDEX(Команды!$A$2:$AN$7500,MATCH(AH$3,Команды!$A$2:$A$7500,0),$E85+2)=Команды!$AJ$15,TRUE,FALSE),IF(INDEX(Команды!$A$2:$AN$7500,MATCH(AH$3,Команды!$A$2:$A$7500,0),$E85+2)=Команды!$AJ$16,TRUE,FALSE),IF(INDEX(Команды!$A$2:$AN$7500,MATCH(AH$3,Команды!$A$2:$A$7500,0),$E85+2)=Команды!$AJ$17,TRUE,FALSE),IF(INDEX(Команды!$A$2:$AN$7500,MATCH(AH$3,Команды!$A$2:$A$7500,0),$E85+2)=Команды!$AJ$18,TRUE,FALSE),IF(INDEX(Команды!$A$2:$AN$7500,MATCH(AH$3,Команды!$A$2:$A$7500,0),$E85+2)=Команды!$AJ$19,TRUE,FALSE)),INDEX(Команды!$AJ$2:$AL$19,MATCH(INDEX(Команды!$A$2:$AN$7500,MATCH(AH$3,Команды!$A$2:$A$7500,0),$E85+2),Команды!$AJ$2:$AJ$19,0),3),0)</f>
        <v>В</v>
      </c>
      <c r="AJ85" s="342"/>
      <c r="AK85" s="174" t="str">
        <f>IF(OR(IF(INDEX(Команды!$A$2:$AN$7500,MATCH(AK$3,Команды!$A$2:$A$7500,0),$E85+2)=Команды!$AJ$2,TRUE,FALSE),IF(INDEX(Команды!$A$2:$AN$7500,MATCH(AK$3,Команды!$A$2:$A$7500,0),$E85+2)=Команды!$AJ$3,TRUE,FALSE),IF(INDEX(Команды!$A$2:$AN$7500,MATCH(AK$3,Команды!$A$2:$A$7500,0),$E85+2)=Команды!$AJ$4,TRUE,FALSE),IF(INDEX(Команды!$A$2:$AN$7500,MATCH(AK$3,Команды!$A$2:$A$7500,0),$E85+2)=Команды!$AJ$5,TRUE,FALSE),IF(INDEX(Команды!$A$2:$AN$7500,MATCH(AK$3,Команды!$A$2:$A$7500,0),$E85+2)=Команды!$AJ$6,TRUE,FALSE),IF(INDEX(Команды!$A$2:$AN$7500,MATCH(AK$3,Команды!$A$2:$A$7500,0),$E85+2)=Команды!$AJ$7,TRUE,FALSE),IF(INDEX(Команды!$A$2:$AN$7500,MATCH(AK$3,Команды!$A$2:$A$7500,0),$E85+2)=Команды!$AJ$8,TRUE,FALSE),IF(INDEX(Команды!$A$2:$AN$7500,MATCH(AK$3,Команды!$A$2:$A$7500,0),$E85+2)=Команды!$AJ$9,TRUE,FALSE),IF(INDEX(Команды!$A$2:$AN$7500,MATCH(AK$3,Команды!$A$2:$A$7500,0),$E85+2)=Команды!$AJ$10,TRUE,FALSE),IF(INDEX(Команды!$A$2:$AN$7500,MATCH(AK$3,Команды!$A$2:$A$7500,0),$E85+2)=Команды!$AJ$11,TRUE,FALSE),IF(INDEX(Команды!$A$2:$AN$7500,MATCH(AK$3,Команды!$A$2:$A$7500,0),$E85+2)=Команды!$AJ$12,TRUE,FALSE),IF(INDEX(Команды!$A$2:$AN$7500,MATCH(AK$3,Команды!$A$2:$A$7500,0),$E85+2)=Команды!$AJ$13,TRUE,FALSE),IF(INDEX(Команды!$A$2:$AN$7500,MATCH(AK$3,Команды!$A$2:$A$7500,0),$E85+2)=Команды!$AJ$14,TRUE,FALSE),IF(INDEX(Команды!$A$2:$AN$7500,MATCH(AK$3,Команды!$A$2:$A$7500,0),$E85+2)=Команды!$AJ$15,TRUE,FALSE),IF(INDEX(Команды!$A$2:$AN$7500,MATCH(AK$3,Команды!$A$2:$A$7500,0),$E85+2)=Команды!$AJ$16,TRUE,FALSE),,IF(INDEX(Команды!$A$2:$AN$7500,MATCH(AK$3,Команды!$A$2:$A$7500,0),$E85+2)=Команды!$AJ$17,TRUE,FALSE),,IF(INDEX(Команды!$A$2:$AN$7500,MATCH(AK$3,Команды!$A$2:$A$7500,0),$E85+2)=Команды!$AJ$18,TRUE,FALSE),,IF(INDEX(Команды!$A$2:$AN$7500,MATCH(AK$3,Команды!$A$2:$A$7500,0),$E85+2)=Команды!$AJ$19,TRUE,FALSE)),INDEX(Команды!$AJ$2:$AK$19,MATCH(INDEX(Команды!$A$2:$AN$7500,MATCH(AK$3,Команды!$A$2:$A$7500,0),$E85+2),Команды!$AJ$2:$AJ$19,0),2),0)</f>
        <v>В</v>
      </c>
      <c r="AL85" s="175" t="str">
        <f>IF(OR(IF(INDEX(Команды!$A$2:$AN$7500,MATCH(AK$3,Команды!$A$2:$A$7500,0),$E85+2)=Команды!$AJ$2,TRUE,FALSE),IF(INDEX(Команды!$A$2:$AN$7500,MATCH(AK$3,Команды!$A$2:$A$7500,0),$E85+2)=Команды!$AJ$3,TRUE,FALSE),IF(INDEX(Команды!$A$2:$AN$7500,MATCH(AK$3,Команды!$A$2:$A$7500,0),$E85+2)=Команды!$AJ$4,TRUE,FALSE),IF(INDEX(Команды!$A$2:$AN$7500,MATCH(AK$3,Команды!$A$2:$A$7500,0),$E85+2)=Команды!$AJ$5,TRUE,FALSE),IF(INDEX(Команды!$A$2:$AN$7500,MATCH(AK$3,Команды!$A$2:$A$7500,0),$E85+2)=Команды!$AJ$6,TRUE,FALSE),IF(INDEX(Команды!$A$2:$AN$7500,MATCH(AK$3,Команды!$A$2:$A$7500,0),$E85+2)=Команды!$AJ$7,TRUE,FALSE),IF(INDEX(Команды!$A$2:$AN$7500,MATCH(AK$3,Команды!$A$2:$A$7500,0),$E85+2)=Команды!$AJ$8,TRUE,FALSE),IF(INDEX(Команды!$A$2:$AN$7500,MATCH(AK$3,Команды!$A$2:$A$7500,0),$E85+2)=Команды!$AJ$9,TRUE,FALSE),IF(INDEX(Команды!$A$2:$AN$7500,MATCH(AK$3,Команды!$A$2:$A$7500,0),$E85+2)=Команды!$AJ$10,TRUE,FALSE),IF(INDEX(Команды!$A$2:$AN$7500,MATCH(AK$3,Команды!$A$2:$A$7500,0),$E85+2)=Команды!$AJ$11,TRUE,FALSE),IF(INDEX(Команды!$A$2:$AN$7500,MATCH(AK$3,Команды!$A$2:$A$7500,0),$E85+2)=Команды!$AJ$12,TRUE,FALSE),IF(INDEX(Команды!$A$2:$AN$7500,MATCH(AK$3,Команды!$A$2:$A$7500,0),$E85+2)=Команды!$AJ$13,TRUE,FALSE),IF(INDEX(Команды!$A$2:$AN$7500,MATCH(AK$3,Команды!$A$2:$A$7500,0),$E85+2)=Команды!$AJ$14,TRUE,FALSE),IF(INDEX(Команды!$A$2:$AN$7500,MATCH(AK$3,Команды!$A$2:$A$7500,0),$E85+2)=Команды!$AJ$15,TRUE,FALSE),IF(INDEX(Команды!$A$2:$AN$7500,MATCH(AK$3,Команды!$A$2:$A$7500,0),$E85+2)=Команды!$AJ$16,TRUE,FALSE),IF(INDEX(Команды!$A$2:$AN$7500,MATCH(AK$3,Команды!$A$2:$A$7500,0),$E85+2)=Команды!$AJ$17,TRUE,FALSE),IF(INDEX(Команды!$A$2:$AN$7500,MATCH(AK$3,Команды!$A$2:$A$7500,0),$E85+2)=Команды!$AJ$18,TRUE,FALSE),IF(INDEX(Команды!$A$2:$AN$7500,MATCH(AK$3,Команды!$A$2:$A$7500,0),$E85+2)=Команды!$AJ$19,TRUE,FALSE)),INDEX(Команды!$AJ$2:$AL$19,MATCH(INDEX(Команды!$A$2:$AN$7500,MATCH(AK$3,Команды!$A$2:$A$7500,0),$E85+2),Команды!$AJ$2:$AJ$19,0),3),0)</f>
        <v>В</v>
      </c>
      <c r="AM85" s="342"/>
      <c r="AN85" s="174" t="str">
        <f>IF(OR(IF(INDEX(Команды!$A$2:$AN$7500,MATCH(AN$3,Команды!$A$2:$A$7500,0),$E85+2)=Команды!$AJ$2,TRUE,FALSE),IF(INDEX(Команды!$A$2:$AN$7500,MATCH(AN$3,Команды!$A$2:$A$7500,0),$E85+2)=Команды!$AJ$3,TRUE,FALSE),IF(INDEX(Команды!$A$2:$AN$7500,MATCH(AN$3,Команды!$A$2:$A$7500,0),$E85+2)=Команды!$AJ$4,TRUE,FALSE),IF(INDEX(Команды!$A$2:$AN$7500,MATCH(AN$3,Команды!$A$2:$A$7500,0),$E85+2)=Команды!$AJ$5,TRUE,FALSE),IF(INDEX(Команды!$A$2:$AN$7500,MATCH(AN$3,Команды!$A$2:$A$7500,0),$E85+2)=Команды!$AJ$6,TRUE,FALSE),IF(INDEX(Команды!$A$2:$AN$7500,MATCH(AN$3,Команды!$A$2:$A$7500,0),$E85+2)=Команды!$AJ$7,TRUE,FALSE),IF(INDEX(Команды!$A$2:$AN$7500,MATCH(AN$3,Команды!$A$2:$A$7500,0),$E85+2)=Команды!$AJ$8,TRUE,FALSE),IF(INDEX(Команды!$A$2:$AN$7500,MATCH(AN$3,Команды!$A$2:$A$7500,0),$E85+2)=Команды!$AJ$9,TRUE,FALSE),IF(INDEX(Команды!$A$2:$AN$7500,MATCH(AN$3,Команды!$A$2:$A$7500,0),$E85+2)=Команды!$AJ$10,TRUE,FALSE),IF(INDEX(Команды!$A$2:$AN$7500,MATCH(AN$3,Команды!$A$2:$A$7500,0),$E85+2)=Команды!$AJ$11,TRUE,FALSE),IF(INDEX(Команды!$A$2:$AN$7500,MATCH(AN$3,Команды!$A$2:$A$7500,0),$E85+2)=Команды!$AJ$12,TRUE,FALSE),IF(INDEX(Команды!$A$2:$AN$7500,MATCH(AN$3,Команды!$A$2:$A$7500,0),$E85+2)=Команды!$AJ$13,TRUE,FALSE),IF(INDEX(Команды!$A$2:$AN$7500,MATCH(AN$3,Команды!$A$2:$A$7500,0),$E85+2)=Команды!$AJ$14,TRUE,FALSE),IF(INDEX(Команды!$A$2:$AN$7500,MATCH(AN$3,Команды!$A$2:$A$7500,0),$E85+2)=Команды!$AJ$15,TRUE,FALSE),IF(INDEX(Команды!$A$2:$AN$7500,MATCH(AN$3,Команды!$A$2:$A$7500,0),$E85+2)=Команды!$AJ$16,TRUE,FALSE),,IF(INDEX(Команды!$A$2:$AN$7500,MATCH(AN$3,Команды!$A$2:$A$7500,0),$E85+2)=Команды!$AJ$17,TRUE,FALSE),,IF(INDEX(Команды!$A$2:$AN$7500,MATCH(AN$3,Команды!$A$2:$A$7500,0),$E85+2)=Команды!$AJ$18,TRUE,FALSE),,IF(INDEX(Команды!$A$2:$AN$7500,MATCH(AN$3,Команды!$A$2:$A$7500,0),$E85+2)=Команды!$AJ$19,TRUE,FALSE)),INDEX(Команды!$AJ$2:$AK$19,MATCH(INDEX(Команды!$A$2:$AN$7500,MATCH(AN$3,Команды!$A$2:$A$7500,0),$E85+2),Команды!$AJ$2:$AJ$19,0),2),0)</f>
        <v>В</v>
      </c>
      <c r="AO85" s="175" t="str">
        <f>IF(OR(IF(INDEX(Команды!$A$2:$AN$7500,MATCH(AN$3,Команды!$A$2:$A$7500,0),$E85+2)=Команды!$AJ$2,TRUE,FALSE),IF(INDEX(Команды!$A$2:$AN$7500,MATCH(AN$3,Команды!$A$2:$A$7500,0),$E85+2)=Команды!$AJ$3,TRUE,FALSE),IF(INDEX(Команды!$A$2:$AN$7500,MATCH(AN$3,Команды!$A$2:$A$7500,0),$E85+2)=Команды!$AJ$4,TRUE,FALSE),IF(INDEX(Команды!$A$2:$AN$7500,MATCH(AN$3,Команды!$A$2:$A$7500,0),$E85+2)=Команды!$AJ$5,TRUE,FALSE),IF(INDEX(Команды!$A$2:$AN$7500,MATCH(AN$3,Команды!$A$2:$A$7500,0),$E85+2)=Команды!$AJ$6,TRUE,FALSE),IF(INDEX(Команды!$A$2:$AN$7500,MATCH(AN$3,Команды!$A$2:$A$7500,0),$E85+2)=Команды!$AJ$7,TRUE,FALSE),IF(INDEX(Команды!$A$2:$AN$7500,MATCH(AN$3,Команды!$A$2:$A$7500,0),$E85+2)=Команды!$AJ$8,TRUE,FALSE),IF(INDEX(Команды!$A$2:$AN$7500,MATCH(AN$3,Команды!$A$2:$A$7500,0),$E85+2)=Команды!$AJ$9,TRUE,FALSE),IF(INDEX(Команды!$A$2:$AN$7500,MATCH(AN$3,Команды!$A$2:$A$7500,0),$E85+2)=Команды!$AJ$10,TRUE,FALSE),IF(INDEX(Команды!$A$2:$AN$7500,MATCH(AN$3,Команды!$A$2:$A$7500,0),$E85+2)=Команды!$AJ$11,TRUE,FALSE),IF(INDEX(Команды!$A$2:$AN$7500,MATCH(AN$3,Команды!$A$2:$A$7500,0),$E85+2)=Команды!$AJ$12,TRUE,FALSE),IF(INDEX(Команды!$A$2:$AN$7500,MATCH(AN$3,Команды!$A$2:$A$7500,0),$E85+2)=Команды!$AJ$13,TRUE,FALSE),IF(INDEX(Команды!$A$2:$AN$7500,MATCH(AN$3,Команды!$A$2:$A$7500,0),$E85+2)=Команды!$AJ$14,TRUE,FALSE),IF(INDEX(Команды!$A$2:$AN$7500,MATCH(AN$3,Команды!$A$2:$A$7500,0),$E85+2)=Команды!$AJ$15,TRUE,FALSE),IF(INDEX(Команды!$A$2:$AN$7500,MATCH(AN$3,Команды!$A$2:$A$7500,0),$E85+2)=Команды!$AJ$16,TRUE,FALSE),IF(INDEX(Команды!$A$2:$AN$7500,MATCH(AN$3,Команды!$A$2:$A$7500,0),$E85+2)=Команды!$AJ$17,TRUE,FALSE),IF(INDEX(Команды!$A$2:$AN$7500,MATCH(AN$3,Команды!$A$2:$A$7500,0),$E85+2)=Команды!$AJ$18,TRUE,FALSE),IF(INDEX(Команды!$A$2:$AN$7500,MATCH(AN$3,Команды!$A$2:$A$7500,0),$E85+2)=Команды!$AJ$19,TRUE,FALSE)),INDEX(Команды!$AJ$2:$AL$19,MATCH(INDEX(Команды!$A$2:$AN$7500,MATCH(AN$3,Команды!$A$2:$A$7500,0),$E85+2),Команды!$AJ$2:$AJ$19,0),3),0)</f>
        <v>В</v>
      </c>
      <c r="AP85" s="342"/>
      <c r="AQ85" s="174" t="str">
        <f>IF(OR(IF(INDEX(Команды!$A$2:$AN$7500,MATCH(AQ$3,Команды!$A$2:$A$7500,0),$E85+2)=Команды!$AJ$2,TRUE,FALSE),IF(INDEX(Команды!$A$2:$AN$7500,MATCH(AQ$3,Команды!$A$2:$A$7500,0),$E85+2)=Команды!$AJ$3,TRUE,FALSE),IF(INDEX(Команды!$A$2:$AN$7500,MATCH(AQ$3,Команды!$A$2:$A$7500,0),$E85+2)=Команды!$AJ$4,TRUE,FALSE),IF(INDEX(Команды!$A$2:$AN$7500,MATCH(AQ$3,Команды!$A$2:$A$7500,0),$E85+2)=Команды!$AJ$5,TRUE,FALSE),IF(INDEX(Команды!$A$2:$AN$7500,MATCH(AQ$3,Команды!$A$2:$A$7500,0),$E85+2)=Команды!$AJ$6,TRUE,FALSE),IF(INDEX(Команды!$A$2:$AN$7500,MATCH(AQ$3,Команды!$A$2:$A$7500,0),$E85+2)=Команды!$AJ$7,TRUE,FALSE),IF(INDEX(Команды!$A$2:$AN$7500,MATCH(AQ$3,Команды!$A$2:$A$7500,0),$E85+2)=Команды!$AJ$8,TRUE,FALSE),IF(INDEX(Команды!$A$2:$AN$7500,MATCH(AQ$3,Команды!$A$2:$A$7500,0),$E85+2)=Команды!$AJ$9,TRUE,FALSE),IF(INDEX(Команды!$A$2:$AN$7500,MATCH(AQ$3,Команды!$A$2:$A$7500,0),$E85+2)=Команды!$AJ$10,TRUE,FALSE),IF(INDEX(Команды!$A$2:$AN$7500,MATCH(AQ$3,Команды!$A$2:$A$7500,0),$E85+2)=Команды!$AJ$11,TRUE,FALSE),IF(INDEX(Команды!$A$2:$AN$7500,MATCH(AQ$3,Команды!$A$2:$A$7500,0),$E85+2)=Команды!$AJ$12,TRUE,FALSE),IF(INDEX(Команды!$A$2:$AN$7500,MATCH(AQ$3,Команды!$A$2:$A$7500,0),$E85+2)=Команды!$AJ$13,TRUE,FALSE),IF(INDEX(Команды!$A$2:$AN$7500,MATCH(AQ$3,Команды!$A$2:$A$7500,0),$E85+2)=Команды!$AJ$14,TRUE,FALSE),IF(INDEX(Команды!$A$2:$AN$7500,MATCH(AQ$3,Команды!$A$2:$A$7500,0),$E85+2)=Команды!$AJ$15,TRUE,FALSE),IF(INDEX(Команды!$A$2:$AN$7500,MATCH(AQ$3,Команды!$A$2:$A$7500,0),$E85+2)=Команды!$AJ$16,TRUE,FALSE),,IF(INDEX(Команды!$A$2:$AN$7500,MATCH(AQ$3,Команды!$A$2:$A$7500,0),$E85+2)=Команды!$AJ$17,TRUE,FALSE),,IF(INDEX(Команды!$A$2:$AN$7500,MATCH(AQ$3,Команды!$A$2:$A$7500,0),$E85+2)=Команды!$AJ$18,TRUE,FALSE),,IF(INDEX(Команды!$A$2:$AN$7500,MATCH(AQ$3,Команды!$A$2:$A$7500,0),$E85+2)=Команды!$AJ$19,TRUE,FALSE)),INDEX(Команды!$AJ$2:$AK$19,MATCH(INDEX(Команды!$A$2:$AN$7500,MATCH(AQ$3,Команды!$A$2:$A$7500,0),$E85+2),Команды!$AJ$2:$AJ$19,0),2),0)</f>
        <v>В</v>
      </c>
      <c r="AR85" s="175" t="str">
        <f>IF(OR(IF(INDEX(Команды!$A$2:$AN$7500,MATCH(AQ$3,Команды!$A$2:$A$7500,0),$E85+2)=Команды!$AJ$2,TRUE,FALSE),IF(INDEX(Команды!$A$2:$AN$7500,MATCH(AQ$3,Команды!$A$2:$A$7500,0),$E85+2)=Команды!$AJ$3,TRUE,FALSE),IF(INDEX(Команды!$A$2:$AN$7500,MATCH(AQ$3,Команды!$A$2:$A$7500,0),$E85+2)=Команды!$AJ$4,TRUE,FALSE),IF(INDEX(Команды!$A$2:$AN$7500,MATCH(AQ$3,Команды!$A$2:$A$7500,0),$E85+2)=Команды!$AJ$5,TRUE,FALSE),IF(INDEX(Команды!$A$2:$AN$7500,MATCH(AQ$3,Команды!$A$2:$A$7500,0),$E85+2)=Команды!$AJ$6,TRUE,FALSE),IF(INDEX(Команды!$A$2:$AN$7500,MATCH(AQ$3,Команды!$A$2:$A$7500,0),$E85+2)=Команды!$AJ$7,TRUE,FALSE),IF(INDEX(Команды!$A$2:$AN$7500,MATCH(AQ$3,Команды!$A$2:$A$7500,0),$E85+2)=Команды!$AJ$8,TRUE,FALSE),IF(INDEX(Команды!$A$2:$AN$7500,MATCH(AQ$3,Команды!$A$2:$A$7500,0),$E85+2)=Команды!$AJ$9,TRUE,FALSE),IF(INDEX(Команды!$A$2:$AN$7500,MATCH(AQ$3,Команды!$A$2:$A$7500,0),$E85+2)=Команды!$AJ$10,TRUE,FALSE),IF(INDEX(Команды!$A$2:$AN$7500,MATCH(AQ$3,Команды!$A$2:$A$7500,0),$E85+2)=Команды!$AJ$11,TRUE,FALSE),IF(INDEX(Команды!$A$2:$AN$7500,MATCH(AQ$3,Команды!$A$2:$A$7500,0),$E85+2)=Команды!$AJ$12,TRUE,FALSE),IF(INDEX(Команды!$A$2:$AN$7500,MATCH(AQ$3,Команды!$A$2:$A$7500,0),$E85+2)=Команды!$AJ$13,TRUE,FALSE),IF(INDEX(Команды!$A$2:$AN$7500,MATCH(AQ$3,Команды!$A$2:$A$7500,0),$E85+2)=Команды!$AJ$14,TRUE,FALSE),IF(INDEX(Команды!$A$2:$AN$7500,MATCH(AQ$3,Команды!$A$2:$A$7500,0),$E85+2)=Команды!$AJ$15,TRUE,FALSE),IF(INDEX(Команды!$A$2:$AN$7500,MATCH(AQ$3,Команды!$A$2:$A$7500,0),$E85+2)=Команды!$AJ$16,TRUE,FALSE),IF(INDEX(Команды!$A$2:$AN$7500,MATCH(AQ$3,Команды!$A$2:$A$7500,0),$E85+2)=Команды!$AJ$17,TRUE,FALSE),IF(INDEX(Команды!$A$2:$AN$7500,MATCH(AQ$3,Команды!$A$2:$A$7500,0),$E85+2)=Команды!$AJ$18,TRUE,FALSE),IF(INDEX(Команды!$A$2:$AN$7500,MATCH(AQ$3,Команды!$A$2:$A$7500,0),$E85+2)=Команды!$AJ$19,TRUE,FALSE)),INDEX(Команды!$AJ$2:$AL$19,MATCH(INDEX(Команды!$A$2:$AN$7500,MATCH(AQ$3,Команды!$A$2:$A$7500,0),$E85+2),Команды!$AJ$2:$AJ$19,0),3),0)</f>
        <v>В</v>
      </c>
      <c r="AS85" s="342"/>
      <c r="AT85" s="174" t="str">
        <f>IF(OR(IF(INDEX(Команды!$A$2:$AN$7500,MATCH(AT$3,Команды!$A$2:$A$7500,0),$E85+2)=Команды!$AJ$2,TRUE,FALSE),IF(INDEX(Команды!$A$2:$AN$7500,MATCH(AT$3,Команды!$A$2:$A$7500,0),$E85+2)=Команды!$AJ$3,TRUE,FALSE),IF(INDEX(Команды!$A$2:$AN$7500,MATCH(AT$3,Команды!$A$2:$A$7500,0),$E85+2)=Команды!$AJ$4,TRUE,FALSE),IF(INDEX(Команды!$A$2:$AN$7500,MATCH(AT$3,Команды!$A$2:$A$7500,0),$E85+2)=Команды!$AJ$5,TRUE,FALSE),IF(INDEX(Команды!$A$2:$AN$7500,MATCH(AT$3,Команды!$A$2:$A$7500,0),$E85+2)=Команды!$AJ$6,TRUE,FALSE),IF(INDEX(Команды!$A$2:$AN$7500,MATCH(AT$3,Команды!$A$2:$A$7500,0),$E85+2)=Команды!$AJ$7,TRUE,FALSE),IF(INDEX(Команды!$A$2:$AN$7500,MATCH(AT$3,Команды!$A$2:$A$7500,0),$E85+2)=Команды!$AJ$8,TRUE,FALSE),IF(INDEX(Команды!$A$2:$AN$7500,MATCH(AT$3,Команды!$A$2:$A$7500,0),$E85+2)=Команды!$AJ$9,TRUE,FALSE),IF(INDEX(Команды!$A$2:$AN$7500,MATCH(AT$3,Команды!$A$2:$A$7500,0),$E85+2)=Команды!$AJ$10,TRUE,FALSE),IF(INDEX(Команды!$A$2:$AN$7500,MATCH(AT$3,Команды!$A$2:$A$7500,0),$E85+2)=Команды!$AJ$11,TRUE,FALSE),IF(INDEX(Команды!$A$2:$AN$7500,MATCH(AT$3,Команды!$A$2:$A$7500,0),$E85+2)=Команды!$AJ$12,TRUE,FALSE),IF(INDEX(Команды!$A$2:$AN$7500,MATCH(AT$3,Команды!$A$2:$A$7500,0),$E85+2)=Команды!$AJ$13,TRUE,FALSE),IF(INDEX(Команды!$A$2:$AN$7500,MATCH(AT$3,Команды!$A$2:$A$7500,0),$E85+2)=Команды!$AJ$14,TRUE,FALSE),IF(INDEX(Команды!$A$2:$AN$7500,MATCH(AT$3,Команды!$A$2:$A$7500,0),$E85+2)=Команды!$AJ$15,TRUE,FALSE),IF(INDEX(Команды!$A$2:$AN$7500,MATCH(AT$3,Команды!$A$2:$A$7500,0),$E85+2)=Команды!$AJ$16,TRUE,FALSE),,IF(INDEX(Команды!$A$2:$AN$7500,MATCH(AT$3,Команды!$A$2:$A$7500,0),$E85+2)=Команды!$AJ$17,TRUE,FALSE),,IF(INDEX(Команды!$A$2:$AN$7500,MATCH(AT$3,Команды!$A$2:$A$7500,0),$E85+2)=Команды!$AJ$18,TRUE,FALSE),,IF(INDEX(Команды!$A$2:$AN$7500,MATCH(AT$3,Команды!$A$2:$A$7500,0),$E85+2)=Команды!$AJ$19,TRUE,FALSE)),INDEX(Команды!$AJ$2:$AK$19,MATCH(INDEX(Команды!$A$2:$AN$7500,MATCH(AT$3,Команды!$A$2:$A$7500,0),$E85+2),Команды!$AJ$2:$AJ$19,0),2),0)</f>
        <v>В</v>
      </c>
      <c r="AU85" s="175" t="str">
        <f>IF(OR(IF(INDEX(Команды!$A$2:$AN$7500,MATCH(AT$3,Команды!$A$2:$A$7500,0),$E85+2)=Команды!$AJ$2,TRUE,FALSE),IF(INDEX(Команды!$A$2:$AN$7500,MATCH(AT$3,Команды!$A$2:$A$7500,0),$E85+2)=Команды!$AJ$3,TRUE,FALSE),IF(INDEX(Команды!$A$2:$AN$7500,MATCH(AT$3,Команды!$A$2:$A$7500,0),$E85+2)=Команды!$AJ$4,TRUE,FALSE),IF(INDEX(Команды!$A$2:$AN$7500,MATCH(AT$3,Команды!$A$2:$A$7500,0),$E85+2)=Команды!$AJ$5,TRUE,FALSE),IF(INDEX(Команды!$A$2:$AN$7500,MATCH(AT$3,Команды!$A$2:$A$7500,0),$E85+2)=Команды!$AJ$6,TRUE,FALSE),IF(INDEX(Команды!$A$2:$AN$7500,MATCH(AT$3,Команды!$A$2:$A$7500,0),$E85+2)=Команды!$AJ$7,TRUE,FALSE),IF(INDEX(Команды!$A$2:$AN$7500,MATCH(AT$3,Команды!$A$2:$A$7500,0),$E85+2)=Команды!$AJ$8,TRUE,FALSE),IF(INDEX(Команды!$A$2:$AN$7500,MATCH(AT$3,Команды!$A$2:$A$7500,0),$E85+2)=Команды!$AJ$9,TRUE,FALSE),IF(INDEX(Команды!$A$2:$AN$7500,MATCH(AT$3,Команды!$A$2:$A$7500,0),$E85+2)=Команды!$AJ$10,TRUE,FALSE),IF(INDEX(Команды!$A$2:$AN$7500,MATCH(AT$3,Команды!$A$2:$A$7500,0),$E85+2)=Команды!$AJ$11,TRUE,FALSE),IF(INDEX(Команды!$A$2:$AN$7500,MATCH(AT$3,Команды!$A$2:$A$7500,0),$E85+2)=Команды!$AJ$12,TRUE,FALSE),IF(INDEX(Команды!$A$2:$AN$7500,MATCH(AT$3,Команды!$A$2:$A$7500,0),$E85+2)=Команды!$AJ$13,TRUE,FALSE),IF(INDEX(Команды!$A$2:$AN$7500,MATCH(AT$3,Команды!$A$2:$A$7500,0),$E85+2)=Команды!$AJ$14,TRUE,FALSE),IF(INDEX(Команды!$A$2:$AN$7500,MATCH(AT$3,Команды!$A$2:$A$7500,0),$E85+2)=Команды!$AJ$15,TRUE,FALSE),IF(INDEX(Команды!$A$2:$AN$7500,MATCH(AT$3,Команды!$A$2:$A$7500,0),$E85+2)=Команды!$AJ$16,TRUE,FALSE),IF(INDEX(Команды!$A$2:$AN$7500,MATCH(AT$3,Команды!$A$2:$A$7500,0),$E85+2)=Команды!$AJ$17,TRUE,FALSE),IF(INDEX(Команды!$A$2:$AN$7500,MATCH(AT$3,Команды!$A$2:$A$7500,0),$E85+2)=Команды!$AJ$18,TRUE,FALSE),IF(INDEX(Команды!$A$2:$AN$7500,MATCH(AT$3,Команды!$A$2:$A$7500,0),$E85+2)=Команды!$AJ$19,TRUE,FALSE)),INDEX(Команды!$AJ$2:$AL$19,MATCH(INDEX(Команды!$A$2:$AN$7500,MATCH(AT$3,Команды!$A$2:$A$7500,0),$E85+2),Команды!$AJ$2:$AJ$19,0),3),0)</f>
        <v>В</v>
      </c>
      <c r="AV85" s="342"/>
      <c r="AW85" s="174" t="str">
        <f>IF(OR(IF(INDEX(Команды!$A$2:$AN$7500,MATCH(AW$3,Команды!$A$2:$A$7500,0),$E85+2)=Команды!$AJ$2,TRUE,FALSE),IF(INDEX(Команды!$A$2:$AN$7500,MATCH(AW$3,Команды!$A$2:$A$7500,0),$E85+2)=Команды!$AJ$3,TRUE,FALSE),IF(INDEX(Команды!$A$2:$AN$7500,MATCH(AW$3,Команды!$A$2:$A$7500,0),$E85+2)=Команды!$AJ$4,TRUE,FALSE),IF(INDEX(Команды!$A$2:$AN$7500,MATCH(AW$3,Команды!$A$2:$A$7500,0),$E85+2)=Команды!$AJ$5,TRUE,FALSE),IF(INDEX(Команды!$A$2:$AN$7500,MATCH(AW$3,Команды!$A$2:$A$7500,0),$E85+2)=Команды!$AJ$6,TRUE,FALSE),IF(INDEX(Команды!$A$2:$AN$7500,MATCH(AW$3,Команды!$A$2:$A$7500,0),$E85+2)=Команды!$AJ$7,TRUE,FALSE),IF(INDEX(Команды!$A$2:$AN$7500,MATCH(AW$3,Команды!$A$2:$A$7500,0),$E85+2)=Команды!$AJ$8,TRUE,FALSE),IF(INDEX(Команды!$A$2:$AN$7500,MATCH(AW$3,Команды!$A$2:$A$7500,0),$E85+2)=Команды!$AJ$9,TRUE,FALSE),IF(INDEX(Команды!$A$2:$AN$7500,MATCH(AW$3,Команды!$A$2:$A$7500,0),$E85+2)=Команды!$AJ$10,TRUE,FALSE),IF(INDEX(Команды!$A$2:$AN$7500,MATCH(AW$3,Команды!$A$2:$A$7500,0),$E85+2)=Команды!$AJ$11,TRUE,FALSE),IF(INDEX(Команды!$A$2:$AN$7500,MATCH(AW$3,Команды!$A$2:$A$7500,0),$E85+2)=Команды!$AJ$12,TRUE,FALSE),IF(INDEX(Команды!$A$2:$AN$7500,MATCH(AW$3,Команды!$A$2:$A$7500,0),$E85+2)=Команды!$AJ$13,TRUE,FALSE),IF(INDEX(Команды!$A$2:$AN$7500,MATCH(AW$3,Команды!$A$2:$A$7500,0),$E85+2)=Команды!$AJ$14,TRUE,FALSE),IF(INDEX(Команды!$A$2:$AN$7500,MATCH(AW$3,Команды!$A$2:$A$7500,0),$E85+2)=Команды!$AJ$15,TRUE,FALSE),IF(INDEX(Команды!$A$2:$AN$7500,MATCH(AW$3,Команды!$A$2:$A$7500,0),$E85+2)=Команды!$AJ$16,TRUE,FALSE),,IF(INDEX(Команды!$A$2:$AN$7500,MATCH(AW$3,Команды!$A$2:$A$7500,0),$E85+2)=Команды!$AJ$17,TRUE,FALSE),,IF(INDEX(Команды!$A$2:$AN$7500,MATCH(AW$3,Команды!$A$2:$A$7500,0),$E85+2)=Команды!$AJ$18,TRUE,FALSE),,IF(INDEX(Команды!$A$2:$AN$7500,MATCH(AW$3,Команды!$A$2:$A$7500,0),$E85+2)=Команды!$AJ$19,TRUE,FALSE)),INDEX(Команды!$AJ$2:$AK$19,MATCH(INDEX(Команды!$A$2:$AN$7500,MATCH(AW$3,Команды!$A$2:$A$7500,0),$E85+2),Команды!$AJ$2:$AJ$19,0),2),0)</f>
        <v>В</v>
      </c>
      <c r="AX85" s="175" t="str">
        <f>IF(OR(IF(INDEX(Команды!$A$2:$AN$7500,MATCH(AW$3,Команды!$A$2:$A$7500,0),$E85+2)=Команды!$AJ$2,TRUE,FALSE),IF(INDEX(Команды!$A$2:$AN$7500,MATCH(AW$3,Команды!$A$2:$A$7500,0),$E85+2)=Команды!$AJ$3,TRUE,FALSE),IF(INDEX(Команды!$A$2:$AN$7500,MATCH(AW$3,Команды!$A$2:$A$7500,0),$E85+2)=Команды!$AJ$4,TRUE,FALSE),IF(INDEX(Команды!$A$2:$AN$7500,MATCH(AW$3,Команды!$A$2:$A$7500,0),$E85+2)=Команды!$AJ$5,TRUE,FALSE),IF(INDEX(Команды!$A$2:$AN$7500,MATCH(AW$3,Команды!$A$2:$A$7500,0),$E85+2)=Команды!$AJ$6,TRUE,FALSE),IF(INDEX(Команды!$A$2:$AN$7500,MATCH(AW$3,Команды!$A$2:$A$7500,0),$E85+2)=Команды!$AJ$7,TRUE,FALSE),IF(INDEX(Команды!$A$2:$AN$7500,MATCH(AW$3,Команды!$A$2:$A$7500,0),$E85+2)=Команды!$AJ$8,TRUE,FALSE),IF(INDEX(Команды!$A$2:$AN$7500,MATCH(AW$3,Команды!$A$2:$A$7500,0),$E85+2)=Команды!$AJ$9,TRUE,FALSE),IF(INDEX(Команды!$A$2:$AN$7500,MATCH(AW$3,Команды!$A$2:$A$7500,0),$E85+2)=Команды!$AJ$10,TRUE,FALSE),IF(INDEX(Команды!$A$2:$AN$7500,MATCH(AW$3,Команды!$A$2:$A$7500,0),$E85+2)=Команды!$AJ$11,TRUE,FALSE),IF(INDEX(Команды!$A$2:$AN$7500,MATCH(AW$3,Команды!$A$2:$A$7500,0),$E85+2)=Команды!$AJ$12,TRUE,FALSE),IF(INDEX(Команды!$A$2:$AN$7500,MATCH(AW$3,Команды!$A$2:$A$7500,0),$E85+2)=Команды!$AJ$13,TRUE,FALSE),IF(INDEX(Команды!$A$2:$AN$7500,MATCH(AW$3,Команды!$A$2:$A$7500,0),$E85+2)=Команды!$AJ$14,TRUE,FALSE),IF(INDEX(Команды!$A$2:$AN$7500,MATCH(AW$3,Команды!$A$2:$A$7500,0),$E85+2)=Команды!$AJ$15,TRUE,FALSE),IF(INDEX(Команды!$A$2:$AN$7500,MATCH(AW$3,Команды!$A$2:$A$7500,0),$E85+2)=Команды!$AJ$16,TRUE,FALSE),IF(INDEX(Команды!$A$2:$AN$7500,MATCH(AW$3,Команды!$A$2:$A$7500,0),$E85+2)=Команды!$AJ$17,TRUE,FALSE),IF(INDEX(Команды!$A$2:$AN$7500,MATCH(AW$3,Команды!$A$2:$A$7500,0),$E85+2)=Команды!$AJ$18,TRUE,FALSE),IF(INDEX(Команды!$A$2:$AN$7500,MATCH(AW$3,Команды!$A$2:$A$7500,0),$E85+2)=Команды!$AJ$19,TRUE,FALSE)),INDEX(Команды!$AJ$2:$AL$19,MATCH(INDEX(Команды!$A$2:$AN$7500,MATCH(AW$3,Команды!$A$2:$A$7500,0),$E85+2),Команды!$AJ$2:$AJ$19,0),3),0)</f>
        <v>В</v>
      </c>
      <c r="AY85" s="342"/>
      <c r="AZ85" s="174" t="str">
        <f>IF(OR(IF(INDEX(Команды!$A$2:$AN$7500,MATCH(AZ$3,Команды!$A$2:$A$7500,0),$E85+2)=Команды!$AJ$2,TRUE,FALSE),IF(INDEX(Команды!$A$2:$AN$7500,MATCH(AZ$3,Команды!$A$2:$A$7500,0),$E85+2)=Команды!$AJ$3,TRUE,FALSE),IF(INDEX(Команды!$A$2:$AN$7500,MATCH(AZ$3,Команды!$A$2:$A$7500,0),$E85+2)=Команды!$AJ$4,TRUE,FALSE),IF(INDEX(Команды!$A$2:$AN$7500,MATCH(AZ$3,Команды!$A$2:$A$7500,0),$E85+2)=Команды!$AJ$5,TRUE,FALSE),IF(INDEX(Команды!$A$2:$AN$7500,MATCH(AZ$3,Команды!$A$2:$A$7500,0),$E85+2)=Команды!$AJ$6,TRUE,FALSE),IF(INDEX(Команды!$A$2:$AN$7500,MATCH(AZ$3,Команды!$A$2:$A$7500,0),$E85+2)=Команды!$AJ$7,TRUE,FALSE),IF(INDEX(Команды!$A$2:$AN$7500,MATCH(AZ$3,Команды!$A$2:$A$7500,0),$E85+2)=Команды!$AJ$8,TRUE,FALSE),IF(INDEX(Команды!$A$2:$AN$7500,MATCH(AZ$3,Команды!$A$2:$A$7500,0),$E85+2)=Команды!$AJ$9,TRUE,FALSE),IF(INDEX(Команды!$A$2:$AN$7500,MATCH(AZ$3,Команды!$A$2:$A$7500,0),$E85+2)=Команды!$AJ$10,TRUE,FALSE),IF(INDEX(Команды!$A$2:$AN$7500,MATCH(AZ$3,Команды!$A$2:$A$7500,0),$E85+2)=Команды!$AJ$11,TRUE,FALSE),IF(INDEX(Команды!$A$2:$AN$7500,MATCH(AZ$3,Команды!$A$2:$A$7500,0),$E85+2)=Команды!$AJ$12,TRUE,FALSE),IF(INDEX(Команды!$A$2:$AN$7500,MATCH(AZ$3,Команды!$A$2:$A$7500,0),$E85+2)=Команды!$AJ$13,TRUE,FALSE),IF(INDEX(Команды!$A$2:$AN$7500,MATCH(AZ$3,Команды!$A$2:$A$7500,0),$E85+2)=Команды!$AJ$14,TRUE,FALSE),IF(INDEX(Команды!$A$2:$AN$7500,MATCH(AZ$3,Команды!$A$2:$A$7500,0),$E85+2)=Команды!$AJ$15,TRUE,FALSE),IF(INDEX(Команды!$A$2:$AN$7500,MATCH(AZ$3,Команды!$A$2:$A$7500,0),$E85+2)=Команды!$AJ$16,TRUE,FALSE),,IF(INDEX(Команды!$A$2:$AN$7500,MATCH(AZ$3,Команды!$A$2:$A$7500,0),$E85+2)=Команды!$AJ$17,TRUE,FALSE),,IF(INDEX(Команды!$A$2:$AN$7500,MATCH(AZ$3,Команды!$A$2:$A$7500,0),$E85+2)=Команды!$AJ$18,TRUE,FALSE),,IF(INDEX(Команды!$A$2:$AN$7500,MATCH(AZ$3,Команды!$A$2:$A$7500,0),$E85+2)=Команды!$AJ$19,TRUE,FALSE)),INDEX(Команды!$AJ$2:$AK$19,MATCH(INDEX(Команды!$A$2:$AN$7500,MATCH(AZ$3,Команды!$A$2:$A$7500,0),$E85+2),Команды!$AJ$2:$AJ$19,0),2),0)</f>
        <v>В</v>
      </c>
      <c r="BA85" s="175" t="str">
        <f>IF(OR(IF(INDEX(Команды!$A$2:$AN$7500,MATCH(AZ$3,Команды!$A$2:$A$7500,0),$E85+2)=Команды!$AJ$2,TRUE,FALSE),IF(INDEX(Команды!$A$2:$AN$7500,MATCH(AZ$3,Команды!$A$2:$A$7500,0),$E85+2)=Команды!$AJ$3,TRUE,FALSE),IF(INDEX(Команды!$A$2:$AN$7500,MATCH(AZ$3,Команды!$A$2:$A$7500,0),$E85+2)=Команды!$AJ$4,TRUE,FALSE),IF(INDEX(Команды!$A$2:$AN$7500,MATCH(AZ$3,Команды!$A$2:$A$7500,0),$E85+2)=Команды!$AJ$5,TRUE,FALSE),IF(INDEX(Команды!$A$2:$AN$7500,MATCH(AZ$3,Команды!$A$2:$A$7500,0),$E85+2)=Команды!$AJ$6,TRUE,FALSE),IF(INDEX(Команды!$A$2:$AN$7500,MATCH(AZ$3,Команды!$A$2:$A$7500,0),$E85+2)=Команды!$AJ$7,TRUE,FALSE),IF(INDEX(Команды!$A$2:$AN$7500,MATCH(AZ$3,Команды!$A$2:$A$7500,0),$E85+2)=Команды!$AJ$8,TRUE,FALSE),IF(INDEX(Команды!$A$2:$AN$7500,MATCH(AZ$3,Команды!$A$2:$A$7500,0),$E85+2)=Команды!$AJ$9,TRUE,FALSE),IF(INDEX(Команды!$A$2:$AN$7500,MATCH(AZ$3,Команды!$A$2:$A$7500,0),$E85+2)=Команды!$AJ$10,TRUE,FALSE),IF(INDEX(Команды!$A$2:$AN$7500,MATCH(AZ$3,Команды!$A$2:$A$7500,0),$E85+2)=Команды!$AJ$11,TRUE,FALSE),IF(INDEX(Команды!$A$2:$AN$7500,MATCH(AZ$3,Команды!$A$2:$A$7500,0),$E85+2)=Команды!$AJ$12,TRUE,FALSE),IF(INDEX(Команды!$A$2:$AN$7500,MATCH(AZ$3,Команды!$A$2:$A$7500,0),$E85+2)=Команды!$AJ$13,TRUE,FALSE),IF(INDEX(Команды!$A$2:$AN$7500,MATCH(AZ$3,Команды!$A$2:$A$7500,0),$E85+2)=Команды!$AJ$14,TRUE,FALSE),IF(INDEX(Команды!$A$2:$AN$7500,MATCH(AZ$3,Команды!$A$2:$A$7500,0),$E85+2)=Команды!$AJ$15,TRUE,FALSE),IF(INDEX(Команды!$A$2:$AN$7500,MATCH(AZ$3,Команды!$A$2:$A$7500,0),$E85+2)=Команды!$AJ$16,TRUE,FALSE),IF(INDEX(Команды!$A$2:$AN$7500,MATCH(AZ$3,Команды!$A$2:$A$7500,0),$E85+2)=Команды!$AJ$17,TRUE,FALSE),IF(INDEX(Команды!$A$2:$AN$7500,MATCH(AZ$3,Команды!$A$2:$A$7500,0),$E85+2)=Команды!$AJ$18,TRUE,FALSE),IF(INDEX(Команды!$A$2:$AN$7500,MATCH(AZ$3,Команды!$A$2:$A$7500,0),$E85+2)=Команды!$AJ$19,TRUE,FALSE)),INDEX(Команды!$AJ$2:$AL$19,MATCH(INDEX(Команды!$A$2:$AN$7500,MATCH(AZ$3,Команды!$A$2:$A$7500,0),$E85+2),Команды!$AJ$2:$AJ$19,0),3),0)</f>
        <v>В</v>
      </c>
      <c r="BB85" s="342"/>
      <c r="BC85" s="174" t="str">
        <f>IF(OR(IF(INDEX(Команды!$A$2:$AN$7500,MATCH(BC$3,Команды!$A$2:$A$7500,0),$E85+2)=Команды!$AJ$2,TRUE,FALSE),IF(INDEX(Команды!$A$2:$AN$7500,MATCH(BC$3,Команды!$A$2:$A$7500,0),$E85+2)=Команды!$AJ$3,TRUE,FALSE),IF(INDEX(Команды!$A$2:$AN$7500,MATCH(BC$3,Команды!$A$2:$A$7500,0),$E85+2)=Команды!$AJ$4,TRUE,FALSE),IF(INDEX(Команды!$A$2:$AN$7500,MATCH(BC$3,Команды!$A$2:$A$7500,0),$E85+2)=Команды!$AJ$5,TRUE,FALSE),IF(INDEX(Команды!$A$2:$AN$7500,MATCH(BC$3,Команды!$A$2:$A$7500,0),$E85+2)=Команды!$AJ$6,TRUE,FALSE),IF(INDEX(Команды!$A$2:$AN$7500,MATCH(BC$3,Команды!$A$2:$A$7500,0),$E85+2)=Команды!$AJ$7,TRUE,FALSE),IF(INDEX(Команды!$A$2:$AN$7500,MATCH(BC$3,Команды!$A$2:$A$7500,0),$E85+2)=Команды!$AJ$8,TRUE,FALSE),IF(INDEX(Команды!$A$2:$AN$7500,MATCH(BC$3,Команды!$A$2:$A$7500,0),$E85+2)=Команды!$AJ$9,TRUE,FALSE),IF(INDEX(Команды!$A$2:$AN$7500,MATCH(BC$3,Команды!$A$2:$A$7500,0),$E85+2)=Команды!$AJ$10,TRUE,FALSE),IF(INDEX(Команды!$A$2:$AN$7500,MATCH(BC$3,Команды!$A$2:$A$7500,0),$E85+2)=Команды!$AJ$11,TRUE,FALSE),IF(INDEX(Команды!$A$2:$AN$7500,MATCH(BC$3,Команды!$A$2:$A$7500,0),$E85+2)=Команды!$AJ$12,TRUE,FALSE),IF(INDEX(Команды!$A$2:$AN$7500,MATCH(BC$3,Команды!$A$2:$A$7500,0),$E85+2)=Команды!$AJ$13,TRUE,FALSE),IF(INDEX(Команды!$A$2:$AN$7500,MATCH(BC$3,Команды!$A$2:$A$7500,0),$E85+2)=Команды!$AJ$14,TRUE,FALSE),IF(INDEX(Команды!$A$2:$AN$7500,MATCH(BC$3,Команды!$A$2:$A$7500,0),$E85+2)=Команды!$AJ$15,TRUE,FALSE),IF(INDEX(Команды!$A$2:$AN$7500,MATCH(BC$3,Команды!$A$2:$A$7500,0),$E85+2)=Команды!$AJ$16,TRUE,FALSE),,IF(INDEX(Команды!$A$2:$AN$7500,MATCH(BC$3,Команды!$A$2:$A$7500,0),$E85+2)=Команды!$AJ$17,TRUE,FALSE),,IF(INDEX(Команды!$A$2:$AN$7500,MATCH(BC$3,Команды!$A$2:$A$7500,0),$E85+2)=Команды!$AJ$18,TRUE,FALSE),,IF(INDEX(Команды!$A$2:$AN$7500,MATCH(BC$3,Команды!$A$2:$A$7500,0),$E85+2)=Команды!$AJ$19,TRUE,FALSE)),INDEX(Команды!$AJ$2:$AK$19,MATCH(INDEX(Команды!$A$2:$AN$7500,MATCH(BC$3,Команды!$A$2:$A$7500,0),$E85+2),Команды!$AJ$2:$AJ$19,0),2),0)</f>
        <v>В</v>
      </c>
      <c r="BD85" s="175" t="str">
        <f>IF(OR(IF(INDEX(Команды!$A$2:$AN$7500,MATCH(BC$3,Команды!$A$2:$A$7500,0),$E85+2)=Команды!$AJ$2,TRUE,FALSE),IF(INDEX(Команды!$A$2:$AN$7500,MATCH(BC$3,Команды!$A$2:$A$7500,0),$E85+2)=Команды!$AJ$3,TRUE,FALSE),IF(INDEX(Команды!$A$2:$AN$7500,MATCH(BC$3,Команды!$A$2:$A$7500,0),$E85+2)=Команды!$AJ$4,TRUE,FALSE),IF(INDEX(Команды!$A$2:$AN$7500,MATCH(BC$3,Команды!$A$2:$A$7500,0),$E85+2)=Команды!$AJ$5,TRUE,FALSE),IF(INDEX(Команды!$A$2:$AN$7500,MATCH(BC$3,Команды!$A$2:$A$7500,0),$E85+2)=Команды!$AJ$6,TRUE,FALSE),IF(INDEX(Команды!$A$2:$AN$7500,MATCH(BC$3,Команды!$A$2:$A$7500,0),$E85+2)=Команды!$AJ$7,TRUE,FALSE),IF(INDEX(Команды!$A$2:$AN$7500,MATCH(BC$3,Команды!$A$2:$A$7500,0),$E85+2)=Команды!$AJ$8,TRUE,FALSE),IF(INDEX(Команды!$A$2:$AN$7500,MATCH(BC$3,Команды!$A$2:$A$7500,0),$E85+2)=Команды!$AJ$9,TRUE,FALSE),IF(INDEX(Команды!$A$2:$AN$7500,MATCH(BC$3,Команды!$A$2:$A$7500,0),$E85+2)=Команды!$AJ$10,TRUE,FALSE),IF(INDEX(Команды!$A$2:$AN$7500,MATCH(BC$3,Команды!$A$2:$A$7500,0),$E85+2)=Команды!$AJ$11,TRUE,FALSE),IF(INDEX(Команды!$A$2:$AN$7500,MATCH(BC$3,Команды!$A$2:$A$7500,0),$E85+2)=Команды!$AJ$12,TRUE,FALSE),IF(INDEX(Команды!$A$2:$AN$7500,MATCH(BC$3,Команды!$A$2:$A$7500,0),$E85+2)=Команды!$AJ$13,TRUE,FALSE),IF(INDEX(Команды!$A$2:$AN$7500,MATCH(BC$3,Команды!$A$2:$A$7500,0),$E85+2)=Команды!$AJ$14,TRUE,FALSE),IF(INDEX(Команды!$A$2:$AN$7500,MATCH(BC$3,Команды!$A$2:$A$7500,0),$E85+2)=Команды!$AJ$15,TRUE,FALSE),IF(INDEX(Команды!$A$2:$AN$7500,MATCH(BC$3,Команды!$A$2:$A$7500,0),$E85+2)=Команды!$AJ$16,TRUE,FALSE),IF(INDEX(Команды!$A$2:$AN$7500,MATCH(BC$3,Команды!$A$2:$A$7500,0),$E85+2)=Команды!$AJ$17,TRUE,FALSE),IF(INDEX(Команды!$A$2:$AN$7500,MATCH(BC$3,Команды!$A$2:$A$7500,0),$E85+2)=Команды!$AJ$18,TRUE,FALSE),IF(INDEX(Команды!$A$2:$AN$7500,MATCH(BC$3,Команды!$A$2:$A$7500,0),$E85+2)=Команды!$AJ$19,TRUE,FALSE)),INDEX(Команды!$AJ$2:$AL$19,MATCH(INDEX(Команды!$A$2:$AN$7500,MATCH(BC$3,Команды!$A$2:$A$7500,0),$E85+2),Команды!$AJ$2:$AJ$19,0),3),0)</f>
        <v>В</v>
      </c>
      <c r="BE85" s="342"/>
      <c r="BF85" s="174" t="str">
        <f>IF(OR(IF(INDEX(Команды!$A$2:$AN$7500,MATCH(BF$3,Команды!$A$2:$A$7500,0),$E85+2)=Команды!$AJ$2,TRUE,FALSE),IF(INDEX(Команды!$A$2:$AN$7500,MATCH(BF$3,Команды!$A$2:$A$7500,0),$E85+2)=Команды!$AJ$3,TRUE,FALSE),IF(INDEX(Команды!$A$2:$AN$7500,MATCH(BF$3,Команды!$A$2:$A$7500,0),$E85+2)=Команды!$AJ$4,TRUE,FALSE),IF(INDEX(Команды!$A$2:$AN$7500,MATCH(BF$3,Команды!$A$2:$A$7500,0),$E85+2)=Команды!$AJ$5,TRUE,FALSE),IF(INDEX(Команды!$A$2:$AN$7500,MATCH(BF$3,Команды!$A$2:$A$7500,0),$E85+2)=Команды!$AJ$6,TRUE,FALSE),IF(INDEX(Команды!$A$2:$AN$7500,MATCH(BF$3,Команды!$A$2:$A$7500,0),$E85+2)=Команды!$AJ$7,TRUE,FALSE),IF(INDEX(Команды!$A$2:$AN$7500,MATCH(BF$3,Команды!$A$2:$A$7500,0),$E85+2)=Команды!$AJ$8,TRUE,FALSE),IF(INDEX(Команды!$A$2:$AN$7500,MATCH(BF$3,Команды!$A$2:$A$7500,0),$E85+2)=Команды!$AJ$9,TRUE,FALSE),IF(INDEX(Команды!$A$2:$AN$7500,MATCH(BF$3,Команды!$A$2:$A$7500,0),$E85+2)=Команды!$AJ$10,TRUE,FALSE),IF(INDEX(Команды!$A$2:$AN$7500,MATCH(BF$3,Команды!$A$2:$A$7500,0),$E85+2)=Команды!$AJ$11,TRUE,FALSE),IF(INDEX(Команды!$A$2:$AN$7500,MATCH(BF$3,Команды!$A$2:$A$7500,0),$E85+2)=Команды!$AJ$12,TRUE,FALSE),IF(INDEX(Команды!$A$2:$AN$7500,MATCH(BF$3,Команды!$A$2:$A$7500,0),$E85+2)=Команды!$AJ$13,TRUE,FALSE),IF(INDEX(Команды!$A$2:$AN$7500,MATCH(BF$3,Команды!$A$2:$A$7500,0),$E85+2)=Команды!$AJ$14,TRUE,FALSE),IF(INDEX(Команды!$A$2:$AN$7500,MATCH(BF$3,Команды!$A$2:$A$7500,0),$E85+2)=Команды!$AJ$15,TRUE,FALSE),IF(INDEX(Команды!$A$2:$AN$7500,MATCH(BF$3,Команды!$A$2:$A$7500,0),$E85+2)=Команды!$AJ$16,TRUE,FALSE),,IF(INDEX(Команды!$A$2:$AN$7500,MATCH(BF$3,Команды!$A$2:$A$7500,0),$E85+2)=Команды!$AJ$17,TRUE,FALSE),,IF(INDEX(Команды!$A$2:$AN$7500,MATCH(BF$3,Команды!$A$2:$A$7500,0),$E85+2)=Команды!$AJ$18,TRUE,FALSE),,IF(INDEX(Команды!$A$2:$AN$7500,MATCH(BF$3,Команды!$A$2:$A$7500,0),$E85+2)=Команды!$AJ$19,TRUE,FALSE)),INDEX(Команды!$AJ$2:$AK$19,MATCH(INDEX(Команды!$A$2:$AN$7500,MATCH(BF$3,Команды!$A$2:$A$7500,0),$E85+2),Команды!$AJ$2:$AJ$19,0),2),0)</f>
        <v>В</v>
      </c>
      <c r="BG85" s="175" t="str">
        <f>IF(OR(IF(INDEX(Команды!$A$2:$AN$7500,MATCH(BF$3,Команды!$A$2:$A$7500,0),$E85+2)=Команды!$AJ$2,TRUE,FALSE),IF(INDEX(Команды!$A$2:$AN$7500,MATCH(BF$3,Команды!$A$2:$A$7500,0),$E85+2)=Команды!$AJ$3,TRUE,FALSE),IF(INDEX(Команды!$A$2:$AN$7500,MATCH(BF$3,Команды!$A$2:$A$7500,0),$E85+2)=Команды!$AJ$4,TRUE,FALSE),IF(INDEX(Команды!$A$2:$AN$7500,MATCH(BF$3,Команды!$A$2:$A$7500,0),$E85+2)=Команды!$AJ$5,TRUE,FALSE),IF(INDEX(Команды!$A$2:$AN$7500,MATCH(BF$3,Команды!$A$2:$A$7500,0),$E85+2)=Команды!$AJ$6,TRUE,FALSE),IF(INDEX(Команды!$A$2:$AN$7500,MATCH(BF$3,Команды!$A$2:$A$7500,0),$E85+2)=Команды!$AJ$7,TRUE,FALSE),IF(INDEX(Команды!$A$2:$AN$7500,MATCH(BF$3,Команды!$A$2:$A$7500,0),$E85+2)=Команды!$AJ$8,TRUE,FALSE),IF(INDEX(Команды!$A$2:$AN$7500,MATCH(BF$3,Команды!$A$2:$A$7500,0),$E85+2)=Команды!$AJ$9,TRUE,FALSE),IF(INDEX(Команды!$A$2:$AN$7500,MATCH(BF$3,Команды!$A$2:$A$7500,0),$E85+2)=Команды!$AJ$10,TRUE,FALSE),IF(INDEX(Команды!$A$2:$AN$7500,MATCH(BF$3,Команды!$A$2:$A$7500,0),$E85+2)=Команды!$AJ$11,TRUE,FALSE),IF(INDEX(Команды!$A$2:$AN$7500,MATCH(BF$3,Команды!$A$2:$A$7500,0),$E85+2)=Команды!$AJ$12,TRUE,FALSE),IF(INDEX(Команды!$A$2:$AN$7500,MATCH(BF$3,Команды!$A$2:$A$7500,0),$E85+2)=Команды!$AJ$13,TRUE,FALSE),IF(INDEX(Команды!$A$2:$AN$7500,MATCH(BF$3,Команды!$A$2:$A$7500,0),$E85+2)=Команды!$AJ$14,TRUE,FALSE),IF(INDEX(Команды!$A$2:$AN$7500,MATCH(BF$3,Команды!$A$2:$A$7500,0),$E85+2)=Команды!$AJ$15,TRUE,FALSE),IF(INDEX(Команды!$A$2:$AN$7500,MATCH(BF$3,Команды!$A$2:$A$7500,0),$E85+2)=Команды!$AJ$16,TRUE,FALSE),IF(INDEX(Команды!$A$2:$AN$7500,MATCH(BF$3,Команды!$A$2:$A$7500,0),$E85+2)=Команды!$AJ$17,TRUE,FALSE),IF(INDEX(Команды!$A$2:$AN$7500,MATCH(BF$3,Команды!$A$2:$A$7500,0),$E85+2)=Команды!$AJ$18,TRUE,FALSE),IF(INDEX(Команды!$A$2:$AN$7500,MATCH(BF$3,Команды!$A$2:$A$7500,0),$E85+2)=Команды!$AJ$19,TRUE,FALSE)),INDEX(Команды!$AJ$2:$AL$19,MATCH(INDEX(Команды!$A$2:$AN$7500,MATCH(BF$3,Команды!$A$2:$A$7500,0),$E85+2),Команды!$AJ$2:$AJ$19,0),3),0)</f>
        <v>В</v>
      </c>
      <c r="BH85" s="342"/>
      <c r="BI85" s="174" t="str">
        <f>IF(OR(IF(INDEX(Команды!$A$2:$AN$7500,MATCH(BI$3,Команды!$A$2:$A$7500,0),$E85+2)=Команды!$AJ$2,TRUE,FALSE),IF(INDEX(Команды!$A$2:$AN$7500,MATCH(BI$3,Команды!$A$2:$A$7500,0),$E85+2)=Команды!$AJ$3,TRUE,FALSE),IF(INDEX(Команды!$A$2:$AN$7500,MATCH(BI$3,Команды!$A$2:$A$7500,0),$E85+2)=Команды!$AJ$4,TRUE,FALSE),IF(INDEX(Команды!$A$2:$AN$7500,MATCH(BI$3,Команды!$A$2:$A$7500,0),$E85+2)=Команды!$AJ$5,TRUE,FALSE),IF(INDEX(Команды!$A$2:$AN$7500,MATCH(BI$3,Команды!$A$2:$A$7500,0),$E85+2)=Команды!$AJ$6,TRUE,FALSE),IF(INDEX(Команды!$A$2:$AN$7500,MATCH(BI$3,Команды!$A$2:$A$7500,0),$E85+2)=Команды!$AJ$7,TRUE,FALSE),IF(INDEX(Команды!$A$2:$AN$7500,MATCH(BI$3,Команды!$A$2:$A$7500,0),$E85+2)=Команды!$AJ$8,TRUE,FALSE),IF(INDEX(Команды!$A$2:$AN$7500,MATCH(BI$3,Команды!$A$2:$A$7500,0),$E85+2)=Команды!$AJ$9,TRUE,FALSE),IF(INDEX(Команды!$A$2:$AN$7500,MATCH(BI$3,Команды!$A$2:$A$7500,0),$E85+2)=Команды!$AJ$10,TRUE,FALSE),IF(INDEX(Команды!$A$2:$AN$7500,MATCH(BI$3,Команды!$A$2:$A$7500,0),$E85+2)=Команды!$AJ$11,TRUE,FALSE),IF(INDEX(Команды!$A$2:$AN$7500,MATCH(BI$3,Команды!$A$2:$A$7500,0),$E85+2)=Команды!$AJ$12,TRUE,FALSE),IF(INDEX(Команды!$A$2:$AN$7500,MATCH(BI$3,Команды!$A$2:$A$7500,0),$E85+2)=Команды!$AJ$13,TRUE,FALSE),IF(INDEX(Команды!$A$2:$AN$7500,MATCH(BI$3,Команды!$A$2:$A$7500,0),$E85+2)=Команды!$AJ$14,TRUE,FALSE),IF(INDEX(Команды!$A$2:$AN$7500,MATCH(BI$3,Команды!$A$2:$A$7500,0),$E85+2)=Команды!$AJ$15,TRUE,FALSE),IF(INDEX(Команды!$A$2:$AN$7500,MATCH(BI$3,Команды!$A$2:$A$7500,0),$E85+2)=Команды!$AJ$16,TRUE,FALSE),,IF(INDEX(Команды!$A$2:$AN$7500,MATCH(BI$3,Команды!$A$2:$A$7500,0),$E85+2)=Команды!$AJ$17,TRUE,FALSE),,IF(INDEX(Команды!$A$2:$AN$7500,MATCH(BI$3,Команды!$A$2:$A$7500,0),$E85+2)=Команды!$AJ$18,TRUE,FALSE),,IF(INDEX(Команды!$A$2:$AN$7500,MATCH(BI$3,Команды!$A$2:$A$7500,0),$E85+2)=Команды!$AJ$19,TRUE,FALSE)),INDEX(Команды!$AJ$2:$AK$19,MATCH(INDEX(Команды!$A$2:$AN$7500,MATCH(BI$3,Команды!$A$2:$A$7500,0),$E85+2),Команды!$AJ$2:$AJ$19,0),2),0)</f>
        <v>В</v>
      </c>
      <c r="BJ85" s="175" t="str">
        <f>IF(OR(IF(INDEX(Команды!$A$2:$AN$7500,MATCH(BI$3,Команды!$A$2:$A$7500,0),$E85+2)=Команды!$AJ$2,TRUE,FALSE),IF(INDEX(Команды!$A$2:$AN$7500,MATCH(BI$3,Команды!$A$2:$A$7500,0),$E85+2)=Команды!$AJ$3,TRUE,FALSE),IF(INDEX(Команды!$A$2:$AN$7500,MATCH(BI$3,Команды!$A$2:$A$7500,0),$E85+2)=Команды!$AJ$4,TRUE,FALSE),IF(INDEX(Команды!$A$2:$AN$7500,MATCH(BI$3,Команды!$A$2:$A$7500,0),$E85+2)=Команды!$AJ$5,TRUE,FALSE),IF(INDEX(Команды!$A$2:$AN$7500,MATCH(BI$3,Команды!$A$2:$A$7500,0),$E85+2)=Команды!$AJ$6,TRUE,FALSE),IF(INDEX(Команды!$A$2:$AN$7500,MATCH(BI$3,Команды!$A$2:$A$7500,0),$E85+2)=Команды!$AJ$7,TRUE,FALSE),IF(INDEX(Команды!$A$2:$AN$7500,MATCH(BI$3,Команды!$A$2:$A$7500,0),$E85+2)=Команды!$AJ$8,TRUE,FALSE),IF(INDEX(Команды!$A$2:$AN$7500,MATCH(BI$3,Команды!$A$2:$A$7500,0),$E85+2)=Команды!$AJ$9,TRUE,FALSE),IF(INDEX(Команды!$A$2:$AN$7500,MATCH(BI$3,Команды!$A$2:$A$7500,0),$E85+2)=Команды!$AJ$10,TRUE,FALSE),IF(INDEX(Команды!$A$2:$AN$7500,MATCH(BI$3,Команды!$A$2:$A$7500,0),$E85+2)=Команды!$AJ$11,TRUE,FALSE),IF(INDEX(Команды!$A$2:$AN$7500,MATCH(BI$3,Команды!$A$2:$A$7500,0),$E85+2)=Команды!$AJ$12,TRUE,FALSE),IF(INDEX(Команды!$A$2:$AN$7500,MATCH(BI$3,Команды!$A$2:$A$7500,0),$E85+2)=Команды!$AJ$13,TRUE,FALSE),IF(INDEX(Команды!$A$2:$AN$7500,MATCH(BI$3,Команды!$A$2:$A$7500,0),$E85+2)=Команды!$AJ$14,TRUE,FALSE),IF(INDEX(Команды!$A$2:$AN$7500,MATCH(BI$3,Команды!$A$2:$A$7500,0),$E85+2)=Команды!$AJ$15,TRUE,FALSE),IF(INDEX(Команды!$A$2:$AN$7500,MATCH(BI$3,Команды!$A$2:$A$7500,0),$E85+2)=Команды!$AJ$16,TRUE,FALSE),IF(INDEX(Команды!$A$2:$AN$7500,MATCH(BI$3,Команды!$A$2:$A$7500,0),$E85+2)=Команды!$AJ$17,TRUE,FALSE),IF(INDEX(Команды!$A$2:$AN$7500,MATCH(BI$3,Команды!$A$2:$A$7500,0),$E85+2)=Команды!$AJ$18,TRUE,FALSE),IF(INDEX(Команды!$A$2:$AN$7500,MATCH(BI$3,Команды!$A$2:$A$7500,0),$E85+2)=Команды!$AJ$19,TRUE,FALSE)),INDEX(Команды!$AJ$2:$AL$19,MATCH(INDEX(Команды!$A$2:$AN$7500,MATCH(BI$3,Команды!$A$2:$A$7500,0),$E85+2),Команды!$AJ$2:$AJ$19,0),3),0)</f>
        <v>В</v>
      </c>
      <c r="BK85" s="342"/>
      <c r="BL85" s="174" t="str">
        <f>IF(OR(IF(INDEX(Команды!$A$2:$AN$7500,MATCH(BL$3,Команды!$A$2:$A$7500,0),$E85+2)=Команды!$AJ$2,TRUE,FALSE),IF(INDEX(Команды!$A$2:$AN$7500,MATCH(BL$3,Команды!$A$2:$A$7500,0),$E85+2)=Команды!$AJ$3,TRUE,FALSE),IF(INDEX(Команды!$A$2:$AN$7500,MATCH(BL$3,Команды!$A$2:$A$7500,0),$E85+2)=Команды!$AJ$4,TRUE,FALSE),IF(INDEX(Команды!$A$2:$AN$7500,MATCH(BL$3,Команды!$A$2:$A$7500,0),$E85+2)=Команды!$AJ$5,TRUE,FALSE),IF(INDEX(Команды!$A$2:$AN$7500,MATCH(BL$3,Команды!$A$2:$A$7500,0),$E85+2)=Команды!$AJ$6,TRUE,FALSE),IF(INDEX(Команды!$A$2:$AN$7500,MATCH(BL$3,Команды!$A$2:$A$7500,0),$E85+2)=Команды!$AJ$7,TRUE,FALSE),IF(INDEX(Команды!$A$2:$AN$7500,MATCH(BL$3,Команды!$A$2:$A$7500,0),$E85+2)=Команды!$AJ$8,TRUE,FALSE),IF(INDEX(Команды!$A$2:$AN$7500,MATCH(BL$3,Команды!$A$2:$A$7500,0),$E85+2)=Команды!$AJ$9,TRUE,FALSE),IF(INDEX(Команды!$A$2:$AN$7500,MATCH(BL$3,Команды!$A$2:$A$7500,0),$E85+2)=Команды!$AJ$10,TRUE,FALSE),IF(INDEX(Команды!$A$2:$AN$7500,MATCH(BL$3,Команды!$A$2:$A$7500,0),$E85+2)=Команды!$AJ$11,TRUE,FALSE),IF(INDEX(Команды!$A$2:$AN$7500,MATCH(BL$3,Команды!$A$2:$A$7500,0),$E85+2)=Команды!$AJ$12,TRUE,FALSE),IF(INDEX(Команды!$A$2:$AN$7500,MATCH(BL$3,Команды!$A$2:$A$7500,0),$E85+2)=Команды!$AJ$13,TRUE,FALSE),IF(INDEX(Команды!$A$2:$AN$7500,MATCH(BL$3,Команды!$A$2:$A$7500,0),$E85+2)=Команды!$AJ$14,TRUE,FALSE),IF(INDEX(Команды!$A$2:$AN$7500,MATCH(BL$3,Команды!$A$2:$A$7500,0),$E85+2)=Команды!$AJ$15,TRUE,FALSE),IF(INDEX(Команды!$A$2:$AN$7500,MATCH(BL$3,Команды!$A$2:$A$7500,0),$E85+2)=Команды!$AJ$16,TRUE,FALSE),,IF(INDEX(Команды!$A$2:$AN$7500,MATCH(BL$3,Команды!$A$2:$A$7500,0),$E85+2)=Команды!$AJ$17,TRUE,FALSE),,IF(INDEX(Команды!$A$2:$AN$7500,MATCH(BL$3,Команды!$A$2:$A$7500,0),$E85+2)=Команды!$AJ$18,TRUE,FALSE),,IF(INDEX(Команды!$A$2:$AN$7500,MATCH(BL$3,Команды!$A$2:$A$7500,0),$E85+2)=Команды!$AJ$19,TRUE,FALSE)),INDEX(Команды!$AJ$2:$AK$19,MATCH(INDEX(Команды!$A$2:$AN$7500,MATCH(BL$3,Команды!$A$2:$A$7500,0),$E85+2),Команды!$AJ$2:$AJ$19,0),2),0)</f>
        <v>В</v>
      </c>
      <c r="BM85" s="175" t="str">
        <f>IF(OR(IF(INDEX(Команды!$A$2:$AN$7500,MATCH(BL$3,Команды!$A$2:$A$7500,0),$E85+2)=Команды!$AJ$2,TRUE,FALSE),IF(INDEX(Команды!$A$2:$AN$7500,MATCH(BL$3,Команды!$A$2:$A$7500,0),$E85+2)=Команды!$AJ$3,TRUE,FALSE),IF(INDEX(Команды!$A$2:$AN$7500,MATCH(BL$3,Команды!$A$2:$A$7500,0),$E85+2)=Команды!$AJ$4,TRUE,FALSE),IF(INDEX(Команды!$A$2:$AN$7500,MATCH(BL$3,Команды!$A$2:$A$7500,0),$E85+2)=Команды!$AJ$5,TRUE,FALSE),IF(INDEX(Команды!$A$2:$AN$7500,MATCH(BL$3,Команды!$A$2:$A$7500,0),$E85+2)=Команды!$AJ$6,TRUE,FALSE),IF(INDEX(Команды!$A$2:$AN$7500,MATCH(BL$3,Команды!$A$2:$A$7500,0),$E85+2)=Команды!$AJ$7,TRUE,FALSE),IF(INDEX(Команды!$A$2:$AN$7500,MATCH(BL$3,Команды!$A$2:$A$7500,0),$E85+2)=Команды!$AJ$8,TRUE,FALSE),IF(INDEX(Команды!$A$2:$AN$7500,MATCH(BL$3,Команды!$A$2:$A$7500,0),$E85+2)=Команды!$AJ$9,TRUE,FALSE),IF(INDEX(Команды!$A$2:$AN$7500,MATCH(BL$3,Команды!$A$2:$A$7500,0),$E85+2)=Команды!$AJ$10,TRUE,FALSE),IF(INDEX(Команды!$A$2:$AN$7500,MATCH(BL$3,Команды!$A$2:$A$7500,0),$E85+2)=Команды!$AJ$11,TRUE,FALSE),IF(INDEX(Команды!$A$2:$AN$7500,MATCH(BL$3,Команды!$A$2:$A$7500,0),$E85+2)=Команды!$AJ$12,TRUE,FALSE),IF(INDEX(Команды!$A$2:$AN$7500,MATCH(BL$3,Команды!$A$2:$A$7500,0),$E85+2)=Команды!$AJ$13,TRUE,FALSE),IF(INDEX(Команды!$A$2:$AN$7500,MATCH(BL$3,Команды!$A$2:$A$7500,0),$E85+2)=Команды!$AJ$14,TRUE,FALSE),IF(INDEX(Команды!$A$2:$AN$7500,MATCH(BL$3,Команды!$A$2:$A$7500,0),$E85+2)=Команды!$AJ$15,TRUE,FALSE),IF(INDEX(Команды!$A$2:$AN$7500,MATCH(BL$3,Команды!$A$2:$A$7500,0),$E85+2)=Команды!$AJ$16,TRUE,FALSE),IF(INDEX(Команды!$A$2:$AN$7500,MATCH(BL$3,Команды!$A$2:$A$7500,0),$E85+2)=Команды!$AJ$17,TRUE,FALSE),IF(INDEX(Команды!$A$2:$AN$7500,MATCH(BL$3,Команды!$A$2:$A$7500,0),$E85+2)=Команды!$AJ$18,TRUE,FALSE),IF(INDEX(Команды!$A$2:$AN$7500,MATCH(BL$3,Команды!$A$2:$A$7500,0),$E85+2)=Команды!$AJ$19,TRUE,FALSE)),INDEX(Команды!$AJ$2:$AL$19,MATCH(INDEX(Команды!$A$2:$AN$7500,MATCH(BL$3,Команды!$A$2:$A$7500,0),$E85+2),Команды!$AJ$2:$AJ$19,0),3),0)</f>
        <v>В</v>
      </c>
      <c r="BN85" s="342"/>
      <c r="BO85" s="174" t="str">
        <f>IF(OR(IF(INDEX(Команды!$A$2:$AN$7500,MATCH(BO$3,Команды!$A$2:$A$7500,0),$E85+2)=Команды!$AJ$2,TRUE,FALSE),IF(INDEX(Команды!$A$2:$AN$7500,MATCH(BO$3,Команды!$A$2:$A$7500,0),$E85+2)=Команды!$AJ$3,TRUE,FALSE),IF(INDEX(Команды!$A$2:$AN$7500,MATCH(BO$3,Команды!$A$2:$A$7500,0),$E85+2)=Команды!$AJ$4,TRUE,FALSE),IF(INDEX(Команды!$A$2:$AN$7500,MATCH(BO$3,Команды!$A$2:$A$7500,0),$E85+2)=Команды!$AJ$5,TRUE,FALSE),IF(INDEX(Команды!$A$2:$AN$7500,MATCH(BO$3,Команды!$A$2:$A$7500,0),$E85+2)=Команды!$AJ$6,TRUE,FALSE),IF(INDEX(Команды!$A$2:$AN$7500,MATCH(BO$3,Команды!$A$2:$A$7500,0),$E85+2)=Команды!$AJ$7,TRUE,FALSE),IF(INDEX(Команды!$A$2:$AN$7500,MATCH(BO$3,Команды!$A$2:$A$7500,0),$E85+2)=Команды!$AJ$8,TRUE,FALSE),IF(INDEX(Команды!$A$2:$AN$7500,MATCH(BO$3,Команды!$A$2:$A$7500,0),$E85+2)=Команды!$AJ$9,TRUE,FALSE),IF(INDEX(Команды!$A$2:$AN$7500,MATCH(BO$3,Команды!$A$2:$A$7500,0),$E85+2)=Команды!$AJ$10,TRUE,FALSE),IF(INDEX(Команды!$A$2:$AN$7500,MATCH(BO$3,Команды!$A$2:$A$7500,0),$E85+2)=Команды!$AJ$11,TRUE,FALSE),IF(INDEX(Команды!$A$2:$AN$7500,MATCH(BO$3,Команды!$A$2:$A$7500,0),$E85+2)=Команды!$AJ$12,TRUE,FALSE),IF(INDEX(Команды!$A$2:$AN$7500,MATCH(BO$3,Команды!$A$2:$A$7500,0),$E85+2)=Команды!$AJ$13,TRUE,FALSE),IF(INDEX(Команды!$A$2:$AN$7500,MATCH(BO$3,Команды!$A$2:$A$7500,0),$E85+2)=Команды!$AJ$14,TRUE,FALSE),IF(INDEX(Команды!$A$2:$AN$7500,MATCH(BO$3,Команды!$A$2:$A$7500,0),$E85+2)=Команды!$AJ$15,TRUE,FALSE),IF(INDEX(Команды!$A$2:$AN$7500,MATCH(BO$3,Команды!$A$2:$A$7500,0),$E85+2)=Команды!$AJ$16,TRUE,FALSE),,IF(INDEX(Команды!$A$2:$AN$7500,MATCH(BO$3,Команды!$A$2:$A$7500,0),$E85+2)=Команды!$AJ$17,TRUE,FALSE),,IF(INDEX(Команды!$A$2:$AN$7500,MATCH(BO$3,Команды!$A$2:$A$7500,0),$E85+2)=Команды!$AJ$18,TRUE,FALSE),,IF(INDEX(Команды!$A$2:$AN$7500,MATCH(BO$3,Команды!$A$2:$A$7500,0),$E85+2)=Команды!$AJ$19,TRUE,FALSE)),INDEX(Команды!$AJ$2:$AK$19,MATCH(INDEX(Команды!$A$2:$AN$7500,MATCH(BO$3,Команды!$A$2:$A$7500,0),$E85+2),Команды!$AJ$2:$AJ$19,0),2),0)</f>
        <v>В</v>
      </c>
      <c r="BP85" s="175" t="str">
        <f>IF(OR(IF(INDEX(Команды!$A$2:$AN$7500,MATCH(BO$3,Команды!$A$2:$A$7500,0),$E85+2)=Команды!$AJ$2,TRUE,FALSE),IF(INDEX(Команды!$A$2:$AN$7500,MATCH(BO$3,Команды!$A$2:$A$7500,0),$E85+2)=Команды!$AJ$3,TRUE,FALSE),IF(INDEX(Команды!$A$2:$AN$7500,MATCH(BO$3,Команды!$A$2:$A$7500,0),$E85+2)=Команды!$AJ$4,TRUE,FALSE),IF(INDEX(Команды!$A$2:$AN$7500,MATCH(BO$3,Команды!$A$2:$A$7500,0),$E85+2)=Команды!$AJ$5,TRUE,FALSE),IF(INDEX(Команды!$A$2:$AN$7500,MATCH(BO$3,Команды!$A$2:$A$7500,0),$E85+2)=Команды!$AJ$6,TRUE,FALSE),IF(INDEX(Команды!$A$2:$AN$7500,MATCH(BO$3,Команды!$A$2:$A$7500,0),$E85+2)=Команды!$AJ$7,TRUE,FALSE),IF(INDEX(Команды!$A$2:$AN$7500,MATCH(BO$3,Команды!$A$2:$A$7500,0),$E85+2)=Команды!$AJ$8,TRUE,FALSE),IF(INDEX(Команды!$A$2:$AN$7500,MATCH(BO$3,Команды!$A$2:$A$7500,0),$E85+2)=Команды!$AJ$9,TRUE,FALSE),IF(INDEX(Команды!$A$2:$AN$7500,MATCH(BO$3,Команды!$A$2:$A$7500,0),$E85+2)=Команды!$AJ$10,TRUE,FALSE),IF(INDEX(Команды!$A$2:$AN$7500,MATCH(BO$3,Команды!$A$2:$A$7500,0),$E85+2)=Команды!$AJ$11,TRUE,FALSE),IF(INDEX(Команды!$A$2:$AN$7500,MATCH(BO$3,Команды!$A$2:$A$7500,0),$E85+2)=Команды!$AJ$12,TRUE,FALSE),IF(INDEX(Команды!$A$2:$AN$7500,MATCH(BO$3,Команды!$A$2:$A$7500,0),$E85+2)=Команды!$AJ$13,TRUE,FALSE),IF(INDEX(Команды!$A$2:$AN$7500,MATCH(BO$3,Команды!$A$2:$A$7500,0),$E85+2)=Команды!$AJ$14,TRUE,FALSE),IF(INDEX(Команды!$A$2:$AN$7500,MATCH(BO$3,Команды!$A$2:$A$7500,0),$E85+2)=Команды!$AJ$15,TRUE,FALSE),IF(INDEX(Команды!$A$2:$AN$7500,MATCH(BO$3,Команды!$A$2:$A$7500,0),$E85+2)=Команды!$AJ$16,TRUE,FALSE),IF(INDEX(Команды!$A$2:$AN$7500,MATCH(BO$3,Команды!$A$2:$A$7500,0),$E85+2)=Команды!$AJ$17,TRUE,FALSE),IF(INDEX(Команды!$A$2:$AN$7500,MATCH(BO$3,Команды!$A$2:$A$7500,0),$E85+2)=Команды!$AJ$18,TRUE,FALSE),IF(INDEX(Команды!$A$2:$AN$7500,MATCH(BO$3,Команды!$A$2:$A$7500,0),$E85+2)=Команды!$AJ$19,TRUE,FALSE)),INDEX(Команды!$AJ$2:$AL$19,MATCH(INDEX(Команды!$A$2:$AN$7500,MATCH(BO$3,Команды!$A$2:$A$7500,0),$E85+2),Команды!$AJ$2:$AJ$19,0),3),0)</f>
        <v>В</v>
      </c>
      <c r="BQ85" s="342"/>
      <c r="BR85" s="174" t="str">
        <f>IF(OR(IF(INDEX(Команды!$A$2:$AN$7500,MATCH(BR$3,Команды!$A$2:$A$7500,0),$E85+2)=Команды!$AJ$2,TRUE,FALSE),IF(INDEX(Команды!$A$2:$AN$7500,MATCH(BR$3,Команды!$A$2:$A$7500,0),$E85+2)=Команды!$AJ$3,TRUE,FALSE),IF(INDEX(Команды!$A$2:$AN$7500,MATCH(BR$3,Команды!$A$2:$A$7500,0),$E85+2)=Команды!$AJ$4,TRUE,FALSE),IF(INDEX(Команды!$A$2:$AN$7500,MATCH(BR$3,Команды!$A$2:$A$7500,0),$E85+2)=Команды!$AJ$5,TRUE,FALSE),IF(INDEX(Команды!$A$2:$AN$7500,MATCH(BR$3,Команды!$A$2:$A$7500,0),$E85+2)=Команды!$AJ$6,TRUE,FALSE),IF(INDEX(Команды!$A$2:$AN$7500,MATCH(BR$3,Команды!$A$2:$A$7500,0),$E85+2)=Команды!$AJ$7,TRUE,FALSE),IF(INDEX(Команды!$A$2:$AN$7500,MATCH(BR$3,Команды!$A$2:$A$7500,0),$E85+2)=Команды!$AJ$8,TRUE,FALSE),IF(INDEX(Команды!$A$2:$AN$7500,MATCH(BR$3,Команды!$A$2:$A$7500,0),$E85+2)=Команды!$AJ$9,TRUE,FALSE),IF(INDEX(Команды!$A$2:$AN$7500,MATCH(BR$3,Команды!$A$2:$A$7500,0),$E85+2)=Команды!$AJ$10,TRUE,FALSE),IF(INDEX(Команды!$A$2:$AN$7500,MATCH(BR$3,Команды!$A$2:$A$7500,0),$E85+2)=Команды!$AJ$11,TRUE,FALSE),IF(INDEX(Команды!$A$2:$AN$7500,MATCH(BR$3,Команды!$A$2:$A$7500,0),$E85+2)=Команды!$AJ$12,TRUE,FALSE),IF(INDEX(Команды!$A$2:$AN$7500,MATCH(BR$3,Команды!$A$2:$A$7500,0),$E85+2)=Команды!$AJ$13,TRUE,FALSE),IF(INDEX(Команды!$A$2:$AN$7500,MATCH(BR$3,Команды!$A$2:$A$7500,0),$E85+2)=Команды!$AJ$14,TRUE,FALSE),IF(INDEX(Команды!$A$2:$AN$7500,MATCH(BR$3,Команды!$A$2:$A$7500,0),$E85+2)=Команды!$AJ$15,TRUE,FALSE),IF(INDEX(Команды!$A$2:$AN$7500,MATCH(BR$3,Команды!$A$2:$A$7500,0),$E85+2)=Команды!$AJ$16,TRUE,FALSE),,IF(INDEX(Команды!$A$2:$AN$7500,MATCH(BR$3,Команды!$A$2:$A$7500,0),$E85+2)=Команды!$AJ$17,TRUE,FALSE),,IF(INDEX(Команды!$A$2:$AN$7500,MATCH(BR$3,Команды!$A$2:$A$7500,0),$E85+2)=Команды!$AJ$18,TRUE,FALSE),,IF(INDEX(Команды!$A$2:$AN$7500,MATCH(BR$3,Команды!$A$2:$A$7500,0),$E85+2)=Команды!$AJ$19,TRUE,FALSE)),INDEX(Команды!$AJ$2:$AK$19,MATCH(INDEX(Команды!$A$2:$AN$7500,MATCH(BR$3,Команды!$A$2:$A$7500,0),$E85+2),Команды!$AJ$2:$AJ$19,0),2),0)</f>
        <v>В</v>
      </c>
      <c r="BS85" s="175" t="str">
        <f>IF(OR(IF(INDEX(Команды!$A$2:$AN$7500,MATCH(BR$3,Команды!$A$2:$A$7500,0),$E85+2)=Команды!$AJ$2,TRUE,FALSE),IF(INDEX(Команды!$A$2:$AN$7500,MATCH(BR$3,Команды!$A$2:$A$7500,0),$E85+2)=Команды!$AJ$3,TRUE,FALSE),IF(INDEX(Команды!$A$2:$AN$7500,MATCH(BR$3,Команды!$A$2:$A$7500,0),$E85+2)=Команды!$AJ$4,TRUE,FALSE),IF(INDEX(Команды!$A$2:$AN$7500,MATCH(BR$3,Команды!$A$2:$A$7500,0),$E85+2)=Команды!$AJ$5,TRUE,FALSE),IF(INDEX(Команды!$A$2:$AN$7500,MATCH(BR$3,Команды!$A$2:$A$7500,0),$E85+2)=Команды!$AJ$6,TRUE,FALSE),IF(INDEX(Команды!$A$2:$AN$7500,MATCH(BR$3,Команды!$A$2:$A$7500,0),$E85+2)=Команды!$AJ$7,TRUE,FALSE),IF(INDEX(Команды!$A$2:$AN$7500,MATCH(BR$3,Команды!$A$2:$A$7500,0),$E85+2)=Команды!$AJ$8,TRUE,FALSE),IF(INDEX(Команды!$A$2:$AN$7500,MATCH(BR$3,Команды!$A$2:$A$7500,0),$E85+2)=Команды!$AJ$9,TRUE,FALSE),IF(INDEX(Команды!$A$2:$AN$7500,MATCH(BR$3,Команды!$A$2:$A$7500,0),$E85+2)=Команды!$AJ$10,TRUE,FALSE),IF(INDEX(Команды!$A$2:$AN$7500,MATCH(BR$3,Команды!$A$2:$A$7500,0),$E85+2)=Команды!$AJ$11,TRUE,FALSE),IF(INDEX(Команды!$A$2:$AN$7500,MATCH(BR$3,Команды!$A$2:$A$7500,0),$E85+2)=Команды!$AJ$12,TRUE,FALSE),IF(INDEX(Команды!$A$2:$AN$7500,MATCH(BR$3,Команды!$A$2:$A$7500,0),$E85+2)=Команды!$AJ$13,TRUE,FALSE),IF(INDEX(Команды!$A$2:$AN$7500,MATCH(BR$3,Команды!$A$2:$A$7500,0),$E85+2)=Команды!$AJ$14,TRUE,FALSE),IF(INDEX(Команды!$A$2:$AN$7500,MATCH(BR$3,Команды!$A$2:$A$7500,0),$E85+2)=Команды!$AJ$15,TRUE,FALSE),IF(INDEX(Команды!$A$2:$AN$7500,MATCH(BR$3,Команды!$A$2:$A$7500,0),$E85+2)=Команды!$AJ$16,TRUE,FALSE),IF(INDEX(Команды!$A$2:$AN$7500,MATCH(BR$3,Команды!$A$2:$A$7500,0),$E85+2)=Команды!$AJ$17,TRUE,FALSE),IF(INDEX(Команды!$A$2:$AN$7500,MATCH(BR$3,Команды!$A$2:$A$7500,0),$E85+2)=Команды!$AJ$18,TRUE,FALSE),IF(INDEX(Команды!$A$2:$AN$7500,MATCH(BR$3,Команды!$A$2:$A$7500,0),$E85+2)=Команды!$AJ$19,TRUE,FALSE)),INDEX(Команды!$AJ$2:$AL$19,MATCH(INDEX(Команды!$A$2:$AN$7500,MATCH(BR$3,Команды!$A$2:$A$7500,0),$E85+2),Команды!$AJ$2:$AJ$19,0),3),0)</f>
        <v>В</v>
      </c>
      <c r="BT85" s="342"/>
      <c r="BU85" s="174" t="str">
        <f>IF(OR(IF(INDEX(Команды!$A$2:$AN$7500,MATCH(BU$3,Команды!$A$2:$A$7500,0),$E85+2)=Команды!$AJ$2,TRUE,FALSE),IF(INDEX(Команды!$A$2:$AN$7500,MATCH(BU$3,Команды!$A$2:$A$7500,0),$E85+2)=Команды!$AJ$3,TRUE,FALSE),IF(INDEX(Команды!$A$2:$AN$7500,MATCH(BU$3,Команды!$A$2:$A$7500,0),$E85+2)=Команды!$AJ$4,TRUE,FALSE),IF(INDEX(Команды!$A$2:$AN$7500,MATCH(BU$3,Команды!$A$2:$A$7500,0),$E85+2)=Команды!$AJ$5,TRUE,FALSE),IF(INDEX(Команды!$A$2:$AN$7500,MATCH(BU$3,Команды!$A$2:$A$7500,0),$E85+2)=Команды!$AJ$6,TRUE,FALSE),IF(INDEX(Команды!$A$2:$AN$7500,MATCH(BU$3,Команды!$A$2:$A$7500,0),$E85+2)=Команды!$AJ$7,TRUE,FALSE),IF(INDEX(Команды!$A$2:$AN$7500,MATCH(BU$3,Команды!$A$2:$A$7500,0),$E85+2)=Команды!$AJ$8,TRUE,FALSE),IF(INDEX(Команды!$A$2:$AN$7500,MATCH(BU$3,Команды!$A$2:$A$7500,0),$E85+2)=Команды!$AJ$9,TRUE,FALSE),IF(INDEX(Команды!$A$2:$AN$7500,MATCH(BU$3,Команды!$A$2:$A$7500,0),$E85+2)=Команды!$AJ$10,TRUE,FALSE),IF(INDEX(Команды!$A$2:$AN$7500,MATCH(BU$3,Команды!$A$2:$A$7500,0),$E85+2)=Команды!$AJ$11,TRUE,FALSE),IF(INDEX(Команды!$A$2:$AN$7500,MATCH(BU$3,Команды!$A$2:$A$7500,0),$E85+2)=Команды!$AJ$12,TRUE,FALSE),IF(INDEX(Команды!$A$2:$AN$7500,MATCH(BU$3,Команды!$A$2:$A$7500,0),$E85+2)=Команды!$AJ$13,TRUE,FALSE),IF(INDEX(Команды!$A$2:$AN$7500,MATCH(BU$3,Команды!$A$2:$A$7500,0),$E85+2)=Команды!$AJ$14,TRUE,FALSE),IF(INDEX(Команды!$A$2:$AN$7500,MATCH(BU$3,Команды!$A$2:$A$7500,0),$E85+2)=Команды!$AJ$15,TRUE,FALSE),IF(INDEX(Команды!$A$2:$AN$7500,MATCH(BU$3,Команды!$A$2:$A$7500,0),$E85+2)=Команды!$AJ$16,TRUE,FALSE),,IF(INDEX(Команды!$A$2:$AN$7500,MATCH(BU$3,Команды!$A$2:$A$7500,0),$E85+2)=Команды!$AJ$17,TRUE,FALSE),,IF(INDEX(Команды!$A$2:$AN$7500,MATCH(BU$3,Команды!$A$2:$A$7500,0),$E85+2)=Команды!$AJ$18,TRUE,FALSE),,IF(INDEX(Команды!$A$2:$AN$7500,MATCH(BU$3,Команды!$A$2:$A$7500,0),$E85+2)=Команды!$AJ$19,TRUE,FALSE)),INDEX(Команды!$AJ$2:$AK$19,MATCH(INDEX(Команды!$A$2:$AN$7500,MATCH(BU$3,Команды!$A$2:$A$7500,0),$E85+2),Команды!$AJ$2:$AJ$19,0),2),0)</f>
        <v>В</v>
      </c>
      <c r="BV85" s="175" t="str">
        <f>IF(OR(IF(INDEX(Команды!$A$2:$AN$7500,MATCH(BU$3,Команды!$A$2:$A$7500,0),$E85+2)=Команды!$AJ$2,TRUE,FALSE),IF(INDEX(Команды!$A$2:$AN$7500,MATCH(BU$3,Команды!$A$2:$A$7500,0),$E85+2)=Команды!$AJ$3,TRUE,FALSE),IF(INDEX(Команды!$A$2:$AN$7500,MATCH(BU$3,Команды!$A$2:$A$7500,0),$E85+2)=Команды!$AJ$4,TRUE,FALSE),IF(INDEX(Команды!$A$2:$AN$7500,MATCH(BU$3,Команды!$A$2:$A$7500,0),$E85+2)=Команды!$AJ$5,TRUE,FALSE),IF(INDEX(Команды!$A$2:$AN$7500,MATCH(BU$3,Команды!$A$2:$A$7500,0),$E85+2)=Команды!$AJ$6,TRUE,FALSE),IF(INDEX(Команды!$A$2:$AN$7500,MATCH(BU$3,Команды!$A$2:$A$7500,0),$E85+2)=Команды!$AJ$7,TRUE,FALSE),IF(INDEX(Команды!$A$2:$AN$7500,MATCH(BU$3,Команды!$A$2:$A$7500,0),$E85+2)=Команды!$AJ$8,TRUE,FALSE),IF(INDEX(Команды!$A$2:$AN$7500,MATCH(BU$3,Команды!$A$2:$A$7500,0),$E85+2)=Команды!$AJ$9,TRUE,FALSE),IF(INDEX(Команды!$A$2:$AN$7500,MATCH(BU$3,Команды!$A$2:$A$7500,0),$E85+2)=Команды!$AJ$10,TRUE,FALSE),IF(INDEX(Команды!$A$2:$AN$7500,MATCH(BU$3,Команды!$A$2:$A$7500,0),$E85+2)=Команды!$AJ$11,TRUE,FALSE),IF(INDEX(Команды!$A$2:$AN$7500,MATCH(BU$3,Команды!$A$2:$A$7500,0),$E85+2)=Команды!$AJ$12,TRUE,FALSE),IF(INDEX(Команды!$A$2:$AN$7500,MATCH(BU$3,Команды!$A$2:$A$7500,0),$E85+2)=Команды!$AJ$13,TRUE,FALSE),IF(INDEX(Команды!$A$2:$AN$7500,MATCH(BU$3,Команды!$A$2:$A$7500,0),$E85+2)=Команды!$AJ$14,TRUE,FALSE),IF(INDEX(Команды!$A$2:$AN$7500,MATCH(BU$3,Команды!$A$2:$A$7500,0),$E85+2)=Команды!$AJ$15,TRUE,FALSE),IF(INDEX(Команды!$A$2:$AN$7500,MATCH(BU$3,Команды!$A$2:$A$7500,0),$E85+2)=Команды!$AJ$16,TRUE,FALSE),IF(INDEX(Команды!$A$2:$AN$7500,MATCH(BU$3,Команды!$A$2:$A$7500,0),$E85+2)=Команды!$AJ$17,TRUE,FALSE),IF(INDEX(Команды!$A$2:$AN$7500,MATCH(BU$3,Команды!$A$2:$A$7500,0),$E85+2)=Команды!$AJ$18,TRUE,FALSE),IF(INDEX(Команды!$A$2:$AN$7500,MATCH(BU$3,Команды!$A$2:$A$7500,0),$E85+2)=Команды!$AJ$19,TRUE,FALSE)),INDEX(Команды!$AJ$2:$AL$19,MATCH(INDEX(Команды!$A$2:$AN$7500,MATCH(BU$3,Команды!$A$2:$A$7500,0),$E85+2),Команды!$AJ$2:$AJ$19,0),3),0)</f>
        <v>В</v>
      </c>
      <c r="BW85" s="342"/>
      <c r="BX85" s="174" t="str">
        <f>IF(OR(IF(INDEX(Команды!$A$2:$AN$7500,MATCH(BX$3,Команды!$A$2:$A$7500,0),$E85+2)=Команды!$AJ$2,TRUE,FALSE),IF(INDEX(Команды!$A$2:$AN$7500,MATCH(BX$3,Команды!$A$2:$A$7500,0),$E85+2)=Команды!$AJ$3,TRUE,FALSE),IF(INDEX(Команды!$A$2:$AN$7500,MATCH(BX$3,Команды!$A$2:$A$7500,0),$E85+2)=Команды!$AJ$4,TRUE,FALSE),IF(INDEX(Команды!$A$2:$AN$7500,MATCH(BX$3,Команды!$A$2:$A$7500,0),$E85+2)=Команды!$AJ$5,TRUE,FALSE),IF(INDEX(Команды!$A$2:$AN$7500,MATCH(BX$3,Команды!$A$2:$A$7500,0),$E85+2)=Команды!$AJ$6,TRUE,FALSE),IF(INDEX(Команды!$A$2:$AN$7500,MATCH(BX$3,Команды!$A$2:$A$7500,0),$E85+2)=Команды!$AJ$7,TRUE,FALSE),IF(INDEX(Команды!$A$2:$AN$7500,MATCH(BX$3,Команды!$A$2:$A$7500,0),$E85+2)=Команды!$AJ$8,TRUE,FALSE),IF(INDEX(Команды!$A$2:$AN$7500,MATCH(BX$3,Команды!$A$2:$A$7500,0),$E85+2)=Команды!$AJ$9,TRUE,FALSE),IF(INDEX(Команды!$A$2:$AN$7500,MATCH(BX$3,Команды!$A$2:$A$7500,0),$E85+2)=Команды!$AJ$10,TRUE,FALSE),IF(INDEX(Команды!$A$2:$AN$7500,MATCH(BX$3,Команды!$A$2:$A$7500,0),$E85+2)=Команды!$AJ$11,TRUE,FALSE),IF(INDEX(Команды!$A$2:$AN$7500,MATCH(BX$3,Команды!$A$2:$A$7500,0),$E85+2)=Команды!$AJ$12,TRUE,FALSE),IF(INDEX(Команды!$A$2:$AN$7500,MATCH(BX$3,Команды!$A$2:$A$7500,0),$E85+2)=Команды!$AJ$13,TRUE,FALSE),IF(INDEX(Команды!$A$2:$AN$7500,MATCH(BX$3,Команды!$A$2:$A$7500,0),$E85+2)=Команды!$AJ$14,TRUE,FALSE),IF(INDEX(Команды!$A$2:$AN$7500,MATCH(BX$3,Команды!$A$2:$A$7500,0),$E85+2)=Команды!$AJ$15,TRUE,FALSE),IF(INDEX(Команды!$A$2:$AN$7500,MATCH(BX$3,Команды!$A$2:$A$7500,0),$E85+2)=Команды!$AJ$16,TRUE,FALSE),,IF(INDEX(Команды!$A$2:$AN$7500,MATCH(BX$3,Команды!$A$2:$A$7500,0),$E85+2)=Команды!$AJ$17,TRUE,FALSE),,IF(INDEX(Команды!$A$2:$AN$7500,MATCH(BX$3,Команды!$A$2:$A$7500,0),$E85+2)=Команды!$AJ$18,TRUE,FALSE),,IF(INDEX(Команды!$A$2:$AN$7500,MATCH(BX$3,Команды!$A$2:$A$7500,0),$E85+2)=Команды!$AJ$19,TRUE,FALSE)),INDEX(Команды!$AJ$2:$AK$19,MATCH(INDEX(Команды!$A$2:$AN$7500,MATCH(BX$3,Команды!$A$2:$A$7500,0),$E85+2),Команды!$AJ$2:$AJ$19,0),2),0)</f>
        <v>В</v>
      </c>
      <c r="BY85" s="175" t="str">
        <f>IF(OR(IF(INDEX(Команды!$A$2:$AN$7500,MATCH(BX$3,Команды!$A$2:$A$7500,0),$E85+2)=Команды!$AJ$2,TRUE,FALSE),IF(INDEX(Команды!$A$2:$AN$7500,MATCH(BX$3,Команды!$A$2:$A$7500,0),$E85+2)=Команды!$AJ$3,TRUE,FALSE),IF(INDEX(Команды!$A$2:$AN$7500,MATCH(BX$3,Команды!$A$2:$A$7500,0),$E85+2)=Команды!$AJ$4,TRUE,FALSE),IF(INDEX(Команды!$A$2:$AN$7500,MATCH(BX$3,Команды!$A$2:$A$7500,0),$E85+2)=Команды!$AJ$5,TRUE,FALSE),IF(INDEX(Команды!$A$2:$AN$7500,MATCH(BX$3,Команды!$A$2:$A$7500,0),$E85+2)=Команды!$AJ$6,TRUE,FALSE),IF(INDEX(Команды!$A$2:$AN$7500,MATCH(BX$3,Команды!$A$2:$A$7500,0),$E85+2)=Команды!$AJ$7,TRUE,FALSE),IF(INDEX(Команды!$A$2:$AN$7500,MATCH(BX$3,Команды!$A$2:$A$7500,0),$E85+2)=Команды!$AJ$8,TRUE,FALSE),IF(INDEX(Команды!$A$2:$AN$7500,MATCH(BX$3,Команды!$A$2:$A$7500,0),$E85+2)=Команды!$AJ$9,TRUE,FALSE),IF(INDEX(Команды!$A$2:$AN$7500,MATCH(BX$3,Команды!$A$2:$A$7500,0),$E85+2)=Команды!$AJ$10,TRUE,FALSE),IF(INDEX(Команды!$A$2:$AN$7500,MATCH(BX$3,Команды!$A$2:$A$7500,0),$E85+2)=Команды!$AJ$11,TRUE,FALSE),IF(INDEX(Команды!$A$2:$AN$7500,MATCH(BX$3,Команды!$A$2:$A$7500,0),$E85+2)=Команды!$AJ$12,TRUE,FALSE),IF(INDEX(Команды!$A$2:$AN$7500,MATCH(BX$3,Команды!$A$2:$A$7500,0),$E85+2)=Команды!$AJ$13,TRUE,FALSE),IF(INDEX(Команды!$A$2:$AN$7500,MATCH(BX$3,Команды!$A$2:$A$7500,0),$E85+2)=Команды!$AJ$14,TRUE,FALSE),IF(INDEX(Команды!$A$2:$AN$7500,MATCH(BX$3,Команды!$A$2:$A$7500,0),$E85+2)=Команды!$AJ$15,TRUE,FALSE),IF(INDEX(Команды!$A$2:$AN$7500,MATCH(BX$3,Команды!$A$2:$A$7500,0),$E85+2)=Команды!$AJ$16,TRUE,FALSE),IF(INDEX(Команды!$A$2:$AN$7500,MATCH(BX$3,Команды!$A$2:$A$7500,0),$E85+2)=Команды!$AJ$17,TRUE,FALSE),IF(INDEX(Команды!$A$2:$AN$7500,MATCH(BX$3,Команды!$A$2:$A$7500,0),$E85+2)=Команды!$AJ$18,TRUE,FALSE),IF(INDEX(Команды!$A$2:$AN$7500,MATCH(BX$3,Команды!$A$2:$A$7500,0),$E85+2)=Команды!$AJ$19,TRUE,FALSE)),INDEX(Команды!$AJ$2:$AL$19,MATCH(INDEX(Команды!$A$2:$AN$7500,MATCH(BX$3,Команды!$A$2:$A$7500,0),$E85+2),Команды!$AJ$2:$AJ$19,0),3),0)</f>
        <v>В</v>
      </c>
      <c r="BZ85" s="342"/>
      <c r="CA85" s="174" t="str">
        <f>IF(OR(IF(INDEX(Команды!$A$2:$AN$7500,MATCH(CA$3,Команды!$A$2:$A$7500,0),$E85+2)=Команды!$AJ$2,TRUE,FALSE),IF(INDEX(Команды!$A$2:$AN$7500,MATCH(CA$3,Команды!$A$2:$A$7500,0),$E85+2)=Команды!$AJ$3,TRUE,FALSE),IF(INDEX(Команды!$A$2:$AN$7500,MATCH(CA$3,Команды!$A$2:$A$7500,0),$E85+2)=Команды!$AJ$4,TRUE,FALSE),IF(INDEX(Команды!$A$2:$AN$7500,MATCH(CA$3,Команды!$A$2:$A$7500,0),$E85+2)=Команды!$AJ$5,TRUE,FALSE),IF(INDEX(Команды!$A$2:$AN$7500,MATCH(CA$3,Команды!$A$2:$A$7500,0),$E85+2)=Команды!$AJ$6,TRUE,FALSE),IF(INDEX(Команды!$A$2:$AN$7500,MATCH(CA$3,Команды!$A$2:$A$7500,0),$E85+2)=Команды!$AJ$7,TRUE,FALSE),IF(INDEX(Команды!$A$2:$AN$7500,MATCH(CA$3,Команды!$A$2:$A$7500,0),$E85+2)=Команды!$AJ$8,TRUE,FALSE),IF(INDEX(Команды!$A$2:$AN$7500,MATCH(CA$3,Команды!$A$2:$A$7500,0),$E85+2)=Команды!$AJ$9,TRUE,FALSE),IF(INDEX(Команды!$A$2:$AN$7500,MATCH(CA$3,Команды!$A$2:$A$7500,0),$E85+2)=Команды!$AJ$10,TRUE,FALSE),IF(INDEX(Команды!$A$2:$AN$7500,MATCH(CA$3,Команды!$A$2:$A$7500,0),$E85+2)=Команды!$AJ$11,TRUE,FALSE),IF(INDEX(Команды!$A$2:$AN$7500,MATCH(CA$3,Команды!$A$2:$A$7500,0),$E85+2)=Команды!$AJ$12,TRUE,FALSE),IF(INDEX(Команды!$A$2:$AN$7500,MATCH(CA$3,Команды!$A$2:$A$7500,0),$E85+2)=Команды!$AJ$13,TRUE,FALSE),IF(INDEX(Команды!$A$2:$AN$7500,MATCH(CA$3,Команды!$A$2:$A$7500,0),$E85+2)=Команды!$AJ$14,TRUE,FALSE),IF(INDEX(Команды!$A$2:$AN$7500,MATCH(CA$3,Команды!$A$2:$A$7500,0),$E85+2)=Команды!$AJ$15,TRUE,FALSE),IF(INDEX(Команды!$A$2:$AN$7500,MATCH(CA$3,Команды!$A$2:$A$7500,0),$E85+2)=Команды!$AJ$16,TRUE,FALSE),,IF(INDEX(Команды!$A$2:$AN$7500,MATCH(CA$3,Команды!$A$2:$A$7500,0),$E85+2)=Команды!$AJ$17,TRUE,FALSE),,IF(INDEX(Команды!$A$2:$AN$7500,MATCH(CA$3,Команды!$A$2:$A$7500,0),$E85+2)=Команды!$AJ$18,TRUE,FALSE),,IF(INDEX(Команды!$A$2:$AN$7500,MATCH(CA$3,Команды!$A$2:$A$7500,0),$E85+2)=Команды!$AJ$19,TRUE,FALSE)),INDEX(Команды!$AJ$2:$AK$19,MATCH(INDEX(Команды!$A$2:$AN$7500,MATCH(CA$3,Команды!$A$2:$A$7500,0),$E85+2),Команды!$AJ$2:$AJ$19,0),2),0)</f>
        <v>В</v>
      </c>
      <c r="CB85" s="175" t="str">
        <f>IF(OR(IF(INDEX(Команды!$A$2:$AN$7500,MATCH(CA$3,Команды!$A$2:$A$7500,0),$E85+2)=Команды!$AJ$2,TRUE,FALSE),IF(INDEX(Команды!$A$2:$AN$7500,MATCH(CA$3,Команды!$A$2:$A$7500,0),$E85+2)=Команды!$AJ$3,TRUE,FALSE),IF(INDEX(Команды!$A$2:$AN$7500,MATCH(CA$3,Команды!$A$2:$A$7500,0),$E85+2)=Команды!$AJ$4,TRUE,FALSE),IF(INDEX(Команды!$A$2:$AN$7500,MATCH(CA$3,Команды!$A$2:$A$7500,0),$E85+2)=Команды!$AJ$5,TRUE,FALSE),IF(INDEX(Команды!$A$2:$AN$7500,MATCH(CA$3,Команды!$A$2:$A$7500,0),$E85+2)=Команды!$AJ$6,TRUE,FALSE),IF(INDEX(Команды!$A$2:$AN$7500,MATCH(CA$3,Команды!$A$2:$A$7500,0),$E85+2)=Команды!$AJ$7,TRUE,FALSE),IF(INDEX(Команды!$A$2:$AN$7500,MATCH(CA$3,Команды!$A$2:$A$7500,0),$E85+2)=Команды!$AJ$8,TRUE,FALSE),IF(INDEX(Команды!$A$2:$AN$7500,MATCH(CA$3,Команды!$A$2:$A$7500,0),$E85+2)=Команды!$AJ$9,TRUE,FALSE),IF(INDEX(Команды!$A$2:$AN$7500,MATCH(CA$3,Команды!$A$2:$A$7500,0),$E85+2)=Команды!$AJ$10,TRUE,FALSE),IF(INDEX(Команды!$A$2:$AN$7500,MATCH(CA$3,Команды!$A$2:$A$7500,0),$E85+2)=Команды!$AJ$11,TRUE,FALSE),IF(INDEX(Команды!$A$2:$AN$7500,MATCH(CA$3,Команды!$A$2:$A$7500,0),$E85+2)=Команды!$AJ$12,TRUE,FALSE),IF(INDEX(Команды!$A$2:$AN$7500,MATCH(CA$3,Команды!$A$2:$A$7500,0),$E85+2)=Команды!$AJ$13,TRUE,FALSE),IF(INDEX(Команды!$A$2:$AN$7500,MATCH(CA$3,Команды!$A$2:$A$7500,0),$E85+2)=Команды!$AJ$14,TRUE,FALSE),IF(INDEX(Команды!$A$2:$AN$7500,MATCH(CA$3,Команды!$A$2:$A$7500,0),$E85+2)=Команды!$AJ$15,TRUE,FALSE),IF(INDEX(Команды!$A$2:$AN$7500,MATCH(CA$3,Команды!$A$2:$A$7500,0),$E85+2)=Команды!$AJ$16,TRUE,FALSE),IF(INDEX(Команды!$A$2:$AN$7500,MATCH(CA$3,Команды!$A$2:$A$7500,0),$E85+2)=Команды!$AJ$17,TRUE,FALSE),IF(INDEX(Команды!$A$2:$AN$7500,MATCH(CA$3,Команды!$A$2:$A$7500,0),$E85+2)=Команды!$AJ$18,TRUE,FALSE),IF(INDEX(Команды!$A$2:$AN$7500,MATCH(CA$3,Команды!$A$2:$A$7500,0),$E85+2)=Команды!$AJ$19,TRUE,FALSE)),INDEX(Команды!$AJ$2:$AL$19,MATCH(INDEX(Команды!$A$2:$AN$7500,MATCH(CA$3,Команды!$A$2:$A$7500,0),$E85+2),Команды!$AJ$2:$AJ$19,0),3),0)</f>
        <v>В</v>
      </c>
      <c r="CC85" s="342"/>
      <c r="CD85" s="174" t="str">
        <f>IF(OR(IF(INDEX(Команды!$A$2:$AN$7500,MATCH(CD$3,Команды!$A$2:$A$7500,0),$E85+2)=Команды!$AJ$2,TRUE,FALSE),IF(INDEX(Команды!$A$2:$AN$7500,MATCH(CD$3,Команды!$A$2:$A$7500,0),$E85+2)=Команды!$AJ$3,TRUE,FALSE),IF(INDEX(Команды!$A$2:$AN$7500,MATCH(CD$3,Команды!$A$2:$A$7500,0),$E85+2)=Команды!$AJ$4,TRUE,FALSE),IF(INDEX(Команды!$A$2:$AN$7500,MATCH(CD$3,Команды!$A$2:$A$7500,0),$E85+2)=Команды!$AJ$5,TRUE,FALSE),IF(INDEX(Команды!$A$2:$AN$7500,MATCH(CD$3,Команды!$A$2:$A$7500,0),$E85+2)=Команды!$AJ$6,TRUE,FALSE),IF(INDEX(Команды!$A$2:$AN$7500,MATCH(CD$3,Команды!$A$2:$A$7500,0),$E85+2)=Команды!$AJ$7,TRUE,FALSE),IF(INDEX(Команды!$A$2:$AN$7500,MATCH(CD$3,Команды!$A$2:$A$7500,0),$E85+2)=Команды!$AJ$8,TRUE,FALSE),IF(INDEX(Команды!$A$2:$AN$7500,MATCH(CD$3,Команды!$A$2:$A$7500,0),$E85+2)=Команды!$AJ$9,TRUE,FALSE),IF(INDEX(Команды!$A$2:$AN$7500,MATCH(CD$3,Команды!$A$2:$A$7500,0),$E85+2)=Команды!$AJ$10,TRUE,FALSE),IF(INDEX(Команды!$A$2:$AN$7500,MATCH(CD$3,Команды!$A$2:$A$7500,0),$E85+2)=Команды!$AJ$11,TRUE,FALSE),IF(INDEX(Команды!$A$2:$AN$7500,MATCH(CD$3,Команды!$A$2:$A$7500,0),$E85+2)=Команды!$AJ$12,TRUE,FALSE),IF(INDEX(Команды!$A$2:$AN$7500,MATCH(CD$3,Команды!$A$2:$A$7500,0),$E85+2)=Команды!$AJ$13,TRUE,FALSE),IF(INDEX(Команды!$A$2:$AN$7500,MATCH(CD$3,Команды!$A$2:$A$7500,0),$E85+2)=Команды!$AJ$14,TRUE,FALSE),IF(INDEX(Команды!$A$2:$AN$7500,MATCH(CD$3,Команды!$A$2:$A$7500,0),$E85+2)=Команды!$AJ$15,TRUE,FALSE),IF(INDEX(Команды!$A$2:$AN$7500,MATCH(CD$3,Команды!$A$2:$A$7500,0),$E85+2)=Команды!$AJ$16,TRUE,FALSE),,IF(INDEX(Команды!$A$2:$AN$7500,MATCH(CD$3,Команды!$A$2:$A$7500,0),$E85+2)=Команды!$AJ$17,TRUE,FALSE),,IF(INDEX(Команды!$A$2:$AN$7500,MATCH(CD$3,Команды!$A$2:$A$7500,0),$E85+2)=Команды!$AJ$18,TRUE,FALSE),,IF(INDEX(Команды!$A$2:$AN$7500,MATCH(CD$3,Команды!$A$2:$A$7500,0),$E85+2)=Команды!$AJ$19,TRUE,FALSE)),INDEX(Команды!$AJ$2:$AK$19,MATCH(INDEX(Команды!$A$2:$AN$7500,MATCH(CD$3,Команды!$A$2:$A$7500,0),$E85+2),Команды!$AJ$2:$AJ$19,0),2),0)</f>
        <v>В</v>
      </c>
      <c r="CE85" s="175" t="str">
        <f>IF(OR(IF(INDEX(Команды!$A$2:$AN$7500,MATCH(CD$3,Команды!$A$2:$A$7500,0),$E85+2)=Команды!$AJ$2,TRUE,FALSE),IF(INDEX(Команды!$A$2:$AN$7500,MATCH(CD$3,Команды!$A$2:$A$7500,0),$E85+2)=Команды!$AJ$3,TRUE,FALSE),IF(INDEX(Команды!$A$2:$AN$7500,MATCH(CD$3,Команды!$A$2:$A$7500,0),$E85+2)=Команды!$AJ$4,TRUE,FALSE),IF(INDEX(Команды!$A$2:$AN$7500,MATCH(CD$3,Команды!$A$2:$A$7500,0),$E85+2)=Команды!$AJ$5,TRUE,FALSE),IF(INDEX(Команды!$A$2:$AN$7500,MATCH(CD$3,Команды!$A$2:$A$7500,0),$E85+2)=Команды!$AJ$6,TRUE,FALSE),IF(INDEX(Команды!$A$2:$AN$7500,MATCH(CD$3,Команды!$A$2:$A$7500,0),$E85+2)=Команды!$AJ$7,TRUE,FALSE),IF(INDEX(Команды!$A$2:$AN$7500,MATCH(CD$3,Команды!$A$2:$A$7500,0),$E85+2)=Команды!$AJ$8,TRUE,FALSE),IF(INDEX(Команды!$A$2:$AN$7500,MATCH(CD$3,Команды!$A$2:$A$7500,0),$E85+2)=Команды!$AJ$9,TRUE,FALSE),IF(INDEX(Команды!$A$2:$AN$7500,MATCH(CD$3,Команды!$A$2:$A$7500,0),$E85+2)=Команды!$AJ$10,TRUE,FALSE),IF(INDEX(Команды!$A$2:$AN$7500,MATCH(CD$3,Команды!$A$2:$A$7500,0),$E85+2)=Команды!$AJ$11,TRUE,FALSE),IF(INDEX(Команды!$A$2:$AN$7500,MATCH(CD$3,Команды!$A$2:$A$7500,0),$E85+2)=Команды!$AJ$12,TRUE,FALSE),IF(INDEX(Команды!$A$2:$AN$7500,MATCH(CD$3,Команды!$A$2:$A$7500,0),$E85+2)=Команды!$AJ$13,TRUE,FALSE),IF(INDEX(Команды!$A$2:$AN$7500,MATCH(CD$3,Команды!$A$2:$A$7500,0),$E85+2)=Команды!$AJ$14,TRUE,FALSE),IF(INDEX(Команды!$A$2:$AN$7500,MATCH(CD$3,Команды!$A$2:$A$7500,0),$E85+2)=Команды!$AJ$15,TRUE,FALSE),IF(INDEX(Команды!$A$2:$AN$7500,MATCH(CD$3,Команды!$A$2:$A$7500,0),$E85+2)=Команды!$AJ$16,TRUE,FALSE),IF(INDEX(Команды!$A$2:$AN$7500,MATCH(CD$3,Команды!$A$2:$A$7500,0),$E85+2)=Команды!$AJ$17,TRUE,FALSE),IF(INDEX(Команды!$A$2:$AN$7500,MATCH(CD$3,Команды!$A$2:$A$7500,0),$E85+2)=Команды!$AJ$18,TRUE,FALSE),IF(INDEX(Команды!$A$2:$AN$7500,MATCH(CD$3,Команды!$A$2:$A$7500,0),$E85+2)=Команды!$AJ$19,TRUE,FALSE)),INDEX(Команды!$AJ$2:$AL$19,MATCH(INDEX(Команды!$A$2:$AN$7500,MATCH(CD$3,Команды!$A$2:$A$7500,0),$E85+2),Команды!$AJ$2:$AJ$19,0),3),0)</f>
        <v>В</v>
      </c>
      <c r="CF85" s="342"/>
      <c r="CG85" s="174" t="str">
        <f>IF(OR(IF(INDEX(Команды!$A$2:$AN$7500,MATCH(CG$3,Команды!$A$2:$A$7500,0),$E85+2)=Команды!$AJ$2,TRUE,FALSE),IF(INDEX(Команды!$A$2:$AN$7500,MATCH(CG$3,Команды!$A$2:$A$7500,0),$E85+2)=Команды!$AJ$3,TRUE,FALSE),IF(INDEX(Команды!$A$2:$AN$7500,MATCH(CG$3,Команды!$A$2:$A$7500,0),$E85+2)=Команды!$AJ$4,TRUE,FALSE),IF(INDEX(Команды!$A$2:$AN$7500,MATCH(CG$3,Команды!$A$2:$A$7500,0),$E85+2)=Команды!$AJ$5,TRUE,FALSE),IF(INDEX(Команды!$A$2:$AN$7500,MATCH(CG$3,Команды!$A$2:$A$7500,0),$E85+2)=Команды!$AJ$6,TRUE,FALSE),IF(INDEX(Команды!$A$2:$AN$7500,MATCH(CG$3,Команды!$A$2:$A$7500,0),$E85+2)=Команды!$AJ$7,TRUE,FALSE),IF(INDEX(Команды!$A$2:$AN$7500,MATCH(CG$3,Команды!$A$2:$A$7500,0),$E85+2)=Команды!$AJ$8,TRUE,FALSE),IF(INDEX(Команды!$A$2:$AN$7500,MATCH(CG$3,Команды!$A$2:$A$7500,0),$E85+2)=Команды!$AJ$9,TRUE,FALSE),IF(INDEX(Команды!$A$2:$AN$7500,MATCH(CG$3,Команды!$A$2:$A$7500,0),$E85+2)=Команды!$AJ$10,TRUE,FALSE),IF(INDEX(Команды!$A$2:$AN$7500,MATCH(CG$3,Команды!$A$2:$A$7500,0),$E85+2)=Команды!$AJ$11,TRUE,FALSE),IF(INDEX(Команды!$A$2:$AN$7500,MATCH(CG$3,Команды!$A$2:$A$7500,0),$E85+2)=Команды!$AJ$12,TRUE,FALSE),IF(INDEX(Команды!$A$2:$AN$7500,MATCH(CG$3,Команды!$A$2:$A$7500,0),$E85+2)=Команды!$AJ$13,TRUE,FALSE),IF(INDEX(Команды!$A$2:$AN$7500,MATCH(CG$3,Команды!$A$2:$A$7500,0),$E85+2)=Команды!$AJ$14,TRUE,FALSE),IF(INDEX(Команды!$A$2:$AN$7500,MATCH(CG$3,Команды!$A$2:$A$7500,0),$E85+2)=Команды!$AJ$15,TRUE,FALSE),IF(INDEX(Команды!$A$2:$AN$7500,MATCH(CG$3,Команды!$A$2:$A$7500,0),$E85+2)=Команды!$AJ$16,TRUE,FALSE),,IF(INDEX(Команды!$A$2:$AN$7500,MATCH(CG$3,Команды!$A$2:$A$7500,0),$E85+2)=Команды!$AJ$17,TRUE,FALSE),,IF(INDEX(Команды!$A$2:$AN$7500,MATCH(CG$3,Команды!$A$2:$A$7500,0),$E85+2)=Команды!$AJ$18,TRUE,FALSE),,IF(INDEX(Команды!$A$2:$AN$7500,MATCH(CG$3,Команды!$A$2:$A$7500,0),$E85+2)=Команды!$AJ$19,TRUE,FALSE)),INDEX(Команды!$AJ$2:$AK$19,MATCH(INDEX(Команды!$A$2:$AN$7500,MATCH(CG$3,Команды!$A$2:$A$7500,0),$E85+2),Команды!$AJ$2:$AJ$19,0),2),0)</f>
        <v>В</v>
      </c>
      <c r="CH85" s="175" t="str">
        <f>IF(OR(IF(INDEX(Команды!$A$2:$AN$7500,MATCH(CG$3,Команды!$A$2:$A$7500,0),$E85+2)=Команды!$AJ$2,TRUE,FALSE),IF(INDEX(Команды!$A$2:$AN$7500,MATCH(CG$3,Команды!$A$2:$A$7500,0),$E85+2)=Команды!$AJ$3,TRUE,FALSE),IF(INDEX(Команды!$A$2:$AN$7500,MATCH(CG$3,Команды!$A$2:$A$7500,0),$E85+2)=Команды!$AJ$4,TRUE,FALSE),IF(INDEX(Команды!$A$2:$AN$7500,MATCH(CG$3,Команды!$A$2:$A$7500,0),$E85+2)=Команды!$AJ$5,TRUE,FALSE),IF(INDEX(Команды!$A$2:$AN$7500,MATCH(CG$3,Команды!$A$2:$A$7500,0),$E85+2)=Команды!$AJ$6,TRUE,FALSE),IF(INDEX(Команды!$A$2:$AN$7500,MATCH(CG$3,Команды!$A$2:$A$7500,0),$E85+2)=Команды!$AJ$7,TRUE,FALSE),IF(INDEX(Команды!$A$2:$AN$7500,MATCH(CG$3,Команды!$A$2:$A$7500,0),$E85+2)=Команды!$AJ$8,TRUE,FALSE),IF(INDEX(Команды!$A$2:$AN$7500,MATCH(CG$3,Команды!$A$2:$A$7500,0),$E85+2)=Команды!$AJ$9,TRUE,FALSE),IF(INDEX(Команды!$A$2:$AN$7500,MATCH(CG$3,Команды!$A$2:$A$7500,0),$E85+2)=Команды!$AJ$10,TRUE,FALSE),IF(INDEX(Команды!$A$2:$AN$7500,MATCH(CG$3,Команды!$A$2:$A$7500,0),$E85+2)=Команды!$AJ$11,TRUE,FALSE),IF(INDEX(Команды!$A$2:$AN$7500,MATCH(CG$3,Команды!$A$2:$A$7500,0),$E85+2)=Команды!$AJ$12,TRUE,FALSE),IF(INDEX(Команды!$A$2:$AN$7500,MATCH(CG$3,Команды!$A$2:$A$7500,0),$E85+2)=Команды!$AJ$13,TRUE,FALSE),IF(INDEX(Команды!$A$2:$AN$7500,MATCH(CG$3,Команды!$A$2:$A$7500,0),$E85+2)=Команды!$AJ$14,TRUE,FALSE),IF(INDEX(Команды!$A$2:$AN$7500,MATCH(CG$3,Команды!$A$2:$A$7500,0),$E85+2)=Команды!$AJ$15,TRUE,FALSE),IF(INDEX(Команды!$A$2:$AN$7500,MATCH(CG$3,Команды!$A$2:$A$7500,0),$E85+2)=Команды!$AJ$16,TRUE,FALSE),IF(INDEX(Команды!$A$2:$AN$7500,MATCH(CG$3,Команды!$A$2:$A$7500,0),$E85+2)=Команды!$AJ$17,TRUE,FALSE),IF(INDEX(Команды!$A$2:$AN$7500,MATCH(CG$3,Команды!$A$2:$A$7500,0),$E85+2)=Команды!$AJ$18,TRUE,FALSE),IF(INDEX(Команды!$A$2:$AN$7500,MATCH(CG$3,Команды!$A$2:$A$7500,0),$E85+2)=Команды!$AJ$19,TRUE,FALSE)),INDEX(Команды!$AJ$2:$AL$19,MATCH(INDEX(Команды!$A$2:$AN$7500,MATCH(CG$3,Команды!$A$2:$A$7500,0),$E85+2),Команды!$AJ$2:$AJ$19,0),3),0)</f>
        <v>В</v>
      </c>
      <c r="CI85" s="342"/>
      <c r="CJ85" s="174" t="str">
        <f>IF(OR(IF(INDEX(Команды!$A$2:$AN$7500,MATCH(CJ$3,Команды!$A$2:$A$7500,0),$E85+2)=Команды!$AJ$2,TRUE,FALSE),IF(INDEX(Команды!$A$2:$AN$7500,MATCH(CJ$3,Команды!$A$2:$A$7500,0),$E85+2)=Команды!$AJ$3,TRUE,FALSE),IF(INDEX(Команды!$A$2:$AN$7500,MATCH(CJ$3,Команды!$A$2:$A$7500,0),$E85+2)=Команды!$AJ$4,TRUE,FALSE),IF(INDEX(Команды!$A$2:$AN$7500,MATCH(CJ$3,Команды!$A$2:$A$7500,0),$E85+2)=Команды!$AJ$5,TRUE,FALSE),IF(INDEX(Команды!$A$2:$AN$7500,MATCH(CJ$3,Команды!$A$2:$A$7500,0),$E85+2)=Команды!$AJ$6,TRUE,FALSE),IF(INDEX(Команды!$A$2:$AN$7500,MATCH(CJ$3,Команды!$A$2:$A$7500,0),$E85+2)=Команды!$AJ$7,TRUE,FALSE),IF(INDEX(Команды!$A$2:$AN$7500,MATCH(CJ$3,Команды!$A$2:$A$7500,0),$E85+2)=Команды!$AJ$8,TRUE,FALSE),IF(INDEX(Команды!$A$2:$AN$7500,MATCH(CJ$3,Команды!$A$2:$A$7500,0),$E85+2)=Команды!$AJ$9,TRUE,FALSE),IF(INDEX(Команды!$A$2:$AN$7500,MATCH(CJ$3,Команды!$A$2:$A$7500,0),$E85+2)=Команды!$AJ$10,TRUE,FALSE),IF(INDEX(Команды!$A$2:$AN$7500,MATCH(CJ$3,Команды!$A$2:$A$7500,0),$E85+2)=Команды!$AJ$11,TRUE,FALSE),IF(INDEX(Команды!$A$2:$AN$7500,MATCH(CJ$3,Команды!$A$2:$A$7500,0),$E85+2)=Команды!$AJ$12,TRUE,FALSE),IF(INDEX(Команды!$A$2:$AN$7500,MATCH(CJ$3,Команды!$A$2:$A$7500,0),$E85+2)=Команды!$AJ$13,TRUE,FALSE),IF(INDEX(Команды!$A$2:$AN$7500,MATCH(CJ$3,Команды!$A$2:$A$7500,0),$E85+2)=Команды!$AJ$14,TRUE,FALSE),IF(INDEX(Команды!$A$2:$AN$7500,MATCH(CJ$3,Команды!$A$2:$A$7500,0),$E85+2)=Команды!$AJ$15,TRUE,FALSE),IF(INDEX(Команды!$A$2:$AN$7500,MATCH(CJ$3,Команды!$A$2:$A$7500,0),$E85+2)=Команды!$AJ$16,TRUE,FALSE),,IF(INDEX(Команды!$A$2:$AN$7500,MATCH(CJ$3,Команды!$A$2:$A$7500,0),$E85+2)=Команды!$AJ$17,TRUE,FALSE),,IF(INDEX(Команды!$A$2:$AN$7500,MATCH(CJ$3,Команды!$A$2:$A$7500,0),$E85+2)=Команды!$AJ$18,TRUE,FALSE),,IF(INDEX(Команды!$A$2:$AN$7500,MATCH(CJ$3,Команды!$A$2:$A$7500,0),$E85+2)=Команды!$AJ$19,TRUE,FALSE)),INDEX(Команды!$AJ$2:$AK$19,MATCH(INDEX(Команды!$A$2:$AN$7500,MATCH(CJ$3,Команды!$A$2:$A$7500,0),$E85+2),Команды!$AJ$2:$AJ$19,0),2),0)</f>
        <v>В</v>
      </c>
      <c r="CK85" s="175" t="str">
        <f>IF(OR(IF(INDEX(Команды!$A$2:$AN$7500,MATCH(CJ$3,Команды!$A$2:$A$7500,0),$E85+2)=Команды!$AJ$2,TRUE,FALSE),IF(INDEX(Команды!$A$2:$AN$7500,MATCH(CJ$3,Команды!$A$2:$A$7500,0),$E85+2)=Команды!$AJ$3,TRUE,FALSE),IF(INDEX(Команды!$A$2:$AN$7500,MATCH(CJ$3,Команды!$A$2:$A$7500,0),$E85+2)=Команды!$AJ$4,TRUE,FALSE),IF(INDEX(Команды!$A$2:$AN$7500,MATCH(CJ$3,Команды!$A$2:$A$7500,0),$E85+2)=Команды!$AJ$5,TRUE,FALSE),IF(INDEX(Команды!$A$2:$AN$7500,MATCH(CJ$3,Команды!$A$2:$A$7500,0),$E85+2)=Команды!$AJ$6,TRUE,FALSE),IF(INDEX(Команды!$A$2:$AN$7500,MATCH(CJ$3,Команды!$A$2:$A$7500,0),$E85+2)=Команды!$AJ$7,TRUE,FALSE),IF(INDEX(Команды!$A$2:$AN$7500,MATCH(CJ$3,Команды!$A$2:$A$7500,0),$E85+2)=Команды!$AJ$8,TRUE,FALSE),IF(INDEX(Команды!$A$2:$AN$7500,MATCH(CJ$3,Команды!$A$2:$A$7500,0),$E85+2)=Команды!$AJ$9,TRUE,FALSE),IF(INDEX(Команды!$A$2:$AN$7500,MATCH(CJ$3,Команды!$A$2:$A$7500,0),$E85+2)=Команды!$AJ$10,TRUE,FALSE),IF(INDEX(Команды!$A$2:$AN$7500,MATCH(CJ$3,Команды!$A$2:$A$7500,0),$E85+2)=Команды!$AJ$11,TRUE,FALSE),IF(INDEX(Команды!$A$2:$AN$7500,MATCH(CJ$3,Команды!$A$2:$A$7500,0),$E85+2)=Команды!$AJ$12,TRUE,FALSE),IF(INDEX(Команды!$A$2:$AN$7500,MATCH(CJ$3,Команды!$A$2:$A$7500,0),$E85+2)=Команды!$AJ$13,TRUE,FALSE),IF(INDEX(Команды!$A$2:$AN$7500,MATCH(CJ$3,Команды!$A$2:$A$7500,0),$E85+2)=Команды!$AJ$14,TRUE,FALSE),IF(INDEX(Команды!$A$2:$AN$7500,MATCH(CJ$3,Команды!$A$2:$A$7500,0),$E85+2)=Команды!$AJ$15,TRUE,FALSE),IF(INDEX(Команды!$A$2:$AN$7500,MATCH(CJ$3,Команды!$A$2:$A$7500,0),$E85+2)=Команды!$AJ$16,TRUE,FALSE),IF(INDEX(Команды!$A$2:$AN$7500,MATCH(CJ$3,Команды!$A$2:$A$7500,0),$E85+2)=Команды!$AJ$17,TRUE,FALSE),IF(INDEX(Команды!$A$2:$AN$7500,MATCH(CJ$3,Команды!$A$2:$A$7500,0),$E85+2)=Команды!$AJ$18,TRUE,FALSE),IF(INDEX(Команды!$A$2:$AN$7500,MATCH(CJ$3,Команды!$A$2:$A$7500,0),$E85+2)=Команды!$AJ$19,TRUE,FALSE)),INDEX(Команды!$AJ$2:$AL$19,MATCH(INDEX(Команды!$A$2:$AN$7500,MATCH(CJ$3,Команды!$A$2:$A$7500,0),$E85+2),Команды!$AJ$2:$AJ$19,0),3),0)</f>
        <v>В</v>
      </c>
      <c r="CL85" s="342"/>
      <c r="CM85" s="174" t="str">
        <f>IF(OR(IF(INDEX(Команды!$A$2:$AN$7500,MATCH(CM$3,Команды!$A$2:$A$7500,0),$E85+2)=Команды!$AJ$2,TRUE,FALSE),IF(INDEX(Команды!$A$2:$AN$7500,MATCH(CM$3,Команды!$A$2:$A$7500,0),$E85+2)=Команды!$AJ$3,TRUE,FALSE),IF(INDEX(Команды!$A$2:$AN$7500,MATCH(CM$3,Команды!$A$2:$A$7500,0),$E85+2)=Команды!$AJ$4,TRUE,FALSE),IF(INDEX(Команды!$A$2:$AN$7500,MATCH(CM$3,Команды!$A$2:$A$7500,0),$E85+2)=Команды!$AJ$5,TRUE,FALSE),IF(INDEX(Команды!$A$2:$AN$7500,MATCH(CM$3,Команды!$A$2:$A$7500,0),$E85+2)=Команды!$AJ$6,TRUE,FALSE),IF(INDEX(Команды!$A$2:$AN$7500,MATCH(CM$3,Команды!$A$2:$A$7500,0),$E85+2)=Команды!$AJ$7,TRUE,FALSE),IF(INDEX(Команды!$A$2:$AN$7500,MATCH(CM$3,Команды!$A$2:$A$7500,0),$E85+2)=Команды!$AJ$8,TRUE,FALSE),IF(INDEX(Команды!$A$2:$AN$7500,MATCH(CM$3,Команды!$A$2:$A$7500,0),$E85+2)=Команды!$AJ$9,TRUE,FALSE),IF(INDEX(Команды!$A$2:$AN$7500,MATCH(CM$3,Команды!$A$2:$A$7500,0),$E85+2)=Команды!$AJ$10,TRUE,FALSE),IF(INDEX(Команды!$A$2:$AN$7500,MATCH(CM$3,Команды!$A$2:$A$7500,0),$E85+2)=Команды!$AJ$11,TRUE,FALSE),IF(INDEX(Команды!$A$2:$AN$7500,MATCH(CM$3,Команды!$A$2:$A$7500,0),$E85+2)=Команды!$AJ$12,TRUE,FALSE),IF(INDEX(Команды!$A$2:$AN$7500,MATCH(CM$3,Команды!$A$2:$A$7500,0),$E85+2)=Команды!$AJ$13,TRUE,FALSE),IF(INDEX(Команды!$A$2:$AN$7500,MATCH(CM$3,Команды!$A$2:$A$7500,0),$E85+2)=Команды!$AJ$14,TRUE,FALSE),IF(INDEX(Команды!$A$2:$AN$7500,MATCH(CM$3,Команды!$A$2:$A$7500,0),$E85+2)=Команды!$AJ$15,TRUE,FALSE),IF(INDEX(Команды!$A$2:$AN$7500,MATCH(CM$3,Команды!$A$2:$A$7500,0),$E85+2)=Команды!$AJ$16,TRUE,FALSE),,IF(INDEX(Команды!$A$2:$AN$7500,MATCH(CM$3,Команды!$A$2:$A$7500,0),$E85+2)=Команды!$AJ$17,TRUE,FALSE),,IF(INDEX(Команды!$A$2:$AN$7500,MATCH(CM$3,Команды!$A$2:$A$7500,0),$E85+2)=Команды!$AJ$18,TRUE,FALSE),,IF(INDEX(Команды!$A$2:$AN$7500,MATCH(CM$3,Команды!$A$2:$A$7500,0),$E85+2)=Команды!$AJ$19,TRUE,FALSE)),INDEX(Команды!$AJ$2:$AK$19,MATCH(INDEX(Команды!$A$2:$AN$7500,MATCH(CM$3,Команды!$A$2:$A$7500,0),$E85+2),Команды!$AJ$2:$AJ$19,0),2),0)</f>
        <v>В</v>
      </c>
      <c r="CN85" s="175" t="str">
        <f>IF(OR(IF(INDEX(Команды!$A$2:$AN$7500,MATCH(CM$3,Команды!$A$2:$A$7500,0),$E85+2)=Команды!$AJ$2,TRUE,FALSE),IF(INDEX(Команды!$A$2:$AN$7500,MATCH(CM$3,Команды!$A$2:$A$7500,0),$E85+2)=Команды!$AJ$3,TRUE,FALSE),IF(INDEX(Команды!$A$2:$AN$7500,MATCH(CM$3,Команды!$A$2:$A$7500,0),$E85+2)=Команды!$AJ$4,TRUE,FALSE),IF(INDEX(Команды!$A$2:$AN$7500,MATCH(CM$3,Команды!$A$2:$A$7500,0),$E85+2)=Команды!$AJ$5,TRUE,FALSE),IF(INDEX(Команды!$A$2:$AN$7500,MATCH(CM$3,Команды!$A$2:$A$7500,0),$E85+2)=Команды!$AJ$6,TRUE,FALSE),IF(INDEX(Команды!$A$2:$AN$7500,MATCH(CM$3,Команды!$A$2:$A$7500,0),$E85+2)=Команды!$AJ$7,TRUE,FALSE),IF(INDEX(Команды!$A$2:$AN$7500,MATCH(CM$3,Команды!$A$2:$A$7500,0),$E85+2)=Команды!$AJ$8,TRUE,FALSE),IF(INDEX(Команды!$A$2:$AN$7500,MATCH(CM$3,Команды!$A$2:$A$7500,0),$E85+2)=Команды!$AJ$9,TRUE,FALSE),IF(INDEX(Команды!$A$2:$AN$7500,MATCH(CM$3,Команды!$A$2:$A$7500,0),$E85+2)=Команды!$AJ$10,TRUE,FALSE),IF(INDEX(Команды!$A$2:$AN$7500,MATCH(CM$3,Команды!$A$2:$A$7500,0),$E85+2)=Команды!$AJ$11,TRUE,FALSE),IF(INDEX(Команды!$A$2:$AN$7500,MATCH(CM$3,Команды!$A$2:$A$7500,0),$E85+2)=Команды!$AJ$12,TRUE,FALSE),IF(INDEX(Команды!$A$2:$AN$7500,MATCH(CM$3,Команды!$A$2:$A$7500,0),$E85+2)=Команды!$AJ$13,TRUE,FALSE),IF(INDEX(Команды!$A$2:$AN$7500,MATCH(CM$3,Команды!$A$2:$A$7500,0),$E85+2)=Команды!$AJ$14,TRUE,FALSE),IF(INDEX(Команды!$A$2:$AN$7500,MATCH(CM$3,Команды!$A$2:$A$7500,0),$E85+2)=Команды!$AJ$15,TRUE,FALSE),IF(INDEX(Команды!$A$2:$AN$7500,MATCH(CM$3,Команды!$A$2:$A$7500,0),$E85+2)=Команды!$AJ$16,TRUE,FALSE),IF(INDEX(Команды!$A$2:$AN$7500,MATCH(CM$3,Команды!$A$2:$A$7500,0),$E85+2)=Команды!$AJ$17,TRUE,FALSE),IF(INDEX(Команды!$A$2:$AN$7500,MATCH(CM$3,Команды!$A$2:$A$7500,0),$E85+2)=Команды!$AJ$18,TRUE,FALSE),IF(INDEX(Команды!$A$2:$AN$7500,MATCH(CM$3,Команды!$A$2:$A$7500,0),$E85+2)=Команды!$AJ$19,TRUE,FALSE)),INDEX(Команды!$AJ$2:$AL$19,MATCH(INDEX(Команды!$A$2:$AN$7500,MATCH(CM$3,Команды!$A$2:$A$7500,0),$E85+2),Команды!$AJ$2:$AJ$19,0),3),0)</f>
        <v>В</v>
      </c>
      <c r="CO85" s="342"/>
      <c r="CP85" s="174" t="str">
        <f>IF(OR(IF(INDEX(Команды!$A$2:$AN$7500,MATCH(CP$3,Команды!$A$2:$A$7500,0),$E85+2)=Команды!$AJ$2,TRUE,FALSE),IF(INDEX(Команды!$A$2:$AN$7500,MATCH(CP$3,Команды!$A$2:$A$7500,0),$E85+2)=Команды!$AJ$3,TRUE,FALSE),IF(INDEX(Команды!$A$2:$AN$7500,MATCH(CP$3,Команды!$A$2:$A$7500,0),$E85+2)=Команды!$AJ$4,TRUE,FALSE),IF(INDEX(Команды!$A$2:$AN$7500,MATCH(CP$3,Команды!$A$2:$A$7500,0),$E85+2)=Команды!$AJ$5,TRUE,FALSE),IF(INDEX(Команды!$A$2:$AN$7500,MATCH(CP$3,Команды!$A$2:$A$7500,0),$E85+2)=Команды!$AJ$6,TRUE,FALSE),IF(INDEX(Команды!$A$2:$AN$7500,MATCH(CP$3,Команды!$A$2:$A$7500,0),$E85+2)=Команды!$AJ$7,TRUE,FALSE),IF(INDEX(Команды!$A$2:$AN$7500,MATCH(CP$3,Команды!$A$2:$A$7500,0),$E85+2)=Команды!$AJ$8,TRUE,FALSE),IF(INDEX(Команды!$A$2:$AN$7500,MATCH(CP$3,Команды!$A$2:$A$7500,0),$E85+2)=Команды!$AJ$9,TRUE,FALSE),IF(INDEX(Команды!$A$2:$AN$7500,MATCH(CP$3,Команды!$A$2:$A$7500,0),$E85+2)=Команды!$AJ$10,TRUE,FALSE),IF(INDEX(Команды!$A$2:$AN$7500,MATCH(CP$3,Команды!$A$2:$A$7500,0),$E85+2)=Команды!$AJ$11,TRUE,FALSE),IF(INDEX(Команды!$A$2:$AN$7500,MATCH(CP$3,Команды!$A$2:$A$7500,0),$E85+2)=Команды!$AJ$12,TRUE,FALSE),IF(INDEX(Команды!$A$2:$AN$7500,MATCH(CP$3,Команды!$A$2:$A$7500,0),$E85+2)=Команды!$AJ$13,TRUE,FALSE),IF(INDEX(Команды!$A$2:$AN$7500,MATCH(CP$3,Команды!$A$2:$A$7500,0),$E85+2)=Команды!$AJ$14,TRUE,FALSE),IF(INDEX(Команды!$A$2:$AN$7500,MATCH(CP$3,Команды!$A$2:$A$7500,0),$E85+2)=Команды!$AJ$15,TRUE,FALSE),IF(INDEX(Команды!$A$2:$AN$7500,MATCH(CP$3,Команды!$A$2:$A$7500,0),$E85+2)=Команды!$AJ$16,TRUE,FALSE),,IF(INDEX(Команды!$A$2:$AN$7500,MATCH(CP$3,Команды!$A$2:$A$7500,0),$E85+2)=Команды!$AJ$17,TRUE,FALSE),,IF(INDEX(Команды!$A$2:$AN$7500,MATCH(CP$3,Команды!$A$2:$A$7500,0),$E85+2)=Команды!$AJ$18,TRUE,FALSE),,IF(INDEX(Команды!$A$2:$AN$7500,MATCH(CP$3,Команды!$A$2:$A$7500,0),$E85+2)=Команды!$AJ$19,TRUE,FALSE)),INDEX(Команды!$AJ$2:$AK$19,MATCH(INDEX(Команды!$A$2:$AN$7500,MATCH(CP$3,Команды!$A$2:$A$7500,0),$E85+2),Команды!$AJ$2:$AJ$19,0),2),0)</f>
        <v>В</v>
      </c>
      <c r="CQ85" s="175" t="str">
        <f>IF(OR(IF(INDEX(Команды!$A$2:$AN$7500,MATCH(CP$3,Команды!$A$2:$A$7500,0),$E85+2)=Команды!$AJ$2,TRUE,FALSE),IF(INDEX(Команды!$A$2:$AN$7500,MATCH(CP$3,Команды!$A$2:$A$7500,0),$E85+2)=Команды!$AJ$3,TRUE,FALSE),IF(INDEX(Команды!$A$2:$AN$7500,MATCH(CP$3,Команды!$A$2:$A$7500,0),$E85+2)=Команды!$AJ$4,TRUE,FALSE),IF(INDEX(Команды!$A$2:$AN$7500,MATCH(CP$3,Команды!$A$2:$A$7500,0),$E85+2)=Команды!$AJ$5,TRUE,FALSE),IF(INDEX(Команды!$A$2:$AN$7500,MATCH(CP$3,Команды!$A$2:$A$7500,0),$E85+2)=Команды!$AJ$6,TRUE,FALSE),IF(INDEX(Команды!$A$2:$AN$7500,MATCH(CP$3,Команды!$A$2:$A$7500,0),$E85+2)=Команды!$AJ$7,TRUE,FALSE),IF(INDEX(Команды!$A$2:$AN$7500,MATCH(CP$3,Команды!$A$2:$A$7500,0),$E85+2)=Команды!$AJ$8,TRUE,FALSE),IF(INDEX(Команды!$A$2:$AN$7500,MATCH(CP$3,Команды!$A$2:$A$7500,0),$E85+2)=Команды!$AJ$9,TRUE,FALSE),IF(INDEX(Команды!$A$2:$AN$7500,MATCH(CP$3,Команды!$A$2:$A$7500,0),$E85+2)=Команды!$AJ$10,TRUE,FALSE),IF(INDEX(Команды!$A$2:$AN$7500,MATCH(CP$3,Команды!$A$2:$A$7500,0),$E85+2)=Команды!$AJ$11,TRUE,FALSE),IF(INDEX(Команды!$A$2:$AN$7500,MATCH(CP$3,Команды!$A$2:$A$7500,0),$E85+2)=Команды!$AJ$12,TRUE,FALSE),IF(INDEX(Команды!$A$2:$AN$7500,MATCH(CP$3,Команды!$A$2:$A$7500,0),$E85+2)=Команды!$AJ$13,TRUE,FALSE),IF(INDEX(Команды!$A$2:$AN$7500,MATCH(CP$3,Команды!$A$2:$A$7500,0),$E85+2)=Команды!$AJ$14,TRUE,FALSE),IF(INDEX(Команды!$A$2:$AN$7500,MATCH(CP$3,Команды!$A$2:$A$7500,0),$E85+2)=Команды!$AJ$15,TRUE,FALSE),IF(INDEX(Команды!$A$2:$AN$7500,MATCH(CP$3,Команды!$A$2:$A$7500,0),$E85+2)=Команды!$AJ$16,TRUE,FALSE),IF(INDEX(Команды!$A$2:$AN$7500,MATCH(CP$3,Команды!$A$2:$A$7500,0),$E85+2)=Команды!$AJ$17,TRUE,FALSE),IF(INDEX(Команды!$A$2:$AN$7500,MATCH(CP$3,Команды!$A$2:$A$7500,0),$E85+2)=Команды!$AJ$18,TRUE,FALSE),IF(INDEX(Команды!$A$2:$AN$7500,MATCH(CP$3,Команды!$A$2:$A$7500,0),$E85+2)=Команды!$AJ$19,TRUE,FALSE)),INDEX(Команды!$AJ$2:$AL$19,MATCH(INDEX(Команды!$A$2:$AN$7500,MATCH(CP$3,Команды!$A$2:$A$7500,0),$E85+2),Команды!$AJ$2:$AJ$19,0),3),0)</f>
        <v>В</v>
      </c>
      <c r="CR85" s="342"/>
      <c r="CS85" s="174" t="str">
        <f>IF(OR(IF(INDEX(Команды!$A$2:$AN$7500,MATCH(CS$3,Команды!$A$2:$A$7500,0),$E85+2)=Команды!$AJ$2,TRUE,FALSE),IF(INDEX(Команды!$A$2:$AN$7500,MATCH(CS$3,Команды!$A$2:$A$7500,0),$E85+2)=Команды!$AJ$3,TRUE,FALSE),IF(INDEX(Команды!$A$2:$AN$7500,MATCH(CS$3,Команды!$A$2:$A$7500,0),$E85+2)=Команды!$AJ$4,TRUE,FALSE),IF(INDEX(Команды!$A$2:$AN$7500,MATCH(CS$3,Команды!$A$2:$A$7500,0),$E85+2)=Команды!$AJ$5,TRUE,FALSE),IF(INDEX(Команды!$A$2:$AN$7500,MATCH(CS$3,Команды!$A$2:$A$7500,0),$E85+2)=Команды!$AJ$6,TRUE,FALSE),IF(INDEX(Команды!$A$2:$AN$7500,MATCH(CS$3,Команды!$A$2:$A$7500,0),$E85+2)=Команды!$AJ$7,TRUE,FALSE),IF(INDEX(Команды!$A$2:$AN$7500,MATCH(CS$3,Команды!$A$2:$A$7500,0),$E85+2)=Команды!$AJ$8,TRUE,FALSE),IF(INDEX(Команды!$A$2:$AN$7500,MATCH(CS$3,Команды!$A$2:$A$7500,0),$E85+2)=Команды!$AJ$9,TRUE,FALSE),IF(INDEX(Команды!$A$2:$AN$7500,MATCH(CS$3,Команды!$A$2:$A$7500,0),$E85+2)=Команды!$AJ$10,TRUE,FALSE),IF(INDEX(Команды!$A$2:$AN$7500,MATCH(CS$3,Команды!$A$2:$A$7500,0),$E85+2)=Команды!$AJ$11,TRUE,FALSE),IF(INDEX(Команды!$A$2:$AN$7500,MATCH(CS$3,Команды!$A$2:$A$7500,0),$E85+2)=Команды!$AJ$12,TRUE,FALSE),IF(INDEX(Команды!$A$2:$AN$7500,MATCH(CS$3,Команды!$A$2:$A$7500,0),$E85+2)=Команды!$AJ$13,TRUE,FALSE),IF(INDEX(Команды!$A$2:$AN$7500,MATCH(CS$3,Команды!$A$2:$A$7500,0),$E85+2)=Команды!$AJ$14,TRUE,FALSE),IF(INDEX(Команды!$A$2:$AN$7500,MATCH(CS$3,Команды!$A$2:$A$7500,0),$E85+2)=Команды!$AJ$15,TRUE,FALSE),IF(INDEX(Команды!$A$2:$AN$7500,MATCH(CS$3,Команды!$A$2:$A$7500,0),$E85+2)=Команды!$AJ$16,TRUE,FALSE),,IF(INDEX(Команды!$A$2:$AN$7500,MATCH(CS$3,Команды!$A$2:$A$7500,0),$E85+2)=Команды!$AJ$17,TRUE,FALSE),,IF(INDEX(Команды!$A$2:$AN$7500,MATCH(CS$3,Команды!$A$2:$A$7500,0),$E85+2)=Команды!$AJ$18,TRUE,FALSE),,IF(INDEX(Команды!$A$2:$AN$7500,MATCH(CS$3,Команды!$A$2:$A$7500,0),$E85+2)=Команды!$AJ$19,TRUE,FALSE)),INDEX(Команды!$AJ$2:$AK$19,MATCH(INDEX(Команды!$A$2:$AN$7500,MATCH(CS$3,Команды!$A$2:$A$7500,0),$E85+2),Команды!$AJ$2:$AJ$19,0),2),0)</f>
        <v>В</v>
      </c>
      <c r="CT85" s="175" t="str">
        <f>IF(OR(IF(INDEX(Команды!$A$2:$AN$7500,MATCH(CS$3,Команды!$A$2:$A$7500,0),$E85+2)=Команды!$AJ$2,TRUE,FALSE),IF(INDEX(Команды!$A$2:$AN$7500,MATCH(CS$3,Команды!$A$2:$A$7500,0),$E85+2)=Команды!$AJ$3,TRUE,FALSE),IF(INDEX(Команды!$A$2:$AN$7500,MATCH(CS$3,Команды!$A$2:$A$7500,0),$E85+2)=Команды!$AJ$4,TRUE,FALSE),IF(INDEX(Команды!$A$2:$AN$7500,MATCH(CS$3,Команды!$A$2:$A$7500,0),$E85+2)=Команды!$AJ$5,TRUE,FALSE),IF(INDEX(Команды!$A$2:$AN$7500,MATCH(CS$3,Команды!$A$2:$A$7500,0),$E85+2)=Команды!$AJ$6,TRUE,FALSE),IF(INDEX(Команды!$A$2:$AN$7500,MATCH(CS$3,Команды!$A$2:$A$7500,0),$E85+2)=Команды!$AJ$7,TRUE,FALSE),IF(INDEX(Команды!$A$2:$AN$7500,MATCH(CS$3,Команды!$A$2:$A$7500,0),$E85+2)=Команды!$AJ$8,TRUE,FALSE),IF(INDEX(Команды!$A$2:$AN$7500,MATCH(CS$3,Команды!$A$2:$A$7500,0),$E85+2)=Команды!$AJ$9,TRUE,FALSE),IF(INDEX(Команды!$A$2:$AN$7500,MATCH(CS$3,Команды!$A$2:$A$7500,0),$E85+2)=Команды!$AJ$10,TRUE,FALSE),IF(INDEX(Команды!$A$2:$AN$7500,MATCH(CS$3,Команды!$A$2:$A$7500,0),$E85+2)=Команды!$AJ$11,TRUE,FALSE),IF(INDEX(Команды!$A$2:$AN$7500,MATCH(CS$3,Команды!$A$2:$A$7500,0),$E85+2)=Команды!$AJ$12,TRUE,FALSE),IF(INDEX(Команды!$A$2:$AN$7500,MATCH(CS$3,Команды!$A$2:$A$7500,0),$E85+2)=Команды!$AJ$13,TRUE,FALSE),IF(INDEX(Команды!$A$2:$AN$7500,MATCH(CS$3,Команды!$A$2:$A$7500,0),$E85+2)=Команды!$AJ$14,TRUE,FALSE),IF(INDEX(Команды!$A$2:$AN$7500,MATCH(CS$3,Команды!$A$2:$A$7500,0),$E85+2)=Команды!$AJ$15,TRUE,FALSE),IF(INDEX(Команды!$A$2:$AN$7500,MATCH(CS$3,Команды!$A$2:$A$7500,0),$E85+2)=Команды!$AJ$16,TRUE,FALSE),IF(INDEX(Команды!$A$2:$AN$7500,MATCH(CS$3,Команды!$A$2:$A$7500,0),$E85+2)=Команды!$AJ$17,TRUE,FALSE),IF(INDEX(Команды!$A$2:$AN$7500,MATCH(CS$3,Команды!$A$2:$A$7500,0),$E85+2)=Команды!$AJ$18,TRUE,FALSE),IF(INDEX(Команды!$A$2:$AN$7500,MATCH(CS$3,Команды!$A$2:$A$7500,0),$E85+2)=Команды!$AJ$19,TRUE,FALSE)),INDEX(Команды!$AJ$2:$AL$19,MATCH(INDEX(Команды!$A$2:$AN$7500,MATCH(CS$3,Команды!$A$2:$A$7500,0),$E85+2),Команды!$AJ$2:$AJ$19,0),3),0)</f>
        <v>В</v>
      </c>
      <c r="CU85" s="342"/>
    </row>
    <row r="86" spans="1:99" s="2" customFormat="1" ht="21.95" customHeight="1" x14ac:dyDescent="0.3">
      <c r="A86" s="251">
        <v>81</v>
      </c>
      <c r="B86" s="2">
        <f>VLOOKUP(A86,'Список КК'!A:F,6,TRUE)</f>
        <v>5064</v>
      </c>
      <c r="C86" s="638" t="str">
        <f>VLOOKUP(A86,'Список КК'!A:B,2,TRUE)</f>
        <v>Чистякова Нина Ивановна</v>
      </c>
      <c r="D86" s="203" t="str">
        <f>VLOOKUP(A86,'Список КК'!A:D,4,TRUE)</f>
        <v>Приходит в 6:45</v>
      </c>
      <c r="E86" s="4">
        <f>VLOOKUP(A86,'Список КК'!A:C,3,TRUE)</f>
        <v>32</v>
      </c>
      <c r="F86" s="220" t="str">
        <f>VLOOKUP(A86,'Список КК'!A:E,5,TRUE)</f>
        <v>Приходит в 6:45, перерыва 30мин нет-уходит в 12:00 (маме 85 лет)</v>
      </c>
      <c r="G86" s="174" t="str">
        <f>IF(OR(IF(INDEX(Команды!$A$2:$AN$7500,MATCH(G$3,Команды!$A$2:$A$7500,0),$E86+2)=Команды!$AJ$2,TRUE,FALSE),IF(INDEX(Команды!$A$2:$AN$7500,MATCH(G$3,Команды!$A$2:$A$7500,0),$E86+2)=Команды!$AJ$3,TRUE,FALSE),IF(INDEX(Команды!$A$2:$AN$7500,MATCH(G$3,Команды!$A$2:$A$7500,0),$E86+2)=Команды!$AJ$4,TRUE,FALSE),IF(INDEX(Команды!$A$2:$AN$7500,MATCH(G$3,Команды!$A$2:$A$7500,0),$E86+2)=Команды!$AJ$5,TRUE,FALSE),IF(INDEX(Команды!$A$2:$AN$7500,MATCH(G$3,Команды!$A$2:$A$7500,0),$E86+2)=Команды!$AJ$6,TRUE,FALSE),IF(INDEX(Команды!$A$2:$AN$7500,MATCH(G$3,Команды!$A$2:$A$7500,0),$E86+2)=Команды!$AJ$7,TRUE,FALSE),IF(INDEX(Команды!$A$2:$AN$7500,MATCH(G$3,Команды!$A$2:$A$7500,0),$E86+2)=Команды!$AJ$8,TRUE,FALSE),IF(INDEX(Команды!$A$2:$AN$7500,MATCH(G$3,Команды!$A$2:$A$7500,0),$E86+2)=Команды!$AJ$9,TRUE,FALSE),IF(INDEX(Команды!$A$2:$AN$7500,MATCH(G$3,Команды!$A$2:$A$7500,0),$E86+2)=Команды!$AJ$10,TRUE,FALSE),IF(INDEX(Команды!$A$2:$AN$7500,MATCH(G$3,Команды!$A$2:$A$7500,0),$E86+2)=Команды!$AJ$11,TRUE,FALSE),IF(INDEX(Команды!$A$2:$AN$7500,MATCH(G$3,Команды!$A$2:$A$7500,0),$E86+2)=Команды!$AJ$12,TRUE,FALSE),IF(INDEX(Команды!$A$2:$AN$7500,MATCH(G$3,Команды!$A$2:$A$7500,0),$E86+2)=Команды!$AJ$13,TRUE,FALSE),IF(INDEX(Команды!$A$2:$AN$7500,MATCH(G$3,Команды!$A$2:$A$7500,0),$E86+2)=Команды!$AJ$14,TRUE,FALSE),IF(INDEX(Команды!$A$2:$AN$7500,MATCH(G$3,Команды!$A$2:$A$7500,0),$E86+2)=Команды!$AJ$15,TRUE,FALSE),IF(INDEX(Команды!$A$2:$AN$7500,MATCH(G$3,Команды!$A$2:$A$7500,0),$E86+2)=Команды!$AJ$16,TRUE,FALSE),,IF(INDEX(Команды!$A$2:$AN$7500,MATCH(G$3,Команды!$A$2:$A$7500,0),$E86+2)=Команды!$AJ$17,TRUE,FALSE),,IF(INDEX(Команды!$A$2:$AN$7500,MATCH(G$3,Команды!$A$2:$A$7500,0),$E86+2)=Команды!$AJ$18,TRUE,FALSE),,IF(INDEX(Команды!$A$2:$AN$7500,MATCH(G$3,Команды!$A$2:$A$7500,0),$E86+2)=Команды!$AJ$19,TRUE,FALSE)),INDEX(Команды!$AJ$2:$AK$19,MATCH(INDEX(Команды!$A$2:$AN$7500,MATCH(G$3,Команды!$A$2:$A$7500,0),$E86+2),Команды!$AJ$2:$AJ$19,0),2),0)</f>
        <v>В</v>
      </c>
      <c r="H86" s="175" t="str">
        <f>IF(OR(IF(INDEX(Команды!$A$2:$AN$7500,MATCH(G$3,Команды!$A$2:$A$7500,0),$E86+2)=Команды!$AJ$2,TRUE,FALSE),IF(INDEX(Команды!$A$2:$AN$7500,MATCH(G$3,Команды!$A$2:$A$7500,0),$E86+2)=Команды!$AJ$3,TRUE,FALSE),IF(INDEX(Команды!$A$2:$AN$7500,MATCH(G$3,Команды!$A$2:$A$7500,0),$E86+2)=Команды!$AJ$4,TRUE,FALSE),IF(INDEX(Команды!$A$2:$AN$7500,MATCH(G$3,Команды!$A$2:$A$7500,0),$E86+2)=Команды!$AJ$5,TRUE,FALSE),IF(INDEX(Команды!$A$2:$AN$7500,MATCH(G$3,Команды!$A$2:$A$7500,0),$E86+2)=Команды!$AJ$6,TRUE,FALSE),IF(INDEX(Команды!$A$2:$AN$7500,MATCH(G$3,Команды!$A$2:$A$7500,0),$E86+2)=Команды!$AJ$7,TRUE,FALSE),IF(INDEX(Команды!$A$2:$AN$7500,MATCH(G$3,Команды!$A$2:$A$7500,0),$E86+2)=Команды!$AJ$8,TRUE,FALSE),IF(INDEX(Команды!$A$2:$AN$7500,MATCH(G$3,Команды!$A$2:$A$7500,0),$E86+2)=Команды!$AJ$9,TRUE,FALSE),IF(INDEX(Команды!$A$2:$AN$7500,MATCH(G$3,Команды!$A$2:$A$7500,0),$E86+2)=Команды!$AJ$10,TRUE,FALSE),IF(INDEX(Команды!$A$2:$AN$7500,MATCH(G$3,Команды!$A$2:$A$7500,0),$E86+2)=Команды!$AJ$11,TRUE,FALSE),IF(INDEX(Команды!$A$2:$AN$7500,MATCH(G$3,Команды!$A$2:$A$7500,0),$E86+2)=Команды!$AJ$12,TRUE,FALSE),IF(INDEX(Команды!$A$2:$AN$7500,MATCH(G$3,Команды!$A$2:$A$7500,0),$E86+2)=Команды!$AJ$13,TRUE,FALSE),IF(INDEX(Команды!$A$2:$AN$7500,MATCH(G$3,Команды!$A$2:$A$7500,0),$E86+2)=Команды!$AJ$14,TRUE,FALSE),IF(INDEX(Команды!$A$2:$AN$7500,MATCH(G$3,Команды!$A$2:$A$7500,0),$E86+2)=Команды!$AJ$15,TRUE,FALSE),IF(INDEX(Команды!$A$2:$AN$7500,MATCH(G$3,Команды!$A$2:$A$7500,0),$E86+2)=Команды!$AJ$16,TRUE,FALSE),IF(INDEX(Команды!$A$2:$AN$7500,MATCH(G$3,Команды!$A$2:$A$7500,0),$E86+2)=Команды!$AJ$17,TRUE,FALSE),IF(INDEX(Команды!$A$2:$AN$7500,MATCH(G$3,Команды!$A$2:$A$7500,0),$E86+2)=Команды!$AJ$18,TRUE,FALSE),IF(INDEX(Команды!$A$2:$AN$7500,MATCH(G$3,Команды!$A$2:$A$7500,0),$E86+2)=Команды!$AJ$19,TRUE,FALSE)),INDEX(Команды!$AJ$2:$AL$19,MATCH(INDEX(Команды!$A$2:$AN$7500,MATCH(G$3,Команды!$A$2:$A$7500,0),$E86+2),Команды!$AJ$2:$AJ$19,0),3),0)</f>
        <v>В</v>
      </c>
      <c r="I86" s="342"/>
      <c r="J86" s="174" t="str">
        <f>IF(OR(IF(INDEX(Команды!$A$2:$AN$7500,MATCH(J$3,Команды!$A$2:$A$7500,0),$E86+2)=Команды!$AJ$2,TRUE,FALSE),IF(INDEX(Команды!$A$2:$AN$7500,MATCH(J$3,Команды!$A$2:$A$7500,0),$E86+2)=Команды!$AJ$3,TRUE,FALSE),IF(INDEX(Команды!$A$2:$AN$7500,MATCH(J$3,Команды!$A$2:$A$7500,0),$E86+2)=Команды!$AJ$4,TRUE,FALSE),IF(INDEX(Команды!$A$2:$AN$7500,MATCH(J$3,Команды!$A$2:$A$7500,0),$E86+2)=Команды!$AJ$5,TRUE,FALSE),IF(INDEX(Команды!$A$2:$AN$7500,MATCH(J$3,Команды!$A$2:$A$7500,0),$E86+2)=Команды!$AJ$6,TRUE,FALSE),IF(INDEX(Команды!$A$2:$AN$7500,MATCH(J$3,Команды!$A$2:$A$7500,0),$E86+2)=Команды!$AJ$7,TRUE,FALSE),IF(INDEX(Команды!$A$2:$AN$7500,MATCH(J$3,Команды!$A$2:$A$7500,0),$E86+2)=Команды!$AJ$8,TRUE,FALSE),IF(INDEX(Команды!$A$2:$AN$7500,MATCH(J$3,Команды!$A$2:$A$7500,0),$E86+2)=Команды!$AJ$9,TRUE,FALSE),IF(INDEX(Команды!$A$2:$AN$7500,MATCH(J$3,Команды!$A$2:$A$7500,0),$E86+2)=Команды!$AJ$10,TRUE,FALSE),IF(INDEX(Команды!$A$2:$AN$7500,MATCH(J$3,Команды!$A$2:$A$7500,0),$E86+2)=Команды!$AJ$11,TRUE,FALSE),IF(INDEX(Команды!$A$2:$AN$7500,MATCH(J$3,Команды!$A$2:$A$7500,0),$E86+2)=Команды!$AJ$12,TRUE,FALSE),IF(INDEX(Команды!$A$2:$AN$7500,MATCH(J$3,Команды!$A$2:$A$7500,0),$E86+2)=Команды!$AJ$13,TRUE,FALSE),IF(INDEX(Команды!$A$2:$AN$7500,MATCH(J$3,Команды!$A$2:$A$7500,0),$E86+2)=Команды!$AJ$14,TRUE,FALSE),IF(INDEX(Команды!$A$2:$AN$7500,MATCH(J$3,Команды!$A$2:$A$7500,0),$E86+2)=Команды!$AJ$15,TRUE,FALSE),IF(INDEX(Команды!$A$2:$AN$7500,MATCH(J$3,Команды!$A$2:$A$7500,0),$E86+2)=Команды!$AJ$16,TRUE,FALSE),,IF(INDEX(Команды!$A$2:$AN$7500,MATCH(J$3,Команды!$A$2:$A$7500,0),$E86+2)=Команды!$AJ$17,TRUE,FALSE),,IF(INDEX(Команды!$A$2:$AN$7500,MATCH(J$3,Команды!$A$2:$A$7500,0),$E86+2)=Команды!$AJ$18,TRUE,FALSE),,IF(INDEX(Команды!$A$2:$AN$7500,MATCH(J$3,Команды!$A$2:$A$7500,0),$E86+2)=Команды!$AJ$19,TRUE,FALSE)),INDEX(Команды!$AJ$2:$AK$19,MATCH(INDEX(Команды!$A$2:$AN$7500,MATCH(J$3,Команды!$A$2:$A$7500,0),$E86+2),Команды!$AJ$2:$AJ$19,0),2),0)</f>
        <v>В</v>
      </c>
      <c r="K86" s="175" t="str">
        <f>IF(OR(IF(INDEX(Команды!$A$2:$AN$7500,MATCH(J$3,Команды!$A$2:$A$7500,0),$E86+2)=Команды!$AJ$2,TRUE,FALSE),IF(INDEX(Команды!$A$2:$AN$7500,MATCH(J$3,Команды!$A$2:$A$7500,0),$E86+2)=Команды!$AJ$3,TRUE,FALSE),IF(INDEX(Команды!$A$2:$AN$7500,MATCH(J$3,Команды!$A$2:$A$7500,0),$E86+2)=Команды!$AJ$4,TRUE,FALSE),IF(INDEX(Команды!$A$2:$AN$7500,MATCH(J$3,Команды!$A$2:$A$7500,0),$E86+2)=Команды!$AJ$5,TRUE,FALSE),IF(INDEX(Команды!$A$2:$AN$7500,MATCH(J$3,Команды!$A$2:$A$7500,0),$E86+2)=Команды!$AJ$6,TRUE,FALSE),IF(INDEX(Команды!$A$2:$AN$7500,MATCH(J$3,Команды!$A$2:$A$7500,0),$E86+2)=Команды!$AJ$7,TRUE,FALSE),IF(INDEX(Команды!$A$2:$AN$7500,MATCH(J$3,Команды!$A$2:$A$7500,0),$E86+2)=Команды!$AJ$8,TRUE,FALSE),IF(INDEX(Команды!$A$2:$AN$7500,MATCH(J$3,Команды!$A$2:$A$7500,0),$E86+2)=Команды!$AJ$9,TRUE,FALSE),IF(INDEX(Команды!$A$2:$AN$7500,MATCH(J$3,Команды!$A$2:$A$7500,0),$E86+2)=Команды!$AJ$10,TRUE,FALSE),IF(INDEX(Команды!$A$2:$AN$7500,MATCH(J$3,Команды!$A$2:$A$7500,0),$E86+2)=Команды!$AJ$11,TRUE,FALSE),IF(INDEX(Команды!$A$2:$AN$7500,MATCH(J$3,Команды!$A$2:$A$7500,0),$E86+2)=Команды!$AJ$12,TRUE,FALSE),IF(INDEX(Команды!$A$2:$AN$7500,MATCH(J$3,Команды!$A$2:$A$7500,0),$E86+2)=Команды!$AJ$13,TRUE,FALSE),IF(INDEX(Команды!$A$2:$AN$7500,MATCH(J$3,Команды!$A$2:$A$7500,0),$E86+2)=Команды!$AJ$14,TRUE,FALSE),IF(INDEX(Команды!$A$2:$AN$7500,MATCH(J$3,Команды!$A$2:$A$7500,0),$E86+2)=Команды!$AJ$15,TRUE,FALSE),IF(INDEX(Команды!$A$2:$AN$7500,MATCH(J$3,Команды!$A$2:$A$7500,0),$E86+2)=Команды!$AJ$16,TRUE,FALSE),IF(INDEX(Команды!$A$2:$AN$7500,MATCH(J$3,Команды!$A$2:$A$7500,0),$E86+2)=Команды!$AJ$17,TRUE,FALSE),IF(INDEX(Команды!$A$2:$AN$7500,MATCH(J$3,Команды!$A$2:$A$7500,0),$E86+2)=Команды!$AJ$18,TRUE,FALSE),IF(INDEX(Команды!$A$2:$AN$7500,MATCH(J$3,Команды!$A$2:$A$7500,0),$E86+2)=Команды!$AJ$19,TRUE,FALSE)),INDEX(Команды!$AJ$2:$AL$19,MATCH(INDEX(Команды!$A$2:$AN$7500,MATCH(J$3,Команды!$A$2:$A$7500,0),$E86+2),Команды!$AJ$2:$AJ$19,0),3),0)</f>
        <v>В</v>
      </c>
      <c r="L86" s="342"/>
      <c r="M86" s="174" t="str">
        <f>IF(OR(IF(INDEX(Команды!$A$2:$AN$7500,MATCH(M$3,Команды!$A$2:$A$7500,0),$E86+2)=Команды!$AJ$2,TRUE,FALSE),IF(INDEX(Команды!$A$2:$AN$7500,MATCH(M$3,Команды!$A$2:$A$7500,0),$E86+2)=Команды!$AJ$3,TRUE,FALSE),IF(INDEX(Команды!$A$2:$AN$7500,MATCH(M$3,Команды!$A$2:$A$7500,0),$E86+2)=Команды!$AJ$4,TRUE,FALSE),IF(INDEX(Команды!$A$2:$AN$7500,MATCH(M$3,Команды!$A$2:$A$7500,0),$E86+2)=Команды!$AJ$5,TRUE,FALSE),IF(INDEX(Команды!$A$2:$AN$7500,MATCH(M$3,Команды!$A$2:$A$7500,0),$E86+2)=Команды!$AJ$6,TRUE,FALSE),IF(INDEX(Команды!$A$2:$AN$7500,MATCH(M$3,Команды!$A$2:$A$7500,0),$E86+2)=Команды!$AJ$7,TRUE,FALSE),IF(INDEX(Команды!$A$2:$AN$7500,MATCH(M$3,Команды!$A$2:$A$7500,0),$E86+2)=Команды!$AJ$8,TRUE,FALSE),IF(INDEX(Команды!$A$2:$AN$7500,MATCH(M$3,Команды!$A$2:$A$7500,0),$E86+2)=Команды!$AJ$9,TRUE,FALSE),IF(INDEX(Команды!$A$2:$AN$7500,MATCH(M$3,Команды!$A$2:$A$7500,0),$E86+2)=Команды!$AJ$10,TRUE,FALSE),IF(INDEX(Команды!$A$2:$AN$7500,MATCH(M$3,Команды!$A$2:$A$7500,0),$E86+2)=Команды!$AJ$11,TRUE,FALSE),IF(INDEX(Команды!$A$2:$AN$7500,MATCH(M$3,Команды!$A$2:$A$7500,0),$E86+2)=Команды!$AJ$12,TRUE,FALSE),IF(INDEX(Команды!$A$2:$AN$7500,MATCH(M$3,Команды!$A$2:$A$7500,0),$E86+2)=Команды!$AJ$13,TRUE,FALSE),IF(INDEX(Команды!$A$2:$AN$7500,MATCH(M$3,Команды!$A$2:$A$7500,0),$E86+2)=Команды!$AJ$14,TRUE,FALSE),IF(INDEX(Команды!$A$2:$AN$7500,MATCH(M$3,Команды!$A$2:$A$7500,0),$E86+2)=Команды!$AJ$15,TRUE,FALSE),IF(INDEX(Команды!$A$2:$AN$7500,MATCH(M$3,Команды!$A$2:$A$7500,0),$E86+2)=Команды!$AJ$16,TRUE,FALSE),,IF(INDEX(Команды!$A$2:$AN$7500,MATCH(M$3,Команды!$A$2:$A$7500,0),$E86+2)=Команды!$AJ$17,TRUE,FALSE),,IF(INDEX(Команды!$A$2:$AN$7500,MATCH(M$3,Команды!$A$2:$A$7500,0),$E86+2)=Команды!$AJ$18,TRUE,FALSE),,IF(INDEX(Команды!$A$2:$AN$7500,MATCH(M$3,Команды!$A$2:$A$7500,0),$E86+2)=Команды!$AJ$19,TRUE,FALSE)),INDEX(Команды!$AJ$2:$AK$19,MATCH(INDEX(Команды!$A$2:$AN$7500,MATCH(M$3,Команды!$A$2:$A$7500,0),$E86+2),Команды!$AJ$2:$AJ$19,0),2),0)</f>
        <v>В</v>
      </c>
      <c r="N86" s="175" t="str">
        <f>IF(OR(IF(INDEX(Команды!$A$2:$AN$7500,MATCH(M$3,Команды!$A$2:$A$7500,0),$E86+2)=Команды!$AJ$2,TRUE,FALSE),IF(INDEX(Команды!$A$2:$AN$7500,MATCH(M$3,Команды!$A$2:$A$7500,0),$E86+2)=Команды!$AJ$3,TRUE,FALSE),IF(INDEX(Команды!$A$2:$AN$7500,MATCH(M$3,Команды!$A$2:$A$7500,0),$E86+2)=Команды!$AJ$4,TRUE,FALSE),IF(INDEX(Команды!$A$2:$AN$7500,MATCH(M$3,Команды!$A$2:$A$7500,0),$E86+2)=Команды!$AJ$5,TRUE,FALSE),IF(INDEX(Команды!$A$2:$AN$7500,MATCH(M$3,Команды!$A$2:$A$7500,0),$E86+2)=Команды!$AJ$6,TRUE,FALSE),IF(INDEX(Команды!$A$2:$AN$7500,MATCH(M$3,Команды!$A$2:$A$7500,0),$E86+2)=Команды!$AJ$7,TRUE,FALSE),IF(INDEX(Команды!$A$2:$AN$7500,MATCH(M$3,Команды!$A$2:$A$7500,0),$E86+2)=Команды!$AJ$8,TRUE,FALSE),IF(INDEX(Команды!$A$2:$AN$7500,MATCH(M$3,Команды!$A$2:$A$7500,0),$E86+2)=Команды!$AJ$9,TRUE,FALSE),IF(INDEX(Команды!$A$2:$AN$7500,MATCH(M$3,Команды!$A$2:$A$7500,0),$E86+2)=Команды!$AJ$10,TRUE,FALSE),IF(INDEX(Команды!$A$2:$AN$7500,MATCH(M$3,Команды!$A$2:$A$7500,0),$E86+2)=Команды!$AJ$11,TRUE,FALSE),IF(INDEX(Команды!$A$2:$AN$7500,MATCH(M$3,Команды!$A$2:$A$7500,0),$E86+2)=Команды!$AJ$12,TRUE,FALSE),IF(INDEX(Команды!$A$2:$AN$7500,MATCH(M$3,Команды!$A$2:$A$7500,0),$E86+2)=Команды!$AJ$13,TRUE,FALSE),IF(INDEX(Команды!$A$2:$AN$7500,MATCH(M$3,Команды!$A$2:$A$7500,0),$E86+2)=Команды!$AJ$14,TRUE,FALSE),IF(INDEX(Команды!$A$2:$AN$7500,MATCH(M$3,Команды!$A$2:$A$7500,0),$E86+2)=Команды!$AJ$15,TRUE,FALSE),IF(INDEX(Команды!$A$2:$AN$7500,MATCH(M$3,Команды!$A$2:$A$7500,0),$E86+2)=Команды!$AJ$16,TRUE,FALSE),IF(INDEX(Команды!$A$2:$AN$7500,MATCH(M$3,Команды!$A$2:$A$7500,0),$E86+2)=Команды!$AJ$17,TRUE,FALSE),IF(INDEX(Команды!$A$2:$AN$7500,MATCH(M$3,Команды!$A$2:$A$7500,0),$E86+2)=Команды!$AJ$18,TRUE,FALSE),IF(INDEX(Команды!$A$2:$AN$7500,MATCH(M$3,Команды!$A$2:$A$7500,0),$E86+2)=Команды!$AJ$19,TRUE,FALSE)),INDEX(Команды!$AJ$2:$AL$19,MATCH(INDEX(Команды!$A$2:$AN$7500,MATCH(M$3,Команды!$A$2:$A$7500,0),$E86+2),Команды!$AJ$2:$AJ$19,0),3),0)</f>
        <v>В</v>
      </c>
      <c r="O86" s="342"/>
      <c r="P86" s="174" t="str">
        <f>IF(OR(IF(INDEX(Команды!$A$2:$AN$7500,MATCH(P$3,Команды!$A$2:$A$7500,0),$E86+2)=Команды!$AJ$2,TRUE,FALSE),IF(INDEX(Команды!$A$2:$AN$7500,MATCH(P$3,Команды!$A$2:$A$7500,0),$E86+2)=Команды!$AJ$3,TRUE,FALSE),IF(INDEX(Команды!$A$2:$AN$7500,MATCH(P$3,Команды!$A$2:$A$7500,0),$E86+2)=Команды!$AJ$4,TRUE,FALSE),IF(INDEX(Команды!$A$2:$AN$7500,MATCH(P$3,Команды!$A$2:$A$7500,0),$E86+2)=Команды!$AJ$5,TRUE,FALSE),IF(INDEX(Команды!$A$2:$AN$7500,MATCH(P$3,Команды!$A$2:$A$7500,0),$E86+2)=Команды!$AJ$6,TRUE,FALSE),IF(INDEX(Команды!$A$2:$AN$7500,MATCH(P$3,Команды!$A$2:$A$7500,0),$E86+2)=Команды!$AJ$7,TRUE,FALSE),IF(INDEX(Команды!$A$2:$AN$7500,MATCH(P$3,Команды!$A$2:$A$7500,0),$E86+2)=Команды!$AJ$8,TRUE,FALSE),IF(INDEX(Команды!$A$2:$AN$7500,MATCH(P$3,Команды!$A$2:$A$7500,0),$E86+2)=Команды!$AJ$9,TRUE,FALSE),IF(INDEX(Команды!$A$2:$AN$7500,MATCH(P$3,Команды!$A$2:$A$7500,0),$E86+2)=Команды!$AJ$10,TRUE,FALSE),IF(INDEX(Команды!$A$2:$AN$7500,MATCH(P$3,Команды!$A$2:$A$7500,0),$E86+2)=Команды!$AJ$11,TRUE,FALSE),IF(INDEX(Команды!$A$2:$AN$7500,MATCH(P$3,Команды!$A$2:$A$7500,0),$E86+2)=Команды!$AJ$12,TRUE,FALSE),IF(INDEX(Команды!$A$2:$AN$7500,MATCH(P$3,Команды!$A$2:$A$7500,0),$E86+2)=Команды!$AJ$13,TRUE,FALSE),IF(INDEX(Команды!$A$2:$AN$7500,MATCH(P$3,Команды!$A$2:$A$7500,0),$E86+2)=Команды!$AJ$14,TRUE,FALSE),IF(INDEX(Команды!$A$2:$AN$7500,MATCH(P$3,Команды!$A$2:$A$7500,0),$E86+2)=Команды!$AJ$15,TRUE,FALSE),IF(INDEX(Команды!$A$2:$AN$7500,MATCH(P$3,Команды!$A$2:$A$7500,0),$E86+2)=Команды!$AJ$16,TRUE,FALSE),,IF(INDEX(Команды!$A$2:$AN$7500,MATCH(P$3,Команды!$A$2:$A$7500,0),$E86+2)=Команды!$AJ$17,TRUE,FALSE),,IF(INDEX(Команды!$A$2:$AN$7500,MATCH(P$3,Команды!$A$2:$A$7500,0),$E86+2)=Команды!$AJ$18,TRUE,FALSE),,IF(INDEX(Команды!$A$2:$AN$7500,MATCH(P$3,Команды!$A$2:$A$7500,0),$E86+2)=Команды!$AJ$19,TRUE,FALSE)),INDEX(Команды!$AJ$2:$AK$19,MATCH(INDEX(Команды!$A$2:$AN$7500,MATCH(P$3,Команды!$A$2:$A$7500,0),$E86+2),Команды!$AJ$2:$AJ$19,0),2),0)</f>
        <v>В</v>
      </c>
      <c r="Q86" s="175" t="str">
        <f>IF(OR(IF(INDEX(Команды!$A$2:$AN$7500,MATCH(P$3,Команды!$A$2:$A$7500,0),$E86+2)=Команды!$AJ$2,TRUE,FALSE),IF(INDEX(Команды!$A$2:$AN$7500,MATCH(P$3,Команды!$A$2:$A$7500,0),$E86+2)=Команды!$AJ$3,TRUE,FALSE),IF(INDEX(Команды!$A$2:$AN$7500,MATCH(P$3,Команды!$A$2:$A$7500,0),$E86+2)=Команды!$AJ$4,TRUE,FALSE),IF(INDEX(Команды!$A$2:$AN$7500,MATCH(P$3,Команды!$A$2:$A$7500,0),$E86+2)=Команды!$AJ$5,TRUE,FALSE),IF(INDEX(Команды!$A$2:$AN$7500,MATCH(P$3,Команды!$A$2:$A$7500,0),$E86+2)=Команды!$AJ$6,TRUE,FALSE),IF(INDEX(Команды!$A$2:$AN$7500,MATCH(P$3,Команды!$A$2:$A$7500,0),$E86+2)=Команды!$AJ$7,TRUE,FALSE),IF(INDEX(Команды!$A$2:$AN$7500,MATCH(P$3,Команды!$A$2:$A$7500,0),$E86+2)=Команды!$AJ$8,TRUE,FALSE),IF(INDEX(Команды!$A$2:$AN$7500,MATCH(P$3,Команды!$A$2:$A$7500,0),$E86+2)=Команды!$AJ$9,TRUE,FALSE),IF(INDEX(Команды!$A$2:$AN$7500,MATCH(P$3,Команды!$A$2:$A$7500,0),$E86+2)=Команды!$AJ$10,TRUE,FALSE),IF(INDEX(Команды!$A$2:$AN$7500,MATCH(P$3,Команды!$A$2:$A$7500,0),$E86+2)=Команды!$AJ$11,TRUE,FALSE),IF(INDEX(Команды!$A$2:$AN$7500,MATCH(P$3,Команды!$A$2:$A$7500,0),$E86+2)=Команды!$AJ$12,TRUE,FALSE),IF(INDEX(Команды!$A$2:$AN$7500,MATCH(P$3,Команды!$A$2:$A$7500,0),$E86+2)=Команды!$AJ$13,TRUE,FALSE),IF(INDEX(Команды!$A$2:$AN$7500,MATCH(P$3,Команды!$A$2:$A$7500,0),$E86+2)=Команды!$AJ$14,TRUE,FALSE),IF(INDEX(Команды!$A$2:$AN$7500,MATCH(P$3,Команды!$A$2:$A$7500,0),$E86+2)=Команды!$AJ$15,TRUE,FALSE),IF(INDEX(Команды!$A$2:$AN$7500,MATCH(P$3,Команды!$A$2:$A$7500,0),$E86+2)=Команды!$AJ$16,TRUE,FALSE),IF(INDEX(Команды!$A$2:$AN$7500,MATCH(P$3,Команды!$A$2:$A$7500,0),$E86+2)=Команды!$AJ$17,TRUE,FALSE),IF(INDEX(Команды!$A$2:$AN$7500,MATCH(P$3,Команды!$A$2:$A$7500,0),$E86+2)=Команды!$AJ$18,TRUE,FALSE),IF(INDEX(Команды!$A$2:$AN$7500,MATCH(P$3,Команды!$A$2:$A$7500,0),$E86+2)=Команды!$AJ$19,TRUE,FALSE)),INDEX(Команды!$AJ$2:$AL$19,MATCH(INDEX(Команды!$A$2:$AN$7500,MATCH(P$3,Команды!$A$2:$A$7500,0),$E86+2),Команды!$AJ$2:$AJ$19,0),3),0)</f>
        <v>В</v>
      </c>
      <c r="R86" s="342"/>
      <c r="S86" s="174" t="str">
        <f>IF(OR(IF(INDEX(Команды!$A$2:$AN$7500,MATCH(S$3,Команды!$A$2:$A$7500,0),$E86+2)=Команды!$AJ$2,TRUE,FALSE),IF(INDEX(Команды!$A$2:$AN$7500,MATCH(S$3,Команды!$A$2:$A$7500,0),$E86+2)=Команды!$AJ$3,TRUE,FALSE),IF(INDEX(Команды!$A$2:$AN$7500,MATCH(S$3,Команды!$A$2:$A$7500,0),$E86+2)=Команды!$AJ$4,TRUE,FALSE),IF(INDEX(Команды!$A$2:$AN$7500,MATCH(S$3,Команды!$A$2:$A$7500,0),$E86+2)=Команды!$AJ$5,TRUE,FALSE),IF(INDEX(Команды!$A$2:$AN$7500,MATCH(S$3,Команды!$A$2:$A$7500,0),$E86+2)=Команды!$AJ$6,TRUE,FALSE),IF(INDEX(Команды!$A$2:$AN$7500,MATCH(S$3,Команды!$A$2:$A$7500,0),$E86+2)=Команды!$AJ$7,TRUE,FALSE),IF(INDEX(Команды!$A$2:$AN$7500,MATCH(S$3,Команды!$A$2:$A$7500,0),$E86+2)=Команды!$AJ$8,TRUE,FALSE),IF(INDEX(Команды!$A$2:$AN$7500,MATCH(S$3,Команды!$A$2:$A$7500,0),$E86+2)=Команды!$AJ$9,TRUE,FALSE),IF(INDEX(Команды!$A$2:$AN$7500,MATCH(S$3,Команды!$A$2:$A$7500,0),$E86+2)=Команды!$AJ$10,TRUE,FALSE),IF(INDEX(Команды!$A$2:$AN$7500,MATCH(S$3,Команды!$A$2:$A$7500,0),$E86+2)=Команды!$AJ$11,TRUE,FALSE),IF(INDEX(Команды!$A$2:$AN$7500,MATCH(S$3,Команды!$A$2:$A$7500,0),$E86+2)=Команды!$AJ$12,TRUE,FALSE),IF(INDEX(Команды!$A$2:$AN$7500,MATCH(S$3,Команды!$A$2:$A$7500,0),$E86+2)=Команды!$AJ$13,TRUE,FALSE),IF(INDEX(Команды!$A$2:$AN$7500,MATCH(S$3,Команды!$A$2:$A$7500,0),$E86+2)=Команды!$AJ$14,TRUE,FALSE),IF(INDEX(Команды!$A$2:$AN$7500,MATCH(S$3,Команды!$A$2:$A$7500,0),$E86+2)=Команды!$AJ$15,TRUE,FALSE),IF(INDEX(Команды!$A$2:$AN$7500,MATCH(S$3,Команды!$A$2:$A$7500,0),$E86+2)=Команды!$AJ$16,TRUE,FALSE),,IF(INDEX(Команды!$A$2:$AN$7500,MATCH(S$3,Команды!$A$2:$A$7500,0),$E86+2)=Команды!$AJ$17,TRUE,FALSE),,IF(INDEX(Команды!$A$2:$AN$7500,MATCH(S$3,Команды!$A$2:$A$7500,0),$E86+2)=Команды!$AJ$18,TRUE,FALSE),,IF(INDEX(Команды!$A$2:$AN$7500,MATCH(S$3,Команды!$A$2:$A$7500,0),$E86+2)=Команды!$AJ$19,TRUE,FALSE)),INDEX(Команды!$AJ$2:$AK$19,MATCH(INDEX(Команды!$A$2:$AN$7500,MATCH(S$3,Команды!$A$2:$A$7500,0),$E86+2),Команды!$AJ$2:$AJ$19,0),2),0)</f>
        <v>В</v>
      </c>
      <c r="T86" s="175" t="str">
        <f>IF(OR(IF(INDEX(Команды!$A$2:$AN$7500,MATCH(S$3,Команды!$A$2:$A$7500,0),$E86+2)=Команды!$AJ$2,TRUE,FALSE),IF(INDEX(Команды!$A$2:$AN$7500,MATCH(S$3,Команды!$A$2:$A$7500,0),$E86+2)=Команды!$AJ$3,TRUE,FALSE),IF(INDEX(Команды!$A$2:$AN$7500,MATCH(S$3,Команды!$A$2:$A$7500,0),$E86+2)=Команды!$AJ$4,TRUE,FALSE),IF(INDEX(Команды!$A$2:$AN$7500,MATCH(S$3,Команды!$A$2:$A$7500,0),$E86+2)=Команды!$AJ$5,TRUE,FALSE),IF(INDEX(Команды!$A$2:$AN$7500,MATCH(S$3,Команды!$A$2:$A$7500,0),$E86+2)=Команды!$AJ$6,TRUE,FALSE),IF(INDEX(Команды!$A$2:$AN$7500,MATCH(S$3,Команды!$A$2:$A$7500,0),$E86+2)=Команды!$AJ$7,TRUE,FALSE),IF(INDEX(Команды!$A$2:$AN$7500,MATCH(S$3,Команды!$A$2:$A$7500,0),$E86+2)=Команды!$AJ$8,TRUE,FALSE),IF(INDEX(Команды!$A$2:$AN$7500,MATCH(S$3,Команды!$A$2:$A$7500,0),$E86+2)=Команды!$AJ$9,TRUE,FALSE),IF(INDEX(Команды!$A$2:$AN$7500,MATCH(S$3,Команды!$A$2:$A$7500,0),$E86+2)=Команды!$AJ$10,TRUE,FALSE),IF(INDEX(Команды!$A$2:$AN$7500,MATCH(S$3,Команды!$A$2:$A$7500,0),$E86+2)=Команды!$AJ$11,TRUE,FALSE),IF(INDEX(Команды!$A$2:$AN$7500,MATCH(S$3,Команды!$A$2:$A$7500,0),$E86+2)=Команды!$AJ$12,TRUE,FALSE),IF(INDEX(Команды!$A$2:$AN$7500,MATCH(S$3,Команды!$A$2:$A$7500,0),$E86+2)=Команды!$AJ$13,TRUE,FALSE),IF(INDEX(Команды!$A$2:$AN$7500,MATCH(S$3,Команды!$A$2:$A$7500,0),$E86+2)=Команды!$AJ$14,TRUE,FALSE),IF(INDEX(Команды!$A$2:$AN$7500,MATCH(S$3,Команды!$A$2:$A$7500,0),$E86+2)=Команды!$AJ$15,TRUE,FALSE),IF(INDEX(Команды!$A$2:$AN$7500,MATCH(S$3,Команды!$A$2:$A$7500,0),$E86+2)=Команды!$AJ$16,TRUE,FALSE),IF(INDEX(Команды!$A$2:$AN$7500,MATCH(S$3,Команды!$A$2:$A$7500,0),$E86+2)=Команды!$AJ$17,TRUE,FALSE),IF(INDEX(Команды!$A$2:$AN$7500,MATCH(S$3,Команды!$A$2:$A$7500,0),$E86+2)=Команды!$AJ$18,TRUE,FALSE),IF(INDEX(Команды!$A$2:$AN$7500,MATCH(S$3,Команды!$A$2:$A$7500,0),$E86+2)=Команды!$AJ$19,TRUE,FALSE)),INDEX(Команды!$AJ$2:$AL$19,MATCH(INDEX(Команды!$A$2:$AN$7500,MATCH(S$3,Команды!$A$2:$A$7500,0),$E86+2),Команды!$AJ$2:$AJ$19,0),3),0)</f>
        <v>В</v>
      </c>
      <c r="U86" s="342"/>
      <c r="V86" s="174" t="str">
        <f>IF(OR(IF(INDEX(Команды!$A$2:$AN$7500,MATCH(V$3,Команды!$A$2:$A$7500,0),$E86+2)=Команды!$AJ$2,TRUE,FALSE),IF(INDEX(Команды!$A$2:$AN$7500,MATCH(V$3,Команды!$A$2:$A$7500,0),$E86+2)=Команды!$AJ$3,TRUE,FALSE),IF(INDEX(Команды!$A$2:$AN$7500,MATCH(V$3,Команды!$A$2:$A$7500,0),$E86+2)=Команды!$AJ$4,TRUE,FALSE),IF(INDEX(Команды!$A$2:$AN$7500,MATCH(V$3,Команды!$A$2:$A$7500,0),$E86+2)=Команды!$AJ$5,TRUE,FALSE),IF(INDEX(Команды!$A$2:$AN$7500,MATCH(V$3,Команды!$A$2:$A$7500,0),$E86+2)=Команды!$AJ$6,TRUE,FALSE),IF(INDEX(Команды!$A$2:$AN$7500,MATCH(V$3,Команды!$A$2:$A$7500,0),$E86+2)=Команды!$AJ$7,TRUE,FALSE),IF(INDEX(Команды!$A$2:$AN$7500,MATCH(V$3,Команды!$A$2:$A$7500,0),$E86+2)=Команды!$AJ$8,TRUE,FALSE),IF(INDEX(Команды!$A$2:$AN$7500,MATCH(V$3,Команды!$A$2:$A$7500,0),$E86+2)=Команды!$AJ$9,TRUE,FALSE),IF(INDEX(Команды!$A$2:$AN$7500,MATCH(V$3,Команды!$A$2:$A$7500,0),$E86+2)=Команды!$AJ$10,TRUE,FALSE),IF(INDEX(Команды!$A$2:$AN$7500,MATCH(V$3,Команды!$A$2:$A$7500,0),$E86+2)=Команды!$AJ$11,TRUE,FALSE),IF(INDEX(Команды!$A$2:$AN$7500,MATCH(V$3,Команды!$A$2:$A$7500,0),$E86+2)=Команды!$AJ$12,TRUE,FALSE),IF(INDEX(Команды!$A$2:$AN$7500,MATCH(V$3,Команды!$A$2:$A$7500,0),$E86+2)=Команды!$AJ$13,TRUE,FALSE),IF(INDEX(Команды!$A$2:$AN$7500,MATCH(V$3,Команды!$A$2:$A$7500,0),$E86+2)=Команды!$AJ$14,TRUE,FALSE),IF(INDEX(Команды!$A$2:$AN$7500,MATCH(V$3,Команды!$A$2:$A$7500,0),$E86+2)=Команды!$AJ$15,TRUE,FALSE),IF(INDEX(Команды!$A$2:$AN$7500,MATCH(V$3,Команды!$A$2:$A$7500,0),$E86+2)=Команды!$AJ$16,TRUE,FALSE),,IF(INDEX(Команды!$A$2:$AN$7500,MATCH(V$3,Команды!$A$2:$A$7500,0),$E86+2)=Команды!$AJ$17,TRUE,FALSE),,IF(INDEX(Команды!$A$2:$AN$7500,MATCH(V$3,Команды!$A$2:$A$7500,0),$E86+2)=Команды!$AJ$18,TRUE,FALSE),,IF(INDEX(Команды!$A$2:$AN$7500,MATCH(V$3,Команды!$A$2:$A$7500,0),$E86+2)=Команды!$AJ$19,TRUE,FALSE)),INDEX(Команды!$AJ$2:$AK$19,MATCH(INDEX(Команды!$A$2:$AN$7500,MATCH(V$3,Команды!$A$2:$A$7500,0),$E86+2),Команды!$AJ$2:$AJ$19,0),2),0)</f>
        <v>В</v>
      </c>
      <c r="W86" s="175" t="str">
        <f>IF(OR(IF(INDEX(Команды!$A$2:$AN$7500,MATCH(V$3,Команды!$A$2:$A$7500,0),$E86+2)=Команды!$AJ$2,TRUE,FALSE),IF(INDEX(Команды!$A$2:$AN$7500,MATCH(V$3,Команды!$A$2:$A$7500,0),$E86+2)=Команды!$AJ$3,TRUE,FALSE),IF(INDEX(Команды!$A$2:$AN$7500,MATCH(V$3,Команды!$A$2:$A$7500,0),$E86+2)=Команды!$AJ$4,TRUE,FALSE),IF(INDEX(Команды!$A$2:$AN$7500,MATCH(V$3,Команды!$A$2:$A$7500,0),$E86+2)=Команды!$AJ$5,TRUE,FALSE),IF(INDEX(Команды!$A$2:$AN$7500,MATCH(V$3,Команды!$A$2:$A$7500,0),$E86+2)=Команды!$AJ$6,TRUE,FALSE),IF(INDEX(Команды!$A$2:$AN$7500,MATCH(V$3,Команды!$A$2:$A$7500,0),$E86+2)=Команды!$AJ$7,TRUE,FALSE),IF(INDEX(Команды!$A$2:$AN$7500,MATCH(V$3,Команды!$A$2:$A$7500,0),$E86+2)=Команды!$AJ$8,TRUE,FALSE),IF(INDEX(Команды!$A$2:$AN$7500,MATCH(V$3,Команды!$A$2:$A$7500,0),$E86+2)=Команды!$AJ$9,TRUE,FALSE),IF(INDEX(Команды!$A$2:$AN$7500,MATCH(V$3,Команды!$A$2:$A$7500,0),$E86+2)=Команды!$AJ$10,TRUE,FALSE),IF(INDEX(Команды!$A$2:$AN$7500,MATCH(V$3,Команды!$A$2:$A$7500,0),$E86+2)=Команды!$AJ$11,TRUE,FALSE),IF(INDEX(Команды!$A$2:$AN$7500,MATCH(V$3,Команды!$A$2:$A$7500,0),$E86+2)=Команды!$AJ$12,TRUE,FALSE),IF(INDEX(Команды!$A$2:$AN$7500,MATCH(V$3,Команды!$A$2:$A$7500,0),$E86+2)=Команды!$AJ$13,TRUE,FALSE),IF(INDEX(Команды!$A$2:$AN$7500,MATCH(V$3,Команды!$A$2:$A$7500,0),$E86+2)=Команды!$AJ$14,TRUE,FALSE),IF(INDEX(Команды!$A$2:$AN$7500,MATCH(V$3,Команды!$A$2:$A$7500,0),$E86+2)=Команды!$AJ$15,TRUE,FALSE),IF(INDEX(Команды!$A$2:$AN$7500,MATCH(V$3,Команды!$A$2:$A$7500,0),$E86+2)=Команды!$AJ$16,TRUE,FALSE),IF(INDEX(Команды!$A$2:$AN$7500,MATCH(V$3,Команды!$A$2:$A$7500,0),$E86+2)=Команды!$AJ$17,TRUE,FALSE),IF(INDEX(Команды!$A$2:$AN$7500,MATCH(V$3,Команды!$A$2:$A$7500,0),$E86+2)=Команды!$AJ$18,TRUE,FALSE),IF(INDEX(Команды!$A$2:$AN$7500,MATCH(V$3,Команды!$A$2:$A$7500,0),$E86+2)=Команды!$AJ$19,TRUE,FALSE)),INDEX(Команды!$AJ$2:$AL$19,MATCH(INDEX(Команды!$A$2:$AN$7500,MATCH(V$3,Команды!$A$2:$A$7500,0),$E86+2),Команды!$AJ$2:$AJ$19,0),3),0)</f>
        <v>В</v>
      </c>
      <c r="X86" s="342"/>
      <c r="Y86" s="174" t="str">
        <f>IF(OR(IF(INDEX(Команды!$A$2:$AN$7500,MATCH(Y$3,Команды!$A$2:$A$7500,0),$E86+2)=Команды!$AJ$2,TRUE,FALSE),IF(INDEX(Команды!$A$2:$AN$7500,MATCH(Y$3,Команды!$A$2:$A$7500,0),$E86+2)=Команды!$AJ$3,TRUE,FALSE),IF(INDEX(Команды!$A$2:$AN$7500,MATCH(Y$3,Команды!$A$2:$A$7500,0),$E86+2)=Команды!$AJ$4,TRUE,FALSE),IF(INDEX(Команды!$A$2:$AN$7500,MATCH(Y$3,Команды!$A$2:$A$7500,0),$E86+2)=Команды!$AJ$5,TRUE,FALSE),IF(INDEX(Команды!$A$2:$AN$7500,MATCH(Y$3,Команды!$A$2:$A$7500,0),$E86+2)=Команды!$AJ$6,TRUE,FALSE),IF(INDEX(Команды!$A$2:$AN$7500,MATCH(Y$3,Команды!$A$2:$A$7500,0),$E86+2)=Команды!$AJ$7,TRUE,FALSE),IF(INDEX(Команды!$A$2:$AN$7500,MATCH(Y$3,Команды!$A$2:$A$7500,0),$E86+2)=Команды!$AJ$8,TRUE,FALSE),IF(INDEX(Команды!$A$2:$AN$7500,MATCH(Y$3,Команды!$A$2:$A$7500,0),$E86+2)=Команды!$AJ$9,TRUE,FALSE),IF(INDEX(Команды!$A$2:$AN$7500,MATCH(Y$3,Команды!$A$2:$A$7500,0),$E86+2)=Команды!$AJ$10,TRUE,FALSE),IF(INDEX(Команды!$A$2:$AN$7500,MATCH(Y$3,Команды!$A$2:$A$7500,0),$E86+2)=Команды!$AJ$11,TRUE,FALSE),IF(INDEX(Команды!$A$2:$AN$7500,MATCH(Y$3,Команды!$A$2:$A$7500,0),$E86+2)=Команды!$AJ$12,TRUE,FALSE),IF(INDEX(Команды!$A$2:$AN$7500,MATCH(Y$3,Команды!$A$2:$A$7500,0),$E86+2)=Команды!$AJ$13,TRUE,FALSE),IF(INDEX(Команды!$A$2:$AN$7500,MATCH(Y$3,Команды!$A$2:$A$7500,0),$E86+2)=Команды!$AJ$14,TRUE,FALSE),IF(INDEX(Команды!$A$2:$AN$7500,MATCH(Y$3,Команды!$A$2:$A$7500,0),$E86+2)=Команды!$AJ$15,TRUE,FALSE),IF(INDEX(Команды!$A$2:$AN$7500,MATCH(Y$3,Команды!$A$2:$A$7500,0),$E86+2)=Команды!$AJ$16,TRUE,FALSE),,IF(INDEX(Команды!$A$2:$AN$7500,MATCH(Y$3,Команды!$A$2:$A$7500,0),$E86+2)=Команды!$AJ$17,TRUE,FALSE),,IF(INDEX(Команды!$A$2:$AN$7500,MATCH(Y$3,Команды!$A$2:$A$7500,0),$E86+2)=Команды!$AJ$18,TRUE,FALSE),,IF(INDEX(Команды!$A$2:$AN$7500,MATCH(Y$3,Команды!$A$2:$A$7500,0),$E86+2)=Команды!$AJ$19,TRUE,FALSE)),INDEX(Команды!$AJ$2:$AK$19,MATCH(INDEX(Команды!$A$2:$AN$7500,MATCH(Y$3,Команды!$A$2:$A$7500,0),$E86+2),Команды!$AJ$2:$AJ$19,0),2),0)</f>
        <v>В</v>
      </c>
      <c r="Z86" s="175" t="str">
        <f>IF(OR(IF(INDEX(Команды!$A$2:$AN$7500,MATCH(Y$3,Команды!$A$2:$A$7500,0),$E86+2)=Команды!$AJ$2,TRUE,FALSE),IF(INDEX(Команды!$A$2:$AN$7500,MATCH(Y$3,Команды!$A$2:$A$7500,0),$E86+2)=Команды!$AJ$3,TRUE,FALSE),IF(INDEX(Команды!$A$2:$AN$7500,MATCH(Y$3,Команды!$A$2:$A$7500,0),$E86+2)=Команды!$AJ$4,TRUE,FALSE),IF(INDEX(Команды!$A$2:$AN$7500,MATCH(Y$3,Команды!$A$2:$A$7500,0),$E86+2)=Команды!$AJ$5,TRUE,FALSE),IF(INDEX(Команды!$A$2:$AN$7500,MATCH(Y$3,Команды!$A$2:$A$7500,0),$E86+2)=Команды!$AJ$6,TRUE,FALSE),IF(INDEX(Команды!$A$2:$AN$7500,MATCH(Y$3,Команды!$A$2:$A$7500,0),$E86+2)=Команды!$AJ$7,TRUE,FALSE),IF(INDEX(Команды!$A$2:$AN$7500,MATCH(Y$3,Команды!$A$2:$A$7500,0),$E86+2)=Команды!$AJ$8,TRUE,FALSE),IF(INDEX(Команды!$A$2:$AN$7500,MATCH(Y$3,Команды!$A$2:$A$7500,0),$E86+2)=Команды!$AJ$9,TRUE,FALSE),IF(INDEX(Команды!$A$2:$AN$7500,MATCH(Y$3,Команды!$A$2:$A$7500,0),$E86+2)=Команды!$AJ$10,TRUE,FALSE),IF(INDEX(Команды!$A$2:$AN$7500,MATCH(Y$3,Команды!$A$2:$A$7500,0),$E86+2)=Команды!$AJ$11,TRUE,FALSE),IF(INDEX(Команды!$A$2:$AN$7500,MATCH(Y$3,Команды!$A$2:$A$7500,0),$E86+2)=Команды!$AJ$12,TRUE,FALSE),IF(INDEX(Команды!$A$2:$AN$7500,MATCH(Y$3,Команды!$A$2:$A$7500,0),$E86+2)=Команды!$AJ$13,TRUE,FALSE),IF(INDEX(Команды!$A$2:$AN$7500,MATCH(Y$3,Команды!$A$2:$A$7500,0),$E86+2)=Команды!$AJ$14,TRUE,FALSE),IF(INDEX(Команды!$A$2:$AN$7500,MATCH(Y$3,Команды!$A$2:$A$7500,0),$E86+2)=Команды!$AJ$15,TRUE,FALSE),IF(INDEX(Команды!$A$2:$AN$7500,MATCH(Y$3,Команды!$A$2:$A$7500,0),$E86+2)=Команды!$AJ$16,TRUE,FALSE),IF(INDEX(Команды!$A$2:$AN$7500,MATCH(Y$3,Команды!$A$2:$A$7500,0),$E86+2)=Команды!$AJ$17,TRUE,FALSE),IF(INDEX(Команды!$A$2:$AN$7500,MATCH(Y$3,Команды!$A$2:$A$7500,0),$E86+2)=Команды!$AJ$18,TRUE,FALSE),IF(INDEX(Команды!$A$2:$AN$7500,MATCH(Y$3,Команды!$A$2:$A$7500,0),$E86+2)=Команды!$AJ$19,TRUE,FALSE)),INDEX(Команды!$AJ$2:$AL$19,MATCH(INDEX(Команды!$A$2:$AN$7500,MATCH(Y$3,Команды!$A$2:$A$7500,0),$E86+2),Команды!$AJ$2:$AJ$19,0),3),0)</f>
        <v>В</v>
      </c>
      <c r="AA86" s="342"/>
      <c r="AB86" s="174" t="str">
        <f>IF(OR(IF(INDEX(Команды!$A$2:$AN$7500,MATCH(AB$3,Команды!$A$2:$A$7500,0),$E86+2)=Команды!$AJ$2,TRUE,FALSE),IF(INDEX(Команды!$A$2:$AN$7500,MATCH(AB$3,Команды!$A$2:$A$7500,0),$E86+2)=Команды!$AJ$3,TRUE,FALSE),IF(INDEX(Команды!$A$2:$AN$7500,MATCH(AB$3,Команды!$A$2:$A$7500,0),$E86+2)=Команды!$AJ$4,TRUE,FALSE),IF(INDEX(Команды!$A$2:$AN$7500,MATCH(AB$3,Команды!$A$2:$A$7500,0),$E86+2)=Команды!$AJ$5,TRUE,FALSE),IF(INDEX(Команды!$A$2:$AN$7500,MATCH(AB$3,Команды!$A$2:$A$7500,0),$E86+2)=Команды!$AJ$6,TRUE,FALSE),IF(INDEX(Команды!$A$2:$AN$7500,MATCH(AB$3,Команды!$A$2:$A$7500,0),$E86+2)=Команды!$AJ$7,TRUE,FALSE),IF(INDEX(Команды!$A$2:$AN$7500,MATCH(AB$3,Команды!$A$2:$A$7500,0),$E86+2)=Команды!$AJ$8,TRUE,FALSE),IF(INDEX(Команды!$A$2:$AN$7500,MATCH(AB$3,Команды!$A$2:$A$7500,0),$E86+2)=Команды!$AJ$9,TRUE,FALSE),IF(INDEX(Команды!$A$2:$AN$7500,MATCH(AB$3,Команды!$A$2:$A$7500,0),$E86+2)=Команды!$AJ$10,TRUE,FALSE),IF(INDEX(Команды!$A$2:$AN$7500,MATCH(AB$3,Команды!$A$2:$A$7500,0),$E86+2)=Команды!$AJ$11,TRUE,FALSE),IF(INDEX(Команды!$A$2:$AN$7500,MATCH(AB$3,Команды!$A$2:$A$7500,0),$E86+2)=Команды!$AJ$12,TRUE,FALSE),IF(INDEX(Команды!$A$2:$AN$7500,MATCH(AB$3,Команды!$A$2:$A$7500,0),$E86+2)=Команды!$AJ$13,TRUE,FALSE),IF(INDEX(Команды!$A$2:$AN$7500,MATCH(AB$3,Команды!$A$2:$A$7500,0),$E86+2)=Команды!$AJ$14,TRUE,FALSE),IF(INDEX(Команды!$A$2:$AN$7500,MATCH(AB$3,Команды!$A$2:$A$7500,0),$E86+2)=Команды!$AJ$15,TRUE,FALSE),IF(INDEX(Команды!$A$2:$AN$7500,MATCH(AB$3,Команды!$A$2:$A$7500,0),$E86+2)=Команды!$AJ$16,TRUE,FALSE),,IF(INDEX(Команды!$A$2:$AN$7500,MATCH(AB$3,Команды!$A$2:$A$7500,0),$E86+2)=Команды!$AJ$17,TRUE,FALSE),,IF(INDEX(Команды!$A$2:$AN$7500,MATCH(AB$3,Команды!$A$2:$A$7500,0),$E86+2)=Команды!$AJ$18,TRUE,FALSE),,IF(INDEX(Команды!$A$2:$AN$7500,MATCH(AB$3,Команды!$A$2:$A$7500,0),$E86+2)=Команды!$AJ$19,TRUE,FALSE)),INDEX(Команды!$AJ$2:$AK$19,MATCH(INDEX(Команды!$A$2:$AN$7500,MATCH(AB$3,Команды!$A$2:$A$7500,0),$E86+2),Команды!$AJ$2:$AJ$19,0),2),0)</f>
        <v>В</v>
      </c>
      <c r="AC86" s="175" t="str">
        <f>IF(OR(IF(INDEX(Команды!$A$2:$AN$7500,MATCH(AB$3,Команды!$A$2:$A$7500,0),$E86+2)=Команды!$AJ$2,TRUE,FALSE),IF(INDEX(Команды!$A$2:$AN$7500,MATCH(AB$3,Команды!$A$2:$A$7500,0),$E86+2)=Команды!$AJ$3,TRUE,FALSE),IF(INDEX(Команды!$A$2:$AN$7500,MATCH(AB$3,Команды!$A$2:$A$7500,0),$E86+2)=Команды!$AJ$4,TRUE,FALSE),IF(INDEX(Команды!$A$2:$AN$7500,MATCH(AB$3,Команды!$A$2:$A$7500,0),$E86+2)=Команды!$AJ$5,TRUE,FALSE),IF(INDEX(Команды!$A$2:$AN$7500,MATCH(AB$3,Команды!$A$2:$A$7500,0),$E86+2)=Команды!$AJ$6,TRUE,FALSE),IF(INDEX(Команды!$A$2:$AN$7500,MATCH(AB$3,Команды!$A$2:$A$7500,0),$E86+2)=Команды!$AJ$7,TRUE,FALSE),IF(INDEX(Команды!$A$2:$AN$7500,MATCH(AB$3,Команды!$A$2:$A$7500,0),$E86+2)=Команды!$AJ$8,TRUE,FALSE),IF(INDEX(Команды!$A$2:$AN$7500,MATCH(AB$3,Команды!$A$2:$A$7500,0),$E86+2)=Команды!$AJ$9,TRUE,FALSE),IF(INDEX(Команды!$A$2:$AN$7500,MATCH(AB$3,Команды!$A$2:$A$7500,0),$E86+2)=Команды!$AJ$10,TRUE,FALSE),IF(INDEX(Команды!$A$2:$AN$7500,MATCH(AB$3,Команды!$A$2:$A$7500,0),$E86+2)=Команды!$AJ$11,TRUE,FALSE),IF(INDEX(Команды!$A$2:$AN$7500,MATCH(AB$3,Команды!$A$2:$A$7500,0),$E86+2)=Команды!$AJ$12,TRUE,FALSE),IF(INDEX(Команды!$A$2:$AN$7500,MATCH(AB$3,Команды!$A$2:$A$7500,0),$E86+2)=Команды!$AJ$13,TRUE,FALSE),IF(INDEX(Команды!$A$2:$AN$7500,MATCH(AB$3,Команды!$A$2:$A$7500,0),$E86+2)=Команды!$AJ$14,TRUE,FALSE),IF(INDEX(Команды!$A$2:$AN$7500,MATCH(AB$3,Команды!$A$2:$A$7500,0),$E86+2)=Команды!$AJ$15,TRUE,FALSE),IF(INDEX(Команды!$A$2:$AN$7500,MATCH(AB$3,Команды!$A$2:$A$7500,0),$E86+2)=Команды!$AJ$16,TRUE,FALSE),IF(INDEX(Команды!$A$2:$AN$7500,MATCH(AB$3,Команды!$A$2:$A$7500,0),$E86+2)=Команды!$AJ$17,TRUE,FALSE),IF(INDEX(Команды!$A$2:$AN$7500,MATCH(AB$3,Команды!$A$2:$A$7500,0),$E86+2)=Команды!$AJ$18,TRUE,FALSE),IF(INDEX(Команды!$A$2:$AN$7500,MATCH(AB$3,Команды!$A$2:$A$7500,0),$E86+2)=Команды!$AJ$19,TRUE,FALSE)),INDEX(Команды!$AJ$2:$AL$19,MATCH(INDEX(Команды!$A$2:$AN$7500,MATCH(AB$3,Команды!$A$2:$A$7500,0),$E86+2),Команды!$AJ$2:$AJ$19,0),3),0)</f>
        <v>В</v>
      </c>
      <c r="AD86" s="342"/>
      <c r="AE86" s="174" t="str">
        <f>IF(OR(IF(INDEX(Команды!$A$2:$AN$7500,MATCH(AE$3,Команды!$A$2:$A$7500,0),$E86+2)=Команды!$AJ$2,TRUE,FALSE),IF(INDEX(Команды!$A$2:$AN$7500,MATCH(AE$3,Команды!$A$2:$A$7500,0),$E86+2)=Команды!$AJ$3,TRUE,FALSE),IF(INDEX(Команды!$A$2:$AN$7500,MATCH(AE$3,Команды!$A$2:$A$7500,0),$E86+2)=Команды!$AJ$4,TRUE,FALSE),IF(INDEX(Команды!$A$2:$AN$7500,MATCH(AE$3,Команды!$A$2:$A$7500,0),$E86+2)=Команды!$AJ$5,TRUE,FALSE),IF(INDEX(Команды!$A$2:$AN$7500,MATCH(AE$3,Команды!$A$2:$A$7500,0),$E86+2)=Команды!$AJ$6,TRUE,FALSE),IF(INDEX(Команды!$A$2:$AN$7500,MATCH(AE$3,Команды!$A$2:$A$7500,0),$E86+2)=Команды!$AJ$7,TRUE,FALSE),IF(INDEX(Команды!$A$2:$AN$7500,MATCH(AE$3,Команды!$A$2:$A$7500,0),$E86+2)=Команды!$AJ$8,TRUE,FALSE),IF(INDEX(Команды!$A$2:$AN$7500,MATCH(AE$3,Команды!$A$2:$A$7500,0),$E86+2)=Команды!$AJ$9,TRUE,FALSE),IF(INDEX(Команды!$A$2:$AN$7500,MATCH(AE$3,Команды!$A$2:$A$7500,0),$E86+2)=Команды!$AJ$10,TRUE,FALSE),IF(INDEX(Команды!$A$2:$AN$7500,MATCH(AE$3,Команды!$A$2:$A$7500,0),$E86+2)=Команды!$AJ$11,TRUE,FALSE),IF(INDEX(Команды!$A$2:$AN$7500,MATCH(AE$3,Команды!$A$2:$A$7500,0),$E86+2)=Команды!$AJ$12,TRUE,FALSE),IF(INDEX(Команды!$A$2:$AN$7500,MATCH(AE$3,Команды!$A$2:$A$7500,0),$E86+2)=Команды!$AJ$13,TRUE,FALSE),IF(INDEX(Команды!$A$2:$AN$7500,MATCH(AE$3,Команды!$A$2:$A$7500,0),$E86+2)=Команды!$AJ$14,TRUE,FALSE),IF(INDEX(Команды!$A$2:$AN$7500,MATCH(AE$3,Команды!$A$2:$A$7500,0),$E86+2)=Команды!$AJ$15,TRUE,FALSE),IF(INDEX(Команды!$A$2:$AN$7500,MATCH(AE$3,Команды!$A$2:$A$7500,0),$E86+2)=Команды!$AJ$16,TRUE,FALSE),,IF(INDEX(Команды!$A$2:$AN$7500,MATCH(AE$3,Команды!$A$2:$A$7500,0),$E86+2)=Команды!$AJ$17,TRUE,FALSE),,IF(INDEX(Команды!$A$2:$AN$7500,MATCH(AE$3,Команды!$A$2:$A$7500,0),$E86+2)=Команды!$AJ$18,TRUE,FALSE),,IF(INDEX(Команды!$A$2:$AN$7500,MATCH(AE$3,Команды!$A$2:$A$7500,0),$E86+2)=Команды!$AJ$19,TRUE,FALSE)),INDEX(Команды!$AJ$2:$AK$19,MATCH(INDEX(Команды!$A$2:$AN$7500,MATCH(AE$3,Команды!$A$2:$A$7500,0),$E86+2),Команды!$AJ$2:$AJ$19,0),2),0)</f>
        <v>В</v>
      </c>
      <c r="AF86" s="175" t="str">
        <f>IF(OR(IF(INDEX(Команды!$A$2:$AN$7500,MATCH(AE$3,Команды!$A$2:$A$7500,0),$E86+2)=Команды!$AJ$2,TRUE,FALSE),IF(INDEX(Команды!$A$2:$AN$7500,MATCH(AE$3,Команды!$A$2:$A$7500,0),$E86+2)=Команды!$AJ$3,TRUE,FALSE),IF(INDEX(Команды!$A$2:$AN$7500,MATCH(AE$3,Команды!$A$2:$A$7500,0),$E86+2)=Команды!$AJ$4,TRUE,FALSE),IF(INDEX(Команды!$A$2:$AN$7500,MATCH(AE$3,Команды!$A$2:$A$7500,0),$E86+2)=Команды!$AJ$5,TRUE,FALSE),IF(INDEX(Команды!$A$2:$AN$7500,MATCH(AE$3,Команды!$A$2:$A$7500,0),$E86+2)=Команды!$AJ$6,TRUE,FALSE),IF(INDEX(Команды!$A$2:$AN$7500,MATCH(AE$3,Команды!$A$2:$A$7500,0),$E86+2)=Команды!$AJ$7,TRUE,FALSE),IF(INDEX(Команды!$A$2:$AN$7500,MATCH(AE$3,Команды!$A$2:$A$7500,0),$E86+2)=Команды!$AJ$8,TRUE,FALSE),IF(INDEX(Команды!$A$2:$AN$7500,MATCH(AE$3,Команды!$A$2:$A$7500,0),$E86+2)=Команды!$AJ$9,TRUE,FALSE),IF(INDEX(Команды!$A$2:$AN$7500,MATCH(AE$3,Команды!$A$2:$A$7500,0),$E86+2)=Команды!$AJ$10,TRUE,FALSE),IF(INDEX(Команды!$A$2:$AN$7500,MATCH(AE$3,Команды!$A$2:$A$7500,0),$E86+2)=Команды!$AJ$11,TRUE,FALSE),IF(INDEX(Команды!$A$2:$AN$7500,MATCH(AE$3,Команды!$A$2:$A$7500,0),$E86+2)=Команды!$AJ$12,TRUE,FALSE),IF(INDEX(Команды!$A$2:$AN$7500,MATCH(AE$3,Команды!$A$2:$A$7500,0),$E86+2)=Команды!$AJ$13,TRUE,FALSE),IF(INDEX(Команды!$A$2:$AN$7500,MATCH(AE$3,Команды!$A$2:$A$7500,0),$E86+2)=Команды!$AJ$14,TRUE,FALSE),IF(INDEX(Команды!$A$2:$AN$7500,MATCH(AE$3,Команды!$A$2:$A$7500,0),$E86+2)=Команды!$AJ$15,TRUE,FALSE),IF(INDEX(Команды!$A$2:$AN$7500,MATCH(AE$3,Команды!$A$2:$A$7500,0),$E86+2)=Команды!$AJ$16,TRUE,FALSE),IF(INDEX(Команды!$A$2:$AN$7500,MATCH(AE$3,Команды!$A$2:$A$7500,0),$E86+2)=Команды!$AJ$17,TRUE,FALSE),IF(INDEX(Команды!$A$2:$AN$7500,MATCH(AE$3,Команды!$A$2:$A$7500,0),$E86+2)=Команды!$AJ$18,TRUE,FALSE),IF(INDEX(Команды!$A$2:$AN$7500,MATCH(AE$3,Команды!$A$2:$A$7500,0),$E86+2)=Команды!$AJ$19,TRUE,FALSE)),INDEX(Команды!$AJ$2:$AL$19,MATCH(INDEX(Команды!$A$2:$AN$7500,MATCH(AE$3,Команды!$A$2:$A$7500,0),$E86+2),Команды!$AJ$2:$AJ$19,0),3),0)</f>
        <v>В</v>
      </c>
      <c r="AG86" s="342"/>
      <c r="AH86" s="174" t="str">
        <f>IF(OR(IF(INDEX(Команды!$A$2:$AN$7500,MATCH(AH$3,Команды!$A$2:$A$7500,0),$E86+2)=Команды!$AJ$2,TRUE,FALSE),IF(INDEX(Команды!$A$2:$AN$7500,MATCH(AH$3,Команды!$A$2:$A$7500,0),$E86+2)=Команды!$AJ$3,TRUE,FALSE),IF(INDEX(Команды!$A$2:$AN$7500,MATCH(AH$3,Команды!$A$2:$A$7500,0),$E86+2)=Команды!$AJ$4,TRUE,FALSE),IF(INDEX(Команды!$A$2:$AN$7500,MATCH(AH$3,Команды!$A$2:$A$7500,0),$E86+2)=Команды!$AJ$5,TRUE,FALSE),IF(INDEX(Команды!$A$2:$AN$7500,MATCH(AH$3,Команды!$A$2:$A$7500,0),$E86+2)=Команды!$AJ$6,TRUE,FALSE),IF(INDEX(Команды!$A$2:$AN$7500,MATCH(AH$3,Команды!$A$2:$A$7500,0),$E86+2)=Команды!$AJ$7,TRUE,FALSE),IF(INDEX(Команды!$A$2:$AN$7500,MATCH(AH$3,Команды!$A$2:$A$7500,0),$E86+2)=Команды!$AJ$8,TRUE,FALSE),IF(INDEX(Команды!$A$2:$AN$7500,MATCH(AH$3,Команды!$A$2:$A$7500,0),$E86+2)=Команды!$AJ$9,TRUE,FALSE),IF(INDEX(Команды!$A$2:$AN$7500,MATCH(AH$3,Команды!$A$2:$A$7500,0),$E86+2)=Команды!$AJ$10,TRUE,FALSE),IF(INDEX(Команды!$A$2:$AN$7500,MATCH(AH$3,Команды!$A$2:$A$7500,0),$E86+2)=Команды!$AJ$11,TRUE,FALSE),IF(INDEX(Команды!$A$2:$AN$7500,MATCH(AH$3,Команды!$A$2:$A$7500,0),$E86+2)=Команды!$AJ$12,TRUE,FALSE),IF(INDEX(Команды!$A$2:$AN$7500,MATCH(AH$3,Команды!$A$2:$A$7500,0),$E86+2)=Команды!$AJ$13,TRUE,FALSE),IF(INDEX(Команды!$A$2:$AN$7500,MATCH(AH$3,Команды!$A$2:$A$7500,0),$E86+2)=Команды!$AJ$14,TRUE,FALSE),IF(INDEX(Команды!$A$2:$AN$7500,MATCH(AH$3,Команды!$A$2:$A$7500,0),$E86+2)=Команды!$AJ$15,TRUE,FALSE),IF(INDEX(Команды!$A$2:$AN$7500,MATCH(AH$3,Команды!$A$2:$A$7500,0),$E86+2)=Команды!$AJ$16,TRUE,FALSE),,IF(INDEX(Команды!$A$2:$AN$7500,MATCH(AH$3,Команды!$A$2:$A$7500,0),$E86+2)=Команды!$AJ$17,TRUE,FALSE),,IF(INDEX(Команды!$A$2:$AN$7500,MATCH(AH$3,Команды!$A$2:$A$7500,0),$E86+2)=Команды!$AJ$18,TRUE,FALSE),,IF(INDEX(Команды!$A$2:$AN$7500,MATCH(AH$3,Команды!$A$2:$A$7500,0),$E86+2)=Команды!$AJ$19,TRUE,FALSE)),INDEX(Команды!$AJ$2:$AK$19,MATCH(INDEX(Команды!$A$2:$AN$7500,MATCH(AH$3,Команды!$A$2:$A$7500,0),$E86+2),Команды!$AJ$2:$AJ$19,0),2),0)</f>
        <v>В</v>
      </c>
      <c r="AI86" s="175" t="str">
        <f>IF(OR(IF(INDEX(Команды!$A$2:$AN$7500,MATCH(AH$3,Команды!$A$2:$A$7500,0),$E86+2)=Команды!$AJ$2,TRUE,FALSE),IF(INDEX(Команды!$A$2:$AN$7500,MATCH(AH$3,Команды!$A$2:$A$7500,0),$E86+2)=Команды!$AJ$3,TRUE,FALSE),IF(INDEX(Команды!$A$2:$AN$7500,MATCH(AH$3,Команды!$A$2:$A$7500,0),$E86+2)=Команды!$AJ$4,TRUE,FALSE),IF(INDEX(Команды!$A$2:$AN$7500,MATCH(AH$3,Команды!$A$2:$A$7500,0),$E86+2)=Команды!$AJ$5,TRUE,FALSE),IF(INDEX(Команды!$A$2:$AN$7500,MATCH(AH$3,Команды!$A$2:$A$7500,0),$E86+2)=Команды!$AJ$6,TRUE,FALSE),IF(INDEX(Команды!$A$2:$AN$7500,MATCH(AH$3,Команды!$A$2:$A$7500,0),$E86+2)=Команды!$AJ$7,TRUE,FALSE),IF(INDEX(Команды!$A$2:$AN$7500,MATCH(AH$3,Команды!$A$2:$A$7500,0),$E86+2)=Команды!$AJ$8,TRUE,FALSE),IF(INDEX(Команды!$A$2:$AN$7500,MATCH(AH$3,Команды!$A$2:$A$7500,0),$E86+2)=Команды!$AJ$9,TRUE,FALSE),IF(INDEX(Команды!$A$2:$AN$7500,MATCH(AH$3,Команды!$A$2:$A$7500,0),$E86+2)=Команды!$AJ$10,TRUE,FALSE),IF(INDEX(Команды!$A$2:$AN$7500,MATCH(AH$3,Команды!$A$2:$A$7500,0),$E86+2)=Команды!$AJ$11,TRUE,FALSE),IF(INDEX(Команды!$A$2:$AN$7500,MATCH(AH$3,Команды!$A$2:$A$7500,0),$E86+2)=Команды!$AJ$12,TRUE,FALSE),IF(INDEX(Команды!$A$2:$AN$7500,MATCH(AH$3,Команды!$A$2:$A$7500,0),$E86+2)=Команды!$AJ$13,TRUE,FALSE),IF(INDEX(Команды!$A$2:$AN$7500,MATCH(AH$3,Команды!$A$2:$A$7500,0),$E86+2)=Команды!$AJ$14,TRUE,FALSE),IF(INDEX(Команды!$A$2:$AN$7500,MATCH(AH$3,Команды!$A$2:$A$7500,0),$E86+2)=Команды!$AJ$15,TRUE,FALSE),IF(INDEX(Команды!$A$2:$AN$7500,MATCH(AH$3,Команды!$A$2:$A$7500,0),$E86+2)=Команды!$AJ$16,TRUE,FALSE),IF(INDEX(Команды!$A$2:$AN$7500,MATCH(AH$3,Команды!$A$2:$A$7500,0),$E86+2)=Команды!$AJ$17,TRUE,FALSE),IF(INDEX(Команды!$A$2:$AN$7500,MATCH(AH$3,Команды!$A$2:$A$7500,0),$E86+2)=Команды!$AJ$18,TRUE,FALSE),IF(INDEX(Команды!$A$2:$AN$7500,MATCH(AH$3,Команды!$A$2:$A$7500,0),$E86+2)=Команды!$AJ$19,TRUE,FALSE)),INDEX(Команды!$AJ$2:$AL$19,MATCH(INDEX(Команды!$A$2:$AN$7500,MATCH(AH$3,Команды!$A$2:$A$7500,0),$E86+2),Команды!$AJ$2:$AJ$19,0),3),0)</f>
        <v>В</v>
      </c>
      <c r="AJ86" s="342"/>
      <c r="AK86" s="174" t="str">
        <f>IF(OR(IF(INDEX(Команды!$A$2:$AN$7500,MATCH(AK$3,Команды!$A$2:$A$7500,0),$E86+2)=Команды!$AJ$2,TRUE,FALSE),IF(INDEX(Команды!$A$2:$AN$7500,MATCH(AK$3,Команды!$A$2:$A$7500,0),$E86+2)=Команды!$AJ$3,TRUE,FALSE),IF(INDEX(Команды!$A$2:$AN$7500,MATCH(AK$3,Команды!$A$2:$A$7500,0),$E86+2)=Команды!$AJ$4,TRUE,FALSE),IF(INDEX(Команды!$A$2:$AN$7500,MATCH(AK$3,Команды!$A$2:$A$7500,0),$E86+2)=Команды!$AJ$5,TRUE,FALSE),IF(INDEX(Команды!$A$2:$AN$7500,MATCH(AK$3,Команды!$A$2:$A$7500,0),$E86+2)=Команды!$AJ$6,TRUE,FALSE),IF(INDEX(Команды!$A$2:$AN$7500,MATCH(AK$3,Команды!$A$2:$A$7500,0),$E86+2)=Команды!$AJ$7,TRUE,FALSE),IF(INDEX(Команды!$A$2:$AN$7500,MATCH(AK$3,Команды!$A$2:$A$7500,0),$E86+2)=Команды!$AJ$8,TRUE,FALSE),IF(INDEX(Команды!$A$2:$AN$7500,MATCH(AK$3,Команды!$A$2:$A$7500,0),$E86+2)=Команды!$AJ$9,TRUE,FALSE),IF(INDEX(Команды!$A$2:$AN$7500,MATCH(AK$3,Команды!$A$2:$A$7500,0),$E86+2)=Команды!$AJ$10,TRUE,FALSE),IF(INDEX(Команды!$A$2:$AN$7500,MATCH(AK$3,Команды!$A$2:$A$7500,0),$E86+2)=Команды!$AJ$11,TRUE,FALSE),IF(INDEX(Команды!$A$2:$AN$7500,MATCH(AK$3,Команды!$A$2:$A$7500,0),$E86+2)=Команды!$AJ$12,TRUE,FALSE),IF(INDEX(Команды!$A$2:$AN$7500,MATCH(AK$3,Команды!$A$2:$A$7500,0),$E86+2)=Команды!$AJ$13,TRUE,FALSE),IF(INDEX(Команды!$A$2:$AN$7500,MATCH(AK$3,Команды!$A$2:$A$7500,0),$E86+2)=Команды!$AJ$14,TRUE,FALSE),IF(INDEX(Команды!$A$2:$AN$7500,MATCH(AK$3,Команды!$A$2:$A$7500,0),$E86+2)=Команды!$AJ$15,TRUE,FALSE),IF(INDEX(Команды!$A$2:$AN$7500,MATCH(AK$3,Команды!$A$2:$A$7500,0),$E86+2)=Команды!$AJ$16,TRUE,FALSE),,IF(INDEX(Команды!$A$2:$AN$7500,MATCH(AK$3,Команды!$A$2:$A$7500,0),$E86+2)=Команды!$AJ$17,TRUE,FALSE),,IF(INDEX(Команды!$A$2:$AN$7500,MATCH(AK$3,Команды!$A$2:$A$7500,0),$E86+2)=Команды!$AJ$18,TRUE,FALSE),,IF(INDEX(Команды!$A$2:$AN$7500,MATCH(AK$3,Команды!$A$2:$A$7500,0),$E86+2)=Команды!$AJ$19,TRUE,FALSE)),INDEX(Команды!$AJ$2:$AK$19,MATCH(INDEX(Команды!$A$2:$AN$7500,MATCH(AK$3,Команды!$A$2:$A$7500,0),$E86+2),Команды!$AJ$2:$AJ$19,0),2),0)</f>
        <v>В</v>
      </c>
      <c r="AL86" s="175" t="str">
        <f>IF(OR(IF(INDEX(Команды!$A$2:$AN$7500,MATCH(AK$3,Команды!$A$2:$A$7500,0),$E86+2)=Команды!$AJ$2,TRUE,FALSE),IF(INDEX(Команды!$A$2:$AN$7500,MATCH(AK$3,Команды!$A$2:$A$7500,0),$E86+2)=Команды!$AJ$3,TRUE,FALSE),IF(INDEX(Команды!$A$2:$AN$7500,MATCH(AK$3,Команды!$A$2:$A$7500,0),$E86+2)=Команды!$AJ$4,TRUE,FALSE),IF(INDEX(Команды!$A$2:$AN$7500,MATCH(AK$3,Команды!$A$2:$A$7500,0),$E86+2)=Команды!$AJ$5,TRUE,FALSE),IF(INDEX(Команды!$A$2:$AN$7500,MATCH(AK$3,Команды!$A$2:$A$7500,0),$E86+2)=Команды!$AJ$6,TRUE,FALSE),IF(INDEX(Команды!$A$2:$AN$7500,MATCH(AK$3,Команды!$A$2:$A$7500,0),$E86+2)=Команды!$AJ$7,TRUE,FALSE),IF(INDEX(Команды!$A$2:$AN$7500,MATCH(AK$3,Команды!$A$2:$A$7500,0),$E86+2)=Команды!$AJ$8,TRUE,FALSE),IF(INDEX(Команды!$A$2:$AN$7500,MATCH(AK$3,Команды!$A$2:$A$7500,0),$E86+2)=Команды!$AJ$9,TRUE,FALSE),IF(INDEX(Команды!$A$2:$AN$7500,MATCH(AK$3,Команды!$A$2:$A$7500,0),$E86+2)=Команды!$AJ$10,TRUE,FALSE),IF(INDEX(Команды!$A$2:$AN$7500,MATCH(AK$3,Команды!$A$2:$A$7500,0),$E86+2)=Команды!$AJ$11,TRUE,FALSE),IF(INDEX(Команды!$A$2:$AN$7500,MATCH(AK$3,Команды!$A$2:$A$7500,0),$E86+2)=Команды!$AJ$12,TRUE,FALSE),IF(INDEX(Команды!$A$2:$AN$7500,MATCH(AK$3,Команды!$A$2:$A$7500,0),$E86+2)=Команды!$AJ$13,TRUE,FALSE),IF(INDEX(Команды!$A$2:$AN$7500,MATCH(AK$3,Команды!$A$2:$A$7500,0),$E86+2)=Команды!$AJ$14,TRUE,FALSE),IF(INDEX(Команды!$A$2:$AN$7500,MATCH(AK$3,Команды!$A$2:$A$7500,0),$E86+2)=Команды!$AJ$15,TRUE,FALSE),IF(INDEX(Команды!$A$2:$AN$7500,MATCH(AK$3,Команды!$A$2:$A$7500,0),$E86+2)=Команды!$AJ$16,TRUE,FALSE),IF(INDEX(Команды!$A$2:$AN$7500,MATCH(AK$3,Команды!$A$2:$A$7500,0),$E86+2)=Команды!$AJ$17,TRUE,FALSE),IF(INDEX(Команды!$A$2:$AN$7500,MATCH(AK$3,Команды!$A$2:$A$7500,0),$E86+2)=Команды!$AJ$18,TRUE,FALSE),IF(INDEX(Команды!$A$2:$AN$7500,MATCH(AK$3,Команды!$A$2:$A$7500,0),$E86+2)=Команды!$AJ$19,TRUE,FALSE)),INDEX(Команды!$AJ$2:$AL$19,MATCH(INDEX(Команды!$A$2:$AN$7500,MATCH(AK$3,Команды!$A$2:$A$7500,0),$E86+2),Команды!$AJ$2:$AJ$19,0),3),0)</f>
        <v>В</v>
      </c>
      <c r="AM86" s="342"/>
      <c r="AN86" s="174" t="str">
        <f>IF(OR(IF(INDEX(Команды!$A$2:$AN$7500,MATCH(AN$3,Команды!$A$2:$A$7500,0),$E86+2)=Команды!$AJ$2,TRUE,FALSE),IF(INDEX(Команды!$A$2:$AN$7500,MATCH(AN$3,Команды!$A$2:$A$7500,0),$E86+2)=Команды!$AJ$3,TRUE,FALSE),IF(INDEX(Команды!$A$2:$AN$7500,MATCH(AN$3,Команды!$A$2:$A$7500,0),$E86+2)=Команды!$AJ$4,TRUE,FALSE),IF(INDEX(Команды!$A$2:$AN$7500,MATCH(AN$3,Команды!$A$2:$A$7500,0),$E86+2)=Команды!$AJ$5,TRUE,FALSE),IF(INDEX(Команды!$A$2:$AN$7500,MATCH(AN$3,Команды!$A$2:$A$7500,0),$E86+2)=Команды!$AJ$6,TRUE,FALSE),IF(INDEX(Команды!$A$2:$AN$7500,MATCH(AN$3,Команды!$A$2:$A$7500,0),$E86+2)=Команды!$AJ$7,TRUE,FALSE),IF(INDEX(Команды!$A$2:$AN$7500,MATCH(AN$3,Команды!$A$2:$A$7500,0),$E86+2)=Команды!$AJ$8,TRUE,FALSE),IF(INDEX(Команды!$A$2:$AN$7500,MATCH(AN$3,Команды!$A$2:$A$7500,0),$E86+2)=Команды!$AJ$9,TRUE,FALSE),IF(INDEX(Команды!$A$2:$AN$7500,MATCH(AN$3,Команды!$A$2:$A$7500,0),$E86+2)=Команды!$AJ$10,TRUE,FALSE),IF(INDEX(Команды!$A$2:$AN$7500,MATCH(AN$3,Команды!$A$2:$A$7500,0),$E86+2)=Команды!$AJ$11,TRUE,FALSE),IF(INDEX(Команды!$A$2:$AN$7500,MATCH(AN$3,Команды!$A$2:$A$7500,0),$E86+2)=Команды!$AJ$12,TRUE,FALSE),IF(INDEX(Команды!$A$2:$AN$7500,MATCH(AN$3,Команды!$A$2:$A$7500,0),$E86+2)=Команды!$AJ$13,TRUE,FALSE),IF(INDEX(Команды!$A$2:$AN$7500,MATCH(AN$3,Команды!$A$2:$A$7500,0),$E86+2)=Команды!$AJ$14,TRUE,FALSE),IF(INDEX(Команды!$A$2:$AN$7500,MATCH(AN$3,Команды!$A$2:$A$7500,0),$E86+2)=Команды!$AJ$15,TRUE,FALSE),IF(INDEX(Команды!$A$2:$AN$7500,MATCH(AN$3,Команды!$A$2:$A$7500,0),$E86+2)=Команды!$AJ$16,TRUE,FALSE),,IF(INDEX(Команды!$A$2:$AN$7500,MATCH(AN$3,Команды!$A$2:$A$7500,0),$E86+2)=Команды!$AJ$17,TRUE,FALSE),,IF(INDEX(Команды!$A$2:$AN$7500,MATCH(AN$3,Команды!$A$2:$A$7500,0),$E86+2)=Команды!$AJ$18,TRUE,FALSE),,IF(INDEX(Команды!$A$2:$AN$7500,MATCH(AN$3,Команды!$A$2:$A$7500,0),$E86+2)=Команды!$AJ$19,TRUE,FALSE)),INDEX(Команды!$AJ$2:$AK$19,MATCH(INDEX(Команды!$A$2:$AN$7500,MATCH(AN$3,Команды!$A$2:$A$7500,0),$E86+2),Команды!$AJ$2:$AJ$19,0),2),0)</f>
        <v>В</v>
      </c>
      <c r="AO86" s="175" t="str">
        <f>IF(OR(IF(INDEX(Команды!$A$2:$AN$7500,MATCH(AN$3,Команды!$A$2:$A$7500,0),$E86+2)=Команды!$AJ$2,TRUE,FALSE),IF(INDEX(Команды!$A$2:$AN$7500,MATCH(AN$3,Команды!$A$2:$A$7500,0),$E86+2)=Команды!$AJ$3,TRUE,FALSE),IF(INDEX(Команды!$A$2:$AN$7500,MATCH(AN$3,Команды!$A$2:$A$7500,0),$E86+2)=Команды!$AJ$4,TRUE,FALSE),IF(INDEX(Команды!$A$2:$AN$7500,MATCH(AN$3,Команды!$A$2:$A$7500,0),$E86+2)=Команды!$AJ$5,TRUE,FALSE),IF(INDEX(Команды!$A$2:$AN$7500,MATCH(AN$3,Команды!$A$2:$A$7500,0),$E86+2)=Команды!$AJ$6,TRUE,FALSE),IF(INDEX(Команды!$A$2:$AN$7500,MATCH(AN$3,Команды!$A$2:$A$7500,0),$E86+2)=Команды!$AJ$7,TRUE,FALSE),IF(INDEX(Команды!$A$2:$AN$7500,MATCH(AN$3,Команды!$A$2:$A$7500,0),$E86+2)=Команды!$AJ$8,TRUE,FALSE),IF(INDEX(Команды!$A$2:$AN$7500,MATCH(AN$3,Команды!$A$2:$A$7500,0),$E86+2)=Команды!$AJ$9,TRUE,FALSE),IF(INDEX(Команды!$A$2:$AN$7500,MATCH(AN$3,Команды!$A$2:$A$7500,0),$E86+2)=Команды!$AJ$10,TRUE,FALSE),IF(INDEX(Команды!$A$2:$AN$7500,MATCH(AN$3,Команды!$A$2:$A$7500,0),$E86+2)=Команды!$AJ$11,TRUE,FALSE),IF(INDEX(Команды!$A$2:$AN$7500,MATCH(AN$3,Команды!$A$2:$A$7500,0),$E86+2)=Команды!$AJ$12,TRUE,FALSE),IF(INDEX(Команды!$A$2:$AN$7500,MATCH(AN$3,Команды!$A$2:$A$7500,0),$E86+2)=Команды!$AJ$13,TRUE,FALSE),IF(INDEX(Команды!$A$2:$AN$7500,MATCH(AN$3,Команды!$A$2:$A$7500,0),$E86+2)=Команды!$AJ$14,TRUE,FALSE),IF(INDEX(Команды!$A$2:$AN$7500,MATCH(AN$3,Команды!$A$2:$A$7500,0),$E86+2)=Команды!$AJ$15,TRUE,FALSE),IF(INDEX(Команды!$A$2:$AN$7500,MATCH(AN$3,Команды!$A$2:$A$7500,0),$E86+2)=Команды!$AJ$16,TRUE,FALSE),IF(INDEX(Команды!$A$2:$AN$7500,MATCH(AN$3,Команды!$A$2:$A$7500,0),$E86+2)=Команды!$AJ$17,TRUE,FALSE),IF(INDEX(Команды!$A$2:$AN$7500,MATCH(AN$3,Команды!$A$2:$A$7500,0),$E86+2)=Команды!$AJ$18,TRUE,FALSE),IF(INDEX(Команды!$A$2:$AN$7500,MATCH(AN$3,Команды!$A$2:$A$7500,0),$E86+2)=Команды!$AJ$19,TRUE,FALSE)),INDEX(Команды!$AJ$2:$AL$19,MATCH(INDEX(Команды!$A$2:$AN$7500,MATCH(AN$3,Команды!$A$2:$A$7500,0),$E86+2),Команды!$AJ$2:$AJ$19,0),3),0)</f>
        <v>В</v>
      </c>
      <c r="AP86" s="342"/>
      <c r="AQ86" s="174" t="str">
        <f>IF(OR(IF(INDEX(Команды!$A$2:$AN$7500,MATCH(AQ$3,Команды!$A$2:$A$7500,0),$E86+2)=Команды!$AJ$2,TRUE,FALSE),IF(INDEX(Команды!$A$2:$AN$7500,MATCH(AQ$3,Команды!$A$2:$A$7500,0),$E86+2)=Команды!$AJ$3,TRUE,FALSE),IF(INDEX(Команды!$A$2:$AN$7500,MATCH(AQ$3,Команды!$A$2:$A$7500,0),$E86+2)=Команды!$AJ$4,TRUE,FALSE),IF(INDEX(Команды!$A$2:$AN$7500,MATCH(AQ$3,Команды!$A$2:$A$7500,0),$E86+2)=Команды!$AJ$5,TRUE,FALSE),IF(INDEX(Команды!$A$2:$AN$7500,MATCH(AQ$3,Команды!$A$2:$A$7500,0),$E86+2)=Команды!$AJ$6,TRUE,FALSE),IF(INDEX(Команды!$A$2:$AN$7500,MATCH(AQ$3,Команды!$A$2:$A$7500,0),$E86+2)=Команды!$AJ$7,TRUE,FALSE),IF(INDEX(Команды!$A$2:$AN$7500,MATCH(AQ$3,Команды!$A$2:$A$7500,0),$E86+2)=Команды!$AJ$8,TRUE,FALSE),IF(INDEX(Команды!$A$2:$AN$7500,MATCH(AQ$3,Команды!$A$2:$A$7500,0),$E86+2)=Команды!$AJ$9,TRUE,FALSE),IF(INDEX(Команды!$A$2:$AN$7500,MATCH(AQ$3,Команды!$A$2:$A$7500,0),$E86+2)=Команды!$AJ$10,TRUE,FALSE),IF(INDEX(Команды!$A$2:$AN$7500,MATCH(AQ$3,Команды!$A$2:$A$7500,0),$E86+2)=Команды!$AJ$11,TRUE,FALSE),IF(INDEX(Команды!$A$2:$AN$7500,MATCH(AQ$3,Команды!$A$2:$A$7500,0),$E86+2)=Команды!$AJ$12,TRUE,FALSE),IF(INDEX(Команды!$A$2:$AN$7500,MATCH(AQ$3,Команды!$A$2:$A$7500,0),$E86+2)=Команды!$AJ$13,TRUE,FALSE),IF(INDEX(Команды!$A$2:$AN$7500,MATCH(AQ$3,Команды!$A$2:$A$7500,0),$E86+2)=Команды!$AJ$14,TRUE,FALSE),IF(INDEX(Команды!$A$2:$AN$7500,MATCH(AQ$3,Команды!$A$2:$A$7500,0),$E86+2)=Команды!$AJ$15,TRUE,FALSE),IF(INDEX(Команды!$A$2:$AN$7500,MATCH(AQ$3,Команды!$A$2:$A$7500,0),$E86+2)=Команды!$AJ$16,TRUE,FALSE),,IF(INDEX(Команды!$A$2:$AN$7500,MATCH(AQ$3,Команды!$A$2:$A$7500,0),$E86+2)=Команды!$AJ$17,TRUE,FALSE),,IF(INDEX(Команды!$A$2:$AN$7500,MATCH(AQ$3,Команды!$A$2:$A$7500,0),$E86+2)=Команды!$AJ$18,TRUE,FALSE),,IF(INDEX(Команды!$A$2:$AN$7500,MATCH(AQ$3,Команды!$A$2:$A$7500,0),$E86+2)=Команды!$AJ$19,TRUE,FALSE)),INDEX(Команды!$AJ$2:$AK$19,MATCH(INDEX(Команды!$A$2:$AN$7500,MATCH(AQ$3,Команды!$A$2:$A$7500,0),$E86+2),Команды!$AJ$2:$AJ$19,0),2),0)</f>
        <v>В</v>
      </c>
      <c r="AR86" s="175" t="str">
        <f>IF(OR(IF(INDEX(Команды!$A$2:$AN$7500,MATCH(AQ$3,Команды!$A$2:$A$7500,0),$E86+2)=Команды!$AJ$2,TRUE,FALSE),IF(INDEX(Команды!$A$2:$AN$7500,MATCH(AQ$3,Команды!$A$2:$A$7500,0),$E86+2)=Команды!$AJ$3,TRUE,FALSE),IF(INDEX(Команды!$A$2:$AN$7500,MATCH(AQ$3,Команды!$A$2:$A$7500,0),$E86+2)=Команды!$AJ$4,TRUE,FALSE),IF(INDEX(Команды!$A$2:$AN$7500,MATCH(AQ$3,Команды!$A$2:$A$7500,0),$E86+2)=Команды!$AJ$5,TRUE,FALSE),IF(INDEX(Команды!$A$2:$AN$7500,MATCH(AQ$3,Команды!$A$2:$A$7500,0),$E86+2)=Команды!$AJ$6,TRUE,FALSE),IF(INDEX(Команды!$A$2:$AN$7500,MATCH(AQ$3,Команды!$A$2:$A$7500,0),$E86+2)=Команды!$AJ$7,TRUE,FALSE),IF(INDEX(Команды!$A$2:$AN$7500,MATCH(AQ$3,Команды!$A$2:$A$7500,0),$E86+2)=Команды!$AJ$8,TRUE,FALSE),IF(INDEX(Команды!$A$2:$AN$7500,MATCH(AQ$3,Команды!$A$2:$A$7500,0),$E86+2)=Команды!$AJ$9,TRUE,FALSE),IF(INDEX(Команды!$A$2:$AN$7500,MATCH(AQ$3,Команды!$A$2:$A$7500,0),$E86+2)=Команды!$AJ$10,TRUE,FALSE),IF(INDEX(Команды!$A$2:$AN$7500,MATCH(AQ$3,Команды!$A$2:$A$7500,0),$E86+2)=Команды!$AJ$11,TRUE,FALSE),IF(INDEX(Команды!$A$2:$AN$7500,MATCH(AQ$3,Команды!$A$2:$A$7500,0),$E86+2)=Команды!$AJ$12,TRUE,FALSE),IF(INDEX(Команды!$A$2:$AN$7500,MATCH(AQ$3,Команды!$A$2:$A$7500,0),$E86+2)=Команды!$AJ$13,TRUE,FALSE),IF(INDEX(Команды!$A$2:$AN$7500,MATCH(AQ$3,Команды!$A$2:$A$7500,0),$E86+2)=Команды!$AJ$14,TRUE,FALSE),IF(INDEX(Команды!$A$2:$AN$7500,MATCH(AQ$3,Команды!$A$2:$A$7500,0),$E86+2)=Команды!$AJ$15,TRUE,FALSE),IF(INDEX(Команды!$A$2:$AN$7500,MATCH(AQ$3,Команды!$A$2:$A$7500,0),$E86+2)=Команды!$AJ$16,TRUE,FALSE),IF(INDEX(Команды!$A$2:$AN$7500,MATCH(AQ$3,Команды!$A$2:$A$7500,0),$E86+2)=Команды!$AJ$17,TRUE,FALSE),IF(INDEX(Команды!$A$2:$AN$7500,MATCH(AQ$3,Команды!$A$2:$A$7500,0),$E86+2)=Команды!$AJ$18,TRUE,FALSE),IF(INDEX(Команды!$A$2:$AN$7500,MATCH(AQ$3,Команды!$A$2:$A$7500,0),$E86+2)=Команды!$AJ$19,TRUE,FALSE)),INDEX(Команды!$AJ$2:$AL$19,MATCH(INDEX(Команды!$A$2:$AN$7500,MATCH(AQ$3,Команды!$A$2:$A$7500,0),$E86+2),Команды!$AJ$2:$AJ$19,0),3),0)</f>
        <v>В</v>
      </c>
      <c r="AS86" s="342"/>
      <c r="AT86" s="174" t="str">
        <f>IF(OR(IF(INDEX(Команды!$A$2:$AN$7500,MATCH(AT$3,Команды!$A$2:$A$7500,0),$E86+2)=Команды!$AJ$2,TRUE,FALSE),IF(INDEX(Команды!$A$2:$AN$7500,MATCH(AT$3,Команды!$A$2:$A$7500,0),$E86+2)=Команды!$AJ$3,TRUE,FALSE),IF(INDEX(Команды!$A$2:$AN$7500,MATCH(AT$3,Команды!$A$2:$A$7500,0),$E86+2)=Команды!$AJ$4,TRUE,FALSE),IF(INDEX(Команды!$A$2:$AN$7500,MATCH(AT$3,Команды!$A$2:$A$7500,0),$E86+2)=Команды!$AJ$5,TRUE,FALSE),IF(INDEX(Команды!$A$2:$AN$7500,MATCH(AT$3,Команды!$A$2:$A$7500,0),$E86+2)=Команды!$AJ$6,TRUE,FALSE),IF(INDEX(Команды!$A$2:$AN$7500,MATCH(AT$3,Команды!$A$2:$A$7500,0),$E86+2)=Команды!$AJ$7,TRUE,FALSE),IF(INDEX(Команды!$A$2:$AN$7500,MATCH(AT$3,Команды!$A$2:$A$7500,0),$E86+2)=Команды!$AJ$8,TRUE,FALSE),IF(INDEX(Команды!$A$2:$AN$7500,MATCH(AT$3,Команды!$A$2:$A$7500,0),$E86+2)=Команды!$AJ$9,TRUE,FALSE),IF(INDEX(Команды!$A$2:$AN$7500,MATCH(AT$3,Команды!$A$2:$A$7500,0),$E86+2)=Команды!$AJ$10,TRUE,FALSE),IF(INDEX(Команды!$A$2:$AN$7500,MATCH(AT$3,Команды!$A$2:$A$7500,0),$E86+2)=Команды!$AJ$11,TRUE,FALSE),IF(INDEX(Команды!$A$2:$AN$7500,MATCH(AT$3,Команды!$A$2:$A$7500,0),$E86+2)=Команды!$AJ$12,TRUE,FALSE),IF(INDEX(Команды!$A$2:$AN$7500,MATCH(AT$3,Команды!$A$2:$A$7500,0),$E86+2)=Команды!$AJ$13,TRUE,FALSE),IF(INDEX(Команды!$A$2:$AN$7500,MATCH(AT$3,Команды!$A$2:$A$7500,0),$E86+2)=Команды!$AJ$14,TRUE,FALSE),IF(INDEX(Команды!$A$2:$AN$7500,MATCH(AT$3,Команды!$A$2:$A$7500,0),$E86+2)=Команды!$AJ$15,TRUE,FALSE),IF(INDEX(Команды!$A$2:$AN$7500,MATCH(AT$3,Команды!$A$2:$A$7500,0),$E86+2)=Команды!$AJ$16,TRUE,FALSE),,IF(INDEX(Команды!$A$2:$AN$7500,MATCH(AT$3,Команды!$A$2:$A$7500,0),$E86+2)=Команды!$AJ$17,TRUE,FALSE),,IF(INDEX(Команды!$A$2:$AN$7500,MATCH(AT$3,Команды!$A$2:$A$7500,0),$E86+2)=Команды!$AJ$18,TRUE,FALSE),,IF(INDEX(Команды!$A$2:$AN$7500,MATCH(AT$3,Команды!$A$2:$A$7500,0),$E86+2)=Команды!$AJ$19,TRUE,FALSE)),INDEX(Команды!$AJ$2:$AK$19,MATCH(INDEX(Команды!$A$2:$AN$7500,MATCH(AT$3,Команды!$A$2:$A$7500,0),$E86+2),Команды!$AJ$2:$AJ$19,0),2),0)</f>
        <v>В</v>
      </c>
      <c r="AU86" s="175" t="str">
        <f>IF(OR(IF(INDEX(Команды!$A$2:$AN$7500,MATCH(AT$3,Команды!$A$2:$A$7500,0),$E86+2)=Команды!$AJ$2,TRUE,FALSE),IF(INDEX(Команды!$A$2:$AN$7500,MATCH(AT$3,Команды!$A$2:$A$7500,0),$E86+2)=Команды!$AJ$3,TRUE,FALSE),IF(INDEX(Команды!$A$2:$AN$7500,MATCH(AT$3,Команды!$A$2:$A$7500,0),$E86+2)=Команды!$AJ$4,TRUE,FALSE),IF(INDEX(Команды!$A$2:$AN$7500,MATCH(AT$3,Команды!$A$2:$A$7500,0),$E86+2)=Команды!$AJ$5,TRUE,FALSE),IF(INDEX(Команды!$A$2:$AN$7500,MATCH(AT$3,Команды!$A$2:$A$7500,0),$E86+2)=Команды!$AJ$6,TRUE,FALSE),IF(INDEX(Команды!$A$2:$AN$7500,MATCH(AT$3,Команды!$A$2:$A$7500,0),$E86+2)=Команды!$AJ$7,TRUE,FALSE),IF(INDEX(Команды!$A$2:$AN$7500,MATCH(AT$3,Команды!$A$2:$A$7500,0),$E86+2)=Команды!$AJ$8,TRUE,FALSE),IF(INDEX(Команды!$A$2:$AN$7500,MATCH(AT$3,Команды!$A$2:$A$7500,0),$E86+2)=Команды!$AJ$9,TRUE,FALSE),IF(INDEX(Команды!$A$2:$AN$7500,MATCH(AT$3,Команды!$A$2:$A$7500,0),$E86+2)=Команды!$AJ$10,TRUE,FALSE),IF(INDEX(Команды!$A$2:$AN$7500,MATCH(AT$3,Команды!$A$2:$A$7500,0),$E86+2)=Команды!$AJ$11,TRUE,FALSE),IF(INDEX(Команды!$A$2:$AN$7500,MATCH(AT$3,Команды!$A$2:$A$7500,0),$E86+2)=Команды!$AJ$12,TRUE,FALSE),IF(INDEX(Команды!$A$2:$AN$7500,MATCH(AT$3,Команды!$A$2:$A$7500,0),$E86+2)=Команды!$AJ$13,TRUE,FALSE),IF(INDEX(Команды!$A$2:$AN$7500,MATCH(AT$3,Команды!$A$2:$A$7500,0),$E86+2)=Команды!$AJ$14,TRUE,FALSE),IF(INDEX(Команды!$A$2:$AN$7500,MATCH(AT$3,Команды!$A$2:$A$7500,0),$E86+2)=Команды!$AJ$15,TRUE,FALSE),IF(INDEX(Команды!$A$2:$AN$7500,MATCH(AT$3,Команды!$A$2:$A$7500,0),$E86+2)=Команды!$AJ$16,TRUE,FALSE),IF(INDEX(Команды!$A$2:$AN$7500,MATCH(AT$3,Команды!$A$2:$A$7500,0),$E86+2)=Команды!$AJ$17,TRUE,FALSE),IF(INDEX(Команды!$A$2:$AN$7500,MATCH(AT$3,Команды!$A$2:$A$7500,0),$E86+2)=Команды!$AJ$18,TRUE,FALSE),IF(INDEX(Команды!$A$2:$AN$7500,MATCH(AT$3,Команды!$A$2:$A$7500,0),$E86+2)=Команды!$AJ$19,TRUE,FALSE)),INDEX(Команды!$AJ$2:$AL$19,MATCH(INDEX(Команды!$A$2:$AN$7500,MATCH(AT$3,Команды!$A$2:$A$7500,0),$E86+2),Команды!$AJ$2:$AJ$19,0),3),0)</f>
        <v>В</v>
      </c>
      <c r="AV86" s="342"/>
      <c r="AW86" s="174" t="str">
        <f>IF(OR(IF(INDEX(Команды!$A$2:$AN$7500,MATCH(AW$3,Команды!$A$2:$A$7500,0),$E86+2)=Команды!$AJ$2,TRUE,FALSE),IF(INDEX(Команды!$A$2:$AN$7500,MATCH(AW$3,Команды!$A$2:$A$7500,0),$E86+2)=Команды!$AJ$3,TRUE,FALSE),IF(INDEX(Команды!$A$2:$AN$7500,MATCH(AW$3,Команды!$A$2:$A$7500,0),$E86+2)=Команды!$AJ$4,TRUE,FALSE),IF(INDEX(Команды!$A$2:$AN$7500,MATCH(AW$3,Команды!$A$2:$A$7500,0),$E86+2)=Команды!$AJ$5,TRUE,FALSE),IF(INDEX(Команды!$A$2:$AN$7500,MATCH(AW$3,Команды!$A$2:$A$7500,0),$E86+2)=Команды!$AJ$6,TRUE,FALSE),IF(INDEX(Команды!$A$2:$AN$7500,MATCH(AW$3,Команды!$A$2:$A$7500,0),$E86+2)=Команды!$AJ$7,TRUE,FALSE),IF(INDEX(Команды!$A$2:$AN$7500,MATCH(AW$3,Команды!$A$2:$A$7500,0),$E86+2)=Команды!$AJ$8,TRUE,FALSE),IF(INDEX(Команды!$A$2:$AN$7500,MATCH(AW$3,Команды!$A$2:$A$7500,0),$E86+2)=Команды!$AJ$9,TRUE,FALSE),IF(INDEX(Команды!$A$2:$AN$7500,MATCH(AW$3,Команды!$A$2:$A$7500,0),$E86+2)=Команды!$AJ$10,TRUE,FALSE),IF(INDEX(Команды!$A$2:$AN$7500,MATCH(AW$3,Команды!$A$2:$A$7500,0),$E86+2)=Команды!$AJ$11,TRUE,FALSE),IF(INDEX(Команды!$A$2:$AN$7500,MATCH(AW$3,Команды!$A$2:$A$7500,0),$E86+2)=Команды!$AJ$12,TRUE,FALSE),IF(INDEX(Команды!$A$2:$AN$7500,MATCH(AW$3,Команды!$A$2:$A$7500,0),$E86+2)=Команды!$AJ$13,TRUE,FALSE),IF(INDEX(Команды!$A$2:$AN$7500,MATCH(AW$3,Команды!$A$2:$A$7500,0),$E86+2)=Команды!$AJ$14,TRUE,FALSE),IF(INDEX(Команды!$A$2:$AN$7500,MATCH(AW$3,Команды!$A$2:$A$7500,0),$E86+2)=Команды!$AJ$15,TRUE,FALSE),IF(INDEX(Команды!$A$2:$AN$7500,MATCH(AW$3,Команды!$A$2:$A$7500,0),$E86+2)=Команды!$AJ$16,TRUE,FALSE),,IF(INDEX(Команды!$A$2:$AN$7500,MATCH(AW$3,Команды!$A$2:$A$7500,0),$E86+2)=Команды!$AJ$17,TRUE,FALSE),,IF(INDEX(Команды!$A$2:$AN$7500,MATCH(AW$3,Команды!$A$2:$A$7500,0),$E86+2)=Команды!$AJ$18,TRUE,FALSE),,IF(INDEX(Команды!$A$2:$AN$7500,MATCH(AW$3,Команды!$A$2:$A$7500,0),$E86+2)=Команды!$AJ$19,TRUE,FALSE)),INDEX(Команды!$AJ$2:$AK$19,MATCH(INDEX(Команды!$A$2:$AN$7500,MATCH(AW$3,Команды!$A$2:$A$7500,0),$E86+2),Команды!$AJ$2:$AJ$19,0),2),0)</f>
        <v>В</v>
      </c>
      <c r="AX86" s="175" t="str">
        <f>IF(OR(IF(INDEX(Команды!$A$2:$AN$7500,MATCH(AW$3,Команды!$A$2:$A$7500,0),$E86+2)=Команды!$AJ$2,TRUE,FALSE),IF(INDEX(Команды!$A$2:$AN$7500,MATCH(AW$3,Команды!$A$2:$A$7500,0),$E86+2)=Команды!$AJ$3,TRUE,FALSE),IF(INDEX(Команды!$A$2:$AN$7500,MATCH(AW$3,Команды!$A$2:$A$7500,0),$E86+2)=Команды!$AJ$4,TRUE,FALSE),IF(INDEX(Команды!$A$2:$AN$7500,MATCH(AW$3,Команды!$A$2:$A$7500,0),$E86+2)=Команды!$AJ$5,TRUE,FALSE),IF(INDEX(Команды!$A$2:$AN$7500,MATCH(AW$3,Команды!$A$2:$A$7500,0),$E86+2)=Команды!$AJ$6,TRUE,FALSE),IF(INDEX(Команды!$A$2:$AN$7500,MATCH(AW$3,Команды!$A$2:$A$7500,0),$E86+2)=Команды!$AJ$7,TRUE,FALSE),IF(INDEX(Команды!$A$2:$AN$7500,MATCH(AW$3,Команды!$A$2:$A$7500,0),$E86+2)=Команды!$AJ$8,TRUE,FALSE),IF(INDEX(Команды!$A$2:$AN$7500,MATCH(AW$3,Команды!$A$2:$A$7500,0),$E86+2)=Команды!$AJ$9,TRUE,FALSE),IF(INDEX(Команды!$A$2:$AN$7500,MATCH(AW$3,Команды!$A$2:$A$7500,0),$E86+2)=Команды!$AJ$10,TRUE,FALSE),IF(INDEX(Команды!$A$2:$AN$7500,MATCH(AW$3,Команды!$A$2:$A$7500,0),$E86+2)=Команды!$AJ$11,TRUE,FALSE),IF(INDEX(Команды!$A$2:$AN$7500,MATCH(AW$3,Команды!$A$2:$A$7500,0),$E86+2)=Команды!$AJ$12,TRUE,FALSE),IF(INDEX(Команды!$A$2:$AN$7500,MATCH(AW$3,Команды!$A$2:$A$7500,0),$E86+2)=Команды!$AJ$13,TRUE,FALSE),IF(INDEX(Команды!$A$2:$AN$7500,MATCH(AW$3,Команды!$A$2:$A$7500,0),$E86+2)=Команды!$AJ$14,TRUE,FALSE),IF(INDEX(Команды!$A$2:$AN$7500,MATCH(AW$3,Команды!$A$2:$A$7500,0),$E86+2)=Команды!$AJ$15,TRUE,FALSE),IF(INDEX(Команды!$A$2:$AN$7500,MATCH(AW$3,Команды!$A$2:$A$7500,0),$E86+2)=Команды!$AJ$16,TRUE,FALSE),IF(INDEX(Команды!$A$2:$AN$7500,MATCH(AW$3,Команды!$A$2:$A$7500,0),$E86+2)=Команды!$AJ$17,TRUE,FALSE),IF(INDEX(Команды!$A$2:$AN$7500,MATCH(AW$3,Команды!$A$2:$A$7500,0),$E86+2)=Команды!$AJ$18,TRUE,FALSE),IF(INDEX(Команды!$A$2:$AN$7500,MATCH(AW$3,Команды!$A$2:$A$7500,0),$E86+2)=Команды!$AJ$19,TRUE,FALSE)),INDEX(Команды!$AJ$2:$AL$19,MATCH(INDEX(Команды!$A$2:$AN$7500,MATCH(AW$3,Команды!$A$2:$A$7500,0),$E86+2),Команды!$AJ$2:$AJ$19,0),3),0)</f>
        <v>В</v>
      </c>
      <c r="AY86" s="342"/>
      <c r="AZ86" s="174" t="str">
        <f>IF(OR(IF(INDEX(Команды!$A$2:$AN$7500,MATCH(AZ$3,Команды!$A$2:$A$7500,0),$E86+2)=Команды!$AJ$2,TRUE,FALSE),IF(INDEX(Команды!$A$2:$AN$7500,MATCH(AZ$3,Команды!$A$2:$A$7500,0),$E86+2)=Команды!$AJ$3,TRUE,FALSE),IF(INDEX(Команды!$A$2:$AN$7500,MATCH(AZ$3,Команды!$A$2:$A$7500,0),$E86+2)=Команды!$AJ$4,TRUE,FALSE),IF(INDEX(Команды!$A$2:$AN$7500,MATCH(AZ$3,Команды!$A$2:$A$7500,0),$E86+2)=Команды!$AJ$5,TRUE,FALSE),IF(INDEX(Команды!$A$2:$AN$7500,MATCH(AZ$3,Команды!$A$2:$A$7500,0),$E86+2)=Команды!$AJ$6,TRUE,FALSE),IF(INDEX(Команды!$A$2:$AN$7500,MATCH(AZ$3,Команды!$A$2:$A$7500,0),$E86+2)=Команды!$AJ$7,TRUE,FALSE),IF(INDEX(Команды!$A$2:$AN$7500,MATCH(AZ$3,Команды!$A$2:$A$7500,0),$E86+2)=Команды!$AJ$8,TRUE,FALSE),IF(INDEX(Команды!$A$2:$AN$7500,MATCH(AZ$3,Команды!$A$2:$A$7500,0),$E86+2)=Команды!$AJ$9,TRUE,FALSE),IF(INDEX(Команды!$A$2:$AN$7500,MATCH(AZ$3,Команды!$A$2:$A$7500,0),$E86+2)=Команды!$AJ$10,TRUE,FALSE),IF(INDEX(Команды!$A$2:$AN$7500,MATCH(AZ$3,Команды!$A$2:$A$7500,0),$E86+2)=Команды!$AJ$11,TRUE,FALSE),IF(INDEX(Команды!$A$2:$AN$7500,MATCH(AZ$3,Команды!$A$2:$A$7500,0),$E86+2)=Команды!$AJ$12,TRUE,FALSE),IF(INDEX(Команды!$A$2:$AN$7500,MATCH(AZ$3,Команды!$A$2:$A$7500,0),$E86+2)=Команды!$AJ$13,TRUE,FALSE),IF(INDEX(Команды!$A$2:$AN$7500,MATCH(AZ$3,Команды!$A$2:$A$7500,0),$E86+2)=Команды!$AJ$14,TRUE,FALSE),IF(INDEX(Команды!$A$2:$AN$7500,MATCH(AZ$3,Команды!$A$2:$A$7500,0),$E86+2)=Команды!$AJ$15,TRUE,FALSE),IF(INDEX(Команды!$A$2:$AN$7500,MATCH(AZ$3,Команды!$A$2:$A$7500,0),$E86+2)=Команды!$AJ$16,TRUE,FALSE),,IF(INDEX(Команды!$A$2:$AN$7500,MATCH(AZ$3,Команды!$A$2:$A$7500,0),$E86+2)=Команды!$AJ$17,TRUE,FALSE),,IF(INDEX(Команды!$A$2:$AN$7500,MATCH(AZ$3,Команды!$A$2:$A$7500,0),$E86+2)=Команды!$AJ$18,TRUE,FALSE),,IF(INDEX(Команды!$A$2:$AN$7500,MATCH(AZ$3,Команды!$A$2:$A$7500,0),$E86+2)=Команды!$AJ$19,TRUE,FALSE)),INDEX(Команды!$AJ$2:$AK$19,MATCH(INDEX(Команды!$A$2:$AN$7500,MATCH(AZ$3,Команды!$A$2:$A$7500,0),$E86+2),Команды!$AJ$2:$AJ$19,0),2),0)</f>
        <v>В</v>
      </c>
      <c r="BA86" s="175" t="str">
        <f>IF(OR(IF(INDEX(Команды!$A$2:$AN$7500,MATCH(AZ$3,Команды!$A$2:$A$7500,0),$E86+2)=Команды!$AJ$2,TRUE,FALSE),IF(INDEX(Команды!$A$2:$AN$7500,MATCH(AZ$3,Команды!$A$2:$A$7500,0),$E86+2)=Команды!$AJ$3,TRUE,FALSE),IF(INDEX(Команды!$A$2:$AN$7500,MATCH(AZ$3,Команды!$A$2:$A$7500,0),$E86+2)=Команды!$AJ$4,TRUE,FALSE),IF(INDEX(Команды!$A$2:$AN$7500,MATCH(AZ$3,Команды!$A$2:$A$7500,0),$E86+2)=Команды!$AJ$5,TRUE,FALSE),IF(INDEX(Команды!$A$2:$AN$7500,MATCH(AZ$3,Команды!$A$2:$A$7500,0),$E86+2)=Команды!$AJ$6,TRUE,FALSE),IF(INDEX(Команды!$A$2:$AN$7500,MATCH(AZ$3,Команды!$A$2:$A$7500,0),$E86+2)=Команды!$AJ$7,TRUE,FALSE),IF(INDEX(Команды!$A$2:$AN$7500,MATCH(AZ$3,Команды!$A$2:$A$7500,0),$E86+2)=Команды!$AJ$8,TRUE,FALSE),IF(INDEX(Команды!$A$2:$AN$7500,MATCH(AZ$3,Команды!$A$2:$A$7500,0),$E86+2)=Команды!$AJ$9,TRUE,FALSE),IF(INDEX(Команды!$A$2:$AN$7500,MATCH(AZ$3,Команды!$A$2:$A$7500,0),$E86+2)=Команды!$AJ$10,TRUE,FALSE),IF(INDEX(Команды!$A$2:$AN$7500,MATCH(AZ$3,Команды!$A$2:$A$7500,0),$E86+2)=Команды!$AJ$11,TRUE,FALSE),IF(INDEX(Команды!$A$2:$AN$7500,MATCH(AZ$3,Команды!$A$2:$A$7500,0),$E86+2)=Команды!$AJ$12,TRUE,FALSE),IF(INDEX(Команды!$A$2:$AN$7500,MATCH(AZ$3,Команды!$A$2:$A$7500,0),$E86+2)=Команды!$AJ$13,TRUE,FALSE),IF(INDEX(Команды!$A$2:$AN$7500,MATCH(AZ$3,Команды!$A$2:$A$7500,0),$E86+2)=Команды!$AJ$14,TRUE,FALSE),IF(INDEX(Команды!$A$2:$AN$7500,MATCH(AZ$3,Команды!$A$2:$A$7500,0),$E86+2)=Команды!$AJ$15,TRUE,FALSE),IF(INDEX(Команды!$A$2:$AN$7500,MATCH(AZ$3,Команды!$A$2:$A$7500,0),$E86+2)=Команды!$AJ$16,TRUE,FALSE),IF(INDEX(Команды!$A$2:$AN$7500,MATCH(AZ$3,Команды!$A$2:$A$7500,0),$E86+2)=Команды!$AJ$17,TRUE,FALSE),IF(INDEX(Команды!$A$2:$AN$7500,MATCH(AZ$3,Команды!$A$2:$A$7500,0),$E86+2)=Команды!$AJ$18,TRUE,FALSE),IF(INDEX(Команды!$A$2:$AN$7500,MATCH(AZ$3,Команды!$A$2:$A$7500,0),$E86+2)=Команды!$AJ$19,TRUE,FALSE)),INDEX(Команды!$AJ$2:$AL$19,MATCH(INDEX(Команды!$A$2:$AN$7500,MATCH(AZ$3,Команды!$A$2:$A$7500,0),$E86+2),Команды!$AJ$2:$AJ$19,0),3),0)</f>
        <v>В</v>
      </c>
      <c r="BB86" s="342"/>
      <c r="BC86" s="174" t="str">
        <f>IF(OR(IF(INDEX(Команды!$A$2:$AN$7500,MATCH(BC$3,Команды!$A$2:$A$7500,0),$E86+2)=Команды!$AJ$2,TRUE,FALSE),IF(INDEX(Команды!$A$2:$AN$7500,MATCH(BC$3,Команды!$A$2:$A$7500,0),$E86+2)=Команды!$AJ$3,TRUE,FALSE),IF(INDEX(Команды!$A$2:$AN$7500,MATCH(BC$3,Команды!$A$2:$A$7500,0),$E86+2)=Команды!$AJ$4,TRUE,FALSE),IF(INDEX(Команды!$A$2:$AN$7500,MATCH(BC$3,Команды!$A$2:$A$7500,0),$E86+2)=Команды!$AJ$5,TRUE,FALSE),IF(INDEX(Команды!$A$2:$AN$7500,MATCH(BC$3,Команды!$A$2:$A$7500,0),$E86+2)=Команды!$AJ$6,TRUE,FALSE),IF(INDEX(Команды!$A$2:$AN$7500,MATCH(BC$3,Команды!$A$2:$A$7500,0),$E86+2)=Команды!$AJ$7,TRUE,FALSE),IF(INDEX(Команды!$A$2:$AN$7500,MATCH(BC$3,Команды!$A$2:$A$7500,0),$E86+2)=Команды!$AJ$8,TRUE,FALSE),IF(INDEX(Команды!$A$2:$AN$7500,MATCH(BC$3,Команды!$A$2:$A$7500,0),$E86+2)=Команды!$AJ$9,TRUE,FALSE),IF(INDEX(Команды!$A$2:$AN$7500,MATCH(BC$3,Команды!$A$2:$A$7500,0),$E86+2)=Команды!$AJ$10,TRUE,FALSE),IF(INDEX(Команды!$A$2:$AN$7500,MATCH(BC$3,Команды!$A$2:$A$7500,0),$E86+2)=Команды!$AJ$11,TRUE,FALSE),IF(INDEX(Команды!$A$2:$AN$7500,MATCH(BC$3,Команды!$A$2:$A$7500,0),$E86+2)=Команды!$AJ$12,TRUE,FALSE),IF(INDEX(Команды!$A$2:$AN$7500,MATCH(BC$3,Команды!$A$2:$A$7500,0),$E86+2)=Команды!$AJ$13,TRUE,FALSE),IF(INDEX(Команды!$A$2:$AN$7500,MATCH(BC$3,Команды!$A$2:$A$7500,0),$E86+2)=Команды!$AJ$14,TRUE,FALSE),IF(INDEX(Команды!$A$2:$AN$7500,MATCH(BC$3,Команды!$A$2:$A$7500,0),$E86+2)=Команды!$AJ$15,TRUE,FALSE),IF(INDEX(Команды!$A$2:$AN$7500,MATCH(BC$3,Команды!$A$2:$A$7500,0),$E86+2)=Команды!$AJ$16,TRUE,FALSE),,IF(INDEX(Команды!$A$2:$AN$7500,MATCH(BC$3,Команды!$A$2:$A$7500,0),$E86+2)=Команды!$AJ$17,TRUE,FALSE),,IF(INDEX(Команды!$A$2:$AN$7500,MATCH(BC$3,Команды!$A$2:$A$7500,0),$E86+2)=Команды!$AJ$18,TRUE,FALSE),,IF(INDEX(Команды!$A$2:$AN$7500,MATCH(BC$3,Команды!$A$2:$A$7500,0),$E86+2)=Команды!$AJ$19,TRUE,FALSE)),INDEX(Команды!$AJ$2:$AK$19,MATCH(INDEX(Команды!$A$2:$AN$7500,MATCH(BC$3,Команды!$A$2:$A$7500,0),$E86+2),Команды!$AJ$2:$AJ$19,0),2),0)</f>
        <v>В</v>
      </c>
      <c r="BD86" s="175" t="str">
        <f>IF(OR(IF(INDEX(Команды!$A$2:$AN$7500,MATCH(BC$3,Команды!$A$2:$A$7500,0),$E86+2)=Команды!$AJ$2,TRUE,FALSE),IF(INDEX(Команды!$A$2:$AN$7500,MATCH(BC$3,Команды!$A$2:$A$7500,0),$E86+2)=Команды!$AJ$3,TRUE,FALSE),IF(INDEX(Команды!$A$2:$AN$7500,MATCH(BC$3,Команды!$A$2:$A$7500,0),$E86+2)=Команды!$AJ$4,TRUE,FALSE),IF(INDEX(Команды!$A$2:$AN$7500,MATCH(BC$3,Команды!$A$2:$A$7500,0),$E86+2)=Команды!$AJ$5,TRUE,FALSE),IF(INDEX(Команды!$A$2:$AN$7500,MATCH(BC$3,Команды!$A$2:$A$7500,0),$E86+2)=Команды!$AJ$6,TRUE,FALSE),IF(INDEX(Команды!$A$2:$AN$7500,MATCH(BC$3,Команды!$A$2:$A$7500,0),$E86+2)=Команды!$AJ$7,TRUE,FALSE),IF(INDEX(Команды!$A$2:$AN$7500,MATCH(BC$3,Команды!$A$2:$A$7500,0),$E86+2)=Команды!$AJ$8,TRUE,FALSE),IF(INDEX(Команды!$A$2:$AN$7500,MATCH(BC$3,Команды!$A$2:$A$7500,0),$E86+2)=Команды!$AJ$9,TRUE,FALSE),IF(INDEX(Команды!$A$2:$AN$7500,MATCH(BC$3,Команды!$A$2:$A$7500,0),$E86+2)=Команды!$AJ$10,TRUE,FALSE),IF(INDEX(Команды!$A$2:$AN$7500,MATCH(BC$3,Команды!$A$2:$A$7500,0),$E86+2)=Команды!$AJ$11,TRUE,FALSE),IF(INDEX(Команды!$A$2:$AN$7500,MATCH(BC$3,Команды!$A$2:$A$7500,0),$E86+2)=Команды!$AJ$12,TRUE,FALSE),IF(INDEX(Команды!$A$2:$AN$7500,MATCH(BC$3,Команды!$A$2:$A$7500,0),$E86+2)=Команды!$AJ$13,TRUE,FALSE),IF(INDEX(Команды!$A$2:$AN$7500,MATCH(BC$3,Команды!$A$2:$A$7500,0),$E86+2)=Команды!$AJ$14,TRUE,FALSE),IF(INDEX(Команды!$A$2:$AN$7500,MATCH(BC$3,Команды!$A$2:$A$7500,0),$E86+2)=Команды!$AJ$15,TRUE,FALSE),IF(INDEX(Команды!$A$2:$AN$7500,MATCH(BC$3,Команды!$A$2:$A$7500,0),$E86+2)=Команды!$AJ$16,TRUE,FALSE),IF(INDEX(Команды!$A$2:$AN$7500,MATCH(BC$3,Команды!$A$2:$A$7500,0),$E86+2)=Команды!$AJ$17,TRUE,FALSE),IF(INDEX(Команды!$A$2:$AN$7500,MATCH(BC$3,Команды!$A$2:$A$7500,0),$E86+2)=Команды!$AJ$18,TRUE,FALSE),IF(INDEX(Команды!$A$2:$AN$7500,MATCH(BC$3,Команды!$A$2:$A$7500,0),$E86+2)=Команды!$AJ$19,TRUE,FALSE)),INDEX(Команды!$AJ$2:$AL$19,MATCH(INDEX(Команды!$A$2:$AN$7500,MATCH(BC$3,Команды!$A$2:$A$7500,0),$E86+2),Команды!$AJ$2:$AJ$19,0),3),0)</f>
        <v>В</v>
      </c>
      <c r="BE86" s="342"/>
      <c r="BF86" s="174" t="str">
        <f>IF(OR(IF(INDEX(Команды!$A$2:$AN$7500,MATCH(BF$3,Команды!$A$2:$A$7500,0),$E86+2)=Команды!$AJ$2,TRUE,FALSE),IF(INDEX(Команды!$A$2:$AN$7500,MATCH(BF$3,Команды!$A$2:$A$7500,0),$E86+2)=Команды!$AJ$3,TRUE,FALSE),IF(INDEX(Команды!$A$2:$AN$7500,MATCH(BF$3,Команды!$A$2:$A$7500,0),$E86+2)=Команды!$AJ$4,TRUE,FALSE),IF(INDEX(Команды!$A$2:$AN$7500,MATCH(BF$3,Команды!$A$2:$A$7500,0),$E86+2)=Команды!$AJ$5,TRUE,FALSE),IF(INDEX(Команды!$A$2:$AN$7500,MATCH(BF$3,Команды!$A$2:$A$7500,0),$E86+2)=Команды!$AJ$6,TRUE,FALSE),IF(INDEX(Команды!$A$2:$AN$7500,MATCH(BF$3,Команды!$A$2:$A$7500,0),$E86+2)=Команды!$AJ$7,TRUE,FALSE),IF(INDEX(Команды!$A$2:$AN$7500,MATCH(BF$3,Команды!$A$2:$A$7500,0),$E86+2)=Команды!$AJ$8,TRUE,FALSE),IF(INDEX(Команды!$A$2:$AN$7500,MATCH(BF$3,Команды!$A$2:$A$7500,0),$E86+2)=Команды!$AJ$9,TRUE,FALSE),IF(INDEX(Команды!$A$2:$AN$7500,MATCH(BF$3,Команды!$A$2:$A$7500,0),$E86+2)=Команды!$AJ$10,TRUE,FALSE),IF(INDEX(Команды!$A$2:$AN$7500,MATCH(BF$3,Команды!$A$2:$A$7500,0),$E86+2)=Команды!$AJ$11,TRUE,FALSE),IF(INDEX(Команды!$A$2:$AN$7500,MATCH(BF$3,Команды!$A$2:$A$7500,0),$E86+2)=Команды!$AJ$12,TRUE,FALSE),IF(INDEX(Команды!$A$2:$AN$7500,MATCH(BF$3,Команды!$A$2:$A$7500,0),$E86+2)=Команды!$AJ$13,TRUE,FALSE),IF(INDEX(Команды!$A$2:$AN$7500,MATCH(BF$3,Команды!$A$2:$A$7500,0),$E86+2)=Команды!$AJ$14,TRUE,FALSE),IF(INDEX(Команды!$A$2:$AN$7500,MATCH(BF$3,Команды!$A$2:$A$7500,0),$E86+2)=Команды!$AJ$15,TRUE,FALSE),IF(INDEX(Команды!$A$2:$AN$7500,MATCH(BF$3,Команды!$A$2:$A$7500,0),$E86+2)=Команды!$AJ$16,TRUE,FALSE),,IF(INDEX(Команды!$A$2:$AN$7500,MATCH(BF$3,Команды!$A$2:$A$7500,0),$E86+2)=Команды!$AJ$17,TRUE,FALSE),,IF(INDEX(Команды!$A$2:$AN$7500,MATCH(BF$3,Команды!$A$2:$A$7500,0),$E86+2)=Команды!$AJ$18,TRUE,FALSE),,IF(INDEX(Команды!$A$2:$AN$7500,MATCH(BF$3,Команды!$A$2:$A$7500,0),$E86+2)=Команды!$AJ$19,TRUE,FALSE)),INDEX(Команды!$AJ$2:$AK$19,MATCH(INDEX(Команды!$A$2:$AN$7500,MATCH(BF$3,Команды!$A$2:$A$7500,0),$E86+2),Команды!$AJ$2:$AJ$19,0),2),0)</f>
        <v>В</v>
      </c>
      <c r="BG86" s="175" t="str">
        <f>IF(OR(IF(INDEX(Команды!$A$2:$AN$7500,MATCH(BF$3,Команды!$A$2:$A$7500,0),$E86+2)=Команды!$AJ$2,TRUE,FALSE),IF(INDEX(Команды!$A$2:$AN$7500,MATCH(BF$3,Команды!$A$2:$A$7500,0),$E86+2)=Команды!$AJ$3,TRUE,FALSE),IF(INDEX(Команды!$A$2:$AN$7500,MATCH(BF$3,Команды!$A$2:$A$7500,0),$E86+2)=Команды!$AJ$4,TRUE,FALSE),IF(INDEX(Команды!$A$2:$AN$7500,MATCH(BF$3,Команды!$A$2:$A$7500,0),$E86+2)=Команды!$AJ$5,TRUE,FALSE),IF(INDEX(Команды!$A$2:$AN$7500,MATCH(BF$3,Команды!$A$2:$A$7500,0),$E86+2)=Команды!$AJ$6,TRUE,FALSE),IF(INDEX(Команды!$A$2:$AN$7500,MATCH(BF$3,Команды!$A$2:$A$7500,0),$E86+2)=Команды!$AJ$7,TRUE,FALSE),IF(INDEX(Команды!$A$2:$AN$7500,MATCH(BF$3,Команды!$A$2:$A$7500,0),$E86+2)=Команды!$AJ$8,TRUE,FALSE),IF(INDEX(Команды!$A$2:$AN$7500,MATCH(BF$3,Команды!$A$2:$A$7500,0),$E86+2)=Команды!$AJ$9,TRUE,FALSE),IF(INDEX(Команды!$A$2:$AN$7500,MATCH(BF$3,Команды!$A$2:$A$7500,0),$E86+2)=Команды!$AJ$10,TRUE,FALSE),IF(INDEX(Команды!$A$2:$AN$7500,MATCH(BF$3,Команды!$A$2:$A$7500,0),$E86+2)=Команды!$AJ$11,TRUE,FALSE),IF(INDEX(Команды!$A$2:$AN$7500,MATCH(BF$3,Команды!$A$2:$A$7500,0),$E86+2)=Команды!$AJ$12,TRUE,FALSE),IF(INDEX(Команды!$A$2:$AN$7500,MATCH(BF$3,Команды!$A$2:$A$7500,0),$E86+2)=Команды!$AJ$13,TRUE,FALSE),IF(INDEX(Команды!$A$2:$AN$7500,MATCH(BF$3,Команды!$A$2:$A$7500,0),$E86+2)=Команды!$AJ$14,TRUE,FALSE),IF(INDEX(Команды!$A$2:$AN$7500,MATCH(BF$3,Команды!$A$2:$A$7500,0),$E86+2)=Команды!$AJ$15,TRUE,FALSE),IF(INDEX(Команды!$A$2:$AN$7500,MATCH(BF$3,Команды!$A$2:$A$7500,0),$E86+2)=Команды!$AJ$16,TRUE,FALSE),IF(INDEX(Команды!$A$2:$AN$7500,MATCH(BF$3,Команды!$A$2:$A$7500,0),$E86+2)=Команды!$AJ$17,TRUE,FALSE),IF(INDEX(Команды!$A$2:$AN$7500,MATCH(BF$3,Команды!$A$2:$A$7500,0),$E86+2)=Команды!$AJ$18,TRUE,FALSE),IF(INDEX(Команды!$A$2:$AN$7500,MATCH(BF$3,Команды!$A$2:$A$7500,0),$E86+2)=Команды!$AJ$19,TRUE,FALSE)),INDEX(Команды!$AJ$2:$AL$19,MATCH(INDEX(Команды!$A$2:$AN$7500,MATCH(BF$3,Команды!$A$2:$A$7500,0),$E86+2),Команды!$AJ$2:$AJ$19,0),3),0)</f>
        <v>В</v>
      </c>
      <c r="BH86" s="342"/>
      <c r="BI86" s="174" t="str">
        <f>IF(OR(IF(INDEX(Команды!$A$2:$AN$7500,MATCH(BI$3,Команды!$A$2:$A$7500,0),$E86+2)=Команды!$AJ$2,TRUE,FALSE),IF(INDEX(Команды!$A$2:$AN$7500,MATCH(BI$3,Команды!$A$2:$A$7500,0),$E86+2)=Команды!$AJ$3,TRUE,FALSE),IF(INDEX(Команды!$A$2:$AN$7500,MATCH(BI$3,Команды!$A$2:$A$7500,0),$E86+2)=Команды!$AJ$4,TRUE,FALSE),IF(INDEX(Команды!$A$2:$AN$7500,MATCH(BI$3,Команды!$A$2:$A$7500,0),$E86+2)=Команды!$AJ$5,TRUE,FALSE),IF(INDEX(Команды!$A$2:$AN$7500,MATCH(BI$3,Команды!$A$2:$A$7500,0),$E86+2)=Команды!$AJ$6,TRUE,FALSE),IF(INDEX(Команды!$A$2:$AN$7500,MATCH(BI$3,Команды!$A$2:$A$7500,0),$E86+2)=Команды!$AJ$7,TRUE,FALSE),IF(INDEX(Команды!$A$2:$AN$7500,MATCH(BI$3,Команды!$A$2:$A$7500,0),$E86+2)=Команды!$AJ$8,TRUE,FALSE),IF(INDEX(Команды!$A$2:$AN$7500,MATCH(BI$3,Команды!$A$2:$A$7500,0),$E86+2)=Команды!$AJ$9,TRUE,FALSE),IF(INDEX(Команды!$A$2:$AN$7500,MATCH(BI$3,Команды!$A$2:$A$7500,0),$E86+2)=Команды!$AJ$10,TRUE,FALSE),IF(INDEX(Команды!$A$2:$AN$7500,MATCH(BI$3,Команды!$A$2:$A$7500,0),$E86+2)=Команды!$AJ$11,TRUE,FALSE),IF(INDEX(Команды!$A$2:$AN$7500,MATCH(BI$3,Команды!$A$2:$A$7500,0),$E86+2)=Команды!$AJ$12,TRUE,FALSE),IF(INDEX(Команды!$A$2:$AN$7500,MATCH(BI$3,Команды!$A$2:$A$7500,0),$E86+2)=Команды!$AJ$13,TRUE,FALSE),IF(INDEX(Команды!$A$2:$AN$7500,MATCH(BI$3,Команды!$A$2:$A$7500,0),$E86+2)=Команды!$AJ$14,TRUE,FALSE),IF(INDEX(Команды!$A$2:$AN$7500,MATCH(BI$3,Команды!$A$2:$A$7500,0),$E86+2)=Команды!$AJ$15,TRUE,FALSE),IF(INDEX(Команды!$A$2:$AN$7500,MATCH(BI$3,Команды!$A$2:$A$7500,0),$E86+2)=Команды!$AJ$16,TRUE,FALSE),,IF(INDEX(Команды!$A$2:$AN$7500,MATCH(BI$3,Команды!$A$2:$A$7500,0),$E86+2)=Команды!$AJ$17,TRUE,FALSE),,IF(INDEX(Команды!$A$2:$AN$7500,MATCH(BI$3,Команды!$A$2:$A$7500,0),$E86+2)=Команды!$AJ$18,TRUE,FALSE),,IF(INDEX(Команды!$A$2:$AN$7500,MATCH(BI$3,Команды!$A$2:$A$7500,0),$E86+2)=Команды!$AJ$19,TRUE,FALSE)),INDEX(Команды!$AJ$2:$AK$19,MATCH(INDEX(Команды!$A$2:$AN$7500,MATCH(BI$3,Команды!$A$2:$A$7500,0),$E86+2),Команды!$AJ$2:$AJ$19,0),2),0)</f>
        <v>В</v>
      </c>
      <c r="BJ86" s="175" t="str">
        <f>IF(OR(IF(INDEX(Команды!$A$2:$AN$7500,MATCH(BI$3,Команды!$A$2:$A$7500,0),$E86+2)=Команды!$AJ$2,TRUE,FALSE),IF(INDEX(Команды!$A$2:$AN$7500,MATCH(BI$3,Команды!$A$2:$A$7500,0),$E86+2)=Команды!$AJ$3,TRUE,FALSE),IF(INDEX(Команды!$A$2:$AN$7500,MATCH(BI$3,Команды!$A$2:$A$7500,0),$E86+2)=Команды!$AJ$4,TRUE,FALSE),IF(INDEX(Команды!$A$2:$AN$7500,MATCH(BI$3,Команды!$A$2:$A$7500,0),$E86+2)=Команды!$AJ$5,TRUE,FALSE),IF(INDEX(Команды!$A$2:$AN$7500,MATCH(BI$3,Команды!$A$2:$A$7500,0),$E86+2)=Команды!$AJ$6,TRUE,FALSE),IF(INDEX(Команды!$A$2:$AN$7500,MATCH(BI$3,Команды!$A$2:$A$7500,0),$E86+2)=Команды!$AJ$7,TRUE,FALSE),IF(INDEX(Команды!$A$2:$AN$7500,MATCH(BI$3,Команды!$A$2:$A$7500,0),$E86+2)=Команды!$AJ$8,TRUE,FALSE),IF(INDEX(Команды!$A$2:$AN$7500,MATCH(BI$3,Команды!$A$2:$A$7500,0),$E86+2)=Команды!$AJ$9,TRUE,FALSE),IF(INDEX(Команды!$A$2:$AN$7500,MATCH(BI$3,Команды!$A$2:$A$7500,0),$E86+2)=Команды!$AJ$10,TRUE,FALSE),IF(INDEX(Команды!$A$2:$AN$7500,MATCH(BI$3,Команды!$A$2:$A$7500,0),$E86+2)=Команды!$AJ$11,TRUE,FALSE),IF(INDEX(Команды!$A$2:$AN$7500,MATCH(BI$3,Команды!$A$2:$A$7500,0),$E86+2)=Команды!$AJ$12,TRUE,FALSE),IF(INDEX(Команды!$A$2:$AN$7500,MATCH(BI$3,Команды!$A$2:$A$7500,0),$E86+2)=Команды!$AJ$13,TRUE,FALSE),IF(INDEX(Команды!$A$2:$AN$7500,MATCH(BI$3,Команды!$A$2:$A$7500,0),$E86+2)=Команды!$AJ$14,TRUE,FALSE),IF(INDEX(Команды!$A$2:$AN$7500,MATCH(BI$3,Команды!$A$2:$A$7500,0),$E86+2)=Команды!$AJ$15,TRUE,FALSE),IF(INDEX(Команды!$A$2:$AN$7500,MATCH(BI$3,Команды!$A$2:$A$7500,0),$E86+2)=Команды!$AJ$16,TRUE,FALSE),IF(INDEX(Команды!$A$2:$AN$7500,MATCH(BI$3,Команды!$A$2:$A$7500,0),$E86+2)=Команды!$AJ$17,TRUE,FALSE),IF(INDEX(Команды!$A$2:$AN$7500,MATCH(BI$3,Команды!$A$2:$A$7500,0),$E86+2)=Команды!$AJ$18,TRUE,FALSE),IF(INDEX(Команды!$A$2:$AN$7500,MATCH(BI$3,Команды!$A$2:$A$7500,0),$E86+2)=Команды!$AJ$19,TRUE,FALSE)),INDEX(Команды!$AJ$2:$AL$19,MATCH(INDEX(Команды!$A$2:$AN$7500,MATCH(BI$3,Команды!$A$2:$A$7500,0),$E86+2),Команды!$AJ$2:$AJ$19,0),3),0)</f>
        <v>В</v>
      </c>
      <c r="BK86" s="342"/>
      <c r="BL86" s="174" t="str">
        <f>IF(OR(IF(INDEX(Команды!$A$2:$AN$7500,MATCH(BL$3,Команды!$A$2:$A$7500,0),$E86+2)=Команды!$AJ$2,TRUE,FALSE),IF(INDEX(Команды!$A$2:$AN$7500,MATCH(BL$3,Команды!$A$2:$A$7500,0),$E86+2)=Команды!$AJ$3,TRUE,FALSE),IF(INDEX(Команды!$A$2:$AN$7500,MATCH(BL$3,Команды!$A$2:$A$7500,0),$E86+2)=Команды!$AJ$4,TRUE,FALSE),IF(INDEX(Команды!$A$2:$AN$7500,MATCH(BL$3,Команды!$A$2:$A$7500,0),$E86+2)=Команды!$AJ$5,TRUE,FALSE),IF(INDEX(Команды!$A$2:$AN$7500,MATCH(BL$3,Команды!$A$2:$A$7500,0),$E86+2)=Команды!$AJ$6,TRUE,FALSE),IF(INDEX(Команды!$A$2:$AN$7500,MATCH(BL$3,Команды!$A$2:$A$7500,0),$E86+2)=Команды!$AJ$7,TRUE,FALSE),IF(INDEX(Команды!$A$2:$AN$7500,MATCH(BL$3,Команды!$A$2:$A$7500,0),$E86+2)=Команды!$AJ$8,TRUE,FALSE),IF(INDEX(Команды!$A$2:$AN$7500,MATCH(BL$3,Команды!$A$2:$A$7500,0),$E86+2)=Команды!$AJ$9,TRUE,FALSE),IF(INDEX(Команды!$A$2:$AN$7500,MATCH(BL$3,Команды!$A$2:$A$7500,0),$E86+2)=Команды!$AJ$10,TRUE,FALSE),IF(INDEX(Команды!$A$2:$AN$7500,MATCH(BL$3,Команды!$A$2:$A$7500,0),$E86+2)=Команды!$AJ$11,TRUE,FALSE),IF(INDEX(Команды!$A$2:$AN$7500,MATCH(BL$3,Команды!$A$2:$A$7500,0),$E86+2)=Команды!$AJ$12,TRUE,FALSE),IF(INDEX(Команды!$A$2:$AN$7500,MATCH(BL$3,Команды!$A$2:$A$7500,0),$E86+2)=Команды!$AJ$13,TRUE,FALSE),IF(INDEX(Команды!$A$2:$AN$7500,MATCH(BL$3,Команды!$A$2:$A$7500,0),$E86+2)=Команды!$AJ$14,TRUE,FALSE),IF(INDEX(Команды!$A$2:$AN$7500,MATCH(BL$3,Команды!$A$2:$A$7500,0),$E86+2)=Команды!$AJ$15,TRUE,FALSE),IF(INDEX(Команды!$A$2:$AN$7500,MATCH(BL$3,Команды!$A$2:$A$7500,0),$E86+2)=Команды!$AJ$16,TRUE,FALSE),,IF(INDEX(Команды!$A$2:$AN$7500,MATCH(BL$3,Команды!$A$2:$A$7500,0),$E86+2)=Команды!$AJ$17,TRUE,FALSE),,IF(INDEX(Команды!$A$2:$AN$7500,MATCH(BL$3,Команды!$A$2:$A$7500,0),$E86+2)=Команды!$AJ$18,TRUE,FALSE),,IF(INDEX(Команды!$A$2:$AN$7500,MATCH(BL$3,Команды!$A$2:$A$7500,0),$E86+2)=Команды!$AJ$19,TRUE,FALSE)),INDEX(Команды!$AJ$2:$AK$19,MATCH(INDEX(Команды!$A$2:$AN$7500,MATCH(BL$3,Команды!$A$2:$A$7500,0),$E86+2),Команды!$AJ$2:$AJ$19,0),2),0)</f>
        <v>В</v>
      </c>
      <c r="BM86" s="175" t="str">
        <f>IF(OR(IF(INDEX(Команды!$A$2:$AN$7500,MATCH(BL$3,Команды!$A$2:$A$7500,0),$E86+2)=Команды!$AJ$2,TRUE,FALSE),IF(INDEX(Команды!$A$2:$AN$7500,MATCH(BL$3,Команды!$A$2:$A$7500,0),$E86+2)=Команды!$AJ$3,TRUE,FALSE),IF(INDEX(Команды!$A$2:$AN$7500,MATCH(BL$3,Команды!$A$2:$A$7500,0),$E86+2)=Команды!$AJ$4,TRUE,FALSE),IF(INDEX(Команды!$A$2:$AN$7500,MATCH(BL$3,Команды!$A$2:$A$7500,0),$E86+2)=Команды!$AJ$5,TRUE,FALSE),IF(INDEX(Команды!$A$2:$AN$7500,MATCH(BL$3,Команды!$A$2:$A$7500,0),$E86+2)=Команды!$AJ$6,TRUE,FALSE),IF(INDEX(Команды!$A$2:$AN$7500,MATCH(BL$3,Команды!$A$2:$A$7500,0),$E86+2)=Команды!$AJ$7,TRUE,FALSE),IF(INDEX(Команды!$A$2:$AN$7500,MATCH(BL$3,Команды!$A$2:$A$7500,0),$E86+2)=Команды!$AJ$8,TRUE,FALSE),IF(INDEX(Команды!$A$2:$AN$7500,MATCH(BL$3,Команды!$A$2:$A$7500,0),$E86+2)=Команды!$AJ$9,TRUE,FALSE),IF(INDEX(Команды!$A$2:$AN$7500,MATCH(BL$3,Команды!$A$2:$A$7500,0),$E86+2)=Команды!$AJ$10,TRUE,FALSE),IF(INDEX(Команды!$A$2:$AN$7500,MATCH(BL$3,Команды!$A$2:$A$7500,0),$E86+2)=Команды!$AJ$11,TRUE,FALSE),IF(INDEX(Команды!$A$2:$AN$7500,MATCH(BL$3,Команды!$A$2:$A$7500,0),$E86+2)=Команды!$AJ$12,TRUE,FALSE),IF(INDEX(Команды!$A$2:$AN$7500,MATCH(BL$3,Команды!$A$2:$A$7500,0),$E86+2)=Команды!$AJ$13,TRUE,FALSE),IF(INDEX(Команды!$A$2:$AN$7500,MATCH(BL$3,Команды!$A$2:$A$7500,0),$E86+2)=Команды!$AJ$14,TRUE,FALSE),IF(INDEX(Команды!$A$2:$AN$7500,MATCH(BL$3,Команды!$A$2:$A$7500,0),$E86+2)=Команды!$AJ$15,TRUE,FALSE),IF(INDEX(Команды!$A$2:$AN$7500,MATCH(BL$3,Команды!$A$2:$A$7500,0),$E86+2)=Команды!$AJ$16,TRUE,FALSE),IF(INDEX(Команды!$A$2:$AN$7500,MATCH(BL$3,Команды!$A$2:$A$7500,0),$E86+2)=Команды!$AJ$17,TRUE,FALSE),IF(INDEX(Команды!$A$2:$AN$7500,MATCH(BL$3,Команды!$A$2:$A$7500,0),$E86+2)=Команды!$AJ$18,TRUE,FALSE),IF(INDEX(Команды!$A$2:$AN$7500,MATCH(BL$3,Команды!$A$2:$A$7500,0),$E86+2)=Команды!$AJ$19,TRUE,FALSE)),INDEX(Команды!$AJ$2:$AL$19,MATCH(INDEX(Команды!$A$2:$AN$7500,MATCH(BL$3,Команды!$A$2:$A$7500,0),$E86+2),Команды!$AJ$2:$AJ$19,0),3),0)</f>
        <v>В</v>
      </c>
      <c r="BN86" s="342"/>
      <c r="BO86" s="174" t="str">
        <f>IF(OR(IF(INDEX(Команды!$A$2:$AN$7500,MATCH(BO$3,Команды!$A$2:$A$7500,0),$E86+2)=Команды!$AJ$2,TRUE,FALSE),IF(INDEX(Команды!$A$2:$AN$7500,MATCH(BO$3,Команды!$A$2:$A$7500,0),$E86+2)=Команды!$AJ$3,TRUE,FALSE),IF(INDEX(Команды!$A$2:$AN$7500,MATCH(BO$3,Команды!$A$2:$A$7500,0),$E86+2)=Команды!$AJ$4,TRUE,FALSE),IF(INDEX(Команды!$A$2:$AN$7500,MATCH(BO$3,Команды!$A$2:$A$7500,0),$E86+2)=Команды!$AJ$5,TRUE,FALSE),IF(INDEX(Команды!$A$2:$AN$7500,MATCH(BO$3,Команды!$A$2:$A$7500,0),$E86+2)=Команды!$AJ$6,TRUE,FALSE),IF(INDEX(Команды!$A$2:$AN$7500,MATCH(BO$3,Команды!$A$2:$A$7500,0),$E86+2)=Команды!$AJ$7,TRUE,FALSE),IF(INDEX(Команды!$A$2:$AN$7500,MATCH(BO$3,Команды!$A$2:$A$7500,0),$E86+2)=Команды!$AJ$8,TRUE,FALSE),IF(INDEX(Команды!$A$2:$AN$7500,MATCH(BO$3,Команды!$A$2:$A$7500,0),$E86+2)=Команды!$AJ$9,TRUE,FALSE),IF(INDEX(Команды!$A$2:$AN$7500,MATCH(BO$3,Команды!$A$2:$A$7500,0),$E86+2)=Команды!$AJ$10,TRUE,FALSE),IF(INDEX(Команды!$A$2:$AN$7500,MATCH(BO$3,Команды!$A$2:$A$7500,0),$E86+2)=Команды!$AJ$11,TRUE,FALSE),IF(INDEX(Команды!$A$2:$AN$7500,MATCH(BO$3,Команды!$A$2:$A$7500,0),$E86+2)=Команды!$AJ$12,TRUE,FALSE),IF(INDEX(Команды!$A$2:$AN$7500,MATCH(BO$3,Команды!$A$2:$A$7500,0),$E86+2)=Команды!$AJ$13,TRUE,FALSE),IF(INDEX(Команды!$A$2:$AN$7500,MATCH(BO$3,Команды!$A$2:$A$7500,0),$E86+2)=Команды!$AJ$14,TRUE,FALSE),IF(INDEX(Команды!$A$2:$AN$7500,MATCH(BO$3,Команды!$A$2:$A$7500,0),$E86+2)=Команды!$AJ$15,TRUE,FALSE),IF(INDEX(Команды!$A$2:$AN$7500,MATCH(BO$3,Команды!$A$2:$A$7500,0),$E86+2)=Команды!$AJ$16,TRUE,FALSE),,IF(INDEX(Команды!$A$2:$AN$7500,MATCH(BO$3,Команды!$A$2:$A$7500,0),$E86+2)=Команды!$AJ$17,TRUE,FALSE),,IF(INDEX(Команды!$A$2:$AN$7500,MATCH(BO$3,Команды!$A$2:$A$7500,0),$E86+2)=Команды!$AJ$18,TRUE,FALSE),,IF(INDEX(Команды!$A$2:$AN$7500,MATCH(BO$3,Команды!$A$2:$A$7500,0),$E86+2)=Команды!$AJ$19,TRUE,FALSE)),INDEX(Команды!$AJ$2:$AK$19,MATCH(INDEX(Команды!$A$2:$AN$7500,MATCH(BO$3,Команды!$A$2:$A$7500,0),$E86+2),Команды!$AJ$2:$AJ$19,0),2),0)</f>
        <v>В</v>
      </c>
      <c r="BP86" s="175" t="str">
        <f>IF(OR(IF(INDEX(Команды!$A$2:$AN$7500,MATCH(BO$3,Команды!$A$2:$A$7500,0),$E86+2)=Команды!$AJ$2,TRUE,FALSE),IF(INDEX(Команды!$A$2:$AN$7500,MATCH(BO$3,Команды!$A$2:$A$7500,0),$E86+2)=Команды!$AJ$3,TRUE,FALSE),IF(INDEX(Команды!$A$2:$AN$7500,MATCH(BO$3,Команды!$A$2:$A$7500,0),$E86+2)=Команды!$AJ$4,TRUE,FALSE),IF(INDEX(Команды!$A$2:$AN$7500,MATCH(BO$3,Команды!$A$2:$A$7500,0),$E86+2)=Команды!$AJ$5,TRUE,FALSE),IF(INDEX(Команды!$A$2:$AN$7500,MATCH(BO$3,Команды!$A$2:$A$7500,0),$E86+2)=Команды!$AJ$6,TRUE,FALSE),IF(INDEX(Команды!$A$2:$AN$7500,MATCH(BO$3,Команды!$A$2:$A$7500,0),$E86+2)=Команды!$AJ$7,TRUE,FALSE),IF(INDEX(Команды!$A$2:$AN$7500,MATCH(BO$3,Команды!$A$2:$A$7500,0),$E86+2)=Команды!$AJ$8,TRUE,FALSE),IF(INDEX(Команды!$A$2:$AN$7500,MATCH(BO$3,Команды!$A$2:$A$7500,0),$E86+2)=Команды!$AJ$9,TRUE,FALSE),IF(INDEX(Команды!$A$2:$AN$7500,MATCH(BO$3,Команды!$A$2:$A$7500,0),$E86+2)=Команды!$AJ$10,TRUE,FALSE),IF(INDEX(Команды!$A$2:$AN$7500,MATCH(BO$3,Команды!$A$2:$A$7500,0),$E86+2)=Команды!$AJ$11,TRUE,FALSE),IF(INDEX(Команды!$A$2:$AN$7500,MATCH(BO$3,Команды!$A$2:$A$7500,0),$E86+2)=Команды!$AJ$12,TRUE,FALSE),IF(INDEX(Команды!$A$2:$AN$7500,MATCH(BO$3,Команды!$A$2:$A$7500,0),$E86+2)=Команды!$AJ$13,TRUE,FALSE),IF(INDEX(Команды!$A$2:$AN$7500,MATCH(BO$3,Команды!$A$2:$A$7500,0),$E86+2)=Команды!$AJ$14,TRUE,FALSE),IF(INDEX(Команды!$A$2:$AN$7500,MATCH(BO$3,Команды!$A$2:$A$7500,0),$E86+2)=Команды!$AJ$15,TRUE,FALSE),IF(INDEX(Команды!$A$2:$AN$7500,MATCH(BO$3,Команды!$A$2:$A$7500,0),$E86+2)=Команды!$AJ$16,TRUE,FALSE),IF(INDEX(Команды!$A$2:$AN$7500,MATCH(BO$3,Команды!$A$2:$A$7500,0),$E86+2)=Команды!$AJ$17,TRUE,FALSE),IF(INDEX(Команды!$A$2:$AN$7500,MATCH(BO$3,Команды!$A$2:$A$7500,0),$E86+2)=Команды!$AJ$18,TRUE,FALSE),IF(INDEX(Команды!$A$2:$AN$7500,MATCH(BO$3,Команды!$A$2:$A$7500,0),$E86+2)=Команды!$AJ$19,TRUE,FALSE)),INDEX(Команды!$AJ$2:$AL$19,MATCH(INDEX(Команды!$A$2:$AN$7500,MATCH(BO$3,Команды!$A$2:$A$7500,0),$E86+2),Команды!$AJ$2:$AJ$19,0),3),0)</f>
        <v>В</v>
      </c>
      <c r="BQ86" s="342"/>
      <c r="BR86" s="174" t="str">
        <f>IF(OR(IF(INDEX(Команды!$A$2:$AN$7500,MATCH(BR$3,Команды!$A$2:$A$7500,0),$E86+2)=Команды!$AJ$2,TRUE,FALSE),IF(INDEX(Команды!$A$2:$AN$7500,MATCH(BR$3,Команды!$A$2:$A$7500,0),$E86+2)=Команды!$AJ$3,TRUE,FALSE),IF(INDEX(Команды!$A$2:$AN$7500,MATCH(BR$3,Команды!$A$2:$A$7500,0),$E86+2)=Команды!$AJ$4,TRUE,FALSE),IF(INDEX(Команды!$A$2:$AN$7500,MATCH(BR$3,Команды!$A$2:$A$7500,0),$E86+2)=Команды!$AJ$5,TRUE,FALSE),IF(INDEX(Команды!$A$2:$AN$7500,MATCH(BR$3,Команды!$A$2:$A$7500,0),$E86+2)=Команды!$AJ$6,TRUE,FALSE),IF(INDEX(Команды!$A$2:$AN$7500,MATCH(BR$3,Команды!$A$2:$A$7500,0),$E86+2)=Команды!$AJ$7,TRUE,FALSE),IF(INDEX(Команды!$A$2:$AN$7500,MATCH(BR$3,Команды!$A$2:$A$7500,0),$E86+2)=Команды!$AJ$8,TRUE,FALSE),IF(INDEX(Команды!$A$2:$AN$7500,MATCH(BR$3,Команды!$A$2:$A$7500,0),$E86+2)=Команды!$AJ$9,TRUE,FALSE),IF(INDEX(Команды!$A$2:$AN$7500,MATCH(BR$3,Команды!$A$2:$A$7500,0),$E86+2)=Команды!$AJ$10,TRUE,FALSE),IF(INDEX(Команды!$A$2:$AN$7500,MATCH(BR$3,Команды!$A$2:$A$7500,0),$E86+2)=Команды!$AJ$11,TRUE,FALSE),IF(INDEX(Команды!$A$2:$AN$7500,MATCH(BR$3,Команды!$A$2:$A$7500,0),$E86+2)=Команды!$AJ$12,TRUE,FALSE),IF(INDEX(Команды!$A$2:$AN$7500,MATCH(BR$3,Команды!$A$2:$A$7500,0),$E86+2)=Команды!$AJ$13,TRUE,FALSE),IF(INDEX(Команды!$A$2:$AN$7500,MATCH(BR$3,Команды!$A$2:$A$7500,0),$E86+2)=Команды!$AJ$14,TRUE,FALSE),IF(INDEX(Команды!$A$2:$AN$7500,MATCH(BR$3,Команды!$A$2:$A$7500,0),$E86+2)=Команды!$AJ$15,TRUE,FALSE),IF(INDEX(Команды!$A$2:$AN$7500,MATCH(BR$3,Команды!$A$2:$A$7500,0),$E86+2)=Команды!$AJ$16,TRUE,FALSE),,IF(INDEX(Команды!$A$2:$AN$7500,MATCH(BR$3,Команды!$A$2:$A$7500,0),$E86+2)=Команды!$AJ$17,TRUE,FALSE),,IF(INDEX(Команды!$A$2:$AN$7500,MATCH(BR$3,Команды!$A$2:$A$7500,0),$E86+2)=Команды!$AJ$18,TRUE,FALSE),,IF(INDEX(Команды!$A$2:$AN$7500,MATCH(BR$3,Команды!$A$2:$A$7500,0),$E86+2)=Команды!$AJ$19,TRUE,FALSE)),INDEX(Команды!$AJ$2:$AK$19,MATCH(INDEX(Команды!$A$2:$AN$7500,MATCH(BR$3,Команды!$A$2:$A$7500,0),$E86+2),Команды!$AJ$2:$AJ$19,0),2),0)</f>
        <v>В</v>
      </c>
      <c r="BS86" s="175" t="str">
        <f>IF(OR(IF(INDEX(Команды!$A$2:$AN$7500,MATCH(BR$3,Команды!$A$2:$A$7500,0),$E86+2)=Команды!$AJ$2,TRUE,FALSE),IF(INDEX(Команды!$A$2:$AN$7500,MATCH(BR$3,Команды!$A$2:$A$7500,0),$E86+2)=Команды!$AJ$3,TRUE,FALSE),IF(INDEX(Команды!$A$2:$AN$7500,MATCH(BR$3,Команды!$A$2:$A$7500,0),$E86+2)=Команды!$AJ$4,TRUE,FALSE),IF(INDEX(Команды!$A$2:$AN$7500,MATCH(BR$3,Команды!$A$2:$A$7500,0),$E86+2)=Команды!$AJ$5,TRUE,FALSE),IF(INDEX(Команды!$A$2:$AN$7500,MATCH(BR$3,Команды!$A$2:$A$7500,0),$E86+2)=Команды!$AJ$6,TRUE,FALSE),IF(INDEX(Команды!$A$2:$AN$7500,MATCH(BR$3,Команды!$A$2:$A$7500,0),$E86+2)=Команды!$AJ$7,TRUE,FALSE),IF(INDEX(Команды!$A$2:$AN$7500,MATCH(BR$3,Команды!$A$2:$A$7500,0),$E86+2)=Команды!$AJ$8,TRUE,FALSE),IF(INDEX(Команды!$A$2:$AN$7500,MATCH(BR$3,Команды!$A$2:$A$7500,0),$E86+2)=Команды!$AJ$9,TRUE,FALSE),IF(INDEX(Команды!$A$2:$AN$7500,MATCH(BR$3,Команды!$A$2:$A$7500,0),$E86+2)=Команды!$AJ$10,TRUE,FALSE),IF(INDEX(Команды!$A$2:$AN$7500,MATCH(BR$3,Команды!$A$2:$A$7500,0),$E86+2)=Команды!$AJ$11,TRUE,FALSE),IF(INDEX(Команды!$A$2:$AN$7500,MATCH(BR$3,Команды!$A$2:$A$7500,0),$E86+2)=Команды!$AJ$12,TRUE,FALSE),IF(INDEX(Команды!$A$2:$AN$7500,MATCH(BR$3,Команды!$A$2:$A$7500,0),$E86+2)=Команды!$AJ$13,TRUE,FALSE),IF(INDEX(Команды!$A$2:$AN$7500,MATCH(BR$3,Команды!$A$2:$A$7500,0),$E86+2)=Команды!$AJ$14,TRUE,FALSE),IF(INDEX(Команды!$A$2:$AN$7500,MATCH(BR$3,Команды!$A$2:$A$7500,0),$E86+2)=Команды!$AJ$15,TRUE,FALSE),IF(INDEX(Команды!$A$2:$AN$7500,MATCH(BR$3,Команды!$A$2:$A$7500,0),$E86+2)=Команды!$AJ$16,TRUE,FALSE),IF(INDEX(Команды!$A$2:$AN$7500,MATCH(BR$3,Команды!$A$2:$A$7500,0),$E86+2)=Команды!$AJ$17,TRUE,FALSE),IF(INDEX(Команды!$A$2:$AN$7500,MATCH(BR$3,Команды!$A$2:$A$7500,0),$E86+2)=Команды!$AJ$18,TRUE,FALSE),IF(INDEX(Команды!$A$2:$AN$7500,MATCH(BR$3,Команды!$A$2:$A$7500,0),$E86+2)=Команды!$AJ$19,TRUE,FALSE)),INDEX(Команды!$AJ$2:$AL$19,MATCH(INDEX(Команды!$A$2:$AN$7500,MATCH(BR$3,Команды!$A$2:$A$7500,0),$E86+2),Команды!$AJ$2:$AJ$19,0),3),0)</f>
        <v>В</v>
      </c>
      <c r="BT86" s="342"/>
      <c r="BU86" s="174" t="str">
        <f>IF(OR(IF(INDEX(Команды!$A$2:$AN$7500,MATCH(BU$3,Команды!$A$2:$A$7500,0),$E86+2)=Команды!$AJ$2,TRUE,FALSE),IF(INDEX(Команды!$A$2:$AN$7500,MATCH(BU$3,Команды!$A$2:$A$7500,0),$E86+2)=Команды!$AJ$3,TRUE,FALSE),IF(INDEX(Команды!$A$2:$AN$7500,MATCH(BU$3,Команды!$A$2:$A$7500,0),$E86+2)=Команды!$AJ$4,TRUE,FALSE),IF(INDEX(Команды!$A$2:$AN$7500,MATCH(BU$3,Команды!$A$2:$A$7500,0),$E86+2)=Команды!$AJ$5,TRUE,FALSE),IF(INDEX(Команды!$A$2:$AN$7500,MATCH(BU$3,Команды!$A$2:$A$7500,0),$E86+2)=Команды!$AJ$6,TRUE,FALSE),IF(INDEX(Команды!$A$2:$AN$7500,MATCH(BU$3,Команды!$A$2:$A$7500,0),$E86+2)=Команды!$AJ$7,TRUE,FALSE),IF(INDEX(Команды!$A$2:$AN$7500,MATCH(BU$3,Команды!$A$2:$A$7500,0),$E86+2)=Команды!$AJ$8,TRUE,FALSE),IF(INDEX(Команды!$A$2:$AN$7500,MATCH(BU$3,Команды!$A$2:$A$7500,0),$E86+2)=Команды!$AJ$9,TRUE,FALSE),IF(INDEX(Команды!$A$2:$AN$7500,MATCH(BU$3,Команды!$A$2:$A$7500,0),$E86+2)=Команды!$AJ$10,TRUE,FALSE),IF(INDEX(Команды!$A$2:$AN$7500,MATCH(BU$3,Команды!$A$2:$A$7500,0),$E86+2)=Команды!$AJ$11,TRUE,FALSE),IF(INDEX(Команды!$A$2:$AN$7500,MATCH(BU$3,Команды!$A$2:$A$7500,0),$E86+2)=Команды!$AJ$12,TRUE,FALSE),IF(INDEX(Команды!$A$2:$AN$7500,MATCH(BU$3,Команды!$A$2:$A$7500,0),$E86+2)=Команды!$AJ$13,TRUE,FALSE),IF(INDEX(Команды!$A$2:$AN$7500,MATCH(BU$3,Команды!$A$2:$A$7500,0),$E86+2)=Команды!$AJ$14,TRUE,FALSE),IF(INDEX(Команды!$A$2:$AN$7500,MATCH(BU$3,Команды!$A$2:$A$7500,0),$E86+2)=Команды!$AJ$15,TRUE,FALSE),IF(INDEX(Команды!$A$2:$AN$7500,MATCH(BU$3,Команды!$A$2:$A$7500,0),$E86+2)=Команды!$AJ$16,TRUE,FALSE),,IF(INDEX(Команды!$A$2:$AN$7500,MATCH(BU$3,Команды!$A$2:$A$7500,0),$E86+2)=Команды!$AJ$17,TRUE,FALSE),,IF(INDEX(Команды!$A$2:$AN$7500,MATCH(BU$3,Команды!$A$2:$A$7500,0),$E86+2)=Команды!$AJ$18,TRUE,FALSE),,IF(INDEX(Команды!$A$2:$AN$7500,MATCH(BU$3,Команды!$A$2:$A$7500,0),$E86+2)=Команды!$AJ$19,TRUE,FALSE)),INDEX(Команды!$AJ$2:$AK$19,MATCH(INDEX(Команды!$A$2:$AN$7500,MATCH(BU$3,Команды!$A$2:$A$7500,0),$E86+2),Команды!$AJ$2:$AJ$19,0),2),0)</f>
        <v>В</v>
      </c>
      <c r="BV86" s="175" t="str">
        <f>IF(OR(IF(INDEX(Команды!$A$2:$AN$7500,MATCH(BU$3,Команды!$A$2:$A$7500,0),$E86+2)=Команды!$AJ$2,TRUE,FALSE),IF(INDEX(Команды!$A$2:$AN$7500,MATCH(BU$3,Команды!$A$2:$A$7500,0),$E86+2)=Команды!$AJ$3,TRUE,FALSE),IF(INDEX(Команды!$A$2:$AN$7500,MATCH(BU$3,Команды!$A$2:$A$7500,0),$E86+2)=Команды!$AJ$4,TRUE,FALSE),IF(INDEX(Команды!$A$2:$AN$7500,MATCH(BU$3,Команды!$A$2:$A$7500,0),$E86+2)=Команды!$AJ$5,TRUE,FALSE),IF(INDEX(Команды!$A$2:$AN$7500,MATCH(BU$3,Команды!$A$2:$A$7500,0),$E86+2)=Команды!$AJ$6,TRUE,FALSE),IF(INDEX(Команды!$A$2:$AN$7500,MATCH(BU$3,Команды!$A$2:$A$7500,0),$E86+2)=Команды!$AJ$7,TRUE,FALSE),IF(INDEX(Команды!$A$2:$AN$7500,MATCH(BU$3,Команды!$A$2:$A$7500,0),$E86+2)=Команды!$AJ$8,TRUE,FALSE),IF(INDEX(Команды!$A$2:$AN$7500,MATCH(BU$3,Команды!$A$2:$A$7500,0),$E86+2)=Команды!$AJ$9,TRUE,FALSE),IF(INDEX(Команды!$A$2:$AN$7500,MATCH(BU$3,Команды!$A$2:$A$7500,0),$E86+2)=Команды!$AJ$10,TRUE,FALSE),IF(INDEX(Команды!$A$2:$AN$7500,MATCH(BU$3,Команды!$A$2:$A$7500,0),$E86+2)=Команды!$AJ$11,TRUE,FALSE),IF(INDEX(Команды!$A$2:$AN$7500,MATCH(BU$3,Команды!$A$2:$A$7500,0),$E86+2)=Команды!$AJ$12,TRUE,FALSE),IF(INDEX(Команды!$A$2:$AN$7500,MATCH(BU$3,Команды!$A$2:$A$7500,0),$E86+2)=Команды!$AJ$13,TRUE,FALSE),IF(INDEX(Команды!$A$2:$AN$7500,MATCH(BU$3,Команды!$A$2:$A$7500,0),$E86+2)=Команды!$AJ$14,TRUE,FALSE),IF(INDEX(Команды!$A$2:$AN$7500,MATCH(BU$3,Команды!$A$2:$A$7500,0),$E86+2)=Команды!$AJ$15,TRUE,FALSE),IF(INDEX(Команды!$A$2:$AN$7500,MATCH(BU$3,Команды!$A$2:$A$7500,0),$E86+2)=Команды!$AJ$16,TRUE,FALSE),IF(INDEX(Команды!$A$2:$AN$7500,MATCH(BU$3,Команды!$A$2:$A$7500,0),$E86+2)=Команды!$AJ$17,TRUE,FALSE),IF(INDEX(Команды!$A$2:$AN$7500,MATCH(BU$3,Команды!$A$2:$A$7500,0),$E86+2)=Команды!$AJ$18,TRUE,FALSE),IF(INDEX(Команды!$A$2:$AN$7500,MATCH(BU$3,Команды!$A$2:$A$7500,0),$E86+2)=Команды!$AJ$19,TRUE,FALSE)),INDEX(Команды!$AJ$2:$AL$19,MATCH(INDEX(Команды!$A$2:$AN$7500,MATCH(BU$3,Команды!$A$2:$A$7500,0),$E86+2),Команды!$AJ$2:$AJ$19,0),3),0)</f>
        <v>В</v>
      </c>
      <c r="BW86" s="342"/>
      <c r="BX86" s="174" t="str">
        <f>IF(OR(IF(INDEX(Команды!$A$2:$AN$7500,MATCH(BX$3,Команды!$A$2:$A$7500,0),$E86+2)=Команды!$AJ$2,TRUE,FALSE),IF(INDEX(Команды!$A$2:$AN$7500,MATCH(BX$3,Команды!$A$2:$A$7500,0),$E86+2)=Команды!$AJ$3,TRUE,FALSE),IF(INDEX(Команды!$A$2:$AN$7500,MATCH(BX$3,Команды!$A$2:$A$7500,0),$E86+2)=Команды!$AJ$4,TRUE,FALSE),IF(INDEX(Команды!$A$2:$AN$7500,MATCH(BX$3,Команды!$A$2:$A$7500,0),$E86+2)=Команды!$AJ$5,TRUE,FALSE),IF(INDEX(Команды!$A$2:$AN$7500,MATCH(BX$3,Команды!$A$2:$A$7500,0),$E86+2)=Команды!$AJ$6,TRUE,FALSE),IF(INDEX(Команды!$A$2:$AN$7500,MATCH(BX$3,Команды!$A$2:$A$7500,0),$E86+2)=Команды!$AJ$7,TRUE,FALSE),IF(INDEX(Команды!$A$2:$AN$7500,MATCH(BX$3,Команды!$A$2:$A$7500,0),$E86+2)=Команды!$AJ$8,TRUE,FALSE),IF(INDEX(Команды!$A$2:$AN$7500,MATCH(BX$3,Команды!$A$2:$A$7500,0),$E86+2)=Команды!$AJ$9,TRUE,FALSE),IF(INDEX(Команды!$A$2:$AN$7500,MATCH(BX$3,Команды!$A$2:$A$7500,0),$E86+2)=Команды!$AJ$10,TRUE,FALSE),IF(INDEX(Команды!$A$2:$AN$7500,MATCH(BX$3,Команды!$A$2:$A$7500,0),$E86+2)=Команды!$AJ$11,TRUE,FALSE),IF(INDEX(Команды!$A$2:$AN$7500,MATCH(BX$3,Команды!$A$2:$A$7500,0),$E86+2)=Команды!$AJ$12,TRUE,FALSE),IF(INDEX(Команды!$A$2:$AN$7500,MATCH(BX$3,Команды!$A$2:$A$7500,0),$E86+2)=Команды!$AJ$13,TRUE,FALSE),IF(INDEX(Команды!$A$2:$AN$7500,MATCH(BX$3,Команды!$A$2:$A$7500,0),$E86+2)=Команды!$AJ$14,TRUE,FALSE),IF(INDEX(Команды!$A$2:$AN$7500,MATCH(BX$3,Команды!$A$2:$A$7500,0),$E86+2)=Команды!$AJ$15,TRUE,FALSE),IF(INDEX(Команды!$A$2:$AN$7500,MATCH(BX$3,Команды!$A$2:$A$7500,0),$E86+2)=Команды!$AJ$16,TRUE,FALSE),,IF(INDEX(Команды!$A$2:$AN$7500,MATCH(BX$3,Команды!$A$2:$A$7500,0),$E86+2)=Команды!$AJ$17,TRUE,FALSE),,IF(INDEX(Команды!$A$2:$AN$7500,MATCH(BX$3,Команды!$A$2:$A$7500,0),$E86+2)=Команды!$AJ$18,TRUE,FALSE),,IF(INDEX(Команды!$A$2:$AN$7500,MATCH(BX$3,Команды!$A$2:$A$7500,0),$E86+2)=Команды!$AJ$19,TRUE,FALSE)),INDEX(Команды!$AJ$2:$AK$19,MATCH(INDEX(Команды!$A$2:$AN$7500,MATCH(BX$3,Команды!$A$2:$A$7500,0),$E86+2),Команды!$AJ$2:$AJ$19,0),2),0)</f>
        <v>В</v>
      </c>
      <c r="BY86" s="175" t="str">
        <f>IF(OR(IF(INDEX(Команды!$A$2:$AN$7500,MATCH(BX$3,Команды!$A$2:$A$7500,0),$E86+2)=Команды!$AJ$2,TRUE,FALSE),IF(INDEX(Команды!$A$2:$AN$7500,MATCH(BX$3,Команды!$A$2:$A$7500,0),$E86+2)=Команды!$AJ$3,TRUE,FALSE),IF(INDEX(Команды!$A$2:$AN$7500,MATCH(BX$3,Команды!$A$2:$A$7500,0),$E86+2)=Команды!$AJ$4,TRUE,FALSE),IF(INDEX(Команды!$A$2:$AN$7500,MATCH(BX$3,Команды!$A$2:$A$7500,0),$E86+2)=Команды!$AJ$5,TRUE,FALSE),IF(INDEX(Команды!$A$2:$AN$7500,MATCH(BX$3,Команды!$A$2:$A$7500,0),$E86+2)=Команды!$AJ$6,TRUE,FALSE),IF(INDEX(Команды!$A$2:$AN$7500,MATCH(BX$3,Команды!$A$2:$A$7500,0),$E86+2)=Команды!$AJ$7,TRUE,FALSE),IF(INDEX(Команды!$A$2:$AN$7500,MATCH(BX$3,Команды!$A$2:$A$7500,0),$E86+2)=Команды!$AJ$8,TRUE,FALSE),IF(INDEX(Команды!$A$2:$AN$7500,MATCH(BX$3,Команды!$A$2:$A$7500,0),$E86+2)=Команды!$AJ$9,TRUE,FALSE),IF(INDEX(Команды!$A$2:$AN$7500,MATCH(BX$3,Команды!$A$2:$A$7500,0),$E86+2)=Команды!$AJ$10,TRUE,FALSE),IF(INDEX(Команды!$A$2:$AN$7500,MATCH(BX$3,Команды!$A$2:$A$7500,0),$E86+2)=Команды!$AJ$11,TRUE,FALSE),IF(INDEX(Команды!$A$2:$AN$7500,MATCH(BX$3,Команды!$A$2:$A$7500,0),$E86+2)=Команды!$AJ$12,TRUE,FALSE),IF(INDEX(Команды!$A$2:$AN$7500,MATCH(BX$3,Команды!$A$2:$A$7500,0),$E86+2)=Команды!$AJ$13,TRUE,FALSE),IF(INDEX(Команды!$A$2:$AN$7500,MATCH(BX$3,Команды!$A$2:$A$7500,0),$E86+2)=Команды!$AJ$14,TRUE,FALSE),IF(INDEX(Команды!$A$2:$AN$7500,MATCH(BX$3,Команды!$A$2:$A$7500,0),$E86+2)=Команды!$AJ$15,TRUE,FALSE),IF(INDEX(Команды!$A$2:$AN$7500,MATCH(BX$3,Команды!$A$2:$A$7500,0),$E86+2)=Команды!$AJ$16,TRUE,FALSE),IF(INDEX(Команды!$A$2:$AN$7500,MATCH(BX$3,Команды!$A$2:$A$7500,0),$E86+2)=Команды!$AJ$17,TRUE,FALSE),IF(INDEX(Команды!$A$2:$AN$7500,MATCH(BX$3,Команды!$A$2:$A$7500,0),$E86+2)=Команды!$AJ$18,TRUE,FALSE),IF(INDEX(Команды!$A$2:$AN$7500,MATCH(BX$3,Команды!$A$2:$A$7500,0),$E86+2)=Команды!$AJ$19,TRUE,FALSE)),INDEX(Команды!$AJ$2:$AL$19,MATCH(INDEX(Команды!$A$2:$AN$7500,MATCH(BX$3,Команды!$A$2:$A$7500,0),$E86+2),Команды!$AJ$2:$AJ$19,0),3),0)</f>
        <v>В</v>
      </c>
      <c r="BZ86" s="342"/>
      <c r="CA86" s="174" t="str">
        <f>IF(OR(IF(INDEX(Команды!$A$2:$AN$7500,MATCH(CA$3,Команды!$A$2:$A$7500,0),$E86+2)=Команды!$AJ$2,TRUE,FALSE),IF(INDEX(Команды!$A$2:$AN$7500,MATCH(CA$3,Команды!$A$2:$A$7500,0),$E86+2)=Команды!$AJ$3,TRUE,FALSE),IF(INDEX(Команды!$A$2:$AN$7500,MATCH(CA$3,Команды!$A$2:$A$7500,0),$E86+2)=Команды!$AJ$4,TRUE,FALSE),IF(INDEX(Команды!$A$2:$AN$7500,MATCH(CA$3,Команды!$A$2:$A$7500,0),$E86+2)=Команды!$AJ$5,TRUE,FALSE),IF(INDEX(Команды!$A$2:$AN$7500,MATCH(CA$3,Команды!$A$2:$A$7500,0),$E86+2)=Команды!$AJ$6,TRUE,FALSE),IF(INDEX(Команды!$A$2:$AN$7500,MATCH(CA$3,Команды!$A$2:$A$7500,0),$E86+2)=Команды!$AJ$7,TRUE,FALSE),IF(INDEX(Команды!$A$2:$AN$7500,MATCH(CA$3,Команды!$A$2:$A$7500,0),$E86+2)=Команды!$AJ$8,TRUE,FALSE),IF(INDEX(Команды!$A$2:$AN$7500,MATCH(CA$3,Команды!$A$2:$A$7500,0),$E86+2)=Команды!$AJ$9,TRUE,FALSE),IF(INDEX(Команды!$A$2:$AN$7500,MATCH(CA$3,Команды!$A$2:$A$7500,0),$E86+2)=Команды!$AJ$10,TRUE,FALSE),IF(INDEX(Команды!$A$2:$AN$7500,MATCH(CA$3,Команды!$A$2:$A$7500,0),$E86+2)=Команды!$AJ$11,TRUE,FALSE),IF(INDEX(Команды!$A$2:$AN$7500,MATCH(CA$3,Команды!$A$2:$A$7500,0),$E86+2)=Команды!$AJ$12,TRUE,FALSE),IF(INDEX(Команды!$A$2:$AN$7500,MATCH(CA$3,Команды!$A$2:$A$7500,0),$E86+2)=Команды!$AJ$13,TRUE,FALSE),IF(INDEX(Команды!$A$2:$AN$7500,MATCH(CA$3,Команды!$A$2:$A$7500,0),$E86+2)=Команды!$AJ$14,TRUE,FALSE),IF(INDEX(Команды!$A$2:$AN$7500,MATCH(CA$3,Команды!$A$2:$A$7500,0),$E86+2)=Команды!$AJ$15,TRUE,FALSE),IF(INDEX(Команды!$A$2:$AN$7500,MATCH(CA$3,Команды!$A$2:$A$7500,0),$E86+2)=Команды!$AJ$16,TRUE,FALSE),,IF(INDEX(Команды!$A$2:$AN$7500,MATCH(CA$3,Команды!$A$2:$A$7500,0),$E86+2)=Команды!$AJ$17,TRUE,FALSE),,IF(INDEX(Команды!$A$2:$AN$7500,MATCH(CA$3,Команды!$A$2:$A$7500,0),$E86+2)=Команды!$AJ$18,TRUE,FALSE),,IF(INDEX(Команды!$A$2:$AN$7500,MATCH(CA$3,Команды!$A$2:$A$7500,0),$E86+2)=Команды!$AJ$19,TRUE,FALSE)),INDEX(Команды!$AJ$2:$AK$19,MATCH(INDEX(Команды!$A$2:$AN$7500,MATCH(CA$3,Команды!$A$2:$A$7500,0),$E86+2),Команды!$AJ$2:$AJ$19,0),2),0)</f>
        <v>В</v>
      </c>
      <c r="CB86" s="175" t="str">
        <f>IF(OR(IF(INDEX(Команды!$A$2:$AN$7500,MATCH(CA$3,Команды!$A$2:$A$7500,0),$E86+2)=Команды!$AJ$2,TRUE,FALSE),IF(INDEX(Команды!$A$2:$AN$7500,MATCH(CA$3,Команды!$A$2:$A$7500,0),$E86+2)=Команды!$AJ$3,TRUE,FALSE),IF(INDEX(Команды!$A$2:$AN$7500,MATCH(CA$3,Команды!$A$2:$A$7500,0),$E86+2)=Команды!$AJ$4,TRUE,FALSE),IF(INDEX(Команды!$A$2:$AN$7500,MATCH(CA$3,Команды!$A$2:$A$7500,0),$E86+2)=Команды!$AJ$5,TRUE,FALSE),IF(INDEX(Команды!$A$2:$AN$7500,MATCH(CA$3,Команды!$A$2:$A$7500,0),$E86+2)=Команды!$AJ$6,TRUE,FALSE),IF(INDEX(Команды!$A$2:$AN$7500,MATCH(CA$3,Команды!$A$2:$A$7500,0),$E86+2)=Команды!$AJ$7,TRUE,FALSE),IF(INDEX(Команды!$A$2:$AN$7500,MATCH(CA$3,Команды!$A$2:$A$7500,0),$E86+2)=Команды!$AJ$8,TRUE,FALSE),IF(INDEX(Команды!$A$2:$AN$7500,MATCH(CA$3,Команды!$A$2:$A$7500,0),$E86+2)=Команды!$AJ$9,TRUE,FALSE),IF(INDEX(Команды!$A$2:$AN$7500,MATCH(CA$3,Команды!$A$2:$A$7500,0),$E86+2)=Команды!$AJ$10,TRUE,FALSE),IF(INDEX(Команды!$A$2:$AN$7500,MATCH(CA$3,Команды!$A$2:$A$7500,0),$E86+2)=Команды!$AJ$11,TRUE,FALSE),IF(INDEX(Команды!$A$2:$AN$7500,MATCH(CA$3,Команды!$A$2:$A$7500,0),$E86+2)=Команды!$AJ$12,TRUE,FALSE),IF(INDEX(Команды!$A$2:$AN$7500,MATCH(CA$3,Команды!$A$2:$A$7500,0),$E86+2)=Команды!$AJ$13,TRUE,FALSE),IF(INDEX(Команды!$A$2:$AN$7500,MATCH(CA$3,Команды!$A$2:$A$7500,0),$E86+2)=Команды!$AJ$14,TRUE,FALSE),IF(INDEX(Команды!$A$2:$AN$7500,MATCH(CA$3,Команды!$A$2:$A$7500,0),$E86+2)=Команды!$AJ$15,TRUE,FALSE),IF(INDEX(Команды!$A$2:$AN$7500,MATCH(CA$3,Команды!$A$2:$A$7500,0),$E86+2)=Команды!$AJ$16,TRUE,FALSE),IF(INDEX(Команды!$A$2:$AN$7500,MATCH(CA$3,Команды!$A$2:$A$7500,0),$E86+2)=Команды!$AJ$17,TRUE,FALSE),IF(INDEX(Команды!$A$2:$AN$7500,MATCH(CA$3,Команды!$A$2:$A$7500,0),$E86+2)=Команды!$AJ$18,TRUE,FALSE),IF(INDEX(Команды!$A$2:$AN$7500,MATCH(CA$3,Команды!$A$2:$A$7500,0),$E86+2)=Команды!$AJ$19,TRUE,FALSE)),INDEX(Команды!$AJ$2:$AL$19,MATCH(INDEX(Команды!$A$2:$AN$7500,MATCH(CA$3,Команды!$A$2:$A$7500,0),$E86+2),Команды!$AJ$2:$AJ$19,0),3),0)</f>
        <v>В</v>
      </c>
      <c r="CC86" s="342"/>
      <c r="CD86" s="174" t="str">
        <f>IF(OR(IF(INDEX(Команды!$A$2:$AN$7500,MATCH(CD$3,Команды!$A$2:$A$7500,0),$E86+2)=Команды!$AJ$2,TRUE,FALSE),IF(INDEX(Команды!$A$2:$AN$7500,MATCH(CD$3,Команды!$A$2:$A$7500,0),$E86+2)=Команды!$AJ$3,TRUE,FALSE),IF(INDEX(Команды!$A$2:$AN$7500,MATCH(CD$3,Команды!$A$2:$A$7500,0),$E86+2)=Команды!$AJ$4,TRUE,FALSE),IF(INDEX(Команды!$A$2:$AN$7500,MATCH(CD$3,Команды!$A$2:$A$7500,0),$E86+2)=Команды!$AJ$5,TRUE,FALSE),IF(INDEX(Команды!$A$2:$AN$7500,MATCH(CD$3,Команды!$A$2:$A$7500,0),$E86+2)=Команды!$AJ$6,TRUE,FALSE),IF(INDEX(Команды!$A$2:$AN$7500,MATCH(CD$3,Команды!$A$2:$A$7500,0),$E86+2)=Команды!$AJ$7,TRUE,FALSE),IF(INDEX(Команды!$A$2:$AN$7500,MATCH(CD$3,Команды!$A$2:$A$7500,0),$E86+2)=Команды!$AJ$8,TRUE,FALSE),IF(INDEX(Команды!$A$2:$AN$7500,MATCH(CD$3,Команды!$A$2:$A$7500,0),$E86+2)=Команды!$AJ$9,TRUE,FALSE),IF(INDEX(Команды!$A$2:$AN$7500,MATCH(CD$3,Команды!$A$2:$A$7500,0),$E86+2)=Команды!$AJ$10,TRUE,FALSE),IF(INDEX(Команды!$A$2:$AN$7500,MATCH(CD$3,Команды!$A$2:$A$7500,0),$E86+2)=Команды!$AJ$11,TRUE,FALSE),IF(INDEX(Команды!$A$2:$AN$7500,MATCH(CD$3,Команды!$A$2:$A$7500,0),$E86+2)=Команды!$AJ$12,TRUE,FALSE),IF(INDEX(Команды!$A$2:$AN$7500,MATCH(CD$3,Команды!$A$2:$A$7500,0),$E86+2)=Команды!$AJ$13,TRUE,FALSE),IF(INDEX(Команды!$A$2:$AN$7500,MATCH(CD$3,Команды!$A$2:$A$7500,0),$E86+2)=Команды!$AJ$14,TRUE,FALSE),IF(INDEX(Команды!$A$2:$AN$7500,MATCH(CD$3,Команды!$A$2:$A$7500,0),$E86+2)=Команды!$AJ$15,TRUE,FALSE),IF(INDEX(Команды!$A$2:$AN$7500,MATCH(CD$3,Команды!$A$2:$A$7500,0),$E86+2)=Команды!$AJ$16,TRUE,FALSE),,IF(INDEX(Команды!$A$2:$AN$7500,MATCH(CD$3,Команды!$A$2:$A$7500,0),$E86+2)=Команды!$AJ$17,TRUE,FALSE),,IF(INDEX(Команды!$A$2:$AN$7500,MATCH(CD$3,Команды!$A$2:$A$7500,0),$E86+2)=Команды!$AJ$18,TRUE,FALSE),,IF(INDEX(Команды!$A$2:$AN$7500,MATCH(CD$3,Команды!$A$2:$A$7500,0),$E86+2)=Команды!$AJ$19,TRUE,FALSE)),INDEX(Команды!$AJ$2:$AK$19,MATCH(INDEX(Команды!$A$2:$AN$7500,MATCH(CD$3,Команды!$A$2:$A$7500,0),$E86+2),Команды!$AJ$2:$AJ$19,0),2),0)</f>
        <v>В</v>
      </c>
      <c r="CE86" s="175" t="str">
        <f>IF(OR(IF(INDEX(Команды!$A$2:$AN$7500,MATCH(CD$3,Команды!$A$2:$A$7500,0),$E86+2)=Команды!$AJ$2,TRUE,FALSE),IF(INDEX(Команды!$A$2:$AN$7500,MATCH(CD$3,Команды!$A$2:$A$7500,0),$E86+2)=Команды!$AJ$3,TRUE,FALSE),IF(INDEX(Команды!$A$2:$AN$7500,MATCH(CD$3,Команды!$A$2:$A$7500,0),$E86+2)=Команды!$AJ$4,TRUE,FALSE),IF(INDEX(Команды!$A$2:$AN$7500,MATCH(CD$3,Команды!$A$2:$A$7500,0),$E86+2)=Команды!$AJ$5,TRUE,FALSE),IF(INDEX(Команды!$A$2:$AN$7500,MATCH(CD$3,Команды!$A$2:$A$7500,0),$E86+2)=Команды!$AJ$6,TRUE,FALSE),IF(INDEX(Команды!$A$2:$AN$7500,MATCH(CD$3,Команды!$A$2:$A$7500,0),$E86+2)=Команды!$AJ$7,TRUE,FALSE),IF(INDEX(Команды!$A$2:$AN$7500,MATCH(CD$3,Команды!$A$2:$A$7500,0),$E86+2)=Команды!$AJ$8,TRUE,FALSE),IF(INDEX(Команды!$A$2:$AN$7500,MATCH(CD$3,Команды!$A$2:$A$7500,0),$E86+2)=Команды!$AJ$9,TRUE,FALSE),IF(INDEX(Команды!$A$2:$AN$7500,MATCH(CD$3,Команды!$A$2:$A$7500,0),$E86+2)=Команды!$AJ$10,TRUE,FALSE),IF(INDEX(Команды!$A$2:$AN$7500,MATCH(CD$3,Команды!$A$2:$A$7500,0),$E86+2)=Команды!$AJ$11,TRUE,FALSE),IF(INDEX(Команды!$A$2:$AN$7500,MATCH(CD$3,Команды!$A$2:$A$7500,0),$E86+2)=Команды!$AJ$12,TRUE,FALSE),IF(INDEX(Команды!$A$2:$AN$7500,MATCH(CD$3,Команды!$A$2:$A$7500,0),$E86+2)=Команды!$AJ$13,TRUE,FALSE),IF(INDEX(Команды!$A$2:$AN$7500,MATCH(CD$3,Команды!$A$2:$A$7500,0),$E86+2)=Команды!$AJ$14,TRUE,FALSE),IF(INDEX(Команды!$A$2:$AN$7500,MATCH(CD$3,Команды!$A$2:$A$7500,0),$E86+2)=Команды!$AJ$15,TRUE,FALSE),IF(INDEX(Команды!$A$2:$AN$7500,MATCH(CD$3,Команды!$A$2:$A$7500,0),$E86+2)=Команды!$AJ$16,TRUE,FALSE),IF(INDEX(Команды!$A$2:$AN$7500,MATCH(CD$3,Команды!$A$2:$A$7500,0),$E86+2)=Команды!$AJ$17,TRUE,FALSE),IF(INDEX(Команды!$A$2:$AN$7500,MATCH(CD$3,Команды!$A$2:$A$7500,0),$E86+2)=Команды!$AJ$18,TRUE,FALSE),IF(INDEX(Команды!$A$2:$AN$7500,MATCH(CD$3,Команды!$A$2:$A$7500,0),$E86+2)=Команды!$AJ$19,TRUE,FALSE)),INDEX(Команды!$AJ$2:$AL$19,MATCH(INDEX(Команды!$A$2:$AN$7500,MATCH(CD$3,Команды!$A$2:$A$7500,0),$E86+2),Команды!$AJ$2:$AJ$19,0),3),0)</f>
        <v>В</v>
      </c>
      <c r="CF86" s="342"/>
      <c r="CG86" s="174" t="str">
        <f>IF(OR(IF(INDEX(Команды!$A$2:$AN$7500,MATCH(CG$3,Команды!$A$2:$A$7500,0),$E86+2)=Команды!$AJ$2,TRUE,FALSE),IF(INDEX(Команды!$A$2:$AN$7500,MATCH(CG$3,Команды!$A$2:$A$7500,0),$E86+2)=Команды!$AJ$3,TRUE,FALSE),IF(INDEX(Команды!$A$2:$AN$7500,MATCH(CG$3,Команды!$A$2:$A$7500,0),$E86+2)=Команды!$AJ$4,TRUE,FALSE),IF(INDEX(Команды!$A$2:$AN$7500,MATCH(CG$3,Команды!$A$2:$A$7500,0),$E86+2)=Команды!$AJ$5,TRUE,FALSE),IF(INDEX(Команды!$A$2:$AN$7500,MATCH(CG$3,Команды!$A$2:$A$7500,0),$E86+2)=Команды!$AJ$6,TRUE,FALSE),IF(INDEX(Команды!$A$2:$AN$7500,MATCH(CG$3,Команды!$A$2:$A$7500,0),$E86+2)=Команды!$AJ$7,TRUE,FALSE),IF(INDEX(Команды!$A$2:$AN$7500,MATCH(CG$3,Команды!$A$2:$A$7500,0),$E86+2)=Команды!$AJ$8,TRUE,FALSE),IF(INDEX(Команды!$A$2:$AN$7500,MATCH(CG$3,Команды!$A$2:$A$7500,0),$E86+2)=Команды!$AJ$9,TRUE,FALSE),IF(INDEX(Команды!$A$2:$AN$7500,MATCH(CG$3,Команды!$A$2:$A$7500,0),$E86+2)=Команды!$AJ$10,TRUE,FALSE),IF(INDEX(Команды!$A$2:$AN$7500,MATCH(CG$3,Команды!$A$2:$A$7500,0),$E86+2)=Команды!$AJ$11,TRUE,FALSE),IF(INDEX(Команды!$A$2:$AN$7500,MATCH(CG$3,Команды!$A$2:$A$7500,0),$E86+2)=Команды!$AJ$12,TRUE,FALSE),IF(INDEX(Команды!$A$2:$AN$7500,MATCH(CG$3,Команды!$A$2:$A$7500,0),$E86+2)=Команды!$AJ$13,TRUE,FALSE),IF(INDEX(Команды!$A$2:$AN$7500,MATCH(CG$3,Команды!$A$2:$A$7500,0),$E86+2)=Команды!$AJ$14,TRUE,FALSE),IF(INDEX(Команды!$A$2:$AN$7500,MATCH(CG$3,Команды!$A$2:$A$7500,0),$E86+2)=Команды!$AJ$15,TRUE,FALSE),IF(INDEX(Команды!$A$2:$AN$7500,MATCH(CG$3,Команды!$A$2:$A$7500,0),$E86+2)=Команды!$AJ$16,TRUE,FALSE),,IF(INDEX(Команды!$A$2:$AN$7500,MATCH(CG$3,Команды!$A$2:$A$7500,0),$E86+2)=Команды!$AJ$17,TRUE,FALSE),,IF(INDEX(Команды!$A$2:$AN$7500,MATCH(CG$3,Команды!$A$2:$A$7500,0),$E86+2)=Команды!$AJ$18,TRUE,FALSE),,IF(INDEX(Команды!$A$2:$AN$7500,MATCH(CG$3,Команды!$A$2:$A$7500,0),$E86+2)=Команды!$AJ$19,TRUE,FALSE)),INDEX(Команды!$AJ$2:$AK$19,MATCH(INDEX(Команды!$A$2:$AN$7500,MATCH(CG$3,Команды!$A$2:$A$7500,0),$E86+2),Команды!$AJ$2:$AJ$19,0),2),0)</f>
        <v>В</v>
      </c>
      <c r="CH86" s="175" t="str">
        <f>IF(OR(IF(INDEX(Команды!$A$2:$AN$7500,MATCH(CG$3,Команды!$A$2:$A$7500,0),$E86+2)=Команды!$AJ$2,TRUE,FALSE),IF(INDEX(Команды!$A$2:$AN$7500,MATCH(CG$3,Команды!$A$2:$A$7500,0),$E86+2)=Команды!$AJ$3,TRUE,FALSE),IF(INDEX(Команды!$A$2:$AN$7500,MATCH(CG$3,Команды!$A$2:$A$7500,0),$E86+2)=Команды!$AJ$4,TRUE,FALSE),IF(INDEX(Команды!$A$2:$AN$7500,MATCH(CG$3,Команды!$A$2:$A$7500,0),$E86+2)=Команды!$AJ$5,TRUE,FALSE),IF(INDEX(Команды!$A$2:$AN$7500,MATCH(CG$3,Команды!$A$2:$A$7500,0),$E86+2)=Команды!$AJ$6,TRUE,FALSE),IF(INDEX(Команды!$A$2:$AN$7500,MATCH(CG$3,Команды!$A$2:$A$7500,0),$E86+2)=Команды!$AJ$7,TRUE,FALSE),IF(INDEX(Команды!$A$2:$AN$7500,MATCH(CG$3,Команды!$A$2:$A$7500,0),$E86+2)=Команды!$AJ$8,TRUE,FALSE),IF(INDEX(Команды!$A$2:$AN$7500,MATCH(CG$3,Команды!$A$2:$A$7500,0),$E86+2)=Команды!$AJ$9,TRUE,FALSE),IF(INDEX(Команды!$A$2:$AN$7500,MATCH(CG$3,Команды!$A$2:$A$7500,0),$E86+2)=Команды!$AJ$10,TRUE,FALSE),IF(INDEX(Команды!$A$2:$AN$7500,MATCH(CG$3,Команды!$A$2:$A$7500,0),$E86+2)=Команды!$AJ$11,TRUE,FALSE),IF(INDEX(Команды!$A$2:$AN$7500,MATCH(CG$3,Команды!$A$2:$A$7500,0),$E86+2)=Команды!$AJ$12,TRUE,FALSE),IF(INDEX(Команды!$A$2:$AN$7500,MATCH(CG$3,Команды!$A$2:$A$7500,0),$E86+2)=Команды!$AJ$13,TRUE,FALSE),IF(INDEX(Команды!$A$2:$AN$7500,MATCH(CG$3,Команды!$A$2:$A$7500,0),$E86+2)=Команды!$AJ$14,TRUE,FALSE),IF(INDEX(Команды!$A$2:$AN$7500,MATCH(CG$3,Команды!$A$2:$A$7500,0),$E86+2)=Команды!$AJ$15,TRUE,FALSE),IF(INDEX(Команды!$A$2:$AN$7500,MATCH(CG$3,Команды!$A$2:$A$7500,0),$E86+2)=Команды!$AJ$16,TRUE,FALSE),IF(INDEX(Команды!$A$2:$AN$7500,MATCH(CG$3,Команды!$A$2:$A$7500,0),$E86+2)=Команды!$AJ$17,TRUE,FALSE),IF(INDEX(Команды!$A$2:$AN$7500,MATCH(CG$3,Команды!$A$2:$A$7500,0),$E86+2)=Команды!$AJ$18,TRUE,FALSE),IF(INDEX(Команды!$A$2:$AN$7500,MATCH(CG$3,Команды!$A$2:$A$7500,0),$E86+2)=Команды!$AJ$19,TRUE,FALSE)),INDEX(Команды!$AJ$2:$AL$19,MATCH(INDEX(Команды!$A$2:$AN$7500,MATCH(CG$3,Команды!$A$2:$A$7500,0),$E86+2),Команды!$AJ$2:$AJ$19,0),3),0)</f>
        <v>В</v>
      </c>
      <c r="CI86" s="342"/>
      <c r="CJ86" s="174" t="str">
        <f>IF(OR(IF(INDEX(Команды!$A$2:$AN$7500,MATCH(CJ$3,Команды!$A$2:$A$7500,0),$E86+2)=Команды!$AJ$2,TRUE,FALSE),IF(INDEX(Команды!$A$2:$AN$7500,MATCH(CJ$3,Команды!$A$2:$A$7500,0),$E86+2)=Команды!$AJ$3,TRUE,FALSE),IF(INDEX(Команды!$A$2:$AN$7500,MATCH(CJ$3,Команды!$A$2:$A$7500,0),$E86+2)=Команды!$AJ$4,TRUE,FALSE),IF(INDEX(Команды!$A$2:$AN$7500,MATCH(CJ$3,Команды!$A$2:$A$7500,0),$E86+2)=Команды!$AJ$5,TRUE,FALSE),IF(INDEX(Команды!$A$2:$AN$7500,MATCH(CJ$3,Команды!$A$2:$A$7500,0),$E86+2)=Команды!$AJ$6,TRUE,FALSE),IF(INDEX(Команды!$A$2:$AN$7500,MATCH(CJ$3,Команды!$A$2:$A$7500,0),$E86+2)=Команды!$AJ$7,TRUE,FALSE),IF(INDEX(Команды!$A$2:$AN$7500,MATCH(CJ$3,Команды!$A$2:$A$7500,0),$E86+2)=Команды!$AJ$8,TRUE,FALSE),IF(INDEX(Команды!$A$2:$AN$7500,MATCH(CJ$3,Команды!$A$2:$A$7500,0),$E86+2)=Команды!$AJ$9,TRUE,FALSE),IF(INDEX(Команды!$A$2:$AN$7500,MATCH(CJ$3,Команды!$A$2:$A$7500,0),$E86+2)=Команды!$AJ$10,TRUE,FALSE),IF(INDEX(Команды!$A$2:$AN$7500,MATCH(CJ$3,Команды!$A$2:$A$7500,0),$E86+2)=Команды!$AJ$11,TRUE,FALSE),IF(INDEX(Команды!$A$2:$AN$7500,MATCH(CJ$3,Команды!$A$2:$A$7500,0),$E86+2)=Команды!$AJ$12,TRUE,FALSE),IF(INDEX(Команды!$A$2:$AN$7500,MATCH(CJ$3,Команды!$A$2:$A$7500,0),$E86+2)=Команды!$AJ$13,TRUE,FALSE),IF(INDEX(Команды!$A$2:$AN$7500,MATCH(CJ$3,Команды!$A$2:$A$7500,0),$E86+2)=Команды!$AJ$14,TRUE,FALSE),IF(INDEX(Команды!$A$2:$AN$7500,MATCH(CJ$3,Команды!$A$2:$A$7500,0),$E86+2)=Команды!$AJ$15,TRUE,FALSE),IF(INDEX(Команды!$A$2:$AN$7500,MATCH(CJ$3,Команды!$A$2:$A$7500,0),$E86+2)=Команды!$AJ$16,TRUE,FALSE),,IF(INDEX(Команды!$A$2:$AN$7500,MATCH(CJ$3,Команды!$A$2:$A$7500,0),$E86+2)=Команды!$AJ$17,TRUE,FALSE),,IF(INDEX(Команды!$A$2:$AN$7500,MATCH(CJ$3,Команды!$A$2:$A$7500,0),$E86+2)=Команды!$AJ$18,TRUE,FALSE),,IF(INDEX(Команды!$A$2:$AN$7500,MATCH(CJ$3,Команды!$A$2:$A$7500,0),$E86+2)=Команды!$AJ$19,TRUE,FALSE)),INDEX(Команды!$AJ$2:$AK$19,MATCH(INDEX(Команды!$A$2:$AN$7500,MATCH(CJ$3,Команды!$A$2:$A$7500,0),$E86+2),Команды!$AJ$2:$AJ$19,0),2),0)</f>
        <v>В</v>
      </c>
      <c r="CK86" s="175" t="str">
        <f>IF(OR(IF(INDEX(Команды!$A$2:$AN$7500,MATCH(CJ$3,Команды!$A$2:$A$7500,0),$E86+2)=Команды!$AJ$2,TRUE,FALSE),IF(INDEX(Команды!$A$2:$AN$7500,MATCH(CJ$3,Команды!$A$2:$A$7500,0),$E86+2)=Команды!$AJ$3,TRUE,FALSE),IF(INDEX(Команды!$A$2:$AN$7500,MATCH(CJ$3,Команды!$A$2:$A$7500,0),$E86+2)=Команды!$AJ$4,TRUE,FALSE),IF(INDEX(Команды!$A$2:$AN$7500,MATCH(CJ$3,Команды!$A$2:$A$7500,0),$E86+2)=Команды!$AJ$5,TRUE,FALSE),IF(INDEX(Команды!$A$2:$AN$7500,MATCH(CJ$3,Команды!$A$2:$A$7500,0),$E86+2)=Команды!$AJ$6,TRUE,FALSE),IF(INDEX(Команды!$A$2:$AN$7500,MATCH(CJ$3,Команды!$A$2:$A$7500,0),$E86+2)=Команды!$AJ$7,TRUE,FALSE),IF(INDEX(Команды!$A$2:$AN$7500,MATCH(CJ$3,Команды!$A$2:$A$7500,0),$E86+2)=Команды!$AJ$8,TRUE,FALSE),IF(INDEX(Команды!$A$2:$AN$7500,MATCH(CJ$3,Команды!$A$2:$A$7500,0),$E86+2)=Команды!$AJ$9,TRUE,FALSE),IF(INDEX(Команды!$A$2:$AN$7500,MATCH(CJ$3,Команды!$A$2:$A$7500,0),$E86+2)=Команды!$AJ$10,TRUE,FALSE),IF(INDEX(Команды!$A$2:$AN$7500,MATCH(CJ$3,Команды!$A$2:$A$7500,0),$E86+2)=Команды!$AJ$11,TRUE,FALSE),IF(INDEX(Команды!$A$2:$AN$7500,MATCH(CJ$3,Команды!$A$2:$A$7500,0),$E86+2)=Команды!$AJ$12,TRUE,FALSE),IF(INDEX(Команды!$A$2:$AN$7500,MATCH(CJ$3,Команды!$A$2:$A$7500,0),$E86+2)=Команды!$AJ$13,TRUE,FALSE),IF(INDEX(Команды!$A$2:$AN$7500,MATCH(CJ$3,Команды!$A$2:$A$7500,0),$E86+2)=Команды!$AJ$14,TRUE,FALSE),IF(INDEX(Команды!$A$2:$AN$7500,MATCH(CJ$3,Команды!$A$2:$A$7500,0),$E86+2)=Команды!$AJ$15,TRUE,FALSE),IF(INDEX(Команды!$A$2:$AN$7500,MATCH(CJ$3,Команды!$A$2:$A$7500,0),$E86+2)=Команды!$AJ$16,TRUE,FALSE),IF(INDEX(Команды!$A$2:$AN$7500,MATCH(CJ$3,Команды!$A$2:$A$7500,0),$E86+2)=Команды!$AJ$17,TRUE,FALSE),IF(INDEX(Команды!$A$2:$AN$7500,MATCH(CJ$3,Команды!$A$2:$A$7500,0),$E86+2)=Команды!$AJ$18,TRUE,FALSE),IF(INDEX(Команды!$A$2:$AN$7500,MATCH(CJ$3,Команды!$A$2:$A$7500,0),$E86+2)=Команды!$AJ$19,TRUE,FALSE)),INDEX(Команды!$AJ$2:$AL$19,MATCH(INDEX(Команды!$A$2:$AN$7500,MATCH(CJ$3,Команды!$A$2:$A$7500,0),$E86+2),Команды!$AJ$2:$AJ$19,0),3),0)</f>
        <v>В</v>
      </c>
      <c r="CL86" s="342"/>
      <c r="CM86" s="174" t="str">
        <f>IF(OR(IF(INDEX(Команды!$A$2:$AN$7500,MATCH(CM$3,Команды!$A$2:$A$7500,0),$E86+2)=Команды!$AJ$2,TRUE,FALSE),IF(INDEX(Команды!$A$2:$AN$7500,MATCH(CM$3,Команды!$A$2:$A$7500,0),$E86+2)=Команды!$AJ$3,TRUE,FALSE),IF(INDEX(Команды!$A$2:$AN$7500,MATCH(CM$3,Команды!$A$2:$A$7500,0),$E86+2)=Команды!$AJ$4,TRUE,FALSE),IF(INDEX(Команды!$A$2:$AN$7500,MATCH(CM$3,Команды!$A$2:$A$7500,0),$E86+2)=Команды!$AJ$5,TRUE,FALSE),IF(INDEX(Команды!$A$2:$AN$7500,MATCH(CM$3,Команды!$A$2:$A$7500,0),$E86+2)=Команды!$AJ$6,TRUE,FALSE),IF(INDEX(Команды!$A$2:$AN$7500,MATCH(CM$3,Команды!$A$2:$A$7500,0),$E86+2)=Команды!$AJ$7,TRUE,FALSE),IF(INDEX(Команды!$A$2:$AN$7500,MATCH(CM$3,Команды!$A$2:$A$7500,0),$E86+2)=Команды!$AJ$8,TRUE,FALSE),IF(INDEX(Команды!$A$2:$AN$7500,MATCH(CM$3,Команды!$A$2:$A$7500,0),$E86+2)=Команды!$AJ$9,TRUE,FALSE),IF(INDEX(Команды!$A$2:$AN$7500,MATCH(CM$3,Команды!$A$2:$A$7500,0),$E86+2)=Команды!$AJ$10,TRUE,FALSE),IF(INDEX(Команды!$A$2:$AN$7500,MATCH(CM$3,Команды!$A$2:$A$7500,0),$E86+2)=Команды!$AJ$11,TRUE,FALSE),IF(INDEX(Команды!$A$2:$AN$7500,MATCH(CM$3,Команды!$A$2:$A$7500,0),$E86+2)=Команды!$AJ$12,TRUE,FALSE),IF(INDEX(Команды!$A$2:$AN$7500,MATCH(CM$3,Команды!$A$2:$A$7500,0),$E86+2)=Команды!$AJ$13,TRUE,FALSE),IF(INDEX(Команды!$A$2:$AN$7500,MATCH(CM$3,Команды!$A$2:$A$7500,0),$E86+2)=Команды!$AJ$14,TRUE,FALSE),IF(INDEX(Команды!$A$2:$AN$7500,MATCH(CM$3,Команды!$A$2:$A$7500,0),$E86+2)=Команды!$AJ$15,TRUE,FALSE),IF(INDEX(Команды!$A$2:$AN$7500,MATCH(CM$3,Команды!$A$2:$A$7500,0),$E86+2)=Команды!$AJ$16,TRUE,FALSE),,IF(INDEX(Команды!$A$2:$AN$7500,MATCH(CM$3,Команды!$A$2:$A$7500,0),$E86+2)=Команды!$AJ$17,TRUE,FALSE),,IF(INDEX(Команды!$A$2:$AN$7500,MATCH(CM$3,Команды!$A$2:$A$7500,0),$E86+2)=Команды!$AJ$18,TRUE,FALSE),,IF(INDEX(Команды!$A$2:$AN$7500,MATCH(CM$3,Команды!$A$2:$A$7500,0),$E86+2)=Команды!$AJ$19,TRUE,FALSE)),INDEX(Команды!$AJ$2:$AK$19,MATCH(INDEX(Команды!$A$2:$AN$7500,MATCH(CM$3,Команды!$A$2:$A$7500,0),$E86+2),Команды!$AJ$2:$AJ$19,0),2),0)</f>
        <v>В</v>
      </c>
      <c r="CN86" s="175" t="str">
        <f>IF(OR(IF(INDEX(Команды!$A$2:$AN$7500,MATCH(CM$3,Команды!$A$2:$A$7500,0),$E86+2)=Команды!$AJ$2,TRUE,FALSE),IF(INDEX(Команды!$A$2:$AN$7500,MATCH(CM$3,Команды!$A$2:$A$7500,0),$E86+2)=Команды!$AJ$3,TRUE,FALSE),IF(INDEX(Команды!$A$2:$AN$7500,MATCH(CM$3,Команды!$A$2:$A$7500,0),$E86+2)=Команды!$AJ$4,TRUE,FALSE),IF(INDEX(Команды!$A$2:$AN$7500,MATCH(CM$3,Команды!$A$2:$A$7500,0),$E86+2)=Команды!$AJ$5,TRUE,FALSE),IF(INDEX(Команды!$A$2:$AN$7500,MATCH(CM$3,Команды!$A$2:$A$7500,0),$E86+2)=Команды!$AJ$6,TRUE,FALSE),IF(INDEX(Команды!$A$2:$AN$7500,MATCH(CM$3,Команды!$A$2:$A$7500,0),$E86+2)=Команды!$AJ$7,TRUE,FALSE),IF(INDEX(Команды!$A$2:$AN$7500,MATCH(CM$3,Команды!$A$2:$A$7500,0),$E86+2)=Команды!$AJ$8,TRUE,FALSE),IF(INDEX(Команды!$A$2:$AN$7500,MATCH(CM$3,Команды!$A$2:$A$7500,0),$E86+2)=Команды!$AJ$9,TRUE,FALSE),IF(INDEX(Команды!$A$2:$AN$7500,MATCH(CM$3,Команды!$A$2:$A$7500,0),$E86+2)=Команды!$AJ$10,TRUE,FALSE),IF(INDEX(Команды!$A$2:$AN$7500,MATCH(CM$3,Команды!$A$2:$A$7500,0),$E86+2)=Команды!$AJ$11,TRUE,FALSE),IF(INDEX(Команды!$A$2:$AN$7500,MATCH(CM$3,Команды!$A$2:$A$7500,0),$E86+2)=Команды!$AJ$12,TRUE,FALSE),IF(INDEX(Команды!$A$2:$AN$7500,MATCH(CM$3,Команды!$A$2:$A$7500,0),$E86+2)=Команды!$AJ$13,TRUE,FALSE),IF(INDEX(Команды!$A$2:$AN$7500,MATCH(CM$3,Команды!$A$2:$A$7500,0),$E86+2)=Команды!$AJ$14,TRUE,FALSE),IF(INDEX(Команды!$A$2:$AN$7500,MATCH(CM$3,Команды!$A$2:$A$7500,0),$E86+2)=Команды!$AJ$15,TRUE,FALSE),IF(INDEX(Команды!$A$2:$AN$7500,MATCH(CM$3,Команды!$A$2:$A$7500,0),$E86+2)=Команды!$AJ$16,TRUE,FALSE),IF(INDEX(Команды!$A$2:$AN$7500,MATCH(CM$3,Команды!$A$2:$A$7500,0),$E86+2)=Команды!$AJ$17,TRUE,FALSE),IF(INDEX(Команды!$A$2:$AN$7500,MATCH(CM$3,Команды!$A$2:$A$7500,0),$E86+2)=Команды!$AJ$18,TRUE,FALSE),IF(INDEX(Команды!$A$2:$AN$7500,MATCH(CM$3,Команды!$A$2:$A$7500,0),$E86+2)=Команды!$AJ$19,TRUE,FALSE)),INDEX(Команды!$AJ$2:$AL$19,MATCH(INDEX(Команды!$A$2:$AN$7500,MATCH(CM$3,Команды!$A$2:$A$7500,0),$E86+2),Команды!$AJ$2:$AJ$19,0),3),0)</f>
        <v>В</v>
      </c>
      <c r="CO86" s="342"/>
      <c r="CP86" s="174" t="str">
        <f>IF(OR(IF(INDEX(Команды!$A$2:$AN$7500,MATCH(CP$3,Команды!$A$2:$A$7500,0),$E86+2)=Команды!$AJ$2,TRUE,FALSE),IF(INDEX(Команды!$A$2:$AN$7500,MATCH(CP$3,Команды!$A$2:$A$7500,0),$E86+2)=Команды!$AJ$3,TRUE,FALSE),IF(INDEX(Команды!$A$2:$AN$7500,MATCH(CP$3,Команды!$A$2:$A$7500,0),$E86+2)=Команды!$AJ$4,TRUE,FALSE),IF(INDEX(Команды!$A$2:$AN$7500,MATCH(CP$3,Команды!$A$2:$A$7500,0),$E86+2)=Команды!$AJ$5,TRUE,FALSE),IF(INDEX(Команды!$A$2:$AN$7500,MATCH(CP$3,Команды!$A$2:$A$7500,0),$E86+2)=Команды!$AJ$6,TRUE,FALSE),IF(INDEX(Команды!$A$2:$AN$7500,MATCH(CP$3,Команды!$A$2:$A$7500,0),$E86+2)=Команды!$AJ$7,TRUE,FALSE),IF(INDEX(Команды!$A$2:$AN$7500,MATCH(CP$3,Команды!$A$2:$A$7500,0),$E86+2)=Команды!$AJ$8,TRUE,FALSE),IF(INDEX(Команды!$A$2:$AN$7500,MATCH(CP$3,Команды!$A$2:$A$7500,0),$E86+2)=Команды!$AJ$9,TRUE,FALSE),IF(INDEX(Команды!$A$2:$AN$7500,MATCH(CP$3,Команды!$A$2:$A$7500,0),$E86+2)=Команды!$AJ$10,TRUE,FALSE),IF(INDEX(Команды!$A$2:$AN$7500,MATCH(CP$3,Команды!$A$2:$A$7500,0),$E86+2)=Команды!$AJ$11,TRUE,FALSE),IF(INDEX(Команды!$A$2:$AN$7500,MATCH(CP$3,Команды!$A$2:$A$7500,0),$E86+2)=Команды!$AJ$12,TRUE,FALSE),IF(INDEX(Команды!$A$2:$AN$7500,MATCH(CP$3,Команды!$A$2:$A$7500,0),$E86+2)=Команды!$AJ$13,TRUE,FALSE),IF(INDEX(Команды!$A$2:$AN$7500,MATCH(CP$3,Команды!$A$2:$A$7500,0),$E86+2)=Команды!$AJ$14,TRUE,FALSE),IF(INDEX(Команды!$A$2:$AN$7500,MATCH(CP$3,Команды!$A$2:$A$7500,0),$E86+2)=Команды!$AJ$15,TRUE,FALSE),IF(INDEX(Команды!$A$2:$AN$7500,MATCH(CP$3,Команды!$A$2:$A$7500,0),$E86+2)=Команды!$AJ$16,TRUE,FALSE),,IF(INDEX(Команды!$A$2:$AN$7500,MATCH(CP$3,Команды!$A$2:$A$7500,0),$E86+2)=Команды!$AJ$17,TRUE,FALSE),,IF(INDEX(Команды!$A$2:$AN$7500,MATCH(CP$3,Команды!$A$2:$A$7500,0),$E86+2)=Команды!$AJ$18,TRUE,FALSE),,IF(INDEX(Команды!$A$2:$AN$7500,MATCH(CP$3,Команды!$A$2:$A$7500,0),$E86+2)=Команды!$AJ$19,TRUE,FALSE)),INDEX(Команды!$AJ$2:$AK$19,MATCH(INDEX(Команды!$A$2:$AN$7500,MATCH(CP$3,Команды!$A$2:$A$7500,0),$E86+2),Команды!$AJ$2:$AJ$19,0),2),0)</f>
        <v>В</v>
      </c>
      <c r="CQ86" s="175" t="str">
        <f>IF(OR(IF(INDEX(Команды!$A$2:$AN$7500,MATCH(CP$3,Команды!$A$2:$A$7500,0),$E86+2)=Команды!$AJ$2,TRUE,FALSE),IF(INDEX(Команды!$A$2:$AN$7500,MATCH(CP$3,Команды!$A$2:$A$7500,0),$E86+2)=Команды!$AJ$3,TRUE,FALSE),IF(INDEX(Команды!$A$2:$AN$7500,MATCH(CP$3,Команды!$A$2:$A$7500,0),$E86+2)=Команды!$AJ$4,TRUE,FALSE),IF(INDEX(Команды!$A$2:$AN$7500,MATCH(CP$3,Команды!$A$2:$A$7500,0),$E86+2)=Команды!$AJ$5,TRUE,FALSE),IF(INDEX(Команды!$A$2:$AN$7500,MATCH(CP$3,Команды!$A$2:$A$7500,0),$E86+2)=Команды!$AJ$6,TRUE,FALSE),IF(INDEX(Команды!$A$2:$AN$7500,MATCH(CP$3,Команды!$A$2:$A$7500,0),$E86+2)=Команды!$AJ$7,TRUE,FALSE),IF(INDEX(Команды!$A$2:$AN$7500,MATCH(CP$3,Команды!$A$2:$A$7500,0),$E86+2)=Команды!$AJ$8,TRUE,FALSE),IF(INDEX(Команды!$A$2:$AN$7500,MATCH(CP$3,Команды!$A$2:$A$7500,0),$E86+2)=Команды!$AJ$9,TRUE,FALSE),IF(INDEX(Команды!$A$2:$AN$7500,MATCH(CP$3,Команды!$A$2:$A$7500,0),$E86+2)=Команды!$AJ$10,TRUE,FALSE),IF(INDEX(Команды!$A$2:$AN$7500,MATCH(CP$3,Команды!$A$2:$A$7500,0),$E86+2)=Команды!$AJ$11,TRUE,FALSE),IF(INDEX(Команды!$A$2:$AN$7500,MATCH(CP$3,Команды!$A$2:$A$7500,0),$E86+2)=Команды!$AJ$12,TRUE,FALSE),IF(INDEX(Команды!$A$2:$AN$7500,MATCH(CP$3,Команды!$A$2:$A$7500,0),$E86+2)=Команды!$AJ$13,TRUE,FALSE),IF(INDEX(Команды!$A$2:$AN$7500,MATCH(CP$3,Команды!$A$2:$A$7500,0),$E86+2)=Команды!$AJ$14,TRUE,FALSE),IF(INDEX(Команды!$A$2:$AN$7500,MATCH(CP$3,Команды!$A$2:$A$7500,0),$E86+2)=Команды!$AJ$15,TRUE,FALSE),IF(INDEX(Команды!$A$2:$AN$7500,MATCH(CP$3,Команды!$A$2:$A$7500,0),$E86+2)=Команды!$AJ$16,TRUE,FALSE),IF(INDEX(Команды!$A$2:$AN$7500,MATCH(CP$3,Команды!$A$2:$A$7500,0),$E86+2)=Команды!$AJ$17,TRUE,FALSE),IF(INDEX(Команды!$A$2:$AN$7500,MATCH(CP$3,Команды!$A$2:$A$7500,0),$E86+2)=Команды!$AJ$18,TRUE,FALSE),IF(INDEX(Команды!$A$2:$AN$7500,MATCH(CP$3,Команды!$A$2:$A$7500,0),$E86+2)=Команды!$AJ$19,TRUE,FALSE)),INDEX(Команды!$AJ$2:$AL$19,MATCH(INDEX(Команды!$A$2:$AN$7500,MATCH(CP$3,Команды!$A$2:$A$7500,0),$E86+2),Команды!$AJ$2:$AJ$19,0),3),0)</f>
        <v>В</v>
      </c>
      <c r="CR86" s="342"/>
      <c r="CS86" s="174" t="str">
        <f>IF(OR(IF(INDEX(Команды!$A$2:$AN$7500,MATCH(CS$3,Команды!$A$2:$A$7500,0),$E86+2)=Команды!$AJ$2,TRUE,FALSE),IF(INDEX(Команды!$A$2:$AN$7500,MATCH(CS$3,Команды!$A$2:$A$7500,0),$E86+2)=Команды!$AJ$3,TRUE,FALSE),IF(INDEX(Команды!$A$2:$AN$7500,MATCH(CS$3,Команды!$A$2:$A$7500,0),$E86+2)=Команды!$AJ$4,TRUE,FALSE),IF(INDEX(Команды!$A$2:$AN$7500,MATCH(CS$3,Команды!$A$2:$A$7500,0),$E86+2)=Команды!$AJ$5,TRUE,FALSE),IF(INDEX(Команды!$A$2:$AN$7500,MATCH(CS$3,Команды!$A$2:$A$7500,0),$E86+2)=Команды!$AJ$6,TRUE,FALSE),IF(INDEX(Команды!$A$2:$AN$7500,MATCH(CS$3,Команды!$A$2:$A$7500,0),$E86+2)=Команды!$AJ$7,TRUE,FALSE),IF(INDEX(Команды!$A$2:$AN$7500,MATCH(CS$3,Команды!$A$2:$A$7500,0),$E86+2)=Команды!$AJ$8,TRUE,FALSE),IF(INDEX(Команды!$A$2:$AN$7500,MATCH(CS$3,Команды!$A$2:$A$7500,0),$E86+2)=Команды!$AJ$9,TRUE,FALSE),IF(INDEX(Команды!$A$2:$AN$7500,MATCH(CS$3,Команды!$A$2:$A$7500,0),$E86+2)=Команды!$AJ$10,TRUE,FALSE),IF(INDEX(Команды!$A$2:$AN$7500,MATCH(CS$3,Команды!$A$2:$A$7500,0),$E86+2)=Команды!$AJ$11,TRUE,FALSE),IF(INDEX(Команды!$A$2:$AN$7500,MATCH(CS$3,Команды!$A$2:$A$7500,0),$E86+2)=Команды!$AJ$12,TRUE,FALSE),IF(INDEX(Команды!$A$2:$AN$7500,MATCH(CS$3,Команды!$A$2:$A$7500,0),$E86+2)=Команды!$AJ$13,TRUE,FALSE),IF(INDEX(Команды!$A$2:$AN$7500,MATCH(CS$3,Команды!$A$2:$A$7500,0),$E86+2)=Команды!$AJ$14,TRUE,FALSE),IF(INDEX(Команды!$A$2:$AN$7500,MATCH(CS$3,Команды!$A$2:$A$7500,0),$E86+2)=Команды!$AJ$15,TRUE,FALSE),IF(INDEX(Команды!$A$2:$AN$7500,MATCH(CS$3,Команды!$A$2:$A$7500,0),$E86+2)=Команды!$AJ$16,TRUE,FALSE),,IF(INDEX(Команды!$A$2:$AN$7500,MATCH(CS$3,Команды!$A$2:$A$7500,0),$E86+2)=Команды!$AJ$17,TRUE,FALSE),,IF(INDEX(Команды!$A$2:$AN$7500,MATCH(CS$3,Команды!$A$2:$A$7500,0),$E86+2)=Команды!$AJ$18,TRUE,FALSE),,IF(INDEX(Команды!$A$2:$AN$7500,MATCH(CS$3,Команды!$A$2:$A$7500,0),$E86+2)=Команды!$AJ$19,TRUE,FALSE)),INDEX(Команды!$AJ$2:$AK$19,MATCH(INDEX(Команды!$A$2:$AN$7500,MATCH(CS$3,Команды!$A$2:$A$7500,0),$E86+2),Команды!$AJ$2:$AJ$19,0),2),0)</f>
        <v>В</v>
      </c>
      <c r="CT86" s="175" t="str">
        <f>IF(OR(IF(INDEX(Команды!$A$2:$AN$7500,MATCH(CS$3,Команды!$A$2:$A$7500,0),$E86+2)=Команды!$AJ$2,TRUE,FALSE),IF(INDEX(Команды!$A$2:$AN$7500,MATCH(CS$3,Команды!$A$2:$A$7500,0),$E86+2)=Команды!$AJ$3,TRUE,FALSE),IF(INDEX(Команды!$A$2:$AN$7500,MATCH(CS$3,Команды!$A$2:$A$7500,0),$E86+2)=Команды!$AJ$4,TRUE,FALSE),IF(INDEX(Команды!$A$2:$AN$7500,MATCH(CS$3,Команды!$A$2:$A$7500,0),$E86+2)=Команды!$AJ$5,TRUE,FALSE),IF(INDEX(Команды!$A$2:$AN$7500,MATCH(CS$3,Команды!$A$2:$A$7500,0),$E86+2)=Команды!$AJ$6,TRUE,FALSE),IF(INDEX(Команды!$A$2:$AN$7500,MATCH(CS$3,Команды!$A$2:$A$7500,0),$E86+2)=Команды!$AJ$7,TRUE,FALSE),IF(INDEX(Команды!$A$2:$AN$7500,MATCH(CS$3,Команды!$A$2:$A$7500,0),$E86+2)=Команды!$AJ$8,TRUE,FALSE),IF(INDEX(Команды!$A$2:$AN$7500,MATCH(CS$3,Команды!$A$2:$A$7500,0),$E86+2)=Команды!$AJ$9,TRUE,FALSE),IF(INDEX(Команды!$A$2:$AN$7500,MATCH(CS$3,Команды!$A$2:$A$7500,0),$E86+2)=Команды!$AJ$10,TRUE,FALSE),IF(INDEX(Команды!$A$2:$AN$7500,MATCH(CS$3,Команды!$A$2:$A$7500,0),$E86+2)=Команды!$AJ$11,TRUE,FALSE),IF(INDEX(Команды!$A$2:$AN$7500,MATCH(CS$3,Команды!$A$2:$A$7500,0),$E86+2)=Команды!$AJ$12,TRUE,FALSE),IF(INDEX(Команды!$A$2:$AN$7500,MATCH(CS$3,Команды!$A$2:$A$7500,0),$E86+2)=Команды!$AJ$13,TRUE,FALSE),IF(INDEX(Команды!$A$2:$AN$7500,MATCH(CS$3,Команды!$A$2:$A$7500,0),$E86+2)=Команды!$AJ$14,TRUE,FALSE),IF(INDEX(Команды!$A$2:$AN$7500,MATCH(CS$3,Команды!$A$2:$A$7500,0),$E86+2)=Команды!$AJ$15,TRUE,FALSE),IF(INDEX(Команды!$A$2:$AN$7500,MATCH(CS$3,Команды!$A$2:$A$7500,0),$E86+2)=Команды!$AJ$16,TRUE,FALSE),IF(INDEX(Команды!$A$2:$AN$7500,MATCH(CS$3,Команды!$A$2:$A$7500,0),$E86+2)=Команды!$AJ$17,TRUE,FALSE),IF(INDEX(Команды!$A$2:$AN$7500,MATCH(CS$3,Команды!$A$2:$A$7500,0),$E86+2)=Команды!$AJ$18,TRUE,FALSE),IF(INDEX(Команды!$A$2:$AN$7500,MATCH(CS$3,Команды!$A$2:$A$7500,0),$E86+2)=Команды!$AJ$19,TRUE,FALSE)),INDEX(Команды!$AJ$2:$AL$19,MATCH(INDEX(Команды!$A$2:$AN$7500,MATCH(CS$3,Команды!$A$2:$A$7500,0),$E86+2),Команды!$AJ$2:$AJ$19,0),3),0)</f>
        <v>В</v>
      </c>
      <c r="CU86" s="342"/>
    </row>
    <row r="87" spans="1:99" s="2" customFormat="1" ht="21.95" customHeight="1" x14ac:dyDescent="0.3">
      <c r="A87" s="251">
        <v>82</v>
      </c>
      <c r="B87" s="2">
        <f>VLOOKUP(A87,'Список КК'!A:F,6,TRUE)</f>
        <v>5791</v>
      </c>
      <c r="C87" s="638" t="str">
        <f>VLOOKUP(A87,'Список КК'!A:B,2,TRUE)</f>
        <v>Шабалина Наталия Юрьевна</v>
      </c>
      <c r="D87" s="203" t="str">
        <f>VLOOKUP(A87,'Список КК'!A:D,4,TRUE)</f>
        <v>ОРКК СВЕРКА</v>
      </c>
      <c r="E87" s="4">
        <f>VLOOKUP(A87,'Список КК'!A:C,3,TRUE)</f>
        <v>16</v>
      </c>
      <c r="F87" s="220" t="str">
        <f>VLOOKUP(A87,'Список КК'!A:E,5,TRUE)</f>
        <v>Пн и Вт, Чт и Пт-время начала смен любое, смены по 8-11ч</v>
      </c>
      <c r="G87" s="174" t="str">
        <f>IF(OR(IF(INDEX(Команды!$A$2:$AN$7500,MATCH(G$3,Команды!$A$2:$A$7500,0),$E87+2)=Команды!$AJ$2,TRUE,FALSE),IF(INDEX(Команды!$A$2:$AN$7500,MATCH(G$3,Команды!$A$2:$A$7500,0),$E87+2)=Команды!$AJ$3,TRUE,FALSE),IF(INDEX(Команды!$A$2:$AN$7500,MATCH(G$3,Команды!$A$2:$A$7500,0),$E87+2)=Команды!$AJ$4,TRUE,FALSE),IF(INDEX(Команды!$A$2:$AN$7500,MATCH(G$3,Команды!$A$2:$A$7500,0),$E87+2)=Команды!$AJ$5,TRUE,FALSE),IF(INDEX(Команды!$A$2:$AN$7500,MATCH(G$3,Команды!$A$2:$A$7500,0),$E87+2)=Команды!$AJ$6,TRUE,FALSE),IF(INDEX(Команды!$A$2:$AN$7500,MATCH(G$3,Команды!$A$2:$A$7500,0),$E87+2)=Команды!$AJ$7,TRUE,FALSE),IF(INDEX(Команды!$A$2:$AN$7500,MATCH(G$3,Команды!$A$2:$A$7500,0),$E87+2)=Команды!$AJ$8,TRUE,FALSE),IF(INDEX(Команды!$A$2:$AN$7500,MATCH(G$3,Команды!$A$2:$A$7500,0),$E87+2)=Команды!$AJ$9,TRUE,FALSE),IF(INDEX(Команды!$A$2:$AN$7500,MATCH(G$3,Команды!$A$2:$A$7500,0),$E87+2)=Команды!$AJ$10,TRUE,FALSE),IF(INDEX(Команды!$A$2:$AN$7500,MATCH(G$3,Команды!$A$2:$A$7500,0),$E87+2)=Команды!$AJ$11,TRUE,FALSE),IF(INDEX(Команды!$A$2:$AN$7500,MATCH(G$3,Команды!$A$2:$A$7500,0),$E87+2)=Команды!$AJ$12,TRUE,FALSE),IF(INDEX(Команды!$A$2:$AN$7500,MATCH(G$3,Команды!$A$2:$A$7500,0),$E87+2)=Команды!$AJ$13,TRUE,FALSE),IF(INDEX(Команды!$A$2:$AN$7500,MATCH(G$3,Команды!$A$2:$A$7500,0),$E87+2)=Команды!$AJ$14,TRUE,FALSE),IF(INDEX(Команды!$A$2:$AN$7500,MATCH(G$3,Команды!$A$2:$A$7500,0),$E87+2)=Команды!$AJ$15,TRUE,FALSE),IF(INDEX(Команды!$A$2:$AN$7500,MATCH(G$3,Команды!$A$2:$A$7500,0),$E87+2)=Команды!$AJ$16,TRUE,FALSE),,IF(INDEX(Команды!$A$2:$AN$7500,MATCH(G$3,Команды!$A$2:$A$7500,0),$E87+2)=Команды!$AJ$17,TRUE,FALSE),,IF(INDEX(Команды!$A$2:$AN$7500,MATCH(G$3,Команды!$A$2:$A$7500,0),$E87+2)=Команды!$AJ$18,TRUE,FALSE),,IF(INDEX(Команды!$A$2:$AN$7500,MATCH(G$3,Команды!$A$2:$A$7500,0),$E87+2)=Команды!$AJ$19,TRUE,FALSE)),INDEX(Команды!$AJ$2:$AK$19,MATCH(INDEX(Команды!$A$2:$AN$7500,MATCH(G$3,Команды!$A$2:$A$7500,0),$E87+2),Команды!$AJ$2:$AJ$19,0),2),0)</f>
        <v>В</v>
      </c>
      <c r="H87" s="175" t="str">
        <f>IF(OR(IF(INDEX(Команды!$A$2:$AN$7500,MATCH(G$3,Команды!$A$2:$A$7500,0),$E87+2)=Команды!$AJ$2,TRUE,FALSE),IF(INDEX(Команды!$A$2:$AN$7500,MATCH(G$3,Команды!$A$2:$A$7500,0),$E87+2)=Команды!$AJ$3,TRUE,FALSE),IF(INDEX(Команды!$A$2:$AN$7500,MATCH(G$3,Команды!$A$2:$A$7500,0),$E87+2)=Команды!$AJ$4,TRUE,FALSE),IF(INDEX(Команды!$A$2:$AN$7500,MATCH(G$3,Команды!$A$2:$A$7500,0),$E87+2)=Команды!$AJ$5,TRUE,FALSE),IF(INDEX(Команды!$A$2:$AN$7500,MATCH(G$3,Команды!$A$2:$A$7500,0),$E87+2)=Команды!$AJ$6,TRUE,FALSE),IF(INDEX(Команды!$A$2:$AN$7500,MATCH(G$3,Команды!$A$2:$A$7500,0),$E87+2)=Команды!$AJ$7,TRUE,FALSE),IF(INDEX(Команды!$A$2:$AN$7500,MATCH(G$3,Команды!$A$2:$A$7500,0),$E87+2)=Команды!$AJ$8,TRUE,FALSE),IF(INDEX(Команды!$A$2:$AN$7500,MATCH(G$3,Команды!$A$2:$A$7500,0),$E87+2)=Команды!$AJ$9,TRUE,FALSE),IF(INDEX(Команды!$A$2:$AN$7500,MATCH(G$3,Команды!$A$2:$A$7500,0),$E87+2)=Команды!$AJ$10,TRUE,FALSE),IF(INDEX(Команды!$A$2:$AN$7500,MATCH(G$3,Команды!$A$2:$A$7500,0),$E87+2)=Команды!$AJ$11,TRUE,FALSE),IF(INDEX(Команды!$A$2:$AN$7500,MATCH(G$3,Команды!$A$2:$A$7500,0),$E87+2)=Команды!$AJ$12,TRUE,FALSE),IF(INDEX(Команды!$A$2:$AN$7500,MATCH(G$3,Команды!$A$2:$A$7500,0),$E87+2)=Команды!$AJ$13,TRUE,FALSE),IF(INDEX(Команды!$A$2:$AN$7500,MATCH(G$3,Команды!$A$2:$A$7500,0),$E87+2)=Команды!$AJ$14,TRUE,FALSE),IF(INDEX(Команды!$A$2:$AN$7500,MATCH(G$3,Команды!$A$2:$A$7500,0),$E87+2)=Команды!$AJ$15,TRUE,FALSE),IF(INDEX(Команды!$A$2:$AN$7500,MATCH(G$3,Команды!$A$2:$A$7500,0),$E87+2)=Команды!$AJ$16,TRUE,FALSE),IF(INDEX(Команды!$A$2:$AN$7500,MATCH(G$3,Команды!$A$2:$A$7500,0),$E87+2)=Команды!$AJ$17,TRUE,FALSE),IF(INDEX(Команды!$A$2:$AN$7500,MATCH(G$3,Команды!$A$2:$A$7500,0),$E87+2)=Команды!$AJ$18,TRUE,FALSE),IF(INDEX(Команды!$A$2:$AN$7500,MATCH(G$3,Команды!$A$2:$A$7500,0),$E87+2)=Команды!$AJ$19,TRUE,FALSE)),INDEX(Команды!$AJ$2:$AL$19,MATCH(INDEX(Команды!$A$2:$AN$7500,MATCH(G$3,Команды!$A$2:$A$7500,0),$E87+2),Команды!$AJ$2:$AJ$19,0),3),0)</f>
        <v>В</v>
      </c>
      <c r="I87" s="342"/>
      <c r="J87" s="174">
        <f>IF(OR(IF(INDEX(Команды!$A$2:$AN$7500,MATCH(J$3,Команды!$A$2:$A$7500,0),$E87+2)=Команды!$AJ$2,TRUE,FALSE),IF(INDEX(Команды!$A$2:$AN$7500,MATCH(J$3,Команды!$A$2:$A$7500,0),$E87+2)=Команды!$AJ$3,TRUE,FALSE),IF(INDEX(Команды!$A$2:$AN$7500,MATCH(J$3,Команды!$A$2:$A$7500,0),$E87+2)=Команды!$AJ$4,TRUE,FALSE),IF(INDEX(Команды!$A$2:$AN$7500,MATCH(J$3,Команды!$A$2:$A$7500,0),$E87+2)=Команды!$AJ$5,TRUE,FALSE),IF(INDEX(Команды!$A$2:$AN$7500,MATCH(J$3,Команды!$A$2:$A$7500,0),$E87+2)=Команды!$AJ$6,TRUE,FALSE),IF(INDEX(Команды!$A$2:$AN$7500,MATCH(J$3,Команды!$A$2:$A$7500,0),$E87+2)=Команды!$AJ$7,TRUE,FALSE),IF(INDEX(Команды!$A$2:$AN$7500,MATCH(J$3,Команды!$A$2:$A$7500,0),$E87+2)=Команды!$AJ$8,TRUE,FALSE),IF(INDEX(Команды!$A$2:$AN$7500,MATCH(J$3,Команды!$A$2:$A$7500,0),$E87+2)=Команды!$AJ$9,TRUE,FALSE),IF(INDEX(Команды!$A$2:$AN$7500,MATCH(J$3,Команды!$A$2:$A$7500,0),$E87+2)=Команды!$AJ$10,TRUE,FALSE),IF(INDEX(Команды!$A$2:$AN$7500,MATCH(J$3,Команды!$A$2:$A$7500,0),$E87+2)=Команды!$AJ$11,TRUE,FALSE),IF(INDEX(Команды!$A$2:$AN$7500,MATCH(J$3,Команды!$A$2:$A$7500,0),$E87+2)=Команды!$AJ$12,TRUE,FALSE),IF(INDEX(Команды!$A$2:$AN$7500,MATCH(J$3,Команды!$A$2:$A$7500,0),$E87+2)=Команды!$AJ$13,TRUE,FALSE),IF(INDEX(Команды!$A$2:$AN$7500,MATCH(J$3,Команды!$A$2:$A$7500,0),$E87+2)=Команды!$AJ$14,TRUE,FALSE),IF(INDEX(Команды!$A$2:$AN$7500,MATCH(J$3,Команды!$A$2:$A$7500,0),$E87+2)=Команды!$AJ$15,TRUE,FALSE),IF(INDEX(Команды!$A$2:$AN$7500,MATCH(J$3,Команды!$A$2:$A$7500,0),$E87+2)=Команды!$AJ$16,TRUE,FALSE),,IF(INDEX(Команды!$A$2:$AN$7500,MATCH(J$3,Команды!$A$2:$A$7500,0),$E87+2)=Команды!$AJ$17,TRUE,FALSE),,IF(INDEX(Команды!$A$2:$AN$7500,MATCH(J$3,Команды!$A$2:$A$7500,0),$E87+2)=Команды!$AJ$18,TRUE,FALSE),,IF(INDEX(Команды!$A$2:$AN$7500,MATCH(J$3,Команды!$A$2:$A$7500,0),$E87+2)=Команды!$AJ$19,TRUE,FALSE)),INDEX(Команды!$AJ$2:$AK$19,MATCH(INDEX(Команды!$A$2:$AN$7500,MATCH(J$3,Команды!$A$2:$A$7500,0),$E87+2),Команды!$AJ$2:$AJ$19,0),2),0)</f>
        <v>0.33333333333333331</v>
      </c>
      <c r="K87" s="175">
        <f>IF(OR(IF(INDEX(Команды!$A$2:$AN$7500,MATCH(J$3,Команды!$A$2:$A$7500,0),$E87+2)=Команды!$AJ$2,TRUE,FALSE),IF(INDEX(Команды!$A$2:$AN$7500,MATCH(J$3,Команды!$A$2:$A$7500,0),$E87+2)=Команды!$AJ$3,TRUE,FALSE),IF(INDEX(Команды!$A$2:$AN$7500,MATCH(J$3,Команды!$A$2:$A$7500,0),$E87+2)=Команды!$AJ$4,TRUE,FALSE),IF(INDEX(Команды!$A$2:$AN$7500,MATCH(J$3,Команды!$A$2:$A$7500,0),$E87+2)=Команды!$AJ$5,TRUE,FALSE),IF(INDEX(Команды!$A$2:$AN$7500,MATCH(J$3,Команды!$A$2:$A$7500,0),$E87+2)=Команды!$AJ$6,TRUE,FALSE),IF(INDEX(Команды!$A$2:$AN$7500,MATCH(J$3,Команды!$A$2:$A$7500,0),$E87+2)=Команды!$AJ$7,TRUE,FALSE),IF(INDEX(Команды!$A$2:$AN$7500,MATCH(J$3,Команды!$A$2:$A$7500,0),$E87+2)=Команды!$AJ$8,TRUE,FALSE),IF(INDEX(Команды!$A$2:$AN$7500,MATCH(J$3,Команды!$A$2:$A$7500,0),$E87+2)=Команды!$AJ$9,TRUE,FALSE),IF(INDEX(Команды!$A$2:$AN$7500,MATCH(J$3,Команды!$A$2:$A$7500,0),$E87+2)=Команды!$AJ$10,TRUE,FALSE),IF(INDEX(Команды!$A$2:$AN$7500,MATCH(J$3,Команды!$A$2:$A$7500,0),$E87+2)=Команды!$AJ$11,TRUE,FALSE),IF(INDEX(Команды!$A$2:$AN$7500,MATCH(J$3,Команды!$A$2:$A$7500,0),$E87+2)=Команды!$AJ$12,TRUE,FALSE),IF(INDEX(Команды!$A$2:$AN$7500,MATCH(J$3,Команды!$A$2:$A$7500,0),$E87+2)=Команды!$AJ$13,TRUE,FALSE),IF(INDEX(Команды!$A$2:$AN$7500,MATCH(J$3,Команды!$A$2:$A$7500,0),$E87+2)=Команды!$AJ$14,TRUE,FALSE),IF(INDEX(Команды!$A$2:$AN$7500,MATCH(J$3,Команды!$A$2:$A$7500,0),$E87+2)=Команды!$AJ$15,TRUE,FALSE),IF(INDEX(Команды!$A$2:$AN$7500,MATCH(J$3,Команды!$A$2:$A$7500,0),$E87+2)=Команды!$AJ$16,TRUE,FALSE),IF(INDEX(Команды!$A$2:$AN$7500,MATCH(J$3,Команды!$A$2:$A$7500,0),$E87+2)=Команды!$AJ$17,TRUE,FALSE),IF(INDEX(Команды!$A$2:$AN$7500,MATCH(J$3,Команды!$A$2:$A$7500,0),$E87+2)=Команды!$AJ$18,TRUE,FALSE),IF(INDEX(Команды!$A$2:$AN$7500,MATCH(J$3,Команды!$A$2:$A$7500,0),$E87+2)=Команды!$AJ$19,TRUE,FALSE)),INDEX(Команды!$AJ$2:$AL$19,MATCH(INDEX(Команды!$A$2:$AN$7500,MATCH(J$3,Команды!$A$2:$A$7500,0),$E87+2),Команды!$AJ$2:$AJ$19,0),3),0)</f>
        <v>0.70833333333333337</v>
      </c>
      <c r="L87" s="342"/>
      <c r="M87" s="174">
        <f>IF(OR(IF(INDEX(Команды!$A$2:$AN$7500,MATCH(M$3,Команды!$A$2:$A$7500,0),$E87+2)=Команды!$AJ$2,TRUE,FALSE),IF(INDEX(Команды!$A$2:$AN$7500,MATCH(M$3,Команды!$A$2:$A$7500,0),$E87+2)=Команды!$AJ$3,TRUE,FALSE),IF(INDEX(Команды!$A$2:$AN$7500,MATCH(M$3,Команды!$A$2:$A$7500,0),$E87+2)=Команды!$AJ$4,TRUE,FALSE),IF(INDEX(Команды!$A$2:$AN$7500,MATCH(M$3,Команды!$A$2:$A$7500,0),$E87+2)=Команды!$AJ$5,TRUE,FALSE),IF(INDEX(Команды!$A$2:$AN$7500,MATCH(M$3,Команды!$A$2:$A$7500,0),$E87+2)=Команды!$AJ$6,TRUE,FALSE),IF(INDEX(Команды!$A$2:$AN$7500,MATCH(M$3,Команды!$A$2:$A$7500,0),$E87+2)=Команды!$AJ$7,TRUE,FALSE),IF(INDEX(Команды!$A$2:$AN$7500,MATCH(M$3,Команды!$A$2:$A$7500,0),$E87+2)=Команды!$AJ$8,TRUE,FALSE),IF(INDEX(Команды!$A$2:$AN$7500,MATCH(M$3,Команды!$A$2:$A$7500,0),$E87+2)=Команды!$AJ$9,TRUE,FALSE),IF(INDEX(Команды!$A$2:$AN$7500,MATCH(M$3,Команды!$A$2:$A$7500,0),$E87+2)=Команды!$AJ$10,TRUE,FALSE),IF(INDEX(Команды!$A$2:$AN$7500,MATCH(M$3,Команды!$A$2:$A$7500,0),$E87+2)=Команды!$AJ$11,TRUE,FALSE),IF(INDEX(Команды!$A$2:$AN$7500,MATCH(M$3,Команды!$A$2:$A$7500,0),$E87+2)=Команды!$AJ$12,TRUE,FALSE),IF(INDEX(Команды!$A$2:$AN$7500,MATCH(M$3,Команды!$A$2:$A$7500,0),$E87+2)=Команды!$AJ$13,TRUE,FALSE),IF(INDEX(Команды!$A$2:$AN$7500,MATCH(M$3,Команды!$A$2:$A$7500,0),$E87+2)=Команды!$AJ$14,TRUE,FALSE),IF(INDEX(Команды!$A$2:$AN$7500,MATCH(M$3,Команды!$A$2:$A$7500,0),$E87+2)=Команды!$AJ$15,TRUE,FALSE),IF(INDEX(Команды!$A$2:$AN$7500,MATCH(M$3,Команды!$A$2:$A$7500,0),$E87+2)=Команды!$AJ$16,TRUE,FALSE),,IF(INDEX(Команды!$A$2:$AN$7500,MATCH(M$3,Команды!$A$2:$A$7500,0),$E87+2)=Команды!$AJ$17,TRUE,FALSE),,IF(INDEX(Команды!$A$2:$AN$7500,MATCH(M$3,Команды!$A$2:$A$7500,0),$E87+2)=Команды!$AJ$18,TRUE,FALSE),,IF(INDEX(Команды!$A$2:$AN$7500,MATCH(M$3,Команды!$A$2:$A$7500,0),$E87+2)=Команды!$AJ$19,TRUE,FALSE)),INDEX(Команды!$AJ$2:$AK$19,MATCH(INDEX(Команды!$A$2:$AN$7500,MATCH(M$3,Команды!$A$2:$A$7500,0),$E87+2),Команды!$AJ$2:$AJ$19,0),2),0)</f>
        <v>0.33333333333333331</v>
      </c>
      <c r="N87" s="175">
        <f>IF(OR(IF(INDEX(Команды!$A$2:$AN$7500,MATCH(M$3,Команды!$A$2:$A$7500,0),$E87+2)=Команды!$AJ$2,TRUE,FALSE),IF(INDEX(Команды!$A$2:$AN$7500,MATCH(M$3,Команды!$A$2:$A$7500,0),$E87+2)=Команды!$AJ$3,TRUE,FALSE),IF(INDEX(Команды!$A$2:$AN$7500,MATCH(M$3,Команды!$A$2:$A$7500,0),$E87+2)=Команды!$AJ$4,TRUE,FALSE),IF(INDEX(Команды!$A$2:$AN$7500,MATCH(M$3,Команды!$A$2:$A$7500,0),$E87+2)=Команды!$AJ$5,TRUE,FALSE),IF(INDEX(Команды!$A$2:$AN$7500,MATCH(M$3,Команды!$A$2:$A$7500,0),$E87+2)=Команды!$AJ$6,TRUE,FALSE),IF(INDEX(Команды!$A$2:$AN$7500,MATCH(M$3,Команды!$A$2:$A$7500,0),$E87+2)=Команды!$AJ$7,TRUE,FALSE),IF(INDEX(Команды!$A$2:$AN$7500,MATCH(M$3,Команды!$A$2:$A$7500,0),$E87+2)=Команды!$AJ$8,TRUE,FALSE),IF(INDEX(Команды!$A$2:$AN$7500,MATCH(M$3,Команды!$A$2:$A$7500,0),$E87+2)=Команды!$AJ$9,TRUE,FALSE),IF(INDEX(Команды!$A$2:$AN$7500,MATCH(M$3,Команды!$A$2:$A$7500,0),$E87+2)=Команды!$AJ$10,TRUE,FALSE),IF(INDEX(Команды!$A$2:$AN$7500,MATCH(M$3,Команды!$A$2:$A$7500,0),$E87+2)=Команды!$AJ$11,TRUE,FALSE),IF(INDEX(Команды!$A$2:$AN$7500,MATCH(M$3,Команды!$A$2:$A$7500,0),$E87+2)=Команды!$AJ$12,TRUE,FALSE),IF(INDEX(Команды!$A$2:$AN$7500,MATCH(M$3,Команды!$A$2:$A$7500,0),$E87+2)=Команды!$AJ$13,TRUE,FALSE),IF(INDEX(Команды!$A$2:$AN$7500,MATCH(M$3,Команды!$A$2:$A$7500,0),$E87+2)=Команды!$AJ$14,TRUE,FALSE),IF(INDEX(Команды!$A$2:$AN$7500,MATCH(M$3,Команды!$A$2:$A$7500,0),$E87+2)=Команды!$AJ$15,TRUE,FALSE),IF(INDEX(Команды!$A$2:$AN$7500,MATCH(M$3,Команды!$A$2:$A$7500,0),$E87+2)=Команды!$AJ$16,TRUE,FALSE),IF(INDEX(Команды!$A$2:$AN$7500,MATCH(M$3,Команды!$A$2:$A$7500,0),$E87+2)=Команды!$AJ$17,TRUE,FALSE),IF(INDEX(Команды!$A$2:$AN$7500,MATCH(M$3,Команды!$A$2:$A$7500,0),$E87+2)=Команды!$AJ$18,TRUE,FALSE),IF(INDEX(Команды!$A$2:$AN$7500,MATCH(M$3,Команды!$A$2:$A$7500,0),$E87+2)=Команды!$AJ$19,TRUE,FALSE)),INDEX(Команды!$AJ$2:$AL$19,MATCH(INDEX(Команды!$A$2:$AN$7500,MATCH(M$3,Команды!$A$2:$A$7500,0),$E87+2),Команды!$AJ$2:$AJ$19,0),3),0)</f>
        <v>0.70833333333333337</v>
      </c>
      <c r="O87" s="342"/>
      <c r="P87" s="174">
        <f>IF(OR(IF(INDEX(Команды!$A$2:$AN$7500,MATCH(P$3,Команды!$A$2:$A$7500,0),$E87+2)=Команды!$AJ$2,TRUE,FALSE),IF(INDEX(Команды!$A$2:$AN$7500,MATCH(P$3,Команды!$A$2:$A$7500,0),$E87+2)=Команды!$AJ$3,TRUE,FALSE),IF(INDEX(Команды!$A$2:$AN$7500,MATCH(P$3,Команды!$A$2:$A$7500,0),$E87+2)=Команды!$AJ$4,TRUE,FALSE),IF(INDEX(Команды!$A$2:$AN$7500,MATCH(P$3,Команды!$A$2:$A$7500,0),$E87+2)=Команды!$AJ$5,TRUE,FALSE),IF(INDEX(Команды!$A$2:$AN$7500,MATCH(P$3,Команды!$A$2:$A$7500,0),$E87+2)=Команды!$AJ$6,TRUE,FALSE),IF(INDEX(Команды!$A$2:$AN$7500,MATCH(P$3,Команды!$A$2:$A$7500,0),$E87+2)=Команды!$AJ$7,TRUE,FALSE),IF(INDEX(Команды!$A$2:$AN$7500,MATCH(P$3,Команды!$A$2:$A$7500,0),$E87+2)=Команды!$AJ$8,TRUE,FALSE),IF(INDEX(Команды!$A$2:$AN$7500,MATCH(P$3,Команды!$A$2:$A$7500,0),$E87+2)=Команды!$AJ$9,TRUE,FALSE),IF(INDEX(Команды!$A$2:$AN$7500,MATCH(P$3,Команды!$A$2:$A$7500,0),$E87+2)=Команды!$AJ$10,TRUE,FALSE),IF(INDEX(Команды!$A$2:$AN$7500,MATCH(P$3,Команды!$A$2:$A$7500,0),$E87+2)=Команды!$AJ$11,TRUE,FALSE),IF(INDEX(Команды!$A$2:$AN$7500,MATCH(P$3,Команды!$A$2:$A$7500,0),$E87+2)=Команды!$AJ$12,TRUE,FALSE),IF(INDEX(Команды!$A$2:$AN$7500,MATCH(P$3,Команды!$A$2:$A$7500,0),$E87+2)=Команды!$AJ$13,TRUE,FALSE),IF(INDEX(Команды!$A$2:$AN$7500,MATCH(P$3,Команды!$A$2:$A$7500,0),$E87+2)=Команды!$AJ$14,TRUE,FALSE),IF(INDEX(Команды!$A$2:$AN$7500,MATCH(P$3,Команды!$A$2:$A$7500,0),$E87+2)=Команды!$AJ$15,TRUE,FALSE),IF(INDEX(Команды!$A$2:$AN$7500,MATCH(P$3,Команды!$A$2:$A$7500,0),$E87+2)=Команды!$AJ$16,TRUE,FALSE),,IF(INDEX(Команды!$A$2:$AN$7500,MATCH(P$3,Команды!$A$2:$A$7500,0),$E87+2)=Команды!$AJ$17,TRUE,FALSE),,IF(INDEX(Команды!$A$2:$AN$7500,MATCH(P$3,Команды!$A$2:$A$7500,0),$E87+2)=Команды!$AJ$18,TRUE,FALSE),,IF(INDEX(Команды!$A$2:$AN$7500,MATCH(P$3,Команды!$A$2:$A$7500,0),$E87+2)=Команды!$AJ$19,TRUE,FALSE)),INDEX(Команды!$AJ$2:$AK$19,MATCH(INDEX(Команды!$A$2:$AN$7500,MATCH(P$3,Команды!$A$2:$A$7500,0),$E87+2),Команды!$AJ$2:$AJ$19,0),2),0)</f>
        <v>0.33333333333333331</v>
      </c>
      <c r="Q87" s="175">
        <f>IF(OR(IF(INDEX(Команды!$A$2:$AN$7500,MATCH(P$3,Команды!$A$2:$A$7500,0),$E87+2)=Команды!$AJ$2,TRUE,FALSE),IF(INDEX(Команды!$A$2:$AN$7500,MATCH(P$3,Команды!$A$2:$A$7500,0),$E87+2)=Команды!$AJ$3,TRUE,FALSE),IF(INDEX(Команды!$A$2:$AN$7500,MATCH(P$3,Команды!$A$2:$A$7500,0),$E87+2)=Команды!$AJ$4,TRUE,FALSE),IF(INDEX(Команды!$A$2:$AN$7500,MATCH(P$3,Команды!$A$2:$A$7500,0),$E87+2)=Команды!$AJ$5,TRUE,FALSE),IF(INDEX(Команды!$A$2:$AN$7500,MATCH(P$3,Команды!$A$2:$A$7500,0),$E87+2)=Команды!$AJ$6,TRUE,FALSE),IF(INDEX(Команды!$A$2:$AN$7500,MATCH(P$3,Команды!$A$2:$A$7500,0),$E87+2)=Команды!$AJ$7,TRUE,FALSE),IF(INDEX(Команды!$A$2:$AN$7500,MATCH(P$3,Команды!$A$2:$A$7500,0),$E87+2)=Команды!$AJ$8,TRUE,FALSE),IF(INDEX(Команды!$A$2:$AN$7500,MATCH(P$3,Команды!$A$2:$A$7500,0),$E87+2)=Команды!$AJ$9,TRUE,FALSE),IF(INDEX(Команды!$A$2:$AN$7500,MATCH(P$3,Команды!$A$2:$A$7500,0),$E87+2)=Команды!$AJ$10,TRUE,FALSE),IF(INDEX(Команды!$A$2:$AN$7500,MATCH(P$3,Команды!$A$2:$A$7500,0),$E87+2)=Команды!$AJ$11,TRUE,FALSE),IF(INDEX(Команды!$A$2:$AN$7500,MATCH(P$3,Команды!$A$2:$A$7500,0),$E87+2)=Команды!$AJ$12,TRUE,FALSE),IF(INDEX(Команды!$A$2:$AN$7500,MATCH(P$3,Команды!$A$2:$A$7500,0),$E87+2)=Команды!$AJ$13,TRUE,FALSE),IF(INDEX(Команды!$A$2:$AN$7500,MATCH(P$3,Команды!$A$2:$A$7500,0),$E87+2)=Команды!$AJ$14,TRUE,FALSE),IF(INDEX(Команды!$A$2:$AN$7500,MATCH(P$3,Команды!$A$2:$A$7500,0),$E87+2)=Команды!$AJ$15,TRUE,FALSE),IF(INDEX(Команды!$A$2:$AN$7500,MATCH(P$3,Команды!$A$2:$A$7500,0),$E87+2)=Команды!$AJ$16,TRUE,FALSE),IF(INDEX(Команды!$A$2:$AN$7500,MATCH(P$3,Команды!$A$2:$A$7500,0),$E87+2)=Команды!$AJ$17,TRUE,FALSE),IF(INDEX(Команды!$A$2:$AN$7500,MATCH(P$3,Команды!$A$2:$A$7500,0),$E87+2)=Команды!$AJ$18,TRUE,FALSE),IF(INDEX(Команды!$A$2:$AN$7500,MATCH(P$3,Команды!$A$2:$A$7500,0),$E87+2)=Команды!$AJ$19,TRUE,FALSE)),INDEX(Команды!$AJ$2:$AL$19,MATCH(INDEX(Команды!$A$2:$AN$7500,MATCH(P$3,Команды!$A$2:$A$7500,0),$E87+2),Команды!$AJ$2:$AJ$19,0),3),0)</f>
        <v>0.70833333333333337</v>
      </c>
      <c r="R87" s="342"/>
      <c r="S87" s="174">
        <f>IF(OR(IF(INDEX(Команды!$A$2:$AN$7500,MATCH(S$3,Команды!$A$2:$A$7500,0),$E87+2)=Команды!$AJ$2,TRUE,FALSE),IF(INDEX(Команды!$A$2:$AN$7500,MATCH(S$3,Команды!$A$2:$A$7500,0),$E87+2)=Команды!$AJ$3,TRUE,FALSE),IF(INDEX(Команды!$A$2:$AN$7500,MATCH(S$3,Команды!$A$2:$A$7500,0),$E87+2)=Команды!$AJ$4,TRUE,FALSE),IF(INDEX(Команды!$A$2:$AN$7500,MATCH(S$3,Команды!$A$2:$A$7500,0),$E87+2)=Команды!$AJ$5,TRUE,FALSE),IF(INDEX(Команды!$A$2:$AN$7500,MATCH(S$3,Команды!$A$2:$A$7500,0),$E87+2)=Команды!$AJ$6,TRUE,FALSE),IF(INDEX(Команды!$A$2:$AN$7500,MATCH(S$3,Команды!$A$2:$A$7500,0),$E87+2)=Команды!$AJ$7,TRUE,FALSE),IF(INDEX(Команды!$A$2:$AN$7500,MATCH(S$3,Команды!$A$2:$A$7500,0),$E87+2)=Команды!$AJ$8,TRUE,FALSE),IF(INDEX(Команды!$A$2:$AN$7500,MATCH(S$3,Команды!$A$2:$A$7500,0),$E87+2)=Команды!$AJ$9,TRUE,FALSE),IF(INDEX(Команды!$A$2:$AN$7500,MATCH(S$3,Команды!$A$2:$A$7500,0),$E87+2)=Команды!$AJ$10,TRUE,FALSE),IF(INDEX(Команды!$A$2:$AN$7500,MATCH(S$3,Команды!$A$2:$A$7500,0),$E87+2)=Команды!$AJ$11,TRUE,FALSE),IF(INDEX(Команды!$A$2:$AN$7500,MATCH(S$3,Команды!$A$2:$A$7500,0),$E87+2)=Команды!$AJ$12,TRUE,FALSE),IF(INDEX(Команды!$A$2:$AN$7500,MATCH(S$3,Команды!$A$2:$A$7500,0),$E87+2)=Команды!$AJ$13,TRUE,FALSE),IF(INDEX(Команды!$A$2:$AN$7500,MATCH(S$3,Команды!$A$2:$A$7500,0),$E87+2)=Команды!$AJ$14,TRUE,FALSE),IF(INDEX(Команды!$A$2:$AN$7500,MATCH(S$3,Команды!$A$2:$A$7500,0),$E87+2)=Команды!$AJ$15,TRUE,FALSE),IF(INDEX(Команды!$A$2:$AN$7500,MATCH(S$3,Команды!$A$2:$A$7500,0),$E87+2)=Команды!$AJ$16,TRUE,FALSE),,IF(INDEX(Команды!$A$2:$AN$7500,MATCH(S$3,Команды!$A$2:$A$7500,0),$E87+2)=Команды!$AJ$17,TRUE,FALSE),,IF(INDEX(Команды!$A$2:$AN$7500,MATCH(S$3,Команды!$A$2:$A$7500,0),$E87+2)=Команды!$AJ$18,TRUE,FALSE),,IF(INDEX(Команды!$A$2:$AN$7500,MATCH(S$3,Команды!$A$2:$A$7500,0),$E87+2)=Команды!$AJ$19,TRUE,FALSE)),INDEX(Команды!$AJ$2:$AK$19,MATCH(INDEX(Команды!$A$2:$AN$7500,MATCH(S$3,Команды!$A$2:$A$7500,0),$E87+2),Команды!$AJ$2:$AJ$19,0),2),0)</f>
        <v>0.33333333333333331</v>
      </c>
      <c r="T87" s="175">
        <f>IF(OR(IF(INDEX(Команды!$A$2:$AN$7500,MATCH(S$3,Команды!$A$2:$A$7500,0),$E87+2)=Команды!$AJ$2,TRUE,FALSE),IF(INDEX(Команды!$A$2:$AN$7500,MATCH(S$3,Команды!$A$2:$A$7500,0),$E87+2)=Команды!$AJ$3,TRUE,FALSE),IF(INDEX(Команды!$A$2:$AN$7500,MATCH(S$3,Команды!$A$2:$A$7500,0),$E87+2)=Команды!$AJ$4,TRUE,FALSE),IF(INDEX(Команды!$A$2:$AN$7500,MATCH(S$3,Команды!$A$2:$A$7500,0),$E87+2)=Команды!$AJ$5,TRUE,FALSE),IF(INDEX(Команды!$A$2:$AN$7500,MATCH(S$3,Команды!$A$2:$A$7500,0),$E87+2)=Команды!$AJ$6,TRUE,FALSE),IF(INDEX(Команды!$A$2:$AN$7500,MATCH(S$3,Команды!$A$2:$A$7500,0),$E87+2)=Команды!$AJ$7,TRUE,FALSE),IF(INDEX(Команды!$A$2:$AN$7500,MATCH(S$3,Команды!$A$2:$A$7500,0),$E87+2)=Команды!$AJ$8,TRUE,FALSE),IF(INDEX(Команды!$A$2:$AN$7500,MATCH(S$3,Команды!$A$2:$A$7500,0),$E87+2)=Команды!$AJ$9,TRUE,FALSE),IF(INDEX(Команды!$A$2:$AN$7500,MATCH(S$3,Команды!$A$2:$A$7500,0),$E87+2)=Команды!$AJ$10,TRUE,FALSE),IF(INDEX(Команды!$A$2:$AN$7500,MATCH(S$3,Команды!$A$2:$A$7500,0),$E87+2)=Команды!$AJ$11,TRUE,FALSE),IF(INDEX(Команды!$A$2:$AN$7500,MATCH(S$3,Команды!$A$2:$A$7500,0),$E87+2)=Команды!$AJ$12,TRUE,FALSE),IF(INDEX(Команды!$A$2:$AN$7500,MATCH(S$3,Команды!$A$2:$A$7500,0),$E87+2)=Команды!$AJ$13,TRUE,FALSE),IF(INDEX(Команды!$A$2:$AN$7500,MATCH(S$3,Команды!$A$2:$A$7500,0),$E87+2)=Команды!$AJ$14,TRUE,FALSE),IF(INDEX(Команды!$A$2:$AN$7500,MATCH(S$3,Команды!$A$2:$A$7500,0),$E87+2)=Команды!$AJ$15,TRUE,FALSE),IF(INDEX(Команды!$A$2:$AN$7500,MATCH(S$3,Команды!$A$2:$A$7500,0),$E87+2)=Команды!$AJ$16,TRUE,FALSE),IF(INDEX(Команды!$A$2:$AN$7500,MATCH(S$3,Команды!$A$2:$A$7500,0),$E87+2)=Команды!$AJ$17,TRUE,FALSE),IF(INDEX(Команды!$A$2:$AN$7500,MATCH(S$3,Команды!$A$2:$A$7500,0),$E87+2)=Команды!$AJ$18,TRUE,FALSE),IF(INDEX(Команды!$A$2:$AN$7500,MATCH(S$3,Команды!$A$2:$A$7500,0),$E87+2)=Команды!$AJ$19,TRUE,FALSE)),INDEX(Команды!$AJ$2:$AL$19,MATCH(INDEX(Команды!$A$2:$AN$7500,MATCH(S$3,Команды!$A$2:$A$7500,0),$E87+2),Команды!$AJ$2:$AJ$19,0),3),0)</f>
        <v>0.70833333333333337</v>
      </c>
      <c r="U87" s="342"/>
      <c r="V87" s="174">
        <f>IF(OR(IF(INDEX(Команды!$A$2:$AN$7500,MATCH(V$3,Команды!$A$2:$A$7500,0),$E87+2)=Команды!$AJ$2,TRUE,FALSE),IF(INDEX(Команды!$A$2:$AN$7500,MATCH(V$3,Команды!$A$2:$A$7500,0),$E87+2)=Команды!$AJ$3,TRUE,FALSE),IF(INDEX(Команды!$A$2:$AN$7500,MATCH(V$3,Команды!$A$2:$A$7500,0),$E87+2)=Команды!$AJ$4,TRUE,FALSE),IF(INDEX(Команды!$A$2:$AN$7500,MATCH(V$3,Команды!$A$2:$A$7500,0),$E87+2)=Команды!$AJ$5,TRUE,FALSE),IF(INDEX(Команды!$A$2:$AN$7500,MATCH(V$3,Команды!$A$2:$A$7500,0),$E87+2)=Команды!$AJ$6,TRUE,FALSE),IF(INDEX(Команды!$A$2:$AN$7500,MATCH(V$3,Команды!$A$2:$A$7500,0),$E87+2)=Команды!$AJ$7,TRUE,FALSE),IF(INDEX(Команды!$A$2:$AN$7500,MATCH(V$3,Команды!$A$2:$A$7500,0),$E87+2)=Команды!$AJ$8,TRUE,FALSE),IF(INDEX(Команды!$A$2:$AN$7500,MATCH(V$3,Команды!$A$2:$A$7500,0),$E87+2)=Команды!$AJ$9,TRUE,FALSE),IF(INDEX(Команды!$A$2:$AN$7500,MATCH(V$3,Команды!$A$2:$A$7500,0),$E87+2)=Команды!$AJ$10,TRUE,FALSE),IF(INDEX(Команды!$A$2:$AN$7500,MATCH(V$3,Команды!$A$2:$A$7500,0),$E87+2)=Команды!$AJ$11,TRUE,FALSE),IF(INDEX(Команды!$A$2:$AN$7500,MATCH(V$3,Команды!$A$2:$A$7500,0),$E87+2)=Команды!$AJ$12,TRUE,FALSE),IF(INDEX(Команды!$A$2:$AN$7500,MATCH(V$3,Команды!$A$2:$A$7500,0),$E87+2)=Команды!$AJ$13,TRUE,FALSE),IF(INDEX(Команды!$A$2:$AN$7500,MATCH(V$3,Команды!$A$2:$A$7500,0),$E87+2)=Команды!$AJ$14,TRUE,FALSE),IF(INDEX(Команды!$A$2:$AN$7500,MATCH(V$3,Команды!$A$2:$A$7500,0),$E87+2)=Команды!$AJ$15,TRUE,FALSE),IF(INDEX(Команды!$A$2:$AN$7500,MATCH(V$3,Команды!$A$2:$A$7500,0),$E87+2)=Команды!$AJ$16,TRUE,FALSE),,IF(INDEX(Команды!$A$2:$AN$7500,MATCH(V$3,Команды!$A$2:$A$7500,0),$E87+2)=Команды!$AJ$17,TRUE,FALSE),,IF(INDEX(Команды!$A$2:$AN$7500,MATCH(V$3,Команды!$A$2:$A$7500,0),$E87+2)=Команды!$AJ$18,TRUE,FALSE),,IF(INDEX(Команды!$A$2:$AN$7500,MATCH(V$3,Команды!$A$2:$A$7500,0),$E87+2)=Команды!$AJ$19,TRUE,FALSE)),INDEX(Команды!$AJ$2:$AK$19,MATCH(INDEX(Команды!$A$2:$AN$7500,MATCH(V$3,Команды!$A$2:$A$7500,0),$E87+2),Команды!$AJ$2:$AJ$19,0),2),0)</f>
        <v>0.33333333333333331</v>
      </c>
      <c r="W87" s="175">
        <f>IF(OR(IF(INDEX(Команды!$A$2:$AN$7500,MATCH(V$3,Команды!$A$2:$A$7500,0),$E87+2)=Команды!$AJ$2,TRUE,FALSE),IF(INDEX(Команды!$A$2:$AN$7500,MATCH(V$3,Команды!$A$2:$A$7500,0),$E87+2)=Команды!$AJ$3,TRUE,FALSE),IF(INDEX(Команды!$A$2:$AN$7500,MATCH(V$3,Команды!$A$2:$A$7500,0),$E87+2)=Команды!$AJ$4,TRUE,FALSE),IF(INDEX(Команды!$A$2:$AN$7500,MATCH(V$3,Команды!$A$2:$A$7500,0),$E87+2)=Команды!$AJ$5,TRUE,FALSE),IF(INDEX(Команды!$A$2:$AN$7500,MATCH(V$3,Команды!$A$2:$A$7500,0),$E87+2)=Команды!$AJ$6,TRUE,FALSE),IF(INDEX(Команды!$A$2:$AN$7500,MATCH(V$3,Команды!$A$2:$A$7500,0),$E87+2)=Команды!$AJ$7,TRUE,FALSE),IF(INDEX(Команды!$A$2:$AN$7500,MATCH(V$3,Команды!$A$2:$A$7500,0),$E87+2)=Команды!$AJ$8,TRUE,FALSE),IF(INDEX(Команды!$A$2:$AN$7500,MATCH(V$3,Команды!$A$2:$A$7500,0),$E87+2)=Команды!$AJ$9,TRUE,FALSE),IF(INDEX(Команды!$A$2:$AN$7500,MATCH(V$3,Команды!$A$2:$A$7500,0),$E87+2)=Команды!$AJ$10,TRUE,FALSE),IF(INDEX(Команды!$A$2:$AN$7500,MATCH(V$3,Команды!$A$2:$A$7500,0),$E87+2)=Команды!$AJ$11,TRUE,FALSE),IF(INDEX(Команды!$A$2:$AN$7500,MATCH(V$3,Команды!$A$2:$A$7500,0),$E87+2)=Команды!$AJ$12,TRUE,FALSE),IF(INDEX(Команды!$A$2:$AN$7500,MATCH(V$3,Команды!$A$2:$A$7500,0),$E87+2)=Команды!$AJ$13,TRUE,FALSE),IF(INDEX(Команды!$A$2:$AN$7500,MATCH(V$3,Команды!$A$2:$A$7500,0),$E87+2)=Команды!$AJ$14,TRUE,FALSE),IF(INDEX(Команды!$A$2:$AN$7500,MATCH(V$3,Команды!$A$2:$A$7500,0),$E87+2)=Команды!$AJ$15,TRUE,FALSE),IF(INDEX(Команды!$A$2:$AN$7500,MATCH(V$3,Команды!$A$2:$A$7500,0),$E87+2)=Команды!$AJ$16,TRUE,FALSE),IF(INDEX(Команды!$A$2:$AN$7500,MATCH(V$3,Команды!$A$2:$A$7500,0),$E87+2)=Команды!$AJ$17,TRUE,FALSE),IF(INDEX(Команды!$A$2:$AN$7500,MATCH(V$3,Команды!$A$2:$A$7500,0),$E87+2)=Команды!$AJ$18,TRUE,FALSE),IF(INDEX(Команды!$A$2:$AN$7500,MATCH(V$3,Команды!$A$2:$A$7500,0),$E87+2)=Команды!$AJ$19,TRUE,FALSE)),INDEX(Команды!$AJ$2:$AL$19,MATCH(INDEX(Команды!$A$2:$AN$7500,MATCH(V$3,Команды!$A$2:$A$7500,0),$E87+2),Команды!$AJ$2:$AJ$19,0),3),0)</f>
        <v>0.70833333333333337</v>
      </c>
      <c r="X87" s="342"/>
      <c r="Y87" s="174" t="str">
        <f>IF(OR(IF(INDEX(Команды!$A$2:$AN$7500,MATCH(Y$3,Команды!$A$2:$A$7500,0),$E87+2)=Команды!$AJ$2,TRUE,FALSE),IF(INDEX(Команды!$A$2:$AN$7500,MATCH(Y$3,Команды!$A$2:$A$7500,0),$E87+2)=Команды!$AJ$3,TRUE,FALSE),IF(INDEX(Команды!$A$2:$AN$7500,MATCH(Y$3,Команды!$A$2:$A$7500,0),$E87+2)=Команды!$AJ$4,TRUE,FALSE),IF(INDEX(Команды!$A$2:$AN$7500,MATCH(Y$3,Команды!$A$2:$A$7500,0),$E87+2)=Команды!$AJ$5,TRUE,FALSE),IF(INDEX(Команды!$A$2:$AN$7500,MATCH(Y$3,Команды!$A$2:$A$7500,0),$E87+2)=Команды!$AJ$6,TRUE,FALSE),IF(INDEX(Команды!$A$2:$AN$7500,MATCH(Y$3,Команды!$A$2:$A$7500,0),$E87+2)=Команды!$AJ$7,TRUE,FALSE),IF(INDEX(Команды!$A$2:$AN$7500,MATCH(Y$3,Команды!$A$2:$A$7500,0),$E87+2)=Команды!$AJ$8,TRUE,FALSE),IF(INDEX(Команды!$A$2:$AN$7500,MATCH(Y$3,Команды!$A$2:$A$7500,0),$E87+2)=Команды!$AJ$9,TRUE,FALSE),IF(INDEX(Команды!$A$2:$AN$7500,MATCH(Y$3,Команды!$A$2:$A$7500,0),$E87+2)=Команды!$AJ$10,TRUE,FALSE),IF(INDEX(Команды!$A$2:$AN$7500,MATCH(Y$3,Команды!$A$2:$A$7500,0),$E87+2)=Команды!$AJ$11,TRUE,FALSE),IF(INDEX(Команды!$A$2:$AN$7500,MATCH(Y$3,Команды!$A$2:$A$7500,0),$E87+2)=Команды!$AJ$12,TRUE,FALSE),IF(INDEX(Команды!$A$2:$AN$7500,MATCH(Y$3,Команды!$A$2:$A$7500,0),$E87+2)=Команды!$AJ$13,TRUE,FALSE),IF(INDEX(Команды!$A$2:$AN$7500,MATCH(Y$3,Команды!$A$2:$A$7500,0),$E87+2)=Команды!$AJ$14,TRUE,FALSE),IF(INDEX(Команды!$A$2:$AN$7500,MATCH(Y$3,Команды!$A$2:$A$7500,0),$E87+2)=Команды!$AJ$15,TRUE,FALSE),IF(INDEX(Команды!$A$2:$AN$7500,MATCH(Y$3,Команды!$A$2:$A$7500,0),$E87+2)=Команды!$AJ$16,TRUE,FALSE),,IF(INDEX(Команды!$A$2:$AN$7500,MATCH(Y$3,Команды!$A$2:$A$7500,0),$E87+2)=Команды!$AJ$17,TRUE,FALSE),,IF(INDEX(Команды!$A$2:$AN$7500,MATCH(Y$3,Команды!$A$2:$A$7500,0),$E87+2)=Команды!$AJ$18,TRUE,FALSE),,IF(INDEX(Команды!$A$2:$AN$7500,MATCH(Y$3,Команды!$A$2:$A$7500,0),$E87+2)=Команды!$AJ$19,TRUE,FALSE)),INDEX(Команды!$AJ$2:$AK$19,MATCH(INDEX(Команды!$A$2:$AN$7500,MATCH(Y$3,Команды!$A$2:$A$7500,0),$E87+2),Команды!$AJ$2:$AJ$19,0),2),0)</f>
        <v>В</v>
      </c>
      <c r="Z87" s="175" t="str">
        <f>IF(OR(IF(INDEX(Команды!$A$2:$AN$7500,MATCH(Y$3,Команды!$A$2:$A$7500,0),$E87+2)=Команды!$AJ$2,TRUE,FALSE),IF(INDEX(Команды!$A$2:$AN$7500,MATCH(Y$3,Команды!$A$2:$A$7500,0),$E87+2)=Команды!$AJ$3,TRUE,FALSE),IF(INDEX(Команды!$A$2:$AN$7500,MATCH(Y$3,Команды!$A$2:$A$7500,0),$E87+2)=Команды!$AJ$4,TRUE,FALSE),IF(INDEX(Команды!$A$2:$AN$7500,MATCH(Y$3,Команды!$A$2:$A$7500,0),$E87+2)=Команды!$AJ$5,TRUE,FALSE),IF(INDEX(Команды!$A$2:$AN$7500,MATCH(Y$3,Команды!$A$2:$A$7500,0),$E87+2)=Команды!$AJ$6,TRUE,FALSE),IF(INDEX(Команды!$A$2:$AN$7500,MATCH(Y$3,Команды!$A$2:$A$7500,0),$E87+2)=Команды!$AJ$7,TRUE,FALSE),IF(INDEX(Команды!$A$2:$AN$7500,MATCH(Y$3,Команды!$A$2:$A$7500,0),$E87+2)=Команды!$AJ$8,TRUE,FALSE),IF(INDEX(Команды!$A$2:$AN$7500,MATCH(Y$3,Команды!$A$2:$A$7500,0),$E87+2)=Команды!$AJ$9,TRUE,FALSE),IF(INDEX(Команды!$A$2:$AN$7500,MATCH(Y$3,Команды!$A$2:$A$7500,0),$E87+2)=Команды!$AJ$10,TRUE,FALSE),IF(INDEX(Команды!$A$2:$AN$7500,MATCH(Y$3,Команды!$A$2:$A$7500,0),$E87+2)=Команды!$AJ$11,TRUE,FALSE),IF(INDEX(Команды!$A$2:$AN$7500,MATCH(Y$3,Команды!$A$2:$A$7500,0),$E87+2)=Команды!$AJ$12,TRUE,FALSE),IF(INDEX(Команды!$A$2:$AN$7500,MATCH(Y$3,Команды!$A$2:$A$7500,0),$E87+2)=Команды!$AJ$13,TRUE,FALSE),IF(INDEX(Команды!$A$2:$AN$7500,MATCH(Y$3,Команды!$A$2:$A$7500,0),$E87+2)=Команды!$AJ$14,TRUE,FALSE),IF(INDEX(Команды!$A$2:$AN$7500,MATCH(Y$3,Команды!$A$2:$A$7500,0),$E87+2)=Команды!$AJ$15,TRUE,FALSE),IF(INDEX(Команды!$A$2:$AN$7500,MATCH(Y$3,Команды!$A$2:$A$7500,0),$E87+2)=Команды!$AJ$16,TRUE,FALSE),IF(INDEX(Команды!$A$2:$AN$7500,MATCH(Y$3,Команды!$A$2:$A$7500,0),$E87+2)=Команды!$AJ$17,TRUE,FALSE),IF(INDEX(Команды!$A$2:$AN$7500,MATCH(Y$3,Команды!$A$2:$A$7500,0),$E87+2)=Команды!$AJ$18,TRUE,FALSE),IF(INDEX(Команды!$A$2:$AN$7500,MATCH(Y$3,Команды!$A$2:$A$7500,0),$E87+2)=Команды!$AJ$19,TRUE,FALSE)),INDEX(Команды!$AJ$2:$AL$19,MATCH(INDEX(Команды!$A$2:$AN$7500,MATCH(Y$3,Команды!$A$2:$A$7500,0),$E87+2),Команды!$AJ$2:$AJ$19,0),3),0)</f>
        <v>В</v>
      </c>
      <c r="AA87" s="342"/>
      <c r="AB87" s="174" t="str">
        <f>IF(OR(IF(INDEX(Команды!$A$2:$AN$7500,MATCH(AB$3,Команды!$A$2:$A$7500,0),$E87+2)=Команды!$AJ$2,TRUE,FALSE),IF(INDEX(Команды!$A$2:$AN$7500,MATCH(AB$3,Команды!$A$2:$A$7500,0),$E87+2)=Команды!$AJ$3,TRUE,FALSE),IF(INDEX(Команды!$A$2:$AN$7500,MATCH(AB$3,Команды!$A$2:$A$7500,0),$E87+2)=Команды!$AJ$4,TRUE,FALSE),IF(INDEX(Команды!$A$2:$AN$7500,MATCH(AB$3,Команды!$A$2:$A$7500,0),$E87+2)=Команды!$AJ$5,TRUE,FALSE),IF(INDEX(Команды!$A$2:$AN$7500,MATCH(AB$3,Команды!$A$2:$A$7500,0),$E87+2)=Команды!$AJ$6,TRUE,FALSE),IF(INDEX(Команды!$A$2:$AN$7500,MATCH(AB$3,Команды!$A$2:$A$7500,0),$E87+2)=Команды!$AJ$7,TRUE,FALSE),IF(INDEX(Команды!$A$2:$AN$7500,MATCH(AB$3,Команды!$A$2:$A$7500,0),$E87+2)=Команды!$AJ$8,TRUE,FALSE),IF(INDEX(Команды!$A$2:$AN$7500,MATCH(AB$3,Команды!$A$2:$A$7500,0),$E87+2)=Команды!$AJ$9,TRUE,FALSE),IF(INDEX(Команды!$A$2:$AN$7500,MATCH(AB$3,Команды!$A$2:$A$7500,0),$E87+2)=Команды!$AJ$10,TRUE,FALSE),IF(INDEX(Команды!$A$2:$AN$7500,MATCH(AB$3,Команды!$A$2:$A$7500,0),$E87+2)=Команды!$AJ$11,TRUE,FALSE),IF(INDEX(Команды!$A$2:$AN$7500,MATCH(AB$3,Команды!$A$2:$A$7500,0),$E87+2)=Команды!$AJ$12,TRUE,FALSE),IF(INDEX(Команды!$A$2:$AN$7500,MATCH(AB$3,Команды!$A$2:$A$7500,0),$E87+2)=Команды!$AJ$13,TRUE,FALSE),IF(INDEX(Команды!$A$2:$AN$7500,MATCH(AB$3,Команды!$A$2:$A$7500,0),$E87+2)=Команды!$AJ$14,TRUE,FALSE),IF(INDEX(Команды!$A$2:$AN$7500,MATCH(AB$3,Команды!$A$2:$A$7500,0),$E87+2)=Команды!$AJ$15,TRUE,FALSE),IF(INDEX(Команды!$A$2:$AN$7500,MATCH(AB$3,Команды!$A$2:$A$7500,0),$E87+2)=Команды!$AJ$16,TRUE,FALSE),,IF(INDEX(Команды!$A$2:$AN$7500,MATCH(AB$3,Команды!$A$2:$A$7500,0),$E87+2)=Команды!$AJ$17,TRUE,FALSE),,IF(INDEX(Команды!$A$2:$AN$7500,MATCH(AB$3,Команды!$A$2:$A$7500,0),$E87+2)=Команды!$AJ$18,TRUE,FALSE),,IF(INDEX(Команды!$A$2:$AN$7500,MATCH(AB$3,Команды!$A$2:$A$7500,0),$E87+2)=Команды!$AJ$19,TRUE,FALSE)),INDEX(Команды!$AJ$2:$AK$19,MATCH(INDEX(Команды!$A$2:$AN$7500,MATCH(AB$3,Команды!$A$2:$A$7500,0),$E87+2),Команды!$AJ$2:$AJ$19,0),2),0)</f>
        <v>В</v>
      </c>
      <c r="AC87" s="175" t="str">
        <f>IF(OR(IF(INDEX(Команды!$A$2:$AN$7500,MATCH(AB$3,Команды!$A$2:$A$7500,0),$E87+2)=Команды!$AJ$2,TRUE,FALSE),IF(INDEX(Команды!$A$2:$AN$7500,MATCH(AB$3,Команды!$A$2:$A$7500,0),$E87+2)=Команды!$AJ$3,TRUE,FALSE),IF(INDEX(Команды!$A$2:$AN$7500,MATCH(AB$3,Команды!$A$2:$A$7500,0),$E87+2)=Команды!$AJ$4,TRUE,FALSE),IF(INDEX(Команды!$A$2:$AN$7500,MATCH(AB$3,Команды!$A$2:$A$7500,0),$E87+2)=Команды!$AJ$5,TRUE,FALSE),IF(INDEX(Команды!$A$2:$AN$7500,MATCH(AB$3,Команды!$A$2:$A$7500,0),$E87+2)=Команды!$AJ$6,TRUE,FALSE),IF(INDEX(Команды!$A$2:$AN$7500,MATCH(AB$3,Команды!$A$2:$A$7500,0),$E87+2)=Команды!$AJ$7,TRUE,FALSE),IF(INDEX(Команды!$A$2:$AN$7500,MATCH(AB$3,Команды!$A$2:$A$7500,0),$E87+2)=Команды!$AJ$8,TRUE,FALSE),IF(INDEX(Команды!$A$2:$AN$7500,MATCH(AB$3,Команды!$A$2:$A$7500,0),$E87+2)=Команды!$AJ$9,TRUE,FALSE),IF(INDEX(Команды!$A$2:$AN$7500,MATCH(AB$3,Команды!$A$2:$A$7500,0),$E87+2)=Команды!$AJ$10,TRUE,FALSE),IF(INDEX(Команды!$A$2:$AN$7500,MATCH(AB$3,Команды!$A$2:$A$7500,0),$E87+2)=Команды!$AJ$11,TRUE,FALSE),IF(INDEX(Команды!$A$2:$AN$7500,MATCH(AB$3,Команды!$A$2:$A$7500,0),$E87+2)=Команды!$AJ$12,TRUE,FALSE),IF(INDEX(Команды!$A$2:$AN$7500,MATCH(AB$3,Команды!$A$2:$A$7500,0),$E87+2)=Команды!$AJ$13,TRUE,FALSE),IF(INDEX(Команды!$A$2:$AN$7500,MATCH(AB$3,Команды!$A$2:$A$7500,0),$E87+2)=Команды!$AJ$14,TRUE,FALSE),IF(INDEX(Команды!$A$2:$AN$7500,MATCH(AB$3,Команды!$A$2:$A$7500,0),$E87+2)=Команды!$AJ$15,TRUE,FALSE),IF(INDEX(Команды!$A$2:$AN$7500,MATCH(AB$3,Команды!$A$2:$A$7500,0),$E87+2)=Команды!$AJ$16,TRUE,FALSE),IF(INDEX(Команды!$A$2:$AN$7500,MATCH(AB$3,Команды!$A$2:$A$7500,0),$E87+2)=Команды!$AJ$17,TRUE,FALSE),IF(INDEX(Команды!$A$2:$AN$7500,MATCH(AB$3,Команды!$A$2:$A$7500,0),$E87+2)=Команды!$AJ$18,TRUE,FALSE),IF(INDEX(Команды!$A$2:$AN$7500,MATCH(AB$3,Команды!$A$2:$A$7500,0),$E87+2)=Команды!$AJ$19,TRUE,FALSE)),INDEX(Команды!$AJ$2:$AL$19,MATCH(INDEX(Команды!$A$2:$AN$7500,MATCH(AB$3,Команды!$A$2:$A$7500,0),$E87+2),Команды!$AJ$2:$AJ$19,0),3),0)</f>
        <v>В</v>
      </c>
      <c r="AD87" s="342"/>
      <c r="AE87" s="174">
        <f>IF(OR(IF(INDEX(Команды!$A$2:$AN$7500,MATCH(AE$3,Команды!$A$2:$A$7500,0),$E87+2)=Команды!$AJ$2,TRUE,FALSE),IF(INDEX(Команды!$A$2:$AN$7500,MATCH(AE$3,Команды!$A$2:$A$7500,0),$E87+2)=Команды!$AJ$3,TRUE,FALSE),IF(INDEX(Команды!$A$2:$AN$7500,MATCH(AE$3,Команды!$A$2:$A$7500,0),$E87+2)=Команды!$AJ$4,TRUE,FALSE),IF(INDEX(Команды!$A$2:$AN$7500,MATCH(AE$3,Команды!$A$2:$A$7500,0),$E87+2)=Команды!$AJ$5,TRUE,FALSE),IF(INDEX(Команды!$A$2:$AN$7500,MATCH(AE$3,Команды!$A$2:$A$7500,0),$E87+2)=Команды!$AJ$6,TRUE,FALSE),IF(INDEX(Команды!$A$2:$AN$7500,MATCH(AE$3,Команды!$A$2:$A$7500,0),$E87+2)=Команды!$AJ$7,TRUE,FALSE),IF(INDEX(Команды!$A$2:$AN$7500,MATCH(AE$3,Команды!$A$2:$A$7500,0),$E87+2)=Команды!$AJ$8,TRUE,FALSE),IF(INDEX(Команды!$A$2:$AN$7500,MATCH(AE$3,Команды!$A$2:$A$7500,0),$E87+2)=Команды!$AJ$9,TRUE,FALSE),IF(INDEX(Команды!$A$2:$AN$7500,MATCH(AE$3,Команды!$A$2:$A$7500,0),$E87+2)=Команды!$AJ$10,TRUE,FALSE),IF(INDEX(Команды!$A$2:$AN$7500,MATCH(AE$3,Команды!$A$2:$A$7500,0),$E87+2)=Команды!$AJ$11,TRUE,FALSE),IF(INDEX(Команды!$A$2:$AN$7500,MATCH(AE$3,Команды!$A$2:$A$7500,0),$E87+2)=Команды!$AJ$12,TRUE,FALSE),IF(INDEX(Команды!$A$2:$AN$7500,MATCH(AE$3,Команды!$A$2:$A$7500,0),$E87+2)=Команды!$AJ$13,TRUE,FALSE),IF(INDEX(Команды!$A$2:$AN$7500,MATCH(AE$3,Команды!$A$2:$A$7500,0),$E87+2)=Команды!$AJ$14,TRUE,FALSE),IF(INDEX(Команды!$A$2:$AN$7500,MATCH(AE$3,Команды!$A$2:$A$7500,0),$E87+2)=Команды!$AJ$15,TRUE,FALSE),IF(INDEX(Команды!$A$2:$AN$7500,MATCH(AE$3,Команды!$A$2:$A$7500,0),$E87+2)=Команды!$AJ$16,TRUE,FALSE),,IF(INDEX(Команды!$A$2:$AN$7500,MATCH(AE$3,Команды!$A$2:$A$7500,0),$E87+2)=Команды!$AJ$17,TRUE,FALSE),,IF(INDEX(Команды!$A$2:$AN$7500,MATCH(AE$3,Команды!$A$2:$A$7500,0),$E87+2)=Команды!$AJ$18,TRUE,FALSE),,IF(INDEX(Команды!$A$2:$AN$7500,MATCH(AE$3,Команды!$A$2:$A$7500,0),$E87+2)=Команды!$AJ$19,TRUE,FALSE)),INDEX(Команды!$AJ$2:$AK$19,MATCH(INDEX(Команды!$A$2:$AN$7500,MATCH(AE$3,Команды!$A$2:$A$7500,0),$E87+2),Команды!$AJ$2:$AJ$19,0),2),0)</f>
        <v>0.33333333333333331</v>
      </c>
      <c r="AF87" s="175">
        <f>IF(OR(IF(INDEX(Команды!$A$2:$AN$7500,MATCH(AE$3,Команды!$A$2:$A$7500,0),$E87+2)=Команды!$AJ$2,TRUE,FALSE),IF(INDEX(Команды!$A$2:$AN$7500,MATCH(AE$3,Команды!$A$2:$A$7500,0),$E87+2)=Команды!$AJ$3,TRUE,FALSE),IF(INDEX(Команды!$A$2:$AN$7500,MATCH(AE$3,Команды!$A$2:$A$7500,0),$E87+2)=Команды!$AJ$4,TRUE,FALSE),IF(INDEX(Команды!$A$2:$AN$7500,MATCH(AE$3,Команды!$A$2:$A$7500,0),$E87+2)=Команды!$AJ$5,TRUE,FALSE),IF(INDEX(Команды!$A$2:$AN$7500,MATCH(AE$3,Команды!$A$2:$A$7500,0),$E87+2)=Команды!$AJ$6,TRUE,FALSE),IF(INDEX(Команды!$A$2:$AN$7500,MATCH(AE$3,Команды!$A$2:$A$7500,0),$E87+2)=Команды!$AJ$7,TRUE,FALSE),IF(INDEX(Команды!$A$2:$AN$7500,MATCH(AE$3,Команды!$A$2:$A$7500,0),$E87+2)=Команды!$AJ$8,TRUE,FALSE),IF(INDEX(Команды!$A$2:$AN$7500,MATCH(AE$3,Команды!$A$2:$A$7500,0),$E87+2)=Команды!$AJ$9,TRUE,FALSE),IF(INDEX(Команды!$A$2:$AN$7500,MATCH(AE$3,Команды!$A$2:$A$7500,0),$E87+2)=Команды!$AJ$10,TRUE,FALSE),IF(INDEX(Команды!$A$2:$AN$7500,MATCH(AE$3,Команды!$A$2:$A$7500,0),$E87+2)=Команды!$AJ$11,TRUE,FALSE),IF(INDEX(Команды!$A$2:$AN$7500,MATCH(AE$3,Команды!$A$2:$A$7500,0),$E87+2)=Команды!$AJ$12,TRUE,FALSE),IF(INDEX(Команды!$A$2:$AN$7500,MATCH(AE$3,Команды!$A$2:$A$7500,0),$E87+2)=Команды!$AJ$13,TRUE,FALSE),IF(INDEX(Команды!$A$2:$AN$7500,MATCH(AE$3,Команды!$A$2:$A$7500,0),$E87+2)=Команды!$AJ$14,TRUE,FALSE),IF(INDEX(Команды!$A$2:$AN$7500,MATCH(AE$3,Команды!$A$2:$A$7500,0),$E87+2)=Команды!$AJ$15,TRUE,FALSE),IF(INDEX(Команды!$A$2:$AN$7500,MATCH(AE$3,Команды!$A$2:$A$7500,0),$E87+2)=Команды!$AJ$16,TRUE,FALSE),IF(INDEX(Команды!$A$2:$AN$7500,MATCH(AE$3,Команды!$A$2:$A$7500,0),$E87+2)=Команды!$AJ$17,TRUE,FALSE),IF(INDEX(Команды!$A$2:$AN$7500,MATCH(AE$3,Команды!$A$2:$A$7500,0),$E87+2)=Команды!$AJ$18,TRUE,FALSE),IF(INDEX(Команды!$A$2:$AN$7500,MATCH(AE$3,Команды!$A$2:$A$7500,0),$E87+2)=Команды!$AJ$19,TRUE,FALSE)),INDEX(Команды!$AJ$2:$AL$19,MATCH(INDEX(Команды!$A$2:$AN$7500,MATCH(AE$3,Команды!$A$2:$A$7500,0),$E87+2),Команды!$AJ$2:$AJ$19,0),3),0)</f>
        <v>0.70833333333333337</v>
      </c>
      <c r="AG87" s="342"/>
      <c r="AH87" s="174">
        <f>IF(OR(IF(INDEX(Команды!$A$2:$AN$7500,MATCH(AH$3,Команды!$A$2:$A$7500,0),$E87+2)=Команды!$AJ$2,TRUE,FALSE),IF(INDEX(Команды!$A$2:$AN$7500,MATCH(AH$3,Команды!$A$2:$A$7500,0),$E87+2)=Команды!$AJ$3,TRUE,FALSE),IF(INDEX(Команды!$A$2:$AN$7500,MATCH(AH$3,Команды!$A$2:$A$7500,0),$E87+2)=Команды!$AJ$4,TRUE,FALSE),IF(INDEX(Команды!$A$2:$AN$7500,MATCH(AH$3,Команды!$A$2:$A$7500,0),$E87+2)=Команды!$AJ$5,TRUE,FALSE),IF(INDEX(Команды!$A$2:$AN$7500,MATCH(AH$3,Команды!$A$2:$A$7500,0),$E87+2)=Команды!$AJ$6,TRUE,FALSE),IF(INDEX(Команды!$A$2:$AN$7500,MATCH(AH$3,Команды!$A$2:$A$7500,0),$E87+2)=Команды!$AJ$7,TRUE,FALSE),IF(INDEX(Команды!$A$2:$AN$7500,MATCH(AH$3,Команды!$A$2:$A$7500,0),$E87+2)=Команды!$AJ$8,TRUE,FALSE),IF(INDEX(Команды!$A$2:$AN$7500,MATCH(AH$3,Команды!$A$2:$A$7500,0),$E87+2)=Команды!$AJ$9,TRUE,FALSE),IF(INDEX(Команды!$A$2:$AN$7500,MATCH(AH$3,Команды!$A$2:$A$7500,0),$E87+2)=Команды!$AJ$10,TRUE,FALSE),IF(INDEX(Команды!$A$2:$AN$7500,MATCH(AH$3,Команды!$A$2:$A$7500,0),$E87+2)=Команды!$AJ$11,TRUE,FALSE),IF(INDEX(Команды!$A$2:$AN$7500,MATCH(AH$3,Команды!$A$2:$A$7500,0),$E87+2)=Команды!$AJ$12,TRUE,FALSE),IF(INDEX(Команды!$A$2:$AN$7500,MATCH(AH$3,Команды!$A$2:$A$7500,0),$E87+2)=Команды!$AJ$13,TRUE,FALSE),IF(INDEX(Команды!$A$2:$AN$7500,MATCH(AH$3,Команды!$A$2:$A$7500,0),$E87+2)=Команды!$AJ$14,TRUE,FALSE),IF(INDEX(Команды!$A$2:$AN$7500,MATCH(AH$3,Команды!$A$2:$A$7500,0),$E87+2)=Команды!$AJ$15,TRUE,FALSE),IF(INDEX(Команды!$A$2:$AN$7500,MATCH(AH$3,Команды!$A$2:$A$7500,0),$E87+2)=Команды!$AJ$16,TRUE,FALSE),,IF(INDEX(Команды!$A$2:$AN$7500,MATCH(AH$3,Команды!$A$2:$A$7500,0),$E87+2)=Команды!$AJ$17,TRUE,FALSE),,IF(INDEX(Команды!$A$2:$AN$7500,MATCH(AH$3,Команды!$A$2:$A$7500,0),$E87+2)=Команды!$AJ$18,TRUE,FALSE),,IF(INDEX(Команды!$A$2:$AN$7500,MATCH(AH$3,Команды!$A$2:$A$7500,0),$E87+2)=Команды!$AJ$19,TRUE,FALSE)),INDEX(Команды!$AJ$2:$AK$19,MATCH(INDEX(Команды!$A$2:$AN$7500,MATCH(AH$3,Команды!$A$2:$A$7500,0),$E87+2),Команды!$AJ$2:$AJ$19,0),2),0)</f>
        <v>0.33333333333333331</v>
      </c>
      <c r="AI87" s="175">
        <f>IF(OR(IF(INDEX(Команды!$A$2:$AN$7500,MATCH(AH$3,Команды!$A$2:$A$7500,0),$E87+2)=Команды!$AJ$2,TRUE,FALSE),IF(INDEX(Команды!$A$2:$AN$7500,MATCH(AH$3,Команды!$A$2:$A$7500,0),$E87+2)=Команды!$AJ$3,TRUE,FALSE),IF(INDEX(Команды!$A$2:$AN$7500,MATCH(AH$3,Команды!$A$2:$A$7500,0),$E87+2)=Команды!$AJ$4,TRUE,FALSE),IF(INDEX(Команды!$A$2:$AN$7500,MATCH(AH$3,Команды!$A$2:$A$7500,0),$E87+2)=Команды!$AJ$5,TRUE,FALSE),IF(INDEX(Команды!$A$2:$AN$7500,MATCH(AH$3,Команды!$A$2:$A$7500,0),$E87+2)=Команды!$AJ$6,TRUE,FALSE),IF(INDEX(Команды!$A$2:$AN$7500,MATCH(AH$3,Команды!$A$2:$A$7500,0),$E87+2)=Команды!$AJ$7,TRUE,FALSE),IF(INDEX(Команды!$A$2:$AN$7500,MATCH(AH$3,Команды!$A$2:$A$7500,0),$E87+2)=Команды!$AJ$8,TRUE,FALSE),IF(INDEX(Команды!$A$2:$AN$7500,MATCH(AH$3,Команды!$A$2:$A$7500,0),$E87+2)=Команды!$AJ$9,TRUE,FALSE),IF(INDEX(Команды!$A$2:$AN$7500,MATCH(AH$3,Команды!$A$2:$A$7500,0),$E87+2)=Команды!$AJ$10,TRUE,FALSE),IF(INDEX(Команды!$A$2:$AN$7500,MATCH(AH$3,Команды!$A$2:$A$7500,0),$E87+2)=Команды!$AJ$11,TRUE,FALSE),IF(INDEX(Команды!$A$2:$AN$7500,MATCH(AH$3,Команды!$A$2:$A$7500,0),$E87+2)=Команды!$AJ$12,TRUE,FALSE),IF(INDEX(Команды!$A$2:$AN$7500,MATCH(AH$3,Команды!$A$2:$A$7500,0),$E87+2)=Команды!$AJ$13,TRUE,FALSE),IF(INDEX(Команды!$A$2:$AN$7500,MATCH(AH$3,Команды!$A$2:$A$7500,0),$E87+2)=Команды!$AJ$14,TRUE,FALSE),IF(INDEX(Команды!$A$2:$AN$7500,MATCH(AH$3,Команды!$A$2:$A$7500,0),$E87+2)=Команды!$AJ$15,TRUE,FALSE),IF(INDEX(Команды!$A$2:$AN$7500,MATCH(AH$3,Команды!$A$2:$A$7500,0),$E87+2)=Команды!$AJ$16,TRUE,FALSE),IF(INDEX(Команды!$A$2:$AN$7500,MATCH(AH$3,Команды!$A$2:$A$7500,0),$E87+2)=Команды!$AJ$17,TRUE,FALSE),IF(INDEX(Команды!$A$2:$AN$7500,MATCH(AH$3,Команды!$A$2:$A$7500,0),$E87+2)=Команды!$AJ$18,TRUE,FALSE),IF(INDEX(Команды!$A$2:$AN$7500,MATCH(AH$3,Команды!$A$2:$A$7500,0),$E87+2)=Команды!$AJ$19,TRUE,FALSE)),INDEX(Команды!$AJ$2:$AL$19,MATCH(INDEX(Команды!$A$2:$AN$7500,MATCH(AH$3,Команды!$A$2:$A$7500,0),$E87+2),Команды!$AJ$2:$AJ$19,0),3),0)</f>
        <v>0.70833333333333337</v>
      </c>
      <c r="AJ87" s="342"/>
      <c r="AK87" s="174">
        <f>IF(OR(IF(INDEX(Команды!$A$2:$AN$7500,MATCH(AK$3,Команды!$A$2:$A$7500,0),$E87+2)=Команды!$AJ$2,TRUE,FALSE),IF(INDEX(Команды!$A$2:$AN$7500,MATCH(AK$3,Команды!$A$2:$A$7500,0),$E87+2)=Команды!$AJ$3,TRUE,FALSE),IF(INDEX(Команды!$A$2:$AN$7500,MATCH(AK$3,Команды!$A$2:$A$7500,0),$E87+2)=Команды!$AJ$4,TRUE,FALSE),IF(INDEX(Команды!$A$2:$AN$7500,MATCH(AK$3,Команды!$A$2:$A$7500,0),$E87+2)=Команды!$AJ$5,TRUE,FALSE),IF(INDEX(Команды!$A$2:$AN$7500,MATCH(AK$3,Команды!$A$2:$A$7500,0),$E87+2)=Команды!$AJ$6,TRUE,FALSE),IF(INDEX(Команды!$A$2:$AN$7500,MATCH(AK$3,Команды!$A$2:$A$7500,0),$E87+2)=Команды!$AJ$7,TRUE,FALSE),IF(INDEX(Команды!$A$2:$AN$7500,MATCH(AK$3,Команды!$A$2:$A$7500,0),$E87+2)=Команды!$AJ$8,TRUE,FALSE),IF(INDEX(Команды!$A$2:$AN$7500,MATCH(AK$3,Команды!$A$2:$A$7500,0),$E87+2)=Команды!$AJ$9,TRUE,FALSE),IF(INDEX(Команды!$A$2:$AN$7500,MATCH(AK$3,Команды!$A$2:$A$7500,0),$E87+2)=Команды!$AJ$10,TRUE,FALSE),IF(INDEX(Команды!$A$2:$AN$7500,MATCH(AK$3,Команды!$A$2:$A$7500,0),$E87+2)=Команды!$AJ$11,TRUE,FALSE),IF(INDEX(Команды!$A$2:$AN$7500,MATCH(AK$3,Команды!$A$2:$A$7500,0),$E87+2)=Команды!$AJ$12,TRUE,FALSE),IF(INDEX(Команды!$A$2:$AN$7500,MATCH(AK$3,Команды!$A$2:$A$7500,0),$E87+2)=Команды!$AJ$13,TRUE,FALSE),IF(INDEX(Команды!$A$2:$AN$7500,MATCH(AK$3,Команды!$A$2:$A$7500,0),$E87+2)=Команды!$AJ$14,TRUE,FALSE),IF(INDEX(Команды!$A$2:$AN$7500,MATCH(AK$3,Команды!$A$2:$A$7500,0),$E87+2)=Команды!$AJ$15,TRUE,FALSE),IF(INDEX(Команды!$A$2:$AN$7500,MATCH(AK$3,Команды!$A$2:$A$7500,0),$E87+2)=Команды!$AJ$16,TRUE,FALSE),,IF(INDEX(Команды!$A$2:$AN$7500,MATCH(AK$3,Команды!$A$2:$A$7500,0),$E87+2)=Команды!$AJ$17,TRUE,FALSE),,IF(INDEX(Команды!$A$2:$AN$7500,MATCH(AK$3,Команды!$A$2:$A$7500,0),$E87+2)=Команды!$AJ$18,TRUE,FALSE),,IF(INDEX(Команды!$A$2:$AN$7500,MATCH(AK$3,Команды!$A$2:$A$7500,0),$E87+2)=Команды!$AJ$19,TRUE,FALSE)),INDEX(Команды!$AJ$2:$AK$19,MATCH(INDEX(Команды!$A$2:$AN$7500,MATCH(AK$3,Команды!$A$2:$A$7500,0),$E87+2),Команды!$AJ$2:$AJ$19,0),2),0)</f>
        <v>0.33333333333333331</v>
      </c>
      <c r="AL87" s="175">
        <f>IF(OR(IF(INDEX(Команды!$A$2:$AN$7500,MATCH(AK$3,Команды!$A$2:$A$7500,0),$E87+2)=Команды!$AJ$2,TRUE,FALSE),IF(INDEX(Команды!$A$2:$AN$7500,MATCH(AK$3,Команды!$A$2:$A$7500,0),$E87+2)=Команды!$AJ$3,TRUE,FALSE),IF(INDEX(Команды!$A$2:$AN$7500,MATCH(AK$3,Команды!$A$2:$A$7500,0),$E87+2)=Команды!$AJ$4,TRUE,FALSE),IF(INDEX(Команды!$A$2:$AN$7500,MATCH(AK$3,Команды!$A$2:$A$7500,0),$E87+2)=Команды!$AJ$5,TRUE,FALSE),IF(INDEX(Команды!$A$2:$AN$7500,MATCH(AK$3,Команды!$A$2:$A$7500,0),$E87+2)=Команды!$AJ$6,TRUE,FALSE),IF(INDEX(Команды!$A$2:$AN$7500,MATCH(AK$3,Команды!$A$2:$A$7500,0),$E87+2)=Команды!$AJ$7,TRUE,FALSE),IF(INDEX(Команды!$A$2:$AN$7500,MATCH(AK$3,Команды!$A$2:$A$7500,0),$E87+2)=Команды!$AJ$8,TRUE,FALSE),IF(INDEX(Команды!$A$2:$AN$7500,MATCH(AK$3,Команды!$A$2:$A$7500,0),$E87+2)=Команды!$AJ$9,TRUE,FALSE),IF(INDEX(Команды!$A$2:$AN$7500,MATCH(AK$3,Команды!$A$2:$A$7500,0),$E87+2)=Команды!$AJ$10,TRUE,FALSE),IF(INDEX(Команды!$A$2:$AN$7500,MATCH(AK$3,Команды!$A$2:$A$7500,0),$E87+2)=Команды!$AJ$11,TRUE,FALSE),IF(INDEX(Команды!$A$2:$AN$7500,MATCH(AK$3,Команды!$A$2:$A$7500,0),$E87+2)=Команды!$AJ$12,TRUE,FALSE),IF(INDEX(Команды!$A$2:$AN$7500,MATCH(AK$3,Команды!$A$2:$A$7500,0),$E87+2)=Команды!$AJ$13,TRUE,FALSE),IF(INDEX(Команды!$A$2:$AN$7500,MATCH(AK$3,Команды!$A$2:$A$7500,0),$E87+2)=Команды!$AJ$14,TRUE,FALSE),IF(INDEX(Команды!$A$2:$AN$7500,MATCH(AK$3,Команды!$A$2:$A$7500,0),$E87+2)=Команды!$AJ$15,TRUE,FALSE),IF(INDEX(Команды!$A$2:$AN$7500,MATCH(AK$3,Команды!$A$2:$A$7500,0),$E87+2)=Команды!$AJ$16,TRUE,FALSE),IF(INDEX(Команды!$A$2:$AN$7500,MATCH(AK$3,Команды!$A$2:$A$7500,0),$E87+2)=Команды!$AJ$17,TRUE,FALSE),IF(INDEX(Команды!$A$2:$AN$7500,MATCH(AK$3,Команды!$A$2:$A$7500,0),$E87+2)=Команды!$AJ$18,TRUE,FALSE),IF(INDEX(Команды!$A$2:$AN$7500,MATCH(AK$3,Команды!$A$2:$A$7500,0),$E87+2)=Команды!$AJ$19,TRUE,FALSE)),INDEX(Команды!$AJ$2:$AL$19,MATCH(INDEX(Команды!$A$2:$AN$7500,MATCH(AK$3,Команды!$A$2:$A$7500,0),$E87+2),Команды!$AJ$2:$AJ$19,0),3),0)</f>
        <v>0.70833333333333337</v>
      </c>
      <c r="AM87" s="342"/>
      <c r="AN87" s="174">
        <f>IF(OR(IF(INDEX(Команды!$A$2:$AN$7500,MATCH(AN$3,Команды!$A$2:$A$7500,0),$E87+2)=Команды!$AJ$2,TRUE,FALSE),IF(INDEX(Команды!$A$2:$AN$7500,MATCH(AN$3,Команды!$A$2:$A$7500,0),$E87+2)=Команды!$AJ$3,TRUE,FALSE),IF(INDEX(Команды!$A$2:$AN$7500,MATCH(AN$3,Команды!$A$2:$A$7500,0),$E87+2)=Команды!$AJ$4,TRUE,FALSE),IF(INDEX(Команды!$A$2:$AN$7500,MATCH(AN$3,Команды!$A$2:$A$7500,0),$E87+2)=Команды!$AJ$5,TRUE,FALSE),IF(INDEX(Команды!$A$2:$AN$7500,MATCH(AN$3,Команды!$A$2:$A$7500,0),$E87+2)=Команды!$AJ$6,TRUE,FALSE),IF(INDEX(Команды!$A$2:$AN$7500,MATCH(AN$3,Команды!$A$2:$A$7500,0),$E87+2)=Команды!$AJ$7,TRUE,FALSE),IF(INDEX(Команды!$A$2:$AN$7500,MATCH(AN$3,Команды!$A$2:$A$7500,0),$E87+2)=Команды!$AJ$8,TRUE,FALSE),IF(INDEX(Команды!$A$2:$AN$7500,MATCH(AN$3,Команды!$A$2:$A$7500,0),$E87+2)=Команды!$AJ$9,TRUE,FALSE),IF(INDEX(Команды!$A$2:$AN$7500,MATCH(AN$3,Команды!$A$2:$A$7500,0),$E87+2)=Команды!$AJ$10,TRUE,FALSE),IF(INDEX(Команды!$A$2:$AN$7500,MATCH(AN$3,Команды!$A$2:$A$7500,0),$E87+2)=Команды!$AJ$11,TRUE,FALSE),IF(INDEX(Команды!$A$2:$AN$7500,MATCH(AN$3,Команды!$A$2:$A$7500,0),$E87+2)=Команды!$AJ$12,TRUE,FALSE),IF(INDEX(Команды!$A$2:$AN$7500,MATCH(AN$3,Команды!$A$2:$A$7500,0),$E87+2)=Команды!$AJ$13,TRUE,FALSE),IF(INDEX(Команды!$A$2:$AN$7500,MATCH(AN$3,Команды!$A$2:$A$7500,0),$E87+2)=Команды!$AJ$14,TRUE,FALSE),IF(INDEX(Команды!$A$2:$AN$7500,MATCH(AN$3,Команды!$A$2:$A$7500,0),$E87+2)=Команды!$AJ$15,TRUE,FALSE),IF(INDEX(Команды!$A$2:$AN$7500,MATCH(AN$3,Команды!$A$2:$A$7500,0),$E87+2)=Команды!$AJ$16,TRUE,FALSE),,IF(INDEX(Команды!$A$2:$AN$7500,MATCH(AN$3,Команды!$A$2:$A$7500,0),$E87+2)=Команды!$AJ$17,TRUE,FALSE),,IF(INDEX(Команды!$A$2:$AN$7500,MATCH(AN$3,Команды!$A$2:$A$7500,0),$E87+2)=Команды!$AJ$18,TRUE,FALSE),,IF(INDEX(Команды!$A$2:$AN$7500,MATCH(AN$3,Команды!$A$2:$A$7500,0),$E87+2)=Команды!$AJ$19,TRUE,FALSE)),INDEX(Команды!$AJ$2:$AK$19,MATCH(INDEX(Команды!$A$2:$AN$7500,MATCH(AN$3,Команды!$A$2:$A$7500,0),$E87+2),Команды!$AJ$2:$AJ$19,0),2),0)</f>
        <v>0.33333333333333331</v>
      </c>
      <c r="AO87" s="175">
        <f>IF(OR(IF(INDEX(Команды!$A$2:$AN$7500,MATCH(AN$3,Команды!$A$2:$A$7500,0),$E87+2)=Команды!$AJ$2,TRUE,FALSE),IF(INDEX(Команды!$A$2:$AN$7500,MATCH(AN$3,Команды!$A$2:$A$7500,0),$E87+2)=Команды!$AJ$3,TRUE,FALSE),IF(INDEX(Команды!$A$2:$AN$7500,MATCH(AN$3,Команды!$A$2:$A$7500,0),$E87+2)=Команды!$AJ$4,TRUE,FALSE),IF(INDEX(Команды!$A$2:$AN$7500,MATCH(AN$3,Команды!$A$2:$A$7500,0),$E87+2)=Команды!$AJ$5,TRUE,FALSE),IF(INDEX(Команды!$A$2:$AN$7500,MATCH(AN$3,Команды!$A$2:$A$7500,0),$E87+2)=Команды!$AJ$6,TRUE,FALSE),IF(INDEX(Команды!$A$2:$AN$7500,MATCH(AN$3,Команды!$A$2:$A$7500,0),$E87+2)=Команды!$AJ$7,TRUE,FALSE),IF(INDEX(Команды!$A$2:$AN$7500,MATCH(AN$3,Команды!$A$2:$A$7500,0),$E87+2)=Команды!$AJ$8,TRUE,FALSE),IF(INDEX(Команды!$A$2:$AN$7500,MATCH(AN$3,Команды!$A$2:$A$7500,0),$E87+2)=Команды!$AJ$9,TRUE,FALSE),IF(INDEX(Команды!$A$2:$AN$7500,MATCH(AN$3,Команды!$A$2:$A$7500,0),$E87+2)=Команды!$AJ$10,TRUE,FALSE),IF(INDEX(Команды!$A$2:$AN$7500,MATCH(AN$3,Команды!$A$2:$A$7500,0),$E87+2)=Команды!$AJ$11,TRUE,FALSE),IF(INDEX(Команды!$A$2:$AN$7500,MATCH(AN$3,Команды!$A$2:$A$7500,0),$E87+2)=Команды!$AJ$12,TRUE,FALSE),IF(INDEX(Команды!$A$2:$AN$7500,MATCH(AN$3,Команды!$A$2:$A$7500,0),$E87+2)=Команды!$AJ$13,TRUE,FALSE),IF(INDEX(Команды!$A$2:$AN$7500,MATCH(AN$3,Команды!$A$2:$A$7500,0),$E87+2)=Команды!$AJ$14,TRUE,FALSE),IF(INDEX(Команды!$A$2:$AN$7500,MATCH(AN$3,Команды!$A$2:$A$7500,0),$E87+2)=Команды!$AJ$15,TRUE,FALSE),IF(INDEX(Команды!$A$2:$AN$7500,MATCH(AN$3,Команды!$A$2:$A$7500,0),$E87+2)=Команды!$AJ$16,TRUE,FALSE),IF(INDEX(Команды!$A$2:$AN$7500,MATCH(AN$3,Команды!$A$2:$A$7500,0),$E87+2)=Команды!$AJ$17,TRUE,FALSE),IF(INDEX(Команды!$A$2:$AN$7500,MATCH(AN$3,Команды!$A$2:$A$7500,0),$E87+2)=Команды!$AJ$18,TRUE,FALSE),IF(INDEX(Команды!$A$2:$AN$7500,MATCH(AN$3,Команды!$A$2:$A$7500,0),$E87+2)=Команды!$AJ$19,TRUE,FALSE)),INDEX(Команды!$AJ$2:$AL$19,MATCH(INDEX(Команды!$A$2:$AN$7500,MATCH(AN$3,Команды!$A$2:$A$7500,0),$E87+2),Команды!$AJ$2:$AJ$19,0),3),0)</f>
        <v>0.70833333333333337</v>
      </c>
      <c r="AP87" s="342"/>
      <c r="AQ87" s="174">
        <f>IF(OR(IF(INDEX(Команды!$A$2:$AN$7500,MATCH(AQ$3,Команды!$A$2:$A$7500,0),$E87+2)=Команды!$AJ$2,TRUE,FALSE),IF(INDEX(Команды!$A$2:$AN$7500,MATCH(AQ$3,Команды!$A$2:$A$7500,0),$E87+2)=Команды!$AJ$3,TRUE,FALSE),IF(INDEX(Команды!$A$2:$AN$7500,MATCH(AQ$3,Команды!$A$2:$A$7500,0),$E87+2)=Команды!$AJ$4,TRUE,FALSE),IF(INDEX(Команды!$A$2:$AN$7500,MATCH(AQ$3,Команды!$A$2:$A$7500,0),$E87+2)=Команды!$AJ$5,TRUE,FALSE),IF(INDEX(Команды!$A$2:$AN$7500,MATCH(AQ$3,Команды!$A$2:$A$7500,0),$E87+2)=Команды!$AJ$6,TRUE,FALSE),IF(INDEX(Команды!$A$2:$AN$7500,MATCH(AQ$3,Команды!$A$2:$A$7500,0),$E87+2)=Команды!$AJ$7,TRUE,FALSE),IF(INDEX(Команды!$A$2:$AN$7500,MATCH(AQ$3,Команды!$A$2:$A$7500,0),$E87+2)=Команды!$AJ$8,TRUE,FALSE),IF(INDEX(Команды!$A$2:$AN$7500,MATCH(AQ$3,Команды!$A$2:$A$7500,0),$E87+2)=Команды!$AJ$9,TRUE,FALSE),IF(INDEX(Команды!$A$2:$AN$7500,MATCH(AQ$3,Команды!$A$2:$A$7500,0),$E87+2)=Команды!$AJ$10,TRUE,FALSE),IF(INDEX(Команды!$A$2:$AN$7500,MATCH(AQ$3,Команды!$A$2:$A$7500,0),$E87+2)=Команды!$AJ$11,TRUE,FALSE),IF(INDEX(Команды!$A$2:$AN$7500,MATCH(AQ$3,Команды!$A$2:$A$7500,0),$E87+2)=Команды!$AJ$12,TRUE,FALSE),IF(INDEX(Команды!$A$2:$AN$7500,MATCH(AQ$3,Команды!$A$2:$A$7500,0),$E87+2)=Команды!$AJ$13,TRUE,FALSE),IF(INDEX(Команды!$A$2:$AN$7500,MATCH(AQ$3,Команды!$A$2:$A$7500,0),$E87+2)=Команды!$AJ$14,TRUE,FALSE),IF(INDEX(Команды!$A$2:$AN$7500,MATCH(AQ$3,Команды!$A$2:$A$7500,0),$E87+2)=Команды!$AJ$15,TRUE,FALSE),IF(INDEX(Команды!$A$2:$AN$7500,MATCH(AQ$3,Команды!$A$2:$A$7500,0),$E87+2)=Команды!$AJ$16,TRUE,FALSE),,IF(INDEX(Команды!$A$2:$AN$7500,MATCH(AQ$3,Команды!$A$2:$A$7500,0),$E87+2)=Команды!$AJ$17,TRUE,FALSE),,IF(INDEX(Команды!$A$2:$AN$7500,MATCH(AQ$3,Команды!$A$2:$A$7500,0),$E87+2)=Команды!$AJ$18,TRUE,FALSE),,IF(INDEX(Команды!$A$2:$AN$7500,MATCH(AQ$3,Команды!$A$2:$A$7500,0),$E87+2)=Команды!$AJ$19,TRUE,FALSE)),INDEX(Команды!$AJ$2:$AK$19,MATCH(INDEX(Команды!$A$2:$AN$7500,MATCH(AQ$3,Команды!$A$2:$A$7500,0),$E87+2),Команды!$AJ$2:$AJ$19,0),2),0)</f>
        <v>0.33333333333333331</v>
      </c>
      <c r="AR87" s="175">
        <f>IF(OR(IF(INDEX(Команды!$A$2:$AN$7500,MATCH(AQ$3,Команды!$A$2:$A$7500,0),$E87+2)=Команды!$AJ$2,TRUE,FALSE),IF(INDEX(Команды!$A$2:$AN$7500,MATCH(AQ$3,Команды!$A$2:$A$7500,0),$E87+2)=Команды!$AJ$3,TRUE,FALSE),IF(INDEX(Команды!$A$2:$AN$7500,MATCH(AQ$3,Команды!$A$2:$A$7500,0),$E87+2)=Команды!$AJ$4,TRUE,FALSE),IF(INDEX(Команды!$A$2:$AN$7500,MATCH(AQ$3,Команды!$A$2:$A$7500,0),$E87+2)=Команды!$AJ$5,TRUE,FALSE),IF(INDEX(Команды!$A$2:$AN$7500,MATCH(AQ$3,Команды!$A$2:$A$7500,0),$E87+2)=Команды!$AJ$6,TRUE,FALSE),IF(INDEX(Команды!$A$2:$AN$7500,MATCH(AQ$3,Команды!$A$2:$A$7500,0),$E87+2)=Команды!$AJ$7,TRUE,FALSE),IF(INDEX(Команды!$A$2:$AN$7500,MATCH(AQ$3,Команды!$A$2:$A$7500,0),$E87+2)=Команды!$AJ$8,TRUE,FALSE),IF(INDEX(Команды!$A$2:$AN$7500,MATCH(AQ$3,Команды!$A$2:$A$7500,0),$E87+2)=Команды!$AJ$9,TRUE,FALSE),IF(INDEX(Команды!$A$2:$AN$7500,MATCH(AQ$3,Команды!$A$2:$A$7500,0),$E87+2)=Команды!$AJ$10,TRUE,FALSE),IF(INDEX(Команды!$A$2:$AN$7500,MATCH(AQ$3,Команды!$A$2:$A$7500,0),$E87+2)=Команды!$AJ$11,TRUE,FALSE),IF(INDEX(Команды!$A$2:$AN$7500,MATCH(AQ$3,Команды!$A$2:$A$7500,0),$E87+2)=Команды!$AJ$12,TRUE,FALSE),IF(INDEX(Команды!$A$2:$AN$7500,MATCH(AQ$3,Команды!$A$2:$A$7500,0),$E87+2)=Команды!$AJ$13,TRUE,FALSE),IF(INDEX(Команды!$A$2:$AN$7500,MATCH(AQ$3,Команды!$A$2:$A$7500,0),$E87+2)=Команды!$AJ$14,TRUE,FALSE),IF(INDEX(Команды!$A$2:$AN$7500,MATCH(AQ$3,Команды!$A$2:$A$7500,0),$E87+2)=Команды!$AJ$15,TRUE,FALSE),IF(INDEX(Команды!$A$2:$AN$7500,MATCH(AQ$3,Команды!$A$2:$A$7500,0),$E87+2)=Команды!$AJ$16,TRUE,FALSE),IF(INDEX(Команды!$A$2:$AN$7500,MATCH(AQ$3,Команды!$A$2:$A$7500,0),$E87+2)=Команды!$AJ$17,TRUE,FALSE),IF(INDEX(Команды!$A$2:$AN$7500,MATCH(AQ$3,Команды!$A$2:$A$7500,0),$E87+2)=Команды!$AJ$18,TRUE,FALSE),IF(INDEX(Команды!$A$2:$AN$7500,MATCH(AQ$3,Команды!$A$2:$A$7500,0),$E87+2)=Команды!$AJ$19,TRUE,FALSE)),INDEX(Команды!$AJ$2:$AL$19,MATCH(INDEX(Команды!$A$2:$AN$7500,MATCH(AQ$3,Команды!$A$2:$A$7500,0),$E87+2),Команды!$AJ$2:$AJ$19,0),3),0)</f>
        <v>0.70833333333333337</v>
      </c>
      <c r="AS87" s="342"/>
      <c r="AT87" s="174" t="str">
        <f>IF(OR(IF(INDEX(Команды!$A$2:$AN$7500,MATCH(AT$3,Команды!$A$2:$A$7500,0),$E87+2)=Команды!$AJ$2,TRUE,FALSE),IF(INDEX(Команды!$A$2:$AN$7500,MATCH(AT$3,Команды!$A$2:$A$7500,0),$E87+2)=Команды!$AJ$3,TRUE,FALSE),IF(INDEX(Команды!$A$2:$AN$7500,MATCH(AT$3,Команды!$A$2:$A$7500,0),$E87+2)=Команды!$AJ$4,TRUE,FALSE),IF(INDEX(Команды!$A$2:$AN$7500,MATCH(AT$3,Команды!$A$2:$A$7500,0),$E87+2)=Команды!$AJ$5,TRUE,FALSE),IF(INDEX(Команды!$A$2:$AN$7500,MATCH(AT$3,Команды!$A$2:$A$7500,0),$E87+2)=Команды!$AJ$6,TRUE,FALSE),IF(INDEX(Команды!$A$2:$AN$7500,MATCH(AT$3,Команды!$A$2:$A$7500,0),$E87+2)=Команды!$AJ$7,TRUE,FALSE),IF(INDEX(Команды!$A$2:$AN$7500,MATCH(AT$3,Команды!$A$2:$A$7500,0),$E87+2)=Команды!$AJ$8,TRUE,FALSE),IF(INDEX(Команды!$A$2:$AN$7500,MATCH(AT$3,Команды!$A$2:$A$7500,0),$E87+2)=Команды!$AJ$9,TRUE,FALSE),IF(INDEX(Команды!$A$2:$AN$7500,MATCH(AT$3,Команды!$A$2:$A$7500,0),$E87+2)=Команды!$AJ$10,TRUE,FALSE),IF(INDEX(Команды!$A$2:$AN$7500,MATCH(AT$3,Команды!$A$2:$A$7500,0),$E87+2)=Команды!$AJ$11,TRUE,FALSE),IF(INDEX(Команды!$A$2:$AN$7500,MATCH(AT$3,Команды!$A$2:$A$7500,0),$E87+2)=Команды!$AJ$12,TRUE,FALSE),IF(INDEX(Команды!$A$2:$AN$7500,MATCH(AT$3,Команды!$A$2:$A$7500,0),$E87+2)=Команды!$AJ$13,TRUE,FALSE),IF(INDEX(Команды!$A$2:$AN$7500,MATCH(AT$3,Команды!$A$2:$A$7500,0),$E87+2)=Команды!$AJ$14,TRUE,FALSE),IF(INDEX(Команды!$A$2:$AN$7500,MATCH(AT$3,Команды!$A$2:$A$7500,0),$E87+2)=Команды!$AJ$15,TRUE,FALSE),IF(INDEX(Команды!$A$2:$AN$7500,MATCH(AT$3,Команды!$A$2:$A$7500,0),$E87+2)=Команды!$AJ$16,TRUE,FALSE),,IF(INDEX(Команды!$A$2:$AN$7500,MATCH(AT$3,Команды!$A$2:$A$7500,0),$E87+2)=Команды!$AJ$17,TRUE,FALSE),,IF(INDEX(Команды!$A$2:$AN$7500,MATCH(AT$3,Команды!$A$2:$A$7500,0),$E87+2)=Команды!$AJ$18,TRUE,FALSE),,IF(INDEX(Команды!$A$2:$AN$7500,MATCH(AT$3,Команды!$A$2:$A$7500,0),$E87+2)=Команды!$AJ$19,TRUE,FALSE)),INDEX(Команды!$AJ$2:$AK$19,MATCH(INDEX(Команды!$A$2:$AN$7500,MATCH(AT$3,Команды!$A$2:$A$7500,0),$E87+2),Команды!$AJ$2:$AJ$19,0),2),0)</f>
        <v>В</v>
      </c>
      <c r="AU87" s="175" t="str">
        <f>IF(OR(IF(INDEX(Команды!$A$2:$AN$7500,MATCH(AT$3,Команды!$A$2:$A$7500,0),$E87+2)=Команды!$AJ$2,TRUE,FALSE),IF(INDEX(Команды!$A$2:$AN$7500,MATCH(AT$3,Команды!$A$2:$A$7500,0),$E87+2)=Команды!$AJ$3,TRUE,FALSE),IF(INDEX(Команды!$A$2:$AN$7500,MATCH(AT$3,Команды!$A$2:$A$7500,0),$E87+2)=Команды!$AJ$4,TRUE,FALSE),IF(INDEX(Команды!$A$2:$AN$7500,MATCH(AT$3,Команды!$A$2:$A$7500,0),$E87+2)=Команды!$AJ$5,TRUE,FALSE),IF(INDEX(Команды!$A$2:$AN$7500,MATCH(AT$3,Команды!$A$2:$A$7500,0),$E87+2)=Команды!$AJ$6,TRUE,FALSE),IF(INDEX(Команды!$A$2:$AN$7500,MATCH(AT$3,Команды!$A$2:$A$7500,0),$E87+2)=Команды!$AJ$7,TRUE,FALSE),IF(INDEX(Команды!$A$2:$AN$7500,MATCH(AT$3,Команды!$A$2:$A$7500,0),$E87+2)=Команды!$AJ$8,TRUE,FALSE),IF(INDEX(Команды!$A$2:$AN$7500,MATCH(AT$3,Команды!$A$2:$A$7500,0),$E87+2)=Команды!$AJ$9,TRUE,FALSE),IF(INDEX(Команды!$A$2:$AN$7500,MATCH(AT$3,Команды!$A$2:$A$7500,0),$E87+2)=Команды!$AJ$10,TRUE,FALSE),IF(INDEX(Команды!$A$2:$AN$7500,MATCH(AT$3,Команды!$A$2:$A$7500,0),$E87+2)=Команды!$AJ$11,TRUE,FALSE),IF(INDEX(Команды!$A$2:$AN$7500,MATCH(AT$3,Команды!$A$2:$A$7500,0),$E87+2)=Команды!$AJ$12,TRUE,FALSE),IF(INDEX(Команды!$A$2:$AN$7500,MATCH(AT$3,Команды!$A$2:$A$7500,0),$E87+2)=Команды!$AJ$13,TRUE,FALSE),IF(INDEX(Команды!$A$2:$AN$7500,MATCH(AT$3,Команды!$A$2:$A$7500,0),$E87+2)=Команды!$AJ$14,TRUE,FALSE),IF(INDEX(Команды!$A$2:$AN$7500,MATCH(AT$3,Команды!$A$2:$A$7500,0),$E87+2)=Команды!$AJ$15,TRUE,FALSE),IF(INDEX(Команды!$A$2:$AN$7500,MATCH(AT$3,Команды!$A$2:$A$7500,0),$E87+2)=Команды!$AJ$16,TRUE,FALSE),IF(INDEX(Команды!$A$2:$AN$7500,MATCH(AT$3,Команды!$A$2:$A$7500,0),$E87+2)=Команды!$AJ$17,TRUE,FALSE),IF(INDEX(Команды!$A$2:$AN$7500,MATCH(AT$3,Команды!$A$2:$A$7500,0),$E87+2)=Команды!$AJ$18,TRUE,FALSE),IF(INDEX(Команды!$A$2:$AN$7500,MATCH(AT$3,Команды!$A$2:$A$7500,0),$E87+2)=Команды!$AJ$19,TRUE,FALSE)),INDEX(Команды!$AJ$2:$AL$19,MATCH(INDEX(Команды!$A$2:$AN$7500,MATCH(AT$3,Команды!$A$2:$A$7500,0),$E87+2),Команды!$AJ$2:$AJ$19,0),3),0)</f>
        <v>В</v>
      </c>
      <c r="AV87" s="342"/>
      <c r="AW87" s="174" t="str">
        <f>IF(OR(IF(INDEX(Команды!$A$2:$AN$7500,MATCH(AW$3,Команды!$A$2:$A$7500,0),$E87+2)=Команды!$AJ$2,TRUE,FALSE),IF(INDEX(Команды!$A$2:$AN$7500,MATCH(AW$3,Команды!$A$2:$A$7500,0),$E87+2)=Команды!$AJ$3,TRUE,FALSE),IF(INDEX(Команды!$A$2:$AN$7500,MATCH(AW$3,Команды!$A$2:$A$7500,0),$E87+2)=Команды!$AJ$4,TRUE,FALSE),IF(INDEX(Команды!$A$2:$AN$7500,MATCH(AW$3,Команды!$A$2:$A$7500,0),$E87+2)=Команды!$AJ$5,TRUE,FALSE),IF(INDEX(Команды!$A$2:$AN$7500,MATCH(AW$3,Команды!$A$2:$A$7500,0),$E87+2)=Команды!$AJ$6,TRUE,FALSE),IF(INDEX(Команды!$A$2:$AN$7500,MATCH(AW$3,Команды!$A$2:$A$7500,0),$E87+2)=Команды!$AJ$7,TRUE,FALSE),IF(INDEX(Команды!$A$2:$AN$7500,MATCH(AW$3,Команды!$A$2:$A$7500,0),$E87+2)=Команды!$AJ$8,TRUE,FALSE),IF(INDEX(Команды!$A$2:$AN$7500,MATCH(AW$3,Команды!$A$2:$A$7500,0),$E87+2)=Команды!$AJ$9,TRUE,FALSE),IF(INDEX(Команды!$A$2:$AN$7500,MATCH(AW$3,Команды!$A$2:$A$7500,0),$E87+2)=Команды!$AJ$10,TRUE,FALSE),IF(INDEX(Команды!$A$2:$AN$7500,MATCH(AW$3,Команды!$A$2:$A$7500,0),$E87+2)=Команды!$AJ$11,TRUE,FALSE),IF(INDEX(Команды!$A$2:$AN$7500,MATCH(AW$3,Команды!$A$2:$A$7500,0),$E87+2)=Команды!$AJ$12,TRUE,FALSE),IF(INDEX(Команды!$A$2:$AN$7500,MATCH(AW$3,Команды!$A$2:$A$7500,0),$E87+2)=Команды!$AJ$13,TRUE,FALSE),IF(INDEX(Команды!$A$2:$AN$7500,MATCH(AW$3,Команды!$A$2:$A$7500,0),$E87+2)=Команды!$AJ$14,TRUE,FALSE),IF(INDEX(Команды!$A$2:$AN$7500,MATCH(AW$3,Команды!$A$2:$A$7500,0),$E87+2)=Команды!$AJ$15,TRUE,FALSE),IF(INDEX(Команды!$A$2:$AN$7500,MATCH(AW$3,Команды!$A$2:$A$7500,0),$E87+2)=Команды!$AJ$16,TRUE,FALSE),,IF(INDEX(Команды!$A$2:$AN$7500,MATCH(AW$3,Команды!$A$2:$A$7500,0),$E87+2)=Команды!$AJ$17,TRUE,FALSE),,IF(INDEX(Команды!$A$2:$AN$7500,MATCH(AW$3,Команды!$A$2:$A$7500,0),$E87+2)=Команды!$AJ$18,TRUE,FALSE),,IF(INDEX(Команды!$A$2:$AN$7500,MATCH(AW$3,Команды!$A$2:$A$7500,0),$E87+2)=Команды!$AJ$19,TRUE,FALSE)),INDEX(Команды!$AJ$2:$AK$19,MATCH(INDEX(Команды!$A$2:$AN$7500,MATCH(AW$3,Команды!$A$2:$A$7500,0),$E87+2),Команды!$AJ$2:$AJ$19,0),2),0)</f>
        <v>В</v>
      </c>
      <c r="AX87" s="175" t="str">
        <f>IF(OR(IF(INDEX(Команды!$A$2:$AN$7500,MATCH(AW$3,Команды!$A$2:$A$7500,0),$E87+2)=Команды!$AJ$2,TRUE,FALSE),IF(INDEX(Команды!$A$2:$AN$7500,MATCH(AW$3,Команды!$A$2:$A$7500,0),$E87+2)=Команды!$AJ$3,TRUE,FALSE),IF(INDEX(Команды!$A$2:$AN$7500,MATCH(AW$3,Команды!$A$2:$A$7500,0),$E87+2)=Команды!$AJ$4,TRUE,FALSE),IF(INDEX(Команды!$A$2:$AN$7500,MATCH(AW$3,Команды!$A$2:$A$7500,0),$E87+2)=Команды!$AJ$5,TRUE,FALSE),IF(INDEX(Команды!$A$2:$AN$7500,MATCH(AW$3,Команды!$A$2:$A$7500,0),$E87+2)=Команды!$AJ$6,TRUE,FALSE),IF(INDEX(Команды!$A$2:$AN$7500,MATCH(AW$3,Команды!$A$2:$A$7500,0),$E87+2)=Команды!$AJ$7,TRUE,FALSE),IF(INDEX(Команды!$A$2:$AN$7500,MATCH(AW$3,Команды!$A$2:$A$7500,0),$E87+2)=Команды!$AJ$8,TRUE,FALSE),IF(INDEX(Команды!$A$2:$AN$7500,MATCH(AW$3,Команды!$A$2:$A$7500,0),$E87+2)=Команды!$AJ$9,TRUE,FALSE),IF(INDEX(Команды!$A$2:$AN$7500,MATCH(AW$3,Команды!$A$2:$A$7500,0),$E87+2)=Команды!$AJ$10,TRUE,FALSE),IF(INDEX(Команды!$A$2:$AN$7500,MATCH(AW$3,Команды!$A$2:$A$7500,0),$E87+2)=Команды!$AJ$11,TRUE,FALSE),IF(INDEX(Команды!$A$2:$AN$7500,MATCH(AW$3,Команды!$A$2:$A$7500,0),$E87+2)=Команды!$AJ$12,TRUE,FALSE),IF(INDEX(Команды!$A$2:$AN$7500,MATCH(AW$3,Команды!$A$2:$A$7500,0),$E87+2)=Команды!$AJ$13,TRUE,FALSE),IF(INDEX(Команды!$A$2:$AN$7500,MATCH(AW$3,Команды!$A$2:$A$7500,0),$E87+2)=Команды!$AJ$14,TRUE,FALSE),IF(INDEX(Команды!$A$2:$AN$7500,MATCH(AW$3,Команды!$A$2:$A$7500,0),$E87+2)=Команды!$AJ$15,TRUE,FALSE),IF(INDEX(Команды!$A$2:$AN$7500,MATCH(AW$3,Команды!$A$2:$A$7500,0),$E87+2)=Команды!$AJ$16,TRUE,FALSE),IF(INDEX(Команды!$A$2:$AN$7500,MATCH(AW$3,Команды!$A$2:$A$7500,0),$E87+2)=Команды!$AJ$17,TRUE,FALSE),IF(INDEX(Команды!$A$2:$AN$7500,MATCH(AW$3,Команды!$A$2:$A$7500,0),$E87+2)=Команды!$AJ$18,TRUE,FALSE),IF(INDEX(Команды!$A$2:$AN$7500,MATCH(AW$3,Команды!$A$2:$A$7500,0),$E87+2)=Команды!$AJ$19,TRUE,FALSE)),INDEX(Команды!$AJ$2:$AL$19,MATCH(INDEX(Команды!$A$2:$AN$7500,MATCH(AW$3,Команды!$A$2:$A$7500,0),$E87+2),Команды!$AJ$2:$AJ$19,0),3),0)</f>
        <v>В</v>
      </c>
      <c r="AY87" s="342"/>
      <c r="AZ87" s="174">
        <f>IF(OR(IF(INDEX(Команды!$A$2:$AN$7500,MATCH(AZ$3,Команды!$A$2:$A$7500,0),$E87+2)=Команды!$AJ$2,TRUE,FALSE),IF(INDEX(Команды!$A$2:$AN$7500,MATCH(AZ$3,Команды!$A$2:$A$7500,0),$E87+2)=Команды!$AJ$3,TRUE,FALSE),IF(INDEX(Команды!$A$2:$AN$7500,MATCH(AZ$3,Команды!$A$2:$A$7500,0),$E87+2)=Команды!$AJ$4,TRUE,FALSE),IF(INDEX(Команды!$A$2:$AN$7500,MATCH(AZ$3,Команды!$A$2:$A$7500,0),$E87+2)=Команды!$AJ$5,TRUE,FALSE),IF(INDEX(Команды!$A$2:$AN$7500,MATCH(AZ$3,Команды!$A$2:$A$7500,0),$E87+2)=Команды!$AJ$6,TRUE,FALSE),IF(INDEX(Команды!$A$2:$AN$7500,MATCH(AZ$3,Команды!$A$2:$A$7500,0),$E87+2)=Команды!$AJ$7,TRUE,FALSE),IF(INDEX(Команды!$A$2:$AN$7500,MATCH(AZ$3,Команды!$A$2:$A$7500,0),$E87+2)=Команды!$AJ$8,TRUE,FALSE),IF(INDEX(Команды!$A$2:$AN$7500,MATCH(AZ$3,Команды!$A$2:$A$7500,0),$E87+2)=Команды!$AJ$9,TRUE,FALSE),IF(INDEX(Команды!$A$2:$AN$7500,MATCH(AZ$3,Команды!$A$2:$A$7500,0),$E87+2)=Команды!$AJ$10,TRUE,FALSE),IF(INDEX(Команды!$A$2:$AN$7500,MATCH(AZ$3,Команды!$A$2:$A$7500,0),$E87+2)=Команды!$AJ$11,TRUE,FALSE),IF(INDEX(Команды!$A$2:$AN$7500,MATCH(AZ$3,Команды!$A$2:$A$7500,0),$E87+2)=Команды!$AJ$12,TRUE,FALSE),IF(INDEX(Команды!$A$2:$AN$7500,MATCH(AZ$3,Команды!$A$2:$A$7500,0),$E87+2)=Команды!$AJ$13,TRUE,FALSE),IF(INDEX(Команды!$A$2:$AN$7500,MATCH(AZ$3,Команды!$A$2:$A$7500,0),$E87+2)=Команды!$AJ$14,TRUE,FALSE),IF(INDEX(Команды!$A$2:$AN$7500,MATCH(AZ$3,Команды!$A$2:$A$7500,0),$E87+2)=Команды!$AJ$15,TRUE,FALSE),IF(INDEX(Команды!$A$2:$AN$7500,MATCH(AZ$3,Команды!$A$2:$A$7500,0),$E87+2)=Команды!$AJ$16,TRUE,FALSE),,IF(INDEX(Команды!$A$2:$AN$7500,MATCH(AZ$3,Команды!$A$2:$A$7500,0),$E87+2)=Команды!$AJ$17,TRUE,FALSE),,IF(INDEX(Команды!$A$2:$AN$7500,MATCH(AZ$3,Команды!$A$2:$A$7500,0),$E87+2)=Команды!$AJ$18,TRUE,FALSE),,IF(INDEX(Команды!$A$2:$AN$7500,MATCH(AZ$3,Команды!$A$2:$A$7500,0),$E87+2)=Команды!$AJ$19,TRUE,FALSE)),INDEX(Команды!$AJ$2:$AK$19,MATCH(INDEX(Команды!$A$2:$AN$7500,MATCH(AZ$3,Команды!$A$2:$A$7500,0),$E87+2),Команды!$AJ$2:$AJ$19,0),2),0)</f>
        <v>0.33333333333333331</v>
      </c>
      <c r="BA87" s="175">
        <f>IF(OR(IF(INDEX(Команды!$A$2:$AN$7500,MATCH(AZ$3,Команды!$A$2:$A$7500,0),$E87+2)=Команды!$AJ$2,TRUE,FALSE),IF(INDEX(Команды!$A$2:$AN$7500,MATCH(AZ$3,Команды!$A$2:$A$7500,0),$E87+2)=Команды!$AJ$3,TRUE,FALSE),IF(INDEX(Команды!$A$2:$AN$7500,MATCH(AZ$3,Команды!$A$2:$A$7500,0),$E87+2)=Команды!$AJ$4,TRUE,FALSE),IF(INDEX(Команды!$A$2:$AN$7500,MATCH(AZ$3,Команды!$A$2:$A$7500,0),$E87+2)=Команды!$AJ$5,TRUE,FALSE),IF(INDEX(Команды!$A$2:$AN$7500,MATCH(AZ$3,Команды!$A$2:$A$7500,0),$E87+2)=Команды!$AJ$6,TRUE,FALSE),IF(INDEX(Команды!$A$2:$AN$7500,MATCH(AZ$3,Команды!$A$2:$A$7500,0),$E87+2)=Команды!$AJ$7,TRUE,FALSE),IF(INDEX(Команды!$A$2:$AN$7500,MATCH(AZ$3,Команды!$A$2:$A$7500,0),$E87+2)=Команды!$AJ$8,TRUE,FALSE),IF(INDEX(Команды!$A$2:$AN$7500,MATCH(AZ$3,Команды!$A$2:$A$7500,0),$E87+2)=Команды!$AJ$9,TRUE,FALSE),IF(INDEX(Команды!$A$2:$AN$7500,MATCH(AZ$3,Команды!$A$2:$A$7500,0),$E87+2)=Команды!$AJ$10,TRUE,FALSE),IF(INDEX(Команды!$A$2:$AN$7500,MATCH(AZ$3,Команды!$A$2:$A$7500,0),$E87+2)=Команды!$AJ$11,TRUE,FALSE),IF(INDEX(Команды!$A$2:$AN$7500,MATCH(AZ$3,Команды!$A$2:$A$7500,0),$E87+2)=Команды!$AJ$12,TRUE,FALSE),IF(INDEX(Команды!$A$2:$AN$7500,MATCH(AZ$3,Команды!$A$2:$A$7500,0),$E87+2)=Команды!$AJ$13,TRUE,FALSE),IF(INDEX(Команды!$A$2:$AN$7500,MATCH(AZ$3,Команды!$A$2:$A$7500,0),$E87+2)=Команды!$AJ$14,TRUE,FALSE),IF(INDEX(Команды!$A$2:$AN$7500,MATCH(AZ$3,Команды!$A$2:$A$7500,0),$E87+2)=Команды!$AJ$15,TRUE,FALSE),IF(INDEX(Команды!$A$2:$AN$7500,MATCH(AZ$3,Команды!$A$2:$A$7500,0),$E87+2)=Команды!$AJ$16,TRUE,FALSE),IF(INDEX(Команды!$A$2:$AN$7500,MATCH(AZ$3,Команды!$A$2:$A$7500,0),$E87+2)=Команды!$AJ$17,TRUE,FALSE),IF(INDEX(Команды!$A$2:$AN$7500,MATCH(AZ$3,Команды!$A$2:$A$7500,0),$E87+2)=Команды!$AJ$18,TRUE,FALSE),IF(INDEX(Команды!$A$2:$AN$7500,MATCH(AZ$3,Команды!$A$2:$A$7500,0),$E87+2)=Команды!$AJ$19,TRUE,FALSE)),INDEX(Команды!$AJ$2:$AL$19,MATCH(INDEX(Команды!$A$2:$AN$7500,MATCH(AZ$3,Команды!$A$2:$A$7500,0),$E87+2),Команды!$AJ$2:$AJ$19,0),3),0)</f>
        <v>0.70833333333333337</v>
      </c>
      <c r="BB87" s="342"/>
      <c r="BC87" s="174">
        <f>IF(OR(IF(INDEX(Команды!$A$2:$AN$7500,MATCH(BC$3,Команды!$A$2:$A$7500,0),$E87+2)=Команды!$AJ$2,TRUE,FALSE),IF(INDEX(Команды!$A$2:$AN$7500,MATCH(BC$3,Команды!$A$2:$A$7500,0),$E87+2)=Команды!$AJ$3,TRUE,FALSE),IF(INDEX(Команды!$A$2:$AN$7500,MATCH(BC$3,Команды!$A$2:$A$7500,0),$E87+2)=Команды!$AJ$4,TRUE,FALSE),IF(INDEX(Команды!$A$2:$AN$7500,MATCH(BC$3,Команды!$A$2:$A$7500,0),$E87+2)=Команды!$AJ$5,TRUE,FALSE),IF(INDEX(Команды!$A$2:$AN$7500,MATCH(BC$3,Команды!$A$2:$A$7500,0),$E87+2)=Команды!$AJ$6,TRUE,FALSE),IF(INDEX(Команды!$A$2:$AN$7500,MATCH(BC$3,Команды!$A$2:$A$7500,0),$E87+2)=Команды!$AJ$7,TRUE,FALSE),IF(INDEX(Команды!$A$2:$AN$7500,MATCH(BC$3,Команды!$A$2:$A$7500,0),$E87+2)=Команды!$AJ$8,TRUE,FALSE),IF(INDEX(Команды!$A$2:$AN$7500,MATCH(BC$3,Команды!$A$2:$A$7500,0),$E87+2)=Команды!$AJ$9,TRUE,FALSE),IF(INDEX(Команды!$A$2:$AN$7500,MATCH(BC$3,Команды!$A$2:$A$7500,0),$E87+2)=Команды!$AJ$10,TRUE,FALSE),IF(INDEX(Команды!$A$2:$AN$7500,MATCH(BC$3,Команды!$A$2:$A$7500,0),$E87+2)=Команды!$AJ$11,TRUE,FALSE),IF(INDEX(Команды!$A$2:$AN$7500,MATCH(BC$3,Команды!$A$2:$A$7500,0),$E87+2)=Команды!$AJ$12,TRUE,FALSE),IF(INDEX(Команды!$A$2:$AN$7500,MATCH(BC$3,Команды!$A$2:$A$7500,0),$E87+2)=Команды!$AJ$13,TRUE,FALSE),IF(INDEX(Команды!$A$2:$AN$7500,MATCH(BC$3,Команды!$A$2:$A$7500,0),$E87+2)=Команды!$AJ$14,TRUE,FALSE),IF(INDEX(Команды!$A$2:$AN$7500,MATCH(BC$3,Команды!$A$2:$A$7500,0),$E87+2)=Команды!$AJ$15,TRUE,FALSE),IF(INDEX(Команды!$A$2:$AN$7500,MATCH(BC$3,Команды!$A$2:$A$7500,0),$E87+2)=Команды!$AJ$16,TRUE,FALSE),,IF(INDEX(Команды!$A$2:$AN$7500,MATCH(BC$3,Команды!$A$2:$A$7500,0),$E87+2)=Команды!$AJ$17,TRUE,FALSE),,IF(INDEX(Команды!$A$2:$AN$7500,MATCH(BC$3,Команды!$A$2:$A$7500,0),$E87+2)=Команды!$AJ$18,TRUE,FALSE),,IF(INDEX(Команды!$A$2:$AN$7500,MATCH(BC$3,Команды!$A$2:$A$7500,0),$E87+2)=Команды!$AJ$19,TRUE,FALSE)),INDEX(Команды!$AJ$2:$AK$19,MATCH(INDEX(Команды!$A$2:$AN$7500,MATCH(BC$3,Команды!$A$2:$A$7500,0),$E87+2),Команды!$AJ$2:$AJ$19,0),2),0)</f>
        <v>0.33333333333333331</v>
      </c>
      <c r="BD87" s="175">
        <f>IF(OR(IF(INDEX(Команды!$A$2:$AN$7500,MATCH(BC$3,Команды!$A$2:$A$7500,0),$E87+2)=Команды!$AJ$2,TRUE,FALSE),IF(INDEX(Команды!$A$2:$AN$7500,MATCH(BC$3,Команды!$A$2:$A$7500,0),$E87+2)=Команды!$AJ$3,TRUE,FALSE),IF(INDEX(Команды!$A$2:$AN$7500,MATCH(BC$3,Команды!$A$2:$A$7500,0),$E87+2)=Команды!$AJ$4,TRUE,FALSE),IF(INDEX(Команды!$A$2:$AN$7500,MATCH(BC$3,Команды!$A$2:$A$7500,0),$E87+2)=Команды!$AJ$5,TRUE,FALSE),IF(INDEX(Команды!$A$2:$AN$7500,MATCH(BC$3,Команды!$A$2:$A$7500,0),$E87+2)=Команды!$AJ$6,TRUE,FALSE),IF(INDEX(Команды!$A$2:$AN$7500,MATCH(BC$3,Команды!$A$2:$A$7500,0),$E87+2)=Команды!$AJ$7,TRUE,FALSE),IF(INDEX(Команды!$A$2:$AN$7500,MATCH(BC$3,Команды!$A$2:$A$7500,0),$E87+2)=Команды!$AJ$8,TRUE,FALSE),IF(INDEX(Команды!$A$2:$AN$7500,MATCH(BC$3,Команды!$A$2:$A$7500,0),$E87+2)=Команды!$AJ$9,TRUE,FALSE),IF(INDEX(Команды!$A$2:$AN$7500,MATCH(BC$3,Команды!$A$2:$A$7500,0),$E87+2)=Команды!$AJ$10,TRUE,FALSE),IF(INDEX(Команды!$A$2:$AN$7500,MATCH(BC$3,Команды!$A$2:$A$7500,0),$E87+2)=Команды!$AJ$11,TRUE,FALSE),IF(INDEX(Команды!$A$2:$AN$7500,MATCH(BC$3,Команды!$A$2:$A$7500,0),$E87+2)=Команды!$AJ$12,TRUE,FALSE),IF(INDEX(Команды!$A$2:$AN$7500,MATCH(BC$3,Команды!$A$2:$A$7500,0),$E87+2)=Команды!$AJ$13,TRUE,FALSE),IF(INDEX(Команды!$A$2:$AN$7500,MATCH(BC$3,Команды!$A$2:$A$7500,0),$E87+2)=Команды!$AJ$14,TRUE,FALSE),IF(INDEX(Команды!$A$2:$AN$7500,MATCH(BC$3,Команды!$A$2:$A$7500,0),$E87+2)=Команды!$AJ$15,TRUE,FALSE),IF(INDEX(Команды!$A$2:$AN$7500,MATCH(BC$3,Команды!$A$2:$A$7500,0),$E87+2)=Команды!$AJ$16,TRUE,FALSE),IF(INDEX(Команды!$A$2:$AN$7500,MATCH(BC$3,Команды!$A$2:$A$7500,0),$E87+2)=Команды!$AJ$17,TRUE,FALSE),IF(INDEX(Команды!$A$2:$AN$7500,MATCH(BC$3,Команды!$A$2:$A$7500,0),$E87+2)=Команды!$AJ$18,TRUE,FALSE),IF(INDEX(Команды!$A$2:$AN$7500,MATCH(BC$3,Команды!$A$2:$A$7500,0),$E87+2)=Команды!$AJ$19,TRUE,FALSE)),INDEX(Команды!$AJ$2:$AL$19,MATCH(INDEX(Команды!$A$2:$AN$7500,MATCH(BC$3,Команды!$A$2:$A$7500,0),$E87+2),Команды!$AJ$2:$AJ$19,0),3),0)</f>
        <v>0.70833333333333337</v>
      </c>
      <c r="BE87" s="342"/>
      <c r="BF87" s="174">
        <f>IF(OR(IF(INDEX(Команды!$A$2:$AN$7500,MATCH(BF$3,Команды!$A$2:$A$7500,0),$E87+2)=Команды!$AJ$2,TRUE,FALSE),IF(INDEX(Команды!$A$2:$AN$7500,MATCH(BF$3,Команды!$A$2:$A$7500,0),$E87+2)=Команды!$AJ$3,TRUE,FALSE),IF(INDEX(Команды!$A$2:$AN$7500,MATCH(BF$3,Команды!$A$2:$A$7500,0),$E87+2)=Команды!$AJ$4,TRUE,FALSE),IF(INDEX(Команды!$A$2:$AN$7500,MATCH(BF$3,Команды!$A$2:$A$7500,0),$E87+2)=Команды!$AJ$5,TRUE,FALSE),IF(INDEX(Команды!$A$2:$AN$7500,MATCH(BF$3,Команды!$A$2:$A$7500,0),$E87+2)=Команды!$AJ$6,TRUE,FALSE),IF(INDEX(Команды!$A$2:$AN$7500,MATCH(BF$3,Команды!$A$2:$A$7500,0),$E87+2)=Команды!$AJ$7,TRUE,FALSE),IF(INDEX(Команды!$A$2:$AN$7500,MATCH(BF$3,Команды!$A$2:$A$7500,0),$E87+2)=Команды!$AJ$8,TRUE,FALSE),IF(INDEX(Команды!$A$2:$AN$7500,MATCH(BF$3,Команды!$A$2:$A$7500,0),$E87+2)=Команды!$AJ$9,TRUE,FALSE),IF(INDEX(Команды!$A$2:$AN$7500,MATCH(BF$3,Команды!$A$2:$A$7500,0),$E87+2)=Команды!$AJ$10,TRUE,FALSE),IF(INDEX(Команды!$A$2:$AN$7500,MATCH(BF$3,Команды!$A$2:$A$7500,0),$E87+2)=Команды!$AJ$11,TRUE,FALSE),IF(INDEX(Команды!$A$2:$AN$7500,MATCH(BF$3,Команды!$A$2:$A$7500,0),$E87+2)=Команды!$AJ$12,TRUE,FALSE),IF(INDEX(Команды!$A$2:$AN$7500,MATCH(BF$3,Команды!$A$2:$A$7500,0),$E87+2)=Команды!$AJ$13,TRUE,FALSE),IF(INDEX(Команды!$A$2:$AN$7500,MATCH(BF$3,Команды!$A$2:$A$7500,0),$E87+2)=Команды!$AJ$14,TRUE,FALSE),IF(INDEX(Команды!$A$2:$AN$7500,MATCH(BF$3,Команды!$A$2:$A$7500,0),$E87+2)=Команды!$AJ$15,TRUE,FALSE),IF(INDEX(Команды!$A$2:$AN$7500,MATCH(BF$3,Команды!$A$2:$A$7500,0),$E87+2)=Команды!$AJ$16,TRUE,FALSE),,IF(INDEX(Команды!$A$2:$AN$7500,MATCH(BF$3,Команды!$A$2:$A$7500,0),$E87+2)=Команды!$AJ$17,TRUE,FALSE),,IF(INDEX(Команды!$A$2:$AN$7500,MATCH(BF$3,Команды!$A$2:$A$7500,0),$E87+2)=Команды!$AJ$18,TRUE,FALSE),,IF(INDEX(Команды!$A$2:$AN$7500,MATCH(BF$3,Команды!$A$2:$A$7500,0),$E87+2)=Команды!$AJ$19,TRUE,FALSE)),INDEX(Команды!$AJ$2:$AK$19,MATCH(INDEX(Команды!$A$2:$AN$7500,MATCH(BF$3,Команды!$A$2:$A$7500,0),$E87+2),Команды!$AJ$2:$AJ$19,0),2),0)</f>
        <v>0.33333333333333331</v>
      </c>
      <c r="BG87" s="175">
        <f>IF(OR(IF(INDEX(Команды!$A$2:$AN$7500,MATCH(BF$3,Команды!$A$2:$A$7500,0),$E87+2)=Команды!$AJ$2,TRUE,FALSE),IF(INDEX(Команды!$A$2:$AN$7500,MATCH(BF$3,Команды!$A$2:$A$7500,0),$E87+2)=Команды!$AJ$3,TRUE,FALSE),IF(INDEX(Команды!$A$2:$AN$7500,MATCH(BF$3,Команды!$A$2:$A$7500,0),$E87+2)=Команды!$AJ$4,TRUE,FALSE),IF(INDEX(Команды!$A$2:$AN$7500,MATCH(BF$3,Команды!$A$2:$A$7500,0),$E87+2)=Команды!$AJ$5,TRUE,FALSE),IF(INDEX(Команды!$A$2:$AN$7500,MATCH(BF$3,Команды!$A$2:$A$7500,0),$E87+2)=Команды!$AJ$6,TRUE,FALSE),IF(INDEX(Команды!$A$2:$AN$7500,MATCH(BF$3,Команды!$A$2:$A$7500,0),$E87+2)=Команды!$AJ$7,TRUE,FALSE),IF(INDEX(Команды!$A$2:$AN$7500,MATCH(BF$3,Команды!$A$2:$A$7500,0),$E87+2)=Команды!$AJ$8,TRUE,FALSE),IF(INDEX(Команды!$A$2:$AN$7500,MATCH(BF$3,Команды!$A$2:$A$7500,0),$E87+2)=Команды!$AJ$9,TRUE,FALSE),IF(INDEX(Команды!$A$2:$AN$7500,MATCH(BF$3,Команды!$A$2:$A$7500,0),$E87+2)=Команды!$AJ$10,TRUE,FALSE),IF(INDEX(Команды!$A$2:$AN$7500,MATCH(BF$3,Команды!$A$2:$A$7500,0),$E87+2)=Команды!$AJ$11,TRUE,FALSE),IF(INDEX(Команды!$A$2:$AN$7500,MATCH(BF$3,Команды!$A$2:$A$7500,0),$E87+2)=Команды!$AJ$12,TRUE,FALSE),IF(INDEX(Команды!$A$2:$AN$7500,MATCH(BF$3,Команды!$A$2:$A$7500,0),$E87+2)=Команды!$AJ$13,TRUE,FALSE),IF(INDEX(Команды!$A$2:$AN$7500,MATCH(BF$3,Команды!$A$2:$A$7500,0),$E87+2)=Команды!$AJ$14,TRUE,FALSE),IF(INDEX(Команды!$A$2:$AN$7500,MATCH(BF$3,Команды!$A$2:$A$7500,0),$E87+2)=Команды!$AJ$15,TRUE,FALSE),IF(INDEX(Команды!$A$2:$AN$7500,MATCH(BF$3,Команды!$A$2:$A$7500,0),$E87+2)=Команды!$AJ$16,TRUE,FALSE),IF(INDEX(Команды!$A$2:$AN$7500,MATCH(BF$3,Команды!$A$2:$A$7500,0),$E87+2)=Команды!$AJ$17,TRUE,FALSE),IF(INDEX(Команды!$A$2:$AN$7500,MATCH(BF$3,Команды!$A$2:$A$7500,0),$E87+2)=Команды!$AJ$18,TRUE,FALSE),IF(INDEX(Команды!$A$2:$AN$7500,MATCH(BF$3,Команды!$A$2:$A$7500,0),$E87+2)=Команды!$AJ$19,TRUE,FALSE)),INDEX(Команды!$AJ$2:$AL$19,MATCH(INDEX(Команды!$A$2:$AN$7500,MATCH(BF$3,Команды!$A$2:$A$7500,0),$E87+2),Команды!$AJ$2:$AJ$19,0),3),0)</f>
        <v>0.70833333333333337</v>
      </c>
      <c r="BH87" s="342"/>
      <c r="BI87" s="174">
        <f>IF(OR(IF(INDEX(Команды!$A$2:$AN$7500,MATCH(BI$3,Команды!$A$2:$A$7500,0),$E87+2)=Команды!$AJ$2,TRUE,FALSE),IF(INDEX(Команды!$A$2:$AN$7500,MATCH(BI$3,Команды!$A$2:$A$7500,0),$E87+2)=Команды!$AJ$3,TRUE,FALSE),IF(INDEX(Команды!$A$2:$AN$7500,MATCH(BI$3,Команды!$A$2:$A$7500,0),$E87+2)=Команды!$AJ$4,TRUE,FALSE),IF(INDEX(Команды!$A$2:$AN$7500,MATCH(BI$3,Команды!$A$2:$A$7500,0),$E87+2)=Команды!$AJ$5,TRUE,FALSE),IF(INDEX(Команды!$A$2:$AN$7500,MATCH(BI$3,Команды!$A$2:$A$7500,0),$E87+2)=Команды!$AJ$6,TRUE,FALSE),IF(INDEX(Команды!$A$2:$AN$7500,MATCH(BI$3,Команды!$A$2:$A$7500,0),$E87+2)=Команды!$AJ$7,TRUE,FALSE),IF(INDEX(Команды!$A$2:$AN$7500,MATCH(BI$3,Команды!$A$2:$A$7500,0),$E87+2)=Команды!$AJ$8,TRUE,FALSE),IF(INDEX(Команды!$A$2:$AN$7500,MATCH(BI$3,Команды!$A$2:$A$7500,0),$E87+2)=Команды!$AJ$9,TRUE,FALSE),IF(INDEX(Команды!$A$2:$AN$7500,MATCH(BI$3,Команды!$A$2:$A$7500,0),$E87+2)=Команды!$AJ$10,TRUE,FALSE),IF(INDEX(Команды!$A$2:$AN$7500,MATCH(BI$3,Команды!$A$2:$A$7500,0),$E87+2)=Команды!$AJ$11,TRUE,FALSE),IF(INDEX(Команды!$A$2:$AN$7500,MATCH(BI$3,Команды!$A$2:$A$7500,0),$E87+2)=Команды!$AJ$12,TRUE,FALSE),IF(INDEX(Команды!$A$2:$AN$7500,MATCH(BI$3,Команды!$A$2:$A$7500,0),$E87+2)=Команды!$AJ$13,TRUE,FALSE),IF(INDEX(Команды!$A$2:$AN$7500,MATCH(BI$3,Команды!$A$2:$A$7500,0),$E87+2)=Команды!$AJ$14,TRUE,FALSE),IF(INDEX(Команды!$A$2:$AN$7500,MATCH(BI$3,Команды!$A$2:$A$7500,0),$E87+2)=Команды!$AJ$15,TRUE,FALSE),IF(INDEX(Команды!$A$2:$AN$7500,MATCH(BI$3,Команды!$A$2:$A$7500,0),$E87+2)=Команды!$AJ$16,TRUE,FALSE),,IF(INDEX(Команды!$A$2:$AN$7500,MATCH(BI$3,Команды!$A$2:$A$7500,0),$E87+2)=Команды!$AJ$17,TRUE,FALSE),,IF(INDEX(Команды!$A$2:$AN$7500,MATCH(BI$3,Команды!$A$2:$A$7500,0),$E87+2)=Команды!$AJ$18,TRUE,FALSE),,IF(INDEX(Команды!$A$2:$AN$7500,MATCH(BI$3,Команды!$A$2:$A$7500,0),$E87+2)=Команды!$AJ$19,TRUE,FALSE)),INDEX(Команды!$AJ$2:$AK$19,MATCH(INDEX(Команды!$A$2:$AN$7500,MATCH(BI$3,Команды!$A$2:$A$7500,0),$E87+2),Команды!$AJ$2:$AJ$19,0),2),0)</f>
        <v>0.33333333333333331</v>
      </c>
      <c r="BJ87" s="175">
        <f>IF(OR(IF(INDEX(Команды!$A$2:$AN$7500,MATCH(BI$3,Команды!$A$2:$A$7500,0),$E87+2)=Команды!$AJ$2,TRUE,FALSE),IF(INDEX(Команды!$A$2:$AN$7500,MATCH(BI$3,Команды!$A$2:$A$7500,0),$E87+2)=Команды!$AJ$3,TRUE,FALSE),IF(INDEX(Команды!$A$2:$AN$7500,MATCH(BI$3,Команды!$A$2:$A$7500,0),$E87+2)=Команды!$AJ$4,TRUE,FALSE),IF(INDEX(Команды!$A$2:$AN$7500,MATCH(BI$3,Команды!$A$2:$A$7500,0),$E87+2)=Команды!$AJ$5,TRUE,FALSE),IF(INDEX(Команды!$A$2:$AN$7500,MATCH(BI$3,Команды!$A$2:$A$7500,0),$E87+2)=Команды!$AJ$6,TRUE,FALSE),IF(INDEX(Команды!$A$2:$AN$7500,MATCH(BI$3,Команды!$A$2:$A$7500,0),$E87+2)=Команды!$AJ$7,TRUE,FALSE),IF(INDEX(Команды!$A$2:$AN$7500,MATCH(BI$3,Команды!$A$2:$A$7500,0),$E87+2)=Команды!$AJ$8,TRUE,FALSE),IF(INDEX(Команды!$A$2:$AN$7500,MATCH(BI$3,Команды!$A$2:$A$7500,0),$E87+2)=Команды!$AJ$9,TRUE,FALSE),IF(INDEX(Команды!$A$2:$AN$7500,MATCH(BI$3,Команды!$A$2:$A$7500,0),$E87+2)=Команды!$AJ$10,TRUE,FALSE),IF(INDEX(Команды!$A$2:$AN$7500,MATCH(BI$3,Команды!$A$2:$A$7500,0),$E87+2)=Команды!$AJ$11,TRUE,FALSE),IF(INDEX(Команды!$A$2:$AN$7500,MATCH(BI$3,Команды!$A$2:$A$7500,0),$E87+2)=Команды!$AJ$12,TRUE,FALSE),IF(INDEX(Команды!$A$2:$AN$7500,MATCH(BI$3,Команды!$A$2:$A$7500,0),$E87+2)=Команды!$AJ$13,TRUE,FALSE),IF(INDEX(Команды!$A$2:$AN$7500,MATCH(BI$3,Команды!$A$2:$A$7500,0),$E87+2)=Команды!$AJ$14,TRUE,FALSE),IF(INDEX(Команды!$A$2:$AN$7500,MATCH(BI$3,Команды!$A$2:$A$7500,0),$E87+2)=Команды!$AJ$15,TRUE,FALSE),IF(INDEX(Команды!$A$2:$AN$7500,MATCH(BI$3,Команды!$A$2:$A$7500,0),$E87+2)=Команды!$AJ$16,TRUE,FALSE),IF(INDEX(Команды!$A$2:$AN$7500,MATCH(BI$3,Команды!$A$2:$A$7500,0),$E87+2)=Команды!$AJ$17,TRUE,FALSE),IF(INDEX(Команды!$A$2:$AN$7500,MATCH(BI$3,Команды!$A$2:$A$7500,0),$E87+2)=Команды!$AJ$18,TRUE,FALSE),IF(INDEX(Команды!$A$2:$AN$7500,MATCH(BI$3,Команды!$A$2:$A$7500,0),$E87+2)=Команды!$AJ$19,TRUE,FALSE)),INDEX(Команды!$AJ$2:$AL$19,MATCH(INDEX(Команды!$A$2:$AN$7500,MATCH(BI$3,Команды!$A$2:$A$7500,0),$E87+2),Команды!$AJ$2:$AJ$19,0),3),0)</f>
        <v>0.70833333333333337</v>
      </c>
      <c r="BK87" s="342"/>
      <c r="BL87" s="174">
        <f>IF(OR(IF(INDEX(Команды!$A$2:$AN$7500,MATCH(BL$3,Команды!$A$2:$A$7500,0),$E87+2)=Команды!$AJ$2,TRUE,FALSE),IF(INDEX(Команды!$A$2:$AN$7500,MATCH(BL$3,Команды!$A$2:$A$7500,0),$E87+2)=Команды!$AJ$3,TRUE,FALSE),IF(INDEX(Команды!$A$2:$AN$7500,MATCH(BL$3,Команды!$A$2:$A$7500,0),$E87+2)=Команды!$AJ$4,TRUE,FALSE),IF(INDEX(Команды!$A$2:$AN$7500,MATCH(BL$3,Команды!$A$2:$A$7500,0),$E87+2)=Команды!$AJ$5,TRUE,FALSE),IF(INDEX(Команды!$A$2:$AN$7500,MATCH(BL$3,Команды!$A$2:$A$7500,0),$E87+2)=Команды!$AJ$6,TRUE,FALSE),IF(INDEX(Команды!$A$2:$AN$7500,MATCH(BL$3,Команды!$A$2:$A$7500,0),$E87+2)=Команды!$AJ$7,TRUE,FALSE),IF(INDEX(Команды!$A$2:$AN$7500,MATCH(BL$3,Команды!$A$2:$A$7500,0),$E87+2)=Команды!$AJ$8,TRUE,FALSE),IF(INDEX(Команды!$A$2:$AN$7500,MATCH(BL$3,Команды!$A$2:$A$7500,0),$E87+2)=Команды!$AJ$9,TRUE,FALSE),IF(INDEX(Команды!$A$2:$AN$7500,MATCH(BL$3,Команды!$A$2:$A$7500,0),$E87+2)=Команды!$AJ$10,TRUE,FALSE),IF(INDEX(Команды!$A$2:$AN$7500,MATCH(BL$3,Команды!$A$2:$A$7500,0),$E87+2)=Команды!$AJ$11,TRUE,FALSE),IF(INDEX(Команды!$A$2:$AN$7500,MATCH(BL$3,Команды!$A$2:$A$7500,0),$E87+2)=Команды!$AJ$12,TRUE,FALSE),IF(INDEX(Команды!$A$2:$AN$7500,MATCH(BL$3,Команды!$A$2:$A$7500,0),$E87+2)=Команды!$AJ$13,TRUE,FALSE),IF(INDEX(Команды!$A$2:$AN$7500,MATCH(BL$3,Команды!$A$2:$A$7500,0),$E87+2)=Команды!$AJ$14,TRUE,FALSE),IF(INDEX(Команды!$A$2:$AN$7500,MATCH(BL$3,Команды!$A$2:$A$7500,0),$E87+2)=Команды!$AJ$15,TRUE,FALSE),IF(INDEX(Команды!$A$2:$AN$7500,MATCH(BL$3,Команды!$A$2:$A$7500,0),$E87+2)=Команды!$AJ$16,TRUE,FALSE),,IF(INDEX(Команды!$A$2:$AN$7500,MATCH(BL$3,Команды!$A$2:$A$7500,0),$E87+2)=Команды!$AJ$17,TRUE,FALSE),,IF(INDEX(Команды!$A$2:$AN$7500,MATCH(BL$3,Команды!$A$2:$A$7500,0),$E87+2)=Команды!$AJ$18,TRUE,FALSE),,IF(INDEX(Команды!$A$2:$AN$7500,MATCH(BL$3,Команды!$A$2:$A$7500,0),$E87+2)=Команды!$AJ$19,TRUE,FALSE)),INDEX(Команды!$AJ$2:$AK$19,MATCH(INDEX(Команды!$A$2:$AN$7500,MATCH(BL$3,Команды!$A$2:$A$7500,0),$E87+2),Команды!$AJ$2:$AJ$19,0),2),0)</f>
        <v>0.33333333333333331</v>
      </c>
      <c r="BM87" s="175">
        <f>IF(OR(IF(INDEX(Команды!$A$2:$AN$7500,MATCH(BL$3,Команды!$A$2:$A$7500,0),$E87+2)=Команды!$AJ$2,TRUE,FALSE),IF(INDEX(Команды!$A$2:$AN$7500,MATCH(BL$3,Команды!$A$2:$A$7500,0),$E87+2)=Команды!$AJ$3,TRUE,FALSE),IF(INDEX(Команды!$A$2:$AN$7500,MATCH(BL$3,Команды!$A$2:$A$7500,0),$E87+2)=Команды!$AJ$4,TRUE,FALSE),IF(INDEX(Команды!$A$2:$AN$7500,MATCH(BL$3,Команды!$A$2:$A$7500,0),$E87+2)=Команды!$AJ$5,TRUE,FALSE),IF(INDEX(Команды!$A$2:$AN$7500,MATCH(BL$3,Команды!$A$2:$A$7500,0),$E87+2)=Команды!$AJ$6,TRUE,FALSE),IF(INDEX(Команды!$A$2:$AN$7500,MATCH(BL$3,Команды!$A$2:$A$7500,0),$E87+2)=Команды!$AJ$7,TRUE,FALSE),IF(INDEX(Команды!$A$2:$AN$7500,MATCH(BL$3,Команды!$A$2:$A$7500,0),$E87+2)=Команды!$AJ$8,TRUE,FALSE),IF(INDEX(Команды!$A$2:$AN$7500,MATCH(BL$3,Команды!$A$2:$A$7500,0),$E87+2)=Команды!$AJ$9,TRUE,FALSE),IF(INDEX(Команды!$A$2:$AN$7500,MATCH(BL$3,Команды!$A$2:$A$7500,0),$E87+2)=Команды!$AJ$10,TRUE,FALSE),IF(INDEX(Команды!$A$2:$AN$7500,MATCH(BL$3,Команды!$A$2:$A$7500,0),$E87+2)=Команды!$AJ$11,TRUE,FALSE),IF(INDEX(Команды!$A$2:$AN$7500,MATCH(BL$3,Команды!$A$2:$A$7500,0),$E87+2)=Команды!$AJ$12,TRUE,FALSE),IF(INDEX(Команды!$A$2:$AN$7500,MATCH(BL$3,Команды!$A$2:$A$7500,0),$E87+2)=Команды!$AJ$13,TRUE,FALSE),IF(INDEX(Команды!$A$2:$AN$7500,MATCH(BL$3,Команды!$A$2:$A$7500,0),$E87+2)=Команды!$AJ$14,TRUE,FALSE),IF(INDEX(Команды!$A$2:$AN$7500,MATCH(BL$3,Команды!$A$2:$A$7500,0),$E87+2)=Команды!$AJ$15,TRUE,FALSE),IF(INDEX(Команды!$A$2:$AN$7500,MATCH(BL$3,Команды!$A$2:$A$7500,0),$E87+2)=Команды!$AJ$16,TRUE,FALSE),IF(INDEX(Команды!$A$2:$AN$7500,MATCH(BL$3,Команды!$A$2:$A$7500,0),$E87+2)=Команды!$AJ$17,TRUE,FALSE),IF(INDEX(Команды!$A$2:$AN$7500,MATCH(BL$3,Команды!$A$2:$A$7500,0),$E87+2)=Команды!$AJ$18,TRUE,FALSE),IF(INDEX(Команды!$A$2:$AN$7500,MATCH(BL$3,Команды!$A$2:$A$7500,0),$E87+2)=Команды!$AJ$19,TRUE,FALSE)),INDEX(Команды!$AJ$2:$AL$19,MATCH(INDEX(Команды!$A$2:$AN$7500,MATCH(BL$3,Команды!$A$2:$A$7500,0),$E87+2),Команды!$AJ$2:$AJ$19,0),3),0)</f>
        <v>0.70833333333333337</v>
      </c>
      <c r="BN87" s="342"/>
      <c r="BO87" s="174" t="str">
        <f>IF(OR(IF(INDEX(Команды!$A$2:$AN$7500,MATCH(BO$3,Команды!$A$2:$A$7500,0),$E87+2)=Команды!$AJ$2,TRUE,FALSE),IF(INDEX(Команды!$A$2:$AN$7500,MATCH(BO$3,Команды!$A$2:$A$7500,0),$E87+2)=Команды!$AJ$3,TRUE,FALSE),IF(INDEX(Команды!$A$2:$AN$7500,MATCH(BO$3,Команды!$A$2:$A$7500,0),$E87+2)=Команды!$AJ$4,TRUE,FALSE),IF(INDEX(Команды!$A$2:$AN$7500,MATCH(BO$3,Команды!$A$2:$A$7500,0),$E87+2)=Команды!$AJ$5,TRUE,FALSE),IF(INDEX(Команды!$A$2:$AN$7500,MATCH(BO$3,Команды!$A$2:$A$7500,0),$E87+2)=Команды!$AJ$6,TRUE,FALSE),IF(INDEX(Команды!$A$2:$AN$7500,MATCH(BO$3,Команды!$A$2:$A$7500,0),$E87+2)=Команды!$AJ$7,TRUE,FALSE),IF(INDEX(Команды!$A$2:$AN$7500,MATCH(BO$3,Команды!$A$2:$A$7500,0),$E87+2)=Команды!$AJ$8,TRUE,FALSE),IF(INDEX(Команды!$A$2:$AN$7500,MATCH(BO$3,Команды!$A$2:$A$7500,0),$E87+2)=Команды!$AJ$9,TRUE,FALSE),IF(INDEX(Команды!$A$2:$AN$7500,MATCH(BO$3,Команды!$A$2:$A$7500,0),$E87+2)=Команды!$AJ$10,TRUE,FALSE),IF(INDEX(Команды!$A$2:$AN$7500,MATCH(BO$3,Команды!$A$2:$A$7500,0),$E87+2)=Команды!$AJ$11,TRUE,FALSE),IF(INDEX(Команды!$A$2:$AN$7500,MATCH(BO$3,Команды!$A$2:$A$7500,0),$E87+2)=Команды!$AJ$12,TRUE,FALSE),IF(INDEX(Команды!$A$2:$AN$7500,MATCH(BO$3,Команды!$A$2:$A$7500,0),$E87+2)=Команды!$AJ$13,TRUE,FALSE),IF(INDEX(Команды!$A$2:$AN$7500,MATCH(BO$3,Команды!$A$2:$A$7500,0),$E87+2)=Команды!$AJ$14,TRUE,FALSE),IF(INDEX(Команды!$A$2:$AN$7500,MATCH(BO$3,Команды!$A$2:$A$7500,0),$E87+2)=Команды!$AJ$15,TRUE,FALSE),IF(INDEX(Команды!$A$2:$AN$7500,MATCH(BO$3,Команды!$A$2:$A$7500,0),$E87+2)=Команды!$AJ$16,TRUE,FALSE),,IF(INDEX(Команды!$A$2:$AN$7500,MATCH(BO$3,Команды!$A$2:$A$7500,0),$E87+2)=Команды!$AJ$17,TRUE,FALSE),,IF(INDEX(Команды!$A$2:$AN$7500,MATCH(BO$3,Команды!$A$2:$A$7500,0),$E87+2)=Команды!$AJ$18,TRUE,FALSE),,IF(INDEX(Команды!$A$2:$AN$7500,MATCH(BO$3,Команды!$A$2:$A$7500,0),$E87+2)=Команды!$AJ$19,TRUE,FALSE)),INDEX(Команды!$AJ$2:$AK$19,MATCH(INDEX(Команды!$A$2:$AN$7500,MATCH(BO$3,Команды!$A$2:$A$7500,0),$E87+2),Команды!$AJ$2:$AJ$19,0),2),0)</f>
        <v>В</v>
      </c>
      <c r="BP87" s="175" t="str">
        <f>IF(OR(IF(INDEX(Команды!$A$2:$AN$7500,MATCH(BO$3,Команды!$A$2:$A$7500,0),$E87+2)=Команды!$AJ$2,TRUE,FALSE),IF(INDEX(Команды!$A$2:$AN$7500,MATCH(BO$3,Команды!$A$2:$A$7500,0),$E87+2)=Команды!$AJ$3,TRUE,FALSE),IF(INDEX(Команды!$A$2:$AN$7500,MATCH(BO$3,Команды!$A$2:$A$7500,0),$E87+2)=Команды!$AJ$4,TRUE,FALSE),IF(INDEX(Команды!$A$2:$AN$7500,MATCH(BO$3,Команды!$A$2:$A$7500,0),$E87+2)=Команды!$AJ$5,TRUE,FALSE),IF(INDEX(Команды!$A$2:$AN$7500,MATCH(BO$3,Команды!$A$2:$A$7500,0),$E87+2)=Команды!$AJ$6,TRUE,FALSE),IF(INDEX(Команды!$A$2:$AN$7500,MATCH(BO$3,Команды!$A$2:$A$7500,0),$E87+2)=Команды!$AJ$7,TRUE,FALSE),IF(INDEX(Команды!$A$2:$AN$7500,MATCH(BO$3,Команды!$A$2:$A$7500,0),$E87+2)=Команды!$AJ$8,TRUE,FALSE),IF(INDEX(Команды!$A$2:$AN$7500,MATCH(BO$3,Команды!$A$2:$A$7500,0),$E87+2)=Команды!$AJ$9,TRUE,FALSE),IF(INDEX(Команды!$A$2:$AN$7500,MATCH(BO$3,Команды!$A$2:$A$7500,0),$E87+2)=Команды!$AJ$10,TRUE,FALSE),IF(INDEX(Команды!$A$2:$AN$7500,MATCH(BO$3,Команды!$A$2:$A$7500,0),$E87+2)=Команды!$AJ$11,TRUE,FALSE),IF(INDEX(Команды!$A$2:$AN$7500,MATCH(BO$3,Команды!$A$2:$A$7500,0),$E87+2)=Команды!$AJ$12,TRUE,FALSE),IF(INDEX(Команды!$A$2:$AN$7500,MATCH(BO$3,Команды!$A$2:$A$7500,0),$E87+2)=Команды!$AJ$13,TRUE,FALSE),IF(INDEX(Команды!$A$2:$AN$7500,MATCH(BO$3,Команды!$A$2:$A$7500,0),$E87+2)=Команды!$AJ$14,TRUE,FALSE),IF(INDEX(Команды!$A$2:$AN$7500,MATCH(BO$3,Команды!$A$2:$A$7500,0),$E87+2)=Команды!$AJ$15,TRUE,FALSE),IF(INDEX(Команды!$A$2:$AN$7500,MATCH(BO$3,Команды!$A$2:$A$7500,0),$E87+2)=Команды!$AJ$16,TRUE,FALSE),IF(INDEX(Команды!$A$2:$AN$7500,MATCH(BO$3,Команды!$A$2:$A$7500,0),$E87+2)=Команды!$AJ$17,TRUE,FALSE),IF(INDEX(Команды!$A$2:$AN$7500,MATCH(BO$3,Команды!$A$2:$A$7500,0),$E87+2)=Команды!$AJ$18,TRUE,FALSE),IF(INDEX(Команды!$A$2:$AN$7500,MATCH(BO$3,Команды!$A$2:$A$7500,0),$E87+2)=Команды!$AJ$19,TRUE,FALSE)),INDEX(Команды!$AJ$2:$AL$19,MATCH(INDEX(Команды!$A$2:$AN$7500,MATCH(BO$3,Команды!$A$2:$A$7500,0),$E87+2),Команды!$AJ$2:$AJ$19,0),3),0)</f>
        <v>В</v>
      </c>
      <c r="BQ87" s="342"/>
      <c r="BR87" s="174" t="str">
        <f>IF(OR(IF(INDEX(Команды!$A$2:$AN$7500,MATCH(BR$3,Команды!$A$2:$A$7500,0),$E87+2)=Команды!$AJ$2,TRUE,FALSE),IF(INDEX(Команды!$A$2:$AN$7500,MATCH(BR$3,Команды!$A$2:$A$7500,0),$E87+2)=Команды!$AJ$3,TRUE,FALSE),IF(INDEX(Команды!$A$2:$AN$7500,MATCH(BR$3,Команды!$A$2:$A$7500,0),$E87+2)=Команды!$AJ$4,TRUE,FALSE),IF(INDEX(Команды!$A$2:$AN$7500,MATCH(BR$3,Команды!$A$2:$A$7500,0),$E87+2)=Команды!$AJ$5,TRUE,FALSE),IF(INDEX(Команды!$A$2:$AN$7500,MATCH(BR$3,Команды!$A$2:$A$7500,0),$E87+2)=Команды!$AJ$6,TRUE,FALSE),IF(INDEX(Команды!$A$2:$AN$7500,MATCH(BR$3,Команды!$A$2:$A$7500,0),$E87+2)=Команды!$AJ$7,TRUE,FALSE),IF(INDEX(Команды!$A$2:$AN$7500,MATCH(BR$3,Команды!$A$2:$A$7500,0),$E87+2)=Команды!$AJ$8,TRUE,FALSE),IF(INDEX(Команды!$A$2:$AN$7500,MATCH(BR$3,Команды!$A$2:$A$7500,0),$E87+2)=Команды!$AJ$9,TRUE,FALSE),IF(INDEX(Команды!$A$2:$AN$7500,MATCH(BR$3,Команды!$A$2:$A$7500,0),$E87+2)=Команды!$AJ$10,TRUE,FALSE),IF(INDEX(Команды!$A$2:$AN$7500,MATCH(BR$3,Команды!$A$2:$A$7500,0),$E87+2)=Команды!$AJ$11,TRUE,FALSE),IF(INDEX(Команды!$A$2:$AN$7500,MATCH(BR$3,Команды!$A$2:$A$7500,0),$E87+2)=Команды!$AJ$12,TRUE,FALSE),IF(INDEX(Команды!$A$2:$AN$7500,MATCH(BR$3,Команды!$A$2:$A$7500,0),$E87+2)=Команды!$AJ$13,TRUE,FALSE),IF(INDEX(Команды!$A$2:$AN$7500,MATCH(BR$3,Команды!$A$2:$A$7500,0),$E87+2)=Команды!$AJ$14,TRUE,FALSE),IF(INDEX(Команды!$A$2:$AN$7500,MATCH(BR$3,Команды!$A$2:$A$7500,0),$E87+2)=Команды!$AJ$15,TRUE,FALSE),IF(INDEX(Команды!$A$2:$AN$7500,MATCH(BR$3,Команды!$A$2:$A$7500,0),$E87+2)=Команды!$AJ$16,TRUE,FALSE),,IF(INDEX(Команды!$A$2:$AN$7500,MATCH(BR$3,Команды!$A$2:$A$7500,0),$E87+2)=Команды!$AJ$17,TRUE,FALSE),,IF(INDEX(Команды!$A$2:$AN$7500,MATCH(BR$3,Команды!$A$2:$A$7500,0),$E87+2)=Команды!$AJ$18,TRUE,FALSE),,IF(INDEX(Команды!$A$2:$AN$7500,MATCH(BR$3,Команды!$A$2:$A$7500,0),$E87+2)=Команды!$AJ$19,TRUE,FALSE)),INDEX(Команды!$AJ$2:$AK$19,MATCH(INDEX(Команды!$A$2:$AN$7500,MATCH(BR$3,Команды!$A$2:$A$7500,0),$E87+2),Команды!$AJ$2:$AJ$19,0),2),0)</f>
        <v>В</v>
      </c>
      <c r="BS87" s="175" t="str">
        <f>IF(OR(IF(INDEX(Команды!$A$2:$AN$7500,MATCH(BR$3,Команды!$A$2:$A$7500,0),$E87+2)=Команды!$AJ$2,TRUE,FALSE),IF(INDEX(Команды!$A$2:$AN$7500,MATCH(BR$3,Команды!$A$2:$A$7500,0),$E87+2)=Команды!$AJ$3,TRUE,FALSE),IF(INDEX(Команды!$A$2:$AN$7500,MATCH(BR$3,Команды!$A$2:$A$7500,0),$E87+2)=Команды!$AJ$4,TRUE,FALSE),IF(INDEX(Команды!$A$2:$AN$7500,MATCH(BR$3,Команды!$A$2:$A$7500,0),$E87+2)=Команды!$AJ$5,TRUE,FALSE),IF(INDEX(Команды!$A$2:$AN$7500,MATCH(BR$3,Команды!$A$2:$A$7500,0),$E87+2)=Команды!$AJ$6,TRUE,FALSE),IF(INDEX(Команды!$A$2:$AN$7500,MATCH(BR$3,Команды!$A$2:$A$7500,0),$E87+2)=Команды!$AJ$7,TRUE,FALSE),IF(INDEX(Команды!$A$2:$AN$7500,MATCH(BR$3,Команды!$A$2:$A$7500,0),$E87+2)=Команды!$AJ$8,TRUE,FALSE),IF(INDEX(Команды!$A$2:$AN$7500,MATCH(BR$3,Команды!$A$2:$A$7500,0),$E87+2)=Команды!$AJ$9,TRUE,FALSE),IF(INDEX(Команды!$A$2:$AN$7500,MATCH(BR$3,Команды!$A$2:$A$7500,0),$E87+2)=Команды!$AJ$10,TRUE,FALSE),IF(INDEX(Команды!$A$2:$AN$7500,MATCH(BR$3,Команды!$A$2:$A$7500,0),$E87+2)=Команды!$AJ$11,TRUE,FALSE),IF(INDEX(Команды!$A$2:$AN$7500,MATCH(BR$3,Команды!$A$2:$A$7500,0),$E87+2)=Команды!$AJ$12,TRUE,FALSE),IF(INDEX(Команды!$A$2:$AN$7500,MATCH(BR$3,Команды!$A$2:$A$7500,0),$E87+2)=Команды!$AJ$13,TRUE,FALSE),IF(INDEX(Команды!$A$2:$AN$7500,MATCH(BR$3,Команды!$A$2:$A$7500,0),$E87+2)=Команды!$AJ$14,TRUE,FALSE),IF(INDEX(Команды!$A$2:$AN$7500,MATCH(BR$3,Команды!$A$2:$A$7500,0),$E87+2)=Команды!$AJ$15,TRUE,FALSE),IF(INDEX(Команды!$A$2:$AN$7500,MATCH(BR$3,Команды!$A$2:$A$7500,0),$E87+2)=Команды!$AJ$16,TRUE,FALSE),IF(INDEX(Команды!$A$2:$AN$7500,MATCH(BR$3,Команды!$A$2:$A$7500,0),$E87+2)=Команды!$AJ$17,TRUE,FALSE),IF(INDEX(Команды!$A$2:$AN$7500,MATCH(BR$3,Команды!$A$2:$A$7500,0),$E87+2)=Команды!$AJ$18,TRUE,FALSE),IF(INDEX(Команды!$A$2:$AN$7500,MATCH(BR$3,Команды!$A$2:$A$7500,0),$E87+2)=Команды!$AJ$19,TRUE,FALSE)),INDEX(Команды!$AJ$2:$AL$19,MATCH(INDEX(Команды!$A$2:$AN$7500,MATCH(BR$3,Команды!$A$2:$A$7500,0),$E87+2),Команды!$AJ$2:$AJ$19,0),3),0)</f>
        <v>В</v>
      </c>
      <c r="BT87" s="342"/>
      <c r="BU87" s="174">
        <f>IF(OR(IF(INDEX(Команды!$A$2:$AN$7500,MATCH(BU$3,Команды!$A$2:$A$7500,0),$E87+2)=Команды!$AJ$2,TRUE,FALSE),IF(INDEX(Команды!$A$2:$AN$7500,MATCH(BU$3,Команды!$A$2:$A$7500,0),$E87+2)=Команды!$AJ$3,TRUE,FALSE),IF(INDEX(Команды!$A$2:$AN$7500,MATCH(BU$3,Команды!$A$2:$A$7500,0),$E87+2)=Команды!$AJ$4,TRUE,FALSE),IF(INDEX(Команды!$A$2:$AN$7500,MATCH(BU$3,Команды!$A$2:$A$7500,0),$E87+2)=Команды!$AJ$5,TRUE,FALSE),IF(INDEX(Команды!$A$2:$AN$7500,MATCH(BU$3,Команды!$A$2:$A$7500,0),$E87+2)=Команды!$AJ$6,TRUE,FALSE),IF(INDEX(Команды!$A$2:$AN$7500,MATCH(BU$3,Команды!$A$2:$A$7500,0),$E87+2)=Команды!$AJ$7,TRUE,FALSE),IF(INDEX(Команды!$A$2:$AN$7500,MATCH(BU$3,Команды!$A$2:$A$7500,0),$E87+2)=Команды!$AJ$8,TRUE,FALSE),IF(INDEX(Команды!$A$2:$AN$7500,MATCH(BU$3,Команды!$A$2:$A$7500,0),$E87+2)=Команды!$AJ$9,TRUE,FALSE),IF(INDEX(Команды!$A$2:$AN$7500,MATCH(BU$3,Команды!$A$2:$A$7500,0),$E87+2)=Команды!$AJ$10,TRUE,FALSE),IF(INDEX(Команды!$A$2:$AN$7500,MATCH(BU$3,Команды!$A$2:$A$7500,0),$E87+2)=Команды!$AJ$11,TRUE,FALSE),IF(INDEX(Команды!$A$2:$AN$7500,MATCH(BU$3,Команды!$A$2:$A$7500,0),$E87+2)=Команды!$AJ$12,TRUE,FALSE),IF(INDEX(Команды!$A$2:$AN$7500,MATCH(BU$3,Команды!$A$2:$A$7500,0),$E87+2)=Команды!$AJ$13,TRUE,FALSE),IF(INDEX(Команды!$A$2:$AN$7500,MATCH(BU$3,Команды!$A$2:$A$7500,0),$E87+2)=Команды!$AJ$14,TRUE,FALSE),IF(INDEX(Команды!$A$2:$AN$7500,MATCH(BU$3,Команды!$A$2:$A$7500,0),$E87+2)=Команды!$AJ$15,TRUE,FALSE),IF(INDEX(Команды!$A$2:$AN$7500,MATCH(BU$3,Команды!$A$2:$A$7500,0),$E87+2)=Команды!$AJ$16,TRUE,FALSE),,IF(INDEX(Команды!$A$2:$AN$7500,MATCH(BU$3,Команды!$A$2:$A$7500,0),$E87+2)=Команды!$AJ$17,TRUE,FALSE),,IF(INDEX(Команды!$A$2:$AN$7500,MATCH(BU$3,Команды!$A$2:$A$7500,0),$E87+2)=Команды!$AJ$18,TRUE,FALSE),,IF(INDEX(Команды!$A$2:$AN$7500,MATCH(BU$3,Команды!$A$2:$A$7500,0),$E87+2)=Команды!$AJ$19,TRUE,FALSE)),INDEX(Команды!$AJ$2:$AK$19,MATCH(INDEX(Команды!$A$2:$AN$7500,MATCH(BU$3,Команды!$A$2:$A$7500,0),$E87+2),Команды!$AJ$2:$AJ$19,0),2),0)</f>
        <v>0.33333333333333331</v>
      </c>
      <c r="BV87" s="175">
        <f>IF(OR(IF(INDEX(Команды!$A$2:$AN$7500,MATCH(BU$3,Команды!$A$2:$A$7500,0),$E87+2)=Команды!$AJ$2,TRUE,FALSE),IF(INDEX(Команды!$A$2:$AN$7500,MATCH(BU$3,Команды!$A$2:$A$7500,0),$E87+2)=Команды!$AJ$3,TRUE,FALSE),IF(INDEX(Команды!$A$2:$AN$7500,MATCH(BU$3,Команды!$A$2:$A$7500,0),$E87+2)=Команды!$AJ$4,TRUE,FALSE),IF(INDEX(Команды!$A$2:$AN$7500,MATCH(BU$3,Команды!$A$2:$A$7500,0),$E87+2)=Команды!$AJ$5,TRUE,FALSE),IF(INDEX(Команды!$A$2:$AN$7500,MATCH(BU$3,Команды!$A$2:$A$7500,0),$E87+2)=Команды!$AJ$6,TRUE,FALSE),IF(INDEX(Команды!$A$2:$AN$7500,MATCH(BU$3,Команды!$A$2:$A$7500,0),$E87+2)=Команды!$AJ$7,TRUE,FALSE),IF(INDEX(Команды!$A$2:$AN$7500,MATCH(BU$3,Команды!$A$2:$A$7500,0),$E87+2)=Команды!$AJ$8,TRUE,FALSE),IF(INDEX(Команды!$A$2:$AN$7500,MATCH(BU$3,Команды!$A$2:$A$7500,0),$E87+2)=Команды!$AJ$9,TRUE,FALSE),IF(INDEX(Команды!$A$2:$AN$7500,MATCH(BU$3,Команды!$A$2:$A$7500,0),$E87+2)=Команды!$AJ$10,TRUE,FALSE),IF(INDEX(Команды!$A$2:$AN$7500,MATCH(BU$3,Команды!$A$2:$A$7500,0),$E87+2)=Команды!$AJ$11,TRUE,FALSE),IF(INDEX(Команды!$A$2:$AN$7500,MATCH(BU$3,Команды!$A$2:$A$7500,0),$E87+2)=Команды!$AJ$12,TRUE,FALSE),IF(INDEX(Команды!$A$2:$AN$7500,MATCH(BU$3,Команды!$A$2:$A$7500,0),$E87+2)=Команды!$AJ$13,TRUE,FALSE),IF(INDEX(Команды!$A$2:$AN$7500,MATCH(BU$3,Команды!$A$2:$A$7500,0),$E87+2)=Команды!$AJ$14,TRUE,FALSE),IF(INDEX(Команды!$A$2:$AN$7500,MATCH(BU$3,Команды!$A$2:$A$7500,0),$E87+2)=Команды!$AJ$15,TRUE,FALSE),IF(INDEX(Команды!$A$2:$AN$7500,MATCH(BU$3,Команды!$A$2:$A$7500,0),$E87+2)=Команды!$AJ$16,TRUE,FALSE),IF(INDEX(Команды!$A$2:$AN$7500,MATCH(BU$3,Команды!$A$2:$A$7500,0),$E87+2)=Команды!$AJ$17,TRUE,FALSE),IF(INDEX(Команды!$A$2:$AN$7500,MATCH(BU$3,Команды!$A$2:$A$7500,0),$E87+2)=Команды!$AJ$18,TRUE,FALSE),IF(INDEX(Команды!$A$2:$AN$7500,MATCH(BU$3,Команды!$A$2:$A$7500,0),$E87+2)=Команды!$AJ$19,TRUE,FALSE)),INDEX(Команды!$AJ$2:$AL$19,MATCH(INDEX(Команды!$A$2:$AN$7500,MATCH(BU$3,Команды!$A$2:$A$7500,0),$E87+2),Команды!$AJ$2:$AJ$19,0),3),0)</f>
        <v>0.70833333333333337</v>
      </c>
      <c r="BW87" s="342"/>
      <c r="BX87" s="174">
        <f>IF(OR(IF(INDEX(Команды!$A$2:$AN$7500,MATCH(BX$3,Команды!$A$2:$A$7500,0),$E87+2)=Команды!$AJ$2,TRUE,FALSE),IF(INDEX(Команды!$A$2:$AN$7500,MATCH(BX$3,Команды!$A$2:$A$7500,0),$E87+2)=Команды!$AJ$3,TRUE,FALSE),IF(INDEX(Команды!$A$2:$AN$7500,MATCH(BX$3,Команды!$A$2:$A$7500,0),$E87+2)=Команды!$AJ$4,TRUE,FALSE),IF(INDEX(Команды!$A$2:$AN$7500,MATCH(BX$3,Команды!$A$2:$A$7500,0),$E87+2)=Команды!$AJ$5,TRUE,FALSE),IF(INDEX(Команды!$A$2:$AN$7500,MATCH(BX$3,Команды!$A$2:$A$7500,0),$E87+2)=Команды!$AJ$6,TRUE,FALSE),IF(INDEX(Команды!$A$2:$AN$7500,MATCH(BX$3,Команды!$A$2:$A$7500,0),$E87+2)=Команды!$AJ$7,TRUE,FALSE),IF(INDEX(Команды!$A$2:$AN$7500,MATCH(BX$3,Команды!$A$2:$A$7500,0),$E87+2)=Команды!$AJ$8,TRUE,FALSE),IF(INDEX(Команды!$A$2:$AN$7500,MATCH(BX$3,Команды!$A$2:$A$7500,0),$E87+2)=Команды!$AJ$9,TRUE,FALSE),IF(INDEX(Команды!$A$2:$AN$7500,MATCH(BX$3,Команды!$A$2:$A$7500,0),$E87+2)=Команды!$AJ$10,TRUE,FALSE),IF(INDEX(Команды!$A$2:$AN$7500,MATCH(BX$3,Команды!$A$2:$A$7500,0),$E87+2)=Команды!$AJ$11,TRUE,FALSE),IF(INDEX(Команды!$A$2:$AN$7500,MATCH(BX$3,Команды!$A$2:$A$7500,0),$E87+2)=Команды!$AJ$12,TRUE,FALSE),IF(INDEX(Команды!$A$2:$AN$7500,MATCH(BX$3,Команды!$A$2:$A$7500,0),$E87+2)=Команды!$AJ$13,TRUE,FALSE),IF(INDEX(Команды!$A$2:$AN$7500,MATCH(BX$3,Команды!$A$2:$A$7500,0),$E87+2)=Команды!$AJ$14,TRUE,FALSE),IF(INDEX(Команды!$A$2:$AN$7500,MATCH(BX$3,Команды!$A$2:$A$7500,0),$E87+2)=Команды!$AJ$15,TRUE,FALSE),IF(INDEX(Команды!$A$2:$AN$7500,MATCH(BX$3,Команды!$A$2:$A$7500,0),$E87+2)=Команды!$AJ$16,TRUE,FALSE),,IF(INDEX(Команды!$A$2:$AN$7500,MATCH(BX$3,Команды!$A$2:$A$7500,0),$E87+2)=Команды!$AJ$17,TRUE,FALSE),,IF(INDEX(Команды!$A$2:$AN$7500,MATCH(BX$3,Команды!$A$2:$A$7500,0),$E87+2)=Команды!$AJ$18,TRUE,FALSE),,IF(INDEX(Команды!$A$2:$AN$7500,MATCH(BX$3,Команды!$A$2:$A$7500,0),$E87+2)=Команды!$AJ$19,TRUE,FALSE)),INDEX(Команды!$AJ$2:$AK$19,MATCH(INDEX(Команды!$A$2:$AN$7500,MATCH(BX$3,Команды!$A$2:$A$7500,0),$E87+2),Команды!$AJ$2:$AJ$19,0),2),0)</f>
        <v>0.33333333333333331</v>
      </c>
      <c r="BY87" s="175">
        <f>IF(OR(IF(INDEX(Команды!$A$2:$AN$7500,MATCH(BX$3,Команды!$A$2:$A$7500,0),$E87+2)=Команды!$AJ$2,TRUE,FALSE),IF(INDEX(Команды!$A$2:$AN$7500,MATCH(BX$3,Команды!$A$2:$A$7500,0),$E87+2)=Команды!$AJ$3,TRUE,FALSE),IF(INDEX(Команды!$A$2:$AN$7500,MATCH(BX$3,Команды!$A$2:$A$7500,0),$E87+2)=Команды!$AJ$4,TRUE,FALSE),IF(INDEX(Команды!$A$2:$AN$7500,MATCH(BX$3,Команды!$A$2:$A$7500,0),$E87+2)=Команды!$AJ$5,TRUE,FALSE),IF(INDEX(Команды!$A$2:$AN$7500,MATCH(BX$3,Команды!$A$2:$A$7500,0),$E87+2)=Команды!$AJ$6,TRUE,FALSE),IF(INDEX(Команды!$A$2:$AN$7500,MATCH(BX$3,Команды!$A$2:$A$7500,0),$E87+2)=Команды!$AJ$7,TRUE,FALSE),IF(INDEX(Команды!$A$2:$AN$7500,MATCH(BX$3,Команды!$A$2:$A$7500,0),$E87+2)=Команды!$AJ$8,TRUE,FALSE),IF(INDEX(Команды!$A$2:$AN$7500,MATCH(BX$3,Команды!$A$2:$A$7500,0),$E87+2)=Команды!$AJ$9,TRUE,FALSE),IF(INDEX(Команды!$A$2:$AN$7500,MATCH(BX$3,Команды!$A$2:$A$7500,0),$E87+2)=Команды!$AJ$10,TRUE,FALSE),IF(INDEX(Команды!$A$2:$AN$7500,MATCH(BX$3,Команды!$A$2:$A$7500,0),$E87+2)=Команды!$AJ$11,TRUE,FALSE),IF(INDEX(Команды!$A$2:$AN$7500,MATCH(BX$3,Команды!$A$2:$A$7500,0),$E87+2)=Команды!$AJ$12,TRUE,FALSE),IF(INDEX(Команды!$A$2:$AN$7500,MATCH(BX$3,Команды!$A$2:$A$7500,0),$E87+2)=Команды!$AJ$13,TRUE,FALSE),IF(INDEX(Команды!$A$2:$AN$7500,MATCH(BX$3,Команды!$A$2:$A$7500,0),$E87+2)=Команды!$AJ$14,TRUE,FALSE),IF(INDEX(Команды!$A$2:$AN$7500,MATCH(BX$3,Команды!$A$2:$A$7500,0),$E87+2)=Команды!$AJ$15,TRUE,FALSE),IF(INDEX(Команды!$A$2:$AN$7500,MATCH(BX$3,Команды!$A$2:$A$7500,0),$E87+2)=Команды!$AJ$16,TRUE,FALSE),IF(INDEX(Команды!$A$2:$AN$7500,MATCH(BX$3,Команды!$A$2:$A$7500,0),$E87+2)=Команды!$AJ$17,TRUE,FALSE),IF(INDEX(Команды!$A$2:$AN$7500,MATCH(BX$3,Команды!$A$2:$A$7500,0),$E87+2)=Команды!$AJ$18,TRUE,FALSE),IF(INDEX(Команды!$A$2:$AN$7500,MATCH(BX$3,Команды!$A$2:$A$7500,0),$E87+2)=Команды!$AJ$19,TRUE,FALSE)),INDEX(Команды!$AJ$2:$AL$19,MATCH(INDEX(Команды!$A$2:$AN$7500,MATCH(BX$3,Команды!$A$2:$A$7500,0),$E87+2),Команды!$AJ$2:$AJ$19,0),3),0)</f>
        <v>0.70833333333333337</v>
      </c>
      <c r="BZ87" s="342"/>
      <c r="CA87" s="174">
        <f>IF(OR(IF(INDEX(Команды!$A$2:$AN$7500,MATCH(CA$3,Команды!$A$2:$A$7500,0),$E87+2)=Команды!$AJ$2,TRUE,FALSE),IF(INDEX(Команды!$A$2:$AN$7500,MATCH(CA$3,Команды!$A$2:$A$7500,0),$E87+2)=Команды!$AJ$3,TRUE,FALSE),IF(INDEX(Команды!$A$2:$AN$7500,MATCH(CA$3,Команды!$A$2:$A$7500,0),$E87+2)=Команды!$AJ$4,TRUE,FALSE),IF(INDEX(Команды!$A$2:$AN$7500,MATCH(CA$3,Команды!$A$2:$A$7500,0),$E87+2)=Команды!$AJ$5,TRUE,FALSE),IF(INDEX(Команды!$A$2:$AN$7500,MATCH(CA$3,Команды!$A$2:$A$7500,0),$E87+2)=Команды!$AJ$6,TRUE,FALSE),IF(INDEX(Команды!$A$2:$AN$7500,MATCH(CA$3,Команды!$A$2:$A$7500,0),$E87+2)=Команды!$AJ$7,TRUE,FALSE),IF(INDEX(Команды!$A$2:$AN$7500,MATCH(CA$3,Команды!$A$2:$A$7500,0),$E87+2)=Команды!$AJ$8,TRUE,FALSE),IF(INDEX(Команды!$A$2:$AN$7500,MATCH(CA$3,Команды!$A$2:$A$7500,0),$E87+2)=Команды!$AJ$9,TRUE,FALSE),IF(INDEX(Команды!$A$2:$AN$7500,MATCH(CA$3,Команды!$A$2:$A$7500,0),$E87+2)=Команды!$AJ$10,TRUE,FALSE),IF(INDEX(Команды!$A$2:$AN$7500,MATCH(CA$3,Команды!$A$2:$A$7500,0),$E87+2)=Команды!$AJ$11,TRUE,FALSE),IF(INDEX(Команды!$A$2:$AN$7500,MATCH(CA$3,Команды!$A$2:$A$7500,0),$E87+2)=Команды!$AJ$12,TRUE,FALSE),IF(INDEX(Команды!$A$2:$AN$7500,MATCH(CA$3,Команды!$A$2:$A$7500,0),$E87+2)=Команды!$AJ$13,TRUE,FALSE),IF(INDEX(Команды!$A$2:$AN$7500,MATCH(CA$3,Команды!$A$2:$A$7500,0),$E87+2)=Команды!$AJ$14,TRUE,FALSE),IF(INDEX(Команды!$A$2:$AN$7500,MATCH(CA$3,Команды!$A$2:$A$7500,0),$E87+2)=Команды!$AJ$15,TRUE,FALSE),IF(INDEX(Команды!$A$2:$AN$7500,MATCH(CA$3,Команды!$A$2:$A$7500,0),$E87+2)=Команды!$AJ$16,TRUE,FALSE),,IF(INDEX(Команды!$A$2:$AN$7500,MATCH(CA$3,Команды!$A$2:$A$7500,0),$E87+2)=Команды!$AJ$17,TRUE,FALSE),,IF(INDEX(Команды!$A$2:$AN$7500,MATCH(CA$3,Команды!$A$2:$A$7500,0),$E87+2)=Команды!$AJ$18,TRUE,FALSE),,IF(INDEX(Команды!$A$2:$AN$7500,MATCH(CA$3,Команды!$A$2:$A$7500,0),$E87+2)=Команды!$AJ$19,TRUE,FALSE)),INDEX(Команды!$AJ$2:$AK$19,MATCH(INDEX(Команды!$A$2:$AN$7500,MATCH(CA$3,Команды!$A$2:$A$7500,0),$E87+2),Команды!$AJ$2:$AJ$19,0),2),0)</f>
        <v>0.33333333333333331</v>
      </c>
      <c r="CB87" s="175">
        <f>IF(OR(IF(INDEX(Команды!$A$2:$AN$7500,MATCH(CA$3,Команды!$A$2:$A$7500,0),$E87+2)=Команды!$AJ$2,TRUE,FALSE),IF(INDEX(Команды!$A$2:$AN$7500,MATCH(CA$3,Команды!$A$2:$A$7500,0),$E87+2)=Команды!$AJ$3,TRUE,FALSE),IF(INDEX(Команды!$A$2:$AN$7500,MATCH(CA$3,Команды!$A$2:$A$7500,0),$E87+2)=Команды!$AJ$4,TRUE,FALSE),IF(INDEX(Команды!$A$2:$AN$7500,MATCH(CA$3,Команды!$A$2:$A$7500,0),$E87+2)=Команды!$AJ$5,TRUE,FALSE),IF(INDEX(Команды!$A$2:$AN$7500,MATCH(CA$3,Команды!$A$2:$A$7500,0),$E87+2)=Команды!$AJ$6,TRUE,FALSE),IF(INDEX(Команды!$A$2:$AN$7500,MATCH(CA$3,Команды!$A$2:$A$7500,0),$E87+2)=Команды!$AJ$7,TRUE,FALSE),IF(INDEX(Команды!$A$2:$AN$7500,MATCH(CA$3,Команды!$A$2:$A$7500,0),$E87+2)=Команды!$AJ$8,TRUE,FALSE),IF(INDEX(Команды!$A$2:$AN$7500,MATCH(CA$3,Команды!$A$2:$A$7500,0),$E87+2)=Команды!$AJ$9,TRUE,FALSE),IF(INDEX(Команды!$A$2:$AN$7500,MATCH(CA$3,Команды!$A$2:$A$7500,0),$E87+2)=Команды!$AJ$10,TRUE,FALSE),IF(INDEX(Команды!$A$2:$AN$7500,MATCH(CA$3,Команды!$A$2:$A$7500,0),$E87+2)=Команды!$AJ$11,TRUE,FALSE),IF(INDEX(Команды!$A$2:$AN$7500,MATCH(CA$3,Команды!$A$2:$A$7500,0),$E87+2)=Команды!$AJ$12,TRUE,FALSE),IF(INDEX(Команды!$A$2:$AN$7500,MATCH(CA$3,Команды!$A$2:$A$7500,0),$E87+2)=Команды!$AJ$13,TRUE,FALSE),IF(INDEX(Команды!$A$2:$AN$7500,MATCH(CA$3,Команды!$A$2:$A$7500,0),$E87+2)=Команды!$AJ$14,TRUE,FALSE),IF(INDEX(Команды!$A$2:$AN$7500,MATCH(CA$3,Команды!$A$2:$A$7500,0),$E87+2)=Команды!$AJ$15,TRUE,FALSE),IF(INDEX(Команды!$A$2:$AN$7500,MATCH(CA$3,Команды!$A$2:$A$7500,0),$E87+2)=Команды!$AJ$16,TRUE,FALSE),IF(INDEX(Команды!$A$2:$AN$7500,MATCH(CA$3,Команды!$A$2:$A$7500,0),$E87+2)=Команды!$AJ$17,TRUE,FALSE),IF(INDEX(Команды!$A$2:$AN$7500,MATCH(CA$3,Команды!$A$2:$A$7500,0),$E87+2)=Команды!$AJ$18,TRUE,FALSE),IF(INDEX(Команды!$A$2:$AN$7500,MATCH(CA$3,Команды!$A$2:$A$7500,0),$E87+2)=Команды!$AJ$19,TRUE,FALSE)),INDEX(Команды!$AJ$2:$AL$19,MATCH(INDEX(Команды!$A$2:$AN$7500,MATCH(CA$3,Команды!$A$2:$A$7500,0),$E87+2),Команды!$AJ$2:$AJ$19,0),3),0)</f>
        <v>0.70833333333333337</v>
      </c>
      <c r="CC87" s="342"/>
      <c r="CD87" s="174">
        <f>IF(OR(IF(INDEX(Команды!$A$2:$AN$7500,MATCH(CD$3,Команды!$A$2:$A$7500,0),$E87+2)=Команды!$AJ$2,TRUE,FALSE),IF(INDEX(Команды!$A$2:$AN$7500,MATCH(CD$3,Команды!$A$2:$A$7500,0),$E87+2)=Команды!$AJ$3,TRUE,FALSE),IF(INDEX(Команды!$A$2:$AN$7500,MATCH(CD$3,Команды!$A$2:$A$7500,0),$E87+2)=Команды!$AJ$4,TRUE,FALSE),IF(INDEX(Команды!$A$2:$AN$7500,MATCH(CD$3,Команды!$A$2:$A$7500,0),$E87+2)=Команды!$AJ$5,TRUE,FALSE),IF(INDEX(Команды!$A$2:$AN$7500,MATCH(CD$3,Команды!$A$2:$A$7500,0),$E87+2)=Команды!$AJ$6,TRUE,FALSE),IF(INDEX(Команды!$A$2:$AN$7500,MATCH(CD$3,Команды!$A$2:$A$7500,0),$E87+2)=Команды!$AJ$7,TRUE,FALSE),IF(INDEX(Команды!$A$2:$AN$7500,MATCH(CD$3,Команды!$A$2:$A$7500,0),$E87+2)=Команды!$AJ$8,TRUE,FALSE),IF(INDEX(Команды!$A$2:$AN$7500,MATCH(CD$3,Команды!$A$2:$A$7500,0),$E87+2)=Команды!$AJ$9,TRUE,FALSE),IF(INDEX(Команды!$A$2:$AN$7500,MATCH(CD$3,Команды!$A$2:$A$7500,0),$E87+2)=Команды!$AJ$10,TRUE,FALSE),IF(INDEX(Команды!$A$2:$AN$7500,MATCH(CD$3,Команды!$A$2:$A$7500,0),$E87+2)=Команды!$AJ$11,TRUE,FALSE),IF(INDEX(Команды!$A$2:$AN$7500,MATCH(CD$3,Команды!$A$2:$A$7500,0),$E87+2)=Команды!$AJ$12,TRUE,FALSE),IF(INDEX(Команды!$A$2:$AN$7500,MATCH(CD$3,Команды!$A$2:$A$7500,0),$E87+2)=Команды!$AJ$13,TRUE,FALSE),IF(INDEX(Команды!$A$2:$AN$7500,MATCH(CD$3,Команды!$A$2:$A$7500,0),$E87+2)=Команды!$AJ$14,TRUE,FALSE),IF(INDEX(Команды!$A$2:$AN$7500,MATCH(CD$3,Команды!$A$2:$A$7500,0),$E87+2)=Команды!$AJ$15,TRUE,FALSE),IF(INDEX(Команды!$A$2:$AN$7500,MATCH(CD$3,Команды!$A$2:$A$7500,0),$E87+2)=Команды!$AJ$16,TRUE,FALSE),,IF(INDEX(Команды!$A$2:$AN$7500,MATCH(CD$3,Команды!$A$2:$A$7500,0),$E87+2)=Команды!$AJ$17,TRUE,FALSE),,IF(INDEX(Команды!$A$2:$AN$7500,MATCH(CD$3,Команды!$A$2:$A$7500,0),$E87+2)=Команды!$AJ$18,TRUE,FALSE),,IF(INDEX(Команды!$A$2:$AN$7500,MATCH(CD$3,Команды!$A$2:$A$7500,0),$E87+2)=Команды!$AJ$19,TRUE,FALSE)),INDEX(Команды!$AJ$2:$AK$19,MATCH(INDEX(Команды!$A$2:$AN$7500,MATCH(CD$3,Команды!$A$2:$A$7500,0),$E87+2),Команды!$AJ$2:$AJ$19,0),2),0)</f>
        <v>0.33333333333333331</v>
      </c>
      <c r="CE87" s="175">
        <f>IF(OR(IF(INDEX(Команды!$A$2:$AN$7500,MATCH(CD$3,Команды!$A$2:$A$7500,0),$E87+2)=Команды!$AJ$2,TRUE,FALSE),IF(INDEX(Команды!$A$2:$AN$7500,MATCH(CD$3,Команды!$A$2:$A$7500,0),$E87+2)=Команды!$AJ$3,TRUE,FALSE),IF(INDEX(Команды!$A$2:$AN$7500,MATCH(CD$3,Команды!$A$2:$A$7500,0),$E87+2)=Команды!$AJ$4,TRUE,FALSE),IF(INDEX(Команды!$A$2:$AN$7500,MATCH(CD$3,Команды!$A$2:$A$7500,0),$E87+2)=Команды!$AJ$5,TRUE,FALSE),IF(INDEX(Команды!$A$2:$AN$7500,MATCH(CD$3,Команды!$A$2:$A$7500,0),$E87+2)=Команды!$AJ$6,TRUE,FALSE),IF(INDEX(Команды!$A$2:$AN$7500,MATCH(CD$3,Команды!$A$2:$A$7500,0),$E87+2)=Команды!$AJ$7,TRUE,FALSE),IF(INDEX(Команды!$A$2:$AN$7500,MATCH(CD$3,Команды!$A$2:$A$7500,0),$E87+2)=Команды!$AJ$8,TRUE,FALSE),IF(INDEX(Команды!$A$2:$AN$7500,MATCH(CD$3,Команды!$A$2:$A$7500,0),$E87+2)=Команды!$AJ$9,TRUE,FALSE),IF(INDEX(Команды!$A$2:$AN$7500,MATCH(CD$3,Команды!$A$2:$A$7500,0),$E87+2)=Команды!$AJ$10,TRUE,FALSE),IF(INDEX(Команды!$A$2:$AN$7500,MATCH(CD$3,Команды!$A$2:$A$7500,0),$E87+2)=Команды!$AJ$11,TRUE,FALSE),IF(INDEX(Команды!$A$2:$AN$7500,MATCH(CD$3,Команды!$A$2:$A$7500,0),$E87+2)=Команды!$AJ$12,TRUE,FALSE),IF(INDEX(Команды!$A$2:$AN$7500,MATCH(CD$3,Команды!$A$2:$A$7500,0),$E87+2)=Команды!$AJ$13,TRUE,FALSE),IF(INDEX(Команды!$A$2:$AN$7500,MATCH(CD$3,Команды!$A$2:$A$7500,0),$E87+2)=Команды!$AJ$14,TRUE,FALSE),IF(INDEX(Команды!$A$2:$AN$7500,MATCH(CD$3,Команды!$A$2:$A$7500,0),$E87+2)=Команды!$AJ$15,TRUE,FALSE),IF(INDEX(Команды!$A$2:$AN$7500,MATCH(CD$3,Команды!$A$2:$A$7500,0),$E87+2)=Команды!$AJ$16,TRUE,FALSE),IF(INDEX(Команды!$A$2:$AN$7500,MATCH(CD$3,Команды!$A$2:$A$7500,0),$E87+2)=Команды!$AJ$17,TRUE,FALSE),IF(INDEX(Команды!$A$2:$AN$7500,MATCH(CD$3,Команды!$A$2:$A$7500,0),$E87+2)=Команды!$AJ$18,TRUE,FALSE),IF(INDEX(Команды!$A$2:$AN$7500,MATCH(CD$3,Команды!$A$2:$A$7500,0),$E87+2)=Команды!$AJ$19,TRUE,FALSE)),INDEX(Команды!$AJ$2:$AL$19,MATCH(INDEX(Команды!$A$2:$AN$7500,MATCH(CD$3,Команды!$A$2:$A$7500,0),$E87+2),Команды!$AJ$2:$AJ$19,0),3),0)</f>
        <v>0.70833333333333337</v>
      </c>
      <c r="CF87" s="342"/>
      <c r="CG87" s="174">
        <f>IF(OR(IF(INDEX(Команды!$A$2:$AN$7500,MATCH(CG$3,Команды!$A$2:$A$7500,0),$E87+2)=Команды!$AJ$2,TRUE,FALSE),IF(INDEX(Команды!$A$2:$AN$7500,MATCH(CG$3,Команды!$A$2:$A$7500,0),$E87+2)=Команды!$AJ$3,TRUE,FALSE),IF(INDEX(Команды!$A$2:$AN$7500,MATCH(CG$3,Команды!$A$2:$A$7500,0),$E87+2)=Команды!$AJ$4,TRUE,FALSE),IF(INDEX(Команды!$A$2:$AN$7500,MATCH(CG$3,Команды!$A$2:$A$7500,0),$E87+2)=Команды!$AJ$5,TRUE,FALSE),IF(INDEX(Команды!$A$2:$AN$7500,MATCH(CG$3,Команды!$A$2:$A$7500,0),$E87+2)=Команды!$AJ$6,TRUE,FALSE),IF(INDEX(Команды!$A$2:$AN$7500,MATCH(CG$3,Команды!$A$2:$A$7500,0),$E87+2)=Команды!$AJ$7,TRUE,FALSE),IF(INDEX(Команды!$A$2:$AN$7500,MATCH(CG$3,Команды!$A$2:$A$7500,0),$E87+2)=Команды!$AJ$8,TRUE,FALSE),IF(INDEX(Команды!$A$2:$AN$7500,MATCH(CG$3,Команды!$A$2:$A$7500,0),$E87+2)=Команды!$AJ$9,TRUE,FALSE),IF(INDEX(Команды!$A$2:$AN$7500,MATCH(CG$3,Команды!$A$2:$A$7500,0),$E87+2)=Команды!$AJ$10,TRUE,FALSE),IF(INDEX(Команды!$A$2:$AN$7500,MATCH(CG$3,Команды!$A$2:$A$7500,0),$E87+2)=Команды!$AJ$11,TRUE,FALSE),IF(INDEX(Команды!$A$2:$AN$7500,MATCH(CG$3,Команды!$A$2:$A$7500,0),$E87+2)=Команды!$AJ$12,TRUE,FALSE),IF(INDEX(Команды!$A$2:$AN$7500,MATCH(CG$3,Команды!$A$2:$A$7500,0),$E87+2)=Команды!$AJ$13,TRUE,FALSE),IF(INDEX(Команды!$A$2:$AN$7500,MATCH(CG$3,Команды!$A$2:$A$7500,0),$E87+2)=Команды!$AJ$14,TRUE,FALSE),IF(INDEX(Команды!$A$2:$AN$7500,MATCH(CG$3,Команды!$A$2:$A$7500,0),$E87+2)=Команды!$AJ$15,TRUE,FALSE),IF(INDEX(Команды!$A$2:$AN$7500,MATCH(CG$3,Команды!$A$2:$A$7500,0),$E87+2)=Команды!$AJ$16,TRUE,FALSE),,IF(INDEX(Команды!$A$2:$AN$7500,MATCH(CG$3,Команды!$A$2:$A$7500,0),$E87+2)=Команды!$AJ$17,TRUE,FALSE),,IF(INDEX(Команды!$A$2:$AN$7500,MATCH(CG$3,Команды!$A$2:$A$7500,0),$E87+2)=Команды!$AJ$18,TRUE,FALSE),,IF(INDEX(Команды!$A$2:$AN$7500,MATCH(CG$3,Команды!$A$2:$A$7500,0),$E87+2)=Команды!$AJ$19,TRUE,FALSE)),INDEX(Команды!$AJ$2:$AK$19,MATCH(INDEX(Команды!$A$2:$AN$7500,MATCH(CG$3,Команды!$A$2:$A$7500,0),$E87+2),Команды!$AJ$2:$AJ$19,0),2),0)</f>
        <v>0.33333333333333331</v>
      </c>
      <c r="CH87" s="175">
        <f>IF(OR(IF(INDEX(Команды!$A$2:$AN$7500,MATCH(CG$3,Команды!$A$2:$A$7500,0),$E87+2)=Команды!$AJ$2,TRUE,FALSE),IF(INDEX(Команды!$A$2:$AN$7500,MATCH(CG$3,Команды!$A$2:$A$7500,0),$E87+2)=Команды!$AJ$3,TRUE,FALSE),IF(INDEX(Команды!$A$2:$AN$7500,MATCH(CG$3,Команды!$A$2:$A$7500,0),$E87+2)=Команды!$AJ$4,TRUE,FALSE),IF(INDEX(Команды!$A$2:$AN$7500,MATCH(CG$3,Команды!$A$2:$A$7500,0),$E87+2)=Команды!$AJ$5,TRUE,FALSE),IF(INDEX(Команды!$A$2:$AN$7500,MATCH(CG$3,Команды!$A$2:$A$7500,0),$E87+2)=Команды!$AJ$6,TRUE,FALSE),IF(INDEX(Команды!$A$2:$AN$7500,MATCH(CG$3,Команды!$A$2:$A$7500,0),$E87+2)=Команды!$AJ$7,TRUE,FALSE),IF(INDEX(Команды!$A$2:$AN$7500,MATCH(CG$3,Команды!$A$2:$A$7500,0),$E87+2)=Команды!$AJ$8,TRUE,FALSE),IF(INDEX(Команды!$A$2:$AN$7500,MATCH(CG$3,Команды!$A$2:$A$7500,0),$E87+2)=Команды!$AJ$9,TRUE,FALSE),IF(INDEX(Команды!$A$2:$AN$7500,MATCH(CG$3,Команды!$A$2:$A$7500,0),$E87+2)=Команды!$AJ$10,TRUE,FALSE),IF(INDEX(Команды!$A$2:$AN$7500,MATCH(CG$3,Команды!$A$2:$A$7500,0),$E87+2)=Команды!$AJ$11,TRUE,FALSE),IF(INDEX(Команды!$A$2:$AN$7500,MATCH(CG$3,Команды!$A$2:$A$7500,0),$E87+2)=Команды!$AJ$12,TRUE,FALSE),IF(INDEX(Команды!$A$2:$AN$7500,MATCH(CG$3,Команды!$A$2:$A$7500,0),$E87+2)=Команды!$AJ$13,TRUE,FALSE),IF(INDEX(Команды!$A$2:$AN$7500,MATCH(CG$3,Команды!$A$2:$A$7500,0),$E87+2)=Команды!$AJ$14,TRUE,FALSE),IF(INDEX(Команды!$A$2:$AN$7500,MATCH(CG$3,Команды!$A$2:$A$7500,0),$E87+2)=Команды!$AJ$15,TRUE,FALSE),IF(INDEX(Команды!$A$2:$AN$7500,MATCH(CG$3,Команды!$A$2:$A$7500,0),$E87+2)=Команды!$AJ$16,TRUE,FALSE),IF(INDEX(Команды!$A$2:$AN$7500,MATCH(CG$3,Команды!$A$2:$A$7500,0),$E87+2)=Команды!$AJ$17,TRUE,FALSE),IF(INDEX(Команды!$A$2:$AN$7500,MATCH(CG$3,Команды!$A$2:$A$7500,0),$E87+2)=Команды!$AJ$18,TRUE,FALSE),IF(INDEX(Команды!$A$2:$AN$7500,MATCH(CG$3,Команды!$A$2:$A$7500,0),$E87+2)=Команды!$AJ$19,TRUE,FALSE)),INDEX(Команды!$AJ$2:$AL$19,MATCH(INDEX(Команды!$A$2:$AN$7500,MATCH(CG$3,Команды!$A$2:$A$7500,0),$E87+2),Команды!$AJ$2:$AJ$19,0),3),0)</f>
        <v>0.70833333333333337</v>
      </c>
      <c r="CI87" s="342"/>
      <c r="CJ87" s="174" t="str">
        <f>IF(OR(IF(INDEX(Команды!$A$2:$AN$7500,MATCH(CJ$3,Команды!$A$2:$A$7500,0),$E87+2)=Команды!$AJ$2,TRUE,FALSE),IF(INDEX(Команды!$A$2:$AN$7500,MATCH(CJ$3,Команды!$A$2:$A$7500,0),$E87+2)=Команды!$AJ$3,TRUE,FALSE),IF(INDEX(Команды!$A$2:$AN$7500,MATCH(CJ$3,Команды!$A$2:$A$7500,0),$E87+2)=Команды!$AJ$4,TRUE,FALSE),IF(INDEX(Команды!$A$2:$AN$7500,MATCH(CJ$3,Команды!$A$2:$A$7500,0),$E87+2)=Команды!$AJ$5,TRUE,FALSE),IF(INDEX(Команды!$A$2:$AN$7500,MATCH(CJ$3,Команды!$A$2:$A$7500,0),$E87+2)=Команды!$AJ$6,TRUE,FALSE),IF(INDEX(Команды!$A$2:$AN$7500,MATCH(CJ$3,Команды!$A$2:$A$7500,0),$E87+2)=Команды!$AJ$7,TRUE,FALSE),IF(INDEX(Команды!$A$2:$AN$7500,MATCH(CJ$3,Команды!$A$2:$A$7500,0),$E87+2)=Команды!$AJ$8,TRUE,FALSE),IF(INDEX(Команды!$A$2:$AN$7500,MATCH(CJ$3,Команды!$A$2:$A$7500,0),$E87+2)=Команды!$AJ$9,TRUE,FALSE),IF(INDEX(Команды!$A$2:$AN$7500,MATCH(CJ$3,Команды!$A$2:$A$7500,0),$E87+2)=Команды!$AJ$10,TRUE,FALSE),IF(INDEX(Команды!$A$2:$AN$7500,MATCH(CJ$3,Команды!$A$2:$A$7500,0),$E87+2)=Команды!$AJ$11,TRUE,FALSE),IF(INDEX(Команды!$A$2:$AN$7500,MATCH(CJ$3,Команды!$A$2:$A$7500,0),$E87+2)=Команды!$AJ$12,TRUE,FALSE),IF(INDEX(Команды!$A$2:$AN$7500,MATCH(CJ$3,Команды!$A$2:$A$7500,0),$E87+2)=Команды!$AJ$13,TRUE,FALSE),IF(INDEX(Команды!$A$2:$AN$7500,MATCH(CJ$3,Команды!$A$2:$A$7500,0),$E87+2)=Команды!$AJ$14,TRUE,FALSE),IF(INDEX(Команды!$A$2:$AN$7500,MATCH(CJ$3,Команды!$A$2:$A$7500,0),$E87+2)=Команды!$AJ$15,TRUE,FALSE),IF(INDEX(Команды!$A$2:$AN$7500,MATCH(CJ$3,Команды!$A$2:$A$7500,0),$E87+2)=Команды!$AJ$16,TRUE,FALSE),,IF(INDEX(Команды!$A$2:$AN$7500,MATCH(CJ$3,Команды!$A$2:$A$7500,0),$E87+2)=Команды!$AJ$17,TRUE,FALSE),,IF(INDEX(Команды!$A$2:$AN$7500,MATCH(CJ$3,Команды!$A$2:$A$7500,0),$E87+2)=Команды!$AJ$18,TRUE,FALSE),,IF(INDEX(Команды!$A$2:$AN$7500,MATCH(CJ$3,Команды!$A$2:$A$7500,0),$E87+2)=Команды!$AJ$19,TRUE,FALSE)),INDEX(Команды!$AJ$2:$AK$19,MATCH(INDEX(Команды!$A$2:$AN$7500,MATCH(CJ$3,Команды!$A$2:$A$7500,0),$E87+2),Команды!$AJ$2:$AJ$19,0),2),0)</f>
        <v>В</v>
      </c>
      <c r="CK87" s="175" t="str">
        <f>IF(OR(IF(INDEX(Команды!$A$2:$AN$7500,MATCH(CJ$3,Команды!$A$2:$A$7500,0),$E87+2)=Команды!$AJ$2,TRUE,FALSE),IF(INDEX(Команды!$A$2:$AN$7500,MATCH(CJ$3,Команды!$A$2:$A$7500,0),$E87+2)=Команды!$AJ$3,TRUE,FALSE),IF(INDEX(Команды!$A$2:$AN$7500,MATCH(CJ$3,Команды!$A$2:$A$7500,0),$E87+2)=Команды!$AJ$4,TRUE,FALSE),IF(INDEX(Команды!$A$2:$AN$7500,MATCH(CJ$3,Команды!$A$2:$A$7500,0),$E87+2)=Команды!$AJ$5,TRUE,FALSE),IF(INDEX(Команды!$A$2:$AN$7500,MATCH(CJ$3,Команды!$A$2:$A$7500,0),$E87+2)=Команды!$AJ$6,TRUE,FALSE),IF(INDEX(Команды!$A$2:$AN$7500,MATCH(CJ$3,Команды!$A$2:$A$7500,0),$E87+2)=Команды!$AJ$7,TRUE,FALSE),IF(INDEX(Команды!$A$2:$AN$7500,MATCH(CJ$3,Команды!$A$2:$A$7500,0),$E87+2)=Команды!$AJ$8,TRUE,FALSE),IF(INDEX(Команды!$A$2:$AN$7500,MATCH(CJ$3,Команды!$A$2:$A$7500,0),$E87+2)=Команды!$AJ$9,TRUE,FALSE),IF(INDEX(Команды!$A$2:$AN$7500,MATCH(CJ$3,Команды!$A$2:$A$7500,0),$E87+2)=Команды!$AJ$10,TRUE,FALSE),IF(INDEX(Команды!$A$2:$AN$7500,MATCH(CJ$3,Команды!$A$2:$A$7500,0),$E87+2)=Команды!$AJ$11,TRUE,FALSE),IF(INDEX(Команды!$A$2:$AN$7500,MATCH(CJ$3,Команды!$A$2:$A$7500,0),$E87+2)=Команды!$AJ$12,TRUE,FALSE),IF(INDEX(Команды!$A$2:$AN$7500,MATCH(CJ$3,Команды!$A$2:$A$7500,0),$E87+2)=Команды!$AJ$13,TRUE,FALSE),IF(INDEX(Команды!$A$2:$AN$7500,MATCH(CJ$3,Команды!$A$2:$A$7500,0),$E87+2)=Команды!$AJ$14,TRUE,FALSE),IF(INDEX(Команды!$A$2:$AN$7500,MATCH(CJ$3,Команды!$A$2:$A$7500,0),$E87+2)=Команды!$AJ$15,TRUE,FALSE),IF(INDEX(Команды!$A$2:$AN$7500,MATCH(CJ$3,Команды!$A$2:$A$7500,0),$E87+2)=Команды!$AJ$16,TRUE,FALSE),IF(INDEX(Команды!$A$2:$AN$7500,MATCH(CJ$3,Команды!$A$2:$A$7500,0),$E87+2)=Команды!$AJ$17,TRUE,FALSE),IF(INDEX(Команды!$A$2:$AN$7500,MATCH(CJ$3,Команды!$A$2:$A$7500,0),$E87+2)=Команды!$AJ$18,TRUE,FALSE),IF(INDEX(Команды!$A$2:$AN$7500,MATCH(CJ$3,Команды!$A$2:$A$7500,0),$E87+2)=Команды!$AJ$19,TRUE,FALSE)),INDEX(Команды!$AJ$2:$AL$19,MATCH(INDEX(Команды!$A$2:$AN$7500,MATCH(CJ$3,Команды!$A$2:$A$7500,0),$E87+2),Команды!$AJ$2:$AJ$19,0),3),0)</f>
        <v>В</v>
      </c>
      <c r="CL87" s="342"/>
      <c r="CM87" s="174" t="str">
        <f>IF(OR(IF(INDEX(Команды!$A$2:$AN$7500,MATCH(CM$3,Команды!$A$2:$A$7500,0),$E87+2)=Команды!$AJ$2,TRUE,FALSE),IF(INDEX(Команды!$A$2:$AN$7500,MATCH(CM$3,Команды!$A$2:$A$7500,0),$E87+2)=Команды!$AJ$3,TRUE,FALSE),IF(INDEX(Команды!$A$2:$AN$7500,MATCH(CM$3,Команды!$A$2:$A$7500,0),$E87+2)=Команды!$AJ$4,TRUE,FALSE),IF(INDEX(Команды!$A$2:$AN$7500,MATCH(CM$3,Команды!$A$2:$A$7500,0),$E87+2)=Команды!$AJ$5,TRUE,FALSE),IF(INDEX(Команды!$A$2:$AN$7500,MATCH(CM$3,Команды!$A$2:$A$7500,0),$E87+2)=Команды!$AJ$6,TRUE,FALSE),IF(INDEX(Команды!$A$2:$AN$7500,MATCH(CM$3,Команды!$A$2:$A$7500,0),$E87+2)=Команды!$AJ$7,TRUE,FALSE),IF(INDEX(Команды!$A$2:$AN$7500,MATCH(CM$3,Команды!$A$2:$A$7500,0),$E87+2)=Команды!$AJ$8,TRUE,FALSE),IF(INDEX(Команды!$A$2:$AN$7500,MATCH(CM$3,Команды!$A$2:$A$7500,0),$E87+2)=Команды!$AJ$9,TRUE,FALSE),IF(INDEX(Команды!$A$2:$AN$7500,MATCH(CM$3,Команды!$A$2:$A$7500,0),$E87+2)=Команды!$AJ$10,TRUE,FALSE),IF(INDEX(Команды!$A$2:$AN$7500,MATCH(CM$3,Команды!$A$2:$A$7500,0),$E87+2)=Команды!$AJ$11,TRUE,FALSE),IF(INDEX(Команды!$A$2:$AN$7500,MATCH(CM$3,Команды!$A$2:$A$7500,0),$E87+2)=Команды!$AJ$12,TRUE,FALSE),IF(INDEX(Команды!$A$2:$AN$7500,MATCH(CM$3,Команды!$A$2:$A$7500,0),$E87+2)=Команды!$AJ$13,TRUE,FALSE),IF(INDEX(Команды!$A$2:$AN$7500,MATCH(CM$3,Команды!$A$2:$A$7500,0),$E87+2)=Команды!$AJ$14,TRUE,FALSE),IF(INDEX(Команды!$A$2:$AN$7500,MATCH(CM$3,Команды!$A$2:$A$7500,0),$E87+2)=Команды!$AJ$15,TRUE,FALSE),IF(INDEX(Команды!$A$2:$AN$7500,MATCH(CM$3,Команды!$A$2:$A$7500,0),$E87+2)=Команды!$AJ$16,TRUE,FALSE),,IF(INDEX(Команды!$A$2:$AN$7500,MATCH(CM$3,Команды!$A$2:$A$7500,0),$E87+2)=Команды!$AJ$17,TRUE,FALSE),,IF(INDEX(Команды!$A$2:$AN$7500,MATCH(CM$3,Команды!$A$2:$A$7500,0),$E87+2)=Команды!$AJ$18,TRUE,FALSE),,IF(INDEX(Команды!$A$2:$AN$7500,MATCH(CM$3,Команды!$A$2:$A$7500,0),$E87+2)=Команды!$AJ$19,TRUE,FALSE)),INDEX(Команды!$AJ$2:$AK$19,MATCH(INDEX(Команды!$A$2:$AN$7500,MATCH(CM$3,Команды!$A$2:$A$7500,0),$E87+2),Команды!$AJ$2:$AJ$19,0),2),0)</f>
        <v>В</v>
      </c>
      <c r="CN87" s="175" t="str">
        <f>IF(OR(IF(INDEX(Команды!$A$2:$AN$7500,MATCH(CM$3,Команды!$A$2:$A$7500,0),$E87+2)=Команды!$AJ$2,TRUE,FALSE),IF(INDEX(Команды!$A$2:$AN$7500,MATCH(CM$3,Команды!$A$2:$A$7500,0),$E87+2)=Команды!$AJ$3,TRUE,FALSE),IF(INDEX(Команды!$A$2:$AN$7500,MATCH(CM$3,Команды!$A$2:$A$7500,0),$E87+2)=Команды!$AJ$4,TRUE,FALSE),IF(INDEX(Команды!$A$2:$AN$7500,MATCH(CM$3,Команды!$A$2:$A$7500,0),$E87+2)=Команды!$AJ$5,TRUE,FALSE),IF(INDEX(Команды!$A$2:$AN$7500,MATCH(CM$3,Команды!$A$2:$A$7500,0),$E87+2)=Команды!$AJ$6,TRUE,FALSE),IF(INDEX(Команды!$A$2:$AN$7500,MATCH(CM$3,Команды!$A$2:$A$7500,0),$E87+2)=Команды!$AJ$7,TRUE,FALSE),IF(INDEX(Команды!$A$2:$AN$7500,MATCH(CM$3,Команды!$A$2:$A$7500,0),$E87+2)=Команды!$AJ$8,TRUE,FALSE),IF(INDEX(Команды!$A$2:$AN$7500,MATCH(CM$3,Команды!$A$2:$A$7500,0),$E87+2)=Команды!$AJ$9,TRUE,FALSE),IF(INDEX(Команды!$A$2:$AN$7500,MATCH(CM$3,Команды!$A$2:$A$7500,0),$E87+2)=Команды!$AJ$10,TRUE,FALSE),IF(INDEX(Команды!$A$2:$AN$7500,MATCH(CM$3,Команды!$A$2:$A$7500,0),$E87+2)=Команды!$AJ$11,TRUE,FALSE),IF(INDEX(Команды!$A$2:$AN$7500,MATCH(CM$3,Команды!$A$2:$A$7500,0),$E87+2)=Команды!$AJ$12,TRUE,FALSE),IF(INDEX(Команды!$A$2:$AN$7500,MATCH(CM$3,Команды!$A$2:$A$7500,0),$E87+2)=Команды!$AJ$13,TRUE,FALSE),IF(INDEX(Команды!$A$2:$AN$7500,MATCH(CM$3,Команды!$A$2:$A$7500,0),$E87+2)=Команды!$AJ$14,TRUE,FALSE),IF(INDEX(Команды!$A$2:$AN$7500,MATCH(CM$3,Команды!$A$2:$A$7500,0),$E87+2)=Команды!$AJ$15,TRUE,FALSE),IF(INDEX(Команды!$A$2:$AN$7500,MATCH(CM$3,Команды!$A$2:$A$7500,0),$E87+2)=Команды!$AJ$16,TRUE,FALSE),IF(INDEX(Команды!$A$2:$AN$7500,MATCH(CM$3,Команды!$A$2:$A$7500,0),$E87+2)=Команды!$AJ$17,TRUE,FALSE),IF(INDEX(Команды!$A$2:$AN$7500,MATCH(CM$3,Команды!$A$2:$A$7500,0),$E87+2)=Команды!$AJ$18,TRUE,FALSE),IF(INDEX(Команды!$A$2:$AN$7500,MATCH(CM$3,Команды!$A$2:$A$7500,0),$E87+2)=Команды!$AJ$19,TRUE,FALSE)),INDEX(Команды!$AJ$2:$AL$19,MATCH(INDEX(Команды!$A$2:$AN$7500,MATCH(CM$3,Команды!$A$2:$A$7500,0),$E87+2),Команды!$AJ$2:$AJ$19,0),3),0)</f>
        <v>В</v>
      </c>
      <c r="CO87" s="342"/>
      <c r="CP87" s="174">
        <f>IF(OR(IF(INDEX(Команды!$A$2:$AN$7500,MATCH(CP$3,Команды!$A$2:$A$7500,0),$E87+2)=Команды!$AJ$2,TRUE,FALSE),IF(INDEX(Команды!$A$2:$AN$7500,MATCH(CP$3,Команды!$A$2:$A$7500,0),$E87+2)=Команды!$AJ$3,TRUE,FALSE),IF(INDEX(Команды!$A$2:$AN$7500,MATCH(CP$3,Команды!$A$2:$A$7500,0),$E87+2)=Команды!$AJ$4,TRUE,FALSE),IF(INDEX(Команды!$A$2:$AN$7500,MATCH(CP$3,Команды!$A$2:$A$7500,0),$E87+2)=Команды!$AJ$5,TRUE,FALSE),IF(INDEX(Команды!$A$2:$AN$7500,MATCH(CP$3,Команды!$A$2:$A$7500,0),$E87+2)=Команды!$AJ$6,TRUE,FALSE),IF(INDEX(Команды!$A$2:$AN$7500,MATCH(CP$3,Команды!$A$2:$A$7500,0),$E87+2)=Команды!$AJ$7,TRUE,FALSE),IF(INDEX(Команды!$A$2:$AN$7500,MATCH(CP$3,Команды!$A$2:$A$7500,0),$E87+2)=Команды!$AJ$8,TRUE,FALSE),IF(INDEX(Команды!$A$2:$AN$7500,MATCH(CP$3,Команды!$A$2:$A$7500,0),$E87+2)=Команды!$AJ$9,TRUE,FALSE),IF(INDEX(Команды!$A$2:$AN$7500,MATCH(CP$3,Команды!$A$2:$A$7500,0),$E87+2)=Команды!$AJ$10,TRUE,FALSE),IF(INDEX(Команды!$A$2:$AN$7500,MATCH(CP$3,Команды!$A$2:$A$7500,0),$E87+2)=Команды!$AJ$11,TRUE,FALSE),IF(INDEX(Команды!$A$2:$AN$7500,MATCH(CP$3,Команды!$A$2:$A$7500,0),$E87+2)=Команды!$AJ$12,TRUE,FALSE),IF(INDEX(Команды!$A$2:$AN$7500,MATCH(CP$3,Команды!$A$2:$A$7500,0),$E87+2)=Команды!$AJ$13,TRUE,FALSE),IF(INDEX(Команды!$A$2:$AN$7500,MATCH(CP$3,Команды!$A$2:$A$7500,0),$E87+2)=Команды!$AJ$14,TRUE,FALSE),IF(INDEX(Команды!$A$2:$AN$7500,MATCH(CP$3,Команды!$A$2:$A$7500,0),$E87+2)=Команды!$AJ$15,TRUE,FALSE),IF(INDEX(Команды!$A$2:$AN$7500,MATCH(CP$3,Команды!$A$2:$A$7500,0),$E87+2)=Команды!$AJ$16,TRUE,FALSE),,IF(INDEX(Команды!$A$2:$AN$7500,MATCH(CP$3,Команды!$A$2:$A$7500,0),$E87+2)=Команды!$AJ$17,TRUE,FALSE),,IF(INDEX(Команды!$A$2:$AN$7500,MATCH(CP$3,Команды!$A$2:$A$7500,0),$E87+2)=Команды!$AJ$18,TRUE,FALSE),,IF(INDEX(Команды!$A$2:$AN$7500,MATCH(CP$3,Команды!$A$2:$A$7500,0),$E87+2)=Команды!$AJ$19,TRUE,FALSE)),INDEX(Команды!$AJ$2:$AK$19,MATCH(INDEX(Команды!$A$2:$AN$7500,MATCH(CP$3,Команды!$A$2:$A$7500,0),$E87+2),Команды!$AJ$2:$AJ$19,0),2),0)</f>
        <v>0.33333333333333331</v>
      </c>
      <c r="CQ87" s="175">
        <f>IF(OR(IF(INDEX(Команды!$A$2:$AN$7500,MATCH(CP$3,Команды!$A$2:$A$7500,0),$E87+2)=Команды!$AJ$2,TRUE,FALSE),IF(INDEX(Команды!$A$2:$AN$7500,MATCH(CP$3,Команды!$A$2:$A$7500,0),$E87+2)=Команды!$AJ$3,TRUE,FALSE),IF(INDEX(Команды!$A$2:$AN$7500,MATCH(CP$3,Команды!$A$2:$A$7500,0),$E87+2)=Команды!$AJ$4,TRUE,FALSE),IF(INDEX(Команды!$A$2:$AN$7500,MATCH(CP$3,Команды!$A$2:$A$7500,0),$E87+2)=Команды!$AJ$5,TRUE,FALSE),IF(INDEX(Команды!$A$2:$AN$7500,MATCH(CP$3,Команды!$A$2:$A$7500,0),$E87+2)=Команды!$AJ$6,TRUE,FALSE),IF(INDEX(Команды!$A$2:$AN$7500,MATCH(CP$3,Команды!$A$2:$A$7500,0),$E87+2)=Команды!$AJ$7,TRUE,FALSE),IF(INDEX(Команды!$A$2:$AN$7500,MATCH(CP$3,Команды!$A$2:$A$7500,0),$E87+2)=Команды!$AJ$8,TRUE,FALSE),IF(INDEX(Команды!$A$2:$AN$7500,MATCH(CP$3,Команды!$A$2:$A$7500,0),$E87+2)=Команды!$AJ$9,TRUE,FALSE),IF(INDEX(Команды!$A$2:$AN$7500,MATCH(CP$3,Команды!$A$2:$A$7500,0),$E87+2)=Команды!$AJ$10,TRUE,FALSE),IF(INDEX(Команды!$A$2:$AN$7500,MATCH(CP$3,Команды!$A$2:$A$7500,0),$E87+2)=Команды!$AJ$11,TRUE,FALSE),IF(INDEX(Команды!$A$2:$AN$7500,MATCH(CP$3,Команды!$A$2:$A$7500,0),$E87+2)=Команды!$AJ$12,TRUE,FALSE),IF(INDEX(Команды!$A$2:$AN$7500,MATCH(CP$3,Команды!$A$2:$A$7500,0),$E87+2)=Команды!$AJ$13,TRUE,FALSE),IF(INDEX(Команды!$A$2:$AN$7500,MATCH(CP$3,Команды!$A$2:$A$7500,0),$E87+2)=Команды!$AJ$14,TRUE,FALSE),IF(INDEX(Команды!$A$2:$AN$7500,MATCH(CP$3,Команды!$A$2:$A$7500,0),$E87+2)=Команды!$AJ$15,TRUE,FALSE),IF(INDEX(Команды!$A$2:$AN$7500,MATCH(CP$3,Команды!$A$2:$A$7500,0),$E87+2)=Команды!$AJ$16,TRUE,FALSE),IF(INDEX(Команды!$A$2:$AN$7500,MATCH(CP$3,Команды!$A$2:$A$7500,0),$E87+2)=Команды!$AJ$17,TRUE,FALSE),IF(INDEX(Команды!$A$2:$AN$7500,MATCH(CP$3,Команды!$A$2:$A$7500,0),$E87+2)=Команды!$AJ$18,TRUE,FALSE),IF(INDEX(Команды!$A$2:$AN$7500,MATCH(CP$3,Команды!$A$2:$A$7500,0),$E87+2)=Команды!$AJ$19,TRUE,FALSE)),INDEX(Команды!$AJ$2:$AL$19,MATCH(INDEX(Команды!$A$2:$AN$7500,MATCH(CP$3,Команды!$A$2:$A$7500,0),$E87+2),Команды!$AJ$2:$AJ$19,0),3),0)</f>
        <v>0.70833333333333337</v>
      </c>
      <c r="CR87" s="342"/>
      <c r="CS87" s="174">
        <f>IF(OR(IF(INDEX(Команды!$A$2:$AN$7500,MATCH(CS$3,Команды!$A$2:$A$7500,0),$E87+2)=Команды!$AJ$2,TRUE,FALSE),IF(INDEX(Команды!$A$2:$AN$7500,MATCH(CS$3,Команды!$A$2:$A$7500,0),$E87+2)=Команды!$AJ$3,TRUE,FALSE),IF(INDEX(Команды!$A$2:$AN$7500,MATCH(CS$3,Команды!$A$2:$A$7500,0),$E87+2)=Команды!$AJ$4,TRUE,FALSE),IF(INDEX(Команды!$A$2:$AN$7500,MATCH(CS$3,Команды!$A$2:$A$7500,0),$E87+2)=Команды!$AJ$5,TRUE,FALSE),IF(INDEX(Команды!$A$2:$AN$7500,MATCH(CS$3,Команды!$A$2:$A$7500,0),$E87+2)=Команды!$AJ$6,TRUE,FALSE),IF(INDEX(Команды!$A$2:$AN$7500,MATCH(CS$3,Команды!$A$2:$A$7500,0),$E87+2)=Команды!$AJ$7,TRUE,FALSE),IF(INDEX(Команды!$A$2:$AN$7500,MATCH(CS$3,Команды!$A$2:$A$7500,0),$E87+2)=Команды!$AJ$8,TRUE,FALSE),IF(INDEX(Команды!$A$2:$AN$7500,MATCH(CS$3,Команды!$A$2:$A$7500,0),$E87+2)=Команды!$AJ$9,TRUE,FALSE),IF(INDEX(Команды!$A$2:$AN$7500,MATCH(CS$3,Команды!$A$2:$A$7500,0),$E87+2)=Команды!$AJ$10,TRUE,FALSE),IF(INDEX(Команды!$A$2:$AN$7500,MATCH(CS$3,Команды!$A$2:$A$7500,0),$E87+2)=Команды!$AJ$11,TRUE,FALSE),IF(INDEX(Команды!$A$2:$AN$7500,MATCH(CS$3,Команды!$A$2:$A$7500,0),$E87+2)=Команды!$AJ$12,TRUE,FALSE),IF(INDEX(Команды!$A$2:$AN$7500,MATCH(CS$3,Команды!$A$2:$A$7500,0),$E87+2)=Команды!$AJ$13,TRUE,FALSE),IF(INDEX(Команды!$A$2:$AN$7500,MATCH(CS$3,Команды!$A$2:$A$7500,0),$E87+2)=Команды!$AJ$14,TRUE,FALSE),IF(INDEX(Команды!$A$2:$AN$7500,MATCH(CS$3,Команды!$A$2:$A$7500,0),$E87+2)=Команды!$AJ$15,TRUE,FALSE),IF(INDEX(Команды!$A$2:$AN$7500,MATCH(CS$3,Команды!$A$2:$A$7500,0),$E87+2)=Команды!$AJ$16,TRUE,FALSE),,IF(INDEX(Команды!$A$2:$AN$7500,MATCH(CS$3,Команды!$A$2:$A$7500,0),$E87+2)=Команды!$AJ$17,TRUE,FALSE),,IF(INDEX(Команды!$A$2:$AN$7500,MATCH(CS$3,Команды!$A$2:$A$7500,0),$E87+2)=Команды!$AJ$18,TRUE,FALSE),,IF(INDEX(Команды!$A$2:$AN$7500,MATCH(CS$3,Команды!$A$2:$A$7500,0),$E87+2)=Команды!$AJ$19,TRUE,FALSE)),INDEX(Команды!$AJ$2:$AK$19,MATCH(INDEX(Команды!$A$2:$AN$7500,MATCH(CS$3,Команды!$A$2:$A$7500,0),$E87+2),Команды!$AJ$2:$AJ$19,0),2),0)</f>
        <v>0.33333333333333331</v>
      </c>
      <c r="CT87" s="175">
        <f>IF(OR(IF(INDEX(Команды!$A$2:$AN$7500,MATCH(CS$3,Команды!$A$2:$A$7500,0),$E87+2)=Команды!$AJ$2,TRUE,FALSE),IF(INDEX(Команды!$A$2:$AN$7500,MATCH(CS$3,Команды!$A$2:$A$7500,0),$E87+2)=Команды!$AJ$3,TRUE,FALSE),IF(INDEX(Команды!$A$2:$AN$7500,MATCH(CS$3,Команды!$A$2:$A$7500,0),$E87+2)=Команды!$AJ$4,TRUE,FALSE),IF(INDEX(Команды!$A$2:$AN$7500,MATCH(CS$3,Команды!$A$2:$A$7500,0),$E87+2)=Команды!$AJ$5,TRUE,FALSE),IF(INDEX(Команды!$A$2:$AN$7500,MATCH(CS$3,Команды!$A$2:$A$7500,0),$E87+2)=Команды!$AJ$6,TRUE,FALSE),IF(INDEX(Команды!$A$2:$AN$7500,MATCH(CS$3,Команды!$A$2:$A$7500,0),$E87+2)=Команды!$AJ$7,TRUE,FALSE),IF(INDEX(Команды!$A$2:$AN$7500,MATCH(CS$3,Команды!$A$2:$A$7500,0),$E87+2)=Команды!$AJ$8,TRUE,FALSE),IF(INDEX(Команды!$A$2:$AN$7500,MATCH(CS$3,Команды!$A$2:$A$7500,0),$E87+2)=Команды!$AJ$9,TRUE,FALSE),IF(INDEX(Команды!$A$2:$AN$7500,MATCH(CS$3,Команды!$A$2:$A$7500,0),$E87+2)=Команды!$AJ$10,TRUE,FALSE),IF(INDEX(Команды!$A$2:$AN$7500,MATCH(CS$3,Команды!$A$2:$A$7500,0),$E87+2)=Команды!$AJ$11,TRUE,FALSE),IF(INDEX(Команды!$A$2:$AN$7500,MATCH(CS$3,Команды!$A$2:$A$7500,0),$E87+2)=Команды!$AJ$12,TRUE,FALSE),IF(INDEX(Команды!$A$2:$AN$7500,MATCH(CS$3,Команды!$A$2:$A$7500,0),$E87+2)=Команды!$AJ$13,TRUE,FALSE),IF(INDEX(Команды!$A$2:$AN$7500,MATCH(CS$3,Команды!$A$2:$A$7500,0),$E87+2)=Команды!$AJ$14,TRUE,FALSE),IF(INDEX(Команды!$A$2:$AN$7500,MATCH(CS$3,Команды!$A$2:$A$7500,0),$E87+2)=Команды!$AJ$15,TRUE,FALSE),IF(INDEX(Команды!$A$2:$AN$7500,MATCH(CS$3,Команды!$A$2:$A$7500,0),$E87+2)=Команды!$AJ$16,TRUE,FALSE),IF(INDEX(Команды!$A$2:$AN$7500,MATCH(CS$3,Команды!$A$2:$A$7500,0),$E87+2)=Команды!$AJ$17,TRUE,FALSE),IF(INDEX(Команды!$A$2:$AN$7500,MATCH(CS$3,Команды!$A$2:$A$7500,0),$E87+2)=Команды!$AJ$18,TRUE,FALSE),IF(INDEX(Команды!$A$2:$AN$7500,MATCH(CS$3,Команды!$A$2:$A$7500,0),$E87+2)=Команды!$AJ$19,TRUE,FALSE)),INDEX(Команды!$AJ$2:$AL$19,MATCH(INDEX(Команды!$A$2:$AN$7500,MATCH(CS$3,Команды!$A$2:$A$7500,0),$E87+2),Команды!$AJ$2:$AJ$19,0),3),0)</f>
        <v>0.70833333333333337</v>
      </c>
      <c r="CU87" s="342"/>
    </row>
    <row r="88" spans="1:99" s="2" customFormat="1" ht="21.95" customHeight="1" x14ac:dyDescent="0.3">
      <c r="A88" s="251">
        <v>83</v>
      </c>
      <c r="B88" s="2">
        <f>VLOOKUP(A88,'Список КК'!A:F,6,TRUE)</f>
        <v>45095</v>
      </c>
      <c r="C88" s="638" t="str">
        <f>VLOOKUP(A88,'Список КК'!A:B,2,TRUE)</f>
        <v>Шаршекеева Мадина Боконбаевна</v>
      </c>
      <c r="D88" s="203">
        <f>VLOOKUP(A88,'Список КК'!A:D,4,TRUE)</f>
        <v>0</v>
      </c>
      <c r="E88" s="4">
        <f>VLOOKUP(A88,'Список КК'!A:C,3,TRUE)</f>
        <v>3</v>
      </c>
      <c r="F88" s="220">
        <f>VLOOKUP(A88,'Список КК'!A:E,5,TRUE)</f>
        <v>0</v>
      </c>
      <c r="G88" s="174" t="str">
        <f>IF(OR(IF(INDEX(Команды!$A$2:$AN$7500,MATCH(G$3,Команды!$A$2:$A$7500,0),$E88+2)=Команды!$AJ$2,TRUE,FALSE),IF(INDEX(Команды!$A$2:$AN$7500,MATCH(G$3,Команды!$A$2:$A$7500,0),$E88+2)=Команды!$AJ$3,TRUE,FALSE),IF(INDEX(Команды!$A$2:$AN$7500,MATCH(G$3,Команды!$A$2:$A$7500,0),$E88+2)=Команды!$AJ$4,TRUE,FALSE),IF(INDEX(Команды!$A$2:$AN$7500,MATCH(G$3,Команды!$A$2:$A$7500,0),$E88+2)=Команды!$AJ$5,TRUE,FALSE),IF(INDEX(Команды!$A$2:$AN$7500,MATCH(G$3,Команды!$A$2:$A$7500,0),$E88+2)=Команды!$AJ$6,TRUE,FALSE),IF(INDEX(Команды!$A$2:$AN$7500,MATCH(G$3,Команды!$A$2:$A$7500,0),$E88+2)=Команды!$AJ$7,TRUE,FALSE),IF(INDEX(Команды!$A$2:$AN$7500,MATCH(G$3,Команды!$A$2:$A$7500,0),$E88+2)=Команды!$AJ$8,TRUE,FALSE),IF(INDEX(Команды!$A$2:$AN$7500,MATCH(G$3,Команды!$A$2:$A$7500,0),$E88+2)=Команды!$AJ$9,TRUE,FALSE),IF(INDEX(Команды!$A$2:$AN$7500,MATCH(G$3,Команды!$A$2:$A$7500,0),$E88+2)=Команды!$AJ$10,TRUE,FALSE),IF(INDEX(Команды!$A$2:$AN$7500,MATCH(G$3,Команды!$A$2:$A$7500,0),$E88+2)=Команды!$AJ$11,TRUE,FALSE),IF(INDEX(Команды!$A$2:$AN$7500,MATCH(G$3,Команды!$A$2:$A$7500,0),$E88+2)=Команды!$AJ$12,TRUE,FALSE),IF(INDEX(Команды!$A$2:$AN$7500,MATCH(G$3,Команды!$A$2:$A$7500,0),$E88+2)=Команды!$AJ$13,TRUE,FALSE),IF(INDEX(Команды!$A$2:$AN$7500,MATCH(G$3,Команды!$A$2:$A$7500,0),$E88+2)=Команды!$AJ$14,TRUE,FALSE),IF(INDEX(Команды!$A$2:$AN$7500,MATCH(G$3,Команды!$A$2:$A$7500,0),$E88+2)=Команды!$AJ$15,TRUE,FALSE),IF(INDEX(Команды!$A$2:$AN$7500,MATCH(G$3,Команды!$A$2:$A$7500,0),$E88+2)=Команды!$AJ$16,TRUE,FALSE),,IF(INDEX(Команды!$A$2:$AN$7500,MATCH(G$3,Команды!$A$2:$A$7500,0),$E88+2)=Команды!$AJ$17,TRUE,FALSE),,IF(INDEX(Команды!$A$2:$AN$7500,MATCH(G$3,Команды!$A$2:$A$7500,0),$E88+2)=Команды!$AJ$18,TRUE,FALSE),,IF(INDEX(Команды!$A$2:$AN$7500,MATCH(G$3,Команды!$A$2:$A$7500,0),$E88+2)=Команды!$AJ$19,TRUE,FALSE)),INDEX(Команды!$AJ$2:$AK$19,MATCH(INDEX(Команды!$A$2:$AN$7500,MATCH(G$3,Команды!$A$2:$A$7500,0),$E88+2),Команды!$AJ$2:$AJ$19,0),2),0)</f>
        <v>В</v>
      </c>
      <c r="H88" s="175" t="str">
        <f>IF(OR(IF(INDEX(Команды!$A$2:$AN$7500,MATCH(G$3,Команды!$A$2:$A$7500,0),$E88+2)=Команды!$AJ$2,TRUE,FALSE),IF(INDEX(Команды!$A$2:$AN$7500,MATCH(G$3,Команды!$A$2:$A$7500,0),$E88+2)=Команды!$AJ$3,TRUE,FALSE),IF(INDEX(Команды!$A$2:$AN$7500,MATCH(G$3,Команды!$A$2:$A$7500,0),$E88+2)=Команды!$AJ$4,TRUE,FALSE),IF(INDEX(Команды!$A$2:$AN$7500,MATCH(G$3,Команды!$A$2:$A$7500,0),$E88+2)=Команды!$AJ$5,TRUE,FALSE),IF(INDEX(Команды!$A$2:$AN$7500,MATCH(G$3,Команды!$A$2:$A$7500,0),$E88+2)=Команды!$AJ$6,TRUE,FALSE),IF(INDEX(Команды!$A$2:$AN$7500,MATCH(G$3,Команды!$A$2:$A$7500,0),$E88+2)=Команды!$AJ$7,TRUE,FALSE),IF(INDEX(Команды!$A$2:$AN$7500,MATCH(G$3,Команды!$A$2:$A$7500,0),$E88+2)=Команды!$AJ$8,TRUE,FALSE),IF(INDEX(Команды!$A$2:$AN$7500,MATCH(G$3,Команды!$A$2:$A$7500,0),$E88+2)=Команды!$AJ$9,TRUE,FALSE),IF(INDEX(Команды!$A$2:$AN$7500,MATCH(G$3,Команды!$A$2:$A$7500,0),$E88+2)=Команды!$AJ$10,TRUE,FALSE),IF(INDEX(Команды!$A$2:$AN$7500,MATCH(G$3,Команды!$A$2:$A$7500,0),$E88+2)=Команды!$AJ$11,TRUE,FALSE),IF(INDEX(Команды!$A$2:$AN$7500,MATCH(G$3,Команды!$A$2:$A$7500,0),$E88+2)=Команды!$AJ$12,TRUE,FALSE),IF(INDEX(Команды!$A$2:$AN$7500,MATCH(G$3,Команды!$A$2:$A$7500,0),$E88+2)=Команды!$AJ$13,TRUE,FALSE),IF(INDEX(Команды!$A$2:$AN$7500,MATCH(G$3,Команды!$A$2:$A$7500,0),$E88+2)=Команды!$AJ$14,TRUE,FALSE),IF(INDEX(Команды!$A$2:$AN$7500,MATCH(G$3,Команды!$A$2:$A$7500,0),$E88+2)=Команды!$AJ$15,TRUE,FALSE),IF(INDEX(Команды!$A$2:$AN$7500,MATCH(G$3,Команды!$A$2:$A$7500,0),$E88+2)=Команды!$AJ$16,TRUE,FALSE),IF(INDEX(Команды!$A$2:$AN$7500,MATCH(G$3,Команды!$A$2:$A$7500,0),$E88+2)=Команды!$AJ$17,TRUE,FALSE),IF(INDEX(Команды!$A$2:$AN$7500,MATCH(G$3,Команды!$A$2:$A$7500,0),$E88+2)=Команды!$AJ$18,TRUE,FALSE),IF(INDEX(Команды!$A$2:$AN$7500,MATCH(G$3,Команды!$A$2:$A$7500,0),$E88+2)=Команды!$AJ$19,TRUE,FALSE)),INDEX(Команды!$AJ$2:$AL$19,MATCH(INDEX(Команды!$A$2:$AN$7500,MATCH(G$3,Команды!$A$2:$A$7500,0),$E88+2),Команды!$AJ$2:$AJ$19,0),3),0)</f>
        <v>В</v>
      </c>
      <c r="I88" s="342"/>
      <c r="J88" s="174">
        <f>IF(OR(IF(INDEX(Команды!$A$2:$AN$7500,MATCH(J$3,Команды!$A$2:$A$7500,0),$E88+2)=Команды!$AJ$2,TRUE,FALSE),IF(INDEX(Команды!$A$2:$AN$7500,MATCH(J$3,Команды!$A$2:$A$7500,0),$E88+2)=Команды!$AJ$3,TRUE,FALSE),IF(INDEX(Команды!$A$2:$AN$7500,MATCH(J$3,Команды!$A$2:$A$7500,0),$E88+2)=Команды!$AJ$4,TRUE,FALSE),IF(INDEX(Команды!$A$2:$AN$7500,MATCH(J$3,Команды!$A$2:$A$7500,0),$E88+2)=Команды!$AJ$5,TRUE,FALSE),IF(INDEX(Команды!$A$2:$AN$7500,MATCH(J$3,Команды!$A$2:$A$7500,0),$E88+2)=Команды!$AJ$6,TRUE,FALSE),IF(INDEX(Команды!$A$2:$AN$7500,MATCH(J$3,Команды!$A$2:$A$7500,0),$E88+2)=Команды!$AJ$7,TRUE,FALSE),IF(INDEX(Команды!$A$2:$AN$7500,MATCH(J$3,Команды!$A$2:$A$7500,0),$E88+2)=Команды!$AJ$8,TRUE,FALSE),IF(INDEX(Команды!$A$2:$AN$7500,MATCH(J$3,Команды!$A$2:$A$7500,0),$E88+2)=Команды!$AJ$9,TRUE,FALSE),IF(INDEX(Команды!$A$2:$AN$7500,MATCH(J$3,Команды!$A$2:$A$7500,0),$E88+2)=Команды!$AJ$10,TRUE,FALSE),IF(INDEX(Команды!$A$2:$AN$7500,MATCH(J$3,Команды!$A$2:$A$7500,0),$E88+2)=Команды!$AJ$11,TRUE,FALSE),IF(INDEX(Команды!$A$2:$AN$7500,MATCH(J$3,Команды!$A$2:$A$7500,0),$E88+2)=Команды!$AJ$12,TRUE,FALSE),IF(INDEX(Команды!$A$2:$AN$7500,MATCH(J$3,Команды!$A$2:$A$7500,0),$E88+2)=Команды!$AJ$13,TRUE,FALSE),IF(INDEX(Команды!$A$2:$AN$7500,MATCH(J$3,Команды!$A$2:$A$7500,0),$E88+2)=Команды!$AJ$14,TRUE,FALSE),IF(INDEX(Команды!$A$2:$AN$7500,MATCH(J$3,Команды!$A$2:$A$7500,0),$E88+2)=Команды!$AJ$15,TRUE,FALSE),IF(INDEX(Команды!$A$2:$AN$7500,MATCH(J$3,Команды!$A$2:$A$7500,0),$E88+2)=Команды!$AJ$16,TRUE,FALSE),,IF(INDEX(Команды!$A$2:$AN$7500,MATCH(J$3,Команды!$A$2:$A$7500,0),$E88+2)=Команды!$AJ$17,TRUE,FALSE),,IF(INDEX(Команды!$A$2:$AN$7500,MATCH(J$3,Команды!$A$2:$A$7500,0),$E88+2)=Команды!$AJ$18,TRUE,FALSE),,IF(INDEX(Команды!$A$2:$AN$7500,MATCH(J$3,Команды!$A$2:$A$7500,0),$E88+2)=Команды!$AJ$19,TRUE,FALSE)),INDEX(Команды!$AJ$2:$AK$19,MATCH(INDEX(Команды!$A$2:$AN$7500,MATCH(J$3,Команды!$A$2:$A$7500,0),$E88+2),Команды!$AJ$2:$AJ$19,0),2),0)</f>
        <v>0.28125</v>
      </c>
      <c r="K88" s="175">
        <f>IF(OR(IF(INDEX(Команды!$A$2:$AN$7500,MATCH(J$3,Команды!$A$2:$A$7500,0),$E88+2)=Команды!$AJ$2,TRUE,FALSE),IF(INDEX(Команды!$A$2:$AN$7500,MATCH(J$3,Команды!$A$2:$A$7500,0),$E88+2)=Команды!$AJ$3,TRUE,FALSE),IF(INDEX(Команды!$A$2:$AN$7500,MATCH(J$3,Команды!$A$2:$A$7500,0),$E88+2)=Команды!$AJ$4,TRUE,FALSE),IF(INDEX(Команды!$A$2:$AN$7500,MATCH(J$3,Команды!$A$2:$A$7500,0),$E88+2)=Команды!$AJ$5,TRUE,FALSE),IF(INDEX(Команды!$A$2:$AN$7500,MATCH(J$3,Команды!$A$2:$A$7500,0),$E88+2)=Команды!$AJ$6,TRUE,FALSE),IF(INDEX(Команды!$A$2:$AN$7500,MATCH(J$3,Команды!$A$2:$A$7500,0),$E88+2)=Команды!$AJ$7,TRUE,FALSE),IF(INDEX(Команды!$A$2:$AN$7500,MATCH(J$3,Команды!$A$2:$A$7500,0),$E88+2)=Команды!$AJ$8,TRUE,FALSE),IF(INDEX(Команды!$A$2:$AN$7500,MATCH(J$3,Команды!$A$2:$A$7500,0),$E88+2)=Команды!$AJ$9,TRUE,FALSE),IF(INDEX(Команды!$A$2:$AN$7500,MATCH(J$3,Команды!$A$2:$A$7500,0),$E88+2)=Команды!$AJ$10,TRUE,FALSE),IF(INDEX(Команды!$A$2:$AN$7500,MATCH(J$3,Команды!$A$2:$A$7500,0),$E88+2)=Команды!$AJ$11,TRUE,FALSE),IF(INDEX(Команды!$A$2:$AN$7500,MATCH(J$3,Команды!$A$2:$A$7500,0),$E88+2)=Команды!$AJ$12,TRUE,FALSE),IF(INDEX(Команды!$A$2:$AN$7500,MATCH(J$3,Команды!$A$2:$A$7500,0),$E88+2)=Команды!$AJ$13,TRUE,FALSE),IF(INDEX(Команды!$A$2:$AN$7500,MATCH(J$3,Команды!$A$2:$A$7500,0),$E88+2)=Команды!$AJ$14,TRUE,FALSE),IF(INDEX(Команды!$A$2:$AN$7500,MATCH(J$3,Команды!$A$2:$A$7500,0),$E88+2)=Команды!$AJ$15,TRUE,FALSE),IF(INDEX(Команды!$A$2:$AN$7500,MATCH(J$3,Команды!$A$2:$A$7500,0),$E88+2)=Команды!$AJ$16,TRUE,FALSE),IF(INDEX(Команды!$A$2:$AN$7500,MATCH(J$3,Команды!$A$2:$A$7500,0),$E88+2)=Команды!$AJ$17,TRUE,FALSE),IF(INDEX(Команды!$A$2:$AN$7500,MATCH(J$3,Команды!$A$2:$A$7500,0),$E88+2)=Команды!$AJ$18,TRUE,FALSE),IF(INDEX(Команды!$A$2:$AN$7500,MATCH(J$3,Команды!$A$2:$A$7500,0),$E88+2)=Команды!$AJ$19,TRUE,FALSE)),INDEX(Команды!$AJ$2:$AL$19,MATCH(INDEX(Команды!$A$2:$AN$7500,MATCH(J$3,Команды!$A$2:$A$7500,0),$E88+2),Команды!$AJ$2:$AJ$19,0),3),0)</f>
        <v>0.65625</v>
      </c>
      <c r="L88" s="342"/>
      <c r="M88" s="174">
        <f>IF(OR(IF(INDEX(Команды!$A$2:$AN$7500,MATCH(M$3,Команды!$A$2:$A$7500,0),$E88+2)=Команды!$AJ$2,TRUE,FALSE),IF(INDEX(Команды!$A$2:$AN$7500,MATCH(M$3,Команды!$A$2:$A$7500,0),$E88+2)=Команды!$AJ$3,TRUE,FALSE),IF(INDEX(Команды!$A$2:$AN$7500,MATCH(M$3,Команды!$A$2:$A$7500,0),$E88+2)=Команды!$AJ$4,TRUE,FALSE),IF(INDEX(Команды!$A$2:$AN$7500,MATCH(M$3,Команды!$A$2:$A$7500,0),$E88+2)=Команды!$AJ$5,TRUE,FALSE),IF(INDEX(Команды!$A$2:$AN$7500,MATCH(M$3,Команды!$A$2:$A$7500,0),$E88+2)=Команды!$AJ$6,TRUE,FALSE),IF(INDEX(Команды!$A$2:$AN$7500,MATCH(M$3,Команды!$A$2:$A$7500,0),$E88+2)=Команды!$AJ$7,TRUE,FALSE),IF(INDEX(Команды!$A$2:$AN$7500,MATCH(M$3,Команды!$A$2:$A$7500,0),$E88+2)=Команды!$AJ$8,TRUE,FALSE),IF(INDEX(Команды!$A$2:$AN$7500,MATCH(M$3,Команды!$A$2:$A$7500,0),$E88+2)=Команды!$AJ$9,TRUE,FALSE),IF(INDEX(Команды!$A$2:$AN$7500,MATCH(M$3,Команды!$A$2:$A$7500,0),$E88+2)=Команды!$AJ$10,TRUE,FALSE),IF(INDEX(Команды!$A$2:$AN$7500,MATCH(M$3,Команды!$A$2:$A$7500,0),$E88+2)=Команды!$AJ$11,TRUE,FALSE),IF(INDEX(Команды!$A$2:$AN$7500,MATCH(M$3,Команды!$A$2:$A$7500,0),$E88+2)=Команды!$AJ$12,TRUE,FALSE),IF(INDEX(Команды!$A$2:$AN$7500,MATCH(M$3,Команды!$A$2:$A$7500,0),$E88+2)=Команды!$AJ$13,TRUE,FALSE),IF(INDEX(Команды!$A$2:$AN$7500,MATCH(M$3,Команды!$A$2:$A$7500,0),$E88+2)=Команды!$AJ$14,TRUE,FALSE),IF(INDEX(Команды!$A$2:$AN$7500,MATCH(M$3,Команды!$A$2:$A$7500,0),$E88+2)=Команды!$AJ$15,TRUE,FALSE),IF(INDEX(Команды!$A$2:$AN$7500,MATCH(M$3,Команды!$A$2:$A$7500,0),$E88+2)=Команды!$AJ$16,TRUE,FALSE),,IF(INDEX(Команды!$A$2:$AN$7500,MATCH(M$3,Команды!$A$2:$A$7500,0),$E88+2)=Команды!$AJ$17,TRUE,FALSE),,IF(INDEX(Команды!$A$2:$AN$7500,MATCH(M$3,Команды!$A$2:$A$7500,0),$E88+2)=Команды!$AJ$18,TRUE,FALSE),,IF(INDEX(Команды!$A$2:$AN$7500,MATCH(M$3,Команды!$A$2:$A$7500,0),$E88+2)=Команды!$AJ$19,TRUE,FALSE)),INDEX(Команды!$AJ$2:$AK$19,MATCH(INDEX(Команды!$A$2:$AN$7500,MATCH(M$3,Команды!$A$2:$A$7500,0),$E88+2),Команды!$AJ$2:$AJ$19,0),2),0)</f>
        <v>0.3125</v>
      </c>
      <c r="N88" s="175">
        <f>IF(OR(IF(INDEX(Команды!$A$2:$AN$7500,MATCH(M$3,Команды!$A$2:$A$7500,0),$E88+2)=Команды!$AJ$2,TRUE,FALSE),IF(INDEX(Команды!$A$2:$AN$7500,MATCH(M$3,Команды!$A$2:$A$7500,0),$E88+2)=Команды!$AJ$3,TRUE,FALSE),IF(INDEX(Команды!$A$2:$AN$7500,MATCH(M$3,Команды!$A$2:$A$7500,0),$E88+2)=Команды!$AJ$4,TRUE,FALSE),IF(INDEX(Команды!$A$2:$AN$7500,MATCH(M$3,Команды!$A$2:$A$7500,0),$E88+2)=Команды!$AJ$5,TRUE,FALSE),IF(INDEX(Команды!$A$2:$AN$7500,MATCH(M$3,Команды!$A$2:$A$7500,0),$E88+2)=Команды!$AJ$6,TRUE,FALSE),IF(INDEX(Команды!$A$2:$AN$7500,MATCH(M$3,Команды!$A$2:$A$7500,0),$E88+2)=Команды!$AJ$7,TRUE,FALSE),IF(INDEX(Команды!$A$2:$AN$7500,MATCH(M$3,Команды!$A$2:$A$7500,0),$E88+2)=Команды!$AJ$8,TRUE,FALSE),IF(INDEX(Команды!$A$2:$AN$7500,MATCH(M$3,Команды!$A$2:$A$7500,0),$E88+2)=Команды!$AJ$9,TRUE,FALSE),IF(INDEX(Команды!$A$2:$AN$7500,MATCH(M$3,Команды!$A$2:$A$7500,0),$E88+2)=Команды!$AJ$10,TRUE,FALSE),IF(INDEX(Команды!$A$2:$AN$7500,MATCH(M$3,Команды!$A$2:$A$7500,0),$E88+2)=Команды!$AJ$11,TRUE,FALSE),IF(INDEX(Команды!$A$2:$AN$7500,MATCH(M$3,Команды!$A$2:$A$7500,0),$E88+2)=Команды!$AJ$12,TRUE,FALSE),IF(INDEX(Команды!$A$2:$AN$7500,MATCH(M$3,Команды!$A$2:$A$7500,0),$E88+2)=Команды!$AJ$13,TRUE,FALSE),IF(INDEX(Команды!$A$2:$AN$7500,MATCH(M$3,Команды!$A$2:$A$7500,0),$E88+2)=Команды!$AJ$14,TRUE,FALSE),IF(INDEX(Команды!$A$2:$AN$7500,MATCH(M$3,Команды!$A$2:$A$7500,0),$E88+2)=Команды!$AJ$15,TRUE,FALSE),IF(INDEX(Команды!$A$2:$AN$7500,MATCH(M$3,Команды!$A$2:$A$7500,0),$E88+2)=Команды!$AJ$16,TRUE,FALSE),IF(INDEX(Команды!$A$2:$AN$7500,MATCH(M$3,Команды!$A$2:$A$7500,0),$E88+2)=Команды!$AJ$17,TRUE,FALSE),IF(INDEX(Команды!$A$2:$AN$7500,MATCH(M$3,Команды!$A$2:$A$7500,0),$E88+2)=Команды!$AJ$18,TRUE,FALSE),IF(INDEX(Команды!$A$2:$AN$7500,MATCH(M$3,Команды!$A$2:$A$7500,0),$E88+2)=Команды!$AJ$19,TRUE,FALSE)),INDEX(Команды!$AJ$2:$AL$19,MATCH(INDEX(Команды!$A$2:$AN$7500,MATCH(M$3,Команды!$A$2:$A$7500,0),$E88+2),Команды!$AJ$2:$AJ$19,0),3),0)</f>
        <v>0.6875</v>
      </c>
      <c r="O88" s="342"/>
      <c r="P88" s="174">
        <f>IF(OR(IF(INDEX(Команды!$A$2:$AN$7500,MATCH(P$3,Команды!$A$2:$A$7500,0),$E88+2)=Команды!$AJ$2,TRUE,FALSE),IF(INDEX(Команды!$A$2:$AN$7500,MATCH(P$3,Команды!$A$2:$A$7500,0),$E88+2)=Команды!$AJ$3,TRUE,FALSE),IF(INDEX(Команды!$A$2:$AN$7500,MATCH(P$3,Команды!$A$2:$A$7500,0),$E88+2)=Команды!$AJ$4,TRUE,FALSE),IF(INDEX(Команды!$A$2:$AN$7500,MATCH(P$3,Команды!$A$2:$A$7500,0),$E88+2)=Команды!$AJ$5,TRUE,FALSE),IF(INDEX(Команды!$A$2:$AN$7500,MATCH(P$3,Команды!$A$2:$A$7500,0),$E88+2)=Команды!$AJ$6,TRUE,FALSE),IF(INDEX(Команды!$A$2:$AN$7500,MATCH(P$3,Команды!$A$2:$A$7500,0),$E88+2)=Команды!$AJ$7,TRUE,FALSE),IF(INDEX(Команды!$A$2:$AN$7500,MATCH(P$3,Команды!$A$2:$A$7500,0),$E88+2)=Команды!$AJ$8,TRUE,FALSE),IF(INDEX(Команды!$A$2:$AN$7500,MATCH(P$3,Команды!$A$2:$A$7500,0),$E88+2)=Команды!$AJ$9,TRUE,FALSE),IF(INDEX(Команды!$A$2:$AN$7500,MATCH(P$3,Команды!$A$2:$A$7500,0),$E88+2)=Команды!$AJ$10,TRUE,FALSE),IF(INDEX(Команды!$A$2:$AN$7500,MATCH(P$3,Команды!$A$2:$A$7500,0),$E88+2)=Команды!$AJ$11,TRUE,FALSE),IF(INDEX(Команды!$A$2:$AN$7500,MATCH(P$3,Команды!$A$2:$A$7500,0),$E88+2)=Команды!$AJ$12,TRUE,FALSE),IF(INDEX(Команды!$A$2:$AN$7500,MATCH(P$3,Команды!$A$2:$A$7500,0),$E88+2)=Команды!$AJ$13,TRUE,FALSE),IF(INDEX(Команды!$A$2:$AN$7500,MATCH(P$3,Команды!$A$2:$A$7500,0),$E88+2)=Команды!$AJ$14,TRUE,FALSE),IF(INDEX(Команды!$A$2:$AN$7500,MATCH(P$3,Команды!$A$2:$A$7500,0),$E88+2)=Команды!$AJ$15,TRUE,FALSE),IF(INDEX(Команды!$A$2:$AN$7500,MATCH(P$3,Команды!$A$2:$A$7500,0),$E88+2)=Команды!$AJ$16,TRUE,FALSE),,IF(INDEX(Команды!$A$2:$AN$7500,MATCH(P$3,Команды!$A$2:$A$7500,0),$E88+2)=Команды!$AJ$17,TRUE,FALSE),,IF(INDEX(Команды!$A$2:$AN$7500,MATCH(P$3,Команды!$A$2:$A$7500,0),$E88+2)=Команды!$AJ$18,TRUE,FALSE),,IF(INDEX(Команды!$A$2:$AN$7500,MATCH(P$3,Команды!$A$2:$A$7500,0),$E88+2)=Команды!$AJ$19,TRUE,FALSE)),INDEX(Команды!$AJ$2:$AK$19,MATCH(INDEX(Команды!$A$2:$AN$7500,MATCH(P$3,Команды!$A$2:$A$7500,0),$E88+2),Команды!$AJ$2:$AJ$19,0),2),0)</f>
        <v>0.33333333333333331</v>
      </c>
      <c r="Q88" s="175">
        <f>IF(OR(IF(INDEX(Команды!$A$2:$AN$7500,MATCH(P$3,Команды!$A$2:$A$7500,0),$E88+2)=Команды!$AJ$2,TRUE,FALSE),IF(INDEX(Команды!$A$2:$AN$7500,MATCH(P$3,Команды!$A$2:$A$7500,0),$E88+2)=Команды!$AJ$3,TRUE,FALSE),IF(INDEX(Команды!$A$2:$AN$7500,MATCH(P$3,Команды!$A$2:$A$7500,0),$E88+2)=Команды!$AJ$4,TRUE,FALSE),IF(INDEX(Команды!$A$2:$AN$7500,MATCH(P$3,Команды!$A$2:$A$7500,0),$E88+2)=Команды!$AJ$5,TRUE,FALSE),IF(INDEX(Команды!$A$2:$AN$7500,MATCH(P$3,Команды!$A$2:$A$7500,0),$E88+2)=Команды!$AJ$6,TRUE,FALSE),IF(INDEX(Команды!$A$2:$AN$7500,MATCH(P$3,Команды!$A$2:$A$7500,0),$E88+2)=Команды!$AJ$7,TRUE,FALSE),IF(INDEX(Команды!$A$2:$AN$7500,MATCH(P$3,Команды!$A$2:$A$7500,0),$E88+2)=Команды!$AJ$8,TRUE,FALSE),IF(INDEX(Команды!$A$2:$AN$7500,MATCH(P$3,Команды!$A$2:$A$7500,0),$E88+2)=Команды!$AJ$9,TRUE,FALSE),IF(INDEX(Команды!$A$2:$AN$7500,MATCH(P$3,Команды!$A$2:$A$7500,0),$E88+2)=Команды!$AJ$10,TRUE,FALSE),IF(INDEX(Команды!$A$2:$AN$7500,MATCH(P$3,Команды!$A$2:$A$7500,0),$E88+2)=Команды!$AJ$11,TRUE,FALSE),IF(INDEX(Команды!$A$2:$AN$7500,MATCH(P$3,Команды!$A$2:$A$7500,0),$E88+2)=Команды!$AJ$12,TRUE,FALSE),IF(INDEX(Команды!$A$2:$AN$7500,MATCH(P$3,Команды!$A$2:$A$7500,0),$E88+2)=Команды!$AJ$13,TRUE,FALSE),IF(INDEX(Команды!$A$2:$AN$7500,MATCH(P$3,Команды!$A$2:$A$7500,0),$E88+2)=Команды!$AJ$14,TRUE,FALSE),IF(INDEX(Команды!$A$2:$AN$7500,MATCH(P$3,Команды!$A$2:$A$7500,0),$E88+2)=Команды!$AJ$15,TRUE,FALSE),IF(INDEX(Команды!$A$2:$AN$7500,MATCH(P$3,Команды!$A$2:$A$7500,0),$E88+2)=Команды!$AJ$16,TRUE,FALSE),IF(INDEX(Команды!$A$2:$AN$7500,MATCH(P$3,Команды!$A$2:$A$7500,0),$E88+2)=Команды!$AJ$17,TRUE,FALSE),IF(INDEX(Команды!$A$2:$AN$7500,MATCH(P$3,Команды!$A$2:$A$7500,0),$E88+2)=Команды!$AJ$18,TRUE,FALSE),IF(INDEX(Команды!$A$2:$AN$7500,MATCH(P$3,Команды!$A$2:$A$7500,0),$E88+2)=Команды!$AJ$19,TRUE,FALSE)),INDEX(Команды!$AJ$2:$AL$19,MATCH(INDEX(Команды!$A$2:$AN$7500,MATCH(P$3,Команды!$A$2:$A$7500,0),$E88+2),Команды!$AJ$2:$AJ$19,0),3),0)</f>
        <v>0.70833333333333337</v>
      </c>
      <c r="R88" s="342"/>
      <c r="S88" s="174">
        <f>IF(OR(IF(INDEX(Команды!$A$2:$AN$7500,MATCH(S$3,Команды!$A$2:$A$7500,0),$E88+2)=Команды!$AJ$2,TRUE,FALSE),IF(INDEX(Команды!$A$2:$AN$7500,MATCH(S$3,Команды!$A$2:$A$7500,0),$E88+2)=Команды!$AJ$3,TRUE,FALSE),IF(INDEX(Команды!$A$2:$AN$7500,MATCH(S$3,Команды!$A$2:$A$7500,0),$E88+2)=Команды!$AJ$4,TRUE,FALSE),IF(INDEX(Команды!$A$2:$AN$7500,MATCH(S$3,Команды!$A$2:$A$7500,0),$E88+2)=Команды!$AJ$5,TRUE,FALSE),IF(INDEX(Команды!$A$2:$AN$7500,MATCH(S$3,Команды!$A$2:$A$7500,0),$E88+2)=Команды!$AJ$6,TRUE,FALSE),IF(INDEX(Команды!$A$2:$AN$7500,MATCH(S$3,Команды!$A$2:$A$7500,0),$E88+2)=Команды!$AJ$7,TRUE,FALSE),IF(INDEX(Команды!$A$2:$AN$7500,MATCH(S$3,Команды!$A$2:$A$7500,0),$E88+2)=Команды!$AJ$8,TRUE,FALSE),IF(INDEX(Команды!$A$2:$AN$7500,MATCH(S$3,Команды!$A$2:$A$7500,0),$E88+2)=Команды!$AJ$9,TRUE,FALSE),IF(INDEX(Команды!$A$2:$AN$7500,MATCH(S$3,Команды!$A$2:$A$7500,0),$E88+2)=Команды!$AJ$10,TRUE,FALSE),IF(INDEX(Команды!$A$2:$AN$7500,MATCH(S$3,Команды!$A$2:$A$7500,0),$E88+2)=Команды!$AJ$11,TRUE,FALSE),IF(INDEX(Команды!$A$2:$AN$7500,MATCH(S$3,Команды!$A$2:$A$7500,0),$E88+2)=Команды!$AJ$12,TRUE,FALSE),IF(INDEX(Команды!$A$2:$AN$7500,MATCH(S$3,Команды!$A$2:$A$7500,0),$E88+2)=Команды!$AJ$13,TRUE,FALSE),IF(INDEX(Команды!$A$2:$AN$7500,MATCH(S$3,Команды!$A$2:$A$7500,0),$E88+2)=Команды!$AJ$14,TRUE,FALSE),IF(INDEX(Команды!$A$2:$AN$7500,MATCH(S$3,Команды!$A$2:$A$7500,0),$E88+2)=Команды!$AJ$15,TRUE,FALSE),IF(INDEX(Команды!$A$2:$AN$7500,MATCH(S$3,Команды!$A$2:$A$7500,0),$E88+2)=Команды!$AJ$16,TRUE,FALSE),,IF(INDEX(Команды!$A$2:$AN$7500,MATCH(S$3,Команды!$A$2:$A$7500,0),$E88+2)=Команды!$AJ$17,TRUE,FALSE),,IF(INDEX(Команды!$A$2:$AN$7500,MATCH(S$3,Команды!$A$2:$A$7500,0),$E88+2)=Команды!$AJ$18,TRUE,FALSE),,IF(INDEX(Команды!$A$2:$AN$7500,MATCH(S$3,Команды!$A$2:$A$7500,0),$E88+2)=Команды!$AJ$19,TRUE,FALSE)),INDEX(Команды!$AJ$2:$AK$19,MATCH(INDEX(Команды!$A$2:$AN$7500,MATCH(S$3,Команды!$A$2:$A$7500,0),$E88+2),Команды!$AJ$2:$AJ$19,0),2),0)</f>
        <v>0.33333333333333331</v>
      </c>
      <c r="T88" s="175">
        <f>IF(OR(IF(INDEX(Команды!$A$2:$AN$7500,MATCH(S$3,Команды!$A$2:$A$7500,0),$E88+2)=Команды!$AJ$2,TRUE,FALSE),IF(INDEX(Команды!$A$2:$AN$7500,MATCH(S$3,Команды!$A$2:$A$7500,0),$E88+2)=Команды!$AJ$3,TRUE,FALSE),IF(INDEX(Команды!$A$2:$AN$7500,MATCH(S$3,Команды!$A$2:$A$7500,0),$E88+2)=Команды!$AJ$4,TRUE,FALSE),IF(INDEX(Команды!$A$2:$AN$7500,MATCH(S$3,Команды!$A$2:$A$7500,0),$E88+2)=Команды!$AJ$5,TRUE,FALSE),IF(INDEX(Команды!$A$2:$AN$7500,MATCH(S$3,Команды!$A$2:$A$7500,0),$E88+2)=Команды!$AJ$6,TRUE,FALSE),IF(INDEX(Команды!$A$2:$AN$7500,MATCH(S$3,Команды!$A$2:$A$7500,0),$E88+2)=Команды!$AJ$7,TRUE,FALSE),IF(INDEX(Команды!$A$2:$AN$7500,MATCH(S$3,Команды!$A$2:$A$7500,0),$E88+2)=Команды!$AJ$8,TRUE,FALSE),IF(INDEX(Команды!$A$2:$AN$7500,MATCH(S$3,Команды!$A$2:$A$7500,0),$E88+2)=Команды!$AJ$9,TRUE,FALSE),IF(INDEX(Команды!$A$2:$AN$7500,MATCH(S$3,Команды!$A$2:$A$7500,0),$E88+2)=Команды!$AJ$10,TRUE,FALSE),IF(INDEX(Команды!$A$2:$AN$7500,MATCH(S$3,Команды!$A$2:$A$7500,0),$E88+2)=Команды!$AJ$11,TRUE,FALSE),IF(INDEX(Команды!$A$2:$AN$7500,MATCH(S$3,Команды!$A$2:$A$7500,0),$E88+2)=Команды!$AJ$12,TRUE,FALSE),IF(INDEX(Команды!$A$2:$AN$7500,MATCH(S$3,Команды!$A$2:$A$7500,0),$E88+2)=Команды!$AJ$13,TRUE,FALSE),IF(INDEX(Команды!$A$2:$AN$7500,MATCH(S$3,Команды!$A$2:$A$7500,0),$E88+2)=Команды!$AJ$14,TRUE,FALSE),IF(INDEX(Команды!$A$2:$AN$7500,MATCH(S$3,Команды!$A$2:$A$7500,0),$E88+2)=Команды!$AJ$15,TRUE,FALSE),IF(INDEX(Команды!$A$2:$AN$7500,MATCH(S$3,Команды!$A$2:$A$7500,0),$E88+2)=Команды!$AJ$16,TRUE,FALSE),IF(INDEX(Команды!$A$2:$AN$7500,MATCH(S$3,Команды!$A$2:$A$7500,0),$E88+2)=Команды!$AJ$17,TRUE,FALSE),IF(INDEX(Команды!$A$2:$AN$7500,MATCH(S$3,Команды!$A$2:$A$7500,0),$E88+2)=Команды!$AJ$18,TRUE,FALSE),IF(INDEX(Команды!$A$2:$AN$7500,MATCH(S$3,Команды!$A$2:$A$7500,0),$E88+2)=Команды!$AJ$19,TRUE,FALSE)),INDEX(Команды!$AJ$2:$AL$19,MATCH(INDEX(Команды!$A$2:$AN$7500,MATCH(S$3,Команды!$A$2:$A$7500,0),$E88+2),Команды!$AJ$2:$AJ$19,0),3),0)</f>
        <v>0.70833333333333337</v>
      </c>
      <c r="U88" s="342"/>
      <c r="V88" s="174" t="str">
        <f>IF(OR(IF(INDEX(Команды!$A$2:$AN$7500,MATCH(V$3,Команды!$A$2:$A$7500,0),$E88+2)=Команды!$AJ$2,TRUE,FALSE),IF(INDEX(Команды!$A$2:$AN$7500,MATCH(V$3,Команды!$A$2:$A$7500,0),$E88+2)=Команды!$AJ$3,TRUE,FALSE),IF(INDEX(Команды!$A$2:$AN$7500,MATCH(V$3,Команды!$A$2:$A$7500,0),$E88+2)=Команды!$AJ$4,TRUE,FALSE),IF(INDEX(Команды!$A$2:$AN$7500,MATCH(V$3,Команды!$A$2:$A$7500,0),$E88+2)=Команды!$AJ$5,TRUE,FALSE),IF(INDEX(Команды!$A$2:$AN$7500,MATCH(V$3,Команды!$A$2:$A$7500,0),$E88+2)=Команды!$AJ$6,TRUE,FALSE),IF(INDEX(Команды!$A$2:$AN$7500,MATCH(V$3,Команды!$A$2:$A$7500,0),$E88+2)=Команды!$AJ$7,TRUE,FALSE),IF(INDEX(Команды!$A$2:$AN$7500,MATCH(V$3,Команды!$A$2:$A$7500,0),$E88+2)=Команды!$AJ$8,TRUE,FALSE),IF(INDEX(Команды!$A$2:$AN$7500,MATCH(V$3,Команды!$A$2:$A$7500,0),$E88+2)=Команды!$AJ$9,TRUE,FALSE),IF(INDEX(Команды!$A$2:$AN$7500,MATCH(V$3,Команды!$A$2:$A$7500,0),$E88+2)=Команды!$AJ$10,TRUE,FALSE),IF(INDEX(Команды!$A$2:$AN$7500,MATCH(V$3,Команды!$A$2:$A$7500,0),$E88+2)=Команды!$AJ$11,TRUE,FALSE),IF(INDEX(Команды!$A$2:$AN$7500,MATCH(V$3,Команды!$A$2:$A$7500,0),$E88+2)=Команды!$AJ$12,TRUE,FALSE),IF(INDEX(Команды!$A$2:$AN$7500,MATCH(V$3,Команды!$A$2:$A$7500,0),$E88+2)=Команды!$AJ$13,TRUE,FALSE),IF(INDEX(Команды!$A$2:$AN$7500,MATCH(V$3,Команды!$A$2:$A$7500,0),$E88+2)=Команды!$AJ$14,TRUE,FALSE),IF(INDEX(Команды!$A$2:$AN$7500,MATCH(V$3,Команды!$A$2:$A$7500,0),$E88+2)=Команды!$AJ$15,TRUE,FALSE),IF(INDEX(Команды!$A$2:$AN$7500,MATCH(V$3,Команды!$A$2:$A$7500,0),$E88+2)=Команды!$AJ$16,TRUE,FALSE),,IF(INDEX(Команды!$A$2:$AN$7500,MATCH(V$3,Команды!$A$2:$A$7500,0),$E88+2)=Команды!$AJ$17,TRUE,FALSE),,IF(INDEX(Команды!$A$2:$AN$7500,MATCH(V$3,Команды!$A$2:$A$7500,0),$E88+2)=Команды!$AJ$18,TRUE,FALSE),,IF(INDEX(Команды!$A$2:$AN$7500,MATCH(V$3,Команды!$A$2:$A$7500,0),$E88+2)=Команды!$AJ$19,TRUE,FALSE)),INDEX(Команды!$AJ$2:$AK$19,MATCH(INDEX(Команды!$A$2:$AN$7500,MATCH(V$3,Команды!$A$2:$A$7500,0),$E88+2),Команды!$AJ$2:$AJ$19,0),2),0)</f>
        <v>В</v>
      </c>
      <c r="W88" s="175" t="str">
        <f>IF(OR(IF(INDEX(Команды!$A$2:$AN$7500,MATCH(V$3,Команды!$A$2:$A$7500,0),$E88+2)=Команды!$AJ$2,TRUE,FALSE),IF(INDEX(Команды!$A$2:$AN$7500,MATCH(V$3,Команды!$A$2:$A$7500,0),$E88+2)=Команды!$AJ$3,TRUE,FALSE),IF(INDEX(Команды!$A$2:$AN$7500,MATCH(V$3,Команды!$A$2:$A$7500,0),$E88+2)=Команды!$AJ$4,TRUE,FALSE),IF(INDEX(Команды!$A$2:$AN$7500,MATCH(V$3,Команды!$A$2:$A$7500,0),$E88+2)=Команды!$AJ$5,TRUE,FALSE),IF(INDEX(Команды!$A$2:$AN$7500,MATCH(V$3,Команды!$A$2:$A$7500,0),$E88+2)=Команды!$AJ$6,TRUE,FALSE),IF(INDEX(Команды!$A$2:$AN$7500,MATCH(V$3,Команды!$A$2:$A$7500,0),$E88+2)=Команды!$AJ$7,TRUE,FALSE),IF(INDEX(Команды!$A$2:$AN$7500,MATCH(V$3,Команды!$A$2:$A$7500,0),$E88+2)=Команды!$AJ$8,TRUE,FALSE),IF(INDEX(Команды!$A$2:$AN$7500,MATCH(V$3,Команды!$A$2:$A$7500,0),$E88+2)=Команды!$AJ$9,TRUE,FALSE),IF(INDEX(Команды!$A$2:$AN$7500,MATCH(V$3,Команды!$A$2:$A$7500,0),$E88+2)=Команды!$AJ$10,TRUE,FALSE),IF(INDEX(Команды!$A$2:$AN$7500,MATCH(V$3,Команды!$A$2:$A$7500,0),$E88+2)=Команды!$AJ$11,TRUE,FALSE),IF(INDEX(Команды!$A$2:$AN$7500,MATCH(V$3,Команды!$A$2:$A$7500,0),$E88+2)=Команды!$AJ$12,TRUE,FALSE),IF(INDEX(Команды!$A$2:$AN$7500,MATCH(V$3,Команды!$A$2:$A$7500,0),$E88+2)=Команды!$AJ$13,TRUE,FALSE),IF(INDEX(Команды!$A$2:$AN$7500,MATCH(V$3,Команды!$A$2:$A$7500,0),$E88+2)=Команды!$AJ$14,TRUE,FALSE),IF(INDEX(Команды!$A$2:$AN$7500,MATCH(V$3,Команды!$A$2:$A$7500,0),$E88+2)=Команды!$AJ$15,TRUE,FALSE),IF(INDEX(Команды!$A$2:$AN$7500,MATCH(V$3,Команды!$A$2:$A$7500,0),$E88+2)=Команды!$AJ$16,TRUE,FALSE),IF(INDEX(Команды!$A$2:$AN$7500,MATCH(V$3,Команды!$A$2:$A$7500,0),$E88+2)=Команды!$AJ$17,TRUE,FALSE),IF(INDEX(Команды!$A$2:$AN$7500,MATCH(V$3,Команды!$A$2:$A$7500,0),$E88+2)=Команды!$AJ$18,TRUE,FALSE),IF(INDEX(Команды!$A$2:$AN$7500,MATCH(V$3,Команды!$A$2:$A$7500,0),$E88+2)=Команды!$AJ$19,TRUE,FALSE)),INDEX(Команды!$AJ$2:$AL$19,MATCH(INDEX(Команды!$A$2:$AN$7500,MATCH(V$3,Команды!$A$2:$A$7500,0),$E88+2),Команды!$AJ$2:$AJ$19,0),3),0)</f>
        <v>В</v>
      </c>
      <c r="X88" s="342"/>
      <c r="Y88" s="174">
        <f>IF(OR(IF(INDEX(Команды!$A$2:$AN$7500,MATCH(Y$3,Команды!$A$2:$A$7500,0),$E88+2)=Команды!$AJ$2,TRUE,FALSE),IF(INDEX(Команды!$A$2:$AN$7500,MATCH(Y$3,Команды!$A$2:$A$7500,0),$E88+2)=Команды!$AJ$3,TRUE,FALSE),IF(INDEX(Команды!$A$2:$AN$7500,MATCH(Y$3,Команды!$A$2:$A$7500,0),$E88+2)=Команды!$AJ$4,TRUE,FALSE),IF(INDEX(Команды!$A$2:$AN$7500,MATCH(Y$3,Команды!$A$2:$A$7500,0),$E88+2)=Команды!$AJ$5,TRUE,FALSE),IF(INDEX(Команды!$A$2:$AN$7500,MATCH(Y$3,Команды!$A$2:$A$7500,0),$E88+2)=Команды!$AJ$6,TRUE,FALSE),IF(INDEX(Команды!$A$2:$AN$7500,MATCH(Y$3,Команды!$A$2:$A$7500,0),$E88+2)=Команды!$AJ$7,TRUE,FALSE),IF(INDEX(Команды!$A$2:$AN$7500,MATCH(Y$3,Команды!$A$2:$A$7500,0),$E88+2)=Команды!$AJ$8,TRUE,FALSE),IF(INDEX(Команды!$A$2:$AN$7500,MATCH(Y$3,Команды!$A$2:$A$7500,0),$E88+2)=Команды!$AJ$9,TRUE,FALSE),IF(INDEX(Команды!$A$2:$AN$7500,MATCH(Y$3,Команды!$A$2:$A$7500,0),$E88+2)=Команды!$AJ$10,TRUE,FALSE),IF(INDEX(Команды!$A$2:$AN$7500,MATCH(Y$3,Команды!$A$2:$A$7500,0),$E88+2)=Команды!$AJ$11,TRUE,FALSE),IF(INDEX(Команды!$A$2:$AN$7500,MATCH(Y$3,Команды!$A$2:$A$7500,0),$E88+2)=Команды!$AJ$12,TRUE,FALSE),IF(INDEX(Команды!$A$2:$AN$7500,MATCH(Y$3,Команды!$A$2:$A$7500,0),$E88+2)=Команды!$AJ$13,TRUE,FALSE),IF(INDEX(Команды!$A$2:$AN$7500,MATCH(Y$3,Команды!$A$2:$A$7500,0),$E88+2)=Команды!$AJ$14,TRUE,FALSE),IF(INDEX(Команды!$A$2:$AN$7500,MATCH(Y$3,Команды!$A$2:$A$7500,0),$E88+2)=Команды!$AJ$15,TRUE,FALSE),IF(INDEX(Команды!$A$2:$AN$7500,MATCH(Y$3,Команды!$A$2:$A$7500,0),$E88+2)=Команды!$AJ$16,TRUE,FALSE),,IF(INDEX(Команды!$A$2:$AN$7500,MATCH(Y$3,Команды!$A$2:$A$7500,0),$E88+2)=Команды!$AJ$17,TRUE,FALSE),,IF(INDEX(Команды!$A$2:$AN$7500,MATCH(Y$3,Команды!$A$2:$A$7500,0),$E88+2)=Команды!$AJ$18,TRUE,FALSE),,IF(INDEX(Команды!$A$2:$AN$7500,MATCH(Y$3,Команды!$A$2:$A$7500,0),$E88+2)=Команды!$AJ$19,TRUE,FALSE)),INDEX(Команды!$AJ$2:$AK$19,MATCH(INDEX(Команды!$A$2:$AN$7500,MATCH(Y$3,Команды!$A$2:$A$7500,0),$E88+2),Команды!$AJ$2:$AJ$19,0),2),0)</f>
        <v>0.45833333333333331</v>
      </c>
      <c r="Z88" s="175">
        <f>IF(OR(IF(INDEX(Команды!$A$2:$AN$7500,MATCH(Y$3,Команды!$A$2:$A$7500,0),$E88+2)=Команды!$AJ$2,TRUE,FALSE),IF(INDEX(Команды!$A$2:$AN$7500,MATCH(Y$3,Команды!$A$2:$A$7500,0),$E88+2)=Команды!$AJ$3,TRUE,FALSE),IF(INDEX(Команды!$A$2:$AN$7500,MATCH(Y$3,Команды!$A$2:$A$7500,0),$E88+2)=Команды!$AJ$4,TRUE,FALSE),IF(INDEX(Команды!$A$2:$AN$7500,MATCH(Y$3,Команды!$A$2:$A$7500,0),$E88+2)=Команды!$AJ$5,TRUE,FALSE),IF(INDEX(Команды!$A$2:$AN$7500,MATCH(Y$3,Команды!$A$2:$A$7500,0),$E88+2)=Команды!$AJ$6,TRUE,FALSE),IF(INDEX(Команды!$A$2:$AN$7500,MATCH(Y$3,Команды!$A$2:$A$7500,0),$E88+2)=Команды!$AJ$7,TRUE,FALSE),IF(INDEX(Команды!$A$2:$AN$7500,MATCH(Y$3,Команды!$A$2:$A$7500,0),$E88+2)=Команды!$AJ$8,TRUE,FALSE),IF(INDEX(Команды!$A$2:$AN$7500,MATCH(Y$3,Команды!$A$2:$A$7500,0),$E88+2)=Команды!$AJ$9,TRUE,FALSE),IF(INDEX(Команды!$A$2:$AN$7500,MATCH(Y$3,Команды!$A$2:$A$7500,0),$E88+2)=Команды!$AJ$10,TRUE,FALSE),IF(INDEX(Команды!$A$2:$AN$7500,MATCH(Y$3,Команды!$A$2:$A$7500,0),$E88+2)=Команды!$AJ$11,TRUE,FALSE),IF(INDEX(Команды!$A$2:$AN$7500,MATCH(Y$3,Команды!$A$2:$A$7500,0),$E88+2)=Команды!$AJ$12,TRUE,FALSE),IF(INDEX(Команды!$A$2:$AN$7500,MATCH(Y$3,Команды!$A$2:$A$7500,0),$E88+2)=Команды!$AJ$13,TRUE,FALSE),IF(INDEX(Команды!$A$2:$AN$7500,MATCH(Y$3,Команды!$A$2:$A$7500,0),$E88+2)=Команды!$AJ$14,TRUE,FALSE),IF(INDEX(Команды!$A$2:$AN$7500,MATCH(Y$3,Команды!$A$2:$A$7500,0),$E88+2)=Команды!$AJ$15,TRUE,FALSE),IF(INDEX(Команды!$A$2:$AN$7500,MATCH(Y$3,Команды!$A$2:$A$7500,0),$E88+2)=Команды!$AJ$16,TRUE,FALSE),IF(INDEX(Команды!$A$2:$AN$7500,MATCH(Y$3,Команды!$A$2:$A$7500,0),$E88+2)=Команды!$AJ$17,TRUE,FALSE),IF(INDEX(Команды!$A$2:$AN$7500,MATCH(Y$3,Команды!$A$2:$A$7500,0),$E88+2)=Команды!$AJ$18,TRUE,FALSE),IF(INDEX(Команды!$A$2:$AN$7500,MATCH(Y$3,Команды!$A$2:$A$7500,0),$E88+2)=Команды!$AJ$19,TRUE,FALSE)),INDEX(Команды!$AJ$2:$AL$19,MATCH(INDEX(Команды!$A$2:$AN$7500,MATCH(Y$3,Команды!$A$2:$A$7500,0),$E88+2),Команды!$AJ$2:$AJ$19,0),3),0)</f>
        <v>0.83333333333333337</v>
      </c>
      <c r="AA88" s="342"/>
      <c r="AB88" s="174">
        <f>IF(OR(IF(INDEX(Команды!$A$2:$AN$7500,MATCH(AB$3,Команды!$A$2:$A$7500,0),$E88+2)=Команды!$AJ$2,TRUE,FALSE),IF(INDEX(Команды!$A$2:$AN$7500,MATCH(AB$3,Команды!$A$2:$A$7500,0),$E88+2)=Команды!$AJ$3,TRUE,FALSE),IF(INDEX(Команды!$A$2:$AN$7500,MATCH(AB$3,Команды!$A$2:$A$7500,0),$E88+2)=Команды!$AJ$4,TRUE,FALSE),IF(INDEX(Команды!$A$2:$AN$7500,MATCH(AB$3,Команды!$A$2:$A$7500,0),$E88+2)=Команды!$AJ$5,TRUE,FALSE),IF(INDEX(Команды!$A$2:$AN$7500,MATCH(AB$3,Команды!$A$2:$A$7500,0),$E88+2)=Команды!$AJ$6,TRUE,FALSE),IF(INDEX(Команды!$A$2:$AN$7500,MATCH(AB$3,Команды!$A$2:$A$7500,0),$E88+2)=Команды!$AJ$7,TRUE,FALSE),IF(INDEX(Команды!$A$2:$AN$7500,MATCH(AB$3,Команды!$A$2:$A$7500,0),$E88+2)=Команды!$AJ$8,TRUE,FALSE),IF(INDEX(Команды!$A$2:$AN$7500,MATCH(AB$3,Команды!$A$2:$A$7500,0),$E88+2)=Команды!$AJ$9,TRUE,FALSE),IF(INDEX(Команды!$A$2:$AN$7500,MATCH(AB$3,Команды!$A$2:$A$7500,0),$E88+2)=Команды!$AJ$10,TRUE,FALSE),IF(INDEX(Команды!$A$2:$AN$7500,MATCH(AB$3,Команды!$A$2:$A$7500,0),$E88+2)=Команды!$AJ$11,TRUE,FALSE),IF(INDEX(Команды!$A$2:$AN$7500,MATCH(AB$3,Команды!$A$2:$A$7500,0),$E88+2)=Команды!$AJ$12,TRUE,FALSE),IF(INDEX(Команды!$A$2:$AN$7500,MATCH(AB$3,Команды!$A$2:$A$7500,0),$E88+2)=Команды!$AJ$13,TRUE,FALSE),IF(INDEX(Команды!$A$2:$AN$7500,MATCH(AB$3,Команды!$A$2:$A$7500,0),$E88+2)=Команды!$AJ$14,TRUE,FALSE),IF(INDEX(Команды!$A$2:$AN$7500,MATCH(AB$3,Команды!$A$2:$A$7500,0),$E88+2)=Команды!$AJ$15,TRUE,FALSE),IF(INDEX(Команды!$A$2:$AN$7500,MATCH(AB$3,Команды!$A$2:$A$7500,0),$E88+2)=Команды!$AJ$16,TRUE,FALSE),,IF(INDEX(Команды!$A$2:$AN$7500,MATCH(AB$3,Команды!$A$2:$A$7500,0),$E88+2)=Команды!$AJ$17,TRUE,FALSE),,IF(INDEX(Команды!$A$2:$AN$7500,MATCH(AB$3,Команды!$A$2:$A$7500,0),$E88+2)=Команды!$AJ$18,TRUE,FALSE),,IF(INDEX(Команды!$A$2:$AN$7500,MATCH(AB$3,Команды!$A$2:$A$7500,0),$E88+2)=Команды!$AJ$19,TRUE,FALSE)),INDEX(Команды!$AJ$2:$AK$19,MATCH(INDEX(Команды!$A$2:$AN$7500,MATCH(AB$3,Команды!$A$2:$A$7500,0),$E88+2),Команды!$AJ$2:$AJ$19,0),2),0)</f>
        <v>0.45833333333333331</v>
      </c>
      <c r="AC88" s="175">
        <f>IF(OR(IF(INDEX(Команды!$A$2:$AN$7500,MATCH(AB$3,Команды!$A$2:$A$7500,0),$E88+2)=Команды!$AJ$2,TRUE,FALSE),IF(INDEX(Команды!$A$2:$AN$7500,MATCH(AB$3,Команды!$A$2:$A$7500,0),$E88+2)=Команды!$AJ$3,TRUE,FALSE),IF(INDEX(Команды!$A$2:$AN$7500,MATCH(AB$3,Команды!$A$2:$A$7500,0),$E88+2)=Команды!$AJ$4,TRUE,FALSE),IF(INDEX(Команды!$A$2:$AN$7500,MATCH(AB$3,Команды!$A$2:$A$7500,0),$E88+2)=Команды!$AJ$5,TRUE,FALSE),IF(INDEX(Команды!$A$2:$AN$7500,MATCH(AB$3,Команды!$A$2:$A$7500,0),$E88+2)=Команды!$AJ$6,TRUE,FALSE),IF(INDEX(Команды!$A$2:$AN$7500,MATCH(AB$3,Команды!$A$2:$A$7500,0),$E88+2)=Команды!$AJ$7,TRUE,FALSE),IF(INDEX(Команды!$A$2:$AN$7500,MATCH(AB$3,Команды!$A$2:$A$7500,0),$E88+2)=Команды!$AJ$8,TRUE,FALSE),IF(INDEX(Команды!$A$2:$AN$7500,MATCH(AB$3,Команды!$A$2:$A$7500,0),$E88+2)=Команды!$AJ$9,TRUE,FALSE),IF(INDEX(Команды!$A$2:$AN$7500,MATCH(AB$3,Команды!$A$2:$A$7500,0),$E88+2)=Команды!$AJ$10,TRUE,FALSE),IF(INDEX(Команды!$A$2:$AN$7500,MATCH(AB$3,Команды!$A$2:$A$7500,0),$E88+2)=Команды!$AJ$11,TRUE,FALSE),IF(INDEX(Команды!$A$2:$AN$7500,MATCH(AB$3,Команды!$A$2:$A$7500,0),$E88+2)=Команды!$AJ$12,TRUE,FALSE),IF(INDEX(Команды!$A$2:$AN$7500,MATCH(AB$3,Команды!$A$2:$A$7500,0),$E88+2)=Команды!$AJ$13,TRUE,FALSE),IF(INDEX(Команды!$A$2:$AN$7500,MATCH(AB$3,Команды!$A$2:$A$7500,0),$E88+2)=Команды!$AJ$14,TRUE,FALSE),IF(INDEX(Команды!$A$2:$AN$7500,MATCH(AB$3,Команды!$A$2:$A$7500,0),$E88+2)=Команды!$AJ$15,TRUE,FALSE),IF(INDEX(Команды!$A$2:$AN$7500,MATCH(AB$3,Команды!$A$2:$A$7500,0),$E88+2)=Команды!$AJ$16,TRUE,FALSE),IF(INDEX(Команды!$A$2:$AN$7500,MATCH(AB$3,Команды!$A$2:$A$7500,0),$E88+2)=Команды!$AJ$17,TRUE,FALSE),IF(INDEX(Команды!$A$2:$AN$7500,MATCH(AB$3,Команды!$A$2:$A$7500,0),$E88+2)=Команды!$AJ$18,TRUE,FALSE),IF(INDEX(Команды!$A$2:$AN$7500,MATCH(AB$3,Команды!$A$2:$A$7500,0),$E88+2)=Команды!$AJ$19,TRUE,FALSE)),INDEX(Команды!$AJ$2:$AL$19,MATCH(INDEX(Команды!$A$2:$AN$7500,MATCH(AB$3,Команды!$A$2:$A$7500,0),$E88+2),Команды!$AJ$2:$AJ$19,0),3),0)</f>
        <v>0.83333333333333337</v>
      </c>
      <c r="AD88" s="342"/>
      <c r="AE88" s="174">
        <f>IF(OR(IF(INDEX(Команды!$A$2:$AN$7500,MATCH(AE$3,Команды!$A$2:$A$7500,0),$E88+2)=Команды!$AJ$2,TRUE,FALSE),IF(INDEX(Команды!$A$2:$AN$7500,MATCH(AE$3,Команды!$A$2:$A$7500,0),$E88+2)=Команды!$AJ$3,TRUE,FALSE),IF(INDEX(Команды!$A$2:$AN$7500,MATCH(AE$3,Команды!$A$2:$A$7500,0),$E88+2)=Команды!$AJ$4,TRUE,FALSE),IF(INDEX(Команды!$A$2:$AN$7500,MATCH(AE$3,Команды!$A$2:$A$7500,0),$E88+2)=Команды!$AJ$5,TRUE,FALSE),IF(INDEX(Команды!$A$2:$AN$7500,MATCH(AE$3,Команды!$A$2:$A$7500,0),$E88+2)=Команды!$AJ$6,TRUE,FALSE),IF(INDEX(Команды!$A$2:$AN$7500,MATCH(AE$3,Команды!$A$2:$A$7500,0),$E88+2)=Команды!$AJ$7,TRUE,FALSE),IF(INDEX(Команды!$A$2:$AN$7500,MATCH(AE$3,Команды!$A$2:$A$7500,0),$E88+2)=Команды!$AJ$8,TRUE,FALSE),IF(INDEX(Команды!$A$2:$AN$7500,MATCH(AE$3,Команды!$A$2:$A$7500,0),$E88+2)=Команды!$AJ$9,TRUE,FALSE),IF(INDEX(Команды!$A$2:$AN$7500,MATCH(AE$3,Команды!$A$2:$A$7500,0),$E88+2)=Команды!$AJ$10,TRUE,FALSE),IF(INDEX(Команды!$A$2:$AN$7500,MATCH(AE$3,Команды!$A$2:$A$7500,0),$E88+2)=Команды!$AJ$11,TRUE,FALSE),IF(INDEX(Команды!$A$2:$AN$7500,MATCH(AE$3,Команды!$A$2:$A$7500,0),$E88+2)=Команды!$AJ$12,TRUE,FALSE),IF(INDEX(Команды!$A$2:$AN$7500,MATCH(AE$3,Команды!$A$2:$A$7500,0),$E88+2)=Команды!$AJ$13,TRUE,FALSE),IF(INDEX(Команды!$A$2:$AN$7500,MATCH(AE$3,Команды!$A$2:$A$7500,0),$E88+2)=Команды!$AJ$14,TRUE,FALSE),IF(INDEX(Команды!$A$2:$AN$7500,MATCH(AE$3,Команды!$A$2:$A$7500,0),$E88+2)=Команды!$AJ$15,TRUE,FALSE),IF(INDEX(Команды!$A$2:$AN$7500,MATCH(AE$3,Команды!$A$2:$A$7500,0),$E88+2)=Команды!$AJ$16,TRUE,FALSE),,IF(INDEX(Команды!$A$2:$AN$7500,MATCH(AE$3,Команды!$A$2:$A$7500,0),$E88+2)=Команды!$AJ$17,TRUE,FALSE),,IF(INDEX(Команды!$A$2:$AN$7500,MATCH(AE$3,Команды!$A$2:$A$7500,0),$E88+2)=Команды!$AJ$18,TRUE,FALSE),,IF(INDEX(Команды!$A$2:$AN$7500,MATCH(AE$3,Команды!$A$2:$A$7500,0),$E88+2)=Команды!$AJ$19,TRUE,FALSE)),INDEX(Команды!$AJ$2:$AK$19,MATCH(INDEX(Команды!$A$2:$AN$7500,MATCH(AE$3,Команды!$A$2:$A$7500,0),$E88+2),Команды!$AJ$2:$AJ$19,0),2),0)</f>
        <v>0.625</v>
      </c>
      <c r="AF88" s="175">
        <f>IF(OR(IF(INDEX(Команды!$A$2:$AN$7500,MATCH(AE$3,Команды!$A$2:$A$7500,0),$E88+2)=Команды!$AJ$2,TRUE,FALSE),IF(INDEX(Команды!$A$2:$AN$7500,MATCH(AE$3,Команды!$A$2:$A$7500,0),$E88+2)=Команды!$AJ$3,TRUE,FALSE),IF(INDEX(Команды!$A$2:$AN$7500,MATCH(AE$3,Команды!$A$2:$A$7500,0),$E88+2)=Команды!$AJ$4,TRUE,FALSE),IF(INDEX(Команды!$A$2:$AN$7500,MATCH(AE$3,Команды!$A$2:$A$7500,0),$E88+2)=Команды!$AJ$5,TRUE,FALSE),IF(INDEX(Команды!$A$2:$AN$7500,MATCH(AE$3,Команды!$A$2:$A$7500,0),$E88+2)=Команды!$AJ$6,TRUE,FALSE),IF(INDEX(Команды!$A$2:$AN$7500,MATCH(AE$3,Команды!$A$2:$A$7500,0),$E88+2)=Команды!$AJ$7,TRUE,FALSE),IF(INDEX(Команды!$A$2:$AN$7500,MATCH(AE$3,Команды!$A$2:$A$7500,0),$E88+2)=Команды!$AJ$8,TRUE,FALSE),IF(INDEX(Команды!$A$2:$AN$7500,MATCH(AE$3,Команды!$A$2:$A$7500,0),$E88+2)=Команды!$AJ$9,TRUE,FALSE),IF(INDEX(Команды!$A$2:$AN$7500,MATCH(AE$3,Команды!$A$2:$A$7500,0),$E88+2)=Команды!$AJ$10,TRUE,FALSE),IF(INDEX(Команды!$A$2:$AN$7500,MATCH(AE$3,Команды!$A$2:$A$7500,0),$E88+2)=Команды!$AJ$11,TRUE,FALSE),IF(INDEX(Команды!$A$2:$AN$7500,MATCH(AE$3,Команды!$A$2:$A$7500,0),$E88+2)=Команды!$AJ$12,TRUE,FALSE),IF(INDEX(Команды!$A$2:$AN$7500,MATCH(AE$3,Команды!$A$2:$A$7500,0),$E88+2)=Команды!$AJ$13,TRUE,FALSE),IF(INDEX(Команды!$A$2:$AN$7500,MATCH(AE$3,Команды!$A$2:$A$7500,0),$E88+2)=Команды!$AJ$14,TRUE,FALSE),IF(INDEX(Команды!$A$2:$AN$7500,MATCH(AE$3,Команды!$A$2:$A$7500,0),$E88+2)=Команды!$AJ$15,TRUE,FALSE),IF(INDEX(Команды!$A$2:$AN$7500,MATCH(AE$3,Команды!$A$2:$A$7500,0),$E88+2)=Команды!$AJ$16,TRUE,FALSE),IF(INDEX(Команды!$A$2:$AN$7500,MATCH(AE$3,Команды!$A$2:$A$7500,0),$E88+2)=Команды!$AJ$17,TRUE,FALSE),IF(INDEX(Команды!$A$2:$AN$7500,MATCH(AE$3,Команды!$A$2:$A$7500,0),$E88+2)=Команды!$AJ$18,TRUE,FALSE),IF(INDEX(Команды!$A$2:$AN$7500,MATCH(AE$3,Команды!$A$2:$A$7500,0),$E88+2)=Команды!$AJ$19,TRUE,FALSE)),INDEX(Команды!$AJ$2:$AL$19,MATCH(INDEX(Команды!$A$2:$AN$7500,MATCH(AE$3,Команды!$A$2:$A$7500,0),$E88+2),Команды!$AJ$2:$AJ$19,0),3),0)</f>
        <v>1</v>
      </c>
      <c r="AG88" s="342"/>
      <c r="AH88" s="174">
        <f>IF(OR(IF(INDEX(Команды!$A$2:$AN$7500,MATCH(AH$3,Команды!$A$2:$A$7500,0),$E88+2)=Команды!$AJ$2,TRUE,FALSE),IF(INDEX(Команды!$A$2:$AN$7500,MATCH(AH$3,Команды!$A$2:$A$7500,0),$E88+2)=Команды!$AJ$3,TRUE,FALSE),IF(INDEX(Команды!$A$2:$AN$7500,MATCH(AH$3,Команды!$A$2:$A$7500,0),$E88+2)=Команды!$AJ$4,TRUE,FALSE),IF(INDEX(Команды!$A$2:$AN$7500,MATCH(AH$3,Команды!$A$2:$A$7500,0),$E88+2)=Команды!$AJ$5,TRUE,FALSE),IF(INDEX(Команды!$A$2:$AN$7500,MATCH(AH$3,Команды!$A$2:$A$7500,0),$E88+2)=Команды!$AJ$6,TRUE,FALSE),IF(INDEX(Команды!$A$2:$AN$7500,MATCH(AH$3,Команды!$A$2:$A$7500,0),$E88+2)=Команды!$AJ$7,TRUE,FALSE),IF(INDEX(Команды!$A$2:$AN$7500,MATCH(AH$3,Команды!$A$2:$A$7500,0),$E88+2)=Команды!$AJ$8,TRUE,FALSE),IF(INDEX(Команды!$A$2:$AN$7500,MATCH(AH$3,Команды!$A$2:$A$7500,0),$E88+2)=Команды!$AJ$9,TRUE,FALSE),IF(INDEX(Команды!$A$2:$AN$7500,MATCH(AH$3,Команды!$A$2:$A$7500,0),$E88+2)=Команды!$AJ$10,TRUE,FALSE),IF(INDEX(Команды!$A$2:$AN$7500,MATCH(AH$3,Команды!$A$2:$A$7500,0),$E88+2)=Команды!$AJ$11,TRUE,FALSE),IF(INDEX(Команды!$A$2:$AN$7500,MATCH(AH$3,Команды!$A$2:$A$7500,0),$E88+2)=Команды!$AJ$12,TRUE,FALSE),IF(INDEX(Команды!$A$2:$AN$7500,MATCH(AH$3,Команды!$A$2:$A$7500,0),$E88+2)=Команды!$AJ$13,TRUE,FALSE),IF(INDEX(Команды!$A$2:$AN$7500,MATCH(AH$3,Команды!$A$2:$A$7500,0),$E88+2)=Команды!$AJ$14,TRUE,FALSE),IF(INDEX(Команды!$A$2:$AN$7500,MATCH(AH$3,Команды!$A$2:$A$7500,0),$E88+2)=Команды!$AJ$15,TRUE,FALSE),IF(INDEX(Команды!$A$2:$AN$7500,MATCH(AH$3,Команды!$A$2:$A$7500,0),$E88+2)=Команды!$AJ$16,TRUE,FALSE),,IF(INDEX(Команды!$A$2:$AN$7500,MATCH(AH$3,Команды!$A$2:$A$7500,0),$E88+2)=Команды!$AJ$17,TRUE,FALSE),,IF(INDEX(Команды!$A$2:$AN$7500,MATCH(AH$3,Команды!$A$2:$A$7500,0),$E88+2)=Команды!$AJ$18,TRUE,FALSE),,IF(INDEX(Команды!$A$2:$AN$7500,MATCH(AH$3,Команды!$A$2:$A$7500,0),$E88+2)=Команды!$AJ$19,TRUE,FALSE)),INDEX(Команды!$AJ$2:$AK$19,MATCH(INDEX(Команды!$A$2:$AN$7500,MATCH(AH$3,Команды!$A$2:$A$7500,0),$E88+2),Команды!$AJ$2:$AJ$19,0),2),0)</f>
        <v>0.64583333333333337</v>
      </c>
      <c r="AI88" s="175">
        <f>IF(OR(IF(INDEX(Команды!$A$2:$AN$7500,MATCH(AH$3,Команды!$A$2:$A$7500,0),$E88+2)=Команды!$AJ$2,TRUE,FALSE),IF(INDEX(Команды!$A$2:$AN$7500,MATCH(AH$3,Команды!$A$2:$A$7500,0),$E88+2)=Команды!$AJ$3,TRUE,FALSE),IF(INDEX(Команды!$A$2:$AN$7500,MATCH(AH$3,Команды!$A$2:$A$7500,0),$E88+2)=Команды!$AJ$4,TRUE,FALSE),IF(INDEX(Команды!$A$2:$AN$7500,MATCH(AH$3,Команды!$A$2:$A$7500,0),$E88+2)=Команды!$AJ$5,TRUE,FALSE),IF(INDEX(Команды!$A$2:$AN$7500,MATCH(AH$3,Команды!$A$2:$A$7500,0),$E88+2)=Команды!$AJ$6,TRUE,FALSE),IF(INDEX(Команды!$A$2:$AN$7500,MATCH(AH$3,Команды!$A$2:$A$7500,0),$E88+2)=Команды!$AJ$7,TRUE,FALSE),IF(INDEX(Команды!$A$2:$AN$7500,MATCH(AH$3,Команды!$A$2:$A$7500,0),$E88+2)=Команды!$AJ$8,TRUE,FALSE),IF(INDEX(Команды!$A$2:$AN$7500,MATCH(AH$3,Команды!$A$2:$A$7500,0),$E88+2)=Команды!$AJ$9,TRUE,FALSE),IF(INDEX(Команды!$A$2:$AN$7500,MATCH(AH$3,Команды!$A$2:$A$7500,0),$E88+2)=Команды!$AJ$10,TRUE,FALSE),IF(INDEX(Команды!$A$2:$AN$7500,MATCH(AH$3,Команды!$A$2:$A$7500,0),$E88+2)=Команды!$AJ$11,TRUE,FALSE),IF(INDEX(Команды!$A$2:$AN$7500,MATCH(AH$3,Команды!$A$2:$A$7500,0),$E88+2)=Команды!$AJ$12,TRUE,FALSE),IF(INDEX(Команды!$A$2:$AN$7500,MATCH(AH$3,Команды!$A$2:$A$7500,0),$E88+2)=Команды!$AJ$13,TRUE,FALSE),IF(INDEX(Команды!$A$2:$AN$7500,MATCH(AH$3,Команды!$A$2:$A$7500,0),$E88+2)=Команды!$AJ$14,TRUE,FALSE),IF(INDEX(Команды!$A$2:$AN$7500,MATCH(AH$3,Команды!$A$2:$A$7500,0),$E88+2)=Команды!$AJ$15,TRUE,FALSE),IF(INDEX(Команды!$A$2:$AN$7500,MATCH(AH$3,Команды!$A$2:$A$7500,0),$E88+2)=Команды!$AJ$16,TRUE,FALSE),IF(INDEX(Команды!$A$2:$AN$7500,MATCH(AH$3,Команды!$A$2:$A$7500,0),$E88+2)=Команды!$AJ$17,TRUE,FALSE),IF(INDEX(Команды!$A$2:$AN$7500,MATCH(AH$3,Команды!$A$2:$A$7500,0),$E88+2)=Команды!$AJ$18,TRUE,FALSE),IF(INDEX(Команды!$A$2:$AN$7500,MATCH(AH$3,Команды!$A$2:$A$7500,0),$E88+2)=Команды!$AJ$19,TRUE,FALSE)),INDEX(Команды!$AJ$2:$AL$19,MATCH(INDEX(Команды!$A$2:$AN$7500,MATCH(AH$3,Команды!$A$2:$A$7500,0),$E88+2),Команды!$AJ$2:$AJ$19,0),3),0)</f>
        <v>1.0208333333333333</v>
      </c>
      <c r="AJ88" s="342"/>
      <c r="AK88" s="174">
        <f>IF(OR(IF(INDEX(Команды!$A$2:$AN$7500,MATCH(AK$3,Команды!$A$2:$A$7500,0),$E88+2)=Команды!$AJ$2,TRUE,FALSE),IF(INDEX(Команды!$A$2:$AN$7500,MATCH(AK$3,Команды!$A$2:$A$7500,0),$E88+2)=Команды!$AJ$3,TRUE,FALSE),IF(INDEX(Команды!$A$2:$AN$7500,MATCH(AK$3,Команды!$A$2:$A$7500,0),$E88+2)=Команды!$AJ$4,TRUE,FALSE),IF(INDEX(Команды!$A$2:$AN$7500,MATCH(AK$3,Команды!$A$2:$A$7500,0),$E88+2)=Команды!$AJ$5,TRUE,FALSE),IF(INDEX(Команды!$A$2:$AN$7500,MATCH(AK$3,Команды!$A$2:$A$7500,0),$E88+2)=Команды!$AJ$6,TRUE,FALSE),IF(INDEX(Команды!$A$2:$AN$7500,MATCH(AK$3,Команды!$A$2:$A$7500,0),$E88+2)=Команды!$AJ$7,TRUE,FALSE),IF(INDEX(Команды!$A$2:$AN$7500,MATCH(AK$3,Команды!$A$2:$A$7500,0),$E88+2)=Команды!$AJ$8,TRUE,FALSE),IF(INDEX(Команды!$A$2:$AN$7500,MATCH(AK$3,Команды!$A$2:$A$7500,0),$E88+2)=Команды!$AJ$9,TRUE,FALSE),IF(INDEX(Команды!$A$2:$AN$7500,MATCH(AK$3,Команды!$A$2:$A$7500,0),$E88+2)=Команды!$AJ$10,TRUE,FALSE),IF(INDEX(Команды!$A$2:$AN$7500,MATCH(AK$3,Команды!$A$2:$A$7500,0),$E88+2)=Команды!$AJ$11,TRUE,FALSE),IF(INDEX(Команды!$A$2:$AN$7500,MATCH(AK$3,Команды!$A$2:$A$7500,0),$E88+2)=Команды!$AJ$12,TRUE,FALSE),IF(INDEX(Команды!$A$2:$AN$7500,MATCH(AK$3,Команды!$A$2:$A$7500,0),$E88+2)=Команды!$AJ$13,TRUE,FALSE),IF(INDEX(Команды!$A$2:$AN$7500,MATCH(AK$3,Команды!$A$2:$A$7500,0),$E88+2)=Команды!$AJ$14,TRUE,FALSE),IF(INDEX(Команды!$A$2:$AN$7500,MATCH(AK$3,Команды!$A$2:$A$7500,0),$E88+2)=Команды!$AJ$15,TRUE,FALSE),IF(INDEX(Команды!$A$2:$AN$7500,MATCH(AK$3,Команды!$A$2:$A$7500,0),$E88+2)=Команды!$AJ$16,TRUE,FALSE),,IF(INDEX(Команды!$A$2:$AN$7500,MATCH(AK$3,Команды!$A$2:$A$7500,0),$E88+2)=Команды!$AJ$17,TRUE,FALSE),,IF(INDEX(Команды!$A$2:$AN$7500,MATCH(AK$3,Команды!$A$2:$A$7500,0),$E88+2)=Команды!$AJ$18,TRUE,FALSE),,IF(INDEX(Команды!$A$2:$AN$7500,MATCH(AK$3,Команды!$A$2:$A$7500,0),$E88+2)=Команды!$AJ$19,TRUE,FALSE)),INDEX(Команды!$AJ$2:$AK$19,MATCH(INDEX(Команды!$A$2:$AN$7500,MATCH(AK$3,Команды!$A$2:$A$7500,0),$E88+2),Команды!$AJ$2:$AJ$19,0),2),0)</f>
        <v>0.64583333333333337</v>
      </c>
      <c r="AL88" s="175">
        <f>IF(OR(IF(INDEX(Команды!$A$2:$AN$7500,MATCH(AK$3,Команды!$A$2:$A$7500,0),$E88+2)=Команды!$AJ$2,TRUE,FALSE),IF(INDEX(Команды!$A$2:$AN$7500,MATCH(AK$3,Команды!$A$2:$A$7500,0),$E88+2)=Команды!$AJ$3,TRUE,FALSE),IF(INDEX(Команды!$A$2:$AN$7500,MATCH(AK$3,Команды!$A$2:$A$7500,0),$E88+2)=Команды!$AJ$4,TRUE,FALSE),IF(INDEX(Команды!$A$2:$AN$7500,MATCH(AK$3,Команды!$A$2:$A$7500,0),$E88+2)=Команды!$AJ$5,TRUE,FALSE),IF(INDEX(Команды!$A$2:$AN$7500,MATCH(AK$3,Команды!$A$2:$A$7500,0),$E88+2)=Команды!$AJ$6,TRUE,FALSE),IF(INDEX(Команды!$A$2:$AN$7500,MATCH(AK$3,Команды!$A$2:$A$7500,0),$E88+2)=Команды!$AJ$7,TRUE,FALSE),IF(INDEX(Команды!$A$2:$AN$7500,MATCH(AK$3,Команды!$A$2:$A$7500,0),$E88+2)=Команды!$AJ$8,TRUE,FALSE),IF(INDEX(Команды!$A$2:$AN$7500,MATCH(AK$3,Команды!$A$2:$A$7500,0),$E88+2)=Команды!$AJ$9,TRUE,FALSE),IF(INDEX(Команды!$A$2:$AN$7500,MATCH(AK$3,Команды!$A$2:$A$7500,0),$E88+2)=Команды!$AJ$10,TRUE,FALSE),IF(INDEX(Команды!$A$2:$AN$7500,MATCH(AK$3,Команды!$A$2:$A$7500,0),$E88+2)=Команды!$AJ$11,TRUE,FALSE),IF(INDEX(Команды!$A$2:$AN$7500,MATCH(AK$3,Команды!$A$2:$A$7500,0),$E88+2)=Команды!$AJ$12,TRUE,FALSE),IF(INDEX(Команды!$A$2:$AN$7500,MATCH(AK$3,Команды!$A$2:$A$7500,0),$E88+2)=Команды!$AJ$13,TRUE,FALSE),IF(INDEX(Команды!$A$2:$AN$7500,MATCH(AK$3,Команды!$A$2:$A$7500,0),$E88+2)=Команды!$AJ$14,TRUE,FALSE),IF(INDEX(Команды!$A$2:$AN$7500,MATCH(AK$3,Команды!$A$2:$A$7500,0),$E88+2)=Команды!$AJ$15,TRUE,FALSE),IF(INDEX(Команды!$A$2:$AN$7500,MATCH(AK$3,Команды!$A$2:$A$7500,0),$E88+2)=Команды!$AJ$16,TRUE,FALSE),IF(INDEX(Команды!$A$2:$AN$7500,MATCH(AK$3,Команды!$A$2:$A$7500,0),$E88+2)=Команды!$AJ$17,TRUE,FALSE),IF(INDEX(Команды!$A$2:$AN$7500,MATCH(AK$3,Команды!$A$2:$A$7500,0),$E88+2)=Команды!$AJ$18,TRUE,FALSE),IF(INDEX(Команды!$A$2:$AN$7500,MATCH(AK$3,Команды!$A$2:$A$7500,0),$E88+2)=Команды!$AJ$19,TRUE,FALSE)),INDEX(Команды!$AJ$2:$AL$19,MATCH(INDEX(Команды!$A$2:$AN$7500,MATCH(AK$3,Команды!$A$2:$A$7500,0),$E88+2),Команды!$AJ$2:$AJ$19,0),3),0)</f>
        <v>1.0208333333333333</v>
      </c>
      <c r="AM88" s="342"/>
      <c r="AN88" s="174" t="str">
        <f>IF(OR(IF(INDEX(Команды!$A$2:$AN$7500,MATCH(AN$3,Команды!$A$2:$A$7500,0),$E88+2)=Команды!$AJ$2,TRUE,FALSE),IF(INDEX(Команды!$A$2:$AN$7500,MATCH(AN$3,Команды!$A$2:$A$7500,0),$E88+2)=Команды!$AJ$3,TRUE,FALSE),IF(INDEX(Команды!$A$2:$AN$7500,MATCH(AN$3,Команды!$A$2:$A$7500,0),$E88+2)=Команды!$AJ$4,TRUE,FALSE),IF(INDEX(Команды!$A$2:$AN$7500,MATCH(AN$3,Команды!$A$2:$A$7500,0),$E88+2)=Команды!$AJ$5,TRUE,FALSE),IF(INDEX(Команды!$A$2:$AN$7500,MATCH(AN$3,Команды!$A$2:$A$7500,0),$E88+2)=Команды!$AJ$6,TRUE,FALSE),IF(INDEX(Команды!$A$2:$AN$7500,MATCH(AN$3,Команды!$A$2:$A$7500,0),$E88+2)=Команды!$AJ$7,TRUE,FALSE),IF(INDEX(Команды!$A$2:$AN$7500,MATCH(AN$3,Команды!$A$2:$A$7500,0),$E88+2)=Команды!$AJ$8,TRUE,FALSE),IF(INDEX(Команды!$A$2:$AN$7500,MATCH(AN$3,Команды!$A$2:$A$7500,0),$E88+2)=Команды!$AJ$9,TRUE,FALSE),IF(INDEX(Команды!$A$2:$AN$7500,MATCH(AN$3,Команды!$A$2:$A$7500,0),$E88+2)=Команды!$AJ$10,TRUE,FALSE),IF(INDEX(Команды!$A$2:$AN$7500,MATCH(AN$3,Команды!$A$2:$A$7500,0),$E88+2)=Команды!$AJ$11,TRUE,FALSE),IF(INDEX(Команды!$A$2:$AN$7500,MATCH(AN$3,Команды!$A$2:$A$7500,0),$E88+2)=Команды!$AJ$12,TRUE,FALSE),IF(INDEX(Команды!$A$2:$AN$7500,MATCH(AN$3,Команды!$A$2:$A$7500,0),$E88+2)=Команды!$AJ$13,TRUE,FALSE),IF(INDEX(Команды!$A$2:$AN$7500,MATCH(AN$3,Команды!$A$2:$A$7500,0),$E88+2)=Команды!$AJ$14,TRUE,FALSE),IF(INDEX(Команды!$A$2:$AN$7500,MATCH(AN$3,Команды!$A$2:$A$7500,0),$E88+2)=Команды!$AJ$15,TRUE,FALSE),IF(INDEX(Команды!$A$2:$AN$7500,MATCH(AN$3,Команды!$A$2:$A$7500,0),$E88+2)=Команды!$AJ$16,TRUE,FALSE),,IF(INDEX(Команды!$A$2:$AN$7500,MATCH(AN$3,Команды!$A$2:$A$7500,0),$E88+2)=Команды!$AJ$17,TRUE,FALSE),,IF(INDEX(Команды!$A$2:$AN$7500,MATCH(AN$3,Команды!$A$2:$A$7500,0),$E88+2)=Команды!$AJ$18,TRUE,FALSE),,IF(INDEX(Команды!$A$2:$AN$7500,MATCH(AN$3,Команды!$A$2:$A$7500,0),$E88+2)=Команды!$AJ$19,TRUE,FALSE)),INDEX(Команды!$AJ$2:$AK$19,MATCH(INDEX(Команды!$A$2:$AN$7500,MATCH(AN$3,Команды!$A$2:$A$7500,0),$E88+2),Команды!$AJ$2:$AJ$19,0),2),0)</f>
        <v>В</v>
      </c>
      <c r="AO88" s="175" t="str">
        <f>IF(OR(IF(INDEX(Команды!$A$2:$AN$7500,MATCH(AN$3,Команды!$A$2:$A$7500,0),$E88+2)=Команды!$AJ$2,TRUE,FALSE),IF(INDEX(Команды!$A$2:$AN$7500,MATCH(AN$3,Команды!$A$2:$A$7500,0),$E88+2)=Команды!$AJ$3,TRUE,FALSE),IF(INDEX(Команды!$A$2:$AN$7500,MATCH(AN$3,Команды!$A$2:$A$7500,0),$E88+2)=Команды!$AJ$4,TRUE,FALSE),IF(INDEX(Команды!$A$2:$AN$7500,MATCH(AN$3,Команды!$A$2:$A$7500,0),$E88+2)=Команды!$AJ$5,TRUE,FALSE),IF(INDEX(Команды!$A$2:$AN$7500,MATCH(AN$3,Команды!$A$2:$A$7500,0),$E88+2)=Команды!$AJ$6,TRUE,FALSE),IF(INDEX(Команды!$A$2:$AN$7500,MATCH(AN$3,Команды!$A$2:$A$7500,0),$E88+2)=Команды!$AJ$7,TRUE,FALSE),IF(INDEX(Команды!$A$2:$AN$7500,MATCH(AN$3,Команды!$A$2:$A$7500,0),$E88+2)=Команды!$AJ$8,TRUE,FALSE),IF(INDEX(Команды!$A$2:$AN$7500,MATCH(AN$3,Команды!$A$2:$A$7500,0),$E88+2)=Команды!$AJ$9,TRUE,FALSE),IF(INDEX(Команды!$A$2:$AN$7500,MATCH(AN$3,Команды!$A$2:$A$7500,0),$E88+2)=Команды!$AJ$10,TRUE,FALSE),IF(INDEX(Команды!$A$2:$AN$7500,MATCH(AN$3,Команды!$A$2:$A$7500,0),$E88+2)=Команды!$AJ$11,TRUE,FALSE),IF(INDEX(Команды!$A$2:$AN$7500,MATCH(AN$3,Команды!$A$2:$A$7500,0),$E88+2)=Команды!$AJ$12,TRUE,FALSE),IF(INDEX(Команды!$A$2:$AN$7500,MATCH(AN$3,Команды!$A$2:$A$7500,0),$E88+2)=Команды!$AJ$13,TRUE,FALSE),IF(INDEX(Команды!$A$2:$AN$7500,MATCH(AN$3,Команды!$A$2:$A$7500,0),$E88+2)=Команды!$AJ$14,TRUE,FALSE),IF(INDEX(Команды!$A$2:$AN$7500,MATCH(AN$3,Команды!$A$2:$A$7500,0),$E88+2)=Команды!$AJ$15,TRUE,FALSE),IF(INDEX(Команды!$A$2:$AN$7500,MATCH(AN$3,Команды!$A$2:$A$7500,0),$E88+2)=Команды!$AJ$16,TRUE,FALSE),IF(INDEX(Команды!$A$2:$AN$7500,MATCH(AN$3,Команды!$A$2:$A$7500,0),$E88+2)=Команды!$AJ$17,TRUE,FALSE),IF(INDEX(Команды!$A$2:$AN$7500,MATCH(AN$3,Команды!$A$2:$A$7500,0),$E88+2)=Команды!$AJ$18,TRUE,FALSE),IF(INDEX(Команды!$A$2:$AN$7500,MATCH(AN$3,Команды!$A$2:$A$7500,0),$E88+2)=Команды!$AJ$19,TRUE,FALSE)),INDEX(Команды!$AJ$2:$AL$19,MATCH(INDEX(Команды!$A$2:$AN$7500,MATCH(AN$3,Команды!$A$2:$A$7500,0),$E88+2),Команды!$AJ$2:$AJ$19,0),3),0)</f>
        <v>В</v>
      </c>
      <c r="AP88" s="342"/>
      <c r="AQ88" s="174" t="str">
        <f>IF(OR(IF(INDEX(Команды!$A$2:$AN$7500,MATCH(AQ$3,Команды!$A$2:$A$7500,0),$E88+2)=Команды!$AJ$2,TRUE,FALSE),IF(INDEX(Команды!$A$2:$AN$7500,MATCH(AQ$3,Команды!$A$2:$A$7500,0),$E88+2)=Команды!$AJ$3,TRUE,FALSE),IF(INDEX(Команды!$A$2:$AN$7500,MATCH(AQ$3,Команды!$A$2:$A$7500,0),$E88+2)=Команды!$AJ$4,TRUE,FALSE),IF(INDEX(Команды!$A$2:$AN$7500,MATCH(AQ$3,Команды!$A$2:$A$7500,0),$E88+2)=Команды!$AJ$5,TRUE,FALSE),IF(INDEX(Команды!$A$2:$AN$7500,MATCH(AQ$3,Команды!$A$2:$A$7500,0),$E88+2)=Команды!$AJ$6,TRUE,FALSE),IF(INDEX(Команды!$A$2:$AN$7500,MATCH(AQ$3,Команды!$A$2:$A$7500,0),$E88+2)=Команды!$AJ$7,TRUE,FALSE),IF(INDEX(Команды!$A$2:$AN$7500,MATCH(AQ$3,Команды!$A$2:$A$7500,0),$E88+2)=Команды!$AJ$8,TRUE,FALSE),IF(INDEX(Команды!$A$2:$AN$7500,MATCH(AQ$3,Команды!$A$2:$A$7500,0),$E88+2)=Команды!$AJ$9,TRUE,FALSE),IF(INDEX(Команды!$A$2:$AN$7500,MATCH(AQ$3,Команды!$A$2:$A$7500,0),$E88+2)=Команды!$AJ$10,TRUE,FALSE),IF(INDEX(Команды!$A$2:$AN$7500,MATCH(AQ$3,Команды!$A$2:$A$7500,0),$E88+2)=Команды!$AJ$11,TRUE,FALSE),IF(INDEX(Команды!$A$2:$AN$7500,MATCH(AQ$3,Команды!$A$2:$A$7500,0),$E88+2)=Команды!$AJ$12,TRUE,FALSE),IF(INDEX(Команды!$A$2:$AN$7500,MATCH(AQ$3,Команды!$A$2:$A$7500,0),$E88+2)=Команды!$AJ$13,TRUE,FALSE),IF(INDEX(Команды!$A$2:$AN$7500,MATCH(AQ$3,Команды!$A$2:$A$7500,0),$E88+2)=Команды!$AJ$14,TRUE,FALSE),IF(INDEX(Команды!$A$2:$AN$7500,MATCH(AQ$3,Команды!$A$2:$A$7500,0),$E88+2)=Команды!$AJ$15,TRUE,FALSE),IF(INDEX(Команды!$A$2:$AN$7500,MATCH(AQ$3,Команды!$A$2:$A$7500,0),$E88+2)=Команды!$AJ$16,TRUE,FALSE),,IF(INDEX(Команды!$A$2:$AN$7500,MATCH(AQ$3,Команды!$A$2:$A$7500,0),$E88+2)=Команды!$AJ$17,TRUE,FALSE),,IF(INDEX(Команды!$A$2:$AN$7500,MATCH(AQ$3,Команды!$A$2:$A$7500,0),$E88+2)=Команды!$AJ$18,TRUE,FALSE),,IF(INDEX(Команды!$A$2:$AN$7500,MATCH(AQ$3,Команды!$A$2:$A$7500,0),$E88+2)=Команды!$AJ$19,TRUE,FALSE)),INDEX(Команды!$AJ$2:$AK$19,MATCH(INDEX(Команды!$A$2:$AN$7500,MATCH(AQ$3,Команды!$A$2:$A$7500,0),$E88+2),Команды!$AJ$2:$AJ$19,0),2),0)</f>
        <v>В</v>
      </c>
      <c r="AR88" s="175" t="str">
        <f>IF(OR(IF(INDEX(Команды!$A$2:$AN$7500,MATCH(AQ$3,Команды!$A$2:$A$7500,0),$E88+2)=Команды!$AJ$2,TRUE,FALSE),IF(INDEX(Команды!$A$2:$AN$7500,MATCH(AQ$3,Команды!$A$2:$A$7500,0),$E88+2)=Команды!$AJ$3,TRUE,FALSE),IF(INDEX(Команды!$A$2:$AN$7500,MATCH(AQ$3,Команды!$A$2:$A$7500,0),$E88+2)=Команды!$AJ$4,TRUE,FALSE),IF(INDEX(Команды!$A$2:$AN$7500,MATCH(AQ$3,Команды!$A$2:$A$7500,0),$E88+2)=Команды!$AJ$5,TRUE,FALSE),IF(INDEX(Команды!$A$2:$AN$7500,MATCH(AQ$3,Команды!$A$2:$A$7500,0),$E88+2)=Команды!$AJ$6,TRUE,FALSE),IF(INDEX(Команды!$A$2:$AN$7500,MATCH(AQ$3,Команды!$A$2:$A$7500,0),$E88+2)=Команды!$AJ$7,TRUE,FALSE),IF(INDEX(Команды!$A$2:$AN$7500,MATCH(AQ$3,Команды!$A$2:$A$7500,0),$E88+2)=Команды!$AJ$8,TRUE,FALSE),IF(INDEX(Команды!$A$2:$AN$7500,MATCH(AQ$3,Команды!$A$2:$A$7500,0),$E88+2)=Команды!$AJ$9,TRUE,FALSE),IF(INDEX(Команды!$A$2:$AN$7500,MATCH(AQ$3,Команды!$A$2:$A$7500,0),$E88+2)=Команды!$AJ$10,TRUE,FALSE),IF(INDEX(Команды!$A$2:$AN$7500,MATCH(AQ$3,Команды!$A$2:$A$7500,0),$E88+2)=Команды!$AJ$11,TRUE,FALSE),IF(INDEX(Команды!$A$2:$AN$7500,MATCH(AQ$3,Команды!$A$2:$A$7500,0),$E88+2)=Команды!$AJ$12,TRUE,FALSE),IF(INDEX(Команды!$A$2:$AN$7500,MATCH(AQ$3,Команды!$A$2:$A$7500,0),$E88+2)=Команды!$AJ$13,TRUE,FALSE),IF(INDEX(Команды!$A$2:$AN$7500,MATCH(AQ$3,Команды!$A$2:$A$7500,0),$E88+2)=Команды!$AJ$14,TRUE,FALSE),IF(INDEX(Команды!$A$2:$AN$7500,MATCH(AQ$3,Команды!$A$2:$A$7500,0),$E88+2)=Команды!$AJ$15,TRUE,FALSE),IF(INDEX(Команды!$A$2:$AN$7500,MATCH(AQ$3,Команды!$A$2:$A$7500,0),$E88+2)=Команды!$AJ$16,TRUE,FALSE),IF(INDEX(Команды!$A$2:$AN$7500,MATCH(AQ$3,Команды!$A$2:$A$7500,0),$E88+2)=Команды!$AJ$17,TRUE,FALSE),IF(INDEX(Команды!$A$2:$AN$7500,MATCH(AQ$3,Команды!$A$2:$A$7500,0),$E88+2)=Команды!$AJ$18,TRUE,FALSE),IF(INDEX(Команды!$A$2:$AN$7500,MATCH(AQ$3,Команды!$A$2:$A$7500,0),$E88+2)=Команды!$AJ$19,TRUE,FALSE)),INDEX(Команды!$AJ$2:$AL$19,MATCH(INDEX(Команды!$A$2:$AN$7500,MATCH(AQ$3,Команды!$A$2:$A$7500,0),$E88+2),Команды!$AJ$2:$AJ$19,0),3),0)</f>
        <v>В</v>
      </c>
      <c r="AS88" s="342"/>
      <c r="AT88" s="174">
        <f>IF(OR(IF(INDEX(Команды!$A$2:$AN$7500,MATCH(AT$3,Команды!$A$2:$A$7500,0),$E88+2)=Команды!$AJ$2,TRUE,FALSE),IF(INDEX(Команды!$A$2:$AN$7500,MATCH(AT$3,Команды!$A$2:$A$7500,0),$E88+2)=Команды!$AJ$3,TRUE,FALSE),IF(INDEX(Команды!$A$2:$AN$7500,MATCH(AT$3,Команды!$A$2:$A$7500,0),$E88+2)=Команды!$AJ$4,TRUE,FALSE),IF(INDEX(Команды!$A$2:$AN$7500,MATCH(AT$3,Команды!$A$2:$A$7500,0),$E88+2)=Команды!$AJ$5,TRUE,FALSE),IF(INDEX(Команды!$A$2:$AN$7500,MATCH(AT$3,Команды!$A$2:$A$7500,0),$E88+2)=Команды!$AJ$6,TRUE,FALSE),IF(INDEX(Команды!$A$2:$AN$7500,MATCH(AT$3,Команды!$A$2:$A$7500,0),$E88+2)=Команды!$AJ$7,TRUE,FALSE),IF(INDEX(Команды!$A$2:$AN$7500,MATCH(AT$3,Команды!$A$2:$A$7500,0),$E88+2)=Команды!$AJ$8,TRUE,FALSE),IF(INDEX(Команды!$A$2:$AN$7500,MATCH(AT$3,Команды!$A$2:$A$7500,0),$E88+2)=Команды!$AJ$9,TRUE,FALSE),IF(INDEX(Команды!$A$2:$AN$7500,MATCH(AT$3,Команды!$A$2:$A$7500,0),$E88+2)=Команды!$AJ$10,TRUE,FALSE),IF(INDEX(Команды!$A$2:$AN$7500,MATCH(AT$3,Команды!$A$2:$A$7500,0),$E88+2)=Команды!$AJ$11,TRUE,FALSE),IF(INDEX(Команды!$A$2:$AN$7500,MATCH(AT$3,Команды!$A$2:$A$7500,0),$E88+2)=Команды!$AJ$12,TRUE,FALSE),IF(INDEX(Команды!$A$2:$AN$7500,MATCH(AT$3,Команды!$A$2:$A$7500,0),$E88+2)=Команды!$AJ$13,TRUE,FALSE),IF(INDEX(Команды!$A$2:$AN$7500,MATCH(AT$3,Команды!$A$2:$A$7500,0),$E88+2)=Команды!$AJ$14,TRUE,FALSE),IF(INDEX(Команды!$A$2:$AN$7500,MATCH(AT$3,Команды!$A$2:$A$7500,0),$E88+2)=Команды!$AJ$15,TRUE,FALSE),IF(INDEX(Команды!$A$2:$AN$7500,MATCH(AT$3,Команды!$A$2:$A$7500,0),$E88+2)=Команды!$AJ$16,TRUE,FALSE),,IF(INDEX(Команды!$A$2:$AN$7500,MATCH(AT$3,Команды!$A$2:$A$7500,0),$E88+2)=Команды!$AJ$17,TRUE,FALSE),,IF(INDEX(Команды!$A$2:$AN$7500,MATCH(AT$3,Команды!$A$2:$A$7500,0),$E88+2)=Команды!$AJ$18,TRUE,FALSE),,IF(INDEX(Команды!$A$2:$AN$7500,MATCH(AT$3,Команды!$A$2:$A$7500,0),$E88+2)=Команды!$AJ$19,TRUE,FALSE)),INDEX(Команды!$AJ$2:$AK$19,MATCH(INDEX(Команды!$A$2:$AN$7500,MATCH(AT$3,Команды!$A$2:$A$7500,0),$E88+2),Команды!$AJ$2:$AJ$19,0),2),0)</f>
        <v>0.28125</v>
      </c>
      <c r="AU88" s="175">
        <f>IF(OR(IF(INDEX(Команды!$A$2:$AN$7500,MATCH(AT$3,Команды!$A$2:$A$7500,0),$E88+2)=Команды!$AJ$2,TRUE,FALSE),IF(INDEX(Команды!$A$2:$AN$7500,MATCH(AT$3,Команды!$A$2:$A$7500,0),$E88+2)=Команды!$AJ$3,TRUE,FALSE),IF(INDEX(Команды!$A$2:$AN$7500,MATCH(AT$3,Команды!$A$2:$A$7500,0),$E88+2)=Команды!$AJ$4,TRUE,FALSE),IF(INDEX(Команды!$A$2:$AN$7500,MATCH(AT$3,Команды!$A$2:$A$7500,0),$E88+2)=Команды!$AJ$5,TRUE,FALSE),IF(INDEX(Команды!$A$2:$AN$7500,MATCH(AT$3,Команды!$A$2:$A$7500,0),$E88+2)=Команды!$AJ$6,TRUE,FALSE),IF(INDEX(Команды!$A$2:$AN$7500,MATCH(AT$3,Команды!$A$2:$A$7500,0),$E88+2)=Команды!$AJ$7,TRUE,FALSE),IF(INDEX(Команды!$A$2:$AN$7500,MATCH(AT$3,Команды!$A$2:$A$7500,0),$E88+2)=Команды!$AJ$8,TRUE,FALSE),IF(INDEX(Команды!$A$2:$AN$7500,MATCH(AT$3,Команды!$A$2:$A$7500,0),$E88+2)=Команды!$AJ$9,TRUE,FALSE),IF(INDEX(Команды!$A$2:$AN$7500,MATCH(AT$3,Команды!$A$2:$A$7500,0),$E88+2)=Команды!$AJ$10,TRUE,FALSE),IF(INDEX(Команды!$A$2:$AN$7500,MATCH(AT$3,Команды!$A$2:$A$7500,0),$E88+2)=Команды!$AJ$11,TRUE,FALSE),IF(INDEX(Команды!$A$2:$AN$7500,MATCH(AT$3,Команды!$A$2:$A$7500,0),$E88+2)=Команды!$AJ$12,TRUE,FALSE),IF(INDEX(Команды!$A$2:$AN$7500,MATCH(AT$3,Команды!$A$2:$A$7500,0),$E88+2)=Команды!$AJ$13,TRUE,FALSE),IF(INDEX(Команды!$A$2:$AN$7500,MATCH(AT$3,Команды!$A$2:$A$7500,0),$E88+2)=Команды!$AJ$14,TRUE,FALSE),IF(INDEX(Команды!$A$2:$AN$7500,MATCH(AT$3,Команды!$A$2:$A$7500,0),$E88+2)=Команды!$AJ$15,TRUE,FALSE),IF(INDEX(Команды!$A$2:$AN$7500,MATCH(AT$3,Команды!$A$2:$A$7500,0),$E88+2)=Команды!$AJ$16,TRUE,FALSE),IF(INDEX(Команды!$A$2:$AN$7500,MATCH(AT$3,Команды!$A$2:$A$7500,0),$E88+2)=Команды!$AJ$17,TRUE,FALSE),IF(INDEX(Команды!$A$2:$AN$7500,MATCH(AT$3,Команды!$A$2:$A$7500,0),$E88+2)=Команды!$AJ$18,TRUE,FALSE),IF(INDEX(Команды!$A$2:$AN$7500,MATCH(AT$3,Команды!$A$2:$A$7500,0),$E88+2)=Команды!$AJ$19,TRUE,FALSE)),INDEX(Команды!$AJ$2:$AL$19,MATCH(INDEX(Команды!$A$2:$AN$7500,MATCH(AT$3,Команды!$A$2:$A$7500,0),$E88+2),Команды!$AJ$2:$AJ$19,0),3),0)</f>
        <v>0.65625</v>
      </c>
      <c r="AV88" s="342"/>
      <c r="AW88" s="174">
        <f>IF(OR(IF(INDEX(Команды!$A$2:$AN$7500,MATCH(AW$3,Команды!$A$2:$A$7500,0),$E88+2)=Команды!$AJ$2,TRUE,FALSE),IF(INDEX(Команды!$A$2:$AN$7500,MATCH(AW$3,Команды!$A$2:$A$7500,0),$E88+2)=Команды!$AJ$3,TRUE,FALSE),IF(INDEX(Команды!$A$2:$AN$7500,MATCH(AW$3,Команды!$A$2:$A$7500,0),$E88+2)=Команды!$AJ$4,TRUE,FALSE),IF(INDEX(Команды!$A$2:$AN$7500,MATCH(AW$3,Команды!$A$2:$A$7500,0),$E88+2)=Команды!$AJ$5,TRUE,FALSE),IF(INDEX(Команды!$A$2:$AN$7500,MATCH(AW$3,Команды!$A$2:$A$7500,0),$E88+2)=Команды!$AJ$6,TRUE,FALSE),IF(INDEX(Команды!$A$2:$AN$7500,MATCH(AW$3,Команды!$A$2:$A$7500,0),$E88+2)=Команды!$AJ$7,TRUE,FALSE),IF(INDEX(Команды!$A$2:$AN$7500,MATCH(AW$3,Команды!$A$2:$A$7500,0),$E88+2)=Команды!$AJ$8,TRUE,FALSE),IF(INDEX(Команды!$A$2:$AN$7500,MATCH(AW$3,Команды!$A$2:$A$7500,0),$E88+2)=Команды!$AJ$9,TRUE,FALSE),IF(INDEX(Команды!$A$2:$AN$7500,MATCH(AW$3,Команды!$A$2:$A$7500,0),$E88+2)=Команды!$AJ$10,TRUE,FALSE),IF(INDEX(Команды!$A$2:$AN$7500,MATCH(AW$3,Команды!$A$2:$A$7500,0),$E88+2)=Команды!$AJ$11,TRUE,FALSE),IF(INDEX(Команды!$A$2:$AN$7500,MATCH(AW$3,Команды!$A$2:$A$7500,0),$E88+2)=Команды!$AJ$12,TRUE,FALSE),IF(INDEX(Команды!$A$2:$AN$7500,MATCH(AW$3,Команды!$A$2:$A$7500,0),$E88+2)=Команды!$AJ$13,TRUE,FALSE),IF(INDEX(Команды!$A$2:$AN$7500,MATCH(AW$3,Команды!$A$2:$A$7500,0),$E88+2)=Команды!$AJ$14,TRUE,FALSE),IF(INDEX(Команды!$A$2:$AN$7500,MATCH(AW$3,Команды!$A$2:$A$7500,0),$E88+2)=Команды!$AJ$15,TRUE,FALSE),IF(INDEX(Команды!$A$2:$AN$7500,MATCH(AW$3,Команды!$A$2:$A$7500,0),$E88+2)=Команды!$AJ$16,TRUE,FALSE),,IF(INDEX(Команды!$A$2:$AN$7500,MATCH(AW$3,Команды!$A$2:$A$7500,0),$E88+2)=Команды!$AJ$17,TRUE,FALSE),,IF(INDEX(Команды!$A$2:$AN$7500,MATCH(AW$3,Команды!$A$2:$A$7500,0),$E88+2)=Команды!$AJ$18,TRUE,FALSE),,IF(INDEX(Команды!$A$2:$AN$7500,MATCH(AW$3,Команды!$A$2:$A$7500,0),$E88+2)=Команды!$AJ$19,TRUE,FALSE)),INDEX(Команды!$AJ$2:$AK$19,MATCH(INDEX(Команды!$A$2:$AN$7500,MATCH(AW$3,Команды!$A$2:$A$7500,0),$E88+2),Команды!$AJ$2:$AJ$19,0),2),0)</f>
        <v>0.28125</v>
      </c>
      <c r="AX88" s="175">
        <f>IF(OR(IF(INDEX(Команды!$A$2:$AN$7500,MATCH(AW$3,Команды!$A$2:$A$7500,0),$E88+2)=Команды!$AJ$2,TRUE,FALSE),IF(INDEX(Команды!$A$2:$AN$7500,MATCH(AW$3,Команды!$A$2:$A$7500,0),$E88+2)=Команды!$AJ$3,TRUE,FALSE),IF(INDEX(Команды!$A$2:$AN$7500,MATCH(AW$3,Команды!$A$2:$A$7500,0),$E88+2)=Команды!$AJ$4,TRUE,FALSE),IF(INDEX(Команды!$A$2:$AN$7500,MATCH(AW$3,Команды!$A$2:$A$7500,0),$E88+2)=Команды!$AJ$5,TRUE,FALSE),IF(INDEX(Команды!$A$2:$AN$7500,MATCH(AW$3,Команды!$A$2:$A$7500,0),$E88+2)=Команды!$AJ$6,TRUE,FALSE),IF(INDEX(Команды!$A$2:$AN$7500,MATCH(AW$3,Команды!$A$2:$A$7500,0),$E88+2)=Команды!$AJ$7,TRUE,FALSE),IF(INDEX(Команды!$A$2:$AN$7500,MATCH(AW$3,Команды!$A$2:$A$7500,0),$E88+2)=Команды!$AJ$8,TRUE,FALSE),IF(INDEX(Команды!$A$2:$AN$7500,MATCH(AW$3,Команды!$A$2:$A$7500,0),$E88+2)=Команды!$AJ$9,TRUE,FALSE),IF(INDEX(Команды!$A$2:$AN$7500,MATCH(AW$3,Команды!$A$2:$A$7500,0),$E88+2)=Команды!$AJ$10,TRUE,FALSE),IF(INDEX(Команды!$A$2:$AN$7500,MATCH(AW$3,Команды!$A$2:$A$7500,0),$E88+2)=Команды!$AJ$11,TRUE,FALSE),IF(INDEX(Команды!$A$2:$AN$7500,MATCH(AW$3,Команды!$A$2:$A$7500,0),$E88+2)=Команды!$AJ$12,TRUE,FALSE),IF(INDEX(Команды!$A$2:$AN$7500,MATCH(AW$3,Команды!$A$2:$A$7500,0),$E88+2)=Команды!$AJ$13,TRUE,FALSE),IF(INDEX(Команды!$A$2:$AN$7500,MATCH(AW$3,Команды!$A$2:$A$7500,0),$E88+2)=Команды!$AJ$14,TRUE,FALSE),IF(INDEX(Команды!$A$2:$AN$7500,MATCH(AW$3,Команды!$A$2:$A$7500,0),$E88+2)=Команды!$AJ$15,TRUE,FALSE),IF(INDEX(Команды!$A$2:$AN$7500,MATCH(AW$3,Команды!$A$2:$A$7500,0),$E88+2)=Команды!$AJ$16,TRUE,FALSE),IF(INDEX(Команды!$A$2:$AN$7500,MATCH(AW$3,Команды!$A$2:$A$7500,0),$E88+2)=Команды!$AJ$17,TRUE,FALSE),IF(INDEX(Команды!$A$2:$AN$7500,MATCH(AW$3,Команды!$A$2:$A$7500,0),$E88+2)=Команды!$AJ$18,TRUE,FALSE),IF(INDEX(Команды!$A$2:$AN$7500,MATCH(AW$3,Команды!$A$2:$A$7500,0),$E88+2)=Команды!$AJ$19,TRUE,FALSE)),INDEX(Команды!$AJ$2:$AL$19,MATCH(INDEX(Команды!$A$2:$AN$7500,MATCH(AW$3,Команды!$A$2:$A$7500,0),$E88+2),Команды!$AJ$2:$AJ$19,0),3),0)</f>
        <v>0.65625</v>
      </c>
      <c r="AY88" s="342"/>
      <c r="AZ88" s="174">
        <f>IF(OR(IF(INDEX(Команды!$A$2:$AN$7500,MATCH(AZ$3,Команды!$A$2:$A$7500,0),$E88+2)=Команды!$AJ$2,TRUE,FALSE),IF(INDEX(Команды!$A$2:$AN$7500,MATCH(AZ$3,Команды!$A$2:$A$7500,0),$E88+2)=Команды!$AJ$3,TRUE,FALSE),IF(INDEX(Команды!$A$2:$AN$7500,MATCH(AZ$3,Команды!$A$2:$A$7500,0),$E88+2)=Команды!$AJ$4,TRUE,FALSE),IF(INDEX(Команды!$A$2:$AN$7500,MATCH(AZ$3,Команды!$A$2:$A$7500,0),$E88+2)=Команды!$AJ$5,TRUE,FALSE),IF(INDEX(Команды!$A$2:$AN$7500,MATCH(AZ$3,Команды!$A$2:$A$7500,0),$E88+2)=Команды!$AJ$6,TRUE,FALSE),IF(INDEX(Команды!$A$2:$AN$7500,MATCH(AZ$3,Команды!$A$2:$A$7500,0),$E88+2)=Команды!$AJ$7,TRUE,FALSE),IF(INDEX(Команды!$A$2:$AN$7500,MATCH(AZ$3,Команды!$A$2:$A$7500,0),$E88+2)=Команды!$AJ$8,TRUE,FALSE),IF(INDEX(Команды!$A$2:$AN$7500,MATCH(AZ$3,Команды!$A$2:$A$7500,0),$E88+2)=Команды!$AJ$9,TRUE,FALSE),IF(INDEX(Команды!$A$2:$AN$7500,MATCH(AZ$3,Команды!$A$2:$A$7500,0),$E88+2)=Команды!$AJ$10,TRUE,FALSE),IF(INDEX(Команды!$A$2:$AN$7500,MATCH(AZ$3,Команды!$A$2:$A$7500,0),$E88+2)=Команды!$AJ$11,TRUE,FALSE),IF(INDEX(Команды!$A$2:$AN$7500,MATCH(AZ$3,Команды!$A$2:$A$7500,0),$E88+2)=Команды!$AJ$12,TRUE,FALSE),IF(INDEX(Команды!$A$2:$AN$7500,MATCH(AZ$3,Команды!$A$2:$A$7500,0),$E88+2)=Команды!$AJ$13,TRUE,FALSE),IF(INDEX(Команды!$A$2:$AN$7500,MATCH(AZ$3,Команды!$A$2:$A$7500,0),$E88+2)=Команды!$AJ$14,TRUE,FALSE),IF(INDEX(Команды!$A$2:$AN$7500,MATCH(AZ$3,Команды!$A$2:$A$7500,0),$E88+2)=Команды!$AJ$15,TRUE,FALSE),IF(INDEX(Команды!$A$2:$AN$7500,MATCH(AZ$3,Команды!$A$2:$A$7500,0),$E88+2)=Команды!$AJ$16,TRUE,FALSE),,IF(INDEX(Команды!$A$2:$AN$7500,MATCH(AZ$3,Команды!$A$2:$A$7500,0),$E88+2)=Команды!$AJ$17,TRUE,FALSE),,IF(INDEX(Команды!$A$2:$AN$7500,MATCH(AZ$3,Команды!$A$2:$A$7500,0),$E88+2)=Команды!$AJ$18,TRUE,FALSE),,IF(INDEX(Команды!$A$2:$AN$7500,MATCH(AZ$3,Команды!$A$2:$A$7500,0),$E88+2)=Команды!$AJ$19,TRUE,FALSE)),INDEX(Команды!$AJ$2:$AK$19,MATCH(INDEX(Команды!$A$2:$AN$7500,MATCH(AZ$3,Команды!$A$2:$A$7500,0),$E88+2),Команды!$AJ$2:$AJ$19,0),2),0)</f>
        <v>0.33333333333333331</v>
      </c>
      <c r="BA88" s="175">
        <f>IF(OR(IF(INDEX(Команды!$A$2:$AN$7500,MATCH(AZ$3,Команды!$A$2:$A$7500,0),$E88+2)=Команды!$AJ$2,TRUE,FALSE),IF(INDEX(Команды!$A$2:$AN$7500,MATCH(AZ$3,Команды!$A$2:$A$7500,0),$E88+2)=Команды!$AJ$3,TRUE,FALSE),IF(INDEX(Команды!$A$2:$AN$7500,MATCH(AZ$3,Команды!$A$2:$A$7500,0),$E88+2)=Команды!$AJ$4,TRUE,FALSE),IF(INDEX(Команды!$A$2:$AN$7500,MATCH(AZ$3,Команды!$A$2:$A$7500,0),$E88+2)=Команды!$AJ$5,TRUE,FALSE),IF(INDEX(Команды!$A$2:$AN$7500,MATCH(AZ$3,Команды!$A$2:$A$7500,0),$E88+2)=Команды!$AJ$6,TRUE,FALSE),IF(INDEX(Команды!$A$2:$AN$7500,MATCH(AZ$3,Команды!$A$2:$A$7500,0),$E88+2)=Команды!$AJ$7,TRUE,FALSE),IF(INDEX(Команды!$A$2:$AN$7500,MATCH(AZ$3,Команды!$A$2:$A$7500,0),$E88+2)=Команды!$AJ$8,TRUE,FALSE),IF(INDEX(Команды!$A$2:$AN$7500,MATCH(AZ$3,Команды!$A$2:$A$7500,0),$E88+2)=Команды!$AJ$9,TRUE,FALSE),IF(INDEX(Команды!$A$2:$AN$7500,MATCH(AZ$3,Команды!$A$2:$A$7500,0),$E88+2)=Команды!$AJ$10,TRUE,FALSE),IF(INDEX(Команды!$A$2:$AN$7500,MATCH(AZ$3,Команды!$A$2:$A$7500,0),$E88+2)=Команды!$AJ$11,TRUE,FALSE),IF(INDEX(Команды!$A$2:$AN$7500,MATCH(AZ$3,Команды!$A$2:$A$7500,0),$E88+2)=Команды!$AJ$12,TRUE,FALSE),IF(INDEX(Команды!$A$2:$AN$7500,MATCH(AZ$3,Команды!$A$2:$A$7500,0),$E88+2)=Команды!$AJ$13,TRUE,FALSE),IF(INDEX(Команды!$A$2:$AN$7500,MATCH(AZ$3,Команды!$A$2:$A$7500,0),$E88+2)=Команды!$AJ$14,TRUE,FALSE),IF(INDEX(Команды!$A$2:$AN$7500,MATCH(AZ$3,Команды!$A$2:$A$7500,0),$E88+2)=Команды!$AJ$15,TRUE,FALSE),IF(INDEX(Команды!$A$2:$AN$7500,MATCH(AZ$3,Команды!$A$2:$A$7500,0),$E88+2)=Команды!$AJ$16,TRUE,FALSE),IF(INDEX(Команды!$A$2:$AN$7500,MATCH(AZ$3,Команды!$A$2:$A$7500,0),$E88+2)=Команды!$AJ$17,TRUE,FALSE),IF(INDEX(Команды!$A$2:$AN$7500,MATCH(AZ$3,Команды!$A$2:$A$7500,0),$E88+2)=Команды!$AJ$18,TRUE,FALSE),IF(INDEX(Команды!$A$2:$AN$7500,MATCH(AZ$3,Команды!$A$2:$A$7500,0),$E88+2)=Команды!$AJ$19,TRUE,FALSE)),INDEX(Команды!$AJ$2:$AL$19,MATCH(INDEX(Команды!$A$2:$AN$7500,MATCH(AZ$3,Команды!$A$2:$A$7500,0),$E88+2),Команды!$AJ$2:$AJ$19,0),3),0)</f>
        <v>0.70833333333333337</v>
      </c>
      <c r="BB88" s="342"/>
      <c r="BC88" s="174">
        <f>IF(OR(IF(INDEX(Команды!$A$2:$AN$7500,MATCH(BC$3,Команды!$A$2:$A$7500,0),$E88+2)=Команды!$AJ$2,TRUE,FALSE),IF(INDEX(Команды!$A$2:$AN$7500,MATCH(BC$3,Команды!$A$2:$A$7500,0),$E88+2)=Команды!$AJ$3,TRUE,FALSE),IF(INDEX(Команды!$A$2:$AN$7500,MATCH(BC$3,Команды!$A$2:$A$7500,0),$E88+2)=Команды!$AJ$4,TRUE,FALSE),IF(INDEX(Команды!$A$2:$AN$7500,MATCH(BC$3,Команды!$A$2:$A$7500,0),$E88+2)=Команды!$AJ$5,TRUE,FALSE),IF(INDEX(Команды!$A$2:$AN$7500,MATCH(BC$3,Команды!$A$2:$A$7500,0),$E88+2)=Команды!$AJ$6,TRUE,FALSE),IF(INDEX(Команды!$A$2:$AN$7500,MATCH(BC$3,Команды!$A$2:$A$7500,0),$E88+2)=Команды!$AJ$7,TRUE,FALSE),IF(INDEX(Команды!$A$2:$AN$7500,MATCH(BC$3,Команды!$A$2:$A$7500,0),$E88+2)=Команды!$AJ$8,TRUE,FALSE),IF(INDEX(Команды!$A$2:$AN$7500,MATCH(BC$3,Команды!$A$2:$A$7500,0),$E88+2)=Команды!$AJ$9,TRUE,FALSE),IF(INDEX(Команды!$A$2:$AN$7500,MATCH(BC$3,Команды!$A$2:$A$7500,0),$E88+2)=Команды!$AJ$10,TRUE,FALSE),IF(INDEX(Команды!$A$2:$AN$7500,MATCH(BC$3,Команды!$A$2:$A$7500,0),$E88+2)=Команды!$AJ$11,TRUE,FALSE),IF(INDEX(Команды!$A$2:$AN$7500,MATCH(BC$3,Команды!$A$2:$A$7500,0),$E88+2)=Команды!$AJ$12,TRUE,FALSE),IF(INDEX(Команды!$A$2:$AN$7500,MATCH(BC$3,Команды!$A$2:$A$7500,0),$E88+2)=Команды!$AJ$13,TRUE,FALSE),IF(INDEX(Команды!$A$2:$AN$7500,MATCH(BC$3,Команды!$A$2:$A$7500,0),$E88+2)=Команды!$AJ$14,TRUE,FALSE),IF(INDEX(Команды!$A$2:$AN$7500,MATCH(BC$3,Команды!$A$2:$A$7500,0),$E88+2)=Команды!$AJ$15,TRUE,FALSE),IF(INDEX(Команды!$A$2:$AN$7500,MATCH(BC$3,Команды!$A$2:$A$7500,0),$E88+2)=Команды!$AJ$16,TRUE,FALSE),,IF(INDEX(Команды!$A$2:$AN$7500,MATCH(BC$3,Команды!$A$2:$A$7500,0),$E88+2)=Команды!$AJ$17,TRUE,FALSE),,IF(INDEX(Команды!$A$2:$AN$7500,MATCH(BC$3,Команды!$A$2:$A$7500,0),$E88+2)=Команды!$AJ$18,TRUE,FALSE),,IF(INDEX(Команды!$A$2:$AN$7500,MATCH(BC$3,Команды!$A$2:$A$7500,0),$E88+2)=Команды!$AJ$19,TRUE,FALSE)),INDEX(Команды!$AJ$2:$AK$19,MATCH(INDEX(Команды!$A$2:$AN$7500,MATCH(BC$3,Команды!$A$2:$A$7500,0),$E88+2),Команды!$AJ$2:$AJ$19,0),2),0)</f>
        <v>0.375</v>
      </c>
      <c r="BD88" s="175">
        <f>IF(OR(IF(INDEX(Команды!$A$2:$AN$7500,MATCH(BC$3,Команды!$A$2:$A$7500,0),$E88+2)=Команды!$AJ$2,TRUE,FALSE),IF(INDEX(Команды!$A$2:$AN$7500,MATCH(BC$3,Команды!$A$2:$A$7500,0),$E88+2)=Команды!$AJ$3,TRUE,FALSE),IF(INDEX(Команды!$A$2:$AN$7500,MATCH(BC$3,Команды!$A$2:$A$7500,0),$E88+2)=Команды!$AJ$4,TRUE,FALSE),IF(INDEX(Команды!$A$2:$AN$7500,MATCH(BC$3,Команды!$A$2:$A$7500,0),$E88+2)=Команды!$AJ$5,TRUE,FALSE),IF(INDEX(Команды!$A$2:$AN$7500,MATCH(BC$3,Команды!$A$2:$A$7500,0),$E88+2)=Команды!$AJ$6,TRUE,FALSE),IF(INDEX(Команды!$A$2:$AN$7500,MATCH(BC$3,Команды!$A$2:$A$7500,0),$E88+2)=Команды!$AJ$7,TRUE,FALSE),IF(INDEX(Команды!$A$2:$AN$7500,MATCH(BC$3,Команды!$A$2:$A$7500,0),$E88+2)=Команды!$AJ$8,TRUE,FALSE),IF(INDEX(Команды!$A$2:$AN$7500,MATCH(BC$3,Команды!$A$2:$A$7500,0),$E88+2)=Команды!$AJ$9,TRUE,FALSE),IF(INDEX(Команды!$A$2:$AN$7500,MATCH(BC$3,Команды!$A$2:$A$7500,0),$E88+2)=Команды!$AJ$10,TRUE,FALSE),IF(INDEX(Команды!$A$2:$AN$7500,MATCH(BC$3,Команды!$A$2:$A$7500,0),$E88+2)=Команды!$AJ$11,TRUE,FALSE),IF(INDEX(Команды!$A$2:$AN$7500,MATCH(BC$3,Команды!$A$2:$A$7500,0),$E88+2)=Команды!$AJ$12,TRUE,FALSE),IF(INDEX(Команды!$A$2:$AN$7500,MATCH(BC$3,Команды!$A$2:$A$7500,0),$E88+2)=Команды!$AJ$13,TRUE,FALSE),IF(INDEX(Команды!$A$2:$AN$7500,MATCH(BC$3,Команды!$A$2:$A$7500,0),$E88+2)=Команды!$AJ$14,TRUE,FALSE),IF(INDEX(Команды!$A$2:$AN$7500,MATCH(BC$3,Команды!$A$2:$A$7500,0),$E88+2)=Команды!$AJ$15,TRUE,FALSE),IF(INDEX(Команды!$A$2:$AN$7500,MATCH(BC$3,Команды!$A$2:$A$7500,0),$E88+2)=Команды!$AJ$16,TRUE,FALSE),IF(INDEX(Команды!$A$2:$AN$7500,MATCH(BC$3,Команды!$A$2:$A$7500,0),$E88+2)=Команды!$AJ$17,TRUE,FALSE),IF(INDEX(Команды!$A$2:$AN$7500,MATCH(BC$3,Команды!$A$2:$A$7500,0),$E88+2)=Команды!$AJ$18,TRUE,FALSE),IF(INDEX(Команды!$A$2:$AN$7500,MATCH(BC$3,Команды!$A$2:$A$7500,0),$E88+2)=Команды!$AJ$19,TRUE,FALSE)),INDEX(Команды!$AJ$2:$AL$19,MATCH(INDEX(Команды!$A$2:$AN$7500,MATCH(BC$3,Команды!$A$2:$A$7500,0),$E88+2),Команды!$AJ$2:$AJ$19,0),3),0)</f>
        <v>0.75</v>
      </c>
      <c r="BE88" s="342"/>
      <c r="BF88" s="174" t="str">
        <f>IF(OR(IF(INDEX(Команды!$A$2:$AN$7500,MATCH(BF$3,Команды!$A$2:$A$7500,0),$E88+2)=Команды!$AJ$2,TRUE,FALSE),IF(INDEX(Команды!$A$2:$AN$7500,MATCH(BF$3,Команды!$A$2:$A$7500,0),$E88+2)=Команды!$AJ$3,TRUE,FALSE),IF(INDEX(Команды!$A$2:$AN$7500,MATCH(BF$3,Команды!$A$2:$A$7500,0),$E88+2)=Команды!$AJ$4,TRUE,FALSE),IF(INDEX(Команды!$A$2:$AN$7500,MATCH(BF$3,Команды!$A$2:$A$7500,0),$E88+2)=Команды!$AJ$5,TRUE,FALSE),IF(INDEX(Команды!$A$2:$AN$7500,MATCH(BF$3,Команды!$A$2:$A$7500,0),$E88+2)=Команды!$AJ$6,TRUE,FALSE),IF(INDEX(Команды!$A$2:$AN$7500,MATCH(BF$3,Команды!$A$2:$A$7500,0),$E88+2)=Команды!$AJ$7,TRUE,FALSE),IF(INDEX(Команды!$A$2:$AN$7500,MATCH(BF$3,Команды!$A$2:$A$7500,0),$E88+2)=Команды!$AJ$8,TRUE,FALSE),IF(INDEX(Команды!$A$2:$AN$7500,MATCH(BF$3,Команды!$A$2:$A$7500,0),$E88+2)=Команды!$AJ$9,TRUE,FALSE),IF(INDEX(Команды!$A$2:$AN$7500,MATCH(BF$3,Команды!$A$2:$A$7500,0),$E88+2)=Команды!$AJ$10,TRUE,FALSE),IF(INDEX(Команды!$A$2:$AN$7500,MATCH(BF$3,Команды!$A$2:$A$7500,0),$E88+2)=Команды!$AJ$11,TRUE,FALSE),IF(INDEX(Команды!$A$2:$AN$7500,MATCH(BF$3,Команды!$A$2:$A$7500,0),$E88+2)=Команды!$AJ$12,TRUE,FALSE),IF(INDEX(Команды!$A$2:$AN$7500,MATCH(BF$3,Команды!$A$2:$A$7500,0),$E88+2)=Команды!$AJ$13,TRUE,FALSE),IF(INDEX(Команды!$A$2:$AN$7500,MATCH(BF$3,Команды!$A$2:$A$7500,0),$E88+2)=Команды!$AJ$14,TRUE,FALSE),IF(INDEX(Команды!$A$2:$AN$7500,MATCH(BF$3,Команды!$A$2:$A$7500,0),$E88+2)=Команды!$AJ$15,TRUE,FALSE),IF(INDEX(Команды!$A$2:$AN$7500,MATCH(BF$3,Команды!$A$2:$A$7500,0),$E88+2)=Команды!$AJ$16,TRUE,FALSE),,IF(INDEX(Команды!$A$2:$AN$7500,MATCH(BF$3,Команды!$A$2:$A$7500,0),$E88+2)=Команды!$AJ$17,TRUE,FALSE),,IF(INDEX(Команды!$A$2:$AN$7500,MATCH(BF$3,Команды!$A$2:$A$7500,0),$E88+2)=Команды!$AJ$18,TRUE,FALSE),,IF(INDEX(Команды!$A$2:$AN$7500,MATCH(BF$3,Команды!$A$2:$A$7500,0),$E88+2)=Команды!$AJ$19,TRUE,FALSE)),INDEX(Команды!$AJ$2:$AK$19,MATCH(INDEX(Команды!$A$2:$AN$7500,MATCH(BF$3,Команды!$A$2:$A$7500,0),$E88+2),Команды!$AJ$2:$AJ$19,0),2),0)</f>
        <v>В</v>
      </c>
      <c r="BG88" s="175" t="str">
        <f>IF(OR(IF(INDEX(Команды!$A$2:$AN$7500,MATCH(BF$3,Команды!$A$2:$A$7500,0),$E88+2)=Команды!$AJ$2,TRUE,FALSE),IF(INDEX(Команды!$A$2:$AN$7500,MATCH(BF$3,Команды!$A$2:$A$7500,0),$E88+2)=Команды!$AJ$3,TRUE,FALSE),IF(INDEX(Команды!$A$2:$AN$7500,MATCH(BF$3,Команды!$A$2:$A$7500,0),$E88+2)=Команды!$AJ$4,TRUE,FALSE),IF(INDEX(Команды!$A$2:$AN$7500,MATCH(BF$3,Команды!$A$2:$A$7500,0),$E88+2)=Команды!$AJ$5,TRUE,FALSE),IF(INDEX(Команды!$A$2:$AN$7500,MATCH(BF$3,Команды!$A$2:$A$7500,0),$E88+2)=Команды!$AJ$6,TRUE,FALSE),IF(INDEX(Команды!$A$2:$AN$7500,MATCH(BF$3,Команды!$A$2:$A$7500,0),$E88+2)=Команды!$AJ$7,TRUE,FALSE),IF(INDEX(Команды!$A$2:$AN$7500,MATCH(BF$3,Команды!$A$2:$A$7500,0),$E88+2)=Команды!$AJ$8,TRUE,FALSE),IF(INDEX(Команды!$A$2:$AN$7500,MATCH(BF$3,Команды!$A$2:$A$7500,0),$E88+2)=Команды!$AJ$9,TRUE,FALSE),IF(INDEX(Команды!$A$2:$AN$7500,MATCH(BF$3,Команды!$A$2:$A$7500,0),$E88+2)=Команды!$AJ$10,TRUE,FALSE),IF(INDEX(Команды!$A$2:$AN$7500,MATCH(BF$3,Команды!$A$2:$A$7500,0),$E88+2)=Команды!$AJ$11,TRUE,FALSE),IF(INDEX(Команды!$A$2:$AN$7500,MATCH(BF$3,Команды!$A$2:$A$7500,0),$E88+2)=Команды!$AJ$12,TRUE,FALSE),IF(INDEX(Команды!$A$2:$AN$7500,MATCH(BF$3,Команды!$A$2:$A$7500,0),$E88+2)=Команды!$AJ$13,TRUE,FALSE),IF(INDEX(Команды!$A$2:$AN$7500,MATCH(BF$3,Команды!$A$2:$A$7500,0),$E88+2)=Команды!$AJ$14,TRUE,FALSE),IF(INDEX(Команды!$A$2:$AN$7500,MATCH(BF$3,Команды!$A$2:$A$7500,0),$E88+2)=Команды!$AJ$15,TRUE,FALSE),IF(INDEX(Команды!$A$2:$AN$7500,MATCH(BF$3,Команды!$A$2:$A$7500,0),$E88+2)=Команды!$AJ$16,TRUE,FALSE),IF(INDEX(Команды!$A$2:$AN$7500,MATCH(BF$3,Команды!$A$2:$A$7500,0),$E88+2)=Команды!$AJ$17,TRUE,FALSE),IF(INDEX(Команды!$A$2:$AN$7500,MATCH(BF$3,Команды!$A$2:$A$7500,0),$E88+2)=Команды!$AJ$18,TRUE,FALSE),IF(INDEX(Команды!$A$2:$AN$7500,MATCH(BF$3,Команды!$A$2:$A$7500,0),$E88+2)=Команды!$AJ$19,TRUE,FALSE)),INDEX(Команды!$AJ$2:$AL$19,MATCH(INDEX(Команды!$A$2:$AN$7500,MATCH(BF$3,Команды!$A$2:$A$7500,0),$E88+2),Команды!$AJ$2:$AJ$19,0),3),0)</f>
        <v>В</v>
      </c>
      <c r="BH88" s="342"/>
      <c r="BI88" s="174" t="str">
        <f>IF(OR(IF(INDEX(Команды!$A$2:$AN$7500,MATCH(BI$3,Команды!$A$2:$A$7500,0),$E88+2)=Команды!$AJ$2,TRUE,FALSE),IF(INDEX(Команды!$A$2:$AN$7500,MATCH(BI$3,Команды!$A$2:$A$7500,0),$E88+2)=Команды!$AJ$3,TRUE,FALSE),IF(INDEX(Команды!$A$2:$AN$7500,MATCH(BI$3,Команды!$A$2:$A$7500,0),$E88+2)=Команды!$AJ$4,TRUE,FALSE),IF(INDEX(Команды!$A$2:$AN$7500,MATCH(BI$3,Команды!$A$2:$A$7500,0),$E88+2)=Команды!$AJ$5,TRUE,FALSE),IF(INDEX(Команды!$A$2:$AN$7500,MATCH(BI$3,Команды!$A$2:$A$7500,0),$E88+2)=Команды!$AJ$6,TRUE,FALSE),IF(INDEX(Команды!$A$2:$AN$7500,MATCH(BI$3,Команды!$A$2:$A$7500,0),$E88+2)=Команды!$AJ$7,TRUE,FALSE),IF(INDEX(Команды!$A$2:$AN$7500,MATCH(BI$3,Команды!$A$2:$A$7500,0),$E88+2)=Команды!$AJ$8,TRUE,FALSE),IF(INDEX(Команды!$A$2:$AN$7500,MATCH(BI$3,Команды!$A$2:$A$7500,0),$E88+2)=Команды!$AJ$9,TRUE,FALSE),IF(INDEX(Команды!$A$2:$AN$7500,MATCH(BI$3,Команды!$A$2:$A$7500,0),$E88+2)=Команды!$AJ$10,TRUE,FALSE),IF(INDEX(Команды!$A$2:$AN$7500,MATCH(BI$3,Команды!$A$2:$A$7500,0),$E88+2)=Команды!$AJ$11,TRUE,FALSE),IF(INDEX(Команды!$A$2:$AN$7500,MATCH(BI$3,Команды!$A$2:$A$7500,0),$E88+2)=Команды!$AJ$12,TRUE,FALSE),IF(INDEX(Команды!$A$2:$AN$7500,MATCH(BI$3,Команды!$A$2:$A$7500,0),$E88+2)=Команды!$AJ$13,TRUE,FALSE),IF(INDEX(Команды!$A$2:$AN$7500,MATCH(BI$3,Команды!$A$2:$A$7500,0),$E88+2)=Команды!$AJ$14,TRUE,FALSE),IF(INDEX(Команды!$A$2:$AN$7500,MATCH(BI$3,Команды!$A$2:$A$7500,0),$E88+2)=Команды!$AJ$15,TRUE,FALSE),IF(INDEX(Команды!$A$2:$AN$7500,MATCH(BI$3,Команды!$A$2:$A$7500,0),$E88+2)=Команды!$AJ$16,TRUE,FALSE),,IF(INDEX(Команды!$A$2:$AN$7500,MATCH(BI$3,Команды!$A$2:$A$7500,0),$E88+2)=Команды!$AJ$17,TRUE,FALSE),,IF(INDEX(Команды!$A$2:$AN$7500,MATCH(BI$3,Команды!$A$2:$A$7500,0),$E88+2)=Команды!$AJ$18,TRUE,FALSE),,IF(INDEX(Команды!$A$2:$AN$7500,MATCH(BI$3,Команды!$A$2:$A$7500,0),$E88+2)=Команды!$AJ$19,TRUE,FALSE)),INDEX(Команды!$AJ$2:$AK$19,MATCH(INDEX(Команды!$A$2:$AN$7500,MATCH(BI$3,Команды!$A$2:$A$7500,0),$E88+2),Команды!$AJ$2:$AJ$19,0),2),0)</f>
        <v>В</v>
      </c>
      <c r="BJ88" s="175" t="str">
        <f>IF(OR(IF(INDEX(Команды!$A$2:$AN$7500,MATCH(BI$3,Команды!$A$2:$A$7500,0),$E88+2)=Команды!$AJ$2,TRUE,FALSE),IF(INDEX(Команды!$A$2:$AN$7500,MATCH(BI$3,Команды!$A$2:$A$7500,0),$E88+2)=Команды!$AJ$3,TRUE,FALSE),IF(INDEX(Команды!$A$2:$AN$7500,MATCH(BI$3,Команды!$A$2:$A$7500,0),$E88+2)=Команды!$AJ$4,TRUE,FALSE),IF(INDEX(Команды!$A$2:$AN$7500,MATCH(BI$3,Команды!$A$2:$A$7500,0),$E88+2)=Команды!$AJ$5,TRUE,FALSE),IF(INDEX(Команды!$A$2:$AN$7500,MATCH(BI$3,Команды!$A$2:$A$7500,0),$E88+2)=Команды!$AJ$6,TRUE,FALSE),IF(INDEX(Команды!$A$2:$AN$7500,MATCH(BI$3,Команды!$A$2:$A$7500,0),$E88+2)=Команды!$AJ$7,TRUE,FALSE),IF(INDEX(Команды!$A$2:$AN$7500,MATCH(BI$3,Команды!$A$2:$A$7500,0),$E88+2)=Команды!$AJ$8,TRUE,FALSE),IF(INDEX(Команды!$A$2:$AN$7500,MATCH(BI$3,Команды!$A$2:$A$7500,0),$E88+2)=Команды!$AJ$9,TRUE,FALSE),IF(INDEX(Команды!$A$2:$AN$7500,MATCH(BI$3,Команды!$A$2:$A$7500,0),$E88+2)=Команды!$AJ$10,TRUE,FALSE),IF(INDEX(Команды!$A$2:$AN$7500,MATCH(BI$3,Команды!$A$2:$A$7500,0),$E88+2)=Команды!$AJ$11,TRUE,FALSE),IF(INDEX(Команды!$A$2:$AN$7500,MATCH(BI$3,Команды!$A$2:$A$7500,0),$E88+2)=Команды!$AJ$12,TRUE,FALSE),IF(INDEX(Команды!$A$2:$AN$7500,MATCH(BI$3,Команды!$A$2:$A$7500,0),$E88+2)=Команды!$AJ$13,TRUE,FALSE),IF(INDEX(Команды!$A$2:$AN$7500,MATCH(BI$3,Команды!$A$2:$A$7500,0),$E88+2)=Команды!$AJ$14,TRUE,FALSE),IF(INDEX(Команды!$A$2:$AN$7500,MATCH(BI$3,Команды!$A$2:$A$7500,0),$E88+2)=Команды!$AJ$15,TRUE,FALSE),IF(INDEX(Команды!$A$2:$AN$7500,MATCH(BI$3,Команды!$A$2:$A$7500,0),$E88+2)=Команды!$AJ$16,TRUE,FALSE),IF(INDEX(Команды!$A$2:$AN$7500,MATCH(BI$3,Команды!$A$2:$A$7500,0),$E88+2)=Команды!$AJ$17,TRUE,FALSE),IF(INDEX(Команды!$A$2:$AN$7500,MATCH(BI$3,Команды!$A$2:$A$7500,0),$E88+2)=Команды!$AJ$18,TRUE,FALSE),IF(INDEX(Команды!$A$2:$AN$7500,MATCH(BI$3,Команды!$A$2:$A$7500,0),$E88+2)=Команды!$AJ$19,TRUE,FALSE)),INDEX(Команды!$AJ$2:$AL$19,MATCH(INDEX(Команды!$A$2:$AN$7500,MATCH(BI$3,Команды!$A$2:$A$7500,0),$E88+2),Команды!$AJ$2:$AJ$19,0),3),0)</f>
        <v>В</v>
      </c>
      <c r="BK88" s="342"/>
      <c r="BL88" s="174">
        <f>IF(OR(IF(INDEX(Команды!$A$2:$AN$7500,MATCH(BL$3,Команды!$A$2:$A$7500,0),$E88+2)=Команды!$AJ$2,TRUE,FALSE),IF(INDEX(Команды!$A$2:$AN$7500,MATCH(BL$3,Команды!$A$2:$A$7500,0),$E88+2)=Команды!$AJ$3,TRUE,FALSE),IF(INDEX(Команды!$A$2:$AN$7500,MATCH(BL$3,Команды!$A$2:$A$7500,0),$E88+2)=Команды!$AJ$4,TRUE,FALSE),IF(INDEX(Команды!$A$2:$AN$7500,MATCH(BL$3,Команды!$A$2:$A$7500,0),$E88+2)=Команды!$AJ$5,TRUE,FALSE),IF(INDEX(Команды!$A$2:$AN$7500,MATCH(BL$3,Команды!$A$2:$A$7500,0),$E88+2)=Команды!$AJ$6,TRUE,FALSE),IF(INDEX(Команды!$A$2:$AN$7500,MATCH(BL$3,Команды!$A$2:$A$7500,0),$E88+2)=Команды!$AJ$7,TRUE,FALSE),IF(INDEX(Команды!$A$2:$AN$7500,MATCH(BL$3,Команды!$A$2:$A$7500,0),$E88+2)=Команды!$AJ$8,TRUE,FALSE),IF(INDEX(Команды!$A$2:$AN$7500,MATCH(BL$3,Команды!$A$2:$A$7500,0),$E88+2)=Команды!$AJ$9,TRUE,FALSE),IF(INDEX(Команды!$A$2:$AN$7500,MATCH(BL$3,Команды!$A$2:$A$7500,0),$E88+2)=Команды!$AJ$10,TRUE,FALSE),IF(INDEX(Команды!$A$2:$AN$7500,MATCH(BL$3,Команды!$A$2:$A$7500,0),$E88+2)=Команды!$AJ$11,TRUE,FALSE),IF(INDEX(Команды!$A$2:$AN$7500,MATCH(BL$3,Команды!$A$2:$A$7500,0),$E88+2)=Команды!$AJ$12,TRUE,FALSE),IF(INDEX(Команды!$A$2:$AN$7500,MATCH(BL$3,Команды!$A$2:$A$7500,0),$E88+2)=Команды!$AJ$13,TRUE,FALSE),IF(INDEX(Команды!$A$2:$AN$7500,MATCH(BL$3,Команды!$A$2:$A$7500,0),$E88+2)=Команды!$AJ$14,TRUE,FALSE),IF(INDEX(Команды!$A$2:$AN$7500,MATCH(BL$3,Команды!$A$2:$A$7500,0),$E88+2)=Команды!$AJ$15,TRUE,FALSE),IF(INDEX(Команды!$A$2:$AN$7500,MATCH(BL$3,Команды!$A$2:$A$7500,0),$E88+2)=Команды!$AJ$16,TRUE,FALSE),,IF(INDEX(Команды!$A$2:$AN$7500,MATCH(BL$3,Команды!$A$2:$A$7500,0),$E88+2)=Команды!$AJ$17,TRUE,FALSE),,IF(INDEX(Команды!$A$2:$AN$7500,MATCH(BL$3,Команды!$A$2:$A$7500,0),$E88+2)=Команды!$AJ$18,TRUE,FALSE),,IF(INDEX(Команды!$A$2:$AN$7500,MATCH(BL$3,Команды!$A$2:$A$7500,0),$E88+2)=Команды!$AJ$19,TRUE,FALSE)),INDEX(Команды!$AJ$2:$AK$19,MATCH(INDEX(Команды!$A$2:$AN$7500,MATCH(BL$3,Команды!$A$2:$A$7500,0),$E88+2),Команды!$AJ$2:$AJ$19,0),2),0)</f>
        <v>0.375</v>
      </c>
      <c r="BM88" s="175">
        <f>IF(OR(IF(INDEX(Команды!$A$2:$AN$7500,MATCH(BL$3,Команды!$A$2:$A$7500,0),$E88+2)=Команды!$AJ$2,TRUE,FALSE),IF(INDEX(Команды!$A$2:$AN$7500,MATCH(BL$3,Команды!$A$2:$A$7500,0),$E88+2)=Команды!$AJ$3,TRUE,FALSE),IF(INDEX(Команды!$A$2:$AN$7500,MATCH(BL$3,Команды!$A$2:$A$7500,0),$E88+2)=Команды!$AJ$4,TRUE,FALSE),IF(INDEX(Команды!$A$2:$AN$7500,MATCH(BL$3,Команды!$A$2:$A$7500,0),$E88+2)=Команды!$AJ$5,TRUE,FALSE),IF(INDEX(Команды!$A$2:$AN$7500,MATCH(BL$3,Команды!$A$2:$A$7500,0),$E88+2)=Команды!$AJ$6,TRUE,FALSE),IF(INDEX(Команды!$A$2:$AN$7500,MATCH(BL$3,Команды!$A$2:$A$7500,0),$E88+2)=Команды!$AJ$7,TRUE,FALSE),IF(INDEX(Команды!$A$2:$AN$7500,MATCH(BL$3,Команды!$A$2:$A$7500,0),$E88+2)=Команды!$AJ$8,TRUE,FALSE),IF(INDEX(Команды!$A$2:$AN$7500,MATCH(BL$3,Команды!$A$2:$A$7500,0),$E88+2)=Команды!$AJ$9,TRUE,FALSE),IF(INDEX(Команды!$A$2:$AN$7500,MATCH(BL$3,Команды!$A$2:$A$7500,0),$E88+2)=Команды!$AJ$10,TRUE,FALSE),IF(INDEX(Команды!$A$2:$AN$7500,MATCH(BL$3,Команды!$A$2:$A$7500,0),$E88+2)=Команды!$AJ$11,TRUE,FALSE),IF(INDEX(Команды!$A$2:$AN$7500,MATCH(BL$3,Команды!$A$2:$A$7500,0),$E88+2)=Команды!$AJ$12,TRUE,FALSE),IF(INDEX(Команды!$A$2:$AN$7500,MATCH(BL$3,Команды!$A$2:$A$7500,0),$E88+2)=Команды!$AJ$13,TRUE,FALSE),IF(INDEX(Команды!$A$2:$AN$7500,MATCH(BL$3,Команды!$A$2:$A$7500,0),$E88+2)=Команды!$AJ$14,TRUE,FALSE),IF(INDEX(Команды!$A$2:$AN$7500,MATCH(BL$3,Команды!$A$2:$A$7500,0),$E88+2)=Команды!$AJ$15,TRUE,FALSE),IF(INDEX(Команды!$A$2:$AN$7500,MATCH(BL$3,Команды!$A$2:$A$7500,0),$E88+2)=Команды!$AJ$16,TRUE,FALSE),IF(INDEX(Команды!$A$2:$AN$7500,MATCH(BL$3,Команды!$A$2:$A$7500,0),$E88+2)=Команды!$AJ$17,TRUE,FALSE),IF(INDEX(Команды!$A$2:$AN$7500,MATCH(BL$3,Команды!$A$2:$A$7500,0),$E88+2)=Команды!$AJ$18,TRUE,FALSE),IF(INDEX(Команды!$A$2:$AN$7500,MATCH(BL$3,Команды!$A$2:$A$7500,0),$E88+2)=Команды!$AJ$19,TRUE,FALSE)),INDEX(Команды!$AJ$2:$AL$19,MATCH(INDEX(Команды!$A$2:$AN$7500,MATCH(BL$3,Команды!$A$2:$A$7500,0),$E88+2),Команды!$AJ$2:$AJ$19,0),3),0)</f>
        <v>0.75</v>
      </c>
      <c r="BN88" s="342"/>
      <c r="BO88" s="174">
        <f>IF(OR(IF(INDEX(Команды!$A$2:$AN$7500,MATCH(BO$3,Команды!$A$2:$A$7500,0),$E88+2)=Команды!$AJ$2,TRUE,FALSE),IF(INDEX(Команды!$A$2:$AN$7500,MATCH(BO$3,Команды!$A$2:$A$7500,0),$E88+2)=Команды!$AJ$3,TRUE,FALSE),IF(INDEX(Команды!$A$2:$AN$7500,MATCH(BO$3,Команды!$A$2:$A$7500,0),$E88+2)=Команды!$AJ$4,TRUE,FALSE),IF(INDEX(Команды!$A$2:$AN$7500,MATCH(BO$3,Команды!$A$2:$A$7500,0),$E88+2)=Команды!$AJ$5,TRUE,FALSE),IF(INDEX(Команды!$A$2:$AN$7500,MATCH(BO$3,Команды!$A$2:$A$7500,0),$E88+2)=Команды!$AJ$6,TRUE,FALSE),IF(INDEX(Команды!$A$2:$AN$7500,MATCH(BO$3,Команды!$A$2:$A$7500,0),$E88+2)=Команды!$AJ$7,TRUE,FALSE),IF(INDEX(Команды!$A$2:$AN$7500,MATCH(BO$3,Команды!$A$2:$A$7500,0),$E88+2)=Команды!$AJ$8,TRUE,FALSE),IF(INDEX(Команды!$A$2:$AN$7500,MATCH(BO$3,Команды!$A$2:$A$7500,0),$E88+2)=Команды!$AJ$9,TRUE,FALSE),IF(INDEX(Команды!$A$2:$AN$7500,MATCH(BO$3,Команды!$A$2:$A$7500,0),$E88+2)=Команды!$AJ$10,TRUE,FALSE),IF(INDEX(Команды!$A$2:$AN$7500,MATCH(BO$3,Команды!$A$2:$A$7500,0),$E88+2)=Команды!$AJ$11,TRUE,FALSE),IF(INDEX(Команды!$A$2:$AN$7500,MATCH(BO$3,Команды!$A$2:$A$7500,0),$E88+2)=Команды!$AJ$12,TRUE,FALSE),IF(INDEX(Команды!$A$2:$AN$7500,MATCH(BO$3,Команды!$A$2:$A$7500,0),$E88+2)=Команды!$AJ$13,TRUE,FALSE),IF(INDEX(Команды!$A$2:$AN$7500,MATCH(BO$3,Команды!$A$2:$A$7500,0),$E88+2)=Команды!$AJ$14,TRUE,FALSE),IF(INDEX(Команды!$A$2:$AN$7500,MATCH(BO$3,Команды!$A$2:$A$7500,0),$E88+2)=Команды!$AJ$15,TRUE,FALSE),IF(INDEX(Команды!$A$2:$AN$7500,MATCH(BO$3,Команды!$A$2:$A$7500,0),$E88+2)=Команды!$AJ$16,TRUE,FALSE),,IF(INDEX(Команды!$A$2:$AN$7500,MATCH(BO$3,Команды!$A$2:$A$7500,0),$E88+2)=Команды!$AJ$17,TRUE,FALSE),,IF(INDEX(Команды!$A$2:$AN$7500,MATCH(BO$3,Команды!$A$2:$A$7500,0),$E88+2)=Команды!$AJ$18,TRUE,FALSE),,IF(INDEX(Команды!$A$2:$AN$7500,MATCH(BO$3,Команды!$A$2:$A$7500,0),$E88+2)=Команды!$AJ$19,TRUE,FALSE)),INDEX(Команды!$AJ$2:$AK$19,MATCH(INDEX(Команды!$A$2:$AN$7500,MATCH(BO$3,Команды!$A$2:$A$7500,0),$E88+2),Команды!$AJ$2:$AJ$19,0),2),0)</f>
        <v>0.375</v>
      </c>
      <c r="BP88" s="175">
        <f>IF(OR(IF(INDEX(Команды!$A$2:$AN$7500,MATCH(BO$3,Команды!$A$2:$A$7500,0),$E88+2)=Команды!$AJ$2,TRUE,FALSE),IF(INDEX(Команды!$A$2:$AN$7500,MATCH(BO$3,Команды!$A$2:$A$7500,0),$E88+2)=Команды!$AJ$3,TRUE,FALSE),IF(INDEX(Команды!$A$2:$AN$7500,MATCH(BO$3,Команды!$A$2:$A$7500,0),$E88+2)=Команды!$AJ$4,TRUE,FALSE),IF(INDEX(Команды!$A$2:$AN$7500,MATCH(BO$3,Команды!$A$2:$A$7500,0),$E88+2)=Команды!$AJ$5,TRUE,FALSE),IF(INDEX(Команды!$A$2:$AN$7500,MATCH(BO$3,Команды!$A$2:$A$7500,0),$E88+2)=Команды!$AJ$6,TRUE,FALSE),IF(INDEX(Команды!$A$2:$AN$7500,MATCH(BO$3,Команды!$A$2:$A$7500,0),$E88+2)=Команды!$AJ$7,TRUE,FALSE),IF(INDEX(Команды!$A$2:$AN$7500,MATCH(BO$3,Команды!$A$2:$A$7500,0),$E88+2)=Команды!$AJ$8,TRUE,FALSE),IF(INDEX(Команды!$A$2:$AN$7500,MATCH(BO$3,Команды!$A$2:$A$7500,0),$E88+2)=Команды!$AJ$9,TRUE,FALSE),IF(INDEX(Команды!$A$2:$AN$7500,MATCH(BO$3,Команды!$A$2:$A$7500,0),$E88+2)=Команды!$AJ$10,TRUE,FALSE),IF(INDEX(Команды!$A$2:$AN$7500,MATCH(BO$3,Команды!$A$2:$A$7500,0),$E88+2)=Команды!$AJ$11,TRUE,FALSE),IF(INDEX(Команды!$A$2:$AN$7500,MATCH(BO$3,Команды!$A$2:$A$7500,0),$E88+2)=Команды!$AJ$12,TRUE,FALSE),IF(INDEX(Команды!$A$2:$AN$7500,MATCH(BO$3,Команды!$A$2:$A$7500,0),$E88+2)=Команды!$AJ$13,TRUE,FALSE),IF(INDEX(Команды!$A$2:$AN$7500,MATCH(BO$3,Команды!$A$2:$A$7500,0),$E88+2)=Команды!$AJ$14,TRUE,FALSE),IF(INDEX(Команды!$A$2:$AN$7500,MATCH(BO$3,Команды!$A$2:$A$7500,0),$E88+2)=Команды!$AJ$15,TRUE,FALSE),IF(INDEX(Команды!$A$2:$AN$7500,MATCH(BO$3,Команды!$A$2:$A$7500,0),$E88+2)=Команды!$AJ$16,TRUE,FALSE),IF(INDEX(Команды!$A$2:$AN$7500,MATCH(BO$3,Команды!$A$2:$A$7500,0),$E88+2)=Команды!$AJ$17,TRUE,FALSE),IF(INDEX(Команды!$A$2:$AN$7500,MATCH(BO$3,Команды!$A$2:$A$7500,0),$E88+2)=Команды!$AJ$18,TRUE,FALSE),IF(INDEX(Команды!$A$2:$AN$7500,MATCH(BO$3,Команды!$A$2:$A$7500,0),$E88+2)=Команды!$AJ$19,TRUE,FALSE)),INDEX(Команды!$AJ$2:$AL$19,MATCH(INDEX(Команды!$A$2:$AN$7500,MATCH(BO$3,Команды!$A$2:$A$7500,0),$E88+2),Команды!$AJ$2:$AJ$19,0),3),0)</f>
        <v>0.75</v>
      </c>
      <c r="BQ88" s="342"/>
      <c r="BR88" s="174">
        <f>IF(OR(IF(INDEX(Команды!$A$2:$AN$7500,MATCH(BR$3,Команды!$A$2:$A$7500,0),$E88+2)=Команды!$AJ$2,TRUE,FALSE),IF(INDEX(Команды!$A$2:$AN$7500,MATCH(BR$3,Команды!$A$2:$A$7500,0),$E88+2)=Команды!$AJ$3,TRUE,FALSE),IF(INDEX(Команды!$A$2:$AN$7500,MATCH(BR$3,Команды!$A$2:$A$7500,0),$E88+2)=Команды!$AJ$4,TRUE,FALSE),IF(INDEX(Команды!$A$2:$AN$7500,MATCH(BR$3,Команды!$A$2:$A$7500,0),$E88+2)=Команды!$AJ$5,TRUE,FALSE),IF(INDEX(Команды!$A$2:$AN$7500,MATCH(BR$3,Команды!$A$2:$A$7500,0),$E88+2)=Команды!$AJ$6,TRUE,FALSE),IF(INDEX(Команды!$A$2:$AN$7500,MATCH(BR$3,Команды!$A$2:$A$7500,0),$E88+2)=Команды!$AJ$7,TRUE,FALSE),IF(INDEX(Команды!$A$2:$AN$7500,MATCH(BR$3,Команды!$A$2:$A$7500,0),$E88+2)=Команды!$AJ$8,TRUE,FALSE),IF(INDEX(Команды!$A$2:$AN$7500,MATCH(BR$3,Команды!$A$2:$A$7500,0),$E88+2)=Команды!$AJ$9,TRUE,FALSE),IF(INDEX(Команды!$A$2:$AN$7500,MATCH(BR$3,Команды!$A$2:$A$7500,0),$E88+2)=Команды!$AJ$10,TRUE,FALSE),IF(INDEX(Команды!$A$2:$AN$7500,MATCH(BR$3,Команды!$A$2:$A$7500,0),$E88+2)=Команды!$AJ$11,TRUE,FALSE),IF(INDEX(Команды!$A$2:$AN$7500,MATCH(BR$3,Команды!$A$2:$A$7500,0),$E88+2)=Команды!$AJ$12,TRUE,FALSE),IF(INDEX(Команды!$A$2:$AN$7500,MATCH(BR$3,Команды!$A$2:$A$7500,0),$E88+2)=Команды!$AJ$13,TRUE,FALSE),IF(INDEX(Команды!$A$2:$AN$7500,MATCH(BR$3,Команды!$A$2:$A$7500,0),$E88+2)=Команды!$AJ$14,TRUE,FALSE),IF(INDEX(Команды!$A$2:$AN$7500,MATCH(BR$3,Команды!$A$2:$A$7500,0),$E88+2)=Команды!$AJ$15,TRUE,FALSE),IF(INDEX(Команды!$A$2:$AN$7500,MATCH(BR$3,Команды!$A$2:$A$7500,0),$E88+2)=Команды!$AJ$16,TRUE,FALSE),,IF(INDEX(Команды!$A$2:$AN$7500,MATCH(BR$3,Команды!$A$2:$A$7500,0),$E88+2)=Команды!$AJ$17,TRUE,FALSE),,IF(INDEX(Команды!$A$2:$AN$7500,MATCH(BR$3,Команды!$A$2:$A$7500,0),$E88+2)=Команды!$AJ$18,TRUE,FALSE),,IF(INDEX(Команды!$A$2:$AN$7500,MATCH(BR$3,Команды!$A$2:$A$7500,0),$E88+2)=Команды!$AJ$19,TRUE,FALSE)),INDEX(Команды!$AJ$2:$AK$19,MATCH(INDEX(Команды!$A$2:$AN$7500,MATCH(BR$3,Команды!$A$2:$A$7500,0),$E88+2),Команды!$AJ$2:$AJ$19,0),2),0)</f>
        <v>0.41666666666666669</v>
      </c>
      <c r="BS88" s="175">
        <f>IF(OR(IF(INDEX(Команды!$A$2:$AN$7500,MATCH(BR$3,Команды!$A$2:$A$7500,0),$E88+2)=Команды!$AJ$2,TRUE,FALSE),IF(INDEX(Команды!$A$2:$AN$7500,MATCH(BR$3,Команды!$A$2:$A$7500,0),$E88+2)=Команды!$AJ$3,TRUE,FALSE),IF(INDEX(Команды!$A$2:$AN$7500,MATCH(BR$3,Команды!$A$2:$A$7500,0),$E88+2)=Команды!$AJ$4,TRUE,FALSE),IF(INDEX(Команды!$A$2:$AN$7500,MATCH(BR$3,Команды!$A$2:$A$7500,0),$E88+2)=Команды!$AJ$5,TRUE,FALSE),IF(INDEX(Команды!$A$2:$AN$7500,MATCH(BR$3,Команды!$A$2:$A$7500,0),$E88+2)=Команды!$AJ$6,TRUE,FALSE),IF(INDEX(Команды!$A$2:$AN$7500,MATCH(BR$3,Команды!$A$2:$A$7500,0),$E88+2)=Команды!$AJ$7,TRUE,FALSE),IF(INDEX(Команды!$A$2:$AN$7500,MATCH(BR$3,Команды!$A$2:$A$7500,0),$E88+2)=Команды!$AJ$8,TRUE,FALSE),IF(INDEX(Команды!$A$2:$AN$7500,MATCH(BR$3,Команды!$A$2:$A$7500,0),$E88+2)=Команды!$AJ$9,TRUE,FALSE),IF(INDEX(Команды!$A$2:$AN$7500,MATCH(BR$3,Команды!$A$2:$A$7500,0),$E88+2)=Команды!$AJ$10,TRUE,FALSE),IF(INDEX(Команды!$A$2:$AN$7500,MATCH(BR$3,Команды!$A$2:$A$7500,0),$E88+2)=Команды!$AJ$11,TRUE,FALSE),IF(INDEX(Команды!$A$2:$AN$7500,MATCH(BR$3,Команды!$A$2:$A$7500,0),$E88+2)=Команды!$AJ$12,TRUE,FALSE),IF(INDEX(Команды!$A$2:$AN$7500,MATCH(BR$3,Команды!$A$2:$A$7500,0),$E88+2)=Команды!$AJ$13,TRUE,FALSE),IF(INDEX(Команды!$A$2:$AN$7500,MATCH(BR$3,Команды!$A$2:$A$7500,0),$E88+2)=Команды!$AJ$14,TRUE,FALSE),IF(INDEX(Команды!$A$2:$AN$7500,MATCH(BR$3,Команды!$A$2:$A$7500,0),$E88+2)=Команды!$AJ$15,TRUE,FALSE),IF(INDEX(Команды!$A$2:$AN$7500,MATCH(BR$3,Команды!$A$2:$A$7500,0),$E88+2)=Команды!$AJ$16,TRUE,FALSE),IF(INDEX(Команды!$A$2:$AN$7500,MATCH(BR$3,Команды!$A$2:$A$7500,0),$E88+2)=Команды!$AJ$17,TRUE,FALSE),IF(INDEX(Команды!$A$2:$AN$7500,MATCH(BR$3,Команды!$A$2:$A$7500,0),$E88+2)=Команды!$AJ$18,TRUE,FALSE),IF(INDEX(Команды!$A$2:$AN$7500,MATCH(BR$3,Команды!$A$2:$A$7500,0),$E88+2)=Команды!$AJ$19,TRUE,FALSE)),INDEX(Команды!$AJ$2:$AL$19,MATCH(INDEX(Команды!$A$2:$AN$7500,MATCH(BR$3,Команды!$A$2:$A$7500,0),$E88+2),Команды!$AJ$2:$AJ$19,0),3),0)</f>
        <v>0.79166666666666663</v>
      </c>
      <c r="BT88" s="342"/>
      <c r="BU88" s="174">
        <f>IF(OR(IF(INDEX(Команды!$A$2:$AN$7500,MATCH(BU$3,Команды!$A$2:$A$7500,0),$E88+2)=Команды!$AJ$2,TRUE,FALSE),IF(INDEX(Команды!$A$2:$AN$7500,MATCH(BU$3,Команды!$A$2:$A$7500,0),$E88+2)=Команды!$AJ$3,TRUE,FALSE),IF(INDEX(Команды!$A$2:$AN$7500,MATCH(BU$3,Команды!$A$2:$A$7500,0),$E88+2)=Команды!$AJ$4,TRUE,FALSE),IF(INDEX(Команды!$A$2:$AN$7500,MATCH(BU$3,Команды!$A$2:$A$7500,0),$E88+2)=Команды!$AJ$5,TRUE,FALSE),IF(INDEX(Команды!$A$2:$AN$7500,MATCH(BU$3,Команды!$A$2:$A$7500,0),$E88+2)=Команды!$AJ$6,TRUE,FALSE),IF(INDEX(Команды!$A$2:$AN$7500,MATCH(BU$3,Команды!$A$2:$A$7500,0),$E88+2)=Команды!$AJ$7,TRUE,FALSE),IF(INDEX(Команды!$A$2:$AN$7500,MATCH(BU$3,Команды!$A$2:$A$7500,0),$E88+2)=Команды!$AJ$8,TRUE,FALSE),IF(INDEX(Команды!$A$2:$AN$7500,MATCH(BU$3,Команды!$A$2:$A$7500,0),$E88+2)=Команды!$AJ$9,TRUE,FALSE),IF(INDEX(Команды!$A$2:$AN$7500,MATCH(BU$3,Команды!$A$2:$A$7500,0),$E88+2)=Команды!$AJ$10,TRUE,FALSE),IF(INDEX(Команды!$A$2:$AN$7500,MATCH(BU$3,Команды!$A$2:$A$7500,0),$E88+2)=Команды!$AJ$11,TRUE,FALSE),IF(INDEX(Команды!$A$2:$AN$7500,MATCH(BU$3,Команды!$A$2:$A$7500,0),$E88+2)=Команды!$AJ$12,TRUE,FALSE),IF(INDEX(Команды!$A$2:$AN$7500,MATCH(BU$3,Команды!$A$2:$A$7500,0),$E88+2)=Команды!$AJ$13,TRUE,FALSE),IF(INDEX(Команды!$A$2:$AN$7500,MATCH(BU$3,Команды!$A$2:$A$7500,0),$E88+2)=Команды!$AJ$14,TRUE,FALSE),IF(INDEX(Команды!$A$2:$AN$7500,MATCH(BU$3,Команды!$A$2:$A$7500,0),$E88+2)=Команды!$AJ$15,TRUE,FALSE),IF(INDEX(Команды!$A$2:$AN$7500,MATCH(BU$3,Команды!$A$2:$A$7500,0),$E88+2)=Команды!$AJ$16,TRUE,FALSE),,IF(INDEX(Команды!$A$2:$AN$7500,MATCH(BU$3,Команды!$A$2:$A$7500,0),$E88+2)=Команды!$AJ$17,TRUE,FALSE),,IF(INDEX(Команды!$A$2:$AN$7500,MATCH(BU$3,Команды!$A$2:$A$7500,0),$E88+2)=Команды!$AJ$18,TRUE,FALSE),,IF(INDEX(Команды!$A$2:$AN$7500,MATCH(BU$3,Команды!$A$2:$A$7500,0),$E88+2)=Команды!$AJ$19,TRUE,FALSE)),INDEX(Команды!$AJ$2:$AK$19,MATCH(INDEX(Команды!$A$2:$AN$7500,MATCH(BU$3,Команды!$A$2:$A$7500,0),$E88+2),Команды!$AJ$2:$AJ$19,0),2),0)</f>
        <v>0.58333333333333337</v>
      </c>
      <c r="BV88" s="175">
        <f>IF(OR(IF(INDEX(Команды!$A$2:$AN$7500,MATCH(BU$3,Команды!$A$2:$A$7500,0),$E88+2)=Команды!$AJ$2,TRUE,FALSE),IF(INDEX(Команды!$A$2:$AN$7500,MATCH(BU$3,Команды!$A$2:$A$7500,0),$E88+2)=Команды!$AJ$3,TRUE,FALSE),IF(INDEX(Команды!$A$2:$AN$7500,MATCH(BU$3,Команды!$A$2:$A$7500,0),$E88+2)=Команды!$AJ$4,TRUE,FALSE),IF(INDEX(Команды!$A$2:$AN$7500,MATCH(BU$3,Команды!$A$2:$A$7500,0),$E88+2)=Команды!$AJ$5,TRUE,FALSE),IF(INDEX(Команды!$A$2:$AN$7500,MATCH(BU$3,Команды!$A$2:$A$7500,0),$E88+2)=Команды!$AJ$6,TRUE,FALSE),IF(INDEX(Команды!$A$2:$AN$7500,MATCH(BU$3,Команды!$A$2:$A$7500,0),$E88+2)=Команды!$AJ$7,TRUE,FALSE),IF(INDEX(Команды!$A$2:$AN$7500,MATCH(BU$3,Команды!$A$2:$A$7500,0),$E88+2)=Команды!$AJ$8,TRUE,FALSE),IF(INDEX(Команды!$A$2:$AN$7500,MATCH(BU$3,Команды!$A$2:$A$7500,0),$E88+2)=Команды!$AJ$9,TRUE,FALSE),IF(INDEX(Команды!$A$2:$AN$7500,MATCH(BU$3,Команды!$A$2:$A$7500,0),$E88+2)=Команды!$AJ$10,TRUE,FALSE),IF(INDEX(Команды!$A$2:$AN$7500,MATCH(BU$3,Команды!$A$2:$A$7500,0),$E88+2)=Команды!$AJ$11,TRUE,FALSE),IF(INDEX(Команды!$A$2:$AN$7500,MATCH(BU$3,Команды!$A$2:$A$7500,0),$E88+2)=Команды!$AJ$12,TRUE,FALSE),IF(INDEX(Команды!$A$2:$AN$7500,MATCH(BU$3,Команды!$A$2:$A$7500,0),$E88+2)=Команды!$AJ$13,TRUE,FALSE),IF(INDEX(Команды!$A$2:$AN$7500,MATCH(BU$3,Команды!$A$2:$A$7500,0),$E88+2)=Команды!$AJ$14,TRUE,FALSE),IF(INDEX(Команды!$A$2:$AN$7500,MATCH(BU$3,Команды!$A$2:$A$7500,0),$E88+2)=Команды!$AJ$15,TRUE,FALSE),IF(INDEX(Команды!$A$2:$AN$7500,MATCH(BU$3,Команды!$A$2:$A$7500,0),$E88+2)=Команды!$AJ$16,TRUE,FALSE),IF(INDEX(Команды!$A$2:$AN$7500,MATCH(BU$3,Команды!$A$2:$A$7500,0),$E88+2)=Команды!$AJ$17,TRUE,FALSE),IF(INDEX(Команды!$A$2:$AN$7500,MATCH(BU$3,Команды!$A$2:$A$7500,0),$E88+2)=Команды!$AJ$18,TRUE,FALSE),IF(INDEX(Команды!$A$2:$AN$7500,MATCH(BU$3,Команды!$A$2:$A$7500,0),$E88+2)=Команды!$AJ$19,TRUE,FALSE)),INDEX(Команды!$AJ$2:$AL$19,MATCH(INDEX(Команды!$A$2:$AN$7500,MATCH(BU$3,Команды!$A$2:$A$7500,0),$E88+2),Команды!$AJ$2:$AJ$19,0),3),0)</f>
        <v>0.95833333333333337</v>
      </c>
      <c r="BW88" s="342"/>
      <c r="BX88" s="174" t="str">
        <f>IF(OR(IF(INDEX(Команды!$A$2:$AN$7500,MATCH(BX$3,Команды!$A$2:$A$7500,0),$E88+2)=Команды!$AJ$2,TRUE,FALSE),IF(INDEX(Команды!$A$2:$AN$7500,MATCH(BX$3,Команды!$A$2:$A$7500,0),$E88+2)=Команды!$AJ$3,TRUE,FALSE),IF(INDEX(Команды!$A$2:$AN$7500,MATCH(BX$3,Команды!$A$2:$A$7500,0),$E88+2)=Команды!$AJ$4,TRUE,FALSE),IF(INDEX(Команды!$A$2:$AN$7500,MATCH(BX$3,Команды!$A$2:$A$7500,0),$E88+2)=Команды!$AJ$5,TRUE,FALSE),IF(INDEX(Команды!$A$2:$AN$7500,MATCH(BX$3,Команды!$A$2:$A$7500,0),$E88+2)=Команды!$AJ$6,TRUE,FALSE),IF(INDEX(Команды!$A$2:$AN$7500,MATCH(BX$3,Команды!$A$2:$A$7500,0),$E88+2)=Команды!$AJ$7,TRUE,FALSE),IF(INDEX(Команды!$A$2:$AN$7500,MATCH(BX$3,Команды!$A$2:$A$7500,0),$E88+2)=Команды!$AJ$8,TRUE,FALSE),IF(INDEX(Команды!$A$2:$AN$7500,MATCH(BX$3,Команды!$A$2:$A$7500,0),$E88+2)=Команды!$AJ$9,TRUE,FALSE),IF(INDEX(Команды!$A$2:$AN$7500,MATCH(BX$3,Команды!$A$2:$A$7500,0),$E88+2)=Команды!$AJ$10,TRUE,FALSE),IF(INDEX(Команды!$A$2:$AN$7500,MATCH(BX$3,Команды!$A$2:$A$7500,0),$E88+2)=Команды!$AJ$11,TRUE,FALSE),IF(INDEX(Команды!$A$2:$AN$7500,MATCH(BX$3,Команды!$A$2:$A$7500,0),$E88+2)=Команды!$AJ$12,TRUE,FALSE),IF(INDEX(Команды!$A$2:$AN$7500,MATCH(BX$3,Команды!$A$2:$A$7500,0),$E88+2)=Команды!$AJ$13,TRUE,FALSE),IF(INDEX(Команды!$A$2:$AN$7500,MATCH(BX$3,Команды!$A$2:$A$7500,0),$E88+2)=Команды!$AJ$14,TRUE,FALSE),IF(INDEX(Команды!$A$2:$AN$7500,MATCH(BX$3,Команды!$A$2:$A$7500,0),$E88+2)=Команды!$AJ$15,TRUE,FALSE),IF(INDEX(Команды!$A$2:$AN$7500,MATCH(BX$3,Команды!$A$2:$A$7500,0),$E88+2)=Команды!$AJ$16,TRUE,FALSE),,IF(INDEX(Команды!$A$2:$AN$7500,MATCH(BX$3,Команды!$A$2:$A$7500,0),$E88+2)=Команды!$AJ$17,TRUE,FALSE),,IF(INDEX(Команды!$A$2:$AN$7500,MATCH(BX$3,Команды!$A$2:$A$7500,0),$E88+2)=Команды!$AJ$18,TRUE,FALSE),,IF(INDEX(Команды!$A$2:$AN$7500,MATCH(BX$3,Команды!$A$2:$A$7500,0),$E88+2)=Команды!$AJ$19,TRUE,FALSE)),INDEX(Команды!$AJ$2:$AK$19,MATCH(INDEX(Команды!$A$2:$AN$7500,MATCH(BX$3,Команды!$A$2:$A$7500,0),$E88+2),Команды!$AJ$2:$AJ$19,0),2),0)</f>
        <v>В</v>
      </c>
      <c r="BY88" s="175" t="str">
        <f>IF(OR(IF(INDEX(Команды!$A$2:$AN$7500,MATCH(BX$3,Команды!$A$2:$A$7500,0),$E88+2)=Команды!$AJ$2,TRUE,FALSE),IF(INDEX(Команды!$A$2:$AN$7500,MATCH(BX$3,Команды!$A$2:$A$7500,0),$E88+2)=Команды!$AJ$3,TRUE,FALSE),IF(INDEX(Команды!$A$2:$AN$7500,MATCH(BX$3,Команды!$A$2:$A$7500,0),$E88+2)=Команды!$AJ$4,TRUE,FALSE),IF(INDEX(Команды!$A$2:$AN$7500,MATCH(BX$3,Команды!$A$2:$A$7500,0),$E88+2)=Команды!$AJ$5,TRUE,FALSE),IF(INDEX(Команды!$A$2:$AN$7500,MATCH(BX$3,Команды!$A$2:$A$7500,0),$E88+2)=Команды!$AJ$6,TRUE,FALSE),IF(INDEX(Команды!$A$2:$AN$7500,MATCH(BX$3,Команды!$A$2:$A$7500,0),$E88+2)=Команды!$AJ$7,TRUE,FALSE),IF(INDEX(Команды!$A$2:$AN$7500,MATCH(BX$3,Команды!$A$2:$A$7500,0),$E88+2)=Команды!$AJ$8,TRUE,FALSE),IF(INDEX(Команды!$A$2:$AN$7500,MATCH(BX$3,Команды!$A$2:$A$7500,0),$E88+2)=Команды!$AJ$9,TRUE,FALSE),IF(INDEX(Команды!$A$2:$AN$7500,MATCH(BX$3,Команды!$A$2:$A$7500,0),$E88+2)=Команды!$AJ$10,TRUE,FALSE),IF(INDEX(Команды!$A$2:$AN$7500,MATCH(BX$3,Команды!$A$2:$A$7500,0),$E88+2)=Команды!$AJ$11,TRUE,FALSE),IF(INDEX(Команды!$A$2:$AN$7500,MATCH(BX$3,Команды!$A$2:$A$7500,0),$E88+2)=Команды!$AJ$12,TRUE,FALSE),IF(INDEX(Команды!$A$2:$AN$7500,MATCH(BX$3,Команды!$A$2:$A$7500,0),$E88+2)=Команды!$AJ$13,TRUE,FALSE),IF(INDEX(Команды!$A$2:$AN$7500,MATCH(BX$3,Команды!$A$2:$A$7500,0),$E88+2)=Команды!$AJ$14,TRUE,FALSE),IF(INDEX(Команды!$A$2:$AN$7500,MATCH(BX$3,Команды!$A$2:$A$7500,0),$E88+2)=Команды!$AJ$15,TRUE,FALSE),IF(INDEX(Команды!$A$2:$AN$7500,MATCH(BX$3,Команды!$A$2:$A$7500,0),$E88+2)=Команды!$AJ$16,TRUE,FALSE),IF(INDEX(Команды!$A$2:$AN$7500,MATCH(BX$3,Команды!$A$2:$A$7500,0),$E88+2)=Команды!$AJ$17,TRUE,FALSE),IF(INDEX(Команды!$A$2:$AN$7500,MATCH(BX$3,Команды!$A$2:$A$7500,0),$E88+2)=Команды!$AJ$18,TRUE,FALSE),IF(INDEX(Команды!$A$2:$AN$7500,MATCH(BX$3,Команды!$A$2:$A$7500,0),$E88+2)=Команды!$AJ$19,TRUE,FALSE)),INDEX(Команды!$AJ$2:$AL$19,MATCH(INDEX(Команды!$A$2:$AN$7500,MATCH(BX$3,Команды!$A$2:$A$7500,0),$E88+2),Команды!$AJ$2:$AJ$19,0),3),0)</f>
        <v>В</v>
      </c>
      <c r="BZ88" s="342"/>
      <c r="CA88" s="174" t="str">
        <f>IF(OR(IF(INDEX(Команды!$A$2:$AN$7500,MATCH(CA$3,Команды!$A$2:$A$7500,0),$E88+2)=Команды!$AJ$2,TRUE,FALSE),IF(INDEX(Команды!$A$2:$AN$7500,MATCH(CA$3,Команды!$A$2:$A$7500,0),$E88+2)=Команды!$AJ$3,TRUE,FALSE),IF(INDEX(Команды!$A$2:$AN$7500,MATCH(CA$3,Команды!$A$2:$A$7500,0),$E88+2)=Команды!$AJ$4,TRUE,FALSE),IF(INDEX(Команды!$A$2:$AN$7500,MATCH(CA$3,Команды!$A$2:$A$7500,0),$E88+2)=Команды!$AJ$5,TRUE,FALSE),IF(INDEX(Команды!$A$2:$AN$7500,MATCH(CA$3,Команды!$A$2:$A$7500,0),$E88+2)=Команды!$AJ$6,TRUE,FALSE),IF(INDEX(Команды!$A$2:$AN$7500,MATCH(CA$3,Команды!$A$2:$A$7500,0),$E88+2)=Команды!$AJ$7,TRUE,FALSE),IF(INDEX(Команды!$A$2:$AN$7500,MATCH(CA$3,Команды!$A$2:$A$7500,0),$E88+2)=Команды!$AJ$8,TRUE,FALSE),IF(INDEX(Команды!$A$2:$AN$7500,MATCH(CA$3,Команды!$A$2:$A$7500,0),$E88+2)=Команды!$AJ$9,TRUE,FALSE),IF(INDEX(Команды!$A$2:$AN$7500,MATCH(CA$3,Команды!$A$2:$A$7500,0),$E88+2)=Команды!$AJ$10,TRUE,FALSE),IF(INDEX(Команды!$A$2:$AN$7500,MATCH(CA$3,Команды!$A$2:$A$7500,0),$E88+2)=Команды!$AJ$11,TRUE,FALSE),IF(INDEX(Команды!$A$2:$AN$7500,MATCH(CA$3,Команды!$A$2:$A$7500,0),$E88+2)=Команды!$AJ$12,TRUE,FALSE),IF(INDEX(Команды!$A$2:$AN$7500,MATCH(CA$3,Команды!$A$2:$A$7500,0),$E88+2)=Команды!$AJ$13,TRUE,FALSE),IF(INDEX(Команды!$A$2:$AN$7500,MATCH(CA$3,Команды!$A$2:$A$7500,0),$E88+2)=Команды!$AJ$14,TRUE,FALSE),IF(INDEX(Команды!$A$2:$AN$7500,MATCH(CA$3,Команды!$A$2:$A$7500,0),$E88+2)=Команды!$AJ$15,TRUE,FALSE),IF(INDEX(Команды!$A$2:$AN$7500,MATCH(CA$3,Команды!$A$2:$A$7500,0),$E88+2)=Команды!$AJ$16,TRUE,FALSE),,IF(INDEX(Команды!$A$2:$AN$7500,MATCH(CA$3,Команды!$A$2:$A$7500,0),$E88+2)=Команды!$AJ$17,TRUE,FALSE),,IF(INDEX(Команды!$A$2:$AN$7500,MATCH(CA$3,Команды!$A$2:$A$7500,0),$E88+2)=Команды!$AJ$18,TRUE,FALSE),,IF(INDEX(Команды!$A$2:$AN$7500,MATCH(CA$3,Команды!$A$2:$A$7500,0),$E88+2)=Команды!$AJ$19,TRUE,FALSE)),INDEX(Команды!$AJ$2:$AK$19,MATCH(INDEX(Команды!$A$2:$AN$7500,MATCH(CA$3,Команды!$A$2:$A$7500,0),$E88+2),Команды!$AJ$2:$AJ$19,0),2),0)</f>
        <v>В</v>
      </c>
      <c r="CB88" s="175" t="str">
        <f>IF(OR(IF(INDEX(Команды!$A$2:$AN$7500,MATCH(CA$3,Команды!$A$2:$A$7500,0),$E88+2)=Команды!$AJ$2,TRUE,FALSE),IF(INDEX(Команды!$A$2:$AN$7500,MATCH(CA$3,Команды!$A$2:$A$7500,0),$E88+2)=Команды!$AJ$3,TRUE,FALSE),IF(INDEX(Команды!$A$2:$AN$7500,MATCH(CA$3,Команды!$A$2:$A$7500,0),$E88+2)=Команды!$AJ$4,TRUE,FALSE),IF(INDEX(Команды!$A$2:$AN$7500,MATCH(CA$3,Команды!$A$2:$A$7500,0),$E88+2)=Команды!$AJ$5,TRUE,FALSE),IF(INDEX(Команды!$A$2:$AN$7500,MATCH(CA$3,Команды!$A$2:$A$7500,0),$E88+2)=Команды!$AJ$6,TRUE,FALSE),IF(INDEX(Команды!$A$2:$AN$7500,MATCH(CA$3,Команды!$A$2:$A$7500,0),$E88+2)=Команды!$AJ$7,TRUE,FALSE),IF(INDEX(Команды!$A$2:$AN$7500,MATCH(CA$3,Команды!$A$2:$A$7500,0),$E88+2)=Команды!$AJ$8,TRUE,FALSE),IF(INDEX(Команды!$A$2:$AN$7500,MATCH(CA$3,Команды!$A$2:$A$7500,0),$E88+2)=Команды!$AJ$9,TRUE,FALSE),IF(INDEX(Команды!$A$2:$AN$7500,MATCH(CA$3,Команды!$A$2:$A$7500,0),$E88+2)=Команды!$AJ$10,TRUE,FALSE),IF(INDEX(Команды!$A$2:$AN$7500,MATCH(CA$3,Команды!$A$2:$A$7500,0),$E88+2)=Команды!$AJ$11,TRUE,FALSE),IF(INDEX(Команды!$A$2:$AN$7500,MATCH(CA$3,Команды!$A$2:$A$7500,0),$E88+2)=Команды!$AJ$12,TRUE,FALSE),IF(INDEX(Команды!$A$2:$AN$7500,MATCH(CA$3,Команды!$A$2:$A$7500,0),$E88+2)=Команды!$AJ$13,TRUE,FALSE),IF(INDEX(Команды!$A$2:$AN$7500,MATCH(CA$3,Команды!$A$2:$A$7500,0),$E88+2)=Команды!$AJ$14,TRUE,FALSE),IF(INDEX(Команды!$A$2:$AN$7500,MATCH(CA$3,Команды!$A$2:$A$7500,0),$E88+2)=Команды!$AJ$15,TRUE,FALSE),IF(INDEX(Команды!$A$2:$AN$7500,MATCH(CA$3,Команды!$A$2:$A$7500,0),$E88+2)=Команды!$AJ$16,TRUE,FALSE),IF(INDEX(Команды!$A$2:$AN$7500,MATCH(CA$3,Команды!$A$2:$A$7500,0),$E88+2)=Команды!$AJ$17,TRUE,FALSE),IF(INDEX(Команды!$A$2:$AN$7500,MATCH(CA$3,Команды!$A$2:$A$7500,0),$E88+2)=Команды!$AJ$18,TRUE,FALSE),IF(INDEX(Команды!$A$2:$AN$7500,MATCH(CA$3,Команды!$A$2:$A$7500,0),$E88+2)=Команды!$AJ$19,TRUE,FALSE)),INDEX(Команды!$AJ$2:$AL$19,MATCH(INDEX(Команды!$A$2:$AN$7500,MATCH(CA$3,Команды!$A$2:$A$7500,0),$E88+2),Команды!$AJ$2:$AJ$19,0),3),0)</f>
        <v>В</v>
      </c>
      <c r="CC88" s="342"/>
      <c r="CD88" s="174">
        <f>IF(OR(IF(INDEX(Команды!$A$2:$AN$7500,MATCH(CD$3,Команды!$A$2:$A$7500,0),$E88+2)=Команды!$AJ$2,TRUE,FALSE),IF(INDEX(Команды!$A$2:$AN$7500,MATCH(CD$3,Команды!$A$2:$A$7500,0),$E88+2)=Команды!$AJ$3,TRUE,FALSE),IF(INDEX(Команды!$A$2:$AN$7500,MATCH(CD$3,Команды!$A$2:$A$7500,0),$E88+2)=Команды!$AJ$4,TRUE,FALSE),IF(INDEX(Команды!$A$2:$AN$7500,MATCH(CD$3,Команды!$A$2:$A$7500,0),$E88+2)=Команды!$AJ$5,TRUE,FALSE),IF(INDEX(Команды!$A$2:$AN$7500,MATCH(CD$3,Команды!$A$2:$A$7500,0),$E88+2)=Команды!$AJ$6,TRUE,FALSE),IF(INDEX(Команды!$A$2:$AN$7500,MATCH(CD$3,Команды!$A$2:$A$7500,0),$E88+2)=Команды!$AJ$7,TRUE,FALSE),IF(INDEX(Команды!$A$2:$AN$7500,MATCH(CD$3,Команды!$A$2:$A$7500,0),$E88+2)=Команды!$AJ$8,TRUE,FALSE),IF(INDEX(Команды!$A$2:$AN$7500,MATCH(CD$3,Команды!$A$2:$A$7500,0),$E88+2)=Команды!$AJ$9,TRUE,FALSE),IF(INDEX(Команды!$A$2:$AN$7500,MATCH(CD$3,Команды!$A$2:$A$7500,0),$E88+2)=Команды!$AJ$10,TRUE,FALSE),IF(INDEX(Команды!$A$2:$AN$7500,MATCH(CD$3,Команды!$A$2:$A$7500,0),$E88+2)=Команды!$AJ$11,TRUE,FALSE),IF(INDEX(Команды!$A$2:$AN$7500,MATCH(CD$3,Команды!$A$2:$A$7500,0),$E88+2)=Команды!$AJ$12,TRUE,FALSE),IF(INDEX(Команды!$A$2:$AN$7500,MATCH(CD$3,Команды!$A$2:$A$7500,0),$E88+2)=Команды!$AJ$13,TRUE,FALSE),IF(INDEX(Команды!$A$2:$AN$7500,MATCH(CD$3,Команды!$A$2:$A$7500,0),$E88+2)=Команды!$AJ$14,TRUE,FALSE),IF(INDEX(Команды!$A$2:$AN$7500,MATCH(CD$3,Команды!$A$2:$A$7500,0),$E88+2)=Команды!$AJ$15,TRUE,FALSE),IF(INDEX(Команды!$A$2:$AN$7500,MATCH(CD$3,Команды!$A$2:$A$7500,0),$E88+2)=Команды!$AJ$16,TRUE,FALSE),,IF(INDEX(Команды!$A$2:$AN$7500,MATCH(CD$3,Команды!$A$2:$A$7500,0),$E88+2)=Команды!$AJ$17,TRUE,FALSE),,IF(INDEX(Команды!$A$2:$AN$7500,MATCH(CD$3,Команды!$A$2:$A$7500,0),$E88+2)=Команды!$AJ$18,TRUE,FALSE),,IF(INDEX(Команды!$A$2:$AN$7500,MATCH(CD$3,Команды!$A$2:$A$7500,0),$E88+2)=Команды!$AJ$19,TRUE,FALSE)),INDEX(Команды!$AJ$2:$AK$19,MATCH(INDEX(Команды!$A$2:$AN$7500,MATCH(CD$3,Команды!$A$2:$A$7500,0),$E88+2),Команды!$AJ$2:$AJ$19,0),2),0)</f>
        <v>0.5</v>
      </c>
      <c r="CE88" s="175">
        <f>IF(OR(IF(INDEX(Команды!$A$2:$AN$7500,MATCH(CD$3,Команды!$A$2:$A$7500,0),$E88+2)=Команды!$AJ$2,TRUE,FALSE),IF(INDEX(Команды!$A$2:$AN$7500,MATCH(CD$3,Команды!$A$2:$A$7500,0),$E88+2)=Команды!$AJ$3,TRUE,FALSE),IF(INDEX(Команды!$A$2:$AN$7500,MATCH(CD$3,Команды!$A$2:$A$7500,0),$E88+2)=Команды!$AJ$4,TRUE,FALSE),IF(INDEX(Команды!$A$2:$AN$7500,MATCH(CD$3,Команды!$A$2:$A$7500,0),$E88+2)=Команды!$AJ$5,TRUE,FALSE),IF(INDEX(Команды!$A$2:$AN$7500,MATCH(CD$3,Команды!$A$2:$A$7500,0),$E88+2)=Команды!$AJ$6,TRUE,FALSE),IF(INDEX(Команды!$A$2:$AN$7500,MATCH(CD$3,Команды!$A$2:$A$7500,0),$E88+2)=Команды!$AJ$7,TRUE,FALSE),IF(INDEX(Команды!$A$2:$AN$7500,MATCH(CD$3,Команды!$A$2:$A$7500,0),$E88+2)=Команды!$AJ$8,TRUE,FALSE),IF(INDEX(Команды!$A$2:$AN$7500,MATCH(CD$3,Команды!$A$2:$A$7500,0),$E88+2)=Команды!$AJ$9,TRUE,FALSE),IF(INDEX(Команды!$A$2:$AN$7500,MATCH(CD$3,Команды!$A$2:$A$7500,0),$E88+2)=Команды!$AJ$10,TRUE,FALSE),IF(INDEX(Команды!$A$2:$AN$7500,MATCH(CD$3,Команды!$A$2:$A$7500,0),$E88+2)=Команды!$AJ$11,TRUE,FALSE),IF(INDEX(Команды!$A$2:$AN$7500,MATCH(CD$3,Команды!$A$2:$A$7500,0),$E88+2)=Команды!$AJ$12,TRUE,FALSE),IF(INDEX(Команды!$A$2:$AN$7500,MATCH(CD$3,Команды!$A$2:$A$7500,0),$E88+2)=Команды!$AJ$13,TRUE,FALSE),IF(INDEX(Команды!$A$2:$AN$7500,MATCH(CD$3,Команды!$A$2:$A$7500,0),$E88+2)=Команды!$AJ$14,TRUE,FALSE),IF(INDEX(Команды!$A$2:$AN$7500,MATCH(CD$3,Команды!$A$2:$A$7500,0),$E88+2)=Команды!$AJ$15,TRUE,FALSE),IF(INDEX(Команды!$A$2:$AN$7500,MATCH(CD$3,Команды!$A$2:$A$7500,0),$E88+2)=Команды!$AJ$16,TRUE,FALSE),IF(INDEX(Команды!$A$2:$AN$7500,MATCH(CD$3,Команды!$A$2:$A$7500,0),$E88+2)=Команды!$AJ$17,TRUE,FALSE),IF(INDEX(Команды!$A$2:$AN$7500,MATCH(CD$3,Команды!$A$2:$A$7500,0),$E88+2)=Команды!$AJ$18,TRUE,FALSE),IF(INDEX(Команды!$A$2:$AN$7500,MATCH(CD$3,Команды!$A$2:$A$7500,0),$E88+2)=Команды!$AJ$19,TRUE,FALSE)),INDEX(Команды!$AJ$2:$AL$19,MATCH(INDEX(Команды!$A$2:$AN$7500,MATCH(CD$3,Команды!$A$2:$A$7500,0),$E88+2),Команды!$AJ$2:$AJ$19,0),3),0)</f>
        <v>0.875</v>
      </c>
      <c r="CF88" s="342"/>
      <c r="CG88" s="174">
        <f>IF(OR(IF(INDEX(Команды!$A$2:$AN$7500,MATCH(CG$3,Команды!$A$2:$A$7500,0),$E88+2)=Команды!$AJ$2,TRUE,FALSE),IF(INDEX(Команды!$A$2:$AN$7500,MATCH(CG$3,Команды!$A$2:$A$7500,0),$E88+2)=Команды!$AJ$3,TRUE,FALSE),IF(INDEX(Команды!$A$2:$AN$7500,MATCH(CG$3,Команды!$A$2:$A$7500,0),$E88+2)=Команды!$AJ$4,TRUE,FALSE),IF(INDEX(Команды!$A$2:$AN$7500,MATCH(CG$3,Команды!$A$2:$A$7500,0),$E88+2)=Команды!$AJ$5,TRUE,FALSE),IF(INDEX(Команды!$A$2:$AN$7500,MATCH(CG$3,Команды!$A$2:$A$7500,0),$E88+2)=Команды!$AJ$6,TRUE,FALSE),IF(INDEX(Команды!$A$2:$AN$7500,MATCH(CG$3,Команды!$A$2:$A$7500,0),$E88+2)=Команды!$AJ$7,TRUE,FALSE),IF(INDEX(Команды!$A$2:$AN$7500,MATCH(CG$3,Команды!$A$2:$A$7500,0),$E88+2)=Команды!$AJ$8,TRUE,FALSE),IF(INDEX(Команды!$A$2:$AN$7500,MATCH(CG$3,Команды!$A$2:$A$7500,0),$E88+2)=Команды!$AJ$9,TRUE,FALSE),IF(INDEX(Команды!$A$2:$AN$7500,MATCH(CG$3,Команды!$A$2:$A$7500,0),$E88+2)=Команды!$AJ$10,TRUE,FALSE),IF(INDEX(Команды!$A$2:$AN$7500,MATCH(CG$3,Команды!$A$2:$A$7500,0),$E88+2)=Команды!$AJ$11,TRUE,FALSE),IF(INDEX(Команды!$A$2:$AN$7500,MATCH(CG$3,Команды!$A$2:$A$7500,0),$E88+2)=Команды!$AJ$12,TRUE,FALSE),IF(INDEX(Команды!$A$2:$AN$7500,MATCH(CG$3,Команды!$A$2:$A$7500,0),$E88+2)=Команды!$AJ$13,TRUE,FALSE),IF(INDEX(Команды!$A$2:$AN$7500,MATCH(CG$3,Команды!$A$2:$A$7500,0),$E88+2)=Команды!$AJ$14,TRUE,FALSE),IF(INDEX(Команды!$A$2:$AN$7500,MATCH(CG$3,Команды!$A$2:$A$7500,0),$E88+2)=Команды!$AJ$15,TRUE,FALSE),IF(INDEX(Команды!$A$2:$AN$7500,MATCH(CG$3,Команды!$A$2:$A$7500,0),$E88+2)=Команды!$AJ$16,TRUE,FALSE),,IF(INDEX(Команды!$A$2:$AN$7500,MATCH(CG$3,Команды!$A$2:$A$7500,0),$E88+2)=Команды!$AJ$17,TRUE,FALSE),,IF(INDEX(Команды!$A$2:$AN$7500,MATCH(CG$3,Команды!$A$2:$A$7500,0),$E88+2)=Команды!$AJ$18,TRUE,FALSE),,IF(INDEX(Команды!$A$2:$AN$7500,MATCH(CG$3,Команды!$A$2:$A$7500,0),$E88+2)=Команды!$AJ$19,TRUE,FALSE)),INDEX(Команды!$AJ$2:$AK$19,MATCH(INDEX(Команды!$A$2:$AN$7500,MATCH(CG$3,Команды!$A$2:$A$7500,0),$E88+2),Команды!$AJ$2:$AJ$19,0),2),0)</f>
        <v>0.58333333333333337</v>
      </c>
      <c r="CH88" s="175">
        <f>IF(OR(IF(INDEX(Команды!$A$2:$AN$7500,MATCH(CG$3,Команды!$A$2:$A$7500,0),$E88+2)=Команды!$AJ$2,TRUE,FALSE),IF(INDEX(Команды!$A$2:$AN$7500,MATCH(CG$3,Команды!$A$2:$A$7500,0),$E88+2)=Команды!$AJ$3,TRUE,FALSE),IF(INDEX(Команды!$A$2:$AN$7500,MATCH(CG$3,Команды!$A$2:$A$7500,0),$E88+2)=Команды!$AJ$4,TRUE,FALSE),IF(INDEX(Команды!$A$2:$AN$7500,MATCH(CG$3,Команды!$A$2:$A$7500,0),$E88+2)=Команды!$AJ$5,TRUE,FALSE),IF(INDEX(Команды!$A$2:$AN$7500,MATCH(CG$3,Команды!$A$2:$A$7500,0),$E88+2)=Команды!$AJ$6,TRUE,FALSE),IF(INDEX(Команды!$A$2:$AN$7500,MATCH(CG$3,Команды!$A$2:$A$7500,0),$E88+2)=Команды!$AJ$7,TRUE,FALSE),IF(INDEX(Команды!$A$2:$AN$7500,MATCH(CG$3,Команды!$A$2:$A$7500,0),$E88+2)=Команды!$AJ$8,TRUE,FALSE),IF(INDEX(Команды!$A$2:$AN$7500,MATCH(CG$3,Команды!$A$2:$A$7500,0),$E88+2)=Команды!$AJ$9,TRUE,FALSE),IF(INDEX(Команды!$A$2:$AN$7500,MATCH(CG$3,Команды!$A$2:$A$7500,0),$E88+2)=Команды!$AJ$10,TRUE,FALSE),IF(INDEX(Команды!$A$2:$AN$7500,MATCH(CG$3,Команды!$A$2:$A$7500,0),$E88+2)=Команды!$AJ$11,TRUE,FALSE),IF(INDEX(Команды!$A$2:$AN$7500,MATCH(CG$3,Команды!$A$2:$A$7500,0),$E88+2)=Команды!$AJ$12,TRUE,FALSE),IF(INDEX(Команды!$A$2:$AN$7500,MATCH(CG$3,Команды!$A$2:$A$7500,0),$E88+2)=Команды!$AJ$13,TRUE,FALSE),IF(INDEX(Команды!$A$2:$AN$7500,MATCH(CG$3,Команды!$A$2:$A$7500,0),$E88+2)=Команды!$AJ$14,TRUE,FALSE),IF(INDEX(Команды!$A$2:$AN$7500,MATCH(CG$3,Команды!$A$2:$A$7500,0),$E88+2)=Команды!$AJ$15,TRUE,FALSE),IF(INDEX(Команды!$A$2:$AN$7500,MATCH(CG$3,Команды!$A$2:$A$7500,0),$E88+2)=Команды!$AJ$16,TRUE,FALSE),IF(INDEX(Команды!$A$2:$AN$7500,MATCH(CG$3,Команды!$A$2:$A$7500,0),$E88+2)=Команды!$AJ$17,TRUE,FALSE),IF(INDEX(Команды!$A$2:$AN$7500,MATCH(CG$3,Команды!$A$2:$A$7500,0),$E88+2)=Команды!$AJ$18,TRUE,FALSE),IF(INDEX(Команды!$A$2:$AN$7500,MATCH(CG$3,Команды!$A$2:$A$7500,0),$E88+2)=Команды!$AJ$19,TRUE,FALSE)),INDEX(Команды!$AJ$2:$AL$19,MATCH(INDEX(Команды!$A$2:$AN$7500,MATCH(CG$3,Команды!$A$2:$A$7500,0),$E88+2),Команды!$AJ$2:$AJ$19,0),3),0)</f>
        <v>0.95833333333333337</v>
      </c>
      <c r="CI88" s="342"/>
      <c r="CJ88" s="174">
        <f>IF(OR(IF(INDEX(Команды!$A$2:$AN$7500,MATCH(CJ$3,Команды!$A$2:$A$7500,0),$E88+2)=Команды!$AJ$2,TRUE,FALSE),IF(INDEX(Команды!$A$2:$AN$7500,MATCH(CJ$3,Команды!$A$2:$A$7500,0),$E88+2)=Команды!$AJ$3,TRUE,FALSE),IF(INDEX(Команды!$A$2:$AN$7500,MATCH(CJ$3,Команды!$A$2:$A$7500,0),$E88+2)=Команды!$AJ$4,TRUE,FALSE),IF(INDEX(Команды!$A$2:$AN$7500,MATCH(CJ$3,Команды!$A$2:$A$7500,0),$E88+2)=Команды!$AJ$5,TRUE,FALSE),IF(INDEX(Команды!$A$2:$AN$7500,MATCH(CJ$3,Команды!$A$2:$A$7500,0),$E88+2)=Команды!$AJ$6,TRUE,FALSE),IF(INDEX(Команды!$A$2:$AN$7500,MATCH(CJ$3,Команды!$A$2:$A$7500,0),$E88+2)=Команды!$AJ$7,TRUE,FALSE),IF(INDEX(Команды!$A$2:$AN$7500,MATCH(CJ$3,Команды!$A$2:$A$7500,0),$E88+2)=Команды!$AJ$8,TRUE,FALSE),IF(INDEX(Команды!$A$2:$AN$7500,MATCH(CJ$3,Команды!$A$2:$A$7500,0),$E88+2)=Команды!$AJ$9,TRUE,FALSE),IF(INDEX(Команды!$A$2:$AN$7500,MATCH(CJ$3,Команды!$A$2:$A$7500,0),$E88+2)=Команды!$AJ$10,TRUE,FALSE),IF(INDEX(Команды!$A$2:$AN$7500,MATCH(CJ$3,Команды!$A$2:$A$7500,0),$E88+2)=Команды!$AJ$11,TRUE,FALSE),IF(INDEX(Команды!$A$2:$AN$7500,MATCH(CJ$3,Команды!$A$2:$A$7500,0),$E88+2)=Команды!$AJ$12,TRUE,FALSE),IF(INDEX(Команды!$A$2:$AN$7500,MATCH(CJ$3,Команды!$A$2:$A$7500,0),$E88+2)=Команды!$AJ$13,TRUE,FALSE),IF(INDEX(Команды!$A$2:$AN$7500,MATCH(CJ$3,Команды!$A$2:$A$7500,0),$E88+2)=Команды!$AJ$14,TRUE,FALSE),IF(INDEX(Команды!$A$2:$AN$7500,MATCH(CJ$3,Команды!$A$2:$A$7500,0),$E88+2)=Команды!$AJ$15,TRUE,FALSE),IF(INDEX(Команды!$A$2:$AN$7500,MATCH(CJ$3,Команды!$A$2:$A$7500,0),$E88+2)=Команды!$AJ$16,TRUE,FALSE),,IF(INDEX(Команды!$A$2:$AN$7500,MATCH(CJ$3,Команды!$A$2:$A$7500,0),$E88+2)=Команды!$AJ$17,TRUE,FALSE),,IF(INDEX(Команды!$A$2:$AN$7500,MATCH(CJ$3,Команды!$A$2:$A$7500,0),$E88+2)=Команды!$AJ$18,TRUE,FALSE),,IF(INDEX(Команды!$A$2:$AN$7500,MATCH(CJ$3,Команды!$A$2:$A$7500,0),$E88+2)=Команды!$AJ$19,TRUE,FALSE)),INDEX(Команды!$AJ$2:$AK$19,MATCH(INDEX(Команды!$A$2:$AN$7500,MATCH(CJ$3,Команды!$A$2:$A$7500,0),$E88+2),Команды!$AJ$2:$AJ$19,0),2),0)</f>
        <v>0.64583333333333337</v>
      </c>
      <c r="CK88" s="175">
        <f>IF(OR(IF(INDEX(Команды!$A$2:$AN$7500,MATCH(CJ$3,Команды!$A$2:$A$7500,0),$E88+2)=Команды!$AJ$2,TRUE,FALSE),IF(INDEX(Команды!$A$2:$AN$7500,MATCH(CJ$3,Команды!$A$2:$A$7500,0),$E88+2)=Команды!$AJ$3,TRUE,FALSE),IF(INDEX(Команды!$A$2:$AN$7500,MATCH(CJ$3,Команды!$A$2:$A$7500,0),$E88+2)=Команды!$AJ$4,TRUE,FALSE),IF(INDEX(Команды!$A$2:$AN$7500,MATCH(CJ$3,Команды!$A$2:$A$7500,0),$E88+2)=Команды!$AJ$5,TRUE,FALSE),IF(INDEX(Команды!$A$2:$AN$7500,MATCH(CJ$3,Команды!$A$2:$A$7500,0),$E88+2)=Команды!$AJ$6,TRUE,FALSE),IF(INDEX(Команды!$A$2:$AN$7500,MATCH(CJ$3,Команды!$A$2:$A$7500,0),$E88+2)=Команды!$AJ$7,TRUE,FALSE),IF(INDEX(Команды!$A$2:$AN$7500,MATCH(CJ$3,Команды!$A$2:$A$7500,0),$E88+2)=Команды!$AJ$8,TRUE,FALSE),IF(INDEX(Команды!$A$2:$AN$7500,MATCH(CJ$3,Команды!$A$2:$A$7500,0),$E88+2)=Команды!$AJ$9,TRUE,FALSE),IF(INDEX(Команды!$A$2:$AN$7500,MATCH(CJ$3,Команды!$A$2:$A$7500,0),$E88+2)=Команды!$AJ$10,TRUE,FALSE),IF(INDEX(Команды!$A$2:$AN$7500,MATCH(CJ$3,Команды!$A$2:$A$7500,0),$E88+2)=Команды!$AJ$11,TRUE,FALSE),IF(INDEX(Команды!$A$2:$AN$7500,MATCH(CJ$3,Команды!$A$2:$A$7500,0),$E88+2)=Команды!$AJ$12,TRUE,FALSE),IF(INDEX(Команды!$A$2:$AN$7500,MATCH(CJ$3,Команды!$A$2:$A$7500,0),$E88+2)=Команды!$AJ$13,TRUE,FALSE),IF(INDEX(Команды!$A$2:$AN$7500,MATCH(CJ$3,Команды!$A$2:$A$7500,0),$E88+2)=Команды!$AJ$14,TRUE,FALSE),IF(INDEX(Команды!$A$2:$AN$7500,MATCH(CJ$3,Команды!$A$2:$A$7500,0),$E88+2)=Команды!$AJ$15,TRUE,FALSE),IF(INDEX(Команды!$A$2:$AN$7500,MATCH(CJ$3,Команды!$A$2:$A$7500,0),$E88+2)=Команды!$AJ$16,TRUE,FALSE),IF(INDEX(Команды!$A$2:$AN$7500,MATCH(CJ$3,Команды!$A$2:$A$7500,0),$E88+2)=Команды!$AJ$17,TRUE,FALSE),IF(INDEX(Команды!$A$2:$AN$7500,MATCH(CJ$3,Команды!$A$2:$A$7500,0),$E88+2)=Команды!$AJ$18,TRUE,FALSE),IF(INDEX(Команды!$A$2:$AN$7500,MATCH(CJ$3,Команды!$A$2:$A$7500,0),$E88+2)=Команды!$AJ$19,TRUE,FALSE)),INDEX(Команды!$AJ$2:$AL$19,MATCH(INDEX(Команды!$A$2:$AN$7500,MATCH(CJ$3,Команды!$A$2:$A$7500,0),$E88+2),Команды!$AJ$2:$AJ$19,0),3),0)</f>
        <v>1.0208333333333333</v>
      </c>
      <c r="CL88" s="342"/>
      <c r="CM88" s="174">
        <f>IF(OR(IF(INDEX(Команды!$A$2:$AN$7500,MATCH(CM$3,Команды!$A$2:$A$7500,0),$E88+2)=Команды!$AJ$2,TRUE,FALSE),IF(INDEX(Команды!$A$2:$AN$7500,MATCH(CM$3,Команды!$A$2:$A$7500,0),$E88+2)=Команды!$AJ$3,TRUE,FALSE),IF(INDEX(Команды!$A$2:$AN$7500,MATCH(CM$3,Команды!$A$2:$A$7500,0),$E88+2)=Команды!$AJ$4,TRUE,FALSE),IF(INDEX(Команды!$A$2:$AN$7500,MATCH(CM$3,Команды!$A$2:$A$7500,0),$E88+2)=Команды!$AJ$5,TRUE,FALSE),IF(INDEX(Команды!$A$2:$AN$7500,MATCH(CM$3,Команды!$A$2:$A$7500,0),$E88+2)=Команды!$AJ$6,TRUE,FALSE),IF(INDEX(Команды!$A$2:$AN$7500,MATCH(CM$3,Команды!$A$2:$A$7500,0),$E88+2)=Команды!$AJ$7,TRUE,FALSE),IF(INDEX(Команды!$A$2:$AN$7500,MATCH(CM$3,Команды!$A$2:$A$7500,0),$E88+2)=Команды!$AJ$8,TRUE,FALSE),IF(INDEX(Команды!$A$2:$AN$7500,MATCH(CM$3,Команды!$A$2:$A$7500,0),$E88+2)=Команды!$AJ$9,TRUE,FALSE),IF(INDEX(Команды!$A$2:$AN$7500,MATCH(CM$3,Команды!$A$2:$A$7500,0),$E88+2)=Команды!$AJ$10,TRUE,FALSE),IF(INDEX(Команды!$A$2:$AN$7500,MATCH(CM$3,Команды!$A$2:$A$7500,0),$E88+2)=Команды!$AJ$11,TRUE,FALSE),IF(INDEX(Команды!$A$2:$AN$7500,MATCH(CM$3,Команды!$A$2:$A$7500,0),$E88+2)=Команды!$AJ$12,TRUE,FALSE),IF(INDEX(Команды!$A$2:$AN$7500,MATCH(CM$3,Команды!$A$2:$A$7500,0),$E88+2)=Команды!$AJ$13,TRUE,FALSE),IF(INDEX(Команды!$A$2:$AN$7500,MATCH(CM$3,Команды!$A$2:$A$7500,0),$E88+2)=Команды!$AJ$14,TRUE,FALSE),IF(INDEX(Команды!$A$2:$AN$7500,MATCH(CM$3,Команды!$A$2:$A$7500,0),$E88+2)=Команды!$AJ$15,TRUE,FALSE),IF(INDEX(Команды!$A$2:$AN$7500,MATCH(CM$3,Команды!$A$2:$A$7500,0),$E88+2)=Команды!$AJ$16,TRUE,FALSE),,IF(INDEX(Команды!$A$2:$AN$7500,MATCH(CM$3,Команды!$A$2:$A$7500,0),$E88+2)=Команды!$AJ$17,TRUE,FALSE),,IF(INDEX(Команды!$A$2:$AN$7500,MATCH(CM$3,Команды!$A$2:$A$7500,0),$E88+2)=Команды!$AJ$18,TRUE,FALSE),,IF(INDEX(Команды!$A$2:$AN$7500,MATCH(CM$3,Команды!$A$2:$A$7500,0),$E88+2)=Команды!$AJ$19,TRUE,FALSE)),INDEX(Команды!$AJ$2:$AK$19,MATCH(INDEX(Команды!$A$2:$AN$7500,MATCH(CM$3,Команды!$A$2:$A$7500,0),$E88+2),Команды!$AJ$2:$AJ$19,0),2),0)</f>
        <v>0.64583333333333337</v>
      </c>
      <c r="CN88" s="175">
        <f>IF(OR(IF(INDEX(Команды!$A$2:$AN$7500,MATCH(CM$3,Команды!$A$2:$A$7500,0),$E88+2)=Команды!$AJ$2,TRUE,FALSE),IF(INDEX(Команды!$A$2:$AN$7500,MATCH(CM$3,Команды!$A$2:$A$7500,0),$E88+2)=Команды!$AJ$3,TRUE,FALSE),IF(INDEX(Команды!$A$2:$AN$7500,MATCH(CM$3,Команды!$A$2:$A$7500,0),$E88+2)=Команды!$AJ$4,TRUE,FALSE),IF(INDEX(Команды!$A$2:$AN$7500,MATCH(CM$3,Команды!$A$2:$A$7500,0),$E88+2)=Команды!$AJ$5,TRUE,FALSE),IF(INDEX(Команды!$A$2:$AN$7500,MATCH(CM$3,Команды!$A$2:$A$7500,0),$E88+2)=Команды!$AJ$6,TRUE,FALSE),IF(INDEX(Команды!$A$2:$AN$7500,MATCH(CM$3,Команды!$A$2:$A$7500,0),$E88+2)=Команды!$AJ$7,TRUE,FALSE),IF(INDEX(Команды!$A$2:$AN$7500,MATCH(CM$3,Команды!$A$2:$A$7500,0),$E88+2)=Команды!$AJ$8,TRUE,FALSE),IF(INDEX(Команды!$A$2:$AN$7500,MATCH(CM$3,Команды!$A$2:$A$7500,0),$E88+2)=Команды!$AJ$9,TRUE,FALSE),IF(INDEX(Команды!$A$2:$AN$7500,MATCH(CM$3,Команды!$A$2:$A$7500,0),$E88+2)=Команды!$AJ$10,TRUE,FALSE),IF(INDEX(Команды!$A$2:$AN$7500,MATCH(CM$3,Команды!$A$2:$A$7500,0),$E88+2)=Команды!$AJ$11,TRUE,FALSE),IF(INDEX(Команды!$A$2:$AN$7500,MATCH(CM$3,Команды!$A$2:$A$7500,0),$E88+2)=Команды!$AJ$12,TRUE,FALSE),IF(INDEX(Команды!$A$2:$AN$7500,MATCH(CM$3,Команды!$A$2:$A$7500,0),$E88+2)=Команды!$AJ$13,TRUE,FALSE),IF(INDEX(Команды!$A$2:$AN$7500,MATCH(CM$3,Команды!$A$2:$A$7500,0),$E88+2)=Команды!$AJ$14,TRUE,FALSE),IF(INDEX(Команды!$A$2:$AN$7500,MATCH(CM$3,Команды!$A$2:$A$7500,0),$E88+2)=Команды!$AJ$15,TRUE,FALSE),IF(INDEX(Команды!$A$2:$AN$7500,MATCH(CM$3,Команды!$A$2:$A$7500,0),$E88+2)=Команды!$AJ$16,TRUE,FALSE),IF(INDEX(Команды!$A$2:$AN$7500,MATCH(CM$3,Команды!$A$2:$A$7500,0),$E88+2)=Команды!$AJ$17,TRUE,FALSE),IF(INDEX(Команды!$A$2:$AN$7500,MATCH(CM$3,Команды!$A$2:$A$7500,0),$E88+2)=Команды!$AJ$18,TRUE,FALSE),IF(INDEX(Команды!$A$2:$AN$7500,MATCH(CM$3,Команды!$A$2:$A$7500,0),$E88+2)=Команды!$AJ$19,TRUE,FALSE)),INDEX(Команды!$AJ$2:$AL$19,MATCH(INDEX(Команды!$A$2:$AN$7500,MATCH(CM$3,Команды!$A$2:$A$7500,0),$E88+2),Команды!$AJ$2:$AJ$19,0),3),0)</f>
        <v>1.0208333333333333</v>
      </c>
      <c r="CO88" s="342"/>
      <c r="CP88" s="174" t="str">
        <f>IF(OR(IF(INDEX(Команды!$A$2:$AN$7500,MATCH(CP$3,Команды!$A$2:$A$7500,0),$E88+2)=Команды!$AJ$2,TRUE,FALSE),IF(INDEX(Команды!$A$2:$AN$7500,MATCH(CP$3,Команды!$A$2:$A$7500,0),$E88+2)=Команды!$AJ$3,TRUE,FALSE),IF(INDEX(Команды!$A$2:$AN$7500,MATCH(CP$3,Команды!$A$2:$A$7500,0),$E88+2)=Команды!$AJ$4,TRUE,FALSE),IF(INDEX(Команды!$A$2:$AN$7500,MATCH(CP$3,Команды!$A$2:$A$7500,0),$E88+2)=Команды!$AJ$5,TRUE,FALSE),IF(INDEX(Команды!$A$2:$AN$7500,MATCH(CP$3,Команды!$A$2:$A$7500,0),$E88+2)=Команды!$AJ$6,TRUE,FALSE),IF(INDEX(Команды!$A$2:$AN$7500,MATCH(CP$3,Команды!$A$2:$A$7500,0),$E88+2)=Команды!$AJ$7,TRUE,FALSE),IF(INDEX(Команды!$A$2:$AN$7500,MATCH(CP$3,Команды!$A$2:$A$7500,0),$E88+2)=Команды!$AJ$8,TRUE,FALSE),IF(INDEX(Команды!$A$2:$AN$7500,MATCH(CP$3,Команды!$A$2:$A$7500,0),$E88+2)=Команды!$AJ$9,TRUE,FALSE),IF(INDEX(Команды!$A$2:$AN$7500,MATCH(CP$3,Команды!$A$2:$A$7500,0),$E88+2)=Команды!$AJ$10,TRUE,FALSE),IF(INDEX(Команды!$A$2:$AN$7500,MATCH(CP$3,Команды!$A$2:$A$7500,0),$E88+2)=Команды!$AJ$11,TRUE,FALSE),IF(INDEX(Команды!$A$2:$AN$7500,MATCH(CP$3,Команды!$A$2:$A$7500,0),$E88+2)=Команды!$AJ$12,TRUE,FALSE),IF(INDEX(Команды!$A$2:$AN$7500,MATCH(CP$3,Команды!$A$2:$A$7500,0),$E88+2)=Команды!$AJ$13,TRUE,FALSE),IF(INDEX(Команды!$A$2:$AN$7500,MATCH(CP$3,Команды!$A$2:$A$7500,0),$E88+2)=Команды!$AJ$14,TRUE,FALSE),IF(INDEX(Команды!$A$2:$AN$7500,MATCH(CP$3,Команды!$A$2:$A$7500,0),$E88+2)=Команды!$AJ$15,TRUE,FALSE),IF(INDEX(Команды!$A$2:$AN$7500,MATCH(CP$3,Команды!$A$2:$A$7500,0),$E88+2)=Команды!$AJ$16,TRUE,FALSE),,IF(INDEX(Команды!$A$2:$AN$7500,MATCH(CP$3,Команды!$A$2:$A$7500,0),$E88+2)=Команды!$AJ$17,TRUE,FALSE),,IF(INDEX(Команды!$A$2:$AN$7500,MATCH(CP$3,Команды!$A$2:$A$7500,0),$E88+2)=Команды!$AJ$18,TRUE,FALSE),,IF(INDEX(Команды!$A$2:$AN$7500,MATCH(CP$3,Команды!$A$2:$A$7500,0),$E88+2)=Команды!$AJ$19,TRUE,FALSE)),INDEX(Команды!$AJ$2:$AK$19,MATCH(INDEX(Команды!$A$2:$AN$7500,MATCH(CP$3,Команды!$A$2:$A$7500,0),$E88+2),Команды!$AJ$2:$AJ$19,0),2),0)</f>
        <v>В</v>
      </c>
      <c r="CQ88" s="175" t="str">
        <f>IF(OR(IF(INDEX(Команды!$A$2:$AN$7500,MATCH(CP$3,Команды!$A$2:$A$7500,0),$E88+2)=Команды!$AJ$2,TRUE,FALSE),IF(INDEX(Команды!$A$2:$AN$7500,MATCH(CP$3,Команды!$A$2:$A$7500,0),$E88+2)=Команды!$AJ$3,TRUE,FALSE),IF(INDEX(Команды!$A$2:$AN$7500,MATCH(CP$3,Команды!$A$2:$A$7500,0),$E88+2)=Команды!$AJ$4,TRUE,FALSE),IF(INDEX(Команды!$A$2:$AN$7500,MATCH(CP$3,Команды!$A$2:$A$7500,0),$E88+2)=Команды!$AJ$5,TRUE,FALSE),IF(INDEX(Команды!$A$2:$AN$7500,MATCH(CP$3,Команды!$A$2:$A$7500,0),$E88+2)=Команды!$AJ$6,TRUE,FALSE),IF(INDEX(Команды!$A$2:$AN$7500,MATCH(CP$3,Команды!$A$2:$A$7500,0),$E88+2)=Команды!$AJ$7,TRUE,FALSE),IF(INDEX(Команды!$A$2:$AN$7500,MATCH(CP$3,Команды!$A$2:$A$7500,0),$E88+2)=Команды!$AJ$8,TRUE,FALSE),IF(INDEX(Команды!$A$2:$AN$7500,MATCH(CP$3,Команды!$A$2:$A$7500,0),$E88+2)=Команды!$AJ$9,TRUE,FALSE),IF(INDEX(Команды!$A$2:$AN$7500,MATCH(CP$3,Команды!$A$2:$A$7500,0),$E88+2)=Команды!$AJ$10,TRUE,FALSE),IF(INDEX(Команды!$A$2:$AN$7500,MATCH(CP$3,Команды!$A$2:$A$7500,0),$E88+2)=Команды!$AJ$11,TRUE,FALSE),IF(INDEX(Команды!$A$2:$AN$7500,MATCH(CP$3,Команды!$A$2:$A$7500,0),$E88+2)=Команды!$AJ$12,TRUE,FALSE),IF(INDEX(Команды!$A$2:$AN$7500,MATCH(CP$3,Команды!$A$2:$A$7500,0),$E88+2)=Команды!$AJ$13,TRUE,FALSE),IF(INDEX(Команды!$A$2:$AN$7500,MATCH(CP$3,Команды!$A$2:$A$7500,0),$E88+2)=Команды!$AJ$14,TRUE,FALSE),IF(INDEX(Команды!$A$2:$AN$7500,MATCH(CP$3,Команды!$A$2:$A$7500,0),$E88+2)=Команды!$AJ$15,TRUE,FALSE),IF(INDEX(Команды!$A$2:$AN$7500,MATCH(CP$3,Команды!$A$2:$A$7500,0),$E88+2)=Команды!$AJ$16,TRUE,FALSE),IF(INDEX(Команды!$A$2:$AN$7500,MATCH(CP$3,Команды!$A$2:$A$7500,0),$E88+2)=Команды!$AJ$17,TRUE,FALSE),IF(INDEX(Команды!$A$2:$AN$7500,MATCH(CP$3,Команды!$A$2:$A$7500,0),$E88+2)=Команды!$AJ$18,TRUE,FALSE),IF(INDEX(Команды!$A$2:$AN$7500,MATCH(CP$3,Команды!$A$2:$A$7500,0),$E88+2)=Команды!$AJ$19,TRUE,FALSE)),INDEX(Команды!$AJ$2:$AL$19,MATCH(INDEX(Команды!$A$2:$AN$7500,MATCH(CP$3,Команды!$A$2:$A$7500,0),$E88+2),Команды!$AJ$2:$AJ$19,0),3),0)</f>
        <v>В</v>
      </c>
      <c r="CR88" s="342"/>
      <c r="CS88" s="174" t="str">
        <f>IF(OR(IF(INDEX(Команды!$A$2:$AN$7500,MATCH(CS$3,Команды!$A$2:$A$7500,0),$E88+2)=Команды!$AJ$2,TRUE,FALSE),IF(INDEX(Команды!$A$2:$AN$7500,MATCH(CS$3,Команды!$A$2:$A$7500,0),$E88+2)=Команды!$AJ$3,TRUE,FALSE),IF(INDEX(Команды!$A$2:$AN$7500,MATCH(CS$3,Команды!$A$2:$A$7500,0),$E88+2)=Команды!$AJ$4,TRUE,FALSE),IF(INDEX(Команды!$A$2:$AN$7500,MATCH(CS$3,Команды!$A$2:$A$7500,0),$E88+2)=Команды!$AJ$5,TRUE,FALSE),IF(INDEX(Команды!$A$2:$AN$7500,MATCH(CS$3,Команды!$A$2:$A$7500,0),$E88+2)=Команды!$AJ$6,TRUE,FALSE),IF(INDEX(Команды!$A$2:$AN$7500,MATCH(CS$3,Команды!$A$2:$A$7500,0),$E88+2)=Команды!$AJ$7,TRUE,FALSE),IF(INDEX(Команды!$A$2:$AN$7500,MATCH(CS$3,Команды!$A$2:$A$7500,0),$E88+2)=Команды!$AJ$8,TRUE,FALSE),IF(INDEX(Команды!$A$2:$AN$7500,MATCH(CS$3,Команды!$A$2:$A$7500,0),$E88+2)=Команды!$AJ$9,TRUE,FALSE),IF(INDEX(Команды!$A$2:$AN$7500,MATCH(CS$3,Команды!$A$2:$A$7500,0),$E88+2)=Команды!$AJ$10,TRUE,FALSE),IF(INDEX(Команды!$A$2:$AN$7500,MATCH(CS$3,Команды!$A$2:$A$7500,0),$E88+2)=Команды!$AJ$11,TRUE,FALSE),IF(INDEX(Команды!$A$2:$AN$7500,MATCH(CS$3,Команды!$A$2:$A$7500,0),$E88+2)=Команды!$AJ$12,TRUE,FALSE),IF(INDEX(Команды!$A$2:$AN$7500,MATCH(CS$3,Команды!$A$2:$A$7500,0),$E88+2)=Команды!$AJ$13,TRUE,FALSE),IF(INDEX(Команды!$A$2:$AN$7500,MATCH(CS$3,Команды!$A$2:$A$7500,0),$E88+2)=Команды!$AJ$14,TRUE,FALSE),IF(INDEX(Команды!$A$2:$AN$7500,MATCH(CS$3,Команды!$A$2:$A$7500,0),$E88+2)=Команды!$AJ$15,TRUE,FALSE),IF(INDEX(Команды!$A$2:$AN$7500,MATCH(CS$3,Команды!$A$2:$A$7500,0),$E88+2)=Команды!$AJ$16,TRUE,FALSE),,IF(INDEX(Команды!$A$2:$AN$7500,MATCH(CS$3,Команды!$A$2:$A$7500,0),$E88+2)=Команды!$AJ$17,TRUE,FALSE),,IF(INDEX(Команды!$A$2:$AN$7500,MATCH(CS$3,Команды!$A$2:$A$7500,0),$E88+2)=Команды!$AJ$18,TRUE,FALSE),,IF(INDEX(Команды!$A$2:$AN$7500,MATCH(CS$3,Команды!$A$2:$A$7500,0),$E88+2)=Команды!$AJ$19,TRUE,FALSE)),INDEX(Команды!$AJ$2:$AK$19,MATCH(INDEX(Команды!$A$2:$AN$7500,MATCH(CS$3,Команды!$A$2:$A$7500,0),$E88+2),Команды!$AJ$2:$AJ$19,0),2),0)</f>
        <v>В</v>
      </c>
      <c r="CT88" s="175" t="str">
        <f>IF(OR(IF(INDEX(Команды!$A$2:$AN$7500,MATCH(CS$3,Команды!$A$2:$A$7500,0),$E88+2)=Команды!$AJ$2,TRUE,FALSE),IF(INDEX(Команды!$A$2:$AN$7500,MATCH(CS$3,Команды!$A$2:$A$7500,0),$E88+2)=Команды!$AJ$3,TRUE,FALSE),IF(INDEX(Команды!$A$2:$AN$7500,MATCH(CS$3,Команды!$A$2:$A$7500,0),$E88+2)=Команды!$AJ$4,TRUE,FALSE),IF(INDEX(Команды!$A$2:$AN$7500,MATCH(CS$3,Команды!$A$2:$A$7500,0),$E88+2)=Команды!$AJ$5,TRUE,FALSE),IF(INDEX(Команды!$A$2:$AN$7500,MATCH(CS$3,Команды!$A$2:$A$7500,0),$E88+2)=Команды!$AJ$6,TRUE,FALSE),IF(INDEX(Команды!$A$2:$AN$7500,MATCH(CS$3,Команды!$A$2:$A$7500,0),$E88+2)=Команды!$AJ$7,TRUE,FALSE),IF(INDEX(Команды!$A$2:$AN$7500,MATCH(CS$3,Команды!$A$2:$A$7500,0),$E88+2)=Команды!$AJ$8,TRUE,FALSE),IF(INDEX(Команды!$A$2:$AN$7500,MATCH(CS$3,Команды!$A$2:$A$7500,0),$E88+2)=Команды!$AJ$9,TRUE,FALSE),IF(INDEX(Команды!$A$2:$AN$7500,MATCH(CS$3,Команды!$A$2:$A$7500,0),$E88+2)=Команды!$AJ$10,TRUE,FALSE),IF(INDEX(Команды!$A$2:$AN$7500,MATCH(CS$3,Команды!$A$2:$A$7500,0),$E88+2)=Команды!$AJ$11,TRUE,FALSE),IF(INDEX(Команды!$A$2:$AN$7500,MATCH(CS$3,Команды!$A$2:$A$7500,0),$E88+2)=Команды!$AJ$12,TRUE,FALSE),IF(INDEX(Команды!$A$2:$AN$7500,MATCH(CS$3,Команды!$A$2:$A$7500,0),$E88+2)=Команды!$AJ$13,TRUE,FALSE),IF(INDEX(Команды!$A$2:$AN$7500,MATCH(CS$3,Команды!$A$2:$A$7500,0),$E88+2)=Команды!$AJ$14,TRUE,FALSE),IF(INDEX(Команды!$A$2:$AN$7500,MATCH(CS$3,Команды!$A$2:$A$7500,0),$E88+2)=Команды!$AJ$15,TRUE,FALSE),IF(INDEX(Команды!$A$2:$AN$7500,MATCH(CS$3,Команды!$A$2:$A$7500,0),$E88+2)=Команды!$AJ$16,TRUE,FALSE),IF(INDEX(Команды!$A$2:$AN$7500,MATCH(CS$3,Команды!$A$2:$A$7500,0),$E88+2)=Команды!$AJ$17,TRUE,FALSE),IF(INDEX(Команды!$A$2:$AN$7500,MATCH(CS$3,Команды!$A$2:$A$7500,0),$E88+2)=Команды!$AJ$18,TRUE,FALSE),IF(INDEX(Команды!$A$2:$AN$7500,MATCH(CS$3,Команды!$A$2:$A$7500,0),$E88+2)=Команды!$AJ$19,TRUE,FALSE)),INDEX(Команды!$AJ$2:$AL$19,MATCH(INDEX(Команды!$A$2:$AN$7500,MATCH(CS$3,Команды!$A$2:$A$7500,0),$E88+2),Команды!$AJ$2:$AJ$19,0),3),0)</f>
        <v>В</v>
      </c>
      <c r="CU88" s="342"/>
    </row>
    <row r="89" spans="1:99" s="2" customFormat="1" ht="21.95" customHeight="1" x14ac:dyDescent="0.3">
      <c r="A89" s="251">
        <v>84</v>
      </c>
      <c r="B89" s="2">
        <f>VLOOKUP(A89,'Список КК'!A:F,6,TRUE)</f>
        <v>41185</v>
      </c>
      <c r="C89" s="638" t="str">
        <f>VLOOKUP(A89,'Список КК'!A:B,2,TRUE)</f>
        <v>Шевчик Татьяна Владимировна</v>
      </c>
      <c r="D89" s="203">
        <f>VLOOKUP(A89,'Список КК'!A:D,4,TRUE)</f>
        <v>0</v>
      </c>
      <c r="E89" s="4">
        <f>VLOOKUP(A89,'Список КК'!A:C,3,TRUE)</f>
        <v>32</v>
      </c>
      <c r="F89" s="220" t="str">
        <f>VLOOKUP(A89,'Список КК'!A:E,5,TRUE)</f>
        <v>3 раб дня 1-11 час. .2 и 3 по 8 час.</v>
      </c>
      <c r="G89" s="174" t="str">
        <f>IF(OR(IF(INDEX(Команды!$A$2:$AN$7500,MATCH(G$3,Команды!$A$2:$A$7500,0),$E89+2)=Команды!$AJ$2,TRUE,FALSE),IF(INDEX(Команды!$A$2:$AN$7500,MATCH(G$3,Команды!$A$2:$A$7500,0),$E89+2)=Команды!$AJ$3,TRUE,FALSE),IF(INDEX(Команды!$A$2:$AN$7500,MATCH(G$3,Команды!$A$2:$A$7500,0),$E89+2)=Команды!$AJ$4,TRUE,FALSE),IF(INDEX(Команды!$A$2:$AN$7500,MATCH(G$3,Команды!$A$2:$A$7500,0),$E89+2)=Команды!$AJ$5,TRUE,FALSE),IF(INDEX(Команды!$A$2:$AN$7500,MATCH(G$3,Команды!$A$2:$A$7500,0),$E89+2)=Команды!$AJ$6,TRUE,FALSE),IF(INDEX(Команды!$A$2:$AN$7500,MATCH(G$3,Команды!$A$2:$A$7500,0),$E89+2)=Команды!$AJ$7,TRUE,FALSE),IF(INDEX(Команды!$A$2:$AN$7500,MATCH(G$3,Команды!$A$2:$A$7500,0),$E89+2)=Команды!$AJ$8,TRUE,FALSE),IF(INDEX(Команды!$A$2:$AN$7500,MATCH(G$3,Команды!$A$2:$A$7500,0),$E89+2)=Команды!$AJ$9,TRUE,FALSE),IF(INDEX(Команды!$A$2:$AN$7500,MATCH(G$3,Команды!$A$2:$A$7500,0),$E89+2)=Команды!$AJ$10,TRUE,FALSE),IF(INDEX(Команды!$A$2:$AN$7500,MATCH(G$3,Команды!$A$2:$A$7500,0),$E89+2)=Команды!$AJ$11,TRUE,FALSE),IF(INDEX(Команды!$A$2:$AN$7500,MATCH(G$3,Команды!$A$2:$A$7500,0),$E89+2)=Команды!$AJ$12,TRUE,FALSE),IF(INDEX(Команды!$A$2:$AN$7500,MATCH(G$3,Команды!$A$2:$A$7500,0),$E89+2)=Команды!$AJ$13,TRUE,FALSE),IF(INDEX(Команды!$A$2:$AN$7500,MATCH(G$3,Команды!$A$2:$A$7500,0),$E89+2)=Команды!$AJ$14,TRUE,FALSE),IF(INDEX(Команды!$A$2:$AN$7500,MATCH(G$3,Команды!$A$2:$A$7500,0),$E89+2)=Команды!$AJ$15,TRUE,FALSE),IF(INDEX(Команды!$A$2:$AN$7500,MATCH(G$3,Команды!$A$2:$A$7500,0),$E89+2)=Команды!$AJ$16,TRUE,FALSE),,IF(INDEX(Команды!$A$2:$AN$7500,MATCH(G$3,Команды!$A$2:$A$7500,0),$E89+2)=Команды!$AJ$17,TRUE,FALSE),,IF(INDEX(Команды!$A$2:$AN$7500,MATCH(G$3,Команды!$A$2:$A$7500,0),$E89+2)=Команды!$AJ$18,TRUE,FALSE),,IF(INDEX(Команды!$A$2:$AN$7500,MATCH(G$3,Команды!$A$2:$A$7500,0),$E89+2)=Команды!$AJ$19,TRUE,FALSE)),INDEX(Команды!$AJ$2:$AK$19,MATCH(INDEX(Команды!$A$2:$AN$7500,MATCH(G$3,Команды!$A$2:$A$7500,0),$E89+2),Команды!$AJ$2:$AJ$19,0),2),0)</f>
        <v>В</v>
      </c>
      <c r="H89" s="175" t="str">
        <f>IF(OR(IF(INDEX(Команды!$A$2:$AN$7500,MATCH(G$3,Команды!$A$2:$A$7500,0),$E89+2)=Команды!$AJ$2,TRUE,FALSE),IF(INDEX(Команды!$A$2:$AN$7500,MATCH(G$3,Команды!$A$2:$A$7500,0),$E89+2)=Команды!$AJ$3,TRUE,FALSE),IF(INDEX(Команды!$A$2:$AN$7500,MATCH(G$3,Команды!$A$2:$A$7500,0),$E89+2)=Команды!$AJ$4,TRUE,FALSE),IF(INDEX(Команды!$A$2:$AN$7500,MATCH(G$3,Команды!$A$2:$A$7500,0),$E89+2)=Команды!$AJ$5,TRUE,FALSE),IF(INDEX(Команды!$A$2:$AN$7500,MATCH(G$3,Команды!$A$2:$A$7500,0),$E89+2)=Команды!$AJ$6,TRUE,FALSE),IF(INDEX(Команды!$A$2:$AN$7500,MATCH(G$3,Команды!$A$2:$A$7500,0),$E89+2)=Команды!$AJ$7,TRUE,FALSE),IF(INDEX(Команды!$A$2:$AN$7500,MATCH(G$3,Команды!$A$2:$A$7500,0),$E89+2)=Команды!$AJ$8,TRUE,FALSE),IF(INDEX(Команды!$A$2:$AN$7500,MATCH(G$3,Команды!$A$2:$A$7500,0),$E89+2)=Команды!$AJ$9,TRUE,FALSE),IF(INDEX(Команды!$A$2:$AN$7500,MATCH(G$3,Команды!$A$2:$A$7500,0),$E89+2)=Команды!$AJ$10,TRUE,FALSE),IF(INDEX(Команды!$A$2:$AN$7500,MATCH(G$3,Команды!$A$2:$A$7500,0),$E89+2)=Команды!$AJ$11,TRUE,FALSE),IF(INDEX(Команды!$A$2:$AN$7500,MATCH(G$3,Команды!$A$2:$A$7500,0),$E89+2)=Команды!$AJ$12,TRUE,FALSE),IF(INDEX(Команды!$A$2:$AN$7500,MATCH(G$3,Команды!$A$2:$A$7500,0),$E89+2)=Команды!$AJ$13,TRUE,FALSE),IF(INDEX(Команды!$A$2:$AN$7500,MATCH(G$3,Команды!$A$2:$A$7500,0),$E89+2)=Команды!$AJ$14,TRUE,FALSE),IF(INDEX(Команды!$A$2:$AN$7500,MATCH(G$3,Команды!$A$2:$A$7500,0),$E89+2)=Команды!$AJ$15,TRUE,FALSE),IF(INDEX(Команды!$A$2:$AN$7500,MATCH(G$3,Команды!$A$2:$A$7500,0),$E89+2)=Команды!$AJ$16,TRUE,FALSE),IF(INDEX(Команды!$A$2:$AN$7500,MATCH(G$3,Команды!$A$2:$A$7500,0),$E89+2)=Команды!$AJ$17,TRUE,FALSE),IF(INDEX(Команды!$A$2:$AN$7500,MATCH(G$3,Команды!$A$2:$A$7500,0),$E89+2)=Команды!$AJ$18,TRUE,FALSE),IF(INDEX(Команды!$A$2:$AN$7500,MATCH(G$3,Команды!$A$2:$A$7500,0),$E89+2)=Команды!$AJ$19,TRUE,FALSE)),INDEX(Команды!$AJ$2:$AL$19,MATCH(INDEX(Команды!$A$2:$AN$7500,MATCH(G$3,Команды!$A$2:$A$7500,0),$E89+2),Команды!$AJ$2:$AJ$19,0),3),0)</f>
        <v>В</v>
      </c>
      <c r="I89" s="342"/>
      <c r="J89" s="174" t="str">
        <f>IF(OR(IF(INDEX(Команды!$A$2:$AN$7500,MATCH(J$3,Команды!$A$2:$A$7500,0),$E89+2)=Команды!$AJ$2,TRUE,FALSE),IF(INDEX(Команды!$A$2:$AN$7500,MATCH(J$3,Команды!$A$2:$A$7500,0),$E89+2)=Команды!$AJ$3,TRUE,FALSE),IF(INDEX(Команды!$A$2:$AN$7500,MATCH(J$3,Команды!$A$2:$A$7500,0),$E89+2)=Команды!$AJ$4,TRUE,FALSE),IF(INDEX(Команды!$A$2:$AN$7500,MATCH(J$3,Команды!$A$2:$A$7500,0),$E89+2)=Команды!$AJ$5,TRUE,FALSE),IF(INDEX(Команды!$A$2:$AN$7500,MATCH(J$3,Команды!$A$2:$A$7500,0),$E89+2)=Команды!$AJ$6,TRUE,FALSE),IF(INDEX(Команды!$A$2:$AN$7500,MATCH(J$3,Команды!$A$2:$A$7500,0),$E89+2)=Команды!$AJ$7,TRUE,FALSE),IF(INDEX(Команды!$A$2:$AN$7500,MATCH(J$3,Команды!$A$2:$A$7500,0),$E89+2)=Команды!$AJ$8,TRUE,FALSE),IF(INDEX(Команды!$A$2:$AN$7500,MATCH(J$3,Команды!$A$2:$A$7500,0),$E89+2)=Команды!$AJ$9,TRUE,FALSE),IF(INDEX(Команды!$A$2:$AN$7500,MATCH(J$3,Команды!$A$2:$A$7500,0),$E89+2)=Команды!$AJ$10,TRUE,FALSE),IF(INDEX(Команды!$A$2:$AN$7500,MATCH(J$3,Команды!$A$2:$A$7500,0),$E89+2)=Команды!$AJ$11,TRUE,FALSE),IF(INDEX(Команды!$A$2:$AN$7500,MATCH(J$3,Команды!$A$2:$A$7500,0),$E89+2)=Команды!$AJ$12,TRUE,FALSE),IF(INDEX(Команды!$A$2:$AN$7500,MATCH(J$3,Команды!$A$2:$A$7500,0),$E89+2)=Команды!$AJ$13,TRUE,FALSE),IF(INDEX(Команды!$A$2:$AN$7500,MATCH(J$3,Команды!$A$2:$A$7500,0),$E89+2)=Команды!$AJ$14,TRUE,FALSE),IF(INDEX(Команды!$A$2:$AN$7500,MATCH(J$3,Команды!$A$2:$A$7500,0),$E89+2)=Команды!$AJ$15,TRUE,FALSE),IF(INDEX(Команды!$A$2:$AN$7500,MATCH(J$3,Команды!$A$2:$A$7500,0),$E89+2)=Команды!$AJ$16,TRUE,FALSE),,IF(INDEX(Команды!$A$2:$AN$7500,MATCH(J$3,Команды!$A$2:$A$7500,0),$E89+2)=Команды!$AJ$17,TRUE,FALSE),,IF(INDEX(Команды!$A$2:$AN$7500,MATCH(J$3,Команды!$A$2:$A$7500,0),$E89+2)=Команды!$AJ$18,TRUE,FALSE),,IF(INDEX(Команды!$A$2:$AN$7500,MATCH(J$3,Команды!$A$2:$A$7500,0),$E89+2)=Команды!$AJ$19,TRUE,FALSE)),INDEX(Команды!$AJ$2:$AK$19,MATCH(INDEX(Команды!$A$2:$AN$7500,MATCH(J$3,Команды!$A$2:$A$7500,0),$E89+2),Команды!$AJ$2:$AJ$19,0),2),0)</f>
        <v>В</v>
      </c>
      <c r="K89" s="175" t="str">
        <f>IF(OR(IF(INDEX(Команды!$A$2:$AN$7500,MATCH(J$3,Команды!$A$2:$A$7500,0),$E89+2)=Команды!$AJ$2,TRUE,FALSE),IF(INDEX(Команды!$A$2:$AN$7500,MATCH(J$3,Команды!$A$2:$A$7500,0),$E89+2)=Команды!$AJ$3,TRUE,FALSE),IF(INDEX(Команды!$A$2:$AN$7500,MATCH(J$3,Команды!$A$2:$A$7500,0),$E89+2)=Команды!$AJ$4,TRUE,FALSE),IF(INDEX(Команды!$A$2:$AN$7500,MATCH(J$3,Команды!$A$2:$A$7500,0),$E89+2)=Команды!$AJ$5,TRUE,FALSE),IF(INDEX(Команды!$A$2:$AN$7500,MATCH(J$3,Команды!$A$2:$A$7500,0),$E89+2)=Команды!$AJ$6,TRUE,FALSE),IF(INDEX(Команды!$A$2:$AN$7500,MATCH(J$3,Команды!$A$2:$A$7500,0),$E89+2)=Команды!$AJ$7,TRUE,FALSE),IF(INDEX(Команды!$A$2:$AN$7500,MATCH(J$3,Команды!$A$2:$A$7500,0),$E89+2)=Команды!$AJ$8,TRUE,FALSE),IF(INDEX(Команды!$A$2:$AN$7500,MATCH(J$3,Команды!$A$2:$A$7500,0),$E89+2)=Команды!$AJ$9,TRUE,FALSE),IF(INDEX(Команды!$A$2:$AN$7500,MATCH(J$3,Команды!$A$2:$A$7500,0),$E89+2)=Команды!$AJ$10,TRUE,FALSE),IF(INDEX(Команды!$A$2:$AN$7500,MATCH(J$3,Команды!$A$2:$A$7500,0),$E89+2)=Команды!$AJ$11,TRUE,FALSE),IF(INDEX(Команды!$A$2:$AN$7500,MATCH(J$3,Команды!$A$2:$A$7500,0),$E89+2)=Команды!$AJ$12,TRUE,FALSE),IF(INDEX(Команды!$A$2:$AN$7500,MATCH(J$3,Команды!$A$2:$A$7500,0),$E89+2)=Команды!$AJ$13,TRUE,FALSE),IF(INDEX(Команды!$A$2:$AN$7500,MATCH(J$3,Команды!$A$2:$A$7500,0),$E89+2)=Команды!$AJ$14,TRUE,FALSE),IF(INDEX(Команды!$A$2:$AN$7500,MATCH(J$3,Команды!$A$2:$A$7500,0),$E89+2)=Команды!$AJ$15,TRUE,FALSE),IF(INDEX(Команды!$A$2:$AN$7500,MATCH(J$3,Команды!$A$2:$A$7500,0),$E89+2)=Команды!$AJ$16,TRUE,FALSE),IF(INDEX(Команды!$A$2:$AN$7500,MATCH(J$3,Команды!$A$2:$A$7500,0),$E89+2)=Команды!$AJ$17,TRUE,FALSE),IF(INDEX(Команды!$A$2:$AN$7500,MATCH(J$3,Команды!$A$2:$A$7500,0),$E89+2)=Команды!$AJ$18,TRUE,FALSE),IF(INDEX(Команды!$A$2:$AN$7500,MATCH(J$3,Команды!$A$2:$A$7500,0),$E89+2)=Команды!$AJ$19,TRUE,FALSE)),INDEX(Команды!$AJ$2:$AL$19,MATCH(INDEX(Команды!$A$2:$AN$7500,MATCH(J$3,Команды!$A$2:$A$7500,0),$E89+2),Команды!$AJ$2:$AJ$19,0),3),0)</f>
        <v>В</v>
      </c>
      <c r="L89" s="342"/>
      <c r="M89" s="174" t="str">
        <f>IF(OR(IF(INDEX(Команды!$A$2:$AN$7500,MATCH(M$3,Команды!$A$2:$A$7500,0),$E89+2)=Команды!$AJ$2,TRUE,FALSE),IF(INDEX(Команды!$A$2:$AN$7500,MATCH(M$3,Команды!$A$2:$A$7500,0),$E89+2)=Команды!$AJ$3,TRUE,FALSE),IF(INDEX(Команды!$A$2:$AN$7500,MATCH(M$3,Команды!$A$2:$A$7500,0),$E89+2)=Команды!$AJ$4,TRUE,FALSE),IF(INDEX(Команды!$A$2:$AN$7500,MATCH(M$3,Команды!$A$2:$A$7500,0),$E89+2)=Команды!$AJ$5,TRUE,FALSE),IF(INDEX(Команды!$A$2:$AN$7500,MATCH(M$3,Команды!$A$2:$A$7500,0),$E89+2)=Команды!$AJ$6,TRUE,FALSE),IF(INDEX(Команды!$A$2:$AN$7500,MATCH(M$3,Команды!$A$2:$A$7500,0),$E89+2)=Команды!$AJ$7,TRUE,FALSE),IF(INDEX(Команды!$A$2:$AN$7500,MATCH(M$3,Команды!$A$2:$A$7500,0),$E89+2)=Команды!$AJ$8,TRUE,FALSE),IF(INDEX(Команды!$A$2:$AN$7500,MATCH(M$3,Команды!$A$2:$A$7500,0),$E89+2)=Команды!$AJ$9,TRUE,FALSE),IF(INDEX(Команды!$A$2:$AN$7500,MATCH(M$3,Команды!$A$2:$A$7500,0),$E89+2)=Команды!$AJ$10,TRUE,FALSE),IF(INDEX(Команды!$A$2:$AN$7500,MATCH(M$3,Команды!$A$2:$A$7500,0),$E89+2)=Команды!$AJ$11,TRUE,FALSE),IF(INDEX(Команды!$A$2:$AN$7500,MATCH(M$3,Команды!$A$2:$A$7500,0),$E89+2)=Команды!$AJ$12,TRUE,FALSE),IF(INDEX(Команды!$A$2:$AN$7500,MATCH(M$3,Команды!$A$2:$A$7500,0),$E89+2)=Команды!$AJ$13,TRUE,FALSE),IF(INDEX(Команды!$A$2:$AN$7500,MATCH(M$3,Команды!$A$2:$A$7500,0),$E89+2)=Команды!$AJ$14,TRUE,FALSE),IF(INDEX(Команды!$A$2:$AN$7500,MATCH(M$3,Команды!$A$2:$A$7500,0),$E89+2)=Команды!$AJ$15,TRUE,FALSE),IF(INDEX(Команды!$A$2:$AN$7500,MATCH(M$3,Команды!$A$2:$A$7500,0),$E89+2)=Команды!$AJ$16,TRUE,FALSE),,IF(INDEX(Команды!$A$2:$AN$7500,MATCH(M$3,Команды!$A$2:$A$7500,0),$E89+2)=Команды!$AJ$17,TRUE,FALSE),,IF(INDEX(Команды!$A$2:$AN$7500,MATCH(M$3,Команды!$A$2:$A$7500,0),$E89+2)=Команды!$AJ$18,TRUE,FALSE),,IF(INDEX(Команды!$A$2:$AN$7500,MATCH(M$3,Команды!$A$2:$A$7500,0),$E89+2)=Команды!$AJ$19,TRUE,FALSE)),INDEX(Команды!$AJ$2:$AK$19,MATCH(INDEX(Команды!$A$2:$AN$7500,MATCH(M$3,Команды!$A$2:$A$7500,0),$E89+2),Команды!$AJ$2:$AJ$19,0),2),0)</f>
        <v>В</v>
      </c>
      <c r="N89" s="175" t="str">
        <f>IF(OR(IF(INDEX(Команды!$A$2:$AN$7500,MATCH(M$3,Команды!$A$2:$A$7500,0),$E89+2)=Команды!$AJ$2,TRUE,FALSE),IF(INDEX(Команды!$A$2:$AN$7500,MATCH(M$3,Команды!$A$2:$A$7500,0),$E89+2)=Команды!$AJ$3,TRUE,FALSE),IF(INDEX(Команды!$A$2:$AN$7500,MATCH(M$3,Команды!$A$2:$A$7500,0),$E89+2)=Команды!$AJ$4,TRUE,FALSE),IF(INDEX(Команды!$A$2:$AN$7500,MATCH(M$3,Команды!$A$2:$A$7500,0),$E89+2)=Команды!$AJ$5,TRUE,FALSE),IF(INDEX(Команды!$A$2:$AN$7500,MATCH(M$3,Команды!$A$2:$A$7500,0),$E89+2)=Команды!$AJ$6,TRUE,FALSE),IF(INDEX(Команды!$A$2:$AN$7500,MATCH(M$3,Команды!$A$2:$A$7500,0),$E89+2)=Команды!$AJ$7,TRUE,FALSE),IF(INDEX(Команды!$A$2:$AN$7500,MATCH(M$3,Команды!$A$2:$A$7500,0),$E89+2)=Команды!$AJ$8,TRUE,FALSE),IF(INDEX(Команды!$A$2:$AN$7500,MATCH(M$3,Команды!$A$2:$A$7500,0),$E89+2)=Команды!$AJ$9,TRUE,FALSE),IF(INDEX(Команды!$A$2:$AN$7500,MATCH(M$3,Команды!$A$2:$A$7500,0),$E89+2)=Команды!$AJ$10,TRUE,FALSE),IF(INDEX(Команды!$A$2:$AN$7500,MATCH(M$3,Команды!$A$2:$A$7500,0),$E89+2)=Команды!$AJ$11,TRUE,FALSE),IF(INDEX(Команды!$A$2:$AN$7500,MATCH(M$3,Команды!$A$2:$A$7500,0),$E89+2)=Команды!$AJ$12,TRUE,FALSE),IF(INDEX(Команды!$A$2:$AN$7500,MATCH(M$3,Команды!$A$2:$A$7500,0),$E89+2)=Команды!$AJ$13,TRUE,FALSE),IF(INDEX(Команды!$A$2:$AN$7500,MATCH(M$3,Команды!$A$2:$A$7500,0),$E89+2)=Команды!$AJ$14,TRUE,FALSE),IF(INDEX(Команды!$A$2:$AN$7500,MATCH(M$3,Команды!$A$2:$A$7500,0),$E89+2)=Команды!$AJ$15,TRUE,FALSE),IF(INDEX(Команды!$A$2:$AN$7500,MATCH(M$3,Команды!$A$2:$A$7500,0),$E89+2)=Команды!$AJ$16,TRUE,FALSE),IF(INDEX(Команды!$A$2:$AN$7500,MATCH(M$3,Команды!$A$2:$A$7500,0),$E89+2)=Команды!$AJ$17,TRUE,FALSE),IF(INDEX(Команды!$A$2:$AN$7500,MATCH(M$3,Команды!$A$2:$A$7500,0),$E89+2)=Команды!$AJ$18,TRUE,FALSE),IF(INDEX(Команды!$A$2:$AN$7500,MATCH(M$3,Команды!$A$2:$A$7500,0),$E89+2)=Команды!$AJ$19,TRUE,FALSE)),INDEX(Команды!$AJ$2:$AL$19,MATCH(INDEX(Команды!$A$2:$AN$7500,MATCH(M$3,Команды!$A$2:$A$7500,0),$E89+2),Команды!$AJ$2:$AJ$19,0),3),0)</f>
        <v>В</v>
      </c>
      <c r="O89" s="342"/>
      <c r="P89" s="174" t="str">
        <f>IF(OR(IF(INDEX(Команды!$A$2:$AN$7500,MATCH(P$3,Команды!$A$2:$A$7500,0),$E89+2)=Команды!$AJ$2,TRUE,FALSE),IF(INDEX(Команды!$A$2:$AN$7500,MATCH(P$3,Команды!$A$2:$A$7500,0),$E89+2)=Команды!$AJ$3,TRUE,FALSE),IF(INDEX(Команды!$A$2:$AN$7500,MATCH(P$3,Команды!$A$2:$A$7500,0),$E89+2)=Команды!$AJ$4,TRUE,FALSE),IF(INDEX(Команды!$A$2:$AN$7500,MATCH(P$3,Команды!$A$2:$A$7500,0),$E89+2)=Команды!$AJ$5,TRUE,FALSE),IF(INDEX(Команды!$A$2:$AN$7500,MATCH(P$3,Команды!$A$2:$A$7500,0),$E89+2)=Команды!$AJ$6,TRUE,FALSE),IF(INDEX(Команды!$A$2:$AN$7500,MATCH(P$3,Команды!$A$2:$A$7500,0),$E89+2)=Команды!$AJ$7,TRUE,FALSE),IF(INDEX(Команды!$A$2:$AN$7500,MATCH(P$3,Команды!$A$2:$A$7500,0),$E89+2)=Команды!$AJ$8,TRUE,FALSE),IF(INDEX(Команды!$A$2:$AN$7500,MATCH(P$3,Команды!$A$2:$A$7500,0),$E89+2)=Команды!$AJ$9,TRUE,FALSE),IF(INDEX(Команды!$A$2:$AN$7500,MATCH(P$3,Команды!$A$2:$A$7500,0),$E89+2)=Команды!$AJ$10,TRUE,FALSE),IF(INDEX(Команды!$A$2:$AN$7500,MATCH(P$3,Команды!$A$2:$A$7500,0),$E89+2)=Команды!$AJ$11,TRUE,FALSE),IF(INDEX(Команды!$A$2:$AN$7500,MATCH(P$3,Команды!$A$2:$A$7500,0),$E89+2)=Команды!$AJ$12,TRUE,FALSE),IF(INDEX(Команды!$A$2:$AN$7500,MATCH(P$3,Команды!$A$2:$A$7500,0),$E89+2)=Команды!$AJ$13,TRUE,FALSE),IF(INDEX(Команды!$A$2:$AN$7500,MATCH(P$3,Команды!$A$2:$A$7500,0),$E89+2)=Команды!$AJ$14,TRUE,FALSE),IF(INDEX(Команды!$A$2:$AN$7500,MATCH(P$3,Команды!$A$2:$A$7500,0),$E89+2)=Команды!$AJ$15,TRUE,FALSE),IF(INDEX(Команды!$A$2:$AN$7500,MATCH(P$3,Команды!$A$2:$A$7500,0),$E89+2)=Команды!$AJ$16,TRUE,FALSE),,IF(INDEX(Команды!$A$2:$AN$7500,MATCH(P$3,Команды!$A$2:$A$7500,0),$E89+2)=Команды!$AJ$17,TRUE,FALSE),,IF(INDEX(Команды!$A$2:$AN$7500,MATCH(P$3,Команды!$A$2:$A$7500,0),$E89+2)=Команды!$AJ$18,TRUE,FALSE),,IF(INDEX(Команды!$A$2:$AN$7500,MATCH(P$3,Команды!$A$2:$A$7500,0),$E89+2)=Команды!$AJ$19,TRUE,FALSE)),INDEX(Команды!$AJ$2:$AK$19,MATCH(INDEX(Команды!$A$2:$AN$7500,MATCH(P$3,Команды!$A$2:$A$7500,0),$E89+2),Команды!$AJ$2:$AJ$19,0),2),0)</f>
        <v>В</v>
      </c>
      <c r="Q89" s="175" t="str">
        <f>IF(OR(IF(INDEX(Команды!$A$2:$AN$7500,MATCH(P$3,Команды!$A$2:$A$7500,0),$E89+2)=Команды!$AJ$2,TRUE,FALSE),IF(INDEX(Команды!$A$2:$AN$7500,MATCH(P$3,Команды!$A$2:$A$7500,0),$E89+2)=Команды!$AJ$3,TRUE,FALSE),IF(INDEX(Команды!$A$2:$AN$7500,MATCH(P$3,Команды!$A$2:$A$7500,0),$E89+2)=Команды!$AJ$4,TRUE,FALSE),IF(INDEX(Команды!$A$2:$AN$7500,MATCH(P$3,Команды!$A$2:$A$7500,0),$E89+2)=Команды!$AJ$5,TRUE,FALSE),IF(INDEX(Команды!$A$2:$AN$7500,MATCH(P$3,Команды!$A$2:$A$7500,0),$E89+2)=Команды!$AJ$6,TRUE,FALSE),IF(INDEX(Команды!$A$2:$AN$7500,MATCH(P$3,Команды!$A$2:$A$7500,0),$E89+2)=Команды!$AJ$7,TRUE,FALSE),IF(INDEX(Команды!$A$2:$AN$7500,MATCH(P$3,Команды!$A$2:$A$7500,0),$E89+2)=Команды!$AJ$8,TRUE,FALSE),IF(INDEX(Команды!$A$2:$AN$7500,MATCH(P$3,Команды!$A$2:$A$7500,0),$E89+2)=Команды!$AJ$9,TRUE,FALSE),IF(INDEX(Команды!$A$2:$AN$7500,MATCH(P$3,Команды!$A$2:$A$7500,0),$E89+2)=Команды!$AJ$10,TRUE,FALSE),IF(INDEX(Команды!$A$2:$AN$7500,MATCH(P$3,Команды!$A$2:$A$7500,0),$E89+2)=Команды!$AJ$11,TRUE,FALSE),IF(INDEX(Команды!$A$2:$AN$7500,MATCH(P$3,Команды!$A$2:$A$7500,0),$E89+2)=Команды!$AJ$12,TRUE,FALSE),IF(INDEX(Команды!$A$2:$AN$7500,MATCH(P$3,Команды!$A$2:$A$7500,0),$E89+2)=Команды!$AJ$13,TRUE,FALSE),IF(INDEX(Команды!$A$2:$AN$7500,MATCH(P$3,Команды!$A$2:$A$7500,0),$E89+2)=Команды!$AJ$14,TRUE,FALSE),IF(INDEX(Команды!$A$2:$AN$7500,MATCH(P$3,Команды!$A$2:$A$7500,0),$E89+2)=Команды!$AJ$15,TRUE,FALSE),IF(INDEX(Команды!$A$2:$AN$7500,MATCH(P$3,Команды!$A$2:$A$7500,0),$E89+2)=Команды!$AJ$16,TRUE,FALSE),IF(INDEX(Команды!$A$2:$AN$7500,MATCH(P$3,Команды!$A$2:$A$7500,0),$E89+2)=Команды!$AJ$17,TRUE,FALSE),IF(INDEX(Команды!$A$2:$AN$7500,MATCH(P$3,Команды!$A$2:$A$7500,0),$E89+2)=Команды!$AJ$18,TRUE,FALSE),IF(INDEX(Команды!$A$2:$AN$7500,MATCH(P$3,Команды!$A$2:$A$7500,0),$E89+2)=Команды!$AJ$19,TRUE,FALSE)),INDEX(Команды!$AJ$2:$AL$19,MATCH(INDEX(Команды!$A$2:$AN$7500,MATCH(P$3,Команды!$A$2:$A$7500,0),$E89+2),Команды!$AJ$2:$AJ$19,0),3),0)</f>
        <v>В</v>
      </c>
      <c r="R89" s="342"/>
      <c r="S89" s="174" t="str">
        <f>IF(OR(IF(INDEX(Команды!$A$2:$AN$7500,MATCH(S$3,Команды!$A$2:$A$7500,0),$E89+2)=Команды!$AJ$2,TRUE,FALSE),IF(INDEX(Команды!$A$2:$AN$7500,MATCH(S$3,Команды!$A$2:$A$7500,0),$E89+2)=Команды!$AJ$3,TRUE,FALSE),IF(INDEX(Команды!$A$2:$AN$7500,MATCH(S$3,Команды!$A$2:$A$7500,0),$E89+2)=Команды!$AJ$4,TRUE,FALSE),IF(INDEX(Команды!$A$2:$AN$7500,MATCH(S$3,Команды!$A$2:$A$7500,0),$E89+2)=Команды!$AJ$5,TRUE,FALSE),IF(INDEX(Команды!$A$2:$AN$7500,MATCH(S$3,Команды!$A$2:$A$7500,0),$E89+2)=Команды!$AJ$6,TRUE,FALSE),IF(INDEX(Команды!$A$2:$AN$7500,MATCH(S$3,Команды!$A$2:$A$7500,0),$E89+2)=Команды!$AJ$7,TRUE,FALSE),IF(INDEX(Команды!$A$2:$AN$7500,MATCH(S$3,Команды!$A$2:$A$7500,0),$E89+2)=Команды!$AJ$8,TRUE,FALSE),IF(INDEX(Команды!$A$2:$AN$7500,MATCH(S$3,Команды!$A$2:$A$7500,0),$E89+2)=Команды!$AJ$9,TRUE,FALSE),IF(INDEX(Команды!$A$2:$AN$7500,MATCH(S$3,Команды!$A$2:$A$7500,0),$E89+2)=Команды!$AJ$10,TRUE,FALSE),IF(INDEX(Команды!$A$2:$AN$7500,MATCH(S$3,Команды!$A$2:$A$7500,0),$E89+2)=Команды!$AJ$11,TRUE,FALSE),IF(INDEX(Команды!$A$2:$AN$7500,MATCH(S$3,Команды!$A$2:$A$7500,0),$E89+2)=Команды!$AJ$12,TRUE,FALSE),IF(INDEX(Команды!$A$2:$AN$7500,MATCH(S$3,Команды!$A$2:$A$7500,0),$E89+2)=Команды!$AJ$13,TRUE,FALSE),IF(INDEX(Команды!$A$2:$AN$7500,MATCH(S$3,Команды!$A$2:$A$7500,0),$E89+2)=Команды!$AJ$14,TRUE,FALSE),IF(INDEX(Команды!$A$2:$AN$7500,MATCH(S$3,Команды!$A$2:$A$7500,0),$E89+2)=Команды!$AJ$15,TRUE,FALSE),IF(INDEX(Команды!$A$2:$AN$7500,MATCH(S$3,Команды!$A$2:$A$7500,0),$E89+2)=Команды!$AJ$16,TRUE,FALSE),,IF(INDEX(Команды!$A$2:$AN$7500,MATCH(S$3,Команды!$A$2:$A$7500,0),$E89+2)=Команды!$AJ$17,TRUE,FALSE),,IF(INDEX(Команды!$A$2:$AN$7500,MATCH(S$3,Команды!$A$2:$A$7500,0),$E89+2)=Команды!$AJ$18,TRUE,FALSE),,IF(INDEX(Команды!$A$2:$AN$7500,MATCH(S$3,Команды!$A$2:$A$7500,0),$E89+2)=Команды!$AJ$19,TRUE,FALSE)),INDEX(Команды!$AJ$2:$AK$19,MATCH(INDEX(Команды!$A$2:$AN$7500,MATCH(S$3,Команды!$A$2:$A$7500,0),$E89+2),Команды!$AJ$2:$AJ$19,0),2),0)</f>
        <v>В</v>
      </c>
      <c r="T89" s="175" t="str">
        <f>IF(OR(IF(INDEX(Команды!$A$2:$AN$7500,MATCH(S$3,Команды!$A$2:$A$7500,0),$E89+2)=Команды!$AJ$2,TRUE,FALSE),IF(INDEX(Команды!$A$2:$AN$7500,MATCH(S$3,Команды!$A$2:$A$7500,0),$E89+2)=Команды!$AJ$3,TRUE,FALSE),IF(INDEX(Команды!$A$2:$AN$7500,MATCH(S$3,Команды!$A$2:$A$7500,0),$E89+2)=Команды!$AJ$4,TRUE,FALSE),IF(INDEX(Команды!$A$2:$AN$7500,MATCH(S$3,Команды!$A$2:$A$7500,0),$E89+2)=Команды!$AJ$5,TRUE,FALSE),IF(INDEX(Команды!$A$2:$AN$7500,MATCH(S$3,Команды!$A$2:$A$7500,0),$E89+2)=Команды!$AJ$6,TRUE,FALSE),IF(INDEX(Команды!$A$2:$AN$7500,MATCH(S$3,Команды!$A$2:$A$7500,0),$E89+2)=Команды!$AJ$7,TRUE,FALSE),IF(INDEX(Команды!$A$2:$AN$7500,MATCH(S$3,Команды!$A$2:$A$7500,0),$E89+2)=Команды!$AJ$8,TRUE,FALSE),IF(INDEX(Команды!$A$2:$AN$7500,MATCH(S$3,Команды!$A$2:$A$7500,0),$E89+2)=Команды!$AJ$9,TRUE,FALSE),IF(INDEX(Команды!$A$2:$AN$7500,MATCH(S$3,Команды!$A$2:$A$7500,0),$E89+2)=Команды!$AJ$10,TRUE,FALSE),IF(INDEX(Команды!$A$2:$AN$7500,MATCH(S$3,Команды!$A$2:$A$7500,0),$E89+2)=Команды!$AJ$11,TRUE,FALSE),IF(INDEX(Команды!$A$2:$AN$7500,MATCH(S$3,Команды!$A$2:$A$7500,0),$E89+2)=Команды!$AJ$12,TRUE,FALSE),IF(INDEX(Команды!$A$2:$AN$7500,MATCH(S$3,Команды!$A$2:$A$7500,0),$E89+2)=Команды!$AJ$13,TRUE,FALSE),IF(INDEX(Команды!$A$2:$AN$7500,MATCH(S$3,Команды!$A$2:$A$7500,0),$E89+2)=Команды!$AJ$14,TRUE,FALSE),IF(INDEX(Команды!$A$2:$AN$7500,MATCH(S$3,Команды!$A$2:$A$7500,0),$E89+2)=Команды!$AJ$15,TRUE,FALSE),IF(INDEX(Команды!$A$2:$AN$7500,MATCH(S$3,Команды!$A$2:$A$7500,0),$E89+2)=Команды!$AJ$16,TRUE,FALSE),IF(INDEX(Команды!$A$2:$AN$7500,MATCH(S$3,Команды!$A$2:$A$7500,0),$E89+2)=Команды!$AJ$17,TRUE,FALSE),IF(INDEX(Команды!$A$2:$AN$7500,MATCH(S$3,Команды!$A$2:$A$7500,0),$E89+2)=Команды!$AJ$18,TRUE,FALSE),IF(INDEX(Команды!$A$2:$AN$7500,MATCH(S$3,Команды!$A$2:$A$7500,0),$E89+2)=Команды!$AJ$19,TRUE,FALSE)),INDEX(Команды!$AJ$2:$AL$19,MATCH(INDEX(Команды!$A$2:$AN$7500,MATCH(S$3,Команды!$A$2:$A$7500,0),$E89+2),Команды!$AJ$2:$AJ$19,0),3),0)</f>
        <v>В</v>
      </c>
      <c r="U89" s="342"/>
      <c r="V89" s="174" t="str">
        <f>IF(OR(IF(INDEX(Команды!$A$2:$AN$7500,MATCH(V$3,Команды!$A$2:$A$7500,0),$E89+2)=Команды!$AJ$2,TRUE,FALSE),IF(INDEX(Команды!$A$2:$AN$7500,MATCH(V$3,Команды!$A$2:$A$7500,0),$E89+2)=Команды!$AJ$3,TRUE,FALSE),IF(INDEX(Команды!$A$2:$AN$7500,MATCH(V$3,Команды!$A$2:$A$7500,0),$E89+2)=Команды!$AJ$4,TRUE,FALSE),IF(INDEX(Команды!$A$2:$AN$7500,MATCH(V$3,Команды!$A$2:$A$7500,0),$E89+2)=Команды!$AJ$5,TRUE,FALSE),IF(INDEX(Команды!$A$2:$AN$7500,MATCH(V$3,Команды!$A$2:$A$7500,0),$E89+2)=Команды!$AJ$6,TRUE,FALSE),IF(INDEX(Команды!$A$2:$AN$7500,MATCH(V$3,Команды!$A$2:$A$7500,0),$E89+2)=Команды!$AJ$7,TRUE,FALSE),IF(INDEX(Команды!$A$2:$AN$7500,MATCH(V$3,Команды!$A$2:$A$7500,0),$E89+2)=Команды!$AJ$8,TRUE,FALSE),IF(INDEX(Команды!$A$2:$AN$7500,MATCH(V$3,Команды!$A$2:$A$7500,0),$E89+2)=Команды!$AJ$9,TRUE,FALSE),IF(INDEX(Команды!$A$2:$AN$7500,MATCH(V$3,Команды!$A$2:$A$7500,0),$E89+2)=Команды!$AJ$10,TRUE,FALSE),IF(INDEX(Команды!$A$2:$AN$7500,MATCH(V$3,Команды!$A$2:$A$7500,0),$E89+2)=Команды!$AJ$11,TRUE,FALSE),IF(INDEX(Команды!$A$2:$AN$7500,MATCH(V$3,Команды!$A$2:$A$7500,0),$E89+2)=Команды!$AJ$12,TRUE,FALSE),IF(INDEX(Команды!$A$2:$AN$7500,MATCH(V$3,Команды!$A$2:$A$7500,0),$E89+2)=Команды!$AJ$13,TRUE,FALSE),IF(INDEX(Команды!$A$2:$AN$7500,MATCH(V$3,Команды!$A$2:$A$7500,0),$E89+2)=Команды!$AJ$14,TRUE,FALSE),IF(INDEX(Команды!$A$2:$AN$7500,MATCH(V$3,Команды!$A$2:$A$7500,0),$E89+2)=Команды!$AJ$15,TRUE,FALSE),IF(INDEX(Команды!$A$2:$AN$7500,MATCH(V$3,Команды!$A$2:$A$7500,0),$E89+2)=Команды!$AJ$16,TRUE,FALSE),,IF(INDEX(Команды!$A$2:$AN$7500,MATCH(V$3,Команды!$A$2:$A$7500,0),$E89+2)=Команды!$AJ$17,TRUE,FALSE),,IF(INDEX(Команды!$A$2:$AN$7500,MATCH(V$3,Команды!$A$2:$A$7500,0),$E89+2)=Команды!$AJ$18,TRUE,FALSE),,IF(INDEX(Команды!$A$2:$AN$7500,MATCH(V$3,Команды!$A$2:$A$7500,0),$E89+2)=Команды!$AJ$19,TRUE,FALSE)),INDEX(Команды!$AJ$2:$AK$19,MATCH(INDEX(Команды!$A$2:$AN$7500,MATCH(V$3,Команды!$A$2:$A$7500,0),$E89+2),Команды!$AJ$2:$AJ$19,0),2),0)</f>
        <v>В</v>
      </c>
      <c r="W89" s="175" t="str">
        <f>IF(OR(IF(INDEX(Команды!$A$2:$AN$7500,MATCH(V$3,Команды!$A$2:$A$7500,0),$E89+2)=Команды!$AJ$2,TRUE,FALSE),IF(INDEX(Команды!$A$2:$AN$7500,MATCH(V$3,Команды!$A$2:$A$7500,0),$E89+2)=Команды!$AJ$3,TRUE,FALSE),IF(INDEX(Команды!$A$2:$AN$7500,MATCH(V$3,Команды!$A$2:$A$7500,0),$E89+2)=Команды!$AJ$4,TRUE,FALSE),IF(INDEX(Команды!$A$2:$AN$7500,MATCH(V$3,Команды!$A$2:$A$7500,0),$E89+2)=Команды!$AJ$5,TRUE,FALSE),IF(INDEX(Команды!$A$2:$AN$7500,MATCH(V$3,Команды!$A$2:$A$7500,0),$E89+2)=Команды!$AJ$6,TRUE,FALSE),IF(INDEX(Команды!$A$2:$AN$7500,MATCH(V$3,Команды!$A$2:$A$7500,0),$E89+2)=Команды!$AJ$7,TRUE,FALSE),IF(INDEX(Команды!$A$2:$AN$7500,MATCH(V$3,Команды!$A$2:$A$7500,0),$E89+2)=Команды!$AJ$8,TRUE,FALSE),IF(INDEX(Команды!$A$2:$AN$7500,MATCH(V$3,Команды!$A$2:$A$7500,0),$E89+2)=Команды!$AJ$9,TRUE,FALSE),IF(INDEX(Команды!$A$2:$AN$7500,MATCH(V$3,Команды!$A$2:$A$7500,0),$E89+2)=Команды!$AJ$10,TRUE,FALSE),IF(INDEX(Команды!$A$2:$AN$7500,MATCH(V$3,Команды!$A$2:$A$7500,0),$E89+2)=Команды!$AJ$11,TRUE,FALSE),IF(INDEX(Команды!$A$2:$AN$7500,MATCH(V$3,Команды!$A$2:$A$7500,0),$E89+2)=Команды!$AJ$12,TRUE,FALSE),IF(INDEX(Команды!$A$2:$AN$7500,MATCH(V$3,Команды!$A$2:$A$7500,0),$E89+2)=Команды!$AJ$13,TRUE,FALSE),IF(INDEX(Команды!$A$2:$AN$7500,MATCH(V$3,Команды!$A$2:$A$7500,0),$E89+2)=Команды!$AJ$14,TRUE,FALSE),IF(INDEX(Команды!$A$2:$AN$7500,MATCH(V$3,Команды!$A$2:$A$7500,0),$E89+2)=Команды!$AJ$15,TRUE,FALSE),IF(INDEX(Команды!$A$2:$AN$7500,MATCH(V$3,Команды!$A$2:$A$7500,0),$E89+2)=Команды!$AJ$16,TRUE,FALSE),IF(INDEX(Команды!$A$2:$AN$7500,MATCH(V$3,Команды!$A$2:$A$7500,0),$E89+2)=Команды!$AJ$17,TRUE,FALSE),IF(INDEX(Команды!$A$2:$AN$7500,MATCH(V$3,Команды!$A$2:$A$7500,0),$E89+2)=Команды!$AJ$18,TRUE,FALSE),IF(INDEX(Команды!$A$2:$AN$7500,MATCH(V$3,Команды!$A$2:$A$7500,0),$E89+2)=Команды!$AJ$19,TRUE,FALSE)),INDEX(Команды!$AJ$2:$AL$19,MATCH(INDEX(Команды!$A$2:$AN$7500,MATCH(V$3,Команды!$A$2:$A$7500,0),$E89+2),Команды!$AJ$2:$AJ$19,0),3),0)</f>
        <v>В</v>
      </c>
      <c r="X89" s="342"/>
      <c r="Y89" s="174" t="str">
        <f>IF(OR(IF(INDEX(Команды!$A$2:$AN$7500,MATCH(Y$3,Команды!$A$2:$A$7500,0),$E89+2)=Команды!$AJ$2,TRUE,FALSE),IF(INDEX(Команды!$A$2:$AN$7500,MATCH(Y$3,Команды!$A$2:$A$7500,0),$E89+2)=Команды!$AJ$3,TRUE,FALSE),IF(INDEX(Команды!$A$2:$AN$7500,MATCH(Y$3,Команды!$A$2:$A$7500,0),$E89+2)=Команды!$AJ$4,TRUE,FALSE),IF(INDEX(Команды!$A$2:$AN$7500,MATCH(Y$3,Команды!$A$2:$A$7500,0),$E89+2)=Команды!$AJ$5,TRUE,FALSE),IF(INDEX(Команды!$A$2:$AN$7500,MATCH(Y$3,Команды!$A$2:$A$7500,0),$E89+2)=Команды!$AJ$6,TRUE,FALSE),IF(INDEX(Команды!$A$2:$AN$7500,MATCH(Y$3,Команды!$A$2:$A$7500,0),$E89+2)=Команды!$AJ$7,TRUE,FALSE),IF(INDEX(Команды!$A$2:$AN$7500,MATCH(Y$3,Команды!$A$2:$A$7500,0),$E89+2)=Команды!$AJ$8,TRUE,FALSE),IF(INDEX(Команды!$A$2:$AN$7500,MATCH(Y$3,Команды!$A$2:$A$7500,0),$E89+2)=Команды!$AJ$9,TRUE,FALSE),IF(INDEX(Команды!$A$2:$AN$7500,MATCH(Y$3,Команды!$A$2:$A$7500,0),$E89+2)=Команды!$AJ$10,TRUE,FALSE),IF(INDEX(Команды!$A$2:$AN$7500,MATCH(Y$3,Команды!$A$2:$A$7500,0),$E89+2)=Команды!$AJ$11,TRUE,FALSE),IF(INDEX(Команды!$A$2:$AN$7500,MATCH(Y$3,Команды!$A$2:$A$7500,0),$E89+2)=Команды!$AJ$12,TRUE,FALSE),IF(INDEX(Команды!$A$2:$AN$7500,MATCH(Y$3,Команды!$A$2:$A$7500,0),$E89+2)=Команды!$AJ$13,TRUE,FALSE),IF(INDEX(Команды!$A$2:$AN$7500,MATCH(Y$3,Команды!$A$2:$A$7500,0),$E89+2)=Команды!$AJ$14,TRUE,FALSE),IF(INDEX(Команды!$A$2:$AN$7500,MATCH(Y$3,Команды!$A$2:$A$7500,0),$E89+2)=Команды!$AJ$15,TRUE,FALSE),IF(INDEX(Команды!$A$2:$AN$7500,MATCH(Y$3,Команды!$A$2:$A$7500,0),$E89+2)=Команды!$AJ$16,TRUE,FALSE),,IF(INDEX(Команды!$A$2:$AN$7500,MATCH(Y$3,Команды!$A$2:$A$7500,0),$E89+2)=Команды!$AJ$17,TRUE,FALSE),,IF(INDEX(Команды!$A$2:$AN$7500,MATCH(Y$3,Команды!$A$2:$A$7500,0),$E89+2)=Команды!$AJ$18,TRUE,FALSE),,IF(INDEX(Команды!$A$2:$AN$7500,MATCH(Y$3,Команды!$A$2:$A$7500,0),$E89+2)=Команды!$AJ$19,TRUE,FALSE)),INDEX(Команды!$AJ$2:$AK$19,MATCH(INDEX(Команды!$A$2:$AN$7500,MATCH(Y$3,Команды!$A$2:$A$7500,0),$E89+2),Команды!$AJ$2:$AJ$19,0),2),0)</f>
        <v>В</v>
      </c>
      <c r="Z89" s="175" t="str">
        <f>IF(OR(IF(INDEX(Команды!$A$2:$AN$7500,MATCH(Y$3,Команды!$A$2:$A$7500,0),$E89+2)=Команды!$AJ$2,TRUE,FALSE),IF(INDEX(Команды!$A$2:$AN$7500,MATCH(Y$3,Команды!$A$2:$A$7500,0),$E89+2)=Команды!$AJ$3,TRUE,FALSE),IF(INDEX(Команды!$A$2:$AN$7500,MATCH(Y$3,Команды!$A$2:$A$7500,0),$E89+2)=Команды!$AJ$4,TRUE,FALSE),IF(INDEX(Команды!$A$2:$AN$7500,MATCH(Y$3,Команды!$A$2:$A$7500,0),$E89+2)=Команды!$AJ$5,TRUE,FALSE),IF(INDEX(Команды!$A$2:$AN$7500,MATCH(Y$3,Команды!$A$2:$A$7500,0),$E89+2)=Команды!$AJ$6,TRUE,FALSE),IF(INDEX(Команды!$A$2:$AN$7500,MATCH(Y$3,Команды!$A$2:$A$7500,0),$E89+2)=Команды!$AJ$7,TRUE,FALSE),IF(INDEX(Команды!$A$2:$AN$7500,MATCH(Y$3,Команды!$A$2:$A$7500,0),$E89+2)=Команды!$AJ$8,TRUE,FALSE),IF(INDEX(Команды!$A$2:$AN$7500,MATCH(Y$3,Команды!$A$2:$A$7500,0),$E89+2)=Команды!$AJ$9,TRUE,FALSE),IF(INDEX(Команды!$A$2:$AN$7500,MATCH(Y$3,Команды!$A$2:$A$7500,0),$E89+2)=Команды!$AJ$10,TRUE,FALSE),IF(INDEX(Команды!$A$2:$AN$7500,MATCH(Y$3,Команды!$A$2:$A$7500,0),$E89+2)=Команды!$AJ$11,TRUE,FALSE),IF(INDEX(Команды!$A$2:$AN$7500,MATCH(Y$3,Команды!$A$2:$A$7500,0),$E89+2)=Команды!$AJ$12,TRUE,FALSE),IF(INDEX(Команды!$A$2:$AN$7500,MATCH(Y$3,Команды!$A$2:$A$7500,0),$E89+2)=Команды!$AJ$13,TRUE,FALSE),IF(INDEX(Команды!$A$2:$AN$7500,MATCH(Y$3,Команды!$A$2:$A$7500,0),$E89+2)=Команды!$AJ$14,TRUE,FALSE),IF(INDEX(Команды!$A$2:$AN$7500,MATCH(Y$3,Команды!$A$2:$A$7500,0),$E89+2)=Команды!$AJ$15,TRUE,FALSE),IF(INDEX(Команды!$A$2:$AN$7500,MATCH(Y$3,Команды!$A$2:$A$7500,0),$E89+2)=Команды!$AJ$16,TRUE,FALSE),IF(INDEX(Команды!$A$2:$AN$7500,MATCH(Y$3,Команды!$A$2:$A$7500,0),$E89+2)=Команды!$AJ$17,TRUE,FALSE),IF(INDEX(Команды!$A$2:$AN$7500,MATCH(Y$3,Команды!$A$2:$A$7500,0),$E89+2)=Команды!$AJ$18,TRUE,FALSE),IF(INDEX(Команды!$A$2:$AN$7500,MATCH(Y$3,Команды!$A$2:$A$7500,0),$E89+2)=Команды!$AJ$19,TRUE,FALSE)),INDEX(Команды!$AJ$2:$AL$19,MATCH(INDEX(Команды!$A$2:$AN$7500,MATCH(Y$3,Команды!$A$2:$A$7500,0),$E89+2),Команды!$AJ$2:$AJ$19,0),3),0)</f>
        <v>В</v>
      </c>
      <c r="AA89" s="342"/>
      <c r="AB89" s="174" t="str">
        <f>IF(OR(IF(INDEX(Команды!$A$2:$AN$7500,MATCH(AB$3,Команды!$A$2:$A$7500,0),$E89+2)=Команды!$AJ$2,TRUE,FALSE),IF(INDEX(Команды!$A$2:$AN$7500,MATCH(AB$3,Команды!$A$2:$A$7500,0),$E89+2)=Команды!$AJ$3,TRUE,FALSE),IF(INDEX(Команды!$A$2:$AN$7500,MATCH(AB$3,Команды!$A$2:$A$7500,0),$E89+2)=Команды!$AJ$4,TRUE,FALSE),IF(INDEX(Команды!$A$2:$AN$7500,MATCH(AB$3,Команды!$A$2:$A$7500,0),$E89+2)=Команды!$AJ$5,TRUE,FALSE),IF(INDEX(Команды!$A$2:$AN$7500,MATCH(AB$3,Команды!$A$2:$A$7500,0),$E89+2)=Команды!$AJ$6,TRUE,FALSE),IF(INDEX(Команды!$A$2:$AN$7500,MATCH(AB$3,Команды!$A$2:$A$7500,0),$E89+2)=Команды!$AJ$7,TRUE,FALSE),IF(INDEX(Команды!$A$2:$AN$7500,MATCH(AB$3,Команды!$A$2:$A$7500,0),$E89+2)=Команды!$AJ$8,TRUE,FALSE),IF(INDEX(Команды!$A$2:$AN$7500,MATCH(AB$3,Команды!$A$2:$A$7500,0),$E89+2)=Команды!$AJ$9,TRUE,FALSE),IF(INDEX(Команды!$A$2:$AN$7500,MATCH(AB$3,Команды!$A$2:$A$7500,0),$E89+2)=Команды!$AJ$10,TRUE,FALSE),IF(INDEX(Команды!$A$2:$AN$7500,MATCH(AB$3,Команды!$A$2:$A$7500,0),$E89+2)=Команды!$AJ$11,TRUE,FALSE),IF(INDEX(Команды!$A$2:$AN$7500,MATCH(AB$3,Команды!$A$2:$A$7500,0),$E89+2)=Команды!$AJ$12,TRUE,FALSE),IF(INDEX(Команды!$A$2:$AN$7500,MATCH(AB$3,Команды!$A$2:$A$7500,0),$E89+2)=Команды!$AJ$13,TRUE,FALSE),IF(INDEX(Команды!$A$2:$AN$7500,MATCH(AB$3,Команды!$A$2:$A$7500,0),$E89+2)=Команды!$AJ$14,TRUE,FALSE),IF(INDEX(Команды!$A$2:$AN$7500,MATCH(AB$3,Команды!$A$2:$A$7500,0),$E89+2)=Команды!$AJ$15,TRUE,FALSE),IF(INDEX(Команды!$A$2:$AN$7500,MATCH(AB$3,Команды!$A$2:$A$7500,0),$E89+2)=Команды!$AJ$16,TRUE,FALSE),,IF(INDEX(Команды!$A$2:$AN$7500,MATCH(AB$3,Команды!$A$2:$A$7500,0),$E89+2)=Команды!$AJ$17,TRUE,FALSE),,IF(INDEX(Команды!$A$2:$AN$7500,MATCH(AB$3,Команды!$A$2:$A$7500,0),$E89+2)=Команды!$AJ$18,TRUE,FALSE),,IF(INDEX(Команды!$A$2:$AN$7500,MATCH(AB$3,Команды!$A$2:$A$7500,0),$E89+2)=Команды!$AJ$19,TRUE,FALSE)),INDEX(Команды!$AJ$2:$AK$19,MATCH(INDEX(Команды!$A$2:$AN$7500,MATCH(AB$3,Команды!$A$2:$A$7500,0),$E89+2),Команды!$AJ$2:$AJ$19,0),2),0)</f>
        <v>В</v>
      </c>
      <c r="AC89" s="175" t="str">
        <f>IF(OR(IF(INDEX(Команды!$A$2:$AN$7500,MATCH(AB$3,Команды!$A$2:$A$7500,0),$E89+2)=Команды!$AJ$2,TRUE,FALSE),IF(INDEX(Команды!$A$2:$AN$7500,MATCH(AB$3,Команды!$A$2:$A$7500,0),$E89+2)=Команды!$AJ$3,TRUE,FALSE),IF(INDEX(Команды!$A$2:$AN$7500,MATCH(AB$3,Команды!$A$2:$A$7500,0),$E89+2)=Команды!$AJ$4,TRUE,FALSE),IF(INDEX(Команды!$A$2:$AN$7500,MATCH(AB$3,Команды!$A$2:$A$7500,0),$E89+2)=Команды!$AJ$5,TRUE,FALSE),IF(INDEX(Команды!$A$2:$AN$7500,MATCH(AB$3,Команды!$A$2:$A$7500,0),$E89+2)=Команды!$AJ$6,TRUE,FALSE),IF(INDEX(Команды!$A$2:$AN$7500,MATCH(AB$3,Команды!$A$2:$A$7500,0),$E89+2)=Команды!$AJ$7,TRUE,FALSE),IF(INDEX(Команды!$A$2:$AN$7500,MATCH(AB$3,Команды!$A$2:$A$7500,0),$E89+2)=Команды!$AJ$8,TRUE,FALSE),IF(INDEX(Команды!$A$2:$AN$7500,MATCH(AB$3,Команды!$A$2:$A$7500,0),$E89+2)=Команды!$AJ$9,TRUE,FALSE),IF(INDEX(Команды!$A$2:$AN$7500,MATCH(AB$3,Команды!$A$2:$A$7500,0),$E89+2)=Команды!$AJ$10,TRUE,FALSE),IF(INDEX(Команды!$A$2:$AN$7500,MATCH(AB$3,Команды!$A$2:$A$7500,0),$E89+2)=Команды!$AJ$11,TRUE,FALSE),IF(INDEX(Команды!$A$2:$AN$7500,MATCH(AB$3,Команды!$A$2:$A$7500,0),$E89+2)=Команды!$AJ$12,TRUE,FALSE),IF(INDEX(Команды!$A$2:$AN$7500,MATCH(AB$3,Команды!$A$2:$A$7500,0),$E89+2)=Команды!$AJ$13,TRUE,FALSE),IF(INDEX(Команды!$A$2:$AN$7500,MATCH(AB$3,Команды!$A$2:$A$7500,0),$E89+2)=Команды!$AJ$14,TRUE,FALSE),IF(INDEX(Команды!$A$2:$AN$7500,MATCH(AB$3,Команды!$A$2:$A$7500,0),$E89+2)=Команды!$AJ$15,TRUE,FALSE),IF(INDEX(Команды!$A$2:$AN$7500,MATCH(AB$3,Команды!$A$2:$A$7500,0),$E89+2)=Команды!$AJ$16,TRUE,FALSE),IF(INDEX(Команды!$A$2:$AN$7500,MATCH(AB$3,Команды!$A$2:$A$7500,0),$E89+2)=Команды!$AJ$17,TRUE,FALSE),IF(INDEX(Команды!$A$2:$AN$7500,MATCH(AB$3,Команды!$A$2:$A$7500,0),$E89+2)=Команды!$AJ$18,TRUE,FALSE),IF(INDEX(Команды!$A$2:$AN$7500,MATCH(AB$3,Команды!$A$2:$A$7500,0),$E89+2)=Команды!$AJ$19,TRUE,FALSE)),INDEX(Команды!$AJ$2:$AL$19,MATCH(INDEX(Команды!$A$2:$AN$7500,MATCH(AB$3,Команды!$A$2:$A$7500,0),$E89+2),Команды!$AJ$2:$AJ$19,0),3),0)</f>
        <v>В</v>
      </c>
      <c r="AD89" s="342"/>
      <c r="AE89" s="174" t="str">
        <f>IF(OR(IF(INDEX(Команды!$A$2:$AN$7500,MATCH(AE$3,Команды!$A$2:$A$7500,0),$E89+2)=Команды!$AJ$2,TRUE,FALSE),IF(INDEX(Команды!$A$2:$AN$7500,MATCH(AE$3,Команды!$A$2:$A$7500,0),$E89+2)=Команды!$AJ$3,TRUE,FALSE),IF(INDEX(Команды!$A$2:$AN$7500,MATCH(AE$3,Команды!$A$2:$A$7500,0),$E89+2)=Команды!$AJ$4,TRUE,FALSE),IF(INDEX(Команды!$A$2:$AN$7500,MATCH(AE$3,Команды!$A$2:$A$7500,0),$E89+2)=Команды!$AJ$5,TRUE,FALSE),IF(INDEX(Команды!$A$2:$AN$7500,MATCH(AE$3,Команды!$A$2:$A$7500,0),$E89+2)=Команды!$AJ$6,TRUE,FALSE),IF(INDEX(Команды!$A$2:$AN$7500,MATCH(AE$3,Команды!$A$2:$A$7500,0),$E89+2)=Команды!$AJ$7,TRUE,FALSE),IF(INDEX(Команды!$A$2:$AN$7500,MATCH(AE$3,Команды!$A$2:$A$7500,0),$E89+2)=Команды!$AJ$8,TRUE,FALSE),IF(INDEX(Команды!$A$2:$AN$7500,MATCH(AE$3,Команды!$A$2:$A$7500,0),$E89+2)=Команды!$AJ$9,TRUE,FALSE),IF(INDEX(Команды!$A$2:$AN$7500,MATCH(AE$3,Команды!$A$2:$A$7500,0),$E89+2)=Команды!$AJ$10,TRUE,FALSE),IF(INDEX(Команды!$A$2:$AN$7500,MATCH(AE$3,Команды!$A$2:$A$7500,0),$E89+2)=Команды!$AJ$11,TRUE,FALSE),IF(INDEX(Команды!$A$2:$AN$7500,MATCH(AE$3,Команды!$A$2:$A$7500,0),$E89+2)=Команды!$AJ$12,TRUE,FALSE),IF(INDEX(Команды!$A$2:$AN$7500,MATCH(AE$3,Команды!$A$2:$A$7500,0),$E89+2)=Команды!$AJ$13,TRUE,FALSE),IF(INDEX(Команды!$A$2:$AN$7500,MATCH(AE$3,Команды!$A$2:$A$7500,0),$E89+2)=Команды!$AJ$14,TRUE,FALSE),IF(INDEX(Команды!$A$2:$AN$7500,MATCH(AE$3,Команды!$A$2:$A$7500,0),$E89+2)=Команды!$AJ$15,TRUE,FALSE),IF(INDEX(Команды!$A$2:$AN$7500,MATCH(AE$3,Команды!$A$2:$A$7500,0),$E89+2)=Команды!$AJ$16,TRUE,FALSE),,IF(INDEX(Команды!$A$2:$AN$7500,MATCH(AE$3,Команды!$A$2:$A$7500,0),$E89+2)=Команды!$AJ$17,TRUE,FALSE),,IF(INDEX(Команды!$A$2:$AN$7500,MATCH(AE$3,Команды!$A$2:$A$7500,0),$E89+2)=Команды!$AJ$18,TRUE,FALSE),,IF(INDEX(Команды!$A$2:$AN$7500,MATCH(AE$3,Команды!$A$2:$A$7500,0),$E89+2)=Команды!$AJ$19,TRUE,FALSE)),INDEX(Команды!$AJ$2:$AK$19,MATCH(INDEX(Команды!$A$2:$AN$7500,MATCH(AE$3,Команды!$A$2:$A$7500,0),$E89+2),Команды!$AJ$2:$AJ$19,0),2),0)</f>
        <v>В</v>
      </c>
      <c r="AF89" s="175" t="str">
        <f>IF(OR(IF(INDEX(Команды!$A$2:$AN$7500,MATCH(AE$3,Команды!$A$2:$A$7500,0),$E89+2)=Команды!$AJ$2,TRUE,FALSE),IF(INDEX(Команды!$A$2:$AN$7500,MATCH(AE$3,Команды!$A$2:$A$7500,0),$E89+2)=Команды!$AJ$3,TRUE,FALSE),IF(INDEX(Команды!$A$2:$AN$7500,MATCH(AE$3,Команды!$A$2:$A$7500,0),$E89+2)=Команды!$AJ$4,TRUE,FALSE),IF(INDEX(Команды!$A$2:$AN$7500,MATCH(AE$3,Команды!$A$2:$A$7500,0),$E89+2)=Команды!$AJ$5,TRUE,FALSE),IF(INDEX(Команды!$A$2:$AN$7500,MATCH(AE$3,Команды!$A$2:$A$7500,0),$E89+2)=Команды!$AJ$6,TRUE,FALSE),IF(INDEX(Команды!$A$2:$AN$7500,MATCH(AE$3,Команды!$A$2:$A$7500,0),$E89+2)=Команды!$AJ$7,TRUE,FALSE),IF(INDEX(Команды!$A$2:$AN$7500,MATCH(AE$3,Команды!$A$2:$A$7500,0),$E89+2)=Команды!$AJ$8,TRUE,FALSE),IF(INDEX(Команды!$A$2:$AN$7500,MATCH(AE$3,Команды!$A$2:$A$7500,0),$E89+2)=Команды!$AJ$9,TRUE,FALSE),IF(INDEX(Команды!$A$2:$AN$7500,MATCH(AE$3,Команды!$A$2:$A$7500,0),$E89+2)=Команды!$AJ$10,TRUE,FALSE),IF(INDEX(Команды!$A$2:$AN$7500,MATCH(AE$3,Команды!$A$2:$A$7500,0),$E89+2)=Команды!$AJ$11,TRUE,FALSE),IF(INDEX(Команды!$A$2:$AN$7500,MATCH(AE$3,Команды!$A$2:$A$7500,0),$E89+2)=Команды!$AJ$12,TRUE,FALSE),IF(INDEX(Команды!$A$2:$AN$7500,MATCH(AE$3,Команды!$A$2:$A$7500,0),$E89+2)=Команды!$AJ$13,TRUE,FALSE),IF(INDEX(Команды!$A$2:$AN$7500,MATCH(AE$3,Команды!$A$2:$A$7500,0),$E89+2)=Команды!$AJ$14,TRUE,FALSE),IF(INDEX(Команды!$A$2:$AN$7500,MATCH(AE$3,Команды!$A$2:$A$7500,0),$E89+2)=Команды!$AJ$15,TRUE,FALSE),IF(INDEX(Команды!$A$2:$AN$7500,MATCH(AE$3,Команды!$A$2:$A$7500,0),$E89+2)=Команды!$AJ$16,TRUE,FALSE),IF(INDEX(Команды!$A$2:$AN$7500,MATCH(AE$3,Команды!$A$2:$A$7500,0),$E89+2)=Команды!$AJ$17,TRUE,FALSE),IF(INDEX(Команды!$A$2:$AN$7500,MATCH(AE$3,Команды!$A$2:$A$7500,0),$E89+2)=Команды!$AJ$18,TRUE,FALSE),IF(INDEX(Команды!$A$2:$AN$7500,MATCH(AE$3,Команды!$A$2:$A$7500,0),$E89+2)=Команды!$AJ$19,TRUE,FALSE)),INDEX(Команды!$AJ$2:$AL$19,MATCH(INDEX(Команды!$A$2:$AN$7500,MATCH(AE$3,Команды!$A$2:$A$7500,0),$E89+2),Команды!$AJ$2:$AJ$19,0),3),0)</f>
        <v>В</v>
      </c>
      <c r="AG89" s="342"/>
      <c r="AH89" s="174" t="str">
        <f>IF(OR(IF(INDEX(Команды!$A$2:$AN$7500,MATCH(AH$3,Команды!$A$2:$A$7500,0),$E89+2)=Команды!$AJ$2,TRUE,FALSE),IF(INDEX(Команды!$A$2:$AN$7500,MATCH(AH$3,Команды!$A$2:$A$7500,0),$E89+2)=Команды!$AJ$3,TRUE,FALSE),IF(INDEX(Команды!$A$2:$AN$7500,MATCH(AH$3,Команды!$A$2:$A$7500,0),$E89+2)=Команды!$AJ$4,TRUE,FALSE),IF(INDEX(Команды!$A$2:$AN$7500,MATCH(AH$3,Команды!$A$2:$A$7500,0),$E89+2)=Команды!$AJ$5,TRUE,FALSE),IF(INDEX(Команды!$A$2:$AN$7500,MATCH(AH$3,Команды!$A$2:$A$7500,0),$E89+2)=Команды!$AJ$6,TRUE,FALSE),IF(INDEX(Команды!$A$2:$AN$7500,MATCH(AH$3,Команды!$A$2:$A$7500,0),$E89+2)=Команды!$AJ$7,TRUE,FALSE),IF(INDEX(Команды!$A$2:$AN$7500,MATCH(AH$3,Команды!$A$2:$A$7500,0),$E89+2)=Команды!$AJ$8,TRUE,FALSE),IF(INDEX(Команды!$A$2:$AN$7500,MATCH(AH$3,Команды!$A$2:$A$7500,0),$E89+2)=Команды!$AJ$9,TRUE,FALSE),IF(INDEX(Команды!$A$2:$AN$7500,MATCH(AH$3,Команды!$A$2:$A$7500,0),$E89+2)=Команды!$AJ$10,TRUE,FALSE),IF(INDEX(Команды!$A$2:$AN$7500,MATCH(AH$3,Команды!$A$2:$A$7500,0),$E89+2)=Команды!$AJ$11,TRUE,FALSE),IF(INDEX(Команды!$A$2:$AN$7500,MATCH(AH$3,Команды!$A$2:$A$7500,0),$E89+2)=Команды!$AJ$12,TRUE,FALSE),IF(INDEX(Команды!$A$2:$AN$7500,MATCH(AH$3,Команды!$A$2:$A$7500,0),$E89+2)=Команды!$AJ$13,TRUE,FALSE),IF(INDEX(Команды!$A$2:$AN$7500,MATCH(AH$3,Команды!$A$2:$A$7500,0),$E89+2)=Команды!$AJ$14,TRUE,FALSE),IF(INDEX(Команды!$A$2:$AN$7500,MATCH(AH$3,Команды!$A$2:$A$7500,0),$E89+2)=Команды!$AJ$15,TRUE,FALSE),IF(INDEX(Команды!$A$2:$AN$7500,MATCH(AH$3,Команды!$A$2:$A$7500,0),$E89+2)=Команды!$AJ$16,TRUE,FALSE),,IF(INDEX(Команды!$A$2:$AN$7500,MATCH(AH$3,Команды!$A$2:$A$7500,0),$E89+2)=Команды!$AJ$17,TRUE,FALSE),,IF(INDEX(Команды!$A$2:$AN$7500,MATCH(AH$3,Команды!$A$2:$A$7500,0),$E89+2)=Команды!$AJ$18,TRUE,FALSE),,IF(INDEX(Команды!$A$2:$AN$7500,MATCH(AH$3,Команды!$A$2:$A$7500,0),$E89+2)=Команды!$AJ$19,TRUE,FALSE)),INDEX(Команды!$AJ$2:$AK$19,MATCH(INDEX(Команды!$A$2:$AN$7500,MATCH(AH$3,Команды!$A$2:$A$7500,0),$E89+2),Команды!$AJ$2:$AJ$19,0),2),0)</f>
        <v>В</v>
      </c>
      <c r="AI89" s="175" t="str">
        <f>IF(OR(IF(INDEX(Команды!$A$2:$AN$7500,MATCH(AH$3,Команды!$A$2:$A$7500,0),$E89+2)=Команды!$AJ$2,TRUE,FALSE),IF(INDEX(Команды!$A$2:$AN$7500,MATCH(AH$3,Команды!$A$2:$A$7500,0),$E89+2)=Команды!$AJ$3,TRUE,FALSE),IF(INDEX(Команды!$A$2:$AN$7500,MATCH(AH$3,Команды!$A$2:$A$7500,0),$E89+2)=Команды!$AJ$4,TRUE,FALSE),IF(INDEX(Команды!$A$2:$AN$7500,MATCH(AH$3,Команды!$A$2:$A$7500,0),$E89+2)=Команды!$AJ$5,TRUE,FALSE),IF(INDEX(Команды!$A$2:$AN$7500,MATCH(AH$3,Команды!$A$2:$A$7500,0),$E89+2)=Команды!$AJ$6,TRUE,FALSE),IF(INDEX(Команды!$A$2:$AN$7500,MATCH(AH$3,Команды!$A$2:$A$7500,0),$E89+2)=Команды!$AJ$7,TRUE,FALSE),IF(INDEX(Команды!$A$2:$AN$7500,MATCH(AH$3,Команды!$A$2:$A$7500,0),$E89+2)=Команды!$AJ$8,TRUE,FALSE),IF(INDEX(Команды!$A$2:$AN$7500,MATCH(AH$3,Команды!$A$2:$A$7500,0),$E89+2)=Команды!$AJ$9,TRUE,FALSE),IF(INDEX(Команды!$A$2:$AN$7500,MATCH(AH$3,Команды!$A$2:$A$7500,0),$E89+2)=Команды!$AJ$10,TRUE,FALSE),IF(INDEX(Команды!$A$2:$AN$7500,MATCH(AH$3,Команды!$A$2:$A$7500,0),$E89+2)=Команды!$AJ$11,TRUE,FALSE),IF(INDEX(Команды!$A$2:$AN$7500,MATCH(AH$3,Команды!$A$2:$A$7500,0),$E89+2)=Команды!$AJ$12,TRUE,FALSE),IF(INDEX(Команды!$A$2:$AN$7500,MATCH(AH$3,Команды!$A$2:$A$7500,0),$E89+2)=Команды!$AJ$13,TRUE,FALSE),IF(INDEX(Команды!$A$2:$AN$7500,MATCH(AH$3,Команды!$A$2:$A$7500,0),$E89+2)=Команды!$AJ$14,TRUE,FALSE),IF(INDEX(Команды!$A$2:$AN$7500,MATCH(AH$3,Команды!$A$2:$A$7500,0),$E89+2)=Команды!$AJ$15,TRUE,FALSE),IF(INDEX(Команды!$A$2:$AN$7500,MATCH(AH$3,Команды!$A$2:$A$7500,0),$E89+2)=Команды!$AJ$16,TRUE,FALSE),IF(INDEX(Команды!$A$2:$AN$7500,MATCH(AH$3,Команды!$A$2:$A$7500,0),$E89+2)=Команды!$AJ$17,TRUE,FALSE),IF(INDEX(Команды!$A$2:$AN$7500,MATCH(AH$3,Команды!$A$2:$A$7500,0),$E89+2)=Команды!$AJ$18,TRUE,FALSE),IF(INDEX(Команды!$A$2:$AN$7500,MATCH(AH$3,Команды!$A$2:$A$7500,0),$E89+2)=Команды!$AJ$19,TRUE,FALSE)),INDEX(Команды!$AJ$2:$AL$19,MATCH(INDEX(Команды!$A$2:$AN$7500,MATCH(AH$3,Команды!$A$2:$A$7500,0),$E89+2),Команды!$AJ$2:$AJ$19,0),3),0)</f>
        <v>В</v>
      </c>
      <c r="AJ89" s="342"/>
      <c r="AK89" s="174" t="str">
        <f>IF(OR(IF(INDEX(Команды!$A$2:$AN$7500,MATCH(AK$3,Команды!$A$2:$A$7500,0),$E89+2)=Команды!$AJ$2,TRUE,FALSE),IF(INDEX(Команды!$A$2:$AN$7500,MATCH(AK$3,Команды!$A$2:$A$7500,0),$E89+2)=Команды!$AJ$3,TRUE,FALSE),IF(INDEX(Команды!$A$2:$AN$7500,MATCH(AK$3,Команды!$A$2:$A$7500,0),$E89+2)=Команды!$AJ$4,TRUE,FALSE),IF(INDEX(Команды!$A$2:$AN$7500,MATCH(AK$3,Команды!$A$2:$A$7500,0),$E89+2)=Команды!$AJ$5,TRUE,FALSE),IF(INDEX(Команды!$A$2:$AN$7500,MATCH(AK$3,Команды!$A$2:$A$7500,0),$E89+2)=Команды!$AJ$6,TRUE,FALSE),IF(INDEX(Команды!$A$2:$AN$7500,MATCH(AK$3,Команды!$A$2:$A$7500,0),$E89+2)=Команды!$AJ$7,TRUE,FALSE),IF(INDEX(Команды!$A$2:$AN$7500,MATCH(AK$3,Команды!$A$2:$A$7500,0),$E89+2)=Команды!$AJ$8,TRUE,FALSE),IF(INDEX(Команды!$A$2:$AN$7500,MATCH(AK$3,Команды!$A$2:$A$7500,0),$E89+2)=Команды!$AJ$9,TRUE,FALSE),IF(INDEX(Команды!$A$2:$AN$7500,MATCH(AK$3,Команды!$A$2:$A$7500,0),$E89+2)=Команды!$AJ$10,TRUE,FALSE),IF(INDEX(Команды!$A$2:$AN$7500,MATCH(AK$3,Команды!$A$2:$A$7500,0),$E89+2)=Команды!$AJ$11,TRUE,FALSE),IF(INDEX(Команды!$A$2:$AN$7500,MATCH(AK$3,Команды!$A$2:$A$7500,0),$E89+2)=Команды!$AJ$12,TRUE,FALSE),IF(INDEX(Команды!$A$2:$AN$7500,MATCH(AK$3,Команды!$A$2:$A$7500,0),$E89+2)=Команды!$AJ$13,TRUE,FALSE),IF(INDEX(Команды!$A$2:$AN$7500,MATCH(AK$3,Команды!$A$2:$A$7500,0),$E89+2)=Команды!$AJ$14,TRUE,FALSE),IF(INDEX(Команды!$A$2:$AN$7500,MATCH(AK$3,Команды!$A$2:$A$7500,0),$E89+2)=Команды!$AJ$15,TRUE,FALSE),IF(INDEX(Команды!$A$2:$AN$7500,MATCH(AK$3,Команды!$A$2:$A$7500,0),$E89+2)=Команды!$AJ$16,TRUE,FALSE),,IF(INDEX(Команды!$A$2:$AN$7500,MATCH(AK$3,Команды!$A$2:$A$7500,0),$E89+2)=Команды!$AJ$17,TRUE,FALSE),,IF(INDEX(Команды!$A$2:$AN$7500,MATCH(AK$3,Команды!$A$2:$A$7500,0),$E89+2)=Команды!$AJ$18,TRUE,FALSE),,IF(INDEX(Команды!$A$2:$AN$7500,MATCH(AK$3,Команды!$A$2:$A$7500,0),$E89+2)=Команды!$AJ$19,TRUE,FALSE)),INDEX(Команды!$AJ$2:$AK$19,MATCH(INDEX(Команды!$A$2:$AN$7500,MATCH(AK$3,Команды!$A$2:$A$7500,0),$E89+2),Команды!$AJ$2:$AJ$19,0),2),0)</f>
        <v>В</v>
      </c>
      <c r="AL89" s="175" t="str">
        <f>IF(OR(IF(INDEX(Команды!$A$2:$AN$7500,MATCH(AK$3,Команды!$A$2:$A$7500,0),$E89+2)=Команды!$AJ$2,TRUE,FALSE),IF(INDEX(Команды!$A$2:$AN$7500,MATCH(AK$3,Команды!$A$2:$A$7500,0),$E89+2)=Команды!$AJ$3,TRUE,FALSE),IF(INDEX(Команды!$A$2:$AN$7500,MATCH(AK$3,Команды!$A$2:$A$7500,0),$E89+2)=Команды!$AJ$4,TRUE,FALSE),IF(INDEX(Команды!$A$2:$AN$7500,MATCH(AK$3,Команды!$A$2:$A$7500,0),$E89+2)=Команды!$AJ$5,TRUE,FALSE),IF(INDEX(Команды!$A$2:$AN$7500,MATCH(AK$3,Команды!$A$2:$A$7500,0),$E89+2)=Команды!$AJ$6,TRUE,FALSE),IF(INDEX(Команды!$A$2:$AN$7500,MATCH(AK$3,Команды!$A$2:$A$7500,0),$E89+2)=Команды!$AJ$7,TRUE,FALSE),IF(INDEX(Команды!$A$2:$AN$7500,MATCH(AK$3,Команды!$A$2:$A$7500,0),$E89+2)=Команды!$AJ$8,TRUE,FALSE),IF(INDEX(Команды!$A$2:$AN$7500,MATCH(AK$3,Команды!$A$2:$A$7500,0),$E89+2)=Команды!$AJ$9,TRUE,FALSE),IF(INDEX(Команды!$A$2:$AN$7500,MATCH(AK$3,Команды!$A$2:$A$7500,0),$E89+2)=Команды!$AJ$10,TRUE,FALSE),IF(INDEX(Команды!$A$2:$AN$7500,MATCH(AK$3,Команды!$A$2:$A$7500,0),$E89+2)=Команды!$AJ$11,TRUE,FALSE),IF(INDEX(Команды!$A$2:$AN$7500,MATCH(AK$3,Команды!$A$2:$A$7500,0),$E89+2)=Команды!$AJ$12,TRUE,FALSE),IF(INDEX(Команды!$A$2:$AN$7500,MATCH(AK$3,Команды!$A$2:$A$7500,0),$E89+2)=Команды!$AJ$13,TRUE,FALSE),IF(INDEX(Команды!$A$2:$AN$7500,MATCH(AK$3,Команды!$A$2:$A$7500,0),$E89+2)=Команды!$AJ$14,TRUE,FALSE),IF(INDEX(Команды!$A$2:$AN$7500,MATCH(AK$3,Команды!$A$2:$A$7500,0),$E89+2)=Команды!$AJ$15,TRUE,FALSE),IF(INDEX(Команды!$A$2:$AN$7500,MATCH(AK$3,Команды!$A$2:$A$7500,0),$E89+2)=Команды!$AJ$16,TRUE,FALSE),IF(INDEX(Команды!$A$2:$AN$7500,MATCH(AK$3,Команды!$A$2:$A$7500,0),$E89+2)=Команды!$AJ$17,TRUE,FALSE),IF(INDEX(Команды!$A$2:$AN$7500,MATCH(AK$3,Команды!$A$2:$A$7500,0),$E89+2)=Команды!$AJ$18,TRUE,FALSE),IF(INDEX(Команды!$A$2:$AN$7500,MATCH(AK$3,Команды!$A$2:$A$7500,0),$E89+2)=Команды!$AJ$19,TRUE,FALSE)),INDEX(Команды!$AJ$2:$AL$19,MATCH(INDEX(Команды!$A$2:$AN$7500,MATCH(AK$3,Команды!$A$2:$A$7500,0),$E89+2),Команды!$AJ$2:$AJ$19,0),3),0)</f>
        <v>В</v>
      </c>
      <c r="AM89" s="342"/>
      <c r="AN89" s="174" t="str">
        <f>IF(OR(IF(INDEX(Команды!$A$2:$AN$7500,MATCH(AN$3,Команды!$A$2:$A$7500,0),$E89+2)=Команды!$AJ$2,TRUE,FALSE),IF(INDEX(Команды!$A$2:$AN$7500,MATCH(AN$3,Команды!$A$2:$A$7500,0),$E89+2)=Команды!$AJ$3,TRUE,FALSE),IF(INDEX(Команды!$A$2:$AN$7500,MATCH(AN$3,Команды!$A$2:$A$7500,0),$E89+2)=Команды!$AJ$4,TRUE,FALSE),IF(INDEX(Команды!$A$2:$AN$7500,MATCH(AN$3,Команды!$A$2:$A$7500,0),$E89+2)=Команды!$AJ$5,TRUE,FALSE),IF(INDEX(Команды!$A$2:$AN$7500,MATCH(AN$3,Команды!$A$2:$A$7500,0),$E89+2)=Команды!$AJ$6,TRUE,FALSE),IF(INDEX(Команды!$A$2:$AN$7500,MATCH(AN$3,Команды!$A$2:$A$7500,0),$E89+2)=Команды!$AJ$7,TRUE,FALSE),IF(INDEX(Команды!$A$2:$AN$7500,MATCH(AN$3,Команды!$A$2:$A$7500,0),$E89+2)=Команды!$AJ$8,TRUE,FALSE),IF(INDEX(Команды!$A$2:$AN$7500,MATCH(AN$3,Команды!$A$2:$A$7500,0),$E89+2)=Команды!$AJ$9,TRUE,FALSE),IF(INDEX(Команды!$A$2:$AN$7500,MATCH(AN$3,Команды!$A$2:$A$7500,0),$E89+2)=Команды!$AJ$10,TRUE,FALSE),IF(INDEX(Команды!$A$2:$AN$7500,MATCH(AN$3,Команды!$A$2:$A$7500,0),$E89+2)=Команды!$AJ$11,TRUE,FALSE),IF(INDEX(Команды!$A$2:$AN$7500,MATCH(AN$3,Команды!$A$2:$A$7500,0),$E89+2)=Команды!$AJ$12,TRUE,FALSE),IF(INDEX(Команды!$A$2:$AN$7500,MATCH(AN$3,Команды!$A$2:$A$7500,0),$E89+2)=Команды!$AJ$13,TRUE,FALSE),IF(INDEX(Команды!$A$2:$AN$7500,MATCH(AN$3,Команды!$A$2:$A$7500,0),$E89+2)=Команды!$AJ$14,TRUE,FALSE),IF(INDEX(Команды!$A$2:$AN$7500,MATCH(AN$3,Команды!$A$2:$A$7500,0),$E89+2)=Команды!$AJ$15,TRUE,FALSE),IF(INDEX(Команды!$A$2:$AN$7500,MATCH(AN$3,Команды!$A$2:$A$7500,0),$E89+2)=Команды!$AJ$16,TRUE,FALSE),,IF(INDEX(Команды!$A$2:$AN$7500,MATCH(AN$3,Команды!$A$2:$A$7500,0),$E89+2)=Команды!$AJ$17,TRUE,FALSE),,IF(INDEX(Команды!$A$2:$AN$7500,MATCH(AN$3,Команды!$A$2:$A$7500,0),$E89+2)=Команды!$AJ$18,TRUE,FALSE),,IF(INDEX(Команды!$A$2:$AN$7500,MATCH(AN$3,Команды!$A$2:$A$7500,0),$E89+2)=Команды!$AJ$19,TRUE,FALSE)),INDEX(Команды!$AJ$2:$AK$19,MATCH(INDEX(Команды!$A$2:$AN$7500,MATCH(AN$3,Команды!$A$2:$A$7500,0),$E89+2),Команды!$AJ$2:$AJ$19,0),2),0)</f>
        <v>В</v>
      </c>
      <c r="AO89" s="175" t="str">
        <f>IF(OR(IF(INDEX(Команды!$A$2:$AN$7500,MATCH(AN$3,Команды!$A$2:$A$7500,0),$E89+2)=Команды!$AJ$2,TRUE,FALSE),IF(INDEX(Команды!$A$2:$AN$7500,MATCH(AN$3,Команды!$A$2:$A$7500,0),$E89+2)=Команды!$AJ$3,TRUE,FALSE),IF(INDEX(Команды!$A$2:$AN$7500,MATCH(AN$3,Команды!$A$2:$A$7500,0),$E89+2)=Команды!$AJ$4,TRUE,FALSE),IF(INDEX(Команды!$A$2:$AN$7500,MATCH(AN$3,Команды!$A$2:$A$7500,0),$E89+2)=Команды!$AJ$5,TRUE,FALSE),IF(INDEX(Команды!$A$2:$AN$7500,MATCH(AN$3,Команды!$A$2:$A$7500,0),$E89+2)=Команды!$AJ$6,TRUE,FALSE),IF(INDEX(Команды!$A$2:$AN$7500,MATCH(AN$3,Команды!$A$2:$A$7500,0),$E89+2)=Команды!$AJ$7,TRUE,FALSE),IF(INDEX(Команды!$A$2:$AN$7500,MATCH(AN$3,Команды!$A$2:$A$7500,0),$E89+2)=Команды!$AJ$8,TRUE,FALSE),IF(INDEX(Команды!$A$2:$AN$7500,MATCH(AN$3,Команды!$A$2:$A$7500,0),$E89+2)=Команды!$AJ$9,TRUE,FALSE),IF(INDEX(Команды!$A$2:$AN$7500,MATCH(AN$3,Команды!$A$2:$A$7500,0),$E89+2)=Команды!$AJ$10,TRUE,FALSE),IF(INDEX(Команды!$A$2:$AN$7500,MATCH(AN$3,Команды!$A$2:$A$7500,0),$E89+2)=Команды!$AJ$11,TRUE,FALSE),IF(INDEX(Команды!$A$2:$AN$7500,MATCH(AN$3,Команды!$A$2:$A$7500,0),$E89+2)=Команды!$AJ$12,TRUE,FALSE),IF(INDEX(Команды!$A$2:$AN$7500,MATCH(AN$3,Команды!$A$2:$A$7500,0),$E89+2)=Команды!$AJ$13,TRUE,FALSE),IF(INDEX(Команды!$A$2:$AN$7500,MATCH(AN$3,Команды!$A$2:$A$7500,0),$E89+2)=Команды!$AJ$14,TRUE,FALSE),IF(INDEX(Команды!$A$2:$AN$7500,MATCH(AN$3,Команды!$A$2:$A$7500,0),$E89+2)=Команды!$AJ$15,TRUE,FALSE),IF(INDEX(Команды!$A$2:$AN$7500,MATCH(AN$3,Команды!$A$2:$A$7500,0),$E89+2)=Команды!$AJ$16,TRUE,FALSE),IF(INDEX(Команды!$A$2:$AN$7500,MATCH(AN$3,Команды!$A$2:$A$7500,0),$E89+2)=Команды!$AJ$17,TRUE,FALSE),IF(INDEX(Команды!$A$2:$AN$7500,MATCH(AN$3,Команды!$A$2:$A$7500,0),$E89+2)=Команды!$AJ$18,TRUE,FALSE),IF(INDEX(Команды!$A$2:$AN$7500,MATCH(AN$3,Команды!$A$2:$A$7500,0),$E89+2)=Команды!$AJ$19,TRUE,FALSE)),INDEX(Команды!$AJ$2:$AL$19,MATCH(INDEX(Команды!$A$2:$AN$7500,MATCH(AN$3,Команды!$A$2:$A$7500,0),$E89+2),Команды!$AJ$2:$AJ$19,0),3),0)</f>
        <v>В</v>
      </c>
      <c r="AP89" s="342"/>
      <c r="AQ89" s="174" t="str">
        <f>IF(OR(IF(INDEX(Команды!$A$2:$AN$7500,MATCH(AQ$3,Команды!$A$2:$A$7500,0),$E89+2)=Команды!$AJ$2,TRUE,FALSE),IF(INDEX(Команды!$A$2:$AN$7500,MATCH(AQ$3,Команды!$A$2:$A$7500,0),$E89+2)=Команды!$AJ$3,TRUE,FALSE),IF(INDEX(Команды!$A$2:$AN$7500,MATCH(AQ$3,Команды!$A$2:$A$7500,0),$E89+2)=Команды!$AJ$4,TRUE,FALSE),IF(INDEX(Команды!$A$2:$AN$7500,MATCH(AQ$3,Команды!$A$2:$A$7500,0),$E89+2)=Команды!$AJ$5,TRUE,FALSE),IF(INDEX(Команды!$A$2:$AN$7500,MATCH(AQ$3,Команды!$A$2:$A$7500,0),$E89+2)=Команды!$AJ$6,TRUE,FALSE),IF(INDEX(Команды!$A$2:$AN$7500,MATCH(AQ$3,Команды!$A$2:$A$7500,0),$E89+2)=Команды!$AJ$7,TRUE,FALSE),IF(INDEX(Команды!$A$2:$AN$7500,MATCH(AQ$3,Команды!$A$2:$A$7500,0),$E89+2)=Команды!$AJ$8,TRUE,FALSE),IF(INDEX(Команды!$A$2:$AN$7500,MATCH(AQ$3,Команды!$A$2:$A$7500,0),$E89+2)=Команды!$AJ$9,TRUE,FALSE),IF(INDEX(Команды!$A$2:$AN$7500,MATCH(AQ$3,Команды!$A$2:$A$7500,0),$E89+2)=Команды!$AJ$10,TRUE,FALSE),IF(INDEX(Команды!$A$2:$AN$7500,MATCH(AQ$3,Команды!$A$2:$A$7500,0),$E89+2)=Команды!$AJ$11,TRUE,FALSE),IF(INDEX(Команды!$A$2:$AN$7500,MATCH(AQ$3,Команды!$A$2:$A$7500,0),$E89+2)=Команды!$AJ$12,TRUE,FALSE),IF(INDEX(Команды!$A$2:$AN$7500,MATCH(AQ$3,Команды!$A$2:$A$7500,0),$E89+2)=Команды!$AJ$13,TRUE,FALSE),IF(INDEX(Команды!$A$2:$AN$7500,MATCH(AQ$3,Команды!$A$2:$A$7500,0),$E89+2)=Команды!$AJ$14,TRUE,FALSE),IF(INDEX(Команды!$A$2:$AN$7500,MATCH(AQ$3,Команды!$A$2:$A$7500,0),$E89+2)=Команды!$AJ$15,TRUE,FALSE),IF(INDEX(Команды!$A$2:$AN$7500,MATCH(AQ$3,Команды!$A$2:$A$7500,0),$E89+2)=Команды!$AJ$16,TRUE,FALSE),,IF(INDEX(Команды!$A$2:$AN$7500,MATCH(AQ$3,Команды!$A$2:$A$7500,0),$E89+2)=Команды!$AJ$17,TRUE,FALSE),,IF(INDEX(Команды!$A$2:$AN$7500,MATCH(AQ$3,Команды!$A$2:$A$7500,0),$E89+2)=Команды!$AJ$18,TRUE,FALSE),,IF(INDEX(Команды!$A$2:$AN$7500,MATCH(AQ$3,Команды!$A$2:$A$7500,0),$E89+2)=Команды!$AJ$19,TRUE,FALSE)),INDEX(Команды!$AJ$2:$AK$19,MATCH(INDEX(Команды!$A$2:$AN$7500,MATCH(AQ$3,Команды!$A$2:$A$7500,0),$E89+2),Команды!$AJ$2:$AJ$19,0),2),0)</f>
        <v>В</v>
      </c>
      <c r="AR89" s="175" t="str">
        <f>IF(OR(IF(INDEX(Команды!$A$2:$AN$7500,MATCH(AQ$3,Команды!$A$2:$A$7500,0),$E89+2)=Команды!$AJ$2,TRUE,FALSE),IF(INDEX(Команды!$A$2:$AN$7500,MATCH(AQ$3,Команды!$A$2:$A$7500,0),$E89+2)=Команды!$AJ$3,TRUE,FALSE),IF(INDEX(Команды!$A$2:$AN$7500,MATCH(AQ$3,Команды!$A$2:$A$7500,0),$E89+2)=Команды!$AJ$4,TRUE,FALSE),IF(INDEX(Команды!$A$2:$AN$7500,MATCH(AQ$3,Команды!$A$2:$A$7500,0),$E89+2)=Команды!$AJ$5,TRUE,FALSE),IF(INDEX(Команды!$A$2:$AN$7500,MATCH(AQ$3,Команды!$A$2:$A$7500,0),$E89+2)=Команды!$AJ$6,TRUE,FALSE),IF(INDEX(Команды!$A$2:$AN$7500,MATCH(AQ$3,Команды!$A$2:$A$7500,0),$E89+2)=Команды!$AJ$7,TRUE,FALSE),IF(INDEX(Команды!$A$2:$AN$7500,MATCH(AQ$3,Команды!$A$2:$A$7500,0),$E89+2)=Команды!$AJ$8,TRUE,FALSE),IF(INDEX(Команды!$A$2:$AN$7500,MATCH(AQ$3,Команды!$A$2:$A$7500,0),$E89+2)=Команды!$AJ$9,TRUE,FALSE),IF(INDEX(Команды!$A$2:$AN$7500,MATCH(AQ$3,Команды!$A$2:$A$7500,0),$E89+2)=Команды!$AJ$10,TRUE,FALSE),IF(INDEX(Команды!$A$2:$AN$7500,MATCH(AQ$3,Команды!$A$2:$A$7500,0),$E89+2)=Команды!$AJ$11,TRUE,FALSE),IF(INDEX(Команды!$A$2:$AN$7500,MATCH(AQ$3,Команды!$A$2:$A$7500,0),$E89+2)=Команды!$AJ$12,TRUE,FALSE),IF(INDEX(Команды!$A$2:$AN$7500,MATCH(AQ$3,Команды!$A$2:$A$7500,0),$E89+2)=Команды!$AJ$13,TRUE,FALSE),IF(INDEX(Команды!$A$2:$AN$7500,MATCH(AQ$3,Команды!$A$2:$A$7500,0),$E89+2)=Команды!$AJ$14,TRUE,FALSE),IF(INDEX(Команды!$A$2:$AN$7500,MATCH(AQ$3,Команды!$A$2:$A$7500,0),$E89+2)=Команды!$AJ$15,TRUE,FALSE),IF(INDEX(Команды!$A$2:$AN$7500,MATCH(AQ$3,Команды!$A$2:$A$7500,0),$E89+2)=Команды!$AJ$16,TRUE,FALSE),IF(INDEX(Команды!$A$2:$AN$7500,MATCH(AQ$3,Команды!$A$2:$A$7500,0),$E89+2)=Команды!$AJ$17,TRUE,FALSE),IF(INDEX(Команды!$A$2:$AN$7500,MATCH(AQ$3,Команды!$A$2:$A$7500,0),$E89+2)=Команды!$AJ$18,TRUE,FALSE),IF(INDEX(Команды!$A$2:$AN$7500,MATCH(AQ$3,Команды!$A$2:$A$7500,0),$E89+2)=Команды!$AJ$19,TRUE,FALSE)),INDEX(Команды!$AJ$2:$AL$19,MATCH(INDEX(Команды!$A$2:$AN$7500,MATCH(AQ$3,Команды!$A$2:$A$7500,0),$E89+2),Команды!$AJ$2:$AJ$19,0),3),0)</f>
        <v>В</v>
      </c>
      <c r="AS89" s="342"/>
      <c r="AT89" s="174" t="str">
        <f>IF(OR(IF(INDEX(Команды!$A$2:$AN$7500,MATCH(AT$3,Команды!$A$2:$A$7500,0),$E89+2)=Команды!$AJ$2,TRUE,FALSE),IF(INDEX(Команды!$A$2:$AN$7500,MATCH(AT$3,Команды!$A$2:$A$7500,0),$E89+2)=Команды!$AJ$3,TRUE,FALSE),IF(INDEX(Команды!$A$2:$AN$7500,MATCH(AT$3,Команды!$A$2:$A$7500,0),$E89+2)=Команды!$AJ$4,TRUE,FALSE),IF(INDEX(Команды!$A$2:$AN$7500,MATCH(AT$3,Команды!$A$2:$A$7500,0),$E89+2)=Команды!$AJ$5,TRUE,FALSE),IF(INDEX(Команды!$A$2:$AN$7500,MATCH(AT$3,Команды!$A$2:$A$7500,0),$E89+2)=Команды!$AJ$6,TRUE,FALSE),IF(INDEX(Команды!$A$2:$AN$7500,MATCH(AT$3,Команды!$A$2:$A$7500,0),$E89+2)=Команды!$AJ$7,TRUE,FALSE),IF(INDEX(Команды!$A$2:$AN$7500,MATCH(AT$3,Команды!$A$2:$A$7500,0),$E89+2)=Команды!$AJ$8,TRUE,FALSE),IF(INDEX(Команды!$A$2:$AN$7500,MATCH(AT$3,Команды!$A$2:$A$7500,0),$E89+2)=Команды!$AJ$9,TRUE,FALSE),IF(INDEX(Команды!$A$2:$AN$7500,MATCH(AT$3,Команды!$A$2:$A$7500,0),$E89+2)=Команды!$AJ$10,TRUE,FALSE),IF(INDEX(Команды!$A$2:$AN$7500,MATCH(AT$3,Команды!$A$2:$A$7500,0),$E89+2)=Команды!$AJ$11,TRUE,FALSE),IF(INDEX(Команды!$A$2:$AN$7500,MATCH(AT$3,Команды!$A$2:$A$7500,0),$E89+2)=Команды!$AJ$12,TRUE,FALSE),IF(INDEX(Команды!$A$2:$AN$7500,MATCH(AT$3,Команды!$A$2:$A$7500,0),$E89+2)=Команды!$AJ$13,TRUE,FALSE),IF(INDEX(Команды!$A$2:$AN$7500,MATCH(AT$3,Команды!$A$2:$A$7500,0),$E89+2)=Команды!$AJ$14,TRUE,FALSE),IF(INDEX(Команды!$A$2:$AN$7500,MATCH(AT$3,Команды!$A$2:$A$7500,0),$E89+2)=Команды!$AJ$15,TRUE,FALSE),IF(INDEX(Команды!$A$2:$AN$7500,MATCH(AT$3,Команды!$A$2:$A$7500,0),$E89+2)=Команды!$AJ$16,TRUE,FALSE),,IF(INDEX(Команды!$A$2:$AN$7500,MATCH(AT$3,Команды!$A$2:$A$7500,0),$E89+2)=Команды!$AJ$17,TRUE,FALSE),,IF(INDEX(Команды!$A$2:$AN$7500,MATCH(AT$3,Команды!$A$2:$A$7500,0),$E89+2)=Команды!$AJ$18,TRUE,FALSE),,IF(INDEX(Команды!$A$2:$AN$7500,MATCH(AT$3,Команды!$A$2:$A$7500,0),$E89+2)=Команды!$AJ$19,TRUE,FALSE)),INDEX(Команды!$AJ$2:$AK$19,MATCH(INDEX(Команды!$A$2:$AN$7500,MATCH(AT$3,Команды!$A$2:$A$7500,0),$E89+2),Команды!$AJ$2:$AJ$19,0),2),0)</f>
        <v>В</v>
      </c>
      <c r="AU89" s="175" t="str">
        <f>IF(OR(IF(INDEX(Команды!$A$2:$AN$7500,MATCH(AT$3,Команды!$A$2:$A$7500,0),$E89+2)=Команды!$AJ$2,TRUE,FALSE),IF(INDEX(Команды!$A$2:$AN$7500,MATCH(AT$3,Команды!$A$2:$A$7500,0),$E89+2)=Команды!$AJ$3,TRUE,FALSE),IF(INDEX(Команды!$A$2:$AN$7500,MATCH(AT$3,Команды!$A$2:$A$7500,0),$E89+2)=Команды!$AJ$4,TRUE,FALSE),IF(INDEX(Команды!$A$2:$AN$7500,MATCH(AT$3,Команды!$A$2:$A$7500,0),$E89+2)=Команды!$AJ$5,TRUE,FALSE),IF(INDEX(Команды!$A$2:$AN$7500,MATCH(AT$3,Команды!$A$2:$A$7500,0),$E89+2)=Команды!$AJ$6,TRUE,FALSE),IF(INDEX(Команды!$A$2:$AN$7500,MATCH(AT$3,Команды!$A$2:$A$7500,0),$E89+2)=Команды!$AJ$7,TRUE,FALSE),IF(INDEX(Команды!$A$2:$AN$7500,MATCH(AT$3,Команды!$A$2:$A$7500,0),$E89+2)=Команды!$AJ$8,TRUE,FALSE),IF(INDEX(Команды!$A$2:$AN$7500,MATCH(AT$3,Команды!$A$2:$A$7500,0),$E89+2)=Команды!$AJ$9,TRUE,FALSE),IF(INDEX(Команды!$A$2:$AN$7500,MATCH(AT$3,Команды!$A$2:$A$7500,0),$E89+2)=Команды!$AJ$10,TRUE,FALSE),IF(INDEX(Команды!$A$2:$AN$7500,MATCH(AT$3,Команды!$A$2:$A$7500,0),$E89+2)=Команды!$AJ$11,TRUE,FALSE),IF(INDEX(Команды!$A$2:$AN$7500,MATCH(AT$3,Команды!$A$2:$A$7500,0),$E89+2)=Команды!$AJ$12,TRUE,FALSE),IF(INDEX(Команды!$A$2:$AN$7500,MATCH(AT$3,Команды!$A$2:$A$7500,0),$E89+2)=Команды!$AJ$13,TRUE,FALSE),IF(INDEX(Команды!$A$2:$AN$7500,MATCH(AT$3,Команды!$A$2:$A$7500,0),$E89+2)=Команды!$AJ$14,TRUE,FALSE),IF(INDEX(Команды!$A$2:$AN$7500,MATCH(AT$3,Команды!$A$2:$A$7500,0),$E89+2)=Команды!$AJ$15,TRUE,FALSE),IF(INDEX(Команды!$A$2:$AN$7500,MATCH(AT$3,Команды!$A$2:$A$7500,0),$E89+2)=Команды!$AJ$16,TRUE,FALSE),IF(INDEX(Команды!$A$2:$AN$7500,MATCH(AT$3,Команды!$A$2:$A$7500,0),$E89+2)=Команды!$AJ$17,TRUE,FALSE),IF(INDEX(Команды!$A$2:$AN$7500,MATCH(AT$3,Команды!$A$2:$A$7500,0),$E89+2)=Команды!$AJ$18,TRUE,FALSE),IF(INDEX(Команды!$A$2:$AN$7500,MATCH(AT$3,Команды!$A$2:$A$7500,0),$E89+2)=Команды!$AJ$19,TRUE,FALSE)),INDEX(Команды!$AJ$2:$AL$19,MATCH(INDEX(Команды!$A$2:$AN$7500,MATCH(AT$3,Команды!$A$2:$A$7500,0),$E89+2),Команды!$AJ$2:$AJ$19,0),3),0)</f>
        <v>В</v>
      </c>
      <c r="AV89" s="342"/>
      <c r="AW89" s="174" t="str">
        <f>IF(OR(IF(INDEX(Команды!$A$2:$AN$7500,MATCH(AW$3,Команды!$A$2:$A$7500,0),$E89+2)=Команды!$AJ$2,TRUE,FALSE),IF(INDEX(Команды!$A$2:$AN$7500,MATCH(AW$3,Команды!$A$2:$A$7500,0),$E89+2)=Команды!$AJ$3,TRUE,FALSE),IF(INDEX(Команды!$A$2:$AN$7500,MATCH(AW$3,Команды!$A$2:$A$7500,0),$E89+2)=Команды!$AJ$4,TRUE,FALSE),IF(INDEX(Команды!$A$2:$AN$7500,MATCH(AW$3,Команды!$A$2:$A$7500,0),$E89+2)=Команды!$AJ$5,TRUE,FALSE),IF(INDEX(Команды!$A$2:$AN$7500,MATCH(AW$3,Команды!$A$2:$A$7500,0),$E89+2)=Команды!$AJ$6,TRUE,FALSE),IF(INDEX(Команды!$A$2:$AN$7500,MATCH(AW$3,Команды!$A$2:$A$7500,0),$E89+2)=Команды!$AJ$7,TRUE,FALSE),IF(INDEX(Команды!$A$2:$AN$7500,MATCH(AW$3,Команды!$A$2:$A$7500,0),$E89+2)=Команды!$AJ$8,TRUE,FALSE),IF(INDEX(Команды!$A$2:$AN$7500,MATCH(AW$3,Команды!$A$2:$A$7500,0),$E89+2)=Команды!$AJ$9,TRUE,FALSE),IF(INDEX(Команды!$A$2:$AN$7500,MATCH(AW$3,Команды!$A$2:$A$7500,0),$E89+2)=Команды!$AJ$10,TRUE,FALSE),IF(INDEX(Команды!$A$2:$AN$7500,MATCH(AW$3,Команды!$A$2:$A$7500,0),$E89+2)=Команды!$AJ$11,TRUE,FALSE),IF(INDEX(Команды!$A$2:$AN$7500,MATCH(AW$3,Команды!$A$2:$A$7500,0),$E89+2)=Команды!$AJ$12,TRUE,FALSE),IF(INDEX(Команды!$A$2:$AN$7500,MATCH(AW$3,Команды!$A$2:$A$7500,0),$E89+2)=Команды!$AJ$13,TRUE,FALSE),IF(INDEX(Команды!$A$2:$AN$7500,MATCH(AW$3,Команды!$A$2:$A$7500,0),$E89+2)=Команды!$AJ$14,TRUE,FALSE),IF(INDEX(Команды!$A$2:$AN$7500,MATCH(AW$3,Команды!$A$2:$A$7500,0),$E89+2)=Команды!$AJ$15,TRUE,FALSE),IF(INDEX(Команды!$A$2:$AN$7500,MATCH(AW$3,Команды!$A$2:$A$7500,0),$E89+2)=Команды!$AJ$16,TRUE,FALSE),,IF(INDEX(Команды!$A$2:$AN$7500,MATCH(AW$3,Команды!$A$2:$A$7500,0),$E89+2)=Команды!$AJ$17,TRUE,FALSE),,IF(INDEX(Команды!$A$2:$AN$7500,MATCH(AW$3,Команды!$A$2:$A$7500,0),$E89+2)=Команды!$AJ$18,TRUE,FALSE),,IF(INDEX(Команды!$A$2:$AN$7500,MATCH(AW$3,Команды!$A$2:$A$7500,0),$E89+2)=Команды!$AJ$19,TRUE,FALSE)),INDEX(Команды!$AJ$2:$AK$19,MATCH(INDEX(Команды!$A$2:$AN$7500,MATCH(AW$3,Команды!$A$2:$A$7500,0),$E89+2),Команды!$AJ$2:$AJ$19,0),2),0)</f>
        <v>В</v>
      </c>
      <c r="AX89" s="175" t="str">
        <f>IF(OR(IF(INDEX(Команды!$A$2:$AN$7500,MATCH(AW$3,Команды!$A$2:$A$7500,0),$E89+2)=Команды!$AJ$2,TRUE,FALSE),IF(INDEX(Команды!$A$2:$AN$7500,MATCH(AW$3,Команды!$A$2:$A$7500,0),$E89+2)=Команды!$AJ$3,TRUE,FALSE),IF(INDEX(Команды!$A$2:$AN$7500,MATCH(AW$3,Команды!$A$2:$A$7500,0),$E89+2)=Команды!$AJ$4,TRUE,FALSE),IF(INDEX(Команды!$A$2:$AN$7500,MATCH(AW$3,Команды!$A$2:$A$7500,0),$E89+2)=Команды!$AJ$5,TRUE,FALSE),IF(INDEX(Команды!$A$2:$AN$7500,MATCH(AW$3,Команды!$A$2:$A$7500,0),$E89+2)=Команды!$AJ$6,TRUE,FALSE),IF(INDEX(Команды!$A$2:$AN$7500,MATCH(AW$3,Команды!$A$2:$A$7500,0),$E89+2)=Команды!$AJ$7,TRUE,FALSE),IF(INDEX(Команды!$A$2:$AN$7500,MATCH(AW$3,Команды!$A$2:$A$7500,0),$E89+2)=Команды!$AJ$8,TRUE,FALSE),IF(INDEX(Команды!$A$2:$AN$7500,MATCH(AW$3,Команды!$A$2:$A$7500,0),$E89+2)=Команды!$AJ$9,TRUE,FALSE),IF(INDEX(Команды!$A$2:$AN$7500,MATCH(AW$3,Команды!$A$2:$A$7500,0),$E89+2)=Команды!$AJ$10,TRUE,FALSE),IF(INDEX(Команды!$A$2:$AN$7500,MATCH(AW$3,Команды!$A$2:$A$7500,0),$E89+2)=Команды!$AJ$11,TRUE,FALSE),IF(INDEX(Команды!$A$2:$AN$7500,MATCH(AW$3,Команды!$A$2:$A$7500,0),$E89+2)=Команды!$AJ$12,TRUE,FALSE),IF(INDEX(Команды!$A$2:$AN$7500,MATCH(AW$3,Команды!$A$2:$A$7500,0),$E89+2)=Команды!$AJ$13,TRUE,FALSE),IF(INDEX(Команды!$A$2:$AN$7500,MATCH(AW$3,Команды!$A$2:$A$7500,0),$E89+2)=Команды!$AJ$14,TRUE,FALSE),IF(INDEX(Команды!$A$2:$AN$7500,MATCH(AW$3,Команды!$A$2:$A$7500,0),$E89+2)=Команды!$AJ$15,TRUE,FALSE),IF(INDEX(Команды!$A$2:$AN$7500,MATCH(AW$3,Команды!$A$2:$A$7500,0),$E89+2)=Команды!$AJ$16,TRUE,FALSE),IF(INDEX(Команды!$A$2:$AN$7500,MATCH(AW$3,Команды!$A$2:$A$7500,0),$E89+2)=Команды!$AJ$17,TRUE,FALSE),IF(INDEX(Команды!$A$2:$AN$7500,MATCH(AW$3,Команды!$A$2:$A$7500,0),$E89+2)=Команды!$AJ$18,TRUE,FALSE),IF(INDEX(Команды!$A$2:$AN$7500,MATCH(AW$3,Команды!$A$2:$A$7500,0),$E89+2)=Команды!$AJ$19,TRUE,FALSE)),INDEX(Команды!$AJ$2:$AL$19,MATCH(INDEX(Команды!$A$2:$AN$7500,MATCH(AW$3,Команды!$A$2:$A$7500,0),$E89+2),Команды!$AJ$2:$AJ$19,0),3),0)</f>
        <v>В</v>
      </c>
      <c r="AY89" s="342"/>
      <c r="AZ89" s="174" t="str">
        <f>IF(OR(IF(INDEX(Команды!$A$2:$AN$7500,MATCH(AZ$3,Команды!$A$2:$A$7500,0),$E89+2)=Команды!$AJ$2,TRUE,FALSE),IF(INDEX(Команды!$A$2:$AN$7500,MATCH(AZ$3,Команды!$A$2:$A$7500,0),$E89+2)=Команды!$AJ$3,TRUE,FALSE),IF(INDEX(Команды!$A$2:$AN$7500,MATCH(AZ$3,Команды!$A$2:$A$7500,0),$E89+2)=Команды!$AJ$4,TRUE,FALSE),IF(INDEX(Команды!$A$2:$AN$7500,MATCH(AZ$3,Команды!$A$2:$A$7500,0),$E89+2)=Команды!$AJ$5,TRUE,FALSE),IF(INDEX(Команды!$A$2:$AN$7500,MATCH(AZ$3,Команды!$A$2:$A$7500,0),$E89+2)=Команды!$AJ$6,TRUE,FALSE),IF(INDEX(Команды!$A$2:$AN$7500,MATCH(AZ$3,Команды!$A$2:$A$7500,0),$E89+2)=Команды!$AJ$7,TRUE,FALSE),IF(INDEX(Команды!$A$2:$AN$7500,MATCH(AZ$3,Команды!$A$2:$A$7500,0),$E89+2)=Команды!$AJ$8,TRUE,FALSE),IF(INDEX(Команды!$A$2:$AN$7500,MATCH(AZ$3,Команды!$A$2:$A$7500,0),$E89+2)=Команды!$AJ$9,TRUE,FALSE),IF(INDEX(Команды!$A$2:$AN$7500,MATCH(AZ$3,Команды!$A$2:$A$7500,0),$E89+2)=Команды!$AJ$10,TRUE,FALSE),IF(INDEX(Команды!$A$2:$AN$7500,MATCH(AZ$3,Команды!$A$2:$A$7500,0),$E89+2)=Команды!$AJ$11,TRUE,FALSE),IF(INDEX(Команды!$A$2:$AN$7500,MATCH(AZ$3,Команды!$A$2:$A$7500,0),$E89+2)=Команды!$AJ$12,TRUE,FALSE),IF(INDEX(Команды!$A$2:$AN$7500,MATCH(AZ$3,Команды!$A$2:$A$7500,0),$E89+2)=Команды!$AJ$13,TRUE,FALSE),IF(INDEX(Команды!$A$2:$AN$7500,MATCH(AZ$3,Команды!$A$2:$A$7500,0),$E89+2)=Команды!$AJ$14,TRUE,FALSE),IF(INDEX(Команды!$A$2:$AN$7500,MATCH(AZ$3,Команды!$A$2:$A$7500,0),$E89+2)=Команды!$AJ$15,TRUE,FALSE),IF(INDEX(Команды!$A$2:$AN$7500,MATCH(AZ$3,Команды!$A$2:$A$7500,0),$E89+2)=Команды!$AJ$16,TRUE,FALSE),,IF(INDEX(Команды!$A$2:$AN$7500,MATCH(AZ$3,Команды!$A$2:$A$7500,0),$E89+2)=Команды!$AJ$17,TRUE,FALSE),,IF(INDEX(Команды!$A$2:$AN$7500,MATCH(AZ$3,Команды!$A$2:$A$7500,0),$E89+2)=Команды!$AJ$18,TRUE,FALSE),,IF(INDEX(Команды!$A$2:$AN$7500,MATCH(AZ$3,Команды!$A$2:$A$7500,0),$E89+2)=Команды!$AJ$19,TRUE,FALSE)),INDEX(Команды!$AJ$2:$AK$19,MATCH(INDEX(Команды!$A$2:$AN$7500,MATCH(AZ$3,Команды!$A$2:$A$7500,0),$E89+2),Команды!$AJ$2:$AJ$19,0),2),0)</f>
        <v>В</v>
      </c>
      <c r="BA89" s="175" t="str">
        <f>IF(OR(IF(INDEX(Команды!$A$2:$AN$7500,MATCH(AZ$3,Команды!$A$2:$A$7500,0),$E89+2)=Команды!$AJ$2,TRUE,FALSE),IF(INDEX(Команды!$A$2:$AN$7500,MATCH(AZ$3,Команды!$A$2:$A$7500,0),$E89+2)=Команды!$AJ$3,TRUE,FALSE),IF(INDEX(Команды!$A$2:$AN$7500,MATCH(AZ$3,Команды!$A$2:$A$7500,0),$E89+2)=Команды!$AJ$4,TRUE,FALSE),IF(INDEX(Команды!$A$2:$AN$7500,MATCH(AZ$3,Команды!$A$2:$A$7500,0),$E89+2)=Команды!$AJ$5,TRUE,FALSE),IF(INDEX(Команды!$A$2:$AN$7500,MATCH(AZ$3,Команды!$A$2:$A$7500,0),$E89+2)=Команды!$AJ$6,TRUE,FALSE),IF(INDEX(Команды!$A$2:$AN$7500,MATCH(AZ$3,Команды!$A$2:$A$7500,0),$E89+2)=Команды!$AJ$7,TRUE,FALSE),IF(INDEX(Команды!$A$2:$AN$7500,MATCH(AZ$3,Команды!$A$2:$A$7500,0),$E89+2)=Команды!$AJ$8,TRUE,FALSE),IF(INDEX(Команды!$A$2:$AN$7500,MATCH(AZ$3,Команды!$A$2:$A$7500,0),$E89+2)=Команды!$AJ$9,TRUE,FALSE),IF(INDEX(Команды!$A$2:$AN$7500,MATCH(AZ$3,Команды!$A$2:$A$7500,0),$E89+2)=Команды!$AJ$10,TRUE,FALSE),IF(INDEX(Команды!$A$2:$AN$7500,MATCH(AZ$3,Команды!$A$2:$A$7500,0),$E89+2)=Команды!$AJ$11,TRUE,FALSE),IF(INDEX(Команды!$A$2:$AN$7500,MATCH(AZ$3,Команды!$A$2:$A$7500,0),$E89+2)=Команды!$AJ$12,TRUE,FALSE),IF(INDEX(Команды!$A$2:$AN$7500,MATCH(AZ$3,Команды!$A$2:$A$7500,0),$E89+2)=Команды!$AJ$13,TRUE,FALSE),IF(INDEX(Команды!$A$2:$AN$7500,MATCH(AZ$3,Команды!$A$2:$A$7500,0),$E89+2)=Команды!$AJ$14,TRUE,FALSE),IF(INDEX(Команды!$A$2:$AN$7500,MATCH(AZ$3,Команды!$A$2:$A$7500,0),$E89+2)=Команды!$AJ$15,TRUE,FALSE),IF(INDEX(Команды!$A$2:$AN$7500,MATCH(AZ$3,Команды!$A$2:$A$7500,0),$E89+2)=Команды!$AJ$16,TRUE,FALSE),IF(INDEX(Команды!$A$2:$AN$7500,MATCH(AZ$3,Команды!$A$2:$A$7500,0),$E89+2)=Команды!$AJ$17,TRUE,FALSE),IF(INDEX(Команды!$A$2:$AN$7500,MATCH(AZ$3,Команды!$A$2:$A$7500,0),$E89+2)=Команды!$AJ$18,TRUE,FALSE),IF(INDEX(Команды!$A$2:$AN$7500,MATCH(AZ$3,Команды!$A$2:$A$7500,0),$E89+2)=Команды!$AJ$19,TRUE,FALSE)),INDEX(Команды!$AJ$2:$AL$19,MATCH(INDEX(Команды!$A$2:$AN$7500,MATCH(AZ$3,Команды!$A$2:$A$7500,0),$E89+2),Команды!$AJ$2:$AJ$19,0),3),0)</f>
        <v>В</v>
      </c>
      <c r="BB89" s="342"/>
      <c r="BC89" s="174" t="str">
        <f>IF(OR(IF(INDEX(Команды!$A$2:$AN$7500,MATCH(BC$3,Команды!$A$2:$A$7500,0),$E89+2)=Команды!$AJ$2,TRUE,FALSE),IF(INDEX(Команды!$A$2:$AN$7500,MATCH(BC$3,Команды!$A$2:$A$7500,0),$E89+2)=Команды!$AJ$3,TRUE,FALSE),IF(INDEX(Команды!$A$2:$AN$7500,MATCH(BC$3,Команды!$A$2:$A$7500,0),$E89+2)=Команды!$AJ$4,TRUE,FALSE),IF(INDEX(Команды!$A$2:$AN$7500,MATCH(BC$3,Команды!$A$2:$A$7500,0),$E89+2)=Команды!$AJ$5,TRUE,FALSE),IF(INDEX(Команды!$A$2:$AN$7500,MATCH(BC$3,Команды!$A$2:$A$7500,0),$E89+2)=Команды!$AJ$6,TRUE,FALSE),IF(INDEX(Команды!$A$2:$AN$7500,MATCH(BC$3,Команды!$A$2:$A$7500,0),$E89+2)=Команды!$AJ$7,TRUE,FALSE),IF(INDEX(Команды!$A$2:$AN$7500,MATCH(BC$3,Команды!$A$2:$A$7500,0),$E89+2)=Команды!$AJ$8,TRUE,FALSE),IF(INDEX(Команды!$A$2:$AN$7500,MATCH(BC$3,Команды!$A$2:$A$7500,0),$E89+2)=Команды!$AJ$9,TRUE,FALSE),IF(INDEX(Команды!$A$2:$AN$7500,MATCH(BC$3,Команды!$A$2:$A$7500,0),$E89+2)=Команды!$AJ$10,TRUE,FALSE),IF(INDEX(Команды!$A$2:$AN$7500,MATCH(BC$3,Команды!$A$2:$A$7500,0),$E89+2)=Команды!$AJ$11,TRUE,FALSE),IF(INDEX(Команды!$A$2:$AN$7500,MATCH(BC$3,Команды!$A$2:$A$7500,0),$E89+2)=Команды!$AJ$12,TRUE,FALSE),IF(INDEX(Команды!$A$2:$AN$7500,MATCH(BC$3,Команды!$A$2:$A$7500,0),$E89+2)=Команды!$AJ$13,TRUE,FALSE),IF(INDEX(Команды!$A$2:$AN$7500,MATCH(BC$3,Команды!$A$2:$A$7500,0),$E89+2)=Команды!$AJ$14,TRUE,FALSE),IF(INDEX(Команды!$A$2:$AN$7500,MATCH(BC$3,Команды!$A$2:$A$7500,0),$E89+2)=Команды!$AJ$15,TRUE,FALSE),IF(INDEX(Команды!$A$2:$AN$7500,MATCH(BC$3,Команды!$A$2:$A$7500,0),$E89+2)=Команды!$AJ$16,TRUE,FALSE),,IF(INDEX(Команды!$A$2:$AN$7500,MATCH(BC$3,Команды!$A$2:$A$7500,0),$E89+2)=Команды!$AJ$17,TRUE,FALSE),,IF(INDEX(Команды!$A$2:$AN$7500,MATCH(BC$3,Команды!$A$2:$A$7500,0),$E89+2)=Команды!$AJ$18,TRUE,FALSE),,IF(INDEX(Команды!$A$2:$AN$7500,MATCH(BC$3,Команды!$A$2:$A$7500,0),$E89+2)=Команды!$AJ$19,TRUE,FALSE)),INDEX(Команды!$AJ$2:$AK$19,MATCH(INDEX(Команды!$A$2:$AN$7500,MATCH(BC$3,Команды!$A$2:$A$7500,0),$E89+2),Команды!$AJ$2:$AJ$19,0),2),0)</f>
        <v>В</v>
      </c>
      <c r="BD89" s="175" t="str">
        <f>IF(OR(IF(INDEX(Команды!$A$2:$AN$7500,MATCH(BC$3,Команды!$A$2:$A$7500,0),$E89+2)=Команды!$AJ$2,TRUE,FALSE),IF(INDEX(Команды!$A$2:$AN$7500,MATCH(BC$3,Команды!$A$2:$A$7500,0),$E89+2)=Команды!$AJ$3,TRUE,FALSE),IF(INDEX(Команды!$A$2:$AN$7500,MATCH(BC$3,Команды!$A$2:$A$7500,0),$E89+2)=Команды!$AJ$4,TRUE,FALSE),IF(INDEX(Команды!$A$2:$AN$7500,MATCH(BC$3,Команды!$A$2:$A$7500,0),$E89+2)=Команды!$AJ$5,TRUE,FALSE),IF(INDEX(Команды!$A$2:$AN$7500,MATCH(BC$3,Команды!$A$2:$A$7500,0),$E89+2)=Команды!$AJ$6,TRUE,FALSE),IF(INDEX(Команды!$A$2:$AN$7500,MATCH(BC$3,Команды!$A$2:$A$7500,0),$E89+2)=Команды!$AJ$7,TRUE,FALSE),IF(INDEX(Команды!$A$2:$AN$7500,MATCH(BC$3,Команды!$A$2:$A$7500,0),$E89+2)=Команды!$AJ$8,TRUE,FALSE),IF(INDEX(Команды!$A$2:$AN$7500,MATCH(BC$3,Команды!$A$2:$A$7500,0),$E89+2)=Команды!$AJ$9,TRUE,FALSE),IF(INDEX(Команды!$A$2:$AN$7500,MATCH(BC$3,Команды!$A$2:$A$7500,0),$E89+2)=Команды!$AJ$10,TRUE,FALSE),IF(INDEX(Команды!$A$2:$AN$7500,MATCH(BC$3,Команды!$A$2:$A$7500,0),$E89+2)=Команды!$AJ$11,TRUE,FALSE),IF(INDEX(Команды!$A$2:$AN$7500,MATCH(BC$3,Команды!$A$2:$A$7500,0),$E89+2)=Команды!$AJ$12,TRUE,FALSE),IF(INDEX(Команды!$A$2:$AN$7500,MATCH(BC$3,Команды!$A$2:$A$7500,0),$E89+2)=Команды!$AJ$13,TRUE,FALSE),IF(INDEX(Команды!$A$2:$AN$7500,MATCH(BC$3,Команды!$A$2:$A$7500,0),$E89+2)=Команды!$AJ$14,TRUE,FALSE),IF(INDEX(Команды!$A$2:$AN$7500,MATCH(BC$3,Команды!$A$2:$A$7500,0),$E89+2)=Команды!$AJ$15,TRUE,FALSE),IF(INDEX(Команды!$A$2:$AN$7500,MATCH(BC$3,Команды!$A$2:$A$7500,0),$E89+2)=Команды!$AJ$16,TRUE,FALSE),IF(INDEX(Команды!$A$2:$AN$7500,MATCH(BC$3,Команды!$A$2:$A$7500,0),$E89+2)=Команды!$AJ$17,TRUE,FALSE),IF(INDEX(Команды!$A$2:$AN$7500,MATCH(BC$3,Команды!$A$2:$A$7500,0),$E89+2)=Команды!$AJ$18,TRUE,FALSE),IF(INDEX(Команды!$A$2:$AN$7500,MATCH(BC$3,Команды!$A$2:$A$7500,0),$E89+2)=Команды!$AJ$19,TRUE,FALSE)),INDEX(Команды!$AJ$2:$AL$19,MATCH(INDEX(Команды!$A$2:$AN$7500,MATCH(BC$3,Команды!$A$2:$A$7500,0),$E89+2),Команды!$AJ$2:$AJ$19,0),3),0)</f>
        <v>В</v>
      </c>
      <c r="BE89" s="342"/>
      <c r="BF89" s="174" t="str">
        <f>IF(OR(IF(INDEX(Команды!$A$2:$AN$7500,MATCH(BF$3,Команды!$A$2:$A$7500,0),$E89+2)=Команды!$AJ$2,TRUE,FALSE),IF(INDEX(Команды!$A$2:$AN$7500,MATCH(BF$3,Команды!$A$2:$A$7500,0),$E89+2)=Команды!$AJ$3,TRUE,FALSE),IF(INDEX(Команды!$A$2:$AN$7500,MATCH(BF$3,Команды!$A$2:$A$7500,0),$E89+2)=Команды!$AJ$4,TRUE,FALSE),IF(INDEX(Команды!$A$2:$AN$7500,MATCH(BF$3,Команды!$A$2:$A$7500,0),$E89+2)=Команды!$AJ$5,TRUE,FALSE),IF(INDEX(Команды!$A$2:$AN$7500,MATCH(BF$3,Команды!$A$2:$A$7500,0),$E89+2)=Команды!$AJ$6,TRUE,FALSE),IF(INDEX(Команды!$A$2:$AN$7500,MATCH(BF$3,Команды!$A$2:$A$7500,0),$E89+2)=Команды!$AJ$7,TRUE,FALSE),IF(INDEX(Команды!$A$2:$AN$7500,MATCH(BF$3,Команды!$A$2:$A$7500,0),$E89+2)=Команды!$AJ$8,TRUE,FALSE),IF(INDEX(Команды!$A$2:$AN$7500,MATCH(BF$3,Команды!$A$2:$A$7500,0),$E89+2)=Команды!$AJ$9,TRUE,FALSE),IF(INDEX(Команды!$A$2:$AN$7500,MATCH(BF$3,Команды!$A$2:$A$7500,0),$E89+2)=Команды!$AJ$10,TRUE,FALSE),IF(INDEX(Команды!$A$2:$AN$7500,MATCH(BF$3,Команды!$A$2:$A$7500,0),$E89+2)=Команды!$AJ$11,TRUE,FALSE),IF(INDEX(Команды!$A$2:$AN$7500,MATCH(BF$3,Команды!$A$2:$A$7500,0),$E89+2)=Команды!$AJ$12,TRUE,FALSE),IF(INDEX(Команды!$A$2:$AN$7500,MATCH(BF$3,Команды!$A$2:$A$7500,0),$E89+2)=Команды!$AJ$13,TRUE,FALSE),IF(INDEX(Команды!$A$2:$AN$7500,MATCH(BF$3,Команды!$A$2:$A$7500,0),$E89+2)=Команды!$AJ$14,TRUE,FALSE),IF(INDEX(Команды!$A$2:$AN$7500,MATCH(BF$3,Команды!$A$2:$A$7500,0),$E89+2)=Команды!$AJ$15,TRUE,FALSE),IF(INDEX(Команды!$A$2:$AN$7500,MATCH(BF$3,Команды!$A$2:$A$7500,0),$E89+2)=Команды!$AJ$16,TRUE,FALSE),,IF(INDEX(Команды!$A$2:$AN$7500,MATCH(BF$3,Команды!$A$2:$A$7500,0),$E89+2)=Команды!$AJ$17,TRUE,FALSE),,IF(INDEX(Команды!$A$2:$AN$7500,MATCH(BF$3,Команды!$A$2:$A$7500,0),$E89+2)=Команды!$AJ$18,TRUE,FALSE),,IF(INDEX(Команды!$A$2:$AN$7500,MATCH(BF$3,Команды!$A$2:$A$7500,0),$E89+2)=Команды!$AJ$19,TRUE,FALSE)),INDEX(Команды!$AJ$2:$AK$19,MATCH(INDEX(Команды!$A$2:$AN$7500,MATCH(BF$3,Команды!$A$2:$A$7500,0),$E89+2),Команды!$AJ$2:$AJ$19,0),2),0)</f>
        <v>В</v>
      </c>
      <c r="BG89" s="175" t="str">
        <f>IF(OR(IF(INDEX(Команды!$A$2:$AN$7500,MATCH(BF$3,Команды!$A$2:$A$7500,0),$E89+2)=Команды!$AJ$2,TRUE,FALSE),IF(INDEX(Команды!$A$2:$AN$7500,MATCH(BF$3,Команды!$A$2:$A$7500,0),$E89+2)=Команды!$AJ$3,TRUE,FALSE),IF(INDEX(Команды!$A$2:$AN$7500,MATCH(BF$3,Команды!$A$2:$A$7500,0),$E89+2)=Команды!$AJ$4,TRUE,FALSE),IF(INDEX(Команды!$A$2:$AN$7500,MATCH(BF$3,Команды!$A$2:$A$7500,0),$E89+2)=Команды!$AJ$5,TRUE,FALSE),IF(INDEX(Команды!$A$2:$AN$7500,MATCH(BF$3,Команды!$A$2:$A$7500,0),$E89+2)=Команды!$AJ$6,TRUE,FALSE),IF(INDEX(Команды!$A$2:$AN$7500,MATCH(BF$3,Команды!$A$2:$A$7500,0),$E89+2)=Команды!$AJ$7,TRUE,FALSE),IF(INDEX(Команды!$A$2:$AN$7500,MATCH(BF$3,Команды!$A$2:$A$7500,0),$E89+2)=Команды!$AJ$8,TRUE,FALSE),IF(INDEX(Команды!$A$2:$AN$7500,MATCH(BF$3,Команды!$A$2:$A$7500,0),$E89+2)=Команды!$AJ$9,TRUE,FALSE),IF(INDEX(Команды!$A$2:$AN$7500,MATCH(BF$3,Команды!$A$2:$A$7500,0),$E89+2)=Команды!$AJ$10,TRUE,FALSE),IF(INDEX(Команды!$A$2:$AN$7500,MATCH(BF$3,Команды!$A$2:$A$7500,0),$E89+2)=Команды!$AJ$11,TRUE,FALSE),IF(INDEX(Команды!$A$2:$AN$7500,MATCH(BF$3,Команды!$A$2:$A$7500,0),$E89+2)=Команды!$AJ$12,TRUE,FALSE),IF(INDEX(Команды!$A$2:$AN$7500,MATCH(BF$3,Команды!$A$2:$A$7500,0),$E89+2)=Команды!$AJ$13,TRUE,FALSE),IF(INDEX(Команды!$A$2:$AN$7500,MATCH(BF$3,Команды!$A$2:$A$7500,0),$E89+2)=Команды!$AJ$14,TRUE,FALSE),IF(INDEX(Команды!$A$2:$AN$7500,MATCH(BF$3,Команды!$A$2:$A$7500,0),$E89+2)=Команды!$AJ$15,TRUE,FALSE),IF(INDEX(Команды!$A$2:$AN$7500,MATCH(BF$3,Команды!$A$2:$A$7500,0),$E89+2)=Команды!$AJ$16,TRUE,FALSE),IF(INDEX(Команды!$A$2:$AN$7500,MATCH(BF$3,Команды!$A$2:$A$7500,0),$E89+2)=Команды!$AJ$17,TRUE,FALSE),IF(INDEX(Команды!$A$2:$AN$7500,MATCH(BF$3,Команды!$A$2:$A$7500,0),$E89+2)=Команды!$AJ$18,TRUE,FALSE),IF(INDEX(Команды!$A$2:$AN$7500,MATCH(BF$3,Команды!$A$2:$A$7500,0),$E89+2)=Команды!$AJ$19,TRUE,FALSE)),INDEX(Команды!$AJ$2:$AL$19,MATCH(INDEX(Команды!$A$2:$AN$7500,MATCH(BF$3,Команды!$A$2:$A$7500,0),$E89+2),Команды!$AJ$2:$AJ$19,0),3),0)</f>
        <v>В</v>
      </c>
      <c r="BH89" s="342"/>
      <c r="BI89" s="174" t="str">
        <f>IF(OR(IF(INDEX(Команды!$A$2:$AN$7500,MATCH(BI$3,Команды!$A$2:$A$7500,0),$E89+2)=Команды!$AJ$2,TRUE,FALSE),IF(INDEX(Команды!$A$2:$AN$7500,MATCH(BI$3,Команды!$A$2:$A$7500,0),$E89+2)=Команды!$AJ$3,TRUE,FALSE),IF(INDEX(Команды!$A$2:$AN$7500,MATCH(BI$3,Команды!$A$2:$A$7500,0),$E89+2)=Команды!$AJ$4,TRUE,FALSE),IF(INDEX(Команды!$A$2:$AN$7500,MATCH(BI$3,Команды!$A$2:$A$7500,0),$E89+2)=Команды!$AJ$5,TRUE,FALSE),IF(INDEX(Команды!$A$2:$AN$7500,MATCH(BI$3,Команды!$A$2:$A$7500,0),$E89+2)=Команды!$AJ$6,TRUE,FALSE),IF(INDEX(Команды!$A$2:$AN$7500,MATCH(BI$3,Команды!$A$2:$A$7500,0),$E89+2)=Команды!$AJ$7,TRUE,FALSE),IF(INDEX(Команды!$A$2:$AN$7500,MATCH(BI$3,Команды!$A$2:$A$7500,0),$E89+2)=Команды!$AJ$8,TRUE,FALSE),IF(INDEX(Команды!$A$2:$AN$7500,MATCH(BI$3,Команды!$A$2:$A$7500,0),$E89+2)=Команды!$AJ$9,TRUE,FALSE),IF(INDEX(Команды!$A$2:$AN$7500,MATCH(BI$3,Команды!$A$2:$A$7500,0),$E89+2)=Команды!$AJ$10,TRUE,FALSE),IF(INDEX(Команды!$A$2:$AN$7500,MATCH(BI$3,Команды!$A$2:$A$7500,0),$E89+2)=Команды!$AJ$11,TRUE,FALSE),IF(INDEX(Команды!$A$2:$AN$7500,MATCH(BI$3,Команды!$A$2:$A$7500,0),$E89+2)=Команды!$AJ$12,TRUE,FALSE),IF(INDEX(Команды!$A$2:$AN$7500,MATCH(BI$3,Команды!$A$2:$A$7500,0),$E89+2)=Команды!$AJ$13,TRUE,FALSE),IF(INDEX(Команды!$A$2:$AN$7500,MATCH(BI$3,Команды!$A$2:$A$7500,0),$E89+2)=Команды!$AJ$14,TRUE,FALSE),IF(INDEX(Команды!$A$2:$AN$7500,MATCH(BI$3,Команды!$A$2:$A$7500,0),$E89+2)=Команды!$AJ$15,TRUE,FALSE),IF(INDEX(Команды!$A$2:$AN$7500,MATCH(BI$3,Команды!$A$2:$A$7500,0),$E89+2)=Команды!$AJ$16,TRUE,FALSE),,IF(INDEX(Команды!$A$2:$AN$7500,MATCH(BI$3,Команды!$A$2:$A$7500,0),$E89+2)=Команды!$AJ$17,TRUE,FALSE),,IF(INDEX(Команды!$A$2:$AN$7500,MATCH(BI$3,Команды!$A$2:$A$7500,0),$E89+2)=Команды!$AJ$18,TRUE,FALSE),,IF(INDEX(Команды!$A$2:$AN$7500,MATCH(BI$3,Команды!$A$2:$A$7500,0),$E89+2)=Команды!$AJ$19,TRUE,FALSE)),INDEX(Команды!$AJ$2:$AK$19,MATCH(INDEX(Команды!$A$2:$AN$7500,MATCH(BI$3,Команды!$A$2:$A$7500,0),$E89+2),Команды!$AJ$2:$AJ$19,0),2),0)</f>
        <v>В</v>
      </c>
      <c r="BJ89" s="175" t="str">
        <f>IF(OR(IF(INDEX(Команды!$A$2:$AN$7500,MATCH(BI$3,Команды!$A$2:$A$7500,0),$E89+2)=Команды!$AJ$2,TRUE,FALSE),IF(INDEX(Команды!$A$2:$AN$7500,MATCH(BI$3,Команды!$A$2:$A$7500,0),$E89+2)=Команды!$AJ$3,TRUE,FALSE),IF(INDEX(Команды!$A$2:$AN$7500,MATCH(BI$3,Команды!$A$2:$A$7500,0),$E89+2)=Команды!$AJ$4,TRUE,FALSE),IF(INDEX(Команды!$A$2:$AN$7500,MATCH(BI$3,Команды!$A$2:$A$7500,0),$E89+2)=Команды!$AJ$5,TRUE,FALSE),IF(INDEX(Команды!$A$2:$AN$7500,MATCH(BI$3,Команды!$A$2:$A$7500,0),$E89+2)=Команды!$AJ$6,TRUE,FALSE),IF(INDEX(Команды!$A$2:$AN$7500,MATCH(BI$3,Команды!$A$2:$A$7500,0),$E89+2)=Команды!$AJ$7,TRUE,FALSE),IF(INDEX(Команды!$A$2:$AN$7500,MATCH(BI$3,Команды!$A$2:$A$7500,0),$E89+2)=Команды!$AJ$8,TRUE,FALSE),IF(INDEX(Команды!$A$2:$AN$7500,MATCH(BI$3,Команды!$A$2:$A$7500,0),$E89+2)=Команды!$AJ$9,TRUE,FALSE),IF(INDEX(Команды!$A$2:$AN$7500,MATCH(BI$3,Команды!$A$2:$A$7500,0),$E89+2)=Команды!$AJ$10,TRUE,FALSE),IF(INDEX(Команды!$A$2:$AN$7500,MATCH(BI$3,Команды!$A$2:$A$7500,0),$E89+2)=Команды!$AJ$11,TRUE,FALSE),IF(INDEX(Команды!$A$2:$AN$7500,MATCH(BI$3,Команды!$A$2:$A$7500,0),$E89+2)=Команды!$AJ$12,TRUE,FALSE),IF(INDEX(Команды!$A$2:$AN$7500,MATCH(BI$3,Команды!$A$2:$A$7500,0),$E89+2)=Команды!$AJ$13,TRUE,FALSE),IF(INDEX(Команды!$A$2:$AN$7500,MATCH(BI$3,Команды!$A$2:$A$7500,0),$E89+2)=Команды!$AJ$14,TRUE,FALSE),IF(INDEX(Команды!$A$2:$AN$7500,MATCH(BI$3,Команды!$A$2:$A$7500,0),$E89+2)=Команды!$AJ$15,TRUE,FALSE),IF(INDEX(Команды!$A$2:$AN$7500,MATCH(BI$3,Команды!$A$2:$A$7500,0),$E89+2)=Команды!$AJ$16,TRUE,FALSE),IF(INDEX(Команды!$A$2:$AN$7500,MATCH(BI$3,Команды!$A$2:$A$7500,0),$E89+2)=Команды!$AJ$17,TRUE,FALSE),IF(INDEX(Команды!$A$2:$AN$7500,MATCH(BI$3,Команды!$A$2:$A$7500,0),$E89+2)=Команды!$AJ$18,TRUE,FALSE),IF(INDEX(Команды!$A$2:$AN$7500,MATCH(BI$3,Команды!$A$2:$A$7500,0),$E89+2)=Команды!$AJ$19,TRUE,FALSE)),INDEX(Команды!$AJ$2:$AL$19,MATCH(INDEX(Команды!$A$2:$AN$7500,MATCH(BI$3,Команды!$A$2:$A$7500,0),$E89+2),Команды!$AJ$2:$AJ$19,0),3),0)</f>
        <v>В</v>
      </c>
      <c r="BK89" s="342"/>
      <c r="BL89" s="174" t="str">
        <f>IF(OR(IF(INDEX(Команды!$A$2:$AN$7500,MATCH(BL$3,Команды!$A$2:$A$7500,0),$E89+2)=Команды!$AJ$2,TRUE,FALSE),IF(INDEX(Команды!$A$2:$AN$7500,MATCH(BL$3,Команды!$A$2:$A$7500,0),$E89+2)=Команды!$AJ$3,TRUE,FALSE),IF(INDEX(Команды!$A$2:$AN$7500,MATCH(BL$3,Команды!$A$2:$A$7500,0),$E89+2)=Команды!$AJ$4,TRUE,FALSE),IF(INDEX(Команды!$A$2:$AN$7500,MATCH(BL$3,Команды!$A$2:$A$7500,0),$E89+2)=Команды!$AJ$5,TRUE,FALSE),IF(INDEX(Команды!$A$2:$AN$7500,MATCH(BL$3,Команды!$A$2:$A$7500,0),$E89+2)=Команды!$AJ$6,TRUE,FALSE),IF(INDEX(Команды!$A$2:$AN$7500,MATCH(BL$3,Команды!$A$2:$A$7500,0),$E89+2)=Команды!$AJ$7,TRUE,FALSE),IF(INDEX(Команды!$A$2:$AN$7500,MATCH(BL$3,Команды!$A$2:$A$7500,0),$E89+2)=Команды!$AJ$8,TRUE,FALSE),IF(INDEX(Команды!$A$2:$AN$7500,MATCH(BL$3,Команды!$A$2:$A$7500,0),$E89+2)=Команды!$AJ$9,TRUE,FALSE),IF(INDEX(Команды!$A$2:$AN$7500,MATCH(BL$3,Команды!$A$2:$A$7500,0),$E89+2)=Команды!$AJ$10,TRUE,FALSE),IF(INDEX(Команды!$A$2:$AN$7500,MATCH(BL$3,Команды!$A$2:$A$7500,0),$E89+2)=Команды!$AJ$11,TRUE,FALSE),IF(INDEX(Команды!$A$2:$AN$7500,MATCH(BL$3,Команды!$A$2:$A$7500,0),$E89+2)=Команды!$AJ$12,TRUE,FALSE),IF(INDEX(Команды!$A$2:$AN$7500,MATCH(BL$3,Команды!$A$2:$A$7500,0),$E89+2)=Команды!$AJ$13,TRUE,FALSE),IF(INDEX(Команды!$A$2:$AN$7500,MATCH(BL$3,Команды!$A$2:$A$7500,0),$E89+2)=Команды!$AJ$14,TRUE,FALSE),IF(INDEX(Команды!$A$2:$AN$7500,MATCH(BL$3,Команды!$A$2:$A$7500,0),$E89+2)=Команды!$AJ$15,TRUE,FALSE),IF(INDEX(Команды!$A$2:$AN$7500,MATCH(BL$3,Команды!$A$2:$A$7500,0),$E89+2)=Команды!$AJ$16,TRUE,FALSE),,IF(INDEX(Команды!$A$2:$AN$7500,MATCH(BL$3,Команды!$A$2:$A$7500,0),$E89+2)=Команды!$AJ$17,TRUE,FALSE),,IF(INDEX(Команды!$A$2:$AN$7500,MATCH(BL$3,Команды!$A$2:$A$7500,0),$E89+2)=Команды!$AJ$18,TRUE,FALSE),,IF(INDEX(Команды!$A$2:$AN$7500,MATCH(BL$3,Команды!$A$2:$A$7500,0),$E89+2)=Команды!$AJ$19,TRUE,FALSE)),INDEX(Команды!$AJ$2:$AK$19,MATCH(INDEX(Команды!$A$2:$AN$7500,MATCH(BL$3,Команды!$A$2:$A$7500,0),$E89+2),Команды!$AJ$2:$AJ$19,0),2),0)</f>
        <v>В</v>
      </c>
      <c r="BM89" s="175" t="str">
        <f>IF(OR(IF(INDEX(Команды!$A$2:$AN$7500,MATCH(BL$3,Команды!$A$2:$A$7500,0),$E89+2)=Команды!$AJ$2,TRUE,FALSE),IF(INDEX(Команды!$A$2:$AN$7500,MATCH(BL$3,Команды!$A$2:$A$7500,0),$E89+2)=Команды!$AJ$3,TRUE,FALSE),IF(INDEX(Команды!$A$2:$AN$7500,MATCH(BL$3,Команды!$A$2:$A$7500,0),$E89+2)=Команды!$AJ$4,TRUE,FALSE),IF(INDEX(Команды!$A$2:$AN$7500,MATCH(BL$3,Команды!$A$2:$A$7500,0),$E89+2)=Команды!$AJ$5,TRUE,FALSE),IF(INDEX(Команды!$A$2:$AN$7500,MATCH(BL$3,Команды!$A$2:$A$7500,0),$E89+2)=Команды!$AJ$6,TRUE,FALSE),IF(INDEX(Команды!$A$2:$AN$7500,MATCH(BL$3,Команды!$A$2:$A$7500,0),$E89+2)=Команды!$AJ$7,TRUE,FALSE),IF(INDEX(Команды!$A$2:$AN$7500,MATCH(BL$3,Команды!$A$2:$A$7500,0),$E89+2)=Команды!$AJ$8,TRUE,FALSE),IF(INDEX(Команды!$A$2:$AN$7500,MATCH(BL$3,Команды!$A$2:$A$7500,0),$E89+2)=Команды!$AJ$9,TRUE,FALSE),IF(INDEX(Команды!$A$2:$AN$7500,MATCH(BL$3,Команды!$A$2:$A$7500,0),$E89+2)=Команды!$AJ$10,TRUE,FALSE),IF(INDEX(Команды!$A$2:$AN$7500,MATCH(BL$3,Команды!$A$2:$A$7500,0),$E89+2)=Команды!$AJ$11,TRUE,FALSE),IF(INDEX(Команды!$A$2:$AN$7500,MATCH(BL$3,Команды!$A$2:$A$7500,0),$E89+2)=Команды!$AJ$12,TRUE,FALSE),IF(INDEX(Команды!$A$2:$AN$7500,MATCH(BL$3,Команды!$A$2:$A$7500,0),$E89+2)=Команды!$AJ$13,TRUE,FALSE),IF(INDEX(Команды!$A$2:$AN$7500,MATCH(BL$3,Команды!$A$2:$A$7500,0),$E89+2)=Команды!$AJ$14,TRUE,FALSE),IF(INDEX(Команды!$A$2:$AN$7500,MATCH(BL$3,Команды!$A$2:$A$7500,0),$E89+2)=Команды!$AJ$15,TRUE,FALSE),IF(INDEX(Команды!$A$2:$AN$7500,MATCH(BL$3,Команды!$A$2:$A$7500,0),$E89+2)=Команды!$AJ$16,TRUE,FALSE),IF(INDEX(Команды!$A$2:$AN$7500,MATCH(BL$3,Команды!$A$2:$A$7500,0),$E89+2)=Команды!$AJ$17,TRUE,FALSE),IF(INDEX(Команды!$A$2:$AN$7500,MATCH(BL$3,Команды!$A$2:$A$7500,0),$E89+2)=Команды!$AJ$18,TRUE,FALSE),IF(INDEX(Команды!$A$2:$AN$7500,MATCH(BL$3,Команды!$A$2:$A$7500,0),$E89+2)=Команды!$AJ$19,TRUE,FALSE)),INDEX(Команды!$AJ$2:$AL$19,MATCH(INDEX(Команды!$A$2:$AN$7500,MATCH(BL$3,Команды!$A$2:$A$7500,0),$E89+2),Команды!$AJ$2:$AJ$19,0),3),0)</f>
        <v>В</v>
      </c>
      <c r="BN89" s="342"/>
      <c r="BO89" s="174" t="str">
        <f>IF(OR(IF(INDEX(Команды!$A$2:$AN$7500,MATCH(BO$3,Команды!$A$2:$A$7500,0),$E89+2)=Команды!$AJ$2,TRUE,FALSE),IF(INDEX(Команды!$A$2:$AN$7500,MATCH(BO$3,Команды!$A$2:$A$7500,0),$E89+2)=Команды!$AJ$3,TRUE,FALSE),IF(INDEX(Команды!$A$2:$AN$7500,MATCH(BO$3,Команды!$A$2:$A$7500,0),$E89+2)=Команды!$AJ$4,TRUE,FALSE),IF(INDEX(Команды!$A$2:$AN$7500,MATCH(BO$3,Команды!$A$2:$A$7500,0),$E89+2)=Команды!$AJ$5,TRUE,FALSE),IF(INDEX(Команды!$A$2:$AN$7500,MATCH(BO$3,Команды!$A$2:$A$7500,0),$E89+2)=Команды!$AJ$6,TRUE,FALSE),IF(INDEX(Команды!$A$2:$AN$7500,MATCH(BO$3,Команды!$A$2:$A$7500,0),$E89+2)=Команды!$AJ$7,TRUE,FALSE),IF(INDEX(Команды!$A$2:$AN$7500,MATCH(BO$3,Команды!$A$2:$A$7500,0),$E89+2)=Команды!$AJ$8,TRUE,FALSE),IF(INDEX(Команды!$A$2:$AN$7500,MATCH(BO$3,Команды!$A$2:$A$7500,0),$E89+2)=Команды!$AJ$9,TRUE,FALSE),IF(INDEX(Команды!$A$2:$AN$7500,MATCH(BO$3,Команды!$A$2:$A$7500,0),$E89+2)=Команды!$AJ$10,TRUE,FALSE),IF(INDEX(Команды!$A$2:$AN$7500,MATCH(BO$3,Команды!$A$2:$A$7500,0),$E89+2)=Команды!$AJ$11,TRUE,FALSE),IF(INDEX(Команды!$A$2:$AN$7500,MATCH(BO$3,Команды!$A$2:$A$7500,0),$E89+2)=Команды!$AJ$12,TRUE,FALSE),IF(INDEX(Команды!$A$2:$AN$7500,MATCH(BO$3,Команды!$A$2:$A$7500,0),$E89+2)=Команды!$AJ$13,TRUE,FALSE),IF(INDEX(Команды!$A$2:$AN$7500,MATCH(BO$3,Команды!$A$2:$A$7500,0),$E89+2)=Команды!$AJ$14,TRUE,FALSE),IF(INDEX(Команды!$A$2:$AN$7500,MATCH(BO$3,Команды!$A$2:$A$7500,0),$E89+2)=Команды!$AJ$15,TRUE,FALSE),IF(INDEX(Команды!$A$2:$AN$7500,MATCH(BO$3,Команды!$A$2:$A$7500,0),$E89+2)=Команды!$AJ$16,TRUE,FALSE),,IF(INDEX(Команды!$A$2:$AN$7500,MATCH(BO$3,Команды!$A$2:$A$7500,0),$E89+2)=Команды!$AJ$17,TRUE,FALSE),,IF(INDEX(Команды!$A$2:$AN$7500,MATCH(BO$3,Команды!$A$2:$A$7500,0),$E89+2)=Команды!$AJ$18,TRUE,FALSE),,IF(INDEX(Команды!$A$2:$AN$7500,MATCH(BO$3,Команды!$A$2:$A$7500,0),$E89+2)=Команды!$AJ$19,TRUE,FALSE)),INDEX(Команды!$AJ$2:$AK$19,MATCH(INDEX(Команды!$A$2:$AN$7500,MATCH(BO$3,Команды!$A$2:$A$7500,0),$E89+2),Команды!$AJ$2:$AJ$19,0),2),0)</f>
        <v>В</v>
      </c>
      <c r="BP89" s="175" t="str">
        <f>IF(OR(IF(INDEX(Команды!$A$2:$AN$7500,MATCH(BO$3,Команды!$A$2:$A$7500,0),$E89+2)=Команды!$AJ$2,TRUE,FALSE),IF(INDEX(Команды!$A$2:$AN$7500,MATCH(BO$3,Команды!$A$2:$A$7500,0),$E89+2)=Команды!$AJ$3,TRUE,FALSE),IF(INDEX(Команды!$A$2:$AN$7500,MATCH(BO$3,Команды!$A$2:$A$7500,0),$E89+2)=Команды!$AJ$4,TRUE,FALSE),IF(INDEX(Команды!$A$2:$AN$7500,MATCH(BO$3,Команды!$A$2:$A$7500,0),$E89+2)=Команды!$AJ$5,TRUE,FALSE),IF(INDEX(Команды!$A$2:$AN$7500,MATCH(BO$3,Команды!$A$2:$A$7500,0),$E89+2)=Команды!$AJ$6,TRUE,FALSE),IF(INDEX(Команды!$A$2:$AN$7500,MATCH(BO$3,Команды!$A$2:$A$7500,0),$E89+2)=Команды!$AJ$7,TRUE,FALSE),IF(INDEX(Команды!$A$2:$AN$7500,MATCH(BO$3,Команды!$A$2:$A$7500,0),$E89+2)=Команды!$AJ$8,TRUE,FALSE),IF(INDEX(Команды!$A$2:$AN$7500,MATCH(BO$3,Команды!$A$2:$A$7500,0),$E89+2)=Команды!$AJ$9,TRUE,FALSE),IF(INDEX(Команды!$A$2:$AN$7500,MATCH(BO$3,Команды!$A$2:$A$7500,0),$E89+2)=Команды!$AJ$10,TRUE,FALSE),IF(INDEX(Команды!$A$2:$AN$7500,MATCH(BO$3,Команды!$A$2:$A$7500,0),$E89+2)=Команды!$AJ$11,TRUE,FALSE),IF(INDEX(Команды!$A$2:$AN$7500,MATCH(BO$3,Команды!$A$2:$A$7500,0),$E89+2)=Команды!$AJ$12,TRUE,FALSE),IF(INDEX(Команды!$A$2:$AN$7500,MATCH(BO$3,Команды!$A$2:$A$7500,0),$E89+2)=Команды!$AJ$13,TRUE,FALSE),IF(INDEX(Команды!$A$2:$AN$7500,MATCH(BO$3,Команды!$A$2:$A$7500,0),$E89+2)=Команды!$AJ$14,TRUE,FALSE),IF(INDEX(Команды!$A$2:$AN$7500,MATCH(BO$3,Команды!$A$2:$A$7500,0),$E89+2)=Команды!$AJ$15,TRUE,FALSE),IF(INDEX(Команды!$A$2:$AN$7500,MATCH(BO$3,Команды!$A$2:$A$7500,0),$E89+2)=Команды!$AJ$16,TRUE,FALSE),IF(INDEX(Команды!$A$2:$AN$7500,MATCH(BO$3,Команды!$A$2:$A$7500,0),$E89+2)=Команды!$AJ$17,TRUE,FALSE),IF(INDEX(Команды!$A$2:$AN$7500,MATCH(BO$3,Команды!$A$2:$A$7500,0),$E89+2)=Команды!$AJ$18,TRUE,FALSE),IF(INDEX(Команды!$A$2:$AN$7500,MATCH(BO$3,Команды!$A$2:$A$7500,0),$E89+2)=Команды!$AJ$19,TRUE,FALSE)),INDEX(Команды!$AJ$2:$AL$19,MATCH(INDEX(Команды!$A$2:$AN$7500,MATCH(BO$3,Команды!$A$2:$A$7500,0),$E89+2),Команды!$AJ$2:$AJ$19,0),3),0)</f>
        <v>В</v>
      </c>
      <c r="BQ89" s="342"/>
      <c r="BR89" s="174" t="str">
        <f>IF(OR(IF(INDEX(Команды!$A$2:$AN$7500,MATCH(BR$3,Команды!$A$2:$A$7500,0),$E89+2)=Команды!$AJ$2,TRUE,FALSE),IF(INDEX(Команды!$A$2:$AN$7500,MATCH(BR$3,Команды!$A$2:$A$7500,0),$E89+2)=Команды!$AJ$3,TRUE,FALSE),IF(INDEX(Команды!$A$2:$AN$7500,MATCH(BR$3,Команды!$A$2:$A$7500,0),$E89+2)=Команды!$AJ$4,TRUE,FALSE),IF(INDEX(Команды!$A$2:$AN$7500,MATCH(BR$3,Команды!$A$2:$A$7500,0),$E89+2)=Команды!$AJ$5,TRUE,FALSE),IF(INDEX(Команды!$A$2:$AN$7500,MATCH(BR$3,Команды!$A$2:$A$7500,0),$E89+2)=Команды!$AJ$6,TRUE,FALSE),IF(INDEX(Команды!$A$2:$AN$7500,MATCH(BR$3,Команды!$A$2:$A$7500,0),$E89+2)=Команды!$AJ$7,TRUE,FALSE),IF(INDEX(Команды!$A$2:$AN$7500,MATCH(BR$3,Команды!$A$2:$A$7500,0),$E89+2)=Команды!$AJ$8,TRUE,FALSE),IF(INDEX(Команды!$A$2:$AN$7500,MATCH(BR$3,Команды!$A$2:$A$7500,0),$E89+2)=Команды!$AJ$9,TRUE,FALSE),IF(INDEX(Команды!$A$2:$AN$7500,MATCH(BR$3,Команды!$A$2:$A$7500,0),$E89+2)=Команды!$AJ$10,TRUE,FALSE),IF(INDEX(Команды!$A$2:$AN$7500,MATCH(BR$3,Команды!$A$2:$A$7500,0),$E89+2)=Команды!$AJ$11,TRUE,FALSE),IF(INDEX(Команды!$A$2:$AN$7500,MATCH(BR$3,Команды!$A$2:$A$7500,0),$E89+2)=Команды!$AJ$12,TRUE,FALSE),IF(INDEX(Команды!$A$2:$AN$7500,MATCH(BR$3,Команды!$A$2:$A$7500,0),$E89+2)=Команды!$AJ$13,TRUE,FALSE),IF(INDEX(Команды!$A$2:$AN$7500,MATCH(BR$3,Команды!$A$2:$A$7500,0),$E89+2)=Команды!$AJ$14,TRUE,FALSE),IF(INDEX(Команды!$A$2:$AN$7500,MATCH(BR$3,Команды!$A$2:$A$7500,0),$E89+2)=Команды!$AJ$15,TRUE,FALSE),IF(INDEX(Команды!$A$2:$AN$7500,MATCH(BR$3,Команды!$A$2:$A$7500,0),$E89+2)=Команды!$AJ$16,TRUE,FALSE),,IF(INDEX(Команды!$A$2:$AN$7500,MATCH(BR$3,Команды!$A$2:$A$7500,0),$E89+2)=Команды!$AJ$17,TRUE,FALSE),,IF(INDEX(Команды!$A$2:$AN$7500,MATCH(BR$3,Команды!$A$2:$A$7500,0),$E89+2)=Команды!$AJ$18,TRUE,FALSE),,IF(INDEX(Команды!$A$2:$AN$7500,MATCH(BR$3,Команды!$A$2:$A$7500,0),$E89+2)=Команды!$AJ$19,TRUE,FALSE)),INDEX(Команды!$AJ$2:$AK$19,MATCH(INDEX(Команды!$A$2:$AN$7500,MATCH(BR$3,Команды!$A$2:$A$7500,0),$E89+2),Команды!$AJ$2:$AJ$19,0),2),0)</f>
        <v>В</v>
      </c>
      <c r="BS89" s="175" t="str">
        <f>IF(OR(IF(INDEX(Команды!$A$2:$AN$7500,MATCH(BR$3,Команды!$A$2:$A$7500,0),$E89+2)=Команды!$AJ$2,TRUE,FALSE),IF(INDEX(Команды!$A$2:$AN$7500,MATCH(BR$3,Команды!$A$2:$A$7500,0),$E89+2)=Команды!$AJ$3,TRUE,FALSE),IF(INDEX(Команды!$A$2:$AN$7500,MATCH(BR$3,Команды!$A$2:$A$7500,0),$E89+2)=Команды!$AJ$4,TRUE,FALSE),IF(INDEX(Команды!$A$2:$AN$7500,MATCH(BR$3,Команды!$A$2:$A$7500,0),$E89+2)=Команды!$AJ$5,TRUE,FALSE),IF(INDEX(Команды!$A$2:$AN$7500,MATCH(BR$3,Команды!$A$2:$A$7500,0),$E89+2)=Команды!$AJ$6,TRUE,FALSE),IF(INDEX(Команды!$A$2:$AN$7500,MATCH(BR$3,Команды!$A$2:$A$7500,0),$E89+2)=Команды!$AJ$7,TRUE,FALSE),IF(INDEX(Команды!$A$2:$AN$7500,MATCH(BR$3,Команды!$A$2:$A$7500,0),$E89+2)=Команды!$AJ$8,TRUE,FALSE),IF(INDEX(Команды!$A$2:$AN$7500,MATCH(BR$3,Команды!$A$2:$A$7500,0),$E89+2)=Команды!$AJ$9,TRUE,FALSE),IF(INDEX(Команды!$A$2:$AN$7500,MATCH(BR$3,Команды!$A$2:$A$7500,0),$E89+2)=Команды!$AJ$10,TRUE,FALSE),IF(INDEX(Команды!$A$2:$AN$7500,MATCH(BR$3,Команды!$A$2:$A$7500,0),$E89+2)=Команды!$AJ$11,TRUE,FALSE),IF(INDEX(Команды!$A$2:$AN$7500,MATCH(BR$3,Команды!$A$2:$A$7500,0),$E89+2)=Команды!$AJ$12,TRUE,FALSE),IF(INDEX(Команды!$A$2:$AN$7500,MATCH(BR$3,Команды!$A$2:$A$7500,0),$E89+2)=Команды!$AJ$13,TRUE,FALSE),IF(INDEX(Команды!$A$2:$AN$7500,MATCH(BR$3,Команды!$A$2:$A$7500,0),$E89+2)=Команды!$AJ$14,TRUE,FALSE),IF(INDEX(Команды!$A$2:$AN$7500,MATCH(BR$3,Команды!$A$2:$A$7500,0),$E89+2)=Команды!$AJ$15,TRUE,FALSE),IF(INDEX(Команды!$A$2:$AN$7500,MATCH(BR$3,Команды!$A$2:$A$7500,0),$E89+2)=Команды!$AJ$16,TRUE,FALSE),IF(INDEX(Команды!$A$2:$AN$7500,MATCH(BR$3,Команды!$A$2:$A$7500,0),$E89+2)=Команды!$AJ$17,TRUE,FALSE),IF(INDEX(Команды!$A$2:$AN$7500,MATCH(BR$3,Команды!$A$2:$A$7500,0),$E89+2)=Команды!$AJ$18,TRUE,FALSE),IF(INDEX(Команды!$A$2:$AN$7500,MATCH(BR$3,Команды!$A$2:$A$7500,0),$E89+2)=Команды!$AJ$19,TRUE,FALSE)),INDEX(Команды!$AJ$2:$AL$19,MATCH(INDEX(Команды!$A$2:$AN$7500,MATCH(BR$3,Команды!$A$2:$A$7500,0),$E89+2),Команды!$AJ$2:$AJ$19,0),3),0)</f>
        <v>В</v>
      </c>
      <c r="BT89" s="342"/>
      <c r="BU89" s="174" t="str">
        <f>IF(OR(IF(INDEX(Команды!$A$2:$AN$7500,MATCH(BU$3,Команды!$A$2:$A$7500,0),$E89+2)=Команды!$AJ$2,TRUE,FALSE),IF(INDEX(Команды!$A$2:$AN$7500,MATCH(BU$3,Команды!$A$2:$A$7500,0),$E89+2)=Команды!$AJ$3,TRUE,FALSE),IF(INDEX(Команды!$A$2:$AN$7500,MATCH(BU$3,Команды!$A$2:$A$7500,0),$E89+2)=Команды!$AJ$4,TRUE,FALSE),IF(INDEX(Команды!$A$2:$AN$7500,MATCH(BU$3,Команды!$A$2:$A$7500,0),$E89+2)=Команды!$AJ$5,TRUE,FALSE),IF(INDEX(Команды!$A$2:$AN$7500,MATCH(BU$3,Команды!$A$2:$A$7500,0),$E89+2)=Команды!$AJ$6,TRUE,FALSE),IF(INDEX(Команды!$A$2:$AN$7500,MATCH(BU$3,Команды!$A$2:$A$7500,0),$E89+2)=Команды!$AJ$7,TRUE,FALSE),IF(INDEX(Команды!$A$2:$AN$7500,MATCH(BU$3,Команды!$A$2:$A$7500,0),$E89+2)=Команды!$AJ$8,TRUE,FALSE),IF(INDEX(Команды!$A$2:$AN$7500,MATCH(BU$3,Команды!$A$2:$A$7500,0),$E89+2)=Команды!$AJ$9,TRUE,FALSE),IF(INDEX(Команды!$A$2:$AN$7500,MATCH(BU$3,Команды!$A$2:$A$7500,0),$E89+2)=Команды!$AJ$10,TRUE,FALSE),IF(INDEX(Команды!$A$2:$AN$7500,MATCH(BU$3,Команды!$A$2:$A$7500,0),$E89+2)=Команды!$AJ$11,TRUE,FALSE),IF(INDEX(Команды!$A$2:$AN$7500,MATCH(BU$3,Команды!$A$2:$A$7500,0),$E89+2)=Команды!$AJ$12,TRUE,FALSE),IF(INDEX(Команды!$A$2:$AN$7500,MATCH(BU$3,Команды!$A$2:$A$7500,0),$E89+2)=Команды!$AJ$13,TRUE,FALSE),IF(INDEX(Команды!$A$2:$AN$7500,MATCH(BU$3,Команды!$A$2:$A$7500,0),$E89+2)=Команды!$AJ$14,TRUE,FALSE),IF(INDEX(Команды!$A$2:$AN$7500,MATCH(BU$3,Команды!$A$2:$A$7500,0),$E89+2)=Команды!$AJ$15,TRUE,FALSE),IF(INDEX(Команды!$A$2:$AN$7500,MATCH(BU$3,Команды!$A$2:$A$7500,0),$E89+2)=Команды!$AJ$16,TRUE,FALSE),,IF(INDEX(Команды!$A$2:$AN$7500,MATCH(BU$3,Команды!$A$2:$A$7500,0),$E89+2)=Команды!$AJ$17,TRUE,FALSE),,IF(INDEX(Команды!$A$2:$AN$7500,MATCH(BU$3,Команды!$A$2:$A$7500,0),$E89+2)=Команды!$AJ$18,TRUE,FALSE),,IF(INDEX(Команды!$A$2:$AN$7500,MATCH(BU$3,Команды!$A$2:$A$7500,0),$E89+2)=Команды!$AJ$19,TRUE,FALSE)),INDEX(Команды!$AJ$2:$AK$19,MATCH(INDEX(Команды!$A$2:$AN$7500,MATCH(BU$3,Команды!$A$2:$A$7500,0),$E89+2),Команды!$AJ$2:$AJ$19,0),2),0)</f>
        <v>В</v>
      </c>
      <c r="BV89" s="175" t="str">
        <f>IF(OR(IF(INDEX(Команды!$A$2:$AN$7500,MATCH(BU$3,Команды!$A$2:$A$7500,0),$E89+2)=Команды!$AJ$2,TRUE,FALSE),IF(INDEX(Команды!$A$2:$AN$7500,MATCH(BU$3,Команды!$A$2:$A$7500,0),$E89+2)=Команды!$AJ$3,TRUE,FALSE),IF(INDEX(Команды!$A$2:$AN$7500,MATCH(BU$3,Команды!$A$2:$A$7500,0),$E89+2)=Команды!$AJ$4,TRUE,FALSE),IF(INDEX(Команды!$A$2:$AN$7500,MATCH(BU$3,Команды!$A$2:$A$7500,0),$E89+2)=Команды!$AJ$5,TRUE,FALSE),IF(INDEX(Команды!$A$2:$AN$7500,MATCH(BU$3,Команды!$A$2:$A$7500,0),$E89+2)=Команды!$AJ$6,TRUE,FALSE),IF(INDEX(Команды!$A$2:$AN$7500,MATCH(BU$3,Команды!$A$2:$A$7500,0),$E89+2)=Команды!$AJ$7,TRUE,FALSE),IF(INDEX(Команды!$A$2:$AN$7500,MATCH(BU$3,Команды!$A$2:$A$7500,0),$E89+2)=Команды!$AJ$8,TRUE,FALSE),IF(INDEX(Команды!$A$2:$AN$7500,MATCH(BU$3,Команды!$A$2:$A$7500,0),$E89+2)=Команды!$AJ$9,TRUE,FALSE),IF(INDEX(Команды!$A$2:$AN$7500,MATCH(BU$3,Команды!$A$2:$A$7500,0),$E89+2)=Команды!$AJ$10,TRUE,FALSE),IF(INDEX(Команды!$A$2:$AN$7500,MATCH(BU$3,Команды!$A$2:$A$7500,0),$E89+2)=Команды!$AJ$11,TRUE,FALSE),IF(INDEX(Команды!$A$2:$AN$7500,MATCH(BU$3,Команды!$A$2:$A$7500,0),$E89+2)=Команды!$AJ$12,TRUE,FALSE),IF(INDEX(Команды!$A$2:$AN$7500,MATCH(BU$3,Команды!$A$2:$A$7500,0),$E89+2)=Команды!$AJ$13,TRUE,FALSE),IF(INDEX(Команды!$A$2:$AN$7500,MATCH(BU$3,Команды!$A$2:$A$7500,0),$E89+2)=Команды!$AJ$14,TRUE,FALSE),IF(INDEX(Команды!$A$2:$AN$7500,MATCH(BU$3,Команды!$A$2:$A$7500,0),$E89+2)=Команды!$AJ$15,TRUE,FALSE),IF(INDEX(Команды!$A$2:$AN$7500,MATCH(BU$3,Команды!$A$2:$A$7500,0),$E89+2)=Команды!$AJ$16,TRUE,FALSE),IF(INDEX(Команды!$A$2:$AN$7500,MATCH(BU$3,Команды!$A$2:$A$7500,0),$E89+2)=Команды!$AJ$17,TRUE,FALSE),IF(INDEX(Команды!$A$2:$AN$7500,MATCH(BU$3,Команды!$A$2:$A$7500,0),$E89+2)=Команды!$AJ$18,TRUE,FALSE),IF(INDEX(Команды!$A$2:$AN$7500,MATCH(BU$3,Команды!$A$2:$A$7500,0),$E89+2)=Команды!$AJ$19,TRUE,FALSE)),INDEX(Команды!$AJ$2:$AL$19,MATCH(INDEX(Команды!$A$2:$AN$7500,MATCH(BU$3,Команды!$A$2:$A$7500,0),$E89+2),Команды!$AJ$2:$AJ$19,0),3),0)</f>
        <v>В</v>
      </c>
      <c r="BW89" s="342"/>
      <c r="BX89" s="174" t="str">
        <f>IF(OR(IF(INDEX(Команды!$A$2:$AN$7500,MATCH(BX$3,Команды!$A$2:$A$7500,0),$E89+2)=Команды!$AJ$2,TRUE,FALSE),IF(INDEX(Команды!$A$2:$AN$7500,MATCH(BX$3,Команды!$A$2:$A$7500,0),$E89+2)=Команды!$AJ$3,TRUE,FALSE),IF(INDEX(Команды!$A$2:$AN$7500,MATCH(BX$3,Команды!$A$2:$A$7500,0),$E89+2)=Команды!$AJ$4,TRUE,FALSE),IF(INDEX(Команды!$A$2:$AN$7500,MATCH(BX$3,Команды!$A$2:$A$7500,0),$E89+2)=Команды!$AJ$5,TRUE,FALSE),IF(INDEX(Команды!$A$2:$AN$7500,MATCH(BX$3,Команды!$A$2:$A$7500,0),$E89+2)=Команды!$AJ$6,TRUE,FALSE),IF(INDEX(Команды!$A$2:$AN$7500,MATCH(BX$3,Команды!$A$2:$A$7500,0),$E89+2)=Команды!$AJ$7,TRUE,FALSE),IF(INDEX(Команды!$A$2:$AN$7500,MATCH(BX$3,Команды!$A$2:$A$7500,0),$E89+2)=Команды!$AJ$8,TRUE,FALSE),IF(INDEX(Команды!$A$2:$AN$7500,MATCH(BX$3,Команды!$A$2:$A$7500,0),$E89+2)=Команды!$AJ$9,TRUE,FALSE),IF(INDEX(Команды!$A$2:$AN$7500,MATCH(BX$3,Команды!$A$2:$A$7500,0),$E89+2)=Команды!$AJ$10,TRUE,FALSE),IF(INDEX(Команды!$A$2:$AN$7500,MATCH(BX$3,Команды!$A$2:$A$7500,0),$E89+2)=Команды!$AJ$11,TRUE,FALSE),IF(INDEX(Команды!$A$2:$AN$7500,MATCH(BX$3,Команды!$A$2:$A$7500,0),$E89+2)=Команды!$AJ$12,TRUE,FALSE),IF(INDEX(Команды!$A$2:$AN$7500,MATCH(BX$3,Команды!$A$2:$A$7500,0),$E89+2)=Команды!$AJ$13,TRUE,FALSE),IF(INDEX(Команды!$A$2:$AN$7500,MATCH(BX$3,Команды!$A$2:$A$7500,0),$E89+2)=Команды!$AJ$14,TRUE,FALSE),IF(INDEX(Команды!$A$2:$AN$7500,MATCH(BX$3,Команды!$A$2:$A$7500,0),$E89+2)=Команды!$AJ$15,TRUE,FALSE),IF(INDEX(Команды!$A$2:$AN$7500,MATCH(BX$3,Команды!$A$2:$A$7500,0),$E89+2)=Команды!$AJ$16,TRUE,FALSE),,IF(INDEX(Команды!$A$2:$AN$7500,MATCH(BX$3,Команды!$A$2:$A$7500,0),$E89+2)=Команды!$AJ$17,TRUE,FALSE),,IF(INDEX(Команды!$A$2:$AN$7500,MATCH(BX$3,Команды!$A$2:$A$7500,0),$E89+2)=Команды!$AJ$18,TRUE,FALSE),,IF(INDEX(Команды!$A$2:$AN$7500,MATCH(BX$3,Команды!$A$2:$A$7500,0),$E89+2)=Команды!$AJ$19,TRUE,FALSE)),INDEX(Команды!$AJ$2:$AK$19,MATCH(INDEX(Команды!$A$2:$AN$7500,MATCH(BX$3,Команды!$A$2:$A$7500,0),$E89+2),Команды!$AJ$2:$AJ$19,0),2),0)</f>
        <v>В</v>
      </c>
      <c r="BY89" s="175" t="str">
        <f>IF(OR(IF(INDEX(Команды!$A$2:$AN$7500,MATCH(BX$3,Команды!$A$2:$A$7500,0),$E89+2)=Команды!$AJ$2,TRUE,FALSE),IF(INDEX(Команды!$A$2:$AN$7500,MATCH(BX$3,Команды!$A$2:$A$7500,0),$E89+2)=Команды!$AJ$3,TRUE,FALSE),IF(INDEX(Команды!$A$2:$AN$7500,MATCH(BX$3,Команды!$A$2:$A$7500,0),$E89+2)=Команды!$AJ$4,TRUE,FALSE),IF(INDEX(Команды!$A$2:$AN$7500,MATCH(BX$3,Команды!$A$2:$A$7500,0),$E89+2)=Команды!$AJ$5,TRUE,FALSE),IF(INDEX(Команды!$A$2:$AN$7500,MATCH(BX$3,Команды!$A$2:$A$7500,0),$E89+2)=Команды!$AJ$6,TRUE,FALSE),IF(INDEX(Команды!$A$2:$AN$7500,MATCH(BX$3,Команды!$A$2:$A$7500,0),$E89+2)=Команды!$AJ$7,TRUE,FALSE),IF(INDEX(Команды!$A$2:$AN$7500,MATCH(BX$3,Команды!$A$2:$A$7500,0),$E89+2)=Команды!$AJ$8,TRUE,FALSE),IF(INDEX(Команды!$A$2:$AN$7500,MATCH(BX$3,Команды!$A$2:$A$7500,0),$E89+2)=Команды!$AJ$9,TRUE,FALSE),IF(INDEX(Команды!$A$2:$AN$7500,MATCH(BX$3,Команды!$A$2:$A$7500,0),$E89+2)=Команды!$AJ$10,TRUE,FALSE),IF(INDEX(Команды!$A$2:$AN$7500,MATCH(BX$3,Команды!$A$2:$A$7500,0),$E89+2)=Команды!$AJ$11,TRUE,FALSE),IF(INDEX(Команды!$A$2:$AN$7500,MATCH(BX$3,Команды!$A$2:$A$7500,0),$E89+2)=Команды!$AJ$12,TRUE,FALSE),IF(INDEX(Команды!$A$2:$AN$7500,MATCH(BX$3,Команды!$A$2:$A$7500,0),$E89+2)=Команды!$AJ$13,TRUE,FALSE),IF(INDEX(Команды!$A$2:$AN$7500,MATCH(BX$3,Команды!$A$2:$A$7500,0),$E89+2)=Команды!$AJ$14,TRUE,FALSE),IF(INDEX(Команды!$A$2:$AN$7500,MATCH(BX$3,Команды!$A$2:$A$7500,0),$E89+2)=Команды!$AJ$15,TRUE,FALSE),IF(INDEX(Команды!$A$2:$AN$7500,MATCH(BX$3,Команды!$A$2:$A$7500,0),$E89+2)=Команды!$AJ$16,TRUE,FALSE),IF(INDEX(Команды!$A$2:$AN$7500,MATCH(BX$3,Команды!$A$2:$A$7500,0),$E89+2)=Команды!$AJ$17,TRUE,FALSE),IF(INDEX(Команды!$A$2:$AN$7500,MATCH(BX$3,Команды!$A$2:$A$7500,0),$E89+2)=Команды!$AJ$18,TRUE,FALSE),IF(INDEX(Команды!$A$2:$AN$7500,MATCH(BX$3,Команды!$A$2:$A$7500,0),$E89+2)=Команды!$AJ$19,TRUE,FALSE)),INDEX(Команды!$AJ$2:$AL$19,MATCH(INDEX(Команды!$A$2:$AN$7500,MATCH(BX$3,Команды!$A$2:$A$7500,0),$E89+2),Команды!$AJ$2:$AJ$19,0),3),0)</f>
        <v>В</v>
      </c>
      <c r="BZ89" s="342"/>
      <c r="CA89" s="174" t="str">
        <f>IF(OR(IF(INDEX(Команды!$A$2:$AN$7500,MATCH(CA$3,Команды!$A$2:$A$7500,0),$E89+2)=Команды!$AJ$2,TRUE,FALSE),IF(INDEX(Команды!$A$2:$AN$7500,MATCH(CA$3,Команды!$A$2:$A$7500,0),$E89+2)=Команды!$AJ$3,TRUE,FALSE),IF(INDEX(Команды!$A$2:$AN$7500,MATCH(CA$3,Команды!$A$2:$A$7500,0),$E89+2)=Команды!$AJ$4,TRUE,FALSE),IF(INDEX(Команды!$A$2:$AN$7500,MATCH(CA$3,Команды!$A$2:$A$7500,0),$E89+2)=Команды!$AJ$5,TRUE,FALSE),IF(INDEX(Команды!$A$2:$AN$7500,MATCH(CA$3,Команды!$A$2:$A$7500,0),$E89+2)=Команды!$AJ$6,TRUE,FALSE),IF(INDEX(Команды!$A$2:$AN$7500,MATCH(CA$3,Команды!$A$2:$A$7500,0),$E89+2)=Команды!$AJ$7,TRUE,FALSE),IF(INDEX(Команды!$A$2:$AN$7500,MATCH(CA$3,Команды!$A$2:$A$7500,0),$E89+2)=Команды!$AJ$8,TRUE,FALSE),IF(INDEX(Команды!$A$2:$AN$7500,MATCH(CA$3,Команды!$A$2:$A$7500,0),$E89+2)=Команды!$AJ$9,TRUE,FALSE),IF(INDEX(Команды!$A$2:$AN$7500,MATCH(CA$3,Команды!$A$2:$A$7500,0),$E89+2)=Команды!$AJ$10,TRUE,FALSE),IF(INDEX(Команды!$A$2:$AN$7500,MATCH(CA$3,Команды!$A$2:$A$7500,0),$E89+2)=Команды!$AJ$11,TRUE,FALSE),IF(INDEX(Команды!$A$2:$AN$7500,MATCH(CA$3,Команды!$A$2:$A$7500,0),$E89+2)=Команды!$AJ$12,TRUE,FALSE),IF(INDEX(Команды!$A$2:$AN$7500,MATCH(CA$3,Команды!$A$2:$A$7500,0),$E89+2)=Команды!$AJ$13,TRUE,FALSE),IF(INDEX(Команды!$A$2:$AN$7500,MATCH(CA$3,Команды!$A$2:$A$7500,0),$E89+2)=Команды!$AJ$14,TRUE,FALSE),IF(INDEX(Команды!$A$2:$AN$7500,MATCH(CA$3,Команды!$A$2:$A$7500,0),$E89+2)=Команды!$AJ$15,TRUE,FALSE),IF(INDEX(Команды!$A$2:$AN$7500,MATCH(CA$3,Команды!$A$2:$A$7500,0),$E89+2)=Команды!$AJ$16,TRUE,FALSE),,IF(INDEX(Команды!$A$2:$AN$7500,MATCH(CA$3,Команды!$A$2:$A$7500,0),$E89+2)=Команды!$AJ$17,TRUE,FALSE),,IF(INDEX(Команды!$A$2:$AN$7500,MATCH(CA$3,Команды!$A$2:$A$7500,0),$E89+2)=Команды!$AJ$18,TRUE,FALSE),,IF(INDEX(Команды!$A$2:$AN$7500,MATCH(CA$3,Команды!$A$2:$A$7500,0),$E89+2)=Команды!$AJ$19,TRUE,FALSE)),INDEX(Команды!$AJ$2:$AK$19,MATCH(INDEX(Команды!$A$2:$AN$7500,MATCH(CA$3,Команды!$A$2:$A$7500,0),$E89+2),Команды!$AJ$2:$AJ$19,0),2),0)</f>
        <v>В</v>
      </c>
      <c r="CB89" s="175" t="str">
        <f>IF(OR(IF(INDEX(Команды!$A$2:$AN$7500,MATCH(CA$3,Команды!$A$2:$A$7500,0),$E89+2)=Команды!$AJ$2,TRUE,FALSE),IF(INDEX(Команды!$A$2:$AN$7500,MATCH(CA$3,Команды!$A$2:$A$7500,0),$E89+2)=Команды!$AJ$3,TRUE,FALSE),IF(INDEX(Команды!$A$2:$AN$7500,MATCH(CA$3,Команды!$A$2:$A$7500,0),$E89+2)=Команды!$AJ$4,TRUE,FALSE),IF(INDEX(Команды!$A$2:$AN$7500,MATCH(CA$3,Команды!$A$2:$A$7500,0),$E89+2)=Команды!$AJ$5,TRUE,FALSE),IF(INDEX(Команды!$A$2:$AN$7500,MATCH(CA$3,Команды!$A$2:$A$7500,0),$E89+2)=Команды!$AJ$6,TRUE,FALSE),IF(INDEX(Команды!$A$2:$AN$7500,MATCH(CA$3,Команды!$A$2:$A$7500,0),$E89+2)=Команды!$AJ$7,TRUE,FALSE),IF(INDEX(Команды!$A$2:$AN$7500,MATCH(CA$3,Команды!$A$2:$A$7500,0),$E89+2)=Команды!$AJ$8,TRUE,FALSE),IF(INDEX(Команды!$A$2:$AN$7500,MATCH(CA$3,Команды!$A$2:$A$7500,0),$E89+2)=Команды!$AJ$9,TRUE,FALSE),IF(INDEX(Команды!$A$2:$AN$7500,MATCH(CA$3,Команды!$A$2:$A$7500,0),$E89+2)=Команды!$AJ$10,TRUE,FALSE),IF(INDEX(Команды!$A$2:$AN$7500,MATCH(CA$3,Команды!$A$2:$A$7500,0),$E89+2)=Команды!$AJ$11,TRUE,FALSE),IF(INDEX(Команды!$A$2:$AN$7500,MATCH(CA$3,Команды!$A$2:$A$7500,0),$E89+2)=Команды!$AJ$12,TRUE,FALSE),IF(INDEX(Команды!$A$2:$AN$7500,MATCH(CA$3,Команды!$A$2:$A$7500,0),$E89+2)=Команды!$AJ$13,TRUE,FALSE),IF(INDEX(Команды!$A$2:$AN$7500,MATCH(CA$3,Команды!$A$2:$A$7500,0),$E89+2)=Команды!$AJ$14,TRUE,FALSE),IF(INDEX(Команды!$A$2:$AN$7500,MATCH(CA$3,Команды!$A$2:$A$7500,0),$E89+2)=Команды!$AJ$15,TRUE,FALSE),IF(INDEX(Команды!$A$2:$AN$7500,MATCH(CA$3,Команды!$A$2:$A$7500,0),$E89+2)=Команды!$AJ$16,TRUE,FALSE),IF(INDEX(Команды!$A$2:$AN$7500,MATCH(CA$3,Команды!$A$2:$A$7500,0),$E89+2)=Команды!$AJ$17,TRUE,FALSE),IF(INDEX(Команды!$A$2:$AN$7500,MATCH(CA$3,Команды!$A$2:$A$7500,0),$E89+2)=Команды!$AJ$18,TRUE,FALSE),IF(INDEX(Команды!$A$2:$AN$7500,MATCH(CA$3,Команды!$A$2:$A$7500,0),$E89+2)=Команды!$AJ$19,TRUE,FALSE)),INDEX(Команды!$AJ$2:$AL$19,MATCH(INDEX(Команды!$A$2:$AN$7500,MATCH(CA$3,Команды!$A$2:$A$7500,0),$E89+2),Команды!$AJ$2:$AJ$19,0),3),0)</f>
        <v>В</v>
      </c>
      <c r="CC89" s="342"/>
      <c r="CD89" s="174" t="str">
        <f>IF(OR(IF(INDEX(Команды!$A$2:$AN$7500,MATCH(CD$3,Команды!$A$2:$A$7500,0),$E89+2)=Команды!$AJ$2,TRUE,FALSE),IF(INDEX(Команды!$A$2:$AN$7500,MATCH(CD$3,Команды!$A$2:$A$7500,0),$E89+2)=Команды!$AJ$3,TRUE,FALSE),IF(INDEX(Команды!$A$2:$AN$7500,MATCH(CD$3,Команды!$A$2:$A$7500,0),$E89+2)=Команды!$AJ$4,TRUE,FALSE),IF(INDEX(Команды!$A$2:$AN$7500,MATCH(CD$3,Команды!$A$2:$A$7500,0),$E89+2)=Команды!$AJ$5,TRUE,FALSE),IF(INDEX(Команды!$A$2:$AN$7500,MATCH(CD$3,Команды!$A$2:$A$7500,0),$E89+2)=Команды!$AJ$6,TRUE,FALSE),IF(INDEX(Команды!$A$2:$AN$7500,MATCH(CD$3,Команды!$A$2:$A$7500,0),$E89+2)=Команды!$AJ$7,TRUE,FALSE),IF(INDEX(Команды!$A$2:$AN$7500,MATCH(CD$3,Команды!$A$2:$A$7500,0),$E89+2)=Команды!$AJ$8,TRUE,FALSE),IF(INDEX(Команды!$A$2:$AN$7500,MATCH(CD$3,Команды!$A$2:$A$7500,0),$E89+2)=Команды!$AJ$9,TRUE,FALSE),IF(INDEX(Команды!$A$2:$AN$7500,MATCH(CD$3,Команды!$A$2:$A$7500,0),$E89+2)=Команды!$AJ$10,TRUE,FALSE),IF(INDEX(Команды!$A$2:$AN$7500,MATCH(CD$3,Команды!$A$2:$A$7500,0),$E89+2)=Команды!$AJ$11,TRUE,FALSE),IF(INDEX(Команды!$A$2:$AN$7500,MATCH(CD$3,Команды!$A$2:$A$7500,0),$E89+2)=Команды!$AJ$12,TRUE,FALSE),IF(INDEX(Команды!$A$2:$AN$7500,MATCH(CD$3,Команды!$A$2:$A$7500,0),$E89+2)=Команды!$AJ$13,TRUE,FALSE),IF(INDEX(Команды!$A$2:$AN$7500,MATCH(CD$3,Команды!$A$2:$A$7500,0),$E89+2)=Команды!$AJ$14,TRUE,FALSE),IF(INDEX(Команды!$A$2:$AN$7500,MATCH(CD$3,Команды!$A$2:$A$7500,0),$E89+2)=Команды!$AJ$15,TRUE,FALSE),IF(INDEX(Команды!$A$2:$AN$7500,MATCH(CD$3,Команды!$A$2:$A$7500,0),$E89+2)=Команды!$AJ$16,TRUE,FALSE),,IF(INDEX(Команды!$A$2:$AN$7500,MATCH(CD$3,Команды!$A$2:$A$7500,0),$E89+2)=Команды!$AJ$17,TRUE,FALSE),,IF(INDEX(Команды!$A$2:$AN$7500,MATCH(CD$3,Команды!$A$2:$A$7500,0),$E89+2)=Команды!$AJ$18,TRUE,FALSE),,IF(INDEX(Команды!$A$2:$AN$7500,MATCH(CD$3,Команды!$A$2:$A$7500,0),$E89+2)=Команды!$AJ$19,TRUE,FALSE)),INDEX(Команды!$AJ$2:$AK$19,MATCH(INDEX(Команды!$A$2:$AN$7500,MATCH(CD$3,Команды!$A$2:$A$7500,0),$E89+2),Команды!$AJ$2:$AJ$19,0),2),0)</f>
        <v>В</v>
      </c>
      <c r="CE89" s="175" t="str">
        <f>IF(OR(IF(INDEX(Команды!$A$2:$AN$7500,MATCH(CD$3,Команды!$A$2:$A$7500,0),$E89+2)=Команды!$AJ$2,TRUE,FALSE),IF(INDEX(Команды!$A$2:$AN$7500,MATCH(CD$3,Команды!$A$2:$A$7500,0),$E89+2)=Команды!$AJ$3,TRUE,FALSE),IF(INDEX(Команды!$A$2:$AN$7500,MATCH(CD$3,Команды!$A$2:$A$7500,0),$E89+2)=Команды!$AJ$4,TRUE,FALSE),IF(INDEX(Команды!$A$2:$AN$7500,MATCH(CD$3,Команды!$A$2:$A$7500,0),$E89+2)=Команды!$AJ$5,TRUE,FALSE),IF(INDEX(Команды!$A$2:$AN$7500,MATCH(CD$3,Команды!$A$2:$A$7500,0),$E89+2)=Команды!$AJ$6,TRUE,FALSE),IF(INDEX(Команды!$A$2:$AN$7500,MATCH(CD$3,Команды!$A$2:$A$7500,0),$E89+2)=Команды!$AJ$7,TRUE,FALSE),IF(INDEX(Команды!$A$2:$AN$7500,MATCH(CD$3,Команды!$A$2:$A$7500,0),$E89+2)=Команды!$AJ$8,TRUE,FALSE),IF(INDEX(Команды!$A$2:$AN$7500,MATCH(CD$3,Команды!$A$2:$A$7500,0),$E89+2)=Команды!$AJ$9,TRUE,FALSE),IF(INDEX(Команды!$A$2:$AN$7500,MATCH(CD$3,Команды!$A$2:$A$7500,0),$E89+2)=Команды!$AJ$10,TRUE,FALSE),IF(INDEX(Команды!$A$2:$AN$7500,MATCH(CD$3,Команды!$A$2:$A$7500,0),$E89+2)=Команды!$AJ$11,TRUE,FALSE),IF(INDEX(Команды!$A$2:$AN$7500,MATCH(CD$3,Команды!$A$2:$A$7500,0),$E89+2)=Команды!$AJ$12,TRUE,FALSE),IF(INDEX(Команды!$A$2:$AN$7500,MATCH(CD$3,Команды!$A$2:$A$7500,0),$E89+2)=Команды!$AJ$13,TRUE,FALSE),IF(INDEX(Команды!$A$2:$AN$7500,MATCH(CD$3,Команды!$A$2:$A$7500,0),$E89+2)=Команды!$AJ$14,TRUE,FALSE),IF(INDEX(Команды!$A$2:$AN$7500,MATCH(CD$3,Команды!$A$2:$A$7500,0),$E89+2)=Команды!$AJ$15,TRUE,FALSE),IF(INDEX(Команды!$A$2:$AN$7500,MATCH(CD$3,Команды!$A$2:$A$7500,0),$E89+2)=Команды!$AJ$16,TRUE,FALSE),IF(INDEX(Команды!$A$2:$AN$7500,MATCH(CD$3,Команды!$A$2:$A$7500,0),$E89+2)=Команды!$AJ$17,TRUE,FALSE),IF(INDEX(Команды!$A$2:$AN$7500,MATCH(CD$3,Команды!$A$2:$A$7500,0),$E89+2)=Команды!$AJ$18,TRUE,FALSE),IF(INDEX(Команды!$A$2:$AN$7500,MATCH(CD$3,Команды!$A$2:$A$7500,0),$E89+2)=Команды!$AJ$19,TRUE,FALSE)),INDEX(Команды!$AJ$2:$AL$19,MATCH(INDEX(Команды!$A$2:$AN$7500,MATCH(CD$3,Команды!$A$2:$A$7500,0),$E89+2),Команды!$AJ$2:$AJ$19,0),3),0)</f>
        <v>В</v>
      </c>
      <c r="CF89" s="342"/>
      <c r="CG89" s="174" t="str">
        <f>IF(OR(IF(INDEX(Команды!$A$2:$AN$7500,MATCH(CG$3,Команды!$A$2:$A$7500,0),$E89+2)=Команды!$AJ$2,TRUE,FALSE),IF(INDEX(Команды!$A$2:$AN$7500,MATCH(CG$3,Команды!$A$2:$A$7500,0),$E89+2)=Команды!$AJ$3,TRUE,FALSE),IF(INDEX(Команды!$A$2:$AN$7500,MATCH(CG$3,Команды!$A$2:$A$7500,0),$E89+2)=Команды!$AJ$4,TRUE,FALSE),IF(INDEX(Команды!$A$2:$AN$7500,MATCH(CG$3,Команды!$A$2:$A$7500,0),$E89+2)=Команды!$AJ$5,TRUE,FALSE),IF(INDEX(Команды!$A$2:$AN$7500,MATCH(CG$3,Команды!$A$2:$A$7500,0),$E89+2)=Команды!$AJ$6,TRUE,FALSE),IF(INDEX(Команды!$A$2:$AN$7500,MATCH(CG$3,Команды!$A$2:$A$7500,0),$E89+2)=Команды!$AJ$7,TRUE,FALSE),IF(INDEX(Команды!$A$2:$AN$7500,MATCH(CG$3,Команды!$A$2:$A$7500,0),$E89+2)=Команды!$AJ$8,TRUE,FALSE),IF(INDEX(Команды!$A$2:$AN$7500,MATCH(CG$3,Команды!$A$2:$A$7500,0),$E89+2)=Команды!$AJ$9,TRUE,FALSE),IF(INDEX(Команды!$A$2:$AN$7500,MATCH(CG$3,Команды!$A$2:$A$7500,0),$E89+2)=Команды!$AJ$10,TRUE,FALSE),IF(INDEX(Команды!$A$2:$AN$7500,MATCH(CG$3,Команды!$A$2:$A$7500,0),$E89+2)=Команды!$AJ$11,TRUE,FALSE),IF(INDEX(Команды!$A$2:$AN$7500,MATCH(CG$3,Команды!$A$2:$A$7500,0),$E89+2)=Команды!$AJ$12,TRUE,FALSE),IF(INDEX(Команды!$A$2:$AN$7500,MATCH(CG$3,Команды!$A$2:$A$7500,0),$E89+2)=Команды!$AJ$13,TRUE,FALSE),IF(INDEX(Команды!$A$2:$AN$7500,MATCH(CG$3,Команды!$A$2:$A$7500,0),$E89+2)=Команды!$AJ$14,TRUE,FALSE),IF(INDEX(Команды!$A$2:$AN$7500,MATCH(CG$3,Команды!$A$2:$A$7500,0),$E89+2)=Команды!$AJ$15,TRUE,FALSE),IF(INDEX(Команды!$A$2:$AN$7500,MATCH(CG$3,Команды!$A$2:$A$7500,0),$E89+2)=Команды!$AJ$16,TRUE,FALSE),,IF(INDEX(Команды!$A$2:$AN$7500,MATCH(CG$3,Команды!$A$2:$A$7500,0),$E89+2)=Команды!$AJ$17,TRUE,FALSE),,IF(INDEX(Команды!$A$2:$AN$7500,MATCH(CG$3,Команды!$A$2:$A$7500,0),$E89+2)=Команды!$AJ$18,TRUE,FALSE),,IF(INDEX(Команды!$A$2:$AN$7500,MATCH(CG$3,Команды!$A$2:$A$7500,0),$E89+2)=Команды!$AJ$19,TRUE,FALSE)),INDEX(Команды!$AJ$2:$AK$19,MATCH(INDEX(Команды!$A$2:$AN$7500,MATCH(CG$3,Команды!$A$2:$A$7500,0),$E89+2),Команды!$AJ$2:$AJ$19,0),2),0)</f>
        <v>В</v>
      </c>
      <c r="CH89" s="175" t="str">
        <f>IF(OR(IF(INDEX(Команды!$A$2:$AN$7500,MATCH(CG$3,Команды!$A$2:$A$7500,0),$E89+2)=Команды!$AJ$2,TRUE,FALSE),IF(INDEX(Команды!$A$2:$AN$7500,MATCH(CG$3,Команды!$A$2:$A$7500,0),$E89+2)=Команды!$AJ$3,TRUE,FALSE),IF(INDEX(Команды!$A$2:$AN$7500,MATCH(CG$3,Команды!$A$2:$A$7500,0),$E89+2)=Команды!$AJ$4,TRUE,FALSE),IF(INDEX(Команды!$A$2:$AN$7500,MATCH(CG$3,Команды!$A$2:$A$7500,0),$E89+2)=Команды!$AJ$5,TRUE,FALSE),IF(INDEX(Команды!$A$2:$AN$7500,MATCH(CG$3,Команды!$A$2:$A$7500,0),$E89+2)=Команды!$AJ$6,TRUE,FALSE),IF(INDEX(Команды!$A$2:$AN$7500,MATCH(CG$3,Команды!$A$2:$A$7500,0),$E89+2)=Команды!$AJ$7,TRUE,FALSE),IF(INDEX(Команды!$A$2:$AN$7500,MATCH(CG$3,Команды!$A$2:$A$7500,0),$E89+2)=Команды!$AJ$8,TRUE,FALSE),IF(INDEX(Команды!$A$2:$AN$7500,MATCH(CG$3,Команды!$A$2:$A$7500,0),$E89+2)=Команды!$AJ$9,TRUE,FALSE),IF(INDEX(Команды!$A$2:$AN$7500,MATCH(CG$3,Команды!$A$2:$A$7500,0),$E89+2)=Команды!$AJ$10,TRUE,FALSE),IF(INDEX(Команды!$A$2:$AN$7500,MATCH(CG$3,Команды!$A$2:$A$7500,0),$E89+2)=Команды!$AJ$11,TRUE,FALSE),IF(INDEX(Команды!$A$2:$AN$7500,MATCH(CG$3,Команды!$A$2:$A$7500,0),$E89+2)=Команды!$AJ$12,TRUE,FALSE),IF(INDEX(Команды!$A$2:$AN$7500,MATCH(CG$3,Команды!$A$2:$A$7500,0),$E89+2)=Команды!$AJ$13,TRUE,FALSE),IF(INDEX(Команды!$A$2:$AN$7500,MATCH(CG$3,Команды!$A$2:$A$7500,0),$E89+2)=Команды!$AJ$14,TRUE,FALSE),IF(INDEX(Команды!$A$2:$AN$7500,MATCH(CG$3,Команды!$A$2:$A$7500,0),$E89+2)=Команды!$AJ$15,TRUE,FALSE),IF(INDEX(Команды!$A$2:$AN$7500,MATCH(CG$3,Команды!$A$2:$A$7500,0),$E89+2)=Команды!$AJ$16,TRUE,FALSE),IF(INDEX(Команды!$A$2:$AN$7500,MATCH(CG$3,Команды!$A$2:$A$7500,0),$E89+2)=Команды!$AJ$17,TRUE,FALSE),IF(INDEX(Команды!$A$2:$AN$7500,MATCH(CG$3,Команды!$A$2:$A$7500,0),$E89+2)=Команды!$AJ$18,TRUE,FALSE),IF(INDEX(Команды!$A$2:$AN$7500,MATCH(CG$3,Команды!$A$2:$A$7500,0),$E89+2)=Команды!$AJ$19,TRUE,FALSE)),INDEX(Команды!$AJ$2:$AL$19,MATCH(INDEX(Команды!$A$2:$AN$7500,MATCH(CG$3,Команды!$A$2:$A$7500,0),$E89+2),Команды!$AJ$2:$AJ$19,0),3),0)</f>
        <v>В</v>
      </c>
      <c r="CI89" s="342"/>
      <c r="CJ89" s="174" t="str">
        <f>IF(OR(IF(INDEX(Команды!$A$2:$AN$7500,MATCH(CJ$3,Команды!$A$2:$A$7500,0),$E89+2)=Команды!$AJ$2,TRUE,FALSE),IF(INDEX(Команды!$A$2:$AN$7500,MATCH(CJ$3,Команды!$A$2:$A$7500,0),$E89+2)=Команды!$AJ$3,TRUE,FALSE),IF(INDEX(Команды!$A$2:$AN$7500,MATCH(CJ$3,Команды!$A$2:$A$7500,0),$E89+2)=Команды!$AJ$4,TRUE,FALSE),IF(INDEX(Команды!$A$2:$AN$7500,MATCH(CJ$3,Команды!$A$2:$A$7500,0),$E89+2)=Команды!$AJ$5,TRUE,FALSE),IF(INDEX(Команды!$A$2:$AN$7500,MATCH(CJ$3,Команды!$A$2:$A$7500,0),$E89+2)=Команды!$AJ$6,TRUE,FALSE),IF(INDEX(Команды!$A$2:$AN$7500,MATCH(CJ$3,Команды!$A$2:$A$7500,0),$E89+2)=Команды!$AJ$7,TRUE,FALSE),IF(INDEX(Команды!$A$2:$AN$7500,MATCH(CJ$3,Команды!$A$2:$A$7500,0),$E89+2)=Команды!$AJ$8,TRUE,FALSE),IF(INDEX(Команды!$A$2:$AN$7500,MATCH(CJ$3,Команды!$A$2:$A$7500,0),$E89+2)=Команды!$AJ$9,TRUE,FALSE),IF(INDEX(Команды!$A$2:$AN$7500,MATCH(CJ$3,Команды!$A$2:$A$7500,0),$E89+2)=Команды!$AJ$10,TRUE,FALSE),IF(INDEX(Команды!$A$2:$AN$7500,MATCH(CJ$3,Команды!$A$2:$A$7500,0),$E89+2)=Команды!$AJ$11,TRUE,FALSE),IF(INDEX(Команды!$A$2:$AN$7500,MATCH(CJ$3,Команды!$A$2:$A$7500,0),$E89+2)=Команды!$AJ$12,TRUE,FALSE),IF(INDEX(Команды!$A$2:$AN$7500,MATCH(CJ$3,Команды!$A$2:$A$7500,0),$E89+2)=Команды!$AJ$13,TRUE,FALSE),IF(INDEX(Команды!$A$2:$AN$7500,MATCH(CJ$3,Команды!$A$2:$A$7500,0),$E89+2)=Команды!$AJ$14,TRUE,FALSE),IF(INDEX(Команды!$A$2:$AN$7500,MATCH(CJ$3,Команды!$A$2:$A$7500,0),$E89+2)=Команды!$AJ$15,TRUE,FALSE),IF(INDEX(Команды!$A$2:$AN$7500,MATCH(CJ$3,Команды!$A$2:$A$7500,0),$E89+2)=Команды!$AJ$16,TRUE,FALSE),,IF(INDEX(Команды!$A$2:$AN$7500,MATCH(CJ$3,Команды!$A$2:$A$7500,0),$E89+2)=Команды!$AJ$17,TRUE,FALSE),,IF(INDEX(Команды!$A$2:$AN$7500,MATCH(CJ$3,Команды!$A$2:$A$7500,0),$E89+2)=Команды!$AJ$18,TRUE,FALSE),,IF(INDEX(Команды!$A$2:$AN$7500,MATCH(CJ$3,Команды!$A$2:$A$7500,0),$E89+2)=Команды!$AJ$19,TRUE,FALSE)),INDEX(Команды!$AJ$2:$AK$19,MATCH(INDEX(Команды!$A$2:$AN$7500,MATCH(CJ$3,Команды!$A$2:$A$7500,0),$E89+2),Команды!$AJ$2:$AJ$19,0),2),0)</f>
        <v>В</v>
      </c>
      <c r="CK89" s="175" t="str">
        <f>IF(OR(IF(INDEX(Команды!$A$2:$AN$7500,MATCH(CJ$3,Команды!$A$2:$A$7500,0),$E89+2)=Команды!$AJ$2,TRUE,FALSE),IF(INDEX(Команды!$A$2:$AN$7500,MATCH(CJ$3,Команды!$A$2:$A$7500,0),$E89+2)=Команды!$AJ$3,TRUE,FALSE),IF(INDEX(Команды!$A$2:$AN$7500,MATCH(CJ$3,Команды!$A$2:$A$7500,0),$E89+2)=Команды!$AJ$4,TRUE,FALSE),IF(INDEX(Команды!$A$2:$AN$7500,MATCH(CJ$3,Команды!$A$2:$A$7500,0),$E89+2)=Команды!$AJ$5,TRUE,FALSE),IF(INDEX(Команды!$A$2:$AN$7500,MATCH(CJ$3,Команды!$A$2:$A$7500,0),$E89+2)=Команды!$AJ$6,TRUE,FALSE),IF(INDEX(Команды!$A$2:$AN$7500,MATCH(CJ$3,Команды!$A$2:$A$7500,0),$E89+2)=Команды!$AJ$7,TRUE,FALSE),IF(INDEX(Команды!$A$2:$AN$7500,MATCH(CJ$3,Команды!$A$2:$A$7500,0),$E89+2)=Команды!$AJ$8,TRUE,FALSE),IF(INDEX(Команды!$A$2:$AN$7500,MATCH(CJ$3,Команды!$A$2:$A$7500,0),$E89+2)=Команды!$AJ$9,TRUE,FALSE),IF(INDEX(Команды!$A$2:$AN$7500,MATCH(CJ$3,Команды!$A$2:$A$7500,0),$E89+2)=Команды!$AJ$10,TRUE,FALSE),IF(INDEX(Команды!$A$2:$AN$7500,MATCH(CJ$3,Команды!$A$2:$A$7500,0),$E89+2)=Команды!$AJ$11,TRUE,FALSE),IF(INDEX(Команды!$A$2:$AN$7500,MATCH(CJ$3,Команды!$A$2:$A$7500,0),$E89+2)=Команды!$AJ$12,TRUE,FALSE),IF(INDEX(Команды!$A$2:$AN$7500,MATCH(CJ$3,Команды!$A$2:$A$7500,0),$E89+2)=Команды!$AJ$13,TRUE,FALSE),IF(INDEX(Команды!$A$2:$AN$7500,MATCH(CJ$3,Команды!$A$2:$A$7500,0),$E89+2)=Команды!$AJ$14,TRUE,FALSE),IF(INDEX(Команды!$A$2:$AN$7500,MATCH(CJ$3,Команды!$A$2:$A$7500,0),$E89+2)=Команды!$AJ$15,TRUE,FALSE),IF(INDEX(Команды!$A$2:$AN$7500,MATCH(CJ$3,Команды!$A$2:$A$7500,0),$E89+2)=Команды!$AJ$16,TRUE,FALSE),IF(INDEX(Команды!$A$2:$AN$7500,MATCH(CJ$3,Команды!$A$2:$A$7500,0),$E89+2)=Команды!$AJ$17,TRUE,FALSE),IF(INDEX(Команды!$A$2:$AN$7500,MATCH(CJ$3,Команды!$A$2:$A$7500,0),$E89+2)=Команды!$AJ$18,TRUE,FALSE),IF(INDEX(Команды!$A$2:$AN$7500,MATCH(CJ$3,Команды!$A$2:$A$7500,0),$E89+2)=Команды!$AJ$19,TRUE,FALSE)),INDEX(Команды!$AJ$2:$AL$19,MATCH(INDEX(Команды!$A$2:$AN$7500,MATCH(CJ$3,Команды!$A$2:$A$7500,0),$E89+2),Команды!$AJ$2:$AJ$19,0),3),0)</f>
        <v>В</v>
      </c>
      <c r="CL89" s="342"/>
      <c r="CM89" s="174" t="str">
        <f>IF(OR(IF(INDEX(Команды!$A$2:$AN$7500,MATCH(CM$3,Команды!$A$2:$A$7500,0),$E89+2)=Команды!$AJ$2,TRUE,FALSE),IF(INDEX(Команды!$A$2:$AN$7500,MATCH(CM$3,Команды!$A$2:$A$7500,0),$E89+2)=Команды!$AJ$3,TRUE,FALSE),IF(INDEX(Команды!$A$2:$AN$7500,MATCH(CM$3,Команды!$A$2:$A$7500,0),$E89+2)=Команды!$AJ$4,TRUE,FALSE),IF(INDEX(Команды!$A$2:$AN$7500,MATCH(CM$3,Команды!$A$2:$A$7500,0),$E89+2)=Команды!$AJ$5,TRUE,FALSE),IF(INDEX(Команды!$A$2:$AN$7500,MATCH(CM$3,Команды!$A$2:$A$7500,0),$E89+2)=Команды!$AJ$6,TRUE,FALSE),IF(INDEX(Команды!$A$2:$AN$7500,MATCH(CM$3,Команды!$A$2:$A$7500,0),$E89+2)=Команды!$AJ$7,TRUE,FALSE),IF(INDEX(Команды!$A$2:$AN$7500,MATCH(CM$3,Команды!$A$2:$A$7500,0),$E89+2)=Команды!$AJ$8,TRUE,FALSE),IF(INDEX(Команды!$A$2:$AN$7500,MATCH(CM$3,Команды!$A$2:$A$7500,0),$E89+2)=Команды!$AJ$9,TRUE,FALSE),IF(INDEX(Команды!$A$2:$AN$7500,MATCH(CM$3,Команды!$A$2:$A$7500,0),$E89+2)=Команды!$AJ$10,TRUE,FALSE),IF(INDEX(Команды!$A$2:$AN$7500,MATCH(CM$3,Команды!$A$2:$A$7500,0),$E89+2)=Команды!$AJ$11,TRUE,FALSE),IF(INDEX(Команды!$A$2:$AN$7500,MATCH(CM$3,Команды!$A$2:$A$7500,0),$E89+2)=Команды!$AJ$12,TRUE,FALSE),IF(INDEX(Команды!$A$2:$AN$7500,MATCH(CM$3,Команды!$A$2:$A$7500,0),$E89+2)=Команды!$AJ$13,TRUE,FALSE),IF(INDEX(Команды!$A$2:$AN$7500,MATCH(CM$3,Команды!$A$2:$A$7500,0),$E89+2)=Команды!$AJ$14,TRUE,FALSE),IF(INDEX(Команды!$A$2:$AN$7500,MATCH(CM$3,Команды!$A$2:$A$7500,0),$E89+2)=Команды!$AJ$15,TRUE,FALSE),IF(INDEX(Команды!$A$2:$AN$7500,MATCH(CM$3,Команды!$A$2:$A$7500,0),$E89+2)=Команды!$AJ$16,TRUE,FALSE),,IF(INDEX(Команды!$A$2:$AN$7500,MATCH(CM$3,Команды!$A$2:$A$7500,0),$E89+2)=Команды!$AJ$17,TRUE,FALSE),,IF(INDEX(Команды!$A$2:$AN$7500,MATCH(CM$3,Команды!$A$2:$A$7500,0),$E89+2)=Команды!$AJ$18,TRUE,FALSE),,IF(INDEX(Команды!$A$2:$AN$7500,MATCH(CM$3,Команды!$A$2:$A$7500,0),$E89+2)=Команды!$AJ$19,TRUE,FALSE)),INDEX(Команды!$AJ$2:$AK$19,MATCH(INDEX(Команды!$A$2:$AN$7500,MATCH(CM$3,Команды!$A$2:$A$7500,0),$E89+2),Команды!$AJ$2:$AJ$19,0),2),0)</f>
        <v>В</v>
      </c>
      <c r="CN89" s="175" t="str">
        <f>IF(OR(IF(INDEX(Команды!$A$2:$AN$7500,MATCH(CM$3,Команды!$A$2:$A$7500,0),$E89+2)=Команды!$AJ$2,TRUE,FALSE),IF(INDEX(Команды!$A$2:$AN$7500,MATCH(CM$3,Команды!$A$2:$A$7500,0),$E89+2)=Команды!$AJ$3,TRUE,FALSE),IF(INDEX(Команды!$A$2:$AN$7500,MATCH(CM$3,Команды!$A$2:$A$7500,0),$E89+2)=Команды!$AJ$4,TRUE,FALSE),IF(INDEX(Команды!$A$2:$AN$7500,MATCH(CM$3,Команды!$A$2:$A$7500,0),$E89+2)=Команды!$AJ$5,TRUE,FALSE),IF(INDEX(Команды!$A$2:$AN$7500,MATCH(CM$3,Команды!$A$2:$A$7500,0),$E89+2)=Команды!$AJ$6,TRUE,FALSE),IF(INDEX(Команды!$A$2:$AN$7500,MATCH(CM$3,Команды!$A$2:$A$7500,0),$E89+2)=Команды!$AJ$7,TRUE,FALSE),IF(INDEX(Команды!$A$2:$AN$7500,MATCH(CM$3,Команды!$A$2:$A$7500,0),$E89+2)=Команды!$AJ$8,TRUE,FALSE),IF(INDEX(Команды!$A$2:$AN$7500,MATCH(CM$3,Команды!$A$2:$A$7500,0),$E89+2)=Команды!$AJ$9,TRUE,FALSE),IF(INDEX(Команды!$A$2:$AN$7500,MATCH(CM$3,Команды!$A$2:$A$7500,0),$E89+2)=Команды!$AJ$10,TRUE,FALSE),IF(INDEX(Команды!$A$2:$AN$7500,MATCH(CM$3,Команды!$A$2:$A$7500,0),$E89+2)=Команды!$AJ$11,TRUE,FALSE),IF(INDEX(Команды!$A$2:$AN$7500,MATCH(CM$3,Команды!$A$2:$A$7500,0),$E89+2)=Команды!$AJ$12,TRUE,FALSE),IF(INDEX(Команды!$A$2:$AN$7500,MATCH(CM$3,Команды!$A$2:$A$7500,0),$E89+2)=Команды!$AJ$13,TRUE,FALSE),IF(INDEX(Команды!$A$2:$AN$7500,MATCH(CM$3,Команды!$A$2:$A$7500,0),$E89+2)=Команды!$AJ$14,TRUE,FALSE),IF(INDEX(Команды!$A$2:$AN$7500,MATCH(CM$3,Команды!$A$2:$A$7500,0),$E89+2)=Команды!$AJ$15,TRUE,FALSE),IF(INDEX(Команды!$A$2:$AN$7500,MATCH(CM$3,Команды!$A$2:$A$7500,0),$E89+2)=Команды!$AJ$16,TRUE,FALSE),IF(INDEX(Команды!$A$2:$AN$7500,MATCH(CM$3,Команды!$A$2:$A$7500,0),$E89+2)=Команды!$AJ$17,TRUE,FALSE),IF(INDEX(Команды!$A$2:$AN$7500,MATCH(CM$3,Команды!$A$2:$A$7500,0),$E89+2)=Команды!$AJ$18,TRUE,FALSE),IF(INDEX(Команды!$A$2:$AN$7500,MATCH(CM$3,Команды!$A$2:$A$7500,0),$E89+2)=Команды!$AJ$19,TRUE,FALSE)),INDEX(Команды!$AJ$2:$AL$19,MATCH(INDEX(Команды!$A$2:$AN$7500,MATCH(CM$3,Команды!$A$2:$A$7500,0),$E89+2),Команды!$AJ$2:$AJ$19,0),3),0)</f>
        <v>В</v>
      </c>
      <c r="CO89" s="342"/>
      <c r="CP89" s="174" t="str">
        <f>IF(OR(IF(INDEX(Команды!$A$2:$AN$7500,MATCH(CP$3,Команды!$A$2:$A$7500,0),$E89+2)=Команды!$AJ$2,TRUE,FALSE),IF(INDEX(Команды!$A$2:$AN$7500,MATCH(CP$3,Команды!$A$2:$A$7500,0),$E89+2)=Команды!$AJ$3,TRUE,FALSE),IF(INDEX(Команды!$A$2:$AN$7500,MATCH(CP$3,Команды!$A$2:$A$7500,0),$E89+2)=Команды!$AJ$4,TRUE,FALSE),IF(INDEX(Команды!$A$2:$AN$7500,MATCH(CP$3,Команды!$A$2:$A$7500,0),$E89+2)=Команды!$AJ$5,TRUE,FALSE),IF(INDEX(Команды!$A$2:$AN$7500,MATCH(CP$3,Команды!$A$2:$A$7500,0),$E89+2)=Команды!$AJ$6,TRUE,FALSE),IF(INDEX(Команды!$A$2:$AN$7500,MATCH(CP$3,Команды!$A$2:$A$7500,0),$E89+2)=Команды!$AJ$7,TRUE,FALSE),IF(INDEX(Команды!$A$2:$AN$7500,MATCH(CP$3,Команды!$A$2:$A$7500,0),$E89+2)=Команды!$AJ$8,TRUE,FALSE),IF(INDEX(Команды!$A$2:$AN$7500,MATCH(CP$3,Команды!$A$2:$A$7500,0),$E89+2)=Команды!$AJ$9,TRUE,FALSE),IF(INDEX(Команды!$A$2:$AN$7500,MATCH(CP$3,Команды!$A$2:$A$7500,0),$E89+2)=Команды!$AJ$10,TRUE,FALSE),IF(INDEX(Команды!$A$2:$AN$7500,MATCH(CP$3,Команды!$A$2:$A$7500,0),$E89+2)=Команды!$AJ$11,TRUE,FALSE),IF(INDEX(Команды!$A$2:$AN$7500,MATCH(CP$3,Команды!$A$2:$A$7500,0),$E89+2)=Команды!$AJ$12,TRUE,FALSE),IF(INDEX(Команды!$A$2:$AN$7500,MATCH(CP$3,Команды!$A$2:$A$7500,0),$E89+2)=Команды!$AJ$13,TRUE,FALSE),IF(INDEX(Команды!$A$2:$AN$7500,MATCH(CP$3,Команды!$A$2:$A$7500,0),$E89+2)=Команды!$AJ$14,TRUE,FALSE),IF(INDEX(Команды!$A$2:$AN$7500,MATCH(CP$3,Команды!$A$2:$A$7500,0),$E89+2)=Команды!$AJ$15,TRUE,FALSE),IF(INDEX(Команды!$A$2:$AN$7500,MATCH(CP$3,Команды!$A$2:$A$7500,0),$E89+2)=Команды!$AJ$16,TRUE,FALSE),,IF(INDEX(Команды!$A$2:$AN$7500,MATCH(CP$3,Команды!$A$2:$A$7500,0),$E89+2)=Команды!$AJ$17,TRUE,FALSE),,IF(INDEX(Команды!$A$2:$AN$7500,MATCH(CP$3,Команды!$A$2:$A$7500,0),$E89+2)=Команды!$AJ$18,TRUE,FALSE),,IF(INDEX(Команды!$A$2:$AN$7500,MATCH(CP$3,Команды!$A$2:$A$7500,0),$E89+2)=Команды!$AJ$19,TRUE,FALSE)),INDEX(Команды!$AJ$2:$AK$19,MATCH(INDEX(Команды!$A$2:$AN$7500,MATCH(CP$3,Команды!$A$2:$A$7500,0),$E89+2),Команды!$AJ$2:$AJ$19,0),2),0)</f>
        <v>В</v>
      </c>
      <c r="CQ89" s="175" t="str">
        <f>IF(OR(IF(INDEX(Команды!$A$2:$AN$7500,MATCH(CP$3,Команды!$A$2:$A$7500,0),$E89+2)=Команды!$AJ$2,TRUE,FALSE),IF(INDEX(Команды!$A$2:$AN$7500,MATCH(CP$3,Команды!$A$2:$A$7500,0),$E89+2)=Команды!$AJ$3,TRUE,FALSE),IF(INDEX(Команды!$A$2:$AN$7500,MATCH(CP$3,Команды!$A$2:$A$7500,0),$E89+2)=Команды!$AJ$4,TRUE,FALSE),IF(INDEX(Команды!$A$2:$AN$7500,MATCH(CP$3,Команды!$A$2:$A$7500,0),$E89+2)=Команды!$AJ$5,TRUE,FALSE),IF(INDEX(Команды!$A$2:$AN$7500,MATCH(CP$3,Команды!$A$2:$A$7500,0),$E89+2)=Команды!$AJ$6,TRUE,FALSE),IF(INDEX(Команды!$A$2:$AN$7500,MATCH(CP$3,Команды!$A$2:$A$7500,0),$E89+2)=Команды!$AJ$7,TRUE,FALSE),IF(INDEX(Команды!$A$2:$AN$7500,MATCH(CP$3,Команды!$A$2:$A$7500,0),$E89+2)=Команды!$AJ$8,TRUE,FALSE),IF(INDEX(Команды!$A$2:$AN$7500,MATCH(CP$3,Команды!$A$2:$A$7500,0),$E89+2)=Команды!$AJ$9,TRUE,FALSE),IF(INDEX(Команды!$A$2:$AN$7500,MATCH(CP$3,Команды!$A$2:$A$7500,0),$E89+2)=Команды!$AJ$10,TRUE,FALSE),IF(INDEX(Команды!$A$2:$AN$7500,MATCH(CP$3,Команды!$A$2:$A$7500,0),$E89+2)=Команды!$AJ$11,TRUE,FALSE),IF(INDEX(Команды!$A$2:$AN$7500,MATCH(CP$3,Команды!$A$2:$A$7500,0),$E89+2)=Команды!$AJ$12,TRUE,FALSE),IF(INDEX(Команды!$A$2:$AN$7500,MATCH(CP$3,Команды!$A$2:$A$7500,0),$E89+2)=Команды!$AJ$13,TRUE,FALSE),IF(INDEX(Команды!$A$2:$AN$7500,MATCH(CP$3,Команды!$A$2:$A$7500,0),$E89+2)=Команды!$AJ$14,TRUE,FALSE),IF(INDEX(Команды!$A$2:$AN$7500,MATCH(CP$3,Команды!$A$2:$A$7500,0),$E89+2)=Команды!$AJ$15,TRUE,FALSE),IF(INDEX(Команды!$A$2:$AN$7500,MATCH(CP$3,Команды!$A$2:$A$7500,0),$E89+2)=Команды!$AJ$16,TRUE,FALSE),IF(INDEX(Команды!$A$2:$AN$7500,MATCH(CP$3,Команды!$A$2:$A$7500,0),$E89+2)=Команды!$AJ$17,TRUE,FALSE),IF(INDEX(Команды!$A$2:$AN$7500,MATCH(CP$3,Команды!$A$2:$A$7500,0),$E89+2)=Команды!$AJ$18,TRUE,FALSE),IF(INDEX(Команды!$A$2:$AN$7500,MATCH(CP$3,Команды!$A$2:$A$7500,0),$E89+2)=Команды!$AJ$19,TRUE,FALSE)),INDEX(Команды!$AJ$2:$AL$19,MATCH(INDEX(Команды!$A$2:$AN$7500,MATCH(CP$3,Команды!$A$2:$A$7500,0),$E89+2),Команды!$AJ$2:$AJ$19,0),3),0)</f>
        <v>В</v>
      </c>
      <c r="CR89" s="342"/>
      <c r="CS89" s="174" t="str">
        <f>IF(OR(IF(INDEX(Команды!$A$2:$AN$7500,MATCH(CS$3,Команды!$A$2:$A$7500,0),$E89+2)=Команды!$AJ$2,TRUE,FALSE),IF(INDEX(Команды!$A$2:$AN$7500,MATCH(CS$3,Команды!$A$2:$A$7500,0),$E89+2)=Команды!$AJ$3,TRUE,FALSE),IF(INDEX(Команды!$A$2:$AN$7500,MATCH(CS$3,Команды!$A$2:$A$7500,0),$E89+2)=Команды!$AJ$4,TRUE,FALSE),IF(INDEX(Команды!$A$2:$AN$7500,MATCH(CS$3,Команды!$A$2:$A$7500,0),$E89+2)=Команды!$AJ$5,TRUE,FALSE),IF(INDEX(Команды!$A$2:$AN$7500,MATCH(CS$3,Команды!$A$2:$A$7500,0),$E89+2)=Команды!$AJ$6,TRUE,FALSE),IF(INDEX(Команды!$A$2:$AN$7500,MATCH(CS$3,Команды!$A$2:$A$7500,0),$E89+2)=Команды!$AJ$7,TRUE,FALSE),IF(INDEX(Команды!$A$2:$AN$7500,MATCH(CS$3,Команды!$A$2:$A$7500,0),$E89+2)=Команды!$AJ$8,TRUE,FALSE),IF(INDEX(Команды!$A$2:$AN$7500,MATCH(CS$3,Команды!$A$2:$A$7500,0),$E89+2)=Команды!$AJ$9,TRUE,FALSE),IF(INDEX(Команды!$A$2:$AN$7500,MATCH(CS$3,Команды!$A$2:$A$7500,0),$E89+2)=Команды!$AJ$10,TRUE,FALSE),IF(INDEX(Команды!$A$2:$AN$7500,MATCH(CS$3,Команды!$A$2:$A$7500,0),$E89+2)=Команды!$AJ$11,TRUE,FALSE),IF(INDEX(Команды!$A$2:$AN$7500,MATCH(CS$3,Команды!$A$2:$A$7500,0),$E89+2)=Команды!$AJ$12,TRUE,FALSE),IF(INDEX(Команды!$A$2:$AN$7500,MATCH(CS$3,Команды!$A$2:$A$7500,0),$E89+2)=Команды!$AJ$13,TRUE,FALSE),IF(INDEX(Команды!$A$2:$AN$7500,MATCH(CS$3,Команды!$A$2:$A$7500,0),$E89+2)=Команды!$AJ$14,TRUE,FALSE),IF(INDEX(Команды!$A$2:$AN$7500,MATCH(CS$3,Команды!$A$2:$A$7500,0),$E89+2)=Команды!$AJ$15,TRUE,FALSE),IF(INDEX(Команды!$A$2:$AN$7500,MATCH(CS$3,Команды!$A$2:$A$7500,0),$E89+2)=Команды!$AJ$16,TRUE,FALSE),,IF(INDEX(Команды!$A$2:$AN$7500,MATCH(CS$3,Команды!$A$2:$A$7500,0),$E89+2)=Команды!$AJ$17,TRUE,FALSE),,IF(INDEX(Команды!$A$2:$AN$7500,MATCH(CS$3,Команды!$A$2:$A$7500,0),$E89+2)=Команды!$AJ$18,TRUE,FALSE),,IF(INDEX(Команды!$A$2:$AN$7500,MATCH(CS$3,Команды!$A$2:$A$7500,0),$E89+2)=Команды!$AJ$19,TRUE,FALSE)),INDEX(Команды!$AJ$2:$AK$19,MATCH(INDEX(Команды!$A$2:$AN$7500,MATCH(CS$3,Команды!$A$2:$A$7500,0),$E89+2),Команды!$AJ$2:$AJ$19,0),2),0)</f>
        <v>В</v>
      </c>
      <c r="CT89" s="175" t="str">
        <f>IF(OR(IF(INDEX(Команды!$A$2:$AN$7500,MATCH(CS$3,Команды!$A$2:$A$7500,0),$E89+2)=Команды!$AJ$2,TRUE,FALSE),IF(INDEX(Команды!$A$2:$AN$7500,MATCH(CS$3,Команды!$A$2:$A$7500,0),$E89+2)=Команды!$AJ$3,TRUE,FALSE),IF(INDEX(Команды!$A$2:$AN$7500,MATCH(CS$3,Команды!$A$2:$A$7500,0),$E89+2)=Команды!$AJ$4,TRUE,FALSE),IF(INDEX(Команды!$A$2:$AN$7500,MATCH(CS$3,Команды!$A$2:$A$7500,0),$E89+2)=Команды!$AJ$5,TRUE,FALSE),IF(INDEX(Команды!$A$2:$AN$7500,MATCH(CS$3,Команды!$A$2:$A$7500,0),$E89+2)=Команды!$AJ$6,TRUE,FALSE),IF(INDEX(Команды!$A$2:$AN$7500,MATCH(CS$3,Команды!$A$2:$A$7500,0),$E89+2)=Команды!$AJ$7,TRUE,FALSE),IF(INDEX(Команды!$A$2:$AN$7500,MATCH(CS$3,Команды!$A$2:$A$7500,0),$E89+2)=Команды!$AJ$8,TRUE,FALSE),IF(INDEX(Команды!$A$2:$AN$7500,MATCH(CS$3,Команды!$A$2:$A$7500,0),$E89+2)=Команды!$AJ$9,TRUE,FALSE),IF(INDEX(Команды!$A$2:$AN$7500,MATCH(CS$3,Команды!$A$2:$A$7500,0),$E89+2)=Команды!$AJ$10,TRUE,FALSE),IF(INDEX(Команды!$A$2:$AN$7500,MATCH(CS$3,Команды!$A$2:$A$7500,0),$E89+2)=Команды!$AJ$11,TRUE,FALSE),IF(INDEX(Команды!$A$2:$AN$7500,MATCH(CS$3,Команды!$A$2:$A$7500,0),$E89+2)=Команды!$AJ$12,TRUE,FALSE),IF(INDEX(Команды!$A$2:$AN$7500,MATCH(CS$3,Команды!$A$2:$A$7500,0),$E89+2)=Команды!$AJ$13,TRUE,FALSE),IF(INDEX(Команды!$A$2:$AN$7500,MATCH(CS$3,Команды!$A$2:$A$7500,0),$E89+2)=Команды!$AJ$14,TRUE,FALSE),IF(INDEX(Команды!$A$2:$AN$7500,MATCH(CS$3,Команды!$A$2:$A$7500,0),$E89+2)=Команды!$AJ$15,TRUE,FALSE),IF(INDEX(Команды!$A$2:$AN$7500,MATCH(CS$3,Команды!$A$2:$A$7500,0),$E89+2)=Команды!$AJ$16,TRUE,FALSE),IF(INDEX(Команды!$A$2:$AN$7500,MATCH(CS$3,Команды!$A$2:$A$7500,0),$E89+2)=Команды!$AJ$17,TRUE,FALSE),IF(INDEX(Команды!$A$2:$AN$7500,MATCH(CS$3,Команды!$A$2:$A$7500,0),$E89+2)=Команды!$AJ$18,TRUE,FALSE),IF(INDEX(Команды!$A$2:$AN$7500,MATCH(CS$3,Команды!$A$2:$A$7500,0),$E89+2)=Команды!$AJ$19,TRUE,FALSE)),INDEX(Команды!$AJ$2:$AL$19,MATCH(INDEX(Команды!$A$2:$AN$7500,MATCH(CS$3,Команды!$A$2:$A$7500,0),$E89+2),Команды!$AJ$2:$AJ$19,0),3),0)</f>
        <v>В</v>
      </c>
      <c r="CU89" s="342"/>
    </row>
    <row r="90" spans="1:99" s="2" customFormat="1" ht="21.95" customHeight="1" x14ac:dyDescent="0.3">
      <c r="A90" s="251">
        <v>85</v>
      </c>
      <c r="B90" s="2" t="e">
        <f>VLOOKUP(A90,'Список КК'!A:F,6,TRUE)</f>
        <v>#N/A</v>
      </c>
      <c r="C90" s="516" t="str">
        <f>VLOOKUP(A90,'Список КК'!A:B,2,TRUE)</f>
        <v>Новенькая</v>
      </c>
      <c r="D90" s="203">
        <f>VLOOKUP(A90,'Список КК'!A:D,4,TRUE)</f>
        <v>0</v>
      </c>
      <c r="E90" s="4">
        <f>VLOOKUP(A90,'Список КК'!A:C,3,TRUE)</f>
        <v>7</v>
      </c>
      <c r="F90" s="220">
        <f>VLOOKUP(A90,'Список КК'!A:E,5,TRUE)</f>
        <v>0</v>
      </c>
      <c r="G90" s="174">
        <f>IF(OR(IF(INDEX(Команды!$A$2:$AN$7500,MATCH(G$3,Команды!$A$2:$A$7500,0),$E90+2)=Команды!$AJ$2,TRUE,FALSE),IF(INDEX(Команды!$A$2:$AN$7500,MATCH(G$3,Команды!$A$2:$A$7500,0),$E90+2)=Команды!$AJ$3,TRUE,FALSE),IF(INDEX(Команды!$A$2:$AN$7500,MATCH(G$3,Команды!$A$2:$A$7500,0),$E90+2)=Команды!$AJ$4,TRUE,FALSE),IF(INDEX(Команды!$A$2:$AN$7500,MATCH(G$3,Команды!$A$2:$A$7500,0),$E90+2)=Команды!$AJ$5,TRUE,FALSE),IF(INDEX(Команды!$A$2:$AN$7500,MATCH(G$3,Команды!$A$2:$A$7500,0),$E90+2)=Команды!$AJ$6,TRUE,FALSE),IF(INDEX(Команды!$A$2:$AN$7500,MATCH(G$3,Команды!$A$2:$A$7500,0),$E90+2)=Команды!$AJ$7,TRUE,FALSE),IF(INDEX(Команды!$A$2:$AN$7500,MATCH(G$3,Команды!$A$2:$A$7500,0),$E90+2)=Команды!$AJ$8,TRUE,FALSE),IF(INDEX(Команды!$A$2:$AN$7500,MATCH(G$3,Команды!$A$2:$A$7500,0),$E90+2)=Команды!$AJ$9,TRUE,FALSE),IF(INDEX(Команды!$A$2:$AN$7500,MATCH(G$3,Команды!$A$2:$A$7500,0),$E90+2)=Команды!$AJ$10,TRUE,FALSE),IF(INDEX(Команды!$A$2:$AN$7500,MATCH(G$3,Команды!$A$2:$A$7500,0),$E90+2)=Команды!$AJ$11,TRUE,FALSE),IF(INDEX(Команды!$A$2:$AN$7500,MATCH(G$3,Команды!$A$2:$A$7500,0),$E90+2)=Команды!$AJ$12,TRUE,FALSE),IF(INDEX(Команды!$A$2:$AN$7500,MATCH(G$3,Команды!$A$2:$A$7500,0),$E90+2)=Команды!$AJ$13,TRUE,FALSE),IF(INDEX(Команды!$A$2:$AN$7500,MATCH(G$3,Команды!$A$2:$A$7500,0),$E90+2)=Команды!$AJ$14,TRUE,FALSE),IF(INDEX(Команды!$A$2:$AN$7500,MATCH(G$3,Команды!$A$2:$A$7500,0),$E90+2)=Команды!$AJ$15,TRUE,FALSE),IF(INDEX(Команды!$A$2:$AN$7500,MATCH(G$3,Команды!$A$2:$A$7500,0),$E90+2)=Команды!$AJ$16,TRUE,FALSE),,IF(INDEX(Команды!$A$2:$AN$7500,MATCH(G$3,Команды!$A$2:$A$7500,0),$E90+2)=Команды!$AJ$17,TRUE,FALSE),,IF(INDEX(Команды!$A$2:$AN$7500,MATCH(G$3,Команды!$A$2:$A$7500,0),$E90+2)=Команды!$AJ$18,TRUE,FALSE),,IF(INDEX(Команды!$A$2:$AN$7500,MATCH(G$3,Команды!$A$2:$A$7500,0),$E90+2)=Команды!$AJ$19,TRUE,FALSE)),INDEX(Команды!$AJ$2:$AK$19,MATCH(INDEX(Команды!$A$2:$AN$7500,MATCH(G$3,Команды!$A$2:$A$7500,0),$E90+2),Команды!$AJ$2:$AJ$19,0),2),0)</f>
        <v>0.5</v>
      </c>
      <c r="H90" s="175">
        <f>IF(OR(IF(INDEX(Команды!$A$2:$AN$7500,MATCH(G$3,Команды!$A$2:$A$7500,0),$E90+2)=Команды!$AJ$2,TRUE,FALSE),IF(INDEX(Команды!$A$2:$AN$7500,MATCH(G$3,Команды!$A$2:$A$7500,0),$E90+2)=Команды!$AJ$3,TRUE,FALSE),IF(INDEX(Команды!$A$2:$AN$7500,MATCH(G$3,Команды!$A$2:$A$7500,0),$E90+2)=Команды!$AJ$4,TRUE,FALSE),IF(INDEX(Команды!$A$2:$AN$7500,MATCH(G$3,Команды!$A$2:$A$7500,0),$E90+2)=Команды!$AJ$5,TRUE,FALSE),IF(INDEX(Команды!$A$2:$AN$7500,MATCH(G$3,Команды!$A$2:$A$7500,0),$E90+2)=Команды!$AJ$6,TRUE,FALSE),IF(INDEX(Команды!$A$2:$AN$7500,MATCH(G$3,Команды!$A$2:$A$7500,0),$E90+2)=Команды!$AJ$7,TRUE,FALSE),IF(INDEX(Команды!$A$2:$AN$7500,MATCH(G$3,Команды!$A$2:$A$7500,0),$E90+2)=Команды!$AJ$8,TRUE,FALSE),IF(INDEX(Команды!$A$2:$AN$7500,MATCH(G$3,Команды!$A$2:$A$7500,0),$E90+2)=Команды!$AJ$9,TRUE,FALSE),IF(INDEX(Команды!$A$2:$AN$7500,MATCH(G$3,Команды!$A$2:$A$7500,0),$E90+2)=Команды!$AJ$10,TRUE,FALSE),IF(INDEX(Команды!$A$2:$AN$7500,MATCH(G$3,Команды!$A$2:$A$7500,0),$E90+2)=Команды!$AJ$11,TRUE,FALSE),IF(INDEX(Команды!$A$2:$AN$7500,MATCH(G$3,Команды!$A$2:$A$7500,0),$E90+2)=Команды!$AJ$12,TRUE,FALSE),IF(INDEX(Команды!$A$2:$AN$7500,MATCH(G$3,Команды!$A$2:$A$7500,0),$E90+2)=Команды!$AJ$13,TRUE,FALSE),IF(INDEX(Команды!$A$2:$AN$7500,MATCH(G$3,Команды!$A$2:$A$7500,0),$E90+2)=Команды!$AJ$14,TRUE,FALSE),IF(INDEX(Команды!$A$2:$AN$7500,MATCH(G$3,Команды!$A$2:$A$7500,0),$E90+2)=Команды!$AJ$15,TRUE,FALSE),IF(INDEX(Команды!$A$2:$AN$7500,MATCH(G$3,Команды!$A$2:$A$7500,0),$E90+2)=Команды!$AJ$16,TRUE,FALSE),IF(INDEX(Команды!$A$2:$AN$7500,MATCH(G$3,Команды!$A$2:$A$7500,0),$E90+2)=Команды!$AJ$17,TRUE,FALSE),IF(INDEX(Команды!$A$2:$AN$7500,MATCH(G$3,Команды!$A$2:$A$7500,0),$E90+2)=Команды!$AJ$18,TRUE,FALSE),IF(INDEX(Команды!$A$2:$AN$7500,MATCH(G$3,Команды!$A$2:$A$7500,0),$E90+2)=Команды!$AJ$19,TRUE,FALSE)),INDEX(Команды!$AJ$2:$AL$19,MATCH(INDEX(Команды!$A$2:$AN$7500,MATCH(G$3,Команды!$A$2:$A$7500,0),$E90+2),Команды!$AJ$2:$AJ$19,0),3),0)</f>
        <v>0.875</v>
      </c>
      <c r="I90" s="342"/>
      <c r="J90" s="174" t="str">
        <f>IF(OR(IF(INDEX(Команды!$A$2:$AN$7500,MATCH(J$3,Команды!$A$2:$A$7500,0),$E90+2)=Команды!$AJ$2,TRUE,FALSE),IF(INDEX(Команды!$A$2:$AN$7500,MATCH(J$3,Команды!$A$2:$A$7500,0),$E90+2)=Команды!$AJ$3,TRUE,FALSE),IF(INDEX(Команды!$A$2:$AN$7500,MATCH(J$3,Команды!$A$2:$A$7500,0),$E90+2)=Команды!$AJ$4,TRUE,FALSE),IF(INDEX(Команды!$A$2:$AN$7500,MATCH(J$3,Команды!$A$2:$A$7500,0),$E90+2)=Команды!$AJ$5,TRUE,FALSE),IF(INDEX(Команды!$A$2:$AN$7500,MATCH(J$3,Команды!$A$2:$A$7500,0),$E90+2)=Команды!$AJ$6,TRUE,FALSE),IF(INDEX(Команды!$A$2:$AN$7500,MATCH(J$3,Команды!$A$2:$A$7500,0),$E90+2)=Команды!$AJ$7,TRUE,FALSE),IF(INDEX(Команды!$A$2:$AN$7500,MATCH(J$3,Команды!$A$2:$A$7500,0),$E90+2)=Команды!$AJ$8,TRUE,FALSE),IF(INDEX(Команды!$A$2:$AN$7500,MATCH(J$3,Команды!$A$2:$A$7500,0),$E90+2)=Команды!$AJ$9,TRUE,FALSE),IF(INDEX(Команды!$A$2:$AN$7500,MATCH(J$3,Команды!$A$2:$A$7500,0),$E90+2)=Команды!$AJ$10,TRUE,FALSE),IF(INDEX(Команды!$A$2:$AN$7500,MATCH(J$3,Команды!$A$2:$A$7500,0),$E90+2)=Команды!$AJ$11,TRUE,FALSE),IF(INDEX(Команды!$A$2:$AN$7500,MATCH(J$3,Команды!$A$2:$A$7500,0),$E90+2)=Команды!$AJ$12,TRUE,FALSE),IF(INDEX(Команды!$A$2:$AN$7500,MATCH(J$3,Команды!$A$2:$A$7500,0),$E90+2)=Команды!$AJ$13,TRUE,FALSE),IF(INDEX(Команды!$A$2:$AN$7500,MATCH(J$3,Команды!$A$2:$A$7500,0),$E90+2)=Команды!$AJ$14,TRUE,FALSE),IF(INDEX(Команды!$A$2:$AN$7500,MATCH(J$3,Команды!$A$2:$A$7500,0),$E90+2)=Команды!$AJ$15,TRUE,FALSE),IF(INDEX(Команды!$A$2:$AN$7500,MATCH(J$3,Команды!$A$2:$A$7500,0),$E90+2)=Команды!$AJ$16,TRUE,FALSE),,IF(INDEX(Команды!$A$2:$AN$7500,MATCH(J$3,Команды!$A$2:$A$7500,0),$E90+2)=Команды!$AJ$17,TRUE,FALSE),,IF(INDEX(Команды!$A$2:$AN$7500,MATCH(J$3,Команды!$A$2:$A$7500,0),$E90+2)=Команды!$AJ$18,TRUE,FALSE),,IF(INDEX(Команды!$A$2:$AN$7500,MATCH(J$3,Команды!$A$2:$A$7500,0),$E90+2)=Команды!$AJ$19,TRUE,FALSE)),INDEX(Команды!$AJ$2:$AK$19,MATCH(INDEX(Команды!$A$2:$AN$7500,MATCH(J$3,Команды!$A$2:$A$7500,0),$E90+2),Команды!$AJ$2:$AJ$19,0),2),0)</f>
        <v>В</v>
      </c>
      <c r="K90" s="175" t="str">
        <f>IF(OR(IF(INDEX(Команды!$A$2:$AN$7500,MATCH(J$3,Команды!$A$2:$A$7500,0),$E90+2)=Команды!$AJ$2,TRUE,FALSE),IF(INDEX(Команды!$A$2:$AN$7500,MATCH(J$3,Команды!$A$2:$A$7500,0),$E90+2)=Команды!$AJ$3,TRUE,FALSE),IF(INDEX(Команды!$A$2:$AN$7500,MATCH(J$3,Команды!$A$2:$A$7500,0),$E90+2)=Команды!$AJ$4,TRUE,FALSE),IF(INDEX(Команды!$A$2:$AN$7500,MATCH(J$3,Команды!$A$2:$A$7500,0),$E90+2)=Команды!$AJ$5,TRUE,FALSE),IF(INDEX(Команды!$A$2:$AN$7500,MATCH(J$3,Команды!$A$2:$A$7500,0),$E90+2)=Команды!$AJ$6,TRUE,FALSE),IF(INDEX(Команды!$A$2:$AN$7500,MATCH(J$3,Команды!$A$2:$A$7500,0),$E90+2)=Команды!$AJ$7,TRUE,FALSE),IF(INDEX(Команды!$A$2:$AN$7500,MATCH(J$3,Команды!$A$2:$A$7500,0),$E90+2)=Команды!$AJ$8,TRUE,FALSE),IF(INDEX(Команды!$A$2:$AN$7500,MATCH(J$3,Команды!$A$2:$A$7500,0),$E90+2)=Команды!$AJ$9,TRUE,FALSE),IF(INDEX(Команды!$A$2:$AN$7500,MATCH(J$3,Команды!$A$2:$A$7500,0),$E90+2)=Команды!$AJ$10,TRUE,FALSE),IF(INDEX(Команды!$A$2:$AN$7500,MATCH(J$3,Команды!$A$2:$A$7500,0),$E90+2)=Команды!$AJ$11,TRUE,FALSE),IF(INDEX(Команды!$A$2:$AN$7500,MATCH(J$3,Команды!$A$2:$A$7500,0),$E90+2)=Команды!$AJ$12,TRUE,FALSE),IF(INDEX(Команды!$A$2:$AN$7500,MATCH(J$3,Команды!$A$2:$A$7500,0),$E90+2)=Команды!$AJ$13,TRUE,FALSE),IF(INDEX(Команды!$A$2:$AN$7500,MATCH(J$3,Команды!$A$2:$A$7500,0),$E90+2)=Команды!$AJ$14,TRUE,FALSE),IF(INDEX(Команды!$A$2:$AN$7500,MATCH(J$3,Команды!$A$2:$A$7500,0),$E90+2)=Команды!$AJ$15,TRUE,FALSE),IF(INDEX(Команды!$A$2:$AN$7500,MATCH(J$3,Команды!$A$2:$A$7500,0),$E90+2)=Команды!$AJ$16,TRUE,FALSE),IF(INDEX(Команды!$A$2:$AN$7500,MATCH(J$3,Команды!$A$2:$A$7500,0),$E90+2)=Команды!$AJ$17,TRUE,FALSE),IF(INDEX(Команды!$A$2:$AN$7500,MATCH(J$3,Команды!$A$2:$A$7500,0),$E90+2)=Команды!$AJ$18,TRUE,FALSE),IF(INDEX(Команды!$A$2:$AN$7500,MATCH(J$3,Команды!$A$2:$A$7500,0),$E90+2)=Команды!$AJ$19,TRUE,FALSE)),INDEX(Команды!$AJ$2:$AL$19,MATCH(INDEX(Команды!$A$2:$AN$7500,MATCH(J$3,Команды!$A$2:$A$7500,0),$E90+2),Команды!$AJ$2:$AJ$19,0),3),0)</f>
        <v>В</v>
      </c>
      <c r="L90" s="342"/>
      <c r="M90" s="174" t="str">
        <f>IF(OR(IF(INDEX(Команды!$A$2:$AN$7500,MATCH(M$3,Команды!$A$2:$A$7500,0),$E90+2)=Команды!$AJ$2,TRUE,FALSE),IF(INDEX(Команды!$A$2:$AN$7500,MATCH(M$3,Команды!$A$2:$A$7500,0),$E90+2)=Команды!$AJ$3,TRUE,FALSE),IF(INDEX(Команды!$A$2:$AN$7500,MATCH(M$3,Команды!$A$2:$A$7500,0),$E90+2)=Команды!$AJ$4,TRUE,FALSE),IF(INDEX(Команды!$A$2:$AN$7500,MATCH(M$3,Команды!$A$2:$A$7500,0),$E90+2)=Команды!$AJ$5,TRUE,FALSE),IF(INDEX(Команды!$A$2:$AN$7500,MATCH(M$3,Команды!$A$2:$A$7500,0),$E90+2)=Команды!$AJ$6,TRUE,FALSE),IF(INDEX(Команды!$A$2:$AN$7500,MATCH(M$3,Команды!$A$2:$A$7500,0),$E90+2)=Команды!$AJ$7,TRUE,FALSE),IF(INDEX(Команды!$A$2:$AN$7500,MATCH(M$3,Команды!$A$2:$A$7500,0),$E90+2)=Команды!$AJ$8,TRUE,FALSE),IF(INDEX(Команды!$A$2:$AN$7500,MATCH(M$3,Команды!$A$2:$A$7500,0),$E90+2)=Команды!$AJ$9,TRUE,FALSE),IF(INDEX(Команды!$A$2:$AN$7500,MATCH(M$3,Команды!$A$2:$A$7500,0),$E90+2)=Команды!$AJ$10,TRUE,FALSE),IF(INDEX(Команды!$A$2:$AN$7500,MATCH(M$3,Команды!$A$2:$A$7500,0),$E90+2)=Команды!$AJ$11,TRUE,FALSE),IF(INDEX(Команды!$A$2:$AN$7500,MATCH(M$3,Команды!$A$2:$A$7500,0),$E90+2)=Команды!$AJ$12,TRUE,FALSE),IF(INDEX(Команды!$A$2:$AN$7500,MATCH(M$3,Команды!$A$2:$A$7500,0),$E90+2)=Команды!$AJ$13,TRUE,FALSE),IF(INDEX(Команды!$A$2:$AN$7500,MATCH(M$3,Команды!$A$2:$A$7500,0),$E90+2)=Команды!$AJ$14,TRUE,FALSE),IF(INDEX(Команды!$A$2:$AN$7500,MATCH(M$3,Команды!$A$2:$A$7500,0),$E90+2)=Команды!$AJ$15,TRUE,FALSE),IF(INDEX(Команды!$A$2:$AN$7500,MATCH(M$3,Команды!$A$2:$A$7500,0),$E90+2)=Команды!$AJ$16,TRUE,FALSE),,IF(INDEX(Команды!$A$2:$AN$7500,MATCH(M$3,Команды!$A$2:$A$7500,0),$E90+2)=Команды!$AJ$17,TRUE,FALSE),,IF(INDEX(Команды!$A$2:$AN$7500,MATCH(M$3,Команды!$A$2:$A$7500,0),$E90+2)=Команды!$AJ$18,TRUE,FALSE),,IF(INDEX(Команды!$A$2:$AN$7500,MATCH(M$3,Команды!$A$2:$A$7500,0),$E90+2)=Команды!$AJ$19,TRUE,FALSE)),INDEX(Команды!$AJ$2:$AK$19,MATCH(INDEX(Команды!$A$2:$AN$7500,MATCH(M$3,Команды!$A$2:$A$7500,0),$E90+2),Команды!$AJ$2:$AJ$19,0),2),0)</f>
        <v>В</v>
      </c>
      <c r="N90" s="175" t="str">
        <f>IF(OR(IF(INDEX(Команды!$A$2:$AN$7500,MATCH(M$3,Команды!$A$2:$A$7500,0),$E90+2)=Команды!$AJ$2,TRUE,FALSE),IF(INDEX(Команды!$A$2:$AN$7500,MATCH(M$3,Команды!$A$2:$A$7500,0),$E90+2)=Команды!$AJ$3,TRUE,FALSE),IF(INDEX(Команды!$A$2:$AN$7500,MATCH(M$3,Команды!$A$2:$A$7500,0),$E90+2)=Команды!$AJ$4,TRUE,FALSE),IF(INDEX(Команды!$A$2:$AN$7500,MATCH(M$3,Команды!$A$2:$A$7500,0),$E90+2)=Команды!$AJ$5,TRUE,FALSE),IF(INDEX(Команды!$A$2:$AN$7500,MATCH(M$3,Команды!$A$2:$A$7500,0),$E90+2)=Команды!$AJ$6,TRUE,FALSE),IF(INDEX(Команды!$A$2:$AN$7500,MATCH(M$3,Команды!$A$2:$A$7500,0),$E90+2)=Команды!$AJ$7,TRUE,FALSE),IF(INDEX(Команды!$A$2:$AN$7500,MATCH(M$3,Команды!$A$2:$A$7500,0),$E90+2)=Команды!$AJ$8,TRUE,FALSE),IF(INDEX(Команды!$A$2:$AN$7500,MATCH(M$3,Команды!$A$2:$A$7500,0),$E90+2)=Команды!$AJ$9,TRUE,FALSE),IF(INDEX(Команды!$A$2:$AN$7500,MATCH(M$3,Команды!$A$2:$A$7500,0),$E90+2)=Команды!$AJ$10,TRUE,FALSE),IF(INDEX(Команды!$A$2:$AN$7500,MATCH(M$3,Команды!$A$2:$A$7500,0),$E90+2)=Команды!$AJ$11,TRUE,FALSE),IF(INDEX(Команды!$A$2:$AN$7500,MATCH(M$3,Команды!$A$2:$A$7500,0),$E90+2)=Команды!$AJ$12,TRUE,FALSE),IF(INDEX(Команды!$A$2:$AN$7500,MATCH(M$3,Команды!$A$2:$A$7500,0),$E90+2)=Команды!$AJ$13,TRUE,FALSE),IF(INDEX(Команды!$A$2:$AN$7500,MATCH(M$3,Команды!$A$2:$A$7500,0),$E90+2)=Команды!$AJ$14,TRUE,FALSE),IF(INDEX(Команды!$A$2:$AN$7500,MATCH(M$3,Команды!$A$2:$A$7500,0),$E90+2)=Команды!$AJ$15,TRUE,FALSE),IF(INDEX(Команды!$A$2:$AN$7500,MATCH(M$3,Команды!$A$2:$A$7500,0),$E90+2)=Команды!$AJ$16,TRUE,FALSE),IF(INDEX(Команды!$A$2:$AN$7500,MATCH(M$3,Команды!$A$2:$A$7500,0),$E90+2)=Команды!$AJ$17,TRUE,FALSE),IF(INDEX(Команды!$A$2:$AN$7500,MATCH(M$3,Команды!$A$2:$A$7500,0),$E90+2)=Команды!$AJ$18,TRUE,FALSE),IF(INDEX(Команды!$A$2:$AN$7500,MATCH(M$3,Команды!$A$2:$A$7500,0),$E90+2)=Команды!$AJ$19,TRUE,FALSE)),INDEX(Команды!$AJ$2:$AL$19,MATCH(INDEX(Команды!$A$2:$AN$7500,MATCH(M$3,Команды!$A$2:$A$7500,0),$E90+2),Команды!$AJ$2:$AJ$19,0),3),0)</f>
        <v>В</v>
      </c>
      <c r="O90" s="342"/>
      <c r="P90" s="174">
        <f>IF(OR(IF(INDEX(Команды!$A$2:$AN$7500,MATCH(P$3,Команды!$A$2:$A$7500,0),$E90+2)=Команды!$AJ$2,TRUE,FALSE),IF(INDEX(Команды!$A$2:$AN$7500,MATCH(P$3,Команды!$A$2:$A$7500,0),$E90+2)=Команды!$AJ$3,TRUE,FALSE),IF(INDEX(Команды!$A$2:$AN$7500,MATCH(P$3,Команды!$A$2:$A$7500,0),$E90+2)=Команды!$AJ$4,TRUE,FALSE),IF(INDEX(Команды!$A$2:$AN$7500,MATCH(P$3,Команды!$A$2:$A$7500,0),$E90+2)=Команды!$AJ$5,TRUE,FALSE),IF(INDEX(Команды!$A$2:$AN$7500,MATCH(P$3,Команды!$A$2:$A$7500,0),$E90+2)=Команды!$AJ$6,TRUE,FALSE),IF(INDEX(Команды!$A$2:$AN$7500,MATCH(P$3,Команды!$A$2:$A$7500,0),$E90+2)=Команды!$AJ$7,TRUE,FALSE),IF(INDEX(Команды!$A$2:$AN$7500,MATCH(P$3,Команды!$A$2:$A$7500,0),$E90+2)=Команды!$AJ$8,TRUE,FALSE),IF(INDEX(Команды!$A$2:$AN$7500,MATCH(P$3,Команды!$A$2:$A$7500,0),$E90+2)=Команды!$AJ$9,TRUE,FALSE),IF(INDEX(Команды!$A$2:$AN$7500,MATCH(P$3,Команды!$A$2:$A$7500,0),$E90+2)=Команды!$AJ$10,TRUE,FALSE),IF(INDEX(Команды!$A$2:$AN$7500,MATCH(P$3,Команды!$A$2:$A$7500,0),$E90+2)=Команды!$AJ$11,TRUE,FALSE),IF(INDEX(Команды!$A$2:$AN$7500,MATCH(P$3,Команды!$A$2:$A$7500,0),$E90+2)=Команды!$AJ$12,TRUE,FALSE),IF(INDEX(Команды!$A$2:$AN$7500,MATCH(P$3,Команды!$A$2:$A$7500,0),$E90+2)=Команды!$AJ$13,TRUE,FALSE),IF(INDEX(Команды!$A$2:$AN$7500,MATCH(P$3,Команды!$A$2:$A$7500,0),$E90+2)=Команды!$AJ$14,TRUE,FALSE),IF(INDEX(Команды!$A$2:$AN$7500,MATCH(P$3,Команды!$A$2:$A$7500,0),$E90+2)=Команды!$AJ$15,TRUE,FALSE),IF(INDEX(Команды!$A$2:$AN$7500,MATCH(P$3,Команды!$A$2:$A$7500,0),$E90+2)=Команды!$AJ$16,TRUE,FALSE),,IF(INDEX(Команды!$A$2:$AN$7500,MATCH(P$3,Команды!$A$2:$A$7500,0),$E90+2)=Команды!$AJ$17,TRUE,FALSE),,IF(INDEX(Команды!$A$2:$AN$7500,MATCH(P$3,Команды!$A$2:$A$7500,0),$E90+2)=Команды!$AJ$18,TRUE,FALSE),,IF(INDEX(Команды!$A$2:$AN$7500,MATCH(P$3,Команды!$A$2:$A$7500,0),$E90+2)=Команды!$AJ$19,TRUE,FALSE)),INDEX(Команды!$AJ$2:$AK$19,MATCH(INDEX(Команды!$A$2:$AN$7500,MATCH(P$3,Команды!$A$2:$A$7500,0),$E90+2),Команды!$AJ$2:$AJ$19,0),2),0)</f>
        <v>0.28125</v>
      </c>
      <c r="Q90" s="175">
        <f>IF(OR(IF(INDEX(Команды!$A$2:$AN$7500,MATCH(P$3,Команды!$A$2:$A$7500,0),$E90+2)=Команды!$AJ$2,TRUE,FALSE),IF(INDEX(Команды!$A$2:$AN$7500,MATCH(P$3,Команды!$A$2:$A$7500,0),$E90+2)=Команды!$AJ$3,TRUE,FALSE),IF(INDEX(Команды!$A$2:$AN$7500,MATCH(P$3,Команды!$A$2:$A$7500,0),$E90+2)=Команды!$AJ$4,TRUE,FALSE),IF(INDEX(Команды!$A$2:$AN$7500,MATCH(P$3,Команды!$A$2:$A$7500,0),$E90+2)=Команды!$AJ$5,TRUE,FALSE),IF(INDEX(Команды!$A$2:$AN$7500,MATCH(P$3,Команды!$A$2:$A$7500,0),$E90+2)=Команды!$AJ$6,TRUE,FALSE),IF(INDEX(Команды!$A$2:$AN$7500,MATCH(P$3,Команды!$A$2:$A$7500,0),$E90+2)=Команды!$AJ$7,TRUE,FALSE),IF(INDEX(Команды!$A$2:$AN$7500,MATCH(P$3,Команды!$A$2:$A$7500,0),$E90+2)=Команды!$AJ$8,TRUE,FALSE),IF(INDEX(Команды!$A$2:$AN$7500,MATCH(P$3,Команды!$A$2:$A$7500,0),$E90+2)=Команды!$AJ$9,TRUE,FALSE),IF(INDEX(Команды!$A$2:$AN$7500,MATCH(P$3,Команды!$A$2:$A$7500,0),$E90+2)=Команды!$AJ$10,TRUE,FALSE),IF(INDEX(Команды!$A$2:$AN$7500,MATCH(P$3,Команды!$A$2:$A$7500,0),$E90+2)=Команды!$AJ$11,TRUE,FALSE),IF(INDEX(Команды!$A$2:$AN$7500,MATCH(P$3,Команды!$A$2:$A$7500,0),$E90+2)=Команды!$AJ$12,TRUE,FALSE),IF(INDEX(Команды!$A$2:$AN$7500,MATCH(P$3,Команды!$A$2:$A$7500,0),$E90+2)=Команды!$AJ$13,TRUE,FALSE),IF(INDEX(Команды!$A$2:$AN$7500,MATCH(P$3,Команды!$A$2:$A$7500,0),$E90+2)=Команды!$AJ$14,TRUE,FALSE),IF(INDEX(Команды!$A$2:$AN$7500,MATCH(P$3,Команды!$A$2:$A$7500,0),$E90+2)=Команды!$AJ$15,TRUE,FALSE),IF(INDEX(Команды!$A$2:$AN$7500,MATCH(P$3,Команды!$A$2:$A$7500,0),$E90+2)=Команды!$AJ$16,TRUE,FALSE),IF(INDEX(Команды!$A$2:$AN$7500,MATCH(P$3,Команды!$A$2:$A$7500,0),$E90+2)=Команды!$AJ$17,TRUE,FALSE),IF(INDEX(Команды!$A$2:$AN$7500,MATCH(P$3,Команды!$A$2:$A$7500,0),$E90+2)=Команды!$AJ$18,TRUE,FALSE),IF(INDEX(Команды!$A$2:$AN$7500,MATCH(P$3,Команды!$A$2:$A$7500,0),$E90+2)=Команды!$AJ$19,TRUE,FALSE)),INDEX(Команды!$AJ$2:$AL$19,MATCH(INDEX(Команды!$A$2:$AN$7500,MATCH(P$3,Команды!$A$2:$A$7500,0),$E90+2),Команды!$AJ$2:$AJ$19,0),3),0)</f>
        <v>0.65625</v>
      </c>
      <c r="R90" s="342"/>
      <c r="S90" s="174">
        <f>IF(OR(IF(INDEX(Команды!$A$2:$AN$7500,MATCH(S$3,Команды!$A$2:$A$7500,0),$E90+2)=Команды!$AJ$2,TRUE,FALSE),IF(INDEX(Команды!$A$2:$AN$7500,MATCH(S$3,Команды!$A$2:$A$7500,0),$E90+2)=Команды!$AJ$3,TRUE,FALSE),IF(INDEX(Команды!$A$2:$AN$7500,MATCH(S$3,Команды!$A$2:$A$7500,0),$E90+2)=Команды!$AJ$4,TRUE,FALSE),IF(INDEX(Команды!$A$2:$AN$7500,MATCH(S$3,Команды!$A$2:$A$7500,0),$E90+2)=Команды!$AJ$5,TRUE,FALSE),IF(INDEX(Команды!$A$2:$AN$7500,MATCH(S$3,Команды!$A$2:$A$7500,0),$E90+2)=Команды!$AJ$6,TRUE,FALSE),IF(INDEX(Команды!$A$2:$AN$7500,MATCH(S$3,Команды!$A$2:$A$7500,0),$E90+2)=Команды!$AJ$7,TRUE,FALSE),IF(INDEX(Команды!$A$2:$AN$7500,MATCH(S$3,Команды!$A$2:$A$7500,0),$E90+2)=Команды!$AJ$8,TRUE,FALSE),IF(INDEX(Команды!$A$2:$AN$7500,MATCH(S$3,Команды!$A$2:$A$7500,0),$E90+2)=Команды!$AJ$9,TRUE,FALSE),IF(INDEX(Команды!$A$2:$AN$7500,MATCH(S$3,Команды!$A$2:$A$7500,0),$E90+2)=Команды!$AJ$10,TRUE,FALSE),IF(INDEX(Команды!$A$2:$AN$7500,MATCH(S$3,Команды!$A$2:$A$7500,0),$E90+2)=Команды!$AJ$11,TRUE,FALSE),IF(INDEX(Команды!$A$2:$AN$7500,MATCH(S$3,Команды!$A$2:$A$7500,0),$E90+2)=Команды!$AJ$12,TRUE,FALSE),IF(INDEX(Команды!$A$2:$AN$7500,MATCH(S$3,Команды!$A$2:$A$7500,0),$E90+2)=Команды!$AJ$13,TRUE,FALSE),IF(INDEX(Команды!$A$2:$AN$7500,MATCH(S$3,Команды!$A$2:$A$7500,0),$E90+2)=Команды!$AJ$14,TRUE,FALSE),IF(INDEX(Команды!$A$2:$AN$7500,MATCH(S$3,Команды!$A$2:$A$7500,0),$E90+2)=Команды!$AJ$15,TRUE,FALSE),IF(INDEX(Команды!$A$2:$AN$7500,MATCH(S$3,Команды!$A$2:$A$7500,0),$E90+2)=Команды!$AJ$16,TRUE,FALSE),,IF(INDEX(Команды!$A$2:$AN$7500,MATCH(S$3,Команды!$A$2:$A$7500,0),$E90+2)=Команды!$AJ$17,TRUE,FALSE),,IF(INDEX(Команды!$A$2:$AN$7500,MATCH(S$3,Команды!$A$2:$A$7500,0),$E90+2)=Команды!$AJ$18,TRUE,FALSE),,IF(INDEX(Команды!$A$2:$AN$7500,MATCH(S$3,Команды!$A$2:$A$7500,0),$E90+2)=Команды!$AJ$19,TRUE,FALSE)),INDEX(Команды!$AJ$2:$AK$19,MATCH(INDEX(Команды!$A$2:$AN$7500,MATCH(S$3,Команды!$A$2:$A$7500,0),$E90+2),Команды!$AJ$2:$AJ$19,0),2),0)</f>
        <v>0.28125</v>
      </c>
      <c r="T90" s="175">
        <f>IF(OR(IF(INDEX(Команды!$A$2:$AN$7500,MATCH(S$3,Команды!$A$2:$A$7500,0),$E90+2)=Команды!$AJ$2,TRUE,FALSE),IF(INDEX(Команды!$A$2:$AN$7500,MATCH(S$3,Команды!$A$2:$A$7500,0),$E90+2)=Команды!$AJ$3,TRUE,FALSE),IF(INDEX(Команды!$A$2:$AN$7500,MATCH(S$3,Команды!$A$2:$A$7500,0),$E90+2)=Команды!$AJ$4,TRUE,FALSE),IF(INDEX(Команды!$A$2:$AN$7500,MATCH(S$3,Команды!$A$2:$A$7500,0),$E90+2)=Команды!$AJ$5,TRUE,FALSE),IF(INDEX(Команды!$A$2:$AN$7500,MATCH(S$3,Команды!$A$2:$A$7500,0),$E90+2)=Команды!$AJ$6,TRUE,FALSE),IF(INDEX(Команды!$A$2:$AN$7500,MATCH(S$3,Команды!$A$2:$A$7500,0),$E90+2)=Команды!$AJ$7,TRUE,FALSE),IF(INDEX(Команды!$A$2:$AN$7500,MATCH(S$3,Команды!$A$2:$A$7500,0),$E90+2)=Команды!$AJ$8,TRUE,FALSE),IF(INDEX(Команды!$A$2:$AN$7500,MATCH(S$3,Команды!$A$2:$A$7500,0),$E90+2)=Команды!$AJ$9,TRUE,FALSE),IF(INDEX(Команды!$A$2:$AN$7500,MATCH(S$3,Команды!$A$2:$A$7500,0),$E90+2)=Команды!$AJ$10,TRUE,FALSE),IF(INDEX(Команды!$A$2:$AN$7500,MATCH(S$3,Команды!$A$2:$A$7500,0),$E90+2)=Команды!$AJ$11,TRUE,FALSE),IF(INDEX(Команды!$A$2:$AN$7500,MATCH(S$3,Команды!$A$2:$A$7500,0),$E90+2)=Команды!$AJ$12,TRUE,FALSE),IF(INDEX(Команды!$A$2:$AN$7500,MATCH(S$3,Команды!$A$2:$A$7500,0),$E90+2)=Команды!$AJ$13,TRUE,FALSE),IF(INDEX(Команды!$A$2:$AN$7500,MATCH(S$3,Команды!$A$2:$A$7500,0),$E90+2)=Команды!$AJ$14,TRUE,FALSE),IF(INDEX(Команды!$A$2:$AN$7500,MATCH(S$3,Команды!$A$2:$A$7500,0),$E90+2)=Команды!$AJ$15,TRUE,FALSE),IF(INDEX(Команды!$A$2:$AN$7500,MATCH(S$3,Команды!$A$2:$A$7500,0),$E90+2)=Команды!$AJ$16,TRUE,FALSE),IF(INDEX(Команды!$A$2:$AN$7500,MATCH(S$3,Команды!$A$2:$A$7500,0),$E90+2)=Команды!$AJ$17,TRUE,FALSE),IF(INDEX(Команды!$A$2:$AN$7500,MATCH(S$3,Команды!$A$2:$A$7500,0),$E90+2)=Команды!$AJ$18,TRUE,FALSE),IF(INDEX(Команды!$A$2:$AN$7500,MATCH(S$3,Команды!$A$2:$A$7500,0),$E90+2)=Команды!$AJ$19,TRUE,FALSE)),INDEX(Команды!$AJ$2:$AL$19,MATCH(INDEX(Команды!$A$2:$AN$7500,MATCH(S$3,Команды!$A$2:$A$7500,0),$E90+2),Команды!$AJ$2:$AJ$19,0),3),0)</f>
        <v>0.65625</v>
      </c>
      <c r="U90" s="342"/>
      <c r="V90" s="174">
        <f>IF(OR(IF(INDEX(Команды!$A$2:$AN$7500,MATCH(V$3,Команды!$A$2:$A$7500,0),$E90+2)=Команды!$AJ$2,TRUE,FALSE),IF(INDEX(Команды!$A$2:$AN$7500,MATCH(V$3,Команды!$A$2:$A$7500,0),$E90+2)=Команды!$AJ$3,TRUE,FALSE),IF(INDEX(Команды!$A$2:$AN$7500,MATCH(V$3,Команды!$A$2:$A$7500,0),$E90+2)=Команды!$AJ$4,TRUE,FALSE),IF(INDEX(Команды!$A$2:$AN$7500,MATCH(V$3,Команды!$A$2:$A$7500,0),$E90+2)=Команды!$AJ$5,TRUE,FALSE),IF(INDEX(Команды!$A$2:$AN$7500,MATCH(V$3,Команды!$A$2:$A$7500,0),$E90+2)=Команды!$AJ$6,TRUE,FALSE),IF(INDEX(Команды!$A$2:$AN$7500,MATCH(V$3,Команды!$A$2:$A$7500,0),$E90+2)=Команды!$AJ$7,TRUE,FALSE),IF(INDEX(Команды!$A$2:$AN$7500,MATCH(V$3,Команды!$A$2:$A$7500,0),$E90+2)=Команды!$AJ$8,TRUE,FALSE),IF(INDEX(Команды!$A$2:$AN$7500,MATCH(V$3,Команды!$A$2:$A$7500,0),$E90+2)=Команды!$AJ$9,TRUE,FALSE),IF(INDEX(Команды!$A$2:$AN$7500,MATCH(V$3,Команды!$A$2:$A$7500,0),$E90+2)=Команды!$AJ$10,TRUE,FALSE),IF(INDEX(Команды!$A$2:$AN$7500,MATCH(V$3,Команды!$A$2:$A$7500,0),$E90+2)=Команды!$AJ$11,TRUE,FALSE),IF(INDEX(Команды!$A$2:$AN$7500,MATCH(V$3,Команды!$A$2:$A$7500,0),$E90+2)=Команды!$AJ$12,TRUE,FALSE),IF(INDEX(Команды!$A$2:$AN$7500,MATCH(V$3,Команды!$A$2:$A$7500,0),$E90+2)=Команды!$AJ$13,TRUE,FALSE),IF(INDEX(Команды!$A$2:$AN$7500,MATCH(V$3,Команды!$A$2:$A$7500,0),$E90+2)=Команды!$AJ$14,TRUE,FALSE),IF(INDEX(Команды!$A$2:$AN$7500,MATCH(V$3,Команды!$A$2:$A$7500,0),$E90+2)=Команды!$AJ$15,TRUE,FALSE),IF(INDEX(Команды!$A$2:$AN$7500,MATCH(V$3,Команды!$A$2:$A$7500,0),$E90+2)=Команды!$AJ$16,TRUE,FALSE),,IF(INDEX(Команды!$A$2:$AN$7500,MATCH(V$3,Команды!$A$2:$A$7500,0),$E90+2)=Команды!$AJ$17,TRUE,FALSE),,IF(INDEX(Команды!$A$2:$AN$7500,MATCH(V$3,Команды!$A$2:$A$7500,0),$E90+2)=Команды!$AJ$18,TRUE,FALSE),,IF(INDEX(Команды!$A$2:$AN$7500,MATCH(V$3,Команды!$A$2:$A$7500,0),$E90+2)=Команды!$AJ$19,TRUE,FALSE)),INDEX(Команды!$AJ$2:$AK$19,MATCH(INDEX(Команды!$A$2:$AN$7500,MATCH(V$3,Команды!$A$2:$A$7500,0),$E90+2),Команды!$AJ$2:$AJ$19,0),2),0)</f>
        <v>0.3125</v>
      </c>
      <c r="W90" s="175">
        <f>IF(OR(IF(INDEX(Команды!$A$2:$AN$7500,MATCH(V$3,Команды!$A$2:$A$7500,0),$E90+2)=Команды!$AJ$2,TRUE,FALSE),IF(INDEX(Команды!$A$2:$AN$7500,MATCH(V$3,Команды!$A$2:$A$7500,0),$E90+2)=Команды!$AJ$3,TRUE,FALSE),IF(INDEX(Команды!$A$2:$AN$7500,MATCH(V$3,Команды!$A$2:$A$7500,0),$E90+2)=Команды!$AJ$4,TRUE,FALSE),IF(INDEX(Команды!$A$2:$AN$7500,MATCH(V$3,Команды!$A$2:$A$7500,0),$E90+2)=Команды!$AJ$5,TRUE,FALSE),IF(INDEX(Команды!$A$2:$AN$7500,MATCH(V$3,Команды!$A$2:$A$7500,0),$E90+2)=Команды!$AJ$6,TRUE,FALSE),IF(INDEX(Команды!$A$2:$AN$7500,MATCH(V$3,Команды!$A$2:$A$7500,0),$E90+2)=Команды!$AJ$7,TRUE,FALSE),IF(INDEX(Команды!$A$2:$AN$7500,MATCH(V$3,Команды!$A$2:$A$7500,0),$E90+2)=Команды!$AJ$8,TRUE,FALSE),IF(INDEX(Команды!$A$2:$AN$7500,MATCH(V$3,Команды!$A$2:$A$7500,0),$E90+2)=Команды!$AJ$9,TRUE,FALSE),IF(INDEX(Команды!$A$2:$AN$7500,MATCH(V$3,Команды!$A$2:$A$7500,0),$E90+2)=Команды!$AJ$10,TRUE,FALSE),IF(INDEX(Команды!$A$2:$AN$7500,MATCH(V$3,Команды!$A$2:$A$7500,0),$E90+2)=Команды!$AJ$11,TRUE,FALSE),IF(INDEX(Команды!$A$2:$AN$7500,MATCH(V$3,Команды!$A$2:$A$7500,0),$E90+2)=Команды!$AJ$12,TRUE,FALSE),IF(INDEX(Команды!$A$2:$AN$7500,MATCH(V$3,Команды!$A$2:$A$7500,0),$E90+2)=Команды!$AJ$13,TRUE,FALSE),IF(INDEX(Команды!$A$2:$AN$7500,MATCH(V$3,Команды!$A$2:$A$7500,0),$E90+2)=Команды!$AJ$14,TRUE,FALSE),IF(INDEX(Команды!$A$2:$AN$7500,MATCH(V$3,Команды!$A$2:$A$7500,0),$E90+2)=Команды!$AJ$15,TRUE,FALSE),IF(INDEX(Команды!$A$2:$AN$7500,MATCH(V$3,Команды!$A$2:$A$7500,0),$E90+2)=Команды!$AJ$16,TRUE,FALSE),IF(INDEX(Команды!$A$2:$AN$7500,MATCH(V$3,Команды!$A$2:$A$7500,0),$E90+2)=Команды!$AJ$17,TRUE,FALSE),IF(INDEX(Команды!$A$2:$AN$7500,MATCH(V$3,Команды!$A$2:$A$7500,0),$E90+2)=Команды!$AJ$18,TRUE,FALSE),IF(INDEX(Команды!$A$2:$AN$7500,MATCH(V$3,Команды!$A$2:$A$7500,0),$E90+2)=Команды!$AJ$19,TRUE,FALSE)),INDEX(Команды!$AJ$2:$AL$19,MATCH(INDEX(Команды!$A$2:$AN$7500,MATCH(V$3,Команды!$A$2:$A$7500,0),$E90+2),Команды!$AJ$2:$AJ$19,0),3),0)</f>
        <v>0.6875</v>
      </c>
      <c r="X90" s="342"/>
      <c r="Y90" s="174">
        <f>IF(OR(IF(INDEX(Команды!$A$2:$AN$7500,MATCH(Y$3,Команды!$A$2:$A$7500,0),$E90+2)=Команды!$AJ$2,TRUE,FALSE),IF(INDEX(Команды!$A$2:$AN$7500,MATCH(Y$3,Команды!$A$2:$A$7500,0),$E90+2)=Команды!$AJ$3,TRUE,FALSE),IF(INDEX(Команды!$A$2:$AN$7500,MATCH(Y$3,Команды!$A$2:$A$7500,0),$E90+2)=Команды!$AJ$4,TRUE,FALSE),IF(INDEX(Команды!$A$2:$AN$7500,MATCH(Y$3,Команды!$A$2:$A$7500,0),$E90+2)=Команды!$AJ$5,TRUE,FALSE),IF(INDEX(Команды!$A$2:$AN$7500,MATCH(Y$3,Команды!$A$2:$A$7500,0),$E90+2)=Команды!$AJ$6,TRUE,FALSE),IF(INDEX(Команды!$A$2:$AN$7500,MATCH(Y$3,Команды!$A$2:$A$7500,0),$E90+2)=Команды!$AJ$7,TRUE,FALSE),IF(INDEX(Команды!$A$2:$AN$7500,MATCH(Y$3,Команды!$A$2:$A$7500,0),$E90+2)=Команды!$AJ$8,TRUE,FALSE),IF(INDEX(Команды!$A$2:$AN$7500,MATCH(Y$3,Команды!$A$2:$A$7500,0),$E90+2)=Команды!$AJ$9,TRUE,FALSE),IF(INDEX(Команды!$A$2:$AN$7500,MATCH(Y$3,Команды!$A$2:$A$7500,0),$E90+2)=Команды!$AJ$10,TRUE,FALSE),IF(INDEX(Команды!$A$2:$AN$7500,MATCH(Y$3,Команды!$A$2:$A$7500,0),$E90+2)=Команды!$AJ$11,TRUE,FALSE),IF(INDEX(Команды!$A$2:$AN$7500,MATCH(Y$3,Команды!$A$2:$A$7500,0),$E90+2)=Команды!$AJ$12,TRUE,FALSE),IF(INDEX(Команды!$A$2:$AN$7500,MATCH(Y$3,Команды!$A$2:$A$7500,0),$E90+2)=Команды!$AJ$13,TRUE,FALSE),IF(INDEX(Команды!$A$2:$AN$7500,MATCH(Y$3,Команды!$A$2:$A$7500,0),$E90+2)=Команды!$AJ$14,TRUE,FALSE),IF(INDEX(Команды!$A$2:$AN$7500,MATCH(Y$3,Команды!$A$2:$A$7500,0),$E90+2)=Команды!$AJ$15,TRUE,FALSE),IF(INDEX(Команды!$A$2:$AN$7500,MATCH(Y$3,Команды!$A$2:$A$7500,0),$E90+2)=Команды!$AJ$16,TRUE,FALSE),,IF(INDEX(Команды!$A$2:$AN$7500,MATCH(Y$3,Команды!$A$2:$A$7500,0),$E90+2)=Команды!$AJ$17,TRUE,FALSE),,IF(INDEX(Команды!$A$2:$AN$7500,MATCH(Y$3,Команды!$A$2:$A$7500,0),$E90+2)=Команды!$AJ$18,TRUE,FALSE),,IF(INDEX(Команды!$A$2:$AN$7500,MATCH(Y$3,Команды!$A$2:$A$7500,0),$E90+2)=Команды!$AJ$19,TRUE,FALSE)),INDEX(Команды!$AJ$2:$AK$19,MATCH(INDEX(Команды!$A$2:$AN$7500,MATCH(Y$3,Команды!$A$2:$A$7500,0),$E90+2),Команды!$AJ$2:$AJ$19,0),2),0)</f>
        <v>0.33333333333333331</v>
      </c>
      <c r="Z90" s="175">
        <f>IF(OR(IF(INDEX(Команды!$A$2:$AN$7500,MATCH(Y$3,Команды!$A$2:$A$7500,0),$E90+2)=Команды!$AJ$2,TRUE,FALSE),IF(INDEX(Команды!$A$2:$AN$7500,MATCH(Y$3,Команды!$A$2:$A$7500,0),$E90+2)=Команды!$AJ$3,TRUE,FALSE),IF(INDEX(Команды!$A$2:$AN$7500,MATCH(Y$3,Команды!$A$2:$A$7500,0),$E90+2)=Команды!$AJ$4,TRUE,FALSE),IF(INDEX(Команды!$A$2:$AN$7500,MATCH(Y$3,Команды!$A$2:$A$7500,0),$E90+2)=Команды!$AJ$5,TRUE,FALSE),IF(INDEX(Команды!$A$2:$AN$7500,MATCH(Y$3,Команды!$A$2:$A$7500,0),$E90+2)=Команды!$AJ$6,TRUE,FALSE),IF(INDEX(Команды!$A$2:$AN$7500,MATCH(Y$3,Команды!$A$2:$A$7500,0),$E90+2)=Команды!$AJ$7,TRUE,FALSE),IF(INDEX(Команды!$A$2:$AN$7500,MATCH(Y$3,Команды!$A$2:$A$7500,0),$E90+2)=Команды!$AJ$8,TRUE,FALSE),IF(INDEX(Команды!$A$2:$AN$7500,MATCH(Y$3,Команды!$A$2:$A$7500,0),$E90+2)=Команды!$AJ$9,TRUE,FALSE),IF(INDEX(Команды!$A$2:$AN$7500,MATCH(Y$3,Команды!$A$2:$A$7500,0),$E90+2)=Команды!$AJ$10,TRUE,FALSE),IF(INDEX(Команды!$A$2:$AN$7500,MATCH(Y$3,Команды!$A$2:$A$7500,0),$E90+2)=Команды!$AJ$11,TRUE,FALSE),IF(INDEX(Команды!$A$2:$AN$7500,MATCH(Y$3,Команды!$A$2:$A$7500,0),$E90+2)=Команды!$AJ$12,TRUE,FALSE),IF(INDEX(Команды!$A$2:$AN$7500,MATCH(Y$3,Команды!$A$2:$A$7500,0),$E90+2)=Команды!$AJ$13,TRUE,FALSE),IF(INDEX(Команды!$A$2:$AN$7500,MATCH(Y$3,Команды!$A$2:$A$7500,0),$E90+2)=Команды!$AJ$14,TRUE,FALSE),IF(INDEX(Команды!$A$2:$AN$7500,MATCH(Y$3,Команды!$A$2:$A$7500,0),$E90+2)=Команды!$AJ$15,TRUE,FALSE),IF(INDEX(Команды!$A$2:$AN$7500,MATCH(Y$3,Команды!$A$2:$A$7500,0),$E90+2)=Команды!$AJ$16,TRUE,FALSE),IF(INDEX(Команды!$A$2:$AN$7500,MATCH(Y$3,Команды!$A$2:$A$7500,0),$E90+2)=Команды!$AJ$17,TRUE,FALSE),IF(INDEX(Команды!$A$2:$AN$7500,MATCH(Y$3,Команды!$A$2:$A$7500,0),$E90+2)=Команды!$AJ$18,TRUE,FALSE),IF(INDEX(Команды!$A$2:$AN$7500,MATCH(Y$3,Команды!$A$2:$A$7500,0),$E90+2)=Команды!$AJ$19,TRUE,FALSE)),INDEX(Команды!$AJ$2:$AL$19,MATCH(INDEX(Команды!$A$2:$AN$7500,MATCH(Y$3,Команды!$A$2:$A$7500,0),$E90+2),Команды!$AJ$2:$AJ$19,0),3),0)</f>
        <v>0.70833333333333337</v>
      </c>
      <c r="AA90" s="342"/>
      <c r="AB90" s="174">
        <f>IF(OR(IF(INDEX(Команды!$A$2:$AN$7500,MATCH(AB$3,Команды!$A$2:$A$7500,0),$E90+2)=Команды!$AJ$2,TRUE,FALSE),IF(INDEX(Команды!$A$2:$AN$7500,MATCH(AB$3,Команды!$A$2:$A$7500,0),$E90+2)=Команды!$AJ$3,TRUE,FALSE),IF(INDEX(Команды!$A$2:$AN$7500,MATCH(AB$3,Команды!$A$2:$A$7500,0),$E90+2)=Команды!$AJ$4,TRUE,FALSE),IF(INDEX(Команды!$A$2:$AN$7500,MATCH(AB$3,Команды!$A$2:$A$7500,0),$E90+2)=Команды!$AJ$5,TRUE,FALSE),IF(INDEX(Команды!$A$2:$AN$7500,MATCH(AB$3,Команды!$A$2:$A$7500,0),$E90+2)=Команды!$AJ$6,TRUE,FALSE),IF(INDEX(Команды!$A$2:$AN$7500,MATCH(AB$3,Команды!$A$2:$A$7500,0),$E90+2)=Команды!$AJ$7,TRUE,FALSE),IF(INDEX(Команды!$A$2:$AN$7500,MATCH(AB$3,Команды!$A$2:$A$7500,0),$E90+2)=Команды!$AJ$8,TRUE,FALSE),IF(INDEX(Команды!$A$2:$AN$7500,MATCH(AB$3,Команды!$A$2:$A$7500,0),$E90+2)=Команды!$AJ$9,TRUE,FALSE),IF(INDEX(Команды!$A$2:$AN$7500,MATCH(AB$3,Команды!$A$2:$A$7500,0),$E90+2)=Команды!$AJ$10,TRUE,FALSE),IF(INDEX(Команды!$A$2:$AN$7500,MATCH(AB$3,Команды!$A$2:$A$7500,0),$E90+2)=Команды!$AJ$11,TRUE,FALSE),IF(INDEX(Команды!$A$2:$AN$7500,MATCH(AB$3,Команды!$A$2:$A$7500,0),$E90+2)=Команды!$AJ$12,TRUE,FALSE),IF(INDEX(Команды!$A$2:$AN$7500,MATCH(AB$3,Команды!$A$2:$A$7500,0),$E90+2)=Команды!$AJ$13,TRUE,FALSE),IF(INDEX(Команды!$A$2:$AN$7500,MATCH(AB$3,Команды!$A$2:$A$7500,0),$E90+2)=Команды!$AJ$14,TRUE,FALSE),IF(INDEX(Команды!$A$2:$AN$7500,MATCH(AB$3,Команды!$A$2:$A$7500,0),$E90+2)=Команды!$AJ$15,TRUE,FALSE),IF(INDEX(Команды!$A$2:$AN$7500,MATCH(AB$3,Команды!$A$2:$A$7500,0),$E90+2)=Команды!$AJ$16,TRUE,FALSE),,IF(INDEX(Команды!$A$2:$AN$7500,MATCH(AB$3,Команды!$A$2:$A$7500,0),$E90+2)=Команды!$AJ$17,TRUE,FALSE),,IF(INDEX(Команды!$A$2:$AN$7500,MATCH(AB$3,Команды!$A$2:$A$7500,0),$E90+2)=Команды!$AJ$18,TRUE,FALSE),,IF(INDEX(Команды!$A$2:$AN$7500,MATCH(AB$3,Команды!$A$2:$A$7500,0),$E90+2)=Команды!$AJ$19,TRUE,FALSE)),INDEX(Команды!$AJ$2:$AK$19,MATCH(INDEX(Команды!$A$2:$AN$7500,MATCH(AB$3,Команды!$A$2:$A$7500,0),$E90+2),Команды!$AJ$2:$AJ$19,0),2),0)</f>
        <v>0.33333333333333331</v>
      </c>
      <c r="AC90" s="175">
        <f>IF(OR(IF(INDEX(Команды!$A$2:$AN$7500,MATCH(AB$3,Команды!$A$2:$A$7500,0),$E90+2)=Команды!$AJ$2,TRUE,FALSE),IF(INDEX(Команды!$A$2:$AN$7500,MATCH(AB$3,Команды!$A$2:$A$7500,0),$E90+2)=Команды!$AJ$3,TRUE,FALSE),IF(INDEX(Команды!$A$2:$AN$7500,MATCH(AB$3,Команды!$A$2:$A$7500,0),$E90+2)=Команды!$AJ$4,TRUE,FALSE),IF(INDEX(Команды!$A$2:$AN$7500,MATCH(AB$3,Команды!$A$2:$A$7500,0),$E90+2)=Команды!$AJ$5,TRUE,FALSE),IF(INDEX(Команды!$A$2:$AN$7500,MATCH(AB$3,Команды!$A$2:$A$7500,0),$E90+2)=Команды!$AJ$6,TRUE,FALSE),IF(INDEX(Команды!$A$2:$AN$7500,MATCH(AB$3,Команды!$A$2:$A$7500,0),$E90+2)=Команды!$AJ$7,TRUE,FALSE),IF(INDEX(Команды!$A$2:$AN$7500,MATCH(AB$3,Команды!$A$2:$A$7500,0),$E90+2)=Команды!$AJ$8,TRUE,FALSE),IF(INDEX(Команды!$A$2:$AN$7500,MATCH(AB$3,Команды!$A$2:$A$7500,0),$E90+2)=Команды!$AJ$9,TRUE,FALSE),IF(INDEX(Команды!$A$2:$AN$7500,MATCH(AB$3,Команды!$A$2:$A$7500,0),$E90+2)=Команды!$AJ$10,TRUE,FALSE),IF(INDEX(Команды!$A$2:$AN$7500,MATCH(AB$3,Команды!$A$2:$A$7500,0),$E90+2)=Команды!$AJ$11,TRUE,FALSE),IF(INDEX(Команды!$A$2:$AN$7500,MATCH(AB$3,Команды!$A$2:$A$7500,0),$E90+2)=Команды!$AJ$12,TRUE,FALSE),IF(INDEX(Команды!$A$2:$AN$7500,MATCH(AB$3,Команды!$A$2:$A$7500,0),$E90+2)=Команды!$AJ$13,TRUE,FALSE),IF(INDEX(Команды!$A$2:$AN$7500,MATCH(AB$3,Команды!$A$2:$A$7500,0),$E90+2)=Команды!$AJ$14,TRUE,FALSE),IF(INDEX(Команды!$A$2:$AN$7500,MATCH(AB$3,Команды!$A$2:$A$7500,0),$E90+2)=Команды!$AJ$15,TRUE,FALSE),IF(INDEX(Команды!$A$2:$AN$7500,MATCH(AB$3,Команды!$A$2:$A$7500,0),$E90+2)=Команды!$AJ$16,TRUE,FALSE),IF(INDEX(Команды!$A$2:$AN$7500,MATCH(AB$3,Команды!$A$2:$A$7500,0),$E90+2)=Команды!$AJ$17,TRUE,FALSE),IF(INDEX(Команды!$A$2:$AN$7500,MATCH(AB$3,Команды!$A$2:$A$7500,0),$E90+2)=Команды!$AJ$18,TRUE,FALSE),IF(INDEX(Команды!$A$2:$AN$7500,MATCH(AB$3,Команды!$A$2:$A$7500,0),$E90+2)=Команды!$AJ$19,TRUE,FALSE)),INDEX(Команды!$AJ$2:$AL$19,MATCH(INDEX(Команды!$A$2:$AN$7500,MATCH(AB$3,Команды!$A$2:$A$7500,0),$E90+2),Команды!$AJ$2:$AJ$19,0),3),0)</f>
        <v>0.70833333333333337</v>
      </c>
      <c r="AD90" s="342"/>
      <c r="AE90" s="174" t="str">
        <f>IF(OR(IF(INDEX(Команды!$A$2:$AN$7500,MATCH(AE$3,Команды!$A$2:$A$7500,0),$E90+2)=Команды!$AJ$2,TRUE,FALSE),IF(INDEX(Команды!$A$2:$AN$7500,MATCH(AE$3,Команды!$A$2:$A$7500,0),$E90+2)=Команды!$AJ$3,TRUE,FALSE),IF(INDEX(Команды!$A$2:$AN$7500,MATCH(AE$3,Команды!$A$2:$A$7500,0),$E90+2)=Команды!$AJ$4,TRUE,FALSE),IF(INDEX(Команды!$A$2:$AN$7500,MATCH(AE$3,Команды!$A$2:$A$7500,0),$E90+2)=Команды!$AJ$5,TRUE,FALSE),IF(INDEX(Команды!$A$2:$AN$7500,MATCH(AE$3,Команды!$A$2:$A$7500,0),$E90+2)=Команды!$AJ$6,TRUE,FALSE),IF(INDEX(Команды!$A$2:$AN$7500,MATCH(AE$3,Команды!$A$2:$A$7500,0),$E90+2)=Команды!$AJ$7,TRUE,FALSE),IF(INDEX(Команды!$A$2:$AN$7500,MATCH(AE$3,Команды!$A$2:$A$7500,0),$E90+2)=Команды!$AJ$8,TRUE,FALSE),IF(INDEX(Команды!$A$2:$AN$7500,MATCH(AE$3,Команды!$A$2:$A$7500,0),$E90+2)=Команды!$AJ$9,TRUE,FALSE),IF(INDEX(Команды!$A$2:$AN$7500,MATCH(AE$3,Команды!$A$2:$A$7500,0),$E90+2)=Команды!$AJ$10,TRUE,FALSE),IF(INDEX(Команды!$A$2:$AN$7500,MATCH(AE$3,Команды!$A$2:$A$7500,0),$E90+2)=Команды!$AJ$11,TRUE,FALSE),IF(INDEX(Команды!$A$2:$AN$7500,MATCH(AE$3,Команды!$A$2:$A$7500,0),$E90+2)=Команды!$AJ$12,TRUE,FALSE),IF(INDEX(Команды!$A$2:$AN$7500,MATCH(AE$3,Команды!$A$2:$A$7500,0),$E90+2)=Команды!$AJ$13,TRUE,FALSE),IF(INDEX(Команды!$A$2:$AN$7500,MATCH(AE$3,Команды!$A$2:$A$7500,0),$E90+2)=Команды!$AJ$14,TRUE,FALSE),IF(INDEX(Команды!$A$2:$AN$7500,MATCH(AE$3,Команды!$A$2:$A$7500,0),$E90+2)=Команды!$AJ$15,TRUE,FALSE),IF(INDEX(Команды!$A$2:$AN$7500,MATCH(AE$3,Команды!$A$2:$A$7500,0),$E90+2)=Команды!$AJ$16,TRUE,FALSE),,IF(INDEX(Команды!$A$2:$AN$7500,MATCH(AE$3,Команды!$A$2:$A$7500,0),$E90+2)=Команды!$AJ$17,TRUE,FALSE),,IF(INDEX(Команды!$A$2:$AN$7500,MATCH(AE$3,Команды!$A$2:$A$7500,0),$E90+2)=Команды!$AJ$18,TRUE,FALSE),,IF(INDEX(Команды!$A$2:$AN$7500,MATCH(AE$3,Команды!$A$2:$A$7500,0),$E90+2)=Команды!$AJ$19,TRUE,FALSE)),INDEX(Команды!$AJ$2:$AK$19,MATCH(INDEX(Команды!$A$2:$AN$7500,MATCH(AE$3,Команды!$A$2:$A$7500,0),$E90+2),Команды!$AJ$2:$AJ$19,0),2),0)</f>
        <v>В</v>
      </c>
      <c r="AF90" s="175" t="str">
        <f>IF(OR(IF(INDEX(Команды!$A$2:$AN$7500,MATCH(AE$3,Команды!$A$2:$A$7500,0),$E90+2)=Команды!$AJ$2,TRUE,FALSE),IF(INDEX(Команды!$A$2:$AN$7500,MATCH(AE$3,Команды!$A$2:$A$7500,0),$E90+2)=Команды!$AJ$3,TRUE,FALSE),IF(INDEX(Команды!$A$2:$AN$7500,MATCH(AE$3,Команды!$A$2:$A$7500,0),$E90+2)=Команды!$AJ$4,TRUE,FALSE),IF(INDEX(Команды!$A$2:$AN$7500,MATCH(AE$3,Команды!$A$2:$A$7500,0),$E90+2)=Команды!$AJ$5,TRUE,FALSE),IF(INDEX(Команды!$A$2:$AN$7500,MATCH(AE$3,Команды!$A$2:$A$7500,0),$E90+2)=Команды!$AJ$6,TRUE,FALSE),IF(INDEX(Команды!$A$2:$AN$7500,MATCH(AE$3,Команды!$A$2:$A$7500,0),$E90+2)=Команды!$AJ$7,TRUE,FALSE),IF(INDEX(Команды!$A$2:$AN$7500,MATCH(AE$3,Команды!$A$2:$A$7500,0),$E90+2)=Команды!$AJ$8,TRUE,FALSE),IF(INDEX(Команды!$A$2:$AN$7500,MATCH(AE$3,Команды!$A$2:$A$7500,0),$E90+2)=Команды!$AJ$9,TRUE,FALSE),IF(INDEX(Команды!$A$2:$AN$7500,MATCH(AE$3,Команды!$A$2:$A$7500,0),$E90+2)=Команды!$AJ$10,TRUE,FALSE),IF(INDEX(Команды!$A$2:$AN$7500,MATCH(AE$3,Команды!$A$2:$A$7500,0),$E90+2)=Команды!$AJ$11,TRUE,FALSE),IF(INDEX(Команды!$A$2:$AN$7500,MATCH(AE$3,Команды!$A$2:$A$7500,0),$E90+2)=Команды!$AJ$12,TRUE,FALSE),IF(INDEX(Команды!$A$2:$AN$7500,MATCH(AE$3,Команды!$A$2:$A$7500,0),$E90+2)=Команды!$AJ$13,TRUE,FALSE),IF(INDEX(Команды!$A$2:$AN$7500,MATCH(AE$3,Команды!$A$2:$A$7500,0),$E90+2)=Команды!$AJ$14,TRUE,FALSE),IF(INDEX(Команды!$A$2:$AN$7500,MATCH(AE$3,Команды!$A$2:$A$7500,0),$E90+2)=Команды!$AJ$15,TRUE,FALSE),IF(INDEX(Команды!$A$2:$AN$7500,MATCH(AE$3,Команды!$A$2:$A$7500,0),$E90+2)=Команды!$AJ$16,TRUE,FALSE),IF(INDEX(Команды!$A$2:$AN$7500,MATCH(AE$3,Команды!$A$2:$A$7500,0),$E90+2)=Команды!$AJ$17,TRUE,FALSE),IF(INDEX(Команды!$A$2:$AN$7500,MATCH(AE$3,Команды!$A$2:$A$7500,0),$E90+2)=Команды!$AJ$18,TRUE,FALSE),IF(INDEX(Команды!$A$2:$AN$7500,MATCH(AE$3,Команды!$A$2:$A$7500,0),$E90+2)=Команды!$AJ$19,TRUE,FALSE)),INDEX(Команды!$AJ$2:$AL$19,MATCH(INDEX(Команды!$A$2:$AN$7500,MATCH(AE$3,Команды!$A$2:$A$7500,0),$E90+2),Команды!$AJ$2:$AJ$19,0),3),0)</f>
        <v>В</v>
      </c>
      <c r="AG90" s="342"/>
      <c r="AH90" s="174">
        <f>IF(OR(IF(INDEX(Команды!$A$2:$AN$7500,MATCH(AH$3,Команды!$A$2:$A$7500,0),$E90+2)=Команды!$AJ$2,TRUE,FALSE),IF(INDEX(Команды!$A$2:$AN$7500,MATCH(AH$3,Команды!$A$2:$A$7500,0),$E90+2)=Команды!$AJ$3,TRUE,FALSE),IF(INDEX(Команды!$A$2:$AN$7500,MATCH(AH$3,Команды!$A$2:$A$7500,0),$E90+2)=Команды!$AJ$4,TRUE,FALSE),IF(INDEX(Команды!$A$2:$AN$7500,MATCH(AH$3,Команды!$A$2:$A$7500,0),$E90+2)=Команды!$AJ$5,TRUE,FALSE),IF(INDEX(Команды!$A$2:$AN$7500,MATCH(AH$3,Команды!$A$2:$A$7500,0),$E90+2)=Команды!$AJ$6,TRUE,FALSE),IF(INDEX(Команды!$A$2:$AN$7500,MATCH(AH$3,Команды!$A$2:$A$7500,0),$E90+2)=Команды!$AJ$7,TRUE,FALSE),IF(INDEX(Команды!$A$2:$AN$7500,MATCH(AH$3,Команды!$A$2:$A$7500,0),$E90+2)=Команды!$AJ$8,TRUE,FALSE),IF(INDEX(Команды!$A$2:$AN$7500,MATCH(AH$3,Команды!$A$2:$A$7500,0),$E90+2)=Команды!$AJ$9,TRUE,FALSE),IF(INDEX(Команды!$A$2:$AN$7500,MATCH(AH$3,Команды!$A$2:$A$7500,0),$E90+2)=Команды!$AJ$10,TRUE,FALSE),IF(INDEX(Команды!$A$2:$AN$7500,MATCH(AH$3,Команды!$A$2:$A$7500,0),$E90+2)=Команды!$AJ$11,TRUE,FALSE),IF(INDEX(Команды!$A$2:$AN$7500,MATCH(AH$3,Команды!$A$2:$A$7500,0),$E90+2)=Команды!$AJ$12,TRUE,FALSE),IF(INDEX(Команды!$A$2:$AN$7500,MATCH(AH$3,Команды!$A$2:$A$7500,0),$E90+2)=Команды!$AJ$13,TRUE,FALSE),IF(INDEX(Команды!$A$2:$AN$7500,MATCH(AH$3,Команды!$A$2:$A$7500,0),$E90+2)=Команды!$AJ$14,TRUE,FALSE),IF(INDEX(Команды!$A$2:$AN$7500,MATCH(AH$3,Команды!$A$2:$A$7500,0),$E90+2)=Команды!$AJ$15,TRUE,FALSE),IF(INDEX(Команды!$A$2:$AN$7500,MATCH(AH$3,Команды!$A$2:$A$7500,0),$E90+2)=Команды!$AJ$16,TRUE,FALSE),,IF(INDEX(Команды!$A$2:$AN$7500,MATCH(AH$3,Команды!$A$2:$A$7500,0),$E90+2)=Команды!$AJ$17,TRUE,FALSE),,IF(INDEX(Команды!$A$2:$AN$7500,MATCH(AH$3,Команды!$A$2:$A$7500,0),$E90+2)=Команды!$AJ$18,TRUE,FALSE),,IF(INDEX(Команды!$A$2:$AN$7500,MATCH(AH$3,Команды!$A$2:$A$7500,0),$E90+2)=Команды!$AJ$19,TRUE,FALSE)),INDEX(Команды!$AJ$2:$AK$19,MATCH(INDEX(Команды!$A$2:$AN$7500,MATCH(AH$3,Команды!$A$2:$A$7500,0),$E90+2),Команды!$AJ$2:$AJ$19,0),2),0)</f>
        <v>0.625</v>
      </c>
      <c r="AI90" s="175">
        <f>IF(OR(IF(INDEX(Команды!$A$2:$AN$7500,MATCH(AH$3,Команды!$A$2:$A$7500,0),$E90+2)=Команды!$AJ$2,TRUE,FALSE),IF(INDEX(Команды!$A$2:$AN$7500,MATCH(AH$3,Команды!$A$2:$A$7500,0),$E90+2)=Команды!$AJ$3,TRUE,FALSE),IF(INDEX(Команды!$A$2:$AN$7500,MATCH(AH$3,Команды!$A$2:$A$7500,0),$E90+2)=Команды!$AJ$4,TRUE,FALSE),IF(INDEX(Команды!$A$2:$AN$7500,MATCH(AH$3,Команды!$A$2:$A$7500,0),$E90+2)=Команды!$AJ$5,TRUE,FALSE),IF(INDEX(Команды!$A$2:$AN$7500,MATCH(AH$3,Команды!$A$2:$A$7500,0),$E90+2)=Команды!$AJ$6,TRUE,FALSE),IF(INDEX(Команды!$A$2:$AN$7500,MATCH(AH$3,Команды!$A$2:$A$7500,0),$E90+2)=Команды!$AJ$7,TRUE,FALSE),IF(INDEX(Команды!$A$2:$AN$7500,MATCH(AH$3,Команды!$A$2:$A$7500,0),$E90+2)=Команды!$AJ$8,TRUE,FALSE),IF(INDEX(Команды!$A$2:$AN$7500,MATCH(AH$3,Команды!$A$2:$A$7500,0),$E90+2)=Команды!$AJ$9,TRUE,FALSE),IF(INDEX(Команды!$A$2:$AN$7500,MATCH(AH$3,Команды!$A$2:$A$7500,0),$E90+2)=Команды!$AJ$10,TRUE,FALSE),IF(INDEX(Команды!$A$2:$AN$7500,MATCH(AH$3,Команды!$A$2:$A$7500,0),$E90+2)=Команды!$AJ$11,TRUE,FALSE),IF(INDEX(Команды!$A$2:$AN$7500,MATCH(AH$3,Команды!$A$2:$A$7500,0),$E90+2)=Команды!$AJ$12,TRUE,FALSE),IF(INDEX(Команды!$A$2:$AN$7500,MATCH(AH$3,Команды!$A$2:$A$7500,0),$E90+2)=Команды!$AJ$13,TRUE,FALSE),IF(INDEX(Команды!$A$2:$AN$7500,MATCH(AH$3,Команды!$A$2:$A$7500,0),$E90+2)=Команды!$AJ$14,TRUE,FALSE),IF(INDEX(Команды!$A$2:$AN$7500,MATCH(AH$3,Команды!$A$2:$A$7500,0),$E90+2)=Команды!$AJ$15,TRUE,FALSE),IF(INDEX(Команды!$A$2:$AN$7500,MATCH(AH$3,Команды!$A$2:$A$7500,0),$E90+2)=Команды!$AJ$16,TRUE,FALSE),IF(INDEX(Команды!$A$2:$AN$7500,MATCH(AH$3,Команды!$A$2:$A$7500,0),$E90+2)=Команды!$AJ$17,TRUE,FALSE),IF(INDEX(Команды!$A$2:$AN$7500,MATCH(AH$3,Команды!$A$2:$A$7500,0),$E90+2)=Команды!$AJ$18,TRUE,FALSE),IF(INDEX(Команды!$A$2:$AN$7500,MATCH(AH$3,Команды!$A$2:$A$7500,0),$E90+2)=Команды!$AJ$19,TRUE,FALSE)),INDEX(Команды!$AJ$2:$AL$19,MATCH(INDEX(Команды!$A$2:$AN$7500,MATCH(AH$3,Команды!$A$2:$A$7500,0),$E90+2),Команды!$AJ$2:$AJ$19,0),3),0)</f>
        <v>1</v>
      </c>
      <c r="AJ90" s="342"/>
      <c r="AK90" s="174">
        <f>IF(OR(IF(INDEX(Команды!$A$2:$AN$7500,MATCH(AK$3,Команды!$A$2:$A$7500,0),$E90+2)=Команды!$AJ$2,TRUE,FALSE),IF(INDEX(Команды!$A$2:$AN$7500,MATCH(AK$3,Команды!$A$2:$A$7500,0),$E90+2)=Команды!$AJ$3,TRUE,FALSE),IF(INDEX(Команды!$A$2:$AN$7500,MATCH(AK$3,Команды!$A$2:$A$7500,0),$E90+2)=Команды!$AJ$4,TRUE,FALSE),IF(INDEX(Команды!$A$2:$AN$7500,MATCH(AK$3,Команды!$A$2:$A$7500,0),$E90+2)=Команды!$AJ$5,TRUE,FALSE),IF(INDEX(Команды!$A$2:$AN$7500,MATCH(AK$3,Команды!$A$2:$A$7500,0),$E90+2)=Команды!$AJ$6,TRUE,FALSE),IF(INDEX(Команды!$A$2:$AN$7500,MATCH(AK$3,Команды!$A$2:$A$7500,0),$E90+2)=Команды!$AJ$7,TRUE,FALSE),IF(INDEX(Команды!$A$2:$AN$7500,MATCH(AK$3,Команды!$A$2:$A$7500,0),$E90+2)=Команды!$AJ$8,TRUE,FALSE),IF(INDEX(Команды!$A$2:$AN$7500,MATCH(AK$3,Команды!$A$2:$A$7500,0),$E90+2)=Команды!$AJ$9,TRUE,FALSE),IF(INDEX(Команды!$A$2:$AN$7500,MATCH(AK$3,Команды!$A$2:$A$7500,0),$E90+2)=Команды!$AJ$10,TRUE,FALSE),IF(INDEX(Команды!$A$2:$AN$7500,MATCH(AK$3,Команды!$A$2:$A$7500,0),$E90+2)=Команды!$AJ$11,TRUE,FALSE),IF(INDEX(Команды!$A$2:$AN$7500,MATCH(AK$3,Команды!$A$2:$A$7500,0),$E90+2)=Команды!$AJ$12,TRUE,FALSE),IF(INDEX(Команды!$A$2:$AN$7500,MATCH(AK$3,Команды!$A$2:$A$7500,0),$E90+2)=Команды!$AJ$13,TRUE,FALSE),IF(INDEX(Команды!$A$2:$AN$7500,MATCH(AK$3,Команды!$A$2:$A$7500,0),$E90+2)=Команды!$AJ$14,TRUE,FALSE),IF(INDEX(Команды!$A$2:$AN$7500,MATCH(AK$3,Команды!$A$2:$A$7500,0),$E90+2)=Команды!$AJ$15,TRUE,FALSE),IF(INDEX(Команды!$A$2:$AN$7500,MATCH(AK$3,Команды!$A$2:$A$7500,0),$E90+2)=Команды!$AJ$16,TRUE,FALSE),,IF(INDEX(Команды!$A$2:$AN$7500,MATCH(AK$3,Команды!$A$2:$A$7500,0),$E90+2)=Команды!$AJ$17,TRUE,FALSE),,IF(INDEX(Команды!$A$2:$AN$7500,MATCH(AK$3,Команды!$A$2:$A$7500,0),$E90+2)=Команды!$AJ$18,TRUE,FALSE),,IF(INDEX(Команды!$A$2:$AN$7500,MATCH(AK$3,Команды!$A$2:$A$7500,0),$E90+2)=Команды!$AJ$19,TRUE,FALSE)),INDEX(Команды!$AJ$2:$AK$19,MATCH(INDEX(Команды!$A$2:$AN$7500,MATCH(AK$3,Команды!$A$2:$A$7500,0),$E90+2),Команды!$AJ$2:$AJ$19,0),2),0)</f>
        <v>0.64583333333333337</v>
      </c>
      <c r="AL90" s="175">
        <f>IF(OR(IF(INDEX(Команды!$A$2:$AN$7500,MATCH(AK$3,Команды!$A$2:$A$7500,0),$E90+2)=Команды!$AJ$2,TRUE,FALSE),IF(INDEX(Команды!$A$2:$AN$7500,MATCH(AK$3,Команды!$A$2:$A$7500,0),$E90+2)=Команды!$AJ$3,TRUE,FALSE),IF(INDEX(Команды!$A$2:$AN$7500,MATCH(AK$3,Команды!$A$2:$A$7500,0),$E90+2)=Команды!$AJ$4,TRUE,FALSE),IF(INDEX(Команды!$A$2:$AN$7500,MATCH(AK$3,Команды!$A$2:$A$7500,0),$E90+2)=Команды!$AJ$5,TRUE,FALSE),IF(INDEX(Команды!$A$2:$AN$7500,MATCH(AK$3,Команды!$A$2:$A$7500,0),$E90+2)=Команды!$AJ$6,TRUE,FALSE),IF(INDEX(Команды!$A$2:$AN$7500,MATCH(AK$3,Команды!$A$2:$A$7500,0),$E90+2)=Команды!$AJ$7,TRUE,FALSE),IF(INDEX(Команды!$A$2:$AN$7500,MATCH(AK$3,Команды!$A$2:$A$7500,0),$E90+2)=Команды!$AJ$8,TRUE,FALSE),IF(INDEX(Команды!$A$2:$AN$7500,MATCH(AK$3,Команды!$A$2:$A$7500,0),$E90+2)=Команды!$AJ$9,TRUE,FALSE),IF(INDEX(Команды!$A$2:$AN$7500,MATCH(AK$3,Команды!$A$2:$A$7500,0),$E90+2)=Команды!$AJ$10,TRUE,FALSE),IF(INDEX(Команды!$A$2:$AN$7500,MATCH(AK$3,Команды!$A$2:$A$7500,0),$E90+2)=Команды!$AJ$11,TRUE,FALSE),IF(INDEX(Команды!$A$2:$AN$7500,MATCH(AK$3,Команды!$A$2:$A$7500,0),$E90+2)=Команды!$AJ$12,TRUE,FALSE),IF(INDEX(Команды!$A$2:$AN$7500,MATCH(AK$3,Команды!$A$2:$A$7500,0),$E90+2)=Команды!$AJ$13,TRUE,FALSE),IF(INDEX(Команды!$A$2:$AN$7500,MATCH(AK$3,Команды!$A$2:$A$7500,0),$E90+2)=Команды!$AJ$14,TRUE,FALSE),IF(INDEX(Команды!$A$2:$AN$7500,MATCH(AK$3,Команды!$A$2:$A$7500,0),$E90+2)=Команды!$AJ$15,TRUE,FALSE),IF(INDEX(Команды!$A$2:$AN$7500,MATCH(AK$3,Команды!$A$2:$A$7500,0),$E90+2)=Команды!$AJ$16,TRUE,FALSE),IF(INDEX(Команды!$A$2:$AN$7500,MATCH(AK$3,Команды!$A$2:$A$7500,0),$E90+2)=Команды!$AJ$17,TRUE,FALSE),IF(INDEX(Команды!$A$2:$AN$7500,MATCH(AK$3,Команды!$A$2:$A$7500,0),$E90+2)=Команды!$AJ$18,TRUE,FALSE),IF(INDEX(Команды!$A$2:$AN$7500,MATCH(AK$3,Команды!$A$2:$A$7500,0),$E90+2)=Команды!$AJ$19,TRUE,FALSE)),INDEX(Команды!$AJ$2:$AL$19,MATCH(INDEX(Команды!$A$2:$AN$7500,MATCH(AK$3,Команды!$A$2:$A$7500,0),$E90+2),Команды!$AJ$2:$AJ$19,0),3),0)</f>
        <v>1.0208333333333333</v>
      </c>
      <c r="AM90" s="342"/>
      <c r="AN90" s="174">
        <f>IF(OR(IF(INDEX(Команды!$A$2:$AN$7500,MATCH(AN$3,Команды!$A$2:$A$7500,0),$E90+2)=Команды!$AJ$2,TRUE,FALSE),IF(INDEX(Команды!$A$2:$AN$7500,MATCH(AN$3,Команды!$A$2:$A$7500,0),$E90+2)=Команды!$AJ$3,TRUE,FALSE),IF(INDEX(Команды!$A$2:$AN$7500,MATCH(AN$3,Команды!$A$2:$A$7500,0),$E90+2)=Команды!$AJ$4,TRUE,FALSE),IF(INDEX(Команды!$A$2:$AN$7500,MATCH(AN$3,Команды!$A$2:$A$7500,0),$E90+2)=Команды!$AJ$5,TRUE,FALSE),IF(INDEX(Команды!$A$2:$AN$7500,MATCH(AN$3,Команды!$A$2:$A$7500,0),$E90+2)=Команды!$AJ$6,TRUE,FALSE),IF(INDEX(Команды!$A$2:$AN$7500,MATCH(AN$3,Команды!$A$2:$A$7500,0),$E90+2)=Команды!$AJ$7,TRUE,FALSE),IF(INDEX(Команды!$A$2:$AN$7500,MATCH(AN$3,Команды!$A$2:$A$7500,0),$E90+2)=Команды!$AJ$8,TRUE,FALSE),IF(INDEX(Команды!$A$2:$AN$7500,MATCH(AN$3,Команды!$A$2:$A$7500,0),$E90+2)=Команды!$AJ$9,TRUE,FALSE),IF(INDEX(Команды!$A$2:$AN$7500,MATCH(AN$3,Команды!$A$2:$A$7500,0),$E90+2)=Команды!$AJ$10,TRUE,FALSE),IF(INDEX(Команды!$A$2:$AN$7500,MATCH(AN$3,Команды!$A$2:$A$7500,0),$E90+2)=Команды!$AJ$11,TRUE,FALSE),IF(INDEX(Команды!$A$2:$AN$7500,MATCH(AN$3,Команды!$A$2:$A$7500,0),$E90+2)=Команды!$AJ$12,TRUE,FALSE),IF(INDEX(Команды!$A$2:$AN$7500,MATCH(AN$3,Команды!$A$2:$A$7500,0),$E90+2)=Команды!$AJ$13,TRUE,FALSE),IF(INDEX(Команды!$A$2:$AN$7500,MATCH(AN$3,Команды!$A$2:$A$7500,0),$E90+2)=Команды!$AJ$14,TRUE,FALSE),IF(INDEX(Команды!$A$2:$AN$7500,MATCH(AN$3,Команды!$A$2:$A$7500,0),$E90+2)=Команды!$AJ$15,TRUE,FALSE),IF(INDEX(Команды!$A$2:$AN$7500,MATCH(AN$3,Команды!$A$2:$A$7500,0),$E90+2)=Команды!$AJ$16,TRUE,FALSE),,IF(INDEX(Команды!$A$2:$AN$7500,MATCH(AN$3,Команды!$A$2:$A$7500,0),$E90+2)=Команды!$AJ$17,TRUE,FALSE),,IF(INDEX(Команды!$A$2:$AN$7500,MATCH(AN$3,Команды!$A$2:$A$7500,0),$E90+2)=Команды!$AJ$18,TRUE,FALSE),,IF(INDEX(Команды!$A$2:$AN$7500,MATCH(AN$3,Команды!$A$2:$A$7500,0),$E90+2)=Команды!$AJ$19,TRUE,FALSE)),INDEX(Команды!$AJ$2:$AK$19,MATCH(INDEX(Команды!$A$2:$AN$7500,MATCH(AN$3,Команды!$A$2:$A$7500,0),$E90+2),Команды!$AJ$2:$AJ$19,0),2),0)</f>
        <v>0.64583333333333337</v>
      </c>
      <c r="AO90" s="175">
        <f>IF(OR(IF(INDEX(Команды!$A$2:$AN$7500,MATCH(AN$3,Команды!$A$2:$A$7500,0),$E90+2)=Команды!$AJ$2,TRUE,FALSE),IF(INDEX(Команды!$A$2:$AN$7500,MATCH(AN$3,Команды!$A$2:$A$7500,0),$E90+2)=Команды!$AJ$3,TRUE,FALSE),IF(INDEX(Команды!$A$2:$AN$7500,MATCH(AN$3,Команды!$A$2:$A$7500,0),$E90+2)=Команды!$AJ$4,TRUE,FALSE),IF(INDEX(Команды!$A$2:$AN$7500,MATCH(AN$3,Команды!$A$2:$A$7500,0),$E90+2)=Команды!$AJ$5,TRUE,FALSE),IF(INDEX(Команды!$A$2:$AN$7500,MATCH(AN$3,Команды!$A$2:$A$7500,0),$E90+2)=Команды!$AJ$6,TRUE,FALSE),IF(INDEX(Команды!$A$2:$AN$7500,MATCH(AN$3,Команды!$A$2:$A$7500,0),$E90+2)=Команды!$AJ$7,TRUE,FALSE),IF(INDEX(Команды!$A$2:$AN$7500,MATCH(AN$3,Команды!$A$2:$A$7500,0),$E90+2)=Команды!$AJ$8,TRUE,FALSE),IF(INDEX(Команды!$A$2:$AN$7500,MATCH(AN$3,Команды!$A$2:$A$7500,0),$E90+2)=Команды!$AJ$9,TRUE,FALSE),IF(INDEX(Команды!$A$2:$AN$7500,MATCH(AN$3,Команды!$A$2:$A$7500,0),$E90+2)=Команды!$AJ$10,TRUE,FALSE),IF(INDEX(Команды!$A$2:$AN$7500,MATCH(AN$3,Команды!$A$2:$A$7500,0),$E90+2)=Команды!$AJ$11,TRUE,FALSE),IF(INDEX(Команды!$A$2:$AN$7500,MATCH(AN$3,Команды!$A$2:$A$7500,0),$E90+2)=Команды!$AJ$12,TRUE,FALSE),IF(INDEX(Команды!$A$2:$AN$7500,MATCH(AN$3,Команды!$A$2:$A$7500,0),$E90+2)=Команды!$AJ$13,TRUE,FALSE),IF(INDEX(Команды!$A$2:$AN$7500,MATCH(AN$3,Команды!$A$2:$A$7500,0),$E90+2)=Команды!$AJ$14,TRUE,FALSE),IF(INDEX(Команды!$A$2:$AN$7500,MATCH(AN$3,Команды!$A$2:$A$7500,0),$E90+2)=Команды!$AJ$15,TRUE,FALSE),IF(INDEX(Команды!$A$2:$AN$7500,MATCH(AN$3,Команды!$A$2:$A$7500,0),$E90+2)=Команды!$AJ$16,TRUE,FALSE),IF(INDEX(Команды!$A$2:$AN$7500,MATCH(AN$3,Команды!$A$2:$A$7500,0),$E90+2)=Команды!$AJ$17,TRUE,FALSE),IF(INDEX(Команды!$A$2:$AN$7500,MATCH(AN$3,Команды!$A$2:$A$7500,0),$E90+2)=Команды!$AJ$18,TRUE,FALSE),IF(INDEX(Команды!$A$2:$AN$7500,MATCH(AN$3,Команды!$A$2:$A$7500,0),$E90+2)=Команды!$AJ$19,TRUE,FALSE)),INDEX(Команды!$AJ$2:$AL$19,MATCH(INDEX(Команды!$A$2:$AN$7500,MATCH(AN$3,Команды!$A$2:$A$7500,0),$E90+2),Команды!$AJ$2:$AJ$19,0),3),0)</f>
        <v>1.0208333333333333</v>
      </c>
      <c r="AP90" s="342"/>
      <c r="AQ90" s="174">
        <f>IF(OR(IF(INDEX(Команды!$A$2:$AN$7500,MATCH(AQ$3,Команды!$A$2:$A$7500,0),$E90+2)=Команды!$AJ$2,TRUE,FALSE),IF(INDEX(Команды!$A$2:$AN$7500,MATCH(AQ$3,Команды!$A$2:$A$7500,0),$E90+2)=Команды!$AJ$3,TRUE,FALSE),IF(INDEX(Команды!$A$2:$AN$7500,MATCH(AQ$3,Команды!$A$2:$A$7500,0),$E90+2)=Команды!$AJ$4,TRUE,FALSE),IF(INDEX(Команды!$A$2:$AN$7500,MATCH(AQ$3,Команды!$A$2:$A$7500,0),$E90+2)=Команды!$AJ$5,TRUE,FALSE),IF(INDEX(Команды!$A$2:$AN$7500,MATCH(AQ$3,Команды!$A$2:$A$7500,0),$E90+2)=Команды!$AJ$6,TRUE,FALSE),IF(INDEX(Команды!$A$2:$AN$7500,MATCH(AQ$3,Команды!$A$2:$A$7500,0),$E90+2)=Команды!$AJ$7,TRUE,FALSE),IF(INDEX(Команды!$A$2:$AN$7500,MATCH(AQ$3,Команды!$A$2:$A$7500,0),$E90+2)=Команды!$AJ$8,TRUE,FALSE),IF(INDEX(Команды!$A$2:$AN$7500,MATCH(AQ$3,Команды!$A$2:$A$7500,0),$E90+2)=Команды!$AJ$9,TRUE,FALSE),IF(INDEX(Команды!$A$2:$AN$7500,MATCH(AQ$3,Команды!$A$2:$A$7500,0),$E90+2)=Команды!$AJ$10,TRUE,FALSE),IF(INDEX(Команды!$A$2:$AN$7500,MATCH(AQ$3,Команды!$A$2:$A$7500,0),$E90+2)=Команды!$AJ$11,TRUE,FALSE),IF(INDEX(Команды!$A$2:$AN$7500,MATCH(AQ$3,Команды!$A$2:$A$7500,0),$E90+2)=Команды!$AJ$12,TRUE,FALSE),IF(INDEX(Команды!$A$2:$AN$7500,MATCH(AQ$3,Команды!$A$2:$A$7500,0),$E90+2)=Команды!$AJ$13,TRUE,FALSE),IF(INDEX(Команды!$A$2:$AN$7500,MATCH(AQ$3,Команды!$A$2:$A$7500,0),$E90+2)=Команды!$AJ$14,TRUE,FALSE),IF(INDEX(Команды!$A$2:$AN$7500,MATCH(AQ$3,Команды!$A$2:$A$7500,0),$E90+2)=Команды!$AJ$15,TRUE,FALSE),IF(INDEX(Команды!$A$2:$AN$7500,MATCH(AQ$3,Команды!$A$2:$A$7500,0),$E90+2)=Команды!$AJ$16,TRUE,FALSE),,IF(INDEX(Команды!$A$2:$AN$7500,MATCH(AQ$3,Команды!$A$2:$A$7500,0),$E90+2)=Команды!$AJ$17,TRUE,FALSE),,IF(INDEX(Команды!$A$2:$AN$7500,MATCH(AQ$3,Команды!$A$2:$A$7500,0),$E90+2)=Команды!$AJ$18,TRUE,FALSE),,IF(INDEX(Команды!$A$2:$AN$7500,MATCH(AQ$3,Команды!$A$2:$A$7500,0),$E90+2)=Команды!$AJ$19,TRUE,FALSE)),INDEX(Команды!$AJ$2:$AK$19,MATCH(INDEX(Команды!$A$2:$AN$7500,MATCH(AQ$3,Команды!$A$2:$A$7500,0),$E90+2),Команды!$AJ$2:$AJ$19,0),2),0)</f>
        <v>0.64583333333333337</v>
      </c>
      <c r="AR90" s="175">
        <f>IF(OR(IF(INDEX(Команды!$A$2:$AN$7500,MATCH(AQ$3,Команды!$A$2:$A$7500,0),$E90+2)=Команды!$AJ$2,TRUE,FALSE),IF(INDEX(Команды!$A$2:$AN$7500,MATCH(AQ$3,Команды!$A$2:$A$7500,0),$E90+2)=Команды!$AJ$3,TRUE,FALSE),IF(INDEX(Команды!$A$2:$AN$7500,MATCH(AQ$3,Команды!$A$2:$A$7500,0),$E90+2)=Команды!$AJ$4,TRUE,FALSE),IF(INDEX(Команды!$A$2:$AN$7500,MATCH(AQ$3,Команды!$A$2:$A$7500,0),$E90+2)=Команды!$AJ$5,TRUE,FALSE),IF(INDEX(Команды!$A$2:$AN$7500,MATCH(AQ$3,Команды!$A$2:$A$7500,0),$E90+2)=Команды!$AJ$6,TRUE,FALSE),IF(INDEX(Команды!$A$2:$AN$7500,MATCH(AQ$3,Команды!$A$2:$A$7500,0),$E90+2)=Команды!$AJ$7,TRUE,FALSE),IF(INDEX(Команды!$A$2:$AN$7500,MATCH(AQ$3,Команды!$A$2:$A$7500,0),$E90+2)=Команды!$AJ$8,TRUE,FALSE),IF(INDEX(Команды!$A$2:$AN$7500,MATCH(AQ$3,Команды!$A$2:$A$7500,0),$E90+2)=Команды!$AJ$9,TRUE,FALSE),IF(INDEX(Команды!$A$2:$AN$7500,MATCH(AQ$3,Команды!$A$2:$A$7500,0),$E90+2)=Команды!$AJ$10,TRUE,FALSE),IF(INDEX(Команды!$A$2:$AN$7500,MATCH(AQ$3,Команды!$A$2:$A$7500,0),$E90+2)=Команды!$AJ$11,TRUE,FALSE),IF(INDEX(Команды!$A$2:$AN$7500,MATCH(AQ$3,Команды!$A$2:$A$7500,0),$E90+2)=Команды!$AJ$12,TRUE,FALSE),IF(INDEX(Команды!$A$2:$AN$7500,MATCH(AQ$3,Команды!$A$2:$A$7500,0),$E90+2)=Команды!$AJ$13,TRUE,FALSE),IF(INDEX(Команды!$A$2:$AN$7500,MATCH(AQ$3,Команды!$A$2:$A$7500,0),$E90+2)=Команды!$AJ$14,TRUE,FALSE),IF(INDEX(Команды!$A$2:$AN$7500,MATCH(AQ$3,Команды!$A$2:$A$7500,0),$E90+2)=Команды!$AJ$15,TRUE,FALSE),IF(INDEX(Команды!$A$2:$AN$7500,MATCH(AQ$3,Команды!$A$2:$A$7500,0),$E90+2)=Команды!$AJ$16,TRUE,FALSE),IF(INDEX(Команды!$A$2:$AN$7500,MATCH(AQ$3,Команды!$A$2:$A$7500,0),$E90+2)=Команды!$AJ$17,TRUE,FALSE),IF(INDEX(Команды!$A$2:$AN$7500,MATCH(AQ$3,Команды!$A$2:$A$7500,0),$E90+2)=Команды!$AJ$18,TRUE,FALSE),IF(INDEX(Команды!$A$2:$AN$7500,MATCH(AQ$3,Команды!$A$2:$A$7500,0),$E90+2)=Команды!$AJ$19,TRUE,FALSE)),INDEX(Команды!$AJ$2:$AL$19,MATCH(INDEX(Команды!$A$2:$AN$7500,MATCH(AQ$3,Команды!$A$2:$A$7500,0),$E90+2),Команды!$AJ$2:$AJ$19,0),3),0)</f>
        <v>1.0208333333333333</v>
      </c>
      <c r="AS90" s="342"/>
      <c r="AT90" s="174" t="str">
        <f>IF(OR(IF(INDEX(Команды!$A$2:$AN$7500,MATCH(AT$3,Команды!$A$2:$A$7500,0),$E90+2)=Команды!$AJ$2,TRUE,FALSE),IF(INDEX(Команды!$A$2:$AN$7500,MATCH(AT$3,Команды!$A$2:$A$7500,0),$E90+2)=Команды!$AJ$3,TRUE,FALSE),IF(INDEX(Команды!$A$2:$AN$7500,MATCH(AT$3,Команды!$A$2:$A$7500,0),$E90+2)=Команды!$AJ$4,TRUE,FALSE),IF(INDEX(Команды!$A$2:$AN$7500,MATCH(AT$3,Команды!$A$2:$A$7500,0),$E90+2)=Команды!$AJ$5,TRUE,FALSE),IF(INDEX(Команды!$A$2:$AN$7500,MATCH(AT$3,Команды!$A$2:$A$7500,0),$E90+2)=Команды!$AJ$6,TRUE,FALSE),IF(INDEX(Команды!$A$2:$AN$7500,MATCH(AT$3,Команды!$A$2:$A$7500,0),$E90+2)=Команды!$AJ$7,TRUE,FALSE),IF(INDEX(Команды!$A$2:$AN$7500,MATCH(AT$3,Команды!$A$2:$A$7500,0),$E90+2)=Команды!$AJ$8,TRUE,FALSE),IF(INDEX(Команды!$A$2:$AN$7500,MATCH(AT$3,Команды!$A$2:$A$7500,0),$E90+2)=Команды!$AJ$9,TRUE,FALSE),IF(INDEX(Команды!$A$2:$AN$7500,MATCH(AT$3,Команды!$A$2:$A$7500,0),$E90+2)=Команды!$AJ$10,TRUE,FALSE),IF(INDEX(Команды!$A$2:$AN$7500,MATCH(AT$3,Команды!$A$2:$A$7500,0),$E90+2)=Команды!$AJ$11,TRUE,FALSE),IF(INDEX(Команды!$A$2:$AN$7500,MATCH(AT$3,Команды!$A$2:$A$7500,0),$E90+2)=Команды!$AJ$12,TRUE,FALSE),IF(INDEX(Команды!$A$2:$AN$7500,MATCH(AT$3,Команды!$A$2:$A$7500,0),$E90+2)=Команды!$AJ$13,TRUE,FALSE),IF(INDEX(Команды!$A$2:$AN$7500,MATCH(AT$3,Команды!$A$2:$A$7500,0),$E90+2)=Команды!$AJ$14,TRUE,FALSE),IF(INDEX(Команды!$A$2:$AN$7500,MATCH(AT$3,Команды!$A$2:$A$7500,0),$E90+2)=Команды!$AJ$15,TRUE,FALSE),IF(INDEX(Команды!$A$2:$AN$7500,MATCH(AT$3,Команды!$A$2:$A$7500,0),$E90+2)=Команды!$AJ$16,TRUE,FALSE),,IF(INDEX(Команды!$A$2:$AN$7500,MATCH(AT$3,Команды!$A$2:$A$7500,0),$E90+2)=Команды!$AJ$17,TRUE,FALSE),,IF(INDEX(Команды!$A$2:$AN$7500,MATCH(AT$3,Команды!$A$2:$A$7500,0),$E90+2)=Команды!$AJ$18,TRUE,FALSE),,IF(INDEX(Команды!$A$2:$AN$7500,MATCH(AT$3,Команды!$A$2:$A$7500,0),$E90+2)=Команды!$AJ$19,TRUE,FALSE)),INDEX(Команды!$AJ$2:$AK$19,MATCH(INDEX(Команды!$A$2:$AN$7500,MATCH(AT$3,Команды!$A$2:$A$7500,0),$E90+2),Команды!$AJ$2:$AJ$19,0),2),0)</f>
        <v>В</v>
      </c>
      <c r="AU90" s="175" t="str">
        <f>IF(OR(IF(INDEX(Команды!$A$2:$AN$7500,MATCH(AT$3,Команды!$A$2:$A$7500,0),$E90+2)=Команды!$AJ$2,TRUE,FALSE),IF(INDEX(Команды!$A$2:$AN$7500,MATCH(AT$3,Команды!$A$2:$A$7500,0),$E90+2)=Команды!$AJ$3,TRUE,FALSE),IF(INDEX(Команды!$A$2:$AN$7500,MATCH(AT$3,Команды!$A$2:$A$7500,0),$E90+2)=Команды!$AJ$4,TRUE,FALSE),IF(INDEX(Команды!$A$2:$AN$7500,MATCH(AT$3,Команды!$A$2:$A$7500,0),$E90+2)=Команды!$AJ$5,TRUE,FALSE),IF(INDEX(Команды!$A$2:$AN$7500,MATCH(AT$3,Команды!$A$2:$A$7500,0),$E90+2)=Команды!$AJ$6,TRUE,FALSE),IF(INDEX(Команды!$A$2:$AN$7500,MATCH(AT$3,Команды!$A$2:$A$7500,0),$E90+2)=Команды!$AJ$7,TRUE,FALSE),IF(INDEX(Команды!$A$2:$AN$7500,MATCH(AT$3,Команды!$A$2:$A$7500,0),$E90+2)=Команды!$AJ$8,TRUE,FALSE),IF(INDEX(Команды!$A$2:$AN$7500,MATCH(AT$3,Команды!$A$2:$A$7500,0),$E90+2)=Команды!$AJ$9,TRUE,FALSE),IF(INDEX(Команды!$A$2:$AN$7500,MATCH(AT$3,Команды!$A$2:$A$7500,0),$E90+2)=Команды!$AJ$10,TRUE,FALSE),IF(INDEX(Команды!$A$2:$AN$7500,MATCH(AT$3,Команды!$A$2:$A$7500,0),$E90+2)=Команды!$AJ$11,TRUE,FALSE),IF(INDEX(Команды!$A$2:$AN$7500,MATCH(AT$3,Команды!$A$2:$A$7500,0),$E90+2)=Команды!$AJ$12,TRUE,FALSE),IF(INDEX(Команды!$A$2:$AN$7500,MATCH(AT$3,Команды!$A$2:$A$7500,0),$E90+2)=Команды!$AJ$13,TRUE,FALSE),IF(INDEX(Команды!$A$2:$AN$7500,MATCH(AT$3,Команды!$A$2:$A$7500,0),$E90+2)=Команды!$AJ$14,TRUE,FALSE),IF(INDEX(Команды!$A$2:$AN$7500,MATCH(AT$3,Команды!$A$2:$A$7500,0),$E90+2)=Команды!$AJ$15,TRUE,FALSE),IF(INDEX(Команды!$A$2:$AN$7500,MATCH(AT$3,Команды!$A$2:$A$7500,0),$E90+2)=Команды!$AJ$16,TRUE,FALSE),IF(INDEX(Команды!$A$2:$AN$7500,MATCH(AT$3,Команды!$A$2:$A$7500,0),$E90+2)=Команды!$AJ$17,TRUE,FALSE),IF(INDEX(Команды!$A$2:$AN$7500,MATCH(AT$3,Команды!$A$2:$A$7500,0),$E90+2)=Команды!$AJ$18,TRUE,FALSE),IF(INDEX(Команды!$A$2:$AN$7500,MATCH(AT$3,Команды!$A$2:$A$7500,0),$E90+2)=Команды!$AJ$19,TRUE,FALSE)),INDEX(Команды!$AJ$2:$AL$19,MATCH(INDEX(Команды!$A$2:$AN$7500,MATCH(AT$3,Команды!$A$2:$A$7500,0),$E90+2),Команды!$AJ$2:$AJ$19,0),3),0)</f>
        <v>В</v>
      </c>
      <c r="AV90" s="342"/>
      <c r="AW90" s="174" t="str">
        <f>IF(OR(IF(INDEX(Команды!$A$2:$AN$7500,MATCH(AW$3,Команды!$A$2:$A$7500,0),$E90+2)=Команды!$AJ$2,TRUE,FALSE),IF(INDEX(Команды!$A$2:$AN$7500,MATCH(AW$3,Команды!$A$2:$A$7500,0),$E90+2)=Команды!$AJ$3,TRUE,FALSE),IF(INDEX(Команды!$A$2:$AN$7500,MATCH(AW$3,Команды!$A$2:$A$7500,0),$E90+2)=Команды!$AJ$4,TRUE,FALSE),IF(INDEX(Команды!$A$2:$AN$7500,MATCH(AW$3,Команды!$A$2:$A$7500,0),$E90+2)=Команды!$AJ$5,TRUE,FALSE),IF(INDEX(Команды!$A$2:$AN$7500,MATCH(AW$3,Команды!$A$2:$A$7500,0),$E90+2)=Команды!$AJ$6,TRUE,FALSE),IF(INDEX(Команды!$A$2:$AN$7500,MATCH(AW$3,Команды!$A$2:$A$7500,0),$E90+2)=Команды!$AJ$7,TRUE,FALSE),IF(INDEX(Команды!$A$2:$AN$7500,MATCH(AW$3,Команды!$A$2:$A$7500,0),$E90+2)=Команды!$AJ$8,TRUE,FALSE),IF(INDEX(Команды!$A$2:$AN$7500,MATCH(AW$3,Команды!$A$2:$A$7500,0),$E90+2)=Команды!$AJ$9,TRUE,FALSE),IF(INDEX(Команды!$A$2:$AN$7500,MATCH(AW$3,Команды!$A$2:$A$7500,0),$E90+2)=Команды!$AJ$10,TRUE,FALSE),IF(INDEX(Команды!$A$2:$AN$7500,MATCH(AW$3,Команды!$A$2:$A$7500,0),$E90+2)=Команды!$AJ$11,TRUE,FALSE),IF(INDEX(Команды!$A$2:$AN$7500,MATCH(AW$3,Команды!$A$2:$A$7500,0),$E90+2)=Команды!$AJ$12,TRUE,FALSE),IF(INDEX(Команды!$A$2:$AN$7500,MATCH(AW$3,Команды!$A$2:$A$7500,0),$E90+2)=Команды!$AJ$13,TRUE,FALSE),IF(INDEX(Команды!$A$2:$AN$7500,MATCH(AW$3,Команды!$A$2:$A$7500,0),$E90+2)=Команды!$AJ$14,TRUE,FALSE),IF(INDEX(Команды!$A$2:$AN$7500,MATCH(AW$3,Команды!$A$2:$A$7500,0),$E90+2)=Команды!$AJ$15,TRUE,FALSE),IF(INDEX(Команды!$A$2:$AN$7500,MATCH(AW$3,Команды!$A$2:$A$7500,0),$E90+2)=Команды!$AJ$16,TRUE,FALSE),,IF(INDEX(Команды!$A$2:$AN$7500,MATCH(AW$3,Команды!$A$2:$A$7500,0),$E90+2)=Команды!$AJ$17,TRUE,FALSE),,IF(INDEX(Команды!$A$2:$AN$7500,MATCH(AW$3,Команды!$A$2:$A$7500,0),$E90+2)=Команды!$AJ$18,TRUE,FALSE),,IF(INDEX(Команды!$A$2:$AN$7500,MATCH(AW$3,Команды!$A$2:$A$7500,0),$E90+2)=Команды!$AJ$19,TRUE,FALSE)),INDEX(Команды!$AJ$2:$AK$19,MATCH(INDEX(Команды!$A$2:$AN$7500,MATCH(AW$3,Команды!$A$2:$A$7500,0),$E90+2),Команды!$AJ$2:$AJ$19,0),2),0)</f>
        <v>В</v>
      </c>
      <c r="AX90" s="175" t="str">
        <f>IF(OR(IF(INDEX(Команды!$A$2:$AN$7500,MATCH(AW$3,Команды!$A$2:$A$7500,0),$E90+2)=Команды!$AJ$2,TRUE,FALSE),IF(INDEX(Команды!$A$2:$AN$7500,MATCH(AW$3,Команды!$A$2:$A$7500,0),$E90+2)=Команды!$AJ$3,TRUE,FALSE),IF(INDEX(Команды!$A$2:$AN$7500,MATCH(AW$3,Команды!$A$2:$A$7500,0),$E90+2)=Команды!$AJ$4,TRUE,FALSE),IF(INDEX(Команды!$A$2:$AN$7500,MATCH(AW$3,Команды!$A$2:$A$7500,0),$E90+2)=Команды!$AJ$5,TRUE,FALSE),IF(INDEX(Команды!$A$2:$AN$7500,MATCH(AW$3,Команды!$A$2:$A$7500,0),$E90+2)=Команды!$AJ$6,TRUE,FALSE),IF(INDEX(Команды!$A$2:$AN$7500,MATCH(AW$3,Команды!$A$2:$A$7500,0),$E90+2)=Команды!$AJ$7,TRUE,FALSE),IF(INDEX(Команды!$A$2:$AN$7500,MATCH(AW$3,Команды!$A$2:$A$7500,0),$E90+2)=Команды!$AJ$8,TRUE,FALSE),IF(INDEX(Команды!$A$2:$AN$7500,MATCH(AW$3,Команды!$A$2:$A$7500,0),$E90+2)=Команды!$AJ$9,TRUE,FALSE),IF(INDEX(Команды!$A$2:$AN$7500,MATCH(AW$3,Команды!$A$2:$A$7500,0),$E90+2)=Команды!$AJ$10,TRUE,FALSE),IF(INDEX(Команды!$A$2:$AN$7500,MATCH(AW$3,Команды!$A$2:$A$7500,0),$E90+2)=Команды!$AJ$11,TRUE,FALSE),IF(INDEX(Команды!$A$2:$AN$7500,MATCH(AW$3,Команды!$A$2:$A$7500,0),$E90+2)=Команды!$AJ$12,TRUE,FALSE),IF(INDEX(Команды!$A$2:$AN$7500,MATCH(AW$3,Команды!$A$2:$A$7500,0),$E90+2)=Команды!$AJ$13,TRUE,FALSE),IF(INDEX(Команды!$A$2:$AN$7500,MATCH(AW$3,Команды!$A$2:$A$7500,0),$E90+2)=Команды!$AJ$14,TRUE,FALSE),IF(INDEX(Команды!$A$2:$AN$7500,MATCH(AW$3,Команды!$A$2:$A$7500,0),$E90+2)=Команды!$AJ$15,TRUE,FALSE),IF(INDEX(Команды!$A$2:$AN$7500,MATCH(AW$3,Команды!$A$2:$A$7500,0),$E90+2)=Команды!$AJ$16,TRUE,FALSE),IF(INDEX(Команды!$A$2:$AN$7500,MATCH(AW$3,Команды!$A$2:$A$7500,0),$E90+2)=Команды!$AJ$17,TRUE,FALSE),IF(INDEX(Команды!$A$2:$AN$7500,MATCH(AW$3,Команды!$A$2:$A$7500,0),$E90+2)=Команды!$AJ$18,TRUE,FALSE),IF(INDEX(Команды!$A$2:$AN$7500,MATCH(AW$3,Команды!$A$2:$A$7500,0),$E90+2)=Команды!$AJ$19,TRUE,FALSE)),INDEX(Команды!$AJ$2:$AL$19,MATCH(INDEX(Команды!$A$2:$AN$7500,MATCH(AW$3,Команды!$A$2:$A$7500,0),$E90+2),Команды!$AJ$2:$AJ$19,0),3),0)</f>
        <v>В</v>
      </c>
      <c r="AY90" s="342"/>
      <c r="AZ90" s="174">
        <f>IF(OR(IF(INDEX(Команды!$A$2:$AN$7500,MATCH(AZ$3,Команды!$A$2:$A$7500,0),$E90+2)=Команды!$AJ$2,TRUE,FALSE),IF(INDEX(Команды!$A$2:$AN$7500,MATCH(AZ$3,Команды!$A$2:$A$7500,0),$E90+2)=Команды!$AJ$3,TRUE,FALSE),IF(INDEX(Команды!$A$2:$AN$7500,MATCH(AZ$3,Команды!$A$2:$A$7500,0),$E90+2)=Команды!$AJ$4,TRUE,FALSE),IF(INDEX(Команды!$A$2:$AN$7500,MATCH(AZ$3,Команды!$A$2:$A$7500,0),$E90+2)=Команды!$AJ$5,TRUE,FALSE),IF(INDEX(Команды!$A$2:$AN$7500,MATCH(AZ$3,Команды!$A$2:$A$7500,0),$E90+2)=Команды!$AJ$6,TRUE,FALSE),IF(INDEX(Команды!$A$2:$AN$7500,MATCH(AZ$3,Команды!$A$2:$A$7500,0),$E90+2)=Команды!$AJ$7,TRUE,FALSE),IF(INDEX(Команды!$A$2:$AN$7500,MATCH(AZ$3,Команды!$A$2:$A$7500,0),$E90+2)=Команды!$AJ$8,TRUE,FALSE),IF(INDEX(Команды!$A$2:$AN$7500,MATCH(AZ$3,Команды!$A$2:$A$7500,0),$E90+2)=Команды!$AJ$9,TRUE,FALSE),IF(INDEX(Команды!$A$2:$AN$7500,MATCH(AZ$3,Команды!$A$2:$A$7500,0),$E90+2)=Команды!$AJ$10,TRUE,FALSE),IF(INDEX(Команды!$A$2:$AN$7500,MATCH(AZ$3,Команды!$A$2:$A$7500,0),$E90+2)=Команды!$AJ$11,TRUE,FALSE),IF(INDEX(Команды!$A$2:$AN$7500,MATCH(AZ$3,Команды!$A$2:$A$7500,0),$E90+2)=Команды!$AJ$12,TRUE,FALSE),IF(INDEX(Команды!$A$2:$AN$7500,MATCH(AZ$3,Команды!$A$2:$A$7500,0),$E90+2)=Команды!$AJ$13,TRUE,FALSE),IF(INDEX(Команды!$A$2:$AN$7500,MATCH(AZ$3,Команды!$A$2:$A$7500,0),$E90+2)=Команды!$AJ$14,TRUE,FALSE),IF(INDEX(Команды!$A$2:$AN$7500,MATCH(AZ$3,Команды!$A$2:$A$7500,0),$E90+2)=Команды!$AJ$15,TRUE,FALSE),IF(INDEX(Команды!$A$2:$AN$7500,MATCH(AZ$3,Команды!$A$2:$A$7500,0),$E90+2)=Команды!$AJ$16,TRUE,FALSE),,IF(INDEX(Команды!$A$2:$AN$7500,MATCH(AZ$3,Команды!$A$2:$A$7500,0),$E90+2)=Команды!$AJ$17,TRUE,FALSE),,IF(INDEX(Команды!$A$2:$AN$7500,MATCH(AZ$3,Команды!$A$2:$A$7500,0),$E90+2)=Команды!$AJ$18,TRUE,FALSE),,IF(INDEX(Команды!$A$2:$AN$7500,MATCH(AZ$3,Команды!$A$2:$A$7500,0),$E90+2)=Команды!$AJ$19,TRUE,FALSE)),INDEX(Команды!$AJ$2:$AK$19,MATCH(INDEX(Команды!$A$2:$AN$7500,MATCH(AZ$3,Команды!$A$2:$A$7500,0),$E90+2),Команды!$AJ$2:$AJ$19,0),2),0)</f>
        <v>0.3125</v>
      </c>
      <c r="BA90" s="175">
        <f>IF(OR(IF(INDEX(Команды!$A$2:$AN$7500,MATCH(AZ$3,Команды!$A$2:$A$7500,0),$E90+2)=Команды!$AJ$2,TRUE,FALSE),IF(INDEX(Команды!$A$2:$AN$7500,MATCH(AZ$3,Команды!$A$2:$A$7500,0),$E90+2)=Команды!$AJ$3,TRUE,FALSE),IF(INDEX(Команды!$A$2:$AN$7500,MATCH(AZ$3,Команды!$A$2:$A$7500,0),$E90+2)=Команды!$AJ$4,TRUE,FALSE),IF(INDEX(Команды!$A$2:$AN$7500,MATCH(AZ$3,Команды!$A$2:$A$7500,0),$E90+2)=Команды!$AJ$5,TRUE,FALSE),IF(INDEX(Команды!$A$2:$AN$7500,MATCH(AZ$3,Команды!$A$2:$A$7500,0),$E90+2)=Команды!$AJ$6,TRUE,FALSE),IF(INDEX(Команды!$A$2:$AN$7500,MATCH(AZ$3,Команды!$A$2:$A$7500,0),$E90+2)=Команды!$AJ$7,TRUE,FALSE),IF(INDEX(Команды!$A$2:$AN$7500,MATCH(AZ$3,Команды!$A$2:$A$7500,0),$E90+2)=Команды!$AJ$8,TRUE,FALSE),IF(INDEX(Команды!$A$2:$AN$7500,MATCH(AZ$3,Команды!$A$2:$A$7500,0),$E90+2)=Команды!$AJ$9,TRUE,FALSE),IF(INDEX(Команды!$A$2:$AN$7500,MATCH(AZ$3,Команды!$A$2:$A$7500,0),$E90+2)=Команды!$AJ$10,TRUE,FALSE),IF(INDEX(Команды!$A$2:$AN$7500,MATCH(AZ$3,Команды!$A$2:$A$7500,0),$E90+2)=Команды!$AJ$11,TRUE,FALSE),IF(INDEX(Команды!$A$2:$AN$7500,MATCH(AZ$3,Команды!$A$2:$A$7500,0),$E90+2)=Команды!$AJ$12,TRUE,FALSE),IF(INDEX(Команды!$A$2:$AN$7500,MATCH(AZ$3,Команды!$A$2:$A$7500,0),$E90+2)=Команды!$AJ$13,TRUE,FALSE),IF(INDEX(Команды!$A$2:$AN$7500,MATCH(AZ$3,Команды!$A$2:$A$7500,0),$E90+2)=Команды!$AJ$14,TRUE,FALSE),IF(INDEX(Команды!$A$2:$AN$7500,MATCH(AZ$3,Команды!$A$2:$A$7500,0),$E90+2)=Команды!$AJ$15,TRUE,FALSE),IF(INDEX(Команды!$A$2:$AN$7500,MATCH(AZ$3,Команды!$A$2:$A$7500,0),$E90+2)=Команды!$AJ$16,TRUE,FALSE),IF(INDEX(Команды!$A$2:$AN$7500,MATCH(AZ$3,Команды!$A$2:$A$7500,0),$E90+2)=Команды!$AJ$17,TRUE,FALSE),IF(INDEX(Команды!$A$2:$AN$7500,MATCH(AZ$3,Команды!$A$2:$A$7500,0),$E90+2)=Команды!$AJ$18,TRUE,FALSE),IF(INDEX(Команды!$A$2:$AN$7500,MATCH(AZ$3,Команды!$A$2:$A$7500,0),$E90+2)=Команды!$AJ$19,TRUE,FALSE)),INDEX(Команды!$AJ$2:$AL$19,MATCH(INDEX(Команды!$A$2:$AN$7500,MATCH(AZ$3,Команды!$A$2:$A$7500,0),$E90+2),Команды!$AJ$2:$AJ$19,0),3),0)</f>
        <v>0.6875</v>
      </c>
      <c r="BB90" s="342"/>
      <c r="BC90" s="174">
        <f>IF(OR(IF(INDEX(Команды!$A$2:$AN$7500,MATCH(BC$3,Команды!$A$2:$A$7500,0),$E90+2)=Команды!$AJ$2,TRUE,FALSE),IF(INDEX(Команды!$A$2:$AN$7500,MATCH(BC$3,Команды!$A$2:$A$7500,0),$E90+2)=Команды!$AJ$3,TRUE,FALSE),IF(INDEX(Команды!$A$2:$AN$7500,MATCH(BC$3,Команды!$A$2:$A$7500,0),$E90+2)=Команды!$AJ$4,TRUE,FALSE),IF(INDEX(Команды!$A$2:$AN$7500,MATCH(BC$3,Команды!$A$2:$A$7500,0),$E90+2)=Команды!$AJ$5,TRUE,FALSE),IF(INDEX(Команды!$A$2:$AN$7500,MATCH(BC$3,Команды!$A$2:$A$7500,0),$E90+2)=Команды!$AJ$6,TRUE,FALSE),IF(INDEX(Команды!$A$2:$AN$7500,MATCH(BC$3,Команды!$A$2:$A$7500,0),$E90+2)=Команды!$AJ$7,TRUE,FALSE),IF(INDEX(Команды!$A$2:$AN$7500,MATCH(BC$3,Команды!$A$2:$A$7500,0),$E90+2)=Команды!$AJ$8,TRUE,FALSE),IF(INDEX(Команды!$A$2:$AN$7500,MATCH(BC$3,Команды!$A$2:$A$7500,0),$E90+2)=Команды!$AJ$9,TRUE,FALSE),IF(INDEX(Команды!$A$2:$AN$7500,MATCH(BC$3,Команды!$A$2:$A$7500,0),$E90+2)=Команды!$AJ$10,TRUE,FALSE),IF(INDEX(Команды!$A$2:$AN$7500,MATCH(BC$3,Команды!$A$2:$A$7500,0),$E90+2)=Команды!$AJ$11,TRUE,FALSE),IF(INDEX(Команды!$A$2:$AN$7500,MATCH(BC$3,Команды!$A$2:$A$7500,0),$E90+2)=Команды!$AJ$12,TRUE,FALSE),IF(INDEX(Команды!$A$2:$AN$7500,MATCH(BC$3,Команды!$A$2:$A$7500,0),$E90+2)=Команды!$AJ$13,TRUE,FALSE),IF(INDEX(Команды!$A$2:$AN$7500,MATCH(BC$3,Команды!$A$2:$A$7500,0),$E90+2)=Команды!$AJ$14,TRUE,FALSE),IF(INDEX(Команды!$A$2:$AN$7500,MATCH(BC$3,Команды!$A$2:$A$7500,0),$E90+2)=Команды!$AJ$15,TRUE,FALSE),IF(INDEX(Команды!$A$2:$AN$7500,MATCH(BC$3,Команды!$A$2:$A$7500,0),$E90+2)=Команды!$AJ$16,TRUE,FALSE),,IF(INDEX(Команды!$A$2:$AN$7500,MATCH(BC$3,Команды!$A$2:$A$7500,0),$E90+2)=Команды!$AJ$17,TRUE,FALSE),,IF(INDEX(Команды!$A$2:$AN$7500,MATCH(BC$3,Команды!$A$2:$A$7500,0),$E90+2)=Команды!$AJ$18,TRUE,FALSE),,IF(INDEX(Команды!$A$2:$AN$7500,MATCH(BC$3,Команды!$A$2:$A$7500,0),$E90+2)=Команды!$AJ$19,TRUE,FALSE)),INDEX(Команды!$AJ$2:$AK$19,MATCH(INDEX(Команды!$A$2:$AN$7500,MATCH(BC$3,Команды!$A$2:$A$7500,0),$E90+2),Команды!$AJ$2:$AJ$19,0),2),0)</f>
        <v>0.33333333333333331</v>
      </c>
      <c r="BD90" s="175">
        <f>IF(OR(IF(INDEX(Команды!$A$2:$AN$7500,MATCH(BC$3,Команды!$A$2:$A$7500,0),$E90+2)=Команды!$AJ$2,TRUE,FALSE),IF(INDEX(Команды!$A$2:$AN$7500,MATCH(BC$3,Команды!$A$2:$A$7500,0),$E90+2)=Команды!$AJ$3,TRUE,FALSE),IF(INDEX(Команды!$A$2:$AN$7500,MATCH(BC$3,Команды!$A$2:$A$7500,0),$E90+2)=Команды!$AJ$4,TRUE,FALSE),IF(INDEX(Команды!$A$2:$AN$7500,MATCH(BC$3,Команды!$A$2:$A$7500,0),$E90+2)=Команды!$AJ$5,TRUE,FALSE),IF(INDEX(Команды!$A$2:$AN$7500,MATCH(BC$3,Команды!$A$2:$A$7500,0),$E90+2)=Команды!$AJ$6,TRUE,FALSE),IF(INDEX(Команды!$A$2:$AN$7500,MATCH(BC$3,Команды!$A$2:$A$7500,0),$E90+2)=Команды!$AJ$7,TRUE,FALSE),IF(INDEX(Команды!$A$2:$AN$7500,MATCH(BC$3,Команды!$A$2:$A$7500,0),$E90+2)=Команды!$AJ$8,TRUE,FALSE),IF(INDEX(Команды!$A$2:$AN$7500,MATCH(BC$3,Команды!$A$2:$A$7500,0),$E90+2)=Команды!$AJ$9,TRUE,FALSE),IF(INDEX(Команды!$A$2:$AN$7500,MATCH(BC$3,Команды!$A$2:$A$7500,0),$E90+2)=Команды!$AJ$10,TRUE,FALSE),IF(INDEX(Команды!$A$2:$AN$7500,MATCH(BC$3,Команды!$A$2:$A$7500,0),$E90+2)=Команды!$AJ$11,TRUE,FALSE),IF(INDEX(Команды!$A$2:$AN$7500,MATCH(BC$3,Команды!$A$2:$A$7500,0),$E90+2)=Команды!$AJ$12,TRUE,FALSE),IF(INDEX(Команды!$A$2:$AN$7500,MATCH(BC$3,Команды!$A$2:$A$7500,0),$E90+2)=Команды!$AJ$13,TRUE,FALSE),IF(INDEX(Команды!$A$2:$AN$7500,MATCH(BC$3,Команды!$A$2:$A$7500,0),$E90+2)=Команды!$AJ$14,TRUE,FALSE),IF(INDEX(Команды!$A$2:$AN$7500,MATCH(BC$3,Команды!$A$2:$A$7500,0),$E90+2)=Команды!$AJ$15,TRUE,FALSE),IF(INDEX(Команды!$A$2:$AN$7500,MATCH(BC$3,Команды!$A$2:$A$7500,0),$E90+2)=Команды!$AJ$16,TRUE,FALSE),IF(INDEX(Команды!$A$2:$AN$7500,MATCH(BC$3,Команды!$A$2:$A$7500,0),$E90+2)=Команды!$AJ$17,TRUE,FALSE),IF(INDEX(Команды!$A$2:$AN$7500,MATCH(BC$3,Команды!$A$2:$A$7500,0),$E90+2)=Команды!$AJ$18,TRUE,FALSE),IF(INDEX(Команды!$A$2:$AN$7500,MATCH(BC$3,Команды!$A$2:$A$7500,0),$E90+2)=Команды!$AJ$19,TRUE,FALSE)),INDEX(Команды!$AJ$2:$AL$19,MATCH(INDEX(Команды!$A$2:$AN$7500,MATCH(BC$3,Команды!$A$2:$A$7500,0),$E90+2),Команды!$AJ$2:$AJ$19,0),3),0)</f>
        <v>0.70833333333333337</v>
      </c>
      <c r="BE90" s="342"/>
      <c r="BF90" s="174">
        <f>IF(OR(IF(INDEX(Команды!$A$2:$AN$7500,MATCH(BF$3,Команды!$A$2:$A$7500,0),$E90+2)=Команды!$AJ$2,TRUE,FALSE),IF(INDEX(Команды!$A$2:$AN$7500,MATCH(BF$3,Команды!$A$2:$A$7500,0),$E90+2)=Команды!$AJ$3,TRUE,FALSE),IF(INDEX(Команды!$A$2:$AN$7500,MATCH(BF$3,Команды!$A$2:$A$7500,0),$E90+2)=Команды!$AJ$4,TRUE,FALSE),IF(INDEX(Команды!$A$2:$AN$7500,MATCH(BF$3,Команды!$A$2:$A$7500,0),$E90+2)=Команды!$AJ$5,TRUE,FALSE),IF(INDEX(Команды!$A$2:$AN$7500,MATCH(BF$3,Команды!$A$2:$A$7500,0),$E90+2)=Команды!$AJ$6,TRUE,FALSE),IF(INDEX(Команды!$A$2:$AN$7500,MATCH(BF$3,Команды!$A$2:$A$7500,0),$E90+2)=Команды!$AJ$7,TRUE,FALSE),IF(INDEX(Команды!$A$2:$AN$7500,MATCH(BF$3,Команды!$A$2:$A$7500,0),$E90+2)=Команды!$AJ$8,TRUE,FALSE),IF(INDEX(Команды!$A$2:$AN$7500,MATCH(BF$3,Команды!$A$2:$A$7500,0),$E90+2)=Команды!$AJ$9,TRUE,FALSE),IF(INDEX(Команды!$A$2:$AN$7500,MATCH(BF$3,Команды!$A$2:$A$7500,0),$E90+2)=Команды!$AJ$10,TRUE,FALSE),IF(INDEX(Команды!$A$2:$AN$7500,MATCH(BF$3,Команды!$A$2:$A$7500,0),$E90+2)=Команды!$AJ$11,TRUE,FALSE),IF(INDEX(Команды!$A$2:$AN$7500,MATCH(BF$3,Команды!$A$2:$A$7500,0),$E90+2)=Команды!$AJ$12,TRUE,FALSE),IF(INDEX(Команды!$A$2:$AN$7500,MATCH(BF$3,Команды!$A$2:$A$7500,0),$E90+2)=Команды!$AJ$13,TRUE,FALSE),IF(INDEX(Команды!$A$2:$AN$7500,MATCH(BF$3,Команды!$A$2:$A$7500,0),$E90+2)=Команды!$AJ$14,TRUE,FALSE),IF(INDEX(Команды!$A$2:$AN$7500,MATCH(BF$3,Команды!$A$2:$A$7500,0),$E90+2)=Команды!$AJ$15,TRUE,FALSE),IF(INDEX(Команды!$A$2:$AN$7500,MATCH(BF$3,Команды!$A$2:$A$7500,0),$E90+2)=Команды!$AJ$16,TRUE,FALSE),,IF(INDEX(Команды!$A$2:$AN$7500,MATCH(BF$3,Команды!$A$2:$A$7500,0),$E90+2)=Команды!$AJ$17,TRUE,FALSE),,IF(INDEX(Команды!$A$2:$AN$7500,MATCH(BF$3,Команды!$A$2:$A$7500,0),$E90+2)=Команды!$AJ$18,TRUE,FALSE),,IF(INDEX(Команды!$A$2:$AN$7500,MATCH(BF$3,Команды!$A$2:$A$7500,0),$E90+2)=Команды!$AJ$19,TRUE,FALSE)),INDEX(Команды!$AJ$2:$AK$19,MATCH(INDEX(Команды!$A$2:$AN$7500,MATCH(BF$3,Команды!$A$2:$A$7500,0),$E90+2),Команды!$AJ$2:$AJ$19,0),2),0)</f>
        <v>0.625</v>
      </c>
      <c r="BG90" s="175">
        <f>IF(OR(IF(INDEX(Команды!$A$2:$AN$7500,MATCH(BF$3,Команды!$A$2:$A$7500,0),$E90+2)=Команды!$AJ$2,TRUE,FALSE),IF(INDEX(Команды!$A$2:$AN$7500,MATCH(BF$3,Команды!$A$2:$A$7500,0),$E90+2)=Команды!$AJ$3,TRUE,FALSE),IF(INDEX(Команды!$A$2:$AN$7500,MATCH(BF$3,Команды!$A$2:$A$7500,0),$E90+2)=Команды!$AJ$4,TRUE,FALSE),IF(INDEX(Команды!$A$2:$AN$7500,MATCH(BF$3,Команды!$A$2:$A$7500,0),$E90+2)=Команды!$AJ$5,TRUE,FALSE),IF(INDEX(Команды!$A$2:$AN$7500,MATCH(BF$3,Команды!$A$2:$A$7500,0),$E90+2)=Команды!$AJ$6,TRUE,FALSE),IF(INDEX(Команды!$A$2:$AN$7500,MATCH(BF$3,Команды!$A$2:$A$7500,0),$E90+2)=Команды!$AJ$7,TRUE,FALSE),IF(INDEX(Команды!$A$2:$AN$7500,MATCH(BF$3,Команды!$A$2:$A$7500,0),$E90+2)=Команды!$AJ$8,TRUE,FALSE),IF(INDEX(Команды!$A$2:$AN$7500,MATCH(BF$3,Команды!$A$2:$A$7500,0),$E90+2)=Команды!$AJ$9,TRUE,FALSE),IF(INDEX(Команды!$A$2:$AN$7500,MATCH(BF$3,Команды!$A$2:$A$7500,0),$E90+2)=Команды!$AJ$10,TRUE,FALSE),IF(INDEX(Команды!$A$2:$AN$7500,MATCH(BF$3,Команды!$A$2:$A$7500,0),$E90+2)=Команды!$AJ$11,TRUE,FALSE),IF(INDEX(Команды!$A$2:$AN$7500,MATCH(BF$3,Команды!$A$2:$A$7500,0),$E90+2)=Команды!$AJ$12,TRUE,FALSE),IF(INDEX(Команды!$A$2:$AN$7500,MATCH(BF$3,Команды!$A$2:$A$7500,0),$E90+2)=Команды!$AJ$13,TRUE,FALSE),IF(INDEX(Команды!$A$2:$AN$7500,MATCH(BF$3,Команды!$A$2:$A$7500,0),$E90+2)=Команды!$AJ$14,TRUE,FALSE),IF(INDEX(Команды!$A$2:$AN$7500,MATCH(BF$3,Команды!$A$2:$A$7500,0),$E90+2)=Команды!$AJ$15,TRUE,FALSE),IF(INDEX(Команды!$A$2:$AN$7500,MATCH(BF$3,Команды!$A$2:$A$7500,0),$E90+2)=Команды!$AJ$16,TRUE,FALSE),IF(INDEX(Команды!$A$2:$AN$7500,MATCH(BF$3,Команды!$A$2:$A$7500,0),$E90+2)=Команды!$AJ$17,TRUE,FALSE),IF(INDEX(Команды!$A$2:$AN$7500,MATCH(BF$3,Команды!$A$2:$A$7500,0),$E90+2)=Команды!$AJ$18,TRUE,FALSE),IF(INDEX(Команды!$A$2:$AN$7500,MATCH(BF$3,Команды!$A$2:$A$7500,0),$E90+2)=Команды!$AJ$19,TRUE,FALSE)),INDEX(Команды!$AJ$2:$AL$19,MATCH(INDEX(Команды!$A$2:$AN$7500,MATCH(BF$3,Команды!$A$2:$A$7500,0),$E90+2),Команды!$AJ$2:$AJ$19,0),3),0)</f>
        <v>1</v>
      </c>
      <c r="BH90" s="342"/>
      <c r="BI90" s="174">
        <f>IF(OR(IF(INDEX(Команды!$A$2:$AN$7500,MATCH(BI$3,Команды!$A$2:$A$7500,0),$E90+2)=Команды!$AJ$2,TRUE,FALSE),IF(INDEX(Команды!$A$2:$AN$7500,MATCH(BI$3,Команды!$A$2:$A$7500,0),$E90+2)=Команды!$AJ$3,TRUE,FALSE),IF(INDEX(Команды!$A$2:$AN$7500,MATCH(BI$3,Команды!$A$2:$A$7500,0),$E90+2)=Команды!$AJ$4,TRUE,FALSE),IF(INDEX(Команды!$A$2:$AN$7500,MATCH(BI$3,Команды!$A$2:$A$7500,0),$E90+2)=Команды!$AJ$5,TRUE,FALSE),IF(INDEX(Команды!$A$2:$AN$7500,MATCH(BI$3,Команды!$A$2:$A$7500,0),$E90+2)=Команды!$AJ$6,TRUE,FALSE),IF(INDEX(Команды!$A$2:$AN$7500,MATCH(BI$3,Команды!$A$2:$A$7500,0),$E90+2)=Команды!$AJ$7,TRUE,FALSE),IF(INDEX(Команды!$A$2:$AN$7500,MATCH(BI$3,Команды!$A$2:$A$7500,0),$E90+2)=Команды!$AJ$8,TRUE,FALSE),IF(INDEX(Команды!$A$2:$AN$7500,MATCH(BI$3,Команды!$A$2:$A$7500,0),$E90+2)=Команды!$AJ$9,TRUE,FALSE),IF(INDEX(Команды!$A$2:$AN$7500,MATCH(BI$3,Команды!$A$2:$A$7500,0),$E90+2)=Команды!$AJ$10,TRUE,FALSE),IF(INDEX(Команды!$A$2:$AN$7500,MATCH(BI$3,Команды!$A$2:$A$7500,0),$E90+2)=Команды!$AJ$11,TRUE,FALSE),IF(INDEX(Команды!$A$2:$AN$7500,MATCH(BI$3,Команды!$A$2:$A$7500,0),$E90+2)=Команды!$AJ$12,TRUE,FALSE),IF(INDEX(Команды!$A$2:$AN$7500,MATCH(BI$3,Команды!$A$2:$A$7500,0),$E90+2)=Команды!$AJ$13,TRUE,FALSE),IF(INDEX(Команды!$A$2:$AN$7500,MATCH(BI$3,Команды!$A$2:$A$7500,0),$E90+2)=Команды!$AJ$14,TRUE,FALSE),IF(INDEX(Команды!$A$2:$AN$7500,MATCH(BI$3,Команды!$A$2:$A$7500,0),$E90+2)=Команды!$AJ$15,TRUE,FALSE),IF(INDEX(Команды!$A$2:$AN$7500,MATCH(BI$3,Команды!$A$2:$A$7500,0),$E90+2)=Команды!$AJ$16,TRUE,FALSE),,IF(INDEX(Команды!$A$2:$AN$7500,MATCH(BI$3,Команды!$A$2:$A$7500,0),$E90+2)=Команды!$AJ$17,TRUE,FALSE),,IF(INDEX(Команды!$A$2:$AN$7500,MATCH(BI$3,Команды!$A$2:$A$7500,0),$E90+2)=Команды!$AJ$18,TRUE,FALSE),,IF(INDEX(Команды!$A$2:$AN$7500,MATCH(BI$3,Команды!$A$2:$A$7500,0),$E90+2)=Команды!$AJ$19,TRUE,FALSE)),INDEX(Команды!$AJ$2:$AK$19,MATCH(INDEX(Команды!$A$2:$AN$7500,MATCH(BI$3,Команды!$A$2:$A$7500,0),$E90+2),Команды!$AJ$2:$AJ$19,0),2),0)</f>
        <v>0.625</v>
      </c>
      <c r="BJ90" s="175">
        <f>IF(OR(IF(INDEX(Команды!$A$2:$AN$7500,MATCH(BI$3,Команды!$A$2:$A$7500,0),$E90+2)=Команды!$AJ$2,TRUE,FALSE),IF(INDEX(Команды!$A$2:$AN$7500,MATCH(BI$3,Команды!$A$2:$A$7500,0),$E90+2)=Команды!$AJ$3,TRUE,FALSE),IF(INDEX(Команды!$A$2:$AN$7500,MATCH(BI$3,Команды!$A$2:$A$7500,0),$E90+2)=Команды!$AJ$4,TRUE,FALSE),IF(INDEX(Команды!$A$2:$AN$7500,MATCH(BI$3,Команды!$A$2:$A$7500,0),$E90+2)=Команды!$AJ$5,TRUE,FALSE),IF(INDEX(Команды!$A$2:$AN$7500,MATCH(BI$3,Команды!$A$2:$A$7500,0),$E90+2)=Команды!$AJ$6,TRUE,FALSE),IF(INDEX(Команды!$A$2:$AN$7500,MATCH(BI$3,Команды!$A$2:$A$7500,0),$E90+2)=Команды!$AJ$7,TRUE,FALSE),IF(INDEX(Команды!$A$2:$AN$7500,MATCH(BI$3,Команды!$A$2:$A$7500,0),$E90+2)=Команды!$AJ$8,TRUE,FALSE),IF(INDEX(Команды!$A$2:$AN$7500,MATCH(BI$3,Команды!$A$2:$A$7500,0),$E90+2)=Команды!$AJ$9,TRUE,FALSE),IF(INDEX(Команды!$A$2:$AN$7500,MATCH(BI$3,Команды!$A$2:$A$7500,0),$E90+2)=Команды!$AJ$10,TRUE,FALSE),IF(INDEX(Команды!$A$2:$AN$7500,MATCH(BI$3,Команды!$A$2:$A$7500,0),$E90+2)=Команды!$AJ$11,TRUE,FALSE),IF(INDEX(Команды!$A$2:$AN$7500,MATCH(BI$3,Команды!$A$2:$A$7500,0),$E90+2)=Команды!$AJ$12,TRUE,FALSE),IF(INDEX(Команды!$A$2:$AN$7500,MATCH(BI$3,Команды!$A$2:$A$7500,0),$E90+2)=Команды!$AJ$13,TRUE,FALSE),IF(INDEX(Команды!$A$2:$AN$7500,MATCH(BI$3,Команды!$A$2:$A$7500,0),$E90+2)=Команды!$AJ$14,TRUE,FALSE),IF(INDEX(Команды!$A$2:$AN$7500,MATCH(BI$3,Команды!$A$2:$A$7500,0),$E90+2)=Команды!$AJ$15,TRUE,FALSE),IF(INDEX(Команды!$A$2:$AN$7500,MATCH(BI$3,Команды!$A$2:$A$7500,0),$E90+2)=Команды!$AJ$16,TRUE,FALSE),IF(INDEX(Команды!$A$2:$AN$7500,MATCH(BI$3,Команды!$A$2:$A$7500,0),$E90+2)=Команды!$AJ$17,TRUE,FALSE),IF(INDEX(Команды!$A$2:$AN$7500,MATCH(BI$3,Команды!$A$2:$A$7500,0),$E90+2)=Команды!$AJ$18,TRUE,FALSE),IF(INDEX(Команды!$A$2:$AN$7500,MATCH(BI$3,Команды!$A$2:$A$7500,0),$E90+2)=Команды!$AJ$19,TRUE,FALSE)),INDEX(Команды!$AJ$2:$AL$19,MATCH(INDEX(Команды!$A$2:$AN$7500,MATCH(BI$3,Команды!$A$2:$A$7500,0),$E90+2),Команды!$AJ$2:$AJ$19,0),3),0)</f>
        <v>1</v>
      </c>
      <c r="BK90" s="342"/>
      <c r="BL90" s="174" t="str">
        <f>IF(OR(IF(INDEX(Команды!$A$2:$AN$7500,MATCH(BL$3,Команды!$A$2:$A$7500,0),$E90+2)=Команды!$AJ$2,TRUE,FALSE),IF(INDEX(Команды!$A$2:$AN$7500,MATCH(BL$3,Команды!$A$2:$A$7500,0),$E90+2)=Команды!$AJ$3,TRUE,FALSE),IF(INDEX(Команды!$A$2:$AN$7500,MATCH(BL$3,Команды!$A$2:$A$7500,0),$E90+2)=Команды!$AJ$4,TRUE,FALSE),IF(INDEX(Команды!$A$2:$AN$7500,MATCH(BL$3,Команды!$A$2:$A$7500,0),$E90+2)=Команды!$AJ$5,TRUE,FALSE),IF(INDEX(Команды!$A$2:$AN$7500,MATCH(BL$3,Команды!$A$2:$A$7500,0),$E90+2)=Команды!$AJ$6,TRUE,FALSE),IF(INDEX(Команды!$A$2:$AN$7500,MATCH(BL$3,Команды!$A$2:$A$7500,0),$E90+2)=Команды!$AJ$7,TRUE,FALSE),IF(INDEX(Команды!$A$2:$AN$7500,MATCH(BL$3,Команды!$A$2:$A$7500,0),$E90+2)=Команды!$AJ$8,TRUE,FALSE),IF(INDEX(Команды!$A$2:$AN$7500,MATCH(BL$3,Команды!$A$2:$A$7500,0),$E90+2)=Команды!$AJ$9,TRUE,FALSE),IF(INDEX(Команды!$A$2:$AN$7500,MATCH(BL$3,Команды!$A$2:$A$7500,0),$E90+2)=Команды!$AJ$10,TRUE,FALSE),IF(INDEX(Команды!$A$2:$AN$7500,MATCH(BL$3,Команды!$A$2:$A$7500,0),$E90+2)=Команды!$AJ$11,TRUE,FALSE),IF(INDEX(Команды!$A$2:$AN$7500,MATCH(BL$3,Команды!$A$2:$A$7500,0),$E90+2)=Команды!$AJ$12,TRUE,FALSE),IF(INDEX(Команды!$A$2:$AN$7500,MATCH(BL$3,Команды!$A$2:$A$7500,0),$E90+2)=Команды!$AJ$13,TRUE,FALSE),IF(INDEX(Команды!$A$2:$AN$7500,MATCH(BL$3,Команды!$A$2:$A$7500,0),$E90+2)=Команды!$AJ$14,TRUE,FALSE),IF(INDEX(Команды!$A$2:$AN$7500,MATCH(BL$3,Команды!$A$2:$A$7500,0),$E90+2)=Команды!$AJ$15,TRUE,FALSE),IF(INDEX(Команды!$A$2:$AN$7500,MATCH(BL$3,Команды!$A$2:$A$7500,0),$E90+2)=Команды!$AJ$16,TRUE,FALSE),,IF(INDEX(Команды!$A$2:$AN$7500,MATCH(BL$3,Команды!$A$2:$A$7500,0),$E90+2)=Команды!$AJ$17,TRUE,FALSE),,IF(INDEX(Команды!$A$2:$AN$7500,MATCH(BL$3,Команды!$A$2:$A$7500,0),$E90+2)=Команды!$AJ$18,TRUE,FALSE),,IF(INDEX(Команды!$A$2:$AN$7500,MATCH(BL$3,Команды!$A$2:$A$7500,0),$E90+2)=Команды!$AJ$19,TRUE,FALSE)),INDEX(Команды!$AJ$2:$AK$19,MATCH(INDEX(Команды!$A$2:$AN$7500,MATCH(BL$3,Команды!$A$2:$A$7500,0),$E90+2),Команды!$AJ$2:$AJ$19,0),2),0)</f>
        <v>В</v>
      </c>
      <c r="BM90" s="175" t="str">
        <f>IF(OR(IF(INDEX(Команды!$A$2:$AN$7500,MATCH(BL$3,Команды!$A$2:$A$7500,0),$E90+2)=Команды!$AJ$2,TRUE,FALSE),IF(INDEX(Команды!$A$2:$AN$7500,MATCH(BL$3,Команды!$A$2:$A$7500,0),$E90+2)=Команды!$AJ$3,TRUE,FALSE),IF(INDEX(Команды!$A$2:$AN$7500,MATCH(BL$3,Команды!$A$2:$A$7500,0),$E90+2)=Команды!$AJ$4,TRUE,FALSE),IF(INDEX(Команды!$A$2:$AN$7500,MATCH(BL$3,Команды!$A$2:$A$7500,0),$E90+2)=Команды!$AJ$5,TRUE,FALSE),IF(INDEX(Команды!$A$2:$AN$7500,MATCH(BL$3,Команды!$A$2:$A$7500,0),$E90+2)=Команды!$AJ$6,TRUE,FALSE),IF(INDEX(Команды!$A$2:$AN$7500,MATCH(BL$3,Команды!$A$2:$A$7500,0),$E90+2)=Команды!$AJ$7,TRUE,FALSE),IF(INDEX(Команды!$A$2:$AN$7500,MATCH(BL$3,Команды!$A$2:$A$7500,0),$E90+2)=Команды!$AJ$8,TRUE,FALSE),IF(INDEX(Команды!$A$2:$AN$7500,MATCH(BL$3,Команды!$A$2:$A$7500,0),$E90+2)=Команды!$AJ$9,TRUE,FALSE),IF(INDEX(Команды!$A$2:$AN$7500,MATCH(BL$3,Команды!$A$2:$A$7500,0),$E90+2)=Команды!$AJ$10,TRUE,FALSE),IF(INDEX(Команды!$A$2:$AN$7500,MATCH(BL$3,Команды!$A$2:$A$7500,0),$E90+2)=Команды!$AJ$11,TRUE,FALSE),IF(INDEX(Команды!$A$2:$AN$7500,MATCH(BL$3,Команды!$A$2:$A$7500,0),$E90+2)=Команды!$AJ$12,TRUE,FALSE),IF(INDEX(Команды!$A$2:$AN$7500,MATCH(BL$3,Команды!$A$2:$A$7500,0),$E90+2)=Команды!$AJ$13,TRUE,FALSE),IF(INDEX(Команды!$A$2:$AN$7500,MATCH(BL$3,Команды!$A$2:$A$7500,0),$E90+2)=Команды!$AJ$14,TRUE,FALSE),IF(INDEX(Команды!$A$2:$AN$7500,MATCH(BL$3,Команды!$A$2:$A$7500,0),$E90+2)=Команды!$AJ$15,TRUE,FALSE),IF(INDEX(Команды!$A$2:$AN$7500,MATCH(BL$3,Команды!$A$2:$A$7500,0),$E90+2)=Команды!$AJ$16,TRUE,FALSE),IF(INDEX(Команды!$A$2:$AN$7500,MATCH(BL$3,Команды!$A$2:$A$7500,0),$E90+2)=Команды!$AJ$17,TRUE,FALSE),IF(INDEX(Команды!$A$2:$AN$7500,MATCH(BL$3,Команды!$A$2:$A$7500,0),$E90+2)=Команды!$AJ$18,TRUE,FALSE),IF(INDEX(Команды!$A$2:$AN$7500,MATCH(BL$3,Команды!$A$2:$A$7500,0),$E90+2)=Команды!$AJ$19,TRUE,FALSE)),INDEX(Команды!$AJ$2:$AL$19,MATCH(INDEX(Команды!$A$2:$AN$7500,MATCH(BL$3,Команды!$A$2:$A$7500,0),$E90+2),Команды!$AJ$2:$AJ$19,0),3),0)</f>
        <v>В</v>
      </c>
      <c r="BN90" s="342"/>
      <c r="BO90" s="174" t="str">
        <f>IF(OR(IF(INDEX(Команды!$A$2:$AN$7500,MATCH(BO$3,Команды!$A$2:$A$7500,0),$E90+2)=Команды!$AJ$2,TRUE,FALSE),IF(INDEX(Команды!$A$2:$AN$7500,MATCH(BO$3,Команды!$A$2:$A$7500,0),$E90+2)=Команды!$AJ$3,TRUE,FALSE),IF(INDEX(Команды!$A$2:$AN$7500,MATCH(BO$3,Команды!$A$2:$A$7500,0),$E90+2)=Команды!$AJ$4,TRUE,FALSE),IF(INDEX(Команды!$A$2:$AN$7500,MATCH(BO$3,Команды!$A$2:$A$7500,0),$E90+2)=Команды!$AJ$5,TRUE,FALSE),IF(INDEX(Команды!$A$2:$AN$7500,MATCH(BO$3,Команды!$A$2:$A$7500,0),$E90+2)=Команды!$AJ$6,TRUE,FALSE),IF(INDEX(Команды!$A$2:$AN$7500,MATCH(BO$3,Команды!$A$2:$A$7500,0),$E90+2)=Команды!$AJ$7,TRUE,FALSE),IF(INDEX(Команды!$A$2:$AN$7500,MATCH(BO$3,Команды!$A$2:$A$7500,0),$E90+2)=Команды!$AJ$8,TRUE,FALSE),IF(INDEX(Команды!$A$2:$AN$7500,MATCH(BO$3,Команды!$A$2:$A$7500,0),$E90+2)=Команды!$AJ$9,TRUE,FALSE),IF(INDEX(Команды!$A$2:$AN$7500,MATCH(BO$3,Команды!$A$2:$A$7500,0),$E90+2)=Команды!$AJ$10,TRUE,FALSE),IF(INDEX(Команды!$A$2:$AN$7500,MATCH(BO$3,Команды!$A$2:$A$7500,0),$E90+2)=Команды!$AJ$11,TRUE,FALSE),IF(INDEX(Команды!$A$2:$AN$7500,MATCH(BO$3,Команды!$A$2:$A$7500,0),$E90+2)=Команды!$AJ$12,TRUE,FALSE),IF(INDEX(Команды!$A$2:$AN$7500,MATCH(BO$3,Команды!$A$2:$A$7500,0),$E90+2)=Команды!$AJ$13,TRUE,FALSE),IF(INDEX(Команды!$A$2:$AN$7500,MATCH(BO$3,Команды!$A$2:$A$7500,0),$E90+2)=Команды!$AJ$14,TRUE,FALSE),IF(INDEX(Команды!$A$2:$AN$7500,MATCH(BO$3,Команды!$A$2:$A$7500,0),$E90+2)=Команды!$AJ$15,TRUE,FALSE),IF(INDEX(Команды!$A$2:$AN$7500,MATCH(BO$3,Команды!$A$2:$A$7500,0),$E90+2)=Команды!$AJ$16,TRUE,FALSE),,IF(INDEX(Команды!$A$2:$AN$7500,MATCH(BO$3,Команды!$A$2:$A$7500,0),$E90+2)=Команды!$AJ$17,TRUE,FALSE),,IF(INDEX(Команды!$A$2:$AN$7500,MATCH(BO$3,Команды!$A$2:$A$7500,0),$E90+2)=Команды!$AJ$18,TRUE,FALSE),,IF(INDEX(Команды!$A$2:$AN$7500,MATCH(BO$3,Команды!$A$2:$A$7500,0),$E90+2)=Команды!$AJ$19,TRUE,FALSE)),INDEX(Команды!$AJ$2:$AK$19,MATCH(INDEX(Команды!$A$2:$AN$7500,MATCH(BO$3,Команды!$A$2:$A$7500,0),$E90+2),Команды!$AJ$2:$AJ$19,0),2),0)</f>
        <v>В</v>
      </c>
      <c r="BP90" s="175" t="str">
        <f>IF(OR(IF(INDEX(Команды!$A$2:$AN$7500,MATCH(BO$3,Команды!$A$2:$A$7500,0),$E90+2)=Команды!$AJ$2,TRUE,FALSE),IF(INDEX(Команды!$A$2:$AN$7500,MATCH(BO$3,Команды!$A$2:$A$7500,0),$E90+2)=Команды!$AJ$3,TRUE,FALSE),IF(INDEX(Команды!$A$2:$AN$7500,MATCH(BO$3,Команды!$A$2:$A$7500,0),$E90+2)=Команды!$AJ$4,TRUE,FALSE),IF(INDEX(Команды!$A$2:$AN$7500,MATCH(BO$3,Команды!$A$2:$A$7500,0),$E90+2)=Команды!$AJ$5,TRUE,FALSE),IF(INDEX(Команды!$A$2:$AN$7500,MATCH(BO$3,Команды!$A$2:$A$7500,0),$E90+2)=Команды!$AJ$6,TRUE,FALSE),IF(INDEX(Команды!$A$2:$AN$7500,MATCH(BO$3,Команды!$A$2:$A$7500,0),$E90+2)=Команды!$AJ$7,TRUE,FALSE),IF(INDEX(Команды!$A$2:$AN$7500,MATCH(BO$3,Команды!$A$2:$A$7500,0),$E90+2)=Команды!$AJ$8,TRUE,FALSE),IF(INDEX(Команды!$A$2:$AN$7500,MATCH(BO$3,Команды!$A$2:$A$7500,0),$E90+2)=Команды!$AJ$9,TRUE,FALSE),IF(INDEX(Команды!$A$2:$AN$7500,MATCH(BO$3,Команды!$A$2:$A$7500,0),$E90+2)=Команды!$AJ$10,TRUE,FALSE),IF(INDEX(Команды!$A$2:$AN$7500,MATCH(BO$3,Команды!$A$2:$A$7500,0),$E90+2)=Команды!$AJ$11,TRUE,FALSE),IF(INDEX(Команды!$A$2:$AN$7500,MATCH(BO$3,Команды!$A$2:$A$7500,0),$E90+2)=Команды!$AJ$12,TRUE,FALSE),IF(INDEX(Команды!$A$2:$AN$7500,MATCH(BO$3,Команды!$A$2:$A$7500,0),$E90+2)=Команды!$AJ$13,TRUE,FALSE),IF(INDEX(Команды!$A$2:$AN$7500,MATCH(BO$3,Команды!$A$2:$A$7500,0),$E90+2)=Команды!$AJ$14,TRUE,FALSE),IF(INDEX(Команды!$A$2:$AN$7500,MATCH(BO$3,Команды!$A$2:$A$7500,0),$E90+2)=Команды!$AJ$15,TRUE,FALSE),IF(INDEX(Команды!$A$2:$AN$7500,MATCH(BO$3,Команды!$A$2:$A$7500,0),$E90+2)=Команды!$AJ$16,TRUE,FALSE),IF(INDEX(Команды!$A$2:$AN$7500,MATCH(BO$3,Команды!$A$2:$A$7500,0),$E90+2)=Команды!$AJ$17,TRUE,FALSE),IF(INDEX(Команды!$A$2:$AN$7500,MATCH(BO$3,Команды!$A$2:$A$7500,0),$E90+2)=Команды!$AJ$18,TRUE,FALSE),IF(INDEX(Команды!$A$2:$AN$7500,MATCH(BO$3,Команды!$A$2:$A$7500,0),$E90+2)=Команды!$AJ$19,TRUE,FALSE)),INDEX(Команды!$AJ$2:$AL$19,MATCH(INDEX(Команды!$A$2:$AN$7500,MATCH(BO$3,Команды!$A$2:$A$7500,0),$E90+2),Команды!$AJ$2:$AJ$19,0),3),0)</f>
        <v>В</v>
      </c>
      <c r="BQ90" s="342"/>
      <c r="BR90" s="174">
        <f>IF(OR(IF(INDEX(Команды!$A$2:$AN$7500,MATCH(BR$3,Команды!$A$2:$A$7500,0),$E90+2)=Команды!$AJ$2,TRUE,FALSE),IF(INDEX(Команды!$A$2:$AN$7500,MATCH(BR$3,Команды!$A$2:$A$7500,0),$E90+2)=Команды!$AJ$3,TRUE,FALSE),IF(INDEX(Команды!$A$2:$AN$7500,MATCH(BR$3,Команды!$A$2:$A$7500,0),$E90+2)=Команды!$AJ$4,TRUE,FALSE),IF(INDEX(Команды!$A$2:$AN$7500,MATCH(BR$3,Команды!$A$2:$A$7500,0),$E90+2)=Команды!$AJ$5,TRUE,FALSE),IF(INDEX(Команды!$A$2:$AN$7500,MATCH(BR$3,Команды!$A$2:$A$7500,0),$E90+2)=Команды!$AJ$6,TRUE,FALSE),IF(INDEX(Команды!$A$2:$AN$7500,MATCH(BR$3,Команды!$A$2:$A$7500,0),$E90+2)=Команды!$AJ$7,TRUE,FALSE),IF(INDEX(Команды!$A$2:$AN$7500,MATCH(BR$3,Команды!$A$2:$A$7500,0),$E90+2)=Команды!$AJ$8,TRUE,FALSE),IF(INDEX(Команды!$A$2:$AN$7500,MATCH(BR$3,Команды!$A$2:$A$7500,0),$E90+2)=Команды!$AJ$9,TRUE,FALSE),IF(INDEX(Команды!$A$2:$AN$7500,MATCH(BR$3,Команды!$A$2:$A$7500,0),$E90+2)=Команды!$AJ$10,TRUE,FALSE),IF(INDEX(Команды!$A$2:$AN$7500,MATCH(BR$3,Команды!$A$2:$A$7500,0),$E90+2)=Команды!$AJ$11,TRUE,FALSE),IF(INDEX(Команды!$A$2:$AN$7500,MATCH(BR$3,Команды!$A$2:$A$7500,0),$E90+2)=Команды!$AJ$12,TRUE,FALSE),IF(INDEX(Команды!$A$2:$AN$7500,MATCH(BR$3,Команды!$A$2:$A$7500,0),$E90+2)=Команды!$AJ$13,TRUE,FALSE),IF(INDEX(Команды!$A$2:$AN$7500,MATCH(BR$3,Команды!$A$2:$A$7500,0),$E90+2)=Команды!$AJ$14,TRUE,FALSE),IF(INDEX(Команды!$A$2:$AN$7500,MATCH(BR$3,Команды!$A$2:$A$7500,0),$E90+2)=Команды!$AJ$15,TRUE,FALSE),IF(INDEX(Команды!$A$2:$AN$7500,MATCH(BR$3,Команды!$A$2:$A$7500,0),$E90+2)=Команды!$AJ$16,TRUE,FALSE),,IF(INDEX(Команды!$A$2:$AN$7500,MATCH(BR$3,Команды!$A$2:$A$7500,0),$E90+2)=Команды!$AJ$17,TRUE,FALSE),,IF(INDEX(Команды!$A$2:$AN$7500,MATCH(BR$3,Команды!$A$2:$A$7500,0),$E90+2)=Команды!$AJ$18,TRUE,FALSE),,IF(INDEX(Команды!$A$2:$AN$7500,MATCH(BR$3,Команды!$A$2:$A$7500,0),$E90+2)=Команды!$AJ$19,TRUE,FALSE)),INDEX(Команды!$AJ$2:$AK$19,MATCH(INDEX(Команды!$A$2:$AN$7500,MATCH(BR$3,Команды!$A$2:$A$7500,0),$E90+2),Команды!$AJ$2:$AJ$19,0),2),0)</f>
        <v>0.375</v>
      </c>
      <c r="BS90" s="175">
        <f>IF(OR(IF(INDEX(Команды!$A$2:$AN$7500,MATCH(BR$3,Команды!$A$2:$A$7500,0),$E90+2)=Команды!$AJ$2,TRUE,FALSE),IF(INDEX(Команды!$A$2:$AN$7500,MATCH(BR$3,Команды!$A$2:$A$7500,0),$E90+2)=Команды!$AJ$3,TRUE,FALSE),IF(INDEX(Команды!$A$2:$AN$7500,MATCH(BR$3,Команды!$A$2:$A$7500,0),$E90+2)=Команды!$AJ$4,TRUE,FALSE),IF(INDEX(Команды!$A$2:$AN$7500,MATCH(BR$3,Команды!$A$2:$A$7500,0),$E90+2)=Команды!$AJ$5,TRUE,FALSE),IF(INDEX(Команды!$A$2:$AN$7500,MATCH(BR$3,Команды!$A$2:$A$7500,0),$E90+2)=Команды!$AJ$6,TRUE,FALSE),IF(INDEX(Команды!$A$2:$AN$7500,MATCH(BR$3,Команды!$A$2:$A$7500,0),$E90+2)=Команды!$AJ$7,TRUE,FALSE),IF(INDEX(Команды!$A$2:$AN$7500,MATCH(BR$3,Команды!$A$2:$A$7500,0),$E90+2)=Команды!$AJ$8,TRUE,FALSE),IF(INDEX(Команды!$A$2:$AN$7500,MATCH(BR$3,Команды!$A$2:$A$7500,0),$E90+2)=Команды!$AJ$9,TRUE,FALSE),IF(INDEX(Команды!$A$2:$AN$7500,MATCH(BR$3,Команды!$A$2:$A$7500,0),$E90+2)=Команды!$AJ$10,TRUE,FALSE),IF(INDEX(Команды!$A$2:$AN$7500,MATCH(BR$3,Команды!$A$2:$A$7500,0),$E90+2)=Команды!$AJ$11,TRUE,FALSE),IF(INDEX(Команды!$A$2:$AN$7500,MATCH(BR$3,Команды!$A$2:$A$7500,0),$E90+2)=Команды!$AJ$12,TRUE,FALSE),IF(INDEX(Команды!$A$2:$AN$7500,MATCH(BR$3,Команды!$A$2:$A$7500,0),$E90+2)=Команды!$AJ$13,TRUE,FALSE),IF(INDEX(Команды!$A$2:$AN$7500,MATCH(BR$3,Команды!$A$2:$A$7500,0),$E90+2)=Команды!$AJ$14,TRUE,FALSE),IF(INDEX(Команды!$A$2:$AN$7500,MATCH(BR$3,Команды!$A$2:$A$7500,0),$E90+2)=Команды!$AJ$15,TRUE,FALSE),IF(INDEX(Команды!$A$2:$AN$7500,MATCH(BR$3,Команды!$A$2:$A$7500,0),$E90+2)=Команды!$AJ$16,TRUE,FALSE),IF(INDEX(Команды!$A$2:$AN$7500,MATCH(BR$3,Команды!$A$2:$A$7500,0),$E90+2)=Команды!$AJ$17,TRUE,FALSE),IF(INDEX(Команды!$A$2:$AN$7500,MATCH(BR$3,Команды!$A$2:$A$7500,0),$E90+2)=Команды!$AJ$18,TRUE,FALSE),IF(INDEX(Команды!$A$2:$AN$7500,MATCH(BR$3,Команды!$A$2:$A$7500,0),$E90+2)=Команды!$AJ$19,TRUE,FALSE)),INDEX(Команды!$AJ$2:$AL$19,MATCH(INDEX(Команды!$A$2:$AN$7500,MATCH(BR$3,Команды!$A$2:$A$7500,0),$E90+2),Команды!$AJ$2:$AJ$19,0),3),0)</f>
        <v>0.75</v>
      </c>
      <c r="BT90" s="342"/>
      <c r="BU90" s="174">
        <f>IF(OR(IF(INDEX(Команды!$A$2:$AN$7500,MATCH(BU$3,Команды!$A$2:$A$7500,0),$E90+2)=Команды!$AJ$2,TRUE,FALSE),IF(INDEX(Команды!$A$2:$AN$7500,MATCH(BU$3,Команды!$A$2:$A$7500,0),$E90+2)=Команды!$AJ$3,TRUE,FALSE),IF(INDEX(Команды!$A$2:$AN$7500,MATCH(BU$3,Команды!$A$2:$A$7500,0),$E90+2)=Команды!$AJ$4,TRUE,FALSE),IF(INDEX(Команды!$A$2:$AN$7500,MATCH(BU$3,Команды!$A$2:$A$7500,0),$E90+2)=Команды!$AJ$5,TRUE,FALSE),IF(INDEX(Команды!$A$2:$AN$7500,MATCH(BU$3,Команды!$A$2:$A$7500,0),$E90+2)=Команды!$AJ$6,TRUE,FALSE),IF(INDEX(Команды!$A$2:$AN$7500,MATCH(BU$3,Команды!$A$2:$A$7500,0),$E90+2)=Команды!$AJ$7,TRUE,FALSE),IF(INDEX(Команды!$A$2:$AN$7500,MATCH(BU$3,Команды!$A$2:$A$7500,0),$E90+2)=Команды!$AJ$8,TRUE,FALSE),IF(INDEX(Команды!$A$2:$AN$7500,MATCH(BU$3,Команды!$A$2:$A$7500,0),$E90+2)=Команды!$AJ$9,TRUE,FALSE),IF(INDEX(Команды!$A$2:$AN$7500,MATCH(BU$3,Команды!$A$2:$A$7500,0),$E90+2)=Команды!$AJ$10,TRUE,FALSE),IF(INDEX(Команды!$A$2:$AN$7500,MATCH(BU$3,Команды!$A$2:$A$7500,0),$E90+2)=Команды!$AJ$11,TRUE,FALSE),IF(INDEX(Команды!$A$2:$AN$7500,MATCH(BU$3,Команды!$A$2:$A$7500,0),$E90+2)=Команды!$AJ$12,TRUE,FALSE),IF(INDEX(Команды!$A$2:$AN$7500,MATCH(BU$3,Команды!$A$2:$A$7500,0),$E90+2)=Команды!$AJ$13,TRUE,FALSE),IF(INDEX(Команды!$A$2:$AN$7500,MATCH(BU$3,Команды!$A$2:$A$7500,0),$E90+2)=Команды!$AJ$14,TRUE,FALSE),IF(INDEX(Команды!$A$2:$AN$7500,MATCH(BU$3,Команды!$A$2:$A$7500,0),$E90+2)=Команды!$AJ$15,TRUE,FALSE),IF(INDEX(Команды!$A$2:$AN$7500,MATCH(BU$3,Команды!$A$2:$A$7500,0),$E90+2)=Команды!$AJ$16,TRUE,FALSE),,IF(INDEX(Команды!$A$2:$AN$7500,MATCH(BU$3,Команды!$A$2:$A$7500,0),$E90+2)=Команды!$AJ$17,TRUE,FALSE),,IF(INDEX(Команды!$A$2:$AN$7500,MATCH(BU$3,Команды!$A$2:$A$7500,0),$E90+2)=Команды!$AJ$18,TRUE,FALSE),,IF(INDEX(Команды!$A$2:$AN$7500,MATCH(BU$3,Команды!$A$2:$A$7500,0),$E90+2)=Команды!$AJ$19,TRUE,FALSE)),INDEX(Команды!$AJ$2:$AK$19,MATCH(INDEX(Команды!$A$2:$AN$7500,MATCH(BU$3,Команды!$A$2:$A$7500,0),$E90+2),Команды!$AJ$2:$AJ$19,0),2),0)</f>
        <v>0.41666666666666669</v>
      </c>
      <c r="BV90" s="175">
        <f>IF(OR(IF(INDEX(Команды!$A$2:$AN$7500,MATCH(BU$3,Команды!$A$2:$A$7500,0),$E90+2)=Команды!$AJ$2,TRUE,FALSE),IF(INDEX(Команды!$A$2:$AN$7500,MATCH(BU$3,Команды!$A$2:$A$7500,0),$E90+2)=Команды!$AJ$3,TRUE,FALSE),IF(INDEX(Команды!$A$2:$AN$7500,MATCH(BU$3,Команды!$A$2:$A$7500,0),$E90+2)=Команды!$AJ$4,TRUE,FALSE),IF(INDEX(Команды!$A$2:$AN$7500,MATCH(BU$3,Команды!$A$2:$A$7500,0),$E90+2)=Команды!$AJ$5,TRUE,FALSE),IF(INDEX(Команды!$A$2:$AN$7500,MATCH(BU$3,Команды!$A$2:$A$7500,0),$E90+2)=Команды!$AJ$6,TRUE,FALSE),IF(INDEX(Команды!$A$2:$AN$7500,MATCH(BU$3,Команды!$A$2:$A$7500,0),$E90+2)=Команды!$AJ$7,TRUE,FALSE),IF(INDEX(Команды!$A$2:$AN$7500,MATCH(BU$3,Команды!$A$2:$A$7500,0),$E90+2)=Команды!$AJ$8,TRUE,FALSE),IF(INDEX(Команды!$A$2:$AN$7500,MATCH(BU$3,Команды!$A$2:$A$7500,0),$E90+2)=Команды!$AJ$9,TRUE,FALSE),IF(INDEX(Команды!$A$2:$AN$7500,MATCH(BU$3,Команды!$A$2:$A$7500,0),$E90+2)=Команды!$AJ$10,TRUE,FALSE),IF(INDEX(Команды!$A$2:$AN$7500,MATCH(BU$3,Команды!$A$2:$A$7500,0),$E90+2)=Команды!$AJ$11,TRUE,FALSE),IF(INDEX(Команды!$A$2:$AN$7500,MATCH(BU$3,Команды!$A$2:$A$7500,0),$E90+2)=Команды!$AJ$12,TRUE,FALSE),IF(INDEX(Команды!$A$2:$AN$7500,MATCH(BU$3,Команды!$A$2:$A$7500,0),$E90+2)=Команды!$AJ$13,TRUE,FALSE),IF(INDEX(Команды!$A$2:$AN$7500,MATCH(BU$3,Команды!$A$2:$A$7500,0),$E90+2)=Команды!$AJ$14,TRUE,FALSE),IF(INDEX(Команды!$A$2:$AN$7500,MATCH(BU$3,Команды!$A$2:$A$7500,0),$E90+2)=Команды!$AJ$15,TRUE,FALSE),IF(INDEX(Команды!$A$2:$AN$7500,MATCH(BU$3,Команды!$A$2:$A$7500,0),$E90+2)=Команды!$AJ$16,TRUE,FALSE),IF(INDEX(Команды!$A$2:$AN$7500,MATCH(BU$3,Команды!$A$2:$A$7500,0),$E90+2)=Команды!$AJ$17,TRUE,FALSE),IF(INDEX(Команды!$A$2:$AN$7500,MATCH(BU$3,Команды!$A$2:$A$7500,0),$E90+2)=Команды!$AJ$18,TRUE,FALSE),IF(INDEX(Команды!$A$2:$AN$7500,MATCH(BU$3,Команды!$A$2:$A$7500,0),$E90+2)=Команды!$AJ$19,TRUE,FALSE)),INDEX(Команды!$AJ$2:$AL$19,MATCH(INDEX(Команды!$A$2:$AN$7500,MATCH(BU$3,Команды!$A$2:$A$7500,0),$E90+2),Команды!$AJ$2:$AJ$19,0),3),0)</f>
        <v>0.79166666666666663</v>
      </c>
      <c r="BW90" s="342"/>
      <c r="BX90" s="174">
        <f>IF(OR(IF(INDEX(Команды!$A$2:$AN$7500,MATCH(BX$3,Команды!$A$2:$A$7500,0),$E90+2)=Команды!$AJ$2,TRUE,FALSE),IF(INDEX(Команды!$A$2:$AN$7500,MATCH(BX$3,Команды!$A$2:$A$7500,0),$E90+2)=Команды!$AJ$3,TRUE,FALSE),IF(INDEX(Команды!$A$2:$AN$7500,MATCH(BX$3,Команды!$A$2:$A$7500,0),$E90+2)=Команды!$AJ$4,TRUE,FALSE),IF(INDEX(Команды!$A$2:$AN$7500,MATCH(BX$3,Команды!$A$2:$A$7500,0),$E90+2)=Команды!$AJ$5,TRUE,FALSE),IF(INDEX(Команды!$A$2:$AN$7500,MATCH(BX$3,Команды!$A$2:$A$7500,0),$E90+2)=Команды!$AJ$6,TRUE,FALSE),IF(INDEX(Команды!$A$2:$AN$7500,MATCH(BX$3,Команды!$A$2:$A$7500,0),$E90+2)=Команды!$AJ$7,TRUE,FALSE),IF(INDEX(Команды!$A$2:$AN$7500,MATCH(BX$3,Команды!$A$2:$A$7500,0),$E90+2)=Команды!$AJ$8,TRUE,FALSE),IF(INDEX(Команды!$A$2:$AN$7500,MATCH(BX$3,Команды!$A$2:$A$7500,0),$E90+2)=Команды!$AJ$9,TRUE,FALSE),IF(INDEX(Команды!$A$2:$AN$7500,MATCH(BX$3,Команды!$A$2:$A$7500,0),$E90+2)=Команды!$AJ$10,TRUE,FALSE),IF(INDEX(Команды!$A$2:$AN$7500,MATCH(BX$3,Команды!$A$2:$A$7500,0),$E90+2)=Команды!$AJ$11,TRUE,FALSE),IF(INDEX(Команды!$A$2:$AN$7500,MATCH(BX$3,Команды!$A$2:$A$7500,0),$E90+2)=Команды!$AJ$12,TRUE,FALSE),IF(INDEX(Команды!$A$2:$AN$7500,MATCH(BX$3,Команды!$A$2:$A$7500,0),$E90+2)=Команды!$AJ$13,TRUE,FALSE),IF(INDEX(Команды!$A$2:$AN$7500,MATCH(BX$3,Команды!$A$2:$A$7500,0),$E90+2)=Команды!$AJ$14,TRUE,FALSE),IF(INDEX(Команды!$A$2:$AN$7500,MATCH(BX$3,Команды!$A$2:$A$7500,0),$E90+2)=Команды!$AJ$15,TRUE,FALSE),IF(INDEX(Команды!$A$2:$AN$7500,MATCH(BX$3,Команды!$A$2:$A$7500,0),$E90+2)=Команды!$AJ$16,TRUE,FALSE),,IF(INDEX(Команды!$A$2:$AN$7500,MATCH(BX$3,Команды!$A$2:$A$7500,0),$E90+2)=Команды!$AJ$17,TRUE,FALSE),,IF(INDEX(Команды!$A$2:$AN$7500,MATCH(BX$3,Команды!$A$2:$A$7500,0),$E90+2)=Команды!$AJ$18,TRUE,FALSE),,IF(INDEX(Команды!$A$2:$AN$7500,MATCH(BX$3,Команды!$A$2:$A$7500,0),$E90+2)=Команды!$AJ$19,TRUE,FALSE)),INDEX(Команды!$AJ$2:$AK$19,MATCH(INDEX(Команды!$A$2:$AN$7500,MATCH(BX$3,Команды!$A$2:$A$7500,0),$E90+2),Команды!$AJ$2:$AJ$19,0),2),0)</f>
        <v>0.58333333333333337</v>
      </c>
      <c r="BY90" s="175">
        <f>IF(OR(IF(INDEX(Команды!$A$2:$AN$7500,MATCH(BX$3,Команды!$A$2:$A$7500,0),$E90+2)=Команды!$AJ$2,TRUE,FALSE),IF(INDEX(Команды!$A$2:$AN$7500,MATCH(BX$3,Команды!$A$2:$A$7500,0),$E90+2)=Команды!$AJ$3,TRUE,FALSE),IF(INDEX(Команды!$A$2:$AN$7500,MATCH(BX$3,Команды!$A$2:$A$7500,0),$E90+2)=Команды!$AJ$4,TRUE,FALSE),IF(INDEX(Команды!$A$2:$AN$7500,MATCH(BX$3,Команды!$A$2:$A$7500,0),$E90+2)=Команды!$AJ$5,TRUE,FALSE),IF(INDEX(Команды!$A$2:$AN$7500,MATCH(BX$3,Команды!$A$2:$A$7500,0),$E90+2)=Команды!$AJ$6,TRUE,FALSE),IF(INDEX(Команды!$A$2:$AN$7500,MATCH(BX$3,Команды!$A$2:$A$7500,0),$E90+2)=Команды!$AJ$7,TRUE,FALSE),IF(INDEX(Команды!$A$2:$AN$7500,MATCH(BX$3,Команды!$A$2:$A$7500,0),$E90+2)=Команды!$AJ$8,TRUE,FALSE),IF(INDEX(Команды!$A$2:$AN$7500,MATCH(BX$3,Команды!$A$2:$A$7500,0),$E90+2)=Команды!$AJ$9,TRUE,FALSE),IF(INDEX(Команды!$A$2:$AN$7500,MATCH(BX$3,Команды!$A$2:$A$7500,0),$E90+2)=Команды!$AJ$10,TRUE,FALSE),IF(INDEX(Команды!$A$2:$AN$7500,MATCH(BX$3,Команды!$A$2:$A$7500,0),$E90+2)=Команды!$AJ$11,TRUE,FALSE),IF(INDEX(Команды!$A$2:$AN$7500,MATCH(BX$3,Команды!$A$2:$A$7500,0),$E90+2)=Команды!$AJ$12,TRUE,FALSE),IF(INDEX(Команды!$A$2:$AN$7500,MATCH(BX$3,Команды!$A$2:$A$7500,0),$E90+2)=Команды!$AJ$13,TRUE,FALSE),IF(INDEX(Команды!$A$2:$AN$7500,MATCH(BX$3,Команды!$A$2:$A$7500,0),$E90+2)=Команды!$AJ$14,TRUE,FALSE),IF(INDEX(Команды!$A$2:$AN$7500,MATCH(BX$3,Команды!$A$2:$A$7500,0),$E90+2)=Команды!$AJ$15,TRUE,FALSE),IF(INDEX(Команды!$A$2:$AN$7500,MATCH(BX$3,Команды!$A$2:$A$7500,0),$E90+2)=Команды!$AJ$16,TRUE,FALSE),IF(INDEX(Команды!$A$2:$AN$7500,MATCH(BX$3,Команды!$A$2:$A$7500,0),$E90+2)=Команды!$AJ$17,TRUE,FALSE),IF(INDEX(Команды!$A$2:$AN$7500,MATCH(BX$3,Команды!$A$2:$A$7500,0),$E90+2)=Команды!$AJ$18,TRUE,FALSE),IF(INDEX(Команды!$A$2:$AN$7500,MATCH(BX$3,Команды!$A$2:$A$7500,0),$E90+2)=Команды!$AJ$19,TRUE,FALSE)),INDEX(Команды!$AJ$2:$AL$19,MATCH(INDEX(Команды!$A$2:$AN$7500,MATCH(BX$3,Команды!$A$2:$A$7500,0),$E90+2),Команды!$AJ$2:$AJ$19,0),3),0)</f>
        <v>0.95833333333333337</v>
      </c>
      <c r="BZ90" s="342"/>
      <c r="CA90" s="174">
        <f>IF(OR(IF(INDEX(Команды!$A$2:$AN$7500,MATCH(CA$3,Команды!$A$2:$A$7500,0),$E90+2)=Команды!$AJ$2,TRUE,FALSE),IF(INDEX(Команды!$A$2:$AN$7500,MATCH(CA$3,Команды!$A$2:$A$7500,0),$E90+2)=Команды!$AJ$3,TRUE,FALSE),IF(INDEX(Команды!$A$2:$AN$7500,MATCH(CA$3,Команды!$A$2:$A$7500,0),$E90+2)=Команды!$AJ$4,TRUE,FALSE),IF(INDEX(Команды!$A$2:$AN$7500,MATCH(CA$3,Команды!$A$2:$A$7500,0),$E90+2)=Команды!$AJ$5,TRUE,FALSE),IF(INDEX(Команды!$A$2:$AN$7500,MATCH(CA$3,Команды!$A$2:$A$7500,0),$E90+2)=Команды!$AJ$6,TRUE,FALSE),IF(INDEX(Команды!$A$2:$AN$7500,MATCH(CA$3,Команды!$A$2:$A$7500,0),$E90+2)=Команды!$AJ$7,TRUE,FALSE),IF(INDEX(Команды!$A$2:$AN$7500,MATCH(CA$3,Команды!$A$2:$A$7500,0),$E90+2)=Команды!$AJ$8,TRUE,FALSE),IF(INDEX(Команды!$A$2:$AN$7500,MATCH(CA$3,Команды!$A$2:$A$7500,0),$E90+2)=Команды!$AJ$9,TRUE,FALSE),IF(INDEX(Команды!$A$2:$AN$7500,MATCH(CA$3,Команды!$A$2:$A$7500,0),$E90+2)=Команды!$AJ$10,TRUE,FALSE),IF(INDEX(Команды!$A$2:$AN$7500,MATCH(CA$3,Команды!$A$2:$A$7500,0),$E90+2)=Команды!$AJ$11,TRUE,FALSE),IF(INDEX(Команды!$A$2:$AN$7500,MATCH(CA$3,Команды!$A$2:$A$7500,0),$E90+2)=Команды!$AJ$12,TRUE,FALSE),IF(INDEX(Команды!$A$2:$AN$7500,MATCH(CA$3,Команды!$A$2:$A$7500,0),$E90+2)=Команды!$AJ$13,TRUE,FALSE),IF(INDEX(Команды!$A$2:$AN$7500,MATCH(CA$3,Команды!$A$2:$A$7500,0),$E90+2)=Команды!$AJ$14,TRUE,FALSE),IF(INDEX(Команды!$A$2:$AN$7500,MATCH(CA$3,Команды!$A$2:$A$7500,0),$E90+2)=Команды!$AJ$15,TRUE,FALSE),IF(INDEX(Команды!$A$2:$AN$7500,MATCH(CA$3,Команды!$A$2:$A$7500,0),$E90+2)=Команды!$AJ$16,TRUE,FALSE),,IF(INDEX(Команды!$A$2:$AN$7500,MATCH(CA$3,Команды!$A$2:$A$7500,0),$E90+2)=Команды!$AJ$17,TRUE,FALSE),,IF(INDEX(Команды!$A$2:$AN$7500,MATCH(CA$3,Команды!$A$2:$A$7500,0),$E90+2)=Команды!$AJ$18,TRUE,FALSE),,IF(INDEX(Команды!$A$2:$AN$7500,MATCH(CA$3,Команды!$A$2:$A$7500,0),$E90+2)=Команды!$AJ$19,TRUE,FALSE)),INDEX(Команды!$AJ$2:$AK$19,MATCH(INDEX(Команды!$A$2:$AN$7500,MATCH(CA$3,Команды!$A$2:$A$7500,0),$E90+2),Команды!$AJ$2:$AJ$19,0),2),0)</f>
        <v>0.58333333333333337</v>
      </c>
      <c r="CB90" s="175">
        <f>IF(OR(IF(INDEX(Команды!$A$2:$AN$7500,MATCH(CA$3,Команды!$A$2:$A$7500,0),$E90+2)=Команды!$AJ$2,TRUE,FALSE),IF(INDEX(Команды!$A$2:$AN$7500,MATCH(CA$3,Команды!$A$2:$A$7500,0),$E90+2)=Команды!$AJ$3,TRUE,FALSE),IF(INDEX(Команды!$A$2:$AN$7500,MATCH(CA$3,Команды!$A$2:$A$7500,0),$E90+2)=Команды!$AJ$4,TRUE,FALSE),IF(INDEX(Команды!$A$2:$AN$7500,MATCH(CA$3,Команды!$A$2:$A$7500,0),$E90+2)=Команды!$AJ$5,TRUE,FALSE),IF(INDEX(Команды!$A$2:$AN$7500,MATCH(CA$3,Команды!$A$2:$A$7500,0),$E90+2)=Команды!$AJ$6,TRUE,FALSE),IF(INDEX(Команды!$A$2:$AN$7500,MATCH(CA$3,Команды!$A$2:$A$7500,0),$E90+2)=Команды!$AJ$7,TRUE,FALSE),IF(INDEX(Команды!$A$2:$AN$7500,MATCH(CA$3,Команды!$A$2:$A$7500,0),$E90+2)=Команды!$AJ$8,TRUE,FALSE),IF(INDEX(Команды!$A$2:$AN$7500,MATCH(CA$3,Команды!$A$2:$A$7500,0),$E90+2)=Команды!$AJ$9,TRUE,FALSE),IF(INDEX(Команды!$A$2:$AN$7500,MATCH(CA$3,Команды!$A$2:$A$7500,0),$E90+2)=Команды!$AJ$10,TRUE,FALSE),IF(INDEX(Команды!$A$2:$AN$7500,MATCH(CA$3,Команды!$A$2:$A$7500,0),$E90+2)=Команды!$AJ$11,TRUE,FALSE),IF(INDEX(Команды!$A$2:$AN$7500,MATCH(CA$3,Команды!$A$2:$A$7500,0),$E90+2)=Команды!$AJ$12,TRUE,FALSE),IF(INDEX(Команды!$A$2:$AN$7500,MATCH(CA$3,Команды!$A$2:$A$7500,0),$E90+2)=Команды!$AJ$13,TRUE,FALSE),IF(INDEX(Команды!$A$2:$AN$7500,MATCH(CA$3,Команды!$A$2:$A$7500,0),$E90+2)=Команды!$AJ$14,TRUE,FALSE),IF(INDEX(Команды!$A$2:$AN$7500,MATCH(CA$3,Команды!$A$2:$A$7500,0),$E90+2)=Команды!$AJ$15,TRUE,FALSE),IF(INDEX(Команды!$A$2:$AN$7500,MATCH(CA$3,Команды!$A$2:$A$7500,0),$E90+2)=Команды!$AJ$16,TRUE,FALSE),IF(INDEX(Команды!$A$2:$AN$7500,MATCH(CA$3,Команды!$A$2:$A$7500,0),$E90+2)=Команды!$AJ$17,TRUE,FALSE),IF(INDEX(Команды!$A$2:$AN$7500,MATCH(CA$3,Команды!$A$2:$A$7500,0),$E90+2)=Команды!$AJ$18,TRUE,FALSE),IF(INDEX(Команды!$A$2:$AN$7500,MATCH(CA$3,Команды!$A$2:$A$7500,0),$E90+2)=Команды!$AJ$19,TRUE,FALSE)),INDEX(Команды!$AJ$2:$AL$19,MATCH(INDEX(Команды!$A$2:$AN$7500,MATCH(CA$3,Команды!$A$2:$A$7500,0),$E90+2),Команды!$AJ$2:$AJ$19,0),3),0)</f>
        <v>0.95833333333333337</v>
      </c>
      <c r="CC90" s="342"/>
      <c r="CD90" s="174" t="str">
        <f>IF(OR(IF(INDEX(Команды!$A$2:$AN$7500,MATCH(CD$3,Команды!$A$2:$A$7500,0),$E90+2)=Команды!$AJ$2,TRUE,FALSE),IF(INDEX(Команды!$A$2:$AN$7500,MATCH(CD$3,Команды!$A$2:$A$7500,0),$E90+2)=Команды!$AJ$3,TRUE,FALSE),IF(INDEX(Команды!$A$2:$AN$7500,MATCH(CD$3,Команды!$A$2:$A$7500,0),$E90+2)=Команды!$AJ$4,TRUE,FALSE),IF(INDEX(Команды!$A$2:$AN$7500,MATCH(CD$3,Команды!$A$2:$A$7500,0),$E90+2)=Команды!$AJ$5,TRUE,FALSE),IF(INDEX(Команды!$A$2:$AN$7500,MATCH(CD$3,Команды!$A$2:$A$7500,0),$E90+2)=Команды!$AJ$6,TRUE,FALSE),IF(INDEX(Команды!$A$2:$AN$7500,MATCH(CD$3,Команды!$A$2:$A$7500,0),$E90+2)=Команды!$AJ$7,TRUE,FALSE),IF(INDEX(Команды!$A$2:$AN$7500,MATCH(CD$3,Команды!$A$2:$A$7500,0),$E90+2)=Команды!$AJ$8,TRUE,FALSE),IF(INDEX(Команды!$A$2:$AN$7500,MATCH(CD$3,Команды!$A$2:$A$7500,0),$E90+2)=Команды!$AJ$9,TRUE,FALSE),IF(INDEX(Команды!$A$2:$AN$7500,MATCH(CD$3,Команды!$A$2:$A$7500,0),$E90+2)=Команды!$AJ$10,TRUE,FALSE),IF(INDEX(Команды!$A$2:$AN$7500,MATCH(CD$3,Команды!$A$2:$A$7500,0),$E90+2)=Команды!$AJ$11,TRUE,FALSE),IF(INDEX(Команды!$A$2:$AN$7500,MATCH(CD$3,Команды!$A$2:$A$7500,0),$E90+2)=Команды!$AJ$12,TRUE,FALSE),IF(INDEX(Команды!$A$2:$AN$7500,MATCH(CD$3,Команды!$A$2:$A$7500,0),$E90+2)=Команды!$AJ$13,TRUE,FALSE),IF(INDEX(Команды!$A$2:$AN$7500,MATCH(CD$3,Команды!$A$2:$A$7500,0),$E90+2)=Команды!$AJ$14,TRUE,FALSE),IF(INDEX(Команды!$A$2:$AN$7500,MATCH(CD$3,Команды!$A$2:$A$7500,0),$E90+2)=Команды!$AJ$15,TRUE,FALSE),IF(INDEX(Команды!$A$2:$AN$7500,MATCH(CD$3,Команды!$A$2:$A$7500,0),$E90+2)=Команды!$AJ$16,TRUE,FALSE),,IF(INDEX(Команды!$A$2:$AN$7500,MATCH(CD$3,Команды!$A$2:$A$7500,0),$E90+2)=Команды!$AJ$17,TRUE,FALSE),,IF(INDEX(Команды!$A$2:$AN$7500,MATCH(CD$3,Команды!$A$2:$A$7500,0),$E90+2)=Команды!$AJ$18,TRUE,FALSE),,IF(INDEX(Команды!$A$2:$AN$7500,MATCH(CD$3,Команды!$A$2:$A$7500,0),$E90+2)=Команды!$AJ$19,TRUE,FALSE)),INDEX(Команды!$AJ$2:$AK$19,MATCH(INDEX(Команды!$A$2:$AN$7500,MATCH(CD$3,Команды!$A$2:$A$7500,0),$E90+2),Команды!$AJ$2:$AJ$19,0),2),0)</f>
        <v>В</v>
      </c>
      <c r="CE90" s="175" t="str">
        <f>IF(OR(IF(INDEX(Команды!$A$2:$AN$7500,MATCH(CD$3,Команды!$A$2:$A$7500,0),$E90+2)=Команды!$AJ$2,TRUE,FALSE),IF(INDEX(Команды!$A$2:$AN$7500,MATCH(CD$3,Команды!$A$2:$A$7500,0),$E90+2)=Команды!$AJ$3,TRUE,FALSE),IF(INDEX(Команды!$A$2:$AN$7500,MATCH(CD$3,Команды!$A$2:$A$7500,0),$E90+2)=Команды!$AJ$4,TRUE,FALSE),IF(INDEX(Команды!$A$2:$AN$7500,MATCH(CD$3,Команды!$A$2:$A$7500,0),$E90+2)=Команды!$AJ$5,TRUE,FALSE),IF(INDEX(Команды!$A$2:$AN$7500,MATCH(CD$3,Команды!$A$2:$A$7500,0),$E90+2)=Команды!$AJ$6,TRUE,FALSE),IF(INDEX(Команды!$A$2:$AN$7500,MATCH(CD$3,Команды!$A$2:$A$7500,0),$E90+2)=Команды!$AJ$7,TRUE,FALSE),IF(INDEX(Команды!$A$2:$AN$7500,MATCH(CD$3,Команды!$A$2:$A$7500,0),$E90+2)=Команды!$AJ$8,TRUE,FALSE),IF(INDEX(Команды!$A$2:$AN$7500,MATCH(CD$3,Команды!$A$2:$A$7500,0),$E90+2)=Команды!$AJ$9,TRUE,FALSE),IF(INDEX(Команды!$A$2:$AN$7500,MATCH(CD$3,Команды!$A$2:$A$7500,0),$E90+2)=Команды!$AJ$10,TRUE,FALSE),IF(INDEX(Команды!$A$2:$AN$7500,MATCH(CD$3,Команды!$A$2:$A$7500,0),$E90+2)=Команды!$AJ$11,TRUE,FALSE),IF(INDEX(Команды!$A$2:$AN$7500,MATCH(CD$3,Команды!$A$2:$A$7500,0),$E90+2)=Команды!$AJ$12,TRUE,FALSE),IF(INDEX(Команды!$A$2:$AN$7500,MATCH(CD$3,Команды!$A$2:$A$7500,0),$E90+2)=Команды!$AJ$13,TRUE,FALSE),IF(INDEX(Команды!$A$2:$AN$7500,MATCH(CD$3,Команды!$A$2:$A$7500,0),$E90+2)=Команды!$AJ$14,TRUE,FALSE),IF(INDEX(Команды!$A$2:$AN$7500,MATCH(CD$3,Команды!$A$2:$A$7500,0),$E90+2)=Команды!$AJ$15,TRUE,FALSE),IF(INDEX(Команды!$A$2:$AN$7500,MATCH(CD$3,Команды!$A$2:$A$7500,0),$E90+2)=Команды!$AJ$16,TRUE,FALSE),IF(INDEX(Команды!$A$2:$AN$7500,MATCH(CD$3,Команды!$A$2:$A$7500,0),$E90+2)=Команды!$AJ$17,TRUE,FALSE),IF(INDEX(Команды!$A$2:$AN$7500,MATCH(CD$3,Команды!$A$2:$A$7500,0),$E90+2)=Команды!$AJ$18,TRUE,FALSE),IF(INDEX(Команды!$A$2:$AN$7500,MATCH(CD$3,Команды!$A$2:$A$7500,0),$E90+2)=Команды!$AJ$19,TRUE,FALSE)),INDEX(Команды!$AJ$2:$AL$19,MATCH(INDEX(Команды!$A$2:$AN$7500,MATCH(CD$3,Команды!$A$2:$A$7500,0),$E90+2),Команды!$AJ$2:$AJ$19,0),3),0)</f>
        <v>В</v>
      </c>
      <c r="CF90" s="342"/>
      <c r="CG90" s="174" t="str">
        <f>IF(OR(IF(INDEX(Команды!$A$2:$AN$7500,MATCH(CG$3,Команды!$A$2:$A$7500,0),$E90+2)=Команды!$AJ$2,TRUE,FALSE),IF(INDEX(Команды!$A$2:$AN$7500,MATCH(CG$3,Команды!$A$2:$A$7500,0),$E90+2)=Команды!$AJ$3,TRUE,FALSE),IF(INDEX(Команды!$A$2:$AN$7500,MATCH(CG$3,Команды!$A$2:$A$7500,0),$E90+2)=Команды!$AJ$4,TRUE,FALSE),IF(INDEX(Команды!$A$2:$AN$7500,MATCH(CG$3,Команды!$A$2:$A$7500,0),$E90+2)=Команды!$AJ$5,TRUE,FALSE),IF(INDEX(Команды!$A$2:$AN$7500,MATCH(CG$3,Команды!$A$2:$A$7500,0),$E90+2)=Команды!$AJ$6,TRUE,FALSE),IF(INDEX(Команды!$A$2:$AN$7500,MATCH(CG$3,Команды!$A$2:$A$7500,0),$E90+2)=Команды!$AJ$7,TRUE,FALSE),IF(INDEX(Команды!$A$2:$AN$7500,MATCH(CG$3,Команды!$A$2:$A$7500,0),$E90+2)=Команды!$AJ$8,TRUE,FALSE),IF(INDEX(Команды!$A$2:$AN$7500,MATCH(CG$3,Команды!$A$2:$A$7500,0),$E90+2)=Команды!$AJ$9,TRUE,FALSE),IF(INDEX(Команды!$A$2:$AN$7500,MATCH(CG$3,Команды!$A$2:$A$7500,0),$E90+2)=Команды!$AJ$10,TRUE,FALSE),IF(INDEX(Команды!$A$2:$AN$7500,MATCH(CG$3,Команды!$A$2:$A$7500,0),$E90+2)=Команды!$AJ$11,TRUE,FALSE),IF(INDEX(Команды!$A$2:$AN$7500,MATCH(CG$3,Команды!$A$2:$A$7500,0),$E90+2)=Команды!$AJ$12,TRUE,FALSE),IF(INDEX(Команды!$A$2:$AN$7500,MATCH(CG$3,Команды!$A$2:$A$7500,0),$E90+2)=Команды!$AJ$13,TRUE,FALSE),IF(INDEX(Команды!$A$2:$AN$7500,MATCH(CG$3,Команды!$A$2:$A$7500,0),$E90+2)=Команды!$AJ$14,TRUE,FALSE),IF(INDEX(Команды!$A$2:$AN$7500,MATCH(CG$3,Команды!$A$2:$A$7500,0),$E90+2)=Команды!$AJ$15,TRUE,FALSE),IF(INDEX(Команды!$A$2:$AN$7500,MATCH(CG$3,Команды!$A$2:$A$7500,0),$E90+2)=Команды!$AJ$16,TRUE,FALSE),,IF(INDEX(Команды!$A$2:$AN$7500,MATCH(CG$3,Команды!$A$2:$A$7500,0),$E90+2)=Команды!$AJ$17,TRUE,FALSE),,IF(INDEX(Команды!$A$2:$AN$7500,MATCH(CG$3,Команды!$A$2:$A$7500,0),$E90+2)=Команды!$AJ$18,TRUE,FALSE),,IF(INDEX(Команды!$A$2:$AN$7500,MATCH(CG$3,Команды!$A$2:$A$7500,0),$E90+2)=Команды!$AJ$19,TRUE,FALSE)),INDEX(Команды!$AJ$2:$AK$19,MATCH(INDEX(Команды!$A$2:$AN$7500,MATCH(CG$3,Команды!$A$2:$A$7500,0),$E90+2),Команды!$AJ$2:$AJ$19,0),2),0)</f>
        <v>В</v>
      </c>
      <c r="CH90" s="175" t="str">
        <f>IF(OR(IF(INDEX(Команды!$A$2:$AN$7500,MATCH(CG$3,Команды!$A$2:$A$7500,0),$E90+2)=Команды!$AJ$2,TRUE,FALSE),IF(INDEX(Команды!$A$2:$AN$7500,MATCH(CG$3,Команды!$A$2:$A$7500,0),$E90+2)=Команды!$AJ$3,TRUE,FALSE),IF(INDEX(Команды!$A$2:$AN$7500,MATCH(CG$3,Команды!$A$2:$A$7500,0),$E90+2)=Команды!$AJ$4,TRUE,FALSE),IF(INDEX(Команды!$A$2:$AN$7500,MATCH(CG$3,Команды!$A$2:$A$7500,0),$E90+2)=Команды!$AJ$5,TRUE,FALSE),IF(INDEX(Команды!$A$2:$AN$7500,MATCH(CG$3,Команды!$A$2:$A$7500,0),$E90+2)=Команды!$AJ$6,TRUE,FALSE),IF(INDEX(Команды!$A$2:$AN$7500,MATCH(CG$3,Команды!$A$2:$A$7500,0),$E90+2)=Команды!$AJ$7,TRUE,FALSE),IF(INDEX(Команды!$A$2:$AN$7500,MATCH(CG$3,Команды!$A$2:$A$7500,0),$E90+2)=Команды!$AJ$8,TRUE,FALSE),IF(INDEX(Команды!$A$2:$AN$7500,MATCH(CG$3,Команды!$A$2:$A$7500,0),$E90+2)=Команды!$AJ$9,TRUE,FALSE),IF(INDEX(Команды!$A$2:$AN$7500,MATCH(CG$3,Команды!$A$2:$A$7500,0),$E90+2)=Команды!$AJ$10,TRUE,FALSE),IF(INDEX(Команды!$A$2:$AN$7500,MATCH(CG$3,Команды!$A$2:$A$7500,0),$E90+2)=Команды!$AJ$11,TRUE,FALSE),IF(INDEX(Команды!$A$2:$AN$7500,MATCH(CG$3,Команды!$A$2:$A$7500,0),$E90+2)=Команды!$AJ$12,TRUE,FALSE),IF(INDEX(Команды!$A$2:$AN$7500,MATCH(CG$3,Команды!$A$2:$A$7500,0),$E90+2)=Команды!$AJ$13,TRUE,FALSE),IF(INDEX(Команды!$A$2:$AN$7500,MATCH(CG$3,Команды!$A$2:$A$7500,0),$E90+2)=Команды!$AJ$14,TRUE,FALSE),IF(INDEX(Команды!$A$2:$AN$7500,MATCH(CG$3,Команды!$A$2:$A$7500,0),$E90+2)=Команды!$AJ$15,TRUE,FALSE),IF(INDEX(Команды!$A$2:$AN$7500,MATCH(CG$3,Команды!$A$2:$A$7500,0),$E90+2)=Команды!$AJ$16,TRUE,FALSE),IF(INDEX(Команды!$A$2:$AN$7500,MATCH(CG$3,Команды!$A$2:$A$7500,0),$E90+2)=Команды!$AJ$17,TRUE,FALSE),IF(INDEX(Команды!$A$2:$AN$7500,MATCH(CG$3,Команды!$A$2:$A$7500,0),$E90+2)=Команды!$AJ$18,TRUE,FALSE),IF(INDEX(Команды!$A$2:$AN$7500,MATCH(CG$3,Команды!$A$2:$A$7500,0),$E90+2)=Команды!$AJ$19,TRUE,FALSE)),INDEX(Команды!$AJ$2:$AL$19,MATCH(INDEX(Команды!$A$2:$AN$7500,MATCH(CG$3,Команды!$A$2:$A$7500,0),$E90+2),Команды!$AJ$2:$AJ$19,0),3),0)</f>
        <v>В</v>
      </c>
      <c r="CI90" s="342"/>
      <c r="CJ90" s="174">
        <f>IF(OR(IF(INDEX(Команды!$A$2:$AN$7500,MATCH(CJ$3,Команды!$A$2:$A$7500,0),$E90+2)=Команды!$AJ$2,TRUE,FALSE),IF(INDEX(Команды!$A$2:$AN$7500,MATCH(CJ$3,Команды!$A$2:$A$7500,0),$E90+2)=Команды!$AJ$3,TRUE,FALSE),IF(INDEX(Команды!$A$2:$AN$7500,MATCH(CJ$3,Команды!$A$2:$A$7500,0),$E90+2)=Команды!$AJ$4,TRUE,FALSE),IF(INDEX(Команды!$A$2:$AN$7500,MATCH(CJ$3,Команды!$A$2:$A$7500,0),$E90+2)=Команды!$AJ$5,TRUE,FALSE),IF(INDEX(Команды!$A$2:$AN$7500,MATCH(CJ$3,Команды!$A$2:$A$7500,0),$E90+2)=Команды!$AJ$6,TRUE,FALSE),IF(INDEX(Команды!$A$2:$AN$7500,MATCH(CJ$3,Команды!$A$2:$A$7500,0),$E90+2)=Команды!$AJ$7,TRUE,FALSE),IF(INDEX(Команды!$A$2:$AN$7500,MATCH(CJ$3,Команды!$A$2:$A$7500,0),$E90+2)=Команды!$AJ$8,TRUE,FALSE),IF(INDEX(Команды!$A$2:$AN$7500,MATCH(CJ$3,Команды!$A$2:$A$7500,0),$E90+2)=Команды!$AJ$9,TRUE,FALSE),IF(INDEX(Команды!$A$2:$AN$7500,MATCH(CJ$3,Команды!$A$2:$A$7500,0),$E90+2)=Команды!$AJ$10,TRUE,FALSE),IF(INDEX(Команды!$A$2:$AN$7500,MATCH(CJ$3,Команды!$A$2:$A$7500,0),$E90+2)=Команды!$AJ$11,TRUE,FALSE),IF(INDEX(Команды!$A$2:$AN$7500,MATCH(CJ$3,Команды!$A$2:$A$7500,0),$E90+2)=Команды!$AJ$12,TRUE,FALSE),IF(INDEX(Команды!$A$2:$AN$7500,MATCH(CJ$3,Команды!$A$2:$A$7500,0),$E90+2)=Команды!$AJ$13,TRUE,FALSE),IF(INDEX(Команды!$A$2:$AN$7500,MATCH(CJ$3,Команды!$A$2:$A$7500,0),$E90+2)=Команды!$AJ$14,TRUE,FALSE),IF(INDEX(Команды!$A$2:$AN$7500,MATCH(CJ$3,Команды!$A$2:$A$7500,0),$E90+2)=Команды!$AJ$15,TRUE,FALSE),IF(INDEX(Команды!$A$2:$AN$7500,MATCH(CJ$3,Команды!$A$2:$A$7500,0),$E90+2)=Команды!$AJ$16,TRUE,FALSE),,IF(INDEX(Команды!$A$2:$AN$7500,MATCH(CJ$3,Команды!$A$2:$A$7500,0),$E90+2)=Команды!$AJ$17,TRUE,FALSE),,IF(INDEX(Команды!$A$2:$AN$7500,MATCH(CJ$3,Команды!$A$2:$A$7500,0),$E90+2)=Команды!$AJ$18,TRUE,FALSE),,IF(INDEX(Команды!$A$2:$AN$7500,MATCH(CJ$3,Команды!$A$2:$A$7500,0),$E90+2)=Команды!$AJ$19,TRUE,FALSE)),INDEX(Команды!$AJ$2:$AK$19,MATCH(INDEX(Команды!$A$2:$AN$7500,MATCH(CJ$3,Команды!$A$2:$A$7500,0),$E90+2),Команды!$AJ$2:$AJ$19,0),2),0)</f>
        <v>0.3125</v>
      </c>
      <c r="CK90" s="175">
        <f>IF(OR(IF(INDEX(Команды!$A$2:$AN$7500,MATCH(CJ$3,Команды!$A$2:$A$7500,0),$E90+2)=Команды!$AJ$2,TRUE,FALSE),IF(INDEX(Команды!$A$2:$AN$7500,MATCH(CJ$3,Команды!$A$2:$A$7500,0),$E90+2)=Команды!$AJ$3,TRUE,FALSE),IF(INDEX(Команды!$A$2:$AN$7500,MATCH(CJ$3,Команды!$A$2:$A$7500,0),$E90+2)=Команды!$AJ$4,TRUE,FALSE),IF(INDEX(Команды!$A$2:$AN$7500,MATCH(CJ$3,Команды!$A$2:$A$7500,0),$E90+2)=Команды!$AJ$5,TRUE,FALSE),IF(INDEX(Команды!$A$2:$AN$7500,MATCH(CJ$3,Команды!$A$2:$A$7500,0),$E90+2)=Команды!$AJ$6,TRUE,FALSE),IF(INDEX(Команды!$A$2:$AN$7500,MATCH(CJ$3,Команды!$A$2:$A$7500,0),$E90+2)=Команды!$AJ$7,TRUE,FALSE),IF(INDEX(Команды!$A$2:$AN$7500,MATCH(CJ$3,Команды!$A$2:$A$7500,0),$E90+2)=Команды!$AJ$8,TRUE,FALSE),IF(INDEX(Команды!$A$2:$AN$7500,MATCH(CJ$3,Команды!$A$2:$A$7500,0),$E90+2)=Команды!$AJ$9,TRUE,FALSE),IF(INDEX(Команды!$A$2:$AN$7500,MATCH(CJ$3,Команды!$A$2:$A$7500,0),$E90+2)=Команды!$AJ$10,TRUE,FALSE),IF(INDEX(Команды!$A$2:$AN$7500,MATCH(CJ$3,Команды!$A$2:$A$7500,0),$E90+2)=Команды!$AJ$11,TRUE,FALSE),IF(INDEX(Команды!$A$2:$AN$7500,MATCH(CJ$3,Команды!$A$2:$A$7500,0),$E90+2)=Команды!$AJ$12,TRUE,FALSE),IF(INDEX(Команды!$A$2:$AN$7500,MATCH(CJ$3,Команды!$A$2:$A$7500,0),$E90+2)=Команды!$AJ$13,TRUE,FALSE),IF(INDEX(Команды!$A$2:$AN$7500,MATCH(CJ$3,Команды!$A$2:$A$7500,0),$E90+2)=Команды!$AJ$14,TRUE,FALSE),IF(INDEX(Команды!$A$2:$AN$7500,MATCH(CJ$3,Команды!$A$2:$A$7500,0),$E90+2)=Команды!$AJ$15,TRUE,FALSE),IF(INDEX(Команды!$A$2:$AN$7500,MATCH(CJ$3,Команды!$A$2:$A$7500,0),$E90+2)=Команды!$AJ$16,TRUE,FALSE),IF(INDEX(Команды!$A$2:$AN$7500,MATCH(CJ$3,Команды!$A$2:$A$7500,0),$E90+2)=Команды!$AJ$17,TRUE,FALSE),IF(INDEX(Команды!$A$2:$AN$7500,MATCH(CJ$3,Команды!$A$2:$A$7500,0),$E90+2)=Команды!$AJ$18,TRUE,FALSE),IF(INDEX(Команды!$A$2:$AN$7500,MATCH(CJ$3,Команды!$A$2:$A$7500,0),$E90+2)=Команды!$AJ$19,TRUE,FALSE)),INDEX(Команды!$AJ$2:$AL$19,MATCH(INDEX(Команды!$A$2:$AN$7500,MATCH(CJ$3,Команды!$A$2:$A$7500,0),$E90+2),Команды!$AJ$2:$AJ$19,0),3),0)</f>
        <v>0.6875</v>
      </c>
      <c r="CL90" s="342"/>
      <c r="CM90" s="174">
        <f>IF(OR(IF(INDEX(Команды!$A$2:$AN$7500,MATCH(CM$3,Команды!$A$2:$A$7500,0),$E90+2)=Команды!$AJ$2,TRUE,FALSE),IF(INDEX(Команды!$A$2:$AN$7500,MATCH(CM$3,Команды!$A$2:$A$7500,0),$E90+2)=Команды!$AJ$3,TRUE,FALSE),IF(INDEX(Команды!$A$2:$AN$7500,MATCH(CM$3,Команды!$A$2:$A$7500,0),$E90+2)=Команды!$AJ$4,TRUE,FALSE),IF(INDEX(Команды!$A$2:$AN$7500,MATCH(CM$3,Команды!$A$2:$A$7500,0),$E90+2)=Команды!$AJ$5,TRUE,FALSE),IF(INDEX(Команды!$A$2:$AN$7500,MATCH(CM$3,Команды!$A$2:$A$7500,0),$E90+2)=Команды!$AJ$6,TRUE,FALSE),IF(INDEX(Команды!$A$2:$AN$7500,MATCH(CM$3,Команды!$A$2:$A$7500,0),$E90+2)=Команды!$AJ$7,TRUE,FALSE),IF(INDEX(Команды!$A$2:$AN$7500,MATCH(CM$3,Команды!$A$2:$A$7500,0),$E90+2)=Команды!$AJ$8,TRUE,FALSE),IF(INDEX(Команды!$A$2:$AN$7500,MATCH(CM$3,Команды!$A$2:$A$7500,0),$E90+2)=Команды!$AJ$9,TRUE,FALSE),IF(INDEX(Команды!$A$2:$AN$7500,MATCH(CM$3,Команды!$A$2:$A$7500,0),$E90+2)=Команды!$AJ$10,TRUE,FALSE),IF(INDEX(Команды!$A$2:$AN$7500,MATCH(CM$3,Команды!$A$2:$A$7500,0),$E90+2)=Команды!$AJ$11,TRUE,FALSE),IF(INDEX(Команды!$A$2:$AN$7500,MATCH(CM$3,Команды!$A$2:$A$7500,0),$E90+2)=Команды!$AJ$12,TRUE,FALSE),IF(INDEX(Команды!$A$2:$AN$7500,MATCH(CM$3,Команды!$A$2:$A$7500,0),$E90+2)=Команды!$AJ$13,TRUE,FALSE),IF(INDEX(Команды!$A$2:$AN$7500,MATCH(CM$3,Команды!$A$2:$A$7500,0),$E90+2)=Команды!$AJ$14,TRUE,FALSE),IF(INDEX(Команды!$A$2:$AN$7500,MATCH(CM$3,Команды!$A$2:$A$7500,0),$E90+2)=Команды!$AJ$15,TRUE,FALSE),IF(INDEX(Команды!$A$2:$AN$7500,MATCH(CM$3,Команды!$A$2:$A$7500,0),$E90+2)=Команды!$AJ$16,TRUE,FALSE),,IF(INDEX(Команды!$A$2:$AN$7500,MATCH(CM$3,Команды!$A$2:$A$7500,0),$E90+2)=Команды!$AJ$17,TRUE,FALSE),,IF(INDEX(Команды!$A$2:$AN$7500,MATCH(CM$3,Команды!$A$2:$A$7500,0),$E90+2)=Команды!$AJ$18,TRUE,FALSE),,IF(INDEX(Команды!$A$2:$AN$7500,MATCH(CM$3,Команды!$A$2:$A$7500,0),$E90+2)=Команды!$AJ$19,TRUE,FALSE)),INDEX(Команды!$AJ$2:$AK$19,MATCH(INDEX(Команды!$A$2:$AN$7500,MATCH(CM$3,Команды!$A$2:$A$7500,0),$E90+2),Команды!$AJ$2:$AJ$19,0),2),0)</f>
        <v>0.3125</v>
      </c>
      <c r="CN90" s="175">
        <f>IF(OR(IF(INDEX(Команды!$A$2:$AN$7500,MATCH(CM$3,Команды!$A$2:$A$7500,0),$E90+2)=Команды!$AJ$2,TRUE,FALSE),IF(INDEX(Команды!$A$2:$AN$7500,MATCH(CM$3,Команды!$A$2:$A$7500,0),$E90+2)=Команды!$AJ$3,TRUE,FALSE),IF(INDEX(Команды!$A$2:$AN$7500,MATCH(CM$3,Команды!$A$2:$A$7500,0),$E90+2)=Команды!$AJ$4,TRUE,FALSE),IF(INDEX(Команды!$A$2:$AN$7500,MATCH(CM$3,Команды!$A$2:$A$7500,0),$E90+2)=Команды!$AJ$5,TRUE,FALSE),IF(INDEX(Команды!$A$2:$AN$7500,MATCH(CM$3,Команды!$A$2:$A$7500,0),$E90+2)=Команды!$AJ$6,TRUE,FALSE),IF(INDEX(Команды!$A$2:$AN$7500,MATCH(CM$3,Команды!$A$2:$A$7500,0),$E90+2)=Команды!$AJ$7,TRUE,FALSE),IF(INDEX(Команды!$A$2:$AN$7500,MATCH(CM$3,Команды!$A$2:$A$7500,0),$E90+2)=Команды!$AJ$8,TRUE,FALSE),IF(INDEX(Команды!$A$2:$AN$7500,MATCH(CM$3,Команды!$A$2:$A$7500,0),$E90+2)=Команды!$AJ$9,TRUE,FALSE),IF(INDEX(Команды!$A$2:$AN$7500,MATCH(CM$3,Команды!$A$2:$A$7500,0),$E90+2)=Команды!$AJ$10,TRUE,FALSE),IF(INDEX(Команды!$A$2:$AN$7500,MATCH(CM$3,Команды!$A$2:$A$7500,0),$E90+2)=Команды!$AJ$11,TRUE,FALSE),IF(INDEX(Команды!$A$2:$AN$7500,MATCH(CM$3,Команды!$A$2:$A$7500,0),$E90+2)=Команды!$AJ$12,TRUE,FALSE),IF(INDEX(Команды!$A$2:$AN$7500,MATCH(CM$3,Команды!$A$2:$A$7500,0),$E90+2)=Команды!$AJ$13,TRUE,FALSE),IF(INDEX(Команды!$A$2:$AN$7500,MATCH(CM$3,Команды!$A$2:$A$7500,0),$E90+2)=Команды!$AJ$14,TRUE,FALSE),IF(INDEX(Команды!$A$2:$AN$7500,MATCH(CM$3,Команды!$A$2:$A$7500,0),$E90+2)=Команды!$AJ$15,TRUE,FALSE),IF(INDEX(Команды!$A$2:$AN$7500,MATCH(CM$3,Команды!$A$2:$A$7500,0),$E90+2)=Команды!$AJ$16,TRUE,FALSE),IF(INDEX(Команды!$A$2:$AN$7500,MATCH(CM$3,Команды!$A$2:$A$7500,0),$E90+2)=Команды!$AJ$17,TRUE,FALSE),IF(INDEX(Команды!$A$2:$AN$7500,MATCH(CM$3,Команды!$A$2:$A$7500,0),$E90+2)=Команды!$AJ$18,TRUE,FALSE),IF(INDEX(Команды!$A$2:$AN$7500,MATCH(CM$3,Команды!$A$2:$A$7500,0),$E90+2)=Команды!$AJ$19,TRUE,FALSE)),INDEX(Команды!$AJ$2:$AL$19,MATCH(INDEX(Команды!$A$2:$AN$7500,MATCH(CM$3,Команды!$A$2:$A$7500,0),$E90+2),Команды!$AJ$2:$AJ$19,0),3),0)</f>
        <v>0.6875</v>
      </c>
      <c r="CO90" s="342"/>
      <c r="CP90" s="174">
        <f>IF(OR(IF(INDEX(Команды!$A$2:$AN$7500,MATCH(CP$3,Команды!$A$2:$A$7500,0),$E90+2)=Команды!$AJ$2,TRUE,FALSE),IF(INDEX(Команды!$A$2:$AN$7500,MATCH(CP$3,Команды!$A$2:$A$7500,0),$E90+2)=Команды!$AJ$3,TRUE,FALSE),IF(INDEX(Команды!$A$2:$AN$7500,MATCH(CP$3,Команды!$A$2:$A$7500,0),$E90+2)=Команды!$AJ$4,TRUE,FALSE),IF(INDEX(Команды!$A$2:$AN$7500,MATCH(CP$3,Команды!$A$2:$A$7500,0),$E90+2)=Команды!$AJ$5,TRUE,FALSE),IF(INDEX(Команды!$A$2:$AN$7500,MATCH(CP$3,Команды!$A$2:$A$7500,0),$E90+2)=Команды!$AJ$6,TRUE,FALSE),IF(INDEX(Команды!$A$2:$AN$7500,MATCH(CP$3,Команды!$A$2:$A$7500,0),$E90+2)=Команды!$AJ$7,TRUE,FALSE),IF(INDEX(Команды!$A$2:$AN$7500,MATCH(CP$3,Команды!$A$2:$A$7500,0),$E90+2)=Команды!$AJ$8,TRUE,FALSE),IF(INDEX(Команды!$A$2:$AN$7500,MATCH(CP$3,Команды!$A$2:$A$7500,0),$E90+2)=Команды!$AJ$9,TRUE,FALSE),IF(INDEX(Команды!$A$2:$AN$7500,MATCH(CP$3,Команды!$A$2:$A$7500,0),$E90+2)=Команды!$AJ$10,TRUE,FALSE),IF(INDEX(Команды!$A$2:$AN$7500,MATCH(CP$3,Команды!$A$2:$A$7500,0),$E90+2)=Команды!$AJ$11,TRUE,FALSE),IF(INDEX(Команды!$A$2:$AN$7500,MATCH(CP$3,Команды!$A$2:$A$7500,0),$E90+2)=Команды!$AJ$12,TRUE,FALSE),IF(INDEX(Команды!$A$2:$AN$7500,MATCH(CP$3,Команды!$A$2:$A$7500,0),$E90+2)=Команды!$AJ$13,TRUE,FALSE),IF(INDEX(Команды!$A$2:$AN$7500,MATCH(CP$3,Команды!$A$2:$A$7500,0),$E90+2)=Команды!$AJ$14,TRUE,FALSE),IF(INDEX(Команды!$A$2:$AN$7500,MATCH(CP$3,Команды!$A$2:$A$7500,0),$E90+2)=Команды!$AJ$15,TRUE,FALSE),IF(INDEX(Команды!$A$2:$AN$7500,MATCH(CP$3,Команды!$A$2:$A$7500,0),$E90+2)=Команды!$AJ$16,TRUE,FALSE),,IF(INDEX(Команды!$A$2:$AN$7500,MATCH(CP$3,Команды!$A$2:$A$7500,0),$E90+2)=Команды!$AJ$17,TRUE,FALSE),,IF(INDEX(Команды!$A$2:$AN$7500,MATCH(CP$3,Команды!$A$2:$A$7500,0),$E90+2)=Команды!$AJ$18,TRUE,FALSE),,IF(INDEX(Команды!$A$2:$AN$7500,MATCH(CP$3,Команды!$A$2:$A$7500,0),$E90+2)=Команды!$AJ$19,TRUE,FALSE)),INDEX(Команды!$AJ$2:$AK$19,MATCH(INDEX(Команды!$A$2:$AN$7500,MATCH(CP$3,Команды!$A$2:$A$7500,0),$E90+2),Команды!$AJ$2:$AJ$19,0),2),0)</f>
        <v>0.375</v>
      </c>
      <c r="CQ90" s="175">
        <f>IF(OR(IF(INDEX(Команды!$A$2:$AN$7500,MATCH(CP$3,Команды!$A$2:$A$7500,0),$E90+2)=Команды!$AJ$2,TRUE,FALSE),IF(INDEX(Команды!$A$2:$AN$7500,MATCH(CP$3,Команды!$A$2:$A$7500,0),$E90+2)=Команды!$AJ$3,TRUE,FALSE),IF(INDEX(Команды!$A$2:$AN$7500,MATCH(CP$3,Команды!$A$2:$A$7500,0),$E90+2)=Команды!$AJ$4,TRUE,FALSE),IF(INDEX(Команды!$A$2:$AN$7500,MATCH(CP$3,Команды!$A$2:$A$7500,0),$E90+2)=Команды!$AJ$5,TRUE,FALSE),IF(INDEX(Команды!$A$2:$AN$7500,MATCH(CP$3,Команды!$A$2:$A$7500,0),$E90+2)=Команды!$AJ$6,TRUE,FALSE),IF(INDEX(Команды!$A$2:$AN$7500,MATCH(CP$3,Команды!$A$2:$A$7500,0),$E90+2)=Команды!$AJ$7,TRUE,FALSE),IF(INDEX(Команды!$A$2:$AN$7500,MATCH(CP$3,Команды!$A$2:$A$7500,0),$E90+2)=Команды!$AJ$8,TRUE,FALSE),IF(INDEX(Команды!$A$2:$AN$7500,MATCH(CP$3,Команды!$A$2:$A$7500,0),$E90+2)=Команды!$AJ$9,TRUE,FALSE),IF(INDEX(Команды!$A$2:$AN$7500,MATCH(CP$3,Команды!$A$2:$A$7500,0),$E90+2)=Команды!$AJ$10,TRUE,FALSE),IF(INDEX(Команды!$A$2:$AN$7500,MATCH(CP$3,Команды!$A$2:$A$7500,0),$E90+2)=Команды!$AJ$11,TRUE,FALSE),IF(INDEX(Команды!$A$2:$AN$7500,MATCH(CP$3,Команды!$A$2:$A$7500,0),$E90+2)=Команды!$AJ$12,TRUE,FALSE),IF(INDEX(Команды!$A$2:$AN$7500,MATCH(CP$3,Команды!$A$2:$A$7500,0),$E90+2)=Команды!$AJ$13,TRUE,FALSE),IF(INDEX(Команды!$A$2:$AN$7500,MATCH(CP$3,Команды!$A$2:$A$7500,0),$E90+2)=Команды!$AJ$14,TRUE,FALSE),IF(INDEX(Команды!$A$2:$AN$7500,MATCH(CP$3,Команды!$A$2:$A$7500,0),$E90+2)=Команды!$AJ$15,TRUE,FALSE),IF(INDEX(Команды!$A$2:$AN$7500,MATCH(CP$3,Команды!$A$2:$A$7500,0),$E90+2)=Команды!$AJ$16,TRUE,FALSE),IF(INDEX(Команды!$A$2:$AN$7500,MATCH(CP$3,Команды!$A$2:$A$7500,0),$E90+2)=Команды!$AJ$17,TRUE,FALSE),IF(INDEX(Команды!$A$2:$AN$7500,MATCH(CP$3,Команды!$A$2:$A$7500,0),$E90+2)=Команды!$AJ$18,TRUE,FALSE),IF(INDEX(Команды!$A$2:$AN$7500,MATCH(CP$3,Команды!$A$2:$A$7500,0),$E90+2)=Команды!$AJ$19,TRUE,FALSE)),INDEX(Команды!$AJ$2:$AL$19,MATCH(INDEX(Команды!$A$2:$AN$7500,MATCH(CP$3,Команды!$A$2:$A$7500,0),$E90+2),Команды!$AJ$2:$AJ$19,0),3),0)</f>
        <v>0.75</v>
      </c>
      <c r="CR90" s="342"/>
      <c r="CS90" s="174">
        <f>IF(OR(IF(INDEX(Команды!$A$2:$AN$7500,MATCH(CS$3,Команды!$A$2:$A$7500,0),$E90+2)=Команды!$AJ$2,TRUE,FALSE),IF(INDEX(Команды!$A$2:$AN$7500,MATCH(CS$3,Команды!$A$2:$A$7500,0),$E90+2)=Команды!$AJ$3,TRUE,FALSE),IF(INDEX(Команды!$A$2:$AN$7500,MATCH(CS$3,Команды!$A$2:$A$7500,0),$E90+2)=Команды!$AJ$4,TRUE,FALSE),IF(INDEX(Команды!$A$2:$AN$7500,MATCH(CS$3,Команды!$A$2:$A$7500,0),$E90+2)=Команды!$AJ$5,TRUE,FALSE),IF(INDEX(Команды!$A$2:$AN$7500,MATCH(CS$3,Команды!$A$2:$A$7500,0),$E90+2)=Команды!$AJ$6,TRUE,FALSE),IF(INDEX(Команды!$A$2:$AN$7500,MATCH(CS$3,Команды!$A$2:$A$7500,0),$E90+2)=Команды!$AJ$7,TRUE,FALSE),IF(INDEX(Команды!$A$2:$AN$7500,MATCH(CS$3,Команды!$A$2:$A$7500,0),$E90+2)=Команды!$AJ$8,TRUE,FALSE),IF(INDEX(Команды!$A$2:$AN$7500,MATCH(CS$3,Команды!$A$2:$A$7500,0),$E90+2)=Команды!$AJ$9,TRUE,FALSE),IF(INDEX(Команды!$A$2:$AN$7500,MATCH(CS$3,Команды!$A$2:$A$7500,0),$E90+2)=Команды!$AJ$10,TRUE,FALSE),IF(INDEX(Команды!$A$2:$AN$7500,MATCH(CS$3,Команды!$A$2:$A$7500,0),$E90+2)=Команды!$AJ$11,TRUE,FALSE),IF(INDEX(Команды!$A$2:$AN$7500,MATCH(CS$3,Команды!$A$2:$A$7500,0),$E90+2)=Команды!$AJ$12,TRUE,FALSE),IF(INDEX(Команды!$A$2:$AN$7500,MATCH(CS$3,Команды!$A$2:$A$7500,0),$E90+2)=Команды!$AJ$13,TRUE,FALSE),IF(INDEX(Команды!$A$2:$AN$7500,MATCH(CS$3,Команды!$A$2:$A$7500,0),$E90+2)=Команды!$AJ$14,TRUE,FALSE),IF(INDEX(Команды!$A$2:$AN$7500,MATCH(CS$3,Команды!$A$2:$A$7500,0),$E90+2)=Команды!$AJ$15,TRUE,FALSE),IF(INDEX(Команды!$A$2:$AN$7500,MATCH(CS$3,Команды!$A$2:$A$7500,0),$E90+2)=Команды!$AJ$16,TRUE,FALSE),,IF(INDEX(Команды!$A$2:$AN$7500,MATCH(CS$3,Команды!$A$2:$A$7500,0),$E90+2)=Команды!$AJ$17,TRUE,FALSE),,IF(INDEX(Команды!$A$2:$AN$7500,MATCH(CS$3,Команды!$A$2:$A$7500,0),$E90+2)=Команды!$AJ$18,TRUE,FALSE),,IF(INDEX(Команды!$A$2:$AN$7500,MATCH(CS$3,Команды!$A$2:$A$7500,0),$E90+2)=Команды!$AJ$19,TRUE,FALSE)),INDEX(Команды!$AJ$2:$AK$19,MATCH(INDEX(Команды!$A$2:$AN$7500,MATCH(CS$3,Команды!$A$2:$A$7500,0),$E90+2),Команды!$AJ$2:$AJ$19,0),2),0)</f>
        <v>0.64583333333333337</v>
      </c>
      <c r="CT90" s="175">
        <f>IF(OR(IF(INDEX(Команды!$A$2:$AN$7500,MATCH(CS$3,Команды!$A$2:$A$7500,0),$E90+2)=Команды!$AJ$2,TRUE,FALSE),IF(INDEX(Команды!$A$2:$AN$7500,MATCH(CS$3,Команды!$A$2:$A$7500,0),$E90+2)=Команды!$AJ$3,TRUE,FALSE),IF(INDEX(Команды!$A$2:$AN$7500,MATCH(CS$3,Команды!$A$2:$A$7500,0),$E90+2)=Команды!$AJ$4,TRUE,FALSE),IF(INDEX(Команды!$A$2:$AN$7500,MATCH(CS$3,Команды!$A$2:$A$7500,0),$E90+2)=Команды!$AJ$5,TRUE,FALSE),IF(INDEX(Команды!$A$2:$AN$7500,MATCH(CS$3,Команды!$A$2:$A$7500,0),$E90+2)=Команды!$AJ$6,TRUE,FALSE),IF(INDEX(Команды!$A$2:$AN$7500,MATCH(CS$3,Команды!$A$2:$A$7500,0),$E90+2)=Команды!$AJ$7,TRUE,FALSE),IF(INDEX(Команды!$A$2:$AN$7500,MATCH(CS$3,Команды!$A$2:$A$7500,0),$E90+2)=Команды!$AJ$8,TRUE,FALSE),IF(INDEX(Команды!$A$2:$AN$7500,MATCH(CS$3,Команды!$A$2:$A$7500,0),$E90+2)=Команды!$AJ$9,TRUE,FALSE),IF(INDEX(Команды!$A$2:$AN$7500,MATCH(CS$3,Команды!$A$2:$A$7500,0),$E90+2)=Команды!$AJ$10,TRUE,FALSE),IF(INDEX(Команды!$A$2:$AN$7500,MATCH(CS$3,Команды!$A$2:$A$7500,0),$E90+2)=Команды!$AJ$11,TRUE,FALSE),IF(INDEX(Команды!$A$2:$AN$7500,MATCH(CS$3,Команды!$A$2:$A$7500,0),$E90+2)=Команды!$AJ$12,TRUE,FALSE),IF(INDEX(Команды!$A$2:$AN$7500,MATCH(CS$3,Команды!$A$2:$A$7500,0),$E90+2)=Команды!$AJ$13,TRUE,FALSE),IF(INDEX(Команды!$A$2:$AN$7500,MATCH(CS$3,Команды!$A$2:$A$7500,0),$E90+2)=Команды!$AJ$14,TRUE,FALSE),IF(INDEX(Команды!$A$2:$AN$7500,MATCH(CS$3,Команды!$A$2:$A$7500,0),$E90+2)=Команды!$AJ$15,TRUE,FALSE),IF(INDEX(Команды!$A$2:$AN$7500,MATCH(CS$3,Команды!$A$2:$A$7500,0),$E90+2)=Команды!$AJ$16,TRUE,FALSE),IF(INDEX(Команды!$A$2:$AN$7500,MATCH(CS$3,Команды!$A$2:$A$7500,0),$E90+2)=Команды!$AJ$17,TRUE,FALSE),IF(INDEX(Команды!$A$2:$AN$7500,MATCH(CS$3,Команды!$A$2:$A$7500,0),$E90+2)=Команды!$AJ$18,TRUE,FALSE),IF(INDEX(Команды!$A$2:$AN$7500,MATCH(CS$3,Команды!$A$2:$A$7500,0),$E90+2)=Команды!$AJ$19,TRUE,FALSE)),INDEX(Команды!$AJ$2:$AL$19,MATCH(INDEX(Команды!$A$2:$AN$7500,MATCH(CS$3,Команды!$A$2:$A$7500,0),$E90+2),Команды!$AJ$2:$AJ$19,0),3),0)</f>
        <v>1.0208333333333333</v>
      </c>
      <c r="CU90" s="342"/>
    </row>
    <row r="91" spans="1:99" s="2" customFormat="1" ht="21.95" customHeight="1" x14ac:dyDescent="0.3">
      <c r="A91" s="251">
        <v>86</v>
      </c>
      <c r="B91" s="2" t="e">
        <f>VLOOKUP(A91,'Список КК'!A:F,6,TRUE)</f>
        <v>#N/A</v>
      </c>
      <c r="C91" s="516" t="str">
        <f>VLOOKUP(A91,'Список КК'!A:B,2,TRUE)</f>
        <v>Новенькая</v>
      </c>
      <c r="D91" s="203">
        <f>VLOOKUP(A91,'Список КК'!A:D,4,TRUE)</f>
        <v>0</v>
      </c>
      <c r="E91" s="4">
        <f>VLOOKUP(A91,'Список КК'!A:C,3,TRUE)</f>
        <v>5</v>
      </c>
      <c r="F91" s="220">
        <f>VLOOKUP(A91,'Список КК'!A:E,5,TRUE)</f>
        <v>0</v>
      </c>
      <c r="G91" s="174">
        <f>IF(OR(IF(INDEX(Команды!$A$2:$AN$7500,MATCH(G$3,Команды!$A$2:$A$7500,0),$E91+2)=Команды!$AJ$2,TRUE,FALSE),IF(INDEX(Команды!$A$2:$AN$7500,MATCH(G$3,Команды!$A$2:$A$7500,0),$E91+2)=Команды!$AJ$3,TRUE,FALSE),IF(INDEX(Команды!$A$2:$AN$7500,MATCH(G$3,Команды!$A$2:$A$7500,0),$E91+2)=Команды!$AJ$4,TRUE,FALSE),IF(INDEX(Команды!$A$2:$AN$7500,MATCH(G$3,Команды!$A$2:$A$7500,0),$E91+2)=Команды!$AJ$5,TRUE,FALSE),IF(INDEX(Команды!$A$2:$AN$7500,MATCH(G$3,Команды!$A$2:$A$7500,0),$E91+2)=Команды!$AJ$6,TRUE,FALSE),IF(INDEX(Команды!$A$2:$AN$7500,MATCH(G$3,Команды!$A$2:$A$7500,0),$E91+2)=Команды!$AJ$7,TRUE,FALSE),IF(INDEX(Команды!$A$2:$AN$7500,MATCH(G$3,Команды!$A$2:$A$7500,0),$E91+2)=Команды!$AJ$8,TRUE,FALSE),IF(INDEX(Команды!$A$2:$AN$7500,MATCH(G$3,Команды!$A$2:$A$7500,0),$E91+2)=Команды!$AJ$9,TRUE,FALSE),IF(INDEX(Команды!$A$2:$AN$7500,MATCH(G$3,Команды!$A$2:$A$7500,0),$E91+2)=Команды!$AJ$10,TRUE,FALSE),IF(INDEX(Команды!$A$2:$AN$7500,MATCH(G$3,Команды!$A$2:$A$7500,0),$E91+2)=Команды!$AJ$11,TRUE,FALSE),IF(INDEX(Команды!$A$2:$AN$7500,MATCH(G$3,Команды!$A$2:$A$7500,0),$E91+2)=Команды!$AJ$12,TRUE,FALSE),IF(INDEX(Команды!$A$2:$AN$7500,MATCH(G$3,Команды!$A$2:$A$7500,0),$E91+2)=Команды!$AJ$13,TRUE,FALSE),IF(INDEX(Команды!$A$2:$AN$7500,MATCH(G$3,Команды!$A$2:$A$7500,0),$E91+2)=Команды!$AJ$14,TRUE,FALSE),IF(INDEX(Команды!$A$2:$AN$7500,MATCH(G$3,Команды!$A$2:$A$7500,0),$E91+2)=Команды!$AJ$15,TRUE,FALSE),IF(INDEX(Команды!$A$2:$AN$7500,MATCH(G$3,Команды!$A$2:$A$7500,0),$E91+2)=Команды!$AJ$16,TRUE,FALSE),,IF(INDEX(Команды!$A$2:$AN$7500,MATCH(G$3,Команды!$A$2:$A$7500,0),$E91+2)=Команды!$AJ$17,TRUE,FALSE),,IF(INDEX(Команды!$A$2:$AN$7500,MATCH(G$3,Команды!$A$2:$A$7500,0),$E91+2)=Команды!$AJ$18,TRUE,FALSE),,IF(INDEX(Команды!$A$2:$AN$7500,MATCH(G$3,Команды!$A$2:$A$7500,0),$E91+2)=Команды!$AJ$19,TRUE,FALSE)),INDEX(Команды!$AJ$2:$AK$19,MATCH(INDEX(Команды!$A$2:$AN$7500,MATCH(G$3,Команды!$A$2:$A$7500,0),$E91+2),Команды!$AJ$2:$AJ$19,0),2),0)</f>
        <v>0.28125</v>
      </c>
      <c r="H91" s="175">
        <f>IF(OR(IF(INDEX(Команды!$A$2:$AN$7500,MATCH(G$3,Команды!$A$2:$A$7500,0),$E91+2)=Команды!$AJ$2,TRUE,FALSE),IF(INDEX(Команды!$A$2:$AN$7500,MATCH(G$3,Команды!$A$2:$A$7500,0),$E91+2)=Команды!$AJ$3,TRUE,FALSE),IF(INDEX(Команды!$A$2:$AN$7500,MATCH(G$3,Команды!$A$2:$A$7500,0),$E91+2)=Команды!$AJ$4,TRUE,FALSE),IF(INDEX(Команды!$A$2:$AN$7500,MATCH(G$3,Команды!$A$2:$A$7500,0),$E91+2)=Команды!$AJ$5,TRUE,FALSE),IF(INDEX(Команды!$A$2:$AN$7500,MATCH(G$3,Команды!$A$2:$A$7500,0),$E91+2)=Команды!$AJ$6,TRUE,FALSE),IF(INDEX(Команды!$A$2:$AN$7500,MATCH(G$3,Команды!$A$2:$A$7500,0),$E91+2)=Команды!$AJ$7,TRUE,FALSE),IF(INDEX(Команды!$A$2:$AN$7500,MATCH(G$3,Команды!$A$2:$A$7500,0),$E91+2)=Команды!$AJ$8,TRUE,FALSE),IF(INDEX(Команды!$A$2:$AN$7500,MATCH(G$3,Команды!$A$2:$A$7500,0),$E91+2)=Команды!$AJ$9,TRUE,FALSE),IF(INDEX(Команды!$A$2:$AN$7500,MATCH(G$3,Команды!$A$2:$A$7500,0),$E91+2)=Команды!$AJ$10,TRUE,FALSE),IF(INDEX(Команды!$A$2:$AN$7500,MATCH(G$3,Команды!$A$2:$A$7500,0),$E91+2)=Команды!$AJ$11,TRUE,FALSE),IF(INDEX(Команды!$A$2:$AN$7500,MATCH(G$3,Команды!$A$2:$A$7500,0),$E91+2)=Команды!$AJ$12,TRUE,FALSE),IF(INDEX(Команды!$A$2:$AN$7500,MATCH(G$3,Команды!$A$2:$A$7500,0),$E91+2)=Команды!$AJ$13,TRUE,FALSE),IF(INDEX(Команды!$A$2:$AN$7500,MATCH(G$3,Команды!$A$2:$A$7500,0),$E91+2)=Команды!$AJ$14,TRUE,FALSE),IF(INDEX(Команды!$A$2:$AN$7500,MATCH(G$3,Команды!$A$2:$A$7500,0),$E91+2)=Команды!$AJ$15,TRUE,FALSE),IF(INDEX(Команды!$A$2:$AN$7500,MATCH(G$3,Команды!$A$2:$A$7500,0),$E91+2)=Команды!$AJ$16,TRUE,FALSE),IF(INDEX(Команды!$A$2:$AN$7500,MATCH(G$3,Команды!$A$2:$A$7500,0),$E91+2)=Команды!$AJ$17,TRUE,FALSE),IF(INDEX(Команды!$A$2:$AN$7500,MATCH(G$3,Команды!$A$2:$A$7500,0),$E91+2)=Команды!$AJ$18,TRUE,FALSE),IF(INDEX(Команды!$A$2:$AN$7500,MATCH(G$3,Команды!$A$2:$A$7500,0),$E91+2)=Команды!$AJ$19,TRUE,FALSE)),INDEX(Команды!$AJ$2:$AL$19,MATCH(INDEX(Команды!$A$2:$AN$7500,MATCH(G$3,Команды!$A$2:$A$7500,0),$E91+2),Команды!$AJ$2:$AJ$19,0),3),0)</f>
        <v>0.65625</v>
      </c>
      <c r="I91" s="342"/>
      <c r="J91" s="174">
        <f>IF(OR(IF(INDEX(Команды!$A$2:$AN$7500,MATCH(J$3,Команды!$A$2:$A$7500,0),$E91+2)=Команды!$AJ$2,TRUE,FALSE),IF(INDEX(Команды!$A$2:$AN$7500,MATCH(J$3,Команды!$A$2:$A$7500,0),$E91+2)=Команды!$AJ$3,TRUE,FALSE),IF(INDEX(Команды!$A$2:$AN$7500,MATCH(J$3,Команды!$A$2:$A$7500,0),$E91+2)=Команды!$AJ$4,TRUE,FALSE),IF(INDEX(Команды!$A$2:$AN$7500,MATCH(J$3,Команды!$A$2:$A$7500,0),$E91+2)=Команды!$AJ$5,TRUE,FALSE),IF(INDEX(Команды!$A$2:$AN$7500,MATCH(J$3,Команды!$A$2:$A$7500,0),$E91+2)=Команды!$AJ$6,TRUE,FALSE),IF(INDEX(Команды!$A$2:$AN$7500,MATCH(J$3,Команды!$A$2:$A$7500,0),$E91+2)=Команды!$AJ$7,TRUE,FALSE),IF(INDEX(Команды!$A$2:$AN$7500,MATCH(J$3,Команды!$A$2:$A$7500,0),$E91+2)=Команды!$AJ$8,TRUE,FALSE),IF(INDEX(Команды!$A$2:$AN$7500,MATCH(J$3,Команды!$A$2:$A$7500,0),$E91+2)=Команды!$AJ$9,TRUE,FALSE),IF(INDEX(Команды!$A$2:$AN$7500,MATCH(J$3,Команды!$A$2:$A$7500,0),$E91+2)=Команды!$AJ$10,TRUE,FALSE),IF(INDEX(Команды!$A$2:$AN$7500,MATCH(J$3,Команды!$A$2:$A$7500,0),$E91+2)=Команды!$AJ$11,TRUE,FALSE),IF(INDEX(Команды!$A$2:$AN$7500,MATCH(J$3,Команды!$A$2:$A$7500,0),$E91+2)=Команды!$AJ$12,TRUE,FALSE),IF(INDEX(Команды!$A$2:$AN$7500,MATCH(J$3,Команды!$A$2:$A$7500,0),$E91+2)=Команды!$AJ$13,TRUE,FALSE),IF(INDEX(Команды!$A$2:$AN$7500,MATCH(J$3,Команды!$A$2:$A$7500,0),$E91+2)=Команды!$AJ$14,TRUE,FALSE),IF(INDEX(Команды!$A$2:$AN$7500,MATCH(J$3,Команды!$A$2:$A$7500,0),$E91+2)=Команды!$AJ$15,TRUE,FALSE),IF(INDEX(Команды!$A$2:$AN$7500,MATCH(J$3,Команды!$A$2:$A$7500,0),$E91+2)=Команды!$AJ$16,TRUE,FALSE),,IF(INDEX(Команды!$A$2:$AN$7500,MATCH(J$3,Команды!$A$2:$A$7500,0),$E91+2)=Команды!$AJ$17,TRUE,FALSE),,IF(INDEX(Команды!$A$2:$AN$7500,MATCH(J$3,Команды!$A$2:$A$7500,0),$E91+2)=Команды!$AJ$18,TRUE,FALSE),,IF(INDEX(Команды!$A$2:$AN$7500,MATCH(J$3,Команды!$A$2:$A$7500,0),$E91+2)=Команды!$AJ$19,TRUE,FALSE)),INDEX(Команды!$AJ$2:$AK$19,MATCH(INDEX(Команды!$A$2:$AN$7500,MATCH(J$3,Команды!$A$2:$A$7500,0),$E91+2),Команды!$AJ$2:$AJ$19,0),2),0)</f>
        <v>0.33333333333333331</v>
      </c>
      <c r="K91" s="175">
        <f>IF(OR(IF(INDEX(Команды!$A$2:$AN$7500,MATCH(J$3,Команды!$A$2:$A$7500,0),$E91+2)=Команды!$AJ$2,TRUE,FALSE),IF(INDEX(Команды!$A$2:$AN$7500,MATCH(J$3,Команды!$A$2:$A$7500,0),$E91+2)=Команды!$AJ$3,TRUE,FALSE),IF(INDEX(Команды!$A$2:$AN$7500,MATCH(J$3,Команды!$A$2:$A$7500,0),$E91+2)=Команды!$AJ$4,TRUE,FALSE),IF(INDEX(Команды!$A$2:$AN$7500,MATCH(J$3,Команды!$A$2:$A$7500,0),$E91+2)=Команды!$AJ$5,TRUE,FALSE),IF(INDEX(Команды!$A$2:$AN$7500,MATCH(J$3,Команды!$A$2:$A$7500,0),$E91+2)=Команды!$AJ$6,TRUE,FALSE),IF(INDEX(Команды!$A$2:$AN$7500,MATCH(J$3,Команды!$A$2:$A$7500,0),$E91+2)=Команды!$AJ$7,TRUE,FALSE),IF(INDEX(Команды!$A$2:$AN$7500,MATCH(J$3,Команды!$A$2:$A$7500,0),$E91+2)=Команды!$AJ$8,TRUE,FALSE),IF(INDEX(Команды!$A$2:$AN$7500,MATCH(J$3,Команды!$A$2:$A$7500,0),$E91+2)=Команды!$AJ$9,TRUE,FALSE),IF(INDEX(Команды!$A$2:$AN$7500,MATCH(J$3,Команды!$A$2:$A$7500,0),$E91+2)=Команды!$AJ$10,TRUE,FALSE),IF(INDEX(Команды!$A$2:$AN$7500,MATCH(J$3,Команды!$A$2:$A$7500,0),$E91+2)=Команды!$AJ$11,TRUE,FALSE),IF(INDEX(Команды!$A$2:$AN$7500,MATCH(J$3,Команды!$A$2:$A$7500,0),$E91+2)=Команды!$AJ$12,TRUE,FALSE),IF(INDEX(Команды!$A$2:$AN$7500,MATCH(J$3,Команды!$A$2:$A$7500,0),$E91+2)=Команды!$AJ$13,TRUE,FALSE),IF(INDEX(Команды!$A$2:$AN$7500,MATCH(J$3,Команды!$A$2:$A$7500,0),$E91+2)=Команды!$AJ$14,TRUE,FALSE),IF(INDEX(Команды!$A$2:$AN$7500,MATCH(J$3,Команды!$A$2:$A$7500,0),$E91+2)=Команды!$AJ$15,TRUE,FALSE),IF(INDEX(Команды!$A$2:$AN$7500,MATCH(J$3,Команды!$A$2:$A$7500,0),$E91+2)=Команды!$AJ$16,TRUE,FALSE),IF(INDEX(Команды!$A$2:$AN$7500,MATCH(J$3,Команды!$A$2:$A$7500,0),$E91+2)=Команды!$AJ$17,TRUE,FALSE),IF(INDEX(Команды!$A$2:$AN$7500,MATCH(J$3,Команды!$A$2:$A$7500,0),$E91+2)=Команды!$AJ$18,TRUE,FALSE),IF(INDEX(Команды!$A$2:$AN$7500,MATCH(J$3,Команды!$A$2:$A$7500,0),$E91+2)=Команды!$AJ$19,TRUE,FALSE)),INDEX(Команды!$AJ$2:$AL$19,MATCH(INDEX(Команды!$A$2:$AN$7500,MATCH(J$3,Команды!$A$2:$A$7500,0),$E91+2),Команды!$AJ$2:$AJ$19,0),3),0)</f>
        <v>0.70833333333333337</v>
      </c>
      <c r="L91" s="342"/>
      <c r="M91" s="174">
        <f>IF(OR(IF(INDEX(Команды!$A$2:$AN$7500,MATCH(M$3,Команды!$A$2:$A$7500,0),$E91+2)=Команды!$AJ$2,TRUE,FALSE),IF(INDEX(Команды!$A$2:$AN$7500,MATCH(M$3,Команды!$A$2:$A$7500,0),$E91+2)=Команды!$AJ$3,TRUE,FALSE),IF(INDEX(Команды!$A$2:$AN$7500,MATCH(M$3,Команды!$A$2:$A$7500,0),$E91+2)=Команды!$AJ$4,TRUE,FALSE),IF(INDEX(Команды!$A$2:$AN$7500,MATCH(M$3,Команды!$A$2:$A$7500,0),$E91+2)=Команды!$AJ$5,TRUE,FALSE),IF(INDEX(Команды!$A$2:$AN$7500,MATCH(M$3,Команды!$A$2:$A$7500,0),$E91+2)=Команды!$AJ$6,TRUE,FALSE),IF(INDEX(Команды!$A$2:$AN$7500,MATCH(M$3,Команды!$A$2:$A$7500,0),$E91+2)=Команды!$AJ$7,TRUE,FALSE),IF(INDEX(Команды!$A$2:$AN$7500,MATCH(M$3,Команды!$A$2:$A$7500,0),$E91+2)=Команды!$AJ$8,TRUE,FALSE),IF(INDEX(Команды!$A$2:$AN$7500,MATCH(M$3,Команды!$A$2:$A$7500,0),$E91+2)=Команды!$AJ$9,TRUE,FALSE),IF(INDEX(Команды!$A$2:$AN$7500,MATCH(M$3,Команды!$A$2:$A$7500,0),$E91+2)=Команды!$AJ$10,TRUE,FALSE),IF(INDEX(Команды!$A$2:$AN$7500,MATCH(M$3,Команды!$A$2:$A$7500,0),$E91+2)=Команды!$AJ$11,TRUE,FALSE),IF(INDEX(Команды!$A$2:$AN$7500,MATCH(M$3,Команды!$A$2:$A$7500,0),$E91+2)=Команды!$AJ$12,TRUE,FALSE),IF(INDEX(Команды!$A$2:$AN$7500,MATCH(M$3,Команды!$A$2:$A$7500,0),$E91+2)=Команды!$AJ$13,TRUE,FALSE),IF(INDEX(Команды!$A$2:$AN$7500,MATCH(M$3,Команды!$A$2:$A$7500,0),$E91+2)=Команды!$AJ$14,TRUE,FALSE),IF(INDEX(Команды!$A$2:$AN$7500,MATCH(M$3,Команды!$A$2:$A$7500,0),$E91+2)=Команды!$AJ$15,TRUE,FALSE),IF(INDEX(Команды!$A$2:$AN$7500,MATCH(M$3,Команды!$A$2:$A$7500,0),$E91+2)=Команды!$AJ$16,TRUE,FALSE),,IF(INDEX(Команды!$A$2:$AN$7500,MATCH(M$3,Команды!$A$2:$A$7500,0),$E91+2)=Команды!$AJ$17,TRUE,FALSE),,IF(INDEX(Команды!$A$2:$AN$7500,MATCH(M$3,Команды!$A$2:$A$7500,0),$E91+2)=Команды!$AJ$18,TRUE,FALSE),,IF(INDEX(Команды!$A$2:$AN$7500,MATCH(M$3,Команды!$A$2:$A$7500,0),$E91+2)=Команды!$AJ$19,TRUE,FALSE)),INDEX(Команды!$AJ$2:$AK$19,MATCH(INDEX(Команды!$A$2:$AN$7500,MATCH(M$3,Команды!$A$2:$A$7500,0),$E91+2),Команды!$AJ$2:$AJ$19,0),2),0)</f>
        <v>0.375</v>
      </c>
      <c r="N91" s="175">
        <f>IF(OR(IF(INDEX(Команды!$A$2:$AN$7500,MATCH(M$3,Команды!$A$2:$A$7500,0),$E91+2)=Команды!$AJ$2,TRUE,FALSE),IF(INDEX(Команды!$A$2:$AN$7500,MATCH(M$3,Команды!$A$2:$A$7500,0),$E91+2)=Команды!$AJ$3,TRUE,FALSE),IF(INDEX(Команды!$A$2:$AN$7500,MATCH(M$3,Команды!$A$2:$A$7500,0),$E91+2)=Команды!$AJ$4,TRUE,FALSE),IF(INDEX(Команды!$A$2:$AN$7500,MATCH(M$3,Команды!$A$2:$A$7500,0),$E91+2)=Команды!$AJ$5,TRUE,FALSE),IF(INDEX(Команды!$A$2:$AN$7500,MATCH(M$3,Команды!$A$2:$A$7500,0),$E91+2)=Команды!$AJ$6,TRUE,FALSE),IF(INDEX(Команды!$A$2:$AN$7500,MATCH(M$3,Команды!$A$2:$A$7500,0),$E91+2)=Команды!$AJ$7,TRUE,FALSE),IF(INDEX(Команды!$A$2:$AN$7500,MATCH(M$3,Команды!$A$2:$A$7500,0),$E91+2)=Команды!$AJ$8,TRUE,FALSE),IF(INDEX(Команды!$A$2:$AN$7500,MATCH(M$3,Команды!$A$2:$A$7500,0),$E91+2)=Команды!$AJ$9,TRUE,FALSE),IF(INDEX(Команды!$A$2:$AN$7500,MATCH(M$3,Команды!$A$2:$A$7500,0),$E91+2)=Команды!$AJ$10,TRUE,FALSE),IF(INDEX(Команды!$A$2:$AN$7500,MATCH(M$3,Команды!$A$2:$A$7500,0),$E91+2)=Команды!$AJ$11,TRUE,FALSE),IF(INDEX(Команды!$A$2:$AN$7500,MATCH(M$3,Команды!$A$2:$A$7500,0),$E91+2)=Команды!$AJ$12,TRUE,FALSE),IF(INDEX(Команды!$A$2:$AN$7500,MATCH(M$3,Команды!$A$2:$A$7500,0),$E91+2)=Команды!$AJ$13,TRUE,FALSE),IF(INDEX(Команды!$A$2:$AN$7500,MATCH(M$3,Команды!$A$2:$A$7500,0),$E91+2)=Команды!$AJ$14,TRUE,FALSE),IF(INDEX(Команды!$A$2:$AN$7500,MATCH(M$3,Команды!$A$2:$A$7500,0),$E91+2)=Команды!$AJ$15,TRUE,FALSE),IF(INDEX(Команды!$A$2:$AN$7500,MATCH(M$3,Команды!$A$2:$A$7500,0),$E91+2)=Команды!$AJ$16,TRUE,FALSE),IF(INDEX(Команды!$A$2:$AN$7500,MATCH(M$3,Команды!$A$2:$A$7500,0),$E91+2)=Команды!$AJ$17,TRUE,FALSE),IF(INDEX(Команды!$A$2:$AN$7500,MATCH(M$3,Команды!$A$2:$A$7500,0),$E91+2)=Команды!$AJ$18,TRUE,FALSE),IF(INDEX(Команды!$A$2:$AN$7500,MATCH(M$3,Команды!$A$2:$A$7500,0),$E91+2)=Команды!$AJ$19,TRUE,FALSE)),INDEX(Команды!$AJ$2:$AL$19,MATCH(INDEX(Команды!$A$2:$AN$7500,MATCH(M$3,Команды!$A$2:$A$7500,0),$E91+2),Команды!$AJ$2:$AJ$19,0),3),0)</f>
        <v>0.75</v>
      </c>
      <c r="O91" s="342"/>
      <c r="P91" s="174" t="str">
        <f>IF(OR(IF(INDEX(Команды!$A$2:$AN$7500,MATCH(P$3,Команды!$A$2:$A$7500,0),$E91+2)=Команды!$AJ$2,TRUE,FALSE),IF(INDEX(Команды!$A$2:$AN$7500,MATCH(P$3,Команды!$A$2:$A$7500,0),$E91+2)=Команды!$AJ$3,TRUE,FALSE),IF(INDEX(Команды!$A$2:$AN$7500,MATCH(P$3,Команды!$A$2:$A$7500,0),$E91+2)=Команды!$AJ$4,TRUE,FALSE),IF(INDEX(Команды!$A$2:$AN$7500,MATCH(P$3,Команды!$A$2:$A$7500,0),$E91+2)=Команды!$AJ$5,TRUE,FALSE),IF(INDEX(Команды!$A$2:$AN$7500,MATCH(P$3,Команды!$A$2:$A$7500,0),$E91+2)=Команды!$AJ$6,TRUE,FALSE),IF(INDEX(Команды!$A$2:$AN$7500,MATCH(P$3,Команды!$A$2:$A$7500,0),$E91+2)=Команды!$AJ$7,TRUE,FALSE),IF(INDEX(Команды!$A$2:$AN$7500,MATCH(P$3,Команды!$A$2:$A$7500,0),$E91+2)=Команды!$AJ$8,TRUE,FALSE),IF(INDEX(Команды!$A$2:$AN$7500,MATCH(P$3,Команды!$A$2:$A$7500,0),$E91+2)=Команды!$AJ$9,TRUE,FALSE),IF(INDEX(Команды!$A$2:$AN$7500,MATCH(P$3,Команды!$A$2:$A$7500,0),$E91+2)=Команды!$AJ$10,TRUE,FALSE),IF(INDEX(Команды!$A$2:$AN$7500,MATCH(P$3,Команды!$A$2:$A$7500,0),$E91+2)=Команды!$AJ$11,TRUE,FALSE),IF(INDEX(Команды!$A$2:$AN$7500,MATCH(P$3,Команды!$A$2:$A$7500,0),$E91+2)=Команды!$AJ$12,TRUE,FALSE),IF(INDEX(Команды!$A$2:$AN$7500,MATCH(P$3,Команды!$A$2:$A$7500,0),$E91+2)=Команды!$AJ$13,TRUE,FALSE),IF(INDEX(Команды!$A$2:$AN$7500,MATCH(P$3,Команды!$A$2:$A$7500,0),$E91+2)=Команды!$AJ$14,TRUE,FALSE),IF(INDEX(Команды!$A$2:$AN$7500,MATCH(P$3,Команды!$A$2:$A$7500,0),$E91+2)=Команды!$AJ$15,TRUE,FALSE),IF(INDEX(Команды!$A$2:$AN$7500,MATCH(P$3,Команды!$A$2:$A$7500,0),$E91+2)=Команды!$AJ$16,TRUE,FALSE),,IF(INDEX(Команды!$A$2:$AN$7500,MATCH(P$3,Команды!$A$2:$A$7500,0),$E91+2)=Команды!$AJ$17,TRUE,FALSE),,IF(INDEX(Команды!$A$2:$AN$7500,MATCH(P$3,Команды!$A$2:$A$7500,0),$E91+2)=Команды!$AJ$18,TRUE,FALSE),,IF(INDEX(Команды!$A$2:$AN$7500,MATCH(P$3,Команды!$A$2:$A$7500,0),$E91+2)=Команды!$AJ$19,TRUE,FALSE)),INDEX(Команды!$AJ$2:$AK$19,MATCH(INDEX(Команды!$A$2:$AN$7500,MATCH(P$3,Команды!$A$2:$A$7500,0),$E91+2),Команды!$AJ$2:$AJ$19,0),2),0)</f>
        <v>В</v>
      </c>
      <c r="Q91" s="175" t="str">
        <f>IF(OR(IF(INDEX(Команды!$A$2:$AN$7500,MATCH(P$3,Команды!$A$2:$A$7500,0),$E91+2)=Команды!$AJ$2,TRUE,FALSE),IF(INDEX(Команды!$A$2:$AN$7500,MATCH(P$3,Команды!$A$2:$A$7500,0),$E91+2)=Команды!$AJ$3,TRUE,FALSE),IF(INDEX(Команды!$A$2:$AN$7500,MATCH(P$3,Команды!$A$2:$A$7500,0),$E91+2)=Команды!$AJ$4,TRUE,FALSE),IF(INDEX(Команды!$A$2:$AN$7500,MATCH(P$3,Команды!$A$2:$A$7500,0),$E91+2)=Команды!$AJ$5,TRUE,FALSE),IF(INDEX(Команды!$A$2:$AN$7500,MATCH(P$3,Команды!$A$2:$A$7500,0),$E91+2)=Команды!$AJ$6,TRUE,FALSE),IF(INDEX(Команды!$A$2:$AN$7500,MATCH(P$3,Команды!$A$2:$A$7500,0),$E91+2)=Команды!$AJ$7,TRUE,FALSE),IF(INDEX(Команды!$A$2:$AN$7500,MATCH(P$3,Команды!$A$2:$A$7500,0),$E91+2)=Команды!$AJ$8,TRUE,FALSE),IF(INDEX(Команды!$A$2:$AN$7500,MATCH(P$3,Команды!$A$2:$A$7500,0),$E91+2)=Команды!$AJ$9,TRUE,FALSE),IF(INDEX(Команды!$A$2:$AN$7500,MATCH(P$3,Команды!$A$2:$A$7500,0),$E91+2)=Команды!$AJ$10,TRUE,FALSE),IF(INDEX(Команды!$A$2:$AN$7500,MATCH(P$3,Команды!$A$2:$A$7500,0),$E91+2)=Команды!$AJ$11,TRUE,FALSE),IF(INDEX(Команды!$A$2:$AN$7500,MATCH(P$3,Команды!$A$2:$A$7500,0),$E91+2)=Команды!$AJ$12,TRUE,FALSE),IF(INDEX(Команды!$A$2:$AN$7500,MATCH(P$3,Команды!$A$2:$A$7500,0),$E91+2)=Команды!$AJ$13,TRUE,FALSE),IF(INDEX(Команды!$A$2:$AN$7500,MATCH(P$3,Команды!$A$2:$A$7500,0),$E91+2)=Команды!$AJ$14,TRUE,FALSE),IF(INDEX(Команды!$A$2:$AN$7500,MATCH(P$3,Команды!$A$2:$A$7500,0),$E91+2)=Команды!$AJ$15,TRUE,FALSE),IF(INDEX(Команды!$A$2:$AN$7500,MATCH(P$3,Команды!$A$2:$A$7500,0),$E91+2)=Команды!$AJ$16,TRUE,FALSE),IF(INDEX(Команды!$A$2:$AN$7500,MATCH(P$3,Команды!$A$2:$A$7500,0),$E91+2)=Команды!$AJ$17,TRUE,FALSE),IF(INDEX(Команды!$A$2:$AN$7500,MATCH(P$3,Команды!$A$2:$A$7500,0),$E91+2)=Команды!$AJ$18,TRUE,FALSE),IF(INDEX(Команды!$A$2:$AN$7500,MATCH(P$3,Команды!$A$2:$A$7500,0),$E91+2)=Команды!$AJ$19,TRUE,FALSE)),INDEX(Команды!$AJ$2:$AL$19,MATCH(INDEX(Команды!$A$2:$AN$7500,MATCH(P$3,Команды!$A$2:$A$7500,0),$E91+2),Команды!$AJ$2:$AJ$19,0),3),0)</f>
        <v>В</v>
      </c>
      <c r="R91" s="342"/>
      <c r="S91" s="174" t="str">
        <f>IF(OR(IF(INDEX(Команды!$A$2:$AN$7500,MATCH(S$3,Команды!$A$2:$A$7500,0),$E91+2)=Команды!$AJ$2,TRUE,FALSE),IF(INDEX(Команды!$A$2:$AN$7500,MATCH(S$3,Команды!$A$2:$A$7500,0),$E91+2)=Команды!$AJ$3,TRUE,FALSE),IF(INDEX(Команды!$A$2:$AN$7500,MATCH(S$3,Команды!$A$2:$A$7500,0),$E91+2)=Команды!$AJ$4,TRUE,FALSE),IF(INDEX(Команды!$A$2:$AN$7500,MATCH(S$3,Команды!$A$2:$A$7500,0),$E91+2)=Команды!$AJ$5,TRUE,FALSE),IF(INDEX(Команды!$A$2:$AN$7500,MATCH(S$3,Команды!$A$2:$A$7500,0),$E91+2)=Команды!$AJ$6,TRUE,FALSE),IF(INDEX(Команды!$A$2:$AN$7500,MATCH(S$3,Команды!$A$2:$A$7500,0),$E91+2)=Команды!$AJ$7,TRUE,FALSE),IF(INDEX(Команды!$A$2:$AN$7500,MATCH(S$3,Команды!$A$2:$A$7500,0),$E91+2)=Команды!$AJ$8,TRUE,FALSE),IF(INDEX(Команды!$A$2:$AN$7500,MATCH(S$3,Команды!$A$2:$A$7500,0),$E91+2)=Команды!$AJ$9,TRUE,FALSE),IF(INDEX(Команды!$A$2:$AN$7500,MATCH(S$3,Команды!$A$2:$A$7500,0),$E91+2)=Команды!$AJ$10,TRUE,FALSE),IF(INDEX(Команды!$A$2:$AN$7500,MATCH(S$3,Команды!$A$2:$A$7500,0),$E91+2)=Команды!$AJ$11,TRUE,FALSE),IF(INDEX(Команды!$A$2:$AN$7500,MATCH(S$3,Команды!$A$2:$A$7500,0),$E91+2)=Команды!$AJ$12,TRUE,FALSE),IF(INDEX(Команды!$A$2:$AN$7500,MATCH(S$3,Команды!$A$2:$A$7500,0),$E91+2)=Команды!$AJ$13,TRUE,FALSE),IF(INDEX(Команды!$A$2:$AN$7500,MATCH(S$3,Команды!$A$2:$A$7500,0),$E91+2)=Команды!$AJ$14,TRUE,FALSE),IF(INDEX(Команды!$A$2:$AN$7500,MATCH(S$3,Команды!$A$2:$A$7500,0),$E91+2)=Команды!$AJ$15,TRUE,FALSE),IF(INDEX(Команды!$A$2:$AN$7500,MATCH(S$3,Команды!$A$2:$A$7500,0),$E91+2)=Команды!$AJ$16,TRUE,FALSE),,IF(INDEX(Команды!$A$2:$AN$7500,MATCH(S$3,Команды!$A$2:$A$7500,0),$E91+2)=Команды!$AJ$17,TRUE,FALSE),,IF(INDEX(Команды!$A$2:$AN$7500,MATCH(S$3,Команды!$A$2:$A$7500,0),$E91+2)=Команды!$AJ$18,TRUE,FALSE),,IF(INDEX(Команды!$A$2:$AN$7500,MATCH(S$3,Команды!$A$2:$A$7500,0),$E91+2)=Команды!$AJ$19,TRUE,FALSE)),INDEX(Команды!$AJ$2:$AK$19,MATCH(INDEX(Команды!$A$2:$AN$7500,MATCH(S$3,Команды!$A$2:$A$7500,0),$E91+2),Команды!$AJ$2:$AJ$19,0),2),0)</f>
        <v>В</v>
      </c>
      <c r="T91" s="175" t="str">
        <f>IF(OR(IF(INDEX(Команды!$A$2:$AN$7500,MATCH(S$3,Команды!$A$2:$A$7500,0),$E91+2)=Команды!$AJ$2,TRUE,FALSE),IF(INDEX(Команды!$A$2:$AN$7500,MATCH(S$3,Команды!$A$2:$A$7500,0),$E91+2)=Команды!$AJ$3,TRUE,FALSE),IF(INDEX(Команды!$A$2:$AN$7500,MATCH(S$3,Команды!$A$2:$A$7500,0),$E91+2)=Команды!$AJ$4,TRUE,FALSE),IF(INDEX(Команды!$A$2:$AN$7500,MATCH(S$3,Команды!$A$2:$A$7500,0),$E91+2)=Команды!$AJ$5,TRUE,FALSE),IF(INDEX(Команды!$A$2:$AN$7500,MATCH(S$3,Команды!$A$2:$A$7500,0),$E91+2)=Команды!$AJ$6,TRUE,FALSE),IF(INDEX(Команды!$A$2:$AN$7500,MATCH(S$3,Команды!$A$2:$A$7500,0),$E91+2)=Команды!$AJ$7,TRUE,FALSE),IF(INDEX(Команды!$A$2:$AN$7500,MATCH(S$3,Команды!$A$2:$A$7500,0),$E91+2)=Команды!$AJ$8,TRUE,FALSE),IF(INDEX(Команды!$A$2:$AN$7500,MATCH(S$3,Команды!$A$2:$A$7500,0),$E91+2)=Команды!$AJ$9,TRUE,FALSE),IF(INDEX(Команды!$A$2:$AN$7500,MATCH(S$3,Команды!$A$2:$A$7500,0),$E91+2)=Команды!$AJ$10,TRUE,FALSE),IF(INDEX(Команды!$A$2:$AN$7500,MATCH(S$3,Команды!$A$2:$A$7500,0),$E91+2)=Команды!$AJ$11,TRUE,FALSE),IF(INDEX(Команды!$A$2:$AN$7500,MATCH(S$3,Команды!$A$2:$A$7500,0),$E91+2)=Команды!$AJ$12,TRUE,FALSE),IF(INDEX(Команды!$A$2:$AN$7500,MATCH(S$3,Команды!$A$2:$A$7500,0),$E91+2)=Команды!$AJ$13,TRUE,FALSE),IF(INDEX(Команды!$A$2:$AN$7500,MATCH(S$3,Команды!$A$2:$A$7500,0),$E91+2)=Команды!$AJ$14,TRUE,FALSE),IF(INDEX(Команды!$A$2:$AN$7500,MATCH(S$3,Команды!$A$2:$A$7500,0),$E91+2)=Команды!$AJ$15,TRUE,FALSE),IF(INDEX(Команды!$A$2:$AN$7500,MATCH(S$3,Команды!$A$2:$A$7500,0),$E91+2)=Команды!$AJ$16,TRUE,FALSE),IF(INDEX(Команды!$A$2:$AN$7500,MATCH(S$3,Команды!$A$2:$A$7500,0),$E91+2)=Команды!$AJ$17,TRUE,FALSE),IF(INDEX(Команды!$A$2:$AN$7500,MATCH(S$3,Команды!$A$2:$A$7500,0),$E91+2)=Команды!$AJ$18,TRUE,FALSE),IF(INDEX(Команды!$A$2:$AN$7500,MATCH(S$3,Команды!$A$2:$A$7500,0),$E91+2)=Команды!$AJ$19,TRUE,FALSE)),INDEX(Команды!$AJ$2:$AL$19,MATCH(INDEX(Команды!$A$2:$AN$7500,MATCH(S$3,Команды!$A$2:$A$7500,0),$E91+2),Команды!$AJ$2:$AJ$19,0),3),0)</f>
        <v>В</v>
      </c>
      <c r="U91" s="342"/>
      <c r="V91" s="174">
        <f>IF(OR(IF(INDEX(Команды!$A$2:$AN$7500,MATCH(V$3,Команды!$A$2:$A$7500,0),$E91+2)=Команды!$AJ$2,TRUE,FALSE),IF(INDEX(Команды!$A$2:$AN$7500,MATCH(V$3,Команды!$A$2:$A$7500,0),$E91+2)=Команды!$AJ$3,TRUE,FALSE),IF(INDEX(Команды!$A$2:$AN$7500,MATCH(V$3,Команды!$A$2:$A$7500,0),$E91+2)=Команды!$AJ$4,TRUE,FALSE),IF(INDEX(Команды!$A$2:$AN$7500,MATCH(V$3,Команды!$A$2:$A$7500,0),$E91+2)=Команды!$AJ$5,TRUE,FALSE),IF(INDEX(Команды!$A$2:$AN$7500,MATCH(V$3,Команды!$A$2:$A$7500,0),$E91+2)=Команды!$AJ$6,TRUE,FALSE),IF(INDEX(Команды!$A$2:$AN$7500,MATCH(V$3,Команды!$A$2:$A$7500,0),$E91+2)=Команды!$AJ$7,TRUE,FALSE),IF(INDEX(Команды!$A$2:$AN$7500,MATCH(V$3,Команды!$A$2:$A$7500,0),$E91+2)=Команды!$AJ$8,TRUE,FALSE),IF(INDEX(Команды!$A$2:$AN$7500,MATCH(V$3,Команды!$A$2:$A$7500,0),$E91+2)=Команды!$AJ$9,TRUE,FALSE),IF(INDEX(Команды!$A$2:$AN$7500,MATCH(V$3,Команды!$A$2:$A$7500,0),$E91+2)=Команды!$AJ$10,TRUE,FALSE),IF(INDEX(Команды!$A$2:$AN$7500,MATCH(V$3,Команды!$A$2:$A$7500,0),$E91+2)=Команды!$AJ$11,TRUE,FALSE),IF(INDEX(Команды!$A$2:$AN$7500,MATCH(V$3,Команды!$A$2:$A$7500,0),$E91+2)=Команды!$AJ$12,TRUE,FALSE),IF(INDEX(Команды!$A$2:$AN$7500,MATCH(V$3,Команды!$A$2:$A$7500,0),$E91+2)=Команды!$AJ$13,TRUE,FALSE),IF(INDEX(Команды!$A$2:$AN$7500,MATCH(V$3,Команды!$A$2:$A$7500,0),$E91+2)=Команды!$AJ$14,TRUE,FALSE),IF(INDEX(Команды!$A$2:$AN$7500,MATCH(V$3,Команды!$A$2:$A$7500,0),$E91+2)=Команды!$AJ$15,TRUE,FALSE),IF(INDEX(Команды!$A$2:$AN$7500,MATCH(V$3,Команды!$A$2:$A$7500,0),$E91+2)=Команды!$AJ$16,TRUE,FALSE),,IF(INDEX(Команды!$A$2:$AN$7500,MATCH(V$3,Команды!$A$2:$A$7500,0),$E91+2)=Команды!$AJ$17,TRUE,FALSE),,IF(INDEX(Команды!$A$2:$AN$7500,MATCH(V$3,Команды!$A$2:$A$7500,0),$E91+2)=Команды!$AJ$18,TRUE,FALSE),,IF(INDEX(Команды!$A$2:$AN$7500,MATCH(V$3,Команды!$A$2:$A$7500,0),$E91+2)=Команды!$AJ$19,TRUE,FALSE)),INDEX(Команды!$AJ$2:$AK$19,MATCH(INDEX(Команды!$A$2:$AN$7500,MATCH(V$3,Команды!$A$2:$A$7500,0),$E91+2),Команды!$AJ$2:$AJ$19,0),2),0)</f>
        <v>0.375</v>
      </c>
      <c r="W91" s="175">
        <f>IF(OR(IF(INDEX(Команды!$A$2:$AN$7500,MATCH(V$3,Команды!$A$2:$A$7500,0),$E91+2)=Команды!$AJ$2,TRUE,FALSE),IF(INDEX(Команды!$A$2:$AN$7500,MATCH(V$3,Команды!$A$2:$A$7500,0),$E91+2)=Команды!$AJ$3,TRUE,FALSE),IF(INDEX(Команды!$A$2:$AN$7500,MATCH(V$3,Команды!$A$2:$A$7500,0),$E91+2)=Команды!$AJ$4,TRUE,FALSE),IF(INDEX(Команды!$A$2:$AN$7500,MATCH(V$3,Команды!$A$2:$A$7500,0),$E91+2)=Команды!$AJ$5,TRUE,FALSE),IF(INDEX(Команды!$A$2:$AN$7500,MATCH(V$3,Команды!$A$2:$A$7500,0),$E91+2)=Команды!$AJ$6,TRUE,FALSE),IF(INDEX(Команды!$A$2:$AN$7500,MATCH(V$3,Команды!$A$2:$A$7500,0),$E91+2)=Команды!$AJ$7,TRUE,FALSE),IF(INDEX(Команды!$A$2:$AN$7500,MATCH(V$3,Команды!$A$2:$A$7500,0),$E91+2)=Команды!$AJ$8,TRUE,FALSE),IF(INDEX(Команды!$A$2:$AN$7500,MATCH(V$3,Команды!$A$2:$A$7500,0),$E91+2)=Команды!$AJ$9,TRUE,FALSE),IF(INDEX(Команды!$A$2:$AN$7500,MATCH(V$3,Команды!$A$2:$A$7500,0),$E91+2)=Команды!$AJ$10,TRUE,FALSE),IF(INDEX(Команды!$A$2:$AN$7500,MATCH(V$3,Команды!$A$2:$A$7500,0),$E91+2)=Команды!$AJ$11,TRUE,FALSE),IF(INDEX(Команды!$A$2:$AN$7500,MATCH(V$3,Команды!$A$2:$A$7500,0),$E91+2)=Команды!$AJ$12,TRUE,FALSE),IF(INDEX(Команды!$A$2:$AN$7500,MATCH(V$3,Команды!$A$2:$A$7500,0),$E91+2)=Команды!$AJ$13,TRUE,FALSE),IF(INDEX(Команды!$A$2:$AN$7500,MATCH(V$3,Команды!$A$2:$A$7500,0),$E91+2)=Команды!$AJ$14,TRUE,FALSE),IF(INDEX(Команды!$A$2:$AN$7500,MATCH(V$3,Команды!$A$2:$A$7500,0),$E91+2)=Команды!$AJ$15,TRUE,FALSE),IF(INDEX(Команды!$A$2:$AN$7500,MATCH(V$3,Команды!$A$2:$A$7500,0),$E91+2)=Команды!$AJ$16,TRUE,FALSE),IF(INDEX(Команды!$A$2:$AN$7500,MATCH(V$3,Команды!$A$2:$A$7500,0),$E91+2)=Команды!$AJ$17,TRUE,FALSE),IF(INDEX(Команды!$A$2:$AN$7500,MATCH(V$3,Команды!$A$2:$A$7500,0),$E91+2)=Команды!$AJ$18,TRUE,FALSE),IF(INDEX(Команды!$A$2:$AN$7500,MATCH(V$3,Команды!$A$2:$A$7500,0),$E91+2)=Команды!$AJ$19,TRUE,FALSE)),INDEX(Команды!$AJ$2:$AL$19,MATCH(INDEX(Команды!$A$2:$AN$7500,MATCH(V$3,Команды!$A$2:$A$7500,0),$E91+2),Команды!$AJ$2:$AJ$19,0),3),0)</f>
        <v>0.75</v>
      </c>
      <c r="X91" s="342"/>
      <c r="Y91" s="174">
        <f>IF(OR(IF(INDEX(Команды!$A$2:$AN$7500,MATCH(Y$3,Команды!$A$2:$A$7500,0),$E91+2)=Команды!$AJ$2,TRUE,FALSE),IF(INDEX(Команды!$A$2:$AN$7500,MATCH(Y$3,Команды!$A$2:$A$7500,0),$E91+2)=Команды!$AJ$3,TRUE,FALSE),IF(INDEX(Команды!$A$2:$AN$7500,MATCH(Y$3,Команды!$A$2:$A$7500,0),$E91+2)=Команды!$AJ$4,TRUE,FALSE),IF(INDEX(Команды!$A$2:$AN$7500,MATCH(Y$3,Команды!$A$2:$A$7500,0),$E91+2)=Команды!$AJ$5,TRUE,FALSE),IF(INDEX(Команды!$A$2:$AN$7500,MATCH(Y$3,Команды!$A$2:$A$7500,0),$E91+2)=Команды!$AJ$6,TRUE,FALSE),IF(INDEX(Команды!$A$2:$AN$7500,MATCH(Y$3,Команды!$A$2:$A$7500,0),$E91+2)=Команды!$AJ$7,TRUE,FALSE),IF(INDEX(Команды!$A$2:$AN$7500,MATCH(Y$3,Команды!$A$2:$A$7500,0),$E91+2)=Команды!$AJ$8,TRUE,FALSE),IF(INDEX(Команды!$A$2:$AN$7500,MATCH(Y$3,Команды!$A$2:$A$7500,0),$E91+2)=Команды!$AJ$9,TRUE,FALSE),IF(INDEX(Команды!$A$2:$AN$7500,MATCH(Y$3,Команды!$A$2:$A$7500,0),$E91+2)=Команды!$AJ$10,TRUE,FALSE),IF(INDEX(Команды!$A$2:$AN$7500,MATCH(Y$3,Команды!$A$2:$A$7500,0),$E91+2)=Команды!$AJ$11,TRUE,FALSE),IF(INDEX(Команды!$A$2:$AN$7500,MATCH(Y$3,Команды!$A$2:$A$7500,0),$E91+2)=Команды!$AJ$12,TRUE,FALSE),IF(INDEX(Команды!$A$2:$AN$7500,MATCH(Y$3,Команды!$A$2:$A$7500,0),$E91+2)=Команды!$AJ$13,TRUE,FALSE),IF(INDEX(Команды!$A$2:$AN$7500,MATCH(Y$3,Команды!$A$2:$A$7500,0),$E91+2)=Команды!$AJ$14,TRUE,FALSE),IF(INDEX(Команды!$A$2:$AN$7500,MATCH(Y$3,Команды!$A$2:$A$7500,0),$E91+2)=Команды!$AJ$15,TRUE,FALSE),IF(INDEX(Команды!$A$2:$AN$7500,MATCH(Y$3,Команды!$A$2:$A$7500,0),$E91+2)=Команды!$AJ$16,TRUE,FALSE),,IF(INDEX(Команды!$A$2:$AN$7500,MATCH(Y$3,Команды!$A$2:$A$7500,0),$E91+2)=Команды!$AJ$17,TRUE,FALSE),,IF(INDEX(Команды!$A$2:$AN$7500,MATCH(Y$3,Команды!$A$2:$A$7500,0),$E91+2)=Команды!$AJ$18,TRUE,FALSE),,IF(INDEX(Команды!$A$2:$AN$7500,MATCH(Y$3,Команды!$A$2:$A$7500,0),$E91+2)=Команды!$AJ$19,TRUE,FALSE)),INDEX(Команды!$AJ$2:$AK$19,MATCH(INDEX(Команды!$A$2:$AN$7500,MATCH(Y$3,Команды!$A$2:$A$7500,0),$E91+2),Команды!$AJ$2:$AJ$19,0),2),0)</f>
        <v>0.375</v>
      </c>
      <c r="Z91" s="175">
        <f>IF(OR(IF(INDEX(Команды!$A$2:$AN$7500,MATCH(Y$3,Команды!$A$2:$A$7500,0),$E91+2)=Команды!$AJ$2,TRUE,FALSE),IF(INDEX(Команды!$A$2:$AN$7500,MATCH(Y$3,Команды!$A$2:$A$7500,0),$E91+2)=Команды!$AJ$3,TRUE,FALSE),IF(INDEX(Команды!$A$2:$AN$7500,MATCH(Y$3,Команды!$A$2:$A$7500,0),$E91+2)=Команды!$AJ$4,TRUE,FALSE),IF(INDEX(Команды!$A$2:$AN$7500,MATCH(Y$3,Команды!$A$2:$A$7500,0),$E91+2)=Команды!$AJ$5,TRUE,FALSE),IF(INDEX(Команды!$A$2:$AN$7500,MATCH(Y$3,Команды!$A$2:$A$7500,0),$E91+2)=Команды!$AJ$6,TRUE,FALSE),IF(INDEX(Команды!$A$2:$AN$7500,MATCH(Y$3,Команды!$A$2:$A$7500,0),$E91+2)=Команды!$AJ$7,TRUE,FALSE),IF(INDEX(Команды!$A$2:$AN$7500,MATCH(Y$3,Команды!$A$2:$A$7500,0),$E91+2)=Команды!$AJ$8,TRUE,FALSE),IF(INDEX(Команды!$A$2:$AN$7500,MATCH(Y$3,Команды!$A$2:$A$7500,0),$E91+2)=Команды!$AJ$9,TRUE,FALSE),IF(INDEX(Команды!$A$2:$AN$7500,MATCH(Y$3,Команды!$A$2:$A$7500,0),$E91+2)=Команды!$AJ$10,TRUE,FALSE),IF(INDEX(Команды!$A$2:$AN$7500,MATCH(Y$3,Команды!$A$2:$A$7500,0),$E91+2)=Команды!$AJ$11,TRUE,FALSE),IF(INDEX(Команды!$A$2:$AN$7500,MATCH(Y$3,Команды!$A$2:$A$7500,0),$E91+2)=Команды!$AJ$12,TRUE,FALSE),IF(INDEX(Команды!$A$2:$AN$7500,MATCH(Y$3,Команды!$A$2:$A$7500,0),$E91+2)=Команды!$AJ$13,TRUE,FALSE),IF(INDEX(Команды!$A$2:$AN$7500,MATCH(Y$3,Команды!$A$2:$A$7500,0),$E91+2)=Команды!$AJ$14,TRUE,FALSE),IF(INDEX(Команды!$A$2:$AN$7500,MATCH(Y$3,Команды!$A$2:$A$7500,0),$E91+2)=Команды!$AJ$15,TRUE,FALSE),IF(INDEX(Команды!$A$2:$AN$7500,MATCH(Y$3,Команды!$A$2:$A$7500,0),$E91+2)=Команды!$AJ$16,TRUE,FALSE),IF(INDEX(Команды!$A$2:$AN$7500,MATCH(Y$3,Команды!$A$2:$A$7500,0),$E91+2)=Команды!$AJ$17,TRUE,FALSE),IF(INDEX(Команды!$A$2:$AN$7500,MATCH(Y$3,Команды!$A$2:$A$7500,0),$E91+2)=Команды!$AJ$18,TRUE,FALSE),IF(INDEX(Команды!$A$2:$AN$7500,MATCH(Y$3,Команды!$A$2:$A$7500,0),$E91+2)=Команды!$AJ$19,TRUE,FALSE)),INDEX(Команды!$AJ$2:$AL$19,MATCH(INDEX(Команды!$A$2:$AN$7500,MATCH(Y$3,Команды!$A$2:$A$7500,0),$E91+2),Команды!$AJ$2:$AJ$19,0),3),0)</f>
        <v>0.75</v>
      </c>
      <c r="AA91" s="342"/>
      <c r="AB91" s="174">
        <f>IF(OR(IF(INDEX(Команды!$A$2:$AN$7500,MATCH(AB$3,Команды!$A$2:$A$7500,0),$E91+2)=Команды!$AJ$2,TRUE,FALSE),IF(INDEX(Команды!$A$2:$AN$7500,MATCH(AB$3,Команды!$A$2:$A$7500,0),$E91+2)=Команды!$AJ$3,TRUE,FALSE),IF(INDEX(Команды!$A$2:$AN$7500,MATCH(AB$3,Команды!$A$2:$A$7500,0),$E91+2)=Команды!$AJ$4,TRUE,FALSE),IF(INDEX(Команды!$A$2:$AN$7500,MATCH(AB$3,Команды!$A$2:$A$7500,0),$E91+2)=Команды!$AJ$5,TRUE,FALSE),IF(INDEX(Команды!$A$2:$AN$7500,MATCH(AB$3,Команды!$A$2:$A$7500,0),$E91+2)=Команды!$AJ$6,TRUE,FALSE),IF(INDEX(Команды!$A$2:$AN$7500,MATCH(AB$3,Команды!$A$2:$A$7500,0),$E91+2)=Команды!$AJ$7,TRUE,FALSE),IF(INDEX(Команды!$A$2:$AN$7500,MATCH(AB$3,Команды!$A$2:$A$7500,0),$E91+2)=Команды!$AJ$8,TRUE,FALSE),IF(INDEX(Команды!$A$2:$AN$7500,MATCH(AB$3,Команды!$A$2:$A$7500,0),$E91+2)=Команды!$AJ$9,TRUE,FALSE),IF(INDEX(Команды!$A$2:$AN$7500,MATCH(AB$3,Команды!$A$2:$A$7500,0),$E91+2)=Команды!$AJ$10,TRUE,FALSE),IF(INDEX(Команды!$A$2:$AN$7500,MATCH(AB$3,Команды!$A$2:$A$7500,0),$E91+2)=Команды!$AJ$11,TRUE,FALSE),IF(INDEX(Команды!$A$2:$AN$7500,MATCH(AB$3,Команды!$A$2:$A$7500,0),$E91+2)=Команды!$AJ$12,TRUE,FALSE),IF(INDEX(Команды!$A$2:$AN$7500,MATCH(AB$3,Команды!$A$2:$A$7500,0),$E91+2)=Команды!$AJ$13,TRUE,FALSE),IF(INDEX(Команды!$A$2:$AN$7500,MATCH(AB$3,Команды!$A$2:$A$7500,0),$E91+2)=Команды!$AJ$14,TRUE,FALSE),IF(INDEX(Команды!$A$2:$AN$7500,MATCH(AB$3,Команды!$A$2:$A$7500,0),$E91+2)=Команды!$AJ$15,TRUE,FALSE),IF(INDEX(Команды!$A$2:$AN$7500,MATCH(AB$3,Команды!$A$2:$A$7500,0),$E91+2)=Команды!$AJ$16,TRUE,FALSE),,IF(INDEX(Команды!$A$2:$AN$7500,MATCH(AB$3,Команды!$A$2:$A$7500,0),$E91+2)=Команды!$AJ$17,TRUE,FALSE),,IF(INDEX(Команды!$A$2:$AN$7500,MATCH(AB$3,Команды!$A$2:$A$7500,0),$E91+2)=Команды!$AJ$18,TRUE,FALSE),,IF(INDEX(Команды!$A$2:$AN$7500,MATCH(AB$3,Команды!$A$2:$A$7500,0),$E91+2)=Команды!$AJ$19,TRUE,FALSE)),INDEX(Команды!$AJ$2:$AK$19,MATCH(INDEX(Команды!$A$2:$AN$7500,MATCH(AB$3,Команды!$A$2:$A$7500,0),$E91+2),Команды!$AJ$2:$AJ$19,0),2),0)</f>
        <v>0.41666666666666669</v>
      </c>
      <c r="AC91" s="175">
        <f>IF(OR(IF(INDEX(Команды!$A$2:$AN$7500,MATCH(AB$3,Команды!$A$2:$A$7500,0),$E91+2)=Команды!$AJ$2,TRUE,FALSE),IF(INDEX(Команды!$A$2:$AN$7500,MATCH(AB$3,Команды!$A$2:$A$7500,0),$E91+2)=Команды!$AJ$3,TRUE,FALSE),IF(INDEX(Команды!$A$2:$AN$7500,MATCH(AB$3,Команды!$A$2:$A$7500,0),$E91+2)=Команды!$AJ$4,TRUE,FALSE),IF(INDEX(Команды!$A$2:$AN$7500,MATCH(AB$3,Команды!$A$2:$A$7500,0),$E91+2)=Команды!$AJ$5,TRUE,FALSE),IF(INDEX(Команды!$A$2:$AN$7500,MATCH(AB$3,Команды!$A$2:$A$7500,0),$E91+2)=Команды!$AJ$6,TRUE,FALSE),IF(INDEX(Команды!$A$2:$AN$7500,MATCH(AB$3,Команды!$A$2:$A$7500,0),$E91+2)=Команды!$AJ$7,TRUE,FALSE),IF(INDEX(Команды!$A$2:$AN$7500,MATCH(AB$3,Команды!$A$2:$A$7500,0),$E91+2)=Команды!$AJ$8,TRUE,FALSE),IF(INDEX(Команды!$A$2:$AN$7500,MATCH(AB$3,Команды!$A$2:$A$7500,0),$E91+2)=Команды!$AJ$9,TRUE,FALSE),IF(INDEX(Команды!$A$2:$AN$7500,MATCH(AB$3,Команды!$A$2:$A$7500,0),$E91+2)=Команды!$AJ$10,TRUE,FALSE),IF(INDEX(Команды!$A$2:$AN$7500,MATCH(AB$3,Команды!$A$2:$A$7500,0),$E91+2)=Команды!$AJ$11,TRUE,FALSE),IF(INDEX(Команды!$A$2:$AN$7500,MATCH(AB$3,Команды!$A$2:$A$7500,0),$E91+2)=Команды!$AJ$12,TRUE,FALSE),IF(INDEX(Команды!$A$2:$AN$7500,MATCH(AB$3,Команды!$A$2:$A$7500,0),$E91+2)=Команды!$AJ$13,TRUE,FALSE),IF(INDEX(Команды!$A$2:$AN$7500,MATCH(AB$3,Команды!$A$2:$A$7500,0),$E91+2)=Команды!$AJ$14,TRUE,FALSE),IF(INDEX(Команды!$A$2:$AN$7500,MATCH(AB$3,Команды!$A$2:$A$7500,0),$E91+2)=Команды!$AJ$15,TRUE,FALSE),IF(INDEX(Команды!$A$2:$AN$7500,MATCH(AB$3,Команды!$A$2:$A$7500,0),$E91+2)=Команды!$AJ$16,TRUE,FALSE),IF(INDEX(Команды!$A$2:$AN$7500,MATCH(AB$3,Команды!$A$2:$A$7500,0),$E91+2)=Команды!$AJ$17,TRUE,FALSE),IF(INDEX(Команды!$A$2:$AN$7500,MATCH(AB$3,Команды!$A$2:$A$7500,0),$E91+2)=Команды!$AJ$18,TRUE,FALSE),IF(INDEX(Команды!$A$2:$AN$7500,MATCH(AB$3,Команды!$A$2:$A$7500,0),$E91+2)=Команды!$AJ$19,TRUE,FALSE)),INDEX(Команды!$AJ$2:$AL$19,MATCH(INDEX(Команды!$A$2:$AN$7500,MATCH(AB$3,Команды!$A$2:$A$7500,0),$E91+2),Команды!$AJ$2:$AJ$19,0),3),0)</f>
        <v>0.79166666666666663</v>
      </c>
      <c r="AD91" s="342"/>
      <c r="AE91" s="174">
        <f>IF(OR(IF(INDEX(Команды!$A$2:$AN$7500,MATCH(AE$3,Команды!$A$2:$A$7500,0),$E91+2)=Команды!$AJ$2,TRUE,FALSE),IF(INDEX(Команды!$A$2:$AN$7500,MATCH(AE$3,Команды!$A$2:$A$7500,0),$E91+2)=Команды!$AJ$3,TRUE,FALSE),IF(INDEX(Команды!$A$2:$AN$7500,MATCH(AE$3,Команды!$A$2:$A$7500,0),$E91+2)=Команды!$AJ$4,TRUE,FALSE),IF(INDEX(Команды!$A$2:$AN$7500,MATCH(AE$3,Команды!$A$2:$A$7500,0),$E91+2)=Команды!$AJ$5,TRUE,FALSE),IF(INDEX(Команды!$A$2:$AN$7500,MATCH(AE$3,Команды!$A$2:$A$7500,0),$E91+2)=Команды!$AJ$6,TRUE,FALSE),IF(INDEX(Команды!$A$2:$AN$7500,MATCH(AE$3,Команды!$A$2:$A$7500,0),$E91+2)=Команды!$AJ$7,TRUE,FALSE),IF(INDEX(Команды!$A$2:$AN$7500,MATCH(AE$3,Команды!$A$2:$A$7500,0),$E91+2)=Команды!$AJ$8,TRUE,FALSE),IF(INDEX(Команды!$A$2:$AN$7500,MATCH(AE$3,Команды!$A$2:$A$7500,0),$E91+2)=Команды!$AJ$9,TRUE,FALSE),IF(INDEX(Команды!$A$2:$AN$7500,MATCH(AE$3,Команды!$A$2:$A$7500,0),$E91+2)=Команды!$AJ$10,TRUE,FALSE),IF(INDEX(Команды!$A$2:$AN$7500,MATCH(AE$3,Команды!$A$2:$A$7500,0),$E91+2)=Команды!$AJ$11,TRUE,FALSE),IF(INDEX(Команды!$A$2:$AN$7500,MATCH(AE$3,Команды!$A$2:$A$7500,0),$E91+2)=Команды!$AJ$12,TRUE,FALSE),IF(INDEX(Команды!$A$2:$AN$7500,MATCH(AE$3,Команды!$A$2:$A$7500,0),$E91+2)=Команды!$AJ$13,TRUE,FALSE),IF(INDEX(Команды!$A$2:$AN$7500,MATCH(AE$3,Команды!$A$2:$A$7500,0),$E91+2)=Команды!$AJ$14,TRUE,FALSE),IF(INDEX(Команды!$A$2:$AN$7500,MATCH(AE$3,Команды!$A$2:$A$7500,0),$E91+2)=Команды!$AJ$15,TRUE,FALSE),IF(INDEX(Команды!$A$2:$AN$7500,MATCH(AE$3,Команды!$A$2:$A$7500,0),$E91+2)=Команды!$AJ$16,TRUE,FALSE),,IF(INDEX(Команды!$A$2:$AN$7500,MATCH(AE$3,Команды!$A$2:$A$7500,0),$E91+2)=Команды!$AJ$17,TRUE,FALSE),,IF(INDEX(Команды!$A$2:$AN$7500,MATCH(AE$3,Команды!$A$2:$A$7500,0),$E91+2)=Команды!$AJ$18,TRUE,FALSE),,IF(INDEX(Команды!$A$2:$AN$7500,MATCH(AE$3,Команды!$A$2:$A$7500,0),$E91+2)=Команды!$AJ$19,TRUE,FALSE)),INDEX(Команды!$AJ$2:$AK$19,MATCH(INDEX(Команды!$A$2:$AN$7500,MATCH(AE$3,Команды!$A$2:$A$7500,0),$E91+2),Команды!$AJ$2:$AJ$19,0),2),0)</f>
        <v>0.58333333333333337</v>
      </c>
      <c r="AF91" s="175">
        <f>IF(OR(IF(INDEX(Команды!$A$2:$AN$7500,MATCH(AE$3,Команды!$A$2:$A$7500,0),$E91+2)=Команды!$AJ$2,TRUE,FALSE),IF(INDEX(Команды!$A$2:$AN$7500,MATCH(AE$3,Команды!$A$2:$A$7500,0),$E91+2)=Команды!$AJ$3,TRUE,FALSE),IF(INDEX(Команды!$A$2:$AN$7500,MATCH(AE$3,Команды!$A$2:$A$7500,0),$E91+2)=Команды!$AJ$4,TRUE,FALSE),IF(INDEX(Команды!$A$2:$AN$7500,MATCH(AE$3,Команды!$A$2:$A$7500,0),$E91+2)=Команды!$AJ$5,TRUE,FALSE),IF(INDEX(Команды!$A$2:$AN$7500,MATCH(AE$3,Команды!$A$2:$A$7500,0),$E91+2)=Команды!$AJ$6,TRUE,FALSE),IF(INDEX(Команды!$A$2:$AN$7500,MATCH(AE$3,Команды!$A$2:$A$7500,0),$E91+2)=Команды!$AJ$7,TRUE,FALSE),IF(INDEX(Команды!$A$2:$AN$7500,MATCH(AE$3,Команды!$A$2:$A$7500,0),$E91+2)=Команды!$AJ$8,TRUE,FALSE),IF(INDEX(Команды!$A$2:$AN$7500,MATCH(AE$3,Команды!$A$2:$A$7500,0),$E91+2)=Команды!$AJ$9,TRUE,FALSE),IF(INDEX(Команды!$A$2:$AN$7500,MATCH(AE$3,Команды!$A$2:$A$7500,0),$E91+2)=Команды!$AJ$10,TRUE,FALSE),IF(INDEX(Команды!$A$2:$AN$7500,MATCH(AE$3,Команды!$A$2:$A$7500,0),$E91+2)=Команды!$AJ$11,TRUE,FALSE),IF(INDEX(Команды!$A$2:$AN$7500,MATCH(AE$3,Команды!$A$2:$A$7500,0),$E91+2)=Команды!$AJ$12,TRUE,FALSE),IF(INDEX(Команды!$A$2:$AN$7500,MATCH(AE$3,Команды!$A$2:$A$7500,0),$E91+2)=Команды!$AJ$13,TRUE,FALSE),IF(INDEX(Команды!$A$2:$AN$7500,MATCH(AE$3,Команды!$A$2:$A$7500,0),$E91+2)=Команды!$AJ$14,TRUE,FALSE),IF(INDEX(Команды!$A$2:$AN$7500,MATCH(AE$3,Команды!$A$2:$A$7500,0),$E91+2)=Команды!$AJ$15,TRUE,FALSE),IF(INDEX(Команды!$A$2:$AN$7500,MATCH(AE$3,Команды!$A$2:$A$7500,0),$E91+2)=Команды!$AJ$16,TRUE,FALSE),IF(INDEX(Команды!$A$2:$AN$7500,MATCH(AE$3,Команды!$A$2:$A$7500,0),$E91+2)=Команды!$AJ$17,TRUE,FALSE),IF(INDEX(Команды!$A$2:$AN$7500,MATCH(AE$3,Команды!$A$2:$A$7500,0),$E91+2)=Команды!$AJ$18,TRUE,FALSE),IF(INDEX(Команды!$A$2:$AN$7500,MATCH(AE$3,Команды!$A$2:$A$7500,0),$E91+2)=Команды!$AJ$19,TRUE,FALSE)),INDEX(Команды!$AJ$2:$AL$19,MATCH(INDEX(Команды!$A$2:$AN$7500,MATCH(AE$3,Команды!$A$2:$A$7500,0),$E91+2),Команды!$AJ$2:$AJ$19,0),3),0)</f>
        <v>0.95833333333333337</v>
      </c>
      <c r="AG91" s="342"/>
      <c r="AH91" s="174" t="str">
        <f>IF(OR(IF(INDEX(Команды!$A$2:$AN$7500,MATCH(AH$3,Команды!$A$2:$A$7500,0),$E91+2)=Команды!$AJ$2,TRUE,FALSE),IF(INDEX(Команды!$A$2:$AN$7500,MATCH(AH$3,Команды!$A$2:$A$7500,0),$E91+2)=Команды!$AJ$3,TRUE,FALSE),IF(INDEX(Команды!$A$2:$AN$7500,MATCH(AH$3,Команды!$A$2:$A$7500,0),$E91+2)=Команды!$AJ$4,TRUE,FALSE),IF(INDEX(Команды!$A$2:$AN$7500,MATCH(AH$3,Команды!$A$2:$A$7500,0),$E91+2)=Команды!$AJ$5,TRUE,FALSE),IF(INDEX(Команды!$A$2:$AN$7500,MATCH(AH$3,Команды!$A$2:$A$7500,0),$E91+2)=Команды!$AJ$6,TRUE,FALSE),IF(INDEX(Команды!$A$2:$AN$7500,MATCH(AH$3,Команды!$A$2:$A$7500,0),$E91+2)=Команды!$AJ$7,TRUE,FALSE),IF(INDEX(Команды!$A$2:$AN$7500,MATCH(AH$3,Команды!$A$2:$A$7500,0),$E91+2)=Команды!$AJ$8,TRUE,FALSE),IF(INDEX(Команды!$A$2:$AN$7500,MATCH(AH$3,Команды!$A$2:$A$7500,0),$E91+2)=Команды!$AJ$9,TRUE,FALSE),IF(INDEX(Команды!$A$2:$AN$7500,MATCH(AH$3,Команды!$A$2:$A$7500,0),$E91+2)=Команды!$AJ$10,TRUE,FALSE),IF(INDEX(Команды!$A$2:$AN$7500,MATCH(AH$3,Команды!$A$2:$A$7500,0),$E91+2)=Команды!$AJ$11,TRUE,FALSE),IF(INDEX(Команды!$A$2:$AN$7500,MATCH(AH$3,Команды!$A$2:$A$7500,0),$E91+2)=Команды!$AJ$12,TRUE,FALSE),IF(INDEX(Команды!$A$2:$AN$7500,MATCH(AH$3,Команды!$A$2:$A$7500,0),$E91+2)=Команды!$AJ$13,TRUE,FALSE),IF(INDEX(Команды!$A$2:$AN$7500,MATCH(AH$3,Команды!$A$2:$A$7500,0),$E91+2)=Команды!$AJ$14,TRUE,FALSE),IF(INDEX(Команды!$A$2:$AN$7500,MATCH(AH$3,Команды!$A$2:$A$7500,0),$E91+2)=Команды!$AJ$15,TRUE,FALSE),IF(INDEX(Команды!$A$2:$AN$7500,MATCH(AH$3,Команды!$A$2:$A$7500,0),$E91+2)=Команды!$AJ$16,TRUE,FALSE),,IF(INDEX(Команды!$A$2:$AN$7500,MATCH(AH$3,Команды!$A$2:$A$7500,0),$E91+2)=Команды!$AJ$17,TRUE,FALSE),,IF(INDEX(Команды!$A$2:$AN$7500,MATCH(AH$3,Команды!$A$2:$A$7500,0),$E91+2)=Команды!$AJ$18,TRUE,FALSE),,IF(INDEX(Команды!$A$2:$AN$7500,MATCH(AH$3,Команды!$A$2:$A$7500,0),$E91+2)=Команды!$AJ$19,TRUE,FALSE)),INDEX(Команды!$AJ$2:$AK$19,MATCH(INDEX(Команды!$A$2:$AN$7500,MATCH(AH$3,Команды!$A$2:$A$7500,0),$E91+2),Команды!$AJ$2:$AJ$19,0),2),0)</f>
        <v>В</v>
      </c>
      <c r="AI91" s="175" t="str">
        <f>IF(OR(IF(INDEX(Команды!$A$2:$AN$7500,MATCH(AH$3,Команды!$A$2:$A$7500,0),$E91+2)=Команды!$AJ$2,TRUE,FALSE),IF(INDEX(Команды!$A$2:$AN$7500,MATCH(AH$3,Команды!$A$2:$A$7500,0),$E91+2)=Команды!$AJ$3,TRUE,FALSE),IF(INDEX(Команды!$A$2:$AN$7500,MATCH(AH$3,Команды!$A$2:$A$7500,0),$E91+2)=Команды!$AJ$4,TRUE,FALSE),IF(INDEX(Команды!$A$2:$AN$7500,MATCH(AH$3,Команды!$A$2:$A$7500,0),$E91+2)=Команды!$AJ$5,TRUE,FALSE),IF(INDEX(Команды!$A$2:$AN$7500,MATCH(AH$3,Команды!$A$2:$A$7500,0),$E91+2)=Команды!$AJ$6,TRUE,FALSE),IF(INDEX(Команды!$A$2:$AN$7500,MATCH(AH$3,Команды!$A$2:$A$7500,0),$E91+2)=Команды!$AJ$7,TRUE,FALSE),IF(INDEX(Команды!$A$2:$AN$7500,MATCH(AH$3,Команды!$A$2:$A$7500,0),$E91+2)=Команды!$AJ$8,TRUE,FALSE),IF(INDEX(Команды!$A$2:$AN$7500,MATCH(AH$3,Команды!$A$2:$A$7500,0),$E91+2)=Команды!$AJ$9,TRUE,FALSE),IF(INDEX(Команды!$A$2:$AN$7500,MATCH(AH$3,Команды!$A$2:$A$7500,0),$E91+2)=Команды!$AJ$10,TRUE,FALSE),IF(INDEX(Команды!$A$2:$AN$7500,MATCH(AH$3,Команды!$A$2:$A$7500,0),$E91+2)=Команды!$AJ$11,TRUE,FALSE),IF(INDEX(Команды!$A$2:$AN$7500,MATCH(AH$3,Команды!$A$2:$A$7500,0),$E91+2)=Команды!$AJ$12,TRUE,FALSE),IF(INDEX(Команды!$A$2:$AN$7500,MATCH(AH$3,Команды!$A$2:$A$7500,0),$E91+2)=Команды!$AJ$13,TRUE,FALSE),IF(INDEX(Команды!$A$2:$AN$7500,MATCH(AH$3,Команды!$A$2:$A$7500,0),$E91+2)=Команды!$AJ$14,TRUE,FALSE),IF(INDEX(Команды!$A$2:$AN$7500,MATCH(AH$3,Команды!$A$2:$A$7500,0),$E91+2)=Команды!$AJ$15,TRUE,FALSE),IF(INDEX(Команды!$A$2:$AN$7500,MATCH(AH$3,Команды!$A$2:$A$7500,0),$E91+2)=Команды!$AJ$16,TRUE,FALSE),IF(INDEX(Команды!$A$2:$AN$7500,MATCH(AH$3,Команды!$A$2:$A$7500,0),$E91+2)=Команды!$AJ$17,TRUE,FALSE),IF(INDEX(Команды!$A$2:$AN$7500,MATCH(AH$3,Команды!$A$2:$A$7500,0),$E91+2)=Команды!$AJ$18,TRUE,FALSE),IF(INDEX(Команды!$A$2:$AN$7500,MATCH(AH$3,Команды!$A$2:$A$7500,0),$E91+2)=Команды!$AJ$19,TRUE,FALSE)),INDEX(Команды!$AJ$2:$AL$19,MATCH(INDEX(Команды!$A$2:$AN$7500,MATCH(AH$3,Команды!$A$2:$A$7500,0),$E91+2),Команды!$AJ$2:$AJ$19,0),3),0)</f>
        <v>В</v>
      </c>
      <c r="AJ91" s="342"/>
      <c r="AK91" s="174" t="str">
        <f>IF(OR(IF(INDEX(Команды!$A$2:$AN$7500,MATCH(AK$3,Команды!$A$2:$A$7500,0),$E91+2)=Команды!$AJ$2,TRUE,FALSE),IF(INDEX(Команды!$A$2:$AN$7500,MATCH(AK$3,Команды!$A$2:$A$7500,0),$E91+2)=Команды!$AJ$3,TRUE,FALSE),IF(INDEX(Команды!$A$2:$AN$7500,MATCH(AK$3,Команды!$A$2:$A$7500,0),$E91+2)=Команды!$AJ$4,TRUE,FALSE),IF(INDEX(Команды!$A$2:$AN$7500,MATCH(AK$3,Команды!$A$2:$A$7500,0),$E91+2)=Команды!$AJ$5,TRUE,FALSE),IF(INDEX(Команды!$A$2:$AN$7500,MATCH(AK$3,Команды!$A$2:$A$7500,0),$E91+2)=Команды!$AJ$6,TRUE,FALSE),IF(INDEX(Команды!$A$2:$AN$7500,MATCH(AK$3,Команды!$A$2:$A$7500,0),$E91+2)=Команды!$AJ$7,TRUE,FALSE),IF(INDEX(Команды!$A$2:$AN$7500,MATCH(AK$3,Команды!$A$2:$A$7500,0),$E91+2)=Команды!$AJ$8,TRUE,FALSE),IF(INDEX(Команды!$A$2:$AN$7500,MATCH(AK$3,Команды!$A$2:$A$7500,0),$E91+2)=Команды!$AJ$9,TRUE,FALSE),IF(INDEX(Команды!$A$2:$AN$7500,MATCH(AK$3,Команды!$A$2:$A$7500,0),$E91+2)=Команды!$AJ$10,TRUE,FALSE),IF(INDEX(Команды!$A$2:$AN$7500,MATCH(AK$3,Команды!$A$2:$A$7500,0),$E91+2)=Команды!$AJ$11,TRUE,FALSE),IF(INDEX(Команды!$A$2:$AN$7500,MATCH(AK$3,Команды!$A$2:$A$7500,0),$E91+2)=Команды!$AJ$12,TRUE,FALSE),IF(INDEX(Команды!$A$2:$AN$7500,MATCH(AK$3,Команды!$A$2:$A$7500,0),$E91+2)=Команды!$AJ$13,TRUE,FALSE),IF(INDEX(Команды!$A$2:$AN$7500,MATCH(AK$3,Команды!$A$2:$A$7500,0),$E91+2)=Команды!$AJ$14,TRUE,FALSE),IF(INDEX(Команды!$A$2:$AN$7500,MATCH(AK$3,Команды!$A$2:$A$7500,0),$E91+2)=Команды!$AJ$15,TRUE,FALSE),IF(INDEX(Команды!$A$2:$AN$7500,MATCH(AK$3,Команды!$A$2:$A$7500,0),$E91+2)=Команды!$AJ$16,TRUE,FALSE),,IF(INDEX(Команды!$A$2:$AN$7500,MATCH(AK$3,Команды!$A$2:$A$7500,0),$E91+2)=Команды!$AJ$17,TRUE,FALSE),,IF(INDEX(Команды!$A$2:$AN$7500,MATCH(AK$3,Команды!$A$2:$A$7500,0),$E91+2)=Команды!$AJ$18,TRUE,FALSE),,IF(INDEX(Команды!$A$2:$AN$7500,MATCH(AK$3,Команды!$A$2:$A$7500,0),$E91+2)=Команды!$AJ$19,TRUE,FALSE)),INDEX(Команды!$AJ$2:$AK$19,MATCH(INDEX(Команды!$A$2:$AN$7500,MATCH(AK$3,Команды!$A$2:$A$7500,0),$E91+2),Команды!$AJ$2:$AJ$19,0),2),0)</f>
        <v>В</v>
      </c>
      <c r="AL91" s="175" t="str">
        <f>IF(OR(IF(INDEX(Команды!$A$2:$AN$7500,MATCH(AK$3,Команды!$A$2:$A$7500,0),$E91+2)=Команды!$AJ$2,TRUE,FALSE),IF(INDEX(Команды!$A$2:$AN$7500,MATCH(AK$3,Команды!$A$2:$A$7500,0),$E91+2)=Команды!$AJ$3,TRUE,FALSE),IF(INDEX(Команды!$A$2:$AN$7500,MATCH(AK$3,Команды!$A$2:$A$7500,0),$E91+2)=Команды!$AJ$4,TRUE,FALSE),IF(INDEX(Команды!$A$2:$AN$7500,MATCH(AK$3,Команды!$A$2:$A$7500,0),$E91+2)=Команды!$AJ$5,TRUE,FALSE),IF(INDEX(Команды!$A$2:$AN$7500,MATCH(AK$3,Команды!$A$2:$A$7500,0),$E91+2)=Команды!$AJ$6,TRUE,FALSE),IF(INDEX(Команды!$A$2:$AN$7500,MATCH(AK$3,Команды!$A$2:$A$7500,0),$E91+2)=Команды!$AJ$7,TRUE,FALSE),IF(INDEX(Команды!$A$2:$AN$7500,MATCH(AK$3,Команды!$A$2:$A$7500,0),$E91+2)=Команды!$AJ$8,TRUE,FALSE),IF(INDEX(Команды!$A$2:$AN$7500,MATCH(AK$3,Команды!$A$2:$A$7500,0),$E91+2)=Команды!$AJ$9,TRUE,FALSE),IF(INDEX(Команды!$A$2:$AN$7500,MATCH(AK$3,Команды!$A$2:$A$7500,0),$E91+2)=Команды!$AJ$10,TRUE,FALSE),IF(INDEX(Команды!$A$2:$AN$7500,MATCH(AK$3,Команды!$A$2:$A$7500,0),$E91+2)=Команды!$AJ$11,TRUE,FALSE),IF(INDEX(Команды!$A$2:$AN$7500,MATCH(AK$3,Команды!$A$2:$A$7500,0),$E91+2)=Команды!$AJ$12,TRUE,FALSE),IF(INDEX(Команды!$A$2:$AN$7500,MATCH(AK$3,Команды!$A$2:$A$7500,0),$E91+2)=Команды!$AJ$13,TRUE,FALSE),IF(INDEX(Команды!$A$2:$AN$7500,MATCH(AK$3,Команды!$A$2:$A$7500,0),$E91+2)=Команды!$AJ$14,TRUE,FALSE),IF(INDEX(Команды!$A$2:$AN$7500,MATCH(AK$3,Команды!$A$2:$A$7500,0),$E91+2)=Команды!$AJ$15,TRUE,FALSE),IF(INDEX(Команды!$A$2:$AN$7500,MATCH(AK$3,Команды!$A$2:$A$7500,0),$E91+2)=Команды!$AJ$16,TRUE,FALSE),IF(INDEX(Команды!$A$2:$AN$7500,MATCH(AK$3,Команды!$A$2:$A$7500,0),$E91+2)=Команды!$AJ$17,TRUE,FALSE),IF(INDEX(Команды!$A$2:$AN$7500,MATCH(AK$3,Команды!$A$2:$A$7500,0),$E91+2)=Команды!$AJ$18,TRUE,FALSE),IF(INDEX(Команды!$A$2:$AN$7500,MATCH(AK$3,Команды!$A$2:$A$7500,0),$E91+2)=Команды!$AJ$19,TRUE,FALSE)),INDEX(Команды!$AJ$2:$AL$19,MATCH(INDEX(Команды!$A$2:$AN$7500,MATCH(AK$3,Команды!$A$2:$A$7500,0),$E91+2),Команды!$AJ$2:$AJ$19,0),3),0)</f>
        <v>В</v>
      </c>
      <c r="AM91" s="342"/>
      <c r="AN91" s="174">
        <f>IF(OR(IF(INDEX(Команды!$A$2:$AN$7500,MATCH(AN$3,Команды!$A$2:$A$7500,0),$E91+2)=Команды!$AJ$2,TRUE,FALSE),IF(INDEX(Команды!$A$2:$AN$7500,MATCH(AN$3,Команды!$A$2:$A$7500,0),$E91+2)=Команды!$AJ$3,TRUE,FALSE),IF(INDEX(Команды!$A$2:$AN$7500,MATCH(AN$3,Команды!$A$2:$A$7500,0),$E91+2)=Команды!$AJ$4,TRUE,FALSE),IF(INDEX(Команды!$A$2:$AN$7500,MATCH(AN$3,Команды!$A$2:$A$7500,0),$E91+2)=Команды!$AJ$5,TRUE,FALSE),IF(INDEX(Команды!$A$2:$AN$7500,MATCH(AN$3,Команды!$A$2:$A$7500,0),$E91+2)=Команды!$AJ$6,TRUE,FALSE),IF(INDEX(Команды!$A$2:$AN$7500,MATCH(AN$3,Команды!$A$2:$A$7500,0),$E91+2)=Команды!$AJ$7,TRUE,FALSE),IF(INDEX(Команды!$A$2:$AN$7500,MATCH(AN$3,Команды!$A$2:$A$7500,0),$E91+2)=Команды!$AJ$8,TRUE,FALSE),IF(INDEX(Команды!$A$2:$AN$7500,MATCH(AN$3,Команды!$A$2:$A$7500,0),$E91+2)=Команды!$AJ$9,TRUE,FALSE),IF(INDEX(Команды!$A$2:$AN$7500,MATCH(AN$3,Команды!$A$2:$A$7500,0),$E91+2)=Команды!$AJ$10,TRUE,FALSE),IF(INDEX(Команды!$A$2:$AN$7500,MATCH(AN$3,Команды!$A$2:$A$7500,0),$E91+2)=Команды!$AJ$11,TRUE,FALSE),IF(INDEX(Команды!$A$2:$AN$7500,MATCH(AN$3,Команды!$A$2:$A$7500,0),$E91+2)=Команды!$AJ$12,TRUE,FALSE),IF(INDEX(Команды!$A$2:$AN$7500,MATCH(AN$3,Команды!$A$2:$A$7500,0),$E91+2)=Команды!$AJ$13,TRUE,FALSE),IF(INDEX(Команды!$A$2:$AN$7500,MATCH(AN$3,Команды!$A$2:$A$7500,0),$E91+2)=Команды!$AJ$14,TRUE,FALSE),IF(INDEX(Команды!$A$2:$AN$7500,MATCH(AN$3,Команды!$A$2:$A$7500,0),$E91+2)=Команды!$AJ$15,TRUE,FALSE),IF(INDEX(Команды!$A$2:$AN$7500,MATCH(AN$3,Команды!$A$2:$A$7500,0),$E91+2)=Команды!$AJ$16,TRUE,FALSE),,IF(INDEX(Команды!$A$2:$AN$7500,MATCH(AN$3,Команды!$A$2:$A$7500,0),$E91+2)=Команды!$AJ$17,TRUE,FALSE),,IF(INDEX(Команды!$A$2:$AN$7500,MATCH(AN$3,Команды!$A$2:$A$7500,0),$E91+2)=Команды!$AJ$18,TRUE,FALSE),,IF(INDEX(Команды!$A$2:$AN$7500,MATCH(AN$3,Команды!$A$2:$A$7500,0),$E91+2)=Команды!$AJ$19,TRUE,FALSE)),INDEX(Команды!$AJ$2:$AK$19,MATCH(INDEX(Команды!$A$2:$AN$7500,MATCH(AN$3,Команды!$A$2:$A$7500,0),$E91+2),Команды!$AJ$2:$AJ$19,0),2),0)</f>
        <v>0.5</v>
      </c>
      <c r="AO91" s="175">
        <f>IF(OR(IF(INDEX(Команды!$A$2:$AN$7500,MATCH(AN$3,Команды!$A$2:$A$7500,0),$E91+2)=Команды!$AJ$2,TRUE,FALSE),IF(INDEX(Команды!$A$2:$AN$7500,MATCH(AN$3,Команды!$A$2:$A$7500,0),$E91+2)=Команды!$AJ$3,TRUE,FALSE),IF(INDEX(Команды!$A$2:$AN$7500,MATCH(AN$3,Команды!$A$2:$A$7500,0),$E91+2)=Команды!$AJ$4,TRUE,FALSE),IF(INDEX(Команды!$A$2:$AN$7500,MATCH(AN$3,Команды!$A$2:$A$7500,0),$E91+2)=Команды!$AJ$5,TRUE,FALSE),IF(INDEX(Команды!$A$2:$AN$7500,MATCH(AN$3,Команды!$A$2:$A$7500,0),$E91+2)=Команды!$AJ$6,TRUE,FALSE),IF(INDEX(Команды!$A$2:$AN$7500,MATCH(AN$3,Команды!$A$2:$A$7500,0),$E91+2)=Команды!$AJ$7,TRUE,FALSE),IF(INDEX(Команды!$A$2:$AN$7500,MATCH(AN$3,Команды!$A$2:$A$7500,0),$E91+2)=Команды!$AJ$8,TRUE,FALSE),IF(INDEX(Команды!$A$2:$AN$7500,MATCH(AN$3,Команды!$A$2:$A$7500,0),$E91+2)=Команды!$AJ$9,TRUE,FALSE),IF(INDEX(Команды!$A$2:$AN$7500,MATCH(AN$3,Команды!$A$2:$A$7500,0),$E91+2)=Команды!$AJ$10,TRUE,FALSE),IF(INDEX(Команды!$A$2:$AN$7500,MATCH(AN$3,Команды!$A$2:$A$7500,0),$E91+2)=Команды!$AJ$11,TRUE,FALSE),IF(INDEX(Команды!$A$2:$AN$7500,MATCH(AN$3,Команды!$A$2:$A$7500,0),$E91+2)=Команды!$AJ$12,TRUE,FALSE),IF(INDEX(Команды!$A$2:$AN$7500,MATCH(AN$3,Команды!$A$2:$A$7500,0),$E91+2)=Команды!$AJ$13,TRUE,FALSE),IF(INDEX(Команды!$A$2:$AN$7500,MATCH(AN$3,Команды!$A$2:$A$7500,0),$E91+2)=Команды!$AJ$14,TRUE,FALSE),IF(INDEX(Команды!$A$2:$AN$7500,MATCH(AN$3,Команды!$A$2:$A$7500,0),$E91+2)=Команды!$AJ$15,TRUE,FALSE),IF(INDEX(Команды!$A$2:$AN$7500,MATCH(AN$3,Команды!$A$2:$A$7500,0),$E91+2)=Команды!$AJ$16,TRUE,FALSE),IF(INDEX(Команды!$A$2:$AN$7500,MATCH(AN$3,Команды!$A$2:$A$7500,0),$E91+2)=Команды!$AJ$17,TRUE,FALSE),IF(INDEX(Команды!$A$2:$AN$7500,MATCH(AN$3,Команды!$A$2:$A$7500,0),$E91+2)=Команды!$AJ$18,TRUE,FALSE),IF(INDEX(Команды!$A$2:$AN$7500,MATCH(AN$3,Команды!$A$2:$A$7500,0),$E91+2)=Команды!$AJ$19,TRUE,FALSE)),INDEX(Команды!$AJ$2:$AL$19,MATCH(INDEX(Команды!$A$2:$AN$7500,MATCH(AN$3,Команды!$A$2:$A$7500,0),$E91+2),Команды!$AJ$2:$AJ$19,0),3),0)</f>
        <v>0.875</v>
      </c>
      <c r="AP91" s="342"/>
      <c r="AQ91" s="174">
        <f>IF(OR(IF(INDEX(Команды!$A$2:$AN$7500,MATCH(AQ$3,Команды!$A$2:$A$7500,0),$E91+2)=Команды!$AJ$2,TRUE,FALSE),IF(INDEX(Команды!$A$2:$AN$7500,MATCH(AQ$3,Команды!$A$2:$A$7500,0),$E91+2)=Команды!$AJ$3,TRUE,FALSE),IF(INDEX(Команды!$A$2:$AN$7500,MATCH(AQ$3,Команды!$A$2:$A$7500,0),$E91+2)=Команды!$AJ$4,TRUE,FALSE),IF(INDEX(Команды!$A$2:$AN$7500,MATCH(AQ$3,Команды!$A$2:$A$7500,0),$E91+2)=Команды!$AJ$5,TRUE,FALSE),IF(INDEX(Команды!$A$2:$AN$7500,MATCH(AQ$3,Команды!$A$2:$A$7500,0),$E91+2)=Команды!$AJ$6,TRUE,FALSE),IF(INDEX(Команды!$A$2:$AN$7500,MATCH(AQ$3,Команды!$A$2:$A$7500,0),$E91+2)=Команды!$AJ$7,TRUE,FALSE),IF(INDEX(Команды!$A$2:$AN$7500,MATCH(AQ$3,Команды!$A$2:$A$7500,0),$E91+2)=Команды!$AJ$8,TRUE,FALSE),IF(INDEX(Команды!$A$2:$AN$7500,MATCH(AQ$3,Команды!$A$2:$A$7500,0),$E91+2)=Команды!$AJ$9,TRUE,FALSE),IF(INDEX(Команды!$A$2:$AN$7500,MATCH(AQ$3,Команды!$A$2:$A$7500,0),$E91+2)=Команды!$AJ$10,TRUE,FALSE),IF(INDEX(Команды!$A$2:$AN$7500,MATCH(AQ$3,Команды!$A$2:$A$7500,0),$E91+2)=Команды!$AJ$11,TRUE,FALSE),IF(INDEX(Команды!$A$2:$AN$7500,MATCH(AQ$3,Команды!$A$2:$A$7500,0),$E91+2)=Команды!$AJ$12,TRUE,FALSE),IF(INDEX(Команды!$A$2:$AN$7500,MATCH(AQ$3,Команды!$A$2:$A$7500,0),$E91+2)=Команды!$AJ$13,TRUE,FALSE),IF(INDEX(Команды!$A$2:$AN$7500,MATCH(AQ$3,Команды!$A$2:$A$7500,0),$E91+2)=Команды!$AJ$14,TRUE,FALSE),IF(INDEX(Команды!$A$2:$AN$7500,MATCH(AQ$3,Команды!$A$2:$A$7500,0),$E91+2)=Команды!$AJ$15,TRUE,FALSE),IF(INDEX(Команды!$A$2:$AN$7500,MATCH(AQ$3,Команды!$A$2:$A$7500,0),$E91+2)=Команды!$AJ$16,TRUE,FALSE),,IF(INDEX(Команды!$A$2:$AN$7500,MATCH(AQ$3,Команды!$A$2:$A$7500,0),$E91+2)=Команды!$AJ$17,TRUE,FALSE),,IF(INDEX(Команды!$A$2:$AN$7500,MATCH(AQ$3,Команды!$A$2:$A$7500,0),$E91+2)=Команды!$AJ$18,TRUE,FALSE),,IF(INDEX(Команды!$A$2:$AN$7500,MATCH(AQ$3,Команды!$A$2:$A$7500,0),$E91+2)=Команды!$AJ$19,TRUE,FALSE)),INDEX(Команды!$AJ$2:$AK$19,MATCH(INDEX(Команды!$A$2:$AN$7500,MATCH(AQ$3,Команды!$A$2:$A$7500,0),$E91+2),Команды!$AJ$2:$AJ$19,0),2),0)</f>
        <v>0.58333333333333337</v>
      </c>
      <c r="AR91" s="175">
        <f>IF(OR(IF(INDEX(Команды!$A$2:$AN$7500,MATCH(AQ$3,Команды!$A$2:$A$7500,0),$E91+2)=Команды!$AJ$2,TRUE,FALSE),IF(INDEX(Команды!$A$2:$AN$7500,MATCH(AQ$3,Команды!$A$2:$A$7500,0),$E91+2)=Команды!$AJ$3,TRUE,FALSE),IF(INDEX(Команды!$A$2:$AN$7500,MATCH(AQ$3,Команды!$A$2:$A$7500,0),$E91+2)=Команды!$AJ$4,TRUE,FALSE),IF(INDEX(Команды!$A$2:$AN$7500,MATCH(AQ$3,Команды!$A$2:$A$7500,0),$E91+2)=Команды!$AJ$5,TRUE,FALSE),IF(INDEX(Команды!$A$2:$AN$7500,MATCH(AQ$3,Команды!$A$2:$A$7500,0),$E91+2)=Команды!$AJ$6,TRUE,FALSE),IF(INDEX(Команды!$A$2:$AN$7500,MATCH(AQ$3,Команды!$A$2:$A$7500,0),$E91+2)=Команды!$AJ$7,TRUE,FALSE),IF(INDEX(Команды!$A$2:$AN$7500,MATCH(AQ$3,Команды!$A$2:$A$7500,0),$E91+2)=Команды!$AJ$8,TRUE,FALSE),IF(INDEX(Команды!$A$2:$AN$7500,MATCH(AQ$3,Команды!$A$2:$A$7500,0),$E91+2)=Команды!$AJ$9,TRUE,FALSE),IF(INDEX(Команды!$A$2:$AN$7500,MATCH(AQ$3,Команды!$A$2:$A$7500,0),$E91+2)=Команды!$AJ$10,TRUE,FALSE),IF(INDEX(Команды!$A$2:$AN$7500,MATCH(AQ$3,Команды!$A$2:$A$7500,0),$E91+2)=Команды!$AJ$11,TRUE,FALSE),IF(INDEX(Команды!$A$2:$AN$7500,MATCH(AQ$3,Команды!$A$2:$A$7500,0),$E91+2)=Команды!$AJ$12,TRUE,FALSE),IF(INDEX(Команды!$A$2:$AN$7500,MATCH(AQ$3,Команды!$A$2:$A$7500,0),$E91+2)=Команды!$AJ$13,TRUE,FALSE),IF(INDEX(Команды!$A$2:$AN$7500,MATCH(AQ$3,Команды!$A$2:$A$7500,0),$E91+2)=Команды!$AJ$14,TRUE,FALSE),IF(INDEX(Команды!$A$2:$AN$7500,MATCH(AQ$3,Команды!$A$2:$A$7500,0),$E91+2)=Команды!$AJ$15,TRUE,FALSE),IF(INDEX(Команды!$A$2:$AN$7500,MATCH(AQ$3,Команды!$A$2:$A$7500,0),$E91+2)=Команды!$AJ$16,TRUE,FALSE),IF(INDEX(Команды!$A$2:$AN$7500,MATCH(AQ$3,Команды!$A$2:$A$7500,0),$E91+2)=Команды!$AJ$17,TRUE,FALSE),IF(INDEX(Команды!$A$2:$AN$7500,MATCH(AQ$3,Команды!$A$2:$A$7500,0),$E91+2)=Команды!$AJ$18,TRUE,FALSE),IF(INDEX(Команды!$A$2:$AN$7500,MATCH(AQ$3,Команды!$A$2:$A$7500,0),$E91+2)=Команды!$AJ$19,TRUE,FALSE)),INDEX(Команды!$AJ$2:$AL$19,MATCH(INDEX(Команды!$A$2:$AN$7500,MATCH(AQ$3,Команды!$A$2:$A$7500,0),$E91+2),Команды!$AJ$2:$AJ$19,0),3),0)</f>
        <v>0.95833333333333337</v>
      </c>
      <c r="AS91" s="342"/>
      <c r="AT91" s="174">
        <f>IF(OR(IF(INDEX(Команды!$A$2:$AN$7500,MATCH(AT$3,Команды!$A$2:$A$7500,0),$E91+2)=Команды!$AJ$2,TRUE,FALSE),IF(INDEX(Команды!$A$2:$AN$7500,MATCH(AT$3,Команды!$A$2:$A$7500,0),$E91+2)=Команды!$AJ$3,TRUE,FALSE),IF(INDEX(Команды!$A$2:$AN$7500,MATCH(AT$3,Команды!$A$2:$A$7500,0),$E91+2)=Команды!$AJ$4,TRUE,FALSE),IF(INDEX(Команды!$A$2:$AN$7500,MATCH(AT$3,Команды!$A$2:$A$7500,0),$E91+2)=Команды!$AJ$5,TRUE,FALSE),IF(INDEX(Команды!$A$2:$AN$7500,MATCH(AT$3,Команды!$A$2:$A$7500,0),$E91+2)=Команды!$AJ$6,TRUE,FALSE),IF(INDEX(Команды!$A$2:$AN$7500,MATCH(AT$3,Команды!$A$2:$A$7500,0),$E91+2)=Команды!$AJ$7,TRUE,FALSE),IF(INDEX(Команды!$A$2:$AN$7500,MATCH(AT$3,Команды!$A$2:$A$7500,0),$E91+2)=Команды!$AJ$8,TRUE,FALSE),IF(INDEX(Команды!$A$2:$AN$7500,MATCH(AT$3,Команды!$A$2:$A$7500,0),$E91+2)=Команды!$AJ$9,TRUE,FALSE),IF(INDEX(Команды!$A$2:$AN$7500,MATCH(AT$3,Команды!$A$2:$A$7500,0),$E91+2)=Команды!$AJ$10,TRUE,FALSE),IF(INDEX(Команды!$A$2:$AN$7500,MATCH(AT$3,Команды!$A$2:$A$7500,0),$E91+2)=Команды!$AJ$11,TRUE,FALSE),IF(INDEX(Команды!$A$2:$AN$7500,MATCH(AT$3,Команды!$A$2:$A$7500,0),$E91+2)=Команды!$AJ$12,TRUE,FALSE),IF(INDEX(Команды!$A$2:$AN$7500,MATCH(AT$3,Команды!$A$2:$A$7500,0),$E91+2)=Команды!$AJ$13,TRUE,FALSE),IF(INDEX(Команды!$A$2:$AN$7500,MATCH(AT$3,Команды!$A$2:$A$7500,0),$E91+2)=Команды!$AJ$14,TRUE,FALSE),IF(INDEX(Команды!$A$2:$AN$7500,MATCH(AT$3,Команды!$A$2:$A$7500,0),$E91+2)=Команды!$AJ$15,TRUE,FALSE),IF(INDEX(Команды!$A$2:$AN$7500,MATCH(AT$3,Команды!$A$2:$A$7500,0),$E91+2)=Команды!$AJ$16,TRUE,FALSE),,IF(INDEX(Команды!$A$2:$AN$7500,MATCH(AT$3,Команды!$A$2:$A$7500,0),$E91+2)=Команды!$AJ$17,TRUE,FALSE),,IF(INDEX(Команды!$A$2:$AN$7500,MATCH(AT$3,Команды!$A$2:$A$7500,0),$E91+2)=Команды!$AJ$18,TRUE,FALSE),,IF(INDEX(Команды!$A$2:$AN$7500,MATCH(AT$3,Команды!$A$2:$A$7500,0),$E91+2)=Команды!$AJ$19,TRUE,FALSE)),INDEX(Команды!$AJ$2:$AK$19,MATCH(INDEX(Команды!$A$2:$AN$7500,MATCH(AT$3,Команды!$A$2:$A$7500,0),$E91+2),Команды!$AJ$2:$AJ$19,0),2),0)</f>
        <v>0.64583333333333337</v>
      </c>
      <c r="AU91" s="175">
        <f>IF(OR(IF(INDEX(Команды!$A$2:$AN$7500,MATCH(AT$3,Команды!$A$2:$A$7500,0),$E91+2)=Команды!$AJ$2,TRUE,FALSE),IF(INDEX(Команды!$A$2:$AN$7500,MATCH(AT$3,Команды!$A$2:$A$7500,0),$E91+2)=Команды!$AJ$3,TRUE,FALSE),IF(INDEX(Команды!$A$2:$AN$7500,MATCH(AT$3,Команды!$A$2:$A$7500,0),$E91+2)=Команды!$AJ$4,TRUE,FALSE),IF(INDEX(Команды!$A$2:$AN$7500,MATCH(AT$3,Команды!$A$2:$A$7500,0),$E91+2)=Команды!$AJ$5,TRUE,FALSE),IF(INDEX(Команды!$A$2:$AN$7500,MATCH(AT$3,Команды!$A$2:$A$7500,0),$E91+2)=Команды!$AJ$6,TRUE,FALSE),IF(INDEX(Команды!$A$2:$AN$7500,MATCH(AT$3,Команды!$A$2:$A$7500,0),$E91+2)=Команды!$AJ$7,TRUE,FALSE),IF(INDEX(Команды!$A$2:$AN$7500,MATCH(AT$3,Команды!$A$2:$A$7500,0),$E91+2)=Команды!$AJ$8,TRUE,FALSE),IF(INDEX(Команды!$A$2:$AN$7500,MATCH(AT$3,Команды!$A$2:$A$7500,0),$E91+2)=Команды!$AJ$9,TRUE,FALSE),IF(INDEX(Команды!$A$2:$AN$7500,MATCH(AT$3,Команды!$A$2:$A$7500,0),$E91+2)=Команды!$AJ$10,TRUE,FALSE),IF(INDEX(Команды!$A$2:$AN$7500,MATCH(AT$3,Команды!$A$2:$A$7500,0),$E91+2)=Команды!$AJ$11,TRUE,FALSE),IF(INDEX(Команды!$A$2:$AN$7500,MATCH(AT$3,Команды!$A$2:$A$7500,0),$E91+2)=Команды!$AJ$12,TRUE,FALSE),IF(INDEX(Команды!$A$2:$AN$7500,MATCH(AT$3,Команды!$A$2:$A$7500,0),$E91+2)=Команды!$AJ$13,TRUE,FALSE),IF(INDEX(Команды!$A$2:$AN$7500,MATCH(AT$3,Команды!$A$2:$A$7500,0),$E91+2)=Команды!$AJ$14,TRUE,FALSE),IF(INDEX(Команды!$A$2:$AN$7500,MATCH(AT$3,Команды!$A$2:$A$7500,0),$E91+2)=Команды!$AJ$15,TRUE,FALSE),IF(INDEX(Команды!$A$2:$AN$7500,MATCH(AT$3,Команды!$A$2:$A$7500,0),$E91+2)=Команды!$AJ$16,TRUE,FALSE),IF(INDEX(Команды!$A$2:$AN$7500,MATCH(AT$3,Команды!$A$2:$A$7500,0),$E91+2)=Команды!$AJ$17,TRUE,FALSE),IF(INDEX(Команды!$A$2:$AN$7500,MATCH(AT$3,Команды!$A$2:$A$7500,0),$E91+2)=Команды!$AJ$18,TRUE,FALSE),IF(INDEX(Команды!$A$2:$AN$7500,MATCH(AT$3,Команды!$A$2:$A$7500,0),$E91+2)=Команды!$AJ$19,TRUE,FALSE)),INDEX(Команды!$AJ$2:$AL$19,MATCH(INDEX(Команды!$A$2:$AN$7500,MATCH(AT$3,Команды!$A$2:$A$7500,0),$E91+2),Команды!$AJ$2:$AJ$19,0),3),0)</f>
        <v>1.0208333333333333</v>
      </c>
      <c r="AV91" s="342"/>
      <c r="AW91" s="174">
        <f>IF(OR(IF(INDEX(Команды!$A$2:$AN$7500,MATCH(AW$3,Команды!$A$2:$A$7500,0),$E91+2)=Команды!$AJ$2,TRUE,FALSE),IF(INDEX(Команды!$A$2:$AN$7500,MATCH(AW$3,Команды!$A$2:$A$7500,0),$E91+2)=Команды!$AJ$3,TRUE,FALSE),IF(INDEX(Команды!$A$2:$AN$7500,MATCH(AW$3,Команды!$A$2:$A$7500,0),$E91+2)=Команды!$AJ$4,TRUE,FALSE),IF(INDEX(Команды!$A$2:$AN$7500,MATCH(AW$3,Команды!$A$2:$A$7500,0),$E91+2)=Команды!$AJ$5,TRUE,FALSE),IF(INDEX(Команды!$A$2:$AN$7500,MATCH(AW$3,Команды!$A$2:$A$7500,0),$E91+2)=Команды!$AJ$6,TRUE,FALSE),IF(INDEX(Команды!$A$2:$AN$7500,MATCH(AW$3,Команды!$A$2:$A$7500,0),$E91+2)=Команды!$AJ$7,TRUE,FALSE),IF(INDEX(Команды!$A$2:$AN$7500,MATCH(AW$3,Команды!$A$2:$A$7500,0),$E91+2)=Команды!$AJ$8,TRUE,FALSE),IF(INDEX(Команды!$A$2:$AN$7500,MATCH(AW$3,Команды!$A$2:$A$7500,0),$E91+2)=Команды!$AJ$9,TRUE,FALSE),IF(INDEX(Команды!$A$2:$AN$7500,MATCH(AW$3,Команды!$A$2:$A$7500,0),$E91+2)=Команды!$AJ$10,TRUE,FALSE),IF(INDEX(Команды!$A$2:$AN$7500,MATCH(AW$3,Команды!$A$2:$A$7500,0),$E91+2)=Команды!$AJ$11,TRUE,FALSE),IF(INDEX(Команды!$A$2:$AN$7500,MATCH(AW$3,Команды!$A$2:$A$7500,0),$E91+2)=Команды!$AJ$12,TRUE,FALSE),IF(INDEX(Команды!$A$2:$AN$7500,MATCH(AW$3,Команды!$A$2:$A$7500,0),$E91+2)=Команды!$AJ$13,TRUE,FALSE),IF(INDEX(Команды!$A$2:$AN$7500,MATCH(AW$3,Команды!$A$2:$A$7500,0),$E91+2)=Команды!$AJ$14,TRUE,FALSE),IF(INDEX(Команды!$A$2:$AN$7500,MATCH(AW$3,Команды!$A$2:$A$7500,0),$E91+2)=Команды!$AJ$15,TRUE,FALSE),IF(INDEX(Команды!$A$2:$AN$7500,MATCH(AW$3,Команды!$A$2:$A$7500,0),$E91+2)=Команды!$AJ$16,TRUE,FALSE),,IF(INDEX(Команды!$A$2:$AN$7500,MATCH(AW$3,Команды!$A$2:$A$7500,0),$E91+2)=Команды!$AJ$17,TRUE,FALSE),,IF(INDEX(Команды!$A$2:$AN$7500,MATCH(AW$3,Команды!$A$2:$A$7500,0),$E91+2)=Команды!$AJ$18,TRUE,FALSE),,IF(INDEX(Команды!$A$2:$AN$7500,MATCH(AW$3,Команды!$A$2:$A$7500,0),$E91+2)=Команды!$AJ$19,TRUE,FALSE)),INDEX(Команды!$AJ$2:$AK$19,MATCH(INDEX(Команды!$A$2:$AN$7500,MATCH(AW$3,Команды!$A$2:$A$7500,0),$E91+2),Команды!$AJ$2:$AJ$19,0),2),0)</f>
        <v>0.64583333333333337</v>
      </c>
      <c r="AX91" s="175">
        <f>IF(OR(IF(INDEX(Команды!$A$2:$AN$7500,MATCH(AW$3,Команды!$A$2:$A$7500,0),$E91+2)=Команды!$AJ$2,TRUE,FALSE),IF(INDEX(Команды!$A$2:$AN$7500,MATCH(AW$3,Команды!$A$2:$A$7500,0),$E91+2)=Команды!$AJ$3,TRUE,FALSE),IF(INDEX(Команды!$A$2:$AN$7500,MATCH(AW$3,Команды!$A$2:$A$7500,0),$E91+2)=Команды!$AJ$4,TRUE,FALSE),IF(INDEX(Команды!$A$2:$AN$7500,MATCH(AW$3,Команды!$A$2:$A$7500,0),$E91+2)=Команды!$AJ$5,TRUE,FALSE),IF(INDEX(Команды!$A$2:$AN$7500,MATCH(AW$3,Команды!$A$2:$A$7500,0),$E91+2)=Команды!$AJ$6,TRUE,FALSE),IF(INDEX(Команды!$A$2:$AN$7500,MATCH(AW$3,Команды!$A$2:$A$7500,0),$E91+2)=Команды!$AJ$7,TRUE,FALSE),IF(INDEX(Команды!$A$2:$AN$7500,MATCH(AW$3,Команды!$A$2:$A$7500,0),$E91+2)=Команды!$AJ$8,TRUE,FALSE),IF(INDEX(Команды!$A$2:$AN$7500,MATCH(AW$3,Команды!$A$2:$A$7500,0),$E91+2)=Команды!$AJ$9,TRUE,FALSE),IF(INDEX(Команды!$A$2:$AN$7500,MATCH(AW$3,Команды!$A$2:$A$7500,0),$E91+2)=Команды!$AJ$10,TRUE,FALSE),IF(INDEX(Команды!$A$2:$AN$7500,MATCH(AW$3,Команды!$A$2:$A$7500,0),$E91+2)=Команды!$AJ$11,TRUE,FALSE),IF(INDEX(Команды!$A$2:$AN$7500,MATCH(AW$3,Команды!$A$2:$A$7500,0),$E91+2)=Команды!$AJ$12,TRUE,FALSE),IF(INDEX(Команды!$A$2:$AN$7500,MATCH(AW$3,Команды!$A$2:$A$7500,0),$E91+2)=Команды!$AJ$13,TRUE,FALSE),IF(INDEX(Команды!$A$2:$AN$7500,MATCH(AW$3,Команды!$A$2:$A$7500,0),$E91+2)=Команды!$AJ$14,TRUE,FALSE),IF(INDEX(Команды!$A$2:$AN$7500,MATCH(AW$3,Команды!$A$2:$A$7500,0),$E91+2)=Команды!$AJ$15,TRUE,FALSE),IF(INDEX(Команды!$A$2:$AN$7500,MATCH(AW$3,Команды!$A$2:$A$7500,0),$E91+2)=Команды!$AJ$16,TRUE,FALSE),IF(INDEX(Команды!$A$2:$AN$7500,MATCH(AW$3,Команды!$A$2:$A$7500,0),$E91+2)=Команды!$AJ$17,TRUE,FALSE),IF(INDEX(Команды!$A$2:$AN$7500,MATCH(AW$3,Команды!$A$2:$A$7500,0),$E91+2)=Команды!$AJ$18,TRUE,FALSE),IF(INDEX(Команды!$A$2:$AN$7500,MATCH(AW$3,Команды!$A$2:$A$7500,0),$E91+2)=Команды!$AJ$19,TRUE,FALSE)),INDEX(Команды!$AJ$2:$AL$19,MATCH(INDEX(Команды!$A$2:$AN$7500,MATCH(AW$3,Команды!$A$2:$A$7500,0),$E91+2),Команды!$AJ$2:$AJ$19,0),3),0)</f>
        <v>1.0208333333333333</v>
      </c>
      <c r="AY91" s="342"/>
      <c r="AZ91" s="174" t="str">
        <f>IF(OR(IF(INDEX(Команды!$A$2:$AN$7500,MATCH(AZ$3,Команды!$A$2:$A$7500,0),$E91+2)=Команды!$AJ$2,TRUE,FALSE),IF(INDEX(Команды!$A$2:$AN$7500,MATCH(AZ$3,Команды!$A$2:$A$7500,0),$E91+2)=Команды!$AJ$3,TRUE,FALSE),IF(INDEX(Команды!$A$2:$AN$7500,MATCH(AZ$3,Команды!$A$2:$A$7500,0),$E91+2)=Команды!$AJ$4,TRUE,FALSE),IF(INDEX(Команды!$A$2:$AN$7500,MATCH(AZ$3,Команды!$A$2:$A$7500,0),$E91+2)=Команды!$AJ$5,TRUE,FALSE),IF(INDEX(Команды!$A$2:$AN$7500,MATCH(AZ$3,Команды!$A$2:$A$7500,0),$E91+2)=Команды!$AJ$6,TRUE,FALSE),IF(INDEX(Команды!$A$2:$AN$7500,MATCH(AZ$3,Команды!$A$2:$A$7500,0),$E91+2)=Команды!$AJ$7,TRUE,FALSE),IF(INDEX(Команды!$A$2:$AN$7500,MATCH(AZ$3,Команды!$A$2:$A$7500,0),$E91+2)=Команды!$AJ$8,TRUE,FALSE),IF(INDEX(Команды!$A$2:$AN$7500,MATCH(AZ$3,Команды!$A$2:$A$7500,0),$E91+2)=Команды!$AJ$9,TRUE,FALSE),IF(INDEX(Команды!$A$2:$AN$7500,MATCH(AZ$3,Команды!$A$2:$A$7500,0),$E91+2)=Команды!$AJ$10,TRUE,FALSE),IF(INDEX(Команды!$A$2:$AN$7500,MATCH(AZ$3,Команды!$A$2:$A$7500,0),$E91+2)=Команды!$AJ$11,TRUE,FALSE),IF(INDEX(Команды!$A$2:$AN$7500,MATCH(AZ$3,Команды!$A$2:$A$7500,0),$E91+2)=Команды!$AJ$12,TRUE,FALSE),IF(INDEX(Команды!$A$2:$AN$7500,MATCH(AZ$3,Команды!$A$2:$A$7500,0),$E91+2)=Команды!$AJ$13,TRUE,FALSE),IF(INDEX(Команды!$A$2:$AN$7500,MATCH(AZ$3,Команды!$A$2:$A$7500,0),$E91+2)=Команды!$AJ$14,TRUE,FALSE),IF(INDEX(Команды!$A$2:$AN$7500,MATCH(AZ$3,Команды!$A$2:$A$7500,0),$E91+2)=Команды!$AJ$15,TRUE,FALSE),IF(INDEX(Команды!$A$2:$AN$7500,MATCH(AZ$3,Команды!$A$2:$A$7500,0),$E91+2)=Команды!$AJ$16,TRUE,FALSE),,IF(INDEX(Команды!$A$2:$AN$7500,MATCH(AZ$3,Команды!$A$2:$A$7500,0),$E91+2)=Команды!$AJ$17,TRUE,FALSE),,IF(INDEX(Команды!$A$2:$AN$7500,MATCH(AZ$3,Команды!$A$2:$A$7500,0),$E91+2)=Команды!$AJ$18,TRUE,FALSE),,IF(INDEX(Команды!$A$2:$AN$7500,MATCH(AZ$3,Команды!$A$2:$A$7500,0),$E91+2)=Команды!$AJ$19,TRUE,FALSE)),INDEX(Команды!$AJ$2:$AK$19,MATCH(INDEX(Команды!$A$2:$AN$7500,MATCH(AZ$3,Команды!$A$2:$A$7500,0),$E91+2),Команды!$AJ$2:$AJ$19,0),2),0)</f>
        <v>В</v>
      </c>
      <c r="BA91" s="175" t="str">
        <f>IF(OR(IF(INDEX(Команды!$A$2:$AN$7500,MATCH(AZ$3,Команды!$A$2:$A$7500,0),$E91+2)=Команды!$AJ$2,TRUE,FALSE),IF(INDEX(Команды!$A$2:$AN$7500,MATCH(AZ$3,Команды!$A$2:$A$7500,0),$E91+2)=Команды!$AJ$3,TRUE,FALSE),IF(INDEX(Команды!$A$2:$AN$7500,MATCH(AZ$3,Команды!$A$2:$A$7500,0),$E91+2)=Команды!$AJ$4,TRUE,FALSE),IF(INDEX(Команды!$A$2:$AN$7500,MATCH(AZ$3,Команды!$A$2:$A$7500,0),$E91+2)=Команды!$AJ$5,TRUE,FALSE),IF(INDEX(Команды!$A$2:$AN$7500,MATCH(AZ$3,Команды!$A$2:$A$7500,0),$E91+2)=Команды!$AJ$6,TRUE,FALSE),IF(INDEX(Команды!$A$2:$AN$7500,MATCH(AZ$3,Команды!$A$2:$A$7500,0),$E91+2)=Команды!$AJ$7,TRUE,FALSE),IF(INDEX(Команды!$A$2:$AN$7500,MATCH(AZ$3,Команды!$A$2:$A$7500,0),$E91+2)=Команды!$AJ$8,TRUE,FALSE),IF(INDEX(Команды!$A$2:$AN$7500,MATCH(AZ$3,Команды!$A$2:$A$7500,0),$E91+2)=Команды!$AJ$9,TRUE,FALSE),IF(INDEX(Команды!$A$2:$AN$7500,MATCH(AZ$3,Команды!$A$2:$A$7500,0),$E91+2)=Команды!$AJ$10,TRUE,FALSE),IF(INDEX(Команды!$A$2:$AN$7500,MATCH(AZ$3,Команды!$A$2:$A$7500,0),$E91+2)=Команды!$AJ$11,TRUE,FALSE),IF(INDEX(Команды!$A$2:$AN$7500,MATCH(AZ$3,Команды!$A$2:$A$7500,0),$E91+2)=Команды!$AJ$12,TRUE,FALSE),IF(INDEX(Команды!$A$2:$AN$7500,MATCH(AZ$3,Команды!$A$2:$A$7500,0),$E91+2)=Команды!$AJ$13,TRUE,FALSE),IF(INDEX(Команды!$A$2:$AN$7500,MATCH(AZ$3,Команды!$A$2:$A$7500,0),$E91+2)=Команды!$AJ$14,TRUE,FALSE),IF(INDEX(Команды!$A$2:$AN$7500,MATCH(AZ$3,Команды!$A$2:$A$7500,0),$E91+2)=Команды!$AJ$15,TRUE,FALSE),IF(INDEX(Команды!$A$2:$AN$7500,MATCH(AZ$3,Команды!$A$2:$A$7500,0),$E91+2)=Команды!$AJ$16,TRUE,FALSE),IF(INDEX(Команды!$A$2:$AN$7500,MATCH(AZ$3,Команды!$A$2:$A$7500,0),$E91+2)=Команды!$AJ$17,TRUE,FALSE),IF(INDEX(Команды!$A$2:$AN$7500,MATCH(AZ$3,Команды!$A$2:$A$7500,0),$E91+2)=Команды!$AJ$18,TRUE,FALSE),IF(INDEX(Команды!$A$2:$AN$7500,MATCH(AZ$3,Команды!$A$2:$A$7500,0),$E91+2)=Команды!$AJ$19,TRUE,FALSE)),INDEX(Команды!$AJ$2:$AL$19,MATCH(INDEX(Команды!$A$2:$AN$7500,MATCH(AZ$3,Команды!$A$2:$A$7500,0),$E91+2),Команды!$AJ$2:$AJ$19,0),3),0)</f>
        <v>В</v>
      </c>
      <c r="BB91" s="342"/>
      <c r="BC91" s="174" t="str">
        <f>IF(OR(IF(INDEX(Команды!$A$2:$AN$7500,MATCH(BC$3,Команды!$A$2:$A$7500,0),$E91+2)=Команды!$AJ$2,TRUE,FALSE),IF(INDEX(Команды!$A$2:$AN$7500,MATCH(BC$3,Команды!$A$2:$A$7500,0),$E91+2)=Команды!$AJ$3,TRUE,FALSE),IF(INDEX(Команды!$A$2:$AN$7500,MATCH(BC$3,Команды!$A$2:$A$7500,0),$E91+2)=Команды!$AJ$4,TRUE,FALSE),IF(INDEX(Команды!$A$2:$AN$7500,MATCH(BC$3,Команды!$A$2:$A$7500,0),$E91+2)=Команды!$AJ$5,TRUE,FALSE),IF(INDEX(Команды!$A$2:$AN$7500,MATCH(BC$3,Команды!$A$2:$A$7500,0),$E91+2)=Команды!$AJ$6,TRUE,FALSE),IF(INDEX(Команды!$A$2:$AN$7500,MATCH(BC$3,Команды!$A$2:$A$7500,0),$E91+2)=Команды!$AJ$7,TRUE,FALSE),IF(INDEX(Команды!$A$2:$AN$7500,MATCH(BC$3,Команды!$A$2:$A$7500,0),$E91+2)=Команды!$AJ$8,TRUE,FALSE),IF(INDEX(Команды!$A$2:$AN$7500,MATCH(BC$3,Команды!$A$2:$A$7500,0),$E91+2)=Команды!$AJ$9,TRUE,FALSE),IF(INDEX(Команды!$A$2:$AN$7500,MATCH(BC$3,Команды!$A$2:$A$7500,0),$E91+2)=Команды!$AJ$10,TRUE,FALSE),IF(INDEX(Команды!$A$2:$AN$7500,MATCH(BC$3,Команды!$A$2:$A$7500,0),$E91+2)=Команды!$AJ$11,TRUE,FALSE),IF(INDEX(Команды!$A$2:$AN$7500,MATCH(BC$3,Команды!$A$2:$A$7500,0),$E91+2)=Команды!$AJ$12,TRUE,FALSE),IF(INDEX(Команды!$A$2:$AN$7500,MATCH(BC$3,Команды!$A$2:$A$7500,0),$E91+2)=Команды!$AJ$13,TRUE,FALSE),IF(INDEX(Команды!$A$2:$AN$7500,MATCH(BC$3,Команды!$A$2:$A$7500,0),$E91+2)=Команды!$AJ$14,TRUE,FALSE),IF(INDEX(Команды!$A$2:$AN$7500,MATCH(BC$3,Команды!$A$2:$A$7500,0),$E91+2)=Команды!$AJ$15,TRUE,FALSE),IF(INDEX(Команды!$A$2:$AN$7500,MATCH(BC$3,Команды!$A$2:$A$7500,0),$E91+2)=Команды!$AJ$16,TRUE,FALSE),,IF(INDEX(Команды!$A$2:$AN$7500,MATCH(BC$3,Команды!$A$2:$A$7500,0),$E91+2)=Команды!$AJ$17,TRUE,FALSE),,IF(INDEX(Команды!$A$2:$AN$7500,MATCH(BC$3,Команды!$A$2:$A$7500,0),$E91+2)=Команды!$AJ$18,TRUE,FALSE),,IF(INDEX(Команды!$A$2:$AN$7500,MATCH(BC$3,Команды!$A$2:$A$7500,0),$E91+2)=Команды!$AJ$19,TRUE,FALSE)),INDEX(Команды!$AJ$2:$AK$19,MATCH(INDEX(Команды!$A$2:$AN$7500,MATCH(BC$3,Команды!$A$2:$A$7500,0),$E91+2),Команды!$AJ$2:$AJ$19,0),2),0)</f>
        <v>В</v>
      </c>
      <c r="BD91" s="175" t="str">
        <f>IF(OR(IF(INDEX(Команды!$A$2:$AN$7500,MATCH(BC$3,Команды!$A$2:$A$7500,0),$E91+2)=Команды!$AJ$2,TRUE,FALSE),IF(INDEX(Команды!$A$2:$AN$7500,MATCH(BC$3,Команды!$A$2:$A$7500,0),$E91+2)=Команды!$AJ$3,TRUE,FALSE),IF(INDEX(Команды!$A$2:$AN$7500,MATCH(BC$3,Команды!$A$2:$A$7500,0),$E91+2)=Команды!$AJ$4,TRUE,FALSE),IF(INDEX(Команды!$A$2:$AN$7500,MATCH(BC$3,Команды!$A$2:$A$7500,0),$E91+2)=Команды!$AJ$5,TRUE,FALSE),IF(INDEX(Команды!$A$2:$AN$7500,MATCH(BC$3,Команды!$A$2:$A$7500,0),$E91+2)=Команды!$AJ$6,TRUE,FALSE),IF(INDEX(Команды!$A$2:$AN$7500,MATCH(BC$3,Команды!$A$2:$A$7500,0),$E91+2)=Команды!$AJ$7,TRUE,FALSE),IF(INDEX(Команды!$A$2:$AN$7500,MATCH(BC$3,Команды!$A$2:$A$7500,0),$E91+2)=Команды!$AJ$8,TRUE,FALSE),IF(INDEX(Команды!$A$2:$AN$7500,MATCH(BC$3,Команды!$A$2:$A$7500,0),$E91+2)=Команды!$AJ$9,TRUE,FALSE),IF(INDEX(Команды!$A$2:$AN$7500,MATCH(BC$3,Команды!$A$2:$A$7500,0),$E91+2)=Команды!$AJ$10,TRUE,FALSE),IF(INDEX(Команды!$A$2:$AN$7500,MATCH(BC$3,Команды!$A$2:$A$7500,0),$E91+2)=Команды!$AJ$11,TRUE,FALSE),IF(INDEX(Команды!$A$2:$AN$7500,MATCH(BC$3,Команды!$A$2:$A$7500,0),$E91+2)=Команды!$AJ$12,TRUE,FALSE),IF(INDEX(Команды!$A$2:$AN$7500,MATCH(BC$3,Команды!$A$2:$A$7500,0),$E91+2)=Команды!$AJ$13,TRUE,FALSE),IF(INDEX(Команды!$A$2:$AN$7500,MATCH(BC$3,Команды!$A$2:$A$7500,0),$E91+2)=Команды!$AJ$14,TRUE,FALSE),IF(INDEX(Команды!$A$2:$AN$7500,MATCH(BC$3,Команды!$A$2:$A$7500,0),$E91+2)=Команды!$AJ$15,TRUE,FALSE),IF(INDEX(Команды!$A$2:$AN$7500,MATCH(BC$3,Команды!$A$2:$A$7500,0),$E91+2)=Команды!$AJ$16,TRUE,FALSE),IF(INDEX(Команды!$A$2:$AN$7500,MATCH(BC$3,Команды!$A$2:$A$7500,0),$E91+2)=Команды!$AJ$17,TRUE,FALSE),IF(INDEX(Команды!$A$2:$AN$7500,MATCH(BC$3,Команды!$A$2:$A$7500,0),$E91+2)=Команды!$AJ$18,TRUE,FALSE),IF(INDEX(Команды!$A$2:$AN$7500,MATCH(BC$3,Команды!$A$2:$A$7500,0),$E91+2)=Команды!$AJ$19,TRUE,FALSE)),INDEX(Команды!$AJ$2:$AL$19,MATCH(INDEX(Команды!$A$2:$AN$7500,MATCH(BC$3,Команды!$A$2:$A$7500,0),$E91+2),Команды!$AJ$2:$AJ$19,0),3),0)</f>
        <v>В</v>
      </c>
      <c r="BE91" s="342"/>
      <c r="BF91" s="174">
        <f>IF(OR(IF(INDEX(Команды!$A$2:$AN$7500,MATCH(BF$3,Команды!$A$2:$A$7500,0),$E91+2)=Команды!$AJ$2,TRUE,FALSE),IF(INDEX(Команды!$A$2:$AN$7500,MATCH(BF$3,Команды!$A$2:$A$7500,0),$E91+2)=Команды!$AJ$3,TRUE,FALSE),IF(INDEX(Команды!$A$2:$AN$7500,MATCH(BF$3,Команды!$A$2:$A$7500,0),$E91+2)=Команды!$AJ$4,TRUE,FALSE),IF(INDEX(Команды!$A$2:$AN$7500,MATCH(BF$3,Команды!$A$2:$A$7500,0),$E91+2)=Команды!$AJ$5,TRUE,FALSE),IF(INDEX(Команды!$A$2:$AN$7500,MATCH(BF$3,Команды!$A$2:$A$7500,0),$E91+2)=Команды!$AJ$6,TRUE,FALSE),IF(INDEX(Команды!$A$2:$AN$7500,MATCH(BF$3,Команды!$A$2:$A$7500,0),$E91+2)=Команды!$AJ$7,TRUE,FALSE),IF(INDEX(Команды!$A$2:$AN$7500,MATCH(BF$3,Команды!$A$2:$A$7500,0),$E91+2)=Команды!$AJ$8,TRUE,FALSE),IF(INDEX(Команды!$A$2:$AN$7500,MATCH(BF$3,Команды!$A$2:$A$7500,0),$E91+2)=Команды!$AJ$9,TRUE,FALSE),IF(INDEX(Команды!$A$2:$AN$7500,MATCH(BF$3,Команды!$A$2:$A$7500,0),$E91+2)=Команды!$AJ$10,TRUE,FALSE),IF(INDEX(Команды!$A$2:$AN$7500,MATCH(BF$3,Команды!$A$2:$A$7500,0),$E91+2)=Команды!$AJ$11,TRUE,FALSE),IF(INDEX(Команды!$A$2:$AN$7500,MATCH(BF$3,Команды!$A$2:$A$7500,0),$E91+2)=Команды!$AJ$12,TRUE,FALSE),IF(INDEX(Команды!$A$2:$AN$7500,MATCH(BF$3,Команды!$A$2:$A$7500,0),$E91+2)=Команды!$AJ$13,TRUE,FALSE),IF(INDEX(Команды!$A$2:$AN$7500,MATCH(BF$3,Команды!$A$2:$A$7500,0),$E91+2)=Команды!$AJ$14,TRUE,FALSE),IF(INDEX(Команды!$A$2:$AN$7500,MATCH(BF$3,Команды!$A$2:$A$7500,0),$E91+2)=Команды!$AJ$15,TRUE,FALSE),IF(INDEX(Команды!$A$2:$AN$7500,MATCH(BF$3,Команды!$A$2:$A$7500,0),$E91+2)=Команды!$AJ$16,TRUE,FALSE),,IF(INDEX(Команды!$A$2:$AN$7500,MATCH(BF$3,Команды!$A$2:$A$7500,0),$E91+2)=Команды!$AJ$17,TRUE,FALSE),,IF(INDEX(Команды!$A$2:$AN$7500,MATCH(BF$3,Команды!$A$2:$A$7500,0),$E91+2)=Команды!$AJ$18,TRUE,FALSE),,IF(INDEX(Команды!$A$2:$AN$7500,MATCH(BF$3,Команды!$A$2:$A$7500,0),$E91+2)=Команды!$AJ$19,TRUE,FALSE)),INDEX(Команды!$AJ$2:$AK$19,MATCH(INDEX(Команды!$A$2:$AN$7500,MATCH(BF$3,Команды!$A$2:$A$7500,0),$E91+2),Команды!$AJ$2:$AJ$19,0),2),0)</f>
        <v>0.3125</v>
      </c>
      <c r="BG91" s="175">
        <f>IF(OR(IF(INDEX(Команды!$A$2:$AN$7500,MATCH(BF$3,Команды!$A$2:$A$7500,0),$E91+2)=Команды!$AJ$2,TRUE,FALSE),IF(INDEX(Команды!$A$2:$AN$7500,MATCH(BF$3,Команды!$A$2:$A$7500,0),$E91+2)=Команды!$AJ$3,TRUE,FALSE),IF(INDEX(Команды!$A$2:$AN$7500,MATCH(BF$3,Команды!$A$2:$A$7500,0),$E91+2)=Команды!$AJ$4,TRUE,FALSE),IF(INDEX(Команды!$A$2:$AN$7500,MATCH(BF$3,Команды!$A$2:$A$7500,0),$E91+2)=Команды!$AJ$5,TRUE,FALSE),IF(INDEX(Команды!$A$2:$AN$7500,MATCH(BF$3,Команды!$A$2:$A$7500,0),$E91+2)=Команды!$AJ$6,TRUE,FALSE),IF(INDEX(Команды!$A$2:$AN$7500,MATCH(BF$3,Команды!$A$2:$A$7500,0),$E91+2)=Команды!$AJ$7,TRUE,FALSE),IF(INDEX(Команды!$A$2:$AN$7500,MATCH(BF$3,Команды!$A$2:$A$7500,0),$E91+2)=Команды!$AJ$8,TRUE,FALSE),IF(INDEX(Команды!$A$2:$AN$7500,MATCH(BF$3,Команды!$A$2:$A$7500,0),$E91+2)=Команды!$AJ$9,TRUE,FALSE),IF(INDEX(Команды!$A$2:$AN$7500,MATCH(BF$3,Команды!$A$2:$A$7500,0),$E91+2)=Команды!$AJ$10,TRUE,FALSE),IF(INDEX(Команды!$A$2:$AN$7500,MATCH(BF$3,Команды!$A$2:$A$7500,0),$E91+2)=Команды!$AJ$11,TRUE,FALSE),IF(INDEX(Команды!$A$2:$AN$7500,MATCH(BF$3,Команды!$A$2:$A$7500,0),$E91+2)=Команды!$AJ$12,TRUE,FALSE),IF(INDEX(Команды!$A$2:$AN$7500,MATCH(BF$3,Команды!$A$2:$A$7500,0),$E91+2)=Команды!$AJ$13,TRUE,FALSE),IF(INDEX(Команды!$A$2:$AN$7500,MATCH(BF$3,Команды!$A$2:$A$7500,0),$E91+2)=Команды!$AJ$14,TRUE,FALSE),IF(INDEX(Команды!$A$2:$AN$7500,MATCH(BF$3,Команды!$A$2:$A$7500,0),$E91+2)=Команды!$AJ$15,TRUE,FALSE),IF(INDEX(Команды!$A$2:$AN$7500,MATCH(BF$3,Команды!$A$2:$A$7500,0),$E91+2)=Команды!$AJ$16,TRUE,FALSE),IF(INDEX(Команды!$A$2:$AN$7500,MATCH(BF$3,Команды!$A$2:$A$7500,0),$E91+2)=Команды!$AJ$17,TRUE,FALSE),IF(INDEX(Команды!$A$2:$AN$7500,MATCH(BF$3,Команды!$A$2:$A$7500,0),$E91+2)=Команды!$AJ$18,TRUE,FALSE),IF(INDEX(Команды!$A$2:$AN$7500,MATCH(BF$3,Команды!$A$2:$A$7500,0),$E91+2)=Команды!$AJ$19,TRUE,FALSE)),INDEX(Команды!$AJ$2:$AL$19,MATCH(INDEX(Команды!$A$2:$AN$7500,MATCH(BF$3,Команды!$A$2:$A$7500,0),$E91+2),Команды!$AJ$2:$AJ$19,0),3),0)</f>
        <v>0.6875</v>
      </c>
      <c r="BH91" s="342"/>
      <c r="BI91" s="174">
        <f>IF(OR(IF(INDEX(Команды!$A$2:$AN$7500,MATCH(BI$3,Команды!$A$2:$A$7500,0),$E91+2)=Команды!$AJ$2,TRUE,FALSE),IF(INDEX(Команды!$A$2:$AN$7500,MATCH(BI$3,Команды!$A$2:$A$7500,0),$E91+2)=Команды!$AJ$3,TRUE,FALSE),IF(INDEX(Команды!$A$2:$AN$7500,MATCH(BI$3,Команды!$A$2:$A$7500,0),$E91+2)=Команды!$AJ$4,TRUE,FALSE),IF(INDEX(Команды!$A$2:$AN$7500,MATCH(BI$3,Команды!$A$2:$A$7500,0),$E91+2)=Команды!$AJ$5,TRUE,FALSE),IF(INDEX(Команды!$A$2:$AN$7500,MATCH(BI$3,Команды!$A$2:$A$7500,0),$E91+2)=Команды!$AJ$6,TRUE,FALSE),IF(INDEX(Команды!$A$2:$AN$7500,MATCH(BI$3,Команды!$A$2:$A$7500,0),$E91+2)=Команды!$AJ$7,TRUE,FALSE),IF(INDEX(Команды!$A$2:$AN$7500,MATCH(BI$3,Команды!$A$2:$A$7500,0),$E91+2)=Команды!$AJ$8,TRUE,FALSE),IF(INDEX(Команды!$A$2:$AN$7500,MATCH(BI$3,Команды!$A$2:$A$7500,0),$E91+2)=Команды!$AJ$9,TRUE,FALSE),IF(INDEX(Команды!$A$2:$AN$7500,MATCH(BI$3,Команды!$A$2:$A$7500,0),$E91+2)=Команды!$AJ$10,TRUE,FALSE),IF(INDEX(Команды!$A$2:$AN$7500,MATCH(BI$3,Команды!$A$2:$A$7500,0),$E91+2)=Команды!$AJ$11,TRUE,FALSE),IF(INDEX(Команды!$A$2:$AN$7500,MATCH(BI$3,Команды!$A$2:$A$7500,0),$E91+2)=Команды!$AJ$12,TRUE,FALSE),IF(INDEX(Команды!$A$2:$AN$7500,MATCH(BI$3,Команды!$A$2:$A$7500,0),$E91+2)=Команды!$AJ$13,TRUE,FALSE),IF(INDEX(Команды!$A$2:$AN$7500,MATCH(BI$3,Команды!$A$2:$A$7500,0),$E91+2)=Команды!$AJ$14,TRUE,FALSE),IF(INDEX(Команды!$A$2:$AN$7500,MATCH(BI$3,Команды!$A$2:$A$7500,0),$E91+2)=Команды!$AJ$15,TRUE,FALSE),IF(INDEX(Команды!$A$2:$AN$7500,MATCH(BI$3,Команды!$A$2:$A$7500,0),$E91+2)=Команды!$AJ$16,TRUE,FALSE),,IF(INDEX(Команды!$A$2:$AN$7500,MATCH(BI$3,Команды!$A$2:$A$7500,0),$E91+2)=Команды!$AJ$17,TRUE,FALSE),,IF(INDEX(Команды!$A$2:$AN$7500,MATCH(BI$3,Команды!$A$2:$A$7500,0),$E91+2)=Команды!$AJ$18,TRUE,FALSE),,IF(INDEX(Команды!$A$2:$AN$7500,MATCH(BI$3,Команды!$A$2:$A$7500,0),$E91+2)=Команды!$AJ$19,TRUE,FALSE)),INDEX(Команды!$AJ$2:$AK$19,MATCH(INDEX(Команды!$A$2:$AN$7500,MATCH(BI$3,Команды!$A$2:$A$7500,0),$E91+2),Команды!$AJ$2:$AJ$19,0),2),0)</f>
        <v>0.3125</v>
      </c>
      <c r="BJ91" s="175">
        <f>IF(OR(IF(INDEX(Команды!$A$2:$AN$7500,MATCH(BI$3,Команды!$A$2:$A$7500,0),$E91+2)=Команды!$AJ$2,TRUE,FALSE),IF(INDEX(Команды!$A$2:$AN$7500,MATCH(BI$3,Команды!$A$2:$A$7500,0),$E91+2)=Команды!$AJ$3,TRUE,FALSE),IF(INDEX(Команды!$A$2:$AN$7500,MATCH(BI$3,Команды!$A$2:$A$7500,0),$E91+2)=Команды!$AJ$4,TRUE,FALSE),IF(INDEX(Команды!$A$2:$AN$7500,MATCH(BI$3,Команды!$A$2:$A$7500,0),$E91+2)=Команды!$AJ$5,TRUE,FALSE),IF(INDEX(Команды!$A$2:$AN$7500,MATCH(BI$3,Команды!$A$2:$A$7500,0),$E91+2)=Команды!$AJ$6,TRUE,FALSE),IF(INDEX(Команды!$A$2:$AN$7500,MATCH(BI$3,Команды!$A$2:$A$7500,0),$E91+2)=Команды!$AJ$7,TRUE,FALSE),IF(INDEX(Команды!$A$2:$AN$7500,MATCH(BI$3,Команды!$A$2:$A$7500,0),$E91+2)=Команды!$AJ$8,TRUE,FALSE),IF(INDEX(Команды!$A$2:$AN$7500,MATCH(BI$3,Команды!$A$2:$A$7500,0),$E91+2)=Команды!$AJ$9,TRUE,FALSE),IF(INDEX(Команды!$A$2:$AN$7500,MATCH(BI$3,Команды!$A$2:$A$7500,0),$E91+2)=Команды!$AJ$10,TRUE,FALSE),IF(INDEX(Команды!$A$2:$AN$7500,MATCH(BI$3,Команды!$A$2:$A$7500,0),$E91+2)=Команды!$AJ$11,TRUE,FALSE),IF(INDEX(Команды!$A$2:$AN$7500,MATCH(BI$3,Команды!$A$2:$A$7500,0),$E91+2)=Команды!$AJ$12,TRUE,FALSE),IF(INDEX(Команды!$A$2:$AN$7500,MATCH(BI$3,Команды!$A$2:$A$7500,0),$E91+2)=Команды!$AJ$13,TRUE,FALSE),IF(INDEX(Команды!$A$2:$AN$7500,MATCH(BI$3,Команды!$A$2:$A$7500,0),$E91+2)=Команды!$AJ$14,TRUE,FALSE),IF(INDEX(Команды!$A$2:$AN$7500,MATCH(BI$3,Команды!$A$2:$A$7500,0),$E91+2)=Команды!$AJ$15,TRUE,FALSE),IF(INDEX(Команды!$A$2:$AN$7500,MATCH(BI$3,Команды!$A$2:$A$7500,0),$E91+2)=Команды!$AJ$16,TRUE,FALSE),IF(INDEX(Команды!$A$2:$AN$7500,MATCH(BI$3,Команды!$A$2:$A$7500,0),$E91+2)=Команды!$AJ$17,TRUE,FALSE),IF(INDEX(Команды!$A$2:$AN$7500,MATCH(BI$3,Команды!$A$2:$A$7500,0),$E91+2)=Команды!$AJ$18,TRUE,FALSE),IF(INDEX(Команды!$A$2:$AN$7500,MATCH(BI$3,Команды!$A$2:$A$7500,0),$E91+2)=Команды!$AJ$19,TRUE,FALSE)),INDEX(Команды!$AJ$2:$AL$19,MATCH(INDEX(Команды!$A$2:$AN$7500,MATCH(BI$3,Команды!$A$2:$A$7500,0),$E91+2),Команды!$AJ$2:$AJ$19,0),3),0)</f>
        <v>0.6875</v>
      </c>
      <c r="BK91" s="342"/>
      <c r="BL91" s="174">
        <f>IF(OR(IF(INDEX(Команды!$A$2:$AN$7500,MATCH(BL$3,Команды!$A$2:$A$7500,0),$E91+2)=Команды!$AJ$2,TRUE,FALSE),IF(INDEX(Команды!$A$2:$AN$7500,MATCH(BL$3,Команды!$A$2:$A$7500,0),$E91+2)=Команды!$AJ$3,TRUE,FALSE),IF(INDEX(Команды!$A$2:$AN$7500,MATCH(BL$3,Команды!$A$2:$A$7500,0),$E91+2)=Команды!$AJ$4,TRUE,FALSE),IF(INDEX(Команды!$A$2:$AN$7500,MATCH(BL$3,Команды!$A$2:$A$7500,0),$E91+2)=Команды!$AJ$5,TRUE,FALSE),IF(INDEX(Команды!$A$2:$AN$7500,MATCH(BL$3,Команды!$A$2:$A$7500,0),$E91+2)=Команды!$AJ$6,TRUE,FALSE),IF(INDEX(Команды!$A$2:$AN$7500,MATCH(BL$3,Команды!$A$2:$A$7500,0),$E91+2)=Команды!$AJ$7,TRUE,FALSE),IF(INDEX(Команды!$A$2:$AN$7500,MATCH(BL$3,Команды!$A$2:$A$7500,0),$E91+2)=Команды!$AJ$8,TRUE,FALSE),IF(INDEX(Команды!$A$2:$AN$7500,MATCH(BL$3,Команды!$A$2:$A$7500,0),$E91+2)=Команды!$AJ$9,TRUE,FALSE),IF(INDEX(Команды!$A$2:$AN$7500,MATCH(BL$3,Команды!$A$2:$A$7500,0),$E91+2)=Команды!$AJ$10,TRUE,FALSE),IF(INDEX(Команды!$A$2:$AN$7500,MATCH(BL$3,Команды!$A$2:$A$7500,0),$E91+2)=Команды!$AJ$11,TRUE,FALSE),IF(INDEX(Команды!$A$2:$AN$7500,MATCH(BL$3,Команды!$A$2:$A$7500,0),$E91+2)=Команды!$AJ$12,TRUE,FALSE),IF(INDEX(Команды!$A$2:$AN$7500,MATCH(BL$3,Команды!$A$2:$A$7500,0),$E91+2)=Команды!$AJ$13,TRUE,FALSE),IF(INDEX(Команды!$A$2:$AN$7500,MATCH(BL$3,Команды!$A$2:$A$7500,0),$E91+2)=Команды!$AJ$14,TRUE,FALSE),IF(INDEX(Команды!$A$2:$AN$7500,MATCH(BL$3,Команды!$A$2:$A$7500,0),$E91+2)=Команды!$AJ$15,TRUE,FALSE),IF(INDEX(Команды!$A$2:$AN$7500,MATCH(BL$3,Команды!$A$2:$A$7500,0),$E91+2)=Команды!$AJ$16,TRUE,FALSE),,IF(INDEX(Команды!$A$2:$AN$7500,MATCH(BL$3,Команды!$A$2:$A$7500,0),$E91+2)=Команды!$AJ$17,TRUE,FALSE),,IF(INDEX(Команды!$A$2:$AN$7500,MATCH(BL$3,Команды!$A$2:$A$7500,0),$E91+2)=Команды!$AJ$18,TRUE,FALSE),,IF(INDEX(Команды!$A$2:$AN$7500,MATCH(BL$3,Команды!$A$2:$A$7500,0),$E91+2)=Команды!$AJ$19,TRUE,FALSE)),INDEX(Команды!$AJ$2:$AK$19,MATCH(INDEX(Команды!$A$2:$AN$7500,MATCH(BL$3,Команды!$A$2:$A$7500,0),$E91+2),Команды!$AJ$2:$AJ$19,0),2),0)</f>
        <v>0.41666666666666669</v>
      </c>
      <c r="BM91" s="175">
        <f>IF(OR(IF(INDEX(Команды!$A$2:$AN$7500,MATCH(BL$3,Команды!$A$2:$A$7500,0),$E91+2)=Команды!$AJ$2,TRUE,FALSE),IF(INDEX(Команды!$A$2:$AN$7500,MATCH(BL$3,Команды!$A$2:$A$7500,0),$E91+2)=Команды!$AJ$3,TRUE,FALSE),IF(INDEX(Команды!$A$2:$AN$7500,MATCH(BL$3,Команды!$A$2:$A$7500,0),$E91+2)=Команды!$AJ$4,TRUE,FALSE),IF(INDEX(Команды!$A$2:$AN$7500,MATCH(BL$3,Команды!$A$2:$A$7500,0),$E91+2)=Команды!$AJ$5,TRUE,FALSE),IF(INDEX(Команды!$A$2:$AN$7500,MATCH(BL$3,Команды!$A$2:$A$7500,0),$E91+2)=Команды!$AJ$6,TRUE,FALSE),IF(INDEX(Команды!$A$2:$AN$7500,MATCH(BL$3,Команды!$A$2:$A$7500,0),$E91+2)=Команды!$AJ$7,TRUE,FALSE),IF(INDEX(Команды!$A$2:$AN$7500,MATCH(BL$3,Команды!$A$2:$A$7500,0),$E91+2)=Команды!$AJ$8,TRUE,FALSE),IF(INDEX(Команды!$A$2:$AN$7500,MATCH(BL$3,Команды!$A$2:$A$7500,0),$E91+2)=Команды!$AJ$9,TRUE,FALSE),IF(INDEX(Команды!$A$2:$AN$7500,MATCH(BL$3,Команды!$A$2:$A$7500,0),$E91+2)=Команды!$AJ$10,TRUE,FALSE),IF(INDEX(Команды!$A$2:$AN$7500,MATCH(BL$3,Команды!$A$2:$A$7500,0),$E91+2)=Команды!$AJ$11,TRUE,FALSE),IF(INDEX(Команды!$A$2:$AN$7500,MATCH(BL$3,Команды!$A$2:$A$7500,0),$E91+2)=Команды!$AJ$12,TRUE,FALSE),IF(INDEX(Команды!$A$2:$AN$7500,MATCH(BL$3,Команды!$A$2:$A$7500,0),$E91+2)=Команды!$AJ$13,TRUE,FALSE),IF(INDEX(Команды!$A$2:$AN$7500,MATCH(BL$3,Команды!$A$2:$A$7500,0),$E91+2)=Команды!$AJ$14,TRUE,FALSE),IF(INDEX(Команды!$A$2:$AN$7500,MATCH(BL$3,Команды!$A$2:$A$7500,0),$E91+2)=Команды!$AJ$15,TRUE,FALSE),IF(INDEX(Команды!$A$2:$AN$7500,MATCH(BL$3,Команды!$A$2:$A$7500,0),$E91+2)=Команды!$AJ$16,TRUE,FALSE),IF(INDEX(Команды!$A$2:$AN$7500,MATCH(BL$3,Команды!$A$2:$A$7500,0),$E91+2)=Команды!$AJ$17,TRUE,FALSE),IF(INDEX(Команды!$A$2:$AN$7500,MATCH(BL$3,Команды!$A$2:$A$7500,0),$E91+2)=Команды!$AJ$18,TRUE,FALSE),IF(INDEX(Команды!$A$2:$AN$7500,MATCH(BL$3,Команды!$A$2:$A$7500,0),$E91+2)=Команды!$AJ$19,TRUE,FALSE)),INDEX(Команды!$AJ$2:$AL$19,MATCH(INDEX(Команды!$A$2:$AN$7500,MATCH(BL$3,Команды!$A$2:$A$7500,0),$E91+2),Команды!$AJ$2:$AJ$19,0),3),0)</f>
        <v>0.79166666666666663</v>
      </c>
      <c r="BN91" s="342"/>
      <c r="BO91" s="174">
        <f>IF(OR(IF(INDEX(Команды!$A$2:$AN$7500,MATCH(BO$3,Команды!$A$2:$A$7500,0),$E91+2)=Команды!$AJ$2,TRUE,FALSE),IF(INDEX(Команды!$A$2:$AN$7500,MATCH(BO$3,Команды!$A$2:$A$7500,0),$E91+2)=Команды!$AJ$3,TRUE,FALSE),IF(INDEX(Команды!$A$2:$AN$7500,MATCH(BO$3,Команды!$A$2:$A$7500,0),$E91+2)=Команды!$AJ$4,TRUE,FALSE),IF(INDEX(Команды!$A$2:$AN$7500,MATCH(BO$3,Команды!$A$2:$A$7500,0),$E91+2)=Команды!$AJ$5,TRUE,FALSE),IF(INDEX(Команды!$A$2:$AN$7500,MATCH(BO$3,Команды!$A$2:$A$7500,0),$E91+2)=Команды!$AJ$6,TRUE,FALSE),IF(INDEX(Команды!$A$2:$AN$7500,MATCH(BO$3,Команды!$A$2:$A$7500,0),$E91+2)=Команды!$AJ$7,TRUE,FALSE),IF(INDEX(Команды!$A$2:$AN$7500,MATCH(BO$3,Команды!$A$2:$A$7500,0),$E91+2)=Команды!$AJ$8,TRUE,FALSE),IF(INDEX(Команды!$A$2:$AN$7500,MATCH(BO$3,Команды!$A$2:$A$7500,0),$E91+2)=Команды!$AJ$9,TRUE,FALSE),IF(INDEX(Команды!$A$2:$AN$7500,MATCH(BO$3,Команды!$A$2:$A$7500,0),$E91+2)=Команды!$AJ$10,TRUE,FALSE),IF(INDEX(Команды!$A$2:$AN$7500,MATCH(BO$3,Команды!$A$2:$A$7500,0),$E91+2)=Команды!$AJ$11,TRUE,FALSE),IF(INDEX(Команды!$A$2:$AN$7500,MATCH(BO$3,Команды!$A$2:$A$7500,0),$E91+2)=Команды!$AJ$12,TRUE,FALSE),IF(INDEX(Команды!$A$2:$AN$7500,MATCH(BO$3,Команды!$A$2:$A$7500,0),$E91+2)=Команды!$AJ$13,TRUE,FALSE),IF(INDEX(Команды!$A$2:$AN$7500,MATCH(BO$3,Команды!$A$2:$A$7500,0),$E91+2)=Команды!$AJ$14,TRUE,FALSE),IF(INDEX(Команды!$A$2:$AN$7500,MATCH(BO$3,Команды!$A$2:$A$7500,0),$E91+2)=Команды!$AJ$15,TRUE,FALSE),IF(INDEX(Команды!$A$2:$AN$7500,MATCH(BO$3,Команды!$A$2:$A$7500,0),$E91+2)=Команды!$AJ$16,TRUE,FALSE),,IF(INDEX(Команды!$A$2:$AN$7500,MATCH(BO$3,Команды!$A$2:$A$7500,0),$E91+2)=Команды!$AJ$17,TRUE,FALSE),,IF(INDEX(Команды!$A$2:$AN$7500,MATCH(BO$3,Команды!$A$2:$A$7500,0),$E91+2)=Команды!$AJ$18,TRUE,FALSE),,IF(INDEX(Команды!$A$2:$AN$7500,MATCH(BO$3,Команды!$A$2:$A$7500,0),$E91+2)=Команды!$AJ$19,TRUE,FALSE)),INDEX(Команды!$AJ$2:$AK$19,MATCH(INDEX(Команды!$A$2:$AN$7500,MATCH(BO$3,Команды!$A$2:$A$7500,0),$E91+2),Команды!$AJ$2:$AJ$19,0),2),0)</f>
        <v>0.625</v>
      </c>
      <c r="BP91" s="175">
        <f>IF(OR(IF(INDEX(Команды!$A$2:$AN$7500,MATCH(BO$3,Команды!$A$2:$A$7500,0),$E91+2)=Команды!$AJ$2,TRUE,FALSE),IF(INDEX(Команды!$A$2:$AN$7500,MATCH(BO$3,Команды!$A$2:$A$7500,0),$E91+2)=Команды!$AJ$3,TRUE,FALSE),IF(INDEX(Команды!$A$2:$AN$7500,MATCH(BO$3,Команды!$A$2:$A$7500,0),$E91+2)=Команды!$AJ$4,TRUE,FALSE),IF(INDEX(Команды!$A$2:$AN$7500,MATCH(BO$3,Команды!$A$2:$A$7500,0),$E91+2)=Команды!$AJ$5,TRUE,FALSE),IF(INDEX(Команды!$A$2:$AN$7500,MATCH(BO$3,Команды!$A$2:$A$7500,0),$E91+2)=Команды!$AJ$6,TRUE,FALSE),IF(INDEX(Команды!$A$2:$AN$7500,MATCH(BO$3,Команды!$A$2:$A$7500,0),$E91+2)=Команды!$AJ$7,TRUE,FALSE),IF(INDEX(Команды!$A$2:$AN$7500,MATCH(BO$3,Команды!$A$2:$A$7500,0),$E91+2)=Команды!$AJ$8,TRUE,FALSE),IF(INDEX(Команды!$A$2:$AN$7500,MATCH(BO$3,Команды!$A$2:$A$7500,0),$E91+2)=Команды!$AJ$9,TRUE,FALSE),IF(INDEX(Команды!$A$2:$AN$7500,MATCH(BO$3,Команды!$A$2:$A$7500,0),$E91+2)=Команды!$AJ$10,TRUE,FALSE),IF(INDEX(Команды!$A$2:$AN$7500,MATCH(BO$3,Команды!$A$2:$A$7500,0),$E91+2)=Команды!$AJ$11,TRUE,FALSE),IF(INDEX(Команды!$A$2:$AN$7500,MATCH(BO$3,Команды!$A$2:$A$7500,0),$E91+2)=Команды!$AJ$12,TRUE,FALSE),IF(INDEX(Команды!$A$2:$AN$7500,MATCH(BO$3,Команды!$A$2:$A$7500,0),$E91+2)=Команды!$AJ$13,TRUE,FALSE),IF(INDEX(Команды!$A$2:$AN$7500,MATCH(BO$3,Команды!$A$2:$A$7500,0),$E91+2)=Команды!$AJ$14,TRUE,FALSE),IF(INDEX(Команды!$A$2:$AN$7500,MATCH(BO$3,Команды!$A$2:$A$7500,0),$E91+2)=Команды!$AJ$15,TRUE,FALSE),IF(INDEX(Команды!$A$2:$AN$7500,MATCH(BO$3,Команды!$A$2:$A$7500,0),$E91+2)=Команды!$AJ$16,TRUE,FALSE),IF(INDEX(Команды!$A$2:$AN$7500,MATCH(BO$3,Команды!$A$2:$A$7500,0),$E91+2)=Команды!$AJ$17,TRUE,FALSE),IF(INDEX(Команды!$A$2:$AN$7500,MATCH(BO$3,Команды!$A$2:$A$7500,0),$E91+2)=Команды!$AJ$18,TRUE,FALSE),IF(INDEX(Команды!$A$2:$AN$7500,MATCH(BO$3,Команды!$A$2:$A$7500,0),$E91+2)=Команды!$AJ$19,TRUE,FALSE)),INDEX(Команды!$AJ$2:$AL$19,MATCH(INDEX(Команды!$A$2:$AN$7500,MATCH(BO$3,Команды!$A$2:$A$7500,0),$E91+2),Команды!$AJ$2:$AJ$19,0),3),0)</f>
        <v>1</v>
      </c>
      <c r="BQ91" s="342"/>
      <c r="BR91" s="174" t="str">
        <f>IF(OR(IF(INDEX(Команды!$A$2:$AN$7500,MATCH(BR$3,Команды!$A$2:$A$7500,0),$E91+2)=Команды!$AJ$2,TRUE,FALSE),IF(INDEX(Команды!$A$2:$AN$7500,MATCH(BR$3,Команды!$A$2:$A$7500,0),$E91+2)=Команды!$AJ$3,TRUE,FALSE),IF(INDEX(Команды!$A$2:$AN$7500,MATCH(BR$3,Команды!$A$2:$A$7500,0),$E91+2)=Команды!$AJ$4,TRUE,FALSE),IF(INDEX(Команды!$A$2:$AN$7500,MATCH(BR$3,Команды!$A$2:$A$7500,0),$E91+2)=Команды!$AJ$5,TRUE,FALSE),IF(INDEX(Команды!$A$2:$AN$7500,MATCH(BR$3,Команды!$A$2:$A$7500,0),$E91+2)=Команды!$AJ$6,TRUE,FALSE),IF(INDEX(Команды!$A$2:$AN$7500,MATCH(BR$3,Команды!$A$2:$A$7500,0),$E91+2)=Команды!$AJ$7,TRUE,FALSE),IF(INDEX(Команды!$A$2:$AN$7500,MATCH(BR$3,Команды!$A$2:$A$7500,0),$E91+2)=Команды!$AJ$8,TRUE,FALSE),IF(INDEX(Команды!$A$2:$AN$7500,MATCH(BR$3,Команды!$A$2:$A$7500,0),$E91+2)=Команды!$AJ$9,TRUE,FALSE),IF(INDEX(Команды!$A$2:$AN$7500,MATCH(BR$3,Команды!$A$2:$A$7500,0),$E91+2)=Команды!$AJ$10,TRUE,FALSE),IF(INDEX(Команды!$A$2:$AN$7500,MATCH(BR$3,Команды!$A$2:$A$7500,0),$E91+2)=Команды!$AJ$11,TRUE,FALSE),IF(INDEX(Команды!$A$2:$AN$7500,MATCH(BR$3,Команды!$A$2:$A$7500,0),$E91+2)=Команды!$AJ$12,TRUE,FALSE),IF(INDEX(Команды!$A$2:$AN$7500,MATCH(BR$3,Команды!$A$2:$A$7500,0),$E91+2)=Команды!$AJ$13,TRUE,FALSE),IF(INDEX(Команды!$A$2:$AN$7500,MATCH(BR$3,Команды!$A$2:$A$7500,0),$E91+2)=Команды!$AJ$14,TRUE,FALSE),IF(INDEX(Команды!$A$2:$AN$7500,MATCH(BR$3,Команды!$A$2:$A$7500,0),$E91+2)=Команды!$AJ$15,TRUE,FALSE),IF(INDEX(Команды!$A$2:$AN$7500,MATCH(BR$3,Команды!$A$2:$A$7500,0),$E91+2)=Команды!$AJ$16,TRUE,FALSE),,IF(INDEX(Команды!$A$2:$AN$7500,MATCH(BR$3,Команды!$A$2:$A$7500,0),$E91+2)=Команды!$AJ$17,TRUE,FALSE),,IF(INDEX(Команды!$A$2:$AN$7500,MATCH(BR$3,Команды!$A$2:$A$7500,0),$E91+2)=Команды!$AJ$18,TRUE,FALSE),,IF(INDEX(Команды!$A$2:$AN$7500,MATCH(BR$3,Команды!$A$2:$A$7500,0),$E91+2)=Команды!$AJ$19,TRUE,FALSE)),INDEX(Команды!$AJ$2:$AK$19,MATCH(INDEX(Команды!$A$2:$AN$7500,MATCH(BR$3,Команды!$A$2:$A$7500,0),$E91+2),Команды!$AJ$2:$AJ$19,0),2),0)</f>
        <v>В</v>
      </c>
      <c r="BS91" s="175" t="str">
        <f>IF(OR(IF(INDEX(Команды!$A$2:$AN$7500,MATCH(BR$3,Команды!$A$2:$A$7500,0),$E91+2)=Команды!$AJ$2,TRUE,FALSE),IF(INDEX(Команды!$A$2:$AN$7500,MATCH(BR$3,Команды!$A$2:$A$7500,0),$E91+2)=Команды!$AJ$3,TRUE,FALSE),IF(INDEX(Команды!$A$2:$AN$7500,MATCH(BR$3,Команды!$A$2:$A$7500,0),$E91+2)=Команды!$AJ$4,TRUE,FALSE),IF(INDEX(Команды!$A$2:$AN$7500,MATCH(BR$3,Команды!$A$2:$A$7500,0),$E91+2)=Команды!$AJ$5,TRUE,FALSE),IF(INDEX(Команды!$A$2:$AN$7500,MATCH(BR$3,Команды!$A$2:$A$7500,0),$E91+2)=Команды!$AJ$6,TRUE,FALSE),IF(INDEX(Команды!$A$2:$AN$7500,MATCH(BR$3,Команды!$A$2:$A$7500,0),$E91+2)=Команды!$AJ$7,TRUE,FALSE),IF(INDEX(Команды!$A$2:$AN$7500,MATCH(BR$3,Команды!$A$2:$A$7500,0),$E91+2)=Команды!$AJ$8,TRUE,FALSE),IF(INDEX(Команды!$A$2:$AN$7500,MATCH(BR$3,Команды!$A$2:$A$7500,0),$E91+2)=Команды!$AJ$9,TRUE,FALSE),IF(INDEX(Команды!$A$2:$AN$7500,MATCH(BR$3,Команды!$A$2:$A$7500,0),$E91+2)=Команды!$AJ$10,TRUE,FALSE),IF(INDEX(Команды!$A$2:$AN$7500,MATCH(BR$3,Команды!$A$2:$A$7500,0),$E91+2)=Команды!$AJ$11,TRUE,FALSE),IF(INDEX(Команды!$A$2:$AN$7500,MATCH(BR$3,Команды!$A$2:$A$7500,0),$E91+2)=Команды!$AJ$12,TRUE,FALSE),IF(INDEX(Команды!$A$2:$AN$7500,MATCH(BR$3,Команды!$A$2:$A$7500,0),$E91+2)=Команды!$AJ$13,TRUE,FALSE),IF(INDEX(Команды!$A$2:$AN$7500,MATCH(BR$3,Команды!$A$2:$A$7500,0),$E91+2)=Команды!$AJ$14,TRUE,FALSE),IF(INDEX(Команды!$A$2:$AN$7500,MATCH(BR$3,Команды!$A$2:$A$7500,0),$E91+2)=Команды!$AJ$15,TRUE,FALSE),IF(INDEX(Команды!$A$2:$AN$7500,MATCH(BR$3,Команды!$A$2:$A$7500,0),$E91+2)=Команды!$AJ$16,TRUE,FALSE),IF(INDEX(Команды!$A$2:$AN$7500,MATCH(BR$3,Команды!$A$2:$A$7500,0),$E91+2)=Команды!$AJ$17,TRUE,FALSE),IF(INDEX(Команды!$A$2:$AN$7500,MATCH(BR$3,Команды!$A$2:$A$7500,0),$E91+2)=Команды!$AJ$18,TRUE,FALSE),IF(INDEX(Команды!$A$2:$AN$7500,MATCH(BR$3,Команды!$A$2:$A$7500,0),$E91+2)=Команды!$AJ$19,TRUE,FALSE)),INDEX(Команды!$AJ$2:$AL$19,MATCH(INDEX(Команды!$A$2:$AN$7500,MATCH(BR$3,Команды!$A$2:$A$7500,0),$E91+2),Команды!$AJ$2:$AJ$19,0),3),0)</f>
        <v>В</v>
      </c>
      <c r="BT91" s="342"/>
      <c r="BU91" s="174" t="str">
        <f>IF(OR(IF(INDEX(Команды!$A$2:$AN$7500,MATCH(BU$3,Команды!$A$2:$A$7500,0),$E91+2)=Команды!$AJ$2,TRUE,FALSE),IF(INDEX(Команды!$A$2:$AN$7500,MATCH(BU$3,Команды!$A$2:$A$7500,0),$E91+2)=Команды!$AJ$3,TRUE,FALSE),IF(INDEX(Команды!$A$2:$AN$7500,MATCH(BU$3,Команды!$A$2:$A$7500,0),$E91+2)=Команды!$AJ$4,TRUE,FALSE),IF(INDEX(Команды!$A$2:$AN$7500,MATCH(BU$3,Команды!$A$2:$A$7500,0),$E91+2)=Команды!$AJ$5,TRUE,FALSE),IF(INDEX(Команды!$A$2:$AN$7500,MATCH(BU$3,Команды!$A$2:$A$7500,0),$E91+2)=Команды!$AJ$6,TRUE,FALSE),IF(INDEX(Команды!$A$2:$AN$7500,MATCH(BU$3,Команды!$A$2:$A$7500,0),$E91+2)=Команды!$AJ$7,TRUE,FALSE),IF(INDEX(Команды!$A$2:$AN$7500,MATCH(BU$3,Команды!$A$2:$A$7500,0),$E91+2)=Команды!$AJ$8,TRUE,FALSE),IF(INDEX(Команды!$A$2:$AN$7500,MATCH(BU$3,Команды!$A$2:$A$7500,0),$E91+2)=Команды!$AJ$9,TRUE,FALSE),IF(INDEX(Команды!$A$2:$AN$7500,MATCH(BU$3,Команды!$A$2:$A$7500,0),$E91+2)=Команды!$AJ$10,TRUE,FALSE),IF(INDEX(Команды!$A$2:$AN$7500,MATCH(BU$3,Команды!$A$2:$A$7500,0),$E91+2)=Команды!$AJ$11,TRUE,FALSE),IF(INDEX(Команды!$A$2:$AN$7500,MATCH(BU$3,Команды!$A$2:$A$7500,0),$E91+2)=Команды!$AJ$12,TRUE,FALSE),IF(INDEX(Команды!$A$2:$AN$7500,MATCH(BU$3,Команды!$A$2:$A$7500,0),$E91+2)=Команды!$AJ$13,TRUE,FALSE),IF(INDEX(Команды!$A$2:$AN$7500,MATCH(BU$3,Команды!$A$2:$A$7500,0),$E91+2)=Команды!$AJ$14,TRUE,FALSE),IF(INDEX(Команды!$A$2:$AN$7500,MATCH(BU$3,Команды!$A$2:$A$7500,0),$E91+2)=Команды!$AJ$15,TRUE,FALSE),IF(INDEX(Команды!$A$2:$AN$7500,MATCH(BU$3,Команды!$A$2:$A$7500,0),$E91+2)=Команды!$AJ$16,TRUE,FALSE),,IF(INDEX(Команды!$A$2:$AN$7500,MATCH(BU$3,Команды!$A$2:$A$7500,0),$E91+2)=Команды!$AJ$17,TRUE,FALSE),,IF(INDEX(Команды!$A$2:$AN$7500,MATCH(BU$3,Команды!$A$2:$A$7500,0),$E91+2)=Команды!$AJ$18,TRUE,FALSE),,IF(INDEX(Команды!$A$2:$AN$7500,MATCH(BU$3,Команды!$A$2:$A$7500,0),$E91+2)=Команды!$AJ$19,TRUE,FALSE)),INDEX(Команды!$AJ$2:$AK$19,MATCH(INDEX(Команды!$A$2:$AN$7500,MATCH(BU$3,Команды!$A$2:$A$7500,0),$E91+2),Команды!$AJ$2:$AJ$19,0),2),0)</f>
        <v>В</v>
      </c>
      <c r="BV91" s="175" t="str">
        <f>IF(OR(IF(INDEX(Команды!$A$2:$AN$7500,MATCH(BU$3,Команды!$A$2:$A$7500,0),$E91+2)=Команды!$AJ$2,TRUE,FALSE),IF(INDEX(Команды!$A$2:$AN$7500,MATCH(BU$3,Команды!$A$2:$A$7500,0),$E91+2)=Команды!$AJ$3,TRUE,FALSE),IF(INDEX(Команды!$A$2:$AN$7500,MATCH(BU$3,Команды!$A$2:$A$7500,0),$E91+2)=Команды!$AJ$4,TRUE,FALSE),IF(INDEX(Команды!$A$2:$AN$7500,MATCH(BU$3,Команды!$A$2:$A$7500,0),$E91+2)=Команды!$AJ$5,TRUE,FALSE),IF(INDEX(Команды!$A$2:$AN$7500,MATCH(BU$3,Команды!$A$2:$A$7500,0),$E91+2)=Команды!$AJ$6,TRUE,FALSE),IF(INDEX(Команды!$A$2:$AN$7500,MATCH(BU$3,Команды!$A$2:$A$7500,0),$E91+2)=Команды!$AJ$7,TRUE,FALSE),IF(INDEX(Команды!$A$2:$AN$7500,MATCH(BU$3,Команды!$A$2:$A$7500,0),$E91+2)=Команды!$AJ$8,TRUE,FALSE),IF(INDEX(Команды!$A$2:$AN$7500,MATCH(BU$3,Команды!$A$2:$A$7500,0),$E91+2)=Команды!$AJ$9,TRUE,FALSE),IF(INDEX(Команды!$A$2:$AN$7500,MATCH(BU$3,Команды!$A$2:$A$7500,0),$E91+2)=Команды!$AJ$10,TRUE,FALSE),IF(INDEX(Команды!$A$2:$AN$7500,MATCH(BU$3,Команды!$A$2:$A$7500,0),$E91+2)=Команды!$AJ$11,TRUE,FALSE),IF(INDEX(Команды!$A$2:$AN$7500,MATCH(BU$3,Команды!$A$2:$A$7500,0),$E91+2)=Команды!$AJ$12,TRUE,FALSE),IF(INDEX(Команды!$A$2:$AN$7500,MATCH(BU$3,Команды!$A$2:$A$7500,0),$E91+2)=Команды!$AJ$13,TRUE,FALSE),IF(INDEX(Команды!$A$2:$AN$7500,MATCH(BU$3,Команды!$A$2:$A$7500,0),$E91+2)=Команды!$AJ$14,TRUE,FALSE),IF(INDEX(Команды!$A$2:$AN$7500,MATCH(BU$3,Команды!$A$2:$A$7500,0),$E91+2)=Команды!$AJ$15,TRUE,FALSE),IF(INDEX(Команды!$A$2:$AN$7500,MATCH(BU$3,Команды!$A$2:$A$7500,0),$E91+2)=Команды!$AJ$16,TRUE,FALSE),IF(INDEX(Команды!$A$2:$AN$7500,MATCH(BU$3,Команды!$A$2:$A$7500,0),$E91+2)=Команды!$AJ$17,TRUE,FALSE),IF(INDEX(Команды!$A$2:$AN$7500,MATCH(BU$3,Команды!$A$2:$A$7500,0),$E91+2)=Команды!$AJ$18,TRUE,FALSE),IF(INDEX(Команды!$A$2:$AN$7500,MATCH(BU$3,Команды!$A$2:$A$7500,0),$E91+2)=Команды!$AJ$19,TRUE,FALSE)),INDEX(Команды!$AJ$2:$AL$19,MATCH(INDEX(Команды!$A$2:$AN$7500,MATCH(BU$3,Команды!$A$2:$A$7500,0),$E91+2),Команды!$AJ$2:$AJ$19,0),3),0)</f>
        <v>В</v>
      </c>
      <c r="BW91" s="342"/>
      <c r="BX91" s="174">
        <f>IF(OR(IF(INDEX(Команды!$A$2:$AN$7500,MATCH(BX$3,Команды!$A$2:$A$7500,0),$E91+2)=Команды!$AJ$2,TRUE,FALSE),IF(INDEX(Команды!$A$2:$AN$7500,MATCH(BX$3,Команды!$A$2:$A$7500,0),$E91+2)=Команды!$AJ$3,TRUE,FALSE),IF(INDEX(Команды!$A$2:$AN$7500,MATCH(BX$3,Команды!$A$2:$A$7500,0),$E91+2)=Команды!$AJ$4,TRUE,FALSE),IF(INDEX(Команды!$A$2:$AN$7500,MATCH(BX$3,Команды!$A$2:$A$7500,0),$E91+2)=Команды!$AJ$5,TRUE,FALSE),IF(INDEX(Команды!$A$2:$AN$7500,MATCH(BX$3,Команды!$A$2:$A$7500,0),$E91+2)=Команды!$AJ$6,TRUE,FALSE),IF(INDEX(Команды!$A$2:$AN$7500,MATCH(BX$3,Команды!$A$2:$A$7500,0),$E91+2)=Команды!$AJ$7,TRUE,FALSE),IF(INDEX(Команды!$A$2:$AN$7500,MATCH(BX$3,Команды!$A$2:$A$7500,0),$E91+2)=Команды!$AJ$8,TRUE,FALSE),IF(INDEX(Команды!$A$2:$AN$7500,MATCH(BX$3,Команды!$A$2:$A$7500,0),$E91+2)=Команды!$AJ$9,TRUE,FALSE),IF(INDEX(Команды!$A$2:$AN$7500,MATCH(BX$3,Команды!$A$2:$A$7500,0),$E91+2)=Команды!$AJ$10,TRUE,FALSE),IF(INDEX(Команды!$A$2:$AN$7500,MATCH(BX$3,Команды!$A$2:$A$7500,0),$E91+2)=Команды!$AJ$11,TRUE,FALSE),IF(INDEX(Команды!$A$2:$AN$7500,MATCH(BX$3,Команды!$A$2:$A$7500,0),$E91+2)=Команды!$AJ$12,TRUE,FALSE),IF(INDEX(Команды!$A$2:$AN$7500,MATCH(BX$3,Команды!$A$2:$A$7500,0),$E91+2)=Команды!$AJ$13,TRUE,FALSE),IF(INDEX(Команды!$A$2:$AN$7500,MATCH(BX$3,Команды!$A$2:$A$7500,0),$E91+2)=Команды!$AJ$14,TRUE,FALSE),IF(INDEX(Команды!$A$2:$AN$7500,MATCH(BX$3,Команды!$A$2:$A$7500,0),$E91+2)=Команды!$AJ$15,TRUE,FALSE),IF(INDEX(Команды!$A$2:$AN$7500,MATCH(BX$3,Команды!$A$2:$A$7500,0),$E91+2)=Команды!$AJ$16,TRUE,FALSE),,IF(INDEX(Команды!$A$2:$AN$7500,MATCH(BX$3,Команды!$A$2:$A$7500,0),$E91+2)=Команды!$AJ$17,TRUE,FALSE),,IF(INDEX(Команды!$A$2:$AN$7500,MATCH(BX$3,Команды!$A$2:$A$7500,0),$E91+2)=Команды!$AJ$18,TRUE,FALSE),,IF(INDEX(Команды!$A$2:$AN$7500,MATCH(BX$3,Команды!$A$2:$A$7500,0),$E91+2)=Команды!$AJ$19,TRUE,FALSE)),INDEX(Команды!$AJ$2:$AK$19,MATCH(INDEX(Команды!$A$2:$AN$7500,MATCH(BX$3,Команды!$A$2:$A$7500,0),$E91+2),Команды!$AJ$2:$AJ$19,0),2),0)</f>
        <v>0.28125</v>
      </c>
      <c r="BY91" s="175">
        <f>IF(OR(IF(INDEX(Команды!$A$2:$AN$7500,MATCH(BX$3,Команды!$A$2:$A$7500,0),$E91+2)=Команды!$AJ$2,TRUE,FALSE),IF(INDEX(Команды!$A$2:$AN$7500,MATCH(BX$3,Команды!$A$2:$A$7500,0),$E91+2)=Команды!$AJ$3,TRUE,FALSE),IF(INDEX(Команды!$A$2:$AN$7500,MATCH(BX$3,Команды!$A$2:$A$7500,0),$E91+2)=Команды!$AJ$4,TRUE,FALSE),IF(INDEX(Команды!$A$2:$AN$7500,MATCH(BX$3,Команды!$A$2:$A$7500,0),$E91+2)=Команды!$AJ$5,TRUE,FALSE),IF(INDEX(Команды!$A$2:$AN$7500,MATCH(BX$3,Команды!$A$2:$A$7500,0),$E91+2)=Команды!$AJ$6,TRUE,FALSE),IF(INDEX(Команды!$A$2:$AN$7500,MATCH(BX$3,Команды!$A$2:$A$7500,0),$E91+2)=Команды!$AJ$7,TRUE,FALSE),IF(INDEX(Команды!$A$2:$AN$7500,MATCH(BX$3,Команды!$A$2:$A$7500,0),$E91+2)=Команды!$AJ$8,TRUE,FALSE),IF(INDEX(Команды!$A$2:$AN$7500,MATCH(BX$3,Команды!$A$2:$A$7500,0),$E91+2)=Команды!$AJ$9,TRUE,FALSE),IF(INDEX(Команды!$A$2:$AN$7500,MATCH(BX$3,Команды!$A$2:$A$7500,0),$E91+2)=Команды!$AJ$10,TRUE,FALSE),IF(INDEX(Команды!$A$2:$AN$7500,MATCH(BX$3,Команды!$A$2:$A$7500,0),$E91+2)=Команды!$AJ$11,TRUE,FALSE),IF(INDEX(Команды!$A$2:$AN$7500,MATCH(BX$3,Команды!$A$2:$A$7500,0),$E91+2)=Команды!$AJ$12,TRUE,FALSE),IF(INDEX(Команды!$A$2:$AN$7500,MATCH(BX$3,Команды!$A$2:$A$7500,0),$E91+2)=Команды!$AJ$13,TRUE,FALSE),IF(INDEX(Команды!$A$2:$AN$7500,MATCH(BX$3,Команды!$A$2:$A$7500,0),$E91+2)=Команды!$AJ$14,TRUE,FALSE),IF(INDEX(Команды!$A$2:$AN$7500,MATCH(BX$3,Команды!$A$2:$A$7500,0),$E91+2)=Команды!$AJ$15,TRUE,FALSE),IF(INDEX(Команды!$A$2:$AN$7500,MATCH(BX$3,Команды!$A$2:$A$7500,0),$E91+2)=Команды!$AJ$16,TRUE,FALSE),IF(INDEX(Команды!$A$2:$AN$7500,MATCH(BX$3,Команды!$A$2:$A$7500,0),$E91+2)=Команды!$AJ$17,TRUE,FALSE),IF(INDEX(Команды!$A$2:$AN$7500,MATCH(BX$3,Команды!$A$2:$A$7500,0),$E91+2)=Команды!$AJ$18,TRUE,FALSE),IF(INDEX(Команды!$A$2:$AN$7500,MATCH(BX$3,Команды!$A$2:$A$7500,0),$E91+2)=Команды!$AJ$19,TRUE,FALSE)),INDEX(Команды!$AJ$2:$AL$19,MATCH(INDEX(Команды!$A$2:$AN$7500,MATCH(BX$3,Команды!$A$2:$A$7500,0),$E91+2),Команды!$AJ$2:$AJ$19,0),3),0)</f>
        <v>0.65625</v>
      </c>
      <c r="BZ91" s="342"/>
      <c r="CA91" s="174">
        <f>IF(OR(IF(INDEX(Команды!$A$2:$AN$7500,MATCH(CA$3,Команды!$A$2:$A$7500,0),$E91+2)=Команды!$AJ$2,TRUE,FALSE),IF(INDEX(Команды!$A$2:$AN$7500,MATCH(CA$3,Команды!$A$2:$A$7500,0),$E91+2)=Команды!$AJ$3,TRUE,FALSE),IF(INDEX(Команды!$A$2:$AN$7500,MATCH(CA$3,Команды!$A$2:$A$7500,0),$E91+2)=Команды!$AJ$4,TRUE,FALSE),IF(INDEX(Команды!$A$2:$AN$7500,MATCH(CA$3,Команды!$A$2:$A$7500,0),$E91+2)=Команды!$AJ$5,TRUE,FALSE),IF(INDEX(Команды!$A$2:$AN$7500,MATCH(CA$3,Команды!$A$2:$A$7500,0),$E91+2)=Команды!$AJ$6,TRUE,FALSE),IF(INDEX(Команды!$A$2:$AN$7500,MATCH(CA$3,Команды!$A$2:$A$7500,0),$E91+2)=Команды!$AJ$7,TRUE,FALSE),IF(INDEX(Команды!$A$2:$AN$7500,MATCH(CA$3,Команды!$A$2:$A$7500,0),$E91+2)=Команды!$AJ$8,TRUE,FALSE),IF(INDEX(Команды!$A$2:$AN$7500,MATCH(CA$3,Команды!$A$2:$A$7500,0),$E91+2)=Команды!$AJ$9,TRUE,FALSE),IF(INDEX(Команды!$A$2:$AN$7500,MATCH(CA$3,Команды!$A$2:$A$7500,0),$E91+2)=Команды!$AJ$10,TRUE,FALSE),IF(INDEX(Команды!$A$2:$AN$7500,MATCH(CA$3,Команды!$A$2:$A$7500,0),$E91+2)=Команды!$AJ$11,TRUE,FALSE),IF(INDEX(Команды!$A$2:$AN$7500,MATCH(CA$3,Команды!$A$2:$A$7500,0),$E91+2)=Команды!$AJ$12,TRUE,FALSE),IF(INDEX(Команды!$A$2:$AN$7500,MATCH(CA$3,Команды!$A$2:$A$7500,0),$E91+2)=Команды!$AJ$13,TRUE,FALSE),IF(INDEX(Команды!$A$2:$AN$7500,MATCH(CA$3,Команды!$A$2:$A$7500,0),$E91+2)=Команды!$AJ$14,TRUE,FALSE),IF(INDEX(Команды!$A$2:$AN$7500,MATCH(CA$3,Команды!$A$2:$A$7500,0),$E91+2)=Команды!$AJ$15,TRUE,FALSE),IF(INDEX(Команды!$A$2:$AN$7500,MATCH(CA$3,Команды!$A$2:$A$7500,0),$E91+2)=Команды!$AJ$16,TRUE,FALSE),,IF(INDEX(Команды!$A$2:$AN$7500,MATCH(CA$3,Команды!$A$2:$A$7500,0),$E91+2)=Команды!$AJ$17,TRUE,FALSE),,IF(INDEX(Команды!$A$2:$AN$7500,MATCH(CA$3,Команды!$A$2:$A$7500,0),$E91+2)=Команды!$AJ$18,TRUE,FALSE),,IF(INDEX(Команды!$A$2:$AN$7500,MATCH(CA$3,Команды!$A$2:$A$7500,0),$E91+2)=Команды!$AJ$19,TRUE,FALSE)),INDEX(Команды!$AJ$2:$AK$19,MATCH(INDEX(Команды!$A$2:$AN$7500,MATCH(CA$3,Команды!$A$2:$A$7500,0),$E91+2),Команды!$AJ$2:$AJ$19,0),2),0)</f>
        <v>0.5</v>
      </c>
      <c r="CB91" s="175">
        <f>IF(OR(IF(INDEX(Команды!$A$2:$AN$7500,MATCH(CA$3,Команды!$A$2:$A$7500,0),$E91+2)=Команды!$AJ$2,TRUE,FALSE),IF(INDEX(Команды!$A$2:$AN$7500,MATCH(CA$3,Команды!$A$2:$A$7500,0),$E91+2)=Команды!$AJ$3,TRUE,FALSE),IF(INDEX(Команды!$A$2:$AN$7500,MATCH(CA$3,Команды!$A$2:$A$7500,0),$E91+2)=Команды!$AJ$4,TRUE,FALSE),IF(INDEX(Команды!$A$2:$AN$7500,MATCH(CA$3,Команды!$A$2:$A$7500,0),$E91+2)=Команды!$AJ$5,TRUE,FALSE),IF(INDEX(Команды!$A$2:$AN$7500,MATCH(CA$3,Команды!$A$2:$A$7500,0),$E91+2)=Команды!$AJ$6,TRUE,FALSE),IF(INDEX(Команды!$A$2:$AN$7500,MATCH(CA$3,Команды!$A$2:$A$7500,0),$E91+2)=Команды!$AJ$7,TRUE,FALSE),IF(INDEX(Команды!$A$2:$AN$7500,MATCH(CA$3,Команды!$A$2:$A$7500,0),$E91+2)=Команды!$AJ$8,TRUE,FALSE),IF(INDEX(Команды!$A$2:$AN$7500,MATCH(CA$3,Команды!$A$2:$A$7500,0),$E91+2)=Команды!$AJ$9,TRUE,FALSE),IF(INDEX(Команды!$A$2:$AN$7500,MATCH(CA$3,Команды!$A$2:$A$7500,0),$E91+2)=Команды!$AJ$10,TRUE,FALSE),IF(INDEX(Команды!$A$2:$AN$7500,MATCH(CA$3,Команды!$A$2:$A$7500,0),$E91+2)=Команды!$AJ$11,TRUE,FALSE),IF(INDEX(Команды!$A$2:$AN$7500,MATCH(CA$3,Команды!$A$2:$A$7500,0),$E91+2)=Команды!$AJ$12,TRUE,FALSE),IF(INDEX(Команды!$A$2:$AN$7500,MATCH(CA$3,Команды!$A$2:$A$7500,0),$E91+2)=Команды!$AJ$13,TRUE,FALSE),IF(INDEX(Команды!$A$2:$AN$7500,MATCH(CA$3,Команды!$A$2:$A$7500,0),$E91+2)=Команды!$AJ$14,TRUE,FALSE),IF(INDEX(Команды!$A$2:$AN$7500,MATCH(CA$3,Команды!$A$2:$A$7500,0),$E91+2)=Команды!$AJ$15,TRUE,FALSE),IF(INDEX(Команды!$A$2:$AN$7500,MATCH(CA$3,Команды!$A$2:$A$7500,0),$E91+2)=Команды!$AJ$16,TRUE,FALSE),IF(INDEX(Команды!$A$2:$AN$7500,MATCH(CA$3,Команды!$A$2:$A$7500,0),$E91+2)=Команды!$AJ$17,TRUE,FALSE),IF(INDEX(Команды!$A$2:$AN$7500,MATCH(CA$3,Команды!$A$2:$A$7500,0),$E91+2)=Команды!$AJ$18,TRUE,FALSE),IF(INDEX(Команды!$A$2:$AN$7500,MATCH(CA$3,Команды!$A$2:$A$7500,0),$E91+2)=Команды!$AJ$19,TRUE,FALSE)),INDEX(Команды!$AJ$2:$AL$19,MATCH(INDEX(Команды!$A$2:$AN$7500,MATCH(CA$3,Команды!$A$2:$A$7500,0),$E91+2),Команды!$AJ$2:$AJ$19,0),3),0)</f>
        <v>0.875</v>
      </c>
      <c r="CC91" s="342"/>
      <c r="CD91" s="174">
        <f>IF(OR(IF(INDEX(Команды!$A$2:$AN$7500,MATCH(CD$3,Команды!$A$2:$A$7500,0),$E91+2)=Команды!$AJ$2,TRUE,FALSE),IF(INDEX(Команды!$A$2:$AN$7500,MATCH(CD$3,Команды!$A$2:$A$7500,0),$E91+2)=Команды!$AJ$3,TRUE,FALSE),IF(INDEX(Команды!$A$2:$AN$7500,MATCH(CD$3,Команды!$A$2:$A$7500,0),$E91+2)=Команды!$AJ$4,TRUE,FALSE),IF(INDEX(Команды!$A$2:$AN$7500,MATCH(CD$3,Команды!$A$2:$A$7500,0),$E91+2)=Команды!$AJ$5,TRUE,FALSE),IF(INDEX(Команды!$A$2:$AN$7500,MATCH(CD$3,Команды!$A$2:$A$7500,0),$E91+2)=Команды!$AJ$6,TRUE,FALSE),IF(INDEX(Команды!$A$2:$AN$7500,MATCH(CD$3,Команды!$A$2:$A$7500,0),$E91+2)=Команды!$AJ$7,TRUE,FALSE),IF(INDEX(Команды!$A$2:$AN$7500,MATCH(CD$3,Команды!$A$2:$A$7500,0),$E91+2)=Команды!$AJ$8,TRUE,FALSE),IF(INDEX(Команды!$A$2:$AN$7500,MATCH(CD$3,Команды!$A$2:$A$7500,0),$E91+2)=Команды!$AJ$9,TRUE,FALSE),IF(INDEX(Команды!$A$2:$AN$7500,MATCH(CD$3,Команды!$A$2:$A$7500,0),$E91+2)=Команды!$AJ$10,TRUE,FALSE),IF(INDEX(Команды!$A$2:$AN$7500,MATCH(CD$3,Команды!$A$2:$A$7500,0),$E91+2)=Команды!$AJ$11,TRUE,FALSE),IF(INDEX(Команды!$A$2:$AN$7500,MATCH(CD$3,Команды!$A$2:$A$7500,0),$E91+2)=Команды!$AJ$12,TRUE,FALSE),IF(INDEX(Команды!$A$2:$AN$7500,MATCH(CD$3,Команды!$A$2:$A$7500,0),$E91+2)=Команды!$AJ$13,TRUE,FALSE),IF(INDEX(Команды!$A$2:$AN$7500,MATCH(CD$3,Команды!$A$2:$A$7500,0),$E91+2)=Команды!$AJ$14,TRUE,FALSE),IF(INDEX(Команды!$A$2:$AN$7500,MATCH(CD$3,Команды!$A$2:$A$7500,0),$E91+2)=Команды!$AJ$15,TRUE,FALSE),IF(INDEX(Команды!$A$2:$AN$7500,MATCH(CD$3,Команды!$A$2:$A$7500,0),$E91+2)=Команды!$AJ$16,TRUE,FALSE),,IF(INDEX(Команды!$A$2:$AN$7500,MATCH(CD$3,Команды!$A$2:$A$7500,0),$E91+2)=Команды!$AJ$17,TRUE,FALSE),,IF(INDEX(Команды!$A$2:$AN$7500,MATCH(CD$3,Команды!$A$2:$A$7500,0),$E91+2)=Команды!$AJ$18,TRUE,FALSE),,IF(INDEX(Команды!$A$2:$AN$7500,MATCH(CD$3,Команды!$A$2:$A$7500,0),$E91+2)=Команды!$AJ$19,TRUE,FALSE)),INDEX(Команды!$AJ$2:$AK$19,MATCH(INDEX(Команды!$A$2:$AN$7500,MATCH(CD$3,Команды!$A$2:$A$7500,0),$E91+2),Команды!$AJ$2:$AJ$19,0),2),0)</f>
        <v>0.64583333333333337</v>
      </c>
      <c r="CE91" s="175">
        <f>IF(OR(IF(INDEX(Команды!$A$2:$AN$7500,MATCH(CD$3,Команды!$A$2:$A$7500,0),$E91+2)=Команды!$AJ$2,TRUE,FALSE),IF(INDEX(Команды!$A$2:$AN$7500,MATCH(CD$3,Команды!$A$2:$A$7500,0),$E91+2)=Команды!$AJ$3,TRUE,FALSE),IF(INDEX(Команды!$A$2:$AN$7500,MATCH(CD$3,Команды!$A$2:$A$7500,0),$E91+2)=Команды!$AJ$4,TRUE,FALSE),IF(INDEX(Команды!$A$2:$AN$7500,MATCH(CD$3,Команды!$A$2:$A$7500,0),$E91+2)=Команды!$AJ$5,TRUE,FALSE),IF(INDEX(Команды!$A$2:$AN$7500,MATCH(CD$3,Команды!$A$2:$A$7500,0),$E91+2)=Команды!$AJ$6,TRUE,FALSE),IF(INDEX(Команды!$A$2:$AN$7500,MATCH(CD$3,Команды!$A$2:$A$7500,0),$E91+2)=Команды!$AJ$7,TRUE,FALSE),IF(INDEX(Команды!$A$2:$AN$7500,MATCH(CD$3,Команды!$A$2:$A$7500,0),$E91+2)=Команды!$AJ$8,TRUE,FALSE),IF(INDEX(Команды!$A$2:$AN$7500,MATCH(CD$3,Команды!$A$2:$A$7500,0),$E91+2)=Команды!$AJ$9,TRUE,FALSE),IF(INDEX(Команды!$A$2:$AN$7500,MATCH(CD$3,Команды!$A$2:$A$7500,0),$E91+2)=Команды!$AJ$10,TRUE,FALSE),IF(INDEX(Команды!$A$2:$AN$7500,MATCH(CD$3,Команды!$A$2:$A$7500,0),$E91+2)=Команды!$AJ$11,TRUE,FALSE),IF(INDEX(Команды!$A$2:$AN$7500,MATCH(CD$3,Команды!$A$2:$A$7500,0),$E91+2)=Команды!$AJ$12,TRUE,FALSE),IF(INDEX(Команды!$A$2:$AN$7500,MATCH(CD$3,Команды!$A$2:$A$7500,0),$E91+2)=Команды!$AJ$13,TRUE,FALSE),IF(INDEX(Команды!$A$2:$AN$7500,MATCH(CD$3,Команды!$A$2:$A$7500,0),$E91+2)=Команды!$AJ$14,TRUE,FALSE),IF(INDEX(Команды!$A$2:$AN$7500,MATCH(CD$3,Команды!$A$2:$A$7500,0),$E91+2)=Команды!$AJ$15,TRUE,FALSE),IF(INDEX(Команды!$A$2:$AN$7500,MATCH(CD$3,Команды!$A$2:$A$7500,0),$E91+2)=Команды!$AJ$16,TRUE,FALSE),IF(INDEX(Команды!$A$2:$AN$7500,MATCH(CD$3,Команды!$A$2:$A$7500,0),$E91+2)=Команды!$AJ$17,TRUE,FALSE),IF(INDEX(Команды!$A$2:$AN$7500,MATCH(CD$3,Команды!$A$2:$A$7500,0),$E91+2)=Команды!$AJ$18,TRUE,FALSE),IF(INDEX(Команды!$A$2:$AN$7500,MATCH(CD$3,Команды!$A$2:$A$7500,0),$E91+2)=Команды!$AJ$19,TRUE,FALSE)),INDEX(Команды!$AJ$2:$AL$19,MATCH(INDEX(Команды!$A$2:$AN$7500,MATCH(CD$3,Команды!$A$2:$A$7500,0),$E91+2),Команды!$AJ$2:$AJ$19,0),3),0)</f>
        <v>1.0208333333333333</v>
      </c>
      <c r="CF91" s="342"/>
      <c r="CG91" s="174">
        <f>IF(OR(IF(INDEX(Команды!$A$2:$AN$7500,MATCH(CG$3,Команды!$A$2:$A$7500,0),$E91+2)=Команды!$AJ$2,TRUE,FALSE),IF(INDEX(Команды!$A$2:$AN$7500,MATCH(CG$3,Команды!$A$2:$A$7500,0),$E91+2)=Команды!$AJ$3,TRUE,FALSE),IF(INDEX(Команды!$A$2:$AN$7500,MATCH(CG$3,Команды!$A$2:$A$7500,0),$E91+2)=Команды!$AJ$4,TRUE,FALSE),IF(INDEX(Команды!$A$2:$AN$7500,MATCH(CG$3,Команды!$A$2:$A$7500,0),$E91+2)=Команды!$AJ$5,TRUE,FALSE),IF(INDEX(Команды!$A$2:$AN$7500,MATCH(CG$3,Команды!$A$2:$A$7500,0),$E91+2)=Команды!$AJ$6,TRUE,FALSE),IF(INDEX(Команды!$A$2:$AN$7500,MATCH(CG$3,Команды!$A$2:$A$7500,0),$E91+2)=Команды!$AJ$7,TRUE,FALSE),IF(INDEX(Команды!$A$2:$AN$7500,MATCH(CG$3,Команды!$A$2:$A$7500,0),$E91+2)=Команды!$AJ$8,TRUE,FALSE),IF(INDEX(Команды!$A$2:$AN$7500,MATCH(CG$3,Команды!$A$2:$A$7500,0),$E91+2)=Команды!$AJ$9,TRUE,FALSE),IF(INDEX(Команды!$A$2:$AN$7500,MATCH(CG$3,Команды!$A$2:$A$7500,0),$E91+2)=Команды!$AJ$10,TRUE,FALSE),IF(INDEX(Команды!$A$2:$AN$7500,MATCH(CG$3,Команды!$A$2:$A$7500,0),$E91+2)=Команды!$AJ$11,TRUE,FALSE),IF(INDEX(Команды!$A$2:$AN$7500,MATCH(CG$3,Команды!$A$2:$A$7500,0),$E91+2)=Команды!$AJ$12,TRUE,FALSE),IF(INDEX(Команды!$A$2:$AN$7500,MATCH(CG$3,Команды!$A$2:$A$7500,0),$E91+2)=Команды!$AJ$13,TRUE,FALSE),IF(INDEX(Команды!$A$2:$AN$7500,MATCH(CG$3,Команды!$A$2:$A$7500,0),$E91+2)=Команды!$AJ$14,TRUE,FALSE),IF(INDEX(Команды!$A$2:$AN$7500,MATCH(CG$3,Команды!$A$2:$A$7500,0),$E91+2)=Команды!$AJ$15,TRUE,FALSE),IF(INDEX(Команды!$A$2:$AN$7500,MATCH(CG$3,Команды!$A$2:$A$7500,0),$E91+2)=Команды!$AJ$16,TRUE,FALSE),,IF(INDEX(Команды!$A$2:$AN$7500,MATCH(CG$3,Команды!$A$2:$A$7500,0),$E91+2)=Команды!$AJ$17,TRUE,FALSE),,IF(INDEX(Команды!$A$2:$AN$7500,MATCH(CG$3,Команды!$A$2:$A$7500,0),$E91+2)=Команды!$AJ$18,TRUE,FALSE),,IF(INDEX(Команды!$A$2:$AN$7500,MATCH(CG$3,Команды!$A$2:$A$7500,0),$E91+2)=Команды!$AJ$19,TRUE,FALSE)),INDEX(Команды!$AJ$2:$AK$19,MATCH(INDEX(Команды!$A$2:$AN$7500,MATCH(CG$3,Команды!$A$2:$A$7500,0),$E91+2),Команды!$AJ$2:$AJ$19,0),2),0)</f>
        <v>0.64583333333333337</v>
      </c>
      <c r="CH91" s="175">
        <f>IF(OR(IF(INDEX(Команды!$A$2:$AN$7500,MATCH(CG$3,Команды!$A$2:$A$7500,0),$E91+2)=Команды!$AJ$2,TRUE,FALSE),IF(INDEX(Команды!$A$2:$AN$7500,MATCH(CG$3,Команды!$A$2:$A$7500,0),$E91+2)=Команды!$AJ$3,TRUE,FALSE),IF(INDEX(Команды!$A$2:$AN$7500,MATCH(CG$3,Команды!$A$2:$A$7500,0),$E91+2)=Команды!$AJ$4,TRUE,FALSE),IF(INDEX(Команды!$A$2:$AN$7500,MATCH(CG$3,Команды!$A$2:$A$7500,0),$E91+2)=Команды!$AJ$5,TRUE,FALSE),IF(INDEX(Команды!$A$2:$AN$7500,MATCH(CG$3,Команды!$A$2:$A$7500,0),$E91+2)=Команды!$AJ$6,TRUE,FALSE),IF(INDEX(Команды!$A$2:$AN$7500,MATCH(CG$3,Команды!$A$2:$A$7500,0),$E91+2)=Команды!$AJ$7,TRUE,FALSE),IF(INDEX(Команды!$A$2:$AN$7500,MATCH(CG$3,Команды!$A$2:$A$7500,0),$E91+2)=Команды!$AJ$8,TRUE,FALSE),IF(INDEX(Команды!$A$2:$AN$7500,MATCH(CG$3,Команды!$A$2:$A$7500,0),$E91+2)=Команды!$AJ$9,TRUE,FALSE),IF(INDEX(Команды!$A$2:$AN$7500,MATCH(CG$3,Команды!$A$2:$A$7500,0),$E91+2)=Команды!$AJ$10,TRUE,FALSE),IF(INDEX(Команды!$A$2:$AN$7500,MATCH(CG$3,Команды!$A$2:$A$7500,0),$E91+2)=Команды!$AJ$11,TRUE,FALSE),IF(INDEX(Команды!$A$2:$AN$7500,MATCH(CG$3,Команды!$A$2:$A$7500,0),$E91+2)=Команды!$AJ$12,TRUE,FALSE),IF(INDEX(Команды!$A$2:$AN$7500,MATCH(CG$3,Команды!$A$2:$A$7500,0),$E91+2)=Команды!$AJ$13,TRUE,FALSE),IF(INDEX(Команды!$A$2:$AN$7500,MATCH(CG$3,Команды!$A$2:$A$7500,0),$E91+2)=Команды!$AJ$14,TRUE,FALSE),IF(INDEX(Команды!$A$2:$AN$7500,MATCH(CG$3,Команды!$A$2:$A$7500,0),$E91+2)=Команды!$AJ$15,TRUE,FALSE),IF(INDEX(Команды!$A$2:$AN$7500,MATCH(CG$3,Команды!$A$2:$A$7500,0),$E91+2)=Команды!$AJ$16,TRUE,FALSE),IF(INDEX(Команды!$A$2:$AN$7500,MATCH(CG$3,Команды!$A$2:$A$7500,0),$E91+2)=Команды!$AJ$17,TRUE,FALSE),IF(INDEX(Команды!$A$2:$AN$7500,MATCH(CG$3,Команды!$A$2:$A$7500,0),$E91+2)=Команды!$AJ$18,TRUE,FALSE),IF(INDEX(Команды!$A$2:$AN$7500,MATCH(CG$3,Команды!$A$2:$A$7500,0),$E91+2)=Команды!$AJ$19,TRUE,FALSE)),INDEX(Команды!$AJ$2:$AL$19,MATCH(INDEX(Команды!$A$2:$AN$7500,MATCH(CG$3,Команды!$A$2:$A$7500,0),$E91+2),Команды!$AJ$2:$AJ$19,0),3),0)</f>
        <v>1.0208333333333333</v>
      </c>
      <c r="CI91" s="342"/>
      <c r="CJ91" s="174" t="str">
        <f>IF(OR(IF(INDEX(Команды!$A$2:$AN$7500,MATCH(CJ$3,Команды!$A$2:$A$7500,0),$E91+2)=Команды!$AJ$2,TRUE,FALSE),IF(INDEX(Команды!$A$2:$AN$7500,MATCH(CJ$3,Команды!$A$2:$A$7500,0),$E91+2)=Команды!$AJ$3,TRUE,FALSE),IF(INDEX(Команды!$A$2:$AN$7500,MATCH(CJ$3,Команды!$A$2:$A$7500,0),$E91+2)=Команды!$AJ$4,TRUE,FALSE),IF(INDEX(Команды!$A$2:$AN$7500,MATCH(CJ$3,Команды!$A$2:$A$7500,0),$E91+2)=Команды!$AJ$5,TRUE,FALSE),IF(INDEX(Команды!$A$2:$AN$7500,MATCH(CJ$3,Команды!$A$2:$A$7500,0),$E91+2)=Команды!$AJ$6,TRUE,FALSE),IF(INDEX(Команды!$A$2:$AN$7500,MATCH(CJ$3,Команды!$A$2:$A$7500,0),$E91+2)=Команды!$AJ$7,TRUE,FALSE),IF(INDEX(Команды!$A$2:$AN$7500,MATCH(CJ$3,Команды!$A$2:$A$7500,0),$E91+2)=Команды!$AJ$8,TRUE,FALSE),IF(INDEX(Команды!$A$2:$AN$7500,MATCH(CJ$3,Команды!$A$2:$A$7500,0),$E91+2)=Команды!$AJ$9,TRUE,FALSE),IF(INDEX(Команды!$A$2:$AN$7500,MATCH(CJ$3,Команды!$A$2:$A$7500,0),$E91+2)=Команды!$AJ$10,TRUE,FALSE),IF(INDEX(Команды!$A$2:$AN$7500,MATCH(CJ$3,Команды!$A$2:$A$7500,0),$E91+2)=Команды!$AJ$11,TRUE,FALSE),IF(INDEX(Команды!$A$2:$AN$7500,MATCH(CJ$3,Команды!$A$2:$A$7500,0),$E91+2)=Команды!$AJ$12,TRUE,FALSE),IF(INDEX(Команды!$A$2:$AN$7500,MATCH(CJ$3,Команды!$A$2:$A$7500,0),$E91+2)=Команды!$AJ$13,TRUE,FALSE),IF(INDEX(Команды!$A$2:$AN$7500,MATCH(CJ$3,Команды!$A$2:$A$7500,0),$E91+2)=Команды!$AJ$14,TRUE,FALSE),IF(INDEX(Команды!$A$2:$AN$7500,MATCH(CJ$3,Команды!$A$2:$A$7500,0),$E91+2)=Команды!$AJ$15,TRUE,FALSE),IF(INDEX(Команды!$A$2:$AN$7500,MATCH(CJ$3,Команды!$A$2:$A$7500,0),$E91+2)=Команды!$AJ$16,TRUE,FALSE),,IF(INDEX(Команды!$A$2:$AN$7500,MATCH(CJ$3,Команды!$A$2:$A$7500,0),$E91+2)=Команды!$AJ$17,TRUE,FALSE),,IF(INDEX(Команды!$A$2:$AN$7500,MATCH(CJ$3,Команды!$A$2:$A$7500,0),$E91+2)=Команды!$AJ$18,TRUE,FALSE),,IF(INDEX(Команды!$A$2:$AN$7500,MATCH(CJ$3,Команды!$A$2:$A$7500,0),$E91+2)=Команды!$AJ$19,TRUE,FALSE)),INDEX(Команды!$AJ$2:$AK$19,MATCH(INDEX(Команды!$A$2:$AN$7500,MATCH(CJ$3,Команды!$A$2:$A$7500,0),$E91+2),Команды!$AJ$2:$AJ$19,0),2),0)</f>
        <v>В</v>
      </c>
      <c r="CK91" s="175" t="str">
        <f>IF(OR(IF(INDEX(Команды!$A$2:$AN$7500,MATCH(CJ$3,Команды!$A$2:$A$7500,0),$E91+2)=Команды!$AJ$2,TRUE,FALSE),IF(INDEX(Команды!$A$2:$AN$7500,MATCH(CJ$3,Команды!$A$2:$A$7500,0),$E91+2)=Команды!$AJ$3,TRUE,FALSE),IF(INDEX(Команды!$A$2:$AN$7500,MATCH(CJ$3,Команды!$A$2:$A$7500,0),$E91+2)=Команды!$AJ$4,TRUE,FALSE),IF(INDEX(Команды!$A$2:$AN$7500,MATCH(CJ$3,Команды!$A$2:$A$7500,0),$E91+2)=Команды!$AJ$5,TRUE,FALSE),IF(INDEX(Команды!$A$2:$AN$7500,MATCH(CJ$3,Команды!$A$2:$A$7500,0),$E91+2)=Команды!$AJ$6,TRUE,FALSE),IF(INDEX(Команды!$A$2:$AN$7500,MATCH(CJ$3,Команды!$A$2:$A$7500,0),$E91+2)=Команды!$AJ$7,TRUE,FALSE),IF(INDEX(Команды!$A$2:$AN$7500,MATCH(CJ$3,Команды!$A$2:$A$7500,0),$E91+2)=Команды!$AJ$8,TRUE,FALSE),IF(INDEX(Команды!$A$2:$AN$7500,MATCH(CJ$3,Команды!$A$2:$A$7500,0),$E91+2)=Команды!$AJ$9,TRUE,FALSE),IF(INDEX(Команды!$A$2:$AN$7500,MATCH(CJ$3,Команды!$A$2:$A$7500,0),$E91+2)=Команды!$AJ$10,TRUE,FALSE),IF(INDEX(Команды!$A$2:$AN$7500,MATCH(CJ$3,Команды!$A$2:$A$7500,0),$E91+2)=Команды!$AJ$11,TRUE,FALSE),IF(INDEX(Команды!$A$2:$AN$7500,MATCH(CJ$3,Команды!$A$2:$A$7500,0),$E91+2)=Команды!$AJ$12,TRUE,FALSE),IF(INDEX(Команды!$A$2:$AN$7500,MATCH(CJ$3,Команды!$A$2:$A$7500,0),$E91+2)=Команды!$AJ$13,TRUE,FALSE),IF(INDEX(Команды!$A$2:$AN$7500,MATCH(CJ$3,Команды!$A$2:$A$7500,0),$E91+2)=Команды!$AJ$14,TRUE,FALSE),IF(INDEX(Команды!$A$2:$AN$7500,MATCH(CJ$3,Команды!$A$2:$A$7500,0),$E91+2)=Команды!$AJ$15,TRUE,FALSE),IF(INDEX(Команды!$A$2:$AN$7500,MATCH(CJ$3,Команды!$A$2:$A$7500,0),$E91+2)=Команды!$AJ$16,TRUE,FALSE),IF(INDEX(Команды!$A$2:$AN$7500,MATCH(CJ$3,Команды!$A$2:$A$7500,0),$E91+2)=Команды!$AJ$17,TRUE,FALSE),IF(INDEX(Команды!$A$2:$AN$7500,MATCH(CJ$3,Команды!$A$2:$A$7500,0),$E91+2)=Команды!$AJ$18,TRUE,FALSE),IF(INDEX(Команды!$A$2:$AN$7500,MATCH(CJ$3,Команды!$A$2:$A$7500,0),$E91+2)=Команды!$AJ$19,TRUE,FALSE)),INDEX(Команды!$AJ$2:$AL$19,MATCH(INDEX(Команды!$A$2:$AN$7500,MATCH(CJ$3,Команды!$A$2:$A$7500,0),$E91+2),Команды!$AJ$2:$AJ$19,0),3),0)</f>
        <v>В</v>
      </c>
      <c r="CL91" s="342"/>
      <c r="CM91" s="174" t="str">
        <f>IF(OR(IF(INDEX(Команды!$A$2:$AN$7500,MATCH(CM$3,Команды!$A$2:$A$7500,0),$E91+2)=Команды!$AJ$2,TRUE,FALSE),IF(INDEX(Команды!$A$2:$AN$7500,MATCH(CM$3,Команды!$A$2:$A$7500,0),$E91+2)=Команды!$AJ$3,TRUE,FALSE),IF(INDEX(Команды!$A$2:$AN$7500,MATCH(CM$3,Команды!$A$2:$A$7500,0),$E91+2)=Команды!$AJ$4,TRUE,FALSE),IF(INDEX(Команды!$A$2:$AN$7500,MATCH(CM$3,Команды!$A$2:$A$7500,0),$E91+2)=Команды!$AJ$5,TRUE,FALSE),IF(INDEX(Команды!$A$2:$AN$7500,MATCH(CM$3,Команды!$A$2:$A$7500,0),$E91+2)=Команды!$AJ$6,TRUE,FALSE),IF(INDEX(Команды!$A$2:$AN$7500,MATCH(CM$3,Команды!$A$2:$A$7500,0),$E91+2)=Команды!$AJ$7,TRUE,FALSE),IF(INDEX(Команды!$A$2:$AN$7500,MATCH(CM$3,Команды!$A$2:$A$7500,0),$E91+2)=Команды!$AJ$8,TRUE,FALSE),IF(INDEX(Команды!$A$2:$AN$7500,MATCH(CM$3,Команды!$A$2:$A$7500,0),$E91+2)=Команды!$AJ$9,TRUE,FALSE),IF(INDEX(Команды!$A$2:$AN$7500,MATCH(CM$3,Команды!$A$2:$A$7500,0),$E91+2)=Команды!$AJ$10,TRUE,FALSE),IF(INDEX(Команды!$A$2:$AN$7500,MATCH(CM$3,Команды!$A$2:$A$7500,0),$E91+2)=Команды!$AJ$11,TRUE,FALSE),IF(INDEX(Команды!$A$2:$AN$7500,MATCH(CM$3,Команды!$A$2:$A$7500,0),$E91+2)=Команды!$AJ$12,TRUE,FALSE),IF(INDEX(Команды!$A$2:$AN$7500,MATCH(CM$3,Команды!$A$2:$A$7500,0),$E91+2)=Команды!$AJ$13,TRUE,FALSE),IF(INDEX(Команды!$A$2:$AN$7500,MATCH(CM$3,Команды!$A$2:$A$7500,0),$E91+2)=Команды!$AJ$14,TRUE,FALSE),IF(INDEX(Команды!$A$2:$AN$7500,MATCH(CM$3,Команды!$A$2:$A$7500,0),$E91+2)=Команды!$AJ$15,TRUE,FALSE),IF(INDEX(Команды!$A$2:$AN$7500,MATCH(CM$3,Команды!$A$2:$A$7500,0),$E91+2)=Команды!$AJ$16,TRUE,FALSE),,IF(INDEX(Команды!$A$2:$AN$7500,MATCH(CM$3,Команды!$A$2:$A$7500,0),$E91+2)=Команды!$AJ$17,TRUE,FALSE),,IF(INDEX(Команды!$A$2:$AN$7500,MATCH(CM$3,Команды!$A$2:$A$7500,0),$E91+2)=Команды!$AJ$18,TRUE,FALSE),,IF(INDEX(Команды!$A$2:$AN$7500,MATCH(CM$3,Команды!$A$2:$A$7500,0),$E91+2)=Команды!$AJ$19,TRUE,FALSE)),INDEX(Команды!$AJ$2:$AK$19,MATCH(INDEX(Команды!$A$2:$AN$7500,MATCH(CM$3,Команды!$A$2:$A$7500,0),$E91+2),Команды!$AJ$2:$AJ$19,0),2),0)</f>
        <v>В</v>
      </c>
      <c r="CN91" s="175" t="str">
        <f>IF(OR(IF(INDEX(Команды!$A$2:$AN$7500,MATCH(CM$3,Команды!$A$2:$A$7500,0),$E91+2)=Команды!$AJ$2,TRUE,FALSE),IF(INDEX(Команды!$A$2:$AN$7500,MATCH(CM$3,Команды!$A$2:$A$7500,0),$E91+2)=Команды!$AJ$3,TRUE,FALSE),IF(INDEX(Команды!$A$2:$AN$7500,MATCH(CM$3,Команды!$A$2:$A$7500,0),$E91+2)=Команды!$AJ$4,TRUE,FALSE),IF(INDEX(Команды!$A$2:$AN$7500,MATCH(CM$3,Команды!$A$2:$A$7500,0),$E91+2)=Команды!$AJ$5,TRUE,FALSE),IF(INDEX(Команды!$A$2:$AN$7500,MATCH(CM$3,Команды!$A$2:$A$7500,0),$E91+2)=Команды!$AJ$6,TRUE,FALSE),IF(INDEX(Команды!$A$2:$AN$7500,MATCH(CM$3,Команды!$A$2:$A$7500,0),$E91+2)=Команды!$AJ$7,TRUE,FALSE),IF(INDEX(Команды!$A$2:$AN$7500,MATCH(CM$3,Команды!$A$2:$A$7500,0),$E91+2)=Команды!$AJ$8,TRUE,FALSE),IF(INDEX(Команды!$A$2:$AN$7500,MATCH(CM$3,Команды!$A$2:$A$7500,0),$E91+2)=Команды!$AJ$9,TRUE,FALSE),IF(INDEX(Команды!$A$2:$AN$7500,MATCH(CM$3,Команды!$A$2:$A$7500,0),$E91+2)=Команды!$AJ$10,TRUE,FALSE),IF(INDEX(Команды!$A$2:$AN$7500,MATCH(CM$3,Команды!$A$2:$A$7500,0),$E91+2)=Команды!$AJ$11,TRUE,FALSE),IF(INDEX(Команды!$A$2:$AN$7500,MATCH(CM$3,Команды!$A$2:$A$7500,0),$E91+2)=Команды!$AJ$12,TRUE,FALSE),IF(INDEX(Команды!$A$2:$AN$7500,MATCH(CM$3,Команды!$A$2:$A$7500,0),$E91+2)=Команды!$AJ$13,TRUE,FALSE),IF(INDEX(Команды!$A$2:$AN$7500,MATCH(CM$3,Команды!$A$2:$A$7500,0),$E91+2)=Команды!$AJ$14,TRUE,FALSE),IF(INDEX(Команды!$A$2:$AN$7500,MATCH(CM$3,Команды!$A$2:$A$7500,0),$E91+2)=Команды!$AJ$15,TRUE,FALSE),IF(INDEX(Команды!$A$2:$AN$7500,MATCH(CM$3,Команды!$A$2:$A$7500,0),$E91+2)=Команды!$AJ$16,TRUE,FALSE),IF(INDEX(Команды!$A$2:$AN$7500,MATCH(CM$3,Команды!$A$2:$A$7500,0),$E91+2)=Команды!$AJ$17,TRUE,FALSE),IF(INDEX(Команды!$A$2:$AN$7500,MATCH(CM$3,Команды!$A$2:$A$7500,0),$E91+2)=Команды!$AJ$18,TRUE,FALSE),IF(INDEX(Команды!$A$2:$AN$7500,MATCH(CM$3,Команды!$A$2:$A$7500,0),$E91+2)=Команды!$AJ$19,TRUE,FALSE)),INDEX(Команды!$AJ$2:$AL$19,MATCH(INDEX(Команды!$A$2:$AN$7500,MATCH(CM$3,Команды!$A$2:$A$7500,0),$E91+2),Команды!$AJ$2:$AJ$19,0),3),0)</f>
        <v>В</v>
      </c>
      <c r="CO91" s="342"/>
      <c r="CP91" s="174">
        <f>IF(OR(IF(INDEX(Команды!$A$2:$AN$7500,MATCH(CP$3,Команды!$A$2:$A$7500,0),$E91+2)=Команды!$AJ$2,TRUE,FALSE),IF(INDEX(Команды!$A$2:$AN$7500,MATCH(CP$3,Команды!$A$2:$A$7500,0),$E91+2)=Команды!$AJ$3,TRUE,FALSE),IF(INDEX(Команды!$A$2:$AN$7500,MATCH(CP$3,Команды!$A$2:$A$7500,0),$E91+2)=Команды!$AJ$4,TRUE,FALSE),IF(INDEX(Команды!$A$2:$AN$7500,MATCH(CP$3,Команды!$A$2:$A$7500,0),$E91+2)=Команды!$AJ$5,TRUE,FALSE),IF(INDEX(Команды!$A$2:$AN$7500,MATCH(CP$3,Команды!$A$2:$A$7500,0),$E91+2)=Команды!$AJ$6,TRUE,FALSE),IF(INDEX(Команды!$A$2:$AN$7500,MATCH(CP$3,Команды!$A$2:$A$7500,0),$E91+2)=Команды!$AJ$7,TRUE,FALSE),IF(INDEX(Команды!$A$2:$AN$7500,MATCH(CP$3,Команды!$A$2:$A$7500,0),$E91+2)=Команды!$AJ$8,TRUE,FALSE),IF(INDEX(Команды!$A$2:$AN$7500,MATCH(CP$3,Команды!$A$2:$A$7500,0),$E91+2)=Команды!$AJ$9,TRUE,FALSE),IF(INDEX(Команды!$A$2:$AN$7500,MATCH(CP$3,Команды!$A$2:$A$7500,0),$E91+2)=Команды!$AJ$10,TRUE,FALSE),IF(INDEX(Команды!$A$2:$AN$7500,MATCH(CP$3,Команды!$A$2:$A$7500,0),$E91+2)=Команды!$AJ$11,TRUE,FALSE),IF(INDEX(Команды!$A$2:$AN$7500,MATCH(CP$3,Команды!$A$2:$A$7500,0),$E91+2)=Команды!$AJ$12,TRUE,FALSE),IF(INDEX(Команды!$A$2:$AN$7500,MATCH(CP$3,Команды!$A$2:$A$7500,0),$E91+2)=Команды!$AJ$13,TRUE,FALSE),IF(INDEX(Команды!$A$2:$AN$7500,MATCH(CP$3,Команды!$A$2:$A$7500,0),$E91+2)=Команды!$AJ$14,TRUE,FALSE),IF(INDEX(Команды!$A$2:$AN$7500,MATCH(CP$3,Команды!$A$2:$A$7500,0),$E91+2)=Команды!$AJ$15,TRUE,FALSE),IF(INDEX(Команды!$A$2:$AN$7500,MATCH(CP$3,Команды!$A$2:$A$7500,0),$E91+2)=Команды!$AJ$16,TRUE,FALSE),,IF(INDEX(Команды!$A$2:$AN$7500,MATCH(CP$3,Команды!$A$2:$A$7500,0),$E91+2)=Команды!$AJ$17,TRUE,FALSE),,IF(INDEX(Команды!$A$2:$AN$7500,MATCH(CP$3,Команды!$A$2:$A$7500,0),$E91+2)=Команды!$AJ$18,TRUE,FALSE),,IF(INDEX(Команды!$A$2:$AN$7500,MATCH(CP$3,Команды!$A$2:$A$7500,0),$E91+2)=Команды!$AJ$19,TRUE,FALSE)),INDEX(Команды!$AJ$2:$AK$19,MATCH(INDEX(Команды!$A$2:$AN$7500,MATCH(CP$3,Команды!$A$2:$A$7500,0),$E91+2),Команды!$AJ$2:$AJ$19,0),2),0)</f>
        <v>0.28125</v>
      </c>
      <c r="CQ91" s="175">
        <f>IF(OR(IF(INDEX(Команды!$A$2:$AN$7500,MATCH(CP$3,Команды!$A$2:$A$7500,0),$E91+2)=Команды!$AJ$2,TRUE,FALSE),IF(INDEX(Команды!$A$2:$AN$7500,MATCH(CP$3,Команды!$A$2:$A$7500,0),$E91+2)=Команды!$AJ$3,TRUE,FALSE),IF(INDEX(Команды!$A$2:$AN$7500,MATCH(CP$3,Команды!$A$2:$A$7500,0),$E91+2)=Команды!$AJ$4,TRUE,FALSE),IF(INDEX(Команды!$A$2:$AN$7500,MATCH(CP$3,Команды!$A$2:$A$7500,0),$E91+2)=Команды!$AJ$5,TRUE,FALSE),IF(INDEX(Команды!$A$2:$AN$7500,MATCH(CP$3,Команды!$A$2:$A$7500,0),$E91+2)=Команды!$AJ$6,TRUE,FALSE),IF(INDEX(Команды!$A$2:$AN$7500,MATCH(CP$3,Команды!$A$2:$A$7500,0),$E91+2)=Команды!$AJ$7,TRUE,FALSE),IF(INDEX(Команды!$A$2:$AN$7500,MATCH(CP$3,Команды!$A$2:$A$7500,0),$E91+2)=Команды!$AJ$8,TRUE,FALSE),IF(INDEX(Команды!$A$2:$AN$7500,MATCH(CP$3,Команды!$A$2:$A$7500,0),$E91+2)=Команды!$AJ$9,TRUE,FALSE),IF(INDEX(Команды!$A$2:$AN$7500,MATCH(CP$3,Команды!$A$2:$A$7500,0),$E91+2)=Команды!$AJ$10,TRUE,FALSE),IF(INDEX(Команды!$A$2:$AN$7500,MATCH(CP$3,Команды!$A$2:$A$7500,0),$E91+2)=Команды!$AJ$11,TRUE,FALSE),IF(INDEX(Команды!$A$2:$AN$7500,MATCH(CP$3,Команды!$A$2:$A$7500,0),$E91+2)=Команды!$AJ$12,TRUE,FALSE),IF(INDEX(Команды!$A$2:$AN$7500,MATCH(CP$3,Команды!$A$2:$A$7500,0),$E91+2)=Команды!$AJ$13,TRUE,FALSE),IF(INDEX(Команды!$A$2:$AN$7500,MATCH(CP$3,Команды!$A$2:$A$7500,0),$E91+2)=Команды!$AJ$14,TRUE,FALSE),IF(INDEX(Команды!$A$2:$AN$7500,MATCH(CP$3,Команды!$A$2:$A$7500,0),$E91+2)=Команды!$AJ$15,TRUE,FALSE),IF(INDEX(Команды!$A$2:$AN$7500,MATCH(CP$3,Команды!$A$2:$A$7500,0),$E91+2)=Команды!$AJ$16,TRUE,FALSE),IF(INDEX(Команды!$A$2:$AN$7500,MATCH(CP$3,Команды!$A$2:$A$7500,0),$E91+2)=Команды!$AJ$17,TRUE,FALSE),IF(INDEX(Команды!$A$2:$AN$7500,MATCH(CP$3,Команды!$A$2:$A$7500,0),$E91+2)=Команды!$AJ$18,TRUE,FALSE),IF(INDEX(Команды!$A$2:$AN$7500,MATCH(CP$3,Команды!$A$2:$A$7500,0),$E91+2)=Команды!$AJ$19,TRUE,FALSE)),INDEX(Команды!$AJ$2:$AL$19,MATCH(INDEX(Команды!$A$2:$AN$7500,MATCH(CP$3,Команды!$A$2:$A$7500,0),$E91+2),Команды!$AJ$2:$AJ$19,0),3),0)</f>
        <v>0.65625</v>
      </c>
      <c r="CR91" s="342"/>
      <c r="CS91" s="174">
        <f>IF(OR(IF(INDEX(Команды!$A$2:$AN$7500,MATCH(CS$3,Команды!$A$2:$A$7500,0),$E91+2)=Команды!$AJ$2,TRUE,FALSE),IF(INDEX(Команды!$A$2:$AN$7500,MATCH(CS$3,Команды!$A$2:$A$7500,0),$E91+2)=Команды!$AJ$3,TRUE,FALSE),IF(INDEX(Команды!$A$2:$AN$7500,MATCH(CS$3,Команды!$A$2:$A$7500,0),$E91+2)=Команды!$AJ$4,TRUE,FALSE),IF(INDEX(Команды!$A$2:$AN$7500,MATCH(CS$3,Команды!$A$2:$A$7500,0),$E91+2)=Команды!$AJ$5,TRUE,FALSE),IF(INDEX(Команды!$A$2:$AN$7500,MATCH(CS$3,Команды!$A$2:$A$7500,0),$E91+2)=Команды!$AJ$6,TRUE,FALSE),IF(INDEX(Команды!$A$2:$AN$7500,MATCH(CS$3,Команды!$A$2:$A$7500,0),$E91+2)=Команды!$AJ$7,TRUE,FALSE),IF(INDEX(Команды!$A$2:$AN$7500,MATCH(CS$3,Команды!$A$2:$A$7500,0),$E91+2)=Команды!$AJ$8,TRUE,FALSE),IF(INDEX(Команды!$A$2:$AN$7500,MATCH(CS$3,Команды!$A$2:$A$7500,0),$E91+2)=Команды!$AJ$9,TRUE,FALSE),IF(INDEX(Команды!$A$2:$AN$7500,MATCH(CS$3,Команды!$A$2:$A$7500,0),$E91+2)=Команды!$AJ$10,TRUE,FALSE),IF(INDEX(Команды!$A$2:$AN$7500,MATCH(CS$3,Команды!$A$2:$A$7500,0),$E91+2)=Команды!$AJ$11,TRUE,FALSE),IF(INDEX(Команды!$A$2:$AN$7500,MATCH(CS$3,Команды!$A$2:$A$7500,0),$E91+2)=Команды!$AJ$12,TRUE,FALSE),IF(INDEX(Команды!$A$2:$AN$7500,MATCH(CS$3,Команды!$A$2:$A$7500,0),$E91+2)=Команды!$AJ$13,TRUE,FALSE),IF(INDEX(Команды!$A$2:$AN$7500,MATCH(CS$3,Команды!$A$2:$A$7500,0),$E91+2)=Команды!$AJ$14,TRUE,FALSE),IF(INDEX(Команды!$A$2:$AN$7500,MATCH(CS$3,Команды!$A$2:$A$7500,0),$E91+2)=Команды!$AJ$15,TRUE,FALSE),IF(INDEX(Команды!$A$2:$AN$7500,MATCH(CS$3,Команды!$A$2:$A$7500,0),$E91+2)=Команды!$AJ$16,TRUE,FALSE),,IF(INDEX(Команды!$A$2:$AN$7500,MATCH(CS$3,Команды!$A$2:$A$7500,0),$E91+2)=Команды!$AJ$17,TRUE,FALSE),,IF(INDEX(Команды!$A$2:$AN$7500,MATCH(CS$3,Команды!$A$2:$A$7500,0),$E91+2)=Команды!$AJ$18,TRUE,FALSE),,IF(INDEX(Команды!$A$2:$AN$7500,MATCH(CS$3,Команды!$A$2:$A$7500,0),$E91+2)=Команды!$AJ$19,TRUE,FALSE)),INDEX(Команды!$AJ$2:$AK$19,MATCH(INDEX(Команды!$A$2:$AN$7500,MATCH(CS$3,Команды!$A$2:$A$7500,0),$E91+2),Команды!$AJ$2:$AJ$19,0),2),0)</f>
        <v>0.3125</v>
      </c>
      <c r="CT91" s="175">
        <f>IF(OR(IF(INDEX(Команды!$A$2:$AN$7500,MATCH(CS$3,Команды!$A$2:$A$7500,0),$E91+2)=Команды!$AJ$2,TRUE,FALSE),IF(INDEX(Команды!$A$2:$AN$7500,MATCH(CS$3,Команды!$A$2:$A$7500,0),$E91+2)=Команды!$AJ$3,TRUE,FALSE),IF(INDEX(Команды!$A$2:$AN$7500,MATCH(CS$3,Команды!$A$2:$A$7500,0),$E91+2)=Команды!$AJ$4,TRUE,FALSE),IF(INDEX(Команды!$A$2:$AN$7500,MATCH(CS$3,Команды!$A$2:$A$7500,0),$E91+2)=Команды!$AJ$5,TRUE,FALSE),IF(INDEX(Команды!$A$2:$AN$7500,MATCH(CS$3,Команды!$A$2:$A$7500,0),$E91+2)=Команды!$AJ$6,TRUE,FALSE),IF(INDEX(Команды!$A$2:$AN$7500,MATCH(CS$3,Команды!$A$2:$A$7500,0),$E91+2)=Команды!$AJ$7,TRUE,FALSE),IF(INDEX(Команды!$A$2:$AN$7500,MATCH(CS$3,Команды!$A$2:$A$7500,0),$E91+2)=Команды!$AJ$8,TRUE,FALSE),IF(INDEX(Команды!$A$2:$AN$7500,MATCH(CS$3,Команды!$A$2:$A$7500,0),$E91+2)=Команды!$AJ$9,TRUE,FALSE),IF(INDEX(Команды!$A$2:$AN$7500,MATCH(CS$3,Команды!$A$2:$A$7500,0),$E91+2)=Команды!$AJ$10,TRUE,FALSE),IF(INDEX(Команды!$A$2:$AN$7500,MATCH(CS$3,Команды!$A$2:$A$7500,0),$E91+2)=Команды!$AJ$11,TRUE,FALSE),IF(INDEX(Команды!$A$2:$AN$7500,MATCH(CS$3,Команды!$A$2:$A$7500,0),$E91+2)=Команды!$AJ$12,TRUE,FALSE),IF(INDEX(Команды!$A$2:$AN$7500,MATCH(CS$3,Команды!$A$2:$A$7500,0),$E91+2)=Команды!$AJ$13,TRUE,FALSE),IF(INDEX(Команды!$A$2:$AN$7500,MATCH(CS$3,Команды!$A$2:$A$7500,0),$E91+2)=Команды!$AJ$14,TRUE,FALSE),IF(INDEX(Команды!$A$2:$AN$7500,MATCH(CS$3,Команды!$A$2:$A$7500,0),$E91+2)=Команды!$AJ$15,TRUE,FALSE),IF(INDEX(Команды!$A$2:$AN$7500,MATCH(CS$3,Команды!$A$2:$A$7500,0),$E91+2)=Команды!$AJ$16,TRUE,FALSE),IF(INDEX(Команды!$A$2:$AN$7500,MATCH(CS$3,Команды!$A$2:$A$7500,0),$E91+2)=Команды!$AJ$17,TRUE,FALSE),IF(INDEX(Команды!$A$2:$AN$7500,MATCH(CS$3,Команды!$A$2:$A$7500,0),$E91+2)=Команды!$AJ$18,TRUE,FALSE),IF(INDEX(Команды!$A$2:$AN$7500,MATCH(CS$3,Команды!$A$2:$A$7500,0),$E91+2)=Команды!$AJ$19,TRUE,FALSE)),INDEX(Команды!$AJ$2:$AL$19,MATCH(INDEX(Команды!$A$2:$AN$7500,MATCH(CS$3,Команды!$A$2:$A$7500,0),$E91+2),Команды!$AJ$2:$AJ$19,0),3),0)</f>
        <v>0.6875</v>
      </c>
      <c r="CU91" s="342"/>
    </row>
    <row r="92" spans="1:99" s="2" customFormat="1" ht="21.95" customHeight="1" x14ac:dyDescent="0.3">
      <c r="A92" s="251">
        <v>87</v>
      </c>
      <c r="B92" s="2" t="e">
        <f>VLOOKUP(A92,'Список КК'!A:F,6,TRUE)</f>
        <v>#N/A</v>
      </c>
      <c r="C92" s="4">
        <f>VLOOKUP(A92,'Список КК'!A:B,2,TRUE)</f>
        <v>0</v>
      </c>
      <c r="D92" s="203">
        <f>VLOOKUP(A92,'Список КК'!A:D,4,TRUE)</f>
        <v>0</v>
      </c>
      <c r="E92" s="4">
        <f>VLOOKUP(A92,'Список КК'!A:C,3,TRUE)</f>
        <v>0</v>
      </c>
      <c r="F92" s="220">
        <f>VLOOKUP(A92,'Список КК'!A:E,5,TRUE)</f>
        <v>0</v>
      </c>
      <c r="G92" s="174">
        <f>IF(OR(IF(INDEX(Команды!$A$2:$AN$7500,MATCH(G$3,Команды!$A$2:$A$7500,0),$E92+2)=Команды!$AJ$2,TRUE,FALSE),IF(INDEX(Команды!$A$2:$AN$7500,MATCH(G$3,Команды!$A$2:$A$7500,0),$E92+2)=Команды!$AJ$3,TRUE,FALSE),IF(INDEX(Команды!$A$2:$AN$7500,MATCH(G$3,Команды!$A$2:$A$7500,0),$E92+2)=Команды!$AJ$4,TRUE,FALSE),IF(INDEX(Команды!$A$2:$AN$7500,MATCH(G$3,Команды!$A$2:$A$7500,0),$E92+2)=Команды!$AJ$5,TRUE,FALSE),IF(INDEX(Команды!$A$2:$AN$7500,MATCH(G$3,Команды!$A$2:$A$7500,0),$E92+2)=Команды!$AJ$6,TRUE,FALSE),IF(INDEX(Команды!$A$2:$AN$7500,MATCH(G$3,Команды!$A$2:$A$7500,0),$E92+2)=Команды!$AJ$7,TRUE,FALSE),IF(INDEX(Команды!$A$2:$AN$7500,MATCH(G$3,Команды!$A$2:$A$7500,0),$E92+2)=Команды!$AJ$8,TRUE,FALSE),IF(INDEX(Команды!$A$2:$AN$7500,MATCH(G$3,Команды!$A$2:$A$7500,0),$E92+2)=Команды!$AJ$9,TRUE,FALSE),IF(INDEX(Команды!$A$2:$AN$7500,MATCH(G$3,Команды!$A$2:$A$7500,0),$E92+2)=Команды!$AJ$10,TRUE,FALSE),IF(INDEX(Команды!$A$2:$AN$7500,MATCH(G$3,Команды!$A$2:$A$7500,0),$E92+2)=Команды!$AJ$11,TRUE,FALSE),IF(INDEX(Команды!$A$2:$AN$7500,MATCH(G$3,Команды!$A$2:$A$7500,0),$E92+2)=Команды!$AJ$12,TRUE,FALSE),IF(INDEX(Команды!$A$2:$AN$7500,MATCH(G$3,Команды!$A$2:$A$7500,0),$E92+2)=Команды!$AJ$13,TRUE,FALSE),IF(INDEX(Команды!$A$2:$AN$7500,MATCH(G$3,Команды!$A$2:$A$7500,0),$E92+2)=Команды!$AJ$14,TRUE,FALSE),IF(INDEX(Команды!$A$2:$AN$7500,MATCH(G$3,Команды!$A$2:$A$7500,0),$E92+2)=Команды!$AJ$15,TRUE,FALSE),IF(INDEX(Команды!$A$2:$AN$7500,MATCH(G$3,Команды!$A$2:$A$7500,0),$E92+2)=Команды!$AJ$16,TRUE,FALSE),,IF(INDEX(Команды!$A$2:$AN$7500,MATCH(G$3,Команды!$A$2:$A$7500,0),$E92+2)=Команды!$AJ$17,TRUE,FALSE),,IF(INDEX(Команды!$A$2:$AN$7500,MATCH(G$3,Команды!$A$2:$A$7500,0),$E92+2)=Команды!$AJ$18,TRUE,FALSE),,IF(INDEX(Команды!$A$2:$AN$7500,MATCH(G$3,Команды!$A$2:$A$7500,0),$E92+2)=Команды!$AJ$19,TRUE,FALSE)),INDEX(Команды!$AJ$2:$AK$19,MATCH(INDEX(Команды!$A$2:$AN$7500,MATCH(G$3,Команды!$A$2:$A$7500,0),$E92+2),Команды!$AJ$2:$AJ$19,0),2),0)</f>
        <v>0</v>
      </c>
      <c r="H92" s="175">
        <f>IF(OR(IF(INDEX(Команды!$A$2:$AN$7500,MATCH(G$3,Команды!$A$2:$A$7500,0),$E92+2)=Команды!$AJ$2,TRUE,FALSE),IF(INDEX(Команды!$A$2:$AN$7500,MATCH(G$3,Команды!$A$2:$A$7500,0),$E92+2)=Команды!$AJ$3,TRUE,FALSE),IF(INDEX(Команды!$A$2:$AN$7500,MATCH(G$3,Команды!$A$2:$A$7500,0),$E92+2)=Команды!$AJ$4,TRUE,FALSE),IF(INDEX(Команды!$A$2:$AN$7500,MATCH(G$3,Команды!$A$2:$A$7500,0),$E92+2)=Команды!$AJ$5,TRUE,FALSE),IF(INDEX(Команды!$A$2:$AN$7500,MATCH(G$3,Команды!$A$2:$A$7500,0),$E92+2)=Команды!$AJ$6,TRUE,FALSE),IF(INDEX(Команды!$A$2:$AN$7500,MATCH(G$3,Команды!$A$2:$A$7500,0),$E92+2)=Команды!$AJ$7,TRUE,FALSE),IF(INDEX(Команды!$A$2:$AN$7500,MATCH(G$3,Команды!$A$2:$A$7500,0),$E92+2)=Команды!$AJ$8,TRUE,FALSE),IF(INDEX(Команды!$A$2:$AN$7500,MATCH(G$3,Команды!$A$2:$A$7500,0),$E92+2)=Команды!$AJ$9,TRUE,FALSE),IF(INDEX(Команды!$A$2:$AN$7500,MATCH(G$3,Команды!$A$2:$A$7500,0),$E92+2)=Команды!$AJ$10,TRUE,FALSE),IF(INDEX(Команды!$A$2:$AN$7500,MATCH(G$3,Команды!$A$2:$A$7500,0),$E92+2)=Команды!$AJ$11,TRUE,FALSE),IF(INDEX(Команды!$A$2:$AN$7500,MATCH(G$3,Команды!$A$2:$A$7500,0),$E92+2)=Команды!$AJ$12,TRUE,FALSE),IF(INDEX(Команды!$A$2:$AN$7500,MATCH(G$3,Команды!$A$2:$A$7500,0),$E92+2)=Команды!$AJ$13,TRUE,FALSE),IF(INDEX(Команды!$A$2:$AN$7500,MATCH(G$3,Команды!$A$2:$A$7500,0),$E92+2)=Команды!$AJ$14,TRUE,FALSE),IF(INDEX(Команды!$A$2:$AN$7500,MATCH(G$3,Команды!$A$2:$A$7500,0),$E92+2)=Команды!$AJ$15,TRUE,FALSE),IF(INDEX(Команды!$A$2:$AN$7500,MATCH(G$3,Команды!$A$2:$A$7500,0),$E92+2)=Команды!$AJ$16,TRUE,FALSE),IF(INDEX(Команды!$A$2:$AN$7500,MATCH(G$3,Команды!$A$2:$A$7500,0),$E92+2)=Команды!$AJ$17,TRUE,FALSE),IF(INDEX(Команды!$A$2:$AN$7500,MATCH(G$3,Команды!$A$2:$A$7500,0),$E92+2)=Команды!$AJ$18,TRUE,FALSE),IF(INDEX(Команды!$A$2:$AN$7500,MATCH(G$3,Команды!$A$2:$A$7500,0),$E92+2)=Команды!$AJ$19,TRUE,FALSE)),INDEX(Команды!$AJ$2:$AL$19,MATCH(INDEX(Команды!$A$2:$AN$7500,MATCH(G$3,Команды!$A$2:$A$7500,0),$E92+2),Команды!$AJ$2:$AJ$19,0),3),0)</f>
        <v>0</v>
      </c>
      <c r="I92" s="342"/>
      <c r="J92" s="174">
        <f>IF(OR(IF(INDEX(Команды!$A$2:$AN$7500,MATCH(J$3,Команды!$A$2:$A$7500,0),$E92+2)=Команды!$AJ$2,TRUE,FALSE),IF(INDEX(Команды!$A$2:$AN$7500,MATCH(J$3,Команды!$A$2:$A$7500,0),$E92+2)=Команды!$AJ$3,TRUE,FALSE),IF(INDEX(Команды!$A$2:$AN$7500,MATCH(J$3,Команды!$A$2:$A$7500,0),$E92+2)=Команды!$AJ$4,TRUE,FALSE),IF(INDEX(Команды!$A$2:$AN$7500,MATCH(J$3,Команды!$A$2:$A$7500,0),$E92+2)=Команды!$AJ$5,TRUE,FALSE),IF(INDEX(Команды!$A$2:$AN$7500,MATCH(J$3,Команды!$A$2:$A$7500,0),$E92+2)=Команды!$AJ$6,TRUE,FALSE),IF(INDEX(Команды!$A$2:$AN$7500,MATCH(J$3,Команды!$A$2:$A$7500,0),$E92+2)=Команды!$AJ$7,TRUE,FALSE),IF(INDEX(Команды!$A$2:$AN$7500,MATCH(J$3,Команды!$A$2:$A$7500,0),$E92+2)=Команды!$AJ$8,TRUE,FALSE),IF(INDEX(Команды!$A$2:$AN$7500,MATCH(J$3,Команды!$A$2:$A$7500,0),$E92+2)=Команды!$AJ$9,TRUE,FALSE),IF(INDEX(Команды!$A$2:$AN$7500,MATCH(J$3,Команды!$A$2:$A$7500,0),$E92+2)=Команды!$AJ$10,TRUE,FALSE),IF(INDEX(Команды!$A$2:$AN$7500,MATCH(J$3,Команды!$A$2:$A$7500,0),$E92+2)=Команды!$AJ$11,TRUE,FALSE),IF(INDEX(Команды!$A$2:$AN$7500,MATCH(J$3,Команды!$A$2:$A$7500,0),$E92+2)=Команды!$AJ$12,TRUE,FALSE),IF(INDEX(Команды!$A$2:$AN$7500,MATCH(J$3,Команды!$A$2:$A$7500,0),$E92+2)=Команды!$AJ$13,TRUE,FALSE),IF(INDEX(Команды!$A$2:$AN$7500,MATCH(J$3,Команды!$A$2:$A$7500,0),$E92+2)=Команды!$AJ$14,TRUE,FALSE),IF(INDEX(Команды!$A$2:$AN$7500,MATCH(J$3,Команды!$A$2:$A$7500,0),$E92+2)=Команды!$AJ$15,TRUE,FALSE),IF(INDEX(Команды!$A$2:$AN$7500,MATCH(J$3,Команды!$A$2:$A$7500,0),$E92+2)=Команды!$AJ$16,TRUE,FALSE),,IF(INDEX(Команды!$A$2:$AN$7500,MATCH(J$3,Команды!$A$2:$A$7500,0),$E92+2)=Команды!$AJ$17,TRUE,FALSE),,IF(INDEX(Команды!$A$2:$AN$7500,MATCH(J$3,Команды!$A$2:$A$7500,0),$E92+2)=Команды!$AJ$18,TRUE,FALSE),,IF(INDEX(Команды!$A$2:$AN$7500,MATCH(J$3,Команды!$A$2:$A$7500,0),$E92+2)=Команды!$AJ$19,TRUE,FALSE)),INDEX(Команды!$AJ$2:$AK$19,MATCH(INDEX(Команды!$A$2:$AN$7500,MATCH(J$3,Команды!$A$2:$A$7500,0),$E92+2),Команды!$AJ$2:$AJ$19,0),2),0)</f>
        <v>0</v>
      </c>
      <c r="K92" s="175">
        <f>IF(OR(IF(INDEX(Команды!$A$2:$AN$7500,MATCH(J$3,Команды!$A$2:$A$7500,0),$E92+2)=Команды!$AJ$2,TRUE,FALSE),IF(INDEX(Команды!$A$2:$AN$7500,MATCH(J$3,Команды!$A$2:$A$7500,0),$E92+2)=Команды!$AJ$3,TRUE,FALSE),IF(INDEX(Команды!$A$2:$AN$7500,MATCH(J$3,Команды!$A$2:$A$7500,0),$E92+2)=Команды!$AJ$4,TRUE,FALSE),IF(INDEX(Команды!$A$2:$AN$7500,MATCH(J$3,Команды!$A$2:$A$7500,0),$E92+2)=Команды!$AJ$5,TRUE,FALSE),IF(INDEX(Команды!$A$2:$AN$7500,MATCH(J$3,Команды!$A$2:$A$7500,0),$E92+2)=Команды!$AJ$6,TRUE,FALSE),IF(INDEX(Команды!$A$2:$AN$7500,MATCH(J$3,Команды!$A$2:$A$7500,0),$E92+2)=Команды!$AJ$7,TRUE,FALSE),IF(INDEX(Команды!$A$2:$AN$7500,MATCH(J$3,Команды!$A$2:$A$7500,0),$E92+2)=Команды!$AJ$8,TRUE,FALSE),IF(INDEX(Команды!$A$2:$AN$7500,MATCH(J$3,Команды!$A$2:$A$7500,0),$E92+2)=Команды!$AJ$9,TRUE,FALSE),IF(INDEX(Команды!$A$2:$AN$7500,MATCH(J$3,Команды!$A$2:$A$7500,0),$E92+2)=Команды!$AJ$10,TRUE,FALSE),IF(INDEX(Команды!$A$2:$AN$7500,MATCH(J$3,Команды!$A$2:$A$7500,0),$E92+2)=Команды!$AJ$11,TRUE,FALSE),IF(INDEX(Команды!$A$2:$AN$7500,MATCH(J$3,Команды!$A$2:$A$7500,0),$E92+2)=Команды!$AJ$12,TRUE,FALSE),IF(INDEX(Команды!$A$2:$AN$7500,MATCH(J$3,Команды!$A$2:$A$7500,0),$E92+2)=Команды!$AJ$13,TRUE,FALSE),IF(INDEX(Команды!$A$2:$AN$7500,MATCH(J$3,Команды!$A$2:$A$7500,0),$E92+2)=Команды!$AJ$14,TRUE,FALSE),IF(INDEX(Команды!$A$2:$AN$7500,MATCH(J$3,Команды!$A$2:$A$7500,0),$E92+2)=Команды!$AJ$15,TRUE,FALSE),IF(INDEX(Команды!$A$2:$AN$7500,MATCH(J$3,Команды!$A$2:$A$7500,0),$E92+2)=Команды!$AJ$16,TRUE,FALSE),IF(INDEX(Команды!$A$2:$AN$7500,MATCH(J$3,Команды!$A$2:$A$7500,0),$E92+2)=Команды!$AJ$17,TRUE,FALSE),IF(INDEX(Команды!$A$2:$AN$7500,MATCH(J$3,Команды!$A$2:$A$7500,0),$E92+2)=Команды!$AJ$18,TRUE,FALSE),IF(INDEX(Команды!$A$2:$AN$7500,MATCH(J$3,Команды!$A$2:$A$7500,0),$E92+2)=Команды!$AJ$19,TRUE,FALSE)),INDEX(Команды!$AJ$2:$AL$19,MATCH(INDEX(Команды!$A$2:$AN$7500,MATCH(J$3,Команды!$A$2:$A$7500,0),$E92+2),Команды!$AJ$2:$AJ$19,0),3),0)</f>
        <v>0</v>
      </c>
      <c r="L92" s="342"/>
      <c r="M92" s="174">
        <f>IF(OR(IF(INDEX(Команды!$A$2:$AN$7500,MATCH(M$3,Команды!$A$2:$A$7500,0),$E92+2)=Команды!$AJ$2,TRUE,FALSE),IF(INDEX(Команды!$A$2:$AN$7500,MATCH(M$3,Команды!$A$2:$A$7500,0),$E92+2)=Команды!$AJ$3,TRUE,FALSE),IF(INDEX(Команды!$A$2:$AN$7500,MATCH(M$3,Команды!$A$2:$A$7500,0),$E92+2)=Команды!$AJ$4,TRUE,FALSE),IF(INDEX(Команды!$A$2:$AN$7500,MATCH(M$3,Команды!$A$2:$A$7500,0),$E92+2)=Команды!$AJ$5,TRUE,FALSE),IF(INDEX(Команды!$A$2:$AN$7500,MATCH(M$3,Команды!$A$2:$A$7500,0),$E92+2)=Команды!$AJ$6,TRUE,FALSE),IF(INDEX(Команды!$A$2:$AN$7500,MATCH(M$3,Команды!$A$2:$A$7500,0),$E92+2)=Команды!$AJ$7,TRUE,FALSE),IF(INDEX(Команды!$A$2:$AN$7500,MATCH(M$3,Команды!$A$2:$A$7500,0),$E92+2)=Команды!$AJ$8,TRUE,FALSE),IF(INDEX(Команды!$A$2:$AN$7500,MATCH(M$3,Команды!$A$2:$A$7500,0),$E92+2)=Команды!$AJ$9,TRUE,FALSE),IF(INDEX(Команды!$A$2:$AN$7500,MATCH(M$3,Команды!$A$2:$A$7500,0),$E92+2)=Команды!$AJ$10,TRUE,FALSE),IF(INDEX(Команды!$A$2:$AN$7500,MATCH(M$3,Команды!$A$2:$A$7500,0),$E92+2)=Команды!$AJ$11,TRUE,FALSE),IF(INDEX(Команды!$A$2:$AN$7500,MATCH(M$3,Команды!$A$2:$A$7500,0),$E92+2)=Команды!$AJ$12,TRUE,FALSE),IF(INDEX(Команды!$A$2:$AN$7500,MATCH(M$3,Команды!$A$2:$A$7500,0),$E92+2)=Команды!$AJ$13,TRUE,FALSE),IF(INDEX(Команды!$A$2:$AN$7500,MATCH(M$3,Команды!$A$2:$A$7500,0),$E92+2)=Команды!$AJ$14,TRUE,FALSE),IF(INDEX(Команды!$A$2:$AN$7500,MATCH(M$3,Команды!$A$2:$A$7500,0),$E92+2)=Команды!$AJ$15,TRUE,FALSE),IF(INDEX(Команды!$A$2:$AN$7500,MATCH(M$3,Команды!$A$2:$A$7500,0),$E92+2)=Команды!$AJ$16,TRUE,FALSE),,IF(INDEX(Команды!$A$2:$AN$7500,MATCH(M$3,Команды!$A$2:$A$7500,0),$E92+2)=Команды!$AJ$17,TRUE,FALSE),,IF(INDEX(Команды!$A$2:$AN$7500,MATCH(M$3,Команды!$A$2:$A$7500,0),$E92+2)=Команды!$AJ$18,TRUE,FALSE),,IF(INDEX(Команды!$A$2:$AN$7500,MATCH(M$3,Команды!$A$2:$A$7500,0),$E92+2)=Команды!$AJ$19,TRUE,FALSE)),INDEX(Команды!$AJ$2:$AK$19,MATCH(INDEX(Команды!$A$2:$AN$7500,MATCH(M$3,Команды!$A$2:$A$7500,0),$E92+2),Команды!$AJ$2:$AJ$19,0),2),0)</f>
        <v>0</v>
      </c>
      <c r="N92" s="175">
        <f>IF(OR(IF(INDEX(Команды!$A$2:$AN$7500,MATCH(M$3,Команды!$A$2:$A$7500,0),$E92+2)=Команды!$AJ$2,TRUE,FALSE),IF(INDEX(Команды!$A$2:$AN$7500,MATCH(M$3,Команды!$A$2:$A$7500,0),$E92+2)=Команды!$AJ$3,TRUE,FALSE),IF(INDEX(Команды!$A$2:$AN$7500,MATCH(M$3,Команды!$A$2:$A$7500,0),$E92+2)=Команды!$AJ$4,TRUE,FALSE),IF(INDEX(Команды!$A$2:$AN$7500,MATCH(M$3,Команды!$A$2:$A$7500,0),$E92+2)=Команды!$AJ$5,TRUE,FALSE),IF(INDEX(Команды!$A$2:$AN$7500,MATCH(M$3,Команды!$A$2:$A$7500,0),$E92+2)=Команды!$AJ$6,TRUE,FALSE),IF(INDEX(Команды!$A$2:$AN$7500,MATCH(M$3,Команды!$A$2:$A$7500,0),$E92+2)=Команды!$AJ$7,TRUE,FALSE),IF(INDEX(Команды!$A$2:$AN$7500,MATCH(M$3,Команды!$A$2:$A$7500,0),$E92+2)=Команды!$AJ$8,TRUE,FALSE),IF(INDEX(Команды!$A$2:$AN$7500,MATCH(M$3,Команды!$A$2:$A$7500,0),$E92+2)=Команды!$AJ$9,TRUE,FALSE),IF(INDEX(Команды!$A$2:$AN$7500,MATCH(M$3,Команды!$A$2:$A$7500,0),$E92+2)=Команды!$AJ$10,TRUE,FALSE),IF(INDEX(Команды!$A$2:$AN$7500,MATCH(M$3,Команды!$A$2:$A$7500,0),$E92+2)=Команды!$AJ$11,TRUE,FALSE),IF(INDEX(Команды!$A$2:$AN$7500,MATCH(M$3,Команды!$A$2:$A$7500,0),$E92+2)=Команды!$AJ$12,TRUE,FALSE),IF(INDEX(Команды!$A$2:$AN$7500,MATCH(M$3,Команды!$A$2:$A$7500,0),$E92+2)=Команды!$AJ$13,TRUE,FALSE),IF(INDEX(Команды!$A$2:$AN$7500,MATCH(M$3,Команды!$A$2:$A$7500,0),$E92+2)=Команды!$AJ$14,TRUE,FALSE),IF(INDEX(Команды!$A$2:$AN$7500,MATCH(M$3,Команды!$A$2:$A$7500,0),$E92+2)=Команды!$AJ$15,TRUE,FALSE),IF(INDEX(Команды!$A$2:$AN$7500,MATCH(M$3,Команды!$A$2:$A$7500,0),$E92+2)=Команды!$AJ$16,TRUE,FALSE),IF(INDEX(Команды!$A$2:$AN$7500,MATCH(M$3,Команды!$A$2:$A$7500,0),$E92+2)=Команды!$AJ$17,TRUE,FALSE),IF(INDEX(Команды!$A$2:$AN$7500,MATCH(M$3,Команды!$A$2:$A$7500,0),$E92+2)=Команды!$AJ$18,TRUE,FALSE),IF(INDEX(Команды!$A$2:$AN$7500,MATCH(M$3,Команды!$A$2:$A$7500,0),$E92+2)=Команды!$AJ$19,TRUE,FALSE)),INDEX(Команды!$AJ$2:$AL$19,MATCH(INDEX(Команды!$A$2:$AN$7500,MATCH(M$3,Команды!$A$2:$A$7500,0),$E92+2),Команды!$AJ$2:$AJ$19,0),3),0)</f>
        <v>0</v>
      </c>
      <c r="O92" s="342"/>
      <c r="P92" s="174">
        <f>IF(OR(IF(INDEX(Команды!$A$2:$AN$7500,MATCH(P$3,Команды!$A$2:$A$7500,0),$E92+2)=Команды!$AJ$2,TRUE,FALSE),IF(INDEX(Команды!$A$2:$AN$7500,MATCH(P$3,Команды!$A$2:$A$7500,0),$E92+2)=Команды!$AJ$3,TRUE,FALSE),IF(INDEX(Команды!$A$2:$AN$7500,MATCH(P$3,Команды!$A$2:$A$7500,0),$E92+2)=Команды!$AJ$4,TRUE,FALSE),IF(INDEX(Команды!$A$2:$AN$7500,MATCH(P$3,Команды!$A$2:$A$7500,0),$E92+2)=Команды!$AJ$5,TRUE,FALSE),IF(INDEX(Команды!$A$2:$AN$7500,MATCH(P$3,Команды!$A$2:$A$7500,0),$E92+2)=Команды!$AJ$6,TRUE,FALSE),IF(INDEX(Команды!$A$2:$AN$7500,MATCH(P$3,Команды!$A$2:$A$7500,0),$E92+2)=Команды!$AJ$7,TRUE,FALSE),IF(INDEX(Команды!$A$2:$AN$7500,MATCH(P$3,Команды!$A$2:$A$7500,0),$E92+2)=Команды!$AJ$8,TRUE,FALSE),IF(INDEX(Команды!$A$2:$AN$7500,MATCH(P$3,Команды!$A$2:$A$7500,0),$E92+2)=Команды!$AJ$9,TRUE,FALSE),IF(INDEX(Команды!$A$2:$AN$7500,MATCH(P$3,Команды!$A$2:$A$7500,0),$E92+2)=Команды!$AJ$10,TRUE,FALSE),IF(INDEX(Команды!$A$2:$AN$7500,MATCH(P$3,Команды!$A$2:$A$7500,0),$E92+2)=Команды!$AJ$11,TRUE,FALSE),IF(INDEX(Команды!$A$2:$AN$7500,MATCH(P$3,Команды!$A$2:$A$7500,0),$E92+2)=Команды!$AJ$12,TRUE,FALSE),IF(INDEX(Команды!$A$2:$AN$7500,MATCH(P$3,Команды!$A$2:$A$7500,0),$E92+2)=Команды!$AJ$13,TRUE,FALSE),IF(INDEX(Команды!$A$2:$AN$7500,MATCH(P$3,Команды!$A$2:$A$7500,0),$E92+2)=Команды!$AJ$14,TRUE,FALSE),IF(INDEX(Команды!$A$2:$AN$7500,MATCH(P$3,Команды!$A$2:$A$7500,0),$E92+2)=Команды!$AJ$15,TRUE,FALSE),IF(INDEX(Команды!$A$2:$AN$7500,MATCH(P$3,Команды!$A$2:$A$7500,0),$E92+2)=Команды!$AJ$16,TRUE,FALSE),,IF(INDEX(Команды!$A$2:$AN$7500,MATCH(P$3,Команды!$A$2:$A$7500,0),$E92+2)=Команды!$AJ$17,TRUE,FALSE),,IF(INDEX(Команды!$A$2:$AN$7500,MATCH(P$3,Команды!$A$2:$A$7500,0),$E92+2)=Команды!$AJ$18,TRUE,FALSE),,IF(INDEX(Команды!$A$2:$AN$7500,MATCH(P$3,Команды!$A$2:$A$7500,0),$E92+2)=Команды!$AJ$19,TRUE,FALSE)),INDEX(Команды!$AJ$2:$AK$19,MATCH(INDEX(Команды!$A$2:$AN$7500,MATCH(P$3,Команды!$A$2:$A$7500,0),$E92+2),Команды!$AJ$2:$AJ$19,0),2),0)</f>
        <v>0</v>
      </c>
      <c r="Q92" s="175">
        <f>IF(OR(IF(INDEX(Команды!$A$2:$AN$7500,MATCH(P$3,Команды!$A$2:$A$7500,0),$E92+2)=Команды!$AJ$2,TRUE,FALSE),IF(INDEX(Команды!$A$2:$AN$7500,MATCH(P$3,Команды!$A$2:$A$7500,0),$E92+2)=Команды!$AJ$3,TRUE,FALSE),IF(INDEX(Команды!$A$2:$AN$7500,MATCH(P$3,Команды!$A$2:$A$7500,0),$E92+2)=Команды!$AJ$4,TRUE,FALSE),IF(INDEX(Команды!$A$2:$AN$7500,MATCH(P$3,Команды!$A$2:$A$7500,0),$E92+2)=Команды!$AJ$5,TRUE,FALSE),IF(INDEX(Команды!$A$2:$AN$7500,MATCH(P$3,Команды!$A$2:$A$7500,0),$E92+2)=Команды!$AJ$6,TRUE,FALSE),IF(INDEX(Команды!$A$2:$AN$7500,MATCH(P$3,Команды!$A$2:$A$7500,0),$E92+2)=Команды!$AJ$7,TRUE,FALSE),IF(INDEX(Команды!$A$2:$AN$7500,MATCH(P$3,Команды!$A$2:$A$7500,0),$E92+2)=Команды!$AJ$8,TRUE,FALSE),IF(INDEX(Команды!$A$2:$AN$7500,MATCH(P$3,Команды!$A$2:$A$7500,0),$E92+2)=Команды!$AJ$9,TRUE,FALSE),IF(INDEX(Команды!$A$2:$AN$7500,MATCH(P$3,Команды!$A$2:$A$7500,0),$E92+2)=Команды!$AJ$10,TRUE,FALSE),IF(INDEX(Команды!$A$2:$AN$7500,MATCH(P$3,Команды!$A$2:$A$7500,0),$E92+2)=Команды!$AJ$11,TRUE,FALSE),IF(INDEX(Команды!$A$2:$AN$7500,MATCH(P$3,Команды!$A$2:$A$7500,0),$E92+2)=Команды!$AJ$12,TRUE,FALSE),IF(INDEX(Команды!$A$2:$AN$7500,MATCH(P$3,Команды!$A$2:$A$7500,0),$E92+2)=Команды!$AJ$13,TRUE,FALSE),IF(INDEX(Команды!$A$2:$AN$7500,MATCH(P$3,Команды!$A$2:$A$7500,0),$E92+2)=Команды!$AJ$14,TRUE,FALSE),IF(INDEX(Команды!$A$2:$AN$7500,MATCH(P$3,Команды!$A$2:$A$7500,0),$E92+2)=Команды!$AJ$15,TRUE,FALSE),IF(INDEX(Команды!$A$2:$AN$7500,MATCH(P$3,Команды!$A$2:$A$7500,0),$E92+2)=Команды!$AJ$16,TRUE,FALSE),IF(INDEX(Команды!$A$2:$AN$7500,MATCH(P$3,Команды!$A$2:$A$7500,0),$E92+2)=Команды!$AJ$17,TRUE,FALSE),IF(INDEX(Команды!$A$2:$AN$7500,MATCH(P$3,Команды!$A$2:$A$7500,0),$E92+2)=Команды!$AJ$18,TRUE,FALSE),IF(INDEX(Команды!$A$2:$AN$7500,MATCH(P$3,Команды!$A$2:$A$7500,0),$E92+2)=Команды!$AJ$19,TRUE,FALSE)),INDEX(Команды!$AJ$2:$AL$19,MATCH(INDEX(Команды!$A$2:$AN$7500,MATCH(P$3,Команды!$A$2:$A$7500,0),$E92+2),Команды!$AJ$2:$AJ$19,0),3),0)</f>
        <v>0</v>
      </c>
      <c r="R92" s="342"/>
      <c r="S92" s="174">
        <f>IF(OR(IF(INDEX(Команды!$A$2:$AN$7500,MATCH(S$3,Команды!$A$2:$A$7500,0),$E92+2)=Команды!$AJ$2,TRUE,FALSE),IF(INDEX(Команды!$A$2:$AN$7500,MATCH(S$3,Команды!$A$2:$A$7500,0),$E92+2)=Команды!$AJ$3,TRUE,FALSE),IF(INDEX(Команды!$A$2:$AN$7500,MATCH(S$3,Команды!$A$2:$A$7500,0),$E92+2)=Команды!$AJ$4,TRUE,FALSE),IF(INDEX(Команды!$A$2:$AN$7500,MATCH(S$3,Команды!$A$2:$A$7500,0),$E92+2)=Команды!$AJ$5,TRUE,FALSE),IF(INDEX(Команды!$A$2:$AN$7500,MATCH(S$3,Команды!$A$2:$A$7500,0),$E92+2)=Команды!$AJ$6,TRUE,FALSE),IF(INDEX(Команды!$A$2:$AN$7500,MATCH(S$3,Команды!$A$2:$A$7500,0),$E92+2)=Команды!$AJ$7,TRUE,FALSE),IF(INDEX(Команды!$A$2:$AN$7500,MATCH(S$3,Команды!$A$2:$A$7500,0),$E92+2)=Команды!$AJ$8,TRUE,FALSE),IF(INDEX(Команды!$A$2:$AN$7500,MATCH(S$3,Команды!$A$2:$A$7500,0),$E92+2)=Команды!$AJ$9,TRUE,FALSE),IF(INDEX(Команды!$A$2:$AN$7500,MATCH(S$3,Команды!$A$2:$A$7500,0),$E92+2)=Команды!$AJ$10,TRUE,FALSE),IF(INDEX(Команды!$A$2:$AN$7500,MATCH(S$3,Команды!$A$2:$A$7500,0),$E92+2)=Команды!$AJ$11,TRUE,FALSE),IF(INDEX(Команды!$A$2:$AN$7500,MATCH(S$3,Команды!$A$2:$A$7500,0),$E92+2)=Команды!$AJ$12,TRUE,FALSE),IF(INDEX(Команды!$A$2:$AN$7500,MATCH(S$3,Команды!$A$2:$A$7500,0),$E92+2)=Команды!$AJ$13,TRUE,FALSE),IF(INDEX(Команды!$A$2:$AN$7500,MATCH(S$3,Команды!$A$2:$A$7500,0),$E92+2)=Команды!$AJ$14,TRUE,FALSE),IF(INDEX(Команды!$A$2:$AN$7500,MATCH(S$3,Команды!$A$2:$A$7500,0),$E92+2)=Команды!$AJ$15,TRUE,FALSE),IF(INDEX(Команды!$A$2:$AN$7500,MATCH(S$3,Команды!$A$2:$A$7500,0),$E92+2)=Команды!$AJ$16,TRUE,FALSE),,IF(INDEX(Команды!$A$2:$AN$7500,MATCH(S$3,Команды!$A$2:$A$7500,0),$E92+2)=Команды!$AJ$17,TRUE,FALSE),,IF(INDEX(Команды!$A$2:$AN$7500,MATCH(S$3,Команды!$A$2:$A$7500,0),$E92+2)=Команды!$AJ$18,TRUE,FALSE),,IF(INDEX(Команды!$A$2:$AN$7500,MATCH(S$3,Команды!$A$2:$A$7500,0),$E92+2)=Команды!$AJ$19,TRUE,FALSE)),INDEX(Команды!$AJ$2:$AK$19,MATCH(INDEX(Команды!$A$2:$AN$7500,MATCH(S$3,Команды!$A$2:$A$7500,0),$E92+2),Команды!$AJ$2:$AJ$19,0),2),0)</f>
        <v>0</v>
      </c>
      <c r="T92" s="175">
        <f>IF(OR(IF(INDEX(Команды!$A$2:$AN$7500,MATCH(S$3,Команды!$A$2:$A$7500,0),$E92+2)=Команды!$AJ$2,TRUE,FALSE),IF(INDEX(Команды!$A$2:$AN$7500,MATCH(S$3,Команды!$A$2:$A$7500,0),$E92+2)=Команды!$AJ$3,TRUE,FALSE),IF(INDEX(Команды!$A$2:$AN$7500,MATCH(S$3,Команды!$A$2:$A$7500,0),$E92+2)=Команды!$AJ$4,TRUE,FALSE),IF(INDEX(Команды!$A$2:$AN$7500,MATCH(S$3,Команды!$A$2:$A$7500,0),$E92+2)=Команды!$AJ$5,TRUE,FALSE),IF(INDEX(Команды!$A$2:$AN$7500,MATCH(S$3,Команды!$A$2:$A$7500,0),$E92+2)=Команды!$AJ$6,TRUE,FALSE),IF(INDEX(Команды!$A$2:$AN$7500,MATCH(S$3,Команды!$A$2:$A$7500,0),$E92+2)=Команды!$AJ$7,TRUE,FALSE),IF(INDEX(Команды!$A$2:$AN$7500,MATCH(S$3,Команды!$A$2:$A$7500,0),$E92+2)=Команды!$AJ$8,TRUE,FALSE),IF(INDEX(Команды!$A$2:$AN$7500,MATCH(S$3,Команды!$A$2:$A$7500,0),$E92+2)=Команды!$AJ$9,TRUE,FALSE),IF(INDEX(Команды!$A$2:$AN$7500,MATCH(S$3,Команды!$A$2:$A$7500,0),$E92+2)=Команды!$AJ$10,TRUE,FALSE),IF(INDEX(Команды!$A$2:$AN$7500,MATCH(S$3,Команды!$A$2:$A$7500,0),$E92+2)=Команды!$AJ$11,TRUE,FALSE),IF(INDEX(Команды!$A$2:$AN$7500,MATCH(S$3,Команды!$A$2:$A$7500,0),$E92+2)=Команды!$AJ$12,TRUE,FALSE),IF(INDEX(Команды!$A$2:$AN$7500,MATCH(S$3,Команды!$A$2:$A$7500,0),$E92+2)=Команды!$AJ$13,TRUE,FALSE),IF(INDEX(Команды!$A$2:$AN$7500,MATCH(S$3,Команды!$A$2:$A$7500,0),$E92+2)=Команды!$AJ$14,TRUE,FALSE),IF(INDEX(Команды!$A$2:$AN$7500,MATCH(S$3,Команды!$A$2:$A$7500,0),$E92+2)=Команды!$AJ$15,TRUE,FALSE),IF(INDEX(Команды!$A$2:$AN$7500,MATCH(S$3,Команды!$A$2:$A$7500,0),$E92+2)=Команды!$AJ$16,TRUE,FALSE),IF(INDEX(Команды!$A$2:$AN$7500,MATCH(S$3,Команды!$A$2:$A$7500,0),$E92+2)=Команды!$AJ$17,TRUE,FALSE),IF(INDEX(Команды!$A$2:$AN$7500,MATCH(S$3,Команды!$A$2:$A$7500,0),$E92+2)=Команды!$AJ$18,TRUE,FALSE),IF(INDEX(Команды!$A$2:$AN$7500,MATCH(S$3,Команды!$A$2:$A$7500,0),$E92+2)=Команды!$AJ$19,TRUE,FALSE)),INDEX(Команды!$AJ$2:$AL$19,MATCH(INDEX(Команды!$A$2:$AN$7500,MATCH(S$3,Команды!$A$2:$A$7500,0),$E92+2),Команды!$AJ$2:$AJ$19,0),3),0)</f>
        <v>0</v>
      </c>
      <c r="U92" s="342"/>
      <c r="V92" s="174">
        <f>IF(OR(IF(INDEX(Команды!$A$2:$AN$7500,MATCH(V$3,Команды!$A$2:$A$7500,0),$E92+2)=Команды!$AJ$2,TRUE,FALSE),IF(INDEX(Команды!$A$2:$AN$7500,MATCH(V$3,Команды!$A$2:$A$7500,0),$E92+2)=Команды!$AJ$3,TRUE,FALSE),IF(INDEX(Команды!$A$2:$AN$7500,MATCH(V$3,Команды!$A$2:$A$7500,0),$E92+2)=Команды!$AJ$4,TRUE,FALSE),IF(INDEX(Команды!$A$2:$AN$7500,MATCH(V$3,Команды!$A$2:$A$7500,0),$E92+2)=Команды!$AJ$5,TRUE,FALSE),IF(INDEX(Команды!$A$2:$AN$7500,MATCH(V$3,Команды!$A$2:$A$7500,0),$E92+2)=Команды!$AJ$6,TRUE,FALSE),IF(INDEX(Команды!$A$2:$AN$7500,MATCH(V$3,Команды!$A$2:$A$7500,0),$E92+2)=Команды!$AJ$7,TRUE,FALSE),IF(INDEX(Команды!$A$2:$AN$7500,MATCH(V$3,Команды!$A$2:$A$7500,0),$E92+2)=Команды!$AJ$8,TRUE,FALSE),IF(INDEX(Команды!$A$2:$AN$7500,MATCH(V$3,Команды!$A$2:$A$7500,0),$E92+2)=Команды!$AJ$9,TRUE,FALSE),IF(INDEX(Команды!$A$2:$AN$7500,MATCH(V$3,Команды!$A$2:$A$7500,0),$E92+2)=Команды!$AJ$10,TRUE,FALSE),IF(INDEX(Команды!$A$2:$AN$7500,MATCH(V$3,Команды!$A$2:$A$7500,0),$E92+2)=Команды!$AJ$11,TRUE,FALSE),IF(INDEX(Команды!$A$2:$AN$7500,MATCH(V$3,Команды!$A$2:$A$7500,0),$E92+2)=Команды!$AJ$12,TRUE,FALSE),IF(INDEX(Команды!$A$2:$AN$7500,MATCH(V$3,Команды!$A$2:$A$7500,0),$E92+2)=Команды!$AJ$13,TRUE,FALSE),IF(INDEX(Команды!$A$2:$AN$7500,MATCH(V$3,Команды!$A$2:$A$7500,0),$E92+2)=Команды!$AJ$14,TRUE,FALSE),IF(INDEX(Команды!$A$2:$AN$7500,MATCH(V$3,Команды!$A$2:$A$7500,0),$E92+2)=Команды!$AJ$15,TRUE,FALSE),IF(INDEX(Команды!$A$2:$AN$7500,MATCH(V$3,Команды!$A$2:$A$7500,0),$E92+2)=Команды!$AJ$16,TRUE,FALSE),,IF(INDEX(Команды!$A$2:$AN$7500,MATCH(V$3,Команды!$A$2:$A$7500,0),$E92+2)=Команды!$AJ$17,TRUE,FALSE),,IF(INDEX(Команды!$A$2:$AN$7500,MATCH(V$3,Команды!$A$2:$A$7500,0),$E92+2)=Команды!$AJ$18,TRUE,FALSE),,IF(INDEX(Команды!$A$2:$AN$7500,MATCH(V$3,Команды!$A$2:$A$7500,0),$E92+2)=Команды!$AJ$19,TRUE,FALSE)),INDEX(Команды!$AJ$2:$AK$19,MATCH(INDEX(Команды!$A$2:$AN$7500,MATCH(V$3,Команды!$A$2:$A$7500,0),$E92+2),Команды!$AJ$2:$AJ$19,0),2),0)</f>
        <v>0</v>
      </c>
      <c r="W92" s="175">
        <f>IF(OR(IF(INDEX(Команды!$A$2:$AN$7500,MATCH(V$3,Команды!$A$2:$A$7500,0),$E92+2)=Команды!$AJ$2,TRUE,FALSE),IF(INDEX(Команды!$A$2:$AN$7500,MATCH(V$3,Команды!$A$2:$A$7500,0),$E92+2)=Команды!$AJ$3,TRUE,FALSE),IF(INDEX(Команды!$A$2:$AN$7500,MATCH(V$3,Команды!$A$2:$A$7500,0),$E92+2)=Команды!$AJ$4,TRUE,FALSE),IF(INDEX(Команды!$A$2:$AN$7500,MATCH(V$3,Команды!$A$2:$A$7500,0),$E92+2)=Команды!$AJ$5,TRUE,FALSE),IF(INDEX(Команды!$A$2:$AN$7500,MATCH(V$3,Команды!$A$2:$A$7500,0),$E92+2)=Команды!$AJ$6,TRUE,FALSE),IF(INDEX(Команды!$A$2:$AN$7500,MATCH(V$3,Команды!$A$2:$A$7500,0),$E92+2)=Команды!$AJ$7,TRUE,FALSE),IF(INDEX(Команды!$A$2:$AN$7500,MATCH(V$3,Команды!$A$2:$A$7500,0),$E92+2)=Команды!$AJ$8,TRUE,FALSE),IF(INDEX(Команды!$A$2:$AN$7500,MATCH(V$3,Команды!$A$2:$A$7500,0),$E92+2)=Команды!$AJ$9,TRUE,FALSE),IF(INDEX(Команды!$A$2:$AN$7500,MATCH(V$3,Команды!$A$2:$A$7500,0),$E92+2)=Команды!$AJ$10,TRUE,FALSE),IF(INDEX(Команды!$A$2:$AN$7500,MATCH(V$3,Команды!$A$2:$A$7500,0),$E92+2)=Команды!$AJ$11,TRUE,FALSE),IF(INDEX(Команды!$A$2:$AN$7500,MATCH(V$3,Команды!$A$2:$A$7500,0),$E92+2)=Команды!$AJ$12,TRUE,FALSE),IF(INDEX(Команды!$A$2:$AN$7500,MATCH(V$3,Команды!$A$2:$A$7500,0),$E92+2)=Команды!$AJ$13,TRUE,FALSE),IF(INDEX(Команды!$A$2:$AN$7500,MATCH(V$3,Команды!$A$2:$A$7500,0),$E92+2)=Команды!$AJ$14,TRUE,FALSE),IF(INDEX(Команды!$A$2:$AN$7500,MATCH(V$3,Команды!$A$2:$A$7500,0),$E92+2)=Команды!$AJ$15,TRUE,FALSE),IF(INDEX(Команды!$A$2:$AN$7500,MATCH(V$3,Команды!$A$2:$A$7500,0),$E92+2)=Команды!$AJ$16,TRUE,FALSE),IF(INDEX(Команды!$A$2:$AN$7500,MATCH(V$3,Команды!$A$2:$A$7500,0),$E92+2)=Команды!$AJ$17,TRUE,FALSE),IF(INDEX(Команды!$A$2:$AN$7500,MATCH(V$3,Команды!$A$2:$A$7500,0),$E92+2)=Команды!$AJ$18,TRUE,FALSE),IF(INDEX(Команды!$A$2:$AN$7500,MATCH(V$3,Команды!$A$2:$A$7500,0),$E92+2)=Команды!$AJ$19,TRUE,FALSE)),INDEX(Команды!$AJ$2:$AL$19,MATCH(INDEX(Команды!$A$2:$AN$7500,MATCH(V$3,Команды!$A$2:$A$7500,0),$E92+2),Команды!$AJ$2:$AJ$19,0),3),0)</f>
        <v>0</v>
      </c>
      <c r="X92" s="342"/>
      <c r="Y92" s="174">
        <f>IF(OR(IF(INDEX(Команды!$A$2:$AN$7500,MATCH(Y$3,Команды!$A$2:$A$7500,0),$E92+2)=Команды!$AJ$2,TRUE,FALSE),IF(INDEX(Команды!$A$2:$AN$7500,MATCH(Y$3,Команды!$A$2:$A$7500,0),$E92+2)=Команды!$AJ$3,TRUE,FALSE),IF(INDEX(Команды!$A$2:$AN$7500,MATCH(Y$3,Команды!$A$2:$A$7500,0),$E92+2)=Команды!$AJ$4,TRUE,FALSE),IF(INDEX(Команды!$A$2:$AN$7500,MATCH(Y$3,Команды!$A$2:$A$7500,0),$E92+2)=Команды!$AJ$5,TRUE,FALSE),IF(INDEX(Команды!$A$2:$AN$7500,MATCH(Y$3,Команды!$A$2:$A$7500,0),$E92+2)=Команды!$AJ$6,TRUE,FALSE),IF(INDEX(Команды!$A$2:$AN$7500,MATCH(Y$3,Команды!$A$2:$A$7500,0),$E92+2)=Команды!$AJ$7,TRUE,FALSE),IF(INDEX(Команды!$A$2:$AN$7500,MATCH(Y$3,Команды!$A$2:$A$7500,0),$E92+2)=Команды!$AJ$8,TRUE,FALSE),IF(INDEX(Команды!$A$2:$AN$7500,MATCH(Y$3,Команды!$A$2:$A$7500,0),$E92+2)=Команды!$AJ$9,TRUE,FALSE),IF(INDEX(Команды!$A$2:$AN$7500,MATCH(Y$3,Команды!$A$2:$A$7500,0),$E92+2)=Команды!$AJ$10,TRUE,FALSE),IF(INDEX(Команды!$A$2:$AN$7500,MATCH(Y$3,Команды!$A$2:$A$7500,0),$E92+2)=Команды!$AJ$11,TRUE,FALSE),IF(INDEX(Команды!$A$2:$AN$7500,MATCH(Y$3,Команды!$A$2:$A$7500,0),$E92+2)=Команды!$AJ$12,TRUE,FALSE),IF(INDEX(Команды!$A$2:$AN$7500,MATCH(Y$3,Команды!$A$2:$A$7500,0),$E92+2)=Команды!$AJ$13,TRUE,FALSE),IF(INDEX(Команды!$A$2:$AN$7500,MATCH(Y$3,Команды!$A$2:$A$7500,0),$E92+2)=Команды!$AJ$14,TRUE,FALSE),IF(INDEX(Команды!$A$2:$AN$7500,MATCH(Y$3,Команды!$A$2:$A$7500,0),$E92+2)=Команды!$AJ$15,TRUE,FALSE),IF(INDEX(Команды!$A$2:$AN$7500,MATCH(Y$3,Команды!$A$2:$A$7500,0),$E92+2)=Команды!$AJ$16,TRUE,FALSE),,IF(INDEX(Команды!$A$2:$AN$7500,MATCH(Y$3,Команды!$A$2:$A$7500,0),$E92+2)=Команды!$AJ$17,TRUE,FALSE),,IF(INDEX(Команды!$A$2:$AN$7500,MATCH(Y$3,Команды!$A$2:$A$7500,0),$E92+2)=Команды!$AJ$18,TRUE,FALSE),,IF(INDEX(Команды!$A$2:$AN$7500,MATCH(Y$3,Команды!$A$2:$A$7500,0),$E92+2)=Команды!$AJ$19,TRUE,FALSE)),INDEX(Команды!$AJ$2:$AK$19,MATCH(INDEX(Команды!$A$2:$AN$7500,MATCH(Y$3,Команды!$A$2:$A$7500,0),$E92+2),Команды!$AJ$2:$AJ$19,0),2),0)</f>
        <v>0</v>
      </c>
      <c r="Z92" s="175">
        <f>IF(OR(IF(INDEX(Команды!$A$2:$AN$7500,MATCH(Y$3,Команды!$A$2:$A$7500,0),$E92+2)=Команды!$AJ$2,TRUE,FALSE),IF(INDEX(Команды!$A$2:$AN$7500,MATCH(Y$3,Команды!$A$2:$A$7500,0),$E92+2)=Команды!$AJ$3,TRUE,FALSE),IF(INDEX(Команды!$A$2:$AN$7500,MATCH(Y$3,Команды!$A$2:$A$7500,0),$E92+2)=Команды!$AJ$4,TRUE,FALSE),IF(INDEX(Команды!$A$2:$AN$7500,MATCH(Y$3,Команды!$A$2:$A$7500,0),$E92+2)=Команды!$AJ$5,TRUE,FALSE),IF(INDEX(Команды!$A$2:$AN$7500,MATCH(Y$3,Команды!$A$2:$A$7500,0),$E92+2)=Команды!$AJ$6,TRUE,FALSE),IF(INDEX(Команды!$A$2:$AN$7500,MATCH(Y$3,Команды!$A$2:$A$7500,0),$E92+2)=Команды!$AJ$7,TRUE,FALSE),IF(INDEX(Команды!$A$2:$AN$7500,MATCH(Y$3,Команды!$A$2:$A$7500,0),$E92+2)=Команды!$AJ$8,TRUE,FALSE),IF(INDEX(Команды!$A$2:$AN$7500,MATCH(Y$3,Команды!$A$2:$A$7500,0),$E92+2)=Команды!$AJ$9,TRUE,FALSE),IF(INDEX(Команды!$A$2:$AN$7500,MATCH(Y$3,Команды!$A$2:$A$7500,0),$E92+2)=Команды!$AJ$10,TRUE,FALSE),IF(INDEX(Команды!$A$2:$AN$7500,MATCH(Y$3,Команды!$A$2:$A$7500,0),$E92+2)=Команды!$AJ$11,TRUE,FALSE),IF(INDEX(Команды!$A$2:$AN$7500,MATCH(Y$3,Команды!$A$2:$A$7500,0),$E92+2)=Команды!$AJ$12,TRUE,FALSE),IF(INDEX(Команды!$A$2:$AN$7500,MATCH(Y$3,Команды!$A$2:$A$7500,0),$E92+2)=Команды!$AJ$13,TRUE,FALSE),IF(INDEX(Команды!$A$2:$AN$7500,MATCH(Y$3,Команды!$A$2:$A$7500,0),$E92+2)=Команды!$AJ$14,TRUE,FALSE),IF(INDEX(Команды!$A$2:$AN$7500,MATCH(Y$3,Команды!$A$2:$A$7500,0),$E92+2)=Команды!$AJ$15,TRUE,FALSE),IF(INDEX(Команды!$A$2:$AN$7500,MATCH(Y$3,Команды!$A$2:$A$7500,0),$E92+2)=Команды!$AJ$16,TRUE,FALSE),IF(INDEX(Команды!$A$2:$AN$7500,MATCH(Y$3,Команды!$A$2:$A$7500,0),$E92+2)=Команды!$AJ$17,TRUE,FALSE),IF(INDEX(Команды!$A$2:$AN$7500,MATCH(Y$3,Команды!$A$2:$A$7500,0),$E92+2)=Команды!$AJ$18,TRUE,FALSE),IF(INDEX(Команды!$A$2:$AN$7500,MATCH(Y$3,Команды!$A$2:$A$7500,0),$E92+2)=Команды!$AJ$19,TRUE,FALSE)),INDEX(Команды!$AJ$2:$AL$19,MATCH(INDEX(Команды!$A$2:$AN$7500,MATCH(Y$3,Команды!$A$2:$A$7500,0),$E92+2),Команды!$AJ$2:$AJ$19,0),3),0)</f>
        <v>0</v>
      </c>
      <c r="AA92" s="342"/>
      <c r="AB92" s="174">
        <f>IF(OR(IF(INDEX(Команды!$A$2:$AN$7500,MATCH(AB$3,Команды!$A$2:$A$7500,0),$E92+2)=Команды!$AJ$2,TRUE,FALSE),IF(INDEX(Команды!$A$2:$AN$7500,MATCH(AB$3,Команды!$A$2:$A$7500,0),$E92+2)=Команды!$AJ$3,TRUE,FALSE),IF(INDEX(Команды!$A$2:$AN$7500,MATCH(AB$3,Команды!$A$2:$A$7500,0),$E92+2)=Команды!$AJ$4,TRUE,FALSE),IF(INDEX(Команды!$A$2:$AN$7500,MATCH(AB$3,Команды!$A$2:$A$7500,0),$E92+2)=Команды!$AJ$5,TRUE,FALSE),IF(INDEX(Команды!$A$2:$AN$7500,MATCH(AB$3,Команды!$A$2:$A$7500,0),$E92+2)=Команды!$AJ$6,TRUE,FALSE),IF(INDEX(Команды!$A$2:$AN$7500,MATCH(AB$3,Команды!$A$2:$A$7500,0),$E92+2)=Команды!$AJ$7,TRUE,FALSE),IF(INDEX(Команды!$A$2:$AN$7500,MATCH(AB$3,Команды!$A$2:$A$7500,0),$E92+2)=Команды!$AJ$8,TRUE,FALSE),IF(INDEX(Команды!$A$2:$AN$7500,MATCH(AB$3,Команды!$A$2:$A$7500,0),$E92+2)=Команды!$AJ$9,TRUE,FALSE),IF(INDEX(Команды!$A$2:$AN$7500,MATCH(AB$3,Команды!$A$2:$A$7500,0),$E92+2)=Команды!$AJ$10,TRUE,FALSE),IF(INDEX(Команды!$A$2:$AN$7500,MATCH(AB$3,Команды!$A$2:$A$7500,0),$E92+2)=Команды!$AJ$11,TRUE,FALSE),IF(INDEX(Команды!$A$2:$AN$7500,MATCH(AB$3,Команды!$A$2:$A$7500,0),$E92+2)=Команды!$AJ$12,TRUE,FALSE),IF(INDEX(Команды!$A$2:$AN$7500,MATCH(AB$3,Команды!$A$2:$A$7500,0),$E92+2)=Команды!$AJ$13,TRUE,FALSE),IF(INDEX(Команды!$A$2:$AN$7500,MATCH(AB$3,Команды!$A$2:$A$7500,0),$E92+2)=Команды!$AJ$14,TRUE,FALSE),IF(INDEX(Команды!$A$2:$AN$7500,MATCH(AB$3,Команды!$A$2:$A$7500,0),$E92+2)=Команды!$AJ$15,TRUE,FALSE),IF(INDEX(Команды!$A$2:$AN$7500,MATCH(AB$3,Команды!$A$2:$A$7500,0),$E92+2)=Команды!$AJ$16,TRUE,FALSE),,IF(INDEX(Команды!$A$2:$AN$7500,MATCH(AB$3,Команды!$A$2:$A$7500,0),$E92+2)=Команды!$AJ$17,TRUE,FALSE),,IF(INDEX(Команды!$A$2:$AN$7500,MATCH(AB$3,Команды!$A$2:$A$7500,0),$E92+2)=Команды!$AJ$18,TRUE,FALSE),,IF(INDEX(Команды!$A$2:$AN$7500,MATCH(AB$3,Команды!$A$2:$A$7500,0),$E92+2)=Команды!$AJ$19,TRUE,FALSE)),INDEX(Команды!$AJ$2:$AK$19,MATCH(INDEX(Команды!$A$2:$AN$7500,MATCH(AB$3,Команды!$A$2:$A$7500,0),$E92+2),Команды!$AJ$2:$AJ$19,0),2),0)</f>
        <v>0</v>
      </c>
      <c r="AC92" s="175">
        <f>IF(OR(IF(INDEX(Команды!$A$2:$AN$7500,MATCH(AB$3,Команды!$A$2:$A$7500,0),$E92+2)=Команды!$AJ$2,TRUE,FALSE),IF(INDEX(Команды!$A$2:$AN$7500,MATCH(AB$3,Команды!$A$2:$A$7500,0),$E92+2)=Команды!$AJ$3,TRUE,FALSE),IF(INDEX(Команды!$A$2:$AN$7500,MATCH(AB$3,Команды!$A$2:$A$7500,0),$E92+2)=Команды!$AJ$4,TRUE,FALSE),IF(INDEX(Команды!$A$2:$AN$7500,MATCH(AB$3,Команды!$A$2:$A$7500,0),$E92+2)=Команды!$AJ$5,TRUE,FALSE),IF(INDEX(Команды!$A$2:$AN$7500,MATCH(AB$3,Команды!$A$2:$A$7500,0),$E92+2)=Команды!$AJ$6,TRUE,FALSE),IF(INDEX(Команды!$A$2:$AN$7500,MATCH(AB$3,Команды!$A$2:$A$7500,0),$E92+2)=Команды!$AJ$7,TRUE,FALSE),IF(INDEX(Команды!$A$2:$AN$7500,MATCH(AB$3,Команды!$A$2:$A$7500,0),$E92+2)=Команды!$AJ$8,TRUE,FALSE),IF(INDEX(Команды!$A$2:$AN$7500,MATCH(AB$3,Команды!$A$2:$A$7500,0),$E92+2)=Команды!$AJ$9,TRUE,FALSE),IF(INDEX(Команды!$A$2:$AN$7500,MATCH(AB$3,Команды!$A$2:$A$7500,0),$E92+2)=Команды!$AJ$10,TRUE,FALSE),IF(INDEX(Команды!$A$2:$AN$7500,MATCH(AB$3,Команды!$A$2:$A$7500,0),$E92+2)=Команды!$AJ$11,TRUE,FALSE),IF(INDEX(Команды!$A$2:$AN$7500,MATCH(AB$3,Команды!$A$2:$A$7500,0),$E92+2)=Команды!$AJ$12,TRUE,FALSE),IF(INDEX(Команды!$A$2:$AN$7500,MATCH(AB$3,Команды!$A$2:$A$7500,0),$E92+2)=Команды!$AJ$13,TRUE,FALSE),IF(INDEX(Команды!$A$2:$AN$7500,MATCH(AB$3,Команды!$A$2:$A$7500,0),$E92+2)=Команды!$AJ$14,TRUE,FALSE),IF(INDEX(Команды!$A$2:$AN$7500,MATCH(AB$3,Команды!$A$2:$A$7500,0),$E92+2)=Команды!$AJ$15,TRUE,FALSE),IF(INDEX(Команды!$A$2:$AN$7500,MATCH(AB$3,Команды!$A$2:$A$7500,0),$E92+2)=Команды!$AJ$16,TRUE,FALSE),IF(INDEX(Команды!$A$2:$AN$7500,MATCH(AB$3,Команды!$A$2:$A$7500,0),$E92+2)=Команды!$AJ$17,TRUE,FALSE),IF(INDEX(Команды!$A$2:$AN$7500,MATCH(AB$3,Команды!$A$2:$A$7500,0),$E92+2)=Команды!$AJ$18,TRUE,FALSE),IF(INDEX(Команды!$A$2:$AN$7500,MATCH(AB$3,Команды!$A$2:$A$7500,0),$E92+2)=Команды!$AJ$19,TRUE,FALSE)),INDEX(Команды!$AJ$2:$AL$19,MATCH(INDEX(Команды!$A$2:$AN$7500,MATCH(AB$3,Команды!$A$2:$A$7500,0),$E92+2),Команды!$AJ$2:$AJ$19,0),3),0)</f>
        <v>0</v>
      </c>
      <c r="AD92" s="342"/>
      <c r="AE92" s="174">
        <f>IF(OR(IF(INDEX(Команды!$A$2:$AN$7500,MATCH(AE$3,Команды!$A$2:$A$7500,0),$E92+2)=Команды!$AJ$2,TRUE,FALSE),IF(INDEX(Команды!$A$2:$AN$7500,MATCH(AE$3,Команды!$A$2:$A$7500,0),$E92+2)=Команды!$AJ$3,TRUE,FALSE),IF(INDEX(Команды!$A$2:$AN$7500,MATCH(AE$3,Команды!$A$2:$A$7500,0),$E92+2)=Команды!$AJ$4,TRUE,FALSE),IF(INDEX(Команды!$A$2:$AN$7500,MATCH(AE$3,Команды!$A$2:$A$7500,0),$E92+2)=Команды!$AJ$5,TRUE,FALSE),IF(INDEX(Команды!$A$2:$AN$7500,MATCH(AE$3,Команды!$A$2:$A$7500,0),$E92+2)=Команды!$AJ$6,TRUE,FALSE),IF(INDEX(Команды!$A$2:$AN$7500,MATCH(AE$3,Команды!$A$2:$A$7500,0),$E92+2)=Команды!$AJ$7,TRUE,FALSE),IF(INDEX(Команды!$A$2:$AN$7500,MATCH(AE$3,Команды!$A$2:$A$7500,0),$E92+2)=Команды!$AJ$8,TRUE,FALSE),IF(INDEX(Команды!$A$2:$AN$7500,MATCH(AE$3,Команды!$A$2:$A$7500,0),$E92+2)=Команды!$AJ$9,TRUE,FALSE),IF(INDEX(Команды!$A$2:$AN$7500,MATCH(AE$3,Команды!$A$2:$A$7500,0),$E92+2)=Команды!$AJ$10,TRUE,FALSE),IF(INDEX(Команды!$A$2:$AN$7500,MATCH(AE$3,Команды!$A$2:$A$7500,0),$E92+2)=Команды!$AJ$11,TRUE,FALSE),IF(INDEX(Команды!$A$2:$AN$7500,MATCH(AE$3,Команды!$A$2:$A$7500,0),$E92+2)=Команды!$AJ$12,TRUE,FALSE),IF(INDEX(Команды!$A$2:$AN$7500,MATCH(AE$3,Команды!$A$2:$A$7500,0),$E92+2)=Команды!$AJ$13,TRUE,FALSE),IF(INDEX(Команды!$A$2:$AN$7500,MATCH(AE$3,Команды!$A$2:$A$7500,0),$E92+2)=Команды!$AJ$14,TRUE,FALSE),IF(INDEX(Команды!$A$2:$AN$7500,MATCH(AE$3,Команды!$A$2:$A$7500,0),$E92+2)=Команды!$AJ$15,TRUE,FALSE),IF(INDEX(Команды!$A$2:$AN$7500,MATCH(AE$3,Команды!$A$2:$A$7500,0),$E92+2)=Команды!$AJ$16,TRUE,FALSE),,IF(INDEX(Команды!$A$2:$AN$7500,MATCH(AE$3,Команды!$A$2:$A$7500,0),$E92+2)=Команды!$AJ$17,TRUE,FALSE),,IF(INDEX(Команды!$A$2:$AN$7500,MATCH(AE$3,Команды!$A$2:$A$7500,0),$E92+2)=Команды!$AJ$18,TRUE,FALSE),,IF(INDEX(Команды!$A$2:$AN$7500,MATCH(AE$3,Команды!$A$2:$A$7500,0),$E92+2)=Команды!$AJ$19,TRUE,FALSE)),INDEX(Команды!$AJ$2:$AK$19,MATCH(INDEX(Команды!$A$2:$AN$7500,MATCH(AE$3,Команды!$A$2:$A$7500,0),$E92+2),Команды!$AJ$2:$AJ$19,0),2),0)</f>
        <v>0</v>
      </c>
      <c r="AF92" s="175">
        <f>IF(OR(IF(INDEX(Команды!$A$2:$AN$7500,MATCH(AE$3,Команды!$A$2:$A$7500,0),$E92+2)=Команды!$AJ$2,TRUE,FALSE),IF(INDEX(Команды!$A$2:$AN$7500,MATCH(AE$3,Команды!$A$2:$A$7500,0),$E92+2)=Команды!$AJ$3,TRUE,FALSE),IF(INDEX(Команды!$A$2:$AN$7500,MATCH(AE$3,Команды!$A$2:$A$7500,0),$E92+2)=Команды!$AJ$4,TRUE,FALSE),IF(INDEX(Команды!$A$2:$AN$7500,MATCH(AE$3,Команды!$A$2:$A$7500,0),$E92+2)=Команды!$AJ$5,TRUE,FALSE),IF(INDEX(Команды!$A$2:$AN$7500,MATCH(AE$3,Команды!$A$2:$A$7500,0),$E92+2)=Команды!$AJ$6,TRUE,FALSE),IF(INDEX(Команды!$A$2:$AN$7500,MATCH(AE$3,Команды!$A$2:$A$7500,0),$E92+2)=Команды!$AJ$7,TRUE,FALSE),IF(INDEX(Команды!$A$2:$AN$7500,MATCH(AE$3,Команды!$A$2:$A$7500,0),$E92+2)=Команды!$AJ$8,TRUE,FALSE),IF(INDEX(Команды!$A$2:$AN$7500,MATCH(AE$3,Команды!$A$2:$A$7500,0),$E92+2)=Команды!$AJ$9,TRUE,FALSE),IF(INDEX(Команды!$A$2:$AN$7500,MATCH(AE$3,Команды!$A$2:$A$7500,0),$E92+2)=Команды!$AJ$10,TRUE,FALSE),IF(INDEX(Команды!$A$2:$AN$7500,MATCH(AE$3,Команды!$A$2:$A$7500,0),$E92+2)=Команды!$AJ$11,TRUE,FALSE),IF(INDEX(Команды!$A$2:$AN$7500,MATCH(AE$3,Команды!$A$2:$A$7500,0),$E92+2)=Команды!$AJ$12,TRUE,FALSE),IF(INDEX(Команды!$A$2:$AN$7500,MATCH(AE$3,Команды!$A$2:$A$7500,0),$E92+2)=Команды!$AJ$13,TRUE,FALSE),IF(INDEX(Команды!$A$2:$AN$7500,MATCH(AE$3,Команды!$A$2:$A$7500,0),$E92+2)=Команды!$AJ$14,TRUE,FALSE),IF(INDEX(Команды!$A$2:$AN$7500,MATCH(AE$3,Команды!$A$2:$A$7500,0),$E92+2)=Команды!$AJ$15,TRUE,FALSE),IF(INDEX(Команды!$A$2:$AN$7500,MATCH(AE$3,Команды!$A$2:$A$7500,0),$E92+2)=Команды!$AJ$16,TRUE,FALSE),IF(INDEX(Команды!$A$2:$AN$7500,MATCH(AE$3,Команды!$A$2:$A$7500,0),$E92+2)=Команды!$AJ$17,TRUE,FALSE),IF(INDEX(Команды!$A$2:$AN$7500,MATCH(AE$3,Команды!$A$2:$A$7500,0),$E92+2)=Команды!$AJ$18,TRUE,FALSE),IF(INDEX(Команды!$A$2:$AN$7500,MATCH(AE$3,Команды!$A$2:$A$7500,0),$E92+2)=Команды!$AJ$19,TRUE,FALSE)),INDEX(Команды!$AJ$2:$AL$19,MATCH(INDEX(Команды!$A$2:$AN$7500,MATCH(AE$3,Команды!$A$2:$A$7500,0),$E92+2),Команды!$AJ$2:$AJ$19,0),3),0)</f>
        <v>0</v>
      </c>
      <c r="AG92" s="342"/>
      <c r="AH92" s="174">
        <f>IF(OR(IF(INDEX(Команды!$A$2:$AN$7500,MATCH(AH$3,Команды!$A$2:$A$7500,0),$E92+2)=Команды!$AJ$2,TRUE,FALSE),IF(INDEX(Команды!$A$2:$AN$7500,MATCH(AH$3,Команды!$A$2:$A$7500,0),$E92+2)=Команды!$AJ$3,TRUE,FALSE),IF(INDEX(Команды!$A$2:$AN$7500,MATCH(AH$3,Команды!$A$2:$A$7500,0),$E92+2)=Команды!$AJ$4,TRUE,FALSE),IF(INDEX(Команды!$A$2:$AN$7500,MATCH(AH$3,Команды!$A$2:$A$7500,0),$E92+2)=Команды!$AJ$5,TRUE,FALSE),IF(INDEX(Команды!$A$2:$AN$7500,MATCH(AH$3,Команды!$A$2:$A$7500,0),$E92+2)=Команды!$AJ$6,TRUE,FALSE),IF(INDEX(Команды!$A$2:$AN$7500,MATCH(AH$3,Команды!$A$2:$A$7500,0),$E92+2)=Команды!$AJ$7,TRUE,FALSE),IF(INDEX(Команды!$A$2:$AN$7500,MATCH(AH$3,Команды!$A$2:$A$7500,0),$E92+2)=Команды!$AJ$8,TRUE,FALSE),IF(INDEX(Команды!$A$2:$AN$7500,MATCH(AH$3,Команды!$A$2:$A$7500,0),$E92+2)=Команды!$AJ$9,TRUE,FALSE),IF(INDEX(Команды!$A$2:$AN$7500,MATCH(AH$3,Команды!$A$2:$A$7500,0),$E92+2)=Команды!$AJ$10,TRUE,FALSE),IF(INDEX(Команды!$A$2:$AN$7500,MATCH(AH$3,Команды!$A$2:$A$7500,0),$E92+2)=Команды!$AJ$11,TRUE,FALSE),IF(INDEX(Команды!$A$2:$AN$7500,MATCH(AH$3,Команды!$A$2:$A$7500,0),$E92+2)=Команды!$AJ$12,TRUE,FALSE),IF(INDEX(Команды!$A$2:$AN$7500,MATCH(AH$3,Команды!$A$2:$A$7500,0),$E92+2)=Команды!$AJ$13,TRUE,FALSE),IF(INDEX(Команды!$A$2:$AN$7500,MATCH(AH$3,Команды!$A$2:$A$7500,0),$E92+2)=Команды!$AJ$14,TRUE,FALSE),IF(INDEX(Команды!$A$2:$AN$7500,MATCH(AH$3,Команды!$A$2:$A$7500,0),$E92+2)=Команды!$AJ$15,TRUE,FALSE),IF(INDEX(Команды!$A$2:$AN$7500,MATCH(AH$3,Команды!$A$2:$A$7500,0),$E92+2)=Команды!$AJ$16,TRUE,FALSE),,IF(INDEX(Команды!$A$2:$AN$7500,MATCH(AH$3,Команды!$A$2:$A$7500,0),$E92+2)=Команды!$AJ$17,TRUE,FALSE),,IF(INDEX(Команды!$A$2:$AN$7500,MATCH(AH$3,Команды!$A$2:$A$7500,0),$E92+2)=Команды!$AJ$18,TRUE,FALSE),,IF(INDEX(Команды!$A$2:$AN$7500,MATCH(AH$3,Команды!$A$2:$A$7500,0),$E92+2)=Команды!$AJ$19,TRUE,FALSE)),INDEX(Команды!$AJ$2:$AK$19,MATCH(INDEX(Команды!$A$2:$AN$7500,MATCH(AH$3,Команды!$A$2:$A$7500,0),$E92+2),Команды!$AJ$2:$AJ$19,0),2),0)</f>
        <v>0</v>
      </c>
      <c r="AI92" s="175">
        <f>IF(OR(IF(INDEX(Команды!$A$2:$AN$7500,MATCH(AH$3,Команды!$A$2:$A$7500,0),$E92+2)=Команды!$AJ$2,TRUE,FALSE),IF(INDEX(Команды!$A$2:$AN$7500,MATCH(AH$3,Команды!$A$2:$A$7500,0),$E92+2)=Команды!$AJ$3,TRUE,FALSE),IF(INDEX(Команды!$A$2:$AN$7500,MATCH(AH$3,Команды!$A$2:$A$7500,0),$E92+2)=Команды!$AJ$4,TRUE,FALSE),IF(INDEX(Команды!$A$2:$AN$7500,MATCH(AH$3,Команды!$A$2:$A$7500,0),$E92+2)=Команды!$AJ$5,TRUE,FALSE),IF(INDEX(Команды!$A$2:$AN$7500,MATCH(AH$3,Команды!$A$2:$A$7500,0),$E92+2)=Команды!$AJ$6,TRUE,FALSE),IF(INDEX(Команды!$A$2:$AN$7500,MATCH(AH$3,Команды!$A$2:$A$7500,0),$E92+2)=Команды!$AJ$7,TRUE,FALSE),IF(INDEX(Команды!$A$2:$AN$7500,MATCH(AH$3,Команды!$A$2:$A$7500,0),$E92+2)=Команды!$AJ$8,TRUE,FALSE),IF(INDEX(Команды!$A$2:$AN$7500,MATCH(AH$3,Команды!$A$2:$A$7500,0),$E92+2)=Команды!$AJ$9,TRUE,FALSE),IF(INDEX(Команды!$A$2:$AN$7500,MATCH(AH$3,Команды!$A$2:$A$7500,0),$E92+2)=Команды!$AJ$10,TRUE,FALSE),IF(INDEX(Команды!$A$2:$AN$7500,MATCH(AH$3,Команды!$A$2:$A$7500,0),$E92+2)=Команды!$AJ$11,TRUE,FALSE),IF(INDEX(Команды!$A$2:$AN$7500,MATCH(AH$3,Команды!$A$2:$A$7500,0),$E92+2)=Команды!$AJ$12,TRUE,FALSE),IF(INDEX(Команды!$A$2:$AN$7500,MATCH(AH$3,Команды!$A$2:$A$7500,0),$E92+2)=Команды!$AJ$13,TRUE,FALSE),IF(INDEX(Команды!$A$2:$AN$7500,MATCH(AH$3,Команды!$A$2:$A$7500,0),$E92+2)=Команды!$AJ$14,TRUE,FALSE),IF(INDEX(Команды!$A$2:$AN$7500,MATCH(AH$3,Команды!$A$2:$A$7500,0),$E92+2)=Команды!$AJ$15,TRUE,FALSE),IF(INDEX(Команды!$A$2:$AN$7500,MATCH(AH$3,Команды!$A$2:$A$7500,0),$E92+2)=Команды!$AJ$16,TRUE,FALSE),IF(INDEX(Команды!$A$2:$AN$7500,MATCH(AH$3,Команды!$A$2:$A$7500,0),$E92+2)=Команды!$AJ$17,TRUE,FALSE),IF(INDEX(Команды!$A$2:$AN$7500,MATCH(AH$3,Команды!$A$2:$A$7500,0),$E92+2)=Команды!$AJ$18,TRUE,FALSE),IF(INDEX(Команды!$A$2:$AN$7500,MATCH(AH$3,Команды!$A$2:$A$7500,0),$E92+2)=Команды!$AJ$19,TRUE,FALSE)),INDEX(Команды!$AJ$2:$AL$19,MATCH(INDEX(Команды!$A$2:$AN$7500,MATCH(AH$3,Команды!$A$2:$A$7500,0),$E92+2),Команды!$AJ$2:$AJ$19,0),3),0)</f>
        <v>0</v>
      </c>
      <c r="AJ92" s="342"/>
      <c r="AK92" s="174">
        <f>IF(OR(IF(INDEX(Команды!$A$2:$AN$7500,MATCH(AK$3,Команды!$A$2:$A$7500,0),$E92+2)=Команды!$AJ$2,TRUE,FALSE),IF(INDEX(Команды!$A$2:$AN$7500,MATCH(AK$3,Команды!$A$2:$A$7500,0),$E92+2)=Команды!$AJ$3,TRUE,FALSE),IF(INDEX(Команды!$A$2:$AN$7500,MATCH(AK$3,Команды!$A$2:$A$7500,0),$E92+2)=Команды!$AJ$4,TRUE,FALSE),IF(INDEX(Команды!$A$2:$AN$7500,MATCH(AK$3,Команды!$A$2:$A$7500,0),$E92+2)=Команды!$AJ$5,TRUE,FALSE),IF(INDEX(Команды!$A$2:$AN$7500,MATCH(AK$3,Команды!$A$2:$A$7500,0),$E92+2)=Команды!$AJ$6,TRUE,FALSE),IF(INDEX(Команды!$A$2:$AN$7500,MATCH(AK$3,Команды!$A$2:$A$7500,0),$E92+2)=Команды!$AJ$7,TRUE,FALSE),IF(INDEX(Команды!$A$2:$AN$7500,MATCH(AK$3,Команды!$A$2:$A$7500,0),$E92+2)=Команды!$AJ$8,TRUE,FALSE),IF(INDEX(Команды!$A$2:$AN$7500,MATCH(AK$3,Команды!$A$2:$A$7500,0),$E92+2)=Команды!$AJ$9,TRUE,FALSE),IF(INDEX(Команды!$A$2:$AN$7500,MATCH(AK$3,Команды!$A$2:$A$7500,0),$E92+2)=Команды!$AJ$10,TRUE,FALSE),IF(INDEX(Команды!$A$2:$AN$7500,MATCH(AK$3,Команды!$A$2:$A$7500,0),$E92+2)=Команды!$AJ$11,TRUE,FALSE),IF(INDEX(Команды!$A$2:$AN$7500,MATCH(AK$3,Команды!$A$2:$A$7500,0),$E92+2)=Команды!$AJ$12,TRUE,FALSE),IF(INDEX(Команды!$A$2:$AN$7500,MATCH(AK$3,Команды!$A$2:$A$7500,0),$E92+2)=Команды!$AJ$13,TRUE,FALSE),IF(INDEX(Команды!$A$2:$AN$7500,MATCH(AK$3,Команды!$A$2:$A$7500,0),$E92+2)=Команды!$AJ$14,TRUE,FALSE),IF(INDEX(Команды!$A$2:$AN$7500,MATCH(AK$3,Команды!$A$2:$A$7500,0),$E92+2)=Команды!$AJ$15,TRUE,FALSE),IF(INDEX(Команды!$A$2:$AN$7500,MATCH(AK$3,Команды!$A$2:$A$7500,0),$E92+2)=Команды!$AJ$16,TRUE,FALSE),,IF(INDEX(Команды!$A$2:$AN$7500,MATCH(AK$3,Команды!$A$2:$A$7500,0),$E92+2)=Команды!$AJ$17,TRUE,FALSE),,IF(INDEX(Команды!$A$2:$AN$7500,MATCH(AK$3,Команды!$A$2:$A$7500,0),$E92+2)=Команды!$AJ$18,TRUE,FALSE),,IF(INDEX(Команды!$A$2:$AN$7500,MATCH(AK$3,Команды!$A$2:$A$7500,0),$E92+2)=Команды!$AJ$19,TRUE,FALSE)),INDEX(Команды!$AJ$2:$AK$19,MATCH(INDEX(Команды!$A$2:$AN$7500,MATCH(AK$3,Команды!$A$2:$A$7500,0),$E92+2),Команды!$AJ$2:$AJ$19,0),2),0)</f>
        <v>0</v>
      </c>
      <c r="AL92" s="175">
        <f>IF(OR(IF(INDEX(Команды!$A$2:$AN$7500,MATCH(AK$3,Команды!$A$2:$A$7500,0),$E92+2)=Команды!$AJ$2,TRUE,FALSE),IF(INDEX(Команды!$A$2:$AN$7500,MATCH(AK$3,Команды!$A$2:$A$7500,0),$E92+2)=Команды!$AJ$3,TRUE,FALSE),IF(INDEX(Команды!$A$2:$AN$7500,MATCH(AK$3,Команды!$A$2:$A$7500,0),$E92+2)=Команды!$AJ$4,TRUE,FALSE),IF(INDEX(Команды!$A$2:$AN$7500,MATCH(AK$3,Команды!$A$2:$A$7500,0),$E92+2)=Команды!$AJ$5,TRUE,FALSE),IF(INDEX(Команды!$A$2:$AN$7500,MATCH(AK$3,Команды!$A$2:$A$7500,0),$E92+2)=Команды!$AJ$6,TRUE,FALSE),IF(INDEX(Команды!$A$2:$AN$7500,MATCH(AK$3,Команды!$A$2:$A$7500,0),$E92+2)=Команды!$AJ$7,TRUE,FALSE),IF(INDEX(Команды!$A$2:$AN$7500,MATCH(AK$3,Команды!$A$2:$A$7500,0),$E92+2)=Команды!$AJ$8,TRUE,FALSE),IF(INDEX(Команды!$A$2:$AN$7500,MATCH(AK$3,Команды!$A$2:$A$7500,0),$E92+2)=Команды!$AJ$9,TRUE,FALSE),IF(INDEX(Команды!$A$2:$AN$7500,MATCH(AK$3,Команды!$A$2:$A$7500,0),$E92+2)=Команды!$AJ$10,TRUE,FALSE),IF(INDEX(Команды!$A$2:$AN$7500,MATCH(AK$3,Команды!$A$2:$A$7500,0),$E92+2)=Команды!$AJ$11,TRUE,FALSE),IF(INDEX(Команды!$A$2:$AN$7500,MATCH(AK$3,Команды!$A$2:$A$7500,0),$E92+2)=Команды!$AJ$12,TRUE,FALSE),IF(INDEX(Команды!$A$2:$AN$7500,MATCH(AK$3,Команды!$A$2:$A$7500,0),$E92+2)=Команды!$AJ$13,TRUE,FALSE),IF(INDEX(Команды!$A$2:$AN$7500,MATCH(AK$3,Команды!$A$2:$A$7500,0),$E92+2)=Команды!$AJ$14,TRUE,FALSE),IF(INDEX(Команды!$A$2:$AN$7500,MATCH(AK$3,Команды!$A$2:$A$7500,0),$E92+2)=Команды!$AJ$15,TRUE,FALSE),IF(INDEX(Команды!$A$2:$AN$7500,MATCH(AK$3,Команды!$A$2:$A$7500,0),$E92+2)=Команды!$AJ$16,TRUE,FALSE),IF(INDEX(Команды!$A$2:$AN$7500,MATCH(AK$3,Команды!$A$2:$A$7500,0),$E92+2)=Команды!$AJ$17,TRUE,FALSE),IF(INDEX(Команды!$A$2:$AN$7500,MATCH(AK$3,Команды!$A$2:$A$7500,0),$E92+2)=Команды!$AJ$18,TRUE,FALSE),IF(INDEX(Команды!$A$2:$AN$7500,MATCH(AK$3,Команды!$A$2:$A$7500,0),$E92+2)=Команды!$AJ$19,TRUE,FALSE)),INDEX(Команды!$AJ$2:$AL$19,MATCH(INDEX(Команды!$A$2:$AN$7500,MATCH(AK$3,Команды!$A$2:$A$7500,0),$E92+2),Команды!$AJ$2:$AJ$19,0),3),0)</f>
        <v>0</v>
      </c>
      <c r="AM92" s="342"/>
      <c r="AN92" s="174">
        <f>IF(OR(IF(INDEX(Команды!$A$2:$AN$7500,MATCH(AN$3,Команды!$A$2:$A$7500,0),$E92+2)=Команды!$AJ$2,TRUE,FALSE),IF(INDEX(Команды!$A$2:$AN$7500,MATCH(AN$3,Команды!$A$2:$A$7500,0),$E92+2)=Команды!$AJ$3,TRUE,FALSE),IF(INDEX(Команды!$A$2:$AN$7500,MATCH(AN$3,Команды!$A$2:$A$7500,0),$E92+2)=Команды!$AJ$4,TRUE,FALSE),IF(INDEX(Команды!$A$2:$AN$7500,MATCH(AN$3,Команды!$A$2:$A$7500,0),$E92+2)=Команды!$AJ$5,TRUE,FALSE),IF(INDEX(Команды!$A$2:$AN$7500,MATCH(AN$3,Команды!$A$2:$A$7500,0),$E92+2)=Команды!$AJ$6,TRUE,FALSE),IF(INDEX(Команды!$A$2:$AN$7500,MATCH(AN$3,Команды!$A$2:$A$7500,0),$E92+2)=Команды!$AJ$7,TRUE,FALSE),IF(INDEX(Команды!$A$2:$AN$7500,MATCH(AN$3,Команды!$A$2:$A$7500,0),$E92+2)=Команды!$AJ$8,TRUE,FALSE),IF(INDEX(Команды!$A$2:$AN$7500,MATCH(AN$3,Команды!$A$2:$A$7500,0),$E92+2)=Команды!$AJ$9,TRUE,FALSE),IF(INDEX(Команды!$A$2:$AN$7500,MATCH(AN$3,Команды!$A$2:$A$7500,0),$E92+2)=Команды!$AJ$10,TRUE,FALSE),IF(INDEX(Команды!$A$2:$AN$7500,MATCH(AN$3,Команды!$A$2:$A$7500,0),$E92+2)=Команды!$AJ$11,TRUE,FALSE),IF(INDEX(Команды!$A$2:$AN$7500,MATCH(AN$3,Команды!$A$2:$A$7500,0),$E92+2)=Команды!$AJ$12,TRUE,FALSE),IF(INDEX(Команды!$A$2:$AN$7500,MATCH(AN$3,Команды!$A$2:$A$7500,0),$E92+2)=Команды!$AJ$13,TRUE,FALSE),IF(INDEX(Команды!$A$2:$AN$7500,MATCH(AN$3,Команды!$A$2:$A$7500,0),$E92+2)=Команды!$AJ$14,TRUE,FALSE),IF(INDEX(Команды!$A$2:$AN$7500,MATCH(AN$3,Команды!$A$2:$A$7500,0),$E92+2)=Команды!$AJ$15,TRUE,FALSE),IF(INDEX(Команды!$A$2:$AN$7500,MATCH(AN$3,Команды!$A$2:$A$7500,0),$E92+2)=Команды!$AJ$16,TRUE,FALSE),,IF(INDEX(Команды!$A$2:$AN$7500,MATCH(AN$3,Команды!$A$2:$A$7500,0),$E92+2)=Команды!$AJ$17,TRUE,FALSE),,IF(INDEX(Команды!$A$2:$AN$7500,MATCH(AN$3,Команды!$A$2:$A$7500,0),$E92+2)=Команды!$AJ$18,TRUE,FALSE),,IF(INDEX(Команды!$A$2:$AN$7500,MATCH(AN$3,Команды!$A$2:$A$7500,0),$E92+2)=Команды!$AJ$19,TRUE,FALSE)),INDEX(Команды!$AJ$2:$AK$19,MATCH(INDEX(Команды!$A$2:$AN$7500,MATCH(AN$3,Команды!$A$2:$A$7500,0),$E92+2),Команды!$AJ$2:$AJ$19,0),2),0)</f>
        <v>0</v>
      </c>
      <c r="AO92" s="175">
        <f>IF(OR(IF(INDEX(Команды!$A$2:$AN$7500,MATCH(AN$3,Команды!$A$2:$A$7500,0),$E92+2)=Команды!$AJ$2,TRUE,FALSE),IF(INDEX(Команды!$A$2:$AN$7500,MATCH(AN$3,Команды!$A$2:$A$7500,0),$E92+2)=Команды!$AJ$3,TRUE,FALSE),IF(INDEX(Команды!$A$2:$AN$7500,MATCH(AN$3,Команды!$A$2:$A$7500,0),$E92+2)=Команды!$AJ$4,TRUE,FALSE),IF(INDEX(Команды!$A$2:$AN$7500,MATCH(AN$3,Команды!$A$2:$A$7500,0),$E92+2)=Команды!$AJ$5,TRUE,FALSE),IF(INDEX(Команды!$A$2:$AN$7500,MATCH(AN$3,Команды!$A$2:$A$7500,0),$E92+2)=Команды!$AJ$6,TRUE,FALSE),IF(INDEX(Команды!$A$2:$AN$7500,MATCH(AN$3,Команды!$A$2:$A$7500,0),$E92+2)=Команды!$AJ$7,TRUE,FALSE),IF(INDEX(Команды!$A$2:$AN$7500,MATCH(AN$3,Команды!$A$2:$A$7500,0),$E92+2)=Команды!$AJ$8,TRUE,FALSE),IF(INDEX(Команды!$A$2:$AN$7500,MATCH(AN$3,Команды!$A$2:$A$7500,0),$E92+2)=Команды!$AJ$9,TRUE,FALSE),IF(INDEX(Команды!$A$2:$AN$7500,MATCH(AN$3,Команды!$A$2:$A$7500,0),$E92+2)=Команды!$AJ$10,TRUE,FALSE),IF(INDEX(Команды!$A$2:$AN$7500,MATCH(AN$3,Команды!$A$2:$A$7500,0),$E92+2)=Команды!$AJ$11,TRUE,FALSE),IF(INDEX(Команды!$A$2:$AN$7500,MATCH(AN$3,Команды!$A$2:$A$7500,0),$E92+2)=Команды!$AJ$12,TRUE,FALSE),IF(INDEX(Команды!$A$2:$AN$7500,MATCH(AN$3,Команды!$A$2:$A$7500,0),$E92+2)=Команды!$AJ$13,TRUE,FALSE),IF(INDEX(Команды!$A$2:$AN$7500,MATCH(AN$3,Команды!$A$2:$A$7500,0),$E92+2)=Команды!$AJ$14,TRUE,FALSE),IF(INDEX(Команды!$A$2:$AN$7500,MATCH(AN$3,Команды!$A$2:$A$7500,0),$E92+2)=Команды!$AJ$15,TRUE,FALSE),IF(INDEX(Команды!$A$2:$AN$7500,MATCH(AN$3,Команды!$A$2:$A$7500,0),$E92+2)=Команды!$AJ$16,TRUE,FALSE),IF(INDEX(Команды!$A$2:$AN$7500,MATCH(AN$3,Команды!$A$2:$A$7500,0),$E92+2)=Команды!$AJ$17,TRUE,FALSE),IF(INDEX(Команды!$A$2:$AN$7500,MATCH(AN$3,Команды!$A$2:$A$7500,0),$E92+2)=Команды!$AJ$18,TRUE,FALSE),IF(INDEX(Команды!$A$2:$AN$7500,MATCH(AN$3,Команды!$A$2:$A$7500,0),$E92+2)=Команды!$AJ$19,TRUE,FALSE)),INDEX(Команды!$AJ$2:$AL$19,MATCH(INDEX(Команды!$A$2:$AN$7500,MATCH(AN$3,Команды!$A$2:$A$7500,0),$E92+2),Команды!$AJ$2:$AJ$19,0),3),0)</f>
        <v>0</v>
      </c>
      <c r="AP92" s="342"/>
      <c r="AQ92" s="174">
        <f>IF(OR(IF(INDEX(Команды!$A$2:$AN$7500,MATCH(AQ$3,Команды!$A$2:$A$7500,0),$E92+2)=Команды!$AJ$2,TRUE,FALSE),IF(INDEX(Команды!$A$2:$AN$7500,MATCH(AQ$3,Команды!$A$2:$A$7500,0),$E92+2)=Команды!$AJ$3,TRUE,FALSE),IF(INDEX(Команды!$A$2:$AN$7500,MATCH(AQ$3,Команды!$A$2:$A$7500,0),$E92+2)=Команды!$AJ$4,TRUE,FALSE),IF(INDEX(Команды!$A$2:$AN$7500,MATCH(AQ$3,Команды!$A$2:$A$7500,0),$E92+2)=Команды!$AJ$5,TRUE,FALSE),IF(INDEX(Команды!$A$2:$AN$7500,MATCH(AQ$3,Команды!$A$2:$A$7500,0),$E92+2)=Команды!$AJ$6,TRUE,FALSE),IF(INDEX(Команды!$A$2:$AN$7500,MATCH(AQ$3,Команды!$A$2:$A$7500,0),$E92+2)=Команды!$AJ$7,TRUE,FALSE),IF(INDEX(Команды!$A$2:$AN$7500,MATCH(AQ$3,Команды!$A$2:$A$7500,0),$E92+2)=Команды!$AJ$8,TRUE,FALSE),IF(INDEX(Команды!$A$2:$AN$7500,MATCH(AQ$3,Команды!$A$2:$A$7500,0),$E92+2)=Команды!$AJ$9,TRUE,FALSE),IF(INDEX(Команды!$A$2:$AN$7500,MATCH(AQ$3,Команды!$A$2:$A$7500,0),$E92+2)=Команды!$AJ$10,TRUE,FALSE),IF(INDEX(Команды!$A$2:$AN$7500,MATCH(AQ$3,Команды!$A$2:$A$7500,0),$E92+2)=Команды!$AJ$11,TRUE,FALSE),IF(INDEX(Команды!$A$2:$AN$7500,MATCH(AQ$3,Команды!$A$2:$A$7500,0),$E92+2)=Команды!$AJ$12,TRUE,FALSE),IF(INDEX(Команды!$A$2:$AN$7500,MATCH(AQ$3,Команды!$A$2:$A$7500,0),$E92+2)=Команды!$AJ$13,TRUE,FALSE),IF(INDEX(Команды!$A$2:$AN$7500,MATCH(AQ$3,Команды!$A$2:$A$7500,0),$E92+2)=Команды!$AJ$14,TRUE,FALSE),IF(INDEX(Команды!$A$2:$AN$7500,MATCH(AQ$3,Команды!$A$2:$A$7500,0),$E92+2)=Команды!$AJ$15,TRUE,FALSE),IF(INDEX(Команды!$A$2:$AN$7500,MATCH(AQ$3,Команды!$A$2:$A$7500,0),$E92+2)=Команды!$AJ$16,TRUE,FALSE),,IF(INDEX(Команды!$A$2:$AN$7500,MATCH(AQ$3,Команды!$A$2:$A$7500,0),$E92+2)=Команды!$AJ$17,TRUE,FALSE),,IF(INDEX(Команды!$A$2:$AN$7500,MATCH(AQ$3,Команды!$A$2:$A$7500,0),$E92+2)=Команды!$AJ$18,TRUE,FALSE),,IF(INDEX(Команды!$A$2:$AN$7500,MATCH(AQ$3,Команды!$A$2:$A$7500,0),$E92+2)=Команды!$AJ$19,TRUE,FALSE)),INDEX(Команды!$AJ$2:$AK$19,MATCH(INDEX(Команды!$A$2:$AN$7500,MATCH(AQ$3,Команды!$A$2:$A$7500,0),$E92+2),Команды!$AJ$2:$AJ$19,0),2),0)</f>
        <v>0</v>
      </c>
      <c r="AR92" s="175">
        <f>IF(OR(IF(INDEX(Команды!$A$2:$AN$7500,MATCH(AQ$3,Команды!$A$2:$A$7500,0),$E92+2)=Команды!$AJ$2,TRUE,FALSE),IF(INDEX(Команды!$A$2:$AN$7500,MATCH(AQ$3,Команды!$A$2:$A$7500,0),$E92+2)=Команды!$AJ$3,TRUE,FALSE),IF(INDEX(Команды!$A$2:$AN$7500,MATCH(AQ$3,Команды!$A$2:$A$7500,0),$E92+2)=Команды!$AJ$4,TRUE,FALSE),IF(INDEX(Команды!$A$2:$AN$7500,MATCH(AQ$3,Команды!$A$2:$A$7500,0),$E92+2)=Команды!$AJ$5,TRUE,FALSE),IF(INDEX(Команды!$A$2:$AN$7500,MATCH(AQ$3,Команды!$A$2:$A$7500,0),$E92+2)=Команды!$AJ$6,TRUE,FALSE),IF(INDEX(Команды!$A$2:$AN$7500,MATCH(AQ$3,Команды!$A$2:$A$7500,0),$E92+2)=Команды!$AJ$7,TRUE,FALSE),IF(INDEX(Команды!$A$2:$AN$7500,MATCH(AQ$3,Команды!$A$2:$A$7500,0),$E92+2)=Команды!$AJ$8,TRUE,FALSE),IF(INDEX(Команды!$A$2:$AN$7500,MATCH(AQ$3,Команды!$A$2:$A$7500,0),$E92+2)=Команды!$AJ$9,TRUE,FALSE),IF(INDEX(Команды!$A$2:$AN$7500,MATCH(AQ$3,Команды!$A$2:$A$7500,0),$E92+2)=Команды!$AJ$10,TRUE,FALSE),IF(INDEX(Команды!$A$2:$AN$7500,MATCH(AQ$3,Команды!$A$2:$A$7500,0),$E92+2)=Команды!$AJ$11,TRUE,FALSE),IF(INDEX(Команды!$A$2:$AN$7500,MATCH(AQ$3,Команды!$A$2:$A$7500,0),$E92+2)=Команды!$AJ$12,TRUE,FALSE),IF(INDEX(Команды!$A$2:$AN$7500,MATCH(AQ$3,Команды!$A$2:$A$7500,0),$E92+2)=Команды!$AJ$13,TRUE,FALSE),IF(INDEX(Команды!$A$2:$AN$7500,MATCH(AQ$3,Команды!$A$2:$A$7500,0),$E92+2)=Команды!$AJ$14,TRUE,FALSE),IF(INDEX(Команды!$A$2:$AN$7500,MATCH(AQ$3,Команды!$A$2:$A$7500,0),$E92+2)=Команды!$AJ$15,TRUE,FALSE),IF(INDEX(Команды!$A$2:$AN$7500,MATCH(AQ$3,Команды!$A$2:$A$7500,0),$E92+2)=Команды!$AJ$16,TRUE,FALSE),IF(INDEX(Команды!$A$2:$AN$7500,MATCH(AQ$3,Команды!$A$2:$A$7500,0),$E92+2)=Команды!$AJ$17,TRUE,FALSE),IF(INDEX(Команды!$A$2:$AN$7500,MATCH(AQ$3,Команды!$A$2:$A$7500,0),$E92+2)=Команды!$AJ$18,TRUE,FALSE),IF(INDEX(Команды!$A$2:$AN$7500,MATCH(AQ$3,Команды!$A$2:$A$7500,0),$E92+2)=Команды!$AJ$19,TRUE,FALSE)),INDEX(Команды!$AJ$2:$AL$19,MATCH(INDEX(Команды!$A$2:$AN$7500,MATCH(AQ$3,Команды!$A$2:$A$7500,0),$E92+2),Команды!$AJ$2:$AJ$19,0),3),0)</f>
        <v>0</v>
      </c>
      <c r="AS92" s="342"/>
      <c r="AT92" s="174">
        <f>IF(OR(IF(INDEX(Команды!$A$2:$AN$7500,MATCH(AT$3,Команды!$A$2:$A$7500,0),$E92+2)=Команды!$AJ$2,TRUE,FALSE),IF(INDEX(Команды!$A$2:$AN$7500,MATCH(AT$3,Команды!$A$2:$A$7500,0),$E92+2)=Команды!$AJ$3,TRUE,FALSE),IF(INDEX(Команды!$A$2:$AN$7500,MATCH(AT$3,Команды!$A$2:$A$7500,0),$E92+2)=Команды!$AJ$4,TRUE,FALSE),IF(INDEX(Команды!$A$2:$AN$7500,MATCH(AT$3,Команды!$A$2:$A$7500,0),$E92+2)=Команды!$AJ$5,TRUE,FALSE),IF(INDEX(Команды!$A$2:$AN$7500,MATCH(AT$3,Команды!$A$2:$A$7500,0),$E92+2)=Команды!$AJ$6,TRUE,FALSE),IF(INDEX(Команды!$A$2:$AN$7500,MATCH(AT$3,Команды!$A$2:$A$7500,0),$E92+2)=Команды!$AJ$7,TRUE,FALSE),IF(INDEX(Команды!$A$2:$AN$7500,MATCH(AT$3,Команды!$A$2:$A$7500,0),$E92+2)=Команды!$AJ$8,TRUE,FALSE),IF(INDEX(Команды!$A$2:$AN$7500,MATCH(AT$3,Команды!$A$2:$A$7500,0),$E92+2)=Команды!$AJ$9,TRUE,FALSE),IF(INDEX(Команды!$A$2:$AN$7500,MATCH(AT$3,Команды!$A$2:$A$7500,0),$E92+2)=Команды!$AJ$10,TRUE,FALSE),IF(INDEX(Команды!$A$2:$AN$7500,MATCH(AT$3,Команды!$A$2:$A$7500,0),$E92+2)=Команды!$AJ$11,TRUE,FALSE),IF(INDEX(Команды!$A$2:$AN$7500,MATCH(AT$3,Команды!$A$2:$A$7500,0),$E92+2)=Команды!$AJ$12,TRUE,FALSE),IF(INDEX(Команды!$A$2:$AN$7500,MATCH(AT$3,Команды!$A$2:$A$7500,0),$E92+2)=Команды!$AJ$13,TRUE,FALSE),IF(INDEX(Команды!$A$2:$AN$7500,MATCH(AT$3,Команды!$A$2:$A$7500,0),$E92+2)=Команды!$AJ$14,TRUE,FALSE),IF(INDEX(Команды!$A$2:$AN$7500,MATCH(AT$3,Команды!$A$2:$A$7500,0),$E92+2)=Команды!$AJ$15,TRUE,FALSE),IF(INDEX(Команды!$A$2:$AN$7500,MATCH(AT$3,Команды!$A$2:$A$7500,0),$E92+2)=Команды!$AJ$16,TRUE,FALSE),,IF(INDEX(Команды!$A$2:$AN$7500,MATCH(AT$3,Команды!$A$2:$A$7500,0),$E92+2)=Команды!$AJ$17,TRUE,FALSE),,IF(INDEX(Команды!$A$2:$AN$7500,MATCH(AT$3,Команды!$A$2:$A$7500,0),$E92+2)=Команды!$AJ$18,TRUE,FALSE),,IF(INDEX(Команды!$A$2:$AN$7500,MATCH(AT$3,Команды!$A$2:$A$7500,0),$E92+2)=Команды!$AJ$19,TRUE,FALSE)),INDEX(Команды!$AJ$2:$AK$19,MATCH(INDEX(Команды!$A$2:$AN$7500,MATCH(AT$3,Команды!$A$2:$A$7500,0),$E92+2),Команды!$AJ$2:$AJ$19,0),2),0)</f>
        <v>0</v>
      </c>
      <c r="AU92" s="175">
        <f>IF(OR(IF(INDEX(Команды!$A$2:$AN$7500,MATCH(AT$3,Команды!$A$2:$A$7500,0),$E92+2)=Команды!$AJ$2,TRUE,FALSE),IF(INDEX(Команды!$A$2:$AN$7500,MATCH(AT$3,Команды!$A$2:$A$7500,0),$E92+2)=Команды!$AJ$3,TRUE,FALSE),IF(INDEX(Команды!$A$2:$AN$7500,MATCH(AT$3,Команды!$A$2:$A$7500,0),$E92+2)=Команды!$AJ$4,TRUE,FALSE),IF(INDEX(Команды!$A$2:$AN$7500,MATCH(AT$3,Команды!$A$2:$A$7500,0),$E92+2)=Команды!$AJ$5,TRUE,FALSE),IF(INDEX(Команды!$A$2:$AN$7500,MATCH(AT$3,Команды!$A$2:$A$7500,0),$E92+2)=Команды!$AJ$6,TRUE,FALSE),IF(INDEX(Команды!$A$2:$AN$7500,MATCH(AT$3,Команды!$A$2:$A$7500,0),$E92+2)=Команды!$AJ$7,TRUE,FALSE),IF(INDEX(Команды!$A$2:$AN$7500,MATCH(AT$3,Команды!$A$2:$A$7500,0),$E92+2)=Команды!$AJ$8,TRUE,FALSE),IF(INDEX(Команды!$A$2:$AN$7500,MATCH(AT$3,Команды!$A$2:$A$7500,0),$E92+2)=Команды!$AJ$9,TRUE,FALSE),IF(INDEX(Команды!$A$2:$AN$7500,MATCH(AT$3,Команды!$A$2:$A$7500,0),$E92+2)=Команды!$AJ$10,TRUE,FALSE),IF(INDEX(Команды!$A$2:$AN$7500,MATCH(AT$3,Команды!$A$2:$A$7500,0),$E92+2)=Команды!$AJ$11,TRUE,FALSE),IF(INDEX(Команды!$A$2:$AN$7500,MATCH(AT$3,Команды!$A$2:$A$7500,0),$E92+2)=Команды!$AJ$12,TRUE,FALSE),IF(INDEX(Команды!$A$2:$AN$7500,MATCH(AT$3,Команды!$A$2:$A$7500,0),$E92+2)=Команды!$AJ$13,TRUE,FALSE),IF(INDEX(Команды!$A$2:$AN$7500,MATCH(AT$3,Команды!$A$2:$A$7500,0),$E92+2)=Команды!$AJ$14,TRUE,FALSE),IF(INDEX(Команды!$A$2:$AN$7500,MATCH(AT$3,Команды!$A$2:$A$7500,0),$E92+2)=Команды!$AJ$15,TRUE,FALSE),IF(INDEX(Команды!$A$2:$AN$7500,MATCH(AT$3,Команды!$A$2:$A$7500,0),$E92+2)=Команды!$AJ$16,TRUE,FALSE),IF(INDEX(Команды!$A$2:$AN$7500,MATCH(AT$3,Команды!$A$2:$A$7500,0),$E92+2)=Команды!$AJ$17,TRUE,FALSE),IF(INDEX(Команды!$A$2:$AN$7500,MATCH(AT$3,Команды!$A$2:$A$7500,0),$E92+2)=Команды!$AJ$18,TRUE,FALSE),IF(INDEX(Команды!$A$2:$AN$7500,MATCH(AT$3,Команды!$A$2:$A$7500,0),$E92+2)=Команды!$AJ$19,TRUE,FALSE)),INDEX(Команды!$AJ$2:$AL$19,MATCH(INDEX(Команды!$A$2:$AN$7500,MATCH(AT$3,Команды!$A$2:$A$7500,0),$E92+2),Команды!$AJ$2:$AJ$19,0),3),0)</f>
        <v>0</v>
      </c>
      <c r="AV92" s="342"/>
      <c r="AW92" s="174">
        <f>IF(OR(IF(INDEX(Команды!$A$2:$AN$7500,MATCH(AW$3,Команды!$A$2:$A$7500,0),$E92+2)=Команды!$AJ$2,TRUE,FALSE),IF(INDEX(Команды!$A$2:$AN$7500,MATCH(AW$3,Команды!$A$2:$A$7500,0),$E92+2)=Команды!$AJ$3,TRUE,FALSE),IF(INDEX(Команды!$A$2:$AN$7500,MATCH(AW$3,Команды!$A$2:$A$7500,0),$E92+2)=Команды!$AJ$4,TRUE,FALSE),IF(INDEX(Команды!$A$2:$AN$7500,MATCH(AW$3,Команды!$A$2:$A$7500,0),$E92+2)=Команды!$AJ$5,TRUE,FALSE),IF(INDEX(Команды!$A$2:$AN$7500,MATCH(AW$3,Команды!$A$2:$A$7500,0),$E92+2)=Команды!$AJ$6,TRUE,FALSE),IF(INDEX(Команды!$A$2:$AN$7500,MATCH(AW$3,Команды!$A$2:$A$7500,0),$E92+2)=Команды!$AJ$7,TRUE,FALSE),IF(INDEX(Команды!$A$2:$AN$7500,MATCH(AW$3,Команды!$A$2:$A$7500,0),$E92+2)=Команды!$AJ$8,TRUE,FALSE),IF(INDEX(Команды!$A$2:$AN$7500,MATCH(AW$3,Команды!$A$2:$A$7500,0),$E92+2)=Команды!$AJ$9,TRUE,FALSE),IF(INDEX(Команды!$A$2:$AN$7500,MATCH(AW$3,Команды!$A$2:$A$7500,0),$E92+2)=Команды!$AJ$10,TRUE,FALSE),IF(INDEX(Команды!$A$2:$AN$7500,MATCH(AW$3,Команды!$A$2:$A$7500,0),$E92+2)=Команды!$AJ$11,TRUE,FALSE),IF(INDEX(Команды!$A$2:$AN$7500,MATCH(AW$3,Команды!$A$2:$A$7500,0),$E92+2)=Команды!$AJ$12,TRUE,FALSE),IF(INDEX(Команды!$A$2:$AN$7500,MATCH(AW$3,Команды!$A$2:$A$7500,0),$E92+2)=Команды!$AJ$13,TRUE,FALSE),IF(INDEX(Команды!$A$2:$AN$7500,MATCH(AW$3,Команды!$A$2:$A$7500,0),$E92+2)=Команды!$AJ$14,TRUE,FALSE),IF(INDEX(Команды!$A$2:$AN$7500,MATCH(AW$3,Команды!$A$2:$A$7500,0),$E92+2)=Команды!$AJ$15,TRUE,FALSE),IF(INDEX(Команды!$A$2:$AN$7500,MATCH(AW$3,Команды!$A$2:$A$7500,0),$E92+2)=Команды!$AJ$16,TRUE,FALSE),,IF(INDEX(Команды!$A$2:$AN$7500,MATCH(AW$3,Команды!$A$2:$A$7500,0),$E92+2)=Команды!$AJ$17,TRUE,FALSE),,IF(INDEX(Команды!$A$2:$AN$7500,MATCH(AW$3,Команды!$A$2:$A$7500,0),$E92+2)=Команды!$AJ$18,TRUE,FALSE),,IF(INDEX(Команды!$A$2:$AN$7500,MATCH(AW$3,Команды!$A$2:$A$7500,0),$E92+2)=Команды!$AJ$19,TRUE,FALSE)),INDEX(Команды!$AJ$2:$AK$19,MATCH(INDEX(Команды!$A$2:$AN$7500,MATCH(AW$3,Команды!$A$2:$A$7500,0),$E92+2),Команды!$AJ$2:$AJ$19,0),2),0)</f>
        <v>0</v>
      </c>
      <c r="AX92" s="175">
        <f>IF(OR(IF(INDEX(Команды!$A$2:$AN$7500,MATCH(AW$3,Команды!$A$2:$A$7500,0),$E92+2)=Команды!$AJ$2,TRUE,FALSE),IF(INDEX(Команды!$A$2:$AN$7500,MATCH(AW$3,Команды!$A$2:$A$7500,0),$E92+2)=Команды!$AJ$3,TRUE,FALSE),IF(INDEX(Команды!$A$2:$AN$7500,MATCH(AW$3,Команды!$A$2:$A$7500,0),$E92+2)=Команды!$AJ$4,TRUE,FALSE),IF(INDEX(Команды!$A$2:$AN$7500,MATCH(AW$3,Команды!$A$2:$A$7500,0),$E92+2)=Команды!$AJ$5,TRUE,FALSE),IF(INDEX(Команды!$A$2:$AN$7500,MATCH(AW$3,Команды!$A$2:$A$7500,0),$E92+2)=Команды!$AJ$6,TRUE,FALSE),IF(INDEX(Команды!$A$2:$AN$7500,MATCH(AW$3,Команды!$A$2:$A$7500,0),$E92+2)=Команды!$AJ$7,TRUE,FALSE),IF(INDEX(Команды!$A$2:$AN$7500,MATCH(AW$3,Команды!$A$2:$A$7500,0),$E92+2)=Команды!$AJ$8,TRUE,FALSE),IF(INDEX(Команды!$A$2:$AN$7500,MATCH(AW$3,Команды!$A$2:$A$7500,0),$E92+2)=Команды!$AJ$9,TRUE,FALSE),IF(INDEX(Команды!$A$2:$AN$7500,MATCH(AW$3,Команды!$A$2:$A$7500,0),$E92+2)=Команды!$AJ$10,TRUE,FALSE),IF(INDEX(Команды!$A$2:$AN$7500,MATCH(AW$3,Команды!$A$2:$A$7500,0),$E92+2)=Команды!$AJ$11,TRUE,FALSE),IF(INDEX(Команды!$A$2:$AN$7500,MATCH(AW$3,Команды!$A$2:$A$7500,0),$E92+2)=Команды!$AJ$12,TRUE,FALSE),IF(INDEX(Команды!$A$2:$AN$7500,MATCH(AW$3,Команды!$A$2:$A$7500,0),$E92+2)=Команды!$AJ$13,TRUE,FALSE),IF(INDEX(Команды!$A$2:$AN$7500,MATCH(AW$3,Команды!$A$2:$A$7500,0),$E92+2)=Команды!$AJ$14,TRUE,FALSE),IF(INDEX(Команды!$A$2:$AN$7500,MATCH(AW$3,Команды!$A$2:$A$7500,0),$E92+2)=Команды!$AJ$15,TRUE,FALSE),IF(INDEX(Команды!$A$2:$AN$7500,MATCH(AW$3,Команды!$A$2:$A$7500,0),$E92+2)=Команды!$AJ$16,TRUE,FALSE),IF(INDEX(Команды!$A$2:$AN$7500,MATCH(AW$3,Команды!$A$2:$A$7500,0),$E92+2)=Команды!$AJ$17,TRUE,FALSE),IF(INDEX(Команды!$A$2:$AN$7500,MATCH(AW$3,Команды!$A$2:$A$7500,0),$E92+2)=Команды!$AJ$18,TRUE,FALSE),IF(INDEX(Команды!$A$2:$AN$7500,MATCH(AW$3,Команды!$A$2:$A$7500,0),$E92+2)=Команды!$AJ$19,TRUE,FALSE)),INDEX(Команды!$AJ$2:$AL$19,MATCH(INDEX(Команды!$A$2:$AN$7500,MATCH(AW$3,Команды!$A$2:$A$7500,0),$E92+2),Команды!$AJ$2:$AJ$19,0),3),0)</f>
        <v>0</v>
      </c>
      <c r="AY92" s="342"/>
      <c r="AZ92" s="174">
        <f>IF(OR(IF(INDEX(Команды!$A$2:$AN$7500,MATCH(AZ$3,Команды!$A$2:$A$7500,0),$E92+2)=Команды!$AJ$2,TRUE,FALSE),IF(INDEX(Команды!$A$2:$AN$7500,MATCH(AZ$3,Команды!$A$2:$A$7500,0),$E92+2)=Команды!$AJ$3,TRUE,FALSE),IF(INDEX(Команды!$A$2:$AN$7500,MATCH(AZ$3,Команды!$A$2:$A$7500,0),$E92+2)=Команды!$AJ$4,TRUE,FALSE),IF(INDEX(Команды!$A$2:$AN$7500,MATCH(AZ$3,Команды!$A$2:$A$7500,0),$E92+2)=Команды!$AJ$5,TRUE,FALSE),IF(INDEX(Команды!$A$2:$AN$7500,MATCH(AZ$3,Команды!$A$2:$A$7500,0),$E92+2)=Команды!$AJ$6,TRUE,FALSE),IF(INDEX(Команды!$A$2:$AN$7500,MATCH(AZ$3,Команды!$A$2:$A$7500,0),$E92+2)=Команды!$AJ$7,TRUE,FALSE),IF(INDEX(Команды!$A$2:$AN$7500,MATCH(AZ$3,Команды!$A$2:$A$7500,0),$E92+2)=Команды!$AJ$8,TRUE,FALSE),IF(INDEX(Команды!$A$2:$AN$7500,MATCH(AZ$3,Команды!$A$2:$A$7500,0),$E92+2)=Команды!$AJ$9,TRUE,FALSE),IF(INDEX(Команды!$A$2:$AN$7500,MATCH(AZ$3,Команды!$A$2:$A$7500,0),$E92+2)=Команды!$AJ$10,TRUE,FALSE),IF(INDEX(Команды!$A$2:$AN$7500,MATCH(AZ$3,Команды!$A$2:$A$7500,0),$E92+2)=Команды!$AJ$11,TRUE,FALSE),IF(INDEX(Команды!$A$2:$AN$7500,MATCH(AZ$3,Команды!$A$2:$A$7500,0),$E92+2)=Команды!$AJ$12,TRUE,FALSE),IF(INDEX(Команды!$A$2:$AN$7500,MATCH(AZ$3,Команды!$A$2:$A$7500,0),$E92+2)=Команды!$AJ$13,TRUE,FALSE),IF(INDEX(Команды!$A$2:$AN$7500,MATCH(AZ$3,Команды!$A$2:$A$7500,0),$E92+2)=Команды!$AJ$14,TRUE,FALSE),IF(INDEX(Команды!$A$2:$AN$7500,MATCH(AZ$3,Команды!$A$2:$A$7500,0),$E92+2)=Команды!$AJ$15,TRUE,FALSE),IF(INDEX(Команды!$A$2:$AN$7500,MATCH(AZ$3,Команды!$A$2:$A$7500,0),$E92+2)=Команды!$AJ$16,TRUE,FALSE),,IF(INDEX(Команды!$A$2:$AN$7500,MATCH(AZ$3,Команды!$A$2:$A$7500,0),$E92+2)=Команды!$AJ$17,TRUE,FALSE),,IF(INDEX(Команды!$A$2:$AN$7500,MATCH(AZ$3,Команды!$A$2:$A$7500,0),$E92+2)=Команды!$AJ$18,TRUE,FALSE),,IF(INDEX(Команды!$A$2:$AN$7500,MATCH(AZ$3,Команды!$A$2:$A$7500,0),$E92+2)=Команды!$AJ$19,TRUE,FALSE)),INDEX(Команды!$AJ$2:$AK$19,MATCH(INDEX(Команды!$A$2:$AN$7500,MATCH(AZ$3,Команды!$A$2:$A$7500,0),$E92+2),Команды!$AJ$2:$AJ$19,0),2),0)</f>
        <v>0</v>
      </c>
      <c r="BA92" s="175">
        <f>IF(OR(IF(INDEX(Команды!$A$2:$AN$7500,MATCH(AZ$3,Команды!$A$2:$A$7500,0),$E92+2)=Команды!$AJ$2,TRUE,FALSE),IF(INDEX(Команды!$A$2:$AN$7500,MATCH(AZ$3,Команды!$A$2:$A$7500,0),$E92+2)=Команды!$AJ$3,TRUE,FALSE),IF(INDEX(Команды!$A$2:$AN$7500,MATCH(AZ$3,Команды!$A$2:$A$7500,0),$E92+2)=Команды!$AJ$4,TRUE,FALSE),IF(INDEX(Команды!$A$2:$AN$7500,MATCH(AZ$3,Команды!$A$2:$A$7500,0),$E92+2)=Команды!$AJ$5,TRUE,FALSE),IF(INDEX(Команды!$A$2:$AN$7500,MATCH(AZ$3,Команды!$A$2:$A$7500,0),$E92+2)=Команды!$AJ$6,TRUE,FALSE),IF(INDEX(Команды!$A$2:$AN$7500,MATCH(AZ$3,Команды!$A$2:$A$7500,0),$E92+2)=Команды!$AJ$7,TRUE,FALSE),IF(INDEX(Команды!$A$2:$AN$7500,MATCH(AZ$3,Команды!$A$2:$A$7500,0),$E92+2)=Команды!$AJ$8,TRUE,FALSE),IF(INDEX(Команды!$A$2:$AN$7500,MATCH(AZ$3,Команды!$A$2:$A$7500,0),$E92+2)=Команды!$AJ$9,TRUE,FALSE),IF(INDEX(Команды!$A$2:$AN$7500,MATCH(AZ$3,Команды!$A$2:$A$7500,0),$E92+2)=Команды!$AJ$10,TRUE,FALSE),IF(INDEX(Команды!$A$2:$AN$7500,MATCH(AZ$3,Команды!$A$2:$A$7500,0),$E92+2)=Команды!$AJ$11,TRUE,FALSE),IF(INDEX(Команды!$A$2:$AN$7500,MATCH(AZ$3,Команды!$A$2:$A$7500,0),$E92+2)=Команды!$AJ$12,TRUE,FALSE),IF(INDEX(Команды!$A$2:$AN$7500,MATCH(AZ$3,Команды!$A$2:$A$7500,0),$E92+2)=Команды!$AJ$13,TRUE,FALSE),IF(INDEX(Команды!$A$2:$AN$7500,MATCH(AZ$3,Команды!$A$2:$A$7500,0),$E92+2)=Команды!$AJ$14,TRUE,FALSE),IF(INDEX(Команды!$A$2:$AN$7500,MATCH(AZ$3,Команды!$A$2:$A$7500,0),$E92+2)=Команды!$AJ$15,TRUE,FALSE),IF(INDEX(Команды!$A$2:$AN$7500,MATCH(AZ$3,Команды!$A$2:$A$7500,0),$E92+2)=Команды!$AJ$16,TRUE,FALSE),IF(INDEX(Команды!$A$2:$AN$7500,MATCH(AZ$3,Команды!$A$2:$A$7500,0),$E92+2)=Команды!$AJ$17,TRUE,FALSE),IF(INDEX(Команды!$A$2:$AN$7500,MATCH(AZ$3,Команды!$A$2:$A$7500,0),$E92+2)=Команды!$AJ$18,TRUE,FALSE),IF(INDEX(Команды!$A$2:$AN$7500,MATCH(AZ$3,Команды!$A$2:$A$7500,0),$E92+2)=Команды!$AJ$19,TRUE,FALSE)),INDEX(Команды!$AJ$2:$AL$19,MATCH(INDEX(Команды!$A$2:$AN$7500,MATCH(AZ$3,Команды!$A$2:$A$7500,0),$E92+2),Команды!$AJ$2:$AJ$19,0),3),0)</f>
        <v>0</v>
      </c>
      <c r="BB92" s="342"/>
      <c r="BC92" s="174">
        <f>IF(OR(IF(INDEX(Команды!$A$2:$AN$7500,MATCH(BC$3,Команды!$A$2:$A$7500,0),$E92+2)=Команды!$AJ$2,TRUE,FALSE),IF(INDEX(Команды!$A$2:$AN$7500,MATCH(BC$3,Команды!$A$2:$A$7500,0),$E92+2)=Команды!$AJ$3,TRUE,FALSE),IF(INDEX(Команды!$A$2:$AN$7500,MATCH(BC$3,Команды!$A$2:$A$7500,0),$E92+2)=Команды!$AJ$4,TRUE,FALSE),IF(INDEX(Команды!$A$2:$AN$7500,MATCH(BC$3,Команды!$A$2:$A$7500,0),$E92+2)=Команды!$AJ$5,TRUE,FALSE),IF(INDEX(Команды!$A$2:$AN$7500,MATCH(BC$3,Команды!$A$2:$A$7500,0),$E92+2)=Команды!$AJ$6,TRUE,FALSE),IF(INDEX(Команды!$A$2:$AN$7500,MATCH(BC$3,Команды!$A$2:$A$7500,0),$E92+2)=Команды!$AJ$7,TRUE,FALSE),IF(INDEX(Команды!$A$2:$AN$7500,MATCH(BC$3,Команды!$A$2:$A$7500,0),$E92+2)=Команды!$AJ$8,TRUE,FALSE),IF(INDEX(Команды!$A$2:$AN$7500,MATCH(BC$3,Команды!$A$2:$A$7500,0),$E92+2)=Команды!$AJ$9,TRUE,FALSE),IF(INDEX(Команды!$A$2:$AN$7500,MATCH(BC$3,Команды!$A$2:$A$7500,0),$E92+2)=Команды!$AJ$10,TRUE,FALSE),IF(INDEX(Команды!$A$2:$AN$7500,MATCH(BC$3,Команды!$A$2:$A$7500,0),$E92+2)=Команды!$AJ$11,TRUE,FALSE),IF(INDEX(Команды!$A$2:$AN$7500,MATCH(BC$3,Команды!$A$2:$A$7500,0),$E92+2)=Команды!$AJ$12,TRUE,FALSE),IF(INDEX(Команды!$A$2:$AN$7500,MATCH(BC$3,Команды!$A$2:$A$7500,0),$E92+2)=Команды!$AJ$13,TRUE,FALSE),IF(INDEX(Команды!$A$2:$AN$7500,MATCH(BC$3,Команды!$A$2:$A$7500,0),$E92+2)=Команды!$AJ$14,TRUE,FALSE),IF(INDEX(Команды!$A$2:$AN$7500,MATCH(BC$3,Команды!$A$2:$A$7500,0),$E92+2)=Команды!$AJ$15,TRUE,FALSE),IF(INDEX(Команды!$A$2:$AN$7500,MATCH(BC$3,Команды!$A$2:$A$7500,0),$E92+2)=Команды!$AJ$16,TRUE,FALSE),,IF(INDEX(Команды!$A$2:$AN$7500,MATCH(BC$3,Команды!$A$2:$A$7500,0),$E92+2)=Команды!$AJ$17,TRUE,FALSE),,IF(INDEX(Команды!$A$2:$AN$7500,MATCH(BC$3,Команды!$A$2:$A$7500,0),$E92+2)=Команды!$AJ$18,TRUE,FALSE),,IF(INDEX(Команды!$A$2:$AN$7500,MATCH(BC$3,Команды!$A$2:$A$7500,0),$E92+2)=Команды!$AJ$19,TRUE,FALSE)),INDEX(Команды!$AJ$2:$AK$19,MATCH(INDEX(Команды!$A$2:$AN$7500,MATCH(BC$3,Команды!$A$2:$A$7500,0),$E92+2),Команды!$AJ$2:$AJ$19,0),2),0)</f>
        <v>0</v>
      </c>
      <c r="BD92" s="175">
        <f>IF(OR(IF(INDEX(Команды!$A$2:$AN$7500,MATCH(BC$3,Команды!$A$2:$A$7500,0),$E92+2)=Команды!$AJ$2,TRUE,FALSE),IF(INDEX(Команды!$A$2:$AN$7500,MATCH(BC$3,Команды!$A$2:$A$7500,0),$E92+2)=Команды!$AJ$3,TRUE,FALSE),IF(INDEX(Команды!$A$2:$AN$7500,MATCH(BC$3,Команды!$A$2:$A$7500,0),$E92+2)=Команды!$AJ$4,TRUE,FALSE),IF(INDEX(Команды!$A$2:$AN$7500,MATCH(BC$3,Команды!$A$2:$A$7500,0),$E92+2)=Команды!$AJ$5,TRUE,FALSE),IF(INDEX(Команды!$A$2:$AN$7500,MATCH(BC$3,Команды!$A$2:$A$7500,0),$E92+2)=Команды!$AJ$6,TRUE,FALSE),IF(INDEX(Команды!$A$2:$AN$7500,MATCH(BC$3,Команды!$A$2:$A$7500,0),$E92+2)=Команды!$AJ$7,TRUE,FALSE),IF(INDEX(Команды!$A$2:$AN$7500,MATCH(BC$3,Команды!$A$2:$A$7500,0),$E92+2)=Команды!$AJ$8,TRUE,FALSE),IF(INDEX(Команды!$A$2:$AN$7500,MATCH(BC$3,Команды!$A$2:$A$7500,0),$E92+2)=Команды!$AJ$9,TRUE,FALSE),IF(INDEX(Команды!$A$2:$AN$7500,MATCH(BC$3,Команды!$A$2:$A$7500,0),$E92+2)=Команды!$AJ$10,TRUE,FALSE),IF(INDEX(Команды!$A$2:$AN$7500,MATCH(BC$3,Команды!$A$2:$A$7500,0),$E92+2)=Команды!$AJ$11,TRUE,FALSE),IF(INDEX(Команды!$A$2:$AN$7500,MATCH(BC$3,Команды!$A$2:$A$7500,0),$E92+2)=Команды!$AJ$12,TRUE,FALSE),IF(INDEX(Команды!$A$2:$AN$7500,MATCH(BC$3,Команды!$A$2:$A$7500,0),$E92+2)=Команды!$AJ$13,TRUE,FALSE),IF(INDEX(Команды!$A$2:$AN$7500,MATCH(BC$3,Команды!$A$2:$A$7500,0),$E92+2)=Команды!$AJ$14,TRUE,FALSE),IF(INDEX(Команды!$A$2:$AN$7500,MATCH(BC$3,Команды!$A$2:$A$7500,0),$E92+2)=Команды!$AJ$15,TRUE,FALSE),IF(INDEX(Команды!$A$2:$AN$7500,MATCH(BC$3,Команды!$A$2:$A$7500,0),$E92+2)=Команды!$AJ$16,TRUE,FALSE),IF(INDEX(Команды!$A$2:$AN$7500,MATCH(BC$3,Команды!$A$2:$A$7500,0),$E92+2)=Команды!$AJ$17,TRUE,FALSE),IF(INDEX(Команды!$A$2:$AN$7500,MATCH(BC$3,Команды!$A$2:$A$7500,0),$E92+2)=Команды!$AJ$18,TRUE,FALSE),IF(INDEX(Команды!$A$2:$AN$7500,MATCH(BC$3,Команды!$A$2:$A$7500,0),$E92+2)=Команды!$AJ$19,TRUE,FALSE)),INDEX(Команды!$AJ$2:$AL$19,MATCH(INDEX(Команды!$A$2:$AN$7500,MATCH(BC$3,Команды!$A$2:$A$7500,0),$E92+2),Команды!$AJ$2:$AJ$19,0),3),0)</f>
        <v>0</v>
      </c>
      <c r="BE92" s="342"/>
      <c r="BF92" s="174">
        <f>IF(OR(IF(INDEX(Команды!$A$2:$AN$7500,MATCH(BF$3,Команды!$A$2:$A$7500,0),$E92+2)=Команды!$AJ$2,TRUE,FALSE),IF(INDEX(Команды!$A$2:$AN$7500,MATCH(BF$3,Команды!$A$2:$A$7500,0),$E92+2)=Команды!$AJ$3,TRUE,FALSE),IF(INDEX(Команды!$A$2:$AN$7500,MATCH(BF$3,Команды!$A$2:$A$7500,0),$E92+2)=Команды!$AJ$4,TRUE,FALSE),IF(INDEX(Команды!$A$2:$AN$7500,MATCH(BF$3,Команды!$A$2:$A$7500,0),$E92+2)=Команды!$AJ$5,TRUE,FALSE),IF(INDEX(Команды!$A$2:$AN$7500,MATCH(BF$3,Команды!$A$2:$A$7500,0),$E92+2)=Команды!$AJ$6,TRUE,FALSE),IF(INDEX(Команды!$A$2:$AN$7500,MATCH(BF$3,Команды!$A$2:$A$7500,0),$E92+2)=Команды!$AJ$7,TRUE,FALSE),IF(INDEX(Команды!$A$2:$AN$7500,MATCH(BF$3,Команды!$A$2:$A$7500,0),$E92+2)=Команды!$AJ$8,TRUE,FALSE),IF(INDEX(Команды!$A$2:$AN$7500,MATCH(BF$3,Команды!$A$2:$A$7500,0),$E92+2)=Команды!$AJ$9,TRUE,FALSE),IF(INDEX(Команды!$A$2:$AN$7500,MATCH(BF$3,Команды!$A$2:$A$7500,0),$E92+2)=Команды!$AJ$10,TRUE,FALSE),IF(INDEX(Команды!$A$2:$AN$7500,MATCH(BF$3,Команды!$A$2:$A$7500,0),$E92+2)=Команды!$AJ$11,TRUE,FALSE),IF(INDEX(Команды!$A$2:$AN$7500,MATCH(BF$3,Команды!$A$2:$A$7500,0),$E92+2)=Команды!$AJ$12,TRUE,FALSE),IF(INDEX(Команды!$A$2:$AN$7500,MATCH(BF$3,Команды!$A$2:$A$7500,0),$E92+2)=Команды!$AJ$13,TRUE,FALSE),IF(INDEX(Команды!$A$2:$AN$7500,MATCH(BF$3,Команды!$A$2:$A$7500,0),$E92+2)=Команды!$AJ$14,TRUE,FALSE),IF(INDEX(Команды!$A$2:$AN$7500,MATCH(BF$3,Команды!$A$2:$A$7500,0),$E92+2)=Команды!$AJ$15,TRUE,FALSE),IF(INDEX(Команды!$A$2:$AN$7500,MATCH(BF$3,Команды!$A$2:$A$7500,0),$E92+2)=Команды!$AJ$16,TRUE,FALSE),,IF(INDEX(Команды!$A$2:$AN$7500,MATCH(BF$3,Команды!$A$2:$A$7500,0),$E92+2)=Команды!$AJ$17,TRUE,FALSE),,IF(INDEX(Команды!$A$2:$AN$7500,MATCH(BF$3,Команды!$A$2:$A$7500,0),$E92+2)=Команды!$AJ$18,TRUE,FALSE),,IF(INDEX(Команды!$A$2:$AN$7500,MATCH(BF$3,Команды!$A$2:$A$7500,0),$E92+2)=Команды!$AJ$19,TRUE,FALSE)),INDEX(Команды!$AJ$2:$AK$19,MATCH(INDEX(Команды!$A$2:$AN$7500,MATCH(BF$3,Команды!$A$2:$A$7500,0),$E92+2),Команды!$AJ$2:$AJ$19,0),2),0)</f>
        <v>0</v>
      </c>
      <c r="BG92" s="175">
        <f>IF(OR(IF(INDEX(Команды!$A$2:$AN$7500,MATCH(BF$3,Команды!$A$2:$A$7500,0),$E92+2)=Команды!$AJ$2,TRUE,FALSE),IF(INDEX(Команды!$A$2:$AN$7500,MATCH(BF$3,Команды!$A$2:$A$7500,0),$E92+2)=Команды!$AJ$3,TRUE,FALSE),IF(INDEX(Команды!$A$2:$AN$7500,MATCH(BF$3,Команды!$A$2:$A$7500,0),$E92+2)=Команды!$AJ$4,TRUE,FALSE),IF(INDEX(Команды!$A$2:$AN$7500,MATCH(BF$3,Команды!$A$2:$A$7500,0),$E92+2)=Команды!$AJ$5,TRUE,FALSE),IF(INDEX(Команды!$A$2:$AN$7500,MATCH(BF$3,Команды!$A$2:$A$7500,0),$E92+2)=Команды!$AJ$6,TRUE,FALSE),IF(INDEX(Команды!$A$2:$AN$7500,MATCH(BF$3,Команды!$A$2:$A$7500,0),$E92+2)=Команды!$AJ$7,TRUE,FALSE),IF(INDEX(Команды!$A$2:$AN$7500,MATCH(BF$3,Команды!$A$2:$A$7500,0),$E92+2)=Команды!$AJ$8,TRUE,FALSE),IF(INDEX(Команды!$A$2:$AN$7500,MATCH(BF$3,Команды!$A$2:$A$7500,0),$E92+2)=Команды!$AJ$9,TRUE,FALSE),IF(INDEX(Команды!$A$2:$AN$7500,MATCH(BF$3,Команды!$A$2:$A$7500,0),$E92+2)=Команды!$AJ$10,TRUE,FALSE),IF(INDEX(Команды!$A$2:$AN$7500,MATCH(BF$3,Команды!$A$2:$A$7500,0),$E92+2)=Команды!$AJ$11,TRUE,FALSE),IF(INDEX(Команды!$A$2:$AN$7500,MATCH(BF$3,Команды!$A$2:$A$7500,0),$E92+2)=Команды!$AJ$12,TRUE,FALSE),IF(INDEX(Команды!$A$2:$AN$7500,MATCH(BF$3,Команды!$A$2:$A$7500,0),$E92+2)=Команды!$AJ$13,TRUE,FALSE),IF(INDEX(Команды!$A$2:$AN$7500,MATCH(BF$3,Команды!$A$2:$A$7500,0),$E92+2)=Команды!$AJ$14,TRUE,FALSE),IF(INDEX(Команды!$A$2:$AN$7500,MATCH(BF$3,Команды!$A$2:$A$7500,0),$E92+2)=Команды!$AJ$15,TRUE,FALSE),IF(INDEX(Команды!$A$2:$AN$7500,MATCH(BF$3,Команды!$A$2:$A$7500,0),$E92+2)=Команды!$AJ$16,TRUE,FALSE),IF(INDEX(Команды!$A$2:$AN$7500,MATCH(BF$3,Команды!$A$2:$A$7500,0),$E92+2)=Команды!$AJ$17,TRUE,FALSE),IF(INDEX(Команды!$A$2:$AN$7500,MATCH(BF$3,Команды!$A$2:$A$7500,0),$E92+2)=Команды!$AJ$18,TRUE,FALSE),IF(INDEX(Команды!$A$2:$AN$7500,MATCH(BF$3,Команды!$A$2:$A$7500,0),$E92+2)=Команды!$AJ$19,TRUE,FALSE)),INDEX(Команды!$AJ$2:$AL$19,MATCH(INDEX(Команды!$A$2:$AN$7500,MATCH(BF$3,Команды!$A$2:$A$7500,0),$E92+2),Команды!$AJ$2:$AJ$19,0),3),0)</f>
        <v>0</v>
      </c>
      <c r="BH92" s="342"/>
      <c r="BI92" s="174">
        <f>IF(OR(IF(INDEX(Команды!$A$2:$AN$7500,MATCH(BI$3,Команды!$A$2:$A$7500,0),$E92+2)=Команды!$AJ$2,TRUE,FALSE),IF(INDEX(Команды!$A$2:$AN$7500,MATCH(BI$3,Команды!$A$2:$A$7500,0),$E92+2)=Команды!$AJ$3,TRUE,FALSE),IF(INDEX(Команды!$A$2:$AN$7500,MATCH(BI$3,Команды!$A$2:$A$7500,0),$E92+2)=Команды!$AJ$4,TRUE,FALSE),IF(INDEX(Команды!$A$2:$AN$7500,MATCH(BI$3,Команды!$A$2:$A$7500,0),$E92+2)=Команды!$AJ$5,TRUE,FALSE),IF(INDEX(Команды!$A$2:$AN$7500,MATCH(BI$3,Команды!$A$2:$A$7500,0),$E92+2)=Команды!$AJ$6,TRUE,FALSE),IF(INDEX(Команды!$A$2:$AN$7500,MATCH(BI$3,Команды!$A$2:$A$7500,0),$E92+2)=Команды!$AJ$7,TRUE,FALSE),IF(INDEX(Команды!$A$2:$AN$7500,MATCH(BI$3,Команды!$A$2:$A$7500,0),$E92+2)=Команды!$AJ$8,TRUE,FALSE),IF(INDEX(Команды!$A$2:$AN$7500,MATCH(BI$3,Команды!$A$2:$A$7500,0),$E92+2)=Команды!$AJ$9,TRUE,FALSE),IF(INDEX(Команды!$A$2:$AN$7500,MATCH(BI$3,Команды!$A$2:$A$7500,0),$E92+2)=Команды!$AJ$10,TRUE,FALSE),IF(INDEX(Команды!$A$2:$AN$7500,MATCH(BI$3,Команды!$A$2:$A$7500,0),$E92+2)=Команды!$AJ$11,TRUE,FALSE),IF(INDEX(Команды!$A$2:$AN$7500,MATCH(BI$3,Команды!$A$2:$A$7500,0),$E92+2)=Команды!$AJ$12,TRUE,FALSE),IF(INDEX(Команды!$A$2:$AN$7500,MATCH(BI$3,Команды!$A$2:$A$7500,0),$E92+2)=Команды!$AJ$13,TRUE,FALSE),IF(INDEX(Команды!$A$2:$AN$7500,MATCH(BI$3,Команды!$A$2:$A$7500,0),$E92+2)=Команды!$AJ$14,TRUE,FALSE),IF(INDEX(Команды!$A$2:$AN$7500,MATCH(BI$3,Команды!$A$2:$A$7500,0),$E92+2)=Команды!$AJ$15,TRUE,FALSE),IF(INDEX(Команды!$A$2:$AN$7500,MATCH(BI$3,Команды!$A$2:$A$7500,0),$E92+2)=Команды!$AJ$16,TRUE,FALSE),,IF(INDEX(Команды!$A$2:$AN$7500,MATCH(BI$3,Команды!$A$2:$A$7500,0),$E92+2)=Команды!$AJ$17,TRUE,FALSE),,IF(INDEX(Команды!$A$2:$AN$7500,MATCH(BI$3,Команды!$A$2:$A$7500,0),$E92+2)=Команды!$AJ$18,TRUE,FALSE),,IF(INDEX(Команды!$A$2:$AN$7500,MATCH(BI$3,Команды!$A$2:$A$7500,0),$E92+2)=Команды!$AJ$19,TRUE,FALSE)),INDEX(Команды!$AJ$2:$AK$19,MATCH(INDEX(Команды!$A$2:$AN$7500,MATCH(BI$3,Команды!$A$2:$A$7500,0),$E92+2),Команды!$AJ$2:$AJ$19,0),2),0)</f>
        <v>0</v>
      </c>
      <c r="BJ92" s="175">
        <f>IF(OR(IF(INDEX(Команды!$A$2:$AN$7500,MATCH(BI$3,Команды!$A$2:$A$7500,0),$E92+2)=Команды!$AJ$2,TRUE,FALSE),IF(INDEX(Команды!$A$2:$AN$7500,MATCH(BI$3,Команды!$A$2:$A$7500,0),$E92+2)=Команды!$AJ$3,TRUE,FALSE),IF(INDEX(Команды!$A$2:$AN$7500,MATCH(BI$3,Команды!$A$2:$A$7500,0),$E92+2)=Команды!$AJ$4,TRUE,FALSE),IF(INDEX(Команды!$A$2:$AN$7500,MATCH(BI$3,Команды!$A$2:$A$7500,0),$E92+2)=Команды!$AJ$5,TRUE,FALSE),IF(INDEX(Команды!$A$2:$AN$7500,MATCH(BI$3,Команды!$A$2:$A$7500,0),$E92+2)=Команды!$AJ$6,TRUE,FALSE),IF(INDEX(Команды!$A$2:$AN$7500,MATCH(BI$3,Команды!$A$2:$A$7500,0),$E92+2)=Команды!$AJ$7,TRUE,FALSE),IF(INDEX(Команды!$A$2:$AN$7500,MATCH(BI$3,Команды!$A$2:$A$7500,0),$E92+2)=Команды!$AJ$8,TRUE,FALSE),IF(INDEX(Команды!$A$2:$AN$7500,MATCH(BI$3,Команды!$A$2:$A$7500,0),$E92+2)=Команды!$AJ$9,TRUE,FALSE),IF(INDEX(Команды!$A$2:$AN$7500,MATCH(BI$3,Команды!$A$2:$A$7500,0),$E92+2)=Команды!$AJ$10,TRUE,FALSE),IF(INDEX(Команды!$A$2:$AN$7500,MATCH(BI$3,Команды!$A$2:$A$7500,0),$E92+2)=Команды!$AJ$11,TRUE,FALSE),IF(INDEX(Команды!$A$2:$AN$7500,MATCH(BI$3,Команды!$A$2:$A$7500,0),$E92+2)=Команды!$AJ$12,TRUE,FALSE),IF(INDEX(Команды!$A$2:$AN$7500,MATCH(BI$3,Команды!$A$2:$A$7500,0),$E92+2)=Команды!$AJ$13,TRUE,FALSE),IF(INDEX(Команды!$A$2:$AN$7500,MATCH(BI$3,Команды!$A$2:$A$7500,0),$E92+2)=Команды!$AJ$14,TRUE,FALSE),IF(INDEX(Команды!$A$2:$AN$7500,MATCH(BI$3,Команды!$A$2:$A$7500,0),$E92+2)=Команды!$AJ$15,TRUE,FALSE),IF(INDEX(Команды!$A$2:$AN$7500,MATCH(BI$3,Команды!$A$2:$A$7500,0),$E92+2)=Команды!$AJ$16,TRUE,FALSE),IF(INDEX(Команды!$A$2:$AN$7500,MATCH(BI$3,Команды!$A$2:$A$7500,0),$E92+2)=Команды!$AJ$17,TRUE,FALSE),IF(INDEX(Команды!$A$2:$AN$7500,MATCH(BI$3,Команды!$A$2:$A$7500,0),$E92+2)=Команды!$AJ$18,TRUE,FALSE),IF(INDEX(Команды!$A$2:$AN$7500,MATCH(BI$3,Команды!$A$2:$A$7500,0),$E92+2)=Команды!$AJ$19,TRUE,FALSE)),INDEX(Команды!$AJ$2:$AL$19,MATCH(INDEX(Команды!$A$2:$AN$7500,MATCH(BI$3,Команды!$A$2:$A$7500,0),$E92+2),Команды!$AJ$2:$AJ$19,0),3),0)</f>
        <v>0</v>
      </c>
      <c r="BK92" s="342"/>
      <c r="BL92" s="174">
        <f>IF(OR(IF(INDEX(Команды!$A$2:$AN$7500,MATCH(BL$3,Команды!$A$2:$A$7500,0),$E92+2)=Команды!$AJ$2,TRUE,FALSE),IF(INDEX(Команды!$A$2:$AN$7500,MATCH(BL$3,Команды!$A$2:$A$7500,0),$E92+2)=Команды!$AJ$3,TRUE,FALSE),IF(INDEX(Команды!$A$2:$AN$7500,MATCH(BL$3,Команды!$A$2:$A$7500,0),$E92+2)=Команды!$AJ$4,TRUE,FALSE),IF(INDEX(Команды!$A$2:$AN$7500,MATCH(BL$3,Команды!$A$2:$A$7500,0),$E92+2)=Команды!$AJ$5,TRUE,FALSE),IF(INDEX(Команды!$A$2:$AN$7500,MATCH(BL$3,Команды!$A$2:$A$7500,0),$E92+2)=Команды!$AJ$6,TRUE,FALSE),IF(INDEX(Команды!$A$2:$AN$7500,MATCH(BL$3,Команды!$A$2:$A$7500,0),$E92+2)=Команды!$AJ$7,TRUE,FALSE),IF(INDEX(Команды!$A$2:$AN$7500,MATCH(BL$3,Команды!$A$2:$A$7500,0),$E92+2)=Команды!$AJ$8,TRUE,FALSE),IF(INDEX(Команды!$A$2:$AN$7500,MATCH(BL$3,Команды!$A$2:$A$7500,0),$E92+2)=Команды!$AJ$9,TRUE,FALSE),IF(INDEX(Команды!$A$2:$AN$7500,MATCH(BL$3,Команды!$A$2:$A$7500,0),$E92+2)=Команды!$AJ$10,TRUE,FALSE),IF(INDEX(Команды!$A$2:$AN$7500,MATCH(BL$3,Команды!$A$2:$A$7500,0),$E92+2)=Команды!$AJ$11,TRUE,FALSE),IF(INDEX(Команды!$A$2:$AN$7500,MATCH(BL$3,Команды!$A$2:$A$7500,0),$E92+2)=Команды!$AJ$12,TRUE,FALSE),IF(INDEX(Команды!$A$2:$AN$7500,MATCH(BL$3,Команды!$A$2:$A$7500,0),$E92+2)=Команды!$AJ$13,TRUE,FALSE),IF(INDEX(Команды!$A$2:$AN$7500,MATCH(BL$3,Команды!$A$2:$A$7500,0),$E92+2)=Команды!$AJ$14,TRUE,FALSE),IF(INDEX(Команды!$A$2:$AN$7500,MATCH(BL$3,Команды!$A$2:$A$7500,0),$E92+2)=Команды!$AJ$15,TRUE,FALSE),IF(INDEX(Команды!$A$2:$AN$7500,MATCH(BL$3,Команды!$A$2:$A$7500,0),$E92+2)=Команды!$AJ$16,TRUE,FALSE),,IF(INDEX(Команды!$A$2:$AN$7500,MATCH(BL$3,Команды!$A$2:$A$7500,0),$E92+2)=Команды!$AJ$17,TRUE,FALSE),,IF(INDEX(Команды!$A$2:$AN$7500,MATCH(BL$3,Команды!$A$2:$A$7500,0),$E92+2)=Команды!$AJ$18,TRUE,FALSE),,IF(INDEX(Команды!$A$2:$AN$7500,MATCH(BL$3,Команды!$A$2:$A$7500,0),$E92+2)=Команды!$AJ$19,TRUE,FALSE)),INDEX(Команды!$AJ$2:$AK$19,MATCH(INDEX(Команды!$A$2:$AN$7500,MATCH(BL$3,Команды!$A$2:$A$7500,0),$E92+2),Команды!$AJ$2:$AJ$19,0),2),0)</f>
        <v>0</v>
      </c>
      <c r="BM92" s="175">
        <f>IF(OR(IF(INDEX(Команды!$A$2:$AN$7500,MATCH(BL$3,Команды!$A$2:$A$7500,0),$E92+2)=Команды!$AJ$2,TRUE,FALSE),IF(INDEX(Команды!$A$2:$AN$7500,MATCH(BL$3,Команды!$A$2:$A$7500,0),$E92+2)=Команды!$AJ$3,TRUE,FALSE),IF(INDEX(Команды!$A$2:$AN$7500,MATCH(BL$3,Команды!$A$2:$A$7500,0),$E92+2)=Команды!$AJ$4,TRUE,FALSE),IF(INDEX(Команды!$A$2:$AN$7500,MATCH(BL$3,Команды!$A$2:$A$7500,0),$E92+2)=Команды!$AJ$5,TRUE,FALSE),IF(INDEX(Команды!$A$2:$AN$7500,MATCH(BL$3,Команды!$A$2:$A$7500,0),$E92+2)=Команды!$AJ$6,TRUE,FALSE),IF(INDEX(Команды!$A$2:$AN$7500,MATCH(BL$3,Команды!$A$2:$A$7500,0),$E92+2)=Команды!$AJ$7,TRUE,FALSE),IF(INDEX(Команды!$A$2:$AN$7500,MATCH(BL$3,Команды!$A$2:$A$7500,0),$E92+2)=Команды!$AJ$8,TRUE,FALSE),IF(INDEX(Команды!$A$2:$AN$7500,MATCH(BL$3,Команды!$A$2:$A$7500,0),$E92+2)=Команды!$AJ$9,TRUE,FALSE),IF(INDEX(Команды!$A$2:$AN$7500,MATCH(BL$3,Команды!$A$2:$A$7500,0),$E92+2)=Команды!$AJ$10,TRUE,FALSE),IF(INDEX(Команды!$A$2:$AN$7500,MATCH(BL$3,Команды!$A$2:$A$7500,0),$E92+2)=Команды!$AJ$11,TRUE,FALSE),IF(INDEX(Команды!$A$2:$AN$7500,MATCH(BL$3,Команды!$A$2:$A$7500,0),$E92+2)=Команды!$AJ$12,TRUE,FALSE),IF(INDEX(Команды!$A$2:$AN$7500,MATCH(BL$3,Команды!$A$2:$A$7500,0),$E92+2)=Команды!$AJ$13,TRUE,FALSE),IF(INDEX(Команды!$A$2:$AN$7500,MATCH(BL$3,Команды!$A$2:$A$7500,0),$E92+2)=Команды!$AJ$14,TRUE,FALSE),IF(INDEX(Команды!$A$2:$AN$7500,MATCH(BL$3,Команды!$A$2:$A$7500,0),$E92+2)=Команды!$AJ$15,TRUE,FALSE),IF(INDEX(Команды!$A$2:$AN$7500,MATCH(BL$3,Команды!$A$2:$A$7500,0),$E92+2)=Команды!$AJ$16,TRUE,FALSE),IF(INDEX(Команды!$A$2:$AN$7500,MATCH(BL$3,Команды!$A$2:$A$7500,0),$E92+2)=Команды!$AJ$17,TRUE,FALSE),IF(INDEX(Команды!$A$2:$AN$7500,MATCH(BL$3,Команды!$A$2:$A$7500,0),$E92+2)=Команды!$AJ$18,TRUE,FALSE),IF(INDEX(Команды!$A$2:$AN$7500,MATCH(BL$3,Команды!$A$2:$A$7500,0),$E92+2)=Команды!$AJ$19,TRUE,FALSE)),INDEX(Команды!$AJ$2:$AL$19,MATCH(INDEX(Команды!$A$2:$AN$7500,MATCH(BL$3,Команды!$A$2:$A$7500,0),$E92+2),Команды!$AJ$2:$AJ$19,0),3),0)</f>
        <v>0</v>
      </c>
      <c r="BN92" s="342"/>
      <c r="BO92" s="174">
        <f>IF(OR(IF(INDEX(Команды!$A$2:$AN$7500,MATCH(BO$3,Команды!$A$2:$A$7500,0),$E92+2)=Команды!$AJ$2,TRUE,FALSE),IF(INDEX(Команды!$A$2:$AN$7500,MATCH(BO$3,Команды!$A$2:$A$7500,0),$E92+2)=Команды!$AJ$3,TRUE,FALSE),IF(INDEX(Команды!$A$2:$AN$7500,MATCH(BO$3,Команды!$A$2:$A$7500,0),$E92+2)=Команды!$AJ$4,TRUE,FALSE),IF(INDEX(Команды!$A$2:$AN$7500,MATCH(BO$3,Команды!$A$2:$A$7500,0),$E92+2)=Команды!$AJ$5,TRUE,FALSE),IF(INDEX(Команды!$A$2:$AN$7500,MATCH(BO$3,Команды!$A$2:$A$7500,0),$E92+2)=Команды!$AJ$6,TRUE,FALSE),IF(INDEX(Команды!$A$2:$AN$7500,MATCH(BO$3,Команды!$A$2:$A$7500,0),$E92+2)=Команды!$AJ$7,TRUE,FALSE),IF(INDEX(Команды!$A$2:$AN$7500,MATCH(BO$3,Команды!$A$2:$A$7500,0),$E92+2)=Команды!$AJ$8,TRUE,FALSE),IF(INDEX(Команды!$A$2:$AN$7500,MATCH(BO$3,Команды!$A$2:$A$7500,0),$E92+2)=Команды!$AJ$9,TRUE,FALSE),IF(INDEX(Команды!$A$2:$AN$7500,MATCH(BO$3,Команды!$A$2:$A$7500,0),$E92+2)=Команды!$AJ$10,TRUE,FALSE),IF(INDEX(Команды!$A$2:$AN$7500,MATCH(BO$3,Команды!$A$2:$A$7500,0),$E92+2)=Команды!$AJ$11,TRUE,FALSE),IF(INDEX(Команды!$A$2:$AN$7500,MATCH(BO$3,Команды!$A$2:$A$7500,0),$E92+2)=Команды!$AJ$12,TRUE,FALSE),IF(INDEX(Команды!$A$2:$AN$7500,MATCH(BO$3,Команды!$A$2:$A$7500,0),$E92+2)=Команды!$AJ$13,TRUE,FALSE),IF(INDEX(Команды!$A$2:$AN$7500,MATCH(BO$3,Команды!$A$2:$A$7500,0),$E92+2)=Команды!$AJ$14,TRUE,FALSE),IF(INDEX(Команды!$A$2:$AN$7500,MATCH(BO$3,Команды!$A$2:$A$7500,0),$E92+2)=Команды!$AJ$15,TRUE,FALSE),IF(INDEX(Команды!$A$2:$AN$7500,MATCH(BO$3,Команды!$A$2:$A$7500,0),$E92+2)=Команды!$AJ$16,TRUE,FALSE),,IF(INDEX(Команды!$A$2:$AN$7500,MATCH(BO$3,Команды!$A$2:$A$7500,0),$E92+2)=Команды!$AJ$17,TRUE,FALSE),,IF(INDEX(Команды!$A$2:$AN$7500,MATCH(BO$3,Команды!$A$2:$A$7500,0),$E92+2)=Команды!$AJ$18,TRUE,FALSE),,IF(INDEX(Команды!$A$2:$AN$7500,MATCH(BO$3,Команды!$A$2:$A$7500,0),$E92+2)=Команды!$AJ$19,TRUE,FALSE)),INDEX(Команды!$AJ$2:$AK$19,MATCH(INDEX(Команды!$A$2:$AN$7500,MATCH(BO$3,Команды!$A$2:$A$7500,0),$E92+2),Команды!$AJ$2:$AJ$19,0),2),0)</f>
        <v>0</v>
      </c>
      <c r="BP92" s="175">
        <f>IF(OR(IF(INDEX(Команды!$A$2:$AN$7500,MATCH(BO$3,Команды!$A$2:$A$7500,0),$E92+2)=Команды!$AJ$2,TRUE,FALSE),IF(INDEX(Команды!$A$2:$AN$7500,MATCH(BO$3,Команды!$A$2:$A$7500,0),$E92+2)=Команды!$AJ$3,TRUE,FALSE),IF(INDEX(Команды!$A$2:$AN$7500,MATCH(BO$3,Команды!$A$2:$A$7500,0),$E92+2)=Команды!$AJ$4,TRUE,FALSE),IF(INDEX(Команды!$A$2:$AN$7500,MATCH(BO$3,Команды!$A$2:$A$7500,0),$E92+2)=Команды!$AJ$5,TRUE,FALSE),IF(INDEX(Команды!$A$2:$AN$7500,MATCH(BO$3,Команды!$A$2:$A$7500,0),$E92+2)=Команды!$AJ$6,TRUE,FALSE),IF(INDEX(Команды!$A$2:$AN$7500,MATCH(BO$3,Команды!$A$2:$A$7500,0),$E92+2)=Команды!$AJ$7,TRUE,FALSE),IF(INDEX(Команды!$A$2:$AN$7500,MATCH(BO$3,Команды!$A$2:$A$7500,0),$E92+2)=Команды!$AJ$8,TRUE,FALSE),IF(INDEX(Команды!$A$2:$AN$7500,MATCH(BO$3,Команды!$A$2:$A$7500,0),$E92+2)=Команды!$AJ$9,TRUE,FALSE),IF(INDEX(Команды!$A$2:$AN$7500,MATCH(BO$3,Команды!$A$2:$A$7500,0),$E92+2)=Команды!$AJ$10,TRUE,FALSE),IF(INDEX(Команды!$A$2:$AN$7500,MATCH(BO$3,Команды!$A$2:$A$7500,0),$E92+2)=Команды!$AJ$11,TRUE,FALSE),IF(INDEX(Команды!$A$2:$AN$7500,MATCH(BO$3,Команды!$A$2:$A$7500,0),$E92+2)=Команды!$AJ$12,TRUE,FALSE),IF(INDEX(Команды!$A$2:$AN$7500,MATCH(BO$3,Команды!$A$2:$A$7500,0),$E92+2)=Команды!$AJ$13,TRUE,FALSE),IF(INDEX(Команды!$A$2:$AN$7500,MATCH(BO$3,Команды!$A$2:$A$7500,0),$E92+2)=Команды!$AJ$14,TRUE,FALSE),IF(INDEX(Команды!$A$2:$AN$7500,MATCH(BO$3,Команды!$A$2:$A$7500,0),$E92+2)=Команды!$AJ$15,TRUE,FALSE),IF(INDEX(Команды!$A$2:$AN$7500,MATCH(BO$3,Команды!$A$2:$A$7500,0),$E92+2)=Команды!$AJ$16,TRUE,FALSE),IF(INDEX(Команды!$A$2:$AN$7500,MATCH(BO$3,Команды!$A$2:$A$7500,0),$E92+2)=Команды!$AJ$17,TRUE,FALSE),IF(INDEX(Команды!$A$2:$AN$7500,MATCH(BO$3,Команды!$A$2:$A$7500,0),$E92+2)=Команды!$AJ$18,TRUE,FALSE),IF(INDEX(Команды!$A$2:$AN$7500,MATCH(BO$3,Команды!$A$2:$A$7500,0),$E92+2)=Команды!$AJ$19,TRUE,FALSE)),INDEX(Команды!$AJ$2:$AL$19,MATCH(INDEX(Команды!$A$2:$AN$7500,MATCH(BO$3,Команды!$A$2:$A$7500,0),$E92+2),Команды!$AJ$2:$AJ$19,0),3),0)</f>
        <v>0</v>
      </c>
      <c r="BQ92" s="342"/>
      <c r="BR92" s="174">
        <f>IF(OR(IF(INDEX(Команды!$A$2:$AN$7500,MATCH(BR$3,Команды!$A$2:$A$7500,0),$E92+2)=Команды!$AJ$2,TRUE,FALSE),IF(INDEX(Команды!$A$2:$AN$7500,MATCH(BR$3,Команды!$A$2:$A$7500,0),$E92+2)=Команды!$AJ$3,TRUE,FALSE),IF(INDEX(Команды!$A$2:$AN$7500,MATCH(BR$3,Команды!$A$2:$A$7500,0),$E92+2)=Команды!$AJ$4,TRUE,FALSE),IF(INDEX(Команды!$A$2:$AN$7500,MATCH(BR$3,Команды!$A$2:$A$7500,0),$E92+2)=Команды!$AJ$5,TRUE,FALSE),IF(INDEX(Команды!$A$2:$AN$7500,MATCH(BR$3,Команды!$A$2:$A$7500,0),$E92+2)=Команды!$AJ$6,TRUE,FALSE),IF(INDEX(Команды!$A$2:$AN$7500,MATCH(BR$3,Команды!$A$2:$A$7500,0),$E92+2)=Команды!$AJ$7,TRUE,FALSE),IF(INDEX(Команды!$A$2:$AN$7500,MATCH(BR$3,Команды!$A$2:$A$7500,0),$E92+2)=Команды!$AJ$8,TRUE,FALSE),IF(INDEX(Команды!$A$2:$AN$7500,MATCH(BR$3,Команды!$A$2:$A$7500,0),$E92+2)=Команды!$AJ$9,TRUE,FALSE),IF(INDEX(Команды!$A$2:$AN$7500,MATCH(BR$3,Команды!$A$2:$A$7500,0),$E92+2)=Команды!$AJ$10,TRUE,FALSE),IF(INDEX(Команды!$A$2:$AN$7500,MATCH(BR$3,Команды!$A$2:$A$7500,0),$E92+2)=Команды!$AJ$11,TRUE,FALSE),IF(INDEX(Команды!$A$2:$AN$7500,MATCH(BR$3,Команды!$A$2:$A$7500,0),$E92+2)=Команды!$AJ$12,TRUE,FALSE),IF(INDEX(Команды!$A$2:$AN$7500,MATCH(BR$3,Команды!$A$2:$A$7500,0),$E92+2)=Команды!$AJ$13,TRUE,FALSE),IF(INDEX(Команды!$A$2:$AN$7500,MATCH(BR$3,Команды!$A$2:$A$7500,0),$E92+2)=Команды!$AJ$14,TRUE,FALSE),IF(INDEX(Команды!$A$2:$AN$7500,MATCH(BR$3,Команды!$A$2:$A$7500,0),$E92+2)=Команды!$AJ$15,TRUE,FALSE),IF(INDEX(Команды!$A$2:$AN$7500,MATCH(BR$3,Команды!$A$2:$A$7500,0),$E92+2)=Команды!$AJ$16,TRUE,FALSE),,IF(INDEX(Команды!$A$2:$AN$7500,MATCH(BR$3,Команды!$A$2:$A$7500,0),$E92+2)=Команды!$AJ$17,TRUE,FALSE),,IF(INDEX(Команды!$A$2:$AN$7500,MATCH(BR$3,Команды!$A$2:$A$7500,0),$E92+2)=Команды!$AJ$18,TRUE,FALSE),,IF(INDEX(Команды!$A$2:$AN$7500,MATCH(BR$3,Команды!$A$2:$A$7500,0),$E92+2)=Команды!$AJ$19,TRUE,FALSE)),INDEX(Команды!$AJ$2:$AK$19,MATCH(INDEX(Команды!$A$2:$AN$7500,MATCH(BR$3,Команды!$A$2:$A$7500,0),$E92+2),Команды!$AJ$2:$AJ$19,0),2),0)</f>
        <v>0</v>
      </c>
      <c r="BS92" s="175">
        <f>IF(OR(IF(INDEX(Команды!$A$2:$AN$7500,MATCH(BR$3,Команды!$A$2:$A$7500,0),$E92+2)=Команды!$AJ$2,TRUE,FALSE),IF(INDEX(Команды!$A$2:$AN$7500,MATCH(BR$3,Команды!$A$2:$A$7500,0),$E92+2)=Команды!$AJ$3,TRUE,FALSE),IF(INDEX(Команды!$A$2:$AN$7500,MATCH(BR$3,Команды!$A$2:$A$7500,0),$E92+2)=Команды!$AJ$4,TRUE,FALSE),IF(INDEX(Команды!$A$2:$AN$7500,MATCH(BR$3,Команды!$A$2:$A$7500,0),$E92+2)=Команды!$AJ$5,TRUE,FALSE),IF(INDEX(Команды!$A$2:$AN$7500,MATCH(BR$3,Команды!$A$2:$A$7500,0),$E92+2)=Команды!$AJ$6,TRUE,FALSE),IF(INDEX(Команды!$A$2:$AN$7500,MATCH(BR$3,Команды!$A$2:$A$7500,0),$E92+2)=Команды!$AJ$7,TRUE,FALSE),IF(INDEX(Команды!$A$2:$AN$7500,MATCH(BR$3,Команды!$A$2:$A$7500,0),$E92+2)=Команды!$AJ$8,TRUE,FALSE),IF(INDEX(Команды!$A$2:$AN$7500,MATCH(BR$3,Команды!$A$2:$A$7500,0),$E92+2)=Команды!$AJ$9,TRUE,FALSE),IF(INDEX(Команды!$A$2:$AN$7500,MATCH(BR$3,Команды!$A$2:$A$7500,0),$E92+2)=Команды!$AJ$10,TRUE,FALSE),IF(INDEX(Команды!$A$2:$AN$7500,MATCH(BR$3,Команды!$A$2:$A$7500,0),$E92+2)=Команды!$AJ$11,TRUE,FALSE),IF(INDEX(Команды!$A$2:$AN$7500,MATCH(BR$3,Команды!$A$2:$A$7500,0),$E92+2)=Команды!$AJ$12,TRUE,FALSE),IF(INDEX(Команды!$A$2:$AN$7500,MATCH(BR$3,Команды!$A$2:$A$7500,0),$E92+2)=Команды!$AJ$13,TRUE,FALSE),IF(INDEX(Команды!$A$2:$AN$7500,MATCH(BR$3,Команды!$A$2:$A$7500,0),$E92+2)=Команды!$AJ$14,TRUE,FALSE),IF(INDEX(Команды!$A$2:$AN$7500,MATCH(BR$3,Команды!$A$2:$A$7500,0),$E92+2)=Команды!$AJ$15,TRUE,FALSE),IF(INDEX(Команды!$A$2:$AN$7500,MATCH(BR$3,Команды!$A$2:$A$7500,0),$E92+2)=Команды!$AJ$16,TRUE,FALSE),IF(INDEX(Команды!$A$2:$AN$7500,MATCH(BR$3,Команды!$A$2:$A$7500,0),$E92+2)=Команды!$AJ$17,TRUE,FALSE),IF(INDEX(Команды!$A$2:$AN$7500,MATCH(BR$3,Команды!$A$2:$A$7500,0),$E92+2)=Команды!$AJ$18,TRUE,FALSE),IF(INDEX(Команды!$A$2:$AN$7500,MATCH(BR$3,Команды!$A$2:$A$7500,0),$E92+2)=Команды!$AJ$19,TRUE,FALSE)),INDEX(Команды!$AJ$2:$AL$19,MATCH(INDEX(Команды!$A$2:$AN$7500,MATCH(BR$3,Команды!$A$2:$A$7500,0),$E92+2),Команды!$AJ$2:$AJ$19,0),3),0)</f>
        <v>0</v>
      </c>
      <c r="BT92" s="342"/>
      <c r="BU92" s="174">
        <f>IF(OR(IF(INDEX(Команды!$A$2:$AN$7500,MATCH(BU$3,Команды!$A$2:$A$7500,0),$E92+2)=Команды!$AJ$2,TRUE,FALSE),IF(INDEX(Команды!$A$2:$AN$7500,MATCH(BU$3,Команды!$A$2:$A$7500,0),$E92+2)=Команды!$AJ$3,TRUE,FALSE),IF(INDEX(Команды!$A$2:$AN$7500,MATCH(BU$3,Команды!$A$2:$A$7500,0),$E92+2)=Команды!$AJ$4,TRUE,FALSE),IF(INDEX(Команды!$A$2:$AN$7500,MATCH(BU$3,Команды!$A$2:$A$7500,0),$E92+2)=Команды!$AJ$5,TRUE,FALSE),IF(INDEX(Команды!$A$2:$AN$7500,MATCH(BU$3,Команды!$A$2:$A$7500,0),$E92+2)=Команды!$AJ$6,TRUE,FALSE),IF(INDEX(Команды!$A$2:$AN$7500,MATCH(BU$3,Команды!$A$2:$A$7500,0),$E92+2)=Команды!$AJ$7,TRUE,FALSE),IF(INDEX(Команды!$A$2:$AN$7500,MATCH(BU$3,Команды!$A$2:$A$7500,0),$E92+2)=Команды!$AJ$8,TRUE,FALSE),IF(INDEX(Команды!$A$2:$AN$7500,MATCH(BU$3,Команды!$A$2:$A$7500,0),$E92+2)=Команды!$AJ$9,TRUE,FALSE),IF(INDEX(Команды!$A$2:$AN$7500,MATCH(BU$3,Команды!$A$2:$A$7500,0),$E92+2)=Команды!$AJ$10,TRUE,FALSE),IF(INDEX(Команды!$A$2:$AN$7500,MATCH(BU$3,Команды!$A$2:$A$7500,0),$E92+2)=Команды!$AJ$11,TRUE,FALSE),IF(INDEX(Команды!$A$2:$AN$7500,MATCH(BU$3,Команды!$A$2:$A$7500,0),$E92+2)=Команды!$AJ$12,TRUE,FALSE),IF(INDEX(Команды!$A$2:$AN$7500,MATCH(BU$3,Команды!$A$2:$A$7500,0),$E92+2)=Команды!$AJ$13,TRUE,FALSE),IF(INDEX(Команды!$A$2:$AN$7500,MATCH(BU$3,Команды!$A$2:$A$7500,0),$E92+2)=Команды!$AJ$14,TRUE,FALSE),IF(INDEX(Команды!$A$2:$AN$7500,MATCH(BU$3,Команды!$A$2:$A$7500,0),$E92+2)=Команды!$AJ$15,TRUE,FALSE),IF(INDEX(Команды!$A$2:$AN$7500,MATCH(BU$3,Команды!$A$2:$A$7500,0),$E92+2)=Команды!$AJ$16,TRUE,FALSE),,IF(INDEX(Команды!$A$2:$AN$7500,MATCH(BU$3,Команды!$A$2:$A$7500,0),$E92+2)=Команды!$AJ$17,TRUE,FALSE),,IF(INDEX(Команды!$A$2:$AN$7500,MATCH(BU$3,Команды!$A$2:$A$7500,0),$E92+2)=Команды!$AJ$18,TRUE,FALSE),,IF(INDEX(Команды!$A$2:$AN$7500,MATCH(BU$3,Команды!$A$2:$A$7500,0),$E92+2)=Команды!$AJ$19,TRUE,FALSE)),INDEX(Команды!$AJ$2:$AK$19,MATCH(INDEX(Команды!$A$2:$AN$7500,MATCH(BU$3,Команды!$A$2:$A$7500,0),$E92+2),Команды!$AJ$2:$AJ$19,0),2),0)</f>
        <v>0</v>
      </c>
      <c r="BV92" s="175">
        <f>IF(OR(IF(INDEX(Команды!$A$2:$AN$7500,MATCH(BU$3,Команды!$A$2:$A$7500,0),$E92+2)=Команды!$AJ$2,TRUE,FALSE),IF(INDEX(Команды!$A$2:$AN$7500,MATCH(BU$3,Команды!$A$2:$A$7500,0),$E92+2)=Команды!$AJ$3,TRUE,FALSE),IF(INDEX(Команды!$A$2:$AN$7500,MATCH(BU$3,Команды!$A$2:$A$7500,0),$E92+2)=Команды!$AJ$4,TRUE,FALSE),IF(INDEX(Команды!$A$2:$AN$7500,MATCH(BU$3,Команды!$A$2:$A$7500,0),$E92+2)=Команды!$AJ$5,TRUE,FALSE),IF(INDEX(Команды!$A$2:$AN$7500,MATCH(BU$3,Команды!$A$2:$A$7500,0),$E92+2)=Команды!$AJ$6,TRUE,FALSE),IF(INDEX(Команды!$A$2:$AN$7500,MATCH(BU$3,Команды!$A$2:$A$7500,0),$E92+2)=Команды!$AJ$7,TRUE,FALSE),IF(INDEX(Команды!$A$2:$AN$7500,MATCH(BU$3,Команды!$A$2:$A$7500,0),$E92+2)=Команды!$AJ$8,TRUE,FALSE),IF(INDEX(Команды!$A$2:$AN$7500,MATCH(BU$3,Команды!$A$2:$A$7500,0),$E92+2)=Команды!$AJ$9,TRUE,FALSE),IF(INDEX(Команды!$A$2:$AN$7500,MATCH(BU$3,Команды!$A$2:$A$7500,0),$E92+2)=Команды!$AJ$10,TRUE,FALSE),IF(INDEX(Команды!$A$2:$AN$7500,MATCH(BU$3,Команды!$A$2:$A$7500,0),$E92+2)=Команды!$AJ$11,TRUE,FALSE),IF(INDEX(Команды!$A$2:$AN$7500,MATCH(BU$3,Команды!$A$2:$A$7500,0),$E92+2)=Команды!$AJ$12,TRUE,FALSE),IF(INDEX(Команды!$A$2:$AN$7500,MATCH(BU$3,Команды!$A$2:$A$7500,0),$E92+2)=Команды!$AJ$13,TRUE,FALSE),IF(INDEX(Команды!$A$2:$AN$7500,MATCH(BU$3,Команды!$A$2:$A$7500,0),$E92+2)=Команды!$AJ$14,TRUE,FALSE),IF(INDEX(Команды!$A$2:$AN$7500,MATCH(BU$3,Команды!$A$2:$A$7500,0),$E92+2)=Команды!$AJ$15,TRUE,FALSE),IF(INDEX(Команды!$A$2:$AN$7500,MATCH(BU$3,Команды!$A$2:$A$7500,0),$E92+2)=Команды!$AJ$16,TRUE,FALSE),IF(INDEX(Команды!$A$2:$AN$7500,MATCH(BU$3,Команды!$A$2:$A$7500,0),$E92+2)=Команды!$AJ$17,TRUE,FALSE),IF(INDEX(Команды!$A$2:$AN$7500,MATCH(BU$3,Команды!$A$2:$A$7500,0),$E92+2)=Команды!$AJ$18,TRUE,FALSE),IF(INDEX(Команды!$A$2:$AN$7500,MATCH(BU$3,Команды!$A$2:$A$7500,0),$E92+2)=Команды!$AJ$19,TRUE,FALSE)),INDEX(Команды!$AJ$2:$AL$19,MATCH(INDEX(Команды!$A$2:$AN$7500,MATCH(BU$3,Команды!$A$2:$A$7500,0),$E92+2),Команды!$AJ$2:$AJ$19,0),3),0)</f>
        <v>0</v>
      </c>
      <c r="BW92" s="342"/>
      <c r="BX92" s="174">
        <f>IF(OR(IF(INDEX(Команды!$A$2:$AN$7500,MATCH(BX$3,Команды!$A$2:$A$7500,0),$E92+2)=Команды!$AJ$2,TRUE,FALSE),IF(INDEX(Команды!$A$2:$AN$7500,MATCH(BX$3,Команды!$A$2:$A$7500,0),$E92+2)=Команды!$AJ$3,TRUE,FALSE),IF(INDEX(Команды!$A$2:$AN$7500,MATCH(BX$3,Команды!$A$2:$A$7500,0),$E92+2)=Команды!$AJ$4,TRUE,FALSE),IF(INDEX(Команды!$A$2:$AN$7500,MATCH(BX$3,Команды!$A$2:$A$7500,0),$E92+2)=Команды!$AJ$5,TRUE,FALSE),IF(INDEX(Команды!$A$2:$AN$7500,MATCH(BX$3,Команды!$A$2:$A$7500,0),$E92+2)=Команды!$AJ$6,TRUE,FALSE),IF(INDEX(Команды!$A$2:$AN$7500,MATCH(BX$3,Команды!$A$2:$A$7500,0),$E92+2)=Команды!$AJ$7,TRUE,FALSE),IF(INDEX(Команды!$A$2:$AN$7500,MATCH(BX$3,Команды!$A$2:$A$7500,0),$E92+2)=Команды!$AJ$8,TRUE,FALSE),IF(INDEX(Команды!$A$2:$AN$7500,MATCH(BX$3,Команды!$A$2:$A$7500,0),$E92+2)=Команды!$AJ$9,TRUE,FALSE),IF(INDEX(Команды!$A$2:$AN$7500,MATCH(BX$3,Команды!$A$2:$A$7500,0),$E92+2)=Команды!$AJ$10,TRUE,FALSE),IF(INDEX(Команды!$A$2:$AN$7500,MATCH(BX$3,Команды!$A$2:$A$7500,0),$E92+2)=Команды!$AJ$11,TRUE,FALSE),IF(INDEX(Команды!$A$2:$AN$7500,MATCH(BX$3,Команды!$A$2:$A$7500,0),$E92+2)=Команды!$AJ$12,TRUE,FALSE),IF(INDEX(Команды!$A$2:$AN$7500,MATCH(BX$3,Команды!$A$2:$A$7500,0),$E92+2)=Команды!$AJ$13,TRUE,FALSE),IF(INDEX(Команды!$A$2:$AN$7500,MATCH(BX$3,Команды!$A$2:$A$7500,0),$E92+2)=Команды!$AJ$14,TRUE,FALSE),IF(INDEX(Команды!$A$2:$AN$7500,MATCH(BX$3,Команды!$A$2:$A$7500,0),$E92+2)=Команды!$AJ$15,TRUE,FALSE),IF(INDEX(Команды!$A$2:$AN$7500,MATCH(BX$3,Команды!$A$2:$A$7500,0),$E92+2)=Команды!$AJ$16,TRUE,FALSE),,IF(INDEX(Команды!$A$2:$AN$7500,MATCH(BX$3,Команды!$A$2:$A$7500,0),$E92+2)=Команды!$AJ$17,TRUE,FALSE),,IF(INDEX(Команды!$A$2:$AN$7500,MATCH(BX$3,Команды!$A$2:$A$7500,0),$E92+2)=Команды!$AJ$18,TRUE,FALSE),,IF(INDEX(Команды!$A$2:$AN$7500,MATCH(BX$3,Команды!$A$2:$A$7500,0),$E92+2)=Команды!$AJ$19,TRUE,FALSE)),INDEX(Команды!$AJ$2:$AK$19,MATCH(INDEX(Команды!$A$2:$AN$7500,MATCH(BX$3,Команды!$A$2:$A$7500,0),$E92+2),Команды!$AJ$2:$AJ$19,0),2),0)</f>
        <v>0</v>
      </c>
      <c r="BY92" s="175">
        <f>IF(OR(IF(INDEX(Команды!$A$2:$AN$7500,MATCH(BX$3,Команды!$A$2:$A$7500,0),$E92+2)=Команды!$AJ$2,TRUE,FALSE),IF(INDEX(Команды!$A$2:$AN$7500,MATCH(BX$3,Команды!$A$2:$A$7500,0),$E92+2)=Команды!$AJ$3,TRUE,FALSE),IF(INDEX(Команды!$A$2:$AN$7500,MATCH(BX$3,Команды!$A$2:$A$7500,0),$E92+2)=Команды!$AJ$4,TRUE,FALSE),IF(INDEX(Команды!$A$2:$AN$7500,MATCH(BX$3,Команды!$A$2:$A$7500,0),$E92+2)=Команды!$AJ$5,TRUE,FALSE),IF(INDEX(Команды!$A$2:$AN$7500,MATCH(BX$3,Команды!$A$2:$A$7500,0),$E92+2)=Команды!$AJ$6,TRUE,FALSE),IF(INDEX(Команды!$A$2:$AN$7500,MATCH(BX$3,Команды!$A$2:$A$7500,0),$E92+2)=Команды!$AJ$7,TRUE,FALSE),IF(INDEX(Команды!$A$2:$AN$7500,MATCH(BX$3,Команды!$A$2:$A$7500,0),$E92+2)=Команды!$AJ$8,TRUE,FALSE),IF(INDEX(Команды!$A$2:$AN$7500,MATCH(BX$3,Команды!$A$2:$A$7500,0),$E92+2)=Команды!$AJ$9,TRUE,FALSE),IF(INDEX(Команды!$A$2:$AN$7500,MATCH(BX$3,Команды!$A$2:$A$7500,0),$E92+2)=Команды!$AJ$10,TRUE,FALSE),IF(INDEX(Команды!$A$2:$AN$7500,MATCH(BX$3,Команды!$A$2:$A$7500,0),$E92+2)=Команды!$AJ$11,TRUE,FALSE),IF(INDEX(Команды!$A$2:$AN$7500,MATCH(BX$3,Команды!$A$2:$A$7500,0),$E92+2)=Команды!$AJ$12,TRUE,FALSE),IF(INDEX(Команды!$A$2:$AN$7500,MATCH(BX$3,Команды!$A$2:$A$7500,0),$E92+2)=Команды!$AJ$13,TRUE,FALSE),IF(INDEX(Команды!$A$2:$AN$7500,MATCH(BX$3,Команды!$A$2:$A$7500,0),$E92+2)=Команды!$AJ$14,TRUE,FALSE),IF(INDEX(Команды!$A$2:$AN$7500,MATCH(BX$3,Команды!$A$2:$A$7500,0),$E92+2)=Команды!$AJ$15,TRUE,FALSE),IF(INDEX(Команды!$A$2:$AN$7500,MATCH(BX$3,Команды!$A$2:$A$7500,0),$E92+2)=Команды!$AJ$16,TRUE,FALSE),IF(INDEX(Команды!$A$2:$AN$7500,MATCH(BX$3,Команды!$A$2:$A$7500,0),$E92+2)=Команды!$AJ$17,TRUE,FALSE),IF(INDEX(Команды!$A$2:$AN$7500,MATCH(BX$3,Команды!$A$2:$A$7500,0),$E92+2)=Команды!$AJ$18,TRUE,FALSE),IF(INDEX(Команды!$A$2:$AN$7500,MATCH(BX$3,Команды!$A$2:$A$7500,0),$E92+2)=Команды!$AJ$19,TRUE,FALSE)),INDEX(Команды!$AJ$2:$AL$19,MATCH(INDEX(Команды!$A$2:$AN$7500,MATCH(BX$3,Команды!$A$2:$A$7500,0),$E92+2),Команды!$AJ$2:$AJ$19,0),3),0)</f>
        <v>0</v>
      </c>
      <c r="BZ92" s="342"/>
      <c r="CA92" s="174">
        <f>IF(OR(IF(INDEX(Команды!$A$2:$AN$7500,MATCH(CA$3,Команды!$A$2:$A$7500,0),$E92+2)=Команды!$AJ$2,TRUE,FALSE),IF(INDEX(Команды!$A$2:$AN$7500,MATCH(CA$3,Команды!$A$2:$A$7500,0),$E92+2)=Команды!$AJ$3,TRUE,FALSE),IF(INDEX(Команды!$A$2:$AN$7500,MATCH(CA$3,Команды!$A$2:$A$7500,0),$E92+2)=Команды!$AJ$4,TRUE,FALSE),IF(INDEX(Команды!$A$2:$AN$7500,MATCH(CA$3,Команды!$A$2:$A$7500,0),$E92+2)=Команды!$AJ$5,TRUE,FALSE),IF(INDEX(Команды!$A$2:$AN$7500,MATCH(CA$3,Команды!$A$2:$A$7500,0),$E92+2)=Команды!$AJ$6,TRUE,FALSE),IF(INDEX(Команды!$A$2:$AN$7500,MATCH(CA$3,Команды!$A$2:$A$7500,0),$E92+2)=Команды!$AJ$7,TRUE,FALSE),IF(INDEX(Команды!$A$2:$AN$7500,MATCH(CA$3,Команды!$A$2:$A$7500,0),$E92+2)=Команды!$AJ$8,TRUE,FALSE),IF(INDEX(Команды!$A$2:$AN$7500,MATCH(CA$3,Команды!$A$2:$A$7500,0),$E92+2)=Команды!$AJ$9,TRUE,FALSE),IF(INDEX(Команды!$A$2:$AN$7500,MATCH(CA$3,Команды!$A$2:$A$7500,0),$E92+2)=Команды!$AJ$10,TRUE,FALSE),IF(INDEX(Команды!$A$2:$AN$7500,MATCH(CA$3,Команды!$A$2:$A$7500,0),$E92+2)=Команды!$AJ$11,TRUE,FALSE),IF(INDEX(Команды!$A$2:$AN$7500,MATCH(CA$3,Команды!$A$2:$A$7500,0),$E92+2)=Команды!$AJ$12,TRUE,FALSE),IF(INDEX(Команды!$A$2:$AN$7500,MATCH(CA$3,Команды!$A$2:$A$7500,0),$E92+2)=Команды!$AJ$13,TRUE,FALSE),IF(INDEX(Команды!$A$2:$AN$7500,MATCH(CA$3,Команды!$A$2:$A$7500,0),$E92+2)=Команды!$AJ$14,TRUE,FALSE),IF(INDEX(Команды!$A$2:$AN$7500,MATCH(CA$3,Команды!$A$2:$A$7500,0),$E92+2)=Команды!$AJ$15,TRUE,FALSE),IF(INDEX(Команды!$A$2:$AN$7500,MATCH(CA$3,Команды!$A$2:$A$7500,0),$E92+2)=Команды!$AJ$16,TRUE,FALSE),,IF(INDEX(Команды!$A$2:$AN$7500,MATCH(CA$3,Команды!$A$2:$A$7500,0),$E92+2)=Команды!$AJ$17,TRUE,FALSE),,IF(INDEX(Команды!$A$2:$AN$7500,MATCH(CA$3,Команды!$A$2:$A$7500,0),$E92+2)=Команды!$AJ$18,TRUE,FALSE),,IF(INDEX(Команды!$A$2:$AN$7500,MATCH(CA$3,Команды!$A$2:$A$7500,0),$E92+2)=Команды!$AJ$19,TRUE,FALSE)),INDEX(Команды!$AJ$2:$AK$19,MATCH(INDEX(Команды!$A$2:$AN$7500,MATCH(CA$3,Команды!$A$2:$A$7500,0),$E92+2),Команды!$AJ$2:$AJ$19,0),2),0)</f>
        <v>0</v>
      </c>
      <c r="CB92" s="175">
        <f>IF(OR(IF(INDEX(Команды!$A$2:$AN$7500,MATCH(CA$3,Команды!$A$2:$A$7500,0),$E92+2)=Команды!$AJ$2,TRUE,FALSE),IF(INDEX(Команды!$A$2:$AN$7500,MATCH(CA$3,Команды!$A$2:$A$7500,0),$E92+2)=Команды!$AJ$3,TRUE,FALSE),IF(INDEX(Команды!$A$2:$AN$7500,MATCH(CA$3,Команды!$A$2:$A$7500,0),$E92+2)=Команды!$AJ$4,TRUE,FALSE),IF(INDEX(Команды!$A$2:$AN$7500,MATCH(CA$3,Команды!$A$2:$A$7500,0),$E92+2)=Команды!$AJ$5,TRUE,FALSE),IF(INDEX(Команды!$A$2:$AN$7500,MATCH(CA$3,Команды!$A$2:$A$7500,0),$E92+2)=Команды!$AJ$6,TRUE,FALSE),IF(INDEX(Команды!$A$2:$AN$7500,MATCH(CA$3,Команды!$A$2:$A$7500,0),$E92+2)=Команды!$AJ$7,TRUE,FALSE),IF(INDEX(Команды!$A$2:$AN$7500,MATCH(CA$3,Команды!$A$2:$A$7500,0),$E92+2)=Команды!$AJ$8,TRUE,FALSE),IF(INDEX(Команды!$A$2:$AN$7500,MATCH(CA$3,Команды!$A$2:$A$7500,0),$E92+2)=Команды!$AJ$9,TRUE,FALSE),IF(INDEX(Команды!$A$2:$AN$7500,MATCH(CA$3,Команды!$A$2:$A$7500,0),$E92+2)=Команды!$AJ$10,TRUE,FALSE),IF(INDEX(Команды!$A$2:$AN$7500,MATCH(CA$3,Команды!$A$2:$A$7500,0),$E92+2)=Команды!$AJ$11,TRUE,FALSE),IF(INDEX(Команды!$A$2:$AN$7500,MATCH(CA$3,Команды!$A$2:$A$7500,0),$E92+2)=Команды!$AJ$12,TRUE,FALSE),IF(INDEX(Команды!$A$2:$AN$7500,MATCH(CA$3,Команды!$A$2:$A$7500,0),$E92+2)=Команды!$AJ$13,TRUE,FALSE),IF(INDEX(Команды!$A$2:$AN$7500,MATCH(CA$3,Команды!$A$2:$A$7500,0),$E92+2)=Команды!$AJ$14,TRUE,FALSE),IF(INDEX(Команды!$A$2:$AN$7500,MATCH(CA$3,Команды!$A$2:$A$7500,0),$E92+2)=Команды!$AJ$15,TRUE,FALSE),IF(INDEX(Команды!$A$2:$AN$7500,MATCH(CA$3,Команды!$A$2:$A$7500,0),$E92+2)=Команды!$AJ$16,TRUE,FALSE),IF(INDEX(Команды!$A$2:$AN$7500,MATCH(CA$3,Команды!$A$2:$A$7500,0),$E92+2)=Команды!$AJ$17,TRUE,FALSE),IF(INDEX(Команды!$A$2:$AN$7500,MATCH(CA$3,Команды!$A$2:$A$7500,0),$E92+2)=Команды!$AJ$18,TRUE,FALSE),IF(INDEX(Команды!$A$2:$AN$7500,MATCH(CA$3,Команды!$A$2:$A$7500,0),$E92+2)=Команды!$AJ$19,TRUE,FALSE)),INDEX(Команды!$AJ$2:$AL$19,MATCH(INDEX(Команды!$A$2:$AN$7500,MATCH(CA$3,Команды!$A$2:$A$7500,0),$E92+2),Команды!$AJ$2:$AJ$19,0),3),0)</f>
        <v>0</v>
      </c>
      <c r="CC92" s="342"/>
      <c r="CD92" s="174">
        <f>IF(OR(IF(INDEX(Команды!$A$2:$AN$7500,MATCH(CD$3,Команды!$A$2:$A$7500,0),$E92+2)=Команды!$AJ$2,TRUE,FALSE),IF(INDEX(Команды!$A$2:$AN$7500,MATCH(CD$3,Команды!$A$2:$A$7500,0),$E92+2)=Команды!$AJ$3,TRUE,FALSE),IF(INDEX(Команды!$A$2:$AN$7500,MATCH(CD$3,Команды!$A$2:$A$7500,0),$E92+2)=Команды!$AJ$4,TRUE,FALSE),IF(INDEX(Команды!$A$2:$AN$7500,MATCH(CD$3,Команды!$A$2:$A$7500,0),$E92+2)=Команды!$AJ$5,TRUE,FALSE),IF(INDEX(Команды!$A$2:$AN$7500,MATCH(CD$3,Команды!$A$2:$A$7500,0),$E92+2)=Команды!$AJ$6,TRUE,FALSE),IF(INDEX(Команды!$A$2:$AN$7500,MATCH(CD$3,Команды!$A$2:$A$7500,0),$E92+2)=Команды!$AJ$7,TRUE,FALSE),IF(INDEX(Команды!$A$2:$AN$7500,MATCH(CD$3,Команды!$A$2:$A$7500,0),$E92+2)=Команды!$AJ$8,TRUE,FALSE),IF(INDEX(Команды!$A$2:$AN$7500,MATCH(CD$3,Команды!$A$2:$A$7500,0),$E92+2)=Команды!$AJ$9,TRUE,FALSE),IF(INDEX(Команды!$A$2:$AN$7500,MATCH(CD$3,Команды!$A$2:$A$7500,0),$E92+2)=Команды!$AJ$10,TRUE,FALSE),IF(INDEX(Команды!$A$2:$AN$7500,MATCH(CD$3,Команды!$A$2:$A$7500,0),$E92+2)=Команды!$AJ$11,TRUE,FALSE),IF(INDEX(Команды!$A$2:$AN$7500,MATCH(CD$3,Команды!$A$2:$A$7500,0),$E92+2)=Команды!$AJ$12,TRUE,FALSE),IF(INDEX(Команды!$A$2:$AN$7500,MATCH(CD$3,Команды!$A$2:$A$7500,0),$E92+2)=Команды!$AJ$13,TRUE,FALSE),IF(INDEX(Команды!$A$2:$AN$7500,MATCH(CD$3,Команды!$A$2:$A$7500,0),$E92+2)=Команды!$AJ$14,TRUE,FALSE),IF(INDEX(Команды!$A$2:$AN$7500,MATCH(CD$3,Команды!$A$2:$A$7500,0),$E92+2)=Команды!$AJ$15,TRUE,FALSE),IF(INDEX(Команды!$A$2:$AN$7500,MATCH(CD$3,Команды!$A$2:$A$7500,0),$E92+2)=Команды!$AJ$16,TRUE,FALSE),,IF(INDEX(Команды!$A$2:$AN$7500,MATCH(CD$3,Команды!$A$2:$A$7500,0),$E92+2)=Команды!$AJ$17,TRUE,FALSE),,IF(INDEX(Команды!$A$2:$AN$7500,MATCH(CD$3,Команды!$A$2:$A$7500,0),$E92+2)=Команды!$AJ$18,TRUE,FALSE),,IF(INDEX(Команды!$A$2:$AN$7500,MATCH(CD$3,Команды!$A$2:$A$7500,0),$E92+2)=Команды!$AJ$19,TRUE,FALSE)),INDEX(Команды!$AJ$2:$AK$19,MATCH(INDEX(Команды!$A$2:$AN$7500,MATCH(CD$3,Команды!$A$2:$A$7500,0),$E92+2),Команды!$AJ$2:$AJ$19,0),2),0)</f>
        <v>0</v>
      </c>
      <c r="CE92" s="175">
        <f>IF(OR(IF(INDEX(Команды!$A$2:$AN$7500,MATCH(CD$3,Команды!$A$2:$A$7500,0),$E92+2)=Команды!$AJ$2,TRUE,FALSE),IF(INDEX(Команды!$A$2:$AN$7500,MATCH(CD$3,Команды!$A$2:$A$7500,0),$E92+2)=Команды!$AJ$3,TRUE,FALSE),IF(INDEX(Команды!$A$2:$AN$7500,MATCH(CD$3,Команды!$A$2:$A$7500,0),$E92+2)=Команды!$AJ$4,TRUE,FALSE),IF(INDEX(Команды!$A$2:$AN$7500,MATCH(CD$3,Команды!$A$2:$A$7500,0),$E92+2)=Команды!$AJ$5,TRUE,FALSE),IF(INDEX(Команды!$A$2:$AN$7500,MATCH(CD$3,Команды!$A$2:$A$7500,0),$E92+2)=Команды!$AJ$6,TRUE,FALSE),IF(INDEX(Команды!$A$2:$AN$7500,MATCH(CD$3,Команды!$A$2:$A$7500,0),$E92+2)=Команды!$AJ$7,TRUE,FALSE),IF(INDEX(Команды!$A$2:$AN$7500,MATCH(CD$3,Команды!$A$2:$A$7500,0),$E92+2)=Команды!$AJ$8,TRUE,FALSE),IF(INDEX(Команды!$A$2:$AN$7500,MATCH(CD$3,Команды!$A$2:$A$7500,0),$E92+2)=Команды!$AJ$9,TRUE,FALSE),IF(INDEX(Команды!$A$2:$AN$7500,MATCH(CD$3,Команды!$A$2:$A$7500,0),$E92+2)=Команды!$AJ$10,TRUE,FALSE),IF(INDEX(Команды!$A$2:$AN$7500,MATCH(CD$3,Команды!$A$2:$A$7500,0),$E92+2)=Команды!$AJ$11,TRUE,FALSE),IF(INDEX(Команды!$A$2:$AN$7500,MATCH(CD$3,Команды!$A$2:$A$7500,0),$E92+2)=Команды!$AJ$12,TRUE,FALSE),IF(INDEX(Команды!$A$2:$AN$7500,MATCH(CD$3,Команды!$A$2:$A$7500,0),$E92+2)=Команды!$AJ$13,TRUE,FALSE),IF(INDEX(Команды!$A$2:$AN$7500,MATCH(CD$3,Команды!$A$2:$A$7500,0),$E92+2)=Команды!$AJ$14,TRUE,FALSE),IF(INDEX(Команды!$A$2:$AN$7500,MATCH(CD$3,Команды!$A$2:$A$7500,0),$E92+2)=Команды!$AJ$15,TRUE,FALSE),IF(INDEX(Команды!$A$2:$AN$7500,MATCH(CD$3,Команды!$A$2:$A$7500,0),$E92+2)=Команды!$AJ$16,TRUE,FALSE),IF(INDEX(Команды!$A$2:$AN$7500,MATCH(CD$3,Команды!$A$2:$A$7500,0),$E92+2)=Команды!$AJ$17,TRUE,FALSE),IF(INDEX(Команды!$A$2:$AN$7500,MATCH(CD$3,Команды!$A$2:$A$7500,0),$E92+2)=Команды!$AJ$18,TRUE,FALSE),IF(INDEX(Команды!$A$2:$AN$7500,MATCH(CD$3,Команды!$A$2:$A$7500,0),$E92+2)=Команды!$AJ$19,TRUE,FALSE)),INDEX(Команды!$AJ$2:$AL$19,MATCH(INDEX(Команды!$A$2:$AN$7500,MATCH(CD$3,Команды!$A$2:$A$7500,0),$E92+2),Команды!$AJ$2:$AJ$19,0),3),0)</f>
        <v>0</v>
      </c>
      <c r="CF92" s="342"/>
      <c r="CG92" s="174">
        <f>IF(OR(IF(INDEX(Команды!$A$2:$AN$7500,MATCH(CG$3,Команды!$A$2:$A$7500,0),$E92+2)=Команды!$AJ$2,TRUE,FALSE),IF(INDEX(Команды!$A$2:$AN$7500,MATCH(CG$3,Команды!$A$2:$A$7500,0),$E92+2)=Команды!$AJ$3,TRUE,FALSE),IF(INDEX(Команды!$A$2:$AN$7500,MATCH(CG$3,Команды!$A$2:$A$7500,0),$E92+2)=Команды!$AJ$4,TRUE,FALSE),IF(INDEX(Команды!$A$2:$AN$7500,MATCH(CG$3,Команды!$A$2:$A$7500,0),$E92+2)=Команды!$AJ$5,TRUE,FALSE),IF(INDEX(Команды!$A$2:$AN$7500,MATCH(CG$3,Команды!$A$2:$A$7500,0),$E92+2)=Команды!$AJ$6,TRUE,FALSE),IF(INDEX(Команды!$A$2:$AN$7500,MATCH(CG$3,Команды!$A$2:$A$7500,0),$E92+2)=Команды!$AJ$7,TRUE,FALSE),IF(INDEX(Команды!$A$2:$AN$7500,MATCH(CG$3,Команды!$A$2:$A$7500,0),$E92+2)=Команды!$AJ$8,TRUE,FALSE),IF(INDEX(Команды!$A$2:$AN$7500,MATCH(CG$3,Команды!$A$2:$A$7500,0),$E92+2)=Команды!$AJ$9,TRUE,FALSE),IF(INDEX(Команды!$A$2:$AN$7500,MATCH(CG$3,Команды!$A$2:$A$7500,0),$E92+2)=Команды!$AJ$10,TRUE,FALSE),IF(INDEX(Команды!$A$2:$AN$7500,MATCH(CG$3,Команды!$A$2:$A$7500,0),$E92+2)=Команды!$AJ$11,TRUE,FALSE),IF(INDEX(Команды!$A$2:$AN$7500,MATCH(CG$3,Команды!$A$2:$A$7500,0),$E92+2)=Команды!$AJ$12,TRUE,FALSE),IF(INDEX(Команды!$A$2:$AN$7500,MATCH(CG$3,Команды!$A$2:$A$7500,0),$E92+2)=Команды!$AJ$13,TRUE,FALSE),IF(INDEX(Команды!$A$2:$AN$7500,MATCH(CG$3,Команды!$A$2:$A$7500,0),$E92+2)=Команды!$AJ$14,TRUE,FALSE),IF(INDEX(Команды!$A$2:$AN$7500,MATCH(CG$3,Команды!$A$2:$A$7500,0),$E92+2)=Команды!$AJ$15,TRUE,FALSE),IF(INDEX(Команды!$A$2:$AN$7500,MATCH(CG$3,Команды!$A$2:$A$7500,0),$E92+2)=Команды!$AJ$16,TRUE,FALSE),,IF(INDEX(Команды!$A$2:$AN$7500,MATCH(CG$3,Команды!$A$2:$A$7500,0),$E92+2)=Команды!$AJ$17,TRUE,FALSE),,IF(INDEX(Команды!$A$2:$AN$7500,MATCH(CG$3,Команды!$A$2:$A$7500,0),$E92+2)=Команды!$AJ$18,TRUE,FALSE),,IF(INDEX(Команды!$A$2:$AN$7500,MATCH(CG$3,Команды!$A$2:$A$7500,0),$E92+2)=Команды!$AJ$19,TRUE,FALSE)),INDEX(Команды!$AJ$2:$AK$19,MATCH(INDEX(Команды!$A$2:$AN$7500,MATCH(CG$3,Команды!$A$2:$A$7500,0),$E92+2),Команды!$AJ$2:$AJ$19,0),2),0)</f>
        <v>0</v>
      </c>
      <c r="CH92" s="175">
        <f>IF(OR(IF(INDEX(Команды!$A$2:$AN$7500,MATCH(CG$3,Команды!$A$2:$A$7500,0),$E92+2)=Команды!$AJ$2,TRUE,FALSE),IF(INDEX(Команды!$A$2:$AN$7500,MATCH(CG$3,Команды!$A$2:$A$7500,0),$E92+2)=Команды!$AJ$3,TRUE,FALSE),IF(INDEX(Команды!$A$2:$AN$7500,MATCH(CG$3,Команды!$A$2:$A$7500,0),$E92+2)=Команды!$AJ$4,TRUE,FALSE),IF(INDEX(Команды!$A$2:$AN$7500,MATCH(CG$3,Команды!$A$2:$A$7500,0),$E92+2)=Команды!$AJ$5,TRUE,FALSE),IF(INDEX(Команды!$A$2:$AN$7500,MATCH(CG$3,Команды!$A$2:$A$7500,0),$E92+2)=Команды!$AJ$6,TRUE,FALSE),IF(INDEX(Команды!$A$2:$AN$7500,MATCH(CG$3,Команды!$A$2:$A$7500,0),$E92+2)=Команды!$AJ$7,TRUE,FALSE),IF(INDEX(Команды!$A$2:$AN$7500,MATCH(CG$3,Команды!$A$2:$A$7500,0),$E92+2)=Команды!$AJ$8,TRUE,FALSE),IF(INDEX(Команды!$A$2:$AN$7500,MATCH(CG$3,Команды!$A$2:$A$7500,0),$E92+2)=Команды!$AJ$9,TRUE,FALSE),IF(INDEX(Команды!$A$2:$AN$7500,MATCH(CG$3,Команды!$A$2:$A$7500,0),$E92+2)=Команды!$AJ$10,TRUE,FALSE),IF(INDEX(Команды!$A$2:$AN$7500,MATCH(CG$3,Команды!$A$2:$A$7500,0),$E92+2)=Команды!$AJ$11,TRUE,FALSE),IF(INDEX(Команды!$A$2:$AN$7500,MATCH(CG$3,Команды!$A$2:$A$7500,0),$E92+2)=Команды!$AJ$12,TRUE,FALSE),IF(INDEX(Команды!$A$2:$AN$7500,MATCH(CG$3,Команды!$A$2:$A$7500,0),$E92+2)=Команды!$AJ$13,TRUE,FALSE),IF(INDEX(Команды!$A$2:$AN$7500,MATCH(CG$3,Команды!$A$2:$A$7500,0),$E92+2)=Команды!$AJ$14,TRUE,FALSE),IF(INDEX(Команды!$A$2:$AN$7500,MATCH(CG$3,Команды!$A$2:$A$7500,0),$E92+2)=Команды!$AJ$15,TRUE,FALSE),IF(INDEX(Команды!$A$2:$AN$7500,MATCH(CG$3,Команды!$A$2:$A$7500,0),$E92+2)=Команды!$AJ$16,TRUE,FALSE),IF(INDEX(Команды!$A$2:$AN$7500,MATCH(CG$3,Команды!$A$2:$A$7500,0),$E92+2)=Команды!$AJ$17,TRUE,FALSE),IF(INDEX(Команды!$A$2:$AN$7500,MATCH(CG$3,Команды!$A$2:$A$7500,0),$E92+2)=Команды!$AJ$18,TRUE,FALSE),IF(INDEX(Команды!$A$2:$AN$7500,MATCH(CG$3,Команды!$A$2:$A$7500,0),$E92+2)=Команды!$AJ$19,TRUE,FALSE)),INDEX(Команды!$AJ$2:$AL$19,MATCH(INDEX(Команды!$A$2:$AN$7500,MATCH(CG$3,Команды!$A$2:$A$7500,0),$E92+2),Команды!$AJ$2:$AJ$19,0),3),0)</f>
        <v>0</v>
      </c>
      <c r="CI92" s="342"/>
      <c r="CJ92" s="174">
        <f>IF(OR(IF(INDEX(Команды!$A$2:$AN$7500,MATCH(CJ$3,Команды!$A$2:$A$7500,0),$E92+2)=Команды!$AJ$2,TRUE,FALSE),IF(INDEX(Команды!$A$2:$AN$7500,MATCH(CJ$3,Команды!$A$2:$A$7500,0),$E92+2)=Команды!$AJ$3,TRUE,FALSE),IF(INDEX(Команды!$A$2:$AN$7500,MATCH(CJ$3,Команды!$A$2:$A$7500,0),$E92+2)=Команды!$AJ$4,TRUE,FALSE),IF(INDEX(Команды!$A$2:$AN$7500,MATCH(CJ$3,Команды!$A$2:$A$7500,0),$E92+2)=Команды!$AJ$5,TRUE,FALSE),IF(INDEX(Команды!$A$2:$AN$7500,MATCH(CJ$3,Команды!$A$2:$A$7500,0),$E92+2)=Команды!$AJ$6,TRUE,FALSE),IF(INDEX(Команды!$A$2:$AN$7500,MATCH(CJ$3,Команды!$A$2:$A$7500,0),$E92+2)=Команды!$AJ$7,TRUE,FALSE),IF(INDEX(Команды!$A$2:$AN$7500,MATCH(CJ$3,Команды!$A$2:$A$7500,0),$E92+2)=Команды!$AJ$8,TRUE,FALSE),IF(INDEX(Команды!$A$2:$AN$7500,MATCH(CJ$3,Команды!$A$2:$A$7500,0),$E92+2)=Команды!$AJ$9,TRUE,FALSE),IF(INDEX(Команды!$A$2:$AN$7500,MATCH(CJ$3,Команды!$A$2:$A$7500,0),$E92+2)=Команды!$AJ$10,TRUE,FALSE),IF(INDEX(Команды!$A$2:$AN$7500,MATCH(CJ$3,Команды!$A$2:$A$7500,0),$E92+2)=Команды!$AJ$11,TRUE,FALSE),IF(INDEX(Команды!$A$2:$AN$7500,MATCH(CJ$3,Команды!$A$2:$A$7500,0),$E92+2)=Команды!$AJ$12,TRUE,FALSE),IF(INDEX(Команды!$A$2:$AN$7500,MATCH(CJ$3,Команды!$A$2:$A$7500,0),$E92+2)=Команды!$AJ$13,TRUE,FALSE),IF(INDEX(Команды!$A$2:$AN$7500,MATCH(CJ$3,Команды!$A$2:$A$7500,0),$E92+2)=Команды!$AJ$14,TRUE,FALSE),IF(INDEX(Команды!$A$2:$AN$7500,MATCH(CJ$3,Команды!$A$2:$A$7500,0),$E92+2)=Команды!$AJ$15,TRUE,FALSE),IF(INDEX(Команды!$A$2:$AN$7500,MATCH(CJ$3,Команды!$A$2:$A$7500,0),$E92+2)=Команды!$AJ$16,TRUE,FALSE),,IF(INDEX(Команды!$A$2:$AN$7500,MATCH(CJ$3,Команды!$A$2:$A$7500,0),$E92+2)=Команды!$AJ$17,TRUE,FALSE),,IF(INDEX(Команды!$A$2:$AN$7500,MATCH(CJ$3,Команды!$A$2:$A$7500,0),$E92+2)=Команды!$AJ$18,TRUE,FALSE),,IF(INDEX(Команды!$A$2:$AN$7500,MATCH(CJ$3,Команды!$A$2:$A$7500,0),$E92+2)=Команды!$AJ$19,TRUE,FALSE)),INDEX(Команды!$AJ$2:$AK$19,MATCH(INDEX(Команды!$A$2:$AN$7500,MATCH(CJ$3,Команды!$A$2:$A$7500,0),$E92+2),Команды!$AJ$2:$AJ$19,0),2),0)</f>
        <v>0</v>
      </c>
      <c r="CK92" s="175">
        <f>IF(OR(IF(INDEX(Команды!$A$2:$AN$7500,MATCH(CJ$3,Команды!$A$2:$A$7500,0),$E92+2)=Команды!$AJ$2,TRUE,FALSE),IF(INDEX(Команды!$A$2:$AN$7500,MATCH(CJ$3,Команды!$A$2:$A$7500,0),$E92+2)=Команды!$AJ$3,TRUE,FALSE),IF(INDEX(Команды!$A$2:$AN$7500,MATCH(CJ$3,Команды!$A$2:$A$7500,0),$E92+2)=Команды!$AJ$4,TRUE,FALSE),IF(INDEX(Команды!$A$2:$AN$7500,MATCH(CJ$3,Команды!$A$2:$A$7500,0),$E92+2)=Команды!$AJ$5,TRUE,FALSE),IF(INDEX(Команды!$A$2:$AN$7500,MATCH(CJ$3,Команды!$A$2:$A$7500,0),$E92+2)=Команды!$AJ$6,TRUE,FALSE),IF(INDEX(Команды!$A$2:$AN$7500,MATCH(CJ$3,Команды!$A$2:$A$7500,0),$E92+2)=Команды!$AJ$7,TRUE,FALSE),IF(INDEX(Команды!$A$2:$AN$7500,MATCH(CJ$3,Команды!$A$2:$A$7500,0),$E92+2)=Команды!$AJ$8,TRUE,FALSE),IF(INDEX(Команды!$A$2:$AN$7500,MATCH(CJ$3,Команды!$A$2:$A$7500,0),$E92+2)=Команды!$AJ$9,TRUE,FALSE),IF(INDEX(Команды!$A$2:$AN$7500,MATCH(CJ$3,Команды!$A$2:$A$7500,0),$E92+2)=Команды!$AJ$10,TRUE,FALSE),IF(INDEX(Команды!$A$2:$AN$7500,MATCH(CJ$3,Команды!$A$2:$A$7500,0),$E92+2)=Команды!$AJ$11,TRUE,FALSE),IF(INDEX(Команды!$A$2:$AN$7500,MATCH(CJ$3,Команды!$A$2:$A$7500,0),$E92+2)=Команды!$AJ$12,TRUE,FALSE),IF(INDEX(Команды!$A$2:$AN$7500,MATCH(CJ$3,Команды!$A$2:$A$7500,0),$E92+2)=Команды!$AJ$13,TRUE,FALSE),IF(INDEX(Команды!$A$2:$AN$7500,MATCH(CJ$3,Команды!$A$2:$A$7500,0),$E92+2)=Команды!$AJ$14,TRUE,FALSE),IF(INDEX(Команды!$A$2:$AN$7500,MATCH(CJ$3,Команды!$A$2:$A$7500,0),$E92+2)=Команды!$AJ$15,TRUE,FALSE),IF(INDEX(Команды!$A$2:$AN$7500,MATCH(CJ$3,Команды!$A$2:$A$7500,0),$E92+2)=Команды!$AJ$16,TRUE,FALSE),IF(INDEX(Команды!$A$2:$AN$7500,MATCH(CJ$3,Команды!$A$2:$A$7500,0),$E92+2)=Команды!$AJ$17,TRUE,FALSE),IF(INDEX(Команды!$A$2:$AN$7500,MATCH(CJ$3,Команды!$A$2:$A$7500,0),$E92+2)=Команды!$AJ$18,TRUE,FALSE),IF(INDEX(Команды!$A$2:$AN$7500,MATCH(CJ$3,Команды!$A$2:$A$7500,0),$E92+2)=Команды!$AJ$19,TRUE,FALSE)),INDEX(Команды!$AJ$2:$AL$19,MATCH(INDEX(Команды!$A$2:$AN$7500,MATCH(CJ$3,Команды!$A$2:$A$7500,0),$E92+2),Команды!$AJ$2:$AJ$19,0),3),0)</f>
        <v>0</v>
      </c>
      <c r="CL92" s="342"/>
      <c r="CM92" s="174">
        <f>IF(OR(IF(INDEX(Команды!$A$2:$AN$7500,MATCH(CM$3,Команды!$A$2:$A$7500,0),$E92+2)=Команды!$AJ$2,TRUE,FALSE),IF(INDEX(Команды!$A$2:$AN$7500,MATCH(CM$3,Команды!$A$2:$A$7500,0),$E92+2)=Команды!$AJ$3,TRUE,FALSE),IF(INDEX(Команды!$A$2:$AN$7500,MATCH(CM$3,Команды!$A$2:$A$7500,0),$E92+2)=Команды!$AJ$4,TRUE,FALSE),IF(INDEX(Команды!$A$2:$AN$7500,MATCH(CM$3,Команды!$A$2:$A$7500,0),$E92+2)=Команды!$AJ$5,TRUE,FALSE),IF(INDEX(Команды!$A$2:$AN$7500,MATCH(CM$3,Команды!$A$2:$A$7500,0),$E92+2)=Команды!$AJ$6,TRUE,FALSE),IF(INDEX(Команды!$A$2:$AN$7500,MATCH(CM$3,Команды!$A$2:$A$7500,0),$E92+2)=Команды!$AJ$7,TRUE,FALSE),IF(INDEX(Команды!$A$2:$AN$7500,MATCH(CM$3,Команды!$A$2:$A$7500,0),$E92+2)=Команды!$AJ$8,TRUE,FALSE),IF(INDEX(Команды!$A$2:$AN$7500,MATCH(CM$3,Команды!$A$2:$A$7500,0),$E92+2)=Команды!$AJ$9,TRUE,FALSE),IF(INDEX(Команды!$A$2:$AN$7500,MATCH(CM$3,Команды!$A$2:$A$7500,0),$E92+2)=Команды!$AJ$10,TRUE,FALSE),IF(INDEX(Команды!$A$2:$AN$7500,MATCH(CM$3,Команды!$A$2:$A$7500,0),$E92+2)=Команды!$AJ$11,TRUE,FALSE),IF(INDEX(Команды!$A$2:$AN$7500,MATCH(CM$3,Команды!$A$2:$A$7500,0),$E92+2)=Команды!$AJ$12,TRUE,FALSE),IF(INDEX(Команды!$A$2:$AN$7500,MATCH(CM$3,Команды!$A$2:$A$7500,0),$E92+2)=Команды!$AJ$13,TRUE,FALSE),IF(INDEX(Команды!$A$2:$AN$7500,MATCH(CM$3,Команды!$A$2:$A$7500,0),$E92+2)=Команды!$AJ$14,TRUE,FALSE),IF(INDEX(Команды!$A$2:$AN$7500,MATCH(CM$3,Команды!$A$2:$A$7500,0),$E92+2)=Команды!$AJ$15,TRUE,FALSE),IF(INDEX(Команды!$A$2:$AN$7500,MATCH(CM$3,Команды!$A$2:$A$7500,0),$E92+2)=Команды!$AJ$16,TRUE,FALSE),,IF(INDEX(Команды!$A$2:$AN$7500,MATCH(CM$3,Команды!$A$2:$A$7500,0),$E92+2)=Команды!$AJ$17,TRUE,FALSE),,IF(INDEX(Команды!$A$2:$AN$7500,MATCH(CM$3,Команды!$A$2:$A$7500,0),$E92+2)=Команды!$AJ$18,TRUE,FALSE),,IF(INDEX(Команды!$A$2:$AN$7500,MATCH(CM$3,Команды!$A$2:$A$7500,0),$E92+2)=Команды!$AJ$19,TRUE,FALSE)),INDEX(Команды!$AJ$2:$AK$19,MATCH(INDEX(Команды!$A$2:$AN$7500,MATCH(CM$3,Команды!$A$2:$A$7500,0),$E92+2),Команды!$AJ$2:$AJ$19,0),2),0)</f>
        <v>0</v>
      </c>
      <c r="CN92" s="175">
        <f>IF(OR(IF(INDEX(Команды!$A$2:$AN$7500,MATCH(CM$3,Команды!$A$2:$A$7500,0),$E92+2)=Команды!$AJ$2,TRUE,FALSE),IF(INDEX(Команды!$A$2:$AN$7500,MATCH(CM$3,Команды!$A$2:$A$7500,0),$E92+2)=Команды!$AJ$3,TRUE,FALSE),IF(INDEX(Команды!$A$2:$AN$7500,MATCH(CM$3,Команды!$A$2:$A$7500,0),$E92+2)=Команды!$AJ$4,TRUE,FALSE),IF(INDEX(Команды!$A$2:$AN$7500,MATCH(CM$3,Команды!$A$2:$A$7500,0),$E92+2)=Команды!$AJ$5,TRUE,FALSE),IF(INDEX(Команды!$A$2:$AN$7500,MATCH(CM$3,Команды!$A$2:$A$7500,0),$E92+2)=Команды!$AJ$6,TRUE,FALSE),IF(INDEX(Команды!$A$2:$AN$7500,MATCH(CM$3,Команды!$A$2:$A$7500,0),$E92+2)=Команды!$AJ$7,TRUE,FALSE),IF(INDEX(Команды!$A$2:$AN$7500,MATCH(CM$3,Команды!$A$2:$A$7500,0),$E92+2)=Команды!$AJ$8,TRUE,FALSE),IF(INDEX(Команды!$A$2:$AN$7500,MATCH(CM$3,Команды!$A$2:$A$7500,0),$E92+2)=Команды!$AJ$9,TRUE,FALSE),IF(INDEX(Команды!$A$2:$AN$7500,MATCH(CM$3,Команды!$A$2:$A$7500,0),$E92+2)=Команды!$AJ$10,TRUE,FALSE),IF(INDEX(Команды!$A$2:$AN$7500,MATCH(CM$3,Команды!$A$2:$A$7500,0),$E92+2)=Команды!$AJ$11,TRUE,FALSE),IF(INDEX(Команды!$A$2:$AN$7500,MATCH(CM$3,Команды!$A$2:$A$7500,0),$E92+2)=Команды!$AJ$12,TRUE,FALSE),IF(INDEX(Команды!$A$2:$AN$7500,MATCH(CM$3,Команды!$A$2:$A$7500,0),$E92+2)=Команды!$AJ$13,TRUE,FALSE),IF(INDEX(Команды!$A$2:$AN$7500,MATCH(CM$3,Команды!$A$2:$A$7500,0),$E92+2)=Команды!$AJ$14,TRUE,FALSE),IF(INDEX(Команды!$A$2:$AN$7500,MATCH(CM$3,Команды!$A$2:$A$7500,0),$E92+2)=Команды!$AJ$15,TRUE,FALSE),IF(INDEX(Команды!$A$2:$AN$7500,MATCH(CM$3,Команды!$A$2:$A$7500,0),$E92+2)=Команды!$AJ$16,TRUE,FALSE),IF(INDEX(Команды!$A$2:$AN$7500,MATCH(CM$3,Команды!$A$2:$A$7500,0),$E92+2)=Команды!$AJ$17,TRUE,FALSE),IF(INDEX(Команды!$A$2:$AN$7500,MATCH(CM$3,Команды!$A$2:$A$7500,0),$E92+2)=Команды!$AJ$18,TRUE,FALSE),IF(INDEX(Команды!$A$2:$AN$7500,MATCH(CM$3,Команды!$A$2:$A$7500,0),$E92+2)=Команды!$AJ$19,TRUE,FALSE)),INDEX(Команды!$AJ$2:$AL$19,MATCH(INDEX(Команды!$A$2:$AN$7500,MATCH(CM$3,Команды!$A$2:$A$7500,0),$E92+2),Команды!$AJ$2:$AJ$19,0),3),0)</f>
        <v>0</v>
      </c>
      <c r="CO92" s="342"/>
      <c r="CP92" s="174">
        <f>IF(OR(IF(INDEX(Команды!$A$2:$AN$7500,MATCH(CP$3,Команды!$A$2:$A$7500,0),$E92+2)=Команды!$AJ$2,TRUE,FALSE),IF(INDEX(Команды!$A$2:$AN$7500,MATCH(CP$3,Команды!$A$2:$A$7500,0),$E92+2)=Команды!$AJ$3,TRUE,FALSE),IF(INDEX(Команды!$A$2:$AN$7500,MATCH(CP$3,Команды!$A$2:$A$7500,0),$E92+2)=Команды!$AJ$4,TRUE,FALSE),IF(INDEX(Команды!$A$2:$AN$7500,MATCH(CP$3,Команды!$A$2:$A$7500,0),$E92+2)=Команды!$AJ$5,TRUE,FALSE),IF(INDEX(Команды!$A$2:$AN$7500,MATCH(CP$3,Команды!$A$2:$A$7500,0),$E92+2)=Команды!$AJ$6,TRUE,FALSE),IF(INDEX(Команды!$A$2:$AN$7500,MATCH(CP$3,Команды!$A$2:$A$7500,0),$E92+2)=Команды!$AJ$7,TRUE,FALSE),IF(INDEX(Команды!$A$2:$AN$7500,MATCH(CP$3,Команды!$A$2:$A$7500,0),$E92+2)=Команды!$AJ$8,TRUE,FALSE),IF(INDEX(Команды!$A$2:$AN$7500,MATCH(CP$3,Команды!$A$2:$A$7500,0),$E92+2)=Команды!$AJ$9,TRUE,FALSE),IF(INDEX(Команды!$A$2:$AN$7500,MATCH(CP$3,Команды!$A$2:$A$7500,0),$E92+2)=Команды!$AJ$10,TRUE,FALSE),IF(INDEX(Команды!$A$2:$AN$7500,MATCH(CP$3,Команды!$A$2:$A$7500,0),$E92+2)=Команды!$AJ$11,TRUE,FALSE),IF(INDEX(Команды!$A$2:$AN$7500,MATCH(CP$3,Команды!$A$2:$A$7500,0),$E92+2)=Команды!$AJ$12,TRUE,FALSE),IF(INDEX(Команды!$A$2:$AN$7500,MATCH(CP$3,Команды!$A$2:$A$7500,0),$E92+2)=Команды!$AJ$13,TRUE,FALSE),IF(INDEX(Команды!$A$2:$AN$7500,MATCH(CP$3,Команды!$A$2:$A$7500,0),$E92+2)=Команды!$AJ$14,TRUE,FALSE),IF(INDEX(Команды!$A$2:$AN$7500,MATCH(CP$3,Команды!$A$2:$A$7500,0),$E92+2)=Команды!$AJ$15,TRUE,FALSE),IF(INDEX(Команды!$A$2:$AN$7500,MATCH(CP$3,Команды!$A$2:$A$7500,0),$E92+2)=Команды!$AJ$16,TRUE,FALSE),,IF(INDEX(Команды!$A$2:$AN$7500,MATCH(CP$3,Команды!$A$2:$A$7500,0),$E92+2)=Команды!$AJ$17,TRUE,FALSE),,IF(INDEX(Команды!$A$2:$AN$7500,MATCH(CP$3,Команды!$A$2:$A$7500,0),$E92+2)=Команды!$AJ$18,TRUE,FALSE),,IF(INDEX(Команды!$A$2:$AN$7500,MATCH(CP$3,Команды!$A$2:$A$7500,0),$E92+2)=Команды!$AJ$19,TRUE,FALSE)),INDEX(Команды!$AJ$2:$AK$19,MATCH(INDEX(Команды!$A$2:$AN$7500,MATCH(CP$3,Команды!$A$2:$A$7500,0),$E92+2),Команды!$AJ$2:$AJ$19,0),2),0)</f>
        <v>0</v>
      </c>
      <c r="CQ92" s="175">
        <f>IF(OR(IF(INDEX(Команды!$A$2:$AN$7500,MATCH(CP$3,Команды!$A$2:$A$7500,0),$E92+2)=Команды!$AJ$2,TRUE,FALSE),IF(INDEX(Команды!$A$2:$AN$7500,MATCH(CP$3,Команды!$A$2:$A$7500,0),$E92+2)=Команды!$AJ$3,TRUE,FALSE),IF(INDEX(Команды!$A$2:$AN$7500,MATCH(CP$3,Команды!$A$2:$A$7500,0),$E92+2)=Команды!$AJ$4,TRUE,FALSE),IF(INDEX(Команды!$A$2:$AN$7500,MATCH(CP$3,Команды!$A$2:$A$7500,0),$E92+2)=Команды!$AJ$5,TRUE,FALSE),IF(INDEX(Команды!$A$2:$AN$7500,MATCH(CP$3,Команды!$A$2:$A$7500,0),$E92+2)=Команды!$AJ$6,TRUE,FALSE),IF(INDEX(Команды!$A$2:$AN$7500,MATCH(CP$3,Команды!$A$2:$A$7500,0),$E92+2)=Команды!$AJ$7,TRUE,FALSE),IF(INDEX(Команды!$A$2:$AN$7500,MATCH(CP$3,Команды!$A$2:$A$7500,0),$E92+2)=Команды!$AJ$8,TRUE,FALSE),IF(INDEX(Команды!$A$2:$AN$7500,MATCH(CP$3,Команды!$A$2:$A$7500,0),$E92+2)=Команды!$AJ$9,TRUE,FALSE),IF(INDEX(Команды!$A$2:$AN$7500,MATCH(CP$3,Команды!$A$2:$A$7500,0),$E92+2)=Команды!$AJ$10,TRUE,FALSE),IF(INDEX(Команды!$A$2:$AN$7500,MATCH(CP$3,Команды!$A$2:$A$7500,0),$E92+2)=Команды!$AJ$11,TRUE,FALSE),IF(INDEX(Команды!$A$2:$AN$7500,MATCH(CP$3,Команды!$A$2:$A$7500,0),$E92+2)=Команды!$AJ$12,TRUE,FALSE),IF(INDEX(Команды!$A$2:$AN$7500,MATCH(CP$3,Команды!$A$2:$A$7500,0),$E92+2)=Команды!$AJ$13,TRUE,FALSE),IF(INDEX(Команды!$A$2:$AN$7500,MATCH(CP$3,Команды!$A$2:$A$7500,0),$E92+2)=Команды!$AJ$14,TRUE,FALSE),IF(INDEX(Команды!$A$2:$AN$7500,MATCH(CP$3,Команды!$A$2:$A$7500,0),$E92+2)=Команды!$AJ$15,TRUE,FALSE),IF(INDEX(Команды!$A$2:$AN$7500,MATCH(CP$3,Команды!$A$2:$A$7500,0),$E92+2)=Команды!$AJ$16,TRUE,FALSE),IF(INDEX(Команды!$A$2:$AN$7500,MATCH(CP$3,Команды!$A$2:$A$7500,0),$E92+2)=Команды!$AJ$17,TRUE,FALSE),IF(INDEX(Команды!$A$2:$AN$7500,MATCH(CP$3,Команды!$A$2:$A$7500,0),$E92+2)=Команды!$AJ$18,TRUE,FALSE),IF(INDEX(Команды!$A$2:$AN$7500,MATCH(CP$3,Команды!$A$2:$A$7500,0),$E92+2)=Команды!$AJ$19,TRUE,FALSE)),INDEX(Команды!$AJ$2:$AL$19,MATCH(INDEX(Команды!$A$2:$AN$7500,MATCH(CP$3,Команды!$A$2:$A$7500,0),$E92+2),Команды!$AJ$2:$AJ$19,0),3),0)</f>
        <v>0</v>
      </c>
      <c r="CR92" s="342"/>
      <c r="CS92" s="174">
        <f>IF(OR(IF(INDEX(Команды!$A$2:$AN$7500,MATCH(CS$3,Команды!$A$2:$A$7500,0),$E92+2)=Команды!$AJ$2,TRUE,FALSE),IF(INDEX(Команды!$A$2:$AN$7500,MATCH(CS$3,Команды!$A$2:$A$7500,0),$E92+2)=Команды!$AJ$3,TRUE,FALSE),IF(INDEX(Команды!$A$2:$AN$7500,MATCH(CS$3,Команды!$A$2:$A$7500,0),$E92+2)=Команды!$AJ$4,TRUE,FALSE),IF(INDEX(Команды!$A$2:$AN$7500,MATCH(CS$3,Команды!$A$2:$A$7500,0),$E92+2)=Команды!$AJ$5,TRUE,FALSE),IF(INDEX(Команды!$A$2:$AN$7500,MATCH(CS$3,Команды!$A$2:$A$7500,0),$E92+2)=Команды!$AJ$6,TRUE,FALSE),IF(INDEX(Команды!$A$2:$AN$7500,MATCH(CS$3,Команды!$A$2:$A$7500,0),$E92+2)=Команды!$AJ$7,TRUE,FALSE),IF(INDEX(Команды!$A$2:$AN$7500,MATCH(CS$3,Команды!$A$2:$A$7500,0),$E92+2)=Команды!$AJ$8,TRUE,FALSE),IF(INDEX(Команды!$A$2:$AN$7500,MATCH(CS$3,Команды!$A$2:$A$7500,0),$E92+2)=Команды!$AJ$9,TRUE,FALSE),IF(INDEX(Команды!$A$2:$AN$7500,MATCH(CS$3,Команды!$A$2:$A$7500,0),$E92+2)=Команды!$AJ$10,TRUE,FALSE),IF(INDEX(Команды!$A$2:$AN$7500,MATCH(CS$3,Команды!$A$2:$A$7500,0),$E92+2)=Команды!$AJ$11,TRUE,FALSE),IF(INDEX(Команды!$A$2:$AN$7500,MATCH(CS$3,Команды!$A$2:$A$7500,0),$E92+2)=Команды!$AJ$12,TRUE,FALSE),IF(INDEX(Команды!$A$2:$AN$7500,MATCH(CS$3,Команды!$A$2:$A$7500,0),$E92+2)=Команды!$AJ$13,TRUE,FALSE),IF(INDEX(Команды!$A$2:$AN$7500,MATCH(CS$3,Команды!$A$2:$A$7500,0),$E92+2)=Команды!$AJ$14,TRUE,FALSE),IF(INDEX(Команды!$A$2:$AN$7500,MATCH(CS$3,Команды!$A$2:$A$7500,0),$E92+2)=Команды!$AJ$15,TRUE,FALSE),IF(INDEX(Команды!$A$2:$AN$7500,MATCH(CS$3,Команды!$A$2:$A$7500,0),$E92+2)=Команды!$AJ$16,TRUE,FALSE),,IF(INDEX(Команды!$A$2:$AN$7500,MATCH(CS$3,Команды!$A$2:$A$7500,0),$E92+2)=Команды!$AJ$17,TRUE,FALSE),,IF(INDEX(Команды!$A$2:$AN$7500,MATCH(CS$3,Команды!$A$2:$A$7500,0),$E92+2)=Команды!$AJ$18,TRUE,FALSE),,IF(INDEX(Команды!$A$2:$AN$7500,MATCH(CS$3,Команды!$A$2:$A$7500,0),$E92+2)=Команды!$AJ$19,TRUE,FALSE)),INDEX(Команды!$AJ$2:$AK$19,MATCH(INDEX(Команды!$A$2:$AN$7500,MATCH(CS$3,Команды!$A$2:$A$7500,0),$E92+2),Команды!$AJ$2:$AJ$19,0),2),0)</f>
        <v>0</v>
      </c>
      <c r="CT92" s="175">
        <f>IF(OR(IF(INDEX(Команды!$A$2:$AN$7500,MATCH(CS$3,Команды!$A$2:$A$7500,0),$E92+2)=Команды!$AJ$2,TRUE,FALSE),IF(INDEX(Команды!$A$2:$AN$7500,MATCH(CS$3,Команды!$A$2:$A$7500,0),$E92+2)=Команды!$AJ$3,TRUE,FALSE),IF(INDEX(Команды!$A$2:$AN$7500,MATCH(CS$3,Команды!$A$2:$A$7500,0),$E92+2)=Команды!$AJ$4,TRUE,FALSE),IF(INDEX(Команды!$A$2:$AN$7500,MATCH(CS$3,Команды!$A$2:$A$7500,0),$E92+2)=Команды!$AJ$5,TRUE,FALSE),IF(INDEX(Команды!$A$2:$AN$7500,MATCH(CS$3,Команды!$A$2:$A$7500,0),$E92+2)=Команды!$AJ$6,TRUE,FALSE),IF(INDEX(Команды!$A$2:$AN$7500,MATCH(CS$3,Команды!$A$2:$A$7500,0),$E92+2)=Команды!$AJ$7,TRUE,FALSE),IF(INDEX(Команды!$A$2:$AN$7500,MATCH(CS$3,Команды!$A$2:$A$7500,0),$E92+2)=Команды!$AJ$8,TRUE,FALSE),IF(INDEX(Команды!$A$2:$AN$7500,MATCH(CS$3,Команды!$A$2:$A$7500,0),$E92+2)=Команды!$AJ$9,TRUE,FALSE),IF(INDEX(Команды!$A$2:$AN$7500,MATCH(CS$3,Команды!$A$2:$A$7500,0),$E92+2)=Команды!$AJ$10,TRUE,FALSE),IF(INDEX(Команды!$A$2:$AN$7500,MATCH(CS$3,Команды!$A$2:$A$7500,0),$E92+2)=Команды!$AJ$11,TRUE,FALSE),IF(INDEX(Команды!$A$2:$AN$7500,MATCH(CS$3,Команды!$A$2:$A$7500,0),$E92+2)=Команды!$AJ$12,TRUE,FALSE),IF(INDEX(Команды!$A$2:$AN$7500,MATCH(CS$3,Команды!$A$2:$A$7500,0),$E92+2)=Команды!$AJ$13,TRUE,FALSE),IF(INDEX(Команды!$A$2:$AN$7500,MATCH(CS$3,Команды!$A$2:$A$7500,0),$E92+2)=Команды!$AJ$14,TRUE,FALSE),IF(INDEX(Команды!$A$2:$AN$7500,MATCH(CS$3,Команды!$A$2:$A$7500,0),$E92+2)=Команды!$AJ$15,TRUE,FALSE),IF(INDEX(Команды!$A$2:$AN$7500,MATCH(CS$3,Команды!$A$2:$A$7500,0),$E92+2)=Команды!$AJ$16,TRUE,FALSE),IF(INDEX(Команды!$A$2:$AN$7500,MATCH(CS$3,Команды!$A$2:$A$7500,0),$E92+2)=Команды!$AJ$17,TRUE,FALSE),IF(INDEX(Команды!$A$2:$AN$7500,MATCH(CS$3,Команды!$A$2:$A$7500,0),$E92+2)=Команды!$AJ$18,TRUE,FALSE),IF(INDEX(Команды!$A$2:$AN$7500,MATCH(CS$3,Команды!$A$2:$A$7500,0),$E92+2)=Команды!$AJ$19,TRUE,FALSE)),INDEX(Команды!$AJ$2:$AL$19,MATCH(INDEX(Команды!$A$2:$AN$7500,MATCH(CS$3,Команды!$A$2:$A$7500,0),$E92+2),Команды!$AJ$2:$AJ$19,0),3),0)</f>
        <v>0</v>
      </c>
      <c r="CU92" s="342"/>
    </row>
    <row r="93" spans="1:99" s="2" customFormat="1" ht="21.95" customHeight="1" x14ac:dyDescent="0.3">
      <c r="A93" s="251">
        <v>88</v>
      </c>
      <c r="B93" s="2" t="e">
        <f>VLOOKUP(A93,'Список КК'!A:F,6,TRUE)</f>
        <v>#N/A</v>
      </c>
      <c r="C93" s="4">
        <f>VLOOKUP(A93,'Список КК'!A:B,2,TRUE)</f>
        <v>0</v>
      </c>
      <c r="D93" s="203">
        <f>VLOOKUP(A93,'Список КК'!A:D,4,TRUE)</f>
        <v>0</v>
      </c>
      <c r="E93" s="4">
        <f>VLOOKUP(A93,'Список КК'!A:C,3,TRUE)</f>
        <v>0</v>
      </c>
      <c r="F93" s="220">
        <f>VLOOKUP(A93,'Список КК'!A:E,5,TRUE)</f>
        <v>0</v>
      </c>
      <c r="G93" s="174">
        <f>IF(OR(IF(INDEX(Команды!$A$2:$AN$7500,MATCH(G$3,Команды!$A$2:$A$7500,0),$E93+2)=Команды!$AJ$2,TRUE,FALSE),IF(INDEX(Команды!$A$2:$AN$7500,MATCH(G$3,Команды!$A$2:$A$7500,0),$E93+2)=Команды!$AJ$3,TRUE,FALSE),IF(INDEX(Команды!$A$2:$AN$7500,MATCH(G$3,Команды!$A$2:$A$7500,0),$E93+2)=Команды!$AJ$4,TRUE,FALSE),IF(INDEX(Команды!$A$2:$AN$7500,MATCH(G$3,Команды!$A$2:$A$7500,0),$E93+2)=Команды!$AJ$5,TRUE,FALSE),IF(INDEX(Команды!$A$2:$AN$7500,MATCH(G$3,Команды!$A$2:$A$7500,0),$E93+2)=Команды!$AJ$6,TRUE,FALSE),IF(INDEX(Команды!$A$2:$AN$7500,MATCH(G$3,Команды!$A$2:$A$7500,0),$E93+2)=Команды!$AJ$7,TRUE,FALSE),IF(INDEX(Команды!$A$2:$AN$7500,MATCH(G$3,Команды!$A$2:$A$7500,0),$E93+2)=Команды!$AJ$8,TRUE,FALSE),IF(INDEX(Команды!$A$2:$AN$7500,MATCH(G$3,Команды!$A$2:$A$7500,0),$E93+2)=Команды!$AJ$9,TRUE,FALSE),IF(INDEX(Команды!$A$2:$AN$7500,MATCH(G$3,Команды!$A$2:$A$7500,0),$E93+2)=Команды!$AJ$10,TRUE,FALSE),IF(INDEX(Команды!$A$2:$AN$7500,MATCH(G$3,Команды!$A$2:$A$7500,0),$E93+2)=Команды!$AJ$11,TRUE,FALSE),IF(INDEX(Команды!$A$2:$AN$7500,MATCH(G$3,Команды!$A$2:$A$7500,0),$E93+2)=Команды!$AJ$12,TRUE,FALSE),IF(INDEX(Команды!$A$2:$AN$7500,MATCH(G$3,Команды!$A$2:$A$7500,0),$E93+2)=Команды!$AJ$13,TRUE,FALSE),IF(INDEX(Команды!$A$2:$AN$7500,MATCH(G$3,Команды!$A$2:$A$7500,0),$E93+2)=Команды!$AJ$14,TRUE,FALSE),IF(INDEX(Команды!$A$2:$AN$7500,MATCH(G$3,Команды!$A$2:$A$7500,0),$E93+2)=Команды!$AJ$15,TRUE,FALSE),IF(INDEX(Команды!$A$2:$AN$7500,MATCH(G$3,Команды!$A$2:$A$7500,0),$E93+2)=Команды!$AJ$16,TRUE,FALSE),,IF(INDEX(Команды!$A$2:$AN$7500,MATCH(G$3,Команды!$A$2:$A$7500,0),$E93+2)=Команды!$AJ$17,TRUE,FALSE),,IF(INDEX(Команды!$A$2:$AN$7500,MATCH(G$3,Команды!$A$2:$A$7500,0),$E93+2)=Команды!$AJ$18,TRUE,FALSE),,IF(INDEX(Команды!$A$2:$AN$7500,MATCH(G$3,Команды!$A$2:$A$7500,0),$E93+2)=Команды!$AJ$19,TRUE,FALSE)),INDEX(Команды!$AJ$2:$AK$19,MATCH(INDEX(Команды!$A$2:$AN$7500,MATCH(G$3,Команды!$A$2:$A$7500,0),$E93+2),Команды!$AJ$2:$AJ$19,0),2),0)</f>
        <v>0</v>
      </c>
      <c r="H93" s="175">
        <f>IF(OR(IF(INDEX(Команды!$A$2:$AN$7500,MATCH(G$3,Команды!$A$2:$A$7500,0),$E93+2)=Команды!$AJ$2,TRUE,FALSE),IF(INDEX(Команды!$A$2:$AN$7500,MATCH(G$3,Команды!$A$2:$A$7500,0),$E93+2)=Команды!$AJ$3,TRUE,FALSE),IF(INDEX(Команды!$A$2:$AN$7500,MATCH(G$3,Команды!$A$2:$A$7500,0),$E93+2)=Команды!$AJ$4,TRUE,FALSE),IF(INDEX(Команды!$A$2:$AN$7500,MATCH(G$3,Команды!$A$2:$A$7500,0),$E93+2)=Команды!$AJ$5,TRUE,FALSE),IF(INDEX(Команды!$A$2:$AN$7500,MATCH(G$3,Команды!$A$2:$A$7500,0),$E93+2)=Команды!$AJ$6,TRUE,FALSE),IF(INDEX(Команды!$A$2:$AN$7500,MATCH(G$3,Команды!$A$2:$A$7500,0),$E93+2)=Команды!$AJ$7,TRUE,FALSE),IF(INDEX(Команды!$A$2:$AN$7500,MATCH(G$3,Команды!$A$2:$A$7500,0),$E93+2)=Команды!$AJ$8,TRUE,FALSE),IF(INDEX(Команды!$A$2:$AN$7500,MATCH(G$3,Команды!$A$2:$A$7500,0),$E93+2)=Команды!$AJ$9,TRUE,FALSE),IF(INDEX(Команды!$A$2:$AN$7500,MATCH(G$3,Команды!$A$2:$A$7500,0),$E93+2)=Команды!$AJ$10,TRUE,FALSE),IF(INDEX(Команды!$A$2:$AN$7500,MATCH(G$3,Команды!$A$2:$A$7500,0),$E93+2)=Команды!$AJ$11,TRUE,FALSE),IF(INDEX(Команды!$A$2:$AN$7500,MATCH(G$3,Команды!$A$2:$A$7500,0),$E93+2)=Команды!$AJ$12,TRUE,FALSE),IF(INDEX(Команды!$A$2:$AN$7500,MATCH(G$3,Команды!$A$2:$A$7500,0),$E93+2)=Команды!$AJ$13,TRUE,FALSE),IF(INDEX(Команды!$A$2:$AN$7500,MATCH(G$3,Команды!$A$2:$A$7500,0),$E93+2)=Команды!$AJ$14,TRUE,FALSE),IF(INDEX(Команды!$A$2:$AN$7500,MATCH(G$3,Команды!$A$2:$A$7500,0),$E93+2)=Команды!$AJ$15,TRUE,FALSE),IF(INDEX(Команды!$A$2:$AN$7500,MATCH(G$3,Команды!$A$2:$A$7500,0),$E93+2)=Команды!$AJ$16,TRUE,FALSE),IF(INDEX(Команды!$A$2:$AN$7500,MATCH(G$3,Команды!$A$2:$A$7500,0),$E93+2)=Команды!$AJ$17,TRUE,FALSE),IF(INDEX(Команды!$A$2:$AN$7500,MATCH(G$3,Команды!$A$2:$A$7500,0),$E93+2)=Команды!$AJ$18,TRUE,FALSE),IF(INDEX(Команды!$A$2:$AN$7500,MATCH(G$3,Команды!$A$2:$A$7500,0),$E93+2)=Команды!$AJ$19,TRUE,FALSE)),INDEX(Команды!$AJ$2:$AL$19,MATCH(INDEX(Команды!$A$2:$AN$7500,MATCH(G$3,Команды!$A$2:$A$7500,0),$E93+2),Команды!$AJ$2:$AJ$19,0),3),0)</f>
        <v>0</v>
      </c>
      <c r="I93" s="342"/>
      <c r="J93" s="174">
        <f>IF(OR(IF(INDEX(Команды!$A$2:$AN$7500,MATCH(J$3,Команды!$A$2:$A$7500,0),$E93+2)=Команды!$AJ$2,TRUE,FALSE),IF(INDEX(Команды!$A$2:$AN$7500,MATCH(J$3,Команды!$A$2:$A$7500,0),$E93+2)=Команды!$AJ$3,TRUE,FALSE),IF(INDEX(Команды!$A$2:$AN$7500,MATCH(J$3,Команды!$A$2:$A$7500,0),$E93+2)=Команды!$AJ$4,TRUE,FALSE),IF(INDEX(Команды!$A$2:$AN$7500,MATCH(J$3,Команды!$A$2:$A$7500,0),$E93+2)=Команды!$AJ$5,TRUE,FALSE),IF(INDEX(Команды!$A$2:$AN$7500,MATCH(J$3,Команды!$A$2:$A$7500,0),$E93+2)=Команды!$AJ$6,TRUE,FALSE),IF(INDEX(Команды!$A$2:$AN$7500,MATCH(J$3,Команды!$A$2:$A$7500,0),$E93+2)=Команды!$AJ$7,TRUE,FALSE),IF(INDEX(Команды!$A$2:$AN$7500,MATCH(J$3,Команды!$A$2:$A$7500,0),$E93+2)=Команды!$AJ$8,TRUE,FALSE),IF(INDEX(Команды!$A$2:$AN$7500,MATCH(J$3,Команды!$A$2:$A$7500,0),$E93+2)=Команды!$AJ$9,TRUE,FALSE),IF(INDEX(Команды!$A$2:$AN$7500,MATCH(J$3,Команды!$A$2:$A$7500,0),$E93+2)=Команды!$AJ$10,TRUE,FALSE),IF(INDEX(Команды!$A$2:$AN$7500,MATCH(J$3,Команды!$A$2:$A$7500,0),$E93+2)=Команды!$AJ$11,TRUE,FALSE),IF(INDEX(Команды!$A$2:$AN$7500,MATCH(J$3,Команды!$A$2:$A$7500,0),$E93+2)=Команды!$AJ$12,TRUE,FALSE),IF(INDEX(Команды!$A$2:$AN$7500,MATCH(J$3,Команды!$A$2:$A$7500,0),$E93+2)=Команды!$AJ$13,TRUE,FALSE),IF(INDEX(Команды!$A$2:$AN$7500,MATCH(J$3,Команды!$A$2:$A$7500,0),$E93+2)=Команды!$AJ$14,TRUE,FALSE),IF(INDEX(Команды!$A$2:$AN$7500,MATCH(J$3,Команды!$A$2:$A$7500,0),$E93+2)=Команды!$AJ$15,TRUE,FALSE),IF(INDEX(Команды!$A$2:$AN$7500,MATCH(J$3,Команды!$A$2:$A$7500,0),$E93+2)=Команды!$AJ$16,TRUE,FALSE),,IF(INDEX(Команды!$A$2:$AN$7500,MATCH(J$3,Команды!$A$2:$A$7500,0),$E93+2)=Команды!$AJ$17,TRUE,FALSE),,IF(INDEX(Команды!$A$2:$AN$7500,MATCH(J$3,Команды!$A$2:$A$7500,0),$E93+2)=Команды!$AJ$18,TRUE,FALSE),,IF(INDEX(Команды!$A$2:$AN$7500,MATCH(J$3,Команды!$A$2:$A$7500,0),$E93+2)=Команды!$AJ$19,TRUE,FALSE)),INDEX(Команды!$AJ$2:$AK$19,MATCH(INDEX(Команды!$A$2:$AN$7500,MATCH(J$3,Команды!$A$2:$A$7500,0),$E93+2),Команды!$AJ$2:$AJ$19,0),2),0)</f>
        <v>0</v>
      </c>
      <c r="K93" s="175">
        <f>IF(OR(IF(INDEX(Команды!$A$2:$AN$7500,MATCH(J$3,Команды!$A$2:$A$7500,0),$E93+2)=Команды!$AJ$2,TRUE,FALSE),IF(INDEX(Команды!$A$2:$AN$7500,MATCH(J$3,Команды!$A$2:$A$7500,0),$E93+2)=Команды!$AJ$3,TRUE,FALSE),IF(INDEX(Команды!$A$2:$AN$7500,MATCH(J$3,Команды!$A$2:$A$7500,0),$E93+2)=Команды!$AJ$4,TRUE,FALSE),IF(INDEX(Команды!$A$2:$AN$7500,MATCH(J$3,Команды!$A$2:$A$7500,0),$E93+2)=Команды!$AJ$5,TRUE,FALSE),IF(INDEX(Команды!$A$2:$AN$7500,MATCH(J$3,Команды!$A$2:$A$7500,0),$E93+2)=Команды!$AJ$6,TRUE,FALSE),IF(INDEX(Команды!$A$2:$AN$7500,MATCH(J$3,Команды!$A$2:$A$7500,0),$E93+2)=Команды!$AJ$7,TRUE,FALSE),IF(INDEX(Команды!$A$2:$AN$7500,MATCH(J$3,Команды!$A$2:$A$7500,0),$E93+2)=Команды!$AJ$8,TRUE,FALSE),IF(INDEX(Команды!$A$2:$AN$7500,MATCH(J$3,Команды!$A$2:$A$7500,0),$E93+2)=Команды!$AJ$9,TRUE,FALSE),IF(INDEX(Команды!$A$2:$AN$7500,MATCH(J$3,Команды!$A$2:$A$7500,0),$E93+2)=Команды!$AJ$10,TRUE,FALSE),IF(INDEX(Команды!$A$2:$AN$7500,MATCH(J$3,Команды!$A$2:$A$7500,0),$E93+2)=Команды!$AJ$11,TRUE,FALSE),IF(INDEX(Команды!$A$2:$AN$7500,MATCH(J$3,Команды!$A$2:$A$7500,0),$E93+2)=Команды!$AJ$12,TRUE,FALSE),IF(INDEX(Команды!$A$2:$AN$7500,MATCH(J$3,Команды!$A$2:$A$7500,0),$E93+2)=Команды!$AJ$13,TRUE,FALSE),IF(INDEX(Команды!$A$2:$AN$7500,MATCH(J$3,Команды!$A$2:$A$7500,0),$E93+2)=Команды!$AJ$14,TRUE,FALSE),IF(INDEX(Команды!$A$2:$AN$7500,MATCH(J$3,Команды!$A$2:$A$7500,0),$E93+2)=Команды!$AJ$15,TRUE,FALSE),IF(INDEX(Команды!$A$2:$AN$7500,MATCH(J$3,Команды!$A$2:$A$7500,0),$E93+2)=Команды!$AJ$16,TRUE,FALSE),IF(INDEX(Команды!$A$2:$AN$7500,MATCH(J$3,Команды!$A$2:$A$7500,0),$E93+2)=Команды!$AJ$17,TRUE,FALSE),IF(INDEX(Команды!$A$2:$AN$7500,MATCH(J$3,Команды!$A$2:$A$7500,0),$E93+2)=Команды!$AJ$18,TRUE,FALSE),IF(INDEX(Команды!$A$2:$AN$7500,MATCH(J$3,Команды!$A$2:$A$7500,0),$E93+2)=Команды!$AJ$19,TRUE,FALSE)),INDEX(Команды!$AJ$2:$AL$19,MATCH(INDEX(Команды!$A$2:$AN$7500,MATCH(J$3,Команды!$A$2:$A$7500,0),$E93+2),Команды!$AJ$2:$AJ$19,0),3),0)</f>
        <v>0</v>
      </c>
      <c r="L93" s="342"/>
      <c r="M93" s="174">
        <f>IF(OR(IF(INDEX(Команды!$A$2:$AN$7500,MATCH(M$3,Команды!$A$2:$A$7500,0),$E93+2)=Команды!$AJ$2,TRUE,FALSE),IF(INDEX(Команды!$A$2:$AN$7500,MATCH(M$3,Команды!$A$2:$A$7500,0),$E93+2)=Команды!$AJ$3,TRUE,FALSE),IF(INDEX(Команды!$A$2:$AN$7500,MATCH(M$3,Команды!$A$2:$A$7500,0),$E93+2)=Команды!$AJ$4,TRUE,FALSE),IF(INDEX(Команды!$A$2:$AN$7500,MATCH(M$3,Команды!$A$2:$A$7500,0),$E93+2)=Команды!$AJ$5,TRUE,FALSE),IF(INDEX(Команды!$A$2:$AN$7500,MATCH(M$3,Команды!$A$2:$A$7500,0),$E93+2)=Команды!$AJ$6,TRUE,FALSE),IF(INDEX(Команды!$A$2:$AN$7500,MATCH(M$3,Команды!$A$2:$A$7500,0),$E93+2)=Команды!$AJ$7,TRUE,FALSE),IF(INDEX(Команды!$A$2:$AN$7500,MATCH(M$3,Команды!$A$2:$A$7500,0),$E93+2)=Команды!$AJ$8,TRUE,FALSE),IF(INDEX(Команды!$A$2:$AN$7500,MATCH(M$3,Команды!$A$2:$A$7500,0),$E93+2)=Команды!$AJ$9,TRUE,FALSE),IF(INDEX(Команды!$A$2:$AN$7500,MATCH(M$3,Команды!$A$2:$A$7500,0),$E93+2)=Команды!$AJ$10,TRUE,FALSE),IF(INDEX(Команды!$A$2:$AN$7500,MATCH(M$3,Команды!$A$2:$A$7500,0),$E93+2)=Команды!$AJ$11,TRUE,FALSE),IF(INDEX(Команды!$A$2:$AN$7500,MATCH(M$3,Команды!$A$2:$A$7500,0),$E93+2)=Команды!$AJ$12,TRUE,FALSE),IF(INDEX(Команды!$A$2:$AN$7500,MATCH(M$3,Команды!$A$2:$A$7500,0),$E93+2)=Команды!$AJ$13,TRUE,FALSE),IF(INDEX(Команды!$A$2:$AN$7500,MATCH(M$3,Команды!$A$2:$A$7500,0),$E93+2)=Команды!$AJ$14,TRUE,FALSE),IF(INDEX(Команды!$A$2:$AN$7500,MATCH(M$3,Команды!$A$2:$A$7500,0),$E93+2)=Команды!$AJ$15,TRUE,FALSE),IF(INDEX(Команды!$A$2:$AN$7500,MATCH(M$3,Команды!$A$2:$A$7500,0),$E93+2)=Команды!$AJ$16,TRUE,FALSE),,IF(INDEX(Команды!$A$2:$AN$7500,MATCH(M$3,Команды!$A$2:$A$7500,0),$E93+2)=Команды!$AJ$17,TRUE,FALSE),,IF(INDEX(Команды!$A$2:$AN$7500,MATCH(M$3,Команды!$A$2:$A$7500,0),$E93+2)=Команды!$AJ$18,TRUE,FALSE),,IF(INDEX(Команды!$A$2:$AN$7500,MATCH(M$3,Команды!$A$2:$A$7500,0),$E93+2)=Команды!$AJ$19,TRUE,FALSE)),INDEX(Команды!$AJ$2:$AK$19,MATCH(INDEX(Команды!$A$2:$AN$7500,MATCH(M$3,Команды!$A$2:$A$7500,0),$E93+2),Команды!$AJ$2:$AJ$19,0),2),0)</f>
        <v>0</v>
      </c>
      <c r="N93" s="175">
        <f>IF(OR(IF(INDEX(Команды!$A$2:$AN$7500,MATCH(M$3,Команды!$A$2:$A$7500,0),$E93+2)=Команды!$AJ$2,TRUE,FALSE),IF(INDEX(Команды!$A$2:$AN$7500,MATCH(M$3,Команды!$A$2:$A$7500,0),$E93+2)=Команды!$AJ$3,TRUE,FALSE),IF(INDEX(Команды!$A$2:$AN$7500,MATCH(M$3,Команды!$A$2:$A$7500,0),$E93+2)=Команды!$AJ$4,TRUE,FALSE),IF(INDEX(Команды!$A$2:$AN$7500,MATCH(M$3,Команды!$A$2:$A$7500,0),$E93+2)=Команды!$AJ$5,TRUE,FALSE),IF(INDEX(Команды!$A$2:$AN$7500,MATCH(M$3,Команды!$A$2:$A$7500,0),$E93+2)=Команды!$AJ$6,TRUE,FALSE),IF(INDEX(Команды!$A$2:$AN$7500,MATCH(M$3,Команды!$A$2:$A$7500,0),$E93+2)=Команды!$AJ$7,TRUE,FALSE),IF(INDEX(Команды!$A$2:$AN$7500,MATCH(M$3,Команды!$A$2:$A$7500,0),$E93+2)=Команды!$AJ$8,TRUE,FALSE),IF(INDEX(Команды!$A$2:$AN$7500,MATCH(M$3,Команды!$A$2:$A$7500,0),$E93+2)=Команды!$AJ$9,TRUE,FALSE),IF(INDEX(Команды!$A$2:$AN$7500,MATCH(M$3,Команды!$A$2:$A$7500,0),$E93+2)=Команды!$AJ$10,TRUE,FALSE),IF(INDEX(Команды!$A$2:$AN$7500,MATCH(M$3,Команды!$A$2:$A$7500,0),$E93+2)=Команды!$AJ$11,TRUE,FALSE),IF(INDEX(Команды!$A$2:$AN$7500,MATCH(M$3,Команды!$A$2:$A$7500,0),$E93+2)=Команды!$AJ$12,TRUE,FALSE),IF(INDEX(Команды!$A$2:$AN$7500,MATCH(M$3,Команды!$A$2:$A$7500,0),$E93+2)=Команды!$AJ$13,TRUE,FALSE),IF(INDEX(Команды!$A$2:$AN$7500,MATCH(M$3,Команды!$A$2:$A$7500,0),$E93+2)=Команды!$AJ$14,TRUE,FALSE),IF(INDEX(Команды!$A$2:$AN$7500,MATCH(M$3,Команды!$A$2:$A$7500,0),$E93+2)=Команды!$AJ$15,TRUE,FALSE),IF(INDEX(Команды!$A$2:$AN$7500,MATCH(M$3,Команды!$A$2:$A$7500,0),$E93+2)=Команды!$AJ$16,TRUE,FALSE),IF(INDEX(Команды!$A$2:$AN$7500,MATCH(M$3,Команды!$A$2:$A$7500,0),$E93+2)=Команды!$AJ$17,TRUE,FALSE),IF(INDEX(Команды!$A$2:$AN$7500,MATCH(M$3,Команды!$A$2:$A$7500,0),$E93+2)=Команды!$AJ$18,TRUE,FALSE),IF(INDEX(Команды!$A$2:$AN$7500,MATCH(M$3,Команды!$A$2:$A$7500,0),$E93+2)=Команды!$AJ$19,TRUE,FALSE)),INDEX(Команды!$AJ$2:$AL$19,MATCH(INDEX(Команды!$A$2:$AN$7500,MATCH(M$3,Команды!$A$2:$A$7500,0),$E93+2),Команды!$AJ$2:$AJ$19,0),3),0)</f>
        <v>0</v>
      </c>
      <c r="O93" s="342"/>
      <c r="P93" s="174">
        <f>IF(OR(IF(INDEX(Команды!$A$2:$AN$7500,MATCH(P$3,Команды!$A$2:$A$7500,0),$E93+2)=Команды!$AJ$2,TRUE,FALSE),IF(INDEX(Команды!$A$2:$AN$7500,MATCH(P$3,Команды!$A$2:$A$7500,0),$E93+2)=Команды!$AJ$3,TRUE,FALSE),IF(INDEX(Команды!$A$2:$AN$7500,MATCH(P$3,Команды!$A$2:$A$7500,0),$E93+2)=Команды!$AJ$4,TRUE,FALSE),IF(INDEX(Команды!$A$2:$AN$7500,MATCH(P$3,Команды!$A$2:$A$7500,0),$E93+2)=Команды!$AJ$5,TRUE,FALSE),IF(INDEX(Команды!$A$2:$AN$7500,MATCH(P$3,Команды!$A$2:$A$7500,0),$E93+2)=Команды!$AJ$6,TRUE,FALSE),IF(INDEX(Команды!$A$2:$AN$7500,MATCH(P$3,Команды!$A$2:$A$7500,0),$E93+2)=Команды!$AJ$7,TRUE,FALSE),IF(INDEX(Команды!$A$2:$AN$7500,MATCH(P$3,Команды!$A$2:$A$7500,0),$E93+2)=Команды!$AJ$8,TRUE,FALSE),IF(INDEX(Команды!$A$2:$AN$7500,MATCH(P$3,Команды!$A$2:$A$7500,0),$E93+2)=Команды!$AJ$9,TRUE,FALSE),IF(INDEX(Команды!$A$2:$AN$7500,MATCH(P$3,Команды!$A$2:$A$7500,0),$E93+2)=Команды!$AJ$10,TRUE,FALSE),IF(INDEX(Команды!$A$2:$AN$7500,MATCH(P$3,Команды!$A$2:$A$7500,0),$E93+2)=Команды!$AJ$11,TRUE,FALSE),IF(INDEX(Команды!$A$2:$AN$7500,MATCH(P$3,Команды!$A$2:$A$7500,0),$E93+2)=Команды!$AJ$12,TRUE,FALSE),IF(INDEX(Команды!$A$2:$AN$7500,MATCH(P$3,Команды!$A$2:$A$7500,0),$E93+2)=Команды!$AJ$13,TRUE,FALSE),IF(INDEX(Команды!$A$2:$AN$7500,MATCH(P$3,Команды!$A$2:$A$7500,0),$E93+2)=Команды!$AJ$14,TRUE,FALSE),IF(INDEX(Команды!$A$2:$AN$7500,MATCH(P$3,Команды!$A$2:$A$7500,0),$E93+2)=Команды!$AJ$15,TRUE,FALSE),IF(INDEX(Команды!$A$2:$AN$7500,MATCH(P$3,Команды!$A$2:$A$7500,0),$E93+2)=Команды!$AJ$16,TRUE,FALSE),,IF(INDEX(Команды!$A$2:$AN$7500,MATCH(P$3,Команды!$A$2:$A$7500,0),$E93+2)=Команды!$AJ$17,TRUE,FALSE),,IF(INDEX(Команды!$A$2:$AN$7500,MATCH(P$3,Команды!$A$2:$A$7500,0),$E93+2)=Команды!$AJ$18,TRUE,FALSE),,IF(INDEX(Команды!$A$2:$AN$7500,MATCH(P$3,Команды!$A$2:$A$7500,0),$E93+2)=Команды!$AJ$19,TRUE,FALSE)),INDEX(Команды!$AJ$2:$AK$19,MATCH(INDEX(Команды!$A$2:$AN$7500,MATCH(P$3,Команды!$A$2:$A$7500,0),$E93+2),Команды!$AJ$2:$AJ$19,0),2),0)</f>
        <v>0</v>
      </c>
      <c r="Q93" s="175">
        <f>IF(OR(IF(INDEX(Команды!$A$2:$AN$7500,MATCH(P$3,Команды!$A$2:$A$7500,0),$E93+2)=Команды!$AJ$2,TRUE,FALSE),IF(INDEX(Команды!$A$2:$AN$7500,MATCH(P$3,Команды!$A$2:$A$7500,0),$E93+2)=Команды!$AJ$3,TRUE,FALSE),IF(INDEX(Команды!$A$2:$AN$7500,MATCH(P$3,Команды!$A$2:$A$7500,0),$E93+2)=Команды!$AJ$4,TRUE,FALSE),IF(INDEX(Команды!$A$2:$AN$7500,MATCH(P$3,Команды!$A$2:$A$7500,0),$E93+2)=Команды!$AJ$5,TRUE,FALSE),IF(INDEX(Команды!$A$2:$AN$7500,MATCH(P$3,Команды!$A$2:$A$7500,0),$E93+2)=Команды!$AJ$6,TRUE,FALSE),IF(INDEX(Команды!$A$2:$AN$7500,MATCH(P$3,Команды!$A$2:$A$7500,0),$E93+2)=Команды!$AJ$7,TRUE,FALSE),IF(INDEX(Команды!$A$2:$AN$7500,MATCH(P$3,Команды!$A$2:$A$7500,0),$E93+2)=Команды!$AJ$8,TRUE,FALSE),IF(INDEX(Команды!$A$2:$AN$7500,MATCH(P$3,Команды!$A$2:$A$7500,0),$E93+2)=Команды!$AJ$9,TRUE,FALSE),IF(INDEX(Команды!$A$2:$AN$7500,MATCH(P$3,Команды!$A$2:$A$7500,0),$E93+2)=Команды!$AJ$10,TRUE,FALSE),IF(INDEX(Команды!$A$2:$AN$7500,MATCH(P$3,Команды!$A$2:$A$7500,0),$E93+2)=Команды!$AJ$11,TRUE,FALSE),IF(INDEX(Команды!$A$2:$AN$7500,MATCH(P$3,Команды!$A$2:$A$7500,0),$E93+2)=Команды!$AJ$12,TRUE,FALSE),IF(INDEX(Команды!$A$2:$AN$7500,MATCH(P$3,Команды!$A$2:$A$7500,0),$E93+2)=Команды!$AJ$13,TRUE,FALSE),IF(INDEX(Команды!$A$2:$AN$7500,MATCH(P$3,Команды!$A$2:$A$7500,0),$E93+2)=Команды!$AJ$14,TRUE,FALSE),IF(INDEX(Команды!$A$2:$AN$7500,MATCH(P$3,Команды!$A$2:$A$7500,0),$E93+2)=Команды!$AJ$15,TRUE,FALSE),IF(INDEX(Команды!$A$2:$AN$7500,MATCH(P$3,Команды!$A$2:$A$7500,0),$E93+2)=Команды!$AJ$16,TRUE,FALSE),IF(INDEX(Команды!$A$2:$AN$7500,MATCH(P$3,Команды!$A$2:$A$7500,0),$E93+2)=Команды!$AJ$17,TRUE,FALSE),IF(INDEX(Команды!$A$2:$AN$7500,MATCH(P$3,Команды!$A$2:$A$7500,0),$E93+2)=Команды!$AJ$18,TRUE,FALSE),IF(INDEX(Команды!$A$2:$AN$7500,MATCH(P$3,Команды!$A$2:$A$7500,0),$E93+2)=Команды!$AJ$19,TRUE,FALSE)),INDEX(Команды!$AJ$2:$AL$19,MATCH(INDEX(Команды!$A$2:$AN$7500,MATCH(P$3,Команды!$A$2:$A$7500,0),$E93+2),Команды!$AJ$2:$AJ$19,0),3),0)</f>
        <v>0</v>
      </c>
      <c r="R93" s="342"/>
      <c r="S93" s="174">
        <f>IF(OR(IF(INDEX(Команды!$A$2:$AN$7500,MATCH(S$3,Команды!$A$2:$A$7500,0),$E93+2)=Команды!$AJ$2,TRUE,FALSE),IF(INDEX(Команды!$A$2:$AN$7500,MATCH(S$3,Команды!$A$2:$A$7500,0),$E93+2)=Команды!$AJ$3,TRUE,FALSE),IF(INDEX(Команды!$A$2:$AN$7500,MATCH(S$3,Команды!$A$2:$A$7500,0),$E93+2)=Команды!$AJ$4,TRUE,FALSE),IF(INDEX(Команды!$A$2:$AN$7500,MATCH(S$3,Команды!$A$2:$A$7500,0),$E93+2)=Команды!$AJ$5,TRUE,FALSE),IF(INDEX(Команды!$A$2:$AN$7500,MATCH(S$3,Команды!$A$2:$A$7500,0),$E93+2)=Команды!$AJ$6,TRUE,FALSE),IF(INDEX(Команды!$A$2:$AN$7500,MATCH(S$3,Команды!$A$2:$A$7500,0),$E93+2)=Команды!$AJ$7,TRUE,FALSE),IF(INDEX(Команды!$A$2:$AN$7500,MATCH(S$3,Команды!$A$2:$A$7500,0),$E93+2)=Команды!$AJ$8,TRUE,FALSE),IF(INDEX(Команды!$A$2:$AN$7500,MATCH(S$3,Команды!$A$2:$A$7500,0),$E93+2)=Команды!$AJ$9,TRUE,FALSE),IF(INDEX(Команды!$A$2:$AN$7500,MATCH(S$3,Команды!$A$2:$A$7500,0),$E93+2)=Команды!$AJ$10,TRUE,FALSE),IF(INDEX(Команды!$A$2:$AN$7500,MATCH(S$3,Команды!$A$2:$A$7500,0),$E93+2)=Команды!$AJ$11,TRUE,FALSE),IF(INDEX(Команды!$A$2:$AN$7500,MATCH(S$3,Команды!$A$2:$A$7500,0),$E93+2)=Команды!$AJ$12,TRUE,FALSE),IF(INDEX(Команды!$A$2:$AN$7500,MATCH(S$3,Команды!$A$2:$A$7500,0),$E93+2)=Команды!$AJ$13,TRUE,FALSE),IF(INDEX(Команды!$A$2:$AN$7500,MATCH(S$3,Команды!$A$2:$A$7500,0),$E93+2)=Команды!$AJ$14,TRUE,FALSE),IF(INDEX(Команды!$A$2:$AN$7500,MATCH(S$3,Команды!$A$2:$A$7500,0),$E93+2)=Команды!$AJ$15,TRUE,FALSE),IF(INDEX(Команды!$A$2:$AN$7500,MATCH(S$3,Команды!$A$2:$A$7500,0),$E93+2)=Команды!$AJ$16,TRUE,FALSE),,IF(INDEX(Команды!$A$2:$AN$7500,MATCH(S$3,Команды!$A$2:$A$7500,0),$E93+2)=Команды!$AJ$17,TRUE,FALSE),,IF(INDEX(Команды!$A$2:$AN$7500,MATCH(S$3,Команды!$A$2:$A$7500,0),$E93+2)=Команды!$AJ$18,TRUE,FALSE),,IF(INDEX(Команды!$A$2:$AN$7500,MATCH(S$3,Команды!$A$2:$A$7500,0),$E93+2)=Команды!$AJ$19,TRUE,FALSE)),INDEX(Команды!$AJ$2:$AK$19,MATCH(INDEX(Команды!$A$2:$AN$7500,MATCH(S$3,Команды!$A$2:$A$7500,0),$E93+2),Команды!$AJ$2:$AJ$19,0),2),0)</f>
        <v>0</v>
      </c>
      <c r="T93" s="175">
        <f>IF(OR(IF(INDEX(Команды!$A$2:$AN$7500,MATCH(S$3,Команды!$A$2:$A$7500,0),$E93+2)=Команды!$AJ$2,TRUE,FALSE),IF(INDEX(Команды!$A$2:$AN$7500,MATCH(S$3,Команды!$A$2:$A$7500,0),$E93+2)=Команды!$AJ$3,TRUE,FALSE),IF(INDEX(Команды!$A$2:$AN$7500,MATCH(S$3,Команды!$A$2:$A$7500,0),$E93+2)=Команды!$AJ$4,TRUE,FALSE),IF(INDEX(Команды!$A$2:$AN$7500,MATCH(S$3,Команды!$A$2:$A$7500,0),$E93+2)=Команды!$AJ$5,TRUE,FALSE),IF(INDEX(Команды!$A$2:$AN$7500,MATCH(S$3,Команды!$A$2:$A$7500,0),$E93+2)=Команды!$AJ$6,TRUE,FALSE),IF(INDEX(Команды!$A$2:$AN$7500,MATCH(S$3,Команды!$A$2:$A$7500,0),$E93+2)=Команды!$AJ$7,TRUE,FALSE),IF(INDEX(Команды!$A$2:$AN$7500,MATCH(S$3,Команды!$A$2:$A$7500,0),$E93+2)=Команды!$AJ$8,TRUE,FALSE),IF(INDEX(Команды!$A$2:$AN$7500,MATCH(S$3,Команды!$A$2:$A$7500,0),$E93+2)=Команды!$AJ$9,TRUE,FALSE),IF(INDEX(Команды!$A$2:$AN$7500,MATCH(S$3,Команды!$A$2:$A$7500,0),$E93+2)=Команды!$AJ$10,TRUE,FALSE),IF(INDEX(Команды!$A$2:$AN$7500,MATCH(S$3,Команды!$A$2:$A$7500,0),$E93+2)=Команды!$AJ$11,TRUE,FALSE),IF(INDEX(Команды!$A$2:$AN$7500,MATCH(S$3,Команды!$A$2:$A$7500,0),$E93+2)=Команды!$AJ$12,TRUE,FALSE),IF(INDEX(Команды!$A$2:$AN$7500,MATCH(S$3,Команды!$A$2:$A$7500,0),$E93+2)=Команды!$AJ$13,TRUE,FALSE),IF(INDEX(Команды!$A$2:$AN$7500,MATCH(S$3,Команды!$A$2:$A$7500,0),$E93+2)=Команды!$AJ$14,TRUE,FALSE),IF(INDEX(Команды!$A$2:$AN$7500,MATCH(S$3,Команды!$A$2:$A$7500,0),$E93+2)=Команды!$AJ$15,TRUE,FALSE),IF(INDEX(Команды!$A$2:$AN$7500,MATCH(S$3,Команды!$A$2:$A$7500,0),$E93+2)=Команды!$AJ$16,TRUE,FALSE),IF(INDEX(Команды!$A$2:$AN$7500,MATCH(S$3,Команды!$A$2:$A$7500,0),$E93+2)=Команды!$AJ$17,TRUE,FALSE),IF(INDEX(Команды!$A$2:$AN$7500,MATCH(S$3,Команды!$A$2:$A$7500,0),$E93+2)=Команды!$AJ$18,TRUE,FALSE),IF(INDEX(Команды!$A$2:$AN$7500,MATCH(S$3,Команды!$A$2:$A$7500,0),$E93+2)=Команды!$AJ$19,TRUE,FALSE)),INDEX(Команды!$AJ$2:$AL$19,MATCH(INDEX(Команды!$A$2:$AN$7500,MATCH(S$3,Команды!$A$2:$A$7500,0),$E93+2),Команды!$AJ$2:$AJ$19,0),3),0)</f>
        <v>0</v>
      </c>
      <c r="U93" s="342"/>
      <c r="V93" s="174">
        <f>IF(OR(IF(INDEX(Команды!$A$2:$AN$7500,MATCH(V$3,Команды!$A$2:$A$7500,0),$E93+2)=Команды!$AJ$2,TRUE,FALSE),IF(INDEX(Команды!$A$2:$AN$7500,MATCH(V$3,Команды!$A$2:$A$7500,0),$E93+2)=Команды!$AJ$3,TRUE,FALSE),IF(INDEX(Команды!$A$2:$AN$7500,MATCH(V$3,Команды!$A$2:$A$7500,0),$E93+2)=Команды!$AJ$4,TRUE,FALSE),IF(INDEX(Команды!$A$2:$AN$7500,MATCH(V$3,Команды!$A$2:$A$7500,0),$E93+2)=Команды!$AJ$5,TRUE,FALSE),IF(INDEX(Команды!$A$2:$AN$7500,MATCH(V$3,Команды!$A$2:$A$7500,0),$E93+2)=Команды!$AJ$6,TRUE,FALSE),IF(INDEX(Команды!$A$2:$AN$7500,MATCH(V$3,Команды!$A$2:$A$7500,0),$E93+2)=Команды!$AJ$7,TRUE,FALSE),IF(INDEX(Команды!$A$2:$AN$7500,MATCH(V$3,Команды!$A$2:$A$7500,0),$E93+2)=Команды!$AJ$8,TRUE,FALSE),IF(INDEX(Команды!$A$2:$AN$7500,MATCH(V$3,Команды!$A$2:$A$7500,0),$E93+2)=Команды!$AJ$9,TRUE,FALSE),IF(INDEX(Команды!$A$2:$AN$7500,MATCH(V$3,Команды!$A$2:$A$7500,0),$E93+2)=Команды!$AJ$10,TRUE,FALSE),IF(INDEX(Команды!$A$2:$AN$7500,MATCH(V$3,Команды!$A$2:$A$7500,0),$E93+2)=Команды!$AJ$11,TRUE,FALSE),IF(INDEX(Команды!$A$2:$AN$7500,MATCH(V$3,Команды!$A$2:$A$7500,0),$E93+2)=Команды!$AJ$12,TRUE,FALSE),IF(INDEX(Команды!$A$2:$AN$7500,MATCH(V$3,Команды!$A$2:$A$7500,0),$E93+2)=Команды!$AJ$13,TRUE,FALSE),IF(INDEX(Команды!$A$2:$AN$7500,MATCH(V$3,Команды!$A$2:$A$7500,0),$E93+2)=Команды!$AJ$14,TRUE,FALSE),IF(INDEX(Команды!$A$2:$AN$7500,MATCH(V$3,Команды!$A$2:$A$7500,0),$E93+2)=Команды!$AJ$15,TRUE,FALSE),IF(INDEX(Команды!$A$2:$AN$7500,MATCH(V$3,Команды!$A$2:$A$7500,0),$E93+2)=Команды!$AJ$16,TRUE,FALSE),,IF(INDEX(Команды!$A$2:$AN$7500,MATCH(V$3,Команды!$A$2:$A$7500,0),$E93+2)=Команды!$AJ$17,TRUE,FALSE),,IF(INDEX(Команды!$A$2:$AN$7500,MATCH(V$3,Команды!$A$2:$A$7500,0),$E93+2)=Команды!$AJ$18,TRUE,FALSE),,IF(INDEX(Команды!$A$2:$AN$7500,MATCH(V$3,Команды!$A$2:$A$7500,0),$E93+2)=Команды!$AJ$19,TRUE,FALSE)),INDEX(Команды!$AJ$2:$AK$19,MATCH(INDEX(Команды!$A$2:$AN$7500,MATCH(V$3,Команды!$A$2:$A$7500,0),$E93+2),Команды!$AJ$2:$AJ$19,0),2),0)</f>
        <v>0</v>
      </c>
      <c r="W93" s="175">
        <f>IF(OR(IF(INDEX(Команды!$A$2:$AN$7500,MATCH(V$3,Команды!$A$2:$A$7500,0),$E93+2)=Команды!$AJ$2,TRUE,FALSE),IF(INDEX(Команды!$A$2:$AN$7500,MATCH(V$3,Команды!$A$2:$A$7500,0),$E93+2)=Команды!$AJ$3,TRUE,FALSE),IF(INDEX(Команды!$A$2:$AN$7500,MATCH(V$3,Команды!$A$2:$A$7500,0),$E93+2)=Команды!$AJ$4,TRUE,FALSE),IF(INDEX(Команды!$A$2:$AN$7500,MATCH(V$3,Команды!$A$2:$A$7500,0),$E93+2)=Команды!$AJ$5,TRUE,FALSE),IF(INDEX(Команды!$A$2:$AN$7500,MATCH(V$3,Команды!$A$2:$A$7500,0),$E93+2)=Команды!$AJ$6,TRUE,FALSE),IF(INDEX(Команды!$A$2:$AN$7500,MATCH(V$3,Команды!$A$2:$A$7500,0),$E93+2)=Команды!$AJ$7,TRUE,FALSE),IF(INDEX(Команды!$A$2:$AN$7500,MATCH(V$3,Команды!$A$2:$A$7500,0),$E93+2)=Команды!$AJ$8,TRUE,FALSE),IF(INDEX(Команды!$A$2:$AN$7500,MATCH(V$3,Команды!$A$2:$A$7500,0),$E93+2)=Команды!$AJ$9,TRUE,FALSE),IF(INDEX(Команды!$A$2:$AN$7500,MATCH(V$3,Команды!$A$2:$A$7500,0),$E93+2)=Команды!$AJ$10,TRUE,FALSE),IF(INDEX(Команды!$A$2:$AN$7500,MATCH(V$3,Команды!$A$2:$A$7500,0),$E93+2)=Команды!$AJ$11,TRUE,FALSE),IF(INDEX(Команды!$A$2:$AN$7500,MATCH(V$3,Команды!$A$2:$A$7500,0),$E93+2)=Команды!$AJ$12,TRUE,FALSE),IF(INDEX(Команды!$A$2:$AN$7500,MATCH(V$3,Команды!$A$2:$A$7500,0),$E93+2)=Команды!$AJ$13,TRUE,FALSE),IF(INDEX(Команды!$A$2:$AN$7500,MATCH(V$3,Команды!$A$2:$A$7500,0),$E93+2)=Команды!$AJ$14,TRUE,FALSE),IF(INDEX(Команды!$A$2:$AN$7500,MATCH(V$3,Команды!$A$2:$A$7500,0),$E93+2)=Команды!$AJ$15,TRUE,FALSE),IF(INDEX(Команды!$A$2:$AN$7500,MATCH(V$3,Команды!$A$2:$A$7500,0),$E93+2)=Команды!$AJ$16,TRUE,FALSE),IF(INDEX(Команды!$A$2:$AN$7500,MATCH(V$3,Команды!$A$2:$A$7500,0),$E93+2)=Команды!$AJ$17,TRUE,FALSE),IF(INDEX(Команды!$A$2:$AN$7500,MATCH(V$3,Команды!$A$2:$A$7500,0),$E93+2)=Команды!$AJ$18,TRUE,FALSE),IF(INDEX(Команды!$A$2:$AN$7500,MATCH(V$3,Команды!$A$2:$A$7500,0),$E93+2)=Команды!$AJ$19,TRUE,FALSE)),INDEX(Команды!$AJ$2:$AL$19,MATCH(INDEX(Команды!$A$2:$AN$7500,MATCH(V$3,Команды!$A$2:$A$7500,0),$E93+2),Команды!$AJ$2:$AJ$19,0),3),0)</f>
        <v>0</v>
      </c>
      <c r="X93" s="342"/>
      <c r="Y93" s="174">
        <f>IF(OR(IF(INDEX(Команды!$A$2:$AN$7500,MATCH(Y$3,Команды!$A$2:$A$7500,0),$E93+2)=Команды!$AJ$2,TRUE,FALSE),IF(INDEX(Команды!$A$2:$AN$7500,MATCH(Y$3,Команды!$A$2:$A$7500,0),$E93+2)=Команды!$AJ$3,TRUE,FALSE),IF(INDEX(Команды!$A$2:$AN$7500,MATCH(Y$3,Команды!$A$2:$A$7500,0),$E93+2)=Команды!$AJ$4,TRUE,FALSE),IF(INDEX(Команды!$A$2:$AN$7500,MATCH(Y$3,Команды!$A$2:$A$7500,0),$E93+2)=Команды!$AJ$5,TRUE,FALSE),IF(INDEX(Команды!$A$2:$AN$7500,MATCH(Y$3,Команды!$A$2:$A$7500,0),$E93+2)=Команды!$AJ$6,TRUE,FALSE),IF(INDEX(Команды!$A$2:$AN$7500,MATCH(Y$3,Команды!$A$2:$A$7500,0),$E93+2)=Команды!$AJ$7,TRUE,FALSE),IF(INDEX(Команды!$A$2:$AN$7500,MATCH(Y$3,Команды!$A$2:$A$7500,0),$E93+2)=Команды!$AJ$8,TRUE,FALSE),IF(INDEX(Команды!$A$2:$AN$7500,MATCH(Y$3,Команды!$A$2:$A$7500,0),$E93+2)=Команды!$AJ$9,TRUE,FALSE),IF(INDEX(Команды!$A$2:$AN$7500,MATCH(Y$3,Команды!$A$2:$A$7500,0),$E93+2)=Команды!$AJ$10,TRUE,FALSE),IF(INDEX(Команды!$A$2:$AN$7500,MATCH(Y$3,Команды!$A$2:$A$7500,0),$E93+2)=Команды!$AJ$11,TRUE,FALSE),IF(INDEX(Команды!$A$2:$AN$7500,MATCH(Y$3,Команды!$A$2:$A$7500,0),$E93+2)=Команды!$AJ$12,TRUE,FALSE),IF(INDEX(Команды!$A$2:$AN$7500,MATCH(Y$3,Команды!$A$2:$A$7500,0),$E93+2)=Команды!$AJ$13,TRUE,FALSE),IF(INDEX(Команды!$A$2:$AN$7500,MATCH(Y$3,Команды!$A$2:$A$7500,0),$E93+2)=Команды!$AJ$14,TRUE,FALSE),IF(INDEX(Команды!$A$2:$AN$7500,MATCH(Y$3,Команды!$A$2:$A$7500,0),$E93+2)=Команды!$AJ$15,TRUE,FALSE),IF(INDEX(Команды!$A$2:$AN$7500,MATCH(Y$3,Команды!$A$2:$A$7500,0),$E93+2)=Команды!$AJ$16,TRUE,FALSE),,IF(INDEX(Команды!$A$2:$AN$7500,MATCH(Y$3,Команды!$A$2:$A$7500,0),$E93+2)=Команды!$AJ$17,TRUE,FALSE),,IF(INDEX(Команды!$A$2:$AN$7500,MATCH(Y$3,Команды!$A$2:$A$7500,0),$E93+2)=Команды!$AJ$18,TRUE,FALSE),,IF(INDEX(Команды!$A$2:$AN$7500,MATCH(Y$3,Команды!$A$2:$A$7500,0),$E93+2)=Команды!$AJ$19,TRUE,FALSE)),INDEX(Команды!$AJ$2:$AK$19,MATCH(INDEX(Команды!$A$2:$AN$7500,MATCH(Y$3,Команды!$A$2:$A$7500,0),$E93+2),Команды!$AJ$2:$AJ$19,0),2),0)</f>
        <v>0</v>
      </c>
      <c r="Z93" s="175">
        <f>IF(OR(IF(INDEX(Команды!$A$2:$AN$7500,MATCH(Y$3,Команды!$A$2:$A$7500,0),$E93+2)=Команды!$AJ$2,TRUE,FALSE),IF(INDEX(Команды!$A$2:$AN$7500,MATCH(Y$3,Команды!$A$2:$A$7500,0),$E93+2)=Команды!$AJ$3,TRUE,FALSE),IF(INDEX(Команды!$A$2:$AN$7500,MATCH(Y$3,Команды!$A$2:$A$7500,0),$E93+2)=Команды!$AJ$4,TRUE,FALSE),IF(INDEX(Команды!$A$2:$AN$7500,MATCH(Y$3,Команды!$A$2:$A$7500,0),$E93+2)=Команды!$AJ$5,TRUE,FALSE),IF(INDEX(Команды!$A$2:$AN$7500,MATCH(Y$3,Команды!$A$2:$A$7500,0),$E93+2)=Команды!$AJ$6,TRUE,FALSE),IF(INDEX(Команды!$A$2:$AN$7500,MATCH(Y$3,Команды!$A$2:$A$7500,0),$E93+2)=Команды!$AJ$7,TRUE,FALSE),IF(INDEX(Команды!$A$2:$AN$7500,MATCH(Y$3,Команды!$A$2:$A$7500,0),$E93+2)=Команды!$AJ$8,TRUE,FALSE),IF(INDEX(Команды!$A$2:$AN$7500,MATCH(Y$3,Команды!$A$2:$A$7500,0),$E93+2)=Команды!$AJ$9,TRUE,FALSE),IF(INDEX(Команды!$A$2:$AN$7500,MATCH(Y$3,Команды!$A$2:$A$7500,0),$E93+2)=Команды!$AJ$10,TRUE,FALSE),IF(INDEX(Команды!$A$2:$AN$7500,MATCH(Y$3,Команды!$A$2:$A$7500,0),$E93+2)=Команды!$AJ$11,TRUE,FALSE),IF(INDEX(Команды!$A$2:$AN$7500,MATCH(Y$3,Команды!$A$2:$A$7500,0),$E93+2)=Команды!$AJ$12,TRUE,FALSE),IF(INDEX(Команды!$A$2:$AN$7500,MATCH(Y$3,Команды!$A$2:$A$7500,0),$E93+2)=Команды!$AJ$13,TRUE,FALSE),IF(INDEX(Команды!$A$2:$AN$7500,MATCH(Y$3,Команды!$A$2:$A$7500,0),$E93+2)=Команды!$AJ$14,TRUE,FALSE),IF(INDEX(Команды!$A$2:$AN$7500,MATCH(Y$3,Команды!$A$2:$A$7500,0),$E93+2)=Команды!$AJ$15,TRUE,FALSE),IF(INDEX(Команды!$A$2:$AN$7500,MATCH(Y$3,Команды!$A$2:$A$7500,0),$E93+2)=Команды!$AJ$16,TRUE,FALSE),IF(INDEX(Команды!$A$2:$AN$7500,MATCH(Y$3,Команды!$A$2:$A$7500,0),$E93+2)=Команды!$AJ$17,TRUE,FALSE),IF(INDEX(Команды!$A$2:$AN$7500,MATCH(Y$3,Команды!$A$2:$A$7500,0),$E93+2)=Команды!$AJ$18,TRUE,FALSE),IF(INDEX(Команды!$A$2:$AN$7500,MATCH(Y$3,Команды!$A$2:$A$7500,0),$E93+2)=Команды!$AJ$19,TRUE,FALSE)),INDEX(Команды!$AJ$2:$AL$19,MATCH(INDEX(Команды!$A$2:$AN$7500,MATCH(Y$3,Команды!$A$2:$A$7500,0),$E93+2),Команды!$AJ$2:$AJ$19,0),3),0)</f>
        <v>0</v>
      </c>
      <c r="AA93" s="342"/>
      <c r="AB93" s="174">
        <f>IF(OR(IF(INDEX(Команды!$A$2:$AN$7500,MATCH(AB$3,Команды!$A$2:$A$7500,0),$E93+2)=Команды!$AJ$2,TRUE,FALSE),IF(INDEX(Команды!$A$2:$AN$7500,MATCH(AB$3,Команды!$A$2:$A$7500,0),$E93+2)=Команды!$AJ$3,TRUE,FALSE),IF(INDEX(Команды!$A$2:$AN$7500,MATCH(AB$3,Команды!$A$2:$A$7500,0),$E93+2)=Команды!$AJ$4,TRUE,FALSE),IF(INDEX(Команды!$A$2:$AN$7500,MATCH(AB$3,Команды!$A$2:$A$7500,0),$E93+2)=Команды!$AJ$5,TRUE,FALSE),IF(INDEX(Команды!$A$2:$AN$7500,MATCH(AB$3,Команды!$A$2:$A$7500,0),$E93+2)=Команды!$AJ$6,TRUE,FALSE),IF(INDEX(Команды!$A$2:$AN$7500,MATCH(AB$3,Команды!$A$2:$A$7500,0),$E93+2)=Команды!$AJ$7,TRUE,FALSE),IF(INDEX(Команды!$A$2:$AN$7500,MATCH(AB$3,Команды!$A$2:$A$7500,0),$E93+2)=Команды!$AJ$8,TRUE,FALSE),IF(INDEX(Команды!$A$2:$AN$7500,MATCH(AB$3,Команды!$A$2:$A$7500,0),$E93+2)=Команды!$AJ$9,TRUE,FALSE),IF(INDEX(Команды!$A$2:$AN$7500,MATCH(AB$3,Команды!$A$2:$A$7500,0),$E93+2)=Команды!$AJ$10,TRUE,FALSE),IF(INDEX(Команды!$A$2:$AN$7500,MATCH(AB$3,Команды!$A$2:$A$7500,0),$E93+2)=Команды!$AJ$11,TRUE,FALSE),IF(INDEX(Команды!$A$2:$AN$7500,MATCH(AB$3,Команды!$A$2:$A$7500,0),$E93+2)=Команды!$AJ$12,TRUE,FALSE),IF(INDEX(Команды!$A$2:$AN$7500,MATCH(AB$3,Команды!$A$2:$A$7500,0),$E93+2)=Команды!$AJ$13,TRUE,FALSE),IF(INDEX(Команды!$A$2:$AN$7500,MATCH(AB$3,Команды!$A$2:$A$7500,0),$E93+2)=Команды!$AJ$14,TRUE,FALSE),IF(INDEX(Команды!$A$2:$AN$7500,MATCH(AB$3,Команды!$A$2:$A$7500,0),$E93+2)=Команды!$AJ$15,TRUE,FALSE),IF(INDEX(Команды!$A$2:$AN$7500,MATCH(AB$3,Команды!$A$2:$A$7500,0),$E93+2)=Команды!$AJ$16,TRUE,FALSE),,IF(INDEX(Команды!$A$2:$AN$7500,MATCH(AB$3,Команды!$A$2:$A$7500,0),$E93+2)=Команды!$AJ$17,TRUE,FALSE),,IF(INDEX(Команды!$A$2:$AN$7500,MATCH(AB$3,Команды!$A$2:$A$7500,0),$E93+2)=Команды!$AJ$18,TRUE,FALSE),,IF(INDEX(Команды!$A$2:$AN$7500,MATCH(AB$3,Команды!$A$2:$A$7500,0),$E93+2)=Команды!$AJ$19,TRUE,FALSE)),INDEX(Команды!$AJ$2:$AK$19,MATCH(INDEX(Команды!$A$2:$AN$7500,MATCH(AB$3,Команды!$A$2:$A$7500,0),$E93+2),Команды!$AJ$2:$AJ$19,0),2),0)</f>
        <v>0</v>
      </c>
      <c r="AC93" s="175">
        <f>IF(OR(IF(INDEX(Команды!$A$2:$AN$7500,MATCH(AB$3,Команды!$A$2:$A$7500,0),$E93+2)=Команды!$AJ$2,TRUE,FALSE),IF(INDEX(Команды!$A$2:$AN$7500,MATCH(AB$3,Команды!$A$2:$A$7500,0),$E93+2)=Команды!$AJ$3,TRUE,FALSE),IF(INDEX(Команды!$A$2:$AN$7500,MATCH(AB$3,Команды!$A$2:$A$7500,0),$E93+2)=Команды!$AJ$4,TRUE,FALSE),IF(INDEX(Команды!$A$2:$AN$7500,MATCH(AB$3,Команды!$A$2:$A$7500,0),$E93+2)=Команды!$AJ$5,TRUE,FALSE),IF(INDEX(Команды!$A$2:$AN$7500,MATCH(AB$3,Команды!$A$2:$A$7500,0),$E93+2)=Команды!$AJ$6,TRUE,FALSE),IF(INDEX(Команды!$A$2:$AN$7500,MATCH(AB$3,Команды!$A$2:$A$7500,0),$E93+2)=Команды!$AJ$7,TRUE,FALSE),IF(INDEX(Команды!$A$2:$AN$7500,MATCH(AB$3,Команды!$A$2:$A$7500,0),$E93+2)=Команды!$AJ$8,TRUE,FALSE),IF(INDEX(Команды!$A$2:$AN$7500,MATCH(AB$3,Команды!$A$2:$A$7500,0),$E93+2)=Команды!$AJ$9,TRUE,FALSE),IF(INDEX(Команды!$A$2:$AN$7500,MATCH(AB$3,Команды!$A$2:$A$7500,0),$E93+2)=Команды!$AJ$10,TRUE,FALSE),IF(INDEX(Команды!$A$2:$AN$7500,MATCH(AB$3,Команды!$A$2:$A$7500,0),$E93+2)=Команды!$AJ$11,TRUE,FALSE),IF(INDEX(Команды!$A$2:$AN$7500,MATCH(AB$3,Команды!$A$2:$A$7500,0),$E93+2)=Команды!$AJ$12,TRUE,FALSE),IF(INDEX(Команды!$A$2:$AN$7500,MATCH(AB$3,Команды!$A$2:$A$7500,0),$E93+2)=Команды!$AJ$13,TRUE,FALSE),IF(INDEX(Команды!$A$2:$AN$7500,MATCH(AB$3,Команды!$A$2:$A$7500,0),$E93+2)=Команды!$AJ$14,TRUE,FALSE),IF(INDEX(Команды!$A$2:$AN$7500,MATCH(AB$3,Команды!$A$2:$A$7500,0),$E93+2)=Команды!$AJ$15,TRUE,FALSE),IF(INDEX(Команды!$A$2:$AN$7500,MATCH(AB$3,Команды!$A$2:$A$7500,0),$E93+2)=Команды!$AJ$16,TRUE,FALSE),IF(INDEX(Команды!$A$2:$AN$7500,MATCH(AB$3,Команды!$A$2:$A$7500,0),$E93+2)=Команды!$AJ$17,TRUE,FALSE),IF(INDEX(Команды!$A$2:$AN$7500,MATCH(AB$3,Команды!$A$2:$A$7500,0),$E93+2)=Команды!$AJ$18,TRUE,FALSE),IF(INDEX(Команды!$A$2:$AN$7500,MATCH(AB$3,Команды!$A$2:$A$7500,0),$E93+2)=Команды!$AJ$19,TRUE,FALSE)),INDEX(Команды!$AJ$2:$AL$19,MATCH(INDEX(Команды!$A$2:$AN$7500,MATCH(AB$3,Команды!$A$2:$A$7500,0),$E93+2),Команды!$AJ$2:$AJ$19,0),3),0)</f>
        <v>0</v>
      </c>
      <c r="AD93" s="342"/>
      <c r="AE93" s="174">
        <f>IF(OR(IF(INDEX(Команды!$A$2:$AN$7500,MATCH(AE$3,Команды!$A$2:$A$7500,0),$E93+2)=Команды!$AJ$2,TRUE,FALSE),IF(INDEX(Команды!$A$2:$AN$7500,MATCH(AE$3,Команды!$A$2:$A$7500,0),$E93+2)=Команды!$AJ$3,TRUE,FALSE),IF(INDEX(Команды!$A$2:$AN$7500,MATCH(AE$3,Команды!$A$2:$A$7500,0),$E93+2)=Команды!$AJ$4,TRUE,FALSE),IF(INDEX(Команды!$A$2:$AN$7500,MATCH(AE$3,Команды!$A$2:$A$7500,0),$E93+2)=Команды!$AJ$5,TRUE,FALSE),IF(INDEX(Команды!$A$2:$AN$7500,MATCH(AE$3,Команды!$A$2:$A$7500,0),$E93+2)=Команды!$AJ$6,TRUE,FALSE),IF(INDEX(Команды!$A$2:$AN$7500,MATCH(AE$3,Команды!$A$2:$A$7500,0),$E93+2)=Команды!$AJ$7,TRUE,FALSE),IF(INDEX(Команды!$A$2:$AN$7500,MATCH(AE$3,Команды!$A$2:$A$7500,0),$E93+2)=Команды!$AJ$8,TRUE,FALSE),IF(INDEX(Команды!$A$2:$AN$7500,MATCH(AE$3,Команды!$A$2:$A$7500,0),$E93+2)=Команды!$AJ$9,TRUE,FALSE),IF(INDEX(Команды!$A$2:$AN$7500,MATCH(AE$3,Команды!$A$2:$A$7500,0),$E93+2)=Команды!$AJ$10,TRUE,FALSE),IF(INDEX(Команды!$A$2:$AN$7500,MATCH(AE$3,Команды!$A$2:$A$7500,0),$E93+2)=Команды!$AJ$11,TRUE,FALSE),IF(INDEX(Команды!$A$2:$AN$7500,MATCH(AE$3,Команды!$A$2:$A$7500,0),$E93+2)=Команды!$AJ$12,TRUE,FALSE),IF(INDEX(Команды!$A$2:$AN$7500,MATCH(AE$3,Команды!$A$2:$A$7500,0),$E93+2)=Команды!$AJ$13,TRUE,FALSE),IF(INDEX(Команды!$A$2:$AN$7500,MATCH(AE$3,Команды!$A$2:$A$7500,0),$E93+2)=Команды!$AJ$14,TRUE,FALSE),IF(INDEX(Команды!$A$2:$AN$7500,MATCH(AE$3,Команды!$A$2:$A$7500,0),$E93+2)=Команды!$AJ$15,TRUE,FALSE),IF(INDEX(Команды!$A$2:$AN$7500,MATCH(AE$3,Команды!$A$2:$A$7500,0),$E93+2)=Команды!$AJ$16,TRUE,FALSE),,IF(INDEX(Команды!$A$2:$AN$7500,MATCH(AE$3,Команды!$A$2:$A$7500,0),$E93+2)=Команды!$AJ$17,TRUE,FALSE),,IF(INDEX(Команды!$A$2:$AN$7500,MATCH(AE$3,Команды!$A$2:$A$7500,0),$E93+2)=Команды!$AJ$18,TRUE,FALSE),,IF(INDEX(Команды!$A$2:$AN$7500,MATCH(AE$3,Команды!$A$2:$A$7500,0),$E93+2)=Команды!$AJ$19,TRUE,FALSE)),INDEX(Команды!$AJ$2:$AK$19,MATCH(INDEX(Команды!$A$2:$AN$7500,MATCH(AE$3,Команды!$A$2:$A$7500,0),$E93+2),Команды!$AJ$2:$AJ$19,0),2),0)</f>
        <v>0</v>
      </c>
      <c r="AF93" s="175">
        <f>IF(OR(IF(INDEX(Команды!$A$2:$AN$7500,MATCH(AE$3,Команды!$A$2:$A$7500,0),$E93+2)=Команды!$AJ$2,TRUE,FALSE),IF(INDEX(Команды!$A$2:$AN$7500,MATCH(AE$3,Команды!$A$2:$A$7500,0),$E93+2)=Команды!$AJ$3,TRUE,FALSE),IF(INDEX(Команды!$A$2:$AN$7500,MATCH(AE$3,Команды!$A$2:$A$7500,0),$E93+2)=Команды!$AJ$4,TRUE,FALSE),IF(INDEX(Команды!$A$2:$AN$7500,MATCH(AE$3,Команды!$A$2:$A$7500,0),$E93+2)=Команды!$AJ$5,TRUE,FALSE),IF(INDEX(Команды!$A$2:$AN$7500,MATCH(AE$3,Команды!$A$2:$A$7500,0),$E93+2)=Команды!$AJ$6,TRUE,FALSE),IF(INDEX(Команды!$A$2:$AN$7500,MATCH(AE$3,Команды!$A$2:$A$7500,0),$E93+2)=Команды!$AJ$7,TRUE,FALSE),IF(INDEX(Команды!$A$2:$AN$7500,MATCH(AE$3,Команды!$A$2:$A$7500,0),$E93+2)=Команды!$AJ$8,TRUE,FALSE),IF(INDEX(Команды!$A$2:$AN$7500,MATCH(AE$3,Команды!$A$2:$A$7500,0),$E93+2)=Команды!$AJ$9,TRUE,FALSE),IF(INDEX(Команды!$A$2:$AN$7500,MATCH(AE$3,Команды!$A$2:$A$7500,0),$E93+2)=Команды!$AJ$10,TRUE,FALSE),IF(INDEX(Команды!$A$2:$AN$7500,MATCH(AE$3,Команды!$A$2:$A$7500,0),$E93+2)=Команды!$AJ$11,TRUE,FALSE),IF(INDEX(Команды!$A$2:$AN$7500,MATCH(AE$3,Команды!$A$2:$A$7500,0),$E93+2)=Команды!$AJ$12,TRUE,FALSE),IF(INDEX(Команды!$A$2:$AN$7500,MATCH(AE$3,Команды!$A$2:$A$7500,0),$E93+2)=Команды!$AJ$13,TRUE,FALSE),IF(INDEX(Команды!$A$2:$AN$7500,MATCH(AE$3,Команды!$A$2:$A$7500,0),$E93+2)=Команды!$AJ$14,TRUE,FALSE),IF(INDEX(Команды!$A$2:$AN$7500,MATCH(AE$3,Команды!$A$2:$A$7500,0),$E93+2)=Команды!$AJ$15,TRUE,FALSE),IF(INDEX(Команды!$A$2:$AN$7500,MATCH(AE$3,Команды!$A$2:$A$7500,0),$E93+2)=Команды!$AJ$16,TRUE,FALSE),IF(INDEX(Команды!$A$2:$AN$7500,MATCH(AE$3,Команды!$A$2:$A$7500,0),$E93+2)=Команды!$AJ$17,TRUE,FALSE),IF(INDEX(Команды!$A$2:$AN$7500,MATCH(AE$3,Команды!$A$2:$A$7500,0),$E93+2)=Команды!$AJ$18,TRUE,FALSE),IF(INDEX(Команды!$A$2:$AN$7500,MATCH(AE$3,Команды!$A$2:$A$7500,0),$E93+2)=Команды!$AJ$19,TRUE,FALSE)),INDEX(Команды!$AJ$2:$AL$19,MATCH(INDEX(Команды!$A$2:$AN$7500,MATCH(AE$3,Команды!$A$2:$A$7500,0),$E93+2),Команды!$AJ$2:$AJ$19,0),3),0)</f>
        <v>0</v>
      </c>
      <c r="AG93" s="342"/>
      <c r="AH93" s="174">
        <f>IF(OR(IF(INDEX(Команды!$A$2:$AN$7500,MATCH(AH$3,Команды!$A$2:$A$7500,0),$E93+2)=Команды!$AJ$2,TRUE,FALSE),IF(INDEX(Команды!$A$2:$AN$7500,MATCH(AH$3,Команды!$A$2:$A$7500,0),$E93+2)=Команды!$AJ$3,TRUE,FALSE),IF(INDEX(Команды!$A$2:$AN$7500,MATCH(AH$3,Команды!$A$2:$A$7500,0),$E93+2)=Команды!$AJ$4,TRUE,FALSE),IF(INDEX(Команды!$A$2:$AN$7500,MATCH(AH$3,Команды!$A$2:$A$7500,0),$E93+2)=Команды!$AJ$5,TRUE,FALSE),IF(INDEX(Команды!$A$2:$AN$7500,MATCH(AH$3,Команды!$A$2:$A$7500,0),$E93+2)=Команды!$AJ$6,TRUE,FALSE),IF(INDEX(Команды!$A$2:$AN$7500,MATCH(AH$3,Команды!$A$2:$A$7500,0),$E93+2)=Команды!$AJ$7,TRUE,FALSE),IF(INDEX(Команды!$A$2:$AN$7500,MATCH(AH$3,Команды!$A$2:$A$7500,0),$E93+2)=Команды!$AJ$8,TRUE,FALSE),IF(INDEX(Команды!$A$2:$AN$7500,MATCH(AH$3,Команды!$A$2:$A$7500,0),$E93+2)=Команды!$AJ$9,TRUE,FALSE),IF(INDEX(Команды!$A$2:$AN$7500,MATCH(AH$3,Команды!$A$2:$A$7500,0),$E93+2)=Команды!$AJ$10,TRUE,FALSE),IF(INDEX(Команды!$A$2:$AN$7500,MATCH(AH$3,Команды!$A$2:$A$7500,0),$E93+2)=Команды!$AJ$11,TRUE,FALSE),IF(INDEX(Команды!$A$2:$AN$7500,MATCH(AH$3,Команды!$A$2:$A$7500,0),$E93+2)=Команды!$AJ$12,TRUE,FALSE),IF(INDEX(Команды!$A$2:$AN$7500,MATCH(AH$3,Команды!$A$2:$A$7500,0),$E93+2)=Команды!$AJ$13,TRUE,FALSE),IF(INDEX(Команды!$A$2:$AN$7500,MATCH(AH$3,Команды!$A$2:$A$7500,0),$E93+2)=Команды!$AJ$14,TRUE,FALSE),IF(INDEX(Команды!$A$2:$AN$7500,MATCH(AH$3,Команды!$A$2:$A$7500,0),$E93+2)=Команды!$AJ$15,TRUE,FALSE),IF(INDEX(Команды!$A$2:$AN$7500,MATCH(AH$3,Команды!$A$2:$A$7500,0),$E93+2)=Команды!$AJ$16,TRUE,FALSE),,IF(INDEX(Команды!$A$2:$AN$7500,MATCH(AH$3,Команды!$A$2:$A$7500,0),$E93+2)=Команды!$AJ$17,TRUE,FALSE),,IF(INDEX(Команды!$A$2:$AN$7500,MATCH(AH$3,Команды!$A$2:$A$7500,0),$E93+2)=Команды!$AJ$18,TRUE,FALSE),,IF(INDEX(Команды!$A$2:$AN$7500,MATCH(AH$3,Команды!$A$2:$A$7500,0),$E93+2)=Команды!$AJ$19,TRUE,FALSE)),INDEX(Команды!$AJ$2:$AK$19,MATCH(INDEX(Команды!$A$2:$AN$7500,MATCH(AH$3,Команды!$A$2:$A$7500,0),$E93+2),Команды!$AJ$2:$AJ$19,0),2),0)</f>
        <v>0</v>
      </c>
      <c r="AI93" s="175">
        <f>IF(OR(IF(INDEX(Команды!$A$2:$AN$7500,MATCH(AH$3,Команды!$A$2:$A$7500,0),$E93+2)=Команды!$AJ$2,TRUE,FALSE),IF(INDEX(Команды!$A$2:$AN$7500,MATCH(AH$3,Команды!$A$2:$A$7500,0),$E93+2)=Команды!$AJ$3,TRUE,FALSE),IF(INDEX(Команды!$A$2:$AN$7500,MATCH(AH$3,Команды!$A$2:$A$7500,0),$E93+2)=Команды!$AJ$4,TRUE,FALSE),IF(INDEX(Команды!$A$2:$AN$7500,MATCH(AH$3,Команды!$A$2:$A$7500,0),$E93+2)=Команды!$AJ$5,TRUE,FALSE),IF(INDEX(Команды!$A$2:$AN$7500,MATCH(AH$3,Команды!$A$2:$A$7500,0),$E93+2)=Команды!$AJ$6,TRUE,FALSE),IF(INDEX(Команды!$A$2:$AN$7500,MATCH(AH$3,Команды!$A$2:$A$7500,0),$E93+2)=Команды!$AJ$7,TRUE,FALSE),IF(INDEX(Команды!$A$2:$AN$7500,MATCH(AH$3,Команды!$A$2:$A$7500,0),$E93+2)=Команды!$AJ$8,TRUE,FALSE),IF(INDEX(Команды!$A$2:$AN$7500,MATCH(AH$3,Команды!$A$2:$A$7500,0),$E93+2)=Команды!$AJ$9,TRUE,FALSE),IF(INDEX(Команды!$A$2:$AN$7500,MATCH(AH$3,Команды!$A$2:$A$7500,0),$E93+2)=Команды!$AJ$10,TRUE,FALSE),IF(INDEX(Команды!$A$2:$AN$7500,MATCH(AH$3,Команды!$A$2:$A$7500,0),$E93+2)=Команды!$AJ$11,TRUE,FALSE),IF(INDEX(Команды!$A$2:$AN$7500,MATCH(AH$3,Команды!$A$2:$A$7500,0),$E93+2)=Команды!$AJ$12,TRUE,FALSE),IF(INDEX(Команды!$A$2:$AN$7500,MATCH(AH$3,Команды!$A$2:$A$7500,0),$E93+2)=Команды!$AJ$13,TRUE,FALSE),IF(INDEX(Команды!$A$2:$AN$7500,MATCH(AH$3,Команды!$A$2:$A$7500,0),$E93+2)=Команды!$AJ$14,TRUE,FALSE),IF(INDEX(Команды!$A$2:$AN$7500,MATCH(AH$3,Команды!$A$2:$A$7500,0),$E93+2)=Команды!$AJ$15,TRUE,FALSE),IF(INDEX(Команды!$A$2:$AN$7500,MATCH(AH$3,Команды!$A$2:$A$7500,0),$E93+2)=Команды!$AJ$16,TRUE,FALSE),IF(INDEX(Команды!$A$2:$AN$7500,MATCH(AH$3,Команды!$A$2:$A$7500,0),$E93+2)=Команды!$AJ$17,TRUE,FALSE),IF(INDEX(Команды!$A$2:$AN$7500,MATCH(AH$3,Команды!$A$2:$A$7500,0),$E93+2)=Команды!$AJ$18,TRUE,FALSE),IF(INDEX(Команды!$A$2:$AN$7500,MATCH(AH$3,Команды!$A$2:$A$7500,0),$E93+2)=Команды!$AJ$19,TRUE,FALSE)),INDEX(Команды!$AJ$2:$AL$19,MATCH(INDEX(Команды!$A$2:$AN$7500,MATCH(AH$3,Команды!$A$2:$A$7500,0),$E93+2),Команды!$AJ$2:$AJ$19,0),3),0)</f>
        <v>0</v>
      </c>
      <c r="AJ93" s="342"/>
      <c r="AK93" s="174">
        <f>IF(OR(IF(INDEX(Команды!$A$2:$AN$7500,MATCH(AK$3,Команды!$A$2:$A$7500,0),$E93+2)=Команды!$AJ$2,TRUE,FALSE),IF(INDEX(Команды!$A$2:$AN$7500,MATCH(AK$3,Команды!$A$2:$A$7500,0),$E93+2)=Команды!$AJ$3,TRUE,FALSE),IF(INDEX(Команды!$A$2:$AN$7500,MATCH(AK$3,Команды!$A$2:$A$7500,0),$E93+2)=Команды!$AJ$4,TRUE,FALSE),IF(INDEX(Команды!$A$2:$AN$7500,MATCH(AK$3,Команды!$A$2:$A$7500,0),$E93+2)=Команды!$AJ$5,TRUE,FALSE),IF(INDEX(Команды!$A$2:$AN$7500,MATCH(AK$3,Команды!$A$2:$A$7500,0),$E93+2)=Команды!$AJ$6,TRUE,FALSE),IF(INDEX(Команды!$A$2:$AN$7500,MATCH(AK$3,Команды!$A$2:$A$7500,0),$E93+2)=Команды!$AJ$7,TRUE,FALSE),IF(INDEX(Команды!$A$2:$AN$7500,MATCH(AK$3,Команды!$A$2:$A$7500,0),$E93+2)=Команды!$AJ$8,TRUE,FALSE),IF(INDEX(Команды!$A$2:$AN$7500,MATCH(AK$3,Команды!$A$2:$A$7500,0),$E93+2)=Команды!$AJ$9,TRUE,FALSE),IF(INDEX(Команды!$A$2:$AN$7500,MATCH(AK$3,Команды!$A$2:$A$7500,0),$E93+2)=Команды!$AJ$10,TRUE,FALSE),IF(INDEX(Команды!$A$2:$AN$7500,MATCH(AK$3,Команды!$A$2:$A$7500,0),$E93+2)=Команды!$AJ$11,TRUE,FALSE),IF(INDEX(Команды!$A$2:$AN$7500,MATCH(AK$3,Команды!$A$2:$A$7500,0),$E93+2)=Команды!$AJ$12,TRUE,FALSE),IF(INDEX(Команды!$A$2:$AN$7500,MATCH(AK$3,Команды!$A$2:$A$7500,0),$E93+2)=Команды!$AJ$13,TRUE,FALSE),IF(INDEX(Команды!$A$2:$AN$7500,MATCH(AK$3,Команды!$A$2:$A$7500,0),$E93+2)=Команды!$AJ$14,TRUE,FALSE),IF(INDEX(Команды!$A$2:$AN$7500,MATCH(AK$3,Команды!$A$2:$A$7500,0),$E93+2)=Команды!$AJ$15,TRUE,FALSE),IF(INDEX(Команды!$A$2:$AN$7500,MATCH(AK$3,Команды!$A$2:$A$7500,0),$E93+2)=Команды!$AJ$16,TRUE,FALSE),,IF(INDEX(Команды!$A$2:$AN$7500,MATCH(AK$3,Команды!$A$2:$A$7500,0),$E93+2)=Команды!$AJ$17,TRUE,FALSE),,IF(INDEX(Команды!$A$2:$AN$7500,MATCH(AK$3,Команды!$A$2:$A$7500,0),$E93+2)=Команды!$AJ$18,TRUE,FALSE),,IF(INDEX(Команды!$A$2:$AN$7500,MATCH(AK$3,Команды!$A$2:$A$7500,0),$E93+2)=Команды!$AJ$19,TRUE,FALSE)),INDEX(Команды!$AJ$2:$AK$19,MATCH(INDEX(Команды!$A$2:$AN$7500,MATCH(AK$3,Команды!$A$2:$A$7500,0),$E93+2),Команды!$AJ$2:$AJ$19,0),2),0)</f>
        <v>0</v>
      </c>
      <c r="AL93" s="175">
        <f>IF(OR(IF(INDEX(Команды!$A$2:$AN$7500,MATCH(AK$3,Команды!$A$2:$A$7500,0),$E93+2)=Команды!$AJ$2,TRUE,FALSE),IF(INDEX(Команды!$A$2:$AN$7500,MATCH(AK$3,Команды!$A$2:$A$7500,0),$E93+2)=Команды!$AJ$3,TRUE,FALSE),IF(INDEX(Команды!$A$2:$AN$7500,MATCH(AK$3,Команды!$A$2:$A$7500,0),$E93+2)=Команды!$AJ$4,TRUE,FALSE),IF(INDEX(Команды!$A$2:$AN$7500,MATCH(AK$3,Команды!$A$2:$A$7500,0),$E93+2)=Команды!$AJ$5,TRUE,FALSE),IF(INDEX(Команды!$A$2:$AN$7500,MATCH(AK$3,Команды!$A$2:$A$7500,0),$E93+2)=Команды!$AJ$6,TRUE,FALSE),IF(INDEX(Команды!$A$2:$AN$7500,MATCH(AK$3,Команды!$A$2:$A$7500,0),$E93+2)=Команды!$AJ$7,TRUE,FALSE),IF(INDEX(Команды!$A$2:$AN$7500,MATCH(AK$3,Команды!$A$2:$A$7500,0),$E93+2)=Команды!$AJ$8,TRUE,FALSE),IF(INDEX(Команды!$A$2:$AN$7500,MATCH(AK$3,Команды!$A$2:$A$7500,0),$E93+2)=Команды!$AJ$9,TRUE,FALSE),IF(INDEX(Команды!$A$2:$AN$7500,MATCH(AK$3,Команды!$A$2:$A$7500,0),$E93+2)=Команды!$AJ$10,TRUE,FALSE),IF(INDEX(Команды!$A$2:$AN$7500,MATCH(AK$3,Команды!$A$2:$A$7500,0),$E93+2)=Команды!$AJ$11,TRUE,FALSE),IF(INDEX(Команды!$A$2:$AN$7500,MATCH(AK$3,Команды!$A$2:$A$7500,0),$E93+2)=Команды!$AJ$12,TRUE,FALSE),IF(INDEX(Команды!$A$2:$AN$7500,MATCH(AK$3,Команды!$A$2:$A$7500,0),$E93+2)=Команды!$AJ$13,TRUE,FALSE),IF(INDEX(Команды!$A$2:$AN$7500,MATCH(AK$3,Команды!$A$2:$A$7500,0),$E93+2)=Команды!$AJ$14,TRUE,FALSE),IF(INDEX(Команды!$A$2:$AN$7500,MATCH(AK$3,Команды!$A$2:$A$7500,0),$E93+2)=Команды!$AJ$15,TRUE,FALSE),IF(INDEX(Команды!$A$2:$AN$7500,MATCH(AK$3,Команды!$A$2:$A$7500,0),$E93+2)=Команды!$AJ$16,TRUE,FALSE),IF(INDEX(Команды!$A$2:$AN$7500,MATCH(AK$3,Команды!$A$2:$A$7500,0),$E93+2)=Команды!$AJ$17,TRUE,FALSE),IF(INDEX(Команды!$A$2:$AN$7500,MATCH(AK$3,Команды!$A$2:$A$7500,0),$E93+2)=Команды!$AJ$18,TRUE,FALSE),IF(INDEX(Команды!$A$2:$AN$7500,MATCH(AK$3,Команды!$A$2:$A$7500,0),$E93+2)=Команды!$AJ$19,TRUE,FALSE)),INDEX(Команды!$AJ$2:$AL$19,MATCH(INDEX(Команды!$A$2:$AN$7500,MATCH(AK$3,Команды!$A$2:$A$7500,0),$E93+2),Команды!$AJ$2:$AJ$19,0),3),0)</f>
        <v>0</v>
      </c>
      <c r="AM93" s="342"/>
      <c r="AN93" s="174">
        <f>IF(OR(IF(INDEX(Команды!$A$2:$AN$7500,MATCH(AN$3,Команды!$A$2:$A$7500,0),$E93+2)=Команды!$AJ$2,TRUE,FALSE),IF(INDEX(Команды!$A$2:$AN$7500,MATCH(AN$3,Команды!$A$2:$A$7500,0),$E93+2)=Команды!$AJ$3,TRUE,FALSE),IF(INDEX(Команды!$A$2:$AN$7500,MATCH(AN$3,Команды!$A$2:$A$7500,0),$E93+2)=Команды!$AJ$4,TRUE,FALSE),IF(INDEX(Команды!$A$2:$AN$7500,MATCH(AN$3,Команды!$A$2:$A$7500,0),$E93+2)=Команды!$AJ$5,TRUE,FALSE),IF(INDEX(Команды!$A$2:$AN$7500,MATCH(AN$3,Команды!$A$2:$A$7500,0),$E93+2)=Команды!$AJ$6,TRUE,FALSE),IF(INDEX(Команды!$A$2:$AN$7500,MATCH(AN$3,Команды!$A$2:$A$7500,0),$E93+2)=Команды!$AJ$7,TRUE,FALSE),IF(INDEX(Команды!$A$2:$AN$7500,MATCH(AN$3,Команды!$A$2:$A$7500,0),$E93+2)=Команды!$AJ$8,TRUE,FALSE),IF(INDEX(Команды!$A$2:$AN$7500,MATCH(AN$3,Команды!$A$2:$A$7500,0),$E93+2)=Команды!$AJ$9,TRUE,FALSE),IF(INDEX(Команды!$A$2:$AN$7500,MATCH(AN$3,Команды!$A$2:$A$7500,0),$E93+2)=Команды!$AJ$10,TRUE,FALSE),IF(INDEX(Команды!$A$2:$AN$7500,MATCH(AN$3,Команды!$A$2:$A$7500,0),$E93+2)=Команды!$AJ$11,TRUE,FALSE),IF(INDEX(Команды!$A$2:$AN$7500,MATCH(AN$3,Команды!$A$2:$A$7500,0),$E93+2)=Команды!$AJ$12,TRUE,FALSE),IF(INDEX(Команды!$A$2:$AN$7500,MATCH(AN$3,Команды!$A$2:$A$7500,0),$E93+2)=Команды!$AJ$13,TRUE,FALSE),IF(INDEX(Команды!$A$2:$AN$7500,MATCH(AN$3,Команды!$A$2:$A$7500,0),$E93+2)=Команды!$AJ$14,TRUE,FALSE),IF(INDEX(Команды!$A$2:$AN$7500,MATCH(AN$3,Команды!$A$2:$A$7500,0),$E93+2)=Команды!$AJ$15,TRUE,FALSE),IF(INDEX(Команды!$A$2:$AN$7500,MATCH(AN$3,Команды!$A$2:$A$7500,0),$E93+2)=Команды!$AJ$16,TRUE,FALSE),,IF(INDEX(Команды!$A$2:$AN$7500,MATCH(AN$3,Команды!$A$2:$A$7500,0),$E93+2)=Команды!$AJ$17,TRUE,FALSE),,IF(INDEX(Команды!$A$2:$AN$7500,MATCH(AN$3,Команды!$A$2:$A$7500,0),$E93+2)=Команды!$AJ$18,TRUE,FALSE),,IF(INDEX(Команды!$A$2:$AN$7500,MATCH(AN$3,Команды!$A$2:$A$7500,0),$E93+2)=Команды!$AJ$19,TRUE,FALSE)),INDEX(Команды!$AJ$2:$AK$19,MATCH(INDEX(Команды!$A$2:$AN$7500,MATCH(AN$3,Команды!$A$2:$A$7500,0),$E93+2),Команды!$AJ$2:$AJ$19,0),2),0)</f>
        <v>0</v>
      </c>
      <c r="AO93" s="175">
        <f>IF(OR(IF(INDEX(Команды!$A$2:$AN$7500,MATCH(AN$3,Команды!$A$2:$A$7500,0),$E93+2)=Команды!$AJ$2,TRUE,FALSE),IF(INDEX(Команды!$A$2:$AN$7500,MATCH(AN$3,Команды!$A$2:$A$7500,0),$E93+2)=Команды!$AJ$3,TRUE,FALSE),IF(INDEX(Команды!$A$2:$AN$7500,MATCH(AN$3,Команды!$A$2:$A$7500,0),$E93+2)=Команды!$AJ$4,TRUE,FALSE),IF(INDEX(Команды!$A$2:$AN$7500,MATCH(AN$3,Команды!$A$2:$A$7500,0),$E93+2)=Команды!$AJ$5,TRUE,FALSE),IF(INDEX(Команды!$A$2:$AN$7500,MATCH(AN$3,Команды!$A$2:$A$7500,0),$E93+2)=Команды!$AJ$6,TRUE,FALSE),IF(INDEX(Команды!$A$2:$AN$7500,MATCH(AN$3,Команды!$A$2:$A$7500,0),$E93+2)=Команды!$AJ$7,TRUE,FALSE),IF(INDEX(Команды!$A$2:$AN$7500,MATCH(AN$3,Команды!$A$2:$A$7500,0),$E93+2)=Команды!$AJ$8,TRUE,FALSE),IF(INDEX(Команды!$A$2:$AN$7500,MATCH(AN$3,Команды!$A$2:$A$7500,0),$E93+2)=Команды!$AJ$9,TRUE,FALSE),IF(INDEX(Команды!$A$2:$AN$7500,MATCH(AN$3,Команды!$A$2:$A$7500,0),$E93+2)=Команды!$AJ$10,TRUE,FALSE),IF(INDEX(Команды!$A$2:$AN$7500,MATCH(AN$3,Команды!$A$2:$A$7500,0),$E93+2)=Команды!$AJ$11,TRUE,FALSE),IF(INDEX(Команды!$A$2:$AN$7500,MATCH(AN$3,Команды!$A$2:$A$7500,0),$E93+2)=Команды!$AJ$12,TRUE,FALSE),IF(INDEX(Команды!$A$2:$AN$7500,MATCH(AN$3,Команды!$A$2:$A$7500,0),$E93+2)=Команды!$AJ$13,TRUE,FALSE),IF(INDEX(Команды!$A$2:$AN$7500,MATCH(AN$3,Команды!$A$2:$A$7500,0),$E93+2)=Команды!$AJ$14,TRUE,FALSE),IF(INDEX(Команды!$A$2:$AN$7500,MATCH(AN$3,Команды!$A$2:$A$7500,0),$E93+2)=Команды!$AJ$15,TRUE,FALSE),IF(INDEX(Команды!$A$2:$AN$7500,MATCH(AN$3,Команды!$A$2:$A$7500,0),$E93+2)=Команды!$AJ$16,TRUE,FALSE),IF(INDEX(Команды!$A$2:$AN$7500,MATCH(AN$3,Команды!$A$2:$A$7500,0),$E93+2)=Команды!$AJ$17,TRUE,FALSE),IF(INDEX(Команды!$A$2:$AN$7500,MATCH(AN$3,Команды!$A$2:$A$7500,0),$E93+2)=Команды!$AJ$18,TRUE,FALSE),IF(INDEX(Команды!$A$2:$AN$7500,MATCH(AN$3,Команды!$A$2:$A$7500,0),$E93+2)=Команды!$AJ$19,TRUE,FALSE)),INDEX(Команды!$AJ$2:$AL$19,MATCH(INDEX(Команды!$A$2:$AN$7500,MATCH(AN$3,Команды!$A$2:$A$7500,0),$E93+2),Команды!$AJ$2:$AJ$19,0),3),0)</f>
        <v>0</v>
      </c>
      <c r="AP93" s="342"/>
      <c r="AQ93" s="174">
        <f>IF(OR(IF(INDEX(Команды!$A$2:$AN$7500,MATCH(AQ$3,Команды!$A$2:$A$7500,0),$E93+2)=Команды!$AJ$2,TRUE,FALSE),IF(INDEX(Команды!$A$2:$AN$7500,MATCH(AQ$3,Команды!$A$2:$A$7500,0),$E93+2)=Команды!$AJ$3,TRUE,FALSE),IF(INDEX(Команды!$A$2:$AN$7500,MATCH(AQ$3,Команды!$A$2:$A$7500,0),$E93+2)=Команды!$AJ$4,TRUE,FALSE),IF(INDEX(Команды!$A$2:$AN$7500,MATCH(AQ$3,Команды!$A$2:$A$7500,0),$E93+2)=Команды!$AJ$5,TRUE,FALSE),IF(INDEX(Команды!$A$2:$AN$7500,MATCH(AQ$3,Команды!$A$2:$A$7500,0),$E93+2)=Команды!$AJ$6,TRUE,FALSE),IF(INDEX(Команды!$A$2:$AN$7500,MATCH(AQ$3,Команды!$A$2:$A$7500,0),$E93+2)=Команды!$AJ$7,TRUE,FALSE),IF(INDEX(Команды!$A$2:$AN$7500,MATCH(AQ$3,Команды!$A$2:$A$7500,0),$E93+2)=Команды!$AJ$8,TRUE,FALSE),IF(INDEX(Команды!$A$2:$AN$7500,MATCH(AQ$3,Команды!$A$2:$A$7500,0),$E93+2)=Команды!$AJ$9,TRUE,FALSE),IF(INDEX(Команды!$A$2:$AN$7500,MATCH(AQ$3,Команды!$A$2:$A$7500,0),$E93+2)=Команды!$AJ$10,TRUE,FALSE),IF(INDEX(Команды!$A$2:$AN$7500,MATCH(AQ$3,Команды!$A$2:$A$7500,0),$E93+2)=Команды!$AJ$11,TRUE,FALSE),IF(INDEX(Команды!$A$2:$AN$7500,MATCH(AQ$3,Команды!$A$2:$A$7500,0),$E93+2)=Команды!$AJ$12,TRUE,FALSE),IF(INDEX(Команды!$A$2:$AN$7500,MATCH(AQ$3,Команды!$A$2:$A$7500,0),$E93+2)=Команды!$AJ$13,TRUE,FALSE),IF(INDEX(Команды!$A$2:$AN$7500,MATCH(AQ$3,Команды!$A$2:$A$7500,0),$E93+2)=Команды!$AJ$14,TRUE,FALSE),IF(INDEX(Команды!$A$2:$AN$7500,MATCH(AQ$3,Команды!$A$2:$A$7500,0),$E93+2)=Команды!$AJ$15,TRUE,FALSE),IF(INDEX(Команды!$A$2:$AN$7500,MATCH(AQ$3,Команды!$A$2:$A$7500,0),$E93+2)=Команды!$AJ$16,TRUE,FALSE),,IF(INDEX(Команды!$A$2:$AN$7500,MATCH(AQ$3,Команды!$A$2:$A$7500,0),$E93+2)=Команды!$AJ$17,TRUE,FALSE),,IF(INDEX(Команды!$A$2:$AN$7500,MATCH(AQ$3,Команды!$A$2:$A$7500,0),$E93+2)=Команды!$AJ$18,TRUE,FALSE),,IF(INDEX(Команды!$A$2:$AN$7500,MATCH(AQ$3,Команды!$A$2:$A$7500,0),$E93+2)=Команды!$AJ$19,TRUE,FALSE)),INDEX(Команды!$AJ$2:$AK$19,MATCH(INDEX(Команды!$A$2:$AN$7500,MATCH(AQ$3,Команды!$A$2:$A$7500,0),$E93+2),Команды!$AJ$2:$AJ$19,0),2),0)</f>
        <v>0</v>
      </c>
      <c r="AR93" s="175">
        <f>IF(OR(IF(INDEX(Команды!$A$2:$AN$7500,MATCH(AQ$3,Команды!$A$2:$A$7500,0),$E93+2)=Команды!$AJ$2,TRUE,FALSE),IF(INDEX(Команды!$A$2:$AN$7500,MATCH(AQ$3,Команды!$A$2:$A$7500,0),$E93+2)=Команды!$AJ$3,TRUE,FALSE),IF(INDEX(Команды!$A$2:$AN$7500,MATCH(AQ$3,Команды!$A$2:$A$7500,0),$E93+2)=Команды!$AJ$4,TRUE,FALSE),IF(INDEX(Команды!$A$2:$AN$7500,MATCH(AQ$3,Команды!$A$2:$A$7500,0),$E93+2)=Команды!$AJ$5,TRUE,FALSE),IF(INDEX(Команды!$A$2:$AN$7500,MATCH(AQ$3,Команды!$A$2:$A$7500,0),$E93+2)=Команды!$AJ$6,TRUE,FALSE),IF(INDEX(Команды!$A$2:$AN$7500,MATCH(AQ$3,Команды!$A$2:$A$7500,0),$E93+2)=Команды!$AJ$7,TRUE,FALSE),IF(INDEX(Команды!$A$2:$AN$7500,MATCH(AQ$3,Команды!$A$2:$A$7500,0),$E93+2)=Команды!$AJ$8,TRUE,FALSE),IF(INDEX(Команды!$A$2:$AN$7500,MATCH(AQ$3,Команды!$A$2:$A$7500,0),$E93+2)=Команды!$AJ$9,TRUE,FALSE),IF(INDEX(Команды!$A$2:$AN$7500,MATCH(AQ$3,Команды!$A$2:$A$7500,0),$E93+2)=Команды!$AJ$10,TRUE,FALSE),IF(INDEX(Команды!$A$2:$AN$7500,MATCH(AQ$3,Команды!$A$2:$A$7500,0),$E93+2)=Команды!$AJ$11,TRUE,FALSE),IF(INDEX(Команды!$A$2:$AN$7500,MATCH(AQ$3,Команды!$A$2:$A$7500,0),$E93+2)=Команды!$AJ$12,TRUE,FALSE),IF(INDEX(Команды!$A$2:$AN$7500,MATCH(AQ$3,Команды!$A$2:$A$7500,0),$E93+2)=Команды!$AJ$13,TRUE,FALSE),IF(INDEX(Команды!$A$2:$AN$7500,MATCH(AQ$3,Команды!$A$2:$A$7500,0),$E93+2)=Команды!$AJ$14,TRUE,FALSE),IF(INDEX(Команды!$A$2:$AN$7500,MATCH(AQ$3,Команды!$A$2:$A$7500,0),$E93+2)=Команды!$AJ$15,TRUE,FALSE),IF(INDEX(Команды!$A$2:$AN$7500,MATCH(AQ$3,Команды!$A$2:$A$7500,0),$E93+2)=Команды!$AJ$16,TRUE,FALSE),IF(INDEX(Команды!$A$2:$AN$7500,MATCH(AQ$3,Команды!$A$2:$A$7500,0),$E93+2)=Команды!$AJ$17,TRUE,FALSE),IF(INDEX(Команды!$A$2:$AN$7500,MATCH(AQ$3,Команды!$A$2:$A$7500,0),$E93+2)=Команды!$AJ$18,TRUE,FALSE),IF(INDEX(Команды!$A$2:$AN$7500,MATCH(AQ$3,Команды!$A$2:$A$7500,0),$E93+2)=Команды!$AJ$19,TRUE,FALSE)),INDEX(Команды!$AJ$2:$AL$19,MATCH(INDEX(Команды!$A$2:$AN$7500,MATCH(AQ$3,Команды!$A$2:$A$7500,0),$E93+2),Команды!$AJ$2:$AJ$19,0),3),0)</f>
        <v>0</v>
      </c>
      <c r="AS93" s="342"/>
      <c r="AT93" s="174">
        <f>IF(OR(IF(INDEX(Команды!$A$2:$AN$7500,MATCH(AT$3,Команды!$A$2:$A$7500,0),$E93+2)=Команды!$AJ$2,TRUE,FALSE),IF(INDEX(Команды!$A$2:$AN$7500,MATCH(AT$3,Команды!$A$2:$A$7500,0),$E93+2)=Команды!$AJ$3,TRUE,FALSE),IF(INDEX(Команды!$A$2:$AN$7500,MATCH(AT$3,Команды!$A$2:$A$7500,0),$E93+2)=Команды!$AJ$4,TRUE,FALSE),IF(INDEX(Команды!$A$2:$AN$7500,MATCH(AT$3,Команды!$A$2:$A$7500,0),$E93+2)=Команды!$AJ$5,TRUE,FALSE),IF(INDEX(Команды!$A$2:$AN$7500,MATCH(AT$3,Команды!$A$2:$A$7500,0),$E93+2)=Команды!$AJ$6,TRUE,FALSE),IF(INDEX(Команды!$A$2:$AN$7500,MATCH(AT$3,Команды!$A$2:$A$7500,0),$E93+2)=Команды!$AJ$7,TRUE,FALSE),IF(INDEX(Команды!$A$2:$AN$7500,MATCH(AT$3,Команды!$A$2:$A$7500,0),$E93+2)=Команды!$AJ$8,TRUE,FALSE),IF(INDEX(Команды!$A$2:$AN$7500,MATCH(AT$3,Команды!$A$2:$A$7500,0),$E93+2)=Команды!$AJ$9,TRUE,FALSE),IF(INDEX(Команды!$A$2:$AN$7500,MATCH(AT$3,Команды!$A$2:$A$7500,0),$E93+2)=Команды!$AJ$10,TRUE,FALSE),IF(INDEX(Команды!$A$2:$AN$7500,MATCH(AT$3,Команды!$A$2:$A$7500,0),$E93+2)=Команды!$AJ$11,TRUE,FALSE),IF(INDEX(Команды!$A$2:$AN$7500,MATCH(AT$3,Команды!$A$2:$A$7500,0),$E93+2)=Команды!$AJ$12,TRUE,FALSE),IF(INDEX(Команды!$A$2:$AN$7500,MATCH(AT$3,Команды!$A$2:$A$7500,0),$E93+2)=Команды!$AJ$13,TRUE,FALSE),IF(INDEX(Команды!$A$2:$AN$7500,MATCH(AT$3,Команды!$A$2:$A$7500,0),$E93+2)=Команды!$AJ$14,TRUE,FALSE),IF(INDEX(Команды!$A$2:$AN$7500,MATCH(AT$3,Команды!$A$2:$A$7500,0),$E93+2)=Команды!$AJ$15,TRUE,FALSE),IF(INDEX(Команды!$A$2:$AN$7500,MATCH(AT$3,Команды!$A$2:$A$7500,0),$E93+2)=Команды!$AJ$16,TRUE,FALSE),,IF(INDEX(Команды!$A$2:$AN$7500,MATCH(AT$3,Команды!$A$2:$A$7500,0),$E93+2)=Команды!$AJ$17,TRUE,FALSE),,IF(INDEX(Команды!$A$2:$AN$7500,MATCH(AT$3,Команды!$A$2:$A$7500,0),$E93+2)=Команды!$AJ$18,TRUE,FALSE),,IF(INDEX(Команды!$A$2:$AN$7500,MATCH(AT$3,Команды!$A$2:$A$7500,0),$E93+2)=Команды!$AJ$19,TRUE,FALSE)),INDEX(Команды!$AJ$2:$AK$19,MATCH(INDEX(Команды!$A$2:$AN$7500,MATCH(AT$3,Команды!$A$2:$A$7500,0),$E93+2),Команды!$AJ$2:$AJ$19,0),2),0)</f>
        <v>0</v>
      </c>
      <c r="AU93" s="175">
        <f>IF(OR(IF(INDEX(Команды!$A$2:$AN$7500,MATCH(AT$3,Команды!$A$2:$A$7500,0),$E93+2)=Команды!$AJ$2,TRUE,FALSE),IF(INDEX(Команды!$A$2:$AN$7500,MATCH(AT$3,Команды!$A$2:$A$7500,0),$E93+2)=Команды!$AJ$3,TRUE,FALSE),IF(INDEX(Команды!$A$2:$AN$7500,MATCH(AT$3,Команды!$A$2:$A$7500,0),$E93+2)=Команды!$AJ$4,TRUE,FALSE),IF(INDEX(Команды!$A$2:$AN$7500,MATCH(AT$3,Команды!$A$2:$A$7500,0),$E93+2)=Команды!$AJ$5,TRUE,FALSE),IF(INDEX(Команды!$A$2:$AN$7500,MATCH(AT$3,Команды!$A$2:$A$7500,0),$E93+2)=Команды!$AJ$6,TRUE,FALSE),IF(INDEX(Команды!$A$2:$AN$7500,MATCH(AT$3,Команды!$A$2:$A$7500,0),$E93+2)=Команды!$AJ$7,TRUE,FALSE),IF(INDEX(Команды!$A$2:$AN$7500,MATCH(AT$3,Команды!$A$2:$A$7500,0),$E93+2)=Команды!$AJ$8,TRUE,FALSE),IF(INDEX(Команды!$A$2:$AN$7500,MATCH(AT$3,Команды!$A$2:$A$7500,0),$E93+2)=Команды!$AJ$9,TRUE,FALSE),IF(INDEX(Команды!$A$2:$AN$7500,MATCH(AT$3,Команды!$A$2:$A$7500,0),$E93+2)=Команды!$AJ$10,TRUE,FALSE),IF(INDEX(Команды!$A$2:$AN$7500,MATCH(AT$3,Команды!$A$2:$A$7500,0),$E93+2)=Команды!$AJ$11,TRUE,FALSE),IF(INDEX(Команды!$A$2:$AN$7500,MATCH(AT$3,Команды!$A$2:$A$7500,0),$E93+2)=Команды!$AJ$12,TRUE,FALSE),IF(INDEX(Команды!$A$2:$AN$7500,MATCH(AT$3,Команды!$A$2:$A$7500,0),$E93+2)=Команды!$AJ$13,TRUE,FALSE),IF(INDEX(Команды!$A$2:$AN$7500,MATCH(AT$3,Команды!$A$2:$A$7500,0),$E93+2)=Команды!$AJ$14,TRUE,FALSE),IF(INDEX(Команды!$A$2:$AN$7500,MATCH(AT$3,Команды!$A$2:$A$7500,0),$E93+2)=Команды!$AJ$15,TRUE,FALSE),IF(INDEX(Команды!$A$2:$AN$7500,MATCH(AT$3,Команды!$A$2:$A$7500,0),$E93+2)=Команды!$AJ$16,TRUE,FALSE),IF(INDEX(Команды!$A$2:$AN$7500,MATCH(AT$3,Команды!$A$2:$A$7500,0),$E93+2)=Команды!$AJ$17,TRUE,FALSE),IF(INDEX(Команды!$A$2:$AN$7500,MATCH(AT$3,Команды!$A$2:$A$7500,0),$E93+2)=Команды!$AJ$18,TRUE,FALSE),IF(INDEX(Команды!$A$2:$AN$7500,MATCH(AT$3,Команды!$A$2:$A$7500,0),$E93+2)=Команды!$AJ$19,TRUE,FALSE)),INDEX(Команды!$AJ$2:$AL$19,MATCH(INDEX(Команды!$A$2:$AN$7500,MATCH(AT$3,Команды!$A$2:$A$7500,0),$E93+2),Команды!$AJ$2:$AJ$19,0),3),0)</f>
        <v>0</v>
      </c>
      <c r="AV93" s="342"/>
      <c r="AW93" s="174">
        <f>IF(OR(IF(INDEX(Команды!$A$2:$AN$7500,MATCH(AW$3,Команды!$A$2:$A$7500,0),$E93+2)=Команды!$AJ$2,TRUE,FALSE),IF(INDEX(Команды!$A$2:$AN$7500,MATCH(AW$3,Команды!$A$2:$A$7500,0),$E93+2)=Команды!$AJ$3,TRUE,FALSE),IF(INDEX(Команды!$A$2:$AN$7500,MATCH(AW$3,Команды!$A$2:$A$7500,0),$E93+2)=Команды!$AJ$4,TRUE,FALSE),IF(INDEX(Команды!$A$2:$AN$7500,MATCH(AW$3,Команды!$A$2:$A$7500,0),$E93+2)=Команды!$AJ$5,TRUE,FALSE),IF(INDEX(Команды!$A$2:$AN$7500,MATCH(AW$3,Команды!$A$2:$A$7500,0),$E93+2)=Команды!$AJ$6,TRUE,FALSE),IF(INDEX(Команды!$A$2:$AN$7500,MATCH(AW$3,Команды!$A$2:$A$7500,0),$E93+2)=Команды!$AJ$7,TRUE,FALSE),IF(INDEX(Команды!$A$2:$AN$7500,MATCH(AW$3,Команды!$A$2:$A$7500,0),$E93+2)=Команды!$AJ$8,TRUE,FALSE),IF(INDEX(Команды!$A$2:$AN$7500,MATCH(AW$3,Команды!$A$2:$A$7500,0),$E93+2)=Команды!$AJ$9,TRUE,FALSE),IF(INDEX(Команды!$A$2:$AN$7500,MATCH(AW$3,Команды!$A$2:$A$7500,0),$E93+2)=Команды!$AJ$10,TRUE,FALSE),IF(INDEX(Команды!$A$2:$AN$7500,MATCH(AW$3,Команды!$A$2:$A$7500,0),$E93+2)=Команды!$AJ$11,TRUE,FALSE),IF(INDEX(Команды!$A$2:$AN$7500,MATCH(AW$3,Команды!$A$2:$A$7500,0),$E93+2)=Команды!$AJ$12,TRUE,FALSE),IF(INDEX(Команды!$A$2:$AN$7500,MATCH(AW$3,Команды!$A$2:$A$7500,0),$E93+2)=Команды!$AJ$13,TRUE,FALSE),IF(INDEX(Команды!$A$2:$AN$7500,MATCH(AW$3,Команды!$A$2:$A$7500,0),$E93+2)=Команды!$AJ$14,TRUE,FALSE),IF(INDEX(Команды!$A$2:$AN$7500,MATCH(AW$3,Команды!$A$2:$A$7500,0),$E93+2)=Команды!$AJ$15,TRUE,FALSE),IF(INDEX(Команды!$A$2:$AN$7500,MATCH(AW$3,Команды!$A$2:$A$7500,0),$E93+2)=Команды!$AJ$16,TRUE,FALSE),,IF(INDEX(Команды!$A$2:$AN$7500,MATCH(AW$3,Команды!$A$2:$A$7500,0),$E93+2)=Команды!$AJ$17,TRUE,FALSE),,IF(INDEX(Команды!$A$2:$AN$7500,MATCH(AW$3,Команды!$A$2:$A$7500,0),$E93+2)=Команды!$AJ$18,TRUE,FALSE),,IF(INDEX(Команды!$A$2:$AN$7500,MATCH(AW$3,Команды!$A$2:$A$7500,0),$E93+2)=Команды!$AJ$19,TRUE,FALSE)),INDEX(Команды!$AJ$2:$AK$19,MATCH(INDEX(Команды!$A$2:$AN$7500,MATCH(AW$3,Команды!$A$2:$A$7500,0),$E93+2),Команды!$AJ$2:$AJ$19,0),2),0)</f>
        <v>0</v>
      </c>
      <c r="AX93" s="175">
        <f>IF(OR(IF(INDEX(Команды!$A$2:$AN$7500,MATCH(AW$3,Команды!$A$2:$A$7500,0),$E93+2)=Команды!$AJ$2,TRUE,FALSE),IF(INDEX(Команды!$A$2:$AN$7500,MATCH(AW$3,Команды!$A$2:$A$7500,0),$E93+2)=Команды!$AJ$3,TRUE,FALSE),IF(INDEX(Команды!$A$2:$AN$7500,MATCH(AW$3,Команды!$A$2:$A$7500,0),$E93+2)=Команды!$AJ$4,TRUE,FALSE),IF(INDEX(Команды!$A$2:$AN$7500,MATCH(AW$3,Команды!$A$2:$A$7500,0),$E93+2)=Команды!$AJ$5,TRUE,FALSE),IF(INDEX(Команды!$A$2:$AN$7500,MATCH(AW$3,Команды!$A$2:$A$7500,0),$E93+2)=Команды!$AJ$6,TRUE,FALSE),IF(INDEX(Команды!$A$2:$AN$7500,MATCH(AW$3,Команды!$A$2:$A$7500,0),$E93+2)=Команды!$AJ$7,TRUE,FALSE),IF(INDEX(Команды!$A$2:$AN$7500,MATCH(AW$3,Команды!$A$2:$A$7500,0),$E93+2)=Команды!$AJ$8,TRUE,FALSE),IF(INDEX(Команды!$A$2:$AN$7500,MATCH(AW$3,Команды!$A$2:$A$7500,0),$E93+2)=Команды!$AJ$9,TRUE,FALSE),IF(INDEX(Команды!$A$2:$AN$7500,MATCH(AW$3,Команды!$A$2:$A$7500,0),$E93+2)=Команды!$AJ$10,TRUE,FALSE),IF(INDEX(Команды!$A$2:$AN$7500,MATCH(AW$3,Команды!$A$2:$A$7500,0),$E93+2)=Команды!$AJ$11,TRUE,FALSE),IF(INDEX(Команды!$A$2:$AN$7500,MATCH(AW$3,Команды!$A$2:$A$7500,0),$E93+2)=Команды!$AJ$12,TRUE,FALSE),IF(INDEX(Команды!$A$2:$AN$7500,MATCH(AW$3,Команды!$A$2:$A$7500,0),$E93+2)=Команды!$AJ$13,TRUE,FALSE),IF(INDEX(Команды!$A$2:$AN$7500,MATCH(AW$3,Команды!$A$2:$A$7500,0),$E93+2)=Команды!$AJ$14,TRUE,FALSE),IF(INDEX(Команды!$A$2:$AN$7500,MATCH(AW$3,Команды!$A$2:$A$7500,0),$E93+2)=Команды!$AJ$15,TRUE,FALSE),IF(INDEX(Команды!$A$2:$AN$7500,MATCH(AW$3,Команды!$A$2:$A$7500,0),$E93+2)=Команды!$AJ$16,TRUE,FALSE),IF(INDEX(Команды!$A$2:$AN$7500,MATCH(AW$3,Команды!$A$2:$A$7500,0),$E93+2)=Команды!$AJ$17,TRUE,FALSE),IF(INDEX(Команды!$A$2:$AN$7500,MATCH(AW$3,Команды!$A$2:$A$7500,0),$E93+2)=Команды!$AJ$18,TRUE,FALSE),IF(INDEX(Команды!$A$2:$AN$7500,MATCH(AW$3,Команды!$A$2:$A$7500,0),$E93+2)=Команды!$AJ$19,TRUE,FALSE)),INDEX(Команды!$AJ$2:$AL$19,MATCH(INDEX(Команды!$A$2:$AN$7500,MATCH(AW$3,Команды!$A$2:$A$7500,0),$E93+2),Команды!$AJ$2:$AJ$19,0),3),0)</f>
        <v>0</v>
      </c>
      <c r="AY93" s="342"/>
      <c r="AZ93" s="174">
        <f>IF(OR(IF(INDEX(Команды!$A$2:$AN$7500,MATCH(AZ$3,Команды!$A$2:$A$7500,0),$E93+2)=Команды!$AJ$2,TRUE,FALSE),IF(INDEX(Команды!$A$2:$AN$7500,MATCH(AZ$3,Команды!$A$2:$A$7500,0),$E93+2)=Команды!$AJ$3,TRUE,FALSE),IF(INDEX(Команды!$A$2:$AN$7500,MATCH(AZ$3,Команды!$A$2:$A$7500,0),$E93+2)=Команды!$AJ$4,TRUE,FALSE),IF(INDEX(Команды!$A$2:$AN$7500,MATCH(AZ$3,Команды!$A$2:$A$7500,0),$E93+2)=Команды!$AJ$5,TRUE,FALSE),IF(INDEX(Команды!$A$2:$AN$7500,MATCH(AZ$3,Команды!$A$2:$A$7500,0),$E93+2)=Команды!$AJ$6,TRUE,FALSE),IF(INDEX(Команды!$A$2:$AN$7500,MATCH(AZ$3,Команды!$A$2:$A$7500,0),$E93+2)=Команды!$AJ$7,TRUE,FALSE),IF(INDEX(Команды!$A$2:$AN$7500,MATCH(AZ$3,Команды!$A$2:$A$7500,0),$E93+2)=Команды!$AJ$8,TRUE,FALSE),IF(INDEX(Команды!$A$2:$AN$7500,MATCH(AZ$3,Команды!$A$2:$A$7500,0),$E93+2)=Команды!$AJ$9,TRUE,FALSE),IF(INDEX(Команды!$A$2:$AN$7500,MATCH(AZ$3,Команды!$A$2:$A$7500,0),$E93+2)=Команды!$AJ$10,TRUE,FALSE),IF(INDEX(Команды!$A$2:$AN$7500,MATCH(AZ$3,Команды!$A$2:$A$7500,0),$E93+2)=Команды!$AJ$11,TRUE,FALSE),IF(INDEX(Команды!$A$2:$AN$7500,MATCH(AZ$3,Команды!$A$2:$A$7500,0),$E93+2)=Команды!$AJ$12,TRUE,FALSE),IF(INDEX(Команды!$A$2:$AN$7500,MATCH(AZ$3,Команды!$A$2:$A$7500,0),$E93+2)=Команды!$AJ$13,TRUE,FALSE),IF(INDEX(Команды!$A$2:$AN$7500,MATCH(AZ$3,Команды!$A$2:$A$7500,0),$E93+2)=Команды!$AJ$14,TRUE,FALSE),IF(INDEX(Команды!$A$2:$AN$7500,MATCH(AZ$3,Команды!$A$2:$A$7500,0),$E93+2)=Команды!$AJ$15,TRUE,FALSE),IF(INDEX(Команды!$A$2:$AN$7500,MATCH(AZ$3,Команды!$A$2:$A$7500,0),$E93+2)=Команды!$AJ$16,TRUE,FALSE),,IF(INDEX(Команды!$A$2:$AN$7500,MATCH(AZ$3,Команды!$A$2:$A$7500,0),$E93+2)=Команды!$AJ$17,TRUE,FALSE),,IF(INDEX(Команды!$A$2:$AN$7500,MATCH(AZ$3,Команды!$A$2:$A$7500,0),$E93+2)=Команды!$AJ$18,TRUE,FALSE),,IF(INDEX(Команды!$A$2:$AN$7500,MATCH(AZ$3,Команды!$A$2:$A$7500,0),$E93+2)=Команды!$AJ$19,TRUE,FALSE)),INDEX(Команды!$AJ$2:$AK$19,MATCH(INDEX(Команды!$A$2:$AN$7500,MATCH(AZ$3,Команды!$A$2:$A$7500,0),$E93+2),Команды!$AJ$2:$AJ$19,0),2),0)</f>
        <v>0</v>
      </c>
      <c r="BA93" s="175">
        <f>IF(OR(IF(INDEX(Команды!$A$2:$AN$7500,MATCH(AZ$3,Команды!$A$2:$A$7500,0),$E93+2)=Команды!$AJ$2,TRUE,FALSE),IF(INDEX(Команды!$A$2:$AN$7500,MATCH(AZ$3,Команды!$A$2:$A$7500,0),$E93+2)=Команды!$AJ$3,TRUE,FALSE),IF(INDEX(Команды!$A$2:$AN$7500,MATCH(AZ$3,Команды!$A$2:$A$7500,0),$E93+2)=Команды!$AJ$4,TRUE,FALSE),IF(INDEX(Команды!$A$2:$AN$7500,MATCH(AZ$3,Команды!$A$2:$A$7500,0),$E93+2)=Команды!$AJ$5,TRUE,FALSE),IF(INDEX(Команды!$A$2:$AN$7500,MATCH(AZ$3,Команды!$A$2:$A$7500,0),$E93+2)=Команды!$AJ$6,TRUE,FALSE),IF(INDEX(Команды!$A$2:$AN$7500,MATCH(AZ$3,Команды!$A$2:$A$7500,0),$E93+2)=Команды!$AJ$7,TRUE,FALSE),IF(INDEX(Команды!$A$2:$AN$7500,MATCH(AZ$3,Команды!$A$2:$A$7500,0),$E93+2)=Команды!$AJ$8,TRUE,FALSE),IF(INDEX(Команды!$A$2:$AN$7500,MATCH(AZ$3,Команды!$A$2:$A$7500,0),$E93+2)=Команды!$AJ$9,TRUE,FALSE),IF(INDEX(Команды!$A$2:$AN$7500,MATCH(AZ$3,Команды!$A$2:$A$7500,0),$E93+2)=Команды!$AJ$10,TRUE,FALSE),IF(INDEX(Команды!$A$2:$AN$7500,MATCH(AZ$3,Команды!$A$2:$A$7500,0),$E93+2)=Команды!$AJ$11,TRUE,FALSE),IF(INDEX(Команды!$A$2:$AN$7500,MATCH(AZ$3,Команды!$A$2:$A$7500,0),$E93+2)=Команды!$AJ$12,TRUE,FALSE),IF(INDEX(Команды!$A$2:$AN$7500,MATCH(AZ$3,Команды!$A$2:$A$7500,0),$E93+2)=Команды!$AJ$13,TRUE,FALSE),IF(INDEX(Команды!$A$2:$AN$7500,MATCH(AZ$3,Команды!$A$2:$A$7500,0),$E93+2)=Команды!$AJ$14,TRUE,FALSE),IF(INDEX(Команды!$A$2:$AN$7500,MATCH(AZ$3,Команды!$A$2:$A$7500,0),$E93+2)=Команды!$AJ$15,TRUE,FALSE),IF(INDEX(Команды!$A$2:$AN$7500,MATCH(AZ$3,Команды!$A$2:$A$7500,0),$E93+2)=Команды!$AJ$16,TRUE,FALSE),IF(INDEX(Команды!$A$2:$AN$7500,MATCH(AZ$3,Команды!$A$2:$A$7500,0),$E93+2)=Команды!$AJ$17,TRUE,FALSE),IF(INDEX(Команды!$A$2:$AN$7500,MATCH(AZ$3,Команды!$A$2:$A$7500,0),$E93+2)=Команды!$AJ$18,TRUE,FALSE),IF(INDEX(Команды!$A$2:$AN$7500,MATCH(AZ$3,Команды!$A$2:$A$7500,0),$E93+2)=Команды!$AJ$19,TRUE,FALSE)),INDEX(Команды!$AJ$2:$AL$19,MATCH(INDEX(Команды!$A$2:$AN$7500,MATCH(AZ$3,Команды!$A$2:$A$7500,0),$E93+2),Команды!$AJ$2:$AJ$19,0),3),0)</f>
        <v>0</v>
      </c>
      <c r="BB93" s="342"/>
      <c r="BC93" s="174">
        <f>IF(OR(IF(INDEX(Команды!$A$2:$AN$7500,MATCH(BC$3,Команды!$A$2:$A$7500,0),$E93+2)=Команды!$AJ$2,TRUE,FALSE),IF(INDEX(Команды!$A$2:$AN$7500,MATCH(BC$3,Команды!$A$2:$A$7500,0),$E93+2)=Команды!$AJ$3,TRUE,FALSE),IF(INDEX(Команды!$A$2:$AN$7500,MATCH(BC$3,Команды!$A$2:$A$7500,0),$E93+2)=Команды!$AJ$4,TRUE,FALSE),IF(INDEX(Команды!$A$2:$AN$7500,MATCH(BC$3,Команды!$A$2:$A$7500,0),$E93+2)=Команды!$AJ$5,TRUE,FALSE),IF(INDEX(Команды!$A$2:$AN$7500,MATCH(BC$3,Команды!$A$2:$A$7500,0),$E93+2)=Команды!$AJ$6,TRUE,FALSE),IF(INDEX(Команды!$A$2:$AN$7500,MATCH(BC$3,Команды!$A$2:$A$7500,0),$E93+2)=Команды!$AJ$7,TRUE,FALSE),IF(INDEX(Команды!$A$2:$AN$7500,MATCH(BC$3,Команды!$A$2:$A$7500,0),$E93+2)=Команды!$AJ$8,TRUE,FALSE),IF(INDEX(Команды!$A$2:$AN$7500,MATCH(BC$3,Команды!$A$2:$A$7500,0),$E93+2)=Команды!$AJ$9,TRUE,FALSE),IF(INDEX(Команды!$A$2:$AN$7500,MATCH(BC$3,Команды!$A$2:$A$7500,0),$E93+2)=Команды!$AJ$10,TRUE,FALSE),IF(INDEX(Команды!$A$2:$AN$7500,MATCH(BC$3,Команды!$A$2:$A$7500,0),$E93+2)=Команды!$AJ$11,TRUE,FALSE),IF(INDEX(Команды!$A$2:$AN$7500,MATCH(BC$3,Команды!$A$2:$A$7500,0),$E93+2)=Команды!$AJ$12,TRUE,FALSE),IF(INDEX(Команды!$A$2:$AN$7500,MATCH(BC$3,Команды!$A$2:$A$7500,0),$E93+2)=Команды!$AJ$13,TRUE,FALSE),IF(INDEX(Команды!$A$2:$AN$7500,MATCH(BC$3,Команды!$A$2:$A$7500,0),$E93+2)=Команды!$AJ$14,TRUE,FALSE),IF(INDEX(Команды!$A$2:$AN$7500,MATCH(BC$3,Команды!$A$2:$A$7500,0),$E93+2)=Команды!$AJ$15,TRUE,FALSE),IF(INDEX(Команды!$A$2:$AN$7500,MATCH(BC$3,Команды!$A$2:$A$7500,0),$E93+2)=Команды!$AJ$16,TRUE,FALSE),,IF(INDEX(Команды!$A$2:$AN$7500,MATCH(BC$3,Команды!$A$2:$A$7500,0),$E93+2)=Команды!$AJ$17,TRUE,FALSE),,IF(INDEX(Команды!$A$2:$AN$7500,MATCH(BC$3,Команды!$A$2:$A$7500,0),$E93+2)=Команды!$AJ$18,TRUE,FALSE),,IF(INDEX(Команды!$A$2:$AN$7500,MATCH(BC$3,Команды!$A$2:$A$7500,0),$E93+2)=Команды!$AJ$19,TRUE,FALSE)),INDEX(Команды!$AJ$2:$AK$19,MATCH(INDEX(Команды!$A$2:$AN$7500,MATCH(BC$3,Команды!$A$2:$A$7500,0),$E93+2),Команды!$AJ$2:$AJ$19,0),2),0)</f>
        <v>0</v>
      </c>
      <c r="BD93" s="175">
        <f>IF(OR(IF(INDEX(Команды!$A$2:$AN$7500,MATCH(BC$3,Команды!$A$2:$A$7500,0),$E93+2)=Команды!$AJ$2,TRUE,FALSE),IF(INDEX(Команды!$A$2:$AN$7500,MATCH(BC$3,Команды!$A$2:$A$7500,0),$E93+2)=Команды!$AJ$3,TRUE,FALSE),IF(INDEX(Команды!$A$2:$AN$7500,MATCH(BC$3,Команды!$A$2:$A$7500,0),$E93+2)=Команды!$AJ$4,TRUE,FALSE),IF(INDEX(Команды!$A$2:$AN$7500,MATCH(BC$3,Команды!$A$2:$A$7500,0),$E93+2)=Команды!$AJ$5,TRUE,FALSE),IF(INDEX(Команды!$A$2:$AN$7500,MATCH(BC$3,Команды!$A$2:$A$7500,0),$E93+2)=Команды!$AJ$6,TRUE,FALSE),IF(INDEX(Команды!$A$2:$AN$7500,MATCH(BC$3,Команды!$A$2:$A$7500,0),$E93+2)=Команды!$AJ$7,TRUE,FALSE),IF(INDEX(Команды!$A$2:$AN$7500,MATCH(BC$3,Команды!$A$2:$A$7500,0),$E93+2)=Команды!$AJ$8,TRUE,FALSE),IF(INDEX(Команды!$A$2:$AN$7500,MATCH(BC$3,Команды!$A$2:$A$7500,0),$E93+2)=Команды!$AJ$9,TRUE,FALSE),IF(INDEX(Команды!$A$2:$AN$7500,MATCH(BC$3,Команды!$A$2:$A$7500,0),$E93+2)=Команды!$AJ$10,TRUE,FALSE),IF(INDEX(Команды!$A$2:$AN$7500,MATCH(BC$3,Команды!$A$2:$A$7500,0),$E93+2)=Команды!$AJ$11,TRUE,FALSE),IF(INDEX(Команды!$A$2:$AN$7500,MATCH(BC$3,Команды!$A$2:$A$7500,0),$E93+2)=Команды!$AJ$12,TRUE,FALSE),IF(INDEX(Команды!$A$2:$AN$7500,MATCH(BC$3,Команды!$A$2:$A$7500,0),$E93+2)=Команды!$AJ$13,TRUE,FALSE),IF(INDEX(Команды!$A$2:$AN$7500,MATCH(BC$3,Команды!$A$2:$A$7500,0),$E93+2)=Команды!$AJ$14,TRUE,FALSE),IF(INDEX(Команды!$A$2:$AN$7500,MATCH(BC$3,Команды!$A$2:$A$7500,0),$E93+2)=Команды!$AJ$15,TRUE,FALSE),IF(INDEX(Команды!$A$2:$AN$7500,MATCH(BC$3,Команды!$A$2:$A$7500,0),$E93+2)=Команды!$AJ$16,TRUE,FALSE),IF(INDEX(Команды!$A$2:$AN$7500,MATCH(BC$3,Команды!$A$2:$A$7500,0),$E93+2)=Команды!$AJ$17,TRUE,FALSE),IF(INDEX(Команды!$A$2:$AN$7500,MATCH(BC$3,Команды!$A$2:$A$7500,0),$E93+2)=Команды!$AJ$18,TRUE,FALSE),IF(INDEX(Команды!$A$2:$AN$7500,MATCH(BC$3,Команды!$A$2:$A$7500,0),$E93+2)=Команды!$AJ$19,TRUE,FALSE)),INDEX(Команды!$AJ$2:$AL$19,MATCH(INDEX(Команды!$A$2:$AN$7500,MATCH(BC$3,Команды!$A$2:$A$7500,0),$E93+2),Команды!$AJ$2:$AJ$19,0),3),0)</f>
        <v>0</v>
      </c>
      <c r="BE93" s="342"/>
      <c r="BF93" s="174">
        <f>IF(OR(IF(INDEX(Команды!$A$2:$AN$7500,MATCH(BF$3,Команды!$A$2:$A$7500,0),$E93+2)=Команды!$AJ$2,TRUE,FALSE),IF(INDEX(Команды!$A$2:$AN$7500,MATCH(BF$3,Команды!$A$2:$A$7500,0),$E93+2)=Команды!$AJ$3,TRUE,FALSE),IF(INDEX(Команды!$A$2:$AN$7500,MATCH(BF$3,Команды!$A$2:$A$7500,0),$E93+2)=Команды!$AJ$4,TRUE,FALSE),IF(INDEX(Команды!$A$2:$AN$7500,MATCH(BF$3,Команды!$A$2:$A$7500,0),$E93+2)=Команды!$AJ$5,TRUE,FALSE),IF(INDEX(Команды!$A$2:$AN$7500,MATCH(BF$3,Команды!$A$2:$A$7500,0),$E93+2)=Команды!$AJ$6,TRUE,FALSE),IF(INDEX(Команды!$A$2:$AN$7500,MATCH(BF$3,Команды!$A$2:$A$7500,0),$E93+2)=Команды!$AJ$7,TRUE,FALSE),IF(INDEX(Команды!$A$2:$AN$7500,MATCH(BF$3,Команды!$A$2:$A$7500,0),$E93+2)=Команды!$AJ$8,TRUE,FALSE),IF(INDEX(Команды!$A$2:$AN$7500,MATCH(BF$3,Команды!$A$2:$A$7500,0),$E93+2)=Команды!$AJ$9,TRUE,FALSE),IF(INDEX(Команды!$A$2:$AN$7500,MATCH(BF$3,Команды!$A$2:$A$7500,0),$E93+2)=Команды!$AJ$10,TRUE,FALSE),IF(INDEX(Команды!$A$2:$AN$7500,MATCH(BF$3,Команды!$A$2:$A$7500,0),$E93+2)=Команды!$AJ$11,TRUE,FALSE),IF(INDEX(Команды!$A$2:$AN$7500,MATCH(BF$3,Команды!$A$2:$A$7500,0),$E93+2)=Команды!$AJ$12,TRUE,FALSE),IF(INDEX(Команды!$A$2:$AN$7500,MATCH(BF$3,Команды!$A$2:$A$7500,0),$E93+2)=Команды!$AJ$13,TRUE,FALSE),IF(INDEX(Команды!$A$2:$AN$7500,MATCH(BF$3,Команды!$A$2:$A$7500,0),$E93+2)=Команды!$AJ$14,TRUE,FALSE),IF(INDEX(Команды!$A$2:$AN$7500,MATCH(BF$3,Команды!$A$2:$A$7500,0),$E93+2)=Команды!$AJ$15,TRUE,FALSE),IF(INDEX(Команды!$A$2:$AN$7500,MATCH(BF$3,Команды!$A$2:$A$7500,0),$E93+2)=Команды!$AJ$16,TRUE,FALSE),,IF(INDEX(Команды!$A$2:$AN$7500,MATCH(BF$3,Команды!$A$2:$A$7500,0),$E93+2)=Команды!$AJ$17,TRUE,FALSE),,IF(INDEX(Команды!$A$2:$AN$7500,MATCH(BF$3,Команды!$A$2:$A$7500,0),$E93+2)=Команды!$AJ$18,TRUE,FALSE),,IF(INDEX(Команды!$A$2:$AN$7500,MATCH(BF$3,Команды!$A$2:$A$7500,0),$E93+2)=Команды!$AJ$19,TRUE,FALSE)),INDEX(Команды!$AJ$2:$AK$19,MATCH(INDEX(Команды!$A$2:$AN$7500,MATCH(BF$3,Команды!$A$2:$A$7500,0),$E93+2),Команды!$AJ$2:$AJ$19,0),2),0)</f>
        <v>0</v>
      </c>
      <c r="BG93" s="175">
        <f>IF(OR(IF(INDEX(Команды!$A$2:$AN$7500,MATCH(BF$3,Команды!$A$2:$A$7500,0),$E93+2)=Команды!$AJ$2,TRUE,FALSE),IF(INDEX(Команды!$A$2:$AN$7500,MATCH(BF$3,Команды!$A$2:$A$7500,0),$E93+2)=Команды!$AJ$3,TRUE,FALSE),IF(INDEX(Команды!$A$2:$AN$7500,MATCH(BF$3,Команды!$A$2:$A$7500,0),$E93+2)=Команды!$AJ$4,TRUE,FALSE),IF(INDEX(Команды!$A$2:$AN$7500,MATCH(BF$3,Команды!$A$2:$A$7500,0),$E93+2)=Команды!$AJ$5,TRUE,FALSE),IF(INDEX(Команды!$A$2:$AN$7500,MATCH(BF$3,Команды!$A$2:$A$7500,0),$E93+2)=Команды!$AJ$6,TRUE,FALSE),IF(INDEX(Команды!$A$2:$AN$7500,MATCH(BF$3,Команды!$A$2:$A$7500,0),$E93+2)=Команды!$AJ$7,TRUE,FALSE),IF(INDEX(Команды!$A$2:$AN$7500,MATCH(BF$3,Команды!$A$2:$A$7500,0),$E93+2)=Команды!$AJ$8,TRUE,FALSE),IF(INDEX(Команды!$A$2:$AN$7500,MATCH(BF$3,Команды!$A$2:$A$7500,0),$E93+2)=Команды!$AJ$9,TRUE,FALSE),IF(INDEX(Команды!$A$2:$AN$7500,MATCH(BF$3,Команды!$A$2:$A$7500,0),$E93+2)=Команды!$AJ$10,TRUE,FALSE),IF(INDEX(Команды!$A$2:$AN$7500,MATCH(BF$3,Команды!$A$2:$A$7500,0),$E93+2)=Команды!$AJ$11,TRUE,FALSE),IF(INDEX(Команды!$A$2:$AN$7500,MATCH(BF$3,Команды!$A$2:$A$7500,0),$E93+2)=Команды!$AJ$12,TRUE,FALSE),IF(INDEX(Команды!$A$2:$AN$7500,MATCH(BF$3,Команды!$A$2:$A$7500,0),$E93+2)=Команды!$AJ$13,TRUE,FALSE),IF(INDEX(Команды!$A$2:$AN$7500,MATCH(BF$3,Команды!$A$2:$A$7500,0),$E93+2)=Команды!$AJ$14,TRUE,FALSE),IF(INDEX(Команды!$A$2:$AN$7500,MATCH(BF$3,Команды!$A$2:$A$7500,0),$E93+2)=Команды!$AJ$15,TRUE,FALSE),IF(INDEX(Команды!$A$2:$AN$7500,MATCH(BF$3,Команды!$A$2:$A$7500,0),$E93+2)=Команды!$AJ$16,TRUE,FALSE),IF(INDEX(Команды!$A$2:$AN$7500,MATCH(BF$3,Команды!$A$2:$A$7500,0),$E93+2)=Команды!$AJ$17,TRUE,FALSE),IF(INDEX(Команды!$A$2:$AN$7500,MATCH(BF$3,Команды!$A$2:$A$7500,0),$E93+2)=Команды!$AJ$18,TRUE,FALSE),IF(INDEX(Команды!$A$2:$AN$7500,MATCH(BF$3,Команды!$A$2:$A$7500,0),$E93+2)=Команды!$AJ$19,TRUE,FALSE)),INDEX(Команды!$AJ$2:$AL$19,MATCH(INDEX(Команды!$A$2:$AN$7500,MATCH(BF$3,Команды!$A$2:$A$7500,0),$E93+2),Команды!$AJ$2:$AJ$19,0),3),0)</f>
        <v>0</v>
      </c>
      <c r="BH93" s="342"/>
      <c r="BI93" s="174">
        <f>IF(OR(IF(INDEX(Команды!$A$2:$AN$7500,MATCH(BI$3,Команды!$A$2:$A$7500,0),$E93+2)=Команды!$AJ$2,TRUE,FALSE),IF(INDEX(Команды!$A$2:$AN$7500,MATCH(BI$3,Команды!$A$2:$A$7500,0),$E93+2)=Команды!$AJ$3,TRUE,FALSE),IF(INDEX(Команды!$A$2:$AN$7500,MATCH(BI$3,Команды!$A$2:$A$7500,0),$E93+2)=Команды!$AJ$4,TRUE,FALSE),IF(INDEX(Команды!$A$2:$AN$7500,MATCH(BI$3,Команды!$A$2:$A$7500,0),$E93+2)=Команды!$AJ$5,TRUE,FALSE),IF(INDEX(Команды!$A$2:$AN$7500,MATCH(BI$3,Команды!$A$2:$A$7500,0),$E93+2)=Команды!$AJ$6,TRUE,FALSE),IF(INDEX(Команды!$A$2:$AN$7500,MATCH(BI$3,Команды!$A$2:$A$7500,0),$E93+2)=Команды!$AJ$7,TRUE,FALSE),IF(INDEX(Команды!$A$2:$AN$7500,MATCH(BI$3,Команды!$A$2:$A$7500,0),$E93+2)=Команды!$AJ$8,TRUE,FALSE),IF(INDEX(Команды!$A$2:$AN$7500,MATCH(BI$3,Команды!$A$2:$A$7500,0),$E93+2)=Команды!$AJ$9,TRUE,FALSE),IF(INDEX(Команды!$A$2:$AN$7500,MATCH(BI$3,Команды!$A$2:$A$7500,0),$E93+2)=Команды!$AJ$10,TRUE,FALSE),IF(INDEX(Команды!$A$2:$AN$7500,MATCH(BI$3,Команды!$A$2:$A$7500,0),$E93+2)=Команды!$AJ$11,TRUE,FALSE),IF(INDEX(Команды!$A$2:$AN$7500,MATCH(BI$3,Команды!$A$2:$A$7500,0),$E93+2)=Команды!$AJ$12,TRUE,FALSE),IF(INDEX(Команды!$A$2:$AN$7500,MATCH(BI$3,Команды!$A$2:$A$7500,0),$E93+2)=Команды!$AJ$13,TRUE,FALSE),IF(INDEX(Команды!$A$2:$AN$7500,MATCH(BI$3,Команды!$A$2:$A$7500,0),$E93+2)=Команды!$AJ$14,TRUE,FALSE),IF(INDEX(Команды!$A$2:$AN$7500,MATCH(BI$3,Команды!$A$2:$A$7500,0),$E93+2)=Команды!$AJ$15,TRUE,FALSE),IF(INDEX(Команды!$A$2:$AN$7500,MATCH(BI$3,Команды!$A$2:$A$7500,0),$E93+2)=Команды!$AJ$16,TRUE,FALSE),,IF(INDEX(Команды!$A$2:$AN$7500,MATCH(BI$3,Команды!$A$2:$A$7500,0),$E93+2)=Команды!$AJ$17,TRUE,FALSE),,IF(INDEX(Команды!$A$2:$AN$7500,MATCH(BI$3,Команды!$A$2:$A$7500,0),$E93+2)=Команды!$AJ$18,TRUE,FALSE),,IF(INDEX(Команды!$A$2:$AN$7500,MATCH(BI$3,Команды!$A$2:$A$7500,0),$E93+2)=Команды!$AJ$19,TRUE,FALSE)),INDEX(Команды!$AJ$2:$AK$19,MATCH(INDEX(Команды!$A$2:$AN$7500,MATCH(BI$3,Команды!$A$2:$A$7500,0),$E93+2),Команды!$AJ$2:$AJ$19,0),2),0)</f>
        <v>0</v>
      </c>
      <c r="BJ93" s="175">
        <f>IF(OR(IF(INDEX(Команды!$A$2:$AN$7500,MATCH(BI$3,Команды!$A$2:$A$7500,0),$E93+2)=Команды!$AJ$2,TRUE,FALSE),IF(INDEX(Команды!$A$2:$AN$7500,MATCH(BI$3,Команды!$A$2:$A$7500,0),$E93+2)=Команды!$AJ$3,TRUE,FALSE),IF(INDEX(Команды!$A$2:$AN$7500,MATCH(BI$3,Команды!$A$2:$A$7500,0),$E93+2)=Команды!$AJ$4,TRUE,FALSE),IF(INDEX(Команды!$A$2:$AN$7500,MATCH(BI$3,Команды!$A$2:$A$7500,0),$E93+2)=Команды!$AJ$5,TRUE,FALSE),IF(INDEX(Команды!$A$2:$AN$7500,MATCH(BI$3,Команды!$A$2:$A$7500,0),$E93+2)=Команды!$AJ$6,TRUE,FALSE),IF(INDEX(Команды!$A$2:$AN$7500,MATCH(BI$3,Команды!$A$2:$A$7500,0),$E93+2)=Команды!$AJ$7,TRUE,FALSE),IF(INDEX(Команды!$A$2:$AN$7500,MATCH(BI$3,Команды!$A$2:$A$7500,0),$E93+2)=Команды!$AJ$8,TRUE,FALSE),IF(INDEX(Команды!$A$2:$AN$7500,MATCH(BI$3,Команды!$A$2:$A$7500,0),$E93+2)=Команды!$AJ$9,TRUE,FALSE),IF(INDEX(Команды!$A$2:$AN$7500,MATCH(BI$3,Команды!$A$2:$A$7500,0),$E93+2)=Команды!$AJ$10,TRUE,FALSE),IF(INDEX(Команды!$A$2:$AN$7500,MATCH(BI$3,Команды!$A$2:$A$7500,0),$E93+2)=Команды!$AJ$11,TRUE,FALSE),IF(INDEX(Команды!$A$2:$AN$7500,MATCH(BI$3,Команды!$A$2:$A$7500,0),$E93+2)=Команды!$AJ$12,TRUE,FALSE),IF(INDEX(Команды!$A$2:$AN$7500,MATCH(BI$3,Команды!$A$2:$A$7500,0),$E93+2)=Команды!$AJ$13,TRUE,FALSE),IF(INDEX(Команды!$A$2:$AN$7500,MATCH(BI$3,Команды!$A$2:$A$7500,0),$E93+2)=Команды!$AJ$14,TRUE,FALSE),IF(INDEX(Команды!$A$2:$AN$7500,MATCH(BI$3,Команды!$A$2:$A$7500,0),$E93+2)=Команды!$AJ$15,TRUE,FALSE),IF(INDEX(Команды!$A$2:$AN$7500,MATCH(BI$3,Команды!$A$2:$A$7500,0),$E93+2)=Команды!$AJ$16,TRUE,FALSE),IF(INDEX(Команды!$A$2:$AN$7500,MATCH(BI$3,Команды!$A$2:$A$7500,0),$E93+2)=Команды!$AJ$17,TRUE,FALSE),IF(INDEX(Команды!$A$2:$AN$7500,MATCH(BI$3,Команды!$A$2:$A$7500,0),$E93+2)=Команды!$AJ$18,TRUE,FALSE),IF(INDEX(Команды!$A$2:$AN$7500,MATCH(BI$3,Команды!$A$2:$A$7500,0),$E93+2)=Команды!$AJ$19,TRUE,FALSE)),INDEX(Команды!$AJ$2:$AL$19,MATCH(INDEX(Команды!$A$2:$AN$7500,MATCH(BI$3,Команды!$A$2:$A$7500,0),$E93+2),Команды!$AJ$2:$AJ$19,0),3),0)</f>
        <v>0</v>
      </c>
      <c r="BK93" s="342"/>
      <c r="BL93" s="174">
        <f>IF(OR(IF(INDEX(Команды!$A$2:$AN$7500,MATCH(BL$3,Команды!$A$2:$A$7500,0),$E93+2)=Команды!$AJ$2,TRUE,FALSE),IF(INDEX(Команды!$A$2:$AN$7500,MATCH(BL$3,Команды!$A$2:$A$7500,0),$E93+2)=Команды!$AJ$3,TRUE,FALSE),IF(INDEX(Команды!$A$2:$AN$7500,MATCH(BL$3,Команды!$A$2:$A$7500,0),$E93+2)=Команды!$AJ$4,TRUE,FALSE),IF(INDEX(Команды!$A$2:$AN$7500,MATCH(BL$3,Команды!$A$2:$A$7500,0),$E93+2)=Команды!$AJ$5,TRUE,FALSE),IF(INDEX(Команды!$A$2:$AN$7500,MATCH(BL$3,Команды!$A$2:$A$7500,0),$E93+2)=Команды!$AJ$6,TRUE,FALSE),IF(INDEX(Команды!$A$2:$AN$7500,MATCH(BL$3,Команды!$A$2:$A$7500,0),$E93+2)=Команды!$AJ$7,TRUE,FALSE),IF(INDEX(Команды!$A$2:$AN$7500,MATCH(BL$3,Команды!$A$2:$A$7500,0),$E93+2)=Команды!$AJ$8,TRUE,FALSE),IF(INDEX(Команды!$A$2:$AN$7500,MATCH(BL$3,Команды!$A$2:$A$7500,0),$E93+2)=Команды!$AJ$9,TRUE,FALSE),IF(INDEX(Команды!$A$2:$AN$7500,MATCH(BL$3,Команды!$A$2:$A$7500,0),$E93+2)=Команды!$AJ$10,TRUE,FALSE),IF(INDEX(Команды!$A$2:$AN$7500,MATCH(BL$3,Команды!$A$2:$A$7500,0),$E93+2)=Команды!$AJ$11,TRUE,FALSE),IF(INDEX(Команды!$A$2:$AN$7500,MATCH(BL$3,Команды!$A$2:$A$7500,0),$E93+2)=Команды!$AJ$12,TRUE,FALSE),IF(INDEX(Команды!$A$2:$AN$7500,MATCH(BL$3,Команды!$A$2:$A$7500,0),$E93+2)=Команды!$AJ$13,TRUE,FALSE),IF(INDEX(Команды!$A$2:$AN$7500,MATCH(BL$3,Команды!$A$2:$A$7500,0),$E93+2)=Команды!$AJ$14,TRUE,FALSE),IF(INDEX(Команды!$A$2:$AN$7500,MATCH(BL$3,Команды!$A$2:$A$7500,0),$E93+2)=Команды!$AJ$15,TRUE,FALSE),IF(INDEX(Команды!$A$2:$AN$7500,MATCH(BL$3,Команды!$A$2:$A$7500,0),$E93+2)=Команды!$AJ$16,TRUE,FALSE),,IF(INDEX(Команды!$A$2:$AN$7500,MATCH(BL$3,Команды!$A$2:$A$7500,0),$E93+2)=Команды!$AJ$17,TRUE,FALSE),,IF(INDEX(Команды!$A$2:$AN$7500,MATCH(BL$3,Команды!$A$2:$A$7500,0),$E93+2)=Команды!$AJ$18,TRUE,FALSE),,IF(INDEX(Команды!$A$2:$AN$7500,MATCH(BL$3,Команды!$A$2:$A$7500,0),$E93+2)=Команды!$AJ$19,TRUE,FALSE)),INDEX(Команды!$AJ$2:$AK$19,MATCH(INDEX(Команды!$A$2:$AN$7500,MATCH(BL$3,Команды!$A$2:$A$7500,0),$E93+2),Команды!$AJ$2:$AJ$19,0),2),0)</f>
        <v>0</v>
      </c>
      <c r="BM93" s="175">
        <f>IF(OR(IF(INDEX(Команды!$A$2:$AN$7500,MATCH(BL$3,Команды!$A$2:$A$7500,0),$E93+2)=Команды!$AJ$2,TRUE,FALSE),IF(INDEX(Команды!$A$2:$AN$7500,MATCH(BL$3,Команды!$A$2:$A$7500,0),$E93+2)=Команды!$AJ$3,TRUE,FALSE),IF(INDEX(Команды!$A$2:$AN$7500,MATCH(BL$3,Команды!$A$2:$A$7500,0),$E93+2)=Команды!$AJ$4,TRUE,FALSE),IF(INDEX(Команды!$A$2:$AN$7500,MATCH(BL$3,Команды!$A$2:$A$7500,0),$E93+2)=Команды!$AJ$5,TRUE,FALSE),IF(INDEX(Команды!$A$2:$AN$7500,MATCH(BL$3,Команды!$A$2:$A$7500,0),$E93+2)=Команды!$AJ$6,TRUE,FALSE),IF(INDEX(Команды!$A$2:$AN$7500,MATCH(BL$3,Команды!$A$2:$A$7500,0),$E93+2)=Команды!$AJ$7,TRUE,FALSE),IF(INDEX(Команды!$A$2:$AN$7500,MATCH(BL$3,Команды!$A$2:$A$7500,0),$E93+2)=Команды!$AJ$8,TRUE,FALSE),IF(INDEX(Команды!$A$2:$AN$7500,MATCH(BL$3,Команды!$A$2:$A$7500,0),$E93+2)=Команды!$AJ$9,TRUE,FALSE),IF(INDEX(Команды!$A$2:$AN$7500,MATCH(BL$3,Команды!$A$2:$A$7500,0),$E93+2)=Команды!$AJ$10,TRUE,FALSE),IF(INDEX(Команды!$A$2:$AN$7500,MATCH(BL$3,Команды!$A$2:$A$7500,0),$E93+2)=Команды!$AJ$11,TRUE,FALSE),IF(INDEX(Команды!$A$2:$AN$7500,MATCH(BL$3,Команды!$A$2:$A$7500,0),$E93+2)=Команды!$AJ$12,TRUE,FALSE),IF(INDEX(Команды!$A$2:$AN$7500,MATCH(BL$3,Команды!$A$2:$A$7500,0),$E93+2)=Команды!$AJ$13,TRUE,FALSE),IF(INDEX(Команды!$A$2:$AN$7500,MATCH(BL$3,Команды!$A$2:$A$7500,0),$E93+2)=Команды!$AJ$14,TRUE,FALSE),IF(INDEX(Команды!$A$2:$AN$7500,MATCH(BL$3,Команды!$A$2:$A$7500,0),$E93+2)=Команды!$AJ$15,TRUE,FALSE),IF(INDEX(Команды!$A$2:$AN$7500,MATCH(BL$3,Команды!$A$2:$A$7500,0),$E93+2)=Команды!$AJ$16,TRUE,FALSE),IF(INDEX(Команды!$A$2:$AN$7500,MATCH(BL$3,Команды!$A$2:$A$7500,0),$E93+2)=Команды!$AJ$17,TRUE,FALSE),IF(INDEX(Команды!$A$2:$AN$7500,MATCH(BL$3,Команды!$A$2:$A$7500,0),$E93+2)=Команды!$AJ$18,TRUE,FALSE),IF(INDEX(Команды!$A$2:$AN$7500,MATCH(BL$3,Команды!$A$2:$A$7500,0),$E93+2)=Команды!$AJ$19,TRUE,FALSE)),INDEX(Команды!$AJ$2:$AL$19,MATCH(INDEX(Команды!$A$2:$AN$7500,MATCH(BL$3,Команды!$A$2:$A$7500,0),$E93+2),Команды!$AJ$2:$AJ$19,0),3),0)</f>
        <v>0</v>
      </c>
      <c r="BN93" s="342"/>
      <c r="BO93" s="174">
        <f>IF(OR(IF(INDEX(Команды!$A$2:$AN$7500,MATCH(BO$3,Команды!$A$2:$A$7500,0),$E93+2)=Команды!$AJ$2,TRUE,FALSE),IF(INDEX(Команды!$A$2:$AN$7500,MATCH(BO$3,Команды!$A$2:$A$7500,0),$E93+2)=Команды!$AJ$3,TRUE,FALSE),IF(INDEX(Команды!$A$2:$AN$7500,MATCH(BO$3,Команды!$A$2:$A$7500,0),$E93+2)=Команды!$AJ$4,TRUE,FALSE),IF(INDEX(Команды!$A$2:$AN$7500,MATCH(BO$3,Команды!$A$2:$A$7500,0),$E93+2)=Команды!$AJ$5,TRUE,FALSE),IF(INDEX(Команды!$A$2:$AN$7500,MATCH(BO$3,Команды!$A$2:$A$7500,0),$E93+2)=Команды!$AJ$6,TRUE,FALSE),IF(INDEX(Команды!$A$2:$AN$7500,MATCH(BO$3,Команды!$A$2:$A$7500,0),$E93+2)=Команды!$AJ$7,TRUE,FALSE),IF(INDEX(Команды!$A$2:$AN$7500,MATCH(BO$3,Команды!$A$2:$A$7500,0),$E93+2)=Команды!$AJ$8,TRUE,FALSE),IF(INDEX(Команды!$A$2:$AN$7500,MATCH(BO$3,Команды!$A$2:$A$7500,0),$E93+2)=Команды!$AJ$9,TRUE,FALSE),IF(INDEX(Команды!$A$2:$AN$7500,MATCH(BO$3,Команды!$A$2:$A$7500,0),$E93+2)=Команды!$AJ$10,TRUE,FALSE),IF(INDEX(Команды!$A$2:$AN$7500,MATCH(BO$3,Команды!$A$2:$A$7500,0),$E93+2)=Команды!$AJ$11,TRUE,FALSE),IF(INDEX(Команды!$A$2:$AN$7500,MATCH(BO$3,Команды!$A$2:$A$7500,0),$E93+2)=Команды!$AJ$12,TRUE,FALSE),IF(INDEX(Команды!$A$2:$AN$7500,MATCH(BO$3,Команды!$A$2:$A$7500,0),$E93+2)=Команды!$AJ$13,TRUE,FALSE),IF(INDEX(Команды!$A$2:$AN$7500,MATCH(BO$3,Команды!$A$2:$A$7500,0),$E93+2)=Команды!$AJ$14,TRUE,FALSE),IF(INDEX(Команды!$A$2:$AN$7500,MATCH(BO$3,Команды!$A$2:$A$7500,0),$E93+2)=Команды!$AJ$15,TRUE,FALSE),IF(INDEX(Команды!$A$2:$AN$7500,MATCH(BO$3,Команды!$A$2:$A$7500,0),$E93+2)=Команды!$AJ$16,TRUE,FALSE),,IF(INDEX(Команды!$A$2:$AN$7500,MATCH(BO$3,Команды!$A$2:$A$7500,0),$E93+2)=Команды!$AJ$17,TRUE,FALSE),,IF(INDEX(Команды!$A$2:$AN$7500,MATCH(BO$3,Команды!$A$2:$A$7500,0),$E93+2)=Команды!$AJ$18,TRUE,FALSE),,IF(INDEX(Команды!$A$2:$AN$7500,MATCH(BO$3,Команды!$A$2:$A$7500,0),$E93+2)=Команды!$AJ$19,TRUE,FALSE)),INDEX(Команды!$AJ$2:$AK$19,MATCH(INDEX(Команды!$A$2:$AN$7500,MATCH(BO$3,Команды!$A$2:$A$7500,0),$E93+2),Команды!$AJ$2:$AJ$19,0),2),0)</f>
        <v>0</v>
      </c>
      <c r="BP93" s="175">
        <f>IF(OR(IF(INDEX(Команды!$A$2:$AN$7500,MATCH(BO$3,Команды!$A$2:$A$7500,0),$E93+2)=Команды!$AJ$2,TRUE,FALSE),IF(INDEX(Команды!$A$2:$AN$7500,MATCH(BO$3,Команды!$A$2:$A$7500,0),$E93+2)=Команды!$AJ$3,TRUE,FALSE),IF(INDEX(Команды!$A$2:$AN$7500,MATCH(BO$3,Команды!$A$2:$A$7500,0),$E93+2)=Команды!$AJ$4,TRUE,FALSE),IF(INDEX(Команды!$A$2:$AN$7500,MATCH(BO$3,Команды!$A$2:$A$7500,0),$E93+2)=Команды!$AJ$5,TRUE,FALSE),IF(INDEX(Команды!$A$2:$AN$7500,MATCH(BO$3,Команды!$A$2:$A$7500,0),$E93+2)=Команды!$AJ$6,TRUE,FALSE),IF(INDEX(Команды!$A$2:$AN$7500,MATCH(BO$3,Команды!$A$2:$A$7500,0),$E93+2)=Команды!$AJ$7,TRUE,FALSE),IF(INDEX(Команды!$A$2:$AN$7500,MATCH(BO$3,Команды!$A$2:$A$7500,0),$E93+2)=Команды!$AJ$8,TRUE,FALSE),IF(INDEX(Команды!$A$2:$AN$7500,MATCH(BO$3,Команды!$A$2:$A$7500,0),$E93+2)=Команды!$AJ$9,TRUE,FALSE),IF(INDEX(Команды!$A$2:$AN$7500,MATCH(BO$3,Команды!$A$2:$A$7500,0),$E93+2)=Команды!$AJ$10,TRUE,FALSE),IF(INDEX(Команды!$A$2:$AN$7500,MATCH(BO$3,Команды!$A$2:$A$7500,0),$E93+2)=Команды!$AJ$11,TRUE,FALSE),IF(INDEX(Команды!$A$2:$AN$7500,MATCH(BO$3,Команды!$A$2:$A$7500,0),$E93+2)=Команды!$AJ$12,TRUE,FALSE),IF(INDEX(Команды!$A$2:$AN$7500,MATCH(BO$3,Команды!$A$2:$A$7500,0),$E93+2)=Команды!$AJ$13,TRUE,FALSE),IF(INDEX(Команды!$A$2:$AN$7500,MATCH(BO$3,Команды!$A$2:$A$7500,0),$E93+2)=Команды!$AJ$14,TRUE,FALSE),IF(INDEX(Команды!$A$2:$AN$7500,MATCH(BO$3,Команды!$A$2:$A$7500,0),$E93+2)=Команды!$AJ$15,TRUE,FALSE),IF(INDEX(Команды!$A$2:$AN$7500,MATCH(BO$3,Команды!$A$2:$A$7500,0),$E93+2)=Команды!$AJ$16,TRUE,FALSE),IF(INDEX(Команды!$A$2:$AN$7500,MATCH(BO$3,Команды!$A$2:$A$7500,0),$E93+2)=Команды!$AJ$17,TRUE,FALSE),IF(INDEX(Команды!$A$2:$AN$7500,MATCH(BO$3,Команды!$A$2:$A$7500,0),$E93+2)=Команды!$AJ$18,TRUE,FALSE),IF(INDEX(Команды!$A$2:$AN$7500,MATCH(BO$3,Команды!$A$2:$A$7500,0),$E93+2)=Команды!$AJ$19,TRUE,FALSE)),INDEX(Команды!$AJ$2:$AL$19,MATCH(INDEX(Команды!$A$2:$AN$7500,MATCH(BO$3,Команды!$A$2:$A$7500,0),$E93+2),Команды!$AJ$2:$AJ$19,0),3),0)</f>
        <v>0</v>
      </c>
      <c r="BQ93" s="342"/>
      <c r="BR93" s="174">
        <f>IF(OR(IF(INDEX(Команды!$A$2:$AN$7500,MATCH(BR$3,Команды!$A$2:$A$7500,0),$E93+2)=Команды!$AJ$2,TRUE,FALSE),IF(INDEX(Команды!$A$2:$AN$7500,MATCH(BR$3,Команды!$A$2:$A$7500,0),$E93+2)=Команды!$AJ$3,TRUE,FALSE),IF(INDEX(Команды!$A$2:$AN$7500,MATCH(BR$3,Команды!$A$2:$A$7500,0),$E93+2)=Команды!$AJ$4,TRUE,FALSE),IF(INDEX(Команды!$A$2:$AN$7500,MATCH(BR$3,Команды!$A$2:$A$7500,0),$E93+2)=Команды!$AJ$5,TRUE,FALSE),IF(INDEX(Команды!$A$2:$AN$7500,MATCH(BR$3,Команды!$A$2:$A$7500,0),$E93+2)=Команды!$AJ$6,TRUE,FALSE),IF(INDEX(Команды!$A$2:$AN$7500,MATCH(BR$3,Команды!$A$2:$A$7500,0),$E93+2)=Команды!$AJ$7,TRUE,FALSE),IF(INDEX(Команды!$A$2:$AN$7500,MATCH(BR$3,Команды!$A$2:$A$7500,0),$E93+2)=Команды!$AJ$8,TRUE,FALSE),IF(INDEX(Команды!$A$2:$AN$7500,MATCH(BR$3,Команды!$A$2:$A$7500,0),$E93+2)=Команды!$AJ$9,TRUE,FALSE),IF(INDEX(Команды!$A$2:$AN$7500,MATCH(BR$3,Команды!$A$2:$A$7500,0),$E93+2)=Команды!$AJ$10,TRUE,FALSE),IF(INDEX(Команды!$A$2:$AN$7500,MATCH(BR$3,Команды!$A$2:$A$7500,0),$E93+2)=Команды!$AJ$11,TRUE,FALSE),IF(INDEX(Команды!$A$2:$AN$7500,MATCH(BR$3,Команды!$A$2:$A$7500,0),$E93+2)=Команды!$AJ$12,TRUE,FALSE),IF(INDEX(Команды!$A$2:$AN$7500,MATCH(BR$3,Команды!$A$2:$A$7500,0),$E93+2)=Команды!$AJ$13,TRUE,FALSE),IF(INDEX(Команды!$A$2:$AN$7500,MATCH(BR$3,Команды!$A$2:$A$7500,0),$E93+2)=Команды!$AJ$14,TRUE,FALSE),IF(INDEX(Команды!$A$2:$AN$7500,MATCH(BR$3,Команды!$A$2:$A$7500,0),$E93+2)=Команды!$AJ$15,TRUE,FALSE),IF(INDEX(Команды!$A$2:$AN$7500,MATCH(BR$3,Команды!$A$2:$A$7500,0),$E93+2)=Команды!$AJ$16,TRUE,FALSE),,IF(INDEX(Команды!$A$2:$AN$7500,MATCH(BR$3,Команды!$A$2:$A$7500,0),$E93+2)=Команды!$AJ$17,TRUE,FALSE),,IF(INDEX(Команды!$A$2:$AN$7500,MATCH(BR$3,Команды!$A$2:$A$7500,0),$E93+2)=Команды!$AJ$18,TRUE,FALSE),,IF(INDEX(Команды!$A$2:$AN$7500,MATCH(BR$3,Команды!$A$2:$A$7500,0),$E93+2)=Команды!$AJ$19,TRUE,FALSE)),INDEX(Команды!$AJ$2:$AK$19,MATCH(INDEX(Команды!$A$2:$AN$7500,MATCH(BR$3,Команды!$A$2:$A$7500,0),$E93+2),Команды!$AJ$2:$AJ$19,0),2),0)</f>
        <v>0</v>
      </c>
      <c r="BS93" s="175">
        <f>IF(OR(IF(INDEX(Команды!$A$2:$AN$7500,MATCH(BR$3,Команды!$A$2:$A$7500,0),$E93+2)=Команды!$AJ$2,TRUE,FALSE),IF(INDEX(Команды!$A$2:$AN$7500,MATCH(BR$3,Команды!$A$2:$A$7500,0),$E93+2)=Команды!$AJ$3,TRUE,FALSE),IF(INDEX(Команды!$A$2:$AN$7500,MATCH(BR$3,Команды!$A$2:$A$7500,0),$E93+2)=Команды!$AJ$4,TRUE,FALSE),IF(INDEX(Команды!$A$2:$AN$7500,MATCH(BR$3,Команды!$A$2:$A$7500,0),$E93+2)=Команды!$AJ$5,TRUE,FALSE),IF(INDEX(Команды!$A$2:$AN$7500,MATCH(BR$3,Команды!$A$2:$A$7500,0),$E93+2)=Команды!$AJ$6,TRUE,FALSE),IF(INDEX(Команды!$A$2:$AN$7500,MATCH(BR$3,Команды!$A$2:$A$7500,0),$E93+2)=Команды!$AJ$7,TRUE,FALSE),IF(INDEX(Команды!$A$2:$AN$7500,MATCH(BR$3,Команды!$A$2:$A$7500,0),$E93+2)=Команды!$AJ$8,TRUE,FALSE),IF(INDEX(Команды!$A$2:$AN$7500,MATCH(BR$3,Команды!$A$2:$A$7500,0),$E93+2)=Команды!$AJ$9,TRUE,FALSE),IF(INDEX(Команды!$A$2:$AN$7500,MATCH(BR$3,Команды!$A$2:$A$7500,0),$E93+2)=Команды!$AJ$10,TRUE,FALSE),IF(INDEX(Команды!$A$2:$AN$7500,MATCH(BR$3,Команды!$A$2:$A$7500,0),$E93+2)=Команды!$AJ$11,TRUE,FALSE),IF(INDEX(Команды!$A$2:$AN$7500,MATCH(BR$3,Команды!$A$2:$A$7500,0),$E93+2)=Команды!$AJ$12,TRUE,FALSE),IF(INDEX(Команды!$A$2:$AN$7500,MATCH(BR$3,Команды!$A$2:$A$7500,0),$E93+2)=Команды!$AJ$13,TRUE,FALSE),IF(INDEX(Команды!$A$2:$AN$7500,MATCH(BR$3,Команды!$A$2:$A$7500,0),$E93+2)=Команды!$AJ$14,TRUE,FALSE),IF(INDEX(Команды!$A$2:$AN$7500,MATCH(BR$3,Команды!$A$2:$A$7500,0),$E93+2)=Команды!$AJ$15,TRUE,FALSE),IF(INDEX(Команды!$A$2:$AN$7500,MATCH(BR$3,Команды!$A$2:$A$7500,0),$E93+2)=Команды!$AJ$16,TRUE,FALSE),IF(INDEX(Команды!$A$2:$AN$7500,MATCH(BR$3,Команды!$A$2:$A$7500,0),$E93+2)=Команды!$AJ$17,TRUE,FALSE),IF(INDEX(Команды!$A$2:$AN$7500,MATCH(BR$3,Команды!$A$2:$A$7500,0),$E93+2)=Команды!$AJ$18,TRUE,FALSE),IF(INDEX(Команды!$A$2:$AN$7500,MATCH(BR$3,Команды!$A$2:$A$7500,0),$E93+2)=Команды!$AJ$19,TRUE,FALSE)),INDEX(Команды!$AJ$2:$AL$19,MATCH(INDEX(Команды!$A$2:$AN$7500,MATCH(BR$3,Команды!$A$2:$A$7500,0),$E93+2),Команды!$AJ$2:$AJ$19,0),3),0)</f>
        <v>0</v>
      </c>
      <c r="BT93" s="342"/>
      <c r="BU93" s="174">
        <f>IF(OR(IF(INDEX(Команды!$A$2:$AN$7500,MATCH(BU$3,Команды!$A$2:$A$7500,0),$E93+2)=Команды!$AJ$2,TRUE,FALSE),IF(INDEX(Команды!$A$2:$AN$7500,MATCH(BU$3,Команды!$A$2:$A$7500,0),$E93+2)=Команды!$AJ$3,TRUE,FALSE),IF(INDEX(Команды!$A$2:$AN$7500,MATCH(BU$3,Команды!$A$2:$A$7500,0),$E93+2)=Команды!$AJ$4,TRUE,FALSE),IF(INDEX(Команды!$A$2:$AN$7500,MATCH(BU$3,Команды!$A$2:$A$7500,0),$E93+2)=Команды!$AJ$5,TRUE,FALSE),IF(INDEX(Команды!$A$2:$AN$7500,MATCH(BU$3,Команды!$A$2:$A$7500,0),$E93+2)=Команды!$AJ$6,TRUE,FALSE),IF(INDEX(Команды!$A$2:$AN$7500,MATCH(BU$3,Команды!$A$2:$A$7500,0),$E93+2)=Команды!$AJ$7,TRUE,FALSE),IF(INDEX(Команды!$A$2:$AN$7500,MATCH(BU$3,Команды!$A$2:$A$7500,0),$E93+2)=Команды!$AJ$8,TRUE,FALSE),IF(INDEX(Команды!$A$2:$AN$7500,MATCH(BU$3,Команды!$A$2:$A$7500,0),$E93+2)=Команды!$AJ$9,TRUE,FALSE),IF(INDEX(Команды!$A$2:$AN$7500,MATCH(BU$3,Команды!$A$2:$A$7500,0),$E93+2)=Команды!$AJ$10,TRUE,FALSE),IF(INDEX(Команды!$A$2:$AN$7500,MATCH(BU$3,Команды!$A$2:$A$7500,0),$E93+2)=Команды!$AJ$11,TRUE,FALSE),IF(INDEX(Команды!$A$2:$AN$7500,MATCH(BU$3,Команды!$A$2:$A$7500,0),$E93+2)=Команды!$AJ$12,TRUE,FALSE),IF(INDEX(Команды!$A$2:$AN$7500,MATCH(BU$3,Команды!$A$2:$A$7500,0),$E93+2)=Команды!$AJ$13,TRUE,FALSE),IF(INDEX(Команды!$A$2:$AN$7500,MATCH(BU$3,Команды!$A$2:$A$7500,0),$E93+2)=Команды!$AJ$14,TRUE,FALSE),IF(INDEX(Команды!$A$2:$AN$7500,MATCH(BU$3,Команды!$A$2:$A$7500,0),$E93+2)=Команды!$AJ$15,TRUE,FALSE),IF(INDEX(Команды!$A$2:$AN$7500,MATCH(BU$3,Команды!$A$2:$A$7500,0),$E93+2)=Команды!$AJ$16,TRUE,FALSE),,IF(INDEX(Команды!$A$2:$AN$7500,MATCH(BU$3,Команды!$A$2:$A$7500,0),$E93+2)=Команды!$AJ$17,TRUE,FALSE),,IF(INDEX(Команды!$A$2:$AN$7500,MATCH(BU$3,Команды!$A$2:$A$7500,0),$E93+2)=Команды!$AJ$18,TRUE,FALSE),,IF(INDEX(Команды!$A$2:$AN$7500,MATCH(BU$3,Команды!$A$2:$A$7500,0),$E93+2)=Команды!$AJ$19,TRUE,FALSE)),INDEX(Команды!$AJ$2:$AK$19,MATCH(INDEX(Команды!$A$2:$AN$7500,MATCH(BU$3,Команды!$A$2:$A$7500,0),$E93+2),Команды!$AJ$2:$AJ$19,0),2),0)</f>
        <v>0</v>
      </c>
      <c r="BV93" s="175">
        <f>IF(OR(IF(INDEX(Команды!$A$2:$AN$7500,MATCH(BU$3,Команды!$A$2:$A$7500,0),$E93+2)=Команды!$AJ$2,TRUE,FALSE),IF(INDEX(Команды!$A$2:$AN$7500,MATCH(BU$3,Команды!$A$2:$A$7500,0),$E93+2)=Команды!$AJ$3,TRUE,FALSE),IF(INDEX(Команды!$A$2:$AN$7500,MATCH(BU$3,Команды!$A$2:$A$7500,0),$E93+2)=Команды!$AJ$4,TRUE,FALSE),IF(INDEX(Команды!$A$2:$AN$7500,MATCH(BU$3,Команды!$A$2:$A$7500,0),$E93+2)=Команды!$AJ$5,TRUE,FALSE),IF(INDEX(Команды!$A$2:$AN$7500,MATCH(BU$3,Команды!$A$2:$A$7500,0),$E93+2)=Команды!$AJ$6,TRUE,FALSE),IF(INDEX(Команды!$A$2:$AN$7500,MATCH(BU$3,Команды!$A$2:$A$7500,0),$E93+2)=Команды!$AJ$7,TRUE,FALSE),IF(INDEX(Команды!$A$2:$AN$7500,MATCH(BU$3,Команды!$A$2:$A$7500,0),$E93+2)=Команды!$AJ$8,TRUE,FALSE),IF(INDEX(Команды!$A$2:$AN$7500,MATCH(BU$3,Команды!$A$2:$A$7500,0),$E93+2)=Команды!$AJ$9,TRUE,FALSE),IF(INDEX(Команды!$A$2:$AN$7500,MATCH(BU$3,Команды!$A$2:$A$7500,0),$E93+2)=Команды!$AJ$10,TRUE,FALSE),IF(INDEX(Команды!$A$2:$AN$7500,MATCH(BU$3,Команды!$A$2:$A$7500,0),$E93+2)=Команды!$AJ$11,TRUE,FALSE),IF(INDEX(Команды!$A$2:$AN$7500,MATCH(BU$3,Команды!$A$2:$A$7500,0),$E93+2)=Команды!$AJ$12,TRUE,FALSE),IF(INDEX(Команды!$A$2:$AN$7500,MATCH(BU$3,Команды!$A$2:$A$7500,0),$E93+2)=Команды!$AJ$13,TRUE,FALSE),IF(INDEX(Команды!$A$2:$AN$7500,MATCH(BU$3,Команды!$A$2:$A$7500,0),$E93+2)=Команды!$AJ$14,TRUE,FALSE),IF(INDEX(Команды!$A$2:$AN$7500,MATCH(BU$3,Команды!$A$2:$A$7500,0),$E93+2)=Команды!$AJ$15,TRUE,FALSE),IF(INDEX(Команды!$A$2:$AN$7500,MATCH(BU$3,Команды!$A$2:$A$7500,0),$E93+2)=Команды!$AJ$16,TRUE,FALSE),IF(INDEX(Команды!$A$2:$AN$7500,MATCH(BU$3,Команды!$A$2:$A$7500,0),$E93+2)=Команды!$AJ$17,TRUE,FALSE),IF(INDEX(Команды!$A$2:$AN$7500,MATCH(BU$3,Команды!$A$2:$A$7500,0),$E93+2)=Команды!$AJ$18,TRUE,FALSE),IF(INDEX(Команды!$A$2:$AN$7500,MATCH(BU$3,Команды!$A$2:$A$7500,0),$E93+2)=Команды!$AJ$19,TRUE,FALSE)),INDEX(Команды!$AJ$2:$AL$19,MATCH(INDEX(Команды!$A$2:$AN$7500,MATCH(BU$3,Команды!$A$2:$A$7500,0),$E93+2),Команды!$AJ$2:$AJ$19,0),3),0)</f>
        <v>0</v>
      </c>
      <c r="BW93" s="342"/>
      <c r="BX93" s="174">
        <f>IF(OR(IF(INDEX(Команды!$A$2:$AN$7500,MATCH(BX$3,Команды!$A$2:$A$7500,0),$E93+2)=Команды!$AJ$2,TRUE,FALSE),IF(INDEX(Команды!$A$2:$AN$7500,MATCH(BX$3,Команды!$A$2:$A$7500,0),$E93+2)=Команды!$AJ$3,TRUE,FALSE),IF(INDEX(Команды!$A$2:$AN$7500,MATCH(BX$3,Команды!$A$2:$A$7500,0),$E93+2)=Команды!$AJ$4,TRUE,FALSE),IF(INDEX(Команды!$A$2:$AN$7500,MATCH(BX$3,Команды!$A$2:$A$7500,0),$E93+2)=Команды!$AJ$5,TRUE,FALSE),IF(INDEX(Команды!$A$2:$AN$7500,MATCH(BX$3,Команды!$A$2:$A$7500,0),$E93+2)=Команды!$AJ$6,TRUE,FALSE),IF(INDEX(Команды!$A$2:$AN$7500,MATCH(BX$3,Команды!$A$2:$A$7500,0),$E93+2)=Команды!$AJ$7,TRUE,FALSE),IF(INDEX(Команды!$A$2:$AN$7500,MATCH(BX$3,Команды!$A$2:$A$7500,0),$E93+2)=Команды!$AJ$8,TRUE,FALSE),IF(INDEX(Команды!$A$2:$AN$7500,MATCH(BX$3,Команды!$A$2:$A$7500,0),$E93+2)=Команды!$AJ$9,TRUE,FALSE),IF(INDEX(Команды!$A$2:$AN$7500,MATCH(BX$3,Команды!$A$2:$A$7500,0),$E93+2)=Команды!$AJ$10,TRUE,FALSE),IF(INDEX(Команды!$A$2:$AN$7500,MATCH(BX$3,Команды!$A$2:$A$7500,0),$E93+2)=Команды!$AJ$11,TRUE,FALSE),IF(INDEX(Команды!$A$2:$AN$7500,MATCH(BX$3,Команды!$A$2:$A$7500,0),$E93+2)=Команды!$AJ$12,TRUE,FALSE),IF(INDEX(Команды!$A$2:$AN$7500,MATCH(BX$3,Команды!$A$2:$A$7500,0),$E93+2)=Команды!$AJ$13,TRUE,FALSE),IF(INDEX(Команды!$A$2:$AN$7500,MATCH(BX$3,Команды!$A$2:$A$7500,0),$E93+2)=Команды!$AJ$14,TRUE,FALSE),IF(INDEX(Команды!$A$2:$AN$7500,MATCH(BX$3,Команды!$A$2:$A$7500,0),$E93+2)=Команды!$AJ$15,TRUE,FALSE),IF(INDEX(Команды!$A$2:$AN$7500,MATCH(BX$3,Команды!$A$2:$A$7500,0),$E93+2)=Команды!$AJ$16,TRUE,FALSE),,IF(INDEX(Команды!$A$2:$AN$7500,MATCH(BX$3,Команды!$A$2:$A$7500,0),$E93+2)=Команды!$AJ$17,TRUE,FALSE),,IF(INDEX(Команды!$A$2:$AN$7500,MATCH(BX$3,Команды!$A$2:$A$7500,0),$E93+2)=Команды!$AJ$18,TRUE,FALSE),,IF(INDEX(Команды!$A$2:$AN$7500,MATCH(BX$3,Команды!$A$2:$A$7500,0),$E93+2)=Команды!$AJ$19,TRUE,FALSE)),INDEX(Команды!$AJ$2:$AK$19,MATCH(INDEX(Команды!$A$2:$AN$7500,MATCH(BX$3,Команды!$A$2:$A$7500,0),$E93+2),Команды!$AJ$2:$AJ$19,0),2),0)</f>
        <v>0</v>
      </c>
      <c r="BY93" s="175">
        <f>IF(OR(IF(INDEX(Команды!$A$2:$AN$7500,MATCH(BX$3,Команды!$A$2:$A$7500,0),$E93+2)=Команды!$AJ$2,TRUE,FALSE),IF(INDEX(Команды!$A$2:$AN$7500,MATCH(BX$3,Команды!$A$2:$A$7500,0),$E93+2)=Команды!$AJ$3,TRUE,FALSE),IF(INDEX(Команды!$A$2:$AN$7500,MATCH(BX$3,Команды!$A$2:$A$7500,0),$E93+2)=Команды!$AJ$4,TRUE,FALSE),IF(INDEX(Команды!$A$2:$AN$7500,MATCH(BX$3,Команды!$A$2:$A$7500,0),$E93+2)=Команды!$AJ$5,TRUE,FALSE),IF(INDEX(Команды!$A$2:$AN$7500,MATCH(BX$3,Команды!$A$2:$A$7500,0),$E93+2)=Команды!$AJ$6,TRUE,FALSE),IF(INDEX(Команды!$A$2:$AN$7500,MATCH(BX$3,Команды!$A$2:$A$7500,0),$E93+2)=Команды!$AJ$7,TRUE,FALSE),IF(INDEX(Команды!$A$2:$AN$7500,MATCH(BX$3,Команды!$A$2:$A$7500,0),$E93+2)=Команды!$AJ$8,TRUE,FALSE),IF(INDEX(Команды!$A$2:$AN$7500,MATCH(BX$3,Команды!$A$2:$A$7500,0),$E93+2)=Команды!$AJ$9,TRUE,FALSE),IF(INDEX(Команды!$A$2:$AN$7500,MATCH(BX$3,Команды!$A$2:$A$7500,0),$E93+2)=Команды!$AJ$10,TRUE,FALSE),IF(INDEX(Команды!$A$2:$AN$7500,MATCH(BX$3,Команды!$A$2:$A$7500,0),$E93+2)=Команды!$AJ$11,TRUE,FALSE),IF(INDEX(Команды!$A$2:$AN$7500,MATCH(BX$3,Команды!$A$2:$A$7500,0),$E93+2)=Команды!$AJ$12,TRUE,FALSE),IF(INDEX(Команды!$A$2:$AN$7500,MATCH(BX$3,Команды!$A$2:$A$7500,0),$E93+2)=Команды!$AJ$13,TRUE,FALSE),IF(INDEX(Команды!$A$2:$AN$7500,MATCH(BX$3,Команды!$A$2:$A$7500,0),$E93+2)=Команды!$AJ$14,TRUE,FALSE),IF(INDEX(Команды!$A$2:$AN$7500,MATCH(BX$3,Команды!$A$2:$A$7500,0),$E93+2)=Команды!$AJ$15,TRUE,FALSE),IF(INDEX(Команды!$A$2:$AN$7500,MATCH(BX$3,Команды!$A$2:$A$7500,0),$E93+2)=Команды!$AJ$16,TRUE,FALSE),IF(INDEX(Команды!$A$2:$AN$7500,MATCH(BX$3,Команды!$A$2:$A$7500,0),$E93+2)=Команды!$AJ$17,TRUE,FALSE),IF(INDEX(Команды!$A$2:$AN$7500,MATCH(BX$3,Команды!$A$2:$A$7500,0),$E93+2)=Команды!$AJ$18,TRUE,FALSE),IF(INDEX(Команды!$A$2:$AN$7500,MATCH(BX$3,Команды!$A$2:$A$7500,0),$E93+2)=Команды!$AJ$19,TRUE,FALSE)),INDEX(Команды!$AJ$2:$AL$19,MATCH(INDEX(Команды!$A$2:$AN$7500,MATCH(BX$3,Команды!$A$2:$A$7500,0),$E93+2),Команды!$AJ$2:$AJ$19,0),3),0)</f>
        <v>0</v>
      </c>
      <c r="BZ93" s="342"/>
      <c r="CA93" s="174">
        <f>IF(OR(IF(INDEX(Команды!$A$2:$AN$7500,MATCH(CA$3,Команды!$A$2:$A$7500,0),$E93+2)=Команды!$AJ$2,TRUE,FALSE),IF(INDEX(Команды!$A$2:$AN$7500,MATCH(CA$3,Команды!$A$2:$A$7500,0),$E93+2)=Команды!$AJ$3,TRUE,FALSE),IF(INDEX(Команды!$A$2:$AN$7500,MATCH(CA$3,Команды!$A$2:$A$7500,0),$E93+2)=Команды!$AJ$4,TRUE,FALSE),IF(INDEX(Команды!$A$2:$AN$7500,MATCH(CA$3,Команды!$A$2:$A$7500,0),$E93+2)=Команды!$AJ$5,TRUE,FALSE),IF(INDEX(Команды!$A$2:$AN$7500,MATCH(CA$3,Команды!$A$2:$A$7500,0),$E93+2)=Команды!$AJ$6,TRUE,FALSE),IF(INDEX(Команды!$A$2:$AN$7500,MATCH(CA$3,Команды!$A$2:$A$7500,0),$E93+2)=Команды!$AJ$7,TRUE,FALSE),IF(INDEX(Команды!$A$2:$AN$7500,MATCH(CA$3,Команды!$A$2:$A$7500,0),$E93+2)=Команды!$AJ$8,TRUE,FALSE),IF(INDEX(Команды!$A$2:$AN$7500,MATCH(CA$3,Команды!$A$2:$A$7500,0),$E93+2)=Команды!$AJ$9,TRUE,FALSE),IF(INDEX(Команды!$A$2:$AN$7500,MATCH(CA$3,Команды!$A$2:$A$7500,0),$E93+2)=Команды!$AJ$10,TRUE,FALSE),IF(INDEX(Команды!$A$2:$AN$7500,MATCH(CA$3,Команды!$A$2:$A$7500,0),$E93+2)=Команды!$AJ$11,TRUE,FALSE),IF(INDEX(Команды!$A$2:$AN$7500,MATCH(CA$3,Команды!$A$2:$A$7500,0),$E93+2)=Команды!$AJ$12,TRUE,FALSE),IF(INDEX(Команды!$A$2:$AN$7500,MATCH(CA$3,Команды!$A$2:$A$7500,0),$E93+2)=Команды!$AJ$13,TRUE,FALSE),IF(INDEX(Команды!$A$2:$AN$7500,MATCH(CA$3,Команды!$A$2:$A$7500,0),$E93+2)=Команды!$AJ$14,TRUE,FALSE),IF(INDEX(Команды!$A$2:$AN$7500,MATCH(CA$3,Команды!$A$2:$A$7500,0),$E93+2)=Команды!$AJ$15,TRUE,FALSE),IF(INDEX(Команды!$A$2:$AN$7500,MATCH(CA$3,Команды!$A$2:$A$7500,0),$E93+2)=Команды!$AJ$16,TRUE,FALSE),,IF(INDEX(Команды!$A$2:$AN$7500,MATCH(CA$3,Команды!$A$2:$A$7500,0),$E93+2)=Команды!$AJ$17,TRUE,FALSE),,IF(INDEX(Команды!$A$2:$AN$7500,MATCH(CA$3,Команды!$A$2:$A$7500,0),$E93+2)=Команды!$AJ$18,TRUE,FALSE),,IF(INDEX(Команды!$A$2:$AN$7500,MATCH(CA$3,Команды!$A$2:$A$7500,0),$E93+2)=Команды!$AJ$19,TRUE,FALSE)),INDEX(Команды!$AJ$2:$AK$19,MATCH(INDEX(Команды!$A$2:$AN$7500,MATCH(CA$3,Команды!$A$2:$A$7500,0),$E93+2),Команды!$AJ$2:$AJ$19,0),2),0)</f>
        <v>0</v>
      </c>
      <c r="CB93" s="175">
        <f>IF(OR(IF(INDEX(Команды!$A$2:$AN$7500,MATCH(CA$3,Команды!$A$2:$A$7500,0),$E93+2)=Команды!$AJ$2,TRUE,FALSE),IF(INDEX(Команды!$A$2:$AN$7500,MATCH(CA$3,Команды!$A$2:$A$7500,0),$E93+2)=Команды!$AJ$3,TRUE,FALSE),IF(INDEX(Команды!$A$2:$AN$7500,MATCH(CA$3,Команды!$A$2:$A$7500,0),$E93+2)=Команды!$AJ$4,TRUE,FALSE),IF(INDEX(Команды!$A$2:$AN$7500,MATCH(CA$3,Команды!$A$2:$A$7500,0),$E93+2)=Команды!$AJ$5,TRUE,FALSE),IF(INDEX(Команды!$A$2:$AN$7500,MATCH(CA$3,Команды!$A$2:$A$7500,0),$E93+2)=Команды!$AJ$6,TRUE,FALSE),IF(INDEX(Команды!$A$2:$AN$7500,MATCH(CA$3,Команды!$A$2:$A$7500,0),$E93+2)=Команды!$AJ$7,TRUE,FALSE),IF(INDEX(Команды!$A$2:$AN$7500,MATCH(CA$3,Команды!$A$2:$A$7500,0),$E93+2)=Команды!$AJ$8,TRUE,FALSE),IF(INDEX(Команды!$A$2:$AN$7500,MATCH(CA$3,Команды!$A$2:$A$7500,0),$E93+2)=Команды!$AJ$9,TRUE,FALSE),IF(INDEX(Команды!$A$2:$AN$7500,MATCH(CA$3,Команды!$A$2:$A$7500,0),$E93+2)=Команды!$AJ$10,TRUE,FALSE),IF(INDEX(Команды!$A$2:$AN$7500,MATCH(CA$3,Команды!$A$2:$A$7500,0),$E93+2)=Команды!$AJ$11,TRUE,FALSE),IF(INDEX(Команды!$A$2:$AN$7500,MATCH(CA$3,Команды!$A$2:$A$7500,0),$E93+2)=Команды!$AJ$12,TRUE,FALSE),IF(INDEX(Команды!$A$2:$AN$7500,MATCH(CA$3,Команды!$A$2:$A$7500,0),$E93+2)=Команды!$AJ$13,TRUE,FALSE),IF(INDEX(Команды!$A$2:$AN$7500,MATCH(CA$3,Команды!$A$2:$A$7500,0),$E93+2)=Команды!$AJ$14,TRUE,FALSE),IF(INDEX(Команды!$A$2:$AN$7500,MATCH(CA$3,Команды!$A$2:$A$7500,0),$E93+2)=Команды!$AJ$15,TRUE,FALSE),IF(INDEX(Команды!$A$2:$AN$7500,MATCH(CA$3,Команды!$A$2:$A$7500,0),$E93+2)=Команды!$AJ$16,TRUE,FALSE),IF(INDEX(Команды!$A$2:$AN$7500,MATCH(CA$3,Команды!$A$2:$A$7500,0),$E93+2)=Команды!$AJ$17,TRUE,FALSE),IF(INDEX(Команды!$A$2:$AN$7500,MATCH(CA$3,Команды!$A$2:$A$7500,0),$E93+2)=Команды!$AJ$18,TRUE,FALSE),IF(INDEX(Команды!$A$2:$AN$7500,MATCH(CA$3,Команды!$A$2:$A$7500,0),$E93+2)=Команды!$AJ$19,TRUE,FALSE)),INDEX(Команды!$AJ$2:$AL$19,MATCH(INDEX(Команды!$A$2:$AN$7500,MATCH(CA$3,Команды!$A$2:$A$7500,0),$E93+2),Команды!$AJ$2:$AJ$19,0),3),0)</f>
        <v>0</v>
      </c>
      <c r="CC93" s="342"/>
      <c r="CD93" s="174">
        <f>IF(OR(IF(INDEX(Команды!$A$2:$AN$7500,MATCH(CD$3,Команды!$A$2:$A$7500,0),$E93+2)=Команды!$AJ$2,TRUE,FALSE),IF(INDEX(Команды!$A$2:$AN$7500,MATCH(CD$3,Команды!$A$2:$A$7500,0),$E93+2)=Команды!$AJ$3,TRUE,FALSE),IF(INDEX(Команды!$A$2:$AN$7500,MATCH(CD$3,Команды!$A$2:$A$7500,0),$E93+2)=Команды!$AJ$4,TRUE,FALSE),IF(INDEX(Команды!$A$2:$AN$7500,MATCH(CD$3,Команды!$A$2:$A$7500,0),$E93+2)=Команды!$AJ$5,TRUE,FALSE),IF(INDEX(Команды!$A$2:$AN$7500,MATCH(CD$3,Команды!$A$2:$A$7500,0),$E93+2)=Команды!$AJ$6,TRUE,FALSE),IF(INDEX(Команды!$A$2:$AN$7500,MATCH(CD$3,Команды!$A$2:$A$7500,0),$E93+2)=Команды!$AJ$7,TRUE,FALSE),IF(INDEX(Команды!$A$2:$AN$7500,MATCH(CD$3,Команды!$A$2:$A$7500,0),$E93+2)=Команды!$AJ$8,TRUE,FALSE),IF(INDEX(Команды!$A$2:$AN$7500,MATCH(CD$3,Команды!$A$2:$A$7500,0),$E93+2)=Команды!$AJ$9,TRUE,FALSE),IF(INDEX(Команды!$A$2:$AN$7500,MATCH(CD$3,Команды!$A$2:$A$7500,0),$E93+2)=Команды!$AJ$10,TRUE,FALSE),IF(INDEX(Команды!$A$2:$AN$7500,MATCH(CD$3,Команды!$A$2:$A$7500,0),$E93+2)=Команды!$AJ$11,TRUE,FALSE),IF(INDEX(Команды!$A$2:$AN$7500,MATCH(CD$3,Команды!$A$2:$A$7500,0),$E93+2)=Команды!$AJ$12,TRUE,FALSE),IF(INDEX(Команды!$A$2:$AN$7500,MATCH(CD$3,Команды!$A$2:$A$7500,0),$E93+2)=Команды!$AJ$13,TRUE,FALSE),IF(INDEX(Команды!$A$2:$AN$7500,MATCH(CD$3,Команды!$A$2:$A$7500,0),$E93+2)=Команды!$AJ$14,TRUE,FALSE),IF(INDEX(Команды!$A$2:$AN$7500,MATCH(CD$3,Команды!$A$2:$A$7500,0),$E93+2)=Команды!$AJ$15,TRUE,FALSE),IF(INDEX(Команды!$A$2:$AN$7500,MATCH(CD$3,Команды!$A$2:$A$7500,0),$E93+2)=Команды!$AJ$16,TRUE,FALSE),,IF(INDEX(Команды!$A$2:$AN$7500,MATCH(CD$3,Команды!$A$2:$A$7500,0),$E93+2)=Команды!$AJ$17,TRUE,FALSE),,IF(INDEX(Команды!$A$2:$AN$7500,MATCH(CD$3,Команды!$A$2:$A$7500,0),$E93+2)=Команды!$AJ$18,TRUE,FALSE),,IF(INDEX(Команды!$A$2:$AN$7500,MATCH(CD$3,Команды!$A$2:$A$7500,0),$E93+2)=Команды!$AJ$19,TRUE,FALSE)),INDEX(Команды!$AJ$2:$AK$19,MATCH(INDEX(Команды!$A$2:$AN$7500,MATCH(CD$3,Команды!$A$2:$A$7500,0),$E93+2),Команды!$AJ$2:$AJ$19,0),2),0)</f>
        <v>0</v>
      </c>
      <c r="CE93" s="175">
        <f>IF(OR(IF(INDEX(Команды!$A$2:$AN$7500,MATCH(CD$3,Команды!$A$2:$A$7500,0),$E93+2)=Команды!$AJ$2,TRUE,FALSE),IF(INDEX(Команды!$A$2:$AN$7500,MATCH(CD$3,Команды!$A$2:$A$7500,0),$E93+2)=Команды!$AJ$3,TRUE,FALSE),IF(INDEX(Команды!$A$2:$AN$7500,MATCH(CD$3,Команды!$A$2:$A$7500,0),$E93+2)=Команды!$AJ$4,TRUE,FALSE),IF(INDEX(Команды!$A$2:$AN$7500,MATCH(CD$3,Команды!$A$2:$A$7500,0),$E93+2)=Команды!$AJ$5,TRUE,FALSE),IF(INDEX(Команды!$A$2:$AN$7500,MATCH(CD$3,Команды!$A$2:$A$7500,0),$E93+2)=Команды!$AJ$6,TRUE,FALSE),IF(INDEX(Команды!$A$2:$AN$7500,MATCH(CD$3,Команды!$A$2:$A$7500,0),$E93+2)=Команды!$AJ$7,TRUE,FALSE),IF(INDEX(Команды!$A$2:$AN$7500,MATCH(CD$3,Команды!$A$2:$A$7500,0),$E93+2)=Команды!$AJ$8,TRUE,FALSE),IF(INDEX(Команды!$A$2:$AN$7500,MATCH(CD$3,Команды!$A$2:$A$7500,0),$E93+2)=Команды!$AJ$9,TRUE,FALSE),IF(INDEX(Команды!$A$2:$AN$7500,MATCH(CD$3,Команды!$A$2:$A$7500,0),$E93+2)=Команды!$AJ$10,TRUE,FALSE),IF(INDEX(Команды!$A$2:$AN$7500,MATCH(CD$3,Команды!$A$2:$A$7500,0),$E93+2)=Команды!$AJ$11,TRUE,FALSE),IF(INDEX(Команды!$A$2:$AN$7500,MATCH(CD$3,Команды!$A$2:$A$7500,0),$E93+2)=Команды!$AJ$12,TRUE,FALSE),IF(INDEX(Команды!$A$2:$AN$7500,MATCH(CD$3,Команды!$A$2:$A$7500,0),$E93+2)=Команды!$AJ$13,TRUE,FALSE),IF(INDEX(Команды!$A$2:$AN$7500,MATCH(CD$3,Команды!$A$2:$A$7500,0),$E93+2)=Команды!$AJ$14,TRUE,FALSE),IF(INDEX(Команды!$A$2:$AN$7500,MATCH(CD$3,Команды!$A$2:$A$7500,0),$E93+2)=Команды!$AJ$15,TRUE,FALSE),IF(INDEX(Команды!$A$2:$AN$7500,MATCH(CD$3,Команды!$A$2:$A$7500,0),$E93+2)=Команды!$AJ$16,TRUE,FALSE),IF(INDEX(Команды!$A$2:$AN$7500,MATCH(CD$3,Команды!$A$2:$A$7500,0),$E93+2)=Команды!$AJ$17,TRUE,FALSE),IF(INDEX(Команды!$A$2:$AN$7500,MATCH(CD$3,Команды!$A$2:$A$7500,0),$E93+2)=Команды!$AJ$18,TRUE,FALSE),IF(INDEX(Команды!$A$2:$AN$7500,MATCH(CD$3,Команды!$A$2:$A$7500,0),$E93+2)=Команды!$AJ$19,TRUE,FALSE)),INDEX(Команды!$AJ$2:$AL$19,MATCH(INDEX(Команды!$A$2:$AN$7500,MATCH(CD$3,Команды!$A$2:$A$7500,0),$E93+2),Команды!$AJ$2:$AJ$19,0),3),0)</f>
        <v>0</v>
      </c>
      <c r="CF93" s="342"/>
      <c r="CG93" s="174">
        <f>IF(OR(IF(INDEX(Команды!$A$2:$AN$7500,MATCH(CG$3,Команды!$A$2:$A$7500,0),$E93+2)=Команды!$AJ$2,TRUE,FALSE),IF(INDEX(Команды!$A$2:$AN$7500,MATCH(CG$3,Команды!$A$2:$A$7500,0),$E93+2)=Команды!$AJ$3,TRUE,FALSE),IF(INDEX(Команды!$A$2:$AN$7500,MATCH(CG$3,Команды!$A$2:$A$7500,0),$E93+2)=Команды!$AJ$4,TRUE,FALSE),IF(INDEX(Команды!$A$2:$AN$7500,MATCH(CG$3,Команды!$A$2:$A$7500,0),$E93+2)=Команды!$AJ$5,TRUE,FALSE),IF(INDEX(Команды!$A$2:$AN$7500,MATCH(CG$3,Команды!$A$2:$A$7500,0),$E93+2)=Команды!$AJ$6,TRUE,FALSE),IF(INDEX(Команды!$A$2:$AN$7500,MATCH(CG$3,Команды!$A$2:$A$7500,0),$E93+2)=Команды!$AJ$7,TRUE,FALSE),IF(INDEX(Команды!$A$2:$AN$7500,MATCH(CG$3,Команды!$A$2:$A$7500,0),$E93+2)=Команды!$AJ$8,TRUE,FALSE),IF(INDEX(Команды!$A$2:$AN$7500,MATCH(CG$3,Команды!$A$2:$A$7500,0),$E93+2)=Команды!$AJ$9,TRUE,FALSE),IF(INDEX(Команды!$A$2:$AN$7500,MATCH(CG$3,Команды!$A$2:$A$7500,0),$E93+2)=Команды!$AJ$10,TRUE,FALSE),IF(INDEX(Команды!$A$2:$AN$7500,MATCH(CG$3,Команды!$A$2:$A$7500,0),$E93+2)=Команды!$AJ$11,TRUE,FALSE),IF(INDEX(Команды!$A$2:$AN$7500,MATCH(CG$3,Команды!$A$2:$A$7500,0),$E93+2)=Команды!$AJ$12,TRUE,FALSE),IF(INDEX(Команды!$A$2:$AN$7500,MATCH(CG$3,Команды!$A$2:$A$7500,0),$E93+2)=Команды!$AJ$13,TRUE,FALSE),IF(INDEX(Команды!$A$2:$AN$7500,MATCH(CG$3,Команды!$A$2:$A$7500,0),$E93+2)=Команды!$AJ$14,TRUE,FALSE),IF(INDEX(Команды!$A$2:$AN$7500,MATCH(CG$3,Команды!$A$2:$A$7500,0),$E93+2)=Команды!$AJ$15,TRUE,FALSE),IF(INDEX(Команды!$A$2:$AN$7500,MATCH(CG$3,Команды!$A$2:$A$7500,0),$E93+2)=Команды!$AJ$16,TRUE,FALSE),,IF(INDEX(Команды!$A$2:$AN$7500,MATCH(CG$3,Команды!$A$2:$A$7500,0),$E93+2)=Команды!$AJ$17,TRUE,FALSE),,IF(INDEX(Команды!$A$2:$AN$7500,MATCH(CG$3,Команды!$A$2:$A$7500,0),$E93+2)=Команды!$AJ$18,TRUE,FALSE),,IF(INDEX(Команды!$A$2:$AN$7500,MATCH(CG$3,Команды!$A$2:$A$7500,0),$E93+2)=Команды!$AJ$19,TRUE,FALSE)),INDEX(Команды!$AJ$2:$AK$19,MATCH(INDEX(Команды!$A$2:$AN$7500,MATCH(CG$3,Команды!$A$2:$A$7500,0),$E93+2),Команды!$AJ$2:$AJ$19,0),2),0)</f>
        <v>0</v>
      </c>
      <c r="CH93" s="175">
        <f>IF(OR(IF(INDEX(Команды!$A$2:$AN$7500,MATCH(CG$3,Команды!$A$2:$A$7500,0),$E93+2)=Команды!$AJ$2,TRUE,FALSE),IF(INDEX(Команды!$A$2:$AN$7500,MATCH(CG$3,Команды!$A$2:$A$7500,0),$E93+2)=Команды!$AJ$3,TRUE,FALSE),IF(INDEX(Команды!$A$2:$AN$7500,MATCH(CG$3,Команды!$A$2:$A$7500,0),$E93+2)=Команды!$AJ$4,TRUE,FALSE),IF(INDEX(Команды!$A$2:$AN$7500,MATCH(CG$3,Команды!$A$2:$A$7500,0),$E93+2)=Команды!$AJ$5,TRUE,FALSE),IF(INDEX(Команды!$A$2:$AN$7500,MATCH(CG$3,Команды!$A$2:$A$7500,0),$E93+2)=Команды!$AJ$6,TRUE,FALSE),IF(INDEX(Команды!$A$2:$AN$7500,MATCH(CG$3,Команды!$A$2:$A$7500,0),$E93+2)=Команды!$AJ$7,TRUE,FALSE),IF(INDEX(Команды!$A$2:$AN$7500,MATCH(CG$3,Команды!$A$2:$A$7500,0),$E93+2)=Команды!$AJ$8,TRUE,FALSE),IF(INDEX(Команды!$A$2:$AN$7500,MATCH(CG$3,Команды!$A$2:$A$7500,0),$E93+2)=Команды!$AJ$9,TRUE,FALSE),IF(INDEX(Команды!$A$2:$AN$7500,MATCH(CG$3,Команды!$A$2:$A$7500,0),$E93+2)=Команды!$AJ$10,TRUE,FALSE),IF(INDEX(Команды!$A$2:$AN$7500,MATCH(CG$3,Команды!$A$2:$A$7500,0),$E93+2)=Команды!$AJ$11,TRUE,FALSE),IF(INDEX(Команды!$A$2:$AN$7500,MATCH(CG$3,Команды!$A$2:$A$7500,0),$E93+2)=Команды!$AJ$12,TRUE,FALSE),IF(INDEX(Команды!$A$2:$AN$7500,MATCH(CG$3,Команды!$A$2:$A$7500,0),$E93+2)=Команды!$AJ$13,TRUE,FALSE),IF(INDEX(Команды!$A$2:$AN$7500,MATCH(CG$3,Команды!$A$2:$A$7500,0),$E93+2)=Команды!$AJ$14,TRUE,FALSE),IF(INDEX(Команды!$A$2:$AN$7500,MATCH(CG$3,Команды!$A$2:$A$7500,0),$E93+2)=Команды!$AJ$15,TRUE,FALSE),IF(INDEX(Команды!$A$2:$AN$7500,MATCH(CG$3,Команды!$A$2:$A$7500,0),$E93+2)=Команды!$AJ$16,TRUE,FALSE),IF(INDEX(Команды!$A$2:$AN$7500,MATCH(CG$3,Команды!$A$2:$A$7500,0),$E93+2)=Команды!$AJ$17,TRUE,FALSE),IF(INDEX(Команды!$A$2:$AN$7500,MATCH(CG$3,Команды!$A$2:$A$7500,0),$E93+2)=Команды!$AJ$18,TRUE,FALSE),IF(INDEX(Команды!$A$2:$AN$7500,MATCH(CG$3,Команды!$A$2:$A$7500,0),$E93+2)=Команды!$AJ$19,TRUE,FALSE)),INDEX(Команды!$AJ$2:$AL$19,MATCH(INDEX(Команды!$A$2:$AN$7500,MATCH(CG$3,Команды!$A$2:$A$7500,0),$E93+2),Команды!$AJ$2:$AJ$19,0),3),0)</f>
        <v>0</v>
      </c>
      <c r="CI93" s="342"/>
      <c r="CJ93" s="174">
        <f>IF(OR(IF(INDEX(Команды!$A$2:$AN$7500,MATCH(CJ$3,Команды!$A$2:$A$7500,0),$E93+2)=Команды!$AJ$2,TRUE,FALSE),IF(INDEX(Команды!$A$2:$AN$7500,MATCH(CJ$3,Команды!$A$2:$A$7500,0),$E93+2)=Команды!$AJ$3,TRUE,FALSE),IF(INDEX(Команды!$A$2:$AN$7500,MATCH(CJ$3,Команды!$A$2:$A$7500,0),$E93+2)=Команды!$AJ$4,TRUE,FALSE),IF(INDEX(Команды!$A$2:$AN$7500,MATCH(CJ$3,Команды!$A$2:$A$7500,0),$E93+2)=Команды!$AJ$5,TRUE,FALSE),IF(INDEX(Команды!$A$2:$AN$7500,MATCH(CJ$3,Команды!$A$2:$A$7500,0),$E93+2)=Команды!$AJ$6,TRUE,FALSE),IF(INDEX(Команды!$A$2:$AN$7500,MATCH(CJ$3,Команды!$A$2:$A$7500,0),$E93+2)=Команды!$AJ$7,TRUE,FALSE),IF(INDEX(Команды!$A$2:$AN$7500,MATCH(CJ$3,Команды!$A$2:$A$7500,0),$E93+2)=Команды!$AJ$8,TRUE,FALSE),IF(INDEX(Команды!$A$2:$AN$7500,MATCH(CJ$3,Команды!$A$2:$A$7500,0),$E93+2)=Команды!$AJ$9,TRUE,FALSE),IF(INDEX(Команды!$A$2:$AN$7500,MATCH(CJ$3,Команды!$A$2:$A$7500,0),$E93+2)=Команды!$AJ$10,TRUE,FALSE),IF(INDEX(Команды!$A$2:$AN$7500,MATCH(CJ$3,Команды!$A$2:$A$7500,0),$E93+2)=Команды!$AJ$11,TRUE,FALSE),IF(INDEX(Команды!$A$2:$AN$7500,MATCH(CJ$3,Команды!$A$2:$A$7500,0),$E93+2)=Команды!$AJ$12,TRUE,FALSE),IF(INDEX(Команды!$A$2:$AN$7500,MATCH(CJ$3,Команды!$A$2:$A$7500,0),$E93+2)=Команды!$AJ$13,TRUE,FALSE),IF(INDEX(Команды!$A$2:$AN$7500,MATCH(CJ$3,Команды!$A$2:$A$7500,0),$E93+2)=Команды!$AJ$14,TRUE,FALSE),IF(INDEX(Команды!$A$2:$AN$7500,MATCH(CJ$3,Команды!$A$2:$A$7500,0),$E93+2)=Команды!$AJ$15,TRUE,FALSE),IF(INDEX(Команды!$A$2:$AN$7500,MATCH(CJ$3,Команды!$A$2:$A$7500,0),$E93+2)=Команды!$AJ$16,TRUE,FALSE),,IF(INDEX(Команды!$A$2:$AN$7500,MATCH(CJ$3,Команды!$A$2:$A$7500,0),$E93+2)=Команды!$AJ$17,TRUE,FALSE),,IF(INDEX(Команды!$A$2:$AN$7500,MATCH(CJ$3,Команды!$A$2:$A$7500,0),$E93+2)=Команды!$AJ$18,TRUE,FALSE),,IF(INDEX(Команды!$A$2:$AN$7500,MATCH(CJ$3,Команды!$A$2:$A$7500,0),$E93+2)=Команды!$AJ$19,TRUE,FALSE)),INDEX(Команды!$AJ$2:$AK$19,MATCH(INDEX(Команды!$A$2:$AN$7500,MATCH(CJ$3,Команды!$A$2:$A$7500,0),$E93+2),Команды!$AJ$2:$AJ$19,0),2),0)</f>
        <v>0</v>
      </c>
      <c r="CK93" s="175">
        <f>IF(OR(IF(INDEX(Команды!$A$2:$AN$7500,MATCH(CJ$3,Команды!$A$2:$A$7500,0),$E93+2)=Команды!$AJ$2,TRUE,FALSE),IF(INDEX(Команды!$A$2:$AN$7500,MATCH(CJ$3,Команды!$A$2:$A$7500,0),$E93+2)=Команды!$AJ$3,TRUE,FALSE),IF(INDEX(Команды!$A$2:$AN$7500,MATCH(CJ$3,Команды!$A$2:$A$7500,0),$E93+2)=Команды!$AJ$4,TRUE,FALSE),IF(INDEX(Команды!$A$2:$AN$7500,MATCH(CJ$3,Команды!$A$2:$A$7500,0),$E93+2)=Команды!$AJ$5,TRUE,FALSE),IF(INDEX(Команды!$A$2:$AN$7500,MATCH(CJ$3,Команды!$A$2:$A$7500,0),$E93+2)=Команды!$AJ$6,TRUE,FALSE),IF(INDEX(Команды!$A$2:$AN$7500,MATCH(CJ$3,Команды!$A$2:$A$7500,0),$E93+2)=Команды!$AJ$7,TRUE,FALSE),IF(INDEX(Команды!$A$2:$AN$7500,MATCH(CJ$3,Команды!$A$2:$A$7500,0),$E93+2)=Команды!$AJ$8,TRUE,FALSE),IF(INDEX(Команды!$A$2:$AN$7500,MATCH(CJ$3,Команды!$A$2:$A$7500,0),$E93+2)=Команды!$AJ$9,TRUE,FALSE),IF(INDEX(Команды!$A$2:$AN$7500,MATCH(CJ$3,Команды!$A$2:$A$7500,0),$E93+2)=Команды!$AJ$10,TRUE,FALSE),IF(INDEX(Команды!$A$2:$AN$7500,MATCH(CJ$3,Команды!$A$2:$A$7500,0),$E93+2)=Команды!$AJ$11,TRUE,FALSE),IF(INDEX(Команды!$A$2:$AN$7500,MATCH(CJ$3,Команды!$A$2:$A$7500,0),$E93+2)=Команды!$AJ$12,TRUE,FALSE),IF(INDEX(Команды!$A$2:$AN$7500,MATCH(CJ$3,Команды!$A$2:$A$7500,0),$E93+2)=Команды!$AJ$13,TRUE,FALSE),IF(INDEX(Команды!$A$2:$AN$7500,MATCH(CJ$3,Команды!$A$2:$A$7500,0),$E93+2)=Команды!$AJ$14,TRUE,FALSE),IF(INDEX(Команды!$A$2:$AN$7500,MATCH(CJ$3,Команды!$A$2:$A$7500,0),$E93+2)=Команды!$AJ$15,TRUE,FALSE),IF(INDEX(Команды!$A$2:$AN$7500,MATCH(CJ$3,Команды!$A$2:$A$7500,0),$E93+2)=Команды!$AJ$16,TRUE,FALSE),IF(INDEX(Команды!$A$2:$AN$7500,MATCH(CJ$3,Команды!$A$2:$A$7500,0),$E93+2)=Команды!$AJ$17,TRUE,FALSE),IF(INDEX(Команды!$A$2:$AN$7500,MATCH(CJ$3,Команды!$A$2:$A$7500,0),$E93+2)=Команды!$AJ$18,TRUE,FALSE),IF(INDEX(Команды!$A$2:$AN$7500,MATCH(CJ$3,Команды!$A$2:$A$7500,0),$E93+2)=Команды!$AJ$19,TRUE,FALSE)),INDEX(Команды!$AJ$2:$AL$19,MATCH(INDEX(Команды!$A$2:$AN$7500,MATCH(CJ$3,Команды!$A$2:$A$7500,0),$E93+2),Команды!$AJ$2:$AJ$19,0),3),0)</f>
        <v>0</v>
      </c>
      <c r="CL93" s="342"/>
      <c r="CM93" s="174">
        <f>IF(OR(IF(INDEX(Команды!$A$2:$AN$7500,MATCH(CM$3,Команды!$A$2:$A$7500,0),$E93+2)=Команды!$AJ$2,TRUE,FALSE),IF(INDEX(Команды!$A$2:$AN$7500,MATCH(CM$3,Команды!$A$2:$A$7500,0),$E93+2)=Команды!$AJ$3,TRUE,FALSE),IF(INDEX(Команды!$A$2:$AN$7500,MATCH(CM$3,Команды!$A$2:$A$7500,0),$E93+2)=Команды!$AJ$4,TRUE,FALSE),IF(INDEX(Команды!$A$2:$AN$7500,MATCH(CM$3,Команды!$A$2:$A$7500,0),$E93+2)=Команды!$AJ$5,TRUE,FALSE),IF(INDEX(Команды!$A$2:$AN$7500,MATCH(CM$3,Команды!$A$2:$A$7500,0),$E93+2)=Команды!$AJ$6,TRUE,FALSE),IF(INDEX(Команды!$A$2:$AN$7500,MATCH(CM$3,Команды!$A$2:$A$7500,0),$E93+2)=Команды!$AJ$7,TRUE,FALSE),IF(INDEX(Команды!$A$2:$AN$7500,MATCH(CM$3,Команды!$A$2:$A$7500,0),$E93+2)=Команды!$AJ$8,TRUE,FALSE),IF(INDEX(Команды!$A$2:$AN$7500,MATCH(CM$3,Команды!$A$2:$A$7500,0),$E93+2)=Команды!$AJ$9,TRUE,FALSE),IF(INDEX(Команды!$A$2:$AN$7500,MATCH(CM$3,Команды!$A$2:$A$7500,0),$E93+2)=Команды!$AJ$10,TRUE,FALSE),IF(INDEX(Команды!$A$2:$AN$7500,MATCH(CM$3,Команды!$A$2:$A$7500,0),$E93+2)=Команды!$AJ$11,TRUE,FALSE),IF(INDEX(Команды!$A$2:$AN$7500,MATCH(CM$3,Команды!$A$2:$A$7500,0),$E93+2)=Команды!$AJ$12,TRUE,FALSE),IF(INDEX(Команды!$A$2:$AN$7500,MATCH(CM$3,Команды!$A$2:$A$7500,0),$E93+2)=Команды!$AJ$13,TRUE,FALSE),IF(INDEX(Команды!$A$2:$AN$7500,MATCH(CM$3,Команды!$A$2:$A$7500,0),$E93+2)=Команды!$AJ$14,TRUE,FALSE),IF(INDEX(Команды!$A$2:$AN$7500,MATCH(CM$3,Команды!$A$2:$A$7500,0),$E93+2)=Команды!$AJ$15,TRUE,FALSE),IF(INDEX(Команды!$A$2:$AN$7500,MATCH(CM$3,Команды!$A$2:$A$7500,0),$E93+2)=Команды!$AJ$16,TRUE,FALSE),,IF(INDEX(Команды!$A$2:$AN$7500,MATCH(CM$3,Команды!$A$2:$A$7500,0),$E93+2)=Команды!$AJ$17,TRUE,FALSE),,IF(INDEX(Команды!$A$2:$AN$7500,MATCH(CM$3,Команды!$A$2:$A$7500,0),$E93+2)=Команды!$AJ$18,TRUE,FALSE),,IF(INDEX(Команды!$A$2:$AN$7500,MATCH(CM$3,Команды!$A$2:$A$7500,0),$E93+2)=Команды!$AJ$19,TRUE,FALSE)),INDEX(Команды!$AJ$2:$AK$19,MATCH(INDEX(Команды!$A$2:$AN$7500,MATCH(CM$3,Команды!$A$2:$A$7500,0),$E93+2),Команды!$AJ$2:$AJ$19,0),2),0)</f>
        <v>0</v>
      </c>
      <c r="CN93" s="175">
        <f>IF(OR(IF(INDEX(Команды!$A$2:$AN$7500,MATCH(CM$3,Команды!$A$2:$A$7500,0),$E93+2)=Команды!$AJ$2,TRUE,FALSE),IF(INDEX(Команды!$A$2:$AN$7500,MATCH(CM$3,Команды!$A$2:$A$7500,0),$E93+2)=Команды!$AJ$3,TRUE,FALSE),IF(INDEX(Команды!$A$2:$AN$7500,MATCH(CM$3,Команды!$A$2:$A$7500,0),$E93+2)=Команды!$AJ$4,TRUE,FALSE),IF(INDEX(Команды!$A$2:$AN$7500,MATCH(CM$3,Команды!$A$2:$A$7500,0),$E93+2)=Команды!$AJ$5,TRUE,FALSE),IF(INDEX(Команды!$A$2:$AN$7500,MATCH(CM$3,Команды!$A$2:$A$7500,0),$E93+2)=Команды!$AJ$6,TRUE,FALSE),IF(INDEX(Команды!$A$2:$AN$7500,MATCH(CM$3,Команды!$A$2:$A$7500,0),$E93+2)=Команды!$AJ$7,TRUE,FALSE),IF(INDEX(Команды!$A$2:$AN$7500,MATCH(CM$3,Команды!$A$2:$A$7500,0),$E93+2)=Команды!$AJ$8,TRUE,FALSE),IF(INDEX(Команды!$A$2:$AN$7500,MATCH(CM$3,Команды!$A$2:$A$7500,0),$E93+2)=Команды!$AJ$9,TRUE,FALSE),IF(INDEX(Команды!$A$2:$AN$7500,MATCH(CM$3,Команды!$A$2:$A$7500,0),$E93+2)=Команды!$AJ$10,TRUE,FALSE),IF(INDEX(Команды!$A$2:$AN$7500,MATCH(CM$3,Команды!$A$2:$A$7500,0),$E93+2)=Команды!$AJ$11,TRUE,FALSE),IF(INDEX(Команды!$A$2:$AN$7500,MATCH(CM$3,Команды!$A$2:$A$7500,0),$E93+2)=Команды!$AJ$12,TRUE,FALSE),IF(INDEX(Команды!$A$2:$AN$7500,MATCH(CM$3,Команды!$A$2:$A$7500,0),$E93+2)=Команды!$AJ$13,TRUE,FALSE),IF(INDEX(Команды!$A$2:$AN$7500,MATCH(CM$3,Команды!$A$2:$A$7500,0),$E93+2)=Команды!$AJ$14,TRUE,FALSE),IF(INDEX(Команды!$A$2:$AN$7500,MATCH(CM$3,Команды!$A$2:$A$7500,0),$E93+2)=Команды!$AJ$15,TRUE,FALSE),IF(INDEX(Команды!$A$2:$AN$7500,MATCH(CM$3,Команды!$A$2:$A$7500,0),$E93+2)=Команды!$AJ$16,TRUE,FALSE),IF(INDEX(Команды!$A$2:$AN$7500,MATCH(CM$3,Команды!$A$2:$A$7500,0),$E93+2)=Команды!$AJ$17,TRUE,FALSE),IF(INDEX(Команды!$A$2:$AN$7500,MATCH(CM$3,Команды!$A$2:$A$7500,0),$E93+2)=Команды!$AJ$18,TRUE,FALSE),IF(INDEX(Команды!$A$2:$AN$7500,MATCH(CM$3,Команды!$A$2:$A$7500,0),$E93+2)=Команды!$AJ$19,TRUE,FALSE)),INDEX(Команды!$AJ$2:$AL$19,MATCH(INDEX(Команды!$A$2:$AN$7500,MATCH(CM$3,Команды!$A$2:$A$7500,0),$E93+2),Команды!$AJ$2:$AJ$19,0),3),0)</f>
        <v>0</v>
      </c>
      <c r="CO93" s="342"/>
      <c r="CP93" s="174">
        <f>IF(OR(IF(INDEX(Команды!$A$2:$AN$7500,MATCH(CP$3,Команды!$A$2:$A$7500,0),$E93+2)=Команды!$AJ$2,TRUE,FALSE),IF(INDEX(Команды!$A$2:$AN$7500,MATCH(CP$3,Команды!$A$2:$A$7500,0),$E93+2)=Команды!$AJ$3,TRUE,FALSE),IF(INDEX(Команды!$A$2:$AN$7500,MATCH(CP$3,Команды!$A$2:$A$7500,0),$E93+2)=Команды!$AJ$4,TRUE,FALSE),IF(INDEX(Команды!$A$2:$AN$7500,MATCH(CP$3,Команды!$A$2:$A$7500,0),$E93+2)=Команды!$AJ$5,TRUE,FALSE),IF(INDEX(Команды!$A$2:$AN$7500,MATCH(CP$3,Команды!$A$2:$A$7500,0),$E93+2)=Команды!$AJ$6,TRUE,FALSE),IF(INDEX(Команды!$A$2:$AN$7500,MATCH(CP$3,Команды!$A$2:$A$7500,0),$E93+2)=Команды!$AJ$7,TRUE,FALSE),IF(INDEX(Команды!$A$2:$AN$7500,MATCH(CP$3,Команды!$A$2:$A$7500,0),$E93+2)=Команды!$AJ$8,TRUE,FALSE),IF(INDEX(Команды!$A$2:$AN$7500,MATCH(CP$3,Команды!$A$2:$A$7500,0),$E93+2)=Команды!$AJ$9,TRUE,FALSE),IF(INDEX(Команды!$A$2:$AN$7500,MATCH(CP$3,Команды!$A$2:$A$7500,0),$E93+2)=Команды!$AJ$10,TRUE,FALSE),IF(INDEX(Команды!$A$2:$AN$7500,MATCH(CP$3,Команды!$A$2:$A$7500,0),$E93+2)=Команды!$AJ$11,TRUE,FALSE),IF(INDEX(Команды!$A$2:$AN$7500,MATCH(CP$3,Команды!$A$2:$A$7500,0),$E93+2)=Команды!$AJ$12,TRUE,FALSE),IF(INDEX(Команды!$A$2:$AN$7500,MATCH(CP$3,Команды!$A$2:$A$7500,0),$E93+2)=Команды!$AJ$13,TRUE,FALSE),IF(INDEX(Команды!$A$2:$AN$7500,MATCH(CP$3,Команды!$A$2:$A$7500,0),$E93+2)=Команды!$AJ$14,TRUE,FALSE),IF(INDEX(Команды!$A$2:$AN$7500,MATCH(CP$3,Команды!$A$2:$A$7500,0),$E93+2)=Команды!$AJ$15,TRUE,FALSE),IF(INDEX(Команды!$A$2:$AN$7500,MATCH(CP$3,Команды!$A$2:$A$7500,0),$E93+2)=Команды!$AJ$16,TRUE,FALSE),,IF(INDEX(Команды!$A$2:$AN$7500,MATCH(CP$3,Команды!$A$2:$A$7500,0),$E93+2)=Команды!$AJ$17,TRUE,FALSE),,IF(INDEX(Команды!$A$2:$AN$7500,MATCH(CP$3,Команды!$A$2:$A$7500,0),$E93+2)=Команды!$AJ$18,TRUE,FALSE),,IF(INDEX(Команды!$A$2:$AN$7500,MATCH(CP$3,Команды!$A$2:$A$7500,0),$E93+2)=Команды!$AJ$19,TRUE,FALSE)),INDEX(Команды!$AJ$2:$AK$19,MATCH(INDEX(Команды!$A$2:$AN$7500,MATCH(CP$3,Команды!$A$2:$A$7500,0),$E93+2),Команды!$AJ$2:$AJ$19,0),2),0)</f>
        <v>0</v>
      </c>
      <c r="CQ93" s="175">
        <f>IF(OR(IF(INDEX(Команды!$A$2:$AN$7500,MATCH(CP$3,Команды!$A$2:$A$7500,0),$E93+2)=Команды!$AJ$2,TRUE,FALSE),IF(INDEX(Команды!$A$2:$AN$7500,MATCH(CP$3,Команды!$A$2:$A$7500,0),$E93+2)=Команды!$AJ$3,TRUE,FALSE),IF(INDEX(Команды!$A$2:$AN$7500,MATCH(CP$3,Команды!$A$2:$A$7500,0),$E93+2)=Команды!$AJ$4,TRUE,FALSE),IF(INDEX(Команды!$A$2:$AN$7500,MATCH(CP$3,Команды!$A$2:$A$7500,0),$E93+2)=Команды!$AJ$5,TRUE,FALSE),IF(INDEX(Команды!$A$2:$AN$7500,MATCH(CP$3,Команды!$A$2:$A$7500,0),$E93+2)=Команды!$AJ$6,TRUE,FALSE),IF(INDEX(Команды!$A$2:$AN$7500,MATCH(CP$3,Команды!$A$2:$A$7500,0),$E93+2)=Команды!$AJ$7,TRUE,FALSE),IF(INDEX(Команды!$A$2:$AN$7500,MATCH(CP$3,Команды!$A$2:$A$7500,0),$E93+2)=Команды!$AJ$8,TRUE,FALSE),IF(INDEX(Команды!$A$2:$AN$7500,MATCH(CP$3,Команды!$A$2:$A$7500,0),$E93+2)=Команды!$AJ$9,TRUE,FALSE),IF(INDEX(Команды!$A$2:$AN$7500,MATCH(CP$3,Команды!$A$2:$A$7500,0),$E93+2)=Команды!$AJ$10,TRUE,FALSE),IF(INDEX(Команды!$A$2:$AN$7500,MATCH(CP$3,Команды!$A$2:$A$7500,0),$E93+2)=Команды!$AJ$11,TRUE,FALSE),IF(INDEX(Команды!$A$2:$AN$7500,MATCH(CP$3,Команды!$A$2:$A$7500,0),$E93+2)=Команды!$AJ$12,TRUE,FALSE),IF(INDEX(Команды!$A$2:$AN$7500,MATCH(CP$3,Команды!$A$2:$A$7500,0),$E93+2)=Команды!$AJ$13,TRUE,FALSE),IF(INDEX(Команды!$A$2:$AN$7500,MATCH(CP$3,Команды!$A$2:$A$7500,0),$E93+2)=Команды!$AJ$14,TRUE,FALSE),IF(INDEX(Команды!$A$2:$AN$7500,MATCH(CP$3,Команды!$A$2:$A$7500,0),$E93+2)=Команды!$AJ$15,TRUE,FALSE),IF(INDEX(Команды!$A$2:$AN$7500,MATCH(CP$3,Команды!$A$2:$A$7500,0),$E93+2)=Команды!$AJ$16,TRUE,FALSE),IF(INDEX(Команды!$A$2:$AN$7500,MATCH(CP$3,Команды!$A$2:$A$7500,0),$E93+2)=Команды!$AJ$17,TRUE,FALSE),IF(INDEX(Команды!$A$2:$AN$7500,MATCH(CP$3,Команды!$A$2:$A$7500,0),$E93+2)=Команды!$AJ$18,TRUE,FALSE),IF(INDEX(Команды!$A$2:$AN$7500,MATCH(CP$3,Команды!$A$2:$A$7500,0),$E93+2)=Команды!$AJ$19,TRUE,FALSE)),INDEX(Команды!$AJ$2:$AL$19,MATCH(INDEX(Команды!$A$2:$AN$7500,MATCH(CP$3,Команды!$A$2:$A$7500,0),$E93+2),Команды!$AJ$2:$AJ$19,0),3),0)</f>
        <v>0</v>
      </c>
      <c r="CR93" s="342"/>
      <c r="CS93" s="174">
        <f>IF(OR(IF(INDEX(Команды!$A$2:$AN$7500,MATCH(CS$3,Команды!$A$2:$A$7500,0),$E93+2)=Команды!$AJ$2,TRUE,FALSE),IF(INDEX(Команды!$A$2:$AN$7500,MATCH(CS$3,Команды!$A$2:$A$7500,0),$E93+2)=Команды!$AJ$3,TRUE,FALSE),IF(INDEX(Команды!$A$2:$AN$7500,MATCH(CS$3,Команды!$A$2:$A$7500,0),$E93+2)=Команды!$AJ$4,TRUE,FALSE),IF(INDEX(Команды!$A$2:$AN$7500,MATCH(CS$3,Команды!$A$2:$A$7500,0),$E93+2)=Команды!$AJ$5,TRUE,FALSE),IF(INDEX(Команды!$A$2:$AN$7500,MATCH(CS$3,Команды!$A$2:$A$7500,0),$E93+2)=Команды!$AJ$6,TRUE,FALSE),IF(INDEX(Команды!$A$2:$AN$7500,MATCH(CS$3,Команды!$A$2:$A$7500,0),$E93+2)=Команды!$AJ$7,TRUE,FALSE),IF(INDEX(Команды!$A$2:$AN$7500,MATCH(CS$3,Команды!$A$2:$A$7500,0),$E93+2)=Команды!$AJ$8,TRUE,FALSE),IF(INDEX(Команды!$A$2:$AN$7500,MATCH(CS$3,Команды!$A$2:$A$7500,0),$E93+2)=Команды!$AJ$9,TRUE,FALSE),IF(INDEX(Команды!$A$2:$AN$7500,MATCH(CS$3,Команды!$A$2:$A$7500,0),$E93+2)=Команды!$AJ$10,TRUE,FALSE),IF(INDEX(Команды!$A$2:$AN$7500,MATCH(CS$3,Команды!$A$2:$A$7500,0),$E93+2)=Команды!$AJ$11,TRUE,FALSE),IF(INDEX(Команды!$A$2:$AN$7500,MATCH(CS$3,Команды!$A$2:$A$7500,0),$E93+2)=Команды!$AJ$12,TRUE,FALSE),IF(INDEX(Команды!$A$2:$AN$7500,MATCH(CS$3,Команды!$A$2:$A$7500,0),$E93+2)=Команды!$AJ$13,TRUE,FALSE),IF(INDEX(Команды!$A$2:$AN$7500,MATCH(CS$3,Команды!$A$2:$A$7500,0),$E93+2)=Команды!$AJ$14,TRUE,FALSE),IF(INDEX(Команды!$A$2:$AN$7500,MATCH(CS$3,Команды!$A$2:$A$7500,0),$E93+2)=Команды!$AJ$15,TRUE,FALSE),IF(INDEX(Команды!$A$2:$AN$7500,MATCH(CS$3,Команды!$A$2:$A$7500,0),$E93+2)=Команды!$AJ$16,TRUE,FALSE),,IF(INDEX(Команды!$A$2:$AN$7500,MATCH(CS$3,Команды!$A$2:$A$7500,0),$E93+2)=Команды!$AJ$17,TRUE,FALSE),,IF(INDEX(Команды!$A$2:$AN$7500,MATCH(CS$3,Команды!$A$2:$A$7500,0),$E93+2)=Команды!$AJ$18,TRUE,FALSE),,IF(INDEX(Команды!$A$2:$AN$7500,MATCH(CS$3,Команды!$A$2:$A$7500,0),$E93+2)=Команды!$AJ$19,TRUE,FALSE)),INDEX(Команды!$AJ$2:$AK$19,MATCH(INDEX(Команды!$A$2:$AN$7500,MATCH(CS$3,Команды!$A$2:$A$7500,0),$E93+2),Команды!$AJ$2:$AJ$19,0),2),0)</f>
        <v>0</v>
      </c>
      <c r="CT93" s="175">
        <f>IF(OR(IF(INDEX(Команды!$A$2:$AN$7500,MATCH(CS$3,Команды!$A$2:$A$7500,0),$E93+2)=Команды!$AJ$2,TRUE,FALSE),IF(INDEX(Команды!$A$2:$AN$7500,MATCH(CS$3,Команды!$A$2:$A$7500,0),$E93+2)=Команды!$AJ$3,TRUE,FALSE),IF(INDEX(Команды!$A$2:$AN$7500,MATCH(CS$3,Команды!$A$2:$A$7500,0),$E93+2)=Команды!$AJ$4,TRUE,FALSE),IF(INDEX(Команды!$A$2:$AN$7500,MATCH(CS$3,Команды!$A$2:$A$7500,0),$E93+2)=Команды!$AJ$5,TRUE,FALSE),IF(INDEX(Команды!$A$2:$AN$7500,MATCH(CS$3,Команды!$A$2:$A$7500,0),$E93+2)=Команды!$AJ$6,TRUE,FALSE),IF(INDEX(Команды!$A$2:$AN$7500,MATCH(CS$3,Команды!$A$2:$A$7500,0),$E93+2)=Команды!$AJ$7,TRUE,FALSE),IF(INDEX(Команды!$A$2:$AN$7500,MATCH(CS$3,Команды!$A$2:$A$7500,0),$E93+2)=Команды!$AJ$8,TRUE,FALSE),IF(INDEX(Команды!$A$2:$AN$7500,MATCH(CS$3,Команды!$A$2:$A$7500,0),$E93+2)=Команды!$AJ$9,TRUE,FALSE),IF(INDEX(Команды!$A$2:$AN$7500,MATCH(CS$3,Команды!$A$2:$A$7500,0),$E93+2)=Команды!$AJ$10,TRUE,FALSE),IF(INDEX(Команды!$A$2:$AN$7500,MATCH(CS$3,Команды!$A$2:$A$7500,0),$E93+2)=Команды!$AJ$11,TRUE,FALSE),IF(INDEX(Команды!$A$2:$AN$7500,MATCH(CS$3,Команды!$A$2:$A$7500,0),$E93+2)=Команды!$AJ$12,TRUE,FALSE),IF(INDEX(Команды!$A$2:$AN$7500,MATCH(CS$3,Команды!$A$2:$A$7500,0),$E93+2)=Команды!$AJ$13,TRUE,FALSE),IF(INDEX(Команды!$A$2:$AN$7500,MATCH(CS$3,Команды!$A$2:$A$7500,0),$E93+2)=Команды!$AJ$14,TRUE,FALSE),IF(INDEX(Команды!$A$2:$AN$7500,MATCH(CS$3,Команды!$A$2:$A$7500,0),$E93+2)=Команды!$AJ$15,TRUE,FALSE),IF(INDEX(Команды!$A$2:$AN$7500,MATCH(CS$3,Команды!$A$2:$A$7500,0),$E93+2)=Команды!$AJ$16,TRUE,FALSE),IF(INDEX(Команды!$A$2:$AN$7500,MATCH(CS$3,Команды!$A$2:$A$7500,0),$E93+2)=Команды!$AJ$17,TRUE,FALSE),IF(INDEX(Команды!$A$2:$AN$7500,MATCH(CS$3,Команды!$A$2:$A$7500,0),$E93+2)=Команды!$AJ$18,TRUE,FALSE),IF(INDEX(Команды!$A$2:$AN$7500,MATCH(CS$3,Команды!$A$2:$A$7500,0),$E93+2)=Команды!$AJ$19,TRUE,FALSE)),INDEX(Команды!$AJ$2:$AL$19,MATCH(INDEX(Команды!$A$2:$AN$7500,MATCH(CS$3,Команды!$A$2:$A$7500,0),$E93+2),Команды!$AJ$2:$AJ$19,0),3),0)</f>
        <v>0</v>
      </c>
      <c r="CU93" s="342"/>
    </row>
    <row r="94" spans="1:99" s="2" customFormat="1" ht="21.95" customHeight="1" x14ac:dyDescent="0.3">
      <c r="A94" s="251">
        <v>89</v>
      </c>
      <c r="B94" s="2" t="e">
        <f>VLOOKUP(A94,'Список КК'!A:F,6,TRUE)</f>
        <v>#N/A</v>
      </c>
      <c r="C94" s="4">
        <f>VLOOKUP(A94,'Список КК'!A:B,2,TRUE)</f>
        <v>0</v>
      </c>
      <c r="D94" s="203">
        <f>VLOOKUP(A94,'Список КК'!A:D,4,TRUE)</f>
        <v>0</v>
      </c>
      <c r="E94" s="4">
        <f>VLOOKUP(A94,'Список КК'!A:C,3,TRUE)</f>
        <v>0</v>
      </c>
      <c r="F94" s="220">
        <f>VLOOKUP(A94,'Список КК'!A:E,5,TRUE)</f>
        <v>0</v>
      </c>
      <c r="G94" s="174">
        <f>IF(OR(IF(INDEX(Команды!$A$2:$AN$7500,MATCH(G$3,Команды!$A$2:$A$7500,0),$E94+2)=Команды!$AJ$2,TRUE,FALSE),IF(INDEX(Команды!$A$2:$AN$7500,MATCH(G$3,Команды!$A$2:$A$7500,0),$E94+2)=Команды!$AJ$3,TRUE,FALSE),IF(INDEX(Команды!$A$2:$AN$7500,MATCH(G$3,Команды!$A$2:$A$7500,0),$E94+2)=Команды!$AJ$4,TRUE,FALSE),IF(INDEX(Команды!$A$2:$AN$7500,MATCH(G$3,Команды!$A$2:$A$7500,0),$E94+2)=Команды!$AJ$5,TRUE,FALSE),IF(INDEX(Команды!$A$2:$AN$7500,MATCH(G$3,Команды!$A$2:$A$7500,0),$E94+2)=Команды!$AJ$6,TRUE,FALSE),IF(INDEX(Команды!$A$2:$AN$7500,MATCH(G$3,Команды!$A$2:$A$7500,0),$E94+2)=Команды!$AJ$7,TRUE,FALSE),IF(INDEX(Команды!$A$2:$AN$7500,MATCH(G$3,Команды!$A$2:$A$7500,0),$E94+2)=Команды!$AJ$8,TRUE,FALSE),IF(INDEX(Команды!$A$2:$AN$7500,MATCH(G$3,Команды!$A$2:$A$7500,0),$E94+2)=Команды!$AJ$9,TRUE,FALSE),IF(INDEX(Команды!$A$2:$AN$7500,MATCH(G$3,Команды!$A$2:$A$7500,0),$E94+2)=Команды!$AJ$10,TRUE,FALSE),IF(INDEX(Команды!$A$2:$AN$7500,MATCH(G$3,Команды!$A$2:$A$7500,0),$E94+2)=Команды!$AJ$11,TRUE,FALSE),IF(INDEX(Команды!$A$2:$AN$7500,MATCH(G$3,Команды!$A$2:$A$7500,0),$E94+2)=Команды!$AJ$12,TRUE,FALSE),IF(INDEX(Команды!$A$2:$AN$7500,MATCH(G$3,Команды!$A$2:$A$7500,0),$E94+2)=Команды!$AJ$13,TRUE,FALSE),IF(INDEX(Команды!$A$2:$AN$7500,MATCH(G$3,Команды!$A$2:$A$7500,0),$E94+2)=Команды!$AJ$14,TRUE,FALSE),IF(INDEX(Команды!$A$2:$AN$7500,MATCH(G$3,Команды!$A$2:$A$7500,0),$E94+2)=Команды!$AJ$15,TRUE,FALSE),IF(INDEX(Команды!$A$2:$AN$7500,MATCH(G$3,Команды!$A$2:$A$7500,0),$E94+2)=Команды!$AJ$16,TRUE,FALSE),,IF(INDEX(Команды!$A$2:$AN$7500,MATCH(G$3,Команды!$A$2:$A$7500,0),$E94+2)=Команды!$AJ$17,TRUE,FALSE),,IF(INDEX(Команды!$A$2:$AN$7500,MATCH(G$3,Команды!$A$2:$A$7500,0),$E94+2)=Команды!$AJ$18,TRUE,FALSE),,IF(INDEX(Команды!$A$2:$AN$7500,MATCH(G$3,Команды!$A$2:$A$7500,0),$E94+2)=Команды!$AJ$19,TRUE,FALSE)),INDEX(Команды!$AJ$2:$AK$19,MATCH(INDEX(Команды!$A$2:$AN$7500,MATCH(G$3,Команды!$A$2:$A$7500,0),$E94+2),Команды!$AJ$2:$AJ$19,0),2),0)</f>
        <v>0</v>
      </c>
      <c r="H94" s="175">
        <f>IF(OR(IF(INDEX(Команды!$A$2:$AN$7500,MATCH(G$3,Команды!$A$2:$A$7500,0),$E94+2)=Команды!$AJ$2,TRUE,FALSE),IF(INDEX(Команды!$A$2:$AN$7500,MATCH(G$3,Команды!$A$2:$A$7500,0),$E94+2)=Команды!$AJ$3,TRUE,FALSE),IF(INDEX(Команды!$A$2:$AN$7500,MATCH(G$3,Команды!$A$2:$A$7500,0),$E94+2)=Команды!$AJ$4,TRUE,FALSE),IF(INDEX(Команды!$A$2:$AN$7500,MATCH(G$3,Команды!$A$2:$A$7500,0),$E94+2)=Команды!$AJ$5,TRUE,FALSE),IF(INDEX(Команды!$A$2:$AN$7500,MATCH(G$3,Команды!$A$2:$A$7500,0),$E94+2)=Команды!$AJ$6,TRUE,FALSE),IF(INDEX(Команды!$A$2:$AN$7500,MATCH(G$3,Команды!$A$2:$A$7500,0),$E94+2)=Команды!$AJ$7,TRUE,FALSE),IF(INDEX(Команды!$A$2:$AN$7500,MATCH(G$3,Команды!$A$2:$A$7500,0),$E94+2)=Команды!$AJ$8,TRUE,FALSE),IF(INDEX(Команды!$A$2:$AN$7500,MATCH(G$3,Команды!$A$2:$A$7500,0),$E94+2)=Команды!$AJ$9,TRUE,FALSE),IF(INDEX(Команды!$A$2:$AN$7500,MATCH(G$3,Команды!$A$2:$A$7500,0),$E94+2)=Команды!$AJ$10,TRUE,FALSE),IF(INDEX(Команды!$A$2:$AN$7500,MATCH(G$3,Команды!$A$2:$A$7500,0),$E94+2)=Команды!$AJ$11,TRUE,FALSE),IF(INDEX(Команды!$A$2:$AN$7500,MATCH(G$3,Команды!$A$2:$A$7500,0),$E94+2)=Команды!$AJ$12,TRUE,FALSE),IF(INDEX(Команды!$A$2:$AN$7500,MATCH(G$3,Команды!$A$2:$A$7500,0),$E94+2)=Команды!$AJ$13,TRUE,FALSE),IF(INDEX(Команды!$A$2:$AN$7500,MATCH(G$3,Команды!$A$2:$A$7500,0),$E94+2)=Команды!$AJ$14,TRUE,FALSE),IF(INDEX(Команды!$A$2:$AN$7500,MATCH(G$3,Команды!$A$2:$A$7500,0),$E94+2)=Команды!$AJ$15,TRUE,FALSE),IF(INDEX(Команды!$A$2:$AN$7500,MATCH(G$3,Команды!$A$2:$A$7500,0),$E94+2)=Команды!$AJ$16,TRUE,FALSE),IF(INDEX(Команды!$A$2:$AN$7500,MATCH(G$3,Команды!$A$2:$A$7500,0),$E94+2)=Команды!$AJ$17,TRUE,FALSE),IF(INDEX(Команды!$A$2:$AN$7500,MATCH(G$3,Команды!$A$2:$A$7500,0),$E94+2)=Команды!$AJ$18,TRUE,FALSE),IF(INDEX(Команды!$A$2:$AN$7500,MATCH(G$3,Команды!$A$2:$A$7500,0),$E94+2)=Команды!$AJ$19,TRUE,FALSE)),INDEX(Команды!$AJ$2:$AL$19,MATCH(INDEX(Команды!$A$2:$AN$7500,MATCH(G$3,Команды!$A$2:$A$7500,0),$E94+2),Команды!$AJ$2:$AJ$19,0),3),0)</f>
        <v>0</v>
      </c>
      <c r="I94" s="342"/>
      <c r="J94" s="174">
        <f>IF(OR(IF(INDEX(Команды!$A$2:$AN$7500,MATCH(J$3,Команды!$A$2:$A$7500,0),$E94+2)=Команды!$AJ$2,TRUE,FALSE),IF(INDEX(Команды!$A$2:$AN$7500,MATCH(J$3,Команды!$A$2:$A$7500,0),$E94+2)=Команды!$AJ$3,TRUE,FALSE),IF(INDEX(Команды!$A$2:$AN$7500,MATCH(J$3,Команды!$A$2:$A$7500,0),$E94+2)=Команды!$AJ$4,TRUE,FALSE),IF(INDEX(Команды!$A$2:$AN$7500,MATCH(J$3,Команды!$A$2:$A$7500,0),$E94+2)=Команды!$AJ$5,TRUE,FALSE),IF(INDEX(Команды!$A$2:$AN$7500,MATCH(J$3,Команды!$A$2:$A$7500,0),$E94+2)=Команды!$AJ$6,TRUE,FALSE),IF(INDEX(Команды!$A$2:$AN$7500,MATCH(J$3,Команды!$A$2:$A$7500,0),$E94+2)=Команды!$AJ$7,TRUE,FALSE),IF(INDEX(Команды!$A$2:$AN$7500,MATCH(J$3,Команды!$A$2:$A$7500,0),$E94+2)=Команды!$AJ$8,TRUE,FALSE),IF(INDEX(Команды!$A$2:$AN$7500,MATCH(J$3,Команды!$A$2:$A$7500,0),$E94+2)=Команды!$AJ$9,TRUE,FALSE),IF(INDEX(Команды!$A$2:$AN$7500,MATCH(J$3,Команды!$A$2:$A$7500,0),$E94+2)=Команды!$AJ$10,TRUE,FALSE),IF(INDEX(Команды!$A$2:$AN$7500,MATCH(J$3,Команды!$A$2:$A$7500,0),$E94+2)=Команды!$AJ$11,TRUE,FALSE),IF(INDEX(Команды!$A$2:$AN$7500,MATCH(J$3,Команды!$A$2:$A$7500,0),$E94+2)=Команды!$AJ$12,TRUE,FALSE),IF(INDEX(Команды!$A$2:$AN$7500,MATCH(J$3,Команды!$A$2:$A$7500,0),$E94+2)=Команды!$AJ$13,TRUE,FALSE),IF(INDEX(Команды!$A$2:$AN$7500,MATCH(J$3,Команды!$A$2:$A$7500,0),$E94+2)=Команды!$AJ$14,TRUE,FALSE),IF(INDEX(Команды!$A$2:$AN$7500,MATCH(J$3,Команды!$A$2:$A$7500,0),$E94+2)=Команды!$AJ$15,TRUE,FALSE),IF(INDEX(Команды!$A$2:$AN$7500,MATCH(J$3,Команды!$A$2:$A$7500,0),$E94+2)=Команды!$AJ$16,TRUE,FALSE),,IF(INDEX(Команды!$A$2:$AN$7500,MATCH(J$3,Команды!$A$2:$A$7500,0),$E94+2)=Команды!$AJ$17,TRUE,FALSE),,IF(INDEX(Команды!$A$2:$AN$7500,MATCH(J$3,Команды!$A$2:$A$7500,0),$E94+2)=Команды!$AJ$18,TRUE,FALSE),,IF(INDEX(Команды!$A$2:$AN$7500,MATCH(J$3,Команды!$A$2:$A$7500,0),$E94+2)=Команды!$AJ$19,TRUE,FALSE)),INDEX(Команды!$AJ$2:$AK$19,MATCH(INDEX(Команды!$A$2:$AN$7500,MATCH(J$3,Команды!$A$2:$A$7500,0),$E94+2),Команды!$AJ$2:$AJ$19,0),2),0)</f>
        <v>0</v>
      </c>
      <c r="K94" s="175">
        <f>IF(OR(IF(INDEX(Команды!$A$2:$AN$7500,MATCH(J$3,Команды!$A$2:$A$7500,0),$E94+2)=Команды!$AJ$2,TRUE,FALSE),IF(INDEX(Команды!$A$2:$AN$7500,MATCH(J$3,Команды!$A$2:$A$7500,0),$E94+2)=Команды!$AJ$3,TRUE,FALSE),IF(INDEX(Команды!$A$2:$AN$7500,MATCH(J$3,Команды!$A$2:$A$7500,0),$E94+2)=Команды!$AJ$4,TRUE,FALSE),IF(INDEX(Команды!$A$2:$AN$7500,MATCH(J$3,Команды!$A$2:$A$7500,0),$E94+2)=Команды!$AJ$5,TRUE,FALSE),IF(INDEX(Команды!$A$2:$AN$7500,MATCH(J$3,Команды!$A$2:$A$7500,0),$E94+2)=Команды!$AJ$6,TRUE,FALSE),IF(INDEX(Команды!$A$2:$AN$7500,MATCH(J$3,Команды!$A$2:$A$7500,0),$E94+2)=Команды!$AJ$7,TRUE,FALSE),IF(INDEX(Команды!$A$2:$AN$7500,MATCH(J$3,Команды!$A$2:$A$7500,0),$E94+2)=Команды!$AJ$8,TRUE,FALSE),IF(INDEX(Команды!$A$2:$AN$7500,MATCH(J$3,Команды!$A$2:$A$7500,0),$E94+2)=Команды!$AJ$9,TRUE,FALSE),IF(INDEX(Команды!$A$2:$AN$7500,MATCH(J$3,Команды!$A$2:$A$7500,0),$E94+2)=Команды!$AJ$10,TRUE,FALSE),IF(INDEX(Команды!$A$2:$AN$7500,MATCH(J$3,Команды!$A$2:$A$7500,0),$E94+2)=Команды!$AJ$11,TRUE,FALSE),IF(INDEX(Команды!$A$2:$AN$7500,MATCH(J$3,Команды!$A$2:$A$7500,0),$E94+2)=Команды!$AJ$12,TRUE,FALSE),IF(INDEX(Команды!$A$2:$AN$7500,MATCH(J$3,Команды!$A$2:$A$7500,0),$E94+2)=Команды!$AJ$13,TRUE,FALSE),IF(INDEX(Команды!$A$2:$AN$7500,MATCH(J$3,Команды!$A$2:$A$7500,0),$E94+2)=Команды!$AJ$14,TRUE,FALSE),IF(INDEX(Команды!$A$2:$AN$7500,MATCH(J$3,Команды!$A$2:$A$7500,0),$E94+2)=Команды!$AJ$15,TRUE,FALSE),IF(INDEX(Команды!$A$2:$AN$7500,MATCH(J$3,Команды!$A$2:$A$7500,0),$E94+2)=Команды!$AJ$16,TRUE,FALSE),IF(INDEX(Команды!$A$2:$AN$7500,MATCH(J$3,Команды!$A$2:$A$7500,0),$E94+2)=Команды!$AJ$17,TRUE,FALSE),IF(INDEX(Команды!$A$2:$AN$7500,MATCH(J$3,Команды!$A$2:$A$7500,0),$E94+2)=Команды!$AJ$18,TRUE,FALSE),IF(INDEX(Команды!$A$2:$AN$7500,MATCH(J$3,Команды!$A$2:$A$7500,0),$E94+2)=Команды!$AJ$19,TRUE,FALSE)),INDEX(Команды!$AJ$2:$AL$19,MATCH(INDEX(Команды!$A$2:$AN$7500,MATCH(J$3,Команды!$A$2:$A$7500,0),$E94+2),Команды!$AJ$2:$AJ$19,0),3),0)</f>
        <v>0</v>
      </c>
      <c r="L94" s="342"/>
      <c r="M94" s="174">
        <f>IF(OR(IF(INDEX(Команды!$A$2:$AN$7500,MATCH(M$3,Команды!$A$2:$A$7500,0),$E94+2)=Команды!$AJ$2,TRUE,FALSE),IF(INDEX(Команды!$A$2:$AN$7500,MATCH(M$3,Команды!$A$2:$A$7500,0),$E94+2)=Команды!$AJ$3,TRUE,FALSE),IF(INDEX(Команды!$A$2:$AN$7500,MATCH(M$3,Команды!$A$2:$A$7500,0),$E94+2)=Команды!$AJ$4,TRUE,FALSE),IF(INDEX(Команды!$A$2:$AN$7500,MATCH(M$3,Команды!$A$2:$A$7500,0),$E94+2)=Команды!$AJ$5,TRUE,FALSE),IF(INDEX(Команды!$A$2:$AN$7500,MATCH(M$3,Команды!$A$2:$A$7500,0),$E94+2)=Команды!$AJ$6,TRUE,FALSE),IF(INDEX(Команды!$A$2:$AN$7500,MATCH(M$3,Команды!$A$2:$A$7500,0),$E94+2)=Команды!$AJ$7,TRUE,FALSE),IF(INDEX(Команды!$A$2:$AN$7500,MATCH(M$3,Команды!$A$2:$A$7500,0),$E94+2)=Команды!$AJ$8,TRUE,FALSE),IF(INDEX(Команды!$A$2:$AN$7500,MATCH(M$3,Команды!$A$2:$A$7500,0),$E94+2)=Команды!$AJ$9,TRUE,FALSE),IF(INDEX(Команды!$A$2:$AN$7500,MATCH(M$3,Команды!$A$2:$A$7500,0),$E94+2)=Команды!$AJ$10,TRUE,FALSE),IF(INDEX(Команды!$A$2:$AN$7500,MATCH(M$3,Команды!$A$2:$A$7500,0),$E94+2)=Команды!$AJ$11,TRUE,FALSE),IF(INDEX(Команды!$A$2:$AN$7500,MATCH(M$3,Команды!$A$2:$A$7500,0),$E94+2)=Команды!$AJ$12,TRUE,FALSE),IF(INDEX(Команды!$A$2:$AN$7500,MATCH(M$3,Команды!$A$2:$A$7500,0),$E94+2)=Команды!$AJ$13,TRUE,FALSE),IF(INDEX(Команды!$A$2:$AN$7500,MATCH(M$3,Команды!$A$2:$A$7500,0),$E94+2)=Команды!$AJ$14,TRUE,FALSE),IF(INDEX(Команды!$A$2:$AN$7500,MATCH(M$3,Команды!$A$2:$A$7500,0),$E94+2)=Команды!$AJ$15,TRUE,FALSE),IF(INDEX(Команды!$A$2:$AN$7500,MATCH(M$3,Команды!$A$2:$A$7500,0),$E94+2)=Команды!$AJ$16,TRUE,FALSE),,IF(INDEX(Команды!$A$2:$AN$7500,MATCH(M$3,Команды!$A$2:$A$7500,0),$E94+2)=Команды!$AJ$17,TRUE,FALSE),,IF(INDEX(Команды!$A$2:$AN$7500,MATCH(M$3,Команды!$A$2:$A$7500,0),$E94+2)=Команды!$AJ$18,TRUE,FALSE),,IF(INDEX(Команды!$A$2:$AN$7500,MATCH(M$3,Команды!$A$2:$A$7500,0),$E94+2)=Команды!$AJ$19,TRUE,FALSE)),INDEX(Команды!$AJ$2:$AK$19,MATCH(INDEX(Команды!$A$2:$AN$7500,MATCH(M$3,Команды!$A$2:$A$7500,0),$E94+2),Команды!$AJ$2:$AJ$19,0),2),0)</f>
        <v>0</v>
      </c>
      <c r="N94" s="175">
        <f>IF(OR(IF(INDEX(Команды!$A$2:$AN$7500,MATCH(M$3,Команды!$A$2:$A$7500,0),$E94+2)=Команды!$AJ$2,TRUE,FALSE),IF(INDEX(Команды!$A$2:$AN$7500,MATCH(M$3,Команды!$A$2:$A$7500,0),$E94+2)=Команды!$AJ$3,TRUE,FALSE),IF(INDEX(Команды!$A$2:$AN$7500,MATCH(M$3,Команды!$A$2:$A$7500,0),$E94+2)=Команды!$AJ$4,TRUE,FALSE),IF(INDEX(Команды!$A$2:$AN$7500,MATCH(M$3,Команды!$A$2:$A$7500,0),$E94+2)=Команды!$AJ$5,TRUE,FALSE),IF(INDEX(Команды!$A$2:$AN$7500,MATCH(M$3,Команды!$A$2:$A$7500,0),$E94+2)=Команды!$AJ$6,TRUE,FALSE),IF(INDEX(Команды!$A$2:$AN$7500,MATCH(M$3,Команды!$A$2:$A$7500,0),$E94+2)=Команды!$AJ$7,TRUE,FALSE),IF(INDEX(Команды!$A$2:$AN$7500,MATCH(M$3,Команды!$A$2:$A$7500,0),$E94+2)=Команды!$AJ$8,TRUE,FALSE),IF(INDEX(Команды!$A$2:$AN$7500,MATCH(M$3,Команды!$A$2:$A$7500,0),$E94+2)=Команды!$AJ$9,TRUE,FALSE),IF(INDEX(Команды!$A$2:$AN$7500,MATCH(M$3,Команды!$A$2:$A$7500,0),$E94+2)=Команды!$AJ$10,TRUE,FALSE),IF(INDEX(Команды!$A$2:$AN$7500,MATCH(M$3,Команды!$A$2:$A$7500,0),$E94+2)=Команды!$AJ$11,TRUE,FALSE),IF(INDEX(Команды!$A$2:$AN$7500,MATCH(M$3,Команды!$A$2:$A$7500,0),$E94+2)=Команды!$AJ$12,TRUE,FALSE),IF(INDEX(Команды!$A$2:$AN$7500,MATCH(M$3,Команды!$A$2:$A$7500,0),$E94+2)=Команды!$AJ$13,TRUE,FALSE),IF(INDEX(Команды!$A$2:$AN$7500,MATCH(M$3,Команды!$A$2:$A$7500,0),$E94+2)=Команды!$AJ$14,TRUE,FALSE),IF(INDEX(Команды!$A$2:$AN$7500,MATCH(M$3,Команды!$A$2:$A$7500,0),$E94+2)=Команды!$AJ$15,TRUE,FALSE),IF(INDEX(Команды!$A$2:$AN$7500,MATCH(M$3,Команды!$A$2:$A$7500,0),$E94+2)=Команды!$AJ$16,TRUE,FALSE),IF(INDEX(Команды!$A$2:$AN$7500,MATCH(M$3,Команды!$A$2:$A$7500,0),$E94+2)=Команды!$AJ$17,TRUE,FALSE),IF(INDEX(Команды!$A$2:$AN$7500,MATCH(M$3,Команды!$A$2:$A$7500,0),$E94+2)=Команды!$AJ$18,TRUE,FALSE),IF(INDEX(Команды!$A$2:$AN$7500,MATCH(M$3,Команды!$A$2:$A$7500,0),$E94+2)=Команды!$AJ$19,TRUE,FALSE)),INDEX(Команды!$AJ$2:$AL$19,MATCH(INDEX(Команды!$A$2:$AN$7500,MATCH(M$3,Команды!$A$2:$A$7500,0),$E94+2),Команды!$AJ$2:$AJ$19,0),3),0)</f>
        <v>0</v>
      </c>
      <c r="O94" s="342"/>
      <c r="P94" s="174">
        <f>IF(OR(IF(INDEX(Команды!$A$2:$AN$7500,MATCH(P$3,Команды!$A$2:$A$7500,0),$E94+2)=Команды!$AJ$2,TRUE,FALSE),IF(INDEX(Команды!$A$2:$AN$7500,MATCH(P$3,Команды!$A$2:$A$7500,0),$E94+2)=Команды!$AJ$3,TRUE,FALSE),IF(INDEX(Команды!$A$2:$AN$7500,MATCH(P$3,Команды!$A$2:$A$7500,0),$E94+2)=Команды!$AJ$4,TRUE,FALSE),IF(INDEX(Команды!$A$2:$AN$7500,MATCH(P$3,Команды!$A$2:$A$7500,0),$E94+2)=Команды!$AJ$5,TRUE,FALSE),IF(INDEX(Команды!$A$2:$AN$7500,MATCH(P$3,Команды!$A$2:$A$7500,0),$E94+2)=Команды!$AJ$6,TRUE,FALSE),IF(INDEX(Команды!$A$2:$AN$7500,MATCH(P$3,Команды!$A$2:$A$7500,0),$E94+2)=Команды!$AJ$7,TRUE,FALSE),IF(INDEX(Команды!$A$2:$AN$7500,MATCH(P$3,Команды!$A$2:$A$7500,0),$E94+2)=Команды!$AJ$8,TRUE,FALSE),IF(INDEX(Команды!$A$2:$AN$7500,MATCH(P$3,Команды!$A$2:$A$7500,0),$E94+2)=Команды!$AJ$9,TRUE,FALSE),IF(INDEX(Команды!$A$2:$AN$7500,MATCH(P$3,Команды!$A$2:$A$7500,0),$E94+2)=Команды!$AJ$10,TRUE,FALSE),IF(INDEX(Команды!$A$2:$AN$7500,MATCH(P$3,Команды!$A$2:$A$7500,0),$E94+2)=Команды!$AJ$11,TRUE,FALSE),IF(INDEX(Команды!$A$2:$AN$7500,MATCH(P$3,Команды!$A$2:$A$7500,0),$E94+2)=Команды!$AJ$12,TRUE,FALSE),IF(INDEX(Команды!$A$2:$AN$7500,MATCH(P$3,Команды!$A$2:$A$7500,0),$E94+2)=Команды!$AJ$13,TRUE,FALSE),IF(INDEX(Команды!$A$2:$AN$7500,MATCH(P$3,Команды!$A$2:$A$7500,0),$E94+2)=Команды!$AJ$14,TRUE,FALSE),IF(INDEX(Команды!$A$2:$AN$7500,MATCH(P$3,Команды!$A$2:$A$7500,0),$E94+2)=Команды!$AJ$15,TRUE,FALSE),IF(INDEX(Команды!$A$2:$AN$7500,MATCH(P$3,Команды!$A$2:$A$7500,0),$E94+2)=Команды!$AJ$16,TRUE,FALSE),,IF(INDEX(Команды!$A$2:$AN$7500,MATCH(P$3,Команды!$A$2:$A$7500,0),$E94+2)=Команды!$AJ$17,TRUE,FALSE),,IF(INDEX(Команды!$A$2:$AN$7500,MATCH(P$3,Команды!$A$2:$A$7500,0),$E94+2)=Команды!$AJ$18,TRUE,FALSE),,IF(INDEX(Команды!$A$2:$AN$7500,MATCH(P$3,Команды!$A$2:$A$7500,0),$E94+2)=Команды!$AJ$19,TRUE,FALSE)),INDEX(Команды!$AJ$2:$AK$19,MATCH(INDEX(Команды!$A$2:$AN$7500,MATCH(P$3,Команды!$A$2:$A$7500,0),$E94+2),Команды!$AJ$2:$AJ$19,0),2),0)</f>
        <v>0</v>
      </c>
      <c r="Q94" s="175">
        <f>IF(OR(IF(INDEX(Команды!$A$2:$AN$7500,MATCH(P$3,Команды!$A$2:$A$7500,0),$E94+2)=Команды!$AJ$2,TRUE,FALSE),IF(INDEX(Команды!$A$2:$AN$7500,MATCH(P$3,Команды!$A$2:$A$7500,0),$E94+2)=Команды!$AJ$3,TRUE,FALSE),IF(INDEX(Команды!$A$2:$AN$7500,MATCH(P$3,Команды!$A$2:$A$7500,0),$E94+2)=Команды!$AJ$4,TRUE,FALSE),IF(INDEX(Команды!$A$2:$AN$7500,MATCH(P$3,Команды!$A$2:$A$7500,0),$E94+2)=Команды!$AJ$5,TRUE,FALSE),IF(INDEX(Команды!$A$2:$AN$7500,MATCH(P$3,Команды!$A$2:$A$7500,0),$E94+2)=Команды!$AJ$6,TRUE,FALSE),IF(INDEX(Команды!$A$2:$AN$7500,MATCH(P$3,Команды!$A$2:$A$7500,0),$E94+2)=Команды!$AJ$7,TRUE,FALSE),IF(INDEX(Команды!$A$2:$AN$7500,MATCH(P$3,Команды!$A$2:$A$7500,0),$E94+2)=Команды!$AJ$8,TRUE,FALSE),IF(INDEX(Команды!$A$2:$AN$7500,MATCH(P$3,Команды!$A$2:$A$7500,0),$E94+2)=Команды!$AJ$9,TRUE,FALSE),IF(INDEX(Команды!$A$2:$AN$7500,MATCH(P$3,Команды!$A$2:$A$7500,0),$E94+2)=Команды!$AJ$10,TRUE,FALSE),IF(INDEX(Команды!$A$2:$AN$7500,MATCH(P$3,Команды!$A$2:$A$7500,0),$E94+2)=Команды!$AJ$11,TRUE,FALSE),IF(INDEX(Команды!$A$2:$AN$7500,MATCH(P$3,Команды!$A$2:$A$7500,0),$E94+2)=Команды!$AJ$12,TRUE,FALSE),IF(INDEX(Команды!$A$2:$AN$7500,MATCH(P$3,Команды!$A$2:$A$7500,0),$E94+2)=Команды!$AJ$13,TRUE,FALSE),IF(INDEX(Команды!$A$2:$AN$7500,MATCH(P$3,Команды!$A$2:$A$7500,0),$E94+2)=Команды!$AJ$14,TRUE,FALSE),IF(INDEX(Команды!$A$2:$AN$7500,MATCH(P$3,Команды!$A$2:$A$7500,0),$E94+2)=Команды!$AJ$15,TRUE,FALSE),IF(INDEX(Команды!$A$2:$AN$7500,MATCH(P$3,Команды!$A$2:$A$7500,0),$E94+2)=Команды!$AJ$16,TRUE,FALSE),IF(INDEX(Команды!$A$2:$AN$7500,MATCH(P$3,Команды!$A$2:$A$7500,0),$E94+2)=Команды!$AJ$17,TRUE,FALSE),IF(INDEX(Команды!$A$2:$AN$7500,MATCH(P$3,Команды!$A$2:$A$7500,0),$E94+2)=Команды!$AJ$18,TRUE,FALSE),IF(INDEX(Команды!$A$2:$AN$7500,MATCH(P$3,Команды!$A$2:$A$7500,0),$E94+2)=Команды!$AJ$19,TRUE,FALSE)),INDEX(Команды!$AJ$2:$AL$19,MATCH(INDEX(Команды!$A$2:$AN$7500,MATCH(P$3,Команды!$A$2:$A$7500,0),$E94+2),Команды!$AJ$2:$AJ$19,0),3),0)</f>
        <v>0</v>
      </c>
      <c r="R94" s="342"/>
      <c r="S94" s="174">
        <f>IF(OR(IF(INDEX(Команды!$A$2:$AN$7500,MATCH(S$3,Команды!$A$2:$A$7500,0),$E94+2)=Команды!$AJ$2,TRUE,FALSE),IF(INDEX(Команды!$A$2:$AN$7500,MATCH(S$3,Команды!$A$2:$A$7500,0),$E94+2)=Команды!$AJ$3,TRUE,FALSE),IF(INDEX(Команды!$A$2:$AN$7500,MATCH(S$3,Команды!$A$2:$A$7500,0),$E94+2)=Команды!$AJ$4,TRUE,FALSE),IF(INDEX(Команды!$A$2:$AN$7500,MATCH(S$3,Команды!$A$2:$A$7500,0),$E94+2)=Команды!$AJ$5,TRUE,FALSE),IF(INDEX(Команды!$A$2:$AN$7500,MATCH(S$3,Команды!$A$2:$A$7500,0),$E94+2)=Команды!$AJ$6,TRUE,FALSE),IF(INDEX(Команды!$A$2:$AN$7500,MATCH(S$3,Команды!$A$2:$A$7500,0),$E94+2)=Команды!$AJ$7,TRUE,FALSE),IF(INDEX(Команды!$A$2:$AN$7500,MATCH(S$3,Команды!$A$2:$A$7500,0),$E94+2)=Команды!$AJ$8,TRUE,FALSE),IF(INDEX(Команды!$A$2:$AN$7500,MATCH(S$3,Команды!$A$2:$A$7500,0),$E94+2)=Команды!$AJ$9,TRUE,FALSE),IF(INDEX(Команды!$A$2:$AN$7500,MATCH(S$3,Команды!$A$2:$A$7500,0),$E94+2)=Команды!$AJ$10,TRUE,FALSE),IF(INDEX(Команды!$A$2:$AN$7500,MATCH(S$3,Команды!$A$2:$A$7500,0),$E94+2)=Команды!$AJ$11,TRUE,FALSE),IF(INDEX(Команды!$A$2:$AN$7500,MATCH(S$3,Команды!$A$2:$A$7500,0),$E94+2)=Команды!$AJ$12,TRUE,FALSE),IF(INDEX(Команды!$A$2:$AN$7500,MATCH(S$3,Команды!$A$2:$A$7500,0),$E94+2)=Команды!$AJ$13,TRUE,FALSE),IF(INDEX(Команды!$A$2:$AN$7500,MATCH(S$3,Команды!$A$2:$A$7500,0),$E94+2)=Команды!$AJ$14,TRUE,FALSE),IF(INDEX(Команды!$A$2:$AN$7500,MATCH(S$3,Команды!$A$2:$A$7500,0),$E94+2)=Команды!$AJ$15,TRUE,FALSE),IF(INDEX(Команды!$A$2:$AN$7500,MATCH(S$3,Команды!$A$2:$A$7500,0),$E94+2)=Команды!$AJ$16,TRUE,FALSE),,IF(INDEX(Команды!$A$2:$AN$7500,MATCH(S$3,Команды!$A$2:$A$7500,0),$E94+2)=Команды!$AJ$17,TRUE,FALSE),,IF(INDEX(Команды!$A$2:$AN$7500,MATCH(S$3,Команды!$A$2:$A$7500,0),$E94+2)=Команды!$AJ$18,TRUE,FALSE),,IF(INDEX(Команды!$A$2:$AN$7500,MATCH(S$3,Команды!$A$2:$A$7500,0),$E94+2)=Команды!$AJ$19,TRUE,FALSE)),INDEX(Команды!$AJ$2:$AK$19,MATCH(INDEX(Команды!$A$2:$AN$7500,MATCH(S$3,Команды!$A$2:$A$7500,0),$E94+2),Команды!$AJ$2:$AJ$19,0),2),0)</f>
        <v>0</v>
      </c>
      <c r="T94" s="175">
        <f>IF(OR(IF(INDEX(Команды!$A$2:$AN$7500,MATCH(S$3,Команды!$A$2:$A$7500,0),$E94+2)=Команды!$AJ$2,TRUE,FALSE),IF(INDEX(Команды!$A$2:$AN$7500,MATCH(S$3,Команды!$A$2:$A$7500,0),$E94+2)=Команды!$AJ$3,TRUE,FALSE),IF(INDEX(Команды!$A$2:$AN$7500,MATCH(S$3,Команды!$A$2:$A$7500,0),$E94+2)=Команды!$AJ$4,TRUE,FALSE),IF(INDEX(Команды!$A$2:$AN$7500,MATCH(S$3,Команды!$A$2:$A$7500,0),$E94+2)=Команды!$AJ$5,TRUE,FALSE),IF(INDEX(Команды!$A$2:$AN$7500,MATCH(S$3,Команды!$A$2:$A$7500,0),$E94+2)=Команды!$AJ$6,TRUE,FALSE),IF(INDEX(Команды!$A$2:$AN$7500,MATCH(S$3,Команды!$A$2:$A$7500,0),$E94+2)=Команды!$AJ$7,TRUE,FALSE),IF(INDEX(Команды!$A$2:$AN$7500,MATCH(S$3,Команды!$A$2:$A$7500,0),$E94+2)=Команды!$AJ$8,TRUE,FALSE),IF(INDEX(Команды!$A$2:$AN$7500,MATCH(S$3,Команды!$A$2:$A$7500,0),$E94+2)=Команды!$AJ$9,TRUE,FALSE),IF(INDEX(Команды!$A$2:$AN$7500,MATCH(S$3,Команды!$A$2:$A$7500,0),$E94+2)=Команды!$AJ$10,TRUE,FALSE),IF(INDEX(Команды!$A$2:$AN$7500,MATCH(S$3,Команды!$A$2:$A$7500,0),$E94+2)=Команды!$AJ$11,TRUE,FALSE),IF(INDEX(Команды!$A$2:$AN$7500,MATCH(S$3,Команды!$A$2:$A$7500,0),$E94+2)=Команды!$AJ$12,TRUE,FALSE),IF(INDEX(Команды!$A$2:$AN$7500,MATCH(S$3,Команды!$A$2:$A$7500,0),$E94+2)=Команды!$AJ$13,TRUE,FALSE),IF(INDEX(Команды!$A$2:$AN$7500,MATCH(S$3,Команды!$A$2:$A$7500,0),$E94+2)=Команды!$AJ$14,TRUE,FALSE),IF(INDEX(Команды!$A$2:$AN$7500,MATCH(S$3,Команды!$A$2:$A$7500,0),$E94+2)=Команды!$AJ$15,TRUE,FALSE),IF(INDEX(Команды!$A$2:$AN$7500,MATCH(S$3,Команды!$A$2:$A$7500,0),$E94+2)=Команды!$AJ$16,TRUE,FALSE),IF(INDEX(Команды!$A$2:$AN$7500,MATCH(S$3,Команды!$A$2:$A$7500,0),$E94+2)=Команды!$AJ$17,TRUE,FALSE),IF(INDEX(Команды!$A$2:$AN$7500,MATCH(S$3,Команды!$A$2:$A$7500,0),$E94+2)=Команды!$AJ$18,TRUE,FALSE),IF(INDEX(Команды!$A$2:$AN$7500,MATCH(S$3,Команды!$A$2:$A$7500,0),$E94+2)=Команды!$AJ$19,TRUE,FALSE)),INDEX(Команды!$AJ$2:$AL$19,MATCH(INDEX(Команды!$A$2:$AN$7500,MATCH(S$3,Команды!$A$2:$A$7500,0),$E94+2),Команды!$AJ$2:$AJ$19,0),3),0)</f>
        <v>0</v>
      </c>
      <c r="U94" s="342"/>
      <c r="V94" s="174">
        <f>IF(OR(IF(INDEX(Команды!$A$2:$AN$7500,MATCH(V$3,Команды!$A$2:$A$7500,0),$E94+2)=Команды!$AJ$2,TRUE,FALSE),IF(INDEX(Команды!$A$2:$AN$7500,MATCH(V$3,Команды!$A$2:$A$7500,0),$E94+2)=Команды!$AJ$3,TRUE,FALSE),IF(INDEX(Команды!$A$2:$AN$7500,MATCH(V$3,Команды!$A$2:$A$7500,0),$E94+2)=Команды!$AJ$4,TRUE,FALSE),IF(INDEX(Команды!$A$2:$AN$7500,MATCH(V$3,Команды!$A$2:$A$7500,0),$E94+2)=Команды!$AJ$5,TRUE,FALSE),IF(INDEX(Команды!$A$2:$AN$7500,MATCH(V$3,Команды!$A$2:$A$7500,0),$E94+2)=Команды!$AJ$6,TRUE,FALSE),IF(INDEX(Команды!$A$2:$AN$7500,MATCH(V$3,Команды!$A$2:$A$7500,0),$E94+2)=Команды!$AJ$7,TRUE,FALSE),IF(INDEX(Команды!$A$2:$AN$7500,MATCH(V$3,Команды!$A$2:$A$7500,0),$E94+2)=Команды!$AJ$8,TRUE,FALSE),IF(INDEX(Команды!$A$2:$AN$7500,MATCH(V$3,Команды!$A$2:$A$7500,0),$E94+2)=Команды!$AJ$9,TRUE,FALSE),IF(INDEX(Команды!$A$2:$AN$7500,MATCH(V$3,Команды!$A$2:$A$7500,0),$E94+2)=Команды!$AJ$10,TRUE,FALSE),IF(INDEX(Команды!$A$2:$AN$7500,MATCH(V$3,Команды!$A$2:$A$7500,0),$E94+2)=Команды!$AJ$11,TRUE,FALSE),IF(INDEX(Команды!$A$2:$AN$7500,MATCH(V$3,Команды!$A$2:$A$7500,0),$E94+2)=Команды!$AJ$12,TRUE,FALSE),IF(INDEX(Команды!$A$2:$AN$7500,MATCH(V$3,Команды!$A$2:$A$7500,0),$E94+2)=Команды!$AJ$13,TRUE,FALSE),IF(INDEX(Команды!$A$2:$AN$7500,MATCH(V$3,Команды!$A$2:$A$7500,0),$E94+2)=Команды!$AJ$14,TRUE,FALSE),IF(INDEX(Команды!$A$2:$AN$7500,MATCH(V$3,Команды!$A$2:$A$7500,0),$E94+2)=Команды!$AJ$15,TRUE,FALSE),IF(INDEX(Команды!$A$2:$AN$7500,MATCH(V$3,Команды!$A$2:$A$7500,0),$E94+2)=Команды!$AJ$16,TRUE,FALSE),,IF(INDEX(Команды!$A$2:$AN$7500,MATCH(V$3,Команды!$A$2:$A$7500,0),$E94+2)=Команды!$AJ$17,TRUE,FALSE),,IF(INDEX(Команды!$A$2:$AN$7500,MATCH(V$3,Команды!$A$2:$A$7500,0),$E94+2)=Команды!$AJ$18,TRUE,FALSE),,IF(INDEX(Команды!$A$2:$AN$7500,MATCH(V$3,Команды!$A$2:$A$7500,0),$E94+2)=Команды!$AJ$19,TRUE,FALSE)),INDEX(Команды!$AJ$2:$AK$19,MATCH(INDEX(Команды!$A$2:$AN$7500,MATCH(V$3,Команды!$A$2:$A$7500,0),$E94+2),Команды!$AJ$2:$AJ$19,0),2),0)</f>
        <v>0</v>
      </c>
      <c r="W94" s="175">
        <f>IF(OR(IF(INDEX(Команды!$A$2:$AN$7500,MATCH(V$3,Команды!$A$2:$A$7500,0),$E94+2)=Команды!$AJ$2,TRUE,FALSE),IF(INDEX(Команды!$A$2:$AN$7500,MATCH(V$3,Команды!$A$2:$A$7500,0),$E94+2)=Команды!$AJ$3,TRUE,FALSE),IF(INDEX(Команды!$A$2:$AN$7500,MATCH(V$3,Команды!$A$2:$A$7500,0),$E94+2)=Команды!$AJ$4,TRUE,FALSE),IF(INDEX(Команды!$A$2:$AN$7500,MATCH(V$3,Команды!$A$2:$A$7500,0),$E94+2)=Команды!$AJ$5,TRUE,FALSE),IF(INDEX(Команды!$A$2:$AN$7500,MATCH(V$3,Команды!$A$2:$A$7500,0),$E94+2)=Команды!$AJ$6,TRUE,FALSE),IF(INDEX(Команды!$A$2:$AN$7500,MATCH(V$3,Команды!$A$2:$A$7500,0),$E94+2)=Команды!$AJ$7,TRUE,FALSE),IF(INDEX(Команды!$A$2:$AN$7500,MATCH(V$3,Команды!$A$2:$A$7500,0),$E94+2)=Команды!$AJ$8,TRUE,FALSE),IF(INDEX(Команды!$A$2:$AN$7500,MATCH(V$3,Команды!$A$2:$A$7500,0),$E94+2)=Команды!$AJ$9,TRUE,FALSE),IF(INDEX(Команды!$A$2:$AN$7500,MATCH(V$3,Команды!$A$2:$A$7500,0),$E94+2)=Команды!$AJ$10,TRUE,FALSE),IF(INDEX(Команды!$A$2:$AN$7500,MATCH(V$3,Команды!$A$2:$A$7500,0),$E94+2)=Команды!$AJ$11,TRUE,FALSE),IF(INDEX(Команды!$A$2:$AN$7500,MATCH(V$3,Команды!$A$2:$A$7500,0),$E94+2)=Команды!$AJ$12,TRUE,FALSE),IF(INDEX(Команды!$A$2:$AN$7500,MATCH(V$3,Команды!$A$2:$A$7500,0),$E94+2)=Команды!$AJ$13,TRUE,FALSE),IF(INDEX(Команды!$A$2:$AN$7500,MATCH(V$3,Команды!$A$2:$A$7500,0),$E94+2)=Команды!$AJ$14,TRUE,FALSE),IF(INDEX(Команды!$A$2:$AN$7500,MATCH(V$3,Команды!$A$2:$A$7500,0),$E94+2)=Команды!$AJ$15,TRUE,FALSE),IF(INDEX(Команды!$A$2:$AN$7500,MATCH(V$3,Команды!$A$2:$A$7500,0),$E94+2)=Команды!$AJ$16,TRUE,FALSE),IF(INDEX(Команды!$A$2:$AN$7500,MATCH(V$3,Команды!$A$2:$A$7500,0),$E94+2)=Команды!$AJ$17,TRUE,FALSE),IF(INDEX(Команды!$A$2:$AN$7500,MATCH(V$3,Команды!$A$2:$A$7500,0),$E94+2)=Команды!$AJ$18,TRUE,FALSE),IF(INDEX(Команды!$A$2:$AN$7500,MATCH(V$3,Команды!$A$2:$A$7500,0),$E94+2)=Команды!$AJ$19,TRUE,FALSE)),INDEX(Команды!$AJ$2:$AL$19,MATCH(INDEX(Команды!$A$2:$AN$7500,MATCH(V$3,Команды!$A$2:$A$7500,0),$E94+2),Команды!$AJ$2:$AJ$19,0),3),0)</f>
        <v>0</v>
      </c>
      <c r="X94" s="342"/>
      <c r="Y94" s="174">
        <f>IF(OR(IF(INDEX(Команды!$A$2:$AN$7500,MATCH(Y$3,Команды!$A$2:$A$7500,0),$E94+2)=Команды!$AJ$2,TRUE,FALSE),IF(INDEX(Команды!$A$2:$AN$7500,MATCH(Y$3,Команды!$A$2:$A$7500,0),$E94+2)=Команды!$AJ$3,TRUE,FALSE),IF(INDEX(Команды!$A$2:$AN$7500,MATCH(Y$3,Команды!$A$2:$A$7500,0),$E94+2)=Команды!$AJ$4,TRUE,FALSE),IF(INDEX(Команды!$A$2:$AN$7500,MATCH(Y$3,Команды!$A$2:$A$7500,0),$E94+2)=Команды!$AJ$5,TRUE,FALSE),IF(INDEX(Команды!$A$2:$AN$7500,MATCH(Y$3,Команды!$A$2:$A$7500,0),$E94+2)=Команды!$AJ$6,TRUE,FALSE),IF(INDEX(Команды!$A$2:$AN$7500,MATCH(Y$3,Команды!$A$2:$A$7500,0),$E94+2)=Команды!$AJ$7,TRUE,FALSE),IF(INDEX(Команды!$A$2:$AN$7500,MATCH(Y$3,Команды!$A$2:$A$7500,0),$E94+2)=Команды!$AJ$8,TRUE,FALSE),IF(INDEX(Команды!$A$2:$AN$7500,MATCH(Y$3,Команды!$A$2:$A$7500,0),$E94+2)=Команды!$AJ$9,TRUE,FALSE),IF(INDEX(Команды!$A$2:$AN$7500,MATCH(Y$3,Команды!$A$2:$A$7500,0),$E94+2)=Команды!$AJ$10,TRUE,FALSE),IF(INDEX(Команды!$A$2:$AN$7500,MATCH(Y$3,Команды!$A$2:$A$7500,0),$E94+2)=Команды!$AJ$11,TRUE,FALSE),IF(INDEX(Команды!$A$2:$AN$7500,MATCH(Y$3,Команды!$A$2:$A$7500,0),$E94+2)=Команды!$AJ$12,TRUE,FALSE),IF(INDEX(Команды!$A$2:$AN$7500,MATCH(Y$3,Команды!$A$2:$A$7500,0),$E94+2)=Команды!$AJ$13,TRUE,FALSE),IF(INDEX(Команды!$A$2:$AN$7500,MATCH(Y$3,Команды!$A$2:$A$7500,0),$E94+2)=Команды!$AJ$14,TRUE,FALSE),IF(INDEX(Команды!$A$2:$AN$7500,MATCH(Y$3,Команды!$A$2:$A$7500,0),$E94+2)=Команды!$AJ$15,TRUE,FALSE),IF(INDEX(Команды!$A$2:$AN$7500,MATCH(Y$3,Команды!$A$2:$A$7500,0),$E94+2)=Команды!$AJ$16,TRUE,FALSE),,IF(INDEX(Команды!$A$2:$AN$7500,MATCH(Y$3,Команды!$A$2:$A$7500,0),$E94+2)=Команды!$AJ$17,TRUE,FALSE),,IF(INDEX(Команды!$A$2:$AN$7500,MATCH(Y$3,Команды!$A$2:$A$7500,0),$E94+2)=Команды!$AJ$18,TRUE,FALSE),,IF(INDEX(Команды!$A$2:$AN$7500,MATCH(Y$3,Команды!$A$2:$A$7500,0),$E94+2)=Команды!$AJ$19,TRUE,FALSE)),INDEX(Команды!$AJ$2:$AK$19,MATCH(INDEX(Команды!$A$2:$AN$7500,MATCH(Y$3,Команды!$A$2:$A$7500,0),$E94+2),Команды!$AJ$2:$AJ$19,0),2),0)</f>
        <v>0</v>
      </c>
      <c r="Z94" s="175">
        <f>IF(OR(IF(INDEX(Команды!$A$2:$AN$7500,MATCH(Y$3,Команды!$A$2:$A$7500,0),$E94+2)=Команды!$AJ$2,TRUE,FALSE),IF(INDEX(Команды!$A$2:$AN$7500,MATCH(Y$3,Команды!$A$2:$A$7500,0),$E94+2)=Команды!$AJ$3,TRUE,FALSE),IF(INDEX(Команды!$A$2:$AN$7500,MATCH(Y$3,Команды!$A$2:$A$7500,0),$E94+2)=Команды!$AJ$4,TRUE,FALSE),IF(INDEX(Команды!$A$2:$AN$7500,MATCH(Y$3,Команды!$A$2:$A$7500,0),$E94+2)=Команды!$AJ$5,TRUE,FALSE),IF(INDEX(Команды!$A$2:$AN$7500,MATCH(Y$3,Команды!$A$2:$A$7500,0),$E94+2)=Команды!$AJ$6,TRUE,FALSE),IF(INDEX(Команды!$A$2:$AN$7500,MATCH(Y$3,Команды!$A$2:$A$7500,0),$E94+2)=Команды!$AJ$7,TRUE,FALSE),IF(INDEX(Команды!$A$2:$AN$7500,MATCH(Y$3,Команды!$A$2:$A$7500,0),$E94+2)=Команды!$AJ$8,TRUE,FALSE),IF(INDEX(Команды!$A$2:$AN$7500,MATCH(Y$3,Команды!$A$2:$A$7500,0),$E94+2)=Команды!$AJ$9,TRUE,FALSE),IF(INDEX(Команды!$A$2:$AN$7500,MATCH(Y$3,Команды!$A$2:$A$7500,0),$E94+2)=Команды!$AJ$10,TRUE,FALSE),IF(INDEX(Команды!$A$2:$AN$7500,MATCH(Y$3,Команды!$A$2:$A$7500,0),$E94+2)=Команды!$AJ$11,TRUE,FALSE),IF(INDEX(Команды!$A$2:$AN$7500,MATCH(Y$3,Команды!$A$2:$A$7500,0),$E94+2)=Команды!$AJ$12,TRUE,FALSE),IF(INDEX(Команды!$A$2:$AN$7500,MATCH(Y$3,Команды!$A$2:$A$7500,0),$E94+2)=Команды!$AJ$13,TRUE,FALSE),IF(INDEX(Команды!$A$2:$AN$7500,MATCH(Y$3,Команды!$A$2:$A$7500,0),$E94+2)=Команды!$AJ$14,TRUE,FALSE),IF(INDEX(Команды!$A$2:$AN$7500,MATCH(Y$3,Команды!$A$2:$A$7500,0),$E94+2)=Команды!$AJ$15,TRUE,FALSE),IF(INDEX(Команды!$A$2:$AN$7500,MATCH(Y$3,Команды!$A$2:$A$7500,0),$E94+2)=Команды!$AJ$16,TRUE,FALSE),IF(INDEX(Команды!$A$2:$AN$7500,MATCH(Y$3,Команды!$A$2:$A$7500,0),$E94+2)=Команды!$AJ$17,TRUE,FALSE),IF(INDEX(Команды!$A$2:$AN$7500,MATCH(Y$3,Команды!$A$2:$A$7500,0),$E94+2)=Команды!$AJ$18,TRUE,FALSE),IF(INDEX(Команды!$A$2:$AN$7500,MATCH(Y$3,Команды!$A$2:$A$7500,0),$E94+2)=Команды!$AJ$19,TRUE,FALSE)),INDEX(Команды!$AJ$2:$AL$19,MATCH(INDEX(Команды!$A$2:$AN$7500,MATCH(Y$3,Команды!$A$2:$A$7500,0),$E94+2),Команды!$AJ$2:$AJ$19,0),3),0)</f>
        <v>0</v>
      </c>
      <c r="AA94" s="342"/>
      <c r="AB94" s="174">
        <f>IF(OR(IF(INDEX(Команды!$A$2:$AN$7500,MATCH(AB$3,Команды!$A$2:$A$7500,0),$E94+2)=Команды!$AJ$2,TRUE,FALSE),IF(INDEX(Команды!$A$2:$AN$7500,MATCH(AB$3,Команды!$A$2:$A$7500,0),$E94+2)=Команды!$AJ$3,TRUE,FALSE),IF(INDEX(Команды!$A$2:$AN$7500,MATCH(AB$3,Команды!$A$2:$A$7500,0),$E94+2)=Команды!$AJ$4,TRUE,FALSE),IF(INDEX(Команды!$A$2:$AN$7500,MATCH(AB$3,Команды!$A$2:$A$7500,0),$E94+2)=Команды!$AJ$5,TRUE,FALSE),IF(INDEX(Команды!$A$2:$AN$7500,MATCH(AB$3,Команды!$A$2:$A$7500,0),$E94+2)=Команды!$AJ$6,TRUE,FALSE),IF(INDEX(Команды!$A$2:$AN$7500,MATCH(AB$3,Команды!$A$2:$A$7500,0),$E94+2)=Команды!$AJ$7,TRUE,FALSE),IF(INDEX(Команды!$A$2:$AN$7500,MATCH(AB$3,Команды!$A$2:$A$7500,0),$E94+2)=Команды!$AJ$8,TRUE,FALSE),IF(INDEX(Команды!$A$2:$AN$7500,MATCH(AB$3,Команды!$A$2:$A$7500,0),$E94+2)=Команды!$AJ$9,TRUE,FALSE),IF(INDEX(Команды!$A$2:$AN$7500,MATCH(AB$3,Команды!$A$2:$A$7500,0),$E94+2)=Команды!$AJ$10,TRUE,FALSE),IF(INDEX(Команды!$A$2:$AN$7500,MATCH(AB$3,Команды!$A$2:$A$7500,0),$E94+2)=Команды!$AJ$11,TRUE,FALSE),IF(INDEX(Команды!$A$2:$AN$7500,MATCH(AB$3,Команды!$A$2:$A$7500,0),$E94+2)=Команды!$AJ$12,TRUE,FALSE),IF(INDEX(Команды!$A$2:$AN$7500,MATCH(AB$3,Команды!$A$2:$A$7500,0),$E94+2)=Команды!$AJ$13,TRUE,FALSE),IF(INDEX(Команды!$A$2:$AN$7500,MATCH(AB$3,Команды!$A$2:$A$7500,0),$E94+2)=Команды!$AJ$14,TRUE,FALSE),IF(INDEX(Команды!$A$2:$AN$7500,MATCH(AB$3,Команды!$A$2:$A$7500,0),$E94+2)=Команды!$AJ$15,TRUE,FALSE),IF(INDEX(Команды!$A$2:$AN$7500,MATCH(AB$3,Команды!$A$2:$A$7500,0),$E94+2)=Команды!$AJ$16,TRUE,FALSE),,IF(INDEX(Команды!$A$2:$AN$7500,MATCH(AB$3,Команды!$A$2:$A$7500,0),$E94+2)=Команды!$AJ$17,TRUE,FALSE),,IF(INDEX(Команды!$A$2:$AN$7500,MATCH(AB$3,Команды!$A$2:$A$7500,0),$E94+2)=Команды!$AJ$18,TRUE,FALSE),,IF(INDEX(Команды!$A$2:$AN$7500,MATCH(AB$3,Команды!$A$2:$A$7500,0),$E94+2)=Команды!$AJ$19,TRUE,FALSE)),INDEX(Команды!$AJ$2:$AK$19,MATCH(INDEX(Команды!$A$2:$AN$7500,MATCH(AB$3,Команды!$A$2:$A$7500,0),$E94+2),Команды!$AJ$2:$AJ$19,0),2),0)</f>
        <v>0</v>
      </c>
      <c r="AC94" s="175">
        <f>IF(OR(IF(INDEX(Команды!$A$2:$AN$7500,MATCH(AB$3,Команды!$A$2:$A$7500,0),$E94+2)=Команды!$AJ$2,TRUE,FALSE),IF(INDEX(Команды!$A$2:$AN$7500,MATCH(AB$3,Команды!$A$2:$A$7500,0),$E94+2)=Команды!$AJ$3,TRUE,FALSE),IF(INDEX(Команды!$A$2:$AN$7500,MATCH(AB$3,Команды!$A$2:$A$7500,0),$E94+2)=Команды!$AJ$4,TRUE,FALSE),IF(INDEX(Команды!$A$2:$AN$7500,MATCH(AB$3,Команды!$A$2:$A$7500,0),$E94+2)=Команды!$AJ$5,TRUE,FALSE),IF(INDEX(Команды!$A$2:$AN$7500,MATCH(AB$3,Команды!$A$2:$A$7500,0),$E94+2)=Команды!$AJ$6,TRUE,FALSE),IF(INDEX(Команды!$A$2:$AN$7500,MATCH(AB$3,Команды!$A$2:$A$7500,0),$E94+2)=Команды!$AJ$7,TRUE,FALSE),IF(INDEX(Команды!$A$2:$AN$7500,MATCH(AB$3,Команды!$A$2:$A$7500,0),$E94+2)=Команды!$AJ$8,TRUE,FALSE),IF(INDEX(Команды!$A$2:$AN$7500,MATCH(AB$3,Команды!$A$2:$A$7500,0),$E94+2)=Команды!$AJ$9,TRUE,FALSE),IF(INDEX(Команды!$A$2:$AN$7500,MATCH(AB$3,Команды!$A$2:$A$7500,0),$E94+2)=Команды!$AJ$10,TRUE,FALSE),IF(INDEX(Команды!$A$2:$AN$7500,MATCH(AB$3,Команды!$A$2:$A$7500,0),$E94+2)=Команды!$AJ$11,TRUE,FALSE),IF(INDEX(Команды!$A$2:$AN$7500,MATCH(AB$3,Команды!$A$2:$A$7500,0),$E94+2)=Команды!$AJ$12,TRUE,FALSE),IF(INDEX(Команды!$A$2:$AN$7500,MATCH(AB$3,Команды!$A$2:$A$7500,0),$E94+2)=Команды!$AJ$13,TRUE,FALSE),IF(INDEX(Команды!$A$2:$AN$7500,MATCH(AB$3,Команды!$A$2:$A$7500,0),$E94+2)=Команды!$AJ$14,TRUE,FALSE),IF(INDEX(Команды!$A$2:$AN$7500,MATCH(AB$3,Команды!$A$2:$A$7500,0),$E94+2)=Команды!$AJ$15,TRUE,FALSE),IF(INDEX(Команды!$A$2:$AN$7500,MATCH(AB$3,Команды!$A$2:$A$7500,0),$E94+2)=Команды!$AJ$16,TRUE,FALSE),IF(INDEX(Команды!$A$2:$AN$7500,MATCH(AB$3,Команды!$A$2:$A$7500,0),$E94+2)=Команды!$AJ$17,TRUE,FALSE),IF(INDEX(Команды!$A$2:$AN$7500,MATCH(AB$3,Команды!$A$2:$A$7500,0),$E94+2)=Команды!$AJ$18,TRUE,FALSE),IF(INDEX(Команды!$A$2:$AN$7500,MATCH(AB$3,Команды!$A$2:$A$7500,0),$E94+2)=Команды!$AJ$19,TRUE,FALSE)),INDEX(Команды!$AJ$2:$AL$19,MATCH(INDEX(Команды!$A$2:$AN$7500,MATCH(AB$3,Команды!$A$2:$A$7500,0),$E94+2),Команды!$AJ$2:$AJ$19,0),3),0)</f>
        <v>0</v>
      </c>
      <c r="AD94" s="342"/>
      <c r="AE94" s="174">
        <f>IF(OR(IF(INDEX(Команды!$A$2:$AN$7500,MATCH(AE$3,Команды!$A$2:$A$7500,0),$E94+2)=Команды!$AJ$2,TRUE,FALSE),IF(INDEX(Команды!$A$2:$AN$7500,MATCH(AE$3,Команды!$A$2:$A$7500,0),$E94+2)=Команды!$AJ$3,TRUE,FALSE),IF(INDEX(Команды!$A$2:$AN$7500,MATCH(AE$3,Команды!$A$2:$A$7500,0),$E94+2)=Команды!$AJ$4,TRUE,FALSE),IF(INDEX(Команды!$A$2:$AN$7500,MATCH(AE$3,Команды!$A$2:$A$7500,0),$E94+2)=Команды!$AJ$5,TRUE,FALSE),IF(INDEX(Команды!$A$2:$AN$7500,MATCH(AE$3,Команды!$A$2:$A$7500,0),$E94+2)=Команды!$AJ$6,TRUE,FALSE),IF(INDEX(Команды!$A$2:$AN$7500,MATCH(AE$3,Команды!$A$2:$A$7500,0),$E94+2)=Команды!$AJ$7,TRUE,FALSE),IF(INDEX(Команды!$A$2:$AN$7500,MATCH(AE$3,Команды!$A$2:$A$7500,0),$E94+2)=Команды!$AJ$8,TRUE,FALSE),IF(INDEX(Команды!$A$2:$AN$7500,MATCH(AE$3,Команды!$A$2:$A$7500,0),$E94+2)=Команды!$AJ$9,TRUE,FALSE),IF(INDEX(Команды!$A$2:$AN$7500,MATCH(AE$3,Команды!$A$2:$A$7500,0),$E94+2)=Команды!$AJ$10,TRUE,FALSE),IF(INDEX(Команды!$A$2:$AN$7500,MATCH(AE$3,Команды!$A$2:$A$7500,0),$E94+2)=Команды!$AJ$11,TRUE,FALSE),IF(INDEX(Команды!$A$2:$AN$7500,MATCH(AE$3,Команды!$A$2:$A$7500,0),$E94+2)=Команды!$AJ$12,TRUE,FALSE),IF(INDEX(Команды!$A$2:$AN$7500,MATCH(AE$3,Команды!$A$2:$A$7500,0),$E94+2)=Команды!$AJ$13,TRUE,FALSE),IF(INDEX(Команды!$A$2:$AN$7500,MATCH(AE$3,Команды!$A$2:$A$7500,0),$E94+2)=Команды!$AJ$14,TRUE,FALSE),IF(INDEX(Команды!$A$2:$AN$7500,MATCH(AE$3,Команды!$A$2:$A$7500,0),$E94+2)=Команды!$AJ$15,TRUE,FALSE),IF(INDEX(Команды!$A$2:$AN$7500,MATCH(AE$3,Команды!$A$2:$A$7500,0),$E94+2)=Команды!$AJ$16,TRUE,FALSE),,IF(INDEX(Команды!$A$2:$AN$7500,MATCH(AE$3,Команды!$A$2:$A$7500,0),$E94+2)=Команды!$AJ$17,TRUE,FALSE),,IF(INDEX(Команды!$A$2:$AN$7500,MATCH(AE$3,Команды!$A$2:$A$7500,0),$E94+2)=Команды!$AJ$18,TRUE,FALSE),,IF(INDEX(Команды!$A$2:$AN$7500,MATCH(AE$3,Команды!$A$2:$A$7500,0),$E94+2)=Команды!$AJ$19,TRUE,FALSE)),INDEX(Команды!$AJ$2:$AK$19,MATCH(INDEX(Команды!$A$2:$AN$7500,MATCH(AE$3,Команды!$A$2:$A$7500,0),$E94+2),Команды!$AJ$2:$AJ$19,0),2),0)</f>
        <v>0</v>
      </c>
      <c r="AF94" s="175">
        <f>IF(OR(IF(INDEX(Команды!$A$2:$AN$7500,MATCH(AE$3,Команды!$A$2:$A$7500,0),$E94+2)=Команды!$AJ$2,TRUE,FALSE),IF(INDEX(Команды!$A$2:$AN$7500,MATCH(AE$3,Команды!$A$2:$A$7500,0),$E94+2)=Команды!$AJ$3,TRUE,FALSE),IF(INDEX(Команды!$A$2:$AN$7500,MATCH(AE$3,Команды!$A$2:$A$7500,0),$E94+2)=Команды!$AJ$4,TRUE,FALSE),IF(INDEX(Команды!$A$2:$AN$7500,MATCH(AE$3,Команды!$A$2:$A$7500,0),$E94+2)=Команды!$AJ$5,TRUE,FALSE),IF(INDEX(Команды!$A$2:$AN$7500,MATCH(AE$3,Команды!$A$2:$A$7500,0),$E94+2)=Команды!$AJ$6,TRUE,FALSE),IF(INDEX(Команды!$A$2:$AN$7500,MATCH(AE$3,Команды!$A$2:$A$7500,0),$E94+2)=Команды!$AJ$7,TRUE,FALSE),IF(INDEX(Команды!$A$2:$AN$7500,MATCH(AE$3,Команды!$A$2:$A$7500,0),$E94+2)=Команды!$AJ$8,TRUE,FALSE),IF(INDEX(Команды!$A$2:$AN$7500,MATCH(AE$3,Команды!$A$2:$A$7500,0),$E94+2)=Команды!$AJ$9,TRUE,FALSE),IF(INDEX(Команды!$A$2:$AN$7500,MATCH(AE$3,Команды!$A$2:$A$7500,0),$E94+2)=Команды!$AJ$10,TRUE,FALSE),IF(INDEX(Команды!$A$2:$AN$7500,MATCH(AE$3,Команды!$A$2:$A$7500,0),$E94+2)=Команды!$AJ$11,TRUE,FALSE),IF(INDEX(Команды!$A$2:$AN$7500,MATCH(AE$3,Команды!$A$2:$A$7500,0),$E94+2)=Команды!$AJ$12,TRUE,FALSE),IF(INDEX(Команды!$A$2:$AN$7500,MATCH(AE$3,Команды!$A$2:$A$7500,0),$E94+2)=Команды!$AJ$13,TRUE,FALSE),IF(INDEX(Команды!$A$2:$AN$7500,MATCH(AE$3,Команды!$A$2:$A$7500,0),$E94+2)=Команды!$AJ$14,TRUE,FALSE),IF(INDEX(Команды!$A$2:$AN$7500,MATCH(AE$3,Команды!$A$2:$A$7500,0),$E94+2)=Команды!$AJ$15,TRUE,FALSE),IF(INDEX(Команды!$A$2:$AN$7500,MATCH(AE$3,Команды!$A$2:$A$7500,0),$E94+2)=Команды!$AJ$16,TRUE,FALSE),IF(INDEX(Команды!$A$2:$AN$7500,MATCH(AE$3,Команды!$A$2:$A$7500,0),$E94+2)=Команды!$AJ$17,TRUE,FALSE),IF(INDEX(Команды!$A$2:$AN$7500,MATCH(AE$3,Команды!$A$2:$A$7500,0),$E94+2)=Команды!$AJ$18,TRUE,FALSE),IF(INDEX(Команды!$A$2:$AN$7500,MATCH(AE$3,Команды!$A$2:$A$7500,0),$E94+2)=Команды!$AJ$19,TRUE,FALSE)),INDEX(Команды!$AJ$2:$AL$19,MATCH(INDEX(Команды!$A$2:$AN$7500,MATCH(AE$3,Команды!$A$2:$A$7500,0),$E94+2),Команды!$AJ$2:$AJ$19,0),3),0)</f>
        <v>0</v>
      </c>
      <c r="AG94" s="342"/>
      <c r="AH94" s="174">
        <f>IF(OR(IF(INDEX(Команды!$A$2:$AN$7500,MATCH(AH$3,Команды!$A$2:$A$7500,0),$E94+2)=Команды!$AJ$2,TRUE,FALSE),IF(INDEX(Команды!$A$2:$AN$7500,MATCH(AH$3,Команды!$A$2:$A$7500,0),$E94+2)=Команды!$AJ$3,TRUE,FALSE),IF(INDEX(Команды!$A$2:$AN$7500,MATCH(AH$3,Команды!$A$2:$A$7500,0),$E94+2)=Команды!$AJ$4,TRUE,FALSE),IF(INDEX(Команды!$A$2:$AN$7500,MATCH(AH$3,Команды!$A$2:$A$7500,0),$E94+2)=Команды!$AJ$5,TRUE,FALSE),IF(INDEX(Команды!$A$2:$AN$7500,MATCH(AH$3,Команды!$A$2:$A$7500,0),$E94+2)=Команды!$AJ$6,TRUE,FALSE),IF(INDEX(Команды!$A$2:$AN$7500,MATCH(AH$3,Команды!$A$2:$A$7500,0),$E94+2)=Команды!$AJ$7,TRUE,FALSE),IF(INDEX(Команды!$A$2:$AN$7500,MATCH(AH$3,Команды!$A$2:$A$7500,0),$E94+2)=Команды!$AJ$8,TRUE,FALSE),IF(INDEX(Команды!$A$2:$AN$7500,MATCH(AH$3,Команды!$A$2:$A$7500,0),$E94+2)=Команды!$AJ$9,TRUE,FALSE),IF(INDEX(Команды!$A$2:$AN$7500,MATCH(AH$3,Команды!$A$2:$A$7500,0),$E94+2)=Команды!$AJ$10,TRUE,FALSE),IF(INDEX(Команды!$A$2:$AN$7500,MATCH(AH$3,Команды!$A$2:$A$7500,0),$E94+2)=Команды!$AJ$11,TRUE,FALSE),IF(INDEX(Команды!$A$2:$AN$7500,MATCH(AH$3,Команды!$A$2:$A$7500,0),$E94+2)=Команды!$AJ$12,TRUE,FALSE),IF(INDEX(Команды!$A$2:$AN$7500,MATCH(AH$3,Команды!$A$2:$A$7500,0),$E94+2)=Команды!$AJ$13,TRUE,FALSE),IF(INDEX(Команды!$A$2:$AN$7500,MATCH(AH$3,Команды!$A$2:$A$7500,0),$E94+2)=Команды!$AJ$14,TRUE,FALSE),IF(INDEX(Команды!$A$2:$AN$7500,MATCH(AH$3,Команды!$A$2:$A$7500,0),$E94+2)=Команды!$AJ$15,TRUE,FALSE),IF(INDEX(Команды!$A$2:$AN$7500,MATCH(AH$3,Команды!$A$2:$A$7500,0),$E94+2)=Команды!$AJ$16,TRUE,FALSE),,IF(INDEX(Команды!$A$2:$AN$7500,MATCH(AH$3,Команды!$A$2:$A$7500,0),$E94+2)=Команды!$AJ$17,TRUE,FALSE),,IF(INDEX(Команды!$A$2:$AN$7500,MATCH(AH$3,Команды!$A$2:$A$7500,0),$E94+2)=Команды!$AJ$18,TRUE,FALSE),,IF(INDEX(Команды!$A$2:$AN$7500,MATCH(AH$3,Команды!$A$2:$A$7500,0),$E94+2)=Команды!$AJ$19,TRUE,FALSE)),INDEX(Команды!$AJ$2:$AK$19,MATCH(INDEX(Команды!$A$2:$AN$7500,MATCH(AH$3,Команды!$A$2:$A$7500,0),$E94+2),Команды!$AJ$2:$AJ$19,0),2),0)</f>
        <v>0</v>
      </c>
      <c r="AI94" s="175">
        <f>IF(OR(IF(INDEX(Команды!$A$2:$AN$7500,MATCH(AH$3,Команды!$A$2:$A$7500,0),$E94+2)=Команды!$AJ$2,TRUE,FALSE),IF(INDEX(Команды!$A$2:$AN$7500,MATCH(AH$3,Команды!$A$2:$A$7500,0),$E94+2)=Команды!$AJ$3,TRUE,FALSE),IF(INDEX(Команды!$A$2:$AN$7500,MATCH(AH$3,Команды!$A$2:$A$7500,0),$E94+2)=Команды!$AJ$4,TRUE,FALSE),IF(INDEX(Команды!$A$2:$AN$7500,MATCH(AH$3,Команды!$A$2:$A$7500,0),$E94+2)=Команды!$AJ$5,TRUE,FALSE),IF(INDEX(Команды!$A$2:$AN$7500,MATCH(AH$3,Команды!$A$2:$A$7500,0),$E94+2)=Команды!$AJ$6,TRUE,FALSE),IF(INDEX(Команды!$A$2:$AN$7500,MATCH(AH$3,Команды!$A$2:$A$7500,0),$E94+2)=Команды!$AJ$7,TRUE,FALSE),IF(INDEX(Команды!$A$2:$AN$7500,MATCH(AH$3,Команды!$A$2:$A$7500,0),$E94+2)=Команды!$AJ$8,TRUE,FALSE),IF(INDEX(Команды!$A$2:$AN$7500,MATCH(AH$3,Команды!$A$2:$A$7500,0),$E94+2)=Команды!$AJ$9,TRUE,FALSE),IF(INDEX(Команды!$A$2:$AN$7500,MATCH(AH$3,Команды!$A$2:$A$7500,0),$E94+2)=Команды!$AJ$10,TRUE,FALSE),IF(INDEX(Команды!$A$2:$AN$7500,MATCH(AH$3,Команды!$A$2:$A$7500,0),$E94+2)=Команды!$AJ$11,TRUE,FALSE),IF(INDEX(Команды!$A$2:$AN$7500,MATCH(AH$3,Команды!$A$2:$A$7500,0),$E94+2)=Команды!$AJ$12,TRUE,FALSE),IF(INDEX(Команды!$A$2:$AN$7500,MATCH(AH$3,Команды!$A$2:$A$7500,0),$E94+2)=Команды!$AJ$13,TRUE,FALSE),IF(INDEX(Команды!$A$2:$AN$7500,MATCH(AH$3,Команды!$A$2:$A$7500,0),$E94+2)=Команды!$AJ$14,TRUE,FALSE),IF(INDEX(Команды!$A$2:$AN$7500,MATCH(AH$3,Команды!$A$2:$A$7500,0),$E94+2)=Команды!$AJ$15,TRUE,FALSE),IF(INDEX(Команды!$A$2:$AN$7500,MATCH(AH$3,Команды!$A$2:$A$7500,0),$E94+2)=Команды!$AJ$16,TRUE,FALSE),IF(INDEX(Команды!$A$2:$AN$7500,MATCH(AH$3,Команды!$A$2:$A$7500,0),$E94+2)=Команды!$AJ$17,TRUE,FALSE),IF(INDEX(Команды!$A$2:$AN$7500,MATCH(AH$3,Команды!$A$2:$A$7500,0),$E94+2)=Команды!$AJ$18,TRUE,FALSE),IF(INDEX(Команды!$A$2:$AN$7500,MATCH(AH$3,Команды!$A$2:$A$7500,0),$E94+2)=Команды!$AJ$19,TRUE,FALSE)),INDEX(Команды!$AJ$2:$AL$19,MATCH(INDEX(Команды!$A$2:$AN$7500,MATCH(AH$3,Команды!$A$2:$A$7500,0),$E94+2),Команды!$AJ$2:$AJ$19,0),3),0)</f>
        <v>0</v>
      </c>
      <c r="AJ94" s="342"/>
      <c r="AK94" s="174">
        <f>IF(OR(IF(INDEX(Команды!$A$2:$AN$7500,MATCH(AK$3,Команды!$A$2:$A$7500,0),$E94+2)=Команды!$AJ$2,TRUE,FALSE),IF(INDEX(Команды!$A$2:$AN$7500,MATCH(AK$3,Команды!$A$2:$A$7500,0),$E94+2)=Команды!$AJ$3,TRUE,FALSE),IF(INDEX(Команды!$A$2:$AN$7500,MATCH(AK$3,Команды!$A$2:$A$7500,0),$E94+2)=Команды!$AJ$4,TRUE,FALSE),IF(INDEX(Команды!$A$2:$AN$7500,MATCH(AK$3,Команды!$A$2:$A$7500,0),$E94+2)=Команды!$AJ$5,TRUE,FALSE),IF(INDEX(Команды!$A$2:$AN$7500,MATCH(AK$3,Команды!$A$2:$A$7500,0),$E94+2)=Команды!$AJ$6,TRUE,FALSE),IF(INDEX(Команды!$A$2:$AN$7500,MATCH(AK$3,Команды!$A$2:$A$7500,0),$E94+2)=Команды!$AJ$7,TRUE,FALSE),IF(INDEX(Команды!$A$2:$AN$7500,MATCH(AK$3,Команды!$A$2:$A$7500,0),$E94+2)=Команды!$AJ$8,TRUE,FALSE),IF(INDEX(Команды!$A$2:$AN$7500,MATCH(AK$3,Команды!$A$2:$A$7500,0),$E94+2)=Команды!$AJ$9,TRUE,FALSE),IF(INDEX(Команды!$A$2:$AN$7500,MATCH(AK$3,Команды!$A$2:$A$7500,0),$E94+2)=Команды!$AJ$10,TRUE,FALSE),IF(INDEX(Команды!$A$2:$AN$7500,MATCH(AK$3,Команды!$A$2:$A$7500,0),$E94+2)=Команды!$AJ$11,TRUE,FALSE),IF(INDEX(Команды!$A$2:$AN$7500,MATCH(AK$3,Команды!$A$2:$A$7500,0),$E94+2)=Команды!$AJ$12,TRUE,FALSE),IF(INDEX(Команды!$A$2:$AN$7500,MATCH(AK$3,Команды!$A$2:$A$7500,0),$E94+2)=Команды!$AJ$13,TRUE,FALSE),IF(INDEX(Команды!$A$2:$AN$7500,MATCH(AK$3,Команды!$A$2:$A$7500,0),$E94+2)=Команды!$AJ$14,TRUE,FALSE),IF(INDEX(Команды!$A$2:$AN$7500,MATCH(AK$3,Команды!$A$2:$A$7500,0),$E94+2)=Команды!$AJ$15,TRUE,FALSE),IF(INDEX(Команды!$A$2:$AN$7500,MATCH(AK$3,Команды!$A$2:$A$7500,0),$E94+2)=Команды!$AJ$16,TRUE,FALSE),,IF(INDEX(Команды!$A$2:$AN$7500,MATCH(AK$3,Команды!$A$2:$A$7500,0),$E94+2)=Команды!$AJ$17,TRUE,FALSE),,IF(INDEX(Команды!$A$2:$AN$7500,MATCH(AK$3,Команды!$A$2:$A$7500,0),$E94+2)=Команды!$AJ$18,TRUE,FALSE),,IF(INDEX(Команды!$A$2:$AN$7500,MATCH(AK$3,Команды!$A$2:$A$7500,0),$E94+2)=Команды!$AJ$19,TRUE,FALSE)),INDEX(Команды!$AJ$2:$AK$19,MATCH(INDEX(Команды!$A$2:$AN$7500,MATCH(AK$3,Команды!$A$2:$A$7500,0),$E94+2),Команды!$AJ$2:$AJ$19,0),2),0)</f>
        <v>0</v>
      </c>
      <c r="AL94" s="175">
        <f>IF(OR(IF(INDEX(Команды!$A$2:$AN$7500,MATCH(AK$3,Команды!$A$2:$A$7500,0),$E94+2)=Команды!$AJ$2,TRUE,FALSE),IF(INDEX(Команды!$A$2:$AN$7500,MATCH(AK$3,Команды!$A$2:$A$7500,0),$E94+2)=Команды!$AJ$3,TRUE,FALSE),IF(INDEX(Команды!$A$2:$AN$7500,MATCH(AK$3,Команды!$A$2:$A$7500,0),$E94+2)=Команды!$AJ$4,TRUE,FALSE),IF(INDEX(Команды!$A$2:$AN$7500,MATCH(AK$3,Команды!$A$2:$A$7500,0),$E94+2)=Команды!$AJ$5,TRUE,FALSE),IF(INDEX(Команды!$A$2:$AN$7500,MATCH(AK$3,Команды!$A$2:$A$7500,0),$E94+2)=Команды!$AJ$6,TRUE,FALSE),IF(INDEX(Команды!$A$2:$AN$7500,MATCH(AK$3,Команды!$A$2:$A$7500,0),$E94+2)=Команды!$AJ$7,TRUE,FALSE),IF(INDEX(Команды!$A$2:$AN$7500,MATCH(AK$3,Команды!$A$2:$A$7500,0),$E94+2)=Команды!$AJ$8,TRUE,FALSE),IF(INDEX(Команды!$A$2:$AN$7500,MATCH(AK$3,Команды!$A$2:$A$7500,0),$E94+2)=Команды!$AJ$9,TRUE,FALSE),IF(INDEX(Команды!$A$2:$AN$7500,MATCH(AK$3,Команды!$A$2:$A$7500,0),$E94+2)=Команды!$AJ$10,TRUE,FALSE),IF(INDEX(Команды!$A$2:$AN$7500,MATCH(AK$3,Команды!$A$2:$A$7500,0),$E94+2)=Команды!$AJ$11,TRUE,FALSE),IF(INDEX(Команды!$A$2:$AN$7500,MATCH(AK$3,Команды!$A$2:$A$7500,0),$E94+2)=Команды!$AJ$12,TRUE,FALSE),IF(INDEX(Команды!$A$2:$AN$7500,MATCH(AK$3,Команды!$A$2:$A$7500,0),$E94+2)=Команды!$AJ$13,TRUE,FALSE),IF(INDEX(Команды!$A$2:$AN$7500,MATCH(AK$3,Команды!$A$2:$A$7500,0),$E94+2)=Команды!$AJ$14,TRUE,FALSE),IF(INDEX(Команды!$A$2:$AN$7500,MATCH(AK$3,Команды!$A$2:$A$7500,0),$E94+2)=Команды!$AJ$15,TRUE,FALSE),IF(INDEX(Команды!$A$2:$AN$7500,MATCH(AK$3,Команды!$A$2:$A$7500,0),$E94+2)=Команды!$AJ$16,TRUE,FALSE),IF(INDEX(Команды!$A$2:$AN$7500,MATCH(AK$3,Команды!$A$2:$A$7500,0),$E94+2)=Команды!$AJ$17,TRUE,FALSE),IF(INDEX(Команды!$A$2:$AN$7500,MATCH(AK$3,Команды!$A$2:$A$7500,0),$E94+2)=Команды!$AJ$18,TRUE,FALSE),IF(INDEX(Команды!$A$2:$AN$7500,MATCH(AK$3,Команды!$A$2:$A$7500,0),$E94+2)=Команды!$AJ$19,TRUE,FALSE)),INDEX(Команды!$AJ$2:$AL$19,MATCH(INDEX(Команды!$A$2:$AN$7500,MATCH(AK$3,Команды!$A$2:$A$7500,0),$E94+2),Команды!$AJ$2:$AJ$19,0),3),0)</f>
        <v>0</v>
      </c>
      <c r="AM94" s="342"/>
      <c r="AN94" s="174">
        <f>IF(OR(IF(INDEX(Команды!$A$2:$AN$7500,MATCH(AN$3,Команды!$A$2:$A$7500,0),$E94+2)=Команды!$AJ$2,TRUE,FALSE),IF(INDEX(Команды!$A$2:$AN$7500,MATCH(AN$3,Команды!$A$2:$A$7500,0),$E94+2)=Команды!$AJ$3,TRUE,FALSE),IF(INDEX(Команды!$A$2:$AN$7500,MATCH(AN$3,Команды!$A$2:$A$7500,0),$E94+2)=Команды!$AJ$4,TRUE,FALSE),IF(INDEX(Команды!$A$2:$AN$7500,MATCH(AN$3,Команды!$A$2:$A$7500,0),$E94+2)=Команды!$AJ$5,TRUE,FALSE),IF(INDEX(Команды!$A$2:$AN$7500,MATCH(AN$3,Команды!$A$2:$A$7500,0),$E94+2)=Команды!$AJ$6,TRUE,FALSE),IF(INDEX(Команды!$A$2:$AN$7500,MATCH(AN$3,Команды!$A$2:$A$7500,0),$E94+2)=Команды!$AJ$7,TRUE,FALSE),IF(INDEX(Команды!$A$2:$AN$7500,MATCH(AN$3,Команды!$A$2:$A$7500,0),$E94+2)=Команды!$AJ$8,TRUE,FALSE),IF(INDEX(Команды!$A$2:$AN$7500,MATCH(AN$3,Команды!$A$2:$A$7500,0),$E94+2)=Команды!$AJ$9,TRUE,FALSE),IF(INDEX(Команды!$A$2:$AN$7500,MATCH(AN$3,Команды!$A$2:$A$7500,0),$E94+2)=Команды!$AJ$10,TRUE,FALSE),IF(INDEX(Команды!$A$2:$AN$7500,MATCH(AN$3,Команды!$A$2:$A$7500,0),$E94+2)=Команды!$AJ$11,TRUE,FALSE),IF(INDEX(Команды!$A$2:$AN$7500,MATCH(AN$3,Команды!$A$2:$A$7500,0),$E94+2)=Команды!$AJ$12,TRUE,FALSE),IF(INDEX(Команды!$A$2:$AN$7500,MATCH(AN$3,Команды!$A$2:$A$7500,0),$E94+2)=Команды!$AJ$13,TRUE,FALSE),IF(INDEX(Команды!$A$2:$AN$7500,MATCH(AN$3,Команды!$A$2:$A$7500,0),$E94+2)=Команды!$AJ$14,TRUE,FALSE),IF(INDEX(Команды!$A$2:$AN$7500,MATCH(AN$3,Команды!$A$2:$A$7500,0),$E94+2)=Команды!$AJ$15,TRUE,FALSE),IF(INDEX(Команды!$A$2:$AN$7500,MATCH(AN$3,Команды!$A$2:$A$7500,0),$E94+2)=Команды!$AJ$16,TRUE,FALSE),,IF(INDEX(Команды!$A$2:$AN$7500,MATCH(AN$3,Команды!$A$2:$A$7500,0),$E94+2)=Команды!$AJ$17,TRUE,FALSE),,IF(INDEX(Команды!$A$2:$AN$7500,MATCH(AN$3,Команды!$A$2:$A$7500,0),$E94+2)=Команды!$AJ$18,TRUE,FALSE),,IF(INDEX(Команды!$A$2:$AN$7500,MATCH(AN$3,Команды!$A$2:$A$7500,0),$E94+2)=Команды!$AJ$19,TRUE,FALSE)),INDEX(Команды!$AJ$2:$AK$19,MATCH(INDEX(Команды!$A$2:$AN$7500,MATCH(AN$3,Команды!$A$2:$A$7500,0),$E94+2),Команды!$AJ$2:$AJ$19,0),2),0)</f>
        <v>0</v>
      </c>
      <c r="AO94" s="175">
        <f>IF(OR(IF(INDEX(Команды!$A$2:$AN$7500,MATCH(AN$3,Команды!$A$2:$A$7500,0),$E94+2)=Команды!$AJ$2,TRUE,FALSE),IF(INDEX(Команды!$A$2:$AN$7500,MATCH(AN$3,Команды!$A$2:$A$7500,0),$E94+2)=Команды!$AJ$3,TRUE,FALSE),IF(INDEX(Команды!$A$2:$AN$7500,MATCH(AN$3,Команды!$A$2:$A$7500,0),$E94+2)=Команды!$AJ$4,TRUE,FALSE),IF(INDEX(Команды!$A$2:$AN$7500,MATCH(AN$3,Команды!$A$2:$A$7500,0),$E94+2)=Команды!$AJ$5,TRUE,FALSE),IF(INDEX(Команды!$A$2:$AN$7500,MATCH(AN$3,Команды!$A$2:$A$7500,0),$E94+2)=Команды!$AJ$6,TRUE,FALSE),IF(INDEX(Команды!$A$2:$AN$7500,MATCH(AN$3,Команды!$A$2:$A$7500,0),$E94+2)=Команды!$AJ$7,TRUE,FALSE),IF(INDEX(Команды!$A$2:$AN$7500,MATCH(AN$3,Команды!$A$2:$A$7500,0),$E94+2)=Команды!$AJ$8,TRUE,FALSE),IF(INDEX(Команды!$A$2:$AN$7500,MATCH(AN$3,Команды!$A$2:$A$7500,0),$E94+2)=Команды!$AJ$9,TRUE,FALSE),IF(INDEX(Команды!$A$2:$AN$7500,MATCH(AN$3,Команды!$A$2:$A$7500,0),$E94+2)=Команды!$AJ$10,TRUE,FALSE),IF(INDEX(Команды!$A$2:$AN$7500,MATCH(AN$3,Команды!$A$2:$A$7500,0),$E94+2)=Команды!$AJ$11,TRUE,FALSE),IF(INDEX(Команды!$A$2:$AN$7500,MATCH(AN$3,Команды!$A$2:$A$7500,0),$E94+2)=Команды!$AJ$12,TRUE,FALSE),IF(INDEX(Команды!$A$2:$AN$7500,MATCH(AN$3,Команды!$A$2:$A$7500,0),$E94+2)=Команды!$AJ$13,TRUE,FALSE),IF(INDEX(Команды!$A$2:$AN$7500,MATCH(AN$3,Команды!$A$2:$A$7500,0),$E94+2)=Команды!$AJ$14,TRUE,FALSE),IF(INDEX(Команды!$A$2:$AN$7500,MATCH(AN$3,Команды!$A$2:$A$7500,0),$E94+2)=Команды!$AJ$15,TRUE,FALSE),IF(INDEX(Команды!$A$2:$AN$7500,MATCH(AN$3,Команды!$A$2:$A$7500,0),$E94+2)=Команды!$AJ$16,TRUE,FALSE),IF(INDEX(Команды!$A$2:$AN$7500,MATCH(AN$3,Команды!$A$2:$A$7500,0),$E94+2)=Команды!$AJ$17,TRUE,FALSE),IF(INDEX(Команды!$A$2:$AN$7500,MATCH(AN$3,Команды!$A$2:$A$7500,0),$E94+2)=Команды!$AJ$18,TRUE,FALSE),IF(INDEX(Команды!$A$2:$AN$7500,MATCH(AN$3,Команды!$A$2:$A$7500,0),$E94+2)=Команды!$AJ$19,TRUE,FALSE)),INDEX(Команды!$AJ$2:$AL$19,MATCH(INDEX(Команды!$A$2:$AN$7500,MATCH(AN$3,Команды!$A$2:$A$7500,0),$E94+2),Команды!$AJ$2:$AJ$19,0),3),0)</f>
        <v>0</v>
      </c>
      <c r="AP94" s="342"/>
      <c r="AQ94" s="174">
        <f>IF(OR(IF(INDEX(Команды!$A$2:$AN$7500,MATCH(AQ$3,Команды!$A$2:$A$7500,0),$E94+2)=Команды!$AJ$2,TRUE,FALSE),IF(INDEX(Команды!$A$2:$AN$7500,MATCH(AQ$3,Команды!$A$2:$A$7500,0),$E94+2)=Команды!$AJ$3,TRUE,FALSE),IF(INDEX(Команды!$A$2:$AN$7500,MATCH(AQ$3,Команды!$A$2:$A$7500,0),$E94+2)=Команды!$AJ$4,TRUE,FALSE),IF(INDEX(Команды!$A$2:$AN$7500,MATCH(AQ$3,Команды!$A$2:$A$7500,0),$E94+2)=Команды!$AJ$5,TRUE,FALSE),IF(INDEX(Команды!$A$2:$AN$7500,MATCH(AQ$3,Команды!$A$2:$A$7500,0),$E94+2)=Команды!$AJ$6,TRUE,FALSE),IF(INDEX(Команды!$A$2:$AN$7500,MATCH(AQ$3,Команды!$A$2:$A$7500,0),$E94+2)=Команды!$AJ$7,TRUE,FALSE),IF(INDEX(Команды!$A$2:$AN$7500,MATCH(AQ$3,Команды!$A$2:$A$7500,0),$E94+2)=Команды!$AJ$8,TRUE,FALSE),IF(INDEX(Команды!$A$2:$AN$7500,MATCH(AQ$3,Команды!$A$2:$A$7500,0),$E94+2)=Команды!$AJ$9,TRUE,FALSE),IF(INDEX(Команды!$A$2:$AN$7500,MATCH(AQ$3,Команды!$A$2:$A$7500,0),$E94+2)=Команды!$AJ$10,TRUE,FALSE),IF(INDEX(Команды!$A$2:$AN$7500,MATCH(AQ$3,Команды!$A$2:$A$7500,0),$E94+2)=Команды!$AJ$11,TRUE,FALSE),IF(INDEX(Команды!$A$2:$AN$7500,MATCH(AQ$3,Команды!$A$2:$A$7500,0),$E94+2)=Команды!$AJ$12,TRUE,FALSE),IF(INDEX(Команды!$A$2:$AN$7500,MATCH(AQ$3,Команды!$A$2:$A$7500,0),$E94+2)=Команды!$AJ$13,TRUE,FALSE),IF(INDEX(Команды!$A$2:$AN$7500,MATCH(AQ$3,Команды!$A$2:$A$7500,0),$E94+2)=Команды!$AJ$14,TRUE,FALSE),IF(INDEX(Команды!$A$2:$AN$7500,MATCH(AQ$3,Команды!$A$2:$A$7500,0),$E94+2)=Команды!$AJ$15,TRUE,FALSE),IF(INDEX(Команды!$A$2:$AN$7500,MATCH(AQ$3,Команды!$A$2:$A$7500,0),$E94+2)=Команды!$AJ$16,TRUE,FALSE),,IF(INDEX(Команды!$A$2:$AN$7500,MATCH(AQ$3,Команды!$A$2:$A$7500,0),$E94+2)=Команды!$AJ$17,TRUE,FALSE),,IF(INDEX(Команды!$A$2:$AN$7500,MATCH(AQ$3,Команды!$A$2:$A$7500,0),$E94+2)=Команды!$AJ$18,TRUE,FALSE),,IF(INDEX(Команды!$A$2:$AN$7500,MATCH(AQ$3,Команды!$A$2:$A$7500,0),$E94+2)=Команды!$AJ$19,TRUE,FALSE)),INDEX(Команды!$AJ$2:$AK$19,MATCH(INDEX(Команды!$A$2:$AN$7500,MATCH(AQ$3,Команды!$A$2:$A$7500,0),$E94+2),Команды!$AJ$2:$AJ$19,0),2),0)</f>
        <v>0</v>
      </c>
      <c r="AR94" s="175">
        <f>IF(OR(IF(INDEX(Команды!$A$2:$AN$7500,MATCH(AQ$3,Команды!$A$2:$A$7500,0),$E94+2)=Команды!$AJ$2,TRUE,FALSE),IF(INDEX(Команды!$A$2:$AN$7500,MATCH(AQ$3,Команды!$A$2:$A$7500,0),$E94+2)=Команды!$AJ$3,TRUE,FALSE),IF(INDEX(Команды!$A$2:$AN$7500,MATCH(AQ$3,Команды!$A$2:$A$7500,0),$E94+2)=Команды!$AJ$4,TRUE,FALSE),IF(INDEX(Команды!$A$2:$AN$7500,MATCH(AQ$3,Команды!$A$2:$A$7500,0),$E94+2)=Команды!$AJ$5,TRUE,FALSE),IF(INDEX(Команды!$A$2:$AN$7500,MATCH(AQ$3,Команды!$A$2:$A$7500,0),$E94+2)=Команды!$AJ$6,TRUE,FALSE),IF(INDEX(Команды!$A$2:$AN$7500,MATCH(AQ$3,Команды!$A$2:$A$7500,0),$E94+2)=Команды!$AJ$7,TRUE,FALSE),IF(INDEX(Команды!$A$2:$AN$7500,MATCH(AQ$3,Команды!$A$2:$A$7500,0),$E94+2)=Команды!$AJ$8,TRUE,FALSE),IF(INDEX(Команды!$A$2:$AN$7500,MATCH(AQ$3,Команды!$A$2:$A$7500,0),$E94+2)=Команды!$AJ$9,TRUE,FALSE),IF(INDEX(Команды!$A$2:$AN$7500,MATCH(AQ$3,Команды!$A$2:$A$7500,0),$E94+2)=Команды!$AJ$10,TRUE,FALSE),IF(INDEX(Команды!$A$2:$AN$7500,MATCH(AQ$3,Команды!$A$2:$A$7500,0),$E94+2)=Команды!$AJ$11,TRUE,FALSE),IF(INDEX(Команды!$A$2:$AN$7500,MATCH(AQ$3,Команды!$A$2:$A$7500,0),$E94+2)=Команды!$AJ$12,TRUE,FALSE),IF(INDEX(Команды!$A$2:$AN$7500,MATCH(AQ$3,Команды!$A$2:$A$7500,0),$E94+2)=Команды!$AJ$13,TRUE,FALSE),IF(INDEX(Команды!$A$2:$AN$7500,MATCH(AQ$3,Команды!$A$2:$A$7500,0),$E94+2)=Команды!$AJ$14,TRUE,FALSE),IF(INDEX(Команды!$A$2:$AN$7500,MATCH(AQ$3,Команды!$A$2:$A$7500,0),$E94+2)=Команды!$AJ$15,TRUE,FALSE),IF(INDEX(Команды!$A$2:$AN$7500,MATCH(AQ$3,Команды!$A$2:$A$7500,0),$E94+2)=Команды!$AJ$16,TRUE,FALSE),IF(INDEX(Команды!$A$2:$AN$7500,MATCH(AQ$3,Команды!$A$2:$A$7500,0),$E94+2)=Команды!$AJ$17,TRUE,FALSE),IF(INDEX(Команды!$A$2:$AN$7500,MATCH(AQ$3,Команды!$A$2:$A$7500,0),$E94+2)=Команды!$AJ$18,TRUE,FALSE),IF(INDEX(Команды!$A$2:$AN$7500,MATCH(AQ$3,Команды!$A$2:$A$7500,0),$E94+2)=Команды!$AJ$19,TRUE,FALSE)),INDEX(Команды!$AJ$2:$AL$19,MATCH(INDEX(Команды!$A$2:$AN$7500,MATCH(AQ$3,Команды!$A$2:$A$7500,0),$E94+2),Команды!$AJ$2:$AJ$19,0),3),0)</f>
        <v>0</v>
      </c>
      <c r="AS94" s="342"/>
      <c r="AT94" s="174">
        <f>IF(OR(IF(INDEX(Команды!$A$2:$AN$7500,MATCH(AT$3,Команды!$A$2:$A$7500,0),$E94+2)=Команды!$AJ$2,TRUE,FALSE),IF(INDEX(Команды!$A$2:$AN$7500,MATCH(AT$3,Команды!$A$2:$A$7500,0),$E94+2)=Команды!$AJ$3,TRUE,FALSE),IF(INDEX(Команды!$A$2:$AN$7500,MATCH(AT$3,Команды!$A$2:$A$7500,0),$E94+2)=Команды!$AJ$4,TRUE,FALSE),IF(INDEX(Команды!$A$2:$AN$7500,MATCH(AT$3,Команды!$A$2:$A$7500,0),$E94+2)=Команды!$AJ$5,TRUE,FALSE),IF(INDEX(Команды!$A$2:$AN$7500,MATCH(AT$3,Команды!$A$2:$A$7500,0),$E94+2)=Команды!$AJ$6,TRUE,FALSE),IF(INDEX(Команды!$A$2:$AN$7500,MATCH(AT$3,Команды!$A$2:$A$7500,0),$E94+2)=Команды!$AJ$7,TRUE,FALSE),IF(INDEX(Команды!$A$2:$AN$7500,MATCH(AT$3,Команды!$A$2:$A$7500,0),$E94+2)=Команды!$AJ$8,TRUE,FALSE),IF(INDEX(Команды!$A$2:$AN$7500,MATCH(AT$3,Команды!$A$2:$A$7500,0),$E94+2)=Команды!$AJ$9,TRUE,FALSE),IF(INDEX(Команды!$A$2:$AN$7500,MATCH(AT$3,Команды!$A$2:$A$7500,0),$E94+2)=Команды!$AJ$10,TRUE,FALSE),IF(INDEX(Команды!$A$2:$AN$7500,MATCH(AT$3,Команды!$A$2:$A$7500,0),$E94+2)=Команды!$AJ$11,TRUE,FALSE),IF(INDEX(Команды!$A$2:$AN$7500,MATCH(AT$3,Команды!$A$2:$A$7500,0),$E94+2)=Команды!$AJ$12,TRUE,FALSE),IF(INDEX(Команды!$A$2:$AN$7500,MATCH(AT$3,Команды!$A$2:$A$7500,0),$E94+2)=Команды!$AJ$13,TRUE,FALSE),IF(INDEX(Команды!$A$2:$AN$7500,MATCH(AT$3,Команды!$A$2:$A$7500,0),$E94+2)=Команды!$AJ$14,TRUE,FALSE),IF(INDEX(Команды!$A$2:$AN$7500,MATCH(AT$3,Команды!$A$2:$A$7500,0),$E94+2)=Команды!$AJ$15,TRUE,FALSE),IF(INDEX(Команды!$A$2:$AN$7500,MATCH(AT$3,Команды!$A$2:$A$7500,0),$E94+2)=Команды!$AJ$16,TRUE,FALSE),,IF(INDEX(Команды!$A$2:$AN$7500,MATCH(AT$3,Команды!$A$2:$A$7500,0),$E94+2)=Команды!$AJ$17,TRUE,FALSE),,IF(INDEX(Команды!$A$2:$AN$7500,MATCH(AT$3,Команды!$A$2:$A$7500,0),$E94+2)=Команды!$AJ$18,TRUE,FALSE),,IF(INDEX(Команды!$A$2:$AN$7500,MATCH(AT$3,Команды!$A$2:$A$7500,0),$E94+2)=Команды!$AJ$19,TRUE,FALSE)),INDEX(Команды!$AJ$2:$AK$19,MATCH(INDEX(Команды!$A$2:$AN$7500,MATCH(AT$3,Команды!$A$2:$A$7500,0),$E94+2),Команды!$AJ$2:$AJ$19,0),2),0)</f>
        <v>0</v>
      </c>
      <c r="AU94" s="175">
        <f>IF(OR(IF(INDEX(Команды!$A$2:$AN$7500,MATCH(AT$3,Команды!$A$2:$A$7500,0),$E94+2)=Команды!$AJ$2,TRUE,FALSE),IF(INDEX(Команды!$A$2:$AN$7500,MATCH(AT$3,Команды!$A$2:$A$7500,0),$E94+2)=Команды!$AJ$3,TRUE,FALSE),IF(INDEX(Команды!$A$2:$AN$7500,MATCH(AT$3,Команды!$A$2:$A$7500,0),$E94+2)=Команды!$AJ$4,TRUE,FALSE),IF(INDEX(Команды!$A$2:$AN$7500,MATCH(AT$3,Команды!$A$2:$A$7500,0),$E94+2)=Команды!$AJ$5,TRUE,FALSE),IF(INDEX(Команды!$A$2:$AN$7500,MATCH(AT$3,Команды!$A$2:$A$7500,0),$E94+2)=Команды!$AJ$6,TRUE,FALSE),IF(INDEX(Команды!$A$2:$AN$7500,MATCH(AT$3,Команды!$A$2:$A$7500,0),$E94+2)=Команды!$AJ$7,TRUE,FALSE),IF(INDEX(Команды!$A$2:$AN$7500,MATCH(AT$3,Команды!$A$2:$A$7500,0),$E94+2)=Команды!$AJ$8,TRUE,FALSE),IF(INDEX(Команды!$A$2:$AN$7500,MATCH(AT$3,Команды!$A$2:$A$7500,0),$E94+2)=Команды!$AJ$9,TRUE,FALSE),IF(INDEX(Команды!$A$2:$AN$7500,MATCH(AT$3,Команды!$A$2:$A$7500,0),$E94+2)=Команды!$AJ$10,TRUE,FALSE),IF(INDEX(Команды!$A$2:$AN$7500,MATCH(AT$3,Команды!$A$2:$A$7500,0),$E94+2)=Команды!$AJ$11,TRUE,FALSE),IF(INDEX(Команды!$A$2:$AN$7500,MATCH(AT$3,Команды!$A$2:$A$7500,0),$E94+2)=Команды!$AJ$12,TRUE,FALSE),IF(INDEX(Команды!$A$2:$AN$7500,MATCH(AT$3,Команды!$A$2:$A$7500,0),$E94+2)=Команды!$AJ$13,TRUE,FALSE),IF(INDEX(Команды!$A$2:$AN$7500,MATCH(AT$3,Команды!$A$2:$A$7500,0),$E94+2)=Команды!$AJ$14,TRUE,FALSE),IF(INDEX(Команды!$A$2:$AN$7500,MATCH(AT$3,Команды!$A$2:$A$7500,0),$E94+2)=Команды!$AJ$15,TRUE,FALSE),IF(INDEX(Команды!$A$2:$AN$7500,MATCH(AT$3,Команды!$A$2:$A$7500,0),$E94+2)=Команды!$AJ$16,TRUE,FALSE),IF(INDEX(Команды!$A$2:$AN$7500,MATCH(AT$3,Команды!$A$2:$A$7500,0),$E94+2)=Команды!$AJ$17,TRUE,FALSE),IF(INDEX(Команды!$A$2:$AN$7500,MATCH(AT$3,Команды!$A$2:$A$7500,0),$E94+2)=Команды!$AJ$18,TRUE,FALSE),IF(INDEX(Команды!$A$2:$AN$7500,MATCH(AT$3,Команды!$A$2:$A$7500,0),$E94+2)=Команды!$AJ$19,TRUE,FALSE)),INDEX(Команды!$AJ$2:$AL$19,MATCH(INDEX(Команды!$A$2:$AN$7500,MATCH(AT$3,Команды!$A$2:$A$7500,0),$E94+2),Команды!$AJ$2:$AJ$19,0),3),0)</f>
        <v>0</v>
      </c>
      <c r="AV94" s="342"/>
      <c r="AW94" s="174">
        <f>IF(OR(IF(INDEX(Команды!$A$2:$AN$7500,MATCH(AW$3,Команды!$A$2:$A$7500,0),$E94+2)=Команды!$AJ$2,TRUE,FALSE),IF(INDEX(Команды!$A$2:$AN$7500,MATCH(AW$3,Команды!$A$2:$A$7500,0),$E94+2)=Команды!$AJ$3,TRUE,FALSE),IF(INDEX(Команды!$A$2:$AN$7500,MATCH(AW$3,Команды!$A$2:$A$7500,0),$E94+2)=Команды!$AJ$4,TRUE,FALSE),IF(INDEX(Команды!$A$2:$AN$7500,MATCH(AW$3,Команды!$A$2:$A$7500,0),$E94+2)=Команды!$AJ$5,TRUE,FALSE),IF(INDEX(Команды!$A$2:$AN$7500,MATCH(AW$3,Команды!$A$2:$A$7500,0),$E94+2)=Команды!$AJ$6,TRUE,FALSE),IF(INDEX(Команды!$A$2:$AN$7500,MATCH(AW$3,Команды!$A$2:$A$7500,0),$E94+2)=Команды!$AJ$7,TRUE,FALSE),IF(INDEX(Команды!$A$2:$AN$7500,MATCH(AW$3,Команды!$A$2:$A$7500,0),$E94+2)=Команды!$AJ$8,TRUE,FALSE),IF(INDEX(Команды!$A$2:$AN$7500,MATCH(AW$3,Команды!$A$2:$A$7500,0),$E94+2)=Команды!$AJ$9,TRUE,FALSE),IF(INDEX(Команды!$A$2:$AN$7500,MATCH(AW$3,Команды!$A$2:$A$7500,0),$E94+2)=Команды!$AJ$10,TRUE,FALSE),IF(INDEX(Команды!$A$2:$AN$7500,MATCH(AW$3,Команды!$A$2:$A$7500,0),$E94+2)=Команды!$AJ$11,TRUE,FALSE),IF(INDEX(Команды!$A$2:$AN$7500,MATCH(AW$3,Команды!$A$2:$A$7500,0),$E94+2)=Команды!$AJ$12,TRUE,FALSE),IF(INDEX(Команды!$A$2:$AN$7500,MATCH(AW$3,Команды!$A$2:$A$7500,0),$E94+2)=Команды!$AJ$13,TRUE,FALSE),IF(INDEX(Команды!$A$2:$AN$7500,MATCH(AW$3,Команды!$A$2:$A$7500,0),$E94+2)=Команды!$AJ$14,TRUE,FALSE),IF(INDEX(Команды!$A$2:$AN$7500,MATCH(AW$3,Команды!$A$2:$A$7500,0),$E94+2)=Команды!$AJ$15,TRUE,FALSE),IF(INDEX(Команды!$A$2:$AN$7500,MATCH(AW$3,Команды!$A$2:$A$7500,0),$E94+2)=Команды!$AJ$16,TRUE,FALSE),,IF(INDEX(Команды!$A$2:$AN$7500,MATCH(AW$3,Команды!$A$2:$A$7500,0),$E94+2)=Команды!$AJ$17,TRUE,FALSE),,IF(INDEX(Команды!$A$2:$AN$7500,MATCH(AW$3,Команды!$A$2:$A$7500,0),$E94+2)=Команды!$AJ$18,TRUE,FALSE),,IF(INDEX(Команды!$A$2:$AN$7500,MATCH(AW$3,Команды!$A$2:$A$7500,0),$E94+2)=Команды!$AJ$19,TRUE,FALSE)),INDEX(Команды!$AJ$2:$AK$19,MATCH(INDEX(Команды!$A$2:$AN$7500,MATCH(AW$3,Команды!$A$2:$A$7500,0),$E94+2),Команды!$AJ$2:$AJ$19,0),2),0)</f>
        <v>0</v>
      </c>
      <c r="AX94" s="175">
        <f>IF(OR(IF(INDEX(Команды!$A$2:$AN$7500,MATCH(AW$3,Команды!$A$2:$A$7500,0),$E94+2)=Команды!$AJ$2,TRUE,FALSE),IF(INDEX(Команды!$A$2:$AN$7500,MATCH(AW$3,Команды!$A$2:$A$7500,0),$E94+2)=Команды!$AJ$3,TRUE,FALSE),IF(INDEX(Команды!$A$2:$AN$7500,MATCH(AW$3,Команды!$A$2:$A$7500,0),$E94+2)=Команды!$AJ$4,TRUE,FALSE),IF(INDEX(Команды!$A$2:$AN$7500,MATCH(AW$3,Команды!$A$2:$A$7500,0),$E94+2)=Команды!$AJ$5,TRUE,FALSE),IF(INDEX(Команды!$A$2:$AN$7500,MATCH(AW$3,Команды!$A$2:$A$7500,0),$E94+2)=Команды!$AJ$6,TRUE,FALSE),IF(INDEX(Команды!$A$2:$AN$7500,MATCH(AW$3,Команды!$A$2:$A$7500,0),$E94+2)=Команды!$AJ$7,TRUE,FALSE),IF(INDEX(Команды!$A$2:$AN$7500,MATCH(AW$3,Команды!$A$2:$A$7500,0),$E94+2)=Команды!$AJ$8,TRUE,FALSE),IF(INDEX(Команды!$A$2:$AN$7500,MATCH(AW$3,Команды!$A$2:$A$7500,0),$E94+2)=Команды!$AJ$9,TRUE,FALSE),IF(INDEX(Команды!$A$2:$AN$7500,MATCH(AW$3,Команды!$A$2:$A$7500,0),$E94+2)=Команды!$AJ$10,TRUE,FALSE),IF(INDEX(Команды!$A$2:$AN$7500,MATCH(AW$3,Команды!$A$2:$A$7500,0),$E94+2)=Команды!$AJ$11,TRUE,FALSE),IF(INDEX(Команды!$A$2:$AN$7500,MATCH(AW$3,Команды!$A$2:$A$7500,0),$E94+2)=Команды!$AJ$12,TRUE,FALSE),IF(INDEX(Команды!$A$2:$AN$7500,MATCH(AW$3,Команды!$A$2:$A$7500,0),$E94+2)=Команды!$AJ$13,TRUE,FALSE),IF(INDEX(Команды!$A$2:$AN$7500,MATCH(AW$3,Команды!$A$2:$A$7500,0),$E94+2)=Команды!$AJ$14,TRUE,FALSE),IF(INDEX(Команды!$A$2:$AN$7500,MATCH(AW$3,Команды!$A$2:$A$7500,0),$E94+2)=Команды!$AJ$15,TRUE,FALSE),IF(INDEX(Команды!$A$2:$AN$7500,MATCH(AW$3,Команды!$A$2:$A$7500,0),$E94+2)=Команды!$AJ$16,TRUE,FALSE),IF(INDEX(Команды!$A$2:$AN$7500,MATCH(AW$3,Команды!$A$2:$A$7500,0),$E94+2)=Команды!$AJ$17,TRUE,FALSE),IF(INDEX(Команды!$A$2:$AN$7500,MATCH(AW$3,Команды!$A$2:$A$7500,0),$E94+2)=Команды!$AJ$18,TRUE,FALSE),IF(INDEX(Команды!$A$2:$AN$7500,MATCH(AW$3,Команды!$A$2:$A$7500,0),$E94+2)=Команды!$AJ$19,TRUE,FALSE)),INDEX(Команды!$AJ$2:$AL$19,MATCH(INDEX(Команды!$A$2:$AN$7500,MATCH(AW$3,Команды!$A$2:$A$7500,0),$E94+2),Команды!$AJ$2:$AJ$19,0),3),0)</f>
        <v>0</v>
      </c>
      <c r="AY94" s="342"/>
      <c r="AZ94" s="174">
        <f>IF(OR(IF(INDEX(Команды!$A$2:$AN$7500,MATCH(AZ$3,Команды!$A$2:$A$7500,0),$E94+2)=Команды!$AJ$2,TRUE,FALSE),IF(INDEX(Команды!$A$2:$AN$7500,MATCH(AZ$3,Команды!$A$2:$A$7500,0),$E94+2)=Команды!$AJ$3,TRUE,FALSE),IF(INDEX(Команды!$A$2:$AN$7500,MATCH(AZ$3,Команды!$A$2:$A$7500,0),$E94+2)=Команды!$AJ$4,TRUE,FALSE),IF(INDEX(Команды!$A$2:$AN$7500,MATCH(AZ$3,Команды!$A$2:$A$7500,0),$E94+2)=Команды!$AJ$5,TRUE,FALSE),IF(INDEX(Команды!$A$2:$AN$7500,MATCH(AZ$3,Команды!$A$2:$A$7500,0),$E94+2)=Команды!$AJ$6,TRUE,FALSE),IF(INDEX(Команды!$A$2:$AN$7500,MATCH(AZ$3,Команды!$A$2:$A$7500,0),$E94+2)=Команды!$AJ$7,TRUE,FALSE),IF(INDEX(Команды!$A$2:$AN$7500,MATCH(AZ$3,Команды!$A$2:$A$7500,0),$E94+2)=Команды!$AJ$8,TRUE,FALSE),IF(INDEX(Команды!$A$2:$AN$7500,MATCH(AZ$3,Команды!$A$2:$A$7500,0),$E94+2)=Команды!$AJ$9,TRUE,FALSE),IF(INDEX(Команды!$A$2:$AN$7500,MATCH(AZ$3,Команды!$A$2:$A$7500,0),$E94+2)=Команды!$AJ$10,TRUE,FALSE),IF(INDEX(Команды!$A$2:$AN$7500,MATCH(AZ$3,Команды!$A$2:$A$7500,0),$E94+2)=Команды!$AJ$11,TRUE,FALSE),IF(INDEX(Команды!$A$2:$AN$7500,MATCH(AZ$3,Команды!$A$2:$A$7500,0),$E94+2)=Команды!$AJ$12,TRUE,FALSE),IF(INDEX(Команды!$A$2:$AN$7500,MATCH(AZ$3,Команды!$A$2:$A$7500,0),$E94+2)=Команды!$AJ$13,TRUE,FALSE),IF(INDEX(Команды!$A$2:$AN$7500,MATCH(AZ$3,Команды!$A$2:$A$7500,0),$E94+2)=Команды!$AJ$14,TRUE,FALSE),IF(INDEX(Команды!$A$2:$AN$7500,MATCH(AZ$3,Команды!$A$2:$A$7500,0),$E94+2)=Команды!$AJ$15,TRUE,FALSE),IF(INDEX(Команды!$A$2:$AN$7500,MATCH(AZ$3,Команды!$A$2:$A$7500,0),$E94+2)=Команды!$AJ$16,TRUE,FALSE),,IF(INDEX(Команды!$A$2:$AN$7500,MATCH(AZ$3,Команды!$A$2:$A$7500,0),$E94+2)=Команды!$AJ$17,TRUE,FALSE),,IF(INDEX(Команды!$A$2:$AN$7500,MATCH(AZ$3,Команды!$A$2:$A$7500,0),$E94+2)=Команды!$AJ$18,TRUE,FALSE),,IF(INDEX(Команды!$A$2:$AN$7500,MATCH(AZ$3,Команды!$A$2:$A$7500,0),$E94+2)=Команды!$AJ$19,TRUE,FALSE)),INDEX(Команды!$AJ$2:$AK$19,MATCH(INDEX(Команды!$A$2:$AN$7500,MATCH(AZ$3,Команды!$A$2:$A$7500,0),$E94+2),Команды!$AJ$2:$AJ$19,0),2),0)</f>
        <v>0</v>
      </c>
      <c r="BA94" s="175">
        <f>IF(OR(IF(INDEX(Команды!$A$2:$AN$7500,MATCH(AZ$3,Команды!$A$2:$A$7500,0),$E94+2)=Команды!$AJ$2,TRUE,FALSE),IF(INDEX(Команды!$A$2:$AN$7500,MATCH(AZ$3,Команды!$A$2:$A$7500,0),$E94+2)=Команды!$AJ$3,TRUE,FALSE),IF(INDEX(Команды!$A$2:$AN$7500,MATCH(AZ$3,Команды!$A$2:$A$7500,0),$E94+2)=Команды!$AJ$4,TRUE,FALSE),IF(INDEX(Команды!$A$2:$AN$7500,MATCH(AZ$3,Команды!$A$2:$A$7500,0),$E94+2)=Команды!$AJ$5,TRUE,FALSE),IF(INDEX(Команды!$A$2:$AN$7500,MATCH(AZ$3,Команды!$A$2:$A$7500,0),$E94+2)=Команды!$AJ$6,TRUE,FALSE),IF(INDEX(Команды!$A$2:$AN$7500,MATCH(AZ$3,Команды!$A$2:$A$7500,0),$E94+2)=Команды!$AJ$7,TRUE,FALSE),IF(INDEX(Команды!$A$2:$AN$7500,MATCH(AZ$3,Команды!$A$2:$A$7500,0),$E94+2)=Команды!$AJ$8,TRUE,FALSE),IF(INDEX(Команды!$A$2:$AN$7500,MATCH(AZ$3,Команды!$A$2:$A$7500,0),$E94+2)=Команды!$AJ$9,TRUE,FALSE),IF(INDEX(Команды!$A$2:$AN$7500,MATCH(AZ$3,Команды!$A$2:$A$7500,0),$E94+2)=Команды!$AJ$10,TRUE,FALSE),IF(INDEX(Команды!$A$2:$AN$7500,MATCH(AZ$3,Команды!$A$2:$A$7500,0),$E94+2)=Команды!$AJ$11,TRUE,FALSE),IF(INDEX(Команды!$A$2:$AN$7500,MATCH(AZ$3,Команды!$A$2:$A$7500,0),$E94+2)=Команды!$AJ$12,TRUE,FALSE),IF(INDEX(Команды!$A$2:$AN$7500,MATCH(AZ$3,Команды!$A$2:$A$7500,0),$E94+2)=Команды!$AJ$13,TRUE,FALSE),IF(INDEX(Команды!$A$2:$AN$7500,MATCH(AZ$3,Команды!$A$2:$A$7500,0),$E94+2)=Команды!$AJ$14,TRUE,FALSE),IF(INDEX(Команды!$A$2:$AN$7500,MATCH(AZ$3,Команды!$A$2:$A$7500,0),$E94+2)=Команды!$AJ$15,TRUE,FALSE),IF(INDEX(Команды!$A$2:$AN$7500,MATCH(AZ$3,Команды!$A$2:$A$7500,0),$E94+2)=Команды!$AJ$16,TRUE,FALSE),IF(INDEX(Команды!$A$2:$AN$7500,MATCH(AZ$3,Команды!$A$2:$A$7500,0),$E94+2)=Команды!$AJ$17,TRUE,FALSE),IF(INDEX(Команды!$A$2:$AN$7500,MATCH(AZ$3,Команды!$A$2:$A$7500,0),$E94+2)=Команды!$AJ$18,TRUE,FALSE),IF(INDEX(Команды!$A$2:$AN$7500,MATCH(AZ$3,Команды!$A$2:$A$7500,0),$E94+2)=Команды!$AJ$19,TRUE,FALSE)),INDEX(Команды!$AJ$2:$AL$19,MATCH(INDEX(Команды!$A$2:$AN$7500,MATCH(AZ$3,Команды!$A$2:$A$7500,0),$E94+2),Команды!$AJ$2:$AJ$19,0),3),0)</f>
        <v>0</v>
      </c>
      <c r="BB94" s="342"/>
      <c r="BC94" s="174">
        <f>IF(OR(IF(INDEX(Команды!$A$2:$AN$7500,MATCH(BC$3,Команды!$A$2:$A$7500,0),$E94+2)=Команды!$AJ$2,TRUE,FALSE),IF(INDEX(Команды!$A$2:$AN$7500,MATCH(BC$3,Команды!$A$2:$A$7500,0),$E94+2)=Команды!$AJ$3,TRUE,FALSE),IF(INDEX(Команды!$A$2:$AN$7500,MATCH(BC$3,Команды!$A$2:$A$7500,0),$E94+2)=Команды!$AJ$4,TRUE,FALSE),IF(INDEX(Команды!$A$2:$AN$7500,MATCH(BC$3,Команды!$A$2:$A$7500,0),$E94+2)=Команды!$AJ$5,TRUE,FALSE),IF(INDEX(Команды!$A$2:$AN$7500,MATCH(BC$3,Команды!$A$2:$A$7500,0),$E94+2)=Команды!$AJ$6,TRUE,FALSE),IF(INDEX(Команды!$A$2:$AN$7500,MATCH(BC$3,Команды!$A$2:$A$7500,0),$E94+2)=Команды!$AJ$7,TRUE,FALSE),IF(INDEX(Команды!$A$2:$AN$7500,MATCH(BC$3,Команды!$A$2:$A$7500,0),$E94+2)=Команды!$AJ$8,TRUE,FALSE),IF(INDEX(Команды!$A$2:$AN$7500,MATCH(BC$3,Команды!$A$2:$A$7500,0),$E94+2)=Команды!$AJ$9,TRUE,FALSE),IF(INDEX(Команды!$A$2:$AN$7500,MATCH(BC$3,Команды!$A$2:$A$7500,0),$E94+2)=Команды!$AJ$10,TRUE,FALSE),IF(INDEX(Команды!$A$2:$AN$7500,MATCH(BC$3,Команды!$A$2:$A$7500,0),$E94+2)=Команды!$AJ$11,TRUE,FALSE),IF(INDEX(Команды!$A$2:$AN$7500,MATCH(BC$3,Команды!$A$2:$A$7500,0),$E94+2)=Команды!$AJ$12,TRUE,FALSE),IF(INDEX(Команды!$A$2:$AN$7500,MATCH(BC$3,Команды!$A$2:$A$7500,0),$E94+2)=Команды!$AJ$13,TRUE,FALSE),IF(INDEX(Команды!$A$2:$AN$7500,MATCH(BC$3,Команды!$A$2:$A$7500,0),$E94+2)=Команды!$AJ$14,TRUE,FALSE),IF(INDEX(Команды!$A$2:$AN$7500,MATCH(BC$3,Команды!$A$2:$A$7500,0),$E94+2)=Команды!$AJ$15,TRUE,FALSE),IF(INDEX(Команды!$A$2:$AN$7500,MATCH(BC$3,Команды!$A$2:$A$7500,0),$E94+2)=Команды!$AJ$16,TRUE,FALSE),,IF(INDEX(Команды!$A$2:$AN$7500,MATCH(BC$3,Команды!$A$2:$A$7500,0),$E94+2)=Команды!$AJ$17,TRUE,FALSE),,IF(INDEX(Команды!$A$2:$AN$7500,MATCH(BC$3,Команды!$A$2:$A$7500,0),$E94+2)=Команды!$AJ$18,TRUE,FALSE),,IF(INDEX(Команды!$A$2:$AN$7500,MATCH(BC$3,Команды!$A$2:$A$7500,0),$E94+2)=Команды!$AJ$19,TRUE,FALSE)),INDEX(Команды!$AJ$2:$AK$19,MATCH(INDEX(Команды!$A$2:$AN$7500,MATCH(BC$3,Команды!$A$2:$A$7500,0),$E94+2),Команды!$AJ$2:$AJ$19,0),2),0)</f>
        <v>0</v>
      </c>
      <c r="BD94" s="175">
        <f>IF(OR(IF(INDEX(Команды!$A$2:$AN$7500,MATCH(BC$3,Команды!$A$2:$A$7500,0),$E94+2)=Команды!$AJ$2,TRUE,FALSE),IF(INDEX(Команды!$A$2:$AN$7500,MATCH(BC$3,Команды!$A$2:$A$7500,0),$E94+2)=Команды!$AJ$3,TRUE,FALSE),IF(INDEX(Команды!$A$2:$AN$7500,MATCH(BC$3,Команды!$A$2:$A$7500,0),$E94+2)=Команды!$AJ$4,TRUE,FALSE),IF(INDEX(Команды!$A$2:$AN$7500,MATCH(BC$3,Команды!$A$2:$A$7500,0),$E94+2)=Команды!$AJ$5,TRUE,FALSE),IF(INDEX(Команды!$A$2:$AN$7500,MATCH(BC$3,Команды!$A$2:$A$7500,0),$E94+2)=Команды!$AJ$6,TRUE,FALSE),IF(INDEX(Команды!$A$2:$AN$7500,MATCH(BC$3,Команды!$A$2:$A$7500,0),$E94+2)=Команды!$AJ$7,TRUE,FALSE),IF(INDEX(Команды!$A$2:$AN$7500,MATCH(BC$3,Команды!$A$2:$A$7500,0),$E94+2)=Команды!$AJ$8,TRUE,FALSE),IF(INDEX(Команды!$A$2:$AN$7500,MATCH(BC$3,Команды!$A$2:$A$7500,0),$E94+2)=Команды!$AJ$9,TRUE,FALSE),IF(INDEX(Команды!$A$2:$AN$7500,MATCH(BC$3,Команды!$A$2:$A$7500,0),$E94+2)=Команды!$AJ$10,TRUE,FALSE),IF(INDEX(Команды!$A$2:$AN$7500,MATCH(BC$3,Команды!$A$2:$A$7500,0),$E94+2)=Команды!$AJ$11,TRUE,FALSE),IF(INDEX(Команды!$A$2:$AN$7500,MATCH(BC$3,Команды!$A$2:$A$7500,0),$E94+2)=Команды!$AJ$12,TRUE,FALSE),IF(INDEX(Команды!$A$2:$AN$7500,MATCH(BC$3,Команды!$A$2:$A$7500,0),$E94+2)=Команды!$AJ$13,TRUE,FALSE),IF(INDEX(Команды!$A$2:$AN$7500,MATCH(BC$3,Команды!$A$2:$A$7500,0),$E94+2)=Команды!$AJ$14,TRUE,FALSE),IF(INDEX(Команды!$A$2:$AN$7500,MATCH(BC$3,Команды!$A$2:$A$7500,0),$E94+2)=Команды!$AJ$15,TRUE,FALSE),IF(INDEX(Команды!$A$2:$AN$7500,MATCH(BC$3,Команды!$A$2:$A$7500,0),$E94+2)=Команды!$AJ$16,TRUE,FALSE),IF(INDEX(Команды!$A$2:$AN$7500,MATCH(BC$3,Команды!$A$2:$A$7500,0),$E94+2)=Команды!$AJ$17,TRUE,FALSE),IF(INDEX(Команды!$A$2:$AN$7500,MATCH(BC$3,Команды!$A$2:$A$7500,0),$E94+2)=Команды!$AJ$18,TRUE,FALSE),IF(INDEX(Команды!$A$2:$AN$7500,MATCH(BC$3,Команды!$A$2:$A$7500,0),$E94+2)=Команды!$AJ$19,TRUE,FALSE)),INDEX(Команды!$AJ$2:$AL$19,MATCH(INDEX(Команды!$A$2:$AN$7500,MATCH(BC$3,Команды!$A$2:$A$7500,0),$E94+2),Команды!$AJ$2:$AJ$19,0),3),0)</f>
        <v>0</v>
      </c>
      <c r="BE94" s="342"/>
      <c r="BF94" s="174">
        <f>IF(OR(IF(INDEX(Команды!$A$2:$AN$7500,MATCH(BF$3,Команды!$A$2:$A$7500,0),$E94+2)=Команды!$AJ$2,TRUE,FALSE),IF(INDEX(Команды!$A$2:$AN$7500,MATCH(BF$3,Команды!$A$2:$A$7500,0),$E94+2)=Команды!$AJ$3,TRUE,FALSE),IF(INDEX(Команды!$A$2:$AN$7500,MATCH(BF$3,Команды!$A$2:$A$7500,0),$E94+2)=Команды!$AJ$4,TRUE,FALSE),IF(INDEX(Команды!$A$2:$AN$7500,MATCH(BF$3,Команды!$A$2:$A$7500,0),$E94+2)=Команды!$AJ$5,TRUE,FALSE),IF(INDEX(Команды!$A$2:$AN$7500,MATCH(BF$3,Команды!$A$2:$A$7500,0),$E94+2)=Команды!$AJ$6,TRUE,FALSE),IF(INDEX(Команды!$A$2:$AN$7500,MATCH(BF$3,Команды!$A$2:$A$7500,0),$E94+2)=Команды!$AJ$7,TRUE,FALSE),IF(INDEX(Команды!$A$2:$AN$7500,MATCH(BF$3,Команды!$A$2:$A$7500,0),$E94+2)=Команды!$AJ$8,TRUE,FALSE),IF(INDEX(Команды!$A$2:$AN$7500,MATCH(BF$3,Команды!$A$2:$A$7500,0),$E94+2)=Команды!$AJ$9,TRUE,FALSE),IF(INDEX(Команды!$A$2:$AN$7500,MATCH(BF$3,Команды!$A$2:$A$7500,0),$E94+2)=Команды!$AJ$10,TRUE,FALSE),IF(INDEX(Команды!$A$2:$AN$7500,MATCH(BF$3,Команды!$A$2:$A$7500,0),$E94+2)=Команды!$AJ$11,TRUE,FALSE),IF(INDEX(Команды!$A$2:$AN$7500,MATCH(BF$3,Команды!$A$2:$A$7500,0),$E94+2)=Команды!$AJ$12,TRUE,FALSE),IF(INDEX(Команды!$A$2:$AN$7500,MATCH(BF$3,Команды!$A$2:$A$7500,0),$E94+2)=Команды!$AJ$13,TRUE,FALSE),IF(INDEX(Команды!$A$2:$AN$7500,MATCH(BF$3,Команды!$A$2:$A$7500,0),$E94+2)=Команды!$AJ$14,TRUE,FALSE),IF(INDEX(Команды!$A$2:$AN$7500,MATCH(BF$3,Команды!$A$2:$A$7500,0),$E94+2)=Команды!$AJ$15,TRUE,FALSE),IF(INDEX(Команды!$A$2:$AN$7500,MATCH(BF$3,Команды!$A$2:$A$7500,0),$E94+2)=Команды!$AJ$16,TRUE,FALSE),,IF(INDEX(Команды!$A$2:$AN$7500,MATCH(BF$3,Команды!$A$2:$A$7500,0),$E94+2)=Команды!$AJ$17,TRUE,FALSE),,IF(INDEX(Команды!$A$2:$AN$7500,MATCH(BF$3,Команды!$A$2:$A$7500,0),$E94+2)=Команды!$AJ$18,TRUE,FALSE),,IF(INDEX(Команды!$A$2:$AN$7500,MATCH(BF$3,Команды!$A$2:$A$7500,0),$E94+2)=Команды!$AJ$19,TRUE,FALSE)),INDEX(Команды!$AJ$2:$AK$19,MATCH(INDEX(Команды!$A$2:$AN$7500,MATCH(BF$3,Команды!$A$2:$A$7500,0),$E94+2),Команды!$AJ$2:$AJ$19,0),2),0)</f>
        <v>0</v>
      </c>
      <c r="BG94" s="175">
        <f>IF(OR(IF(INDEX(Команды!$A$2:$AN$7500,MATCH(BF$3,Команды!$A$2:$A$7500,0),$E94+2)=Команды!$AJ$2,TRUE,FALSE),IF(INDEX(Команды!$A$2:$AN$7500,MATCH(BF$3,Команды!$A$2:$A$7500,0),$E94+2)=Команды!$AJ$3,TRUE,FALSE),IF(INDEX(Команды!$A$2:$AN$7500,MATCH(BF$3,Команды!$A$2:$A$7500,0),$E94+2)=Команды!$AJ$4,TRUE,FALSE),IF(INDEX(Команды!$A$2:$AN$7500,MATCH(BF$3,Команды!$A$2:$A$7500,0),$E94+2)=Команды!$AJ$5,TRUE,FALSE),IF(INDEX(Команды!$A$2:$AN$7500,MATCH(BF$3,Команды!$A$2:$A$7500,0),$E94+2)=Команды!$AJ$6,TRUE,FALSE),IF(INDEX(Команды!$A$2:$AN$7500,MATCH(BF$3,Команды!$A$2:$A$7500,0),$E94+2)=Команды!$AJ$7,TRUE,FALSE),IF(INDEX(Команды!$A$2:$AN$7500,MATCH(BF$3,Команды!$A$2:$A$7500,0),$E94+2)=Команды!$AJ$8,TRUE,FALSE),IF(INDEX(Команды!$A$2:$AN$7500,MATCH(BF$3,Команды!$A$2:$A$7500,0),$E94+2)=Команды!$AJ$9,TRUE,FALSE),IF(INDEX(Команды!$A$2:$AN$7500,MATCH(BF$3,Команды!$A$2:$A$7500,0),$E94+2)=Команды!$AJ$10,TRUE,FALSE),IF(INDEX(Команды!$A$2:$AN$7500,MATCH(BF$3,Команды!$A$2:$A$7500,0),$E94+2)=Команды!$AJ$11,TRUE,FALSE),IF(INDEX(Команды!$A$2:$AN$7500,MATCH(BF$3,Команды!$A$2:$A$7500,0),$E94+2)=Команды!$AJ$12,TRUE,FALSE),IF(INDEX(Команды!$A$2:$AN$7500,MATCH(BF$3,Команды!$A$2:$A$7500,0),$E94+2)=Команды!$AJ$13,TRUE,FALSE),IF(INDEX(Команды!$A$2:$AN$7500,MATCH(BF$3,Команды!$A$2:$A$7500,0),$E94+2)=Команды!$AJ$14,TRUE,FALSE),IF(INDEX(Команды!$A$2:$AN$7500,MATCH(BF$3,Команды!$A$2:$A$7500,0),$E94+2)=Команды!$AJ$15,TRUE,FALSE),IF(INDEX(Команды!$A$2:$AN$7500,MATCH(BF$3,Команды!$A$2:$A$7500,0),$E94+2)=Команды!$AJ$16,TRUE,FALSE),IF(INDEX(Команды!$A$2:$AN$7500,MATCH(BF$3,Команды!$A$2:$A$7500,0),$E94+2)=Команды!$AJ$17,TRUE,FALSE),IF(INDEX(Команды!$A$2:$AN$7500,MATCH(BF$3,Команды!$A$2:$A$7500,0),$E94+2)=Команды!$AJ$18,TRUE,FALSE),IF(INDEX(Команды!$A$2:$AN$7500,MATCH(BF$3,Команды!$A$2:$A$7500,0),$E94+2)=Команды!$AJ$19,TRUE,FALSE)),INDEX(Команды!$AJ$2:$AL$19,MATCH(INDEX(Команды!$A$2:$AN$7500,MATCH(BF$3,Команды!$A$2:$A$7500,0),$E94+2),Команды!$AJ$2:$AJ$19,0),3),0)</f>
        <v>0</v>
      </c>
      <c r="BH94" s="342"/>
      <c r="BI94" s="174">
        <f>IF(OR(IF(INDEX(Команды!$A$2:$AN$7500,MATCH(BI$3,Команды!$A$2:$A$7500,0),$E94+2)=Команды!$AJ$2,TRUE,FALSE),IF(INDEX(Команды!$A$2:$AN$7500,MATCH(BI$3,Команды!$A$2:$A$7500,0),$E94+2)=Команды!$AJ$3,TRUE,FALSE),IF(INDEX(Команды!$A$2:$AN$7500,MATCH(BI$3,Команды!$A$2:$A$7500,0),$E94+2)=Команды!$AJ$4,TRUE,FALSE),IF(INDEX(Команды!$A$2:$AN$7500,MATCH(BI$3,Команды!$A$2:$A$7500,0),$E94+2)=Команды!$AJ$5,TRUE,FALSE),IF(INDEX(Команды!$A$2:$AN$7500,MATCH(BI$3,Команды!$A$2:$A$7500,0),$E94+2)=Команды!$AJ$6,TRUE,FALSE),IF(INDEX(Команды!$A$2:$AN$7500,MATCH(BI$3,Команды!$A$2:$A$7500,0),$E94+2)=Команды!$AJ$7,TRUE,FALSE),IF(INDEX(Команды!$A$2:$AN$7500,MATCH(BI$3,Команды!$A$2:$A$7500,0),$E94+2)=Команды!$AJ$8,TRUE,FALSE),IF(INDEX(Команды!$A$2:$AN$7500,MATCH(BI$3,Команды!$A$2:$A$7500,0),$E94+2)=Команды!$AJ$9,TRUE,FALSE),IF(INDEX(Команды!$A$2:$AN$7500,MATCH(BI$3,Команды!$A$2:$A$7500,0),$E94+2)=Команды!$AJ$10,TRUE,FALSE),IF(INDEX(Команды!$A$2:$AN$7500,MATCH(BI$3,Команды!$A$2:$A$7500,0),$E94+2)=Команды!$AJ$11,TRUE,FALSE),IF(INDEX(Команды!$A$2:$AN$7500,MATCH(BI$3,Команды!$A$2:$A$7500,0),$E94+2)=Команды!$AJ$12,TRUE,FALSE),IF(INDEX(Команды!$A$2:$AN$7500,MATCH(BI$3,Команды!$A$2:$A$7500,0),$E94+2)=Команды!$AJ$13,TRUE,FALSE),IF(INDEX(Команды!$A$2:$AN$7500,MATCH(BI$3,Команды!$A$2:$A$7500,0),$E94+2)=Команды!$AJ$14,TRUE,FALSE),IF(INDEX(Команды!$A$2:$AN$7500,MATCH(BI$3,Команды!$A$2:$A$7500,0),$E94+2)=Команды!$AJ$15,TRUE,FALSE),IF(INDEX(Команды!$A$2:$AN$7500,MATCH(BI$3,Команды!$A$2:$A$7500,0),$E94+2)=Команды!$AJ$16,TRUE,FALSE),,IF(INDEX(Команды!$A$2:$AN$7500,MATCH(BI$3,Команды!$A$2:$A$7500,0),$E94+2)=Команды!$AJ$17,TRUE,FALSE),,IF(INDEX(Команды!$A$2:$AN$7500,MATCH(BI$3,Команды!$A$2:$A$7500,0),$E94+2)=Команды!$AJ$18,TRUE,FALSE),,IF(INDEX(Команды!$A$2:$AN$7500,MATCH(BI$3,Команды!$A$2:$A$7500,0),$E94+2)=Команды!$AJ$19,TRUE,FALSE)),INDEX(Команды!$AJ$2:$AK$19,MATCH(INDEX(Команды!$A$2:$AN$7500,MATCH(BI$3,Команды!$A$2:$A$7500,0),$E94+2),Команды!$AJ$2:$AJ$19,0),2),0)</f>
        <v>0</v>
      </c>
      <c r="BJ94" s="175">
        <f>IF(OR(IF(INDEX(Команды!$A$2:$AN$7500,MATCH(BI$3,Команды!$A$2:$A$7500,0),$E94+2)=Команды!$AJ$2,TRUE,FALSE),IF(INDEX(Команды!$A$2:$AN$7500,MATCH(BI$3,Команды!$A$2:$A$7500,0),$E94+2)=Команды!$AJ$3,TRUE,FALSE),IF(INDEX(Команды!$A$2:$AN$7500,MATCH(BI$3,Команды!$A$2:$A$7500,0),$E94+2)=Команды!$AJ$4,TRUE,FALSE),IF(INDEX(Команды!$A$2:$AN$7500,MATCH(BI$3,Команды!$A$2:$A$7500,0),$E94+2)=Команды!$AJ$5,TRUE,FALSE),IF(INDEX(Команды!$A$2:$AN$7500,MATCH(BI$3,Команды!$A$2:$A$7500,0),$E94+2)=Команды!$AJ$6,TRUE,FALSE),IF(INDEX(Команды!$A$2:$AN$7500,MATCH(BI$3,Команды!$A$2:$A$7500,0),$E94+2)=Команды!$AJ$7,TRUE,FALSE),IF(INDEX(Команды!$A$2:$AN$7500,MATCH(BI$3,Команды!$A$2:$A$7500,0),$E94+2)=Команды!$AJ$8,TRUE,FALSE),IF(INDEX(Команды!$A$2:$AN$7500,MATCH(BI$3,Команды!$A$2:$A$7500,0),$E94+2)=Команды!$AJ$9,TRUE,FALSE),IF(INDEX(Команды!$A$2:$AN$7500,MATCH(BI$3,Команды!$A$2:$A$7500,0),$E94+2)=Команды!$AJ$10,TRUE,FALSE),IF(INDEX(Команды!$A$2:$AN$7500,MATCH(BI$3,Команды!$A$2:$A$7500,0),$E94+2)=Команды!$AJ$11,TRUE,FALSE),IF(INDEX(Команды!$A$2:$AN$7500,MATCH(BI$3,Команды!$A$2:$A$7500,0),$E94+2)=Команды!$AJ$12,TRUE,FALSE),IF(INDEX(Команды!$A$2:$AN$7500,MATCH(BI$3,Команды!$A$2:$A$7500,0),$E94+2)=Команды!$AJ$13,TRUE,FALSE),IF(INDEX(Команды!$A$2:$AN$7500,MATCH(BI$3,Команды!$A$2:$A$7500,0),$E94+2)=Команды!$AJ$14,TRUE,FALSE),IF(INDEX(Команды!$A$2:$AN$7500,MATCH(BI$3,Команды!$A$2:$A$7500,0),$E94+2)=Команды!$AJ$15,TRUE,FALSE),IF(INDEX(Команды!$A$2:$AN$7500,MATCH(BI$3,Команды!$A$2:$A$7500,0),$E94+2)=Команды!$AJ$16,TRUE,FALSE),IF(INDEX(Команды!$A$2:$AN$7500,MATCH(BI$3,Команды!$A$2:$A$7500,0),$E94+2)=Команды!$AJ$17,TRUE,FALSE),IF(INDEX(Команды!$A$2:$AN$7500,MATCH(BI$3,Команды!$A$2:$A$7500,0),$E94+2)=Команды!$AJ$18,TRUE,FALSE),IF(INDEX(Команды!$A$2:$AN$7500,MATCH(BI$3,Команды!$A$2:$A$7500,0),$E94+2)=Команды!$AJ$19,TRUE,FALSE)),INDEX(Команды!$AJ$2:$AL$19,MATCH(INDEX(Команды!$A$2:$AN$7500,MATCH(BI$3,Команды!$A$2:$A$7500,0),$E94+2),Команды!$AJ$2:$AJ$19,0),3),0)</f>
        <v>0</v>
      </c>
      <c r="BK94" s="342"/>
      <c r="BL94" s="174">
        <f>IF(OR(IF(INDEX(Команды!$A$2:$AN$7500,MATCH(BL$3,Команды!$A$2:$A$7500,0),$E94+2)=Команды!$AJ$2,TRUE,FALSE),IF(INDEX(Команды!$A$2:$AN$7500,MATCH(BL$3,Команды!$A$2:$A$7500,0),$E94+2)=Команды!$AJ$3,TRUE,FALSE),IF(INDEX(Команды!$A$2:$AN$7500,MATCH(BL$3,Команды!$A$2:$A$7500,0),$E94+2)=Команды!$AJ$4,TRUE,FALSE),IF(INDEX(Команды!$A$2:$AN$7500,MATCH(BL$3,Команды!$A$2:$A$7500,0),$E94+2)=Команды!$AJ$5,TRUE,FALSE),IF(INDEX(Команды!$A$2:$AN$7500,MATCH(BL$3,Команды!$A$2:$A$7500,0),$E94+2)=Команды!$AJ$6,TRUE,FALSE),IF(INDEX(Команды!$A$2:$AN$7500,MATCH(BL$3,Команды!$A$2:$A$7500,0),$E94+2)=Команды!$AJ$7,TRUE,FALSE),IF(INDEX(Команды!$A$2:$AN$7500,MATCH(BL$3,Команды!$A$2:$A$7500,0),$E94+2)=Команды!$AJ$8,TRUE,FALSE),IF(INDEX(Команды!$A$2:$AN$7500,MATCH(BL$3,Команды!$A$2:$A$7500,0),$E94+2)=Команды!$AJ$9,TRUE,FALSE),IF(INDEX(Команды!$A$2:$AN$7500,MATCH(BL$3,Команды!$A$2:$A$7500,0),$E94+2)=Команды!$AJ$10,TRUE,FALSE),IF(INDEX(Команды!$A$2:$AN$7500,MATCH(BL$3,Команды!$A$2:$A$7500,0),$E94+2)=Команды!$AJ$11,TRUE,FALSE),IF(INDEX(Команды!$A$2:$AN$7500,MATCH(BL$3,Команды!$A$2:$A$7500,0),$E94+2)=Команды!$AJ$12,TRUE,FALSE),IF(INDEX(Команды!$A$2:$AN$7500,MATCH(BL$3,Команды!$A$2:$A$7500,0),$E94+2)=Команды!$AJ$13,TRUE,FALSE),IF(INDEX(Команды!$A$2:$AN$7500,MATCH(BL$3,Команды!$A$2:$A$7500,0),$E94+2)=Команды!$AJ$14,TRUE,FALSE),IF(INDEX(Команды!$A$2:$AN$7500,MATCH(BL$3,Команды!$A$2:$A$7500,0),$E94+2)=Команды!$AJ$15,TRUE,FALSE),IF(INDEX(Команды!$A$2:$AN$7500,MATCH(BL$3,Команды!$A$2:$A$7500,0),$E94+2)=Команды!$AJ$16,TRUE,FALSE),,IF(INDEX(Команды!$A$2:$AN$7500,MATCH(BL$3,Команды!$A$2:$A$7500,0),$E94+2)=Команды!$AJ$17,TRUE,FALSE),,IF(INDEX(Команды!$A$2:$AN$7500,MATCH(BL$3,Команды!$A$2:$A$7500,0),$E94+2)=Команды!$AJ$18,TRUE,FALSE),,IF(INDEX(Команды!$A$2:$AN$7500,MATCH(BL$3,Команды!$A$2:$A$7500,0),$E94+2)=Команды!$AJ$19,TRUE,FALSE)),INDEX(Команды!$AJ$2:$AK$19,MATCH(INDEX(Команды!$A$2:$AN$7500,MATCH(BL$3,Команды!$A$2:$A$7500,0),$E94+2),Команды!$AJ$2:$AJ$19,0),2),0)</f>
        <v>0</v>
      </c>
      <c r="BM94" s="175">
        <f>IF(OR(IF(INDEX(Команды!$A$2:$AN$7500,MATCH(BL$3,Команды!$A$2:$A$7500,0),$E94+2)=Команды!$AJ$2,TRUE,FALSE),IF(INDEX(Команды!$A$2:$AN$7500,MATCH(BL$3,Команды!$A$2:$A$7500,0),$E94+2)=Команды!$AJ$3,TRUE,FALSE),IF(INDEX(Команды!$A$2:$AN$7500,MATCH(BL$3,Команды!$A$2:$A$7500,0),$E94+2)=Команды!$AJ$4,TRUE,FALSE),IF(INDEX(Команды!$A$2:$AN$7500,MATCH(BL$3,Команды!$A$2:$A$7500,0),$E94+2)=Команды!$AJ$5,TRUE,FALSE),IF(INDEX(Команды!$A$2:$AN$7500,MATCH(BL$3,Команды!$A$2:$A$7500,0),$E94+2)=Команды!$AJ$6,TRUE,FALSE),IF(INDEX(Команды!$A$2:$AN$7500,MATCH(BL$3,Команды!$A$2:$A$7500,0),$E94+2)=Команды!$AJ$7,TRUE,FALSE),IF(INDEX(Команды!$A$2:$AN$7500,MATCH(BL$3,Команды!$A$2:$A$7500,0),$E94+2)=Команды!$AJ$8,TRUE,FALSE),IF(INDEX(Команды!$A$2:$AN$7500,MATCH(BL$3,Команды!$A$2:$A$7500,0),$E94+2)=Команды!$AJ$9,TRUE,FALSE),IF(INDEX(Команды!$A$2:$AN$7500,MATCH(BL$3,Команды!$A$2:$A$7500,0),$E94+2)=Команды!$AJ$10,TRUE,FALSE),IF(INDEX(Команды!$A$2:$AN$7500,MATCH(BL$3,Команды!$A$2:$A$7500,0),$E94+2)=Команды!$AJ$11,TRUE,FALSE),IF(INDEX(Команды!$A$2:$AN$7500,MATCH(BL$3,Команды!$A$2:$A$7500,0),$E94+2)=Команды!$AJ$12,TRUE,FALSE),IF(INDEX(Команды!$A$2:$AN$7500,MATCH(BL$3,Команды!$A$2:$A$7500,0),$E94+2)=Команды!$AJ$13,TRUE,FALSE),IF(INDEX(Команды!$A$2:$AN$7500,MATCH(BL$3,Команды!$A$2:$A$7500,0),$E94+2)=Команды!$AJ$14,TRUE,FALSE),IF(INDEX(Команды!$A$2:$AN$7500,MATCH(BL$3,Команды!$A$2:$A$7500,0),$E94+2)=Команды!$AJ$15,TRUE,FALSE),IF(INDEX(Команды!$A$2:$AN$7500,MATCH(BL$3,Команды!$A$2:$A$7500,0),$E94+2)=Команды!$AJ$16,TRUE,FALSE),IF(INDEX(Команды!$A$2:$AN$7500,MATCH(BL$3,Команды!$A$2:$A$7500,0),$E94+2)=Команды!$AJ$17,TRUE,FALSE),IF(INDEX(Команды!$A$2:$AN$7500,MATCH(BL$3,Команды!$A$2:$A$7500,0),$E94+2)=Команды!$AJ$18,TRUE,FALSE),IF(INDEX(Команды!$A$2:$AN$7500,MATCH(BL$3,Команды!$A$2:$A$7500,0),$E94+2)=Команды!$AJ$19,TRUE,FALSE)),INDEX(Команды!$AJ$2:$AL$19,MATCH(INDEX(Команды!$A$2:$AN$7500,MATCH(BL$3,Команды!$A$2:$A$7500,0),$E94+2),Команды!$AJ$2:$AJ$19,0),3),0)</f>
        <v>0</v>
      </c>
      <c r="BN94" s="342"/>
      <c r="BO94" s="174">
        <f>IF(OR(IF(INDEX(Команды!$A$2:$AN$7500,MATCH(BO$3,Команды!$A$2:$A$7500,0),$E94+2)=Команды!$AJ$2,TRUE,FALSE),IF(INDEX(Команды!$A$2:$AN$7500,MATCH(BO$3,Команды!$A$2:$A$7500,0),$E94+2)=Команды!$AJ$3,TRUE,FALSE),IF(INDEX(Команды!$A$2:$AN$7500,MATCH(BO$3,Команды!$A$2:$A$7500,0),$E94+2)=Команды!$AJ$4,TRUE,FALSE),IF(INDEX(Команды!$A$2:$AN$7500,MATCH(BO$3,Команды!$A$2:$A$7500,0),$E94+2)=Команды!$AJ$5,TRUE,FALSE),IF(INDEX(Команды!$A$2:$AN$7500,MATCH(BO$3,Команды!$A$2:$A$7500,0),$E94+2)=Команды!$AJ$6,TRUE,FALSE),IF(INDEX(Команды!$A$2:$AN$7500,MATCH(BO$3,Команды!$A$2:$A$7500,0),$E94+2)=Команды!$AJ$7,TRUE,FALSE),IF(INDEX(Команды!$A$2:$AN$7500,MATCH(BO$3,Команды!$A$2:$A$7500,0),$E94+2)=Команды!$AJ$8,TRUE,FALSE),IF(INDEX(Команды!$A$2:$AN$7500,MATCH(BO$3,Команды!$A$2:$A$7500,0),$E94+2)=Команды!$AJ$9,TRUE,FALSE),IF(INDEX(Команды!$A$2:$AN$7500,MATCH(BO$3,Команды!$A$2:$A$7500,0),$E94+2)=Команды!$AJ$10,TRUE,FALSE),IF(INDEX(Команды!$A$2:$AN$7500,MATCH(BO$3,Команды!$A$2:$A$7500,0),$E94+2)=Команды!$AJ$11,TRUE,FALSE),IF(INDEX(Команды!$A$2:$AN$7500,MATCH(BO$3,Команды!$A$2:$A$7500,0),$E94+2)=Команды!$AJ$12,TRUE,FALSE),IF(INDEX(Команды!$A$2:$AN$7500,MATCH(BO$3,Команды!$A$2:$A$7500,0),$E94+2)=Команды!$AJ$13,TRUE,FALSE),IF(INDEX(Команды!$A$2:$AN$7500,MATCH(BO$3,Команды!$A$2:$A$7500,0),$E94+2)=Команды!$AJ$14,TRUE,FALSE),IF(INDEX(Команды!$A$2:$AN$7500,MATCH(BO$3,Команды!$A$2:$A$7500,0),$E94+2)=Команды!$AJ$15,TRUE,FALSE),IF(INDEX(Команды!$A$2:$AN$7500,MATCH(BO$3,Команды!$A$2:$A$7500,0),$E94+2)=Команды!$AJ$16,TRUE,FALSE),,IF(INDEX(Команды!$A$2:$AN$7500,MATCH(BO$3,Команды!$A$2:$A$7500,0),$E94+2)=Команды!$AJ$17,TRUE,FALSE),,IF(INDEX(Команды!$A$2:$AN$7500,MATCH(BO$3,Команды!$A$2:$A$7500,0),$E94+2)=Команды!$AJ$18,TRUE,FALSE),,IF(INDEX(Команды!$A$2:$AN$7500,MATCH(BO$3,Команды!$A$2:$A$7500,0),$E94+2)=Команды!$AJ$19,TRUE,FALSE)),INDEX(Команды!$AJ$2:$AK$19,MATCH(INDEX(Команды!$A$2:$AN$7500,MATCH(BO$3,Команды!$A$2:$A$7500,0),$E94+2),Команды!$AJ$2:$AJ$19,0),2),0)</f>
        <v>0</v>
      </c>
      <c r="BP94" s="175">
        <f>IF(OR(IF(INDEX(Команды!$A$2:$AN$7500,MATCH(BO$3,Команды!$A$2:$A$7500,0),$E94+2)=Команды!$AJ$2,TRUE,FALSE),IF(INDEX(Команды!$A$2:$AN$7500,MATCH(BO$3,Команды!$A$2:$A$7500,0),$E94+2)=Команды!$AJ$3,TRUE,FALSE),IF(INDEX(Команды!$A$2:$AN$7500,MATCH(BO$3,Команды!$A$2:$A$7500,0),$E94+2)=Команды!$AJ$4,TRUE,FALSE),IF(INDEX(Команды!$A$2:$AN$7500,MATCH(BO$3,Команды!$A$2:$A$7500,0),$E94+2)=Команды!$AJ$5,TRUE,FALSE),IF(INDEX(Команды!$A$2:$AN$7500,MATCH(BO$3,Команды!$A$2:$A$7500,0),$E94+2)=Команды!$AJ$6,TRUE,FALSE),IF(INDEX(Команды!$A$2:$AN$7500,MATCH(BO$3,Команды!$A$2:$A$7500,0),$E94+2)=Команды!$AJ$7,TRUE,FALSE),IF(INDEX(Команды!$A$2:$AN$7500,MATCH(BO$3,Команды!$A$2:$A$7500,0),$E94+2)=Команды!$AJ$8,TRUE,FALSE),IF(INDEX(Команды!$A$2:$AN$7500,MATCH(BO$3,Команды!$A$2:$A$7500,0),$E94+2)=Команды!$AJ$9,TRUE,FALSE),IF(INDEX(Команды!$A$2:$AN$7500,MATCH(BO$3,Команды!$A$2:$A$7500,0),$E94+2)=Команды!$AJ$10,TRUE,FALSE),IF(INDEX(Команды!$A$2:$AN$7500,MATCH(BO$3,Команды!$A$2:$A$7500,0),$E94+2)=Команды!$AJ$11,TRUE,FALSE),IF(INDEX(Команды!$A$2:$AN$7500,MATCH(BO$3,Команды!$A$2:$A$7500,0),$E94+2)=Команды!$AJ$12,TRUE,FALSE),IF(INDEX(Команды!$A$2:$AN$7500,MATCH(BO$3,Команды!$A$2:$A$7500,0),$E94+2)=Команды!$AJ$13,TRUE,FALSE),IF(INDEX(Команды!$A$2:$AN$7500,MATCH(BO$3,Команды!$A$2:$A$7500,0),$E94+2)=Команды!$AJ$14,TRUE,FALSE),IF(INDEX(Команды!$A$2:$AN$7500,MATCH(BO$3,Команды!$A$2:$A$7500,0),$E94+2)=Команды!$AJ$15,TRUE,FALSE),IF(INDEX(Команды!$A$2:$AN$7500,MATCH(BO$3,Команды!$A$2:$A$7500,0),$E94+2)=Команды!$AJ$16,TRUE,FALSE),IF(INDEX(Команды!$A$2:$AN$7500,MATCH(BO$3,Команды!$A$2:$A$7500,0),$E94+2)=Команды!$AJ$17,TRUE,FALSE),IF(INDEX(Команды!$A$2:$AN$7500,MATCH(BO$3,Команды!$A$2:$A$7500,0),$E94+2)=Команды!$AJ$18,TRUE,FALSE),IF(INDEX(Команды!$A$2:$AN$7500,MATCH(BO$3,Команды!$A$2:$A$7500,0),$E94+2)=Команды!$AJ$19,TRUE,FALSE)),INDEX(Команды!$AJ$2:$AL$19,MATCH(INDEX(Команды!$A$2:$AN$7500,MATCH(BO$3,Команды!$A$2:$A$7500,0),$E94+2),Команды!$AJ$2:$AJ$19,0),3),0)</f>
        <v>0</v>
      </c>
      <c r="BQ94" s="342"/>
      <c r="BR94" s="174">
        <f>IF(OR(IF(INDEX(Команды!$A$2:$AN$7500,MATCH(BR$3,Команды!$A$2:$A$7500,0),$E94+2)=Команды!$AJ$2,TRUE,FALSE),IF(INDEX(Команды!$A$2:$AN$7500,MATCH(BR$3,Команды!$A$2:$A$7500,0),$E94+2)=Команды!$AJ$3,TRUE,FALSE),IF(INDEX(Команды!$A$2:$AN$7500,MATCH(BR$3,Команды!$A$2:$A$7500,0),$E94+2)=Команды!$AJ$4,TRUE,FALSE),IF(INDEX(Команды!$A$2:$AN$7500,MATCH(BR$3,Команды!$A$2:$A$7500,0),$E94+2)=Команды!$AJ$5,TRUE,FALSE),IF(INDEX(Команды!$A$2:$AN$7500,MATCH(BR$3,Команды!$A$2:$A$7500,0),$E94+2)=Команды!$AJ$6,TRUE,FALSE),IF(INDEX(Команды!$A$2:$AN$7500,MATCH(BR$3,Команды!$A$2:$A$7500,0),$E94+2)=Команды!$AJ$7,TRUE,FALSE),IF(INDEX(Команды!$A$2:$AN$7500,MATCH(BR$3,Команды!$A$2:$A$7500,0),$E94+2)=Команды!$AJ$8,TRUE,FALSE),IF(INDEX(Команды!$A$2:$AN$7500,MATCH(BR$3,Команды!$A$2:$A$7500,0),$E94+2)=Команды!$AJ$9,TRUE,FALSE),IF(INDEX(Команды!$A$2:$AN$7500,MATCH(BR$3,Команды!$A$2:$A$7500,0),$E94+2)=Команды!$AJ$10,TRUE,FALSE),IF(INDEX(Команды!$A$2:$AN$7500,MATCH(BR$3,Команды!$A$2:$A$7500,0),$E94+2)=Команды!$AJ$11,TRUE,FALSE),IF(INDEX(Команды!$A$2:$AN$7500,MATCH(BR$3,Команды!$A$2:$A$7500,0),$E94+2)=Команды!$AJ$12,TRUE,FALSE),IF(INDEX(Команды!$A$2:$AN$7500,MATCH(BR$3,Команды!$A$2:$A$7500,0),$E94+2)=Команды!$AJ$13,TRUE,FALSE),IF(INDEX(Команды!$A$2:$AN$7500,MATCH(BR$3,Команды!$A$2:$A$7500,0),$E94+2)=Команды!$AJ$14,TRUE,FALSE),IF(INDEX(Команды!$A$2:$AN$7500,MATCH(BR$3,Команды!$A$2:$A$7500,0),$E94+2)=Команды!$AJ$15,TRUE,FALSE),IF(INDEX(Команды!$A$2:$AN$7500,MATCH(BR$3,Команды!$A$2:$A$7500,0),$E94+2)=Команды!$AJ$16,TRUE,FALSE),,IF(INDEX(Команды!$A$2:$AN$7500,MATCH(BR$3,Команды!$A$2:$A$7500,0),$E94+2)=Команды!$AJ$17,TRUE,FALSE),,IF(INDEX(Команды!$A$2:$AN$7500,MATCH(BR$3,Команды!$A$2:$A$7500,0),$E94+2)=Команды!$AJ$18,TRUE,FALSE),,IF(INDEX(Команды!$A$2:$AN$7500,MATCH(BR$3,Команды!$A$2:$A$7500,0),$E94+2)=Команды!$AJ$19,TRUE,FALSE)),INDEX(Команды!$AJ$2:$AK$19,MATCH(INDEX(Команды!$A$2:$AN$7500,MATCH(BR$3,Команды!$A$2:$A$7500,0),$E94+2),Команды!$AJ$2:$AJ$19,0),2),0)</f>
        <v>0</v>
      </c>
      <c r="BS94" s="175">
        <f>IF(OR(IF(INDEX(Команды!$A$2:$AN$7500,MATCH(BR$3,Команды!$A$2:$A$7500,0),$E94+2)=Команды!$AJ$2,TRUE,FALSE),IF(INDEX(Команды!$A$2:$AN$7500,MATCH(BR$3,Команды!$A$2:$A$7500,0),$E94+2)=Команды!$AJ$3,TRUE,FALSE),IF(INDEX(Команды!$A$2:$AN$7500,MATCH(BR$3,Команды!$A$2:$A$7500,0),$E94+2)=Команды!$AJ$4,TRUE,FALSE),IF(INDEX(Команды!$A$2:$AN$7500,MATCH(BR$3,Команды!$A$2:$A$7500,0),$E94+2)=Команды!$AJ$5,TRUE,FALSE),IF(INDEX(Команды!$A$2:$AN$7500,MATCH(BR$3,Команды!$A$2:$A$7500,0),$E94+2)=Команды!$AJ$6,TRUE,FALSE),IF(INDEX(Команды!$A$2:$AN$7500,MATCH(BR$3,Команды!$A$2:$A$7500,0),$E94+2)=Команды!$AJ$7,TRUE,FALSE),IF(INDEX(Команды!$A$2:$AN$7500,MATCH(BR$3,Команды!$A$2:$A$7500,0),$E94+2)=Команды!$AJ$8,TRUE,FALSE),IF(INDEX(Команды!$A$2:$AN$7500,MATCH(BR$3,Команды!$A$2:$A$7500,0),$E94+2)=Команды!$AJ$9,TRUE,FALSE),IF(INDEX(Команды!$A$2:$AN$7500,MATCH(BR$3,Команды!$A$2:$A$7500,0),$E94+2)=Команды!$AJ$10,TRUE,FALSE),IF(INDEX(Команды!$A$2:$AN$7500,MATCH(BR$3,Команды!$A$2:$A$7500,0),$E94+2)=Команды!$AJ$11,TRUE,FALSE),IF(INDEX(Команды!$A$2:$AN$7500,MATCH(BR$3,Команды!$A$2:$A$7500,0),$E94+2)=Команды!$AJ$12,TRUE,FALSE),IF(INDEX(Команды!$A$2:$AN$7500,MATCH(BR$3,Команды!$A$2:$A$7500,0),$E94+2)=Команды!$AJ$13,TRUE,FALSE),IF(INDEX(Команды!$A$2:$AN$7500,MATCH(BR$3,Команды!$A$2:$A$7500,0),$E94+2)=Команды!$AJ$14,TRUE,FALSE),IF(INDEX(Команды!$A$2:$AN$7500,MATCH(BR$3,Команды!$A$2:$A$7500,0),$E94+2)=Команды!$AJ$15,TRUE,FALSE),IF(INDEX(Команды!$A$2:$AN$7500,MATCH(BR$3,Команды!$A$2:$A$7500,0),$E94+2)=Команды!$AJ$16,TRUE,FALSE),IF(INDEX(Команды!$A$2:$AN$7500,MATCH(BR$3,Команды!$A$2:$A$7500,0),$E94+2)=Команды!$AJ$17,TRUE,FALSE),IF(INDEX(Команды!$A$2:$AN$7500,MATCH(BR$3,Команды!$A$2:$A$7500,0),$E94+2)=Команды!$AJ$18,TRUE,FALSE),IF(INDEX(Команды!$A$2:$AN$7500,MATCH(BR$3,Команды!$A$2:$A$7500,0),$E94+2)=Команды!$AJ$19,TRUE,FALSE)),INDEX(Команды!$AJ$2:$AL$19,MATCH(INDEX(Команды!$A$2:$AN$7500,MATCH(BR$3,Команды!$A$2:$A$7500,0),$E94+2),Команды!$AJ$2:$AJ$19,0),3),0)</f>
        <v>0</v>
      </c>
      <c r="BT94" s="342"/>
      <c r="BU94" s="174">
        <f>IF(OR(IF(INDEX(Команды!$A$2:$AN$7500,MATCH(BU$3,Команды!$A$2:$A$7500,0),$E94+2)=Команды!$AJ$2,TRUE,FALSE),IF(INDEX(Команды!$A$2:$AN$7500,MATCH(BU$3,Команды!$A$2:$A$7500,0),$E94+2)=Команды!$AJ$3,TRUE,FALSE),IF(INDEX(Команды!$A$2:$AN$7500,MATCH(BU$3,Команды!$A$2:$A$7500,0),$E94+2)=Команды!$AJ$4,TRUE,FALSE),IF(INDEX(Команды!$A$2:$AN$7500,MATCH(BU$3,Команды!$A$2:$A$7500,0),$E94+2)=Команды!$AJ$5,TRUE,FALSE),IF(INDEX(Команды!$A$2:$AN$7500,MATCH(BU$3,Команды!$A$2:$A$7500,0),$E94+2)=Команды!$AJ$6,TRUE,FALSE),IF(INDEX(Команды!$A$2:$AN$7500,MATCH(BU$3,Команды!$A$2:$A$7500,0),$E94+2)=Команды!$AJ$7,TRUE,FALSE),IF(INDEX(Команды!$A$2:$AN$7500,MATCH(BU$3,Команды!$A$2:$A$7500,0),$E94+2)=Команды!$AJ$8,TRUE,FALSE),IF(INDEX(Команды!$A$2:$AN$7500,MATCH(BU$3,Команды!$A$2:$A$7500,0),$E94+2)=Команды!$AJ$9,TRUE,FALSE),IF(INDEX(Команды!$A$2:$AN$7500,MATCH(BU$3,Команды!$A$2:$A$7500,0),$E94+2)=Команды!$AJ$10,TRUE,FALSE),IF(INDEX(Команды!$A$2:$AN$7500,MATCH(BU$3,Команды!$A$2:$A$7500,0),$E94+2)=Команды!$AJ$11,TRUE,FALSE),IF(INDEX(Команды!$A$2:$AN$7500,MATCH(BU$3,Команды!$A$2:$A$7500,0),$E94+2)=Команды!$AJ$12,TRUE,FALSE),IF(INDEX(Команды!$A$2:$AN$7500,MATCH(BU$3,Команды!$A$2:$A$7500,0),$E94+2)=Команды!$AJ$13,TRUE,FALSE),IF(INDEX(Команды!$A$2:$AN$7500,MATCH(BU$3,Команды!$A$2:$A$7500,0),$E94+2)=Команды!$AJ$14,TRUE,FALSE),IF(INDEX(Команды!$A$2:$AN$7500,MATCH(BU$3,Команды!$A$2:$A$7500,0),$E94+2)=Команды!$AJ$15,TRUE,FALSE),IF(INDEX(Команды!$A$2:$AN$7500,MATCH(BU$3,Команды!$A$2:$A$7500,0),$E94+2)=Команды!$AJ$16,TRUE,FALSE),,IF(INDEX(Команды!$A$2:$AN$7500,MATCH(BU$3,Команды!$A$2:$A$7500,0),$E94+2)=Команды!$AJ$17,TRUE,FALSE),,IF(INDEX(Команды!$A$2:$AN$7500,MATCH(BU$3,Команды!$A$2:$A$7500,0),$E94+2)=Команды!$AJ$18,TRUE,FALSE),,IF(INDEX(Команды!$A$2:$AN$7500,MATCH(BU$3,Команды!$A$2:$A$7500,0),$E94+2)=Команды!$AJ$19,TRUE,FALSE)),INDEX(Команды!$AJ$2:$AK$19,MATCH(INDEX(Команды!$A$2:$AN$7500,MATCH(BU$3,Команды!$A$2:$A$7500,0),$E94+2),Команды!$AJ$2:$AJ$19,0),2),0)</f>
        <v>0</v>
      </c>
      <c r="BV94" s="175">
        <f>IF(OR(IF(INDEX(Команды!$A$2:$AN$7500,MATCH(BU$3,Команды!$A$2:$A$7500,0),$E94+2)=Команды!$AJ$2,TRUE,FALSE),IF(INDEX(Команды!$A$2:$AN$7500,MATCH(BU$3,Команды!$A$2:$A$7500,0),$E94+2)=Команды!$AJ$3,TRUE,FALSE),IF(INDEX(Команды!$A$2:$AN$7500,MATCH(BU$3,Команды!$A$2:$A$7500,0),$E94+2)=Команды!$AJ$4,TRUE,FALSE),IF(INDEX(Команды!$A$2:$AN$7500,MATCH(BU$3,Команды!$A$2:$A$7500,0),$E94+2)=Команды!$AJ$5,TRUE,FALSE),IF(INDEX(Команды!$A$2:$AN$7500,MATCH(BU$3,Команды!$A$2:$A$7500,0),$E94+2)=Команды!$AJ$6,TRUE,FALSE),IF(INDEX(Команды!$A$2:$AN$7500,MATCH(BU$3,Команды!$A$2:$A$7500,0),$E94+2)=Команды!$AJ$7,TRUE,FALSE),IF(INDEX(Команды!$A$2:$AN$7500,MATCH(BU$3,Команды!$A$2:$A$7500,0),$E94+2)=Команды!$AJ$8,TRUE,FALSE),IF(INDEX(Команды!$A$2:$AN$7500,MATCH(BU$3,Команды!$A$2:$A$7500,0),$E94+2)=Команды!$AJ$9,TRUE,FALSE),IF(INDEX(Команды!$A$2:$AN$7500,MATCH(BU$3,Команды!$A$2:$A$7500,0),$E94+2)=Команды!$AJ$10,TRUE,FALSE),IF(INDEX(Команды!$A$2:$AN$7500,MATCH(BU$3,Команды!$A$2:$A$7500,0),$E94+2)=Команды!$AJ$11,TRUE,FALSE),IF(INDEX(Команды!$A$2:$AN$7500,MATCH(BU$3,Команды!$A$2:$A$7500,0),$E94+2)=Команды!$AJ$12,TRUE,FALSE),IF(INDEX(Команды!$A$2:$AN$7500,MATCH(BU$3,Команды!$A$2:$A$7500,0),$E94+2)=Команды!$AJ$13,TRUE,FALSE),IF(INDEX(Команды!$A$2:$AN$7500,MATCH(BU$3,Команды!$A$2:$A$7500,0),$E94+2)=Команды!$AJ$14,TRUE,FALSE),IF(INDEX(Команды!$A$2:$AN$7500,MATCH(BU$3,Команды!$A$2:$A$7500,0),$E94+2)=Команды!$AJ$15,TRUE,FALSE),IF(INDEX(Команды!$A$2:$AN$7500,MATCH(BU$3,Команды!$A$2:$A$7500,0),$E94+2)=Команды!$AJ$16,TRUE,FALSE),IF(INDEX(Команды!$A$2:$AN$7500,MATCH(BU$3,Команды!$A$2:$A$7500,0),$E94+2)=Команды!$AJ$17,TRUE,FALSE),IF(INDEX(Команды!$A$2:$AN$7500,MATCH(BU$3,Команды!$A$2:$A$7500,0),$E94+2)=Команды!$AJ$18,TRUE,FALSE),IF(INDEX(Команды!$A$2:$AN$7500,MATCH(BU$3,Команды!$A$2:$A$7500,0),$E94+2)=Команды!$AJ$19,TRUE,FALSE)),INDEX(Команды!$AJ$2:$AL$19,MATCH(INDEX(Команды!$A$2:$AN$7500,MATCH(BU$3,Команды!$A$2:$A$7500,0),$E94+2),Команды!$AJ$2:$AJ$19,0),3),0)</f>
        <v>0</v>
      </c>
      <c r="BW94" s="342"/>
      <c r="BX94" s="174">
        <f>IF(OR(IF(INDEX(Команды!$A$2:$AN$7500,MATCH(BX$3,Команды!$A$2:$A$7500,0),$E94+2)=Команды!$AJ$2,TRUE,FALSE),IF(INDEX(Команды!$A$2:$AN$7500,MATCH(BX$3,Команды!$A$2:$A$7500,0),$E94+2)=Команды!$AJ$3,TRUE,FALSE),IF(INDEX(Команды!$A$2:$AN$7500,MATCH(BX$3,Команды!$A$2:$A$7500,0),$E94+2)=Команды!$AJ$4,TRUE,FALSE),IF(INDEX(Команды!$A$2:$AN$7500,MATCH(BX$3,Команды!$A$2:$A$7500,0),$E94+2)=Команды!$AJ$5,TRUE,FALSE),IF(INDEX(Команды!$A$2:$AN$7500,MATCH(BX$3,Команды!$A$2:$A$7500,0),$E94+2)=Команды!$AJ$6,TRUE,FALSE),IF(INDEX(Команды!$A$2:$AN$7500,MATCH(BX$3,Команды!$A$2:$A$7500,0),$E94+2)=Команды!$AJ$7,TRUE,FALSE),IF(INDEX(Команды!$A$2:$AN$7500,MATCH(BX$3,Команды!$A$2:$A$7500,0),$E94+2)=Команды!$AJ$8,TRUE,FALSE),IF(INDEX(Команды!$A$2:$AN$7500,MATCH(BX$3,Команды!$A$2:$A$7500,0),$E94+2)=Команды!$AJ$9,TRUE,FALSE),IF(INDEX(Команды!$A$2:$AN$7500,MATCH(BX$3,Команды!$A$2:$A$7500,0),$E94+2)=Команды!$AJ$10,TRUE,FALSE),IF(INDEX(Команды!$A$2:$AN$7500,MATCH(BX$3,Команды!$A$2:$A$7500,0),$E94+2)=Команды!$AJ$11,TRUE,FALSE),IF(INDEX(Команды!$A$2:$AN$7500,MATCH(BX$3,Команды!$A$2:$A$7500,0),$E94+2)=Команды!$AJ$12,TRUE,FALSE),IF(INDEX(Команды!$A$2:$AN$7500,MATCH(BX$3,Команды!$A$2:$A$7500,0),$E94+2)=Команды!$AJ$13,TRUE,FALSE),IF(INDEX(Команды!$A$2:$AN$7500,MATCH(BX$3,Команды!$A$2:$A$7500,0),$E94+2)=Команды!$AJ$14,TRUE,FALSE),IF(INDEX(Команды!$A$2:$AN$7500,MATCH(BX$3,Команды!$A$2:$A$7500,0),$E94+2)=Команды!$AJ$15,TRUE,FALSE),IF(INDEX(Команды!$A$2:$AN$7500,MATCH(BX$3,Команды!$A$2:$A$7500,0),$E94+2)=Команды!$AJ$16,TRUE,FALSE),,IF(INDEX(Команды!$A$2:$AN$7500,MATCH(BX$3,Команды!$A$2:$A$7500,0),$E94+2)=Команды!$AJ$17,TRUE,FALSE),,IF(INDEX(Команды!$A$2:$AN$7500,MATCH(BX$3,Команды!$A$2:$A$7500,0),$E94+2)=Команды!$AJ$18,TRUE,FALSE),,IF(INDEX(Команды!$A$2:$AN$7500,MATCH(BX$3,Команды!$A$2:$A$7500,0),$E94+2)=Команды!$AJ$19,TRUE,FALSE)),INDEX(Команды!$AJ$2:$AK$19,MATCH(INDEX(Команды!$A$2:$AN$7500,MATCH(BX$3,Команды!$A$2:$A$7500,0),$E94+2),Команды!$AJ$2:$AJ$19,0),2),0)</f>
        <v>0</v>
      </c>
      <c r="BY94" s="175">
        <f>IF(OR(IF(INDEX(Команды!$A$2:$AN$7500,MATCH(BX$3,Команды!$A$2:$A$7500,0),$E94+2)=Команды!$AJ$2,TRUE,FALSE),IF(INDEX(Команды!$A$2:$AN$7500,MATCH(BX$3,Команды!$A$2:$A$7500,0),$E94+2)=Команды!$AJ$3,TRUE,FALSE),IF(INDEX(Команды!$A$2:$AN$7500,MATCH(BX$3,Команды!$A$2:$A$7500,0),$E94+2)=Команды!$AJ$4,TRUE,FALSE),IF(INDEX(Команды!$A$2:$AN$7500,MATCH(BX$3,Команды!$A$2:$A$7500,0),$E94+2)=Команды!$AJ$5,TRUE,FALSE),IF(INDEX(Команды!$A$2:$AN$7500,MATCH(BX$3,Команды!$A$2:$A$7500,0),$E94+2)=Команды!$AJ$6,TRUE,FALSE),IF(INDEX(Команды!$A$2:$AN$7500,MATCH(BX$3,Команды!$A$2:$A$7500,0),$E94+2)=Команды!$AJ$7,TRUE,FALSE),IF(INDEX(Команды!$A$2:$AN$7500,MATCH(BX$3,Команды!$A$2:$A$7500,0),$E94+2)=Команды!$AJ$8,TRUE,FALSE),IF(INDEX(Команды!$A$2:$AN$7500,MATCH(BX$3,Команды!$A$2:$A$7500,0),$E94+2)=Команды!$AJ$9,TRUE,FALSE),IF(INDEX(Команды!$A$2:$AN$7500,MATCH(BX$3,Команды!$A$2:$A$7500,0),$E94+2)=Команды!$AJ$10,TRUE,FALSE),IF(INDEX(Команды!$A$2:$AN$7500,MATCH(BX$3,Команды!$A$2:$A$7500,0),$E94+2)=Команды!$AJ$11,TRUE,FALSE),IF(INDEX(Команды!$A$2:$AN$7500,MATCH(BX$3,Команды!$A$2:$A$7500,0),$E94+2)=Команды!$AJ$12,TRUE,FALSE),IF(INDEX(Команды!$A$2:$AN$7500,MATCH(BX$3,Команды!$A$2:$A$7500,0),$E94+2)=Команды!$AJ$13,TRUE,FALSE),IF(INDEX(Команды!$A$2:$AN$7500,MATCH(BX$3,Команды!$A$2:$A$7500,0),$E94+2)=Команды!$AJ$14,TRUE,FALSE),IF(INDEX(Команды!$A$2:$AN$7500,MATCH(BX$3,Команды!$A$2:$A$7500,0),$E94+2)=Команды!$AJ$15,TRUE,FALSE),IF(INDEX(Команды!$A$2:$AN$7500,MATCH(BX$3,Команды!$A$2:$A$7500,0),$E94+2)=Команды!$AJ$16,TRUE,FALSE),IF(INDEX(Команды!$A$2:$AN$7500,MATCH(BX$3,Команды!$A$2:$A$7500,0),$E94+2)=Команды!$AJ$17,TRUE,FALSE),IF(INDEX(Команды!$A$2:$AN$7500,MATCH(BX$3,Команды!$A$2:$A$7500,0),$E94+2)=Команды!$AJ$18,TRUE,FALSE),IF(INDEX(Команды!$A$2:$AN$7500,MATCH(BX$3,Команды!$A$2:$A$7500,0),$E94+2)=Команды!$AJ$19,TRUE,FALSE)),INDEX(Команды!$AJ$2:$AL$19,MATCH(INDEX(Команды!$A$2:$AN$7500,MATCH(BX$3,Команды!$A$2:$A$7500,0),$E94+2),Команды!$AJ$2:$AJ$19,0),3),0)</f>
        <v>0</v>
      </c>
      <c r="BZ94" s="342"/>
      <c r="CA94" s="174">
        <f>IF(OR(IF(INDEX(Команды!$A$2:$AN$7500,MATCH(CA$3,Команды!$A$2:$A$7500,0),$E94+2)=Команды!$AJ$2,TRUE,FALSE),IF(INDEX(Команды!$A$2:$AN$7500,MATCH(CA$3,Команды!$A$2:$A$7500,0),$E94+2)=Команды!$AJ$3,TRUE,FALSE),IF(INDEX(Команды!$A$2:$AN$7500,MATCH(CA$3,Команды!$A$2:$A$7500,0),$E94+2)=Команды!$AJ$4,TRUE,FALSE),IF(INDEX(Команды!$A$2:$AN$7500,MATCH(CA$3,Команды!$A$2:$A$7500,0),$E94+2)=Команды!$AJ$5,TRUE,FALSE),IF(INDEX(Команды!$A$2:$AN$7500,MATCH(CA$3,Команды!$A$2:$A$7500,0),$E94+2)=Команды!$AJ$6,TRUE,FALSE),IF(INDEX(Команды!$A$2:$AN$7500,MATCH(CA$3,Команды!$A$2:$A$7500,0),$E94+2)=Команды!$AJ$7,TRUE,FALSE),IF(INDEX(Команды!$A$2:$AN$7500,MATCH(CA$3,Команды!$A$2:$A$7500,0),$E94+2)=Команды!$AJ$8,TRUE,FALSE),IF(INDEX(Команды!$A$2:$AN$7500,MATCH(CA$3,Команды!$A$2:$A$7500,0),$E94+2)=Команды!$AJ$9,TRUE,FALSE),IF(INDEX(Команды!$A$2:$AN$7500,MATCH(CA$3,Команды!$A$2:$A$7500,0),$E94+2)=Команды!$AJ$10,TRUE,FALSE),IF(INDEX(Команды!$A$2:$AN$7500,MATCH(CA$3,Команды!$A$2:$A$7500,0),$E94+2)=Команды!$AJ$11,TRUE,FALSE),IF(INDEX(Команды!$A$2:$AN$7500,MATCH(CA$3,Команды!$A$2:$A$7500,0),$E94+2)=Команды!$AJ$12,TRUE,FALSE),IF(INDEX(Команды!$A$2:$AN$7500,MATCH(CA$3,Команды!$A$2:$A$7500,0),$E94+2)=Команды!$AJ$13,TRUE,FALSE),IF(INDEX(Команды!$A$2:$AN$7500,MATCH(CA$3,Команды!$A$2:$A$7500,0),$E94+2)=Команды!$AJ$14,TRUE,FALSE),IF(INDEX(Команды!$A$2:$AN$7500,MATCH(CA$3,Команды!$A$2:$A$7500,0),$E94+2)=Команды!$AJ$15,TRUE,FALSE),IF(INDEX(Команды!$A$2:$AN$7500,MATCH(CA$3,Команды!$A$2:$A$7500,0),$E94+2)=Команды!$AJ$16,TRUE,FALSE),,IF(INDEX(Команды!$A$2:$AN$7500,MATCH(CA$3,Команды!$A$2:$A$7500,0),$E94+2)=Команды!$AJ$17,TRUE,FALSE),,IF(INDEX(Команды!$A$2:$AN$7500,MATCH(CA$3,Команды!$A$2:$A$7500,0),$E94+2)=Команды!$AJ$18,TRUE,FALSE),,IF(INDEX(Команды!$A$2:$AN$7500,MATCH(CA$3,Команды!$A$2:$A$7500,0),$E94+2)=Команды!$AJ$19,TRUE,FALSE)),INDEX(Команды!$AJ$2:$AK$19,MATCH(INDEX(Команды!$A$2:$AN$7500,MATCH(CA$3,Команды!$A$2:$A$7500,0),$E94+2),Команды!$AJ$2:$AJ$19,0),2),0)</f>
        <v>0</v>
      </c>
      <c r="CB94" s="175">
        <f>IF(OR(IF(INDEX(Команды!$A$2:$AN$7500,MATCH(CA$3,Команды!$A$2:$A$7500,0),$E94+2)=Команды!$AJ$2,TRUE,FALSE),IF(INDEX(Команды!$A$2:$AN$7500,MATCH(CA$3,Команды!$A$2:$A$7500,0),$E94+2)=Команды!$AJ$3,TRUE,FALSE),IF(INDEX(Команды!$A$2:$AN$7500,MATCH(CA$3,Команды!$A$2:$A$7500,0),$E94+2)=Команды!$AJ$4,TRUE,FALSE),IF(INDEX(Команды!$A$2:$AN$7500,MATCH(CA$3,Команды!$A$2:$A$7500,0),$E94+2)=Команды!$AJ$5,TRUE,FALSE),IF(INDEX(Команды!$A$2:$AN$7500,MATCH(CA$3,Команды!$A$2:$A$7500,0),$E94+2)=Команды!$AJ$6,TRUE,FALSE),IF(INDEX(Команды!$A$2:$AN$7500,MATCH(CA$3,Команды!$A$2:$A$7500,0),$E94+2)=Команды!$AJ$7,TRUE,FALSE),IF(INDEX(Команды!$A$2:$AN$7500,MATCH(CA$3,Команды!$A$2:$A$7500,0),$E94+2)=Команды!$AJ$8,TRUE,FALSE),IF(INDEX(Команды!$A$2:$AN$7500,MATCH(CA$3,Команды!$A$2:$A$7500,0),$E94+2)=Команды!$AJ$9,TRUE,FALSE),IF(INDEX(Команды!$A$2:$AN$7500,MATCH(CA$3,Команды!$A$2:$A$7500,0),$E94+2)=Команды!$AJ$10,TRUE,FALSE),IF(INDEX(Команды!$A$2:$AN$7500,MATCH(CA$3,Команды!$A$2:$A$7500,0),$E94+2)=Команды!$AJ$11,TRUE,FALSE),IF(INDEX(Команды!$A$2:$AN$7500,MATCH(CA$3,Команды!$A$2:$A$7500,0),$E94+2)=Команды!$AJ$12,TRUE,FALSE),IF(INDEX(Команды!$A$2:$AN$7500,MATCH(CA$3,Команды!$A$2:$A$7500,0),$E94+2)=Команды!$AJ$13,TRUE,FALSE),IF(INDEX(Команды!$A$2:$AN$7500,MATCH(CA$3,Команды!$A$2:$A$7500,0),$E94+2)=Команды!$AJ$14,TRUE,FALSE),IF(INDEX(Команды!$A$2:$AN$7500,MATCH(CA$3,Команды!$A$2:$A$7500,0),$E94+2)=Команды!$AJ$15,TRUE,FALSE),IF(INDEX(Команды!$A$2:$AN$7500,MATCH(CA$3,Команды!$A$2:$A$7500,0),$E94+2)=Команды!$AJ$16,TRUE,FALSE),IF(INDEX(Команды!$A$2:$AN$7500,MATCH(CA$3,Команды!$A$2:$A$7500,0),$E94+2)=Команды!$AJ$17,TRUE,FALSE),IF(INDEX(Команды!$A$2:$AN$7500,MATCH(CA$3,Команды!$A$2:$A$7500,0),$E94+2)=Команды!$AJ$18,TRUE,FALSE),IF(INDEX(Команды!$A$2:$AN$7500,MATCH(CA$3,Команды!$A$2:$A$7500,0),$E94+2)=Команды!$AJ$19,TRUE,FALSE)),INDEX(Команды!$AJ$2:$AL$19,MATCH(INDEX(Команды!$A$2:$AN$7500,MATCH(CA$3,Команды!$A$2:$A$7500,0),$E94+2),Команды!$AJ$2:$AJ$19,0),3),0)</f>
        <v>0</v>
      </c>
      <c r="CC94" s="342"/>
      <c r="CD94" s="174">
        <f>IF(OR(IF(INDEX(Команды!$A$2:$AN$7500,MATCH(CD$3,Команды!$A$2:$A$7500,0),$E94+2)=Команды!$AJ$2,TRUE,FALSE),IF(INDEX(Команды!$A$2:$AN$7500,MATCH(CD$3,Команды!$A$2:$A$7500,0),$E94+2)=Команды!$AJ$3,TRUE,FALSE),IF(INDEX(Команды!$A$2:$AN$7500,MATCH(CD$3,Команды!$A$2:$A$7500,0),$E94+2)=Команды!$AJ$4,TRUE,FALSE),IF(INDEX(Команды!$A$2:$AN$7500,MATCH(CD$3,Команды!$A$2:$A$7500,0),$E94+2)=Команды!$AJ$5,TRUE,FALSE),IF(INDEX(Команды!$A$2:$AN$7500,MATCH(CD$3,Команды!$A$2:$A$7500,0),$E94+2)=Команды!$AJ$6,TRUE,FALSE),IF(INDEX(Команды!$A$2:$AN$7500,MATCH(CD$3,Команды!$A$2:$A$7500,0),$E94+2)=Команды!$AJ$7,TRUE,FALSE),IF(INDEX(Команды!$A$2:$AN$7500,MATCH(CD$3,Команды!$A$2:$A$7500,0),$E94+2)=Команды!$AJ$8,TRUE,FALSE),IF(INDEX(Команды!$A$2:$AN$7500,MATCH(CD$3,Команды!$A$2:$A$7500,0),$E94+2)=Команды!$AJ$9,TRUE,FALSE),IF(INDEX(Команды!$A$2:$AN$7500,MATCH(CD$3,Команды!$A$2:$A$7500,0),$E94+2)=Команды!$AJ$10,TRUE,FALSE),IF(INDEX(Команды!$A$2:$AN$7500,MATCH(CD$3,Команды!$A$2:$A$7500,0),$E94+2)=Команды!$AJ$11,TRUE,FALSE),IF(INDEX(Команды!$A$2:$AN$7500,MATCH(CD$3,Команды!$A$2:$A$7500,0),$E94+2)=Команды!$AJ$12,TRUE,FALSE),IF(INDEX(Команды!$A$2:$AN$7500,MATCH(CD$3,Команды!$A$2:$A$7500,0),$E94+2)=Команды!$AJ$13,TRUE,FALSE),IF(INDEX(Команды!$A$2:$AN$7500,MATCH(CD$3,Команды!$A$2:$A$7500,0),$E94+2)=Команды!$AJ$14,TRUE,FALSE),IF(INDEX(Команды!$A$2:$AN$7500,MATCH(CD$3,Команды!$A$2:$A$7500,0),$E94+2)=Команды!$AJ$15,TRUE,FALSE),IF(INDEX(Команды!$A$2:$AN$7500,MATCH(CD$3,Команды!$A$2:$A$7500,0),$E94+2)=Команды!$AJ$16,TRUE,FALSE),,IF(INDEX(Команды!$A$2:$AN$7500,MATCH(CD$3,Команды!$A$2:$A$7500,0),$E94+2)=Команды!$AJ$17,TRUE,FALSE),,IF(INDEX(Команды!$A$2:$AN$7500,MATCH(CD$3,Команды!$A$2:$A$7500,0),$E94+2)=Команды!$AJ$18,TRUE,FALSE),,IF(INDEX(Команды!$A$2:$AN$7500,MATCH(CD$3,Команды!$A$2:$A$7500,0),$E94+2)=Команды!$AJ$19,TRUE,FALSE)),INDEX(Команды!$AJ$2:$AK$19,MATCH(INDEX(Команды!$A$2:$AN$7500,MATCH(CD$3,Команды!$A$2:$A$7500,0),$E94+2),Команды!$AJ$2:$AJ$19,0),2),0)</f>
        <v>0</v>
      </c>
      <c r="CE94" s="175">
        <f>IF(OR(IF(INDEX(Команды!$A$2:$AN$7500,MATCH(CD$3,Команды!$A$2:$A$7500,0),$E94+2)=Команды!$AJ$2,TRUE,FALSE),IF(INDEX(Команды!$A$2:$AN$7500,MATCH(CD$3,Команды!$A$2:$A$7500,0),$E94+2)=Команды!$AJ$3,TRUE,FALSE),IF(INDEX(Команды!$A$2:$AN$7500,MATCH(CD$3,Команды!$A$2:$A$7500,0),$E94+2)=Команды!$AJ$4,TRUE,FALSE),IF(INDEX(Команды!$A$2:$AN$7500,MATCH(CD$3,Команды!$A$2:$A$7500,0),$E94+2)=Команды!$AJ$5,TRUE,FALSE),IF(INDEX(Команды!$A$2:$AN$7500,MATCH(CD$3,Команды!$A$2:$A$7500,0),$E94+2)=Команды!$AJ$6,TRUE,FALSE),IF(INDEX(Команды!$A$2:$AN$7500,MATCH(CD$3,Команды!$A$2:$A$7500,0),$E94+2)=Команды!$AJ$7,TRUE,FALSE),IF(INDEX(Команды!$A$2:$AN$7500,MATCH(CD$3,Команды!$A$2:$A$7500,0),$E94+2)=Команды!$AJ$8,TRUE,FALSE),IF(INDEX(Команды!$A$2:$AN$7500,MATCH(CD$3,Команды!$A$2:$A$7500,0),$E94+2)=Команды!$AJ$9,TRUE,FALSE),IF(INDEX(Команды!$A$2:$AN$7500,MATCH(CD$3,Команды!$A$2:$A$7500,0),$E94+2)=Команды!$AJ$10,TRUE,FALSE),IF(INDEX(Команды!$A$2:$AN$7500,MATCH(CD$3,Команды!$A$2:$A$7500,0),$E94+2)=Команды!$AJ$11,TRUE,FALSE),IF(INDEX(Команды!$A$2:$AN$7500,MATCH(CD$3,Команды!$A$2:$A$7500,0),$E94+2)=Команды!$AJ$12,TRUE,FALSE),IF(INDEX(Команды!$A$2:$AN$7500,MATCH(CD$3,Команды!$A$2:$A$7500,0),$E94+2)=Команды!$AJ$13,TRUE,FALSE),IF(INDEX(Команды!$A$2:$AN$7500,MATCH(CD$3,Команды!$A$2:$A$7500,0),$E94+2)=Команды!$AJ$14,TRUE,FALSE),IF(INDEX(Команды!$A$2:$AN$7500,MATCH(CD$3,Команды!$A$2:$A$7500,0),$E94+2)=Команды!$AJ$15,TRUE,FALSE),IF(INDEX(Команды!$A$2:$AN$7500,MATCH(CD$3,Команды!$A$2:$A$7500,0),$E94+2)=Команды!$AJ$16,TRUE,FALSE),IF(INDEX(Команды!$A$2:$AN$7500,MATCH(CD$3,Команды!$A$2:$A$7500,0),$E94+2)=Команды!$AJ$17,TRUE,FALSE),IF(INDEX(Команды!$A$2:$AN$7500,MATCH(CD$3,Команды!$A$2:$A$7500,0),$E94+2)=Команды!$AJ$18,TRUE,FALSE),IF(INDEX(Команды!$A$2:$AN$7500,MATCH(CD$3,Команды!$A$2:$A$7500,0),$E94+2)=Команды!$AJ$19,TRUE,FALSE)),INDEX(Команды!$AJ$2:$AL$19,MATCH(INDEX(Команды!$A$2:$AN$7500,MATCH(CD$3,Команды!$A$2:$A$7500,0),$E94+2),Команды!$AJ$2:$AJ$19,0),3),0)</f>
        <v>0</v>
      </c>
      <c r="CF94" s="342"/>
      <c r="CG94" s="174">
        <f>IF(OR(IF(INDEX(Команды!$A$2:$AN$7500,MATCH(CG$3,Команды!$A$2:$A$7500,0),$E94+2)=Команды!$AJ$2,TRUE,FALSE),IF(INDEX(Команды!$A$2:$AN$7500,MATCH(CG$3,Команды!$A$2:$A$7500,0),$E94+2)=Команды!$AJ$3,TRUE,FALSE),IF(INDEX(Команды!$A$2:$AN$7500,MATCH(CG$3,Команды!$A$2:$A$7500,0),$E94+2)=Команды!$AJ$4,TRUE,FALSE),IF(INDEX(Команды!$A$2:$AN$7500,MATCH(CG$3,Команды!$A$2:$A$7500,0),$E94+2)=Команды!$AJ$5,TRUE,FALSE),IF(INDEX(Команды!$A$2:$AN$7500,MATCH(CG$3,Команды!$A$2:$A$7500,0),$E94+2)=Команды!$AJ$6,TRUE,FALSE),IF(INDEX(Команды!$A$2:$AN$7500,MATCH(CG$3,Команды!$A$2:$A$7500,0),$E94+2)=Команды!$AJ$7,TRUE,FALSE),IF(INDEX(Команды!$A$2:$AN$7500,MATCH(CG$3,Команды!$A$2:$A$7500,0),$E94+2)=Команды!$AJ$8,TRUE,FALSE),IF(INDEX(Команды!$A$2:$AN$7500,MATCH(CG$3,Команды!$A$2:$A$7500,0),$E94+2)=Команды!$AJ$9,TRUE,FALSE),IF(INDEX(Команды!$A$2:$AN$7500,MATCH(CG$3,Команды!$A$2:$A$7500,0),$E94+2)=Команды!$AJ$10,TRUE,FALSE),IF(INDEX(Команды!$A$2:$AN$7500,MATCH(CG$3,Команды!$A$2:$A$7500,0),$E94+2)=Команды!$AJ$11,TRUE,FALSE),IF(INDEX(Команды!$A$2:$AN$7500,MATCH(CG$3,Команды!$A$2:$A$7500,0),$E94+2)=Команды!$AJ$12,TRUE,FALSE),IF(INDEX(Команды!$A$2:$AN$7500,MATCH(CG$3,Команды!$A$2:$A$7500,0),$E94+2)=Команды!$AJ$13,TRUE,FALSE),IF(INDEX(Команды!$A$2:$AN$7500,MATCH(CG$3,Команды!$A$2:$A$7500,0),$E94+2)=Команды!$AJ$14,TRUE,FALSE),IF(INDEX(Команды!$A$2:$AN$7500,MATCH(CG$3,Команды!$A$2:$A$7500,0),$E94+2)=Команды!$AJ$15,TRUE,FALSE),IF(INDEX(Команды!$A$2:$AN$7500,MATCH(CG$3,Команды!$A$2:$A$7500,0),$E94+2)=Команды!$AJ$16,TRUE,FALSE),,IF(INDEX(Команды!$A$2:$AN$7500,MATCH(CG$3,Команды!$A$2:$A$7500,0),$E94+2)=Команды!$AJ$17,TRUE,FALSE),,IF(INDEX(Команды!$A$2:$AN$7500,MATCH(CG$3,Команды!$A$2:$A$7500,0),$E94+2)=Команды!$AJ$18,TRUE,FALSE),,IF(INDEX(Команды!$A$2:$AN$7500,MATCH(CG$3,Команды!$A$2:$A$7500,0),$E94+2)=Команды!$AJ$19,TRUE,FALSE)),INDEX(Команды!$AJ$2:$AK$19,MATCH(INDEX(Команды!$A$2:$AN$7500,MATCH(CG$3,Команды!$A$2:$A$7500,0),$E94+2),Команды!$AJ$2:$AJ$19,0),2),0)</f>
        <v>0</v>
      </c>
      <c r="CH94" s="175">
        <f>IF(OR(IF(INDEX(Команды!$A$2:$AN$7500,MATCH(CG$3,Команды!$A$2:$A$7500,0),$E94+2)=Команды!$AJ$2,TRUE,FALSE),IF(INDEX(Команды!$A$2:$AN$7500,MATCH(CG$3,Команды!$A$2:$A$7500,0),$E94+2)=Команды!$AJ$3,TRUE,FALSE),IF(INDEX(Команды!$A$2:$AN$7500,MATCH(CG$3,Команды!$A$2:$A$7500,0),$E94+2)=Команды!$AJ$4,TRUE,FALSE),IF(INDEX(Команды!$A$2:$AN$7500,MATCH(CG$3,Команды!$A$2:$A$7500,0),$E94+2)=Команды!$AJ$5,TRUE,FALSE),IF(INDEX(Команды!$A$2:$AN$7500,MATCH(CG$3,Команды!$A$2:$A$7500,0),$E94+2)=Команды!$AJ$6,TRUE,FALSE),IF(INDEX(Команды!$A$2:$AN$7500,MATCH(CG$3,Команды!$A$2:$A$7500,0),$E94+2)=Команды!$AJ$7,TRUE,FALSE),IF(INDEX(Команды!$A$2:$AN$7500,MATCH(CG$3,Команды!$A$2:$A$7500,0),$E94+2)=Команды!$AJ$8,TRUE,FALSE),IF(INDEX(Команды!$A$2:$AN$7500,MATCH(CG$3,Команды!$A$2:$A$7500,0),$E94+2)=Команды!$AJ$9,TRUE,FALSE),IF(INDEX(Команды!$A$2:$AN$7500,MATCH(CG$3,Команды!$A$2:$A$7500,0),$E94+2)=Команды!$AJ$10,TRUE,FALSE),IF(INDEX(Команды!$A$2:$AN$7500,MATCH(CG$3,Команды!$A$2:$A$7500,0),$E94+2)=Команды!$AJ$11,TRUE,FALSE),IF(INDEX(Команды!$A$2:$AN$7500,MATCH(CG$3,Команды!$A$2:$A$7500,0),$E94+2)=Команды!$AJ$12,TRUE,FALSE),IF(INDEX(Команды!$A$2:$AN$7500,MATCH(CG$3,Команды!$A$2:$A$7500,0),$E94+2)=Команды!$AJ$13,TRUE,FALSE),IF(INDEX(Команды!$A$2:$AN$7500,MATCH(CG$3,Команды!$A$2:$A$7500,0),$E94+2)=Команды!$AJ$14,TRUE,FALSE),IF(INDEX(Команды!$A$2:$AN$7500,MATCH(CG$3,Команды!$A$2:$A$7500,0),$E94+2)=Команды!$AJ$15,TRUE,FALSE),IF(INDEX(Команды!$A$2:$AN$7500,MATCH(CG$3,Команды!$A$2:$A$7500,0),$E94+2)=Команды!$AJ$16,TRUE,FALSE),IF(INDEX(Команды!$A$2:$AN$7500,MATCH(CG$3,Команды!$A$2:$A$7500,0),$E94+2)=Команды!$AJ$17,TRUE,FALSE),IF(INDEX(Команды!$A$2:$AN$7500,MATCH(CG$3,Команды!$A$2:$A$7500,0),$E94+2)=Команды!$AJ$18,TRUE,FALSE),IF(INDEX(Команды!$A$2:$AN$7500,MATCH(CG$3,Команды!$A$2:$A$7500,0),$E94+2)=Команды!$AJ$19,TRUE,FALSE)),INDEX(Команды!$AJ$2:$AL$19,MATCH(INDEX(Команды!$A$2:$AN$7500,MATCH(CG$3,Команды!$A$2:$A$7500,0),$E94+2),Команды!$AJ$2:$AJ$19,0),3),0)</f>
        <v>0</v>
      </c>
      <c r="CI94" s="342"/>
      <c r="CJ94" s="174">
        <f>IF(OR(IF(INDEX(Команды!$A$2:$AN$7500,MATCH(CJ$3,Команды!$A$2:$A$7500,0),$E94+2)=Команды!$AJ$2,TRUE,FALSE),IF(INDEX(Команды!$A$2:$AN$7500,MATCH(CJ$3,Команды!$A$2:$A$7500,0),$E94+2)=Команды!$AJ$3,TRUE,FALSE),IF(INDEX(Команды!$A$2:$AN$7500,MATCH(CJ$3,Команды!$A$2:$A$7500,0),$E94+2)=Команды!$AJ$4,TRUE,FALSE),IF(INDEX(Команды!$A$2:$AN$7500,MATCH(CJ$3,Команды!$A$2:$A$7500,0),$E94+2)=Команды!$AJ$5,TRUE,FALSE),IF(INDEX(Команды!$A$2:$AN$7500,MATCH(CJ$3,Команды!$A$2:$A$7500,0),$E94+2)=Команды!$AJ$6,TRUE,FALSE),IF(INDEX(Команды!$A$2:$AN$7500,MATCH(CJ$3,Команды!$A$2:$A$7500,0),$E94+2)=Команды!$AJ$7,TRUE,FALSE),IF(INDEX(Команды!$A$2:$AN$7500,MATCH(CJ$3,Команды!$A$2:$A$7500,0),$E94+2)=Команды!$AJ$8,TRUE,FALSE),IF(INDEX(Команды!$A$2:$AN$7500,MATCH(CJ$3,Команды!$A$2:$A$7500,0),$E94+2)=Команды!$AJ$9,TRUE,FALSE),IF(INDEX(Команды!$A$2:$AN$7500,MATCH(CJ$3,Команды!$A$2:$A$7500,0),$E94+2)=Команды!$AJ$10,TRUE,FALSE),IF(INDEX(Команды!$A$2:$AN$7500,MATCH(CJ$3,Команды!$A$2:$A$7500,0),$E94+2)=Команды!$AJ$11,TRUE,FALSE),IF(INDEX(Команды!$A$2:$AN$7500,MATCH(CJ$3,Команды!$A$2:$A$7500,0),$E94+2)=Команды!$AJ$12,TRUE,FALSE),IF(INDEX(Команды!$A$2:$AN$7500,MATCH(CJ$3,Команды!$A$2:$A$7500,0),$E94+2)=Команды!$AJ$13,TRUE,FALSE),IF(INDEX(Команды!$A$2:$AN$7500,MATCH(CJ$3,Команды!$A$2:$A$7500,0),$E94+2)=Команды!$AJ$14,TRUE,FALSE),IF(INDEX(Команды!$A$2:$AN$7500,MATCH(CJ$3,Команды!$A$2:$A$7500,0),$E94+2)=Команды!$AJ$15,TRUE,FALSE),IF(INDEX(Команды!$A$2:$AN$7500,MATCH(CJ$3,Команды!$A$2:$A$7500,0),$E94+2)=Команды!$AJ$16,TRUE,FALSE),,IF(INDEX(Команды!$A$2:$AN$7500,MATCH(CJ$3,Команды!$A$2:$A$7500,0),$E94+2)=Команды!$AJ$17,TRUE,FALSE),,IF(INDEX(Команды!$A$2:$AN$7500,MATCH(CJ$3,Команды!$A$2:$A$7500,0),$E94+2)=Команды!$AJ$18,TRUE,FALSE),,IF(INDEX(Команды!$A$2:$AN$7500,MATCH(CJ$3,Команды!$A$2:$A$7500,0),$E94+2)=Команды!$AJ$19,TRUE,FALSE)),INDEX(Команды!$AJ$2:$AK$19,MATCH(INDEX(Команды!$A$2:$AN$7500,MATCH(CJ$3,Команды!$A$2:$A$7500,0),$E94+2),Команды!$AJ$2:$AJ$19,0),2),0)</f>
        <v>0</v>
      </c>
      <c r="CK94" s="175">
        <f>IF(OR(IF(INDEX(Команды!$A$2:$AN$7500,MATCH(CJ$3,Команды!$A$2:$A$7500,0),$E94+2)=Команды!$AJ$2,TRUE,FALSE),IF(INDEX(Команды!$A$2:$AN$7500,MATCH(CJ$3,Команды!$A$2:$A$7500,0),$E94+2)=Команды!$AJ$3,TRUE,FALSE),IF(INDEX(Команды!$A$2:$AN$7500,MATCH(CJ$3,Команды!$A$2:$A$7500,0),$E94+2)=Команды!$AJ$4,TRUE,FALSE),IF(INDEX(Команды!$A$2:$AN$7500,MATCH(CJ$3,Команды!$A$2:$A$7500,0),$E94+2)=Команды!$AJ$5,TRUE,FALSE),IF(INDEX(Команды!$A$2:$AN$7500,MATCH(CJ$3,Команды!$A$2:$A$7500,0),$E94+2)=Команды!$AJ$6,TRUE,FALSE),IF(INDEX(Команды!$A$2:$AN$7500,MATCH(CJ$3,Команды!$A$2:$A$7500,0),$E94+2)=Команды!$AJ$7,TRUE,FALSE),IF(INDEX(Команды!$A$2:$AN$7500,MATCH(CJ$3,Команды!$A$2:$A$7500,0),$E94+2)=Команды!$AJ$8,TRUE,FALSE),IF(INDEX(Команды!$A$2:$AN$7500,MATCH(CJ$3,Команды!$A$2:$A$7500,0),$E94+2)=Команды!$AJ$9,TRUE,FALSE),IF(INDEX(Команды!$A$2:$AN$7500,MATCH(CJ$3,Команды!$A$2:$A$7500,0),$E94+2)=Команды!$AJ$10,TRUE,FALSE),IF(INDEX(Команды!$A$2:$AN$7500,MATCH(CJ$3,Команды!$A$2:$A$7500,0),$E94+2)=Команды!$AJ$11,TRUE,FALSE),IF(INDEX(Команды!$A$2:$AN$7500,MATCH(CJ$3,Команды!$A$2:$A$7500,0),$E94+2)=Команды!$AJ$12,TRUE,FALSE),IF(INDEX(Команды!$A$2:$AN$7500,MATCH(CJ$3,Команды!$A$2:$A$7500,0),$E94+2)=Команды!$AJ$13,TRUE,FALSE),IF(INDEX(Команды!$A$2:$AN$7500,MATCH(CJ$3,Команды!$A$2:$A$7500,0),$E94+2)=Команды!$AJ$14,TRUE,FALSE),IF(INDEX(Команды!$A$2:$AN$7500,MATCH(CJ$3,Команды!$A$2:$A$7500,0),$E94+2)=Команды!$AJ$15,TRUE,FALSE),IF(INDEX(Команды!$A$2:$AN$7500,MATCH(CJ$3,Команды!$A$2:$A$7500,0),$E94+2)=Команды!$AJ$16,TRUE,FALSE),IF(INDEX(Команды!$A$2:$AN$7500,MATCH(CJ$3,Команды!$A$2:$A$7500,0),$E94+2)=Команды!$AJ$17,TRUE,FALSE),IF(INDEX(Команды!$A$2:$AN$7500,MATCH(CJ$3,Команды!$A$2:$A$7500,0),$E94+2)=Команды!$AJ$18,TRUE,FALSE),IF(INDEX(Команды!$A$2:$AN$7500,MATCH(CJ$3,Команды!$A$2:$A$7500,0),$E94+2)=Команды!$AJ$19,TRUE,FALSE)),INDEX(Команды!$AJ$2:$AL$19,MATCH(INDEX(Команды!$A$2:$AN$7500,MATCH(CJ$3,Команды!$A$2:$A$7500,0),$E94+2),Команды!$AJ$2:$AJ$19,0),3),0)</f>
        <v>0</v>
      </c>
      <c r="CL94" s="342"/>
      <c r="CM94" s="174">
        <f>IF(OR(IF(INDEX(Команды!$A$2:$AN$7500,MATCH(CM$3,Команды!$A$2:$A$7500,0),$E94+2)=Команды!$AJ$2,TRUE,FALSE),IF(INDEX(Команды!$A$2:$AN$7500,MATCH(CM$3,Команды!$A$2:$A$7500,0),$E94+2)=Команды!$AJ$3,TRUE,FALSE),IF(INDEX(Команды!$A$2:$AN$7500,MATCH(CM$3,Команды!$A$2:$A$7500,0),$E94+2)=Команды!$AJ$4,TRUE,FALSE),IF(INDEX(Команды!$A$2:$AN$7500,MATCH(CM$3,Команды!$A$2:$A$7500,0),$E94+2)=Команды!$AJ$5,TRUE,FALSE),IF(INDEX(Команды!$A$2:$AN$7500,MATCH(CM$3,Команды!$A$2:$A$7500,0),$E94+2)=Команды!$AJ$6,TRUE,FALSE),IF(INDEX(Команды!$A$2:$AN$7500,MATCH(CM$3,Команды!$A$2:$A$7500,0),$E94+2)=Команды!$AJ$7,TRUE,FALSE),IF(INDEX(Команды!$A$2:$AN$7500,MATCH(CM$3,Команды!$A$2:$A$7500,0),$E94+2)=Команды!$AJ$8,TRUE,FALSE),IF(INDEX(Команды!$A$2:$AN$7500,MATCH(CM$3,Команды!$A$2:$A$7500,0),$E94+2)=Команды!$AJ$9,TRUE,FALSE),IF(INDEX(Команды!$A$2:$AN$7500,MATCH(CM$3,Команды!$A$2:$A$7500,0),$E94+2)=Команды!$AJ$10,TRUE,FALSE),IF(INDEX(Команды!$A$2:$AN$7500,MATCH(CM$3,Команды!$A$2:$A$7500,0),$E94+2)=Команды!$AJ$11,TRUE,FALSE),IF(INDEX(Команды!$A$2:$AN$7500,MATCH(CM$3,Команды!$A$2:$A$7500,0),$E94+2)=Команды!$AJ$12,TRUE,FALSE),IF(INDEX(Команды!$A$2:$AN$7500,MATCH(CM$3,Команды!$A$2:$A$7500,0),$E94+2)=Команды!$AJ$13,TRUE,FALSE),IF(INDEX(Команды!$A$2:$AN$7500,MATCH(CM$3,Команды!$A$2:$A$7500,0),$E94+2)=Команды!$AJ$14,TRUE,FALSE),IF(INDEX(Команды!$A$2:$AN$7500,MATCH(CM$3,Команды!$A$2:$A$7500,0),$E94+2)=Команды!$AJ$15,TRUE,FALSE),IF(INDEX(Команды!$A$2:$AN$7500,MATCH(CM$3,Команды!$A$2:$A$7500,0),$E94+2)=Команды!$AJ$16,TRUE,FALSE),,IF(INDEX(Команды!$A$2:$AN$7500,MATCH(CM$3,Команды!$A$2:$A$7500,0),$E94+2)=Команды!$AJ$17,TRUE,FALSE),,IF(INDEX(Команды!$A$2:$AN$7500,MATCH(CM$3,Команды!$A$2:$A$7500,0),$E94+2)=Команды!$AJ$18,TRUE,FALSE),,IF(INDEX(Команды!$A$2:$AN$7500,MATCH(CM$3,Команды!$A$2:$A$7500,0),$E94+2)=Команды!$AJ$19,TRUE,FALSE)),INDEX(Команды!$AJ$2:$AK$19,MATCH(INDEX(Команды!$A$2:$AN$7500,MATCH(CM$3,Команды!$A$2:$A$7500,0),$E94+2),Команды!$AJ$2:$AJ$19,0),2),0)</f>
        <v>0</v>
      </c>
      <c r="CN94" s="175">
        <f>IF(OR(IF(INDEX(Команды!$A$2:$AN$7500,MATCH(CM$3,Команды!$A$2:$A$7500,0),$E94+2)=Команды!$AJ$2,TRUE,FALSE),IF(INDEX(Команды!$A$2:$AN$7500,MATCH(CM$3,Команды!$A$2:$A$7500,0),$E94+2)=Команды!$AJ$3,TRUE,FALSE),IF(INDEX(Команды!$A$2:$AN$7500,MATCH(CM$3,Команды!$A$2:$A$7500,0),$E94+2)=Команды!$AJ$4,TRUE,FALSE),IF(INDEX(Команды!$A$2:$AN$7500,MATCH(CM$3,Команды!$A$2:$A$7500,0),$E94+2)=Команды!$AJ$5,TRUE,FALSE),IF(INDEX(Команды!$A$2:$AN$7500,MATCH(CM$3,Команды!$A$2:$A$7500,0),$E94+2)=Команды!$AJ$6,TRUE,FALSE),IF(INDEX(Команды!$A$2:$AN$7500,MATCH(CM$3,Команды!$A$2:$A$7500,0),$E94+2)=Команды!$AJ$7,TRUE,FALSE),IF(INDEX(Команды!$A$2:$AN$7500,MATCH(CM$3,Команды!$A$2:$A$7500,0),$E94+2)=Команды!$AJ$8,TRUE,FALSE),IF(INDEX(Команды!$A$2:$AN$7500,MATCH(CM$3,Команды!$A$2:$A$7500,0),$E94+2)=Команды!$AJ$9,TRUE,FALSE),IF(INDEX(Команды!$A$2:$AN$7500,MATCH(CM$3,Команды!$A$2:$A$7500,0),$E94+2)=Команды!$AJ$10,TRUE,FALSE),IF(INDEX(Команды!$A$2:$AN$7500,MATCH(CM$3,Команды!$A$2:$A$7500,0),$E94+2)=Команды!$AJ$11,TRUE,FALSE),IF(INDEX(Команды!$A$2:$AN$7500,MATCH(CM$3,Команды!$A$2:$A$7500,0),$E94+2)=Команды!$AJ$12,TRUE,FALSE),IF(INDEX(Команды!$A$2:$AN$7500,MATCH(CM$3,Команды!$A$2:$A$7500,0),$E94+2)=Команды!$AJ$13,TRUE,FALSE),IF(INDEX(Команды!$A$2:$AN$7500,MATCH(CM$3,Команды!$A$2:$A$7500,0),$E94+2)=Команды!$AJ$14,TRUE,FALSE),IF(INDEX(Команды!$A$2:$AN$7500,MATCH(CM$3,Команды!$A$2:$A$7500,0),$E94+2)=Команды!$AJ$15,TRUE,FALSE),IF(INDEX(Команды!$A$2:$AN$7500,MATCH(CM$3,Команды!$A$2:$A$7500,0),$E94+2)=Команды!$AJ$16,TRUE,FALSE),IF(INDEX(Команды!$A$2:$AN$7500,MATCH(CM$3,Команды!$A$2:$A$7500,0),$E94+2)=Команды!$AJ$17,TRUE,FALSE),IF(INDEX(Команды!$A$2:$AN$7500,MATCH(CM$3,Команды!$A$2:$A$7500,0),$E94+2)=Команды!$AJ$18,TRUE,FALSE),IF(INDEX(Команды!$A$2:$AN$7500,MATCH(CM$3,Команды!$A$2:$A$7500,0),$E94+2)=Команды!$AJ$19,TRUE,FALSE)),INDEX(Команды!$AJ$2:$AL$19,MATCH(INDEX(Команды!$A$2:$AN$7500,MATCH(CM$3,Команды!$A$2:$A$7500,0),$E94+2),Команды!$AJ$2:$AJ$19,0),3),0)</f>
        <v>0</v>
      </c>
      <c r="CO94" s="342"/>
      <c r="CP94" s="174">
        <f>IF(OR(IF(INDEX(Команды!$A$2:$AN$7500,MATCH(CP$3,Команды!$A$2:$A$7500,0),$E94+2)=Команды!$AJ$2,TRUE,FALSE),IF(INDEX(Команды!$A$2:$AN$7500,MATCH(CP$3,Команды!$A$2:$A$7500,0),$E94+2)=Команды!$AJ$3,TRUE,FALSE),IF(INDEX(Команды!$A$2:$AN$7500,MATCH(CP$3,Команды!$A$2:$A$7500,0),$E94+2)=Команды!$AJ$4,TRUE,FALSE),IF(INDEX(Команды!$A$2:$AN$7500,MATCH(CP$3,Команды!$A$2:$A$7500,0),$E94+2)=Команды!$AJ$5,TRUE,FALSE),IF(INDEX(Команды!$A$2:$AN$7500,MATCH(CP$3,Команды!$A$2:$A$7500,0),$E94+2)=Команды!$AJ$6,TRUE,FALSE),IF(INDEX(Команды!$A$2:$AN$7500,MATCH(CP$3,Команды!$A$2:$A$7500,0),$E94+2)=Команды!$AJ$7,TRUE,FALSE),IF(INDEX(Команды!$A$2:$AN$7500,MATCH(CP$3,Команды!$A$2:$A$7500,0),$E94+2)=Команды!$AJ$8,TRUE,FALSE),IF(INDEX(Команды!$A$2:$AN$7500,MATCH(CP$3,Команды!$A$2:$A$7500,0),$E94+2)=Команды!$AJ$9,TRUE,FALSE),IF(INDEX(Команды!$A$2:$AN$7500,MATCH(CP$3,Команды!$A$2:$A$7500,0),$E94+2)=Команды!$AJ$10,TRUE,FALSE),IF(INDEX(Команды!$A$2:$AN$7500,MATCH(CP$3,Команды!$A$2:$A$7500,0),$E94+2)=Команды!$AJ$11,TRUE,FALSE),IF(INDEX(Команды!$A$2:$AN$7500,MATCH(CP$3,Команды!$A$2:$A$7500,0),$E94+2)=Команды!$AJ$12,TRUE,FALSE),IF(INDEX(Команды!$A$2:$AN$7500,MATCH(CP$3,Команды!$A$2:$A$7500,0),$E94+2)=Команды!$AJ$13,TRUE,FALSE),IF(INDEX(Команды!$A$2:$AN$7500,MATCH(CP$3,Команды!$A$2:$A$7500,0),$E94+2)=Команды!$AJ$14,TRUE,FALSE),IF(INDEX(Команды!$A$2:$AN$7500,MATCH(CP$3,Команды!$A$2:$A$7500,0),$E94+2)=Команды!$AJ$15,TRUE,FALSE),IF(INDEX(Команды!$A$2:$AN$7500,MATCH(CP$3,Команды!$A$2:$A$7500,0),$E94+2)=Команды!$AJ$16,TRUE,FALSE),,IF(INDEX(Команды!$A$2:$AN$7500,MATCH(CP$3,Команды!$A$2:$A$7500,0),$E94+2)=Команды!$AJ$17,TRUE,FALSE),,IF(INDEX(Команды!$A$2:$AN$7500,MATCH(CP$3,Команды!$A$2:$A$7500,0),$E94+2)=Команды!$AJ$18,TRUE,FALSE),,IF(INDEX(Команды!$A$2:$AN$7500,MATCH(CP$3,Команды!$A$2:$A$7500,0),$E94+2)=Команды!$AJ$19,TRUE,FALSE)),INDEX(Команды!$AJ$2:$AK$19,MATCH(INDEX(Команды!$A$2:$AN$7500,MATCH(CP$3,Команды!$A$2:$A$7500,0),$E94+2),Команды!$AJ$2:$AJ$19,0),2),0)</f>
        <v>0</v>
      </c>
      <c r="CQ94" s="175">
        <f>IF(OR(IF(INDEX(Команды!$A$2:$AN$7500,MATCH(CP$3,Команды!$A$2:$A$7500,0),$E94+2)=Команды!$AJ$2,TRUE,FALSE),IF(INDEX(Команды!$A$2:$AN$7500,MATCH(CP$3,Команды!$A$2:$A$7500,0),$E94+2)=Команды!$AJ$3,TRUE,FALSE),IF(INDEX(Команды!$A$2:$AN$7500,MATCH(CP$3,Команды!$A$2:$A$7500,0),$E94+2)=Команды!$AJ$4,TRUE,FALSE),IF(INDEX(Команды!$A$2:$AN$7500,MATCH(CP$3,Команды!$A$2:$A$7500,0),$E94+2)=Команды!$AJ$5,TRUE,FALSE),IF(INDEX(Команды!$A$2:$AN$7500,MATCH(CP$3,Команды!$A$2:$A$7500,0),$E94+2)=Команды!$AJ$6,TRUE,FALSE),IF(INDEX(Команды!$A$2:$AN$7500,MATCH(CP$3,Команды!$A$2:$A$7500,0),$E94+2)=Команды!$AJ$7,TRUE,FALSE),IF(INDEX(Команды!$A$2:$AN$7500,MATCH(CP$3,Команды!$A$2:$A$7500,0),$E94+2)=Команды!$AJ$8,TRUE,FALSE),IF(INDEX(Команды!$A$2:$AN$7500,MATCH(CP$3,Команды!$A$2:$A$7500,0),$E94+2)=Команды!$AJ$9,TRUE,FALSE),IF(INDEX(Команды!$A$2:$AN$7500,MATCH(CP$3,Команды!$A$2:$A$7500,0),$E94+2)=Команды!$AJ$10,TRUE,FALSE),IF(INDEX(Команды!$A$2:$AN$7500,MATCH(CP$3,Команды!$A$2:$A$7500,0),$E94+2)=Команды!$AJ$11,TRUE,FALSE),IF(INDEX(Команды!$A$2:$AN$7500,MATCH(CP$3,Команды!$A$2:$A$7500,0),$E94+2)=Команды!$AJ$12,TRUE,FALSE),IF(INDEX(Команды!$A$2:$AN$7500,MATCH(CP$3,Команды!$A$2:$A$7500,0),$E94+2)=Команды!$AJ$13,TRUE,FALSE),IF(INDEX(Команды!$A$2:$AN$7500,MATCH(CP$3,Команды!$A$2:$A$7500,0),$E94+2)=Команды!$AJ$14,TRUE,FALSE),IF(INDEX(Команды!$A$2:$AN$7500,MATCH(CP$3,Команды!$A$2:$A$7500,0),$E94+2)=Команды!$AJ$15,TRUE,FALSE),IF(INDEX(Команды!$A$2:$AN$7500,MATCH(CP$3,Команды!$A$2:$A$7500,0),$E94+2)=Команды!$AJ$16,TRUE,FALSE),IF(INDEX(Команды!$A$2:$AN$7500,MATCH(CP$3,Команды!$A$2:$A$7500,0),$E94+2)=Команды!$AJ$17,TRUE,FALSE),IF(INDEX(Команды!$A$2:$AN$7500,MATCH(CP$3,Команды!$A$2:$A$7500,0),$E94+2)=Команды!$AJ$18,TRUE,FALSE),IF(INDEX(Команды!$A$2:$AN$7500,MATCH(CP$3,Команды!$A$2:$A$7500,0),$E94+2)=Команды!$AJ$19,TRUE,FALSE)),INDEX(Команды!$AJ$2:$AL$19,MATCH(INDEX(Команды!$A$2:$AN$7500,MATCH(CP$3,Команды!$A$2:$A$7500,0),$E94+2),Команды!$AJ$2:$AJ$19,0),3),0)</f>
        <v>0</v>
      </c>
      <c r="CR94" s="342"/>
      <c r="CS94" s="174">
        <f>IF(OR(IF(INDEX(Команды!$A$2:$AN$7500,MATCH(CS$3,Команды!$A$2:$A$7500,0),$E94+2)=Команды!$AJ$2,TRUE,FALSE),IF(INDEX(Команды!$A$2:$AN$7500,MATCH(CS$3,Команды!$A$2:$A$7500,0),$E94+2)=Команды!$AJ$3,TRUE,FALSE),IF(INDEX(Команды!$A$2:$AN$7500,MATCH(CS$3,Команды!$A$2:$A$7500,0),$E94+2)=Команды!$AJ$4,TRUE,FALSE),IF(INDEX(Команды!$A$2:$AN$7500,MATCH(CS$3,Команды!$A$2:$A$7500,0),$E94+2)=Команды!$AJ$5,TRUE,FALSE),IF(INDEX(Команды!$A$2:$AN$7500,MATCH(CS$3,Команды!$A$2:$A$7500,0),$E94+2)=Команды!$AJ$6,TRUE,FALSE),IF(INDEX(Команды!$A$2:$AN$7500,MATCH(CS$3,Команды!$A$2:$A$7500,0),$E94+2)=Команды!$AJ$7,TRUE,FALSE),IF(INDEX(Команды!$A$2:$AN$7500,MATCH(CS$3,Команды!$A$2:$A$7500,0),$E94+2)=Команды!$AJ$8,TRUE,FALSE),IF(INDEX(Команды!$A$2:$AN$7500,MATCH(CS$3,Команды!$A$2:$A$7500,0),$E94+2)=Команды!$AJ$9,TRUE,FALSE),IF(INDEX(Команды!$A$2:$AN$7500,MATCH(CS$3,Команды!$A$2:$A$7500,0),$E94+2)=Команды!$AJ$10,TRUE,FALSE),IF(INDEX(Команды!$A$2:$AN$7500,MATCH(CS$3,Команды!$A$2:$A$7500,0),$E94+2)=Команды!$AJ$11,TRUE,FALSE),IF(INDEX(Команды!$A$2:$AN$7500,MATCH(CS$3,Команды!$A$2:$A$7500,0),$E94+2)=Команды!$AJ$12,TRUE,FALSE),IF(INDEX(Команды!$A$2:$AN$7500,MATCH(CS$3,Команды!$A$2:$A$7500,0),$E94+2)=Команды!$AJ$13,TRUE,FALSE),IF(INDEX(Команды!$A$2:$AN$7500,MATCH(CS$3,Команды!$A$2:$A$7500,0),$E94+2)=Команды!$AJ$14,TRUE,FALSE),IF(INDEX(Команды!$A$2:$AN$7500,MATCH(CS$3,Команды!$A$2:$A$7500,0),$E94+2)=Команды!$AJ$15,TRUE,FALSE),IF(INDEX(Команды!$A$2:$AN$7500,MATCH(CS$3,Команды!$A$2:$A$7500,0),$E94+2)=Команды!$AJ$16,TRUE,FALSE),,IF(INDEX(Команды!$A$2:$AN$7500,MATCH(CS$3,Команды!$A$2:$A$7500,0),$E94+2)=Команды!$AJ$17,TRUE,FALSE),,IF(INDEX(Команды!$A$2:$AN$7500,MATCH(CS$3,Команды!$A$2:$A$7500,0),$E94+2)=Команды!$AJ$18,TRUE,FALSE),,IF(INDEX(Команды!$A$2:$AN$7500,MATCH(CS$3,Команды!$A$2:$A$7500,0),$E94+2)=Команды!$AJ$19,TRUE,FALSE)),INDEX(Команды!$AJ$2:$AK$19,MATCH(INDEX(Команды!$A$2:$AN$7500,MATCH(CS$3,Команды!$A$2:$A$7500,0),$E94+2),Команды!$AJ$2:$AJ$19,0),2),0)</f>
        <v>0</v>
      </c>
      <c r="CT94" s="175">
        <f>IF(OR(IF(INDEX(Команды!$A$2:$AN$7500,MATCH(CS$3,Команды!$A$2:$A$7500,0),$E94+2)=Команды!$AJ$2,TRUE,FALSE),IF(INDEX(Команды!$A$2:$AN$7500,MATCH(CS$3,Команды!$A$2:$A$7500,0),$E94+2)=Команды!$AJ$3,TRUE,FALSE),IF(INDEX(Команды!$A$2:$AN$7500,MATCH(CS$3,Команды!$A$2:$A$7500,0),$E94+2)=Команды!$AJ$4,TRUE,FALSE),IF(INDEX(Команды!$A$2:$AN$7500,MATCH(CS$3,Команды!$A$2:$A$7500,0),$E94+2)=Команды!$AJ$5,TRUE,FALSE),IF(INDEX(Команды!$A$2:$AN$7500,MATCH(CS$3,Команды!$A$2:$A$7500,0),$E94+2)=Команды!$AJ$6,TRUE,FALSE),IF(INDEX(Команды!$A$2:$AN$7500,MATCH(CS$3,Команды!$A$2:$A$7500,0),$E94+2)=Команды!$AJ$7,TRUE,FALSE),IF(INDEX(Команды!$A$2:$AN$7500,MATCH(CS$3,Команды!$A$2:$A$7500,0),$E94+2)=Команды!$AJ$8,TRUE,FALSE),IF(INDEX(Команды!$A$2:$AN$7500,MATCH(CS$3,Команды!$A$2:$A$7500,0),$E94+2)=Команды!$AJ$9,TRUE,FALSE),IF(INDEX(Команды!$A$2:$AN$7500,MATCH(CS$3,Команды!$A$2:$A$7500,0),$E94+2)=Команды!$AJ$10,TRUE,FALSE),IF(INDEX(Команды!$A$2:$AN$7500,MATCH(CS$3,Команды!$A$2:$A$7500,0),$E94+2)=Команды!$AJ$11,TRUE,FALSE),IF(INDEX(Команды!$A$2:$AN$7500,MATCH(CS$3,Команды!$A$2:$A$7500,0),$E94+2)=Команды!$AJ$12,TRUE,FALSE),IF(INDEX(Команды!$A$2:$AN$7500,MATCH(CS$3,Команды!$A$2:$A$7500,0),$E94+2)=Команды!$AJ$13,TRUE,FALSE),IF(INDEX(Команды!$A$2:$AN$7500,MATCH(CS$3,Команды!$A$2:$A$7500,0),$E94+2)=Команды!$AJ$14,TRUE,FALSE),IF(INDEX(Команды!$A$2:$AN$7500,MATCH(CS$3,Команды!$A$2:$A$7500,0),$E94+2)=Команды!$AJ$15,TRUE,FALSE),IF(INDEX(Команды!$A$2:$AN$7500,MATCH(CS$3,Команды!$A$2:$A$7500,0),$E94+2)=Команды!$AJ$16,TRUE,FALSE),IF(INDEX(Команды!$A$2:$AN$7500,MATCH(CS$3,Команды!$A$2:$A$7500,0),$E94+2)=Команды!$AJ$17,TRUE,FALSE),IF(INDEX(Команды!$A$2:$AN$7500,MATCH(CS$3,Команды!$A$2:$A$7500,0),$E94+2)=Команды!$AJ$18,TRUE,FALSE),IF(INDEX(Команды!$A$2:$AN$7500,MATCH(CS$3,Команды!$A$2:$A$7500,0),$E94+2)=Команды!$AJ$19,TRUE,FALSE)),INDEX(Команды!$AJ$2:$AL$19,MATCH(INDEX(Команды!$A$2:$AN$7500,MATCH(CS$3,Команды!$A$2:$A$7500,0),$E94+2),Команды!$AJ$2:$AJ$19,0),3),0)</f>
        <v>0</v>
      </c>
      <c r="CU94" s="342"/>
    </row>
    <row r="95" spans="1:99" s="2" customFormat="1" ht="21.95" customHeight="1" x14ac:dyDescent="0.3">
      <c r="A95" s="251">
        <v>90</v>
      </c>
      <c r="B95" s="2" t="e">
        <f>VLOOKUP(A95,'Список КК'!A:F,6,TRUE)</f>
        <v>#N/A</v>
      </c>
      <c r="C95" s="4">
        <f>VLOOKUP(A95,'Список КК'!A:B,2,TRUE)</f>
        <v>0</v>
      </c>
      <c r="D95" s="203">
        <f>VLOOKUP(A95,'Список КК'!A:D,4,TRUE)</f>
        <v>0</v>
      </c>
      <c r="E95" s="4">
        <f>VLOOKUP(A95,'Список КК'!A:C,3,TRUE)</f>
        <v>0</v>
      </c>
      <c r="F95" s="220">
        <f>VLOOKUP(A95,'Список КК'!A:E,5,TRUE)</f>
        <v>0</v>
      </c>
      <c r="G95" s="174">
        <f>IF(OR(IF(INDEX(Команды!$A$2:$AN$7500,MATCH(G$3,Команды!$A$2:$A$7500,0),$E95+2)=Команды!$AJ$2,TRUE,FALSE),IF(INDEX(Команды!$A$2:$AN$7500,MATCH(G$3,Команды!$A$2:$A$7500,0),$E95+2)=Команды!$AJ$3,TRUE,FALSE),IF(INDEX(Команды!$A$2:$AN$7500,MATCH(G$3,Команды!$A$2:$A$7500,0),$E95+2)=Команды!$AJ$4,TRUE,FALSE),IF(INDEX(Команды!$A$2:$AN$7500,MATCH(G$3,Команды!$A$2:$A$7500,0),$E95+2)=Команды!$AJ$5,TRUE,FALSE),IF(INDEX(Команды!$A$2:$AN$7500,MATCH(G$3,Команды!$A$2:$A$7500,0),$E95+2)=Команды!$AJ$6,TRUE,FALSE),IF(INDEX(Команды!$A$2:$AN$7500,MATCH(G$3,Команды!$A$2:$A$7500,0),$E95+2)=Команды!$AJ$7,TRUE,FALSE),IF(INDEX(Команды!$A$2:$AN$7500,MATCH(G$3,Команды!$A$2:$A$7500,0),$E95+2)=Команды!$AJ$8,TRUE,FALSE),IF(INDEX(Команды!$A$2:$AN$7500,MATCH(G$3,Команды!$A$2:$A$7500,0),$E95+2)=Команды!$AJ$9,TRUE,FALSE),IF(INDEX(Команды!$A$2:$AN$7500,MATCH(G$3,Команды!$A$2:$A$7500,0),$E95+2)=Команды!$AJ$10,TRUE,FALSE),IF(INDEX(Команды!$A$2:$AN$7500,MATCH(G$3,Команды!$A$2:$A$7500,0),$E95+2)=Команды!$AJ$11,TRUE,FALSE),IF(INDEX(Команды!$A$2:$AN$7500,MATCH(G$3,Команды!$A$2:$A$7500,0),$E95+2)=Команды!$AJ$12,TRUE,FALSE),IF(INDEX(Команды!$A$2:$AN$7500,MATCH(G$3,Команды!$A$2:$A$7500,0),$E95+2)=Команды!$AJ$13,TRUE,FALSE),IF(INDEX(Команды!$A$2:$AN$7500,MATCH(G$3,Команды!$A$2:$A$7500,0),$E95+2)=Команды!$AJ$14,TRUE,FALSE),IF(INDEX(Команды!$A$2:$AN$7500,MATCH(G$3,Команды!$A$2:$A$7500,0),$E95+2)=Команды!$AJ$15,TRUE,FALSE),IF(INDEX(Команды!$A$2:$AN$7500,MATCH(G$3,Команды!$A$2:$A$7500,0),$E95+2)=Команды!$AJ$16,TRUE,FALSE),,IF(INDEX(Команды!$A$2:$AN$7500,MATCH(G$3,Команды!$A$2:$A$7500,0),$E95+2)=Команды!$AJ$17,TRUE,FALSE),,IF(INDEX(Команды!$A$2:$AN$7500,MATCH(G$3,Команды!$A$2:$A$7500,0),$E95+2)=Команды!$AJ$18,TRUE,FALSE),,IF(INDEX(Команды!$A$2:$AN$7500,MATCH(G$3,Команды!$A$2:$A$7500,0),$E95+2)=Команды!$AJ$19,TRUE,FALSE)),INDEX(Команды!$AJ$2:$AK$19,MATCH(INDEX(Команды!$A$2:$AN$7500,MATCH(G$3,Команды!$A$2:$A$7500,0),$E95+2),Команды!$AJ$2:$AJ$19,0),2),0)</f>
        <v>0</v>
      </c>
      <c r="H95" s="175">
        <f>IF(OR(IF(INDEX(Команды!$A$2:$AN$7500,MATCH(G$3,Команды!$A$2:$A$7500,0),$E95+2)=Команды!$AJ$2,TRUE,FALSE),IF(INDEX(Команды!$A$2:$AN$7500,MATCH(G$3,Команды!$A$2:$A$7500,0),$E95+2)=Команды!$AJ$3,TRUE,FALSE),IF(INDEX(Команды!$A$2:$AN$7500,MATCH(G$3,Команды!$A$2:$A$7500,0),$E95+2)=Команды!$AJ$4,TRUE,FALSE),IF(INDEX(Команды!$A$2:$AN$7500,MATCH(G$3,Команды!$A$2:$A$7500,0),$E95+2)=Команды!$AJ$5,TRUE,FALSE),IF(INDEX(Команды!$A$2:$AN$7500,MATCH(G$3,Команды!$A$2:$A$7500,0),$E95+2)=Команды!$AJ$6,TRUE,FALSE),IF(INDEX(Команды!$A$2:$AN$7500,MATCH(G$3,Команды!$A$2:$A$7500,0),$E95+2)=Команды!$AJ$7,TRUE,FALSE),IF(INDEX(Команды!$A$2:$AN$7500,MATCH(G$3,Команды!$A$2:$A$7500,0),$E95+2)=Команды!$AJ$8,TRUE,FALSE),IF(INDEX(Команды!$A$2:$AN$7500,MATCH(G$3,Команды!$A$2:$A$7500,0),$E95+2)=Команды!$AJ$9,TRUE,FALSE),IF(INDEX(Команды!$A$2:$AN$7500,MATCH(G$3,Команды!$A$2:$A$7500,0),$E95+2)=Команды!$AJ$10,TRUE,FALSE),IF(INDEX(Команды!$A$2:$AN$7500,MATCH(G$3,Команды!$A$2:$A$7500,0),$E95+2)=Команды!$AJ$11,TRUE,FALSE),IF(INDEX(Команды!$A$2:$AN$7500,MATCH(G$3,Команды!$A$2:$A$7500,0),$E95+2)=Команды!$AJ$12,TRUE,FALSE),IF(INDEX(Команды!$A$2:$AN$7500,MATCH(G$3,Команды!$A$2:$A$7500,0),$E95+2)=Команды!$AJ$13,TRUE,FALSE),IF(INDEX(Команды!$A$2:$AN$7500,MATCH(G$3,Команды!$A$2:$A$7500,0),$E95+2)=Команды!$AJ$14,TRUE,FALSE),IF(INDEX(Команды!$A$2:$AN$7500,MATCH(G$3,Команды!$A$2:$A$7500,0),$E95+2)=Команды!$AJ$15,TRUE,FALSE),IF(INDEX(Команды!$A$2:$AN$7500,MATCH(G$3,Команды!$A$2:$A$7500,0),$E95+2)=Команды!$AJ$16,TRUE,FALSE),IF(INDEX(Команды!$A$2:$AN$7500,MATCH(G$3,Команды!$A$2:$A$7500,0),$E95+2)=Команды!$AJ$17,TRUE,FALSE),IF(INDEX(Команды!$A$2:$AN$7500,MATCH(G$3,Команды!$A$2:$A$7500,0),$E95+2)=Команды!$AJ$18,TRUE,FALSE),IF(INDEX(Команды!$A$2:$AN$7500,MATCH(G$3,Команды!$A$2:$A$7500,0),$E95+2)=Команды!$AJ$19,TRUE,FALSE)),INDEX(Команды!$AJ$2:$AL$19,MATCH(INDEX(Команды!$A$2:$AN$7500,MATCH(G$3,Команды!$A$2:$A$7500,0),$E95+2),Команды!$AJ$2:$AJ$19,0),3),0)</f>
        <v>0</v>
      </c>
      <c r="I95" s="342"/>
      <c r="J95" s="174">
        <f>IF(OR(IF(INDEX(Команды!$A$2:$AN$7500,MATCH(J$3,Команды!$A$2:$A$7500,0),$E95+2)=Команды!$AJ$2,TRUE,FALSE),IF(INDEX(Команды!$A$2:$AN$7500,MATCH(J$3,Команды!$A$2:$A$7500,0),$E95+2)=Команды!$AJ$3,TRUE,FALSE),IF(INDEX(Команды!$A$2:$AN$7500,MATCH(J$3,Команды!$A$2:$A$7500,0),$E95+2)=Команды!$AJ$4,TRUE,FALSE),IF(INDEX(Команды!$A$2:$AN$7500,MATCH(J$3,Команды!$A$2:$A$7500,0),$E95+2)=Команды!$AJ$5,TRUE,FALSE),IF(INDEX(Команды!$A$2:$AN$7500,MATCH(J$3,Команды!$A$2:$A$7500,0),$E95+2)=Команды!$AJ$6,TRUE,FALSE),IF(INDEX(Команды!$A$2:$AN$7500,MATCH(J$3,Команды!$A$2:$A$7500,0),$E95+2)=Команды!$AJ$7,TRUE,FALSE),IF(INDEX(Команды!$A$2:$AN$7500,MATCH(J$3,Команды!$A$2:$A$7500,0),$E95+2)=Команды!$AJ$8,TRUE,FALSE),IF(INDEX(Команды!$A$2:$AN$7500,MATCH(J$3,Команды!$A$2:$A$7500,0),$E95+2)=Команды!$AJ$9,TRUE,FALSE),IF(INDEX(Команды!$A$2:$AN$7500,MATCH(J$3,Команды!$A$2:$A$7500,0),$E95+2)=Команды!$AJ$10,TRUE,FALSE),IF(INDEX(Команды!$A$2:$AN$7500,MATCH(J$3,Команды!$A$2:$A$7500,0),$E95+2)=Команды!$AJ$11,TRUE,FALSE),IF(INDEX(Команды!$A$2:$AN$7500,MATCH(J$3,Команды!$A$2:$A$7500,0),$E95+2)=Команды!$AJ$12,TRUE,FALSE),IF(INDEX(Команды!$A$2:$AN$7500,MATCH(J$3,Команды!$A$2:$A$7500,0),$E95+2)=Команды!$AJ$13,TRUE,FALSE),IF(INDEX(Команды!$A$2:$AN$7500,MATCH(J$3,Команды!$A$2:$A$7500,0),$E95+2)=Команды!$AJ$14,TRUE,FALSE),IF(INDEX(Команды!$A$2:$AN$7500,MATCH(J$3,Команды!$A$2:$A$7500,0),$E95+2)=Команды!$AJ$15,TRUE,FALSE),IF(INDEX(Команды!$A$2:$AN$7500,MATCH(J$3,Команды!$A$2:$A$7500,0),$E95+2)=Команды!$AJ$16,TRUE,FALSE),,IF(INDEX(Команды!$A$2:$AN$7500,MATCH(J$3,Команды!$A$2:$A$7500,0),$E95+2)=Команды!$AJ$17,TRUE,FALSE),,IF(INDEX(Команды!$A$2:$AN$7500,MATCH(J$3,Команды!$A$2:$A$7500,0),$E95+2)=Команды!$AJ$18,TRUE,FALSE),,IF(INDEX(Команды!$A$2:$AN$7500,MATCH(J$3,Команды!$A$2:$A$7500,0),$E95+2)=Команды!$AJ$19,TRUE,FALSE)),INDEX(Команды!$AJ$2:$AK$19,MATCH(INDEX(Команды!$A$2:$AN$7500,MATCH(J$3,Команды!$A$2:$A$7500,0),$E95+2),Команды!$AJ$2:$AJ$19,0),2),0)</f>
        <v>0</v>
      </c>
      <c r="K95" s="175">
        <f>IF(OR(IF(INDEX(Команды!$A$2:$AN$7500,MATCH(J$3,Команды!$A$2:$A$7500,0),$E95+2)=Команды!$AJ$2,TRUE,FALSE),IF(INDEX(Команды!$A$2:$AN$7500,MATCH(J$3,Команды!$A$2:$A$7500,0),$E95+2)=Команды!$AJ$3,TRUE,FALSE),IF(INDEX(Команды!$A$2:$AN$7500,MATCH(J$3,Команды!$A$2:$A$7500,0),$E95+2)=Команды!$AJ$4,TRUE,FALSE),IF(INDEX(Команды!$A$2:$AN$7500,MATCH(J$3,Команды!$A$2:$A$7500,0),$E95+2)=Команды!$AJ$5,TRUE,FALSE),IF(INDEX(Команды!$A$2:$AN$7500,MATCH(J$3,Команды!$A$2:$A$7500,0),$E95+2)=Команды!$AJ$6,TRUE,FALSE),IF(INDEX(Команды!$A$2:$AN$7500,MATCH(J$3,Команды!$A$2:$A$7500,0),$E95+2)=Команды!$AJ$7,TRUE,FALSE),IF(INDEX(Команды!$A$2:$AN$7500,MATCH(J$3,Команды!$A$2:$A$7500,0),$E95+2)=Команды!$AJ$8,TRUE,FALSE),IF(INDEX(Команды!$A$2:$AN$7500,MATCH(J$3,Команды!$A$2:$A$7500,0),$E95+2)=Команды!$AJ$9,TRUE,FALSE),IF(INDEX(Команды!$A$2:$AN$7500,MATCH(J$3,Команды!$A$2:$A$7500,0),$E95+2)=Команды!$AJ$10,TRUE,FALSE),IF(INDEX(Команды!$A$2:$AN$7500,MATCH(J$3,Команды!$A$2:$A$7500,0),$E95+2)=Команды!$AJ$11,TRUE,FALSE),IF(INDEX(Команды!$A$2:$AN$7500,MATCH(J$3,Команды!$A$2:$A$7500,0),$E95+2)=Команды!$AJ$12,TRUE,FALSE),IF(INDEX(Команды!$A$2:$AN$7500,MATCH(J$3,Команды!$A$2:$A$7500,0),$E95+2)=Команды!$AJ$13,TRUE,FALSE),IF(INDEX(Команды!$A$2:$AN$7500,MATCH(J$3,Команды!$A$2:$A$7500,0),$E95+2)=Команды!$AJ$14,TRUE,FALSE),IF(INDEX(Команды!$A$2:$AN$7500,MATCH(J$3,Команды!$A$2:$A$7500,0),$E95+2)=Команды!$AJ$15,TRUE,FALSE),IF(INDEX(Команды!$A$2:$AN$7500,MATCH(J$3,Команды!$A$2:$A$7500,0),$E95+2)=Команды!$AJ$16,TRUE,FALSE),IF(INDEX(Команды!$A$2:$AN$7500,MATCH(J$3,Команды!$A$2:$A$7500,0),$E95+2)=Команды!$AJ$17,TRUE,FALSE),IF(INDEX(Команды!$A$2:$AN$7500,MATCH(J$3,Команды!$A$2:$A$7500,0),$E95+2)=Команды!$AJ$18,TRUE,FALSE),IF(INDEX(Команды!$A$2:$AN$7500,MATCH(J$3,Команды!$A$2:$A$7500,0),$E95+2)=Команды!$AJ$19,TRUE,FALSE)),INDEX(Команды!$AJ$2:$AL$19,MATCH(INDEX(Команды!$A$2:$AN$7500,MATCH(J$3,Команды!$A$2:$A$7500,0),$E95+2),Команды!$AJ$2:$AJ$19,0),3),0)</f>
        <v>0</v>
      </c>
      <c r="L95" s="342"/>
      <c r="M95" s="174">
        <f>IF(OR(IF(INDEX(Команды!$A$2:$AN$7500,MATCH(M$3,Команды!$A$2:$A$7500,0),$E95+2)=Команды!$AJ$2,TRUE,FALSE),IF(INDEX(Команды!$A$2:$AN$7500,MATCH(M$3,Команды!$A$2:$A$7500,0),$E95+2)=Команды!$AJ$3,TRUE,FALSE),IF(INDEX(Команды!$A$2:$AN$7500,MATCH(M$3,Команды!$A$2:$A$7500,0),$E95+2)=Команды!$AJ$4,TRUE,FALSE),IF(INDEX(Команды!$A$2:$AN$7500,MATCH(M$3,Команды!$A$2:$A$7500,0),$E95+2)=Команды!$AJ$5,TRUE,FALSE),IF(INDEX(Команды!$A$2:$AN$7500,MATCH(M$3,Команды!$A$2:$A$7500,0),$E95+2)=Команды!$AJ$6,TRUE,FALSE),IF(INDEX(Команды!$A$2:$AN$7500,MATCH(M$3,Команды!$A$2:$A$7500,0),$E95+2)=Команды!$AJ$7,TRUE,FALSE),IF(INDEX(Команды!$A$2:$AN$7500,MATCH(M$3,Команды!$A$2:$A$7500,0),$E95+2)=Команды!$AJ$8,TRUE,FALSE),IF(INDEX(Команды!$A$2:$AN$7500,MATCH(M$3,Команды!$A$2:$A$7500,0),$E95+2)=Команды!$AJ$9,TRUE,FALSE),IF(INDEX(Команды!$A$2:$AN$7500,MATCH(M$3,Команды!$A$2:$A$7500,0),$E95+2)=Команды!$AJ$10,TRUE,FALSE),IF(INDEX(Команды!$A$2:$AN$7500,MATCH(M$3,Команды!$A$2:$A$7500,0),$E95+2)=Команды!$AJ$11,TRUE,FALSE),IF(INDEX(Команды!$A$2:$AN$7500,MATCH(M$3,Команды!$A$2:$A$7500,0),$E95+2)=Команды!$AJ$12,TRUE,FALSE),IF(INDEX(Команды!$A$2:$AN$7500,MATCH(M$3,Команды!$A$2:$A$7500,0),$E95+2)=Команды!$AJ$13,TRUE,FALSE),IF(INDEX(Команды!$A$2:$AN$7500,MATCH(M$3,Команды!$A$2:$A$7500,0),$E95+2)=Команды!$AJ$14,TRUE,FALSE),IF(INDEX(Команды!$A$2:$AN$7500,MATCH(M$3,Команды!$A$2:$A$7500,0),$E95+2)=Команды!$AJ$15,TRUE,FALSE),IF(INDEX(Команды!$A$2:$AN$7500,MATCH(M$3,Команды!$A$2:$A$7500,0),$E95+2)=Команды!$AJ$16,TRUE,FALSE),,IF(INDEX(Команды!$A$2:$AN$7500,MATCH(M$3,Команды!$A$2:$A$7500,0),$E95+2)=Команды!$AJ$17,TRUE,FALSE),,IF(INDEX(Команды!$A$2:$AN$7500,MATCH(M$3,Команды!$A$2:$A$7500,0),$E95+2)=Команды!$AJ$18,TRUE,FALSE),,IF(INDEX(Команды!$A$2:$AN$7500,MATCH(M$3,Команды!$A$2:$A$7500,0),$E95+2)=Команды!$AJ$19,TRUE,FALSE)),INDEX(Команды!$AJ$2:$AK$19,MATCH(INDEX(Команды!$A$2:$AN$7500,MATCH(M$3,Команды!$A$2:$A$7500,0),$E95+2),Команды!$AJ$2:$AJ$19,0),2),0)</f>
        <v>0</v>
      </c>
      <c r="N95" s="175">
        <f>IF(OR(IF(INDEX(Команды!$A$2:$AN$7500,MATCH(M$3,Команды!$A$2:$A$7500,0),$E95+2)=Команды!$AJ$2,TRUE,FALSE),IF(INDEX(Команды!$A$2:$AN$7500,MATCH(M$3,Команды!$A$2:$A$7500,0),$E95+2)=Команды!$AJ$3,TRUE,FALSE),IF(INDEX(Команды!$A$2:$AN$7500,MATCH(M$3,Команды!$A$2:$A$7500,0),$E95+2)=Команды!$AJ$4,TRUE,FALSE),IF(INDEX(Команды!$A$2:$AN$7500,MATCH(M$3,Команды!$A$2:$A$7500,0),$E95+2)=Команды!$AJ$5,TRUE,FALSE),IF(INDEX(Команды!$A$2:$AN$7500,MATCH(M$3,Команды!$A$2:$A$7500,0),$E95+2)=Команды!$AJ$6,TRUE,FALSE),IF(INDEX(Команды!$A$2:$AN$7500,MATCH(M$3,Команды!$A$2:$A$7500,0),$E95+2)=Команды!$AJ$7,TRUE,FALSE),IF(INDEX(Команды!$A$2:$AN$7500,MATCH(M$3,Команды!$A$2:$A$7500,0),$E95+2)=Команды!$AJ$8,TRUE,FALSE),IF(INDEX(Команды!$A$2:$AN$7500,MATCH(M$3,Команды!$A$2:$A$7500,0),$E95+2)=Команды!$AJ$9,TRUE,FALSE),IF(INDEX(Команды!$A$2:$AN$7500,MATCH(M$3,Команды!$A$2:$A$7500,0),$E95+2)=Команды!$AJ$10,TRUE,FALSE),IF(INDEX(Команды!$A$2:$AN$7500,MATCH(M$3,Команды!$A$2:$A$7500,0),$E95+2)=Команды!$AJ$11,TRUE,FALSE),IF(INDEX(Команды!$A$2:$AN$7500,MATCH(M$3,Команды!$A$2:$A$7500,0),$E95+2)=Команды!$AJ$12,TRUE,FALSE),IF(INDEX(Команды!$A$2:$AN$7500,MATCH(M$3,Команды!$A$2:$A$7500,0),$E95+2)=Команды!$AJ$13,TRUE,FALSE),IF(INDEX(Команды!$A$2:$AN$7500,MATCH(M$3,Команды!$A$2:$A$7500,0),$E95+2)=Команды!$AJ$14,TRUE,FALSE),IF(INDEX(Команды!$A$2:$AN$7500,MATCH(M$3,Команды!$A$2:$A$7500,0),$E95+2)=Команды!$AJ$15,TRUE,FALSE),IF(INDEX(Команды!$A$2:$AN$7500,MATCH(M$3,Команды!$A$2:$A$7500,0),$E95+2)=Команды!$AJ$16,TRUE,FALSE),IF(INDEX(Команды!$A$2:$AN$7500,MATCH(M$3,Команды!$A$2:$A$7500,0),$E95+2)=Команды!$AJ$17,TRUE,FALSE),IF(INDEX(Команды!$A$2:$AN$7500,MATCH(M$3,Команды!$A$2:$A$7500,0),$E95+2)=Команды!$AJ$18,TRUE,FALSE),IF(INDEX(Команды!$A$2:$AN$7500,MATCH(M$3,Команды!$A$2:$A$7500,0),$E95+2)=Команды!$AJ$19,TRUE,FALSE)),INDEX(Команды!$AJ$2:$AL$19,MATCH(INDEX(Команды!$A$2:$AN$7500,MATCH(M$3,Команды!$A$2:$A$7500,0),$E95+2),Команды!$AJ$2:$AJ$19,0),3),0)</f>
        <v>0</v>
      </c>
      <c r="O95" s="342"/>
      <c r="P95" s="174">
        <f>IF(OR(IF(INDEX(Команды!$A$2:$AN$7500,MATCH(P$3,Команды!$A$2:$A$7500,0),$E95+2)=Команды!$AJ$2,TRUE,FALSE),IF(INDEX(Команды!$A$2:$AN$7500,MATCH(P$3,Команды!$A$2:$A$7500,0),$E95+2)=Команды!$AJ$3,TRUE,FALSE),IF(INDEX(Команды!$A$2:$AN$7500,MATCH(P$3,Команды!$A$2:$A$7500,0),$E95+2)=Команды!$AJ$4,TRUE,FALSE),IF(INDEX(Команды!$A$2:$AN$7500,MATCH(P$3,Команды!$A$2:$A$7500,0),$E95+2)=Команды!$AJ$5,TRUE,FALSE),IF(INDEX(Команды!$A$2:$AN$7500,MATCH(P$3,Команды!$A$2:$A$7500,0),$E95+2)=Команды!$AJ$6,TRUE,FALSE),IF(INDEX(Команды!$A$2:$AN$7500,MATCH(P$3,Команды!$A$2:$A$7500,0),$E95+2)=Команды!$AJ$7,TRUE,FALSE),IF(INDEX(Команды!$A$2:$AN$7500,MATCH(P$3,Команды!$A$2:$A$7500,0),$E95+2)=Команды!$AJ$8,TRUE,FALSE),IF(INDEX(Команды!$A$2:$AN$7500,MATCH(P$3,Команды!$A$2:$A$7500,0),$E95+2)=Команды!$AJ$9,TRUE,FALSE),IF(INDEX(Команды!$A$2:$AN$7500,MATCH(P$3,Команды!$A$2:$A$7500,0),$E95+2)=Команды!$AJ$10,TRUE,FALSE),IF(INDEX(Команды!$A$2:$AN$7500,MATCH(P$3,Команды!$A$2:$A$7500,0),$E95+2)=Команды!$AJ$11,TRUE,FALSE),IF(INDEX(Команды!$A$2:$AN$7500,MATCH(P$3,Команды!$A$2:$A$7500,0),$E95+2)=Команды!$AJ$12,TRUE,FALSE),IF(INDEX(Команды!$A$2:$AN$7500,MATCH(P$3,Команды!$A$2:$A$7500,0),$E95+2)=Команды!$AJ$13,TRUE,FALSE),IF(INDEX(Команды!$A$2:$AN$7500,MATCH(P$3,Команды!$A$2:$A$7500,0),$E95+2)=Команды!$AJ$14,TRUE,FALSE),IF(INDEX(Команды!$A$2:$AN$7500,MATCH(P$3,Команды!$A$2:$A$7500,0),$E95+2)=Команды!$AJ$15,TRUE,FALSE),IF(INDEX(Команды!$A$2:$AN$7500,MATCH(P$3,Команды!$A$2:$A$7500,0),$E95+2)=Команды!$AJ$16,TRUE,FALSE),,IF(INDEX(Команды!$A$2:$AN$7500,MATCH(P$3,Команды!$A$2:$A$7500,0),$E95+2)=Команды!$AJ$17,TRUE,FALSE),,IF(INDEX(Команды!$A$2:$AN$7500,MATCH(P$3,Команды!$A$2:$A$7500,0),$E95+2)=Команды!$AJ$18,TRUE,FALSE),,IF(INDEX(Команды!$A$2:$AN$7500,MATCH(P$3,Команды!$A$2:$A$7500,0),$E95+2)=Команды!$AJ$19,TRUE,FALSE)),INDEX(Команды!$AJ$2:$AK$19,MATCH(INDEX(Команды!$A$2:$AN$7500,MATCH(P$3,Команды!$A$2:$A$7500,0),$E95+2),Команды!$AJ$2:$AJ$19,0),2),0)</f>
        <v>0</v>
      </c>
      <c r="Q95" s="175">
        <f>IF(OR(IF(INDEX(Команды!$A$2:$AN$7500,MATCH(P$3,Команды!$A$2:$A$7500,0),$E95+2)=Команды!$AJ$2,TRUE,FALSE),IF(INDEX(Команды!$A$2:$AN$7500,MATCH(P$3,Команды!$A$2:$A$7500,0),$E95+2)=Команды!$AJ$3,TRUE,FALSE),IF(INDEX(Команды!$A$2:$AN$7500,MATCH(P$3,Команды!$A$2:$A$7500,0),$E95+2)=Команды!$AJ$4,TRUE,FALSE),IF(INDEX(Команды!$A$2:$AN$7500,MATCH(P$3,Команды!$A$2:$A$7500,0),$E95+2)=Команды!$AJ$5,TRUE,FALSE),IF(INDEX(Команды!$A$2:$AN$7500,MATCH(P$3,Команды!$A$2:$A$7500,0),$E95+2)=Команды!$AJ$6,TRUE,FALSE),IF(INDEX(Команды!$A$2:$AN$7500,MATCH(P$3,Команды!$A$2:$A$7500,0),$E95+2)=Команды!$AJ$7,TRUE,FALSE),IF(INDEX(Команды!$A$2:$AN$7500,MATCH(P$3,Команды!$A$2:$A$7500,0),$E95+2)=Команды!$AJ$8,TRUE,FALSE),IF(INDEX(Команды!$A$2:$AN$7500,MATCH(P$3,Команды!$A$2:$A$7500,0),$E95+2)=Команды!$AJ$9,TRUE,FALSE),IF(INDEX(Команды!$A$2:$AN$7500,MATCH(P$3,Команды!$A$2:$A$7500,0),$E95+2)=Команды!$AJ$10,TRUE,FALSE),IF(INDEX(Команды!$A$2:$AN$7500,MATCH(P$3,Команды!$A$2:$A$7500,0),$E95+2)=Команды!$AJ$11,TRUE,FALSE),IF(INDEX(Команды!$A$2:$AN$7500,MATCH(P$3,Команды!$A$2:$A$7500,0),$E95+2)=Команды!$AJ$12,TRUE,FALSE),IF(INDEX(Команды!$A$2:$AN$7500,MATCH(P$3,Команды!$A$2:$A$7500,0),$E95+2)=Команды!$AJ$13,TRUE,FALSE),IF(INDEX(Команды!$A$2:$AN$7500,MATCH(P$3,Команды!$A$2:$A$7500,0),$E95+2)=Команды!$AJ$14,TRUE,FALSE),IF(INDEX(Команды!$A$2:$AN$7500,MATCH(P$3,Команды!$A$2:$A$7500,0),$E95+2)=Команды!$AJ$15,TRUE,FALSE),IF(INDEX(Команды!$A$2:$AN$7500,MATCH(P$3,Команды!$A$2:$A$7500,0),$E95+2)=Команды!$AJ$16,TRUE,FALSE),IF(INDEX(Команды!$A$2:$AN$7500,MATCH(P$3,Команды!$A$2:$A$7500,0),$E95+2)=Команды!$AJ$17,TRUE,FALSE),IF(INDEX(Команды!$A$2:$AN$7500,MATCH(P$3,Команды!$A$2:$A$7500,0),$E95+2)=Команды!$AJ$18,TRUE,FALSE),IF(INDEX(Команды!$A$2:$AN$7500,MATCH(P$3,Команды!$A$2:$A$7500,0),$E95+2)=Команды!$AJ$19,TRUE,FALSE)),INDEX(Команды!$AJ$2:$AL$19,MATCH(INDEX(Команды!$A$2:$AN$7500,MATCH(P$3,Команды!$A$2:$A$7500,0),$E95+2),Команды!$AJ$2:$AJ$19,0),3),0)</f>
        <v>0</v>
      </c>
      <c r="R95" s="342"/>
      <c r="S95" s="174">
        <f>IF(OR(IF(INDEX(Команды!$A$2:$AN$7500,MATCH(S$3,Команды!$A$2:$A$7500,0),$E95+2)=Команды!$AJ$2,TRUE,FALSE),IF(INDEX(Команды!$A$2:$AN$7500,MATCH(S$3,Команды!$A$2:$A$7500,0),$E95+2)=Команды!$AJ$3,TRUE,FALSE),IF(INDEX(Команды!$A$2:$AN$7500,MATCH(S$3,Команды!$A$2:$A$7500,0),$E95+2)=Команды!$AJ$4,TRUE,FALSE),IF(INDEX(Команды!$A$2:$AN$7500,MATCH(S$3,Команды!$A$2:$A$7500,0),$E95+2)=Команды!$AJ$5,TRUE,FALSE),IF(INDEX(Команды!$A$2:$AN$7500,MATCH(S$3,Команды!$A$2:$A$7500,0),$E95+2)=Команды!$AJ$6,TRUE,FALSE),IF(INDEX(Команды!$A$2:$AN$7500,MATCH(S$3,Команды!$A$2:$A$7500,0),$E95+2)=Команды!$AJ$7,TRUE,FALSE),IF(INDEX(Команды!$A$2:$AN$7500,MATCH(S$3,Команды!$A$2:$A$7500,0),$E95+2)=Команды!$AJ$8,TRUE,FALSE),IF(INDEX(Команды!$A$2:$AN$7500,MATCH(S$3,Команды!$A$2:$A$7500,0),$E95+2)=Команды!$AJ$9,TRUE,FALSE),IF(INDEX(Команды!$A$2:$AN$7500,MATCH(S$3,Команды!$A$2:$A$7500,0),$E95+2)=Команды!$AJ$10,TRUE,FALSE),IF(INDEX(Команды!$A$2:$AN$7500,MATCH(S$3,Команды!$A$2:$A$7500,0),$E95+2)=Команды!$AJ$11,TRUE,FALSE),IF(INDEX(Команды!$A$2:$AN$7500,MATCH(S$3,Команды!$A$2:$A$7500,0),$E95+2)=Команды!$AJ$12,TRUE,FALSE),IF(INDEX(Команды!$A$2:$AN$7500,MATCH(S$3,Команды!$A$2:$A$7500,0),$E95+2)=Команды!$AJ$13,TRUE,FALSE),IF(INDEX(Команды!$A$2:$AN$7500,MATCH(S$3,Команды!$A$2:$A$7500,0),$E95+2)=Команды!$AJ$14,TRUE,FALSE),IF(INDEX(Команды!$A$2:$AN$7500,MATCH(S$3,Команды!$A$2:$A$7500,0),$E95+2)=Команды!$AJ$15,TRUE,FALSE),IF(INDEX(Команды!$A$2:$AN$7500,MATCH(S$3,Команды!$A$2:$A$7500,0),$E95+2)=Команды!$AJ$16,TRUE,FALSE),,IF(INDEX(Команды!$A$2:$AN$7500,MATCH(S$3,Команды!$A$2:$A$7500,0),$E95+2)=Команды!$AJ$17,TRUE,FALSE),,IF(INDEX(Команды!$A$2:$AN$7500,MATCH(S$3,Команды!$A$2:$A$7500,0),$E95+2)=Команды!$AJ$18,TRUE,FALSE),,IF(INDEX(Команды!$A$2:$AN$7500,MATCH(S$3,Команды!$A$2:$A$7500,0),$E95+2)=Команды!$AJ$19,TRUE,FALSE)),INDEX(Команды!$AJ$2:$AK$19,MATCH(INDEX(Команды!$A$2:$AN$7500,MATCH(S$3,Команды!$A$2:$A$7500,0),$E95+2),Команды!$AJ$2:$AJ$19,0),2),0)</f>
        <v>0</v>
      </c>
      <c r="T95" s="175">
        <f>IF(OR(IF(INDEX(Команды!$A$2:$AN$7500,MATCH(S$3,Команды!$A$2:$A$7500,0),$E95+2)=Команды!$AJ$2,TRUE,FALSE),IF(INDEX(Команды!$A$2:$AN$7500,MATCH(S$3,Команды!$A$2:$A$7500,0),$E95+2)=Команды!$AJ$3,TRUE,FALSE),IF(INDEX(Команды!$A$2:$AN$7500,MATCH(S$3,Команды!$A$2:$A$7500,0),$E95+2)=Команды!$AJ$4,TRUE,FALSE),IF(INDEX(Команды!$A$2:$AN$7500,MATCH(S$3,Команды!$A$2:$A$7500,0),$E95+2)=Команды!$AJ$5,TRUE,FALSE),IF(INDEX(Команды!$A$2:$AN$7500,MATCH(S$3,Команды!$A$2:$A$7500,0),$E95+2)=Команды!$AJ$6,TRUE,FALSE),IF(INDEX(Команды!$A$2:$AN$7500,MATCH(S$3,Команды!$A$2:$A$7500,0),$E95+2)=Команды!$AJ$7,TRUE,FALSE),IF(INDEX(Команды!$A$2:$AN$7500,MATCH(S$3,Команды!$A$2:$A$7500,0),$E95+2)=Команды!$AJ$8,TRUE,FALSE),IF(INDEX(Команды!$A$2:$AN$7500,MATCH(S$3,Команды!$A$2:$A$7500,0),$E95+2)=Команды!$AJ$9,TRUE,FALSE),IF(INDEX(Команды!$A$2:$AN$7500,MATCH(S$3,Команды!$A$2:$A$7500,0),$E95+2)=Команды!$AJ$10,TRUE,FALSE),IF(INDEX(Команды!$A$2:$AN$7500,MATCH(S$3,Команды!$A$2:$A$7500,0),$E95+2)=Команды!$AJ$11,TRUE,FALSE),IF(INDEX(Команды!$A$2:$AN$7500,MATCH(S$3,Команды!$A$2:$A$7500,0),$E95+2)=Команды!$AJ$12,TRUE,FALSE),IF(INDEX(Команды!$A$2:$AN$7500,MATCH(S$3,Команды!$A$2:$A$7500,0),$E95+2)=Команды!$AJ$13,TRUE,FALSE),IF(INDEX(Команды!$A$2:$AN$7500,MATCH(S$3,Команды!$A$2:$A$7500,0),$E95+2)=Команды!$AJ$14,TRUE,FALSE),IF(INDEX(Команды!$A$2:$AN$7500,MATCH(S$3,Команды!$A$2:$A$7500,0),$E95+2)=Команды!$AJ$15,TRUE,FALSE),IF(INDEX(Команды!$A$2:$AN$7500,MATCH(S$3,Команды!$A$2:$A$7500,0),$E95+2)=Команды!$AJ$16,TRUE,FALSE),IF(INDEX(Команды!$A$2:$AN$7500,MATCH(S$3,Команды!$A$2:$A$7500,0),$E95+2)=Команды!$AJ$17,TRUE,FALSE),IF(INDEX(Команды!$A$2:$AN$7500,MATCH(S$3,Команды!$A$2:$A$7500,0),$E95+2)=Команды!$AJ$18,TRUE,FALSE),IF(INDEX(Команды!$A$2:$AN$7500,MATCH(S$3,Команды!$A$2:$A$7500,0),$E95+2)=Команды!$AJ$19,TRUE,FALSE)),INDEX(Команды!$AJ$2:$AL$19,MATCH(INDEX(Команды!$A$2:$AN$7500,MATCH(S$3,Команды!$A$2:$A$7500,0),$E95+2),Команды!$AJ$2:$AJ$19,0),3),0)</f>
        <v>0</v>
      </c>
      <c r="U95" s="342"/>
      <c r="V95" s="174">
        <f>IF(OR(IF(INDEX(Команды!$A$2:$AN$7500,MATCH(V$3,Команды!$A$2:$A$7500,0),$E95+2)=Команды!$AJ$2,TRUE,FALSE),IF(INDEX(Команды!$A$2:$AN$7500,MATCH(V$3,Команды!$A$2:$A$7500,0),$E95+2)=Команды!$AJ$3,TRUE,FALSE),IF(INDEX(Команды!$A$2:$AN$7500,MATCH(V$3,Команды!$A$2:$A$7500,0),$E95+2)=Команды!$AJ$4,TRUE,FALSE),IF(INDEX(Команды!$A$2:$AN$7500,MATCH(V$3,Команды!$A$2:$A$7500,0),$E95+2)=Команды!$AJ$5,TRUE,FALSE),IF(INDEX(Команды!$A$2:$AN$7500,MATCH(V$3,Команды!$A$2:$A$7500,0),$E95+2)=Команды!$AJ$6,TRUE,FALSE),IF(INDEX(Команды!$A$2:$AN$7500,MATCH(V$3,Команды!$A$2:$A$7500,0),$E95+2)=Команды!$AJ$7,TRUE,FALSE),IF(INDEX(Команды!$A$2:$AN$7500,MATCH(V$3,Команды!$A$2:$A$7500,0),$E95+2)=Команды!$AJ$8,TRUE,FALSE),IF(INDEX(Команды!$A$2:$AN$7500,MATCH(V$3,Команды!$A$2:$A$7500,0),$E95+2)=Команды!$AJ$9,TRUE,FALSE),IF(INDEX(Команды!$A$2:$AN$7500,MATCH(V$3,Команды!$A$2:$A$7500,0),$E95+2)=Команды!$AJ$10,TRUE,FALSE),IF(INDEX(Команды!$A$2:$AN$7500,MATCH(V$3,Команды!$A$2:$A$7500,0),$E95+2)=Команды!$AJ$11,TRUE,FALSE),IF(INDEX(Команды!$A$2:$AN$7500,MATCH(V$3,Команды!$A$2:$A$7500,0),$E95+2)=Команды!$AJ$12,TRUE,FALSE),IF(INDEX(Команды!$A$2:$AN$7500,MATCH(V$3,Команды!$A$2:$A$7500,0),$E95+2)=Команды!$AJ$13,TRUE,FALSE),IF(INDEX(Команды!$A$2:$AN$7500,MATCH(V$3,Команды!$A$2:$A$7500,0),$E95+2)=Команды!$AJ$14,TRUE,FALSE),IF(INDEX(Команды!$A$2:$AN$7500,MATCH(V$3,Команды!$A$2:$A$7500,0),$E95+2)=Команды!$AJ$15,TRUE,FALSE),IF(INDEX(Команды!$A$2:$AN$7500,MATCH(V$3,Команды!$A$2:$A$7500,0),$E95+2)=Команды!$AJ$16,TRUE,FALSE),,IF(INDEX(Команды!$A$2:$AN$7500,MATCH(V$3,Команды!$A$2:$A$7500,0),$E95+2)=Команды!$AJ$17,TRUE,FALSE),,IF(INDEX(Команды!$A$2:$AN$7500,MATCH(V$3,Команды!$A$2:$A$7500,0),$E95+2)=Команды!$AJ$18,TRUE,FALSE),,IF(INDEX(Команды!$A$2:$AN$7500,MATCH(V$3,Команды!$A$2:$A$7500,0),$E95+2)=Команды!$AJ$19,TRUE,FALSE)),INDEX(Команды!$AJ$2:$AK$19,MATCH(INDEX(Команды!$A$2:$AN$7500,MATCH(V$3,Команды!$A$2:$A$7500,0),$E95+2),Команды!$AJ$2:$AJ$19,0),2),0)</f>
        <v>0</v>
      </c>
      <c r="W95" s="175">
        <f>IF(OR(IF(INDEX(Команды!$A$2:$AN$7500,MATCH(V$3,Команды!$A$2:$A$7500,0),$E95+2)=Команды!$AJ$2,TRUE,FALSE),IF(INDEX(Команды!$A$2:$AN$7500,MATCH(V$3,Команды!$A$2:$A$7500,0),$E95+2)=Команды!$AJ$3,TRUE,FALSE),IF(INDEX(Команды!$A$2:$AN$7500,MATCH(V$3,Команды!$A$2:$A$7500,0),$E95+2)=Команды!$AJ$4,TRUE,FALSE),IF(INDEX(Команды!$A$2:$AN$7500,MATCH(V$3,Команды!$A$2:$A$7500,0),$E95+2)=Команды!$AJ$5,TRUE,FALSE),IF(INDEX(Команды!$A$2:$AN$7500,MATCH(V$3,Команды!$A$2:$A$7500,0),$E95+2)=Команды!$AJ$6,TRUE,FALSE),IF(INDEX(Команды!$A$2:$AN$7500,MATCH(V$3,Команды!$A$2:$A$7500,0),$E95+2)=Команды!$AJ$7,TRUE,FALSE),IF(INDEX(Команды!$A$2:$AN$7500,MATCH(V$3,Команды!$A$2:$A$7500,0),$E95+2)=Команды!$AJ$8,TRUE,FALSE),IF(INDEX(Команды!$A$2:$AN$7500,MATCH(V$3,Команды!$A$2:$A$7500,0),$E95+2)=Команды!$AJ$9,TRUE,FALSE),IF(INDEX(Команды!$A$2:$AN$7500,MATCH(V$3,Команды!$A$2:$A$7500,0),$E95+2)=Команды!$AJ$10,TRUE,FALSE),IF(INDEX(Команды!$A$2:$AN$7500,MATCH(V$3,Команды!$A$2:$A$7500,0),$E95+2)=Команды!$AJ$11,TRUE,FALSE),IF(INDEX(Команды!$A$2:$AN$7500,MATCH(V$3,Команды!$A$2:$A$7500,0),$E95+2)=Команды!$AJ$12,TRUE,FALSE),IF(INDEX(Команды!$A$2:$AN$7500,MATCH(V$3,Команды!$A$2:$A$7500,0),$E95+2)=Команды!$AJ$13,TRUE,FALSE),IF(INDEX(Команды!$A$2:$AN$7500,MATCH(V$3,Команды!$A$2:$A$7500,0),$E95+2)=Команды!$AJ$14,TRUE,FALSE),IF(INDEX(Команды!$A$2:$AN$7500,MATCH(V$3,Команды!$A$2:$A$7500,0),$E95+2)=Команды!$AJ$15,TRUE,FALSE),IF(INDEX(Команды!$A$2:$AN$7500,MATCH(V$3,Команды!$A$2:$A$7500,0),$E95+2)=Команды!$AJ$16,TRUE,FALSE),IF(INDEX(Команды!$A$2:$AN$7500,MATCH(V$3,Команды!$A$2:$A$7500,0),$E95+2)=Команды!$AJ$17,TRUE,FALSE),IF(INDEX(Команды!$A$2:$AN$7500,MATCH(V$3,Команды!$A$2:$A$7500,0),$E95+2)=Команды!$AJ$18,TRUE,FALSE),IF(INDEX(Команды!$A$2:$AN$7500,MATCH(V$3,Команды!$A$2:$A$7500,0),$E95+2)=Команды!$AJ$19,TRUE,FALSE)),INDEX(Команды!$AJ$2:$AL$19,MATCH(INDEX(Команды!$A$2:$AN$7500,MATCH(V$3,Команды!$A$2:$A$7500,0),$E95+2),Команды!$AJ$2:$AJ$19,0),3),0)</f>
        <v>0</v>
      </c>
      <c r="X95" s="342"/>
      <c r="Y95" s="174">
        <f>IF(OR(IF(INDEX(Команды!$A$2:$AN$7500,MATCH(Y$3,Команды!$A$2:$A$7500,0),$E95+2)=Команды!$AJ$2,TRUE,FALSE),IF(INDEX(Команды!$A$2:$AN$7500,MATCH(Y$3,Команды!$A$2:$A$7500,0),$E95+2)=Команды!$AJ$3,TRUE,FALSE),IF(INDEX(Команды!$A$2:$AN$7500,MATCH(Y$3,Команды!$A$2:$A$7500,0),$E95+2)=Команды!$AJ$4,TRUE,FALSE),IF(INDEX(Команды!$A$2:$AN$7500,MATCH(Y$3,Команды!$A$2:$A$7500,0),$E95+2)=Команды!$AJ$5,TRUE,FALSE),IF(INDEX(Команды!$A$2:$AN$7500,MATCH(Y$3,Команды!$A$2:$A$7500,0),$E95+2)=Команды!$AJ$6,TRUE,FALSE),IF(INDEX(Команды!$A$2:$AN$7500,MATCH(Y$3,Команды!$A$2:$A$7500,0),$E95+2)=Команды!$AJ$7,TRUE,FALSE),IF(INDEX(Команды!$A$2:$AN$7500,MATCH(Y$3,Команды!$A$2:$A$7500,0),$E95+2)=Команды!$AJ$8,TRUE,FALSE),IF(INDEX(Команды!$A$2:$AN$7500,MATCH(Y$3,Команды!$A$2:$A$7500,0),$E95+2)=Команды!$AJ$9,TRUE,FALSE),IF(INDEX(Команды!$A$2:$AN$7500,MATCH(Y$3,Команды!$A$2:$A$7500,0),$E95+2)=Команды!$AJ$10,TRUE,FALSE),IF(INDEX(Команды!$A$2:$AN$7500,MATCH(Y$3,Команды!$A$2:$A$7500,0),$E95+2)=Команды!$AJ$11,TRUE,FALSE),IF(INDEX(Команды!$A$2:$AN$7500,MATCH(Y$3,Команды!$A$2:$A$7500,0),$E95+2)=Команды!$AJ$12,TRUE,FALSE),IF(INDEX(Команды!$A$2:$AN$7500,MATCH(Y$3,Команды!$A$2:$A$7500,0),$E95+2)=Команды!$AJ$13,TRUE,FALSE),IF(INDEX(Команды!$A$2:$AN$7500,MATCH(Y$3,Команды!$A$2:$A$7500,0),$E95+2)=Команды!$AJ$14,TRUE,FALSE),IF(INDEX(Команды!$A$2:$AN$7500,MATCH(Y$3,Команды!$A$2:$A$7500,0),$E95+2)=Команды!$AJ$15,TRUE,FALSE),IF(INDEX(Команды!$A$2:$AN$7500,MATCH(Y$3,Команды!$A$2:$A$7500,0),$E95+2)=Команды!$AJ$16,TRUE,FALSE),,IF(INDEX(Команды!$A$2:$AN$7500,MATCH(Y$3,Команды!$A$2:$A$7500,0),$E95+2)=Команды!$AJ$17,TRUE,FALSE),,IF(INDEX(Команды!$A$2:$AN$7500,MATCH(Y$3,Команды!$A$2:$A$7500,0),$E95+2)=Команды!$AJ$18,TRUE,FALSE),,IF(INDEX(Команды!$A$2:$AN$7500,MATCH(Y$3,Команды!$A$2:$A$7500,0),$E95+2)=Команды!$AJ$19,TRUE,FALSE)),INDEX(Команды!$AJ$2:$AK$19,MATCH(INDEX(Команды!$A$2:$AN$7500,MATCH(Y$3,Команды!$A$2:$A$7500,0),$E95+2),Команды!$AJ$2:$AJ$19,0),2),0)</f>
        <v>0</v>
      </c>
      <c r="Z95" s="175">
        <f>IF(OR(IF(INDEX(Команды!$A$2:$AN$7500,MATCH(Y$3,Команды!$A$2:$A$7500,0),$E95+2)=Команды!$AJ$2,TRUE,FALSE),IF(INDEX(Команды!$A$2:$AN$7500,MATCH(Y$3,Команды!$A$2:$A$7500,0),$E95+2)=Команды!$AJ$3,TRUE,FALSE),IF(INDEX(Команды!$A$2:$AN$7500,MATCH(Y$3,Команды!$A$2:$A$7500,0),$E95+2)=Команды!$AJ$4,TRUE,FALSE),IF(INDEX(Команды!$A$2:$AN$7500,MATCH(Y$3,Команды!$A$2:$A$7500,0),$E95+2)=Команды!$AJ$5,TRUE,FALSE),IF(INDEX(Команды!$A$2:$AN$7500,MATCH(Y$3,Команды!$A$2:$A$7500,0),$E95+2)=Команды!$AJ$6,TRUE,FALSE),IF(INDEX(Команды!$A$2:$AN$7500,MATCH(Y$3,Команды!$A$2:$A$7500,0),$E95+2)=Команды!$AJ$7,TRUE,FALSE),IF(INDEX(Команды!$A$2:$AN$7500,MATCH(Y$3,Команды!$A$2:$A$7500,0),$E95+2)=Команды!$AJ$8,TRUE,FALSE),IF(INDEX(Команды!$A$2:$AN$7500,MATCH(Y$3,Команды!$A$2:$A$7500,0),$E95+2)=Команды!$AJ$9,TRUE,FALSE),IF(INDEX(Команды!$A$2:$AN$7500,MATCH(Y$3,Команды!$A$2:$A$7500,0),$E95+2)=Команды!$AJ$10,TRUE,FALSE),IF(INDEX(Команды!$A$2:$AN$7500,MATCH(Y$3,Команды!$A$2:$A$7500,0),$E95+2)=Команды!$AJ$11,TRUE,FALSE),IF(INDEX(Команды!$A$2:$AN$7500,MATCH(Y$3,Команды!$A$2:$A$7500,0),$E95+2)=Команды!$AJ$12,TRUE,FALSE),IF(INDEX(Команды!$A$2:$AN$7500,MATCH(Y$3,Команды!$A$2:$A$7500,0),$E95+2)=Команды!$AJ$13,TRUE,FALSE),IF(INDEX(Команды!$A$2:$AN$7500,MATCH(Y$3,Команды!$A$2:$A$7500,0),$E95+2)=Команды!$AJ$14,TRUE,FALSE),IF(INDEX(Команды!$A$2:$AN$7500,MATCH(Y$3,Команды!$A$2:$A$7500,0),$E95+2)=Команды!$AJ$15,TRUE,FALSE),IF(INDEX(Команды!$A$2:$AN$7500,MATCH(Y$3,Команды!$A$2:$A$7500,0),$E95+2)=Команды!$AJ$16,TRUE,FALSE),IF(INDEX(Команды!$A$2:$AN$7500,MATCH(Y$3,Команды!$A$2:$A$7500,0),$E95+2)=Команды!$AJ$17,TRUE,FALSE),IF(INDEX(Команды!$A$2:$AN$7500,MATCH(Y$3,Команды!$A$2:$A$7500,0),$E95+2)=Команды!$AJ$18,TRUE,FALSE),IF(INDEX(Команды!$A$2:$AN$7500,MATCH(Y$3,Команды!$A$2:$A$7500,0),$E95+2)=Команды!$AJ$19,TRUE,FALSE)),INDEX(Команды!$AJ$2:$AL$19,MATCH(INDEX(Команды!$A$2:$AN$7500,MATCH(Y$3,Команды!$A$2:$A$7500,0),$E95+2),Команды!$AJ$2:$AJ$19,0),3),0)</f>
        <v>0</v>
      </c>
      <c r="AA95" s="342"/>
      <c r="AB95" s="174">
        <f>IF(OR(IF(INDEX(Команды!$A$2:$AN$7500,MATCH(AB$3,Команды!$A$2:$A$7500,0),$E95+2)=Команды!$AJ$2,TRUE,FALSE),IF(INDEX(Команды!$A$2:$AN$7500,MATCH(AB$3,Команды!$A$2:$A$7500,0),$E95+2)=Команды!$AJ$3,TRUE,FALSE),IF(INDEX(Команды!$A$2:$AN$7500,MATCH(AB$3,Команды!$A$2:$A$7500,0),$E95+2)=Команды!$AJ$4,TRUE,FALSE),IF(INDEX(Команды!$A$2:$AN$7500,MATCH(AB$3,Команды!$A$2:$A$7500,0),$E95+2)=Команды!$AJ$5,TRUE,FALSE),IF(INDEX(Команды!$A$2:$AN$7500,MATCH(AB$3,Команды!$A$2:$A$7500,0),$E95+2)=Команды!$AJ$6,TRUE,FALSE),IF(INDEX(Команды!$A$2:$AN$7500,MATCH(AB$3,Команды!$A$2:$A$7500,0),$E95+2)=Команды!$AJ$7,TRUE,FALSE),IF(INDEX(Команды!$A$2:$AN$7500,MATCH(AB$3,Команды!$A$2:$A$7500,0),$E95+2)=Команды!$AJ$8,TRUE,FALSE),IF(INDEX(Команды!$A$2:$AN$7500,MATCH(AB$3,Команды!$A$2:$A$7500,0),$E95+2)=Команды!$AJ$9,TRUE,FALSE),IF(INDEX(Команды!$A$2:$AN$7500,MATCH(AB$3,Команды!$A$2:$A$7500,0),$E95+2)=Команды!$AJ$10,TRUE,FALSE),IF(INDEX(Команды!$A$2:$AN$7500,MATCH(AB$3,Команды!$A$2:$A$7500,0),$E95+2)=Команды!$AJ$11,TRUE,FALSE),IF(INDEX(Команды!$A$2:$AN$7500,MATCH(AB$3,Команды!$A$2:$A$7500,0),$E95+2)=Команды!$AJ$12,TRUE,FALSE),IF(INDEX(Команды!$A$2:$AN$7500,MATCH(AB$3,Команды!$A$2:$A$7500,0),$E95+2)=Команды!$AJ$13,TRUE,FALSE),IF(INDEX(Команды!$A$2:$AN$7500,MATCH(AB$3,Команды!$A$2:$A$7500,0),$E95+2)=Команды!$AJ$14,TRUE,FALSE),IF(INDEX(Команды!$A$2:$AN$7500,MATCH(AB$3,Команды!$A$2:$A$7500,0),$E95+2)=Команды!$AJ$15,TRUE,FALSE),IF(INDEX(Команды!$A$2:$AN$7500,MATCH(AB$3,Команды!$A$2:$A$7500,0),$E95+2)=Команды!$AJ$16,TRUE,FALSE),,IF(INDEX(Команды!$A$2:$AN$7500,MATCH(AB$3,Команды!$A$2:$A$7500,0),$E95+2)=Команды!$AJ$17,TRUE,FALSE),,IF(INDEX(Команды!$A$2:$AN$7500,MATCH(AB$3,Команды!$A$2:$A$7500,0),$E95+2)=Команды!$AJ$18,TRUE,FALSE),,IF(INDEX(Команды!$A$2:$AN$7500,MATCH(AB$3,Команды!$A$2:$A$7500,0),$E95+2)=Команды!$AJ$19,TRUE,FALSE)),INDEX(Команды!$AJ$2:$AK$19,MATCH(INDEX(Команды!$A$2:$AN$7500,MATCH(AB$3,Команды!$A$2:$A$7500,0),$E95+2),Команды!$AJ$2:$AJ$19,0),2),0)</f>
        <v>0</v>
      </c>
      <c r="AC95" s="175">
        <f>IF(OR(IF(INDEX(Команды!$A$2:$AN$7500,MATCH(AB$3,Команды!$A$2:$A$7500,0),$E95+2)=Команды!$AJ$2,TRUE,FALSE),IF(INDEX(Команды!$A$2:$AN$7500,MATCH(AB$3,Команды!$A$2:$A$7500,0),$E95+2)=Команды!$AJ$3,TRUE,FALSE),IF(INDEX(Команды!$A$2:$AN$7500,MATCH(AB$3,Команды!$A$2:$A$7500,0),$E95+2)=Команды!$AJ$4,TRUE,FALSE),IF(INDEX(Команды!$A$2:$AN$7500,MATCH(AB$3,Команды!$A$2:$A$7500,0),$E95+2)=Команды!$AJ$5,TRUE,FALSE),IF(INDEX(Команды!$A$2:$AN$7500,MATCH(AB$3,Команды!$A$2:$A$7500,0),$E95+2)=Команды!$AJ$6,TRUE,FALSE),IF(INDEX(Команды!$A$2:$AN$7500,MATCH(AB$3,Команды!$A$2:$A$7500,0),$E95+2)=Команды!$AJ$7,TRUE,FALSE),IF(INDEX(Команды!$A$2:$AN$7500,MATCH(AB$3,Команды!$A$2:$A$7500,0),$E95+2)=Команды!$AJ$8,TRUE,FALSE),IF(INDEX(Команды!$A$2:$AN$7500,MATCH(AB$3,Команды!$A$2:$A$7500,0),$E95+2)=Команды!$AJ$9,TRUE,FALSE),IF(INDEX(Команды!$A$2:$AN$7500,MATCH(AB$3,Команды!$A$2:$A$7500,0),$E95+2)=Команды!$AJ$10,TRUE,FALSE),IF(INDEX(Команды!$A$2:$AN$7500,MATCH(AB$3,Команды!$A$2:$A$7500,0),$E95+2)=Команды!$AJ$11,TRUE,FALSE),IF(INDEX(Команды!$A$2:$AN$7500,MATCH(AB$3,Команды!$A$2:$A$7500,0),$E95+2)=Команды!$AJ$12,TRUE,FALSE),IF(INDEX(Команды!$A$2:$AN$7500,MATCH(AB$3,Команды!$A$2:$A$7500,0),$E95+2)=Команды!$AJ$13,TRUE,FALSE),IF(INDEX(Команды!$A$2:$AN$7500,MATCH(AB$3,Команды!$A$2:$A$7500,0),$E95+2)=Команды!$AJ$14,TRUE,FALSE),IF(INDEX(Команды!$A$2:$AN$7500,MATCH(AB$3,Команды!$A$2:$A$7500,0),$E95+2)=Команды!$AJ$15,TRUE,FALSE),IF(INDEX(Команды!$A$2:$AN$7500,MATCH(AB$3,Команды!$A$2:$A$7500,0),$E95+2)=Команды!$AJ$16,TRUE,FALSE),IF(INDEX(Команды!$A$2:$AN$7500,MATCH(AB$3,Команды!$A$2:$A$7500,0),$E95+2)=Команды!$AJ$17,TRUE,FALSE),IF(INDEX(Команды!$A$2:$AN$7500,MATCH(AB$3,Команды!$A$2:$A$7500,0),$E95+2)=Команды!$AJ$18,TRUE,FALSE),IF(INDEX(Команды!$A$2:$AN$7500,MATCH(AB$3,Команды!$A$2:$A$7500,0),$E95+2)=Команды!$AJ$19,TRUE,FALSE)),INDEX(Команды!$AJ$2:$AL$19,MATCH(INDEX(Команды!$A$2:$AN$7500,MATCH(AB$3,Команды!$A$2:$A$7500,0),$E95+2),Команды!$AJ$2:$AJ$19,0),3),0)</f>
        <v>0</v>
      </c>
      <c r="AD95" s="342"/>
      <c r="AE95" s="174">
        <f>IF(OR(IF(INDEX(Команды!$A$2:$AN$7500,MATCH(AE$3,Команды!$A$2:$A$7500,0),$E95+2)=Команды!$AJ$2,TRUE,FALSE),IF(INDEX(Команды!$A$2:$AN$7500,MATCH(AE$3,Команды!$A$2:$A$7500,0),$E95+2)=Команды!$AJ$3,TRUE,FALSE),IF(INDEX(Команды!$A$2:$AN$7500,MATCH(AE$3,Команды!$A$2:$A$7500,0),$E95+2)=Команды!$AJ$4,TRUE,FALSE),IF(INDEX(Команды!$A$2:$AN$7500,MATCH(AE$3,Команды!$A$2:$A$7500,0),$E95+2)=Команды!$AJ$5,TRUE,FALSE),IF(INDEX(Команды!$A$2:$AN$7500,MATCH(AE$3,Команды!$A$2:$A$7500,0),$E95+2)=Команды!$AJ$6,TRUE,FALSE),IF(INDEX(Команды!$A$2:$AN$7500,MATCH(AE$3,Команды!$A$2:$A$7500,0),$E95+2)=Команды!$AJ$7,TRUE,FALSE),IF(INDEX(Команды!$A$2:$AN$7500,MATCH(AE$3,Команды!$A$2:$A$7500,0),$E95+2)=Команды!$AJ$8,TRUE,FALSE),IF(INDEX(Команды!$A$2:$AN$7500,MATCH(AE$3,Команды!$A$2:$A$7500,0),$E95+2)=Команды!$AJ$9,TRUE,FALSE),IF(INDEX(Команды!$A$2:$AN$7500,MATCH(AE$3,Команды!$A$2:$A$7500,0),$E95+2)=Команды!$AJ$10,TRUE,FALSE),IF(INDEX(Команды!$A$2:$AN$7500,MATCH(AE$3,Команды!$A$2:$A$7500,0),$E95+2)=Команды!$AJ$11,TRUE,FALSE),IF(INDEX(Команды!$A$2:$AN$7500,MATCH(AE$3,Команды!$A$2:$A$7500,0),$E95+2)=Команды!$AJ$12,TRUE,FALSE),IF(INDEX(Команды!$A$2:$AN$7500,MATCH(AE$3,Команды!$A$2:$A$7500,0),$E95+2)=Команды!$AJ$13,TRUE,FALSE),IF(INDEX(Команды!$A$2:$AN$7500,MATCH(AE$3,Команды!$A$2:$A$7500,0),$E95+2)=Команды!$AJ$14,TRUE,FALSE),IF(INDEX(Команды!$A$2:$AN$7500,MATCH(AE$3,Команды!$A$2:$A$7500,0),$E95+2)=Команды!$AJ$15,TRUE,FALSE),IF(INDEX(Команды!$A$2:$AN$7500,MATCH(AE$3,Команды!$A$2:$A$7500,0),$E95+2)=Команды!$AJ$16,TRUE,FALSE),,IF(INDEX(Команды!$A$2:$AN$7500,MATCH(AE$3,Команды!$A$2:$A$7500,0),$E95+2)=Команды!$AJ$17,TRUE,FALSE),,IF(INDEX(Команды!$A$2:$AN$7500,MATCH(AE$3,Команды!$A$2:$A$7500,0),$E95+2)=Команды!$AJ$18,TRUE,FALSE),,IF(INDEX(Команды!$A$2:$AN$7500,MATCH(AE$3,Команды!$A$2:$A$7500,0),$E95+2)=Команды!$AJ$19,TRUE,FALSE)),INDEX(Команды!$AJ$2:$AK$19,MATCH(INDEX(Команды!$A$2:$AN$7500,MATCH(AE$3,Команды!$A$2:$A$7500,0),$E95+2),Команды!$AJ$2:$AJ$19,0),2),0)</f>
        <v>0</v>
      </c>
      <c r="AF95" s="175">
        <f>IF(OR(IF(INDEX(Команды!$A$2:$AN$7500,MATCH(AE$3,Команды!$A$2:$A$7500,0),$E95+2)=Команды!$AJ$2,TRUE,FALSE),IF(INDEX(Команды!$A$2:$AN$7500,MATCH(AE$3,Команды!$A$2:$A$7500,0),$E95+2)=Команды!$AJ$3,TRUE,FALSE),IF(INDEX(Команды!$A$2:$AN$7500,MATCH(AE$3,Команды!$A$2:$A$7500,0),$E95+2)=Команды!$AJ$4,TRUE,FALSE),IF(INDEX(Команды!$A$2:$AN$7500,MATCH(AE$3,Команды!$A$2:$A$7500,0),$E95+2)=Команды!$AJ$5,TRUE,FALSE),IF(INDEX(Команды!$A$2:$AN$7500,MATCH(AE$3,Команды!$A$2:$A$7500,0),$E95+2)=Команды!$AJ$6,TRUE,FALSE),IF(INDEX(Команды!$A$2:$AN$7500,MATCH(AE$3,Команды!$A$2:$A$7500,0),$E95+2)=Команды!$AJ$7,TRUE,FALSE),IF(INDEX(Команды!$A$2:$AN$7500,MATCH(AE$3,Команды!$A$2:$A$7500,0),$E95+2)=Команды!$AJ$8,TRUE,FALSE),IF(INDEX(Команды!$A$2:$AN$7500,MATCH(AE$3,Команды!$A$2:$A$7500,0),$E95+2)=Команды!$AJ$9,TRUE,FALSE),IF(INDEX(Команды!$A$2:$AN$7500,MATCH(AE$3,Команды!$A$2:$A$7500,0),$E95+2)=Команды!$AJ$10,TRUE,FALSE),IF(INDEX(Команды!$A$2:$AN$7500,MATCH(AE$3,Команды!$A$2:$A$7500,0),$E95+2)=Команды!$AJ$11,TRUE,FALSE),IF(INDEX(Команды!$A$2:$AN$7500,MATCH(AE$3,Команды!$A$2:$A$7500,0),$E95+2)=Команды!$AJ$12,TRUE,FALSE),IF(INDEX(Команды!$A$2:$AN$7500,MATCH(AE$3,Команды!$A$2:$A$7500,0),$E95+2)=Команды!$AJ$13,TRUE,FALSE),IF(INDEX(Команды!$A$2:$AN$7500,MATCH(AE$3,Команды!$A$2:$A$7500,0),$E95+2)=Команды!$AJ$14,TRUE,FALSE),IF(INDEX(Команды!$A$2:$AN$7500,MATCH(AE$3,Команды!$A$2:$A$7500,0),$E95+2)=Команды!$AJ$15,TRUE,FALSE),IF(INDEX(Команды!$A$2:$AN$7500,MATCH(AE$3,Команды!$A$2:$A$7500,0),$E95+2)=Команды!$AJ$16,TRUE,FALSE),IF(INDEX(Команды!$A$2:$AN$7500,MATCH(AE$3,Команды!$A$2:$A$7500,0),$E95+2)=Команды!$AJ$17,TRUE,FALSE),IF(INDEX(Команды!$A$2:$AN$7500,MATCH(AE$3,Команды!$A$2:$A$7500,0),$E95+2)=Команды!$AJ$18,TRUE,FALSE),IF(INDEX(Команды!$A$2:$AN$7500,MATCH(AE$3,Команды!$A$2:$A$7500,0),$E95+2)=Команды!$AJ$19,TRUE,FALSE)),INDEX(Команды!$AJ$2:$AL$19,MATCH(INDEX(Команды!$A$2:$AN$7500,MATCH(AE$3,Команды!$A$2:$A$7500,0),$E95+2),Команды!$AJ$2:$AJ$19,0),3),0)</f>
        <v>0</v>
      </c>
      <c r="AG95" s="342"/>
      <c r="AH95" s="174">
        <f>IF(OR(IF(INDEX(Команды!$A$2:$AN$7500,MATCH(AH$3,Команды!$A$2:$A$7500,0),$E95+2)=Команды!$AJ$2,TRUE,FALSE),IF(INDEX(Команды!$A$2:$AN$7500,MATCH(AH$3,Команды!$A$2:$A$7500,0),$E95+2)=Команды!$AJ$3,TRUE,FALSE),IF(INDEX(Команды!$A$2:$AN$7500,MATCH(AH$3,Команды!$A$2:$A$7500,0),$E95+2)=Команды!$AJ$4,TRUE,FALSE),IF(INDEX(Команды!$A$2:$AN$7500,MATCH(AH$3,Команды!$A$2:$A$7500,0),$E95+2)=Команды!$AJ$5,TRUE,FALSE),IF(INDEX(Команды!$A$2:$AN$7500,MATCH(AH$3,Команды!$A$2:$A$7500,0),$E95+2)=Команды!$AJ$6,TRUE,FALSE),IF(INDEX(Команды!$A$2:$AN$7500,MATCH(AH$3,Команды!$A$2:$A$7500,0),$E95+2)=Команды!$AJ$7,TRUE,FALSE),IF(INDEX(Команды!$A$2:$AN$7500,MATCH(AH$3,Команды!$A$2:$A$7500,0),$E95+2)=Команды!$AJ$8,TRUE,FALSE),IF(INDEX(Команды!$A$2:$AN$7500,MATCH(AH$3,Команды!$A$2:$A$7500,0),$E95+2)=Команды!$AJ$9,TRUE,FALSE),IF(INDEX(Команды!$A$2:$AN$7500,MATCH(AH$3,Команды!$A$2:$A$7500,0),$E95+2)=Команды!$AJ$10,TRUE,FALSE),IF(INDEX(Команды!$A$2:$AN$7500,MATCH(AH$3,Команды!$A$2:$A$7500,0),$E95+2)=Команды!$AJ$11,TRUE,FALSE),IF(INDEX(Команды!$A$2:$AN$7500,MATCH(AH$3,Команды!$A$2:$A$7500,0),$E95+2)=Команды!$AJ$12,TRUE,FALSE),IF(INDEX(Команды!$A$2:$AN$7500,MATCH(AH$3,Команды!$A$2:$A$7500,0),$E95+2)=Команды!$AJ$13,TRUE,FALSE),IF(INDEX(Команды!$A$2:$AN$7500,MATCH(AH$3,Команды!$A$2:$A$7500,0),$E95+2)=Команды!$AJ$14,TRUE,FALSE),IF(INDEX(Команды!$A$2:$AN$7500,MATCH(AH$3,Команды!$A$2:$A$7500,0),$E95+2)=Команды!$AJ$15,TRUE,FALSE),IF(INDEX(Команды!$A$2:$AN$7500,MATCH(AH$3,Команды!$A$2:$A$7500,0),$E95+2)=Команды!$AJ$16,TRUE,FALSE),,IF(INDEX(Команды!$A$2:$AN$7500,MATCH(AH$3,Команды!$A$2:$A$7500,0),$E95+2)=Команды!$AJ$17,TRUE,FALSE),,IF(INDEX(Команды!$A$2:$AN$7500,MATCH(AH$3,Команды!$A$2:$A$7500,0),$E95+2)=Команды!$AJ$18,TRUE,FALSE),,IF(INDEX(Команды!$A$2:$AN$7500,MATCH(AH$3,Команды!$A$2:$A$7500,0),$E95+2)=Команды!$AJ$19,TRUE,FALSE)),INDEX(Команды!$AJ$2:$AK$19,MATCH(INDEX(Команды!$A$2:$AN$7500,MATCH(AH$3,Команды!$A$2:$A$7500,0),$E95+2),Команды!$AJ$2:$AJ$19,0),2),0)</f>
        <v>0</v>
      </c>
      <c r="AI95" s="175">
        <f>IF(OR(IF(INDEX(Команды!$A$2:$AN$7500,MATCH(AH$3,Команды!$A$2:$A$7500,0),$E95+2)=Команды!$AJ$2,TRUE,FALSE),IF(INDEX(Команды!$A$2:$AN$7500,MATCH(AH$3,Команды!$A$2:$A$7500,0),$E95+2)=Команды!$AJ$3,TRUE,FALSE),IF(INDEX(Команды!$A$2:$AN$7500,MATCH(AH$3,Команды!$A$2:$A$7500,0),$E95+2)=Команды!$AJ$4,TRUE,FALSE),IF(INDEX(Команды!$A$2:$AN$7500,MATCH(AH$3,Команды!$A$2:$A$7500,0),$E95+2)=Команды!$AJ$5,TRUE,FALSE),IF(INDEX(Команды!$A$2:$AN$7500,MATCH(AH$3,Команды!$A$2:$A$7500,0),$E95+2)=Команды!$AJ$6,TRUE,FALSE),IF(INDEX(Команды!$A$2:$AN$7500,MATCH(AH$3,Команды!$A$2:$A$7500,0),$E95+2)=Команды!$AJ$7,TRUE,FALSE),IF(INDEX(Команды!$A$2:$AN$7500,MATCH(AH$3,Команды!$A$2:$A$7500,0),$E95+2)=Команды!$AJ$8,TRUE,FALSE),IF(INDEX(Команды!$A$2:$AN$7500,MATCH(AH$3,Команды!$A$2:$A$7500,0),$E95+2)=Команды!$AJ$9,TRUE,FALSE),IF(INDEX(Команды!$A$2:$AN$7500,MATCH(AH$3,Команды!$A$2:$A$7500,0),$E95+2)=Команды!$AJ$10,TRUE,FALSE),IF(INDEX(Команды!$A$2:$AN$7500,MATCH(AH$3,Команды!$A$2:$A$7500,0),$E95+2)=Команды!$AJ$11,TRUE,FALSE),IF(INDEX(Команды!$A$2:$AN$7500,MATCH(AH$3,Команды!$A$2:$A$7500,0),$E95+2)=Команды!$AJ$12,TRUE,FALSE),IF(INDEX(Команды!$A$2:$AN$7500,MATCH(AH$3,Команды!$A$2:$A$7500,0),$E95+2)=Команды!$AJ$13,TRUE,FALSE),IF(INDEX(Команды!$A$2:$AN$7500,MATCH(AH$3,Команды!$A$2:$A$7500,0),$E95+2)=Команды!$AJ$14,TRUE,FALSE),IF(INDEX(Команды!$A$2:$AN$7500,MATCH(AH$3,Команды!$A$2:$A$7500,0),$E95+2)=Команды!$AJ$15,TRUE,FALSE),IF(INDEX(Команды!$A$2:$AN$7500,MATCH(AH$3,Команды!$A$2:$A$7500,0),$E95+2)=Команды!$AJ$16,TRUE,FALSE),IF(INDEX(Команды!$A$2:$AN$7500,MATCH(AH$3,Команды!$A$2:$A$7500,0),$E95+2)=Команды!$AJ$17,TRUE,FALSE),IF(INDEX(Команды!$A$2:$AN$7500,MATCH(AH$3,Команды!$A$2:$A$7500,0),$E95+2)=Команды!$AJ$18,TRUE,FALSE),IF(INDEX(Команды!$A$2:$AN$7500,MATCH(AH$3,Команды!$A$2:$A$7500,0),$E95+2)=Команды!$AJ$19,TRUE,FALSE)),INDEX(Команды!$AJ$2:$AL$19,MATCH(INDEX(Команды!$A$2:$AN$7500,MATCH(AH$3,Команды!$A$2:$A$7500,0),$E95+2),Команды!$AJ$2:$AJ$19,0),3),0)</f>
        <v>0</v>
      </c>
      <c r="AJ95" s="342"/>
      <c r="AK95" s="174">
        <f>IF(OR(IF(INDEX(Команды!$A$2:$AN$7500,MATCH(AK$3,Команды!$A$2:$A$7500,0),$E95+2)=Команды!$AJ$2,TRUE,FALSE),IF(INDEX(Команды!$A$2:$AN$7500,MATCH(AK$3,Команды!$A$2:$A$7500,0),$E95+2)=Команды!$AJ$3,TRUE,FALSE),IF(INDEX(Команды!$A$2:$AN$7500,MATCH(AK$3,Команды!$A$2:$A$7500,0),$E95+2)=Команды!$AJ$4,TRUE,FALSE),IF(INDEX(Команды!$A$2:$AN$7500,MATCH(AK$3,Команды!$A$2:$A$7500,0),$E95+2)=Команды!$AJ$5,TRUE,FALSE),IF(INDEX(Команды!$A$2:$AN$7500,MATCH(AK$3,Команды!$A$2:$A$7500,0),$E95+2)=Команды!$AJ$6,TRUE,FALSE),IF(INDEX(Команды!$A$2:$AN$7500,MATCH(AK$3,Команды!$A$2:$A$7500,0),$E95+2)=Команды!$AJ$7,TRUE,FALSE),IF(INDEX(Команды!$A$2:$AN$7500,MATCH(AK$3,Команды!$A$2:$A$7500,0),$E95+2)=Команды!$AJ$8,TRUE,FALSE),IF(INDEX(Команды!$A$2:$AN$7500,MATCH(AK$3,Команды!$A$2:$A$7500,0),$E95+2)=Команды!$AJ$9,TRUE,FALSE),IF(INDEX(Команды!$A$2:$AN$7500,MATCH(AK$3,Команды!$A$2:$A$7500,0),$E95+2)=Команды!$AJ$10,TRUE,FALSE),IF(INDEX(Команды!$A$2:$AN$7500,MATCH(AK$3,Команды!$A$2:$A$7500,0),$E95+2)=Команды!$AJ$11,TRUE,FALSE),IF(INDEX(Команды!$A$2:$AN$7500,MATCH(AK$3,Команды!$A$2:$A$7500,0),$E95+2)=Команды!$AJ$12,TRUE,FALSE),IF(INDEX(Команды!$A$2:$AN$7500,MATCH(AK$3,Команды!$A$2:$A$7500,0),$E95+2)=Команды!$AJ$13,TRUE,FALSE),IF(INDEX(Команды!$A$2:$AN$7500,MATCH(AK$3,Команды!$A$2:$A$7500,0),$E95+2)=Команды!$AJ$14,TRUE,FALSE),IF(INDEX(Команды!$A$2:$AN$7500,MATCH(AK$3,Команды!$A$2:$A$7500,0),$E95+2)=Команды!$AJ$15,TRUE,FALSE),IF(INDEX(Команды!$A$2:$AN$7500,MATCH(AK$3,Команды!$A$2:$A$7500,0),$E95+2)=Команды!$AJ$16,TRUE,FALSE),,IF(INDEX(Команды!$A$2:$AN$7500,MATCH(AK$3,Команды!$A$2:$A$7500,0),$E95+2)=Команды!$AJ$17,TRUE,FALSE),,IF(INDEX(Команды!$A$2:$AN$7500,MATCH(AK$3,Команды!$A$2:$A$7500,0),$E95+2)=Команды!$AJ$18,TRUE,FALSE),,IF(INDEX(Команды!$A$2:$AN$7500,MATCH(AK$3,Команды!$A$2:$A$7500,0),$E95+2)=Команды!$AJ$19,TRUE,FALSE)),INDEX(Команды!$AJ$2:$AK$19,MATCH(INDEX(Команды!$A$2:$AN$7500,MATCH(AK$3,Команды!$A$2:$A$7500,0),$E95+2),Команды!$AJ$2:$AJ$19,0),2),0)</f>
        <v>0</v>
      </c>
      <c r="AL95" s="175">
        <f>IF(OR(IF(INDEX(Команды!$A$2:$AN$7500,MATCH(AK$3,Команды!$A$2:$A$7500,0),$E95+2)=Команды!$AJ$2,TRUE,FALSE),IF(INDEX(Команды!$A$2:$AN$7500,MATCH(AK$3,Команды!$A$2:$A$7500,0),$E95+2)=Команды!$AJ$3,TRUE,FALSE),IF(INDEX(Команды!$A$2:$AN$7500,MATCH(AK$3,Команды!$A$2:$A$7500,0),$E95+2)=Команды!$AJ$4,TRUE,FALSE),IF(INDEX(Команды!$A$2:$AN$7500,MATCH(AK$3,Команды!$A$2:$A$7500,0),$E95+2)=Команды!$AJ$5,TRUE,FALSE),IF(INDEX(Команды!$A$2:$AN$7500,MATCH(AK$3,Команды!$A$2:$A$7500,0),$E95+2)=Команды!$AJ$6,TRUE,FALSE),IF(INDEX(Команды!$A$2:$AN$7500,MATCH(AK$3,Команды!$A$2:$A$7500,0),$E95+2)=Команды!$AJ$7,TRUE,FALSE),IF(INDEX(Команды!$A$2:$AN$7500,MATCH(AK$3,Команды!$A$2:$A$7500,0),$E95+2)=Команды!$AJ$8,TRUE,FALSE),IF(INDEX(Команды!$A$2:$AN$7500,MATCH(AK$3,Команды!$A$2:$A$7500,0),$E95+2)=Команды!$AJ$9,TRUE,FALSE),IF(INDEX(Команды!$A$2:$AN$7500,MATCH(AK$3,Команды!$A$2:$A$7500,0),$E95+2)=Команды!$AJ$10,TRUE,FALSE),IF(INDEX(Команды!$A$2:$AN$7500,MATCH(AK$3,Команды!$A$2:$A$7500,0),$E95+2)=Команды!$AJ$11,TRUE,FALSE),IF(INDEX(Команды!$A$2:$AN$7500,MATCH(AK$3,Команды!$A$2:$A$7500,0),$E95+2)=Команды!$AJ$12,TRUE,FALSE),IF(INDEX(Команды!$A$2:$AN$7500,MATCH(AK$3,Команды!$A$2:$A$7500,0),$E95+2)=Команды!$AJ$13,TRUE,FALSE),IF(INDEX(Команды!$A$2:$AN$7500,MATCH(AK$3,Команды!$A$2:$A$7500,0),$E95+2)=Команды!$AJ$14,TRUE,FALSE),IF(INDEX(Команды!$A$2:$AN$7500,MATCH(AK$3,Команды!$A$2:$A$7500,0),$E95+2)=Команды!$AJ$15,TRUE,FALSE),IF(INDEX(Команды!$A$2:$AN$7500,MATCH(AK$3,Команды!$A$2:$A$7500,0),$E95+2)=Команды!$AJ$16,TRUE,FALSE),IF(INDEX(Команды!$A$2:$AN$7500,MATCH(AK$3,Команды!$A$2:$A$7500,0),$E95+2)=Команды!$AJ$17,TRUE,FALSE),IF(INDEX(Команды!$A$2:$AN$7500,MATCH(AK$3,Команды!$A$2:$A$7500,0),$E95+2)=Команды!$AJ$18,TRUE,FALSE),IF(INDEX(Команды!$A$2:$AN$7500,MATCH(AK$3,Команды!$A$2:$A$7500,0),$E95+2)=Команды!$AJ$19,TRUE,FALSE)),INDEX(Команды!$AJ$2:$AL$19,MATCH(INDEX(Команды!$A$2:$AN$7500,MATCH(AK$3,Команды!$A$2:$A$7500,0),$E95+2),Команды!$AJ$2:$AJ$19,0),3),0)</f>
        <v>0</v>
      </c>
      <c r="AM95" s="342"/>
      <c r="AN95" s="174">
        <f>IF(OR(IF(INDEX(Команды!$A$2:$AN$7500,MATCH(AN$3,Команды!$A$2:$A$7500,0),$E95+2)=Команды!$AJ$2,TRUE,FALSE),IF(INDEX(Команды!$A$2:$AN$7500,MATCH(AN$3,Команды!$A$2:$A$7500,0),$E95+2)=Команды!$AJ$3,TRUE,FALSE),IF(INDEX(Команды!$A$2:$AN$7500,MATCH(AN$3,Команды!$A$2:$A$7500,0),$E95+2)=Команды!$AJ$4,TRUE,FALSE),IF(INDEX(Команды!$A$2:$AN$7500,MATCH(AN$3,Команды!$A$2:$A$7500,0),$E95+2)=Команды!$AJ$5,TRUE,FALSE),IF(INDEX(Команды!$A$2:$AN$7500,MATCH(AN$3,Команды!$A$2:$A$7500,0),$E95+2)=Команды!$AJ$6,TRUE,FALSE),IF(INDEX(Команды!$A$2:$AN$7500,MATCH(AN$3,Команды!$A$2:$A$7500,0),$E95+2)=Команды!$AJ$7,TRUE,FALSE),IF(INDEX(Команды!$A$2:$AN$7500,MATCH(AN$3,Команды!$A$2:$A$7500,0),$E95+2)=Команды!$AJ$8,TRUE,FALSE),IF(INDEX(Команды!$A$2:$AN$7500,MATCH(AN$3,Команды!$A$2:$A$7500,0),$E95+2)=Команды!$AJ$9,TRUE,FALSE),IF(INDEX(Команды!$A$2:$AN$7500,MATCH(AN$3,Команды!$A$2:$A$7500,0),$E95+2)=Команды!$AJ$10,TRUE,FALSE),IF(INDEX(Команды!$A$2:$AN$7500,MATCH(AN$3,Команды!$A$2:$A$7500,0),$E95+2)=Команды!$AJ$11,TRUE,FALSE),IF(INDEX(Команды!$A$2:$AN$7500,MATCH(AN$3,Команды!$A$2:$A$7500,0),$E95+2)=Команды!$AJ$12,TRUE,FALSE),IF(INDEX(Команды!$A$2:$AN$7500,MATCH(AN$3,Команды!$A$2:$A$7500,0),$E95+2)=Команды!$AJ$13,TRUE,FALSE),IF(INDEX(Команды!$A$2:$AN$7500,MATCH(AN$3,Команды!$A$2:$A$7500,0),$E95+2)=Команды!$AJ$14,TRUE,FALSE),IF(INDEX(Команды!$A$2:$AN$7500,MATCH(AN$3,Команды!$A$2:$A$7500,0),$E95+2)=Команды!$AJ$15,TRUE,FALSE),IF(INDEX(Команды!$A$2:$AN$7500,MATCH(AN$3,Команды!$A$2:$A$7500,0),$E95+2)=Команды!$AJ$16,TRUE,FALSE),,IF(INDEX(Команды!$A$2:$AN$7500,MATCH(AN$3,Команды!$A$2:$A$7500,0),$E95+2)=Команды!$AJ$17,TRUE,FALSE),,IF(INDEX(Команды!$A$2:$AN$7500,MATCH(AN$3,Команды!$A$2:$A$7500,0),$E95+2)=Команды!$AJ$18,TRUE,FALSE),,IF(INDEX(Команды!$A$2:$AN$7500,MATCH(AN$3,Команды!$A$2:$A$7500,0),$E95+2)=Команды!$AJ$19,TRUE,FALSE)),INDEX(Команды!$AJ$2:$AK$19,MATCH(INDEX(Команды!$A$2:$AN$7500,MATCH(AN$3,Команды!$A$2:$A$7500,0),$E95+2),Команды!$AJ$2:$AJ$19,0),2),0)</f>
        <v>0</v>
      </c>
      <c r="AO95" s="175">
        <f>IF(OR(IF(INDEX(Команды!$A$2:$AN$7500,MATCH(AN$3,Команды!$A$2:$A$7500,0),$E95+2)=Команды!$AJ$2,TRUE,FALSE),IF(INDEX(Команды!$A$2:$AN$7500,MATCH(AN$3,Команды!$A$2:$A$7500,0),$E95+2)=Команды!$AJ$3,TRUE,FALSE),IF(INDEX(Команды!$A$2:$AN$7500,MATCH(AN$3,Команды!$A$2:$A$7500,0),$E95+2)=Команды!$AJ$4,TRUE,FALSE),IF(INDEX(Команды!$A$2:$AN$7500,MATCH(AN$3,Команды!$A$2:$A$7500,0),$E95+2)=Команды!$AJ$5,TRUE,FALSE),IF(INDEX(Команды!$A$2:$AN$7500,MATCH(AN$3,Команды!$A$2:$A$7500,0),$E95+2)=Команды!$AJ$6,TRUE,FALSE),IF(INDEX(Команды!$A$2:$AN$7500,MATCH(AN$3,Команды!$A$2:$A$7500,0),$E95+2)=Команды!$AJ$7,TRUE,FALSE),IF(INDEX(Команды!$A$2:$AN$7500,MATCH(AN$3,Команды!$A$2:$A$7500,0),$E95+2)=Команды!$AJ$8,TRUE,FALSE),IF(INDEX(Команды!$A$2:$AN$7500,MATCH(AN$3,Команды!$A$2:$A$7500,0),$E95+2)=Команды!$AJ$9,TRUE,FALSE),IF(INDEX(Команды!$A$2:$AN$7500,MATCH(AN$3,Команды!$A$2:$A$7500,0),$E95+2)=Команды!$AJ$10,TRUE,FALSE),IF(INDEX(Команды!$A$2:$AN$7500,MATCH(AN$3,Команды!$A$2:$A$7500,0),$E95+2)=Команды!$AJ$11,TRUE,FALSE),IF(INDEX(Команды!$A$2:$AN$7500,MATCH(AN$3,Команды!$A$2:$A$7500,0),$E95+2)=Команды!$AJ$12,TRUE,FALSE),IF(INDEX(Команды!$A$2:$AN$7500,MATCH(AN$3,Команды!$A$2:$A$7500,0),$E95+2)=Команды!$AJ$13,TRUE,FALSE),IF(INDEX(Команды!$A$2:$AN$7500,MATCH(AN$3,Команды!$A$2:$A$7500,0),$E95+2)=Команды!$AJ$14,TRUE,FALSE),IF(INDEX(Команды!$A$2:$AN$7500,MATCH(AN$3,Команды!$A$2:$A$7500,0),$E95+2)=Команды!$AJ$15,TRUE,FALSE),IF(INDEX(Команды!$A$2:$AN$7500,MATCH(AN$3,Команды!$A$2:$A$7500,0),$E95+2)=Команды!$AJ$16,TRUE,FALSE),IF(INDEX(Команды!$A$2:$AN$7500,MATCH(AN$3,Команды!$A$2:$A$7500,0),$E95+2)=Команды!$AJ$17,TRUE,FALSE),IF(INDEX(Команды!$A$2:$AN$7500,MATCH(AN$3,Команды!$A$2:$A$7500,0),$E95+2)=Команды!$AJ$18,TRUE,FALSE),IF(INDEX(Команды!$A$2:$AN$7500,MATCH(AN$3,Команды!$A$2:$A$7500,0),$E95+2)=Команды!$AJ$19,TRUE,FALSE)),INDEX(Команды!$AJ$2:$AL$19,MATCH(INDEX(Команды!$A$2:$AN$7500,MATCH(AN$3,Команды!$A$2:$A$7500,0),$E95+2),Команды!$AJ$2:$AJ$19,0),3),0)</f>
        <v>0</v>
      </c>
      <c r="AP95" s="342"/>
      <c r="AQ95" s="174">
        <f>IF(OR(IF(INDEX(Команды!$A$2:$AN$7500,MATCH(AQ$3,Команды!$A$2:$A$7500,0),$E95+2)=Команды!$AJ$2,TRUE,FALSE),IF(INDEX(Команды!$A$2:$AN$7500,MATCH(AQ$3,Команды!$A$2:$A$7500,0),$E95+2)=Команды!$AJ$3,TRUE,FALSE),IF(INDEX(Команды!$A$2:$AN$7500,MATCH(AQ$3,Команды!$A$2:$A$7500,0),$E95+2)=Команды!$AJ$4,TRUE,FALSE),IF(INDEX(Команды!$A$2:$AN$7500,MATCH(AQ$3,Команды!$A$2:$A$7500,0),$E95+2)=Команды!$AJ$5,TRUE,FALSE),IF(INDEX(Команды!$A$2:$AN$7500,MATCH(AQ$3,Команды!$A$2:$A$7500,0),$E95+2)=Команды!$AJ$6,TRUE,FALSE),IF(INDEX(Команды!$A$2:$AN$7500,MATCH(AQ$3,Команды!$A$2:$A$7500,0),$E95+2)=Команды!$AJ$7,TRUE,FALSE),IF(INDEX(Команды!$A$2:$AN$7500,MATCH(AQ$3,Команды!$A$2:$A$7500,0),$E95+2)=Команды!$AJ$8,TRUE,FALSE),IF(INDEX(Команды!$A$2:$AN$7500,MATCH(AQ$3,Команды!$A$2:$A$7500,0),$E95+2)=Команды!$AJ$9,TRUE,FALSE),IF(INDEX(Команды!$A$2:$AN$7500,MATCH(AQ$3,Команды!$A$2:$A$7500,0),$E95+2)=Команды!$AJ$10,TRUE,FALSE),IF(INDEX(Команды!$A$2:$AN$7500,MATCH(AQ$3,Команды!$A$2:$A$7500,0),$E95+2)=Команды!$AJ$11,TRUE,FALSE),IF(INDEX(Команды!$A$2:$AN$7500,MATCH(AQ$3,Команды!$A$2:$A$7500,0),$E95+2)=Команды!$AJ$12,TRUE,FALSE),IF(INDEX(Команды!$A$2:$AN$7500,MATCH(AQ$3,Команды!$A$2:$A$7500,0),$E95+2)=Команды!$AJ$13,TRUE,FALSE),IF(INDEX(Команды!$A$2:$AN$7500,MATCH(AQ$3,Команды!$A$2:$A$7500,0),$E95+2)=Команды!$AJ$14,TRUE,FALSE),IF(INDEX(Команды!$A$2:$AN$7500,MATCH(AQ$3,Команды!$A$2:$A$7500,0),$E95+2)=Команды!$AJ$15,TRUE,FALSE),IF(INDEX(Команды!$A$2:$AN$7500,MATCH(AQ$3,Команды!$A$2:$A$7500,0),$E95+2)=Команды!$AJ$16,TRUE,FALSE),,IF(INDEX(Команды!$A$2:$AN$7500,MATCH(AQ$3,Команды!$A$2:$A$7500,0),$E95+2)=Команды!$AJ$17,TRUE,FALSE),,IF(INDEX(Команды!$A$2:$AN$7500,MATCH(AQ$3,Команды!$A$2:$A$7500,0),$E95+2)=Команды!$AJ$18,TRUE,FALSE),,IF(INDEX(Команды!$A$2:$AN$7500,MATCH(AQ$3,Команды!$A$2:$A$7500,0),$E95+2)=Команды!$AJ$19,TRUE,FALSE)),INDEX(Команды!$AJ$2:$AK$19,MATCH(INDEX(Команды!$A$2:$AN$7500,MATCH(AQ$3,Команды!$A$2:$A$7500,0),$E95+2),Команды!$AJ$2:$AJ$19,0),2),0)</f>
        <v>0</v>
      </c>
      <c r="AR95" s="175">
        <f>IF(OR(IF(INDEX(Команды!$A$2:$AN$7500,MATCH(AQ$3,Команды!$A$2:$A$7500,0),$E95+2)=Команды!$AJ$2,TRUE,FALSE),IF(INDEX(Команды!$A$2:$AN$7500,MATCH(AQ$3,Команды!$A$2:$A$7500,0),$E95+2)=Команды!$AJ$3,TRUE,FALSE),IF(INDEX(Команды!$A$2:$AN$7500,MATCH(AQ$3,Команды!$A$2:$A$7500,0),$E95+2)=Команды!$AJ$4,TRUE,FALSE),IF(INDEX(Команды!$A$2:$AN$7500,MATCH(AQ$3,Команды!$A$2:$A$7500,0),$E95+2)=Команды!$AJ$5,TRUE,FALSE),IF(INDEX(Команды!$A$2:$AN$7500,MATCH(AQ$3,Команды!$A$2:$A$7500,0),$E95+2)=Команды!$AJ$6,TRUE,FALSE),IF(INDEX(Команды!$A$2:$AN$7500,MATCH(AQ$3,Команды!$A$2:$A$7500,0),$E95+2)=Команды!$AJ$7,TRUE,FALSE),IF(INDEX(Команды!$A$2:$AN$7500,MATCH(AQ$3,Команды!$A$2:$A$7500,0),$E95+2)=Команды!$AJ$8,TRUE,FALSE),IF(INDEX(Команды!$A$2:$AN$7500,MATCH(AQ$3,Команды!$A$2:$A$7500,0),$E95+2)=Команды!$AJ$9,TRUE,FALSE),IF(INDEX(Команды!$A$2:$AN$7500,MATCH(AQ$3,Команды!$A$2:$A$7500,0),$E95+2)=Команды!$AJ$10,TRUE,FALSE),IF(INDEX(Команды!$A$2:$AN$7500,MATCH(AQ$3,Команды!$A$2:$A$7500,0),$E95+2)=Команды!$AJ$11,TRUE,FALSE),IF(INDEX(Команды!$A$2:$AN$7500,MATCH(AQ$3,Команды!$A$2:$A$7500,0),$E95+2)=Команды!$AJ$12,TRUE,FALSE),IF(INDEX(Команды!$A$2:$AN$7500,MATCH(AQ$3,Команды!$A$2:$A$7500,0),$E95+2)=Команды!$AJ$13,TRUE,FALSE),IF(INDEX(Команды!$A$2:$AN$7500,MATCH(AQ$3,Команды!$A$2:$A$7500,0),$E95+2)=Команды!$AJ$14,TRUE,FALSE),IF(INDEX(Команды!$A$2:$AN$7500,MATCH(AQ$3,Команды!$A$2:$A$7500,0),$E95+2)=Команды!$AJ$15,TRUE,FALSE),IF(INDEX(Команды!$A$2:$AN$7500,MATCH(AQ$3,Команды!$A$2:$A$7500,0),$E95+2)=Команды!$AJ$16,TRUE,FALSE),IF(INDEX(Команды!$A$2:$AN$7500,MATCH(AQ$3,Команды!$A$2:$A$7500,0),$E95+2)=Команды!$AJ$17,TRUE,FALSE),IF(INDEX(Команды!$A$2:$AN$7500,MATCH(AQ$3,Команды!$A$2:$A$7500,0),$E95+2)=Команды!$AJ$18,TRUE,FALSE),IF(INDEX(Команды!$A$2:$AN$7500,MATCH(AQ$3,Команды!$A$2:$A$7500,0),$E95+2)=Команды!$AJ$19,TRUE,FALSE)),INDEX(Команды!$AJ$2:$AL$19,MATCH(INDEX(Команды!$A$2:$AN$7500,MATCH(AQ$3,Команды!$A$2:$A$7500,0),$E95+2),Команды!$AJ$2:$AJ$19,0),3),0)</f>
        <v>0</v>
      </c>
      <c r="AS95" s="342"/>
      <c r="AT95" s="174">
        <f>IF(OR(IF(INDEX(Команды!$A$2:$AN$7500,MATCH(AT$3,Команды!$A$2:$A$7500,0),$E95+2)=Команды!$AJ$2,TRUE,FALSE),IF(INDEX(Команды!$A$2:$AN$7500,MATCH(AT$3,Команды!$A$2:$A$7500,0),$E95+2)=Команды!$AJ$3,TRUE,FALSE),IF(INDEX(Команды!$A$2:$AN$7500,MATCH(AT$3,Команды!$A$2:$A$7500,0),$E95+2)=Команды!$AJ$4,TRUE,FALSE),IF(INDEX(Команды!$A$2:$AN$7500,MATCH(AT$3,Команды!$A$2:$A$7500,0),$E95+2)=Команды!$AJ$5,TRUE,FALSE),IF(INDEX(Команды!$A$2:$AN$7500,MATCH(AT$3,Команды!$A$2:$A$7500,0),$E95+2)=Команды!$AJ$6,TRUE,FALSE),IF(INDEX(Команды!$A$2:$AN$7500,MATCH(AT$3,Команды!$A$2:$A$7500,0),$E95+2)=Команды!$AJ$7,TRUE,FALSE),IF(INDEX(Команды!$A$2:$AN$7500,MATCH(AT$3,Команды!$A$2:$A$7500,0),$E95+2)=Команды!$AJ$8,TRUE,FALSE),IF(INDEX(Команды!$A$2:$AN$7500,MATCH(AT$3,Команды!$A$2:$A$7500,0),$E95+2)=Команды!$AJ$9,TRUE,FALSE),IF(INDEX(Команды!$A$2:$AN$7500,MATCH(AT$3,Команды!$A$2:$A$7500,0),$E95+2)=Команды!$AJ$10,TRUE,FALSE),IF(INDEX(Команды!$A$2:$AN$7500,MATCH(AT$3,Команды!$A$2:$A$7500,0),$E95+2)=Команды!$AJ$11,TRUE,FALSE),IF(INDEX(Команды!$A$2:$AN$7500,MATCH(AT$3,Команды!$A$2:$A$7500,0),$E95+2)=Команды!$AJ$12,TRUE,FALSE),IF(INDEX(Команды!$A$2:$AN$7500,MATCH(AT$3,Команды!$A$2:$A$7500,0),$E95+2)=Команды!$AJ$13,TRUE,FALSE),IF(INDEX(Команды!$A$2:$AN$7500,MATCH(AT$3,Команды!$A$2:$A$7500,0),$E95+2)=Команды!$AJ$14,TRUE,FALSE),IF(INDEX(Команды!$A$2:$AN$7500,MATCH(AT$3,Команды!$A$2:$A$7500,0),$E95+2)=Команды!$AJ$15,TRUE,FALSE),IF(INDEX(Команды!$A$2:$AN$7500,MATCH(AT$3,Команды!$A$2:$A$7500,0),$E95+2)=Команды!$AJ$16,TRUE,FALSE),,IF(INDEX(Команды!$A$2:$AN$7500,MATCH(AT$3,Команды!$A$2:$A$7500,0),$E95+2)=Команды!$AJ$17,TRUE,FALSE),,IF(INDEX(Команды!$A$2:$AN$7500,MATCH(AT$3,Команды!$A$2:$A$7500,0),$E95+2)=Команды!$AJ$18,TRUE,FALSE),,IF(INDEX(Команды!$A$2:$AN$7500,MATCH(AT$3,Команды!$A$2:$A$7500,0),$E95+2)=Команды!$AJ$19,TRUE,FALSE)),INDEX(Команды!$AJ$2:$AK$19,MATCH(INDEX(Команды!$A$2:$AN$7500,MATCH(AT$3,Команды!$A$2:$A$7500,0),$E95+2),Команды!$AJ$2:$AJ$19,0),2),0)</f>
        <v>0</v>
      </c>
      <c r="AU95" s="175">
        <f>IF(OR(IF(INDEX(Команды!$A$2:$AN$7500,MATCH(AT$3,Команды!$A$2:$A$7500,0),$E95+2)=Команды!$AJ$2,TRUE,FALSE),IF(INDEX(Команды!$A$2:$AN$7500,MATCH(AT$3,Команды!$A$2:$A$7500,0),$E95+2)=Команды!$AJ$3,TRUE,FALSE),IF(INDEX(Команды!$A$2:$AN$7500,MATCH(AT$3,Команды!$A$2:$A$7500,0),$E95+2)=Команды!$AJ$4,TRUE,FALSE),IF(INDEX(Команды!$A$2:$AN$7500,MATCH(AT$3,Команды!$A$2:$A$7500,0),$E95+2)=Команды!$AJ$5,TRUE,FALSE),IF(INDEX(Команды!$A$2:$AN$7500,MATCH(AT$3,Команды!$A$2:$A$7500,0),$E95+2)=Команды!$AJ$6,TRUE,FALSE),IF(INDEX(Команды!$A$2:$AN$7500,MATCH(AT$3,Команды!$A$2:$A$7500,0),$E95+2)=Команды!$AJ$7,TRUE,FALSE),IF(INDEX(Команды!$A$2:$AN$7500,MATCH(AT$3,Команды!$A$2:$A$7500,0),$E95+2)=Команды!$AJ$8,TRUE,FALSE),IF(INDEX(Команды!$A$2:$AN$7500,MATCH(AT$3,Команды!$A$2:$A$7500,0),$E95+2)=Команды!$AJ$9,TRUE,FALSE),IF(INDEX(Команды!$A$2:$AN$7500,MATCH(AT$3,Команды!$A$2:$A$7500,0),$E95+2)=Команды!$AJ$10,TRUE,FALSE),IF(INDEX(Команды!$A$2:$AN$7500,MATCH(AT$3,Команды!$A$2:$A$7500,0),$E95+2)=Команды!$AJ$11,TRUE,FALSE),IF(INDEX(Команды!$A$2:$AN$7500,MATCH(AT$3,Команды!$A$2:$A$7500,0),$E95+2)=Команды!$AJ$12,TRUE,FALSE),IF(INDEX(Команды!$A$2:$AN$7500,MATCH(AT$3,Команды!$A$2:$A$7500,0),$E95+2)=Команды!$AJ$13,TRUE,FALSE),IF(INDEX(Команды!$A$2:$AN$7500,MATCH(AT$3,Команды!$A$2:$A$7500,0),$E95+2)=Команды!$AJ$14,TRUE,FALSE),IF(INDEX(Команды!$A$2:$AN$7500,MATCH(AT$3,Команды!$A$2:$A$7500,0),$E95+2)=Команды!$AJ$15,TRUE,FALSE),IF(INDEX(Команды!$A$2:$AN$7500,MATCH(AT$3,Команды!$A$2:$A$7500,0),$E95+2)=Команды!$AJ$16,TRUE,FALSE),IF(INDEX(Команды!$A$2:$AN$7500,MATCH(AT$3,Команды!$A$2:$A$7500,0),$E95+2)=Команды!$AJ$17,TRUE,FALSE),IF(INDEX(Команды!$A$2:$AN$7500,MATCH(AT$3,Команды!$A$2:$A$7500,0),$E95+2)=Команды!$AJ$18,TRUE,FALSE),IF(INDEX(Команды!$A$2:$AN$7500,MATCH(AT$3,Команды!$A$2:$A$7500,0),$E95+2)=Команды!$AJ$19,TRUE,FALSE)),INDEX(Команды!$AJ$2:$AL$19,MATCH(INDEX(Команды!$A$2:$AN$7500,MATCH(AT$3,Команды!$A$2:$A$7500,0),$E95+2),Команды!$AJ$2:$AJ$19,0),3),0)</f>
        <v>0</v>
      </c>
      <c r="AV95" s="342"/>
      <c r="AW95" s="174">
        <f>IF(OR(IF(INDEX(Команды!$A$2:$AN$7500,MATCH(AW$3,Команды!$A$2:$A$7500,0),$E95+2)=Команды!$AJ$2,TRUE,FALSE),IF(INDEX(Команды!$A$2:$AN$7500,MATCH(AW$3,Команды!$A$2:$A$7500,0),$E95+2)=Команды!$AJ$3,TRUE,FALSE),IF(INDEX(Команды!$A$2:$AN$7500,MATCH(AW$3,Команды!$A$2:$A$7500,0),$E95+2)=Команды!$AJ$4,TRUE,FALSE),IF(INDEX(Команды!$A$2:$AN$7500,MATCH(AW$3,Команды!$A$2:$A$7500,0),$E95+2)=Команды!$AJ$5,TRUE,FALSE),IF(INDEX(Команды!$A$2:$AN$7500,MATCH(AW$3,Команды!$A$2:$A$7500,0),$E95+2)=Команды!$AJ$6,TRUE,FALSE),IF(INDEX(Команды!$A$2:$AN$7500,MATCH(AW$3,Команды!$A$2:$A$7500,0),$E95+2)=Команды!$AJ$7,TRUE,FALSE),IF(INDEX(Команды!$A$2:$AN$7500,MATCH(AW$3,Команды!$A$2:$A$7500,0),$E95+2)=Команды!$AJ$8,TRUE,FALSE),IF(INDEX(Команды!$A$2:$AN$7500,MATCH(AW$3,Команды!$A$2:$A$7500,0),$E95+2)=Команды!$AJ$9,TRUE,FALSE),IF(INDEX(Команды!$A$2:$AN$7500,MATCH(AW$3,Команды!$A$2:$A$7500,0),$E95+2)=Команды!$AJ$10,TRUE,FALSE),IF(INDEX(Команды!$A$2:$AN$7500,MATCH(AW$3,Команды!$A$2:$A$7500,0),$E95+2)=Команды!$AJ$11,TRUE,FALSE),IF(INDEX(Команды!$A$2:$AN$7500,MATCH(AW$3,Команды!$A$2:$A$7500,0),$E95+2)=Команды!$AJ$12,TRUE,FALSE),IF(INDEX(Команды!$A$2:$AN$7500,MATCH(AW$3,Команды!$A$2:$A$7500,0),$E95+2)=Команды!$AJ$13,TRUE,FALSE),IF(INDEX(Команды!$A$2:$AN$7500,MATCH(AW$3,Команды!$A$2:$A$7500,0),$E95+2)=Команды!$AJ$14,TRUE,FALSE),IF(INDEX(Команды!$A$2:$AN$7500,MATCH(AW$3,Команды!$A$2:$A$7500,0),$E95+2)=Команды!$AJ$15,TRUE,FALSE),IF(INDEX(Команды!$A$2:$AN$7500,MATCH(AW$3,Команды!$A$2:$A$7500,0),$E95+2)=Команды!$AJ$16,TRUE,FALSE),,IF(INDEX(Команды!$A$2:$AN$7500,MATCH(AW$3,Команды!$A$2:$A$7500,0),$E95+2)=Команды!$AJ$17,TRUE,FALSE),,IF(INDEX(Команды!$A$2:$AN$7500,MATCH(AW$3,Команды!$A$2:$A$7500,0),$E95+2)=Команды!$AJ$18,TRUE,FALSE),,IF(INDEX(Команды!$A$2:$AN$7500,MATCH(AW$3,Команды!$A$2:$A$7500,0),$E95+2)=Команды!$AJ$19,TRUE,FALSE)),INDEX(Команды!$AJ$2:$AK$19,MATCH(INDEX(Команды!$A$2:$AN$7500,MATCH(AW$3,Команды!$A$2:$A$7500,0),$E95+2),Команды!$AJ$2:$AJ$19,0),2),0)</f>
        <v>0</v>
      </c>
      <c r="AX95" s="175">
        <f>IF(OR(IF(INDEX(Команды!$A$2:$AN$7500,MATCH(AW$3,Команды!$A$2:$A$7500,0),$E95+2)=Команды!$AJ$2,TRUE,FALSE),IF(INDEX(Команды!$A$2:$AN$7500,MATCH(AW$3,Команды!$A$2:$A$7500,0),$E95+2)=Команды!$AJ$3,TRUE,FALSE),IF(INDEX(Команды!$A$2:$AN$7500,MATCH(AW$3,Команды!$A$2:$A$7500,0),$E95+2)=Команды!$AJ$4,TRUE,FALSE),IF(INDEX(Команды!$A$2:$AN$7500,MATCH(AW$3,Команды!$A$2:$A$7500,0),$E95+2)=Команды!$AJ$5,TRUE,FALSE),IF(INDEX(Команды!$A$2:$AN$7500,MATCH(AW$3,Команды!$A$2:$A$7500,0),$E95+2)=Команды!$AJ$6,TRUE,FALSE),IF(INDEX(Команды!$A$2:$AN$7500,MATCH(AW$3,Команды!$A$2:$A$7500,0),$E95+2)=Команды!$AJ$7,TRUE,FALSE),IF(INDEX(Команды!$A$2:$AN$7500,MATCH(AW$3,Команды!$A$2:$A$7500,0),$E95+2)=Команды!$AJ$8,TRUE,FALSE),IF(INDEX(Команды!$A$2:$AN$7500,MATCH(AW$3,Команды!$A$2:$A$7500,0),$E95+2)=Команды!$AJ$9,TRUE,FALSE),IF(INDEX(Команды!$A$2:$AN$7500,MATCH(AW$3,Команды!$A$2:$A$7500,0),$E95+2)=Команды!$AJ$10,TRUE,FALSE),IF(INDEX(Команды!$A$2:$AN$7500,MATCH(AW$3,Команды!$A$2:$A$7500,0),$E95+2)=Команды!$AJ$11,TRUE,FALSE),IF(INDEX(Команды!$A$2:$AN$7500,MATCH(AW$3,Команды!$A$2:$A$7500,0),$E95+2)=Команды!$AJ$12,TRUE,FALSE),IF(INDEX(Команды!$A$2:$AN$7500,MATCH(AW$3,Команды!$A$2:$A$7500,0),$E95+2)=Команды!$AJ$13,TRUE,FALSE),IF(INDEX(Команды!$A$2:$AN$7500,MATCH(AW$3,Команды!$A$2:$A$7500,0),$E95+2)=Команды!$AJ$14,TRUE,FALSE),IF(INDEX(Команды!$A$2:$AN$7500,MATCH(AW$3,Команды!$A$2:$A$7500,0),$E95+2)=Команды!$AJ$15,TRUE,FALSE),IF(INDEX(Команды!$A$2:$AN$7500,MATCH(AW$3,Команды!$A$2:$A$7500,0),$E95+2)=Команды!$AJ$16,TRUE,FALSE),IF(INDEX(Команды!$A$2:$AN$7500,MATCH(AW$3,Команды!$A$2:$A$7500,0),$E95+2)=Команды!$AJ$17,TRUE,FALSE),IF(INDEX(Команды!$A$2:$AN$7500,MATCH(AW$3,Команды!$A$2:$A$7500,0),$E95+2)=Команды!$AJ$18,TRUE,FALSE),IF(INDEX(Команды!$A$2:$AN$7500,MATCH(AW$3,Команды!$A$2:$A$7500,0),$E95+2)=Команды!$AJ$19,TRUE,FALSE)),INDEX(Команды!$AJ$2:$AL$19,MATCH(INDEX(Команды!$A$2:$AN$7500,MATCH(AW$3,Команды!$A$2:$A$7500,0),$E95+2),Команды!$AJ$2:$AJ$19,0),3),0)</f>
        <v>0</v>
      </c>
      <c r="AY95" s="342"/>
      <c r="AZ95" s="174">
        <f>IF(OR(IF(INDEX(Команды!$A$2:$AN$7500,MATCH(AZ$3,Команды!$A$2:$A$7500,0),$E95+2)=Команды!$AJ$2,TRUE,FALSE),IF(INDEX(Команды!$A$2:$AN$7500,MATCH(AZ$3,Команды!$A$2:$A$7500,0),$E95+2)=Команды!$AJ$3,TRUE,FALSE),IF(INDEX(Команды!$A$2:$AN$7500,MATCH(AZ$3,Команды!$A$2:$A$7500,0),$E95+2)=Команды!$AJ$4,TRUE,FALSE),IF(INDEX(Команды!$A$2:$AN$7500,MATCH(AZ$3,Команды!$A$2:$A$7500,0),$E95+2)=Команды!$AJ$5,TRUE,FALSE),IF(INDEX(Команды!$A$2:$AN$7500,MATCH(AZ$3,Команды!$A$2:$A$7500,0),$E95+2)=Команды!$AJ$6,TRUE,FALSE),IF(INDEX(Команды!$A$2:$AN$7500,MATCH(AZ$3,Команды!$A$2:$A$7500,0),$E95+2)=Команды!$AJ$7,TRUE,FALSE),IF(INDEX(Команды!$A$2:$AN$7500,MATCH(AZ$3,Команды!$A$2:$A$7500,0),$E95+2)=Команды!$AJ$8,TRUE,FALSE),IF(INDEX(Команды!$A$2:$AN$7500,MATCH(AZ$3,Команды!$A$2:$A$7500,0),$E95+2)=Команды!$AJ$9,TRUE,FALSE),IF(INDEX(Команды!$A$2:$AN$7500,MATCH(AZ$3,Команды!$A$2:$A$7500,0),$E95+2)=Команды!$AJ$10,TRUE,FALSE),IF(INDEX(Команды!$A$2:$AN$7500,MATCH(AZ$3,Команды!$A$2:$A$7500,0),$E95+2)=Команды!$AJ$11,TRUE,FALSE),IF(INDEX(Команды!$A$2:$AN$7500,MATCH(AZ$3,Команды!$A$2:$A$7500,0),$E95+2)=Команды!$AJ$12,TRUE,FALSE),IF(INDEX(Команды!$A$2:$AN$7500,MATCH(AZ$3,Команды!$A$2:$A$7500,0),$E95+2)=Команды!$AJ$13,TRUE,FALSE),IF(INDEX(Команды!$A$2:$AN$7500,MATCH(AZ$3,Команды!$A$2:$A$7500,0),$E95+2)=Команды!$AJ$14,TRUE,FALSE),IF(INDEX(Команды!$A$2:$AN$7500,MATCH(AZ$3,Команды!$A$2:$A$7500,0),$E95+2)=Команды!$AJ$15,TRUE,FALSE),IF(INDEX(Команды!$A$2:$AN$7500,MATCH(AZ$3,Команды!$A$2:$A$7500,0),$E95+2)=Команды!$AJ$16,TRUE,FALSE),,IF(INDEX(Команды!$A$2:$AN$7500,MATCH(AZ$3,Команды!$A$2:$A$7500,0),$E95+2)=Команды!$AJ$17,TRUE,FALSE),,IF(INDEX(Команды!$A$2:$AN$7500,MATCH(AZ$3,Команды!$A$2:$A$7500,0),$E95+2)=Команды!$AJ$18,TRUE,FALSE),,IF(INDEX(Команды!$A$2:$AN$7500,MATCH(AZ$3,Команды!$A$2:$A$7500,0),$E95+2)=Команды!$AJ$19,TRUE,FALSE)),INDEX(Команды!$AJ$2:$AK$19,MATCH(INDEX(Команды!$A$2:$AN$7500,MATCH(AZ$3,Команды!$A$2:$A$7500,0),$E95+2),Команды!$AJ$2:$AJ$19,0),2),0)</f>
        <v>0</v>
      </c>
      <c r="BA95" s="175">
        <f>IF(OR(IF(INDEX(Команды!$A$2:$AN$7500,MATCH(AZ$3,Команды!$A$2:$A$7500,0),$E95+2)=Команды!$AJ$2,TRUE,FALSE),IF(INDEX(Команды!$A$2:$AN$7500,MATCH(AZ$3,Команды!$A$2:$A$7500,0),$E95+2)=Команды!$AJ$3,TRUE,FALSE),IF(INDEX(Команды!$A$2:$AN$7500,MATCH(AZ$3,Команды!$A$2:$A$7500,0),$E95+2)=Команды!$AJ$4,TRUE,FALSE),IF(INDEX(Команды!$A$2:$AN$7500,MATCH(AZ$3,Команды!$A$2:$A$7500,0),$E95+2)=Команды!$AJ$5,TRUE,FALSE),IF(INDEX(Команды!$A$2:$AN$7500,MATCH(AZ$3,Команды!$A$2:$A$7500,0),$E95+2)=Команды!$AJ$6,TRUE,FALSE),IF(INDEX(Команды!$A$2:$AN$7500,MATCH(AZ$3,Команды!$A$2:$A$7500,0),$E95+2)=Команды!$AJ$7,TRUE,FALSE),IF(INDEX(Команды!$A$2:$AN$7500,MATCH(AZ$3,Команды!$A$2:$A$7500,0),$E95+2)=Команды!$AJ$8,TRUE,FALSE),IF(INDEX(Команды!$A$2:$AN$7500,MATCH(AZ$3,Команды!$A$2:$A$7500,0),$E95+2)=Команды!$AJ$9,TRUE,FALSE),IF(INDEX(Команды!$A$2:$AN$7500,MATCH(AZ$3,Команды!$A$2:$A$7500,0),$E95+2)=Команды!$AJ$10,TRUE,FALSE),IF(INDEX(Команды!$A$2:$AN$7500,MATCH(AZ$3,Команды!$A$2:$A$7500,0),$E95+2)=Команды!$AJ$11,TRUE,FALSE),IF(INDEX(Команды!$A$2:$AN$7500,MATCH(AZ$3,Команды!$A$2:$A$7500,0),$E95+2)=Команды!$AJ$12,TRUE,FALSE),IF(INDEX(Команды!$A$2:$AN$7500,MATCH(AZ$3,Команды!$A$2:$A$7500,0),$E95+2)=Команды!$AJ$13,TRUE,FALSE),IF(INDEX(Команды!$A$2:$AN$7500,MATCH(AZ$3,Команды!$A$2:$A$7500,0),$E95+2)=Команды!$AJ$14,TRUE,FALSE),IF(INDEX(Команды!$A$2:$AN$7500,MATCH(AZ$3,Команды!$A$2:$A$7500,0),$E95+2)=Команды!$AJ$15,TRUE,FALSE),IF(INDEX(Команды!$A$2:$AN$7500,MATCH(AZ$3,Команды!$A$2:$A$7500,0),$E95+2)=Команды!$AJ$16,TRUE,FALSE),IF(INDEX(Команды!$A$2:$AN$7500,MATCH(AZ$3,Команды!$A$2:$A$7500,0),$E95+2)=Команды!$AJ$17,TRUE,FALSE),IF(INDEX(Команды!$A$2:$AN$7500,MATCH(AZ$3,Команды!$A$2:$A$7500,0),$E95+2)=Команды!$AJ$18,TRUE,FALSE),IF(INDEX(Команды!$A$2:$AN$7500,MATCH(AZ$3,Команды!$A$2:$A$7500,0),$E95+2)=Команды!$AJ$19,TRUE,FALSE)),INDEX(Команды!$AJ$2:$AL$19,MATCH(INDEX(Команды!$A$2:$AN$7500,MATCH(AZ$3,Команды!$A$2:$A$7500,0),$E95+2),Команды!$AJ$2:$AJ$19,0),3),0)</f>
        <v>0</v>
      </c>
      <c r="BB95" s="342"/>
      <c r="BC95" s="174">
        <f>IF(OR(IF(INDEX(Команды!$A$2:$AN$7500,MATCH(BC$3,Команды!$A$2:$A$7500,0),$E95+2)=Команды!$AJ$2,TRUE,FALSE),IF(INDEX(Команды!$A$2:$AN$7500,MATCH(BC$3,Команды!$A$2:$A$7500,0),$E95+2)=Команды!$AJ$3,TRUE,FALSE),IF(INDEX(Команды!$A$2:$AN$7500,MATCH(BC$3,Команды!$A$2:$A$7500,0),$E95+2)=Команды!$AJ$4,TRUE,FALSE),IF(INDEX(Команды!$A$2:$AN$7500,MATCH(BC$3,Команды!$A$2:$A$7500,0),$E95+2)=Команды!$AJ$5,TRUE,FALSE),IF(INDEX(Команды!$A$2:$AN$7500,MATCH(BC$3,Команды!$A$2:$A$7500,0),$E95+2)=Команды!$AJ$6,TRUE,FALSE),IF(INDEX(Команды!$A$2:$AN$7500,MATCH(BC$3,Команды!$A$2:$A$7500,0),$E95+2)=Команды!$AJ$7,TRUE,FALSE),IF(INDEX(Команды!$A$2:$AN$7500,MATCH(BC$3,Команды!$A$2:$A$7500,0),$E95+2)=Команды!$AJ$8,TRUE,FALSE),IF(INDEX(Команды!$A$2:$AN$7500,MATCH(BC$3,Команды!$A$2:$A$7500,0),$E95+2)=Команды!$AJ$9,TRUE,FALSE),IF(INDEX(Команды!$A$2:$AN$7500,MATCH(BC$3,Команды!$A$2:$A$7500,0),$E95+2)=Команды!$AJ$10,TRUE,FALSE),IF(INDEX(Команды!$A$2:$AN$7500,MATCH(BC$3,Команды!$A$2:$A$7500,0),$E95+2)=Команды!$AJ$11,TRUE,FALSE),IF(INDEX(Команды!$A$2:$AN$7500,MATCH(BC$3,Команды!$A$2:$A$7500,0),$E95+2)=Команды!$AJ$12,TRUE,FALSE),IF(INDEX(Команды!$A$2:$AN$7500,MATCH(BC$3,Команды!$A$2:$A$7500,0),$E95+2)=Команды!$AJ$13,TRUE,FALSE),IF(INDEX(Команды!$A$2:$AN$7500,MATCH(BC$3,Команды!$A$2:$A$7500,0),$E95+2)=Команды!$AJ$14,TRUE,FALSE),IF(INDEX(Команды!$A$2:$AN$7500,MATCH(BC$3,Команды!$A$2:$A$7500,0),$E95+2)=Команды!$AJ$15,TRUE,FALSE),IF(INDEX(Команды!$A$2:$AN$7500,MATCH(BC$3,Команды!$A$2:$A$7500,0),$E95+2)=Команды!$AJ$16,TRUE,FALSE),,IF(INDEX(Команды!$A$2:$AN$7500,MATCH(BC$3,Команды!$A$2:$A$7500,0),$E95+2)=Команды!$AJ$17,TRUE,FALSE),,IF(INDEX(Команды!$A$2:$AN$7500,MATCH(BC$3,Команды!$A$2:$A$7500,0),$E95+2)=Команды!$AJ$18,TRUE,FALSE),,IF(INDEX(Команды!$A$2:$AN$7500,MATCH(BC$3,Команды!$A$2:$A$7500,0),$E95+2)=Команды!$AJ$19,TRUE,FALSE)),INDEX(Команды!$AJ$2:$AK$19,MATCH(INDEX(Команды!$A$2:$AN$7500,MATCH(BC$3,Команды!$A$2:$A$7500,0),$E95+2),Команды!$AJ$2:$AJ$19,0),2),0)</f>
        <v>0</v>
      </c>
      <c r="BD95" s="175">
        <f>IF(OR(IF(INDEX(Команды!$A$2:$AN$7500,MATCH(BC$3,Команды!$A$2:$A$7500,0),$E95+2)=Команды!$AJ$2,TRUE,FALSE),IF(INDEX(Команды!$A$2:$AN$7500,MATCH(BC$3,Команды!$A$2:$A$7500,0),$E95+2)=Команды!$AJ$3,TRUE,FALSE),IF(INDEX(Команды!$A$2:$AN$7500,MATCH(BC$3,Команды!$A$2:$A$7500,0),$E95+2)=Команды!$AJ$4,TRUE,FALSE),IF(INDEX(Команды!$A$2:$AN$7500,MATCH(BC$3,Команды!$A$2:$A$7500,0),$E95+2)=Команды!$AJ$5,TRUE,FALSE),IF(INDEX(Команды!$A$2:$AN$7500,MATCH(BC$3,Команды!$A$2:$A$7500,0),$E95+2)=Команды!$AJ$6,TRUE,FALSE),IF(INDEX(Команды!$A$2:$AN$7500,MATCH(BC$3,Команды!$A$2:$A$7500,0),$E95+2)=Команды!$AJ$7,TRUE,FALSE),IF(INDEX(Команды!$A$2:$AN$7500,MATCH(BC$3,Команды!$A$2:$A$7500,0),$E95+2)=Команды!$AJ$8,TRUE,FALSE),IF(INDEX(Команды!$A$2:$AN$7500,MATCH(BC$3,Команды!$A$2:$A$7500,0),$E95+2)=Команды!$AJ$9,TRUE,FALSE),IF(INDEX(Команды!$A$2:$AN$7500,MATCH(BC$3,Команды!$A$2:$A$7500,0),$E95+2)=Команды!$AJ$10,TRUE,FALSE),IF(INDEX(Команды!$A$2:$AN$7500,MATCH(BC$3,Команды!$A$2:$A$7500,0),$E95+2)=Команды!$AJ$11,TRUE,FALSE),IF(INDEX(Команды!$A$2:$AN$7500,MATCH(BC$3,Команды!$A$2:$A$7500,0),$E95+2)=Команды!$AJ$12,TRUE,FALSE),IF(INDEX(Команды!$A$2:$AN$7500,MATCH(BC$3,Команды!$A$2:$A$7500,0),$E95+2)=Команды!$AJ$13,TRUE,FALSE),IF(INDEX(Команды!$A$2:$AN$7500,MATCH(BC$3,Команды!$A$2:$A$7500,0),$E95+2)=Команды!$AJ$14,TRUE,FALSE),IF(INDEX(Команды!$A$2:$AN$7500,MATCH(BC$3,Команды!$A$2:$A$7500,0),$E95+2)=Команды!$AJ$15,TRUE,FALSE),IF(INDEX(Команды!$A$2:$AN$7500,MATCH(BC$3,Команды!$A$2:$A$7500,0),$E95+2)=Команды!$AJ$16,TRUE,FALSE),IF(INDEX(Команды!$A$2:$AN$7500,MATCH(BC$3,Команды!$A$2:$A$7500,0),$E95+2)=Команды!$AJ$17,TRUE,FALSE),IF(INDEX(Команды!$A$2:$AN$7500,MATCH(BC$3,Команды!$A$2:$A$7500,0),$E95+2)=Команды!$AJ$18,TRUE,FALSE),IF(INDEX(Команды!$A$2:$AN$7500,MATCH(BC$3,Команды!$A$2:$A$7500,0),$E95+2)=Команды!$AJ$19,TRUE,FALSE)),INDEX(Команды!$AJ$2:$AL$19,MATCH(INDEX(Команды!$A$2:$AN$7500,MATCH(BC$3,Команды!$A$2:$A$7500,0),$E95+2),Команды!$AJ$2:$AJ$19,0),3),0)</f>
        <v>0</v>
      </c>
      <c r="BE95" s="342"/>
      <c r="BF95" s="174">
        <f>IF(OR(IF(INDEX(Команды!$A$2:$AN$7500,MATCH(BF$3,Команды!$A$2:$A$7500,0),$E95+2)=Команды!$AJ$2,TRUE,FALSE),IF(INDEX(Команды!$A$2:$AN$7500,MATCH(BF$3,Команды!$A$2:$A$7500,0),$E95+2)=Команды!$AJ$3,TRUE,FALSE),IF(INDEX(Команды!$A$2:$AN$7500,MATCH(BF$3,Команды!$A$2:$A$7500,0),$E95+2)=Команды!$AJ$4,TRUE,FALSE),IF(INDEX(Команды!$A$2:$AN$7500,MATCH(BF$3,Команды!$A$2:$A$7500,0),$E95+2)=Команды!$AJ$5,TRUE,FALSE),IF(INDEX(Команды!$A$2:$AN$7500,MATCH(BF$3,Команды!$A$2:$A$7500,0),$E95+2)=Команды!$AJ$6,TRUE,FALSE),IF(INDEX(Команды!$A$2:$AN$7500,MATCH(BF$3,Команды!$A$2:$A$7500,0),$E95+2)=Команды!$AJ$7,TRUE,FALSE),IF(INDEX(Команды!$A$2:$AN$7500,MATCH(BF$3,Команды!$A$2:$A$7500,0),$E95+2)=Команды!$AJ$8,TRUE,FALSE),IF(INDEX(Команды!$A$2:$AN$7500,MATCH(BF$3,Команды!$A$2:$A$7500,0),$E95+2)=Команды!$AJ$9,TRUE,FALSE),IF(INDEX(Команды!$A$2:$AN$7500,MATCH(BF$3,Команды!$A$2:$A$7500,0),$E95+2)=Команды!$AJ$10,TRUE,FALSE),IF(INDEX(Команды!$A$2:$AN$7500,MATCH(BF$3,Команды!$A$2:$A$7500,0),$E95+2)=Команды!$AJ$11,TRUE,FALSE),IF(INDEX(Команды!$A$2:$AN$7500,MATCH(BF$3,Команды!$A$2:$A$7500,0),$E95+2)=Команды!$AJ$12,TRUE,FALSE),IF(INDEX(Команды!$A$2:$AN$7500,MATCH(BF$3,Команды!$A$2:$A$7500,0),$E95+2)=Команды!$AJ$13,TRUE,FALSE),IF(INDEX(Команды!$A$2:$AN$7500,MATCH(BF$3,Команды!$A$2:$A$7500,0),$E95+2)=Команды!$AJ$14,TRUE,FALSE),IF(INDEX(Команды!$A$2:$AN$7500,MATCH(BF$3,Команды!$A$2:$A$7500,0),$E95+2)=Команды!$AJ$15,TRUE,FALSE),IF(INDEX(Команды!$A$2:$AN$7500,MATCH(BF$3,Команды!$A$2:$A$7500,0),$E95+2)=Команды!$AJ$16,TRUE,FALSE),,IF(INDEX(Команды!$A$2:$AN$7500,MATCH(BF$3,Команды!$A$2:$A$7500,0),$E95+2)=Команды!$AJ$17,TRUE,FALSE),,IF(INDEX(Команды!$A$2:$AN$7500,MATCH(BF$3,Команды!$A$2:$A$7500,0),$E95+2)=Команды!$AJ$18,TRUE,FALSE),,IF(INDEX(Команды!$A$2:$AN$7500,MATCH(BF$3,Команды!$A$2:$A$7500,0),$E95+2)=Команды!$AJ$19,TRUE,FALSE)),INDEX(Команды!$AJ$2:$AK$19,MATCH(INDEX(Команды!$A$2:$AN$7500,MATCH(BF$3,Команды!$A$2:$A$7500,0),$E95+2),Команды!$AJ$2:$AJ$19,0),2),0)</f>
        <v>0</v>
      </c>
      <c r="BG95" s="175">
        <f>IF(OR(IF(INDEX(Команды!$A$2:$AN$7500,MATCH(BF$3,Команды!$A$2:$A$7500,0),$E95+2)=Команды!$AJ$2,TRUE,FALSE),IF(INDEX(Команды!$A$2:$AN$7500,MATCH(BF$3,Команды!$A$2:$A$7500,0),$E95+2)=Команды!$AJ$3,TRUE,FALSE),IF(INDEX(Команды!$A$2:$AN$7500,MATCH(BF$3,Команды!$A$2:$A$7500,0),$E95+2)=Команды!$AJ$4,TRUE,FALSE),IF(INDEX(Команды!$A$2:$AN$7500,MATCH(BF$3,Команды!$A$2:$A$7500,0),$E95+2)=Команды!$AJ$5,TRUE,FALSE),IF(INDEX(Команды!$A$2:$AN$7500,MATCH(BF$3,Команды!$A$2:$A$7500,0),$E95+2)=Команды!$AJ$6,TRUE,FALSE),IF(INDEX(Команды!$A$2:$AN$7500,MATCH(BF$3,Команды!$A$2:$A$7500,0),$E95+2)=Команды!$AJ$7,TRUE,FALSE),IF(INDEX(Команды!$A$2:$AN$7500,MATCH(BF$3,Команды!$A$2:$A$7500,0),$E95+2)=Команды!$AJ$8,TRUE,FALSE),IF(INDEX(Команды!$A$2:$AN$7500,MATCH(BF$3,Команды!$A$2:$A$7500,0),$E95+2)=Команды!$AJ$9,TRUE,FALSE),IF(INDEX(Команды!$A$2:$AN$7500,MATCH(BF$3,Команды!$A$2:$A$7500,0),$E95+2)=Команды!$AJ$10,TRUE,FALSE),IF(INDEX(Команды!$A$2:$AN$7500,MATCH(BF$3,Команды!$A$2:$A$7500,0),$E95+2)=Команды!$AJ$11,TRUE,FALSE),IF(INDEX(Команды!$A$2:$AN$7500,MATCH(BF$3,Команды!$A$2:$A$7500,0),$E95+2)=Команды!$AJ$12,TRUE,FALSE),IF(INDEX(Команды!$A$2:$AN$7500,MATCH(BF$3,Команды!$A$2:$A$7500,0),$E95+2)=Команды!$AJ$13,TRUE,FALSE),IF(INDEX(Команды!$A$2:$AN$7500,MATCH(BF$3,Команды!$A$2:$A$7500,0),$E95+2)=Команды!$AJ$14,TRUE,FALSE),IF(INDEX(Команды!$A$2:$AN$7500,MATCH(BF$3,Команды!$A$2:$A$7500,0),$E95+2)=Команды!$AJ$15,TRUE,FALSE),IF(INDEX(Команды!$A$2:$AN$7500,MATCH(BF$3,Команды!$A$2:$A$7500,0),$E95+2)=Команды!$AJ$16,TRUE,FALSE),IF(INDEX(Команды!$A$2:$AN$7500,MATCH(BF$3,Команды!$A$2:$A$7500,0),$E95+2)=Команды!$AJ$17,TRUE,FALSE),IF(INDEX(Команды!$A$2:$AN$7500,MATCH(BF$3,Команды!$A$2:$A$7500,0),$E95+2)=Команды!$AJ$18,TRUE,FALSE),IF(INDEX(Команды!$A$2:$AN$7500,MATCH(BF$3,Команды!$A$2:$A$7500,0),$E95+2)=Команды!$AJ$19,TRUE,FALSE)),INDEX(Команды!$AJ$2:$AL$19,MATCH(INDEX(Команды!$A$2:$AN$7500,MATCH(BF$3,Команды!$A$2:$A$7500,0),$E95+2),Команды!$AJ$2:$AJ$19,0),3),0)</f>
        <v>0</v>
      </c>
      <c r="BH95" s="342"/>
      <c r="BI95" s="174">
        <f>IF(OR(IF(INDEX(Команды!$A$2:$AN$7500,MATCH(BI$3,Команды!$A$2:$A$7500,0),$E95+2)=Команды!$AJ$2,TRUE,FALSE),IF(INDEX(Команды!$A$2:$AN$7500,MATCH(BI$3,Команды!$A$2:$A$7500,0),$E95+2)=Команды!$AJ$3,TRUE,FALSE),IF(INDEX(Команды!$A$2:$AN$7500,MATCH(BI$3,Команды!$A$2:$A$7500,0),$E95+2)=Команды!$AJ$4,TRUE,FALSE),IF(INDEX(Команды!$A$2:$AN$7500,MATCH(BI$3,Команды!$A$2:$A$7500,0),$E95+2)=Команды!$AJ$5,TRUE,FALSE),IF(INDEX(Команды!$A$2:$AN$7500,MATCH(BI$3,Команды!$A$2:$A$7500,0),$E95+2)=Команды!$AJ$6,TRUE,FALSE),IF(INDEX(Команды!$A$2:$AN$7500,MATCH(BI$3,Команды!$A$2:$A$7500,0),$E95+2)=Команды!$AJ$7,TRUE,FALSE),IF(INDEX(Команды!$A$2:$AN$7500,MATCH(BI$3,Команды!$A$2:$A$7500,0),$E95+2)=Команды!$AJ$8,TRUE,FALSE),IF(INDEX(Команды!$A$2:$AN$7500,MATCH(BI$3,Команды!$A$2:$A$7500,0),$E95+2)=Команды!$AJ$9,TRUE,FALSE),IF(INDEX(Команды!$A$2:$AN$7500,MATCH(BI$3,Команды!$A$2:$A$7500,0),$E95+2)=Команды!$AJ$10,TRUE,FALSE),IF(INDEX(Команды!$A$2:$AN$7500,MATCH(BI$3,Команды!$A$2:$A$7500,0),$E95+2)=Команды!$AJ$11,TRUE,FALSE),IF(INDEX(Команды!$A$2:$AN$7500,MATCH(BI$3,Команды!$A$2:$A$7500,0),$E95+2)=Команды!$AJ$12,TRUE,FALSE),IF(INDEX(Команды!$A$2:$AN$7500,MATCH(BI$3,Команды!$A$2:$A$7500,0),$E95+2)=Команды!$AJ$13,TRUE,FALSE),IF(INDEX(Команды!$A$2:$AN$7500,MATCH(BI$3,Команды!$A$2:$A$7500,0),$E95+2)=Команды!$AJ$14,TRUE,FALSE),IF(INDEX(Команды!$A$2:$AN$7500,MATCH(BI$3,Команды!$A$2:$A$7500,0),$E95+2)=Команды!$AJ$15,TRUE,FALSE),IF(INDEX(Команды!$A$2:$AN$7500,MATCH(BI$3,Команды!$A$2:$A$7500,0),$E95+2)=Команды!$AJ$16,TRUE,FALSE),,IF(INDEX(Команды!$A$2:$AN$7500,MATCH(BI$3,Команды!$A$2:$A$7500,0),$E95+2)=Команды!$AJ$17,TRUE,FALSE),,IF(INDEX(Команды!$A$2:$AN$7500,MATCH(BI$3,Команды!$A$2:$A$7500,0),$E95+2)=Команды!$AJ$18,TRUE,FALSE),,IF(INDEX(Команды!$A$2:$AN$7500,MATCH(BI$3,Команды!$A$2:$A$7500,0),$E95+2)=Команды!$AJ$19,TRUE,FALSE)),INDEX(Команды!$AJ$2:$AK$19,MATCH(INDEX(Команды!$A$2:$AN$7500,MATCH(BI$3,Команды!$A$2:$A$7500,0),$E95+2),Команды!$AJ$2:$AJ$19,0),2),0)</f>
        <v>0</v>
      </c>
      <c r="BJ95" s="175">
        <f>IF(OR(IF(INDEX(Команды!$A$2:$AN$7500,MATCH(BI$3,Команды!$A$2:$A$7500,0),$E95+2)=Команды!$AJ$2,TRUE,FALSE),IF(INDEX(Команды!$A$2:$AN$7500,MATCH(BI$3,Команды!$A$2:$A$7500,0),$E95+2)=Команды!$AJ$3,TRUE,FALSE),IF(INDEX(Команды!$A$2:$AN$7500,MATCH(BI$3,Команды!$A$2:$A$7500,0),$E95+2)=Команды!$AJ$4,TRUE,FALSE),IF(INDEX(Команды!$A$2:$AN$7500,MATCH(BI$3,Команды!$A$2:$A$7500,0),$E95+2)=Команды!$AJ$5,TRUE,FALSE),IF(INDEX(Команды!$A$2:$AN$7500,MATCH(BI$3,Команды!$A$2:$A$7500,0),$E95+2)=Команды!$AJ$6,TRUE,FALSE),IF(INDEX(Команды!$A$2:$AN$7500,MATCH(BI$3,Команды!$A$2:$A$7500,0),$E95+2)=Команды!$AJ$7,TRUE,FALSE),IF(INDEX(Команды!$A$2:$AN$7500,MATCH(BI$3,Команды!$A$2:$A$7500,0),$E95+2)=Команды!$AJ$8,TRUE,FALSE),IF(INDEX(Команды!$A$2:$AN$7500,MATCH(BI$3,Команды!$A$2:$A$7500,0),$E95+2)=Команды!$AJ$9,TRUE,FALSE),IF(INDEX(Команды!$A$2:$AN$7500,MATCH(BI$3,Команды!$A$2:$A$7500,0),$E95+2)=Команды!$AJ$10,TRUE,FALSE),IF(INDEX(Команды!$A$2:$AN$7500,MATCH(BI$3,Команды!$A$2:$A$7500,0),$E95+2)=Команды!$AJ$11,TRUE,FALSE),IF(INDEX(Команды!$A$2:$AN$7500,MATCH(BI$3,Команды!$A$2:$A$7500,0),$E95+2)=Команды!$AJ$12,TRUE,FALSE),IF(INDEX(Команды!$A$2:$AN$7500,MATCH(BI$3,Команды!$A$2:$A$7500,0),$E95+2)=Команды!$AJ$13,TRUE,FALSE),IF(INDEX(Команды!$A$2:$AN$7500,MATCH(BI$3,Команды!$A$2:$A$7500,0),$E95+2)=Команды!$AJ$14,TRUE,FALSE),IF(INDEX(Команды!$A$2:$AN$7500,MATCH(BI$3,Команды!$A$2:$A$7500,0),$E95+2)=Команды!$AJ$15,TRUE,FALSE),IF(INDEX(Команды!$A$2:$AN$7500,MATCH(BI$3,Команды!$A$2:$A$7500,0),$E95+2)=Команды!$AJ$16,TRUE,FALSE),IF(INDEX(Команды!$A$2:$AN$7500,MATCH(BI$3,Команды!$A$2:$A$7500,0),$E95+2)=Команды!$AJ$17,TRUE,FALSE),IF(INDEX(Команды!$A$2:$AN$7500,MATCH(BI$3,Команды!$A$2:$A$7500,0),$E95+2)=Команды!$AJ$18,TRUE,FALSE),IF(INDEX(Команды!$A$2:$AN$7500,MATCH(BI$3,Команды!$A$2:$A$7500,0),$E95+2)=Команды!$AJ$19,TRUE,FALSE)),INDEX(Команды!$AJ$2:$AL$19,MATCH(INDEX(Команды!$A$2:$AN$7500,MATCH(BI$3,Команды!$A$2:$A$7500,0),$E95+2),Команды!$AJ$2:$AJ$19,0),3),0)</f>
        <v>0</v>
      </c>
      <c r="BK95" s="342"/>
      <c r="BL95" s="174">
        <f>IF(OR(IF(INDEX(Команды!$A$2:$AN$7500,MATCH(BL$3,Команды!$A$2:$A$7500,0),$E95+2)=Команды!$AJ$2,TRUE,FALSE),IF(INDEX(Команды!$A$2:$AN$7500,MATCH(BL$3,Команды!$A$2:$A$7500,0),$E95+2)=Команды!$AJ$3,TRUE,FALSE),IF(INDEX(Команды!$A$2:$AN$7500,MATCH(BL$3,Команды!$A$2:$A$7500,0),$E95+2)=Команды!$AJ$4,TRUE,FALSE),IF(INDEX(Команды!$A$2:$AN$7500,MATCH(BL$3,Команды!$A$2:$A$7500,0),$E95+2)=Команды!$AJ$5,TRUE,FALSE),IF(INDEX(Команды!$A$2:$AN$7500,MATCH(BL$3,Команды!$A$2:$A$7500,0),$E95+2)=Команды!$AJ$6,TRUE,FALSE),IF(INDEX(Команды!$A$2:$AN$7500,MATCH(BL$3,Команды!$A$2:$A$7500,0),$E95+2)=Команды!$AJ$7,TRUE,FALSE),IF(INDEX(Команды!$A$2:$AN$7500,MATCH(BL$3,Команды!$A$2:$A$7500,0),$E95+2)=Команды!$AJ$8,TRUE,FALSE),IF(INDEX(Команды!$A$2:$AN$7500,MATCH(BL$3,Команды!$A$2:$A$7500,0),$E95+2)=Команды!$AJ$9,TRUE,FALSE),IF(INDEX(Команды!$A$2:$AN$7500,MATCH(BL$3,Команды!$A$2:$A$7500,0),$E95+2)=Команды!$AJ$10,TRUE,FALSE),IF(INDEX(Команды!$A$2:$AN$7500,MATCH(BL$3,Команды!$A$2:$A$7500,0),$E95+2)=Команды!$AJ$11,TRUE,FALSE),IF(INDEX(Команды!$A$2:$AN$7500,MATCH(BL$3,Команды!$A$2:$A$7500,0),$E95+2)=Команды!$AJ$12,TRUE,FALSE),IF(INDEX(Команды!$A$2:$AN$7500,MATCH(BL$3,Команды!$A$2:$A$7500,0),$E95+2)=Команды!$AJ$13,TRUE,FALSE),IF(INDEX(Команды!$A$2:$AN$7500,MATCH(BL$3,Команды!$A$2:$A$7500,0),$E95+2)=Команды!$AJ$14,TRUE,FALSE),IF(INDEX(Команды!$A$2:$AN$7500,MATCH(BL$3,Команды!$A$2:$A$7500,0),$E95+2)=Команды!$AJ$15,TRUE,FALSE),IF(INDEX(Команды!$A$2:$AN$7500,MATCH(BL$3,Команды!$A$2:$A$7500,0),$E95+2)=Команды!$AJ$16,TRUE,FALSE),,IF(INDEX(Команды!$A$2:$AN$7500,MATCH(BL$3,Команды!$A$2:$A$7500,0),$E95+2)=Команды!$AJ$17,TRUE,FALSE),,IF(INDEX(Команды!$A$2:$AN$7500,MATCH(BL$3,Команды!$A$2:$A$7500,0),$E95+2)=Команды!$AJ$18,TRUE,FALSE),,IF(INDEX(Команды!$A$2:$AN$7500,MATCH(BL$3,Команды!$A$2:$A$7500,0),$E95+2)=Команды!$AJ$19,TRUE,FALSE)),INDEX(Команды!$AJ$2:$AK$19,MATCH(INDEX(Команды!$A$2:$AN$7500,MATCH(BL$3,Команды!$A$2:$A$7500,0),$E95+2),Команды!$AJ$2:$AJ$19,0),2),0)</f>
        <v>0</v>
      </c>
      <c r="BM95" s="175">
        <f>IF(OR(IF(INDEX(Команды!$A$2:$AN$7500,MATCH(BL$3,Команды!$A$2:$A$7500,0),$E95+2)=Команды!$AJ$2,TRUE,FALSE),IF(INDEX(Команды!$A$2:$AN$7500,MATCH(BL$3,Команды!$A$2:$A$7500,0),$E95+2)=Команды!$AJ$3,TRUE,FALSE),IF(INDEX(Команды!$A$2:$AN$7500,MATCH(BL$3,Команды!$A$2:$A$7500,0),$E95+2)=Команды!$AJ$4,TRUE,FALSE),IF(INDEX(Команды!$A$2:$AN$7500,MATCH(BL$3,Команды!$A$2:$A$7500,0),$E95+2)=Команды!$AJ$5,TRUE,FALSE),IF(INDEX(Команды!$A$2:$AN$7500,MATCH(BL$3,Команды!$A$2:$A$7500,0),$E95+2)=Команды!$AJ$6,TRUE,FALSE),IF(INDEX(Команды!$A$2:$AN$7500,MATCH(BL$3,Команды!$A$2:$A$7500,0),$E95+2)=Команды!$AJ$7,TRUE,FALSE),IF(INDEX(Команды!$A$2:$AN$7500,MATCH(BL$3,Команды!$A$2:$A$7500,0),$E95+2)=Команды!$AJ$8,TRUE,FALSE),IF(INDEX(Команды!$A$2:$AN$7500,MATCH(BL$3,Команды!$A$2:$A$7500,0),$E95+2)=Команды!$AJ$9,TRUE,FALSE),IF(INDEX(Команды!$A$2:$AN$7500,MATCH(BL$3,Команды!$A$2:$A$7500,0),$E95+2)=Команды!$AJ$10,TRUE,FALSE),IF(INDEX(Команды!$A$2:$AN$7500,MATCH(BL$3,Команды!$A$2:$A$7500,0),$E95+2)=Команды!$AJ$11,TRUE,FALSE),IF(INDEX(Команды!$A$2:$AN$7500,MATCH(BL$3,Команды!$A$2:$A$7500,0),$E95+2)=Команды!$AJ$12,TRUE,FALSE),IF(INDEX(Команды!$A$2:$AN$7500,MATCH(BL$3,Команды!$A$2:$A$7500,0),$E95+2)=Команды!$AJ$13,TRUE,FALSE),IF(INDEX(Команды!$A$2:$AN$7500,MATCH(BL$3,Команды!$A$2:$A$7500,0),$E95+2)=Команды!$AJ$14,TRUE,FALSE),IF(INDEX(Команды!$A$2:$AN$7500,MATCH(BL$3,Команды!$A$2:$A$7500,0),$E95+2)=Команды!$AJ$15,TRUE,FALSE),IF(INDEX(Команды!$A$2:$AN$7500,MATCH(BL$3,Команды!$A$2:$A$7500,0),$E95+2)=Команды!$AJ$16,TRUE,FALSE),IF(INDEX(Команды!$A$2:$AN$7500,MATCH(BL$3,Команды!$A$2:$A$7500,0),$E95+2)=Команды!$AJ$17,TRUE,FALSE),IF(INDEX(Команды!$A$2:$AN$7500,MATCH(BL$3,Команды!$A$2:$A$7500,0),$E95+2)=Команды!$AJ$18,TRUE,FALSE),IF(INDEX(Команды!$A$2:$AN$7500,MATCH(BL$3,Команды!$A$2:$A$7500,0),$E95+2)=Команды!$AJ$19,TRUE,FALSE)),INDEX(Команды!$AJ$2:$AL$19,MATCH(INDEX(Команды!$A$2:$AN$7500,MATCH(BL$3,Команды!$A$2:$A$7500,0),$E95+2),Команды!$AJ$2:$AJ$19,0),3),0)</f>
        <v>0</v>
      </c>
      <c r="BN95" s="342"/>
      <c r="BO95" s="174">
        <f>IF(OR(IF(INDEX(Команды!$A$2:$AN$7500,MATCH(BO$3,Команды!$A$2:$A$7500,0),$E95+2)=Команды!$AJ$2,TRUE,FALSE),IF(INDEX(Команды!$A$2:$AN$7500,MATCH(BO$3,Команды!$A$2:$A$7500,0),$E95+2)=Команды!$AJ$3,TRUE,FALSE),IF(INDEX(Команды!$A$2:$AN$7500,MATCH(BO$3,Команды!$A$2:$A$7500,0),$E95+2)=Команды!$AJ$4,TRUE,FALSE),IF(INDEX(Команды!$A$2:$AN$7500,MATCH(BO$3,Команды!$A$2:$A$7500,0),$E95+2)=Команды!$AJ$5,TRUE,FALSE),IF(INDEX(Команды!$A$2:$AN$7500,MATCH(BO$3,Команды!$A$2:$A$7500,0),$E95+2)=Команды!$AJ$6,TRUE,FALSE),IF(INDEX(Команды!$A$2:$AN$7500,MATCH(BO$3,Команды!$A$2:$A$7500,0),$E95+2)=Команды!$AJ$7,TRUE,FALSE),IF(INDEX(Команды!$A$2:$AN$7500,MATCH(BO$3,Команды!$A$2:$A$7500,0),$E95+2)=Команды!$AJ$8,TRUE,FALSE),IF(INDEX(Команды!$A$2:$AN$7500,MATCH(BO$3,Команды!$A$2:$A$7500,0),$E95+2)=Команды!$AJ$9,TRUE,FALSE),IF(INDEX(Команды!$A$2:$AN$7500,MATCH(BO$3,Команды!$A$2:$A$7500,0),$E95+2)=Команды!$AJ$10,TRUE,FALSE),IF(INDEX(Команды!$A$2:$AN$7500,MATCH(BO$3,Команды!$A$2:$A$7500,0),$E95+2)=Команды!$AJ$11,TRUE,FALSE),IF(INDEX(Команды!$A$2:$AN$7500,MATCH(BO$3,Команды!$A$2:$A$7500,0),$E95+2)=Команды!$AJ$12,TRUE,FALSE),IF(INDEX(Команды!$A$2:$AN$7500,MATCH(BO$3,Команды!$A$2:$A$7500,0),$E95+2)=Команды!$AJ$13,TRUE,FALSE),IF(INDEX(Команды!$A$2:$AN$7500,MATCH(BO$3,Команды!$A$2:$A$7500,0),$E95+2)=Команды!$AJ$14,TRUE,FALSE),IF(INDEX(Команды!$A$2:$AN$7500,MATCH(BO$3,Команды!$A$2:$A$7500,0),$E95+2)=Команды!$AJ$15,TRUE,FALSE),IF(INDEX(Команды!$A$2:$AN$7500,MATCH(BO$3,Команды!$A$2:$A$7500,0),$E95+2)=Команды!$AJ$16,TRUE,FALSE),,IF(INDEX(Команды!$A$2:$AN$7500,MATCH(BO$3,Команды!$A$2:$A$7500,0),$E95+2)=Команды!$AJ$17,TRUE,FALSE),,IF(INDEX(Команды!$A$2:$AN$7500,MATCH(BO$3,Команды!$A$2:$A$7500,0),$E95+2)=Команды!$AJ$18,TRUE,FALSE),,IF(INDEX(Команды!$A$2:$AN$7500,MATCH(BO$3,Команды!$A$2:$A$7500,0),$E95+2)=Команды!$AJ$19,TRUE,FALSE)),INDEX(Команды!$AJ$2:$AK$19,MATCH(INDEX(Команды!$A$2:$AN$7500,MATCH(BO$3,Команды!$A$2:$A$7500,0),$E95+2),Команды!$AJ$2:$AJ$19,0),2),0)</f>
        <v>0</v>
      </c>
      <c r="BP95" s="175">
        <f>IF(OR(IF(INDEX(Команды!$A$2:$AN$7500,MATCH(BO$3,Команды!$A$2:$A$7500,0),$E95+2)=Команды!$AJ$2,TRUE,FALSE),IF(INDEX(Команды!$A$2:$AN$7500,MATCH(BO$3,Команды!$A$2:$A$7500,0),$E95+2)=Команды!$AJ$3,TRUE,FALSE),IF(INDEX(Команды!$A$2:$AN$7500,MATCH(BO$3,Команды!$A$2:$A$7500,0),$E95+2)=Команды!$AJ$4,TRUE,FALSE),IF(INDEX(Команды!$A$2:$AN$7500,MATCH(BO$3,Команды!$A$2:$A$7500,0),$E95+2)=Команды!$AJ$5,TRUE,FALSE),IF(INDEX(Команды!$A$2:$AN$7500,MATCH(BO$3,Команды!$A$2:$A$7500,0),$E95+2)=Команды!$AJ$6,TRUE,FALSE),IF(INDEX(Команды!$A$2:$AN$7500,MATCH(BO$3,Команды!$A$2:$A$7500,0),$E95+2)=Команды!$AJ$7,TRUE,FALSE),IF(INDEX(Команды!$A$2:$AN$7500,MATCH(BO$3,Команды!$A$2:$A$7500,0),$E95+2)=Команды!$AJ$8,TRUE,FALSE),IF(INDEX(Команды!$A$2:$AN$7500,MATCH(BO$3,Команды!$A$2:$A$7500,0),$E95+2)=Команды!$AJ$9,TRUE,FALSE),IF(INDEX(Команды!$A$2:$AN$7500,MATCH(BO$3,Команды!$A$2:$A$7500,0),$E95+2)=Команды!$AJ$10,TRUE,FALSE),IF(INDEX(Команды!$A$2:$AN$7500,MATCH(BO$3,Команды!$A$2:$A$7500,0),$E95+2)=Команды!$AJ$11,TRUE,FALSE),IF(INDEX(Команды!$A$2:$AN$7500,MATCH(BO$3,Команды!$A$2:$A$7500,0),$E95+2)=Команды!$AJ$12,TRUE,FALSE),IF(INDEX(Команды!$A$2:$AN$7500,MATCH(BO$3,Команды!$A$2:$A$7500,0),$E95+2)=Команды!$AJ$13,TRUE,FALSE),IF(INDEX(Команды!$A$2:$AN$7500,MATCH(BO$3,Команды!$A$2:$A$7500,0),$E95+2)=Команды!$AJ$14,TRUE,FALSE),IF(INDEX(Команды!$A$2:$AN$7500,MATCH(BO$3,Команды!$A$2:$A$7500,0),$E95+2)=Команды!$AJ$15,TRUE,FALSE),IF(INDEX(Команды!$A$2:$AN$7500,MATCH(BO$3,Команды!$A$2:$A$7500,0),$E95+2)=Команды!$AJ$16,TRUE,FALSE),IF(INDEX(Команды!$A$2:$AN$7500,MATCH(BO$3,Команды!$A$2:$A$7500,0),$E95+2)=Команды!$AJ$17,TRUE,FALSE),IF(INDEX(Команды!$A$2:$AN$7500,MATCH(BO$3,Команды!$A$2:$A$7500,0),$E95+2)=Команды!$AJ$18,TRUE,FALSE),IF(INDEX(Команды!$A$2:$AN$7500,MATCH(BO$3,Команды!$A$2:$A$7500,0),$E95+2)=Команды!$AJ$19,TRUE,FALSE)),INDEX(Команды!$AJ$2:$AL$19,MATCH(INDEX(Команды!$A$2:$AN$7500,MATCH(BO$3,Команды!$A$2:$A$7500,0),$E95+2),Команды!$AJ$2:$AJ$19,0),3),0)</f>
        <v>0</v>
      </c>
      <c r="BQ95" s="342"/>
      <c r="BR95" s="174">
        <f>IF(OR(IF(INDEX(Команды!$A$2:$AN$7500,MATCH(BR$3,Команды!$A$2:$A$7500,0),$E95+2)=Команды!$AJ$2,TRUE,FALSE),IF(INDEX(Команды!$A$2:$AN$7500,MATCH(BR$3,Команды!$A$2:$A$7500,0),$E95+2)=Команды!$AJ$3,TRUE,FALSE),IF(INDEX(Команды!$A$2:$AN$7500,MATCH(BR$3,Команды!$A$2:$A$7500,0),$E95+2)=Команды!$AJ$4,TRUE,FALSE),IF(INDEX(Команды!$A$2:$AN$7500,MATCH(BR$3,Команды!$A$2:$A$7500,0),$E95+2)=Команды!$AJ$5,TRUE,FALSE),IF(INDEX(Команды!$A$2:$AN$7500,MATCH(BR$3,Команды!$A$2:$A$7500,0),$E95+2)=Команды!$AJ$6,TRUE,FALSE),IF(INDEX(Команды!$A$2:$AN$7500,MATCH(BR$3,Команды!$A$2:$A$7500,0),$E95+2)=Команды!$AJ$7,TRUE,FALSE),IF(INDEX(Команды!$A$2:$AN$7500,MATCH(BR$3,Команды!$A$2:$A$7500,0),$E95+2)=Команды!$AJ$8,TRUE,FALSE),IF(INDEX(Команды!$A$2:$AN$7500,MATCH(BR$3,Команды!$A$2:$A$7500,0),$E95+2)=Команды!$AJ$9,TRUE,FALSE),IF(INDEX(Команды!$A$2:$AN$7500,MATCH(BR$3,Команды!$A$2:$A$7500,0),$E95+2)=Команды!$AJ$10,TRUE,FALSE),IF(INDEX(Команды!$A$2:$AN$7500,MATCH(BR$3,Команды!$A$2:$A$7500,0),$E95+2)=Команды!$AJ$11,TRUE,FALSE),IF(INDEX(Команды!$A$2:$AN$7500,MATCH(BR$3,Команды!$A$2:$A$7500,0),$E95+2)=Команды!$AJ$12,TRUE,FALSE),IF(INDEX(Команды!$A$2:$AN$7500,MATCH(BR$3,Команды!$A$2:$A$7500,0),$E95+2)=Команды!$AJ$13,TRUE,FALSE),IF(INDEX(Команды!$A$2:$AN$7500,MATCH(BR$3,Команды!$A$2:$A$7500,0),$E95+2)=Команды!$AJ$14,TRUE,FALSE),IF(INDEX(Команды!$A$2:$AN$7500,MATCH(BR$3,Команды!$A$2:$A$7500,0),$E95+2)=Команды!$AJ$15,TRUE,FALSE),IF(INDEX(Команды!$A$2:$AN$7500,MATCH(BR$3,Команды!$A$2:$A$7500,0),$E95+2)=Команды!$AJ$16,TRUE,FALSE),,IF(INDEX(Команды!$A$2:$AN$7500,MATCH(BR$3,Команды!$A$2:$A$7500,0),$E95+2)=Команды!$AJ$17,TRUE,FALSE),,IF(INDEX(Команды!$A$2:$AN$7500,MATCH(BR$3,Команды!$A$2:$A$7500,0),$E95+2)=Команды!$AJ$18,TRUE,FALSE),,IF(INDEX(Команды!$A$2:$AN$7500,MATCH(BR$3,Команды!$A$2:$A$7500,0),$E95+2)=Команды!$AJ$19,TRUE,FALSE)),INDEX(Команды!$AJ$2:$AK$19,MATCH(INDEX(Команды!$A$2:$AN$7500,MATCH(BR$3,Команды!$A$2:$A$7500,0),$E95+2),Команды!$AJ$2:$AJ$19,0),2),0)</f>
        <v>0</v>
      </c>
      <c r="BS95" s="175">
        <f>IF(OR(IF(INDEX(Команды!$A$2:$AN$7500,MATCH(BR$3,Команды!$A$2:$A$7500,0),$E95+2)=Команды!$AJ$2,TRUE,FALSE),IF(INDEX(Команды!$A$2:$AN$7500,MATCH(BR$3,Команды!$A$2:$A$7500,0),$E95+2)=Команды!$AJ$3,TRUE,FALSE),IF(INDEX(Команды!$A$2:$AN$7500,MATCH(BR$3,Команды!$A$2:$A$7500,0),$E95+2)=Команды!$AJ$4,TRUE,FALSE),IF(INDEX(Команды!$A$2:$AN$7500,MATCH(BR$3,Команды!$A$2:$A$7500,0),$E95+2)=Команды!$AJ$5,TRUE,FALSE),IF(INDEX(Команды!$A$2:$AN$7500,MATCH(BR$3,Команды!$A$2:$A$7500,0),$E95+2)=Команды!$AJ$6,TRUE,FALSE),IF(INDEX(Команды!$A$2:$AN$7500,MATCH(BR$3,Команды!$A$2:$A$7500,0),$E95+2)=Команды!$AJ$7,TRUE,FALSE),IF(INDEX(Команды!$A$2:$AN$7500,MATCH(BR$3,Команды!$A$2:$A$7500,0),$E95+2)=Команды!$AJ$8,TRUE,FALSE),IF(INDEX(Команды!$A$2:$AN$7500,MATCH(BR$3,Команды!$A$2:$A$7500,0),$E95+2)=Команды!$AJ$9,TRUE,FALSE),IF(INDEX(Команды!$A$2:$AN$7500,MATCH(BR$3,Команды!$A$2:$A$7500,0),$E95+2)=Команды!$AJ$10,TRUE,FALSE),IF(INDEX(Команды!$A$2:$AN$7500,MATCH(BR$3,Команды!$A$2:$A$7500,0),$E95+2)=Команды!$AJ$11,TRUE,FALSE),IF(INDEX(Команды!$A$2:$AN$7500,MATCH(BR$3,Команды!$A$2:$A$7500,0),$E95+2)=Команды!$AJ$12,TRUE,FALSE),IF(INDEX(Команды!$A$2:$AN$7500,MATCH(BR$3,Команды!$A$2:$A$7500,0),$E95+2)=Команды!$AJ$13,TRUE,FALSE),IF(INDEX(Команды!$A$2:$AN$7500,MATCH(BR$3,Команды!$A$2:$A$7500,0),$E95+2)=Команды!$AJ$14,TRUE,FALSE),IF(INDEX(Команды!$A$2:$AN$7500,MATCH(BR$3,Команды!$A$2:$A$7500,0),$E95+2)=Команды!$AJ$15,TRUE,FALSE),IF(INDEX(Команды!$A$2:$AN$7500,MATCH(BR$3,Команды!$A$2:$A$7500,0),$E95+2)=Команды!$AJ$16,TRUE,FALSE),IF(INDEX(Команды!$A$2:$AN$7500,MATCH(BR$3,Команды!$A$2:$A$7500,0),$E95+2)=Команды!$AJ$17,TRUE,FALSE),IF(INDEX(Команды!$A$2:$AN$7500,MATCH(BR$3,Команды!$A$2:$A$7500,0),$E95+2)=Команды!$AJ$18,TRUE,FALSE),IF(INDEX(Команды!$A$2:$AN$7500,MATCH(BR$3,Команды!$A$2:$A$7500,0),$E95+2)=Команды!$AJ$19,TRUE,FALSE)),INDEX(Команды!$AJ$2:$AL$19,MATCH(INDEX(Команды!$A$2:$AN$7500,MATCH(BR$3,Команды!$A$2:$A$7500,0),$E95+2),Команды!$AJ$2:$AJ$19,0),3),0)</f>
        <v>0</v>
      </c>
      <c r="BT95" s="342"/>
      <c r="BU95" s="174">
        <f>IF(OR(IF(INDEX(Команды!$A$2:$AN$7500,MATCH(BU$3,Команды!$A$2:$A$7500,0),$E95+2)=Команды!$AJ$2,TRUE,FALSE),IF(INDEX(Команды!$A$2:$AN$7500,MATCH(BU$3,Команды!$A$2:$A$7500,0),$E95+2)=Команды!$AJ$3,TRUE,FALSE),IF(INDEX(Команды!$A$2:$AN$7500,MATCH(BU$3,Команды!$A$2:$A$7500,0),$E95+2)=Команды!$AJ$4,TRUE,FALSE),IF(INDEX(Команды!$A$2:$AN$7500,MATCH(BU$3,Команды!$A$2:$A$7500,0),$E95+2)=Команды!$AJ$5,TRUE,FALSE),IF(INDEX(Команды!$A$2:$AN$7500,MATCH(BU$3,Команды!$A$2:$A$7500,0),$E95+2)=Команды!$AJ$6,TRUE,FALSE),IF(INDEX(Команды!$A$2:$AN$7500,MATCH(BU$3,Команды!$A$2:$A$7500,0),$E95+2)=Команды!$AJ$7,TRUE,FALSE),IF(INDEX(Команды!$A$2:$AN$7500,MATCH(BU$3,Команды!$A$2:$A$7500,0),$E95+2)=Команды!$AJ$8,TRUE,FALSE),IF(INDEX(Команды!$A$2:$AN$7500,MATCH(BU$3,Команды!$A$2:$A$7500,0),$E95+2)=Команды!$AJ$9,TRUE,FALSE),IF(INDEX(Команды!$A$2:$AN$7500,MATCH(BU$3,Команды!$A$2:$A$7500,0),$E95+2)=Команды!$AJ$10,TRUE,FALSE),IF(INDEX(Команды!$A$2:$AN$7500,MATCH(BU$3,Команды!$A$2:$A$7500,0),$E95+2)=Команды!$AJ$11,TRUE,FALSE),IF(INDEX(Команды!$A$2:$AN$7500,MATCH(BU$3,Команды!$A$2:$A$7500,0),$E95+2)=Команды!$AJ$12,TRUE,FALSE),IF(INDEX(Команды!$A$2:$AN$7500,MATCH(BU$3,Команды!$A$2:$A$7500,0),$E95+2)=Команды!$AJ$13,TRUE,FALSE),IF(INDEX(Команды!$A$2:$AN$7500,MATCH(BU$3,Команды!$A$2:$A$7500,0),$E95+2)=Команды!$AJ$14,TRUE,FALSE),IF(INDEX(Команды!$A$2:$AN$7500,MATCH(BU$3,Команды!$A$2:$A$7500,0),$E95+2)=Команды!$AJ$15,TRUE,FALSE),IF(INDEX(Команды!$A$2:$AN$7500,MATCH(BU$3,Команды!$A$2:$A$7500,0),$E95+2)=Команды!$AJ$16,TRUE,FALSE),,IF(INDEX(Команды!$A$2:$AN$7500,MATCH(BU$3,Команды!$A$2:$A$7500,0),$E95+2)=Команды!$AJ$17,TRUE,FALSE),,IF(INDEX(Команды!$A$2:$AN$7500,MATCH(BU$3,Команды!$A$2:$A$7500,0),$E95+2)=Команды!$AJ$18,TRUE,FALSE),,IF(INDEX(Команды!$A$2:$AN$7500,MATCH(BU$3,Команды!$A$2:$A$7500,0),$E95+2)=Команды!$AJ$19,TRUE,FALSE)),INDEX(Команды!$AJ$2:$AK$19,MATCH(INDEX(Команды!$A$2:$AN$7500,MATCH(BU$3,Команды!$A$2:$A$7500,0),$E95+2),Команды!$AJ$2:$AJ$19,0),2),0)</f>
        <v>0</v>
      </c>
      <c r="BV95" s="175">
        <f>IF(OR(IF(INDEX(Команды!$A$2:$AN$7500,MATCH(BU$3,Команды!$A$2:$A$7500,0),$E95+2)=Команды!$AJ$2,TRUE,FALSE),IF(INDEX(Команды!$A$2:$AN$7500,MATCH(BU$3,Команды!$A$2:$A$7500,0),$E95+2)=Команды!$AJ$3,TRUE,FALSE),IF(INDEX(Команды!$A$2:$AN$7500,MATCH(BU$3,Команды!$A$2:$A$7500,0),$E95+2)=Команды!$AJ$4,TRUE,FALSE),IF(INDEX(Команды!$A$2:$AN$7500,MATCH(BU$3,Команды!$A$2:$A$7500,0),$E95+2)=Команды!$AJ$5,TRUE,FALSE),IF(INDEX(Команды!$A$2:$AN$7500,MATCH(BU$3,Команды!$A$2:$A$7500,0),$E95+2)=Команды!$AJ$6,TRUE,FALSE),IF(INDEX(Команды!$A$2:$AN$7500,MATCH(BU$3,Команды!$A$2:$A$7500,0),$E95+2)=Команды!$AJ$7,TRUE,FALSE),IF(INDEX(Команды!$A$2:$AN$7500,MATCH(BU$3,Команды!$A$2:$A$7500,0),$E95+2)=Команды!$AJ$8,TRUE,FALSE),IF(INDEX(Команды!$A$2:$AN$7500,MATCH(BU$3,Команды!$A$2:$A$7500,0),$E95+2)=Команды!$AJ$9,TRUE,FALSE),IF(INDEX(Команды!$A$2:$AN$7500,MATCH(BU$3,Команды!$A$2:$A$7500,0),$E95+2)=Команды!$AJ$10,TRUE,FALSE),IF(INDEX(Команды!$A$2:$AN$7500,MATCH(BU$3,Команды!$A$2:$A$7500,0),$E95+2)=Команды!$AJ$11,TRUE,FALSE),IF(INDEX(Команды!$A$2:$AN$7500,MATCH(BU$3,Команды!$A$2:$A$7500,0),$E95+2)=Команды!$AJ$12,TRUE,FALSE),IF(INDEX(Команды!$A$2:$AN$7500,MATCH(BU$3,Команды!$A$2:$A$7500,0),$E95+2)=Команды!$AJ$13,TRUE,FALSE),IF(INDEX(Команды!$A$2:$AN$7500,MATCH(BU$3,Команды!$A$2:$A$7500,0),$E95+2)=Команды!$AJ$14,TRUE,FALSE),IF(INDEX(Команды!$A$2:$AN$7500,MATCH(BU$3,Команды!$A$2:$A$7500,0),$E95+2)=Команды!$AJ$15,TRUE,FALSE),IF(INDEX(Команды!$A$2:$AN$7500,MATCH(BU$3,Команды!$A$2:$A$7500,0),$E95+2)=Команды!$AJ$16,TRUE,FALSE),IF(INDEX(Команды!$A$2:$AN$7500,MATCH(BU$3,Команды!$A$2:$A$7500,0),$E95+2)=Команды!$AJ$17,TRUE,FALSE),IF(INDEX(Команды!$A$2:$AN$7500,MATCH(BU$3,Команды!$A$2:$A$7500,0),$E95+2)=Команды!$AJ$18,TRUE,FALSE),IF(INDEX(Команды!$A$2:$AN$7500,MATCH(BU$3,Команды!$A$2:$A$7500,0),$E95+2)=Команды!$AJ$19,TRUE,FALSE)),INDEX(Команды!$AJ$2:$AL$19,MATCH(INDEX(Команды!$A$2:$AN$7500,MATCH(BU$3,Команды!$A$2:$A$7500,0),$E95+2),Команды!$AJ$2:$AJ$19,0),3),0)</f>
        <v>0</v>
      </c>
      <c r="BW95" s="342"/>
      <c r="BX95" s="174">
        <f>IF(OR(IF(INDEX(Команды!$A$2:$AN$7500,MATCH(BX$3,Команды!$A$2:$A$7500,0),$E95+2)=Команды!$AJ$2,TRUE,FALSE),IF(INDEX(Команды!$A$2:$AN$7500,MATCH(BX$3,Команды!$A$2:$A$7500,0),$E95+2)=Команды!$AJ$3,TRUE,FALSE),IF(INDEX(Команды!$A$2:$AN$7500,MATCH(BX$3,Команды!$A$2:$A$7500,0),$E95+2)=Команды!$AJ$4,TRUE,FALSE),IF(INDEX(Команды!$A$2:$AN$7500,MATCH(BX$3,Команды!$A$2:$A$7500,0),$E95+2)=Команды!$AJ$5,TRUE,FALSE),IF(INDEX(Команды!$A$2:$AN$7500,MATCH(BX$3,Команды!$A$2:$A$7500,0),$E95+2)=Команды!$AJ$6,TRUE,FALSE),IF(INDEX(Команды!$A$2:$AN$7500,MATCH(BX$3,Команды!$A$2:$A$7500,0),$E95+2)=Команды!$AJ$7,TRUE,FALSE),IF(INDEX(Команды!$A$2:$AN$7500,MATCH(BX$3,Команды!$A$2:$A$7500,0),$E95+2)=Команды!$AJ$8,TRUE,FALSE),IF(INDEX(Команды!$A$2:$AN$7500,MATCH(BX$3,Команды!$A$2:$A$7500,0),$E95+2)=Команды!$AJ$9,TRUE,FALSE),IF(INDEX(Команды!$A$2:$AN$7500,MATCH(BX$3,Команды!$A$2:$A$7500,0),$E95+2)=Команды!$AJ$10,TRUE,FALSE),IF(INDEX(Команды!$A$2:$AN$7500,MATCH(BX$3,Команды!$A$2:$A$7500,0),$E95+2)=Команды!$AJ$11,TRUE,FALSE),IF(INDEX(Команды!$A$2:$AN$7500,MATCH(BX$3,Команды!$A$2:$A$7500,0),$E95+2)=Команды!$AJ$12,TRUE,FALSE),IF(INDEX(Команды!$A$2:$AN$7500,MATCH(BX$3,Команды!$A$2:$A$7500,0),$E95+2)=Команды!$AJ$13,TRUE,FALSE),IF(INDEX(Команды!$A$2:$AN$7500,MATCH(BX$3,Команды!$A$2:$A$7500,0),$E95+2)=Команды!$AJ$14,TRUE,FALSE),IF(INDEX(Команды!$A$2:$AN$7500,MATCH(BX$3,Команды!$A$2:$A$7500,0),$E95+2)=Команды!$AJ$15,TRUE,FALSE),IF(INDEX(Команды!$A$2:$AN$7500,MATCH(BX$3,Команды!$A$2:$A$7500,0),$E95+2)=Команды!$AJ$16,TRUE,FALSE),,IF(INDEX(Команды!$A$2:$AN$7500,MATCH(BX$3,Команды!$A$2:$A$7500,0),$E95+2)=Команды!$AJ$17,TRUE,FALSE),,IF(INDEX(Команды!$A$2:$AN$7500,MATCH(BX$3,Команды!$A$2:$A$7500,0),$E95+2)=Команды!$AJ$18,TRUE,FALSE),,IF(INDEX(Команды!$A$2:$AN$7500,MATCH(BX$3,Команды!$A$2:$A$7500,0),$E95+2)=Команды!$AJ$19,TRUE,FALSE)),INDEX(Команды!$AJ$2:$AK$19,MATCH(INDEX(Команды!$A$2:$AN$7500,MATCH(BX$3,Команды!$A$2:$A$7500,0),$E95+2),Команды!$AJ$2:$AJ$19,0),2),0)</f>
        <v>0</v>
      </c>
      <c r="BY95" s="175">
        <f>IF(OR(IF(INDEX(Команды!$A$2:$AN$7500,MATCH(BX$3,Команды!$A$2:$A$7500,0),$E95+2)=Команды!$AJ$2,TRUE,FALSE),IF(INDEX(Команды!$A$2:$AN$7500,MATCH(BX$3,Команды!$A$2:$A$7500,0),$E95+2)=Команды!$AJ$3,TRUE,FALSE),IF(INDEX(Команды!$A$2:$AN$7500,MATCH(BX$3,Команды!$A$2:$A$7500,0),$E95+2)=Команды!$AJ$4,TRUE,FALSE),IF(INDEX(Команды!$A$2:$AN$7500,MATCH(BX$3,Команды!$A$2:$A$7500,0),$E95+2)=Команды!$AJ$5,TRUE,FALSE),IF(INDEX(Команды!$A$2:$AN$7500,MATCH(BX$3,Команды!$A$2:$A$7500,0),$E95+2)=Команды!$AJ$6,TRUE,FALSE),IF(INDEX(Команды!$A$2:$AN$7500,MATCH(BX$3,Команды!$A$2:$A$7500,0),$E95+2)=Команды!$AJ$7,TRUE,FALSE),IF(INDEX(Команды!$A$2:$AN$7500,MATCH(BX$3,Команды!$A$2:$A$7500,0),$E95+2)=Команды!$AJ$8,TRUE,FALSE),IF(INDEX(Команды!$A$2:$AN$7500,MATCH(BX$3,Команды!$A$2:$A$7500,0),$E95+2)=Команды!$AJ$9,TRUE,FALSE),IF(INDEX(Команды!$A$2:$AN$7500,MATCH(BX$3,Команды!$A$2:$A$7500,0),$E95+2)=Команды!$AJ$10,TRUE,FALSE),IF(INDEX(Команды!$A$2:$AN$7500,MATCH(BX$3,Команды!$A$2:$A$7500,0),$E95+2)=Команды!$AJ$11,TRUE,FALSE),IF(INDEX(Команды!$A$2:$AN$7500,MATCH(BX$3,Команды!$A$2:$A$7500,0),$E95+2)=Команды!$AJ$12,TRUE,FALSE),IF(INDEX(Команды!$A$2:$AN$7500,MATCH(BX$3,Команды!$A$2:$A$7500,0),$E95+2)=Команды!$AJ$13,TRUE,FALSE),IF(INDEX(Команды!$A$2:$AN$7500,MATCH(BX$3,Команды!$A$2:$A$7500,0),$E95+2)=Команды!$AJ$14,TRUE,FALSE),IF(INDEX(Команды!$A$2:$AN$7500,MATCH(BX$3,Команды!$A$2:$A$7500,0),$E95+2)=Команды!$AJ$15,TRUE,FALSE),IF(INDEX(Команды!$A$2:$AN$7500,MATCH(BX$3,Команды!$A$2:$A$7500,0),$E95+2)=Команды!$AJ$16,TRUE,FALSE),IF(INDEX(Команды!$A$2:$AN$7500,MATCH(BX$3,Команды!$A$2:$A$7500,0),$E95+2)=Команды!$AJ$17,TRUE,FALSE),IF(INDEX(Команды!$A$2:$AN$7500,MATCH(BX$3,Команды!$A$2:$A$7500,0),$E95+2)=Команды!$AJ$18,TRUE,FALSE),IF(INDEX(Команды!$A$2:$AN$7500,MATCH(BX$3,Команды!$A$2:$A$7500,0),$E95+2)=Команды!$AJ$19,TRUE,FALSE)),INDEX(Команды!$AJ$2:$AL$19,MATCH(INDEX(Команды!$A$2:$AN$7500,MATCH(BX$3,Команды!$A$2:$A$7500,0),$E95+2),Команды!$AJ$2:$AJ$19,0),3),0)</f>
        <v>0</v>
      </c>
      <c r="BZ95" s="342"/>
      <c r="CA95" s="174">
        <f>IF(OR(IF(INDEX(Команды!$A$2:$AN$7500,MATCH(CA$3,Команды!$A$2:$A$7500,0),$E95+2)=Команды!$AJ$2,TRUE,FALSE),IF(INDEX(Команды!$A$2:$AN$7500,MATCH(CA$3,Команды!$A$2:$A$7500,0),$E95+2)=Команды!$AJ$3,TRUE,FALSE),IF(INDEX(Команды!$A$2:$AN$7500,MATCH(CA$3,Команды!$A$2:$A$7500,0),$E95+2)=Команды!$AJ$4,TRUE,FALSE),IF(INDEX(Команды!$A$2:$AN$7500,MATCH(CA$3,Команды!$A$2:$A$7500,0),$E95+2)=Команды!$AJ$5,TRUE,FALSE),IF(INDEX(Команды!$A$2:$AN$7500,MATCH(CA$3,Команды!$A$2:$A$7500,0),$E95+2)=Команды!$AJ$6,TRUE,FALSE),IF(INDEX(Команды!$A$2:$AN$7500,MATCH(CA$3,Команды!$A$2:$A$7500,0),$E95+2)=Команды!$AJ$7,TRUE,FALSE),IF(INDEX(Команды!$A$2:$AN$7500,MATCH(CA$3,Команды!$A$2:$A$7500,0),$E95+2)=Команды!$AJ$8,TRUE,FALSE),IF(INDEX(Команды!$A$2:$AN$7500,MATCH(CA$3,Команды!$A$2:$A$7500,0),$E95+2)=Команды!$AJ$9,TRUE,FALSE),IF(INDEX(Команды!$A$2:$AN$7500,MATCH(CA$3,Команды!$A$2:$A$7500,0),$E95+2)=Команды!$AJ$10,TRUE,FALSE),IF(INDEX(Команды!$A$2:$AN$7500,MATCH(CA$3,Команды!$A$2:$A$7500,0),$E95+2)=Команды!$AJ$11,TRUE,FALSE),IF(INDEX(Команды!$A$2:$AN$7500,MATCH(CA$3,Команды!$A$2:$A$7500,0),$E95+2)=Команды!$AJ$12,TRUE,FALSE),IF(INDEX(Команды!$A$2:$AN$7500,MATCH(CA$3,Команды!$A$2:$A$7500,0),$E95+2)=Команды!$AJ$13,TRUE,FALSE),IF(INDEX(Команды!$A$2:$AN$7500,MATCH(CA$3,Команды!$A$2:$A$7500,0),$E95+2)=Команды!$AJ$14,TRUE,FALSE),IF(INDEX(Команды!$A$2:$AN$7500,MATCH(CA$3,Команды!$A$2:$A$7500,0),$E95+2)=Команды!$AJ$15,TRUE,FALSE),IF(INDEX(Команды!$A$2:$AN$7500,MATCH(CA$3,Команды!$A$2:$A$7500,0),$E95+2)=Команды!$AJ$16,TRUE,FALSE),,IF(INDEX(Команды!$A$2:$AN$7500,MATCH(CA$3,Команды!$A$2:$A$7500,0),$E95+2)=Команды!$AJ$17,TRUE,FALSE),,IF(INDEX(Команды!$A$2:$AN$7500,MATCH(CA$3,Команды!$A$2:$A$7500,0),$E95+2)=Команды!$AJ$18,TRUE,FALSE),,IF(INDEX(Команды!$A$2:$AN$7500,MATCH(CA$3,Команды!$A$2:$A$7500,0),$E95+2)=Команды!$AJ$19,TRUE,FALSE)),INDEX(Команды!$AJ$2:$AK$19,MATCH(INDEX(Команды!$A$2:$AN$7500,MATCH(CA$3,Команды!$A$2:$A$7500,0),$E95+2),Команды!$AJ$2:$AJ$19,0),2),0)</f>
        <v>0</v>
      </c>
      <c r="CB95" s="175">
        <f>IF(OR(IF(INDEX(Команды!$A$2:$AN$7500,MATCH(CA$3,Команды!$A$2:$A$7500,0),$E95+2)=Команды!$AJ$2,TRUE,FALSE),IF(INDEX(Команды!$A$2:$AN$7500,MATCH(CA$3,Команды!$A$2:$A$7500,0),$E95+2)=Команды!$AJ$3,TRUE,FALSE),IF(INDEX(Команды!$A$2:$AN$7500,MATCH(CA$3,Команды!$A$2:$A$7500,0),$E95+2)=Команды!$AJ$4,TRUE,FALSE),IF(INDEX(Команды!$A$2:$AN$7500,MATCH(CA$3,Команды!$A$2:$A$7500,0),$E95+2)=Команды!$AJ$5,TRUE,FALSE),IF(INDEX(Команды!$A$2:$AN$7500,MATCH(CA$3,Команды!$A$2:$A$7500,0),$E95+2)=Команды!$AJ$6,TRUE,FALSE),IF(INDEX(Команды!$A$2:$AN$7500,MATCH(CA$3,Команды!$A$2:$A$7500,0),$E95+2)=Команды!$AJ$7,TRUE,FALSE),IF(INDEX(Команды!$A$2:$AN$7500,MATCH(CA$3,Команды!$A$2:$A$7500,0),$E95+2)=Команды!$AJ$8,TRUE,FALSE),IF(INDEX(Команды!$A$2:$AN$7500,MATCH(CA$3,Команды!$A$2:$A$7500,0),$E95+2)=Команды!$AJ$9,TRUE,FALSE),IF(INDEX(Команды!$A$2:$AN$7500,MATCH(CA$3,Команды!$A$2:$A$7500,0),$E95+2)=Команды!$AJ$10,TRUE,FALSE),IF(INDEX(Команды!$A$2:$AN$7500,MATCH(CA$3,Команды!$A$2:$A$7500,0),$E95+2)=Команды!$AJ$11,TRUE,FALSE),IF(INDEX(Команды!$A$2:$AN$7500,MATCH(CA$3,Команды!$A$2:$A$7500,0),$E95+2)=Команды!$AJ$12,TRUE,FALSE),IF(INDEX(Команды!$A$2:$AN$7500,MATCH(CA$3,Команды!$A$2:$A$7500,0),$E95+2)=Команды!$AJ$13,TRUE,FALSE),IF(INDEX(Команды!$A$2:$AN$7500,MATCH(CA$3,Команды!$A$2:$A$7500,0),$E95+2)=Команды!$AJ$14,TRUE,FALSE),IF(INDEX(Команды!$A$2:$AN$7500,MATCH(CA$3,Команды!$A$2:$A$7500,0),$E95+2)=Команды!$AJ$15,TRUE,FALSE),IF(INDEX(Команды!$A$2:$AN$7500,MATCH(CA$3,Команды!$A$2:$A$7500,0),$E95+2)=Команды!$AJ$16,TRUE,FALSE),IF(INDEX(Команды!$A$2:$AN$7500,MATCH(CA$3,Команды!$A$2:$A$7500,0),$E95+2)=Команды!$AJ$17,TRUE,FALSE),IF(INDEX(Команды!$A$2:$AN$7500,MATCH(CA$3,Команды!$A$2:$A$7500,0),$E95+2)=Команды!$AJ$18,TRUE,FALSE),IF(INDEX(Команды!$A$2:$AN$7500,MATCH(CA$3,Команды!$A$2:$A$7500,0),$E95+2)=Команды!$AJ$19,TRUE,FALSE)),INDEX(Команды!$AJ$2:$AL$19,MATCH(INDEX(Команды!$A$2:$AN$7500,MATCH(CA$3,Команды!$A$2:$A$7500,0),$E95+2),Команды!$AJ$2:$AJ$19,0),3),0)</f>
        <v>0</v>
      </c>
      <c r="CC95" s="342"/>
      <c r="CD95" s="174">
        <f>IF(OR(IF(INDEX(Команды!$A$2:$AN$7500,MATCH(CD$3,Команды!$A$2:$A$7500,0),$E95+2)=Команды!$AJ$2,TRUE,FALSE),IF(INDEX(Команды!$A$2:$AN$7500,MATCH(CD$3,Команды!$A$2:$A$7500,0),$E95+2)=Команды!$AJ$3,TRUE,FALSE),IF(INDEX(Команды!$A$2:$AN$7500,MATCH(CD$3,Команды!$A$2:$A$7500,0),$E95+2)=Команды!$AJ$4,TRUE,FALSE),IF(INDEX(Команды!$A$2:$AN$7500,MATCH(CD$3,Команды!$A$2:$A$7500,0),$E95+2)=Команды!$AJ$5,TRUE,FALSE),IF(INDEX(Команды!$A$2:$AN$7500,MATCH(CD$3,Команды!$A$2:$A$7500,0),$E95+2)=Команды!$AJ$6,TRUE,FALSE),IF(INDEX(Команды!$A$2:$AN$7500,MATCH(CD$3,Команды!$A$2:$A$7500,0),$E95+2)=Команды!$AJ$7,TRUE,FALSE),IF(INDEX(Команды!$A$2:$AN$7500,MATCH(CD$3,Команды!$A$2:$A$7500,0),$E95+2)=Команды!$AJ$8,TRUE,FALSE),IF(INDEX(Команды!$A$2:$AN$7500,MATCH(CD$3,Команды!$A$2:$A$7500,0),$E95+2)=Команды!$AJ$9,TRUE,FALSE),IF(INDEX(Команды!$A$2:$AN$7500,MATCH(CD$3,Команды!$A$2:$A$7500,0),$E95+2)=Команды!$AJ$10,TRUE,FALSE),IF(INDEX(Команды!$A$2:$AN$7500,MATCH(CD$3,Команды!$A$2:$A$7500,0),$E95+2)=Команды!$AJ$11,TRUE,FALSE),IF(INDEX(Команды!$A$2:$AN$7500,MATCH(CD$3,Команды!$A$2:$A$7500,0),$E95+2)=Команды!$AJ$12,TRUE,FALSE),IF(INDEX(Команды!$A$2:$AN$7500,MATCH(CD$3,Команды!$A$2:$A$7500,0),$E95+2)=Команды!$AJ$13,TRUE,FALSE),IF(INDEX(Команды!$A$2:$AN$7500,MATCH(CD$3,Команды!$A$2:$A$7500,0),$E95+2)=Команды!$AJ$14,TRUE,FALSE),IF(INDEX(Команды!$A$2:$AN$7500,MATCH(CD$3,Команды!$A$2:$A$7500,0),$E95+2)=Команды!$AJ$15,TRUE,FALSE),IF(INDEX(Команды!$A$2:$AN$7500,MATCH(CD$3,Команды!$A$2:$A$7500,0),$E95+2)=Команды!$AJ$16,TRUE,FALSE),,IF(INDEX(Команды!$A$2:$AN$7500,MATCH(CD$3,Команды!$A$2:$A$7500,0),$E95+2)=Команды!$AJ$17,TRUE,FALSE),,IF(INDEX(Команды!$A$2:$AN$7500,MATCH(CD$3,Команды!$A$2:$A$7500,0),$E95+2)=Команды!$AJ$18,TRUE,FALSE),,IF(INDEX(Команды!$A$2:$AN$7500,MATCH(CD$3,Команды!$A$2:$A$7500,0),$E95+2)=Команды!$AJ$19,TRUE,FALSE)),INDEX(Команды!$AJ$2:$AK$19,MATCH(INDEX(Команды!$A$2:$AN$7500,MATCH(CD$3,Команды!$A$2:$A$7500,0),$E95+2),Команды!$AJ$2:$AJ$19,0),2),0)</f>
        <v>0</v>
      </c>
      <c r="CE95" s="175">
        <f>IF(OR(IF(INDEX(Команды!$A$2:$AN$7500,MATCH(CD$3,Команды!$A$2:$A$7500,0),$E95+2)=Команды!$AJ$2,TRUE,FALSE),IF(INDEX(Команды!$A$2:$AN$7500,MATCH(CD$3,Команды!$A$2:$A$7500,0),$E95+2)=Команды!$AJ$3,TRUE,FALSE),IF(INDEX(Команды!$A$2:$AN$7500,MATCH(CD$3,Команды!$A$2:$A$7500,0),$E95+2)=Команды!$AJ$4,TRUE,FALSE),IF(INDEX(Команды!$A$2:$AN$7500,MATCH(CD$3,Команды!$A$2:$A$7500,0),$E95+2)=Команды!$AJ$5,TRUE,FALSE),IF(INDEX(Команды!$A$2:$AN$7500,MATCH(CD$3,Команды!$A$2:$A$7500,0),$E95+2)=Команды!$AJ$6,TRUE,FALSE),IF(INDEX(Команды!$A$2:$AN$7500,MATCH(CD$3,Команды!$A$2:$A$7500,0),$E95+2)=Команды!$AJ$7,TRUE,FALSE),IF(INDEX(Команды!$A$2:$AN$7500,MATCH(CD$3,Команды!$A$2:$A$7500,0),$E95+2)=Команды!$AJ$8,TRUE,FALSE),IF(INDEX(Команды!$A$2:$AN$7500,MATCH(CD$3,Команды!$A$2:$A$7500,0),$E95+2)=Команды!$AJ$9,TRUE,FALSE),IF(INDEX(Команды!$A$2:$AN$7500,MATCH(CD$3,Команды!$A$2:$A$7500,0),$E95+2)=Команды!$AJ$10,TRUE,FALSE),IF(INDEX(Команды!$A$2:$AN$7500,MATCH(CD$3,Команды!$A$2:$A$7500,0),$E95+2)=Команды!$AJ$11,TRUE,FALSE),IF(INDEX(Команды!$A$2:$AN$7500,MATCH(CD$3,Команды!$A$2:$A$7500,0),$E95+2)=Команды!$AJ$12,TRUE,FALSE),IF(INDEX(Команды!$A$2:$AN$7500,MATCH(CD$3,Команды!$A$2:$A$7500,0),$E95+2)=Команды!$AJ$13,TRUE,FALSE),IF(INDEX(Команды!$A$2:$AN$7500,MATCH(CD$3,Команды!$A$2:$A$7500,0),$E95+2)=Команды!$AJ$14,TRUE,FALSE),IF(INDEX(Команды!$A$2:$AN$7500,MATCH(CD$3,Команды!$A$2:$A$7500,0),$E95+2)=Команды!$AJ$15,TRUE,FALSE),IF(INDEX(Команды!$A$2:$AN$7500,MATCH(CD$3,Команды!$A$2:$A$7500,0),$E95+2)=Команды!$AJ$16,TRUE,FALSE),IF(INDEX(Команды!$A$2:$AN$7500,MATCH(CD$3,Команды!$A$2:$A$7500,0),$E95+2)=Команды!$AJ$17,TRUE,FALSE),IF(INDEX(Команды!$A$2:$AN$7500,MATCH(CD$3,Команды!$A$2:$A$7500,0),$E95+2)=Команды!$AJ$18,TRUE,FALSE),IF(INDEX(Команды!$A$2:$AN$7500,MATCH(CD$3,Команды!$A$2:$A$7500,0),$E95+2)=Команды!$AJ$19,TRUE,FALSE)),INDEX(Команды!$AJ$2:$AL$19,MATCH(INDEX(Команды!$A$2:$AN$7500,MATCH(CD$3,Команды!$A$2:$A$7500,0),$E95+2),Команды!$AJ$2:$AJ$19,0),3),0)</f>
        <v>0</v>
      </c>
      <c r="CF95" s="342"/>
      <c r="CG95" s="174">
        <f>IF(OR(IF(INDEX(Команды!$A$2:$AN$7500,MATCH(CG$3,Команды!$A$2:$A$7500,0),$E95+2)=Команды!$AJ$2,TRUE,FALSE),IF(INDEX(Команды!$A$2:$AN$7500,MATCH(CG$3,Команды!$A$2:$A$7500,0),$E95+2)=Команды!$AJ$3,TRUE,FALSE),IF(INDEX(Команды!$A$2:$AN$7500,MATCH(CG$3,Команды!$A$2:$A$7500,0),$E95+2)=Команды!$AJ$4,TRUE,FALSE),IF(INDEX(Команды!$A$2:$AN$7500,MATCH(CG$3,Команды!$A$2:$A$7500,0),$E95+2)=Команды!$AJ$5,TRUE,FALSE),IF(INDEX(Команды!$A$2:$AN$7500,MATCH(CG$3,Команды!$A$2:$A$7500,0),$E95+2)=Команды!$AJ$6,TRUE,FALSE),IF(INDEX(Команды!$A$2:$AN$7500,MATCH(CG$3,Команды!$A$2:$A$7500,0),$E95+2)=Команды!$AJ$7,TRUE,FALSE),IF(INDEX(Команды!$A$2:$AN$7500,MATCH(CG$3,Команды!$A$2:$A$7500,0),$E95+2)=Команды!$AJ$8,TRUE,FALSE),IF(INDEX(Команды!$A$2:$AN$7500,MATCH(CG$3,Команды!$A$2:$A$7500,0),$E95+2)=Команды!$AJ$9,TRUE,FALSE),IF(INDEX(Команды!$A$2:$AN$7500,MATCH(CG$3,Команды!$A$2:$A$7500,0),$E95+2)=Команды!$AJ$10,TRUE,FALSE),IF(INDEX(Команды!$A$2:$AN$7500,MATCH(CG$3,Команды!$A$2:$A$7500,0),$E95+2)=Команды!$AJ$11,TRUE,FALSE),IF(INDEX(Команды!$A$2:$AN$7500,MATCH(CG$3,Команды!$A$2:$A$7500,0),$E95+2)=Команды!$AJ$12,TRUE,FALSE),IF(INDEX(Команды!$A$2:$AN$7500,MATCH(CG$3,Команды!$A$2:$A$7500,0),$E95+2)=Команды!$AJ$13,TRUE,FALSE),IF(INDEX(Команды!$A$2:$AN$7500,MATCH(CG$3,Команды!$A$2:$A$7500,0),$E95+2)=Команды!$AJ$14,TRUE,FALSE),IF(INDEX(Команды!$A$2:$AN$7500,MATCH(CG$3,Команды!$A$2:$A$7500,0),$E95+2)=Команды!$AJ$15,TRUE,FALSE),IF(INDEX(Команды!$A$2:$AN$7500,MATCH(CG$3,Команды!$A$2:$A$7500,0),$E95+2)=Команды!$AJ$16,TRUE,FALSE),,IF(INDEX(Команды!$A$2:$AN$7500,MATCH(CG$3,Команды!$A$2:$A$7500,0),$E95+2)=Команды!$AJ$17,TRUE,FALSE),,IF(INDEX(Команды!$A$2:$AN$7500,MATCH(CG$3,Команды!$A$2:$A$7500,0),$E95+2)=Команды!$AJ$18,TRUE,FALSE),,IF(INDEX(Команды!$A$2:$AN$7500,MATCH(CG$3,Команды!$A$2:$A$7500,0),$E95+2)=Команды!$AJ$19,TRUE,FALSE)),INDEX(Команды!$AJ$2:$AK$19,MATCH(INDEX(Команды!$A$2:$AN$7500,MATCH(CG$3,Команды!$A$2:$A$7500,0),$E95+2),Команды!$AJ$2:$AJ$19,0),2),0)</f>
        <v>0</v>
      </c>
      <c r="CH95" s="175">
        <f>IF(OR(IF(INDEX(Команды!$A$2:$AN$7500,MATCH(CG$3,Команды!$A$2:$A$7500,0),$E95+2)=Команды!$AJ$2,TRUE,FALSE),IF(INDEX(Команды!$A$2:$AN$7500,MATCH(CG$3,Команды!$A$2:$A$7500,0),$E95+2)=Команды!$AJ$3,TRUE,FALSE),IF(INDEX(Команды!$A$2:$AN$7500,MATCH(CG$3,Команды!$A$2:$A$7500,0),$E95+2)=Команды!$AJ$4,TRUE,FALSE),IF(INDEX(Команды!$A$2:$AN$7500,MATCH(CG$3,Команды!$A$2:$A$7500,0),$E95+2)=Команды!$AJ$5,TRUE,FALSE),IF(INDEX(Команды!$A$2:$AN$7500,MATCH(CG$3,Команды!$A$2:$A$7500,0),$E95+2)=Команды!$AJ$6,TRUE,FALSE),IF(INDEX(Команды!$A$2:$AN$7500,MATCH(CG$3,Команды!$A$2:$A$7500,0),$E95+2)=Команды!$AJ$7,TRUE,FALSE),IF(INDEX(Команды!$A$2:$AN$7500,MATCH(CG$3,Команды!$A$2:$A$7500,0),$E95+2)=Команды!$AJ$8,TRUE,FALSE),IF(INDEX(Команды!$A$2:$AN$7500,MATCH(CG$3,Команды!$A$2:$A$7500,0),$E95+2)=Команды!$AJ$9,TRUE,FALSE),IF(INDEX(Команды!$A$2:$AN$7500,MATCH(CG$3,Команды!$A$2:$A$7500,0),$E95+2)=Команды!$AJ$10,TRUE,FALSE),IF(INDEX(Команды!$A$2:$AN$7500,MATCH(CG$3,Команды!$A$2:$A$7500,0),$E95+2)=Команды!$AJ$11,TRUE,FALSE),IF(INDEX(Команды!$A$2:$AN$7500,MATCH(CG$3,Команды!$A$2:$A$7500,0),$E95+2)=Команды!$AJ$12,TRUE,FALSE),IF(INDEX(Команды!$A$2:$AN$7500,MATCH(CG$3,Команды!$A$2:$A$7500,0),$E95+2)=Команды!$AJ$13,TRUE,FALSE),IF(INDEX(Команды!$A$2:$AN$7500,MATCH(CG$3,Команды!$A$2:$A$7500,0),$E95+2)=Команды!$AJ$14,TRUE,FALSE),IF(INDEX(Команды!$A$2:$AN$7500,MATCH(CG$3,Команды!$A$2:$A$7500,0),$E95+2)=Команды!$AJ$15,TRUE,FALSE),IF(INDEX(Команды!$A$2:$AN$7500,MATCH(CG$3,Команды!$A$2:$A$7500,0),$E95+2)=Команды!$AJ$16,TRUE,FALSE),IF(INDEX(Команды!$A$2:$AN$7500,MATCH(CG$3,Команды!$A$2:$A$7500,0),$E95+2)=Команды!$AJ$17,TRUE,FALSE),IF(INDEX(Команды!$A$2:$AN$7500,MATCH(CG$3,Команды!$A$2:$A$7500,0),$E95+2)=Команды!$AJ$18,TRUE,FALSE),IF(INDEX(Команды!$A$2:$AN$7500,MATCH(CG$3,Команды!$A$2:$A$7500,0),$E95+2)=Команды!$AJ$19,TRUE,FALSE)),INDEX(Команды!$AJ$2:$AL$19,MATCH(INDEX(Команды!$A$2:$AN$7500,MATCH(CG$3,Команды!$A$2:$A$7500,0),$E95+2),Команды!$AJ$2:$AJ$19,0),3),0)</f>
        <v>0</v>
      </c>
      <c r="CI95" s="342"/>
      <c r="CJ95" s="174">
        <f>IF(OR(IF(INDEX(Команды!$A$2:$AN$7500,MATCH(CJ$3,Команды!$A$2:$A$7500,0),$E95+2)=Команды!$AJ$2,TRUE,FALSE),IF(INDEX(Команды!$A$2:$AN$7500,MATCH(CJ$3,Команды!$A$2:$A$7500,0),$E95+2)=Команды!$AJ$3,TRUE,FALSE),IF(INDEX(Команды!$A$2:$AN$7500,MATCH(CJ$3,Команды!$A$2:$A$7500,0),$E95+2)=Команды!$AJ$4,TRUE,FALSE),IF(INDEX(Команды!$A$2:$AN$7500,MATCH(CJ$3,Команды!$A$2:$A$7500,0),$E95+2)=Команды!$AJ$5,TRUE,FALSE),IF(INDEX(Команды!$A$2:$AN$7500,MATCH(CJ$3,Команды!$A$2:$A$7500,0),$E95+2)=Команды!$AJ$6,TRUE,FALSE),IF(INDEX(Команды!$A$2:$AN$7500,MATCH(CJ$3,Команды!$A$2:$A$7500,0),$E95+2)=Команды!$AJ$7,TRUE,FALSE),IF(INDEX(Команды!$A$2:$AN$7500,MATCH(CJ$3,Команды!$A$2:$A$7500,0),$E95+2)=Команды!$AJ$8,TRUE,FALSE),IF(INDEX(Команды!$A$2:$AN$7500,MATCH(CJ$3,Команды!$A$2:$A$7500,0),$E95+2)=Команды!$AJ$9,TRUE,FALSE),IF(INDEX(Команды!$A$2:$AN$7500,MATCH(CJ$3,Команды!$A$2:$A$7500,0),$E95+2)=Команды!$AJ$10,TRUE,FALSE),IF(INDEX(Команды!$A$2:$AN$7500,MATCH(CJ$3,Команды!$A$2:$A$7500,0),$E95+2)=Команды!$AJ$11,TRUE,FALSE),IF(INDEX(Команды!$A$2:$AN$7500,MATCH(CJ$3,Команды!$A$2:$A$7500,0),$E95+2)=Команды!$AJ$12,TRUE,FALSE),IF(INDEX(Команды!$A$2:$AN$7500,MATCH(CJ$3,Команды!$A$2:$A$7500,0),$E95+2)=Команды!$AJ$13,TRUE,FALSE),IF(INDEX(Команды!$A$2:$AN$7500,MATCH(CJ$3,Команды!$A$2:$A$7500,0),$E95+2)=Команды!$AJ$14,TRUE,FALSE),IF(INDEX(Команды!$A$2:$AN$7500,MATCH(CJ$3,Команды!$A$2:$A$7500,0),$E95+2)=Команды!$AJ$15,TRUE,FALSE),IF(INDEX(Команды!$A$2:$AN$7500,MATCH(CJ$3,Команды!$A$2:$A$7500,0),$E95+2)=Команды!$AJ$16,TRUE,FALSE),,IF(INDEX(Команды!$A$2:$AN$7500,MATCH(CJ$3,Команды!$A$2:$A$7500,0),$E95+2)=Команды!$AJ$17,TRUE,FALSE),,IF(INDEX(Команды!$A$2:$AN$7500,MATCH(CJ$3,Команды!$A$2:$A$7500,0),$E95+2)=Команды!$AJ$18,TRUE,FALSE),,IF(INDEX(Команды!$A$2:$AN$7500,MATCH(CJ$3,Команды!$A$2:$A$7500,0),$E95+2)=Команды!$AJ$19,TRUE,FALSE)),INDEX(Команды!$AJ$2:$AK$19,MATCH(INDEX(Команды!$A$2:$AN$7500,MATCH(CJ$3,Команды!$A$2:$A$7500,0),$E95+2),Команды!$AJ$2:$AJ$19,0),2),0)</f>
        <v>0</v>
      </c>
      <c r="CK95" s="175">
        <f>IF(OR(IF(INDEX(Команды!$A$2:$AN$7500,MATCH(CJ$3,Команды!$A$2:$A$7500,0),$E95+2)=Команды!$AJ$2,TRUE,FALSE),IF(INDEX(Команды!$A$2:$AN$7500,MATCH(CJ$3,Команды!$A$2:$A$7500,0),$E95+2)=Команды!$AJ$3,TRUE,FALSE),IF(INDEX(Команды!$A$2:$AN$7500,MATCH(CJ$3,Команды!$A$2:$A$7500,0),$E95+2)=Команды!$AJ$4,TRUE,FALSE),IF(INDEX(Команды!$A$2:$AN$7500,MATCH(CJ$3,Команды!$A$2:$A$7500,0),$E95+2)=Команды!$AJ$5,TRUE,FALSE),IF(INDEX(Команды!$A$2:$AN$7500,MATCH(CJ$3,Команды!$A$2:$A$7500,0),$E95+2)=Команды!$AJ$6,TRUE,FALSE),IF(INDEX(Команды!$A$2:$AN$7500,MATCH(CJ$3,Команды!$A$2:$A$7500,0),$E95+2)=Команды!$AJ$7,TRUE,FALSE),IF(INDEX(Команды!$A$2:$AN$7500,MATCH(CJ$3,Команды!$A$2:$A$7500,0),$E95+2)=Команды!$AJ$8,TRUE,FALSE),IF(INDEX(Команды!$A$2:$AN$7500,MATCH(CJ$3,Команды!$A$2:$A$7500,0),$E95+2)=Команды!$AJ$9,TRUE,FALSE),IF(INDEX(Команды!$A$2:$AN$7500,MATCH(CJ$3,Команды!$A$2:$A$7500,0),$E95+2)=Команды!$AJ$10,TRUE,FALSE),IF(INDEX(Команды!$A$2:$AN$7500,MATCH(CJ$3,Команды!$A$2:$A$7500,0),$E95+2)=Команды!$AJ$11,TRUE,FALSE),IF(INDEX(Команды!$A$2:$AN$7500,MATCH(CJ$3,Команды!$A$2:$A$7500,0),$E95+2)=Команды!$AJ$12,TRUE,FALSE),IF(INDEX(Команды!$A$2:$AN$7500,MATCH(CJ$3,Команды!$A$2:$A$7500,0),$E95+2)=Команды!$AJ$13,TRUE,FALSE),IF(INDEX(Команды!$A$2:$AN$7500,MATCH(CJ$3,Команды!$A$2:$A$7500,0),$E95+2)=Команды!$AJ$14,TRUE,FALSE),IF(INDEX(Команды!$A$2:$AN$7500,MATCH(CJ$3,Команды!$A$2:$A$7500,0),$E95+2)=Команды!$AJ$15,TRUE,FALSE),IF(INDEX(Команды!$A$2:$AN$7500,MATCH(CJ$3,Команды!$A$2:$A$7500,0),$E95+2)=Команды!$AJ$16,TRUE,FALSE),IF(INDEX(Команды!$A$2:$AN$7500,MATCH(CJ$3,Команды!$A$2:$A$7500,0),$E95+2)=Команды!$AJ$17,TRUE,FALSE),IF(INDEX(Команды!$A$2:$AN$7500,MATCH(CJ$3,Команды!$A$2:$A$7500,0),$E95+2)=Команды!$AJ$18,TRUE,FALSE),IF(INDEX(Команды!$A$2:$AN$7500,MATCH(CJ$3,Команды!$A$2:$A$7500,0),$E95+2)=Команды!$AJ$19,TRUE,FALSE)),INDEX(Команды!$AJ$2:$AL$19,MATCH(INDEX(Команды!$A$2:$AN$7500,MATCH(CJ$3,Команды!$A$2:$A$7500,0),$E95+2),Команды!$AJ$2:$AJ$19,0),3),0)</f>
        <v>0</v>
      </c>
      <c r="CL95" s="342"/>
      <c r="CM95" s="174">
        <f>IF(OR(IF(INDEX(Команды!$A$2:$AN$7500,MATCH(CM$3,Команды!$A$2:$A$7500,0),$E95+2)=Команды!$AJ$2,TRUE,FALSE),IF(INDEX(Команды!$A$2:$AN$7500,MATCH(CM$3,Команды!$A$2:$A$7500,0),$E95+2)=Команды!$AJ$3,TRUE,FALSE),IF(INDEX(Команды!$A$2:$AN$7500,MATCH(CM$3,Команды!$A$2:$A$7500,0),$E95+2)=Команды!$AJ$4,TRUE,FALSE),IF(INDEX(Команды!$A$2:$AN$7500,MATCH(CM$3,Команды!$A$2:$A$7500,0),$E95+2)=Команды!$AJ$5,TRUE,FALSE),IF(INDEX(Команды!$A$2:$AN$7500,MATCH(CM$3,Команды!$A$2:$A$7500,0),$E95+2)=Команды!$AJ$6,TRUE,FALSE),IF(INDEX(Команды!$A$2:$AN$7500,MATCH(CM$3,Команды!$A$2:$A$7500,0),$E95+2)=Команды!$AJ$7,TRUE,FALSE),IF(INDEX(Команды!$A$2:$AN$7500,MATCH(CM$3,Команды!$A$2:$A$7500,0),$E95+2)=Команды!$AJ$8,TRUE,FALSE),IF(INDEX(Команды!$A$2:$AN$7500,MATCH(CM$3,Команды!$A$2:$A$7500,0),$E95+2)=Команды!$AJ$9,TRUE,FALSE),IF(INDEX(Команды!$A$2:$AN$7500,MATCH(CM$3,Команды!$A$2:$A$7500,0),$E95+2)=Команды!$AJ$10,TRUE,FALSE),IF(INDEX(Команды!$A$2:$AN$7500,MATCH(CM$3,Команды!$A$2:$A$7500,0),$E95+2)=Команды!$AJ$11,TRUE,FALSE),IF(INDEX(Команды!$A$2:$AN$7500,MATCH(CM$3,Команды!$A$2:$A$7500,0),$E95+2)=Команды!$AJ$12,TRUE,FALSE),IF(INDEX(Команды!$A$2:$AN$7500,MATCH(CM$3,Команды!$A$2:$A$7500,0),$E95+2)=Команды!$AJ$13,TRUE,FALSE),IF(INDEX(Команды!$A$2:$AN$7500,MATCH(CM$3,Команды!$A$2:$A$7500,0),$E95+2)=Команды!$AJ$14,TRUE,FALSE),IF(INDEX(Команды!$A$2:$AN$7500,MATCH(CM$3,Команды!$A$2:$A$7500,0),$E95+2)=Команды!$AJ$15,TRUE,FALSE),IF(INDEX(Команды!$A$2:$AN$7500,MATCH(CM$3,Команды!$A$2:$A$7500,0),$E95+2)=Команды!$AJ$16,TRUE,FALSE),,IF(INDEX(Команды!$A$2:$AN$7500,MATCH(CM$3,Команды!$A$2:$A$7500,0),$E95+2)=Команды!$AJ$17,TRUE,FALSE),,IF(INDEX(Команды!$A$2:$AN$7500,MATCH(CM$3,Команды!$A$2:$A$7500,0),$E95+2)=Команды!$AJ$18,TRUE,FALSE),,IF(INDEX(Команды!$A$2:$AN$7500,MATCH(CM$3,Команды!$A$2:$A$7500,0),$E95+2)=Команды!$AJ$19,TRUE,FALSE)),INDEX(Команды!$AJ$2:$AK$19,MATCH(INDEX(Команды!$A$2:$AN$7500,MATCH(CM$3,Команды!$A$2:$A$7500,0),$E95+2),Команды!$AJ$2:$AJ$19,0),2),0)</f>
        <v>0</v>
      </c>
      <c r="CN95" s="175">
        <f>IF(OR(IF(INDEX(Команды!$A$2:$AN$7500,MATCH(CM$3,Команды!$A$2:$A$7500,0),$E95+2)=Команды!$AJ$2,TRUE,FALSE),IF(INDEX(Команды!$A$2:$AN$7500,MATCH(CM$3,Команды!$A$2:$A$7500,0),$E95+2)=Команды!$AJ$3,TRUE,FALSE),IF(INDEX(Команды!$A$2:$AN$7500,MATCH(CM$3,Команды!$A$2:$A$7500,0),$E95+2)=Команды!$AJ$4,TRUE,FALSE),IF(INDEX(Команды!$A$2:$AN$7500,MATCH(CM$3,Команды!$A$2:$A$7500,0),$E95+2)=Команды!$AJ$5,TRUE,FALSE),IF(INDEX(Команды!$A$2:$AN$7500,MATCH(CM$3,Команды!$A$2:$A$7500,0),$E95+2)=Команды!$AJ$6,TRUE,FALSE),IF(INDEX(Команды!$A$2:$AN$7500,MATCH(CM$3,Команды!$A$2:$A$7500,0),$E95+2)=Команды!$AJ$7,TRUE,FALSE),IF(INDEX(Команды!$A$2:$AN$7500,MATCH(CM$3,Команды!$A$2:$A$7500,0),$E95+2)=Команды!$AJ$8,TRUE,FALSE),IF(INDEX(Команды!$A$2:$AN$7500,MATCH(CM$3,Команды!$A$2:$A$7500,0),$E95+2)=Команды!$AJ$9,TRUE,FALSE),IF(INDEX(Команды!$A$2:$AN$7500,MATCH(CM$3,Команды!$A$2:$A$7500,0),$E95+2)=Команды!$AJ$10,TRUE,FALSE),IF(INDEX(Команды!$A$2:$AN$7500,MATCH(CM$3,Команды!$A$2:$A$7500,0),$E95+2)=Команды!$AJ$11,TRUE,FALSE),IF(INDEX(Команды!$A$2:$AN$7500,MATCH(CM$3,Команды!$A$2:$A$7500,0),$E95+2)=Команды!$AJ$12,TRUE,FALSE),IF(INDEX(Команды!$A$2:$AN$7500,MATCH(CM$3,Команды!$A$2:$A$7500,0),$E95+2)=Команды!$AJ$13,TRUE,FALSE),IF(INDEX(Команды!$A$2:$AN$7500,MATCH(CM$3,Команды!$A$2:$A$7500,0),$E95+2)=Команды!$AJ$14,TRUE,FALSE),IF(INDEX(Команды!$A$2:$AN$7500,MATCH(CM$3,Команды!$A$2:$A$7500,0),$E95+2)=Команды!$AJ$15,TRUE,FALSE),IF(INDEX(Команды!$A$2:$AN$7500,MATCH(CM$3,Команды!$A$2:$A$7500,0),$E95+2)=Команды!$AJ$16,TRUE,FALSE),IF(INDEX(Команды!$A$2:$AN$7500,MATCH(CM$3,Команды!$A$2:$A$7500,0),$E95+2)=Команды!$AJ$17,TRUE,FALSE),IF(INDEX(Команды!$A$2:$AN$7500,MATCH(CM$3,Команды!$A$2:$A$7500,0),$E95+2)=Команды!$AJ$18,TRUE,FALSE),IF(INDEX(Команды!$A$2:$AN$7500,MATCH(CM$3,Команды!$A$2:$A$7500,0),$E95+2)=Команды!$AJ$19,TRUE,FALSE)),INDEX(Команды!$AJ$2:$AL$19,MATCH(INDEX(Команды!$A$2:$AN$7500,MATCH(CM$3,Команды!$A$2:$A$7500,0),$E95+2),Команды!$AJ$2:$AJ$19,0),3),0)</f>
        <v>0</v>
      </c>
      <c r="CO95" s="342"/>
      <c r="CP95" s="174">
        <f>IF(OR(IF(INDEX(Команды!$A$2:$AN$7500,MATCH(CP$3,Команды!$A$2:$A$7500,0),$E95+2)=Команды!$AJ$2,TRUE,FALSE),IF(INDEX(Команды!$A$2:$AN$7500,MATCH(CP$3,Команды!$A$2:$A$7500,0),$E95+2)=Команды!$AJ$3,TRUE,FALSE),IF(INDEX(Команды!$A$2:$AN$7500,MATCH(CP$3,Команды!$A$2:$A$7500,0),$E95+2)=Команды!$AJ$4,TRUE,FALSE),IF(INDEX(Команды!$A$2:$AN$7500,MATCH(CP$3,Команды!$A$2:$A$7500,0),$E95+2)=Команды!$AJ$5,TRUE,FALSE),IF(INDEX(Команды!$A$2:$AN$7500,MATCH(CP$3,Команды!$A$2:$A$7500,0),$E95+2)=Команды!$AJ$6,TRUE,FALSE),IF(INDEX(Команды!$A$2:$AN$7500,MATCH(CP$3,Команды!$A$2:$A$7500,0),$E95+2)=Команды!$AJ$7,TRUE,FALSE),IF(INDEX(Команды!$A$2:$AN$7500,MATCH(CP$3,Команды!$A$2:$A$7500,0),$E95+2)=Команды!$AJ$8,TRUE,FALSE),IF(INDEX(Команды!$A$2:$AN$7500,MATCH(CP$3,Команды!$A$2:$A$7500,0),$E95+2)=Команды!$AJ$9,TRUE,FALSE),IF(INDEX(Команды!$A$2:$AN$7500,MATCH(CP$3,Команды!$A$2:$A$7500,0),$E95+2)=Команды!$AJ$10,TRUE,FALSE),IF(INDEX(Команды!$A$2:$AN$7500,MATCH(CP$3,Команды!$A$2:$A$7500,0),$E95+2)=Команды!$AJ$11,TRUE,FALSE),IF(INDEX(Команды!$A$2:$AN$7500,MATCH(CP$3,Команды!$A$2:$A$7500,0),$E95+2)=Команды!$AJ$12,TRUE,FALSE),IF(INDEX(Команды!$A$2:$AN$7500,MATCH(CP$3,Команды!$A$2:$A$7500,0),$E95+2)=Команды!$AJ$13,TRUE,FALSE),IF(INDEX(Команды!$A$2:$AN$7500,MATCH(CP$3,Команды!$A$2:$A$7500,0),$E95+2)=Команды!$AJ$14,TRUE,FALSE),IF(INDEX(Команды!$A$2:$AN$7500,MATCH(CP$3,Команды!$A$2:$A$7500,0),$E95+2)=Команды!$AJ$15,TRUE,FALSE),IF(INDEX(Команды!$A$2:$AN$7500,MATCH(CP$3,Команды!$A$2:$A$7500,0),$E95+2)=Команды!$AJ$16,TRUE,FALSE),,IF(INDEX(Команды!$A$2:$AN$7500,MATCH(CP$3,Команды!$A$2:$A$7500,0),$E95+2)=Команды!$AJ$17,TRUE,FALSE),,IF(INDEX(Команды!$A$2:$AN$7500,MATCH(CP$3,Команды!$A$2:$A$7500,0),$E95+2)=Команды!$AJ$18,TRUE,FALSE),,IF(INDEX(Команды!$A$2:$AN$7500,MATCH(CP$3,Команды!$A$2:$A$7500,0),$E95+2)=Команды!$AJ$19,TRUE,FALSE)),INDEX(Команды!$AJ$2:$AK$19,MATCH(INDEX(Команды!$A$2:$AN$7500,MATCH(CP$3,Команды!$A$2:$A$7500,0),$E95+2),Команды!$AJ$2:$AJ$19,0),2),0)</f>
        <v>0</v>
      </c>
      <c r="CQ95" s="175">
        <f>IF(OR(IF(INDEX(Команды!$A$2:$AN$7500,MATCH(CP$3,Команды!$A$2:$A$7500,0),$E95+2)=Команды!$AJ$2,TRUE,FALSE),IF(INDEX(Команды!$A$2:$AN$7500,MATCH(CP$3,Команды!$A$2:$A$7500,0),$E95+2)=Команды!$AJ$3,TRUE,FALSE),IF(INDEX(Команды!$A$2:$AN$7500,MATCH(CP$3,Команды!$A$2:$A$7500,0),$E95+2)=Команды!$AJ$4,TRUE,FALSE),IF(INDEX(Команды!$A$2:$AN$7500,MATCH(CP$3,Команды!$A$2:$A$7500,0),$E95+2)=Команды!$AJ$5,TRUE,FALSE),IF(INDEX(Команды!$A$2:$AN$7500,MATCH(CP$3,Команды!$A$2:$A$7500,0),$E95+2)=Команды!$AJ$6,TRUE,FALSE),IF(INDEX(Команды!$A$2:$AN$7500,MATCH(CP$3,Команды!$A$2:$A$7500,0),$E95+2)=Команды!$AJ$7,TRUE,FALSE),IF(INDEX(Команды!$A$2:$AN$7500,MATCH(CP$3,Команды!$A$2:$A$7500,0),$E95+2)=Команды!$AJ$8,TRUE,FALSE),IF(INDEX(Команды!$A$2:$AN$7500,MATCH(CP$3,Команды!$A$2:$A$7500,0),$E95+2)=Команды!$AJ$9,TRUE,FALSE),IF(INDEX(Команды!$A$2:$AN$7500,MATCH(CP$3,Команды!$A$2:$A$7500,0),$E95+2)=Команды!$AJ$10,TRUE,FALSE),IF(INDEX(Команды!$A$2:$AN$7500,MATCH(CP$3,Команды!$A$2:$A$7500,0),$E95+2)=Команды!$AJ$11,TRUE,FALSE),IF(INDEX(Команды!$A$2:$AN$7500,MATCH(CP$3,Команды!$A$2:$A$7500,0),$E95+2)=Команды!$AJ$12,TRUE,FALSE),IF(INDEX(Команды!$A$2:$AN$7500,MATCH(CP$3,Команды!$A$2:$A$7500,0),$E95+2)=Команды!$AJ$13,TRUE,FALSE),IF(INDEX(Команды!$A$2:$AN$7500,MATCH(CP$3,Команды!$A$2:$A$7500,0),$E95+2)=Команды!$AJ$14,TRUE,FALSE),IF(INDEX(Команды!$A$2:$AN$7500,MATCH(CP$3,Команды!$A$2:$A$7500,0),$E95+2)=Команды!$AJ$15,TRUE,FALSE),IF(INDEX(Команды!$A$2:$AN$7500,MATCH(CP$3,Команды!$A$2:$A$7500,0),$E95+2)=Команды!$AJ$16,TRUE,FALSE),IF(INDEX(Команды!$A$2:$AN$7500,MATCH(CP$3,Команды!$A$2:$A$7500,0),$E95+2)=Команды!$AJ$17,TRUE,FALSE),IF(INDEX(Команды!$A$2:$AN$7500,MATCH(CP$3,Команды!$A$2:$A$7500,0),$E95+2)=Команды!$AJ$18,TRUE,FALSE),IF(INDEX(Команды!$A$2:$AN$7500,MATCH(CP$3,Команды!$A$2:$A$7500,0),$E95+2)=Команды!$AJ$19,TRUE,FALSE)),INDEX(Команды!$AJ$2:$AL$19,MATCH(INDEX(Команды!$A$2:$AN$7500,MATCH(CP$3,Команды!$A$2:$A$7500,0),$E95+2),Команды!$AJ$2:$AJ$19,0),3),0)</f>
        <v>0</v>
      </c>
      <c r="CR95" s="342"/>
      <c r="CS95" s="174">
        <f>IF(OR(IF(INDEX(Команды!$A$2:$AN$7500,MATCH(CS$3,Команды!$A$2:$A$7500,0),$E95+2)=Команды!$AJ$2,TRUE,FALSE),IF(INDEX(Команды!$A$2:$AN$7500,MATCH(CS$3,Команды!$A$2:$A$7500,0),$E95+2)=Команды!$AJ$3,TRUE,FALSE),IF(INDEX(Команды!$A$2:$AN$7500,MATCH(CS$3,Команды!$A$2:$A$7500,0),$E95+2)=Команды!$AJ$4,TRUE,FALSE),IF(INDEX(Команды!$A$2:$AN$7500,MATCH(CS$3,Команды!$A$2:$A$7500,0),$E95+2)=Команды!$AJ$5,TRUE,FALSE),IF(INDEX(Команды!$A$2:$AN$7500,MATCH(CS$3,Команды!$A$2:$A$7500,0),$E95+2)=Команды!$AJ$6,TRUE,FALSE),IF(INDEX(Команды!$A$2:$AN$7500,MATCH(CS$3,Команды!$A$2:$A$7500,0),$E95+2)=Команды!$AJ$7,TRUE,FALSE),IF(INDEX(Команды!$A$2:$AN$7500,MATCH(CS$3,Команды!$A$2:$A$7500,0),$E95+2)=Команды!$AJ$8,TRUE,FALSE),IF(INDEX(Команды!$A$2:$AN$7500,MATCH(CS$3,Команды!$A$2:$A$7500,0),$E95+2)=Команды!$AJ$9,TRUE,FALSE),IF(INDEX(Команды!$A$2:$AN$7500,MATCH(CS$3,Команды!$A$2:$A$7500,0),$E95+2)=Команды!$AJ$10,TRUE,FALSE),IF(INDEX(Команды!$A$2:$AN$7500,MATCH(CS$3,Команды!$A$2:$A$7500,0),$E95+2)=Команды!$AJ$11,TRUE,FALSE),IF(INDEX(Команды!$A$2:$AN$7500,MATCH(CS$3,Команды!$A$2:$A$7500,0),$E95+2)=Команды!$AJ$12,TRUE,FALSE),IF(INDEX(Команды!$A$2:$AN$7500,MATCH(CS$3,Команды!$A$2:$A$7500,0),$E95+2)=Команды!$AJ$13,TRUE,FALSE),IF(INDEX(Команды!$A$2:$AN$7500,MATCH(CS$3,Команды!$A$2:$A$7500,0),$E95+2)=Команды!$AJ$14,TRUE,FALSE),IF(INDEX(Команды!$A$2:$AN$7500,MATCH(CS$3,Команды!$A$2:$A$7500,0),$E95+2)=Команды!$AJ$15,TRUE,FALSE),IF(INDEX(Команды!$A$2:$AN$7500,MATCH(CS$3,Команды!$A$2:$A$7500,0),$E95+2)=Команды!$AJ$16,TRUE,FALSE),,IF(INDEX(Команды!$A$2:$AN$7500,MATCH(CS$3,Команды!$A$2:$A$7500,0),$E95+2)=Команды!$AJ$17,TRUE,FALSE),,IF(INDEX(Команды!$A$2:$AN$7500,MATCH(CS$3,Команды!$A$2:$A$7500,0),$E95+2)=Команды!$AJ$18,TRUE,FALSE),,IF(INDEX(Команды!$A$2:$AN$7500,MATCH(CS$3,Команды!$A$2:$A$7500,0),$E95+2)=Команды!$AJ$19,TRUE,FALSE)),INDEX(Команды!$AJ$2:$AK$19,MATCH(INDEX(Команды!$A$2:$AN$7500,MATCH(CS$3,Команды!$A$2:$A$7500,0),$E95+2),Команды!$AJ$2:$AJ$19,0),2),0)</f>
        <v>0</v>
      </c>
      <c r="CT95" s="175">
        <f>IF(OR(IF(INDEX(Команды!$A$2:$AN$7500,MATCH(CS$3,Команды!$A$2:$A$7500,0),$E95+2)=Команды!$AJ$2,TRUE,FALSE),IF(INDEX(Команды!$A$2:$AN$7500,MATCH(CS$3,Команды!$A$2:$A$7500,0),$E95+2)=Команды!$AJ$3,TRUE,FALSE),IF(INDEX(Команды!$A$2:$AN$7500,MATCH(CS$3,Команды!$A$2:$A$7500,0),$E95+2)=Команды!$AJ$4,TRUE,FALSE),IF(INDEX(Команды!$A$2:$AN$7500,MATCH(CS$3,Команды!$A$2:$A$7500,0),$E95+2)=Команды!$AJ$5,TRUE,FALSE),IF(INDEX(Команды!$A$2:$AN$7500,MATCH(CS$3,Команды!$A$2:$A$7500,0),$E95+2)=Команды!$AJ$6,TRUE,FALSE),IF(INDEX(Команды!$A$2:$AN$7500,MATCH(CS$3,Команды!$A$2:$A$7500,0),$E95+2)=Команды!$AJ$7,TRUE,FALSE),IF(INDEX(Команды!$A$2:$AN$7500,MATCH(CS$3,Команды!$A$2:$A$7500,0),$E95+2)=Команды!$AJ$8,TRUE,FALSE),IF(INDEX(Команды!$A$2:$AN$7500,MATCH(CS$3,Команды!$A$2:$A$7500,0),$E95+2)=Команды!$AJ$9,TRUE,FALSE),IF(INDEX(Команды!$A$2:$AN$7500,MATCH(CS$3,Команды!$A$2:$A$7500,0),$E95+2)=Команды!$AJ$10,TRUE,FALSE),IF(INDEX(Команды!$A$2:$AN$7500,MATCH(CS$3,Команды!$A$2:$A$7500,0),$E95+2)=Команды!$AJ$11,TRUE,FALSE),IF(INDEX(Команды!$A$2:$AN$7500,MATCH(CS$3,Команды!$A$2:$A$7500,0),$E95+2)=Команды!$AJ$12,TRUE,FALSE),IF(INDEX(Команды!$A$2:$AN$7500,MATCH(CS$3,Команды!$A$2:$A$7500,0),$E95+2)=Команды!$AJ$13,TRUE,FALSE),IF(INDEX(Команды!$A$2:$AN$7500,MATCH(CS$3,Команды!$A$2:$A$7500,0),$E95+2)=Команды!$AJ$14,TRUE,FALSE),IF(INDEX(Команды!$A$2:$AN$7500,MATCH(CS$3,Команды!$A$2:$A$7500,0),$E95+2)=Команды!$AJ$15,TRUE,FALSE),IF(INDEX(Команды!$A$2:$AN$7500,MATCH(CS$3,Команды!$A$2:$A$7500,0),$E95+2)=Команды!$AJ$16,TRUE,FALSE),IF(INDEX(Команды!$A$2:$AN$7500,MATCH(CS$3,Команды!$A$2:$A$7500,0),$E95+2)=Команды!$AJ$17,TRUE,FALSE),IF(INDEX(Команды!$A$2:$AN$7500,MATCH(CS$3,Команды!$A$2:$A$7500,0),$E95+2)=Команды!$AJ$18,TRUE,FALSE),IF(INDEX(Команды!$A$2:$AN$7500,MATCH(CS$3,Команды!$A$2:$A$7500,0),$E95+2)=Команды!$AJ$19,TRUE,FALSE)),INDEX(Команды!$AJ$2:$AL$19,MATCH(INDEX(Команды!$A$2:$AN$7500,MATCH(CS$3,Команды!$A$2:$A$7500,0),$E95+2),Команды!$AJ$2:$AJ$19,0),3),0)</f>
        <v>0</v>
      </c>
      <c r="CU95" s="342"/>
    </row>
    <row r="96" spans="1:99" s="2" customFormat="1" ht="21.95" customHeight="1" x14ac:dyDescent="0.3">
      <c r="A96" s="251">
        <v>91</v>
      </c>
      <c r="B96" s="2" t="e">
        <f>VLOOKUP(A96,'Список КК'!A:F,6,TRUE)</f>
        <v>#N/A</v>
      </c>
      <c r="C96" s="4">
        <f>VLOOKUP(A96,'Список КК'!A:B,2,TRUE)</f>
        <v>0</v>
      </c>
      <c r="D96" s="203">
        <f>VLOOKUP(A96,'Список КК'!A:D,4,TRUE)</f>
        <v>0</v>
      </c>
      <c r="E96" s="4">
        <f>VLOOKUP(A96,'Список КК'!A:C,3,TRUE)</f>
        <v>0</v>
      </c>
      <c r="F96" s="220">
        <f>VLOOKUP(A96,'Список КК'!A:E,5,TRUE)</f>
        <v>0</v>
      </c>
      <c r="G96" s="174">
        <f>IF(OR(IF(INDEX(Команды!$A$2:$AN$7500,MATCH(G$3,Команды!$A$2:$A$7500,0),$E96+2)=Команды!$AJ$2,TRUE,FALSE),IF(INDEX(Команды!$A$2:$AN$7500,MATCH(G$3,Команды!$A$2:$A$7500,0),$E96+2)=Команды!$AJ$3,TRUE,FALSE),IF(INDEX(Команды!$A$2:$AN$7500,MATCH(G$3,Команды!$A$2:$A$7500,0),$E96+2)=Команды!$AJ$4,TRUE,FALSE),IF(INDEX(Команды!$A$2:$AN$7500,MATCH(G$3,Команды!$A$2:$A$7500,0),$E96+2)=Команды!$AJ$5,TRUE,FALSE),IF(INDEX(Команды!$A$2:$AN$7500,MATCH(G$3,Команды!$A$2:$A$7500,0),$E96+2)=Команды!$AJ$6,TRUE,FALSE),IF(INDEX(Команды!$A$2:$AN$7500,MATCH(G$3,Команды!$A$2:$A$7500,0),$E96+2)=Команды!$AJ$7,TRUE,FALSE),IF(INDEX(Команды!$A$2:$AN$7500,MATCH(G$3,Команды!$A$2:$A$7500,0),$E96+2)=Команды!$AJ$8,TRUE,FALSE),IF(INDEX(Команды!$A$2:$AN$7500,MATCH(G$3,Команды!$A$2:$A$7500,0),$E96+2)=Команды!$AJ$9,TRUE,FALSE),IF(INDEX(Команды!$A$2:$AN$7500,MATCH(G$3,Команды!$A$2:$A$7500,0),$E96+2)=Команды!$AJ$10,TRUE,FALSE),IF(INDEX(Команды!$A$2:$AN$7500,MATCH(G$3,Команды!$A$2:$A$7500,0),$E96+2)=Команды!$AJ$11,TRUE,FALSE),IF(INDEX(Команды!$A$2:$AN$7500,MATCH(G$3,Команды!$A$2:$A$7500,0),$E96+2)=Команды!$AJ$12,TRUE,FALSE),IF(INDEX(Команды!$A$2:$AN$7500,MATCH(G$3,Команды!$A$2:$A$7500,0),$E96+2)=Команды!$AJ$13,TRUE,FALSE),IF(INDEX(Команды!$A$2:$AN$7500,MATCH(G$3,Команды!$A$2:$A$7500,0),$E96+2)=Команды!$AJ$14,TRUE,FALSE),IF(INDEX(Команды!$A$2:$AN$7500,MATCH(G$3,Команды!$A$2:$A$7500,0),$E96+2)=Команды!$AJ$15,TRUE,FALSE),IF(INDEX(Команды!$A$2:$AN$7500,MATCH(G$3,Команды!$A$2:$A$7500,0),$E96+2)=Команды!$AJ$16,TRUE,FALSE),,IF(INDEX(Команды!$A$2:$AN$7500,MATCH(G$3,Команды!$A$2:$A$7500,0),$E96+2)=Команды!$AJ$17,TRUE,FALSE),,IF(INDEX(Команды!$A$2:$AN$7500,MATCH(G$3,Команды!$A$2:$A$7500,0),$E96+2)=Команды!$AJ$18,TRUE,FALSE),,IF(INDEX(Команды!$A$2:$AN$7500,MATCH(G$3,Команды!$A$2:$A$7500,0),$E96+2)=Команды!$AJ$19,TRUE,FALSE)),INDEX(Команды!$AJ$2:$AK$19,MATCH(INDEX(Команды!$A$2:$AN$7500,MATCH(G$3,Команды!$A$2:$A$7500,0),$E96+2),Команды!$AJ$2:$AJ$19,0),2),0)</f>
        <v>0</v>
      </c>
      <c r="H96" s="175">
        <f>IF(OR(IF(INDEX(Команды!$A$2:$AN$7500,MATCH(G$3,Команды!$A$2:$A$7500,0),$E96+2)=Команды!$AJ$2,TRUE,FALSE),IF(INDEX(Команды!$A$2:$AN$7500,MATCH(G$3,Команды!$A$2:$A$7500,0),$E96+2)=Команды!$AJ$3,TRUE,FALSE),IF(INDEX(Команды!$A$2:$AN$7500,MATCH(G$3,Команды!$A$2:$A$7500,0),$E96+2)=Команды!$AJ$4,TRUE,FALSE),IF(INDEX(Команды!$A$2:$AN$7500,MATCH(G$3,Команды!$A$2:$A$7500,0),$E96+2)=Команды!$AJ$5,TRUE,FALSE),IF(INDEX(Команды!$A$2:$AN$7500,MATCH(G$3,Команды!$A$2:$A$7500,0),$E96+2)=Команды!$AJ$6,TRUE,FALSE),IF(INDEX(Команды!$A$2:$AN$7500,MATCH(G$3,Команды!$A$2:$A$7500,0),$E96+2)=Команды!$AJ$7,TRUE,FALSE),IF(INDEX(Команды!$A$2:$AN$7500,MATCH(G$3,Команды!$A$2:$A$7500,0),$E96+2)=Команды!$AJ$8,TRUE,FALSE),IF(INDEX(Команды!$A$2:$AN$7500,MATCH(G$3,Команды!$A$2:$A$7500,0),$E96+2)=Команды!$AJ$9,TRUE,FALSE),IF(INDEX(Команды!$A$2:$AN$7500,MATCH(G$3,Команды!$A$2:$A$7500,0),$E96+2)=Команды!$AJ$10,TRUE,FALSE),IF(INDEX(Команды!$A$2:$AN$7500,MATCH(G$3,Команды!$A$2:$A$7500,0),$E96+2)=Команды!$AJ$11,TRUE,FALSE),IF(INDEX(Команды!$A$2:$AN$7500,MATCH(G$3,Команды!$A$2:$A$7500,0),$E96+2)=Команды!$AJ$12,TRUE,FALSE),IF(INDEX(Команды!$A$2:$AN$7500,MATCH(G$3,Команды!$A$2:$A$7500,0),$E96+2)=Команды!$AJ$13,TRUE,FALSE),IF(INDEX(Команды!$A$2:$AN$7500,MATCH(G$3,Команды!$A$2:$A$7500,0),$E96+2)=Команды!$AJ$14,TRUE,FALSE),IF(INDEX(Команды!$A$2:$AN$7500,MATCH(G$3,Команды!$A$2:$A$7500,0),$E96+2)=Команды!$AJ$15,TRUE,FALSE),IF(INDEX(Команды!$A$2:$AN$7500,MATCH(G$3,Команды!$A$2:$A$7500,0),$E96+2)=Команды!$AJ$16,TRUE,FALSE),IF(INDEX(Команды!$A$2:$AN$7500,MATCH(G$3,Команды!$A$2:$A$7500,0),$E96+2)=Команды!$AJ$17,TRUE,FALSE),IF(INDEX(Команды!$A$2:$AN$7500,MATCH(G$3,Команды!$A$2:$A$7500,0),$E96+2)=Команды!$AJ$18,TRUE,FALSE),IF(INDEX(Команды!$A$2:$AN$7500,MATCH(G$3,Команды!$A$2:$A$7500,0),$E96+2)=Команды!$AJ$19,TRUE,FALSE)),INDEX(Команды!$AJ$2:$AL$19,MATCH(INDEX(Команды!$A$2:$AN$7500,MATCH(G$3,Команды!$A$2:$A$7500,0),$E96+2),Команды!$AJ$2:$AJ$19,0),3),0)</f>
        <v>0</v>
      </c>
      <c r="I96" s="342"/>
      <c r="J96" s="174">
        <f>IF(OR(IF(INDEX(Команды!$A$2:$AN$7500,MATCH(J$3,Команды!$A$2:$A$7500,0),$E96+2)=Команды!$AJ$2,TRUE,FALSE),IF(INDEX(Команды!$A$2:$AN$7500,MATCH(J$3,Команды!$A$2:$A$7500,0),$E96+2)=Команды!$AJ$3,TRUE,FALSE),IF(INDEX(Команды!$A$2:$AN$7500,MATCH(J$3,Команды!$A$2:$A$7500,0),$E96+2)=Команды!$AJ$4,TRUE,FALSE),IF(INDEX(Команды!$A$2:$AN$7500,MATCH(J$3,Команды!$A$2:$A$7500,0),$E96+2)=Команды!$AJ$5,TRUE,FALSE),IF(INDEX(Команды!$A$2:$AN$7500,MATCH(J$3,Команды!$A$2:$A$7500,0),$E96+2)=Команды!$AJ$6,TRUE,FALSE),IF(INDEX(Команды!$A$2:$AN$7500,MATCH(J$3,Команды!$A$2:$A$7500,0),$E96+2)=Команды!$AJ$7,TRUE,FALSE),IF(INDEX(Команды!$A$2:$AN$7500,MATCH(J$3,Команды!$A$2:$A$7500,0),$E96+2)=Команды!$AJ$8,TRUE,FALSE),IF(INDEX(Команды!$A$2:$AN$7500,MATCH(J$3,Команды!$A$2:$A$7500,0),$E96+2)=Команды!$AJ$9,TRUE,FALSE),IF(INDEX(Команды!$A$2:$AN$7500,MATCH(J$3,Команды!$A$2:$A$7500,0),$E96+2)=Команды!$AJ$10,TRUE,FALSE),IF(INDEX(Команды!$A$2:$AN$7500,MATCH(J$3,Команды!$A$2:$A$7500,0),$E96+2)=Команды!$AJ$11,TRUE,FALSE),IF(INDEX(Команды!$A$2:$AN$7500,MATCH(J$3,Команды!$A$2:$A$7500,0),$E96+2)=Команды!$AJ$12,TRUE,FALSE),IF(INDEX(Команды!$A$2:$AN$7500,MATCH(J$3,Команды!$A$2:$A$7500,0),$E96+2)=Команды!$AJ$13,TRUE,FALSE),IF(INDEX(Команды!$A$2:$AN$7500,MATCH(J$3,Команды!$A$2:$A$7500,0),$E96+2)=Команды!$AJ$14,TRUE,FALSE),IF(INDEX(Команды!$A$2:$AN$7500,MATCH(J$3,Команды!$A$2:$A$7500,0),$E96+2)=Команды!$AJ$15,TRUE,FALSE),IF(INDEX(Команды!$A$2:$AN$7500,MATCH(J$3,Команды!$A$2:$A$7500,0),$E96+2)=Команды!$AJ$16,TRUE,FALSE),,IF(INDEX(Команды!$A$2:$AN$7500,MATCH(J$3,Команды!$A$2:$A$7500,0),$E96+2)=Команды!$AJ$17,TRUE,FALSE),,IF(INDEX(Команды!$A$2:$AN$7500,MATCH(J$3,Команды!$A$2:$A$7500,0),$E96+2)=Команды!$AJ$18,TRUE,FALSE),,IF(INDEX(Команды!$A$2:$AN$7500,MATCH(J$3,Команды!$A$2:$A$7500,0),$E96+2)=Команды!$AJ$19,TRUE,FALSE)),INDEX(Команды!$AJ$2:$AK$19,MATCH(INDEX(Команды!$A$2:$AN$7500,MATCH(J$3,Команды!$A$2:$A$7500,0),$E96+2),Команды!$AJ$2:$AJ$19,0),2),0)</f>
        <v>0</v>
      </c>
      <c r="K96" s="175">
        <f>IF(OR(IF(INDEX(Команды!$A$2:$AN$7500,MATCH(J$3,Команды!$A$2:$A$7500,0),$E96+2)=Команды!$AJ$2,TRUE,FALSE),IF(INDEX(Команды!$A$2:$AN$7500,MATCH(J$3,Команды!$A$2:$A$7500,0),$E96+2)=Команды!$AJ$3,TRUE,FALSE),IF(INDEX(Команды!$A$2:$AN$7500,MATCH(J$3,Команды!$A$2:$A$7500,0),$E96+2)=Команды!$AJ$4,TRUE,FALSE),IF(INDEX(Команды!$A$2:$AN$7500,MATCH(J$3,Команды!$A$2:$A$7500,0),$E96+2)=Команды!$AJ$5,TRUE,FALSE),IF(INDEX(Команды!$A$2:$AN$7500,MATCH(J$3,Команды!$A$2:$A$7500,0),$E96+2)=Команды!$AJ$6,TRUE,FALSE),IF(INDEX(Команды!$A$2:$AN$7500,MATCH(J$3,Команды!$A$2:$A$7500,0),$E96+2)=Команды!$AJ$7,TRUE,FALSE),IF(INDEX(Команды!$A$2:$AN$7500,MATCH(J$3,Команды!$A$2:$A$7500,0),$E96+2)=Команды!$AJ$8,TRUE,FALSE),IF(INDEX(Команды!$A$2:$AN$7500,MATCH(J$3,Команды!$A$2:$A$7500,0),$E96+2)=Команды!$AJ$9,TRUE,FALSE),IF(INDEX(Команды!$A$2:$AN$7500,MATCH(J$3,Команды!$A$2:$A$7500,0),$E96+2)=Команды!$AJ$10,TRUE,FALSE),IF(INDEX(Команды!$A$2:$AN$7500,MATCH(J$3,Команды!$A$2:$A$7500,0),$E96+2)=Команды!$AJ$11,TRUE,FALSE),IF(INDEX(Команды!$A$2:$AN$7500,MATCH(J$3,Команды!$A$2:$A$7500,0),$E96+2)=Команды!$AJ$12,TRUE,FALSE),IF(INDEX(Команды!$A$2:$AN$7500,MATCH(J$3,Команды!$A$2:$A$7500,0),$E96+2)=Команды!$AJ$13,TRUE,FALSE),IF(INDEX(Команды!$A$2:$AN$7500,MATCH(J$3,Команды!$A$2:$A$7500,0),$E96+2)=Команды!$AJ$14,TRUE,FALSE),IF(INDEX(Команды!$A$2:$AN$7500,MATCH(J$3,Команды!$A$2:$A$7500,0),$E96+2)=Команды!$AJ$15,TRUE,FALSE),IF(INDEX(Команды!$A$2:$AN$7500,MATCH(J$3,Команды!$A$2:$A$7500,0),$E96+2)=Команды!$AJ$16,TRUE,FALSE),IF(INDEX(Команды!$A$2:$AN$7500,MATCH(J$3,Команды!$A$2:$A$7500,0),$E96+2)=Команды!$AJ$17,TRUE,FALSE),IF(INDEX(Команды!$A$2:$AN$7500,MATCH(J$3,Команды!$A$2:$A$7500,0),$E96+2)=Команды!$AJ$18,TRUE,FALSE),IF(INDEX(Команды!$A$2:$AN$7500,MATCH(J$3,Команды!$A$2:$A$7500,0),$E96+2)=Команды!$AJ$19,TRUE,FALSE)),INDEX(Команды!$AJ$2:$AL$19,MATCH(INDEX(Команды!$A$2:$AN$7500,MATCH(J$3,Команды!$A$2:$A$7500,0),$E96+2),Команды!$AJ$2:$AJ$19,0),3),0)</f>
        <v>0</v>
      </c>
      <c r="L96" s="342"/>
      <c r="M96" s="174">
        <f>IF(OR(IF(INDEX(Команды!$A$2:$AN$7500,MATCH(M$3,Команды!$A$2:$A$7500,0),$E96+2)=Команды!$AJ$2,TRUE,FALSE),IF(INDEX(Команды!$A$2:$AN$7500,MATCH(M$3,Команды!$A$2:$A$7500,0),$E96+2)=Команды!$AJ$3,TRUE,FALSE),IF(INDEX(Команды!$A$2:$AN$7500,MATCH(M$3,Команды!$A$2:$A$7500,0),$E96+2)=Команды!$AJ$4,TRUE,FALSE),IF(INDEX(Команды!$A$2:$AN$7500,MATCH(M$3,Команды!$A$2:$A$7500,0),$E96+2)=Команды!$AJ$5,TRUE,FALSE),IF(INDEX(Команды!$A$2:$AN$7500,MATCH(M$3,Команды!$A$2:$A$7500,0),$E96+2)=Команды!$AJ$6,TRUE,FALSE),IF(INDEX(Команды!$A$2:$AN$7500,MATCH(M$3,Команды!$A$2:$A$7500,0),$E96+2)=Команды!$AJ$7,TRUE,FALSE),IF(INDEX(Команды!$A$2:$AN$7500,MATCH(M$3,Команды!$A$2:$A$7500,0),$E96+2)=Команды!$AJ$8,TRUE,FALSE),IF(INDEX(Команды!$A$2:$AN$7500,MATCH(M$3,Команды!$A$2:$A$7500,0),$E96+2)=Команды!$AJ$9,TRUE,FALSE),IF(INDEX(Команды!$A$2:$AN$7500,MATCH(M$3,Команды!$A$2:$A$7500,0),$E96+2)=Команды!$AJ$10,TRUE,FALSE),IF(INDEX(Команды!$A$2:$AN$7500,MATCH(M$3,Команды!$A$2:$A$7500,0),$E96+2)=Команды!$AJ$11,TRUE,FALSE),IF(INDEX(Команды!$A$2:$AN$7500,MATCH(M$3,Команды!$A$2:$A$7500,0),$E96+2)=Команды!$AJ$12,TRUE,FALSE),IF(INDEX(Команды!$A$2:$AN$7500,MATCH(M$3,Команды!$A$2:$A$7500,0),$E96+2)=Команды!$AJ$13,TRUE,FALSE),IF(INDEX(Команды!$A$2:$AN$7500,MATCH(M$3,Команды!$A$2:$A$7500,0),$E96+2)=Команды!$AJ$14,TRUE,FALSE),IF(INDEX(Команды!$A$2:$AN$7500,MATCH(M$3,Команды!$A$2:$A$7500,0),$E96+2)=Команды!$AJ$15,TRUE,FALSE),IF(INDEX(Команды!$A$2:$AN$7500,MATCH(M$3,Команды!$A$2:$A$7500,0),$E96+2)=Команды!$AJ$16,TRUE,FALSE),,IF(INDEX(Команды!$A$2:$AN$7500,MATCH(M$3,Команды!$A$2:$A$7500,0),$E96+2)=Команды!$AJ$17,TRUE,FALSE),,IF(INDEX(Команды!$A$2:$AN$7500,MATCH(M$3,Команды!$A$2:$A$7500,0),$E96+2)=Команды!$AJ$18,TRUE,FALSE),,IF(INDEX(Команды!$A$2:$AN$7500,MATCH(M$3,Команды!$A$2:$A$7500,0),$E96+2)=Команды!$AJ$19,TRUE,FALSE)),INDEX(Команды!$AJ$2:$AK$19,MATCH(INDEX(Команды!$A$2:$AN$7500,MATCH(M$3,Команды!$A$2:$A$7500,0),$E96+2),Команды!$AJ$2:$AJ$19,0),2),0)</f>
        <v>0</v>
      </c>
      <c r="N96" s="175">
        <f>IF(OR(IF(INDEX(Команды!$A$2:$AN$7500,MATCH(M$3,Команды!$A$2:$A$7500,0),$E96+2)=Команды!$AJ$2,TRUE,FALSE),IF(INDEX(Команды!$A$2:$AN$7500,MATCH(M$3,Команды!$A$2:$A$7500,0),$E96+2)=Команды!$AJ$3,TRUE,FALSE),IF(INDEX(Команды!$A$2:$AN$7500,MATCH(M$3,Команды!$A$2:$A$7500,0),$E96+2)=Команды!$AJ$4,TRUE,FALSE),IF(INDEX(Команды!$A$2:$AN$7500,MATCH(M$3,Команды!$A$2:$A$7500,0),$E96+2)=Команды!$AJ$5,TRUE,FALSE),IF(INDEX(Команды!$A$2:$AN$7500,MATCH(M$3,Команды!$A$2:$A$7500,0),$E96+2)=Команды!$AJ$6,TRUE,FALSE),IF(INDEX(Команды!$A$2:$AN$7500,MATCH(M$3,Команды!$A$2:$A$7500,0),$E96+2)=Команды!$AJ$7,TRUE,FALSE),IF(INDEX(Команды!$A$2:$AN$7500,MATCH(M$3,Команды!$A$2:$A$7500,0),$E96+2)=Команды!$AJ$8,TRUE,FALSE),IF(INDEX(Команды!$A$2:$AN$7500,MATCH(M$3,Команды!$A$2:$A$7500,0),$E96+2)=Команды!$AJ$9,TRUE,FALSE),IF(INDEX(Команды!$A$2:$AN$7500,MATCH(M$3,Команды!$A$2:$A$7500,0),$E96+2)=Команды!$AJ$10,TRUE,FALSE),IF(INDEX(Команды!$A$2:$AN$7500,MATCH(M$3,Команды!$A$2:$A$7500,0),$E96+2)=Команды!$AJ$11,TRUE,FALSE),IF(INDEX(Команды!$A$2:$AN$7500,MATCH(M$3,Команды!$A$2:$A$7500,0),$E96+2)=Команды!$AJ$12,TRUE,FALSE),IF(INDEX(Команды!$A$2:$AN$7500,MATCH(M$3,Команды!$A$2:$A$7500,0),$E96+2)=Команды!$AJ$13,TRUE,FALSE),IF(INDEX(Команды!$A$2:$AN$7500,MATCH(M$3,Команды!$A$2:$A$7500,0),$E96+2)=Команды!$AJ$14,TRUE,FALSE),IF(INDEX(Команды!$A$2:$AN$7500,MATCH(M$3,Команды!$A$2:$A$7500,0),$E96+2)=Команды!$AJ$15,TRUE,FALSE),IF(INDEX(Команды!$A$2:$AN$7500,MATCH(M$3,Команды!$A$2:$A$7500,0),$E96+2)=Команды!$AJ$16,TRUE,FALSE),IF(INDEX(Команды!$A$2:$AN$7500,MATCH(M$3,Команды!$A$2:$A$7500,0),$E96+2)=Команды!$AJ$17,TRUE,FALSE),IF(INDEX(Команды!$A$2:$AN$7500,MATCH(M$3,Команды!$A$2:$A$7500,0),$E96+2)=Команды!$AJ$18,TRUE,FALSE),IF(INDEX(Команды!$A$2:$AN$7500,MATCH(M$3,Команды!$A$2:$A$7500,0),$E96+2)=Команды!$AJ$19,TRUE,FALSE)),INDEX(Команды!$AJ$2:$AL$19,MATCH(INDEX(Команды!$A$2:$AN$7500,MATCH(M$3,Команды!$A$2:$A$7500,0),$E96+2),Команды!$AJ$2:$AJ$19,0),3),0)</f>
        <v>0</v>
      </c>
      <c r="O96" s="342"/>
      <c r="P96" s="174">
        <f>IF(OR(IF(INDEX(Команды!$A$2:$AN$7500,MATCH(P$3,Команды!$A$2:$A$7500,0),$E96+2)=Команды!$AJ$2,TRUE,FALSE),IF(INDEX(Команды!$A$2:$AN$7500,MATCH(P$3,Команды!$A$2:$A$7500,0),$E96+2)=Команды!$AJ$3,TRUE,FALSE),IF(INDEX(Команды!$A$2:$AN$7500,MATCH(P$3,Команды!$A$2:$A$7500,0),$E96+2)=Команды!$AJ$4,TRUE,FALSE),IF(INDEX(Команды!$A$2:$AN$7500,MATCH(P$3,Команды!$A$2:$A$7500,0),$E96+2)=Команды!$AJ$5,TRUE,FALSE),IF(INDEX(Команды!$A$2:$AN$7500,MATCH(P$3,Команды!$A$2:$A$7500,0),$E96+2)=Команды!$AJ$6,TRUE,FALSE),IF(INDEX(Команды!$A$2:$AN$7500,MATCH(P$3,Команды!$A$2:$A$7500,0),$E96+2)=Команды!$AJ$7,TRUE,FALSE),IF(INDEX(Команды!$A$2:$AN$7500,MATCH(P$3,Команды!$A$2:$A$7500,0),$E96+2)=Команды!$AJ$8,TRUE,FALSE),IF(INDEX(Команды!$A$2:$AN$7500,MATCH(P$3,Команды!$A$2:$A$7500,0),$E96+2)=Команды!$AJ$9,TRUE,FALSE),IF(INDEX(Команды!$A$2:$AN$7500,MATCH(P$3,Команды!$A$2:$A$7500,0),$E96+2)=Команды!$AJ$10,TRUE,FALSE),IF(INDEX(Команды!$A$2:$AN$7500,MATCH(P$3,Команды!$A$2:$A$7500,0),$E96+2)=Команды!$AJ$11,TRUE,FALSE),IF(INDEX(Команды!$A$2:$AN$7500,MATCH(P$3,Команды!$A$2:$A$7500,0),$E96+2)=Команды!$AJ$12,TRUE,FALSE),IF(INDEX(Команды!$A$2:$AN$7500,MATCH(P$3,Команды!$A$2:$A$7500,0),$E96+2)=Команды!$AJ$13,TRUE,FALSE),IF(INDEX(Команды!$A$2:$AN$7500,MATCH(P$3,Команды!$A$2:$A$7500,0),$E96+2)=Команды!$AJ$14,TRUE,FALSE),IF(INDEX(Команды!$A$2:$AN$7500,MATCH(P$3,Команды!$A$2:$A$7500,0),$E96+2)=Команды!$AJ$15,TRUE,FALSE),IF(INDEX(Команды!$A$2:$AN$7500,MATCH(P$3,Команды!$A$2:$A$7500,0),$E96+2)=Команды!$AJ$16,TRUE,FALSE),,IF(INDEX(Команды!$A$2:$AN$7500,MATCH(P$3,Команды!$A$2:$A$7500,0),$E96+2)=Команды!$AJ$17,TRUE,FALSE),,IF(INDEX(Команды!$A$2:$AN$7500,MATCH(P$3,Команды!$A$2:$A$7500,0),$E96+2)=Команды!$AJ$18,TRUE,FALSE),,IF(INDEX(Команды!$A$2:$AN$7500,MATCH(P$3,Команды!$A$2:$A$7500,0),$E96+2)=Команды!$AJ$19,TRUE,FALSE)),INDEX(Команды!$AJ$2:$AK$19,MATCH(INDEX(Команды!$A$2:$AN$7500,MATCH(P$3,Команды!$A$2:$A$7500,0),$E96+2),Команды!$AJ$2:$AJ$19,0),2),0)</f>
        <v>0</v>
      </c>
      <c r="Q96" s="175">
        <f>IF(OR(IF(INDEX(Команды!$A$2:$AN$7500,MATCH(P$3,Команды!$A$2:$A$7500,0),$E96+2)=Команды!$AJ$2,TRUE,FALSE),IF(INDEX(Команды!$A$2:$AN$7500,MATCH(P$3,Команды!$A$2:$A$7500,0),$E96+2)=Команды!$AJ$3,TRUE,FALSE),IF(INDEX(Команды!$A$2:$AN$7500,MATCH(P$3,Команды!$A$2:$A$7500,0),$E96+2)=Команды!$AJ$4,TRUE,FALSE),IF(INDEX(Команды!$A$2:$AN$7500,MATCH(P$3,Команды!$A$2:$A$7500,0),$E96+2)=Команды!$AJ$5,TRUE,FALSE),IF(INDEX(Команды!$A$2:$AN$7500,MATCH(P$3,Команды!$A$2:$A$7500,0),$E96+2)=Команды!$AJ$6,TRUE,FALSE),IF(INDEX(Команды!$A$2:$AN$7500,MATCH(P$3,Команды!$A$2:$A$7500,0),$E96+2)=Команды!$AJ$7,TRUE,FALSE),IF(INDEX(Команды!$A$2:$AN$7500,MATCH(P$3,Команды!$A$2:$A$7500,0),$E96+2)=Команды!$AJ$8,TRUE,FALSE),IF(INDEX(Команды!$A$2:$AN$7500,MATCH(P$3,Команды!$A$2:$A$7500,0),$E96+2)=Команды!$AJ$9,TRUE,FALSE),IF(INDEX(Команды!$A$2:$AN$7500,MATCH(P$3,Команды!$A$2:$A$7500,0),$E96+2)=Команды!$AJ$10,TRUE,FALSE),IF(INDEX(Команды!$A$2:$AN$7500,MATCH(P$3,Команды!$A$2:$A$7500,0),$E96+2)=Команды!$AJ$11,TRUE,FALSE),IF(INDEX(Команды!$A$2:$AN$7500,MATCH(P$3,Команды!$A$2:$A$7500,0),$E96+2)=Команды!$AJ$12,TRUE,FALSE),IF(INDEX(Команды!$A$2:$AN$7500,MATCH(P$3,Команды!$A$2:$A$7500,0),$E96+2)=Команды!$AJ$13,TRUE,FALSE),IF(INDEX(Команды!$A$2:$AN$7500,MATCH(P$3,Команды!$A$2:$A$7500,0),$E96+2)=Команды!$AJ$14,TRUE,FALSE),IF(INDEX(Команды!$A$2:$AN$7500,MATCH(P$3,Команды!$A$2:$A$7500,0),$E96+2)=Команды!$AJ$15,TRUE,FALSE),IF(INDEX(Команды!$A$2:$AN$7500,MATCH(P$3,Команды!$A$2:$A$7500,0),$E96+2)=Команды!$AJ$16,TRUE,FALSE),IF(INDEX(Команды!$A$2:$AN$7500,MATCH(P$3,Команды!$A$2:$A$7500,0),$E96+2)=Команды!$AJ$17,TRUE,FALSE),IF(INDEX(Команды!$A$2:$AN$7500,MATCH(P$3,Команды!$A$2:$A$7500,0),$E96+2)=Команды!$AJ$18,TRUE,FALSE),IF(INDEX(Команды!$A$2:$AN$7500,MATCH(P$3,Команды!$A$2:$A$7500,0),$E96+2)=Команды!$AJ$19,TRUE,FALSE)),INDEX(Команды!$AJ$2:$AL$19,MATCH(INDEX(Команды!$A$2:$AN$7500,MATCH(P$3,Команды!$A$2:$A$7500,0),$E96+2),Команды!$AJ$2:$AJ$19,0),3),0)</f>
        <v>0</v>
      </c>
      <c r="R96" s="342"/>
      <c r="S96" s="174">
        <f>IF(OR(IF(INDEX(Команды!$A$2:$AN$7500,MATCH(S$3,Команды!$A$2:$A$7500,0),$E96+2)=Команды!$AJ$2,TRUE,FALSE),IF(INDEX(Команды!$A$2:$AN$7500,MATCH(S$3,Команды!$A$2:$A$7500,0),$E96+2)=Команды!$AJ$3,TRUE,FALSE),IF(INDEX(Команды!$A$2:$AN$7500,MATCH(S$3,Команды!$A$2:$A$7500,0),$E96+2)=Команды!$AJ$4,TRUE,FALSE),IF(INDEX(Команды!$A$2:$AN$7500,MATCH(S$3,Команды!$A$2:$A$7500,0),$E96+2)=Команды!$AJ$5,TRUE,FALSE),IF(INDEX(Команды!$A$2:$AN$7500,MATCH(S$3,Команды!$A$2:$A$7500,0),$E96+2)=Команды!$AJ$6,TRUE,FALSE),IF(INDEX(Команды!$A$2:$AN$7500,MATCH(S$3,Команды!$A$2:$A$7500,0),$E96+2)=Команды!$AJ$7,TRUE,FALSE),IF(INDEX(Команды!$A$2:$AN$7500,MATCH(S$3,Команды!$A$2:$A$7500,0),$E96+2)=Команды!$AJ$8,TRUE,FALSE),IF(INDEX(Команды!$A$2:$AN$7500,MATCH(S$3,Команды!$A$2:$A$7500,0),$E96+2)=Команды!$AJ$9,TRUE,FALSE),IF(INDEX(Команды!$A$2:$AN$7500,MATCH(S$3,Команды!$A$2:$A$7500,0),$E96+2)=Команды!$AJ$10,TRUE,FALSE),IF(INDEX(Команды!$A$2:$AN$7500,MATCH(S$3,Команды!$A$2:$A$7500,0),$E96+2)=Команды!$AJ$11,TRUE,FALSE),IF(INDEX(Команды!$A$2:$AN$7500,MATCH(S$3,Команды!$A$2:$A$7500,0),$E96+2)=Команды!$AJ$12,TRUE,FALSE),IF(INDEX(Команды!$A$2:$AN$7500,MATCH(S$3,Команды!$A$2:$A$7500,0),$E96+2)=Команды!$AJ$13,TRUE,FALSE),IF(INDEX(Команды!$A$2:$AN$7500,MATCH(S$3,Команды!$A$2:$A$7500,0),$E96+2)=Команды!$AJ$14,TRUE,FALSE),IF(INDEX(Команды!$A$2:$AN$7500,MATCH(S$3,Команды!$A$2:$A$7500,0),$E96+2)=Команды!$AJ$15,TRUE,FALSE),IF(INDEX(Команды!$A$2:$AN$7500,MATCH(S$3,Команды!$A$2:$A$7500,0),$E96+2)=Команды!$AJ$16,TRUE,FALSE),,IF(INDEX(Команды!$A$2:$AN$7500,MATCH(S$3,Команды!$A$2:$A$7500,0),$E96+2)=Команды!$AJ$17,TRUE,FALSE),,IF(INDEX(Команды!$A$2:$AN$7500,MATCH(S$3,Команды!$A$2:$A$7500,0),$E96+2)=Команды!$AJ$18,TRUE,FALSE),,IF(INDEX(Команды!$A$2:$AN$7500,MATCH(S$3,Команды!$A$2:$A$7500,0),$E96+2)=Команды!$AJ$19,TRUE,FALSE)),INDEX(Команды!$AJ$2:$AK$19,MATCH(INDEX(Команды!$A$2:$AN$7500,MATCH(S$3,Команды!$A$2:$A$7500,0),$E96+2),Команды!$AJ$2:$AJ$19,0),2),0)</f>
        <v>0</v>
      </c>
      <c r="T96" s="175">
        <f>IF(OR(IF(INDEX(Команды!$A$2:$AN$7500,MATCH(S$3,Команды!$A$2:$A$7500,0),$E96+2)=Команды!$AJ$2,TRUE,FALSE),IF(INDEX(Команды!$A$2:$AN$7500,MATCH(S$3,Команды!$A$2:$A$7500,0),$E96+2)=Команды!$AJ$3,TRUE,FALSE),IF(INDEX(Команды!$A$2:$AN$7500,MATCH(S$3,Команды!$A$2:$A$7500,0),$E96+2)=Команды!$AJ$4,TRUE,FALSE),IF(INDEX(Команды!$A$2:$AN$7500,MATCH(S$3,Команды!$A$2:$A$7500,0),$E96+2)=Команды!$AJ$5,TRUE,FALSE),IF(INDEX(Команды!$A$2:$AN$7500,MATCH(S$3,Команды!$A$2:$A$7500,0),$E96+2)=Команды!$AJ$6,TRUE,FALSE),IF(INDEX(Команды!$A$2:$AN$7500,MATCH(S$3,Команды!$A$2:$A$7500,0),$E96+2)=Команды!$AJ$7,TRUE,FALSE),IF(INDEX(Команды!$A$2:$AN$7500,MATCH(S$3,Команды!$A$2:$A$7500,0),$E96+2)=Команды!$AJ$8,TRUE,FALSE),IF(INDEX(Команды!$A$2:$AN$7500,MATCH(S$3,Команды!$A$2:$A$7500,0),$E96+2)=Команды!$AJ$9,TRUE,FALSE),IF(INDEX(Команды!$A$2:$AN$7500,MATCH(S$3,Команды!$A$2:$A$7500,0),$E96+2)=Команды!$AJ$10,TRUE,FALSE),IF(INDEX(Команды!$A$2:$AN$7500,MATCH(S$3,Команды!$A$2:$A$7500,0),$E96+2)=Команды!$AJ$11,TRUE,FALSE),IF(INDEX(Команды!$A$2:$AN$7500,MATCH(S$3,Команды!$A$2:$A$7500,0),$E96+2)=Команды!$AJ$12,TRUE,FALSE),IF(INDEX(Команды!$A$2:$AN$7500,MATCH(S$3,Команды!$A$2:$A$7500,0),$E96+2)=Команды!$AJ$13,TRUE,FALSE),IF(INDEX(Команды!$A$2:$AN$7500,MATCH(S$3,Команды!$A$2:$A$7500,0),$E96+2)=Команды!$AJ$14,TRUE,FALSE),IF(INDEX(Команды!$A$2:$AN$7500,MATCH(S$3,Команды!$A$2:$A$7500,0),$E96+2)=Команды!$AJ$15,TRUE,FALSE),IF(INDEX(Команды!$A$2:$AN$7500,MATCH(S$3,Команды!$A$2:$A$7500,0),$E96+2)=Команды!$AJ$16,TRUE,FALSE),IF(INDEX(Команды!$A$2:$AN$7500,MATCH(S$3,Команды!$A$2:$A$7500,0),$E96+2)=Команды!$AJ$17,TRUE,FALSE),IF(INDEX(Команды!$A$2:$AN$7500,MATCH(S$3,Команды!$A$2:$A$7500,0),$E96+2)=Команды!$AJ$18,TRUE,FALSE),IF(INDEX(Команды!$A$2:$AN$7500,MATCH(S$3,Команды!$A$2:$A$7500,0),$E96+2)=Команды!$AJ$19,TRUE,FALSE)),INDEX(Команды!$AJ$2:$AL$19,MATCH(INDEX(Команды!$A$2:$AN$7500,MATCH(S$3,Команды!$A$2:$A$7500,0),$E96+2),Команды!$AJ$2:$AJ$19,0),3),0)</f>
        <v>0</v>
      </c>
      <c r="U96" s="342"/>
      <c r="V96" s="174">
        <f>IF(OR(IF(INDEX(Команды!$A$2:$AN$7500,MATCH(V$3,Команды!$A$2:$A$7500,0),$E96+2)=Команды!$AJ$2,TRUE,FALSE),IF(INDEX(Команды!$A$2:$AN$7500,MATCH(V$3,Команды!$A$2:$A$7500,0),$E96+2)=Команды!$AJ$3,TRUE,FALSE),IF(INDEX(Команды!$A$2:$AN$7500,MATCH(V$3,Команды!$A$2:$A$7500,0),$E96+2)=Команды!$AJ$4,TRUE,FALSE),IF(INDEX(Команды!$A$2:$AN$7500,MATCH(V$3,Команды!$A$2:$A$7500,0),$E96+2)=Команды!$AJ$5,TRUE,FALSE),IF(INDEX(Команды!$A$2:$AN$7500,MATCH(V$3,Команды!$A$2:$A$7500,0),$E96+2)=Команды!$AJ$6,TRUE,FALSE),IF(INDEX(Команды!$A$2:$AN$7500,MATCH(V$3,Команды!$A$2:$A$7500,0),$E96+2)=Команды!$AJ$7,TRUE,FALSE),IF(INDEX(Команды!$A$2:$AN$7500,MATCH(V$3,Команды!$A$2:$A$7500,0),$E96+2)=Команды!$AJ$8,TRUE,FALSE),IF(INDEX(Команды!$A$2:$AN$7500,MATCH(V$3,Команды!$A$2:$A$7500,0),$E96+2)=Команды!$AJ$9,TRUE,FALSE),IF(INDEX(Команды!$A$2:$AN$7500,MATCH(V$3,Команды!$A$2:$A$7500,0),$E96+2)=Команды!$AJ$10,TRUE,FALSE),IF(INDEX(Команды!$A$2:$AN$7500,MATCH(V$3,Команды!$A$2:$A$7500,0),$E96+2)=Команды!$AJ$11,TRUE,FALSE),IF(INDEX(Команды!$A$2:$AN$7500,MATCH(V$3,Команды!$A$2:$A$7500,0),$E96+2)=Команды!$AJ$12,TRUE,FALSE),IF(INDEX(Команды!$A$2:$AN$7500,MATCH(V$3,Команды!$A$2:$A$7500,0),$E96+2)=Команды!$AJ$13,TRUE,FALSE),IF(INDEX(Команды!$A$2:$AN$7500,MATCH(V$3,Команды!$A$2:$A$7500,0),$E96+2)=Команды!$AJ$14,TRUE,FALSE),IF(INDEX(Команды!$A$2:$AN$7500,MATCH(V$3,Команды!$A$2:$A$7500,0),$E96+2)=Команды!$AJ$15,TRUE,FALSE),IF(INDEX(Команды!$A$2:$AN$7500,MATCH(V$3,Команды!$A$2:$A$7500,0),$E96+2)=Команды!$AJ$16,TRUE,FALSE),,IF(INDEX(Команды!$A$2:$AN$7500,MATCH(V$3,Команды!$A$2:$A$7500,0),$E96+2)=Команды!$AJ$17,TRUE,FALSE),,IF(INDEX(Команды!$A$2:$AN$7500,MATCH(V$3,Команды!$A$2:$A$7500,0),$E96+2)=Команды!$AJ$18,TRUE,FALSE),,IF(INDEX(Команды!$A$2:$AN$7500,MATCH(V$3,Команды!$A$2:$A$7500,0),$E96+2)=Команды!$AJ$19,TRUE,FALSE)),INDEX(Команды!$AJ$2:$AK$19,MATCH(INDEX(Команды!$A$2:$AN$7500,MATCH(V$3,Команды!$A$2:$A$7500,0),$E96+2),Команды!$AJ$2:$AJ$19,0),2),0)</f>
        <v>0</v>
      </c>
      <c r="W96" s="175">
        <f>IF(OR(IF(INDEX(Команды!$A$2:$AN$7500,MATCH(V$3,Команды!$A$2:$A$7500,0),$E96+2)=Команды!$AJ$2,TRUE,FALSE),IF(INDEX(Команды!$A$2:$AN$7500,MATCH(V$3,Команды!$A$2:$A$7500,0),$E96+2)=Команды!$AJ$3,TRUE,FALSE),IF(INDEX(Команды!$A$2:$AN$7500,MATCH(V$3,Команды!$A$2:$A$7500,0),$E96+2)=Команды!$AJ$4,TRUE,FALSE),IF(INDEX(Команды!$A$2:$AN$7500,MATCH(V$3,Команды!$A$2:$A$7500,0),$E96+2)=Команды!$AJ$5,TRUE,FALSE),IF(INDEX(Команды!$A$2:$AN$7500,MATCH(V$3,Команды!$A$2:$A$7500,0),$E96+2)=Команды!$AJ$6,TRUE,FALSE),IF(INDEX(Команды!$A$2:$AN$7500,MATCH(V$3,Команды!$A$2:$A$7500,0),$E96+2)=Команды!$AJ$7,TRUE,FALSE),IF(INDEX(Команды!$A$2:$AN$7500,MATCH(V$3,Команды!$A$2:$A$7500,0),$E96+2)=Команды!$AJ$8,TRUE,FALSE),IF(INDEX(Команды!$A$2:$AN$7500,MATCH(V$3,Команды!$A$2:$A$7500,0),$E96+2)=Команды!$AJ$9,TRUE,FALSE),IF(INDEX(Команды!$A$2:$AN$7500,MATCH(V$3,Команды!$A$2:$A$7500,0),$E96+2)=Команды!$AJ$10,TRUE,FALSE),IF(INDEX(Команды!$A$2:$AN$7500,MATCH(V$3,Команды!$A$2:$A$7500,0),$E96+2)=Команды!$AJ$11,TRUE,FALSE),IF(INDEX(Команды!$A$2:$AN$7500,MATCH(V$3,Команды!$A$2:$A$7500,0),$E96+2)=Команды!$AJ$12,TRUE,FALSE),IF(INDEX(Команды!$A$2:$AN$7500,MATCH(V$3,Команды!$A$2:$A$7500,0),$E96+2)=Команды!$AJ$13,TRUE,FALSE),IF(INDEX(Команды!$A$2:$AN$7500,MATCH(V$3,Команды!$A$2:$A$7500,0),$E96+2)=Команды!$AJ$14,TRUE,FALSE),IF(INDEX(Команды!$A$2:$AN$7500,MATCH(V$3,Команды!$A$2:$A$7500,0),$E96+2)=Команды!$AJ$15,TRUE,FALSE),IF(INDEX(Команды!$A$2:$AN$7500,MATCH(V$3,Команды!$A$2:$A$7500,0),$E96+2)=Команды!$AJ$16,TRUE,FALSE),IF(INDEX(Команды!$A$2:$AN$7500,MATCH(V$3,Команды!$A$2:$A$7500,0),$E96+2)=Команды!$AJ$17,TRUE,FALSE),IF(INDEX(Команды!$A$2:$AN$7500,MATCH(V$3,Команды!$A$2:$A$7500,0),$E96+2)=Команды!$AJ$18,TRUE,FALSE),IF(INDEX(Команды!$A$2:$AN$7500,MATCH(V$3,Команды!$A$2:$A$7500,0),$E96+2)=Команды!$AJ$19,TRUE,FALSE)),INDEX(Команды!$AJ$2:$AL$19,MATCH(INDEX(Команды!$A$2:$AN$7500,MATCH(V$3,Команды!$A$2:$A$7500,0),$E96+2),Команды!$AJ$2:$AJ$19,0),3),0)</f>
        <v>0</v>
      </c>
      <c r="X96" s="342"/>
      <c r="Y96" s="174">
        <f>IF(OR(IF(INDEX(Команды!$A$2:$AN$7500,MATCH(Y$3,Команды!$A$2:$A$7500,0),$E96+2)=Команды!$AJ$2,TRUE,FALSE),IF(INDEX(Команды!$A$2:$AN$7500,MATCH(Y$3,Команды!$A$2:$A$7500,0),$E96+2)=Команды!$AJ$3,TRUE,FALSE),IF(INDEX(Команды!$A$2:$AN$7500,MATCH(Y$3,Команды!$A$2:$A$7500,0),$E96+2)=Команды!$AJ$4,TRUE,FALSE),IF(INDEX(Команды!$A$2:$AN$7500,MATCH(Y$3,Команды!$A$2:$A$7500,0),$E96+2)=Команды!$AJ$5,TRUE,FALSE),IF(INDEX(Команды!$A$2:$AN$7500,MATCH(Y$3,Команды!$A$2:$A$7500,0),$E96+2)=Команды!$AJ$6,TRUE,FALSE),IF(INDEX(Команды!$A$2:$AN$7500,MATCH(Y$3,Команды!$A$2:$A$7500,0),$E96+2)=Команды!$AJ$7,TRUE,FALSE),IF(INDEX(Команды!$A$2:$AN$7500,MATCH(Y$3,Команды!$A$2:$A$7500,0),$E96+2)=Команды!$AJ$8,TRUE,FALSE),IF(INDEX(Команды!$A$2:$AN$7500,MATCH(Y$3,Команды!$A$2:$A$7500,0),$E96+2)=Команды!$AJ$9,TRUE,FALSE),IF(INDEX(Команды!$A$2:$AN$7500,MATCH(Y$3,Команды!$A$2:$A$7500,0),$E96+2)=Команды!$AJ$10,TRUE,FALSE),IF(INDEX(Команды!$A$2:$AN$7500,MATCH(Y$3,Команды!$A$2:$A$7500,0),$E96+2)=Команды!$AJ$11,TRUE,FALSE),IF(INDEX(Команды!$A$2:$AN$7500,MATCH(Y$3,Команды!$A$2:$A$7500,0),$E96+2)=Команды!$AJ$12,TRUE,FALSE),IF(INDEX(Команды!$A$2:$AN$7500,MATCH(Y$3,Команды!$A$2:$A$7500,0),$E96+2)=Команды!$AJ$13,TRUE,FALSE),IF(INDEX(Команды!$A$2:$AN$7500,MATCH(Y$3,Команды!$A$2:$A$7500,0),$E96+2)=Команды!$AJ$14,TRUE,FALSE),IF(INDEX(Команды!$A$2:$AN$7500,MATCH(Y$3,Команды!$A$2:$A$7500,0),$E96+2)=Команды!$AJ$15,TRUE,FALSE),IF(INDEX(Команды!$A$2:$AN$7500,MATCH(Y$3,Команды!$A$2:$A$7500,0),$E96+2)=Команды!$AJ$16,TRUE,FALSE),,IF(INDEX(Команды!$A$2:$AN$7500,MATCH(Y$3,Команды!$A$2:$A$7500,0),$E96+2)=Команды!$AJ$17,TRUE,FALSE),,IF(INDEX(Команды!$A$2:$AN$7500,MATCH(Y$3,Команды!$A$2:$A$7500,0),$E96+2)=Команды!$AJ$18,TRUE,FALSE),,IF(INDEX(Команды!$A$2:$AN$7500,MATCH(Y$3,Команды!$A$2:$A$7500,0),$E96+2)=Команды!$AJ$19,TRUE,FALSE)),INDEX(Команды!$AJ$2:$AK$19,MATCH(INDEX(Команды!$A$2:$AN$7500,MATCH(Y$3,Команды!$A$2:$A$7500,0),$E96+2),Команды!$AJ$2:$AJ$19,0),2),0)</f>
        <v>0</v>
      </c>
      <c r="Z96" s="175">
        <f>IF(OR(IF(INDEX(Команды!$A$2:$AN$7500,MATCH(Y$3,Команды!$A$2:$A$7500,0),$E96+2)=Команды!$AJ$2,TRUE,FALSE),IF(INDEX(Команды!$A$2:$AN$7500,MATCH(Y$3,Команды!$A$2:$A$7500,0),$E96+2)=Команды!$AJ$3,TRUE,FALSE),IF(INDEX(Команды!$A$2:$AN$7500,MATCH(Y$3,Команды!$A$2:$A$7500,0),$E96+2)=Команды!$AJ$4,TRUE,FALSE),IF(INDEX(Команды!$A$2:$AN$7500,MATCH(Y$3,Команды!$A$2:$A$7500,0),$E96+2)=Команды!$AJ$5,TRUE,FALSE),IF(INDEX(Команды!$A$2:$AN$7500,MATCH(Y$3,Команды!$A$2:$A$7500,0),$E96+2)=Команды!$AJ$6,TRUE,FALSE),IF(INDEX(Команды!$A$2:$AN$7500,MATCH(Y$3,Команды!$A$2:$A$7500,0),$E96+2)=Команды!$AJ$7,TRUE,FALSE),IF(INDEX(Команды!$A$2:$AN$7500,MATCH(Y$3,Команды!$A$2:$A$7500,0),$E96+2)=Команды!$AJ$8,TRUE,FALSE),IF(INDEX(Команды!$A$2:$AN$7500,MATCH(Y$3,Команды!$A$2:$A$7500,0),$E96+2)=Команды!$AJ$9,TRUE,FALSE),IF(INDEX(Команды!$A$2:$AN$7500,MATCH(Y$3,Команды!$A$2:$A$7500,0),$E96+2)=Команды!$AJ$10,TRUE,FALSE),IF(INDEX(Команды!$A$2:$AN$7500,MATCH(Y$3,Команды!$A$2:$A$7500,0),$E96+2)=Команды!$AJ$11,TRUE,FALSE),IF(INDEX(Команды!$A$2:$AN$7500,MATCH(Y$3,Команды!$A$2:$A$7500,0),$E96+2)=Команды!$AJ$12,TRUE,FALSE),IF(INDEX(Команды!$A$2:$AN$7500,MATCH(Y$3,Команды!$A$2:$A$7500,0),$E96+2)=Команды!$AJ$13,TRUE,FALSE),IF(INDEX(Команды!$A$2:$AN$7500,MATCH(Y$3,Команды!$A$2:$A$7500,0),$E96+2)=Команды!$AJ$14,TRUE,FALSE),IF(INDEX(Команды!$A$2:$AN$7500,MATCH(Y$3,Команды!$A$2:$A$7500,0),$E96+2)=Команды!$AJ$15,TRUE,FALSE),IF(INDEX(Команды!$A$2:$AN$7500,MATCH(Y$3,Команды!$A$2:$A$7500,0),$E96+2)=Команды!$AJ$16,TRUE,FALSE),IF(INDEX(Команды!$A$2:$AN$7500,MATCH(Y$3,Команды!$A$2:$A$7500,0),$E96+2)=Команды!$AJ$17,TRUE,FALSE),IF(INDEX(Команды!$A$2:$AN$7500,MATCH(Y$3,Команды!$A$2:$A$7500,0),$E96+2)=Команды!$AJ$18,TRUE,FALSE),IF(INDEX(Команды!$A$2:$AN$7500,MATCH(Y$3,Команды!$A$2:$A$7500,0),$E96+2)=Команды!$AJ$19,TRUE,FALSE)),INDEX(Команды!$AJ$2:$AL$19,MATCH(INDEX(Команды!$A$2:$AN$7500,MATCH(Y$3,Команды!$A$2:$A$7500,0),$E96+2),Команды!$AJ$2:$AJ$19,0),3),0)</f>
        <v>0</v>
      </c>
      <c r="AA96" s="342"/>
      <c r="AB96" s="174">
        <f>IF(OR(IF(INDEX(Команды!$A$2:$AN$7500,MATCH(AB$3,Команды!$A$2:$A$7500,0),$E96+2)=Команды!$AJ$2,TRUE,FALSE),IF(INDEX(Команды!$A$2:$AN$7500,MATCH(AB$3,Команды!$A$2:$A$7500,0),$E96+2)=Команды!$AJ$3,TRUE,FALSE),IF(INDEX(Команды!$A$2:$AN$7500,MATCH(AB$3,Команды!$A$2:$A$7500,0),$E96+2)=Команды!$AJ$4,TRUE,FALSE),IF(INDEX(Команды!$A$2:$AN$7500,MATCH(AB$3,Команды!$A$2:$A$7500,0),$E96+2)=Команды!$AJ$5,TRUE,FALSE),IF(INDEX(Команды!$A$2:$AN$7500,MATCH(AB$3,Команды!$A$2:$A$7500,0),$E96+2)=Команды!$AJ$6,TRUE,FALSE),IF(INDEX(Команды!$A$2:$AN$7500,MATCH(AB$3,Команды!$A$2:$A$7500,0),$E96+2)=Команды!$AJ$7,TRUE,FALSE),IF(INDEX(Команды!$A$2:$AN$7500,MATCH(AB$3,Команды!$A$2:$A$7500,0),$E96+2)=Команды!$AJ$8,TRUE,FALSE),IF(INDEX(Команды!$A$2:$AN$7500,MATCH(AB$3,Команды!$A$2:$A$7500,0),$E96+2)=Команды!$AJ$9,TRUE,FALSE),IF(INDEX(Команды!$A$2:$AN$7500,MATCH(AB$3,Команды!$A$2:$A$7500,0),$E96+2)=Команды!$AJ$10,TRUE,FALSE),IF(INDEX(Команды!$A$2:$AN$7500,MATCH(AB$3,Команды!$A$2:$A$7500,0),$E96+2)=Команды!$AJ$11,TRUE,FALSE),IF(INDEX(Команды!$A$2:$AN$7500,MATCH(AB$3,Команды!$A$2:$A$7500,0),$E96+2)=Команды!$AJ$12,TRUE,FALSE),IF(INDEX(Команды!$A$2:$AN$7500,MATCH(AB$3,Команды!$A$2:$A$7500,0),$E96+2)=Команды!$AJ$13,TRUE,FALSE),IF(INDEX(Команды!$A$2:$AN$7500,MATCH(AB$3,Команды!$A$2:$A$7500,0),$E96+2)=Команды!$AJ$14,TRUE,FALSE),IF(INDEX(Команды!$A$2:$AN$7500,MATCH(AB$3,Команды!$A$2:$A$7500,0),$E96+2)=Команды!$AJ$15,TRUE,FALSE),IF(INDEX(Команды!$A$2:$AN$7500,MATCH(AB$3,Команды!$A$2:$A$7500,0),$E96+2)=Команды!$AJ$16,TRUE,FALSE),,IF(INDEX(Команды!$A$2:$AN$7500,MATCH(AB$3,Команды!$A$2:$A$7500,0),$E96+2)=Команды!$AJ$17,TRUE,FALSE),,IF(INDEX(Команды!$A$2:$AN$7500,MATCH(AB$3,Команды!$A$2:$A$7500,0),$E96+2)=Команды!$AJ$18,TRUE,FALSE),,IF(INDEX(Команды!$A$2:$AN$7500,MATCH(AB$3,Команды!$A$2:$A$7500,0),$E96+2)=Команды!$AJ$19,TRUE,FALSE)),INDEX(Команды!$AJ$2:$AK$19,MATCH(INDEX(Команды!$A$2:$AN$7500,MATCH(AB$3,Команды!$A$2:$A$7500,0),$E96+2),Команды!$AJ$2:$AJ$19,0),2),0)</f>
        <v>0</v>
      </c>
      <c r="AC96" s="175">
        <f>IF(OR(IF(INDEX(Команды!$A$2:$AN$7500,MATCH(AB$3,Команды!$A$2:$A$7500,0),$E96+2)=Команды!$AJ$2,TRUE,FALSE),IF(INDEX(Команды!$A$2:$AN$7500,MATCH(AB$3,Команды!$A$2:$A$7500,0),$E96+2)=Команды!$AJ$3,TRUE,FALSE),IF(INDEX(Команды!$A$2:$AN$7500,MATCH(AB$3,Команды!$A$2:$A$7500,0),$E96+2)=Команды!$AJ$4,TRUE,FALSE),IF(INDEX(Команды!$A$2:$AN$7500,MATCH(AB$3,Команды!$A$2:$A$7500,0),$E96+2)=Команды!$AJ$5,TRUE,FALSE),IF(INDEX(Команды!$A$2:$AN$7500,MATCH(AB$3,Команды!$A$2:$A$7500,0),$E96+2)=Команды!$AJ$6,TRUE,FALSE),IF(INDEX(Команды!$A$2:$AN$7500,MATCH(AB$3,Команды!$A$2:$A$7500,0),$E96+2)=Команды!$AJ$7,TRUE,FALSE),IF(INDEX(Команды!$A$2:$AN$7500,MATCH(AB$3,Команды!$A$2:$A$7500,0),$E96+2)=Команды!$AJ$8,TRUE,FALSE),IF(INDEX(Команды!$A$2:$AN$7500,MATCH(AB$3,Команды!$A$2:$A$7500,0),$E96+2)=Команды!$AJ$9,TRUE,FALSE),IF(INDEX(Команды!$A$2:$AN$7500,MATCH(AB$3,Команды!$A$2:$A$7500,0),$E96+2)=Команды!$AJ$10,TRUE,FALSE),IF(INDEX(Команды!$A$2:$AN$7500,MATCH(AB$3,Команды!$A$2:$A$7500,0),$E96+2)=Команды!$AJ$11,TRUE,FALSE),IF(INDEX(Команды!$A$2:$AN$7500,MATCH(AB$3,Команды!$A$2:$A$7500,0),$E96+2)=Команды!$AJ$12,TRUE,FALSE),IF(INDEX(Команды!$A$2:$AN$7500,MATCH(AB$3,Команды!$A$2:$A$7500,0),$E96+2)=Команды!$AJ$13,TRUE,FALSE),IF(INDEX(Команды!$A$2:$AN$7500,MATCH(AB$3,Команды!$A$2:$A$7500,0),$E96+2)=Команды!$AJ$14,TRUE,FALSE),IF(INDEX(Команды!$A$2:$AN$7500,MATCH(AB$3,Команды!$A$2:$A$7500,0),$E96+2)=Команды!$AJ$15,TRUE,FALSE),IF(INDEX(Команды!$A$2:$AN$7500,MATCH(AB$3,Команды!$A$2:$A$7500,0),$E96+2)=Команды!$AJ$16,TRUE,FALSE),IF(INDEX(Команды!$A$2:$AN$7500,MATCH(AB$3,Команды!$A$2:$A$7500,0),$E96+2)=Команды!$AJ$17,TRUE,FALSE),IF(INDEX(Команды!$A$2:$AN$7500,MATCH(AB$3,Команды!$A$2:$A$7500,0),$E96+2)=Команды!$AJ$18,TRUE,FALSE),IF(INDEX(Команды!$A$2:$AN$7500,MATCH(AB$3,Команды!$A$2:$A$7500,0),$E96+2)=Команды!$AJ$19,TRUE,FALSE)),INDEX(Команды!$AJ$2:$AL$19,MATCH(INDEX(Команды!$A$2:$AN$7500,MATCH(AB$3,Команды!$A$2:$A$7500,0),$E96+2),Команды!$AJ$2:$AJ$19,0),3),0)</f>
        <v>0</v>
      </c>
      <c r="AD96" s="342"/>
      <c r="AE96" s="174">
        <f>IF(OR(IF(INDEX(Команды!$A$2:$AN$7500,MATCH(AE$3,Команды!$A$2:$A$7500,0),$E96+2)=Команды!$AJ$2,TRUE,FALSE),IF(INDEX(Команды!$A$2:$AN$7500,MATCH(AE$3,Команды!$A$2:$A$7500,0),$E96+2)=Команды!$AJ$3,TRUE,FALSE),IF(INDEX(Команды!$A$2:$AN$7500,MATCH(AE$3,Команды!$A$2:$A$7500,0),$E96+2)=Команды!$AJ$4,TRUE,FALSE),IF(INDEX(Команды!$A$2:$AN$7500,MATCH(AE$3,Команды!$A$2:$A$7500,0),$E96+2)=Команды!$AJ$5,TRUE,FALSE),IF(INDEX(Команды!$A$2:$AN$7500,MATCH(AE$3,Команды!$A$2:$A$7500,0),$E96+2)=Команды!$AJ$6,TRUE,FALSE),IF(INDEX(Команды!$A$2:$AN$7500,MATCH(AE$3,Команды!$A$2:$A$7500,0),$E96+2)=Команды!$AJ$7,TRUE,FALSE),IF(INDEX(Команды!$A$2:$AN$7500,MATCH(AE$3,Команды!$A$2:$A$7500,0),$E96+2)=Команды!$AJ$8,TRUE,FALSE),IF(INDEX(Команды!$A$2:$AN$7500,MATCH(AE$3,Команды!$A$2:$A$7500,0),$E96+2)=Команды!$AJ$9,TRUE,FALSE),IF(INDEX(Команды!$A$2:$AN$7500,MATCH(AE$3,Команды!$A$2:$A$7500,0),$E96+2)=Команды!$AJ$10,TRUE,FALSE),IF(INDEX(Команды!$A$2:$AN$7500,MATCH(AE$3,Команды!$A$2:$A$7500,0),$E96+2)=Команды!$AJ$11,TRUE,FALSE),IF(INDEX(Команды!$A$2:$AN$7500,MATCH(AE$3,Команды!$A$2:$A$7500,0),$E96+2)=Команды!$AJ$12,TRUE,FALSE),IF(INDEX(Команды!$A$2:$AN$7500,MATCH(AE$3,Команды!$A$2:$A$7500,0),$E96+2)=Команды!$AJ$13,TRUE,FALSE),IF(INDEX(Команды!$A$2:$AN$7500,MATCH(AE$3,Команды!$A$2:$A$7500,0),$E96+2)=Команды!$AJ$14,TRUE,FALSE),IF(INDEX(Команды!$A$2:$AN$7500,MATCH(AE$3,Команды!$A$2:$A$7500,0),$E96+2)=Команды!$AJ$15,TRUE,FALSE),IF(INDEX(Команды!$A$2:$AN$7500,MATCH(AE$3,Команды!$A$2:$A$7500,0),$E96+2)=Команды!$AJ$16,TRUE,FALSE),,IF(INDEX(Команды!$A$2:$AN$7500,MATCH(AE$3,Команды!$A$2:$A$7500,0),$E96+2)=Команды!$AJ$17,TRUE,FALSE),,IF(INDEX(Команды!$A$2:$AN$7500,MATCH(AE$3,Команды!$A$2:$A$7500,0),$E96+2)=Команды!$AJ$18,TRUE,FALSE),,IF(INDEX(Команды!$A$2:$AN$7500,MATCH(AE$3,Команды!$A$2:$A$7500,0),$E96+2)=Команды!$AJ$19,TRUE,FALSE)),INDEX(Команды!$AJ$2:$AK$19,MATCH(INDEX(Команды!$A$2:$AN$7500,MATCH(AE$3,Команды!$A$2:$A$7500,0),$E96+2),Команды!$AJ$2:$AJ$19,0),2),0)</f>
        <v>0</v>
      </c>
      <c r="AF96" s="175">
        <f>IF(OR(IF(INDEX(Команды!$A$2:$AN$7500,MATCH(AE$3,Команды!$A$2:$A$7500,0),$E96+2)=Команды!$AJ$2,TRUE,FALSE),IF(INDEX(Команды!$A$2:$AN$7500,MATCH(AE$3,Команды!$A$2:$A$7500,0),$E96+2)=Команды!$AJ$3,TRUE,FALSE),IF(INDEX(Команды!$A$2:$AN$7500,MATCH(AE$3,Команды!$A$2:$A$7500,0),$E96+2)=Команды!$AJ$4,TRUE,FALSE),IF(INDEX(Команды!$A$2:$AN$7500,MATCH(AE$3,Команды!$A$2:$A$7500,0),$E96+2)=Команды!$AJ$5,TRUE,FALSE),IF(INDEX(Команды!$A$2:$AN$7500,MATCH(AE$3,Команды!$A$2:$A$7500,0),$E96+2)=Команды!$AJ$6,TRUE,FALSE),IF(INDEX(Команды!$A$2:$AN$7500,MATCH(AE$3,Команды!$A$2:$A$7500,0),$E96+2)=Команды!$AJ$7,TRUE,FALSE),IF(INDEX(Команды!$A$2:$AN$7500,MATCH(AE$3,Команды!$A$2:$A$7500,0),$E96+2)=Команды!$AJ$8,TRUE,FALSE),IF(INDEX(Команды!$A$2:$AN$7500,MATCH(AE$3,Команды!$A$2:$A$7500,0),$E96+2)=Команды!$AJ$9,TRUE,FALSE),IF(INDEX(Команды!$A$2:$AN$7500,MATCH(AE$3,Команды!$A$2:$A$7500,0),$E96+2)=Команды!$AJ$10,TRUE,FALSE),IF(INDEX(Команды!$A$2:$AN$7500,MATCH(AE$3,Команды!$A$2:$A$7500,0),$E96+2)=Команды!$AJ$11,TRUE,FALSE),IF(INDEX(Команды!$A$2:$AN$7500,MATCH(AE$3,Команды!$A$2:$A$7500,0),$E96+2)=Команды!$AJ$12,TRUE,FALSE),IF(INDEX(Команды!$A$2:$AN$7500,MATCH(AE$3,Команды!$A$2:$A$7500,0),$E96+2)=Команды!$AJ$13,TRUE,FALSE),IF(INDEX(Команды!$A$2:$AN$7500,MATCH(AE$3,Команды!$A$2:$A$7500,0),$E96+2)=Команды!$AJ$14,TRUE,FALSE),IF(INDEX(Команды!$A$2:$AN$7500,MATCH(AE$3,Команды!$A$2:$A$7500,0),$E96+2)=Команды!$AJ$15,TRUE,FALSE),IF(INDEX(Команды!$A$2:$AN$7500,MATCH(AE$3,Команды!$A$2:$A$7500,0),$E96+2)=Команды!$AJ$16,TRUE,FALSE),IF(INDEX(Команды!$A$2:$AN$7500,MATCH(AE$3,Команды!$A$2:$A$7500,0),$E96+2)=Команды!$AJ$17,TRUE,FALSE),IF(INDEX(Команды!$A$2:$AN$7500,MATCH(AE$3,Команды!$A$2:$A$7500,0),$E96+2)=Команды!$AJ$18,TRUE,FALSE),IF(INDEX(Команды!$A$2:$AN$7500,MATCH(AE$3,Команды!$A$2:$A$7500,0),$E96+2)=Команды!$AJ$19,TRUE,FALSE)),INDEX(Команды!$AJ$2:$AL$19,MATCH(INDEX(Команды!$A$2:$AN$7500,MATCH(AE$3,Команды!$A$2:$A$7500,0),$E96+2),Команды!$AJ$2:$AJ$19,0),3),0)</f>
        <v>0</v>
      </c>
      <c r="AG96" s="342"/>
      <c r="AH96" s="174">
        <f>IF(OR(IF(INDEX(Команды!$A$2:$AN$7500,MATCH(AH$3,Команды!$A$2:$A$7500,0),$E96+2)=Команды!$AJ$2,TRUE,FALSE),IF(INDEX(Команды!$A$2:$AN$7500,MATCH(AH$3,Команды!$A$2:$A$7500,0),$E96+2)=Команды!$AJ$3,TRUE,FALSE),IF(INDEX(Команды!$A$2:$AN$7500,MATCH(AH$3,Команды!$A$2:$A$7500,0),$E96+2)=Команды!$AJ$4,TRUE,FALSE),IF(INDEX(Команды!$A$2:$AN$7500,MATCH(AH$3,Команды!$A$2:$A$7500,0),$E96+2)=Команды!$AJ$5,TRUE,FALSE),IF(INDEX(Команды!$A$2:$AN$7500,MATCH(AH$3,Команды!$A$2:$A$7500,0),$E96+2)=Команды!$AJ$6,TRUE,FALSE),IF(INDEX(Команды!$A$2:$AN$7500,MATCH(AH$3,Команды!$A$2:$A$7500,0),$E96+2)=Команды!$AJ$7,TRUE,FALSE),IF(INDEX(Команды!$A$2:$AN$7500,MATCH(AH$3,Команды!$A$2:$A$7500,0),$E96+2)=Команды!$AJ$8,TRUE,FALSE),IF(INDEX(Команды!$A$2:$AN$7500,MATCH(AH$3,Команды!$A$2:$A$7500,0),$E96+2)=Команды!$AJ$9,TRUE,FALSE),IF(INDEX(Команды!$A$2:$AN$7500,MATCH(AH$3,Команды!$A$2:$A$7500,0),$E96+2)=Команды!$AJ$10,TRUE,FALSE),IF(INDEX(Команды!$A$2:$AN$7500,MATCH(AH$3,Команды!$A$2:$A$7500,0),$E96+2)=Команды!$AJ$11,TRUE,FALSE),IF(INDEX(Команды!$A$2:$AN$7500,MATCH(AH$3,Команды!$A$2:$A$7500,0),$E96+2)=Команды!$AJ$12,TRUE,FALSE),IF(INDEX(Команды!$A$2:$AN$7500,MATCH(AH$3,Команды!$A$2:$A$7500,0),$E96+2)=Команды!$AJ$13,TRUE,FALSE),IF(INDEX(Команды!$A$2:$AN$7500,MATCH(AH$3,Команды!$A$2:$A$7500,0),$E96+2)=Команды!$AJ$14,TRUE,FALSE),IF(INDEX(Команды!$A$2:$AN$7500,MATCH(AH$3,Команды!$A$2:$A$7500,0),$E96+2)=Команды!$AJ$15,TRUE,FALSE),IF(INDEX(Команды!$A$2:$AN$7500,MATCH(AH$3,Команды!$A$2:$A$7500,0),$E96+2)=Команды!$AJ$16,TRUE,FALSE),,IF(INDEX(Команды!$A$2:$AN$7500,MATCH(AH$3,Команды!$A$2:$A$7500,0),$E96+2)=Команды!$AJ$17,TRUE,FALSE),,IF(INDEX(Команды!$A$2:$AN$7500,MATCH(AH$3,Команды!$A$2:$A$7500,0),$E96+2)=Команды!$AJ$18,TRUE,FALSE),,IF(INDEX(Команды!$A$2:$AN$7500,MATCH(AH$3,Команды!$A$2:$A$7500,0),$E96+2)=Команды!$AJ$19,TRUE,FALSE)),INDEX(Команды!$AJ$2:$AK$19,MATCH(INDEX(Команды!$A$2:$AN$7500,MATCH(AH$3,Команды!$A$2:$A$7500,0),$E96+2),Команды!$AJ$2:$AJ$19,0),2),0)</f>
        <v>0</v>
      </c>
      <c r="AI96" s="175">
        <f>IF(OR(IF(INDEX(Команды!$A$2:$AN$7500,MATCH(AH$3,Команды!$A$2:$A$7500,0),$E96+2)=Команды!$AJ$2,TRUE,FALSE),IF(INDEX(Команды!$A$2:$AN$7500,MATCH(AH$3,Команды!$A$2:$A$7500,0),$E96+2)=Команды!$AJ$3,TRUE,FALSE),IF(INDEX(Команды!$A$2:$AN$7500,MATCH(AH$3,Команды!$A$2:$A$7500,0),$E96+2)=Команды!$AJ$4,TRUE,FALSE),IF(INDEX(Команды!$A$2:$AN$7500,MATCH(AH$3,Команды!$A$2:$A$7500,0),$E96+2)=Команды!$AJ$5,TRUE,FALSE),IF(INDEX(Команды!$A$2:$AN$7500,MATCH(AH$3,Команды!$A$2:$A$7500,0),$E96+2)=Команды!$AJ$6,TRUE,FALSE),IF(INDEX(Команды!$A$2:$AN$7500,MATCH(AH$3,Команды!$A$2:$A$7500,0),$E96+2)=Команды!$AJ$7,TRUE,FALSE),IF(INDEX(Команды!$A$2:$AN$7500,MATCH(AH$3,Команды!$A$2:$A$7500,0),$E96+2)=Команды!$AJ$8,TRUE,FALSE),IF(INDEX(Команды!$A$2:$AN$7500,MATCH(AH$3,Команды!$A$2:$A$7500,0),$E96+2)=Команды!$AJ$9,TRUE,FALSE),IF(INDEX(Команды!$A$2:$AN$7500,MATCH(AH$3,Команды!$A$2:$A$7500,0),$E96+2)=Команды!$AJ$10,TRUE,FALSE),IF(INDEX(Команды!$A$2:$AN$7500,MATCH(AH$3,Команды!$A$2:$A$7500,0),$E96+2)=Команды!$AJ$11,TRUE,FALSE),IF(INDEX(Команды!$A$2:$AN$7500,MATCH(AH$3,Команды!$A$2:$A$7500,0),$E96+2)=Команды!$AJ$12,TRUE,FALSE),IF(INDEX(Команды!$A$2:$AN$7500,MATCH(AH$3,Команды!$A$2:$A$7500,0),$E96+2)=Команды!$AJ$13,TRUE,FALSE),IF(INDEX(Команды!$A$2:$AN$7500,MATCH(AH$3,Команды!$A$2:$A$7500,0),$E96+2)=Команды!$AJ$14,TRUE,FALSE),IF(INDEX(Команды!$A$2:$AN$7500,MATCH(AH$3,Команды!$A$2:$A$7500,0),$E96+2)=Команды!$AJ$15,TRUE,FALSE),IF(INDEX(Команды!$A$2:$AN$7500,MATCH(AH$3,Команды!$A$2:$A$7500,0),$E96+2)=Команды!$AJ$16,TRUE,FALSE),IF(INDEX(Команды!$A$2:$AN$7500,MATCH(AH$3,Команды!$A$2:$A$7500,0),$E96+2)=Команды!$AJ$17,TRUE,FALSE),IF(INDEX(Команды!$A$2:$AN$7500,MATCH(AH$3,Команды!$A$2:$A$7500,0),$E96+2)=Команды!$AJ$18,TRUE,FALSE),IF(INDEX(Команды!$A$2:$AN$7500,MATCH(AH$3,Команды!$A$2:$A$7500,0),$E96+2)=Команды!$AJ$19,TRUE,FALSE)),INDEX(Команды!$AJ$2:$AL$19,MATCH(INDEX(Команды!$A$2:$AN$7500,MATCH(AH$3,Команды!$A$2:$A$7500,0),$E96+2),Команды!$AJ$2:$AJ$19,0),3),0)</f>
        <v>0</v>
      </c>
      <c r="AJ96" s="342"/>
      <c r="AK96" s="174">
        <f>IF(OR(IF(INDEX(Команды!$A$2:$AN$7500,MATCH(AK$3,Команды!$A$2:$A$7500,0),$E96+2)=Команды!$AJ$2,TRUE,FALSE),IF(INDEX(Команды!$A$2:$AN$7500,MATCH(AK$3,Команды!$A$2:$A$7500,0),$E96+2)=Команды!$AJ$3,TRUE,FALSE),IF(INDEX(Команды!$A$2:$AN$7500,MATCH(AK$3,Команды!$A$2:$A$7500,0),$E96+2)=Команды!$AJ$4,TRUE,FALSE),IF(INDEX(Команды!$A$2:$AN$7500,MATCH(AK$3,Команды!$A$2:$A$7500,0),$E96+2)=Команды!$AJ$5,TRUE,FALSE),IF(INDEX(Команды!$A$2:$AN$7500,MATCH(AK$3,Команды!$A$2:$A$7500,0),$E96+2)=Команды!$AJ$6,TRUE,FALSE),IF(INDEX(Команды!$A$2:$AN$7500,MATCH(AK$3,Команды!$A$2:$A$7500,0),$E96+2)=Команды!$AJ$7,TRUE,FALSE),IF(INDEX(Команды!$A$2:$AN$7500,MATCH(AK$3,Команды!$A$2:$A$7500,0),$E96+2)=Команды!$AJ$8,TRUE,FALSE),IF(INDEX(Команды!$A$2:$AN$7500,MATCH(AK$3,Команды!$A$2:$A$7500,0),$E96+2)=Команды!$AJ$9,TRUE,FALSE),IF(INDEX(Команды!$A$2:$AN$7500,MATCH(AK$3,Команды!$A$2:$A$7500,0),$E96+2)=Команды!$AJ$10,TRUE,FALSE),IF(INDEX(Команды!$A$2:$AN$7500,MATCH(AK$3,Команды!$A$2:$A$7500,0),$E96+2)=Команды!$AJ$11,TRUE,FALSE),IF(INDEX(Команды!$A$2:$AN$7500,MATCH(AK$3,Команды!$A$2:$A$7500,0),$E96+2)=Команды!$AJ$12,TRUE,FALSE),IF(INDEX(Команды!$A$2:$AN$7500,MATCH(AK$3,Команды!$A$2:$A$7500,0),$E96+2)=Команды!$AJ$13,TRUE,FALSE),IF(INDEX(Команды!$A$2:$AN$7500,MATCH(AK$3,Команды!$A$2:$A$7500,0),$E96+2)=Команды!$AJ$14,TRUE,FALSE),IF(INDEX(Команды!$A$2:$AN$7500,MATCH(AK$3,Команды!$A$2:$A$7500,0),$E96+2)=Команды!$AJ$15,TRUE,FALSE),IF(INDEX(Команды!$A$2:$AN$7500,MATCH(AK$3,Команды!$A$2:$A$7500,0),$E96+2)=Команды!$AJ$16,TRUE,FALSE),,IF(INDEX(Команды!$A$2:$AN$7500,MATCH(AK$3,Команды!$A$2:$A$7500,0),$E96+2)=Команды!$AJ$17,TRUE,FALSE),,IF(INDEX(Команды!$A$2:$AN$7500,MATCH(AK$3,Команды!$A$2:$A$7500,0),$E96+2)=Команды!$AJ$18,TRUE,FALSE),,IF(INDEX(Команды!$A$2:$AN$7500,MATCH(AK$3,Команды!$A$2:$A$7500,0),$E96+2)=Команды!$AJ$19,TRUE,FALSE)),INDEX(Команды!$AJ$2:$AK$19,MATCH(INDEX(Команды!$A$2:$AN$7500,MATCH(AK$3,Команды!$A$2:$A$7500,0),$E96+2),Команды!$AJ$2:$AJ$19,0),2),0)</f>
        <v>0</v>
      </c>
      <c r="AL96" s="175">
        <f>IF(OR(IF(INDEX(Команды!$A$2:$AN$7500,MATCH(AK$3,Команды!$A$2:$A$7500,0),$E96+2)=Команды!$AJ$2,TRUE,FALSE),IF(INDEX(Команды!$A$2:$AN$7500,MATCH(AK$3,Команды!$A$2:$A$7500,0),$E96+2)=Команды!$AJ$3,TRUE,FALSE),IF(INDEX(Команды!$A$2:$AN$7500,MATCH(AK$3,Команды!$A$2:$A$7500,0),$E96+2)=Команды!$AJ$4,TRUE,FALSE),IF(INDEX(Команды!$A$2:$AN$7500,MATCH(AK$3,Команды!$A$2:$A$7500,0),$E96+2)=Команды!$AJ$5,TRUE,FALSE),IF(INDEX(Команды!$A$2:$AN$7500,MATCH(AK$3,Команды!$A$2:$A$7500,0),$E96+2)=Команды!$AJ$6,TRUE,FALSE),IF(INDEX(Команды!$A$2:$AN$7500,MATCH(AK$3,Команды!$A$2:$A$7500,0),$E96+2)=Команды!$AJ$7,TRUE,FALSE),IF(INDEX(Команды!$A$2:$AN$7500,MATCH(AK$3,Команды!$A$2:$A$7500,0),$E96+2)=Команды!$AJ$8,TRUE,FALSE),IF(INDEX(Команды!$A$2:$AN$7500,MATCH(AK$3,Команды!$A$2:$A$7500,0),$E96+2)=Команды!$AJ$9,TRUE,FALSE),IF(INDEX(Команды!$A$2:$AN$7500,MATCH(AK$3,Команды!$A$2:$A$7500,0),$E96+2)=Команды!$AJ$10,TRUE,FALSE),IF(INDEX(Команды!$A$2:$AN$7500,MATCH(AK$3,Команды!$A$2:$A$7500,0),$E96+2)=Команды!$AJ$11,TRUE,FALSE),IF(INDEX(Команды!$A$2:$AN$7500,MATCH(AK$3,Команды!$A$2:$A$7500,0),$E96+2)=Команды!$AJ$12,TRUE,FALSE),IF(INDEX(Команды!$A$2:$AN$7500,MATCH(AK$3,Команды!$A$2:$A$7500,0),$E96+2)=Команды!$AJ$13,TRUE,FALSE),IF(INDEX(Команды!$A$2:$AN$7500,MATCH(AK$3,Команды!$A$2:$A$7500,0),$E96+2)=Команды!$AJ$14,TRUE,FALSE),IF(INDEX(Команды!$A$2:$AN$7500,MATCH(AK$3,Команды!$A$2:$A$7500,0),$E96+2)=Команды!$AJ$15,TRUE,FALSE),IF(INDEX(Команды!$A$2:$AN$7500,MATCH(AK$3,Команды!$A$2:$A$7500,0),$E96+2)=Команды!$AJ$16,TRUE,FALSE),IF(INDEX(Команды!$A$2:$AN$7500,MATCH(AK$3,Команды!$A$2:$A$7500,0),$E96+2)=Команды!$AJ$17,TRUE,FALSE),IF(INDEX(Команды!$A$2:$AN$7500,MATCH(AK$3,Команды!$A$2:$A$7500,0),$E96+2)=Команды!$AJ$18,TRUE,FALSE),IF(INDEX(Команды!$A$2:$AN$7500,MATCH(AK$3,Команды!$A$2:$A$7500,0),$E96+2)=Команды!$AJ$19,TRUE,FALSE)),INDEX(Команды!$AJ$2:$AL$19,MATCH(INDEX(Команды!$A$2:$AN$7500,MATCH(AK$3,Команды!$A$2:$A$7500,0),$E96+2),Команды!$AJ$2:$AJ$19,0),3),0)</f>
        <v>0</v>
      </c>
      <c r="AM96" s="342"/>
      <c r="AN96" s="174">
        <f>IF(OR(IF(INDEX(Команды!$A$2:$AN$7500,MATCH(AN$3,Команды!$A$2:$A$7500,0),$E96+2)=Команды!$AJ$2,TRUE,FALSE),IF(INDEX(Команды!$A$2:$AN$7500,MATCH(AN$3,Команды!$A$2:$A$7500,0),$E96+2)=Команды!$AJ$3,TRUE,FALSE),IF(INDEX(Команды!$A$2:$AN$7500,MATCH(AN$3,Команды!$A$2:$A$7500,0),$E96+2)=Команды!$AJ$4,TRUE,FALSE),IF(INDEX(Команды!$A$2:$AN$7500,MATCH(AN$3,Команды!$A$2:$A$7500,0),$E96+2)=Команды!$AJ$5,TRUE,FALSE),IF(INDEX(Команды!$A$2:$AN$7500,MATCH(AN$3,Команды!$A$2:$A$7500,0),$E96+2)=Команды!$AJ$6,TRUE,FALSE),IF(INDEX(Команды!$A$2:$AN$7500,MATCH(AN$3,Команды!$A$2:$A$7500,0),$E96+2)=Команды!$AJ$7,TRUE,FALSE),IF(INDEX(Команды!$A$2:$AN$7500,MATCH(AN$3,Команды!$A$2:$A$7500,0),$E96+2)=Команды!$AJ$8,TRUE,FALSE),IF(INDEX(Команды!$A$2:$AN$7500,MATCH(AN$3,Команды!$A$2:$A$7500,0),$E96+2)=Команды!$AJ$9,TRUE,FALSE),IF(INDEX(Команды!$A$2:$AN$7500,MATCH(AN$3,Команды!$A$2:$A$7500,0),$E96+2)=Команды!$AJ$10,TRUE,FALSE),IF(INDEX(Команды!$A$2:$AN$7500,MATCH(AN$3,Команды!$A$2:$A$7500,0),$E96+2)=Команды!$AJ$11,TRUE,FALSE),IF(INDEX(Команды!$A$2:$AN$7500,MATCH(AN$3,Команды!$A$2:$A$7500,0),$E96+2)=Команды!$AJ$12,TRUE,FALSE),IF(INDEX(Команды!$A$2:$AN$7500,MATCH(AN$3,Команды!$A$2:$A$7500,0),$E96+2)=Команды!$AJ$13,TRUE,FALSE),IF(INDEX(Команды!$A$2:$AN$7500,MATCH(AN$3,Команды!$A$2:$A$7500,0),$E96+2)=Команды!$AJ$14,TRUE,FALSE),IF(INDEX(Команды!$A$2:$AN$7500,MATCH(AN$3,Команды!$A$2:$A$7500,0),$E96+2)=Команды!$AJ$15,TRUE,FALSE),IF(INDEX(Команды!$A$2:$AN$7500,MATCH(AN$3,Команды!$A$2:$A$7500,0),$E96+2)=Команды!$AJ$16,TRUE,FALSE),,IF(INDEX(Команды!$A$2:$AN$7500,MATCH(AN$3,Команды!$A$2:$A$7500,0),$E96+2)=Команды!$AJ$17,TRUE,FALSE),,IF(INDEX(Команды!$A$2:$AN$7500,MATCH(AN$3,Команды!$A$2:$A$7500,0),$E96+2)=Команды!$AJ$18,TRUE,FALSE),,IF(INDEX(Команды!$A$2:$AN$7500,MATCH(AN$3,Команды!$A$2:$A$7500,0),$E96+2)=Команды!$AJ$19,TRUE,FALSE)),INDEX(Команды!$AJ$2:$AK$19,MATCH(INDEX(Команды!$A$2:$AN$7500,MATCH(AN$3,Команды!$A$2:$A$7500,0),$E96+2),Команды!$AJ$2:$AJ$19,0),2),0)</f>
        <v>0</v>
      </c>
      <c r="AO96" s="175">
        <f>IF(OR(IF(INDEX(Команды!$A$2:$AN$7500,MATCH(AN$3,Команды!$A$2:$A$7500,0),$E96+2)=Команды!$AJ$2,TRUE,FALSE),IF(INDEX(Команды!$A$2:$AN$7500,MATCH(AN$3,Команды!$A$2:$A$7500,0),$E96+2)=Команды!$AJ$3,TRUE,FALSE),IF(INDEX(Команды!$A$2:$AN$7500,MATCH(AN$3,Команды!$A$2:$A$7500,0),$E96+2)=Команды!$AJ$4,TRUE,FALSE),IF(INDEX(Команды!$A$2:$AN$7500,MATCH(AN$3,Команды!$A$2:$A$7500,0),$E96+2)=Команды!$AJ$5,TRUE,FALSE),IF(INDEX(Команды!$A$2:$AN$7500,MATCH(AN$3,Команды!$A$2:$A$7500,0),$E96+2)=Команды!$AJ$6,TRUE,FALSE),IF(INDEX(Команды!$A$2:$AN$7500,MATCH(AN$3,Команды!$A$2:$A$7500,0),$E96+2)=Команды!$AJ$7,TRUE,FALSE),IF(INDEX(Команды!$A$2:$AN$7500,MATCH(AN$3,Команды!$A$2:$A$7500,0),$E96+2)=Команды!$AJ$8,TRUE,FALSE),IF(INDEX(Команды!$A$2:$AN$7500,MATCH(AN$3,Команды!$A$2:$A$7500,0),$E96+2)=Команды!$AJ$9,TRUE,FALSE),IF(INDEX(Команды!$A$2:$AN$7500,MATCH(AN$3,Команды!$A$2:$A$7500,0),$E96+2)=Команды!$AJ$10,TRUE,FALSE),IF(INDEX(Команды!$A$2:$AN$7500,MATCH(AN$3,Команды!$A$2:$A$7500,0),$E96+2)=Команды!$AJ$11,TRUE,FALSE),IF(INDEX(Команды!$A$2:$AN$7500,MATCH(AN$3,Команды!$A$2:$A$7500,0),$E96+2)=Команды!$AJ$12,TRUE,FALSE),IF(INDEX(Команды!$A$2:$AN$7500,MATCH(AN$3,Команды!$A$2:$A$7500,0),$E96+2)=Команды!$AJ$13,TRUE,FALSE),IF(INDEX(Команды!$A$2:$AN$7500,MATCH(AN$3,Команды!$A$2:$A$7500,0),$E96+2)=Команды!$AJ$14,TRUE,FALSE),IF(INDEX(Команды!$A$2:$AN$7500,MATCH(AN$3,Команды!$A$2:$A$7500,0),$E96+2)=Команды!$AJ$15,TRUE,FALSE),IF(INDEX(Команды!$A$2:$AN$7500,MATCH(AN$3,Команды!$A$2:$A$7500,0),$E96+2)=Команды!$AJ$16,TRUE,FALSE),IF(INDEX(Команды!$A$2:$AN$7500,MATCH(AN$3,Команды!$A$2:$A$7500,0),$E96+2)=Команды!$AJ$17,TRUE,FALSE),IF(INDEX(Команды!$A$2:$AN$7500,MATCH(AN$3,Команды!$A$2:$A$7500,0),$E96+2)=Команды!$AJ$18,TRUE,FALSE),IF(INDEX(Команды!$A$2:$AN$7500,MATCH(AN$3,Команды!$A$2:$A$7500,0),$E96+2)=Команды!$AJ$19,TRUE,FALSE)),INDEX(Команды!$AJ$2:$AL$19,MATCH(INDEX(Команды!$A$2:$AN$7500,MATCH(AN$3,Команды!$A$2:$A$7500,0),$E96+2),Команды!$AJ$2:$AJ$19,0),3),0)</f>
        <v>0</v>
      </c>
      <c r="AP96" s="342"/>
      <c r="AQ96" s="174">
        <f>IF(OR(IF(INDEX(Команды!$A$2:$AN$7500,MATCH(AQ$3,Команды!$A$2:$A$7500,0),$E96+2)=Команды!$AJ$2,TRUE,FALSE),IF(INDEX(Команды!$A$2:$AN$7500,MATCH(AQ$3,Команды!$A$2:$A$7500,0),$E96+2)=Команды!$AJ$3,TRUE,FALSE),IF(INDEX(Команды!$A$2:$AN$7500,MATCH(AQ$3,Команды!$A$2:$A$7500,0),$E96+2)=Команды!$AJ$4,TRUE,FALSE),IF(INDEX(Команды!$A$2:$AN$7500,MATCH(AQ$3,Команды!$A$2:$A$7500,0),$E96+2)=Команды!$AJ$5,TRUE,FALSE),IF(INDEX(Команды!$A$2:$AN$7500,MATCH(AQ$3,Команды!$A$2:$A$7500,0),$E96+2)=Команды!$AJ$6,TRUE,FALSE),IF(INDEX(Команды!$A$2:$AN$7500,MATCH(AQ$3,Команды!$A$2:$A$7500,0),$E96+2)=Команды!$AJ$7,TRUE,FALSE),IF(INDEX(Команды!$A$2:$AN$7500,MATCH(AQ$3,Команды!$A$2:$A$7500,0),$E96+2)=Команды!$AJ$8,TRUE,FALSE),IF(INDEX(Команды!$A$2:$AN$7500,MATCH(AQ$3,Команды!$A$2:$A$7500,0),$E96+2)=Команды!$AJ$9,TRUE,FALSE),IF(INDEX(Команды!$A$2:$AN$7500,MATCH(AQ$3,Команды!$A$2:$A$7500,0),$E96+2)=Команды!$AJ$10,TRUE,FALSE),IF(INDEX(Команды!$A$2:$AN$7500,MATCH(AQ$3,Команды!$A$2:$A$7500,0),$E96+2)=Команды!$AJ$11,TRUE,FALSE),IF(INDEX(Команды!$A$2:$AN$7500,MATCH(AQ$3,Команды!$A$2:$A$7500,0),$E96+2)=Команды!$AJ$12,TRUE,FALSE),IF(INDEX(Команды!$A$2:$AN$7500,MATCH(AQ$3,Команды!$A$2:$A$7500,0),$E96+2)=Команды!$AJ$13,TRUE,FALSE),IF(INDEX(Команды!$A$2:$AN$7500,MATCH(AQ$3,Команды!$A$2:$A$7500,0),$E96+2)=Команды!$AJ$14,TRUE,FALSE),IF(INDEX(Команды!$A$2:$AN$7500,MATCH(AQ$3,Команды!$A$2:$A$7500,0),$E96+2)=Команды!$AJ$15,TRUE,FALSE),IF(INDEX(Команды!$A$2:$AN$7500,MATCH(AQ$3,Команды!$A$2:$A$7500,0),$E96+2)=Команды!$AJ$16,TRUE,FALSE),,IF(INDEX(Команды!$A$2:$AN$7500,MATCH(AQ$3,Команды!$A$2:$A$7500,0),$E96+2)=Команды!$AJ$17,TRUE,FALSE),,IF(INDEX(Команды!$A$2:$AN$7500,MATCH(AQ$3,Команды!$A$2:$A$7500,0),$E96+2)=Команды!$AJ$18,TRUE,FALSE),,IF(INDEX(Команды!$A$2:$AN$7500,MATCH(AQ$3,Команды!$A$2:$A$7500,0),$E96+2)=Команды!$AJ$19,TRUE,FALSE)),INDEX(Команды!$AJ$2:$AK$19,MATCH(INDEX(Команды!$A$2:$AN$7500,MATCH(AQ$3,Команды!$A$2:$A$7500,0),$E96+2),Команды!$AJ$2:$AJ$19,0),2),0)</f>
        <v>0</v>
      </c>
      <c r="AR96" s="175">
        <f>IF(OR(IF(INDEX(Команды!$A$2:$AN$7500,MATCH(AQ$3,Команды!$A$2:$A$7500,0),$E96+2)=Команды!$AJ$2,TRUE,FALSE),IF(INDEX(Команды!$A$2:$AN$7500,MATCH(AQ$3,Команды!$A$2:$A$7500,0),$E96+2)=Команды!$AJ$3,TRUE,FALSE),IF(INDEX(Команды!$A$2:$AN$7500,MATCH(AQ$3,Команды!$A$2:$A$7500,0),$E96+2)=Команды!$AJ$4,TRUE,FALSE),IF(INDEX(Команды!$A$2:$AN$7500,MATCH(AQ$3,Команды!$A$2:$A$7500,0),$E96+2)=Команды!$AJ$5,TRUE,FALSE),IF(INDEX(Команды!$A$2:$AN$7500,MATCH(AQ$3,Команды!$A$2:$A$7500,0),$E96+2)=Команды!$AJ$6,TRUE,FALSE),IF(INDEX(Команды!$A$2:$AN$7500,MATCH(AQ$3,Команды!$A$2:$A$7500,0),$E96+2)=Команды!$AJ$7,TRUE,FALSE),IF(INDEX(Команды!$A$2:$AN$7500,MATCH(AQ$3,Команды!$A$2:$A$7500,0),$E96+2)=Команды!$AJ$8,TRUE,FALSE),IF(INDEX(Команды!$A$2:$AN$7500,MATCH(AQ$3,Команды!$A$2:$A$7500,0),$E96+2)=Команды!$AJ$9,TRUE,FALSE),IF(INDEX(Команды!$A$2:$AN$7500,MATCH(AQ$3,Команды!$A$2:$A$7500,0),$E96+2)=Команды!$AJ$10,TRUE,FALSE),IF(INDEX(Команды!$A$2:$AN$7500,MATCH(AQ$3,Команды!$A$2:$A$7500,0),$E96+2)=Команды!$AJ$11,TRUE,FALSE),IF(INDEX(Команды!$A$2:$AN$7500,MATCH(AQ$3,Команды!$A$2:$A$7500,0),$E96+2)=Команды!$AJ$12,TRUE,FALSE),IF(INDEX(Команды!$A$2:$AN$7500,MATCH(AQ$3,Команды!$A$2:$A$7500,0),$E96+2)=Команды!$AJ$13,TRUE,FALSE),IF(INDEX(Команды!$A$2:$AN$7500,MATCH(AQ$3,Команды!$A$2:$A$7500,0),$E96+2)=Команды!$AJ$14,TRUE,FALSE),IF(INDEX(Команды!$A$2:$AN$7500,MATCH(AQ$3,Команды!$A$2:$A$7500,0),$E96+2)=Команды!$AJ$15,TRUE,FALSE),IF(INDEX(Команды!$A$2:$AN$7500,MATCH(AQ$3,Команды!$A$2:$A$7500,0),$E96+2)=Команды!$AJ$16,TRUE,FALSE),IF(INDEX(Команды!$A$2:$AN$7500,MATCH(AQ$3,Команды!$A$2:$A$7500,0),$E96+2)=Команды!$AJ$17,TRUE,FALSE),IF(INDEX(Команды!$A$2:$AN$7500,MATCH(AQ$3,Команды!$A$2:$A$7500,0),$E96+2)=Команды!$AJ$18,TRUE,FALSE),IF(INDEX(Команды!$A$2:$AN$7500,MATCH(AQ$3,Команды!$A$2:$A$7500,0),$E96+2)=Команды!$AJ$19,TRUE,FALSE)),INDEX(Команды!$AJ$2:$AL$19,MATCH(INDEX(Команды!$A$2:$AN$7500,MATCH(AQ$3,Команды!$A$2:$A$7500,0),$E96+2),Команды!$AJ$2:$AJ$19,0),3),0)</f>
        <v>0</v>
      </c>
      <c r="AS96" s="342"/>
      <c r="AT96" s="174">
        <f>IF(OR(IF(INDEX(Команды!$A$2:$AN$7500,MATCH(AT$3,Команды!$A$2:$A$7500,0),$E96+2)=Команды!$AJ$2,TRUE,FALSE),IF(INDEX(Команды!$A$2:$AN$7500,MATCH(AT$3,Команды!$A$2:$A$7500,0),$E96+2)=Команды!$AJ$3,TRUE,FALSE),IF(INDEX(Команды!$A$2:$AN$7500,MATCH(AT$3,Команды!$A$2:$A$7500,0),$E96+2)=Команды!$AJ$4,TRUE,FALSE),IF(INDEX(Команды!$A$2:$AN$7500,MATCH(AT$3,Команды!$A$2:$A$7500,0),$E96+2)=Команды!$AJ$5,TRUE,FALSE),IF(INDEX(Команды!$A$2:$AN$7500,MATCH(AT$3,Команды!$A$2:$A$7500,0),$E96+2)=Команды!$AJ$6,TRUE,FALSE),IF(INDEX(Команды!$A$2:$AN$7500,MATCH(AT$3,Команды!$A$2:$A$7500,0),$E96+2)=Команды!$AJ$7,TRUE,FALSE),IF(INDEX(Команды!$A$2:$AN$7500,MATCH(AT$3,Команды!$A$2:$A$7500,0),$E96+2)=Команды!$AJ$8,TRUE,FALSE),IF(INDEX(Команды!$A$2:$AN$7500,MATCH(AT$3,Команды!$A$2:$A$7500,0),$E96+2)=Команды!$AJ$9,TRUE,FALSE),IF(INDEX(Команды!$A$2:$AN$7500,MATCH(AT$3,Команды!$A$2:$A$7500,0),$E96+2)=Команды!$AJ$10,TRUE,FALSE),IF(INDEX(Команды!$A$2:$AN$7500,MATCH(AT$3,Команды!$A$2:$A$7500,0),$E96+2)=Команды!$AJ$11,TRUE,FALSE),IF(INDEX(Команды!$A$2:$AN$7500,MATCH(AT$3,Команды!$A$2:$A$7500,0),$E96+2)=Команды!$AJ$12,TRUE,FALSE),IF(INDEX(Команды!$A$2:$AN$7500,MATCH(AT$3,Команды!$A$2:$A$7500,0),$E96+2)=Команды!$AJ$13,TRUE,FALSE),IF(INDEX(Команды!$A$2:$AN$7500,MATCH(AT$3,Команды!$A$2:$A$7500,0),$E96+2)=Команды!$AJ$14,TRUE,FALSE),IF(INDEX(Команды!$A$2:$AN$7500,MATCH(AT$3,Команды!$A$2:$A$7500,0),$E96+2)=Команды!$AJ$15,TRUE,FALSE),IF(INDEX(Команды!$A$2:$AN$7500,MATCH(AT$3,Команды!$A$2:$A$7500,0),$E96+2)=Команды!$AJ$16,TRUE,FALSE),,IF(INDEX(Команды!$A$2:$AN$7500,MATCH(AT$3,Команды!$A$2:$A$7500,0),$E96+2)=Команды!$AJ$17,TRUE,FALSE),,IF(INDEX(Команды!$A$2:$AN$7500,MATCH(AT$3,Команды!$A$2:$A$7500,0),$E96+2)=Команды!$AJ$18,TRUE,FALSE),,IF(INDEX(Команды!$A$2:$AN$7500,MATCH(AT$3,Команды!$A$2:$A$7500,0),$E96+2)=Команды!$AJ$19,TRUE,FALSE)),INDEX(Команды!$AJ$2:$AK$19,MATCH(INDEX(Команды!$A$2:$AN$7500,MATCH(AT$3,Команды!$A$2:$A$7500,0),$E96+2),Команды!$AJ$2:$AJ$19,0),2),0)</f>
        <v>0</v>
      </c>
      <c r="AU96" s="175">
        <f>IF(OR(IF(INDEX(Команды!$A$2:$AN$7500,MATCH(AT$3,Команды!$A$2:$A$7500,0),$E96+2)=Команды!$AJ$2,TRUE,FALSE),IF(INDEX(Команды!$A$2:$AN$7500,MATCH(AT$3,Команды!$A$2:$A$7500,0),$E96+2)=Команды!$AJ$3,TRUE,FALSE),IF(INDEX(Команды!$A$2:$AN$7500,MATCH(AT$3,Команды!$A$2:$A$7500,0),$E96+2)=Команды!$AJ$4,TRUE,FALSE),IF(INDEX(Команды!$A$2:$AN$7500,MATCH(AT$3,Команды!$A$2:$A$7500,0),$E96+2)=Команды!$AJ$5,TRUE,FALSE),IF(INDEX(Команды!$A$2:$AN$7500,MATCH(AT$3,Команды!$A$2:$A$7500,0),$E96+2)=Команды!$AJ$6,TRUE,FALSE),IF(INDEX(Команды!$A$2:$AN$7500,MATCH(AT$3,Команды!$A$2:$A$7500,0),$E96+2)=Команды!$AJ$7,TRUE,FALSE),IF(INDEX(Команды!$A$2:$AN$7500,MATCH(AT$3,Команды!$A$2:$A$7500,0),$E96+2)=Команды!$AJ$8,TRUE,FALSE),IF(INDEX(Команды!$A$2:$AN$7500,MATCH(AT$3,Команды!$A$2:$A$7500,0),$E96+2)=Команды!$AJ$9,TRUE,FALSE),IF(INDEX(Команды!$A$2:$AN$7500,MATCH(AT$3,Команды!$A$2:$A$7500,0),$E96+2)=Команды!$AJ$10,TRUE,FALSE),IF(INDEX(Команды!$A$2:$AN$7500,MATCH(AT$3,Команды!$A$2:$A$7500,0),$E96+2)=Команды!$AJ$11,TRUE,FALSE),IF(INDEX(Команды!$A$2:$AN$7500,MATCH(AT$3,Команды!$A$2:$A$7500,0),$E96+2)=Команды!$AJ$12,TRUE,FALSE),IF(INDEX(Команды!$A$2:$AN$7500,MATCH(AT$3,Команды!$A$2:$A$7500,0),$E96+2)=Команды!$AJ$13,TRUE,FALSE),IF(INDEX(Команды!$A$2:$AN$7500,MATCH(AT$3,Команды!$A$2:$A$7500,0),$E96+2)=Команды!$AJ$14,TRUE,FALSE),IF(INDEX(Команды!$A$2:$AN$7500,MATCH(AT$3,Команды!$A$2:$A$7500,0),$E96+2)=Команды!$AJ$15,TRUE,FALSE),IF(INDEX(Команды!$A$2:$AN$7500,MATCH(AT$3,Команды!$A$2:$A$7500,0),$E96+2)=Команды!$AJ$16,TRUE,FALSE),IF(INDEX(Команды!$A$2:$AN$7500,MATCH(AT$3,Команды!$A$2:$A$7500,0),$E96+2)=Команды!$AJ$17,TRUE,FALSE),IF(INDEX(Команды!$A$2:$AN$7500,MATCH(AT$3,Команды!$A$2:$A$7500,0),$E96+2)=Команды!$AJ$18,TRUE,FALSE),IF(INDEX(Команды!$A$2:$AN$7500,MATCH(AT$3,Команды!$A$2:$A$7500,0),$E96+2)=Команды!$AJ$19,TRUE,FALSE)),INDEX(Команды!$AJ$2:$AL$19,MATCH(INDEX(Команды!$A$2:$AN$7500,MATCH(AT$3,Команды!$A$2:$A$7500,0),$E96+2),Команды!$AJ$2:$AJ$19,0),3),0)</f>
        <v>0</v>
      </c>
      <c r="AV96" s="342"/>
      <c r="AW96" s="174">
        <f>IF(OR(IF(INDEX(Команды!$A$2:$AN$7500,MATCH(AW$3,Команды!$A$2:$A$7500,0),$E96+2)=Команды!$AJ$2,TRUE,FALSE),IF(INDEX(Команды!$A$2:$AN$7500,MATCH(AW$3,Команды!$A$2:$A$7500,0),$E96+2)=Команды!$AJ$3,TRUE,FALSE),IF(INDEX(Команды!$A$2:$AN$7500,MATCH(AW$3,Команды!$A$2:$A$7500,0),$E96+2)=Команды!$AJ$4,TRUE,FALSE),IF(INDEX(Команды!$A$2:$AN$7500,MATCH(AW$3,Команды!$A$2:$A$7500,0),$E96+2)=Команды!$AJ$5,TRUE,FALSE),IF(INDEX(Команды!$A$2:$AN$7500,MATCH(AW$3,Команды!$A$2:$A$7500,0),$E96+2)=Команды!$AJ$6,TRUE,FALSE),IF(INDEX(Команды!$A$2:$AN$7500,MATCH(AW$3,Команды!$A$2:$A$7500,0),$E96+2)=Команды!$AJ$7,TRUE,FALSE),IF(INDEX(Команды!$A$2:$AN$7500,MATCH(AW$3,Команды!$A$2:$A$7500,0),$E96+2)=Команды!$AJ$8,TRUE,FALSE),IF(INDEX(Команды!$A$2:$AN$7500,MATCH(AW$3,Команды!$A$2:$A$7500,0),$E96+2)=Команды!$AJ$9,TRUE,FALSE),IF(INDEX(Команды!$A$2:$AN$7500,MATCH(AW$3,Команды!$A$2:$A$7500,0),$E96+2)=Команды!$AJ$10,TRUE,FALSE),IF(INDEX(Команды!$A$2:$AN$7500,MATCH(AW$3,Команды!$A$2:$A$7500,0),$E96+2)=Команды!$AJ$11,TRUE,FALSE),IF(INDEX(Команды!$A$2:$AN$7500,MATCH(AW$3,Команды!$A$2:$A$7500,0),$E96+2)=Команды!$AJ$12,TRUE,FALSE),IF(INDEX(Команды!$A$2:$AN$7500,MATCH(AW$3,Команды!$A$2:$A$7500,0),$E96+2)=Команды!$AJ$13,TRUE,FALSE),IF(INDEX(Команды!$A$2:$AN$7500,MATCH(AW$3,Команды!$A$2:$A$7500,0),$E96+2)=Команды!$AJ$14,TRUE,FALSE),IF(INDEX(Команды!$A$2:$AN$7500,MATCH(AW$3,Команды!$A$2:$A$7500,0),$E96+2)=Команды!$AJ$15,TRUE,FALSE),IF(INDEX(Команды!$A$2:$AN$7500,MATCH(AW$3,Команды!$A$2:$A$7500,0),$E96+2)=Команды!$AJ$16,TRUE,FALSE),,IF(INDEX(Команды!$A$2:$AN$7500,MATCH(AW$3,Команды!$A$2:$A$7500,0),$E96+2)=Команды!$AJ$17,TRUE,FALSE),,IF(INDEX(Команды!$A$2:$AN$7500,MATCH(AW$3,Команды!$A$2:$A$7500,0),$E96+2)=Команды!$AJ$18,TRUE,FALSE),,IF(INDEX(Команды!$A$2:$AN$7500,MATCH(AW$3,Команды!$A$2:$A$7500,0),$E96+2)=Команды!$AJ$19,TRUE,FALSE)),INDEX(Команды!$AJ$2:$AK$19,MATCH(INDEX(Команды!$A$2:$AN$7500,MATCH(AW$3,Команды!$A$2:$A$7500,0),$E96+2),Команды!$AJ$2:$AJ$19,0),2),0)</f>
        <v>0</v>
      </c>
      <c r="AX96" s="175">
        <f>IF(OR(IF(INDEX(Команды!$A$2:$AN$7500,MATCH(AW$3,Команды!$A$2:$A$7500,0),$E96+2)=Команды!$AJ$2,TRUE,FALSE),IF(INDEX(Команды!$A$2:$AN$7500,MATCH(AW$3,Команды!$A$2:$A$7500,0),$E96+2)=Команды!$AJ$3,TRUE,FALSE),IF(INDEX(Команды!$A$2:$AN$7500,MATCH(AW$3,Команды!$A$2:$A$7500,0),$E96+2)=Команды!$AJ$4,TRUE,FALSE),IF(INDEX(Команды!$A$2:$AN$7500,MATCH(AW$3,Команды!$A$2:$A$7500,0),$E96+2)=Команды!$AJ$5,TRUE,FALSE),IF(INDEX(Команды!$A$2:$AN$7500,MATCH(AW$3,Команды!$A$2:$A$7500,0),$E96+2)=Команды!$AJ$6,TRUE,FALSE),IF(INDEX(Команды!$A$2:$AN$7500,MATCH(AW$3,Команды!$A$2:$A$7500,0),$E96+2)=Команды!$AJ$7,TRUE,FALSE),IF(INDEX(Команды!$A$2:$AN$7500,MATCH(AW$3,Команды!$A$2:$A$7500,0),$E96+2)=Команды!$AJ$8,TRUE,FALSE),IF(INDEX(Команды!$A$2:$AN$7500,MATCH(AW$3,Команды!$A$2:$A$7500,0),$E96+2)=Команды!$AJ$9,TRUE,FALSE),IF(INDEX(Команды!$A$2:$AN$7500,MATCH(AW$3,Команды!$A$2:$A$7500,0),$E96+2)=Команды!$AJ$10,TRUE,FALSE),IF(INDEX(Команды!$A$2:$AN$7500,MATCH(AW$3,Команды!$A$2:$A$7500,0),$E96+2)=Команды!$AJ$11,TRUE,FALSE),IF(INDEX(Команды!$A$2:$AN$7500,MATCH(AW$3,Команды!$A$2:$A$7500,0),$E96+2)=Команды!$AJ$12,TRUE,FALSE),IF(INDEX(Команды!$A$2:$AN$7500,MATCH(AW$3,Команды!$A$2:$A$7500,0),$E96+2)=Команды!$AJ$13,TRUE,FALSE),IF(INDEX(Команды!$A$2:$AN$7500,MATCH(AW$3,Команды!$A$2:$A$7500,0),$E96+2)=Команды!$AJ$14,TRUE,FALSE),IF(INDEX(Команды!$A$2:$AN$7500,MATCH(AW$3,Команды!$A$2:$A$7500,0),$E96+2)=Команды!$AJ$15,TRUE,FALSE),IF(INDEX(Команды!$A$2:$AN$7500,MATCH(AW$3,Команды!$A$2:$A$7500,0),$E96+2)=Команды!$AJ$16,TRUE,FALSE),IF(INDEX(Команды!$A$2:$AN$7500,MATCH(AW$3,Команды!$A$2:$A$7500,0),$E96+2)=Команды!$AJ$17,TRUE,FALSE),IF(INDEX(Команды!$A$2:$AN$7500,MATCH(AW$3,Команды!$A$2:$A$7500,0),$E96+2)=Команды!$AJ$18,TRUE,FALSE),IF(INDEX(Команды!$A$2:$AN$7500,MATCH(AW$3,Команды!$A$2:$A$7500,0),$E96+2)=Команды!$AJ$19,TRUE,FALSE)),INDEX(Команды!$AJ$2:$AL$19,MATCH(INDEX(Команды!$A$2:$AN$7500,MATCH(AW$3,Команды!$A$2:$A$7500,0),$E96+2),Команды!$AJ$2:$AJ$19,0),3),0)</f>
        <v>0</v>
      </c>
      <c r="AY96" s="342"/>
      <c r="AZ96" s="174">
        <f>IF(OR(IF(INDEX(Команды!$A$2:$AN$7500,MATCH(AZ$3,Команды!$A$2:$A$7500,0),$E96+2)=Команды!$AJ$2,TRUE,FALSE),IF(INDEX(Команды!$A$2:$AN$7500,MATCH(AZ$3,Команды!$A$2:$A$7500,0),$E96+2)=Команды!$AJ$3,TRUE,FALSE),IF(INDEX(Команды!$A$2:$AN$7500,MATCH(AZ$3,Команды!$A$2:$A$7500,0),$E96+2)=Команды!$AJ$4,TRUE,FALSE),IF(INDEX(Команды!$A$2:$AN$7500,MATCH(AZ$3,Команды!$A$2:$A$7500,0),$E96+2)=Команды!$AJ$5,TRUE,FALSE),IF(INDEX(Команды!$A$2:$AN$7500,MATCH(AZ$3,Команды!$A$2:$A$7500,0),$E96+2)=Команды!$AJ$6,TRUE,FALSE),IF(INDEX(Команды!$A$2:$AN$7500,MATCH(AZ$3,Команды!$A$2:$A$7500,0),$E96+2)=Команды!$AJ$7,TRUE,FALSE),IF(INDEX(Команды!$A$2:$AN$7500,MATCH(AZ$3,Команды!$A$2:$A$7500,0),$E96+2)=Команды!$AJ$8,TRUE,FALSE),IF(INDEX(Команды!$A$2:$AN$7500,MATCH(AZ$3,Команды!$A$2:$A$7500,0),$E96+2)=Команды!$AJ$9,TRUE,FALSE),IF(INDEX(Команды!$A$2:$AN$7500,MATCH(AZ$3,Команды!$A$2:$A$7500,0),$E96+2)=Команды!$AJ$10,TRUE,FALSE),IF(INDEX(Команды!$A$2:$AN$7500,MATCH(AZ$3,Команды!$A$2:$A$7500,0),$E96+2)=Команды!$AJ$11,TRUE,FALSE),IF(INDEX(Команды!$A$2:$AN$7500,MATCH(AZ$3,Команды!$A$2:$A$7500,0),$E96+2)=Команды!$AJ$12,TRUE,FALSE),IF(INDEX(Команды!$A$2:$AN$7500,MATCH(AZ$3,Команды!$A$2:$A$7500,0),$E96+2)=Команды!$AJ$13,TRUE,FALSE),IF(INDEX(Команды!$A$2:$AN$7500,MATCH(AZ$3,Команды!$A$2:$A$7500,0),$E96+2)=Команды!$AJ$14,TRUE,FALSE),IF(INDEX(Команды!$A$2:$AN$7500,MATCH(AZ$3,Команды!$A$2:$A$7500,0),$E96+2)=Команды!$AJ$15,TRUE,FALSE),IF(INDEX(Команды!$A$2:$AN$7500,MATCH(AZ$3,Команды!$A$2:$A$7500,0),$E96+2)=Команды!$AJ$16,TRUE,FALSE),,IF(INDEX(Команды!$A$2:$AN$7500,MATCH(AZ$3,Команды!$A$2:$A$7500,0),$E96+2)=Команды!$AJ$17,TRUE,FALSE),,IF(INDEX(Команды!$A$2:$AN$7500,MATCH(AZ$3,Команды!$A$2:$A$7500,0),$E96+2)=Команды!$AJ$18,TRUE,FALSE),,IF(INDEX(Команды!$A$2:$AN$7500,MATCH(AZ$3,Команды!$A$2:$A$7500,0),$E96+2)=Команды!$AJ$19,TRUE,FALSE)),INDEX(Команды!$AJ$2:$AK$19,MATCH(INDEX(Команды!$A$2:$AN$7500,MATCH(AZ$3,Команды!$A$2:$A$7500,0),$E96+2),Команды!$AJ$2:$AJ$19,0),2),0)</f>
        <v>0</v>
      </c>
      <c r="BA96" s="175">
        <f>IF(OR(IF(INDEX(Команды!$A$2:$AN$7500,MATCH(AZ$3,Команды!$A$2:$A$7500,0),$E96+2)=Команды!$AJ$2,TRUE,FALSE),IF(INDEX(Команды!$A$2:$AN$7500,MATCH(AZ$3,Команды!$A$2:$A$7500,0),$E96+2)=Команды!$AJ$3,TRUE,FALSE),IF(INDEX(Команды!$A$2:$AN$7500,MATCH(AZ$3,Команды!$A$2:$A$7500,0),$E96+2)=Команды!$AJ$4,TRUE,FALSE),IF(INDEX(Команды!$A$2:$AN$7500,MATCH(AZ$3,Команды!$A$2:$A$7500,0),$E96+2)=Команды!$AJ$5,TRUE,FALSE),IF(INDEX(Команды!$A$2:$AN$7500,MATCH(AZ$3,Команды!$A$2:$A$7500,0),$E96+2)=Команды!$AJ$6,TRUE,FALSE),IF(INDEX(Команды!$A$2:$AN$7500,MATCH(AZ$3,Команды!$A$2:$A$7500,0),$E96+2)=Команды!$AJ$7,TRUE,FALSE),IF(INDEX(Команды!$A$2:$AN$7500,MATCH(AZ$3,Команды!$A$2:$A$7500,0),$E96+2)=Команды!$AJ$8,TRUE,FALSE),IF(INDEX(Команды!$A$2:$AN$7500,MATCH(AZ$3,Команды!$A$2:$A$7500,0),$E96+2)=Команды!$AJ$9,TRUE,FALSE),IF(INDEX(Команды!$A$2:$AN$7500,MATCH(AZ$3,Команды!$A$2:$A$7500,0),$E96+2)=Команды!$AJ$10,TRUE,FALSE),IF(INDEX(Команды!$A$2:$AN$7500,MATCH(AZ$3,Команды!$A$2:$A$7500,0),$E96+2)=Команды!$AJ$11,TRUE,FALSE),IF(INDEX(Команды!$A$2:$AN$7500,MATCH(AZ$3,Команды!$A$2:$A$7500,0),$E96+2)=Команды!$AJ$12,TRUE,FALSE),IF(INDEX(Команды!$A$2:$AN$7500,MATCH(AZ$3,Команды!$A$2:$A$7500,0),$E96+2)=Команды!$AJ$13,TRUE,FALSE),IF(INDEX(Команды!$A$2:$AN$7500,MATCH(AZ$3,Команды!$A$2:$A$7500,0),$E96+2)=Команды!$AJ$14,TRUE,FALSE),IF(INDEX(Команды!$A$2:$AN$7500,MATCH(AZ$3,Команды!$A$2:$A$7500,0),$E96+2)=Команды!$AJ$15,TRUE,FALSE),IF(INDEX(Команды!$A$2:$AN$7500,MATCH(AZ$3,Команды!$A$2:$A$7500,0),$E96+2)=Команды!$AJ$16,TRUE,FALSE),IF(INDEX(Команды!$A$2:$AN$7500,MATCH(AZ$3,Команды!$A$2:$A$7500,0),$E96+2)=Команды!$AJ$17,TRUE,FALSE),IF(INDEX(Команды!$A$2:$AN$7500,MATCH(AZ$3,Команды!$A$2:$A$7500,0),$E96+2)=Команды!$AJ$18,TRUE,FALSE),IF(INDEX(Команды!$A$2:$AN$7500,MATCH(AZ$3,Команды!$A$2:$A$7500,0),$E96+2)=Команды!$AJ$19,TRUE,FALSE)),INDEX(Команды!$AJ$2:$AL$19,MATCH(INDEX(Команды!$A$2:$AN$7500,MATCH(AZ$3,Команды!$A$2:$A$7500,0),$E96+2),Команды!$AJ$2:$AJ$19,0),3),0)</f>
        <v>0</v>
      </c>
      <c r="BB96" s="342"/>
      <c r="BC96" s="174">
        <f>IF(OR(IF(INDEX(Команды!$A$2:$AN$7500,MATCH(BC$3,Команды!$A$2:$A$7500,0),$E96+2)=Команды!$AJ$2,TRUE,FALSE),IF(INDEX(Команды!$A$2:$AN$7500,MATCH(BC$3,Команды!$A$2:$A$7500,0),$E96+2)=Команды!$AJ$3,TRUE,FALSE),IF(INDEX(Команды!$A$2:$AN$7500,MATCH(BC$3,Команды!$A$2:$A$7500,0),$E96+2)=Команды!$AJ$4,TRUE,FALSE),IF(INDEX(Команды!$A$2:$AN$7500,MATCH(BC$3,Команды!$A$2:$A$7500,0),$E96+2)=Команды!$AJ$5,TRUE,FALSE),IF(INDEX(Команды!$A$2:$AN$7500,MATCH(BC$3,Команды!$A$2:$A$7500,0),$E96+2)=Команды!$AJ$6,TRUE,FALSE),IF(INDEX(Команды!$A$2:$AN$7500,MATCH(BC$3,Команды!$A$2:$A$7500,0),$E96+2)=Команды!$AJ$7,TRUE,FALSE),IF(INDEX(Команды!$A$2:$AN$7500,MATCH(BC$3,Команды!$A$2:$A$7500,0),$E96+2)=Команды!$AJ$8,TRUE,FALSE),IF(INDEX(Команды!$A$2:$AN$7500,MATCH(BC$3,Команды!$A$2:$A$7500,0),$E96+2)=Команды!$AJ$9,TRUE,FALSE),IF(INDEX(Команды!$A$2:$AN$7500,MATCH(BC$3,Команды!$A$2:$A$7500,0),$E96+2)=Команды!$AJ$10,TRUE,FALSE),IF(INDEX(Команды!$A$2:$AN$7500,MATCH(BC$3,Команды!$A$2:$A$7500,0),$E96+2)=Команды!$AJ$11,TRUE,FALSE),IF(INDEX(Команды!$A$2:$AN$7500,MATCH(BC$3,Команды!$A$2:$A$7500,0),$E96+2)=Команды!$AJ$12,TRUE,FALSE),IF(INDEX(Команды!$A$2:$AN$7500,MATCH(BC$3,Команды!$A$2:$A$7500,0),$E96+2)=Команды!$AJ$13,TRUE,FALSE),IF(INDEX(Команды!$A$2:$AN$7500,MATCH(BC$3,Команды!$A$2:$A$7500,0),$E96+2)=Команды!$AJ$14,TRUE,FALSE),IF(INDEX(Команды!$A$2:$AN$7500,MATCH(BC$3,Команды!$A$2:$A$7500,0),$E96+2)=Команды!$AJ$15,TRUE,FALSE),IF(INDEX(Команды!$A$2:$AN$7500,MATCH(BC$3,Команды!$A$2:$A$7500,0),$E96+2)=Команды!$AJ$16,TRUE,FALSE),,IF(INDEX(Команды!$A$2:$AN$7500,MATCH(BC$3,Команды!$A$2:$A$7500,0),$E96+2)=Команды!$AJ$17,TRUE,FALSE),,IF(INDEX(Команды!$A$2:$AN$7500,MATCH(BC$3,Команды!$A$2:$A$7500,0),$E96+2)=Команды!$AJ$18,TRUE,FALSE),,IF(INDEX(Команды!$A$2:$AN$7500,MATCH(BC$3,Команды!$A$2:$A$7500,0),$E96+2)=Команды!$AJ$19,TRUE,FALSE)),INDEX(Команды!$AJ$2:$AK$19,MATCH(INDEX(Команды!$A$2:$AN$7500,MATCH(BC$3,Команды!$A$2:$A$7500,0),$E96+2),Команды!$AJ$2:$AJ$19,0),2),0)</f>
        <v>0</v>
      </c>
      <c r="BD96" s="175">
        <f>IF(OR(IF(INDEX(Команды!$A$2:$AN$7500,MATCH(BC$3,Команды!$A$2:$A$7500,0),$E96+2)=Команды!$AJ$2,TRUE,FALSE),IF(INDEX(Команды!$A$2:$AN$7500,MATCH(BC$3,Команды!$A$2:$A$7500,0),$E96+2)=Команды!$AJ$3,TRUE,FALSE),IF(INDEX(Команды!$A$2:$AN$7500,MATCH(BC$3,Команды!$A$2:$A$7500,0),$E96+2)=Команды!$AJ$4,TRUE,FALSE),IF(INDEX(Команды!$A$2:$AN$7500,MATCH(BC$3,Команды!$A$2:$A$7500,0),$E96+2)=Команды!$AJ$5,TRUE,FALSE),IF(INDEX(Команды!$A$2:$AN$7500,MATCH(BC$3,Команды!$A$2:$A$7500,0),$E96+2)=Команды!$AJ$6,TRUE,FALSE),IF(INDEX(Команды!$A$2:$AN$7500,MATCH(BC$3,Команды!$A$2:$A$7500,0),$E96+2)=Команды!$AJ$7,TRUE,FALSE),IF(INDEX(Команды!$A$2:$AN$7500,MATCH(BC$3,Команды!$A$2:$A$7500,0),$E96+2)=Команды!$AJ$8,TRUE,FALSE),IF(INDEX(Команды!$A$2:$AN$7500,MATCH(BC$3,Команды!$A$2:$A$7500,0),$E96+2)=Команды!$AJ$9,TRUE,FALSE),IF(INDEX(Команды!$A$2:$AN$7500,MATCH(BC$3,Команды!$A$2:$A$7500,0),$E96+2)=Команды!$AJ$10,TRUE,FALSE),IF(INDEX(Команды!$A$2:$AN$7500,MATCH(BC$3,Команды!$A$2:$A$7500,0),$E96+2)=Команды!$AJ$11,TRUE,FALSE),IF(INDEX(Команды!$A$2:$AN$7500,MATCH(BC$3,Команды!$A$2:$A$7500,0),$E96+2)=Команды!$AJ$12,TRUE,FALSE),IF(INDEX(Команды!$A$2:$AN$7500,MATCH(BC$3,Команды!$A$2:$A$7500,0),$E96+2)=Команды!$AJ$13,TRUE,FALSE),IF(INDEX(Команды!$A$2:$AN$7500,MATCH(BC$3,Команды!$A$2:$A$7500,0),$E96+2)=Команды!$AJ$14,TRUE,FALSE),IF(INDEX(Команды!$A$2:$AN$7500,MATCH(BC$3,Команды!$A$2:$A$7500,0),$E96+2)=Команды!$AJ$15,TRUE,FALSE),IF(INDEX(Команды!$A$2:$AN$7500,MATCH(BC$3,Команды!$A$2:$A$7500,0),$E96+2)=Команды!$AJ$16,TRUE,FALSE),IF(INDEX(Команды!$A$2:$AN$7500,MATCH(BC$3,Команды!$A$2:$A$7500,0),$E96+2)=Команды!$AJ$17,TRUE,FALSE),IF(INDEX(Команды!$A$2:$AN$7500,MATCH(BC$3,Команды!$A$2:$A$7500,0),$E96+2)=Команды!$AJ$18,TRUE,FALSE),IF(INDEX(Команды!$A$2:$AN$7500,MATCH(BC$3,Команды!$A$2:$A$7500,0),$E96+2)=Команды!$AJ$19,TRUE,FALSE)),INDEX(Команды!$AJ$2:$AL$19,MATCH(INDEX(Команды!$A$2:$AN$7500,MATCH(BC$3,Команды!$A$2:$A$7500,0),$E96+2),Команды!$AJ$2:$AJ$19,0),3),0)</f>
        <v>0</v>
      </c>
      <c r="BE96" s="342"/>
      <c r="BF96" s="174">
        <f>IF(OR(IF(INDEX(Команды!$A$2:$AN$7500,MATCH(BF$3,Команды!$A$2:$A$7500,0),$E96+2)=Команды!$AJ$2,TRUE,FALSE),IF(INDEX(Команды!$A$2:$AN$7500,MATCH(BF$3,Команды!$A$2:$A$7500,0),$E96+2)=Команды!$AJ$3,TRUE,FALSE),IF(INDEX(Команды!$A$2:$AN$7500,MATCH(BF$3,Команды!$A$2:$A$7500,0),$E96+2)=Команды!$AJ$4,TRUE,FALSE),IF(INDEX(Команды!$A$2:$AN$7500,MATCH(BF$3,Команды!$A$2:$A$7500,0),$E96+2)=Команды!$AJ$5,TRUE,FALSE),IF(INDEX(Команды!$A$2:$AN$7500,MATCH(BF$3,Команды!$A$2:$A$7500,0),$E96+2)=Команды!$AJ$6,TRUE,FALSE),IF(INDEX(Команды!$A$2:$AN$7500,MATCH(BF$3,Команды!$A$2:$A$7500,0),$E96+2)=Команды!$AJ$7,TRUE,FALSE),IF(INDEX(Команды!$A$2:$AN$7500,MATCH(BF$3,Команды!$A$2:$A$7500,0),$E96+2)=Команды!$AJ$8,TRUE,FALSE),IF(INDEX(Команды!$A$2:$AN$7500,MATCH(BF$3,Команды!$A$2:$A$7500,0),$E96+2)=Команды!$AJ$9,TRUE,FALSE),IF(INDEX(Команды!$A$2:$AN$7500,MATCH(BF$3,Команды!$A$2:$A$7500,0),$E96+2)=Команды!$AJ$10,TRUE,FALSE),IF(INDEX(Команды!$A$2:$AN$7500,MATCH(BF$3,Команды!$A$2:$A$7500,0),$E96+2)=Команды!$AJ$11,TRUE,FALSE),IF(INDEX(Команды!$A$2:$AN$7500,MATCH(BF$3,Команды!$A$2:$A$7500,0),$E96+2)=Команды!$AJ$12,TRUE,FALSE),IF(INDEX(Команды!$A$2:$AN$7500,MATCH(BF$3,Команды!$A$2:$A$7500,0),$E96+2)=Команды!$AJ$13,TRUE,FALSE),IF(INDEX(Команды!$A$2:$AN$7500,MATCH(BF$3,Команды!$A$2:$A$7500,0),$E96+2)=Команды!$AJ$14,TRUE,FALSE),IF(INDEX(Команды!$A$2:$AN$7500,MATCH(BF$3,Команды!$A$2:$A$7500,0),$E96+2)=Команды!$AJ$15,TRUE,FALSE),IF(INDEX(Команды!$A$2:$AN$7500,MATCH(BF$3,Команды!$A$2:$A$7500,0),$E96+2)=Команды!$AJ$16,TRUE,FALSE),,IF(INDEX(Команды!$A$2:$AN$7500,MATCH(BF$3,Команды!$A$2:$A$7500,0),$E96+2)=Команды!$AJ$17,TRUE,FALSE),,IF(INDEX(Команды!$A$2:$AN$7500,MATCH(BF$3,Команды!$A$2:$A$7500,0),$E96+2)=Команды!$AJ$18,TRUE,FALSE),,IF(INDEX(Команды!$A$2:$AN$7500,MATCH(BF$3,Команды!$A$2:$A$7500,0),$E96+2)=Команды!$AJ$19,TRUE,FALSE)),INDEX(Команды!$AJ$2:$AK$19,MATCH(INDEX(Команды!$A$2:$AN$7500,MATCH(BF$3,Команды!$A$2:$A$7500,0),$E96+2),Команды!$AJ$2:$AJ$19,0),2),0)</f>
        <v>0</v>
      </c>
      <c r="BG96" s="175">
        <f>IF(OR(IF(INDEX(Команды!$A$2:$AN$7500,MATCH(BF$3,Команды!$A$2:$A$7500,0),$E96+2)=Команды!$AJ$2,TRUE,FALSE),IF(INDEX(Команды!$A$2:$AN$7500,MATCH(BF$3,Команды!$A$2:$A$7500,0),$E96+2)=Команды!$AJ$3,TRUE,FALSE),IF(INDEX(Команды!$A$2:$AN$7500,MATCH(BF$3,Команды!$A$2:$A$7500,0),$E96+2)=Команды!$AJ$4,TRUE,FALSE),IF(INDEX(Команды!$A$2:$AN$7500,MATCH(BF$3,Команды!$A$2:$A$7500,0),$E96+2)=Команды!$AJ$5,TRUE,FALSE),IF(INDEX(Команды!$A$2:$AN$7500,MATCH(BF$3,Команды!$A$2:$A$7500,0),$E96+2)=Команды!$AJ$6,TRUE,FALSE),IF(INDEX(Команды!$A$2:$AN$7500,MATCH(BF$3,Команды!$A$2:$A$7500,0),$E96+2)=Команды!$AJ$7,TRUE,FALSE),IF(INDEX(Команды!$A$2:$AN$7500,MATCH(BF$3,Команды!$A$2:$A$7500,0),$E96+2)=Команды!$AJ$8,TRUE,FALSE),IF(INDEX(Команды!$A$2:$AN$7500,MATCH(BF$3,Команды!$A$2:$A$7500,0),$E96+2)=Команды!$AJ$9,TRUE,FALSE),IF(INDEX(Команды!$A$2:$AN$7500,MATCH(BF$3,Команды!$A$2:$A$7500,0),$E96+2)=Команды!$AJ$10,TRUE,FALSE),IF(INDEX(Команды!$A$2:$AN$7500,MATCH(BF$3,Команды!$A$2:$A$7500,0),$E96+2)=Команды!$AJ$11,TRUE,FALSE),IF(INDEX(Команды!$A$2:$AN$7500,MATCH(BF$3,Команды!$A$2:$A$7500,0),$E96+2)=Команды!$AJ$12,TRUE,FALSE),IF(INDEX(Команды!$A$2:$AN$7500,MATCH(BF$3,Команды!$A$2:$A$7500,0),$E96+2)=Команды!$AJ$13,TRUE,FALSE),IF(INDEX(Команды!$A$2:$AN$7500,MATCH(BF$3,Команды!$A$2:$A$7500,0),$E96+2)=Команды!$AJ$14,TRUE,FALSE),IF(INDEX(Команды!$A$2:$AN$7500,MATCH(BF$3,Команды!$A$2:$A$7500,0),$E96+2)=Команды!$AJ$15,TRUE,FALSE),IF(INDEX(Команды!$A$2:$AN$7500,MATCH(BF$3,Команды!$A$2:$A$7500,0),$E96+2)=Команды!$AJ$16,TRUE,FALSE),IF(INDEX(Команды!$A$2:$AN$7500,MATCH(BF$3,Команды!$A$2:$A$7500,0),$E96+2)=Команды!$AJ$17,TRUE,FALSE),IF(INDEX(Команды!$A$2:$AN$7500,MATCH(BF$3,Команды!$A$2:$A$7500,0),$E96+2)=Команды!$AJ$18,TRUE,FALSE),IF(INDEX(Команды!$A$2:$AN$7500,MATCH(BF$3,Команды!$A$2:$A$7500,0),$E96+2)=Команды!$AJ$19,TRUE,FALSE)),INDEX(Команды!$AJ$2:$AL$19,MATCH(INDEX(Команды!$A$2:$AN$7500,MATCH(BF$3,Команды!$A$2:$A$7500,0),$E96+2),Команды!$AJ$2:$AJ$19,0),3),0)</f>
        <v>0</v>
      </c>
      <c r="BH96" s="342"/>
      <c r="BI96" s="174">
        <f>IF(OR(IF(INDEX(Команды!$A$2:$AN$7500,MATCH(BI$3,Команды!$A$2:$A$7500,0),$E96+2)=Команды!$AJ$2,TRUE,FALSE),IF(INDEX(Команды!$A$2:$AN$7500,MATCH(BI$3,Команды!$A$2:$A$7500,0),$E96+2)=Команды!$AJ$3,TRUE,FALSE),IF(INDEX(Команды!$A$2:$AN$7500,MATCH(BI$3,Команды!$A$2:$A$7500,0),$E96+2)=Команды!$AJ$4,TRUE,FALSE),IF(INDEX(Команды!$A$2:$AN$7500,MATCH(BI$3,Команды!$A$2:$A$7500,0),$E96+2)=Команды!$AJ$5,TRUE,FALSE),IF(INDEX(Команды!$A$2:$AN$7500,MATCH(BI$3,Команды!$A$2:$A$7500,0),$E96+2)=Команды!$AJ$6,TRUE,FALSE),IF(INDEX(Команды!$A$2:$AN$7500,MATCH(BI$3,Команды!$A$2:$A$7500,0),$E96+2)=Команды!$AJ$7,TRUE,FALSE),IF(INDEX(Команды!$A$2:$AN$7500,MATCH(BI$3,Команды!$A$2:$A$7500,0),$E96+2)=Команды!$AJ$8,TRUE,FALSE),IF(INDEX(Команды!$A$2:$AN$7500,MATCH(BI$3,Команды!$A$2:$A$7500,0),$E96+2)=Команды!$AJ$9,TRUE,FALSE),IF(INDEX(Команды!$A$2:$AN$7500,MATCH(BI$3,Команды!$A$2:$A$7500,0),$E96+2)=Команды!$AJ$10,TRUE,FALSE),IF(INDEX(Команды!$A$2:$AN$7500,MATCH(BI$3,Команды!$A$2:$A$7500,0),$E96+2)=Команды!$AJ$11,TRUE,FALSE),IF(INDEX(Команды!$A$2:$AN$7500,MATCH(BI$3,Команды!$A$2:$A$7500,0),$E96+2)=Команды!$AJ$12,TRUE,FALSE),IF(INDEX(Команды!$A$2:$AN$7500,MATCH(BI$3,Команды!$A$2:$A$7500,0),$E96+2)=Команды!$AJ$13,TRUE,FALSE),IF(INDEX(Команды!$A$2:$AN$7500,MATCH(BI$3,Команды!$A$2:$A$7500,0),$E96+2)=Команды!$AJ$14,TRUE,FALSE),IF(INDEX(Команды!$A$2:$AN$7500,MATCH(BI$3,Команды!$A$2:$A$7500,0),$E96+2)=Команды!$AJ$15,TRUE,FALSE),IF(INDEX(Команды!$A$2:$AN$7500,MATCH(BI$3,Команды!$A$2:$A$7500,0),$E96+2)=Команды!$AJ$16,TRUE,FALSE),,IF(INDEX(Команды!$A$2:$AN$7500,MATCH(BI$3,Команды!$A$2:$A$7500,0),$E96+2)=Команды!$AJ$17,TRUE,FALSE),,IF(INDEX(Команды!$A$2:$AN$7500,MATCH(BI$3,Команды!$A$2:$A$7500,0),$E96+2)=Команды!$AJ$18,TRUE,FALSE),,IF(INDEX(Команды!$A$2:$AN$7500,MATCH(BI$3,Команды!$A$2:$A$7500,0),$E96+2)=Команды!$AJ$19,TRUE,FALSE)),INDEX(Команды!$AJ$2:$AK$19,MATCH(INDEX(Команды!$A$2:$AN$7500,MATCH(BI$3,Команды!$A$2:$A$7500,0),$E96+2),Команды!$AJ$2:$AJ$19,0),2),0)</f>
        <v>0</v>
      </c>
      <c r="BJ96" s="175">
        <f>IF(OR(IF(INDEX(Команды!$A$2:$AN$7500,MATCH(BI$3,Команды!$A$2:$A$7500,0),$E96+2)=Команды!$AJ$2,TRUE,FALSE),IF(INDEX(Команды!$A$2:$AN$7500,MATCH(BI$3,Команды!$A$2:$A$7500,0),$E96+2)=Команды!$AJ$3,TRUE,FALSE),IF(INDEX(Команды!$A$2:$AN$7500,MATCH(BI$3,Команды!$A$2:$A$7500,0),$E96+2)=Команды!$AJ$4,TRUE,FALSE),IF(INDEX(Команды!$A$2:$AN$7500,MATCH(BI$3,Команды!$A$2:$A$7500,0),$E96+2)=Команды!$AJ$5,TRUE,FALSE),IF(INDEX(Команды!$A$2:$AN$7500,MATCH(BI$3,Команды!$A$2:$A$7500,0),$E96+2)=Команды!$AJ$6,TRUE,FALSE),IF(INDEX(Команды!$A$2:$AN$7500,MATCH(BI$3,Команды!$A$2:$A$7500,0),$E96+2)=Команды!$AJ$7,TRUE,FALSE),IF(INDEX(Команды!$A$2:$AN$7500,MATCH(BI$3,Команды!$A$2:$A$7500,0),$E96+2)=Команды!$AJ$8,TRUE,FALSE),IF(INDEX(Команды!$A$2:$AN$7500,MATCH(BI$3,Команды!$A$2:$A$7500,0),$E96+2)=Команды!$AJ$9,TRUE,FALSE),IF(INDEX(Команды!$A$2:$AN$7500,MATCH(BI$3,Команды!$A$2:$A$7500,0),$E96+2)=Команды!$AJ$10,TRUE,FALSE),IF(INDEX(Команды!$A$2:$AN$7500,MATCH(BI$3,Команды!$A$2:$A$7500,0),$E96+2)=Команды!$AJ$11,TRUE,FALSE),IF(INDEX(Команды!$A$2:$AN$7500,MATCH(BI$3,Команды!$A$2:$A$7500,0),$E96+2)=Команды!$AJ$12,TRUE,FALSE),IF(INDEX(Команды!$A$2:$AN$7500,MATCH(BI$3,Команды!$A$2:$A$7500,0),$E96+2)=Команды!$AJ$13,TRUE,FALSE),IF(INDEX(Команды!$A$2:$AN$7500,MATCH(BI$3,Команды!$A$2:$A$7500,0),$E96+2)=Команды!$AJ$14,TRUE,FALSE),IF(INDEX(Команды!$A$2:$AN$7500,MATCH(BI$3,Команды!$A$2:$A$7500,0),$E96+2)=Команды!$AJ$15,TRUE,FALSE),IF(INDEX(Команды!$A$2:$AN$7500,MATCH(BI$3,Команды!$A$2:$A$7500,0),$E96+2)=Команды!$AJ$16,TRUE,FALSE),IF(INDEX(Команды!$A$2:$AN$7500,MATCH(BI$3,Команды!$A$2:$A$7500,0),$E96+2)=Команды!$AJ$17,TRUE,FALSE),IF(INDEX(Команды!$A$2:$AN$7500,MATCH(BI$3,Команды!$A$2:$A$7500,0),$E96+2)=Команды!$AJ$18,TRUE,FALSE),IF(INDEX(Команды!$A$2:$AN$7500,MATCH(BI$3,Команды!$A$2:$A$7500,0),$E96+2)=Команды!$AJ$19,TRUE,FALSE)),INDEX(Команды!$AJ$2:$AL$19,MATCH(INDEX(Команды!$A$2:$AN$7500,MATCH(BI$3,Команды!$A$2:$A$7500,0),$E96+2),Команды!$AJ$2:$AJ$19,0),3),0)</f>
        <v>0</v>
      </c>
      <c r="BK96" s="342"/>
      <c r="BL96" s="174">
        <f>IF(OR(IF(INDEX(Команды!$A$2:$AN$7500,MATCH(BL$3,Команды!$A$2:$A$7500,0),$E96+2)=Команды!$AJ$2,TRUE,FALSE),IF(INDEX(Команды!$A$2:$AN$7500,MATCH(BL$3,Команды!$A$2:$A$7500,0),$E96+2)=Команды!$AJ$3,TRUE,FALSE),IF(INDEX(Команды!$A$2:$AN$7500,MATCH(BL$3,Команды!$A$2:$A$7500,0),$E96+2)=Команды!$AJ$4,TRUE,FALSE),IF(INDEX(Команды!$A$2:$AN$7500,MATCH(BL$3,Команды!$A$2:$A$7500,0),$E96+2)=Команды!$AJ$5,TRUE,FALSE),IF(INDEX(Команды!$A$2:$AN$7500,MATCH(BL$3,Команды!$A$2:$A$7500,0),$E96+2)=Команды!$AJ$6,TRUE,FALSE),IF(INDEX(Команды!$A$2:$AN$7500,MATCH(BL$3,Команды!$A$2:$A$7500,0),$E96+2)=Команды!$AJ$7,TRUE,FALSE),IF(INDEX(Команды!$A$2:$AN$7500,MATCH(BL$3,Команды!$A$2:$A$7500,0),$E96+2)=Команды!$AJ$8,TRUE,FALSE),IF(INDEX(Команды!$A$2:$AN$7500,MATCH(BL$3,Команды!$A$2:$A$7500,0),$E96+2)=Команды!$AJ$9,TRUE,FALSE),IF(INDEX(Команды!$A$2:$AN$7500,MATCH(BL$3,Команды!$A$2:$A$7500,0),$E96+2)=Команды!$AJ$10,TRUE,FALSE),IF(INDEX(Команды!$A$2:$AN$7500,MATCH(BL$3,Команды!$A$2:$A$7500,0),$E96+2)=Команды!$AJ$11,TRUE,FALSE),IF(INDEX(Команды!$A$2:$AN$7500,MATCH(BL$3,Команды!$A$2:$A$7500,0),$E96+2)=Команды!$AJ$12,TRUE,FALSE),IF(INDEX(Команды!$A$2:$AN$7500,MATCH(BL$3,Команды!$A$2:$A$7500,0),$E96+2)=Команды!$AJ$13,TRUE,FALSE),IF(INDEX(Команды!$A$2:$AN$7500,MATCH(BL$3,Команды!$A$2:$A$7500,0),$E96+2)=Команды!$AJ$14,TRUE,FALSE),IF(INDEX(Команды!$A$2:$AN$7500,MATCH(BL$3,Команды!$A$2:$A$7500,0),$E96+2)=Команды!$AJ$15,TRUE,FALSE),IF(INDEX(Команды!$A$2:$AN$7500,MATCH(BL$3,Команды!$A$2:$A$7500,0),$E96+2)=Команды!$AJ$16,TRUE,FALSE),,IF(INDEX(Команды!$A$2:$AN$7500,MATCH(BL$3,Команды!$A$2:$A$7500,0),$E96+2)=Команды!$AJ$17,TRUE,FALSE),,IF(INDEX(Команды!$A$2:$AN$7500,MATCH(BL$3,Команды!$A$2:$A$7500,0),$E96+2)=Команды!$AJ$18,TRUE,FALSE),,IF(INDEX(Команды!$A$2:$AN$7500,MATCH(BL$3,Команды!$A$2:$A$7500,0),$E96+2)=Команды!$AJ$19,TRUE,FALSE)),INDEX(Команды!$AJ$2:$AK$19,MATCH(INDEX(Команды!$A$2:$AN$7500,MATCH(BL$3,Команды!$A$2:$A$7500,0),$E96+2),Команды!$AJ$2:$AJ$19,0),2),0)</f>
        <v>0</v>
      </c>
      <c r="BM96" s="175">
        <f>IF(OR(IF(INDEX(Команды!$A$2:$AN$7500,MATCH(BL$3,Команды!$A$2:$A$7500,0),$E96+2)=Команды!$AJ$2,TRUE,FALSE),IF(INDEX(Команды!$A$2:$AN$7500,MATCH(BL$3,Команды!$A$2:$A$7500,0),$E96+2)=Команды!$AJ$3,TRUE,FALSE),IF(INDEX(Команды!$A$2:$AN$7500,MATCH(BL$3,Команды!$A$2:$A$7500,0),$E96+2)=Команды!$AJ$4,TRUE,FALSE),IF(INDEX(Команды!$A$2:$AN$7500,MATCH(BL$3,Команды!$A$2:$A$7500,0),$E96+2)=Команды!$AJ$5,TRUE,FALSE),IF(INDEX(Команды!$A$2:$AN$7500,MATCH(BL$3,Команды!$A$2:$A$7500,0),$E96+2)=Команды!$AJ$6,TRUE,FALSE),IF(INDEX(Команды!$A$2:$AN$7500,MATCH(BL$3,Команды!$A$2:$A$7500,0),$E96+2)=Команды!$AJ$7,TRUE,FALSE),IF(INDEX(Команды!$A$2:$AN$7500,MATCH(BL$3,Команды!$A$2:$A$7500,0),$E96+2)=Команды!$AJ$8,TRUE,FALSE),IF(INDEX(Команды!$A$2:$AN$7500,MATCH(BL$3,Команды!$A$2:$A$7500,0),$E96+2)=Команды!$AJ$9,TRUE,FALSE),IF(INDEX(Команды!$A$2:$AN$7500,MATCH(BL$3,Команды!$A$2:$A$7500,0),$E96+2)=Команды!$AJ$10,TRUE,FALSE),IF(INDEX(Команды!$A$2:$AN$7500,MATCH(BL$3,Команды!$A$2:$A$7500,0),$E96+2)=Команды!$AJ$11,TRUE,FALSE),IF(INDEX(Команды!$A$2:$AN$7500,MATCH(BL$3,Команды!$A$2:$A$7500,0),$E96+2)=Команды!$AJ$12,TRUE,FALSE),IF(INDEX(Команды!$A$2:$AN$7500,MATCH(BL$3,Команды!$A$2:$A$7500,0),$E96+2)=Команды!$AJ$13,TRUE,FALSE),IF(INDEX(Команды!$A$2:$AN$7500,MATCH(BL$3,Команды!$A$2:$A$7500,0),$E96+2)=Команды!$AJ$14,TRUE,FALSE),IF(INDEX(Команды!$A$2:$AN$7500,MATCH(BL$3,Команды!$A$2:$A$7500,0),$E96+2)=Команды!$AJ$15,TRUE,FALSE),IF(INDEX(Команды!$A$2:$AN$7500,MATCH(BL$3,Команды!$A$2:$A$7500,0),$E96+2)=Команды!$AJ$16,TRUE,FALSE),IF(INDEX(Команды!$A$2:$AN$7500,MATCH(BL$3,Команды!$A$2:$A$7500,0),$E96+2)=Команды!$AJ$17,TRUE,FALSE),IF(INDEX(Команды!$A$2:$AN$7500,MATCH(BL$3,Команды!$A$2:$A$7500,0),$E96+2)=Команды!$AJ$18,TRUE,FALSE),IF(INDEX(Команды!$A$2:$AN$7500,MATCH(BL$3,Команды!$A$2:$A$7500,0),$E96+2)=Команды!$AJ$19,TRUE,FALSE)),INDEX(Команды!$AJ$2:$AL$19,MATCH(INDEX(Команды!$A$2:$AN$7500,MATCH(BL$3,Команды!$A$2:$A$7500,0),$E96+2),Команды!$AJ$2:$AJ$19,0),3),0)</f>
        <v>0</v>
      </c>
      <c r="BN96" s="342"/>
      <c r="BO96" s="174">
        <f>IF(OR(IF(INDEX(Команды!$A$2:$AN$7500,MATCH(BO$3,Команды!$A$2:$A$7500,0),$E96+2)=Команды!$AJ$2,TRUE,FALSE),IF(INDEX(Команды!$A$2:$AN$7500,MATCH(BO$3,Команды!$A$2:$A$7500,0),$E96+2)=Команды!$AJ$3,TRUE,FALSE),IF(INDEX(Команды!$A$2:$AN$7500,MATCH(BO$3,Команды!$A$2:$A$7500,0),$E96+2)=Команды!$AJ$4,TRUE,FALSE),IF(INDEX(Команды!$A$2:$AN$7500,MATCH(BO$3,Команды!$A$2:$A$7500,0),$E96+2)=Команды!$AJ$5,TRUE,FALSE),IF(INDEX(Команды!$A$2:$AN$7500,MATCH(BO$3,Команды!$A$2:$A$7500,0),$E96+2)=Команды!$AJ$6,TRUE,FALSE),IF(INDEX(Команды!$A$2:$AN$7500,MATCH(BO$3,Команды!$A$2:$A$7500,0),$E96+2)=Команды!$AJ$7,TRUE,FALSE),IF(INDEX(Команды!$A$2:$AN$7500,MATCH(BO$3,Команды!$A$2:$A$7500,0),$E96+2)=Команды!$AJ$8,TRUE,FALSE),IF(INDEX(Команды!$A$2:$AN$7500,MATCH(BO$3,Команды!$A$2:$A$7500,0),$E96+2)=Команды!$AJ$9,TRUE,FALSE),IF(INDEX(Команды!$A$2:$AN$7500,MATCH(BO$3,Команды!$A$2:$A$7500,0),$E96+2)=Команды!$AJ$10,TRUE,FALSE),IF(INDEX(Команды!$A$2:$AN$7500,MATCH(BO$3,Команды!$A$2:$A$7500,0),$E96+2)=Команды!$AJ$11,TRUE,FALSE),IF(INDEX(Команды!$A$2:$AN$7500,MATCH(BO$3,Команды!$A$2:$A$7500,0),$E96+2)=Команды!$AJ$12,TRUE,FALSE),IF(INDEX(Команды!$A$2:$AN$7500,MATCH(BO$3,Команды!$A$2:$A$7500,0),$E96+2)=Команды!$AJ$13,TRUE,FALSE),IF(INDEX(Команды!$A$2:$AN$7500,MATCH(BO$3,Команды!$A$2:$A$7500,0),$E96+2)=Команды!$AJ$14,TRUE,FALSE),IF(INDEX(Команды!$A$2:$AN$7500,MATCH(BO$3,Команды!$A$2:$A$7500,0),$E96+2)=Команды!$AJ$15,TRUE,FALSE),IF(INDEX(Команды!$A$2:$AN$7500,MATCH(BO$3,Команды!$A$2:$A$7500,0),$E96+2)=Команды!$AJ$16,TRUE,FALSE),,IF(INDEX(Команды!$A$2:$AN$7500,MATCH(BO$3,Команды!$A$2:$A$7500,0),$E96+2)=Команды!$AJ$17,TRUE,FALSE),,IF(INDEX(Команды!$A$2:$AN$7500,MATCH(BO$3,Команды!$A$2:$A$7500,0),$E96+2)=Команды!$AJ$18,TRUE,FALSE),,IF(INDEX(Команды!$A$2:$AN$7500,MATCH(BO$3,Команды!$A$2:$A$7500,0),$E96+2)=Команды!$AJ$19,TRUE,FALSE)),INDEX(Команды!$AJ$2:$AK$19,MATCH(INDEX(Команды!$A$2:$AN$7500,MATCH(BO$3,Команды!$A$2:$A$7500,0),$E96+2),Команды!$AJ$2:$AJ$19,0),2),0)</f>
        <v>0</v>
      </c>
      <c r="BP96" s="175">
        <f>IF(OR(IF(INDEX(Команды!$A$2:$AN$7500,MATCH(BO$3,Команды!$A$2:$A$7500,0),$E96+2)=Команды!$AJ$2,TRUE,FALSE),IF(INDEX(Команды!$A$2:$AN$7500,MATCH(BO$3,Команды!$A$2:$A$7500,0),$E96+2)=Команды!$AJ$3,TRUE,FALSE),IF(INDEX(Команды!$A$2:$AN$7500,MATCH(BO$3,Команды!$A$2:$A$7500,0),$E96+2)=Команды!$AJ$4,TRUE,FALSE),IF(INDEX(Команды!$A$2:$AN$7500,MATCH(BO$3,Команды!$A$2:$A$7500,0),$E96+2)=Команды!$AJ$5,TRUE,FALSE),IF(INDEX(Команды!$A$2:$AN$7500,MATCH(BO$3,Команды!$A$2:$A$7500,0),$E96+2)=Команды!$AJ$6,TRUE,FALSE),IF(INDEX(Команды!$A$2:$AN$7500,MATCH(BO$3,Команды!$A$2:$A$7500,0),$E96+2)=Команды!$AJ$7,TRUE,FALSE),IF(INDEX(Команды!$A$2:$AN$7500,MATCH(BO$3,Команды!$A$2:$A$7500,0),$E96+2)=Команды!$AJ$8,TRUE,FALSE),IF(INDEX(Команды!$A$2:$AN$7500,MATCH(BO$3,Команды!$A$2:$A$7500,0),$E96+2)=Команды!$AJ$9,TRUE,FALSE),IF(INDEX(Команды!$A$2:$AN$7500,MATCH(BO$3,Команды!$A$2:$A$7500,0),$E96+2)=Команды!$AJ$10,TRUE,FALSE),IF(INDEX(Команды!$A$2:$AN$7500,MATCH(BO$3,Команды!$A$2:$A$7500,0),$E96+2)=Команды!$AJ$11,TRUE,FALSE),IF(INDEX(Команды!$A$2:$AN$7500,MATCH(BO$3,Команды!$A$2:$A$7500,0),$E96+2)=Команды!$AJ$12,TRUE,FALSE),IF(INDEX(Команды!$A$2:$AN$7500,MATCH(BO$3,Команды!$A$2:$A$7500,0),$E96+2)=Команды!$AJ$13,TRUE,FALSE),IF(INDEX(Команды!$A$2:$AN$7500,MATCH(BO$3,Команды!$A$2:$A$7500,0),$E96+2)=Команды!$AJ$14,TRUE,FALSE),IF(INDEX(Команды!$A$2:$AN$7500,MATCH(BO$3,Команды!$A$2:$A$7500,0),$E96+2)=Команды!$AJ$15,TRUE,FALSE),IF(INDEX(Команды!$A$2:$AN$7500,MATCH(BO$3,Команды!$A$2:$A$7500,0),$E96+2)=Команды!$AJ$16,TRUE,FALSE),IF(INDEX(Команды!$A$2:$AN$7500,MATCH(BO$3,Команды!$A$2:$A$7500,0),$E96+2)=Команды!$AJ$17,TRUE,FALSE),IF(INDEX(Команды!$A$2:$AN$7500,MATCH(BO$3,Команды!$A$2:$A$7500,0),$E96+2)=Команды!$AJ$18,TRUE,FALSE),IF(INDEX(Команды!$A$2:$AN$7500,MATCH(BO$3,Команды!$A$2:$A$7500,0),$E96+2)=Команды!$AJ$19,TRUE,FALSE)),INDEX(Команды!$AJ$2:$AL$19,MATCH(INDEX(Команды!$A$2:$AN$7500,MATCH(BO$3,Команды!$A$2:$A$7500,0),$E96+2),Команды!$AJ$2:$AJ$19,0),3),0)</f>
        <v>0</v>
      </c>
      <c r="BQ96" s="342"/>
      <c r="BR96" s="174">
        <f>IF(OR(IF(INDEX(Команды!$A$2:$AN$7500,MATCH(BR$3,Команды!$A$2:$A$7500,0),$E96+2)=Команды!$AJ$2,TRUE,FALSE),IF(INDEX(Команды!$A$2:$AN$7500,MATCH(BR$3,Команды!$A$2:$A$7500,0),$E96+2)=Команды!$AJ$3,TRUE,FALSE),IF(INDEX(Команды!$A$2:$AN$7500,MATCH(BR$3,Команды!$A$2:$A$7500,0),$E96+2)=Команды!$AJ$4,TRUE,FALSE),IF(INDEX(Команды!$A$2:$AN$7500,MATCH(BR$3,Команды!$A$2:$A$7500,0),$E96+2)=Команды!$AJ$5,TRUE,FALSE),IF(INDEX(Команды!$A$2:$AN$7500,MATCH(BR$3,Команды!$A$2:$A$7500,0),$E96+2)=Команды!$AJ$6,TRUE,FALSE),IF(INDEX(Команды!$A$2:$AN$7500,MATCH(BR$3,Команды!$A$2:$A$7500,0),$E96+2)=Команды!$AJ$7,TRUE,FALSE),IF(INDEX(Команды!$A$2:$AN$7500,MATCH(BR$3,Команды!$A$2:$A$7500,0),$E96+2)=Команды!$AJ$8,TRUE,FALSE),IF(INDEX(Команды!$A$2:$AN$7500,MATCH(BR$3,Команды!$A$2:$A$7500,0),$E96+2)=Команды!$AJ$9,TRUE,FALSE),IF(INDEX(Команды!$A$2:$AN$7500,MATCH(BR$3,Команды!$A$2:$A$7500,0),$E96+2)=Команды!$AJ$10,TRUE,FALSE),IF(INDEX(Команды!$A$2:$AN$7500,MATCH(BR$3,Команды!$A$2:$A$7500,0),$E96+2)=Команды!$AJ$11,TRUE,FALSE),IF(INDEX(Команды!$A$2:$AN$7500,MATCH(BR$3,Команды!$A$2:$A$7500,0),$E96+2)=Команды!$AJ$12,TRUE,FALSE),IF(INDEX(Команды!$A$2:$AN$7500,MATCH(BR$3,Команды!$A$2:$A$7500,0),$E96+2)=Команды!$AJ$13,TRUE,FALSE),IF(INDEX(Команды!$A$2:$AN$7500,MATCH(BR$3,Команды!$A$2:$A$7500,0),$E96+2)=Команды!$AJ$14,TRUE,FALSE),IF(INDEX(Команды!$A$2:$AN$7500,MATCH(BR$3,Команды!$A$2:$A$7500,0),$E96+2)=Команды!$AJ$15,TRUE,FALSE),IF(INDEX(Команды!$A$2:$AN$7500,MATCH(BR$3,Команды!$A$2:$A$7500,0),$E96+2)=Команды!$AJ$16,TRUE,FALSE),,IF(INDEX(Команды!$A$2:$AN$7500,MATCH(BR$3,Команды!$A$2:$A$7500,0),$E96+2)=Команды!$AJ$17,TRUE,FALSE),,IF(INDEX(Команды!$A$2:$AN$7500,MATCH(BR$3,Команды!$A$2:$A$7500,0),$E96+2)=Команды!$AJ$18,TRUE,FALSE),,IF(INDEX(Команды!$A$2:$AN$7500,MATCH(BR$3,Команды!$A$2:$A$7500,0),$E96+2)=Команды!$AJ$19,TRUE,FALSE)),INDEX(Команды!$AJ$2:$AK$19,MATCH(INDEX(Команды!$A$2:$AN$7500,MATCH(BR$3,Команды!$A$2:$A$7500,0),$E96+2),Команды!$AJ$2:$AJ$19,0),2),0)</f>
        <v>0</v>
      </c>
      <c r="BS96" s="175">
        <f>IF(OR(IF(INDEX(Команды!$A$2:$AN$7500,MATCH(BR$3,Команды!$A$2:$A$7500,0),$E96+2)=Команды!$AJ$2,TRUE,FALSE),IF(INDEX(Команды!$A$2:$AN$7500,MATCH(BR$3,Команды!$A$2:$A$7500,0),$E96+2)=Команды!$AJ$3,TRUE,FALSE),IF(INDEX(Команды!$A$2:$AN$7500,MATCH(BR$3,Команды!$A$2:$A$7500,0),$E96+2)=Команды!$AJ$4,TRUE,FALSE),IF(INDEX(Команды!$A$2:$AN$7500,MATCH(BR$3,Команды!$A$2:$A$7500,0),$E96+2)=Команды!$AJ$5,TRUE,FALSE),IF(INDEX(Команды!$A$2:$AN$7500,MATCH(BR$3,Команды!$A$2:$A$7500,0),$E96+2)=Команды!$AJ$6,TRUE,FALSE),IF(INDEX(Команды!$A$2:$AN$7500,MATCH(BR$3,Команды!$A$2:$A$7500,0),$E96+2)=Команды!$AJ$7,TRUE,FALSE),IF(INDEX(Команды!$A$2:$AN$7500,MATCH(BR$3,Команды!$A$2:$A$7500,0),$E96+2)=Команды!$AJ$8,TRUE,FALSE),IF(INDEX(Команды!$A$2:$AN$7500,MATCH(BR$3,Команды!$A$2:$A$7500,0),$E96+2)=Команды!$AJ$9,TRUE,FALSE),IF(INDEX(Команды!$A$2:$AN$7500,MATCH(BR$3,Команды!$A$2:$A$7500,0),$E96+2)=Команды!$AJ$10,TRUE,FALSE),IF(INDEX(Команды!$A$2:$AN$7500,MATCH(BR$3,Команды!$A$2:$A$7500,0),$E96+2)=Команды!$AJ$11,TRUE,FALSE),IF(INDEX(Команды!$A$2:$AN$7500,MATCH(BR$3,Команды!$A$2:$A$7500,0),$E96+2)=Команды!$AJ$12,TRUE,FALSE),IF(INDEX(Команды!$A$2:$AN$7500,MATCH(BR$3,Команды!$A$2:$A$7500,0),$E96+2)=Команды!$AJ$13,TRUE,FALSE),IF(INDEX(Команды!$A$2:$AN$7500,MATCH(BR$3,Команды!$A$2:$A$7500,0),$E96+2)=Команды!$AJ$14,TRUE,FALSE),IF(INDEX(Команды!$A$2:$AN$7500,MATCH(BR$3,Команды!$A$2:$A$7500,0),$E96+2)=Команды!$AJ$15,TRUE,FALSE),IF(INDEX(Команды!$A$2:$AN$7500,MATCH(BR$3,Команды!$A$2:$A$7500,0),$E96+2)=Команды!$AJ$16,TRUE,FALSE),IF(INDEX(Команды!$A$2:$AN$7500,MATCH(BR$3,Команды!$A$2:$A$7500,0),$E96+2)=Команды!$AJ$17,TRUE,FALSE),IF(INDEX(Команды!$A$2:$AN$7500,MATCH(BR$3,Команды!$A$2:$A$7500,0),$E96+2)=Команды!$AJ$18,TRUE,FALSE),IF(INDEX(Команды!$A$2:$AN$7500,MATCH(BR$3,Команды!$A$2:$A$7500,0),$E96+2)=Команды!$AJ$19,TRUE,FALSE)),INDEX(Команды!$AJ$2:$AL$19,MATCH(INDEX(Команды!$A$2:$AN$7500,MATCH(BR$3,Команды!$A$2:$A$7500,0),$E96+2),Команды!$AJ$2:$AJ$19,0),3),0)</f>
        <v>0</v>
      </c>
      <c r="BT96" s="342"/>
      <c r="BU96" s="174">
        <f>IF(OR(IF(INDEX(Команды!$A$2:$AN$7500,MATCH(BU$3,Команды!$A$2:$A$7500,0),$E96+2)=Команды!$AJ$2,TRUE,FALSE),IF(INDEX(Команды!$A$2:$AN$7500,MATCH(BU$3,Команды!$A$2:$A$7500,0),$E96+2)=Команды!$AJ$3,TRUE,FALSE),IF(INDEX(Команды!$A$2:$AN$7500,MATCH(BU$3,Команды!$A$2:$A$7500,0),$E96+2)=Команды!$AJ$4,TRUE,FALSE),IF(INDEX(Команды!$A$2:$AN$7500,MATCH(BU$3,Команды!$A$2:$A$7500,0),$E96+2)=Команды!$AJ$5,TRUE,FALSE),IF(INDEX(Команды!$A$2:$AN$7500,MATCH(BU$3,Команды!$A$2:$A$7500,0),$E96+2)=Команды!$AJ$6,TRUE,FALSE),IF(INDEX(Команды!$A$2:$AN$7500,MATCH(BU$3,Команды!$A$2:$A$7500,0),$E96+2)=Команды!$AJ$7,TRUE,FALSE),IF(INDEX(Команды!$A$2:$AN$7500,MATCH(BU$3,Команды!$A$2:$A$7500,0),$E96+2)=Команды!$AJ$8,TRUE,FALSE),IF(INDEX(Команды!$A$2:$AN$7500,MATCH(BU$3,Команды!$A$2:$A$7500,0),$E96+2)=Команды!$AJ$9,TRUE,FALSE),IF(INDEX(Команды!$A$2:$AN$7500,MATCH(BU$3,Команды!$A$2:$A$7500,0),$E96+2)=Команды!$AJ$10,TRUE,FALSE),IF(INDEX(Команды!$A$2:$AN$7500,MATCH(BU$3,Команды!$A$2:$A$7500,0),$E96+2)=Команды!$AJ$11,TRUE,FALSE),IF(INDEX(Команды!$A$2:$AN$7500,MATCH(BU$3,Команды!$A$2:$A$7500,0),$E96+2)=Команды!$AJ$12,TRUE,FALSE),IF(INDEX(Команды!$A$2:$AN$7500,MATCH(BU$3,Команды!$A$2:$A$7500,0),$E96+2)=Команды!$AJ$13,TRUE,FALSE),IF(INDEX(Команды!$A$2:$AN$7500,MATCH(BU$3,Команды!$A$2:$A$7500,0),$E96+2)=Команды!$AJ$14,TRUE,FALSE),IF(INDEX(Команды!$A$2:$AN$7500,MATCH(BU$3,Команды!$A$2:$A$7500,0),$E96+2)=Команды!$AJ$15,TRUE,FALSE),IF(INDEX(Команды!$A$2:$AN$7500,MATCH(BU$3,Команды!$A$2:$A$7500,0),$E96+2)=Команды!$AJ$16,TRUE,FALSE),,IF(INDEX(Команды!$A$2:$AN$7500,MATCH(BU$3,Команды!$A$2:$A$7500,0),$E96+2)=Команды!$AJ$17,TRUE,FALSE),,IF(INDEX(Команды!$A$2:$AN$7500,MATCH(BU$3,Команды!$A$2:$A$7500,0),$E96+2)=Команды!$AJ$18,TRUE,FALSE),,IF(INDEX(Команды!$A$2:$AN$7500,MATCH(BU$3,Команды!$A$2:$A$7500,0),$E96+2)=Команды!$AJ$19,TRUE,FALSE)),INDEX(Команды!$AJ$2:$AK$19,MATCH(INDEX(Команды!$A$2:$AN$7500,MATCH(BU$3,Команды!$A$2:$A$7500,0),$E96+2),Команды!$AJ$2:$AJ$19,0),2),0)</f>
        <v>0</v>
      </c>
      <c r="BV96" s="175">
        <f>IF(OR(IF(INDEX(Команды!$A$2:$AN$7500,MATCH(BU$3,Команды!$A$2:$A$7500,0),$E96+2)=Команды!$AJ$2,TRUE,FALSE),IF(INDEX(Команды!$A$2:$AN$7500,MATCH(BU$3,Команды!$A$2:$A$7500,0),$E96+2)=Команды!$AJ$3,TRUE,FALSE),IF(INDEX(Команды!$A$2:$AN$7500,MATCH(BU$3,Команды!$A$2:$A$7500,0),$E96+2)=Команды!$AJ$4,TRUE,FALSE),IF(INDEX(Команды!$A$2:$AN$7500,MATCH(BU$3,Команды!$A$2:$A$7500,0),$E96+2)=Команды!$AJ$5,TRUE,FALSE),IF(INDEX(Команды!$A$2:$AN$7500,MATCH(BU$3,Команды!$A$2:$A$7500,0),$E96+2)=Команды!$AJ$6,TRUE,FALSE),IF(INDEX(Команды!$A$2:$AN$7500,MATCH(BU$3,Команды!$A$2:$A$7500,0),$E96+2)=Команды!$AJ$7,TRUE,FALSE),IF(INDEX(Команды!$A$2:$AN$7500,MATCH(BU$3,Команды!$A$2:$A$7500,0),$E96+2)=Команды!$AJ$8,TRUE,FALSE),IF(INDEX(Команды!$A$2:$AN$7500,MATCH(BU$3,Команды!$A$2:$A$7500,0),$E96+2)=Команды!$AJ$9,TRUE,FALSE),IF(INDEX(Команды!$A$2:$AN$7500,MATCH(BU$3,Команды!$A$2:$A$7500,0),$E96+2)=Команды!$AJ$10,TRUE,FALSE),IF(INDEX(Команды!$A$2:$AN$7500,MATCH(BU$3,Команды!$A$2:$A$7500,0),$E96+2)=Команды!$AJ$11,TRUE,FALSE),IF(INDEX(Команды!$A$2:$AN$7500,MATCH(BU$3,Команды!$A$2:$A$7500,0),$E96+2)=Команды!$AJ$12,TRUE,FALSE),IF(INDEX(Команды!$A$2:$AN$7500,MATCH(BU$3,Команды!$A$2:$A$7500,0),$E96+2)=Команды!$AJ$13,TRUE,FALSE),IF(INDEX(Команды!$A$2:$AN$7500,MATCH(BU$3,Команды!$A$2:$A$7500,0),$E96+2)=Команды!$AJ$14,TRUE,FALSE),IF(INDEX(Команды!$A$2:$AN$7500,MATCH(BU$3,Команды!$A$2:$A$7500,0),$E96+2)=Команды!$AJ$15,TRUE,FALSE),IF(INDEX(Команды!$A$2:$AN$7500,MATCH(BU$3,Команды!$A$2:$A$7500,0),$E96+2)=Команды!$AJ$16,TRUE,FALSE),IF(INDEX(Команды!$A$2:$AN$7500,MATCH(BU$3,Команды!$A$2:$A$7500,0),$E96+2)=Команды!$AJ$17,TRUE,FALSE),IF(INDEX(Команды!$A$2:$AN$7500,MATCH(BU$3,Команды!$A$2:$A$7500,0),$E96+2)=Команды!$AJ$18,TRUE,FALSE),IF(INDEX(Команды!$A$2:$AN$7500,MATCH(BU$3,Команды!$A$2:$A$7500,0),$E96+2)=Команды!$AJ$19,TRUE,FALSE)),INDEX(Команды!$AJ$2:$AL$19,MATCH(INDEX(Команды!$A$2:$AN$7500,MATCH(BU$3,Команды!$A$2:$A$7500,0),$E96+2),Команды!$AJ$2:$AJ$19,0),3),0)</f>
        <v>0</v>
      </c>
      <c r="BW96" s="342"/>
      <c r="BX96" s="174">
        <f>IF(OR(IF(INDEX(Команды!$A$2:$AN$7500,MATCH(BX$3,Команды!$A$2:$A$7500,0),$E96+2)=Команды!$AJ$2,TRUE,FALSE),IF(INDEX(Команды!$A$2:$AN$7500,MATCH(BX$3,Команды!$A$2:$A$7500,0),$E96+2)=Команды!$AJ$3,TRUE,FALSE),IF(INDEX(Команды!$A$2:$AN$7500,MATCH(BX$3,Команды!$A$2:$A$7500,0),$E96+2)=Команды!$AJ$4,TRUE,FALSE),IF(INDEX(Команды!$A$2:$AN$7500,MATCH(BX$3,Команды!$A$2:$A$7500,0),$E96+2)=Команды!$AJ$5,TRUE,FALSE),IF(INDEX(Команды!$A$2:$AN$7500,MATCH(BX$3,Команды!$A$2:$A$7500,0),$E96+2)=Команды!$AJ$6,TRUE,FALSE),IF(INDEX(Команды!$A$2:$AN$7500,MATCH(BX$3,Команды!$A$2:$A$7500,0),$E96+2)=Команды!$AJ$7,TRUE,FALSE),IF(INDEX(Команды!$A$2:$AN$7500,MATCH(BX$3,Команды!$A$2:$A$7500,0),$E96+2)=Команды!$AJ$8,TRUE,FALSE),IF(INDEX(Команды!$A$2:$AN$7500,MATCH(BX$3,Команды!$A$2:$A$7500,0),$E96+2)=Команды!$AJ$9,TRUE,FALSE),IF(INDEX(Команды!$A$2:$AN$7500,MATCH(BX$3,Команды!$A$2:$A$7500,0),$E96+2)=Команды!$AJ$10,TRUE,FALSE),IF(INDEX(Команды!$A$2:$AN$7500,MATCH(BX$3,Команды!$A$2:$A$7500,0),$E96+2)=Команды!$AJ$11,TRUE,FALSE),IF(INDEX(Команды!$A$2:$AN$7500,MATCH(BX$3,Команды!$A$2:$A$7500,0),$E96+2)=Команды!$AJ$12,TRUE,FALSE),IF(INDEX(Команды!$A$2:$AN$7500,MATCH(BX$3,Команды!$A$2:$A$7500,0),$E96+2)=Команды!$AJ$13,TRUE,FALSE),IF(INDEX(Команды!$A$2:$AN$7500,MATCH(BX$3,Команды!$A$2:$A$7500,0),$E96+2)=Команды!$AJ$14,TRUE,FALSE),IF(INDEX(Команды!$A$2:$AN$7500,MATCH(BX$3,Команды!$A$2:$A$7500,0),$E96+2)=Команды!$AJ$15,TRUE,FALSE),IF(INDEX(Команды!$A$2:$AN$7500,MATCH(BX$3,Команды!$A$2:$A$7500,0),$E96+2)=Команды!$AJ$16,TRUE,FALSE),,IF(INDEX(Команды!$A$2:$AN$7500,MATCH(BX$3,Команды!$A$2:$A$7500,0),$E96+2)=Команды!$AJ$17,TRUE,FALSE),,IF(INDEX(Команды!$A$2:$AN$7500,MATCH(BX$3,Команды!$A$2:$A$7500,0),$E96+2)=Команды!$AJ$18,TRUE,FALSE),,IF(INDEX(Команды!$A$2:$AN$7500,MATCH(BX$3,Команды!$A$2:$A$7500,0),$E96+2)=Команды!$AJ$19,TRUE,FALSE)),INDEX(Команды!$AJ$2:$AK$19,MATCH(INDEX(Команды!$A$2:$AN$7500,MATCH(BX$3,Команды!$A$2:$A$7500,0),$E96+2),Команды!$AJ$2:$AJ$19,0),2),0)</f>
        <v>0</v>
      </c>
      <c r="BY96" s="175">
        <f>IF(OR(IF(INDEX(Команды!$A$2:$AN$7500,MATCH(BX$3,Команды!$A$2:$A$7500,0),$E96+2)=Команды!$AJ$2,TRUE,FALSE),IF(INDEX(Команды!$A$2:$AN$7500,MATCH(BX$3,Команды!$A$2:$A$7500,0),$E96+2)=Команды!$AJ$3,TRUE,FALSE),IF(INDEX(Команды!$A$2:$AN$7500,MATCH(BX$3,Команды!$A$2:$A$7500,0),$E96+2)=Команды!$AJ$4,TRUE,FALSE),IF(INDEX(Команды!$A$2:$AN$7500,MATCH(BX$3,Команды!$A$2:$A$7500,0),$E96+2)=Команды!$AJ$5,TRUE,FALSE),IF(INDEX(Команды!$A$2:$AN$7500,MATCH(BX$3,Команды!$A$2:$A$7500,0),$E96+2)=Команды!$AJ$6,TRUE,FALSE),IF(INDEX(Команды!$A$2:$AN$7500,MATCH(BX$3,Команды!$A$2:$A$7500,0),$E96+2)=Команды!$AJ$7,TRUE,FALSE),IF(INDEX(Команды!$A$2:$AN$7500,MATCH(BX$3,Команды!$A$2:$A$7500,0),$E96+2)=Команды!$AJ$8,TRUE,FALSE),IF(INDEX(Команды!$A$2:$AN$7500,MATCH(BX$3,Команды!$A$2:$A$7500,0),$E96+2)=Команды!$AJ$9,TRUE,FALSE),IF(INDEX(Команды!$A$2:$AN$7500,MATCH(BX$3,Команды!$A$2:$A$7500,0),$E96+2)=Команды!$AJ$10,TRUE,FALSE),IF(INDEX(Команды!$A$2:$AN$7500,MATCH(BX$3,Команды!$A$2:$A$7500,0),$E96+2)=Команды!$AJ$11,TRUE,FALSE),IF(INDEX(Команды!$A$2:$AN$7500,MATCH(BX$3,Команды!$A$2:$A$7500,0),$E96+2)=Команды!$AJ$12,TRUE,FALSE),IF(INDEX(Команды!$A$2:$AN$7500,MATCH(BX$3,Команды!$A$2:$A$7500,0),$E96+2)=Команды!$AJ$13,TRUE,FALSE),IF(INDEX(Команды!$A$2:$AN$7500,MATCH(BX$3,Команды!$A$2:$A$7500,0),$E96+2)=Команды!$AJ$14,TRUE,FALSE),IF(INDEX(Команды!$A$2:$AN$7500,MATCH(BX$3,Команды!$A$2:$A$7500,0),$E96+2)=Команды!$AJ$15,TRUE,FALSE),IF(INDEX(Команды!$A$2:$AN$7500,MATCH(BX$3,Команды!$A$2:$A$7500,0),$E96+2)=Команды!$AJ$16,TRUE,FALSE),IF(INDEX(Команды!$A$2:$AN$7500,MATCH(BX$3,Команды!$A$2:$A$7500,0),$E96+2)=Команды!$AJ$17,TRUE,FALSE),IF(INDEX(Команды!$A$2:$AN$7500,MATCH(BX$3,Команды!$A$2:$A$7500,0),$E96+2)=Команды!$AJ$18,TRUE,FALSE),IF(INDEX(Команды!$A$2:$AN$7500,MATCH(BX$3,Команды!$A$2:$A$7500,0),$E96+2)=Команды!$AJ$19,TRUE,FALSE)),INDEX(Команды!$AJ$2:$AL$19,MATCH(INDEX(Команды!$A$2:$AN$7500,MATCH(BX$3,Команды!$A$2:$A$7500,0),$E96+2),Команды!$AJ$2:$AJ$19,0),3),0)</f>
        <v>0</v>
      </c>
      <c r="BZ96" s="342"/>
      <c r="CA96" s="174">
        <f>IF(OR(IF(INDEX(Команды!$A$2:$AN$7500,MATCH(CA$3,Команды!$A$2:$A$7500,0),$E96+2)=Команды!$AJ$2,TRUE,FALSE),IF(INDEX(Команды!$A$2:$AN$7500,MATCH(CA$3,Команды!$A$2:$A$7500,0),$E96+2)=Команды!$AJ$3,TRUE,FALSE),IF(INDEX(Команды!$A$2:$AN$7500,MATCH(CA$3,Команды!$A$2:$A$7500,0),$E96+2)=Команды!$AJ$4,TRUE,FALSE),IF(INDEX(Команды!$A$2:$AN$7500,MATCH(CA$3,Команды!$A$2:$A$7500,0),$E96+2)=Команды!$AJ$5,TRUE,FALSE),IF(INDEX(Команды!$A$2:$AN$7500,MATCH(CA$3,Команды!$A$2:$A$7500,0),$E96+2)=Команды!$AJ$6,TRUE,FALSE),IF(INDEX(Команды!$A$2:$AN$7500,MATCH(CA$3,Команды!$A$2:$A$7500,0),$E96+2)=Команды!$AJ$7,TRUE,FALSE),IF(INDEX(Команды!$A$2:$AN$7500,MATCH(CA$3,Команды!$A$2:$A$7500,0),$E96+2)=Команды!$AJ$8,TRUE,FALSE),IF(INDEX(Команды!$A$2:$AN$7500,MATCH(CA$3,Команды!$A$2:$A$7500,0),$E96+2)=Команды!$AJ$9,TRUE,FALSE),IF(INDEX(Команды!$A$2:$AN$7500,MATCH(CA$3,Команды!$A$2:$A$7500,0),$E96+2)=Команды!$AJ$10,TRUE,FALSE),IF(INDEX(Команды!$A$2:$AN$7500,MATCH(CA$3,Команды!$A$2:$A$7500,0),$E96+2)=Команды!$AJ$11,TRUE,FALSE),IF(INDEX(Команды!$A$2:$AN$7500,MATCH(CA$3,Команды!$A$2:$A$7500,0),$E96+2)=Команды!$AJ$12,TRUE,FALSE),IF(INDEX(Команды!$A$2:$AN$7500,MATCH(CA$3,Команды!$A$2:$A$7500,0),$E96+2)=Команды!$AJ$13,TRUE,FALSE),IF(INDEX(Команды!$A$2:$AN$7500,MATCH(CA$3,Команды!$A$2:$A$7500,0),$E96+2)=Команды!$AJ$14,TRUE,FALSE),IF(INDEX(Команды!$A$2:$AN$7500,MATCH(CA$3,Команды!$A$2:$A$7500,0),$E96+2)=Команды!$AJ$15,TRUE,FALSE),IF(INDEX(Команды!$A$2:$AN$7500,MATCH(CA$3,Команды!$A$2:$A$7500,0),$E96+2)=Команды!$AJ$16,TRUE,FALSE),,IF(INDEX(Команды!$A$2:$AN$7500,MATCH(CA$3,Команды!$A$2:$A$7500,0),$E96+2)=Команды!$AJ$17,TRUE,FALSE),,IF(INDEX(Команды!$A$2:$AN$7500,MATCH(CA$3,Команды!$A$2:$A$7500,0),$E96+2)=Команды!$AJ$18,TRUE,FALSE),,IF(INDEX(Команды!$A$2:$AN$7500,MATCH(CA$3,Команды!$A$2:$A$7500,0),$E96+2)=Команды!$AJ$19,TRUE,FALSE)),INDEX(Команды!$AJ$2:$AK$19,MATCH(INDEX(Команды!$A$2:$AN$7500,MATCH(CA$3,Команды!$A$2:$A$7500,0),$E96+2),Команды!$AJ$2:$AJ$19,0),2),0)</f>
        <v>0</v>
      </c>
      <c r="CB96" s="175">
        <f>IF(OR(IF(INDEX(Команды!$A$2:$AN$7500,MATCH(CA$3,Команды!$A$2:$A$7500,0),$E96+2)=Команды!$AJ$2,TRUE,FALSE),IF(INDEX(Команды!$A$2:$AN$7500,MATCH(CA$3,Команды!$A$2:$A$7500,0),$E96+2)=Команды!$AJ$3,TRUE,FALSE),IF(INDEX(Команды!$A$2:$AN$7500,MATCH(CA$3,Команды!$A$2:$A$7500,0),$E96+2)=Команды!$AJ$4,TRUE,FALSE),IF(INDEX(Команды!$A$2:$AN$7500,MATCH(CA$3,Команды!$A$2:$A$7500,0),$E96+2)=Команды!$AJ$5,TRUE,FALSE),IF(INDEX(Команды!$A$2:$AN$7500,MATCH(CA$3,Команды!$A$2:$A$7500,0),$E96+2)=Команды!$AJ$6,TRUE,FALSE),IF(INDEX(Команды!$A$2:$AN$7500,MATCH(CA$3,Команды!$A$2:$A$7500,0),$E96+2)=Команды!$AJ$7,TRUE,FALSE),IF(INDEX(Команды!$A$2:$AN$7500,MATCH(CA$3,Команды!$A$2:$A$7500,0),$E96+2)=Команды!$AJ$8,TRUE,FALSE),IF(INDEX(Команды!$A$2:$AN$7500,MATCH(CA$3,Команды!$A$2:$A$7500,0),$E96+2)=Команды!$AJ$9,TRUE,FALSE),IF(INDEX(Команды!$A$2:$AN$7500,MATCH(CA$3,Команды!$A$2:$A$7500,0),$E96+2)=Команды!$AJ$10,TRUE,FALSE),IF(INDEX(Команды!$A$2:$AN$7500,MATCH(CA$3,Команды!$A$2:$A$7500,0),$E96+2)=Команды!$AJ$11,TRUE,FALSE),IF(INDEX(Команды!$A$2:$AN$7500,MATCH(CA$3,Команды!$A$2:$A$7500,0),$E96+2)=Команды!$AJ$12,TRUE,FALSE),IF(INDEX(Команды!$A$2:$AN$7500,MATCH(CA$3,Команды!$A$2:$A$7500,0),$E96+2)=Команды!$AJ$13,TRUE,FALSE),IF(INDEX(Команды!$A$2:$AN$7500,MATCH(CA$3,Команды!$A$2:$A$7500,0),$E96+2)=Команды!$AJ$14,TRUE,FALSE),IF(INDEX(Команды!$A$2:$AN$7500,MATCH(CA$3,Команды!$A$2:$A$7500,0),$E96+2)=Команды!$AJ$15,TRUE,FALSE),IF(INDEX(Команды!$A$2:$AN$7500,MATCH(CA$3,Команды!$A$2:$A$7500,0),$E96+2)=Команды!$AJ$16,TRUE,FALSE),IF(INDEX(Команды!$A$2:$AN$7500,MATCH(CA$3,Команды!$A$2:$A$7500,0),$E96+2)=Команды!$AJ$17,TRUE,FALSE),IF(INDEX(Команды!$A$2:$AN$7500,MATCH(CA$3,Команды!$A$2:$A$7500,0),$E96+2)=Команды!$AJ$18,TRUE,FALSE),IF(INDEX(Команды!$A$2:$AN$7500,MATCH(CA$3,Команды!$A$2:$A$7500,0),$E96+2)=Команды!$AJ$19,TRUE,FALSE)),INDEX(Команды!$AJ$2:$AL$19,MATCH(INDEX(Команды!$A$2:$AN$7500,MATCH(CA$3,Команды!$A$2:$A$7500,0),$E96+2),Команды!$AJ$2:$AJ$19,0),3),0)</f>
        <v>0</v>
      </c>
      <c r="CC96" s="342"/>
      <c r="CD96" s="174">
        <f>IF(OR(IF(INDEX(Команды!$A$2:$AN$7500,MATCH(CD$3,Команды!$A$2:$A$7500,0),$E96+2)=Команды!$AJ$2,TRUE,FALSE),IF(INDEX(Команды!$A$2:$AN$7500,MATCH(CD$3,Команды!$A$2:$A$7500,0),$E96+2)=Команды!$AJ$3,TRUE,FALSE),IF(INDEX(Команды!$A$2:$AN$7500,MATCH(CD$3,Команды!$A$2:$A$7500,0),$E96+2)=Команды!$AJ$4,TRUE,FALSE),IF(INDEX(Команды!$A$2:$AN$7500,MATCH(CD$3,Команды!$A$2:$A$7500,0),$E96+2)=Команды!$AJ$5,TRUE,FALSE),IF(INDEX(Команды!$A$2:$AN$7500,MATCH(CD$3,Команды!$A$2:$A$7500,0),$E96+2)=Команды!$AJ$6,TRUE,FALSE),IF(INDEX(Команды!$A$2:$AN$7500,MATCH(CD$3,Команды!$A$2:$A$7500,0),$E96+2)=Команды!$AJ$7,TRUE,FALSE),IF(INDEX(Команды!$A$2:$AN$7500,MATCH(CD$3,Команды!$A$2:$A$7500,0),$E96+2)=Команды!$AJ$8,TRUE,FALSE),IF(INDEX(Команды!$A$2:$AN$7500,MATCH(CD$3,Команды!$A$2:$A$7500,0),$E96+2)=Команды!$AJ$9,TRUE,FALSE),IF(INDEX(Команды!$A$2:$AN$7500,MATCH(CD$3,Команды!$A$2:$A$7500,0),$E96+2)=Команды!$AJ$10,TRUE,FALSE),IF(INDEX(Команды!$A$2:$AN$7500,MATCH(CD$3,Команды!$A$2:$A$7500,0),$E96+2)=Команды!$AJ$11,TRUE,FALSE),IF(INDEX(Команды!$A$2:$AN$7500,MATCH(CD$3,Команды!$A$2:$A$7500,0),$E96+2)=Команды!$AJ$12,TRUE,FALSE),IF(INDEX(Команды!$A$2:$AN$7500,MATCH(CD$3,Команды!$A$2:$A$7500,0),$E96+2)=Команды!$AJ$13,TRUE,FALSE),IF(INDEX(Команды!$A$2:$AN$7500,MATCH(CD$3,Команды!$A$2:$A$7500,0),$E96+2)=Команды!$AJ$14,TRUE,FALSE),IF(INDEX(Команды!$A$2:$AN$7500,MATCH(CD$3,Команды!$A$2:$A$7500,0),$E96+2)=Команды!$AJ$15,TRUE,FALSE),IF(INDEX(Команды!$A$2:$AN$7500,MATCH(CD$3,Команды!$A$2:$A$7500,0),$E96+2)=Команды!$AJ$16,TRUE,FALSE),,IF(INDEX(Команды!$A$2:$AN$7500,MATCH(CD$3,Команды!$A$2:$A$7500,0),$E96+2)=Команды!$AJ$17,TRUE,FALSE),,IF(INDEX(Команды!$A$2:$AN$7500,MATCH(CD$3,Команды!$A$2:$A$7500,0),$E96+2)=Команды!$AJ$18,TRUE,FALSE),,IF(INDEX(Команды!$A$2:$AN$7500,MATCH(CD$3,Команды!$A$2:$A$7500,0),$E96+2)=Команды!$AJ$19,TRUE,FALSE)),INDEX(Команды!$AJ$2:$AK$19,MATCH(INDEX(Команды!$A$2:$AN$7500,MATCH(CD$3,Команды!$A$2:$A$7500,0),$E96+2),Команды!$AJ$2:$AJ$19,0),2),0)</f>
        <v>0</v>
      </c>
      <c r="CE96" s="175">
        <f>IF(OR(IF(INDEX(Команды!$A$2:$AN$7500,MATCH(CD$3,Команды!$A$2:$A$7500,0),$E96+2)=Команды!$AJ$2,TRUE,FALSE),IF(INDEX(Команды!$A$2:$AN$7500,MATCH(CD$3,Команды!$A$2:$A$7500,0),$E96+2)=Команды!$AJ$3,TRUE,FALSE),IF(INDEX(Команды!$A$2:$AN$7500,MATCH(CD$3,Команды!$A$2:$A$7500,0),$E96+2)=Команды!$AJ$4,TRUE,FALSE),IF(INDEX(Команды!$A$2:$AN$7500,MATCH(CD$3,Команды!$A$2:$A$7500,0),$E96+2)=Команды!$AJ$5,TRUE,FALSE),IF(INDEX(Команды!$A$2:$AN$7500,MATCH(CD$3,Команды!$A$2:$A$7500,0),$E96+2)=Команды!$AJ$6,TRUE,FALSE),IF(INDEX(Команды!$A$2:$AN$7500,MATCH(CD$3,Команды!$A$2:$A$7500,0),$E96+2)=Команды!$AJ$7,TRUE,FALSE),IF(INDEX(Команды!$A$2:$AN$7500,MATCH(CD$3,Команды!$A$2:$A$7500,0),$E96+2)=Команды!$AJ$8,TRUE,FALSE),IF(INDEX(Команды!$A$2:$AN$7500,MATCH(CD$3,Команды!$A$2:$A$7500,0),$E96+2)=Команды!$AJ$9,TRUE,FALSE),IF(INDEX(Команды!$A$2:$AN$7500,MATCH(CD$3,Команды!$A$2:$A$7500,0),$E96+2)=Команды!$AJ$10,TRUE,FALSE),IF(INDEX(Команды!$A$2:$AN$7500,MATCH(CD$3,Команды!$A$2:$A$7500,0),$E96+2)=Команды!$AJ$11,TRUE,FALSE),IF(INDEX(Команды!$A$2:$AN$7500,MATCH(CD$3,Команды!$A$2:$A$7500,0),$E96+2)=Команды!$AJ$12,TRUE,FALSE),IF(INDEX(Команды!$A$2:$AN$7500,MATCH(CD$3,Команды!$A$2:$A$7500,0),$E96+2)=Команды!$AJ$13,TRUE,FALSE),IF(INDEX(Команды!$A$2:$AN$7500,MATCH(CD$3,Команды!$A$2:$A$7500,0),$E96+2)=Команды!$AJ$14,TRUE,FALSE),IF(INDEX(Команды!$A$2:$AN$7500,MATCH(CD$3,Команды!$A$2:$A$7500,0),$E96+2)=Команды!$AJ$15,TRUE,FALSE),IF(INDEX(Команды!$A$2:$AN$7500,MATCH(CD$3,Команды!$A$2:$A$7500,0),$E96+2)=Команды!$AJ$16,TRUE,FALSE),IF(INDEX(Команды!$A$2:$AN$7500,MATCH(CD$3,Команды!$A$2:$A$7500,0),$E96+2)=Команды!$AJ$17,TRUE,FALSE),IF(INDEX(Команды!$A$2:$AN$7500,MATCH(CD$3,Команды!$A$2:$A$7500,0),$E96+2)=Команды!$AJ$18,TRUE,FALSE),IF(INDEX(Команды!$A$2:$AN$7500,MATCH(CD$3,Команды!$A$2:$A$7500,0),$E96+2)=Команды!$AJ$19,TRUE,FALSE)),INDEX(Команды!$AJ$2:$AL$19,MATCH(INDEX(Команды!$A$2:$AN$7500,MATCH(CD$3,Команды!$A$2:$A$7500,0),$E96+2),Команды!$AJ$2:$AJ$19,0),3),0)</f>
        <v>0</v>
      </c>
      <c r="CF96" s="342"/>
      <c r="CG96" s="174">
        <f>IF(OR(IF(INDEX(Команды!$A$2:$AN$7500,MATCH(CG$3,Команды!$A$2:$A$7500,0),$E96+2)=Команды!$AJ$2,TRUE,FALSE),IF(INDEX(Команды!$A$2:$AN$7500,MATCH(CG$3,Команды!$A$2:$A$7500,0),$E96+2)=Команды!$AJ$3,TRUE,FALSE),IF(INDEX(Команды!$A$2:$AN$7500,MATCH(CG$3,Команды!$A$2:$A$7500,0),$E96+2)=Команды!$AJ$4,TRUE,FALSE),IF(INDEX(Команды!$A$2:$AN$7500,MATCH(CG$3,Команды!$A$2:$A$7500,0),$E96+2)=Команды!$AJ$5,TRUE,FALSE),IF(INDEX(Команды!$A$2:$AN$7500,MATCH(CG$3,Команды!$A$2:$A$7500,0),$E96+2)=Команды!$AJ$6,TRUE,FALSE),IF(INDEX(Команды!$A$2:$AN$7500,MATCH(CG$3,Команды!$A$2:$A$7500,0),$E96+2)=Команды!$AJ$7,TRUE,FALSE),IF(INDEX(Команды!$A$2:$AN$7500,MATCH(CG$3,Команды!$A$2:$A$7500,0),$E96+2)=Команды!$AJ$8,TRUE,FALSE),IF(INDEX(Команды!$A$2:$AN$7500,MATCH(CG$3,Команды!$A$2:$A$7500,0),$E96+2)=Команды!$AJ$9,TRUE,FALSE),IF(INDEX(Команды!$A$2:$AN$7500,MATCH(CG$3,Команды!$A$2:$A$7500,0),$E96+2)=Команды!$AJ$10,TRUE,FALSE),IF(INDEX(Команды!$A$2:$AN$7500,MATCH(CG$3,Команды!$A$2:$A$7500,0),$E96+2)=Команды!$AJ$11,TRUE,FALSE),IF(INDEX(Команды!$A$2:$AN$7500,MATCH(CG$3,Команды!$A$2:$A$7500,0),$E96+2)=Команды!$AJ$12,TRUE,FALSE),IF(INDEX(Команды!$A$2:$AN$7500,MATCH(CG$3,Команды!$A$2:$A$7500,0),$E96+2)=Команды!$AJ$13,TRUE,FALSE),IF(INDEX(Команды!$A$2:$AN$7500,MATCH(CG$3,Команды!$A$2:$A$7500,0),$E96+2)=Команды!$AJ$14,TRUE,FALSE),IF(INDEX(Команды!$A$2:$AN$7500,MATCH(CG$3,Команды!$A$2:$A$7500,0),$E96+2)=Команды!$AJ$15,TRUE,FALSE),IF(INDEX(Команды!$A$2:$AN$7500,MATCH(CG$3,Команды!$A$2:$A$7500,0),$E96+2)=Команды!$AJ$16,TRUE,FALSE),,IF(INDEX(Команды!$A$2:$AN$7500,MATCH(CG$3,Команды!$A$2:$A$7500,0),$E96+2)=Команды!$AJ$17,TRUE,FALSE),,IF(INDEX(Команды!$A$2:$AN$7500,MATCH(CG$3,Команды!$A$2:$A$7500,0),$E96+2)=Команды!$AJ$18,TRUE,FALSE),,IF(INDEX(Команды!$A$2:$AN$7500,MATCH(CG$3,Команды!$A$2:$A$7500,0),$E96+2)=Команды!$AJ$19,TRUE,FALSE)),INDEX(Команды!$AJ$2:$AK$19,MATCH(INDEX(Команды!$A$2:$AN$7500,MATCH(CG$3,Команды!$A$2:$A$7500,0),$E96+2),Команды!$AJ$2:$AJ$19,0),2),0)</f>
        <v>0</v>
      </c>
      <c r="CH96" s="175">
        <f>IF(OR(IF(INDEX(Команды!$A$2:$AN$7500,MATCH(CG$3,Команды!$A$2:$A$7500,0),$E96+2)=Команды!$AJ$2,TRUE,FALSE),IF(INDEX(Команды!$A$2:$AN$7500,MATCH(CG$3,Команды!$A$2:$A$7500,0),$E96+2)=Команды!$AJ$3,TRUE,FALSE),IF(INDEX(Команды!$A$2:$AN$7500,MATCH(CG$3,Команды!$A$2:$A$7500,0),$E96+2)=Команды!$AJ$4,TRUE,FALSE),IF(INDEX(Команды!$A$2:$AN$7500,MATCH(CG$3,Команды!$A$2:$A$7500,0),$E96+2)=Команды!$AJ$5,TRUE,FALSE),IF(INDEX(Команды!$A$2:$AN$7500,MATCH(CG$3,Команды!$A$2:$A$7500,0),$E96+2)=Команды!$AJ$6,TRUE,FALSE),IF(INDEX(Команды!$A$2:$AN$7500,MATCH(CG$3,Команды!$A$2:$A$7500,0),$E96+2)=Команды!$AJ$7,TRUE,FALSE),IF(INDEX(Команды!$A$2:$AN$7500,MATCH(CG$3,Команды!$A$2:$A$7500,0),$E96+2)=Команды!$AJ$8,TRUE,FALSE),IF(INDEX(Команды!$A$2:$AN$7500,MATCH(CG$3,Команды!$A$2:$A$7500,0),$E96+2)=Команды!$AJ$9,TRUE,FALSE),IF(INDEX(Команды!$A$2:$AN$7500,MATCH(CG$3,Команды!$A$2:$A$7500,0),$E96+2)=Команды!$AJ$10,TRUE,FALSE),IF(INDEX(Команды!$A$2:$AN$7500,MATCH(CG$3,Команды!$A$2:$A$7500,0),$E96+2)=Команды!$AJ$11,TRUE,FALSE),IF(INDEX(Команды!$A$2:$AN$7500,MATCH(CG$3,Команды!$A$2:$A$7500,0),$E96+2)=Команды!$AJ$12,TRUE,FALSE),IF(INDEX(Команды!$A$2:$AN$7500,MATCH(CG$3,Команды!$A$2:$A$7500,0),$E96+2)=Команды!$AJ$13,TRUE,FALSE),IF(INDEX(Команды!$A$2:$AN$7500,MATCH(CG$3,Команды!$A$2:$A$7500,0),$E96+2)=Команды!$AJ$14,TRUE,FALSE),IF(INDEX(Команды!$A$2:$AN$7500,MATCH(CG$3,Команды!$A$2:$A$7500,0),$E96+2)=Команды!$AJ$15,TRUE,FALSE),IF(INDEX(Команды!$A$2:$AN$7500,MATCH(CG$3,Команды!$A$2:$A$7500,0),$E96+2)=Команды!$AJ$16,TRUE,FALSE),IF(INDEX(Команды!$A$2:$AN$7500,MATCH(CG$3,Команды!$A$2:$A$7500,0),$E96+2)=Команды!$AJ$17,TRUE,FALSE),IF(INDEX(Команды!$A$2:$AN$7500,MATCH(CG$3,Команды!$A$2:$A$7500,0),$E96+2)=Команды!$AJ$18,TRUE,FALSE),IF(INDEX(Команды!$A$2:$AN$7500,MATCH(CG$3,Команды!$A$2:$A$7500,0),$E96+2)=Команды!$AJ$19,TRUE,FALSE)),INDEX(Команды!$AJ$2:$AL$19,MATCH(INDEX(Команды!$A$2:$AN$7500,MATCH(CG$3,Команды!$A$2:$A$7500,0),$E96+2),Команды!$AJ$2:$AJ$19,0),3),0)</f>
        <v>0</v>
      </c>
      <c r="CI96" s="342"/>
      <c r="CJ96" s="174">
        <f>IF(OR(IF(INDEX(Команды!$A$2:$AN$7500,MATCH(CJ$3,Команды!$A$2:$A$7500,0),$E96+2)=Команды!$AJ$2,TRUE,FALSE),IF(INDEX(Команды!$A$2:$AN$7500,MATCH(CJ$3,Команды!$A$2:$A$7500,0),$E96+2)=Команды!$AJ$3,TRUE,FALSE),IF(INDEX(Команды!$A$2:$AN$7500,MATCH(CJ$3,Команды!$A$2:$A$7500,0),$E96+2)=Команды!$AJ$4,TRUE,FALSE),IF(INDEX(Команды!$A$2:$AN$7500,MATCH(CJ$3,Команды!$A$2:$A$7500,0),$E96+2)=Команды!$AJ$5,TRUE,FALSE),IF(INDEX(Команды!$A$2:$AN$7500,MATCH(CJ$3,Команды!$A$2:$A$7500,0),$E96+2)=Команды!$AJ$6,TRUE,FALSE),IF(INDEX(Команды!$A$2:$AN$7500,MATCH(CJ$3,Команды!$A$2:$A$7500,0),$E96+2)=Команды!$AJ$7,TRUE,FALSE),IF(INDEX(Команды!$A$2:$AN$7500,MATCH(CJ$3,Команды!$A$2:$A$7500,0),$E96+2)=Команды!$AJ$8,TRUE,FALSE),IF(INDEX(Команды!$A$2:$AN$7500,MATCH(CJ$3,Команды!$A$2:$A$7500,0),$E96+2)=Команды!$AJ$9,TRUE,FALSE),IF(INDEX(Команды!$A$2:$AN$7500,MATCH(CJ$3,Команды!$A$2:$A$7500,0),$E96+2)=Команды!$AJ$10,TRUE,FALSE),IF(INDEX(Команды!$A$2:$AN$7500,MATCH(CJ$3,Команды!$A$2:$A$7500,0),$E96+2)=Команды!$AJ$11,TRUE,FALSE),IF(INDEX(Команды!$A$2:$AN$7500,MATCH(CJ$3,Команды!$A$2:$A$7500,0),$E96+2)=Команды!$AJ$12,TRUE,FALSE),IF(INDEX(Команды!$A$2:$AN$7500,MATCH(CJ$3,Команды!$A$2:$A$7500,0),$E96+2)=Команды!$AJ$13,TRUE,FALSE),IF(INDEX(Команды!$A$2:$AN$7500,MATCH(CJ$3,Команды!$A$2:$A$7500,0),$E96+2)=Команды!$AJ$14,TRUE,FALSE),IF(INDEX(Команды!$A$2:$AN$7500,MATCH(CJ$3,Команды!$A$2:$A$7500,0),$E96+2)=Команды!$AJ$15,TRUE,FALSE),IF(INDEX(Команды!$A$2:$AN$7500,MATCH(CJ$3,Команды!$A$2:$A$7500,0),$E96+2)=Команды!$AJ$16,TRUE,FALSE),,IF(INDEX(Команды!$A$2:$AN$7500,MATCH(CJ$3,Команды!$A$2:$A$7500,0),$E96+2)=Команды!$AJ$17,TRUE,FALSE),,IF(INDEX(Команды!$A$2:$AN$7500,MATCH(CJ$3,Команды!$A$2:$A$7500,0),$E96+2)=Команды!$AJ$18,TRUE,FALSE),,IF(INDEX(Команды!$A$2:$AN$7500,MATCH(CJ$3,Команды!$A$2:$A$7500,0),$E96+2)=Команды!$AJ$19,TRUE,FALSE)),INDEX(Команды!$AJ$2:$AK$19,MATCH(INDEX(Команды!$A$2:$AN$7500,MATCH(CJ$3,Команды!$A$2:$A$7500,0),$E96+2),Команды!$AJ$2:$AJ$19,0),2),0)</f>
        <v>0</v>
      </c>
      <c r="CK96" s="175">
        <f>IF(OR(IF(INDEX(Команды!$A$2:$AN$7500,MATCH(CJ$3,Команды!$A$2:$A$7500,0),$E96+2)=Команды!$AJ$2,TRUE,FALSE),IF(INDEX(Команды!$A$2:$AN$7500,MATCH(CJ$3,Команды!$A$2:$A$7500,0),$E96+2)=Команды!$AJ$3,TRUE,FALSE),IF(INDEX(Команды!$A$2:$AN$7500,MATCH(CJ$3,Команды!$A$2:$A$7500,0),$E96+2)=Команды!$AJ$4,TRUE,FALSE),IF(INDEX(Команды!$A$2:$AN$7500,MATCH(CJ$3,Команды!$A$2:$A$7500,0),$E96+2)=Команды!$AJ$5,TRUE,FALSE),IF(INDEX(Команды!$A$2:$AN$7500,MATCH(CJ$3,Команды!$A$2:$A$7500,0),$E96+2)=Команды!$AJ$6,TRUE,FALSE),IF(INDEX(Команды!$A$2:$AN$7500,MATCH(CJ$3,Команды!$A$2:$A$7500,0),$E96+2)=Команды!$AJ$7,TRUE,FALSE),IF(INDEX(Команды!$A$2:$AN$7500,MATCH(CJ$3,Команды!$A$2:$A$7500,0),$E96+2)=Команды!$AJ$8,TRUE,FALSE),IF(INDEX(Команды!$A$2:$AN$7500,MATCH(CJ$3,Команды!$A$2:$A$7500,0),$E96+2)=Команды!$AJ$9,TRUE,FALSE),IF(INDEX(Команды!$A$2:$AN$7500,MATCH(CJ$3,Команды!$A$2:$A$7500,0),$E96+2)=Команды!$AJ$10,TRUE,FALSE),IF(INDEX(Команды!$A$2:$AN$7500,MATCH(CJ$3,Команды!$A$2:$A$7500,0),$E96+2)=Команды!$AJ$11,TRUE,FALSE),IF(INDEX(Команды!$A$2:$AN$7500,MATCH(CJ$3,Команды!$A$2:$A$7500,0),$E96+2)=Команды!$AJ$12,TRUE,FALSE),IF(INDEX(Команды!$A$2:$AN$7500,MATCH(CJ$3,Команды!$A$2:$A$7500,0),$E96+2)=Команды!$AJ$13,TRUE,FALSE),IF(INDEX(Команды!$A$2:$AN$7500,MATCH(CJ$3,Команды!$A$2:$A$7500,0),$E96+2)=Команды!$AJ$14,TRUE,FALSE),IF(INDEX(Команды!$A$2:$AN$7500,MATCH(CJ$3,Команды!$A$2:$A$7500,0),$E96+2)=Команды!$AJ$15,TRUE,FALSE),IF(INDEX(Команды!$A$2:$AN$7500,MATCH(CJ$3,Команды!$A$2:$A$7500,0),$E96+2)=Команды!$AJ$16,TRUE,FALSE),IF(INDEX(Команды!$A$2:$AN$7500,MATCH(CJ$3,Команды!$A$2:$A$7500,0),$E96+2)=Команды!$AJ$17,TRUE,FALSE),IF(INDEX(Команды!$A$2:$AN$7500,MATCH(CJ$3,Команды!$A$2:$A$7500,0),$E96+2)=Команды!$AJ$18,TRUE,FALSE),IF(INDEX(Команды!$A$2:$AN$7500,MATCH(CJ$3,Команды!$A$2:$A$7500,0),$E96+2)=Команды!$AJ$19,TRUE,FALSE)),INDEX(Команды!$AJ$2:$AL$19,MATCH(INDEX(Команды!$A$2:$AN$7500,MATCH(CJ$3,Команды!$A$2:$A$7500,0),$E96+2),Команды!$AJ$2:$AJ$19,0),3),0)</f>
        <v>0</v>
      </c>
      <c r="CL96" s="342"/>
      <c r="CM96" s="174">
        <f>IF(OR(IF(INDEX(Команды!$A$2:$AN$7500,MATCH(CM$3,Команды!$A$2:$A$7500,0),$E96+2)=Команды!$AJ$2,TRUE,FALSE),IF(INDEX(Команды!$A$2:$AN$7500,MATCH(CM$3,Команды!$A$2:$A$7500,0),$E96+2)=Команды!$AJ$3,TRUE,FALSE),IF(INDEX(Команды!$A$2:$AN$7500,MATCH(CM$3,Команды!$A$2:$A$7500,0),$E96+2)=Команды!$AJ$4,TRUE,FALSE),IF(INDEX(Команды!$A$2:$AN$7500,MATCH(CM$3,Команды!$A$2:$A$7500,0),$E96+2)=Команды!$AJ$5,TRUE,FALSE),IF(INDEX(Команды!$A$2:$AN$7500,MATCH(CM$3,Команды!$A$2:$A$7500,0),$E96+2)=Команды!$AJ$6,TRUE,FALSE),IF(INDEX(Команды!$A$2:$AN$7500,MATCH(CM$3,Команды!$A$2:$A$7500,0),$E96+2)=Команды!$AJ$7,TRUE,FALSE),IF(INDEX(Команды!$A$2:$AN$7500,MATCH(CM$3,Команды!$A$2:$A$7500,0),$E96+2)=Команды!$AJ$8,TRUE,FALSE),IF(INDEX(Команды!$A$2:$AN$7500,MATCH(CM$3,Команды!$A$2:$A$7500,0),$E96+2)=Команды!$AJ$9,TRUE,FALSE),IF(INDEX(Команды!$A$2:$AN$7500,MATCH(CM$3,Команды!$A$2:$A$7500,0),$E96+2)=Команды!$AJ$10,TRUE,FALSE),IF(INDEX(Команды!$A$2:$AN$7500,MATCH(CM$3,Команды!$A$2:$A$7500,0),$E96+2)=Команды!$AJ$11,TRUE,FALSE),IF(INDEX(Команды!$A$2:$AN$7500,MATCH(CM$3,Команды!$A$2:$A$7500,0),$E96+2)=Команды!$AJ$12,TRUE,FALSE),IF(INDEX(Команды!$A$2:$AN$7500,MATCH(CM$3,Команды!$A$2:$A$7500,0),$E96+2)=Команды!$AJ$13,TRUE,FALSE),IF(INDEX(Команды!$A$2:$AN$7500,MATCH(CM$3,Команды!$A$2:$A$7500,0),$E96+2)=Команды!$AJ$14,TRUE,FALSE),IF(INDEX(Команды!$A$2:$AN$7500,MATCH(CM$3,Команды!$A$2:$A$7500,0),$E96+2)=Команды!$AJ$15,TRUE,FALSE),IF(INDEX(Команды!$A$2:$AN$7500,MATCH(CM$3,Команды!$A$2:$A$7500,0),$E96+2)=Команды!$AJ$16,TRUE,FALSE),,IF(INDEX(Команды!$A$2:$AN$7500,MATCH(CM$3,Команды!$A$2:$A$7500,0),$E96+2)=Команды!$AJ$17,TRUE,FALSE),,IF(INDEX(Команды!$A$2:$AN$7500,MATCH(CM$3,Команды!$A$2:$A$7500,0),$E96+2)=Команды!$AJ$18,TRUE,FALSE),,IF(INDEX(Команды!$A$2:$AN$7500,MATCH(CM$3,Команды!$A$2:$A$7500,0),$E96+2)=Команды!$AJ$19,TRUE,FALSE)),INDEX(Команды!$AJ$2:$AK$19,MATCH(INDEX(Команды!$A$2:$AN$7500,MATCH(CM$3,Команды!$A$2:$A$7500,0),$E96+2),Команды!$AJ$2:$AJ$19,0),2),0)</f>
        <v>0</v>
      </c>
      <c r="CN96" s="175">
        <f>IF(OR(IF(INDEX(Команды!$A$2:$AN$7500,MATCH(CM$3,Команды!$A$2:$A$7500,0),$E96+2)=Команды!$AJ$2,TRUE,FALSE),IF(INDEX(Команды!$A$2:$AN$7500,MATCH(CM$3,Команды!$A$2:$A$7500,0),$E96+2)=Команды!$AJ$3,TRUE,FALSE),IF(INDEX(Команды!$A$2:$AN$7500,MATCH(CM$3,Команды!$A$2:$A$7500,0),$E96+2)=Команды!$AJ$4,TRUE,FALSE),IF(INDEX(Команды!$A$2:$AN$7500,MATCH(CM$3,Команды!$A$2:$A$7500,0),$E96+2)=Команды!$AJ$5,TRUE,FALSE),IF(INDEX(Команды!$A$2:$AN$7500,MATCH(CM$3,Команды!$A$2:$A$7500,0),$E96+2)=Команды!$AJ$6,TRUE,FALSE),IF(INDEX(Команды!$A$2:$AN$7500,MATCH(CM$3,Команды!$A$2:$A$7500,0),$E96+2)=Команды!$AJ$7,TRUE,FALSE),IF(INDEX(Команды!$A$2:$AN$7500,MATCH(CM$3,Команды!$A$2:$A$7500,0),$E96+2)=Команды!$AJ$8,TRUE,FALSE),IF(INDEX(Команды!$A$2:$AN$7500,MATCH(CM$3,Команды!$A$2:$A$7500,0),$E96+2)=Команды!$AJ$9,TRUE,FALSE),IF(INDEX(Команды!$A$2:$AN$7500,MATCH(CM$3,Команды!$A$2:$A$7500,0),$E96+2)=Команды!$AJ$10,TRUE,FALSE),IF(INDEX(Команды!$A$2:$AN$7500,MATCH(CM$3,Команды!$A$2:$A$7500,0),$E96+2)=Команды!$AJ$11,TRUE,FALSE),IF(INDEX(Команды!$A$2:$AN$7500,MATCH(CM$3,Команды!$A$2:$A$7500,0),$E96+2)=Команды!$AJ$12,TRUE,FALSE),IF(INDEX(Команды!$A$2:$AN$7500,MATCH(CM$3,Команды!$A$2:$A$7500,0),$E96+2)=Команды!$AJ$13,TRUE,FALSE),IF(INDEX(Команды!$A$2:$AN$7500,MATCH(CM$3,Команды!$A$2:$A$7500,0),$E96+2)=Команды!$AJ$14,TRUE,FALSE),IF(INDEX(Команды!$A$2:$AN$7500,MATCH(CM$3,Команды!$A$2:$A$7500,0),$E96+2)=Команды!$AJ$15,TRUE,FALSE),IF(INDEX(Команды!$A$2:$AN$7500,MATCH(CM$3,Команды!$A$2:$A$7500,0),$E96+2)=Команды!$AJ$16,TRUE,FALSE),IF(INDEX(Команды!$A$2:$AN$7500,MATCH(CM$3,Команды!$A$2:$A$7500,0),$E96+2)=Команды!$AJ$17,TRUE,FALSE),IF(INDEX(Команды!$A$2:$AN$7500,MATCH(CM$3,Команды!$A$2:$A$7500,0),$E96+2)=Команды!$AJ$18,TRUE,FALSE),IF(INDEX(Команды!$A$2:$AN$7500,MATCH(CM$3,Команды!$A$2:$A$7500,0),$E96+2)=Команды!$AJ$19,TRUE,FALSE)),INDEX(Команды!$AJ$2:$AL$19,MATCH(INDEX(Команды!$A$2:$AN$7500,MATCH(CM$3,Команды!$A$2:$A$7500,0),$E96+2),Команды!$AJ$2:$AJ$19,0),3),0)</f>
        <v>0</v>
      </c>
      <c r="CO96" s="342"/>
      <c r="CP96" s="174">
        <f>IF(OR(IF(INDEX(Команды!$A$2:$AN$7500,MATCH(CP$3,Команды!$A$2:$A$7500,0),$E96+2)=Команды!$AJ$2,TRUE,FALSE),IF(INDEX(Команды!$A$2:$AN$7500,MATCH(CP$3,Команды!$A$2:$A$7500,0),$E96+2)=Команды!$AJ$3,TRUE,FALSE),IF(INDEX(Команды!$A$2:$AN$7500,MATCH(CP$3,Команды!$A$2:$A$7500,0),$E96+2)=Команды!$AJ$4,TRUE,FALSE),IF(INDEX(Команды!$A$2:$AN$7500,MATCH(CP$3,Команды!$A$2:$A$7500,0),$E96+2)=Команды!$AJ$5,TRUE,FALSE),IF(INDEX(Команды!$A$2:$AN$7500,MATCH(CP$3,Команды!$A$2:$A$7500,0),$E96+2)=Команды!$AJ$6,TRUE,FALSE),IF(INDEX(Команды!$A$2:$AN$7500,MATCH(CP$3,Команды!$A$2:$A$7500,0),$E96+2)=Команды!$AJ$7,TRUE,FALSE),IF(INDEX(Команды!$A$2:$AN$7500,MATCH(CP$3,Команды!$A$2:$A$7500,0),$E96+2)=Команды!$AJ$8,TRUE,FALSE),IF(INDEX(Команды!$A$2:$AN$7500,MATCH(CP$3,Команды!$A$2:$A$7500,0),$E96+2)=Команды!$AJ$9,TRUE,FALSE),IF(INDEX(Команды!$A$2:$AN$7500,MATCH(CP$3,Команды!$A$2:$A$7500,0),$E96+2)=Команды!$AJ$10,TRUE,FALSE),IF(INDEX(Команды!$A$2:$AN$7500,MATCH(CP$3,Команды!$A$2:$A$7500,0),$E96+2)=Команды!$AJ$11,TRUE,FALSE),IF(INDEX(Команды!$A$2:$AN$7500,MATCH(CP$3,Команды!$A$2:$A$7500,0),$E96+2)=Команды!$AJ$12,TRUE,FALSE),IF(INDEX(Команды!$A$2:$AN$7500,MATCH(CP$3,Команды!$A$2:$A$7500,0),$E96+2)=Команды!$AJ$13,TRUE,FALSE),IF(INDEX(Команды!$A$2:$AN$7500,MATCH(CP$3,Команды!$A$2:$A$7500,0),$E96+2)=Команды!$AJ$14,TRUE,FALSE),IF(INDEX(Команды!$A$2:$AN$7500,MATCH(CP$3,Команды!$A$2:$A$7500,0),$E96+2)=Команды!$AJ$15,TRUE,FALSE),IF(INDEX(Команды!$A$2:$AN$7500,MATCH(CP$3,Команды!$A$2:$A$7500,0),$E96+2)=Команды!$AJ$16,TRUE,FALSE),,IF(INDEX(Команды!$A$2:$AN$7500,MATCH(CP$3,Команды!$A$2:$A$7500,0),$E96+2)=Команды!$AJ$17,TRUE,FALSE),,IF(INDEX(Команды!$A$2:$AN$7500,MATCH(CP$3,Команды!$A$2:$A$7500,0),$E96+2)=Команды!$AJ$18,TRUE,FALSE),,IF(INDEX(Команды!$A$2:$AN$7500,MATCH(CP$3,Команды!$A$2:$A$7500,0),$E96+2)=Команды!$AJ$19,TRUE,FALSE)),INDEX(Команды!$AJ$2:$AK$19,MATCH(INDEX(Команды!$A$2:$AN$7500,MATCH(CP$3,Команды!$A$2:$A$7500,0),$E96+2),Команды!$AJ$2:$AJ$19,0),2),0)</f>
        <v>0</v>
      </c>
      <c r="CQ96" s="175">
        <f>IF(OR(IF(INDEX(Команды!$A$2:$AN$7500,MATCH(CP$3,Команды!$A$2:$A$7500,0),$E96+2)=Команды!$AJ$2,TRUE,FALSE),IF(INDEX(Команды!$A$2:$AN$7500,MATCH(CP$3,Команды!$A$2:$A$7500,0),$E96+2)=Команды!$AJ$3,TRUE,FALSE),IF(INDEX(Команды!$A$2:$AN$7500,MATCH(CP$3,Команды!$A$2:$A$7500,0),$E96+2)=Команды!$AJ$4,TRUE,FALSE),IF(INDEX(Команды!$A$2:$AN$7500,MATCH(CP$3,Команды!$A$2:$A$7500,0),$E96+2)=Команды!$AJ$5,TRUE,FALSE),IF(INDEX(Команды!$A$2:$AN$7500,MATCH(CP$3,Команды!$A$2:$A$7500,0),$E96+2)=Команды!$AJ$6,TRUE,FALSE),IF(INDEX(Команды!$A$2:$AN$7500,MATCH(CP$3,Команды!$A$2:$A$7500,0),$E96+2)=Команды!$AJ$7,TRUE,FALSE),IF(INDEX(Команды!$A$2:$AN$7500,MATCH(CP$3,Команды!$A$2:$A$7500,0),$E96+2)=Команды!$AJ$8,TRUE,FALSE),IF(INDEX(Команды!$A$2:$AN$7500,MATCH(CP$3,Команды!$A$2:$A$7500,0),$E96+2)=Команды!$AJ$9,TRUE,FALSE),IF(INDEX(Команды!$A$2:$AN$7500,MATCH(CP$3,Команды!$A$2:$A$7500,0),$E96+2)=Команды!$AJ$10,TRUE,FALSE),IF(INDEX(Команды!$A$2:$AN$7500,MATCH(CP$3,Команды!$A$2:$A$7500,0),$E96+2)=Команды!$AJ$11,TRUE,FALSE),IF(INDEX(Команды!$A$2:$AN$7500,MATCH(CP$3,Команды!$A$2:$A$7500,0),$E96+2)=Команды!$AJ$12,TRUE,FALSE),IF(INDEX(Команды!$A$2:$AN$7500,MATCH(CP$3,Команды!$A$2:$A$7500,0),$E96+2)=Команды!$AJ$13,TRUE,FALSE),IF(INDEX(Команды!$A$2:$AN$7500,MATCH(CP$3,Команды!$A$2:$A$7500,0),$E96+2)=Команды!$AJ$14,TRUE,FALSE),IF(INDEX(Команды!$A$2:$AN$7500,MATCH(CP$3,Команды!$A$2:$A$7500,0),$E96+2)=Команды!$AJ$15,TRUE,FALSE),IF(INDEX(Команды!$A$2:$AN$7500,MATCH(CP$3,Команды!$A$2:$A$7500,0),$E96+2)=Команды!$AJ$16,TRUE,FALSE),IF(INDEX(Команды!$A$2:$AN$7500,MATCH(CP$3,Команды!$A$2:$A$7500,0),$E96+2)=Команды!$AJ$17,TRUE,FALSE),IF(INDEX(Команды!$A$2:$AN$7500,MATCH(CP$3,Команды!$A$2:$A$7500,0),$E96+2)=Команды!$AJ$18,TRUE,FALSE),IF(INDEX(Команды!$A$2:$AN$7500,MATCH(CP$3,Команды!$A$2:$A$7500,0),$E96+2)=Команды!$AJ$19,TRUE,FALSE)),INDEX(Команды!$AJ$2:$AL$19,MATCH(INDEX(Команды!$A$2:$AN$7500,MATCH(CP$3,Команды!$A$2:$A$7500,0),$E96+2),Команды!$AJ$2:$AJ$19,0),3),0)</f>
        <v>0</v>
      </c>
      <c r="CR96" s="342"/>
      <c r="CS96" s="174">
        <f>IF(OR(IF(INDEX(Команды!$A$2:$AN$7500,MATCH(CS$3,Команды!$A$2:$A$7500,0),$E96+2)=Команды!$AJ$2,TRUE,FALSE),IF(INDEX(Команды!$A$2:$AN$7500,MATCH(CS$3,Команды!$A$2:$A$7500,0),$E96+2)=Команды!$AJ$3,TRUE,FALSE),IF(INDEX(Команды!$A$2:$AN$7500,MATCH(CS$3,Команды!$A$2:$A$7500,0),$E96+2)=Команды!$AJ$4,TRUE,FALSE),IF(INDEX(Команды!$A$2:$AN$7500,MATCH(CS$3,Команды!$A$2:$A$7500,0),$E96+2)=Команды!$AJ$5,TRUE,FALSE),IF(INDEX(Команды!$A$2:$AN$7500,MATCH(CS$3,Команды!$A$2:$A$7500,0),$E96+2)=Команды!$AJ$6,TRUE,FALSE),IF(INDEX(Команды!$A$2:$AN$7500,MATCH(CS$3,Команды!$A$2:$A$7500,0),$E96+2)=Команды!$AJ$7,TRUE,FALSE),IF(INDEX(Команды!$A$2:$AN$7500,MATCH(CS$3,Команды!$A$2:$A$7500,0),$E96+2)=Команды!$AJ$8,TRUE,FALSE),IF(INDEX(Команды!$A$2:$AN$7500,MATCH(CS$3,Команды!$A$2:$A$7500,0),$E96+2)=Команды!$AJ$9,TRUE,FALSE),IF(INDEX(Команды!$A$2:$AN$7500,MATCH(CS$3,Команды!$A$2:$A$7500,0),$E96+2)=Команды!$AJ$10,TRUE,FALSE),IF(INDEX(Команды!$A$2:$AN$7500,MATCH(CS$3,Команды!$A$2:$A$7500,0),$E96+2)=Команды!$AJ$11,TRUE,FALSE),IF(INDEX(Команды!$A$2:$AN$7500,MATCH(CS$3,Команды!$A$2:$A$7500,0),$E96+2)=Команды!$AJ$12,TRUE,FALSE),IF(INDEX(Команды!$A$2:$AN$7500,MATCH(CS$3,Команды!$A$2:$A$7500,0),$E96+2)=Команды!$AJ$13,TRUE,FALSE),IF(INDEX(Команды!$A$2:$AN$7500,MATCH(CS$3,Команды!$A$2:$A$7500,0),$E96+2)=Команды!$AJ$14,TRUE,FALSE),IF(INDEX(Команды!$A$2:$AN$7500,MATCH(CS$3,Команды!$A$2:$A$7500,0),$E96+2)=Команды!$AJ$15,TRUE,FALSE),IF(INDEX(Команды!$A$2:$AN$7500,MATCH(CS$3,Команды!$A$2:$A$7500,0),$E96+2)=Команды!$AJ$16,TRUE,FALSE),,IF(INDEX(Команды!$A$2:$AN$7500,MATCH(CS$3,Команды!$A$2:$A$7500,0),$E96+2)=Команды!$AJ$17,TRUE,FALSE),,IF(INDEX(Команды!$A$2:$AN$7500,MATCH(CS$3,Команды!$A$2:$A$7500,0),$E96+2)=Команды!$AJ$18,TRUE,FALSE),,IF(INDEX(Команды!$A$2:$AN$7500,MATCH(CS$3,Команды!$A$2:$A$7500,0),$E96+2)=Команды!$AJ$19,TRUE,FALSE)),INDEX(Команды!$AJ$2:$AK$19,MATCH(INDEX(Команды!$A$2:$AN$7500,MATCH(CS$3,Команды!$A$2:$A$7500,0),$E96+2),Команды!$AJ$2:$AJ$19,0),2),0)</f>
        <v>0</v>
      </c>
      <c r="CT96" s="175">
        <f>IF(OR(IF(INDEX(Команды!$A$2:$AN$7500,MATCH(CS$3,Команды!$A$2:$A$7500,0),$E96+2)=Команды!$AJ$2,TRUE,FALSE),IF(INDEX(Команды!$A$2:$AN$7500,MATCH(CS$3,Команды!$A$2:$A$7500,0),$E96+2)=Команды!$AJ$3,TRUE,FALSE),IF(INDEX(Команды!$A$2:$AN$7500,MATCH(CS$3,Команды!$A$2:$A$7500,0),$E96+2)=Команды!$AJ$4,TRUE,FALSE),IF(INDEX(Команды!$A$2:$AN$7500,MATCH(CS$3,Команды!$A$2:$A$7500,0),$E96+2)=Команды!$AJ$5,TRUE,FALSE),IF(INDEX(Команды!$A$2:$AN$7500,MATCH(CS$3,Команды!$A$2:$A$7500,0),$E96+2)=Команды!$AJ$6,TRUE,FALSE),IF(INDEX(Команды!$A$2:$AN$7500,MATCH(CS$3,Команды!$A$2:$A$7500,0),$E96+2)=Команды!$AJ$7,TRUE,FALSE),IF(INDEX(Команды!$A$2:$AN$7500,MATCH(CS$3,Команды!$A$2:$A$7500,0),$E96+2)=Команды!$AJ$8,TRUE,FALSE),IF(INDEX(Команды!$A$2:$AN$7500,MATCH(CS$3,Команды!$A$2:$A$7500,0),$E96+2)=Команды!$AJ$9,TRUE,FALSE),IF(INDEX(Команды!$A$2:$AN$7500,MATCH(CS$3,Команды!$A$2:$A$7500,0),$E96+2)=Команды!$AJ$10,TRUE,FALSE),IF(INDEX(Команды!$A$2:$AN$7500,MATCH(CS$3,Команды!$A$2:$A$7500,0),$E96+2)=Команды!$AJ$11,TRUE,FALSE),IF(INDEX(Команды!$A$2:$AN$7500,MATCH(CS$3,Команды!$A$2:$A$7500,0),$E96+2)=Команды!$AJ$12,TRUE,FALSE),IF(INDEX(Команды!$A$2:$AN$7500,MATCH(CS$3,Команды!$A$2:$A$7500,0),$E96+2)=Команды!$AJ$13,TRUE,FALSE),IF(INDEX(Команды!$A$2:$AN$7500,MATCH(CS$3,Команды!$A$2:$A$7500,0),$E96+2)=Команды!$AJ$14,TRUE,FALSE),IF(INDEX(Команды!$A$2:$AN$7500,MATCH(CS$3,Команды!$A$2:$A$7500,0),$E96+2)=Команды!$AJ$15,TRUE,FALSE),IF(INDEX(Команды!$A$2:$AN$7500,MATCH(CS$3,Команды!$A$2:$A$7500,0),$E96+2)=Команды!$AJ$16,TRUE,FALSE),IF(INDEX(Команды!$A$2:$AN$7500,MATCH(CS$3,Команды!$A$2:$A$7500,0),$E96+2)=Команды!$AJ$17,TRUE,FALSE),IF(INDEX(Команды!$A$2:$AN$7500,MATCH(CS$3,Команды!$A$2:$A$7500,0),$E96+2)=Команды!$AJ$18,TRUE,FALSE),IF(INDEX(Команды!$A$2:$AN$7500,MATCH(CS$3,Команды!$A$2:$A$7500,0),$E96+2)=Команды!$AJ$19,TRUE,FALSE)),INDEX(Команды!$AJ$2:$AL$19,MATCH(INDEX(Команды!$A$2:$AN$7500,MATCH(CS$3,Команды!$A$2:$A$7500,0),$E96+2),Команды!$AJ$2:$AJ$19,0),3),0)</f>
        <v>0</v>
      </c>
      <c r="CU96" s="342"/>
    </row>
    <row r="97" spans="1:99" s="2" customFormat="1" ht="21.95" customHeight="1" x14ac:dyDescent="0.3">
      <c r="A97" s="251">
        <v>92</v>
      </c>
      <c r="B97" s="2" t="e">
        <f>VLOOKUP(A97,'Список КК'!A:F,6,TRUE)</f>
        <v>#N/A</v>
      </c>
      <c r="C97" s="4">
        <f>VLOOKUP(A97,'Список КК'!A:B,2,TRUE)</f>
        <v>0</v>
      </c>
      <c r="D97" s="203">
        <f>VLOOKUP(A97,'Список КК'!A:D,4,TRUE)</f>
        <v>0</v>
      </c>
      <c r="E97" s="4">
        <f>VLOOKUP(A97,'Список КК'!A:C,3,TRUE)</f>
        <v>0</v>
      </c>
      <c r="F97" s="220">
        <f>VLOOKUP(A97,'Список КК'!A:E,5,TRUE)</f>
        <v>0</v>
      </c>
      <c r="G97" s="174">
        <f>IF(OR(IF(INDEX(Команды!$A$2:$AN$7500,MATCH(G$3,Команды!$A$2:$A$7500,0),$E97+2)=Команды!$AJ$2,TRUE,FALSE),IF(INDEX(Команды!$A$2:$AN$7500,MATCH(G$3,Команды!$A$2:$A$7500,0),$E97+2)=Команды!$AJ$3,TRUE,FALSE),IF(INDEX(Команды!$A$2:$AN$7500,MATCH(G$3,Команды!$A$2:$A$7500,0),$E97+2)=Команды!$AJ$4,TRUE,FALSE),IF(INDEX(Команды!$A$2:$AN$7500,MATCH(G$3,Команды!$A$2:$A$7500,0),$E97+2)=Команды!$AJ$5,TRUE,FALSE),IF(INDEX(Команды!$A$2:$AN$7500,MATCH(G$3,Команды!$A$2:$A$7500,0),$E97+2)=Команды!$AJ$6,TRUE,FALSE),IF(INDEX(Команды!$A$2:$AN$7500,MATCH(G$3,Команды!$A$2:$A$7500,0),$E97+2)=Команды!$AJ$7,TRUE,FALSE),IF(INDEX(Команды!$A$2:$AN$7500,MATCH(G$3,Команды!$A$2:$A$7500,0),$E97+2)=Команды!$AJ$8,TRUE,FALSE),IF(INDEX(Команды!$A$2:$AN$7500,MATCH(G$3,Команды!$A$2:$A$7500,0),$E97+2)=Команды!$AJ$9,TRUE,FALSE),IF(INDEX(Команды!$A$2:$AN$7500,MATCH(G$3,Команды!$A$2:$A$7500,0),$E97+2)=Команды!$AJ$10,TRUE,FALSE),IF(INDEX(Команды!$A$2:$AN$7500,MATCH(G$3,Команды!$A$2:$A$7500,0),$E97+2)=Команды!$AJ$11,TRUE,FALSE),IF(INDEX(Команды!$A$2:$AN$7500,MATCH(G$3,Команды!$A$2:$A$7500,0),$E97+2)=Команды!$AJ$12,TRUE,FALSE),IF(INDEX(Команды!$A$2:$AN$7500,MATCH(G$3,Команды!$A$2:$A$7500,0),$E97+2)=Команды!$AJ$13,TRUE,FALSE),IF(INDEX(Команды!$A$2:$AN$7500,MATCH(G$3,Команды!$A$2:$A$7500,0),$E97+2)=Команды!$AJ$14,TRUE,FALSE),IF(INDEX(Команды!$A$2:$AN$7500,MATCH(G$3,Команды!$A$2:$A$7500,0),$E97+2)=Команды!$AJ$15,TRUE,FALSE),IF(INDEX(Команды!$A$2:$AN$7500,MATCH(G$3,Команды!$A$2:$A$7500,0),$E97+2)=Команды!$AJ$16,TRUE,FALSE),,IF(INDEX(Команды!$A$2:$AN$7500,MATCH(G$3,Команды!$A$2:$A$7500,0),$E97+2)=Команды!$AJ$17,TRUE,FALSE),,IF(INDEX(Команды!$A$2:$AN$7500,MATCH(G$3,Команды!$A$2:$A$7500,0),$E97+2)=Команды!$AJ$18,TRUE,FALSE),,IF(INDEX(Команды!$A$2:$AN$7500,MATCH(G$3,Команды!$A$2:$A$7500,0),$E97+2)=Команды!$AJ$19,TRUE,FALSE)),INDEX(Команды!$AJ$2:$AK$19,MATCH(INDEX(Команды!$A$2:$AN$7500,MATCH(G$3,Команды!$A$2:$A$7500,0),$E97+2),Команды!$AJ$2:$AJ$19,0),2),0)</f>
        <v>0</v>
      </c>
      <c r="H97" s="175">
        <f>IF(OR(IF(INDEX(Команды!$A$2:$AN$7500,MATCH(G$3,Команды!$A$2:$A$7500,0),$E97+2)=Команды!$AJ$2,TRUE,FALSE),IF(INDEX(Команды!$A$2:$AN$7500,MATCH(G$3,Команды!$A$2:$A$7500,0),$E97+2)=Команды!$AJ$3,TRUE,FALSE),IF(INDEX(Команды!$A$2:$AN$7500,MATCH(G$3,Команды!$A$2:$A$7500,0),$E97+2)=Команды!$AJ$4,TRUE,FALSE),IF(INDEX(Команды!$A$2:$AN$7500,MATCH(G$3,Команды!$A$2:$A$7500,0),$E97+2)=Команды!$AJ$5,TRUE,FALSE),IF(INDEX(Команды!$A$2:$AN$7500,MATCH(G$3,Команды!$A$2:$A$7500,0),$E97+2)=Команды!$AJ$6,TRUE,FALSE),IF(INDEX(Команды!$A$2:$AN$7500,MATCH(G$3,Команды!$A$2:$A$7500,0),$E97+2)=Команды!$AJ$7,TRUE,FALSE),IF(INDEX(Команды!$A$2:$AN$7500,MATCH(G$3,Команды!$A$2:$A$7500,0),$E97+2)=Команды!$AJ$8,TRUE,FALSE),IF(INDEX(Команды!$A$2:$AN$7500,MATCH(G$3,Команды!$A$2:$A$7500,0),$E97+2)=Команды!$AJ$9,TRUE,FALSE),IF(INDEX(Команды!$A$2:$AN$7500,MATCH(G$3,Команды!$A$2:$A$7500,0),$E97+2)=Команды!$AJ$10,TRUE,FALSE),IF(INDEX(Команды!$A$2:$AN$7500,MATCH(G$3,Команды!$A$2:$A$7500,0),$E97+2)=Команды!$AJ$11,TRUE,FALSE),IF(INDEX(Команды!$A$2:$AN$7500,MATCH(G$3,Команды!$A$2:$A$7500,0),$E97+2)=Команды!$AJ$12,TRUE,FALSE),IF(INDEX(Команды!$A$2:$AN$7500,MATCH(G$3,Команды!$A$2:$A$7500,0),$E97+2)=Команды!$AJ$13,TRUE,FALSE),IF(INDEX(Команды!$A$2:$AN$7500,MATCH(G$3,Команды!$A$2:$A$7500,0),$E97+2)=Команды!$AJ$14,TRUE,FALSE),IF(INDEX(Команды!$A$2:$AN$7500,MATCH(G$3,Команды!$A$2:$A$7500,0),$E97+2)=Команды!$AJ$15,TRUE,FALSE),IF(INDEX(Команды!$A$2:$AN$7500,MATCH(G$3,Команды!$A$2:$A$7500,0),$E97+2)=Команды!$AJ$16,TRUE,FALSE),IF(INDEX(Команды!$A$2:$AN$7500,MATCH(G$3,Команды!$A$2:$A$7500,0),$E97+2)=Команды!$AJ$17,TRUE,FALSE),IF(INDEX(Команды!$A$2:$AN$7500,MATCH(G$3,Команды!$A$2:$A$7500,0),$E97+2)=Команды!$AJ$18,TRUE,FALSE),IF(INDEX(Команды!$A$2:$AN$7500,MATCH(G$3,Команды!$A$2:$A$7500,0),$E97+2)=Команды!$AJ$19,TRUE,FALSE)),INDEX(Команды!$AJ$2:$AL$19,MATCH(INDEX(Команды!$A$2:$AN$7500,MATCH(G$3,Команды!$A$2:$A$7500,0),$E97+2),Команды!$AJ$2:$AJ$19,0),3),0)</f>
        <v>0</v>
      </c>
      <c r="I97" s="342"/>
      <c r="J97" s="174">
        <f>IF(OR(IF(INDEX(Команды!$A$2:$AN$7500,MATCH(J$3,Команды!$A$2:$A$7500,0),$E97+2)=Команды!$AJ$2,TRUE,FALSE),IF(INDEX(Команды!$A$2:$AN$7500,MATCH(J$3,Команды!$A$2:$A$7500,0),$E97+2)=Команды!$AJ$3,TRUE,FALSE),IF(INDEX(Команды!$A$2:$AN$7500,MATCH(J$3,Команды!$A$2:$A$7500,0),$E97+2)=Команды!$AJ$4,TRUE,FALSE),IF(INDEX(Команды!$A$2:$AN$7500,MATCH(J$3,Команды!$A$2:$A$7500,0),$E97+2)=Команды!$AJ$5,TRUE,FALSE),IF(INDEX(Команды!$A$2:$AN$7500,MATCH(J$3,Команды!$A$2:$A$7500,0),$E97+2)=Команды!$AJ$6,TRUE,FALSE),IF(INDEX(Команды!$A$2:$AN$7500,MATCH(J$3,Команды!$A$2:$A$7500,0),$E97+2)=Команды!$AJ$7,TRUE,FALSE),IF(INDEX(Команды!$A$2:$AN$7500,MATCH(J$3,Команды!$A$2:$A$7500,0),$E97+2)=Команды!$AJ$8,TRUE,FALSE),IF(INDEX(Команды!$A$2:$AN$7500,MATCH(J$3,Команды!$A$2:$A$7500,0),$E97+2)=Команды!$AJ$9,TRUE,FALSE),IF(INDEX(Команды!$A$2:$AN$7500,MATCH(J$3,Команды!$A$2:$A$7500,0),$E97+2)=Команды!$AJ$10,TRUE,FALSE),IF(INDEX(Команды!$A$2:$AN$7500,MATCH(J$3,Команды!$A$2:$A$7500,0),$E97+2)=Команды!$AJ$11,TRUE,FALSE),IF(INDEX(Команды!$A$2:$AN$7500,MATCH(J$3,Команды!$A$2:$A$7500,0),$E97+2)=Команды!$AJ$12,TRUE,FALSE),IF(INDEX(Команды!$A$2:$AN$7500,MATCH(J$3,Команды!$A$2:$A$7500,0),$E97+2)=Команды!$AJ$13,TRUE,FALSE),IF(INDEX(Команды!$A$2:$AN$7500,MATCH(J$3,Команды!$A$2:$A$7500,0),$E97+2)=Команды!$AJ$14,TRUE,FALSE),IF(INDEX(Команды!$A$2:$AN$7500,MATCH(J$3,Команды!$A$2:$A$7500,0),$E97+2)=Команды!$AJ$15,TRUE,FALSE),IF(INDEX(Команды!$A$2:$AN$7500,MATCH(J$3,Команды!$A$2:$A$7500,0),$E97+2)=Команды!$AJ$16,TRUE,FALSE),,IF(INDEX(Команды!$A$2:$AN$7500,MATCH(J$3,Команды!$A$2:$A$7500,0),$E97+2)=Команды!$AJ$17,TRUE,FALSE),,IF(INDEX(Команды!$A$2:$AN$7500,MATCH(J$3,Команды!$A$2:$A$7500,0),$E97+2)=Команды!$AJ$18,TRUE,FALSE),,IF(INDEX(Команды!$A$2:$AN$7500,MATCH(J$3,Команды!$A$2:$A$7500,0),$E97+2)=Команды!$AJ$19,TRUE,FALSE)),INDEX(Команды!$AJ$2:$AK$19,MATCH(INDEX(Команды!$A$2:$AN$7500,MATCH(J$3,Команды!$A$2:$A$7500,0),$E97+2),Команды!$AJ$2:$AJ$19,0),2),0)</f>
        <v>0</v>
      </c>
      <c r="K97" s="175">
        <f>IF(OR(IF(INDEX(Команды!$A$2:$AN$7500,MATCH(J$3,Команды!$A$2:$A$7500,0),$E97+2)=Команды!$AJ$2,TRUE,FALSE),IF(INDEX(Команды!$A$2:$AN$7500,MATCH(J$3,Команды!$A$2:$A$7500,0),$E97+2)=Команды!$AJ$3,TRUE,FALSE),IF(INDEX(Команды!$A$2:$AN$7500,MATCH(J$3,Команды!$A$2:$A$7500,0),$E97+2)=Команды!$AJ$4,TRUE,FALSE),IF(INDEX(Команды!$A$2:$AN$7500,MATCH(J$3,Команды!$A$2:$A$7500,0),$E97+2)=Команды!$AJ$5,TRUE,FALSE),IF(INDEX(Команды!$A$2:$AN$7500,MATCH(J$3,Команды!$A$2:$A$7500,0),$E97+2)=Команды!$AJ$6,TRUE,FALSE),IF(INDEX(Команды!$A$2:$AN$7500,MATCH(J$3,Команды!$A$2:$A$7500,0),$E97+2)=Команды!$AJ$7,TRUE,FALSE),IF(INDEX(Команды!$A$2:$AN$7500,MATCH(J$3,Команды!$A$2:$A$7500,0),$E97+2)=Команды!$AJ$8,TRUE,FALSE),IF(INDEX(Команды!$A$2:$AN$7500,MATCH(J$3,Команды!$A$2:$A$7500,0),$E97+2)=Команды!$AJ$9,TRUE,FALSE),IF(INDEX(Команды!$A$2:$AN$7500,MATCH(J$3,Команды!$A$2:$A$7500,0),$E97+2)=Команды!$AJ$10,TRUE,FALSE),IF(INDEX(Команды!$A$2:$AN$7500,MATCH(J$3,Команды!$A$2:$A$7500,0),$E97+2)=Команды!$AJ$11,TRUE,FALSE),IF(INDEX(Команды!$A$2:$AN$7500,MATCH(J$3,Команды!$A$2:$A$7500,0),$E97+2)=Команды!$AJ$12,TRUE,FALSE),IF(INDEX(Команды!$A$2:$AN$7500,MATCH(J$3,Команды!$A$2:$A$7500,0),$E97+2)=Команды!$AJ$13,TRUE,FALSE),IF(INDEX(Команды!$A$2:$AN$7500,MATCH(J$3,Команды!$A$2:$A$7500,0),$E97+2)=Команды!$AJ$14,TRUE,FALSE),IF(INDEX(Команды!$A$2:$AN$7500,MATCH(J$3,Команды!$A$2:$A$7500,0),$E97+2)=Команды!$AJ$15,TRUE,FALSE),IF(INDEX(Команды!$A$2:$AN$7500,MATCH(J$3,Команды!$A$2:$A$7500,0),$E97+2)=Команды!$AJ$16,TRUE,FALSE),IF(INDEX(Команды!$A$2:$AN$7500,MATCH(J$3,Команды!$A$2:$A$7500,0),$E97+2)=Команды!$AJ$17,TRUE,FALSE),IF(INDEX(Команды!$A$2:$AN$7500,MATCH(J$3,Команды!$A$2:$A$7500,0),$E97+2)=Команды!$AJ$18,TRUE,FALSE),IF(INDEX(Команды!$A$2:$AN$7500,MATCH(J$3,Команды!$A$2:$A$7500,0),$E97+2)=Команды!$AJ$19,TRUE,FALSE)),INDEX(Команды!$AJ$2:$AL$19,MATCH(INDEX(Команды!$A$2:$AN$7500,MATCH(J$3,Команды!$A$2:$A$7500,0),$E97+2),Команды!$AJ$2:$AJ$19,0),3),0)</f>
        <v>0</v>
      </c>
      <c r="L97" s="342"/>
      <c r="M97" s="174">
        <f>IF(OR(IF(INDEX(Команды!$A$2:$AN$7500,MATCH(M$3,Команды!$A$2:$A$7500,0),$E97+2)=Команды!$AJ$2,TRUE,FALSE),IF(INDEX(Команды!$A$2:$AN$7500,MATCH(M$3,Команды!$A$2:$A$7500,0),$E97+2)=Команды!$AJ$3,TRUE,FALSE),IF(INDEX(Команды!$A$2:$AN$7500,MATCH(M$3,Команды!$A$2:$A$7500,0),$E97+2)=Команды!$AJ$4,TRUE,FALSE),IF(INDEX(Команды!$A$2:$AN$7500,MATCH(M$3,Команды!$A$2:$A$7500,0),$E97+2)=Команды!$AJ$5,TRUE,FALSE),IF(INDEX(Команды!$A$2:$AN$7500,MATCH(M$3,Команды!$A$2:$A$7500,0),$E97+2)=Команды!$AJ$6,TRUE,FALSE),IF(INDEX(Команды!$A$2:$AN$7500,MATCH(M$3,Команды!$A$2:$A$7500,0),$E97+2)=Команды!$AJ$7,TRUE,FALSE),IF(INDEX(Команды!$A$2:$AN$7500,MATCH(M$3,Команды!$A$2:$A$7500,0),$E97+2)=Команды!$AJ$8,TRUE,FALSE),IF(INDEX(Команды!$A$2:$AN$7500,MATCH(M$3,Команды!$A$2:$A$7500,0),$E97+2)=Команды!$AJ$9,TRUE,FALSE),IF(INDEX(Команды!$A$2:$AN$7500,MATCH(M$3,Команды!$A$2:$A$7500,0),$E97+2)=Команды!$AJ$10,TRUE,FALSE),IF(INDEX(Команды!$A$2:$AN$7500,MATCH(M$3,Команды!$A$2:$A$7500,0),$E97+2)=Команды!$AJ$11,TRUE,FALSE),IF(INDEX(Команды!$A$2:$AN$7500,MATCH(M$3,Команды!$A$2:$A$7500,0),$E97+2)=Команды!$AJ$12,TRUE,FALSE),IF(INDEX(Команды!$A$2:$AN$7500,MATCH(M$3,Команды!$A$2:$A$7500,0),$E97+2)=Команды!$AJ$13,TRUE,FALSE),IF(INDEX(Команды!$A$2:$AN$7500,MATCH(M$3,Команды!$A$2:$A$7500,0),$E97+2)=Команды!$AJ$14,TRUE,FALSE),IF(INDEX(Команды!$A$2:$AN$7500,MATCH(M$3,Команды!$A$2:$A$7500,0),$E97+2)=Команды!$AJ$15,TRUE,FALSE),IF(INDEX(Команды!$A$2:$AN$7500,MATCH(M$3,Команды!$A$2:$A$7500,0),$E97+2)=Команды!$AJ$16,TRUE,FALSE),,IF(INDEX(Команды!$A$2:$AN$7500,MATCH(M$3,Команды!$A$2:$A$7500,0),$E97+2)=Команды!$AJ$17,TRUE,FALSE),,IF(INDEX(Команды!$A$2:$AN$7500,MATCH(M$3,Команды!$A$2:$A$7500,0),$E97+2)=Команды!$AJ$18,TRUE,FALSE),,IF(INDEX(Команды!$A$2:$AN$7500,MATCH(M$3,Команды!$A$2:$A$7500,0),$E97+2)=Команды!$AJ$19,TRUE,FALSE)),INDEX(Команды!$AJ$2:$AK$19,MATCH(INDEX(Команды!$A$2:$AN$7500,MATCH(M$3,Команды!$A$2:$A$7500,0),$E97+2),Команды!$AJ$2:$AJ$19,0),2),0)</f>
        <v>0</v>
      </c>
      <c r="N97" s="175">
        <f>IF(OR(IF(INDEX(Команды!$A$2:$AN$7500,MATCH(M$3,Команды!$A$2:$A$7500,0),$E97+2)=Команды!$AJ$2,TRUE,FALSE),IF(INDEX(Команды!$A$2:$AN$7500,MATCH(M$3,Команды!$A$2:$A$7500,0),$E97+2)=Команды!$AJ$3,TRUE,FALSE),IF(INDEX(Команды!$A$2:$AN$7500,MATCH(M$3,Команды!$A$2:$A$7500,0),$E97+2)=Команды!$AJ$4,TRUE,FALSE),IF(INDEX(Команды!$A$2:$AN$7500,MATCH(M$3,Команды!$A$2:$A$7500,0),$E97+2)=Команды!$AJ$5,TRUE,FALSE),IF(INDEX(Команды!$A$2:$AN$7500,MATCH(M$3,Команды!$A$2:$A$7500,0),$E97+2)=Команды!$AJ$6,TRUE,FALSE),IF(INDEX(Команды!$A$2:$AN$7500,MATCH(M$3,Команды!$A$2:$A$7500,0),$E97+2)=Команды!$AJ$7,TRUE,FALSE),IF(INDEX(Команды!$A$2:$AN$7500,MATCH(M$3,Команды!$A$2:$A$7500,0),$E97+2)=Команды!$AJ$8,TRUE,FALSE),IF(INDEX(Команды!$A$2:$AN$7500,MATCH(M$3,Команды!$A$2:$A$7500,0),$E97+2)=Команды!$AJ$9,TRUE,FALSE),IF(INDEX(Команды!$A$2:$AN$7500,MATCH(M$3,Команды!$A$2:$A$7500,0),$E97+2)=Команды!$AJ$10,TRUE,FALSE),IF(INDEX(Команды!$A$2:$AN$7500,MATCH(M$3,Команды!$A$2:$A$7500,0),$E97+2)=Команды!$AJ$11,TRUE,FALSE),IF(INDEX(Команды!$A$2:$AN$7500,MATCH(M$3,Команды!$A$2:$A$7500,0),$E97+2)=Команды!$AJ$12,TRUE,FALSE),IF(INDEX(Команды!$A$2:$AN$7500,MATCH(M$3,Команды!$A$2:$A$7500,0),$E97+2)=Команды!$AJ$13,TRUE,FALSE),IF(INDEX(Команды!$A$2:$AN$7500,MATCH(M$3,Команды!$A$2:$A$7500,0),$E97+2)=Команды!$AJ$14,TRUE,FALSE),IF(INDEX(Команды!$A$2:$AN$7500,MATCH(M$3,Команды!$A$2:$A$7500,0),$E97+2)=Команды!$AJ$15,TRUE,FALSE),IF(INDEX(Команды!$A$2:$AN$7500,MATCH(M$3,Команды!$A$2:$A$7500,0),$E97+2)=Команды!$AJ$16,TRUE,FALSE),IF(INDEX(Команды!$A$2:$AN$7500,MATCH(M$3,Команды!$A$2:$A$7500,0),$E97+2)=Команды!$AJ$17,TRUE,FALSE),IF(INDEX(Команды!$A$2:$AN$7500,MATCH(M$3,Команды!$A$2:$A$7500,0),$E97+2)=Команды!$AJ$18,TRUE,FALSE),IF(INDEX(Команды!$A$2:$AN$7500,MATCH(M$3,Команды!$A$2:$A$7500,0),$E97+2)=Команды!$AJ$19,TRUE,FALSE)),INDEX(Команды!$AJ$2:$AL$19,MATCH(INDEX(Команды!$A$2:$AN$7500,MATCH(M$3,Команды!$A$2:$A$7500,0),$E97+2),Команды!$AJ$2:$AJ$19,0),3),0)</f>
        <v>0</v>
      </c>
      <c r="O97" s="342"/>
      <c r="P97" s="174">
        <f>IF(OR(IF(INDEX(Команды!$A$2:$AN$7500,MATCH(P$3,Команды!$A$2:$A$7500,0),$E97+2)=Команды!$AJ$2,TRUE,FALSE),IF(INDEX(Команды!$A$2:$AN$7500,MATCH(P$3,Команды!$A$2:$A$7500,0),$E97+2)=Команды!$AJ$3,TRUE,FALSE),IF(INDEX(Команды!$A$2:$AN$7500,MATCH(P$3,Команды!$A$2:$A$7500,0),$E97+2)=Команды!$AJ$4,TRUE,FALSE),IF(INDEX(Команды!$A$2:$AN$7500,MATCH(P$3,Команды!$A$2:$A$7500,0),$E97+2)=Команды!$AJ$5,TRUE,FALSE),IF(INDEX(Команды!$A$2:$AN$7500,MATCH(P$3,Команды!$A$2:$A$7500,0),$E97+2)=Команды!$AJ$6,TRUE,FALSE),IF(INDEX(Команды!$A$2:$AN$7500,MATCH(P$3,Команды!$A$2:$A$7500,0),$E97+2)=Команды!$AJ$7,TRUE,FALSE),IF(INDEX(Команды!$A$2:$AN$7500,MATCH(P$3,Команды!$A$2:$A$7500,0),$E97+2)=Команды!$AJ$8,TRUE,FALSE),IF(INDEX(Команды!$A$2:$AN$7500,MATCH(P$3,Команды!$A$2:$A$7500,0),$E97+2)=Команды!$AJ$9,TRUE,FALSE),IF(INDEX(Команды!$A$2:$AN$7500,MATCH(P$3,Команды!$A$2:$A$7500,0),$E97+2)=Команды!$AJ$10,TRUE,FALSE),IF(INDEX(Команды!$A$2:$AN$7500,MATCH(P$3,Команды!$A$2:$A$7500,0),$E97+2)=Команды!$AJ$11,TRUE,FALSE),IF(INDEX(Команды!$A$2:$AN$7500,MATCH(P$3,Команды!$A$2:$A$7500,0),$E97+2)=Команды!$AJ$12,TRUE,FALSE),IF(INDEX(Команды!$A$2:$AN$7500,MATCH(P$3,Команды!$A$2:$A$7500,0),$E97+2)=Команды!$AJ$13,TRUE,FALSE),IF(INDEX(Команды!$A$2:$AN$7500,MATCH(P$3,Команды!$A$2:$A$7500,0),$E97+2)=Команды!$AJ$14,TRUE,FALSE),IF(INDEX(Команды!$A$2:$AN$7500,MATCH(P$3,Команды!$A$2:$A$7500,0),$E97+2)=Команды!$AJ$15,TRUE,FALSE),IF(INDEX(Команды!$A$2:$AN$7500,MATCH(P$3,Команды!$A$2:$A$7500,0),$E97+2)=Команды!$AJ$16,TRUE,FALSE),,IF(INDEX(Команды!$A$2:$AN$7500,MATCH(P$3,Команды!$A$2:$A$7500,0),$E97+2)=Команды!$AJ$17,TRUE,FALSE),,IF(INDEX(Команды!$A$2:$AN$7500,MATCH(P$3,Команды!$A$2:$A$7500,0),$E97+2)=Команды!$AJ$18,TRUE,FALSE),,IF(INDEX(Команды!$A$2:$AN$7500,MATCH(P$3,Команды!$A$2:$A$7500,0),$E97+2)=Команды!$AJ$19,TRUE,FALSE)),INDEX(Команды!$AJ$2:$AK$19,MATCH(INDEX(Команды!$A$2:$AN$7500,MATCH(P$3,Команды!$A$2:$A$7500,0),$E97+2),Команды!$AJ$2:$AJ$19,0),2),0)</f>
        <v>0</v>
      </c>
      <c r="Q97" s="175">
        <f>IF(OR(IF(INDEX(Команды!$A$2:$AN$7500,MATCH(P$3,Команды!$A$2:$A$7500,0),$E97+2)=Команды!$AJ$2,TRUE,FALSE),IF(INDEX(Команды!$A$2:$AN$7500,MATCH(P$3,Команды!$A$2:$A$7500,0),$E97+2)=Команды!$AJ$3,TRUE,FALSE),IF(INDEX(Команды!$A$2:$AN$7500,MATCH(P$3,Команды!$A$2:$A$7500,0),$E97+2)=Команды!$AJ$4,TRUE,FALSE),IF(INDEX(Команды!$A$2:$AN$7500,MATCH(P$3,Команды!$A$2:$A$7500,0),$E97+2)=Команды!$AJ$5,TRUE,FALSE),IF(INDEX(Команды!$A$2:$AN$7500,MATCH(P$3,Команды!$A$2:$A$7500,0),$E97+2)=Команды!$AJ$6,TRUE,FALSE),IF(INDEX(Команды!$A$2:$AN$7500,MATCH(P$3,Команды!$A$2:$A$7500,0),$E97+2)=Команды!$AJ$7,TRUE,FALSE),IF(INDEX(Команды!$A$2:$AN$7500,MATCH(P$3,Команды!$A$2:$A$7500,0),$E97+2)=Команды!$AJ$8,TRUE,FALSE),IF(INDEX(Команды!$A$2:$AN$7500,MATCH(P$3,Команды!$A$2:$A$7500,0),$E97+2)=Команды!$AJ$9,TRUE,FALSE),IF(INDEX(Команды!$A$2:$AN$7500,MATCH(P$3,Команды!$A$2:$A$7500,0),$E97+2)=Команды!$AJ$10,TRUE,FALSE),IF(INDEX(Команды!$A$2:$AN$7500,MATCH(P$3,Команды!$A$2:$A$7500,0),$E97+2)=Команды!$AJ$11,TRUE,FALSE),IF(INDEX(Команды!$A$2:$AN$7500,MATCH(P$3,Команды!$A$2:$A$7500,0),$E97+2)=Команды!$AJ$12,TRUE,FALSE),IF(INDEX(Команды!$A$2:$AN$7500,MATCH(P$3,Команды!$A$2:$A$7500,0),$E97+2)=Команды!$AJ$13,TRUE,FALSE),IF(INDEX(Команды!$A$2:$AN$7500,MATCH(P$3,Команды!$A$2:$A$7500,0),$E97+2)=Команды!$AJ$14,TRUE,FALSE),IF(INDEX(Команды!$A$2:$AN$7500,MATCH(P$3,Команды!$A$2:$A$7500,0),$E97+2)=Команды!$AJ$15,TRUE,FALSE),IF(INDEX(Команды!$A$2:$AN$7500,MATCH(P$3,Команды!$A$2:$A$7500,0),$E97+2)=Команды!$AJ$16,TRUE,FALSE),IF(INDEX(Команды!$A$2:$AN$7500,MATCH(P$3,Команды!$A$2:$A$7500,0),$E97+2)=Команды!$AJ$17,TRUE,FALSE),IF(INDEX(Команды!$A$2:$AN$7500,MATCH(P$3,Команды!$A$2:$A$7500,0),$E97+2)=Команды!$AJ$18,TRUE,FALSE),IF(INDEX(Команды!$A$2:$AN$7500,MATCH(P$3,Команды!$A$2:$A$7500,0),$E97+2)=Команды!$AJ$19,TRUE,FALSE)),INDEX(Команды!$AJ$2:$AL$19,MATCH(INDEX(Команды!$A$2:$AN$7500,MATCH(P$3,Команды!$A$2:$A$7500,0),$E97+2),Команды!$AJ$2:$AJ$19,0),3),0)</f>
        <v>0</v>
      </c>
      <c r="R97" s="342"/>
      <c r="S97" s="174">
        <f>IF(OR(IF(INDEX(Команды!$A$2:$AN$7500,MATCH(S$3,Команды!$A$2:$A$7500,0),$E97+2)=Команды!$AJ$2,TRUE,FALSE),IF(INDEX(Команды!$A$2:$AN$7500,MATCH(S$3,Команды!$A$2:$A$7500,0),$E97+2)=Команды!$AJ$3,TRUE,FALSE),IF(INDEX(Команды!$A$2:$AN$7500,MATCH(S$3,Команды!$A$2:$A$7500,0),$E97+2)=Команды!$AJ$4,TRUE,FALSE),IF(INDEX(Команды!$A$2:$AN$7500,MATCH(S$3,Команды!$A$2:$A$7500,0),$E97+2)=Команды!$AJ$5,TRUE,FALSE),IF(INDEX(Команды!$A$2:$AN$7500,MATCH(S$3,Команды!$A$2:$A$7500,0),$E97+2)=Команды!$AJ$6,TRUE,FALSE),IF(INDEX(Команды!$A$2:$AN$7500,MATCH(S$3,Команды!$A$2:$A$7500,0),$E97+2)=Команды!$AJ$7,TRUE,FALSE),IF(INDEX(Команды!$A$2:$AN$7500,MATCH(S$3,Команды!$A$2:$A$7500,0),$E97+2)=Команды!$AJ$8,TRUE,FALSE),IF(INDEX(Команды!$A$2:$AN$7500,MATCH(S$3,Команды!$A$2:$A$7500,0),$E97+2)=Команды!$AJ$9,TRUE,FALSE),IF(INDEX(Команды!$A$2:$AN$7500,MATCH(S$3,Команды!$A$2:$A$7500,0),$E97+2)=Команды!$AJ$10,TRUE,FALSE),IF(INDEX(Команды!$A$2:$AN$7500,MATCH(S$3,Команды!$A$2:$A$7500,0),$E97+2)=Команды!$AJ$11,TRUE,FALSE),IF(INDEX(Команды!$A$2:$AN$7500,MATCH(S$3,Команды!$A$2:$A$7500,0),$E97+2)=Команды!$AJ$12,TRUE,FALSE),IF(INDEX(Команды!$A$2:$AN$7500,MATCH(S$3,Команды!$A$2:$A$7500,0),$E97+2)=Команды!$AJ$13,TRUE,FALSE),IF(INDEX(Команды!$A$2:$AN$7500,MATCH(S$3,Команды!$A$2:$A$7500,0),$E97+2)=Команды!$AJ$14,TRUE,FALSE),IF(INDEX(Команды!$A$2:$AN$7500,MATCH(S$3,Команды!$A$2:$A$7500,0),$E97+2)=Команды!$AJ$15,TRUE,FALSE),IF(INDEX(Команды!$A$2:$AN$7500,MATCH(S$3,Команды!$A$2:$A$7500,0),$E97+2)=Команды!$AJ$16,TRUE,FALSE),,IF(INDEX(Команды!$A$2:$AN$7500,MATCH(S$3,Команды!$A$2:$A$7500,0),$E97+2)=Команды!$AJ$17,TRUE,FALSE),,IF(INDEX(Команды!$A$2:$AN$7500,MATCH(S$3,Команды!$A$2:$A$7500,0),$E97+2)=Команды!$AJ$18,TRUE,FALSE),,IF(INDEX(Команды!$A$2:$AN$7500,MATCH(S$3,Команды!$A$2:$A$7500,0),$E97+2)=Команды!$AJ$19,TRUE,FALSE)),INDEX(Команды!$AJ$2:$AK$19,MATCH(INDEX(Команды!$A$2:$AN$7500,MATCH(S$3,Команды!$A$2:$A$7500,0),$E97+2),Команды!$AJ$2:$AJ$19,0),2),0)</f>
        <v>0</v>
      </c>
      <c r="T97" s="175">
        <f>IF(OR(IF(INDEX(Команды!$A$2:$AN$7500,MATCH(S$3,Команды!$A$2:$A$7500,0),$E97+2)=Команды!$AJ$2,TRUE,FALSE),IF(INDEX(Команды!$A$2:$AN$7500,MATCH(S$3,Команды!$A$2:$A$7500,0),$E97+2)=Команды!$AJ$3,TRUE,FALSE),IF(INDEX(Команды!$A$2:$AN$7500,MATCH(S$3,Команды!$A$2:$A$7500,0),$E97+2)=Команды!$AJ$4,TRUE,FALSE),IF(INDEX(Команды!$A$2:$AN$7500,MATCH(S$3,Команды!$A$2:$A$7500,0),$E97+2)=Команды!$AJ$5,TRUE,FALSE),IF(INDEX(Команды!$A$2:$AN$7500,MATCH(S$3,Команды!$A$2:$A$7500,0),$E97+2)=Команды!$AJ$6,TRUE,FALSE),IF(INDEX(Команды!$A$2:$AN$7500,MATCH(S$3,Команды!$A$2:$A$7500,0),$E97+2)=Команды!$AJ$7,TRUE,FALSE),IF(INDEX(Команды!$A$2:$AN$7500,MATCH(S$3,Команды!$A$2:$A$7500,0),$E97+2)=Команды!$AJ$8,TRUE,FALSE),IF(INDEX(Команды!$A$2:$AN$7500,MATCH(S$3,Команды!$A$2:$A$7500,0),$E97+2)=Команды!$AJ$9,TRUE,FALSE),IF(INDEX(Команды!$A$2:$AN$7500,MATCH(S$3,Команды!$A$2:$A$7500,0),$E97+2)=Команды!$AJ$10,TRUE,FALSE),IF(INDEX(Команды!$A$2:$AN$7500,MATCH(S$3,Команды!$A$2:$A$7500,0),$E97+2)=Команды!$AJ$11,TRUE,FALSE),IF(INDEX(Команды!$A$2:$AN$7500,MATCH(S$3,Команды!$A$2:$A$7500,0),$E97+2)=Команды!$AJ$12,TRUE,FALSE),IF(INDEX(Команды!$A$2:$AN$7500,MATCH(S$3,Команды!$A$2:$A$7500,0),$E97+2)=Команды!$AJ$13,TRUE,FALSE),IF(INDEX(Команды!$A$2:$AN$7500,MATCH(S$3,Команды!$A$2:$A$7500,0),$E97+2)=Команды!$AJ$14,TRUE,FALSE),IF(INDEX(Команды!$A$2:$AN$7500,MATCH(S$3,Команды!$A$2:$A$7500,0),$E97+2)=Команды!$AJ$15,TRUE,FALSE),IF(INDEX(Команды!$A$2:$AN$7500,MATCH(S$3,Команды!$A$2:$A$7500,0),$E97+2)=Команды!$AJ$16,TRUE,FALSE),IF(INDEX(Команды!$A$2:$AN$7500,MATCH(S$3,Команды!$A$2:$A$7500,0),$E97+2)=Команды!$AJ$17,TRUE,FALSE),IF(INDEX(Команды!$A$2:$AN$7500,MATCH(S$3,Команды!$A$2:$A$7500,0),$E97+2)=Команды!$AJ$18,TRUE,FALSE),IF(INDEX(Команды!$A$2:$AN$7500,MATCH(S$3,Команды!$A$2:$A$7500,0),$E97+2)=Команды!$AJ$19,TRUE,FALSE)),INDEX(Команды!$AJ$2:$AL$19,MATCH(INDEX(Команды!$A$2:$AN$7500,MATCH(S$3,Команды!$A$2:$A$7500,0),$E97+2),Команды!$AJ$2:$AJ$19,0),3),0)</f>
        <v>0</v>
      </c>
      <c r="U97" s="342"/>
      <c r="V97" s="174">
        <f>IF(OR(IF(INDEX(Команды!$A$2:$AN$7500,MATCH(V$3,Команды!$A$2:$A$7500,0),$E97+2)=Команды!$AJ$2,TRUE,FALSE),IF(INDEX(Команды!$A$2:$AN$7500,MATCH(V$3,Команды!$A$2:$A$7500,0),$E97+2)=Команды!$AJ$3,TRUE,FALSE),IF(INDEX(Команды!$A$2:$AN$7500,MATCH(V$3,Команды!$A$2:$A$7500,0),$E97+2)=Команды!$AJ$4,TRUE,FALSE),IF(INDEX(Команды!$A$2:$AN$7500,MATCH(V$3,Команды!$A$2:$A$7500,0),$E97+2)=Команды!$AJ$5,TRUE,FALSE),IF(INDEX(Команды!$A$2:$AN$7500,MATCH(V$3,Команды!$A$2:$A$7500,0),$E97+2)=Команды!$AJ$6,TRUE,FALSE),IF(INDEX(Команды!$A$2:$AN$7500,MATCH(V$3,Команды!$A$2:$A$7500,0),$E97+2)=Команды!$AJ$7,TRUE,FALSE),IF(INDEX(Команды!$A$2:$AN$7500,MATCH(V$3,Команды!$A$2:$A$7500,0),$E97+2)=Команды!$AJ$8,TRUE,FALSE),IF(INDEX(Команды!$A$2:$AN$7500,MATCH(V$3,Команды!$A$2:$A$7500,0),$E97+2)=Команды!$AJ$9,TRUE,FALSE),IF(INDEX(Команды!$A$2:$AN$7500,MATCH(V$3,Команды!$A$2:$A$7500,0),$E97+2)=Команды!$AJ$10,TRUE,FALSE),IF(INDEX(Команды!$A$2:$AN$7500,MATCH(V$3,Команды!$A$2:$A$7500,0),$E97+2)=Команды!$AJ$11,TRUE,FALSE),IF(INDEX(Команды!$A$2:$AN$7500,MATCH(V$3,Команды!$A$2:$A$7500,0),$E97+2)=Команды!$AJ$12,TRUE,FALSE),IF(INDEX(Команды!$A$2:$AN$7500,MATCH(V$3,Команды!$A$2:$A$7500,0),$E97+2)=Команды!$AJ$13,TRUE,FALSE),IF(INDEX(Команды!$A$2:$AN$7500,MATCH(V$3,Команды!$A$2:$A$7500,0),$E97+2)=Команды!$AJ$14,TRUE,FALSE),IF(INDEX(Команды!$A$2:$AN$7500,MATCH(V$3,Команды!$A$2:$A$7500,0),$E97+2)=Команды!$AJ$15,TRUE,FALSE),IF(INDEX(Команды!$A$2:$AN$7500,MATCH(V$3,Команды!$A$2:$A$7500,0),$E97+2)=Команды!$AJ$16,TRUE,FALSE),,IF(INDEX(Команды!$A$2:$AN$7500,MATCH(V$3,Команды!$A$2:$A$7500,0),$E97+2)=Команды!$AJ$17,TRUE,FALSE),,IF(INDEX(Команды!$A$2:$AN$7500,MATCH(V$3,Команды!$A$2:$A$7500,0),$E97+2)=Команды!$AJ$18,TRUE,FALSE),,IF(INDEX(Команды!$A$2:$AN$7500,MATCH(V$3,Команды!$A$2:$A$7500,0),$E97+2)=Команды!$AJ$19,TRUE,FALSE)),INDEX(Команды!$AJ$2:$AK$19,MATCH(INDEX(Команды!$A$2:$AN$7500,MATCH(V$3,Команды!$A$2:$A$7500,0),$E97+2),Команды!$AJ$2:$AJ$19,0),2),0)</f>
        <v>0</v>
      </c>
      <c r="W97" s="175">
        <f>IF(OR(IF(INDEX(Команды!$A$2:$AN$7500,MATCH(V$3,Команды!$A$2:$A$7500,0),$E97+2)=Команды!$AJ$2,TRUE,FALSE),IF(INDEX(Команды!$A$2:$AN$7500,MATCH(V$3,Команды!$A$2:$A$7500,0),$E97+2)=Команды!$AJ$3,TRUE,FALSE),IF(INDEX(Команды!$A$2:$AN$7500,MATCH(V$3,Команды!$A$2:$A$7500,0),$E97+2)=Команды!$AJ$4,TRUE,FALSE),IF(INDEX(Команды!$A$2:$AN$7500,MATCH(V$3,Команды!$A$2:$A$7500,0),$E97+2)=Команды!$AJ$5,TRUE,FALSE),IF(INDEX(Команды!$A$2:$AN$7500,MATCH(V$3,Команды!$A$2:$A$7500,0),$E97+2)=Команды!$AJ$6,TRUE,FALSE),IF(INDEX(Команды!$A$2:$AN$7500,MATCH(V$3,Команды!$A$2:$A$7500,0),$E97+2)=Команды!$AJ$7,TRUE,FALSE),IF(INDEX(Команды!$A$2:$AN$7500,MATCH(V$3,Команды!$A$2:$A$7500,0),$E97+2)=Команды!$AJ$8,TRUE,FALSE),IF(INDEX(Команды!$A$2:$AN$7500,MATCH(V$3,Команды!$A$2:$A$7500,0),$E97+2)=Команды!$AJ$9,TRUE,FALSE),IF(INDEX(Команды!$A$2:$AN$7500,MATCH(V$3,Команды!$A$2:$A$7500,0),$E97+2)=Команды!$AJ$10,TRUE,FALSE),IF(INDEX(Команды!$A$2:$AN$7500,MATCH(V$3,Команды!$A$2:$A$7500,0),$E97+2)=Команды!$AJ$11,TRUE,FALSE),IF(INDEX(Команды!$A$2:$AN$7500,MATCH(V$3,Команды!$A$2:$A$7500,0),$E97+2)=Команды!$AJ$12,TRUE,FALSE),IF(INDEX(Команды!$A$2:$AN$7500,MATCH(V$3,Команды!$A$2:$A$7500,0),$E97+2)=Команды!$AJ$13,TRUE,FALSE),IF(INDEX(Команды!$A$2:$AN$7500,MATCH(V$3,Команды!$A$2:$A$7500,0),$E97+2)=Команды!$AJ$14,TRUE,FALSE),IF(INDEX(Команды!$A$2:$AN$7500,MATCH(V$3,Команды!$A$2:$A$7500,0),$E97+2)=Команды!$AJ$15,TRUE,FALSE),IF(INDEX(Команды!$A$2:$AN$7500,MATCH(V$3,Команды!$A$2:$A$7500,0),$E97+2)=Команды!$AJ$16,TRUE,FALSE),IF(INDEX(Команды!$A$2:$AN$7500,MATCH(V$3,Команды!$A$2:$A$7500,0),$E97+2)=Команды!$AJ$17,TRUE,FALSE),IF(INDEX(Команды!$A$2:$AN$7500,MATCH(V$3,Команды!$A$2:$A$7500,0),$E97+2)=Команды!$AJ$18,TRUE,FALSE),IF(INDEX(Команды!$A$2:$AN$7500,MATCH(V$3,Команды!$A$2:$A$7500,0),$E97+2)=Команды!$AJ$19,TRUE,FALSE)),INDEX(Команды!$AJ$2:$AL$19,MATCH(INDEX(Команды!$A$2:$AN$7500,MATCH(V$3,Команды!$A$2:$A$7500,0),$E97+2),Команды!$AJ$2:$AJ$19,0),3),0)</f>
        <v>0</v>
      </c>
      <c r="X97" s="342"/>
      <c r="Y97" s="174">
        <f>IF(OR(IF(INDEX(Команды!$A$2:$AN$7500,MATCH(Y$3,Команды!$A$2:$A$7500,0),$E97+2)=Команды!$AJ$2,TRUE,FALSE),IF(INDEX(Команды!$A$2:$AN$7500,MATCH(Y$3,Команды!$A$2:$A$7500,0),$E97+2)=Команды!$AJ$3,TRUE,FALSE),IF(INDEX(Команды!$A$2:$AN$7500,MATCH(Y$3,Команды!$A$2:$A$7500,0),$E97+2)=Команды!$AJ$4,TRUE,FALSE),IF(INDEX(Команды!$A$2:$AN$7500,MATCH(Y$3,Команды!$A$2:$A$7500,0),$E97+2)=Команды!$AJ$5,TRUE,FALSE),IF(INDEX(Команды!$A$2:$AN$7500,MATCH(Y$3,Команды!$A$2:$A$7500,0),$E97+2)=Команды!$AJ$6,TRUE,FALSE),IF(INDEX(Команды!$A$2:$AN$7500,MATCH(Y$3,Команды!$A$2:$A$7500,0),$E97+2)=Команды!$AJ$7,TRUE,FALSE),IF(INDEX(Команды!$A$2:$AN$7500,MATCH(Y$3,Команды!$A$2:$A$7500,0),$E97+2)=Команды!$AJ$8,TRUE,FALSE),IF(INDEX(Команды!$A$2:$AN$7500,MATCH(Y$3,Команды!$A$2:$A$7500,0),$E97+2)=Команды!$AJ$9,TRUE,FALSE),IF(INDEX(Команды!$A$2:$AN$7500,MATCH(Y$3,Команды!$A$2:$A$7500,0),$E97+2)=Команды!$AJ$10,TRUE,FALSE),IF(INDEX(Команды!$A$2:$AN$7500,MATCH(Y$3,Команды!$A$2:$A$7500,0),$E97+2)=Команды!$AJ$11,TRUE,FALSE),IF(INDEX(Команды!$A$2:$AN$7500,MATCH(Y$3,Команды!$A$2:$A$7500,0),$E97+2)=Команды!$AJ$12,TRUE,FALSE),IF(INDEX(Команды!$A$2:$AN$7500,MATCH(Y$3,Команды!$A$2:$A$7500,0),$E97+2)=Команды!$AJ$13,TRUE,FALSE),IF(INDEX(Команды!$A$2:$AN$7500,MATCH(Y$3,Команды!$A$2:$A$7500,0),$E97+2)=Команды!$AJ$14,TRUE,FALSE),IF(INDEX(Команды!$A$2:$AN$7500,MATCH(Y$3,Команды!$A$2:$A$7500,0),$E97+2)=Команды!$AJ$15,TRUE,FALSE),IF(INDEX(Команды!$A$2:$AN$7500,MATCH(Y$3,Команды!$A$2:$A$7500,0),$E97+2)=Команды!$AJ$16,TRUE,FALSE),,IF(INDEX(Команды!$A$2:$AN$7500,MATCH(Y$3,Команды!$A$2:$A$7500,0),$E97+2)=Команды!$AJ$17,TRUE,FALSE),,IF(INDEX(Команды!$A$2:$AN$7500,MATCH(Y$3,Команды!$A$2:$A$7500,0),$E97+2)=Команды!$AJ$18,TRUE,FALSE),,IF(INDEX(Команды!$A$2:$AN$7500,MATCH(Y$3,Команды!$A$2:$A$7500,0),$E97+2)=Команды!$AJ$19,TRUE,FALSE)),INDEX(Команды!$AJ$2:$AK$19,MATCH(INDEX(Команды!$A$2:$AN$7500,MATCH(Y$3,Команды!$A$2:$A$7500,0),$E97+2),Команды!$AJ$2:$AJ$19,0),2),0)</f>
        <v>0</v>
      </c>
      <c r="Z97" s="175">
        <f>IF(OR(IF(INDEX(Команды!$A$2:$AN$7500,MATCH(Y$3,Команды!$A$2:$A$7500,0),$E97+2)=Команды!$AJ$2,TRUE,FALSE),IF(INDEX(Команды!$A$2:$AN$7500,MATCH(Y$3,Команды!$A$2:$A$7500,0),$E97+2)=Команды!$AJ$3,TRUE,FALSE),IF(INDEX(Команды!$A$2:$AN$7500,MATCH(Y$3,Команды!$A$2:$A$7500,0),$E97+2)=Команды!$AJ$4,TRUE,FALSE),IF(INDEX(Команды!$A$2:$AN$7500,MATCH(Y$3,Команды!$A$2:$A$7500,0),$E97+2)=Команды!$AJ$5,TRUE,FALSE),IF(INDEX(Команды!$A$2:$AN$7500,MATCH(Y$3,Команды!$A$2:$A$7500,0),$E97+2)=Команды!$AJ$6,TRUE,FALSE),IF(INDEX(Команды!$A$2:$AN$7500,MATCH(Y$3,Команды!$A$2:$A$7500,0),$E97+2)=Команды!$AJ$7,TRUE,FALSE),IF(INDEX(Команды!$A$2:$AN$7500,MATCH(Y$3,Команды!$A$2:$A$7500,0),$E97+2)=Команды!$AJ$8,TRUE,FALSE),IF(INDEX(Команды!$A$2:$AN$7500,MATCH(Y$3,Команды!$A$2:$A$7500,0),$E97+2)=Команды!$AJ$9,TRUE,FALSE),IF(INDEX(Команды!$A$2:$AN$7500,MATCH(Y$3,Команды!$A$2:$A$7500,0),$E97+2)=Команды!$AJ$10,TRUE,FALSE),IF(INDEX(Команды!$A$2:$AN$7500,MATCH(Y$3,Команды!$A$2:$A$7500,0),$E97+2)=Команды!$AJ$11,TRUE,FALSE),IF(INDEX(Команды!$A$2:$AN$7500,MATCH(Y$3,Команды!$A$2:$A$7500,0),$E97+2)=Команды!$AJ$12,TRUE,FALSE),IF(INDEX(Команды!$A$2:$AN$7500,MATCH(Y$3,Команды!$A$2:$A$7500,0),$E97+2)=Команды!$AJ$13,TRUE,FALSE),IF(INDEX(Команды!$A$2:$AN$7500,MATCH(Y$3,Команды!$A$2:$A$7500,0),$E97+2)=Команды!$AJ$14,TRUE,FALSE),IF(INDEX(Команды!$A$2:$AN$7500,MATCH(Y$3,Команды!$A$2:$A$7500,0),$E97+2)=Команды!$AJ$15,TRUE,FALSE),IF(INDEX(Команды!$A$2:$AN$7500,MATCH(Y$3,Команды!$A$2:$A$7500,0),$E97+2)=Команды!$AJ$16,TRUE,FALSE),IF(INDEX(Команды!$A$2:$AN$7500,MATCH(Y$3,Команды!$A$2:$A$7500,0),$E97+2)=Команды!$AJ$17,TRUE,FALSE),IF(INDEX(Команды!$A$2:$AN$7500,MATCH(Y$3,Команды!$A$2:$A$7500,0),$E97+2)=Команды!$AJ$18,TRUE,FALSE),IF(INDEX(Команды!$A$2:$AN$7500,MATCH(Y$3,Команды!$A$2:$A$7500,0),$E97+2)=Команды!$AJ$19,TRUE,FALSE)),INDEX(Команды!$AJ$2:$AL$19,MATCH(INDEX(Команды!$A$2:$AN$7500,MATCH(Y$3,Команды!$A$2:$A$7500,0),$E97+2),Команды!$AJ$2:$AJ$19,0),3),0)</f>
        <v>0</v>
      </c>
      <c r="AA97" s="342"/>
      <c r="AB97" s="174">
        <f>IF(OR(IF(INDEX(Команды!$A$2:$AN$7500,MATCH(AB$3,Команды!$A$2:$A$7500,0),$E97+2)=Команды!$AJ$2,TRUE,FALSE),IF(INDEX(Команды!$A$2:$AN$7500,MATCH(AB$3,Команды!$A$2:$A$7500,0),$E97+2)=Команды!$AJ$3,TRUE,FALSE),IF(INDEX(Команды!$A$2:$AN$7500,MATCH(AB$3,Команды!$A$2:$A$7500,0),$E97+2)=Команды!$AJ$4,TRUE,FALSE),IF(INDEX(Команды!$A$2:$AN$7500,MATCH(AB$3,Команды!$A$2:$A$7500,0),$E97+2)=Команды!$AJ$5,TRUE,FALSE),IF(INDEX(Команды!$A$2:$AN$7500,MATCH(AB$3,Команды!$A$2:$A$7500,0),$E97+2)=Команды!$AJ$6,TRUE,FALSE),IF(INDEX(Команды!$A$2:$AN$7500,MATCH(AB$3,Команды!$A$2:$A$7500,0),$E97+2)=Команды!$AJ$7,TRUE,FALSE),IF(INDEX(Команды!$A$2:$AN$7500,MATCH(AB$3,Команды!$A$2:$A$7500,0),$E97+2)=Команды!$AJ$8,TRUE,FALSE),IF(INDEX(Команды!$A$2:$AN$7500,MATCH(AB$3,Команды!$A$2:$A$7500,0),$E97+2)=Команды!$AJ$9,TRUE,FALSE),IF(INDEX(Команды!$A$2:$AN$7500,MATCH(AB$3,Команды!$A$2:$A$7500,0),$E97+2)=Команды!$AJ$10,TRUE,FALSE),IF(INDEX(Команды!$A$2:$AN$7500,MATCH(AB$3,Команды!$A$2:$A$7500,0),$E97+2)=Команды!$AJ$11,TRUE,FALSE),IF(INDEX(Команды!$A$2:$AN$7500,MATCH(AB$3,Команды!$A$2:$A$7500,0),$E97+2)=Команды!$AJ$12,TRUE,FALSE),IF(INDEX(Команды!$A$2:$AN$7500,MATCH(AB$3,Команды!$A$2:$A$7500,0),$E97+2)=Команды!$AJ$13,TRUE,FALSE),IF(INDEX(Команды!$A$2:$AN$7500,MATCH(AB$3,Команды!$A$2:$A$7500,0),$E97+2)=Команды!$AJ$14,TRUE,FALSE),IF(INDEX(Команды!$A$2:$AN$7500,MATCH(AB$3,Команды!$A$2:$A$7500,0),$E97+2)=Команды!$AJ$15,TRUE,FALSE),IF(INDEX(Команды!$A$2:$AN$7500,MATCH(AB$3,Команды!$A$2:$A$7500,0),$E97+2)=Команды!$AJ$16,TRUE,FALSE),,IF(INDEX(Команды!$A$2:$AN$7500,MATCH(AB$3,Команды!$A$2:$A$7500,0),$E97+2)=Команды!$AJ$17,TRUE,FALSE),,IF(INDEX(Команды!$A$2:$AN$7500,MATCH(AB$3,Команды!$A$2:$A$7500,0),$E97+2)=Команды!$AJ$18,TRUE,FALSE),,IF(INDEX(Команды!$A$2:$AN$7500,MATCH(AB$3,Команды!$A$2:$A$7500,0),$E97+2)=Команды!$AJ$19,TRUE,FALSE)),INDEX(Команды!$AJ$2:$AK$19,MATCH(INDEX(Команды!$A$2:$AN$7500,MATCH(AB$3,Команды!$A$2:$A$7500,0),$E97+2),Команды!$AJ$2:$AJ$19,0),2),0)</f>
        <v>0</v>
      </c>
      <c r="AC97" s="175">
        <f>IF(OR(IF(INDEX(Команды!$A$2:$AN$7500,MATCH(AB$3,Команды!$A$2:$A$7500,0),$E97+2)=Команды!$AJ$2,TRUE,FALSE),IF(INDEX(Команды!$A$2:$AN$7500,MATCH(AB$3,Команды!$A$2:$A$7500,0),$E97+2)=Команды!$AJ$3,TRUE,FALSE),IF(INDEX(Команды!$A$2:$AN$7500,MATCH(AB$3,Команды!$A$2:$A$7500,0),$E97+2)=Команды!$AJ$4,TRUE,FALSE),IF(INDEX(Команды!$A$2:$AN$7500,MATCH(AB$3,Команды!$A$2:$A$7500,0),$E97+2)=Команды!$AJ$5,TRUE,FALSE),IF(INDEX(Команды!$A$2:$AN$7500,MATCH(AB$3,Команды!$A$2:$A$7500,0),$E97+2)=Команды!$AJ$6,TRUE,FALSE),IF(INDEX(Команды!$A$2:$AN$7500,MATCH(AB$3,Команды!$A$2:$A$7500,0),$E97+2)=Команды!$AJ$7,TRUE,FALSE),IF(INDEX(Команды!$A$2:$AN$7500,MATCH(AB$3,Команды!$A$2:$A$7500,0),$E97+2)=Команды!$AJ$8,TRUE,FALSE),IF(INDEX(Команды!$A$2:$AN$7500,MATCH(AB$3,Команды!$A$2:$A$7500,0),$E97+2)=Команды!$AJ$9,TRUE,FALSE),IF(INDEX(Команды!$A$2:$AN$7500,MATCH(AB$3,Команды!$A$2:$A$7500,0),$E97+2)=Команды!$AJ$10,TRUE,FALSE),IF(INDEX(Команды!$A$2:$AN$7500,MATCH(AB$3,Команды!$A$2:$A$7500,0),$E97+2)=Команды!$AJ$11,TRUE,FALSE),IF(INDEX(Команды!$A$2:$AN$7500,MATCH(AB$3,Команды!$A$2:$A$7500,0),$E97+2)=Команды!$AJ$12,TRUE,FALSE),IF(INDEX(Команды!$A$2:$AN$7500,MATCH(AB$3,Команды!$A$2:$A$7500,0),$E97+2)=Команды!$AJ$13,TRUE,FALSE),IF(INDEX(Команды!$A$2:$AN$7500,MATCH(AB$3,Команды!$A$2:$A$7500,0),$E97+2)=Команды!$AJ$14,TRUE,FALSE),IF(INDEX(Команды!$A$2:$AN$7500,MATCH(AB$3,Команды!$A$2:$A$7500,0),$E97+2)=Команды!$AJ$15,TRUE,FALSE),IF(INDEX(Команды!$A$2:$AN$7500,MATCH(AB$3,Команды!$A$2:$A$7500,0),$E97+2)=Команды!$AJ$16,TRUE,FALSE),IF(INDEX(Команды!$A$2:$AN$7500,MATCH(AB$3,Команды!$A$2:$A$7500,0),$E97+2)=Команды!$AJ$17,TRUE,FALSE),IF(INDEX(Команды!$A$2:$AN$7500,MATCH(AB$3,Команды!$A$2:$A$7500,0),$E97+2)=Команды!$AJ$18,TRUE,FALSE),IF(INDEX(Команды!$A$2:$AN$7500,MATCH(AB$3,Команды!$A$2:$A$7500,0),$E97+2)=Команды!$AJ$19,TRUE,FALSE)),INDEX(Команды!$AJ$2:$AL$19,MATCH(INDEX(Команды!$A$2:$AN$7500,MATCH(AB$3,Команды!$A$2:$A$7500,0),$E97+2),Команды!$AJ$2:$AJ$19,0),3),0)</f>
        <v>0</v>
      </c>
      <c r="AD97" s="342"/>
      <c r="AE97" s="174">
        <f>IF(OR(IF(INDEX(Команды!$A$2:$AN$7500,MATCH(AE$3,Команды!$A$2:$A$7500,0),$E97+2)=Команды!$AJ$2,TRUE,FALSE),IF(INDEX(Команды!$A$2:$AN$7500,MATCH(AE$3,Команды!$A$2:$A$7500,0),$E97+2)=Команды!$AJ$3,TRUE,FALSE),IF(INDEX(Команды!$A$2:$AN$7500,MATCH(AE$3,Команды!$A$2:$A$7500,0),$E97+2)=Команды!$AJ$4,TRUE,FALSE),IF(INDEX(Команды!$A$2:$AN$7500,MATCH(AE$3,Команды!$A$2:$A$7500,0),$E97+2)=Команды!$AJ$5,TRUE,FALSE),IF(INDEX(Команды!$A$2:$AN$7500,MATCH(AE$3,Команды!$A$2:$A$7500,0),$E97+2)=Команды!$AJ$6,TRUE,FALSE),IF(INDEX(Команды!$A$2:$AN$7500,MATCH(AE$3,Команды!$A$2:$A$7500,0),$E97+2)=Команды!$AJ$7,TRUE,FALSE),IF(INDEX(Команды!$A$2:$AN$7500,MATCH(AE$3,Команды!$A$2:$A$7500,0),$E97+2)=Команды!$AJ$8,TRUE,FALSE),IF(INDEX(Команды!$A$2:$AN$7500,MATCH(AE$3,Команды!$A$2:$A$7500,0),$E97+2)=Команды!$AJ$9,TRUE,FALSE),IF(INDEX(Команды!$A$2:$AN$7500,MATCH(AE$3,Команды!$A$2:$A$7500,0),$E97+2)=Команды!$AJ$10,TRUE,FALSE),IF(INDEX(Команды!$A$2:$AN$7500,MATCH(AE$3,Команды!$A$2:$A$7500,0),$E97+2)=Команды!$AJ$11,TRUE,FALSE),IF(INDEX(Команды!$A$2:$AN$7500,MATCH(AE$3,Команды!$A$2:$A$7500,0),$E97+2)=Команды!$AJ$12,TRUE,FALSE),IF(INDEX(Команды!$A$2:$AN$7500,MATCH(AE$3,Команды!$A$2:$A$7500,0),$E97+2)=Команды!$AJ$13,TRUE,FALSE),IF(INDEX(Команды!$A$2:$AN$7500,MATCH(AE$3,Команды!$A$2:$A$7500,0),$E97+2)=Команды!$AJ$14,TRUE,FALSE),IF(INDEX(Команды!$A$2:$AN$7500,MATCH(AE$3,Команды!$A$2:$A$7500,0),$E97+2)=Команды!$AJ$15,TRUE,FALSE),IF(INDEX(Команды!$A$2:$AN$7500,MATCH(AE$3,Команды!$A$2:$A$7500,0),$E97+2)=Команды!$AJ$16,TRUE,FALSE),,IF(INDEX(Команды!$A$2:$AN$7500,MATCH(AE$3,Команды!$A$2:$A$7500,0),$E97+2)=Команды!$AJ$17,TRUE,FALSE),,IF(INDEX(Команды!$A$2:$AN$7500,MATCH(AE$3,Команды!$A$2:$A$7500,0),$E97+2)=Команды!$AJ$18,TRUE,FALSE),,IF(INDEX(Команды!$A$2:$AN$7500,MATCH(AE$3,Команды!$A$2:$A$7500,0),$E97+2)=Команды!$AJ$19,TRUE,FALSE)),INDEX(Команды!$AJ$2:$AK$19,MATCH(INDEX(Команды!$A$2:$AN$7500,MATCH(AE$3,Команды!$A$2:$A$7500,0),$E97+2),Команды!$AJ$2:$AJ$19,0),2),0)</f>
        <v>0</v>
      </c>
      <c r="AF97" s="175">
        <f>IF(OR(IF(INDEX(Команды!$A$2:$AN$7500,MATCH(AE$3,Команды!$A$2:$A$7500,0),$E97+2)=Команды!$AJ$2,TRUE,FALSE),IF(INDEX(Команды!$A$2:$AN$7500,MATCH(AE$3,Команды!$A$2:$A$7500,0),$E97+2)=Команды!$AJ$3,TRUE,FALSE),IF(INDEX(Команды!$A$2:$AN$7500,MATCH(AE$3,Команды!$A$2:$A$7500,0),$E97+2)=Команды!$AJ$4,TRUE,FALSE),IF(INDEX(Команды!$A$2:$AN$7500,MATCH(AE$3,Команды!$A$2:$A$7500,0),$E97+2)=Команды!$AJ$5,TRUE,FALSE),IF(INDEX(Команды!$A$2:$AN$7500,MATCH(AE$3,Команды!$A$2:$A$7500,0),$E97+2)=Команды!$AJ$6,TRUE,FALSE),IF(INDEX(Команды!$A$2:$AN$7500,MATCH(AE$3,Команды!$A$2:$A$7500,0),$E97+2)=Команды!$AJ$7,TRUE,FALSE),IF(INDEX(Команды!$A$2:$AN$7500,MATCH(AE$3,Команды!$A$2:$A$7500,0),$E97+2)=Команды!$AJ$8,TRUE,FALSE),IF(INDEX(Команды!$A$2:$AN$7500,MATCH(AE$3,Команды!$A$2:$A$7500,0),$E97+2)=Команды!$AJ$9,TRUE,FALSE),IF(INDEX(Команды!$A$2:$AN$7500,MATCH(AE$3,Команды!$A$2:$A$7500,0),$E97+2)=Команды!$AJ$10,TRUE,FALSE),IF(INDEX(Команды!$A$2:$AN$7500,MATCH(AE$3,Команды!$A$2:$A$7500,0),$E97+2)=Команды!$AJ$11,TRUE,FALSE),IF(INDEX(Команды!$A$2:$AN$7500,MATCH(AE$3,Команды!$A$2:$A$7500,0),$E97+2)=Команды!$AJ$12,TRUE,FALSE),IF(INDEX(Команды!$A$2:$AN$7500,MATCH(AE$3,Команды!$A$2:$A$7500,0),$E97+2)=Команды!$AJ$13,TRUE,FALSE),IF(INDEX(Команды!$A$2:$AN$7500,MATCH(AE$3,Команды!$A$2:$A$7500,0),$E97+2)=Команды!$AJ$14,TRUE,FALSE),IF(INDEX(Команды!$A$2:$AN$7500,MATCH(AE$3,Команды!$A$2:$A$7500,0),$E97+2)=Команды!$AJ$15,TRUE,FALSE),IF(INDEX(Команды!$A$2:$AN$7500,MATCH(AE$3,Команды!$A$2:$A$7500,0),$E97+2)=Команды!$AJ$16,TRUE,FALSE),IF(INDEX(Команды!$A$2:$AN$7500,MATCH(AE$3,Команды!$A$2:$A$7500,0),$E97+2)=Команды!$AJ$17,TRUE,FALSE),IF(INDEX(Команды!$A$2:$AN$7500,MATCH(AE$3,Команды!$A$2:$A$7500,0),$E97+2)=Команды!$AJ$18,TRUE,FALSE),IF(INDEX(Команды!$A$2:$AN$7500,MATCH(AE$3,Команды!$A$2:$A$7500,0),$E97+2)=Команды!$AJ$19,TRUE,FALSE)),INDEX(Команды!$AJ$2:$AL$19,MATCH(INDEX(Команды!$A$2:$AN$7500,MATCH(AE$3,Команды!$A$2:$A$7500,0),$E97+2),Команды!$AJ$2:$AJ$19,0),3),0)</f>
        <v>0</v>
      </c>
      <c r="AG97" s="342"/>
      <c r="AH97" s="174">
        <f>IF(OR(IF(INDEX(Команды!$A$2:$AN$7500,MATCH(AH$3,Команды!$A$2:$A$7500,0),$E97+2)=Команды!$AJ$2,TRUE,FALSE),IF(INDEX(Команды!$A$2:$AN$7500,MATCH(AH$3,Команды!$A$2:$A$7500,0),$E97+2)=Команды!$AJ$3,TRUE,FALSE),IF(INDEX(Команды!$A$2:$AN$7500,MATCH(AH$3,Команды!$A$2:$A$7500,0),$E97+2)=Команды!$AJ$4,TRUE,FALSE),IF(INDEX(Команды!$A$2:$AN$7500,MATCH(AH$3,Команды!$A$2:$A$7500,0),$E97+2)=Команды!$AJ$5,TRUE,FALSE),IF(INDEX(Команды!$A$2:$AN$7500,MATCH(AH$3,Команды!$A$2:$A$7500,0),$E97+2)=Команды!$AJ$6,TRUE,FALSE),IF(INDEX(Команды!$A$2:$AN$7500,MATCH(AH$3,Команды!$A$2:$A$7500,0),$E97+2)=Команды!$AJ$7,TRUE,FALSE),IF(INDEX(Команды!$A$2:$AN$7500,MATCH(AH$3,Команды!$A$2:$A$7500,0),$E97+2)=Команды!$AJ$8,TRUE,FALSE),IF(INDEX(Команды!$A$2:$AN$7500,MATCH(AH$3,Команды!$A$2:$A$7500,0),$E97+2)=Команды!$AJ$9,TRUE,FALSE),IF(INDEX(Команды!$A$2:$AN$7500,MATCH(AH$3,Команды!$A$2:$A$7500,0),$E97+2)=Команды!$AJ$10,TRUE,FALSE),IF(INDEX(Команды!$A$2:$AN$7500,MATCH(AH$3,Команды!$A$2:$A$7500,0),$E97+2)=Команды!$AJ$11,TRUE,FALSE),IF(INDEX(Команды!$A$2:$AN$7500,MATCH(AH$3,Команды!$A$2:$A$7500,0),$E97+2)=Команды!$AJ$12,TRUE,FALSE),IF(INDEX(Команды!$A$2:$AN$7500,MATCH(AH$3,Команды!$A$2:$A$7500,0),$E97+2)=Команды!$AJ$13,TRUE,FALSE),IF(INDEX(Команды!$A$2:$AN$7500,MATCH(AH$3,Команды!$A$2:$A$7500,0),$E97+2)=Команды!$AJ$14,TRUE,FALSE),IF(INDEX(Команды!$A$2:$AN$7500,MATCH(AH$3,Команды!$A$2:$A$7500,0),$E97+2)=Команды!$AJ$15,TRUE,FALSE),IF(INDEX(Команды!$A$2:$AN$7500,MATCH(AH$3,Команды!$A$2:$A$7500,0),$E97+2)=Команды!$AJ$16,TRUE,FALSE),,IF(INDEX(Команды!$A$2:$AN$7500,MATCH(AH$3,Команды!$A$2:$A$7500,0),$E97+2)=Команды!$AJ$17,TRUE,FALSE),,IF(INDEX(Команды!$A$2:$AN$7500,MATCH(AH$3,Команды!$A$2:$A$7500,0),$E97+2)=Команды!$AJ$18,TRUE,FALSE),,IF(INDEX(Команды!$A$2:$AN$7500,MATCH(AH$3,Команды!$A$2:$A$7500,0),$E97+2)=Команды!$AJ$19,TRUE,FALSE)),INDEX(Команды!$AJ$2:$AK$19,MATCH(INDEX(Команды!$A$2:$AN$7500,MATCH(AH$3,Команды!$A$2:$A$7500,0),$E97+2),Команды!$AJ$2:$AJ$19,0),2),0)</f>
        <v>0</v>
      </c>
      <c r="AI97" s="175">
        <f>IF(OR(IF(INDEX(Команды!$A$2:$AN$7500,MATCH(AH$3,Команды!$A$2:$A$7500,0),$E97+2)=Команды!$AJ$2,TRUE,FALSE),IF(INDEX(Команды!$A$2:$AN$7500,MATCH(AH$3,Команды!$A$2:$A$7500,0),$E97+2)=Команды!$AJ$3,TRUE,FALSE),IF(INDEX(Команды!$A$2:$AN$7500,MATCH(AH$3,Команды!$A$2:$A$7500,0),$E97+2)=Команды!$AJ$4,TRUE,FALSE),IF(INDEX(Команды!$A$2:$AN$7500,MATCH(AH$3,Команды!$A$2:$A$7500,0),$E97+2)=Команды!$AJ$5,TRUE,FALSE),IF(INDEX(Команды!$A$2:$AN$7500,MATCH(AH$3,Команды!$A$2:$A$7500,0),$E97+2)=Команды!$AJ$6,TRUE,FALSE),IF(INDEX(Команды!$A$2:$AN$7500,MATCH(AH$3,Команды!$A$2:$A$7500,0),$E97+2)=Команды!$AJ$7,TRUE,FALSE),IF(INDEX(Команды!$A$2:$AN$7500,MATCH(AH$3,Команды!$A$2:$A$7500,0),$E97+2)=Команды!$AJ$8,TRUE,FALSE),IF(INDEX(Команды!$A$2:$AN$7500,MATCH(AH$3,Команды!$A$2:$A$7500,0),$E97+2)=Команды!$AJ$9,TRUE,FALSE),IF(INDEX(Команды!$A$2:$AN$7500,MATCH(AH$3,Команды!$A$2:$A$7500,0),$E97+2)=Команды!$AJ$10,TRUE,FALSE),IF(INDEX(Команды!$A$2:$AN$7500,MATCH(AH$3,Команды!$A$2:$A$7500,0),$E97+2)=Команды!$AJ$11,TRUE,FALSE),IF(INDEX(Команды!$A$2:$AN$7500,MATCH(AH$3,Команды!$A$2:$A$7500,0),$E97+2)=Команды!$AJ$12,TRUE,FALSE),IF(INDEX(Команды!$A$2:$AN$7500,MATCH(AH$3,Команды!$A$2:$A$7500,0),$E97+2)=Команды!$AJ$13,TRUE,FALSE),IF(INDEX(Команды!$A$2:$AN$7500,MATCH(AH$3,Команды!$A$2:$A$7500,0),$E97+2)=Команды!$AJ$14,TRUE,FALSE),IF(INDEX(Команды!$A$2:$AN$7500,MATCH(AH$3,Команды!$A$2:$A$7500,0),$E97+2)=Команды!$AJ$15,TRUE,FALSE),IF(INDEX(Команды!$A$2:$AN$7500,MATCH(AH$3,Команды!$A$2:$A$7500,0),$E97+2)=Команды!$AJ$16,TRUE,FALSE),IF(INDEX(Команды!$A$2:$AN$7500,MATCH(AH$3,Команды!$A$2:$A$7500,0),$E97+2)=Команды!$AJ$17,TRUE,FALSE),IF(INDEX(Команды!$A$2:$AN$7500,MATCH(AH$3,Команды!$A$2:$A$7500,0),$E97+2)=Команды!$AJ$18,TRUE,FALSE),IF(INDEX(Команды!$A$2:$AN$7500,MATCH(AH$3,Команды!$A$2:$A$7500,0),$E97+2)=Команды!$AJ$19,TRUE,FALSE)),INDEX(Команды!$AJ$2:$AL$19,MATCH(INDEX(Команды!$A$2:$AN$7500,MATCH(AH$3,Команды!$A$2:$A$7500,0),$E97+2),Команды!$AJ$2:$AJ$19,0),3),0)</f>
        <v>0</v>
      </c>
      <c r="AJ97" s="342"/>
      <c r="AK97" s="174">
        <f>IF(OR(IF(INDEX(Команды!$A$2:$AN$7500,MATCH(AK$3,Команды!$A$2:$A$7500,0),$E97+2)=Команды!$AJ$2,TRUE,FALSE),IF(INDEX(Команды!$A$2:$AN$7500,MATCH(AK$3,Команды!$A$2:$A$7500,0),$E97+2)=Команды!$AJ$3,TRUE,FALSE),IF(INDEX(Команды!$A$2:$AN$7500,MATCH(AK$3,Команды!$A$2:$A$7500,0),$E97+2)=Команды!$AJ$4,TRUE,FALSE),IF(INDEX(Команды!$A$2:$AN$7500,MATCH(AK$3,Команды!$A$2:$A$7500,0),$E97+2)=Команды!$AJ$5,TRUE,FALSE),IF(INDEX(Команды!$A$2:$AN$7500,MATCH(AK$3,Команды!$A$2:$A$7500,0),$E97+2)=Команды!$AJ$6,TRUE,FALSE),IF(INDEX(Команды!$A$2:$AN$7500,MATCH(AK$3,Команды!$A$2:$A$7500,0),$E97+2)=Команды!$AJ$7,TRUE,FALSE),IF(INDEX(Команды!$A$2:$AN$7500,MATCH(AK$3,Команды!$A$2:$A$7500,0),$E97+2)=Команды!$AJ$8,TRUE,FALSE),IF(INDEX(Команды!$A$2:$AN$7500,MATCH(AK$3,Команды!$A$2:$A$7500,0),$E97+2)=Команды!$AJ$9,TRUE,FALSE),IF(INDEX(Команды!$A$2:$AN$7500,MATCH(AK$3,Команды!$A$2:$A$7500,0),$E97+2)=Команды!$AJ$10,TRUE,FALSE),IF(INDEX(Команды!$A$2:$AN$7500,MATCH(AK$3,Команды!$A$2:$A$7500,0),$E97+2)=Команды!$AJ$11,TRUE,FALSE),IF(INDEX(Команды!$A$2:$AN$7500,MATCH(AK$3,Команды!$A$2:$A$7500,0),$E97+2)=Команды!$AJ$12,TRUE,FALSE),IF(INDEX(Команды!$A$2:$AN$7500,MATCH(AK$3,Команды!$A$2:$A$7500,0),$E97+2)=Команды!$AJ$13,TRUE,FALSE),IF(INDEX(Команды!$A$2:$AN$7500,MATCH(AK$3,Команды!$A$2:$A$7500,0),$E97+2)=Команды!$AJ$14,TRUE,FALSE),IF(INDEX(Команды!$A$2:$AN$7500,MATCH(AK$3,Команды!$A$2:$A$7500,0),$E97+2)=Команды!$AJ$15,TRUE,FALSE),IF(INDEX(Команды!$A$2:$AN$7500,MATCH(AK$3,Команды!$A$2:$A$7500,0),$E97+2)=Команды!$AJ$16,TRUE,FALSE),,IF(INDEX(Команды!$A$2:$AN$7500,MATCH(AK$3,Команды!$A$2:$A$7500,0),$E97+2)=Команды!$AJ$17,TRUE,FALSE),,IF(INDEX(Команды!$A$2:$AN$7500,MATCH(AK$3,Команды!$A$2:$A$7500,0),$E97+2)=Команды!$AJ$18,TRUE,FALSE),,IF(INDEX(Команды!$A$2:$AN$7500,MATCH(AK$3,Команды!$A$2:$A$7500,0),$E97+2)=Команды!$AJ$19,TRUE,FALSE)),INDEX(Команды!$AJ$2:$AK$19,MATCH(INDEX(Команды!$A$2:$AN$7500,MATCH(AK$3,Команды!$A$2:$A$7500,0),$E97+2),Команды!$AJ$2:$AJ$19,0),2),0)</f>
        <v>0</v>
      </c>
      <c r="AL97" s="175">
        <f>IF(OR(IF(INDEX(Команды!$A$2:$AN$7500,MATCH(AK$3,Команды!$A$2:$A$7500,0),$E97+2)=Команды!$AJ$2,TRUE,FALSE),IF(INDEX(Команды!$A$2:$AN$7500,MATCH(AK$3,Команды!$A$2:$A$7500,0),$E97+2)=Команды!$AJ$3,TRUE,FALSE),IF(INDEX(Команды!$A$2:$AN$7500,MATCH(AK$3,Команды!$A$2:$A$7500,0),$E97+2)=Команды!$AJ$4,TRUE,FALSE),IF(INDEX(Команды!$A$2:$AN$7500,MATCH(AK$3,Команды!$A$2:$A$7500,0),$E97+2)=Команды!$AJ$5,TRUE,FALSE),IF(INDEX(Команды!$A$2:$AN$7500,MATCH(AK$3,Команды!$A$2:$A$7500,0),$E97+2)=Команды!$AJ$6,TRUE,FALSE),IF(INDEX(Команды!$A$2:$AN$7500,MATCH(AK$3,Команды!$A$2:$A$7500,0),$E97+2)=Команды!$AJ$7,TRUE,FALSE),IF(INDEX(Команды!$A$2:$AN$7500,MATCH(AK$3,Команды!$A$2:$A$7500,0),$E97+2)=Команды!$AJ$8,TRUE,FALSE),IF(INDEX(Команды!$A$2:$AN$7500,MATCH(AK$3,Команды!$A$2:$A$7500,0),$E97+2)=Команды!$AJ$9,TRUE,FALSE),IF(INDEX(Команды!$A$2:$AN$7500,MATCH(AK$3,Команды!$A$2:$A$7500,0),$E97+2)=Команды!$AJ$10,TRUE,FALSE),IF(INDEX(Команды!$A$2:$AN$7500,MATCH(AK$3,Команды!$A$2:$A$7500,0),$E97+2)=Команды!$AJ$11,TRUE,FALSE),IF(INDEX(Команды!$A$2:$AN$7500,MATCH(AK$3,Команды!$A$2:$A$7500,0),$E97+2)=Команды!$AJ$12,TRUE,FALSE),IF(INDEX(Команды!$A$2:$AN$7500,MATCH(AK$3,Команды!$A$2:$A$7500,0),$E97+2)=Команды!$AJ$13,TRUE,FALSE),IF(INDEX(Команды!$A$2:$AN$7500,MATCH(AK$3,Команды!$A$2:$A$7500,0),$E97+2)=Команды!$AJ$14,TRUE,FALSE),IF(INDEX(Команды!$A$2:$AN$7500,MATCH(AK$3,Команды!$A$2:$A$7500,0),$E97+2)=Команды!$AJ$15,TRUE,FALSE),IF(INDEX(Команды!$A$2:$AN$7500,MATCH(AK$3,Команды!$A$2:$A$7500,0),$E97+2)=Команды!$AJ$16,TRUE,FALSE),IF(INDEX(Команды!$A$2:$AN$7500,MATCH(AK$3,Команды!$A$2:$A$7500,0),$E97+2)=Команды!$AJ$17,TRUE,FALSE),IF(INDEX(Команды!$A$2:$AN$7500,MATCH(AK$3,Команды!$A$2:$A$7500,0),$E97+2)=Команды!$AJ$18,TRUE,FALSE),IF(INDEX(Команды!$A$2:$AN$7500,MATCH(AK$3,Команды!$A$2:$A$7500,0),$E97+2)=Команды!$AJ$19,TRUE,FALSE)),INDEX(Команды!$AJ$2:$AL$19,MATCH(INDEX(Команды!$A$2:$AN$7500,MATCH(AK$3,Команды!$A$2:$A$7500,0),$E97+2),Команды!$AJ$2:$AJ$19,0),3),0)</f>
        <v>0</v>
      </c>
      <c r="AM97" s="342"/>
      <c r="AN97" s="174">
        <f>IF(OR(IF(INDEX(Команды!$A$2:$AN$7500,MATCH(AN$3,Команды!$A$2:$A$7500,0),$E97+2)=Команды!$AJ$2,TRUE,FALSE),IF(INDEX(Команды!$A$2:$AN$7500,MATCH(AN$3,Команды!$A$2:$A$7500,0),$E97+2)=Команды!$AJ$3,TRUE,FALSE),IF(INDEX(Команды!$A$2:$AN$7500,MATCH(AN$3,Команды!$A$2:$A$7500,0),$E97+2)=Команды!$AJ$4,TRUE,FALSE),IF(INDEX(Команды!$A$2:$AN$7500,MATCH(AN$3,Команды!$A$2:$A$7500,0),$E97+2)=Команды!$AJ$5,TRUE,FALSE),IF(INDEX(Команды!$A$2:$AN$7500,MATCH(AN$3,Команды!$A$2:$A$7500,0),$E97+2)=Команды!$AJ$6,TRUE,FALSE),IF(INDEX(Команды!$A$2:$AN$7500,MATCH(AN$3,Команды!$A$2:$A$7500,0),$E97+2)=Команды!$AJ$7,TRUE,FALSE),IF(INDEX(Команды!$A$2:$AN$7500,MATCH(AN$3,Команды!$A$2:$A$7500,0),$E97+2)=Команды!$AJ$8,TRUE,FALSE),IF(INDEX(Команды!$A$2:$AN$7500,MATCH(AN$3,Команды!$A$2:$A$7500,0),$E97+2)=Команды!$AJ$9,TRUE,FALSE),IF(INDEX(Команды!$A$2:$AN$7500,MATCH(AN$3,Команды!$A$2:$A$7500,0),$E97+2)=Команды!$AJ$10,TRUE,FALSE),IF(INDEX(Команды!$A$2:$AN$7500,MATCH(AN$3,Команды!$A$2:$A$7500,0),$E97+2)=Команды!$AJ$11,TRUE,FALSE),IF(INDEX(Команды!$A$2:$AN$7500,MATCH(AN$3,Команды!$A$2:$A$7500,0),$E97+2)=Команды!$AJ$12,TRUE,FALSE),IF(INDEX(Команды!$A$2:$AN$7500,MATCH(AN$3,Команды!$A$2:$A$7500,0),$E97+2)=Команды!$AJ$13,TRUE,FALSE),IF(INDEX(Команды!$A$2:$AN$7500,MATCH(AN$3,Команды!$A$2:$A$7500,0),$E97+2)=Команды!$AJ$14,TRUE,FALSE),IF(INDEX(Команды!$A$2:$AN$7500,MATCH(AN$3,Команды!$A$2:$A$7500,0),$E97+2)=Команды!$AJ$15,TRUE,FALSE),IF(INDEX(Команды!$A$2:$AN$7500,MATCH(AN$3,Команды!$A$2:$A$7500,0),$E97+2)=Команды!$AJ$16,TRUE,FALSE),,IF(INDEX(Команды!$A$2:$AN$7500,MATCH(AN$3,Команды!$A$2:$A$7500,0),$E97+2)=Команды!$AJ$17,TRUE,FALSE),,IF(INDEX(Команды!$A$2:$AN$7500,MATCH(AN$3,Команды!$A$2:$A$7500,0),$E97+2)=Команды!$AJ$18,TRUE,FALSE),,IF(INDEX(Команды!$A$2:$AN$7500,MATCH(AN$3,Команды!$A$2:$A$7500,0),$E97+2)=Команды!$AJ$19,TRUE,FALSE)),INDEX(Команды!$AJ$2:$AK$19,MATCH(INDEX(Команды!$A$2:$AN$7500,MATCH(AN$3,Команды!$A$2:$A$7500,0),$E97+2),Команды!$AJ$2:$AJ$19,0),2),0)</f>
        <v>0</v>
      </c>
      <c r="AO97" s="175">
        <f>IF(OR(IF(INDEX(Команды!$A$2:$AN$7500,MATCH(AN$3,Команды!$A$2:$A$7500,0),$E97+2)=Команды!$AJ$2,TRUE,FALSE),IF(INDEX(Команды!$A$2:$AN$7500,MATCH(AN$3,Команды!$A$2:$A$7500,0),$E97+2)=Команды!$AJ$3,TRUE,FALSE),IF(INDEX(Команды!$A$2:$AN$7500,MATCH(AN$3,Команды!$A$2:$A$7500,0),$E97+2)=Команды!$AJ$4,TRUE,FALSE),IF(INDEX(Команды!$A$2:$AN$7500,MATCH(AN$3,Команды!$A$2:$A$7500,0),$E97+2)=Команды!$AJ$5,TRUE,FALSE),IF(INDEX(Команды!$A$2:$AN$7500,MATCH(AN$3,Команды!$A$2:$A$7500,0),$E97+2)=Команды!$AJ$6,TRUE,FALSE),IF(INDEX(Команды!$A$2:$AN$7500,MATCH(AN$3,Команды!$A$2:$A$7500,0),$E97+2)=Команды!$AJ$7,TRUE,FALSE),IF(INDEX(Команды!$A$2:$AN$7500,MATCH(AN$3,Команды!$A$2:$A$7500,0),$E97+2)=Команды!$AJ$8,TRUE,FALSE),IF(INDEX(Команды!$A$2:$AN$7500,MATCH(AN$3,Команды!$A$2:$A$7500,0),$E97+2)=Команды!$AJ$9,TRUE,FALSE),IF(INDEX(Команды!$A$2:$AN$7500,MATCH(AN$3,Команды!$A$2:$A$7500,0),$E97+2)=Команды!$AJ$10,TRUE,FALSE),IF(INDEX(Команды!$A$2:$AN$7500,MATCH(AN$3,Команды!$A$2:$A$7500,0),$E97+2)=Команды!$AJ$11,TRUE,FALSE),IF(INDEX(Команды!$A$2:$AN$7500,MATCH(AN$3,Команды!$A$2:$A$7500,0),$E97+2)=Команды!$AJ$12,TRUE,FALSE),IF(INDEX(Команды!$A$2:$AN$7500,MATCH(AN$3,Команды!$A$2:$A$7500,0),$E97+2)=Команды!$AJ$13,TRUE,FALSE),IF(INDEX(Команды!$A$2:$AN$7500,MATCH(AN$3,Команды!$A$2:$A$7500,0),$E97+2)=Команды!$AJ$14,TRUE,FALSE),IF(INDEX(Команды!$A$2:$AN$7500,MATCH(AN$3,Команды!$A$2:$A$7500,0),$E97+2)=Команды!$AJ$15,TRUE,FALSE),IF(INDEX(Команды!$A$2:$AN$7500,MATCH(AN$3,Команды!$A$2:$A$7500,0),$E97+2)=Команды!$AJ$16,TRUE,FALSE),IF(INDEX(Команды!$A$2:$AN$7500,MATCH(AN$3,Команды!$A$2:$A$7500,0),$E97+2)=Команды!$AJ$17,TRUE,FALSE),IF(INDEX(Команды!$A$2:$AN$7500,MATCH(AN$3,Команды!$A$2:$A$7500,0),$E97+2)=Команды!$AJ$18,TRUE,FALSE),IF(INDEX(Команды!$A$2:$AN$7500,MATCH(AN$3,Команды!$A$2:$A$7500,0),$E97+2)=Команды!$AJ$19,TRUE,FALSE)),INDEX(Команды!$AJ$2:$AL$19,MATCH(INDEX(Команды!$A$2:$AN$7500,MATCH(AN$3,Команды!$A$2:$A$7500,0),$E97+2),Команды!$AJ$2:$AJ$19,0),3),0)</f>
        <v>0</v>
      </c>
      <c r="AP97" s="342"/>
      <c r="AQ97" s="174">
        <f>IF(OR(IF(INDEX(Команды!$A$2:$AN$7500,MATCH(AQ$3,Команды!$A$2:$A$7500,0),$E97+2)=Команды!$AJ$2,TRUE,FALSE),IF(INDEX(Команды!$A$2:$AN$7500,MATCH(AQ$3,Команды!$A$2:$A$7500,0),$E97+2)=Команды!$AJ$3,TRUE,FALSE),IF(INDEX(Команды!$A$2:$AN$7500,MATCH(AQ$3,Команды!$A$2:$A$7500,0),$E97+2)=Команды!$AJ$4,TRUE,FALSE),IF(INDEX(Команды!$A$2:$AN$7500,MATCH(AQ$3,Команды!$A$2:$A$7500,0),$E97+2)=Команды!$AJ$5,TRUE,FALSE),IF(INDEX(Команды!$A$2:$AN$7500,MATCH(AQ$3,Команды!$A$2:$A$7500,0),$E97+2)=Команды!$AJ$6,TRUE,FALSE),IF(INDEX(Команды!$A$2:$AN$7500,MATCH(AQ$3,Команды!$A$2:$A$7500,0),$E97+2)=Команды!$AJ$7,TRUE,FALSE),IF(INDEX(Команды!$A$2:$AN$7500,MATCH(AQ$3,Команды!$A$2:$A$7500,0),$E97+2)=Команды!$AJ$8,TRUE,FALSE),IF(INDEX(Команды!$A$2:$AN$7500,MATCH(AQ$3,Команды!$A$2:$A$7500,0),$E97+2)=Команды!$AJ$9,TRUE,FALSE),IF(INDEX(Команды!$A$2:$AN$7500,MATCH(AQ$3,Команды!$A$2:$A$7500,0),$E97+2)=Команды!$AJ$10,TRUE,FALSE),IF(INDEX(Команды!$A$2:$AN$7500,MATCH(AQ$3,Команды!$A$2:$A$7500,0),$E97+2)=Команды!$AJ$11,TRUE,FALSE),IF(INDEX(Команды!$A$2:$AN$7500,MATCH(AQ$3,Команды!$A$2:$A$7500,0),$E97+2)=Команды!$AJ$12,TRUE,FALSE),IF(INDEX(Команды!$A$2:$AN$7500,MATCH(AQ$3,Команды!$A$2:$A$7500,0),$E97+2)=Команды!$AJ$13,TRUE,FALSE),IF(INDEX(Команды!$A$2:$AN$7500,MATCH(AQ$3,Команды!$A$2:$A$7500,0),$E97+2)=Команды!$AJ$14,TRUE,FALSE),IF(INDEX(Команды!$A$2:$AN$7500,MATCH(AQ$3,Команды!$A$2:$A$7500,0),$E97+2)=Команды!$AJ$15,TRUE,FALSE),IF(INDEX(Команды!$A$2:$AN$7500,MATCH(AQ$3,Команды!$A$2:$A$7500,0),$E97+2)=Команды!$AJ$16,TRUE,FALSE),,IF(INDEX(Команды!$A$2:$AN$7500,MATCH(AQ$3,Команды!$A$2:$A$7500,0),$E97+2)=Команды!$AJ$17,TRUE,FALSE),,IF(INDEX(Команды!$A$2:$AN$7500,MATCH(AQ$3,Команды!$A$2:$A$7500,0),$E97+2)=Команды!$AJ$18,TRUE,FALSE),,IF(INDEX(Команды!$A$2:$AN$7500,MATCH(AQ$3,Команды!$A$2:$A$7500,0),$E97+2)=Команды!$AJ$19,TRUE,FALSE)),INDEX(Команды!$AJ$2:$AK$19,MATCH(INDEX(Команды!$A$2:$AN$7500,MATCH(AQ$3,Команды!$A$2:$A$7500,0),$E97+2),Команды!$AJ$2:$AJ$19,0),2),0)</f>
        <v>0</v>
      </c>
      <c r="AR97" s="175">
        <f>IF(OR(IF(INDEX(Команды!$A$2:$AN$7500,MATCH(AQ$3,Команды!$A$2:$A$7500,0),$E97+2)=Команды!$AJ$2,TRUE,FALSE),IF(INDEX(Команды!$A$2:$AN$7500,MATCH(AQ$3,Команды!$A$2:$A$7500,0),$E97+2)=Команды!$AJ$3,TRUE,FALSE),IF(INDEX(Команды!$A$2:$AN$7500,MATCH(AQ$3,Команды!$A$2:$A$7500,0),$E97+2)=Команды!$AJ$4,TRUE,FALSE),IF(INDEX(Команды!$A$2:$AN$7500,MATCH(AQ$3,Команды!$A$2:$A$7500,0),$E97+2)=Команды!$AJ$5,TRUE,FALSE),IF(INDEX(Команды!$A$2:$AN$7500,MATCH(AQ$3,Команды!$A$2:$A$7500,0),$E97+2)=Команды!$AJ$6,TRUE,FALSE),IF(INDEX(Команды!$A$2:$AN$7500,MATCH(AQ$3,Команды!$A$2:$A$7500,0),$E97+2)=Команды!$AJ$7,TRUE,FALSE),IF(INDEX(Команды!$A$2:$AN$7500,MATCH(AQ$3,Команды!$A$2:$A$7500,0),$E97+2)=Команды!$AJ$8,TRUE,FALSE),IF(INDEX(Команды!$A$2:$AN$7500,MATCH(AQ$3,Команды!$A$2:$A$7500,0),$E97+2)=Команды!$AJ$9,TRUE,FALSE),IF(INDEX(Команды!$A$2:$AN$7500,MATCH(AQ$3,Команды!$A$2:$A$7500,0),$E97+2)=Команды!$AJ$10,TRUE,FALSE),IF(INDEX(Команды!$A$2:$AN$7500,MATCH(AQ$3,Команды!$A$2:$A$7500,0),$E97+2)=Команды!$AJ$11,TRUE,FALSE),IF(INDEX(Команды!$A$2:$AN$7500,MATCH(AQ$3,Команды!$A$2:$A$7500,0),$E97+2)=Команды!$AJ$12,TRUE,FALSE),IF(INDEX(Команды!$A$2:$AN$7500,MATCH(AQ$3,Команды!$A$2:$A$7500,0),$E97+2)=Команды!$AJ$13,TRUE,FALSE),IF(INDEX(Команды!$A$2:$AN$7500,MATCH(AQ$3,Команды!$A$2:$A$7500,0),$E97+2)=Команды!$AJ$14,TRUE,FALSE),IF(INDEX(Команды!$A$2:$AN$7500,MATCH(AQ$3,Команды!$A$2:$A$7500,0),$E97+2)=Команды!$AJ$15,TRUE,FALSE),IF(INDEX(Команды!$A$2:$AN$7500,MATCH(AQ$3,Команды!$A$2:$A$7500,0),$E97+2)=Команды!$AJ$16,TRUE,FALSE),IF(INDEX(Команды!$A$2:$AN$7500,MATCH(AQ$3,Команды!$A$2:$A$7500,0),$E97+2)=Команды!$AJ$17,TRUE,FALSE),IF(INDEX(Команды!$A$2:$AN$7500,MATCH(AQ$3,Команды!$A$2:$A$7500,0),$E97+2)=Команды!$AJ$18,TRUE,FALSE),IF(INDEX(Команды!$A$2:$AN$7500,MATCH(AQ$3,Команды!$A$2:$A$7500,0),$E97+2)=Команды!$AJ$19,TRUE,FALSE)),INDEX(Команды!$AJ$2:$AL$19,MATCH(INDEX(Команды!$A$2:$AN$7500,MATCH(AQ$3,Команды!$A$2:$A$7500,0),$E97+2),Команды!$AJ$2:$AJ$19,0),3),0)</f>
        <v>0</v>
      </c>
      <c r="AS97" s="342"/>
      <c r="AT97" s="174">
        <f>IF(OR(IF(INDEX(Команды!$A$2:$AN$7500,MATCH(AT$3,Команды!$A$2:$A$7500,0),$E97+2)=Команды!$AJ$2,TRUE,FALSE),IF(INDEX(Команды!$A$2:$AN$7500,MATCH(AT$3,Команды!$A$2:$A$7500,0),$E97+2)=Команды!$AJ$3,TRUE,FALSE),IF(INDEX(Команды!$A$2:$AN$7500,MATCH(AT$3,Команды!$A$2:$A$7500,0),$E97+2)=Команды!$AJ$4,TRUE,FALSE),IF(INDEX(Команды!$A$2:$AN$7500,MATCH(AT$3,Команды!$A$2:$A$7500,0),$E97+2)=Команды!$AJ$5,TRUE,FALSE),IF(INDEX(Команды!$A$2:$AN$7500,MATCH(AT$3,Команды!$A$2:$A$7500,0),$E97+2)=Команды!$AJ$6,TRUE,FALSE),IF(INDEX(Команды!$A$2:$AN$7500,MATCH(AT$3,Команды!$A$2:$A$7500,0),$E97+2)=Команды!$AJ$7,TRUE,FALSE),IF(INDEX(Команды!$A$2:$AN$7500,MATCH(AT$3,Команды!$A$2:$A$7500,0),$E97+2)=Команды!$AJ$8,TRUE,FALSE),IF(INDEX(Команды!$A$2:$AN$7500,MATCH(AT$3,Команды!$A$2:$A$7500,0),$E97+2)=Команды!$AJ$9,TRUE,FALSE),IF(INDEX(Команды!$A$2:$AN$7500,MATCH(AT$3,Команды!$A$2:$A$7500,0),$E97+2)=Команды!$AJ$10,TRUE,FALSE),IF(INDEX(Команды!$A$2:$AN$7500,MATCH(AT$3,Команды!$A$2:$A$7500,0),$E97+2)=Команды!$AJ$11,TRUE,FALSE),IF(INDEX(Команды!$A$2:$AN$7500,MATCH(AT$3,Команды!$A$2:$A$7500,0),$E97+2)=Команды!$AJ$12,TRUE,FALSE),IF(INDEX(Команды!$A$2:$AN$7500,MATCH(AT$3,Команды!$A$2:$A$7500,0),$E97+2)=Команды!$AJ$13,TRUE,FALSE),IF(INDEX(Команды!$A$2:$AN$7500,MATCH(AT$3,Команды!$A$2:$A$7500,0),$E97+2)=Команды!$AJ$14,TRUE,FALSE),IF(INDEX(Команды!$A$2:$AN$7500,MATCH(AT$3,Команды!$A$2:$A$7500,0),$E97+2)=Команды!$AJ$15,TRUE,FALSE),IF(INDEX(Команды!$A$2:$AN$7500,MATCH(AT$3,Команды!$A$2:$A$7500,0),$E97+2)=Команды!$AJ$16,TRUE,FALSE),,IF(INDEX(Команды!$A$2:$AN$7500,MATCH(AT$3,Команды!$A$2:$A$7500,0),$E97+2)=Команды!$AJ$17,TRUE,FALSE),,IF(INDEX(Команды!$A$2:$AN$7500,MATCH(AT$3,Команды!$A$2:$A$7500,0),$E97+2)=Команды!$AJ$18,TRUE,FALSE),,IF(INDEX(Команды!$A$2:$AN$7500,MATCH(AT$3,Команды!$A$2:$A$7500,0),$E97+2)=Команды!$AJ$19,TRUE,FALSE)),INDEX(Команды!$AJ$2:$AK$19,MATCH(INDEX(Команды!$A$2:$AN$7500,MATCH(AT$3,Команды!$A$2:$A$7500,0),$E97+2),Команды!$AJ$2:$AJ$19,0),2),0)</f>
        <v>0</v>
      </c>
      <c r="AU97" s="175">
        <f>IF(OR(IF(INDEX(Команды!$A$2:$AN$7500,MATCH(AT$3,Команды!$A$2:$A$7500,0),$E97+2)=Команды!$AJ$2,TRUE,FALSE),IF(INDEX(Команды!$A$2:$AN$7500,MATCH(AT$3,Команды!$A$2:$A$7500,0),$E97+2)=Команды!$AJ$3,TRUE,FALSE),IF(INDEX(Команды!$A$2:$AN$7500,MATCH(AT$3,Команды!$A$2:$A$7500,0),$E97+2)=Команды!$AJ$4,TRUE,FALSE),IF(INDEX(Команды!$A$2:$AN$7500,MATCH(AT$3,Команды!$A$2:$A$7500,0),$E97+2)=Команды!$AJ$5,TRUE,FALSE),IF(INDEX(Команды!$A$2:$AN$7500,MATCH(AT$3,Команды!$A$2:$A$7500,0),$E97+2)=Команды!$AJ$6,TRUE,FALSE),IF(INDEX(Команды!$A$2:$AN$7500,MATCH(AT$3,Команды!$A$2:$A$7500,0),$E97+2)=Команды!$AJ$7,TRUE,FALSE),IF(INDEX(Команды!$A$2:$AN$7500,MATCH(AT$3,Команды!$A$2:$A$7500,0),$E97+2)=Команды!$AJ$8,TRUE,FALSE),IF(INDEX(Команды!$A$2:$AN$7500,MATCH(AT$3,Команды!$A$2:$A$7500,0),$E97+2)=Команды!$AJ$9,TRUE,FALSE),IF(INDEX(Команды!$A$2:$AN$7500,MATCH(AT$3,Команды!$A$2:$A$7500,0),$E97+2)=Команды!$AJ$10,TRUE,FALSE),IF(INDEX(Команды!$A$2:$AN$7500,MATCH(AT$3,Команды!$A$2:$A$7500,0),$E97+2)=Команды!$AJ$11,TRUE,FALSE),IF(INDEX(Команды!$A$2:$AN$7500,MATCH(AT$3,Команды!$A$2:$A$7500,0),$E97+2)=Команды!$AJ$12,TRUE,FALSE),IF(INDEX(Команды!$A$2:$AN$7500,MATCH(AT$3,Команды!$A$2:$A$7500,0),$E97+2)=Команды!$AJ$13,TRUE,FALSE),IF(INDEX(Команды!$A$2:$AN$7500,MATCH(AT$3,Команды!$A$2:$A$7500,0),$E97+2)=Команды!$AJ$14,TRUE,FALSE),IF(INDEX(Команды!$A$2:$AN$7500,MATCH(AT$3,Команды!$A$2:$A$7500,0),$E97+2)=Команды!$AJ$15,TRUE,FALSE),IF(INDEX(Команды!$A$2:$AN$7500,MATCH(AT$3,Команды!$A$2:$A$7500,0),$E97+2)=Команды!$AJ$16,TRUE,FALSE),IF(INDEX(Команды!$A$2:$AN$7500,MATCH(AT$3,Команды!$A$2:$A$7500,0),$E97+2)=Команды!$AJ$17,TRUE,FALSE),IF(INDEX(Команды!$A$2:$AN$7500,MATCH(AT$3,Команды!$A$2:$A$7500,0),$E97+2)=Команды!$AJ$18,TRUE,FALSE),IF(INDEX(Команды!$A$2:$AN$7500,MATCH(AT$3,Команды!$A$2:$A$7500,0),$E97+2)=Команды!$AJ$19,TRUE,FALSE)),INDEX(Команды!$AJ$2:$AL$19,MATCH(INDEX(Команды!$A$2:$AN$7500,MATCH(AT$3,Команды!$A$2:$A$7500,0),$E97+2),Команды!$AJ$2:$AJ$19,0),3),0)</f>
        <v>0</v>
      </c>
      <c r="AV97" s="342"/>
      <c r="AW97" s="174">
        <f>IF(OR(IF(INDEX(Команды!$A$2:$AN$7500,MATCH(AW$3,Команды!$A$2:$A$7500,0),$E97+2)=Команды!$AJ$2,TRUE,FALSE),IF(INDEX(Команды!$A$2:$AN$7500,MATCH(AW$3,Команды!$A$2:$A$7500,0),$E97+2)=Команды!$AJ$3,TRUE,FALSE),IF(INDEX(Команды!$A$2:$AN$7500,MATCH(AW$3,Команды!$A$2:$A$7500,0),$E97+2)=Команды!$AJ$4,TRUE,FALSE),IF(INDEX(Команды!$A$2:$AN$7500,MATCH(AW$3,Команды!$A$2:$A$7500,0),$E97+2)=Команды!$AJ$5,TRUE,FALSE),IF(INDEX(Команды!$A$2:$AN$7500,MATCH(AW$3,Команды!$A$2:$A$7500,0),$E97+2)=Команды!$AJ$6,TRUE,FALSE),IF(INDEX(Команды!$A$2:$AN$7500,MATCH(AW$3,Команды!$A$2:$A$7500,0),$E97+2)=Команды!$AJ$7,TRUE,FALSE),IF(INDEX(Команды!$A$2:$AN$7500,MATCH(AW$3,Команды!$A$2:$A$7500,0),$E97+2)=Команды!$AJ$8,TRUE,FALSE),IF(INDEX(Команды!$A$2:$AN$7500,MATCH(AW$3,Команды!$A$2:$A$7500,0),$E97+2)=Команды!$AJ$9,TRUE,FALSE),IF(INDEX(Команды!$A$2:$AN$7500,MATCH(AW$3,Команды!$A$2:$A$7500,0),$E97+2)=Команды!$AJ$10,TRUE,FALSE),IF(INDEX(Команды!$A$2:$AN$7500,MATCH(AW$3,Команды!$A$2:$A$7500,0),$E97+2)=Команды!$AJ$11,TRUE,FALSE),IF(INDEX(Команды!$A$2:$AN$7500,MATCH(AW$3,Команды!$A$2:$A$7500,0),$E97+2)=Команды!$AJ$12,TRUE,FALSE),IF(INDEX(Команды!$A$2:$AN$7500,MATCH(AW$3,Команды!$A$2:$A$7500,0),$E97+2)=Команды!$AJ$13,TRUE,FALSE),IF(INDEX(Команды!$A$2:$AN$7500,MATCH(AW$3,Команды!$A$2:$A$7500,0),$E97+2)=Команды!$AJ$14,TRUE,FALSE),IF(INDEX(Команды!$A$2:$AN$7500,MATCH(AW$3,Команды!$A$2:$A$7500,0),$E97+2)=Команды!$AJ$15,TRUE,FALSE),IF(INDEX(Команды!$A$2:$AN$7500,MATCH(AW$3,Команды!$A$2:$A$7500,0),$E97+2)=Команды!$AJ$16,TRUE,FALSE),,IF(INDEX(Команды!$A$2:$AN$7500,MATCH(AW$3,Команды!$A$2:$A$7500,0),$E97+2)=Команды!$AJ$17,TRUE,FALSE),,IF(INDEX(Команды!$A$2:$AN$7500,MATCH(AW$3,Команды!$A$2:$A$7500,0),$E97+2)=Команды!$AJ$18,TRUE,FALSE),,IF(INDEX(Команды!$A$2:$AN$7500,MATCH(AW$3,Команды!$A$2:$A$7500,0),$E97+2)=Команды!$AJ$19,TRUE,FALSE)),INDEX(Команды!$AJ$2:$AK$19,MATCH(INDEX(Команды!$A$2:$AN$7500,MATCH(AW$3,Команды!$A$2:$A$7500,0),$E97+2),Команды!$AJ$2:$AJ$19,0),2),0)</f>
        <v>0</v>
      </c>
      <c r="AX97" s="175">
        <f>IF(OR(IF(INDEX(Команды!$A$2:$AN$7500,MATCH(AW$3,Команды!$A$2:$A$7500,0),$E97+2)=Команды!$AJ$2,TRUE,FALSE),IF(INDEX(Команды!$A$2:$AN$7500,MATCH(AW$3,Команды!$A$2:$A$7500,0),$E97+2)=Команды!$AJ$3,TRUE,FALSE),IF(INDEX(Команды!$A$2:$AN$7500,MATCH(AW$3,Команды!$A$2:$A$7500,0),$E97+2)=Команды!$AJ$4,TRUE,FALSE),IF(INDEX(Команды!$A$2:$AN$7500,MATCH(AW$3,Команды!$A$2:$A$7500,0),$E97+2)=Команды!$AJ$5,TRUE,FALSE),IF(INDEX(Команды!$A$2:$AN$7500,MATCH(AW$3,Команды!$A$2:$A$7500,0),$E97+2)=Команды!$AJ$6,TRUE,FALSE),IF(INDEX(Команды!$A$2:$AN$7500,MATCH(AW$3,Команды!$A$2:$A$7500,0),$E97+2)=Команды!$AJ$7,TRUE,FALSE),IF(INDEX(Команды!$A$2:$AN$7500,MATCH(AW$3,Команды!$A$2:$A$7500,0),$E97+2)=Команды!$AJ$8,TRUE,FALSE),IF(INDEX(Команды!$A$2:$AN$7500,MATCH(AW$3,Команды!$A$2:$A$7500,0),$E97+2)=Команды!$AJ$9,TRUE,FALSE),IF(INDEX(Команды!$A$2:$AN$7500,MATCH(AW$3,Команды!$A$2:$A$7500,0),$E97+2)=Команды!$AJ$10,TRUE,FALSE),IF(INDEX(Команды!$A$2:$AN$7500,MATCH(AW$3,Команды!$A$2:$A$7500,0),$E97+2)=Команды!$AJ$11,TRUE,FALSE),IF(INDEX(Команды!$A$2:$AN$7500,MATCH(AW$3,Команды!$A$2:$A$7500,0),$E97+2)=Команды!$AJ$12,TRUE,FALSE),IF(INDEX(Команды!$A$2:$AN$7500,MATCH(AW$3,Команды!$A$2:$A$7500,0),$E97+2)=Команды!$AJ$13,TRUE,FALSE),IF(INDEX(Команды!$A$2:$AN$7500,MATCH(AW$3,Команды!$A$2:$A$7500,0),$E97+2)=Команды!$AJ$14,TRUE,FALSE),IF(INDEX(Команды!$A$2:$AN$7500,MATCH(AW$3,Команды!$A$2:$A$7500,0),$E97+2)=Команды!$AJ$15,TRUE,FALSE),IF(INDEX(Команды!$A$2:$AN$7500,MATCH(AW$3,Команды!$A$2:$A$7500,0),$E97+2)=Команды!$AJ$16,TRUE,FALSE),IF(INDEX(Команды!$A$2:$AN$7500,MATCH(AW$3,Команды!$A$2:$A$7500,0),$E97+2)=Команды!$AJ$17,TRUE,FALSE),IF(INDEX(Команды!$A$2:$AN$7500,MATCH(AW$3,Команды!$A$2:$A$7500,0),$E97+2)=Команды!$AJ$18,TRUE,FALSE),IF(INDEX(Команды!$A$2:$AN$7500,MATCH(AW$3,Команды!$A$2:$A$7500,0),$E97+2)=Команды!$AJ$19,TRUE,FALSE)),INDEX(Команды!$AJ$2:$AL$19,MATCH(INDEX(Команды!$A$2:$AN$7500,MATCH(AW$3,Команды!$A$2:$A$7500,0),$E97+2),Команды!$AJ$2:$AJ$19,0),3),0)</f>
        <v>0</v>
      </c>
      <c r="AY97" s="342"/>
      <c r="AZ97" s="174">
        <f>IF(OR(IF(INDEX(Команды!$A$2:$AN$7500,MATCH(AZ$3,Команды!$A$2:$A$7500,0),$E97+2)=Команды!$AJ$2,TRUE,FALSE),IF(INDEX(Команды!$A$2:$AN$7500,MATCH(AZ$3,Команды!$A$2:$A$7500,0),$E97+2)=Команды!$AJ$3,TRUE,FALSE),IF(INDEX(Команды!$A$2:$AN$7500,MATCH(AZ$3,Команды!$A$2:$A$7500,0),$E97+2)=Команды!$AJ$4,TRUE,FALSE),IF(INDEX(Команды!$A$2:$AN$7500,MATCH(AZ$3,Команды!$A$2:$A$7500,0),$E97+2)=Команды!$AJ$5,TRUE,FALSE),IF(INDEX(Команды!$A$2:$AN$7500,MATCH(AZ$3,Команды!$A$2:$A$7500,0),$E97+2)=Команды!$AJ$6,TRUE,FALSE),IF(INDEX(Команды!$A$2:$AN$7500,MATCH(AZ$3,Команды!$A$2:$A$7500,0),$E97+2)=Команды!$AJ$7,TRUE,FALSE),IF(INDEX(Команды!$A$2:$AN$7500,MATCH(AZ$3,Команды!$A$2:$A$7500,0),$E97+2)=Команды!$AJ$8,TRUE,FALSE),IF(INDEX(Команды!$A$2:$AN$7500,MATCH(AZ$3,Команды!$A$2:$A$7500,0),$E97+2)=Команды!$AJ$9,TRUE,FALSE),IF(INDEX(Команды!$A$2:$AN$7500,MATCH(AZ$3,Команды!$A$2:$A$7500,0),$E97+2)=Команды!$AJ$10,TRUE,FALSE),IF(INDEX(Команды!$A$2:$AN$7500,MATCH(AZ$3,Команды!$A$2:$A$7500,0),$E97+2)=Команды!$AJ$11,TRUE,FALSE),IF(INDEX(Команды!$A$2:$AN$7500,MATCH(AZ$3,Команды!$A$2:$A$7500,0),$E97+2)=Команды!$AJ$12,TRUE,FALSE),IF(INDEX(Команды!$A$2:$AN$7500,MATCH(AZ$3,Команды!$A$2:$A$7500,0),$E97+2)=Команды!$AJ$13,TRUE,FALSE),IF(INDEX(Команды!$A$2:$AN$7500,MATCH(AZ$3,Команды!$A$2:$A$7500,0),$E97+2)=Команды!$AJ$14,TRUE,FALSE),IF(INDEX(Команды!$A$2:$AN$7500,MATCH(AZ$3,Команды!$A$2:$A$7500,0),$E97+2)=Команды!$AJ$15,TRUE,FALSE),IF(INDEX(Команды!$A$2:$AN$7500,MATCH(AZ$3,Команды!$A$2:$A$7500,0),$E97+2)=Команды!$AJ$16,TRUE,FALSE),,IF(INDEX(Команды!$A$2:$AN$7500,MATCH(AZ$3,Команды!$A$2:$A$7500,0),$E97+2)=Команды!$AJ$17,TRUE,FALSE),,IF(INDEX(Команды!$A$2:$AN$7500,MATCH(AZ$3,Команды!$A$2:$A$7500,0),$E97+2)=Команды!$AJ$18,TRUE,FALSE),,IF(INDEX(Команды!$A$2:$AN$7500,MATCH(AZ$3,Команды!$A$2:$A$7500,0),$E97+2)=Команды!$AJ$19,TRUE,FALSE)),INDEX(Команды!$AJ$2:$AK$19,MATCH(INDEX(Команды!$A$2:$AN$7500,MATCH(AZ$3,Команды!$A$2:$A$7500,0),$E97+2),Команды!$AJ$2:$AJ$19,0),2),0)</f>
        <v>0</v>
      </c>
      <c r="BA97" s="175">
        <f>IF(OR(IF(INDEX(Команды!$A$2:$AN$7500,MATCH(AZ$3,Команды!$A$2:$A$7500,0),$E97+2)=Команды!$AJ$2,TRUE,FALSE),IF(INDEX(Команды!$A$2:$AN$7500,MATCH(AZ$3,Команды!$A$2:$A$7500,0),$E97+2)=Команды!$AJ$3,TRUE,FALSE),IF(INDEX(Команды!$A$2:$AN$7500,MATCH(AZ$3,Команды!$A$2:$A$7500,0),$E97+2)=Команды!$AJ$4,TRUE,FALSE),IF(INDEX(Команды!$A$2:$AN$7500,MATCH(AZ$3,Команды!$A$2:$A$7500,0),$E97+2)=Команды!$AJ$5,TRUE,FALSE),IF(INDEX(Команды!$A$2:$AN$7500,MATCH(AZ$3,Команды!$A$2:$A$7500,0),$E97+2)=Команды!$AJ$6,TRUE,FALSE),IF(INDEX(Команды!$A$2:$AN$7500,MATCH(AZ$3,Команды!$A$2:$A$7500,0),$E97+2)=Команды!$AJ$7,TRUE,FALSE),IF(INDEX(Команды!$A$2:$AN$7500,MATCH(AZ$3,Команды!$A$2:$A$7500,0),$E97+2)=Команды!$AJ$8,TRUE,FALSE),IF(INDEX(Команды!$A$2:$AN$7500,MATCH(AZ$3,Команды!$A$2:$A$7500,0),$E97+2)=Команды!$AJ$9,TRUE,FALSE),IF(INDEX(Команды!$A$2:$AN$7500,MATCH(AZ$3,Команды!$A$2:$A$7500,0),$E97+2)=Команды!$AJ$10,TRUE,FALSE),IF(INDEX(Команды!$A$2:$AN$7500,MATCH(AZ$3,Команды!$A$2:$A$7500,0),$E97+2)=Команды!$AJ$11,TRUE,FALSE),IF(INDEX(Команды!$A$2:$AN$7500,MATCH(AZ$3,Команды!$A$2:$A$7500,0),$E97+2)=Команды!$AJ$12,TRUE,FALSE),IF(INDEX(Команды!$A$2:$AN$7500,MATCH(AZ$3,Команды!$A$2:$A$7500,0),$E97+2)=Команды!$AJ$13,TRUE,FALSE),IF(INDEX(Команды!$A$2:$AN$7500,MATCH(AZ$3,Команды!$A$2:$A$7500,0),$E97+2)=Команды!$AJ$14,TRUE,FALSE),IF(INDEX(Команды!$A$2:$AN$7500,MATCH(AZ$3,Команды!$A$2:$A$7500,0),$E97+2)=Команды!$AJ$15,TRUE,FALSE),IF(INDEX(Команды!$A$2:$AN$7500,MATCH(AZ$3,Команды!$A$2:$A$7500,0),$E97+2)=Команды!$AJ$16,TRUE,FALSE),IF(INDEX(Команды!$A$2:$AN$7500,MATCH(AZ$3,Команды!$A$2:$A$7500,0),$E97+2)=Команды!$AJ$17,TRUE,FALSE),IF(INDEX(Команды!$A$2:$AN$7500,MATCH(AZ$3,Команды!$A$2:$A$7500,0),$E97+2)=Команды!$AJ$18,TRUE,FALSE),IF(INDEX(Команды!$A$2:$AN$7500,MATCH(AZ$3,Команды!$A$2:$A$7500,0),$E97+2)=Команды!$AJ$19,TRUE,FALSE)),INDEX(Команды!$AJ$2:$AL$19,MATCH(INDEX(Команды!$A$2:$AN$7500,MATCH(AZ$3,Команды!$A$2:$A$7500,0),$E97+2),Команды!$AJ$2:$AJ$19,0),3),0)</f>
        <v>0</v>
      </c>
      <c r="BB97" s="342"/>
      <c r="BC97" s="174">
        <f>IF(OR(IF(INDEX(Команды!$A$2:$AN$7500,MATCH(BC$3,Команды!$A$2:$A$7500,0),$E97+2)=Команды!$AJ$2,TRUE,FALSE),IF(INDEX(Команды!$A$2:$AN$7500,MATCH(BC$3,Команды!$A$2:$A$7500,0),$E97+2)=Команды!$AJ$3,TRUE,FALSE),IF(INDEX(Команды!$A$2:$AN$7500,MATCH(BC$3,Команды!$A$2:$A$7500,0),$E97+2)=Команды!$AJ$4,TRUE,FALSE),IF(INDEX(Команды!$A$2:$AN$7500,MATCH(BC$3,Команды!$A$2:$A$7500,0),$E97+2)=Команды!$AJ$5,TRUE,FALSE),IF(INDEX(Команды!$A$2:$AN$7500,MATCH(BC$3,Команды!$A$2:$A$7500,0),$E97+2)=Команды!$AJ$6,TRUE,FALSE),IF(INDEX(Команды!$A$2:$AN$7500,MATCH(BC$3,Команды!$A$2:$A$7500,0),$E97+2)=Команды!$AJ$7,TRUE,FALSE),IF(INDEX(Команды!$A$2:$AN$7500,MATCH(BC$3,Команды!$A$2:$A$7500,0),$E97+2)=Команды!$AJ$8,TRUE,FALSE),IF(INDEX(Команды!$A$2:$AN$7500,MATCH(BC$3,Команды!$A$2:$A$7500,0),$E97+2)=Команды!$AJ$9,TRUE,FALSE),IF(INDEX(Команды!$A$2:$AN$7500,MATCH(BC$3,Команды!$A$2:$A$7500,0),$E97+2)=Команды!$AJ$10,TRUE,FALSE),IF(INDEX(Команды!$A$2:$AN$7500,MATCH(BC$3,Команды!$A$2:$A$7500,0),$E97+2)=Команды!$AJ$11,TRUE,FALSE),IF(INDEX(Команды!$A$2:$AN$7500,MATCH(BC$3,Команды!$A$2:$A$7500,0),$E97+2)=Команды!$AJ$12,TRUE,FALSE),IF(INDEX(Команды!$A$2:$AN$7500,MATCH(BC$3,Команды!$A$2:$A$7500,0),$E97+2)=Команды!$AJ$13,TRUE,FALSE),IF(INDEX(Команды!$A$2:$AN$7500,MATCH(BC$3,Команды!$A$2:$A$7500,0),$E97+2)=Команды!$AJ$14,TRUE,FALSE),IF(INDEX(Команды!$A$2:$AN$7500,MATCH(BC$3,Команды!$A$2:$A$7500,0),$E97+2)=Команды!$AJ$15,TRUE,FALSE),IF(INDEX(Команды!$A$2:$AN$7500,MATCH(BC$3,Команды!$A$2:$A$7500,0),$E97+2)=Команды!$AJ$16,TRUE,FALSE),,IF(INDEX(Команды!$A$2:$AN$7500,MATCH(BC$3,Команды!$A$2:$A$7500,0),$E97+2)=Команды!$AJ$17,TRUE,FALSE),,IF(INDEX(Команды!$A$2:$AN$7500,MATCH(BC$3,Команды!$A$2:$A$7500,0),$E97+2)=Команды!$AJ$18,TRUE,FALSE),,IF(INDEX(Команды!$A$2:$AN$7500,MATCH(BC$3,Команды!$A$2:$A$7500,0),$E97+2)=Команды!$AJ$19,TRUE,FALSE)),INDEX(Команды!$AJ$2:$AK$19,MATCH(INDEX(Команды!$A$2:$AN$7500,MATCH(BC$3,Команды!$A$2:$A$7500,0),$E97+2),Команды!$AJ$2:$AJ$19,0),2),0)</f>
        <v>0</v>
      </c>
      <c r="BD97" s="175">
        <f>IF(OR(IF(INDEX(Команды!$A$2:$AN$7500,MATCH(BC$3,Команды!$A$2:$A$7500,0),$E97+2)=Команды!$AJ$2,TRUE,FALSE),IF(INDEX(Команды!$A$2:$AN$7500,MATCH(BC$3,Команды!$A$2:$A$7500,0),$E97+2)=Команды!$AJ$3,TRUE,FALSE),IF(INDEX(Команды!$A$2:$AN$7500,MATCH(BC$3,Команды!$A$2:$A$7500,0),$E97+2)=Команды!$AJ$4,TRUE,FALSE),IF(INDEX(Команды!$A$2:$AN$7500,MATCH(BC$3,Команды!$A$2:$A$7500,0),$E97+2)=Команды!$AJ$5,TRUE,FALSE),IF(INDEX(Команды!$A$2:$AN$7500,MATCH(BC$3,Команды!$A$2:$A$7500,0),$E97+2)=Команды!$AJ$6,TRUE,FALSE),IF(INDEX(Команды!$A$2:$AN$7500,MATCH(BC$3,Команды!$A$2:$A$7500,0),$E97+2)=Команды!$AJ$7,TRUE,FALSE),IF(INDEX(Команды!$A$2:$AN$7500,MATCH(BC$3,Команды!$A$2:$A$7500,0),$E97+2)=Команды!$AJ$8,TRUE,FALSE),IF(INDEX(Команды!$A$2:$AN$7500,MATCH(BC$3,Команды!$A$2:$A$7500,0),$E97+2)=Команды!$AJ$9,TRUE,FALSE),IF(INDEX(Команды!$A$2:$AN$7500,MATCH(BC$3,Команды!$A$2:$A$7500,0),$E97+2)=Команды!$AJ$10,TRUE,FALSE),IF(INDEX(Команды!$A$2:$AN$7500,MATCH(BC$3,Команды!$A$2:$A$7500,0),$E97+2)=Команды!$AJ$11,TRUE,FALSE),IF(INDEX(Команды!$A$2:$AN$7500,MATCH(BC$3,Команды!$A$2:$A$7500,0),$E97+2)=Команды!$AJ$12,TRUE,FALSE),IF(INDEX(Команды!$A$2:$AN$7500,MATCH(BC$3,Команды!$A$2:$A$7500,0),$E97+2)=Команды!$AJ$13,TRUE,FALSE),IF(INDEX(Команды!$A$2:$AN$7500,MATCH(BC$3,Команды!$A$2:$A$7500,0),$E97+2)=Команды!$AJ$14,TRUE,FALSE),IF(INDEX(Команды!$A$2:$AN$7500,MATCH(BC$3,Команды!$A$2:$A$7500,0),$E97+2)=Команды!$AJ$15,TRUE,FALSE),IF(INDEX(Команды!$A$2:$AN$7500,MATCH(BC$3,Команды!$A$2:$A$7500,0),$E97+2)=Команды!$AJ$16,TRUE,FALSE),IF(INDEX(Команды!$A$2:$AN$7500,MATCH(BC$3,Команды!$A$2:$A$7500,0),$E97+2)=Команды!$AJ$17,TRUE,FALSE),IF(INDEX(Команды!$A$2:$AN$7500,MATCH(BC$3,Команды!$A$2:$A$7500,0),$E97+2)=Команды!$AJ$18,TRUE,FALSE),IF(INDEX(Команды!$A$2:$AN$7500,MATCH(BC$3,Команды!$A$2:$A$7500,0),$E97+2)=Команды!$AJ$19,TRUE,FALSE)),INDEX(Команды!$AJ$2:$AL$19,MATCH(INDEX(Команды!$A$2:$AN$7500,MATCH(BC$3,Команды!$A$2:$A$7500,0),$E97+2),Команды!$AJ$2:$AJ$19,0),3),0)</f>
        <v>0</v>
      </c>
      <c r="BE97" s="342"/>
      <c r="BF97" s="174">
        <f>IF(OR(IF(INDEX(Команды!$A$2:$AN$7500,MATCH(BF$3,Команды!$A$2:$A$7500,0),$E97+2)=Команды!$AJ$2,TRUE,FALSE),IF(INDEX(Команды!$A$2:$AN$7500,MATCH(BF$3,Команды!$A$2:$A$7500,0),$E97+2)=Команды!$AJ$3,TRUE,FALSE),IF(INDEX(Команды!$A$2:$AN$7500,MATCH(BF$3,Команды!$A$2:$A$7500,0),$E97+2)=Команды!$AJ$4,TRUE,FALSE),IF(INDEX(Команды!$A$2:$AN$7500,MATCH(BF$3,Команды!$A$2:$A$7500,0),$E97+2)=Команды!$AJ$5,TRUE,FALSE),IF(INDEX(Команды!$A$2:$AN$7500,MATCH(BF$3,Команды!$A$2:$A$7500,0),$E97+2)=Команды!$AJ$6,TRUE,FALSE),IF(INDEX(Команды!$A$2:$AN$7500,MATCH(BF$3,Команды!$A$2:$A$7500,0),$E97+2)=Команды!$AJ$7,TRUE,FALSE),IF(INDEX(Команды!$A$2:$AN$7500,MATCH(BF$3,Команды!$A$2:$A$7500,0),$E97+2)=Команды!$AJ$8,TRUE,FALSE),IF(INDEX(Команды!$A$2:$AN$7500,MATCH(BF$3,Команды!$A$2:$A$7500,0),$E97+2)=Команды!$AJ$9,TRUE,FALSE),IF(INDEX(Команды!$A$2:$AN$7500,MATCH(BF$3,Команды!$A$2:$A$7500,0),$E97+2)=Команды!$AJ$10,TRUE,FALSE),IF(INDEX(Команды!$A$2:$AN$7500,MATCH(BF$3,Команды!$A$2:$A$7500,0),$E97+2)=Команды!$AJ$11,TRUE,FALSE),IF(INDEX(Команды!$A$2:$AN$7500,MATCH(BF$3,Команды!$A$2:$A$7500,0),$E97+2)=Команды!$AJ$12,TRUE,FALSE),IF(INDEX(Команды!$A$2:$AN$7500,MATCH(BF$3,Команды!$A$2:$A$7500,0),$E97+2)=Команды!$AJ$13,TRUE,FALSE),IF(INDEX(Команды!$A$2:$AN$7500,MATCH(BF$3,Команды!$A$2:$A$7500,0),$E97+2)=Команды!$AJ$14,TRUE,FALSE),IF(INDEX(Команды!$A$2:$AN$7500,MATCH(BF$3,Команды!$A$2:$A$7500,0),$E97+2)=Команды!$AJ$15,TRUE,FALSE),IF(INDEX(Команды!$A$2:$AN$7500,MATCH(BF$3,Команды!$A$2:$A$7500,0),$E97+2)=Команды!$AJ$16,TRUE,FALSE),,IF(INDEX(Команды!$A$2:$AN$7500,MATCH(BF$3,Команды!$A$2:$A$7500,0),$E97+2)=Команды!$AJ$17,TRUE,FALSE),,IF(INDEX(Команды!$A$2:$AN$7500,MATCH(BF$3,Команды!$A$2:$A$7500,0),$E97+2)=Команды!$AJ$18,TRUE,FALSE),,IF(INDEX(Команды!$A$2:$AN$7500,MATCH(BF$3,Команды!$A$2:$A$7500,0),$E97+2)=Команды!$AJ$19,TRUE,FALSE)),INDEX(Команды!$AJ$2:$AK$19,MATCH(INDEX(Команды!$A$2:$AN$7500,MATCH(BF$3,Команды!$A$2:$A$7500,0),$E97+2),Команды!$AJ$2:$AJ$19,0),2),0)</f>
        <v>0</v>
      </c>
      <c r="BG97" s="175">
        <f>IF(OR(IF(INDEX(Команды!$A$2:$AN$7500,MATCH(BF$3,Команды!$A$2:$A$7500,0),$E97+2)=Команды!$AJ$2,TRUE,FALSE),IF(INDEX(Команды!$A$2:$AN$7500,MATCH(BF$3,Команды!$A$2:$A$7500,0),$E97+2)=Команды!$AJ$3,TRUE,FALSE),IF(INDEX(Команды!$A$2:$AN$7500,MATCH(BF$3,Команды!$A$2:$A$7500,0),$E97+2)=Команды!$AJ$4,TRUE,FALSE),IF(INDEX(Команды!$A$2:$AN$7500,MATCH(BF$3,Команды!$A$2:$A$7500,0),$E97+2)=Команды!$AJ$5,TRUE,FALSE),IF(INDEX(Команды!$A$2:$AN$7500,MATCH(BF$3,Команды!$A$2:$A$7500,0),$E97+2)=Команды!$AJ$6,TRUE,FALSE),IF(INDEX(Команды!$A$2:$AN$7500,MATCH(BF$3,Команды!$A$2:$A$7500,0),$E97+2)=Команды!$AJ$7,TRUE,FALSE),IF(INDEX(Команды!$A$2:$AN$7500,MATCH(BF$3,Команды!$A$2:$A$7500,0),$E97+2)=Команды!$AJ$8,TRUE,FALSE),IF(INDEX(Команды!$A$2:$AN$7500,MATCH(BF$3,Команды!$A$2:$A$7500,0),$E97+2)=Команды!$AJ$9,TRUE,FALSE),IF(INDEX(Команды!$A$2:$AN$7500,MATCH(BF$3,Команды!$A$2:$A$7500,0),$E97+2)=Команды!$AJ$10,TRUE,FALSE),IF(INDEX(Команды!$A$2:$AN$7500,MATCH(BF$3,Команды!$A$2:$A$7500,0),$E97+2)=Команды!$AJ$11,TRUE,FALSE),IF(INDEX(Команды!$A$2:$AN$7500,MATCH(BF$3,Команды!$A$2:$A$7500,0),$E97+2)=Команды!$AJ$12,TRUE,FALSE),IF(INDEX(Команды!$A$2:$AN$7500,MATCH(BF$3,Команды!$A$2:$A$7500,0),$E97+2)=Команды!$AJ$13,TRUE,FALSE),IF(INDEX(Команды!$A$2:$AN$7500,MATCH(BF$3,Команды!$A$2:$A$7500,0),$E97+2)=Команды!$AJ$14,TRUE,FALSE),IF(INDEX(Команды!$A$2:$AN$7500,MATCH(BF$3,Команды!$A$2:$A$7500,0),$E97+2)=Команды!$AJ$15,TRUE,FALSE),IF(INDEX(Команды!$A$2:$AN$7500,MATCH(BF$3,Команды!$A$2:$A$7500,0),$E97+2)=Команды!$AJ$16,TRUE,FALSE),IF(INDEX(Команды!$A$2:$AN$7500,MATCH(BF$3,Команды!$A$2:$A$7500,0),$E97+2)=Команды!$AJ$17,TRUE,FALSE),IF(INDEX(Команды!$A$2:$AN$7500,MATCH(BF$3,Команды!$A$2:$A$7500,0),$E97+2)=Команды!$AJ$18,TRUE,FALSE),IF(INDEX(Команды!$A$2:$AN$7500,MATCH(BF$3,Команды!$A$2:$A$7500,0),$E97+2)=Команды!$AJ$19,TRUE,FALSE)),INDEX(Команды!$AJ$2:$AL$19,MATCH(INDEX(Команды!$A$2:$AN$7500,MATCH(BF$3,Команды!$A$2:$A$7500,0),$E97+2),Команды!$AJ$2:$AJ$19,0),3),0)</f>
        <v>0</v>
      </c>
      <c r="BH97" s="342"/>
      <c r="BI97" s="174">
        <f>IF(OR(IF(INDEX(Команды!$A$2:$AN$7500,MATCH(BI$3,Команды!$A$2:$A$7500,0),$E97+2)=Команды!$AJ$2,TRUE,FALSE),IF(INDEX(Команды!$A$2:$AN$7500,MATCH(BI$3,Команды!$A$2:$A$7500,0),$E97+2)=Команды!$AJ$3,TRUE,FALSE),IF(INDEX(Команды!$A$2:$AN$7500,MATCH(BI$3,Команды!$A$2:$A$7500,0),$E97+2)=Команды!$AJ$4,TRUE,FALSE),IF(INDEX(Команды!$A$2:$AN$7500,MATCH(BI$3,Команды!$A$2:$A$7500,0),$E97+2)=Команды!$AJ$5,TRUE,FALSE),IF(INDEX(Команды!$A$2:$AN$7500,MATCH(BI$3,Команды!$A$2:$A$7500,0),$E97+2)=Команды!$AJ$6,TRUE,FALSE),IF(INDEX(Команды!$A$2:$AN$7500,MATCH(BI$3,Команды!$A$2:$A$7500,0),$E97+2)=Команды!$AJ$7,TRUE,FALSE),IF(INDEX(Команды!$A$2:$AN$7500,MATCH(BI$3,Команды!$A$2:$A$7500,0),$E97+2)=Команды!$AJ$8,TRUE,FALSE),IF(INDEX(Команды!$A$2:$AN$7500,MATCH(BI$3,Команды!$A$2:$A$7500,0),$E97+2)=Команды!$AJ$9,TRUE,FALSE),IF(INDEX(Команды!$A$2:$AN$7500,MATCH(BI$3,Команды!$A$2:$A$7500,0),$E97+2)=Команды!$AJ$10,TRUE,FALSE),IF(INDEX(Команды!$A$2:$AN$7500,MATCH(BI$3,Команды!$A$2:$A$7500,0),$E97+2)=Команды!$AJ$11,TRUE,FALSE),IF(INDEX(Команды!$A$2:$AN$7500,MATCH(BI$3,Команды!$A$2:$A$7500,0),$E97+2)=Команды!$AJ$12,TRUE,FALSE),IF(INDEX(Команды!$A$2:$AN$7500,MATCH(BI$3,Команды!$A$2:$A$7500,0),$E97+2)=Команды!$AJ$13,TRUE,FALSE),IF(INDEX(Команды!$A$2:$AN$7500,MATCH(BI$3,Команды!$A$2:$A$7500,0),$E97+2)=Команды!$AJ$14,TRUE,FALSE),IF(INDEX(Команды!$A$2:$AN$7500,MATCH(BI$3,Команды!$A$2:$A$7500,0),$E97+2)=Команды!$AJ$15,TRUE,FALSE),IF(INDEX(Команды!$A$2:$AN$7500,MATCH(BI$3,Команды!$A$2:$A$7500,0),$E97+2)=Команды!$AJ$16,TRUE,FALSE),,IF(INDEX(Команды!$A$2:$AN$7500,MATCH(BI$3,Команды!$A$2:$A$7500,0),$E97+2)=Команды!$AJ$17,TRUE,FALSE),,IF(INDEX(Команды!$A$2:$AN$7500,MATCH(BI$3,Команды!$A$2:$A$7500,0),$E97+2)=Команды!$AJ$18,TRUE,FALSE),,IF(INDEX(Команды!$A$2:$AN$7500,MATCH(BI$3,Команды!$A$2:$A$7500,0),$E97+2)=Команды!$AJ$19,TRUE,FALSE)),INDEX(Команды!$AJ$2:$AK$19,MATCH(INDEX(Команды!$A$2:$AN$7500,MATCH(BI$3,Команды!$A$2:$A$7500,0),$E97+2),Команды!$AJ$2:$AJ$19,0),2),0)</f>
        <v>0</v>
      </c>
      <c r="BJ97" s="175">
        <f>IF(OR(IF(INDEX(Команды!$A$2:$AN$7500,MATCH(BI$3,Команды!$A$2:$A$7500,0),$E97+2)=Команды!$AJ$2,TRUE,FALSE),IF(INDEX(Команды!$A$2:$AN$7500,MATCH(BI$3,Команды!$A$2:$A$7500,0),$E97+2)=Команды!$AJ$3,TRUE,FALSE),IF(INDEX(Команды!$A$2:$AN$7500,MATCH(BI$3,Команды!$A$2:$A$7500,0),$E97+2)=Команды!$AJ$4,TRUE,FALSE),IF(INDEX(Команды!$A$2:$AN$7500,MATCH(BI$3,Команды!$A$2:$A$7500,0),$E97+2)=Команды!$AJ$5,TRUE,FALSE),IF(INDEX(Команды!$A$2:$AN$7500,MATCH(BI$3,Команды!$A$2:$A$7500,0),$E97+2)=Команды!$AJ$6,TRUE,FALSE),IF(INDEX(Команды!$A$2:$AN$7500,MATCH(BI$3,Команды!$A$2:$A$7500,0),$E97+2)=Команды!$AJ$7,TRUE,FALSE),IF(INDEX(Команды!$A$2:$AN$7500,MATCH(BI$3,Команды!$A$2:$A$7500,0),$E97+2)=Команды!$AJ$8,TRUE,FALSE),IF(INDEX(Команды!$A$2:$AN$7500,MATCH(BI$3,Команды!$A$2:$A$7500,0),$E97+2)=Команды!$AJ$9,TRUE,FALSE),IF(INDEX(Команды!$A$2:$AN$7500,MATCH(BI$3,Команды!$A$2:$A$7500,0),$E97+2)=Команды!$AJ$10,TRUE,FALSE),IF(INDEX(Команды!$A$2:$AN$7500,MATCH(BI$3,Команды!$A$2:$A$7500,0),$E97+2)=Команды!$AJ$11,TRUE,FALSE),IF(INDEX(Команды!$A$2:$AN$7500,MATCH(BI$3,Команды!$A$2:$A$7500,0),$E97+2)=Команды!$AJ$12,TRUE,FALSE),IF(INDEX(Команды!$A$2:$AN$7500,MATCH(BI$3,Команды!$A$2:$A$7500,0),$E97+2)=Команды!$AJ$13,TRUE,FALSE),IF(INDEX(Команды!$A$2:$AN$7500,MATCH(BI$3,Команды!$A$2:$A$7500,0),$E97+2)=Команды!$AJ$14,TRUE,FALSE),IF(INDEX(Команды!$A$2:$AN$7500,MATCH(BI$3,Команды!$A$2:$A$7500,0),$E97+2)=Команды!$AJ$15,TRUE,FALSE),IF(INDEX(Команды!$A$2:$AN$7500,MATCH(BI$3,Команды!$A$2:$A$7500,0),$E97+2)=Команды!$AJ$16,TRUE,FALSE),IF(INDEX(Команды!$A$2:$AN$7500,MATCH(BI$3,Команды!$A$2:$A$7500,0),$E97+2)=Команды!$AJ$17,TRUE,FALSE),IF(INDEX(Команды!$A$2:$AN$7500,MATCH(BI$3,Команды!$A$2:$A$7500,0),$E97+2)=Команды!$AJ$18,TRUE,FALSE),IF(INDEX(Команды!$A$2:$AN$7500,MATCH(BI$3,Команды!$A$2:$A$7500,0),$E97+2)=Команды!$AJ$19,TRUE,FALSE)),INDEX(Команды!$AJ$2:$AL$19,MATCH(INDEX(Команды!$A$2:$AN$7500,MATCH(BI$3,Команды!$A$2:$A$7500,0),$E97+2),Команды!$AJ$2:$AJ$19,0),3),0)</f>
        <v>0</v>
      </c>
      <c r="BK97" s="342"/>
      <c r="BL97" s="174">
        <f>IF(OR(IF(INDEX(Команды!$A$2:$AN$7500,MATCH(BL$3,Команды!$A$2:$A$7500,0),$E97+2)=Команды!$AJ$2,TRUE,FALSE),IF(INDEX(Команды!$A$2:$AN$7500,MATCH(BL$3,Команды!$A$2:$A$7500,0),$E97+2)=Команды!$AJ$3,TRUE,FALSE),IF(INDEX(Команды!$A$2:$AN$7500,MATCH(BL$3,Команды!$A$2:$A$7500,0),$E97+2)=Команды!$AJ$4,TRUE,FALSE),IF(INDEX(Команды!$A$2:$AN$7500,MATCH(BL$3,Команды!$A$2:$A$7500,0),$E97+2)=Команды!$AJ$5,TRUE,FALSE),IF(INDEX(Команды!$A$2:$AN$7500,MATCH(BL$3,Команды!$A$2:$A$7500,0),$E97+2)=Команды!$AJ$6,TRUE,FALSE),IF(INDEX(Команды!$A$2:$AN$7500,MATCH(BL$3,Команды!$A$2:$A$7500,0),$E97+2)=Команды!$AJ$7,TRUE,FALSE),IF(INDEX(Команды!$A$2:$AN$7500,MATCH(BL$3,Команды!$A$2:$A$7500,0),$E97+2)=Команды!$AJ$8,TRUE,FALSE),IF(INDEX(Команды!$A$2:$AN$7500,MATCH(BL$3,Команды!$A$2:$A$7500,0),$E97+2)=Команды!$AJ$9,TRUE,FALSE),IF(INDEX(Команды!$A$2:$AN$7500,MATCH(BL$3,Команды!$A$2:$A$7500,0),$E97+2)=Команды!$AJ$10,TRUE,FALSE),IF(INDEX(Команды!$A$2:$AN$7500,MATCH(BL$3,Команды!$A$2:$A$7500,0),$E97+2)=Команды!$AJ$11,TRUE,FALSE),IF(INDEX(Команды!$A$2:$AN$7500,MATCH(BL$3,Команды!$A$2:$A$7500,0),$E97+2)=Команды!$AJ$12,TRUE,FALSE),IF(INDEX(Команды!$A$2:$AN$7500,MATCH(BL$3,Команды!$A$2:$A$7500,0),$E97+2)=Команды!$AJ$13,TRUE,FALSE),IF(INDEX(Команды!$A$2:$AN$7500,MATCH(BL$3,Команды!$A$2:$A$7500,0),$E97+2)=Команды!$AJ$14,TRUE,FALSE),IF(INDEX(Команды!$A$2:$AN$7500,MATCH(BL$3,Команды!$A$2:$A$7500,0),$E97+2)=Команды!$AJ$15,TRUE,FALSE),IF(INDEX(Команды!$A$2:$AN$7500,MATCH(BL$3,Команды!$A$2:$A$7500,0),$E97+2)=Команды!$AJ$16,TRUE,FALSE),,IF(INDEX(Команды!$A$2:$AN$7500,MATCH(BL$3,Команды!$A$2:$A$7500,0),$E97+2)=Команды!$AJ$17,TRUE,FALSE),,IF(INDEX(Команды!$A$2:$AN$7500,MATCH(BL$3,Команды!$A$2:$A$7500,0),$E97+2)=Команды!$AJ$18,TRUE,FALSE),,IF(INDEX(Команды!$A$2:$AN$7500,MATCH(BL$3,Команды!$A$2:$A$7500,0),$E97+2)=Команды!$AJ$19,TRUE,FALSE)),INDEX(Команды!$AJ$2:$AK$19,MATCH(INDEX(Команды!$A$2:$AN$7500,MATCH(BL$3,Команды!$A$2:$A$7500,0),$E97+2),Команды!$AJ$2:$AJ$19,0),2),0)</f>
        <v>0</v>
      </c>
      <c r="BM97" s="175">
        <f>IF(OR(IF(INDEX(Команды!$A$2:$AN$7500,MATCH(BL$3,Команды!$A$2:$A$7500,0),$E97+2)=Команды!$AJ$2,TRUE,FALSE),IF(INDEX(Команды!$A$2:$AN$7500,MATCH(BL$3,Команды!$A$2:$A$7500,0),$E97+2)=Команды!$AJ$3,TRUE,FALSE),IF(INDEX(Команды!$A$2:$AN$7500,MATCH(BL$3,Команды!$A$2:$A$7500,0),$E97+2)=Команды!$AJ$4,TRUE,FALSE),IF(INDEX(Команды!$A$2:$AN$7500,MATCH(BL$3,Команды!$A$2:$A$7500,0),$E97+2)=Команды!$AJ$5,TRUE,FALSE),IF(INDEX(Команды!$A$2:$AN$7500,MATCH(BL$3,Команды!$A$2:$A$7500,0),$E97+2)=Команды!$AJ$6,TRUE,FALSE),IF(INDEX(Команды!$A$2:$AN$7500,MATCH(BL$3,Команды!$A$2:$A$7500,0),$E97+2)=Команды!$AJ$7,TRUE,FALSE),IF(INDEX(Команды!$A$2:$AN$7500,MATCH(BL$3,Команды!$A$2:$A$7500,0),$E97+2)=Команды!$AJ$8,TRUE,FALSE),IF(INDEX(Команды!$A$2:$AN$7500,MATCH(BL$3,Команды!$A$2:$A$7500,0),$E97+2)=Команды!$AJ$9,TRUE,FALSE),IF(INDEX(Команды!$A$2:$AN$7500,MATCH(BL$3,Команды!$A$2:$A$7500,0),$E97+2)=Команды!$AJ$10,TRUE,FALSE),IF(INDEX(Команды!$A$2:$AN$7500,MATCH(BL$3,Команды!$A$2:$A$7500,0),$E97+2)=Команды!$AJ$11,TRUE,FALSE),IF(INDEX(Команды!$A$2:$AN$7500,MATCH(BL$3,Команды!$A$2:$A$7500,0),$E97+2)=Команды!$AJ$12,TRUE,FALSE),IF(INDEX(Команды!$A$2:$AN$7500,MATCH(BL$3,Команды!$A$2:$A$7500,0),$E97+2)=Команды!$AJ$13,TRUE,FALSE),IF(INDEX(Команды!$A$2:$AN$7500,MATCH(BL$3,Команды!$A$2:$A$7500,0),$E97+2)=Команды!$AJ$14,TRUE,FALSE),IF(INDEX(Команды!$A$2:$AN$7500,MATCH(BL$3,Команды!$A$2:$A$7500,0),$E97+2)=Команды!$AJ$15,TRUE,FALSE),IF(INDEX(Команды!$A$2:$AN$7500,MATCH(BL$3,Команды!$A$2:$A$7500,0),$E97+2)=Команды!$AJ$16,TRUE,FALSE),IF(INDEX(Команды!$A$2:$AN$7500,MATCH(BL$3,Команды!$A$2:$A$7500,0),$E97+2)=Команды!$AJ$17,TRUE,FALSE),IF(INDEX(Команды!$A$2:$AN$7500,MATCH(BL$3,Команды!$A$2:$A$7500,0),$E97+2)=Команды!$AJ$18,TRUE,FALSE),IF(INDEX(Команды!$A$2:$AN$7500,MATCH(BL$3,Команды!$A$2:$A$7500,0),$E97+2)=Команды!$AJ$19,TRUE,FALSE)),INDEX(Команды!$AJ$2:$AL$19,MATCH(INDEX(Команды!$A$2:$AN$7500,MATCH(BL$3,Команды!$A$2:$A$7500,0),$E97+2),Команды!$AJ$2:$AJ$19,0),3),0)</f>
        <v>0</v>
      </c>
      <c r="BN97" s="342"/>
      <c r="BO97" s="174">
        <f>IF(OR(IF(INDEX(Команды!$A$2:$AN$7500,MATCH(BO$3,Команды!$A$2:$A$7500,0),$E97+2)=Команды!$AJ$2,TRUE,FALSE),IF(INDEX(Команды!$A$2:$AN$7500,MATCH(BO$3,Команды!$A$2:$A$7500,0),$E97+2)=Команды!$AJ$3,TRUE,FALSE),IF(INDEX(Команды!$A$2:$AN$7500,MATCH(BO$3,Команды!$A$2:$A$7500,0),$E97+2)=Команды!$AJ$4,TRUE,FALSE),IF(INDEX(Команды!$A$2:$AN$7500,MATCH(BO$3,Команды!$A$2:$A$7500,0),$E97+2)=Команды!$AJ$5,TRUE,FALSE),IF(INDEX(Команды!$A$2:$AN$7500,MATCH(BO$3,Команды!$A$2:$A$7500,0),$E97+2)=Команды!$AJ$6,TRUE,FALSE),IF(INDEX(Команды!$A$2:$AN$7500,MATCH(BO$3,Команды!$A$2:$A$7500,0),$E97+2)=Команды!$AJ$7,TRUE,FALSE),IF(INDEX(Команды!$A$2:$AN$7500,MATCH(BO$3,Команды!$A$2:$A$7500,0),$E97+2)=Команды!$AJ$8,TRUE,FALSE),IF(INDEX(Команды!$A$2:$AN$7500,MATCH(BO$3,Команды!$A$2:$A$7500,0),$E97+2)=Команды!$AJ$9,TRUE,FALSE),IF(INDEX(Команды!$A$2:$AN$7500,MATCH(BO$3,Команды!$A$2:$A$7500,0),$E97+2)=Команды!$AJ$10,TRUE,FALSE),IF(INDEX(Команды!$A$2:$AN$7500,MATCH(BO$3,Команды!$A$2:$A$7500,0),$E97+2)=Команды!$AJ$11,TRUE,FALSE),IF(INDEX(Команды!$A$2:$AN$7500,MATCH(BO$3,Команды!$A$2:$A$7500,0),$E97+2)=Команды!$AJ$12,TRUE,FALSE),IF(INDEX(Команды!$A$2:$AN$7500,MATCH(BO$3,Команды!$A$2:$A$7500,0),$E97+2)=Команды!$AJ$13,TRUE,FALSE),IF(INDEX(Команды!$A$2:$AN$7500,MATCH(BO$3,Команды!$A$2:$A$7500,0),$E97+2)=Команды!$AJ$14,TRUE,FALSE),IF(INDEX(Команды!$A$2:$AN$7500,MATCH(BO$3,Команды!$A$2:$A$7500,0),$E97+2)=Команды!$AJ$15,TRUE,FALSE),IF(INDEX(Команды!$A$2:$AN$7500,MATCH(BO$3,Команды!$A$2:$A$7500,0),$E97+2)=Команды!$AJ$16,TRUE,FALSE),,IF(INDEX(Команды!$A$2:$AN$7500,MATCH(BO$3,Команды!$A$2:$A$7500,0),$E97+2)=Команды!$AJ$17,TRUE,FALSE),,IF(INDEX(Команды!$A$2:$AN$7500,MATCH(BO$3,Команды!$A$2:$A$7500,0),$E97+2)=Команды!$AJ$18,TRUE,FALSE),,IF(INDEX(Команды!$A$2:$AN$7500,MATCH(BO$3,Команды!$A$2:$A$7500,0),$E97+2)=Команды!$AJ$19,TRUE,FALSE)),INDEX(Команды!$AJ$2:$AK$19,MATCH(INDEX(Команды!$A$2:$AN$7500,MATCH(BO$3,Команды!$A$2:$A$7500,0),$E97+2),Команды!$AJ$2:$AJ$19,0),2),0)</f>
        <v>0</v>
      </c>
      <c r="BP97" s="175">
        <f>IF(OR(IF(INDEX(Команды!$A$2:$AN$7500,MATCH(BO$3,Команды!$A$2:$A$7500,0),$E97+2)=Команды!$AJ$2,TRUE,FALSE),IF(INDEX(Команды!$A$2:$AN$7500,MATCH(BO$3,Команды!$A$2:$A$7500,0),$E97+2)=Команды!$AJ$3,TRUE,FALSE),IF(INDEX(Команды!$A$2:$AN$7500,MATCH(BO$3,Команды!$A$2:$A$7500,0),$E97+2)=Команды!$AJ$4,TRUE,FALSE),IF(INDEX(Команды!$A$2:$AN$7500,MATCH(BO$3,Команды!$A$2:$A$7500,0),$E97+2)=Команды!$AJ$5,TRUE,FALSE),IF(INDEX(Команды!$A$2:$AN$7500,MATCH(BO$3,Команды!$A$2:$A$7500,0),$E97+2)=Команды!$AJ$6,TRUE,FALSE),IF(INDEX(Команды!$A$2:$AN$7500,MATCH(BO$3,Команды!$A$2:$A$7500,0),$E97+2)=Команды!$AJ$7,TRUE,FALSE),IF(INDEX(Команды!$A$2:$AN$7500,MATCH(BO$3,Команды!$A$2:$A$7500,0),$E97+2)=Команды!$AJ$8,TRUE,FALSE),IF(INDEX(Команды!$A$2:$AN$7500,MATCH(BO$3,Команды!$A$2:$A$7500,0),$E97+2)=Команды!$AJ$9,TRUE,FALSE),IF(INDEX(Команды!$A$2:$AN$7500,MATCH(BO$3,Команды!$A$2:$A$7500,0),$E97+2)=Команды!$AJ$10,TRUE,FALSE),IF(INDEX(Команды!$A$2:$AN$7500,MATCH(BO$3,Команды!$A$2:$A$7500,0),$E97+2)=Команды!$AJ$11,TRUE,FALSE),IF(INDEX(Команды!$A$2:$AN$7500,MATCH(BO$3,Команды!$A$2:$A$7500,0),$E97+2)=Команды!$AJ$12,TRUE,FALSE),IF(INDEX(Команды!$A$2:$AN$7500,MATCH(BO$3,Команды!$A$2:$A$7500,0),$E97+2)=Команды!$AJ$13,TRUE,FALSE),IF(INDEX(Команды!$A$2:$AN$7500,MATCH(BO$3,Команды!$A$2:$A$7500,0),$E97+2)=Команды!$AJ$14,TRUE,FALSE),IF(INDEX(Команды!$A$2:$AN$7500,MATCH(BO$3,Команды!$A$2:$A$7500,0),$E97+2)=Команды!$AJ$15,TRUE,FALSE),IF(INDEX(Команды!$A$2:$AN$7500,MATCH(BO$3,Команды!$A$2:$A$7500,0),$E97+2)=Команды!$AJ$16,TRUE,FALSE),IF(INDEX(Команды!$A$2:$AN$7500,MATCH(BO$3,Команды!$A$2:$A$7500,0),$E97+2)=Команды!$AJ$17,TRUE,FALSE),IF(INDEX(Команды!$A$2:$AN$7500,MATCH(BO$3,Команды!$A$2:$A$7500,0),$E97+2)=Команды!$AJ$18,TRUE,FALSE),IF(INDEX(Команды!$A$2:$AN$7500,MATCH(BO$3,Команды!$A$2:$A$7500,0),$E97+2)=Команды!$AJ$19,TRUE,FALSE)),INDEX(Команды!$AJ$2:$AL$19,MATCH(INDEX(Команды!$A$2:$AN$7500,MATCH(BO$3,Команды!$A$2:$A$7500,0),$E97+2),Команды!$AJ$2:$AJ$19,0),3),0)</f>
        <v>0</v>
      </c>
      <c r="BQ97" s="342"/>
      <c r="BR97" s="174">
        <f>IF(OR(IF(INDEX(Команды!$A$2:$AN$7500,MATCH(BR$3,Команды!$A$2:$A$7500,0),$E97+2)=Команды!$AJ$2,TRUE,FALSE),IF(INDEX(Команды!$A$2:$AN$7500,MATCH(BR$3,Команды!$A$2:$A$7500,0),$E97+2)=Команды!$AJ$3,TRUE,FALSE),IF(INDEX(Команды!$A$2:$AN$7500,MATCH(BR$3,Команды!$A$2:$A$7500,0),$E97+2)=Команды!$AJ$4,TRUE,FALSE),IF(INDEX(Команды!$A$2:$AN$7500,MATCH(BR$3,Команды!$A$2:$A$7500,0),$E97+2)=Команды!$AJ$5,TRUE,FALSE),IF(INDEX(Команды!$A$2:$AN$7500,MATCH(BR$3,Команды!$A$2:$A$7500,0),$E97+2)=Команды!$AJ$6,TRUE,FALSE),IF(INDEX(Команды!$A$2:$AN$7500,MATCH(BR$3,Команды!$A$2:$A$7500,0),$E97+2)=Команды!$AJ$7,TRUE,FALSE),IF(INDEX(Команды!$A$2:$AN$7500,MATCH(BR$3,Команды!$A$2:$A$7500,0),$E97+2)=Команды!$AJ$8,TRUE,FALSE),IF(INDEX(Команды!$A$2:$AN$7500,MATCH(BR$3,Команды!$A$2:$A$7500,0),$E97+2)=Команды!$AJ$9,TRUE,FALSE),IF(INDEX(Команды!$A$2:$AN$7500,MATCH(BR$3,Команды!$A$2:$A$7500,0),$E97+2)=Команды!$AJ$10,TRUE,FALSE),IF(INDEX(Команды!$A$2:$AN$7500,MATCH(BR$3,Команды!$A$2:$A$7500,0),$E97+2)=Команды!$AJ$11,TRUE,FALSE),IF(INDEX(Команды!$A$2:$AN$7500,MATCH(BR$3,Команды!$A$2:$A$7500,0),$E97+2)=Команды!$AJ$12,TRUE,FALSE),IF(INDEX(Команды!$A$2:$AN$7500,MATCH(BR$3,Команды!$A$2:$A$7500,0),$E97+2)=Команды!$AJ$13,TRUE,FALSE),IF(INDEX(Команды!$A$2:$AN$7500,MATCH(BR$3,Команды!$A$2:$A$7500,0),$E97+2)=Команды!$AJ$14,TRUE,FALSE),IF(INDEX(Команды!$A$2:$AN$7500,MATCH(BR$3,Команды!$A$2:$A$7500,0),$E97+2)=Команды!$AJ$15,TRUE,FALSE),IF(INDEX(Команды!$A$2:$AN$7500,MATCH(BR$3,Команды!$A$2:$A$7500,0),$E97+2)=Команды!$AJ$16,TRUE,FALSE),,IF(INDEX(Команды!$A$2:$AN$7500,MATCH(BR$3,Команды!$A$2:$A$7500,0),$E97+2)=Команды!$AJ$17,TRUE,FALSE),,IF(INDEX(Команды!$A$2:$AN$7500,MATCH(BR$3,Команды!$A$2:$A$7500,0),$E97+2)=Команды!$AJ$18,TRUE,FALSE),,IF(INDEX(Команды!$A$2:$AN$7500,MATCH(BR$3,Команды!$A$2:$A$7500,0),$E97+2)=Команды!$AJ$19,TRUE,FALSE)),INDEX(Команды!$AJ$2:$AK$19,MATCH(INDEX(Команды!$A$2:$AN$7500,MATCH(BR$3,Команды!$A$2:$A$7500,0),$E97+2),Команды!$AJ$2:$AJ$19,0),2),0)</f>
        <v>0</v>
      </c>
      <c r="BS97" s="175">
        <f>IF(OR(IF(INDEX(Команды!$A$2:$AN$7500,MATCH(BR$3,Команды!$A$2:$A$7500,0),$E97+2)=Команды!$AJ$2,TRUE,FALSE),IF(INDEX(Команды!$A$2:$AN$7500,MATCH(BR$3,Команды!$A$2:$A$7500,0),$E97+2)=Команды!$AJ$3,TRUE,FALSE),IF(INDEX(Команды!$A$2:$AN$7500,MATCH(BR$3,Команды!$A$2:$A$7500,0),$E97+2)=Команды!$AJ$4,TRUE,FALSE),IF(INDEX(Команды!$A$2:$AN$7500,MATCH(BR$3,Команды!$A$2:$A$7500,0),$E97+2)=Команды!$AJ$5,TRUE,FALSE),IF(INDEX(Команды!$A$2:$AN$7500,MATCH(BR$3,Команды!$A$2:$A$7500,0),$E97+2)=Команды!$AJ$6,TRUE,FALSE),IF(INDEX(Команды!$A$2:$AN$7500,MATCH(BR$3,Команды!$A$2:$A$7500,0),$E97+2)=Команды!$AJ$7,TRUE,FALSE),IF(INDEX(Команды!$A$2:$AN$7500,MATCH(BR$3,Команды!$A$2:$A$7500,0),$E97+2)=Команды!$AJ$8,TRUE,FALSE),IF(INDEX(Команды!$A$2:$AN$7500,MATCH(BR$3,Команды!$A$2:$A$7500,0),$E97+2)=Команды!$AJ$9,TRUE,FALSE),IF(INDEX(Команды!$A$2:$AN$7500,MATCH(BR$3,Команды!$A$2:$A$7500,0),$E97+2)=Команды!$AJ$10,TRUE,FALSE),IF(INDEX(Команды!$A$2:$AN$7500,MATCH(BR$3,Команды!$A$2:$A$7500,0),$E97+2)=Команды!$AJ$11,TRUE,FALSE),IF(INDEX(Команды!$A$2:$AN$7500,MATCH(BR$3,Команды!$A$2:$A$7500,0),$E97+2)=Команды!$AJ$12,TRUE,FALSE),IF(INDEX(Команды!$A$2:$AN$7500,MATCH(BR$3,Команды!$A$2:$A$7500,0),$E97+2)=Команды!$AJ$13,TRUE,FALSE),IF(INDEX(Команды!$A$2:$AN$7500,MATCH(BR$3,Команды!$A$2:$A$7500,0),$E97+2)=Команды!$AJ$14,TRUE,FALSE),IF(INDEX(Команды!$A$2:$AN$7500,MATCH(BR$3,Команды!$A$2:$A$7500,0),$E97+2)=Команды!$AJ$15,TRUE,FALSE),IF(INDEX(Команды!$A$2:$AN$7500,MATCH(BR$3,Команды!$A$2:$A$7500,0),$E97+2)=Команды!$AJ$16,TRUE,FALSE),IF(INDEX(Команды!$A$2:$AN$7500,MATCH(BR$3,Команды!$A$2:$A$7500,0),$E97+2)=Команды!$AJ$17,TRUE,FALSE),IF(INDEX(Команды!$A$2:$AN$7500,MATCH(BR$3,Команды!$A$2:$A$7500,0),$E97+2)=Команды!$AJ$18,TRUE,FALSE),IF(INDEX(Команды!$A$2:$AN$7500,MATCH(BR$3,Команды!$A$2:$A$7500,0),$E97+2)=Команды!$AJ$19,TRUE,FALSE)),INDEX(Команды!$AJ$2:$AL$19,MATCH(INDEX(Команды!$A$2:$AN$7500,MATCH(BR$3,Команды!$A$2:$A$7500,0),$E97+2),Команды!$AJ$2:$AJ$19,0),3),0)</f>
        <v>0</v>
      </c>
      <c r="BT97" s="342"/>
      <c r="BU97" s="174">
        <f>IF(OR(IF(INDEX(Команды!$A$2:$AN$7500,MATCH(BU$3,Команды!$A$2:$A$7500,0),$E97+2)=Команды!$AJ$2,TRUE,FALSE),IF(INDEX(Команды!$A$2:$AN$7500,MATCH(BU$3,Команды!$A$2:$A$7500,0),$E97+2)=Команды!$AJ$3,TRUE,FALSE),IF(INDEX(Команды!$A$2:$AN$7500,MATCH(BU$3,Команды!$A$2:$A$7500,0),$E97+2)=Команды!$AJ$4,TRUE,FALSE),IF(INDEX(Команды!$A$2:$AN$7500,MATCH(BU$3,Команды!$A$2:$A$7500,0),$E97+2)=Команды!$AJ$5,TRUE,FALSE),IF(INDEX(Команды!$A$2:$AN$7500,MATCH(BU$3,Команды!$A$2:$A$7500,0),$E97+2)=Команды!$AJ$6,TRUE,FALSE),IF(INDEX(Команды!$A$2:$AN$7500,MATCH(BU$3,Команды!$A$2:$A$7500,0),$E97+2)=Команды!$AJ$7,TRUE,FALSE),IF(INDEX(Команды!$A$2:$AN$7500,MATCH(BU$3,Команды!$A$2:$A$7500,0),$E97+2)=Команды!$AJ$8,TRUE,FALSE),IF(INDEX(Команды!$A$2:$AN$7500,MATCH(BU$3,Команды!$A$2:$A$7500,0),$E97+2)=Команды!$AJ$9,TRUE,FALSE),IF(INDEX(Команды!$A$2:$AN$7500,MATCH(BU$3,Команды!$A$2:$A$7500,0),$E97+2)=Команды!$AJ$10,TRUE,FALSE),IF(INDEX(Команды!$A$2:$AN$7500,MATCH(BU$3,Команды!$A$2:$A$7500,0),$E97+2)=Команды!$AJ$11,TRUE,FALSE),IF(INDEX(Команды!$A$2:$AN$7500,MATCH(BU$3,Команды!$A$2:$A$7500,0),$E97+2)=Команды!$AJ$12,TRUE,FALSE),IF(INDEX(Команды!$A$2:$AN$7500,MATCH(BU$3,Команды!$A$2:$A$7500,0),$E97+2)=Команды!$AJ$13,TRUE,FALSE),IF(INDEX(Команды!$A$2:$AN$7500,MATCH(BU$3,Команды!$A$2:$A$7500,0),$E97+2)=Команды!$AJ$14,TRUE,FALSE),IF(INDEX(Команды!$A$2:$AN$7500,MATCH(BU$3,Команды!$A$2:$A$7500,0),$E97+2)=Команды!$AJ$15,TRUE,FALSE),IF(INDEX(Команды!$A$2:$AN$7500,MATCH(BU$3,Команды!$A$2:$A$7500,0),$E97+2)=Команды!$AJ$16,TRUE,FALSE),,IF(INDEX(Команды!$A$2:$AN$7500,MATCH(BU$3,Команды!$A$2:$A$7500,0),$E97+2)=Команды!$AJ$17,TRUE,FALSE),,IF(INDEX(Команды!$A$2:$AN$7500,MATCH(BU$3,Команды!$A$2:$A$7500,0),$E97+2)=Команды!$AJ$18,TRUE,FALSE),,IF(INDEX(Команды!$A$2:$AN$7500,MATCH(BU$3,Команды!$A$2:$A$7500,0),$E97+2)=Команды!$AJ$19,TRUE,FALSE)),INDEX(Команды!$AJ$2:$AK$19,MATCH(INDEX(Команды!$A$2:$AN$7500,MATCH(BU$3,Команды!$A$2:$A$7500,0),$E97+2),Команды!$AJ$2:$AJ$19,0),2),0)</f>
        <v>0</v>
      </c>
      <c r="BV97" s="175">
        <f>IF(OR(IF(INDEX(Команды!$A$2:$AN$7500,MATCH(BU$3,Команды!$A$2:$A$7500,0),$E97+2)=Команды!$AJ$2,TRUE,FALSE),IF(INDEX(Команды!$A$2:$AN$7500,MATCH(BU$3,Команды!$A$2:$A$7500,0),$E97+2)=Команды!$AJ$3,TRUE,FALSE),IF(INDEX(Команды!$A$2:$AN$7500,MATCH(BU$3,Команды!$A$2:$A$7500,0),$E97+2)=Команды!$AJ$4,TRUE,FALSE),IF(INDEX(Команды!$A$2:$AN$7500,MATCH(BU$3,Команды!$A$2:$A$7500,0),$E97+2)=Команды!$AJ$5,TRUE,FALSE),IF(INDEX(Команды!$A$2:$AN$7500,MATCH(BU$3,Команды!$A$2:$A$7500,0),$E97+2)=Команды!$AJ$6,TRUE,FALSE),IF(INDEX(Команды!$A$2:$AN$7500,MATCH(BU$3,Команды!$A$2:$A$7500,0),$E97+2)=Команды!$AJ$7,TRUE,FALSE),IF(INDEX(Команды!$A$2:$AN$7500,MATCH(BU$3,Команды!$A$2:$A$7500,0),$E97+2)=Команды!$AJ$8,TRUE,FALSE),IF(INDEX(Команды!$A$2:$AN$7500,MATCH(BU$3,Команды!$A$2:$A$7500,0),$E97+2)=Команды!$AJ$9,TRUE,FALSE),IF(INDEX(Команды!$A$2:$AN$7500,MATCH(BU$3,Команды!$A$2:$A$7500,0),$E97+2)=Команды!$AJ$10,TRUE,FALSE),IF(INDEX(Команды!$A$2:$AN$7500,MATCH(BU$3,Команды!$A$2:$A$7500,0),$E97+2)=Команды!$AJ$11,TRUE,FALSE),IF(INDEX(Команды!$A$2:$AN$7500,MATCH(BU$3,Команды!$A$2:$A$7500,0),$E97+2)=Команды!$AJ$12,TRUE,FALSE),IF(INDEX(Команды!$A$2:$AN$7500,MATCH(BU$3,Команды!$A$2:$A$7500,0),$E97+2)=Команды!$AJ$13,TRUE,FALSE),IF(INDEX(Команды!$A$2:$AN$7500,MATCH(BU$3,Команды!$A$2:$A$7500,0),$E97+2)=Команды!$AJ$14,TRUE,FALSE),IF(INDEX(Команды!$A$2:$AN$7500,MATCH(BU$3,Команды!$A$2:$A$7500,0),$E97+2)=Команды!$AJ$15,TRUE,FALSE),IF(INDEX(Команды!$A$2:$AN$7500,MATCH(BU$3,Команды!$A$2:$A$7500,0),$E97+2)=Команды!$AJ$16,TRUE,FALSE),IF(INDEX(Команды!$A$2:$AN$7500,MATCH(BU$3,Команды!$A$2:$A$7500,0),$E97+2)=Команды!$AJ$17,TRUE,FALSE),IF(INDEX(Команды!$A$2:$AN$7500,MATCH(BU$3,Команды!$A$2:$A$7500,0),$E97+2)=Команды!$AJ$18,TRUE,FALSE),IF(INDEX(Команды!$A$2:$AN$7500,MATCH(BU$3,Команды!$A$2:$A$7500,0),$E97+2)=Команды!$AJ$19,TRUE,FALSE)),INDEX(Команды!$AJ$2:$AL$19,MATCH(INDEX(Команды!$A$2:$AN$7500,MATCH(BU$3,Команды!$A$2:$A$7500,0),$E97+2),Команды!$AJ$2:$AJ$19,0),3),0)</f>
        <v>0</v>
      </c>
      <c r="BW97" s="342"/>
      <c r="BX97" s="174">
        <f>IF(OR(IF(INDEX(Команды!$A$2:$AN$7500,MATCH(BX$3,Команды!$A$2:$A$7500,0),$E97+2)=Команды!$AJ$2,TRUE,FALSE),IF(INDEX(Команды!$A$2:$AN$7500,MATCH(BX$3,Команды!$A$2:$A$7500,0),$E97+2)=Команды!$AJ$3,TRUE,FALSE),IF(INDEX(Команды!$A$2:$AN$7500,MATCH(BX$3,Команды!$A$2:$A$7500,0),$E97+2)=Команды!$AJ$4,TRUE,FALSE),IF(INDEX(Команды!$A$2:$AN$7500,MATCH(BX$3,Команды!$A$2:$A$7500,0),$E97+2)=Команды!$AJ$5,TRUE,FALSE),IF(INDEX(Команды!$A$2:$AN$7500,MATCH(BX$3,Команды!$A$2:$A$7500,0),$E97+2)=Команды!$AJ$6,TRUE,FALSE),IF(INDEX(Команды!$A$2:$AN$7500,MATCH(BX$3,Команды!$A$2:$A$7500,0),$E97+2)=Команды!$AJ$7,TRUE,FALSE),IF(INDEX(Команды!$A$2:$AN$7500,MATCH(BX$3,Команды!$A$2:$A$7500,0),$E97+2)=Команды!$AJ$8,TRUE,FALSE),IF(INDEX(Команды!$A$2:$AN$7500,MATCH(BX$3,Команды!$A$2:$A$7500,0),$E97+2)=Команды!$AJ$9,TRUE,FALSE),IF(INDEX(Команды!$A$2:$AN$7500,MATCH(BX$3,Команды!$A$2:$A$7500,0),$E97+2)=Команды!$AJ$10,TRUE,FALSE),IF(INDEX(Команды!$A$2:$AN$7500,MATCH(BX$3,Команды!$A$2:$A$7500,0),$E97+2)=Команды!$AJ$11,TRUE,FALSE),IF(INDEX(Команды!$A$2:$AN$7500,MATCH(BX$3,Команды!$A$2:$A$7500,0),$E97+2)=Команды!$AJ$12,TRUE,FALSE),IF(INDEX(Команды!$A$2:$AN$7500,MATCH(BX$3,Команды!$A$2:$A$7500,0),$E97+2)=Команды!$AJ$13,TRUE,FALSE),IF(INDEX(Команды!$A$2:$AN$7500,MATCH(BX$3,Команды!$A$2:$A$7500,0),$E97+2)=Команды!$AJ$14,TRUE,FALSE),IF(INDEX(Команды!$A$2:$AN$7500,MATCH(BX$3,Команды!$A$2:$A$7500,0),$E97+2)=Команды!$AJ$15,TRUE,FALSE),IF(INDEX(Команды!$A$2:$AN$7500,MATCH(BX$3,Команды!$A$2:$A$7500,0),$E97+2)=Команды!$AJ$16,TRUE,FALSE),,IF(INDEX(Команды!$A$2:$AN$7500,MATCH(BX$3,Команды!$A$2:$A$7500,0),$E97+2)=Команды!$AJ$17,TRUE,FALSE),,IF(INDEX(Команды!$A$2:$AN$7500,MATCH(BX$3,Команды!$A$2:$A$7500,0),$E97+2)=Команды!$AJ$18,TRUE,FALSE),,IF(INDEX(Команды!$A$2:$AN$7500,MATCH(BX$3,Команды!$A$2:$A$7500,0),$E97+2)=Команды!$AJ$19,TRUE,FALSE)),INDEX(Команды!$AJ$2:$AK$19,MATCH(INDEX(Команды!$A$2:$AN$7500,MATCH(BX$3,Команды!$A$2:$A$7500,0),$E97+2),Команды!$AJ$2:$AJ$19,0),2),0)</f>
        <v>0</v>
      </c>
      <c r="BY97" s="175">
        <f>IF(OR(IF(INDEX(Команды!$A$2:$AN$7500,MATCH(BX$3,Команды!$A$2:$A$7500,0),$E97+2)=Команды!$AJ$2,TRUE,FALSE),IF(INDEX(Команды!$A$2:$AN$7500,MATCH(BX$3,Команды!$A$2:$A$7500,0),$E97+2)=Команды!$AJ$3,TRUE,FALSE),IF(INDEX(Команды!$A$2:$AN$7500,MATCH(BX$3,Команды!$A$2:$A$7500,0),$E97+2)=Команды!$AJ$4,TRUE,FALSE),IF(INDEX(Команды!$A$2:$AN$7500,MATCH(BX$3,Команды!$A$2:$A$7500,0),$E97+2)=Команды!$AJ$5,TRUE,FALSE),IF(INDEX(Команды!$A$2:$AN$7500,MATCH(BX$3,Команды!$A$2:$A$7500,0),$E97+2)=Команды!$AJ$6,TRUE,FALSE),IF(INDEX(Команды!$A$2:$AN$7500,MATCH(BX$3,Команды!$A$2:$A$7500,0),$E97+2)=Команды!$AJ$7,TRUE,FALSE),IF(INDEX(Команды!$A$2:$AN$7500,MATCH(BX$3,Команды!$A$2:$A$7500,0),$E97+2)=Команды!$AJ$8,TRUE,FALSE),IF(INDEX(Команды!$A$2:$AN$7500,MATCH(BX$3,Команды!$A$2:$A$7500,0),$E97+2)=Команды!$AJ$9,TRUE,FALSE),IF(INDEX(Команды!$A$2:$AN$7500,MATCH(BX$3,Команды!$A$2:$A$7500,0),$E97+2)=Команды!$AJ$10,TRUE,FALSE),IF(INDEX(Команды!$A$2:$AN$7500,MATCH(BX$3,Команды!$A$2:$A$7500,0),$E97+2)=Команды!$AJ$11,TRUE,FALSE),IF(INDEX(Команды!$A$2:$AN$7500,MATCH(BX$3,Команды!$A$2:$A$7500,0),$E97+2)=Команды!$AJ$12,TRUE,FALSE),IF(INDEX(Команды!$A$2:$AN$7500,MATCH(BX$3,Команды!$A$2:$A$7500,0),$E97+2)=Команды!$AJ$13,TRUE,FALSE),IF(INDEX(Команды!$A$2:$AN$7500,MATCH(BX$3,Команды!$A$2:$A$7500,0),$E97+2)=Команды!$AJ$14,TRUE,FALSE),IF(INDEX(Команды!$A$2:$AN$7500,MATCH(BX$3,Команды!$A$2:$A$7500,0),$E97+2)=Команды!$AJ$15,TRUE,FALSE),IF(INDEX(Команды!$A$2:$AN$7500,MATCH(BX$3,Команды!$A$2:$A$7500,0),$E97+2)=Команды!$AJ$16,TRUE,FALSE),IF(INDEX(Команды!$A$2:$AN$7500,MATCH(BX$3,Команды!$A$2:$A$7500,0),$E97+2)=Команды!$AJ$17,TRUE,FALSE),IF(INDEX(Команды!$A$2:$AN$7500,MATCH(BX$3,Команды!$A$2:$A$7500,0),$E97+2)=Команды!$AJ$18,TRUE,FALSE),IF(INDEX(Команды!$A$2:$AN$7500,MATCH(BX$3,Команды!$A$2:$A$7500,0),$E97+2)=Команды!$AJ$19,TRUE,FALSE)),INDEX(Команды!$AJ$2:$AL$19,MATCH(INDEX(Команды!$A$2:$AN$7500,MATCH(BX$3,Команды!$A$2:$A$7500,0),$E97+2),Команды!$AJ$2:$AJ$19,0),3),0)</f>
        <v>0</v>
      </c>
      <c r="BZ97" s="342"/>
      <c r="CA97" s="174">
        <f>IF(OR(IF(INDEX(Команды!$A$2:$AN$7500,MATCH(CA$3,Команды!$A$2:$A$7500,0),$E97+2)=Команды!$AJ$2,TRUE,FALSE),IF(INDEX(Команды!$A$2:$AN$7500,MATCH(CA$3,Команды!$A$2:$A$7500,0),$E97+2)=Команды!$AJ$3,TRUE,FALSE),IF(INDEX(Команды!$A$2:$AN$7500,MATCH(CA$3,Команды!$A$2:$A$7500,0),$E97+2)=Команды!$AJ$4,TRUE,FALSE),IF(INDEX(Команды!$A$2:$AN$7500,MATCH(CA$3,Команды!$A$2:$A$7500,0),$E97+2)=Команды!$AJ$5,TRUE,FALSE),IF(INDEX(Команды!$A$2:$AN$7500,MATCH(CA$3,Команды!$A$2:$A$7500,0),$E97+2)=Команды!$AJ$6,TRUE,FALSE),IF(INDEX(Команды!$A$2:$AN$7500,MATCH(CA$3,Команды!$A$2:$A$7500,0),$E97+2)=Команды!$AJ$7,TRUE,FALSE),IF(INDEX(Команды!$A$2:$AN$7500,MATCH(CA$3,Команды!$A$2:$A$7500,0),$E97+2)=Команды!$AJ$8,TRUE,FALSE),IF(INDEX(Команды!$A$2:$AN$7500,MATCH(CA$3,Команды!$A$2:$A$7500,0),$E97+2)=Команды!$AJ$9,TRUE,FALSE),IF(INDEX(Команды!$A$2:$AN$7500,MATCH(CA$3,Команды!$A$2:$A$7500,0),$E97+2)=Команды!$AJ$10,TRUE,FALSE),IF(INDEX(Команды!$A$2:$AN$7500,MATCH(CA$3,Команды!$A$2:$A$7500,0),$E97+2)=Команды!$AJ$11,TRUE,FALSE),IF(INDEX(Команды!$A$2:$AN$7500,MATCH(CA$3,Команды!$A$2:$A$7500,0),$E97+2)=Команды!$AJ$12,TRUE,FALSE),IF(INDEX(Команды!$A$2:$AN$7500,MATCH(CA$3,Команды!$A$2:$A$7500,0),$E97+2)=Команды!$AJ$13,TRUE,FALSE),IF(INDEX(Команды!$A$2:$AN$7500,MATCH(CA$3,Команды!$A$2:$A$7500,0),$E97+2)=Команды!$AJ$14,TRUE,FALSE),IF(INDEX(Команды!$A$2:$AN$7500,MATCH(CA$3,Команды!$A$2:$A$7500,0),$E97+2)=Команды!$AJ$15,TRUE,FALSE),IF(INDEX(Команды!$A$2:$AN$7500,MATCH(CA$3,Команды!$A$2:$A$7500,0),$E97+2)=Команды!$AJ$16,TRUE,FALSE),,IF(INDEX(Команды!$A$2:$AN$7500,MATCH(CA$3,Команды!$A$2:$A$7500,0),$E97+2)=Команды!$AJ$17,TRUE,FALSE),,IF(INDEX(Команды!$A$2:$AN$7500,MATCH(CA$3,Команды!$A$2:$A$7500,0),$E97+2)=Команды!$AJ$18,TRUE,FALSE),,IF(INDEX(Команды!$A$2:$AN$7500,MATCH(CA$3,Команды!$A$2:$A$7500,0),$E97+2)=Команды!$AJ$19,TRUE,FALSE)),INDEX(Команды!$AJ$2:$AK$19,MATCH(INDEX(Команды!$A$2:$AN$7500,MATCH(CA$3,Команды!$A$2:$A$7500,0),$E97+2),Команды!$AJ$2:$AJ$19,0),2),0)</f>
        <v>0</v>
      </c>
      <c r="CB97" s="175">
        <f>IF(OR(IF(INDEX(Команды!$A$2:$AN$7500,MATCH(CA$3,Команды!$A$2:$A$7500,0),$E97+2)=Команды!$AJ$2,TRUE,FALSE),IF(INDEX(Команды!$A$2:$AN$7500,MATCH(CA$3,Команды!$A$2:$A$7500,0),$E97+2)=Команды!$AJ$3,TRUE,FALSE),IF(INDEX(Команды!$A$2:$AN$7500,MATCH(CA$3,Команды!$A$2:$A$7500,0),$E97+2)=Команды!$AJ$4,TRUE,FALSE),IF(INDEX(Команды!$A$2:$AN$7500,MATCH(CA$3,Команды!$A$2:$A$7500,0),$E97+2)=Команды!$AJ$5,TRUE,FALSE),IF(INDEX(Команды!$A$2:$AN$7500,MATCH(CA$3,Команды!$A$2:$A$7500,0),$E97+2)=Команды!$AJ$6,TRUE,FALSE),IF(INDEX(Команды!$A$2:$AN$7500,MATCH(CA$3,Команды!$A$2:$A$7500,0),$E97+2)=Команды!$AJ$7,TRUE,FALSE),IF(INDEX(Команды!$A$2:$AN$7500,MATCH(CA$3,Команды!$A$2:$A$7500,0),$E97+2)=Команды!$AJ$8,TRUE,FALSE),IF(INDEX(Команды!$A$2:$AN$7500,MATCH(CA$3,Команды!$A$2:$A$7500,0),$E97+2)=Команды!$AJ$9,TRUE,FALSE),IF(INDEX(Команды!$A$2:$AN$7500,MATCH(CA$3,Команды!$A$2:$A$7500,0),$E97+2)=Команды!$AJ$10,TRUE,FALSE),IF(INDEX(Команды!$A$2:$AN$7500,MATCH(CA$3,Команды!$A$2:$A$7500,0),$E97+2)=Команды!$AJ$11,TRUE,FALSE),IF(INDEX(Команды!$A$2:$AN$7500,MATCH(CA$3,Команды!$A$2:$A$7500,0),$E97+2)=Команды!$AJ$12,TRUE,FALSE),IF(INDEX(Команды!$A$2:$AN$7500,MATCH(CA$3,Команды!$A$2:$A$7500,0),$E97+2)=Команды!$AJ$13,TRUE,FALSE),IF(INDEX(Команды!$A$2:$AN$7500,MATCH(CA$3,Команды!$A$2:$A$7500,0),$E97+2)=Команды!$AJ$14,TRUE,FALSE),IF(INDEX(Команды!$A$2:$AN$7500,MATCH(CA$3,Команды!$A$2:$A$7500,0),$E97+2)=Команды!$AJ$15,TRUE,FALSE),IF(INDEX(Команды!$A$2:$AN$7500,MATCH(CA$3,Команды!$A$2:$A$7500,0),$E97+2)=Команды!$AJ$16,TRUE,FALSE),IF(INDEX(Команды!$A$2:$AN$7500,MATCH(CA$3,Команды!$A$2:$A$7500,0),$E97+2)=Команды!$AJ$17,TRUE,FALSE),IF(INDEX(Команды!$A$2:$AN$7500,MATCH(CA$3,Команды!$A$2:$A$7500,0),$E97+2)=Команды!$AJ$18,TRUE,FALSE),IF(INDEX(Команды!$A$2:$AN$7500,MATCH(CA$3,Команды!$A$2:$A$7500,0),$E97+2)=Команды!$AJ$19,TRUE,FALSE)),INDEX(Команды!$AJ$2:$AL$19,MATCH(INDEX(Команды!$A$2:$AN$7500,MATCH(CA$3,Команды!$A$2:$A$7500,0),$E97+2),Команды!$AJ$2:$AJ$19,0),3),0)</f>
        <v>0</v>
      </c>
      <c r="CC97" s="342"/>
      <c r="CD97" s="174">
        <f>IF(OR(IF(INDEX(Команды!$A$2:$AN$7500,MATCH(CD$3,Команды!$A$2:$A$7500,0),$E97+2)=Команды!$AJ$2,TRUE,FALSE),IF(INDEX(Команды!$A$2:$AN$7500,MATCH(CD$3,Команды!$A$2:$A$7500,0),$E97+2)=Команды!$AJ$3,TRUE,FALSE),IF(INDEX(Команды!$A$2:$AN$7500,MATCH(CD$3,Команды!$A$2:$A$7500,0),$E97+2)=Команды!$AJ$4,TRUE,FALSE),IF(INDEX(Команды!$A$2:$AN$7500,MATCH(CD$3,Команды!$A$2:$A$7500,0),$E97+2)=Команды!$AJ$5,TRUE,FALSE),IF(INDEX(Команды!$A$2:$AN$7500,MATCH(CD$3,Команды!$A$2:$A$7500,0),$E97+2)=Команды!$AJ$6,TRUE,FALSE),IF(INDEX(Команды!$A$2:$AN$7500,MATCH(CD$3,Команды!$A$2:$A$7500,0),$E97+2)=Команды!$AJ$7,TRUE,FALSE),IF(INDEX(Команды!$A$2:$AN$7500,MATCH(CD$3,Команды!$A$2:$A$7500,0),$E97+2)=Команды!$AJ$8,TRUE,FALSE),IF(INDEX(Команды!$A$2:$AN$7500,MATCH(CD$3,Команды!$A$2:$A$7500,0),$E97+2)=Команды!$AJ$9,TRUE,FALSE),IF(INDEX(Команды!$A$2:$AN$7500,MATCH(CD$3,Команды!$A$2:$A$7500,0),$E97+2)=Команды!$AJ$10,TRUE,FALSE),IF(INDEX(Команды!$A$2:$AN$7500,MATCH(CD$3,Команды!$A$2:$A$7500,0),$E97+2)=Команды!$AJ$11,TRUE,FALSE),IF(INDEX(Команды!$A$2:$AN$7500,MATCH(CD$3,Команды!$A$2:$A$7500,0),$E97+2)=Команды!$AJ$12,TRUE,FALSE),IF(INDEX(Команды!$A$2:$AN$7500,MATCH(CD$3,Команды!$A$2:$A$7500,0),$E97+2)=Команды!$AJ$13,TRUE,FALSE),IF(INDEX(Команды!$A$2:$AN$7500,MATCH(CD$3,Команды!$A$2:$A$7500,0),$E97+2)=Команды!$AJ$14,TRUE,FALSE),IF(INDEX(Команды!$A$2:$AN$7500,MATCH(CD$3,Команды!$A$2:$A$7500,0),$E97+2)=Команды!$AJ$15,TRUE,FALSE),IF(INDEX(Команды!$A$2:$AN$7500,MATCH(CD$3,Команды!$A$2:$A$7500,0),$E97+2)=Команды!$AJ$16,TRUE,FALSE),,IF(INDEX(Команды!$A$2:$AN$7500,MATCH(CD$3,Команды!$A$2:$A$7500,0),$E97+2)=Команды!$AJ$17,TRUE,FALSE),,IF(INDEX(Команды!$A$2:$AN$7500,MATCH(CD$3,Команды!$A$2:$A$7500,0),$E97+2)=Команды!$AJ$18,TRUE,FALSE),,IF(INDEX(Команды!$A$2:$AN$7500,MATCH(CD$3,Команды!$A$2:$A$7500,0),$E97+2)=Команды!$AJ$19,TRUE,FALSE)),INDEX(Команды!$AJ$2:$AK$19,MATCH(INDEX(Команды!$A$2:$AN$7500,MATCH(CD$3,Команды!$A$2:$A$7500,0),$E97+2),Команды!$AJ$2:$AJ$19,0),2),0)</f>
        <v>0</v>
      </c>
      <c r="CE97" s="175">
        <f>IF(OR(IF(INDEX(Команды!$A$2:$AN$7500,MATCH(CD$3,Команды!$A$2:$A$7500,0),$E97+2)=Команды!$AJ$2,TRUE,FALSE),IF(INDEX(Команды!$A$2:$AN$7500,MATCH(CD$3,Команды!$A$2:$A$7500,0),$E97+2)=Команды!$AJ$3,TRUE,FALSE),IF(INDEX(Команды!$A$2:$AN$7500,MATCH(CD$3,Команды!$A$2:$A$7500,0),$E97+2)=Команды!$AJ$4,TRUE,FALSE),IF(INDEX(Команды!$A$2:$AN$7500,MATCH(CD$3,Команды!$A$2:$A$7500,0),$E97+2)=Команды!$AJ$5,TRUE,FALSE),IF(INDEX(Команды!$A$2:$AN$7500,MATCH(CD$3,Команды!$A$2:$A$7500,0),$E97+2)=Команды!$AJ$6,TRUE,FALSE),IF(INDEX(Команды!$A$2:$AN$7500,MATCH(CD$3,Команды!$A$2:$A$7500,0),$E97+2)=Команды!$AJ$7,TRUE,FALSE),IF(INDEX(Команды!$A$2:$AN$7500,MATCH(CD$3,Команды!$A$2:$A$7500,0),$E97+2)=Команды!$AJ$8,TRUE,FALSE),IF(INDEX(Команды!$A$2:$AN$7500,MATCH(CD$3,Команды!$A$2:$A$7500,0),$E97+2)=Команды!$AJ$9,TRUE,FALSE),IF(INDEX(Команды!$A$2:$AN$7500,MATCH(CD$3,Команды!$A$2:$A$7500,0),$E97+2)=Команды!$AJ$10,TRUE,FALSE),IF(INDEX(Команды!$A$2:$AN$7500,MATCH(CD$3,Команды!$A$2:$A$7500,0),$E97+2)=Команды!$AJ$11,TRUE,FALSE),IF(INDEX(Команды!$A$2:$AN$7500,MATCH(CD$3,Команды!$A$2:$A$7500,0),$E97+2)=Команды!$AJ$12,TRUE,FALSE),IF(INDEX(Команды!$A$2:$AN$7500,MATCH(CD$3,Команды!$A$2:$A$7500,0),$E97+2)=Команды!$AJ$13,TRUE,FALSE),IF(INDEX(Команды!$A$2:$AN$7500,MATCH(CD$3,Команды!$A$2:$A$7500,0),$E97+2)=Команды!$AJ$14,TRUE,FALSE),IF(INDEX(Команды!$A$2:$AN$7500,MATCH(CD$3,Команды!$A$2:$A$7500,0),$E97+2)=Команды!$AJ$15,TRUE,FALSE),IF(INDEX(Команды!$A$2:$AN$7500,MATCH(CD$3,Команды!$A$2:$A$7500,0),$E97+2)=Команды!$AJ$16,TRUE,FALSE),IF(INDEX(Команды!$A$2:$AN$7500,MATCH(CD$3,Команды!$A$2:$A$7500,0),$E97+2)=Команды!$AJ$17,TRUE,FALSE),IF(INDEX(Команды!$A$2:$AN$7500,MATCH(CD$3,Команды!$A$2:$A$7500,0),$E97+2)=Команды!$AJ$18,TRUE,FALSE),IF(INDEX(Команды!$A$2:$AN$7500,MATCH(CD$3,Команды!$A$2:$A$7500,0),$E97+2)=Команды!$AJ$19,TRUE,FALSE)),INDEX(Команды!$AJ$2:$AL$19,MATCH(INDEX(Команды!$A$2:$AN$7500,MATCH(CD$3,Команды!$A$2:$A$7500,0),$E97+2),Команды!$AJ$2:$AJ$19,0),3),0)</f>
        <v>0</v>
      </c>
      <c r="CF97" s="342"/>
      <c r="CG97" s="174">
        <f>IF(OR(IF(INDEX(Команды!$A$2:$AN$7500,MATCH(CG$3,Команды!$A$2:$A$7500,0),$E97+2)=Команды!$AJ$2,TRUE,FALSE),IF(INDEX(Команды!$A$2:$AN$7500,MATCH(CG$3,Команды!$A$2:$A$7500,0),$E97+2)=Команды!$AJ$3,TRUE,FALSE),IF(INDEX(Команды!$A$2:$AN$7500,MATCH(CG$3,Команды!$A$2:$A$7500,0),$E97+2)=Команды!$AJ$4,TRUE,FALSE),IF(INDEX(Команды!$A$2:$AN$7500,MATCH(CG$3,Команды!$A$2:$A$7500,0),$E97+2)=Команды!$AJ$5,TRUE,FALSE),IF(INDEX(Команды!$A$2:$AN$7500,MATCH(CG$3,Команды!$A$2:$A$7500,0),$E97+2)=Команды!$AJ$6,TRUE,FALSE),IF(INDEX(Команды!$A$2:$AN$7500,MATCH(CG$3,Команды!$A$2:$A$7500,0),$E97+2)=Команды!$AJ$7,TRUE,FALSE),IF(INDEX(Команды!$A$2:$AN$7500,MATCH(CG$3,Команды!$A$2:$A$7500,0),$E97+2)=Команды!$AJ$8,TRUE,FALSE),IF(INDEX(Команды!$A$2:$AN$7500,MATCH(CG$3,Команды!$A$2:$A$7500,0),$E97+2)=Команды!$AJ$9,TRUE,FALSE),IF(INDEX(Команды!$A$2:$AN$7500,MATCH(CG$3,Команды!$A$2:$A$7500,0),$E97+2)=Команды!$AJ$10,TRUE,FALSE),IF(INDEX(Команды!$A$2:$AN$7500,MATCH(CG$3,Команды!$A$2:$A$7500,0),$E97+2)=Команды!$AJ$11,TRUE,FALSE),IF(INDEX(Команды!$A$2:$AN$7500,MATCH(CG$3,Команды!$A$2:$A$7500,0),$E97+2)=Команды!$AJ$12,TRUE,FALSE),IF(INDEX(Команды!$A$2:$AN$7500,MATCH(CG$3,Команды!$A$2:$A$7500,0),$E97+2)=Команды!$AJ$13,TRUE,FALSE),IF(INDEX(Команды!$A$2:$AN$7500,MATCH(CG$3,Команды!$A$2:$A$7500,0),$E97+2)=Команды!$AJ$14,TRUE,FALSE),IF(INDEX(Команды!$A$2:$AN$7500,MATCH(CG$3,Команды!$A$2:$A$7500,0),$E97+2)=Команды!$AJ$15,TRUE,FALSE),IF(INDEX(Команды!$A$2:$AN$7500,MATCH(CG$3,Команды!$A$2:$A$7500,0),$E97+2)=Команды!$AJ$16,TRUE,FALSE),,IF(INDEX(Команды!$A$2:$AN$7500,MATCH(CG$3,Команды!$A$2:$A$7500,0),$E97+2)=Команды!$AJ$17,TRUE,FALSE),,IF(INDEX(Команды!$A$2:$AN$7500,MATCH(CG$3,Команды!$A$2:$A$7500,0),$E97+2)=Команды!$AJ$18,TRUE,FALSE),,IF(INDEX(Команды!$A$2:$AN$7500,MATCH(CG$3,Команды!$A$2:$A$7500,0),$E97+2)=Команды!$AJ$19,TRUE,FALSE)),INDEX(Команды!$AJ$2:$AK$19,MATCH(INDEX(Команды!$A$2:$AN$7500,MATCH(CG$3,Команды!$A$2:$A$7500,0),$E97+2),Команды!$AJ$2:$AJ$19,0),2),0)</f>
        <v>0</v>
      </c>
      <c r="CH97" s="175">
        <f>IF(OR(IF(INDEX(Команды!$A$2:$AN$7500,MATCH(CG$3,Команды!$A$2:$A$7500,0),$E97+2)=Команды!$AJ$2,TRUE,FALSE),IF(INDEX(Команды!$A$2:$AN$7500,MATCH(CG$3,Команды!$A$2:$A$7500,0),$E97+2)=Команды!$AJ$3,TRUE,FALSE),IF(INDEX(Команды!$A$2:$AN$7500,MATCH(CG$3,Команды!$A$2:$A$7500,0),$E97+2)=Команды!$AJ$4,TRUE,FALSE),IF(INDEX(Команды!$A$2:$AN$7500,MATCH(CG$3,Команды!$A$2:$A$7500,0),$E97+2)=Команды!$AJ$5,TRUE,FALSE),IF(INDEX(Команды!$A$2:$AN$7500,MATCH(CG$3,Команды!$A$2:$A$7500,0),$E97+2)=Команды!$AJ$6,TRUE,FALSE),IF(INDEX(Команды!$A$2:$AN$7500,MATCH(CG$3,Команды!$A$2:$A$7500,0),$E97+2)=Команды!$AJ$7,TRUE,FALSE),IF(INDEX(Команды!$A$2:$AN$7500,MATCH(CG$3,Команды!$A$2:$A$7500,0),$E97+2)=Команды!$AJ$8,TRUE,FALSE),IF(INDEX(Команды!$A$2:$AN$7500,MATCH(CG$3,Команды!$A$2:$A$7500,0),$E97+2)=Команды!$AJ$9,TRUE,FALSE),IF(INDEX(Команды!$A$2:$AN$7500,MATCH(CG$3,Команды!$A$2:$A$7500,0),$E97+2)=Команды!$AJ$10,TRUE,FALSE),IF(INDEX(Команды!$A$2:$AN$7500,MATCH(CG$3,Команды!$A$2:$A$7500,0),$E97+2)=Команды!$AJ$11,TRUE,FALSE),IF(INDEX(Команды!$A$2:$AN$7500,MATCH(CG$3,Команды!$A$2:$A$7500,0),$E97+2)=Команды!$AJ$12,TRUE,FALSE),IF(INDEX(Команды!$A$2:$AN$7500,MATCH(CG$3,Команды!$A$2:$A$7500,0),$E97+2)=Команды!$AJ$13,TRUE,FALSE),IF(INDEX(Команды!$A$2:$AN$7500,MATCH(CG$3,Команды!$A$2:$A$7500,0),$E97+2)=Команды!$AJ$14,TRUE,FALSE),IF(INDEX(Команды!$A$2:$AN$7500,MATCH(CG$3,Команды!$A$2:$A$7500,0),$E97+2)=Команды!$AJ$15,TRUE,FALSE),IF(INDEX(Команды!$A$2:$AN$7500,MATCH(CG$3,Команды!$A$2:$A$7500,0),$E97+2)=Команды!$AJ$16,TRUE,FALSE),IF(INDEX(Команды!$A$2:$AN$7500,MATCH(CG$3,Команды!$A$2:$A$7500,0),$E97+2)=Команды!$AJ$17,TRUE,FALSE),IF(INDEX(Команды!$A$2:$AN$7500,MATCH(CG$3,Команды!$A$2:$A$7500,0),$E97+2)=Команды!$AJ$18,TRUE,FALSE),IF(INDEX(Команды!$A$2:$AN$7500,MATCH(CG$3,Команды!$A$2:$A$7500,0),$E97+2)=Команды!$AJ$19,TRUE,FALSE)),INDEX(Команды!$AJ$2:$AL$19,MATCH(INDEX(Команды!$A$2:$AN$7500,MATCH(CG$3,Команды!$A$2:$A$7500,0),$E97+2),Команды!$AJ$2:$AJ$19,0),3),0)</f>
        <v>0</v>
      </c>
      <c r="CI97" s="342"/>
      <c r="CJ97" s="174">
        <f>IF(OR(IF(INDEX(Команды!$A$2:$AN$7500,MATCH(CJ$3,Команды!$A$2:$A$7500,0),$E97+2)=Команды!$AJ$2,TRUE,FALSE),IF(INDEX(Команды!$A$2:$AN$7500,MATCH(CJ$3,Команды!$A$2:$A$7500,0),$E97+2)=Команды!$AJ$3,TRUE,FALSE),IF(INDEX(Команды!$A$2:$AN$7500,MATCH(CJ$3,Команды!$A$2:$A$7500,0),$E97+2)=Команды!$AJ$4,TRUE,FALSE),IF(INDEX(Команды!$A$2:$AN$7500,MATCH(CJ$3,Команды!$A$2:$A$7500,0),$E97+2)=Команды!$AJ$5,TRUE,FALSE),IF(INDEX(Команды!$A$2:$AN$7500,MATCH(CJ$3,Команды!$A$2:$A$7500,0),$E97+2)=Команды!$AJ$6,TRUE,FALSE),IF(INDEX(Команды!$A$2:$AN$7500,MATCH(CJ$3,Команды!$A$2:$A$7500,0),$E97+2)=Команды!$AJ$7,TRUE,FALSE),IF(INDEX(Команды!$A$2:$AN$7500,MATCH(CJ$3,Команды!$A$2:$A$7500,0),$E97+2)=Команды!$AJ$8,TRUE,FALSE),IF(INDEX(Команды!$A$2:$AN$7500,MATCH(CJ$3,Команды!$A$2:$A$7500,0),$E97+2)=Команды!$AJ$9,TRUE,FALSE),IF(INDEX(Команды!$A$2:$AN$7500,MATCH(CJ$3,Команды!$A$2:$A$7500,0),$E97+2)=Команды!$AJ$10,TRUE,FALSE),IF(INDEX(Команды!$A$2:$AN$7500,MATCH(CJ$3,Команды!$A$2:$A$7500,0),$E97+2)=Команды!$AJ$11,TRUE,FALSE),IF(INDEX(Команды!$A$2:$AN$7500,MATCH(CJ$3,Команды!$A$2:$A$7500,0),$E97+2)=Команды!$AJ$12,TRUE,FALSE),IF(INDEX(Команды!$A$2:$AN$7500,MATCH(CJ$3,Команды!$A$2:$A$7500,0),$E97+2)=Команды!$AJ$13,TRUE,FALSE),IF(INDEX(Команды!$A$2:$AN$7500,MATCH(CJ$3,Команды!$A$2:$A$7500,0),$E97+2)=Команды!$AJ$14,TRUE,FALSE),IF(INDEX(Команды!$A$2:$AN$7500,MATCH(CJ$3,Команды!$A$2:$A$7500,0),$E97+2)=Команды!$AJ$15,TRUE,FALSE),IF(INDEX(Команды!$A$2:$AN$7500,MATCH(CJ$3,Команды!$A$2:$A$7500,0),$E97+2)=Команды!$AJ$16,TRUE,FALSE),,IF(INDEX(Команды!$A$2:$AN$7500,MATCH(CJ$3,Команды!$A$2:$A$7500,0),$E97+2)=Команды!$AJ$17,TRUE,FALSE),,IF(INDEX(Команды!$A$2:$AN$7500,MATCH(CJ$3,Команды!$A$2:$A$7500,0),$E97+2)=Команды!$AJ$18,TRUE,FALSE),,IF(INDEX(Команды!$A$2:$AN$7500,MATCH(CJ$3,Команды!$A$2:$A$7500,0),$E97+2)=Команды!$AJ$19,TRUE,FALSE)),INDEX(Команды!$AJ$2:$AK$19,MATCH(INDEX(Команды!$A$2:$AN$7500,MATCH(CJ$3,Команды!$A$2:$A$7500,0),$E97+2),Команды!$AJ$2:$AJ$19,0),2),0)</f>
        <v>0</v>
      </c>
      <c r="CK97" s="175">
        <f>IF(OR(IF(INDEX(Команды!$A$2:$AN$7500,MATCH(CJ$3,Команды!$A$2:$A$7500,0),$E97+2)=Команды!$AJ$2,TRUE,FALSE),IF(INDEX(Команды!$A$2:$AN$7500,MATCH(CJ$3,Команды!$A$2:$A$7500,0),$E97+2)=Команды!$AJ$3,TRUE,FALSE),IF(INDEX(Команды!$A$2:$AN$7500,MATCH(CJ$3,Команды!$A$2:$A$7500,0),$E97+2)=Команды!$AJ$4,TRUE,FALSE),IF(INDEX(Команды!$A$2:$AN$7500,MATCH(CJ$3,Команды!$A$2:$A$7500,0),$E97+2)=Команды!$AJ$5,TRUE,FALSE),IF(INDEX(Команды!$A$2:$AN$7500,MATCH(CJ$3,Команды!$A$2:$A$7500,0),$E97+2)=Команды!$AJ$6,TRUE,FALSE),IF(INDEX(Команды!$A$2:$AN$7500,MATCH(CJ$3,Команды!$A$2:$A$7500,0),$E97+2)=Команды!$AJ$7,TRUE,FALSE),IF(INDEX(Команды!$A$2:$AN$7500,MATCH(CJ$3,Команды!$A$2:$A$7500,0),$E97+2)=Команды!$AJ$8,TRUE,FALSE),IF(INDEX(Команды!$A$2:$AN$7500,MATCH(CJ$3,Команды!$A$2:$A$7500,0),$E97+2)=Команды!$AJ$9,TRUE,FALSE),IF(INDEX(Команды!$A$2:$AN$7500,MATCH(CJ$3,Команды!$A$2:$A$7500,0),$E97+2)=Команды!$AJ$10,TRUE,FALSE),IF(INDEX(Команды!$A$2:$AN$7500,MATCH(CJ$3,Команды!$A$2:$A$7500,0),$E97+2)=Команды!$AJ$11,TRUE,FALSE),IF(INDEX(Команды!$A$2:$AN$7500,MATCH(CJ$3,Команды!$A$2:$A$7500,0),$E97+2)=Команды!$AJ$12,TRUE,FALSE),IF(INDEX(Команды!$A$2:$AN$7500,MATCH(CJ$3,Команды!$A$2:$A$7500,0),$E97+2)=Команды!$AJ$13,TRUE,FALSE),IF(INDEX(Команды!$A$2:$AN$7500,MATCH(CJ$3,Команды!$A$2:$A$7500,0),$E97+2)=Команды!$AJ$14,TRUE,FALSE),IF(INDEX(Команды!$A$2:$AN$7500,MATCH(CJ$3,Команды!$A$2:$A$7500,0),$E97+2)=Команды!$AJ$15,TRUE,FALSE),IF(INDEX(Команды!$A$2:$AN$7500,MATCH(CJ$3,Команды!$A$2:$A$7500,0),$E97+2)=Команды!$AJ$16,TRUE,FALSE),IF(INDEX(Команды!$A$2:$AN$7500,MATCH(CJ$3,Команды!$A$2:$A$7500,0),$E97+2)=Команды!$AJ$17,TRUE,FALSE),IF(INDEX(Команды!$A$2:$AN$7500,MATCH(CJ$3,Команды!$A$2:$A$7500,0),$E97+2)=Команды!$AJ$18,TRUE,FALSE),IF(INDEX(Команды!$A$2:$AN$7500,MATCH(CJ$3,Команды!$A$2:$A$7500,0),$E97+2)=Команды!$AJ$19,TRUE,FALSE)),INDEX(Команды!$AJ$2:$AL$19,MATCH(INDEX(Команды!$A$2:$AN$7500,MATCH(CJ$3,Команды!$A$2:$A$7500,0),$E97+2),Команды!$AJ$2:$AJ$19,0),3),0)</f>
        <v>0</v>
      </c>
      <c r="CL97" s="342"/>
      <c r="CM97" s="174">
        <f>IF(OR(IF(INDEX(Команды!$A$2:$AN$7500,MATCH(CM$3,Команды!$A$2:$A$7500,0),$E97+2)=Команды!$AJ$2,TRUE,FALSE),IF(INDEX(Команды!$A$2:$AN$7500,MATCH(CM$3,Команды!$A$2:$A$7500,0),$E97+2)=Команды!$AJ$3,TRUE,FALSE),IF(INDEX(Команды!$A$2:$AN$7500,MATCH(CM$3,Команды!$A$2:$A$7500,0),$E97+2)=Команды!$AJ$4,TRUE,FALSE),IF(INDEX(Команды!$A$2:$AN$7500,MATCH(CM$3,Команды!$A$2:$A$7500,0),$E97+2)=Команды!$AJ$5,TRUE,FALSE),IF(INDEX(Команды!$A$2:$AN$7500,MATCH(CM$3,Команды!$A$2:$A$7500,0),$E97+2)=Команды!$AJ$6,TRUE,FALSE),IF(INDEX(Команды!$A$2:$AN$7500,MATCH(CM$3,Команды!$A$2:$A$7500,0),$E97+2)=Команды!$AJ$7,TRUE,FALSE),IF(INDEX(Команды!$A$2:$AN$7500,MATCH(CM$3,Команды!$A$2:$A$7500,0),$E97+2)=Команды!$AJ$8,TRUE,FALSE),IF(INDEX(Команды!$A$2:$AN$7500,MATCH(CM$3,Команды!$A$2:$A$7500,0),$E97+2)=Команды!$AJ$9,TRUE,FALSE),IF(INDEX(Команды!$A$2:$AN$7500,MATCH(CM$3,Команды!$A$2:$A$7500,0),$E97+2)=Команды!$AJ$10,TRUE,FALSE),IF(INDEX(Команды!$A$2:$AN$7500,MATCH(CM$3,Команды!$A$2:$A$7500,0),$E97+2)=Команды!$AJ$11,TRUE,FALSE),IF(INDEX(Команды!$A$2:$AN$7500,MATCH(CM$3,Команды!$A$2:$A$7500,0),$E97+2)=Команды!$AJ$12,TRUE,FALSE),IF(INDEX(Команды!$A$2:$AN$7500,MATCH(CM$3,Команды!$A$2:$A$7500,0),$E97+2)=Команды!$AJ$13,TRUE,FALSE),IF(INDEX(Команды!$A$2:$AN$7500,MATCH(CM$3,Команды!$A$2:$A$7500,0),$E97+2)=Команды!$AJ$14,TRUE,FALSE),IF(INDEX(Команды!$A$2:$AN$7500,MATCH(CM$3,Команды!$A$2:$A$7500,0),$E97+2)=Команды!$AJ$15,TRUE,FALSE),IF(INDEX(Команды!$A$2:$AN$7500,MATCH(CM$3,Команды!$A$2:$A$7500,0),$E97+2)=Команды!$AJ$16,TRUE,FALSE),,IF(INDEX(Команды!$A$2:$AN$7500,MATCH(CM$3,Команды!$A$2:$A$7500,0),$E97+2)=Команды!$AJ$17,TRUE,FALSE),,IF(INDEX(Команды!$A$2:$AN$7500,MATCH(CM$3,Команды!$A$2:$A$7500,0),$E97+2)=Команды!$AJ$18,TRUE,FALSE),,IF(INDEX(Команды!$A$2:$AN$7500,MATCH(CM$3,Команды!$A$2:$A$7500,0),$E97+2)=Команды!$AJ$19,TRUE,FALSE)),INDEX(Команды!$AJ$2:$AK$19,MATCH(INDEX(Команды!$A$2:$AN$7500,MATCH(CM$3,Команды!$A$2:$A$7500,0),$E97+2),Команды!$AJ$2:$AJ$19,0),2),0)</f>
        <v>0</v>
      </c>
      <c r="CN97" s="175">
        <f>IF(OR(IF(INDEX(Команды!$A$2:$AN$7500,MATCH(CM$3,Команды!$A$2:$A$7500,0),$E97+2)=Команды!$AJ$2,TRUE,FALSE),IF(INDEX(Команды!$A$2:$AN$7500,MATCH(CM$3,Команды!$A$2:$A$7500,0),$E97+2)=Команды!$AJ$3,TRUE,FALSE),IF(INDEX(Команды!$A$2:$AN$7500,MATCH(CM$3,Команды!$A$2:$A$7500,0),$E97+2)=Команды!$AJ$4,TRUE,FALSE),IF(INDEX(Команды!$A$2:$AN$7500,MATCH(CM$3,Команды!$A$2:$A$7500,0),$E97+2)=Команды!$AJ$5,TRUE,FALSE),IF(INDEX(Команды!$A$2:$AN$7500,MATCH(CM$3,Команды!$A$2:$A$7500,0),$E97+2)=Команды!$AJ$6,TRUE,FALSE),IF(INDEX(Команды!$A$2:$AN$7500,MATCH(CM$3,Команды!$A$2:$A$7500,0),$E97+2)=Команды!$AJ$7,TRUE,FALSE),IF(INDEX(Команды!$A$2:$AN$7500,MATCH(CM$3,Команды!$A$2:$A$7500,0),$E97+2)=Команды!$AJ$8,TRUE,FALSE),IF(INDEX(Команды!$A$2:$AN$7500,MATCH(CM$3,Команды!$A$2:$A$7500,0),$E97+2)=Команды!$AJ$9,TRUE,FALSE),IF(INDEX(Команды!$A$2:$AN$7500,MATCH(CM$3,Команды!$A$2:$A$7500,0),$E97+2)=Команды!$AJ$10,TRUE,FALSE),IF(INDEX(Команды!$A$2:$AN$7500,MATCH(CM$3,Команды!$A$2:$A$7500,0),$E97+2)=Команды!$AJ$11,TRUE,FALSE),IF(INDEX(Команды!$A$2:$AN$7500,MATCH(CM$3,Команды!$A$2:$A$7500,0),$E97+2)=Команды!$AJ$12,TRUE,FALSE),IF(INDEX(Команды!$A$2:$AN$7500,MATCH(CM$3,Команды!$A$2:$A$7500,0),$E97+2)=Команды!$AJ$13,TRUE,FALSE),IF(INDEX(Команды!$A$2:$AN$7500,MATCH(CM$3,Команды!$A$2:$A$7500,0),$E97+2)=Команды!$AJ$14,TRUE,FALSE),IF(INDEX(Команды!$A$2:$AN$7500,MATCH(CM$3,Команды!$A$2:$A$7500,0),$E97+2)=Команды!$AJ$15,TRUE,FALSE),IF(INDEX(Команды!$A$2:$AN$7500,MATCH(CM$3,Команды!$A$2:$A$7500,0),$E97+2)=Команды!$AJ$16,TRUE,FALSE),IF(INDEX(Команды!$A$2:$AN$7500,MATCH(CM$3,Команды!$A$2:$A$7500,0),$E97+2)=Команды!$AJ$17,TRUE,FALSE),IF(INDEX(Команды!$A$2:$AN$7500,MATCH(CM$3,Команды!$A$2:$A$7500,0),$E97+2)=Команды!$AJ$18,TRUE,FALSE),IF(INDEX(Команды!$A$2:$AN$7500,MATCH(CM$3,Команды!$A$2:$A$7500,0),$E97+2)=Команды!$AJ$19,TRUE,FALSE)),INDEX(Команды!$AJ$2:$AL$19,MATCH(INDEX(Команды!$A$2:$AN$7500,MATCH(CM$3,Команды!$A$2:$A$7500,0),$E97+2),Команды!$AJ$2:$AJ$19,0),3),0)</f>
        <v>0</v>
      </c>
      <c r="CO97" s="342"/>
      <c r="CP97" s="174">
        <f>IF(OR(IF(INDEX(Команды!$A$2:$AN$7500,MATCH(CP$3,Команды!$A$2:$A$7500,0),$E97+2)=Команды!$AJ$2,TRUE,FALSE),IF(INDEX(Команды!$A$2:$AN$7500,MATCH(CP$3,Команды!$A$2:$A$7500,0),$E97+2)=Команды!$AJ$3,TRUE,FALSE),IF(INDEX(Команды!$A$2:$AN$7500,MATCH(CP$3,Команды!$A$2:$A$7500,0),$E97+2)=Команды!$AJ$4,TRUE,FALSE),IF(INDEX(Команды!$A$2:$AN$7500,MATCH(CP$3,Команды!$A$2:$A$7500,0),$E97+2)=Команды!$AJ$5,TRUE,FALSE),IF(INDEX(Команды!$A$2:$AN$7500,MATCH(CP$3,Команды!$A$2:$A$7500,0),$E97+2)=Команды!$AJ$6,TRUE,FALSE),IF(INDEX(Команды!$A$2:$AN$7500,MATCH(CP$3,Команды!$A$2:$A$7500,0),$E97+2)=Команды!$AJ$7,TRUE,FALSE),IF(INDEX(Команды!$A$2:$AN$7500,MATCH(CP$3,Команды!$A$2:$A$7500,0),$E97+2)=Команды!$AJ$8,TRUE,FALSE),IF(INDEX(Команды!$A$2:$AN$7500,MATCH(CP$3,Команды!$A$2:$A$7500,0),$E97+2)=Команды!$AJ$9,TRUE,FALSE),IF(INDEX(Команды!$A$2:$AN$7500,MATCH(CP$3,Команды!$A$2:$A$7500,0),$E97+2)=Команды!$AJ$10,TRUE,FALSE),IF(INDEX(Команды!$A$2:$AN$7500,MATCH(CP$3,Команды!$A$2:$A$7500,0),$E97+2)=Команды!$AJ$11,TRUE,FALSE),IF(INDEX(Команды!$A$2:$AN$7500,MATCH(CP$3,Команды!$A$2:$A$7500,0),$E97+2)=Команды!$AJ$12,TRUE,FALSE),IF(INDEX(Команды!$A$2:$AN$7500,MATCH(CP$3,Команды!$A$2:$A$7500,0),$E97+2)=Команды!$AJ$13,TRUE,FALSE),IF(INDEX(Команды!$A$2:$AN$7500,MATCH(CP$3,Команды!$A$2:$A$7500,0),$E97+2)=Команды!$AJ$14,TRUE,FALSE),IF(INDEX(Команды!$A$2:$AN$7500,MATCH(CP$3,Команды!$A$2:$A$7500,0),$E97+2)=Команды!$AJ$15,TRUE,FALSE),IF(INDEX(Команды!$A$2:$AN$7500,MATCH(CP$3,Команды!$A$2:$A$7500,0),$E97+2)=Команды!$AJ$16,TRUE,FALSE),,IF(INDEX(Команды!$A$2:$AN$7500,MATCH(CP$3,Команды!$A$2:$A$7500,0),$E97+2)=Команды!$AJ$17,TRUE,FALSE),,IF(INDEX(Команды!$A$2:$AN$7500,MATCH(CP$3,Команды!$A$2:$A$7500,0),$E97+2)=Команды!$AJ$18,TRUE,FALSE),,IF(INDEX(Команды!$A$2:$AN$7500,MATCH(CP$3,Команды!$A$2:$A$7500,0),$E97+2)=Команды!$AJ$19,TRUE,FALSE)),INDEX(Команды!$AJ$2:$AK$19,MATCH(INDEX(Команды!$A$2:$AN$7500,MATCH(CP$3,Команды!$A$2:$A$7500,0),$E97+2),Команды!$AJ$2:$AJ$19,0),2),0)</f>
        <v>0</v>
      </c>
      <c r="CQ97" s="175">
        <f>IF(OR(IF(INDEX(Команды!$A$2:$AN$7500,MATCH(CP$3,Команды!$A$2:$A$7500,0),$E97+2)=Команды!$AJ$2,TRUE,FALSE),IF(INDEX(Команды!$A$2:$AN$7500,MATCH(CP$3,Команды!$A$2:$A$7500,0),$E97+2)=Команды!$AJ$3,TRUE,FALSE),IF(INDEX(Команды!$A$2:$AN$7500,MATCH(CP$3,Команды!$A$2:$A$7500,0),$E97+2)=Команды!$AJ$4,TRUE,FALSE),IF(INDEX(Команды!$A$2:$AN$7500,MATCH(CP$3,Команды!$A$2:$A$7500,0),$E97+2)=Команды!$AJ$5,TRUE,FALSE),IF(INDEX(Команды!$A$2:$AN$7500,MATCH(CP$3,Команды!$A$2:$A$7500,0),$E97+2)=Команды!$AJ$6,TRUE,FALSE),IF(INDEX(Команды!$A$2:$AN$7500,MATCH(CP$3,Команды!$A$2:$A$7500,0),$E97+2)=Команды!$AJ$7,TRUE,FALSE),IF(INDEX(Команды!$A$2:$AN$7500,MATCH(CP$3,Команды!$A$2:$A$7500,0),$E97+2)=Команды!$AJ$8,TRUE,FALSE),IF(INDEX(Команды!$A$2:$AN$7500,MATCH(CP$3,Команды!$A$2:$A$7500,0),$E97+2)=Команды!$AJ$9,TRUE,FALSE),IF(INDEX(Команды!$A$2:$AN$7500,MATCH(CP$3,Команды!$A$2:$A$7500,0),$E97+2)=Команды!$AJ$10,TRUE,FALSE),IF(INDEX(Команды!$A$2:$AN$7500,MATCH(CP$3,Команды!$A$2:$A$7500,0),$E97+2)=Команды!$AJ$11,TRUE,FALSE),IF(INDEX(Команды!$A$2:$AN$7500,MATCH(CP$3,Команды!$A$2:$A$7500,0),$E97+2)=Команды!$AJ$12,TRUE,FALSE),IF(INDEX(Команды!$A$2:$AN$7500,MATCH(CP$3,Команды!$A$2:$A$7500,0),$E97+2)=Команды!$AJ$13,TRUE,FALSE),IF(INDEX(Команды!$A$2:$AN$7500,MATCH(CP$3,Команды!$A$2:$A$7500,0),$E97+2)=Команды!$AJ$14,TRUE,FALSE),IF(INDEX(Команды!$A$2:$AN$7500,MATCH(CP$3,Команды!$A$2:$A$7500,0),$E97+2)=Команды!$AJ$15,TRUE,FALSE),IF(INDEX(Команды!$A$2:$AN$7500,MATCH(CP$3,Команды!$A$2:$A$7500,0),$E97+2)=Команды!$AJ$16,TRUE,FALSE),IF(INDEX(Команды!$A$2:$AN$7500,MATCH(CP$3,Команды!$A$2:$A$7500,0),$E97+2)=Команды!$AJ$17,TRUE,FALSE),IF(INDEX(Команды!$A$2:$AN$7500,MATCH(CP$3,Команды!$A$2:$A$7500,0),$E97+2)=Команды!$AJ$18,TRUE,FALSE),IF(INDEX(Команды!$A$2:$AN$7500,MATCH(CP$3,Команды!$A$2:$A$7500,0),$E97+2)=Команды!$AJ$19,TRUE,FALSE)),INDEX(Команды!$AJ$2:$AL$19,MATCH(INDEX(Команды!$A$2:$AN$7500,MATCH(CP$3,Команды!$A$2:$A$7500,0),$E97+2),Команды!$AJ$2:$AJ$19,0),3),0)</f>
        <v>0</v>
      </c>
      <c r="CR97" s="342"/>
      <c r="CS97" s="174">
        <f>IF(OR(IF(INDEX(Команды!$A$2:$AN$7500,MATCH(CS$3,Команды!$A$2:$A$7500,0),$E97+2)=Команды!$AJ$2,TRUE,FALSE),IF(INDEX(Команды!$A$2:$AN$7500,MATCH(CS$3,Команды!$A$2:$A$7500,0),$E97+2)=Команды!$AJ$3,TRUE,FALSE),IF(INDEX(Команды!$A$2:$AN$7500,MATCH(CS$3,Команды!$A$2:$A$7500,0),$E97+2)=Команды!$AJ$4,TRUE,FALSE),IF(INDEX(Команды!$A$2:$AN$7500,MATCH(CS$3,Команды!$A$2:$A$7500,0),$E97+2)=Команды!$AJ$5,TRUE,FALSE),IF(INDEX(Команды!$A$2:$AN$7500,MATCH(CS$3,Команды!$A$2:$A$7500,0),$E97+2)=Команды!$AJ$6,TRUE,FALSE),IF(INDEX(Команды!$A$2:$AN$7500,MATCH(CS$3,Команды!$A$2:$A$7500,0),$E97+2)=Команды!$AJ$7,TRUE,FALSE),IF(INDEX(Команды!$A$2:$AN$7500,MATCH(CS$3,Команды!$A$2:$A$7500,0),$E97+2)=Команды!$AJ$8,TRUE,FALSE),IF(INDEX(Команды!$A$2:$AN$7500,MATCH(CS$3,Команды!$A$2:$A$7500,0),$E97+2)=Команды!$AJ$9,TRUE,FALSE),IF(INDEX(Команды!$A$2:$AN$7500,MATCH(CS$3,Команды!$A$2:$A$7500,0),$E97+2)=Команды!$AJ$10,TRUE,FALSE),IF(INDEX(Команды!$A$2:$AN$7500,MATCH(CS$3,Команды!$A$2:$A$7500,0),$E97+2)=Команды!$AJ$11,TRUE,FALSE),IF(INDEX(Команды!$A$2:$AN$7500,MATCH(CS$3,Команды!$A$2:$A$7500,0),$E97+2)=Команды!$AJ$12,TRUE,FALSE),IF(INDEX(Команды!$A$2:$AN$7500,MATCH(CS$3,Команды!$A$2:$A$7500,0),$E97+2)=Команды!$AJ$13,TRUE,FALSE),IF(INDEX(Команды!$A$2:$AN$7500,MATCH(CS$3,Команды!$A$2:$A$7500,0),$E97+2)=Команды!$AJ$14,TRUE,FALSE),IF(INDEX(Команды!$A$2:$AN$7500,MATCH(CS$3,Команды!$A$2:$A$7500,0),$E97+2)=Команды!$AJ$15,TRUE,FALSE),IF(INDEX(Команды!$A$2:$AN$7500,MATCH(CS$3,Команды!$A$2:$A$7500,0),$E97+2)=Команды!$AJ$16,TRUE,FALSE),,IF(INDEX(Команды!$A$2:$AN$7500,MATCH(CS$3,Команды!$A$2:$A$7500,0),$E97+2)=Команды!$AJ$17,TRUE,FALSE),,IF(INDEX(Команды!$A$2:$AN$7500,MATCH(CS$3,Команды!$A$2:$A$7500,0),$E97+2)=Команды!$AJ$18,TRUE,FALSE),,IF(INDEX(Команды!$A$2:$AN$7500,MATCH(CS$3,Команды!$A$2:$A$7500,0),$E97+2)=Команды!$AJ$19,TRUE,FALSE)),INDEX(Команды!$AJ$2:$AK$19,MATCH(INDEX(Команды!$A$2:$AN$7500,MATCH(CS$3,Команды!$A$2:$A$7500,0),$E97+2),Команды!$AJ$2:$AJ$19,0),2),0)</f>
        <v>0</v>
      </c>
      <c r="CT97" s="175">
        <f>IF(OR(IF(INDEX(Команды!$A$2:$AN$7500,MATCH(CS$3,Команды!$A$2:$A$7500,0),$E97+2)=Команды!$AJ$2,TRUE,FALSE),IF(INDEX(Команды!$A$2:$AN$7500,MATCH(CS$3,Команды!$A$2:$A$7500,0),$E97+2)=Команды!$AJ$3,TRUE,FALSE),IF(INDEX(Команды!$A$2:$AN$7500,MATCH(CS$3,Команды!$A$2:$A$7500,0),$E97+2)=Команды!$AJ$4,TRUE,FALSE),IF(INDEX(Команды!$A$2:$AN$7500,MATCH(CS$3,Команды!$A$2:$A$7500,0),$E97+2)=Команды!$AJ$5,TRUE,FALSE),IF(INDEX(Команды!$A$2:$AN$7500,MATCH(CS$3,Команды!$A$2:$A$7500,0),$E97+2)=Команды!$AJ$6,TRUE,FALSE),IF(INDEX(Команды!$A$2:$AN$7500,MATCH(CS$3,Команды!$A$2:$A$7500,0),$E97+2)=Команды!$AJ$7,TRUE,FALSE),IF(INDEX(Команды!$A$2:$AN$7500,MATCH(CS$3,Команды!$A$2:$A$7500,0),$E97+2)=Команды!$AJ$8,TRUE,FALSE),IF(INDEX(Команды!$A$2:$AN$7500,MATCH(CS$3,Команды!$A$2:$A$7500,0),$E97+2)=Команды!$AJ$9,TRUE,FALSE),IF(INDEX(Команды!$A$2:$AN$7500,MATCH(CS$3,Команды!$A$2:$A$7500,0),$E97+2)=Команды!$AJ$10,TRUE,FALSE),IF(INDEX(Команды!$A$2:$AN$7500,MATCH(CS$3,Команды!$A$2:$A$7500,0),$E97+2)=Команды!$AJ$11,TRUE,FALSE),IF(INDEX(Команды!$A$2:$AN$7500,MATCH(CS$3,Команды!$A$2:$A$7500,0),$E97+2)=Команды!$AJ$12,TRUE,FALSE),IF(INDEX(Команды!$A$2:$AN$7500,MATCH(CS$3,Команды!$A$2:$A$7500,0),$E97+2)=Команды!$AJ$13,TRUE,FALSE),IF(INDEX(Команды!$A$2:$AN$7500,MATCH(CS$3,Команды!$A$2:$A$7500,0),$E97+2)=Команды!$AJ$14,TRUE,FALSE),IF(INDEX(Команды!$A$2:$AN$7500,MATCH(CS$3,Команды!$A$2:$A$7500,0),$E97+2)=Команды!$AJ$15,TRUE,FALSE),IF(INDEX(Команды!$A$2:$AN$7500,MATCH(CS$3,Команды!$A$2:$A$7500,0),$E97+2)=Команды!$AJ$16,TRUE,FALSE),IF(INDEX(Команды!$A$2:$AN$7500,MATCH(CS$3,Команды!$A$2:$A$7500,0),$E97+2)=Команды!$AJ$17,TRUE,FALSE),IF(INDEX(Команды!$A$2:$AN$7500,MATCH(CS$3,Команды!$A$2:$A$7500,0),$E97+2)=Команды!$AJ$18,TRUE,FALSE),IF(INDEX(Команды!$A$2:$AN$7500,MATCH(CS$3,Команды!$A$2:$A$7500,0),$E97+2)=Команды!$AJ$19,TRUE,FALSE)),INDEX(Команды!$AJ$2:$AL$19,MATCH(INDEX(Команды!$A$2:$AN$7500,MATCH(CS$3,Команды!$A$2:$A$7500,0),$E97+2),Команды!$AJ$2:$AJ$19,0),3),0)</f>
        <v>0</v>
      </c>
      <c r="CU97" s="342"/>
    </row>
    <row r="98" spans="1:99" s="2" customFormat="1" ht="21.95" customHeight="1" x14ac:dyDescent="0.3">
      <c r="A98" s="251">
        <v>93</v>
      </c>
      <c r="B98" s="2" t="e">
        <f>VLOOKUP(A98,'Список КК'!A:F,6,TRUE)</f>
        <v>#N/A</v>
      </c>
      <c r="C98" s="4">
        <f>VLOOKUP(A98,'Список КК'!A:B,2,TRUE)</f>
        <v>0</v>
      </c>
      <c r="D98" s="203">
        <f>VLOOKUP(A98,'Список КК'!A:D,4,TRUE)</f>
        <v>0</v>
      </c>
      <c r="E98" s="4">
        <f>VLOOKUP(A98,'Список КК'!A:C,3,TRUE)</f>
        <v>0</v>
      </c>
      <c r="F98" s="220">
        <f>VLOOKUP(A98,'Список КК'!A:E,5,TRUE)</f>
        <v>0</v>
      </c>
      <c r="G98" s="174">
        <f>IF(OR(IF(INDEX(Команды!$A$2:$AN$7500,MATCH(G$3,Команды!$A$2:$A$7500,0),$E98+2)=Команды!$AJ$2,TRUE,FALSE),IF(INDEX(Команды!$A$2:$AN$7500,MATCH(G$3,Команды!$A$2:$A$7500,0),$E98+2)=Команды!$AJ$3,TRUE,FALSE),IF(INDEX(Команды!$A$2:$AN$7500,MATCH(G$3,Команды!$A$2:$A$7500,0),$E98+2)=Команды!$AJ$4,TRUE,FALSE),IF(INDEX(Команды!$A$2:$AN$7500,MATCH(G$3,Команды!$A$2:$A$7500,0),$E98+2)=Команды!$AJ$5,TRUE,FALSE),IF(INDEX(Команды!$A$2:$AN$7500,MATCH(G$3,Команды!$A$2:$A$7500,0),$E98+2)=Команды!$AJ$6,TRUE,FALSE),IF(INDEX(Команды!$A$2:$AN$7500,MATCH(G$3,Команды!$A$2:$A$7500,0),$E98+2)=Команды!$AJ$7,TRUE,FALSE),IF(INDEX(Команды!$A$2:$AN$7500,MATCH(G$3,Команды!$A$2:$A$7500,0),$E98+2)=Команды!$AJ$8,TRUE,FALSE),IF(INDEX(Команды!$A$2:$AN$7500,MATCH(G$3,Команды!$A$2:$A$7500,0),$E98+2)=Команды!$AJ$9,TRUE,FALSE),IF(INDEX(Команды!$A$2:$AN$7500,MATCH(G$3,Команды!$A$2:$A$7500,0),$E98+2)=Команды!$AJ$10,TRUE,FALSE),IF(INDEX(Команды!$A$2:$AN$7500,MATCH(G$3,Команды!$A$2:$A$7500,0),$E98+2)=Команды!$AJ$11,TRUE,FALSE),IF(INDEX(Команды!$A$2:$AN$7500,MATCH(G$3,Команды!$A$2:$A$7500,0),$E98+2)=Команды!$AJ$12,TRUE,FALSE),IF(INDEX(Команды!$A$2:$AN$7500,MATCH(G$3,Команды!$A$2:$A$7500,0),$E98+2)=Команды!$AJ$13,TRUE,FALSE),IF(INDEX(Команды!$A$2:$AN$7500,MATCH(G$3,Команды!$A$2:$A$7500,0),$E98+2)=Команды!$AJ$14,TRUE,FALSE),IF(INDEX(Команды!$A$2:$AN$7500,MATCH(G$3,Команды!$A$2:$A$7500,0),$E98+2)=Команды!$AJ$15,TRUE,FALSE),IF(INDEX(Команды!$A$2:$AN$7500,MATCH(G$3,Команды!$A$2:$A$7500,0),$E98+2)=Команды!$AJ$16,TRUE,FALSE),,IF(INDEX(Команды!$A$2:$AN$7500,MATCH(G$3,Команды!$A$2:$A$7500,0),$E98+2)=Команды!$AJ$17,TRUE,FALSE),,IF(INDEX(Команды!$A$2:$AN$7500,MATCH(G$3,Команды!$A$2:$A$7500,0),$E98+2)=Команды!$AJ$18,TRUE,FALSE),,IF(INDEX(Команды!$A$2:$AN$7500,MATCH(G$3,Команды!$A$2:$A$7500,0),$E98+2)=Команды!$AJ$19,TRUE,FALSE)),INDEX(Команды!$AJ$2:$AK$19,MATCH(INDEX(Команды!$A$2:$AN$7500,MATCH(G$3,Команды!$A$2:$A$7500,0),$E98+2),Команды!$AJ$2:$AJ$19,0),2),0)</f>
        <v>0</v>
      </c>
      <c r="H98" s="175">
        <f>IF(OR(IF(INDEX(Команды!$A$2:$AN$7500,MATCH(G$3,Команды!$A$2:$A$7500,0),$E98+2)=Команды!$AJ$2,TRUE,FALSE),IF(INDEX(Команды!$A$2:$AN$7500,MATCH(G$3,Команды!$A$2:$A$7500,0),$E98+2)=Команды!$AJ$3,TRUE,FALSE),IF(INDEX(Команды!$A$2:$AN$7500,MATCH(G$3,Команды!$A$2:$A$7500,0),$E98+2)=Команды!$AJ$4,TRUE,FALSE),IF(INDEX(Команды!$A$2:$AN$7500,MATCH(G$3,Команды!$A$2:$A$7500,0),$E98+2)=Команды!$AJ$5,TRUE,FALSE),IF(INDEX(Команды!$A$2:$AN$7500,MATCH(G$3,Команды!$A$2:$A$7500,0),$E98+2)=Команды!$AJ$6,TRUE,FALSE),IF(INDEX(Команды!$A$2:$AN$7500,MATCH(G$3,Команды!$A$2:$A$7500,0),$E98+2)=Команды!$AJ$7,TRUE,FALSE),IF(INDEX(Команды!$A$2:$AN$7500,MATCH(G$3,Команды!$A$2:$A$7500,0),$E98+2)=Команды!$AJ$8,TRUE,FALSE),IF(INDEX(Команды!$A$2:$AN$7500,MATCH(G$3,Команды!$A$2:$A$7500,0),$E98+2)=Команды!$AJ$9,TRUE,FALSE),IF(INDEX(Команды!$A$2:$AN$7500,MATCH(G$3,Команды!$A$2:$A$7500,0),$E98+2)=Команды!$AJ$10,TRUE,FALSE),IF(INDEX(Команды!$A$2:$AN$7500,MATCH(G$3,Команды!$A$2:$A$7500,0),$E98+2)=Команды!$AJ$11,TRUE,FALSE),IF(INDEX(Команды!$A$2:$AN$7500,MATCH(G$3,Команды!$A$2:$A$7500,0),$E98+2)=Команды!$AJ$12,TRUE,FALSE),IF(INDEX(Команды!$A$2:$AN$7500,MATCH(G$3,Команды!$A$2:$A$7500,0),$E98+2)=Команды!$AJ$13,TRUE,FALSE),IF(INDEX(Команды!$A$2:$AN$7500,MATCH(G$3,Команды!$A$2:$A$7500,0),$E98+2)=Команды!$AJ$14,TRUE,FALSE),IF(INDEX(Команды!$A$2:$AN$7500,MATCH(G$3,Команды!$A$2:$A$7500,0),$E98+2)=Команды!$AJ$15,TRUE,FALSE),IF(INDEX(Команды!$A$2:$AN$7500,MATCH(G$3,Команды!$A$2:$A$7500,0),$E98+2)=Команды!$AJ$16,TRUE,FALSE),IF(INDEX(Команды!$A$2:$AN$7500,MATCH(G$3,Команды!$A$2:$A$7500,0),$E98+2)=Команды!$AJ$17,TRUE,FALSE),IF(INDEX(Команды!$A$2:$AN$7500,MATCH(G$3,Команды!$A$2:$A$7500,0),$E98+2)=Команды!$AJ$18,TRUE,FALSE),IF(INDEX(Команды!$A$2:$AN$7500,MATCH(G$3,Команды!$A$2:$A$7500,0),$E98+2)=Команды!$AJ$19,TRUE,FALSE)),INDEX(Команды!$AJ$2:$AL$19,MATCH(INDEX(Команды!$A$2:$AN$7500,MATCH(G$3,Команды!$A$2:$A$7500,0),$E98+2),Команды!$AJ$2:$AJ$19,0),3),0)</f>
        <v>0</v>
      </c>
      <c r="I98" s="342"/>
      <c r="J98" s="174">
        <f>IF(OR(IF(INDEX(Команды!$A$2:$AN$7500,MATCH(J$3,Команды!$A$2:$A$7500,0),$E98+2)=Команды!$AJ$2,TRUE,FALSE),IF(INDEX(Команды!$A$2:$AN$7500,MATCH(J$3,Команды!$A$2:$A$7500,0),$E98+2)=Команды!$AJ$3,TRUE,FALSE),IF(INDEX(Команды!$A$2:$AN$7500,MATCH(J$3,Команды!$A$2:$A$7500,0),$E98+2)=Команды!$AJ$4,TRUE,FALSE),IF(INDEX(Команды!$A$2:$AN$7500,MATCH(J$3,Команды!$A$2:$A$7500,0),$E98+2)=Команды!$AJ$5,TRUE,FALSE),IF(INDEX(Команды!$A$2:$AN$7500,MATCH(J$3,Команды!$A$2:$A$7500,0),$E98+2)=Команды!$AJ$6,TRUE,FALSE),IF(INDEX(Команды!$A$2:$AN$7500,MATCH(J$3,Команды!$A$2:$A$7500,0),$E98+2)=Команды!$AJ$7,TRUE,FALSE),IF(INDEX(Команды!$A$2:$AN$7500,MATCH(J$3,Команды!$A$2:$A$7500,0),$E98+2)=Команды!$AJ$8,TRUE,FALSE),IF(INDEX(Команды!$A$2:$AN$7500,MATCH(J$3,Команды!$A$2:$A$7500,0),$E98+2)=Команды!$AJ$9,TRUE,FALSE),IF(INDEX(Команды!$A$2:$AN$7500,MATCH(J$3,Команды!$A$2:$A$7500,0),$E98+2)=Команды!$AJ$10,TRUE,FALSE),IF(INDEX(Команды!$A$2:$AN$7500,MATCH(J$3,Команды!$A$2:$A$7500,0),$E98+2)=Команды!$AJ$11,TRUE,FALSE),IF(INDEX(Команды!$A$2:$AN$7500,MATCH(J$3,Команды!$A$2:$A$7500,0),$E98+2)=Команды!$AJ$12,TRUE,FALSE),IF(INDEX(Команды!$A$2:$AN$7500,MATCH(J$3,Команды!$A$2:$A$7500,0),$E98+2)=Команды!$AJ$13,TRUE,FALSE),IF(INDEX(Команды!$A$2:$AN$7500,MATCH(J$3,Команды!$A$2:$A$7500,0),$E98+2)=Команды!$AJ$14,TRUE,FALSE),IF(INDEX(Команды!$A$2:$AN$7500,MATCH(J$3,Команды!$A$2:$A$7500,0),$E98+2)=Команды!$AJ$15,TRUE,FALSE),IF(INDEX(Команды!$A$2:$AN$7500,MATCH(J$3,Команды!$A$2:$A$7500,0),$E98+2)=Команды!$AJ$16,TRUE,FALSE),,IF(INDEX(Команды!$A$2:$AN$7500,MATCH(J$3,Команды!$A$2:$A$7500,0),$E98+2)=Команды!$AJ$17,TRUE,FALSE),,IF(INDEX(Команды!$A$2:$AN$7500,MATCH(J$3,Команды!$A$2:$A$7500,0),$E98+2)=Команды!$AJ$18,TRUE,FALSE),,IF(INDEX(Команды!$A$2:$AN$7500,MATCH(J$3,Команды!$A$2:$A$7500,0),$E98+2)=Команды!$AJ$19,TRUE,FALSE)),INDEX(Команды!$AJ$2:$AK$19,MATCH(INDEX(Команды!$A$2:$AN$7500,MATCH(J$3,Команды!$A$2:$A$7500,0),$E98+2),Команды!$AJ$2:$AJ$19,0),2),0)</f>
        <v>0</v>
      </c>
      <c r="K98" s="175">
        <f>IF(OR(IF(INDEX(Команды!$A$2:$AN$7500,MATCH(J$3,Команды!$A$2:$A$7500,0),$E98+2)=Команды!$AJ$2,TRUE,FALSE),IF(INDEX(Команды!$A$2:$AN$7500,MATCH(J$3,Команды!$A$2:$A$7500,0),$E98+2)=Команды!$AJ$3,TRUE,FALSE),IF(INDEX(Команды!$A$2:$AN$7500,MATCH(J$3,Команды!$A$2:$A$7500,0),$E98+2)=Команды!$AJ$4,TRUE,FALSE),IF(INDEX(Команды!$A$2:$AN$7500,MATCH(J$3,Команды!$A$2:$A$7500,0),$E98+2)=Команды!$AJ$5,TRUE,FALSE),IF(INDEX(Команды!$A$2:$AN$7500,MATCH(J$3,Команды!$A$2:$A$7500,0),$E98+2)=Команды!$AJ$6,TRUE,FALSE),IF(INDEX(Команды!$A$2:$AN$7500,MATCH(J$3,Команды!$A$2:$A$7500,0),$E98+2)=Команды!$AJ$7,TRUE,FALSE),IF(INDEX(Команды!$A$2:$AN$7500,MATCH(J$3,Команды!$A$2:$A$7500,0),$E98+2)=Команды!$AJ$8,TRUE,FALSE),IF(INDEX(Команды!$A$2:$AN$7500,MATCH(J$3,Команды!$A$2:$A$7500,0),$E98+2)=Команды!$AJ$9,TRUE,FALSE),IF(INDEX(Команды!$A$2:$AN$7500,MATCH(J$3,Команды!$A$2:$A$7500,0),$E98+2)=Команды!$AJ$10,TRUE,FALSE),IF(INDEX(Команды!$A$2:$AN$7500,MATCH(J$3,Команды!$A$2:$A$7500,0),$E98+2)=Команды!$AJ$11,TRUE,FALSE),IF(INDEX(Команды!$A$2:$AN$7500,MATCH(J$3,Команды!$A$2:$A$7500,0),$E98+2)=Команды!$AJ$12,TRUE,FALSE),IF(INDEX(Команды!$A$2:$AN$7500,MATCH(J$3,Команды!$A$2:$A$7500,0),$E98+2)=Команды!$AJ$13,TRUE,FALSE),IF(INDEX(Команды!$A$2:$AN$7500,MATCH(J$3,Команды!$A$2:$A$7500,0),$E98+2)=Команды!$AJ$14,TRUE,FALSE),IF(INDEX(Команды!$A$2:$AN$7500,MATCH(J$3,Команды!$A$2:$A$7500,0),$E98+2)=Команды!$AJ$15,TRUE,FALSE),IF(INDEX(Команды!$A$2:$AN$7500,MATCH(J$3,Команды!$A$2:$A$7500,0),$E98+2)=Команды!$AJ$16,TRUE,FALSE),IF(INDEX(Команды!$A$2:$AN$7500,MATCH(J$3,Команды!$A$2:$A$7500,0),$E98+2)=Команды!$AJ$17,TRUE,FALSE),IF(INDEX(Команды!$A$2:$AN$7500,MATCH(J$3,Команды!$A$2:$A$7500,0),$E98+2)=Команды!$AJ$18,TRUE,FALSE),IF(INDEX(Команды!$A$2:$AN$7500,MATCH(J$3,Команды!$A$2:$A$7500,0),$E98+2)=Команды!$AJ$19,TRUE,FALSE)),INDEX(Команды!$AJ$2:$AL$19,MATCH(INDEX(Команды!$A$2:$AN$7500,MATCH(J$3,Команды!$A$2:$A$7500,0),$E98+2),Команды!$AJ$2:$AJ$19,0),3),0)</f>
        <v>0</v>
      </c>
      <c r="L98" s="342"/>
      <c r="M98" s="174">
        <f>IF(OR(IF(INDEX(Команды!$A$2:$AN$7500,MATCH(M$3,Команды!$A$2:$A$7500,0),$E98+2)=Команды!$AJ$2,TRUE,FALSE),IF(INDEX(Команды!$A$2:$AN$7500,MATCH(M$3,Команды!$A$2:$A$7500,0),$E98+2)=Команды!$AJ$3,TRUE,FALSE),IF(INDEX(Команды!$A$2:$AN$7500,MATCH(M$3,Команды!$A$2:$A$7500,0),$E98+2)=Команды!$AJ$4,TRUE,FALSE),IF(INDEX(Команды!$A$2:$AN$7500,MATCH(M$3,Команды!$A$2:$A$7500,0),$E98+2)=Команды!$AJ$5,TRUE,FALSE),IF(INDEX(Команды!$A$2:$AN$7500,MATCH(M$3,Команды!$A$2:$A$7500,0),$E98+2)=Команды!$AJ$6,TRUE,FALSE),IF(INDEX(Команды!$A$2:$AN$7500,MATCH(M$3,Команды!$A$2:$A$7500,0),$E98+2)=Команды!$AJ$7,TRUE,FALSE),IF(INDEX(Команды!$A$2:$AN$7500,MATCH(M$3,Команды!$A$2:$A$7500,0),$E98+2)=Команды!$AJ$8,TRUE,FALSE),IF(INDEX(Команды!$A$2:$AN$7500,MATCH(M$3,Команды!$A$2:$A$7500,0),$E98+2)=Команды!$AJ$9,TRUE,FALSE),IF(INDEX(Команды!$A$2:$AN$7500,MATCH(M$3,Команды!$A$2:$A$7500,0),$E98+2)=Команды!$AJ$10,TRUE,FALSE),IF(INDEX(Команды!$A$2:$AN$7500,MATCH(M$3,Команды!$A$2:$A$7500,0),$E98+2)=Команды!$AJ$11,TRUE,FALSE),IF(INDEX(Команды!$A$2:$AN$7500,MATCH(M$3,Команды!$A$2:$A$7500,0),$E98+2)=Команды!$AJ$12,TRUE,FALSE),IF(INDEX(Команды!$A$2:$AN$7500,MATCH(M$3,Команды!$A$2:$A$7500,0),$E98+2)=Команды!$AJ$13,TRUE,FALSE),IF(INDEX(Команды!$A$2:$AN$7500,MATCH(M$3,Команды!$A$2:$A$7500,0),$E98+2)=Команды!$AJ$14,TRUE,FALSE),IF(INDEX(Команды!$A$2:$AN$7500,MATCH(M$3,Команды!$A$2:$A$7500,0),$E98+2)=Команды!$AJ$15,TRUE,FALSE),IF(INDEX(Команды!$A$2:$AN$7500,MATCH(M$3,Команды!$A$2:$A$7500,0),$E98+2)=Команды!$AJ$16,TRUE,FALSE),,IF(INDEX(Команды!$A$2:$AN$7500,MATCH(M$3,Команды!$A$2:$A$7500,0),$E98+2)=Команды!$AJ$17,TRUE,FALSE),,IF(INDEX(Команды!$A$2:$AN$7500,MATCH(M$3,Команды!$A$2:$A$7500,0),$E98+2)=Команды!$AJ$18,TRUE,FALSE),,IF(INDEX(Команды!$A$2:$AN$7500,MATCH(M$3,Команды!$A$2:$A$7500,0),$E98+2)=Команды!$AJ$19,TRUE,FALSE)),INDEX(Команды!$AJ$2:$AK$19,MATCH(INDEX(Команды!$A$2:$AN$7500,MATCH(M$3,Команды!$A$2:$A$7500,0),$E98+2),Команды!$AJ$2:$AJ$19,0),2),0)</f>
        <v>0</v>
      </c>
      <c r="N98" s="175">
        <f>IF(OR(IF(INDEX(Команды!$A$2:$AN$7500,MATCH(M$3,Команды!$A$2:$A$7500,0),$E98+2)=Команды!$AJ$2,TRUE,FALSE),IF(INDEX(Команды!$A$2:$AN$7500,MATCH(M$3,Команды!$A$2:$A$7500,0),$E98+2)=Команды!$AJ$3,TRUE,FALSE),IF(INDEX(Команды!$A$2:$AN$7500,MATCH(M$3,Команды!$A$2:$A$7500,0),$E98+2)=Команды!$AJ$4,TRUE,FALSE),IF(INDEX(Команды!$A$2:$AN$7500,MATCH(M$3,Команды!$A$2:$A$7500,0),$E98+2)=Команды!$AJ$5,TRUE,FALSE),IF(INDEX(Команды!$A$2:$AN$7500,MATCH(M$3,Команды!$A$2:$A$7500,0),$E98+2)=Команды!$AJ$6,TRUE,FALSE),IF(INDEX(Команды!$A$2:$AN$7500,MATCH(M$3,Команды!$A$2:$A$7500,0),$E98+2)=Команды!$AJ$7,TRUE,FALSE),IF(INDEX(Команды!$A$2:$AN$7500,MATCH(M$3,Команды!$A$2:$A$7500,0),$E98+2)=Команды!$AJ$8,TRUE,FALSE),IF(INDEX(Команды!$A$2:$AN$7500,MATCH(M$3,Команды!$A$2:$A$7500,0),$E98+2)=Команды!$AJ$9,TRUE,FALSE),IF(INDEX(Команды!$A$2:$AN$7500,MATCH(M$3,Команды!$A$2:$A$7500,0),$E98+2)=Команды!$AJ$10,TRUE,FALSE),IF(INDEX(Команды!$A$2:$AN$7500,MATCH(M$3,Команды!$A$2:$A$7500,0),$E98+2)=Команды!$AJ$11,TRUE,FALSE),IF(INDEX(Команды!$A$2:$AN$7500,MATCH(M$3,Команды!$A$2:$A$7500,0),$E98+2)=Команды!$AJ$12,TRUE,FALSE),IF(INDEX(Команды!$A$2:$AN$7500,MATCH(M$3,Команды!$A$2:$A$7500,0),$E98+2)=Команды!$AJ$13,TRUE,FALSE),IF(INDEX(Команды!$A$2:$AN$7500,MATCH(M$3,Команды!$A$2:$A$7500,0),$E98+2)=Команды!$AJ$14,TRUE,FALSE),IF(INDEX(Команды!$A$2:$AN$7500,MATCH(M$3,Команды!$A$2:$A$7500,0),$E98+2)=Команды!$AJ$15,TRUE,FALSE),IF(INDEX(Команды!$A$2:$AN$7500,MATCH(M$3,Команды!$A$2:$A$7500,0),$E98+2)=Команды!$AJ$16,TRUE,FALSE),IF(INDEX(Команды!$A$2:$AN$7500,MATCH(M$3,Команды!$A$2:$A$7500,0),$E98+2)=Команды!$AJ$17,TRUE,FALSE),IF(INDEX(Команды!$A$2:$AN$7500,MATCH(M$3,Команды!$A$2:$A$7500,0),$E98+2)=Команды!$AJ$18,TRUE,FALSE),IF(INDEX(Команды!$A$2:$AN$7500,MATCH(M$3,Команды!$A$2:$A$7500,0),$E98+2)=Команды!$AJ$19,TRUE,FALSE)),INDEX(Команды!$AJ$2:$AL$19,MATCH(INDEX(Команды!$A$2:$AN$7500,MATCH(M$3,Команды!$A$2:$A$7500,0),$E98+2),Команды!$AJ$2:$AJ$19,0),3),0)</f>
        <v>0</v>
      </c>
      <c r="O98" s="342"/>
      <c r="P98" s="174">
        <f>IF(OR(IF(INDEX(Команды!$A$2:$AN$7500,MATCH(P$3,Команды!$A$2:$A$7500,0),$E98+2)=Команды!$AJ$2,TRUE,FALSE),IF(INDEX(Команды!$A$2:$AN$7500,MATCH(P$3,Команды!$A$2:$A$7500,0),$E98+2)=Команды!$AJ$3,TRUE,FALSE),IF(INDEX(Команды!$A$2:$AN$7500,MATCH(P$3,Команды!$A$2:$A$7500,0),$E98+2)=Команды!$AJ$4,TRUE,FALSE),IF(INDEX(Команды!$A$2:$AN$7500,MATCH(P$3,Команды!$A$2:$A$7500,0),$E98+2)=Команды!$AJ$5,TRUE,FALSE),IF(INDEX(Команды!$A$2:$AN$7500,MATCH(P$3,Команды!$A$2:$A$7500,0),$E98+2)=Команды!$AJ$6,TRUE,FALSE),IF(INDEX(Команды!$A$2:$AN$7500,MATCH(P$3,Команды!$A$2:$A$7500,0),$E98+2)=Команды!$AJ$7,TRUE,FALSE),IF(INDEX(Команды!$A$2:$AN$7500,MATCH(P$3,Команды!$A$2:$A$7500,0),$E98+2)=Команды!$AJ$8,TRUE,FALSE),IF(INDEX(Команды!$A$2:$AN$7500,MATCH(P$3,Команды!$A$2:$A$7500,0),$E98+2)=Команды!$AJ$9,TRUE,FALSE),IF(INDEX(Команды!$A$2:$AN$7500,MATCH(P$3,Команды!$A$2:$A$7500,0),$E98+2)=Команды!$AJ$10,TRUE,FALSE),IF(INDEX(Команды!$A$2:$AN$7500,MATCH(P$3,Команды!$A$2:$A$7500,0),$E98+2)=Команды!$AJ$11,TRUE,FALSE),IF(INDEX(Команды!$A$2:$AN$7500,MATCH(P$3,Команды!$A$2:$A$7500,0),$E98+2)=Команды!$AJ$12,TRUE,FALSE),IF(INDEX(Команды!$A$2:$AN$7500,MATCH(P$3,Команды!$A$2:$A$7500,0),$E98+2)=Команды!$AJ$13,TRUE,FALSE),IF(INDEX(Команды!$A$2:$AN$7500,MATCH(P$3,Команды!$A$2:$A$7500,0),$E98+2)=Команды!$AJ$14,TRUE,FALSE),IF(INDEX(Команды!$A$2:$AN$7500,MATCH(P$3,Команды!$A$2:$A$7500,0),$E98+2)=Команды!$AJ$15,TRUE,FALSE),IF(INDEX(Команды!$A$2:$AN$7500,MATCH(P$3,Команды!$A$2:$A$7500,0),$E98+2)=Команды!$AJ$16,TRUE,FALSE),,IF(INDEX(Команды!$A$2:$AN$7500,MATCH(P$3,Команды!$A$2:$A$7500,0),$E98+2)=Команды!$AJ$17,TRUE,FALSE),,IF(INDEX(Команды!$A$2:$AN$7500,MATCH(P$3,Команды!$A$2:$A$7500,0),$E98+2)=Команды!$AJ$18,TRUE,FALSE),,IF(INDEX(Команды!$A$2:$AN$7500,MATCH(P$3,Команды!$A$2:$A$7500,0),$E98+2)=Команды!$AJ$19,TRUE,FALSE)),INDEX(Команды!$AJ$2:$AK$19,MATCH(INDEX(Команды!$A$2:$AN$7500,MATCH(P$3,Команды!$A$2:$A$7500,0),$E98+2),Команды!$AJ$2:$AJ$19,0),2),0)</f>
        <v>0</v>
      </c>
      <c r="Q98" s="175">
        <f>IF(OR(IF(INDEX(Команды!$A$2:$AN$7500,MATCH(P$3,Команды!$A$2:$A$7500,0),$E98+2)=Команды!$AJ$2,TRUE,FALSE),IF(INDEX(Команды!$A$2:$AN$7500,MATCH(P$3,Команды!$A$2:$A$7500,0),$E98+2)=Команды!$AJ$3,TRUE,FALSE),IF(INDEX(Команды!$A$2:$AN$7500,MATCH(P$3,Команды!$A$2:$A$7500,0),$E98+2)=Команды!$AJ$4,TRUE,FALSE),IF(INDEX(Команды!$A$2:$AN$7500,MATCH(P$3,Команды!$A$2:$A$7500,0),$E98+2)=Команды!$AJ$5,TRUE,FALSE),IF(INDEX(Команды!$A$2:$AN$7500,MATCH(P$3,Команды!$A$2:$A$7500,0),$E98+2)=Команды!$AJ$6,TRUE,FALSE),IF(INDEX(Команды!$A$2:$AN$7500,MATCH(P$3,Команды!$A$2:$A$7500,0),$E98+2)=Команды!$AJ$7,TRUE,FALSE),IF(INDEX(Команды!$A$2:$AN$7500,MATCH(P$3,Команды!$A$2:$A$7500,0),$E98+2)=Команды!$AJ$8,TRUE,FALSE),IF(INDEX(Команды!$A$2:$AN$7500,MATCH(P$3,Команды!$A$2:$A$7500,0),$E98+2)=Команды!$AJ$9,TRUE,FALSE),IF(INDEX(Команды!$A$2:$AN$7500,MATCH(P$3,Команды!$A$2:$A$7500,0),$E98+2)=Команды!$AJ$10,TRUE,FALSE),IF(INDEX(Команды!$A$2:$AN$7500,MATCH(P$3,Команды!$A$2:$A$7500,0),$E98+2)=Команды!$AJ$11,TRUE,FALSE),IF(INDEX(Команды!$A$2:$AN$7500,MATCH(P$3,Команды!$A$2:$A$7500,0),$E98+2)=Команды!$AJ$12,TRUE,FALSE),IF(INDEX(Команды!$A$2:$AN$7500,MATCH(P$3,Команды!$A$2:$A$7500,0),$E98+2)=Команды!$AJ$13,TRUE,FALSE),IF(INDEX(Команды!$A$2:$AN$7500,MATCH(P$3,Команды!$A$2:$A$7500,0),$E98+2)=Команды!$AJ$14,TRUE,FALSE),IF(INDEX(Команды!$A$2:$AN$7500,MATCH(P$3,Команды!$A$2:$A$7500,0),$E98+2)=Команды!$AJ$15,TRUE,FALSE),IF(INDEX(Команды!$A$2:$AN$7500,MATCH(P$3,Команды!$A$2:$A$7500,0),$E98+2)=Команды!$AJ$16,TRUE,FALSE),IF(INDEX(Команды!$A$2:$AN$7500,MATCH(P$3,Команды!$A$2:$A$7500,0),$E98+2)=Команды!$AJ$17,TRUE,FALSE),IF(INDEX(Команды!$A$2:$AN$7500,MATCH(P$3,Команды!$A$2:$A$7500,0),$E98+2)=Команды!$AJ$18,TRUE,FALSE),IF(INDEX(Команды!$A$2:$AN$7500,MATCH(P$3,Команды!$A$2:$A$7500,0),$E98+2)=Команды!$AJ$19,TRUE,FALSE)),INDEX(Команды!$AJ$2:$AL$19,MATCH(INDEX(Команды!$A$2:$AN$7500,MATCH(P$3,Команды!$A$2:$A$7500,0),$E98+2),Команды!$AJ$2:$AJ$19,0),3),0)</f>
        <v>0</v>
      </c>
      <c r="R98" s="342"/>
      <c r="S98" s="174">
        <f>IF(OR(IF(INDEX(Команды!$A$2:$AN$7500,MATCH(S$3,Команды!$A$2:$A$7500,0),$E98+2)=Команды!$AJ$2,TRUE,FALSE),IF(INDEX(Команды!$A$2:$AN$7500,MATCH(S$3,Команды!$A$2:$A$7500,0),$E98+2)=Команды!$AJ$3,TRUE,FALSE),IF(INDEX(Команды!$A$2:$AN$7500,MATCH(S$3,Команды!$A$2:$A$7500,0),$E98+2)=Команды!$AJ$4,TRUE,FALSE),IF(INDEX(Команды!$A$2:$AN$7500,MATCH(S$3,Команды!$A$2:$A$7500,0),$E98+2)=Команды!$AJ$5,TRUE,FALSE),IF(INDEX(Команды!$A$2:$AN$7500,MATCH(S$3,Команды!$A$2:$A$7500,0),$E98+2)=Команды!$AJ$6,TRUE,FALSE),IF(INDEX(Команды!$A$2:$AN$7500,MATCH(S$3,Команды!$A$2:$A$7500,0),$E98+2)=Команды!$AJ$7,TRUE,FALSE),IF(INDEX(Команды!$A$2:$AN$7500,MATCH(S$3,Команды!$A$2:$A$7500,0),$E98+2)=Команды!$AJ$8,TRUE,FALSE),IF(INDEX(Команды!$A$2:$AN$7500,MATCH(S$3,Команды!$A$2:$A$7500,0),$E98+2)=Команды!$AJ$9,TRUE,FALSE),IF(INDEX(Команды!$A$2:$AN$7500,MATCH(S$3,Команды!$A$2:$A$7500,0),$E98+2)=Команды!$AJ$10,TRUE,FALSE),IF(INDEX(Команды!$A$2:$AN$7500,MATCH(S$3,Команды!$A$2:$A$7500,0),$E98+2)=Команды!$AJ$11,TRUE,FALSE),IF(INDEX(Команды!$A$2:$AN$7500,MATCH(S$3,Команды!$A$2:$A$7500,0),$E98+2)=Команды!$AJ$12,TRUE,FALSE),IF(INDEX(Команды!$A$2:$AN$7500,MATCH(S$3,Команды!$A$2:$A$7500,0),$E98+2)=Команды!$AJ$13,TRUE,FALSE),IF(INDEX(Команды!$A$2:$AN$7500,MATCH(S$3,Команды!$A$2:$A$7500,0),$E98+2)=Команды!$AJ$14,TRUE,FALSE),IF(INDEX(Команды!$A$2:$AN$7500,MATCH(S$3,Команды!$A$2:$A$7500,0),$E98+2)=Команды!$AJ$15,TRUE,FALSE),IF(INDEX(Команды!$A$2:$AN$7500,MATCH(S$3,Команды!$A$2:$A$7500,0),$E98+2)=Команды!$AJ$16,TRUE,FALSE),,IF(INDEX(Команды!$A$2:$AN$7500,MATCH(S$3,Команды!$A$2:$A$7500,0),$E98+2)=Команды!$AJ$17,TRUE,FALSE),,IF(INDEX(Команды!$A$2:$AN$7500,MATCH(S$3,Команды!$A$2:$A$7500,0),$E98+2)=Команды!$AJ$18,TRUE,FALSE),,IF(INDEX(Команды!$A$2:$AN$7500,MATCH(S$3,Команды!$A$2:$A$7500,0),$E98+2)=Команды!$AJ$19,TRUE,FALSE)),INDEX(Команды!$AJ$2:$AK$19,MATCH(INDEX(Команды!$A$2:$AN$7500,MATCH(S$3,Команды!$A$2:$A$7500,0),$E98+2),Команды!$AJ$2:$AJ$19,0),2),0)</f>
        <v>0</v>
      </c>
      <c r="T98" s="175">
        <f>IF(OR(IF(INDEX(Команды!$A$2:$AN$7500,MATCH(S$3,Команды!$A$2:$A$7500,0),$E98+2)=Команды!$AJ$2,TRUE,FALSE),IF(INDEX(Команды!$A$2:$AN$7500,MATCH(S$3,Команды!$A$2:$A$7500,0),$E98+2)=Команды!$AJ$3,TRUE,FALSE),IF(INDEX(Команды!$A$2:$AN$7500,MATCH(S$3,Команды!$A$2:$A$7500,0),$E98+2)=Команды!$AJ$4,TRUE,FALSE),IF(INDEX(Команды!$A$2:$AN$7500,MATCH(S$3,Команды!$A$2:$A$7500,0),$E98+2)=Команды!$AJ$5,TRUE,FALSE),IF(INDEX(Команды!$A$2:$AN$7500,MATCH(S$3,Команды!$A$2:$A$7500,0),$E98+2)=Команды!$AJ$6,TRUE,FALSE),IF(INDEX(Команды!$A$2:$AN$7500,MATCH(S$3,Команды!$A$2:$A$7500,0),$E98+2)=Команды!$AJ$7,TRUE,FALSE),IF(INDEX(Команды!$A$2:$AN$7500,MATCH(S$3,Команды!$A$2:$A$7500,0),$E98+2)=Команды!$AJ$8,TRUE,FALSE),IF(INDEX(Команды!$A$2:$AN$7500,MATCH(S$3,Команды!$A$2:$A$7500,0),$E98+2)=Команды!$AJ$9,TRUE,FALSE),IF(INDEX(Команды!$A$2:$AN$7500,MATCH(S$3,Команды!$A$2:$A$7500,0),$E98+2)=Команды!$AJ$10,TRUE,FALSE),IF(INDEX(Команды!$A$2:$AN$7500,MATCH(S$3,Команды!$A$2:$A$7500,0),$E98+2)=Команды!$AJ$11,TRUE,FALSE),IF(INDEX(Команды!$A$2:$AN$7500,MATCH(S$3,Команды!$A$2:$A$7500,0),$E98+2)=Команды!$AJ$12,TRUE,FALSE),IF(INDEX(Команды!$A$2:$AN$7500,MATCH(S$3,Команды!$A$2:$A$7500,0),$E98+2)=Команды!$AJ$13,TRUE,FALSE),IF(INDEX(Команды!$A$2:$AN$7500,MATCH(S$3,Команды!$A$2:$A$7500,0),$E98+2)=Команды!$AJ$14,TRUE,FALSE),IF(INDEX(Команды!$A$2:$AN$7500,MATCH(S$3,Команды!$A$2:$A$7500,0),$E98+2)=Команды!$AJ$15,TRUE,FALSE),IF(INDEX(Команды!$A$2:$AN$7500,MATCH(S$3,Команды!$A$2:$A$7500,0),$E98+2)=Команды!$AJ$16,TRUE,FALSE),IF(INDEX(Команды!$A$2:$AN$7500,MATCH(S$3,Команды!$A$2:$A$7500,0),$E98+2)=Команды!$AJ$17,TRUE,FALSE),IF(INDEX(Команды!$A$2:$AN$7500,MATCH(S$3,Команды!$A$2:$A$7500,0),$E98+2)=Команды!$AJ$18,TRUE,FALSE),IF(INDEX(Команды!$A$2:$AN$7500,MATCH(S$3,Команды!$A$2:$A$7500,0),$E98+2)=Команды!$AJ$19,TRUE,FALSE)),INDEX(Команды!$AJ$2:$AL$19,MATCH(INDEX(Команды!$A$2:$AN$7500,MATCH(S$3,Команды!$A$2:$A$7500,0),$E98+2),Команды!$AJ$2:$AJ$19,0),3),0)</f>
        <v>0</v>
      </c>
      <c r="U98" s="342"/>
      <c r="V98" s="174">
        <f>IF(OR(IF(INDEX(Команды!$A$2:$AN$7500,MATCH(V$3,Команды!$A$2:$A$7500,0),$E98+2)=Команды!$AJ$2,TRUE,FALSE),IF(INDEX(Команды!$A$2:$AN$7500,MATCH(V$3,Команды!$A$2:$A$7500,0),$E98+2)=Команды!$AJ$3,TRUE,FALSE),IF(INDEX(Команды!$A$2:$AN$7500,MATCH(V$3,Команды!$A$2:$A$7500,0),$E98+2)=Команды!$AJ$4,TRUE,FALSE),IF(INDEX(Команды!$A$2:$AN$7500,MATCH(V$3,Команды!$A$2:$A$7500,0),$E98+2)=Команды!$AJ$5,TRUE,FALSE),IF(INDEX(Команды!$A$2:$AN$7500,MATCH(V$3,Команды!$A$2:$A$7500,0),$E98+2)=Команды!$AJ$6,TRUE,FALSE),IF(INDEX(Команды!$A$2:$AN$7500,MATCH(V$3,Команды!$A$2:$A$7500,0),$E98+2)=Команды!$AJ$7,TRUE,FALSE),IF(INDEX(Команды!$A$2:$AN$7500,MATCH(V$3,Команды!$A$2:$A$7500,0),$E98+2)=Команды!$AJ$8,TRUE,FALSE),IF(INDEX(Команды!$A$2:$AN$7500,MATCH(V$3,Команды!$A$2:$A$7500,0),$E98+2)=Команды!$AJ$9,TRUE,FALSE),IF(INDEX(Команды!$A$2:$AN$7500,MATCH(V$3,Команды!$A$2:$A$7500,0),$E98+2)=Команды!$AJ$10,TRUE,FALSE),IF(INDEX(Команды!$A$2:$AN$7500,MATCH(V$3,Команды!$A$2:$A$7500,0),$E98+2)=Команды!$AJ$11,TRUE,FALSE),IF(INDEX(Команды!$A$2:$AN$7500,MATCH(V$3,Команды!$A$2:$A$7500,0),$E98+2)=Команды!$AJ$12,TRUE,FALSE),IF(INDEX(Команды!$A$2:$AN$7500,MATCH(V$3,Команды!$A$2:$A$7500,0),$E98+2)=Команды!$AJ$13,TRUE,FALSE),IF(INDEX(Команды!$A$2:$AN$7500,MATCH(V$3,Команды!$A$2:$A$7500,0),$E98+2)=Команды!$AJ$14,TRUE,FALSE),IF(INDEX(Команды!$A$2:$AN$7500,MATCH(V$3,Команды!$A$2:$A$7500,0),$E98+2)=Команды!$AJ$15,TRUE,FALSE),IF(INDEX(Команды!$A$2:$AN$7500,MATCH(V$3,Команды!$A$2:$A$7500,0),$E98+2)=Команды!$AJ$16,TRUE,FALSE),,IF(INDEX(Команды!$A$2:$AN$7500,MATCH(V$3,Команды!$A$2:$A$7500,0),$E98+2)=Команды!$AJ$17,TRUE,FALSE),,IF(INDEX(Команды!$A$2:$AN$7500,MATCH(V$3,Команды!$A$2:$A$7500,0),$E98+2)=Команды!$AJ$18,TRUE,FALSE),,IF(INDEX(Команды!$A$2:$AN$7500,MATCH(V$3,Команды!$A$2:$A$7500,0),$E98+2)=Команды!$AJ$19,TRUE,FALSE)),INDEX(Команды!$AJ$2:$AK$19,MATCH(INDEX(Команды!$A$2:$AN$7500,MATCH(V$3,Команды!$A$2:$A$7500,0),$E98+2),Команды!$AJ$2:$AJ$19,0),2),0)</f>
        <v>0</v>
      </c>
      <c r="W98" s="175">
        <f>IF(OR(IF(INDEX(Команды!$A$2:$AN$7500,MATCH(V$3,Команды!$A$2:$A$7500,0),$E98+2)=Команды!$AJ$2,TRUE,FALSE),IF(INDEX(Команды!$A$2:$AN$7500,MATCH(V$3,Команды!$A$2:$A$7500,0),$E98+2)=Команды!$AJ$3,TRUE,FALSE),IF(INDEX(Команды!$A$2:$AN$7500,MATCH(V$3,Команды!$A$2:$A$7500,0),$E98+2)=Команды!$AJ$4,TRUE,FALSE),IF(INDEX(Команды!$A$2:$AN$7500,MATCH(V$3,Команды!$A$2:$A$7500,0),$E98+2)=Команды!$AJ$5,TRUE,FALSE),IF(INDEX(Команды!$A$2:$AN$7500,MATCH(V$3,Команды!$A$2:$A$7500,0),$E98+2)=Команды!$AJ$6,TRUE,FALSE),IF(INDEX(Команды!$A$2:$AN$7500,MATCH(V$3,Команды!$A$2:$A$7500,0),$E98+2)=Команды!$AJ$7,TRUE,FALSE),IF(INDEX(Команды!$A$2:$AN$7500,MATCH(V$3,Команды!$A$2:$A$7500,0),$E98+2)=Команды!$AJ$8,TRUE,FALSE),IF(INDEX(Команды!$A$2:$AN$7500,MATCH(V$3,Команды!$A$2:$A$7500,0),$E98+2)=Команды!$AJ$9,TRUE,FALSE),IF(INDEX(Команды!$A$2:$AN$7500,MATCH(V$3,Команды!$A$2:$A$7500,0),$E98+2)=Команды!$AJ$10,TRUE,FALSE),IF(INDEX(Команды!$A$2:$AN$7500,MATCH(V$3,Команды!$A$2:$A$7500,0),$E98+2)=Команды!$AJ$11,TRUE,FALSE),IF(INDEX(Команды!$A$2:$AN$7500,MATCH(V$3,Команды!$A$2:$A$7500,0),$E98+2)=Команды!$AJ$12,TRUE,FALSE),IF(INDEX(Команды!$A$2:$AN$7500,MATCH(V$3,Команды!$A$2:$A$7500,0),$E98+2)=Команды!$AJ$13,TRUE,FALSE),IF(INDEX(Команды!$A$2:$AN$7500,MATCH(V$3,Команды!$A$2:$A$7500,0),$E98+2)=Команды!$AJ$14,TRUE,FALSE),IF(INDEX(Команды!$A$2:$AN$7500,MATCH(V$3,Команды!$A$2:$A$7500,0),$E98+2)=Команды!$AJ$15,TRUE,FALSE),IF(INDEX(Команды!$A$2:$AN$7500,MATCH(V$3,Команды!$A$2:$A$7500,0),$E98+2)=Команды!$AJ$16,TRUE,FALSE),IF(INDEX(Команды!$A$2:$AN$7500,MATCH(V$3,Команды!$A$2:$A$7500,0),$E98+2)=Команды!$AJ$17,TRUE,FALSE),IF(INDEX(Команды!$A$2:$AN$7500,MATCH(V$3,Команды!$A$2:$A$7500,0),$E98+2)=Команды!$AJ$18,TRUE,FALSE),IF(INDEX(Команды!$A$2:$AN$7500,MATCH(V$3,Команды!$A$2:$A$7500,0),$E98+2)=Команды!$AJ$19,TRUE,FALSE)),INDEX(Команды!$AJ$2:$AL$19,MATCH(INDEX(Команды!$A$2:$AN$7500,MATCH(V$3,Команды!$A$2:$A$7500,0),$E98+2),Команды!$AJ$2:$AJ$19,0),3),0)</f>
        <v>0</v>
      </c>
      <c r="X98" s="342"/>
      <c r="Y98" s="174">
        <f>IF(OR(IF(INDEX(Команды!$A$2:$AN$7500,MATCH(Y$3,Команды!$A$2:$A$7500,0),$E98+2)=Команды!$AJ$2,TRUE,FALSE),IF(INDEX(Команды!$A$2:$AN$7500,MATCH(Y$3,Команды!$A$2:$A$7500,0),$E98+2)=Команды!$AJ$3,TRUE,FALSE),IF(INDEX(Команды!$A$2:$AN$7500,MATCH(Y$3,Команды!$A$2:$A$7500,0),$E98+2)=Команды!$AJ$4,TRUE,FALSE),IF(INDEX(Команды!$A$2:$AN$7500,MATCH(Y$3,Команды!$A$2:$A$7500,0),$E98+2)=Команды!$AJ$5,TRUE,FALSE),IF(INDEX(Команды!$A$2:$AN$7500,MATCH(Y$3,Команды!$A$2:$A$7500,0),$E98+2)=Команды!$AJ$6,TRUE,FALSE),IF(INDEX(Команды!$A$2:$AN$7500,MATCH(Y$3,Команды!$A$2:$A$7500,0),$E98+2)=Команды!$AJ$7,TRUE,FALSE),IF(INDEX(Команды!$A$2:$AN$7500,MATCH(Y$3,Команды!$A$2:$A$7500,0),$E98+2)=Команды!$AJ$8,TRUE,FALSE),IF(INDEX(Команды!$A$2:$AN$7500,MATCH(Y$3,Команды!$A$2:$A$7500,0),$E98+2)=Команды!$AJ$9,TRUE,FALSE),IF(INDEX(Команды!$A$2:$AN$7500,MATCH(Y$3,Команды!$A$2:$A$7500,0),$E98+2)=Команды!$AJ$10,TRUE,FALSE),IF(INDEX(Команды!$A$2:$AN$7500,MATCH(Y$3,Команды!$A$2:$A$7500,0),$E98+2)=Команды!$AJ$11,TRUE,FALSE),IF(INDEX(Команды!$A$2:$AN$7500,MATCH(Y$3,Команды!$A$2:$A$7500,0),$E98+2)=Команды!$AJ$12,TRUE,FALSE),IF(INDEX(Команды!$A$2:$AN$7500,MATCH(Y$3,Команды!$A$2:$A$7500,0),$E98+2)=Команды!$AJ$13,TRUE,FALSE),IF(INDEX(Команды!$A$2:$AN$7500,MATCH(Y$3,Команды!$A$2:$A$7500,0),$E98+2)=Команды!$AJ$14,TRUE,FALSE),IF(INDEX(Команды!$A$2:$AN$7500,MATCH(Y$3,Команды!$A$2:$A$7500,0),$E98+2)=Команды!$AJ$15,TRUE,FALSE),IF(INDEX(Команды!$A$2:$AN$7500,MATCH(Y$3,Команды!$A$2:$A$7500,0),$E98+2)=Команды!$AJ$16,TRUE,FALSE),,IF(INDEX(Команды!$A$2:$AN$7500,MATCH(Y$3,Команды!$A$2:$A$7500,0),$E98+2)=Команды!$AJ$17,TRUE,FALSE),,IF(INDEX(Команды!$A$2:$AN$7500,MATCH(Y$3,Команды!$A$2:$A$7500,0),$E98+2)=Команды!$AJ$18,TRUE,FALSE),,IF(INDEX(Команды!$A$2:$AN$7500,MATCH(Y$3,Команды!$A$2:$A$7500,0),$E98+2)=Команды!$AJ$19,TRUE,FALSE)),INDEX(Команды!$AJ$2:$AK$19,MATCH(INDEX(Команды!$A$2:$AN$7500,MATCH(Y$3,Команды!$A$2:$A$7500,0),$E98+2),Команды!$AJ$2:$AJ$19,0),2),0)</f>
        <v>0</v>
      </c>
      <c r="Z98" s="175">
        <f>IF(OR(IF(INDEX(Команды!$A$2:$AN$7500,MATCH(Y$3,Команды!$A$2:$A$7500,0),$E98+2)=Команды!$AJ$2,TRUE,FALSE),IF(INDEX(Команды!$A$2:$AN$7500,MATCH(Y$3,Команды!$A$2:$A$7500,0),$E98+2)=Команды!$AJ$3,TRUE,FALSE),IF(INDEX(Команды!$A$2:$AN$7500,MATCH(Y$3,Команды!$A$2:$A$7500,0),$E98+2)=Команды!$AJ$4,TRUE,FALSE),IF(INDEX(Команды!$A$2:$AN$7500,MATCH(Y$3,Команды!$A$2:$A$7500,0),$E98+2)=Команды!$AJ$5,TRUE,FALSE),IF(INDEX(Команды!$A$2:$AN$7500,MATCH(Y$3,Команды!$A$2:$A$7500,0),$E98+2)=Команды!$AJ$6,TRUE,FALSE),IF(INDEX(Команды!$A$2:$AN$7500,MATCH(Y$3,Команды!$A$2:$A$7500,0),$E98+2)=Команды!$AJ$7,TRUE,FALSE),IF(INDEX(Команды!$A$2:$AN$7500,MATCH(Y$3,Команды!$A$2:$A$7500,0),$E98+2)=Команды!$AJ$8,TRUE,FALSE),IF(INDEX(Команды!$A$2:$AN$7500,MATCH(Y$3,Команды!$A$2:$A$7500,0),$E98+2)=Команды!$AJ$9,TRUE,FALSE),IF(INDEX(Команды!$A$2:$AN$7500,MATCH(Y$3,Команды!$A$2:$A$7500,0),$E98+2)=Команды!$AJ$10,TRUE,FALSE),IF(INDEX(Команды!$A$2:$AN$7500,MATCH(Y$3,Команды!$A$2:$A$7500,0),$E98+2)=Команды!$AJ$11,TRUE,FALSE),IF(INDEX(Команды!$A$2:$AN$7500,MATCH(Y$3,Команды!$A$2:$A$7500,0),$E98+2)=Команды!$AJ$12,TRUE,FALSE),IF(INDEX(Команды!$A$2:$AN$7500,MATCH(Y$3,Команды!$A$2:$A$7500,0),$E98+2)=Команды!$AJ$13,TRUE,FALSE),IF(INDEX(Команды!$A$2:$AN$7500,MATCH(Y$3,Команды!$A$2:$A$7500,0),$E98+2)=Команды!$AJ$14,TRUE,FALSE),IF(INDEX(Команды!$A$2:$AN$7500,MATCH(Y$3,Команды!$A$2:$A$7500,0),$E98+2)=Команды!$AJ$15,TRUE,FALSE),IF(INDEX(Команды!$A$2:$AN$7500,MATCH(Y$3,Команды!$A$2:$A$7500,0),$E98+2)=Команды!$AJ$16,TRUE,FALSE),IF(INDEX(Команды!$A$2:$AN$7500,MATCH(Y$3,Команды!$A$2:$A$7500,0),$E98+2)=Команды!$AJ$17,TRUE,FALSE),IF(INDEX(Команды!$A$2:$AN$7500,MATCH(Y$3,Команды!$A$2:$A$7500,0),$E98+2)=Команды!$AJ$18,TRUE,FALSE),IF(INDEX(Команды!$A$2:$AN$7500,MATCH(Y$3,Команды!$A$2:$A$7500,0),$E98+2)=Команды!$AJ$19,TRUE,FALSE)),INDEX(Команды!$AJ$2:$AL$19,MATCH(INDEX(Команды!$A$2:$AN$7500,MATCH(Y$3,Команды!$A$2:$A$7500,0),$E98+2),Команды!$AJ$2:$AJ$19,0),3),0)</f>
        <v>0</v>
      </c>
      <c r="AA98" s="342"/>
      <c r="AB98" s="174">
        <f>IF(OR(IF(INDEX(Команды!$A$2:$AN$7500,MATCH(AB$3,Команды!$A$2:$A$7500,0),$E98+2)=Команды!$AJ$2,TRUE,FALSE),IF(INDEX(Команды!$A$2:$AN$7500,MATCH(AB$3,Команды!$A$2:$A$7500,0),$E98+2)=Команды!$AJ$3,TRUE,FALSE),IF(INDEX(Команды!$A$2:$AN$7500,MATCH(AB$3,Команды!$A$2:$A$7500,0),$E98+2)=Команды!$AJ$4,TRUE,FALSE),IF(INDEX(Команды!$A$2:$AN$7500,MATCH(AB$3,Команды!$A$2:$A$7500,0),$E98+2)=Команды!$AJ$5,TRUE,FALSE),IF(INDEX(Команды!$A$2:$AN$7500,MATCH(AB$3,Команды!$A$2:$A$7500,0),$E98+2)=Команды!$AJ$6,TRUE,FALSE),IF(INDEX(Команды!$A$2:$AN$7500,MATCH(AB$3,Команды!$A$2:$A$7500,0),$E98+2)=Команды!$AJ$7,TRUE,FALSE),IF(INDEX(Команды!$A$2:$AN$7500,MATCH(AB$3,Команды!$A$2:$A$7500,0),$E98+2)=Команды!$AJ$8,TRUE,FALSE),IF(INDEX(Команды!$A$2:$AN$7500,MATCH(AB$3,Команды!$A$2:$A$7500,0),$E98+2)=Команды!$AJ$9,TRUE,FALSE),IF(INDEX(Команды!$A$2:$AN$7500,MATCH(AB$3,Команды!$A$2:$A$7500,0),$E98+2)=Команды!$AJ$10,TRUE,FALSE),IF(INDEX(Команды!$A$2:$AN$7500,MATCH(AB$3,Команды!$A$2:$A$7500,0),$E98+2)=Команды!$AJ$11,TRUE,FALSE),IF(INDEX(Команды!$A$2:$AN$7500,MATCH(AB$3,Команды!$A$2:$A$7500,0),$E98+2)=Команды!$AJ$12,TRUE,FALSE),IF(INDEX(Команды!$A$2:$AN$7500,MATCH(AB$3,Команды!$A$2:$A$7500,0),$E98+2)=Команды!$AJ$13,TRUE,FALSE),IF(INDEX(Команды!$A$2:$AN$7500,MATCH(AB$3,Команды!$A$2:$A$7500,0),$E98+2)=Команды!$AJ$14,TRUE,FALSE),IF(INDEX(Команды!$A$2:$AN$7500,MATCH(AB$3,Команды!$A$2:$A$7500,0),$E98+2)=Команды!$AJ$15,TRUE,FALSE),IF(INDEX(Команды!$A$2:$AN$7500,MATCH(AB$3,Команды!$A$2:$A$7500,0),$E98+2)=Команды!$AJ$16,TRUE,FALSE),,IF(INDEX(Команды!$A$2:$AN$7500,MATCH(AB$3,Команды!$A$2:$A$7500,0),$E98+2)=Команды!$AJ$17,TRUE,FALSE),,IF(INDEX(Команды!$A$2:$AN$7500,MATCH(AB$3,Команды!$A$2:$A$7500,0),$E98+2)=Команды!$AJ$18,TRUE,FALSE),,IF(INDEX(Команды!$A$2:$AN$7500,MATCH(AB$3,Команды!$A$2:$A$7500,0),$E98+2)=Команды!$AJ$19,TRUE,FALSE)),INDEX(Команды!$AJ$2:$AK$19,MATCH(INDEX(Команды!$A$2:$AN$7500,MATCH(AB$3,Команды!$A$2:$A$7500,0),$E98+2),Команды!$AJ$2:$AJ$19,0),2),0)</f>
        <v>0</v>
      </c>
      <c r="AC98" s="175">
        <f>IF(OR(IF(INDEX(Команды!$A$2:$AN$7500,MATCH(AB$3,Команды!$A$2:$A$7500,0),$E98+2)=Команды!$AJ$2,TRUE,FALSE),IF(INDEX(Команды!$A$2:$AN$7500,MATCH(AB$3,Команды!$A$2:$A$7500,0),$E98+2)=Команды!$AJ$3,TRUE,FALSE),IF(INDEX(Команды!$A$2:$AN$7500,MATCH(AB$3,Команды!$A$2:$A$7500,0),$E98+2)=Команды!$AJ$4,TRUE,FALSE),IF(INDEX(Команды!$A$2:$AN$7500,MATCH(AB$3,Команды!$A$2:$A$7500,0),$E98+2)=Команды!$AJ$5,TRUE,FALSE),IF(INDEX(Команды!$A$2:$AN$7500,MATCH(AB$3,Команды!$A$2:$A$7500,0),$E98+2)=Команды!$AJ$6,TRUE,FALSE),IF(INDEX(Команды!$A$2:$AN$7500,MATCH(AB$3,Команды!$A$2:$A$7500,0),$E98+2)=Команды!$AJ$7,TRUE,FALSE),IF(INDEX(Команды!$A$2:$AN$7500,MATCH(AB$3,Команды!$A$2:$A$7500,0),$E98+2)=Команды!$AJ$8,TRUE,FALSE),IF(INDEX(Команды!$A$2:$AN$7500,MATCH(AB$3,Команды!$A$2:$A$7500,0),$E98+2)=Команды!$AJ$9,TRUE,FALSE),IF(INDEX(Команды!$A$2:$AN$7500,MATCH(AB$3,Команды!$A$2:$A$7500,0),$E98+2)=Команды!$AJ$10,TRUE,FALSE),IF(INDEX(Команды!$A$2:$AN$7500,MATCH(AB$3,Команды!$A$2:$A$7500,0),$E98+2)=Команды!$AJ$11,TRUE,FALSE),IF(INDEX(Команды!$A$2:$AN$7500,MATCH(AB$3,Команды!$A$2:$A$7500,0),$E98+2)=Команды!$AJ$12,TRUE,FALSE),IF(INDEX(Команды!$A$2:$AN$7500,MATCH(AB$3,Команды!$A$2:$A$7500,0),$E98+2)=Команды!$AJ$13,TRUE,FALSE),IF(INDEX(Команды!$A$2:$AN$7500,MATCH(AB$3,Команды!$A$2:$A$7500,0),$E98+2)=Команды!$AJ$14,TRUE,FALSE),IF(INDEX(Команды!$A$2:$AN$7500,MATCH(AB$3,Команды!$A$2:$A$7500,0),$E98+2)=Команды!$AJ$15,TRUE,FALSE),IF(INDEX(Команды!$A$2:$AN$7500,MATCH(AB$3,Команды!$A$2:$A$7500,0),$E98+2)=Команды!$AJ$16,TRUE,FALSE),IF(INDEX(Команды!$A$2:$AN$7500,MATCH(AB$3,Команды!$A$2:$A$7500,0),$E98+2)=Команды!$AJ$17,TRUE,FALSE),IF(INDEX(Команды!$A$2:$AN$7500,MATCH(AB$3,Команды!$A$2:$A$7500,0),$E98+2)=Команды!$AJ$18,TRUE,FALSE),IF(INDEX(Команды!$A$2:$AN$7500,MATCH(AB$3,Команды!$A$2:$A$7500,0),$E98+2)=Команды!$AJ$19,TRUE,FALSE)),INDEX(Команды!$AJ$2:$AL$19,MATCH(INDEX(Команды!$A$2:$AN$7500,MATCH(AB$3,Команды!$A$2:$A$7500,0),$E98+2),Команды!$AJ$2:$AJ$19,0),3),0)</f>
        <v>0</v>
      </c>
      <c r="AD98" s="342"/>
      <c r="AE98" s="174">
        <f>IF(OR(IF(INDEX(Команды!$A$2:$AN$7500,MATCH(AE$3,Команды!$A$2:$A$7500,0),$E98+2)=Команды!$AJ$2,TRUE,FALSE),IF(INDEX(Команды!$A$2:$AN$7500,MATCH(AE$3,Команды!$A$2:$A$7500,0),$E98+2)=Команды!$AJ$3,TRUE,FALSE),IF(INDEX(Команды!$A$2:$AN$7500,MATCH(AE$3,Команды!$A$2:$A$7500,0),$E98+2)=Команды!$AJ$4,TRUE,FALSE),IF(INDEX(Команды!$A$2:$AN$7500,MATCH(AE$3,Команды!$A$2:$A$7500,0),$E98+2)=Команды!$AJ$5,TRUE,FALSE),IF(INDEX(Команды!$A$2:$AN$7500,MATCH(AE$3,Команды!$A$2:$A$7500,0),$E98+2)=Команды!$AJ$6,TRUE,FALSE),IF(INDEX(Команды!$A$2:$AN$7500,MATCH(AE$3,Команды!$A$2:$A$7500,0),$E98+2)=Команды!$AJ$7,TRUE,FALSE),IF(INDEX(Команды!$A$2:$AN$7500,MATCH(AE$3,Команды!$A$2:$A$7500,0),$E98+2)=Команды!$AJ$8,TRUE,FALSE),IF(INDEX(Команды!$A$2:$AN$7500,MATCH(AE$3,Команды!$A$2:$A$7500,0),$E98+2)=Команды!$AJ$9,TRUE,FALSE),IF(INDEX(Команды!$A$2:$AN$7500,MATCH(AE$3,Команды!$A$2:$A$7500,0),$E98+2)=Команды!$AJ$10,TRUE,FALSE),IF(INDEX(Команды!$A$2:$AN$7500,MATCH(AE$3,Команды!$A$2:$A$7500,0),$E98+2)=Команды!$AJ$11,TRUE,FALSE),IF(INDEX(Команды!$A$2:$AN$7500,MATCH(AE$3,Команды!$A$2:$A$7500,0),$E98+2)=Команды!$AJ$12,TRUE,FALSE),IF(INDEX(Команды!$A$2:$AN$7500,MATCH(AE$3,Команды!$A$2:$A$7500,0),$E98+2)=Команды!$AJ$13,TRUE,FALSE),IF(INDEX(Команды!$A$2:$AN$7500,MATCH(AE$3,Команды!$A$2:$A$7500,0),$E98+2)=Команды!$AJ$14,TRUE,FALSE),IF(INDEX(Команды!$A$2:$AN$7500,MATCH(AE$3,Команды!$A$2:$A$7500,0),$E98+2)=Команды!$AJ$15,TRUE,FALSE),IF(INDEX(Команды!$A$2:$AN$7500,MATCH(AE$3,Команды!$A$2:$A$7500,0),$E98+2)=Команды!$AJ$16,TRUE,FALSE),,IF(INDEX(Команды!$A$2:$AN$7500,MATCH(AE$3,Команды!$A$2:$A$7500,0),$E98+2)=Команды!$AJ$17,TRUE,FALSE),,IF(INDEX(Команды!$A$2:$AN$7500,MATCH(AE$3,Команды!$A$2:$A$7500,0),$E98+2)=Команды!$AJ$18,TRUE,FALSE),,IF(INDEX(Команды!$A$2:$AN$7500,MATCH(AE$3,Команды!$A$2:$A$7500,0),$E98+2)=Команды!$AJ$19,TRUE,FALSE)),INDEX(Команды!$AJ$2:$AK$19,MATCH(INDEX(Команды!$A$2:$AN$7500,MATCH(AE$3,Команды!$A$2:$A$7500,0),$E98+2),Команды!$AJ$2:$AJ$19,0),2),0)</f>
        <v>0</v>
      </c>
      <c r="AF98" s="175">
        <f>IF(OR(IF(INDEX(Команды!$A$2:$AN$7500,MATCH(AE$3,Команды!$A$2:$A$7500,0),$E98+2)=Команды!$AJ$2,TRUE,FALSE),IF(INDEX(Команды!$A$2:$AN$7500,MATCH(AE$3,Команды!$A$2:$A$7500,0),$E98+2)=Команды!$AJ$3,TRUE,FALSE),IF(INDEX(Команды!$A$2:$AN$7500,MATCH(AE$3,Команды!$A$2:$A$7500,0),$E98+2)=Команды!$AJ$4,TRUE,FALSE),IF(INDEX(Команды!$A$2:$AN$7500,MATCH(AE$3,Команды!$A$2:$A$7500,0),$E98+2)=Команды!$AJ$5,TRUE,FALSE),IF(INDEX(Команды!$A$2:$AN$7500,MATCH(AE$3,Команды!$A$2:$A$7500,0),$E98+2)=Команды!$AJ$6,TRUE,FALSE),IF(INDEX(Команды!$A$2:$AN$7500,MATCH(AE$3,Команды!$A$2:$A$7500,0),$E98+2)=Команды!$AJ$7,TRUE,FALSE),IF(INDEX(Команды!$A$2:$AN$7500,MATCH(AE$3,Команды!$A$2:$A$7500,0),$E98+2)=Команды!$AJ$8,TRUE,FALSE),IF(INDEX(Команды!$A$2:$AN$7500,MATCH(AE$3,Команды!$A$2:$A$7500,0),$E98+2)=Команды!$AJ$9,TRUE,FALSE),IF(INDEX(Команды!$A$2:$AN$7500,MATCH(AE$3,Команды!$A$2:$A$7500,0),$E98+2)=Команды!$AJ$10,TRUE,FALSE),IF(INDEX(Команды!$A$2:$AN$7500,MATCH(AE$3,Команды!$A$2:$A$7500,0),$E98+2)=Команды!$AJ$11,TRUE,FALSE),IF(INDEX(Команды!$A$2:$AN$7500,MATCH(AE$3,Команды!$A$2:$A$7500,0),$E98+2)=Команды!$AJ$12,TRUE,FALSE),IF(INDEX(Команды!$A$2:$AN$7500,MATCH(AE$3,Команды!$A$2:$A$7500,0),$E98+2)=Команды!$AJ$13,TRUE,FALSE),IF(INDEX(Команды!$A$2:$AN$7500,MATCH(AE$3,Команды!$A$2:$A$7500,0),$E98+2)=Команды!$AJ$14,TRUE,FALSE),IF(INDEX(Команды!$A$2:$AN$7500,MATCH(AE$3,Команды!$A$2:$A$7500,0),$E98+2)=Команды!$AJ$15,TRUE,FALSE),IF(INDEX(Команды!$A$2:$AN$7500,MATCH(AE$3,Команды!$A$2:$A$7500,0),$E98+2)=Команды!$AJ$16,TRUE,FALSE),IF(INDEX(Команды!$A$2:$AN$7500,MATCH(AE$3,Команды!$A$2:$A$7500,0),$E98+2)=Команды!$AJ$17,TRUE,FALSE),IF(INDEX(Команды!$A$2:$AN$7500,MATCH(AE$3,Команды!$A$2:$A$7500,0),$E98+2)=Команды!$AJ$18,TRUE,FALSE),IF(INDEX(Команды!$A$2:$AN$7500,MATCH(AE$3,Команды!$A$2:$A$7500,0),$E98+2)=Команды!$AJ$19,TRUE,FALSE)),INDEX(Команды!$AJ$2:$AL$19,MATCH(INDEX(Команды!$A$2:$AN$7500,MATCH(AE$3,Команды!$A$2:$A$7500,0),$E98+2),Команды!$AJ$2:$AJ$19,0),3),0)</f>
        <v>0</v>
      </c>
      <c r="AG98" s="342"/>
      <c r="AH98" s="174">
        <f>IF(OR(IF(INDEX(Команды!$A$2:$AN$7500,MATCH(AH$3,Команды!$A$2:$A$7500,0),$E98+2)=Команды!$AJ$2,TRUE,FALSE),IF(INDEX(Команды!$A$2:$AN$7500,MATCH(AH$3,Команды!$A$2:$A$7500,0),$E98+2)=Команды!$AJ$3,TRUE,FALSE),IF(INDEX(Команды!$A$2:$AN$7500,MATCH(AH$3,Команды!$A$2:$A$7500,0),$E98+2)=Команды!$AJ$4,TRUE,FALSE),IF(INDEX(Команды!$A$2:$AN$7500,MATCH(AH$3,Команды!$A$2:$A$7500,0),$E98+2)=Команды!$AJ$5,TRUE,FALSE),IF(INDEX(Команды!$A$2:$AN$7500,MATCH(AH$3,Команды!$A$2:$A$7500,0),$E98+2)=Команды!$AJ$6,TRUE,FALSE),IF(INDEX(Команды!$A$2:$AN$7500,MATCH(AH$3,Команды!$A$2:$A$7500,0),$E98+2)=Команды!$AJ$7,TRUE,FALSE),IF(INDEX(Команды!$A$2:$AN$7500,MATCH(AH$3,Команды!$A$2:$A$7500,0),$E98+2)=Команды!$AJ$8,TRUE,FALSE),IF(INDEX(Команды!$A$2:$AN$7500,MATCH(AH$3,Команды!$A$2:$A$7500,0),$E98+2)=Команды!$AJ$9,TRUE,FALSE),IF(INDEX(Команды!$A$2:$AN$7500,MATCH(AH$3,Команды!$A$2:$A$7500,0),$E98+2)=Команды!$AJ$10,TRUE,FALSE),IF(INDEX(Команды!$A$2:$AN$7500,MATCH(AH$3,Команды!$A$2:$A$7500,0),$E98+2)=Команды!$AJ$11,TRUE,FALSE),IF(INDEX(Команды!$A$2:$AN$7500,MATCH(AH$3,Команды!$A$2:$A$7500,0),$E98+2)=Команды!$AJ$12,TRUE,FALSE),IF(INDEX(Команды!$A$2:$AN$7500,MATCH(AH$3,Команды!$A$2:$A$7500,0),$E98+2)=Команды!$AJ$13,TRUE,FALSE),IF(INDEX(Команды!$A$2:$AN$7500,MATCH(AH$3,Команды!$A$2:$A$7500,0),$E98+2)=Команды!$AJ$14,TRUE,FALSE),IF(INDEX(Команды!$A$2:$AN$7500,MATCH(AH$3,Команды!$A$2:$A$7500,0),$E98+2)=Команды!$AJ$15,TRUE,FALSE),IF(INDEX(Команды!$A$2:$AN$7500,MATCH(AH$3,Команды!$A$2:$A$7500,0),$E98+2)=Команды!$AJ$16,TRUE,FALSE),,IF(INDEX(Команды!$A$2:$AN$7500,MATCH(AH$3,Команды!$A$2:$A$7500,0),$E98+2)=Команды!$AJ$17,TRUE,FALSE),,IF(INDEX(Команды!$A$2:$AN$7500,MATCH(AH$3,Команды!$A$2:$A$7500,0),$E98+2)=Команды!$AJ$18,TRUE,FALSE),,IF(INDEX(Команды!$A$2:$AN$7500,MATCH(AH$3,Команды!$A$2:$A$7500,0),$E98+2)=Команды!$AJ$19,TRUE,FALSE)),INDEX(Команды!$AJ$2:$AK$19,MATCH(INDEX(Команды!$A$2:$AN$7500,MATCH(AH$3,Команды!$A$2:$A$7500,0),$E98+2),Команды!$AJ$2:$AJ$19,0),2),0)</f>
        <v>0</v>
      </c>
      <c r="AI98" s="175">
        <f>IF(OR(IF(INDEX(Команды!$A$2:$AN$7500,MATCH(AH$3,Команды!$A$2:$A$7500,0),$E98+2)=Команды!$AJ$2,TRUE,FALSE),IF(INDEX(Команды!$A$2:$AN$7500,MATCH(AH$3,Команды!$A$2:$A$7500,0),$E98+2)=Команды!$AJ$3,TRUE,FALSE),IF(INDEX(Команды!$A$2:$AN$7500,MATCH(AH$3,Команды!$A$2:$A$7500,0),$E98+2)=Команды!$AJ$4,TRUE,FALSE),IF(INDEX(Команды!$A$2:$AN$7500,MATCH(AH$3,Команды!$A$2:$A$7500,0),$E98+2)=Команды!$AJ$5,TRUE,FALSE),IF(INDEX(Команды!$A$2:$AN$7500,MATCH(AH$3,Команды!$A$2:$A$7500,0),$E98+2)=Команды!$AJ$6,TRUE,FALSE),IF(INDEX(Команды!$A$2:$AN$7500,MATCH(AH$3,Команды!$A$2:$A$7500,0),$E98+2)=Команды!$AJ$7,TRUE,FALSE),IF(INDEX(Команды!$A$2:$AN$7500,MATCH(AH$3,Команды!$A$2:$A$7500,0),$E98+2)=Команды!$AJ$8,TRUE,FALSE),IF(INDEX(Команды!$A$2:$AN$7500,MATCH(AH$3,Команды!$A$2:$A$7500,0),$E98+2)=Команды!$AJ$9,TRUE,FALSE),IF(INDEX(Команды!$A$2:$AN$7500,MATCH(AH$3,Команды!$A$2:$A$7500,0),$E98+2)=Команды!$AJ$10,TRUE,FALSE),IF(INDEX(Команды!$A$2:$AN$7500,MATCH(AH$3,Команды!$A$2:$A$7500,0),$E98+2)=Команды!$AJ$11,TRUE,FALSE),IF(INDEX(Команды!$A$2:$AN$7500,MATCH(AH$3,Команды!$A$2:$A$7500,0),$E98+2)=Команды!$AJ$12,TRUE,FALSE),IF(INDEX(Команды!$A$2:$AN$7500,MATCH(AH$3,Команды!$A$2:$A$7500,0),$E98+2)=Команды!$AJ$13,TRUE,FALSE),IF(INDEX(Команды!$A$2:$AN$7500,MATCH(AH$3,Команды!$A$2:$A$7500,0),$E98+2)=Команды!$AJ$14,TRUE,FALSE),IF(INDEX(Команды!$A$2:$AN$7500,MATCH(AH$3,Команды!$A$2:$A$7500,0),$E98+2)=Команды!$AJ$15,TRUE,FALSE),IF(INDEX(Команды!$A$2:$AN$7500,MATCH(AH$3,Команды!$A$2:$A$7500,0),$E98+2)=Команды!$AJ$16,TRUE,FALSE),IF(INDEX(Команды!$A$2:$AN$7500,MATCH(AH$3,Команды!$A$2:$A$7500,0),$E98+2)=Команды!$AJ$17,TRUE,FALSE),IF(INDEX(Команды!$A$2:$AN$7500,MATCH(AH$3,Команды!$A$2:$A$7500,0),$E98+2)=Команды!$AJ$18,TRUE,FALSE),IF(INDEX(Команды!$A$2:$AN$7500,MATCH(AH$3,Команды!$A$2:$A$7500,0),$E98+2)=Команды!$AJ$19,TRUE,FALSE)),INDEX(Команды!$AJ$2:$AL$19,MATCH(INDEX(Команды!$A$2:$AN$7500,MATCH(AH$3,Команды!$A$2:$A$7500,0),$E98+2),Команды!$AJ$2:$AJ$19,0),3),0)</f>
        <v>0</v>
      </c>
      <c r="AJ98" s="342"/>
      <c r="AK98" s="174">
        <f>IF(OR(IF(INDEX(Команды!$A$2:$AN$7500,MATCH(AK$3,Команды!$A$2:$A$7500,0),$E98+2)=Команды!$AJ$2,TRUE,FALSE),IF(INDEX(Команды!$A$2:$AN$7500,MATCH(AK$3,Команды!$A$2:$A$7500,0),$E98+2)=Команды!$AJ$3,TRUE,FALSE),IF(INDEX(Команды!$A$2:$AN$7500,MATCH(AK$3,Команды!$A$2:$A$7500,0),$E98+2)=Команды!$AJ$4,TRUE,FALSE),IF(INDEX(Команды!$A$2:$AN$7500,MATCH(AK$3,Команды!$A$2:$A$7500,0),$E98+2)=Команды!$AJ$5,TRUE,FALSE),IF(INDEX(Команды!$A$2:$AN$7500,MATCH(AK$3,Команды!$A$2:$A$7500,0),$E98+2)=Команды!$AJ$6,TRUE,FALSE),IF(INDEX(Команды!$A$2:$AN$7500,MATCH(AK$3,Команды!$A$2:$A$7500,0),$E98+2)=Команды!$AJ$7,TRUE,FALSE),IF(INDEX(Команды!$A$2:$AN$7500,MATCH(AK$3,Команды!$A$2:$A$7500,0),$E98+2)=Команды!$AJ$8,TRUE,FALSE),IF(INDEX(Команды!$A$2:$AN$7500,MATCH(AK$3,Команды!$A$2:$A$7500,0),$E98+2)=Команды!$AJ$9,TRUE,FALSE),IF(INDEX(Команды!$A$2:$AN$7500,MATCH(AK$3,Команды!$A$2:$A$7500,0),$E98+2)=Команды!$AJ$10,TRUE,FALSE),IF(INDEX(Команды!$A$2:$AN$7500,MATCH(AK$3,Команды!$A$2:$A$7500,0),$E98+2)=Команды!$AJ$11,TRUE,FALSE),IF(INDEX(Команды!$A$2:$AN$7500,MATCH(AK$3,Команды!$A$2:$A$7500,0),$E98+2)=Команды!$AJ$12,TRUE,FALSE),IF(INDEX(Команды!$A$2:$AN$7500,MATCH(AK$3,Команды!$A$2:$A$7500,0),$E98+2)=Команды!$AJ$13,TRUE,FALSE),IF(INDEX(Команды!$A$2:$AN$7500,MATCH(AK$3,Команды!$A$2:$A$7500,0),$E98+2)=Команды!$AJ$14,TRUE,FALSE),IF(INDEX(Команды!$A$2:$AN$7500,MATCH(AK$3,Команды!$A$2:$A$7500,0),$E98+2)=Команды!$AJ$15,TRUE,FALSE),IF(INDEX(Команды!$A$2:$AN$7500,MATCH(AK$3,Команды!$A$2:$A$7500,0),$E98+2)=Команды!$AJ$16,TRUE,FALSE),,IF(INDEX(Команды!$A$2:$AN$7500,MATCH(AK$3,Команды!$A$2:$A$7500,0),$E98+2)=Команды!$AJ$17,TRUE,FALSE),,IF(INDEX(Команды!$A$2:$AN$7500,MATCH(AK$3,Команды!$A$2:$A$7500,0),$E98+2)=Команды!$AJ$18,TRUE,FALSE),,IF(INDEX(Команды!$A$2:$AN$7500,MATCH(AK$3,Команды!$A$2:$A$7500,0),$E98+2)=Команды!$AJ$19,TRUE,FALSE)),INDEX(Команды!$AJ$2:$AK$19,MATCH(INDEX(Команды!$A$2:$AN$7500,MATCH(AK$3,Команды!$A$2:$A$7500,0),$E98+2),Команды!$AJ$2:$AJ$19,0),2),0)</f>
        <v>0</v>
      </c>
      <c r="AL98" s="175">
        <f>IF(OR(IF(INDEX(Команды!$A$2:$AN$7500,MATCH(AK$3,Команды!$A$2:$A$7500,0),$E98+2)=Команды!$AJ$2,TRUE,FALSE),IF(INDEX(Команды!$A$2:$AN$7500,MATCH(AK$3,Команды!$A$2:$A$7500,0),$E98+2)=Команды!$AJ$3,TRUE,FALSE),IF(INDEX(Команды!$A$2:$AN$7500,MATCH(AK$3,Команды!$A$2:$A$7500,0),$E98+2)=Команды!$AJ$4,TRUE,FALSE),IF(INDEX(Команды!$A$2:$AN$7500,MATCH(AK$3,Команды!$A$2:$A$7500,0),$E98+2)=Команды!$AJ$5,TRUE,FALSE),IF(INDEX(Команды!$A$2:$AN$7500,MATCH(AK$3,Команды!$A$2:$A$7500,0),$E98+2)=Команды!$AJ$6,TRUE,FALSE),IF(INDEX(Команды!$A$2:$AN$7500,MATCH(AK$3,Команды!$A$2:$A$7500,0),$E98+2)=Команды!$AJ$7,TRUE,FALSE),IF(INDEX(Команды!$A$2:$AN$7500,MATCH(AK$3,Команды!$A$2:$A$7500,0),$E98+2)=Команды!$AJ$8,TRUE,FALSE),IF(INDEX(Команды!$A$2:$AN$7500,MATCH(AK$3,Команды!$A$2:$A$7500,0),$E98+2)=Команды!$AJ$9,TRUE,FALSE),IF(INDEX(Команды!$A$2:$AN$7500,MATCH(AK$3,Команды!$A$2:$A$7500,0),$E98+2)=Команды!$AJ$10,TRUE,FALSE),IF(INDEX(Команды!$A$2:$AN$7500,MATCH(AK$3,Команды!$A$2:$A$7500,0),$E98+2)=Команды!$AJ$11,TRUE,FALSE),IF(INDEX(Команды!$A$2:$AN$7500,MATCH(AK$3,Команды!$A$2:$A$7500,0),$E98+2)=Команды!$AJ$12,TRUE,FALSE),IF(INDEX(Команды!$A$2:$AN$7500,MATCH(AK$3,Команды!$A$2:$A$7500,0),$E98+2)=Команды!$AJ$13,TRUE,FALSE),IF(INDEX(Команды!$A$2:$AN$7500,MATCH(AK$3,Команды!$A$2:$A$7500,0),$E98+2)=Команды!$AJ$14,TRUE,FALSE),IF(INDEX(Команды!$A$2:$AN$7500,MATCH(AK$3,Команды!$A$2:$A$7500,0),$E98+2)=Команды!$AJ$15,TRUE,FALSE),IF(INDEX(Команды!$A$2:$AN$7500,MATCH(AK$3,Команды!$A$2:$A$7500,0),$E98+2)=Команды!$AJ$16,TRUE,FALSE),IF(INDEX(Команды!$A$2:$AN$7500,MATCH(AK$3,Команды!$A$2:$A$7500,0),$E98+2)=Команды!$AJ$17,TRUE,FALSE),IF(INDEX(Команды!$A$2:$AN$7500,MATCH(AK$3,Команды!$A$2:$A$7500,0),$E98+2)=Команды!$AJ$18,TRUE,FALSE),IF(INDEX(Команды!$A$2:$AN$7500,MATCH(AK$3,Команды!$A$2:$A$7500,0),$E98+2)=Команды!$AJ$19,TRUE,FALSE)),INDEX(Команды!$AJ$2:$AL$19,MATCH(INDEX(Команды!$A$2:$AN$7500,MATCH(AK$3,Команды!$A$2:$A$7500,0),$E98+2),Команды!$AJ$2:$AJ$19,0),3),0)</f>
        <v>0</v>
      </c>
      <c r="AM98" s="342"/>
      <c r="AN98" s="174">
        <f>IF(OR(IF(INDEX(Команды!$A$2:$AN$7500,MATCH(AN$3,Команды!$A$2:$A$7500,0),$E98+2)=Команды!$AJ$2,TRUE,FALSE),IF(INDEX(Команды!$A$2:$AN$7500,MATCH(AN$3,Команды!$A$2:$A$7500,0),$E98+2)=Команды!$AJ$3,TRUE,FALSE),IF(INDEX(Команды!$A$2:$AN$7500,MATCH(AN$3,Команды!$A$2:$A$7500,0),$E98+2)=Команды!$AJ$4,TRUE,FALSE),IF(INDEX(Команды!$A$2:$AN$7500,MATCH(AN$3,Команды!$A$2:$A$7500,0),$E98+2)=Команды!$AJ$5,TRUE,FALSE),IF(INDEX(Команды!$A$2:$AN$7500,MATCH(AN$3,Команды!$A$2:$A$7500,0),$E98+2)=Команды!$AJ$6,TRUE,FALSE),IF(INDEX(Команды!$A$2:$AN$7500,MATCH(AN$3,Команды!$A$2:$A$7500,0),$E98+2)=Команды!$AJ$7,TRUE,FALSE),IF(INDEX(Команды!$A$2:$AN$7500,MATCH(AN$3,Команды!$A$2:$A$7500,0),$E98+2)=Команды!$AJ$8,TRUE,FALSE),IF(INDEX(Команды!$A$2:$AN$7500,MATCH(AN$3,Команды!$A$2:$A$7500,0),$E98+2)=Команды!$AJ$9,TRUE,FALSE),IF(INDEX(Команды!$A$2:$AN$7500,MATCH(AN$3,Команды!$A$2:$A$7500,0),$E98+2)=Команды!$AJ$10,TRUE,FALSE),IF(INDEX(Команды!$A$2:$AN$7500,MATCH(AN$3,Команды!$A$2:$A$7500,0),$E98+2)=Команды!$AJ$11,TRUE,FALSE),IF(INDEX(Команды!$A$2:$AN$7500,MATCH(AN$3,Команды!$A$2:$A$7500,0),$E98+2)=Команды!$AJ$12,TRUE,FALSE),IF(INDEX(Команды!$A$2:$AN$7500,MATCH(AN$3,Команды!$A$2:$A$7500,0),$E98+2)=Команды!$AJ$13,TRUE,FALSE),IF(INDEX(Команды!$A$2:$AN$7500,MATCH(AN$3,Команды!$A$2:$A$7500,0),$E98+2)=Команды!$AJ$14,TRUE,FALSE),IF(INDEX(Команды!$A$2:$AN$7500,MATCH(AN$3,Команды!$A$2:$A$7500,0),$E98+2)=Команды!$AJ$15,TRUE,FALSE),IF(INDEX(Команды!$A$2:$AN$7500,MATCH(AN$3,Команды!$A$2:$A$7500,0),$E98+2)=Команды!$AJ$16,TRUE,FALSE),,IF(INDEX(Команды!$A$2:$AN$7500,MATCH(AN$3,Команды!$A$2:$A$7500,0),$E98+2)=Команды!$AJ$17,TRUE,FALSE),,IF(INDEX(Команды!$A$2:$AN$7500,MATCH(AN$3,Команды!$A$2:$A$7500,0),$E98+2)=Команды!$AJ$18,TRUE,FALSE),,IF(INDEX(Команды!$A$2:$AN$7500,MATCH(AN$3,Команды!$A$2:$A$7500,0),$E98+2)=Команды!$AJ$19,TRUE,FALSE)),INDEX(Команды!$AJ$2:$AK$19,MATCH(INDEX(Команды!$A$2:$AN$7500,MATCH(AN$3,Команды!$A$2:$A$7500,0),$E98+2),Команды!$AJ$2:$AJ$19,0),2),0)</f>
        <v>0</v>
      </c>
      <c r="AO98" s="175">
        <f>IF(OR(IF(INDEX(Команды!$A$2:$AN$7500,MATCH(AN$3,Команды!$A$2:$A$7500,0),$E98+2)=Команды!$AJ$2,TRUE,FALSE),IF(INDEX(Команды!$A$2:$AN$7500,MATCH(AN$3,Команды!$A$2:$A$7500,0),$E98+2)=Команды!$AJ$3,TRUE,FALSE),IF(INDEX(Команды!$A$2:$AN$7500,MATCH(AN$3,Команды!$A$2:$A$7500,0),$E98+2)=Команды!$AJ$4,TRUE,FALSE),IF(INDEX(Команды!$A$2:$AN$7500,MATCH(AN$3,Команды!$A$2:$A$7500,0),$E98+2)=Команды!$AJ$5,TRUE,FALSE),IF(INDEX(Команды!$A$2:$AN$7500,MATCH(AN$3,Команды!$A$2:$A$7500,0),$E98+2)=Команды!$AJ$6,TRUE,FALSE),IF(INDEX(Команды!$A$2:$AN$7500,MATCH(AN$3,Команды!$A$2:$A$7500,0),$E98+2)=Команды!$AJ$7,TRUE,FALSE),IF(INDEX(Команды!$A$2:$AN$7500,MATCH(AN$3,Команды!$A$2:$A$7500,0),$E98+2)=Команды!$AJ$8,TRUE,FALSE),IF(INDEX(Команды!$A$2:$AN$7500,MATCH(AN$3,Команды!$A$2:$A$7500,0),$E98+2)=Команды!$AJ$9,TRUE,FALSE),IF(INDEX(Команды!$A$2:$AN$7500,MATCH(AN$3,Команды!$A$2:$A$7500,0),$E98+2)=Команды!$AJ$10,TRUE,FALSE),IF(INDEX(Команды!$A$2:$AN$7500,MATCH(AN$3,Команды!$A$2:$A$7500,0),$E98+2)=Команды!$AJ$11,TRUE,FALSE),IF(INDEX(Команды!$A$2:$AN$7500,MATCH(AN$3,Команды!$A$2:$A$7500,0),$E98+2)=Команды!$AJ$12,TRUE,FALSE),IF(INDEX(Команды!$A$2:$AN$7500,MATCH(AN$3,Команды!$A$2:$A$7500,0),$E98+2)=Команды!$AJ$13,TRUE,FALSE),IF(INDEX(Команды!$A$2:$AN$7500,MATCH(AN$3,Команды!$A$2:$A$7500,0),$E98+2)=Команды!$AJ$14,TRUE,FALSE),IF(INDEX(Команды!$A$2:$AN$7500,MATCH(AN$3,Команды!$A$2:$A$7500,0),$E98+2)=Команды!$AJ$15,TRUE,FALSE),IF(INDEX(Команды!$A$2:$AN$7500,MATCH(AN$3,Команды!$A$2:$A$7500,0),$E98+2)=Команды!$AJ$16,TRUE,FALSE),IF(INDEX(Команды!$A$2:$AN$7500,MATCH(AN$3,Команды!$A$2:$A$7500,0),$E98+2)=Команды!$AJ$17,TRUE,FALSE),IF(INDEX(Команды!$A$2:$AN$7500,MATCH(AN$3,Команды!$A$2:$A$7500,0),$E98+2)=Команды!$AJ$18,TRUE,FALSE),IF(INDEX(Команды!$A$2:$AN$7500,MATCH(AN$3,Команды!$A$2:$A$7500,0),$E98+2)=Команды!$AJ$19,TRUE,FALSE)),INDEX(Команды!$AJ$2:$AL$19,MATCH(INDEX(Команды!$A$2:$AN$7500,MATCH(AN$3,Команды!$A$2:$A$7500,0),$E98+2),Команды!$AJ$2:$AJ$19,0),3),0)</f>
        <v>0</v>
      </c>
      <c r="AP98" s="342"/>
      <c r="AQ98" s="174">
        <f>IF(OR(IF(INDEX(Команды!$A$2:$AN$7500,MATCH(AQ$3,Команды!$A$2:$A$7500,0),$E98+2)=Команды!$AJ$2,TRUE,FALSE),IF(INDEX(Команды!$A$2:$AN$7500,MATCH(AQ$3,Команды!$A$2:$A$7500,0),$E98+2)=Команды!$AJ$3,TRUE,FALSE),IF(INDEX(Команды!$A$2:$AN$7500,MATCH(AQ$3,Команды!$A$2:$A$7500,0),$E98+2)=Команды!$AJ$4,TRUE,FALSE),IF(INDEX(Команды!$A$2:$AN$7500,MATCH(AQ$3,Команды!$A$2:$A$7500,0),$E98+2)=Команды!$AJ$5,TRUE,FALSE),IF(INDEX(Команды!$A$2:$AN$7500,MATCH(AQ$3,Команды!$A$2:$A$7500,0),$E98+2)=Команды!$AJ$6,TRUE,FALSE),IF(INDEX(Команды!$A$2:$AN$7500,MATCH(AQ$3,Команды!$A$2:$A$7500,0),$E98+2)=Команды!$AJ$7,TRUE,FALSE),IF(INDEX(Команды!$A$2:$AN$7500,MATCH(AQ$3,Команды!$A$2:$A$7500,0),$E98+2)=Команды!$AJ$8,TRUE,FALSE),IF(INDEX(Команды!$A$2:$AN$7500,MATCH(AQ$3,Команды!$A$2:$A$7500,0),$E98+2)=Команды!$AJ$9,TRUE,FALSE),IF(INDEX(Команды!$A$2:$AN$7500,MATCH(AQ$3,Команды!$A$2:$A$7500,0),$E98+2)=Команды!$AJ$10,TRUE,FALSE),IF(INDEX(Команды!$A$2:$AN$7500,MATCH(AQ$3,Команды!$A$2:$A$7500,0),$E98+2)=Команды!$AJ$11,TRUE,FALSE),IF(INDEX(Команды!$A$2:$AN$7500,MATCH(AQ$3,Команды!$A$2:$A$7500,0),$E98+2)=Команды!$AJ$12,TRUE,FALSE),IF(INDEX(Команды!$A$2:$AN$7500,MATCH(AQ$3,Команды!$A$2:$A$7500,0),$E98+2)=Команды!$AJ$13,TRUE,FALSE),IF(INDEX(Команды!$A$2:$AN$7500,MATCH(AQ$3,Команды!$A$2:$A$7500,0),$E98+2)=Команды!$AJ$14,TRUE,FALSE),IF(INDEX(Команды!$A$2:$AN$7500,MATCH(AQ$3,Команды!$A$2:$A$7500,0),$E98+2)=Команды!$AJ$15,TRUE,FALSE),IF(INDEX(Команды!$A$2:$AN$7500,MATCH(AQ$3,Команды!$A$2:$A$7500,0),$E98+2)=Команды!$AJ$16,TRUE,FALSE),,IF(INDEX(Команды!$A$2:$AN$7500,MATCH(AQ$3,Команды!$A$2:$A$7500,0),$E98+2)=Команды!$AJ$17,TRUE,FALSE),,IF(INDEX(Команды!$A$2:$AN$7500,MATCH(AQ$3,Команды!$A$2:$A$7500,0),$E98+2)=Команды!$AJ$18,TRUE,FALSE),,IF(INDEX(Команды!$A$2:$AN$7500,MATCH(AQ$3,Команды!$A$2:$A$7500,0),$E98+2)=Команды!$AJ$19,TRUE,FALSE)),INDEX(Команды!$AJ$2:$AK$19,MATCH(INDEX(Команды!$A$2:$AN$7500,MATCH(AQ$3,Команды!$A$2:$A$7500,0),$E98+2),Команды!$AJ$2:$AJ$19,0),2),0)</f>
        <v>0</v>
      </c>
      <c r="AR98" s="175">
        <f>IF(OR(IF(INDEX(Команды!$A$2:$AN$7500,MATCH(AQ$3,Команды!$A$2:$A$7500,0),$E98+2)=Команды!$AJ$2,TRUE,FALSE),IF(INDEX(Команды!$A$2:$AN$7500,MATCH(AQ$3,Команды!$A$2:$A$7500,0),$E98+2)=Команды!$AJ$3,TRUE,FALSE),IF(INDEX(Команды!$A$2:$AN$7500,MATCH(AQ$3,Команды!$A$2:$A$7500,0),$E98+2)=Команды!$AJ$4,TRUE,FALSE),IF(INDEX(Команды!$A$2:$AN$7500,MATCH(AQ$3,Команды!$A$2:$A$7500,0),$E98+2)=Команды!$AJ$5,TRUE,FALSE),IF(INDEX(Команды!$A$2:$AN$7500,MATCH(AQ$3,Команды!$A$2:$A$7500,0),$E98+2)=Команды!$AJ$6,TRUE,FALSE),IF(INDEX(Команды!$A$2:$AN$7500,MATCH(AQ$3,Команды!$A$2:$A$7500,0),$E98+2)=Команды!$AJ$7,TRUE,FALSE),IF(INDEX(Команды!$A$2:$AN$7500,MATCH(AQ$3,Команды!$A$2:$A$7500,0),$E98+2)=Команды!$AJ$8,TRUE,FALSE),IF(INDEX(Команды!$A$2:$AN$7500,MATCH(AQ$3,Команды!$A$2:$A$7500,0),$E98+2)=Команды!$AJ$9,TRUE,FALSE),IF(INDEX(Команды!$A$2:$AN$7500,MATCH(AQ$3,Команды!$A$2:$A$7500,0),$E98+2)=Команды!$AJ$10,TRUE,FALSE),IF(INDEX(Команды!$A$2:$AN$7500,MATCH(AQ$3,Команды!$A$2:$A$7500,0),$E98+2)=Команды!$AJ$11,TRUE,FALSE),IF(INDEX(Команды!$A$2:$AN$7500,MATCH(AQ$3,Команды!$A$2:$A$7500,0),$E98+2)=Команды!$AJ$12,TRUE,FALSE),IF(INDEX(Команды!$A$2:$AN$7500,MATCH(AQ$3,Команды!$A$2:$A$7500,0),$E98+2)=Команды!$AJ$13,TRUE,FALSE),IF(INDEX(Команды!$A$2:$AN$7500,MATCH(AQ$3,Команды!$A$2:$A$7500,0),$E98+2)=Команды!$AJ$14,TRUE,FALSE),IF(INDEX(Команды!$A$2:$AN$7500,MATCH(AQ$3,Команды!$A$2:$A$7500,0),$E98+2)=Команды!$AJ$15,TRUE,FALSE),IF(INDEX(Команды!$A$2:$AN$7500,MATCH(AQ$3,Команды!$A$2:$A$7500,0),$E98+2)=Команды!$AJ$16,TRUE,FALSE),IF(INDEX(Команды!$A$2:$AN$7500,MATCH(AQ$3,Команды!$A$2:$A$7500,0),$E98+2)=Команды!$AJ$17,TRUE,FALSE),IF(INDEX(Команды!$A$2:$AN$7500,MATCH(AQ$3,Команды!$A$2:$A$7500,0),$E98+2)=Команды!$AJ$18,TRUE,FALSE),IF(INDEX(Команды!$A$2:$AN$7500,MATCH(AQ$3,Команды!$A$2:$A$7500,0),$E98+2)=Команды!$AJ$19,TRUE,FALSE)),INDEX(Команды!$AJ$2:$AL$19,MATCH(INDEX(Команды!$A$2:$AN$7500,MATCH(AQ$3,Команды!$A$2:$A$7500,0),$E98+2),Команды!$AJ$2:$AJ$19,0),3),0)</f>
        <v>0</v>
      </c>
      <c r="AS98" s="342"/>
      <c r="AT98" s="174">
        <f>IF(OR(IF(INDEX(Команды!$A$2:$AN$7500,MATCH(AT$3,Команды!$A$2:$A$7500,0),$E98+2)=Команды!$AJ$2,TRUE,FALSE),IF(INDEX(Команды!$A$2:$AN$7500,MATCH(AT$3,Команды!$A$2:$A$7500,0),$E98+2)=Команды!$AJ$3,TRUE,FALSE),IF(INDEX(Команды!$A$2:$AN$7500,MATCH(AT$3,Команды!$A$2:$A$7500,0),$E98+2)=Команды!$AJ$4,TRUE,FALSE),IF(INDEX(Команды!$A$2:$AN$7500,MATCH(AT$3,Команды!$A$2:$A$7500,0),$E98+2)=Команды!$AJ$5,TRUE,FALSE),IF(INDEX(Команды!$A$2:$AN$7500,MATCH(AT$3,Команды!$A$2:$A$7500,0),$E98+2)=Команды!$AJ$6,TRUE,FALSE),IF(INDEX(Команды!$A$2:$AN$7500,MATCH(AT$3,Команды!$A$2:$A$7500,0),$E98+2)=Команды!$AJ$7,TRUE,FALSE),IF(INDEX(Команды!$A$2:$AN$7500,MATCH(AT$3,Команды!$A$2:$A$7500,0),$E98+2)=Команды!$AJ$8,TRUE,FALSE),IF(INDEX(Команды!$A$2:$AN$7500,MATCH(AT$3,Команды!$A$2:$A$7500,0),$E98+2)=Команды!$AJ$9,TRUE,FALSE),IF(INDEX(Команды!$A$2:$AN$7500,MATCH(AT$3,Команды!$A$2:$A$7500,0),$E98+2)=Команды!$AJ$10,TRUE,FALSE),IF(INDEX(Команды!$A$2:$AN$7500,MATCH(AT$3,Команды!$A$2:$A$7500,0),$E98+2)=Команды!$AJ$11,TRUE,FALSE),IF(INDEX(Команды!$A$2:$AN$7500,MATCH(AT$3,Команды!$A$2:$A$7500,0),$E98+2)=Команды!$AJ$12,TRUE,FALSE),IF(INDEX(Команды!$A$2:$AN$7500,MATCH(AT$3,Команды!$A$2:$A$7500,0),$E98+2)=Команды!$AJ$13,TRUE,FALSE),IF(INDEX(Команды!$A$2:$AN$7500,MATCH(AT$3,Команды!$A$2:$A$7500,0),$E98+2)=Команды!$AJ$14,TRUE,FALSE),IF(INDEX(Команды!$A$2:$AN$7500,MATCH(AT$3,Команды!$A$2:$A$7500,0),$E98+2)=Команды!$AJ$15,TRUE,FALSE),IF(INDEX(Команды!$A$2:$AN$7500,MATCH(AT$3,Команды!$A$2:$A$7500,0),$E98+2)=Команды!$AJ$16,TRUE,FALSE),,IF(INDEX(Команды!$A$2:$AN$7500,MATCH(AT$3,Команды!$A$2:$A$7500,0),$E98+2)=Команды!$AJ$17,TRUE,FALSE),,IF(INDEX(Команды!$A$2:$AN$7500,MATCH(AT$3,Команды!$A$2:$A$7500,0),$E98+2)=Команды!$AJ$18,TRUE,FALSE),,IF(INDEX(Команды!$A$2:$AN$7500,MATCH(AT$3,Команды!$A$2:$A$7500,0),$E98+2)=Команды!$AJ$19,TRUE,FALSE)),INDEX(Команды!$AJ$2:$AK$19,MATCH(INDEX(Команды!$A$2:$AN$7500,MATCH(AT$3,Команды!$A$2:$A$7500,0),$E98+2),Команды!$AJ$2:$AJ$19,0),2),0)</f>
        <v>0</v>
      </c>
      <c r="AU98" s="175">
        <f>IF(OR(IF(INDEX(Команды!$A$2:$AN$7500,MATCH(AT$3,Команды!$A$2:$A$7500,0),$E98+2)=Команды!$AJ$2,TRUE,FALSE),IF(INDEX(Команды!$A$2:$AN$7500,MATCH(AT$3,Команды!$A$2:$A$7500,0),$E98+2)=Команды!$AJ$3,TRUE,FALSE),IF(INDEX(Команды!$A$2:$AN$7500,MATCH(AT$3,Команды!$A$2:$A$7500,0),$E98+2)=Команды!$AJ$4,TRUE,FALSE),IF(INDEX(Команды!$A$2:$AN$7500,MATCH(AT$3,Команды!$A$2:$A$7500,0),$E98+2)=Команды!$AJ$5,TRUE,FALSE),IF(INDEX(Команды!$A$2:$AN$7500,MATCH(AT$3,Команды!$A$2:$A$7500,0),$E98+2)=Команды!$AJ$6,TRUE,FALSE),IF(INDEX(Команды!$A$2:$AN$7500,MATCH(AT$3,Команды!$A$2:$A$7500,0),$E98+2)=Команды!$AJ$7,TRUE,FALSE),IF(INDEX(Команды!$A$2:$AN$7500,MATCH(AT$3,Команды!$A$2:$A$7500,0),$E98+2)=Команды!$AJ$8,TRUE,FALSE),IF(INDEX(Команды!$A$2:$AN$7500,MATCH(AT$3,Команды!$A$2:$A$7500,0),$E98+2)=Команды!$AJ$9,TRUE,FALSE),IF(INDEX(Команды!$A$2:$AN$7500,MATCH(AT$3,Команды!$A$2:$A$7500,0),$E98+2)=Команды!$AJ$10,TRUE,FALSE),IF(INDEX(Команды!$A$2:$AN$7500,MATCH(AT$3,Команды!$A$2:$A$7500,0),$E98+2)=Команды!$AJ$11,TRUE,FALSE),IF(INDEX(Команды!$A$2:$AN$7500,MATCH(AT$3,Команды!$A$2:$A$7500,0),$E98+2)=Команды!$AJ$12,TRUE,FALSE),IF(INDEX(Команды!$A$2:$AN$7500,MATCH(AT$3,Команды!$A$2:$A$7500,0),$E98+2)=Команды!$AJ$13,TRUE,FALSE),IF(INDEX(Команды!$A$2:$AN$7500,MATCH(AT$3,Команды!$A$2:$A$7500,0),$E98+2)=Команды!$AJ$14,TRUE,FALSE),IF(INDEX(Команды!$A$2:$AN$7500,MATCH(AT$3,Команды!$A$2:$A$7500,0),$E98+2)=Команды!$AJ$15,TRUE,FALSE),IF(INDEX(Команды!$A$2:$AN$7500,MATCH(AT$3,Команды!$A$2:$A$7500,0),$E98+2)=Команды!$AJ$16,TRUE,FALSE),IF(INDEX(Команды!$A$2:$AN$7500,MATCH(AT$3,Команды!$A$2:$A$7500,0),$E98+2)=Команды!$AJ$17,TRUE,FALSE),IF(INDEX(Команды!$A$2:$AN$7500,MATCH(AT$3,Команды!$A$2:$A$7500,0),$E98+2)=Команды!$AJ$18,TRUE,FALSE),IF(INDEX(Команды!$A$2:$AN$7500,MATCH(AT$3,Команды!$A$2:$A$7500,0),$E98+2)=Команды!$AJ$19,TRUE,FALSE)),INDEX(Команды!$AJ$2:$AL$19,MATCH(INDEX(Команды!$A$2:$AN$7500,MATCH(AT$3,Команды!$A$2:$A$7500,0),$E98+2),Команды!$AJ$2:$AJ$19,0),3),0)</f>
        <v>0</v>
      </c>
      <c r="AV98" s="342"/>
      <c r="AW98" s="174">
        <f>IF(OR(IF(INDEX(Команды!$A$2:$AN$7500,MATCH(AW$3,Команды!$A$2:$A$7500,0),$E98+2)=Команды!$AJ$2,TRUE,FALSE),IF(INDEX(Команды!$A$2:$AN$7500,MATCH(AW$3,Команды!$A$2:$A$7500,0),$E98+2)=Команды!$AJ$3,TRUE,FALSE),IF(INDEX(Команды!$A$2:$AN$7500,MATCH(AW$3,Команды!$A$2:$A$7500,0),$E98+2)=Команды!$AJ$4,TRUE,FALSE),IF(INDEX(Команды!$A$2:$AN$7500,MATCH(AW$3,Команды!$A$2:$A$7500,0),$E98+2)=Команды!$AJ$5,TRUE,FALSE),IF(INDEX(Команды!$A$2:$AN$7500,MATCH(AW$3,Команды!$A$2:$A$7500,0),$E98+2)=Команды!$AJ$6,TRUE,FALSE),IF(INDEX(Команды!$A$2:$AN$7500,MATCH(AW$3,Команды!$A$2:$A$7500,0),$E98+2)=Команды!$AJ$7,TRUE,FALSE),IF(INDEX(Команды!$A$2:$AN$7500,MATCH(AW$3,Команды!$A$2:$A$7500,0),$E98+2)=Команды!$AJ$8,TRUE,FALSE),IF(INDEX(Команды!$A$2:$AN$7500,MATCH(AW$3,Команды!$A$2:$A$7500,0),$E98+2)=Команды!$AJ$9,TRUE,FALSE),IF(INDEX(Команды!$A$2:$AN$7500,MATCH(AW$3,Команды!$A$2:$A$7500,0),$E98+2)=Команды!$AJ$10,TRUE,FALSE),IF(INDEX(Команды!$A$2:$AN$7500,MATCH(AW$3,Команды!$A$2:$A$7500,0),$E98+2)=Команды!$AJ$11,TRUE,FALSE),IF(INDEX(Команды!$A$2:$AN$7500,MATCH(AW$3,Команды!$A$2:$A$7500,0),$E98+2)=Команды!$AJ$12,TRUE,FALSE),IF(INDEX(Команды!$A$2:$AN$7500,MATCH(AW$3,Команды!$A$2:$A$7500,0),$E98+2)=Команды!$AJ$13,TRUE,FALSE),IF(INDEX(Команды!$A$2:$AN$7500,MATCH(AW$3,Команды!$A$2:$A$7500,0),$E98+2)=Команды!$AJ$14,TRUE,FALSE),IF(INDEX(Команды!$A$2:$AN$7500,MATCH(AW$3,Команды!$A$2:$A$7500,0),$E98+2)=Команды!$AJ$15,TRUE,FALSE),IF(INDEX(Команды!$A$2:$AN$7500,MATCH(AW$3,Команды!$A$2:$A$7500,0),$E98+2)=Команды!$AJ$16,TRUE,FALSE),,IF(INDEX(Команды!$A$2:$AN$7500,MATCH(AW$3,Команды!$A$2:$A$7500,0),$E98+2)=Команды!$AJ$17,TRUE,FALSE),,IF(INDEX(Команды!$A$2:$AN$7500,MATCH(AW$3,Команды!$A$2:$A$7500,0),$E98+2)=Команды!$AJ$18,TRUE,FALSE),,IF(INDEX(Команды!$A$2:$AN$7500,MATCH(AW$3,Команды!$A$2:$A$7500,0),$E98+2)=Команды!$AJ$19,TRUE,FALSE)),INDEX(Команды!$AJ$2:$AK$19,MATCH(INDEX(Команды!$A$2:$AN$7500,MATCH(AW$3,Команды!$A$2:$A$7500,0),$E98+2),Команды!$AJ$2:$AJ$19,0),2),0)</f>
        <v>0</v>
      </c>
      <c r="AX98" s="175">
        <f>IF(OR(IF(INDEX(Команды!$A$2:$AN$7500,MATCH(AW$3,Команды!$A$2:$A$7500,0),$E98+2)=Команды!$AJ$2,TRUE,FALSE),IF(INDEX(Команды!$A$2:$AN$7500,MATCH(AW$3,Команды!$A$2:$A$7500,0),$E98+2)=Команды!$AJ$3,TRUE,FALSE),IF(INDEX(Команды!$A$2:$AN$7500,MATCH(AW$3,Команды!$A$2:$A$7500,0),$E98+2)=Команды!$AJ$4,TRUE,FALSE),IF(INDEX(Команды!$A$2:$AN$7500,MATCH(AW$3,Команды!$A$2:$A$7500,0),$E98+2)=Команды!$AJ$5,TRUE,FALSE),IF(INDEX(Команды!$A$2:$AN$7500,MATCH(AW$3,Команды!$A$2:$A$7500,0),$E98+2)=Команды!$AJ$6,TRUE,FALSE),IF(INDEX(Команды!$A$2:$AN$7500,MATCH(AW$3,Команды!$A$2:$A$7500,0),$E98+2)=Команды!$AJ$7,TRUE,FALSE),IF(INDEX(Команды!$A$2:$AN$7500,MATCH(AW$3,Команды!$A$2:$A$7500,0),$E98+2)=Команды!$AJ$8,TRUE,FALSE),IF(INDEX(Команды!$A$2:$AN$7500,MATCH(AW$3,Команды!$A$2:$A$7500,0),$E98+2)=Команды!$AJ$9,TRUE,FALSE),IF(INDEX(Команды!$A$2:$AN$7500,MATCH(AW$3,Команды!$A$2:$A$7500,0),$E98+2)=Команды!$AJ$10,TRUE,FALSE),IF(INDEX(Команды!$A$2:$AN$7500,MATCH(AW$3,Команды!$A$2:$A$7500,0),$E98+2)=Команды!$AJ$11,TRUE,FALSE),IF(INDEX(Команды!$A$2:$AN$7500,MATCH(AW$3,Команды!$A$2:$A$7500,0),$E98+2)=Команды!$AJ$12,TRUE,FALSE),IF(INDEX(Команды!$A$2:$AN$7500,MATCH(AW$3,Команды!$A$2:$A$7500,0),$E98+2)=Команды!$AJ$13,TRUE,FALSE),IF(INDEX(Команды!$A$2:$AN$7500,MATCH(AW$3,Команды!$A$2:$A$7500,0),$E98+2)=Команды!$AJ$14,TRUE,FALSE),IF(INDEX(Команды!$A$2:$AN$7500,MATCH(AW$3,Команды!$A$2:$A$7500,0),$E98+2)=Команды!$AJ$15,TRUE,FALSE),IF(INDEX(Команды!$A$2:$AN$7500,MATCH(AW$3,Команды!$A$2:$A$7500,0),$E98+2)=Команды!$AJ$16,TRUE,FALSE),IF(INDEX(Команды!$A$2:$AN$7500,MATCH(AW$3,Команды!$A$2:$A$7500,0),$E98+2)=Команды!$AJ$17,TRUE,FALSE),IF(INDEX(Команды!$A$2:$AN$7500,MATCH(AW$3,Команды!$A$2:$A$7500,0),$E98+2)=Команды!$AJ$18,TRUE,FALSE),IF(INDEX(Команды!$A$2:$AN$7500,MATCH(AW$3,Команды!$A$2:$A$7500,0),$E98+2)=Команды!$AJ$19,TRUE,FALSE)),INDEX(Команды!$AJ$2:$AL$19,MATCH(INDEX(Команды!$A$2:$AN$7500,MATCH(AW$3,Команды!$A$2:$A$7500,0),$E98+2),Команды!$AJ$2:$AJ$19,0),3),0)</f>
        <v>0</v>
      </c>
      <c r="AY98" s="342"/>
      <c r="AZ98" s="174">
        <f>IF(OR(IF(INDEX(Команды!$A$2:$AN$7500,MATCH(AZ$3,Команды!$A$2:$A$7500,0),$E98+2)=Команды!$AJ$2,TRUE,FALSE),IF(INDEX(Команды!$A$2:$AN$7500,MATCH(AZ$3,Команды!$A$2:$A$7500,0),$E98+2)=Команды!$AJ$3,TRUE,FALSE),IF(INDEX(Команды!$A$2:$AN$7500,MATCH(AZ$3,Команды!$A$2:$A$7500,0),$E98+2)=Команды!$AJ$4,TRUE,FALSE),IF(INDEX(Команды!$A$2:$AN$7500,MATCH(AZ$3,Команды!$A$2:$A$7500,0),$E98+2)=Команды!$AJ$5,TRUE,FALSE),IF(INDEX(Команды!$A$2:$AN$7500,MATCH(AZ$3,Команды!$A$2:$A$7500,0),$E98+2)=Команды!$AJ$6,TRUE,FALSE),IF(INDEX(Команды!$A$2:$AN$7500,MATCH(AZ$3,Команды!$A$2:$A$7500,0),$E98+2)=Команды!$AJ$7,TRUE,FALSE),IF(INDEX(Команды!$A$2:$AN$7500,MATCH(AZ$3,Команды!$A$2:$A$7500,0),$E98+2)=Команды!$AJ$8,TRUE,FALSE),IF(INDEX(Команды!$A$2:$AN$7500,MATCH(AZ$3,Команды!$A$2:$A$7500,0),$E98+2)=Команды!$AJ$9,TRUE,FALSE),IF(INDEX(Команды!$A$2:$AN$7500,MATCH(AZ$3,Команды!$A$2:$A$7500,0),$E98+2)=Команды!$AJ$10,TRUE,FALSE),IF(INDEX(Команды!$A$2:$AN$7500,MATCH(AZ$3,Команды!$A$2:$A$7500,0),$E98+2)=Команды!$AJ$11,TRUE,FALSE),IF(INDEX(Команды!$A$2:$AN$7500,MATCH(AZ$3,Команды!$A$2:$A$7500,0),$E98+2)=Команды!$AJ$12,TRUE,FALSE),IF(INDEX(Команды!$A$2:$AN$7500,MATCH(AZ$3,Команды!$A$2:$A$7500,0),$E98+2)=Команды!$AJ$13,TRUE,FALSE),IF(INDEX(Команды!$A$2:$AN$7500,MATCH(AZ$3,Команды!$A$2:$A$7500,0),$E98+2)=Команды!$AJ$14,TRUE,FALSE),IF(INDEX(Команды!$A$2:$AN$7500,MATCH(AZ$3,Команды!$A$2:$A$7500,0),$E98+2)=Команды!$AJ$15,TRUE,FALSE),IF(INDEX(Команды!$A$2:$AN$7500,MATCH(AZ$3,Команды!$A$2:$A$7500,0),$E98+2)=Команды!$AJ$16,TRUE,FALSE),,IF(INDEX(Команды!$A$2:$AN$7500,MATCH(AZ$3,Команды!$A$2:$A$7500,0),$E98+2)=Команды!$AJ$17,TRUE,FALSE),,IF(INDEX(Команды!$A$2:$AN$7500,MATCH(AZ$3,Команды!$A$2:$A$7500,0),$E98+2)=Команды!$AJ$18,TRUE,FALSE),,IF(INDEX(Команды!$A$2:$AN$7500,MATCH(AZ$3,Команды!$A$2:$A$7500,0),$E98+2)=Команды!$AJ$19,TRUE,FALSE)),INDEX(Команды!$AJ$2:$AK$19,MATCH(INDEX(Команды!$A$2:$AN$7500,MATCH(AZ$3,Команды!$A$2:$A$7500,0),$E98+2),Команды!$AJ$2:$AJ$19,0),2),0)</f>
        <v>0</v>
      </c>
      <c r="BA98" s="175">
        <f>IF(OR(IF(INDEX(Команды!$A$2:$AN$7500,MATCH(AZ$3,Команды!$A$2:$A$7500,0),$E98+2)=Команды!$AJ$2,TRUE,FALSE),IF(INDEX(Команды!$A$2:$AN$7500,MATCH(AZ$3,Команды!$A$2:$A$7500,0),$E98+2)=Команды!$AJ$3,TRUE,FALSE),IF(INDEX(Команды!$A$2:$AN$7500,MATCH(AZ$3,Команды!$A$2:$A$7500,0),$E98+2)=Команды!$AJ$4,TRUE,FALSE),IF(INDEX(Команды!$A$2:$AN$7500,MATCH(AZ$3,Команды!$A$2:$A$7500,0),$E98+2)=Команды!$AJ$5,TRUE,FALSE),IF(INDEX(Команды!$A$2:$AN$7500,MATCH(AZ$3,Команды!$A$2:$A$7500,0),$E98+2)=Команды!$AJ$6,TRUE,FALSE),IF(INDEX(Команды!$A$2:$AN$7500,MATCH(AZ$3,Команды!$A$2:$A$7500,0),$E98+2)=Команды!$AJ$7,TRUE,FALSE),IF(INDEX(Команды!$A$2:$AN$7500,MATCH(AZ$3,Команды!$A$2:$A$7500,0),$E98+2)=Команды!$AJ$8,TRUE,FALSE),IF(INDEX(Команды!$A$2:$AN$7500,MATCH(AZ$3,Команды!$A$2:$A$7500,0),$E98+2)=Команды!$AJ$9,TRUE,FALSE),IF(INDEX(Команды!$A$2:$AN$7500,MATCH(AZ$3,Команды!$A$2:$A$7500,0),$E98+2)=Команды!$AJ$10,TRUE,FALSE),IF(INDEX(Команды!$A$2:$AN$7500,MATCH(AZ$3,Команды!$A$2:$A$7500,0),$E98+2)=Команды!$AJ$11,TRUE,FALSE),IF(INDEX(Команды!$A$2:$AN$7500,MATCH(AZ$3,Команды!$A$2:$A$7500,0),$E98+2)=Команды!$AJ$12,TRUE,FALSE),IF(INDEX(Команды!$A$2:$AN$7500,MATCH(AZ$3,Команды!$A$2:$A$7500,0),$E98+2)=Команды!$AJ$13,TRUE,FALSE),IF(INDEX(Команды!$A$2:$AN$7500,MATCH(AZ$3,Команды!$A$2:$A$7500,0),$E98+2)=Команды!$AJ$14,TRUE,FALSE),IF(INDEX(Команды!$A$2:$AN$7500,MATCH(AZ$3,Команды!$A$2:$A$7500,0),$E98+2)=Команды!$AJ$15,TRUE,FALSE),IF(INDEX(Команды!$A$2:$AN$7500,MATCH(AZ$3,Команды!$A$2:$A$7500,0),$E98+2)=Команды!$AJ$16,TRUE,FALSE),IF(INDEX(Команды!$A$2:$AN$7500,MATCH(AZ$3,Команды!$A$2:$A$7500,0),$E98+2)=Команды!$AJ$17,TRUE,FALSE),IF(INDEX(Команды!$A$2:$AN$7500,MATCH(AZ$3,Команды!$A$2:$A$7500,0),$E98+2)=Команды!$AJ$18,TRUE,FALSE),IF(INDEX(Команды!$A$2:$AN$7500,MATCH(AZ$3,Команды!$A$2:$A$7500,0),$E98+2)=Команды!$AJ$19,TRUE,FALSE)),INDEX(Команды!$AJ$2:$AL$19,MATCH(INDEX(Команды!$A$2:$AN$7500,MATCH(AZ$3,Команды!$A$2:$A$7500,0),$E98+2),Команды!$AJ$2:$AJ$19,0),3),0)</f>
        <v>0</v>
      </c>
      <c r="BB98" s="342"/>
      <c r="BC98" s="174">
        <f>IF(OR(IF(INDEX(Команды!$A$2:$AN$7500,MATCH(BC$3,Команды!$A$2:$A$7500,0),$E98+2)=Команды!$AJ$2,TRUE,FALSE),IF(INDEX(Команды!$A$2:$AN$7500,MATCH(BC$3,Команды!$A$2:$A$7500,0),$E98+2)=Команды!$AJ$3,TRUE,FALSE),IF(INDEX(Команды!$A$2:$AN$7500,MATCH(BC$3,Команды!$A$2:$A$7500,0),$E98+2)=Команды!$AJ$4,TRUE,FALSE),IF(INDEX(Команды!$A$2:$AN$7500,MATCH(BC$3,Команды!$A$2:$A$7500,0),$E98+2)=Команды!$AJ$5,TRUE,FALSE),IF(INDEX(Команды!$A$2:$AN$7500,MATCH(BC$3,Команды!$A$2:$A$7500,0),$E98+2)=Команды!$AJ$6,TRUE,FALSE),IF(INDEX(Команды!$A$2:$AN$7500,MATCH(BC$3,Команды!$A$2:$A$7500,0),$E98+2)=Команды!$AJ$7,TRUE,FALSE),IF(INDEX(Команды!$A$2:$AN$7500,MATCH(BC$3,Команды!$A$2:$A$7500,0),$E98+2)=Команды!$AJ$8,TRUE,FALSE),IF(INDEX(Команды!$A$2:$AN$7500,MATCH(BC$3,Команды!$A$2:$A$7500,0),$E98+2)=Команды!$AJ$9,TRUE,FALSE),IF(INDEX(Команды!$A$2:$AN$7500,MATCH(BC$3,Команды!$A$2:$A$7500,0),$E98+2)=Команды!$AJ$10,TRUE,FALSE),IF(INDEX(Команды!$A$2:$AN$7500,MATCH(BC$3,Команды!$A$2:$A$7500,0),$E98+2)=Команды!$AJ$11,TRUE,FALSE),IF(INDEX(Команды!$A$2:$AN$7500,MATCH(BC$3,Команды!$A$2:$A$7500,0),$E98+2)=Команды!$AJ$12,TRUE,FALSE),IF(INDEX(Команды!$A$2:$AN$7500,MATCH(BC$3,Команды!$A$2:$A$7500,0),$E98+2)=Команды!$AJ$13,TRUE,FALSE),IF(INDEX(Команды!$A$2:$AN$7500,MATCH(BC$3,Команды!$A$2:$A$7500,0),$E98+2)=Команды!$AJ$14,TRUE,FALSE),IF(INDEX(Команды!$A$2:$AN$7500,MATCH(BC$3,Команды!$A$2:$A$7500,0),$E98+2)=Команды!$AJ$15,TRUE,FALSE),IF(INDEX(Команды!$A$2:$AN$7500,MATCH(BC$3,Команды!$A$2:$A$7500,0),$E98+2)=Команды!$AJ$16,TRUE,FALSE),,IF(INDEX(Команды!$A$2:$AN$7500,MATCH(BC$3,Команды!$A$2:$A$7500,0),$E98+2)=Команды!$AJ$17,TRUE,FALSE),,IF(INDEX(Команды!$A$2:$AN$7500,MATCH(BC$3,Команды!$A$2:$A$7500,0),$E98+2)=Команды!$AJ$18,TRUE,FALSE),,IF(INDEX(Команды!$A$2:$AN$7500,MATCH(BC$3,Команды!$A$2:$A$7500,0),$E98+2)=Команды!$AJ$19,TRUE,FALSE)),INDEX(Команды!$AJ$2:$AK$19,MATCH(INDEX(Команды!$A$2:$AN$7500,MATCH(BC$3,Команды!$A$2:$A$7500,0),$E98+2),Команды!$AJ$2:$AJ$19,0),2),0)</f>
        <v>0</v>
      </c>
      <c r="BD98" s="175">
        <f>IF(OR(IF(INDEX(Команды!$A$2:$AN$7500,MATCH(BC$3,Команды!$A$2:$A$7500,0),$E98+2)=Команды!$AJ$2,TRUE,FALSE),IF(INDEX(Команды!$A$2:$AN$7500,MATCH(BC$3,Команды!$A$2:$A$7500,0),$E98+2)=Команды!$AJ$3,TRUE,FALSE),IF(INDEX(Команды!$A$2:$AN$7500,MATCH(BC$3,Команды!$A$2:$A$7500,0),$E98+2)=Команды!$AJ$4,TRUE,FALSE),IF(INDEX(Команды!$A$2:$AN$7500,MATCH(BC$3,Команды!$A$2:$A$7500,0),$E98+2)=Команды!$AJ$5,TRUE,FALSE),IF(INDEX(Команды!$A$2:$AN$7500,MATCH(BC$3,Команды!$A$2:$A$7500,0),$E98+2)=Команды!$AJ$6,TRUE,FALSE),IF(INDEX(Команды!$A$2:$AN$7500,MATCH(BC$3,Команды!$A$2:$A$7500,0),$E98+2)=Команды!$AJ$7,TRUE,FALSE),IF(INDEX(Команды!$A$2:$AN$7500,MATCH(BC$3,Команды!$A$2:$A$7500,0),$E98+2)=Команды!$AJ$8,TRUE,FALSE),IF(INDEX(Команды!$A$2:$AN$7500,MATCH(BC$3,Команды!$A$2:$A$7500,0),$E98+2)=Команды!$AJ$9,TRUE,FALSE),IF(INDEX(Команды!$A$2:$AN$7500,MATCH(BC$3,Команды!$A$2:$A$7500,0),$E98+2)=Команды!$AJ$10,TRUE,FALSE),IF(INDEX(Команды!$A$2:$AN$7500,MATCH(BC$3,Команды!$A$2:$A$7500,0),$E98+2)=Команды!$AJ$11,TRUE,FALSE),IF(INDEX(Команды!$A$2:$AN$7500,MATCH(BC$3,Команды!$A$2:$A$7500,0),$E98+2)=Команды!$AJ$12,TRUE,FALSE),IF(INDEX(Команды!$A$2:$AN$7500,MATCH(BC$3,Команды!$A$2:$A$7500,0),$E98+2)=Команды!$AJ$13,TRUE,FALSE),IF(INDEX(Команды!$A$2:$AN$7500,MATCH(BC$3,Команды!$A$2:$A$7500,0),$E98+2)=Команды!$AJ$14,TRUE,FALSE),IF(INDEX(Команды!$A$2:$AN$7500,MATCH(BC$3,Команды!$A$2:$A$7500,0),$E98+2)=Команды!$AJ$15,TRUE,FALSE),IF(INDEX(Команды!$A$2:$AN$7500,MATCH(BC$3,Команды!$A$2:$A$7500,0),$E98+2)=Команды!$AJ$16,TRUE,FALSE),IF(INDEX(Команды!$A$2:$AN$7500,MATCH(BC$3,Команды!$A$2:$A$7500,0),$E98+2)=Команды!$AJ$17,TRUE,FALSE),IF(INDEX(Команды!$A$2:$AN$7500,MATCH(BC$3,Команды!$A$2:$A$7500,0),$E98+2)=Команды!$AJ$18,TRUE,FALSE),IF(INDEX(Команды!$A$2:$AN$7500,MATCH(BC$3,Команды!$A$2:$A$7500,0),$E98+2)=Команды!$AJ$19,TRUE,FALSE)),INDEX(Команды!$AJ$2:$AL$19,MATCH(INDEX(Команды!$A$2:$AN$7500,MATCH(BC$3,Команды!$A$2:$A$7500,0),$E98+2),Команды!$AJ$2:$AJ$19,0),3),0)</f>
        <v>0</v>
      </c>
      <c r="BE98" s="342"/>
      <c r="BF98" s="174">
        <f>IF(OR(IF(INDEX(Команды!$A$2:$AN$7500,MATCH(BF$3,Команды!$A$2:$A$7500,0),$E98+2)=Команды!$AJ$2,TRUE,FALSE),IF(INDEX(Команды!$A$2:$AN$7500,MATCH(BF$3,Команды!$A$2:$A$7500,0),$E98+2)=Команды!$AJ$3,TRUE,FALSE),IF(INDEX(Команды!$A$2:$AN$7500,MATCH(BF$3,Команды!$A$2:$A$7500,0),$E98+2)=Команды!$AJ$4,TRUE,FALSE),IF(INDEX(Команды!$A$2:$AN$7500,MATCH(BF$3,Команды!$A$2:$A$7500,0),$E98+2)=Команды!$AJ$5,TRUE,FALSE),IF(INDEX(Команды!$A$2:$AN$7500,MATCH(BF$3,Команды!$A$2:$A$7500,0),$E98+2)=Команды!$AJ$6,TRUE,FALSE),IF(INDEX(Команды!$A$2:$AN$7500,MATCH(BF$3,Команды!$A$2:$A$7500,0),$E98+2)=Команды!$AJ$7,TRUE,FALSE),IF(INDEX(Команды!$A$2:$AN$7500,MATCH(BF$3,Команды!$A$2:$A$7500,0),$E98+2)=Команды!$AJ$8,TRUE,FALSE),IF(INDEX(Команды!$A$2:$AN$7500,MATCH(BF$3,Команды!$A$2:$A$7500,0),$E98+2)=Команды!$AJ$9,TRUE,FALSE),IF(INDEX(Команды!$A$2:$AN$7500,MATCH(BF$3,Команды!$A$2:$A$7500,0),$E98+2)=Команды!$AJ$10,TRUE,FALSE),IF(INDEX(Команды!$A$2:$AN$7500,MATCH(BF$3,Команды!$A$2:$A$7500,0),$E98+2)=Команды!$AJ$11,TRUE,FALSE),IF(INDEX(Команды!$A$2:$AN$7500,MATCH(BF$3,Команды!$A$2:$A$7500,0),$E98+2)=Команды!$AJ$12,TRUE,FALSE),IF(INDEX(Команды!$A$2:$AN$7500,MATCH(BF$3,Команды!$A$2:$A$7500,0),$E98+2)=Команды!$AJ$13,TRUE,FALSE),IF(INDEX(Команды!$A$2:$AN$7500,MATCH(BF$3,Команды!$A$2:$A$7500,0),$E98+2)=Команды!$AJ$14,TRUE,FALSE),IF(INDEX(Команды!$A$2:$AN$7500,MATCH(BF$3,Команды!$A$2:$A$7500,0),$E98+2)=Команды!$AJ$15,TRUE,FALSE),IF(INDEX(Команды!$A$2:$AN$7500,MATCH(BF$3,Команды!$A$2:$A$7500,0),$E98+2)=Команды!$AJ$16,TRUE,FALSE),,IF(INDEX(Команды!$A$2:$AN$7500,MATCH(BF$3,Команды!$A$2:$A$7500,0),$E98+2)=Команды!$AJ$17,TRUE,FALSE),,IF(INDEX(Команды!$A$2:$AN$7500,MATCH(BF$3,Команды!$A$2:$A$7500,0),$E98+2)=Команды!$AJ$18,TRUE,FALSE),,IF(INDEX(Команды!$A$2:$AN$7500,MATCH(BF$3,Команды!$A$2:$A$7500,0),$E98+2)=Команды!$AJ$19,TRUE,FALSE)),INDEX(Команды!$AJ$2:$AK$19,MATCH(INDEX(Команды!$A$2:$AN$7500,MATCH(BF$3,Команды!$A$2:$A$7500,0),$E98+2),Команды!$AJ$2:$AJ$19,0),2),0)</f>
        <v>0</v>
      </c>
      <c r="BG98" s="175">
        <f>IF(OR(IF(INDEX(Команды!$A$2:$AN$7500,MATCH(BF$3,Команды!$A$2:$A$7500,0),$E98+2)=Команды!$AJ$2,TRUE,FALSE),IF(INDEX(Команды!$A$2:$AN$7500,MATCH(BF$3,Команды!$A$2:$A$7500,0),$E98+2)=Команды!$AJ$3,TRUE,FALSE),IF(INDEX(Команды!$A$2:$AN$7500,MATCH(BF$3,Команды!$A$2:$A$7500,0),$E98+2)=Команды!$AJ$4,TRUE,FALSE),IF(INDEX(Команды!$A$2:$AN$7500,MATCH(BF$3,Команды!$A$2:$A$7500,0),$E98+2)=Команды!$AJ$5,TRUE,FALSE),IF(INDEX(Команды!$A$2:$AN$7500,MATCH(BF$3,Команды!$A$2:$A$7500,0),$E98+2)=Команды!$AJ$6,TRUE,FALSE),IF(INDEX(Команды!$A$2:$AN$7500,MATCH(BF$3,Команды!$A$2:$A$7500,0),$E98+2)=Команды!$AJ$7,TRUE,FALSE),IF(INDEX(Команды!$A$2:$AN$7500,MATCH(BF$3,Команды!$A$2:$A$7500,0),$E98+2)=Команды!$AJ$8,TRUE,FALSE),IF(INDEX(Команды!$A$2:$AN$7500,MATCH(BF$3,Команды!$A$2:$A$7500,0),$E98+2)=Команды!$AJ$9,TRUE,FALSE),IF(INDEX(Команды!$A$2:$AN$7500,MATCH(BF$3,Команды!$A$2:$A$7500,0),$E98+2)=Команды!$AJ$10,TRUE,FALSE),IF(INDEX(Команды!$A$2:$AN$7500,MATCH(BF$3,Команды!$A$2:$A$7500,0),$E98+2)=Команды!$AJ$11,TRUE,FALSE),IF(INDEX(Команды!$A$2:$AN$7500,MATCH(BF$3,Команды!$A$2:$A$7500,0),$E98+2)=Команды!$AJ$12,TRUE,FALSE),IF(INDEX(Команды!$A$2:$AN$7500,MATCH(BF$3,Команды!$A$2:$A$7500,0),$E98+2)=Команды!$AJ$13,TRUE,FALSE),IF(INDEX(Команды!$A$2:$AN$7500,MATCH(BF$3,Команды!$A$2:$A$7500,0),$E98+2)=Команды!$AJ$14,TRUE,FALSE),IF(INDEX(Команды!$A$2:$AN$7500,MATCH(BF$3,Команды!$A$2:$A$7500,0),$E98+2)=Команды!$AJ$15,TRUE,FALSE),IF(INDEX(Команды!$A$2:$AN$7500,MATCH(BF$3,Команды!$A$2:$A$7500,0),$E98+2)=Команды!$AJ$16,TRUE,FALSE),IF(INDEX(Команды!$A$2:$AN$7500,MATCH(BF$3,Команды!$A$2:$A$7500,0),$E98+2)=Команды!$AJ$17,TRUE,FALSE),IF(INDEX(Команды!$A$2:$AN$7500,MATCH(BF$3,Команды!$A$2:$A$7500,0),$E98+2)=Команды!$AJ$18,TRUE,FALSE),IF(INDEX(Команды!$A$2:$AN$7500,MATCH(BF$3,Команды!$A$2:$A$7500,0),$E98+2)=Команды!$AJ$19,TRUE,FALSE)),INDEX(Команды!$AJ$2:$AL$19,MATCH(INDEX(Команды!$A$2:$AN$7500,MATCH(BF$3,Команды!$A$2:$A$7500,0),$E98+2),Команды!$AJ$2:$AJ$19,0),3),0)</f>
        <v>0</v>
      </c>
      <c r="BH98" s="342"/>
      <c r="BI98" s="174">
        <f>IF(OR(IF(INDEX(Команды!$A$2:$AN$7500,MATCH(BI$3,Команды!$A$2:$A$7500,0),$E98+2)=Команды!$AJ$2,TRUE,FALSE),IF(INDEX(Команды!$A$2:$AN$7500,MATCH(BI$3,Команды!$A$2:$A$7500,0),$E98+2)=Команды!$AJ$3,TRUE,FALSE),IF(INDEX(Команды!$A$2:$AN$7500,MATCH(BI$3,Команды!$A$2:$A$7500,0),$E98+2)=Команды!$AJ$4,TRUE,FALSE),IF(INDEX(Команды!$A$2:$AN$7500,MATCH(BI$3,Команды!$A$2:$A$7500,0),$E98+2)=Команды!$AJ$5,TRUE,FALSE),IF(INDEX(Команды!$A$2:$AN$7500,MATCH(BI$3,Команды!$A$2:$A$7500,0),$E98+2)=Команды!$AJ$6,TRUE,FALSE),IF(INDEX(Команды!$A$2:$AN$7500,MATCH(BI$3,Команды!$A$2:$A$7500,0),$E98+2)=Команды!$AJ$7,TRUE,FALSE),IF(INDEX(Команды!$A$2:$AN$7500,MATCH(BI$3,Команды!$A$2:$A$7500,0),$E98+2)=Команды!$AJ$8,TRUE,FALSE),IF(INDEX(Команды!$A$2:$AN$7500,MATCH(BI$3,Команды!$A$2:$A$7500,0),$E98+2)=Команды!$AJ$9,TRUE,FALSE),IF(INDEX(Команды!$A$2:$AN$7500,MATCH(BI$3,Команды!$A$2:$A$7500,0),$E98+2)=Команды!$AJ$10,TRUE,FALSE),IF(INDEX(Команды!$A$2:$AN$7500,MATCH(BI$3,Команды!$A$2:$A$7500,0),$E98+2)=Команды!$AJ$11,TRUE,FALSE),IF(INDEX(Команды!$A$2:$AN$7500,MATCH(BI$3,Команды!$A$2:$A$7500,0),$E98+2)=Команды!$AJ$12,TRUE,FALSE),IF(INDEX(Команды!$A$2:$AN$7500,MATCH(BI$3,Команды!$A$2:$A$7500,0),$E98+2)=Команды!$AJ$13,TRUE,FALSE),IF(INDEX(Команды!$A$2:$AN$7500,MATCH(BI$3,Команды!$A$2:$A$7500,0),$E98+2)=Команды!$AJ$14,TRUE,FALSE),IF(INDEX(Команды!$A$2:$AN$7500,MATCH(BI$3,Команды!$A$2:$A$7500,0),$E98+2)=Команды!$AJ$15,TRUE,FALSE),IF(INDEX(Команды!$A$2:$AN$7500,MATCH(BI$3,Команды!$A$2:$A$7500,0),$E98+2)=Команды!$AJ$16,TRUE,FALSE),,IF(INDEX(Команды!$A$2:$AN$7500,MATCH(BI$3,Команды!$A$2:$A$7500,0),$E98+2)=Команды!$AJ$17,TRUE,FALSE),,IF(INDEX(Команды!$A$2:$AN$7500,MATCH(BI$3,Команды!$A$2:$A$7500,0),$E98+2)=Команды!$AJ$18,TRUE,FALSE),,IF(INDEX(Команды!$A$2:$AN$7500,MATCH(BI$3,Команды!$A$2:$A$7500,0),$E98+2)=Команды!$AJ$19,TRUE,FALSE)),INDEX(Команды!$AJ$2:$AK$19,MATCH(INDEX(Команды!$A$2:$AN$7500,MATCH(BI$3,Команды!$A$2:$A$7500,0),$E98+2),Команды!$AJ$2:$AJ$19,0),2),0)</f>
        <v>0</v>
      </c>
      <c r="BJ98" s="175">
        <f>IF(OR(IF(INDEX(Команды!$A$2:$AN$7500,MATCH(BI$3,Команды!$A$2:$A$7500,0),$E98+2)=Команды!$AJ$2,TRUE,FALSE),IF(INDEX(Команды!$A$2:$AN$7500,MATCH(BI$3,Команды!$A$2:$A$7500,0),$E98+2)=Команды!$AJ$3,TRUE,FALSE),IF(INDEX(Команды!$A$2:$AN$7500,MATCH(BI$3,Команды!$A$2:$A$7500,0),$E98+2)=Команды!$AJ$4,TRUE,FALSE),IF(INDEX(Команды!$A$2:$AN$7500,MATCH(BI$3,Команды!$A$2:$A$7500,0),$E98+2)=Команды!$AJ$5,TRUE,FALSE),IF(INDEX(Команды!$A$2:$AN$7500,MATCH(BI$3,Команды!$A$2:$A$7500,0),$E98+2)=Команды!$AJ$6,TRUE,FALSE),IF(INDEX(Команды!$A$2:$AN$7500,MATCH(BI$3,Команды!$A$2:$A$7500,0),$E98+2)=Команды!$AJ$7,TRUE,FALSE),IF(INDEX(Команды!$A$2:$AN$7500,MATCH(BI$3,Команды!$A$2:$A$7500,0),$E98+2)=Команды!$AJ$8,TRUE,FALSE),IF(INDEX(Команды!$A$2:$AN$7500,MATCH(BI$3,Команды!$A$2:$A$7500,0),$E98+2)=Команды!$AJ$9,TRUE,FALSE),IF(INDEX(Команды!$A$2:$AN$7500,MATCH(BI$3,Команды!$A$2:$A$7500,0),$E98+2)=Команды!$AJ$10,TRUE,FALSE),IF(INDEX(Команды!$A$2:$AN$7500,MATCH(BI$3,Команды!$A$2:$A$7500,0),$E98+2)=Команды!$AJ$11,TRUE,FALSE),IF(INDEX(Команды!$A$2:$AN$7500,MATCH(BI$3,Команды!$A$2:$A$7500,0),$E98+2)=Команды!$AJ$12,TRUE,FALSE),IF(INDEX(Команды!$A$2:$AN$7500,MATCH(BI$3,Команды!$A$2:$A$7500,0),$E98+2)=Команды!$AJ$13,TRUE,FALSE),IF(INDEX(Команды!$A$2:$AN$7500,MATCH(BI$3,Команды!$A$2:$A$7500,0),$E98+2)=Команды!$AJ$14,TRUE,FALSE),IF(INDEX(Команды!$A$2:$AN$7500,MATCH(BI$3,Команды!$A$2:$A$7500,0),$E98+2)=Команды!$AJ$15,TRUE,FALSE),IF(INDEX(Команды!$A$2:$AN$7500,MATCH(BI$3,Команды!$A$2:$A$7500,0),$E98+2)=Команды!$AJ$16,TRUE,FALSE),IF(INDEX(Команды!$A$2:$AN$7500,MATCH(BI$3,Команды!$A$2:$A$7500,0),$E98+2)=Команды!$AJ$17,TRUE,FALSE),IF(INDEX(Команды!$A$2:$AN$7500,MATCH(BI$3,Команды!$A$2:$A$7500,0),$E98+2)=Команды!$AJ$18,TRUE,FALSE),IF(INDEX(Команды!$A$2:$AN$7500,MATCH(BI$3,Команды!$A$2:$A$7500,0),$E98+2)=Команды!$AJ$19,TRUE,FALSE)),INDEX(Команды!$AJ$2:$AL$19,MATCH(INDEX(Команды!$A$2:$AN$7500,MATCH(BI$3,Команды!$A$2:$A$7500,0),$E98+2),Команды!$AJ$2:$AJ$19,0),3),0)</f>
        <v>0</v>
      </c>
      <c r="BK98" s="342"/>
      <c r="BL98" s="174">
        <f>IF(OR(IF(INDEX(Команды!$A$2:$AN$7500,MATCH(BL$3,Команды!$A$2:$A$7500,0),$E98+2)=Команды!$AJ$2,TRUE,FALSE),IF(INDEX(Команды!$A$2:$AN$7500,MATCH(BL$3,Команды!$A$2:$A$7500,0),$E98+2)=Команды!$AJ$3,TRUE,FALSE),IF(INDEX(Команды!$A$2:$AN$7500,MATCH(BL$3,Команды!$A$2:$A$7500,0),$E98+2)=Команды!$AJ$4,TRUE,FALSE),IF(INDEX(Команды!$A$2:$AN$7500,MATCH(BL$3,Команды!$A$2:$A$7500,0),$E98+2)=Команды!$AJ$5,TRUE,FALSE),IF(INDEX(Команды!$A$2:$AN$7500,MATCH(BL$3,Команды!$A$2:$A$7500,0),$E98+2)=Команды!$AJ$6,TRUE,FALSE),IF(INDEX(Команды!$A$2:$AN$7500,MATCH(BL$3,Команды!$A$2:$A$7500,0),$E98+2)=Команды!$AJ$7,TRUE,FALSE),IF(INDEX(Команды!$A$2:$AN$7500,MATCH(BL$3,Команды!$A$2:$A$7500,0),$E98+2)=Команды!$AJ$8,TRUE,FALSE),IF(INDEX(Команды!$A$2:$AN$7500,MATCH(BL$3,Команды!$A$2:$A$7500,0),$E98+2)=Команды!$AJ$9,TRUE,FALSE),IF(INDEX(Команды!$A$2:$AN$7500,MATCH(BL$3,Команды!$A$2:$A$7500,0),$E98+2)=Команды!$AJ$10,TRUE,FALSE),IF(INDEX(Команды!$A$2:$AN$7500,MATCH(BL$3,Команды!$A$2:$A$7500,0),$E98+2)=Команды!$AJ$11,TRUE,FALSE),IF(INDEX(Команды!$A$2:$AN$7500,MATCH(BL$3,Команды!$A$2:$A$7500,0),$E98+2)=Команды!$AJ$12,TRUE,FALSE),IF(INDEX(Команды!$A$2:$AN$7500,MATCH(BL$3,Команды!$A$2:$A$7500,0),$E98+2)=Команды!$AJ$13,TRUE,FALSE),IF(INDEX(Команды!$A$2:$AN$7500,MATCH(BL$3,Команды!$A$2:$A$7500,0),$E98+2)=Команды!$AJ$14,TRUE,FALSE),IF(INDEX(Команды!$A$2:$AN$7500,MATCH(BL$3,Команды!$A$2:$A$7500,0),$E98+2)=Команды!$AJ$15,TRUE,FALSE),IF(INDEX(Команды!$A$2:$AN$7500,MATCH(BL$3,Команды!$A$2:$A$7500,0),$E98+2)=Команды!$AJ$16,TRUE,FALSE),,IF(INDEX(Команды!$A$2:$AN$7500,MATCH(BL$3,Команды!$A$2:$A$7500,0),$E98+2)=Команды!$AJ$17,TRUE,FALSE),,IF(INDEX(Команды!$A$2:$AN$7500,MATCH(BL$3,Команды!$A$2:$A$7500,0),$E98+2)=Команды!$AJ$18,TRUE,FALSE),,IF(INDEX(Команды!$A$2:$AN$7500,MATCH(BL$3,Команды!$A$2:$A$7500,0),$E98+2)=Команды!$AJ$19,TRUE,FALSE)),INDEX(Команды!$AJ$2:$AK$19,MATCH(INDEX(Команды!$A$2:$AN$7500,MATCH(BL$3,Команды!$A$2:$A$7500,0),$E98+2),Команды!$AJ$2:$AJ$19,0),2),0)</f>
        <v>0</v>
      </c>
      <c r="BM98" s="175">
        <f>IF(OR(IF(INDEX(Команды!$A$2:$AN$7500,MATCH(BL$3,Команды!$A$2:$A$7500,0),$E98+2)=Команды!$AJ$2,TRUE,FALSE),IF(INDEX(Команды!$A$2:$AN$7500,MATCH(BL$3,Команды!$A$2:$A$7500,0),$E98+2)=Команды!$AJ$3,TRUE,FALSE),IF(INDEX(Команды!$A$2:$AN$7500,MATCH(BL$3,Команды!$A$2:$A$7500,0),$E98+2)=Команды!$AJ$4,TRUE,FALSE),IF(INDEX(Команды!$A$2:$AN$7500,MATCH(BL$3,Команды!$A$2:$A$7500,0),$E98+2)=Команды!$AJ$5,TRUE,FALSE),IF(INDEX(Команды!$A$2:$AN$7500,MATCH(BL$3,Команды!$A$2:$A$7500,0),$E98+2)=Команды!$AJ$6,TRUE,FALSE),IF(INDEX(Команды!$A$2:$AN$7500,MATCH(BL$3,Команды!$A$2:$A$7500,0),$E98+2)=Команды!$AJ$7,TRUE,FALSE),IF(INDEX(Команды!$A$2:$AN$7500,MATCH(BL$3,Команды!$A$2:$A$7500,0),$E98+2)=Команды!$AJ$8,TRUE,FALSE),IF(INDEX(Команды!$A$2:$AN$7500,MATCH(BL$3,Команды!$A$2:$A$7500,0),$E98+2)=Команды!$AJ$9,TRUE,FALSE),IF(INDEX(Команды!$A$2:$AN$7500,MATCH(BL$3,Команды!$A$2:$A$7500,0),$E98+2)=Команды!$AJ$10,TRUE,FALSE),IF(INDEX(Команды!$A$2:$AN$7500,MATCH(BL$3,Команды!$A$2:$A$7500,0),$E98+2)=Команды!$AJ$11,TRUE,FALSE),IF(INDEX(Команды!$A$2:$AN$7500,MATCH(BL$3,Команды!$A$2:$A$7500,0),$E98+2)=Команды!$AJ$12,TRUE,FALSE),IF(INDEX(Команды!$A$2:$AN$7500,MATCH(BL$3,Команды!$A$2:$A$7500,0),$E98+2)=Команды!$AJ$13,TRUE,FALSE),IF(INDEX(Команды!$A$2:$AN$7500,MATCH(BL$3,Команды!$A$2:$A$7500,0),$E98+2)=Команды!$AJ$14,TRUE,FALSE),IF(INDEX(Команды!$A$2:$AN$7500,MATCH(BL$3,Команды!$A$2:$A$7500,0),$E98+2)=Команды!$AJ$15,TRUE,FALSE),IF(INDEX(Команды!$A$2:$AN$7500,MATCH(BL$3,Команды!$A$2:$A$7500,0),$E98+2)=Команды!$AJ$16,TRUE,FALSE),IF(INDEX(Команды!$A$2:$AN$7500,MATCH(BL$3,Команды!$A$2:$A$7500,0),$E98+2)=Команды!$AJ$17,TRUE,FALSE),IF(INDEX(Команды!$A$2:$AN$7500,MATCH(BL$3,Команды!$A$2:$A$7500,0),$E98+2)=Команды!$AJ$18,TRUE,FALSE),IF(INDEX(Команды!$A$2:$AN$7500,MATCH(BL$3,Команды!$A$2:$A$7500,0),$E98+2)=Команды!$AJ$19,TRUE,FALSE)),INDEX(Команды!$AJ$2:$AL$19,MATCH(INDEX(Команды!$A$2:$AN$7500,MATCH(BL$3,Команды!$A$2:$A$7500,0),$E98+2),Команды!$AJ$2:$AJ$19,0),3),0)</f>
        <v>0</v>
      </c>
      <c r="BN98" s="342"/>
      <c r="BO98" s="174">
        <f>IF(OR(IF(INDEX(Команды!$A$2:$AN$7500,MATCH(BO$3,Команды!$A$2:$A$7500,0),$E98+2)=Команды!$AJ$2,TRUE,FALSE),IF(INDEX(Команды!$A$2:$AN$7500,MATCH(BO$3,Команды!$A$2:$A$7500,0),$E98+2)=Команды!$AJ$3,TRUE,FALSE),IF(INDEX(Команды!$A$2:$AN$7500,MATCH(BO$3,Команды!$A$2:$A$7500,0),$E98+2)=Команды!$AJ$4,TRUE,FALSE),IF(INDEX(Команды!$A$2:$AN$7500,MATCH(BO$3,Команды!$A$2:$A$7500,0),$E98+2)=Команды!$AJ$5,TRUE,FALSE),IF(INDEX(Команды!$A$2:$AN$7500,MATCH(BO$3,Команды!$A$2:$A$7500,0),$E98+2)=Команды!$AJ$6,TRUE,FALSE),IF(INDEX(Команды!$A$2:$AN$7500,MATCH(BO$3,Команды!$A$2:$A$7500,0),$E98+2)=Команды!$AJ$7,TRUE,FALSE),IF(INDEX(Команды!$A$2:$AN$7500,MATCH(BO$3,Команды!$A$2:$A$7500,0),$E98+2)=Команды!$AJ$8,TRUE,FALSE),IF(INDEX(Команды!$A$2:$AN$7500,MATCH(BO$3,Команды!$A$2:$A$7500,0),$E98+2)=Команды!$AJ$9,TRUE,FALSE),IF(INDEX(Команды!$A$2:$AN$7500,MATCH(BO$3,Команды!$A$2:$A$7500,0),$E98+2)=Команды!$AJ$10,TRUE,FALSE),IF(INDEX(Команды!$A$2:$AN$7500,MATCH(BO$3,Команды!$A$2:$A$7500,0),$E98+2)=Команды!$AJ$11,TRUE,FALSE),IF(INDEX(Команды!$A$2:$AN$7500,MATCH(BO$3,Команды!$A$2:$A$7500,0),$E98+2)=Команды!$AJ$12,TRUE,FALSE),IF(INDEX(Команды!$A$2:$AN$7500,MATCH(BO$3,Команды!$A$2:$A$7500,0),$E98+2)=Команды!$AJ$13,TRUE,FALSE),IF(INDEX(Команды!$A$2:$AN$7500,MATCH(BO$3,Команды!$A$2:$A$7500,0),$E98+2)=Команды!$AJ$14,TRUE,FALSE),IF(INDEX(Команды!$A$2:$AN$7500,MATCH(BO$3,Команды!$A$2:$A$7500,0),$E98+2)=Команды!$AJ$15,TRUE,FALSE),IF(INDEX(Команды!$A$2:$AN$7500,MATCH(BO$3,Команды!$A$2:$A$7500,0),$E98+2)=Команды!$AJ$16,TRUE,FALSE),,IF(INDEX(Команды!$A$2:$AN$7500,MATCH(BO$3,Команды!$A$2:$A$7500,0),$E98+2)=Команды!$AJ$17,TRUE,FALSE),,IF(INDEX(Команды!$A$2:$AN$7500,MATCH(BO$3,Команды!$A$2:$A$7500,0),$E98+2)=Команды!$AJ$18,TRUE,FALSE),,IF(INDEX(Команды!$A$2:$AN$7500,MATCH(BO$3,Команды!$A$2:$A$7500,0),$E98+2)=Команды!$AJ$19,TRUE,FALSE)),INDEX(Команды!$AJ$2:$AK$19,MATCH(INDEX(Команды!$A$2:$AN$7500,MATCH(BO$3,Команды!$A$2:$A$7500,0),$E98+2),Команды!$AJ$2:$AJ$19,0),2),0)</f>
        <v>0</v>
      </c>
      <c r="BP98" s="175">
        <f>IF(OR(IF(INDEX(Команды!$A$2:$AN$7500,MATCH(BO$3,Команды!$A$2:$A$7500,0),$E98+2)=Команды!$AJ$2,TRUE,FALSE),IF(INDEX(Команды!$A$2:$AN$7500,MATCH(BO$3,Команды!$A$2:$A$7500,0),$E98+2)=Команды!$AJ$3,TRUE,FALSE),IF(INDEX(Команды!$A$2:$AN$7500,MATCH(BO$3,Команды!$A$2:$A$7500,0),$E98+2)=Команды!$AJ$4,TRUE,FALSE),IF(INDEX(Команды!$A$2:$AN$7500,MATCH(BO$3,Команды!$A$2:$A$7500,0),$E98+2)=Команды!$AJ$5,TRUE,FALSE),IF(INDEX(Команды!$A$2:$AN$7500,MATCH(BO$3,Команды!$A$2:$A$7500,0),$E98+2)=Команды!$AJ$6,TRUE,FALSE),IF(INDEX(Команды!$A$2:$AN$7500,MATCH(BO$3,Команды!$A$2:$A$7500,0),$E98+2)=Команды!$AJ$7,TRUE,FALSE),IF(INDEX(Команды!$A$2:$AN$7500,MATCH(BO$3,Команды!$A$2:$A$7500,0),$E98+2)=Команды!$AJ$8,TRUE,FALSE),IF(INDEX(Команды!$A$2:$AN$7500,MATCH(BO$3,Команды!$A$2:$A$7500,0),$E98+2)=Команды!$AJ$9,TRUE,FALSE),IF(INDEX(Команды!$A$2:$AN$7500,MATCH(BO$3,Команды!$A$2:$A$7500,0),$E98+2)=Команды!$AJ$10,TRUE,FALSE),IF(INDEX(Команды!$A$2:$AN$7500,MATCH(BO$3,Команды!$A$2:$A$7500,0),$E98+2)=Команды!$AJ$11,TRUE,FALSE),IF(INDEX(Команды!$A$2:$AN$7500,MATCH(BO$3,Команды!$A$2:$A$7500,0),$E98+2)=Команды!$AJ$12,TRUE,FALSE),IF(INDEX(Команды!$A$2:$AN$7500,MATCH(BO$3,Команды!$A$2:$A$7500,0),$E98+2)=Команды!$AJ$13,TRUE,FALSE),IF(INDEX(Команды!$A$2:$AN$7500,MATCH(BO$3,Команды!$A$2:$A$7500,0),$E98+2)=Команды!$AJ$14,TRUE,FALSE),IF(INDEX(Команды!$A$2:$AN$7500,MATCH(BO$3,Команды!$A$2:$A$7500,0),$E98+2)=Команды!$AJ$15,TRUE,FALSE),IF(INDEX(Команды!$A$2:$AN$7500,MATCH(BO$3,Команды!$A$2:$A$7500,0),$E98+2)=Команды!$AJ$16,TRUE,FALSE),IF(INDEX(Команды!$A$2:$AN$7500,MATCH(BO$3,Команды!$A$2:$A$7500,0),$E98+2)=Команды!$AJ$17,TRUE,FALSE),IF(INDEX(Команды!$A$2:$AN$7500,MATCH(BO$3,Команды!$A$2:$A$7500,0),$E98+2)=Команды!$AJ$18,TRUE,FALSE),IF(INDEX(Команды!$A$2:$AN$7500,MATCH(BO$3,Команды!$A$2:$A$7500,0),$E98+2)=Команды!$AJ$19,TRUE,FALSE)),INDEX(Команды!$AJ$2:$AL$19,MATCH(INDEX(Команды!$A$2:$AN$7500,MATCH(BO$3,Команды!$A$2:$A$7500,0),$E98+2),Команды!$AJ$2:$AJ$19,0),3),0)</f>
        <v>0</v>
      </c>
      <c r="BQ98" s="342"/>
      <c r="BR98" s="174">
        <f>IF(OR(IF(INDEX(Команды!$A$2:$AN$7500,MATCH(BR$3,Команды!$A$2:$A$7500,0),$E98+2)=Команды!$AJ$2,TRUE,FALSE),IF(INDEX(Команды!$A$2:$AN$7500,MATCH(BR$3,Команды!$A$2:$A$7500,0),$E98+2)=Команды!$AJ$3,TRUE,FALSE),IF(INDEX(Команды!$A$2:$AN$7500,MATCH(BR$3,Команды!$A$2:$A$7500,0),$E98+2)=Команды!$AJ$4,TRUE,FALSE),IF(INDEX(Команды!$A$2:$AN$7500,MATCH(BR$3,Команды!$A$2:$A$7500,0),$E98+2)=Команды!$AJ$5,TRUE,FALSE),IF(INDEX(Команды!$A$2:$AN$7500,MATCH(BR$3,Команды!$A$2:$A$7500,0),$E98+2)=Команды!$AJ$6,TRUE,FALSE),IF(INDEX(Команды!$A$2:$AN$7500,MATCH(BR$3,Команды!$A$2:$A$7500,0),$E98+2)=Команды!$AJ$7,TRUE,FALSE),IF(INDEX(Команды!$A$2:$AN$7500,MATCH(BR$3,Команды!$A$2:$A$7500,0),$E98+2)=Команды!$AJ$8,TRUE,FALSE),IF(INDEX(Команды!$A$2:$AN$7500,MATCH(BR$3,Команды!$A$2:$A$7500,0),$E98+2)=Команды!$AJ$9,TRUE,FALSE),IF(INDEX(Команды!$A$2:$AN$7500,MATCH(BR$3,Команды!$A$2:$A$7500,0),$E98+2)=Команды!$AJ$10,TRUE,FALSE),IF(INDEX(Команды!$A$2:$AN$7500,MATCH(BR$3,Команды!$A$2:$A$7500,0),$E98+2)=Команды!$AJ$11,TRUE,FALSE),IF(INDEX(Команды!$A$2:$AN$7500,MATCH(BR$3,Команды!$A$2:$A$7500,0),$E98+2)=Команды!$AJ$12,TRUE,FALSE),IF(INDEX(Команды!$A$2:$AN$7500,MATCH(BR$3,Команды!$A$2:$A$7500,0),$E98+2)=Команды!$AJ$13,TRUE,FALSE),IF(INDEX(Команды!$A$2:$AN$7500,MATCH(BR$3,Команды!$A$2:$A$7500,0),$E98+2)=Команды!$AJ$14,TRUE,FALSE),IF(INDEX(Команды!$A$2:$AN$7500,MATCH(BR$3,Команды!$A$2:$A$7500,0),$E98+2)=Команды!$AJ$15,TRUE,FALSE),IF(INDEX(Команды!$A$2:$AN$7500,MATCH(BR$3,Команды!$A$2:$A$7500,0),$E98+2)=Команды!$AJ$16,TRUE,FALSE),,IF(INDEX(Команды!$A$2:$AN$7500,MATCH(BR$3,Команды!$A$2:$A$7500,0),$E98+2)=Команды!$AJ$17,TRUE,FALSE),,IF(INDEX(Команды!$A$2:$AN$7500,MATCH(BR$3,Команды!$A$2:$A$7500,0),$E98+2)=Команды!$AJ$18,TRUE,FALSE),,IF(INDEX(Команды!$A$2:$AN$7500,MATCH(BR$3,Команды!$A$2:$A$7500,0),$E98+2)=Команды!$AJ$19,TRUE,FALSE)),INDEX(Команды!$AJ$2:$AK$19,MATCH(INDEX(Команды!$A$2:$AN$7500,MATCH(BR$3,Команды!$A$2:$A$7500,0),$E98+2),Команды!$AJ$2:$AJ$19,0),2),0)</f>
        <v>0</v>
      </c>
      <c r="BS98" s="175">
        <f>IF(OR(IF(INDEX(Команды!$A$2:$AN$7500,MATCH(BR$3,Команды!$A$2:$A$7500,0),$E98+2)=Команды!$AJ$2,TRUE,FALSE),IF(INDEX(Команды!$A$2:$AN$7500,MATCH(BR$3,Команды!$A$2:$A$7500,0),$E98+2)=Команды!$AJ$3,TRUE,FALSE),IF(INDEX(Команды!$A$2:$AN$7500,MATCH(BR$3,Команды!$A$2:$A$7500,0),$E98+2)=Команды!$AJ$4,TRUE,FALSE),IF(INDEX(Команды!$A$2:$AN$7500,MATCH(BR$3,Команды!$A$2:$A$7500,0),$E98+2)=Команды!$AJ$5,TRUE,FALSE),IF(INDEX(Команды!$A$2:$AN$7500,MATCH(BR$3,Команды!$A$2:$A$7500,0),$E98+2)=Команды!$AJ$6,TRUE,FALSE),IF(INDEX(Команды!$A$2:$AN$7500,MATCH(BR$3,Команды!$A$2:$A$7500,0),$E98+2)=Команды!$AJ$7,TRUE,FALSE),IF(INDEX(Команды!$A$2:$AN$7500,MATCH(BR$3,Команды!$A$2:$A$7500,0),$E98+2)=Команды!$AJ$8,TRUE,FALSE),IF(INDEX(Команды!$A$2:$AN$7500,MATCH(BR$3,Команды!$A$2:$A$7500,0),$E98+2)=Команды!$AJ$9,TRUE,FALSE),IF(INDEX(Команды!$A$2:$AN$7500,MATCH(BR$3,Команды!$A$2:$A$7500,0),$E98+2)=Команды!$AJ$10,TRUE,FALSE),IF(INDEX(Команды!$A$2:$AN$7500,MATCH(BR$3,Команды!$A$2:$A$7500,0),$E98+2)=Команды!$AJ$11,TRUE,FALSE),IF(INDEX(Команды!$A$2:$AN$7500,MATCH(BR$3,Команды!$A$2:$A$7500,0),$E98+2)=Команды!$AJ$12,TRUE,FALSE),IF(INDEX(Команды!$A$2:$AN$7500,MATCH(BR$3,Команды!$A$2:$A$7500,0),$E98+2)=Команды!$AJ$13,TRUE,FALSE),IF(INDEX(Команды!$A$2:$AN$7500,MATCH(BR$3,Команды!$A$2:$A$7500,0),$E98+2)=Команды!$AJ$14,TRUE,FALSE),IF(INDEX(Команды!$A$2:$AN$7500,MATCH(BR$3,Команды!$A$2:$A$7500,0),$E98+2)=Команды!$AJ$15,TRUE,FALSE),IF(INDEX(Команды!$A$2:$AN$7500,MATCH(BR$3,Команды!$A$2:$A$7500,0),$E98+2)=Команды!$AJ$16,TRUE,FALSE),IF(INDEX(Команды!$A$2:$AN$7500,MATCH(BR$3,Команды!$A$2:$A$7500,0),$E98+2)=Команды!$AJ$17,TRUE,FALSE),IF(INDEX(Команды!$A$2:$AN$7500,MATCH(BR$3,Команды!$A$2:$A$7500,0),$E98+2)=Команды!$AJ$18,TRUE,FALSE),IF(INDEX(Команды!$A$2:$AN$7500,MATCH(BR$3,Команды!$A$2:$A$7500,0),$E98+2)=Команды!$AJ$19,TRUE,FALSE)),INDEX(Команды!$AJ$2:$AL$19,MATCH(INDEX(Команды!$A$2:$AN$7500,MATCH(BR$3,Команды!$A$2:$A$7500,0),$E98+2),Команды!$AJ$2:$AJ$19,0),3),0)</f>
        <v>0</v>
      </c>
      <c r="BT98" s="342"/>
      <c r="BU98" s="174">
        <f>IF(OR(IF(INDEX(Команды!$A$2:$AN$7500,MATCH(BU$3,Команды!$A$2:$A$7500,0),$E98+2)=Команды!$AJ$2,TRUE,FALSE),IF(INDEX(Команды!$A$2:$AN$7500,MATCH(BU$3,Команды!$A$2:$A$7500,0),$E98+2)=Команды!$AJ$3,TRUE,FALSE),IF(INDEX(Команды!$A$2:$AN$7500,MATCH(BU$3,Команды!$A$2:$A$7500,0),$E98+2)=Команды!$AJ$4,TRUE,FALSE),IF(INDEX(Команды!$A$2:$AN$7500,MATCH(BU$3,Команды!$A$2:$A$7500,0),$E98+2)=Команды!$AJ$5,TRUE,FALSE),IF(INDEX(Команды!$A$2:$AN$7500,MATCH(BU$3,Команды!$A$2:$A$7500,0),$E98+2)=Команды!$AJ$6,TRUE,FALSE),IF(INDEX(Команды!$A$2:$AN$7500,MATCH(BU$3,Команды!$A$2:$A$7500,0),$E98+2)=Команды!$AJ$7,TRUE,FALSE),IF(INDEX(Команды!$A$2:$AN$7500,MATCH(BU$3,Команды!$A$2:$A$7500,0),$E98+2)=Команды!$AJ$8,TRUE,FALSE),IF(INDEX(Команды!$A$2:$AN$7500,MATCH(BU$3,Команды!$A$2:$A$7500,0),$E98+2)=Команды!$AJ$9,TRUE,FALSE),IF(INDEX(Команды!$A$2:$AN$7500,MATCH(BU$3,Команды!$A$2:$A$7500,0),$E98+2)=Команды!$AJ$10,TRUE,FALSE),IF(INDEX(Команды!$A$2:$AN$7500,MATCH(BU$3,Команды!$A$2:$A$7500,0),$E98+2)=Команды!$AJ$11,TRUE,FALSE),IF(INDEX(Команды!$A$2:$AN$7500,MATCH(BU$3,Команды!$A$2:$A$7500,0),$E98+2)=Команды!$AJ$12,TRUE,FALSE),IF(INDEX(Команды!$A$2:$AN$7500,MATCH(BU$3,Команды!$A$2:$A$7500,0),$E98+2)=Команды!$AJ$13,TRUE,FALSE),IF(INDEX(Команды!$A$2:$AN$7500,MATCH(BU$3,Команды!$A$2:$A$7500,0),$E98+2)=Команды!$AJ$14,TRUE,FALSE),IF(INDEX(Команды!$A$2:$AN$7500,MATCH(BU$3,Команды!$A$2:$A$7500,0),$E98+2)=Команды!$AJ$15,TRUE,FALSE),IF(INDEX(Команды!$A$2:$AN$7500,MATCH(BU$3,Команды!$A$2:$A$7500,0),$E98+2)=Команды!$AJ$16,TRUE,FALSE),,IF(INDEX(Команды!$A$2:$AN$7500,MATCH(BU$3,Команды!$A$2:$A$7500,0),$E98+2)=Команды!$AJ$17,TRUE,FALSE),,IF(INDEX(Команды!$A$2:$AN$7500,MATCH(BU$3,Команды!$A$2:$A$7500,0),$E98+2)=Команды!$AJ$18,TRUE,FALSE),,IF(INDEX(Команды!$A$2:$AN$7500,MATCH(BU$3,Команды!$A$2:$A$7500,0),$E98+2)=Команды!$AJ$19,TRUE,FALSE)),INDEX(Команды!$AJ$2:$AK$19,MATCH(INDEX(Команды!$A$2:$AN$7500,MATCH(BU$3,Команды!$A$2:$A$7500,0),$E98+2),Команды!$AJ$2:$AJ$19,0),2),0)</f>
        <v>0</v>
      </c>
      <c r="BV98" s="175">
        <f>IF(OR(IF(INDEX(Команды!$A$2:$AN$7500,MATCH(BU$3,Команды!$A$2:$A$7500,0),$E98+2)=Команды!$AJ$2,TRUE,FALSE),IF(INDEX(Команды!$A$2:$AN$7500,MATCH(BU$3,Команды!$A$2:$A$7500,0),$E98+2)=Команды!$AJ$3,TRUE,FALSE),IF(INDEX(Команды!$A$2:$AN$7500,MATCH(BU$3,Команды!$A$2:$A$7500,0),$E98+2)=Команды!$AJ$4,TRUE,FALSE),IF(INDEX(Команды!$A$2:$AN$7500,MATCH(BU$3,Команды!$A$2:$A$7500,0),$E98+2)=Команды!$AJ$5,TRUE,FALSE),IF(INDEX(Команды!$A$2:$AN$7500,MATCH(BU$3,Команды!$A$2:$A$7500,0),$E98+2)=Команды!$AJ$6,TRUE,FALSE),IF(INDEX(Команды!$A$2:$AN$7500,MATCH(BU$3,Команды!$A$2:$A$7500,0),$E98+2)=Команды!$AJ$7,TRUE,FALSE),IF(INDEX(Команды!$A$2:$AN$7500,MATCH(BU$3,Команды!$A$2:$A$7500,0),$E98+2)=Команды!$AJ$8,TRUE,FALSE),IF(INDEX(Команды!$A$2:$AN$7500,MATCH(BU$3,Команды!$A$2:$A$7500,0),$E98+2)=Команды!$AJ$9,TRUE,FALSE),IF(INDEX(Команды!$A$2:$AN$7500,MATCH(BU$3,Команды!$A$2:$A$7500,0),$E98+2)=Команды!$AJ$10,TRUE,FALSE),IF(INDEX(Команды!$A$2:$AN$7500,MATCH(BU$3,Команды!$A$2:$A$7500,0),$E98+2)=Команды!$AJ$11,TRUE,FALSE),IF(INDEX(Команды!$A$2:$AN$7500,MATCH(BU$3,Команды!$A$2:$A$7500,0),$E98+2)=Команды!$AJ$12,TRUE,FALSE),IF(INDEX(Команды!$A$2:$AN$7500,MATCH(BU$3,Команды!$A$2:$A$7500,0),$E98+2)=Команды!$AJ$13,TRUE,FALSE),IF(INDEX(Команды!$A$2:$AN$7500,MATCH(BU$3,Команды!$A$2:$A$7500,0),$E98+2)=Команды!$AJ$14,TRUE,FALSE),IF(INDEX(Команды!$A$2:$AN$7500,MATCH(BU$3,Команды!$A$2:$A$7500,0),$E98+2)=Команды!$AJ$15,TRUE,FALSE),IF(INDEX(Команды!$A$2:$AN$7500,MATCH(BU$3,Команды!$A$2:$A$7500,0),$E98+2)=Команды!$AJ$16,TRUE,FALSE),IF(INDEX(Команды!$A$2:$AN$7500,MATCH(BU$3,Команды!$A$2:$A$7500,0),$E98+2)=Команды!$AJ$17,TRUE,FALSE),IF(INDEX(Команды!$A$2:$AN$7500,MATCH(BU$3,Команды!$A$2:$A$7500,0),$E98+2)=Команды!$AJ$18,TRUE,FALSE),IF(INDEX(Команды!$A$2:$AN$7500,MATCH(BU$3,Команды!$A$2:$A$7500,0),$E98+2)=Команды!$AJ$19,TRUE,FALSE)),INDEX(Команды!$AJ$2:$AL$19,MATCH(INDEX(Команды!$A$2:$AN$7500,MATCH(BU$3,Команды!$A$2:$A$7500,0),$E98+2),Команды!$AJ$2:$AJ$19,0),3),0)</f>
        <v>0</v>
      </c>
      <c r="BW98" s="342"/>
      <c r="BX98" s="174">
        <f>IF(OR(IF(INDEX(Команды!$A$2:$AN$7500,MATCH(BX$3,Команды!$A$2:$A$7500,0),$E98+2)=Команды!$AJ$2,TRUE,FALSE),IF(INDEX(Команды!$A$2:$AN$7500,MATCH(BX$3,Команды!$A$2:$A$7500,0),$E98+2)=Команды!$AJ$3,TRUE,FALSE),IF(INDEX(Команды!$A$2:$AN$7500,MATCH(BX$3,Команды!$A$2:$A$7500,0),$E98+2)=Команды!$AJ$4,TRUE,FALSE),IF(INDEX(Команды!$A$2:$AN$7500,MATCH(BX$3,Команды!$A$2:$A$7500,0),$E98+2)=Команды!$AJ$5,TRUE,FALSE),IF(INDEX(Команды!$A$2:$AN$7500,MATCH(BX$3,Команды!$A$2:$A$7500,0),$E98+2)=Команды!$AJ$6,TRUE,FALSE),IF(INDEX(Команды!$A$2:$AN$7500,MATCH(BX$3,Команды!$A$2:$A$7500,0),$E98+2)=Команды!$AJ$7,TRUE,FALSE),IF(INDEX(Команды!$A$2:$AN$7500,MATCH(BX$3,Команды!$A$2:$A$7500,0),$E98+2)=Команды!$AJ$8,TRUE,FALSE),IF(INDEX(Команды!$A$2:$AN$7500,MATCH(BX$3,Команды!$A$2:$A$7500,0),$E98+2)=Команды!$AJ$9,TRUE,FALSE),IF(INDEX(Команды!$A$2:$AN$7500,MATCH(BX$3,Команды!$A$2:$A$7500,0),$E98+2)=Команды!$AJ$10,TRUE,FALSE),IF(INDEX(Команды!$A$2:$AN$7500,MATCH(BX$3,Команды!$A$2:$A$7500,0),$E98+2)=Команды!$AJ$11,TRUE,FALSE),IF(INDEX(Команды!$A$2:$AN$7500,MATCH(BX$3,Команды!$A$2:$A$7500,0),$E98+2)=Команды!$AJ$12,TRUE,FALSE),IF(INDEX(Команды!$A$2:$AN$7500,MATCH(BX$3,Команды!$A$2:$A$7500,0),$E98+2)=Команды!$AJ$13,TRUE,FALSE),IF(INDEX(Команды!$A$2:$AN$7500,MATCH(BX$3,Команды!$A$2:$A$7500,0),$E98+2)=Команды!$AJ$14,TRUE,FALSE),IF(INDEX(Команды!$A$2:$AN$7500,MATCH(BX$3,Команды!$A$2:$A$7500,0),$E98+2)=Команды!$AJ$15,TRUE,FALSE),IF(INDEX(Команды!$A$2:$AN$7500,MATCH(BX$3,Команды!$A$2:$A$7500,0),$E98+2)=Команды!$AJ$16,TRUE,FALSE),,IF(INDEX(Команды!$A$2:$AN$7500,MATCH(BX$3,Команды!$A$2:$A$7500,0),$E98+2)=Команды!$AJ$17,TRUE,FALSE),,IF(INDEX(Команды!$A$2:$AN$7500,MATCH(BX$3,Команды!$A$2:$A$7500,0),$E98+2)=Команды!$AJ$18,TRUE,FALSE),,IF(INDEX(Команды!$A$2:$AN$7500,MATCH(BX$3,Команды!$A$2:$A$7500,0),$E98+2)=Команды!$AJ$19,TRUE,FALSE)),INDEX(Команды!$AJ$2:$AK$19,MATCH(INDEX(Команды!$A$2:$AN$7500,MATCH(BX$3,Команды!$A$2:$A$7500,0),$E98+2),Команды!$AJ$2:$AJ$19,0),2),0)</f>
        <v>0</v>
      </c>
      <c r="BY98" s="175">
        <f>IF(OR(IF(INDEX(Команды!$A$2:$AN$7500,MATCH(BX$3,Команды!$A$2:$A$7500,0),$E98+2)=Команды!$AJ$2,TRUE,FALSE),IF(INDEX(Команды!$A$2:$AN$7500,MATCH(BX$3,Команды!$A$2:$A$7500,0),$E98+2)=Команды!$AJ$3,TRUE,FALSE),IF(INDEX(Команды!$A$2:$AN$7500,MATCH(BX$3,Команды!$A$2:$A$7500,0),$E98+2)=Команды!$AJ$4,TRUE,FALSE),IF(INDEX(Команды!$A$2:$AN$7500,MATCH(BX$3,Команды!$A$2:$A$7500,0),$E98+2)=Команды!$AJ$5,TRUE,FALSE),IF(INDEX(Команды!$A$2:$AN$7500,MATCH(BX$3,Команды!$A$2:$A$7500,0),$E98+2)=Команды!$AJ$6,TRUE,FALSE),IF(INDEX(Команды!$A$2:$AN$7500,MATCH(BX$3,Команды!$A$2:$A$7500,0),$E98+2)=Команды!$AJ$7,TRUE,FALSE),IF(INDEX(Команды!$A$2:$AN$7500,MATCH(BX$3,Команды!$A$2:$A$7500,0),$E98+2)=Команды!$AJ$8,TRUE,FALSE),IF(INDEX(Команды!$A$2:$AN$7500,MATCH(BX$3,Команды!$A$2:$A$7500,0),$E98+2)=Команды!$AJ$9,TRUE,FALSE),IF(INDEX(Команды!$A$2:$AN$7500,MATCH(BX$3,Команды!$A$2:$A$7500,0),$E98+2)=Команды!$AJ$10,TRUE,FALSE),IF(INDEX(Команды!$A$2:$AN$7500,MATCH(BX$3,Команды!$A$2:$A$7500,0),$E98+2)=Команды!$AJ$11,TRUE,FALSE),IF(INDEX(Команды!$A$2:$AN$7500,MATCH(BX$3,Команды!$A$2:$A$7500,0),$E98+2)=Команды!$AJ$12,TRUE,FALSE),IF(INDEX(Команды!$A$2:$AN$7500,MATCH(BX$3,Команды!$A$2:$A$7500,0),$E98+2)=Команды!$AJ$13,TRUE,FALSE),IF(INDEX(Команды!$A$2:$AN$7500,MATCH(BX$3,Команды!$A$2:$A$7500,0),$E98+2)=Команды!$AJ$14,TRUE,FALSE),IF(INDEX(Команды!$A$2:$AN$7500,MATCH(BX$3,Команды!$A$2:$A$7500,0),$E98+2)=Команды!$AJ$15,TRUE,FALSE),IF(INDEX(Команды!$A$2:$AN$7500,MATCH(BX$3,Команды!$A$2:$A$7500,0),$E98+2)=Команды!$AJ$16,TRUE,FALSE),IF(INDEX(Команды!$A$2:$AN$7500,MATCH(BX$3,Команды!$A$2:$A$7500,0),$E98+2)=Команды!$AJ$17,TRUE,FALSE),IF(INDEX(Команды!$A$2:$AN$7500,MATCH(BX$3,Команды!$A$2:$A$7500,0),$E98+2)=Команды!$AJ$18,TRUE,FALSE),IF(INDEX(Команды!$A$2:$AN$7500,MATCH(BX$3,Команды!$A$2:$A$7500,0),$E98+2)=Команды!$AJ$19,TRUE,FALSE)),INDEX(Команды!$AJ$2:$AL$19,MATCH(INDEX(Команды!$A$2:$AN$7500,MATCH(BX$3,Команды!$A$2:$A$7500,0),$E98+2),Команды!$AJ$2:$AJ$19,0),3),0)</f>
        <v>0</v>
      </c>
      <c r="BZ98" s="342"/>
      <c r="CA98" s="174">
        <f>IF(OR(IF(INDEX(Команды!$A$2:$AN$7500,MATCH(CA$3,Команды!$A$2:$A$7500,0),$E98+2)=Команды!$AJ$2,TRUE,FALSE),IF(INDEX(Команды!$A$2:$AN$7500,MATCH(CA$3,Команды!$A$2:$A$7500,0),$E98+2)=Команды!$AJ$3,TRUE,FALSE),IF(INDEX(Команды!$A$2:$AN$7500,MATCH(CA$3,Команды!$A$2:$A$7500,0),$E98+2)=Команды!$AJ$4,TRUE,FALSE),IF(INDEX(Команды!$A$2:$AN$7500,MATCH(CA$3,Команды!$A$2:$A$7500,0),$E98+2)=Команды!$AJ$5,TRUE,FALSE),IF(INDEX(Команды!$A$2:$AN$7500,MATCH(CA$3,Команды!$A$2:$A$7500,0),$E98+2)=Команды!$AJ$6,TRUE,FALSE),IF(INDEX(Команды!$A$2:$AN$7500,MATCH(CA$3,Команды!$A$2:$A$7500,0),$E98+2)=Команды!$AJ$7,TRUE,FALSE),IF(INDEX(Команды!$A$2:$AN$7500,MATCH(CA$3,Команды!$A$2:$A$7500,0),$E98+2)=Команды!$AJ$8,TRUE,FALSE),IF(INDEX(Команды!$A$2:$AN$7500,MATCH(CA$3,Команды!$A$2:$A$7500,0),$E98+2)=Команды!$AJ$9,TRUE,FALSE),IF(INDEX(Команды!$A$2:$AN$7500,MATCH(CA$3,Команды!$A$2:$A$7500,0),$E98+2)=Команды!$AJ$10,TRUE,FALSE),IF(INDEX(Команды!$A$2:$AN$7500,MATCH(CA$3,Команды!$A$2:$A$7500,0),$E98+2)=Команды!$AJ$11,TRUE,FALSE),IF(INDEX(Команды!$A$2:$AN$7500,MATCH(CA$3,Команды!$A$2:$A$7500,0),$E98+2)=Команды!$AJ$12,TRUE,FALSE),IF(INDEX(Команды!$A$2:$AN$7500,MATCH(CA$3,Команды!$A$2:$A$7500,0),$E98+2)=Команды!$AJ$13,TRUE,FALSE),IF(INDEX(Команды!$A$2:$AN$7500,MATCH(CA$3,Команды!$A$2:$A$7500,0),$E98+2)=Команды!$AJ$14,TRUE,FALSE),IF(INDEX(Команды!$A$2:$AN$7500,MATCH(CA$3,Команды!$A$2:$A$7500,0),$E98+2)=Команды!$AJ$15,TRUE,FALSE),IF(INDEX(Команды!$A$2:$AN$7500,MATCH(CA$3,Команды!$A$2:$A$7500,0),$E98+2)=Команды!$AJ$16,TRUE,FALSE),,IF(INDEX(Команды!$A$2:$AN$7500,MATCH(CA$3,Команды!$A$2:$A$7500,0),$E98+2)=Команды!$AJ$17,TRUE,FALSE),,IF(INDEX(Команды!$A$2:$AN$7500,MATCH(CA$3,Команды!$A$2:$A$7500,0),$E98+2)=Команды!$AJ$18,TRUE,FALSE),,IF(INDEX(Команды!$A$2:$AN$7500,MATCH(CA$3,Команды!$A$2:$A$7500,0),$E98+2)=Команды!$AJ$19,TRUE,FALSE)),INDEX(Команды!$AJ$2:$AK$19,MATCH(INDEX(Команды!$A$2:$AN$7500,MATCH(CA$3,Команды!$A$2:$A$7500,0),$E98+2),Команды!$AJ$2:$AJ$19,0),2),0)</f>
        <v>0</v>
      </c>
      <c r="CB98" s="175">
        <f>IF(OR(IF(INDEX(Команды!$A$2:$AN$7500,MATCH(CA$3,Команды!$A$2:$A$7500,0),$E98+2)=Команды!$AJ$2,TRUE,FALSE),IF(INDEX(Команды!$A$2:$AN$7500,MATCH(CA$3,Команды!$A$2:$A$7500,0),$E98+2)=Команды!$AJ$3,TRUE,FALSE),IF(INDEX(Команды!$A$2:$AN$7500,MATCH(CA$3,Команды!$A$2:$A$7500,0),$E98+2)=Команды!$AJ$4,TRUE,FALSE),IF(INDEX(Команды!$A$2:$AN$7500,MATCH(CA$3,Команды!$A$2:$A$7500,0),$E98+2)=Команды!$AJ$5,TRUE,FALSE),IF(INDEX(Команды!$A$2:$AN$7500,MATCH(CA$3,Команды!$A$2:$A$7500,0),$E98+2)=Команды!$AJ$6,TRUE,FALSE),IF(INDEX(Команды!$A$2:$AN$7500,MATCH(CA$3,Команды!$A$2:$A$7500,0),$E98+2)=Команды!$AJ$7,TRUE,FALSE),IF(INDEX(Команды!$A$2:$AN$7500,MATCH(CA$3,Команды!$A$2:$A$7500,0),$E98+2)=Команды!$AJ$8,TRUE,FALSE),IF(INDEX(Команды!$A$2:$AN$7500,MATCH(CA$3,Команды!$A$2:$A$7500,0),$E98+2)=Команды!$AJ$9,TRUE,FALSE),IF(INDEX(Команды!$A$2:$AN$7500,MATCH(CA$3,Команды!$A$2:$A$7500,0),$E98+2)=Команды!$AJ$10,TRUE,FALSE),IF(INDEX(Команды!$A$2:$AN$7500,MATCH(CA$3,Команды!$A$2:$A$7500,0),$E98+2)=Команды!$AJ$11,TRUE,FALSE),IF(INDEX(Команды!$A$2:$AN$7500,MATCH(CA$3,Команды!$A$2:$A$7500,0),$E98+2)=Команды!$AJ$12,TRUE,FALSE),IF(INDEX(Команды!$A$2:$AN$7500,MATCH(CA$3,Команды!$A$2:$A$7500,0),$E98+2)=Команды!$AJ$13,TRUE,FALSE),IF(INDEX(Команды!$A$2:$AN$7500,MATCH(CA$3,Команды!$A$2:$A$7500,0),$E98+2)=Команды!$AJ$14,TRUE,FALSE),IF(INDEX(Команды!$A$2:$AN$7500,MATCH(CA$3,Команды!$A$2:$A$7500,0),$E98+2)=Команды!$AJ$15,TRUE,FALSE),IF(INDEX(Команды!$A$2:$AN$7500,MATCH(CA$3,Команды!$A$2:$A$7500,0),$E98+2)=Команды!$AJ$16,TRUE,FALSE),IF(INDEX(Команды!$A$2:$AN$7500,MATCH(CA$3,Команды!$A$2:$A$7500,0),$E98+2)=Команды!$AJ$17,TRUE,FALSE),IF(INDEX(Команды!$A$2:$AN$7500,MATCH(CA$3,Команды!$A$2:$A$7500,0),$E98+2)=Команды!$AJ$18,TRUE,FALSE),IF(INDEX(Команды!$A$2:$AN$7500,MATCH(CA$3,Команды!$A$2:$A$7500,0),$E98+2)=Команды!$AJ$19,TRUE,FALSE)),INDEX(Команды!$AJ$2:$AL$19,MATCH(INDEX(Команды!$A$2:$AN$7500,MATCH(CA$3,Команды!$A$2:$A$7500,0),$E98+2),Команды!$AJ$2:$AJ$19,0),3),0)</f>
        <v>0</v>
      </c>
      <c r="CC98" s="342"/>
      <c r="CD98" s="174">
        <f>IF(OR(IF(INDEX(Команды!$A$2:$AN$7500,MATCH(CD$3,Команды!$A$2:$A$7500,0),$E98+2)=Команды!$AJ$2,TRUE,FALSE),IF(INDEX(Команды!$A$2:$AN$7500,MATCH(CD$3,Команды!$A$2:$A$7500,0),$E98+2)=Команды!$AJ$3,TRUE,FALSE),IF(INDEX(Команды!$A$2:$AN$7500,MATCH(CD$3,Команды!$A$2:$A$7500,0),$E98+2)=Команды!$AJ$4,TRUE,FALSE),IF(INDEX(Команды!$A$2:$AN$7500,MATCH(CD$3,Команды!$A$2:$A$7500,0),$E98+2)=Команды!$AJ$5,TRUE,FALSE),IF(INDEX(Команды!$A$2:$AN$7500,MATCH(CD$3,Команды!$A$2:$A$7500,0),$E98+2)=Команды!$AJ$6,TRUE,FALSE),IF(INDEX(Команды!$A$2:$AN$7500,MATCH(CD$3,Команды!$A$2:$A$7500,0),$E98+2)=Команды!$AJ$7,TRUE,FALSE),IF(INDEX(Команды!$A$2:$AN$7500,MATCH(CD$3,Команды!$A$2:$A$7500,0),$E98+2)=Команды!$AJ$8,TRUE,FALSE),IF(INDEX(Команды!$A$2:$AN$7500,MATCH(CD$3,Команды!$A$2:$A$7500,0),$E98+2)=Команды!$AJ$9,TRUE,FALSE),IF(INDEX(Команды!$A$2:$AN$7500,MATCH(CD$3,Команды!$A$2:$A$7500,0),$E98+2)=Команды!$AJ$10,TRUE,FALSE),IF(INDEX(Команды!$A$2:$AN$7500,MATCH(CD$3,Команды!$A$2:$A$7500,0),$E98+2)=Команды!$AJ$11,TRUE,FALSE),IF(INDEX(Команды!$A$2:$AN$7500,MATCH(CD$3,Команды!$A$2:$A$7500,0),$E98+2)=Команды!$AJ$12,TRUE,FALSE),IF(INDEX(Команды!$A$2:$AN$7500,MATCH(CD$3,Команды!$A$2:$A$7500,0),$E98+2)=Команды!$AJ$13,TRUE,FALSE),IF(INDEX(Команды!$A$2:$AN$7500,MATCH(CD$3,Команды!$A$2:$A$7500,0),$E98+2)=Команды!$AJ$14,TRUE,FALSE),IF(INDEX(Команды!$A$2:$AN$7500,MATCH(CD$3,Команды!$A$2:$A$7500,0),$E98+2)=Команды!$AJ$15,TRUE,FALSE),IF(INDEX(Команды!$A$2:$AN$7500,MATCH(CD$3,Команды!$A$2:$A$7500,0),$E98+2)=Команды!$AJ$16,TRUE,FALSE),,IF(INDEX(Команды!$A$2:$AN$7500,MATCH(CD$3,Команды!$A$2:$A$7500,0),$E98+2)=Команды!$AJ$17,TRUE,FALSE),,IF(INDEX(Команды!$A$2:$AN$7500,MATCH(CD$3,Команды!$A$2:$A$7500,0),$E98+2)=Команды!$AJ$18,TRUE,FALSE),,IF(INDEX(Команды!$A$2:$AN$7500,MATCH(CD$3,Команды!$A$2:$A$7500,0),$E98+2)=Команды!$AJ$19,TRUE,FALSE)),INDEX(Команды!$AJ$2:$AK$19,MATCH(INDEX(Команды!$A$2:$AN$7500,MATCH(CD$3,Команды!$A$2:$A$7500,0),$E98+2),Команды!$AJ$2:$AJ$19,0),2),0)</f>
        <v>0</v>
      </c>
      <c r="CE98" s="175">
        <f>IF(OR(IF(INDEX(Команды!$A$2:$AN$7500,MATCH(CD$3,Команды!$A$2:$A$7500,0),$E98+2)=Команды!$AJ$2,TRUE,FALSE),IF(INDEX(Команды!$A$2:$AN$7500,MATCH(CD$3,Команды!$A$2:$A$7500,0),$E98+2)=Команды!$AJ$3,TRUE,FALSE),IF(INDEX(Команды!$A$2:$AN$7500,MATCH(CD$3,Команды!$A$2:$A$7500,0),$E98+2)=Команды!$AJ$4,TRUE,FALSE),IF(INDEX(Команды!$A$2:$AN$7500,MATCH(CD$3,Команды!$A$2:$A$7500,0),$E98+2)=Команды!$AJ$5,TRUE,FALSE),IF(INDEX(Команды!$A$2:$AN$7500,MATCH(CD$3,Команды!$A$2:$A$7500,0),$E98+2)=Команды!$AJ$6,TRUE,FALSE),IF(INDEX(Команды!$A$2:$AN$7500,MATCH(CD$3,Команды!$A$2:$A$7500,0),$E98+2)=Команды!$AJ$7,TRUE,FALSE),IF(INDEX(Команды!$A$2:$AN$7500,MATCH(CD$3,Команды!$A$2:$A$7500,0),$E98+2)=Команды!$AJ$8,TRUE,FALSE),IF(INDEX(Команды!$A$2:$AN$7500,MATCH(CD$3,Команды!$A$2:$A$7500,0),$E98+2)=Команды!$AJ$9,TRUE,FALSE),IF(INDEX(Команды!$A$2:$AN$7500,MATCH(CD$3,Команды!$A$2:$A$7500,0),$E98+2)=Команды!$AJ$10,TRUE,FALSE),IF(INDEX(Команды!$A$2:$AN$7500,MATCH(CD$3,Команды!$A$2:$A$7500,0),$E98+2)=Команды!$AJ$11,TRUE,FALSE),IF(INDEX(Команды!$A$2:$AN$7500,MATCH(CD$3,Команды!$A$2:$A$7500,0),$E98+2)=Команды!$AJ$12,TRUE,FALSE),IF(INDEX(Команды!$A$2:$AN$7500,MATCH(CD$3,Команды!$A$2:$A$7500,0),$E98+2)=Команды!$AJ$13,TRUE,FALSE),IF(INDEX(Команды!$A$2:$AN$7500,MATCH(CD$3,Команды!$A$2:$A$7500,0),$E98+2)=Команды!$AJ$14,TRUE,FALSE),IF(INDEX(Команды!$A$2:$AN$7500,MATCH(CD$3,Команды!$A$2:$A$7500,0),$E98+2)=Команды!$AJ$15,TRUE,FALSE),IF(INDEX(Команды!$A$2:$AN$7500,MATCH(CD$3,Команды!$A$2:$A$7500,0),$E98+2)=Команды!$AJ$16,TRUE,FALSE),IF(INDEX(Команды!$A$2:$AN$7500,MATCH(CD$3,Команды!$A$2:$A$7500,0),$E98+2)=Команды!$AJ$17,TRUE,FALSE),IF(INDEX(Команды!$A$2:$AN$7500,MATCH(CD$3,Команды!$A$2:$A$7500,0),$E98+2)=Команды!$AJ$18,TRUE,FALSE),IF(INDEX(Команды!$A$2:$AN$7500,MATCH(CD$3,Команды!$A$2:$A$7500,0),$E98+2)=Команды!$AJ$19,TRUE,FALSE)),INDEX(Команды!$AJ$2:$AL$19,MATCH(INDEX(Команды!$A$2:$AN$7500,MATCH(CD$3,Команды!$A$2:$A$7500,0),$E98+2),Команды!$AJ$2:$AJ$19,0),3),0)</f>
        <v>0</v>
      </c>
      <c r="CF98" s="342"/>
      <c r="CG98" s="174">
        <f>IF(OR(IF(INDEX(Команды!$A$2:$AN$7500,MATCH(CG$3,Команды!$A$2:$A$7500,0),$E98+2)=Команды!$AJ$2,TRUE,FALSE),IF(INDEX(Команды!$A$2:$AN$7500,MATCH(CG$3,Команды!$A$2:$A$7500,0),$E98+2)=Команды!$AJ$3,TRUE,FALSE),IF(INDEX(Команды!$A$2:$AN$7500,MATCH(CG$3,Команды!$A$2:$A$7500,0),$E98+2)=Команды!$AJ$4,TRUE,FALSE),IF(INDEX(Команды!$A$2:$AN$7500,MATCH(CG$3,Команды!$A$2:$A$7500,0),$E98+2)=Команды!$AJ$5,TRUE,FALSE),IF(INDEX(Команды!$A$2:$AN$7500,MATCH(CG$3,Команды!$A$2:$A$7500,0),$E98+2)=Команды!$AJ$6,TRUE,FALSE),IF(INDEX(Команды!$A$2:$AN$7500,MATCH(CG$3,Команды!$A$2:$A$7500,0),$E98+2)=Команды!$AJ$7,TRUE,FALSE),IF(INDEX(Команды!$A$2:$AN$7500,MATCH(CG$3,Команды!$A$2:$A$7500,0),$E98+2)=Команды!$AJ$8,TRUE,FALSE),IF(INDEX(Команды!$A$2:$AN$7500,MATCH(CG$3,Команды!$A$2:$A$7500,0),$E98+2)=Команды!$AJ$9,TRUE,FALSE),IF(INDEX(Команды!$A$2:$AN$7500,MATCH(CG$3,Команды!$A$2:$A$7500,0),$E98+2)=Команды!$AJ$10,TRUE,FALSE),IF(INDEX(Команды!$A$2:$AN$7500,MATCH(CG$3,Команды!$A$2:$A$7500,0),$E98+2)=Команды!$AJ$11,TRUE,FALSE),IF(INDEX(Команды!$A$2:$AN$7500,MATCH(CG$3,Команды!$A$2:$A$7500,0),$E98+2)=Команды!$AJ$12,TRUE,FALSE),IF(INDEX(Команды!$A$2:$AN$7500,MATCH(CG$3,Команды!$A$2:$A$7500,0),$E98+2)=Команды!$AJ$13,TRUE,FALSE),IF(INDEX(Команды!$A$2:$AN$7500,MATCH(CG$3,Команды!$A$2:$A$7500,0),$E98+2)=Команды!$AJ$14,TRUE,FALSE),IF(INDEX(Команды!$A$2:$AN$7500,MATCH(CG$3,Команды!$A$2:$A$7500,0),$E98+2)=Команды!$AJ$15,TRUE,FALSE),IF(INDEX(Команды!$A$2:$AN$7500,MATCH(CG$3,Команды!$A$2:$A$7500,0),$E98+2)=Команды!$AJ$16,TRUE,FALSE),,IF(INDEX(Команды!$A$2:$AN$7500,MATCH(CG$3,Команды!$A$2:$A$7500,0),$E98+2)=Команды!$AJ$17,TRUE,FALSE),,IF(INDEX(Команды!$A$2:$AN$7500,MATCH(CG$3,Команды!$A$2:$A$7500,0),$E98+2)=Команды!$AJ$18,TRUE,FALSE),,IF(INDEX(Команды!$A$2:$AN$7500,MATCH(CG$3,Команды!$A$2:$A$7500,0),$E98+2)=Команды!$AJ$19,TRUE,FALSE)),INDEX(Команды!$AJ$2:$AK$19,MATCH(INDEX(Команды!$A$2:$AN$7500,MATCH(CG$3,Команды!$A$2:$A$7500,0),$E98+2),Команды!$AJ$2:$AJ$19,0),2),0)</f>
        <v>0</v>
      </c>
      <c r="CH98" s="175">
        <f>IF(OR(IF(INDEX(Команды!$A$2:$AN$7500,MATCH(CG$3,Команды!$A$2:$A$7500,0),$E98+2)=Команды!$AJ$2,TRUE,FALSE),IF(INDEX(Команды!$A$2:$AN$7500,MATCH(CG$3,Команды!$A$2:$A$7500,0),$E98+2)=Команды!$AJ$3,TRUE,FALSE),IF(INDEX(Команды!$A$2:$AN$7500,MATCH(CG$3,Команды!$A$2:$A$7500,0),$E98+2)=Команды!$AJ$4,TRUE,FALSE),IF(INDEX(Команды!$A$2:$AN$7500,MATCH(CG$3,Команды!$A$2:$A$7500,0),$E98+2)=Команды!$AJ$5,TRUE,FALSE),IF(INDEX(Команды!$A$2:$AN$7500,MATCH(CG$3,Команды!$A$2:$A$7500,0),$E98+2)=Команды!$AJ$6,TRUE,FALSE),IF(INDEX(Команды!$A$2:$AN$7500,MATCH(CG$3,Команды!$A$2:$A$7500,0),$E98+2)=Команды!$AJ$7,TRUE,FALSE),IF(INDEX(Команды!$A$2:$AN$7500,MATCH(CG$3,Команды!$A$2:$A$7500,0),$E98+2)=Команды!$AJ$8,TRUE,FALSE),IF(INDEX(Команды!$A$2:$AN$7500,MATCH(CG$3,Команды!$A$2:$A$7500,0),$E98+2)=Команды!$AJ$9,TRUE,FALSE),IF(INDEX(Команды!$A$2:$AN$7500,MATCH(CG$3,Команды!$A$2:$A$7500,0),$E98+2)=Команды!$AJ$10,TRUE,FALSE),IF(INDEX(Команды!$A$2:$AN$7500,MATCH(CG$3,Команды!$A$2:$A$7500,0),$E98+2)=Команды!$AJ$11,TRUE,FALSE),IF(INDEX(Команды!$A$2:$AN$7500,MATCH(CG$3,Команды!$A$2:$A$7500,0),$E98+2)=Команды!$AJ$12,TRUE,FALSE),IF(INDEX(Команды!$A$2:$AN$7500,MATCH(CG$3,Команды!$A$2:$A$7500,0),$E98+2)=Команды!$AJ$13,TRUE,FALSE),IF(INDEX(Команды!$A$2:$AN$7500,MATCH(CG$3,Команды!$A$2:$A$7500,0),$E98+2)=Команды!$AJ$14,TRUE,FALSE),IF(INDEX(Команды!$A$2:$AN$7500,MATCH(CG$3,Команды!$A$2:$A$7500,0),$E98+2)=Команды!$AJ$15,TRUE,FALSE),IF(INDEX(Команды!$A$2:$AN$7500,MATCH(CG$3,Команды!$A$2:$A$7500,0),$E98+2)=Команды!$AJ$16,TRUE,FALSE),IF(INDEX(Команды!$A$2:$AN$7500,MATCH(CG$3,Команды!$A$2:$A$7500,0),$E98+2)=Команды!$AJ$17,TRUE,FALSE),IF(INDEX(Команды!$A$2:$AN$7500,MATCH(CG$3,Команды!$A$2:$A$7500,0),$E98+2)=Команды!$AJ$18,TRUE,FALSE),IF(INDEX(Команды!$A$2:$AN$7500,MATCH(CG$3,Команды!$A$2:$A$7500,0),$E98+2)=Команды!$AJ$19,TRUE,FALSE)),INDEX(Команды!$AJ$2:$AL$19,MATCH(INDEX(Команды!$A$2:$AN$7500,MATCH(CG$3,Команды!$A$2:$A$7500,0),$E98+2),Команды!$AJ$2:$AJ$19,0),3),0)</f>
        <v>0</v>
      </c>
      <c r="CI98" s="342"/>
      <c r="CJ98" s="174">
        <f>IF(OR(IF(INDEX(Команды!$A$2:$AN$7500,MATCH(CJ$3,Команды!$A$2:$A$7500,0),$E98+2)=Команды!$AJ$2,TRUE,FALSE),IF(INDEX(Команды!$A$2:$AN$7500,MATCH(CJ$3,Команды!$A$2:$A$7500,0),$E98+2)=Команды!$AJ$3,TRUE,FALSE),IF(INDEX(Команды!$A$2:$AN$7500,MATCH(CJ$3,Команды!$A$2:$A$7500,0),$E98+2)=Команды!$AJ$4,TRUE,FALSE),IF(INDEX(Команды!$A$2:$AN$7500,MATCH(CJ$3,Команды!$A$2:$A$7500,0),$E98+2)=Команды!$AJ$5,TRUE,FALSE),IF(INDEX(Команды!$A$2:$AN$7500,MATCH(CJ$3,Команды!$A$2:$A$7500,0),$E98+2)=Команды!$AJ$6,TRUE,FALSE),IF(INDEX(Команды!$A$2:$AN$7500,MATCH(CJ$3,Команды!$A$2:$A$7500,0),$E98+2)=Команды!$AJ$7,TRUE,FALSE),IF(INDEX(Команды!$A$2:$AN$7500,MATCH(CJ$3,Команды!$A$2:$A$7500,0),$E98+2)=Команды!$AJ$8,TRUE,FALSE),IF(INDEX(Команды!$A$2:$AN$7500,MATCH(CJ$3,Команды!$A$2:$A$7500,0),$E98+2)=Команды!$AJ$9,TRUE,FALSE),IF(INDEX(Команды!$A$2:$AN$7500,MATCH(CJ$3,Команды!$A$2:$A$7500,0),$E98+2)=Команды!$AJ$10,TRUE,FALSE),IF(INDEX(Команды!$A$2:$AN$7500,MATCH(CJ$3,Команды!$A$2:$A$7500,0),$E98+2)=Команды!$AJ$11,TRUE,FALSE),IF(INDEX(Команды!$A$2:$AN$7500,MATCH(CJ$3,Команды!$A$2:$A$7500,0),$E98+2)=Команды!$AJ$12,TRUE,FALSE),IF(INDEX(Команды!$A$2:$AN$7500,MATCH(CJ$3,Команды!$A$2:$A$7500,0),$E98+2)=Команды!$AJ$13,TRUE,FALSE),IF(INDEX(Команды!$A$2:$AN$7500,MATCH(CJ$3,Команды!$A$2:$A$7500,0),$E98+2)=Команды!$AJ$14,TRUE,FALSE),IF(INDEX(Команды!$A$2:$AN$7500,MATCH(CJ$3,Команды!$A$2:$A$7500,0),$E98+2)=Команды!$AJ$15,TRUE,FALSE),IF(INDEX(Команды!$A$2:$AN$7500,MATCH(CJ$3,Команды!$A$2:$A$7500,0),$E98+2)=Команды!$AJ$16,TRUE,FALSE),,IF(INDEX(Команды!$A$2:$AN$7500,MATCH(CJ$3,Команды!$A$2:$A$7500,0),$E98+2)=Команды!$AJ$17,TRUE,FALSE),,IF(INDEX(Команды!$A$2:$AN$7500,MATCH(CJ$3,Команды!$A$2:$A$7500,0),$E98+2)=Команды!$AJ$18,TRUE,FALSE),,IF(INDEX(Команды!$A$2:$AN$7500,MATCH(CJ$3,Команды!$A$2:$A$7500,0),$E98+2)=Команды!$AJ$19,TRUE,FALSE)),INDEX(Команды!$AJ$2:$AK$19,MATCH(INDEX(Команды!$A$2:$AN$7500,MATCH(CJ$3,Команды!$A$2:$A$7500,0),$E98+2),Команды!$AJ$2:$AJ$19,0),2),0)</f>
        <v>0</v>
      </c>
      <c r="CK98" s="175">
        <f>IF(OR(IF(INDEX(Команды!$A$2:$AN$7500,MATCH(CJ$3,Команды!$A$2:$A$7500,0),$E98+2)=Команды!$AJ$2,TRUE,FALSE),IF(INDEX(Команды!$A$2:$AN$7500,MATCH(CJ$3,Команды!$A$2:$A$7500,0),$E98+2)=Команды!$AJ$3,TRUE,FALSE),IF(INDEX(Команды!$A$2:$AN$7500,MATCH(CJ$3,Команды!$A$2:$A$7500,0),$E98+2)=Команды!$AJ$4,TRUE,FALSE),IF(INDEX(Команды!$A$2:$AN$7500,MATCH(CJ$3,Команды!$A$2:$A$7500,0),$E98+2)=Команды!$AJ$5,TRUE,FALSE),IF(INDEX(Команды!$A$2:$AN$7500,MATCH(CJ$3,Команды!$A$2:$A$7500,0),$E98+2)=Команды!$AJ$6,TRUE,FALSE),IF(INDEX(Команды!$A$2:$AN$7500,MATCH(CJ$3,Команды!$A$2:$A$7500,0),$E98+2)=Команды!$AJ$7,TRUE,FALSE),IF(INDEX(Команды!$A$2:$AN$7500,MATCH(CJ$3,Команды!$A$2:$A$7500,0),$E98+2)=Команды!$AJ$8,TRUE,FALSE),IF(INDEX(Команды!$A$2:$AN$7500,MATCH(CJ$3,Команды!$A$2:$A$7500,0),$E98+2)=Команды!$AJ$9,TRUE,FALSE),IF(INDEX(Команды!$A$2:$AN$7500,MATCH(CJ$3,Команды!$A$2:$A$7500,0),$E98+2)=Команды!$AJ$10,TRUE,FALSE),IF(INDEX(Команды!$A$2:$AN$7500,MATCH(CJ$3,Команды!$A$2:$A$7500,0),$E98+2)=Команды!$AJ$11,TRUE,FALSE),IF(INDEX(Команды!$A$2:$AN$7500,MATCH(CJ$3,Команды!$A$2:$A$7500,0),$E98+2)=Команды!$AJ$12,TRUE,FALSE),IF(INDEX(Команды!$A$2:$AN$7500,MATCH(CJ$3,Команды!$A$2:$A$7500,0),$E98+2)=Команды!$AJ$13,TRUE,FALSE),IF(INDEX(Команды!$A$2:$AN$7500,MATCH(CJ$3,Команды!$A$2:$A$7500,0),$E98+2)=Команды!$AJ$14,TRUE,FALSE),IF(INDEX(Команды!$A$2:$AN$7500,MATCH(CJ$3,Команды!$A$2:$A$7500,0),$E98+2)=Команды!$AJ$15,TRUE,FALSE),IF(INDEX(Команды!$A$2:$AN$7500,MATCH(CJ$3,Команды!$A$2:$A$7500,0),$E98+2)=Команды!$AJ$16,TRUE,FALSE),IF(INDEX(Команды!$A$2:$AN$7500,MATCH(CJ$3,Команды!$A$2:$A$7500,0),$E98+2)=Команды!$AJ$17,TRUE,FALSE),IF(INDEX(Команды!$A$2:$AN$7500,MATCH(CJ$3,Команды!$A$2:$A$7500,0),$E98+2)=Команды!$AJ$18,TRUE,FALSE),IF(INDEX(Команды!$A$2:$AN$7500,MATCH(CJ$3,Команды!$A$2:$A$7500,0),$E98+2)=Команды!$AJ$19,TRUE,FALSE)),INDEX(Команды!$AJ$2:$AL$19,MATCH(INDEX(Команды!$A$2:$AN$7500,MATCH(CJ$3,Команды!$A$2:$A$7500,0),$E98+2),Команды!$AJ$2:$AJ$19,0),3),0)</f>
        <v>0</v>
      </c>
      <c r="CL98" s="342"/>
      <c r="CM98" s="174">
        <f>IF(OR(IF(INDEX(Команды!$A$2:$AN$7500,MATCH(CM$3,Команды!$A$2:$A$7500,0),$E98+2)=Команды!$AJ$2,TRUE,FALSE),IF(INDEX(Команды!$A$2:$AN$7500,MATCH(CM$3,Команды!$A$2:$A$7500,0),$E98+2)=Команды!$AJ$3,TRUE,FALSE),IF(INDEX(Команды!$A$2:$AN$7500,MATCH(CM$3,Команды!$A$2:$A$7500,0),$E98+2)=Команды!$AJ$4,TRUE,FALSE),IF(INDEX(Команды!$A$2:$AN$7500,MATCH(CM$3,Команды!$A$2:$A$7500,0),$E98+2)=Команды!$AJ$5,TRUE,FALSE),IF(INDEX(Команды!$A$2:$AN$7500,MATCH(CM$3,Команды!$A$2:$A$7500,0),$E98+2)=Команды!$AJ$6,TRUE,FALSE),IF(INDEX(Команды!$A$2:$AN$7500,MATCH(CM$3,Команды!$A$2:$A$7500,0),$E98+2)=Команды!$AJ$7,TRUE,FALSE),IF(INDEX(Команды!$A$2:$AN$7500,MATCH(CM$3,Команды!$A$2:$A$7500,0),$E98+2)=Команды!$AJ$8,TRUE,FALSE),IF(INDEX(Команды!$A$2:$AN$7500,MATCH(CM$3,Команды!$A$2:$A$7500,0),$E98+2)=Команды!$AJ$9,TRUE,FALSE),IF(INDEX(Команды!$A$2:$AN$7500,MATCH(CM$3,Команды!$A$2:$A$7500,0),$E98+2)=Команды!$AJ$10,TRUE,FALSE),IF(INDEX(Команды!$A$2:$AN$7500,MATCH(CM$3,Команды!$A$2:$A$7500,0),$E98+2)=Команды!$AJ$11,TRUE,FALSE),IF(INDEX(Команды!$A$2:$AN$7500,MATCH(CM$3,Команды!$A$2:$A$7500,0),$E98+2)=Команды!$AJ$12,TRUE,FALSE),IF(INDEX(Команды!$A$2:$AN$7500,MATCH(CM$3,Команды!$A$2:$A$7500,0),$E98+2)=Команды!$AJ$13,TRUE,FALSE),IF(INDEX(Команды!$A$2:$AN$7500,MATCH(CM$3,Команды!$A$2:$A$7500,0),$E98+2)=Команды!$AJ$14,TRUE,FALSE),IF(INDEX(Команды!$A$2:$AN$7500,MATCH(CM$3,Команды!$A$2:$A$7500,0),$E98+2)=Команды!$AJ$15,TRUE,FALSE),IF(INDEX(Команды!$A$2:$AN$7500,MATCH(CM$3,Команды!$A$2:$A$7500,0),$E98+2)=Команды!$AJ$16,TRUE,FALSE),,IF(INDEX(Команды!$A$2:$AN$7500,MATCH(CM$3,Команды!$A$2:$A$7500,0),$E98+2)=Команды!$AJ$17,TRUE,FALSE),,IF(INDEX(Команды!$A$2:$AN$7500,MATCH(CM$3,Команды!$A$2:$A$7500,0),$E98+2)=Команды!$AJ$18,TRUE,FALSE),,IF(INDEX(Команды!$A$2:$AN$7500,MATCH(CM$3,Команды!$A$2:$A$7500,0),$E98+2)=Команды!$AJ$19,TRUE,FALSE)),INDEX(Команды!$AJ$2:$AK$19,MATCH(INDEX(Команды!$A$2:$AN$7500,MATCH(CM$3,Команды!$A$2:$A$7500,0),$E98+2),Команды!$AJ$2:$AJ$19,0),2),0)</f>
        <v>0</v>
      </c>
      <c r="CN98" s="175">
        <f>IF(OR(IF(INDEX(Команды!$A$2:$AN$7500,MATCH(CM$3,Команды!$A$2:$A$7500,0),$E98+2)=Команды!$AJ$2,TRUE,FALSE),IF(INDEX(Команды!$A$2:$AN$7500,MATCH(CM$3,Команды!$A$2:$A$7500,0),$E98+2)=Команды!$AJ$3,TRUE,FALSE),IF(INDEX(Команды!$A$2:$AN$7500,MATCH(CM$3,Команды!$A$2:$A$7500,0),$E98+2)=Команды!$AJ$4,TRUE,FALSE),IF(INDEX(Команды!$A$2:$AN$7500,MATCH(CM$3,Команды!$A$2:$A$7500,0),$E98+2)=Команды!$AJ$5,TRUE,FALSE),IF(INDEX(Команды!$A$2:$AN$7500,MATCH(CM$3,Команды!$A$2:$A$7500,0),$E98+2)=Команды!$AJ$6,TRUE,FALSE),IF(INDEX(Команды!$A$2:$AN$7500,MATCH(CM$3,Команды!$A$2:$A$7500,0),$E98+2)=Команды!$AJ$7,TRUE,FALSE),IF(INDEX(Команды!$A$2:$AN$7500,MATCH(CM$3,Команды!$A$2:$A$7500,0),$E98+2)=Команды!$AJ$8,TRUE,FALSE),IF(INDEX(Команды!$A$2:$AN$7500,MATCH(CM$3,Команды!$A$2:$A$7500,0),$E98+2)=Команды!$AJ$9,TRUE,FALSE),IF(INDEX(Команды!$A$2:$AN$7500,MATCH(CM$3,Команды!$A$2:$A$7500,0),$E98+2)=Команды!$AJ$10,TRUE,FALSE),IF(INDEX(Команды!$A$2:$AN$7500,MATCH(CM$3,Команды!$A$2:$A$7500,0),$E98+2)=Команды!$AJ$11,TRUE,FALSE),IF(INDEX(Команды!$A$2:$AN$7500,MATCH(CM$3,Команды!$A$2:$A$7500,0),$E98+2)=Команды!$AJ$12,TRUE,FALSE),IF(INDEX(Команды!$A$2:$AN$7500,MATCH(CM$3,Команды!$A$2:$A$7500,0),$E98+2)=Команды!$AJ$13,TRUE,FALSE),IF(INDEX(Команды!$A$2:$AN$7500,MATCH(CM$3,Команды!$A$2:$A$7500,0),$E98+2)=Команды!$AJ$14,TRUE,FALSE),IF(INDEX(Команды!$A$2:$AN$7500,MATCH(CM$3,Команды!$A$2:$A$7500,0),$E98+2)=Команды!$AJ$15,TRUE,FALSE),IF(INDEX(Команды!$A$2:$AN$7500,MATCH(CM$3,Команды!$A$2:$A$7500,0),$E98+2)=Команды!$AJ$16,TRUE,FALSE),IF(INDEX(Команды!$A$2:$AN$7500,MATCH(CM$3,Команды!$A$2:$A$7500,0),$E98+2)=Команды!$AJ$17,TRUE,FALSE),IF(INDEX(Команды!$A$2:$AN$7500,MATCH(CM$3,Команды!$A$2:$A$7500,0),$E98+2)=Команды!$AJ$18,TRUE,FALSE),IF(INDEX(Команды!$A$2:$AN$7500,MATCH(CM$3,Команды!$A$2:$A$7500,0),$E98+2)=Команды!$AJ$19,TRUE,FALSE)),INDEX(Команды!$AJ$2:$AL$19,MATCH(INDEX(Команды!$A$2:$AN$7500,MATCH(CM$3,Команды!$A$2:$A$7500,0),$E98+2),Команды!$AJ$2:$AJ$19,0),3),0)</f>
        <v>0</v>
      </c>
      <c r="CO98" s="342"/>
      <c r="CP98" s="174">
        <f>IF(OR(IF(INDEX(Команды!$A$2:$AN$7500,MATCH(CP$3,Команды!$A$2:$A$7500,0),$E98+2)=Команды!$AJ$2,TRUE,FALSE),IF(INDEX(Команды!$A$2:$AN$7500,MATCH(CP$3,Команды!$A$2:$A$7500,0),$E98+2)=Команды!$AJ$3,TRUE,FALSE),IF(INDEX(Команды!$A$2:$AN$7500,MATCH(CP$3,Команды!$A$2:$A$7500,0),$E98+2)=Команды!$AJ$4,TRUE,FALSE),IF(INDEX(Команды!$A$2:$AN$7500,MATCH(CP$3,Команды!$A$2:$A$7500,0),$E98+2)=Команды!$AJ$5,TRUE,FALSE),IF(INDEX(Команды!$A$2:$AN$7500,MATCH(CP$3,Команды!$A$2:$A$7500,0),$E98+2)=Команды!$AJ$6,TRUE,FALSE),IF(INDEX(Команды!$A$2:$AN$7500,MATCH(CP$3,Команды!$A$2:$A$7500,0),$E98+2)=Команды!$AJ$7,TRUE,FALSE),IF(INDEX(Команды!$A$2:$AN$7500,MATCH(CP$3,Команды!$A$2:$A$7500,0),$E98+2)=Команды!$AJ$8,TRUE,FALSE),IF(INDEX(Команды!$A$2:$AN$7500,MATCH(CP$3,Команды!$A$2:$A$7500,0),$E98+2)=Команды!$AJ$9,TRUE,FALSE),IF(INDEX(Команды!$A$2:$AN$7500,MATCH(CP$3,Команды!$A$2:$A$7500,0),$E98+2)=Команды!$AJ$10,TRUE,FALSE),IF(INDEX(Команды!$A$2:$AN$7500,MATCH(CP$3,Команды!$A$2:$A$7500,0),$E98+2)=Команды!$AJ$11,TRUE,FALSE),IF(INDEX(Команды!$A$2:$AN$7500,MATCH(CP$3,Команды!$A$2:$A$7500,0),$E98+2)=Команды!$AJ$12,TRUE,FALSE),IF(INDEX(Команды!$A$2:$AN$7500,MATCH(CP$3,Команды!$A$2:$A$7500,0),$E98+2)=Команды!$AJ$13,TRUE,FALSE),IF(INDEX(Команды!$A$2:$AN$7500,MATCH(CP$3,Команды!$A$2:$A$7500,0),$E98+2)=Команды!$AJ$14,TRUE,FALSE),IF(INDEX(Команды!$A$2:$AN$7500,MATCH(CP$3,Команды!$A$2:$A$7500,0),$E98+2)=Команды!$AJ$15,TRUE,FALSE),IF(INDEX(Команды!$A$2:$AN$7500,MATCH(CP$3,Команды!$A$2:$A$7500,0),$E98+2)=Команды!$AJ$16,TRUE,FALSE),,IF(INDEX(Команды!$A$2:$AN$7500,MATCH(CP$3,Команды!$A$2:$A$7500,0),$E98+2)=Команды!$AJ$17,TRUE,FALSE),,IF(INDEX(Команды!$A$2:$AN$7500,MATCH(CP$3,Команды!$A$2:$A$7500,0),$E98+2)=Команды!$AJ$18,TRUE,FALSE),,IF(INDEX(Команды!$A$2:$AN$7500,MATCH(CP$3,Команды!$A$2:$A$7500,0),$E98+2)=Команды!$AJ$19,TRUE,FALSE)),INDEX(Команды!$AJ$2:$AK$19,MATCH(INDEX(Команды!$A$2:$AN$7500,MATCH(CP$3,Команды!$A$2:$A$7500,0),$E98+2),Команды!$AJ$2:$AJ$19,0),2),0)</f>
        <v>0</v>
      </c>
      <c r="CQ98" s="175">
        <f>IF(OR(IF(INDEX(Команды!$A$2:$AN$7500,MATCH(CP$3,Команды!$A$2:$A$7500,0),$E98+2)=Команды!$AJ$2,TRUE,FALSE),IF(INDEX(Команды!$A$2:$AN$7500,MATCH(CP$3,Команды!$A$2:$A$7500,0),$E98+2)=Команды!$AJ$3,TRUE,FALSE),IF(INDEX(Команды!$A$2:$AN$7500,MATCH(CP$3,Команды!$A$2:$A$7500,0),$E98+2)=Команды!$AJ$4,TRUE,FALSE),IF(INDEX(Команды!$A$2:$AN$7500,MATCH(CP$3,Команды!$A$2:$A$7500,0),$E98+2)=Команды!$AJ$5,TRUE,FALSE),IF(INDEX(Команды!$A$2:$AN$7500,MATCH(CP$3,Команды!$A$2:$A$7500,0),$E98+2)=Команды!$AJ$6,TRUE,FALSE),IF(INDEX(Команды!$A$2:$AN$7500,MATCH(CP$3,Команды!$A$2:$A$7500,0),$E98+2)=Команды!$AJ$7,TRUE,FALSE),IF(INDEX(Команды!$A$2:$AN$7500,MATCH(CP$3,Команды!$A$2:$A$7500,0),$E98+2)=Команды!$AJ$8,TRUE,FALSE),IF(INDEX(Команды!$A$2:$AN$7500,MATCH(CP$3,Команды!$A$2:$A$7500,0),$E98+2)=Команды!$AJ$9,TRUE,FALSE),IF(INDEX(Команды!$A$2:$AN$7500,MATCH(CP$3,Команды!$A$2:$A$7500,0),$E98+2)=Команды!$AJ$10,TRUE,FALSE),IF(INDEX(Команды!$A$2:$AN$7500,MATCH(CP$3,Команды!$A$2:$A$7500,0),$E98+2)=Команды!$AJ$11,TRUE,FALSE),IF(INDEX(Команды!$A$2:$AN$7500,MATCH(CP$3,Команды!$A$2:$A$7500,0),$E98+2)=Команды!$AJ$12,TRUE,FALSE),IF(INDEX(Команды!$A$2:$AN$7500,MATCH(CP$3,Команды!$A$2:$A$7500,0),$E98+2)=Команды!$AJ$13,TRUE,FALSE),IF(INDEX(Команды!$A$2:$AN$7500,MATCH(CP$3,Команды!$A$2:$A$7500,0),$E98+2)=Команды!$AJ$14,TRUE,FALSE),IF(INDEX(Команды!$A$2:$AN$7500,MATCH(CP$3,Команды!$A$2:$A$7500,0),$E98+2)=Команды!$AJ$15,TRUE,FALSE),IF(INDEX(Команды!$A$2:$AN$7500,MATCH(CP$3,Команды!$A$2:$A$7500,0),$E98+2)=Команды!$AJ$16,TRUE,FALSE),IF(INDEX(Команды!$A$2:$AN$7500,MATCH(CP$3,Команды!$A$2:$A$7500,0),$E98+2)=Команды!$AJ$17,TRUE,FALSE),IF(INDEX(Команды!$A$2:$AN$7500,MATCH(CP$3,Команды!$A$2:$A$7500,0),$E98+2)=Команды!$AJ$18,TRUE,FALSE),IF(INDEX(Команды!$A$2:$AN$7500,MATCH(CP$3,Команды!$A$2:$A$7500,0),$E98+2)=Команды!$AJ$19,TRUE,FALSE)),INDEX(Команды!$AJ$2:$AL$19,MATCH(INDEX(Команды!$A$2:$AN$7500,MATCH(CP$3,Команды!$A$2:$A$7500,0),$E98+2),Команды!$AJ$2:$AJ$19,0),3),0)</f>
        <v>0</v>
      </c>
      <c r="CR98" s="342"/>
      <c r="CS98" s="174">
        <f>IF(OR(IF(INDEX(Команды!$A$2:$AN$7500,MATCH(CS$3,Команды!$A$2:$A$7500,0),$E98+2)=Команды!$AJ$2,TRUE,FALSE),IF(INDEX(Команды!$A$2:$AN$7500,MATCH(CS$3,Команды!$A$2:$A$7500,0),$E98+2)=Команды!$AJ$3,TRUE,FALSE),IF(INDEX(Команды!$A$2:$AN$7500,MATCH(CS$3,Команды!$A$2:$A$7500,0),$E98+2)=Команды!$AJ$4,TRUE,FALSE),IF(INDEX(Команды!$A$2:$AN$7500,MATCH(CS$3,Команды!$A$2:$A$7500,0),$E98+2)=Команды!$AJ$5,TRUE,FALSE),IF(INDEX(Команды!$A$2:$AN$7500,MATCH(CS$3,Команды!$A$2:$A$7500,0),$E98+2)=Команды!$AJ$6,TRUE,FALSE),IF(INDEX(Команды!$A$2:$AN$7500,MATCH(CS$3,Команды!$A$2:$A$7500,0),$E98+2)=Команды!$AJ$7,TRUE,FALSE),IF(INDEX(Команды!$A$2:$AN$7500,MATCH(CS$3,Команды!$A$2:$A$7500,0),$E98+2)=Команды!$AJ$8,TRUE,FALSE),IF(INDEX(Команды!$A$2:$AN$7500,MATCH(CS$3,Команды!$A$2:$A$7500,0),$E98+2)=Команды!$AJ$9,TRUE,FALSE),IF(INDEX(Команды!$A$2:$AN$7500,MATCH(CS$3,Команды!$A$2:$A$7500,0),$E98+2)=Команды!$AJ$10,TRUE,FALSE),IF(INDEX(Команды!$A$2:$AN$7500,MATCH(CS$3,Команды!$A$2:$A$7500,0),$E98+2)=Команды!$AJ$11,TRUE,FALSE),IF(INDEX(Команды!$A$2:$AN$7500,MATCH(CS$3,Команды!$A$2:$A$7500,0),$E98+2)=Команды!$AJ$12,TRUE,FALSE),IF(INDEX(Команды!$A$2:$AN$7500,MATCH(CS$3,Команды!$A$2:$A$7500,0),$E98+2)=Команды!$AJ$13,TRUE,FALSE),IF(INDEX(Команды!$A$2:$AN$7500,MATCH(CS$3,Команды!$A$2:$A$7500,0),$E98+2)=Команды!$AJ$14,TRUE,FALSE),IF(INDEX(Команды!$A$2:$AN$7500,MATCH(CS$3,Команды!$A$2:$A$7500,0),$E98+2)=Команды!$AJ$15,TRUE,FALSE),IF(INDEX(Команды!$A$2:$AN$7500,MATCH(CS$3,Команды!$A$2:$A$7500,0),$E98+2)=Команды!$AJ$16,TRUE,FALSE),,IF(INDEX(Команды!$A$2:$AN$7500,MATCH(CS$3,Команды!$A$2:$A$7500,0),$E98+2)=Команды!$AJ$17,TRUE,FALSE),,IF(INDEX(Команды!$A$2:$AN$7500,MATCH(CS$3,Команды!$A$2:$A$7500,0),$E98+2)=Команды!$AJ$18,TRUE,FALSE),,IF(INDEX(Команды!$A$2:$AN$7500,MATCH(CS$3,Команды!$A$2:$A$7500,0),$E98+2)=Команды!$AJ$19,TRUE,FALSE)),INDEX(Команды!$AJ$2:$AK$19,MATCH(INDEX(Команды!$A$2:$AN$7500,MATCH(CS$3,Команды!$A$2:$A$7500,0),$E98+2),Команды!$AJ$2:$AJ$19,0),2),0)</f>
        <v>0</v>
      </c>
      <c r="CT98" s="175">
        <f>IF(OR(IF(INDEX(Команды!$A$2:$AN$7500,MATCH(CS$3,Команды!$A$2:$A$7500,0),$E98+2)=Команды!$AJ$2,TRUE,FALSE),IF(INDEX(Команды!$A$2:$AN$7500,MATCH(CS$3,Команды!$A$2:$A$7500,0),$E98+2)=Команды!$AJ$3,TRUE,FALSE),IF(INDEX(Команды!$A$2:$AN$7500,MATCH(CS$3,Команды!$A$2:$A$7500,0),$E98+2)=Команды!$AJ$4,TRUE,FALSE),IF(INDEX(Команды!$A$2:$AN$7500,MATCH(CS$3,Команды!$A$2:$A$7500,0),$E98+2)=Команды!$AJ$5,TRUE,FALSE),IF(INDEX(Команды!$A$2:$AN$7500,MATCH(CS$3,Команды!$A$2:$A$7500,0),$E98+2)=Команды!$AJ$6,TRUE,FALSE),IF(INDEX(Команды!$A$2:$AN$7500,MATCH(CS$3,Команды!$A$2:$A$7500,0),$E98+2)=Команды!$AJ$7,TRUE,FALSE),IF(INDEX(Команды!$A$2:$AN$7500,MATCH(CS$3,Команды!$A$2:$A$7500,0),$E98+2)=Команды!$AJ$8,TRUE,FALSE),IF(INDEX(Команды!$A$2:$AN$7500,MATCH(CS$3,Команды!$A$2:$A$7500,0),$E98+2)=Команды!$AJ$9,TRUE,FALSE),IF(INDEX(Команды!$A$2:$AN$7500,MATCH(CS$3,Команды!$A$2:$A$7500,0),$E98+2)=Команды!$AJ$10,TRUE,FALSE),IF(INDEX(Команды!$A$2:$AN$7500,MATCH(CS$3,Команды!$A$2:$A$7500,0),$E98+2)=Команды!$AJ$11,TRUE,FALSE),IF(INDEX(Команды!$A$2:$AN$7500,MATCH(CS$3,Команды!$A$2:$A$7500,0),$E98+2)=Команды!$AJ$12,TRUE,FALSE),IF(INDEX(Команды!$A$2:$AN$7500,MATCH(CS$3,Команды!$A$2:$A$7500,0),$E98+2)=Команды!$AJ$13,TRUE,FALSE),IF(INDEX(Команды!$A$2:$AN$7500,MATCH(CS$3,Команды!$A$2:$A$7500,0),$E98+2)=Команды!$AJ$14,TRUE,FALSE),IF(INDEX(Команды!$A$2:$AN$7500,MATCH(CS$3,Команды!$A$2:$A$7500,0),$E98+2)=Команды!$AJ$15,TRUE,FALSE),IF(INDEX(Команды!$A$2:$AN$7500,MATCH(CS$3,Команды!$A$2:$A$7500,0),$E98+2)=Команды!$AJ$16,TRUE,FALSE),IF(INDEX(Команды!$A$2:$AN$7500,MATCH(CS$3,Команды!$A$2:$A$7500,0),$E98+2)=Команды!$AJ$17,TRUE,FALSE),IF(INDEX(Команды!$A$2:$AN$7500,MATCH(CS$3,Команды!$A$2:$A$7500,0),$E98+2)=Команды!$AJ$18,TRUE,FALSE),IF(INDEX(Команды!$A$2:$AN$7500,MATCH(CS$3,Команды!$A$2:$A$7500,0),$E98+2)=Команды!$AJ$19,TRUE,FALSE)),INDEX(Команды!$AJ$2:$AL$19,MATCH(INDEX(Команды!$A$2:$AN$7500,MATCH(CS$3,Команды!$A$2:$A$7500,0),$E98+2),Команды!$AJ$2:$AJ$19,0),3),0)</f>
        <v>0</v>
      </c>
      <c r="CU98" s="342"/>
    </row>
    <row r="99" spans="1:99" s="2" customFormat="1" ht="21.95" customHeight="1" x14ac:dyDescent="0.3">
      <c r="A99" s="251">
        <v>94</v>
      </c>
      <c r="B99" s="2" t="e">
        <f>VLOOKUP(A99,'Список КК'!A:F,6,TRUE)</f>
        <v>#N/A</v>
      </c>
      <c r="C99" s="4">
        <f>VLOOKUP(A99,'Список КК'!A:B,2,TRUE)</f>
        <v>0</v>
      </c>
      <c r="D99" s="203">
        <f>VLOOKUP(A99,'Список КК'!A:D,4,TRUE)</f>
        <v>0</v>
      </c>
      <c r="E99" s="4">
        <f>VLOOKUP(A99,'Список КК'!A:C,3,TRUE)</f>
        <v>0</v>
      </c>
      <c r="F99" s="220">
        <f>VLOOKUP(A99,'Список КК'!A:E,5,TRUE)</f>
        <v>0</v>
      </c>
      <c r="G99" s="174">
        <f>IF(OR(IF(INDEX(Команды!$A$2:$AN$7500,MATCH(G$3,Команды!$A$2:$A$7500,0),$E99+2)=Команды!$AJ$2,TRUE,FALSE),IF(INDEX(Команды!$A$2:$AN$7500,MATCH(G$3,Команды!$A$2:$A$7500,0),$E99+2)=Команды!$AJ$3,TRUE,FALSE),IF(INDEX(Команды!$A$2:$AN$7500,MATCH(G$3,Команды!$A$2:$A$7500,0),$E99+2)=Команды!$AJ$4,TRUE,FALSE),IF(INDEX(Команды!$A$2:$AN$7500,MATCH(G$3,Команды!$A$2:$A$7500,0),$E99+2)=Команды!$AJ$5,TRUE,FALSE),IF(INDEX(Команды!$A$2:$AN$7500,MATCH(G$3,Команды!$A$2:$A$7500,0),$E99+2)=Команды!$AJ$6,TRUE,FALSE),IF(INDEX(Команды!$A$2:$AN$7500,MATCH(G$3,Команды!$A$2:$A$7500,0),$E99+2)=Команды!$AJ$7,TRUE,FALSE),IF(INDEX(Команды!$A$2:$AN$7500,MATCH(G$3,Команды!$A$2:$A$7500,0),$E99+2)=Команды!$AJ$8,TRUE,FALSE),IF(INDEX(Команды!$A$2:$AN$7500,MATCH(G$3,Команды!$A$2:$A$7500,0),$E99+2)=Команды!$AJ$9,TRUE,FALSE),IF(INDEX(Команды!$A$2:$AN$7500,MATCH(G$3,Команды!$A$2:$A$7500,0),$E99+2)=Команды!$AJ$10,TRUE,FALSE),IF(INDEX(Команды!$A$2:$AN$7500,MATCH(G$3,Команды!$A$2:$A$7500,0),$E99+2)=Команды!$AJ$11,TRUE,FALSE),IF(INDEX(Команды!$A$2:$AN$7500,MATCH(G$3,Команды!$A$2:$A$7500,0),$E99+2)=Команды!$AJ$12,TRUE,FALSE),IF(INDEX(Команды!$A$2:$AN$7500,MATCH(G$3,Команды!$A$2:$A$7500,0),$E99+2)=Команды!$AJ$13,TRUE,FALSE),IF(INDEX(Команды!$A$2:$AN$7500,MATCH(G$3,Команды!$A$2:$A$7500,0),$E99+2)=Команды!$AJ$14,TRUE,FALSE),IF(INDEX(Команды!$A$2:$AN$7500,MATCH(G$3,Команды!$A$2:$A$7500,0),$E99+2)=Команды!$AJ$15,TRUE,FALSE),IF(INDEX(Команды!$A$2:$AN$7500,MATCH(G$3,Команды!$A$2:$A$7500,0),$E99+2)=Команды!$AJ$16,TRUE,FALSE),,IF(INDEX(Команды!$A$2:$AN$7500,MATCH(G$3,Команды!$A$2:$A$7500,0),$E99+2)=Команды!$AJ$17,TRUE,FALSE),,IF(INDEX(Команды!$A$2:$AN$7500,MATCH(G$3,Команды!$A$2:$A$7500,0),$E99+2)=Команды!$AJ$18,TRUE,FALSE),,IF(INDEX(Команды!$A$2:$AN$7500,MATCH(G$3,Команды!$A$2:$A$7500,0),$E99+2)=Команды!$AJ$19,TRUE,FALSE)),INDEX(Команды!$AJ$2:$AK$19,MATCH(INDEX(Команды!$A$2:$AN$7500,MATCH(G$3,Команды!$A$2:$A$7500,0),$E99+2),Команды!$AJ$2:$AJ$19,0),2),0)</f>
        <v>0</v>
      </c>
      <c r="H99" s="175">
        <f>IF(OR(IF(INDEX(Команды!$A$2:$AN$7500,MATCH(G$3,Команды!$A$2:$A$7500,0),$E99+2)=Команды!$AJ$2,TRUE,FALSE),IF(INDEX(Команды!$A$2:$AN$7500,MATCH(G$3,Команды!$A$2:$A$7500,0),$E99+2)=Команды!$AJ$3,TRUE,FALSE),IF(INDEX(Команды!$A$2:$AN$7500,MATCH(G$3,Команды!$A$2:$A$7500,0),$E99+2)=Команды!$AJ$4,TRUE,FALSE),IF(INDEX(Команды!$A$2:$AN$7500,MATCH(G$3,Команды!$A$2:$A$7500,0),$E99+2)=Команды!$AJ$5,TRUE,FALSE),IF(INDEX(Команды!$A$2:$AN$7500,MATCH(G$3,Команды!$A$2:$A$7500,0),$E99+2)=Команды!$AJ$6,TRUE,FALSE),IF(INDEX(Команды!$A$2:$AN$7500,MATCH(G$3,Команды!$A$2:$A$7500,0),$E99+2)=Команды!$AJ$7,TRUE,FALSE),IF(INDEX(Команды!$A$2:$AN$7500,MATCH(G$3,Команды!$A$2:$A$7500,0),$E99+2)=Команды!$AJ$8,TRUE,FALSE),IF(INDEX(Команды!$A$2:$AN$7500,MATCH(G$3,Команды!$A$2:$A$7500,0),$E99+2)=Команды!$AJ$9,TRUE,FALSE),IF(INDEX(Команды!$A$2:$AN$7500,MATCH(G$3,Команды!$A$2:$A$7500,0),$E99+2)=Команды!$AJ$10,TRUE,FALSE),IF(INDEX(Команды!$A$2:$AN$7500,MATCH(G$3,Команды!$A$2:$A$7500,0),$E99+2)=Команды!$AJ$11,TRUE,FALSE),IF(INDEX(Команды!$A$2:$AN$7500,MATCH(G$3,Команды!$A$2:$A$7500,0),$E99+2)=Команды!$AJ$12,TRUE,FALSE),IF(INDEX(Команды!$A$2:$AN$7500,MATCH(G$3,Команды!$A$2:$A$7500,0),$E99+2)=Команды!$AJ$13,TRUE,FALSE),IF(INDEX(Команды!$A$2:$AN$7500,MATCH(G$3,Команды!$A$2:$A$7500,0),$E99+2)=Команды!$AJ$14,TRUE,FALSE),IF(INDEX(Команды!$A$2:$AN$7500,MATCH(G$3,Команды!$A$2:$A$7500,0),$E99+2)=Команды!$AJ$15,TRUE,FALSE),IF(INDEX(Команды!$A$2:$AN$7500,MATCH(G$3,Команды!$A$2:$A$7500,0),$E99+2)=Команды!$AJ$16,TRUE,FALSE),IF(INDEX(Команды!$A$2:$AN$7500,MATCH(G$3,Команды!$A$2:$A$7500,0),$E99+2)=Команды!$AJ$17,TRUE,FALSE),IF(INDEX(Команды!$A$2:$AN$7500,MATCH(G$3,Команды!$A$2:$A$7500,0),$E99+2)=Команды!$AJ$18,TRUE,FALSE),IF(INDEX(Команды!$A$2:$AN$7500,MATCH(G$3,Команды!$A$2:$A$7500,0),$E99+2)=Команды!$AJ$19,TRUE,FALSE)),INDEX(Команды!$AJ$2:$AL$19,MATCH(INDEX(Команды!$A$2:$AN$7500,MATCH(G$3,Команды!$A$2:$A$7500,0),$E99+2),Команды!$AJ$2:$AJ$19,0),3),0)</f>
        <v>0</v>
      </c>
      <c r="I99" s="342"/>
      <c r="J99" s="174">
        <f>IF(OR(IF(INDEX(Команды!$A$2:$AN$7500,MATCH(J$3,Команды!$A$2:$A$7500,0),$E99+2)=Команды!$AJ$2,TRUE,FALSE),IF(INDEX(Команды!$A$2:$AN$7500,MATCH(J$3,Команды!$A$2:$A$7500,0),$E99+2)=Команды!$AJ$3,TRUE,FALSE),IF(INDEX(Команды!$A$2:$AN$7500,MATCH(J$3,Команды!$A$2:$A$7500,0),$E99+2)=Команды!$AJ$4,TRUE,FALSE),IF(INDEX(Команды!$A$2:$AN$7500,MATCH(J$3,Команды!$A$2:$A$7500,0),$E99+2)=Команды!$AJ$5,TRUE,FALSE),IF(INDEX(Команды!$A$2:$AN$7500,MATCH(J$3,Команды!$A$2:$A$7500,0),$E99+2)=Команды!$AJ$6,TRUE,FALSE),IF(INDEX(Команды!$A$2:$AN$7500,MATCH(J$3,Команды!$A$2:$A$7500,0),$E99+2)=Команды!$AJ$7,TRUE,FALSE),IF(INDEX(Команды!$A$2:$AN$7500,MATCH(J$3,Команды!$A$2:$A$7500,0),$E99+2)=Команды!$AJ$8,TRUE,FALSE),IF(INDEX(Команды!$A$2:$AN$7500,MATCH(J$3,Команды!$A$2:$A$7500,0),$E99+2)=Команды!$AJ$9,TRUE,FALSE),IF(INDEX(Команды!$A$2:$AN$7500,MATCH(J$3,Команды!$A$2:$A$7500,0),$E99+2)=Команды!$AJ$10,TRUE,FALSE),IF(INDEX(Команды!$A$2:$AN$7500,MATCH(J$3,Команды!$A$2:$A$7500,0),$E99+2)=Команды!$AJ$11,TRUE,FALSE),IF(INDEX(Команды!$A$2:$AN$7500,MATCH(J$3,Команды!$A$2:$A$7500,0),$E99+2)=Команды!$AJ$12,TRUE,FALSE),IF(INDEX(Команды!$A$2:$AN$7500,MATCH(J$3,Команды!$A$2:$A$7500,0),$E99+2)=Команды!$AJ$13,TRUE,FALSE),IF(INDEX(Команды!$A$2:$AN$7500,MATCH(J$3,Команды!$A$2:$A$7500,0),$E99+2)=Команды!$AJ$14,TRUE,FALSE),IF(INDEX(Команды!$A$2:$AN$7500,MATCH(J$3,Команды!$A$2:$A$7500,0),$E99+2)=Команды!$AJ$15,TRUE,FALSE),IF(INDEX(Команды!$A$2:$AN$7500,MATCH(J$3,Команды!$A$2:$A$7500,0),$E99+2)=Команды!$AJ$16,TRUE,FALSE),,IF(INDEX(Команды!$A$2:$AN$7500,MATCH(J$3,Команды!$A$2:$A$7500,0),$E99+2)=Команды!$AJ$17,TRUE,FALSE),,IF(INDEX(Команды!$A$2:$AN$7500,MATCH(J$3,Команды!$A$2:$A$7500,0),$E99+2)=Команды!$AJ$18,TRUE,FALSE),,IF(INDEX(Команды!$A$2:$AN$7500,MATCH(J$3,Команды!$A$2:$A$7500,0),$E99+2)=Команды!$AJ$19,TRUE,FALSE)),INDEX(Команды!$AJ$2:$AK$19,MATCH(INDEX(Команды!$A$2:$AN$7500,MATCH(J$3,Команды!$A$2:$A$7500,0),$E99+2),Команды!$AJ$2:$AJ$19,0),2),0)</f>
        <v>0</v>
      </c>
      <c r="K99" s="175">
        <f>IF(OR(IF(INDEX(Команды!$A$2:$AN$7500,MATCH(J$3,Команды!$A$2:$A$7500,0),$E99+2)=Команды!$AJ$2,TRUE,FALSE),IF(INDEX(Команды!$A$2:$AN$7500,MATCH(J$3,Команды!$A$2:$A$7500,0),$E99+2)=Команды!$AJ$3,TRUE,FALSE),IF(INDEX(Команды!$A$2:$AN$7500,MATCH(J$3,Команды!$A$2:$A$7500,0),$E99+2)=Команды!$AJ$4,TRUE,FALSE),IF(INDEX(Команды!$A$2:$AN$7500,MATCH(J$3,Команды!$A$2:$A$7500,0),$E99+2)=Команды!$AJ$5,TRUE,FALSE),IF(INDEX(Команды!$A$2:$AN$7500,MATCH(J$3,Команды!$A$2:$A$7500,0),$E99+2)=Команды!$AJ$6,TRUE,FALSE),IF(INDEX(Команды!$A$2:$AN$7500,MATCH(J$3,Команды!$A$2:$A$7500,0),$E99+2)=Команды!$AJ$7,TRUE,FALSE),IF(INDEX(Команды!$A$2:$AN$7500,MATCH(J$3,Команды!$A$2:$A$7500,0),$E99+2)=Команды!$AJ$8,TRUE,FALSE),IF(INDEX(Команды!$A$2:$AN$7500,MATCH(J$3,Команды!$A$2:$A$7500,0),$E99+2)=Команды!$AJ$9,TRUE,FALSE),IF(INDEX(Команды!$A$2:$AN$7500,MATCH(J$3,Команды!$A$2:$A$7500,0),$E99+2)=Команды!$AJ$10,TRUE,FALSE),IF(INDEX(Команды!$A$2:$AN$7500,MATCH(J$3,Команды!$A$2:$A$7500,0),$E99+2)=Команды!$AJ$11,TRUE,FALSE),IF(INDEX(Команды!$A$2:$AN$7500,MATCH(J$3,Команды!$A$2:$A$7500,0),$E99+2)=Команды!$AJ$12,TRUE,FALSE),IF(INDEX(Команды!$A$2:$AN$7500,MATCH(J$3,Команды!$A$2:$A$7500,0),$E99+2)=Команды!$AJ$13,TRUE,FALSE),IF(INDEX(Команды!$A$2:$AN$7500,MATCH(J$3,Команды!$A$2:$A$7500,0),$E99+2)=Команды!$AJ$14,TRUE,FALSE),IF(INDEX(Команды!$A$2:$AN$7500,MATCH(J$3,Команды!$A$2:$A$7500,0),$E99+2)=Команды!$AJ$15,TRUE,FALSE),IF(INDEX(Команды!$A$2:$AN$7500,MATCH(J$3,Команды!$A$2:$A$7500,0),$E99+2)=Команды!$AJ$16,TRUE,FALSE),IF(INDEX(Команды!$A$2:$AN$7500,MATCH(J$3,Команды!$A$2:$A$7500,0),$E99+2)=Команды!$AJ$17,TRUE,FALSE),IF(INDEX(Команды!$A$2:$AN$7500,MATCH(J$3,Команды!$A$2:$A$7500,0),$E99+2)=Команды!$AJ$18,TRUE,FALSE),IF(INDEX(Команды!$A$2:$AN$7500,MATCH(J$3,Команды!$A$2:$A$7500,0),$E99+2)=Команды!$AJ$19,TRUE,FALSE)),INDEX(Команды!$AJ$2:$AL$19,MATCH(INDEX(Команды!$A$2:$AN$7500,MATCH(J$3,Команды!$A$2:$A$7500,0),$E99+2),Команды!$AJ$2:$AJ$19,0),3),0)</f>
        <v>0</v>
      </c>
      <c r="L99" s="342"/>
      <c r="M99" s="174">
        <f>IF(OR(IF(INDEX(Команды!$A$2:$AN$7500,MATCH(M$3,Команды!$A$2:$A$7500,0),$E99+2)=Команды!$AJ$2,TRUE,FALSE),IF(INDEX(Команды!$A$2:$AN$7500,MATCH(M$3,Команды!$A$2:$A$7500,0),$E99+2)=Команды!$AJ$3,TRUE,FALSE),IF(INDEX(Команды!$A$2:$AN$7500,MATCH(M$3,Команды!$A$2:$A$7500,0),$E99+2)=Команды!$AJ$4,TRUE,FALSE),IF(INDEX(Команды!$A$2:$AN$7500,MATCH(M$3,Команды!$A$2:$A$7500,0),$E99+2)=Команды!$AJ$5,TRUE,FALSE),IF(INDEX(Команды!$A$2:$AN$7500,MATCH(M$3,Команды!$A$2:$A$7500,0),$E99+2)=Команды!$AJ$6,TRUE,FALSE),IF(INDEX(Команды!$A$2:$AN$7500,MATCH(M$3,Команды!$A$2:$A$7500,0),$E99+2)=Команды!$AJ$7,TRUE,FALSE),IF(INDEX(Команды!$A$2:$AN$7500,MATCH(M$3,Команды!$A$2:$A$7500,0),$E99+2)=Команды!$AJ$8,TRUE,FALSE),IF(INDEX(Команды!$A$2:$AN$7500,MATCH(M$3,Команды!$A$2:$A$7500,0),$E99+2)=Команды!$AJ$9,TRUE,FALSE),IF(INDEX(Команды!$A$2:$AN$7500,MATCH(M$3,Команды!$A$2:$A$7500,0),$E99+2)=Команды!$AJ$10,TRUE,FALSE),IF(INDEX(Команды!$A$2:$AN$7500,MATCH(M$3,Команды!$A$2:$A$7500,0),$E99+2)=Команды!$AJ$11,TRUE,FALSE),IF(INDEX(Команды!$A$2:$AN$7500,MATCH(M$3,Команды!$A$2:$A$7500,0),$E99+2)=Команды!$AJ$12,TRUE,FALSE),IF(INDEX(Команды!$A$2:$AN$7500,MATCH(M$3,Команды!$A$2:$A$7500,0),$E99+2)=Команды!$AJ$13,TRUE,FALSE),IF(INDEX(Команды!$A$2:$AN$7500,MATCH(M$3,Команды!$A$2:$A$7500,0),$E99+2)=Команды!$AJ$14,TRUE,FALSE),IF(INDEX(Команды!$A$2:$AN$7500,MATCH(M$3,Команды!$A$2:$A$7500,0),$E99+2)=Команды!$AJ$15,TRUE,FALSE),IF(INDEX(Команды!$A$2:$AN$7500,MATCH(M$3,Команды!$A$2:$A$7500,0),$E99+2)=Команды!$AJ$16,TRUE,FALSE),,IF(INDEX(Команды!$A$2:$AN$7500,MATCH(M$3,Команды!$A$2:$A$7500,0),$E99+2)=Команды!$AJ$17,TRUE,FALSE),,IF(INDEX(Команды!$A$2:$AN$7500,MATCH(M$3,Команды!$A$2:$A$7500,0),$E99+2)=Команды!$AJ$18,TRUE,FALSE),,IF(INDEX(Команды!$A$2:$AN$7500,MATCH(M$3,Команды!$A$2:$A$7500,0),$E99+2)=Команды!$AJ$19,TRUE,FALSE)),INDEX(Команды!$AJ$2:$AK$19,MATCH(INDEX(Команды!$A$2:$AN$7500,MATCH(M$3,Команды!$A$2:$A$7500,0),$E99+2),Команды!$AJ$2:$AJ$19,0),2),0)</f>
        <v>0</v>
      </c>
      <c r="N99" s="175">
        <f>IF(OR(IF(INDEX(Команды!$A$2:$AN$7500,MATCH(M$3,Команды!$A$2:$A$7500,0),$E99+2)=Команды!$AJ$2,TRUE,FALSE),IF(INDEX(Команды!$A$2:$AN$7500,MATCH(M$3,Команды!$A$2:$A$7500,0),$E99+2)=Команды!$AJ$3,TRUE,FALSE),IF(INDEX(Команды!$A$2:$AN$7500,MATCH(M$3,Команды!$A$2:$A$7500,0),$E99+2)=Команды!$AJ$4,TRUE,FALSE),IF(INDEX(Команды!$A$2:$AN$7500,MATCH(M$3,Команды!$A$2:$A$7500,0),$E99+2)=Команды!$AJ$5,TRUE,FALSE),IF(INDEX(Команды!$A$2:$AN$7500,MATCH(M$3,Команды!$A$2:$A$7500,0),$E99+2)=Команды!$AJ$6,TRUE,FALSE),IF(INDEX(Команды!$A$2:$AN$7500,MATCH(M$3,Команды!$A$2:$A$7500,0),$E99+2)=Команды!$AJ$7,TRUE,FALSE),IF(INDEX(Команды!$A$2:$AN$7500,MATCH(M$3,Команды!$A$2:$A$7500,0),$E99+2)=Команды!$AJ$8,TRUE,FALSE),IF(INDEX(Команды!$A$2:$AN$7500,MATCH(M$3,Команды!$A$2:$A$7500,0),$E99+2)=Команды!$AJ$9,TRUE,FALSE),IF(INDEX(Команды!$A$2:$AN$7500,MATCH(M$3,Команды!$A$2:$A$7500,0),$E99+2)=Команды!$AJ$10,TRUE,FALSE),IF(INDEX(Команды!$A$2:$AN$7500,MATCH(M$3,Команды!$A$2:$A$7500,0),$E99+2)=Команды!$AJ$11,TRUE,FALSE),IF(INDEX(Команды!$A$2:$AN$7500,MATCH(M$3,Команды!$A$2:$A$7500,0),$E99+2)=Команды!$AJ$12,TRUE,FALSE),IF(INDEX(Команды!$A$2:$AN$7500,MATCH(M$3,Команды!$A$2:$A$7500,0),$E99+2)=Команды!$AJ$13,TRUE,FALSE),IF(INDEX(Команды!$A$2:$AN$7500,MATCH(M$3,Команды!$A$2:$A$7500,0),$E99+2)=Команды!$AJ$14,TRUE,FALSE),IF(INDEX(Команды!$A$2:$AN$7500,MATCH(M$3,Команды!$A$2:$A$7500,0),$E99+2)=Команды!$AJ$15,TRUE,FALSE),IF(INDEX(Команды!$A$2:$AN$7500,MATCH(M$3,Команды!$A$2:$A$7500,0),$E99+2)=Команды!$AJ$16,TRUE,FALSE),IF(INDEX(Команды!$A$2:$AN$7500,MATCH(M$3,Команды!$A$2:$A$7500,0),$E99+2)=Команды!$AJ$17,TRUE,FALSE),IF(INDEX(Команды!$A$2:$AN$7500,MATCH(M$3,Команды!$A$2:$A$7500,0),$E99+2)=Команды!$AJ$18,TRUE,FALSE),IF(INDEX(Команды!$A$2:$AN$7500,MATCH(M$3,Команды!$A$2:$A$7500,0),$E99+2)=Команды!$AJ$19,TRUE,FALSE)),INDEX(Команды!$AJ$2:$AL$19,MATCH(INDEX(Команды!$A$2:$AN$7500,MATCH(M$3,Команды!$A$2:$A$7500,0),$E99+2),Команды!$AJ$2:$AJ$19,0),3),0)</f>
        <v>0</v>
      </c>
      <c r="O99" s="342"/>
      <c r="P99" s="174">
        <f>IF(OR(IF(INDEX(Команды!$A$2:$AN$7500,MATCH(P$3,Команды!$A$2:$A$7500,0),$E99+2)=Команды!$AJ$2,TRUE,FALSE),IF(INDEX(Команды!$A$2:$AN$7500,MATCH(P$3,Команды!$A$2:$A$7500,0),$E99+2)=Команды!$AJ$3,TRUE,FALSE),IF(INDEX(Команды!$A$2:$AN$7500,MATCH(P$3,Команды!$A$2:$A$7500,0),$E99+2)=Команды!$AJ$4,TRUE,FALSE),IF(INDEX(Команды!$A$2:$AN$7500,MATCH(P$3,Команды!$A$2:$A$7500,0),$E99+2)=Команды!$AJ$5,TRUE,FALSE),IF(INDEX(Команды!$A$2:$AN$7500,MATCH(P$3,Команды!$A$2:$A$7500,0),$E99+2)=Команды!$AJ$6,TRUE,FALSE),IF(INDEX(Команды!$A$2:$AN$7500,MATCH(P$3,Команды!$A$2:$A$7500,0),$E99+2)=Команды!$AJ$7,TRUE,FALSE),IF(INDEX(Команды!$A$2:$AN$7500,MATCH(P$3,Команды!$A$2:$A$7500,0),$E99+2)=Команды!$AJ$8,TRUE,FALSE),IF(INDEX(Команды!$A$2:$AN$7500,MATCH(P$3,Команды!$A$2:$A$7500,0),$E99+2)=Команды!$AJ$9,TRUE,FALSE),IF(INDEX(Команды!$A$2:$AN$7500,MATCH(P$3,Команды!$A$2:$A$7500,0),$E99+2)=Команды!$AJ$10,TRUE,FALSE),IF(INDEX(Команды!$A$2:$AN$7500,MATCH(P$3,Команды!$A$2:$A$7500,0),$E99+2)=Команды!$AJ$11,TRUE,FALSE),IF(INDEX(Команды!$A$2:$AN$7500,MATCH(P$3,Команды!$A$2:$A$7500,0),$E99+2)=Команды!$AJ$12,TRUE,FALSE),IF(INDEX(Команды!$A$2:$AN$7500,MATCH(P$3,Команды!$A$2:$A$7500,0),$E99+2)=Команды!$AJ$13,TRUE,FALSE),IF(INDEX(Команды!$A$2:$AN$7500,MATCH(P$3,Команды!$A$2:$A$7500,0),$E99+2)=Команды!$AJ$14,TRUE,FALSE),IF(INDEX(Команды!$A$2:$AN$7500,MATCH(P$3,Команды!$A$2:$A$7500,0),$E99+2)=Команды!$AJ$15,TRUE,FALSE),IF(INDEX(Команды!$A$2:$AN$7500,MATCH(P$3,Команды!$A$2:$A$7500,0),$E99+2)=Команды!$AJ$16,TRUE,FALSE),,IF(INDEX(Команды!$A$2:$AN$7500,MATCH(P$3,Команды!$A$2:$A$7500,0),$E99+2)=Команды!$AJ$17,TRUE,FALSE),,IF(INDEX(Команды!$A$2:$AN$7500,MATCH(P$3,Команды!$A$2:$A$7500,0),$E99+2)=Команды!$AJ$18,TRUE,FALSE),,IF(INDEX(Команды!$A$2:$AN$7500,MATCH(P$3,Команды!$A$2:$A$7500,0),$E99+2)=Команды!$AJ$19,TRUE,FALSE)),INDEX(Команды!$AJ$2:$AK$19,MATCH(INDEX(Команды!$A$2:$AN$7500,MATCH(P$3,Команды!$A$2:$A$7500,0),$E99+2),Команды!$AJ$2:$AJ$19,0),2),0)</f>
        <v>0</v>
      </c>
      <c r="Q99" s="175">
        <f>IF(OR(IF(INDEX(Команды!$A$2:$AN$7500,MATCH(P$3,Команды!$A$2:$A$7500,0),$E99+2)=Команды!$AJ$2,TRUE,FALSE),IF(INDEX(Команды!$A$2:$AN$7500,MATCH(P$3,Команды!$A$2:$A$7500,0),$E99+2)=Команды!$AJ$3,TRUE,FALSE),IF(INDEX(Команды!$A$2:$AN$7500,MATCH(P$3,Команды!$A$2:$A$7500,0),$E99+2)=Команды!$AJ$4,TRUE,FALSE),IF(INDEX(Команды!$A$2:$AN$7500,MATCH(P$3,Команды!$A$2:$A$7500,0),$E99+2)=Команды!$AJ$5,TRUE,FALSE),IF(INDEX(Команды!$A$2:$AN$7500,MATCH(P$3,Команды!$A$2:$A$7500,0),$E99+2)=Команды!$AJ$6,TRUE,FALSE),IF(INDEX(Команды!$A$2:$AN$7500,MATCH(P$3,Команды!$A$2:$A$7500,0),$E99+2)=Команды!$AJ$7,TRUE,FALSE),IF(INDEX(Команды!$A$2:$AN$7500,MATCH(P$3,Команды!$A$2:$A$7500,0),$E99+2)=Команды!$AJ$8,TRUE,FALSE),IF(INDEX(Команды!$A$2:$AN$7500,MATCH(P$3,Команды!$A$2:$A$7500,0),$E99+2)=Команды!$AJ$9,TRUE,FALSE),IF(INDEX(Команды!$A$2:$AN$7500,MATCH(P$3,Команды!$A$2:$A$7500,0),$E99+2)=Команды!$AJ$10,TRUE,FALSE),IF(INDEX(Команды!$A$2:$AN$7500,MATCH(P$3,Команды!$A$2:$A$7500,0),$E99+2)=Команды!$AJ$11,TRUE,FALSE),IF(INDEX(Команды!$A$2:$AN$7500,MATCH(P$3,Команды!$A$2:$A$7500,0),$E99+2)=Команды!$AJ$12,TRUE,FALSE),IF(INDEX(Команды!$A$2:$AN$7500,MATCH(P$3,Команды!$A$2:$A$7500,0),$E99+2)=Команды!$AJ$13,TRUE,FALSE),IF(INDEX(Команды!$A$2:$AN$7500,MATCH(P$3,Команды!$A$2:$A$7500,0),$E99+2)=Команды!$AJ$14,TRUE,FALSE),IF(INDEX(Команды!$A$2:$AN$7500,MATCH(P$3,Команды!$A$2:$A$7500,0),$E99+2)=Команды!$AJ$15,TRUE,FALSE),IF(INDEX(Команды!$A$2:$AN$7500,MATCH(P$3,Команды!$A$2:$A$7500,0),$E99+2)=Команды!$AJ$16,TRUE,FALSE),IF(INDEX(Команды!$A$2:$AN$7500,MATCH(P$3,Команды!$A$2:$A$7500,0),$E99+2)=Команды!$AJ$17,TRUE,FALSE),IF(INDEX(Команды!$A$2:$AN$7500,MATCH(P$3,Команды!$A$2:$A$7500,0),$E99+2)=Команды!$AJ$18,TRUE,FALSE),IF(INDEX(Команды!$A$2:$AN$7500,MATCH(P$3,Команды!$A$2:$A$7500,0),$E99+2)=Команды!$AJ$19,TRUE,FALSE)),INDEX(Команды!$AJ$2:$AL$19,MATCH(INDEX(Команды!$A$2:$AN$7500,MATCH(P$3,Команды!$A$2:$A$7500,0),$E99+2),Команды!$AJ$2:$AJ$19,0),3),0)</f>
        <v>0</v>
      </c>
      <c r="R99" s="342"/>
      <c r="S99" s="174">
        <f>IF(OR(IF(INDEX(Команды!$A$2:$AN$7500,MATCH(S$3,Команды!$A$2:$A$7500,0),$E99+2)=Команды!$AJ$2,TRUE,FALSE),IF(INDEX(Команды!$A$2:$AN$7500,MATCH(S$3,Команды!$A$2:$A$7500,0),$E99+2)=Команды!$AJ$3,TRUE,FALSE),IF(INDEX(Команды!$A$2:$AN$7500,MATCH(S$3,Команды!$A$2:$A$7500,0),$E99+2)=Команды!$AJ$4,TRUE,FALSE),IF(INDEX(Команды!$A$2:$AN$7500,MATCH(S$3,Команды!$A$2:$A$7500,0),$E99+2)=Команды!$AJ$5,TRUE,FALSE),IF(INDEX(Команды!$A$2:$AN$7500,MATCH(S$3,Команды!$A$2:$A$7500,0),$E99+2)=Команды!$AJ$6,TRUE,FALSE),IF(INDEX(Команды!$A$2:$AN$7500,MATCH(S$3,Команды!$A$2:$A$7500,0),$E99+2)=Команды!$AJ$7,TRUE,FALSE),IF(INDEX(Команды!$A$2:$AN$7500,MATCH(S$3,Команды!$A$2:$A$7500,0),$E99+2)=Команды!$AJ$8,TRUE,FALSE),IF(INDEX(Команды!$A$2:$AN$7500,MATCH(S$3,Команды!$A$2:$A$7500,0),$E99+2)=Команды!$AJ$9,TRUE,FALSE),IF(INDEX(Команды!$A$2:$AN$7500,MATCH(S$3,Команды!$A$2:$A$7500,0),$E99+2)=Команды!$AJ$10,TRUE,FALSE),IF(INDEX(Команды!$A$2:$AN$7500,MATCH(S$3,Команды!$A$2:$A$7500,0),$E99+2)=Команды!$AJ$11,TRUE,FALSE),IF(INDEX(Команды!$A$2:$AN$7500,MATCH(S$3,Команды!$A$2:$A$7500,0),$E99+2)=Команды!$AJ$12,TRUE,FALSE),IF(INDEX(Команды!$A$2:$AN$7500,MATCH(S$3,Команды!$A$2:$A$7500,0),$E99+2)=Команды!$AJ$13,TRUE,FALSE),IF(INDEX(Команды!$A$2:$AN$7500,MATCH(S$3,Команды!$A$2:$A$7500,0),$E99+2)=Команды!$AJ$14,TRUE,FALSE),IF(INDEX(Команды!$A$2:$AN$7500,MATCH(S$3,Команды!$A$2:$A$7500,0),$E99+2)=Команды!$AJ$15,TRUE,FALSE),IF(INDEX(Команды!$A$2:$AN$7500,MATCH(S$3,Команды!$A$2:$A$7500,0),$E99+2)=Команды!$AJ$16,TRUE,FALSE),,IF(INDEX(Команды!$A$2:$AN$7500,MATCH(S$3,Команды!$A$2:$A$7500,0),$E99+2)=Команды!$AJ$17,TRUE,FALSE),,IF(INDEX(Команды!$A$2:$AN$7500,MATCH(S$3,Команды!$A$2:$A$7500,0),$E99+2)=Команды!$AJ$18,TRUE,FALSE),,IF(INDEX(Команды!$A$2:$AN$7500,MATCH(S$3,Команды!$A$2:$A$7500,0),$E99+2)=Команды!$AJ$19,TRUE,FALSE)),INDEX(Команды!$AJ$2:$AK$19,MATCH(INDEX(Команды!$A$2:$AN$7500,MATCH(S$3,Команды!$A$2:$A$7500,0),$E99+2),Команды!$AJ$2:$AJ$19,0),2),0)</f>
        <v>0</v>
      </c>
      <c r="T99" s="175">
        <f>IF(OR(IF(INDEX(Команды!$A$2:$AN$7500,MATCH(S$3,Команды!$A$2:$A$7500,0),$E99+2)=Команды!$AJ$2,TRUE,FALSE),IF(INDEX(Команды!$A$2:$AN$7500,MATCH(S$3,Команды!$A$2:$A$7500,0),$E99+2)=Команды!$AJ$3,TRUE,FALSE),IF(INDEX(Команды!$A$2:$AN$7500,MATCH(S$3,Команды!$A$2:$A$7500,0),$E99+2)=Команды!$AJ$4,TRUE,FALSE),IF(INDEX(Команды!$A$2:$AN$7500,MATCH(S$3,Команды!$A$2:$A$7500,0),$E99+2)=Команды!$AJ$5,TRUE,FALSE),IF(INDEX(Команды!$A$2:$AN$7500,MATCH(S$3,Команды!$A$2:$A$7500,0),$E99+2)=Команды!$AJ$6,TRUE,FALSE),IF(INDEX(Команды!$A$2:$AN$7500,MATCH(S$3,Команды!$A$2:$A$7500,0),$E99+2)=Команды!$AJ$7,TRUE,FALSE),IF(INDEX(Команды!$A$2:$AN$7500,MATCH(S$3,Команды!$A$2:$A$7500,0),$E99+2)=Команды!$AJ$8,TRUE,FALSE),IF(INDEX(Команды!$A$2:$AN$7500,MATCH(S$3,Команды!$A$2:$A$7500,0),$E99+2)=Команды!$AJ$9,TRUE,FALSE),IF(INDEX(Команды!$A$2:$AN$7500,MATCH(S$3,Команды!$A$2:$A$7500,0),$E99+2)=Команды!$AJ$10,TRUE,FALSE),IF(INDEX(Команды!$A$2:$AN$7500,MATCH(S$3,Команды!$A$2:$A$7500,0),$E99+2)=Команды!$AJ$11,TRUE,FALSE),IF(INDEX(Команды!$A$2:$AN$7500,MATCH(S$3,Команды!$A$2:$A$7500,0),$E99+2)=Команды!$AJ$12,TRUE,FALSE),IF(INDEX(Команды!$A$2:$AN$7500,MATCH(S$3,Команды!$A$2:$A$7500,0),$E99+2)=Команды!$AJ$13,TRUE,FALSE),IF(INDEX(Команды!$A$2:$AN$7500,MATCH(S$3,Команды!$A$2:$A$7500,0),$E99+2)=Команды!$AJ$14,TRUE,FALSE),IF(INDEX(Команды!$A$2:$AN$7500,MATCH(S$3,Команды!$A$2:$A$7500,0),$E99+2)=Команды!$AJ$15,TRUE,FALSE),IF(INDEX(Команды!$A$2:$AN$7500,MATCH(S$3,Команды!$A$2:$A$7500,0),$E99+2)=Команды!$AJ$16,TRUE,FALSE),IF(INDEX(Команды!$A$2:$AN$7500,MATCH(S$3,Команды!$A$2:$A$7500,0),$E99+2)=Команды!$AJ$17,TRUE,FALSE),IF(INDEX(Команды!$A$2:$AN$7500,MATCH(S$3,Команды!$A$2:$A$7500,0),$E99+2)=Команды!$AJ$18,TRUE,FALSE),IF(INDEX(Команды!$A$2:$AN$7500,MATCH(S$3,Команды!$A$2:$A$7500,0),$E99+2)=Команды!$AJ$19,TRUE,FALSE)),INDEX(Команды!$AJ$2:$AL$19,MATCH(INDEX(Команды!$A$2:$AN$7500,MATCH(S$3,Команды!$A$2:$A$7500,0),$E99+2),Команды!$AJ$2:$AJ$19,0),3),0)</f>
        <v>0</v>
      </c>
      <c r="U99" s="342"/>
      <c r="V99" s="174">
        <f>IF(OR(IF(INDEX(Команды!$A$2:$AN$7500,MATCH(V$3,Команды!$A$2:$A$7500,0),$E99+2)=Команды!$AJ$2,TRUE,FALSE),IF(INDEX(Команды!$A$2:$AN$7500,MATCH(V$3,Команды!$A$2:$A$7500,0),$E99+2)=Команды!$AJ$3,TRUE,FALSE),IF(INDEX(Команды!$A$2:$AN$7500,MATCH(V$3,Команды!$A$2:$A$7500,0),$E99+2)=Команды!$AJ$4,TRUE,FALSE),IF(INDEX(Команды!$A$2:$AN$7500,MATCH(V$3,Команды!$A$2:$A$7500,0),$E99+2)=Команды!$AJ$5,TRUE,FALSE),IF(INDEX(Команды!$A$2:$AN$7500,MATCH(V$3,Команды!$A$2:$A$7500,0),$E99+2)=Команды!$AJ$6,TRUE,FALSE),IF(INDEX(Команды!$A$2:$AN$7500,MATCH(V$3,Команды!$A$2:$A$7500,0),$E99+2)=Команды!$AJ$7,TRUE,FALSE),IF(INDEX(Команды!$A$2:$AN$7500,MATCH(V$3,Команды!$A$2:$A$7500,0),$E99+2)=Команды!$AJ$8,TRUE,FALSE),IF(INDEX(Команды!$A$2:$AN$7500,MATCH(V$3,Команды!$A$2:$A$7500,0),$E99+2)=Команды!$AJ$9,TRUE,FALSE),IF(INDEX(Команды!$A$2:$AN$7500,MATCH(V$3,Команды!$A$2:$A$7500,0),$E99+2)=Команды!$AJ$10,TRUE,FALSE),IF(INDEX(Команды!$A$2:$AN$7500,MATCH(V$3,Команды!$A$2:$A$7500,0),$E99+2)=Команды!$AJ$11,TRUE,FALSE),IF(INDEX(Команды!$A$2:$AN$7500,MATCH(V$3,Команды!$A$2:$A$7500,0),$E99+2)=Команды!$AJ$12,TRUE,FALSE),IF(INDEX(Команды!$A$2:$AN$7500,MATCH(V$3,Команды!$A$2:$A$7500,0),$E99+2)=Команды!$AJ$13,TRUE,FALSE),IF(INDEX(Команды!$A$2:$AN$7500,MATCH(V$3,Команды!$A$2:$A$7500,0),$E99+2)=Команды!$AJ$14,TRUE,FALSE),IF(INDEX(Команды!$A$2:$AN$7500,MATCH(V$3,Команды!$A$2:$A$7500,0),$E99+2)=Команды!$AJ$15,TRUE,FALSE),IF(INDEX(Команды!$A$2:$AN$7500,MATCH(V$3,Команды!$A$2:$A$7500,0),$E99+2)=Команды!$AJ$16,TRUE,FALSE),,IF(INDEX(Команды!$A$2:$AN$7500,MATCH(V$3,Команды!$A$2:$A$7500,0),$E99+2)=Команды!$AJ$17,TRUE,FALSE),,IF(INDEX(Команды!$A$2:$AN$7500,MATCH(V$3,Команды!$A$2:$A$7500,0),$E99+2)=Команды!$AJ$18,TRUE,FALSE),,IF(INDEX(Команды!$A$2:$AN$7500,MATCH(V$3,Команды!$A$2:$A$7500,0),$E99+2)=Команды!$AJ$19,TRUE,FALSE)),INDEX(Команды!$AJ$2:$AK$19,MATCH(INDEX(Команды!$A$2:$AN$7500,MATCH(V$3,Команды!$A$2:$A$7500,0),$E99+2),Команды!$AJ$2:$AJ$19,0),2),0)</f>
        <v>0</v>
      </c>
      <c r="W99" s="175">
        <f>IF(OR(IF(INDEX(Команды!$A$2:$AN$7500,MATCH(V$3,Команды!$A$2:$A$7500,0),$E99+2)=Команды!$AJ$2,TRUE,FALSE),IF(INDEX(Команды!$A$2:$AN$7500,MATCH(V$3,Команды!$A$2:$A$7500,0),$E99+2)=Команды!$AJ$3,TRUE,FALSE),IF(INDEX(Команды!$A$2:$AN$7500,MATCH(V$3,Команды!$A$2:$A$7500,0),$E99+2)=Команды!$AJ$4,TRUE,FALSE),IF(INDEX(Команды!$A$2:$AN$7500,MATCH(V$3,Команды!$A$2:$A$7500,0),$E99+2)=Команды!$AJ$5,TRUE,FALSE),IF(INDEX(Команды!$A$2:$AN$7500,MATCH(V$3,Команды!$A$2:$A$7500,0),$E99+2)=Команды!$AJ$6,TRUE,FALSE),IF(INDEX(Команды!$A$2:$AN$7500,MATCH(V$3,Команды!$A$2:$A$7500,0),$E99+2)=Команды!$AJ$7,TRUE,FALSE),IF(INDEX(Команды!$A$2:$AN$7500,MATCH(V$3,Команды!$A$2:$A$7500,0),$E99+2)=Команды!$AJ$8,TRUE,FALSE),IF(INDEX(Команды!$A$2:$AN$7500,MATCH(V$3,Команды!$A$2:$A$7500,0),$E99+2)=Команды!$AJ$9,TRUE,FALSE),IF(INDEX(Команды!$A$2:$AN$7500,MATCH(V$3,Команды!$A$2:$A$7500,0),$E99+2)=Команды!$AJ$10,TRUE,FALSE),IF(INDEX(Команды!$A$2:$AN$7500,MATCH(V$3,Команды!$A$2:$A$7500,0),$E99+2)=Команды!$AJ$11,TRUE,FALSE),IF(INDEX(Команды!$A$2:$AN$7500,MATCH(V$3,Команды!$A$2:$A$7500,0),$E99+2)=Команды!$AJ$12,TRUE,FALSE),IF(INDEX(Команды!$A$2:$AN$7500,MATCH(V$3,Команды!$A$2:$A$7500,0),$E99+2)=Команды!$AJ$13,TRUE,FALSE),IF(INDEX(Команды!$A$2:$AN$7500,MATCH(V$3,Команды!$A$2:$A$7500,0),$E99+2)=Команды!$AJ$14,TRUE,FALSE),IF(INDEX(Команды!$A$2:$AN$7500,MATCH(V$3,Команды!$A$2:$A$7500,0),$E99+2)=Команды!$AJ$15,TRUE,FALSE),IF(INDEX(Команды!$A$2:$AN$7500,MATCH(V$3,Команды!$A$2:$A$7500,0),$E99+2)=Команды!$AJ$16,TRUE,FALSE),IF(INDEX(Команды!$A$2:$AN$7500,MATCH(V$3,Команды!$A$2:$A$7500,0),$E99+2)=Команды!$AJ$17,TRUE,FALSE),IF(INDEX(Команды!$A$2:$AN$7500,MATCH(V$3,Команды!$A$2:$A$7500,0),$E99+2)=Команды!$AJ$18,TRUE,FALSE),IF(INDEX(Команды!$A$2:$AN$7500,MATCH(V$3,Команды!$A$2:$A$7500,0),$E99+2)=Команды!$AJ$19,TRUE,FALSE)),INDEX(Команды!$AJ$2:$AL$19,MATCH(INDEX(Команды!$A$2:$AN$7500,MATCH(V$3,Команды!$A$2:$A$7500,0),$E99+2),Команды!$AJ$2:$AJ$19,0),3),0)</f>
        <v>0</v>
      </c>
      <c r="X99" s="342"/>
      <c r="Y99" s="174">
        <f>IF(OR(IF(INDEX(Команды!$A$2:$AN$7500,MATCH(Y$3,Команды!$A$2:$A$7500,0),$E99+2)=Команды!$AJ$2,TRUE,FALSE),IF(INDEX(Команды!$A$2:$AN$7500,MATCH(Y$3,Команды!$A$2:$A$7500,0),$E99+2)=Команды!$AJ$3,TRUE,FALSE),IF(INDEX(Команды!$A$2:$AN$7500,MATCH(Y$3,Команды!$A$2:$A$7500,0),$E99+2)=Команды!$AJ$4,TRUE,FALSE),IF(INDEX(Команды!$A$2:$AN$7500,MATCH(Y$3,Команды!$A$2:$A$7500,0),$E99+2)=Команды!$AJ$5,TRUE,FALSE),IF(INDEX(Команды!$A$2:$AN$7500,MATCH(Y$3,Команды!$A$2:$A$7500,0),$E99+2)=Команды!$AJ$6,TRUE,FALSE),IF(INDEX(Команды!$A$2:$AN$7500,MATCH(Y$3,Команды!$A$2:$A$7500,0),$E99+2)=Команды!$AJ$7,TRUE,FALSE),IF(INDEX(Команды!$A$2:$AN$7500,MATCH(Y$3,Команды!$A$2:$A$7500,0),$E99+2)=Команды!$AJ$8,TRUE,FALSE),IF(INDEX(Команды!$A$2:$AN$7500,MATCH(Y$3,Команды!$A$2:$A$7500,0),$E99+2)=Команды!$AJ$9,TRUE,FALSE),IF(INDEX(Команды!$A$2:$AN$7500,MATCH(Y$3,Команды!$A$2:$A$7500,0),$E99+2)=Команды!$AJ$10,TRUE,FALSE),IF(INDEX(Команды!$A$2:$AN$7500,MATCH(Y$3,Команды!$A$2:$A$7500,0),$E99+2)=Команды!$AJ$11,TRUE,FALSE),IF(INDEX(Команды!$A$2:$AN$7500,MATCH(Y$3,Команды!$A$2:$A$7500,0),$E99+2)=Команды!$AJ$12,TRUE,FALSE),IF(INDEX(Команды!$A$2:$AN$7500,MATCH(Y$3,Команды!$A$2:$A$7500,0),$E99+2)=Команды!$AJ$13,TRUE,FALSE),IF(INDEX(Команды!$A$2:$AN$7500,MATCH(Y$3,Команды!$A$2:$A$7500,0),$E99+2)=Команды!$AJ$14,TRUE,FALSE),IF(INDEX(Команды!$A$2:$AN$7500,MATCH(Y$3,Команды!$A$2:$A$7500,0),$E99+2)=Команды!$AJ$15,TRUE,FALSE),IF(INDEX(Команды!$A$2:$AN$7500,MATCH(Y$3,Команды!$A$2:$A$7500,0),$E99+2)=Команды!$AJ$16,TRUE,FALSE),,IF(INDEX(Команды!$A$2:$AN$7500,MATCH(Y$3,Команды!$A$2:$A$7500,0),$E99+2)=Команды!$AJ$17,TRUE,FALSE),,IF(INDEX(Команды!$A$2:$AN$7500,MATCH(Y$3,Команды!$A$2:$A$7500,0),$E99+2)=Команды!$AJ$18,TRUE,FALSE),,IF(INDEX(Команды!$A$2:$AN$7500,MATCH(Y$3,Команды!$A$2:$A$7500,0),$E99+2)=Команды!$AJ$19,TRUE,FALSE)),INDEX(Команды!$AJ$2:$AK$19,MATCH(INDEX(Команды!$A$2:$AN$7500,MATCH(Y$3,Команды!$A$2:$A$7500,0),$E99+2),Команды!$AJ$2:$AJ$19,0),2),0)</f>
        <v>0</v>
      </c>
      <c r="Z99" s="175">
        <f>IF(OR(IF(INDEX(Команды!$A$2:$AN$7500,MATCH(Y$3,Команды!$A$2:$A$7500,0),$E99+2)=Команды!$AJ$2,TRUE,FALSE),IF(INDEX(Команды!$A$2:$AN$7500,MATCH(Y$3,Команды!$A$2:$A$7500,0),$E99+2)=Команды!$AJ$3,TRUE,FALSE),IF(INDEX(Команды!$A$2:$AN$7500,MATCH(Y$3,Команды!$A$2:$A$7500,0),$E99+2)=Команды!$AJ$4,TRUE,FALSE),IF(INDEX(Команды!$A$2:$AN$7500,MATCH(Y$3,Команды!$A$2:$A$7500,0),$E99+2)=Команды!$AJ$5,TRUE,FALSE),IF(INDEX(Команды!$A$2:$AN$7500,MATCH(Y$3,Команды!$A$2:$A$7500,0),$E99+2)=Команды!$AJ$6,TRUE,FALSE),IF(INDEX(Команды!$A$2:$AN$7500,MATCH(Y$3,Команды!$A$2:$A$7500,0),$E99+2)=Команды!$AJ$7,TRUE,FALSE),IF(INDEX(Команды!$A$2:$AN$7500,MATCH(Y$3,Команды!$A$2:$A$7500,0),$E99+2)=Команды!$AJ$8,TRUE,FALSE),IF(INDEX(Команды!$A$2:$AN$7500,MATCH(Y$3,Команды!$A$2:$A$7500,0),$E99+2)=Команды!$AJ$9,TRUE,FALSE),IF(INDEX(Команды!$A$2:$AN$7500,MATCH(Y$3,Команды!$A$2:$A$7500,0),$E99+2)=Команды!$AJ$10,TRUE,FALSE),IF(INDEX(Команды!$A$2:$AN$7500,MATCH(Y$3,Команды!$A$2:$A$7500,0),$E99+2)=Команды!$AJ$11,TRUE,FALSE),IF(INDEX(Команды!$A$2:$AN$7500,MATCH(Y$3,Команды!$A$2:$A$7500,0),$E99+2)=Команды!$AJ$12,TRUE,FALSE),IF(INDEX(Команды!$A$2:$AN$7500,MATCH(Y$3,Команды!$A$2:$A$7500,0),$E99+2)=Команды!$AJ$13,TRUE,FALSE),IF(INDEX(Команды!$A$2:$AN$7500,MATCH(Y$3,Команды!$A$2:$A$7500,0),$E99+2)=Команды!$AJ$14,TRUE,FALSE),IF(INDEX(Команды!$A$2:$AN$7500,MATCH(Y$3,Команды!$A$2:$A$7500,0),$E99+2)=Команды!$AJ$15,TRUE,FALSE),IF(INDEX(Команды!$A$2:$AN$7500,MATCH(Y$3,Команды!$A$2:$A$7500,0),$E99+2)=Команды!$AJ$16,TRUE,FALSE),IF(INDEX(Команды!$A$2:$AN$7500,MATCH(Y$3,Команды!$A$2:$A$7500,0),$E99+2)=Команды!$AJ$17,TRUE,FALSE),IF(INDEX(Команды!$A$2:$AN$7500,MATCH(Y$3,Команды!$A$2:$A$7500,0),$E99+2)=Команды!$AJ$18,TRUE,FALSE),IF(INDEX(Команды!$A$2:$AN$7500,MATCH(Y$3,Команды!$A$2:$A$7500,0),$E99+2)=Команды!$AJ$19,TRUE,FALSE)),INDEX(Команды!$AJ$2:$AL$19,MATCH(INDEX(Команды!$A$2:$AN$7500,MATCH(Y$3,Команды!$A$2:$A$7500,0),$E99+2),Команды!$AJ$2:$AJ$19,0),3),0)</f>
        <v>0</v>
      </c>
      <c r="AA99" s="342"/>
      <c r="AB99" s="174">
        <f>IF(OR(IF(INDEX(Команды!$A$2:$AN$7500,MATCH(AB$3,Команды!$A$2:$A$7500,0),$E99+2)=Команды!$AJ$2,TRUE,FALSE),IF(INDEX(Команды!$A$2:$AN$7500,MATCH(AB$3,Команды!$A$2:$A$7500,0),$E99+2)=Команды!$AJ$3,TRUE,FALSE),IF(INDEX(Команды!$A$2:$AN$7500,MATCH(AB$3,Команды!$A$2:$A$7500,0),$E99+2)=Команды!$AJ$4,TRUE,FALSE),IF(INDEX(Команды!$A$2:$AN$7500,MATCH(AB$3,Команды!$A$2:$A$7500,0),$E99+2)=Команды!$AJ$5,TRUE,FALSE),IF(INDEX(Команды!$A$2:$AN$7500,MATCH(AB$3,Команды!$A$2:$A$7500,0),$E99+2)=Команды!$AJ$6,TRUE,FALSE),IF(INDEX(Команды!$A$2:$AN$7500,MATCH(AB$3,Команды!$A$2:$A$7500,0),$E99+2)=Команды!$AJ$7,TRUE,FALSE),IF(INDEX(Команды!$A$2:$AN$7500,MATCH(AB$3,Команды!$A$2:$A$7500,0),$E99+2)=Команды!$AJ$8,TRUE,FALSE),IF(INDEX(Команды!$A$2:$AN$7500,MATCH(AB$3,Команды!$A$2:$A$7500,0),$E99+2)=Команды!$AJ$9,TRUE,FALSE),IF(INDEX(Команды!$A$2:$AN$7500,MATCH(AB$3,Команды!$A$2:$A$7500,0),$E99+2)=Команды!$AJ$10,TRUE,FALSE),IF(INDEX(Команды!$A$2:$AN$7500,MATCH(AB$3,Команды!$A$2:$A$7500,0),$E99+2)=Команды!$AJ$11,TRUE,FALSE),IF(INDEX(Команды!$A$2:$AN$7500,MATCH(AB$3,Команды!$A$2:$A$7500,0),$E99+2)=Команды!$AJ$12,TRUE,FALSE),IF(INDEX(Команды!$A$2:$AN$7500,MATCH(AB$3,Команды!$A$2:$A$7500,0),$E99+2)=Команды!$AJ$13,TRUE,FALSE),IF(INDEX(Команды!$A$2:$AN$7500,MATCH(AB$3,Команды!$A$2:$A$7500,0),$E99+2)=Команды!$AJ$14,TRUE,FALSE),IF(INDEX(Команды!$A$2:$AN$7500,MATCH(AB$3,Команды!$A$2:$A$7500,0),$E99+2)=Команды!$AJ$15,TRUE,FALSE),IF(INDEX(Команды!$A$2:$AN$7500,MATCH(AB$3,Команды!$A$2:$A$7500,0),$E99+2)=Команды!$AJ$16,TRUE,FALSE),,IF(INDEX(Команды!$A$2:$AN$7500,MATCH(AB$3,Команды!$A$2:$A$7500,0),$E99+2)=Команды!$AJ$17,TRUE,FALSE),,IF(INDEX(Команды!$A$2:$AN$7500,MATCH(AB$3,Команды!$A$2:$A$7500,0),$E99+2)=Команды!$AJ$18,TRUE,FALSE),,IF(INDEX(Команды!$A$2:$AN$7500,MATCH(AB$3,Команды!$A$2:$A$7500,0),$E99+2)=Команды!$AJ$19,TRUE,FALSE)),INDEX(Команды!$AJ$2:$AK$19,MATCH(INDEX(Команды!$A$2:$AN$7500,MATCH(AB$3,Команды!$A$2:$A$7500,0),$E99+2),Команды!$AJ$2:$AJ$19,0),2),0)</f>
        <v>0</v>
      </c>
      <c r="AC99" s="175">
        <f>IF(OR(IF(INDEX(Команды!$A$2:$AN$7500,MATCH(AB$3,Команды!$A$2:$A$7500,0),$E99+2)=Команды!$AJ$2,TRUE,FALSE),IF(INDEX(Команды!$A$2:$AN$7500,MATCH(AB$3,Команды!$A$2:$A$7500,0),$E99+2)=Команды!$AJ$3,TRUE,FALSE),IF(INDEX(Команды!$A$2:$AN$7500,MATCH(AB$3,Команды!$A$2:$A$7500,0),$E99+2)=Команды!$AJ$4,TRUE,FALSE),IF(INDEX(Команды!$A$2:$AN$7500,MATCH(AB$3,Команды!$A$2:$A$7500,0),$E99+2)=Команды!$AJ$5,TRUE,FALSE),IF(INDEX(Команды!$A$2:$AN$7500,MATCH(AB$3,Команды!$A$2:$A$7500,0),$E99+2)=Команды!$AJ$6,TRUE,FALSE),IF(INDEX(Команды!$A$2:$AN$7500,MATCH(AB$3,Команды!$A$2:$A$7500,0),$E99+2)=Команды!$AJ$7,TRUE,FALSE),IF(INDEX(Команды!$A$2:$AN$7500,MATCH(AB$3,Команды!$A$2:$A$7500,0),$E99+2)=Команды!$AJ$8,TRUE,FALSE),IF(INDEX(Команды!$A$2:$AN$7500,MATCH(AB$3,Команды!$A$2:$A$7500,0),$E99+2)=Команды!$AJ$9,TRUE,FALSE),IF(INDEX(Команды!$A$2:$AN$7500,MATCH(AB$3,Команды!$A$2:$A$7500,0),$E99+2)=Команды!$AJ$10,TRUE,FALSE),IF(INDEX(Команды!$A$2:$AN$7500,MATCH(AB$3,Команды!$A$2:$A$7500,0),$E99+2)=Команды!$AJ$11,TRUE,FALSE),IF(INDEX(Команды!$A$2:$AN$7500,MATCH(AB$3,Команды!$A$2:$A$7500,0),$E99+2)=Команды!$AJ$12,TRUE,FALSE),IF(INDEX(Команды!$A$2:$AN$7500,MATCH(AB$3,Команды!$A$2:$A$7500,0),$E99+2)=Команды!$AJ$13,TRUE,FALSE),IF(INDEX(Команды!$A$2:$AN$7500,MATCH(AB$3,Команды!$A$2:$A$7500,0),$E99+2)=Команды!$AJ$14,TRUE,FALSE),IF(INDEX(Команды!$A$2:$AN$7500,MATCH(AB$3,Команды!$A$2:$A$7500,0),$E99+2)=Команды!$AJ$15,TRUE,FALSE),IF(INDEX(Команды!$A$2:$AN$7500,MATCH(AB$3,Команды!$A$2:$A$7500,0),$E99+2)=Команды!$AJ$16,TRUE,FALSE),IF(INDEX(Команды!$A$2:$AN$7500,MATCH(AB$3,Команды!$A$2:$A$7500,0),$E99+2)=Команды!$AJ$17,TRUE,FALSE),IF(INDEX(Команды!$A$2:$AN$7500,MATCH(AB$3,Команды!$A$2:$A$7500,0),$E99+2)=Команды!$AJ$18,TRUE,FALSE),IF(INDEX(Команды!$A$2:$AN$7500,MATCH(AB$3,Команды!$A$2:$A$7500,0),$E99+2)=Команды!$AJ$19,TRUE,FALSE)),INDEX(Команды!$AJ$2:$AL$19,MATCH(INDEX(Команды!$A$2:$AN$7500,MATCH(AB$3,Команды!$A$2:$A$7500,0),$E99+2),Команды!$AJ$2:$AJ$19,0),3),0)</f>
        <v>0</v>
      </c>
      <c r="AD99" s="342"/>
      <c r="AE99" s="174">
        <f>IF(OR(IF(INDEX(Команды!$A$2:$AN$7500,MATCH(AE$3,Команды!$A$2:$A$7500,0),$E99+2)=Команды!$AJ$2,TRUE,FALSE),IF(INDEX(Команды!$A$2:$AN$7500,MATCH(AE$3,Команды!$A$2:$A$7500,0),$E99+2)=Команды!$AJ$3,TRUE,FALSE),IF(INDEX(Команды!$A$2:$AN$7500,MATCH(AE$3,Команды!$A$2:$A$7500,0),$E99+2)=Команды!$AJ$4,TRUE,FALSE),IF(INDEX(Команды!$A$2:$AN$7500,MATCH(AE$3,Команды!$A$2:$A$7500,0),$E99+2)=Команды!$AJ$5,TRUE,FALSE),IF(INDEX(Команды!$A$2:$AN$7500,MATCH(AE$3,Команды!$A$2:$A$7500,0),$E99+2)=Команды!$AJ$6,TRUE,FALSE),IF(INDEX(Команды!$A$2:$AN$7500,MATCH(AE$3,Команды!$A$2:$A$7500,0),$E99+2)=Команды!$AJ$7,TRUE,FALSE),IF(INDEX(Команды!$A$2:$AN$7500,MATCH(AE$3,Команды!$A$2:$A$7500,0),$E99+2)=Команды!$AJ$8,TRUE,FALSE),IF(INDEX(Команды!$A$2:$AN$7500,MATCH(AE$3,Команды!$A$2:$A$7500,0),$E99+2)=Команды!$AJ$9,TRUE,FALSE),IF(INDEX(Команды!$A$2:$AN$7500,MATCH(AE$3,Команды!$A$2:$A$7500,0),$E99+2)=Команды!$AJ$10,TRUE,FALSE),IF(INDEX(Команды!$A$2:$AN$7500,MATCH(AE$3,Команды!$A$2:$A$7500,0),$E99+2)=Команды!$AJ$11,TRUE,FALSE),IF(INDEX(Команды!$A$2:$AN$7500,MATCH(AE$3,Команды!$A$2:$A$7500,0),$E99+2)=Команды!$AJ$12,TRUE,FALSE),IF(INDEX(Команды!$A$2:$AN$7500,MATCH(AE$3,Команды!$A$2:$A$7500,0),$E99+2)=Команды!$AJ$13,TRUE,FALSE),IF(INDEX(Команды!$A$2:$AN$7500,MATCH(AE$3,Команды!$A$2:$A$7500,0),$E99+2)=Команды!$AJ$14,TRUE,FALSE),IF(INDEX(Команды!$A$2:$AN$7500,MATCH(AE$3,Команды!$A$2:$A$7500,0),$E99+2)=Команды!$AJ$15,TRUE,FALSE),IF(INDEX(Команды!$A$2:$AN$7500,MATCH(AE$3,Команды!$A$2:$A$7500,0),$E99+2)=Команды!$AJ$16,TRUE,FALSE),,IF(INDEX(Команды!$A$2:$AN$7500,MATCH(AE$3,Команды!$A$2:$A$7500,0),$E99+2)=Команды!$AJ$17,TRUE,FALSE),,IF(INDEX(Команды!$A$2:$AN$7500,MATCH(AE$3,Команды!$A$2:$A$7500,0),$E99+2)=Команды!$AJ$18,TRUE,FALSE),,IF(INDEX(Команды!$A$2:$AN$7500,MATCH(AE$3,Команды!$A$2:$A$7500,0),$E99+2)=Команды!$AJ$19,TRUE,FALSE)),INDEX(Команды!$AJ$2:$AK$19,MATCH(INDEX(Команды!$A$2:$AN$7500,MATCH(AE$3,Команды!$A$2:$A$7500,0),$E99+2),Команды!$AJ$2:$AJ$19,0),2),0)</f>
        <v>0</v>
      </c>
      <c r="AF99" s="175">
        <f>IF(OR(IF(INDEX(Команды!$A$2:$AN$7500,MATCH(AE$3,Команды!$A$2:$A$7500,0),$E99+2)=Команды!$AJ$2,TRUE,FALSE),IF(INDEX(Команды!$A$2:$AN$7500,MATCH(AE$3,Команды!$A$2:$A$7500,0),$E99+2)=Команды!$AJ$3,TRUE,FALSE),IF(INDEX(Команды!$A$2:$AN$7500,MATCH(AE$3,Команды!$A$2:$A$7500,0),$E99+2)=Команды!$AJ$4,TRUE,FALSE),IF(INDEX(Команды!$A$2:$AN$7500,MATCH(AE$3,Команды!$A$2:$A$7500,0),$E99+2)=Команды!$AJ$5,TRUE,FALSE),IF(INDEX(Команды!$A$2:$AN$7500,MATCH(AE$3,Команды!$A$2:$A$7500,0),$E99+2)=Команды!$AJ$6,TRUE,FALSE),IF(INDEX(Команды!$A$2:$AN$7500,MATCH(AE$3,Команды!$A$2:$A$7500,0),$E99+2)=Команды!$AJ$7,TRUE,FALSE),IF(INDEX(Команды!$A$2:$AN$7500,MATCH(AE$3,Команды!$A$2:$A$7500,0),$E99+2)=Команды!$AJ$8,TRUE,FALSE),IF(INDEX(Команды!$A$2:$AN$7500,MATCH(AE$3,Команды!$A$2:$A$7500,0),$E99+2)=Команды!$AJ$9,TRUE,FALSE),IF(INDEX(Команды!$A$2:$AN$7500,MATCH(AE$3,Команды!$A$2:$A$7500,0),$E99+2)=Команды!$AJ$10,TRUE,FALSE),IF(INDEX(Команды!$A$2:$AN$7500,MATCH(AE$3,Команды!$A$2:$A$7500,0),$E99+2)=Команды!$AJ$11,TRUE,FALSE),IF(INDEX(Команды!$A$2:$AN$7500,MATCH(AE$3,Команды!$A$2:$A$7500,0),$E99+2)=Команды!$AJ$12,TRUE,FALSE),IF(INDEX(Команды!$A$2:$AN$7500,MATCH(AE$3,Команды!$A$2:$A$7500,0),$E99+2)=Команды!$AJ$13,TRUE,FALSE),IF(INDEX(Команды!$A$2:$AN$7500,MATCH(AE$3,Команды!$A$2:$A$7500,0),$E99+2)=Команды!$AJ$14,TRUE,FALSE),IF(INDEX(Команды!$A$2:$AN$7500,MATCH(AE$3,Команды!$A$2:$A$7500,0),$E99+2)=Команды!$AJ$15,TRUE,FALSE),IF(INDEX(Команды!$A$2:$AN$7500,MATCH(AE$3,Команды!$A$2:$A$7500,0),$E99+2)=Команды!$AJ$16,TRUE,FALSE),IF(INDEX(Команды!$A$2:$AN$7500,MATCH(AE$3,Команды!$A$2:$A$7500,0),$E99+2)=Команды!$AJ$17,TRUE,FALSE),IF(INDEX(Команды!$A$2:$AN$7500,MATCH(AE$3,Команды!$A$2:$A$7500,0),$E99+2)=Команды!$AJ$18,TRUE,FALSE),IF(INDEX(Команды!$A$2:$AN$7500,MATCH(AE$3,Команды!$A$2:$A$7500,0),$E99+2)=Команды!$AJ$19,TRUE,FALSE)),INDEX(Команды!$AJ$2:$AL$19,MATCH(INDEX(Команды!$A$2:$AN$7500,MATCH(AE$3,Команды!$A$2:$A$7500,0),$E99+2),Команды!$AJ$2:$AJ$19,0),3),0)</f>
        <v>0</v>
      </c>
      <c r="AG99" s="342"/>
      <c r="AH99" s="174">
        <f>IF(OR(IF(INDEX(Команды!$A$2:$AN$7500,MATCH(AH$3,Команды!$A$2:$A$7500,0),$E99+2)=Команды!$AJ$2,TRUE,FALSE),IF(INDEX(Команды!$A$2:$AN$7500,MATCH(AH$3,Команды!$A$2:$A$7500,0),$E99+2)=Команды!$AJ$3,TRUE,FALSE),IF(INDEX(Команды!$A$2:$AN$7500,MATCH(AH$3,Команды!$A$2:$A$7500,0),$E99+2)=Команды!$AJ$4,TRUE,FALSE),IF(INDEX(Команды!$A$2:$AN$7500,MATCH(AH$3,Команды!$A$2:$A$7500,0),$E99+2)=Команды!$AJ$5,TRUE,FALSE),IF(INDEX(Команды!$A$2:$AN$7500,MATCH(AH$3,Команды!$A$2:$A$7500,0),$E99+2)=Команды!$AJ$6,TRUE,FALSE),IF(INDEX(Команды!$A$2:$AN$7500,MATCH(AH$3,Команды!$A$2:$A$7500,0),$E99+2)=Команды!$AJ$7,TRUE,FALSE),IF(INDEX(Команды!$A$2:$AN$7500,MATCH(AH$3,Команды!$A$2:$A$7500,0),$E99+2)=Команды!$AJ$8,TRUE,FALSE),IF(INDEX(Команды!$A$2:$AN$7500,MATCH(AH$3,Команды!$A$2:$A$7500,0),$E99+2)=Команды!$AJ$9,TRUE,FALSE),IF(INDEX(Команды!$A$2:$AN$7500,MATCH(AH$3,Команды!$A$2:$A$7500,0),$E99+2)=Команды!$AJ$10,TRUE,FALSE),IF(INDEX(Команды!$A$2:$AN$7500,MATCH(AH$3,Команды!$A$2:$A$7500,0),$E99+2)=Команды!$AJ$11,TRUE,FALSE),IF(INDEX(Команды!$A$2:$AN$7500,MATCH(AH$3,Команды!$A$2:$A$7500,0),$E99+2)=Команды!$AJ$12,TRUE,FALSE),IF(INDEX(Команды!$A$2:$AN$7500,MATCH(AH$3,Команды!$A$2:$A$7500,0),$E99+2)=Команды!$AJ$13,TRUE,FALSE),IF(INDEX(Команды!$A$2:$AN$7500,MATCH(AH$3,Команды!$A$2:$A$7500,0),$E99+2)=Команды!$AJ$14,TRUE,FALSE),IF(INDEX(Команды!$A$2:$AN$7500,MATCH(AH$3,Команды!$A$2:$A$7500,0),$E99+2)=Команды!$AJ$15,TRUE,FALSE),IF(INDEX(Команды!$A$2:$AN$7500,MATCH(AH$3,Команды!$A$2:$A$7500,0),$E99+2)=Команды!$AJ$16,TRUE,FALSE),,IF(INDEX(Команды!$A$2:$AN$7500,MATCH(AH$3,Команды!$A$2:$A$7500,0),$E99+2)=Команды!$AJ$17,TRUE,FALSE),,IF(INDEX(Команды!$A$2:$AN$7500,MATCH(AH$3,Команды!$A$2:$A$7500,0),$E99+2)=Команды!$AJ$18,TRUE,FALSE),,IF(INDEX(Команды!$A$2:$AN$7500,MATCH(AH$3,Команды!$A$2:$A$7500,0),$E99+2)=Команды!$AJ$19,TRUE,FALSE)),INDEX(Команды!$AJ$2:$AK$19,MATCH(INDEX(Команды!$A$2:$AN$7500,MATCH(AH$3,Команды!$A$2:$A$7500,0),$E99+2),Команды!$AJ$2:$AJ$19,0),2),0)</f>
        <v>0</v>
      </c>
      <c r="AI99" s="175">
        <f>IF(OR(IF(INDEX(Команды!$A$2:$AN$7500,MATCH(AH$3,Команды!$A$2:$A$7500,0),$E99+2)=Команды!$AJ$2,TRUE,FALSE),IF(INDEX(Команды!$A$2:$AN$7500,MATCH(AH$3,Команды!$A$2:$A$7500,0),$E99+2)=Команды!$AJ$3,TRUE,FALSE),IF(INDEX(Команды!$A$2:$AN$7500,MATCH(AH$3,Команды!$A$2:$A$7500,0),$E99+2)=Команды!$AJ$4,TRUE,FALSE),IF(INDEX(Команды!$A$2:$AN$7500,MATCH(AH$3,Команды!$A$2:$A$7500,0),$E99+2)=Команды!$AJ$5,TRUE,FALSE),IF(INDEX(Команды!$A$2:$AN$7500,MATCH(AH$3,Команды!$A$2:$A$7500,0),$E99+2)=Команды!$AJ$6,TRUE,FALSE),IF(INDEX(Команды!$A$2:$AN$7500,MATCH(AH$3,Команды!$A$2:$A$7500,0),$E99+2)=Команды!$AJ$7,TRUE,FALSE),IF(INDEX(Команды!$A$2:$AN$7500,MATCH(AH$3,Команды!$A$2:$A$7500,0),$E99+2)=Команды!$AJ$8,TRUE,FALSE),IF(INDEX(Команды!$A$2:$AN$7500,MATCH(AH$3,Команды!$A$2:$A$7500,0),$E99+2)=Команды!$AJ$9,TRUE,FALSE),IF(INDEX(Команды!$A$2:$AN$7500,MATCH(AH$3,Команды!$A$2:$A$7500,0),$E99+2)=Команды!$AJ$10,TRUE,FALSE),IF(INDEX(Команды!$A$2:$AN$7500,MATCH(AH$3,Команды!$A$2:$A$7500,0),$E99+2)=Команды!$AJ$11,TRUE,FALSE),IF(INDEX(Команды!$A$2:$AN$7500,MATCH(AH$3,Команды!$A$2:$A$7500,0),$E99+2)=Команды!$AJ$12,TRUE,FALSE),IF(INDEX(Команды!$A$2:$AN$7500,MATCH(AH$3,Команды!$A$2:$A$7500,0),$E99+2)=Команды!$AJ$13,TRUE,FALSE),IF(INDEX(Команды!$A$2:$AN$7500,MATCH(AH$3,Команды!$A$2:$A$7500,0),$E99+2)=Команды!$AJ$14,TRUE,FALSE),IF(INDEX(Команды!$A$2:$AN$7500,MATCH(AH$3,Команды!$A$2:$A$7500,0),$E99+2)=Команды!$AJ$15,TRUE,FALSE),IF(INDEX(Команды!$A$2:$AN$7500,MATCH(AH$3,Команды!$A$2:$A$7500,0),$E99+2)=Команды!$AJ$16,TRUE,FALSE),IF(INDEX(Команды!$A$2:$AN$7500,MATCH(AH$3,Команды!$A$2:$A$7500,0),$E99+2)=Команды!$AJ$17,TRUE,FALSE),IF(INDEX(Команды!$A$2:$AN$7500,MATCH(AH$3,Команды!$A$2:$A$7500,0),$E99+2)=Команды!$AJ$18,TRUE,FALSE),IF(INDEX(Команды!$A$2:$AN$7500,MATCH(AH$3,Команды!$A$2:$A$7500,0),$E99+2)=Команды!$AJ$19,TRUE,FALSE)),INDEX(Команды!$AJ$2:$AL$19,MATCH(INDEX(Команды!$A$2:$AN$7500,MATCH(AH$3,Команды!$A$2:$A$7500,0),$E99+2),Команды!$AJ$2:$AJ$19,0),3),0)</f>
        <v>0</v>
      </c>
      <c r="AJ99" s="342"/>
      <c r="AK99" s="174">
        <f>IF(OR(IF(INDEX(Команды!$A$2:$AN$7500,MATCH(AK$3,Команды!$A$2:$A$7500,0),$E99+2)=Команды!$AJ$2,TRUE,FALSE),IF(INDEX(Команды!$A$2:$AN$7500,MATCH(AK$3,Команды!$A$2:$A$7500,0),$E99+2)=Команды!$AJ$3,TRUE,FALSE),IF(INDEX(Команды!$A$2:$AN$7500,MATCH(AK$3,Команды!$A$2:$A$7500,0),$E99+2)=Команды!$AJ$4,TRUE,FALSE),IF(INDEX(Команды!$A$2:$AN$7500,MATCH(AK$3,Команды!$A$2:$A$7500,0),$E99+2)=Команды!$AJ$5,TRUE,FALSE),IF(INDEX(Команды!$A$2:$AN$7500,MATCH(AK$3,Команды!$A$2:$A$7500,0),$E99+2)=Команды!$AJ$6,TRUE,FALSE),IF(INDEX(Команды!$A$2:$AN$7500,MATCH(AK$3,Команды!$A$2:$A$7500,0),$E99+2)=Команды!$AJ$7,TRUE,FALSE),IF(INDEX(Команды!$A$2:$AN$7500,MATCH(AK$3,Команды!$A$2:$A$7500,0),$E99+2)=Команды!$AJ$8,TRUE,FALSE),IF(INDEX(Команды!$A$2:$AN$7500,MATCH(AK$3,Команды!$A$2:$A$7500,0),$E99+2)=Команды!$AJ$9,TRUE,FALSE),IF(INDEX(Команды!$A$2:$AN$7500,MATCH(AK$3,Команды!$A$2:$A$7500,0),$E99+2)=Команды!$AJ$10,TRUE,FALSE),IF(INDEX(Команды!$A$2:$AN$7500,MATCH(AK$3,Команды!$A$2:$A$7500,0),$E99+2)=Команды!$AJ$11,TRUE,FALSE),IF(INDEX(Команды!$A$2:$AN$7500,MATCH(AK$3,Команды!$A$2:$A$7500,0),$E99+2)=Команды!$AJ$12,TRUE,FALSE),IF(INDEX(Команды!$A$2:$AN$7500,MATCH(AK$3,Команды!$A$2:$A$7500,0),$E99+2)=Команды!$AJ$13,TRUE,FALSE),IF(INDEX(Команды!$A$2:$AN$7500,MATCH(AK$3,Команды!$A$2:$A$7500,0),$E99+2)=Команды!$AJ$14,TRUE,FALSE),IF(INDEX(Команды!$A$2:$AN$7500,MATCH(AK$3,Команды!$A$2:$A$7500,0),$E99+2)=Команды!$AJ$15,TRUE,FALSE),IF(INDEX(Команды!$A$2:$AN$7500,MATCH(AK$3,Команды!$A$2:$A$7500,0),$E99+2)=Команды!$AJ$16,TRUE,FALSE),,IF(INDEX(Команды!$A$2:$AN$7500,MATCH(AK$3,Команды!$A$2:$A$7500,0),$E99+2)=Команды!$AJ$17,TRUE,FALSE),,IF(INDEX(Команды!$A$2:$AN$7500,MATCH(AK$3,Команды!$A$2:$A$7500,0),$E99+2)=Команды!$AJ$18,TRUE,FALSE),,IF(INDEX(Команды!$A$2:$AN$7500,MATCH(AK$3,Команды!$A$2:$A$7500,0),$E99+2)=Команды!$AJ$19,TRUE,FALSE)),INDEX(Команды!$AJ$2:$AK$19,MATCH(INDEX(Команды!$A$2:$AN$7500,MATCH(AK$3,Команды!$A$2:$A$7500,0),$E99+2),Команды!$AJ$2:$AJ$19,0),2),0)</f>
        <v>0</v>
      </c>
      <c r="AL99" s="175">
        <f>IF(OR(IF(INDEX(Команды!$A$2:$AN$7500,MATCH(AK$3,Команды!$A$2:$A$7500,0),$E99+2)=Команды!$AJ$2,TRUE,FALSE),IF(INDEX(Команды!$A$2:$AN$7500,MATCH(AK$3,Команды!$A$2:$A$7500,0),$E99+2)=Команды!$AJ$3,TRUE,FALSE),IF(INDEX(Команды!$A$2:$AN$7500,MATCH(AK$3,Команды!$A$2:$A$7500,0),$E99+2)=Команды!$AJ$4,TRUE,FALSE),IF(INDEX(Команды!$A$2:$AN$7500,MATCH(AK$3,Команды!$A$2:$A$7500,0),$E99+2)=Команды!$AJ$5,TRUE,FALSE),IF(INDEX(Команды!$A$2:$AN$7500,MATCH(AK$3,Команды!$A$2:$A$7500,0),$E99+2)=Команды!$AJ$6,TRUE,FALSE),IF(INDEX(Команды!$A$2:$AN$7500,MATCH(AK$3,Команды!$A$2:$A$7500,0),$E99+2)=Команды!$AJ$7,TRUE,FALSE),IF(INDEX(Команды!$A$2:$AN$7500,MATCH(AK$3,Команды!$A$2:$A$7500,0),$E99+2)=Команды!$AJ$8,TRUE,FALSE),IF(INDEX(Команды!$A$2:$AN$7500,MATCH(AK$3,Команды!$A$2:$A$7500,0),$E99+2)=Команды!$AJ$9,TRUE,FALSE),IF(INDEX(Команды!$A$2:$AN$7500,MATCH(AK$3,Команды!$A$2:$A$7500,0),$E99+2)=Команды!$AJ$10,TRUE,FALSE),IF(INDEX(Команды!$A$2:$AN$7500,MATCH(AK$3,Команды!$A$2:$A$7500,0),$E99+2)=Команды!$AJ$11,TRUE,FALSE),IF(INDEX(Команды!$A$2:$AN$7500,MATCH(AK$3,Команды!$A$2:$A$7500,0),$E99+2)=Команды!$AJ$12,TRUE,FALSE),IF(INDEX(Команды!$A$2:$AN$7500,MATCH(AK$3,Команды!$A$2:$A$7500,0),$E99+2)=Команды!$AJ$13,TRUE,FALSE),IF(INDEX(Команды!$A$2:$AN$7500,MATCH(AK$3,Команды!$A$2:$A$7500,0),$E99+2)=Команды!$AJ$14,TRUE,FALSE),IF(INDEX(Команды!$A$2:$AN$7500,MATCH(AK$3,Команды!$A$2:$A$7500,0),$E99+2)=Команды!$AJ$15,TRUE,FALSE),IF(INDEX(Команды!$A$2:$AN$7500,MATCH(AK$3,Команды!$A$2:$A$7500,0),$E99+2)=Команды!$AJ$16,TRUE,FALSE),IF(INDEX(Команды!$A$2:$AN$7500,MATCH(AK$3,Команды!$A$2:$A$7500,0),$E99+2)=Команды!$AJ$17,TRUE,FALSE),IF(INDEX(Команды!$A$2:$AN$7500,MATCH(AK$3,Команды!$A$2:$A$7500,0),$E99+2)=Команды!$AJ$18,TRUE,FALSE),IF(INDEX(Команды!$A$2:$AN$7500,MATCH(AK$3,Команды!$A$2:$A$7500,0),$E99+2)=Команды!$AJ$19,TRUE,FALSE)),INDEX(Команды!$AJ$2:$AL$19,MATCH(INDEX(Команды!$A$2:$AN$7500,MATCH(AK$3,Команды!$A$2:$A$7500,0),$E99+2),Команды!$AJ$2:$AJ$19,0),3),0)</f>
        <v>0</v>
      </c>
      <c r="AM99" s="342"/>
      <c r="AN99" s="174">
        <f>IF(OR(IF(INDEX(Команды!$A$2:$AN$7500,MATCH(AN$3,Команды!$A$2:$A$7500,0),$E99+2)=Команды!$AJ$2,TRUE,FALSE),IF(INDEX(Команды!$A$2:$AN$7500,MATCH(AN$3,Команды!$A$2:$A$7500,0),$E99+2)=Команды!$AJ$3,TRUE,FALSE),IF(INDEX(Команды!$A$2:$AN$7500,MATCH(AN$3,Команды!$A$2:$A$7500,0),$E99+2)=Команды!$AJ$4,TRUE,FALSE),IF(INDEX(Команды!$A$2:$AN$7500,MATCH(AN$3,Команды!$A$2:$A$7500,0),$E99+2)=Команды!$AJ$5,TRUE,FALSE),IF(INDEX(Команды!$A$2:$AN$7500,MATCH(AN$3,Команды!$A$2:$A$7500,0),$E99+2)=Команды!$AJ$6,TRUE,FALSE),IF(INDEX(Команды!$A$2:$AN$7500,MATCH(AN$3,Команды!$A$2:$A$7500,0),$E99+2)=Команды!$AJ$7,TRUE,FALSE),IF(INDEX(Команды!$A$2:$AN$7500,MATCH(AN$3,Команды!$A$2:$A$7500,0),$E99+2)=Команды!$AJ$8,TRUE,FALSE),IF(INDEX(Команды!$A$2:$AN$7500,MATCH(AN$3,Команды!$A$2:$A$7500,0),$E99+2)=Команды!$AJ$9,TRUE,FALSE),IF(INDEX(Команды!$A$2:$AN$7500,MATCH(AN$3,Команды!$A$2:$A$7500,0),$E99+2)=Команды!$AJ$10,TRUE,FALSE),IF(INDEX(Команды!$A$2:$AN$7500,MATCH(AN$3,Команды!$A$2:$A$7500,0),$E99+2)=Команды!$AJ$11,TRUE,FALSE),IF(INDEX(Команды!$A$2:$AN$7500,MATCH(AN$3,Команды!$A$2:$A$7500,0),$E99+2)=Команды!$AJ$12,TRUE,FALSE),IF(INDEX(Команды!$A$2:$AN$7500,MATCH(AN$3,Команды!$A$2:$A$7500,0),$E99+2)=Команды!$AJ$13,TRUE,FALSE),IF(INDEX(Команды!$A$2:$AN$7500,MATCH(AN$3,Команды!$A$2:$A$7500,0),$E99+2)=Команды!$AJ$14,TRUE,FALSE),IF(INDEX(Команды!$A$2:$AN$7500,MATCH(AN$3,Команды!$A$2:$A$7500,0),$E99+2)=Команды!$AJ$15,TRUE,FALSE),IF(INDEX(Команды!$A$2:$AN$7500,MATCH(AN$3,Команды!$A$2:$A$7500,0),$E99+2)=Команды!$AJ$16,TRUE,FALSE),,IF(INDEX(Команды!$A$2:$AN$7500,MATCH(AN$3,Команды!$A$2:$A$7500,0),$E99+2)=Команды!$AJ$17,TRUE,FALSE),,IF(INDEX(Команды!$A$2:$AN$7500,MATCH(AN$3,Команды!$A$2:$A$7500,0),$E99+2)=Команды!$AJ$18,TRUE,FALSE),,IF(INDEX(Команды!$A$2:$AN$7500,MATCH(AN$3,Команды!$A$2:$A$7500,0),$E99+2)=Команды!$AJ$19,TRUE,FALSE)),INDEX(Команды!$AJ$2:$AK$19,MATCH(INDEX(Команды!$A$2:$AN$7500,MATCH(AN$3,Команды!$A$2:$A$7500,0),$E99+2),Команды!$AJ$2:$AJ$19,0),2),0)</f>
        <v>0</v>
      </c>
      <c r="AO99" s="175">
        <f>IF(OR(IF(INDEX(Команды!$A$2:$AN$7500,MATCH(AN$3,Команды!$A$2:$A$7500,0),$E99+2)=Команды!$AJ$2,TRUE,FALSE),IF(INDEX(Команды!$A$2:$AN$7500,MATCH(AN$3,Команды!$A$2:$A$7500,0),$E99+2)=Команды!$AJ$3,TRUE,FALSE),IF(INDEX(Команды!$A$2:$AN$7500,MATCH(AN$3,Команды!$A$2:$A$7500,0),$E99+2)=Команды!$AJ$4,TRUE,FALSE),IF(INDEX(Команды!$A$2:$AN$7500,MATCH(AN$3,Команды!$A$2:$A$7500,0),$E99+2)=Команды!$AJ$5,TRUE,FALSE),IF(INDEX(Команды!$A$2:$AN$7500,MATCH(AN$3,Команды!$A$2:$A$7500,0),$E99+2)=Команды!$AJ$6,TRUE,FALSE),IF(INDEX(Команды!$A$2:$AN$7500,MATCH(AN$3,Команды!$A$2:$A$7500,0),$E99+2)=Команды!$AJ$7,TRUE,FALSE),IF(INDEX(Команды!$A$2:$AN$7500,MATCH(AN$3,Команды!$A$2:$A$7500,0),$E99+2)=Команды!$AJ$8,TRUE,FALSE),IF(INDEX(Команды!$A$2:$AN$7500,MATCH(AN$3,Команды!$A$2:$A$7500,0),$E99+2)=Команды!$AJ$9,TRUE,FALSE),IF(INDEX(Команды!$A$2:$AN$7500,MATCH(AN$3,Команды!$A$2:$A$7500,0),$E99+2)=Команды!$AJ$10,TRUE,FALSE),IF(INDEX(Команды!$A$2:$AN$7500,MATCH(AN$3,Команды!$A$2:$A$7500,0),$E99+2)=Команды!$AJ$11,TRUE,FALSE),IF(INDEX(Команды!$A$2:$AN$7500,MATCH(AN$3,Команды!$A$2:$A$7500,0),$E99+2)=Команды!$AJ$12,TRUE,FALSE),IF(INDEX(Команды!$A$2:$AN$7500,MATCH(AN$3,Команды!$A$2:$A$7500,0),$E99+2)=Команды!$AJ$13,TRUE,FALSE),IF(INDEX(Команды!$A$2:$AN$7500,MATCH(AN$3,Команды!$A$2:$A$7500,0),$E99+2)=Команды!$AJ$14,TRUE,FALSE),IF(INDEX(Команды!$A$2:$AN$7500,MATCH(AN$3,Команды!$A$2:$A$7500,0),$E99+2)=Команды!$AJ$15,TRUE,FALSE),IF(INDEX(Команды!$A$2:$AN$7500,MATCH(AN$3,Команды!$A$2:$A$7500,0),$E99+2)=Команды!$AJ$16,TRUE,FALSE),IF(INDEX(Команды!$A$2:$AN$7500,MATCH(AN$3,Команды!$A$2:$A$7500,0),$E99+2)=Команды!$AJ$17,TRUE,FALSE),IF(INDEX(Команды!$A$2:$AN$7500,MATCH(AN$3,Команды!$A$2:$A$7500,0),$E99+2)=Команды!$AJ$18,TRUE,FALSE),IF(INDEX(Команды!$A$2:$AN$7500,MATCH(AN$3,Команды!$A$2:$A$7500,0),$E99+2)=Команды!$AJ$19,TRUE,FALSE)),INDEX(Команды!$AJ$2:$AL$19,MATCH(INDEX(Команды!$A$2:$AN$7500,MATCH(AN$3,Команды!$A$2:$A$7500,0),$E99+2),Команды!$AJ$2:$AJ$19,0),3),0)</f>
        <v>0</v>
      </c>
      <c r="AP99" s="342"/>
      <c r="AQ99" s="174">
        <f>IF(OR(IF(INDEX(Команды!$A$2:$AN$7500,MATCH(AQ$3,Команды!$A$2:$A$7500,0),$E99+2)=Команды!$AJ$2,TRUE,FALSE),IF(INDEX(Команды!$A$2:$AN$7500,MATCH(AQ$3,Команды!$A$2:$A$7500,0),$E99+2)=Команды!$AJ$3,TRUE,FALSE),IF(INDEX(Команды!$A$2:$AN$7500,MATCH(AQ$3,Команды!$A$2:$A$7500,0),$E99+2)=Команды!$AJ$4,TRUE,FALSE),IF(INDEX(Команды!$A$2:$AN$7500,MATCH(AQ$3,Команды!$A$2:$A$7500,0),$E99+2)=Команды!$AJ$5,TRUE,FALSE),IF(INDEX(Команды!$A$2:$AN$7500,MATCH(AQ$3,Команды!$A$2:$A$7500,0),$E99+2)=Команды!$AJ$6,TRUE,FALSE),IF(INDEX(Команды!$A$2:$AN$7500,MATCH(AQ$3,Команды!$A$2:$A$7500,0),$E99+2)=Команды!$AJ$7,TRUE,FALSE),IF(INDEX(Команды!$A$2:$AN$7500,MATCH(AQ$3,Команды!$A$2:$A$7500,0),$E99+2)=Команды!$AJ$8,TRUE,FALSE),IF(INDEX(Команды!$A$2:$AN$7500,MATCH(AQ$3,Команды!$A$2:$A$7500,0),$E99+2)=Команды!$AJ$9,TRUE,FALSE),IF(INDEX(Команды!$A$2:$AN$7500,MATCH(AQ$3,Команды!$A$2:$A$7500,0),$E99+2)=Команды!$AJ$10,TRUE,FALSE),IF(INDEX(Команды!$A$2:$AN$7500,MATCH(AQ$3,Команды!$A$2:$A$7500,0),$E99+2)=Команды!$AJ$11,TRUE,FALSE),IF(INDEX(Команды!$A$2:$AN$7500,MATCH(AQ$3,Команды!$A$2:$A$7500,0),$E99+2)=Команды!$AJ$12,TRUE,FALSE),IF(INDEX(Команды!$A$2:$AN$7500,MATCH(AQ$3,Команды!$A$2:$A$7500,0),$E99+2)=Команды!$AJ$13,TRUE,FALSE),IF(INDEX(Команды!$A$2:$AN$7500,MATCH(AQ$3,Команды!$A$2:$A$7500,0),$E99+2)=Команды!$AJ$14,TRUE,FALSE),IF(INDEX(Команды!$A$2:$AN$7500,MATCH(AQ$3,Команды!$A$2:$A$7500,0),$E99+2)=Команды!$AJ$15,TRUE,FALSE),IF(INDEX(Команды!$A$2:$AN$7500,MATCH(AQ$3,Команды!$A$2:$A$7500,0),$E99+2)=Команды!$AJ$16,TRUE,FALSE),,IF(INDEX(Команды!$A$2:$AN$7500,MATCH(AQ$3,Команды!$A$2:$A$7500,0),$E99+2)=Команды!$AJ$17,TRUE,FALSE),,IF(INDEX(Команды!$A$2:$AN$7500,MATCH(AQ$3,Команды!$A$2:$A$7500,0),$E99+2)=Команды!$AJ$18,TRUE,FALSE),,IF(INDEX(Команды!$A$2:$AN$7500,MATCH(AQ$3,Команды!$A$2:$A$7500,0),$E99+2)=Команды!$AJ$19,TRUE,FALSE)),INDEX(Команды!$AJ$2:$AK$19,MATCH(INDEX(Команды!$A$2:$AN$7500,MATCH(AQ$3,Команды!$A$2:$A$7500,0),$E99+2),Команды!$AJ$2:$AJ$19,0),2),0)</f>
        <v>0</v>
      </c>
      <c r="AR99" s="175">
        <f>IF(OR(IF(INDEX(Команды!$A$2:$AN$7500,MATCH(AQ$3,Команды!$A$2:$A$7500,0),$E99+2)=Команды!$AJ$2,TRUE,FALSE),IF(INDEX(Команды!$A$2:$AN$7500,MATCH(AQ$3,Команды!$A$2:$A$7500,0),$E99+2)=Команды!$AJ$3,TRUE,FALSE),IF(INDEX(Команды!$A$2:$AN$7500,MATCH(AQ$3,Команды!$A$2:$A$7500,0),$E99+2)=Команды!$AJ$4,TRUE,FALSE),IF(INDEX(Команды!$A$2:$AN$7500,MATCH(AQ$3,Команды!$A$2:$A$7500,0),$E99+2)=Команды!$AJ$5,TRUE,FALSE),IF(INDEX(Команды!$A$2:$AN$7500,MATCH(AQ$3,Команды!$A$2:$A$7500,0),$E99+2)=Команды!$AJ$6,TRUE,FALSE),IF(INDEX(Команды!$A$2:$AN$7500,MATCH(AQ$3,Команды!$A$2:$A$7500,0),$E99+2)=Команды!$AJ$7,TRUE,FALSE),IF(INDEX(Команды!$A$2:$AN$7500,MATCH(AQ$3,Команды!$A$2:$A$7500,0),$E99+2)=Команды!$AJ$8,TRUE,FALSE),IF(INDEX(Команды!$A$2:$AN$7500,MATCH(AQ$3,Команды!$A$2:$A$7500,0),$E99+2)=Команды!$AJ$9,TRUE,FALSE),IF(INDEX(Команды!$A$2:$AN$7500,MATCH(AQ$3,Команды!$A$2:$A$7500,0),$E99+2)=Команды!$AJ$10,TRUE,FALSE),IF(INDEX(Команды!$A$2:$AN$7500,MATCH(AQ$3,Команды!$A$2:$A$7500,0),$E99+2)=Команды!$AJ$11,TRUE,FALSE),IF(INDEX(Команды!$A$2:$AN$7500,MATCH(AQ$3,Команды!$A$2:$A$7500,0),$E99+2)=Команды!$AJ$12,TRUE,FALSE),IF(INDEX(Команды!$A$2:$AN$7500,MATCH(AQ$3,Команды!$A$2:$A$7500,0),$E99+2)=Команды!$AJ$13,TRUE,FALSE),IF(INDEX(Команды!$A$2:$AN$7500,MATCH(AQ$3,Команды!$A$2:$A$7500,0),$E99+2)=Команды!$AJ$14,TRUE,FALSE),IF(INDEX(Команды!$A$2:$AN$7500,MATCH(AQ$3,Команды!$A$2:$A$7500,0),$E99+2)=Команды!$AJ$15,TRUE,FALSE),IF(INDEX(Команды!$A$2:$AN$7500,MATCH(AQ$3,Команды!$A$2:$A$7500,0),$E99+2)=Команды!$AJ$16,TRUE,FALSE),IF(INDEX(Команды!$A$2:$AN$7500,MATCH(AQ$3,Команды!$A$2:$A$7500,0),$E99+2)=Команды!$AJ$17,TRUE,FALSE),IF(INDEX(Команды!$A$2:$AN$7500,MATCH(AQ$3,Команды!$A$2:$A$7500,0),$E99+2)=Команды!$AJ$18,TRUE,FALSE),IF(INDEX(Команды!$A$2:$AN$7500,MATCH(AQ$3,Команды!$A$2:$A$7500,0),$E99+2)=Команды!$AJ$19,TRUE,FALSE)),INDEX(Команды!$AJ$2:$AL$19,MATCH(INDEX(Команды!$A$2:$AN$7500,MATCH(AQ$3,Команды!$A$2:$A$7500,0),$E99+2),Команды!$AJ$2:$AJ$19,0),3),0)</f>
        <v>0</v>
      </c>
      <c r="AS99" s="342"/>
      <c r="AT99" s="174">
        <f>IF(OR(IF(INDEX(Команды!$A$2:$AN$7500,MATCH(AT$3,Команды!$A$2:$A$7500,0),$E99+2)=Команды!$AJ$2,TRUE,FALSE),IF(INDEX(Команды!$A$2:$AN$7500,MATCH(AT$3,Команды!$A$2:$A$7500,0),$E99+2)=Команды!$AJ$3,TRUE,FALSE),IF(INDEX(Команды!$A$2:$AN$7500,MATCH(AT$3,Команды!$A$2:$A$7500,0),$E99+2)=Команды!$AJ$4,TRUE,FALSE),IF(INDEX(Команды!$A$2:$AN$7500,MATCH(AT$3,Команды!$A$2:$A$7500,0),$E99+2)=Команды!$AJ$5,TRUE,FALSE),IF(INDEX(Команды!$A$2:$AN$7500,MATCH(AT$3,Команды!$A$2:$A$7500,0),$E99+2)=Команды!$AJ$6,TRUE,FALSE),IF(INDEX(Команды!$A$2:$AN$7500,MATCH(AT$3,Команды!$A$2:$A$7500,0),$E99+2)=Команды!$AJ$7,TRUE,FALSE),IF(INDEX(Команды!$A$2:$AN$7500,MATCH(AT$3,Команды!$A$2:$A$7500,0),$E99+2)=Команды!$AJ$8,TRUE,FALSE),IF(INDEX(Команды!$A$2:$AN$7500,MATCH(AT$3,Команды!$A$2:$A$7500,0),$E99+2)=Команды!$AJ$9,TRUE,FALSE),IF(INDEX(Команды!$A$2:$AN$7500,MATCH(AT$3,Команды!$A$2:$A$7500,0),$E99+2)=Команды!$AJ$10,TRUE,FALSE),IF(INDEX(Команды!$A$2:$AN$7500,MATCH(AT$3,Команды!$A$2:$A$7500,0),$E99+2)=Команды!$AJ$11,TRUE,FALSE),IF(INDEX(Команды!$A$2:$AN$7500,MATCH(AT$3,Команды!$A$2:$A$7500,0),$E99+2)=Команды!$AJ$12,TRUE,FALSE),IF(INDEX(Команды!$A$2:$AN$7500,MATCH(AT$3,Команды!$A$2:$A$7500,0),$E99+2)=Команды!$AJ$13,TRUE,FALSE),IF(INDEX(Команды!$A$2:$AN$7500,MATCH(AT$3,Команды!$A$2:$A$7500,0),$E99+2)=Команды!$AJ$14,TRUE,FALSE),IF(INDEX(Команды!$A$2:$AN$7500,MATCH(AT$3,Команды!$A$2:$A$7500,0),$E99+2)=Команды!$AJ$15,TRUE,FALSE),IF(INDEX(Команды!$A$2:$AN$7500,MATCH(AT$3,Команды!$A$2:$A$7500,0),$E99+2)=Команды!$AJ$16,TRUE,FALSE),,IF(INDEX(Команды!$A$2:$AN$7500,MATCH(AT$3,Команды!$A$2:$A$7500,0),$E99+2)=Команды!$AJ$17,TRUE,FALSE),,IF(INDEX(Команды!$A$2:$AN$7500,MATCH(AT$3,Команды!$A$2:$A$7500,0),$E99+2)=Команды!$AJ$18,TRUE,FALSE),,IF(INDEX(Команды!$A$2:$AN$7500,MATCH(AT$3,Команды!$A$2:$A$7500,0),$E99+2)=Команды!$AJ$19,TRUE,FALSE)),INDEX(Команды!$AJ$2:$AK$19,MATCH(INDEX(Команды!$A$2:$AN$7500,MATCH(AT$3,Команды!$A$2:$A$7500,0),$E99+2),Команды!$AJ$2:$AJ$19,0),2),0)</f>
        <v>0</v>
      </c>
      <c r="AU99" s="175">
        <f>IF(OR(IF(INDEX(Команды!$A$2:$AN$7500,MATCH(AT$3,Команды!$A$2:$A$7500,0),$E99+2)=Команды!$AJ$2,TRUE,FALSE),IF(INDEX(Команды!$A$2:$AN$7500,MATCH(AT$3,Команды!$A$2:$A$7500,0),$E99+2)=Команды!$AJ$3,TRUE,FALSE),IF(INDEX(Команды!$A$2:$AN$7500,MATCH(AT$3,Команды!$A$2:$A$7500,0),$E99+2)=Команды!$AJ$4,TRUE,FALSE),IF(INDEX(Команды!$A$2:$AN$7500,MATCH(AT$3,Команды!$A$2:$A$7500,0),$E99+2)=Команды!$AJ$5,TRUE,FALSE),IF(INDEX(Команды!$A$2:$AN$7500,MATCH(AT$3,Команды!$A$2:$A$7500,0),$E99+2)=Команды!$AJ$6,TRUE,FALSE),IF(INDEX(Команды!$A$2:$AN$7500,MATCH(AT$3,Команды!$A$2:$A$7500,0),$E99+2)=Команды!$AJ$7,TRUE,FALSE),IF(INDEX(Команды!$A$2:$AN$7500,MATCH(AT$3,Команды!$A$2:$A$7500,0),$E99+2)=Команды!$AJ$8,TRUE,FALSE),IF(INDEX(Команды!$A$2:$AN$7500,MATCH(AT$3,Команды!$A$2:$A$7500,0),$E99+2)=Команды!$AJ$9,TRUE,FALSE),IF(INDEX(Команды!$A$2:$AN$7500,MATCH(AT$3,Команды!$A$2:$A$7500,0),$E99+2)=Команды!$AJ$10,TRUE,FALSE),IF(INDEX(Команды!$A$2:$AN$7500,MATCH(AT$3,Команды!$A$2:$A$7500,0),$E99+2)=Команды!$AJ$11,TRUE,FALSE),IF(INDEX(Команды!$A$2:$AN$7500,MATCH(AT$3,Команды!$A$2:$A$7500,0),$E99+2)=Команды!$AJ$12,TRUE,FALSE),IF(INDEX(Команды!$A$2:$AN$7500,MATCH(AT$3,Команды!$A$2:$A$7500,0),$E99+2)=Команды!$AJ$13,TRUE,FALSE),IF(INDEX(Команды!$A$2:$AN$7500,MATCH(AT$3,Команды!$A$2:$A$7500,0),$E99+2)=Команды!$AJ$14,TRUE,FALSE),IF(INDEX(Команды!$A$2:$AN$7500,MATCH(AT$3,Команды!$A$2:$A$7500,0),$E99+2)=Команды!$AJ$15,TRUE,FALSE),IF(INDEX(Команды!$A$2:$AN$7500,MATCH(AT$3,Команды!$A$2:$A$7500,0),$E99+2)=Команды!$AJ$16,TRUE,FALSE),IF(INDEX(Команды!$A$2:$AN$7500,MATCH(AT$3,Команды!$A$2:$A$7500,0),$E99+2)=Команды!$AJ$17,TRUE,FALSE),IF(INDEX(Команды!$A$2:$AN$7500,MATCH(AT$3,Команды!$A$2:$A$7500,0),$E99+2)=Команды!$AJ$18,TRUE,FALSE),IF(INDEX(Команды!$A$2:$AN$7500,MATCH(AT$3,Команды!$A$2:$A$7500,0),$E99+2)=Команды!$AJ$19,TRUE,FALSE)),INDEX(Команды!$AJ$2:$AL$19,MATCH(INDEX(Команды!$A$2:$AN$7500,MATCH(AT$3,Команды!$A$2:$A$7500,0),$E99+2),Команды!$AJ$2:$AJ$19,0),3),0)</f>
        <v>0</v>
      </c>
      <c r="AV99" s="342"/>
      <c r="AW99" s="174">
        <f>IF(OR(IF(INDEX(Команды!$A$2:$AN$7500,MATCH(AW$3,Команды!$A$2:$A$7500,0),$E99+2)=Команды!$AJ$2,TRUE,FALSE),IF(INDEX(Команды!$A$2:$AN$7500,MATCH(AW$3,Команды!$A$2:$A$7500,0),$E99+2)=Команды!$AJ$3,TRUE,FALSE),IF(INDEX(Команды!$A$2:$AN$7500,MATCH(AW$3,Команды!$A$2:$A$7500,0),$E99+2)=Команды!$AJ$4,TRUE,FALSE),IF(INDEX(Команды!$A$2:$AN$7500,MATCH(AW$3,Команды!$A$2:$A$7500,0),$E99+2)=Команды!$AJ$5,TRUE,FALSE),IF(INDEX(Команды!$A$2:$AN$7500,MATCH(AW$3,Команды!$A$2:$A$7500,0),$E99+2)=Команды!$AJ$6,TRUE,FALSE),IF(INDEX(Команды!$A$2:$AN$7500,MATCH(AW$3,Команды!$A$2:$A$7500,0),$E99+2)=Команды!$AJ$7,TRUE,FALSE),IF(INDEX(Команды!$A$2:$AN$7500,MATCH(AW$3,Команды!$A$2:$A$7500,0),$E99+2)=Команды!$AJ$8,TRUE,FALSE),IF(INDEX(Команды!$A$2:$AN$7500,MATCH(AW$3,Команды!$A$2:$A$7500,0),$E99+2)=Команды!$AJ$9,TRUE,FALSE),IF(INDEX(Команды!$A$2:$AN$7500,MATCH(AW$3,Команды!$A$2:$A$7500,0),$E99+2)=Команды!$AJ$10,TRUE,FALSE),IF(INDEX(Команды!$A$2:$AN$7500,MATCH(AW$3,Команды!$A$2:$A$7500,0),$E99+2)=Команды!$AJ$11,TRUE,FALSE),IF(INDEX(Команды!$A$2:$AN$7500,MATCH(AW$3,Команды!$A$2:$A$7500,0),$E99+2)=Команды!$AJ$12,TRUE,FALSE),IF(INDEX(Команды!$A$2:$AN$7500,MATCH(AW$3,Команды!$A$2:$A$7500,0),$E99+2)=Команды!$AJ$13,TRUE,FALSE),IF(INDEX(Команды!$A$2:$AN$7500,MATCH(AW$3,Команды!$A$2:$A$7500,0),$E99+2)=Команды!$AJ$14,TRUE,FALSE),IF(INDEX(Команды!$A$2:$AN$7500,MATCH(AW$3,Команды!$A$2:$A$7500,0),$E99+2)=Команды!$AJ$15,TRUE,FALSE),IF(INDEX(Команды!$A$2:$AN$7500,MATCH(AW$3,Команды!$A$2:$A$7500,0),$E99+2)=Команды!$AJ$16,TRUE,FALSE),,IF(INDEX(Команды!$A$2:$AN$7500,MATCH(AW$3,Команды!$A$2:$A$7500,0),$E99+2)=Команды!$AJ$17,TRUE,FALSE),,IF(INDEX(Команды!$A$2:$AN$7500,MATCH(AW$3,Команды!$A$2:$A$7500,0),$E99+2)=Команды!$AJ$18,TRUE,FALSE),,IF(INDEX(Команды!$A$2:$AN$7500,MATCH(AW$3,Команды!$A$2:$A$7500,0),$E99+2)=Команды!$AJ$19,TRUE,FALSE)),INDEX(Команды!$AJ$2:$AK$19,MATCH(INDEX(Команды!$A$2:$AN$7500,MATCH(AW$3,Команды!$A$2:$A$7500,0),$E99+2),Команды!$AJ$2:$AJ$19,0),2),0)</f>
        <v>0</v>
      </c>
      <c r="AX99" s="175">
        <f>IF(OR(IF(INDEX(Команды!$A$2:$AN$7500,MATCH(AW$3,Команды!$A$2:$A$7500,0),$E99+2)=Команды!$AJ$2,TRUE,FALSE),IF(INDEX(Команды!$A$2:$AN$7500,MATCH(AW$3,Команды!$A$2:$A$7500,0),$E99+2)=Команды!$AJ$3,TRUE,FALSE),IF(INDEX(Команды!$A$2:$AN$7500,MATCH(AW$3,Команды!$A$2:$A$7500,0),$E99+2)=Команды!$AJ$4,TRUE,FALSE),IF(INDEX(Команды!$A$2:$AN$7500,MATCH(AW$3,Команды!$A$2:$A$7500,0),$E99+2)=Команды!$AJ$5,TRUE,FALSE),IF(INDEX(Команды!$A$2:$AN$7500,MATCH(AW$3,Команды!$A$2:$A$7500,0),$E99+2)=Команды!$AJ$6,TRUE,FALSE),IF(INDEX(Команды!$A$2:$AN$7500,MATCH(AW$3,Команды!$A$2:$A$7500,0),$E99+2)=Команды!$AJ$7,TRUE,FALSE),IF(INDEX(Команды!$A$2:$AN$7500,MATCH(AW$3,Команды!$A$2:$A$7500,0),$E99+2)=Команды!$AJ$8,TRUE,FALSE),IF(INDEX(Команды!$A$2:$AN$7500,MATCH(AW$3,Команды!$A$2:$A$7500,0),$E99+2)=Команды!$AJ$9,TRUE,FALSE),IF(INDEX(Команды!$A$2:$AN$7500,MATCH(AW$3,Команды!$A$2:$A$7500,0),$E99+2)=Команды!$AJ$10,TRUE,FALSE),IF(INDEX(Команды!$A$2:$AN$7500,MATCH(AW$3,Команды!$A$2:$A$7500,0),$E99+2)=Команды!$AJ$11,TRUE,FALSE),IF(INDEX(Команды!$A$2:$AN$7500,MATCH(AW$3,Команды!$A$2:$A$7500,0),$E99+2)=Команды!$AJ$12,TRUE,FALSE),IF(INDEX(Команды!$A$2:$AN$7500,MATCH(AW$3,Команды!$A$2:$A$7500,0),$E99+2)=Команды!$AJ$13,TRUE,FALSE),IF(INDEX(Команды!$A$2:$AN$7500,MATCH(AW$3,Команды!$A$2:$A$7500,0),$E99+2)=Команды!$AJ$14,TRUE,FALSE),IF(INDEX(Команды!$A$2:$AN$7500,MATCH(AW$3,Команды!$A$2:$A$7500,0),$E99+2)=Команды!$AJ$15,TRUE,FALSE),IF(INDEX(Команды!$A$2:$AN$7500,MATCH(AW$3,Команды!$A$2:$A$7500,0),$E99+2)=Команды!$AJ$16,TRUE,FALSE),IF(INDEX(Команды!$A$2:$AN$7500,MATCH(AW$3,Команды!$A$2:$A$7500,0),$E99+2)=Команды!$AJ$17,TRUE,FALSE),IF(INDEX(Команды!$A$2:$AN$7500,MATCH(AW$3,Команды!$A$2:$A$7500,0),$E99+2)=Команды!$AJ$18,TRUE,FALSE),IF(INDEX(Команды!$A$2:$AN$7500,MATCH(AW$3,Команды!$A$2:$A$7500,0),$E99+2)=Команды!$AJ$19,TRUE,FALSE)),INDEX(Команды!$AJ$2:$AL$19,MATCH(INDEX(Команды!$A$2:$AN$7500,MATCH(AW$3,Команды!$A$2:$A$7500,0),$E99+2),Команды!$AJ$2:$AJ$19,0),3),0)</f>
        <v>0</v>
      </c>
      <c r="AY99" s="342"/>
      <c r="AZ99" s="174">
        <f>IF(OR(IF(INDEX(Команды!$A$2:$AN$7500,MATCH(AZ$3,Команды!$A$2:$A$7500,0),$E99+2)=Команды!$AJ$2,TRUE,FALSE),IF(INDEX(Команды!$A$2:$AN$7500,MATCH(AZ$3,Команды!$A$2:$A$7500,0),$E99+2)=Команды!$AJ$3,TRUE,FALSE),IF(INDEX(Команды!$A$2:$AN$7500,MATCH(AZ$3,Команды!$A$2:$A$7500,0),$E99+2)=Команды!$AJ$4,TRUE,FALSE),IF(INDEX(Команды!$A$2:$AN$7500,MATCH(AZ$3,Команды!$A$2:$A$7500,0),$E99+2)=Команды!$AJ$5,TRUE,FALSE),IF(INDEX(Команды!$A$2:$AN$7500,MATCH(AZ$3,Команды!$A$2:$A$7500,0),$E99+2)=Команды!$AJ$6,TRUE,FALSE),IF(INDEX(Команды!$A$2:$AN$7500,MATCH(AZ$3,Команды!$A$2:$A$7500,0),$E99+2)=Команды!$AJ$7,TRUE,FALSE),IF(INDEX(Команды!$A$2:$AN$7500,MATCH(AZ$3,Команды!$A$2:$A$7500,0),$E99+2)=Команды!$AJ$8,TRUE,FALSE),IF(INDEX(Команды!$A$2:$AN$7500,MATCH(AZ$3,Команды!$A$2:$A$7500,0),$E99+2)=Команды!$AJ$9,TRUE,FALSE),IF(INDEX(Команды!$A$2:$AN$7500,MATCH(AZ$3,Команды!$A$2:$A$7500,0),$E99+2)=Команды!$AJ$10,TRUE,FALSE),IF(INDEX(Команды!$A$2:$AN$7500,MATCH(AZ$3,Команды!$A$2:$A$7500,0),$E99+2)=Команды!$AJ$11,TRUE,FALSE),IF(INDEX(Команды!$A$2:$AN$7500,MATCH(AZ$3,Команды!$A$2:$A$7500,0),$E99+2)=Команды!$AJ$12,TRUE,FALSE),IF(INDEX(Команды!$A$2:$AN$7500,MATCH(AZ$3,Команды!$A$2:$A$7500,0),$E99+2)=Команды!$AJ$13,TRUE,FALSE),IF(INDEX(Команды!$A$2:$AN$7500,MATCH(AZ$3,Команды!$A$2:$A$7500,0),$E99+2)=Команды!$AJ$14,TRUE,FALSE),IF(INDEX(Команды!$A$2:$AN$7500,MATCH(AZ$3,Команды!$A$2:$A$7500,0),$E99+2)=Команды!$AJ$15,TRUE,FALSE),IF(INDEX(Команды!$A$2:$AN$7500,MATCH(AZ$3,Команды!$A$2:$A$7500,0),$E99+2)=Команды!$AJ$16,TRUE,FALSE),,IF(INDEX(Команды!$A$2:$AN$7500,MATCH(AZ$3,Команды!$A$2:$A$7500,0),$E99+2)=Команды!$AJ$17,TRUE,FALSE),,IF(INDEX(Команды!$A$2:$AN$7500,MATCH(AZ$3,Команды!$A$2:$A$7500,0),$E99+2)=Команды!$AJ$18,TRUE,FALSE),,IF(INDEX(Команды!$A$2:$AN$7500,MATCH(AZ$3,Команды!$A$2:$A$7500,0),$E99+2)=Команды!$AJ$19,TRUE,FALSE)),INDEX(Команды!$AJ$2:$AK$19,MATCH(INDEX(Команды!$A$2:$AN$7500,MATCH(AZ$3,Команды!$A$2:$A$7500,0),$E99+2),Команды!$AJ$2:$AJ$19,0),2),0)</f>
        <v>0</v>
      </c>
      <c r="BA99" s="175">
        <f>IF(OR(IF(INDEX(Команды!$A$2:$AN$7500,MATCH(AZ$3,Команды!$A$2:$A$7500,0),$E99+2)=Команды!$AJ$2,TRUE,FALSE),IF(INDEX(Команды!$A$2:$AN$7500,MATCH(AZ$3,Команды!$A$2:$A$7500,0),$E99+2)=Команды!$AJ$3,TRUE,FALSE),IF(INDEX(Команды!$A$2:$AN$7500,MATCH(AZ$3,Команды!$A$2:$A$7500,0),$E99+2)=Команды!$AJ$4,TRUE,FALSE),IF(INDEX(Команды!$A$2:$AN$7500,MATCH(AZ$3,Команды!$A$2:$A$7500,0),$E99+2)=Команды!$AJ$5,TRUE,FALSE),IF(INDEX(Команды!$A$2:$AN$7500,MATCH(AZ$3,Команды!$A$2:$A$7500,0),$E99+2)=Команды!$AJ$6,TRUE,FALSE),IF(INDEX(Команды!$A$2:$AN$7500,MATCH(AZ$3,Команды!$A$2:$A$7500,0),$E99+2)=Команды!$AJ$7,TRUE,FALSE),IF(INDEX(Команды!$A$2:$AN$7500,MATCH(AZ$3,Команды!$A$2:$A$7500,0),$E99+2)=Команды!$AJ$8,TRUE,FALSE),IF(INDEX(Команды!$A$2:$AN$7500,MATCH(AZ$3,Команды!$A$2:$A$7500,0),$E99+2)=Команды!$AJ$9,TRUE,FALSE),IF(INDEX(Команды!$A$2:$AN$7500,MATCH(AZ$3,Команды!$A$2:$A$7500,0),$E99+2)=Команды!$AJ$10,TRUE,FALSE),IF(INDEX(Команды!$A$2:$AN$7500,MATCH(AZ$3,Команды!$A$2:$A$7500,0),$E99+2)=Команды!$AJ$11,TRUE,FALSE),IF(INDEX(Команды!$A$2:$AN$7500,MATCH(AZ$3,Команды!$A$2:$A$7500,0),$E99+2)=Команды!$AJ$12,TRUE,FALSE),IF(INDEX(Команды!$A$2:$AN$7500,MATCH(AZ$3,Команды!$A$2:$A$7500,0),$E99+2)=Команды!$AJ$13,TRUE,FALSE),IF(INDEX(Команды!$A$2:$AN$7500,MATCH(AZ$3,Команды!$A$2:$A$7500,0),$E99+2)=Команды!$AJ$14,TRUE,FALSE),IF(INDEX(Команды!$A$2:$AN$7500,MATCH(AZ$3,Команды!$A$2:$A$7500,0),$E99+2)=Команды!$AJ$15,TRUE,FALSE),IF(INDEX(Команды!$A$2:$AN$7500,MATCH(AZ$3,Команды!$A$2:$A$7500,0),$E99+2)=Команды!$AJ$16,TRUE,FALSE),IF(INDEX(Команды!$A$2:$AN$7500,MATCH(AZ$3,Команды!$A$2:$A$7500,0),$E99+2)=Команды!$AJ$17,TRUE,FALSE),IF(INDEX(Команды!$A$2:$AN$7500,MATCH(AZ$3,Команды!$A$2:$A$7500,0),$E99+2)=Команды!$AJ$18,TRUE,FALSE),IF(INDEX(Команды!$A$2:$AN$7500,MATCH(AZ$3,Команды!$A$2:$A$7500,0),$E99+2)=Команды!$AJ$19,TRUE,FALSE)),INDEX(Команды!$AJ$2:$AL$19,MATCH(INDEX(Команды!$A$2:$AN$7500,MATCH(AZ$3,Команды!$A$2:$A$7500,0),$E99+2),Команды!$AJ$2:$AJ$19,0),3),0)</f>
        <v>0</v>
      </c>
      <c r="BB99" s="342"/>
      <c r="BC99" s="174">
        <f>IF(OR(IF(INDEX(Команды!$A$2:$AN$7500,MATCH(BC$3,Команды!$A$2:$A$7500,0),$E99+2)=Команды!$AJ$2,TRUE,FALSE),IF(INDEX(Команды!$A$2:$AN$7500,MATCH(BC$3,Команды!$A$2:$A$7500,0),$E99+2)=Команды!$AJ$3,TRUE,FALSE),IF(INDEX(Команды!$A$2:$AN$7500,MATCH(BC$3,Команды!$A$2:$A$7500,0),$E99+2)=Команды!$AJ$4,TRUE,FALSE),IF(INDEX(Команды!$A$2:$AN$7500,MATCH(BC$3,Команды!$A$2:$A$7500,0),$E99+2)=Команды!$AJ$5,TRUE,FALSE),IF(INDEX(Команды!$A$2:$AN$7500,MATCH(BC$3,Команды!$A$2:$A$7500,0),$E99+2)=Команды!$AJ$6,TRUE,FALSE),IF(INDEX(Команды!$A$2:$AN$7500,MATCH(BC$3,Команды!$A$2:$A$7500,0),$E99+2)=Команды!$AJ$7,TRUE,FALSE),IF(INDEX(Команды!$A$2:$AN$7500,MATCH(BC$3,Команды!$A$2:$A$7500,0),$E99+2)=Команды!$AJ$8,TRUE,FALSE),IF(INDEX(Команды!$A$2:$AN$7500,MATCH(BC$3,Команды!$A$2:$A$7500,0),$E99+2)=Команды!$AJ$9,TRUE,FALSE),IF(INDEX(Команды!$A$2:$AN$7500,MATCH(BC$3,Команды!$A$2:$A$7500,0),$E99+2)=Команды!$AJ$10,TRUE,FALSE),IF(INDEX(Команды!$A$2:$AN$7500,MATCH(BC$3,Команды!$A$2:$A$7500,0),$E99+2)=Команды!$AJ$11,TRUE,FALSE),IF(INDEX(Команды!$A$2:$AN$7500,MATCH(BC$3,Команды!$A$2:$A$7500,0),$E99+2)=Команды!$AJ$12,TRUE,FALSE),IF(INDEX(Команды!$A$2:$AN$7500,MATCH(BC$3,Команды!$A$2:$A$7500,0),$E99+2)=Команды!$AJ$13,TRUE,FALSE),IF(INDEX(Команды!$A$2:$AN$7500,MATCH(BC$3,Команды!$A$2:$A$7500,0),$E99+2)=Команды!$AJ$14,TRUE,FALSE),IF(INDEX(Команды!$A$2:$AN$7500,MATCH(BC$3,Команды!$A$2:$A$7500,0),$E99+2)=Команды!$AJ$15,TRUE,FALSE),IF(INDEX(Команды!$A$2:$AN$7500,MATCH(BC$3,Команды!$A$2:$A$7500,0),$E99+2)=Команды!$AJ$16,TRUE,FALSE),,IF(INDEX(Команды!$A$2:$AN$7500,MATCH(BC$3,Команды!$A$2:$A$7500,0),$E99+2)=Команды!$AJ$17,TRUE,FALSE),,IF(INDEX(Команды!$A$2:$AN$7500,MATCH(BC$3,Команды!$A$2:$A$7500,0),$E99+2)=Команды!$AJ$18,TRUE,FALSE),,IF(INDEX(Команды!$A$2:$AN$7500,MATCH(BC$3,Команды!$A$2:$A$7500,0),$E99+2)=Команды!$AJ$19,TRUE,FALSE)),INDEX(Команды!$AJ$2:$AK$19,MATCH(INDEX(Команды!$A$2:$AN$7500,MATCH(BC$3,Команды!$A$2:$A$7500,0),$E99+2),Команды!$AJ$2:$AJ$19,0),2),0)</f>
        <v>0</v>
      </c>
      <c r="BD99" s="175">
        <f>IF(OR(IF(INDEX(Команды!$A$2:$AN$7500,MATCH(BC$3,Команды!$A$2:$A$7500,0),$E99+2)=Команды!$AJ$2,TRUE,FALSE),IF(INDEX(Команды!$A$2:$AN$7500,MATCH(BC$3,Команды!$A$2:$A$7500,0),$E99+2)=Команды!$AJ$3,TRUE,FALSE),IF(INDEX(Команды!$A$2:$AN$7500,MATCH(BC$3,Команды!$A$2:$A$7500,0),$E99+2)=Команды!$AJ$4,TRUE,FALSE),IF(INDEX(Команды!$A$2:$AN$7500,MATCH(BC$3,Команды!$A$2:$A$7500,0),$E99+2)=Команды!$AJ$5,TRUE,FALSE),IF(INDEX(Команды!$A$2:$AN$7500,MATCH(BC$3,Команды!$A$2:$A$7500,0),$E99+2)=Команды!$AJ$6,TRUE,FALSE),IF(INDEX(Команды!$A$2:$AN$7500,MATCH(BC$3,Команды!$A$2:$A$7500,0),$E99+2)=Команды!$AJ$7,TRUE,FALSE),IF(INDEX(Команды!$A$2:$AN$7500,MATCH(BC$3,Команды!$A$2:$A$7500,0),$E99+2)=Команды!$AJ$8,TRUE,FALSE),IF(INDEX(Команды!$A$2:$AN$7500,MATCH(BC$3,Команды!$A$2:$A$7500,0),$E99+2)=Команды!$AJ$9,TRUE,FALSE),IF(INDEX(Команды!$A$2:$AN$7500,MATCH(BC$3,Команды!$A$2:$A$7500,0),$E99+2)=Команды!$AJ$10,TRUE,FALSE),IF(INDEX(Команды!$A$2:$AN$7500,MATCH(BC$3,Команды!$A$2:$A$7500,0),$E99+2)=Команды!$AJ$11,TRUE,FALSE),IF(INDEX(Команды!$A$2:$AN$7500,MATCH(BC$3,Команды!$A$2:$A$7500,0),$E99+2)=Команды!$AJ$12,TRUE,FALSE),IF(INDEX(Команды!$A$2:$AN$7500,MATCH(BC$3,Команды!$A$2:$A$7500,0),$E99+2)=Команды!$AJ$13,TRUE,FALSE),IF(INDEX(Команды!$A$2:$AN$7500,MATCH(BC$3,Команды!$A$2:$A$7500,0),$E99+2)=Команды!$AJ$14,TRUE,FALSE),IF(INDEX(Команды!$A$2:$AN$7500,MATCH(BC$3,Команды!$A$2:$A$7500,0),$E99+2)=Команды!$AJ$15,TRUE,FALSE),IF(INDEX(Команды!$A$2:$AN$7500,MATCH(BC$3,Команды!$A$2:$A$7500,0),$E99+2)=Команды!$AJ$16,TRUE,FALSE),IF(INDEX(Команды!$A$2:$AN$7500,MATCH(BC$3,Команды!$A$2:$A$7500,0),$E99+2)=Команды!$AJ$17,TRUE,FALSE),IF(INDEX(Команды!$A$2:$AN$7500,MATCH(BC$3,Команды!$A$2:$A$7500,0),$E99+2)=Команды!$AJ$18,TRUE,FALSE),IF(INDEX(Команды!$A$2:$AN$7500,MATCH(BC$3,Команды!$A$2:$A$7500,0),$E99+2)=Команды!$AJ$19,TRUE,FALSE)),INDEX(Команды!$AJ$2:$AL$19,MATCH(INDEX(Команды!$A$2:$AN$7500,MATCH(BC$3,Команды!$A$2:$A$7500,0),$E99+2),Команды!$AJ$2:$AJ$19,0),3),0)</f>
        <v>0</v>
      </c>
      <c r="BE99" s="342"/>
      <c r="BF99" s="174">
        <f>IF(OR(IF(INDEX(Команды!$A$2:$AN$7500,MATCH(BF$3,Команды!$A$2:$A$7500,0),$E99+2)=Команды!$AJ$2,TRUE,FALSE),IF(INDEX(Команды!$A$2:$AN$7500,MATCH(BF$3,Команды!$A$2:$A$7500,0),$E99+2)=Команды!$AJ$3,TRUE,FALSE),IF(INDEX(Команды!$A$2:$AN$7500,MATCH(BF$3,Команды!$A$2:$A$7500,0),$E99+2)=Команды!$AJ$4,TRUE,FALSE),IF(INDEX(Команды!$A$2:$AN$7500,MATCH(BF$3,Команды!$A$2:$A$7500,0),$E99+2)=Команды!$AJ$5,TRUE,FALSE),IF(INDEX(Команды!$A$2:$AN$7500,MATCH(BF$3,Команды!$A$2:$A$7500,0),$E99+2)=Команды!$AJ$6,TRUE,FALSE),IF(INDEX(Команды!$A$2:$AN$7500,MATCH(BF$3,Команды!$A$2:$A$7500,0),$E99+2)=Команды!$AJ$7,TRUE,FALSE),IF(INDEX(Команды!$A$2:$AN$7500,MATCH(BF$3,Команды!$A$2:$A$7500,0),$E99+2)=Команды!$AJ$8,TRUE,FALSE),IF(INDEX(Команды!$A$2:$AN$7500,MATCH(BF$3,Команды!$A$2:$A$7500,0),$E99+2)=Команды!$AJ$9,TRUE,FALSE),IF(INDEX(Команды!$A$2:$AN$7500,MATCH(BF$3,Команды!$A$2:$A$7500,0),$E99+2)=Команды!$AJ$10,TRUE,FALSE),IF(INDEX(Команды!$A$2:$AN$7500,MATCH(BF$3,Команды!$A$2:$A$7500,0),$E99+2)=Команды!$AJ$11,TRUE,FALSE),IF(INDEX(Команды!$A$2:$AN$7500,MATCH(BF$3,Команды!$A$2:$A$7500,0),$E99+2)=Команды!$AJ$12,TRUE,FALSE),IF(INDEX(Команды!$A$2:$AN$7500,MATCH(BF$3,Команды!$A$2:$A$7500,0),$E99+2)=Команды!$AJ$13,TRUE,FALSE),IF(INDEX(Команды!$A$2:$AN$7500,MATCH(BF$3,Команды!$A$2:$A$7500,0),$E99+2)=Команды!$AJ$14,TRUE,FALSE),IF(INDEX(Команды!$A$2:$AN$7500,MATCH(BF$3,Команды!$A$2:$A$7500,0),$E99+2)=Команды!$AJ$15,TRUE,FALSE),IF(INDEX(Команды!$A$2:$AN$7500,MATCH(BF$3,Команды!$A$2:$A$7500,0),$E99+2)=Команды!$AJ$16,TRUE,FALSE),,IF(INDEX(Команды!$A$2:$AN$7500,MATCH(BF$3,Команды!$A$2:$A$7500,0),$E99+2)=Команды!$AJ$17,TRUE,FALSE),,IF(INDEX(Команды!$A$2:$AN$7500,MATCH(BF$3,Команды!$A$2:$A$7500,0),$E99+2)=Команды!$AJ$18,TRUE,FALSE),,IF(INDEX(Команды!$A$2:$AN$7500,MATCH(BF$3,Команды!$A$2:$A$7500,0),$E99+2)=Команды!$AJ$19,TRUE,FALSE)),INDEX(Команды!$AJ$2:$AK$19,MATCH(INDEX(Команды!$A$2:$AN$7500,MATCH(BF$3,Команды!$A$2:$A$7500,0),$E99+2),Команды!$AJ$2:$AJ$19,0),2),0)</f>
        <v>0</v>
      </c>
      <c r="BG99" s="175">
        <f>IF(OR(IF(INDEX(Команды!$A$2:$AN$7500,MATCH(BF$3,Команды!$A$2:$A$7500,0),$E99+2)=Команды!$AJ$2,TRUE,FALSE),IF(INDEX(Команды!$A$2:$AN$7500,MATCH(BF$3,Команды!$A$2:$A$7500,0),$E99+2)=Команды!$AJ$3,TRUE,FALSE),IF(INDEX(Команды!$A$2:$AN$7500,MATCH(BF$3,Команды!$A$2:$A$7500,0),$E99+2)=Команды!$AJ$4,TRUE,FALSE),IF(INDEX(Команды!$A$2:$AN$7500,MATCH(BF$3,Команды!$A$2:$A$7500,0),$E99+2)=Команды!$AJ$5,TRUE,FALSE),IF(INDEX(Команды!$A$2:$AN$7500,MATCH(BF$3,Команды!$A$2:$A$7500,0),$E99+2)=Команды!$AJ$6,TRUE,FALSE),IF(INDEX(Команды!$A$2:$AN$7500,MATCH(BF$3,Команды!$A$2:$A$7500,0),$E99+2)=Команды!$AJ$7,TRUE,FALSE),IF(INDEX(Команды!$A$2:$AN$7500,MATCH(BF$3,Команды!$A$2:$A$7500,0),$E99+2)=Команды!$AJ$8,TRUE,FALSE),IF(INDEX(Команды!$A$2:$AN$7500,MATCH(BF$3,Команды!$A$2:$A$7500,0),$E99+2)=Команды!$AJ$9,TRUE,FALSE),IF(INDEX(Команды!$A$2:$AN$7500,MATCH(BF$3,Команды!$A$2:$A$7500,0),$E99+2)=Команды!$AJ$10,TRUE,FALSE),IF(INDEX(Команды!$A$2:$AN$7500,MATCH(BF$3,Команды!$A$2:$A$7500,0),$E99+2)=Команды!$AJ$11,TRUE,FALSE),IF(INDEX(Команды!$A$2:$AN$7500,MATCH(BF$3,Команды!$A$2:$A$7500,0),$E99+2)=Команды!$AJ$12,TRUE,FALSE),IF(INDEX(Команды!$A$2:$AN$7500,MATCH(BF$3,Команды!$A$2:$A$7500,0),$E99+2)=Команды!$AJ$13,TRUE,FALSE),IF(INDEX(Команды!$A$2:$AN$7500,MATCH(BF$3,Команды!$A$2:$A$7500,0),$E99+2)=Команды!$AJ$14,TRUE,FALSE),IF(INDEX(Команды!$A$2:$AN$7500,MATCH(BF$3,Команды!$A$2:$A$7500,0),$E99+2)=Команды!$AJ$15,TRUE,FALSE),IF(INDEX(Команды!$A$2:$AN$7500,MATCH(BF$3,Команды!$A$2:$A$7500,0),$E99+2)=Команды!$AJ$16,TRUE,FALSE),IF(INDEX(Команды!$A$2:$AN$7500,MATCH(BF$3,Команды!$A$2:$A$7500,0),$E99+2)=Команды!$AJ$17,TRUE,FALSE),IF(INDEX(Команды!$A$2:$AN$7500,MATCH(BF$3,Команды!$A$2:$A$7500,0),$E99+2)=Команды!$AJ$18,TRUE,FALSE),IF(INDEX(Команды!$A$2:$AN$7500,MATCH(BF$3,Команды!$A$2:$A$7500,0),$E99+2)=Команды!$AJ$19,TRUE,FALSE)),INDEX(Команды!$AJ$2:$AL$19,MATCH(INDEX(Команды!$A$2:$AN$7500,MATCH(BF$3,Команды!$A$2:$A$7500,0),$E99+2),Команды!$AJ$2:$AJ$19,0),3),0)</f>
        <v>0</v>
      </c>
      <c r="BH99" s="342"/>
      <c r="BI99" s="174">
        <f>IF(OR(IF(INDEX(Команды!$A$2:$AN$7500,MATCH(BI$3,Команды!$A$2:$A$7500,0),$E99+2)=Команды!$AJ$2,TRUE,FALSE),IF(INDEX(Команды!$A$2:$AN$7500,MATCH(BI$3,Команды!$A$2:$A$7500,0),$E99+2)=Команды!$AJ$3,TRUE,FALSE),IF(INDEX(Команды!$A$2:$AN$7500,MATCH(BI$3,Команды!$A$2:$A$7500,0),$E99+2)=Команды!$AJ$4,TRUE,FALSE),IF(INDEX(Команды!$A$2:$AN$7500,MATCH(BI$3,Команды!$A$2:$A$7500,0),$E99+2)=Команды!$AJ$5,TRUE,FALSE),IF(INDEX(Команды!$A$2:$AN$7500,MATCH(BI$3,Команды!$A$2:$A$7500,0),$E99+2)=Команды!$AJ$6,TRUE,FALSE),IF(INDEX(Команды!$A$2:$AN$7500,MATCH(BI$3,Команды!$A$2:$A$7500,0),$E99+2)=Команды!$AJ$7,TRUE,FALSE),IF(INDEX(Команды!$A$2:$AN$7500,MATCH(BI$3,Команды!$A$2:$A$7500,0),$E99+2)=Команды!$AJ$8,TRUE,FALSE),IF(INDEX(Команды!$A$2:$AN$7500,MATCH(BI$3,Команды!$A$2:$A$7500,0),$E99+2)=Команды!$AJ$9,TRUE,FALSE),IF(INDEX(Команды!$A$2:$AN$7500,MATCH(BI$3,Команды!$A$2:$A$7500,0),$E99+2)=Команды!$AJ$10,TRUE,FALSE),IF(INDEX(Команды!$A$2:$AN$7500,MATCH(BI$3,Команды!$A$2:$A$7500,0),$E99+2)=Команды!$AJ$11,TRUE,FALSE),IF(INDEX(Команды!$A$2:$AN$7500,MATCH(BI$3,Команды!$A$2:$A$7500,0),$E99+2)=Команды!$AJ$12,TRUE,FALSE),IF(INDEX(Команды!$A$2:$AN$7500,MATCH(BI$3,Команды!$A$2:$A$7500,0),$E99+2)=Команды!$AJ$13,TRUE,FALSE),IF(INDEX(Команды!$A$2:$AN$7500,MATCH(BI$3,Команды!$A$2:$A$7500,0),$E99+2)=Команды!$AJ$14,TRUE,FALSE),IF(INDEX(Команды!$A$2:$AN$7500,MATCH(BI$3,Команды!$A$2:$A$7500,0),$E99+2)=Команды!$AJ$15,TRUE,FALSE),IF(INDEX(Команды!$A$2:$AN$7500,MATCH(BI$3,Команды!$A$2:$A$7500,0),$E99+2)=Команды!$AJ$16,TRUE,FALSE),,IF(INDEX(Команды!$A$2:$AN$7500,MATCH(BI$3,Команды!$A$2:$A$7500,0),$E99+2)=Команды!$AJ$17,TRUE,FALSE),,IF(INDEX(Команды!$A$2:$AN$7500,MATCH(BI$3,Команды!$A$2:$A$7500,0),$E99+2)=Команды!$AJ$18,TRUE,FALSE),,IF(INDEX(Команды!$A$2:$AN$7500,MATCH(BI$3,Команды!$A$2:$A$7500,0),$E99+2)=Команды!$AJ$19,TRUE,FALSE)),INDEX(Команды!$AJ$2:$AK$19,MATCH(INDEX(Команды!$A$2:$AN$7500,MATCH(BI$3,Команды!$A$2:$A$7500,0),$E99+2),Команды!$AJ$2:$AJ$19,0),2),0)</f>
        <v>0</v>
      </c>
      <c r="BJ99" s="175">
        <f>IF(OR(IF(INDEX(Команды!$A$2:$AN$7500,MATCH(BI$3,Команды!$A$2:$A$7500,0),$E99+2)=Команды!$AJ$2,TRUE,FALSE),IF(INDEX(Команды!$A$2:$AN$7500,MATCH(BI$3,Команды!$A$2:$A$7500,0),$E99+2)=Команды!$AJ$3,TRUE,FALSE),IF(INDEX(Команды!$A$2:$AN$7500,MATCH(BI$3,Команды!$A$2:$A$7500,0),$E99+2)=Команды!$AJ$4,TRUE,FALSE),IF(INDEX(Команды!$A$2:$AN$7500,MATCH(BI$3,Команды!$A$2:$A$7500,0),$E99+2)=Команды!$AJ$5,TRUE,FALSE),IF(INDEX(Команды!$A$2:$AN$7500,MATCH(BI$3,Команды!$A$2:$A$7500,0),$E99+2)=Команды!$AJ$6,TRUE,FALSE),IF(INDEX(Команды!$A$2:$AN$7500,MATCH(BI$3,Команды!$A$2:$A$7500,0),$E99+2)=Команды!$AJ$7,TRUE,FALSE),IF(INDEX(Команды!$A$2:$AN$7500,MATCH(BI$3,Команды!$A$2:$A$7500,0),$E99+2)=Команды!$AJ$8,TRUE,FALSE),IF(INDEX(Команды!$A$2:$AN$7500,MATCH(BI$3,Команды!$A$2:$A$7500,0),$E99+2)=Команды!$AJ$9,TRUE,FALSE),IF(INDEX(Команды!$A$2:$AN$7500,MATCH(BI$3,Команды!$A$2:$A$7500,0),$E99+2)=Команды!$AJ$10,TRUE,FALSE),IF(INDEX(Команды!$A$2:$AN$7500,MATCH(BI$3,Команды!$A$2:$A$7500,0),$E99+2)=Команды!$AJ$11,TRUE,FALSE),IF(INDEX(Команды!$A$2:$AN$7500,MATCH(BI$3,Команды!$A$2:$A$7500,0),$E99+2)=Команды!$AJ$12,TRUE,FALSE),IF(INDEX(Команды!$A$2:$AN$7500,MATCH(BI$3,Команды!$A$2:$A$7500,0),$E99+2)=Команды!$AJ$13,TRUE,FALSE),IF(INDEX(Команды!$A$2:$AN$7500,MATCH(BI$3,Команды!$A$2:$A$7500,0),$E99+2)=Команды!$AJ$14,TRUE,FALSE),IF(INDEX(Команды!$A$2:$AN$7500,MATCH(BI$3,Команды!$A$2:$A$7500,0),$E99+2)=Команды!$AJ$15,TRUE,FALSE),IF(INDEX(Команды!$A$2:$AN$7500,MATCH(BI$3,Команды!$A$2:$A$7500,0),$E99+2)=Команды!$AJ$16,TRUE,FALSE),IF(INDEX(Команды!$A$2:$AN$7500,MATCH(BI$3,Команды!$A$2:$A$7500,0),$E99+2)=Команды!$AJ$17,TRUE,FALSE),IF(INDEX(Команды!$A$2:$AN$7500,MATCH(BI$3,Команды!$A$2:$A$7500,0),$E99+2)=Команды!$AJ$18,TRUE,FALSE),IF(INDEX(Команды!$A$2:$AN$7500,MATCH(BI$3,Команды!$A$2:$A$7500,0),$E99+2)=Команды!$AJ$19,TRUE,FALSE)),INDEX(Команды!$AJ$2:$AL$19,MATCH(INDEX(Команды!$A$2:$AN$7500,MATCH(BI$3,Команды!$A$2:$A$7500,0),$E99+2),Команды!$AJ$2:$AJ$19,0),3),0)</f>
        <v>0</v>
      </c>
      <c r="BK99" s="342"/>
      <c r="BL99" s="174">
        <f>IF(OR(IF(INDEX(Команды!$A$2:$AN$7500,MATCH(BL$3,Команды!$A$2:$A$7500,0),$E99+2)=Команды!$AJ$2,TRUE,FALSE),IF(INDEX(Команды!$A$2:$AN$7500,MATCH(BL$3,Команды!$A$2:$A$7500,0),$E99+2)=Команды!$AJ$3,TRUE,FALSE),IF(INDEX(Команды!$A$2:$AN$7500,MATCH(BL$3,Команды!$A$2:$A$7500,0),$E99+2)=Команды!$AJ$4,TRUE,FALSE),IF(INDEX(Команды!$A$2:$AN$7500,MATCH(BL$3,Команды!$A$2:$A$7500,0),$E99+2)=Команды!$AJ$5,TRUE,FALSE),IF(INDEX(Команды!$A$2:$AN$7500,MATCH(BL$3,Команды!$A$2:$A$7500,0),$E99+2)=Команды!$AJ$6,TRUE,FALSE),IF(INDEX(Команды!$A$2:$AN$7500,MATCH(BL$3,Команды!$A$2:$A$7500,0),$E99+2)=Команды!$AJ$7,TRUE,FALSE),IF(INDEX(Команды!$A$2:$AN$7500,MATCH(BL$3,Команды!$A$2:$A$7500,0),$E99+2)=Команды!$AJ$8,TRUE,FALSE),IF(INDEX(Команды!$A$2:$AN$7500,MATCH(BL$3,Команды!$A$2:$A$7500,0),$E99+2)=Команды!$AJ$9,TRUE,FALSE),IF(INDEX(Команды!$A$2:$AN$7500,MATCH(BL$3,Команды!$A$2:$A$7500,0),$E99+2)=Команды!$AJ$10,TRUE,FALSE),IF(INDEX(Команды!$A$2:$AN$7500,MATCH(BL$3,Команды!$A$2:$A$7500,0),$E99+2)=Команды!$AJ$11,TRUE,FALSE),IF(INDEX(Команды!$A$2:$AN$7500,MATCH(BL$3,Команды!$A$2:$A$7500,0),$E99+2)=Команды!$AJ$12,TRUE,FALSE),IF(INDEX(Команды!$A$2:$AN$7500,MATCH(BL$3,Команды!$A$2:$A$7500,0),$E99+2)=Команды!$AJ$13,TRUE,FALSE),IF(INDEX(Команды!$A$2:$AN$7500,MATCH(BL$3,Команды!$A$2:$A$7500,0),$E99+2)=Команды!$AJ$14,TRUE,FALSE),IF(INDEX(Команды!$A$2:$AN$7500,MATCH(BL$3,Команды!$A$2:$A$7500,0),$E99+2)=Команды!$AJ$15,TRUE,FALSE),IF(INDEX(Команды!$A$2:$AN$7500,MATCH(BL$3,Команды!$A$2:$A$7500,0),$E99+2)=Команды!$AJ$16,TRUE,FALSE),,IF(INDEX(Команды!$A$2:$AN$7500,MATCH(BL$3,Команды!$A$2:$A$7500,0),$E99+2)=Команды!$AJ$17,TRUE,FALSE),,IF(INDEX(Команды!$A$2:$AN$7500,MATCH(BL$3,Команды!$A$2:$A$7500,0),$E99+2)=Команды!$AJ$18,TRUE,FALSE),,IF(INDEX(Команды!$A$2:$AN$7500,MATCH(BL$3,Команды!$A$2:$A$7500,0),$E99+2)=Команды!$AJ$19,TRUE,FALSE)),INDEX(Команды!$AJ$2:$AK$19,MATCH(INDEX(Команды!$A$2:$AN$7500,MATCH(BL$3,Команды!$A$2:$A$7500,0),$E99+2),Команды!$AJ$2:$AJ$19,0),2),0)</f>
        <v>0</v>
      </c>
      <c r="BM99" s="175">
        <f>IF(OR(IF(INDEX(Команды!$A$2:$AN$7500,MATCH(BL$3,Команды!$A$2:$A$7500,0),$E99+2)=Команды!$AJ$2,TRUE,FALSE),IF(INDEX(Команды!$A$2:$AN$7500,MATCH(BL$3,Команды!$A$2:$A$7500,0),$E99+2)=Команды!$AJ$3,TRUE,FALSE),IF(INDEX(Команды!$A$2:$AN$7500,MATCH(BL$3,Команды!$A$2:$A$7500,0),$E99+2)=Команды!$AJ$4,TRUE,FALSE),IF(INDEX(Команды!$A$2:$AN$7500,MATCH(BL$3,Команды!$A$2:$A$7500,0),$E99+2)=Команды!$AJ$5,TRUE,FALSE),IF(INDEX(Команды!$A$2:$AN$7500,MATCH(BL$3,Команды!$A$2:$A$7500,0),$E99+2)=Команды!$AJ$6,TRUE,FALSE),IF(INDEX(Команды!$A$2:$AN$7500,MATCH(BL$3,Команды!$A$2:$A$7500,0),$E99+2)=Команды!$AJ$7,TRUE,FALSE),IF(INDEX(Команды!$A$2:$AN$7500,MATCH(BL$3,Команды!$A$2:$A$7500,0),$E99+2)=Команды!$AJ$8,TRUE,FALSE),IF(INDEX(Команды!$A$2:$AN$7500,MATCH(BL$3,Команды!$A$2:$A$7500,0),$E99+2)=Команды!$AJ$9,TRUE,FALSE),IF(INDEX(Команды!$A$2:$AN$7500,MATCH(BL$3,Команды!$A$2:$A$7500,0),$E99+2)=Команды!$AJ$10,TRUE,FALSE),IF(INDEX(Команды!$A$2:$AN$7500,MATCH(BL$3,Команды!$A$2:$A$7500,0),$E99+2)=Команды!$AJ$11,TRUE,FALSE),IF(INDEX(Команды!$A$2:$AN$7500,MATCH(BL$3,Команды!$A$2:$A$7500,0),$E99+2)=Команды!$AJ$12,TRUE,FALSE),IF(INDEX(Команды!$A$2:$AN$7500,MATCH(BL$3,Команды!$A$2:$A$7500,0),$E99+2)=Команды!$AJ$13,TRUE,FALSE),IF(INDEX(Команды!$A$2:$AN$7500,MATCH(BL$3,Команды!$A$2:$A$7500,0),$E99+2)=Команды!$AJ$14,TRUE,FALSE),IF(INDEX(Команды!$A$2:$AN$7500,MATCH(BL$3,Команды!$A$2:$A$7500,0),$E99+2)=Команды!$AJ$15,TRUE,FALSE),IF(INDEX(Команды!$A$2:$AN$7500,MATCH(BL$3,Команды!$A$2:$A$7500,0),$E99+2)=Команды!$AJ$16,TRUE,FALSE),IF(INDEX(Команды!$A$2:$AN$7500,MATCH(BL$3,Команды!$A$2:$A$7500,0),$E99+2)=Команды!$AJ$17,TRUE,FALSE),IF(INDEX(Команды!$A$2:$AN$7500,MATCH(BL$3,Команды!$A$2:$A$7500,0),$E99+2)=Команды!$AJ$18,TRUE,FALSE),IF(INDEX(Команды!$A$2:$AN$7500,MATCH(BL$3,Команды!$A$2:$A$7500,0),$E99+2)=Команды!$AJ$19,TRUE,FALSE)),INDEX(Команды!$AJ$2:$AL$19,MATCH(INDEX(Команды!$A$2:$AN$7500,MATCH(BL$3,Команды!$A$2:$A$7500,0),$E99+2),Команды!$AJ$2:$AJ$19,0),3),0)</f>
        <v>0</v>
      </c>
      <c r="BN99" s="342"/>
      <c r="BO99" s="174">
        <f>IF(OR(IF(INDEX(Команды!$A$2:$AN$7500,MATCH(BO$3,Команды!$A$2:$A$7500,0),$E99+2)=Команды!$AJ$2,TRUE,FALSE),IF(INDEX(Команды!$A$2:$AN$7500,MATCH(BO$3,Команды!$A$2:$A$7500,0),$E99+2)=Команды!$AJ$3,TRUE,FALSE),IF(INDEX(Команды!$A$2:$AN$7500,MATCH(BO$3,Команды!$A$2:$A$7500,0),$E99+2)=Команды!$AJ$4,TRUE,FALSE),IF(INDEX(Команды!$A$2:$AN$7500,MATCH(BO$3,Команды!$A$2:$A$7500,0),$E99+2)=Команды!$AJ$5,TRUE,FALSE),IF(INDEX(Команды!$A$2:$AN$7500,MATCH(BO$3,Команды!$A$2:$A$7500,0),$E99+2)=Команды!$AJ$6,TRUE,FALSE),IF(INDEX(Команды!$A$2:$AN$7500,MATCH(BO$3,Команды!$A$2:$A$7500,0),$E99+2)=Команды!$AJ$7,TRUE,FALSE),IF(INDEX(Команды!$A$2:$AN$7500,MATCH(BO$3,Команды!$A$2:$A$7500,0),$E99+2)=Команды!$AJ$8,TRUE,FALSE),IF(INDEX(Команды!$A$2:$AN$7500,MATCH(BO$3,Команды!$A$2:$A$7500,0),$E99+2)=Команды!$AJ$9,TRUE,FALSE),IF(INDEX(Команды!$A$2:$AN$7500,MATCH(BO$3,Команды!$A$2:$A$7500,0),$E99+2)=Команды!$AJ$10,TRUE,FALSE),IF(INDEX(Команды!$A$2:$AN$7500,MATCH(BO$3,Команды!$A$2:$A$7500,0),$E99+2)=Команды!$AJ$11,TRUE,FALSE),IF(INDEX(Команды!$A$2:$AN$7500,MATCH(BO$3,Команды!$A$2:$A$7500,0),$E99+2)=Команды!$AJ$12,TRUE,FALSE),IF(INDEX(Команды!$A$2:$AN$7500,MATCH(BO$3,Команды!$A$2:$A$7500,0),$E99+2)=Команды!$AJ$13,TRUE,FALSE),IF(INDEX(Команды!$A$2:$AN$7500,MATCH(BO$3,Команды!$A$2:$A$7500,0),$E99+2)=Команды!$AJ$14,TRUE,FALSE),IF(INDEX(Команды!$A$2:$AN$7500,MATCH(BO$3,Команды!$A$2:$A$7500,0),$E99+2)=Команды!$AJ$15,TRUE,FALSE),IF(INDEX(Команды!$A$2:$AN$7500,MATCH(BO$3,Команды!$A$2:$A$7500,0),$E99+2)=Команды!$AJ$16,TRUE,FALSE),,IF(INDEX(Команды!$A$2:$AN$7500,MATCH(BO$3,Команды!$A$2:$A$7500,0),$E99+2)=Команды!$AJ$17,TRUE,FALSE),,IF(INDEX(Команды!$A$2:$AN$7500,MATCH(BO$3,Команды!$A$2:$A$7500,0),$E99+2)=Команды!$AJ$18,TRUE,FALSE),,IF(INDEX(Команды!$A$2:$AN$7500,MATCH(BO$3,Команды!$A$2:$A$7500,0),$E99+2)=Команды!$AJ$19,TRUE,FALSE)),INDEX(Команды!$AJ$2:$AK$19,MATCH(INDEX(Команды!$A$2:$AN$7500,MATCH(BO$3,Команды!$A$2:$A$7500,0),$E99+2),Команды!$AJ$2:$AJ$19,0),2),0)</f>
        <v>0</v>
      </c>
      <c r="BP99" s="175">
        <f>IF(OR(IF(INDEX(Команды!$A$2:$AN$7500,MATCH(BO$3,Команды!$A$2:$A$7500,0),$E99+2)=Команды!$AJ$2,TRUE,FALSE),IF(INDEX(Команды!$A$2:$AN$7500,MATCH(BO$3,Команды!$A$2:$A$7500,0),$E99+2)=Команды!$AJ$3,TRUE,FALSE),IF(INDEX(Команды!$A$2:$AN$7500,MATCH(BO$3,Команды!$A$2:$A$7500,0),$E99+2)=Команды!$AJ$4,TRUE,FALSE),IF(INDEX(Команды!$A$2:$AN$7500,MATCH(BO$3,Команды!$A$2:$A$7500,0),$E99+2)=Команды!$AJ$5,TRUE,FALSE),IF(INDEX(Команды!$A$2:$AN$7500,MATCH(BO$3,Команды!$A$2:$A$7500,0),$E99+2)=Команды!$AJ$6,TRUE,FALSE),IF(INDEX(Команды!$A$2:$AN$7500,MATCH(BO$3,Команды!$A$2:$A$7500,0),$E99+2)=Команды!$AJ$7,TRUE,FALSE),IF(INDEX(Команды!$A$2:$AN$7500,MATCH(BO$3,Команды!$A$2:$A$7500,0),$E99+2)=Команды!$AJ$8,TRUE,FALSE),IF(INDEX(Команды!$A$2:$AN$7500,MATCH(BO$3,Команды!$A$2:$A$7500,0),$E99+2)=Команды!$AJ$9,TRUE,FALSE),IF(INDEX(Команды!$A$2:$AN$7500,MATCH(BO$3,Команды!$A$2:$A$7500,0),$E99+2)=Команды!$AJ$10,TRUE,FALSE),IF(INDEX(Команды!$A$2:$AN$7500,MATCH(BO$3,Команды!$A$2:$A$7500,0),$E99+2)=Команды!$AJ$11,TRUE,FALSE),IF(INDEX(Команды!$A$2:$AN$7500,MATCH(BO$3,Команды!$A$2:$A$7500,0),$E99+2)=Команды!$AJ$12,TRUE,FALSE),IF(INDEX(Команды!$A$2:$AN$7500,MATCH(BO$3,Команды!$A$2:$A$7500,0),$E99+2)=Команды!$AJ$13,TRUE,FALSE),IF(INDEX(Команды!$A$2:$AN$7500,MATCH(BO$3,Команды!$A$2:$A$7500,0),$E99+2)=Команды!$AJ$14,TRUE,FALSE),IF(INDEX(Команды!$A$2:$AN$7500,MATCH(BO$3,Команды!$A$2:$A$7500,0),$E99+2)=Команды!$AJ$15,TRUE,FALSE),IF(INDEX(Команды!$A$2:$AN$7500,MATCH(BO$3,Команды!$A$2:$A$7500,0),$E99+2)=Команды!$AJ$16,TRUE,FALSE),IF(INDEX(Команды!$A$2:$AN$7500,MATCH(BO$3,Команды!$A$2:$A$7500,0),$E99+2)=Команды!$AJ$17,TRUE,FALSE),IF(INDEX(Команды!$A$2:$AN$7500,MATCH(BO$3,Команды!$A$2:$A$7500,0),$E99+2)=Команды!$AJ$18,TRUE,FALSE),IF(INDEX(Команды!$A$2:$AN$7500,MATCH(BO$3,Команды!$A$2:$A$7500,0),$E99+2)=Команды!$AJ$19,TRUE,FALSE)),INDEX(Команды!$AJ$2:$AL$19,MATCH(INDEX(Команды!$A$2:$AN$7500,MATCH(BO$3,Команды!$A$2:$A$7500,0),$E99+2),Команды!$AJ$2:$AJ$19,0),3),0)</f>
        <v>0</v>
      </c>
      <c r="BQ99" s="342"/>
      <c r="BR99" s="174">
        <f>IF(OR(IF(INDEX(Команды!$A$2:$AN$7500,MATCH(BR$3,Команды!$A$2:$A$7500,0),$E99+2)=Команды!$AJ$2,TRUE,FALSE),IF(INDEX(Команды!$A$2:$AN$7500,MATCH(BR$3,Команды!$A$2:$A$7500,0),$E99+2)=Команды!$AJ$3,TRUE,FALSE),IF(INDEX(Команды!$A$2:$AN$7500,MATCH(BR$3,Команды!$A$2:$A$7500,0),$E99+2)=Команды!$AJ$4,TRUE,FALSE),IF(INDEX(Команды!$A$2:$AN$7500,MATCH(BR$3,Команды!$A$2:$A$7500,0),$E99+2)=Команды!$AJ$5,TRUE,FALSE),IF(INDEX(Команды!$A$2:$AN$7500,MATCH(BR$3,Команды!$A$2:$A$7500,0),$E99+2)=Команды!$AJ$6,TRUE,FALSE),IF(INDEX(Команды!$A$2:$AN$7500,MATCH(BR$3,Команды!$A$2:$A$7500,0),$E99+2)=Команды!$AJ$7,TRUE,FALSE),IF(INDEX(Команды!$A$2:$AN$7500,MATCH(BR$3,Команды!$A$2:$A$7500,0),$E99+2)=Команды!$AJ$8,TRUE,FALSE),IF(INDEX(Команды!$A$2:$AN$7500,MATCH(BR$3,Команды!$A$2:$A$7500,0),$E99+2)=Команды!$AJ$9,TRUE,FALSE),IF(INDEX(Команды!$A$2:$AN$7500,MATCH(BR$3,Команды!$A$2:$A$7500,0),$E99+2)=Команды!$AJ$10,TRUE,FALSE),IF(INDEX(Команды!$A$2:$AN$7500,MATCH(BR$3,Команды!$A$2:$A$7500,0),$E99+2)=Команды!$AJ$11,TRUE,FALSE),IF(INDEX(Команды!$A$2:$AN$7500,MATCH(BR$3,Команды!$A$2:$A$7500,0),$E99+2)=Команды!$AJ$12,TRUE,FALSE),IF(INDEX(Команды!$A$2:$AN$7500,MATCH(BR$3,Команды!$A$2:$A$7500,0),$E99+2)=Команды!$AJ$13,TRUE,FALSE),IF(INDEX(Команды!$A$2:$AN$7500,MATCH(BR$3,Команды!$A$2:$A$7500,0),$E99+2)=Команды!$AJ$14,TRUE,FALSE),IF(INDEX(Команды!$A$2:$AN$7500,MATCH(BR$3,Команды!$A$2:$A$7500,0),$E99+2)=Команды!$AJ$15,TRUE,FALSE),IF(INDEX(Команды!$A$2:$AN$7500,MATCH(BR$3,Команды!$A$2:$A$7500,0),$E99+2)=Команды!$AJ$16,TRUE,FALSE),,IF(INDEX(Команды!$A$2:$AN$7500,MATCH(BR$3,Команды!$A$2:$A$7500,0),$E99+2)=Команды!$AJ$17,TRUE,FALSE),,IF(INDEX(Команды!$A$2:$AN$7500,MATCH(BR$3,Команды!$A$2:$A$7500,0),$E99+2)=Команды!$AJ$18,TRUE,FALSE),,IF(INDEX(Команды!$A$2:$AN$7500,MATCH(BR$3,Команды!$A$2:$A$7500,0),$E99+2)=Команды!$AJ$19,TRUE,FALSE)),INDEX(Команды!$AJ$2:$AK$19,MATCH(INDEX(Команды!$A$2:$AN$7500,MATCH(BR$3,Команды!$A$2:$A$7500,0),$E99+2),Команды!$AJ$2:$AJ$19,0),2),0)</f>
        <v>0</v>
      </c>
      <c r="BS99" s="175">
        <f>IF(OR(IF(INDEX(Команды!$A$2:$AN$7500,MATCH(BR$3,Команды!$A$2:$A$7500,0),$E99+2)=Команды!$AJ$2,TRUE,FALSE),IF(INDEX(Команды!$A$2:$AN$7500,MATCH(BR$3,Команды!$A$2:$A$7500,0),$E99+2)=Команды!$AJ$3,TRUE,FALSE),IF(INDEX(Команды!$A$2:$AN$7500,MATCH(BR$3,Команды!$A$2:$A$7500,0),$E99+2)=Команды!$AJ$4,TRUE,FALSE),IF(INDEX(Команды!$A$2:$AN$7500,MATCH(BR$3,Команды!$A$2:$A$7500,0),$E99+2)=Команды!$AJ$5,TRUE,FALSE),IF(INDEX(Команды!$A$2:$AN$7500,MATCH(BR$3,Команды!$A$2:$A$7500,0),$E99+2)=Команды!$AJ$6,TRUE,FALSE),IF(INDEX(Команды!$A$2:$AN$7500,MATCH(BR$3,Команды!$A$2:$A$7500,0),$E99+2)=Команды!$AJ$7,TRUE,FALSE),IF(INDEX(Команды!$A$2:$AN$7500,MATCH(BR$3,Команды!$A$2:$A$7500,0),$E99+2)=Команды!$AJ$8,TRUE,FALSE),IF(INDEX(Команды!$A$2:$AN$7500,MATCH(BR$3,Команды!$A$2:$A$7500,0),$E99+2)=Команды!$AJ$9,TRUE,FALSE),IF(INDEX(Команды!$A$2:$AN$7500,MATCH(BR$3,Команды!$A$2:$A$7500,0),$E99+2)=Команды!$AJ$10,TRUE,FALSE),IF(INDEX(Команды!$A$2:$AN$7500,MATCH(BR$3,Команды!$A$2:$A$7500,0),$E99+2)=Команды!$AJ$11,TRUE,FALSE),IF(INDEX(Команды!$A$2:$AN$7500,MATCH(BR$3,Команды!$A$2:$A$7500,0),$E99+2)=Команды!$AJ$12,TRUE,FALSE),IF(INDEX(Команды!$A$2:$AN$7500,MATCH(BR$3,Команды!$A$2:$A$7500,0),$E99+2)=Команды!$AJ$13,TRUE,FALSE),IF(INDEX(Команды!$A$2:$AN$7500,MATCH(BR$3,Команды!$A$2:$A$7500,0),$E99+2)=Команды!$AJ$14,TRUE,FALSE),IF(INDEX(Команды!$A$2:$AN$7500,MATCH(BR$3,Команды!$A$2:$A$7500,0),$E99+2)=Команды!$AJ$15,TRUE,FALSE),IF(INDEX(Команды!$A$2:$AN$7500,MATCH(BR$3,Команды!$A$2:$A$7500,0),$E99+2)=Команды!$AJ$16,TRUE,FALSE),IF(INDEX(Команды!$A$2:$AN$7500,MATCH(BR$3,Команды!$A$2:$A$7500,0),$E99+2)=Команды!$AJ$17,TRUE,FALSE),IF(INDEX(Команды!$A$2:$AN$7500,MATCH(BR$3,Команды!$A$2:$A$7500,0),$E99+2)=Команды!$AJ$18,TRUE,FALSE),IF(INDEX(Команды!$A$2:$AN$7500,MATCH(BR$3,Команды!$A$2:$A$7500,0),$E99+2)=Команды!$AJ$19,TRUE,FALSE)),INDEX(Команды!$AJ$2:$AL$19,MATCH(INDEX(Команды!$A$2:$AN$7500,MATCH(BR$3,Команды!$A$2:$A$7500,0),$E99+2),Команды!$AJ$2:$AJ$19,0),3),0)</f>
        <v>0</v>
      </c>
      <c r="BT99" s="342"/>
      <c r="BU99" s="174">
        <f>IF(OR(IF(INDEX(Команды!$A$2:$AN$7500,MATCH(BU$3,Команды!$A$2:$A$7500,0),$E99+2)=Команды!$AJ$2,TRUE,FALSE),IF(INDEX(Команды!$A$2:$AN$7500,MATCH(BU$3,Команды!$A$2:$A$7500,0),$E99+2)=Команды!$AJ$3,TRUE,FALSE),IF(INDEX(Команды!$A$2:$AN$7500,MATCH(BU$3,Команды!$A$2:$A$7500,0),$E99+2)=Команды!$AJ$4,TRUE,FALSE),IF(INDEX(Команды!$A$2:$AN$7500,MATCH(BU$3,Команды!$A$2:$A$7500,0),$E99+2)=Команды!$AJ$5,TRUE,FALSE),IF(INDEX(Команды!$A$2:$AN$7500,MATCH(BU$3,Команды!$A$2:$A$7500,0),$E99+2)=Команды!$AJ$6,TRUE,FALSE),IF(INDEX(Команды!$A$2:$AN$7500,MATCH(BU$3,Команды!$A$2:$A$7500,0),$E99+2)=Команды!$AJ$7,TRUE,FALSE),IF(INDEX(Команды!$A$2:$AN$7500,MATCH(BU$3,Команды!$A$2:$A$7500,0),$E99+2)=Команды!$AJ$8,TRUE,FALSE),IF(INDEX(Команды!$A$2:$AN$7500,MATCH(BU$3,Команды!$A$2:$A$7500,0),$E99+2)=Команды!$AJ$9,TRUE,FALSE),IF(INDEX(Команды!$A$2:$AN$7500,MATCH(BU$3,Команды!$A$2:$A$7500,0),$E99+2)=Команды!$AJ$10,TRUE,FALSE),IF(INDEX(Команды!$A$2:$AN$7500,MATCH(BU$3,Команды!$A$2:$A$7500,0),$E99+2)=Команды!$AJ$11,TRUE,FALSE),IF(INDEX(Команды!$A$2:$AN$7500,MATCH(BU$3,Команды!$A$2:$A$7500,0),$E99+2)=Команды!$AJ$12,TRUE,FALSE),IF(INDEX(Команды!$A$2:$AN$7500,MATCH(BU$3,Команды!$A$2:$A$7500,0),$E99+2)=Команды!$AJ$13,TRUE,FALSE),IF(INDEX(Команды!$A$2:$AN$7500,MATCH(BU$3,Команды!$A$2:$A$7500,0),$E99+2)=Команды!$AJ$14,TRUE,FALSE),IF(INDEX(Команды!$A$2:$AN$7500,MATCH(BU$3,Команды!$A$2:$A$7500,0),$E99+2)=Команды!$AJ$15,TRUE,FALSE),IF(INDEX(Команды!$A$2:$AN$7500,MATCH(BU$3,Команды!$A$2:$A$7500,0),$E99+2)=Команды!$AJ$16,TRUE,FALSE),,IF(INDEX(Команды!$A$2:$AN$7500,MATCH(BU$3,Команды!$A$2:$A$7500,0),$E99+2)=Команды!$AJ$17,TRUE,FALSE),,IF(INDEX(Команды!$A$2:$AN$7500,MATCH(BU$3,Команды!$A$2:$A$7500,0),$E99+2)=Команды!$AJ$18,TRUE,FALSE),,IF(INDEX(Команды!$A$2:$AN$7500,MATCH(BU$3,Команды!$A$2:$A$7500,0),$E99+2)=Команды!$AJ$19,TRUE,FALSE)),INDEX(Команды!$AJ$2:$AK$19,MATCH(INDEX(Команды!$A$2:$AN$7500,MATCH(BU$3,Команды!$A$2:$A$7500,0),$E99+2),Команды!$AJ$2:$AJ$19,0),2),0)</f>
        <v>0</v>
      </c>
      <c r="BV99" s="175">
        <f>IF(OR(IF(INDEX(Команды!$A$2:$AN$7500,MATCH(BU$3,Команды!$A$2:$A$7500,0),$E99+2)=Команды!$AJ$2,TRUE,FALSE),IF(INDEX(Команды!$A$2:$AN$7500,MATCH(BU$3,Команды!$A$2:$A$7500,0),$E99+2)=Команды!$AJ$3,TRUE,FALSE),IF(INDEX(Команды!$A$2:$AN$7500,MATCH(BU$3,Команды!$A$2:$A$7500,0),$E99+2)=Команды!$AJ$4,TRUE,FALSE),IF(INDEX(Команды!$A$2:$AN$7500,MATCH(BU$3,Команды!$A$2:$A$7500,0),$E99+2)=Команды!$AJ$5,TRUE,FALSE),IF(INDEX(Команды!$A$2:$AN$7500,MATCH(BU$3,Команды!$A$2:$A$7500,0),$E99+2)=Команды!$AJ$6,TRUE,FALSE),IF(INDEX(Команды!$A$2:$AN$7500,MATCH(BU$3,Команды!$A$2:$A$7500,0),$E99+2)=Команды!$AJ$7,TRUE,FALSE),IF(INDEX(Команды!$A$2:$AN$7500,MATCH(BU$3,Команды!$A$2:$A$7500,0),$E99+2)=Команды!$AJ$8,TRUE,FALSE),IF(INDEX(Команды!$A$2:$AN$7500,MATCH(BU$3,Команды!$A$2:$A$7500,0),$E99+2)=Команды!$AJ$9,TRUE,FALSE),IF(INDEX(Команды!$A$2:$AN$7500,MATCH(BU$3,Команды!$A$2:$A$7500,0),$E99+2)=Команды!$AJ$10,TRUE,FALSE),IF(INDEX(Команды!$A$2:$AN$7500,MATCH(BU$3,Команды!$A$2:$A$7500,0),$E99+2)=Команды!$AJ$11,TRUE,FALSE),IF(INDEX(Команды!$A$2:$AN$7500,MATCH(BU$3,Команды!$A$2:$A$7500,0),$E99+2)=Команды!$AJ$12,TRUE,FALSE),IF(INDEX(Команды!$A$2:$AN$7500,MATCH(BU$3,Команды!$A$2:$A$7500,0),$E99+2)=Команды!$AJ$13,TRUE,FALSE),IF(INDEX(Команды!$A$2:$AN$7500,MATCH(BU$3,Команды!$A$2:$A$7500,0),$E99+2)=Команды!$AJ$14,TRUE,FALSE),IF(INDEX(Команды!$A$2:$AN$7500,MATCH(BU$3,Команды!$A$2:$A$7500,0),$E99+2)=Команды!$AJ$15,TRUE,FALSE),IF(INDEX(Команды!$A$2:$AN$7500,MATCH(BU$3,Команды!$A$2:$A$7500,0),$E99+2)=Команды!$AJ$16,TRUE,FALSE),IF(INDEX(Команды!$A$2:$AN$7500,MATCH(BU$3,Команды!$A$2:$A$7500,0),$E99+2)=Команды!$AJ$17,TRUE,FALSE),IF(INDEX(Команды!$A$2:$AN$7500,MATCH(BU$3,Команды!$A$2:$A$7500,0),$E99+2)=Команды!$AJ$18,TRUE,FALSE),IF(INDEX(Команды!$A$2:$AN$7500,MATCH(BU$3,Команды!$A$2:$A$7500,0),$E99+2)=Команды!$AJ$19,TRUE,FALSE)),INDEX(Команды!$AJ$2:$AL$19,MATCH(INDEX(Команды!$A$2:$AN$7500,MATCH(BU$3,Команды!$A$2:$A$7500,0),$E99+2),Команды!$AJ$2:$AJ$19,0),3),0)</f>
        <v>0</v>
      </c>
      <c r="BW99" s="342"/>
      <c r="BX99" s="174">
        <f>IF(OR(IF(INDEX(Команды!$A$2:$AN$7500,MATCH(BX$3,Команды!$A$2:$A$7500,0),$E99+2)=Команды!$AJ$2,TRUE,FALSE),IF(INDEX(Команды!$A$2:$AN$7500,MATCH(BX$3,Команды!$A$2:$A$7500,0),$E99+2)=Команды!$AJ$3,TRUE,FALSE),IF(INDEX(Команды!$A$2:$AN$7500,MATCH(BX$3,Команды!$A$2:$A$7500,0),$E99+2)=Команды!$AJ$4,TRUE,FALSE),IF(INDEX(Команды!$A$2:$AN$7500,MATCH(BX$3,Команды!$A$2:$A$7500,0),$E99+2)=Команды!$AJ$5,TRUE,FALSE),IF(INDEX(Команды!$A$2:$AN$7500,MATCH(BX$3,Команды!$A$2:$A$7500,0),$E99+2)=Команды!$AJ$6,TRUE,FALSE),IF(INDEX(Команды!$A$2:$AN$7500,MATCH(BX$3,Команды!$A$2:$A$7500,0),$E99+2)=Команды!$AJ$7,TRUE,FALSE),IF(INDEX(Команды!$A$2:$AN$7500,MATCH(BX$3,Команды!$A$2:$A$7500,0),$E99+2)=Команды!$AJ$8,TRUE,FALSE),IF(INDEX(Команды!$A$2:$AN$7500,MATCH(BX$3,Команды!$A$2:$A$7500,0),$E99+2)=Команды!$AJ$9,TRUE,FALSE),IF(INDEX(Команды!$A$2:$AN$7500,MATCH(BX$3,Команды!$A$2:$A$7500,0),$E99+2)=Команды!$AJ$10,TRUE,FALSE),IF(INDEX(Команды!$A$2:$AN$7500,MATCH(BX$3,Команды!$A$2:$A$7500,0),$E99+2)=Команды!$AJ$11,TRUE,FALSE),IF(INDEX(Команды!$A$2:$AN$7500,MATCH(BX$3,Команды!$A$2:$A$7500,0),$E99+2)=Команды!$AJ$12,TRUE,FALSE),IF(INDEX(Команды!$A$2:$AN$7500,MATCH(BX$3,Команды!$A$2:$A$7500,0),$E99+2)=Команды!$AJ$13,TRUE,FALSE),IF(INDEX(Команды!$A$2:$AN$7500,MATCH(BX$3,Команды!$A$2:$A$7500,0),$E99+2)=Команды!$AJ$14,TRUE,FALSE),IF(INDEX(Команды!$A$2:$AN$7500,MATCH(BX$3,Команды!$A$2:$A$7500,0),$E99+2)=Команды!$AJ$15,TRUE,FALSE),IF(INDEX(Команды!$A$2:$AN$7500,MATCH(BX$3,Команды!$A$2:$A$7500,0),$E99+2)=Команды!$AJ$16,TRUE,FALSE),,IF(INDEX(Команды!$A$2:$AN$7500,MATCH(BX$3,Команды!$A$2:$A$7500,0),$E99+2)=Команды!$AJ$17,TRUE,FALSE),,IF(INDEX(Команды!$A$2:$AN$7500,MATCH(BX$3,Команды!$A$2:$A$7500,0),$E99+2)=Команды!$AJ$18,TRUE,FALSE),,IF(INDEX(Команды!$A$2:$AN$7500,MATCH(BX$3,Команды!$A$2:$A$7500,0),$E99+2)=Команды!$AJ$19,TRUE,FALSE)),INDEX(Команды!$AJ$2:$AK$19,MATCH(INDEX(Команды!$A$2:$AN$7500,MATCH(BX$3,Команды!$A$2:$A$7500,0),$E99+2),Команды!$AJ$2:$AJ$19,0),2),0)</f>
        <v>0</v>
      </c>
      <c r="BY99" s="175">
        <f>IF(OR(IF(INDEX(Команды!$A$2:$AN$7500,MATCH(BX$3,Команды!$A$2:$A$7500,0),$E99+2)=Команды!$AJ$2,TRUE,FALSE),IF(INDEX(Команды!$A$2:$AN$7500,MATCH(BX$3,Команды!$A$2:$A$7500,0),$E99+2)=Команды!$AJ$3,TRUE,FALSE),IF(INDEX(Команды!$A$2:$AN$7500,MATCH(BX$3,Команды!$A$2:$A$7500,0),$E99+2)=Команды!$AJ$4,TRUE,FALSE),IF(INDEX(Команды!$A$2:$AN$7500,MATCH(BX$3,Команды!$A$2:$A$7500,0),$E99+2)=Команды!$AJ$5,TRUE,FALSE),IF(INDEX(Команды!$A$2:$AN$7500,MATCH(BX$3,Команды!$A$2:$A$7500,0),$E99+2)=Команды!$AJ$6,TRUE,FALSE),IF(INDEX(Команды!$A$2:$AN$7500,MATCH(BX$3,Команды!$A$2:$A$7500,0),$E99+2)=Команды!$AJ$7,TRUE,FALSE),IF(INDEX(Команды!$A$2:$AN$7500,MATCH(BX$3,Команды!$A$2:$A$7500,0),$E99+2)=Команды!$AJ$8,TRUE,FALSE),IF(INDEX(Команды!$A$2:$AN$7500,MATCH(BX$3,Команды!$A$2:$A$7500,0),$E99+2)=Команды!$AJ$9,TRUE,FALSE),IF(INDEX(Команды!$A$2:$AN$7500,MATCH(BX$3,Команды!$A$2:$A$7500,0),$E99+2)=Команды!$AJ$10,TRUE,FALSE),IF(INDEX(Команды!$A$2:$AN$7500,MATCH(BX$3,Команды!$A$2:$A$7500,0),$E99+2)=Команды!$AJ$11,TRUE,FALSE),IF(INDEX(Команды!$A$2:$AN$7500,MATCH(BX$3,Команды!$A$2:$A$7500,0),$E99+2)=Команды!$AJ$12,TRUE,FALSE),IF(INDEX(Команды!$A$2:$AN$7500,MATCH(BX$3,Команды!$A$2:$A$7500,0),$E99+2)=Команды!$AJ$13,TRUE,FALSE),IF(INDEX(Команды!$A$2:$AN$7500,MATCH(BX$3,Команды!$A$2:$A$7500,0),$E99+2)=Команды!$AJ$14,TRUE,FALSE),IF(INDEX(Команды!$A$2:$AN$7500,MATCH(BX$3,Команды!$A$2:$A$7500,0),$E99+2)=Команды!$AJ$15,TRUE,FALSE),IF(INDEX(Команды!$A$2:$AN$7500,MATCH(BX$3,Команды!$A$2:$A$7500,0),$E99+2)=Команды!$AJ$16,TRUE,FALSE),IF(INDEX(Команды!$A$2:$AN$7500,MATCH(BX$3,Команды!$A$2:$A$7500,0),$E99+2)=Команды!$AJ$17,TRUE,FALSE),IF(INDEX(Команды!$A$2:$AN$7500,MATCH(BX$3,Команды!$A$2:$A$7500,0),$E99+2)=Команды!$AJ$18,TRUE,FALSE),IF(INDEX(Команды!$A$2:$AN$7500,MATCH(BX$3,Команды!$A$2:$A$7500,0),$E99+2)=Команды!$AJ$19,TRUE,FALSE)),INDEX(Команды!$AJ$2:$AL$19,MATCH(INDEX(Команды!$A$2:$AN$7500,MATCH(BX$3,Команды!$A$2:$A$7500,0),$E99+2),Команды!$AJ$2:$AJ$19,0),3),0)</f>
        <v>0</v>
      </c>
      <c r="BZ99" s="342"/>
      <c r="CA99" s="174">
        <f>IF(OR(IF(INDEX(Команды!$A$2:$AN$7500,MATCH(CA$3,Команды!$A$2:$A$7500,0),$E99+2)=Команды!$AJ$2,TRUE,FALSE),IF(INDEX(Команды!$A$2:$AN$7500,MATCH(CA$3,Команды!$A$2:$A$7500,0),$E99+2)=Команды!$AJ$3,TRUE,FALSE),IF(INDEX(Команды!$A$2:$AN$7500,MATCH(CA$3,Команды!$A$2:$A$7500,0),$E99+2)=Команды!$AJ$4,TRUE,FALSE),IF(INDEX(Команды!$A$2:$AN$7500,MATCH(CA$3,Команды!$A$2:$A$7500,0),$E99+2)=Команды!$AJ$5,TRUE,FALSE),IF(INDEX(Команды!$A$2:$AN$7500,MATCH(CA$3,Команды!$A$2:$A$7500,0),$E99+2)=Команды!$AJ$6,TRUE,FALSE),IF(INDEX(Команды!$A$2:$AN$7500,MATCH(CA$3,Команды!$A$2:$A$7500,0),$E99+2)=Команды!$AJ$7,TRUE,FALSE),IF(INDEX(Команды!$A$2:$AN$7500,MATCH(CA$3,Команды!$A$2:$A$7500,0),$E99+2)=Команды!$AJ$8,TRUE,FALSE),IF(INDEX(Команды!$A$2:$AN$7500,MATCH(CA$3,Команды!$A$2:$A$7500,0),$E99+2)=Команды!$AJ$9,TRUE,FALSE),IF(INDEX(Команды!$A$2:$AN$7500,MATCH(CA$3,Команды!$A$2:$A$7500,0),$E99+2)=Команды!$AJ$10,TRUE,FALSE),IF(INDEX(Команды!$A$2:$AN$7500,MATCH(CA$3,Команды!$A$2:$A$7500,0),$E99+2)=Команды!$AJ$11,TRUE,FALSE),IF(INDEX(Команды!$A$2:$AN$7500,MATCH(CA$3,Команды!$A$2:$A$7500,0),$E99+2)=Команды!$AJ$12,TRUE,FALSE),IF(INDEX(Команды!$A$2:$AN$7500,MATCH(CA$3,Команды!$A$2:$A$7500,0),$E99+2)=Команды!$AJ$13,TRUE,FALSE),IF(INDEX(Команды!$A$2:$AN$7500,MATCH(CA$3,Команды!$A$2:$A$7500,0),$E99+2)=Команды!$AJ$14,TRUE,FALSE),IF(INDEX(Команды!$A$2:$AN$7500,MATCH(CA$3,Команды!$A$2:$A$7500,0),$E99+2)=Команды!$AJ$15,TRUE,FALSE),IF(INDEX(Команды!$A$2:$AN$7500,MATCH(CA$3,Команды!$A$2:$A$7500,0),$E99+2)=Команды!$AJ$16,TRUE,FALSE),,IF(INDEX(Команды!$A$2:$AN$7500,MATCH(CA$3,Команды!$A$2:$A$7500,0),$E99+2)=Команды!$AJ$17,TRUE,FALSE),,IF(INDEX(Команды!$A$2:$AN$7500,MATCH(CA$3,Команды!$A$2:$A$7500,0),$E99+2)=Команды!$AJ$18,TRUE,FALSE),,IF(INDEX(Команды!$A$2:$AN$7500,MATCH(CA$3,Команды!$A$2:$A$7500,0),$E99+2)=Команды!$AJ$19,TRUE,FALSE)),INDEX(Команды!$AJ$2:$AK$19,MATCH(INDEX(Команды!$A$2:$AN$7500,MATCH(CA$3,Команды!$A$2:$A$7500,0),$E99+2),Команды!$AJ$2:$AJ$19,0),2),0)</f>
        <v>0</v>
      </c>
      <c r="CB99" s="175">
        <f>IF(OR(IF(INDEX(Команды!$A$2:$AN$7500,MATCH(CA$3,Команды!$A$2:$A$7500,0),$E99+2)=Команды!$AJ$2,TRUE,FALSE),IF(INDEX(Команды!$A$2:$AN$7500,MATCH(CA$3,Команды!$A$2:$A$7500,0),$E99+2)=Команды!$AJ$3,TRUE,FALSE),IF(INDEX(Команды!$A$2:$AN$7500,MATCH(CA$3,Команды!$A$2:$A$7500,0),$E99+2)=Команды!$AJ$4,TRUE,FALSE),IF(INDEX(Команды!$A$2:$AN$7500,MATCH(CA$3,Команды!$A$2:$A$7500,0),$E99+2)=Команды!$AJ$5,TRUE,FALSE),IF(INDEX(Команды!$A$2:$AN$7500,MATCH(CA$3,Команды!$A$2:$A$7500,0),$E99+2)=Команды!$AJ$6,TRUE,FALSE),IF(INDEX(Команды!$A$2:$AN$7500,MATCH(CA$3,Команды!$A$2:$A$7500,0),$E99+2)=Команды!$AJ$7,TRUE,FALSE),IF(INDEX(Команды!$A$2:$AN$7500,MATCH(CA$3,Команды!$A$2:$A$7500,0),$E99+2)=Команды!$AJ$8,TRUE,FALSE),IF(INDEX(Команды!$A$2:$AN$7500,MATCH(CA$3,Команды!$A$2:$A$7500,0),$E99+2)=Команды!$AJ$9,TRUE,FALSE),IF(INDEX(Команды!$A$2:$AN$7500,MATCH(CA$3,Команды!$A$2:$A$7500,0),$E99+2)=Команды!$AJ$10,TRUE,FALSE),IF(INDEX(Команды!$A$2:$AN$7500,MATCH(CA$3,Команды!$A$2:$A$7500,0),$E99+2)=Команды!$AJ$11,TRUE,FALSE),IF(INDEX(Команды!$A$2:$AN$7500,MATCH(CA$3,Команды!$A$2:$A$7500,0),$E99+2)=Команды!$AJ$12,TRUE,FALSE),IF(INDEX(Команды!$A$2:$AN$7500,MATCH(CA$3,Команды!$A$2:$A$7500,0),$E99+2)=Команды!$AJ$13,TRUE,FALSE),IF(INDEX(Команды!$A$2:$AN$7500,MATCH(CA$3,Команды!$A$2:$A$7500,0),$E99+2)=Команды!$AJ$14,TRUE,FALSE),IF(INDEX(Команды!$A$2:$AN$7500,MATCH(CA$3,Команды!$A$2:$A$7500,0),$E99+2)=Команды!$AJ$15,TRUE,FALSE),IF(INDEX(Команды!$A$2:$AN$7500,MATCH(CA$3,Команды!$A$2:$A$7500,0),$E99+2)=Команды!$AJ$16,TRUE,FALSE),IF(INDEX(Команды!$A$2:$AN$7500,MATCH(CA$3,Команды!$A$2:$A$7500,0),$E99+2)=Команды!$AJ$17,TRUE,FALSE),IF(INDEX(Команды!$A$2:$AN$7500,MATCH(CA$3,Команды!$A$2:$A$7500,0),$E99+2)=Команды!$AJ$18,TRUE,FALSE),IF(INDEX(Команды!$A$2:$AN$7500,MATCH(CA$3,Команды!$A$2:$A$7500,0),$E99+2)=Команды!$AJ$19,TRUE,FALSE)),INDEX(Команды!$AJ$2:$AL$19,MATCH(INDEX(Команды!$A$2:$AN$7500,MATCH(CA$3,Команды!$A$2:$A$7500,0),$E99+2),Команды!$AJ$2:$AJ$19,0),3),0)</f>
        <v>0</v>
      </c>
      <c r="CC99" s="342"/>
      <c r="CD99" s="174">
        <f>IF(OR(IF(INDEX(Команды!$A$2:$AN$7500,MATCH(CD$3,Команды!$A$2:$A$7500,0),$E99+2)=Команды!$AJ$2,TRUE,FALSE),IF(INDEX(Команды!$A$2:$AN$7500,MATCH(CD$3,Команды!$A$2:$A$7500,0),$E99+2)=Команды!$AJ$3,TRUE,FALSE),IF(INDEX(Команды!$A$2:$AN$7500,MATCH(CD$3,Команды!$A$2:$A$7500,0),$E99+2)=Команды!$AJ$4,TRUE,FALSE),IF(INDEX(Команды!$A$2:$AN$7500,MATCH(CD$3,Команды!$A$2:$A$7500,0),$E99+2)=Команды!$AJ$5,TRUE,FALSE),IF(INDEX(Команды!$A$2:$AN$7500,MATCH(CD$3,Команды!$A$2:$A$7500,0),$E99+2)=Команды!$AJ$6,TRUE,FALSE),IF(INDEX(Команды!$A$2:$AN$7500,MATCH(CD$3,Команды!$A$2:$A$7500,0),$E99+2)=Команды!$AJ$7,TRUE,FALSE),IF(INDEX(Команды!$A$2:$AN$7500,MATCH(CD$3,Команды!$A$2:$A$7500,0),$E99+2)=Команды!$AJ$8,TRUE,FALSE),IF(INDEX(Команды!$A$2:$AN$7500,MATCH(CD$3,Команды!$A$2:$A$7500,0),$E99+2)=Команды!$AJ$9,TRUE,FALSE),IF(INDEX(Команды!$A$2:$AN$7500,MATCH(CD$3,Команды!$A$2:$A$7500,0),$E99+2)=Команды!$AJ$10,TRUE,FALSE),IF(INDEX(Команды!$A$2:$AN$7500,MATCH(CD$3,Команды!$A$2:$A$7500,0),$E99+2)=Команды!$AJ$11,TRUE,FALSE),IF(INDEX(Команды!$A$2:$AN$7500,MATCH(CD$3,Команды!$A$2:$A$7500,0),$E99+2)=Команды!$AJ$12,TRUE,FALSE),IF(INDEX(Команды!$A$2:$AN$7500,MATCH(CD$3,Команды!$A$2:$A$7500,0),$E99+2)=Команды!$AJ$13,TRUE,FALSE),IF(INDEX(Команды!$A$2:$AN$7500,MATCH(CD$3,Команды!$A$2:$A$7500,0),$E99+2)=Команды!$AJ$14,TRUE,FALSE),IF(INDEX(Команды!$A$2:$AN$7500,MATCH(CD$3,Команды!$A$2:$A$7500,0),$E99+2)=Команды!$AJ$15,TRUE,FALSE),IF(INDEX(Команды!$A$2:$AN$7500,MATCH(CD$3,Команды!$A$2:$A$7500,0),$E99+2)=Команды!$AJ$16,TRUE,FALSE),,IF(INDEX(Команды!$A$2:$AN$7500,MATCH(CD$3,Команды!$A$2:$A$7500,0),$E99+2)=Команды!$AJ$17,TRUE,FALSE),,IF(INDEX(Команды!$A$2:$AN$7500,MATCH(CD$3,Команды!$A$2:$A$7500,0),$E99+2)=Команды!$AJ$18,TRUE,FALSE),,IF(INDEX(Команды!$A$2:$AN$7500,MATCH(CD$3,Команды!$A$2:$A$7500,0),$E99+2)=Команды!$AJ$19,TRUE,FALSE)),INDEX(Команды!$AJ$2:$AK$19,MATCH(INDEX(Команды!$A$2:$AN$7500,MATCH(CD$3,Команды!$A$2:$A$7500,0),$E99+2),Команды!$AJ$2:$AJ$19,0),2),0)</f>
        <v>0</v>
      </c>
      <c r="CE99" s="175">
        <f>IF(OR(IF(INDEX(Команды!$A$2:$AN$7500,MATCH(CD$3,Команды!$A$2:$A$7500,0),$E99+2)=Команды!$AJ$2,TRUE,FALSE),IF(INDEX(Команды!$A$2:$AN$7500,MATCH(CD$3,Команды!$A$2:$A$7500,0),$E99+2)=Команды!$AJ$3,TRUE,FALSE),IF(INDEX(Команды!$A$2:$AN$7500,MATCH(CD$3,Команды!$A$2:$A$7500,0),$E99+2)=Команды!$AJ$4,TRUE,FALSE),IF(INDEX(Команды!$A$2:$AN$7500,MATCH(CD$3,Команды!$A$2:$A$7500,0),$E99+2)=Команды!$AJ$5,TRUE,FALSE),IF(INDEX(Команды!$A$2:$AN$7500,MATCH(CD$3,Команды!$A$2:$A$7500,0),$E99+2)=Команды!$AJ$6,TRUE,FALSE),IF(INDEX(Команды!$A$2:$AN$7500,MATCH(CD$3,Команды!$A$2:$A$7500,0),$E99+2)=Команды!$AJ$7,TRUE,FALSE),IF(INDEX(Команды!$A$2:$AN$7500,MATCH(CD$3,Команды!$A$2:$A$7500,0),$E99+2)=Команды!$AJ$8,TRUE,FALSE),IF(INDEX(Команды!$A$2:$AN$7500,MATCH(CD$3,Команды!$A$2:$A$7500,0),$E99+2)=Команды!$AJ$9,TRUE,FALSE),IF(INDEX(Команды!$A$2:$AN$7500,MATCH(CD$3,Команды!$A$2:$A$7500,0),$E99+2)=Команды!$AJ$10,TRUE,FALSE),IF(INDEX(Команды!$A$2:$AN$7500,MATCH(CD$3,Команды!$A$2:$A$7500,0),$E99+2)=Команды!$AJ$11,TRUE,FALSE),IF(INDEX(Команды!$A$2:$AN$7500,MATCH(CD$3,Команды!$A$2:$A$7500,0),$E99+2)=Команды!$AJ$12,TRUE,FALSE),IF(INDEX(Команды!$A$2:$AN$7500,MATCH(CD$3,Команды!$A$2:$A$7500,0),$E99+2)=Команды!$AJ$13,TRUE,FALSE),IF(INDEX(Команды!$A$2:$AN$7500,MATCH(CD$3,Команды!$A$2:$A$7500,0),$E99+2)=Команды!$AJ$14,TRUE,FALSE),IF(INDEX(Команды!$A$2:$AN$7500,MATCH(CD$3,Команды!$A$2:$A$7500,0),$E99+2)=Команды!$AJ$15,TRUE,FALSE),IF(INDEX(Команды!$A$2:$AN$7500,MATCH(CD$3,Команды!$A$2:$A$7500,0),$E99+2)=Команды!$AJ$16,TRUE,FALSE),IF(INDEX(Команды!$A$2:$AN$7500,MATCH(CD$3,Команды!$A$2:$A$7500,0),$E99+2)=Команды!$AJ$17,TRUE,FALSE),IF(INDEX(Команды!$A$2:$AN$7500,MATCH(CD$3,Команды!$A$2:$A$7500,0),$E99+2)=Команды!$AJ$18,TRUE,FALSE),IF(INDEX(Команды!$A$2:$AN$7500,MATCH(CD$3,Команды!$A$2:$A$7500,0),$E99+2)=Команды!$AJ$19,TRUE,FALSE)),INDEX(Команды!$AJ$2:$AL$19,MATCH(INDEX(Команды!$A$2:$AN$7500,MATCH(CD$3,Команды!$A$2:$A$7500,0),$E99+2),Команды!$AJ$2:$AJ$19,0),3),0)</f>
        <v>0</v>
      </c>
      <c r="CF99" s="342"/>
      <c r="CG99" s="174">
        <f>IF(OR(IF(INDEX(Команды!$A$2:$AN$7500,MATCH(CG$3,Команды!$A$2:$A$7500,0),$E99+2)=Команды!$AJ$2,TRUE,FALSE),IF(INDEX(Команды!$A$2:$AN$7500,MATCH(CG$3,Команды!$A$2:$A$7500,0),$E99+2)=Команды!$AJ$3,TRUE,FALSE),IF(INDEX(Команды!$A$2:$AN$7500,MATCH(CG$3,Команды!$A$2:$A$7500,0),$E99+2)=Команды!$AJ$4,TRUE,FALSE),IF(INDEX(Команды!$A$2:$AN$7500,MATCH(CG$3,Команды!$A$2:$A$7500,0),$E99+2)=Команды!$AJ$5,TRUE,FALSE),IF(INDEX(Команды!$A$2:$AN$7500,MATCH(CG$3,Команды!$A$2:$A$7500,0),$E99+2)=Команды!$AJ$6,TRUE,FALSE),IF(INDEX(Команды!$A$2:$AN$7500,MATCH(CG$3,Команды!$A$2:$A$7500,0),$E99+2)=Команды!$AJ$7,TRUE,FALSE),IF(INDEX(Команды!$A$2:$AN$7500,MATCH(CG$3,Команды!$A$2:$A$7500,0),$E99+2)=Команды!$AJ$8,TRUE,FALSE),IF(INDEX(Команды!$A$2:$AN$7500,MATCH(CG$3,Команды!$A$2:$A$7500,0),$E99+2)=Команды!$AJ$9,TRUE,FALSE),IF(INDEX(Команды!$A$2:$AN$7500,MATCH(CG$3,Команды!$A$2:$A$7500,0),$E99+2)=Команды!$AJ$10,TRUE,FALSE),IF(INDEX(Команды!$A$2:$AN$7500,MATCH(CG$3,Команды!$A$2:$A$7500,0),$E99+2)=Команды!$AJ$11,TRUE,FALSE),IF(INDEX(Команды!$A$2:$AN$7500,MATCH(CG$3,Команды!$A$2:$A$7500,0),$E99+2)=Команды!$AJ$12,TRUE,FALSE),IF(INDEX(Команды!$A$2:$AN$7500,MATCH(CG$3,Команды!$A$2:$A$7500,0),$E99+2)=Команды!$AJ$13,TRUE,FALSE),IF(INDEX(Команды!$A$2:$AN$7500,MATCH(CG$3,Команды!$A$2:$A$7500,0),$E99+2)=Команды!$AJ$14,TRUE,FALSE),IF(INDEX(Команды!$A$2:$AN$7500,MATCH(CG$3,Команды!$A$2:$A$7500,0),$E99+2)=Команды!$AJ$15,TRUE,FALSE),IF(INDEX(Команды!$A$2:$AN$7500,MATCH(CG$3,Команды!$A$2:$A$7500,0),$E99+2)=Команды!$AJ$16,TRUE,FALSE),,IF(INDEX(Команды!$A$2:$AN$7500,MATCH(CG$3,Команды!$A$2:$A$7500,0),$E99+2)=Команды!$AJ$17,TRUE,FALSE),,IF(INDEX(Команды!$A$2:$AN$7500,MATCH(CG$3,Команды!$A$2:$A$7500,0),$E99+2)=Команды!$AJ$18,TRUE,FALSE),,IF(INDEX(Команды!$A$2:$AN$7500,MATCH(CG$3,Команды!$A$2:$A$7500,0),$E99+2)=Команды!$AJ$19,TRUE,FALSE)),INDEX(Команды!$AJ$2:$AK$19,MATCH(INDEX(Команды!$A$2:$AN$7500,MATCH(CG$3,Команды!$A$2:$A$7500,0),$E99+2),Команды!$AJ$2:$AJ$19,0),2),0)</f>
        <v>0</v>
      </c>
      <c r="CH99" s="175">
        <f>IF(OR(IF(INDEX(Команды!$A$2:$AN$7500,MATCH(CG$3,Команды!$A$2:$A$7500,0),$E99+2)=Команды!$AJ$2,TRUE,FALSE),IF(INDEX(Команды!$A$2:$AN$7500,MATCH(CG$3,Команды!$A$2:$A$7500,0),$E99+2)=Команды!$AJ$3,TRUE,FALSE),IF(INDEX(Команды!$A$2:$AN$7500,MATCH(CG$3,Команды!$A$2:$A$7500,0),$E99+2)=Команды!$AJ$4,TRUE,FALSE),IF(INDEX(Команды!$A$2:$AN$7500,MATCH(CG$3,Команды!$A$2:$A$7500,0),$E99+2)=Команды!$AJ$5,TRUE,FALSE),IF(INDEX(Команды!$A$2:$AN$7500,MATCH(CG$3,Команды!$A$2:$A$7500,0),$E99+2)=Команды!$AJ$6,TRUE,FALSE),IF(INDEX(Команды!$A$2:$AN$7500,MATCH(CG$3,Команды!$A$2:$A$7500,0),$E99+2)=Команды!$AJ$7,TRUE,FALSE),IF(INDEX(Команды!$A$2:$AN$7500,MATCH(CG$3,Команды!$A$2:$A$7500,0),$E99+2)=Команды!$AJ$8,TRUE,FALSE),IF(INDEX(Команды!$A$2:$AN$7500,MATCH(CG$3,Команды!$A$2:$A$7500,0),$E99+2)=Команды!$AJ$9,TRUE,FALSE),IF(INDEX(Команды!$A$2:$AN$7500,MATCH(CG$3,Команды!$A$2:$A$7500,0),$E99+2)=Команды!$AJ$10,TRUE,FALSE),IF(INDEX(Команды!$A$2:$AN$7500,MATCH(CG$3,Команды!$A$2:$A$7500,0),$E99+2)=Команды!$AJ$11,TRUE,FALSE),IF(INDEX(Команды!$A$2:$AN$7500,MATCH(CG$3,Команды!$A$2:$A$7500,0),$E99+2)=Команды!$AJ$12,TRUE,FALSE),IF(INDEX(Команды!$A$2:$AN$7500,MATCH(CG$3,Команды!$A$2:$A$7500,0),$E99+2)=Команды!$AJ$13,TRUE,FALSE),IF(INDEX(Команды!$A$2:$AN$7500,MATCH(CG$3,Команды!$A$2:$A$7500,0),$E99+2)=Команды!$AJ$14,TRUE,FALSE),IF(INDEX(Команды!$A$2:$AN$7500,MATCH(CG$3,Команды!$A$2:$A$7500,0),$E99+2)=Команды!$AJ$15,TRUE,FALSE),IF(INDEX(Команды!$A$2:$AN$7500,MATCH(CG$3,Команды!$A$2:$A$7500,0),$E99+2)=Команды!$AJ$16,TRUE,FALSE),IF(INDEX(Команды!$A$2:$AN$7500,MATCH(CG$3,Команды!$A$2:$A$7500,0),$E99+2)=Команды!$AJ$17,TRUE,FALSE),IF(INDEX(Команды!$A$2:$AN$7500,MATCH(CG$3,Команды!$A$2:$A$7500,0),$E99+2)=Команды!$AJ$18,TRUE,FALSE),IF(INDEX(Команды!$A$2:$AN$7500,MATCH(CG$3,Команды!$A$2:$A$7500,0),$E99+2)=Команды!$AJ$19,TRUE,FALSE)),INDEX(Команды!$AJ$2:$AL$19,MATCH(INDEX(Команды!$A$2:$AN$7500,MATCH(CG$3,Команды!$A$2:$A$7500,0),$E99+2),Команды!$AJ$2:$AJ$19,0),3),0)</f>
        <v>0</v>
      </c>
      <c r="CI99" s="342"/>
      <c r="CJ99" s="174">
        <f>IF(OR(IF(INDEX(Команды!$A$2:$AN$7500,MATCH(CJ$3,Команды!$A$2:$A$7500,0),$E99+2)=Команды!$AJ$2,TRUE,FALSE),IF(INDEX(Команды!$A$2:$AN$7500,MATCH(CJ$3,Команды!$A$2:$A$7500,0),$E99+2)=Команды!$AJ$3,TRUE,FALSE),IF(INDEX(Команды!$A$2:$AN$7500,MATCH(CJ$3,Команды!$A$2:$A$7500,0),$E99+2)=Команды!$AJ$4,TRUE,FALSE),IF(INDEX(Команды!$A$2:$AN$7500,MATCH(CJ$3,Команды!$A$2:$A$7500,0),$E99+2)=Команды!$AJ$5,TRUE,FALSE),IF(INDEX(Команды!$A$2:$AN$7500,MATCH(CJ$3,Команды!$A$2:$A$7500,0),$E99+2)=Команды!$AJ$6,TRUE,FALSE),IF(INDEX(Команды!$A$2:$AN$7500,MATCH(CJ$3,Команды!$A$2:$A$7500,0),$E99+2)=Команды!$AJ$7,TRUE,FALSE),IF(INDEX(Команды!$A$2:$AN$7500,MATCH(CJ$3,Команды!$A$2:$A$7500,0),$E99+2)=Команды!$AJ$8,TRUE,FALSE),IF(INDEX(Команды!$A$2:$AN$7500,MATCH(CJ$3,Команды!$A$2:$A$7500,0),$E99+2)=Команды!$AJ$9,TRUE,FALSE),IF(INDEX(Команды!$A$2:$AN$7500,MATCH(CJ$3,Команды!$A$2:$A$7500,0),$E99+2)=Команды!$AJ$10,TRUE,FALSE),IF(INDEX(Команды!$A$2:$AN$7500,MATCH(CJ$3,Команды!$A$2:$A$7500,0),$E99+2)=Команды!$AJ$11,TRUE,FALSE),IF(INDEX(Команды!$A$2:$AN$7500,MATCH(CJ$3,Команды!$A$2:$A$7500,0),$E99+2)=Команды!$AJ$12,TRUE,FALSE),IF(INDEX(Команды!$A$2:$AN$7500,MATCH(CJ$3,Команды!$A$2:$A$7500,0),$E99+2)=Команды!$AJ$13,TRUE,FALSE),IF(INDEX(Команды!$A$2:$AN$7500,MATCH(CJ$3,Команды!$A$2:$A$7500,0),$E99+2)=Команды!$AJ$14,TRUE,FALSE),IF(INDEX(Команды!$A$2:$AN$7500,MATCH(CJ$3,Команды!$A$2:$A$7500,0),$E99+2)=Команды!$AJ$15,TRUE,FALSE),IF(INDEX(Команды!$A$2:$AN$7500,MATCH(CJ$3,Команды!$A$2:$A$7500,0),$E99+2)=Команды!$AJ$16,TRUE,FALSE),,IF(INDEX(Команды!$A$2:$AN$7500,MATCH(CJ$3,Команды!$A$2:$A$7500,0),$E99+2)=Команды!$AJ$17,TRUE,FALSE),,IF(INDEX(Команды!$A$2:$AN$7500,MATCH(CJ$3,Команды!$A$2:$A$7500,0),$E99+2)=Команды!$AJ$18,TRUE,FALSE),,IF(INDEX(Команды!$A$2:$AN$7500,MATCH(CJ$3,Команды!$A$2:$A$7500,0),$E99+2)=Команды!$AJ$19,TRUE,FALSE)),INDEX(Команды!$AJ$2:$AK$19,MATCH(INDEX(Команды!$A$2:$AN$7500,MATCH(CJ$3,Команды!$A$2:$A$7500,0),$E99+2),Команды!$AJ$2:$AJ$19,0),2),0)</f>
        <v>0</v>
      </c>
      <c r="CK99" s="175">
        <f>IF(OR(IF(INDEX(Команды!$A$2:$AN$7500,MATCH(CJ$3,Команды!$A$2:$A$7500,0),$E99+2)=Команды!$AJ$2,TRUE,FALSE),IF(INDEX(Команды!$A$2:$AN$7500,MATCH(CJ$3,Команды!$A$2:$A$7500,0),$E99+2)=Команды!$AJ$3,TRUE,FALSE),IF(INDEX(Команды!$A$2:$AN$7500,MATCH(CJ$3,Команды!$A$2:$A$7500,0),$E99+2)=Команды!$AJ$4,TRUE,FALSE),IF(INDEX(Команды!$A$2:$AN$7500,MATCH(CJ$3,Команды!$A$2:$A$7500,0),$E99+2)=Команды!$AJ$5,TRUE,FALSE),IF(INDEX(Команды!$A$2:$AN$7500,MATCH(CJ$3,Команды!$A$2:$A$7500,0),$E99+2)=Команды!$AJ$6,TRUE,FALSE),IF(INDEX(Команды!$A$2:$AN$7500,MATCH(CJ$3,Команды!$A$2:$A$7500,0),$E99+2)=Команды!$AJ$7,TRUE,FALSE),IF(INDEX(Команды!$A$2:$AN$7500,MATCH(CJ$3,Команды!$A$2:$A$7500,0),$E99+2)=Команды!$AJ$8,TRUE,FALSE),IF(INDEX(Команды!$A$2:$AN$7500,MATCH(CJ$3,Команды!$A$2:$A$7500,0),$E99+2)=Команды!$AJ$9,TRUE,FALSE),IF(INDEX(Команды!$A$2:$AN$7500,MATCH(CJ$3,Команды!$A$2:$A$7500,0),$E99+2)=Команды!$AJ$10,TRUE,FALSE),IF(INDEX(Команды!$A$2:$AN$7500,MATCH(CJ$3,Команды!$A$2:$A$7500,0),$E99+2)=Команды!$AJ$11,TRUE,FALSE),IF(INDEX(Команды!$A$2:$AN$7500,MATCH(CJ$3,Команды!$A$2:$A$7500,0),$E99+2)=Команды!$AJ$12,TRUE,FALSE),IF(INDEX(Команды!$A$2:$AN$7500,MATCH(CJ$3,Команды!$A$2:$A$7500,0),$E99+2)=Команды!$AJ$13,TRUE,FALSE),IF(INDEX(Команды!$A$2:$AN$7500,MATCH(CJ$3,Команды!$A$2:$A$7500,0),$E99+2)=Команды!$AJ$14,TRUE,FALSE),IF(INDEX(Команды!$A$2:$AN$7500,MATCH(CJ$3,Команды!$A$2:$A$7500,0),$E99+2)=Команды!$AJ$15,TRUE,FALSE),IF(INDEX(Команды!$A$2:$AN$7500,MATCH(CJ$3,Команды!$A$2:$A$7500,0),$E99+2)=Команды!$AJ$16,TRUE,FALSE),IF(INDEX(Команды!$A$2:$AN$7500,MATCH(CJ$3,Команды!$A$2:$A$7500,0),$E99+2)=Команды!$AJ$17,TRUE,FALSE),IF(INDEX(Команды!$A$2:$AN$7500,MATCH(CJ$3,Команды!$A$2:$A$7500,0),$E99+2)=Команды!$AJ$18,TRUE,FALSE),IF(INDEX(Команды!$A$2:$AN$7500,MATCH(CJ$3,Команды!$A$2:$A$7500,0),$E99+2)=Команды!$AJ$19,TRUE,FALSE)),INDEX(Команды!$AJ$2:$AL$19,MATCH(INDEX(Команды!$A$2:$AN$7500,MATCH(CJ$3,Команды!$A$2:$A$7500,0),$E99+2),Команды!$AJ$2:$AJ$19,0),3),0)</f>
        <v>0</v>
      </c>
      <c r="CL99" s="342"/>
      <c r="CM99" s="174">
        <f>IF(OR(IF(INDEX(Команды!$A$2:$AN$7500,MATCH(CM$3,Команды!$A$2:$A$7500,0),$E99+2)=Команды!$AJ$2,TRUE,FALSE),IF(INDEX(Команды!$A$2:$AN$7500,MATCH(CM$3,Команды!$A$2:$A$7500,0),$E99+2)=Команды!$AJ$3,TRUE,FALSE),IF(INDEX(Команды!$A$2:$AN$7500,MATCH(CM$3,Команды!$A$2:$A$7500,0),$E99+2)=Команды!$AJ$4,TRUE,FALSE),IF(INDEX(Команды!$A$2:$AN$7500,MATCH(CM$3,Команды!$A$2:$A$7500,0),$E99+2)=Команды!$AJ$5,TRUE,FALSE),IF(INDEX(Команды!$A$2:$AN$7500,MATCH(CM$3,Команды!$A$2:$A$7500,0),$E99+2)=Команды!$AJ$6,TRUE,FALSE),IF(INDEX(Команды!$A$2:$AN$7500,MATCH(CM$3,Команды!$A$2:$A$7500,0),$E99+2)=Команды!$AJ$7,TRUE,FALSE),IF(INDEX(Команды!$A$2:$AN$7500,MATCH(CM$3,Команды!$A$2:$A$7500,0),$E99+2)=Команды!$AJ$8,TRUE,FALSE),IF(INDEX(Команды!$A$2:$AN$7500,MATCH(CM$3,Команды!$A$2:$A$7500,0),$E99+2)=Команды!$AJ$9,TRUE,FALSE),IF(INDEX(Команды!$A$2:$AN$7500,MATCH(CM$3,Команды!$A$2:$A$7500,0),$E99+2)=Команды!$AJ$10,TRUE,FALSE),IF(INDEX(Команды!$A$2:$AN$7500,MATCH(CM$3,Команды!$A$2:$A$7500,0),$E99+2)=Команды!$AJ$11,TRUE,FALSE),IF(INDEX(Команды!$A$2:$AN$7500,MATCH(CM$3,Команды!$A$2:$A$7500,0),$E99+2)=Команды!$AJ$12,TRUE,FALSE),IF(INDEX(Команды!$A$2:$AN$7500,MATCH(CM$3,Команды!$A$2:$A$7500,0),$E99+2)=Команды!$AJ$13,TRUE,FALSE),IF(INDEX(Команды!$A$2:$AN$7500,MATCH(CM$3,Команды!$A$2:$A$7500,0),$E99+2)=Команды!$AJ$14,TRUE,FALSE),IF(INDEX(Команды!$A$2:$AN$7500,MATCH(CM$3,Команды!$A$2:$A$7500,0),$E99+2)=Команды!$AJ$15,TRUE,FALSE),IF(INDEX(Команды!$A$2:$AN$7500,MATCH(CM$3,Команды!$A$2:$A$7500,0),$E99+2)=Команды!$AJ$16,TRUE,FALSE),,IF(INDEX(Команды!$A$2:$AN$7500,MATCH(CM$3,Команды!$A$2:$A$7500,0),$E99+2)=Команды!$AJ$17,TRUE,FALSE),,IF(INDEX(Команды!$A$2:$AN$7500,MATCH(CM$3,Команды!$A$2:$A$7500,0),$E99+2)=Команды!$AJ$18,TRUE,FALSE),,IF(INDEX(Команды!$A$2:$AN$7500,MATCH(CM$3,Команды!$A$2:$A$7500,0),$E99+2)=Команды!$AJ$19,TRUE,FALSE)),INDEX(Команды!$AJ$2:$AK$19,MATCH(INDEX(Команды!$A$2:$AN$7500,MATCH(CM$3,Команды!$A$2:$A$7500,0),$E99+2),Команды!$AJ$2:$AJ$19,0),2),0)</f>
        <v>0</v>
      </c>
      <c r="CN99" s="175">
        <f>IF(OR(IF(INDEX(Команды!$A$2:$AN$7500,MATCH(CM$3,Команды!$A$2:$A$7500,0),$E99+2)=Команды!$AJ$2,TRUE,FALSE),IF(INDEX(Команды!$A$2:$AN$7500,MATCH(CM$3,Команды!$A$2:$A$7500,0),$E99+2)=Команды!$AJ$3,TRUE,FALSE),IF(INDEX(Команды!$A$2:$AN$7500,MATCH(CM$3,Команды!$A$2:$A$7500,0),$E99+2)=Команды!$AJ$4,TRUE,FALSE),IF(INDEX(Команды!$A$2:$AN$7500,MATCH(CM$3,Команды!$A$2:$A$7500,0),$E99+2)=Команды!$AJ$5,TRUE,FALSE),IF(INDEX(Команды!$A$2:$AN$7500,MATCH(CM$3,Команды!$A$2:$A$7500,0),$E99+2)=Команды!$AJ$6,TRUE,FALSE),IF(INDEX(Команды!$A$2:$AN$7500,MATCH(CM$3,Команды!$A$2:$A$7500,0),$E99+2)=Команды!$AJ$7,TRUE,FALSE),IF(INDEX(Команды!$A$2:$AN$7500,MATCH(CM$3,Команды!$A$2:$A$7500,0),$E99+2)=Команды!$AJ$8,TRUE,FALSE),IF(INDEX(Команды!$A$2:$AN$7500,MATCH(CM$3,Команды!$A$2:$A$7500,0),$E99+2)=Команды!$AJ$9,TRUE,FALSE),IF(INDEX(Команды!$A$2:$AN$7500,MATCH(CM$3,Команды!$A$2:$A$7500,0),$E99+2)=Команды!$AJ$10,TRUE,FALSE),IF(INDEX(Команды!$A$2:$AN$7500,MATCH(CM$3,Команды!$A$2:$A$7500,0),$E99+2)=Команды!$AJ$11,TRUE,FALSE),IF(INDEX(Команды!$A$2:$AN$7500,MATCH(CM$3,Команды!$A$2:$A$7500,0),$E99+2)=Команды!$AJ$12,TRUE,FALSE),IF(INDEX(Команды!$A$2:$AN$7500,MATCH(CM$3,Команды!$A$2:$A$7500,0),$E99+2)=Команды!$AJ$13,TRUE,FALSE),IF(INDEX(Команды!$A$2:$AN$7500,MATCH(CM$3,Команды!$A$2:$A$7500,0),$E99+2)=Команды!$AJ$14,TRUE,FALSE),IF(INDEX(Команды!$A$2:$AN$7500,MATCH(CM$3,Команды!$A$2:$A$7500,0),$E99+2)=Команды!$AJ$15,TRUE,FALSE),IF(INDEX(Команды!$A$2:$AN$7500,MATCH(CM$3,Команды!$A$2:$A$7500,0),$E99+2)=Команды!$AJ$16,TRUE,FALSE),IF(INDEX(Команды!$A$2:$AN$7500,MATCH(CM$3,Команды!$A$2:$A$7500,0),$E99+2)=Команды!$AJ$17,TRUE,FALSE),IF(INDEX(Команды!$A$2:$AN$7500,MATCH(CM$3,Команды!$A$2:$A$7500,0),$E99+2)=Команды!$AJ$18,TRUE,FALSE),IF(INDEX(Команды!$A$2:$AN$7500,MATCH(CM$3,Команды!$A$2:$A$7500,0),$E99+2)=Команды!$AJ$19,TRUE,FALSE)),INDEX(Команды!$AJ$2:$AL$19,MATCH(INDEX(Команды!$A$2:$AN$7500,MATCH(CM$3,Команды!$A$2:$A$7500,0),$E99+2),Команды!$AJ$2:$AJ$19,0),3),0)</f>
        <v>0</v>
      </c>
      <c r="CO99" s="342"/>
      <c r="CP99" s="174">
        <f>IF(OR(IF(INDEX(Команды!$A$2:$AN$7500,MATCH(CP$3,Команды!$A$2:$A$7500,0),$E99+2)=Команды!$AJ$2,TRUE,FALSE),IF(INDEX(Команды!$A$2:$AN$7500,MATCH(CP$3,Команды!$A$2:$A$7500,0),$E99+2)=Команды!$AJ$3,TRUE,FALSE),IF(INDEX(Команды!$A$2:$AN$7500,MATCH(CP$3,Команды!$A$2:$A$7500,0),$E99+2)=Команды!$AJ$4,TRUE,FALSE),IF(INDEX(Команды!$A$2:$AN$7500,MATCH(CP$3,Команды!$A$2:$A$7500,0),$E99+2)=Команды!$AJ$5,TRUE,FALSE),IF(INDEX(Команды!$A$2:$AN$7500,MATCH(CP$3,Команды!$A$2:$A$7500,0),$E99+2)=Команды!$AJ$6,TRUE,FALSE),IF(INDEX(Команды!$A$2:$AN$7500,MATCH(CP$3,Команды!$A$2:$A$7500,0),$E99+2)=Команды!$AJ$7,TRUE,FALSE),IF(INDEX(Команды!$A$2:$AN$7500,MATCH(CP$3,Команды!$A$2:$A$7500,0),$E99+2)=Команды!$AJ$8,TRUE,FALSE),IF(INDEX(Команды!$A$2:$AN$7500,MATCH(CP$3,Команды!$A$2:$A$7500,0),$E99+2)=Команды!$AJ$9,TRUE,FALSE),IF(INDEX(Команды!$A$2:$AN$7500,MATCH(CP$3,Команды!$A$2:$A$7500,0),$E99+2)=Команды!$AJ$10,TRUE,FALSE),IF(INDEX(Команды!$A$2:$AN$7500,MATCH(CP$3,Команды!$A$2:$A$7500,0),$E99+2)=Команды!$AJ$11,TRUE,FALSE),IF(INDEX(Команды!$A$2:$AN$7500,MATCH(CP$3,Команды!$A$2:$A$7500,0),$E99+2)=Команды!$AJ$12,TRUE,FALSE),IF(INDEX(Команды!$A$2:$AN$7500,MATCH(CP$3,Команды!$A$2:$A$7500,0),$E99+2)=Команды!$AJ$13,TRUE,FALSE),IF(INDEX(Команды!$A$2:$AN$7500,MATCH(CP$3,Команды!$A$2:$A$7500,0),$E99+2)=Команды!$AJ$14,TRUE,FALSE),IF(INDEX(Команды!$A$2:$AN$7500,MATCH(CP$3,Команды!$A$2:$A$7500,0),$E99+2)=Команды!$AJ$15,TRUE,FALSE),IF(INDEX(Команды!$A$2:$AN$7500,MATCH(CP$3,Команды!$A$2:$A$7500,0),$E99+2)=Команды!$AJ$16,TRUE,FALSE),,IF(INDEX(Команды!$A$2:$AN$7500,MATCH(CP$3,Команды!$A$2:$A$7500,0),$E99+2)=Команды!$AJ$17,TRUE,FALSE),,IF(INDEX(Команды!$A$2:$AN$7500,MATCH(CP$3,Команды!$A$2:$A$7500,0),$E99+2)=Команды!$AJ$18,TRUE,FALSE),,IF(INDEX(Команды!$A$2:$AN$7500,MATCH(CP$3,Команды!$A$2:$A$7500,0),$E99+2)=Команды!$AJ$19,TRUE,FALSE)),INDEX(Команды!$AJ$2:$AK$19,MATCH(INDEX(Команды!$A$2:$AN$7500,MATCH(CP$3,Команды!$A$2:$A$7500,0),$E99+2),Команды!$AJ$2:$AJ$19,0),2),0)</f>
        <v>0</v>
      </c>
      <c r="CQ99" s="175">
        <f>IF(OR(IF(INDEX(Команды!$A$2:$AN$7500,MATCH(CP$3,Команды!$A$2:$A$7500,0),$E99+2)=Команды!$AJ$2,TRUE,FALSE),IF(INDEX(Команды!$A$2:$AN$7500,MATCH(CP$3,Команды!$A$2:$A$7500,0),$E99+2)=Команды!$AJ$3,TRUE,FALSE),IF(INDEX(Команды!$A$2:$AN$7500,MATCH(CP$3,Команды!$A$2:$A$7500,0),$E99+2)=Команды!$AJ$4,TRUE,FALSE),IF(INDEX(Команды!$A$2:$AN$7500,MATCH(CP$3,Команды!$A$2:$A$7500,0),$E99+2)=Команды!$AJ$5,TRUE,FALSE),IF(INDEX(Команды!$A$2:$AN$7500,MATCH(CP$3,Команды!$A$2:$A$7500,0),$E99+2)=Команды!$AJ$6,TRUE,FALSE),IF(INDEX(Команды!$A$2:$AN$7500,MATCH(CP$3,Команды!$A$2:$A$7500,0),$E99+2)=Команды!$AJ$7,TRUE,FALSE),IF(INDEX(Команды!$A$2:$AN$7500,MATCH(CP$3,Команды!$A$2:$A$7500,0),$E99+2)=Команды!$AJ$8,TRUE,FALSE),IF(INDEX(Команды!$A$2:$AN$7500,MATCH(CP$3,Команды!$A$2:$A$7500,0),$E99+2)=Команды!$AJ$9,TRUE,FALSE),IF(INDEX(Команды!$A$2:$AN$7500,MATCH(CP$3,Команды!$A$2:$A$7500,0),$E99+2)=Команды!$AJ$10,TRUE,FALSE),IF(INDEX(Команды!$A$2:$AN$7500,MATCH(CP$3,Команды!$A$2:$A$7500,0),$E99+2)=Команды!$AJ$11,TRUE,FALSE),IF(INDEX(Команды!$A$2:$AN$7500,MATCH(CP$3,Команды!$A$2:$A$7500,0),$E99+2)=Команды!$AJ$12,TRUE,FALSE),IF(INDEX(Команды!$A$2:$AN$7500,MATCH(CP$3,Команды!$A$2:$A$7500,0),$E99+2)=Команды!$AJ$13,TRUE,FALSE),IF(INDEX(Команды!$A$2:$AN$7500,MATCH(CP$3,Команды!$A$2:$A$7500,0),$E99+2)=Команды!$AJ$14,TRUE,FALSE),IF(INDEX(Команды!$A$2:$AN$7500,MATCH(CP$3,Команды!$A$2:$A$7500,0),$E99+2)=Команды!$AJ$15,TRUE,FALSE),IF(INDEX(Команды!$A$2:$AN$7500,MATCH(CP$3,Команды!$A$2:$A$7500,0),$E99+2)=Команды!$AJ$16,TRUE,FALSE),IF(INDEX(Команды!$A$2:$AN$7500,MATCH(CP$3,Команды!$A$2:$A$7500,0),$E99+2)=Команды!$AJ$17,TRUE,FALSE),IF(INDEX(Команды!$A$2:$AN$7500,MATCH(CP$3,Команды!$A$2:$A$7500,0),$E99+2)=Команды!$AJ$18,TRUE,FALSE),IF(INDEX(Команды!$A$2:$AN$7500,MATCH(CP$3,Команды!$A$2:$A$7500,0),$E99+2)=Команды!$AJ$19,TRUE,FALSE)),INDEX(Команды!$AJ$2:$AL$19,MATCH(INDEX(Команды!$A$2:$AN$7500,MATCH(CP$3,Команды!$A$2:$A$7500,0),$E99+2),Команды!$AJ$2:$AJ$19,0),3),0)</f>
        <v>0</v>
      </c>
      <c r="CR99" s="342"/>
      <c r="CS99" s="174">
        <f>IF(OR(IF(INDEX(Команды!$A$2:$AN$7500,MATCH(CS$3,Команды!$A$2:$A$7500,0),$E99+2)=Команды!$AJ$2,TRUE,FALSE),IF(INDEX(Команды!$A$2:$AN$7500,MATCH(CS$3,Команды!$A$2:$A$7500,0),$E99+2)=Команды!$AJ$3,TRUE,FALSE),IF(INDEX(Команды!$A$2:$AN$7500,MATCH(CS$3,Команды!$A$2:$A$7500,0),$E99+2)=Команды!$AJ$4,TRUE,FALSE),IF(INDEX(Команды!$A$2:$AN$7500,MATCH(CS$3,Команды!$A$2:$A$7500,0),$E99+2)=Команды!$AJ$5,TRUE,FALSE),IF(INDEX(Команды!$A$2:$AN$7500,MATCH(CS$3,Команды!$A$2:$A$7500,0),$E99+2)=Команды!$AJ$6,TRUE,FALSE),IF(INDEX(Команды!$A$2:$AN$7500,MATCH(CS$3,Команды!$A$2:$A$7500,0),$E99+2)=Команды!$AJ$7,TRUE,FALSE),IF(INDEX(Команды!$A$2:$AN$7500,MATCH(CS$3,Команды!$A$2:$A$7500,0),$E99+2)=Команды!$AJ$8,TRUE,FALSE),IF(INDEX(Команды!$A$2:$AN$7500,MATCH(CS$3,Команды!$A$2:$A$7500,0),$E99+2)=Команды!$AJ$9,TRUE,FALSE),IF(INDEX(Команды!$A$2:$AN$7500,MATCH(CS$3,Команды!$A$2:$A$7500,0),$E99+2)=Команды!$AJ$10,TRUE,FALSE),IF(INDEX(Команды!$A$2:$AN$7500,MATCH(CS$3,Команды!$A$2:$A$7500,0),$E99+2)=Команды!$AJ$11,TRUE,FALSE),IF(INDEX(Команды!$A$2:$AN$7500,MATCH(CS$3,Команды!$A$2:$A$7500,0),$E99+2)=Команды!$AJ$12,TRUE,FALSE),IF(INDEX(Команды!$A$2:$AN$7500,MATCH(CS$3,Команды!$A$2:$A$7500,0),$E99+2)=Команды!$AJ$13,TRUE,FALSE),IF(INDEX(Команды!$A$2:$AN$7500,MATCH(CS$3,Команды!$A$2:$A$7500,0),$E99+2)=Команды!$AJ$14,TRUE,FALSE),IF(INDEX(Команды!$A$2:$AN$7500,MATCH(CS$3,Команды!$A$2:$A$7500,0),$E99+2)=Команды!$AJ$15,TRUE,FALSE),IF(INDEX(Команды!$A$2:$AN$7500,MATCH(CS$3,Команды!$A$2:$A$7500,0),$E99+2)=Команды!$AJ$16,TRUE,FALSE),,IF(INDEX(Команды!$A$2:$AN$7500,MATCH(CS$3,Команды!$A$2:$A$7500,0),$E99+2)=Команды!$AJ$17,TRUE,FALSE),,IF(INDEX(Команды!$A$2:$AN$7500,MATCH(CS$3,Команды!$A$2:$A$7500,0),$E99+2)=Команды!$AJ$18,TRUE,FALSE),,IF(INDEX(Команды!$A$2:$AN$7500,MATCH(CS$3,Команды!$A$2:$A$7500,0),$E99+2)=Команды!$AJ$19,TRUE,FALSE)),INDEX(Команды!$AJ$2:$AK$19,MATCH(INDEX(Команды!$A$2:$AN$7500,MATCH(CS$3,Команды!$A$2:$A$7500,0),$E99+2),Команды!$AJ$2:$AJ$19,0),2),0)</f>
        <v>0</v>
      </c>
      <c r="CT99" s="175">
        <f>IF(OR(IF(INDEX(Команды!$A$2:$AN$7500,MATCH(CS$3,Команды!$A$2:$A$7500,0),$E99+2)=Команды!$AJ$2,TRUE,FALSE),IF(INDEX(Команды!$A$2:$AN$7500,MATCH(CS$3,Команды!$A$2:$A$7500,0),$E99+2)=Команды!$AJ$3,TRUE,FALSE),IF(INDEX(Команды!$A$2:$AN$7500,MATCH(CS$3,Команды!$A$2:$A$7500,0),$E99+2)=Команды!$AJ$4,TRUE,FALSE),IF(INDEX(Команды!$A$2:$AN$7500,MATCH(CS$3,Команды!$A$2:$A$7500,0),$E99+2)=Команды!$AJ$5,TRUE,FALSE),IF(INDEX(Команды!$A$2:$AN$7500,MATCH(CS$3,Команды!$A$2:$A$7500,0),$E99+2)=Команды!$AJ$6,TRUE,FALSE),IF(INDEX(Команды!$A$2:$AN$7500,MATCH(CS$3,Команды!$A$2:$A$7500,0),$E99+2)=Команды!$AJ$7,TRUE,FALSE),IF(INDEX(Команды!$A$2:$AN$7500,MATCH(CS$3,Команды!$A$2:$A$7500,0),$E99+2)=Команды!$AJ$8,TRUE,FALSE),IF(INDEX(Команды!$A$2:$AN$7500,MATCH(CS$3,Команды!$A$2:$A$7500,0),$E99+2)=Команды!$AJ$9,TRUE,FALSE),IF(INDEX(Команды!$A$2:$AN$7500,MATCH(CS$3,Команды!$A$2:$A$7500,0),$E99+2)=Команды!$AJ$10,TRUE,FALSE),IF(INDEX(Команды!$A$2:$AN$7500,MATCH(CS$3,Команды!$A$2:$A$7500,0),$E99+2)=Команды!$AJ$11,TRUE,FALSE),IF(INDEX(Команды!$A$2:$AN$7500,MATCH(CS$3,Команды!$A$2:$A$7500,0),$E99+2)=Команды!$AJ$12,TRUE,FALSE),IF(INDEX(Команды!$A$2:$AN$7500,MATCH(CS$3,Команды!$A$2:$A$7500,0),$E99+2)=Команды!$AJ$13,TRUE,FALSE),IF(INDEX(Команды!$A$2:$AN$7500,MATCH(CS$3,Команды!$A$2:$A$7500,0),$E99+2)=Команды!$AJ$14,TRUE,FALSE),IF(INDEX(Команды!$A$2:$AN$7500,MATCH(CS$3,Команды!$A$2:$A$7500,0),$E99+2)=Команды!$AJ$15,TRUE,FALSE),IF(INDEX(Команды!$A$2:$AN$7500,MATCH(CS$3,Команды!$A$2:$A$7500,0),$E99+2)=Команды!$AJ$16,TRUE,FALSE),IF(INDEX(Команды!$A$2:$AN$7500,MATCH(CS$3,Команды!$A$2:$A$7500,0),$E99+2)=Команды!$AJ$17,TRUE,FALSE),IF(INDEX(Команды!$A$2:$AN$7500,MATCH(CS$3,Команды!$A$2:$A$7500,0),$E99+2)=Команды!$AJ$18,TRUE,FALSE),IF(INDEX(Команды!$A$2:$AN$7500,MATCH(CS$3,Команды!$A$2:$A$7500,0),$E99+2)=Команды!$AJ$19,TRUE,FALSE)),INDEX(Команды!$AJ$2:$AL$19,MATCH(INDEX(Команды!$A$2:$AN$7500,MATCH(CS$3,Команды!$A$2:$A$7500,0),$E99+2),Команды!$AJ$2:$AJ$19,0),3),0)</f>
        <v>0</v>
      </c>
      <c r="CU99" s="342"/>
    </row>
    <row r="100" spans="1:99" s="2" customFormat="1" ht="21.95" customHeight="1" x14ac:dyDescent="0.3">
      <c r="A100" s="251">
        <v>95</v>
      </c>
      <c r="B100" s="2" t="e">
        <f>VLOOKUP(A100,'Список КК'!A:F,6,TRUE)</f>
        <v>#N/A</v>
      </c>
      <c r="C100" s="4">
        <f>VLOOKUP(A100,'Список КК'!A:B,2,TRUE)</f>
        <v>0</v>
      </c>
      <c r="D100" s="203">
        <f>VLOOKUP(A100,'Список КК'!A:D,4,TRUE)</f>
        <v>0</v>
      </c>
      <c r="E100" s="4">
        <f>VLOOKUP(A100,'Список КК'!A:C,3,TRUE)</f>
        <v>0</v>
      </c>
      <c r="F100" s="220">
        <f>VLOOKUP(A100,'Список КК'!A:E,5,TRUE)</f>
        <v>0</v>
      </c>
      <c r="G100" s="174">
        <f>IF(OR(IF(INDEX(Команды!$A$2:$AN$7500,MATCH(G$3,Команды!$A$2:$A$7500,0),$E100+2)=Команды!$AJ$2,TRUE,FALSE),IF(INDEX(Команды!$A$2:$AN$7500,MATCH(G$3,Команды!$A$2:$A$7500,0),$E100+2)=Команды!$AJ$3,TRUE,FALSE),IF(INDEX(Команды!$A$2:$AN$7500,MATCH(G$3,Команды!$A$2:$A$7500,0),$E100+2)=Команды!$AJ$4,TRUE,FALSE),IF(INDEX(Команды!$A$2:$AN$7500,MATCH(G$3,Команды!$A$2:$A$7500,0),$E100+2)=Команды!$AJ$5,TRUE,FALSE),IF(INDEX(Команды!$A$2:$AN$7500,MATCH(G$3,Команды!$A$2:$A$7500,0),$E100+2)=Команды!$AJ$6,TRUE,FALSE),IF(INDEX(Команды!$A$2:$AN$7500,MATCH(G$3,Команды!$A$2:$A$7500,0),$E100+2)=Команды!$AJ$7,TRUE,FALSE),IF(INDEX(Команды!$A$2:$AN$7500,MATCH(G$3,Команды!$A$2:$A$7500,0),$E100+2)=Команды!$AJ$8,TRUE,FALSE),IF(INDEX(Команды!$A$2:$AN$7500,MATCH(G$3,Команды!$A$2:$A$7500,0),$E100+2)=Команды!$AJ$9,TRUE,FALSE),IF(INDEX(Команды!$A$2:$AN$7500,MATCH(G$3,Команды!$A$2:$A$7500,0),$E100+2)=Команды!$AJ$10,TRUE,FALSE),IF(INDEX(Команды!$A$2:$AN$7500,MATCH(G$3,Команды!$A$2:$A$7500,0),$E100+2)=Команды!$AJ$11,TRUE,FALSE),IF(INDEX(Команды!$A$2:$AN$7500,MATCH(G$3,Команды!$A$2:$A$7500,0),$E100+2)=Команды!$AJ$12,TRUE,FALSE),IF(INDEX(Команды!$A$2:$AN$7500,MATCH(G$3,Команды!$A$2:$A$7500,0),$E100+2)=Команды!$AJ$13,TRUE,FALSE),IF(INDEX(Команды!$A$2:$AN$7500,MATCH(G$3,Команды!$A$2:$A$7500,0),$E100+2)=Команды!$AJ$14,TRUE,FALSE),IF(INDEX(Команды!$A$2:$AN$7500,MATCH(G$3,Команды!$A$2:$A$7500,0),$E100+2)=Команды!$AJ$15,TRUE,FALSE),IF(INDEX(Команды!$A$2:$AN$7500,MATCH(G$3,Команды!$A$2:$A$7500,0),$E100+2)=Команды!$AJ$16,TRUE,FALSE),,IF(INDEX(Команды!$A$2:$AN$7500,MATCH(G$3,Команды!$A$2:$A$7500,0),$E100+2)=Команды!$AJ$17,TRUE,FALSE),,IF(INDEX(Команды!$A$2:$AN$7500,MATCH(G$3,Команды!$A$2:$A$7500,0),$E100+2)=Команды!$AJ$18,TRUE,FALSE),,IF(INDEX(Команды!$A$2:$AN$7500,MATCH(G$3,Команды!$A$2:$A$7500,0),$E100+2)=Команды!$AJ$19,TRUE,FALSE)),INDEX(Команды!$AJ$2:$AK$19,MATCH(INDEX(Команды!$A$2:$AN$7500,MATCH(G$3,Команды!$A$2:$A$7500,0),$E100+2),Команды!$AJ$2:$AJ$19,0),2),0)</f>
        <v>0</v>
      </c>
      <c r="H100" s="175">
        <f>IF(OR(IF(INDEX(Команды!$A$2:$AN$7500,MATCH(G$3,Команды!$A$2:$A$7500,0),$E100+2)=Команды!$AJ$2,TRUE,FALSE),IF(INDEX(Команды!$A$2:$AN$7500,MATCH(G$3,Команды!$A$2:$A$7500,0),$E100+2)=Команды!$AJ$3,TRUE,FALSE),IF(INDEX(Команды!$A$2:$AN$7500,MATCH(G$3,Команды!$A$2:$A$7500,0),$E100+2)=Команды!$AJ$4,TRUE,FALSE),IF(INDEX(Команды!$A$2:$AN$7500,MATCH(G$3,Команды!$A$2:$A$7500,0),$E100+2)=Команды!$AJ$5,TRUE,FALSE),IF(INDEX(Команды!$A$2:$AN$7500,MATCH(G$3,Команды!$A$2:$A$7500,0),$E100+2)=Команды!$AJ$6,TRUE,FALSE),IF(INDEX(Команды!$A$2:$AN$7500,MATCH(G$3,Команды!$A$2:$A$7500,0),$E100+2)=Команды!$AJ$7,TRUE,FALSE),IF(INDEX(Команды!$A$2:$AN$7500,MATCH(G$3,Команды!$A$2:$A$7500,0),$E100+2)=Команды!$AJ$8,TRUE,FALSE),IF(INDEX(Команды!$A$2:$AN$7500,MATCH(G$3,Команды!$A$2:$A$7500,0),$E100+2)=Команды!$AJ$9,TRUE,FALSE),IF(INDEX(Команды!$A$2:$AN$7500,MATCH(G$3,Команды!$A$2:$A$7500,0),$E100+2)=Команды!$AJ$10,TRUE,FALSE),IF(INDEX(Команды!$A$2:$AN$7500,MATCH(G$3,Команды!$A$2:$A$7500,0),$E100+2)=Команды!$AJ$11,TRUE,FALSE),IF(INDEX(Команды!$A$2:$AN$7500,MATCH(G$3,Команды!$A$2:$A$7500,0),$E100+2)=Команды!$AJ$12,TRUE,FALSE),IF(INDEX(Команды!$A$2:$AN$7500,MATCH(G$3,Команды!$A$2:$A$7500,0),$E100+2)=Команды!$AJ$13,TRUE,FALSE),IF(INDEX(Команды!$A$2:$AN$7500,MATCH(G$3,Команды!$A$2:$A$7500,0),$E100+2)=Команды!$AJ$14,TRUE,FALSE),IF(INDEX(Команды!$A$2:$AN$7500,MATCH(G$3,Команды!$A$2:$A$7500,0),$E100+2)=Команды!$AJ$15,TRUE,FALSE),IF(INDEX(Команды!$A$2:$AN$7500,MATCH(G$3,Команды!$A$2:$A$7500,0),$E100+2)=Команды!$AJ$16,TRUE,FALSE),IF(INDEX(Команды!$A$2:$AN$7500,MATCH(G$3,Команды!$A$2:$A$7500,0),$E100+2)=Команды!$AJ$17,TRUE,FALSE),IF(INDEX(Команды!$A$2:$AN$7500,MATCH(G$3,Команды!$A$2:$A$7500,0),$E100+2)=Команды!$AJ$18,TRUE,FALSE),IF(INDEX(Команды!$A$2:$AN$7500,MATCH(G$3,Команды!$A$2:$A$7500,0),$E100+2)=Команды!$AJ$19,TRUE,FALSE)),INDEX(Команды!$AJ$2:$AL$19,MATCH(INDEX(Команды!$A$2:$AN$7500,MATCH(G$3,Команды!$A$2:$A$7500,0),$E100+2),Команды!$AJ$2:$AJ$19,0),3),0)</f>
        <v>0</v>
      </c>
      <c r="I100" s="342"/>
      <c r="J100" s="174">
        <f>IF(OR(IF(INDEX(Команды!$A$2:$AN$7500,MATCH(J$3,Команды!$A$2:$A$7500,0),$E100+2)=Команды!$AJ$2,TRUE,FALSE),IF(INDEX(Команды!$A$2:$AN$7500,MATCH(J$3,Команды!$A$2:$A$7500,0),$E100+2)=Команды!$AJ$3,TRUE,FALSE),IF(INDEX(Команды!$A$2:$AN$7500,MATCH(J$3,Команды!$A$2:$A$7500,0),$E100+2)=Команды!$AJ$4,TRUE,FALSE),IF(INDEX(Команды!$A$2:$AN$7500,MATCH(J$3,Команды!$A$2:$A$7500,0),$E100+2)=Команды!$AJ$5,TRUE,FALSE),IF(INDEX(Команды!$A$2:$AN$7500,MATCH(J$3,Команды!$A$2:$A$7500,0),$E100+2)=Команды!$AJ$6,TRUE,FALSE),IF(INDEX(Команды!$A$2:$AN$7500,MATCH(J$3,Команды!$A$2:$A$7500,0),$E100+2)=Команды!$AJ$7,TRUE,FALSE),IF(INDEX(Команды!$A$2:$AN$7500,MATCH(J$3,Команды!$A$2:$A$7500,0),$E100+2)=Команды!$AJ$8,TRUE,FALSE),IF(INDEX(Команды!$A$2:$AN$7500,MATCH(J$3,Команды!$A$2:$A$7500,0),$E100+2)=Команды!$AJ$9,TRUE,FALSE),IF(INDEX(Команды!$A$2:$AN$7500,MATCH(J$3,Команды!$A$2:$A$7500,0),$E100+2)=Команды!$AJ$10,TRUE,FALSE),IF(INDEX(Команды!$A$2:$AN$7500,MATCH(J$3,Команды!$A$2:$A$7500,0),$E100+2)=Команды!$AJ$11,TRUE,FALSE),IF(INDEX(Команды!$A$2:$AN$7500,MATCH(J$3,Команды!$A$2:$A$7500,0),$E100+2)=Команды!$AJ$12,TRUE,FALSE),IF(INDEX(Команды!$A$2:$AN$7500,MATCH(J$3,Команды!$A$2:$A$7500,0),$E100+2)=Команды!$AJ$13,TRUE,FALSE),IF(INDEX(Команды!$A$2:$AN$7500,MATCH(J$3,Команды!$A$2:$A$7500,0),$E100+2)=Команды!$AJ$14,TRUE,FALSE),IF(INDEX(Команды!$A$2:$AN$7500,MATCH(J$3,Команды!$A$2:$A$7500,0),$E100+2)=Команды!$AJ$15,TRUE,FALSE),IF(INDEX(Команды!$A$2:$AN$7500,MATCH(J$3,Команды!$A$2:$A$7500,0),$E100+2)=Команды!$AJ$16,TRUE,FALSE),,IF(INDEX(Команды!$A$2:$AN$7500,MATCH(J$3,Команды!$A$2:$A$7500,0),$E100+2)=Команды!$AJ$17,TRUE,FALSE),,IF(INDEX(Команды!$A$2:$AN$7500,MATCH(J$3,Команды!$A$2:$A$7500,0),$E100+2)=Команды!$AJ$18,TRUE,FALSE),,IF(INDEX(Команды!$A$2:$AN$7500,MATCH(J$3,Команды!$A$2:$A$7500,0),$E100+2)=Команды!$AJ$19,TRUE,FALSE)),INDEX(Команды!$AJ$2:$AK$19,MATCH(INDEX(Команды!$A$2:$AN$7500,MATCH(J$3,Команды!$A$2:$A$7500,0),$E100+2),Команды!$AJ$2:$AJ$19,0),2),0)</f>
        <v>0</v>
      </c>
      <c r="K100" s="175">
        <f>IF(OR(IF(INDEX(Команды!$A$2:$AN$7500,MATCH(J$3,Команды!$A$2:$A$7500,0),$E100+2)=Команды!$AJ$2,TRUE,FALSE),IF(INDEX(Команды!$A$2:$AN$7500,MATCH(J$3,Команды!$A$2:$A$7500,0),$E100+2)=Команды!$AJ$3,TRUE,FALSE),IF(INDEX(Команды!$A$2:$AN$7500,MATCH(J$3,Команды!$A$2:$A$7500,0),$E100+2)=Команды!$AJ$4,TRUE,FALSE),IF(INDEX(Команды!$A$2:$AN$7500,MATCH(J$3,Команды!$A$2:$A$7500,0),$E100+2)=Команды!$AJ$5,TRUE,FALSE),IF(INDEX(Команды!$A$2:$AN$7500,MATCH(J$3,Команды!$A$2:$A$7500,0),$E100+2)=Команды!$AJ$6,TRUE,FALSE),IF(INDEX(Команды!$A$2:$AN$7500,MATCH(J$3,Команды!$A$2:$A$7500,0),$E100+2)=Команды!$AJ$7,TRUE,FALSE),IF(INDEX(Команды!$A$2:$AN$7500,MATCH(J$3,Команды!$A$2:$A$7500,0),$E100+2)=Команды!$AJ$8,TRUE,FALSE),IF(INDEX(Команды!$A$2:$AN$7500,MATCH(J$3,Команды!$A$2:$A$7500,0),$E100+2)=Команды!$AJ$9,TRUE,FALSE),IF(INDEX(Команды!$A$2:$AN$7500,MATCH(J$3,Команды!$A$2:$A$7500,0),$E100+2)=Команды!$AJ$10,TRUE,FALSE),IF(INDEX(Команды!$A$2:$AN$7500,MATCH(J$3,Команды!$A$2:$A$7500,0),$E100+2)=Команды!$AJ$11,TRUE,FALSE),IF(INDEX(Команды!$A$2:$AN$7500,MATCH(J$3,Команды!$A$2:$A$7500,0),$E100+2)=Команды!$AJ$12,TRUE,FALSE),IF(INDEX(Команды!$A$2:$AN$7500,MATCH(J$3,Команды!$A$2:$A$7500,0),$E100+2)=Команды!$AJ$13,TRUE,FALSE),IF(INDEX(Команды!$A$2:$AN$7500,MATCH(J$3,Команды!$A$2:$A$7500,0),$E100+2)=Команды!$AJ$14,TRUE,FALSE),IF(INDEX(Команды!$A$2:$AN$7500,MATCH(J$3,Команды!$A$2:$A$7500,0),$E100+2)=Команды!$AJ$15,TRUE,FALSE),IF(INDEX(Команды!$A$2:$AN$7500,MATCH(J$3,Команды!$A$2:$A$7500,0),$E100+2)=Команды!$AJ$16,TRUE,FALSE),IF(INDEX(Команды!$A$2:$AN$7500,MATCH(J$3,Команды!$A$2:$A$7500,0),$E100+2)=Команды!$AJ$17,TRUE,FALSE),IF(INDEX(Команды!$A$2:$AN$7500,MATCH(J$3,Команды!$A$2:$A$7500,0),$E100+2)=Команды!$AJ$18,TRUE,FALSE),IF(INDEX(Команды!$A$2:$AN$7500,MATCH(J$3,Команды!$A$2:$A$7500,0),$E100+2)=Команды!$AJ$19,TRUE,FALSE)),INDEX(Команды!$AJ$2:$AL$19,MATCH(INDEX(Команды!$A$2:$AN$7500,MATCH(J$3,Команды!$A$2:$A$7500,0),$E100+2),Команды!$AJ$2:$AJ$19,0),3),0)</f>
        <v>0</v>
      </c>
      <c r="L100" s="342"/>
      <c r="M100" s="174">
        <f>IF(OR(IF(INDEX(Команды!$A$2:$AN$7500,MATCH(M$3,Команды!$A$2:$A$7500,0),$E100+2)=Команды!$AJ$2,TRUE,FALSE),IF(INDEX(Команды!$A$2:$AN$7500,MATCH(M$3,Команды!$A$2:$A$7500,0),$E100+2)=Команды!$AJ$3,TRUE,FALSE),IF(INDEX(Команды!$A$2:$AN$7500,MATCH(M$3,Команды!$A$2:$A$7500,0),$E100+2)=Команды!$AJ$4,TRUE,FALSE),IF(INDEX(Команды!$A$2:$AN$7500,MATCH(M$3,Команды!$A$2:$A$7500,0),$E100+2)=Команды!$AJ$5,TRUE,FALSE),IF(INDEX(Команды!$A$2:$AN$7500,MATCH(M$3,Команды!$A$2:$A$7500,0),$E100+2)=Команды!$AJ$6,TRUE,FALSE),IF(INDEX(Команды!$A$2:$AN$7500,MATCH(M$3,Команды!$A$2:$A$7500,0),$E100+2)=Команды!$AJ$7,TRUE,FALSE),IF(INDEX(Команды!$A$2:$AN$7500,MATCH(M$3,Команды!$A$2:$A$7500,0),$E100+2)=Команды!$AJ$8,TRUE,FALSE),IF(INDEX(Команды!$A$2:$AN$7500,MATCH(M$3,Команды!$A$2:$A$7500,0),$E100+2)=Команды!$AJ$9,TRUE,FALSE),IF(INDEX(Команды!$A$2:$AN$7500,MATCH(M$3,Команды!$A$2:$A$7500,0),$E100+2)=Команды!$AJ$10,TRUE,FALSE),IF(INDEX(Команды!$A$2:$AN$7500,MATCH(M$3,Команды!$A$2:$A$7500,0),$E100+2)=Команды!$AJ$11,TRUE,FALSE),IF(INDEX(Команды!$A$2:$AN$7500,MATCH(M$3,Команды!$A$2:$A$7500,0),$E100+2)=Команды!$AJ$12,TRUE,FALSE),IF(INDEX(Команды!$A$2:$AN$7500,MATCH(M$3,Команды!$A$2:$A$7500,0),$E100+2)=Команды!$AJ$13,TRUE,FALSE),IF(INDEX(Команды!$A$2:$AN$7500,MATCH(M$3,Команды!$A$2:$A$7500,0),$E100+2)=Команды!$AJ$14,TRUE,FALSE),IF(INDEX(Команды!$A$2:$AN$7500,MATCH(M$3,Команды!$A$2:$A$7500,0),$E100+2)=Команды!$AJ$15,TRUE,FALSE),IF(INDEX(Команды!$A$2:$AN$7500,MATCH(M$3,Команды!$A$2:$A$7500,0),$E100+2)=Команды!$AJ$16,TRUE,FALSE),,IF(INDEX(Команды!$A$2:$AN$7500,MATCH(M$3,Команды!$A$2:$A$7500,0),$E100+2)=Команды!$AJ$17,TRUE,FALSE),,IF(INDEX(Команды!$A$2:$AN$7500,MATCH(M$3,Команды!$A$2:$A$7500,0),$E100+2)=Команды!$AJ$18,TRUE,FALSE),,IF(INDEX(Команды!$A$2:$AN$7500,MATCH(M$3,Команды!$A$2:$A$7500,0),$E100+2)=Команды!$AJ$19,TRUE,FALSE)),INDEX(Команды!$AJ$2:$AK$19,MATCH(INDEX(Команды!$A$2:$AN$7500,MATCH(M$3,Команды!$A$2:$A$7500,0),$E100+2),Команды!$AJ$2:$AJ$19,0),2),0)</f>
        <v>0</v>
      </c>
      <c r="N100" s="175">
        <f>IF(OR(IF(INDEX(Команды!$A$2:$AN$7500,MATCH(M$3,Команды!$A$2:$A$7500,0),$E100+2)=Команды!$AJ$2,TRUE,FALSE),IF(INDEX(Команды!$A$2:$AN$7500,MATCH(M$3,Команды!$A$2:$A$7500,0),$E100+2)=Команды!$AJ$3,TRUE,FALSE),IF(INDEX(Команды!$A$2:$AN$7500,MATCH(M$3,Команды!$A$2:$A$7500,0),$E100+2)=Команды!$AJ$4,TRUE,FALSE),IF(INDEX(Команды!$A$2:$AN$7500,MATCH(M$3,Команды!$A$2:$A$7500,0),$E100+2)=Команды!$AJ$5,TRUE,FALSE),IF(INDEX(Команды!$A$2:$AN$7500,MATCH(M$3,Команды!$A$2:$A$7500,0),$E100+2)=Команды!$AJ$6,TRUE,FALSE),IF(INDEX(Команды!$A$2:$AN$7500,MATCH(M$3,Команды!$A$2:$A$7500,0),$E100+2)=Команды!$AJ$7,TRUE,FALSE),IF(INDEX(Команды!$A$2:$AN$7500,MATCH(M$3,Команды!$A$2:$A$7500,0),$E100+2)=Команды!$AJ$8,TRUE,FALSE),IF(INDEX(Команды!$A$2:$AN$7500,MATCH(M$3,Команды!$A$2:$A$7500,0),$E100+2)=Команды!$AJ$9,TRUE,FALSE),IF(INDEX(Команды!$A$2:$AN$7500,MATCH(M$3,Команды!$A$2:$A$7500,0),$E100+2)=Команды!$AJ$10,TRUE,FALSE),IF(INDEX(Команды!$A$2:$AN$7500,MATCH(M$3,Команды!$A$2:$A$7500,0),$E100+2)=Команды!$AJ$11,TRUE,FALSE),IF(INDEX(Команды!$A$2:$AN$7500,MATCH(M$3,Команды!$A$2:$A$7500,0),$E100+2)=Команды!$AJ$12,TRUE,FALSE),IF(INDEX(Команды!$A$2:$AN$7500,MATCH(M$3,Команды!$A$2:$A$7500,0),$E100+2)=Команды!$AJ$13,TRUE,FALSE),IF(INDEX(Команды!$A$2:$AN$7500,MATCH(M$3,Команды!$A$2:$A$7500,0),$E100+2)=Команды!$AJ$14,TRUE,FALSE),IF(INDEX(Команды!$A$2:$AN$7500,MATCH(M$3,Команды!$A$2:$A$7500,0),$E100+2)=Команды!$AJ$15,TRUE,FALSE),IF(INDEX(Команды!$A$2:$AN$7500,MATCH(M$3,Команды!$A$2:$A$7500,0),$E100+2)=Команды!$AJ$16,TRUE,FALSE),IF(INDEX(Команды!$A$2:$AN$7500,MATCH(M$3,Команды!$A$2:$A$7500,0),$E100+2)=Команды!$AJ$17,TRUE,FALSE),IF(INDEX(Команды!$A$2:$AN$7500,MATCH(M$3,Команды!$A$2:$A$7500,0),$E100+2)=Команды!$AJ$18,TRUE,FALSE),IF(INDEX(Команды!$A$2:$AN$7500,MATCH(M$3,Команды!$A$2:$A$7500,0),$E100+2)=Команды!$AJ$19,TRUE,FALSE)),INDEX(Команды!$AJ$2:$AL$19,MATCH(INDEX(Команды!$A$2:$AN$7500,MATCH(M$3,Команды!$A$2:$A$7500,0),$E100+2),Команды!$AJ$2:$AJ$19,0),3),0)</f>
        <v>0</v>
      </c>
      <c r="O100" s="342"/>
      <c r="P100" s="174">
        <f>IF(OR(IF(INDEX(Команды!$A$2:$AN$7500,MATCH(P$3,Команды!$A$2:$A$7500,0),$E100+2)=Команды!$AJ$2,TRUE,FALSE),IF(INDEX(Команды!$A$2:$AN$7500,MATCH(P$3,Команды!$A$2:$A$7500,0),$E100+2)=Команды!$AJ$3,TRUE,FALSE),IF(INDEX(Команды!$A$2:$AN$7500,MATCH(P$3,Команды!$A$2:$A$7500,0),$E100+2)=Команды!$AJ$4,TRUE,FALSE),IF(INDEX(Команды!$A$2:$AN$7500,MATCH(P$3,Команды!$A$2:$A$7500,0),$E100+2)=Команды!$AJ$5,TRUE,FALSE),IF(INDEX(Команды!$A$2:$AN$7500,MATCH(P$3,Команды!$A$2:$A$7500,0),$E100+2)=Команды!$AJ$6,TRUE,FALSE),IF(INDEX(Команды!$A$2:$AN$7500,MATCH(P$3,Команды!$A$2:$A$7500,0),$E100+2)=Команды!$AJ$7,TRUE,FALSE),IF(INDEX(Команды!$A$2:$AN$7500,MATCH(P$3,Команды!$A$2:$A$7500,0),$E100+2)=Команды!$AJ$8,TRUE,FALSE),IF(INDEX(Команды!$A$2:$AN$7500,MATCH(P$3,Команды!$A$2:$A$7500,0),$E100+2)=Команды!$AJ$9,TRUE,FALSE),IF(INDEX(Команды!$A$2:$AN$7500,MATCH(P$3,Команды!$A$2:$A$7500,0),$E100+2)=Команды!$AJ$10,TRUE,FALSE),IF(INDEX(Команды!$A$2:$AN$7500,MATCH(P$3,Команды!$A$2:$A$7500,0),$E100+2)=Команды!$AJ$11,TRUE,FALSE),IF(INDEX(Команды!$A$2:$AN$7500,MATCH(P$3,Команды!$A$2:$A$7500,0),$E100+2)=Команды!$AJ$12,TRUE,FALSE),IF(INDEX(Команды!$A$2:$AN$7500,MATCH(P$3,Команды!$A$2:$A$7500,0),$E100+2)=Команды!$AJ$13,TRUE,FALSE),IF(INDEX(Команды!$A$2:$AN$7500,MATCH(P$3,Команды!$A$2:$A$7500,0),$E100+2)=Команды!$AJ$14,TRUE,FALSE),IF(INDEX(Команды!$A$2:$AN$7500,MATCH(P$3,Команды!$A$2:$A$7500,0),$E100+2)=Команды!$AJ$15,TRUE,FALSE),IF(INDEX(Команды!$A$2:$AN$7500,MATCH(P$3,Команды!$A$2:$A$7500,0),$E100+2)=Команды!$AJ$16,TRUE,FALSE),,IF(INDEX(Команды!$A$2:$AN$7500,MATCH(P$3,Команды!$A$2:$A$7500,0),$E100+2)=Команды!$AJ$17,TRUE,FALSE),,IF(INDEX(Команды!$A$2:$AN$7500,MATCH(P$3,Команды!$A$2:$A$7500,0),$E100+2)=Команды!$AJ$18,TRUE,FALSE),,IF(INDEX(Команды!$A$2:$AN$7500,MATCH(P$3,Команды!$A$2:$A$7500,0),$E100+2)=Команды!$AJ$19,TRUE,FALSE)),INDEX(Команды!$AJ$2:$AK$19,MATCH(INDEX(Команды!$A$2:$AN$7500,MATCH(P$3,Команды!$A$2:$A$7500,0),$E100+2),Команды!$AJ$2:$AJ$19,0),2),0)</f>
        <v>0</v>
      </c>
      <c r="Q100" s="175">
        <f>IF(OR(IF(INDEX(Команды!$A$2:$AN$7500,MATCH(P$3,Команды!$A$2:$A$7500,0),$E100+2)=Команды!$AJ$2,TRUE,FALSE),IF(INDEX(Команды!$A$2:$AN$7500,MATCH(P$3,Команды!$A$2:$A$7500,0),$E100+2)=Команды!$AJ$3,TRUE,FALSE),IF(INDEX(Команды!$A$2:$AN$7500,MATCH(P$3,Команды!$A$2:$A$7500,0),$E100+2)=Команды!$AJ$4,TRUE,FALSE),IF(INDEX(Команды!$A$2:$AN$7500,MATCH(P$3,Команды!$A$2:$A$7500,0),$E100+2)=Команды!$AJ$5,TRUE,FALSE),IF(INDEX(Команды!$A$2:$AN$7500,MATCH(P$3,Команды!$A$2:$A$7500,0),$E100+2)=Команды!$AJ$6,TRUE,FALSE),IF(INDEX(Команды!$A$2:$AN$7500,MATCH(P$3,Команды!$A$2:$A$7500,0),$E100+2)=Команды!$AJ$7,TRUE,FALSE),IF(INDEX(Команды!$A$2:$AN$7500,MATCH(P$3,Команды!$A$2:$A$7500,0),$E100+2)=Команды!$AJ$8,TRUE,FALSE),IF(INDEX(Команды!$A$2:$AN$7500,MATCH(P$3,Команды!$A$2:$A$7500,0),$E100+2)=Команды!$AJ$9,TRUE,FALSE),IF(INDEX(Команды!$A$2:$AN$7500,MATCH(P$3,Команды!$A$2:$A$7500,0),$E100+2)=Команды!$AJ$10,TRUE,FALSE),IF(INDEX(Команды!$A$2:$AN$7500,MATCH(P$3,Команды!$A$2:$A$7500,0),$E100+2)=Команды!$AJ$11,TRUE,FALSE),IF(INDEX(Команды!$A$2:$AN$7500,MATCH(P$3,Команды!$A$2:$A$7500,0),$E100+2)=Команды!$AJ$12,TRUE,FALSE),IF(INDEX(Команды!$A$2:$AN$7500,MATCH(P$3,Команды!$A$2:$A$7500,0),$E100+2)=Команды!$AJ$13,TRUE,FALSE),IF(INDEX(Команды!$A$2:$AN$7500,MATCH(P$3,Команды!$A$2:$A$7500,0),$E100+2)=Команды!$AJ$14,TRUE,FALSE),IF(INDEX(Команды!$A$2:$AN$7500,MATCH(P$3,Команды!$A$2:$A$7500,0),$E100+2)=Команды!$AJ$15,TRUE,FALSE),IF(INDEX(Команды!$A$2:$AN$7500,MATCH(P$3,Команды!$A$2:$A$7500,0),$E100+2)=Команды!$AJ$16,TRUE,FALSE),IF(INDEX(Команды!$A$2:$AN$7500,MATCH(P$3,Команды!$A$2:$A$7500,0),$E100+2)=Команды!$AJ$17,TRUE,FALSE),IF(INDEX(Команды!$A$2:$AN$7500,MATCH(P$3,Команды!$A$2:$A$7500,0),$E100+2)=Команды!$AJ$18,TRUE,FALSE),IF(INDEX(Команды!$A$2:$AN$7500,MATCH(P$3,Команды!$A$2:$A$7500,0),$E100+2)=Команды!$AJ$19,TRUE,FALSE)),INDEX(Команды!$AJ$2:$AL$19,MATCH(INDEX(Команды!$A$2:$AN$7500,MATCH(P$3,Команды!$A$2:$A$7500,0),$E100+2),Команды!$AJ$2:$AJ$19,0),3),0)</f>
        <v>0</v>
      </c>
      <c r="R100" s="342"/>
      <c r="S100" s="174">
        <f>IF(OR(IF(INDEX(Команды!$A$2:$AN$7500,MATCH(S$3,Команды!$A$2:$A$7500,0),$E100+2)=Команды!$AJ$2,TRUE,FALSE),IF(INDEX(Команды!$A$2:$AN$7500,MATCH(S$3,Команды!$A$2:$A$7500,0),$E100+2)=Команды!$AJ$3,TRUE,FALSE),IF(INDEX(Команды!$A$2:$AN$7500,MATCH(S$3,Команды!$A$2:$A$7500,0),$E100+2)=Команды!$AJ$4,TRUE,FALSE),IF(INDEX(Команды!$A$2:$AN$7500,MATCH(S$3,Команды!$A$2:$A$7500,0),$E100+2)=Команды!$AJ$5,TRUE,FALSE),IF(INDEX(Команды!$A$2:$AN$7500,MATCH(S$3,Команды!$A$2:$A$7500,0),$E100+2)=Команды!$AJ$6,TRUE,FALSE),IF(INDEX(Команды!$A$2:$AN$7500,MATCH(S$3,Команды!$A$2:$A$7500,0),$E100+2)=Команды!$AJ$7,TRUE,FALSE),IF(INDEX(Команды!$A$2:$AN$7500,MATCH(S$3,Команды!$A$2:$A$7500,0),$E100+2)=Команды!$AJ$8,TRUE,FALSE),IF(INDEX(Команды!$A$2:$AN$7500,MATCH(S$3,Команды!$A$2:$A$7500,0),$E100+2)=Команды!$AJ$9,TRUE,FALSE),IF(INDEX(Команды!$A$2:$AN$7500,MATCH(S$3,Команды!$A$2:$A$7500,0),$E100+2)=Команды!$AJ$10,TRUE,FALSE),IF(INDEX(Команды!$A$2:$AN$7500,MATCH(S$3,Команды!$A$2:$A$7500,0),$E100+2)=Команды!$AJ$11,TRUE,FALSE),IF(INDEX(Команды!$A$2:$AN$7500,MATCH(S$3,Команды!$A$2:$A$7500,0),$E100+2)=Команды!$AJ$12,TRUE,FALSE),IF(INDEX(Команды!$A$2:$AN$7500,MATCH(S$3,Команды!$A$2:$A$7500,0),$E100+2)=Команды!$AJ$13,TRUE,FALSE),IF(INDEX(Команды!$A$2:$AN$7500,MATCH(S$3,Команды!$A$2:$A$7500,0),$E100+2)=Команды!$AJ$14,TRUE,FALSE),IF(INDEX(Команды!$A$2:$AN$7500,MATCH(S$3,Команды!$A$2:$A$7500,0),$E100+2)=Команды!$AJ$15,TRUE,FALSE),IF(INDEX(Команды!$A$2:$AN$7500,MATCH(S$3,Команды!$A$2:$A$7500,0),$E100+2)=Команды!$AJ$16,TRUE,FALSE),,IF(INDEX(Команды!$A$2:$AN$7500,MATCH(S$3,Команды!$A$2:$A$7500,0),$E100+2)=Команды!$AJ$17,TRUE,FALSE),,IF(INDEX(Команды!$A$2:$AN$7500,MATCH(S$3,Команды!$A$2:$A$7500,0),$E100+2)=Команды!$AJ$18,TRUE,FALSE),,IF(INDEX(Команды!$A$2:$AN$7500,MATCH(S$3,Команды!$A$2:$A$7500,0),$E100+2)=Команды!$AJ$19,TRUE,FALSE)),INDEX(Команды!$AJ$2:$AK$19,MATCH(INDEX(Команды!$A$2:$AN$7500,MATCH(S$3,Команды!$A$2:$A$7500,0),$E100+2),Команды!$AJ$2:$AJ$19,0),2),0)</f>
        <v>0</v>
      </c>
      <c r="T100" s="175">
        <f>IF(OR(IF(INDEX(Команды!$A$2:$AN$7500,MATCH(S$3,Команды!$A$2:$A$7500,0),$E100+2)=Команды!$AJ$2,TRUE,FALSE),IF(INDEX(Команды!$A$2:$AN$7500,MATCH(S$3,Команды!$A$2:$A$7500,0),$E100+2)=Команды!$AJ$3,TRUE,FALSE),IF(INDEX(Команды!$A$2:$AN$7500,MATCH(S$3,Команды!$A$2:$A$7500,0),$E100+2)=Команды!$AJ$4,TRUE,FALSE),IF(INDEX(Команды!$A$2:$AN$7500,MATCH(S$3,Команды!$A$2:$A$7500,0),$E100+2)=Команды!$AJ$5,TRUE,FALSE),IF(INDEX(Команды!$A$2:$AN$7500,MATCH(S$3,Команды!$A$2:$A$7500,0),$E100+2)=Команды!$AJ$6,TRUE,FALSE),IF(INDEX(Команды!$A$2:$AN$7500,MATCH(S$3,Команды!$A$2:$A$7500,0),$E100+2)=Команды!$AJ$7,TRUE,FALSE),IF(INDEX(Команды!$A$2:$AN$7500,MATCH(S$3,Команды!$A$2:$A$7500,0),$E100+2)=Команды!$AJ$8,TRUE,FALSE),IF(INDEX(Команды!$A$2:$AN$7500,MATCH(S$3,Команды!$A$2:$A$7500,0),$E100+2)=Команды!$AJ$9,TRUE,FALSE),IF(INDEX(Команды!$A$2:$AN$7500,MATCH(S$3,Команды!$A$2:$A$7500,0),$E100+2)=Команды!$AJ$10,TRUE,FALSE),IF(INDEX(Команды!$A$2:$AN$7500,MATCH(S$3,Команды!$A$2:$A$7500,0),$E100+2)=Команды!$AJ$11,TRUE,FALSE),IF(INDEX(Команды!$A$2:$AN$7500,MATCH(S$3,Команды!$A$2:$A$7500,0),$E100+2)=Команды!$AJ$12,TRUE,FALSE),IF(INDEX(Команды!$A$2:$AN$7500,MATCH(S$3,Команды!$A$2:$A$7500,0),$E100+2)=Команды!$AJ$13,TRUE,FALSE),IF(INDEX(Команды!$A$2:$AN$7500,MATCH(S$3,Команды!$A$2:$A$7500,0),$E100+2)=Команды!$AJ$14,TRUE,FALSE),IF(INDEX(Команды!$A$2:$AN$7500,MATCH(S$3,Команды!$A$2:$A$7500,0),$E100+2)=Команды!$AJ$15,TRUE,FALSE),IF(INDEX(Команды!$A$2:$AN$7500,MATCH(S$3,Команды!$A$2:$A$7500,0),$E100+2)=Команды!$AJ$16,TRUE,FALSE),IF(INDEX(Команды!$A$2:$AN$7500,MATCH(S$3,Команды!$A$2:$A$7500,0),$E100+2)=Команды!$AJ$17,TRUE,FALSE),IF(INDEX(Команды!$A$2:$AN$7500,MATCH(S$3,Команды!$A$2:$A$7500,0),$E100+2)=Команды!$AJ$18,TRUE,FALSE),IF(INDEX(Команды!$A$2:$AN$7500,MATCH(S$3,Команды!$A$2:$A$7500,0),$E100+2)=Команды!$AJ$19,TRUE,FALSE)),INDEX(Команды!$AJ$2:$AL$19,MATCH(INDEX(Команды!$A$2:$AN$7500,MATCH(S$3,Команды!$A$2:$A$7500,0),$E100+2),Команды!$AJ$2:$AJ$19,0),3),0)</f>
        <v>0</v>
      </c>
      <c r="U100" s="342"/>
      <c r="V100" s="174">
        <f>IF(OR(IF(INDEX(Команды!$A$2:$AN$7500,MATCH(V$3,Команды!$A$2:$A$7500,0),$E100+2)=Команды!$AJ$2,TRUE,FALSE),IF(INDEX(Команды!$A$2:$AN$7500,MATCH(V$3,Команды!$A$2:$A$7500,0),$E100+2)=Команды!$AJ$3,TRUE,FALSE),IF(INDEX(Команды!$A$2:$AN$7500,MATCH(V$3,Команды!$A$2:$A$7500,0),$E100+2)=Команды!$AJ$4,TRUE,FALSE),IF(INDEX(Команды!$A$2:$AN$7500,MATCH(V$3,Команды!$A$2:$A$7500,0),$E100+2)=Команды!$AJ$5,TRUE,FALSE),IF(INDEX(Команды!$A$2:$AN$7500,MATCH(V$3,Команды!$A$2:$A$7500,0),$E100+2)=Команды!$AJ$6,TRUE,FALSE),IF(INDEX(Команды!$A$2:$AN$7500,MATCH(V$3,Команды!$A$2:$A$7500,0),$E100+2)=Команды!$AJ$7,TRUE,FALSE),IF(INDEX(Команды!$A$2:$AN$7500,MATCH(V$3,Команды!$A$2:$A$7500,0),$E100+2)=Команды!$AJ$8,TRUE,FALSE),IF(INDEX(Команды!$A$2:$AN$7500,MATCH(V$3,Команды!$A$2:$A$7500,0),$E100+2)=Команды!$AJ$9,TRUE,FALSE),IF(INDEX(Команды!$A$2:$AN$7500,MATCH(V$3,Команды!$A$2:$A$7500,0),$E100+2)=Команды!$AJ$10,TRUE,FALSE),IF(INDEX(Команды!$A$2:$AN$7500,MATCH(V$3,Команды!$A$2:$A$7500,0),$E100+2)=Команды!$AJ$11,TRUE,FALSE),IF(INDEX(Команды!$A$2:$AN$7500,MATCH(V$3,Команды!$A$2:$A$7500,0),$E100+2)=Команды!$AJ$12,TRUE,FALSE),IF(INDEX(Команды!$A$2:$AN$7500,MATCH(V$3,Команды!$A$2:$A$7500,0),$E100+2)=Команды!$AJ$13,TRUE,FALSE),IF(INDEX(Команды!$A$2:$AN$7500,MATCH(V$3,Команды!$A$2:$A$7500,0),$E100+2)=Команды!$AJ$14,TRUE,FALSE),IF(INDEX(Команды!$A$2:$AN$7500,MATCH(V$3,Команды!$A$2:$A$7500,0),$E100+2)=Команды!$AJ$15,TRUE,FALSE),IF(INDEX(Команды!$A$2:$AN$7500,MATCH(V$3,Команды!$A$2:$A$7500,0),$E100+2)=Команды!$AJ$16,TRUE,FALSE),,IF(INDEX(Команды!$A$2:$AN$7500,MATCH(V$3,Команды!$A$2:$A$7500,0),$E100+2)=Команды!$AJ$17,TRUE,FALSE),,IF(INDEX(Команды!$A$2:$AN$7500,MATCH(V$3,Команды!$A$2:$A$7500,0),$E100+2)=Команды!$AJ$18,TRUE,FALSE),,IF(INDEX(Команды!$A$2:$AN$7500,MATCH(V$3,Команды!$A$2:$A$7500,0),$E100+2)=Команды!$AJ$19,TRUE,FALSE)),INDEX(Команды!$AJ$2:$AK$19,MATCH(INDEX(Команды!$A$2:$AN$7500,MATCH(V$3,Команды!$A$2:$A$7500,0),$E100+2),Команды!$AJ$2:$AJ$19,0),2),0)</f>
        <v>0</v>
      </c>
      <c r="W100" s="175">
        <f>IF(OR(IF(INDEX(Команды!$A$2:$AN$7500,MATCH(V$3,Команды!$A$2:$A$7500,0),$E100+2)=Команды!$AJ$2,TRUE,FALSE),IF(INDEX(Команды!$A$2:$AN$7500,MATCH(V$3,Команды!$A$2:$A$7500,0),$E100+2)=Команды!$AJ$3,TRUE,FALSE),IF(INDEX(Команды!$A$2:$AN$7500,MATCH(V$3,Команды!$A$2:$A$7500,0),$E100+2)=Команды!$AJ$4,TRUE,FALSE),IF(INDEX(Команды!$A$2:$AN$7500,MATCH(V$3,Команды!$A$2:$A$7500,0),$E100+2)=Команды!$AJ$5,TRUE,FALSE),IF(INDEX(Команды!$A$2:$AN$7500,MATCH(V$3,Команды!$A$2:$A$7500,0),$E100+2)=Команды!$AJ$6,TRUE,FALSE),IF(INDEX(Команды!$A$2:$AN$7500,MATCH(V$3,Команды!$A$2:$A$7500,0),$E100+2)=Команды!$AJ$7,TRUE,FALSE),IF(INDEX(Команды!$A$2:$AN$7500,MATCH(V$3,Команды!$A$2:$A$7500,0),$E100+2)=Команды!$AJ$8,TRUE,FALSE),IF(INDEX(Команды!$A$2:$AN$7500,MATCH(V$3,Команды!$A$2:$A$7500,0),$E100+2)=Команды!$AJ$9,TRUE,FALSE),IF(INDEX(Команды!$A$2:$AN$7500,MATCH(V$3,Команды!$A$2:$A$7500,0),$E100+2)=Команды!$AJ$10,TRUE,FALSE),IF(INDEX(Команды!$A$2:$AN$7500,MATCH(V$3,Команды!$A$2:$A$7500,0),$E100+2)=Команды!$AJ$11,TRUE,FALSE),IF(INDEX(Команды!$A$2:$AN$7500,MATCH(V$3,Команды!$A$2:$A$7500,0),$E100+2)=Команды!$AJ$12,TRUE,FALSE),IF(INDEX(Команды!$A$2:$AN$7500,MATCH(V$3,Команды!$A$2:$A$7500,0),$E100+2)=Команды!$AJ$13,TRUE,FALSE),IF(INDEX(Команды!$A$2:$AN$7500,MATCH(V$3,Команды!$A$2:$A$7500,0),$E100+2)=Команды!$AJ$14,TRUE,FALSE),IF(INDEX(Команды!$A$2:$AN$7500,MATCH(V$3,Команды!$A$2:$A$7500,0),$E100+2)=Команды!$AJ$15,TRUE,FALSE),IF(INDEX(Команды!$A$2:$AN$7500,MATCH(V$3,Команды!$A$2:$A$7500,0),$E100+2)=Команды!$AJ$16,TRUE,FALSE),IF(INDEX(Команды!$A$2:$AN$7500,MATCH(V$3,Команды!$A$2:$A$7500,0),$E100+2)=Команды!$AJ$17,TRUE,FALSE),IF(INDEX(Команды!$A$2:$AN$7500,MATCH(V$3,Команды!$A$2:$A$7500,0),$E100+2)=Команды!$AJ$18,TRUE,FALSE),IF(INDEX(Команды!$A$2:$AN$7500,MATCH(V$3,Команды!$A$2:$A$7500,0),$E100+2)=Команды!$AJ$19,TRUE,FALSE)),INDEX(Команды!$AJ$2:$AL$19,MATCH(INDEX(Команды!$A$2:$AN$7500,MATCH(V$3,Команды!$A$2:$A$7500,0),$E100+2),Команды!$AJ$2:$AJ$19,0),3),0)</f>
        <v>0</v>
      </c>
      <c r="X100" s="342"/>
      <c r="Y100" s="174">
        <f>IF(OR(IF(INDEX(Команды!$A$2:$AN$7500,MATCH(Y$3,Команды!$A$2:$A$7500,0),$E100+2)=Команды!$AJ$2,TRUE,FALSE),IF(INDEX(Команды!$A$2:$AN$7500,MATCH(Y$3,Команды!$A$2:$A$7500,0),$E100+2)=Команды!$AJ$3,TRUE,FALSE),IF(INDEX(Команды!$A$2:$AN$7500,MATCH(Y$3,Команды!$A$2:$A$7500,0),$E100+2)=Команды!$AJ$4,TRUE,FALSE),IF(INDEX(Команды!$A$2:$AN$7500,MATCH(Y$3,Команды!$A$2:$A$7500,0),$E100+2)=Команды!$AJ$5,TRUE,FALSE),IF(INDEX(Команды!$A$2:$AN$7500,MATCH(Y$3,Команды!$A$2:$A$7500,0),$E100+2)=Команды!$AJ$6,TRUE,FALSE),IF(INDEX(Команды!$A$2:$AN$7500,MATCH(Y$3,Команды!$A$2:$A$7500,0),$E100+2)=Команды!$AJ$7,TRUE,FALSE),IF(INDEX(Команды!$A$2:$AN$7500,MATCH(Y$3,Команды!$A$2:$A$7500,0),$E100+2)=Команды!$AJ$8,TRUE,FALSE),IF(INDEX(Команды!$A$2:$AN$7500,MATCH(Y$3,Команды!$A$2:$A$7500,0),$E100+2)=Команды!$AJ$9,TRUE,FALSE),IF(INDEX(Команды!$A$2:$AN$7500,MATCH(Y$3,Команды!$A$2:$A$7500,0),$E100+2)=Команды!$AJ$10,TRUE,FALSE),IF(INDEX(Команды!$A$2:$AN$7500,MATCH(Y$3,Команды!$A$2:$A$7500,0),$E100+2)=Команды!$AJ$11,TRUE,FALSE),IF(INDEX(Команды!$A$2:$AN$7500,MATCH(Y$3,Команды!$A$2:$A$7500,0),$E100+2)=Команды!$AJ$12,TRUE,FALSE),IF(INDEX(Команды!$A$2:$AN$7500,MATCH(Y$3,Команды!$A$2:$A$7500,0),$E100+2)=Команды!$AJ$13,TRUE,FALSE),IF(INDEX(Команды!$A$2:$AN$7500,MATCH(Y$3,Команды!$A$2:$A$7500,0),$E100+2)=Команды!$AJ$14,TRUE,FALSE),IF(INDEX(Команды!$A$2:$AN$7500,MATCH(Y$3,Команды!$A$2:$A$7500,0),$E100+2)=Команды!$AJ$15,TRUE,FALSE),IF(INDEX(Команды!$A$2:$AN$7500,MATCH(Y$3,Команды!$A$2:$A$7500,0),$E100+2)=Команды!$AJ$16,TRUE,FALSE),,IF(INDEX(Команды!$A$2:$AN$7500,MATCH(Y$3,Команды!$A$2:$A$7500,0),$E100+2)=Команды!$AJ$17,TRUE,FALSE),,IF(INDEX(Команды!$A$2:$AN$7500,MATCH(Y$3,Команды!$A$2:$A$7500,0),$E100+2)=Команды!$AJ$18,TRUE,FALSE),,IF(INDEX(Команды!$A$2:$AN$7500,MATCH(Y$3,Команды!$A$2:$A$7500,0),$E100+2)=Команды!$AJ$19,TRUE,FALSE)),INDEX(Команды!$AJ$2:$AK$19,MATCH(INDEX(Команды!$A$2:$AN$7500,MATCH(Y$3,Команды!$A$2:$A$7500,0),$E100+2),Команды!$AJ$2:$AJ$19,0),2),0)</f>
        <v>0</v>
      </c>
      <c r="Z100" s="175">
        <f>IF(OR(IF(INDEX(Команды!$A$2:$AN$7500,MATCH(Y$3,Команды!$A$2:$A$7500,0),$E100+2)=Команды!$AJ$2,TRUE,FALSE),IF(INDEX(Команды!$A$2:$AN$7500,MATCH(Y$3,Команды!$A$2:$A$7500,0),$E100+2)=Команды!$AJ$3,TRUE,FALSE),IF(INDEX(Команды!$A$2:$AN$7500,MATCH(Y$3,Команды!$A$2:$A$7500,0),$E100+2)=Команды!$AJ$4,TRUE,FALSE),IF(INDEX(Команды!$A$2:$AN$7500,MATCH(Y$3,Команды!$A$2:$A$7500,0),$E100+2)=Команды!$AJ$5,TRUE,FALSE),IF(INDEX(Команды!$A$2:$AN$7500,MATCH(Y$3,Команды!$A$2:$A$7500,0),$E100+2)=Команды!$AJ$6,TRUE,FALSE),IF(INDEX(Команды!$A$2:$AN$7500,MATCH(Y$3,Команды!$A$2:$A$7500,0),$E100+2)=Команды!$AJ$7,TRUE,FALSE),IF(INDEX(Команды!$A$2:$AN$7500,MATCH(Y$3,Команды!$A$2:$A$7500,0),$E100+2)=Команды!$AJ$8,TRUE,FALSE),IF(INDEX(Команды!$A$2:$AN$7500,MATCH(Y$3,Команды!$A$2:$A$7500,0),$E100+2)=Команды!$AJ$9,TRUE,FALSE),IF(INDEX(Команды!$A$2:$AN$7500,MATCH(Y$3,Команды!$A$2:$A$7500,0),$E100+2)=Команды!$AJ$10,TRUE,FALSE),IF(INDEX(Команды!$A$2:$AN$7500,MATCH(Y$3,Команды!$A$2:$A$7500,0),$E100+2)=Команды!$AJ$11,TRUE,FALSE),IF(INDEX(Команды!$A$2:$AN$7500,MATCH(Y$3,Команды!$A$2:$A$7500,0),$E100+2)=Команды!$AJ$12,TRUE,FALSE),IF(INDEX(Команды!$A$2:$AN$7500,MATCH(Y$3,Команды!$A$2:$A$7500,0),$E100+2)=Команды!$AJ$13,TRUE,FALSE),IF(INDEX(Команды!$A$2:$AN$7500,MATCH(Y$3,Команды!$A$2:$A$7500,0),$E100+2)=Команды!$AJ$14,TRUE,FALSE),IF(INDEX(Команды!$A$2:$AN$7500,MATCH(Y$3,Команды!$A$2:$A$7500,0),$E100+2)=Команды!$AJ$15,TRUE,FALSE),IF(INDEX(Команды!$A$2:$AN$7500,MATCH(Y$3,Команды!$A$2:$A$7500,0),$E100+2)=Команды!$AJ$16,TRUE,FALSE),IF(INDEX(Команды!$A$2:$AN$7500,MATCH(Y$3,Команды!$A$2:$A$7500,0),$E100+2)=Команды!$AJ$17,TRUE,FALSE),IF(INDEX(Команды!$A$2:$AN$7500,MATCH(Y$3,Команды!$A$2:$A$7500,0),$E100+2)=Команды!$AJ$18,TRUE,FALSE),IF(INDEX(Команды!$A$2:$AN$7500,MATCH(Y$3,Команды!$A$2:$A$7500,0),$E100+2)=Команды!$AJ$19,TRUE,FALSE)),INDEX(Команды!$AJ$2:$AL$19,MATCH(INDEX(Команды!$A$2:$AN$7500,MATCH(Y$3,Команды!$A$2:$A$7500,0),$E100+2),Команды!$AJ$2:$AJ$19,0),3),0)</f>
        <v>0</v>
      </c>
      <c r="AA100" s="342"/>
      <c r="AB100" s="174">
        <f>IF(OR(IF(INDEX(Команды!$A$2:$AN$7500,MATCH(AB$3,Команды!$A$2:$A$7500,0),$E100+2)=Команды!$AJ$2,TRUE,FALSE),IF(INDEX(Команды!$A$2:$AN$7500,MATCH(AB$3,Команды!$A$2:$A$7500,0),$E100+2)=Команды!$AJ$3,TRUE,FALSE),IF(INDEX(Команды!$A$2:$AN$7500,MATCH(AB$3,Команды!$A$2:$A$7500,0),$E100+2)=Команды!$AJ$4,TRUE,FALSE),IF(INDEX(Команды!$A$2:$AN$7500,MATCH(AB$3,Команды!$A$2:$A$7500,0),$E100+2)=Команды!$AJ$5,TRUE,FALSE),IF(INDEX(Команды!$A$2:$AN$7500,MATCH(AB$3,Команды!$A$2:$A$7500,0),$E100+2)=Команды!$AJ$6,TRUE,FALSE),IF(INDEX(Команды!$A$2:$AN$7500,MATCH(AB$3,Команды!$A$2:$A$7500,0),$E100+2)=Команды!$AJ$7,TRUE,FALSE),IF(INDEX(Команды!$A$2:$AN$7500,MATCH(AB$3,Команды!$A$2:$A$7500,0),$E100+2)=Команды!$AJ$8,TRUE,FALSE),IF(INDEX(Команды!$A$2:$AN$7500,MATCH(AB$3,Команды!$A$2:$A$7500,0),$E100+2)=Команды!$AJ$9,TRUE,FALSE),IF(INDEX(Команды!$A$2:$AN$7500,MATCH(AB$3,Команды!$A$2:$A$7500,0),$E100+2)=Команды!$AJ$10,TRUE,FALSE),IF(INDEX(Команды!$A$2:$AN$7500,MATCH(AB$3,Команды!$A$2:$A$7500,0),$E100+2)=Команды!$AJ$11,TRUE,FALSE),IF(INDEX(Команды!$A$2:$AN$7500,MATCH(AB$3,Команды!$A$2:$A$7500,0),$E100+2)=Команды!$AJ$12,TRUE,FALSE),IF(INDEX(Команды!$A$2:$AN$7500,MATCH(AB$3,Команды!$A$2:$A$7500,0),$E100+2)=Команды!$AJ$13,TRUE,FALSE),IF(INDEX(Команды!$A$2:$AN$7500,MATCH(AB$3,Команды!$A$2:$A$7500,0),$E100+2)=Команды!$AJ$14,TRUE,FALSE),IF(INDEX(Команды!$A$2:$AN$7500,MATCH(AB$3,Команды!$A$2:$A$7500,0),$E100+2)=Команды!$AJ$15,TRUE,FALSE),IF(INDEX(Команды!$A$2:$AN$7500,MATCH(AB$3,Команды!$A$2:$A$7500,0),$E100+2)=Команды!$AJ$16,TRUE,FALSE),,IF(INDEX(Команды!$A$2:$AN$7500,MATCH(AB$3,Команды!$A$2:$A$7500,0),$E100+2)=Команды!$AJ$17,TRUE,FALSE),,IF(INDEX(Команды!$A$2:$AN$7500,MATCH(AB$3,Команды!$A$2:$A$7500,0),$E100+2)=Команды!$AJ$18,TRUE,FALSE),,IF(INDEX(Команды!$A$2:$AN$7500,MATCH(AB$3,Команды!$A$2:$A$7500,0),$E100+2)=Команды!$AJ$19,TRUE,FALSE)),INDEX(Команды!$AJ$2:$AK$19,MATCH(INDEX(Команды!$A$2:$AN$7500,MATCH(AB$3,Команды!$A$2:$A$7500,0),$E100+2),Команды!$AJ$2:$AJ$19,0),2),0)</f>
        <v>0</v>
      </c>
      <c r="AC100" s="175">
        <f>IF(OR(IF(INDEX(Команды!$A$2:$AN$7500,MATCH(AB$3,Команды!$A$2:$A$7500,0),$E100+2)=Команды!$AJ$2,TRUE,FALSE),IF(INDEX(Команды!$A$2:$AN$7500,MATCH(AB$3,Команды!$A$2:$A$7500,0),$E100+2)=Команды!$AJ$3,TRUE,FALSE),IF(INDEX(Команды!$A$2:$AN$7500,MATCH(AB$3,Команды!$A$2:$A$7500,0),$E100+2)=Команды!$AJ$4,TRUE,FALSE),IF(INDEX(Команды!$A$2:$AN$7500,MATCH(AB$3,Команды!$A$2:$A$7500,0),$E100+2)=Команды!$AJ$5,TRUE,FALSE),IF(INDEX(Команды!$A$2:$AN$7500,MATCH(AB$3,Команды!$A$2:$A$7500,0),$E100+2)=Команды!$AJ$6,TRUE,FALSE),IF(INDEX(Команды!$A$2:$AN$7500,MATCH(AB$3,Команды!$A$2:$A$7500,0),$E100+2)=Команды!$AJ$7,TRUE,FALSE),IF(INDEX(Команды!$A$2:$AN$7500,MATCH(AB$3,Команды!$A$2:$A$7500,0),$E100+2)=Команды!$AJ$8,TRUE,FALSE),IF(INDEX(Команды!$A$2:$AN$7500,MATCH(AB$3,Команды!$A$2:$A$7500,0),$E100+2)=Команды!$AJ$9,TRUE,FALSE),IF(INDEX(Команды!$A$2:$AN$7500,MATCH(AB$3,Команды!$A$2:$A$7500,0),$E100+2)=Команды!$AJ$10,TRUE,FALSE),IF(INDEX(Команды!$A$2:$AN$7500,MATCH(AB$3,Команды!$A$2:$A$7500,0),$E100+2)=Команды!$AJ$11,TRUE,FALSE),IF(INDEX(Команды!$A$2:$AN$7500,MATCH(AB$3,Команды!$A$2:$A$7500,0),$E100+2)=Команды!$AJ$12,TRUE,FALSE),IF(INDEX(Команды!$A$2:$AN$7500,MATCH(AB$3,Команды!$A$2:$A$7500,0),$E100+2)=Команды!$AJ$13,TRUE,FALSE),IF(INDEX(Команды!$A$2:$AN$7500,MATCH(AB$3,Команды!$A$2:$A$7500,0),$E100+2)=Команды!$AJ$14,TRUE,FALSE),IF(INDEX(Команды!$A$2:$AN$7500,MATCH(AB$3,Команды!$A$2:$A$7500,0),$E100+2)=Команды!$AJ$15,TRUE,FALSE),IF(INDEX(Команды!$A$2:$AN$7500,MATCH(AB$3,Команды!$A$2:$A$7500,0),$E100+2)=Команды!$AJ$16,TRUE,FALSE),IF(INDEX(Команды!$A$2:$AN$7500,MATCH(AB$3,Команды!$A$2:$A$7500,0),$E100+2)=Команды!$AJ$17,TRUE,FALSE),IF(INDEX(Команды!$A$2:$AN$7500,MATCH(AB$3,Команды!$A$2:$A$7500,0),$E100+2)=Команды!$AJ$18,TRUE,FALSE),IF(INDEX(Команды!$A$2:$AN$7500,MATCH(AB$3,Команды!$A$2:$A$7500,0),$E100+2)=Команды!$AJ$19,TRUE,FALSE)),INDEX(Команды!$AJ$2:$AL$19,MATCH(INDEX(Команды!$A$2:$AN$7500,MATCH(AB$3,Команды!$A$2:$A$7500,0),$E100+2),Команды!$AJ$2:$AJ$19,0),3),0)</f>
        <v>0</v>
      </c>
      <c r="AD100" s="342"/>
      <c r="AE100" s="174">
        <f>IF(OR(IF(INDEX(Команды!$A$2:$AN$7500,MATCH(AE$3,Команды!$A$2:$A$7500,0),$E100+2)=Команды!$AJ$2,TRUE,FALSE),IF(INDEX(Команды!$A$2:$AN$7500,MATCH(AE$3,Команды!$A$2:$A$7500,0),$E100+2)=Команды!$AJ$3,TRUE,FALSE),IF(INDEX(Команды!$A$2:$AN$7500,MATCH(AE$3,Команды!$A$2:$A$7500,0),$E100+2)=Команды!$AJ$4,TRUE,FALSE),IF(INDEX(Команды!$A$2:$AN$7500,MATCH(AE$3,Команды!$A$2:$A$7500,0),$E100+2)=Команды!$AJ$5,TRUE,FALSE),IF(INDEX(Команды!$A$2:$AN$7500,MATCH(AE$3,Команды!$A$2:$A$7500,0),$E100+2)=Команды!$AJ$6,TRUE,FALSE),IF(INDEX(Команды!$A$2:$AN$7500,MATCH(AE$3,Команды!$A$2:$A$7500,0),$E100+2)=Команды!$AJ$7,TRUE,FALSE),IF(INDEX(Команды!$A$2:$AN$7500,MATCH(AE$3,Команды!$A$2:$A$7500,0),$E100+2)=Команды!$AJ$8,TRUE,FALSE),IF(INDEX(Команды!$A$2:$AN$7500,MATCH(AE$3,Команды!$A$2:$A$7500,0),$E100+2)=Команды!$AJ$9,TRUE,FALSE),IF(INDEX(Команды!$A$2:$AN$7500,MATCH(AE$3,Команды!$A$2:$A$7500,0),$E100+2)=Команды!$AJ$10,TRUE,FALSE),IF(INDEX(Команды!$A$2:$AN$7500,MATCH(AE$3,Команды!$A$2:$A$7500,0),$E100+2)=Команды!$AJ$11,TRUE,FALSE),IF(INDEX(Команды!$A$2:$AN$7500,MATCH(AE$3,Команды!$A$2:$A$7500,0),$E100+2)=Команды!$AJ$12,TRUE,FALSE),IF(INDEX(Команды!$A$2:$AN$7500,MATCH(AE$3,Команды!$A$2:$A$7500,0),$E100+2)=Команды!$AJ$13,TRUE,FALSE),IF(INDEX(Команды!$A$2:$AN$7500,MATCH(AE$3,Команды!$A$2:$A$7500,0),$E100+2)=Команды!$AJ$14,TRUE,FALSE),IF(INDEX(Команды!$A$2:$AN$7500,MATCH(AE$3,Команды!$A$2:$A$7500,0),$E100+2)=Команды!$AJ$15,TRUE,FALSE),IF(INDEX(Команды!$A$2:$AN$7500,MATCH(AE$3,Команды!$A$2:$A$7500,0),$E100+2)=Команды!$AJ$16,TRUE,FALSE),,IF(INDEX(Команды!$A$2:$AN$7500,MATCH(AE$3,Команды!$A$2:$A$7500,0),$E100+2)=Команды!$AJ$17,TRUE,FALSE),,IF(INDEX(Команды!$A$2:$AN$7500,MATCH(AE$3,Команды!$A$2:$A$7500,0),$E100+2)=Команды!$AJ$18,TRUE,FALSE),,IF(INDEX(Команды!$A$2:$AN$7500,MATCH(AE$3,Команды!$A$2:$A$7500,0),$E100+2)=Команды!$AJ$19,TRUE,FALSE)),INDEX(Команды!$AJ$2:$AK$19,MATCH(INDEX(Команды!$A$2:$AN$7500,MATCH(AE$3,Команды!$A$2:$A$7500,0),$E100+2),Команды!$AJ$2:$AJ$19,0),2),0)</f>
        <v>0</v>
      </c>
      <c r="AF100" s="175">
        <f>IF(OR(IF(INDEX(Команды!$A$2:$AN$7500,MATCH(AE$3,Команды!$A$2:$A$7500,0),$E100+2)=Команды!$AJ$2,TRUE,FALSE),IF(INDEX(Команды!$A$2:$AN$7500,MATCH(AE$3,Команды!$A$2:$A$7500,0),$E100+2)=Команды!$AJ$3,TRUE,FALSE),IF(INDEX(Команды!$A$2:$AN$7500,MATCH(AE$3,Команды!$A$2:$A$7500,0),$E100+2)=Команды!$AJ$4,TRUE,FALSE),IF(INDEX(Команды!$A$2:$AN$7500,MATCH(AE$3,Команды!$A$2:$A$7500,0),$E100+2)=Команды!$AJ$5,TRUE,FALSE),IF(INDEX(Команды!$A$2:$AN$7500,MATCH(AE$3,Команды!$A$2:$A$7500,0),$E100+2)=Команды!$AJ$6,TRUE,FALSE),IF(INDEX(Команды!$A$2:$AN$7500,MATCH(AE$3,Команды!$A$2:$A$7500,0),$E100+2)=Команды!$AJ$7,TRUE,FALSE),IF(INDEX(Команды!$A$2:$AN$7500,MATCH(AE$3,Команды!$A$2:$A$7500,0),$E100+2)=Команды!$AJ$8,TRUE,FALSE),IF(INDEX(Команды!$A$2:$AN$7500,MATCH(AE$3,Команды!$A$2:$A$7500,0),$E100+2)=Команды!$AJ$9,TRUE,FALSE),IF(INDEX(Команды!$A$2:$AN$7500,MATCH(AE$3,Команды!$A$2:$A$7500,0),$E100+2)=Команды!$AJ$10,TRUE,FALSE),IF(INDEX(Команды!$A$2:$AN$7500,MATCH(AE$3,Команды!$A$2:$A$7500,0),$E100+2)=Команды!$AJ$11,TRUE,FALSE),IF(INDEX(Команды!$A$2:$AN$7500,MATCH(AE$3,Команды!$A$2:$A$7500,0),$E100+2)=Команды!$AJ$12,TRUE,FALSE),IF(INDEX(Команды!$A$2:$AN$7500,MATCH(AE$3,Команды!$A$2:$A$7500,0),$E100+2)=Команды!$AJ$13,TRUE,FALSE),IF(INDEX(Команды!$A$2:$AN$7500,MATCH(AE$3,Команды!$A$2:$A$7500,0),$E100+2)=Команды!$AJ$14,TRUE,FALSE),IF(INDEX(Команды!$A$2:$AN$7500,MATCH(AE$3,Команды!$A$2:$A$7500,0),$E100+2)=Команды!$AJ$15,TRUE,FALSE),IF(INDEX(Команды!$A$2:$AN$7500,MATCH(AE$3,Команды!$A$2:$A$7500,0),$E100+2)=Команды!$AJ$16,TRUE,FALSE),IF(INDEX(Команды!$A$2:$AN$7500,MATCH(AE$3,Команды!$A$2:$A$7500,0),$E100+2)=Команды!$AJ$17,TRUE,FALSE),IF(INDEX(Команды!$A$2:$AN$7500,MATCH(AE$3,Команды!$A$2:$A$7500,0),$E100+2)=Команды!$AJ$18,TRUE,FALSE),IF(INDEX(Команды!$A$2:$AN$7500,MATCH(AE$3,Команды!$A$2:$A$7500,0),$E100+2)=Команды!$AJ$19,TRUE,FALSE)),INDEX(Команды!$AJ$2:$AL$19,MATCH(INDEX(Команды!$A$2:$AN$7500,MATCH(AE$3,Команды!$A$2:$A$7500,0),$E100+2),Команды!$AJ$2:$AJ$19,0),3),0)</f>
        <v>0</v>
      </c>
      <c r="AG100" s="342"/>
      <c r="AH100" s="174">
        <f>IF(OR(IF(INDEX(Команды!$A$2:$AN$7500,MATCH(AH$3,Команды!$A$2:$A$7500,0),$E100+2)=Команды!$AJ$2,TRUE,FALSE),IF(INDEX(Команды!$A$2:$AN$7500,MATCH(AH$3,Команды!$A$2:$A$7500,0),$E100+2)=Команды!$AJ$3,TRUE,FALSE),IF(INDEX(Команды!$A$2:$AN$7500,MATCH(AH$3,Команды!$A$2:$A$7500,0),$E100+2)=Команды!$AJ$4,TRUE,FALSE),IF(INDEX(Команды!$A$2:$AN$7500,MATCH(AH$3,Команды!$A$2:$A$7500,0),$E100+2)=Команды!$AJ$5,TRUE,FALSE),IF(INDEX(Команды!$A$2:$AN$7500,MATCH(AH$3,Команды!$A$2:$A$7500,0),$E100+2)=Команды!$AJ$6,TRUE,FALSE),IF(INDEX(Команды!$A$2:$AN$7500,MATCH(AH$3,Команды!$A$2:$A$7500,0),$E100+2)=Команды!$AJ$7,TRUE,FALSE),IF(INDEX(Команды!$A$2:$AN$7500,MATCH(AH$3,Команды!$A$2:$A$7500,0),$E100+2)=Команды!$AJ$8,TRUE,FALSE),IF(INDEX(Команды!$A$2:$AN$7500,MATCH(AH$3,Команды!$A$2:$A$7500,0),$E100+2)=Команды!$AJ$9,TRUE,FALSE),IF(INDEX(Команды!$A$2:$AN$7500,MATCH(AH$3,Команды!$A$2:$A$7500,0),$E100+2)=Команды!$AJ$10,TRUE,FALSE),IF(INDEX(Команды!$A$2:$AN$7500,MATCH(AH$3,Команды!$A$2:$A$7500,0),$E100+2)=Команды!$AJ$11,TRUE,FALSE),IF(INDEX(Команды!$A$2:$AN$7500,MATCH(AH$3,Команды!$A$2:$A$7500,0),$E100+2)=Команды!$AJ$12,TRUE,FALSE),IF(INDEX(Команды!$A$2:$AN$7500,MATCH(AH$3,Команды!$A$2:$A$7500,0),$E100+2)=Команды!$AJ$13,TRUE,FALSE),IF(INDEX(Команды!$A$2:$AN$7500,MATCH(AH$3,Команды!$A$2:$A$7500,0),$E100+2)=Команды!$AJ$14,TRUE,FALSE),IF(INDEX(Команды!$A$2:$AN$7500,MATCH(AH$3,Команды!$A$2:$A$7500,0),$E100+2)=Команды!$AJ$15,TRUE,FALSE),IF(INDEX(Команды!$A$2:$AN$7500,MATCH(AH$3,Команды!$A$2:$A$7500,0),$E100+2)=Команды!$AJ$16,TRUE,FALSE),,IF(INDEX(Команды!$A$2:$AN$7500,MATCH(AH$3,Команды!$A$2:$A$7500,0),$E100+2)=Команды!$AJ$17,TRUE,FALSE),,IF(INDEX(Команды!$A$2:$AN$7500,MATCH(AH$3,Команды!$A$2:$A$7500,0),$E100+2)=Команды!$AJ$18,TRUE,FALSE),,IF(INDEX(Команды!$A$2:$AN$7500,MATCH(AH$3,Команды!$A$2:$A$7500,0),$E100+2)=Команды!$AJ$19,TRUE,FALSE)),INDEX(Команды!$AJ$2:$AK$19,MATCH(INDEX(Команды!$A$2:$AN$7500,MATCH(AH$3,Команды!$A$2:$A$7500,0),$E100+2),Команды!$AJ$2:$AJ$19,0),2),0)</f>
        <v>0</v>
      </c>
      <c r="AI100" s="175">
        <f>IF(OR(IF(INDEX(Команды!$A$2:$AN$7500,MATCH(AH$3,Команды!$A$2:$A$7500,0),$E100+2)=Команды!$AJ$2,TRUE,FALSE),IF(INDEX(Команды!$A$2:$AN$7500,MATCH(AH$3,Команды!$A$2:$A$7500,0),$E100+2)=Команды!$AJ$3,TRUE,FALSE),IF(INDEX(Команды!$A$2:$AN$7500,MATCH(AH$3,Команды!$A$2:$A$7500,0),$E100+2)=Команды!$AJ$4,TRUE,FALSE),IF(INDEX(Команды!$A$2:$AN$7500,MATCH(AH$3,Команды!$A$2:$A$7500,0),$E100+2)=Команды!$AJ$5,TRUE,FALSE),IF(INDEX(Команды!$A$2:$AN$7500,MATCH(AH$3,Команды!$A$2:$A$7500,0),$E100+2)=Команды!$AJ$6,TRUE,FALSE),IF(INDEX(Команды!$A$2:$AN$7500,MATCH(AH$3,Команды!$A$2:$A$7500,0),$E100+2)=Команды!$AJ$7,TRUE,FALSE),IF(INDEX(Команды!$A$2:$AN$7500,MATCH(AH$3,Команды!$A$2:$A$7500,0),$E100+2)=Команды!$AJ$8,TRUE,FALSE),IF(INDEX(Команды!$A$2:$AN$7500,MATCH(AH$3,Команды!$A$2:$A$7500,0),$E100+2)=Команды!$AJ$9,TRUE,FALSE),IF(INDEX(Команды!$A$2:$AN$7500,MATCH(AH$3,Команды!$A$2:$A$7500,0),$E100+2)=Команды!$AJ$10,TRUE,FALSE),IF(INDEX(Команды!$A$2:$AN$7500,MATCH(AH$3,Команды!$A$2:$A$7500,0),$E100+2)=Команды!$AJ$11,TRUE,FALSE),IF(INDEX(Команды!$A$2:$AN$7500,MATCH(AH$3,Команды!$A$2:$A$7500,0),$E100+2)=Команды!$AJ$12,TRUE,FALSE),IF(INDEX(Команды!$A$2:$AN$7500,MATCH(AH$3,Команды!$A$2:$A$7500,0),$E100+2)=Команды!$AJ$13,TRUE,FALSE),IF(INDEX(Команды!$A$2:$AN$7500,MATCH(AH$3,Команды!$A$2:$A$7500,0),$E100+2)=Команды!$AJ$14,TRUE,FALSE),IF(INDEX(Команды!$A$2:$AN$7500,MATCH(AH$3,Команды!$A$2:$A$7500,0),$E100+2)=Команды!$AJ$15,TRUE,FALSE),IF(INDEX(Команды!$A$2:$AN$7500,MATCH(AH$3,Команды!$A$2:$A$7500,0),$E100+2)=Команды!$AJ$16,TRUE,FALSE),IF(INDEX(Команды!$A$2:$AN$7500,MATCH(AH$3,Команды!$A$2:$A$7500,0),$E100+2)=Команды!$AJ$17,TRUE,FALSE),IF(INDEX(Команды!$A$2:$AN$7500,MATCH(AH$3,Команды!$A$2:$A$7500,0),$E100+2)=Команды!$AJ$18,TRUE,FALSE),IF(INDEX(Команды!$A$2:$AN$7500,MATCH(AH$3,Команды!$A$2:$A$7500,0),$E100+2)=Команды!$AJ$19,TRUE,FALSE)),INDEX(Команды!$AJ$2:$AL$19,MATCH(INDEX(Команды!$A$2:$AN$7500,MATCH(AH$3,Команды!$A$2:$A$7500,0),$E100+2),Команды!$AJ$2:$AJ$19,0),3),0)</f>
        <v>0</v>
      </c>
      <c r="AJ100" s="342"/>
      <c r="AK100" s="174">
        <f>IF(OR(IF(INDEX(Команды!$A$2:$AN$7500,MATCH(AK$3,Команды!$A$2:$A$7500,0),$E100+2)=Команды!$AJ$2,TRUE,FALSE),IF(INDEX(Команды!$A$2:$AN$7500,MATCH(AK$3,Команды!$A$2:$A$7500,0),$E100+2)=Команды!$AJ$3,TRUE,FALSE),IF(INDEX(Команды!$A$2:$AN$7500,MATCH(AK$3,Команды!$A$2:$A$7500,0),$E100+2)=Команды!$AJ$4,TRUE,FALSE),IF(INDEX(Команды!$A$2:$AN$7500,MATCH(AK$3,Команды!$A$2:$A$7500,0),$E100+2)=Команды!$AJ$5,TRUE,FALSE),IF(INDEX(Команды!$A$2:$AN$7500,MATCH(AK$3,Команды!$A$2:$A$7500,0),$E100+2)=Команды!$AJ$6,TRUE,FALSE),IF(INDEX(Команды!$A$2:$AN$7500,MATCH(AK$3,Команды!$A$2:$A$7500,0),$E100+2)=Команды!$AJ$7,TRUE,FALSE),IF(INDEX(Команды!$A$2:$AN$7500,MATCH(AK$3,Команды!$A$2:$A$7500,0),$E100+2)=Команды!$AJ$8,TRUE,FALSE),IF(INDEX(Команды!$A$2:$AN$7500,MATCH(AK$3,Команды!$A$2:$A$7500,0),$E100+2)=Команды!$AJ$9,TRUE,FALSE),IF(INDEX(Команды!$A$2:$AN$7500,MATCH(AK$3,Команды!$A$2:$A$7500,0),$E100+2)=Команды!$AJ$10,TRUE,FALSE),IF(INDEX(Команды!$A$2:$AN$7500,MATCH(AK$3,Команды!$A$2:$A$7500,0),$E100+2)=Команды!$AJ$11,TRUE,FALSE),IF(INDEX(Команды!$A$2:$AN$7500,MATCH(AK$3,Команды!$A$2:$A$7500,0),$E100+2)=Команды!$AJ$12,TRUE,FALSE),IF(INDEX(Команды!$A$2:$AN$7500,MATCH(AK$3,Команды!$A$2:$A$7500,0),$E100+2)=Команды!$AJ$13,TRUE,FALSE),IF(INDEX(Команды!$A$2:$AN$7500,MATCH(AK$3,Команды!$A$2:$A$7500,0),$E100+2)=Команды!$AJ$14,TRUE,FALSE),IF(INDEX(Команды!$A$2:$AN$7500,MATCH(AK$3,Команды!$A$2:$A$7500,0),$E100+2)=Команды!$AJ$15,TRUE,FALSE),IF(INDEX(Команды!$A$2:$AN$7500,MATCH(AK$3,Команды!$A$2:$A$7500,0),$E100+2)=Команды!$AJ$16,TRUE,FALSE),,IF(INDEX(Команды!$A$2:$AN$7500,MATCH(AK$3,Команды!$A$2:$A$7500,0),$E100+2)=Команды!$AJ$17,TRUE,FALSE),,IF(INDEX(Команды!$A$2:$AN$7500,MATCH(AK$3,Команды!$A$2:$A$7500,0),$E100+2)=Команды!$AJ$18,TRUE,FALSE),,IF(INDEX(Команды!$A$2:$AN$7500,MATCH(AK$3,Команды!$A$2:$A$7500,0),$E100+2)=Команды!$AJ$19,TRUE,FALSE)),INDEX(Команды!$AJ$2:$AK$19,MATCH(INDEX(Команды!$A$2:$AN$7500,MATCH(AK$3,Команды!$A$2:$A$7500,0),$E100+2),Команды!$AJ$2:$AJ$19,0),2),0)</f>
        <v>0</v>
      </c>
      <c r="AL100" s="175">
        <f>IF(OR(IF(INDEX(Команды!$A$2:$AN$7500,MATCH(AK$3,Команды!$A$2:$A$7500,0),$E100+2)=Команды!$AJ$2,TRUE,FALSE),IF(INDEX(Команды!$A$2:$AN$7500,MATCH(AK$3,Команды!$A$2:$A$7500,0),$E100+2)=Команды!$AJ$3,TRUE,FALSE),IF(INDEX(Команды!$A$2:$AN$7500,MATCH(AK$3,Команды!$A$2:$A$7500,0),$E100+2)=Команды!$AJ$4,TRUE,FALSE),IF(INDEX(Команды!$A$2:$AN$7500,MATCH(AK$3,Команды!$A$2:$A$7500,0),$E100+2)=Команды!$AJ$5,TRUE,FALSE),IF(INDEX(Команды!$A$2:$AN$7500,MATCH(AK$3,Команды!$A$2:$A$7500,0),$E100+2)=Команды!$AJ$6,TRUE,FALSE),IF(INDEX(Команды!$A$2:$AN$7500,MATCH(AK$3,Команды!$A$2:$A$7500,0),$E100+2)=Команды!$AJ$7,TRUE,FALSE),IF(INDEX(Команды!$A$2:$AN$7500,MATCH(AK$3,Команды!$A$2:$A$7500,0),$E100+2)=Команды!$AJ$8,TRUE,FALSE),IF(INDEX(Команды!$A$2:$AN$7500,MATCH(AK$3,Команды!$A$2:$A$7500,0),$E100+2)=Команды!$AJ$9,TRUE,FALSE),IF(INDEX(Команды!$A$2:$AN$7500,MATCH(AK$3,Команды!$A$2:$A$7500,0),$E100+2)=Команды!$AJ$10,TRUE,FALSE),IF(INDEX(Команды!$A$2:$AN$7500,MATCH(AK$3,Команды!$A$2:$A$7500,0),$E100+2)=Команды!$AJ$11,TRUE,FALSE),IF(INDEX(Команды!$A$2:$AN$7500,MATCH(AK$3,Команды!$A$2:$A$7500,0),$E100+2)=Команды!$AJ$12,TRUE,FALSE),IF(INDEX(Команды!$A$2:$AN$7500,MATCH(AK$3,Команды!$A$2:$A$7500,0),$E100+2)=Команды!$AJ$13,TRUE,FALSE),IF(INDEX(Команды!$A$2:$AN$7500,MATCH(AK$3,Команды!$A$2:$A$7500,0),$E100+2)=Команды!$AJ$14,TRUE,FALSE),IF(INDEX(Команды!$A$2:$AN$7500,MATCH(AK$3,Команды!$A$2:$A$7500,0),$E100+2)=Команды!$AJ$15,TRUE,FALSE),IF(INDEX(Команды!$A$2:$AN$7500,MATCH(AK$3,Команды!$A$2:$A$7500,0),$E100+2)=Команды!$AJ$16,TRUE,FALSE),IF(INDEX(Команды!$A$2:$AN$7500,MATCH(AK$3,Команды!$A$2:$A$7500,0),$E100+2)=Команды!$AJ$17,TRUE,FALSE),IF(INDEX(Команды!$A$2:$AN$7500,MATCH(AK$3,Команды!$A$2:$A$7500,0),$E100+2)=Команды!$AJ$18,TRUE,FALSE),IF(INDEX(Команды!$A$2:$AN$7500,MATCH(AK$3,Команды!$A$2:$A$7500,0),$E100+2)=Команды!$AJ$19,TRUE,FALSE)),INDEX(Команды!$AJ$2:$AL$19,MATCH(INDEX(Команды!$A$2:$AN$7500,MATCH(AK$3,Команды!$A$2:$A$7500,0),$E100+2),Команды!$AJ$2:$AJ$19,0),3),0)</f>
        <v>0</v>
      </c>
      <c r="AM100" s="342"/>
      <c r="AN100" s="174">
        <f>IF(OR(IF(INDEX(Команды!$A$2:$AN$7500,MATCH(AN$3,Команды!$A$2:$A$7500,0),$E100+2)=Команды!$AJ$2,TRUE,FALSE),IF(INDEX(Команды!$A$2:$AN$7500,MATCH(AN$3,Команды!$A$2:$A$7500,0),$E100+2)=Команды!$AJ$3,TRUE,FALSE),IF(INDEX(Команды!$A$2:$AN$7500,MATCH(AN$3,Команды!$A$2:$A$7500,0),$E100+2)=Команды!$AJ$4,TRUE,FALSE),IF(INDEX(Команды!$A$2:$AN$7500,MATCH(AN$3,Команды!$A$2:$A$7500,0),$E100+2)=Команды!$AJ$5,TRUE,FALSE),IF(INDEX(Команды!$A$2:$AN$7500,MATCH(AN$3,Команды!$A$2:$A$7500,0),$E100+2)=Команды!$AJ$6,TRUE,FALSE),IF(INDEX(Команды!$A$2:$AN$7500,MATCH(AN$3,Команды!$A$2:$A$7500,0),$E100+2)=Команды!$AJ$7,TRUE,FALSE),IF(INDEX(Команды!$A$2:$AN$7500,MATCH(AN$3,Команды!$A$2:$A$7500,0),$E100+2)=Команды!$AJ$8,TRUE,FALSE),IF(INDEX(Команды!$A$2:$AN$7500,MATCH(AN$3,Команды!$A$2:$A$7500,0),$E100+2)=Команды!$AJ$9,TRUE,FALSE),IF(INDEX(Команды!$A$2:$AN$7500,MATCH(AN$3,Команды!$A$2:$A$7500,0),$E100+2)=Команды!$AJ$10,TRUE,FALSE),IF(INDEX(Команды!$A$2:$AN$7500,MATCH(AN$3,Команды!$A$2:$A$7500,0),$E100+2)=Команды!$AJ$11,TRUE,FALSE),IF(INDEX(Команды!$A$2:$AN$7500,MATCH(AN$3,Команды!$A$2:$A$7500,0),$E100+2)=Команды!$AJ$12,TRUE,FALSE),IF(INDEX(Команды!$A$2:$AN$7500,MATCH(AN$3,Команды!$A$2:$A$7500,0),$E100+2)=Команды!$AJ$13,TRUE,FALSE),IF(INDEX(Команды!$A$2:$AN$7500,MATCH(AN$3,Команды!$A$2:$A$7500,0),$E100+2)=Команды!$AJ$14,TRUE,FALSE),IF(INDEX(Команды!$A$2:$AN$7500,MATCH(AN$3,Команды!$A$2:$A$7500,0),$E100+2)=Команды!$AJ$15,TRUE,FALSE),IF(INDEX(Команды!$A$2:$AN$7500,MATCH(AN$3,Команды!$A$2:$A$7500,0),$E100+2)=Команды!$AJ$16,TRUE,FALSE),,IF(INDEX(Команды!$A$2:$AN$7500,MATCH(AN$3,Команды!$A$2:$A$7500,0),$E100+2)=Команды!$AJ$17,TRUE,FALSE),,IF(INDEX(Команды!$A$2:$AN$7500,MATCH(AN$3,Команды!$A$2:$A$7500,0),$E100+2)=Команды!$AJ$18,TRUE,FALSE),,IF(INDEX(Команды!$A$2:$AN$7500,MATCH(AN$3,Команды!$A$2:$A$7500,0),$E100+2)=Команды!$AJ$19,TRUE,FALSE)),INDEX(Команды!$AJ$2:$AK$19,MATCH(INDEX(Команды!$A$2:$AN$7500,MATCH(AN$3,Команды!$A$2:$A$7500,0),$E100+2),Команды!$AJ$2:$AJ$19,0),2),0)</f>
        <v>0</v>
      </c>
      <c r="AO100" s="175">
        <f>IF(OR(IF(INDEX(Команды!$A$2:$AN$7500,MATCH(AN$3,Команды!$A$2:$A$7500,0),$E100+2)=Команды!$AJ$2,TRUE,FALSE),IF(INDEX(Команды!$A$2:$AN$7500,MATCH(AN$3,Команды!$A$2:$A$7500,0),$E100+2)=Команды!$AJ$3,TRUE,FALSE),IF(INDEX(Команды!$A$2:$AN$7500,MATCH(AN$3,Команды!$A$2:$A$7500,0),$E100+2)=Команды!$AJ$4,TRUE,FALSE),IF(INDEX(Команды!$A$2:$AN$7500,MATCH(AN$3,Команды!$A$2:$A$7500,0),$E100+2)=Команды!$AJ$5,TRUE,FALSE),IF(INDEX(Команды!$A$2:$AN$7500,MATCH(AN$3,Команды!$A$2:$A$7500,0),$E100+2)=Команды!$AJ$6,TRUE,FALSE),IF(INDEX(Команды!$A$2:$AN$7500,MATCH(AN$3,Команды!$A$2:$A$7500,0),$E100+2)=Команды!$AJ$7,TRUE,FALSE),IF(INDEX(Команды!$A$2:$AN$7500,MATCH(AN$3,Команды!$A$2:$A$7500,0),$E100+2)=Команды!$AJ$8,TRUE,FALSE),IF(INDEX(Команды!$A$2:$AN$7500,MATCH(AN$3,Команды!$A$2:$A$7500,0),$E100+2)=Команды!$AJ$9,TRUE,FALSE),IF(INDEX(Команды!$A$2:$AN$7500,MATCH(AN$3,Команды!$A$2:$A$7500,0),$E100+2)=Команды!$AJ$10,TRUE,FALSE),IF(INDEX(Команды!$A$2:$AN$7500,MATCH(AN$3,Команды!$A$2:$A$7500,0),$E100+2)=Команды!$AJ$11,TRUE,FALSE),IF(INDEX(Команды!$A$2:$AN$7500,MATCH(AN$3,Команды!$A$2:$A$7500,0),$E100+2)=Команды!$AJ$12,TRUE,FALSE),IF(INDEX(Команды!$A$2:$AN$7500,MATCH(AN$3,Команды!$A$2:$A$7500,0),$E100+2)=Команды!$AJ$13,TRUE,FALSE),IF(INDEX(Команды!$A$2:$AN$7500,MATCH(AN$3,Команды!$A$2:$A$7500,0),$E100+2)=Команды!$AJ$14,TRUE,FALSE),IF(INDEX(Команды!$A$2:$AN$7500,MATCH(AN$3,Команды!$A$2:$A$7500,0),$E100+2)=Команды!$AJ$15,TRUE,FALSE),IF(INDEX(Команды!$A$2:$AN$7500,MATCH(AN$3,Команды!$A$2:$A$7500,0),$E100+2)=Команды!$AJ$16,TRUE,FALSE),IF(INDEX(Команды!$A$2:$AN$7500,MATCH(AN$3,Команды!$A$2:$A$7500,0),$E100+2)=Команды!$AJ$17,TRUE,FALSE),IF(INDEX(Команды!$A$2:$AN$7500,MATCH(AN$3,Команды!$A$2:$A$7500,0),$E100+2)=Команды!$AJ$18,TRUE,FALSE),IF(INDEX(Команды!$A$2:$AN$7500,MATCH(AN$3,Команды!$A$2:$A$7500,0),$E100+2)=Команды!$AJ$19,TRUE,FALSE)),INDEX(Команды!$AJ$2:$AL$19,MATCH(INDEX(Команды!$A$2:$AN$7500,MATCH(AN$3,Команды!$A$2:$A$7500,0),$E100+2),Команды!$AJ$2:$AJ$19,0),3),0)</f>
        <v>0</v>
      </c>
      <c r="AP100" s="342"/>
      <c r="AQ100" s="174">
        <f>IF(OR(IF(INDEX(Команды!$A$2:$AN$7500,MATCH(AQ$3,Команды!$A$2:$A$7500,0),$E100+2)=Команды!$AJ$2,TRUE,FALSE),IF(INDEX(Команды!$A$2:$AN$7500,MATCH(AQ$3,Команды!$A$2:$A$7500,0),$E100+2)=Команды!$AJ$3,TRUE,FALSE),IF(INDEX(Команды!$A$2:$AN$7500,MATCH(AQ$3,Команды!$A$2:$A$7500,0),$E100+2)=Команды!$AJ$4,TRUE,FALSE),IF(INDEX(Команды!$A$2:$AN$7500,MATCH(AQ$3,Команды!$A$2:$A$7500,0),$E100+2)=Команды!$AJ$5,TRUE,FALSE),IF(INDEX(Команды!$A$2:$AN$7500,MATCH(AQ$3,Команды!$A$2:$A$7500,0),$E100+2)=Команды!$AJ$6,TRUE,FALSE),IF(INDEX(Команды!$A$2:$AN$7500,MATCH(AQ$3,Команды!$A$2:$A$7500,0),$E100+2)=Команды!$AJ$7,TRUE,FALSE),IF(INDEX(Команды!$A$2:$AN$7500,MATCH(AQ$3,Команды!$A$2:$A$7500,0),$E100+2)=Команды!$AJ$8,TRUE,FALSE),IF(INDEX(Команды!$A$2:$AN$7500,MATCH(AQ$3,Команды!$A$2:$A$7500,0),$E100+2)=Команды!$AJ$9,TRUE,FALSE),IF(INDEX(Команды!$A$2:$AN$7500,MATCH(AQ$3,Команды!$A$2:$A$7500,0),$E100+2)=Команды!$AJ$10,TRUE,FALSE),IF(INDEX(Команды!$A$2:$AN$7500,MATCH(AQ$3,Команды!$A$2:$A$7500,0),$E100+2)=Команды!$AJ$11,TRUE,FALSE),IF(INDEX(Команды!$A$2:$AN$7500,MATCH(AQ$3,Команды!$A$2:$A$7500,0),$E100+2)=Команды!$AJ$12,TRUE,FALSE),IF(INDEX(Команды!$A$2:$AN$7500,MATCH(AQ$3,Команды!$A$2:$A$7500,0),$E100+2)=Команды!$AJ$13,TRUE,FALSE),IF(INDEX(Команды!$A$2:$AN$7500,MATCH(AQ$3,Команды!$A$2:$A$7500,0),$E100+2)=Команды!$AJ$14,TRUE,FALSE),IF(INDEX(Команды!$A$2:$AN$7500,MATCH(AQ$3,Команды!$A$2:$A$7500,0),$E100+2)=Команды!$AJ$15,TRUE,FALSE),IF(INDEX(Команды!$A$2:$AN$7500,MATCH(AQ$3,Команды!$A$2:$A$7500,0),$E100+2)=Команды!$AJ$16,TRUE,FALSE),,IF(INDEX(Команды!$A$2:$AN$7500,MATCH(AQ$3,Команды!$A$2:$A$7500,0),$E100+2)=Команды!$AJ$17,TRUE,FALSE),,IF(INDEX(Команды!$A$2:$AN$7500,MATCH(AQ$3,Команды!$A$2:$A$7500,0),$E100+2)=Команды!$AJ$18,TRUE,FALSE),,IF(INDEX(Команды!$A$2:$AN$7500,MATCH(AQ$3,Команды!$A$2:$A$7500,0),$E100+2)=Команды!$AJ$19,TRUE,FALSE)),INDEX(Команды!$AJ$2:$AK$19,MATCH(INDEX(Команды!$A$2:$AN$7500,MATCH(AQ$3,Команды!$A$2:$A$7500,0),$E100+2),Команды!$AJ$2:$AJ$19,0),2),0)</f>
        <v>0</v>
      </c>
      <c r="AR100" s="175">
        <f>IF(OR(IF(INDEX(Команды!$A$2:$AN$7500,MATCH(AQ$3,Команды!$A$2:$A$7500,0),$E100+2)=Команды!$AJ$2,TRUE,FALSE),IF(INDEX(Команды!$A$2:$AN$7500,MATCH(AQ$3,Команды!$A$2:$A$7500,0),$E100+2)=Команды!$AJ$3,TRUE,FALSE),IF(INDEX(Команды!$A$2:$AN$7500,MATCH(AQ$3,Команды!$A$2:$A$7500,0),$E100+2)=Команды!$AJ$4,TRUE,FALSE),IF(INDEX(Команды!$A$2:$AN$7500,MATCH(AQ$3,Команды!$A$2:$A$7500,0),$E100+2)=Команды!$AJ$5,TRUE,FALSE),IF(INDEX(Команды!$A$2:$AN$7500,MATCH(AQ$3,Команды!$A$2:$A$7500,0),$E100+2)=Команды!$AJ$6,TRUE,FALSE),IF(INDEX(Команды!$A$2:$AN$7500,MATCH(AQ$3,Команды!$A$2:$A$7500,0),$E100+2)=Команды!$AJ$7,TRUE,FALSE),IF(INDEX(Команды!$A$2:$AN$7500,MATCH(AQ$3,Команды!$A$2:$A$7500,0),$E100+2)=Команды!$AJ$8,TRUE,FALSE),IF(INDEX(Команды!$A$2:$AN$7500,MATCH(AQ$3,Команды!$A$2:$A$7500,0),$E100+2)=Команды!$AJ$9,TRUE,FALSE),IF(INDEX(Команды!$A$2:$AN$7500,MATCH(AQ$3,Команды!$A$2:$A$7500,0),$E100+2)=Команды!$AJ$10,TRUE,FALSE),IF(INDEX(Команды!$A$2:$AN$7500,MATCH(AQ$3,Команды!$A$2:$A$7500,0),$E100+2)=Команды!$AJ$11,TRUE,FALSE),IF(INDEX(Команды!$A$2:$AN$7500,MATCH(AQ$3,Команды!$A$2:$A$7500,0),$E100+2)=Команды!$AJ$12,TRUE,FALSE),IF(INDEX(Команды!$A$2:$AN$7500,MATCH(AQ$3,Команды!$A$2:$A$7500,0),$E100+2)=Команды!$AJ$13,TRUE,FALSE),IF(INDEX(Команды!$A$2:$AN$7500,MATCH(AQ$3,Команды!$A$2:$A$7500,0),$E100+2)=Команды!$AJ$14,TRUE,FALSE),IF(INDEX(Команды!$A$2:$AN$7500,MATCH(AQ$3,Команды!$A$2:$A$7500,0),$E100+2)=Команды!$AJ$15,TRUE,FALSE),IF(INDEX(Команды!$A$2:$AN$7500,MATCH(AQ$3,Команды!$A$2:$A$7500,0),$E100+2)=Команды!$AJ$16,TRUE,FALSE),IF(INDEX(Команды!$A$2:$AN$7500,MATCH(AQ$3,Команды!$A$2:$A$7500,0),$E100+2)=Команды!$AJ$17,TRUE,FALSE),IF(INDEX(Команды!$A$2:$AN$7500,MATCH(AQ$3,Команды!$A$2:$A$7500,0),$E100+2)=Команды!$AJ$18,TRUE,FALSE),IF(INDEX(Команды!$A$2:$AN$7500,MATCH(AQ$3,Команды!$A$2:$A$7500,0),$E100+2)=Команды!$AJ$19,TRUE,FALSE)),INDEX(Команды!$AJ$2:$AL$19,MATCH(INDEX(Команды!$A$2:$AN$7500,MATCH(AQ$3,Команды!$A$2:$A$7500,0),$E100+2),Команды!$AJ$2:$AJ$19,0),3),0)</f>
        <v>0</v>
      </c>
      <c r="AS100" s="342"/>
      <c r="AT100" s="174">
        <f>IF(OR(IF(INDEX(Команды!$A$2:$AN$7500,MATCH(AT$3,Команды!$A$2:$A$7500,0),$E100+2)=Команды!$AJ$2,TRUE,FALSE),IF(INDEX(Команды!$A$2:$AN$7500,MATCH(AT$3,Команды!$A$2:$A$7500,0),$E100+2)=Команды!$AJ$3,TRUE,FALSE),IF(INDEX(Команды!$A$2:$AN$7500,MATCH(AT$3,Команды!$A$2:$A$7500,0),$E100+2)=Команды!$AJ$4,TRUE,FALSE),IF(INDEX(Команды!$A$2:$AN$7500,MATCH(AT$3,Команды!$A$2:$A$7500,0),$E100+2)=Команды!$AJ$5,TRUE,FALSE),IF(INDEX(Команды!$A$2:$AN$7500,MATCH(AT$3,Команды!$A$2:$A$7500,0),$E100+2)=Команды!$AJ$6,TRUE,FALSE),IF(INDEX(Команды!$A$2:$AN$7500,MATCH(AT$3,Команды!$A$2:$A$7500,0),$E100+2)=Команды!$AJ$7,TRUE,FALSE),IF(INDEX(Команды!$A$2:$AN$7500,MATCH(AT$3,Команды!$A$2:$A$7500,0),$E100+2)=Команды!$AJ$8,TRUE,FALSE),IF(INDEX(Команды!$A$2:$AN$7500,MATCH(AT$3,Команды!$A$2:$A$7500,0),$E100+2)=Команды!$AJ$9,TRUE,FALSE),IF(INDEX(Команды!$A$2:$AN$7500,MATCH(AT$3,Команды!$A$2:$A$7500,0),$E100+2)=Команды!$AJ$10,TRUE,FALSE),IF(INDEX(Команды!$A$2:$AN$7500,MATCH(AT$3,Команды!$A$2:$A$7500,0),$E100+2)=Команды!$AJ$11,TRUE,FALSE),IF(INDEX(Команды!$A$2:$AN$7500,MATCH(AT$3,Команды!$A$2:$A$7500,0),$E100+2)=Команды!$AJ$12,TRUE,FALSE),IF(INDEX(Команды!$A$2:$AN$7500,MATCH(AT$3,Команды!$A$2:$A$7500,0),$E100+2)=Команды!$AJ$13,TRUE,FALSE),IF(INDEX(Команды!$A$2:$AN$7500,MATCH(AT$3,Команды!$A$2:$A$7500,0),$E100+2)=Команды!$AJ$14,TRUE,FALSE),IF(INDEX(Команды!$A$2:$AN$7500,MATCH(AT$3,Команды!$A$2:$A$7500,0),$E100+2)=Команды!$AJ$15,TRUE,FALSE),IF(INDEX(Команды!$A$2:$AN$7500,MATCH(AT$3,Команды!$A$2:$A$7500,0),$E100+2)=Команды!$AJ$16,TRUE,FALSE),,IF(INDEX(Команды!$A$2:$AN$7500,MATCH(AT$3,Команды!$A$2:$A$7500,0),$E100+2)=Команды!$AJ$17,TRUE,FALSE),,IF(INDEX(Команды!$A$2:$AN$7500,MATCH(AT$3,Команды!$A$2:$A$7500,0),$E100+2)=Команды!$AJ$18,TRUE,FALSE),,IF(INDEX(Команды!$A$2:$AN$7500,MATCH(AT$3,Команды!$A$2:$A$7500,0),$E100+2)=Команды!$AJ$19,TRUE,FALSE)),INDEX(Команды!$AJ$2:$AK$19,MATCH(INDEX(Команды!$A$2:$AN$7500,MATCH(AT$3,Команды!$A$2:$A$7500,0),$E100+2),Команды!$AJ$2:$AJ$19,0),2),0)</f>
        <v>0</v>
      </c>
      <c r="AU100" s="175">
        <f>IF(OR(IF(INDEX(Команды!$A$2:$AN$7500,MATCH(AT$3,Команды!$A$2:$A$7500,0),$E100+2)=Команды!$AJ$2,TRUE,FALSE),IF(INDEX(Команды!$A$2:$AN$7500,MATCH(AT$3,Команды!$A$2:$A$7500,0),$E100+2)=Команды!$AJ$3,TRUE,FALSE),IF(INDEX(Команды!$A$2:$AN$7500,MATCH(AT$3,Команды!$A$2:$A$7500,0),$E100+2)=Команды!$AJ$4,TRUE,FALSE),IF(INDEX(Команды!$A$2:$AN$7500,MATCH(AT$3,Команды!$A$2:$A$7500,0),$E100+2)=Команды!$AJ$5,TRUE,FALSE),IF(INDEX(Команды!$A$2:$AN$7500,MATCH(AT$3,Команды!$A$2:$A$7500,0),$E100+2)=Команды!$AJ$6,TRUE,FALSE),IF(INDEX(Команды!$A$2:$AN$7500,MATCH(AT$3,Команды!$A$2:$A$7500,0),$E100+2)=Команды!$AJ$7,TRUE,FALSE),IF(INDEX(Команды!$A$2:$AN$7500,MATCH(AT$3,Команды!$A$2:$A$7500,0),$E100+2)=Команды!$AJ$8,TRUE,FALSE),IF(INDEX(Команды!$A$2:$AN$7500,MATCH(AT$3,Команды!$A$2:$A$7500,0),$E100+2)=Команды!$AJ$9,TRUE,FALSE),IF(INDEX(Команды!$A$2:$AN$7500,MATCH(AT$3,Команды!$A$2:$A$7500,0),$E100+2)=Команды!$AJ$10,TRUE,FALSE),IF(INDEX(Команды!$A$2:$AN$7500,MATCH(AT$3,Команды!$A$2:$A$7500,0),$E100+2)=Команды!$AJ$11,TRUE,FALSE),IF(INDEX(Команды!$A$2:$AN$7500,MATCH(AT$3,Команды!$A$2:$A$7500,0),$E100+2)=Команды!$AJ$12,TRUE,FALSE),IF(INDEX(Команды!$A$2:$AN$7500,MATCH(AT$3,Команды!$A$2:$A$7500,0),$E100+2)=Команды!$AJ$13,TRUE,FALSE),IF(INDEX(Команды!$A$2:$AN$7500,MATCH(AT$3,Команды!$A$2:$A$7500,0),$E100+2)=Команды!$AJ$14,TRUE,FALSE),IF(INDEX(Команды!$A$2:$AN$7500,MATCH(AT$3,Команды!$A$2:$A$7500,0),$E100+2)=Команды!$AJ$15,TRUE,FALSE),IF(INDEX(Команды!$A$2:$AN$7500,MATCH(AT$3,Команды!$A$2:$A$7500,0),$E100+2)=Команды!$AJ$16,TRUE,FALSE),IF(INDEX(Команды!$A$2:$AN$7500,MATCH(AT$3,Команды!$A$2:$A$7500,0),$E100+2)=Команды!$AJ$17,TRUE,FALSE),IF(INDEX(Команды!$A$2:$AN$7500,MATCH(AT$3,Команды!$A$2:$A$7500,0),$E100+2)=Команды!$AJ$18,TRUE,FALSE),IF(INDEX(Команды!$A$2:$AN$7500,MATCH(AT$3,Команды!$A$2:$A$7500,0),$E100+2)=Команды!$AJ$19,TRUE,FALSE)),INDEX(Команды!$AJ$2:$AL$19,MATCH(INDEX(Команды!$A$2:$AN$7500,MATCH(AT$3,Команды!$A$2:$A$7500,0),$E100+2),Команды!$AJ$2:$AJ$19,0),3),0)</f>
        <v>0</v>
      </c>
      <c r="AV100" s="342"/>
      <c r="AW100" s="174">
        <f>IF(OR(IF(INDEX(Команды!$A$2:$AN$7500,MATCH(AW$3,Команды!$A$2:$A$7500,0),$E100+2)=Команды!$AJ$2,TRUE,FALSE),IF(INDEX(Команды!$A$2:$AN$7500,MATCH(AW$3,Команды!$A$2:$A$7500,0),$E100+2)=Команды!$AJ$3,TRUE,FALSE),IF(INDEX(Команды!$A$2:$AN$7500,MATCH(AW$3,Команды!$A$2:$A$7500,0),$E100+2)=Команды!$AJ$4,TRUE,FALSE),IF(INDEX(Команды!$A$2:$AN$7500,MATCH(AW$3,Команды!$A$2:$A$7500,0),$E100+2)=Команды!$AJ$5,TRUE,FALSE),IF(INDEX(Команды!$A$2:$AN$7500,MATCH(AW$3,Команды!$A$2:$A$7500,0),$E100+2)=Команды!$AJ$6,TRUE,FALSE),IF(INDEX(Команды!$A$2:$AN$7500,MATCH(AW$3,Команды!$A$2:$A$7500,0),$E100+2)=Команды!$AJ$7,TRUE,FALSE),IF(INDEX(Команды!$A$2:$AN$7500,MATCH(AW$3,Команды!$A$2:$A$7500,0),$E100+2)=Команды!$AJ$8,TRUE,FALSE),IF(INDEX(Команды!$A$2:$AN$7500,MATCH(AW$3,Команды!$A$2:$A$7500,0),$E100+2)=Команды!$AJ$9,TRUE,FALSE),IF(INDEX(Команды!$A$2:$AN$7500,MATCH(AW$3,Команды!$A$2:$A$7500,0),$E100+2)=Команды!$AJ$10,TRUE,FALSE),IF(INDEX(Команды!$A$2:$AN$7500,MATCH(AW$3,Команды!$A$2:$A$7500,0),$E100+2)=Команды!$AJ$11,TRUE,FALSE),IF(INDEX(Команды!$A$2:$AN$7500,MATCH(AW$3,Команды!$A$2:$A$7500,0),$E100+2)=Команды!$AJ$12,TRUE,FALSE),IF(INDEX(Команды!$A$2:$AN$7500,MATCH(AW$3,Команды!$A$2:$A$7500,0),$E100+2)=Команды!$AJ$13,TRUE,FALSE),IF(INDEX(Команды!$A$2:$AN$7500,MATCH(AW$3,Команды!$A$2:$A$7500,0),$E100+2)=Команды!$AJ$14,TRUE,FALSE),IF(INDEX(Команды!$A$2:$AN$7500,MATCH(AW$3,Команды!$A$2:$A$7500,0),$E100+2)=Команды!$AJ$15,TRUE,FALSE),IF(INDEX(Команды!$A$2:$AN$7500,MATCH(AW$3,Команды!$A$2:$A$7500,0),$E100+2)=Команды!$AJ$16,TRUE,FALSE),,IF(INDEX(Команды!$A$2:$AN$7500,MATCH(AW$3,Команды!$A$2:$A$7500,0),$E100+2)=Команды!$AJ$17,TRUE,FALSE),,IF(INDEX(Команды!$A$2:$AN$7500,MATCH(AW$3,Команды!$A$2:$A$7500,0),$E100+2)=Команды!$AJ$18,TRUE,FALSE),,IF(INDEX(Команды!$A$2:$AN$7500,MATCH(AW$3,Команды!$A$2:$A$7500,0),$E100+2)=Команды!$AJ$19,TRUE,FALSE)),INDEX(Команды!$AJ$2:$AK$19,MATCH(INDEX(Команды!$A$2:$AN$7500,MATCH(AW$3,Команды!$A$2:$A$7500,0),$E100+2),Команды!$AJ$2:$AJ$19,0),2),0)</f>
        <v>0</v>
      </c>
      <c r="AX100" s="175">
        <f>IF(OR(IF(INDEX(Команды!$A$2:$AN$7500,MATCH(AW$3,Команды!$A$2:$A$7500,0),$E100+2)=Команды!$AJ$2,TRUE,FALSE),IF(INDEX(Команды!$A$2:$AN$7500,MATCH(AW$3,Команды!$A$2:$A$7500,0),$E100+2)=Команды!$AJ$3,TRUE,FALSE),IF(INDEX(Команды!$A$2:$AN$7500,MATCH(AW$3,Команды!$A$2:$A$7500,0),$E100+2)=Команды!$AJ$4,TRUE,FALSE),IF(INDEX(Команды!$A$2:$AN$7500,MATCH(AW$3,Команды!$A$2:$A$7500,0),$E100+2)=Команды!$AJ$5,TRUE,FALSE),IF(INDEX(Команды!$A$2:$AN$7500,MATCH(AW$3,Команды!$A$2:$A$7500,0),$E100+2)=Команды!$AJ$6,TRUE,FALSE),IF(INDEX(Команды!$A$2:$AN$7500,MATCH(AW$3,Команды!$A$2:$A$7500,0),$E100+2)=Команды!$AJ$7,TRUE,FALSE),IF(INDEX(Команды!$A$2:$AN$7500,MATCH(AW$3,Команды!$A$2:$A$7500,0),$E100+2)=Команды!$AJ$8,TRUE,FALSE),IF(INDEX(Команды!$A$2:$AN$7500,MATCH(AW$3,Команды!$A$2:$A$7500,0),$E100+2)=Команды!$AJ$9,TRUE,FALSE),IF(INDEX(Команды!$A$2:$AN$7500,MATCH(AW$3,Команды!$A$2:$A$7500,0),$E100+2)=Команды!$AJ$10,TRUE,FALSE),IF(INDEX(Команды!$A$2:$AN$7500,MATCH(AW$3,Команды!$A$2:$A$7500,0),$E100+2)=Команды!$AJ$11,TRUE,FALSE),IF(INDEX(Команды!$A$2:$AN$7500,MATCH(AW$3,Команды!$A$2:$A$7500,0),$E100+2)=Команды!$AJ$12,TRUE,FALSE),IF(INDEX(Команды!$A$2:$AN$7500,MATCH(AW$3,Команды!$A$2:$A$7500,0),$E100+2)=Команды!$AJ$13,TRUE,FALSE),IF(INDEX(Команды!$A$2:$AN$7500,MATCH(AW$3,Команды!$A$2:$A$7500,0),$E100+2)=Команды!$AJ$14,TRUE,FALSE),IF(INDEX(Команды!$A$2:$AN$7500,MATCH(AW$3,Команды!$A$2:$A$7500,0),$E100+2)=Команды!$AJ$15,TRUE,FALSE),IF(INDEX(Команды!$A$2:$AN$7500,MATCH(AW$3,Команды!$A$2:$A$7500,0),$E100+2)=Команды!$AJ$16,TRUE,FALSE),IF(INDEX(Команды!$A$2:$AN$7500,MATCH(AW$3,Команды!$A$2:$A$7500,0),$E100+2)=Команды!$AJ$17,TRUE,FALSE),IF(INDEX(Команды!$A$2:$AN$7500,MATCH(AW$3,Команды!$A$2:$A$7500,0),$E100+2)=Команды!$AJ$18,TRUE,FALSE),IF(INDEX(Команды!$A$2:$AN$7500,MATCH(AW$3,Команды!$A$2:$A$7500,0),$E100+2)=Команды!$AJ$19,TRUE,FALSE)),INDEX(Команды!$AJ$2:$AL$19,MATCH(INDEX(Команды!$A$2:$AN$7500,MATCH(AW$3,Команды!$A$2:$A$7500,0),$E100+2),Команды!$AJ$2:$AJ$19,0),3),0)</f>
        <v>0</v>
      </c>
      <c r="AY100" s="342"/>
      <c r="AZ100" s="174">
        <f>IF(OR(IF(INDEX(Команды!$A$2:$AN$7500,MATCH(AZ$3,Команды!$A$2:$A$7500,0),$E100+2)=Команды!$AJ$2,TRUE,FALSE),IF(INDEX(Команды!$A$2:$AN$7500,MATCH(AZ$3,Команды!$A$2:$A$7500,0),$E100+2)=Команды!$AJ$3,TRUE,FALSE),IF(INDEX(Команды!$A$2:$AN$7500,MATCH(AZ$3,Команды!$A$2:$A$7500,0),$E100+2)=Команды!$AJ$4,TRUE,FALSE),IF(INDEX(Команды!$A$2:$AN$7500,MATCH(AZ$3,Команды!$A$2:$A$7500,0),$E100+2)=Команды!$AJ$5,TRUE,FALSE),IF(INDEX(Команды!$A$2:$AN$7500,MATCH(AZ$3,Команды!$A$2:$A$7500,0),$E100+2)=Команды!$AJ$6,TRUE,FALSE),IF(INDEX(Команды!$A$2:$AN$7500,MATCH(AZ$3,Команды!$A$2:$A$7500,0),$E100+2)=Команды!$AJ$7,TRUE,FALSE),IF(INDEX(Команды!$A$2:$AN$7500,MATCH(AZ$3,Команды!$A$2:$A$7500,0),$E100+2)=Команды!$AJ$8,TRUE,FALSE),IF(INDEX(Команды!$A$2:$AN$7500,MATCH(AZ$3,Команды!$A$2:$A$7500,0),$E100+2)=Команды!$AJ$9,TRUE,FALSE),IF(INDEX(Команды!$A$2:$AN$7500,MATCH(AZ$3,Команды!$A$2:$A$7500,0),$E100+2)=Команды!$AJ$10,TRUE,FALSE),IF(INDEX(Команды!$A$2:$AN$7500,MATCH(AZ$3,Команды!$A$2:$A$7500,0),$E100+2)=Команды!$AJ$11,TRUE,FALSE),IF(INDEX(Команды!$A$2:$AN$7500,MATCH(AZ$3,Команды!$A$2:$A$7500,0),$E100+2)=Команды!$AJ$12,TRUE,FALSE),IF(INDEX(Команды!$A$2:$AN$7500,MATCH(AZ$3,Команды!$A$2:$A$7500,0),$E100+2)=Команды!$AJ$13,TRUE,FALSE),IF(INDEX(Команды!$A$2:$AN$7500,MATCH(AZ$3,Команды!$A$2:$A$7500,0),$E100+2)=Команды!$AJ$14,TRUE,FALSE),IF(INDEX(Команды!$A$2:$AN$7500,MATCH(AZ$3,Команды!$A$2:$A$7500,0),$E100+2)=Команды!$AJ$15,TRUE,FALSE),IF(INDEX(Команды!$A$2:$AN$7500,MATCH(AZ$3,Команды!$A$2:$A$7500,0),$E100+2)=Команды!$AJ$16,TRUE,FALSE),,IF(INDEX(Команды!$A$2:$AN$7500,MATCH(AZ$3,Команды!$A$2:$A$7500,0),$E100+2)=Команды!$AJ$17,TRUE,FALSE),,IF(INDEX(Команды!$A$2:$AN$7500,MATCH(AZ$3,Команды!$A$2:$A$7500,0),$E100+2)=Команды!$AJ$18,TRUE,FALSE),,IF(INDEX(Команды!$A$2:$AN$7500,MATCH(AZ$3,Команды!$A$2:$A$7500,0),$E100+2)=Команды!$AJ$19,TRUE,FALSE)),INDEX(Команды!$AJ$2:$AK$19,MATCH(INDEX(Команды!$A$2:$AN$7500,MATCH(AZ$3,Команды!$A$2:$A$7500,0),$E100+2),Команды!$AJ$2:$AJ$19,0),2),0)</f>
        <v>0</v>
      </c>
      <c r="BA100" s="175">
        <f>IF(OR(IF(INDEX(Команды!$A$2:$AN$7500,MATCH(AZ$3,Команды!$A$2:$A$7500,0),$E100+2)=Команды!$AJ$2,TRUE,FALSE),IF(INDEX(Команды!$A$2:$AN$7500,MATCH(AZ$3,Команды!$A$2:$A$7500,0),$E100+2)=Команды!$AJ$3,TRUE,FALSE),IF(INDEX(Команды!$A$2:$AN$7500,MATCH(AZ$3,Команды!$A$2:$A$7500,0),$E100+2)=Команды!$AJ$4,TRUE,FALSE),IF(INDEX(Команды!$A$2:$AN$7500,MATCH(AZ$3,Команды!$A$2:$A$7500,0),$E100+2)=Команды!$AJ$5,TRUE,FALSE),IF(INDEX(Команды!$A$2:$AN$7500,MATCH(AZ$3,Команды!$A$2:$A$7500,0),$E100+2)=Команды!$AJ$6,TRUE,FALSE),IF(INDEX(Команды!$A$2:$AN$7500,MATCH(AZ$3,Команды!$A$2:$A$7500,0),$E100+2)=Команды!$AJ$7,TRUE,FALSE),IF(INDEX(Команды!$A$2:$AN$7500,MATCH(AZ$3,Команды!$A$2:$A$7500,0),$E100+2)=Команды!$AJ$8,TRUE,FALSE),IF(INDEX(Команды!$A$2:$AN$7500,MATCH(AZ$3,Команды!$A$2:$A$7500,0),$E100+2)=Команды!$AJ$9,TRUE,FALSE),IF(INDEX(Команды!$A$2:$AN$7500,MATCH(AZ$3,Команды!$A$2:$A$7500,0),$E100+2)=Команды!$AJ$10,TRUE,FALSE),IF(INDEX(Команды!$A$2:$AN$7500,MATCH(AZ$3,Команды!$A$2:$A$7500,0),$E100+2)=Команды!$AJ$11,TRUE,FALSE),IF(INDEX(Команды!$A$2:$AN$7500,MATCH(AZ$3,Команды!$A$2:$A$7500,0),$E100+2)=Команды!$AJ$12,TRUE,FALSE),IF(INDEX(Команды!$A$2:$AN$7500,MATCH(AZ$3,Команды!$A$2:$A$7500,0),$E100+2)=Команды!$AJ$13,TRUE,FALSE),IF(INDEX(Команды!$A$2:$AN$7500,MATCH(AZ$3,Команды!$A$2:$A$7500,0),$E100+2)=Команды!$AJ$14,TRUE,FALSE),IF(INDEX(Команды!$A$2:$AN$7500,MATCH(AZ$3,Команды!$A$2:$A$7500,0),$E100+2)=Команды!$AJ$15,TRUE,FALSE),IF(INDEX(Команды!$A$2:$AN$7500,MATCH(AZ$3,Команды!$A$2:$A$7500,0),$E100+2)=Команды!$AJ$16,TRUE,FALSE),IF(INDEX(Команды!$A$2:$AN$7500,MATCH(AZ$3,Команды!$A$2:$A$7500,0),$E100+2)=Команды!$AJ$17,TRUE,FALSE),IF(INDEX(Команды!$A$2:$AN$7500,MATCH(AZ$3,Команды!$A$2:$A$7500,0),$E100+2)=Команды!$AJ$18,TRUE,FALSE),IF(INDEX(Команды!$A$2:$AN$7500,MATCH(AZ$3,Команды!$A$2:$A$7500,0),$E100+2)=Команды!$AJ$19,TRUE,FALSE)),INDEX(Команды!$AJ$2:$AL$19,MATCH(INDEX(Команды!$A$2:$AN$7500,MATCH(AZ$3,Команды!$A$2:$A$7500,0),$E100+2),Команды!$AJ$2:$AJ$19,0),3),0)</f>
        <v>0</v>
      </c>
      <c r="BB100" s="342"/>
      <c r="BC100" s="174">
        <f>IF(OR(IF(INDEX(Команды!$A$2:$AN$7500,MATCH(BC$3,Команды!$A$2:$A$7500,0),$E100+2)=Команды!$AJ$2,TRUE,FALSE),IF(INDEX(Команды!$A$2:$AN$7500,MATCH(BC$3,Команды!$A$2:$A$7500,0),$E100+2)=Команды!$AJ$3,TRUE,FALSE),IF(INDEX(Команды!$A$2:$AN$7500,MATCH(BC$3,Команды!$A$2:$A$7500,0),$E100+2)=Команды!$AJ$4,TRUE,FALSE),IF(INDEX(Команды!$A$2:$AN$7500,MATCH(BC$3,Команды!$A$2:$A$7500,0),$E100+2)=Команды!$AJ$5,TRUE,FALSE),IF(INDEX(Команды!$A$2:$AN$7500,MATCH(BC$3,Команды!$A$2:$A$7500,0),$E100+2)=Команды!$AJ$6,TRUE,FALSE),IF(INDEX(Команды!$A$2:$AN$7500,MATCH(BC$3,Команды!$A$2:$A$7500,0),$E100+2)=Команды!$AJ$7,TRUE,FALSE),IF(INDEX(Команды!$A$2:$AN$7500,MATCH(BC$3,Команды!$A$2:$A$7500,0),$E100+2)=Команды!$AJ$8,TRUE,FALSE),IF(INDEX(Команды!$A$2:$AN$7500,MATCH(BC$3,Команды!$A$2:$A$7500,0),$E100+2)=Команды!$AJ$9,TRUE,FALSE),IF(INDEX(Команды!$A$2:$AN$7500,MATCH(BC$3,Команды!$A$2:$A$7500,0),$E100+2)=Команды!$AJ$10,TRUE,FALSE),IF(INDEX(Команды!$A$2:$AN$7500,MATCH(BC$3,Команды!$A$2:$A$7500,0),$E100+2)=Команды!$AJ$11,TRUE,FALSE),IF(INDEX(Команды!$A$2:$AN$7500,MATCH(BC$3,Команды!$A$2:$A$7500,0),$E100+2)=Команды!$AJ$12,TRUE,FALSE),IF(INDEX(Команды!$A$2:$AN$7500,MATCH(BC$3,Команды!$A$2:$A$7500,0),$E100+2)=Команды!$AJ$13,TRUE,FALSE),IF(INDEX(Команды!$A$2:$AN$7500,MATCH(BC$3,Команды!$A$2:$A$7500,0),$E100+2)=Команды!$AJ$14,TRUE,FALSE),IF(INDEX(Команды!$A$2:$AN$7500,MATCH(BC$3,Команды!$A$2:$A$7500,0),$E100+2)=Команды!$AJ$15,TRUE,FALSE),IF(INDEX(Команды!$A$2:$AN$7500,MATCH(BC$3,Команды!$A$2:$A$7500,0),$E100+2)=Команды!$AJ$16,TRUE,FALSE),,IF(INDEX(Команды!$A$2:$AN$7500,MATCH(BC$3,Команды!$A$2:$A$7500,0),$E100+2)=Команды!$AJ$17,TRUE,FALSE),,IF(INDEX(Команды!$A$2:$AN$7500,MATCH(BC$3,Команды!$A$2:$A$7500,0),$E100+2)=Команды!$AJ$18,TRUE,FALSE),,IF(INDEX(Команды!$A$2:$AN$7500,MATCH(BC$3,Команды!$A$2:$A$7500,0),$E100+2)=Команды!$AJ$19,TRUE,FALSE)),INDEX(Команды!$AJ$2:$AK$19,MATCH(INDEX(Команды!$A$2:$AN$7500,MATCH(BC$3,Команды!$A$2:$A$7500,0),$E100+2),Команды!$AJ$2:$AJ$19,0),2),0)</f>
        <v>0</v>
      </c>
      <c r="BD100" s="175">
        <f>IF(OR(IF(INDEX(Команды!$A$2:$AN$7500,MATCH(BC$3,Команды!$A$2:$A$7500,0),$E100+2)=Команды!$AJ$2,TRUE,FALSE),IF(INDEX(Команды!$A$2:$AN$7500,MATCH(BC$3,Команды!$A$2:$A$7500,0),$E100+2)=Команды!$AJ$3,TRUE,FALSE),IF(INDEX(Команды!$A$2:$AN$7500,MATCH(BC$3,Команды!$A$2:$A$7500,0),$E100+2)=Команды!$AJ$4,TRUE,FALSE),IF(INDEX(Команды!$A$2:$AN$7500,MATCH(BC$3,Команды!$A$2:$A$7500,0),$E100+2)=Команды!$AJ$5,TRUE,FALSE),IF(INDEX(Команды!$A$2:$AN$7500,MATCH(BC$3,Команды!$A$2:$A$7500,0),$E100+2)=Команды!$AJ$6,TRUE,FALSE),IF(INDEX(Команды!$A$2:$AN$7500,MATCH(BC$3,Команды!$A$2:$A$7500,0),$E100+2)=Команды!$AJ$7,TRUE,FALSE),IF(INDEX(Команды!$A$2:$AN$7500,MATCH(BC$3,Команды!$A$2:$A$7500,0),$E100+2)=Команды!$AJ$8,TRUE,FALSE),IF(INDEX(Команды!$A$2:$AN$7500,MATCH(BC$3,Команды!$A$2:$A$7500,0),$E100+2)=Команды!$AJ$9,TRUE,FALSE),IF(INDEX(Команды!$A$2:$AN$7500,MATCH(BC$3,Команды!$A$2:$A$7500,0),$E100+2)=Команды!$AJ$10,TRUE,FALSE),IF(INDEX(Команды!$A$2:$AN$7500,MATCH(BC$3,Команды!$A$2:$A$7500,0),$E100+2)=Команды!$AJ$11,TRUE,FALSE),IF(INDEX(Команды!$A$2:$AN$7500,MATCH(BC$3,Команды!$A$2:$A$7500,0),$E100+2)=Команды!$AJ$12,TRUE,FALSE),IF(INDEX(Команды!$A$2:$AN$7500,MATCH(BC$3,Команды!$A$2:$A$7500,0),$E100+2)=Команды!$AJ$13,TRUE,FALSE),IF(INDEX(Команды!$A$2:$AN$7500,MATCH(BC$3,Команды!$A$2:$A$7500,0),$E100+2)=Команды!$AJ$14,TRUE,FALSE),IF(INDEX(Команды!$A$2:$AN$7500,MATCH(BC$3,Команды!$A$2:$A$7500,0),$E100+2)=Команды!$AJ$15,TRUE,FALSE),IF(INDEX(Команды!$A$2:$AN$7500,MATCH(BC$3,Команды!$A$2:$A$7500,0),$E100+2)=Команды!$AJ$16,TRUE,FALSE),IF(INDEX(Команды!$A$2:$AN$7500,MATCH(BC$3,Команды!$A$2:$A$7500,0),$E100+2)=Команды!$AJ$17,TRUE,FALSE),IF(INDEX(Команды!$A$2:$AN$7500,MATCH(BC$3,Команды!$A$2:$A$7500,0),$E100+2)=Команды!$AJ$18,TRUE,FALSE),IF(INDEX(Команды!$A$2:$AN$7500,MATCH(BC$3,Команды!$A$2:$A$7500,0),$E100+2)=Команды!$AJ$19,TRUE,FALSE)),INDEX(Команды!$AJ$2:$AL$19,MATCH(INDEX(Команды!$A$2:$AN$7500,MATCH(BC$3,Команды!$A$2:$A$7500,0),$E100+2),Команды!$AJ$2:$AJ$19,0),3),0)</f>
        <v>0</v>
      </c>
      <c r="BE100" s="342"/>
      <c r="BF100" s="174">
        <f>IF(OR(IF(INDEX(Команды!$A$2:$AN$7500,MATCH(BF$3,Команды!$A$2:$A$7500,0),$E100+2)=Команды!$AJ$2,TRUE,FALSE),IF(INDEX(Команды!$A$2:$AN$7500,MATCH(BF$3,Команды!$A$2:$A$7500,0),$E100+2)=Команды!$AJ$3,TRUE,FALSE),IF(INDEX(Команды!$A$2:$AN$7500,MATCH(BF$3,Команды!$A$2:$A$7500,0),$E100+2)=Команды!$AJ$4,TRUE,FALSE),IF(INDEX(Команды!$A$2:$AN$7500,MATCH(BF$3,Команды!$A$2:$A$7500,0),$E100+2)=Команды!$AJ$5,TRUE,FALSE),IF(INDEX(Команды!$A$2:$AN$7500,MATCH(BF$3,Команды!$A$2:$A$7500,0),$E100+2)=Команды!$AJ$6,TRUE,FALSE),IF(INDEX(Команды!$A$2:$AN$7500,MATCH(BF$3,Команды!$A$2:$A$7500,0),$E100+2)=Команды!$AJ$7,TRUE,FALSE),IF(INDEX(Команды!$A$2:$AN$7500,MATCH(BF$3,Команды!$A$2:$A$7500,0),$E100+2)=Команды!$AJ$8,TRUE,FALSE),IF(INDEX(Команды!$A$2:$AN$7500,MATCH(BF$3,Команды!$A$2:$A$7500,0),$E100+2)=Команды!$AJ$9,TRUE,FALSE),IF(INDEX(Команды!$A$2:$AN$7500,MATCH(BF$3,Команды!$A$2:$A$7500,0),$E100+2)=Команды!$AJ$10,TRUE,FALSE),IF(INDEX(Команды!$A$2:$AN$7500,MATCH(BF$3,Команды!$A$2:$A$7500,0),$E100+2)=Команды!$AJ$11,TRUE,FALSE),IF(INDEX(Команды!$A$2:$AN$7500,MATCH(BF$3,Команды!$A$2:$A$7500,0),$E100+2)=Команды!$AJ$12,TRUE,FALSE),IF(INDEX(Команды!$A$2:$AN$7500,MATCH(BF$3,Команды!$A$2:$A$7500,0),$E100+2)=Команды!$AJ$13,TRUE,FALSE),IF(INDEX(Команды!$A$2:$AN$7500,MATCH(BF$3,Команды!$A$2:$A$7500,0),$E100+2)=Команды!$AJ$14,TRUE,FALSE),IF(INDEX(Команды!$A$2:$AN$7500,MATCH(BF$3,Команды!$A$2:$A$7500,0),$E100+2)=Команды!$AJ$15,TRUE,FALSE),IF(INDEX(Команды!$A$2:$AN$7500,MATCH(BF$3,Команды!$A$2:$A$7500,0),$E100+2)=Команды!$AJ$16,TRUE,FALSE),,IF(INDEX(Команды!$A$2:$AN$7500,MATCH(BF$3,Команды!$A$2:$A$7500,0),$E100+2)=Команды!$AJ$17,TRUE,FALSE),,IF(INDEX(Команды!$A$2:$AN$7500,MATCH(BF$3,Команды!$A$2:$A$7500,0),$E100+2)=Команды!$AJ$18,TRUE,FALSE),,IF(INDEX(Команды!$A$2:$AN$7500,MATCH(BF$3,Команды!$A$2:$A$7500,0),$E100+2)=Команды!$AJ$19,TRUE,FALSE)),INDEX(Команды!$AJ$2:$AK$19,MATCH(INDEX(Команды!$A$2:$AN$7500,MATCH(BF$3,Команды!$A$2:$A$7500,0),$E100+2),Команды!$AJ$2:$AJ$19,0),2),0)</f>
        <v>0</v>
      </c>
      <c r="BG100" s="175">
        <f>IF(OR(IF(INDEX(Команды!$A$2:$AN$7500,MATCH(BF$3,Команды!$A$2:$A$7500,0),$E100+2)=Команды!$AJ$2,TRUE,FALSE),IF(INDEX(Команды!$A$2:$AN$7500,MATCH(BF$3,Команды!$A$2:$A$7500,0),$E100+2)=Команды!$AJ$3,TRUE,FALSE),IF(INDEX(Команды!$A$2:$AN$7500,MATCH(BF$3,Команды!$A$2:$A$7500,0),$E100+2)=Команды!$AJ$4,TRUE,FALSE),IF(INDEX(Команды!$A$2:$AN$7500,MATCH(BF$3,Команды!$A$2:$A$7500,0),$E100+2)=Команды!$AJ$5,TRUE,FALSE),IF(INDEX(Команды!$A$2:$AN$7500,MATCH(BF$3,Команды!$A$2:$A$7500,0),$E100+2)=Команды!$AJ$6,TRUE,FALSE),IF(INDEX(Команды!$A$2:$AN$7500,MATCH(BF$3,Команды!$A$2:$A$7500,0),$E100+2)=Команды!$AJ$7,TRUE,FALSE),IF(INDEX(Команды!$A$2:$AN$7500,MATCH(BF$3,Команды!$A$2:$A$7500,0),$E100+2)=Команды!$AJ$8,TRUE,FALSE),IF(INDEX(Команды!$A$2:$AN$7500,MATCH(BF$3,Команды!$A$2:$A$7500,0),$E100+2)=Команды!$AJ$9,TRUE,FALSE),IF(INDEX(Команды!$A$2:$AN$7500,MATCH(BF$3,Команды!$A$2:$A$7500,0),$E100+2)=Команды!$AJ$10,TRUE,FALSE),IF(INDEX(Команды!$A$2:$AN$7500,MATCH(BF$3,Команды!$A$2:$A$7500,0),$E100+2)=Команды!$AJ$11,TRUE,FALSE),IF(INDEX(Команды!$A$2:$AN$7500,MATCH(BF$3,Команды!$A$2:$A$7500,0),$E100+2)=Команды!$AJ$12,TRUE,FALSE),IF(INDEX(Команды!$A$2:$AN$7500,MATCH(BF$3,Команды!$A$2:$A$7500,0),$E100+2)=Команды!$AJ$13,TRUE,FALSE),IF(INDEX(Команды!$A$2:$AN$7500,MATCH(BF$3,Команды!$A$2:$A$7500,0),$E100+2)=Команды!$AJ$14,TRUE,FALSE),IF(INDEX(Команды!$A$2:$AN$7500,MATCH(BF$3,Команды!$A$2:$A$7500,0),$E100+2)=Команды!$AJ$15,TRUE,FALSE),IF(INDEX(Команды!$A$2:$AN$7500,MATCH(BF$3,Команды!$A$2:$A$7500,0),$E100+2)=Команды!$AJ$16,TRUE,FALSE),IF(INDEX(Команды!$A$2:$AN$7500,MATCH(BF$3,Команды!$A$2:$A$7500,0),$E100+2)=Команды!$AJ$17,TRUE,FALSE),IF(INDEX(Команды!$A$2:$AN$7500,MATCH(BF$3,Команды!$A$2:$A$7500,0),$E100+2)=Команды!$AJ$18,TRUE,FALSE),IF(INDEX(Команды!$A$2:$AN$7500,MATCH(BF$3,Команды!$A$2:$A$7500,0),$E100+2)=Команды!$AJ$19,TRUE,FALSE)),INDEX(Команды!$AJ$2:$AL$19,MATCH(INDEX(Команды!$A$2:$AN$7500,MATCH(BF$3,Команды!$A$2:$A$7500,0),$E100+2),Команды!$AJ$2:$AJ$19,0),3),0)</f>
        <v>0</v>
      </c>
      <c r="BH100" s="342"/>
      <c r="BI100" s="174">
        <f>IF(OR(IF(INDEX(Команды!$A$2:$AN$7500,MATCH(BI$3,Команды!$A$2:$A$7500,0),$E100+2)=Команды!$AJ$2,TRUE,FALSE),IF(INDEX(Команды!$A$2:$AN$7500,MATCH(BI$3,Команды!$A$2:$A$7500,0),$E100+2)=Команды!$AJ$3,TRUE,FALSE),IF(INDEX(Команды!$A$2:$AN$7500,MATCH(BI$3,Команды!$A$2:$A$7500,0),$E100+2)=Команды!$AJ$4,TRUE,FALSE),IF(INDEX(Команды!$A$2:$AN$7500,MATCH(BI$3,Команды!$A$2:$A$7500,0),$E100+2)=Команды!$AJ$5,TRUE,FALSE),IF(INDEX(Команды!$A$2:$AN$7500,MATCH(BI$3,Команды!$A$2:$A$7500,0),$E100+2)=Команды!$AJ$6,TRUE,FALSE),IF(INDEX(Команды!$A$2:$AN$7500,MATCH(BI$3,Команды!$A$2:$A$7500,0),$E100+2)=Команды!$AJ$7,TRUE,FALSE),IF(INDEX(Команды!$A$2:$AN$7500,MATCH(BI$3,Команды!$A$2:$A$7500,0),$E100+2)=Команды!$AJ$8,TRUE,FALSE),IF(INDEX(Команды!$A$2:$AN$7500,MATCH(BI$3,Команды!$A$2:$A$7500,0),$E100+2)=Команды!$AJ$9,TRUE,FALSE),IF(INDEX(Команды!$A$2:$AN$7500,MATCH(BI$3,Команды!$A$2:$A$7500,0),$E100+2)=Команды!$AJ$10,TRUE,FALSE),IF(INDEX(Команды!$A$2:$AN$7500,MATCH(BI$3,Команды!$A$2:$A$7500,0),$E100+2)=Команды!$AJ$11,TRUE,FALSE),IF(INDEX(Команды!$A$2:$AN$7500,MATCH(BI$3,Команды!$A$2:$A$7500,0),$E100+2)=Команды!$AJ$12,TRUE,FALSE),IF(INDEX(Команды!$A$2:$AN$7500,MATCH(BI$3,Команды!$A$2:$A$7500,0),$E100+2)=Команды!$AJ$13,TRUE,FALSE),IF(INDEX(Команды!$A$2:$AN$7500,MATCH(BI$3,Команды!$A$2:$A$7500,0),$E100+2)=Команды!$AJ$14,TRUE,FALSE),IF(INDEX(Команды!$A$2:$AN$7500,MATCH(BI$3,Команды!$A$2:$A$7500,0),$E100+2)=Команды!$AJ$15,TRUE,FALSE),IF(INDEX(Команды!$A$2:$AN$7500,MATCH(BI$3,Команды!$A$2:$A$7500,0),$E100+2)=Команды!$AJ$16,TRUE,FALSE),,IF(INDEX(Команды!$A$2:$AN$7500,MATCH(BI$3,Команды!$A$2:$A$7500,0),$E100+2)=Команды!$AJ$17,TRUE,FALSE),,IF(INDEX(Команды!$A$2:$AN$7500,MATCH(BI$3,Команды!$A$2:$A$7500,0),$E100+2)=Команды!$AJ$18,TRUE,FALSE),,IF(INDEX(Команды!$A$2:$AN$7500,MATCH(BI$3,Команды!$A$2:$A$7500,0),$E100+2)=Команды!$AJ$19,TRUE,FALSE)),INDEX(Команды!$AJ$2:$AK$19,MATCH(INDEX(Команды!$A$2:$AN$7500,MATCH(BI$3,Команды!$A$2:$A$7500,0),$E100+2),Команды!$AJ$2:$AJ$19,0),2),0)</f>
        <v>0</v>
      </c>
      <c r="BJ100" s="175">
        <f>IF(OR(IF(INDEX(Команды!$A$2:$AN$7500,MATCH(BI$3,Команды!$A$2:$A$7500,0),$E100+2)=Команды!$AJ$2,TRUE,FALSE),IF(INDEX(Команды!$A$2:$AN$7500,MATCH(BI$3,Команды!$A$2:$A$7500,0),$E100+2)=Команды!$AJ$3,TRUE,FALSE),IF(INDEX(Команды!$A$2:$AN$7500,MATCH(BI$3,Команды!$A$2:$A$7500,0),$E100+2)=Команды!$AJ$4,TRUE,FALSE),IF(INDEX(Команды!$A$2:$AN$7500,MATCH(BI$3,Команды!$A$2:$A$7500,0),$E100+2)=Команды!$AJ$5,TRUE,FALSE),IF(INDEX(Команды!$A$2:$AN$7500,MATCH(BI$3,Команды!$A$2:$A$7500,0),$E100+2)=Команды!$AJ$6,TRUE,FALSE),IF(INDEX(Команды!$A$2:$AN$7500,MATCH(BI$3,Команды!$A$2:$A$7500,0),$E100+2)=Команды!$AJ$7,TRUE,FALSE),IF(INDEX(Команды!$A$2:$AN$7500,MATCH(BI$3,Команды!$A$2:$A$7500,0),$E100+2)=Команды!$AJ$8,TRUE,FALSE),IF(INDEX(Команды!$A$2:$AN$7500,MATCH(BI$3,Команды!$A$2:$A$7500,0),$E100+2)=Команды!$AJ$9,TRUE,FALSE),IF(INDEX(Команды!$A$2:$AN$7500,MATCH(BI$3,Команды!$A$2:$A$7500,0),$E100+2)=Команды!$AJ$10,TRUE,FALSE),IF(INDEX(Команды!$A$2:$AN$7500,MATCH(BI$3,Команды!$A$2:$A$7500,0),$E100+2)=Команды!$AJ$11,TRUE,FALSE),IF(INDEX(Команды!$A$2:$AN$7500,MATCH(BI$3,Команды!$A$2:$A$7500,0),$E100+2)=Команды!$AJ$12,TRUE,FALSE),IF(INDEX(Команды!$A$2:$AN$7500,MATCH(BI$3,Команды!$A$2:$A$7500,0),$E100+2)=Команды!$AJ$13,TRUE,FALSE),IF(INDEX(Команды!$A$2:$AN$7500,MATCH(BI$3,Команды!$A$2:$A$7500,0),$E100+2)=Команды!$AJ$14,TRUE,FALSE),IF(INDEX(Команды!$A$2:$AN$7500,MATCH(BI$3,Команды!$A$2:$A$7500,0),$E100+2)=Команды!$AJ$15,TRUE,FALSE),IF(INDEX(Команды!$A$2:$AN$7500,MATCH(BI$3,Команды!$A$2:$A$7500,0),$E100+2)=Команды!$AJ$16,TRUE,FALSE),IF(INDEX(Команды!$A$2:$AN$7500,MATCH(BI$3,Команды!$A$2:$A$7500,0),$E100+2)=Команды!$AJ$17,TRUE,FALSE),IF(INDEX(Команды!$A$2:$AN$7500,MATCH(BI$3,Команды!$A$2:$A$7500,0),$E100+2)=Команды!$AJ$18,TRUE,FALSE),IF(INDEX(Команды!$A$2:$AN$7500,MATCH(BI$3,Команды!$A$2:$A$7500,0),$E100+2)=Команды!$AJ$19,TRUE,FALSE)),INDEX(Команды!$AJ$2:$AL$19,MATCH(INDEX(Команды!$A$2:$AN$7500,MATCH(BI$3,Команды!$A$2:$A$7500,0),$E100+2),Команды!$AJ$2:$AJ$19,0),3),0)</f>
        <v>0</v>
      </c>
      <c r="BK100" s="342"/>
      <c r="BL100" s="174">
        <f>IF(OR(IF(INDEX(Команды!$A$2:$AN$7500,MATCH(BL$3,Команды!$A$2:$A$7500,0),$E100+2)=Команды!$AJ$2,TRUE,FALSE),IF(INDEX(Команды!$A$2:$AN$7500,MATCH(BL$3,Команды!$A$2:$A$7500,0),$E100+2)=Команды!$AJ$3,TRUE,FALSE),IF(INDEX(Команды!$A$2:$AN$7500,MATCH(BL$3,Команды!$A$2:$A$7500,0),$E100+2)=Команды!$AJ$4,TRUE,FALSE),IF(INDEX(Команды!$A$2:$AN$7500,MATCH(BL$3,Команды!$A$2:$A$7500,0),$E100+2)=Команды!$AJ$5,TRUE,FALSE),IF(INDEX(Команды!$A$2:$AN$7500,MATCH(BL$3,Команды!$A$2:$A$7500,0),$E100+2)=Команды!$AJ$6,TRUE,FALSE),IF(INDEX(Команды!$A$2:$AN$7500,MATCH(BL$3,Команды!$A$2:$A$7500,0),$E100+2)=Команды!$AJ$7,TRUE,FALSE),IF(INDEX(Команды!$A$2:$AN$7500,MATCH(BL$3,Команды!$A$2:$A$7500,0),$E100+2)=Команды!$AJ$8,TRUE,FALSE),IF(INDEX(Команды!$A$2:$AN$7500,MATCH(BL$3,Команды!$A$2:$A$7500,0),$E100+2)=Команды!$AJ$9,TRUE,FALSE),IF(INDEX(Команды!$A$2:$AN$7500,MATCH(BL$3,Команды!$A$2:$A$7500,0),$E100+2)=Команды!$AJ$10,TRUE,FALSE),IF(INDEX(Команды!$A$2:$AN$7500,MATCH(BL$3,Команды!$A$2:$A$7500,0),$E100+2)=Команды!$AJ$11,TRUE,FALSE),IF(INDEX(Команды!$A$2:$AN$7500,MATCH(BL$3,Команды!$A$2:$A$7500,0),$E100+2)=Команды!$AJ$12,TRUE,FALSE),IF(INDEX(Команды!$A$2:$AN$7500,MATCH(BL$3,Команды!$A$2:$A$7500,0),$E100+2)=Команды!$AJ$13,TRUE,FALSE),IF(INDEX(Команды!$A$2:$AN$7500,MATCH(BL$3,Команды!$A$2:$A$7500,0),$E100+2)=Команды!$AJ$14,TRUE,FALSE),IF(INDEX(Команды!$A$2:$AN$7500,MATCH(BL$3,Команды!$A$2:$A$7500,0),$E100+2)=Команды!$AJ$15,TRUE,FALSE),IF(INDEX(Команды!$A$2:$AN$7500,MATCH(BL$3,Команды!$A$2:$A$7500,0),$E100+2)=Команды!$AJ$16,TRUE,FALSE),,IF(INDEX(Команды!$A$2:$AN$7500,MATCH(BL$3,Команды!$A$2:$A$7500,0),$E100+2)=Команды!$AJ$17,TRUE,FALSE),,IF(INDEX(Команды!$A$2:$AN$7500,MATCH(BL$3,Команды!$A$2:$A$7500,0),$E100+2)=Команды!$AJ$18,TRUE,FALSE),,IF(INDEX(Команды!$A$2:$AN$7500,MATCH(BL$3,Команды!$A$2:$A$7500,0),$E100+2)=Команды!$AJ$19,TRUE,FALSE)),INDEX(Команды!$AJ$2:$AK$19,MATCH(INDEX(Команды!$A$2:$AN$7500,MATCH(BL$3,Команды!$A$2:$A$7500,0),$E100+2),Команды!$AJ$2:$AJ$19,0),2),0)</f>
        <v>0</v>
      </c>
      <c r="BM100" s="175">
        <f>IF(OR(IF(INDEX(Команды!$A$2:$AN$7500,MATCH(BL$3,Команды!$A$2:$A$7500,0),$E100+2)=Команды!$AJ$2,TRUE,FALSE),IF(INDEX(Команды!$A$2:$AN$7500,MATCH(BL$3,Команды!$A$2:$A$7500,0),$E100+2)=Команды!$AJ$3,TRUE,FALSE),IF(INDEX(Команды!$A$2:$AN$7500,MATCH(BL$3,Команды!$A$2:$A$7500,0),$E100+2)=Команды!$AJ$4,TRUE,FALSE),IF(INDEX(Команды!$A$2:$AN$7500,MATCH(BL$3,Команды!$A$2:$A$7500,0),$E100+2)=Команды!$AJ$5,TRUE,FALSE),IF(INDEX(Команды!$A$2:$AN$7500,MATCH(BL$3,Команды!$A$2:$A$7500,0),$E100+2)=Команды!$AJ$6,TRUE,FALSE),IF(INDEX(Команды!$A$2:$AN$7500,MATCH(BL$3,Команды!$A$2:$A$7500,0),$E100+2)=Команды!$AJ$7,TRUE,FALSE),IF(INDEX(Команды!$A$2:$AN$7500,MATCH(BL$3,Команды!$A$2:$A$7500,0),$E100+2)=Команды!$AJ$8,TRUE,FALSE),IF(INDEX(Команды!$A$2:$AN$7500,MATCH(BL$3,Команды!$A$2:$A$7500,0),$E100+2)=Команды!$AJ$9,TRUE,FALSE),IF(INDEX(Команды!$A$2:$AN$7500,MATCH(BL$3,Команды!$A$2:$A$7500,0),$E100+2)=Команды!$AJ$10,TRUE,FALSE),IF(INDEX(Команды!$A$2:$AN$7500,MATCH(BL$3,Команды!$A$2:$A$7500,0),$E100+2)=Команды!$AJ$11,TRUE,FALSE),IF(INDEX(Команды!$A$2:$AN$7500,MATCH(BL$3,Команды!$A$2:$A$7500,0),$E100+2)=Команды!$AJ$12,TRUE,FALSE),IF(INDEX(Команды!$A$2:$AN$7500,MATCH(BL$3,Команды!$A$2:$A$7500,0),$E100+2)=Команды!$AJ$13,TRUE,FALSE),IF(INDEX(Команды!$A$2:$AN$7500,MATCH(BL$3,Команды!$A$2:$A$7500,0),$E100+2)=Команды!$AJ$14,TRUE,FALSE),IF(INDEX(Команды!$A$2:$AN$7500,MATCH(BL$3,Команды!$A$2:$A$7500,0),$E100+2)=Команды!$AJ$15,TRUE,FALSE),IF(INDEX(Команды!$A$2:$AN$7500,MATCH(BL$3,Команды!$A$2:$A$7500,0),$E100+2)=Команды!$AJ$16,TRUE,FALSE),IF(INDEX(Команды!$A$2:$AN$7500,MATCH(BL$3,Команды!$A$2:$A$7500,0),$E100+2)=Команды!$AJ$17,TRUE,FALSE),IF(INDEX(Команды!$A$2:$AN$7500,MATCH(BL$3,Команды!$A$2:$A$7500,0),$E100+2)=Команды!$AJ$18,TRUE,FALSE),IF(INDEX(Команды!$A$2:$AN$7500,MATCH(BL$3,Команды!$A$2:$A$7500,0),$E100+2)=Команды!$AJ$19,TRUE,FALSE)),INDEX(Команды!$AJ$2:$AL$19,MATCH(INDEX(Команды!$A$2:$AN$7500,MATCH(BL$3,Команды!$A$2:$A$7500,0),$E100+2),Команды!$AJ$2:$AJ$19,0),3),0)</f>
        <v>0</v>
      </c>
      <c r="BN100" s="342"/>
      <c r="BO100" s="174">
        <f>IF(OR(IF(INDEX(Команды!$A$2:$AN$7500,MATCH(BO$3,Команды!$A$2:$A$7500,0),$E100+2)=Команды!$AJ$2,TRUE,FALSE),IF(INDEX(Команды!$A$2:$AN$7500,MATCH(BO$3,Команды!$A$2:$A$7500,0),$E100+2)=Команды!$AJ$3,TRUE,FALSE),IF(INDEX(Команды!$A$2:$AN$7500,MATCH(BO$3,Команды!$A$2:$A$7500,0),$E100+2)=Команды!$AJ$4,TRUE,FALSE),IF(INDEX(Команды!$A$2:$AN$7500,MATCH(BO$3,Команды!$A$2:$A$7500,0),$E100+2)=Команды!$AJ$5,TRUE,FALSE),IF(INDEX(Команды!$A$2:$AN$7500,MATCH(BO$3,Команды!$A$2:$A$7500,0),$E100+2)=Команды!$AJ$6,TRUE,FALSE),IF(INDEX(Команды!$A$2:$AN$7500,MATCH(BO$3,Команды!$A$2:$A$7500,0),$E100+2)=Команды!$AJ$7,TRUE,FALSE),IF(INDEX(Команды!$A$2:$AN$7500,MATCH(BO$3,Команды!$A$2:$A$7500,0),$E100+2)=Команды!$AJ$8,TRUE,FALSE),IF(INDEX(Команды!$A$2:$AN$7500,MATCH(BO$3,Команды!$A$2:$A$7500,0),$E100+2)=Команды!$AJ$9,TRUE,FALSE),IF(INDEX(Команды!$A$2:$AN$7500,MATCH(BO$3,Команды!$A$2:$A$7500,0),$E100+2)=Команды!$AJ$10,TRUE,FALSE),IF(INDEX(Команды!$A$2:$AN$7500,MATCH(BO$3,Команды!$A$2:$A$7500,0),$E100+2)=Команды!$AJ$11,TRUE,FALSE),IF(INDEX(Команды!$A$2:$AN$7500,MATCH(BO$3,Команды!$A$2:$A$7500,0),$E100+2)=Команды!$AJ$12,TRUE,FALSE),IF(INDEX(Команды!$A$2:$AN$7500,MATCH(BO$3,Команды!$A$2:$A$7500,0),$E100+2)=Команды!$AJ$13,TRUE,FALSE),IF(INDEX(Команды!$A$2:$AN$7500,MATCH(BO$3,Команды!$A$2:$A$7500,0),$E100+2)=Команды!$AJ$14,TRUE,FALSE),IF(INDEX(Команды!$A$2:$AN$7500,MATCH(BO$3,Команды!$A$2:$A$7500,0),$E100+2)=Команды!$AJ$15,TRUE,FALSE),IF(INDEX(Команды!$A$2:$AN$7500,MATCH(BO$3,Команды!$A$2:$A$7500,0),$E100+2)=Команды!$AJ$16,TRUE,FALSE),,IF(INDEX(Команды!$A$2:$AN$7500,MATCH(BO$3,Команды!$A$2:$A$7500,0),$E100+2)=Команды!$AJ$17,TRUE,FALSE),,IF(INDEX(Команды!$A$2:$AN$7500,MATCH(BO$3,Команды!$A$2:$A$7500,0),$E100+2)=Команды!$AJ$18,TRUE,FALSE),,IF(INDEX(Команды!$A$2:$AN$7500,MATCH(BO$3,Команды!$A$2:$A$7500,0),$E100+2)=Команды!$AJ$19,TRUE,FALSE)),INDEX(Команды!$AJ$2:$AK$19,MATCH(INDEX(Команды!$A$2:$AN$7500,MATCH(BO$3,Команды!$A$2:$A$7500,0),$E100+2),Команды!$AJ$2:$AJ$19,0),2),0)</f>
        <v>0</v>
      </c>
      <c r="BP100" s="175">
        <f>IF(OR(IF(INDEX(Команды!$A$2:$AN$7500,MATCH(BO$3,Команды!$A$2:$A$7500,0),$E100+2)=Команды!$AJ$2,TRUE,FALSE),IF(INDEX(Команды!$A$2:$AN$7500,MATCH(BO$3,Команды!$A$2:$A$7500,0),$E100+2)=Команды!$AJ$3,TRUE,FALSE),IF(INDEX(Команды!$A$2:$AN$7500,MATCH(BO$3,Команды!$A$2:$A$7500,0),$E100+2)=Команды!$AJ$4,TRUE,FALSE),IF(INDEX(Команды!$A$2:$AN$7500,MATCH(BO$3,Команды!$A$2:$A$7500,0),$E100+2)=Команды!$AJ$5,TRUE,FALSE),IF(INDEX(Команды!$A$2:$AN$7500,MATCH(BO$3,Команды!$A$2:$A$7500,0),$E100+2)=Команды!$AJ$6,TRUE,FALSE),IF(INDEX(Команды!$A$2:$AN$7500,MATCH(BO$3,Команды!$A$2:$A$7500,0),$E100+2)=Команды!$AJ$7,TRUE,FALSE),IF(INDEX(Команды!$A$2:$AN$7500,MATCH(BO$3,Команды!$A$2:$A$7500,0),$E100+2)=Команды!$AJ$8,TRUE,FALSE),IF(INDEX(Команды!$A$2:$AN$7500,MATCH(BO$3,Команды!$A$2:$A$7500,0),$E100+2)=Команды!$AJ$9,TRUE,FALSE),IF(INDEX(Команды!$A$2:$AN$7500,MATCH(BO$3,Команды!$A$2:$A$7500,0),$E100+2)=Команды!$AJ$10,TRUE,FALSE),IF(INDEX(Команды!$A$2:$AN$7500,MATCH(BO$3,Команды!$A$2:$A$7500,0),$E100+2)=Команды!$AJ$11,TRUE,FALSE),IF(INDEX(Команды!$A$2:$AN$7500,MATCH(BO$3,Команды!$A$2:$A$7500,0),$E100+2)=Команды!$AJ$12,TRUE,FALSE),IF(INDEX(Команды!$A$2:$AN$7500,MATCH(BO$3,Команды!$A$2:$A$7500,0),$E100+2)=Команды!$AJ$13,TRUE,FALSE),IF(INDEX(Команды!$A$2:$AN$7500,MATCH(BO$3,Команды!$A$2:$A$7500,0),$E100+2)=Команды!$AJ$14,TRUE,FALSE),IF(INDEX(Команды!$A$2:$AN$7500,MATCH(BO$3,Команды!$A$2:$A$7500,0),$E100+2)=Команды!$AJ$15,TRUE,FALSE),IF(INDEX(Команды!$A$2:$AN$7500,MATCH(BO$3,Команды!$A$2:$A$7500,0),$E100+2)=Команды!$AJ$16,TRUE,FALSE),IF(INDEX(Команды!$A$2:$AN$7500,MATCH(BO$3,Команды!$A$2:$A$7500,0),$E100+2)=Команды!$AJ$17,TRUE,FALSE),IF(INDEX(Команды!$A$2:$AN$7500,MATCH(BO$3,Команды!$A$2:$A$7500,0),$E100+2)=Команды!$AJ$18,TRUE,FALSE),IF(INDEX(Команды!$A$2:$AN$7500,MATCH(BO$3,Команды!$A$2:$A$7500,0),$E100+2)=Команды!$AJ$19,TRUE,FALSE)),INDEX(Команды!$AJ$2:$AL$19,MATCH(INDEX(Команды!$A$2:$AN$7500,MATCH(BO$3,Команды!$A$2:$A$7500,0),$E100+2),Команды!$AJ$2:$AJ$19,0),3),0)</f>
        <v>0</v>
      </c>
      <c r="BQ100" s="342"/>
      <c r="BR100" s="174">
        <f>IF(OR(IF(INDEX(Команды!$A$2:$AN$7500,MATCH(BR$3,Команды!$A$2:$A$7500,0),$E100+2)=Команды!$AJ$2,TRUE,FALSE),IF(INDEX(Команды!$A$2:$AN$7500,MATCH(BR$3,Команды!$A$2:$A$7500,0),$E100+2)=Команды!$AJ$3,TRUE,FALSE),IF(INDEX(Команды!$A$2:$AN$7500,MATCH(BR$3,Команды!$A$2:$A$7500,0),$E100+2)=Команды!$AJ$4,TRUE,FALSE),IF(INDEX(Команды!$A$2:$AN$7500,MATCH(BR$3,Команды!$A$2:$A$7500,0),$E100+2)=Команды!$AJ$5,TRUE,FALSE),IF(INDEX(Команды!$A$2:$AN$7500,MATCH(BR$3,Команды!$A$2:$A$7500,0),$E100+2)=Команды!$AJ$6,TRUE,FALSE),IF(INDEX(Команды!$A$2:$AN$7500,MATCH(BR$3,Команды!$A$2:$A$7500,0),$E100+2)=Команды!$AJ$7,TRUE,FALSE),IF(INDEX(Команды!$A$2:$AN$7500,MATCH(BR$3,Команды!$A$2:$A$7500,0),$E100+2)=Команды!$AJ$8,TRUE,FALSE),IF(INDEX(Команды!$A$2:$AN$7500,MATCH(BR$3,Команды!$A$2:$A$7500,0),$E100+2)=Команды!$AJ$9,TRUE,FALSE),IF(INDEX(Команды!$A$2:$AN$7500,MATCH(BR$3,Команды!$A$2:$A$7500,0),$E100+2)=Команды!$AJ$10,TRUE,FALSE),IF(INDEX(Команды!$A$2:$AN$7500,MATCH(BR$3,Команды!$A$2:$A$7500,0),$E100+2)=Команды!$AJ$11,TRUE,FALSE),IF(INDEX(Команды!$A$2:$AN$7500,MATCH(BR$3,Команды!$A$2:$A$7500,0),$E100+2)=Команды!$AJ$12,TRUE,FALSE),IF(INDEX(Команды!$A$2:$AN$7500,MATCH(BR$3,Команды!$A$2:$A$7500,0),$E100+2)=Команды!$AJ$13,TRUE,FALSE),IF(INDEX(Команды!$A$2:$AN$7500,MATCH(BR$3,Команды!$A$2:$A$7500,0),$E100+2)=Команды!$AJ$14,TRUE,FALSE),IF(INDEX(Команды!$A$2:$AN$7500,MATCH(BR$3,Команды!$A$2:$A$7500,0),$E100+2)=Команды!$AJ$15,TRUE,FALSE),IF(INDEX(Команды!$A$2:$AN$7500,MATCH(BR$3,Команды!$A$2:$A$7500,0),$E100+2)=Команды!$AJ$16,TRUE,FALSE),,IF(INDEX(Команды!$A$2:$AN$7500,MATCH(BR$3,Команды!$A$2:$A$7500,0),$E100+2)=Команды!$AJ$17,TRUE,FALSE),,IF(INDEX(Команды!$A$2:$AN$7500,MATCH(BR$3,Команды!$A$2:$A$7500,0),$E100+2)=Команды!$AJ$18,TRUE,FALSE),,IF(INDEX(Команды!$A$2:$AN$7500,MATCH(BR$3,Команды!$A$2:$A$7500,0),$E100+2)=Команды!$AJ$19,TRUE,FALSE)),INDEX(Команды!$AJ$2:$AK$19,MATCH(INDEX(Команды!$A$2:$AN$7500,MATCH(BR$3,Команды!$A$2:$A$7500,0),$E100+2),Команды!$AJ$2:$AJ$19,0),2),0)</f>
        <v>0</v>
      </c>
      <c r="BS100" s="175">
        <f>IF(OR(IF(INDEX(Команды!$A$2:$AN$7500,MATCH(BR$3,Команды!$A$2:$A$7500,0),$E100+2)=Команды!$AJ$2,TRUE,FALSE),IF(INDEX(Команды!$A$2:$AN$7500,MATCH(BR$3,Команды!$A$2:$A$7500,0),$E100+2)=Команды!$AJ$3,TRUE,FALSE),IF(INDEX(Команды!$A$2:$AN$7500,MATCH(BR$3,Команды!$A$2:$A$7500,0),$E100+2)=Команды!$AJ$4,TRUE,FALSE),IF(INDEX(Команды!$A$2:$AN$7500,MATCH(BR$3,Команды!$A$2:$A$7500,0),$E100+2)=Команды!$AJ$5,TRUE,FALSE),IF(INDEX(Команды!$A$2:$AN$7500,MATCH(BR$3,Команды!$A$2:$A$7500,0),$E100+2)=Команды!$AJ$6,TRUE,FALSE),IF(INDEX(Команды!$A$2:$AN$7500,MATCH(BR$3,Команды!$A$2:$A$7500,0),$E100+2)=Команды!$AJ$7,TRUE,FALSE),IF(INDEX(Команды!$A$2:$AN$7500,MATCH(BR$3,Команды!$A$2:$A$7500,0),$E100+2)=Команды!$AJ$8,TRUE,FALSE),IF(INDEX(Команды!$A$2:$AN$7500,MATCH(BR$3,Команды!$A$2:$A$7500,0),$E100+2)=Команды!$AJ$9,TRUE,FALSE),IF(INDEX(Команды!$A$2:$AN$7500,MATCH(BR$3,Команды!$A$2:$A$7500,0),$E100+2)=Команды!$AJ$10,TRUE,FALSE),IF(INDEX(Команды!$A$2:$AN$7500,MATCH(BR$3,Команды!$A$2:$A$7500,0),$E100+2)=Команды!$AJ$11,TRUE,FALSE),IF(INDEX(Команды!$A$2:$AN$7500,MATCH(BR$3,Команды!$A$2:$A$7500,0),$E100+2)=Команды!$AJ$12,TRUE,FALSE),IF(INDEX(Команды!$A$2:$AN$7500,MATCH(BR$3,Команды!$A$2:$A$7500,0),$E100+2)=Команды!$AJ$13,TRUE,FALSE),IF(INDEX(Команды!$A$2:$AN$7500,MATCH(BR$3,Команды!$A$2:$A$7500,0),$E100+2)=Команды!$AJ$14,TRUE,FALSE),IF(INDEX(Команды!$A$2:$AN$7500,MATCH(BR$3,Команды!$A$2:$A$7500,0),$E100+2)=Команды!$AJ$15,TRUE,FALSE),IF(INDEX(Команды!$A$2:$AN$7500,MATCH(BR$3,Команды!$A$2:$A$7500,0),$E100+2)=Команды!$AJ$16,TRUE,FALSE),IF(INDEX(Команды!$A$2:$AN$7500,MATCH(BR$3,Команды!$A$2:$A$7500,0),$E100+2)=Команды!$AJ$17,TRUE,FALSE),IF(INDEX(Команды!$A$2:$AN$7500,MATCH(BR$3,Команды!$A$2:$A$7500,0),$E100+2)=Команды!$AJ$18,TRUE,FALSE),IF(INDEX(Команды!$A$2:$AN$7500,MATCH(BR$3,Команды!$A$2:$A$7500,0),$E100+2)=Команды!$AJ$19,TRUE,FALSE)),INDEX(Команды!$AJ$2:$AL$19,MATCH(INDEX(Команды!$A$2:$AN$7500,MATCH(BR$3,Команды!$A$2:$A$7500,0),$E100+2),Команды!$AJ$2:$AJ$19,0),3),0)</f>
        <v>0</v>
      </c>
      <c r="BT100" s="342"/>
      <c r="BU100" s="174">
        <f>IF(OR(IF(INDEX(Команды!$A$2:$AN$7500,MATCH(BU$3,Команды!$A$2:$A$7500,0),$E100+2)=Команды!$AJ$2,TRUE,FALSE),IF(INDEX(Команды!$A$2:$AN$7500,MATCH(BU$3,Команды!$A$2:$A$7500,0),$E100+2)=Команды!$AJ$3,TRUE,FALSE),IF(INDEX(Команды!$A$2:$AN$7500,MATCH(BU$3,Команды!$A$2:$A$7500,0),$E100+2)=Команды!$AJ$4,TRUE,FALSE),IF(INDEX(Команды!$A$2:$AN$7500,MATCH(BU$3,Команды!$A$2:$A$7500,0),$E100+2)=Команды!$AJ$5,TRUE,FALSE),IF(INDEX(Команды!$A$2:$AN$7500,MATCH(BU$3,Команды!$A$2:$A$7500,0),$E100+2)=Команды!$AJ$6,TRUE,FALSE),IF(INDEX(Команды!$A$2:$AN$7500,MATCH(BU$3,Команды!$A$2:$A$7500,0),$E100+2)=Команды!$AJ$7,TRUE,FALSE),IF(INDEX(Команды!$A$2:$AN$7500,MATCH(BU$3,Команды!$A$2:$A$7500,0),$E100+2)=Команды!$AJ$8,TRUE,FALSE),IF(INDEX(Команды!$A$2:$AN$7500,MATCH(BU$3,Команды!$A$2:$A$7500,0),$E100+2)=Команды!$AJ$9,TRUE,FALSE),IF(INDEX(Команды!$A$2:$AN$7500,MATCH(BU$3,Команды!$A$2:$A$7500,0),$E100+2)=Команды!$AJ$10,TRUE,FALSE),IF(INDEX(Команды!$A$2:$AN$7500,MATCH(BU$3,Команды!$A$2:$A$7500,0),$E100+2)=Команды!$AJ$11,TRUE,FALSE),IF(INDEX(Команды!$A$2:$AN$7500,MATCH(BU$3,Команды!$A$2:$A$7500,0),$E100+2)=Команды!$AJ$12,TRUE,FALSE),IF(INDEX(Команды!$A$2:$AN$7500,MATCH(BU$3,Команды!$A$2:$A$7500,0),$E100+2)=Команды!$AJ$13,TRUE,FALSE),IF(INDEX(Команды!$A$2:$AN$7500,MATCH(BU$3,Команды!$A$2:$A$7500,0),$E100+2)=Команды!$AJ$14,TRUE,FALSE),IF(INDEX(Команды!$A$2:$AN$7500,MATCH(BU$3,Команды!$A$2:$A$7500,0),$E100+2)=Команды!$AJ$15,TRUE,FALSE),IF(INDEX(Команды!$A$2:$AN$7500,MATCH(BU$3,Команды!$A$2:$A$7500,0),$E100+2)=Команды!$AJ$16,TRUE,FALSE),,IF(INDEX(Команды!$A$2:$AN$7500,MATCH(BU$3,Команды!$A$2:$A$7500,0),$E100+2)=Команды!$AJ$17,TRUE,FALSE),,IF(INDEX(Команды!$A$2:$AN$7500,MATCH(BU$3,Команды!$A$2:$A$7500,0),$E100+2)=Команды!$AJ$18,TRUE,FALSE),,IF(INDEX(Команды!$A$2:$AN$7500,MATCH(BU$3,Команды!$A$2:$A$7500,0),$E100+2)=Команды!$AJ$19,TRUE,FALSE)),INDEX(Команды!$AJ$2:$AK$19,MATCH(INDEX(Команды!$A$2:$AN$7500,MATCH(BU$3,Команды!$A$2:$A$7500,0),$E100+2),Команды!$AJ$2:$AJ$19,0),2),0)</f>
        <v>0</v>
      </c>
      <c r="BV100" s="175">
        <f>IF(OR(IF(INDEX(Команды!$A$2:$AN$7500,MATCH(BU$3,Команды!$A$2:$A$7500,0),$E100+2)=Команды!$AJ$2,TRUE,FALSE),IF(INDEX(Команды!$A$2:$AN$7500,MATCH(BU$3,Команды!$A$2:$A$7500,0),$E100+2)=Команды!$AJ$3,TRUE,FALSE),IF(INDEX(Команды!$A$2:$AN$7500,MATCH(BU$3,Команды!$A$2:$A$7500,0),$E100+2)=Команды!$AJ$4,TRUE,FALSE),IF(INDEX(Команды!$A$2:$AN$7500,MATCH(BU$3,Команды!$A$2:$A$7500,0),$E100+2)=Команды!$AJ$5,TRUE,FALSE),IF(INDEX(Команды!$A$2:$AN$7500,MATCH(BU$3,Команды!$A$2:$A$7500,0),$E100+2)=Команды!$AJ$6,TRUE,FALSE),IF(INDEX(Команды!$A$2:$AN$7500,MATCH(BU$3,Команды!$A$2:$A$7500,0),$E100+2)=Команды!$AJ$7,TRUE,FALSE),IF(INDEX(Команды!$A$2:$AN$7500,MATCH(BU$3,Команды!$A$2:$A$7500,0),$E100+2)=Команды!$AJ$8,TRUE,FALSE),IF(INDEX(Команды!$A$2:$AN$7500,MATCH(BU$3,Команды!$A$2:$A$7500,0),$E100+2)=Команды!$AJ$9,TRUE,FALSE),IF(INDEX(Команды!$A$2:$AN$7500,MATCH(BU$3,Команды!$A$2:$A$7500,0),$E100+2)=Команды!$AJ$10,TRUE,FALSE),IF(INDEX(Команды!$A$2:$AN$7500,MATCH(BU$3,Команды!$A$2:$A$7500,0),$E100+2)=Команды!$AJ$11,TRUE,FALSE),IF(INDEX(Команды!$A$2:$AN$7500,MATCH(BU$3,Команды!$A$2:$A$7500,0),$E100+2)=Команды!$AJ$12,TRUE,FALSE),IF(INDEX(Команды!$A$2:$AN$7500,MATCH(BU$3,Команды!$A$2:$A$7500,0),$E100+2)=Команды!$AJ$13,TRUE,FALSE),IF(INDEX(Команды!$A$2:$AN$7500,MATCH(BU$3,Команды!$A$2:$A$7500,0),$E100+2)=Команды!$AJ$14,TRUE,FALSE),IF(INDEX(Команды!$A$2:$AN$7500,MATCH(BU$3,Команды!$A$2:$A$7500,0),$E100+2)=Команды!$AJ$15,TRUE,FALSE),IF(INDEX(Команды!$A$2:$AN$7500,MATCH(BU$3,Команды!$A$2:$A$7500,0),$E100+2)=Команды!$AJ$16,TRUE,FALSE),IF(INDEX(Команды!$A$2:$AN$7500,MATCH(BU$3,Команды!$A$2:$A$7500,0),$E100+2)=Команды!$AJ$17,TRUE,FALSE),IF(INDEX(Команды!$A$2:$AN$7500,MATCH(BU$3,Команды!$A$2:$A$7500,0),$E100+2)=Команды!$AJ$18,TRUE,FALSE),IF(INDEX(Команды!$A$2:$AN$7500,MATCH(BU$3,Команды!$A$2:$A$7500,0),$E100+2)=Команды!$AJ$19,TRUE,FALSE)),INDEX(Команды!$AJ$2:$AL$19,MATCH(INDEX(Команды!$A$2:$AN$7500,MATCH(BU$3,Команды!$A$2:$A$7500,0),$E100+2),Команды!$AJ$2:$AJ$19,0),3),0)</f>
        <v>0</v>
      </c>
      <c r="BW100" s="342"/>
      <c r="BX100" s="174">
        <f>IF(OR(IF(INDEX(Команды!$A$2:$AN$7500,MATCH(BX$3,Команды!$A$2:$A$7500,0),$E100+2)=Команды!$AJ$2,TRUE,FALSE),IF(INDEX(Команды!$A$2:$AN$7500,MATCH(BX$3,Команды!$A$2:$A$7500,0),$E100+2)=Команды!$AJ$3,TRUE,FALSE),IF(INDEX(Команды!$A$2:$AN$7500,MATCH(BX$3,Команды!$A$2:$A$7500,0),$E100+2)=Команды!$AJ$4,TRUE,FALSE),IF(INDEX(Команды!$A$2:$AN$7500,MATCH(BX$3,Команды!$A$2:$A$7500,0),$E100+2)=Команды!$AJ$5,TRUE,FALSE),IF(INDEX(Команды!$A$2:$AN$7500,MATCH(BX$3,Команды!$A$2:$A$7500,0),$E100+2)=Команды!$AJ$6,TRUE,FALSE),IF(INDEX(Команды!$A$2:$AN$7500,MATCH(BX$3,Команды!$A$2:$A$7500,0),$E100+2)=Команды!$AJ$7,TRUE,FALSE),IF(INDEX(Команды!$A$2:$AN$7500,MATCH(BX$3,Команды!$A$2:$A$7500,0),$E100+2)=Команды!$AJ$8,TRUE,FALSE),IF(INDEX(Команды!$A$2:$AN$7500,MATCH(BX$3,Команды!$A$2:$A$7500,0),$E100+2)=Команды!$AJ$9,TRUE,FALSE),IF(INDEX(Команды!$A$2:$AN$7500,MATCH(BX$3,Команды!$A$2:$A$7500,0),$E100+2)=Команды!$AJ$10,TRUE,FALSE),IF(INDEX(Команды!$A$2:$AN$7500,MATCH(BX$3,Команды!$A$2:$A$7500,0),$E100+2)=Команды!$AJ$11,TRUE,FALSE),IF(INDEX(Команды!$A$2:$AN$7500,MATCH(BX$3,Команды!$A$2:$A$7500,0),$E100+2)=Команды!$AJ$12,TRUE,FALSE),IF(INDEX(Команды!$A$2:$AN$7500,MATCH(BX$3,Команды!$A$2:$A$7500,0),$E100+2)=Команды!$AJ$13,TRUE,FALSE),IF(INDEX(Команды!$A$2:$AN$7500,MATCH(BX$3,Команды!$A$2:$A$7500,0),$E100+2)=Команды!$AJ$14,TRUE,FALSE),IF(INDEX(Команды!$A$2:$AN$7500,MATCH(BX$3,Команды!$A$2:$A$7500,0),$E100+2)=Команды!$AJ$15,TRUE,FALSE),IF(INDEX(Команды!$A$2:$AN$7500,MATCH(BX$3,Команды!$A$2:$A$7500,0),$E100+2)=Команды!$AJ$16,TRUE,FALSE),,IF(INDEX(Команды!$A$2:$AN$7500,MATCH(BX$3,Команды!$A$2:$A$7500,0),$E100+2)=Команды!$AJ$17,TRUE,FALSE),,IF(INDEX(Команды!$A$2:$AN$7500,MATCH(BX$3,Команды!$A$2:$A$7500,0),$E100+2)=Команды!$AJ$18,TRUE,FALSE),,IF(INDEX(Команды!$A$2:$AN$7500,MATCH(BX$3,Команды!$A$2:$A$7500,0),$E100+2)=Команды!$AJ$19,TRUE,FALSE)),INDEX(Команды!$AJ$2:$AK$19,MATCH(INDEX(Команды!$A$2:$AN$7500,MATCH(BX$3,Команды!$A$2:$A$7500,0),$E100+2),Команды!$AJ$2:$AJ$19,0),2),0)</f>
        <v>0</v>
      </c>
      <c r="BY100" s="175">
        <f>IF(OR(IF(INDEX(Команды!$A$2:$AN$7500,MATCH(BX$3,Команды!$A$2:$A$7500,0),$E100+2)=Команды!$AJ$2,TRUE,FALSE),IF(INDEX(Команды!$A$2:$AN$7500,MATCH(BX$3,Команды!$A$2:$A$7500,0),$E100+2)=Команды!$AJ$3,TRUE,FALSE),IF(INDEX(Команды!$A$2:$AN$7500,MATCH(BX$3,Команды!$A$2:$A$7500,0),$E100+2)=Команды!$AJ$4,TRUE,FALSE),IF(INDEX(Команды!$A$2:$AN$7500,MATCH(BX$3,Команды!$A$2:$A$7500,0),$E100+2)=Команды!$AJ$5,TRUE,FALSE),IF(INDEX(Команды!$A$2:$AN$7500,MATCH(BX$3,Команды!$A$2:$A$7500,0),$E100+2)=Команды!$AJ$6,TRUE,FALSE),IF(INDEX(Команды!$A$2:$AN$7500,MATCH(BX$3,Команды!$A$2:$A$7500,0),$E100+2)=Команды!$AJ$7,TRUE,FALSE),IF(INDEX(Команды!$A$2:$AN$7500,MATCH(BX$3,Команды!$A$2:$A$7500,0),$E100+2)=Команды!$AJ$8,TRUE,FALSE),IF(INDEX(Команды!$A$2:$AN$7500,MATCH(BX$3,Команды!$A$2:$A$7500,0),$E100+2)=Команды!$AJ$9,TRUE,FALSE),IF(INDEX(Команды!$A$2:$AN$7500,MATCH(BX$3,Команды!$A$2:$A$7500,0),$E100+2)=Команды!$AJ$10,TRUE,FALSE),IF(INDEX(Команды!$A$2:$AN$7500,MATCH(BX$3,Команды!$A$2:$A$7500,0),$E100+2)=Команды!$AJ$11,TRUE,FALSE),IF(INDEX(Команды!$A$2:$AN$7500,MATCH(BX$3,Команды!$A$2:$A$7500,0),$E100+2)=Команды!$AJ$12,TRUE,FALSE),IF(INDEX(Команды!$A$2:$AN$7500,MATCH(BX$3,Команды!$A$2:$A$7500,0),$E100+2)=Команды!$AJ$13,TRUE,FALSE),IF(INDEX(Команды!$A$2:$AN$7500,MATCH(BX$3,Команды!$A$2:$A$7500,0),$E100+2)=Команды!$AJ$14,TRUE,FALSE),IF(INDEX(Команды!$A$2:$AN$7500,MATCH(BX$3,Команды!$A$2:$A$7500,0),$E100+2)=Команды!$AJ$15,TRUE,FALSE),IF(INDEX(Команды!$A$2:$AN$7500,MATCH(BX$3,Команды!$A$2:$A$7500,0),$E100+2)=Команды!$AJ$16,TRUE,FALSE),IF(INDEX(Команды!$A$2:$AN$7500,MATCH(BX$3,Команды!$A$2:$A$7500,0),$E100+2)=Команды!$AJ$17,TRUE,FALSE),IF(INDEX(Команды!$A$2:$AN$7500,MATCH(BX$3,Команды!$A$2:$A$7500,0),$E100+2)=Команды!$AJ$18,TRUE,FALSE),IF(INDEX(Команды!$A$2:$AN$7500,MATCH(BX$3,Команды!$A$2:$A$7500,0),$E100+2)=Команды!$AJ$19,TRUE,FALSE)),INDEX(Команды!$AJ$2:$AL$19,MATCH(INDEX(Команды!$A$2:$AN$7500,MATCH(BX$3,Команды!$A$2:$A$7500,0),$E100+2),Команды!$AJ$2:$AJ$19,0),3),0)</f>
        <v>0</v>
      </c>
      <c r="BZ100" s="342"/>
      <c r="CA100" s="174">
        <f>IF(OR(IF(INDEX(Команды!$A$2:$AN$7500,MATCH(CA$3,Команды!$A$2:$A$7500,0),$E100+2)=Команды!$AJ$2,TRUE,FALSE),IF(INDEX(Команды!$A$2:$AN$7500,MATCH(CA$3,Команды!$A$2:$A$7500,0),$E100+2)=Команды!$AJ$3,TRUE,FALSE),IF(INDEX(Команды!$A$2:$AN$7500,MATCH(CA$3,Команды!$A$2:$A$7500,0),$E100+2)=Команды!$AJ$4,TRUE,FALSE),IF(INDEX(Команды!$A$2:$AN$7500,MATCH(CA$3,Команды!$A$2:$A$7500,0),$E100+2)=Команды!$AJ$5,TRUE,FALSE),IF(INDEX(Команды!$A$2:$AN$7500,MATCH(CA$3,Команды!$A$2:$A$7500,0),$E100+2)=Команды!$AJ$6,TRUE,FALSE),IF(INDEX(Команды!$A$2:$AN$7500,MATCH(CA$3,Команды!$A$2:$A$7500,0),$E100+2)=Команды!$AJ$7,TRUE,FALSE),IF(INDEX(Команды!$A$2:$AN$7500,MATCH(CA$3,Команды!$A$2:$A$7500,0),$E100+2)=Команды!$AJ$8,TRUE,FALSE),IF(INDEX(Команды!$A$2:$AN$7500,MATCH(CA$3,Команды!$A$2:$A$7500,0),$E100+2)=Команды!$AJ$9,TRUE,FALSE),IF(INDEX(Команды!$A$2:$AN$7500,MATCH(CA$3,Команды!$A$2:$A$7500,0),$E100+2)=Команды!$AJ$10,TRUE,FALSE),IF(INDEX(Команды!$A$2:$AN$7500,MATCH(CA$3,Команды!$A$2:$A$7500,0),$E100+2)=Команды!$AJ$11,TRUE,FALSE),IF(INDEX(Команды!$A$2:$AN$7500,MATCH(CA$3,Команды!$A$2:$A$7500,0),$E100+2)=Команды!$AJ$12,TRUE,FALSE),IF(INDEX(Команды!$A$2:$AN$7500,MATCH(CA$3,Команды!$A$2:$A$7500,0),$E100+2)=Команды!$AJ$13,TRUE,FALSE),IF(INDEX(Команды!$A$2:$AN$7500,MATCH(CA$3,Команды!$A$2:$A$7500,0),$E100+2)=Команды!$AJ$14,TRUE,FALSE),IF(INDEX(Команды!$A$2:$AN$7500,MATCH(CA$3,Команды!$A$2:$A$7500,0),$E100+2)=Команды!$AJ$15,TRUE,FALSE),IF(INDEX(Команды!$A$2:$AN$7500,MATCH(CA$3,Команды!$A$2:$A$7500,0),$E100+2)=Команды!$AJ$16,TRUE,FALSE),,IF(INDEX(Команды!$A$2:$AN$7500,MATCH(CA$3,Команды!$A$2:$A$7500,0),$E100+2)=Команды!$AJ$17,TRUE,FALSE),,IF(INDEX(Команды!$A$2:$AN$7500,MATCH(CA$3,Команды!$A$2:$A$7500,0),$E100+2)=Команды!$AJ$18,TRUE,FALSE),,IF(INDEX(Команды!$A$2:$AN$7500,MATCH(CA$3,Команды!$A$2:$A$7500,0),$E100+2)=Команды!$AJ$19,TRUE,FALSE)),INDEX(Команды!$AJ$2:$AK$19,MATCH(INDEX(Команды!$A$2:$AN$7500,MATCH(CA$3,Команды!$A$2:$A$7500,0),$E100+2),Команды!$AJ$2:$AJ$19,0),2),0)</f>
        <v>0</v>
      </c>
      <c r="CB100" s="175">
        <f>IF(OR(IF(INDEX(Команды!$A$2:$AN$7500,MATCH(CA$3,Команды!$A$2:$A$7500,0),$E100+2)=Команды!$AJ$2,TRUE,FALSE),IF(INDEX(Команды!$A$2:$AN$7500,MATCH(CA$3,Команды!$A$2:$A$7500,0),$E100+2)=Команды!$AJ$3,TRUE,FALSE),IF(INDEX(Команды!$A$2:$AN$7500,MATCH(CA$3,Команды!$A$2:$A$7500,0),$E100+2)=Команды!$AJ$4,TRUE,FALSE),IF(INDEX(Команды!$A$2:$AN$7500,MATCH(CA$3,Команды!$A$2:$A$7500,0),$E100+2)=Команды!$AJ$5,TRUE,FALSE),IF(INDEX(Команды!$A$2:$AN$7500,MATCH(CA$3,Команды!$A$2:$A$7500,0),$E100+2)=Команды!$AJ$6,TRUE,FALSE),IF(INDEX(Команды!$A$2:$AN$7500,MATCH(CA$3,Команды!$A$2:$A$7500,0),$E100+2)=Команды!$AJ$7,TRUE,FALSE),IF(INDEX(Команды!$A$2:$AN$7500,MATCH(CA$3,Команды!$A$2:$A$7500,0),$E100+2)=Команды!$AJ$8,TRUE,FALSE),IF(INDEX(Команды!$A$2:$AN$7500,MATCH(CA$3,Команды!$A$2:$A$7500,0),$E100+2)=Команды!$AJ$9,TRUE,FALSE),IF(INDEX(Команды!$A$2:$AN$7500,MATCH(CA$3,Команды!$A$2:$A$7500,0),$E100+2)=Команды!$AJ$10,TRUE,FALSE),IF(INDEX(Команды!$A$2:$AN$7500,MATCH(CA$3,Команды!$A$2:$A$7500,0),$E100+2)=Команды!$AJ$11,TRUE,FALSE),IF(INDEX(Команды!$A$2:$AN$7500,MATCH(CA$3,Команды!$A$2:$A$7500,0),$E100+2)=Команды!$AJ$12,TRUE,FALSE),IF(INDEX(Команды!$A$2:$AN$7500,MATCH(CA$3,Команды!$A$2:$A$7500,0),$E100+2)=Команды!$AJ$13,TRUE,FALSE),IF(INDEX(Команды!$A$2:$AN$7500,MATCH(CA$3,Команды!$A$2:$A$7500,0),$E100+2)=Команды!$AJ$14,TRUE,FALSE),IF(INDEX(Команды!$A$2:$AN$7500,MATCH(CA$3,Команды!$A$2:$A$7500,0),$E100+2)=Команды!$AJ$15,TRUE,FALSE),IF(INDEX(Команды!$A$2:$AN$7500,MATCH(CA$3,Команды!$A$2:$A$7500,0),$E100+2)=Команды!$AJ$16,TRUE,FALSE),IF(INDEX(Команды!$A$2:$AN$7500,MATCH(CA$3,Команды!$A$2:$A$7500,0),$E100+2)=Команды!$AJ$17,TRUE,FALSE),IF(INDEX(Команды!$A$2:$AN$7500,MATCH(CA$3,Команды!$A$2:$A$7500,0),$E100+2)=Команды!$AJ$18,TRUE,FALSE),IF(INDEX(Команды!$A$2:$AN$7500,MATCH(CA$3,Команды!$A$2:$A$7500,0),$E100+2)=Команды!$AJ$19,TRUE,FALSE)),INDEX(Команды!$AJ$2:$AL$19,MATCH(INDEX(Команды!$A$2:$AN$7500,MATCH(CA$3,Команды!$A$2:$A$7500,0),$E100+2),Команды!$AJ$2:$AJ$19,0),3),0)</f>
        <v>0</v>
      </c>
      <c r="CC100" s="342"/>
      <c r="CD100" s="174">
        <f>IF(OR(IF(INDEX(Команды!$A$2:$AN$7500,MATCH(CD$3,Команды!$A$2:$A$7500,0),$E100+2)=Команды!$AJ$2,TRUE,FALSE),IF(INDEX(Команды!$A$2:$AN$7500,MATCH(CD$3,Команды!$A$2:$A$7500,0),$E100+2)=Команды!$AJ$3,TRUE,FALSE),IF(INDEX(Команды!$A$2:$AN$7500,MATCH(CD$3,Команды!$A$2:$A$7500,0),$E100+2)=Команды!$AJ$4,TRUE,FALSE),IF(INDEX(Команды!$A$2:$AN$7500,MATCH(CD$3,Команды!$A$2:$A$7500,0),$E100+2)=Команды!$AJ$5,TRUE,FALSE),IF(INDEX(Команды!$A$2:$AN$7500,MATCH(CD$3,Команды!$A$2:$A$7500,0),$E100+2)=Команды!$AJ$6,TRUE,FALSE),IF(INDEX(Команды!$A$2:$AN$7500,MATCH(CD$3,Команды!$A$2:$A$7500,0),$E100+2)=Команды!$AJ$7,TRUE,FALSE),IF(INDEX(Команды!$A$2:$AN$7500,MATCH(CD$3,Команды!$A$2:$A$7500,0),$E100+2)=Команды!$AJ$8,TRUE,FALSE),IF(INDEX(Команды!$A$2:$AN$7500,MATCH(CD$3,Команды!$A$2:$A$7500,0),$E100+2)=Команды!$AJ$9,TRUE,FALSE),IF(INDEX(Команды!$A$2:$AN$7500,MATCH(CD$3,Команды!$A$2:$A$7500,0),$E100+2)=Команды!$AJ$10,TRUE,FALSE),IF(INDEX(Команды!$A$2:$AN$7500,MATCH(CD$3,Команды!$A$2:$A$7500,0),$E100+2)=Команды!$AJ$11,TRUE,FALSE),IF(INDEX(Команды!$A$2:$AN$7500,MATCH(CD$3,Команды!$A$2:$A$7500,0),$E100+2)=Команды!$AJ$12,TRUE,FALSE),IF(INDEX(Команды!$A$2:$AN$7500,MATCH(CD$3,Команды!$A$2:$A$7500,0),$E100+2)=Команды!$AJ$13,TRUE,FALSE),IF(INDEX(Команды!$A$2:$AN$7500,MATCH(CD$3,Команды!$A$2:$A$7500,0),$E100+2)=Команды!$AJ$14,TRUE,FALSE),IF(INDEX(Команды!$A$2:$AN$7500,MATCH(CD$3,Команды!$A$2:$A$7500,0),$E100+2)=Команды!$AJ$15,TRUE,FALSE),IF(INDEX(Команды!$A$2:$AN$7500,MATCH(CD$3,Команды!$A$2:$A$7500,0),$E100+2)=Команды!$AJ$16,TRUE,FALSE),,IF(INDEX(Команды!$A$2:$AN$7500,MATCH(CD$3,Команды!$A$2:$A$7500,0),$E100+2)=Команды!$AJ$17,TRUE,FALSE),,IF(INDEX(Команды!$A$2:$AN$7500,MATCH(CD$3,Команды!$A$2:$A$7500,0),$E100+2)=Команды!$AJ$18,TRUE,FALSE),,IF(INDEX(Команды!$A$2:$AN$7500,MATCH(CD$3,Команды!$A$2:$A$7500,0),$E100+2)=Команды!$AJ$19,TRUE,FALSE)),INDEX(Команды!$AJ$2:$AK$19,MATCH(INDEX(Команды!$A$2:$AN$7500,MATCH(CD$3,Команды!$A$2:$A$7500,0),$E100+2),Команды!$AJ$2:$AJ$19,0),2),0)</f>
        <v>0</v>
      </c>
      <c r="CE100" s="175">
        <f>IF(OR(IF(INDEX(Команды!$A$2:$AN$7500,MATCH(CD$3,Команды!$A$2:$A$7500,0),$E100+2)=Команды!$AJ$2,TRUE,FALSE),IF(INDEX(Команды!$A$2:$AN$7500,MATCH(CD$3,Команды!$A$2:$A$7500,0),$E100+2)=Команды!$AJ$3,TRUE,FALSE),IF(INDEX(Команды!$A$2:$AN$7500,MATCH(CD$3,Команды!$A$2:$A$7500,0),$E100+2)=Команды!$AJ$4,TRUE,FALSE),IF(INDEX(Команды!$A$2:$AN$7500,MATCH(CD$3,Команды!$A$2:$A$7500,0),$E100+2)=Команды!$AJ$5,TRUE,FALSE),IF(INDEX(Команды!$A$2:$AN$7500,MATCH(CD$3,Команды!$A$2:$A$7500,0),$E100+2)=Команды!$AJ$6,TRUE,FALSE),IF(INDEX(Команды!$A$2:$AN$7500,MATCH(CD$3,Команды!$A$2:$A$7500,0),$E100+2)=Команды!$AJ$7,TRUE,FALSE),IF(INDEX(Команды!$A$2:$AN$7500,MATCH(CD$3,Команды!$A$2:$A$7500,0),$E100+2)=Команды!$AJ$8,TRUE,FALSE),IF(INDEX(Команды!$A$2:$AN$7500,MATCH(CD$3,Команды!$A$2:$A$7500,0),$E100+2)=Команды!$AJ$9,TRUE,FALSE),IF(INDEX(Команды!$A$2:$AN$7500,MATCH(CD$3,Команды!$A$2:$A$7500,0),$E100+2)=Команды!$AJ$10,TRUE,FALSE),IF(INDEX(Команды!$A$2:$AN$7500,MATCH(CD$3,Команды!$A$2:$A$7500,0),$E100+2)=Команды!$AJ$11,TRUE,FALSE),IF(INDEX(Команды!$A$2:$AN$7500,MATCH(CD$3,Команды!$A$2:$A$7500,0),$E100+2)=Команды!$AJ$12,TRUE,FALSE),IF(INDEX(Команды!$A$2:$AN$7500,MATCH(CD$3,Команды!$A$2:$A$7500,0),$E100+2)=Команды!$AJ$13,TRUE,FALSE),IF(INDEX(Команды!$A$2:$AN$7500,MATCH(CD$3,Команды!$A$2:$A$7500,0),$E100+2)=Команды!$AJ$14,TRUE,FALSE),IF(INDEX(Команды!$A$2:$AN$7500,MATCH(CD$3,Команды!$A$2:$A$7500,0),$E100+2)=Команды!$AJ$15,TRUE,FALSE),IF(INDEX(Команды!$A$2:$AN$7500,MATCH(CD$3,Команды!$A$2:$A$7500,0),$E100+2)=Команды!$AJ$16,TRUE,FALSE),IF(INDEX(Команды!$A$2:$AN$7500,MATCH(CD$3,Команды!$A$2:$A$7500,0),$E100+2)=Команды!$AJ$17,TRUE,FALSE),IF(INDEX(Команды!$A$2:$AN$7500,MATCH(CD$3,Команды!$A$2:$A$7500,0),$E100+2)=Команды!$AJ$18,TRUE,FALSE),IF(INDEX(Команды!$A$2:$AN$7500,MATCH(CD$3,Команды!$A$2:$A$7500,0),$E100+2)=Команды!$AJ$19,TRUE,FALSE)),INDEX(Команды!$AJ$2:$AL$19,MATCH(INDEX(Команды!$A$2:$AN$7500,MATCH(CD$3,Команды!$A$2:$A$7500,0),$E100+2),Команды!$AJ$2:$AJ$19,0),3),0)</f>
        <v>0</v>
      </c>
      <c r="CF100" s="342"/>
      <c r="CG100" s="174">
        <f>IF(OR(IF(INDEX(Команды!$A$2:$AN$7500,MATCH(CG$3,Команды!$A$2:$A$7500,0),$E100+2)=Команды!$AJ$2,TRUE,FALSE),IF(INDEX(Команды!$A$2:$AN$7500,MATCH(CG$3,Команды!$A$2:$A$7500,0),$E100+2)=Команды!$AJ$3,TRUE,FALSE),IF(INDEX(Команды!$A$2:$AN$7500,MATCH(CG$3,Команды!$A$2:$A$7500,0),$E100+2)=Команды!$AJ$4,TRUE,FALSE),IF(INDEX(Команды!$A$2:$AN$7500,MATCH(CG$3,Команды!$A$2:$A$7500,0),$E100+2)=Команды!$AJ$5,TRUE,FALSE),IF(INDEX(Команды!$A$2:$AN$7500,MATCH(CG$3,Команды!$A$2:$A$7500,0),$E100+2)=Команды!$AJ$6,TRUE,FALSE),IF(INDEX(Команды!$A$2:$AN$7500,MATCH(CG$3,Команды!$A$2:$A$7500,0),$E100+2)=Команды!$AJ$7,TRUE,FALSE),IF(INDEX(Команды!$A$2:$AN$7500,MATCH(CG$3,Команды!$A$2:$A$7500,0),$E100+2)=Команды!$AJ$8,TRUE,FALSE),IF(INDEX(Команды!$A$2:$AN$7500,MATCH(CG$3,Команды!$A$2:$A$7500,0),$E100+2)=Команды!$AJ$9,TRUE,FALSE),IF(INDEX(Команды!$A$2:$AN$7500,MATCH(CG$3,Команды!$A$2:$A$7500,0),$E100+2)=Команды!$AJ$10,TRUE,FALSE),IF(INDEX(Команды!$A$2:$AN$7500,MATCH(CG$3,Команды!$A$2:$A$7500,0),$E100+2)=Команды!$AJ$11,TRUE,FALSE),IF(INDEX(Команды!$A$2:$AN$7500,MATCH(CG$3,Команды!$A$2:$A$7500,0),$E100+2)=Команды!$AJ$12,TRUE,FALSE),IF(INDEX(Команды!$A$2:$AN$7500,MATCH(CG$3,Команды!$A$2:$A$7500,0),$E100+2)=Команды!$AJ$13,TRUE,FALSE),IF(INDEX(Команды!$A$2:$AN$7500,MATCH(CG$3,Команды!$A$2:$A$7500,0),$E100+2)=Команды!$AJ$14,TRUE,FALSE),IF(INDEX(Команды!$A$2:$AN$7500,MATCH(CG$3,Команды!$A$2:$A$7500,0),$E100+2)=Команды!$AJ$15,TRUE,FALSE),IF(INDEX(Команды!$A$2:$AN$7500,MATCH(CG$3,Команды!$A$2:$A$7500,0),$E100+2)=Команды!$AJ$16,TRUE,FALSE),,IF(INDEX(Команды!$A$2:$AN$7500,MATCH(CG$3,Команды!$A$2:$A$7500,0),$E100+2)=Команды!$AJ$17,TRUE,FALSE),,IF(INDEX(Команды!$A$2:$AN$7500,MATCH(CG$3,Команды!$A$2:$A$7500,0),$E100+2)=Команды!$AJ$18,TRUE,FALSE),,IF(INDEX(Команды!$A$2:$AN$7500,MATCH(CG$3,Команды!$A$2:$A$7500,0),$E100+2)=Команды!$AJ$19,TRUE,FALSE)),INDEX(Команды!$AJ$2:$AK$19,MATCH(INDEX(Команды!$A$2:$AN$7500,MATCH(CG$3,Команды!$A$2:$A$7500,0),$E100+2),Команды!$AJ$2:$AJ$19,0),2),0)</f>
        <v>0</v>
      </c>
      <c r="CH100" s="175">
        <f>IF(OR(IF(INDEX(Команды!$A$2:$AN$7500,MATCH(CG$3,Команды!$A$2:$A$7500,0),$E100+2)=Команды!$AJ$2,TRUE,FALSE),IF(INDEX(Команды!$A$2:$AN$7500,MATCH(CG$3,Команды!$A$2:$A$7500,0),$E100+2)=Команды!$AJ$3,TRUE,FALSE),IF(INDEX(Команды!$A$2:$AN$7500,MATCH(CG$3,Команды!$A$2:$A$7500,0),$E100+2)=Команды!$AJ$4,TRUE,FALSE),IF(INDEX(Команды!$A$2:$AN$7500,MATCH(CG$3,Команды!$A$2:$A$7500,0),$E100+2)=Команды!$AJ$5,TRUE,FALSE),IF(INDEX(Команды!$A$2:$AN$7500,MATCH(CG$3,Команды!$A$2:$A$7500,0),$E100+2)=Команды!$AJ$6,TRUE,FALSE),IF(INDEX(Команды!$A$2:$AN$7500,MATCH(CG$3,Команды!$A$2:$A$7500,0),$E100+2)=Команды!$AJ$7,TRUE,FALSE),IF(INDEX(Команды!$A$2:$AN$7500,MATCH(CG$3,Команды!$A$2:$A$7500,0),$E100+2)=Команды!$AJ$8,TRUE,FALSE),IF(INDEX(Команды!$A$2:$AN$7500,MATCH(CG$3,Команды!$A$2:$A$7500,0),$E100+2)=Команды!$AJ$9,TRUE,FALSE),IF(INDEX(Команды!$A$2:$AN$7500,MATCH(CG$3,Команды!$A$2:$A$7500,0),$E100+2)=Команды!$AJ$10,TRUE,FALSE),IF(INDEX(Команды!$A$2:$AN$7500,MATCH(CG$3,Команды!$A$2:$A$7500,0),$E100+2)=Команды!$AJ$11,TRUE,FALSE),IF(INDEX(Команды!$A$2:$AN$7500,MATCH(CG$3,Команды!$A$2:$A$7500,0),$E100+2)=Команды!$AJ$12,TRUE,FALSE),IF(INDEX(Команды!$A$2:$AN$7500,MATCH(CG$3,Команды!$A$2:$A$7500,0),$E100+2)=Команды!$AJ$13,TRUE,FALSE),IF(INDEX(Команды!$A$2:$AN$7500,MATCH(CG$3,Команды!$A$2:$A$7500,0),$E100+2)=Команды!$AJ$14,TRUE,FALSE),IF(INDEX(Команды!$A$2:$AN$7500,MATCH(CG$3,Команды!$A$2:$A$7500,0),$E100+2)=Команды!$AJ$15,TRUE,FALSE),IF(INDEX(Команды!$A$2:$AN$7500,MATCH(CG$3,Команды!$A$2:$A$7500,0),$E100+2)=Команды!$AJ$16,TRUE,FALSE),IF(INDEX(Команды!$A$2:$AN$7500,MATCH(CG$3,Команды!$A$2:$A$7500,0),$E100+2)=Команды!$AJ$17,TRUE,FALSE),IF(INDEX(Команды!$A$2:$AN$7500,MATCH(CG$3,Команды!$A$2:$A$7500,0),$E100+2)=Команды!$AJ$18,TRUE,FALSE),IF(INDEX(Команды!$A$2:$AN$7500,MATCH(CG$3,Команды!$A$2:$A$7500,0),$E100+2)=Команды!$AJ$19,TRUE,FALSE)),INDEX(Команды!$AJ$2:$AL$19,MATCH(INDEX(Команды!$A$2:$AN$7500,MATCH(CG$3,Команды!$A$2:$A$7500,0),$E100+2),Команды!$AJ$2:$AJ$19,0),3),0)</f>
        <v>0</v>
      </c>
      <c r="CI100" s="342"/>
      <c r="CJ100" s="174">
        <f>IF(OR(IF(INDEX(Команды!$A$2:$AN$7500,MATCH(CJ$3,Команды!$A$2:$A$7500,0),$E100+2)=Команды!$AJ$2,TRUE,FALSE),IF(INDEX(Команды!$A$2:$AN$7500,MATCH(CJ$3,Команды!$A$2:$A$7500,0),$E100+2)=Команды!$AJ$3,TRUE,FALSE),IF(INDEX(Команды!$A$2:$AN$7500,MATCH(CJ$3,Команды!$A$2:$A$7500,0),$E100+2)=Команды!$AJ$4,TRUE,FALSE),IF(INDEX(Команды!$A$2:$AN$7500,MATCH(CJ$3,Команды!$A$2:$A$7500,0),$E100+2)=Команды!$AJ$5,TRUE,FALSE),IF(INDEX(Команды!$A$2:$AN$7500,MATCH(CJ$3,Команды!$A$2:$A$7500,0),$E100+2)=Команды!$AJ$6,TRUE,FALSE),IF(INDEX(Команды!$A$2:$AN$7500,MATCH(CJ$3,Команды!$A$2:$A$7500,0),$E100+2)=Команды!$AJ$7,TRUE,FALSE),IF(INDEX(Команды!$A$2:$AN$7500,MATCH(CJ$3,Команды!$A$2:$A$7500,0),$E100+2)=Команды!$AJ$8,TRUE,FALSE),IF(INDEX(Команды!$A$2:$AN$7500,MATCH(CJ$3,Команды!$A$2:$A$7500,0),$E100+2)=Команды!$AJ$9,TRUE,FALSE),IF(INDEX(Команды!$A$2:$AN$7500,MATCH(CJ$3,Команды!$A$2:$A$7500,0),$E100+2)=Команды!$AJ$10,TRUE,FALSE),IF(INDEX(Команды!$A$2:$AN$7500,MATCH(CJ$3,Команды!$A$2:$A$7500,0),$E100+2)=Команды!$AJ$11,TRUE,FALSE),IF(INDEX(Команды!$A$2:$AN$7500,MATCH(CJ$3,Команды!$A$2:$A$7500,0),$E100+2)=Команды!$AJ$12,TRUE,FALSE),IF(INDEX(Команды!$A$2:$AN$7500,MATCH(CJ$3,Команды!$A$2:$A$7500,0),$E100+2)=Команды!$AJ$13,TRUE,FALSE),IF(INDEX(Команды!$A$2:$AN$7500,MATCH(CJ$3,Команды!$A$2:$A$7500,0),$E100+2)=Команды!$AJ$14,TRUE,FALSE),IF(INDEX(Команды!$A$2:$AN$7500,MATCH(CJ$3,Команды!$A$2:$A$7500,0),$E100+2)=Команды!$AJ$15,TRUE,FALSE),IF(INDEX(Команды!$A$2:$AN$7500,MATCH(CJ$3,Команды!$A$2:$A$7500,0),$E100+2)=Команды!$AJ$16,TRUE,FALSE),,IF(INDEX(Команды!$A$2:$AN$7500,MATCH(CJ$3,Команды!$A$2:$A$7500,0),$E100+2)=Команды!$AJ$17,TRUE,FALSE),,IF(INDEX(Команды!$A$2:$AN$7500,MATCH(CJ$3,Команды!$A$2:$A$7500,0),$E100+2)=Команды!$AJ$18,TRUE,FALSE),,IF(INDEX(Команды!$A$2:$AN$7500,MATCH(CJ$3,Команды!$A$2:$A$7500,0),$E100+2)=Команды!$AJ$19,TRUE,FALSE)),INDEX(Команды!$AJ$2:$AK$19,MATCH(INDEX(Команды!$A$2:$AN$7500,MATCH(CJ$3,Команды!$A$2:$A$7500,0),$E100+2),Команды!$AJ$2:$AJ$19,0),2),0)</f>
        <v>0</v>
      </c>
      <c r="CK100" s="175">
        <f>IF(OR(IF(INDEX(Команды!$A$2:$AN$7500,MATCH(CJ$3,Команды!$A$2:$A$7500,0),$E100+2)=Команды!$AJ$2,TRUE,FALSE),IF(INDEX(Команды!$A$2:$AN$7500,MATCH(CJ$3,Команды!$A$2:$A$7500,0),$E100+2)=Команды!$AJ$3,TRUE,FALSE),IF(INDEX(Команды!$A$2:$AN$7500,MATCH(CJ$3,Команды!$A$2:$A$7500,0),$E100+2)=Команды!$AJ$4,TRUE,FALSE),IF(INDEX(Команды!$A$2:$AN$7500,MATCH(CJ$3,Команды!$A$2:$A$7500,0),$E100+2)=Команды!$AJ$5,TRUE,FALSE),IF(INDEX(Команды!$A$2:$AN$7500,MATCH(CJ$3,Команды!$A$2:$A$7500,0),$E100+2)=Команды!$AJ$6,TRUE,FALSE),IF(INDEX(Команды!$A$2:$AN$7500,MATCH(CJ$3,Команды!$A$2:$A$7500,0),$E100+2)=Команды!$AJ$7,TRUE,FALSE),IF(INDEX(Команды!$A$2:$AN$7500,MATCH(CJ$3,Команды!$A$2:$A$7500,0),$E100+2)=Команды!$AJ$8,TRUE,FALSE),IF(INDEX(Команды!$A$2:$AN$7500,MATCH(CJ$3,Команды!$A$2:$A$7500,0),$E100+2)=Команды!$AJ$9,TRUE,FALSE),IF(INDEX(Команды!$A$2:$AN$7500,MATCH(CJ$3,Команды!$A$2:$A$7500,0),$E100+2)=Команды!$AJ$10,TRUE,FALSE),IF(INDEX(Команды!$A$2:$AN$7500,MATCH(CJ$3,Команды!$A$2:$A$7500,0),$E100+2)=Команды!$AJ$11,TRUE,FALSE),IF(INDEX(Команды!$A$2:$AN$7500,MATCH(CJ$3,Команды!$A$2:$A$7500,0),$E100+2)=Команды!$AJ$12,TRUE,FALSE),IF(INDEX(Команды!$A$2:$AN$7500,MATCH(CJ$3,Команды!$A$2:$A$7500,0),$E100+2)=Команды!$AJ$13,TRUE,FALSE),IF(INDEX(Команды!$A$2:$AN$7500,MATCH(CJ$3,Команды!$A$2:$A$7500,0),$E100+2)=Команды!$AJ$14,TRUE,FALSE),IF(INDEX(Команды!$A$2:$AN$7500,MATCH(CJ$3,Команды!$A$2:$A$7500,0),$E100+2)=Команды!$AJ$15,TRUE,FALSE),IF(INDEX(Команды!$A$2:$AN$7500,MATCH(CJ$3,Команды!$A$2:$A$7500,0),$E100+2)=Команды!$AJ$16,TRUE,FALSE),IF(INDEX(Команды!$A$2:$AN$7500,MATCH(CJ$3,Команды!$A$2:$A$7500,0),$E100+2)=Команды!$AJ$17,TRUE,FALSE),IF(INDEX(Команды!$A$2:$AN$7500,MATCH(CJ$3,Команды!$A$2:$A$7500,0),$E100+2)=Команды!$AJ$18,TRUE,FALSE),IF(INDEX(Команды!$A$2:$AN$7500,MATCH(CJ$3,Команды!$A$2:$A$7500,0),$E100+2)=Команды!$AJ$19,TRUE,FALSE)),INDEX(Команды!$AJ$2:$AL$19,MATCH(INDEX(Команды!$A$2:$AN$7500,MATCH(CJ$3,Команды!$A$2:$A$7500,0),$E100+2),Команды!$AJ$2:$AJ$19,0),3),0)</f>
        <v>0</v>
      </c>
      <c r="CL100" s="342"/>
      <c r="CM100" s="174">
        <f>IF(OR(IF(INDEX(Команды!$A$2:$AN$7500,MATCH(CM$3,Команды!$A$2:$A$7500,0),$E100+2)=Команды!$AJ$2,TRUE,FALSE),IF(INDEX(Команды!$A$2:$AN$7500,MATCH(CM$3,Команды!$A$2:$A$7500,0),$E100+2)=Команды!$AJ$3,TRUE,FALSE),IF(INDEX(Команды!$A$2:$AN$7500,MATCH(CM$3,Команды!$A$2:$A$7500,0),$E100+2)=Команды!$AJ$4,TRUE,FALSE),IF(INDEX(Команды!$A$2:$AN$7500,MATCH(CM$3,Команды!$A$2:$A$7500,0),$E100+2)=Команды!$AJ$5,TRUE,FALSE),IF(INDEX(Команды!$A$2:$AN$7500,MATCH(CM$3,Команды!$A$2:$A$7500,0),$E100+2)=Команды!$AJ$6,TRUE,FALSE),IF(INDEX(Команды!$A$2:$AN$7500,MATCH(CM$3,Команды!$A$2:$A$7500,0),$E100+2)=Команды!$AJ$7,TRUE,FALSE),IF(INDEX(Команды!$A$2:$AN$7500,MATCH(CM$3,Команды!$A$2:$A$7500,0),$E100+2)=Команды!$AJ$8,TRUE,FALSE),IF(INDEX(Команды!$A$2:$AN$7500,MATCH(CM$3,Команды!$A$2:$A$7500,0),$E100+2)=Команды!$AJ$9,TRUE,FALSE),IF(INDEX(Команды!$A$2:$AN$7500,MATCH(CM$3,Команды!$A$2:$A$7500,0),$E100+2)=Команды!$AJ$10,TRUE,FALSE),IF(INDEX(Команды!$A$2:$AN$7500,MATCH(CM$3,Команды!$A$2:$A$7500,0),$E100+2)=Команды!$AJ$11,TRUE,FALSE),IF(INDEX(Команды!$A$2:$AN$7500,MATCH(CM$3,Команды!$A$2:$A$7500,0),$E100+2)=Команды!$AJ$12,TRUE,FALSE),IF(INDEX(Команды!$A$2:$AN$7500,MATCH(CM$3,Команды!$A$2:$A$7500,0),$E100+2)=Команды!$AJ$13,TRUE,FALSE),IF(INDEX(Команды!$A$2:$AN$7500,MATCH(CM$3,Команды!$A$2:$A$7500,0),$E100+2)=Команды!$AJ$14,TRUE,FALSE),IF(INDEX(Команды!$A$2:$AN$7500,MATCH(CM$3,Команды!$A$2:$A$7500,0),$E100+2)=Команды!$AJ$15,TRUE,FALSE),IF(INDEX(Команды!$A$2:$AN$7500,MATCH(CM$3,Команды!$A$2:$A$7500,0),$E100+2)=Команды!$AJ$16,TRUE,FALSE),,IF(INDEX(Команды!$A$2:$AN$7500,MATCH(CM$3,Команды!$A$2:$A$7500,0),$E100+2)=Команды!$AJ$17,TRUE,FALSE),,IF(INDEX(Команды!$A$2:$AN$7500,MATCH(CM$3,Команды!$A$2:$A$7500,0),$E100+2)=Команды!$AJ$18,TRUE,FALSE),,IF(INDEX(Команды!$A$2:$AN$7500,MATCH(CM$3,Команды!$A$2:$A$7500,0),$E100+2)=Команды!$AJ$19,TRUE,FALSE)),INDEX(Команды!$AJ$2:$AK$19,MATCH(INDEX(Команды!$A$2:$AN$7500,MATCH(CM$3,Команды!$A$2:$A$7500,0),$E100+2),Команды!$AJ$2:$AJ$19,0),2),0)</f>
        <v>0</v>
      </c>
      <c r="CN100" s="175">
        <f>IF(OR(IF(INDEX(Команды!$A$2:$AN$7500,MATCH(CM$3,Команды!$A$2:$A$7500,0),$E100+2)=Команды!$AJ$2,TRUE,FALSE),IF(INDEX(Команды!$A$2:$AN$7500,MATCH(CM$3,Команды!$A$2:$A$7500,0),$E100+2)=Команды!$AJ$3,TRUE,FALSE),IF(INDEX(Команды!$A$2:$AN$7500,MATCH(CM$3,Команды!$A$2:$A$7500,0),$E100+2)=Команды!$AJ$4,TRUE,FALSE),IF(INDEX(Команды!$A$2:$AN$7500,MATCH(CM$3,Команды!$A$2:$A$7500,0),$E100+2)=Команды!$AJ$5,TRUE,FALSE),IF(INDEX(Команды!$A$2:$AN$7500,MATCH(CM$3,Команды!$A$2:$A$7500,0),$E100+2)=Команды!$AJ$6,TRUE,FALSE),IF(INDEX(Команды!$A$2:$AN$7500,MATCH(CM$3,Команды!$A$2:$A$7500,0),$E100+2)=Команды!$AJ$7,TRUE,FALSE),IF(INDEX(Команды!$A$2:$AN$7500,MATCH(CM$3,Команды!$A$2:$A$7500,0),$E100+2)=Команды!$AJ$8,TRUE,FALSE),IF(INDEX(Команды!$A$2:$AN$7500,MATCH(CM$3,Команды!$A$2:$A$7500,0),$E100+2)=Команды!$AJ$9,TRUE,FALSE),IF(INDEX(Команды!$A$2:$AN$7500,MATCH(CM$3,Команды!$A$2:$A$7500,0),$E100+2)=Команды!$AJ$10,TRUE,FALSE),IF(INDEX(Команды!$A$2:$AN$7500,MATCH(CM$3,Команды!$A$2:$A$7500,0),$E100+2)=Команды!$AJ$11,TRUE,FALSE),IF(INDEX(Команды!$A$2:$AN$7500,MATCH(CM$3,Команды!$A$2:$A$7500,0),$E100+2)=Команды!$AJ$12,TRUE,FALSE),IF(INDEX(Команды!$A$2:$AN$7500,MATCH(CM$3,Команды!$A$2:$A$7500,0),$E100+2)=Команды!$AJ$13,TRUE,FALSE),IF(INDEX(Команды!$A$2:$AN$7500,MATCH(CM$3,Команды!$A$2:$A$7500,0),$E100+2)=Команды!$AJ$14,TRUE,FALSE),IF(INDEX(Команды!$A$2:$AN$7500,MATCH(CM$3,Команды!$A$2:$A$7500,0),$E100+2)=Команды!$AJ$15,TRUE,FALSE),IF(INDEX(Команды!$A$2:$AN$7500,MATCH(CM$3,Команды!$A$2:$A$7500,0),$E100+2)=Команды!$AJ$16,TRUE,FALSE),IF(INDEX(Команды!$A$2:$AN$7500,MATCH(CM$3,Команды!$A$2:$A$7500,0),$E100+2)=Команды!$AJ$17,TRUE,FALSE),IF(INDEX(Команды!$A$2:$AN$7500,MATCH(CM$3,Команды!$A$2:$A$7500,0),$E100+2)=Команды!$AJ$18,TRUE,FALSE),IF(INDEX(Команды!$A$2:$AN$7500,MATCH(CM$3,Команды!$A$2:$A$7500,0),$E100+2)=Команды!$AJ$19,TRUE,FALSE)),INDEX(Команды!$AJ$2:$AL$19,MATCH(INDEX(Команды!$A$2:$AN$7500,MATCH(CM$3,Команды!$A$2:$A$7500,0),$E100+2),Команды!$AJ$2:$AJ$19,0),3),0)</f>
        <v>0</v>
      </c>
      <c r="CO100" s="342"/>
      <c r="CP100" s="174">
        <f>IF(OR(IF(INDEX(Команды!$A$2:$AN$7500,MATCH(CP$3,Команды!$A$2:$A$7500,0),$E100+2)=Команды!$AJ$2,TRUE,FALSE),IF(INDEX(Команды!$A$2:$AN$7500,MATCH(CP$3,Команды!$A$2:$A$7500,0),$E100+2)=Команды!$AJ$3,TRUE,FALSE),IF(INDEX(Команды!$A$2:$AN$7500,MATCH(CP$3,Команды!$A$2:$A$7500,0),$E100+2)=Команды!$AJ$4,TRUE,FALSE),IF(INDEX(Команды!$A$2:$AN$7500,MATCH(CP$3,Команды!$A$2:$A$7500,0),$E100+2)=Команды!$AJ$5,TRUE,FALSE),IF(INDEX(Команды!$A$2:$AN$7500,MATCH(CP$3,Команды!$A$2:$A$7500,0),$E100+2)=Команды!$AJ$6,TRUE,FALSE),IF(INDEX(Команды!$A$2:$AN$7500,MATCH(CP$3,Команды!$A$2:$A$7500,0),$E100+2)=Команды!$AJ$7,TRUE,FALSE),IF(INDEX(Команды!$A$2:$AN$7500,MATCH(CP$3,Команды!$A$2:$A$7500,0),$E100+2)=Команды!$AJ$8,TRUE,FALSE),IF(INDEX(Команды!$A$2:$AN$7500,MATCH(CP$3,Команды!$A$2:$A$7500,0),$E100+2)=Команды!$AJ$9,TRUE,FALSE),IF(INDEX(Команды!$A$2:$AN$7500,MATCH(CP$3,Команды!$A$2:$A$7500,0),$E100+2)=Команды!$AJ$10,TRUE,FALSE),IF(INDEX(Команды!$A$2:$AN$7500,MATCH(CP$3,Команды!$A$2:$A$7500,0),$E100+2)=Команды!$AJ$11,TRUE,FALSE),IF(INDEX(Команды!$A$2:$AN$7500,MATCH(CP$3,Команды!$A$2:$A$7500,0),$E100+2)=Команды!$AJ$12,TRUE,FALSE),IF(INDEX(Команды!$A$2:$AN$7500,MATCH(CP$3,Команды!$A$2:$A$7500,0),$E100+2)=Команды!$AJ$13,TRUE,FALSE),IF(INDEX(Команды!$A$2:$AN$7500,MATCH(CP$3,Команды!$A$2:$A$7500,0),$E100+2)=Команды!$AJ$14,TRUE,FALSE),IF(INDEX(Команды!$A$2:$AN$7500,MATCH(CP$3,Команды!$A$2:$A$7500,0),$E100+2)=Команды!$AJ$15,TRUE,FALSE),IF(INDEX(Команды!$A$2:$AN$7500,MATCH(CP$3,Команды!$A$2:$A$7500,0),$E100+2)=Команды!$AJ$16,TRUE,FALSE),,IF(INDEX(Команды!$A$2:$AN$7500,MATCH(CP$3,Команды!$A$2:$A$7500,0),$E100+2)=Команды!$AJ$17,TRUE,FALSE),,IF(INDEX(Команды!$A$2:$AN$7500,MATCH(CP$3,Команды!$A$2:$A$7500,0),$E100+2)=Команды!$AJ$18,TRUE,FALSE),,IF(INDEX(Команды!$A$2:$AN$7500,MATCH(CP$3,Команды!$A$2:$A$7500,0),$E100+2)=Команды!$AJ$19,TRUE,FALSE)),INDEX(Команды!$AJ$2:$AK$19,MATCH(INDEX(Команды!$A$2:$AN$7500,MATCH(CP$3,Команды!$A$2:$A$7500,0),$E100+2),Команды!$AJ$2:$AJ$19,0),2),0)</f>
        <v>0</v>
      </c>
      <c r="CQ100" s="175">
        <f>IF(OR(IF(INDEX(Команды!$A$2:$AN$7500,MATCH(CP$3,Команды!$A$2:$A$7500,0),$E100+2)=Команды!$AJ$2,TRUE,FALSE),IF(INDEX(Команды!$A$2:$AN$7500,MATCH(CP$3,Команды!$A$2:$A$7500,0),$E100+2)=Команды!$AJ$3,TRUE,FALSE),IF(INDEX(Команды!$A$2:$AN$7500,MATCH(CP$3,Команды!$A$2:$A$7500,0),$E100+2)=Команды!$AJ$4,TRUE,FALSE),IF(INDEX(Команды!$A$2:$AN$7500,MATCH(CP$3,Команды!$A$2:$A$7500,0),$E100+2)=Команды!$AJ$5,TRUE,FALSE),IF(INDEX(Команды!$A$2:$AN$7500,MATCH(CP$3,Команды!$A$2:$A$7500,0),$E100+2)=Команды!$AJ$6,TRUE,FALSE),IF(INDEX(Команды!$A$2:$AN$7500,MATCH(CP$3,Команды!$A$2:$A$7500,0),$E100+2)=Команды!$AJ$7,TRUE,FALSE),IF(INDEX(Команды!$A$2:$AN$7500,MATCH(CP$3,Команды!$A$2:$A$7500,0),$E100+2)=Команды!$AJ$8,TRUE,FALSE),IF(INDEX(Команды!$A$2:$AN$7500,MATCH(CP$3,Команды!$A$2:$A$7500,0),$E100+2)=Команды!$AJ$9,TRUE,FALSE),IF(INDEX(Команды!$A$2:$AN$7500,MATCH(CP$3,Команды!$A$2:$A$7500,0),$E100+2)=Команды!$AJ$10,TRUE,FALSE),IF(INDEX(Команды!$A$2:$AN$7500,MATCH(CP$3,Команды!$A$2:$A$7500,0),$E100+2)=Команды!$AJ$11,TRUE,FALSE),IF(INDEX(Команды!$A$2:$AN$7500,MATCH(CP$3,Команды!$A$2:$A$7500,0),$E100+2)=Команды!$AJ$12,TRUE,FALSE),IF(INDEX(Команды!$A$2:$AN$7500,MATCH(CP$3,Команды!$A$2:$A$7500,0),$E100+2)=Команды!$AJ$13,TRUE,FALSE),IF(INDEX(Команды!$A$2:$AN$7500,MATCH(CP$3,Команды!$A$2:$A$7500,0),$E100+2)=Команды!$AJ$14,TRUE,FALSE),IF(INDEX(Команды!$A$2:$AN$7500,MATCH(CP$3,Команды!$A$2:$A$7500,0),$E100+2)=Команды!$AJ$15,TRUE,FALSE),IF(INDEX(Команды!$A$2:$AN$7500,MATCH(CP$3,Команды!$A$2:$A$7500,0),$E100+2)=Команды!$AJ$16,TRUE,FALSE),IF(INDEX(Команды!$A$2:$AN$7500,MATCH(CP$3,Команды!$A$2:$A$7500,0),$E100+2)=Команды!$AJ$17,TRUE,FALSE),IF(INDEX(Команды!$A$2:$AN$7500,MATCH(CP$3,Команды!$A$2:$A$7500,0),$E100+2)=Команды!$AJ$18,TRUE,FALSE),IF(INDEX(Команды!$A$2:$AN$7500,MATCH(CP$3,Команды!$A$2:$A$7500,0),$E100+2)=Команды!$AJ$19,TRUE,FALSE)),INDEX(Команды!$AJ$2:$AL$19,MATCH(INDEX(Команды!$A$2:$AN$7500,MATCH(CP$3,Команды!$A$2:$A$7500,0),$E100+2),Команды!$AJ$2:$AJ$19,0),3),0)</f>
        <v>0</v>
      </c>
      <c r="CR100" s="342"/>
      <c r="CS100" s="174">
        <f>IF(OR(IF(INDEX(Команды!$A$2:$AN$7500,MATCH(CS$3,Команды!$A$2:$A$7500,0),$E100+2)=Команды!$AJ$2,TRUE,FALSE),IF(INDEX(Команды!$A$2:$AN$7500,MATCH(CS$3,Команды!$A$2:$A$7500,0),$E100+2)=Команды!$AJ$3,TRUE,FALSE),IF(INDEX(Команды!$A$2:$AN$7500,MATCH(CS$3,Команды!$A$2:$A$7500,0),$E100+2)=Команды!$AJ$4,TRUE,FALSE),IF(INDEX(Команды!$A$2:$AN$7500,MATCH(CS$3,Команды!$A$2:$A$7500,0),$E100+2)=Команды!$AJ$5,TRUE,FALSE),IF(INDEX(Команды!$A$2:$AN$7500,MATCH(CS$3,Команды!$A$2:$A$7500,0),$E100+2)=Команды!$AJ$6,TRUE,FALSE),IF(INDEX(Команды!$A$2:$AN$7500,MATCH(CS$3,Команды!$A$2:$A$7500,0),$E100+2)=Команды!$AJ$7,TRUE,FALSE),IF(INDEX(Команды!$A$2:$AN$7500,MATCH(CS$3,Команды!$A$2:$A$7500,0),$E100+2)=Команды!$AJ$8,TRUE,FALSE),IF(INDEX(Команды!$A$2:$AN$7500,MATCH(CS$3,Команды!$A$2:$A$7500,0),$E100+2)=Команды!$AJ$9,TRUE,FALSE),IF(INDEX(Команды!$A$2:$AN$7500,MATCH(CS$3,Команды!$A$2:$A$7500,0),$E100+2)=Команды!$AJ$10,TRUE,FALSE),IF(INDEX(Команды!$A$2:$AN$7500,MATCH(CS$3,Команды!$A$2:$A$7500,0),$E100+2)=Команды!$AJ$11,TRUE,FALSE),IF(INDEX(Команды!$A$2:$AN$7500,MATCH(CS$3,Команды!$A$2:$A$7500,0),$E100+2)=Команды!$AJ$12,TRUE,FALSE),IF(INDEX(Команды!$A$2:$AN$7500,MATCH(CS$3,Команды!$A$2:$A$7500,0),$E100+2)=Команды!$AJ$13,TRUE,FALSE),IF(INDEX(Команды!$A$2:$AN$7500,MATCH(CS$3,Команды!$A$2:$A$7500,0),$E100+2)=Команды!$AJ$14,TRUE,FALSE),IF(INDEX(Команды!$A$2:$AN$7500,MATCH(CS$3,Команды!$A$2:$A$7500,0),$E100+2)=Команды!$AJ$15,TRUE,FALSE),IF(INDEX(Команды!$A$2:$AN$7500,MATCH(CS$3,Команды!$A$2:$A$7500,0),$E100+2)=Команды!$AJ$16,TRUE,FALSE),,IF(INDEX(Команды!$A$2:$AN$7500,MATCH(CS$3,Команды!$A$2:$A$7500,0),$E100+2)=Команды!$AJ$17,TRUE,FALSE),,IF(INDEX(Команды!$A$2:$AN$7500,MATCH(CS$3,Команды!$A$2:$A$7500,0),$E100+2)=Команды!$AJ$18,TRUE,FALSE),,IF(INDEX(Команды!$A$2:$AN$7500,MATCH(CS$3,Команды!$A$2:$A$7500,0),$E100+2)=Команды!$AJ$19,TRUE,FALSE)),INDEX(Команды!$AJ$2:$AK$19,MATCH(INDEX(Команды!$A$2:$AN$7500,MATCH(CS$3,Команды!$A$2:$A$7500,0),$E100+2),Команды!$AJ$2:$AJ$19,0),2),0)</f>
        <v>0</v>
      </c>
      <c r="CT100" s="175">
        <f>IF(OR(IF(INDEX(Команды!$A$2:$AN$7500,MATCH(CS$3,Команды!$A$2:$A$7500,0),$E100+2)=Команды!$AJ$2,TRUE,FALSE),IF(INDEX(Команды!$A$2:$AN$7500,MATCH(CS$3,Команды!$A$2:$A$7500,0),$E100+2)=Команды!$AJ$3,TRUE,FALSE),IF(INDEX(Команды!$A$2:$AN$7500,MATCH(CS$3,Команды!$A$2:$A$7500,0),$E100+2)=Команды!$AJ$4,TRUE,FALSE),IF(INDEX(Команды!$A$2:$AN$7500,MATCH(CS$3,Команды!$A$2:$A$7500,0),$E100+2)=Команды!$AJ$5,TRUE,FALSE),IF(INDEX(Команды!$A$2:$AN$7500,MATCH(CS$3,Команды!$A$2:$A$7500,0),$E100+2)=Команды!$AJ$6,TRUE,FALSE),IF(INDEX(Команды!$A$2:$AN$7500,MATCH(CS$3,Команды!$A$2:$A$7500,0),$E100+2)=Команды!$AJ$7,TRUE,FALSE),IF(INDEX(Команды!$A$2:$AN$7500,MATCH(CS$3,Команды!$A$2:$A$7500,0),$E100+2)=Команды!$AJ$8,TRUE,FALSE),IF(INDEX(Команды!$A$2:$AN$7500,MATCH(CS$3,Команды!$A$2:$A$7500,0),$E100+2)=Команды!$AJ$9,TRUE,FALSE),IF(INDEX(Команды!$A$2:$AN$7500,MATCH(CS$3,Команды!$A$2:$A$7500,0),$E100+2)=Команды!$AJ$10,TRUE,FALSE),IF(INDEX(Команды!$A$2:$AN$7500,MATCH(CS$3,Команды!$A$2:$A$7500,0),$E100+2)=Команды!$AJ$11,TRUE,FALSE),IF(INDEX(Команды!$A$2:$AN$7500,MATCH(CS$3,Команды!$A$2:$A$7500,0),$E100+2)=Команды!$AJ$12,TRUE,FALSE),IF(INDEX(Команды!$A$2:$AN$7500,MATCH(CS$3,Команды!$A$2:$A$7500,0),$E100+2)=Команды!$AJ$13,TRUE,FALSE),IF(INDEX(Команды!$A$2:$AN$7500,MATCH(CS$3,Команды!$A$2:$A$7500,0),$E100+2)=Команды!$AJ$14,TRUE,FALSE),IF(INDEX(Команды!$A$2:$AN$7500,MATCH(CS$3,Команды!$A$2:$A$7500,0),$E100+2)=Команды!$AJ$15,TRUE,FALSE),IF(INDEX(Команды!$A$2:$AN$7500,MATCH(CS$3,Команды!$A$2:$A$7500,0),$E100+2)=Команды!$AJ$16,TRUE,FALSE),IF(INDEX(Команды!$A$2:$AN$7500,MATCH(CS$3,Команды!$A$2:$A$7500,0),$E100+2)=Команды!$AJ$17,TRUE,FALSE),IF(INDEX(Команды!$A$2:$AN$7500,MATCH(CS$3,Команды!$A$2:$A$7500,0),$E100+2)=Команды!$AJ$18,TRUE,FALSE),IF(INDEX(Команды!$A$2:$AN$7500,MATCH(CS$3,Команды!$A$2:$A$7500,0),$E100+2)=Команды!$AJ$19,TRUE,FALSE)),INDEX(Команды!$AJ$2:$AL$19,MATCH(INDEX(Команды!$A$2:$AN$7500,MATCH(CS$3,Команды!$A$2:$A$7500,0),$E100+2),Команды!$AJ$2:$AJ$19,0),3),0)</f>
        <v>0</v>
      </c>
      <c r="CU100" s="342"/>
    </row>
    <row r="101" spans="1:99" s="2" customFormat="1" ht="21.95" customHeight="1" x14ac:dyDescent="0.3">
      <c r="A101" s="251">
        <v>96</v>
      </c>
      <c r="B101" s="2" t="e">
        <f>VLOOKUP(A101,'Список КК'!A:F,6,TRUE)</f>
        <v>#N/A</v>
      </c>
      <c r="C101" s="4">
        <f>VLOOKUP(A101,'Список КК'!A:B,2,TRUE)</f>
        <v>0</v>
      </c>
      <c r="D101" s="203">
        <f>VLOOKUP(A101,'Список КК'!A:D,4,TRUE)</f>
        <v>0</v>
      </c>
      <c r="E101" s="4">
        <f>VLOOKUP(A101,'Список КК'!A:C,3,TRUE)</f>
        <v>0</v>
      </c>
      <c r="F101" s="220">
        <f>VLOOKUP(A101,'Список КК'!A:E,5,TRUE)</f>
        <v>0</v>
      </c>
      <c r="G101" s="174">
        <f>IF(OR(IF(INDEX(Команды!$A$2:$AN$7500,MATCH(G$3,Команды!$A$2:$A$7500,0),$E101+2)=Команды!$AJ$2,TRUE,FALSE),IF(INDEX(Команды!$A$2:$AN$7500,MATCH(G$3,Команды!$A$2:$A$7500,0),$E101+2)=Команды!$AJ$3,TRUE,FALSE),IF(INDEX(Команды!$A$2:$AN$7500,MATCH(G$3,Команды!$A$2:$A$7500,0),$E101+2)=Команды!$AJ$4,TRUE,FALSE),IF(INDEX(Команды!$A$2:$AN$7500,MATCH(G$3,Команды!$A$2:$A$7500,0),$E101+2)=Команды!$AJ$5,TRUE,FALSE),IF(INDEX(Команды!$A$2:$AN$7500,MATCH(G$3,Команды!$A$2:$A$7500,0),$E101+2)=Команды!$AJ$6,TRUE,FALSE),IF(INDEX(Команды!$A$2:$AN$7500,MATCH(G$3,Команды!$A$2:$A$7500,0),$E101+2)=Команды!$AJ$7,TRUE,FALSE),IF(INDEX(Команды!$A$2:$AN$7500,MATCH(G$3,Команды!$A$2:$A$7500,0),$E101+2)=Команды!$AJ$8,TRUE,FALSE),IF(INDEX(Команды!$A$2:$AN$7500,MATCH(G$3,Команды!$A$2:$A$7500,0),$E101+2)=Команды!$AJ$9,TRUE,FALSE),IF(INDEX(Команды!$A$2:$AN$7500,MATCH(G$3,Команды!$A$2:$A$7500,0),$E101+2)=Команды!$AJ$10,TRUE,FALSE),IF(INDEX(Команды!$A$2:$AN$7500,MATCH(G$3,Команды!$A$2:$A$7500,0),$E101+2)=Команды!$AJ$11,TRUE,FALSE),IF(INDEX(Команды!$A$2:$AN$7500,MATCH(G$3,Команды!$A$2:$A$7500,0),$E101+2)=Команды!$AJ$12,TRUE,FALSE),IF(INDEX(Команды!$A$2:$AN$7500,MATCH(G$3,Команды!$A$2:$A$7500,0),$E101+2)=Команды!$AJ$13,TRUE,FALSE),IF(INDEX(Команды!$A$2:$AN$7500,MATCH(G$3,Команды!$A$2:$A$7500,0),$E101+2)=Команды!$AJ$14,TRUE,FALSE),IF(INDEX(Команды!$A$2:$AN$7500,MATCH(G$3,Команды!$A$2:$A$7500,0),$E101+2)=Команды!$AJ$15,TRUE,FALSE),IF(INDEX(Команды!$A$2:$AN$7500,MATCH(G$3,Команды!$A$2:$A$7500,0),$E101+2)=Команды!$AJ$16,TRUE,FALSE),,IF(INDEX(Команды!$A$2:$AN$7500,MATCH(G$3,Команды!$A$2:$A$7500,0),$E101+2)=Команды!$AJ$17,TRUE,FALSE),,IF(INDEX(Команды!$A$2:$AN$7500,MATCH(G$3,Команды!$A$2:$A$7500,0),$E101+2)=Команды!$AJ$18,TRUE,FALSE),,IF(INDEX(Команды!$A$2:$AN$7500,MATCH(G$3,Команды!$A$2:$A$7500,0),$E101+2)=Команды!$AJ$19,TRUE,FALSE)),INDEX(Команды!$AJ$2:$AK$19,MATCH(INDEX(Команды!$A$2:$AN$7500,MATCH(G$3,Команды!$A$2:$A$7500,0),$E101+2),Команды!$AJ$2:$AJ$19,0),2),0)</f>
        <v>0</v>
      </c>
      <c r="H101" s="175">
        <f>IF(OR(IF(INDEX(Команды!$A$2:$AN$7500,MATCH(G$3,Команды!$A$2:$A$7500,0),$E101+2)=Команды!$AJ$2,TRUE,FALSE),IF(INDEX(Команды!$A$2:$AN$7500,MATCH(G$3,Команды!$A$2:$A$7500,0),$E101+2)=Команды!$AJ$3,TRUE,FALSE),IF(INDEX(Команды!$A$2:$AN$7500,MATCH(G$3,Команды!$A$2:$A$7500,0),$E101+2)=Команды!$AJ$4,TRUE,FALSE),IF(INDEX(Команды!$A$2:$AN$7500,MATCH(G$3,Команды!$A$2:$A$7500,0),$E101+2)=Команды!$AJ$5,TRUE,FALSE),IF(INDEX(Команды!$A$2:$AN$7500,MATCH(G$3,Команды!$A$2:$A$7500,0),$E101+2)=Команды!$AJ$6,TRUE,FALSE),IF(INDEX(Команды!$A$2:$AN$7500,MATCH(G$3,Команды!$A$2:$A$7500,0),$E101+2)=Команды!$AJ$7,TRUE,FALSE),IF(INDEX(Команды!$A$2:$AN$7500,MATCH(G$3,Команды!$A$2:$A$7500,0),$E101+2)=Команды!$AJ$8,TRUE,FALSE),IF(INDEX(Команды!$A$2:$AN$7500,MATCH(G$3,Команды!$A$2:$A$7500,0),$E101+2)=Команды!$AJ$9,TRUE,FALSE),IF(INDEX(Команды!$A$2:$AN$7500,MATCH(G$3,Команды!$A$2:$A$7500,0),$E101+2)=Команды!$AJ$10,TRUE,FALSE),IF(INDEX(Команды!$A$2:$AN$7500,MATCH(G$3,Команды!$A$2:$A$7500,0),$E101+2)=Команды!$AJ$11,TRUE,FALSE),IF(INDEX(Команды!$A$2:$AN$7500,MATCH(G$3,Команды!$A$2:$A$7500,0),$E101+2)=Команды!$AJ$12,TRUE,FALSE),IF(INDEX(Команды!$A$2:$AN$7500,MATCH(G$3,Команды!$A$2:$A$7500,0),$E101+2)=Команды!$AJ$13,TRUE,FALSE),IF(INDEX(Команды!$A$2:$AN$7500,MATCH(G$3,Команды!$A$2:$A$7500,0),$E101+2)=Команды!$AJ$14,TRUE,FALSE),IF(INDEX(Команды!$A$2:$AN$7500,MATCH(G$3,Команды!$A$2:$A$7500,0),$E101+2)=Команды!$AJ$15,TRUE,FALSE),IF(INDEX(Команды!$A$2:$AN$7500,MATCH(G$3,Команды!$A$2:$A$7500,0),$E101+2)=Команды!$AJ$16,TRUE,FALSE),IF(INDEX(Команды!$A$2:$AN$7500,MATCH(G$3,Команды!$A$2:$A$7500,0),$E101+2)=Команды!$AJ$17,TRUE,FALSE),IF(INDEX(Команды!$A$2:$AN$7500,MATCH(G$3,Команды!$A$2:$A$7500,0),$E101+2)=Команды!$AJ$18,TRUE,FALSE),IF(INDEX(Команды!$A$2:$AN$7500,MATCH(G$3,Команды!$A$2:$A$7500,0),$E101+2)=Команды!$AJ$19,TRUE,FALSE)),INDEX(Команды!$AJ$2:$AL$19,MATCH(INDEX(Команды!$A$2:$AN$7500,MATCH(G$3,Команды!$A$2:$A$7500,0),$E101+2),Команды!$AJ$2:$AJ$19,0),3),0)</f>
        <v>0</v>
      </c>
      <c r="I101" s="342"/>
      <c r="J101" s="174">
        <f>IF(OR(IF(INDEX(Команды!$A$2:$AN$7500,MATCH(J$3,Команды!$A$2:$A$7500,0),$E101+2)=Команды!$AJ$2,TRUE,FALSE),IF(INDEX(Команды!$A$2:$AN$7500,MATCH(J$3,Команды!$A$2:$A$7500,0),$E101+2)=Команды!$AJ$3,TRUE,FALSE),IF(INDEX(Команды!$A$2:$AN$7500,MATCH(J$3,Команды!$A$2:$A$7500,0),$E101+2)=Команды!$AJ$4,TRUE,FALSE),IF(INDEX(Команды!$A$2:$AN$7500,MATCH(J$3,Команды!$A$2:$A$7500,0),$E101+2)=Команды!$AJ$5,TRUE,FALSE),IF(INDEX(Команды!$A$2:$AN$7500,MATCH(J$3,Команды!$A$2:$A$7500,0),$E101+2)=Команды!$AJ$6,TRUE,FALSE),IF(INDEX(Команды!$A$2:$AN$7500,MATCH(J$3,Команды!$A$2:$A$7500,0),$E101+2)=Команды!$AJ$7,TRUE,FALSE),IF(INDEX(Команды!$A$2:$AN$7500,MATCH(J$3,Команды!$A$2:$A$7500,0),$E101+2)=Команды!$AJ$8,TRUE,FALSE),IF(INDEX(Команды!$A$2:$AN$7500,MATCH(J$3,Команды!$A$2:$A$7500,0),$E101+2)=Команды!$AJ$9,TRUE,FALSE),IF(INDEX(Команды!$A$2:$AN$7500,MATCH(J$3,Команды!$A$2:$A$7500,0),$E101+2)=Команды!$AJ$10,TRUE,FALSE),IF(INDEX(Команды!$A$2:$AN$7500,MATCH(J$3,Команды!$A$2:$A$7500,0),$E101+2)=Команды!$AJ$11,TRUE,FALSE),IF(INDEX(Команды!$A$2:$AN$7500,MATCH(J$3,Команды!$A$2:$A$7500,0),$E101+2)=Команды!$AJ$12,TRUE,FALSE),IF(INDEX(Команды!$A$2:$AN$7500,MATCH(J$3,Команды!$A$2:$A$7500,0),$E101+2)=Команды!$AJ$13,TRUE,FALSE),IF(INDEX(Команды!$A$2:$AN$7500,MATCH(J$3,Команды!$A$2:$A$7500,0),$E101+2)=Команды!$AJ$14,TRUE,FALSE),IF(INDEX(Команды!$A$2:$AN$7500,MATCH(J$3,Команды!$A$2:$A$7500,0),$E101+2)=Команды!$AJ$15,TRUE,FALSE),IF(INDEX(Команды!$A$2:$AN$7500,MATCH(J$3,Команды!$A$2:$A$7500,0),$E101+2)=Команды!$AJ$16,TRUE,FALSE),,IF(INDEX(Команды!$A$2:$AN$7500,MATCH(J$3,Команды!$A$2:$A$7500,0),$E101+2)=Команды!$AJ$17,TRUE,FALSE),,IF(INDEX(Команды!$A$2:$AN$7500,MATCH(J$3,Команды!$A$2:$A$7500,0),$E101+2)=Команды!$AJ$18,TRUE,FALSE),,IF(INDEX(Команды!$A$2:$AN$7500,MATCH(J$3,Команды!$A$2:$A$7500,0),$E101+2)=Команды!$AJ$19,TRUE,FALSE)),INDEX(Команды!$AJ$2:$AK$19,MATCH(INDEX(Команды!$A$2:$AN$7500,MATCH(J$3,Команды!$A$2:$A$7500,0),$E101+2),Команды!$AJ$2:$AJ$19,0),2),0)</f>
        <v>0</v>
      </c>
      <c r="K101" s="175">
        <f>IF(OR(IF(INDEX(Команды!$A$2:$AN$7500,MATCH(J$3,Команды!$A$2:$A$7500,0),$E101+2)=Команды!$AJ$2,TRUE,FALSE),IF(INDEX(Команды!$A$2:$AN$7500,MATCH(J$3,Команды!$A$2:$A$7500,0),$E101+2)=Команды!$AJ$3,TRUE,FALSE),IF(INDEX(Команды!$A$2:$AN$7500,MATCH(J$3,Команды!$A$2:$A$7500,0),$E101+2)=Команды!$AJ$4,TRUE,FALSE),IF(INDEX(Команды!$A$2:$AN$7500,MATCH(J$3,Команды!$A$2:$A$7500,0),$E101+2)=Команды!$AJ$5,TRUE,FALSE),IF(INDEX(Команды!$A$2:$AN$7500,MATCH(J$3,Команды!$A$2:$A$7500,0),$E101+2)=Команды!$AJ$6,TRUE,FALSE),IF(INDEX(Команды!$A$2:$AN$7500,MATCH(J$3,Команды!$A$2:$A$7500,0),$E101+2)=Команды!$AJ$7,TRUE,FALSE),IF(INDEX(Команды!$A$2:$AN$7500,MATCH(J$3,Команды!$A$2:$A$7500,0),$E101+2)=Команды!$AJ$8,TRUE,FALSE),IF(INDEX(Команды!$A$2:$AN$7500,MATCH(J$3,Команды!$A$2:$A$7500,0),$E101+2)=Команды!$AJ$9,TRUE,FALSE),IF(INDEX(Команды!$A$2:$AN$7500,MATCH(J$3,Команды!$A$2:$A$7500,0),$E101+2)=Команды!$AJ$10,TRUE,FALSE),IF(INDEX(Команды!$A$2:$AN$7500,MATCH(J$3,Команды!$A$2:$A$7500,0),$E101+2)=Команды!$AJ$11,TRUE,FALSE),IF(INDEX(Команды!$A$2:$AN$7500,MATCH(J$3,Команды!$A$2:$A$7500,0),$E101+2)=Команды!$AJ$12,TRUE,FALSE),IF(INDEX(Команды!$A$2:$AN$7500,MATCH(J$3,Команды!$A$2:$A$7500,0),$E101+2)=Команды!$AJ$13,TRUE,FALSE),IF(INDEX(Команды!$A$2:$AN$7500,MATCH(J$3,Команды!$A$2:$A$7500,0),$E101+2)=Команды!$AJ$14,TRUE,FALSE),IF(INDEX(Команды!$A$2:$AN$7500,MATCH(J$3,Команды!$A$2:$A$7500,0),$E101+2)=Команды!$AJ$15,TRUE,FALSE),IF(INDEX(Команды!$A$2:$AN$7500,MATCH(J$3,Команды!$A$2:$A$7500,0),$E101+2)=Команды!$AJ$16,TRUE,FALSE),IF(INDEX(Команды!$A$2:$AN$7500,MATCH(J$3,Команды!$A$2:$A$7500,0),$E101+2)=Команды!$AJ$17,TRUE,FALSE),IF(INDEX(Команды!$A$2:$AN$7500,MATCH(J$3,Команды!$A$2:$A$7500,0),$E101+2)=Команды!$AJ$18,TRUE,FALSE),IF(INDEX(Команды!$A$2:$AN$7500,MATCH(J$3,Команды!$A$2:$A$7500,0),$E101+2)=Команды!$AJ$19,TRUE,FALSE)),INDEX(Команды!$AJ$2:$AL$19,MATCH(INDEX(Команды!$A$2:$AN$7500,MATCH(J$3,Команды!$A$2:$A$7500,0),$E101+2),Команды!$AJ$2:$AJ$19,0),3),0)</f>
        <v>0</v>
      </c>
      <c r="L101" s="342"/>
      <c r="M101" s="174">
        <f>IF(OR(IF(INDEX(Команды!$A$2:$AN$7500,MATCH(M$3,Команды!$A$2:$A$7500,0),$E101+2)=Команды!$AJ$2,TRUE,FALSE),IF(INDEX(Команды!$A$2:$AN$7500,MATCH(M$3,Команды!$A$2:$A$7500,0),$E101+2)=Команды!$AJ$3,TRUE,FALSE),IF(INDEX(Команды!$A$2:$AN$7500,MATCH(M$3,Команды!$A$2:$A$7500,0),$E101+2)=Команды!$AJ$4,TRUE,FALSE),IF(INDEX(Команды!$A$2:$AN$7500,MATCH(M$3,Команды!$A$2:$A$7500,0),$E101+2)=Команды!$AJ$5,TRUE,FALSE),IF(INDEX(Команды!$A$2:$AN$7500,MATCH(M$3,Команды!$A$2:$A$7500,0),$E101+2)=Команды!$AJ$6,TRUE,FALSE),IF(INDEX(Команды!$A$2:$AN$7500,MATCH(M$3,Команды!$A$2:$A$7500,0),$E101+2)=Команды!$AJ$7,TRUE,FALSE),IF(INDEX(Команды!$A$2:$AN$7500,MATCH(M$3,Команды!$A$2:$A$7500,0),$E101+2)=Команды!$AJ$8,TRUE,FALSE),IF(INDEX(Команды!$A$2:$AN$7500,MATCH(M$3,Команды!$A$2:$A$7500,0),$E101+2)=Команды!$AJ$9,TRUE,FALSE),IF(INDEX(Команды!$A$2:$AN$7500,MATCH(M$3,Команды!$A$2:$A$7500,0),$E101+2)=Команды!$AJ$10,TRUE,FALSE),IF(INDEX(Команды!$A$2:$AN$7500,MATCH(M$3,Команды!$A$2:$A$7500,0),$E101+2)=Команды!$AJ$11,TRUE,FALSE),IF(INDEX(Команды!$A$2:$AN$7500,MATCH(M$3,Команды!$A$2:$A$7500,0),$E101+2)=Команды!$AJ$12,TRUE,FALSE),IF(INDEX(Команды!$A$2:$AN$7500,MATCH(M$3,Команды!$A$2:$A$7500,0),$E101+2)=Команды!$AJ$13,TRUE,FALSE),IF(INDEX(Команды!$A$2:$AN$7500,MATCH(M$3,Команды!$A$2:$A$7500,0),$E101+2)=Команды!$AJ$14,TRUE,FALSE),IF(INDEX(Команды!$A$2:$AN$7500,MATCH(M$3,Команды!$A$2:$A$7500,0),$E101+2)=Команды!$AJ$15,TRUE,FALSE),IF(INDEX(Команды!$A$2:$AN$7500,MATCH(M$3,Команды!$A$2:$A$7500,0),$E101+2)=Команды!$AJ$16,TRUE,FALSE),,IF(INDEX(Команды!$A$2:$AN$7500,MATCH(M$3,Команды!$A$2:$A$7500,0),$E101+2)=Команды!$AJ$17,TRUE,FALSE),,IF(INDEX(Команды!$A$2:$AN$7500,MATCH(M$3,Команды!$A$2:$A$7500,0),$E101+2)=Команды!$AJ$18,TRUE,FALSE),,IF(INDEX(Команды!$A$2:$AN$7500,MATCH(M$3,Команды!$A$2:$A$7500,0),$E101+2)=Команды!$AJ$19,TRUE,FALSE)),INDEX(Команды!$AJ$2:$AK$19,MATCH(INDEX(Команды!$A$2:$AN$7500,MATCH(M$3,Команды!$A$2:$A$7500,0),$E101+2),Команды!$AJ$2:$AJ$19,0),2),0)</f>
        <v>0</v>
      </c>
      <c r="N101" s="175">
        <f>IF(OR(IF(INDEX(Команды!$A$2:$AN$7500,MATCH(M$3,Команды!$A$2:$A$7500,0),$E101+2)=Команды!$AJ$2,TRUE,FALSE),IF(INDEX(Команды!$A$2:$AN$7500,MATCH(M$3,Команды!$A$2:$A$7500,0),$E101+2)=Команды!$AJ$3,TRUE,FALSE),IF(INDEX(Команды!$A$2:$AN$7500,MATCH(M$3,Команды!$A$2:$A$7500,0),$E101+2)=Команды!$AJ$4,TRUE,FALSE),IF(INDEX(Команды!$A$2:$AN$7500,MATCH(M$3,Команды!$A$2:$A$7500,0),$E101+2)=Команды!$AJ$5,TRUE,FALSE),IF(INDEX(Команды!$A$2:$AN$7500,MATCH(M$3,Команды!$A$2:$A$7500,0),$E101+2)=Команды!$AJ$6,TRUE,FALSE),IF(INDEX(Команды!$A$2:$AN$7500,MATCH(M$3,Команды!$A$2:$A$7500,0),$E101+2)=Команды!$AJ$7,TRUE,FALSE),IF(INDEX(Команды!$A$2:$AN$7500,MATCH(M$3,Команды!$A$2:$A$7500,0),$E101+2)=Команды!$AJ$8,TRUE,FALSE),IF(INDEX(Команды!$A$2:$AN$7500,MATCH(M$3,Команды!$A$2:$A$7500,0),$E101+2)=Команды!$AJ$9,TRUE,FALSE),IF(INDEX(Команды!$A$2:$AN$7500,MATCH(M$3,Команды!$A$2:$A$7500,0),$E101+2)=Команды!$AJ$10,TRUE,FALSE),IF(INDEX(Команды!$A$2:$AN$7500,MATCH(M$3,Команды!$A$2:$A$7500,0),$E101+2)=Команды!$AJ$11,TRUE,FALSE),IF(INDEX(Команды!$A$2:$AN$7500,MATCH(M$3,Команды!$A$2:$A$7500,0),$E101+2)=Команды!$AJ$12,TRUE,FALSE),IF(INDEX(Команды!$A$2:$AN$7500,MATCH(M$3,Команды!$A$2:$A$7500,0),$E101+2)=Команды!$AJ$13,TRUE,FALSE),IF(INDEX(Команды!$A$2:$AN$7500,MATCH(M$3,Команды!$A$2:$A$7500,0),$E101+2)=Команды!$AJ$14,TRUE,FALSE),IF(INDEX(Команды!$A$2:$AN$7500,MATCH(M$3,Команды!$A$2:$A$7500,0),$E101+2)=Команды!$AJ$15,TRUE,FALSE),IF(INDEX(Команды!$A$2:$AN$7500,MATCH(M$3,Команды!$A$2:$A$7500,0),$E101+2)=Команды!$AJ$16,TRUE,FALSE),IF(INDEX(Команды!$A$2:$AN$7500,MATCH(M$3,Команды!$A$2:$A$7500,0),$E101+2)=Команды!$AJ$17,TRUE,FALSE),IF(INDEX(Команды!$A$2:$AN$7500,MATCH(M$3,Команды!$A$2:$A$7500,0),$E101+2)=Команды!$AJ$18,TRUE,FALSE),IF(INDEX(Команды!$A$2:$AN$7500,MATCH(M$3,Команды!$A$2:$A$7500,0),$E101+2)=Команды!$AJ$19,TRUE,FALSE)),INDEX(Команды!$AJ$2:$AL$19,MATCH(INDEX(Команды!$A$2:$AN$7500,MATCH(M$3,Команды!$A$2:$A$7500,0),$E101+2),Команды!$AJ$2:$AJ$19,0),3),0)</f>
        <v>0</v>
      </c>
      <c r="O101" s="342"/>
      <c r="P101" s="174">
        <f>IF(OR(IF(INDEX(Команды!$A$2:$AN$7500,MATCH(P$3,Команды!$A$2:$A$7500,0),$E101+2)=Команды!$AJ$2,TRUE,FALSE),IF(INDEX(Команды!$A$2:$AN$7500,MATCH(P$3,Команды!$A$2:$A$7500,0),$E101+2)=Команды!$AJ$3,TRUE,FALSE),IF(INDEX(Команды!$A$2:$AN$7500,MATCH(P$3,Команды!$A$2:$A$7500,0),$E101+2)=Команды!$AJ$4,TRUE,FALSE),IF(INDEX(Команды!$A$2:$AN$7500,MATCH(P$3,Команды!$A$2:$A$7500,0),$E101+2)=Команды!$AJ$5,TRUE,FALSE),IF(INDEX(Команды!$A$2:$AN$7500,MATCH(P$3,Команды!$A$2:$A$7500,0),$E101+2)=Команды!$AJ$6,TRUE,FALSE),IF(INDEX(Команды!$A$2:$AN$7500,MATCH(P$3,Команды!$A$2:$A$7500,0),$E101+2)=Команды!$AJ$7,TRUE,FALSE),IF(INDEX(Команды!$A$2:$AN$7500,MATCH(P$3,Команды!$A$2:$A$7500,0),$E101+2)=Команды!$AJ$8,TRUE,FALSE),IF(INDEX(Команды!$A$2:$AN$7500,MATCH(P$3,Команды!$A$2:$A$7500,0),$E101+2)=Команды!$AJ$9,TRUE,FALSE),IF(INDEX(Команды!$A$2:$AN$7500,MATCH(P$3,Команды!$A$2:$A$7500,0),$E101+2)=Команды!$AJ$10,TRUE,FALSE),IF(INDEX(Команды!$A$2:$AN$7500,MATCH(P$3,Команды!$A$2:$A$7500,0),$E101+2)=Команды!$AJ$11,TRUE,FALSE),IF(INDEX(Команды!$A$2:$AN$7500,MATCH(P$3,Команды!$A$2:$A$7500,0),$E101+2)=Команды!$AJ$12,TRUE,FALSE),IF(INDEX(Команды!$A$2:$AN$7500,MATCH(P$3,Команды!$A$2:$A$7500,0),$E101+2)=Команды!$AJ$13,TRUE,FALSE),IF(INDEX(Команды!$A$2:$AN$7500,MATCH(P$3,Команды!$A$2:$A$7500,0),$E101+2)=Команды!$AJ$14,TRUE,FALSE),IF(INDEX(Команды!$A$2:$AN$7500,MATCH(P$3,Команды!$A$2:$A$7500,0),$E101+2)=Команды!$AJ$15,TRUE,FALSE),IF(INDEX(Команды!$A$2:$AN$7500,MATCH(P$3,Команды!$A$2:$A$7500,0),$E101+2)=Команды!$AJ$16,TRUE,FALSE),,IF(INDEX(Команды!$A$2:$AN$7500,MATCH(P$3,Команды!$A$2:$A$7500,0),$E101+2)=Команды!$AJ$17,TRUE,FALSE),,IF(INDEX(Команды!$A$2:$AN$7500,MATCH(P$3,Команды!$A$2:$A$7500,0),$E101+2)=Команды!$AJ$18,TRUE,FALSE),,IF(INDEX(Команды!$A$2:$AN$7500,MATCH(P$3,Команды!$A$2:$A$7500,0),$E101+2)=Команды!$AJ$19,TRUE,FALSE)),INDEX(Команды!$AJ$2:$AK$19,MATCH(INDEX(Команды!$A$2:$AN$7500,MATCH(P$3,Команды!$A$2:$A$7500,0),$E101+2),Команды!$AJ$2:$AJ$19,0),2),0)</f>
        <v>0</v>
      </c>
      <c r="Q101" s="175">
        <f>IF(OR(IF(INDEX(Команды!$A$2:$AN$7500,MATCH(P$3,Команды!$A$2:$A$7500,0),$E101+2)=Команды!$AJ$2,TRUE,FALSE),IF(INDEX(Команды!$A$2:$AN$7500,MATCH(P$3,Команды!$A$2:$A$7500,0),$E101+2)=Команды!$AJ$3,TRUE,FALSE),IF(INDEX(Команды!$A$2:$AN$7500,MATCH(P$3,Команды!$A$2:$A$7500,0),$E101+2)=Команды!$AJ$4,TRUE,FALSE),IF(INDEX(Команды!$A$2:$AN$7500,MATCH(P$3,Команды!$A$2:$A$7500,0),$E101+2)=Команды!$AJ$5,TRUE,FALSE),IF(INDEX(Команды!$A$2:$AN$7500,MATCH(P$3,Команды!$A$2:$A$7500,0),$E101+2)=Команды!$AJ$6,TRUE,FALSE),IF(INDEX(Команды!$A$2:$AN$7500,MATCH(P$3,Команды!$A$2:$A$7500,0),$E101+2)=Команды!$AJ$7,TRUE,FALSE),IF(INDEX(Команды!$A$2:$AN$7500,MATCH(P$3,Команды!$A$2:$A$7500,0),$E101+2)=Команды!$AJ$8,TRUE,FALSE),IF(INDEX(Команды!$A$2:$AN$7500,MATCH(P$3,Команды!$A$2:$A$7500,0),$E101+2)=Команды!$AJ$9,TRUE,FALSE),IF(INDEX(Команды!$A$2:$AN$7500,MATCH(P$3,Команды!$A$2:$A$7500,0),$E101+2)=Команды!$AJ$10,TRUE,FALSE),IF(INDEX(Команды!$A$2:$AN$7500,MATCH(P$3,Команды!$A$2:$A$7500,0),$E101+2)=Команды!$AJ$11,TRUE,FALSE),IF(INDEX(Команды!$A$2:$AN$7500,MATCH(P$3,Команды!$A$2:$A$7500,0),$E101+2)=Команды!$AJ$12,TRUE,FALSE),IF(INDEX(Команды!$A$2:$AN$7500,MATCH(P$3,Команды!$A$2:$A$7500,0),$E101+2)=Команды!$AJ$13,TRUE,FALSE),IF(INDEX(Команды!$A$2:$AN$7500,MATCH(P$3,Команды!$A$2:$A$7500,0),$E101+2)=Команды!$AJ$14,TRUE,FALSE),IF(INDEX(Команды!$A$2:$AN$7500,MATCH(P$3,Команды!$A$2:$A$7500,0),$E101+2)=Команды!$AJ$15,TRUE,FALSE),IF(INDEX(Команды!$A$2:$AN$7500,MATCH(P$3,Команды!$A$2:$A$7500,0),$E101+2)=Команды!$AJ$16,TRUE,FALSE),IF(INDEX(Команды!$A$2:$AN$7500,MATCH(P$3,Команды!$A$2:$A$7500,0),$E101+2)=Команды!$AJ$17,TRUE,FALSE),IF(INDEX(Команды!$A$2:$AN$7500,MATCH(P$3,Команды!$A$2:$A$7500,0),$E101+2)=Команды!$AJ$18,TRUE,FALSE),IF(INDEX(Команды!$A$2:$AN$7500,MATCH(P$3,Команды!$A$2:$A$7500,0),$E101+2)=Команды!$AJ$19,TRUE,FALSE)),INDEX(Команды!$AJ$2:$AL$19,MATCH(INDEX(Команды!$A$2:$AN$7500,MATCH(P$3,Команды!$A$2:$A$7500,0),$E101+2),Команды!$AJ$2:$AJ$19,0),3),0)</f>
        <v>0</v>
      </c>
      <c r="R101" s="342"/>
      <c r="S101" s="174">
        <f>IF(OR(IF(INDEX(Команды!$A$2:$AN$7500,MATCH(S$3,Команды!$A$2:$A$7500,0),$E101+2)=Команды!$AJ$2,TRUE,FALSE),IF(INDEX(Команды!$A$2:$AN$7500,MATCH(S$3,Команды!$A$2:$A$7500,0),$E101+2)=Команды!$AJ$3,TRUE,FALSE),IF(INDEX(Команды!$A$2:$AN$7500,MATCH(S$3,Команды!$A$2:$A$7500,0),$E101+2)=Команды!$AJ$4,TRUE,FALSE),IF(INDEX(Команды!$A$2:$AN$7500,MATCH(S$3,Команды!$A$2:$A$7500,0),$E101+2)=Команды!$AJ$5,TRUE,FALSE),IF(INDEX(Команды!$A$2:$AN$7500,MATCH(S$3,Команды!$A$2:$A$7500,0),$E101+2)=Команды!$AJ$6,TRUE,FALSE),IF(INDEX(Команды!$A$2:$AN$7500,MATCH(S$3,Команды!$A$2:$A$7500,0),$E101+2)=Команды!$AJ$7,TRUE,FALSE),IF(INDEX(Команды!$A$2:$AN$7500,MATCH(S$3,Команды!$A$2:$A$7500,0),$E101+2)=Команды!$AJ$8,TRUE,FALSE),IF(INDEX(Команды!$A$2:$AN$7500,MATCH(S$3,Команды!$A$2:$A$7500,0),$E101+2)=Команды!$AJ$9,TRUE,FALSE),IF(INDEX(Команды!$A$2:$AN$7500,MATCH(S$3,Команды!$A$2:$A$7500,0),$E101+2)=Команды!$AJ$10,TRUE,FALSE),IF(INDEX(Команды!$A$2:$AN$7500,MATCH(S$3,Команды!$A$2:$A$7500,0),$E101+2)=Команды!$AJ$11,TRUE,FALSE),IF(INDEX(Команды!$A$2:$AN$7500,MATCH(S$3,Команды!$A$2:$A$7500,0),$E101+2)=Команды!$AJ$12,TRUE,FALSE),IF(INDEX(Команды!$A$2:$AN$7500,MATCH(S$3,Команды!$A$2:$A$7500,0),$E101+2)=Команды!$AJ$13,TRUE,FALSE),IF(INDEX(Команды!$A$2:$AN$7500,MATCH(S$3,Команды!$A$2:$A$7500,0),$E101+2)=Команды!$AJ$14,TRUE,FALSE),IF(INDEX(Команды!$A$2:$AN$7500,MATCH(S$3,Команды!$A$2:$A$7500,0),$E101+2)=Команды!$AJ$15,TRUE,FALSE),IF(INDEX(Команды!$A$2:$AN$7500,MATCH(S$3,Команды!$A$2:$A$7500,0),$E101+2)=Команды!$AJ$16,TRUE,FALSE),,IF(INDEX(Команды!$A$2:$AN$7500,MATCH(S$3,Команды!$A$2:$A$7500,0),$E101+2)=Команды!$AJ$17,TRUE,FALSE),,IF(INDEX(Команды!$A$2:$AN$7500,MATCH(S$3,Команды!$A$2:$A$7500,0),$E101+2)=Команды!$AJ$18,TRUE,FALSE),,IF(INDEX(Команды!$A$2:$AN$7500,MATCH(S$3,Команды!$A$2:$A$7500,0),$E101+2)=Команды!$AJ$19,TRUE,FALSE)),INDEX(Команды!$AJ$2:$AK$19,MATCH(INDEX(Команды!$A$2:$AN$7500,MATCH(S$3,Команды!$A$2:$A$7500,0),$E101+2),Команды!$AJ$2:$AJ$19,0),2),0)</f>
        <v>0</v>
      </c>
      <c r="T101" s="175">
        <f>IF(OR(IF(INDEX(Команды!$A$2:$AN$7500,MATCH(S$3,Команды!$A$2:$A$7500,0),$E101+2)=Команды!$AJ$2,TRUE,FALSE),IF(INDEX(Команды!$A$2:$AN$7500,MATCH(S$3,Команды!$A$2:$A$7500,0),$E101+2)=Команды!$AJ$3,TRUE,FALSE),IF(INDEX(Команды!$A$2:$AN$7500,MATCH(S$3,Команды!$A$2:$A$7500,0),$E101+2)=Команды!$AJ$4,TRUE,FALSE),IF(INDEX(Команды!$A$2:$AN$7500,MATCH(S$3,Команды!$A$2:$A$7500,0),$E101+2)=Команды!$AJ$5,TRUE,FALSE),IF(INDEX(Команды!$A$2:$AN$7500,MATCH(S$3,Команды!$A$2:$A$7500,0),$E101+2)=Команды!$AJ$6,TRUE,FALSE),IF(INDEX(Команды!$A$2:$AN$7500,MATCH(S$3,Команды!$A$2:$A$7500,0),$E101+2)=Команды!$AJ$7,TRUE,FALSE),IF(INDEX(Команды!$A$2:$AN$7500,MATCH(S$3,Команды!$A$2:$A$7500,0),$E101+2)=Команды!$AJ$8,TRUE,FALSE),IF(INDEX(Команды!$A$2:$AN$7500,MATCH(S$3,Команды!$A$2:$A$7500,0),$E101+2)=Команды!$AJ$9,TRUE,FALSE),IF(INDEX(Команды!$A$2:$AN$7500,MATCH(S$3,Команды!$A$2:$A$7500,0),$E101+2)=Команды!$AJ$10,TRUE,FALSE),IF(INDEX(Команды!$A$2:$AN$7500,MATCH(S$3,Команды!$A$2:$A$7500,0),$E101+2)=Команды!$AJ$11,TRUE,FALSE),IF(INDEX(Команды!$A$2:$AN$7500,MATCH(S$3,Команды!$A$2:$A$7500,0),$E101+2)=Команды!$AJ$12,TRUE,FALSE),IF(INDEX(Команды!$A$2:$AN$7500,MATCH(S$3,Команды!$A$2:$A$7500,0),$E101+2)=Команды!$AJ$13,TRUE,FALSE),IF(INDEX(Команды!$A$2:$AN$7500,MATCH(S$3,Команды!$A$2:$A$7500,0),$E101+2)=Команды!$AJ$14,TRUE,FALSE),IF(INDEX(Команды!$A$2:$AN$7500,MATCH(S$3,Команды!$A$2:$A$7500,0),$E101+2)=Команды!$AJ$15,TRUE,FALSE),IF(INDEX(Команды!$A$2:$AN$7500,MATCH(S$3,Команды!$A$2:$A$7500,0),$E101+2)=Команды!$AJ$16,TRUE,FALSE),IF(INDEX(Команды!$A$2:$AN$7500,MATCH(S$3,Команды!$A$2:$A$7500,0),$E101+2)=Команды!$AJ$17,TRUE,FALSE),IF(INDEX(Команды!$A$2:$AN$7500,MATCH(S$3,Команды!$A$2:$A$7500,0),$E101+2)=Команды!$AJ$18,TRUE,FALSE),IF(INDEX(Команды!$A$2:$AN$7500,MATCH(S$3,Команды!$A$2:$A$7500,0),$E101+2)=Команды!$AJ$19,TRUE,FALSE)),INDEX(Команды!$AJ$2:$AL$19,MATCH(INDEX(Команды!$A$2:$AN$7500,MATCH(S$3,Команды!$A$2:$A$7500,0),$E101+2),Команды!$AJ$2:$AJ$19,0),3),0)</f>
        <v>0</v>
      </c>
      <c r="U101" s="342"/>
      <c r="V101" s="174">
        <f>IF(OR(IF(INDEX(Команды!$A$2:$AN$7500,MATCH(V$3,Команды!$A$2:$A$7500,0),$E101+2)=Команды!$AJ$2,TRUE,FALSE),IF(INDEX(Команды!$A$2:$AN$7500,MATCH(V$3,Команды!$A$2:$A$7500,0),$E101+2)=Команды!$AJ$3,TRUE,FALSE),IF(INDEX(Команды!$A$2:$AN$7500,MATCH(V$3,Команды!$A$2:$A$7500,0),$E101+2)=Команды!$AJ$4,TRUE,FALSE),IF(INDEX(Команды!$A$2:$AN$7500,MATCH(V$3,Команды!$A$2:$A$7500,0),$E101+2)=Команды!$AJ$5,TRUE,FALSE),IF(INDEX(Команды!$A$2:$AN$7500,MATCH(V$3,Команды!$A$2:$A$7500,0),$E101+2)=Команды!$AJ$6,TRUE,FALSE),IF(INDEX(Команды!$A$2:$AN$7500,MATCH(V$3,Команды!$A$2:$A$7500,0),$E101+2)=Команды!$AJ$7,TRUE,FALSE),IF(INDEX(Команды!$A$2:$AN$7500,MATCH(V$3,Команды!$A$2:$A$7500,0),$E101+2)=Команды!$AJ$8,TRUE,FALSE),IF(INDEX(Команды!$A$2:$AN$7500,MATCH(V$3,Команды!$A$2:$A$7500,0),$E101+2)=Команды!$AJ$9,TRUE,FALSE),IF(INDEX(Команды!$A$2:$AN$7500,MATCH(V$3,Команды!$A$2:$A$7500,0),$E101+2)=Команды!$AJ$10,TRUE,FALSE),IF(INDEX(Команды!$A$2:$AN$7500,MATCH(V$3,Команды!$A$2:$A$7500,0),$E101+2)=Команды!$AJ$11,TRUE,FALSE),IF(INDEX(Команды!$A$2:$AN$7500,MATCH(V$3,Команды!$A$2:$A$7500,0),$E101+2)=Команды!$AJ$12,TRUE,FALSE),IF(INDEX(Команды!$A$2:$AN$7500,MATCH(V$3,Команды!$A$2:$A$7500,0),$E101+2)=Команды!$AJ$13,TRUE,FALSE),IF(INDEX(Команды!$A$2:$AN$7500,MATCH(V$3,Команды!$A$2:$A$7500,0),$E101+2)=Команды!$AJ$14,TRUE,FALSE),IF(INDEX(Команды!$A$2:$AN$7500,MATCH(V$3,Команды!$A$2:$A$7500,0),$E101+2)=Команды!$AJ$15,TRUE,FALSE),IF(INDEX(Команды!$A$2:$AN$7500,MATCH(V$3,Команды!$A$2:$A$7500,0),$E101+2)=Команды!$AJ$16,TRUE,FALSE),,IF(INDEX(Команды!$A$2:$AN$7500,MATCH(V$3,Команды!$A$2:$A$7500,0),$E101+2)=Команды!$AJ$17,TRUE,FALSE),,IF(INDEX(Команды!$A$2:$AN$7500,MATCH(V$3,Команды!$A$2:$A$7500,0),$E101+2)=Команды!$AJ$18,TRUE,FALSE),,IF(INDEX(Команды!$A$2:$AN$7500,MATCH(V$3,Команды!$A$2:$A$7500,0),$E101+2)=Команды!$AJ$19,TRUE,FALSE)),INDEX(Команды!$AJ$2:$AK$19,MATCH(INDEX(Команды!$A$2:$AN$7500,MATCH(V$3,Команды!$A$2:$A$7500,0),$E101+2),Команды!$AJ$2:$AJ$19,0),2),0)</f>
        <v>0</v>
      </c>
      <c r="W101" s="175">
        <f>IF(OR(IF(INDEX(Команды!$A$2:$AN$7500,MATCH(V$3,Команды!$A$2:$A$7500,0),$E101+2)=Команды!$AJ$2,TRUE,FALSE),IF(INDEX(Команды!$A$2:$AN$7500,MATCH(V$3,Команды!$A$2:$A$7500,0),$E101+2)=Команды!$AJ$3,TRUE,FALSE),IF(INDEX(Команды!$A$2:$AN$7500,MATCH(V$3,Команды!$A$2:$A$7500,0),$E101+2)=Команды!$AJ$4,TRUE,FALSE),IF(INDEX(Команды!$A$2:$AN$7500,MATCH(V$3,Команды!$A$2:$A$7500,0),$E101+2)=Команды!$AJ$5,TRUE,FALSE),IF(INDEX(Команды!$A$2:$AN$7500,MATCH(V$3,Команды!$A$2:$A$7500,0),$E101+2)=Команды!$AJ$6,TRUE,FALSE),IF(INDEX(Команды!$A$2:$AN$7500,MATCH(V$3,Команды!$A$2:$A$7500,0),$E101+2)=Команды!$AJ$7,TRUE,FALSE),IF(INDEX(Команды!$A$2:$AN$7500,MATCH(V$3,Команды!$A$2:$A$7500,0),$E101+2)=Команды!$AJ$8,TRUE,FALSE),IF(INDEX(Команды!$A$2:$AN$7500,MATCH(V$3,Команды!$A$2:$A$7500,0),$E101+2)=Команды!$AJ$9,TRUE,FALSE),IF(INDEX(Команды!$A$2:$AN$7500,MATCH(V$3,Команды!$A$2:$A$7500,0),$E101+2)=Команды!$AJ$10,TRUE,FALSE),IF(INDEX(Команды!$A$2:$AN$7500,MATCH(V$3,Команды!$A$2:$A$7500,0),$E101+2)=Команды!$AJ$11,TRUE,FALSE),IF(INDEX(Команды!$A$2:$AN$7500,MATCH(V$3,Команды!$A$2:$A$7500,0),$E101+2)=Команды!$AJ$12,TRUE,FALSE),IF(INDEX(Команды!$A$2:$AN$7500,MATCH(V$3,Команды!$A$2:$A$7500,0),$E101+2)=Команды!$AJ$13,TRUE,FALSE),IF(INDEX(Команды!$A$2:$AN$7500,MATCH(V$3,Команды!$A$2:$A$7500,0),$E101+2)=Команды!$AJ$14,TRUE,FALSE),IF(INDEX(Команды!$A$2:$AN$7500,MATCH(V$3,Команды!$A$2:$A$7500,0),$E101+2)=Команды!$AJ$15,TRUE,FALSE),IF(INDEX(Команды!$A$2:$AN$7500,MATCH(V$3,Команды!$A$2:$A$7500,0),$E101+2)=Команды!$AJ$16,TRUE,FALSE),IF(INDEX(Команды!$A$2:$AN$7500,MATCH(V$3,Команды!$A$2:$A$7500,0),$E101+2)=Команды!$AJ$17,TRUE,FALSE),IF(INDEX(Команды!$A$2:$AN$7500,MATCH(V$3,Команды!$A$2:$A$7500,0),$E101+2)=Команды!$AJ$18,TRUE,FALSE),IF(INDEX(Команды!$A$2:$AN$7500,MATCH(V$3,Команды!$A$2:$A$7500,0),$E101+2)=Команды!$AJ$19,TRUE,FALSE)),INDEX(Команды!$AJ$2:$AL$19,MATCH(INDEX(Команды!$A$2:$AN$7500,MATCH(V$3,Команды!$A$2:$A$7500,0),$E101+2),Команды!$AJ$2:$AJ$19,0),3),0)</f>
        <v>0</v>
      </c>
      <c r="X101" s="342"/>
      <c r="Y101" s="174">
        <f>IF(OR(IF(INDEX(Команды!$A$2:$AN$7500,MATCH(Y$3,Команды!$A$2:$A$7500,0),$E101+2)=Команды!$AJ$2,TRUE,FALSE),IF(INDEX(Команды!$A$2:$AN$7500,MATCH(Y$3,Команды!$A$2:$A$7500,0),$E101+2)=Команды!$AJ$3,TRUE,FALSE),IF(INDEX(Команды!$A$2:$AN$7500,MATCH(Y$3,Команды!$A$2:$A$7500,0),$E101+2)=Команды!$AJ$4,TRUE,FALSE),IF(INDEX(Команды!$A$2:$AN$7500,MATCH(Y$3,Команды!$A$2:$A$7500,0),$E101+2)=Команды!$AJ$5,TRUE,FALSE),IF(INDEX(Команды!$A$2:$AN$7500,MATCH(Y$3,Команды!$A$2:$A$7500,0),$E101+2)=Команды!$AJ$6,TRUE,FALSE),IF(INDEX(Команды!$A$2:$AN$7500,MATCH(Y$3,Команды!$A$2:$A$7500,0),$E101+2)=Команды!$AJ$7,TRUE,FALSE),IF(INDEX(Команды!$A$2:$AN$7500,MATCH(Y$3,Команды!$A$2:$A$7500,0),$E101+2)=Команды!$AJ$8,TRUE,FALSE),IF(INDEX(Команды!$A$2:$AN$7500,MATCH(Y$3,Команды!$A$2:$A$7500,0),$E101+2)=Команды!$AJ$9,TRUE,FALSE),IF(INDEX(Команды!$A$2:$AN$7500,MATCH(Y$3,Команды!$A$2:$A$7500,0),$E101+2)=Команды!$AJ$10,TRUE,FALSE),IF(INDEX(Команды!$A$2:$AN$7500,MATCH(Y$3,Команды!$A$2:$A$7500,0),$E101+2)=Команды!$AJ$11,TRUE,FALSE),IF(INDEX(Команды!$A$2:$AN$7500,MATCH(Y$3,Команды!$A$2:$A$7500,0),$E101+2)=Команды!$AJ$12,TRUE,FALSE),IF(INDEX(Команды!$A$2:$AN$7500,MATCH(Y$3,Команды!$A$2:$A$7500,0),$E101+2)=Команды!$AJ$13,TRUE,FALSE),IF(INDEX(Команды!$A$2:$AN$7500,MATCH(Y$3,Команды!$A$2:$A$7500,0),$E101+2)=Команды!$AJ$14,TRUE,FALSE),IF(INDEX(Команды!$A$2:$AN$7500,MATCH(Y$3,Команды!$A$2:$A$7500,0),$E101+2)=Команды!$AJ$15,TRUE,FALSE),IF(INDEX(Команды!$A$2:$AN$7500,MATCH(Y$3,Команды!$A$2:$A$7500,0),$E101+2)=Команды!$AJ$16,TRUE,FALSE),,IF(INDEX(Команды!$A$2:$AN$7500,MATCH(Y$3,Команды!$A$2:$A$7500,0),$E101+2)=Команды!$AJ$17,TRUE,FALSE),,IF(INDEX(Команды!$A$2:$AN$7500,MATCH(Y$3,Команды!$A$2:$A$7500,0),$E101+2)=Команды!$AJ$18,TRUE,FALSE),,IF(INDEX(Команды!$A$2:$AN$7500,MATCH(Y$3,Команды!$A$2:$A$7500,0),$E101+2)=Команды!$AJ$19,TRUE,FALSE)),INDEX(Команды!$AJ$2:$AK$19,MATCH(INDEX(Команды!$A$2:$AN$7500,MATCH(Y$3,Команды!$A$2:$A$7500,0),$E101+2),Команды!$AJ$2:$AJ$19,0),2),0)</f>
        <v>0</v>
      </c>
      <c r="Z101" s="175">
        <f>IF(OR(IF(INDEX(Команды!$A$2:$AN$7500,MATCH(Y$3,Команды!$A$2:$A$7500,0),$E101+2)=Команды!$AJ$2,TRUE,FALSE),IF(INDEX(Команды!$A$2:$AN$7500,MATCH(Y$3,Команды!$A$2:$A$7500,0),$E101+2)=Команды!$AJ$3,TRUE,FALSE),IF(INDEX(Команды!$A$2:$AN$7500,MATCH(Y$3,Команды!$A$2:$A$7500,0),$E101+2)=Команды!$AJ$4,TRUE,FALSE),IF(INDEX(Команды!$A$2:$AN$7500,MATCH(Y$3,Команды!$A$2:$A$7500,0),$E101+2)=Команды!$AJ$5,TRUE,FALSE),IF(INDEX(Команды!$A$2:$AN$7500,MATCH(Y$3,Команды!$A$2:$A$7500,0),$E101+2)=Команды!$AJ$6,TRUE,FALSE),IF(INDEX(Команды!$A$2:$AN$7500,MATCH(Y$3,Команды!$A$2:$A$7500,0),$E101+2)=Команды!$AJ$7,TRUE,FALSE),IF(INDEX(Команды!$A$2:$AN$7500,MATCH(Y$3,Команды!$A$2:$A$7500,0),$E101+2)=Команды!$AJ$8,TRUE,FALSE),IF(INDEX(Команды!$A$2:$AN$7500,MATCH(Y$3,Команды!$A$2:$A$7500,0),$E101+2)=Команды!$AJ$9,TRUE,FALSE),IF(INDEX(Команды!$A$2:$AN$7500,MATCH(Y$3,Команды!$A$2:$A$7500,0),$E101+2)=Команды!$AJ$10,TRUE,FALSE),IF(INDEX(Команды!$A$2:$AN$7500,MATCH(Y$3,Команды!$A$2:$A$7500,0),$E101+2)=Команды!$AJ$11,TRUE,FALSE),IF(INDEX(Команды!$A$2:$AN$7500,MATCH(Y$3,Команды!$A$2:$A$7500,0),$E101+2)=Команды!$AJ$12,TRUE,FALSE),IF(INDEX(Команды!$A$2:$AN$7500,MATCH(Y$3,Команды!$A$2:$A$7500,0),$E101+2)=Команды!$AJ$13,TRUE,FALSE),IF(INDEX(Команды!$A$2:$AN$7500,MATCH(Y$3,Команды!$A$2:$A$7500,0),$E101+2)=Команды!$AJ$14,TRUE,FALSE),IF(INDEX(Команды!$A$2:$AN$7500,MATCH(Y$3,Команды!$A$2:$A$7500,0),$E101+2)=Команды!$AJ$15,TRUE,FALSE),IF(INDEX(Команды!$A$2:$AN$7500,MATCH(Y$3,Команды!$A$2:$A$7500,0),$E101+2)=Команды!$AJ$16,TRUE,FALSE),IF(INDEX(Команды!$A$2:$AN$7500,MATCH(Y$3,Команды!$A$2:$A$7500,0),$E101+2)=Команды!$AJ$17,TRUE,FALSE),IF(INDEX(Команды!$A$2:$AN$7500,MATCH(Y$3,Команды!$A$2:$A$7500,0),$E101+2)=Команды!$AJ$18,TRUE,FALSE),IF(INDEX(Команды!$A$2:$AN$7500,MATCH(Y$3,Команды!$A$2:$A$7500,0),$E101+2)=Команды!$AJ$19,TRUE,FALSE)),INDEX(Команды!$AJ$2:$AL$19,MATCH(INDEX(Команды!$A$2:$AN$7500,MATCH(Y$3,Команды!$A$2:$A$7500,0),$E101+2),Команды!$AJ$2:$AJ$19,0),3),0)</f>
        <v>0</v>
      </c>
      <c r="AA101" s="342"/>
      <c r="AB101" s="174">
        <f>IF(OR(IF(INDEX(Команды!$A$2:$AN$7500,MATCH(AB$3,Команды!$A$2:$A$7500,0),$E101+2)=Команды!$AJ$2,TRUE,FALSE),IF(INDEX(Команды!$A$2:$AN$7500,MATCH(AB$3,Команды!$A$2:$A$7500,0),$E101+2)=Команды!$AJ$3,TRUE,FALSE),IF(INDEX(Команды!$A$2:$AN$7500,MATCH(AB$3,Команды!$A$2:$A$7500,0),$E101+2)=Команды!$AJ$4,TRUE,FALSE),IF(INDEX(Команды!$A$2:$AN$7500,MATCH(AB$3,Команды!$A$2:$A$7500,0),$E101+2)=Команды!$AJ$5,TRUE,FALSE),IF(INDEX(Команды!$A$2:$AN$7500,MATCH(AB$3,Команды!$A$2:$A$7500,0),$E101+2)=Команды!$AJ$6,TRUE,FALSE),IF(INDEX(Команды!$A$2:$AN$7500,MATCH(AB$3,Команды!$A$2:$A$7500,0),$E101+2)=Команды!$AJ$7,TRUE,FALSE),IF(INDEX(Команды!$A$2:$AN$7500,MATCH(AB$3,Команды!$A$2:$A$7500,0),$E101+2)=Команды!$AJ$8,TRUE,FALSE),IF(INDEX(Команды!$A$2:$AN$7500,MATCH(AB$3,Команды!$A$2:$A$7500,0),$E101+2)=Команды!$AJ$9,TRUE,FALSE),IF(INDEX(Команды!$A$2:$AN$7500,MATCH(AB$3,Команды!$A$2:$A$7500,0),$E101+2)=Команды!$AJ$10,TRUE,FALSE),IF(INDEX(Команды!$A$2:$AN$7500,MATCH(AB$3,Команды!$A$2:$A$7500,0),$E101+2)=Команды!$AJ$11,TRUE,FALSE),IF(INDEX(Команды!$A$2:$AN$7500,MATCH(AB$3,Команды!$A$2:$A$7500,0),$E101+2)=Команды!$AJ$12,TRUE,FALSE),IF(INDEX(Команды!$A$2:$AN$7500,MATCH(AB$3,Команды!$A$2:$A$7500,0),$E101+2)=Команды!$AJ$13,TRUE,FALSE),IF(INDEX(Команды!$A$2:$AN$7500,MATCH(AB$3,Команды!$A$2:$A$7500,0),$E101+2)=Команды!$AJ$14,TRUE,FALSE),IF(INDEX(Команды!$A$2:$AN$7500,MATCH(AB$3,Команды!$A$2:$A$7500,0),$E101+2)=Команды!$AJ$15,TRUE,FALSE),IF(INDEX(Команды!$A$2:$AN$7500,MATCH(AB$3,Команды!$A$2:$A$7500,0),$E101+2)=Команды!$AJ$16,TRUE,FALSE),,IF(INDEX(Команды!$A$2:$AN$7500,MATCH(AB$3,Команды!$A$2:$A$7500,0),$E101+2)=Команды!$AJ$17,TRUE,FALSE),,IF(INDEX(Команды!$A$2:$AN$7500,MATCH(AB$3,Команды!$A$2:$A$7500,0),$E101+2)=Команды!$AJ$18,TRUE,FALSE),,IF(INDEX(Команды!$A$2:$AN$7500,MATCH(AB$3,Команды!$A$2:$A$7500,0),$E101+2)=Команды!$AJ$19,TRUE,FALSE)),INDEX(Команды!$AJ$2:$AK$19,MATCH(INDEX(Команды!$A$2:$AN$7500,MATCH(AB$3,Команды!$A$2:$A$7500,0),$E101+2),Команды!$AJ$2:$AJ$19,0),2),0)</f>
        <v>0</v>
      </c>
      <c r="AC101" s="175">
        <f>IF(OR(IF(INDEX(Команды!$A$2:$AN$7500,MATCH(AB$3,Команды!$A$2:$A$7500,0),$E101+2)=Команды!$AJ$2,TRUE,FALSE),IF(INDEX(Команды!$A$2:$AN$7500,MATCH(AB$3,Команды!$A$2:$A$7500,0),$E101+2)=Команды!$AJ$3,TRUE,FALSE),IF(INDEX(Команды!$A$2:$AN$7500,MATCH(AB$3,Команды!$A$2:$A$7500,0),$E101+2)=Команды!$AJ$4,TRUE,FALSE),IF(INDEX(Команды!$A$2:$AN$7500,MATCH(AB$3,Команды!$A$2:$A$7500,0),$E101+2)=Команды!$AJ$5,TRUE,FALSE),IF(INDEX(Команды!$A$2:$AN$7500,MATCH(AB$3,Команды!$A$2:$A$7500,0),$E101+2)=Команды!$AJ$6,TRUE,FALSE),IF(INDEX(Команды!$A$2:$AN$7500,MATCH(AB$3,Команды!$A$2:$A$7500,0),$E101+2)=Команды!$AJ$7,TRUE,FALSE),IF(INDEX(Команды!$A$2:$AN$7500,MATCH(AB$3,Команды!$A$2:$A$7500,0),$E101+2)=Команды!$AJ$8,TRUE,FALSE),IF(INDEX(Команды!$A$2:$AN$7500,MATCH(AB$3,Команды!$A$2:$A$7500,0),$E101+2)=Команды!$AJ$9,TRUE,FALSE),IF(INDEX(Команды!$A$2:$AN$7500,MATCH(AB$3,Команды!$A$2:$A$7500,0),$E101+2)=Команды!$AJ$10,TRUE,FALSE),IF(INDEX(Команды!$A$2:$AN$7500,MATCH(AB$3,Команды!$A$2:$A$7500,0),$E101+2)=Команды!$AJ$11,TRUE,FALSE),IF(INDEX(Команды!$A$2:$AN$7500,MATCH(AB$3,Команды!$A$2:$A$7500,0),$E101+2)=Команды!$AJ$12,TRUE,FALSE),IF(INDEX(Команды!$A$2:$AN$7500,MATCH(AB$3,Команды!$A$2:$A$7500,0),$E101+2)=Команды!$AJ$13,TRUE,FALSE),IF(INDEX(Команды!$A$2:$AN$7500,MATCH(AB$3,Команды!$A$2:$A$7500,0),$E101+2)=Команды!$AJ$14,TRUE,FALSE),IF(INDEX(Команды!$A$2:$AN$7500,MATCH(AB$3,Команды!$A$2:$A$7500,0),$E101+2)=Команды!$AJ$15,TRUE,FALSE),IF(INDEX(Команды!$A$2:$AN$7500,MATCH(AB$3,Команды!$A$2:$A$7500,0),$E101+2)=Команды!$AJ$16,TRUE,FALSE),IF(INDEX(Команды!$A$2:$AN$7500,MATCH(AB$3,Команды!$A$2:$A$7500,0),$E101+2)=Команды!$AJ$17,TRUE,FALSE),IF(INDEX(Команды!$A$2:$AN$7500,MATCH(AB$3,Команды!$A$2:$A$7500,0),$E101+2)=Команды!$AJ$18,TRUE,FALSE),IF(INDEX(Команды!$A$2:$AN$7500,MATCH(AB$3,Команды!$A$2:$A$7500,0),$E101+2)=Команды!$AJ$19,TRUE,FALSE)),INDEX(Команды!$AJ$2:$AL$19,MATCH(INDEX(Команды!$A$2:$AN$7500,MATCH(AB$3,Команды!$A$2:$A$7500,0),$E101+2),Команды!$AJ$2:$AJ$19,0),3),0)</f>
        <v>0</v>
      </c>
      <c r="AD101" s="342"/>
      <c r="AE101" s="174">
        <f>IF(OR(IF(INDEX(Команды!$A$2:$AN$7500,MATCH(AE$3,Команды!$A$2:$A$7500,0),$E101+2)=Команды!$AJ$2,TRUE,FALSE),IF(INDEX(Команды!$A$2:$AN$7500,MATCH(AE$3,Команды!$A$2:$A$7500,0),$E101+2)=Команды!$AJ$3,TRUE,FALSE),IF(INDEX(Команды!$A$2:$AN$7500,MATCH(AE$3,Команды!$A$2:$A$7500,0),$E101+2)=Команды!$AJ$4,TRUE,FALSE),IF(INDEX(Команды!$A$2:$AN$7500,MATCH(AE$3,Команды!$A$2:$A$7500,0),$E101+2)=Команды!$AJ$5,TRUE,FALSE),IF(INDEX(Команды!$A$2:$AN$7500,MATCH(AE$3,Команды!$A$2:$A$7500,0),$E101+2)=Команды!$AJ$6,TRUE,FALSE),IF(INDEX(Команды!$A$2:$AN$7500,MATCH(AE$3,Команды!$A$2:$A$7500,0),$E101+2)=Команды!$AJ$7,TRUE,FALSE),IF(INDEX(Команды!$A$2:$AN$7500,MATCH(AE$3,Команды!$A$2:$A$7500,0),$E101+2)=Команды!$AJ$8,TRUE,FALSE),IF(INDEX(Команды!$A$2:$AN$7500,MATCH(AE$3,Команды!$A$2:$A$7500,0),$E101+2)=Команды!$AJ$9,TRUE,FALSE),IF(INDEX(Команды!$A$2:$AN$7500,MATCH(AE$3,Команды!$A$2:$A$7500,0),$E101+2)=Команды!$AJ$10,TRUE,FALSE),IF(INDEX(Команды!$A$2:$AN$7500,MATCH(AE$3,Команды!$A$2:$A$7500,0),$E101+2)=Команды!$AJ$11,TRUE,FALSE),IF(INDEX(Команды!$A$2:$AN$7500,MATCH(AE$3,Команды!$A$2:$A$7500,0),$E101+2)=Команды!$AJ$12,TRUE,FALSE),IF(INDEX(Команды!$A$2:$AN$7500,MATCH(AE$3,Команды!$A$2:$A$7500,0),$E101+2)=Команды!$AJ$13,TRUE,FALSE),IF(INDEX(Команды!$A$2:$AN$7500,MATCH(AE$3,Команды!$A$2:$A$7500,0),$E101+2)=Команды!$AJ$14,TRUE,FALSE),IF(INDEX(Команды!$A$2:$AN$7500,MATCH(AE$3,Команды!$A$2:$A$7500,0),$E101+2)=Команды!$AJ$15,TRUE,FALSE),IF(INDEX(Команды!$A$2:$AN$7500,MATCH(AE$3,Команды!$A$2:$A$7500,0),$E101+2)=Команды!$AJ$16,TRUE,FALSE),,IF(INDEX(Команды!$A$2:$AN$7500,MATCH(AE$3,Команды!$A$2:$A$7500,0),$E101+2)=Команды!$AJ$17,TRUE,FALSE),,IF(INDEX(Команды!$A$2:$AN$7500,MATCH(AE$3,Команды!$A$2:$A$7500,0),$E101+2)=Команды!$AJ$18,TRUE,FALSE),,IF(INDEX(Команды!$A$2:$AN$7500,MATCH(AE$3,Команды!$A$2:$A$7500,0),$E101+2)=Команды!$AJ$19,TRUE,FALSE)),INDEX(Команды!$AJ$2:$AK$19,MATCH(INDEX(Команды!$A$2:$AN$7500,MATCH(AE$3,Команды!$A$2:$A$7500,0),$E101+2),Команды!$AJ$2:$AJ$19,0),2),0)</f>
        <v>0</v>
      </c>
      <c r="AF101" s="175">
        <f>IF(OR(IF(INDEX(Команды!$A$2:$AN$7500,MATCH(AE$3,Команды!$A$2:$A$7500,0),$E101+2)=Команды!$AJ$2,TRUE,FALSE),IF(INDEX(Команды!$A$2:$AN$7500,MATCH(AE$3,Команды!$A$2:$A$7500,0),$E101+2)=Команды!$AJ$3,TRUE,FALSE),IF(INDEX(Команды!$A$2:$AN$7500,MATCH(AE$3,Команды!$A$2:$A$7500,0),$E101+2)=Команды!$AJ$4,TRUE,FALSE),IF(INDEX(Команды!$A$2:$AN$7500,MATCH(AE$3,Команды!$A$2:$A$7500,0),$E101+2)=Команды!$AJ$5,TRUE,FALSE),IF(INDEX(Команды!$A$2:$AN$7500,MATCH(AE$3,Команды!$A$2:$A$7500,0),$E101+2)=Команды!$AJ$6,TRUE,FALSE),IF(INDEX(Команды!$A$2:$AN$7500,MATCH(AE$3,Команды!$A$2:$A$7500,0),$E101+2)=Команды!$AJ$7,TRUE,FALSE),IF(INDEX(Команды!$A$2:$AN$7500,MATCH(AE$3,Команды!$A$2:$A$7500,0),$E101+2)=Команды!$AJ$8,TRUE,FALSE),IF(INDEX(Команды!$A$2:$AN$7500,MATCH(AE$3,Команды!$A$2:$A$7500,0),$E101+2)=Команды!$AJ$9,TRUE,FALSE),IF(INDEX(Команды!$A$2:$AN$7500,MATCH(AE$3,Команды!$A$2:$A$7500,0),$E101+2)=Команды!$AJ$10,TRUE,FALSE),IF(INDEX(Команды!$A$2:$AN$7500,MATCH(AE$3,Команды!$A$2:$A$7500,0),$E101+2)=Команды!$AJ$11,TRUE,FALSE),IF(INDEX(Команды!$A$2:$AN$7500,MATCH(AE$3,Команды!$A$2:$A$7500,0),$E101+2)=Команды!$AJ$12,TRUE,FALSE),IF(INDEX(Команды!$A$2:$AN$7500,MATCH(AE$3,Команды!$A$2:$A$7500,0),$E101+2)=Команды!$AJ$13,TRUE,FALSE),IF(INDEX(Команды!$A$2:$AN$7500,MATCH(AE$3,Команды!$A$2:$A$7500,0),$E101+2)=Команды!$AJ$14,TRUE,FALSE),IF(INDEX(Команды!$A$2:$AN$7500,MATCH(AE$3,Команды!$A$2:$A$7500,0),$E101+2)=Команды!$AJ$15,TRUE,FALSE),IF(INDEX(Команды!$A$2:$AN$7500,MATCH(AE$3,Команды!$A$2:$A$7500,0),$E101+2)=Команды!$AJ$16,TRUE,FALSE),IF(INDEX(Команды!$A$2:$AN$7500,MATCH(AE$3,Команды!$A$2:$A$7500,0),$E101+2)=Команды!$AJ$17,TRUE,FALSE),IF(INDEX(Команды!$A$2:$AN$7500,MATCH(AE$3,Команды!$A$2:$A$7500,0),$E101+2)=Команды!$AJ$18,TRUE,FALSE),IF(INDEX(Команды!$A$2:$AN$7500,MATCH(AE$3,Команды!$A$2:$A$7500,0),$E101+2)=Команды!$AJ$19,TRUE,FALSE)),INDEX(Команды!$AJ$2:$AL$19,MATCH(INDEX(Команды!$A$2:$AN$7500,MATCH(AE$3,Команды!$A$2:$A$7500,0),$E101+2),Команды!$AJ$2:$AJ$19,0),3),0)</f>
        <v>0</v>
      </c>
      <c r="AG101" s="342"/>
      <c r="AH101" s="174">
        <f>IF(OR(IF(INDEX(Команды!$A$2:$AN$7500,MATCH(AH$3,Команды!$A$2:$A$7500,0),$E101+2)=Команды!$AJ$2,TRUE,FALSE),IF(INDEX(Команды!$A$2:$AN$7500,MATCH(AH$3,Команды!$A$2:$A$7500,0),$E101+2)=Команды!$AJ$3,TRUE,FALSE),IF(INDEX(Команды!$A$2:$AN$7500,MATCH(AH$3,Команды!$A$2:$A$7500,0),$E101+2)=Команды!$AJ$4,TRUE,FALSE),IF(INDEX(Команды!$A$2:$AN$7500,MATCH(AH$3,Команды!$A$2:$A$7500,0),$E101+2)=Команды!$AJ$5,TRUE,FALSE),IF(INDEX(Команды!$A$2:$AN$7500,MATCH(AH$3,Команды!$A$2:$A$7500,0),$E101+2)=Команды!$AJ$6,TRUE,FALSE),IF(INDEX(Команды!$A$2:$AN$7500,MATCH(AH$3,Команды!$A$2:$A$7500,0),$E101+2)=Команды!$AJ$7,TRUE,FALSE),IF(INDEX(Команды!$A$2:$AN$7500,MATCH(AH$3,Команды!$A$2:$A$7500,0),$E101+2)=Команды!$AJ$8,TRUE,FALSE),IF(INDEX(Команды!$A$2:$AN$7500,MATCH(AH$3,Команды!$A$2:$A$7500,0),$E101+2)=Команды!$AJ$9,TRUE,FALSE),IF(INDEX(Команды!$A$2:$AN$7500,MATCH(AH$3,Команды!$A$2:$A$7500,0),$E101+2)=Команды!$AJ$10,TRUE,FALSE),IF(INDEX(Команды!$A$2:$AN$7500,MATCH(AH$3,Команды!$A$2:$A$7500,0),$E101+2)=Команды!$AJ$11,TRUE,FALSE),IF(INDEX(Команды!$A$2:$AN$7500,MATCH(AH$3,Команды!$A$2:$A$7500,0),$E101+2)=Команды!$AJ$12,TRUE,FALSE),IF(INDEX(Команды!$A$2:$AN$7500,MATCH(AH$3,Команды!$A$2:$A$7500,0),$E101+2)=Команды!$AJ$13,TRUE,FALSE),IF(INDEX(Команды!$A$2:$AN$7500,MATCH(AH$3,Команды!$A$2:$A$7500,0),$E101+2)=Команды!$AJ$14,TRUE,FALSE),IF(INDEX(Команды!$A$2:$AN$7500,MATCH(AH$3,Команды!$A$2:$A$7500,0),$E101+2)=Команды!$AJ$15,TRUE,FALSE),IF(INDEX(Команды!$A$2:$AN$7500,MATCH(AH$3,Команды!$A$2:$A$7500,0),$E101+2)=Команды!$AJ$16,TRUE,FALSE),,IF(INDEX(Команды!$A$2:$AN$7500,MATCH(AH$3,Команды!$A$2:$A$7500,0),$E101+2)=Команды!$AJ$17,TRUE,FALSE),,IF(INDEX(Команды!$A$2:$AN$7500,MATCH(AH$3,Команды!$A$2:$A$7500,0),$E101+2)=Команды!$AJ$18,TRUE,FALSE),,IF(INDEX(Команды!$A$2:$AN$7500,MATCH(AH$3,Команды!$A$2:$A$7500,0),$E101+2)=Команды!$AJ$19,TRUE,FALSE)),INDEX(Команды!$AJ$2:$AK$19,MATCH(INDEX(Команды!$A$2:$AN$7500,MATCH(AH$3,Команды!$A$2:$A$7500,0),$E101+2),Команды!$AJ$2:$AJ$19,0),2),0)</f>
        <v>0</v>
      </c>
      <c r="AI101" s="175">
        <f>IF(OR(IF(INDEX(Команды!$A$2:$AN$7500,MATCH(AH$3,Команды!$A$2:$A$7500,0),$E101+2)=Команды!$AJ$2,TRUE,FALSE),IF(INDEX(Команды!$A$2:$AN$7500,MATCH(AH$3,Команды!$A$2:$A$7500,0),$E101+2)=Команды!$AJ$3,TRUE,FALSE),IF(INDEX(Команды!$A$2:$AN$7500,MATCH(AH$3,Команды!$A$2:$A$7500,0),$E101+2)=Команды!$AJ$4,TRUE,FALSE),IF(INDEX(Команды!$A$2:$AN$7500,MATCH(AH$3,Команды!$A$2:$A$7500,0),$E101+2)=Команды!$AJ$5,TRUE,FALSE),IF(INDEX(Команды!$A$2:$AN$7500,MATCH(AH$3,Команды!$A$2:$A$7500,0),$E101+2)=Команды!$AJ$6,TRUE,FALSE),IF(INDEX(Команды!$A$2:$AN$7500,MATCH(AH$3,Команды!$A$2:$A$7500,0),$E101+2)=Команды!$AJ$7,TRUE,FALSE),IF(INDEX(Команды!$A$2:$AN$7500,MATCH(AH$3,Команды!$A$2:$A$7500,0),$E101+2)=Команды!$AJ$8,TRUE,FALSE),IF(INDEX(Команды!$A$2:$AN$7500,MATCH(AH$3,Команды!$A$2:$A$7500,0),$E101+2)=Команды!$AJ$9,TRUE,FALSE),IF(INDEX(Команды!$A$2:$AN$7500,MATCH(AH$3,Команды!$A$2:$A$7500,0),$E101+2)=Команды!$AJ$10,TRUE,FALSE),IF(INDEX(Команды!$A$2:$AN$7500,MATCH(AH$3,Команды!$A$2:$A$7500,0),$E101+2)=Команды!$AJ$11,TRUE,FALSE),IF(INDEX(Команды!$A$2:$AN$7500,MATCH(AH$3,Команды!$A$2:$A$7500,0),$E101+2)=Команды!$AJ$12,TRUE,FALSE),IF(INDEX(Команды!$A$2:$AN$7500,MATCH(AH$3,Команды!$A$2:$A$7500,0),$E101+2)=Команды!$AJ$13,TRUE,FALSE),IF(INDEX(Команды!$A$2:$AN$7500,MATCH(AH$3,Команды!$A$2:$A$7500,0),$E101+2)=Команды!$AJ$14,TRUE,FALSE),IF(INDEX(Команды!$A$2:$AN$7500,MATCH(AH$3,Команды!$A$2:$A$7500,0),$E101+2)=Команды!$AJ$15,TRUE,FALSE),IF(INDEX(Команды!$A$2:$AN$7500,MATCH(AH$3,Команды!$A$2:$A$7500,0),$E101+2)=Команды!$AJ$16,TRUE,FALSE),IF(INDEX(Команды!$A$2:$AN$7500,MATCH(AH$3,Команды!$A$2:$A$7500,0),$E101+2)=Команды!$AJ$17,TRUE,FALSE),IF(INDEX(Команды!$A$2:$AN$7500,MATCH(AH$3,Команды!$A$2:$A$7500,0),$E101+2)=Команды!$AJ$18,TRUE,FALSE),IF(INDEX(Команды!$A$2:$AN$7500,MATCH(AH$3,Команды!$A$2:$A$7500,0),$E101+2)=Команды!$AJ$19,TRUE,FALSE)),INDEX(Команды!$AJ$2:$AL$19,MATCH(INDEX(Команды!$A$2:$AN$7500,MATCH(AH$3,Команды!$A$2:$A$7500,0),$E101+2),Команды!$AJ$2:$AJ$19,0),3),0)</f>
        <v>0</v>
      </c>
      <c r="AJ101" s="342"/>
      <c r="AK101" s="174">
        <f>IF(OR(IF(INDEX(Команды!$A$2:$AN$7500,MATCH(AK$3,Команды!$A$2:$A$7500,0),$E101+2)=Команды!$AJ$2,TRUE,FALSE),IF(INDEX(Команды!$A$2:$AN$7500,MATCH(AK$3,Команды!$A$2:$A$7500,0),$E101+2)=Команды!$AJ$3,TRUE,FALSE),IF(INDEX(Команды!$A$2:$AN$7500,MATCH(AK$3,Команды!$A$2:$A$7500,0),$E101+2)=Команды!$AJ$4,TRUE,FALSE),IF(INDEX(Команды!$A$2:$AN$7500,MATCH(AK$3,Команды!$A$2:$A$7500,0),$E101+2)=Команды!$AJ$5,TRUE,FALSE),IF(INDEX(Команды!$A$2:$AN$7500,MATCH(AK$3,Команды!$A$2:$A$7500,0),$E101+2)=Команды!$AJ$6,TRUE,FALSE),IF(INDEX(Команды!$A$2:$AN$7500,MATCH(AK$3,Команды!$A$2:$A$7500,0),$E101+2)=Команды!$AJ$7,TRUE,FALSE),IF(INDEX(Команды!$A$2:$AN$7500,MATCH(AK$3,Команды!$A$2:$A$7500,0),$E101+2)=Команды!$AJ$8,TRUE,FALSE),IF(INDEX(Команды!$A$2:$AN$7500,MATCH(AK$3,Команды!$A$2:$A$7500,0),$E101+2)=Команды!$AJ$9,TRUE,FALSE),IF(INDEX(Команды!$A$2:$AN$7500,MATCH(AK$3,Команды!$A$2:$A$7500,0),$E101+2)=Команды!$AJ$10,TRUE,FALSE),IF(INDEX(Команды!$A$2:$AN$7500,MATCH(AK$3,Команды!$A$2:$A$7500,0),$E101+2)=Команды!$AJ$11,TRUE,FALSE),IF(INDEX(Команды!$A$2:$AN$7500,MATCH(AK$3,Команды!$A$2:$A$7500,0),$E101+2)=Команды!$AJ$12,TRUE,FALSE),IF(INDEX(Команды!$A$2:$AN$7500,MATCH(AK$3,Команды!$A$2:$A$7500,0),$E101+2)=Команды!$AJ$13,TRUE,FALSE),IF(INDEX(Команды!$A$2:$AN$7500,MATCH(AK$3,Команды!$A$2:$A$7500,0),$E101+2)=Команды!$AJ$14,TRUE,FALSE),IF(INDEX(Команды!$A$2:$AN$7500,MATCH(AK$3,Команды!$A$2:$A$7500,0),$E101+2)=Команды!$AJ$15,TRUE,FALSE),IF(INDEX(Команды!$A$2:$AN$7500,MATCH(AK$3,Команды!$A$2:$A$7500,0),$E101+2)=Команды!$AJ$16,TRUE,FALSE),,IF(INDEX(Команды!$A$2:$AN$7500,MATCH(AK$3,Команды!$A$2:$A$7500,0),$E101+2)=Команды!$AJ$17,TRUE,FALSE),,IF(INDEX(Команды!$A$2:$AN$7500,MATCH(AK$3,Команды!$A$2:$A$7500,0),$E101+2)=Команды!$AJ$18,TRUE,FALSE),,IF(INDEX(Команды!$A$2:$AN$7500,MATCH(AK$3,Команды!$A$2:$A$7500,0),$E101+2)=Команды!$AJ$19,TRUE,FALSE)),INDEX(Команды!$AJ$2:$AK$19,MATCH(INDEX(Команды!$A$2:$AN$7500,MATCH(AK$3,Команды!$A$2:$A$7500,0),$E101+2),Команды!$AJ$2:$AJ$19,0),2),0)</f>
        <v>0</v>
      </c>
      <c r="AL101" s="175">
        <f>IF(OR(IF(INDEX(Команды!$A$2:$AN$7500,MATCH(AK$3,Команды!$A$2:$A$7500,0),$E101+2)=Команды!$AJ$2,TRUE,FALSE),IF(INDEX(Команды!$A$2:$AN$7500,MATCH(AK$3,Команды!$A$2:$A$7500,0),$E101+2)=Команды!$AJ$3,TRUE,FALSE),IF(INDEX(Команды!$A$2:$AN$7500,MATCH(AK$3,Команды!$A$2:$A$7500,0),$E101+2)=Команды!$AJ$4,TRUE,FALSE),IF(INDEX(Команды!$A$2:$AN$7500,MATCH(AK$3,Команды!$A$2:$A$7500,0),$E101+2)=Команды!$AJ$5,TRUE,FALSE),IF(INDEX(Команды!$A$2:$AN$7500,MATCH(AK$3,Команды!$A$2:$A$7500,0),$E101+2)=Команды!$AJ$6,TRUE,FALSE),IF(INDEX(Команды!$A$2:$AN$7500,MATCH(AK$3,Команды!$A$2:$A$7500,0),$E101+2)=Команды!$AJ$7,TRUE,FALSE),IF(INDEX(Команды!$A$2:$AN$7500,MATCH(AK$3,Команды!$A$2:$A$7500,0),$E101+2)=Команды!$AJ$8,TRUE,FALSE),IF(INDEX(Команды!$A$2:$AN$7500,MATCH(AK$3,Команды!$A$2:$A$7500,0),$E101+2)=Команды!$AJ$9,TRUE,FALSE),IF(INDEX(Команды!$A$2:$AN$7500,MATCH(AK$3,Команды!$A$2:$A$7500,0),$E101+2)=Команды!$AJ$10,TRUE,FALSE),IF(INDEX(Команды!$A$2:$AN$7500,MATCH(AK$3,Команды!$A$2:$A$7500,0),$E101+2)=Команды!$AJ$11,TRUE,FALSE),IF(INDEX(Команды!$A$2:$AN$7500,MATCH(AK$3,Команды!$A$2:$A$7500,0),$E101+2)=Команды!$AJ$12,TRUE,FALSE),IF(INDEX(Команды!$A$2:$AN$7500,MATCH(AK$3,Команды!$A$2:$A$7500,0),$E101+2)=Команды!$AJ$13,TRUE,FALSE),IF(INDEX(Команды!$A$2:$AN$7500,MATCH(AK$3,Команды!$A$2:$A$7500,0),$E101+2)=Команды!$AJ$14,TRUE,FALSE),IF(INDEX(Команды!$A$2:$AN$7500,MATCH(AK$3,Команды!$A$2:$A$7500,0),$E101+2)=Команды!$AJ$15,TRUE,FALSE),IF(INDEX(Команды!$A$2:$AN$7500,MATCH(AK$3,Команды!$A$2:$A$7500,0),$E101+2)=Команды!$AJ$16,TRUE,FALSE),IF(INDEX(Команды!$A$2:$AN$7500,MATCH(AK$3,Команды!$A$2:$A$7500,0),$E101+2)=Команды!$AJ$17,TRUE,FALSE),IF(INDEX(Команды!$A$2:$AN$7500,MATCH(AK$3,Команды!$A$2:$A$7500,0),$E101+2)=Команды!$AJ$18,TRUE,FALSE),IF(INDEX(Команды!$A$2:$AN$7500,MATCH(AK$3,Команды!$A$2:$A$7500,0),$E101+2)=Команды!$AJ$19,TRUE,FALSE)),INDEX(Команды!$AJ$2:$AL$19,MATCH(INDEX(Команды!$A$2:$AN$7500,MATCH(AK$3,Команды!$A$2:$A$7500,0),$E101+2),Команды!$AJ$2:$AJ$19,0),3),0)</f>
        <v>0</v>
      </c>
      <c r="AM101" s="342"/>
      <c r="AN101" s="174">
        <f>IF(OR(IF(INDEX(Команды!$A$2:$AN$7500,MATCH(AN$3,Команды!$A$2:$A$7500,0),$E101+2)=Команды!$AJ$2,TRUE,FALSE),IF(INDEX(Команды!$A$2:$AN$7500,MATCH(AN$3,Команды!$A$2:$A$7500,0),$E101+2)=Команды!$AJ$3,TRUE,FALSE),IF(INDEX(Команды!$A$2:$AN$7500,MATCH(AN$3,Команды!$A$2:$A$7500,0),$E101+2)=Команды!$AJ$4,TRUE,FALSE),IF(INDEX(Команды!$A$2:$AN$7500,MATCH(AN$3,Команды!$A$2:$A$7500,0),$E101+2)=Команды!$AJ$5,TRUE,FALSE),IF(INDEX(Команды!$A$2:$AN$7500,MATCH(AN$3,Команды!$A$2:$A$7500,0),$E101+2)=Команды!$AJ$6,TRUE,FALSE),IF(INDEX(Команды!$A$2:$AN$7500,MATCH(AN$3,Команды!$A$2:$A$7500,0),$E101+2)=Команды!$AJ$7,TRUE,FALSE),IF(INDEX(Команды!$A$2:$AN$7500,MATCH(AN$3,Команды!$A$2:$A$7500,0),$E101+2)=Команды!$AJ$8,TRUE,FALSE),IF(INDEX(Команды!$A$2:$AN$7500,MATCH(AN$3,Команды!$A$2:$A$7500,0),$E101+2)=Команды!$AJ$9,TRUE,FALSE),IF(INDEX(Команды!$A$2:$AN$7500,MATCH(AN$3,Команды!$A$2:$A$7500,0),$E101+2)=Команды!$AJ$10,TRUE,FALSE),IF(INDEX(Команды!$A$2:$AN$7500,MATCH(AN$3,Команды!$A$2:$A$7500,0),$E101+2)=Команды!$AJ$11,TRUE,FALSE),IF(INDEX(Команды!$A$2:$AN$7500,MATCH(AN$3,Команды!$A$2:$A$7500,0),$E101+2)=Команды!$AJ$12,TRUE,FALSE),IF(INDEX(Команды!$A$2:$AN$7500,MATCH(AN$3,Команды!$A$2:$A$7500,0),$E101+2)=Команды!$AJ$13,TRUE,FALSE),IF(INDEX(Команды!$A$2:$AN$7500,MATCH(AN$3,Команды!$A$2:$A$7500,0),$E101+2)=Команды!$AJ$14,TRUE,FALSE),IF(INDEX(Команды!$A$2:$AN$7500,MATCH(AN$3,Команды!$A$2:$A$7500,0),$E101+2)=Команды!$AJ$15,TRUE,FALSE),IF(INDEX(Команды!$A$2:$AN$7500,MATCH(AN$3,Команды!$A$2:$A$7500,0),$E101+2)=Команды!$AJ$16,TRUE,FALSE),,IF(INDEX(Команды!$A$2:$AN$7500,MATCH(AN$3,Команды!$A$2:$A$7500,0),$E101+2)=Команды!$AJ$17,TRUE,FALSE),,IF(INDEX(Команды!$A$2:$AN$7500,MATCH(AN$3,Команды!$A$2:$A$7500,0),$E101+2)=Команды!$AJ$18,TRUE,FALSE),,IF(INDEX(Команды!$A$2:$AN$7500,MATCH(AN$3,Команды!$A$2:$A$7500,0),$E101+2)=Команды!$AJ$19,TRUE,FALSE)),INDEX(Команды!$AJ$2:$AK$19,MATCH(INDEX(Команды!$A$2:$AN$7500,MATCH(AN$3,Команды!$A$2:$A$7500,0),$E101+2),Команды!$AJ$2:$AJ$19,0),2),0)</f>
        <v>0</v>
      </c>
      <c r="AO101" s="175">
        <f>IF(OR(IF(INDEX(Команды!$A$2:$AN$7500,MATCH(AN$3,Команды!$A$2:$A$7500,0),$E101+2)=Команды!$AJ$2,TRUE,FALSE),IF(INDEX(Команды!$A$2:$AN$7500,MATCH(AN$3,Команды!$A$2:$A$7500,0),$E101+2)=Команды!$AJ$3,TRUE,FALSE),IF(INDEX(Команды!$A$2:$AN$7500,MATCH(AN$3,Команды!$A$2:$A$7500,0),$E101+2)=Команды!$AJ$4,TRUE,FALSE),IF(INDEX(Команды!$A$2:$AN$7500,MATCH(AN$3,Команды!$A$2:$A$7500,0),$E101+2)=Команды!$AJ$5,TRUE,FALSE),IF(INDEX(Команды!$A$2:$AN$7500,MATCH(AN$3,Команды!$A$2:$A$7500,0),$E101+2)=Команды!$AJ$6,TRUE,FALSE),IF(INDEX(Команды!$A$2:$AN$7500,MATCH(AN$3,Команды!$A$2:$A$7500,0),$E101+2)=Команды!$AJ$7,TRUE,FALSE),IF(INDEX(Команды!$A$2:$AN$7500,MATCH(AN$3,Команды!$A$2:$A$7500,0),$E101+2)=Команды!$AJ$8,TRUE,FALSE),IF(INDEX(Команды!$A$2:$AN$7500,MATCH(AN$3,Команды!$A$2:$A$7500,0),$E101+2)=Команды!$AJ$9,TRUE,FALSE),IF(INDEX(Команды!$A$2:$AN$7500,MATCH(AN$3,Команды!$A$2:$A$7500,0),$E101+2)=Команды!$AJ$10,TRUE,FALSE),IF(INDEX(Команды!$A$2:$AN$7500,MATCH(AN$3,Команды!$A$2:$A$7500,0),$E101+2)=Команды!$AJ$11,TRUE,FALSE),IF(INDEX(Команды!$A$2:$AN$7500,MATCH(AN$3,Команды!$A$2:$A$7500,0),$E101+2)=Команды!$AJ$12,TRUE,FALSE),IF(INDEX(Команды!$A$2:$AN$7500,MATCH(AN$3,Команды!$A$2:$A$7500,0),$E101+2)=Команды!$AJ$13,TRUE,FALSE),IF(INDEX(Команды!$A$2:$AN$7500,MATCH(AN$3,Команды!$A$2:$A$7500,0),$E101+2)=Команды!$AJ$14,TRUE,FALSE),IF(INDEX(Команды!$A$2:$AN$7500,MATCH(AN$3,Команды!$A$2:$A$7500,0),$E101+2)=Команды!$AJ$15,TRUE,FALSE),IF(INDEX(Команды!$A$2:$AN$7500,MATCH(AN$3,Команды!$A$2:$A$7500,0),$E101+2)=Команды!$AJ$16,TRUE,FALSE),IF(INDEX(Команды!$A$2:$AN$7500,MATCH(AN$3,Команды!$A$2:$A$7500,0),$E101+2)=Команды!$AJ$17,TRUE,FALSE),IF(INDEX(Команды!$A$2:$AN$7500,MATCH(AN$3,Команды!$A$2:$A$7500,0),$E101+2)=Команды!$AJ$18,TRUE,FALSE),IF(INDEX(Команды!$A$2:$AN$7500,MATCH(AN$3,Команды!$A$2:$A$7500,0),$E101+2)=Команды!$AJ$19,TRUE,FALSE)),INDEX(Команды!$AJ$2:$AL$19,MATCH(INDEX(Команды!$A$2:$AN$7500,MATCH(AN$3,Команды!$A$2:$A$7500,0),$E101+2),Команды!$AJ$2:$AJ$19,0),3),0)</f>
        <v>0</v>
      </c>
      <c r="AP101" s="342"/>
      <c r="AQ101" s="174">
        <f>IF(OR(IF(INDEX(Команды!$A$2:$AN$7500,MATCH(AQ$3,Команды!$A$2:$A$7500,0),$E101+2)=Команды!$AJ$2,TRUE,FALSE),IF(INDEX(Команды!$A$2:$AN$7500,MATCH(AQ$3,Команды!$A$2:$A$7500,0),$E101+2)=Команды!$AJ$3,TRUE,FALSE),IF(INDEX(Команды!$A$2:$AN$7500,MATCH(AQ$3,Команды!$A$2:$A$7500,0),$E101+2)=Команды!$AJ$4,TRUE,FALSE),IF(INDEX(Команды!$A$2:$AN$7500,MATCH(AQ$3,Команды!$A$2:$A$7500,0),$E101+2)=Команды!$AJ$5,TRUE,FALSE),IF(INDEX(Команды!$A$2:$AN$7500,MATCH(AQ$3,Команды!$A$2:$A$7500,0),$E101+2)=Команды!$AJ$6,TRUE,FALSE),IF(INDEX(Команды!$A$2:$AN$7500,MATCH(AQ$3,Команды!$A$2:$A$7500,0),$E101+2)=Команды!$AJ$7,TRUE,FALSE),IF(INDEX(Команды!$A$2:$AN$7500,MATCH(AQ$3,Команды!$A$2:$A$7500,0),$E101+2)=Команды!$AJ$8,TRUE,FALSE),IF(INDEX(Команды!$A$2:$AN$7500,MATCH(AQ$3,Команды!$A$2:$A$7500,0),$E101+2)=Команды!$AJ$9,TRUE,FALSE),IF(INDEX(Команды!$A$2:$AN$7500,MATCH(AQ$3,Команды!$A$2:$A$7500,0),$E101+2)=Команды!$AJ$10,TRUE,FALSE),IF(INDEX(Команды!$A$2:$AN$7500,MATCH(AQ$3,Команды!$A$2:$A$7500,0),$E101+2)=Команды!$AJ$11,TRUE,FALSE),IF(INDEX(Команды!$A$2:$AN$7500,MATCH(AQ$3,Команды!$A$2:$A$7500,0),$E101+2)=Команды!$AJ$12,TRUE,FALSE),IF(INDEX(Команды!$A$2:$AN$7500,MATCH(AQ$3,Команды!$A$2:$A$7500,0),$E101+2)=Команды!$AJ$13,TRUE,FALSE),IF(INDEX(Команды!$A$2:$AN$7500,MATCH(AQ$3,Команды!$A$2:$A$7500,0),$E101+2)=Команды!$AJ$14,TRUE,FALSE),IF(INDEX(Команды!$A$2:$AN$7500,MATCH(AQ$3,Команды!$A$2:$A$7500,0),$E101+2)=Команды!$AJ$15,TRUE,FALSE),IF(INDEX(Команды!$A$2:$AN$7500,MATCH(AQ$3,Команды!$A$2:$A$7500,0),$E101+2)=Команды!$AJ$16,TRUE,FALSE),,IF(INDEX(Команды!$A$2:$AN$7500,MATCH(AQ$3,Команды!$A$2:$A$7500,0),$E101+2)=Команды!$AJ$17,TRUE,FALSE),,IF(INDEX(Команды!$A$2:$AN$7500,MATCH(AQ$3,Команды!$A$2:$A$7500,0),$E101+2)=Команды!$AJ$18,TRUE,FALSE),,IF(INDEX(Команды!$A$2:$AN$7500,MATCH(AQ$3,Команды!$A$2:$A$7500,0),$E101+2)=Команды!$AJ$19,TRUE,FALSE)),INDEX(Команды!$AJ$2:$AK$19,MATCH(INDEX(Команды!$A$2:$AN$7500,MATCH(AQ$3,Команды!$A$2:$A$7500,0),$E101+2),Команды!$AJ$2:$AJ$19,0),2),0)</f>
        <v>0</v>
      </c>
      <c r="AR101" s="175">
        <f>IF(OR(IF(INDEX(Команды!$A$2:$AN$7500,MATCH(AQ$3,Команды!$A$2:$A$7500,0),$E101+2)=Команды!$AJ$2,TRUE,FALSE),IF(INDEX(Команды!$A$2:$AN$7500,MATCH(AQ$3,Команды!$A$2:$A$7500,0),$E101+2)=Команды!$AJ$3,TRUE,FALSE),IF(INDEX(Команды!$A$2:$AN$7500,MATCH(AQ$3,Команды!$A$2:$A$7500,0),$E101+2)=Команды!$AJ$4,TRUE,FALSE),IF(INDEX(Команды!$A$2:$AN$7500,MATCH(AQ$3,Команды!$A$2:$A$7500,0),$E101+2)=Команды!$AJ$5,TRUE,FALSE),IF(INDEX(Команды!$A$2:$AN$7500,MATCH(AQ$3,Команды!$A$2:$A$7500,0),$E101+2)=Команды!$AJ$6,TRUE,FALSE),IF(INDEX(Команды!$A$2:$AN$7500,MATCH(AQ$3,Команды!$A$2:$A$7500,0),$E101+2)=Команды!$AJ$7,TRUE,FALSE),IF(INDEX(Команды!$A$2:$AN$7500,MATCH(AQ$3,Команды!$A$2:$A$7500,0),$E101+2)=Команды!$AJ$8,TRUE,FALSE),IF(INDEX(Команды!$A$2:$AN$7500,MATCH(AQ$3,Команды!$A$2:$A$7500,0),$E101+2)=Команды!$AJ$9,TRUE,FALSE),IF(INDEX(Команды!$A$2:$AN$7500,MATCH(AQ$3,Команды!$A$2:$A$7500,0),$E101+2)=Команды!$AJ$10,TRUE,FALSE),IF(INDEX(Команды!$A$2:$AN$7500,MATCH(AQ$3,Команды!$A$2:$A$7500,0),$E101+2)=Команды!$AJ$11,TRUE,FALSE),IF(INDEX(Команды!$A$2:$AN$7500,MATCH(AQ$3,Команды!$A$2:$A$7500,0),$E101+2)=Команды!$AJ$12,TRUE,FALSE),IF(INDEX(Команды!$A$2:$AN$7500,MATCH(AQ$3,Команды!$A$2:$A$7500,0),$E101+2)=Команды!$AJ$13,TRUE,FALSE),IF(INDEX(Команды!$A$2:$AN$7500,MATCH(AQ$3,Команды!$A$2:$A$7500,0),$E101+2)=Команды!$AJ$14,TRUE,FALSE),IF(INDEX(Команды!$A$2:$AN$7500,MATCH(AQ$3,Команды!$A$2:$A$7500,0),$E101+2)=Команды!$AJ$15,TRUE,FALSE),IF(INDEX(Команды!$A$2:$AN$7500,MATCH(AQ$3,Команды!$A$2:$A$7500,0),$E101+2)=Команды!$AJ$16,TRUE,FALSE),IF(INDEX(Команды!$A$2:$AN$7500,MATCH(AQ$3,Команды!$A$2:$A$7500,0),$E101+2)=Команды!$AJ$17,TRUE,FALSE),IF(INDEX(Команды!$A$2:$AN$7500,MATCH(AQ$3,Команды!$A$2:$A$7500,0),$E101+2)=Команды!$AJ$18,TRUE,FALSE),IF(INDEX(Команды!$A$2:$AN$7500,MATCH(AQ$3,Команды!$A$2:$A$7500,0),$E101+2)=Команды!$AJ$19,TRUE,FALSE)),INDEX(Команды!$AJ$2:$AL$19,MATCH(INDEX(Команды!$A$2:$AN$7500,MATCH(AQ$3,Команды!$A$2:$A$7500,0),$E101+2),Команды!$AJ$2:$AJ$19,0),3),0)</f>
        <v>0</v>
      </c>
      <c r="AS101" s="342"/>
      <c r="AT101" s="174">
        <f>IF(OR(IF(INDEX(Команды!$A$2:$AN$7500,MATCH(AT$3,Команды!$A$2:$A$7500,0),$E101+2)=Команды!$AJ$2,TRUE,FALSE),IF(INDEX(Команды!$A$2:$AN$7500,MATCH(AT$3,Команды!$A$2:$A$7500,0),$E101+2)=Команды!$AJ$3,TRUE,FALSE),IF(INDEX(Команды!$A$2:$AN$7500,MATCH(AT$3,Команды!$A$2:$A$7500,0),$E101+2)=Команды!$AJ$4,TRUE,FALSE),IF(INDEX(Команды!$A$2:$AN$7500,MATCH(AT$3,Команды!$A$2:$A$7500,0),$E101+2)=Команды!$AJ$5,TRUE,FALSE),IF(INDEX(Команды!$A$2:$AN$7500,MATCH(AT$3,Команды!$A$2:$A$7500,0),$E101+2)=Команды!$AJ$6,TRUE,FALSE),IF(INDEX(Команды!$A$2:$AN$7500,MATCH(AT$3,Команды!$A$2:$A$7500,0),$E101+2)=Команды!$AJ$7,TRUE,FALSE),IF(INDEX(Команды!$A$2:$AN$7500,MATCH(AT$3,Команды!$A$2:$A$7500,0),$E101+2)=Команды!$AJ$8,TRUE,FALSE),IF(INDEX(Команды!$A$2:$AN$7500,MATCH(AT$3,Команды!$A$2:$A$7500,0),$E101+2)=Команды!$AJ$9,TRUE,FALSE),IF(INDEX(Команды!$A$2:$AN$7500,MATCH(AT$3,Команды!$A$2:$A$7500,0),$E101+2)=Команды!$AJ$10,TRUE,FALSE),IF(INDEX(Команды!$A$2:$AN$7500,MATCH(AT$3,Команды!$A$2:$A$7500,0),$E101+2)=Команды!$AJ$11,TRUE,FALSE),IF(INDEX(Команды!$A$2:$AN$7500,MATCH(AT$3,Команды!$A$2:$A$7500,0),$E101+2)=Команды!$AJ$12,TRUE,FALSE),IF(INDEX(Команды!$A$2:$AN$7500,MATCH(AT$3,Команды!$A$2:$A$7500,0),$E101+2)=Команды!$AJ$13,TRUE,FALSE),IF(INDEX(Команды!$A$2:$AN$7500,MATCH(AT$3,Команды!$A$2:$A$7500,0),$E101+2)=Команды!$AJ$14,TRUE,FALSE),IF(INDEX(Команды!$A$2:$AN$7500,MATCH(AT$3,Команды!$A$2:$A$7500,0),$E101+2)=Команды!$AJ$15,TRUE,FALSE),IF(INDEX(Команды!$A$2:$AN$7500,MATCH(AT$3,Команды!$A$2:$A$7500,0),$E101+2)=Команды!$AJ$16,TRUE,FALSE),,IF(INDEX(Команды!$A$2:$AN$7500,MATCH(AT$3,Команды!$A$2:$A$7500,0),$E101+2)=Команды!$AJ$17,TRUE,FALSE),,IF(INDEX(Команды!$A$2:$AN$7500,MATCH(AT$3,Команды!$A$2:$A$7500,0),$E101+2)=Команды!$AJ$18,TRUE,FALSE),,IF(INDEX(Команды!$A$2:$AN$7500,MATCH(AT$3,Команды!$A$2:$A$7500,0),$E101+2)=Команды!$AJ$19,TRUE,FALSE)),INDEX(Команды!$AJ$2:$AK$19,MATCH(INDEX(Команды!$A$2:$AN$7500,MATCH(AT$3,Команды!$A$2:$A$7500,0),$E101+2),Команды!$AJ$2:$AJ$19,0),2),0)</f>
        <v>0</v>
      </c>
      <c r="AU101" s="175">
        <f>IF(OR(IF(INDEX(Команды!$A$2:$AN$7500,MATCH(AT$3,Команды!$A$2:$A$7500,0),$E101+2)=Команды!$AJ$2,TRUE,FALSE),IF(INDEX(Команды!$A$2:$AN$7500,MATCH(AT$3,Команды!$A$2:$A$7500,0),$E101+2)=Команды!$AJ$3,TRUE,FALSE),IF(INDEX(Команды!$A$2:$AN$7500,MATCH(AT$3,Команды!$A$2:$A$7500,0),$E101+2)=Команды!$AJ$4,TRUE,FALSE),IF(INDEX(Команды!$A$2:$AN$7500,MATCH(AT$3,Команды!$A$2:$A$7500,0),$E101+2)=Команды!$AJ$5,TRUE,FALSE),IF(INDEX(Команды!$A$2:$AN$7500,MATCH(AT$3,Команды!$A$2:$A$7500,0),$E101+2)=Команды!$AJ$6,TRUE,FALSE),IF(INDEX(Команды!$A$2:$AN$7500,MATCH(AT$3,Команды!$A$2:$A$7500,0),$E101+2)=Команды!$AJ$7,TRUE,FALSE),IF(INDEX(Команды!$A$2:$AN$7500,MATCH(AT$3,Команды!$A$2:$A$7500,0),$E101+2)=Команды!$AJ$8,TRUE,FALSE),IF(INDEX(Команды!$A$2:$AN$7500,MATCH(AT$3,Команды!$A$2:$A$7500,0),$E101+2)=Команды!$AJ$9,TRUE,FALSE),IF(INDEX(Команды!$A$2:$AN$7500,MATCH(AT$3,Команды!$A$2:$A$7500,0),$E101+2)=Команды!$AJ$10,TRUE,FALSE),IF(INDEX(Команды!$A$2:$AN$7500,MATCH(AT$3,Команды!$A$2:$A$7500,0),$E101+2)=Команды!$AJ$11,TRUE,FALSE),IF(INDEX(Команды!$A$2:$AN$7500,MATCH(AT$3,Команды!$A$2:$A$7500,0),$E101+2)=Команды!$AJ$12,TRUE,FALSE),IF(INDEX(Команды!$A$2:$AN$7500,MATCH(AT$3,Команды!$A$2:$A$7500,0),$E101+2)=Команды!$AJ$13,TRUE,FALSE),IF(INDEX(Команды!$A$2:$AN$7500,MATCH(AT$3,Команды!$A$2:$A$7500,0),$E101+2)=Команды!$AJ$14,TRUE,FALSE),IF(INDEX(Команды!$A$2:$AN$7500,MATCH(AT$3,Команды!$A$2:$A$7500,0),$E101+2)=Команды!$AJ$15,TRUE,FALSE),IF(INDEX(Команды!$A$2:$AN$7500,MATCH(AT$3,Команды!$A$2:$A$7500,0),$E101+2)=Команды!$AJ$16,TRUE,FALSE),IF(INDEX(Команды!$A$2:$AN$7500,MATCH(AT$3,Команды!$A$2:$A$7500,0),$E101+2)=Команды!$AJ$17,TRUE,FALSE),IF(INDEX(Команды!$A$2:$AN$7500,MATCH(AT$3,Команды!$A$2:$A$7500,0),$E101+2)=Команды!$AJ$18,TRUE,FALSE),IF(INDEX(Команды!$A$2:$AN$7500,MATCH(AT$3,Команды!$A$2:$A$7500,0),$E101+2)=Команды!$AJ$19,TRUE,FALSE)),INDEX(Команды!$AJ$2:$AL$19,MATCH(INDEX(Команды!$A$2:$AN$7500,MATCH(AT$3,Команды!$A$2:$A$7500,0),$E101+2),Команды!$AJ$2:$AJ$19,0),3),0)</f>
        <v>0</v>
      </c>
      <c r="AV101" s="342"/>
      <c r="AW101" s="174">
        <f>IF(OR(IF(INDEX(Команды!$A$2:$AN$7500,MATCH(AW$3,Команды!$A$2:$A$7500,0),$E101+2)=Команды!$AJ$2,TRUE,FALSE),IF(INDEX(Команды!$A$2:$AN$7500,MATCH(AW$3,Команды!$A$2:$A$7500,0),$E101+2)=Команды!$AJ$3,TRUE,FALSE),IF(INDEX(Команды!$A$2:$AN$7500,MATCH(AW$3,Команды!$A$2:$A$7500,0),$E101+2)=Команды!$AJ$4,TRUE,FALSE),IF(INDEX(Команды!$A$2:$AN$7500,MATCH(AW$3,Команды!$A$2:$A$7500,0),$E101+2)=Команды!$AJ$5,TRUE,FALSE),IF(INDEX(Команды!$A$2:$AN$7500,MATCH(AW$3,Команды!$A$2:$A$7500,0),$E101+2)=Команды!$AJ$6,TRUE,FALSE),IF(INDEX(Команды!$A$2:$AN$7500,MATCH(AW$3,Команды!$A$2:$A$7500,0),$E101+2)=Команды!$AJ$7,TRUE,FALSE),IF(INDEX(Команды!$A$2:$AN$7500,MATCH(AW$3,Команды!$A$2:$A$7500,0),$E101+2)=Команды!$AJ$8,TRUE,FALSE),IF(INDEX(Команды!$A$2:$AN$7500,MATCH(AW$3,Команды!$A$2:$A$7500,0),$E101+2)=Команды!$AJ$9,TRUE,FALSE),IF(INDEX(Команды!$A$2:$AN$7500,MATCH(AW$3,Команды!$A$2:$A$7500,0),$E101+2)=Команды!$AJ$10,TRUE,FALSE),IF(INDEX(Команды!$A$2:$AN$7500,MATCH(AW$3,Команды!$A$2:$A$7500,0),$E101+2)=Команды!$AJ$11,TRUE,FALSE),IF(INDEX(Команды!$A$2:$AN$7500,MATCH(AW$3,Команды!$A$2:$A$7500,0),$E101+2)=Команды!$AJ$12,TRUE,FALSE),IF(INDEX(Команды!$A$2:$AN$7500,MATCH(AW$3,Команды!$A$2:$A$7500,0),$E101+2)=Команды!$AJ$13,TRUE,FALSE),IF(INDEX(Команды!$A$2:$AN$7500,MATCH(AW$3,Команды!$A$2:$A$7500,0),$E101+2)=Команды!$AJ$14,TRUE,FALSE),IF(INDEX(Команды!$A$2:$AN$7500,MATCH(AW$3,Команды!$A$2:$A$7500,0),$E101+2)=Команды!$AJ$15,TRUE,FALSE),IF(INDEX(Команды!$A$2:$AN$7500,MATCH(AW$3,Команды!$A$2:$A$7500,0),$E101+2)=Команды!$AJ$16,TRUE,FALSE),,IF(INDEX(Команды!$A$2:$AN$7500,MATCH(AW$3,Команды!$A$2:$A$7500,0),$E101+2)=Команды!$AJ$17,TRUE,FALSE),,IF(INDEX(Команды!$A$2:$AN$7500,MATCH(AW$3,Команды!$A$2:$A$7500,0),$E101+2)=Команды!$AJ$18,TRUE,FALSE),,IF(INDEX(Команды!$A$2:$AN$7500,MATCH(AW$3,Команды!$A$2:$A$7500,0),$E101+2)=Команды!$AJ$19,TRUE,FALSE)),INDEX(Команды!$AJ$2:$AK$19,MATCH(INDEX(Команды!$A$2:$AN$7500,MATCH(AW$3,Команды!$A$2:$A$7500,0),$E101+2),Команды!$AJ$2:$AJ$19,0),2),0)</f>
        <v>0</v>
      </c>
      <c r="AX101" s="175">
        <f>IF(OR(IF(INDEX(Команды!$A$2:$AN$7500,MATCH(AW$3,Команды!$A$2:$A$7500,0),$E101+2)=Команды!$AJ$2,TRUE,FALSE),IF(INDEX(Команды!$A$2:$AN$7500,MATCH(AW$3,Команды!$A$2:$A$7500,0),$E101+2)=Команды!$AJ$3,TRUE,FALSE),IF(INDEX(Команды!$A$2:$AN$7500,MATCH(AW$3,Команды!$A$2:$A$7500,0),$E101+2)=Команды!$AJ$4,TRUE,FALSE),IF(INDEX(Команды!$A$2:$AN$7500,MATCH(AW$3,Команды!$A$2:$A$7500,0),$E101+2)=Команды!$AJ$5,TRUE,FALSE),IF(INDEX(Команды!$A$2:$AN$7500,MATCH(AW$3,Команды!$A$2:$A$7500,0),$E101+2)=Команды!$AJ$6,TRUE,FALSE),IF(INDEX(Команды!$A$2:$AN$7500,MATCH(AW$3,Команды!$A$2:$A$7500,0),$E101+2)=Команды!$AJ$7,TRUE,FALSE),IF(INDEX(Команды!$A$2:$AN$7500,MATCH(AW$3,Команды!$A$2:$A$7500,0),$E101+2)=Команды!$AJ$8,TRUE,FALSE),IF(INDEX(Команды!$A$2:$AN$7500,MATCH(AW$3,Команды!$A$2:$A$7500,0),$E101+2)=Команды!$AJ$9,TRUE,FALSE),IF(INDEX(Команды!$A$2:$AN$7500,MATCH(AW$3,Команды!$A$2:$A$7500,0),$E101+2)=Команды!$AJ$10,TRUE,FALSE),IF(INDEX(Команды!$A$2:$AN$7500,MATCH(AW$3,Команды!$A$2:$A$7500,0),$E101+2)=Команды!$AJ$11,TRUE,FALSE),IF(INDEX(Команды!$A$2:$AN$7500,MATCH(AW$3,Команды!$A$2:$A$7500,0),$E101+2)=Команды!$AJ$12,TRUE,FALSE),IF(INDEX(Команды!$A$2:$AN$7500,MATCH(AW$3,Команды!$A$2:$A$7500,0),$E101+2)=Команды!$AJ$13,TRUE,FALSE),IF(INDEX(Команды!$A$2:$AN$7500,MATCH(AW$3,Команды!$A$2:$A$7500,0),$E101+2)=Команды!$AJ$14,TRUE,FALSE),IF(INDEX(Команды!$A$2:$AN$7500,MATCH(AW$3,Команды!$A$2:$A$7500,0),$E101+2)=Команды!$AJ$15,TRUE,FALSE),IF(INDEX(Команды!$A$2:$AN$7500,MATCH(AW$3,Команды!$A$2:$A$7500,0),$E101+2)=Команды!$AJ$16,TRUE,FALSE),IF(INDEX(Команды!$A$2:$AN$7500,MATCH(AW$3,Команды!$A$2:$A$7500,0),$E101+2)=Команды!$AJ$17,TRUE,FALSE),IF(INDEX(Команды!$A$2:$AN$7500,MATCH(AW$3,Команды!$A$2:$A$7500,0),$E101+2)=Команды!$AJ$18,TRUE,FALSE),IF(INDEX(Команды!$A$2:$AN$7500,MATCH(AW$3,Команды!$A$2:$A$7500,0),$E101+2)=Команды!$AJ$19,TRUE,FALSE)),INDEX(Команды!$AJ$2:$AL$19,MATCH(INDEX(Команды!$A$2:$AN$7500,MATCH(AW$3,Команды!$A$2:$A$7500,0),$E101+2),Команды!$AJ$2:$AJ$19,0),3),0)</f>
        <v>0</v>
      </c>
      <c r="AY101" s="342"/>
      <c r="AZ101" s="174">
        <f>IF(OR(IF(INDEX(Команды!$A$2:$AN$7500,MATCH(AZ$3,Команды!$A$2:$A$7500,0),$E101+2)=Команды!$AJ$2,TRUE,FALSE),IF(INDEX(Команды!$A$2:$AN$7500,MATCH(AZ$3,Команды!$A$2:$A$7500,0),$E101+2)=Команды!$AJ$3,TRUE,FALSE),IF(INDEX(Команды!$A$2:$AN$7500,MATCH(AZ$3,Команды!$A$2:$A$7500,0),$E101+2)=Команды!$AJ$4,TRUE,FALSE),IF(INDEX(Команды!$A$2:$AN$7500,MATCH(AZ$3,Команды!$A$2:$A$7500,0),$E101+2)=Команды!$AJ$5,TRUE,FALSE),IF(INDEX(Команды!$A$2:$AN$7500,MATCH(AZ$3,Команды!$A$2:$A$7500,0),$E101+2)=Команды!$AJ$6,TRUE,FALSE),IF(INDEX(Команды!$A$2:$AN$7500,MATCH(AZ$3,Команды!$A$2:$A$7500,0),$E101+2)=Команды!$AJ$7,TRUE,FALSE),IF(INDEX(Команды!$A$2:$AN$7500,MATCH(AZ$3,Команды!$A$2:$A$7500,0),$E101+2)=Команды!$AJ$8,TRUE,FALSE),IF(INDEX(Команды!$A$2:$AN$7500,MATCH(AZ$3,Команды!$A$2:$A$7500,0),$E101+2)=Команды!$AJ$9,TRUE,FALSE),IF(INDEX(Команды!$A$2:$AN$7500,MATCH(AZ$3,Команды!$A$2:$A$7500,0),$E101+2)=Команды!$AJ$10,TRUE,FALSE),IF(INDEX(Команды!$A$2:$AN$7500,MATCH(AZ$3,Команды!$A$2:$A$7500,0),$E101+2)=Команды!$AJ$11,TRUE,FALSE),IF(INDEX(Команды!$A$2:$AN$7500,MATCH(AZ$3,Команды!$A$2:$A$7500,0),$E101+2)=Команды!$AJ$12,TRUE,FALSE),IF(INDEX(Команды!$A$2:$AN$7500,MATCH(AZ$3,Команды!$A$2:$A$7500,0),$E101+2)=Команды!$AJ$13,TRUE,FALSE),IF(INDEX(Команды!$A$2:$AN$7500,MATCH(AZ$3,Команды!$A$2:$A$7500,0),$E101+2)=Команды!$AJ$14,TRUE,FALSE),IF(INDEX(Команды!$A$2:$AN$7500,MATCH(AZ$3,Команды!$A$2:$A$7500,0),$E101+2)=Команды!$AJ$15,TRUE,FALSE),IF(INDEX(Команды!$A$2:$AN$7500,MATCH(AZ$3,Команды!$A$2:$A$7500,0),$E101+2)=Команды!$AJ$16,TRUE,FALSE),,IF(INDEX(Команды!$A$2:$AN$7500,MATCH(AZ$3,Команды!$A$2:$A$7500,0),$E101+2)=Команды!$AJ$17,TRUE,FALSE),,IF(INDEX(Команды!$A$2:$AN$7500,MATCH(AZ$3,Команды!$A$2:$A$7500,0),$E101+2)=Команды!$AJ$18,TRUE,FALSE),,IF(INDEX(Команды!$A$2:$AN$7500,MATCH(AZ$3,Команды!$A$2:$A$7500,0),$E101+2)=Команды!$AJ$19,TRUE,FALSE)),INDEX(Команды!$AJ$2:$AK$19,MATCH(INDEX(Команды!$A$2:$AN$7500,MATCH(AZ$3,Команды!$A$2:$A$7500,0),$E101+2),Команды!$AJ$2:$AJ$19,0),2),0)</f>
        <v>0</v>
      </c>
      <c r="BA101" s="175">
        <f>IF(OR(IF(INDEX(Команды!$A$2:$AN$7500,MATCH(AZ$3,Команды!$A$2:$A$7500,0),$E101+2)=Команды!$AJ$2,TRUE,FALSE),IF(INDEX(Команды!$A$2:$AN$7500,MATCH(AZ$3,Команды!$A$2:$A$7500,0),$E101+2)=Команды!$AJ$3,TRUE,FALSE),IF(INDEX(Команды!$A$2:$AN$7500,MATCH(AZ$3,Команды!$A$2:$A$7500,0),$E101+2)=Команды!$AJ$4,TRUE,FALSE),IF(INDEX(Команды!$A$2:$AN$7500,MATCH(AZ$3,Команды!$A$2:$A$7500,0),$E101+2)=Команды!$AJ$5,TRUE,FALSE),IF(INDEX(Команды!$A$2:$AN$7500,MATCH(AZ$3,Команды!$A$2:$A$7500,0),$E101+2)=Команды!$AJ$6,TRUE,FALSE),IF(INDEX(Команды!$A$2:$AN$7500,MATCH(AZ$3,Команды!$A$2:$A$7500,0),$E101+2)=Команды!$AJ$7,TRUE,FALSE),IF(INDEX(Команды!$A$2:$AN$7500,MATCH(AZ$3,Команды!$A$2:$A$7500,0),$E101+2)=Команды!$AJ$8,TRUE,FALSE),IF(INDEX(Команды!$A$2:$AN$7500,MATCH(AZ$3,Команды!$A$2:$A$7500,0),$E101+2)=Команды!$AJ$9,TRUE,FALSE),IF(INDEX(Команды!$A$2:$AN$7500,MATCH(AZ$3,Команды!$A$2:$A$7500,0),$E101+2)=Команды!$AJ$10,TRUE,FALSE),IF(INDEX(Команды!$A$2:$AN$7500,MATCH(AZ$3,Команды!$A$2:$A$7500,0),$E101+2)=Команды!$AJ$11,TRUE,FALSE),IF(INDEX(Команды!$A$2:$AN$7500,MATCH(AZ$3,Команды!$A$2:$A$7500,0),$E101+2)=Команды!$AJ$12,TRUE,FALSE),IF(INDEX(Команды!$A$2:$AN$7500,MATCH(AZ$3,Команды!$A$2:$A$7500,0),$E101+2)=Команды!$AJ$13,TRUE,FALSE),IF(INDEX(Команды!$A$2:$AN$7500,MATCH(AZ$3,Команды!$A$2:$A$7500,0),$E101+2)=Команды!$AJ$14,TRUE,FALSE),IF(INDEX(Команды!$A$2:$AN$7500,MATCH(AZ$3,Команды!$A$2:$A$7500,0),$E101+2)=Команды!$AJ$15,TRUE,FALSE),IF(INDEX(Команды!$A$2:$AN$7500,MATCH(AZ$3,Команды!$A$2:$A$7500,0),$E101+2)=Команды!$AJ$16,TRUE,FALSE),IF(INDEX(Команды!$A$2:$AN$7500,MATCH(AZ$3,Команды!$A$2:$A$7500,0),$E101+2)=Команды!$AJ$17,TRUE,FALSE),IF(INDEX(Команды!$A$2:$AN$7500,MATCH(AZ$3,Команды!$A$2:$A$7500,0),$E101+2)=Команды!$AJ$18,TRUE,FALSE),IF(INDEX(Команды!$A$2:$AN$7500,MATCH(AZ$3,Команды!$A$2:$A$7500,0),$E101+2)=Команды!$AJ$19,TRUE,FALSE)),INDEX(Команды!$AJ$2:$AL$19,MATCH(INDEX(Команды!$A$2:$AN$7500,MATCH(AZ$3,Команды!$A$2:$A$7500,0),$E101+2),Команды!$AJ$2:$AJ$19,0),3),0)</f>
        <v>0</v>
      </c>
      <c r="BB101" s="342"/>
      <c r="BC101" s="174">
        <f>IF(OR(IF(INDEX(Команды!$A$2:$AN$7500,MATCH(BC$3,Команды!$A$2:$A$7500,0),$E101+2)=Команды!$AJ$2,TRUE,FALSE),IF(INDEX(Команды!$A$2:$AN$7500,MATCH(BC$3,Команды!$A$2:$A$7500,0),$E101+2)=Команды!$AJ$3,TRUE,FALSE),IF(INDEX(Команды!$A$2:$AN$7500,MATCH(BC$3,Команды!$A$2:$A$7500,0),$E101+2)=Команды!$AJ$4,TRUE,FALSE),IF(INDEX(Команды!$A$2:$AN$7500,MATCH(BC$3,Команды!$A$2:$A$7500,0),$E101+2)=Команды!$AJ$5,TRUE,FALSE),IF(INDEX(Команды!$A$2:$AN$7500,MATCH(BC$3,Команды!$A$2:$A$7500,0),$E101+2)=Команды!$AJ$6,TRUE,FALSE),IF(INDEX(Команды!$A$2:$AN$7500,MATCH(BC$3,Команды!$A$2:$A$7500,0),$E101+2)=Команды!$AJ$7,TRUE,FALSE),IF(INDEX(Команды!$A$2:$AN$7500,MATCH(BC$3,Команды!$A$2:$A$7500,0),$E101+2)=Команды!$AJ$8,TRUE,FALSE),IF(INDEX(Команды!$A$2:$AN$7500,MATCH(BC$3,Команды!$A$2:$A$7500,0),$E101+2)=Команды!$AJ$9,TRUE,FALSE),IF(INDEX(Команды!$A$2:$AN$7500,MATCH(BC$3,Команды!$A$2:$A$7500,0),$E101+2)=Команды!$AJ$10,TRUE,FALSE),IF(INDEX(Команды!$A$2:$AN$7500,MATCH(BC$3,Команды!$A$2:$A$7500,0),$E101+2)=Команды!$AJ$11,TRUE,FALSE),IF(INDEX(Команды!$A$2:$AN$7500,MATCH(BC$3,Команды!$A$2:$A$7500,0),$E101+2)=Команды!$AJ$12,TRUE,FALSE),IF(INDEX(Команды!$A$2:$AN$7500,MATCH(BC$3,Команды!$A$2:$A$7500,0),$E101+2)=Команды!$AJ$13,TRUE,FALSE),IF(INDEX(Команды!$A$2:$AN$7500,MATCH(BC$3,Команды!$A$2:$A$7500,0),$E101+2)=Команды!$AJ$14,TRUE,FALSE),IF(INDEX(Команды!$A$2:$AN$7500,MATCH(BC$3,Команды!$A$2:$A$7500,0),$E101+2)=Команды!$AJ$15,TRUE,FALSE),IF(INDEX(Команды!$A$2:$AN$7500,MATCH(BC$3,Команды!$A$2:$A$7500,0),$E101+2)=Команды!$AJ$16,TRUE,FALSE),,IF(INDEX(Команды!$A$2:$AN$7500,MATCH(BC$3,Команды!$A$2:$A$7500,0),$E101+2)=Команды!$AJ$17,TRUE,FALSE),,IF(INDEX(Команды!$A$2:$AN$7500,MATCH(BC$3,Команды!$A$2:$A$7500,0),$E101+2)=Команды!$AJ$18,TRUE,FALSE),,IF(INDEX(Команды!$A$2:$AN$7500,MATCH(BC$3,Команды!$A$2:$A$7500,0),$E101+2)=Команды!$AJ$19,TRUE,FALSE)),INDEX(Команды!$AJ$2:$AK$19,MATCH(INDEX(Команды!$A$2:$AN$7500,MATCH(BC$3,Команды!$A$2:$A$7500,0),$E101+2),Команды!$AJ$2:$AJ$19,0),2),0)</f>
        <v>0</v>
      </c>
      <c r="BD101" s="175">
        <f>IF(OR(IF(INDEX(Команды!$A$2:$AN$7500,MATCH(BC$3,Команды!$A$2:$A$7500,0),$E101+2)=Команды!$AJ$2,TRUE,FALSE),IF(INDEX(Команды!$A$2:$AN$7500,MATCH(BC$3,Команды!$A$2:$A$7500,0),$E101+2)=Команды!$AJ$3,TRUE,FALSE),IF(INDEX(Команды!$A$2:$AN$7500,MATCH(BC$3,Команды!$A$2:$A$7500,0),$E101+2)=Команды!$AJ$4,TRUE,FALSE),IF(INDEX(Команды!$A$2:$AN$7500,MATCH(BC$3,Команды!$A$2:$A$7500,0),$E101+2)=Команды!$AJ$5,TRUE,FALSE),IF(INDEX(Команды!$A$2:$AN$7500,MATCH(BC$3,Команды!$A$2:$A$7500,0),$E101+2)=Команды!$AJ$6,TRUE,FALSE),IF(INDEX(Команды!$A$2:$AN$7500,MATCH(BC$3,Команды!$A$2:$A$7500,0),$E101+2)=Команды!$AJ$7,TRUE,FALSE),IF(INDEX(Команды!$A$2:$AN$7500,MATCH(BC$3,Команды!$A$2:$A$7500,0),$E101+2)=Команды!$AJ$8,TRUE,FALSE),IF(INDEX(Команды!$A$2:$AN$7500,MATCH(BC$3,Команды!$A$2:$A$7500,0),$E101+2)=Команды!$AJ$9,TRUE,FALSE),IF(INDEX(Команды!$A$2:$AN$7500,MATCH(BC$3,Команды!$A$2:$A$7500,0),$E101+2)=Команды!$AJ$10,TRUE,FALSE),IF(INDEX(Команды!$A$2:$AN$7500,MATCH(BC$3,Команды!$A$2:$A$7500,0),$E101+2)=Команды!$AJ$11,TRUE,FALSE),IF(INDEX(Команды!$A$2:$AN$7500,MATCH(BC$3,Команды!$A$2:$A$7500,0),$E101+2)=Команды!$AJ$12,TRUE,FALSE),IF(INDEX(Команды!$A$2:$AN$7500,MATCH(BC$3,Команды!$A$2:$A$7500,0),$E101+2)=Команды!$AJ$13,TRUE,FALSE),IF(INDEX(Команды!$A$2:$AN$7500,MATCH(BC$3,Команды!$A$2:$A$7500,0),$E101+2)=Команды!$AJ$14,TRUE,FALSE),IF(INDEX(Команды!$A$2:$AN$7500,MATCH(BC$3,Команды!$A$2:$A$7500,0),$E101+2)=Команды!$AJ$15,TRUE,FALSE),IF(INDEX(Команды!$A$2:$AN$7500,MATCH(BC$3,Команды!$A$2:$A$7500,0),$E101+2)=Команды!$AJ$16,TRUE,FALSE),IF(INDEX(Команды!$A$2:$AN$7500,MATCH(BC$3,Команды!$A$2:$A$7500,0),$E101+2)=Команды!$AJ$17,TRUE,FALSE),IF(INDEX(Команды!$A$2:$AN$7500,MATCH(BC$3,Команды!$A$2:$A$7500,0),$E101+2)=Команды!$AJ$18,TRUE,FALSE),IF(INDEX(Команды!$A$2:$AN$7500,MATCH(BC$3,Команды!$A$2:$A$7500,0),$E101+2)=Команды!$AJ$19,TRUE,FALSE)),INDEX(Команды!$AJ$2:$AL$19,MATCH(INDEX(Команды!$A$2:$AN$7500,MATCH(BC$3,Команды!$A$2:$A$7500,0),$E101+2),Команды!$AJ$2:$AJ$19,0),3),0)</f>
        <v>0</v>
      </c>
      <c r="BE101" s="342"/>
      <c r="BF101" s="174">
        <f>IF(OR(IF(INDEX(Команды!$A$2:$AN$7500,MATCH(BF$3,Команды!$A$2:$A$7500,0),$E101+2)=Команды!$AJ$2,TRUE,FALSE),IF(INDEX(Команды!$A$2:$AN$7500,MATCH(BF$3,Команды!$A$2:$A$7500,0),$E101+2)=Команды!$AJ$3,TRUE,FALSE),IF(INDEX(Команды!$A$2:$AN$7500,MATCH(BF$3,Команды!$A$2:$A$7500,0),$E101+2)=Команды!$AJ$4,TRUE,FALSE),IF(INDEX(Команды!$A$2:$AN$7500,MATCH(BF$3,Команды!$A$2:$A$7500,0),$E101+2)=Команды!$AJ$5,TRUE,FALSE),IF(INDEX(Команды!$A$2:$AN$7500,MATCH(BF$3,Команды!$A$2:$A$7500,0),$E101+2)=Команды!$AJ$6,TRUE,FALSE),IF(INDEX(Команды!$A$2:$AN$7500,MATCH(BF$3,Команды!$A$2:$A$7500,0),$E101+2)=Команды!$AJ$7,TRUE,FALSE),IF(INDEX(Команды!$A$2:$AN$7500,MATCH(BF$3,Команды!$A$2:$A$7500,0),$E101+2)=Команды!$AJ$8,TRUE,FALSE),IF(INDEX(Команды!$A$2:$AN$7500,MATCH(BF$3,Команды!$A$2:$A$7500,0),$E101+2)=Команды!$AJ$9,TRUE,FALSE),IF(INDEX(Команды!$A$2:$AN$7500,MATCH(BF$3,Команды!$A$2:$A$7500,0),$E101+2)=Команды!$AJ$10,TRUE,FALSE),IF(INDEX(Команды!$A$2:$AN$7500,MATCH(BF$3,Команды!$A$2:$A$7500,0),$E101+2)=Команды!$AJ$11,TRUE,FALSE),IF(INDEX(Команды!$A$2:$AN$7500,MATCH(BF$3,Команды!$A$2:$A$7500,0),$E101+2)=Команды!$AJ$12,TRUE,FALSE),IF(INDEX(Команды!$A$2:$AN$7500,MATCH(BF$3,Команды!$A$2:$A$7500,0),$E101+2)=Команды!$AJ$13,TRUE,FALSE),IF(INDEX(Команды!$A$2:$AN$7500,MATCH(BF$3,Команды!$A$2:$A$7500,0),$E101+2)=Команды!$AJ$14,TRUE,FALSE),IF(INDEX(Команды!$A$2:$AN$7500,MATCH(BF$3,Команды!$A$2:$A$7500,0),$E101+2)=Команды!$AJ$15,TRUE,FALSE),IF(INDEX(Команды!$A$2:$AN$7500,MATCH(BF$3,Команды!$A$2:$A$7500,0),$E101+2)=Команды!$AJ$16,TRUE,FALSE),,IF(INDEX(Команды!$A$2:$AN$7500,MATCH(BF$3,Команды!$A$2:$A$7500,0),$E101+2)=Команды!$AJ$17,TRUE,FALSE),,IF(INDEX(Команды!$A$2:$AN$7500,MATCH(BF$3,Команды!$A$2:$A$7500,0),$E101+2)=Команды!$AJ$18,TRUE,FALSE),,IF(INDEX(Команды!$A$2:$AN$7500,MATCH(BF$3,Команды!$A$2:$A$7500,0),$E101+2)=Команды!$AJ$19,TRUE,FALSE)),INDEX(Команды!$AJ$2:$AK$19,MATCH(INDEX(Команды!$A$2:$AN$7500,MATCH(BF$3,Команды!$A$2:$A$7500,0),$E101+2),Команды!$AJ$2:$AJ$19,0),2),0)</f>
        <v>0</v>
      </c>
      <c r="BG101" s="175">
        <f>IF(OR(IF(INDEX(Команды!$A$2:$AN$7500,MATCH(BF$3,Команды!$A$2:$A$7500,0),$E101+2)=Команды!$AJ$2,TRUE,FALSE),IF(INDEX(Команды!$A$2:$AN$7500,MATCH(BF$3,Команды!$A$2:$A$7500,0),$E101+2)=Команды!$AJ$3,TRUE,FALSE),IF(INDEX(Команды!$A$2:$AN$7500,MATCH(BF$3,Команды!$A$2:$A$7500,0),$E101+2)=Команды!$AJ$4,TRUE,FALSE),IF(INDEX(Команды!$A$2:$AN$7500,MATCH(BF$3,Команды!$A$2:$A$7500,0),$E101+2)=Команды!$AJ$5,TRUE,FALSE),IF(INDEX(Команды!$A$2:$AN$7500,MATCH(BF$3,Команды!$A$2:$A$7500,0),$E101+2)=Команды!$AJ$6,TRUE,FALSE),IF(INDEX(Команды!$A$2:$AN$7500,MATCH(BF$3,Команды!$A$2:$A$7500,0),$E101+2)=Команды!$AJ$7,TRUE,FALSE),IF(INDEX(Команды!$A$2:$AN$7500,MATCH(BF$3,Команды!$A$2:$A$7500,0),$E101+2)=Команды!$AJ$8,TRUE,FALSE),IF(INDEX(Команды!$A$2:$AN$7500,MATCH(BF$3,Команды!$A$2:$A$7500,0),$E101+2)=Команды!$AJ$9,TRUE,FALSE),IF(INDEX(Команды!$A$2:$AN$7500,MATCH(BF$3,Команды!$A$2:$A$7500,0),$E101+2)=Команды!$AJ$10,TRUE,FALSE),IF(INDEX(Команды!$A$2:$AN$7500,MATCH(BF$3,Команды!$A$2:$A$7500,0),$E101+2)=Команды!$AJ$11,TRUE,FALSE),IF(INDEX(Команды!$A$2:$AN$7500,MATCH(BF$3,Команды!$A$2:$A$7500,0),$E101+2)=Команды!$AJ$12,TRUE,FALSE),IF(INDEX(Команды!$A$2:$AN$7500,MATCH(BF$3,Команды!$A$2:$A$7500,0),$E101+2)=Команды!$AJ$13,TRUE,FALSE),IF(INDEX(Команды!$A$2:$AN$7500,MATCH(BF$3,Команды!$A$2:$A$7500,0),$E101+2)=Команды!$AJ$14,TRUE,FALSE),IF(INDEX(Команды!$A$2:$AN$7500,MATCH(BF$3,Команды!$A$2:$A$7500,0),$E101+2)=Команды!$AJ$15,TRUE,FALSE),IF(INDEX(Команды!$A$2:$AN$7500,MATCH(BF$3,Команды!$A$2:$A$7500,0),$E101+2)=Команды!$AJ$16,TRUE,FALSE),IF(INDEX(Команды!$A$2:$AN$7500,MATCH(BF$3,Команды!$A$2:$A$7500,0),$E101+2)=Команды!$AJ$17,TRUE,FALSE),IF(INDEX(Команды!$A$2:$AN$7500,MATCH(BF$3,Команды!$A$2:$A$7500,0),$E101+2)=Команды!$AJ$18,TRUE,FALSE),IF(INDEX(Команды!$A$2:$AN$7500,MATCH(BF$3,Команды!$A$2:$A$7500,0),$E101+2)=Команды!$AJ$19,TRUE,FALSE)),INDEX(Команды!$AJ$2:$AL$19,MATCH(INDEX(Команды!$A$2:$AN$7500,MATCH(BF$3,Команды!$A$2:$A$7500,0),$E101+2),Команды!$AJ$2:$AJ$19,0),3),0)</f>
        <v>0</v>
      </c>
      <c r="BH101" s="342"/>
      <c r="BI101" s="174">
        <f>IF(OR(IF(INDEX(Команды!$A$2:$AN$7500,MATCH(BI$3,Команды!$A$2:$A$7500,0),$E101+2)=Команды!$AJ$2,TRUE,FALSE),IF(INDEX(Команды!$A$2:$AN$7500,MATCH(BI$3,Команды!$A$2:$A$7500,0),$E101+2)=Команды!$AJ$3,TRUE,FALSE),IF(INDEX(Команды!$A$2:$AN$7500,MATCH(BI$3,Команды!$A$2:$A$7500,0),$E101+2)=Команды!$AJ$4,TRUE,FALSE),IF(INDEX(Команды!$A$2:$AN$7500,MATCH(BI$3,Команды!$A$2:$A$7500,0),$E101+2)=Команды!$AJ$5,TRUE,FALSE),IF(INDEX(Команды!$A$2:$AN$7500,MATCH(BI$3,Команды!$A$2:$A$7500,0),$E101+2)=Команды!$AJ$6,TRUE,FALSE),IF(INDEX(Команды!$A$2:$AN$7500,MATCH(BI$3,Команды!$A$2:$A$7500,0),$E101+2)=Команды!$AJ$7,TRUE,FALSE),IF(INDEX(Команды!$A$2:$AN$7500,MATCH(BI$3,Команды!$A$2:$A$7500,0),$E101+2)=Команды!$AJ$8,TRUE,FALSE),IF(INDEX(Команды!$A$2:$AN$7500,MATCH(BI$3,Команды!$A$2:$A$7500,0),$E101+2)=Команды!$AJ$9,TRUE,FALSE),IF(INDEX(Команды!$A$2:$AN$7500,MATCH(BI$3,Команды!$A$2:$A$7500,0),$E101+2)=Команды!$AJ$10,TRUE,FALSE),IF(INDEX(Команды!$A$2:$AN$7500,MATCH(BI$3,Команды!$A$2:$A$7500,0),$E101+2)=Команды!$AJ$11,TRUE,FALSE),IF(INDEX(Команды!$A$2:$AN$7500,MATCH(BI$3,Команды!$A$2:$A$7500,0),$E101+2)=Команды!$AJ$12,TRUE,FALSE),IF(INDEX(Команды!$A$2:$AN$7500,MATCH(BI$3,Команды!$A$2:$A$7500,0),$E101+2)=Команды!$AJ$13,TRUE,FALSE),IF(INDEX(Команды!$A$2:$AN$7500,MATCH(BI$3,Команды!$A$2:$A$7500,0),$E101+2)=Команды!$AJ$14,TRUE,FALSE),IF(INDEX(Команды!$A$2:$AN$7500,MATCH(BI$3,Команды!$A$2:$A$7500,0),$E101+2)=Команды!$AJ$15,TRUE,FALSE),IF(INDEX(Команды!$A$2:$AN$7500,MATCH(BI$3,Команды!$A$2:$A$7500,0),$E101+2)=Команды!$AJ$16,TRUE,FALSE),,IF(INDEX(Команды!$A$2:$AN$7500,MATCH(BI$3,Команды!$A$2:$A$7500,0),$E101+2)=Команды!$AJ$17,TRUE,FALSE),,IF(INDEX(Команды!$A$2:$AN$7500,MATCH(BI$3,Команды!$A$2:$A$7500,0),$E101+2)=Команды!$AJ$18,TRUE,FALSE),,IF(INDEX(Команды!$A$2:$AN$7500,MATCH(BI$3,Команды!$A$2:$A$7500,0),$E101+2)=Команды!$AJ$19,TRUE,FALSE)),INDEX(Команды!$AJ$2:$AK$19,MATCH(INDEX(Команды!$A$2:$AN$7500,MATCH(BI$3,Команды!$A$2:$A$7500,0),$E101+2),Команды!$AJ$2:$AJ$19,0),2),0)</f>
        <v>0</v>
      </c>
      <c r="BJ101" s="175">
        <f>IF(OR(IF(INDEX(Команды!$A$2:$AN$7500,MATCH(BI$3,Команды!$A$2:$A$7500,0),$E101+2)=Команды!$AJ$2,TRUE,FALSE),IF(INDEX(Команды!$A$2:$AN$7500,MATCH(BI$3,Команды!$A$2:$A$7500,0),$E101+2)=Команды!$AJ$3,TRUE,FALSE),IF(INDEX(Команды!$A$2:$AN$7500,MATCH(BI$3,Команды!$A$2:$A$7500,0),$E101+2)=Команды!$AJ$4,TRUE,FALSE),IF(INDEX(Команды!$A$2:$AN$7500,MATCH(BI$3,Команды!$A$2:$A$7500,0),$E101+2)=Команды!$AJ$5,TRUE,FALSE),IF(INDEX(Команды!$A$2:$AN$7500,MATCH(BI$3,Команды!$A$2:$A$7500,0),$E101+2)=Команды!$AJ$6,TRUE,FALSE),IF(INDEX(Команды!$A$2:$AN$7500,MATCH(BI$3,Команды!$A$2:$A$7500,0),$E101+2)=Команды!$AJ$7,TRUE,FALSE),IF(INDEX(Команды!$A$2:$AN$7500,MATCH(BI$3,Команды!$A$2:$A$7500,0),$E101+2)=Команды!$AJ$8,TRUE,FALSE),IF(INDEX(Команды!$A$2:$AN$7500,MATCH(BI$3,Команды!$A$2:$A$7500,0),$E101+2)=Команды!$AJ$9,TRUE,FALSE),IF(INDEX(Команды!$A$2:$AN$7500,MATCH(BI$3,Команды!$A$2:$A$7500,0),$E101+2)=Команды!$AJ$10,TRUE,FALSE),IF(INDEX(Команды!$A$2:$AN$7500,MATCH(BI$3,Команды!$A$2:$A$7500,0),$E101+2)=Команды!$AJ$11,TRUE,FALSE),IF(INDEX(Команды!$A$2:$AN$7500,MATCH(BI$3,Команды!$A$2:$A$7500,0),$E101+2)=Команды!$AJ$12,TRUE,FALSE),IF(INDEX(Команды!$A$2:$AN$7500,MATCH(BI$3,Команды!$A$2:$A$7500,0),$E101+2)=Команды!$AJ$13,TRUE,FALSE),IF(INDEX(Команды!$A$2:$AN$7500,MATCH(BI$3,Команды!$A$2:$A$7500,0),$E101+2)=Команды!$AJ$14,TRUE,FALSE),IF(INDEX(Команды!$A$2:$AN$7500,MATCH(BI$3,Команды!$A$2:$A$7500,0),$E101+2)=Команды!$AJ$15,TRUE,FALSE),IF(INDEX(Команды!$A$2:$AN$7500,MATCH(BI$3,Команды!$A$2:$A$7500,0),$E101+2)=Команды!$AJ$16,TRUE,FALSE),IF(INDEX(Команды!$A$2:$AN$7500,MATCH(BI$3,Команды!$A$2:$A$7500,0),$E101+2)=Команды!$AJ$17,TRUE,FALSE),IF(INDEX(Команды!$A$2:$AN$7500,MATCH(BI$3,Команды!$A$2:$A$7500,0),$E101+2)=Команды!$AJ$18,TRUE,FALSE),IF(INDEX(Команды!$A$2:$AN$7500,MATCH(BI$3,Команды!$A$2:$A$7500,0),$E101+2)=Команды!$AJ$19,TRUE,FALSE)),INDEX(Команды!$AJ$2:$AL$19,MATCH(INDEX(Команды!$A$2:$AN$7500,MATCH(BI$3,Команды!$A$2:$A$7500,0),$E101+2),Команды!$AJ$2:$AJ$19,0),3),0)</f>
        <v>0</v>
      </c>
      <c r="BK101" s="342"/>
      <c r="BL101" s="174">
        <f>IF(OR(IF(INDEX(Команды!$A$2:$AN$7500,MATCH(BL$3,Команды!$A$2:$A$7500,0),$E101+2)=Команды!$AJ$2,TRUE,FALSE),IF(INDEX(Команды!$A$2:$AN$7500,MATCH(BL$3,Команды!$A$2:$A$7500,0),$E101+2)=Команды!$AJ$3,TRUE,FALSE),IF(INDEX(Команды!$A$2:$AN$7500,MATCH(BL$3,Команды!$A$2:$A$7500,0),$E101+2)=Команды!$AJ$4,TRUE,FALSE),IF(INDEX(Команды!$A$2:$AN$7500,MATCH(BL$3,Команды!$A$2:$A$7500,0),$E101+2)=Команды!$AJ$5,TRUE,FALSE),IF(INDEX(Команды!$A$2:$AN$7500,MATCH(BL$3,Команды!$A$2:$A$7500,0),$E101+2)=Команды!$AJ$6,TRUE,FALSE),IF(INDEX(Команды!$A$2:$AN$7500,MATCH(BL$3,Команды!$A$2:$A$7500,0),$E101+2)=Команды!$AJ$7,TRUE,FALSE),IF(INDEX(Команды!$A$2:$AN$7500,MATCH(BL$3,Команды!$A$2:$A$7500,0),$E101+2)=Команды!$AJ$8,TRUE,FALSE),IF(INDEX(Команды!$A$2:$AN$7500,MATCH(BL$3,Команды!$A$2:$A$7500,0),$E101+2)=Команды!$AJ$9,TRUE,FALSE),IF(INDEX(Команды!$A$2:$AN$7500,MATCH(BL$3,Команды!$A$2:$A$7500,0),$E101+2)=Команды!$AJ$10,TRUE,FALSE),IF(INDEX(Команды!$A$2:$AN$7500,MATCH(BL$3,Команды!$A$2:$A$7500,0),$E101+2)=Команды!$AJ$11,TRUE,FALSE),IF(INDEX(Команды!$A$2:$AN$7500,MATCH(BL$3,Команды!$A$2:$A$7500,0),$E101+2)=Команды!$AJ$12,TRUE,FALSE),IF(INDEX(Команды!$A$2:$AN$7500,MATCH(BL$3,Команды!$A$2:$A$7500,0),$E101+2)=Команды!$AJ$13,TRUE,FALSE),IF(INDEX(Команды!$A$2:$AN$7500,MATCH(BL$3,Команды!$A$2:$A$7500,0),$E101+2)=Команды!$AJ$14,TRUE,FALSE),IF(INDEX(Команды!$A$2:$AN$7500,MATCH(BL$3,Команды!$A$2:$A$7500,0),$E101+2)=Команды!$AJ$15,TRUE,FALSE),IF(INDEX(Команды!$A$2:$AN$7500,MATCH(BL$3,Команды!$A$2:$A$7500,0),$E101+2)=Команды!$AJ$16,TRUE,FALSE),,IF(INDEX(Команды!$A$2:$AN$7500,MATCH(BL$3,Команды!$A$2:$A$7500,0),$E101+2)=Команды!$AJ$17,TRUE,FALSE),,IF(INDEX(Команды!$A$2:$AN$7500,MATCH(BL$3,Команды!$A$2:$A$7500,0),$E101+2)=Команды!$AJ$18,TRUE,FALSE),,IF(INDEX(Команды!$A$2:$AN$7500,MATCH(BL$3,Команды!$A$2:$A$7500,0),$E101+2)=Команды!$AJ$19,TRUE,FALSE)),INDEX(Команды!$AJ$2:$AK$19,MATCH(INDEX(Команды!$A$2:$AN$7500,MATCH(BL$3,Команды!$A$2:$A$7500,0),$E101+2),Команды!$AJ$2:$AJ$19,0),2),0)</f>
        <v>0</v>
      </c>
      <c r="BM101" s="175">
        <f>IF(OR(IF(INDEX(Команды!$A$2:$AN$7500,MATCH(BL$3,Команды!$A$2:$A$7500,0),$E101+2)=Команды!$AJ$2,TRUE,FALSE),IF(INDEX(Команды!$A$2:$AN$7500,MATCH(BL$3,Команды!$A$2:$A$7500,0),$E101+2)=Команды!$AJ$3,TRUE,FALSE),IF(INDEX(Команды!$A$2:$AN$7500,MATCH(BL$3,Команды!$A$2:$A$7500,0),$E101+2)=Команды!$AJ$4,TRUE,FALSE),IF(INDEX(Команды!$A$2:$AN$7500,MATCH(BL$3,Команды!$A$2:$A$7500,0),$E101+2)=Команды!$AJ$5,TRUE,FALSE),IF(INDEX(Команды!$A$2:$AN$7500,MATCH(BL$3,Команды!$A$2:$A$7500,0),$E101+2)=Команды!$AJ$6,TRUE,FALSE),IF(INDEX(Команды!$A$2:$AN$7500,MATCH(BL$3,Команды!$A$2:$A$7500,0),$E101+2)=Команды!$AJ$7,TRUE,FALSE),IF(INDEX(Команды!$A$2:$AN$7500,MATCH(BL$3,Команды!$A$2:$A$7500,0),$E101+2)=Команды!$AJ$8,TRUE,FALSE),IF(INDEX(Команды!$A$2:$AN$7500,MATCH(BL$3,Команды!$A$2:$A$7500,0),$E101+2)=Команды!$AJ$9,TRUE,FALSE),IF(INDEX(Команды!$A$2:$AN$7500,MATCH(BL$3,Команды!$A$2:$A$7500,0),$E101+2)=Команды!$AJ$10,TRUE,FALSE),IF(INDEX(Команды!$A$2:$AN$7500,MATCH(BL$3,Команды!$A$2:$A$7500,0),$E101+2)=Команды!$AJ$11,TRUE,FALSE),IF(INDEX(Команды!$A$2:$AN$7500,MATCH(BL$3,Команды!$A$2:$A$7500,0),$E101+2)=Команды!$AJ$12,TRUE,FALSE),IF(INDEX(Команды!$A$2:$AN$7500,MATCH(BL$3,Команды!$A$2:$A$7500,0),$E101+2)=Команды!$AJ$13,TRUE,FALSE),IF(INDEX(Команды!$A$2:$AN$7500,MATCH(BL$3,Команды!$A$2:$A$7500,0),$E101+2)=Команды!$AJ$14,TRUE,FALSE),IF(INDEX(Команды!$A$2:$AN$7500,MATCH(BL$3,Команды!$A$2:$A$7500,0),$E101+2)=Команды!$AJ$15,TRUE,FALSE),IF(INDEX(Команды!$A$2:$AN$7500,MATCH(BL$3,Команды!$A$2:$A$7500,0),$E101+2)=Команды!$AJ$16,TRUE,FALSE),IF(INDEX(Команды!$A$2:$AN$7500,MATCH(BL$3,Команды!$A$2:$A$7500,0),$E101+2)=Команды!$AJ$17,TRUE,FALSE),IF(INDEX(Команды!$A$2:$AN$7500,MATCH(BL$3,Команды!$A$2:$A$7500,0),$E101+2)=Команды!$AJ$18,TRUE,FALSE),IF(INDEX(Команды!$A$2:$AN$7500,MATCH(BL$3,Команды!$A$2:$A$7500,0),$E101+2)=Команды!$AJ$19,TRUE,FALSE)),INDEX(Команды!$AJ$2:$AL$19,MATCH(INDEX(Команды!$A$2:$AN$7500,MATCH(BL$3,Команды!$A$2:$A$7500,0),$E101+2),Команды!$AJ$2:$AJ$19,0),3),0)</f>
        <v>0</v>
      </c>
      <c r="BN101" s="342"/>
      <c r="BO101" s="174">
        <f>IF(OR(IF(INDEX(Команды!$A$2:$AN$7500,MATCH(BO$3,Команды!$A$2:$A$7500,0),$E101+2)=Команды!$AJ$2,TRUE,FALSE),IF(INDEX(Команды!$A$2:$AN$7500,MATCH(BO$3,Команды!$A$2:$A$7500,0),$E101+2)=Команды!$AJ$3,TRUE,FALSE),IF(INDEX(Команды!$A$2:$AN$7500,MATCH(BO$3,Команды!$A$2:$A$7500,0),$E101+2)=Команды!$AJ$4,TRUE,FALSE),IF(INDEX(Команды!$A$2:$AN$7500,MATCH(BO$3,Команды!$A$2:$A$7500,0),$E101+2)=Команды!$AJ$5,TRUE,FALSE),IF(INDEX(Команды!$A$2:$AN$7500,MATCH(BO$3,Команды!$A$2:$A$7500,0),$E101+2)=Команды!$AJ$6,TRUE,FALSE),IF(INDEX(Команды!$A$2:$AN$7500,MATCH(BO$3,Команды!$A$2:$A$7500,0),$E101+2)=Команды!$AJ$7,TRUE,FALSE),IF(INDEX(Команды!$A$2:$AN$7500,MATCH(BO$3,Команды!$A$2:$A$7500,0),$E101+2)=Команды!$AJ$8,TRUE,FALSE),IF(INDEX(Команды!$A$2:$AN$7500,MATCH(BO$3,Команды!$A$2:$A$7500,0),$E101+2)=Команды!$AJ$9,TRUE,FALSE),IF(INDEX(Команды!$A$2:$AN$7500,MATCH(BO$3,Команды!$A$2:$A$7500,0),$E101+2)=Команды!$AJ$10,TRUE,FALSE),IF(INDEX(Команды!$A$2:$AN$7500,MATCH(BO$3,Команды!$A$2:$A$7500,0),$E101+2)=Команды!$AJ$11,TRUE,FALSE),IF(INDEX(Команды!$A$2:$AN$7500,MATCH(BO$3,Команды!$A$2:$A$7500,0),$E101+2)=Команды!$AJ$12,TRUE,FALSE),IF(INDEX(Команды!$A$2:$AN$7500,MATCH(BO$3,Команды!$A$2:$A$7500,0),$E101+2)=Команды!$AJ$13,TRUE,FALSE),IF(INDEX(Команды!$A$2:$AN$7500,MATCH(BO$3,Команды!$A$2:$A$7500,0),$E101+2)=Команды!$AJ$14,TRUE,FALSE),IF(INDEX(Команды!$A$2:$AN$7500,MATCH(BO$3,Команды!$A$2:$A$7500,0),$E101+2)=Команды!$AJ$15,TRUE,FALSE),IF(INDEX(Команды!$A$2:$AN$7500,MATCH(BO$3,Команды!$A$2:$A$7500,0),$E101+2)=Команды!$AJ$16,TRUE,FALSE),,IF(INDEX(Команды!$A$2:$AN$7500,MATCH(BO$3,Команды!$A$2:$A$7500,0),$E101+2)=Команды!$AJ$17,TRUE,FALSE),,IF(INDEX(Команды!$A$2:$AN$7500,MATCH(BO$3,Команды!$A$2:$A$7500,0),$E101+2)=Команды!$AJ$18,TRUE,FALSE),,IF(INDEX(Команды!$A$2:$AN$7500,MATCH(BO$3,Команды!$A$2:$A$7500,0),$E101+2)=Команды!$AJ$19,TRUE,FALSE)),INDEX(Команды!$AJ$2:$AK$19,MATCH(INDEX(Команды!$A$2:$AN$7500,MATCH(BO$3,Команды!$A$2:$A$7500,0),$E101+2),Команды!$AJ$2:$AJ$19,0),2),0)</f>
        <v>0</v>
      </c>
      <c r="BP101" s="175">
        <f>IF(OR(IF(INDEX(Команды!$A$2:$AN$7500,MATCH(BO$3,Команды!$A$2:$A$7500,0),$E101+2)=Команды!$AJ$2,TRUE,FALSE),IF(INDEX(Команды!$A$2:$AN$7500,MATCH(BO$3,Команды!$A$2:$A$7500,0),$E101+2)=Команды!$AJ$3,TRUE,FALSE),IF(INDEX(Команды!$A$2:$AN$7500,MATCH(BO$3,Команды!$A$2:$A$7500,0),$E101+2)=Команды!$AJ$4,TRUE,FALSE),IF(INDEX(Команды!$A$2:$AN$7500,MATCH(BO$3,Команды!$A$2:$A$7500,0),$E101+2)=Команды!$AJ$5,TRUE,FALSE),IF(INDEX(Команды!$A$2:$AN$7500,MATCH(BO$3,Команды!$A$2:$A$7500,0),$E101+2)=Команды!$AJ$6,TRUE,FALSE),IF(INDEX(Команды!$A$2:$AN$7500,MATCH(BO$3,Команды!$A$2:$A$7500,0),$E101+2)=Команды!$AJ$7,TRUE,FALSE),IF(INDEX(Команды!$A$2:$AN$7500,MATCH(BO$3,Команды!$A$2:$A$7500,0),$E101+2)=Команды!$AJ$8,TRUE,FALSE),IF(INDEX(Команды!$A$2:$AN$7500,MATCH(BO$3,Команды!$A$2:$A$7500,0),$E101+2)=Команды!$AJ$9,TRUE,FALSE),IF(INDEX(Команды!$A$2:$AN$7500,MATCH(BO$3,Команды!$A$2:$A$7500,0),$E101+2)=Команды!$AJ$10,TRUE,FALSE),IF(INDEX(Команды!$A$2:$AN$7500,MATCH(BO$3,Команды!$A$2:$A$7500,0),$E101+2)=Команды!$AJ$11,TRUE,FALSE),IF(INDEX(Команды!$A$2:$AN$7500,MATCH(BO$3,Команды!$A$2:$A$7500,0),$E101+2)=Команды!$AJ$12,TRUE,FALSE),IF(INDEX(Команды!$A$2:$AN$7500,MATCH(BO$3,Команды!$A$2:$A$7500,0),$E101+2)=Команды!$AJ$13,TRUE,FALSE),IF(INDEX(Команды!$A$2:$AN$7500,MATCH(BO$3,Команды!$A$2:$A$7500,0),$E101+2)=Команды!$AJ$14,TRUE,FALSE),IF(INDEX(Команды!$A$2:$AN$7500,MATCH(BO$3,Команды!$A$2:$A$7500,0),$E101+2)=Команды!$AJ$15,TRUE,FALSE),IF(INDEX(Команды!$A$2:$AN$7500,MATCH(BO$3,Команды!$A$2:$A$7500,0),$E101+2)=Команды!$AJ$16,TRUE,FALSE),IF(INDEX(Команды!$A$2:$AN$7500,MATCH(BO$3,Команды!$A$2:$A$7500,0),$E101+2)=Команды!$AJ$17,TRUE,FALSE),IF(INDEX(Команды!$A$2:$AN$7500,MATCH(BO$3,Команды!$A$2:$A$7500,0),$E101+2)=Команды!$AJ$18,TRUE,FALSE),IF(INDEX(Команды!$A$2:$AN$7500,MATCH(BO$3,Команды!$A$2:$A$7500,0),$E101+2)=Команды!$AJ$19,TRUE,FALSE)),INDEX(Команды!$AJ$2:$AL$19,MATCH(INDEX(Команды!$A$2:$AN$7500,MATCH(BO$3,Команды!$A$2:$A$7500,0),$E101+2),Команды!$AJ$2:$AJ$19,0),3),0)</f>
        <v>0</v>
      </c>
      <c r="BQ101" s="342"/>
      <c r="BR101" s="174">
        <f>IF(OR(IF(INDEX(Команды!$A$2:$AN$7500,MATCH(BR$3,Команды!$A$2:$A$7500,0),$E101+2)=Команды!$AJ$2,TRUE,FALSE),IF(INDEX(Команды!$A$2:$AN$7500,MATCH(BR$3,Команды!$A$2:$A$7500,0),$E101+2)=Команды!$AJ$3,TRUE,FALSE),IF(INDEX(Команды!$A$2:$AN$7500,MATCH(BR$3,Команды!$A$2:$A$7500,0),$E101+2)=Команды!$AJ$4,TRUE,FALSE),IF(INDEX(Команды!$A$2:$AN$7500,MATCH(BR$3,Команды!$A$2:$A$7500,0),$E101+2)=Команды!$AJ$5,TRUE,FALSE),IF(INDEX(Команды!$A$2:$AN$7500,MATCH(BR$3,Команды!$A$2:$A$7500,0),$E101+2)=Команды!$AJ$6,TRUE,FALSE),IF(INDEX(Команды!$A$2:$AN$7500,MATCH(BR$3,Команды!$A$2:$A$7500,0),$E101+2)=Команды!$AJ$7,TRUE,FALSE),IF(INDEX(Команды!$A$2:$AN$7500,MATCH(BR$3,Команды!$A$2:$A$7500,0),$E101+2)=Команды!$AJ$8,TRUE,FALSE),IF(INDEX(Команды!$A$2:$AN$7500,MATCH(BR$3,Команды!$A$2:$A$7500,0),$E101+2)=Команды!$AJ$9,TRUE,FALSE),IF(INDEX(Команды!$A$2:$AN$7500,MATCH(BR$3,Команды!$A$2:$A$7500,0),$E101+2)=Команды!$AJ$10,TRUE,FALSE),IF(INDEX(Команды!$A$2:$AN$7500,MATCH(BR$3,Команды!$A$2:$A$7500,0),$E101+2)=Команды!$AJ$11,TRUE,FALSE),IF(INDEX(Команды!$A$2:$AN$7500,MATCH(BR$3,Команды!$A$2:$A$7500,0),$E101+2)=Команды!$AJ$12,TRUE,FALSE),IF(INDEX(Команды!$A$2:$AN$7500,MATCH(BR$3,Команды!$A$2:$A$7500,0),$E101+2)=Команды!$AJ$13,TRUE,FALSE),IF(INDEX(Команды!$A$2:$AN$7500,MATCH(BR$3,Команды!$A$2:$A$7500,0),$E101+2)=Команды!$AJ$14,TRUE,FALSE),IF(INDEX(Команды!$A$2:$AN$7500,MATCH(BR$3,Команды!$A$2:$A$7500,0),$E101+2)=Команды!$AJ$15,TRUE,FALSE),IF(INDEX(Команды!$A$2:$AN$7500,MATCH(BR$3,Команды!$A$2:$A$7500,0),$E101+2)=Команды!$AJ$16,TRUE,FALSE),,IF(INDEX(Команды!$A$2:$AN$7500,MATCH(BR$3,Команды!$A$2:$A$7500,0),$E101+2)=Команды!$AJ$17,TRUE,FALSE),,IF(INDEX(Команды!$A$2:$AN$7500,MATCH(BR$3,Команды!$A$2:$A$7500,0),$E101+2)=Команды!$AJ$18,TRUE,FALSE),,IF(INDEX(Команды!$A$2:$AN$7500,MATCH(BR$3,Команды!$A$2:$A$7500,0),$E101+2)=Команды!$AJ$19,TRUE,FALSE)),INDEX(Команды!$AJ$2:$AK$19,MATCH(INDEX(Команды!$A$2:$AN$7500,MATCH(BR$3,Команды!$A$2:$A$7500,0),$E101+2),Команды!$AJ$2:$AJ$19,0),2),0)</f>
        <v>0</v>
      </c>
      <c r="BS101" s="175">
        <f>IF(OR(IF(INDEX(Команды!$A$2:$AN$7500,MATCH(BR$3,Команды!$A$2:$A$7500,0),$E101+2)=Команды!$AJ$2,TRUE,FALSE),IF(INDEX(Команды!$A$2:$AN$7500,MATCH(BR$3,Команды!$A$2:$A$7500,0),$E101+2)=Команды!$AJ$3,TRUE,FALSE),IF(INDEX(Команды!$A$2:$AN$7500,MATCH(BR$3,Команды!$A$2:$A$7500,0),$E101+2)=Команды!$AJ$4,TRUE,FALSE),IF(INDEX(Команды!$A$2:$AN$7500,MATCH(BR$3,Команды!$A$2:$A$7500,0),$E101+2)=Команды!$AJ$5,TRUE,FALSE),IF(INDEX(Команды!$A$2:$AN$7500,MATCH(BR$3,Команды!$A$2:$A$7500,0),$E101+2)=Команды!$AJ$6,TRUE,FALSE),IF(INDEX(Команды!$A$2:$AN$7500,MATCH(BR$3,Команды!$A$2:$A$7500,0),$E101+2)=Команды!$AJ$7,TRUE,FALSE),IF(INDEX(Команды!$A$2:$AN$7500,MATCH(BR$3,Команды!$A$2:$A$7500,0),$E101+2)=Команды!$AJ$8,TRUE,FALSE),IF(INDEX(Команды!$A$2:$AN$7500,MATCH(BR$3,Команды!$A$2:$A$7500,0),$E101+2)=Команды!$AJ$9,TRUE,FALSE),IF(INDEX(Команды!$A$2:$AN$7500,MATCH(BR$3,Команды!$A$2:$A$7500,0),$E101+2)=Команды!$AJ$10,TRUE,FALSE),IF(INDEX(Команды!$A$2:$AN$7500,MATCH(BR$3,Команды!$A$2:$A$7500,0),$E101+2)=Команды!$AJ$11,TRUE,FALSE),IF(INDEX(Команды!$A$2:$AN$7500,MATCH(BR$3,Команды!$A$2:$A$7500,0),$E101+2)=Команды!$AJ$12,TRUE,FALSE),IF(INDEX(Команды!$A$2:$AN$7500,MATCH(BR$3,Команды!$A$2:$A$7500,0),$E101+2)=Команды!$AJ$13,TRUE,FALSE),IF(INDEX(Команды!$A$2:$AN$7500,MATCH(BR$3,Команды!$A$2:$A$7500,0),$E101+2)=Команды!$AJ$14,TRUE,FALSE),IF(INDEX(Команды!$A$2:$AN$7500,MATCH(BR$3,Команды!$A$2:$A$7500,0),$E101+2)=Команды!$AJ$15,TRUE,FALSE),IF(INDEX(Команды!$A$2:$AN$7500,MATCH(BR$3,Команды!$A$2:$A$7500,0),$E101+2)=Команды!$AJ$16,TRUE,FALSE),IF(INDEX(Команды!$A$2:$AN$7500,MATCH(BR$3,Команды!$A$2:$A$7500,0),$E101+2)=Команды!$AJ$17,TRUE,FALSE),IF(INDEX(Команды!$A$2:$AN$7500,MATCH(BR$3,Команды!$A$2:$A$7500,0),$E101+2)=Команды!$AJ$18,TRUE,FALSE),IF(INDEX(Команды!$A$2:$AN$7500,MATCH(BR$3,Команды!$A$2:$A$7500,0),$E101+2)=Команды!$AJ$19,TRUE,FALSE)),INDEX(Команды!$AJ$2:$AL$19,MATCH(INDEX(Команды!$A$2:$AN$7500,MATCH(BR$3,Команды!$A$2:$A$7500,0),$E101+2),Команды!$AJ$2:$AJ$19,0),3),0)</f>
        <v>0</v>
      </c>
      <c r="BT101" s="342"/>
      <c r="BU101" s="174">
        <f>IF(OR(IF(INDEX(Команды!$A$2:$AN$7500,MATCH(BU$3,Команды!$A$2:$A$7500,0),$E101+2)=Команды!$AJ$2,TRUE,FALSE),IF(INDEX(Команды!$A$2:$AN$7500,MATCH(BU$3,Команды!$A$2:$A$7500,0),$E101+2)=Команды!$AJ$3,TRUE,FALSE),IF(INDEX(Команды!$A$2:$AN$7500,MATCH(BU$3,Команды!$A$2:$A$7500,0),$E101+2)=Команды!$AJ$4,TRUE,FALSE),IF(INDEX(Команды!$A$2:$AN$7500,MATCH(BU$3,Команды!$A$2:$A$7500,0),$E101+2)=Команды!$AJ$5,TRUE,FALSE),IF(INDEX(Команды!$A$2:$AN$7500,MATCH(BU$3,Команды!$A$2:$A$7500,0),$E101+2)=Команды!$AJ$6,TRUE,FALSE),IF(INDEX(Команды!$A$2:$AN$7500,MATCH(BU$3,Команды!$A$2:$A$7500,0),$E101+2)=Команды!$AJ$7,TRUE,FALSE),IF(INDEX(Команды!$A$2:$AN$7500,MATCH(BU$3,Команды!$A$2:$A$7500,0),$E101+2)=Команды!$AJ$8,TRUE,FALSE),IF(INDEX(Команды!$A$2:$AN$7500,MATCH(BU$3,Команды!$A$2:$A$7500,0),$E101+2)=Команды!$AJ$9,TRUE,FALSE),IF(INDEX(Команды!$A$2:$AN$7500,MATCH(BU$3,Команды!$A$2:$A$7500,0),$E101+2)=Команды!$AJ$10,TRUE,FALSE),IF(INDEX(Команды!$A$2:$AN$7500,MATCH(BU$3,Команды!$A$2:$A$7500,0),$E101+2)=Команды!$AJ$11,TRUE,FALSE),IF(INDEX(Команды!$A$2:$AN$7500,MATCH(BU$3,Команды!$A$2:$A$7500,0),$E101+2)=Команды!$AJ$12,TRUE,FALSE),IF(INDEX(Команды!$A$2:$AN$7500,MATCH(BU$3,Команды!$A$2:$A$7500,0),$E101+2)=Команды!$AJ$13,TRUE,FALSE),IF(INDEX(Команды!$A$2:$AN$7500,MATCH(BU$3,Команды!$A$2:$A$7500,0),$E101+2)=Команды!$AJ$14,TRUE,FALSE),IF(INDEX(Команды!$A$2:$AN$7500,MATCH(BU$3,Команды!$A$2:$A$7500,0),$E101+2)=Команды!$AJ$15,TRUE,FALSE),IF(INDEX(Команды!$A$2:$AN$7500,MATCH(BU$3,Команды!$A$2:$A$7500,0),$E101+2)=Команды!$AJ$16,TRUE,FALSE),,IF(INDEX(Команды!$A$2:$AN$7500,MATCH(BU$3,Команды!$A$2:$A$7500,0),$E101+2)=Команды!$AJ$17,TRUE,FALSE),,IF(INDEX(Команды!$A$2:$AN$7500,MATCH(BU$3,Команды!$A$2:$A$7500,0),$E101+2)=Команды!$AJ$18,TRUE,FALSE),,IF(INDEX(Команды!$A$2:$AN$7500,MATCH(BU$3,Команды!$A$2:$A$7500,0),$E101+2)=Команды!$AJ$19,TRUE,FALSE)),INDEX(Команды!$AJ$2:$AK$19,MATCH(INDEX(Команды!$A$2:$AN$7500,MATCH(BU$3,Команды!$A$2:$A$7500,0),$E101+2),Команды!$AJ$2:$AJ$19,0),2),0)</f>
        <v>0</v>
      </c>
      <c r="BV101" s="175">
        <f>IF(OR(IF(INDEX(Команды!$A$2:$AN$7500,MATCH(BU$3,Команды!$A$2:$A$7500,0),$E101+2)=Команды!$AJ$2,TRUE,FALSE),IF(INDEX(Команды!$A$2:$AN$7500,MATCH(BU$3,Команды!$A$2:$A$7500,0),$E101+2)=Команды!$AJ$3,TRUE,FALSE),IF(INDEX(Команды!$A$2:$AN$7500,MATCH(BU$3,Команды!$A$2:$A$7500,0),$E101+2)=Команды!$AJ$4,TRUE,FALSE),IF(INDEX(Команды!$A$2:$AN$7500,MATCH(BU$3,Команды!$A$2:$A$7500,0),$E101+2)=Команды!$AJ$5,TRUE,FALSE),IF(INDEX(Команды!$A$2:$AN$7500,MATCH(BU$3,Команды!$A$2:$A$7500,0),$E101+2)=Команды!$AJ$6,TRUE,FALSE),IF(INDEX(Команды!$A$2:$AN$7500,MATCH(BU$3,Команды!$A$2:$A$7500,0),$E101+2)=Команды!$AJ$7,TRUE,FALSE),IF(INDEX(Команды!$A$2:$AN$7500,MATCH(BU$3,Команды!$A$2:$A$7500,0),$E101+2)=Команды!$AJ$8,TRUE,FALSE),IF(INDEX(Команды!$A$2:$AN$7500,MATCH(BU$3,Команды!$A$2:$A$7500,0),$E101+2)=Команды!$AJ$9,TRUE,FALSE),IF(INDEX(Команды!$A$2:$AN$7500,MATCH(BU$3,Команды!$A$2:$A$7500,0),$E101+2)=Команды!$AJ$10,TRUE,FALSE),IF(INDEX(Команды!$A$2:$AN$7500,MATCH(BU$3,Команды!$A$2:$A$7500,0),$E101+2)=Команды!$AJ$11,TRUE,FALSE),IF(INDEX(Команды!$A$2:$AN$7500,MATCH(BU$3,Команды!$A$2:$A$7500,0),$E101+2)=Команды!$AJ$12,TRUE,FALSE),IF(INDEX(Команды!$A$2:$AN$7500,MATCH(BU$3,Команды!$A$2:$A$7500,0),$E101+2)=Команды!$AJ$13,TRUE,FALSE),IF(INDEX(Команды!$A$2:$AN$7500,MATCH(BU$3,Команды!$A$2:$A$7500,0),$E101+2)=Команды!$AJ$14,TRUE,FALSE),IF(INDEX(Команды!$A$2:$AN$7500,MATCH(BU$3,Команды!$A$2:$A$7500,0),$E101+2)=Команды!$AJ$15,TRUE,FALSE),IF(INDEX(Команды!$A$2:$AN$7500,MATCH(BU$3,Команды!$A$2:$A$7500,0),$E101+2)=Команды!$AJ$16,TRUE,FALSE),IF(INDEX(Команды!$A$2:$AN$7500,MATCH(BU$3,Команды!$A$2:$A$7500,0),$E101+2)=Команды!$AJ$17,TRUE,FALSE),IF(INDEX(Команды!$A$2:$AN$7500,MATCH(BU$3,Команды!$A$2:$A$7500,0),$E101+2)=Команды!$AJ$18,TRUE,FALSE),IF(INDEX(Команды!$A$2:$AN$7500,MATCH(BU$3,Команды!$A$2:$A$7500,0),$E101+2)=Команды!$AJ$19,TRUE,FALSE)),INDEX(Команды!$AJ$2:$AL$19,MATCH(INDEX(Команды!$A$2:$AN$7500,MATCH(BU$3,Команды!$A$2:$A$7500,0),$E101+2),Команды!$AJ$2:$AJ$19,0),3),0)</f>
        <v>0</v>
      </c>
      <c r="BW101" s="342"/>
      <c r="BX101" s="174">
        <f>IF(OR(IF(INDEX(Команды!$A$2:$AN$7500,MATCH(BX$3,Команды!$A$2:$A$7500,0),$E101+2)=Команды!$AJ$2,TRUE,FALSE),IF(INDEX(Команды!$A$2:$AN$7500,MATCH(BX$3,Команды!$A$2:$A$7500,0),$E101+2)=Команды!$AJ$3,TRUE,FALSE),IF(INDEX(Команды!$A$2:$AN$7500,MATCH(BX$3,Команды!$A$2:$A$7500,0),$E101+2)=Команды!$AJ$4,TRUE,FALSE),IF(INDEX(Команды!$A$2:$AN$7500,MATCH(BX$3,Команды!$A$2:$A$7500,0),$E101+2)=Команды!$AJ$5,TRUE,FALSE),IF(INDEX(Команды!$A$2:$AN$7500,MATCH(BX$3,Команды!$A$2:$A$7500,0),$E101+2)=Команды!$AJ$6,TRUE,FALSE),IF(INDEX(Команды!$A$2:$AN$7500,MATCH(BX$3,Команды!$A$2:$A$7500,0),$E101+2)=Команды!$AJ$7,TRUE,FALSE),IF(INDEX(Команды!$A$2:$AN$7500,MATCH(BX$3,Команды!$A$2:$A$7500,0),$E101+2)=Команды!$AJ$8,TRUE,FALSE),IF(INDEX(Команды!$A$2:$AN$7500,MATCH(BX$3,Команды!$A$2:$A$7500,0),$E101+2)=Команды!$AJ$9,TRUE,FALSE),IF(INDEX(Команды!$A$2:$AN$7500,MATCH(BX$3,Команды!$A$2:$A$7500,0),$E101+2)=Команды!$AJ$10,TRUE,FALSE),IF(INDEX(Команды!$A$2:$AN$7500,MATCH(BX$3,Команды!$A$2:$A$7500,0),$E101+2)=Команды!$AJ$11,TRUE,FALSE),IF(INDEX(Команды!$A$2:$AN$7500,MATCH(BX$3,Команды!$A$2:$A$7500,0),$E101+2)=Команды!$AJ$12,TRUE,FALSE),IF(INDEX(Команды!$A$2:$AN$7500,MATCH(BX$3,Команды!$A$2:$A$7500,0),$E101+2)=Команды!$AJ$13,TRUE,FALSE),IF(INDEX(Команды!$A$2:$AN$7500,MATCH(BX$3,Команды!$A$2:$A$7500,0),$E101+2)=Команды!$AJ$14,TRUE,FALSE),IF(INDEX(Команды!$A$2:$AN$7500,MATCH(BX$3,Команды!$A$2:$A$7500,0),$E101+2)=Команды!$AJ$15,TRUE,FALSE),IF(INDEX(Команды!$A$2:$AN$7500,MATCH(BX$3,Команды!$A$2:$A$7500,0),$E101+2)=Команды!$AJ$16,TRUE,FALSE),,IF(INDEX(Команды!$A$2:$AN$7500,MATCH(BX$3,Команды!$A$2:$A$7500,0),$E101+2)=Команды!$AJ$17,TRUE,FALSE),,IF(INDEX(Команды!$A$2:$AN$7500,MATCH(BX$3,Команды!$A$2:$A$7500,0),$E101+2)=Команды!$AJ$18,TRUE,FALSE),,IF(INDEX(Команды!$A$2:$AN$7500,MATCH(BX$3,Команды!$A$2:$A$7500,0),$E101+2)=Команды!$AJ$19,TRUE,FALSE)),INDEX(Команды!$AJ$2:$AK$19,MATCH(INDEX(Команды!$A$2:$AN$7500,MATCH(BX$3,Команды!$A$2:$A$7500,0),$E101+2),Команды!$AJ$2:$AJ$19,0),2),0)</f>
        <v>0</v>
      </c>
      <c r="BY101" s="175">
        <f>IF(OR(IF(INDEX(Команды!$A$2:$AN$7500,MATCH(BX$3,Команды!$A$2:$A$7500,0),$E101+2)=Команды!$AJ$2,TRUE,FALSE),IF(INDEX(Команды!$A$2:$AN$7500,MATCH(BX$3,Команды!$A$2:$A$7500,0),$E101+2)=Команды!$AJ$3,TRUE,FALSE),IF(INDEX(Команды!$A$2:$AN$7500,MATCH(BX$3,Команды!$A$2:$A$7500,0),$E101+2)=Команды!$AJ$4,TRUE,FALSE),IF(INDEX(Команды!$A$2:$AN$7500,MATCH(BX$3,Команды!$A$2:$A$7500,0),$E101+2)=Команды!$AJ$5,TRUE,FALSE),IF(INDEX(Команды!$A$2:$AN$7500,MATCH(BX$3,Команды!$A$2:$A$7500,0),$E101+2)=Команды!$AJ$6,TRUE,FALSE),IF(INDEX(Команды!$A$2:$AN$7500,MATCH(BX$3,Команды!$A$2:$A$7500,0),$E101+2)=Команды!$AJ$7,TRUE,FALSE),IF(INDEX(Команды!$A$2:$AN$7500,MATCH(BX$3,Команды!$A$2:$A$7500,0),$E101+2)=Команды!$AJ$8,TRUE,FALSE),IF(INDEX(Команды!$A$2:$AN$7500,MATCH(BX$3,Команды!$A$2:$A$7500,0),$E101+2)=Команды!$AJ$9,TRUE,FALSE),IF(INDEX(Команды!$A$2:$AN$7500,MATCH(BX$3,Команды!$A$2:$A$7500,0),$E101+2)=Команды!$AJ$10,TRUE,FALSE),IF(INDEX(Команды!$A$2:$AN$7500,MATCH(BX$3,Команды!$A$2:$A$7500,0),$E101+2)=Команды!$AJ$11,TRUE,FALSE),IF(INDEX(Команды!$A$2:$AN$7500,MATCH(BX$3,Команды!$A$2:$A$7500,0),$E101+2)=Команды!$AJ$12,TRUE,FALSE),IF(INDEX(Команды!$A$2:$AN$7500,MATCH(BX$3,Команды!$A$2:$A$7500,0),$E101+2)=Команды!$AJ$13,TRUE,FALSE),IF(INDEX(Команды!$A$2:$AN$7500,MATCH(BX$3,Команды!$A$2:$A$7500,0),$E101+2)=Команды!$AJ$14,TRUE,FALSE),IF(INDEX(Команды!$A$2:$AN$7500,MATCH(BX$3,Команды!$A$2:$A$7500,0),$E101+2)=Команды!$AJ$15,TRUE,FALSE),IF(INDEX(Команды!$A$2:$AN$7500,MATCH(BX$3,Команды!$A$2:$A$7500,0),$E101+2)=Команды!$AJ$16,TRUE,FALSE),IF(INDEX(Команды!$A$2:$AN$7500,MATCH(BX$3,Команды!$A$2:$A$7500,0),$E101+2)=Команды!$AJ$17,TRUE,FALSE),IF(INDEX(Команды!$A$2:$AN$7500,MATCH(BX$3,Команды!$A$2:$A$7500,0),$E101+2)=Команды!$AJ$18,TRUE,FALSE),IF(INDEX(Команды!$A$2:$AN$7500,MATCH(BX$3,Команды!$A$2:$A$7500,0),$E101+2)=Команды!$AJ$19,TRUE,FALSE)),INDEX(Команды!$AJ$2:$AL$19,MATCH(INDEX(Команды!$A$2:$AN$7500,MATCH(BX$3,Команды!$A$2:$A$7500,0),$E101+2),Команды!$AJ$2:$AJ$19,0),3),0)</f>
        <v>0</v>
      </c>
      <c r="BZ101" s="342"/>
      <c r="CA101" s="174">
        <f>IF(OR(IF(INDEX(Команды!$A$2:$AN$7500,MATCH(CA$3,Команды!$A$2:$A$7500,0),$E101+2)=Команды!$AJ$2,TRUE,FALSE),IF(INDEX(Команды!$A$2:$AN$7500,MATCH(CA$3,Команды!$A$2:$A$7500,0),$E101+2)=Команды!$AJ$3,TRUE,FALSE),IF(INDEX(Команды!$A$2:$AN$7500,MATCH(CA$3,Команды!$A$2:$A$7500,0),$E101+2)=Команды!$AJ$4,TRUE,FALSE),IF(INDEX(Команды!$A$2:$AN$7500,MATCH(CA$3,Команды!$A$2:$A$7500,0),$E101+2)=Команды!$AJ$5,TRUE,FALSE),IF(INDEX(Команды!$A$2:$AN$7500,MATCH(CA$3,Команды!$A$2:$A$7500,0),$E101+2)=Команды!$AJ$6,TRUE,FALSE),IF(INDEX(Команды!$A$2:$AN$7500,MATCH(CA$3,Команды!$A$2:$A$7500,0),$E101+2)=Команды!$AJ$7,TRUE,FALSE),IF(INDEX(Команды!$A$2:$AN$7500,MATCH(CA$3,Команды!$A$2:$A$7500,0),$E101+2)=Команды!$AJ$8,TRUE,FALSE),IF(INDEX(Команды!$A$2:$AN$7500,MATCH(CA$3,Команды!$A$2:$A$7500,0),$E101+2)=Команды!$AJ$9,TRUE,FALSE),IF(INDEX(Команды!$A$2:$AN$7500,MATCH(CA$3,Команды!$A$2:$A$7500,0),$E101+2)=Команды!$AJ$10,TRUE,FALSE),IF(INDEX(Команды!$A$2:$AN$7500,MATCH(CA$3,Команды!$A$2:$A$7500,0),$E101+2)=Команды!$AJ$11,TRUE,FALSE),IF(INDEX(Команды!$A$2:$AN$7500,MATCH(CA$3,Команды!$A$2:$A$7500,0),$E101+2)=Команды!$AJ$12,TRUE,FALSE),IF(INDEX(Команды!$A$2:$AN$7500,MATCH(CA$3,Команды!$A$2:$A$7500,0),$E101+2)=Команды!$AJ$13,TRUE,FALSE),IF(INDEX(Команды!$A$2:$AN$7500,MATCH(CA$3,Команды!$A$2:$A$7500,0),$E101+2)=Команды!$AJ$14,TRUE,FALSE),IF(INDEX(Команды!$A$2:$AN$7500,MATCH(CA$3,Команды!$A$2:$A$7500,0),$E101+2)=Команды!$AJ$15,TRUE,FALSE),IF(INDEX(Команды!$A$2:$AN$7500,MATCH(CA$3,Команды!$A$2:$A$7500,0),$E101+2)=Команды!$AJ$16,TRUE,FALSE),,IF(INDEX(Команды!$A$2:$AN$7500,MATCH(CA$3,Команды!$A$2:$A$7500,0),$E101+2)=Команды!$AJ$17,TRUE,FALSE),,IF(INDEX(Команды!$A$2:$AN$7500,MATCH(CA$3,Команды!$A$2:$A$7500,0),$E101+2)=Команды!$AJ$18,TRUE,FALSE),,IF(INDEX(Команды!$A$2:$AN$7500,MATCH(CA$3,Команды!$A$2:$A$7500,0),$E101+2)=Команды!$AJ$19,TRUE,FALSE)),INDEX(Команды!$AJ$2:$AK$19,MATCH(INDEX(Команды!$A$2:$AN$7500,MATCH(CA$3,Команды!$A$2:$A$7500,0),$E101+2),Команды!$AJ$2:$AJ$19,0),2),0)</f>
        <v>0</v>
      </c>
      <c r="CB101" s="175">
        <f>IF(OR(IF(INDEX(Команды!$A$2:$AN$7500,MATCH(CA$3,Команды!$A$2:$A$7500,0),$E101+2)=Команды!$AJ$2,TRUE,FALSE),IF(INDEX(Команды!$A$2:$AN$7500,MATCH(CA$3,Команды!$A$2:$A$7500,0),$E101+2)=Команды!$AJ$3,TRUE,FALSE),IF(INDEX(Команды!$A$2:$AN$7500,MATCH(CA$3,Команды!$A$2:$A$7500,0),$E101+2)=Команды!$AJ$4,TRUE,FALSE),IF(INDEX(Команды!$A$2:$AN$7500,MATCH(CA$3,Команды!$A$2:$A$7500,0),$E101+2)=Команды!$AJ$5,TRUE,FALSE),IF(INDEX(Команды!$A$2:$AN$7500,MATCH(CA$3,Команды!$A$2:$A$7500,0),$E101+2)=Команды!$AJ$6,TRUE,FALSE),IF(INDEX(Команды!$A$2:$AN$7500,MATCH(CA$3,Команды!$A$2:$A$7500,0),$E101+2)=Команды!$AJ$7,TRUE,FALSE),IF(INDEX(Команды!$A$2:$AN$7500,MATCH(CA$3,Команды!$A$2:$A$7500,0),$E101+2)=Команды!$AJ$8,TRUE,FALSE),IF(INDEX(Команды!$A$2:$AN$7500,MATCH(CA$3,Команды!$A$2:$A$7500,0),$E101+2)=Команды!$AJ$9,TRUE,FALSE),IF(INDEX(Команды!$A$2:$AN$7500,MATCH(CA$3,Команды!$A$2:$A$7500,0),$E101+2)=Команды!$AJ$10,TRUE,FALSE),IF(INDEX(Команды!$A$2:$AN$7500,MATCH(CA$3,Команды!$A$2:$A$7500,0),$E101+2)=Команды!$AJ$11,TRUE,FALSE),IF(INDEX(Команды!$A$2:$AN$7500,MATCH(CA$3,Команды!$A$2:$A$7500,0),$E101+2)=Команды!$AJ$12,TRUE,FALSE),IF(INDEX(Команды!$A$2:$AN$7500,MATCH(CA$3,Команды!$A$2:$A$7500,0),$E101+2)=Команды!$AJ$13,TRUE,FALSE),IF(INDEX(Команды!$A$2:$AN$7500,MATCH(CA$3,Команды!$A$2:$A$7500,0),$E101+2)=Команды!$AJ$14,TRUE,FALSE),IF(INDEX(Команды!$A$2:$AN$7500,MATCH(CA$3,Команды!$A$2:$A$7500,0),$E101+2)=Команды!$AJ$15,TRUE,FALSE),IF(INDEX(Команды!$A$2:$AN$7500,MATCH(CA$3,Команды!$A$2:$A$7500,0),$E101+2)=Команды!$AJ$16,TRUE,FALSE),IF(INDEX(Команды!$A$2:$AN$7500,MATCH(CA$3,Команды!$A$2:$A$7500,0),$E101+2)=Команды!$AJ$17,TRUE,FALSE),IF(INDEX(Команды!$A$2:$AN$7500,MATCH(CA$3,Команды!$A$2:$A$7500,0),$E101+2)=Команды!$AJ$18,TRUE,FALSE),IF(INDEX(Команды!$A$2:$AN$7500,MATCH(CA$3,Команды!$A$2:$A$7500,0),$E101+2)=Команды!$AJ$19,TRUE,FALSE)),INDEX(Команды!$AJ$2:$AL$19,MATCH(INDEX(Команды!$A$2:$AN$7500,MATCH(CA$3,Команды!$A$2:$A$7500,0),$E101+2),Команды!$AJ$2:$AJ$19,0),3),0)</f>
        <v>0</v>
      </c>
      <c r="CC101" s="342"/>
      <c r="CD101" s="174">
        <f>IF(OR(IF(INDEX(Команды!$A$2:$AN$7500,MATCH(CD$3,Команды!$A$2:$A$7500,0),$E101+2)=Команды!$AJ$2,TRUE,FALSE),IF(INDEX(Команды!$A$2:$AN$7500,MATCH(CD$3,Команды!$A$2:$A$7500,0),$E101+2)=Команды!$AJ$3,TRUE,FALSE),IF(INDEX(Команды!$A$2:$AN$7500,MATCH(CD$3,Команды!$A$2:$A$7500,0),$E101+2)=Команды!$AJ$4,TRUE,FALSE),IF(INDEX(Команды!$A$2:$AN$7500,MATCH(CD$3,Команды!$A$2:$A$7500,0),$E101+2)=Команды!$AJ$5,TRUE,FALSE),IF(INDEX(Команды!$A$2:$AN$7500,MATCH(CD$3,Команды!$A$2:$A$7500,0),$E101+2)=Команды!$AJ$6,TRUE,FALSE),IF(INDEX(Команды!$A$2:$AN$7500,MATCH(CD$3,Команды!$A$2:$A$7500,0),$E101+2)=Команды!$AJ$7,TRUE,FALSE),IF(INDEX(Команды!$A$2:$AN$7500,MATCH(CD$3,Команды!$A$2:$A$7500,0),$E101+2)=Команды!$AJ$8,TRUE,FALSE),IF(INDEX(Команды!$A$2:$AN$7500,MATCH(CD$3,Команды!$A$2:$A$7500,0),$E101+2)=Команды!$AJ$9,TRUE,FALSE),IF(INDEX(Команды!$A$2:$AN$7500,MATCH(CD$3,Команды!$A$2:$A$7500,0),$E101+2)=Команды!$AJ$10,TRUE,FALSE),IF(INDEX(Команды!$A$2:$AN$7500,MATCH(CD$3,Команды!$A$2:$A$7500,0),$E101+2)=Команды!$AJ$11,TRUE,FALSE),IF(INDEX(Команды!$A$2:$AN$7500,MATCH(CD$3,Команды!$A$2:$A$7500,0),$E101+2)=Команды!$AJ$12,TRUE,FALSE),IF(INDEX(Команды!$A$2:$AN$7500,MATCH(CD$3,Команды!$A$2:$A$7500,0),$E101+2)=Команды!$AJ$13,TRUE,FALSE),IF(INDEX(Команды!$A$2:$AN$7500,MATCH(CD$3,Команды!$A$2:$A$7500,0),$E101+2)=Команды!$AJ$14,TRUE,FALSE),IF(INDEX(Команды!$A$2:$AN$7500,MATCH(CD$3,Команды!$A$2:$A$7500,0),$E101+2)=Команды!$AJ$15,TRUE,FALSE),IF(INDEX(Команды!$A$2:$AN$7500,MATCH(CD$3,Команды!$A$2:$A$7500,0),$E101+2)=Команды!$AJ$16,TRUE,FALSE),,IF(INDEX(Команды!$A$2:$AN$7500,MATCH(CD$3,Команды!$A$2:$A$7500,0),$E101+2)=Команды!$AJ$17,TRUE,FALSE),,IF(INDEX(Команды!$A$2:$AN$7500,MATCH(CD$3,Команды!$A$2:$A$7500,0),$E101+2)=Команды!$AJ$18,TRUE,FALSE),,IF(INDEX(Команды!$A$2:$AN$7500,MATCH(CD$3,Команды!$A$2:$A$7500,0),$E101+2)=Команды!$AJ$19,TRUE,FALSE)),INDEX(Команды!$AJ$2:$AK$19,MATCH(INDEX(Команды!$A$2:$AN$7500,MATCH(CD$3,Команды!$A$2:$A$7500,0),$E101+2),Команды!$AJ$2:$AJ$19,0),2),0)</f>
        <v>0</v>
      </c>
      <c r="CE101" s="175">
        <f>IF(OR(IF(INDEX(Команды!$A$2:$AN$7500,MATCH(CD$3,Команды!$A$2:$A$7500,0),$E101+2)=Команды!$AJ$2,TRUE,FALSE),IF(INDEX(Команды!$A$2:$AN$7500,MATCH(CD$3,Команды!$A$2:$A$7500,0),$E101+2)=Команды!$AJ$3,TRUE,FALSE),IF(INDEX(Команды!$A$2:$AN$7500,MATCH(CD$3,Команды!$A$2:$A$7500,0),$E101+2)=Команды!$AJ$4,TRUE,FALSE),IF(INDEX(Команды!$A$2:$AN$7500,MATCH(CD$3,Команды!$A$2:$A$7500,0),$E101+2)=Команды!$AJ$5,TRUE,FALSE),IF(INDEX(Команды!$A$2:$AN$7500,MATCH(CD$3,Команды!$A$2:$A$7500,0),$E101+2)=Команды!$AJ$6,TRUE,FALSE),IF(INDEX(Команды!$A$2:$AN$7500,MATCH(CD$3,Команды!$A$2:$A$7500,0),$E101+2)=Команды!$AJ$7,TRUE,FALSE),IF(INDEX(Команды!$A$2:$AN$7500,MATCH(CD$3,Команды!$A$2:$A$7500,0),$E101+2)=Команды!$AJ$8,TRUE,FALSE),IF(INDEX(Команды!$A$2:$AN$7500,MATCH(CD$3,Команды!$A$2:$A$7500,0),$E101+2)=Команды!$AJ$9,TRUE,FALSE),IF(INDEX(Команды!$A$2:$AN$7500,MATCH(CD$3,Команды!$A$2:$A$7500,0),$E101+2)=Команды!$AJ$10,TRUE,FALSE),IF(INDEX(Команды!$A$2:$AN$7500,MATCH(CD$3,Команды!$A$2:$A$7500,0),$E101+2)=Команды!$AJ$11,TRUE,FALSE),IF(INDEX(Команды!$A$2:$AN$7500,MATCH(CD$3,Команды!$A$2:$A$7500,0),$E101+2)=Команды!$AJ$12,TRUE,FALSE),IF(INDEX(Команды!$A$2:$AN$7500,MATCH(CD$3,Команды!$A$2:$A$7500,0),$E101+2)=Команды!$AJ$13,TRUE,FALSE),IF(INDEX(Команды!$A$2:$AN$7500,MATCH(CD$3,Команды!$A$2:$A$7500,0),$E101+2)=Команды!$AJ$14,TRUE,FALSE),IF(INDEX(Команды!$A$2:$AN$7500,MATCH(CD$3,Команды!$A$2:$A$7500,0),$E101+2)=Команды!$AJ$15,TRUE,FALSE),IF(INDEX(Команды!$A$2:$AN$7500,MATCH(CD$3,Команды!$A$2:$A$7500,0),$E101+2)=Команды!$AJ$16,TRUE,FALSE),IF(INDEX(Команды!$A$2:$AN$7500,MATCH(CD$3,Команды!$A$2:$A$7500,0),$E101+2)=Команды!$AJ$17,TRUE,FALSE),IF(INDEX(Команды!$A$2:$AN$7500,MATCH(CD$3,Команды!$A$2:$A$7500,0),$E101+2)=Команды!$AJ$18,TRUE,FALSE),IF(INDEX(Команды!$A$2:$AN$7500,MATCH(CD$3,Команды!$A$2:$A$7500,0),$E101+2)=Команды!$AJ$19,TRUE,FALSE)),INDEX(Команды!$AJ$2:$AL$19,MATCH(INDEX(Команды!$A$2:$AN$7500,MATCH(CD$3,Команды!$A$2:$A$7500,0),$E101+2),Команды!$AJ$2:$AJ$19,0),3),0)</f>
        <v>0</v>
      </c>
      <c r="CF101" s="342"/>
      <c r="CG101" s="174">
        <f>IF(OR(IF(INDEX(Команды!$A$2:$AN$7500,MATCH(CG$3,Команды!$A$2:$A$7500,0),$E101+2)=Команды!$AJ$2,TRUE,FALSE),IF(INDEX(Команды!$A$2:$AN$7500,MATCH(CG$3,Команды!$A$2:$A$7500,0),$E101+2)=Команды!$AJ$3,TRUE,FALSE),IF(INDEX(Команды!$A$2:$AN$7500,MATCH(CG$3,Команды!$A$2:$A$7500,0),$E101+2)=Команды!$AJ$4,TRUE,FALSE),IF(INDEX(Команды!$A$2:$AN$7500,MATCH(CG$3,Команды!$A$2:$A$7500,0),$E101+2)=Команды!$AJ$5,TRUE,FALSE),IF(INDEX(Команды!$A$2:$AN$7500,MATCH(CG$3,Команды!$A$2:$A$7500,0),$E101+2)=Команды!$AJ$6,TRUE,FALSE),IF(INDEX(Команды!$A$2:$AN$7500,MATCH(CG$3,Команды!$A$2:$A$7500,0),$E101+2)=Команды!$AJ$7,TRUE,FALSE),IF(INDEX(Команды!$A$2:$AN$7500,MATCH(CG$3,Команды!$A$2:$A$7500,0),$E101+2)=Команды!$AJ$8,TRUE,FALSE),IF(INDEX(Команды!$A$2:$AN$7500,MATCH(CG$3,Команды!$A$2:$A$7500,0),$E101+2)=Команды!$AJ$9,TRUE,FALSE),IF(INDEX(Команды!$A$2:$AN$7500,MATCH(CG$3,Команды!$A$2:$A$7500,0),$E101+2)=Команды!$AJ$10,TRUE,FALSE),IF(INDEX(Команды!$A$2:$AN$7500,MATCH(CG$3,Команды!$A$2:$A$7500,0),$E101+2)=Команды!$AJ$11,TRUE,FALSE),IF(INDEX(Команды!$A$2:$AN$7500,MATCH(CG$3,Команды!$A$2:$A$7500,0),$E101+2)=Команды!$AJ$12,TRUE,FALSE),IF(INDEX(Команды!$A$2:$AN$7500,MATCH(CG$3,Команды!$A$2:$A$7500,0),$E101+2)=Команды!$AJ$13,TRUE,FALSE),IF(INDEX(Команды!$A$2:$AN$7500,MATCH(CG$3,Команды!$A$2:$A$7500,0),$E101+2)=Команды!$AJ$14,TRUE,FALSE),IF(INDEX(Команды!$A$2:$AN$7500,MATCH(CG$3,Команды!$A$2:$A$7500,0),$E101+2)=Команды!$AJ$15,TRUE,FALSE),IF(INDEX(Команды!$A$2:$AN$7500,MATCH(CG$3,Команды!$A$2:$A$7500,0),$E101+2)=Команды!$AJ$16,TRUE,FALSE),,IF(INDEX(Команды!$A$2:$AN$7500,MATCH(CG$3,Команды!$A$2:$A$7500,0),$E101+2)=Команды!$AJ$17,TRUE,FALSE),,IF(INDEX(Команды!$A$2:$AN$7500,MATCH(CG$3,Команды!$A$2:$A$7500,0),$E101+2)=Команды!$AJ$18,TRUE,FALSE),,IF(INDEX(Команды!$A$2:$AN$7500,MATCH(CG$3,Команды!$A$2:$A$7500,0),$E101+2)=Команды!$AJ$19,TRUE,FALSE)),INDEX(Команды!$AJ$2:$AK$19,MATCH(INDEX(Команды!$A$2:$AN$7500,MATCH(CG$3,Команды!$A$2:$A$7500,0),$E101+2),Команды!$AJ$2:$AJ$19,0),2),0)</f>
        <v>0</v>
      </c>
      <c r="CH101" s="175">
        <f>IF(OR(IF(INDEX(Команды!$A$2:$AN$7500,MATCH(CG$3,Команды!$A$2:$A$7500,0),$E101+2)=Команды!$AJ$2,TRUE,FALSE),IF(INDEX(Команды!$A$2:$AN$7500,MATCH(CG$3,Команды!$A$2:$A$7500,0),$E101+2)=Команды!$AJ$3,TRUE,FALSE),IF(INDEX(Команды!$A$2:$AN$7500,MATCH(CG$3,Команды!$A$2:$A$7500,0),$E101+2)=Команды!$AJ$4,TRUE,FALSE),IF(INDEX(Команды!$A$2:$AN$7500,MATCH(CG$3,Команды!$A$2:$A$7500,0),$E101+2)=Команды!$AJ$5,TRUE,FALSE),IF(INDEX(Команды!$A$2:$AN$7500,MATCH(CG$3,Команды!$A$2:$A$7500,0),$E101+2)=Команды!$AJ$6,TRUE,FALSE),IF(INDEX(Команды!$A$2:$AN$7500,MATCH(CG$3,Команды!$A$2:$A$7500,0),$E101+2)=Команды!$AJ$7,TRUE,FALSE),IF(INDEX(Команды!$A$2:$AN$7500,MATCH(CG$3,Команды!$A$2:$A$7500,0),$E101+2)=Команды!$AJ$8,TRUE,FALSE),IF(INDEX(Команды!$A$2:$AN$7500,MATCH(CG$3,Команды!$A$2:$A$7500,0),$E101+2)=Команды!$AJ$9,TRUE,FALSE),IF(INDEX(Команды!$A$2:$AN$7500,MATCH(CG$3,Команды!$A$2:$A$7500,0),$E101+2)=Команды!$AJ$10,TRUE,FALSE),IF(INDEX(Команды!$A$2:$AN$7500,MATCH(CG$3,Команды!$A$2:$A$7500,0),$E101+2)=Команды!$AJ$11,TRUE,FALSE),IF(INDEX(Команды!$A$2:$AN$7500,MATCH(CG$3,Команды!$A$2:$A$7500,0),$E101+2)=Команды!$AJ$12,TRUE,FALSE),IF(INDEX(Команды!$A$2:$AN$7500,MATCH(CG$3,Команды!$A$2:$A$7500,0),$E101+2)=Команды!$AJ$13,TRUE,FALSE),IF(INDEX(Команды!$A$2:$AN$7500,MATCH(CG$3,Команды!$A$2:$A$7500,0),$E101+2)=Команды!$AJ$14,TRUE,FALSE),IF(INDEX(Команды!$A$2:$AN$7500,MATCH(CG$3,Команды!$A$2:$A$7500,0),$E101+2)=Команды!$AJ$15,TRUE,FALSE),IF(INDEX(Команды!$A$2:$AN$7500,MATCH(CG$3,Команды!$A$2:$A$7500,0),$E101+2)=Команды!$AJ$16,TRUE,FALSE),IF(INDEX(Команды!$A$2:$AN$7500,MATCH(CG$3,Команды!$A$2:$A$7500,0),$E101+2)=Команды!$AJ$17,TRUE,FALSE),IF(INDEX(Команды!$A$2:$AN$7500,MATCH(CG$3,Команды!$A$2:$A$7500,0),$E101+2)=Команды!$AJ$18,TRUE,FALSE),IF(INDEX(Команды!$A$2:$AN$7500,MATCH(CG$3,Команды!$A$2:$A$7500,0),$E101+2)=Команды!$AJ$19,TRUE,FALSE)),INDEX(Команды!$AJ$2:$AL$19,MATCH(INDEX(Команды!$A$2:$AN$7500,MATCH(CG$3,Команды!$A$2:$A$7500,0),$E101+2),Команды!$AJ$2:$AJ$19,0),3),0)</f>
        <v>0</v>
      </c>
      <c r="CI101" s="342"/>
      <c r="CJ101" s="174">
        <f>IF(OR(IF(INDEX(Команды!$A$2:$AN$7500,MATCH(CJ$3,Команды!$A$2:$A$7500,0),$E101+2)=Команды!$AJ$2,TRUE,FALSE),IF(INDEX(Команды!$A$2:$AN$7500,MATCH(CJ$3,Команды!$A$2:$A$7500,0),$E101+2)=Команды!$AJ$3,TRUE,FALSE),IF(INDEX(Команды!$A$2:$AN$7500,MATCH(CJ$3,Команды!$A$2:$A$7500,0),$E101+2)=Команды!$AJ$4,TRUE,FALSE),IF(INDEX(Команды!$A$2:$AN$7500,MATCH(CJ$3,Команды!$A$2:$A$7500,0),$E101+2)=Команды!$AJ$5,TRUE,FALSE),IF(INDEX(Команды!$A$2:$AN$7500,MATCH(CJ$3,Команды!$A$2:$A$7500,0),$E101+2)=Команды!$AJ$6,TRUE,FALSE),IF(INDEX(Команды!$A$2:$AN$7500,MATCH(CJ$3,Команды!$A$2:$A$7500,0),$E101+2)=Команды!$AJ$7,TRUE,FALSE),IF(INDEX(Команды!$A$2:$AN$7500,MATCH(CJ$3,Команды!$A$2:$A$7500,0),$E101+2)=Команды!$AJ$8,TRUE,FALSE),IF(INDEX(Команды!$A$2:$AN$7500,MATCH(CJ$3,Команды!$A$2:$A$7500,0),$E101+2)=Команды!$AJ$9,TRUE,FALSE),IF(INDEX(Команды!$A$2:$AN$7500,MATCH(CJ$3,Команды!$A$2:$A$7500,0),$E101+2)=Команды!$AJ$10,TRUE,FALSE),IF(INDEX(Команды!$A$2:$AN$7500,MATCH(CJ$3,Команды!$A$2:$A$7500,0),$E101+2)=Команды!$AJ$11,TRUE,FALSE),IF(INDEX(Команды!$A$2:$AN$7500,MATCH(CJ$3,Команды!$A$2:$A$7500,0),$E101+2)=Команды!$AJ$12,TRUE,FALSE),IF(INDEX(Команды!$A$2:$AN$7500,MATCH(CJ$3,Команды!$A$2:$A$7500,0),$E101+2)=Команды!$AJ$13,TRUE,FALSE),IF(INDEX(Команды!$A$2:$AN$7500,MATCH(CJ$3,Команды!$A$2:$A$7500,0),$E101+2)=Команды!$AJ$14,TRUE,FALSE),IF(INDEX(Команды!$A$2:$AN$7500,MATCH(CJ$3,Команды!$A$2:$A$7500,0),$E101+2)=Команды!$AJ$15,TRUE,FALSE),IF(INDEX(Команды!$A$2:$AN$7500,MATCH(CJ$3,Команды!$A$2:$A$7500,0),$E101+2)=Команды!$AJ$16,TRUE,FALSE),,IF(INDEX(Команды!$A$2:$AN$7500,MATCH(CJ$3,Команды!$A$2:$A$7500,0),$E101+2)=Команды!$AJ$17,TRUE,FALSE),,IF(INDEX(Команды!$A$2:$AN$7500,MATCH(CJ$3,Команды!$A$2:$A$7500,0),$E101+2)=Команды!$AJ$18,TRUE,FALSE),,IF(INDEX(Команды!$A$2:$AN$7500,MATCH(CJ$3,Команды!$A$2:$A$7500,0),$E101+2)=Команды!$AJ$19,TRUE,FALSE)),INDEX(Команды!$AJ$2:$AK$19,MATCH(INDEX(Команды!$A$2:$AN$7500,MATCH(CJ$3,Команды!$A$2:$A$7500,0),$E101+2),Команды!$AJ$2:$AJ$19,0),2),0)</f>
        <v>0</v>
      </c>
      <c r="CK101" s="175">
        <f>IF(OR(IF(INDEX(Команды!$A$2:$AN$7500,MATCH(CJ$3,Команды!$A$2:$A$7500,0),$E101+2)=Команды!$AJ$2,TRUE,FALSE),IF(INDEX(Команды!$A$2:$AN$7500,MATCH(CJ$3,Команды!$A$2:$A$7500,0),$E101+2)=Команды!$AJ$3,TRUE,FALSE),IF(INDEX(Команды!$A$2:$AN$7500,MATCH(CJ$3,Команды!$A$2:$A$7500,0),$E101+2)=Команды!$AJ$4,TRUE,FALSE),IF(INDEX(Команды!$A$2:$AN$7500,MATCH(CJ$3,Команды!$A$2:$A$7500,0),$E101+2)=Команды!$AJ$5,TRUE,FALSE),IF(INDEX(Команды!$A$2:$AN$7500,MATCH(CJ$3,Команды!$A$2:$A$7500,0),$E101+2)=Команды!$AJ$6,TRUE,FALSE),IF(INDEX(Команды!$A$2:$AN$7500,MATCH(CJ$3,Команды!$A$2:$A$7500,0),$E101+2)=Команды!$AJ$7,TRUE,FALSE),IF(INDEX(Команды!$A$2:$AN$7500,MATCH(CJ$3,Команды!$A$2:$A$7500,0),$E101+2)=Команды!$AJ$8,TRUE,FALSE),IF(INDEX(Команды!$A$2:$AN$7500,MATCH(CJ$3,Команды!$A$2:$A$7500,0),$E101+2)=Команды!$AJ$9,TRUE,FALSE),IF(INDEX(Команды!$A$2:$AN$7500,MATCH(CJ$3,Команды!$A$2:$A$7500,0),$E101+2)=Команды!$AJ$10,TRUE,FALSE),IF(INDEX(Команды!$A$2:$AN$7500,MATCH(CJ$3,Команды!$A$2:$A$7500,0),$E101+2)=Команды!$AJ$11,TRUE,FALSE),IF(INDEX(Команды!$A$2:$AN$7500,MATCH(CJ$3,Команды!$A$2:$A$7500,0),$E101+2)=Команды!$AJ$12,TRUE,FALSE),IF(INDEX(Команды!$A$2:$AN$7500,MATCH(CJ$3,Команды!$A$2:$A$7500,0),$E101+2)=Команды!$AJ$13,TRUE,FALSE),IF(INDEX(Команды!$A$2:$AN$7500,MATCH(CJ$3,Команды!$A$2:$A$7500,0),$E101+2)=Команды!$AJ$14,TRUE,FALSE),IF(INDEX(Команды!$A$2:$AN$7500,MATCH(CJ$3,Команды!$A$2:$A$7500,0),$E101+2)=Команды!$AJ$15,TRUE,FALSE),IF(INDEX(Команды!$A$2:$AN$7500,MATCH(CJ$3,Команды!$A$2:$A$7500,0),$E101+2)=Команды!$AJ$16,TRUE,FALSE),IF(INDEX(Команды!$A$2:$AN$7500,MATCH(CJ$3,Команды!$A$2:$A$7500,0),$E101+2)=Команды!$AJ$17,TRUE,FALSE),IF(INDEX(Команды!$A$2:$AN$7500,MATCH(CJ$3,Команды!$A$2:$A$7500,0),$E101+2)=Команды!$AJ$18,TRUE,FALSE),IF(INDEX(Команды!$A$2:$AN$7500,MATCH(CJ$3,Команды!$A$2:$A$7500,0),$E101+2)=Команды!$AJ$19,TRUE,FALSE)),INDEX(Команды!$AJ$2:$AL$19,MATCH(INDEX(Команды!$A$2:$AN$7500,MATCH(CJ$3,Команды!$A$2:$A$7500,0),$E101+2),Команды!$AJ$2:$AJ$19,0),3),0)</f>
        <v>0</v>
      </c>
      <c r="CL101" s="342"/>
      <c r="CM101" s="174">
        <f>IF(OR(IF(INDEX(Команды!$A$2:$AN$7500,MATCH(CM$3,Команды!$A$2:$A$7500,0),$E101+2)=Команды!$AJ$2,TRUE,FALSE),IF(INDEX(Команды!$A$2:$AN$7500,MATCH(CM$3,Команды!$A$2:$A$7500,0),$E101+2)=Команды!$AJ$3,TRUE,FALSE),IF(INDEX(Команды!$A$2:$AN$7500,MATCH(CM$3,Команды!$A$2:$A$7500,0),$E101+2)=Команды!$AJ$4,TRUE,FALSE),IF(INDEX(Команды!$A$2:$AN$7500,MATCH(CM$3,Команды!$A$2:$A$7500,0),$E101+2)=Команды!$AJ$5,TRUE,FALSE),IF(INDEX(Команды!$A$2:$AN$7500,MATCH(CM$3,Команды!$A$2:$A$7500,0),$E101+2)=Команды!$AJ$6,TRUE,FALSE),IF(INDEX(Команды!$A$2:$AN$7500,MATCH(CM$3,Команды!$A$2:$A$7500,0),$E101+2)=Команды!$AJ$7,TRUE,FALSE),IF(INDEX(Команды!$A$2:$AN$7500,MATCH(CM$3,Команды!$A$2:$A$7500,0),$E101+2)=Команды!$AJ$8,TRUE,FALSE),IF(INDEX(Команды!$A$2:$AN$7500,MATCH(CM$3,Команды!$A$2:$A$7500,0),$E101+2)=Команды!$AJ$9,TRUE,FALSE),IF(INDEX(Команды!$A$2:$AN$7500,MATCH(CM$3,Команды!$A$2:$A$7500,0),$E101+2)=Команды!$AJ$10,TRUE,FALSE),IF(INDEX(Команды!$A$2:$AN$7500,MATCH(CM$3,Команды!$A$2:$A$7500,0),$E101+2)=Команды!$AJ$11,TRUE,FALSE),IF(INDEX(Команды!$A$2:$AN$7500,MATCH(CM$3,Команды!$A$2:$A$7500,0),$E101+2)=Команды!$AJ$12,TRUE,FALSE),IF(INDEX(Команды!$A$2:$AN$7500,MATCH(CM$3,Команды!$A$2:$A$7500,0),$E101+2)=Команды!$AJ$13,TRUE,FALSE),IF(INDEX(Команды!$A$2:$AN$7500,MATCH(CM$3,Команды!$A$2:$A$7500,0),$E101+2)=Команды!$AJ$14,TRUE,FALSE),IF(INDEX(Команды!$A$2:$AN$7500,MATCH(CM$3,Команды!$A$2:$A$7500,0),$E101+2)=Команды!$AJ$15,TRUE,FALSE),IF(INDEX(Команды!$A$2:$AN$7500,MATCH(CM$3,Команды!$A$2:$A$7500,0),$E101+2)=Команды!$AJ$16,TRUE,FALSE),,IF(INDEX(Команды!$A$2:$AN$7500,MATCH(CM$3,Команды!$A$2:$A$7500,0),$E101+2)=Команды!$AJ$17,TRUE,FALSE),,IF(INDEX(Команды!$A$2:$AN$7500,MATCH(CM$3,Команды!$A$2:$A$7500,0),$E101+2)=Команды!$AJ$18,TRUE,FALSE),,IF(INDEX(Команды!$A$2:$AN$7500,MATCH(CM$3,Команды!$A$2:$A$7500,0),$E101+2)=Команды!$AJ$19,TRUE,FALSE)),INDEX(Команды!$AJ$2:$AK$19,MATCH(INDEX(Команды!$A$2:$AN$7500,MATCH(CM$3,Команды!$A$2:$A$7500,0),$E101+2),Команды!$AJ$2:$AJ$19,0),2),0)</f>
        <v>0</v>
      </c>
      <c r="CN101" s="175">
        <f>IF(OR(IF(INDEX(Команды!$A$2:$AN$7500,MATCH(CM$3,Команды!$A$2:$A$7500,0),$E101+2)=Команды!$AJ$2,TRUE,FALSE),IF(INDEX(Команды!$A$2:$AN$7500,MATCH(CM$3,Команды!$A$2:$A$7500,0),$E101+2)=Команды!$AJ$3,TRUE,FALSE),IF(INDEX(Команды!$A$2:$AN$7500,MATCH(CM$3,Команды!$A$2:$A$7500,0),$E101+2)=Команды!$AJ$4,TRUE,FALSE),IF(INDEX(Команды!$A$2:$AN$7500,MATCH(CM$3,Команды!$A$2:$A$7500,0),$E101+2)=Команды!$AJ$5,TRUE,FALSE),IF(INDEX(Команды!$A$2:$AN$7500,MATCH(CM$3,Команды!$A$2:$A$7500,0),$E101+2)=Команды!$AJ$6,TRUE,FALSE),IF(INDEX(Команды!$A$2:$AN$7500,MATCH(CM$3,Команды!$A$2:$A$7500,0),$E101+2)=Команды!$AJ$7,TRUE,FALSE),IF(INDEX(Команды!$A$2:$AN$7500,MATCH(CM$3,Команды!$A$2:$A$7500,0),$E101+2)=Команды!$AJ$8,TRUE,FALSE),IF(INDEX(Команды!$A$2:$AN$7500,MATCH(CM$3,Команды!$A$2:$A$7500,0),$E101+2)=Команды!$AJ$9,TRUE,FALSE),IF(INDEX(Команды!$A$2:$AN$7500,MATCH(CM$3,Команды!$A$2:$A$7500,0),$E101+2)=Команды!$AJ$10,TRUE,FALSE),IF(INDEX(Команды!$A$2:$AN$7500,MATCH(CM$3,Команды!$A$2:$A$7500,0),$E101+2)=Команды!$AJ$11,TRUE,FALSE),IF(INDEX(Команды!$A$2:$AN$7500,MATCH(CM$3,Команды!$A$2:$A$7500,0),$E101+2)=Команды!$AJ$12,TRUE,FALSE),IF(INDEX(Команды!$A$2:$AN$7500,MATCH(CM$3,Команды!$A$2:$A$7500,0),$E101+2)=Команды!$AJ$13,TRUE,FALSE),IF(INDEX(Команды!$A$2:$AN$7500,MATCH(CM$3,Команды!$A$2:$A$7500,0),$E101+2)=Команды!$AJ$14,TRUE,FALSE),IF(INDEX(Команды!$A$2:$AN$7500,MATCH(CM$3,Команды!$A$2:$A$7500,0),$E101+2)=Команды!$AJ$15,TRUE,FALSE),IF(INDEX(Команды!$A$2:$AN$7500,MATCH(CM$3,Команды!$A$2:$A$7500,0),$E101+2)=Команды!$AJ$16,TRUE,FALSE),IF(INDEX(Команды!$A$2:$AN$7500,MATCH(CM$3,Команды!$A$2:$A$7500,0),$E101+2)=Команды!$AJ$17,TRUE,FALSE),IF(INDEX(Команды!$A$2:$AN$7500,MATCH(CM$3,Команды!$A$2:$A$7500,0),$E101+2)=Команды!$AJ$18,TRUE,FALSE),IF(INDEX(Команды!$A$2:$AN$7500,MATCH(CM$3,Команды!$A$2:$A$7500,0),$E101+2)=Команды!$AJ$19,TRUE,FALSE)),INDEX(Команды!$AJ$2:$AL$19,MATCH(INDEX(Команды!$A$2:$AN$7500,MATCH(CM$3,Команды!$A$2:$A$7500,0),$E101+2),Команды!$AJ$2:$AJ$19,0),3),0)</f>
        <v>0</v>
      </c>
      <c r="CO101" s="342"/>
      <c r="CP101" s="174">
        <f>IF(OR(IF(INDEX(Команды!$A$2:$AN$7500,MATCH(CP$3,Команды!$A$2:$A$7500,0),$E101+2)=Команды!$AJ$2,TRUE,FALSE),IF(INDEX(Команды!$A$2:$AN$7500,MATCH(CP$3,Команды!$A$2:$A$7500,0),$E101+2)=Команды!$AJ$3,TRUE,FALSE),IF(INDEX(Команды!$A$2:$AN$7500,MATCH(CP$3,Команды!$A$2:$A$7500,0),$E101+2)=Команды!$AJ$4,TRUE,FALSE),IF(INDEX(Команды!$A$2:$AN$7500,MATCH(CP$3,Команды!$A$2:$A$7500,0),$E101+2)=Команды!$AJ$5,TRUE,FALSE),IF(INDEX(Команды!$A$2:$AN$7500,MATCH(CP$3,Команды!$A$2:$A$7500,0),$E101+2)=Команды!$AJ$6,TRUE,FALSE),IF(INDEX(Команды!$A$2:$AN$7500,MATCH(CP$3,Команды!$A$2:$A$7500,0),$E101+2)=Команды!$AJ$7,TRUE,FALSE),IF(INDEX(Команды!$A$2:$AN$7500,MATCH(CP$3,Команды!$A$2:$A$7500,0),$E101+2)=Команды!$AJ$8,TRUE,FALSE),IF(INDEX(Команды!$A$2:$AN$7500,MATCH(CP$3,Команды!$A$2:$A$7500,0),$E101+2)=Команды!$AJ$9,TRUE,FALSE),IF(INDEX(Команды!$A$2:$AN$7500,MATCH(CP$3,Команды!$A$2:$A$7500,0),$E101+2)=Команды!$AJ$10,TRUE,FALSE),IF(INDEX(Команды!$A$2:$AN$7500,MATCH(CP$3,Команды!$A$2:$A$7500,0),$E101+2)=Команды!$AJ$11,TRUE,FALSE),IF(INDEX(Команды!$A$2:$AN$7500,MATCH(CP$3,Команды!$A$2:$A$7500,0),$E101+2)=Команды!$AJ$12,TRUE,FALSE),IF(INDEX(Команды!$A$2:$AN$7500,MATCH(CP$3,Команды!$A$2:$A$7500,0),$E101+2)=Команды!$AJ$13,TRUE,FALSE),IF(INDEX(Команды!$A$2:$AN$7500,MATCH(CP$3,Команды!$A$2:$A$7500,0),$E101+2)=Команды!$AJ$14,TRUE,FALSE),IF(INDEX(Команды!$A$2:$AN$7500,MATCH(CP$3,Команды!$A$2:$A$7500,0),$E101+2)=Команды!$AJ$15,TRUE,FALSE),IF(INDEX(Команды!$A$2:$AN$7500,MATCH(CP$3,Команды!$A$2:$A$7500,0),$E101+2)=Команды!$AJ$16,TRUE,FALSE),,IF(INDEX(Команды!$A$2:$AN$7500,MATCH(CP$3,Команды!$A$2:$A$7500,0),$E101+2)=Команды!$AJ$17,TRUE,FALSE),,IF(INDEX(Команды!$A$2:$AN$7500,MATCH(CP$3,Команды!$A$2:$A$7500,0),$E101+2)=Команды!$AJ$18,TRUE,FALSE),,IF(INDEX(Команды!$A$2:$AN$7500,MATCH(CP$3,Команды!$A$2:$A$7500,0),$E101+2)=Команды!$AJ$19,TRUE,FALSE)),INDEX(Команды!$AJ$2:$AK$19,MATCH(INDEX(Команды!$A$2:$AN$7500,MATCH(CP$3,Команды!$A$2:$A$7500,0),$E101+2),Команды!$AJ$2:$AJ$19,0),2),0)</f>
        <v>0</v>
      </c>
      <c r="CQ101" s="175">
        <f>IF(OR(IF(INDEX(Команды!$A$2:$AN$7500,MATCH(CP$3,Команды!$A$2:$A$7500,0),$E101+2)=Команды!$AJ$2,TRUE,FALSE),IF(INDEX(Команды!$A$2:$AN$7500,MATCH(CP$3,Команды!$A$2:$A$7500,0),$E101+2)=Команды!$AJ$3,TRUE,FALSE),IF(INDEX(Команды!$A$2:$AN$7500,MATCH(CP$3,Команды!$A$2:$A$7500,0),$E101+2)=Команды!$AJ$4,TRUE,FALSE),IF(INDEX(Команды!$A$2:$AN$7500,MATCH(CP$3,Команды!$A$2:$A$7500,0),$E101+2)=Команды!$AJ$5,TRUE,FALSE),IF(INDEX(Команды!$A$2:$AN$7500,MATCH(CP$3,Команды!$A$2:$A$7500,0),$E101+2)=Команды!$AJ$6,TRUE,FALSE),IF(INDEX(Команды!$A$2:$AN$7500,MATCH(CP$3,Команды!$A$2:$A$7500,0),$E101+2)=Команды!$AJ$7,TRUE,FALSE),IF(INDEX(Команды!$A$2:$AN$7500,MATCH(CP$3,Команды!$A$2:$A$7500,0),$E101+2)=Команды!$AJ$8,TRUE,FALSE),IF(INDEX(Команды!$A$2:$AN$7500,MATCH(CP$3,Команды!$A$2:$A$7500,0),$E101+2)=Команды!$AJ$9,TRUE,FALSE),IF(INDEX(Команды!$A$2:$AN$7500,MATCH(CP$3,Команды!$A$2:$A$7500,0),$E101+2)=Команды!$AJ$10,TRUE,FALSE),IF(INDEX(Команды!$A$2:$AN$7500,MATCH(CP$3,Команды!$A$2:$A$7500,0),$E101+2)=Команды!$AJ$11,TRUE,FALSE),IF(INDEX(Команды!$A$2:$AN$7500,MATCH(CP$3,Команды!$A$2:$A$7500,0),$E101+2)=Команды!$AJ$12,TRUE,FALSE),IF(INDEX(Команды!$A$2:$AN$7500,MATCH(CP$3,Команды!$A$2:$A$7500,0),$E101+2)=Команды!$AJ$13,TRUE,FALSE),IF(INDEX(Команды!$A$2:$AN$7500,MATCH(CP$3,Команды!$A$2:$A$7500,0),$E101+2)=Команды!$AJ$14,TRUE,FALSE),IF(INDEX(Команды!$A$2:$AN$7500,MATCH(CP$3,Команды!$A$2:$A$7500,0),$E101+2)=Команды!$AJ$15,TRUE,FALSE),IF(INDEX(Команды!$A$2:$AN$7500,MATCH(CP$3,Команды!$A$2:$A$7500,0),$E101+2)=Команды!$AJ$16,TRUE,FALSE),IF(INDEX(Команды!$A$2:$AN$7500,MATCH(CP$3,Команды!$A$2:$A$7500,0),$E101+2)=Команды!$AJ$17,TRUE,FALSE),IF(INDEX(Команды!$A$2:$AN$7500,MATCH(CP$3,Команды!$A$2:$A$7500,0),$E101+2)=Команды!$AJ$18,TRUE,FALSE),IF(INDEX(Команды!$A$2:$AN$7500,MATCH(CP$3,Команды!$A$2:$A$7500,0),$E101+2)=Команды!$AJ$19,TRUE,FALSE)),INDEX(Команды!$AJ$2:$AL$19,MATCH(INDEX(Команды!$A$2:$AN$7500,MATCH(CP$3,Команды!$A$2:$A$7500,0),$E101+2),Команды!$AJ$2:$AJ$19,0),3),0)</f>
        <v>0</v>
      </c>
      <c r="CR101" s="342"/>
      <c r="CS101" s="174">
        <f>IF(OR(IF(INDEX(Команды!$A$2:$AN$7500,MATCH(CS$3,Команды!$A$2:$A$7500,0),$E101+2)=Команды!$AJ$2,TRUE,FALSE),IF(INDEX(Команды!$A$2:$AN$7500,MATCH(CS$3,Команды!$A$2:$A$7500,0),$E101+2)=Команды!$AJ$3,TRUE,FALSE),IF(INDEX(Команды!$A$2:$AN$7500,MATCH(CS$3,Команды!$A$2:$A$7500,0),$E101+2)=Команды!$AJ$4,TRUE,FALSE),IF(INDEX(Команды!$A$2:$AN$7500,MATCH(CS$3,Команды!$A$2:$A$7500,0),$E101+2)=Команды!$AJ$5,TRUE,FALSE),IF(INDEX(Команды!$A$2:$AN$7500,MATCH(CS$3,Команды!$A$2:$A$7500,0),$E101+2)=Команды!$AJ$6,TRUE,FALSE),IF(INDEX(Команды!$A$2:$AN$7500,MATCH(CS$3,Команды!$A$2:$A$7500,0),$E101+2)=Команды!$AJ$7,TRUE,FALSE),IF(INDEX(Команды!$A$2:$AN$7500,MATCH(CS$3,Команды!$A$2:$A$7500,0),$E101+2)=Команды!$AJ$8,TRUE,FALSE),IF(INDEX(Команды!$A$2:$AN$7500,MATCH(CS$3,Команды!$A$2:$A$7500,0),$E101+2)=Команды!$AJ$9,TRUE,FALSE),IF(INDEX(Команды!$A$2:$AN$7500,MATCH(CS$3,Команды!$A$2:$A$7500,0),$E101+2)=Команды!$AJ$10,TRUE,FALSE),IF(INDEX(Команды!$A$2:$AN$7500,MATCH(CS$3,Команды!$A$2:$A$7500,0),$E101+2)=Команды!$AJ$11,TRUE,FALSE),IF(INDEX(Команды!$A$2:$AN$7500,MATCH(CS$3,Команды!$A$2:$A$7500,0),$E101+2)=Команды!$AJ$12,TRUE,FALSE),IF(INDEX(Команды!$A$2:$AN$7500,MATCH(CS$3,Команды!$A$2:$A$7500,0),$E101+2)=Команды!$AJ$13,TRUE,FALSE),IF(INDEX(Команды!$A$2:$AN$7500,MATCH(CS$3,Команды!$A$2:$A$7500,0),$E101+2)=Команды!$AJ$14,TRUE,FALSE),IF(INDEX(Команды!$A$2:$AN$7500,MATCH(CS$3,Команды!$A$2:$A$7500,0),$E101+2)=Команды!$AJ$15,TRUE,FALSE),IF(INDEX(Команды!$A$2:$AN$7500,MATCH(CS$3,Команды!$A$2:$A$7500,0),$E101+2)=Команды!$AJ$16,TRUE,FALSE),,IF(INDEX(Команды!$A$2:$AN$7500,MATCH(CS$3,Команды!$A$2:$A$7500,0),$E101+2)=Команды!$AJ$17,TRUE,FALSE),,IF(INDEX(Команды!$A$2:$AN$7500,MATCH(CS$3,Команды!$A$2:$A$7500,0),$E101+2)=Команды!$AJ$18,TRUE,FALSE),,IF(INDEX(Команды!$A$2:$AN$7500,MATCH(CS$3,Команды!$A$2:$A$7500,0),$E101+2)=Команды!$AJ$19,TRUE,FALSE)),INDEX(Команды!$AJ$2:$AK$19,MATCH(INDEX(Команды!$A$2:$AN$7500,MATCH(CS$3,Команды!$A$2:$A$7500,0),$E101+2),Команды!$AJ$2:$AJ$19,0),2),0)</f>
        <v>0</v>
      </c>
      <c r="CT101" s="175">
        <f>IF(OR(IF(INDEX(Команды!$A$2:$AN$7500,MATCH(CS$3,Команды!$A$2:$A$7500,0),$E101+2)=Команды!$AJ$2,TRUE,FALSE),IF(INDEX(Команды!$A$2:$AN$7500,MATCH(CS$3,Команды!$A$2:$A$7500,0),$E101+2)=Команды!$AJ$3,TRUE,FALSE),IF(INDEX(Команды!$A$2:$AN$7500,MATCH(CS$3,Команды!$A$2:$A$7500,0),$E101+2)=Команды!$AJ$4,TRUE,FALSE),IF(INDEX(Команды!$A$2:$AN$7500,MATCH(CS$3,Команды!$A$2:$A$7500,0),$E101+2)=Команды!$AJ$5,TRUE,FALSE),IF(INDEX(Команды!$A$2:$AN$7500,MATCH(CS$3,Команды!$A$2:$A$7500,0),$E101+2)=Команды!$AJ$6,TRUE,FALSE),IF(INDEX(Команды!$A$2:$AN$7500,MATCH(CS$3,Команды!$A$2:$A$7500,0),$E101+2)=Команды!$AJ$7,TRUE,FALSE),IF(INDEX(Команды!$A$2:$AN$7500,MATCH(CS$3,Команды!$A$2:$A$7500,0),$E101+2)=Команды!$AJ$8,TRUE,FALSE),IF(INDEX(Команды!$A$2:$AN$7500,MATCH(CS$3,Команды!$A$2:$A$7500,0),$E101+2)=Команды!$AJ$9,TRUE,FALSE),IF(INDEX(Команды!$A$2:$AN$7500,MATCH(CS$3,Команды!$A$2:$A$7500,0),$E101+2)=Команды!$AJ$10,TRUE,FALSE),IF(INDEX(Команды!$A$2:$AN$7500,MATCH(CS$3,Команды!$A$2:$A$7500,0),$E101+2)=Команды!$AJ$11,TRUE,FALSE),IF(INDEX(Команды!$A$2:$AN$7500,MATCH(CS$3,Команды!$A$2:$A$7500,0),$E101+2)=Команды!$AJ$12,TRUE,FALSE),IF(INDEX(Команды!$A$2:$AN$7500,MATCH(CS$3,Команды!$A$2:$A$7500,0),$E101+2)=Команды!$AJ$13,TRUE,FALSE),IF(INDEX(Команды!$A$2:$AN$7500,MATCH(CS$3,Команды!$A$2:$A$7500,0),$E101+2)=Команды!$AJ$14,TRUE,FALSE),IF(INDEX(Команды!$A$2:$AN$7500,MATCH(CS$3,Команды!$A$2:$A$7500,0),$E101+2)=Команды!$AJ$15,TRUE,FALSE),IF(INDEX(Команды!$A$2:$AN$7500,MATCH(CS$3,Команды!$A$2:$A$7500,0),$E101+2)=Команды!$AJ$16,TRUE,FALSE),IF(INDEX(Команды!$A$2:$AN$7500,MATCH(CS$3,Команды!$A$2:$A$7500,0),$E101+2)=Команды!$AJ$17,TRUE,FALSE),IF(INDEX(Команды!$A$2:$AN$7500,MATCH(CS$3,Команды!$A$2:$A$7500,0),$E101+2)=Команды!$AJ$18,TRUE,FALSE),IF(INDEX(Команды!$A$2:$AN$7500,MATCH(CS$3,Команды!$A$2:$A$7500,0),$E101+2)=Команды!$AJ$19,TRUE,FALSE)),INDEX(Команды!$AJ$2:$AL$19,MATCH(INDEX(Команды!$A$2:$AN$7500,MATCH(CS$3,Команды!$A$2:$A$7500,0),$E101+2),Команды!$AJ$2:$AJ$19,0),3),0)</f>
        <v>0</v>
      </c>
      <c r="CU101" s="342"/>
    </row>
    <row r="102" spans="1:99" s="2" customFormat="1" ht="21.95" customHeight="1" x14ac:dyDescent="0.3">
      <c r="A102" s="251">
        <v>97</v>
      </c>
      <c r="B102" s="2" t="e">
        <f>VLOOKUP(A102,'Список КК'!A:F,6,TRUE)</f>
        <v>#N/A</v>
      </c>
      <c r="C102" s="4">
        <f>VLOOKUP(A102,'Список КК'!A:B,2,TRUE)</f>
        <v>0</v>
      </c>
      <c r="D102" s="203">
        <f>VLOOKUP(A102,'Список КК'!A:D,4,TRUE)</f>
        <v>0</v>
      </c>
      <c r="E102" s="4">
        <f>VLOOKUP(A102,'Список КК'!A:C,3,TRUE)</f>
        <v>0</v>
      </c>
      <c r="F102" s="220">
        <f>VLOOKUP(A102,'Список КК'!A:E,5,TRUE)</f>
        <v>0</v>
      </c>
      <c r="G102" s="174">
        <f>IF(OR(IF(INDEX(Команды!$A$2:$AN$7500,MATCH(G$3,Команды!$A$2:$A$7500,0),$E102+2)=Команды!$AJ$2,TRUE,FALSE),IF(INDEX(Команды!$A$2:$AN$7500,MATCH(G$3,Команды!$A$2:$A$7500,0),$E102+2)=Команды!$AJ$3,TRUE,FALSE),IF(INDEX(Команды!$A$2:$AN$7500,MATCH(G$3,Команды!$A$2:$A$7500,0),$E102+2)=Команды!$AJ$4,TRUE,FALSE),IF(INDEX(Команды!$A$2:$AN$7500,MATCH(G$3,Команды!$A$2:$A$7500,0),$E102+2)=Команды!$AJ$5,TRUE,FALSE),IF(INDEX(Команды!$A$2:$AN$7500,MATCH(G$3,Команды!$A$2:$A$7500,0),$E102+2)=Команды!$AJ$6,TRUE,FALSE),IF(INDEX(Команды!$A$2:$AN$7500,MATCH(G$3,Команды!$A$2:$A$7500,0),$E102+2)=Команды!$AJ$7,TRUE,FALSE),IF(INDEX(Команды!$A$2:$AN$7500,MATCH(G$3,Команды!$A$2:$A$7500,0),$E102+2)=Команды!$AJ$8,TRUE,FALSE),IF(INDEX(Команды!$A$2:$AN$7500,MATCH(G$3,Команды!$A$2:$A$7500,0),$E102+2)=Команды!$AJ$9,TRUE,FALSE),IF(INDEX(Команды!$A$2:$AN$7500,MATCH(G$3,Команды!$A$2:$A$7500,0),$E102+2)=Команды!$AJ$10,TRUE,FALSE),IF(INDEX(Команды!$A$2:$AN$7500,MATCH(G$3,Команды!$A$2:$A$7500,0),$E102+2)=Команды!$AJ$11,TRUE,FALSE),IF(INDEX(Команды!$A$2:$AN$7500,MATCH(G$3,Команды!$A$2:$A$7500,0),$E102+2)=Команды!$AJ$12,TRUE,FALSE),IF(INDEX(Команды!$A$2:$AN$7500,MATCH(G$3,Команды!$A$2:$A$7500,0),$E102+2)=Команды!$AJ$13,TRUE,FALSE),IF(INDEX(Команды!$A$2:$AN$7500,MATCH(G$3,Команды!$A$2:$A$7500,0),$E102+2)=Команды!$AJ$14,TRUE,FALSE),IF(INDEX(Команды!$A$2:$AN$7500,MATCH(G$3,Команды!$A$2:$A$7500,0),$E102+2)=Команды!$AJ$15,TRUE,FALSE),IF(INDEX(Команды!$A$2:$AN$7500,MATCH(G$3,Команды!$A$2:$A$7500,0),$E102+2)=Команды!$AJ$16,TRUE,FALSE),,IF(INDEX(Команды!$A$2:$AN$7500,MATCH(G$3,Команды!$A$2:$A$7500,0),$E102+2)=Команды!$AJ$17,TRUE,FALSE),,IF(INDEX(Команды!$A$2:$AN$7500,MATCH(G$3,Команды!$A$2:$A$7500,0),$E102+2)=Команды!$AJ$18,TRUE,FALSE),,IF(INDEX(Команды!$A$2:$AN$7500,MATCH(G$3,Команды!$A$2:$A$7500,0),$E102+2)=Команды!$AJ$19,TRUE,FALSE)),INDEX(Команды!$AJ$2:$AK$19,MATCH(INDEX(Команды!$A$2:$AN$7500,MATCH(G$3,Команды!$A$2:$A$7500,0),$E102+2),Команды!$AJ$2:$AJ$19,0),2),0)</f>
        <v>0</v>
      </c>
      <c r="H102" s="175">
        <f>IF(OR(IF(INDEX(Команды!$A$2:$AN$7500,MATCH(G$3,Команды!$A$2:$A$7500,0),$E102+2)=Команды!$AJ$2,TRUE,FALSE),IF(INDEX(Команды!$A$2:$AN$7500,MATCH(G$3,Команды!$A$2:$A$7500,0),$E102+2)=Команды!$AJ$3,TRUE,FALSE),IF(INDEX(Команды!$A$2:$AN$7500,MATCH(G$3,Команды!$A$2:$A$7500,0),$E102+2)=Команды!$AJ$4,TRUE,FALSE),IF(INDEX(Команды!$A$2:$AN$7500,MATCH(G$3,Команды!$A$2:$A$7500,0),$E102+2)=Команды!$AJ$5,TRUE,FALSE),IF(INDEX(Команды!$A$2:$AN$7500,MATCH(G$3,Команды!$A$2:$A$7500,0),$E102+2)=Команды!$AJ$6,TRUE,FALSE),IF(INDEX(Команды!$A$2:$AN$7500,MATCH(G$3,Команды!$A$2:$A$7500,0),$E102+2)=Команды!$AJ$7,TRUE,FALSE),IF(INDEX(Команды!$A$2:$AN$7500,MATCH(G$3,Команды!$A$2:$A$7500,0),$E102+2)=Команды!$AJ$8,TRUE,FALSE),IF(INDEX(Команды!$A$2:$AN$7500,MATCH(G$3,Команды!$A$2:$A$7500,0),$E102+2)=Команды!$AJ$9,TRUE,FALSE),IF(INDEX(Команды!$A$2:$AN$7500,MATCH(G$3,Команды!$A$2:$A$7500,0),$E102+2)=Команды!$AJ$10,TRUE,FALSE),IF(INDEX(Команды!$A$2:$AN$7500,MATCH(G$3,Команды!$A$2:$A$7500,0),$E102+2)=Команды!$AJ$11,TRUE,FALSE),IF(INDEX(Команды!$A$2:$AN$7500,MATCH(G$3,Команды!$A$2:$A$7500,0),$E102+2)=Команды!$AJ$12,TRUE,FALSE),IF(INDEX(Команды!$A$2:$AN$7500,MATCH(G$3,Команды!$A$2:$A$7500,0),$E102+2)=Команды!$AJ$13,TRUE,FALSE),IF(INDEX(Команды!$A$2:$AN$7500,MATCH(G$3,Команды!$A$2:$A$7500,0),$E102+2)=Команды!$AJ$14,TRUE,FALSE),IF(INDEX(Команды!$A$2:$AN$7500,MATCH(G$3,Команды!$A$2:$A$7500,0),$E102+2)=Команды!$AJ$15,TRUE,FALSE),IF(INDEX(Команды!$A$2:$AN$7500,MATCH(G$3,Команды!$A$2:$A$7500,0),$E102+2)=Команды!$AJ$16,TRUE,FALSE),IF(INDEX(Команды!$A$2:$AN$7500,MATCH(G$3,Команды!$A$2:$A$7500,0),$E102+2)=Команды!$AJ$17,TRUE,FALSE),IF(INDEX(Команды!$A$2:$AN$7500,MATCH(G$3,Команды!$A$2:$A$7500,0),$E102+2)=Команды!$AJ$18,TRUE,FALSE),IF(INDEX(Команды!$A$2:$AN$7500,MATCH(G$3,Команды!$A$2:$A$7500,0),$E102+2)=Команды!$AJ$19,TRUE,FALSE)),INDEX(Команды!$AJ$2:$AL$19,MATCH(INDEX(Команды!$A$2:$AN$7500,MATCH(G$3,Команды!$A$2:$A$7500,0),$E102+2),Команды!$AJ$2:$AJ$19,0),3),0)</f>
        <v>0</v>
      </c>
      <c r="I102" s="342"/>
      <c r="J102" s="174">
        <f>IF(OR(IF(INDEX(Команды!$A$2:$AN$7500,MATCH(J$3,Команды!$A$2:$A$7500,0),$E102+2)=Команды!$AJ$2,TRUE,FALSE),IF(INDEX(Команды!$A$2:$AN$7500,MATCH(J$3,Команды!$A$2:$A$7500,0),$E102+2)=Команды!$AJ$3,TRUE,FALSE),IF(INDEX(Команды!$A$2:$AN$7500,MATCH(J$3,Команды!$A$2:$A$7500,0),$E102+2)=Команды!$AJ$4,TRUE,FALSE),IF(INDEX(Команды!$A$2:$AN$7500,MATCH(J$3,Команды!$A$2:$A$7500,0),$E102+2)=Команды!$AJ$5,TRUE,FALSE),IF(INDEX(Команды!$A$2:$AN$7500,MATCH(J$3,Команды!$A$2:$A$7500,0),$E102+2)=Команды!$AJ$6,TRUE,FALSE),IF(INDEX(Команды!$A$2:$AN$7500,MATCH(J$3,Команды!$A$2:$A$7500,0),$E102+2)=Команды!$AJ$7,TRUE,FALSE),IF(INDEX(Команды!$A$2:$AN$7500,MATCH(J$3,Команды!$A$2:$A$7500,0),$E102+2)=Команды!$AJ$8,TRUE,FALSE),IF(INDEX(Команды!$A$2:$AN$7500,MATCH(J$3,Команды!$A$2:$A$7500,0),$E102+2)=Команды!$AJ$9,TRUE,FALSE),IF(INDEX(Команды!$A$2:$AN$7500,MATCH(J$3,Команды!$A$2:$A$7500,0),$E102+2)=Команды!$AJ$10,TRUE,FALSE),IF(INDEX(Команды!$A$2:$AN$7500,MATCH(J$3,Команды!$A$2:$A$7500,0),$E102+2)=Команды!$AJ$11,TRUE,FALSE),IF(INDEX(Команды!$A$2:$AN$7500,MATCH(J$3,Команды!$A$2:$A$7500,0),$E102+2)=Команды!$AJ$12,TRUE,FALSE),IF(INDEX(Команды!$A$2:$AN$7500,MATCH(J$3,Команды!$A$2:$A$7500,0),$E102+2)=Команды!$AJ$13,TRUE,FALSE),IF(INDEX(Команды!$A$2:$AN$7500,MATCH(J$3,Команды!$A$2:$A$7500,0),$E102+2)=Команды!$AJ$14,TRUE,FALSE),IF(INDEX(Команды!$A$2:$AN$7500,MATCH(J$3,Команды!$A$2:$A$7500,0),$E102+2)=Команды!$AJ$15,TRUE,FALSE),IF(INDEX(Команды!$A$2:$AN$7500,MATCH(J$3,Команды!$A$2:$A$7500,0),$E102+2)=Команды!$AJ$16,TRUE,FALSE),,IF(INDEX(Команды!$A$2:$AN$7500,MATCH(J$3,Команды!$A$2:$A$7500,0),$E102+2)=Команды!$AJ$17,TRUE,FALSE),,IF(INDEX(Команды!$A$2:$AN$7500,MATCH(J$3,Команды!$A$2:$A$7500,0),$E102+2)=Команды!$AJ$18,TRUE,FALSE),,IF(INDEX(Команды!$A$2:$AN$7500,MATCH(J$3,Команды!$A$2:$A$7500,0),$E102+2)=Команды!$AJ$19,TRUE,FALSE)),INDEX(Команды!$AJ$2:$AK$19,MATCH(INDEX(Команды!$A$2:$AN$7500,MATCH(J$3,Команды!$A$2:$A$7500,0),$E102+2),Команды!$AJ$2:$AJ$19,0),2),0)</f>
        <v>0</v>
      </c>
      <c r="K102" s="175">
        <f>IF(OR(IF(INDEX(Команды!$A$2:$AN$7500,MATCH(J$3,Команды!$A$2:$A$7500,0),$E102+2)=Команды!$AJ$2,TRUE,FALSE),IF(INDEX(Команды!$A$2:$AN$7500,MATCH(J$3,Команды!$A$2:$A$7500,0),$E102+2)=Команды!$AJ$3,TRUE,FALSE),IF(INDEX(Команды!$A$2:$AN$7500,MATCH(J$3,Команды!$A$2:$A$7500,0),$E102+2)=Команды!$AJ$4,TRUE,FALSE),IF(INDEX(Команды!$A$2:$AN$7500,MATCH(J$3,Команды!$A$2:$A$7500,0),$E102+2)=Команды!$AJ$5,TRUE,FALSE),IF(INDEX(Команды!$A$2:$AN$7500,MATCH(J$3,Команды!$A$2:$A$7500,0),$E102+2)=Команды!$AJ$6,TRUE,FALSE),IF(INDEX(Команды!$A$2:$AN$7500,MATCH(J$3,Команды!$A$2:$A$7500,0),$E102+2)=Команды!$AJ$7,TRUE,FALSE),IF(INDEX(Команды!$A$2:$AN$7500,MATCH(J$3,Команды!$A$2:$A$7500,0),$E102+2)=Команды!$AJ$8,TRUE,FALSE),IF(INDEX(Команды!$A$2:$AN$7500,MATCH(J$3,Команды!$A$2:$A$7500,0),$E102+2)=Команды!$AJ$9,TRUE,FALSE),IF(INDEX(Команды!$A$2:$AN$7500,MATCH(J$3,Команды!$A$2:$A$7500,0),$E102+2)=Команды!$AJ$10,TRUE,FALSE),IF(INDEX(Команды!$A$2:$AN$7500,MATCH(J$3,Команды!$A$2:$A$7500,0),$E102+2)=Команды!$AJ$11,TRUE,FALSE),IF(INDEX(Команды!$A$2:$AN$7500,MATCH(J$3,Команды!$A$2:$A$7500,0),$E102+2)=Команды!$AJ$12,TRUE,FALSE),IF(INDEX(Команды!$A$2:$AN$7500,MATCH(J$3,Команды!$A$2:$A$7500,0),$E102+2)=Команды!$AJ$13,TRUE,FALSE),IF(INDEX(Команды!$A$2:$AN$7500,MATCH(J$3,Команды!$A$2:$A$7500,0),$E102+2)=Команды!$AJ$14,TRUE,FALSE),IF(INDEX(Команды!$A$2:$AN$7500,MATCH(J$3,Команды!$A$2:$A$7500,0),$E102+2)=Команды!$AJ$15,TRUE,FALSE),IF(INDEX(Команды!$A$2:$AN$7500,MATCH(J$3,Команды!$A$2:$A$7500,0),$E102+2)=Команды!$AJ$16,TRUE,FALSE),IF(INDEX(Команды!$A$2:$AN$7500,MATCH(J$3,Команды!$A$2:$A$7500,0),$E102+2)=Команды!$AJ$17,TRUE,FALSE),IF(INDEX(Команды!$A$2:$AN$7500,MATCH(J$3,Команды!$A$2:$A$7500,0),$E102+2)=Команды!$AJ$18,TRUE,FALSE),IF(INDEX(Команды!$A$2:$AN$7500,MATCH(J$3,Команды!$A$2:$A$7500,0),$E102+2)=Команды!$AJ$19,TRUE,FALSE)),INDEX(Команды!$AJ$2:$AL$19,MATCH(INDEX(Команды!$A$2:$AN$7500,MATCH(J$3,Команды!$A$2:$A$7500,0),$E102+2),Команды!$AJ$2:$AJ$19,0),3),0)</f>
        <v>0</v>
      </c>
      <c r="L102" s="342"/>
      <c r="M102" s="174">
        <f>IF(OR(IF(INDEX(Команды!$A$2:$AN$7500,MATCH(M$3,Команды!$A$2:$A$7500,0),$E102+2)=Команды!$AJ$2,TRUE,FALSE),IF(INDEX(Команды!$A$2:$AN$7500,MATCH(M$3,Команды!$A$2:$A$7500,0),$E102+2)=Команды!$AJ$3,TRUE,FALSE),IF(INDEX(Команды!$A$2:$AN$7500,MATCH(M$3,Команды!$A$2:$A$7500,0),$E102+2)=Команды!$AJ$4,TRUE,FALSE),IF(INDEX(Команды!$A$2:$AN$7500,MATCH(M$3,Команды!$A$2:$A$7500,0),$E102+2)=Команды!$AJ$5,TRUE,FALSE),IF(INDEX(Команды!$A$2:$AN$7500,MATCH(M$3,Команды!$A$2:$A$7500,0),$E102+2)=Команды!$AJ$6,TRUE,FALSE),IF(INDEX(Команды!$A$2:$AN$7500,MATCH(M$3,Команды!$A$2:$A$7500,0),$E102+2)=Команды!$AJ$7,TRUE,FALSE),IF(INDEX(Команды!$A$2:$AN$7500,MATCH(M$3,Команды!$A$2:$A$7500,0),$E102+2)=Команды!$AJ$8,TRUE,FALSE),IF(INDEX(Команды!$A$2:$AN$7500,MATCH(M$3,Команды!$A$2:$A$7500,0),$E102+2)=Команды!$AJ$9,TRUE,FALSE),IF(INDEX(Команды!$A$2:$AN$7500,MATCH(M$3,Команды!$A$2:$A$7500,0),$E102+2)=Команды!$AJ$10,TRUE,FALSE),IF(INDEX(Команды!$A$2:$AN$7500,MATCH(M$3,Команды!$A$2:$A$7500,0),$E102+2)=Команды!$AJ$11,TRUE,FALSE),IF(INDEX(Команды!$A$2:$AN$7500,MATCH(M$3,Команды!$A$2:$A$7500,0),$E102+2)=Команды!$AJ$12,TRUE,FALSE),IF(INDEX(Команды!$A$2:$AN$7500,MATCH(M$3,Команды!$A$2:$A$7500,0),$E102+2)=Команды!$AJ$13,TRUE,FALSE),IF(INDEX(Команды!$A$2:$AN$7500,MATCH(M$3,Команды!$A$2:$A$7500,0),$E102+2)=Команды!$AJ$14,TRUE,FALSE),IF(INDEX(Команды!$A$2:$AN$7500,MATCH(M$3,Команды!$A$2:$A$7500,0),$E102+2)=Команды!$AJ$15,TRUE,FALSE),IF(INDEX(Команды!$A$2:$AN$7500,MATCH(M$3,Команды!$A$2:$A$7500,0),$E102+2)=Команды!$AJ$16,TRUE,FALSE),,IF(INDEX(Команды!$A$2:$AN$7500,MATCH(M$3,Команды!$A$2:$A$7500,0),$E102+2)=Команды!$AJ$17,TRUE,FALSE),,IF(INDEX(Команды!$A$2:$AN$7500,MATCH(M$3,Команды!$A$2:$A$7500,0),$E102+2)=Команды!$AJ$18,TRUE,FALSE),,IF(INDEX(Команды!$A$2:$AN$7500,MATCH(M$3,Команды!$A$2:$A$7500,0),$E102+2)=Команды!$AJ$19,TRUE,FALSE)),INDEX(Команды!$AJ$2:$AK$19,MATCH(INDEX(Команды!$A$2:$AN$7500,MATCH(M$3,Команды!$A$2:$A$7500,0),$E102+2),Команды!$AJ$2:$AJ$19,0),2),0)</f>
        <v>0</v>
      </c>
      <c r="N102" s="175">
        <f>IF(OR(IF(INDEX(Команды!$A$2:$AN$7500,MATCH(M$3,Команды!$A$2:$A$7500,0),$E102+2)=Команды!$AJ$2,TRUE,FALSE),IF(INDEX(Команды!$A$2:$AN$7500,MATCH(M$3,Команды!$A$2:$A$7500,0),$E102+2)=Команды!$AJ$3,TRUE,FALSE),IF(INDEX(Команды!$A$2:$AN$7500,MATCH(M$3,Команды!$A$2:$A$7500,0),$E102+2)=Команды!$AJ$4,TRUE,FALSE),IF(INDEX(Команды!$A$2:$AN$7500,MATCH(M$3,Команды!$A$2:$A$7500,0),$E102+2)=Команды!$AJ$5,TRUE,FALSE),IF(INDEX(Команды!$A$2:$AN$7500,MATCH(M$3,Команды!$A$2:$A$7500,0),$E102+2)=Команды!$AJ$6,TRUE,FALSE),IF(INDEX(Команды!$A$2:$AN$7500,MATCH(M$3,Команды!$A$2:$A$7500,0),$E102+2)=Команды!$AJ$7,TRUE,FALSE),IF(INDEX(Команды!$A$2:$AN$7500,MATCH(M$3,Команды!$A$2:$A$7500,0),$E102+2)=Команды!$AJ$8,TRUE,FALSE),IF(INDEX(Команды!$A$2:$AN$7500,MATCH(M$3,Команды!$A$2:$A$7500,0),$E102+2)=Команды!$AJ$9,TRUE,FALSE),IF(INDEX(Команды!$A$2:$AN$7500,MATCH(M$3,Команды!$A$2:$A$7500,0),$E102+2)=Команды!$AJ$10,TRUE,FALSE),IF(INDEX(Команды!$A$2:$AN$7500,MATCH(M$3,Команды!$A$2:$A$7500,0),$E102+2)=Команды!$AJ$11,TRUE,FALSE),IF(INDEX(Команды!$A$2:$AN$7500,MATCH(M$3,Команды!$A$2:$A$7500,0),$E102+2)=Команды!$AJ$12,TRUE,FALSE),IF(INDEX(Команды!$A$2:$AN$7500,MATCH(M$3,Команды!$A$2:$A$7500,0),$E102+2)=Команды!$AJ$13,TRUE,FALSE),IF(INDEX(Команды!$A$2:$AN$7500,MATCH(M$3,Команды!$A$2:$A$7500,0),$E102+2)=Команды!$AJ$14,TRUE,FALSE),IF(INDEX(Команды!$A$2:$AN$7500,MATCH(M$3,Команды!$A$2:$A$7500,0),$E102+2)=Команды!$AJ$15,TRUE,FALSE),IF(INDEX(Команды!$A$2:$AN$7500,MATCH(M$3,Команды!$A$2:$A$7500,0),$E102+2)=Команды!$AJ$16,TRUE,FALSE),IF(INDEX(Команды!$A$2:$AN$7500,MATCH(M$3,Команды!$A$2:$A$7500,0),$E102+2)=Команды!$AJ$17,TRUE,FALSE),IF(INDEX(Команды!$A$2:$AN$7500,MATCH(M$3,Команды!$A$2:$A$7500,0),$E102+2)=Команды!$AJ$18,TRUE,FALSE),IF(INDEX(Команды!$A$2:$AN$7500,MATCH(M$3,Команды!$A$2:$A$7500,0),$E102+2)=Команды!$AJ$19,TRUE,FALSE)),INDEX(Команды!$AJ$2:$AL$19,MATCH(INDEX(Команды!$A$2:$AN$7500,MATCH(M$3,Команды!$A$2:$A$7500,0),$E102+2),Команды!$AJ$2:$AJ$19,0),3),0)</f>
        <v>0</v>
      </c>
      <c r="O102" s="342"/>
      <c r="P102" s="174">
        <f>IF(OR(IF(INDEX(Команды!$A$2:$AN$7500,MATCH(P$3,Команды!$A$2:$A$7500,0),$E102+2)=Команды!$AJ$2,TRUE,FALSE),IF(INDEX(Команды!$A$2:$AN$7500,MATCH(P$3,Команды!$A$2:$A$7500,0),$E102+2)=Команды!$AJ$3,TRUE,FALSE),IF(INDEX(Команды!$A$2:$AN$7500,MATCH(P$3,Команды!$A$2:$A$7500,0),$E102+2)=Команды!$AJ$4,TRUE,FALSE),IF(INDEX(Команды!$A$2:$AN$7500,MATCH(P$3,Команды!$A$2:$A$7500,0),$E102+2)=Команды!$AJ$5,TRUE,FALSE),IF(INDEX(Команды!$A$2:$AN$7500,MATCH(P$3,Команды!$A$2:$A$7500,0),$E102+2)=Команды!$AJ$6,TRUE,FALSE),IF(INDEX(Команды!$A$2:$AN$7500,MATCH(P$3,Команды!$A$2:$A$7500,0),$E102+2)=Команды!$AJ$7,TRUE,FALSE),IF(INDEX(Команды!$A$2:$AN$7500,MATCH(P$3,Команды!$A$2:$A$7500,0),$E102+2)=Команды!$AJ$8,TRUE,FALSE),IF(INDEX(Команды!$A$2:$AN$7500,MATCH(P$3,Команды!$A$2:$A$7500,0),$E102+2)=Команды!$AJ$9,TRUE,FALSE),IF(INDEX(Команды!$A$2:$AN$7500,MATCH(P$3,Команды!$A$2:$A$7500,0),$E102+2)=Команды!$AJ$10,TRUE,FALSE),IF(INDEX(Команды!$A$2:$AN$7500,MATCH(P$3,Команды!$A$2:$A$7500,0),$E102+2)=Команды!$AJ$11,TRUE,FALSE),IF(INDEX(Команды!$A$2:$AN$7500,MATCH(P$3,Команды!$A$2:$A$7500,0),$E102+2)=Команды!$AJ$12,TRUE,FALSE),IF(INDEX(Команды!$A$2:$AN$7500,MATCH(P$3,Команды!$A$2:$A$7500,0),$E102+2)=Команды!$AJ$13,TRUE,FALSE),IF(INDEX(Команды!$A$2:$AN$7500,MATCH(P$3,Команды!$A$2:$A$7500,0),$E102+2)=Команды!$AJ$14,TRUE,FALSE),IF(INDEX(Команды!$A$2:$AN$7500,MATCH(P$3,Команды!$A$2:$A$7500,0),$E102+2)=Команды!$AJ$15,TRUE,FALSE),IF(INDEX(Команды!$A$2:$AN$7500,MATCH(P$3,Команды!$A$2:$A$7500,0),$E102+2)=Команды!$AJ$16,TRUE,FALSE),,IF(INDEX(Команды!$A$2:$AN$7500,MATCH(P$3,Команды!$A$2:$A$7500,0),$E102+2)=Команды!$AJ$17,TRUE,FALSE),,IF(INDEX(Команды!$A$2:$AN$7500,MATCH(P$3,Команды!$A$2:$A$7500,0),$E102+2)=Команды!$AJ$18,TRUE,FALSE),,IF(INDEX(Команды!$A$2:$AN$7500,MATCH(P$3,Команды!$A$2:$A$7500,0),$E102+2)=Команды!$AJ$19,TRUE,FALSE)),INDEX(Команды!$AJ$2:$AK$19,MATCH(INDEX(Команды!$A$2:$AN$7500,MATCH(P$3,Команды!$A$2:$A$7500,0),$E102+2),Команды!$AJ$2:$AJ$19,0),2),0)</f>
        <v>0</v>
      </c>
      <c r="Q102" s="175">
        <f>IF(OR(IF(INDEX(Команды!$A$2:$AN$7500,MATCH(P$3,Команды!$A$2:$A$7500,0),$E102+2)=Команды!$AJ$2,TRUE,FALSE),IF(INDEX(Команды!$A$2:$AN$7500,MATCH(P$3,Команды!$A$2:$A$7500,0),$E102+2)=Команды!$AJ$3,TRUE,FALSE),IF(INDEX(Команды!$A$2:$AN$7500,MATCH(P$3,Команды!$A$2:$A$7500,0),$E102+2)=Команды!$AJ$4,TRUE,FALSE),IF(INDEX(Команды!$A$2:$AN$7500,MATCH(P$3,Команды!$A$2:$A$7500,0),$E102+2)=Команды!$AJ$5,TRUE,FALSE),IF(INDEX(Команды!$A$2:$AN$7500,MATCH(P$3,Команды!$A$2:$A$7500,0),$E102+2)=Команды!$AJ$6,TRUE,FALSE),IF(INDEX(Команды!$A$2:$AN$7500,MATCH(P$3,Команды!$A$2:$A$7500,0),$E102+2)=Команды!$AJ$7,TRUE,FALSE),IF(INDEX(Команды!$A$2:$AN$7500,MATCH(P$3,Команды!$A$2:$A$7500,0),$E102+2)=Команды!$AJ$8,TRUE,FALSE),IF(INDEX(Команды!$A$2:$AN$7500,MATCH(P$3,Команды!$A$2:$A$7500,0),$E102+2)=Команды!$AJ$9,TRUE,FALSE),IF(INDEX(Команды!$A$2:$AN$7500,MATCH(P$3,Команды!$A$2:$A$7500,0),$E102+2)=Команды!$AJ$10,TRUE,FALSE),IF(INDEX(Команды!$A$2:$AN$7500,MATCH(P$3,Команды!$A$2:$A$7500,0),$E102+2)=Команды!$AJ$11,TRUE,FALSE),IF(INDEX(Команды!$A$2:$AN$7500,MATCH(P$3,Команды!$A$2:$A$7500,0),$E102+2)=Команды!$AJ$12,TRUE,FALSE),IF(INDEX(Команды!$A$2:$AN$7500,MATCH(P$3,Команды!$A$2:$A$7500,0),$E102+2)=Команды!$AJ$13,TRUE,FALSE),IF(INDEX(Команды!$A$2:$AN$7500,MATCH(P$3,Команды!$A$2:$A$7500,0),$E102+2)=Команды!$AJ$14,TRUE,FALSE),IF(INDEX(Команды!$A$2:$AN$7500,MATCH(P$3,Команды!$A$2:$A$7500,0),$E102+2)=Команды!$AJ$15,TRUE,FALSE),IF(INDEX(Команды!$A$2:$AN$7500,MATCH(P$3,Команды!$A$2:$A$7500,0),$E102+2)=Команды!$AJ$16,TRUE,FALSE),IF(INDEX(Команды!$A$2:$AN$7500,MATCH(P$3,Команды!$A$2:$A$7500,0),$E102+2)=Команды!$AJ$17,TRUE,FALSE),IF(INDEX(Команды!$A$2:$AN$7500,MATCH(P$3,Команды!$A$2:$A$7500,0),$E102+2)=Команды!$AJ$18,TRUE,FALSE),IF(INDEX(Команды!$A$2:$AN$7500,MATCH(P$3,Команды!$A$2:$A$7500,0),$E102+2)=Команды!$AJ$19,TRUE,FALSE)),INDEX(Команды!$AJ$2:$AL$19,MATCH(INDEX(Команды!$A$2:$AN$7500,MATCH(P$3,Команды!$A$2:$A$7500,0),$E102+2),Команды!$AJ$2:$AJ$19,0),3),0)</f>
        <v>0</v>
      </c>
      <c r="R102" s="342"/>
      <c r="S102" s="174">
        <f>IF(OR(IF(INDEX(Команды!$A$2:$AN$7500,MATCH(S$3,Команды!$A$2:$A$7500,0),$E102+2)=Команды!$AJ$2,TRUE,FALSE),IF(INDEX(Команды!$A$2:$AN$7500,MATCH(S$3,Команды!$A$2:$A$7500,0),$E102+2)=Команды!$AJ$3,TRUE,FALSE),IF(INDEX(Команды!$A$2:$AN$7500,MATCH(S$3,Команды!$A$2:$A$7500,0),$E102+2)=Команды!$AJ$4,TRUE,FALSE),IF(INDEX(Команды!$A$2:$AN$7500,MATCH(S$3,Команды!$A$2:$A$7500,0),$E102+2)=Команды!$AJ$5,TRUE,FALSE),IF(INDEX(Команды!$A$2:$AN$7500,MATCH(S$3,Команды!$A$2:$A$7500,0),$E102+2)=Команды!$AJ$6,TRUE,FALSE),IF(INDEX(Команды!$A$2:$AN$7500,MATCH(S$3,Команды!$A$2:$A$7500,0),$E102+2)=Команды!$AJ$7,TRUE,FALSE),IF(INDEX(Команды!$A$2:$AN$7500,MATCH(S$3,Команды!$A$2:$A$7500,0),$E102+2)=Команды!$AJ$8,TRUE,FALSE),IF(INDEX(Команды!$A$2:$AN$7500,MATCH(S$3,Команды!$A$2:$A$7500,0),$E102+2)=Команды!$AJ$9,TRUE,FALSE),IF(INDEX(Команды!$A$2:$AN$7500,MATCH(S$3,Команды!$A$2:$A$7500,0),$E102+2)=Команды!$AJ$10,TRUE,FALSE),IF(INDEX(Команды!$A$2:$AN$7500,MATCH(S$3,Команды!$A$2:$A$7500,0),$E102+2)=Команды!$AJ$11,TRUE,FALSE),IF(INDEX(Команды!$A$2:$AN$7500,MATCH(S$3,Команды!$A$2:$A$7500,0),$E102+2)=Команды!$AJ$12,TRUE,FALSE),IF(INDEX(Команды!$A$2:$AN$7500,MATCH(S$3,Команды!$A$2:$A$7500,0),$E102+2)=Команды!$AJ$13,TRUE,FALSE),IF(INDEX(Команды!$A$2:$AN$7500,MATCH(S$3,Команды!$A$2:$A$7500,0),$E102+2)=Команды!$AJ$14,TRUE,FALSE),IF(INDEX(Команды!$A$2:$AN$7500,MATCH(S$3,Команды!$A$2:$A$7500,0),$E102+2)=Команды!$AJ$15,TRUE,FALSE),IF(INDEX(Команды!$A$2:$AN$7500,MATCH(S$3,Команды!$A$2:$A$7500,0),$E102+2)=Команды!$AJ$16,TRUE,FALSE),,IF(INDEX(Команды!$A$2:$AN$7500,MATCH(S$3,Команды!$A$2:$A$7500,0),$E102+2)=Команды!$AJ$17,TRUE,FALSE),,IF(INDEX(Команды!$A$2:$AN$7500,MATCH(S$3,Команды!$A$2:$A$7500,0),$E102+2)=Команды!$AJ$18,TRUE,FALSE),,IF(INDEX(Команды!$A$2:$AN$7500,MATCH(S$3,Команды!$A$2:$A$7500,0),$E102+2)=Команды!$AJ$19,TRUE,FALSE)),INDEX(Команды!$AJ$2:$AK$19,MATCH(INDEX(Команды!$A$2:$AN$7500,MATCH(S$3,Команды!$A$2:$A$7500,0),$E102+2),Команды!$AJ$2:$AJ$19,0),2),0)</f>
        <v>0</v>
      </c>
      <c r="T102" s="175">
        <f>IF(OR(IF(INDEX(Команды!$A$2:$AN$7500,MATCH(S$3,Команды!$A$2:$A$7500,0),$E102+2)=Команды!$AJ$2,TRUE,FALSE),IF(INDEX(Команды!$A$2:$AN$7500,MATCH(S$3,Команды!$A$2:$A$7500,0),$E102+2)=Команды!$AJ$3,TRUE,FALSE),IF(INDEX(Команды!$A$2:$AN$7500,MATCH(S$3,Команды!$A$2:$A$7500,0),$E102+2)=Команды!$AJ$4,TRUE,FALSE),IF(INDEX(Команды!$A$2:$AN$7500,MATCH(S$3,Команды!$A$2:$A$7500,0),$E102+2)=Команды!$AJ$5,TRUE,FALSE),IF(INDEX(Команды!$A$2:$AN$7500,MATCH(S$3,Команды!$A$2:$A$7500,0),$E102+2)=Команды!$AJ$6,TRUE,FALSE),IF(INDEX(Команды!$A$2:$AN$7500,MATCH(S$3,Команды!$A$2:$A$7500,0),$E102+2)=Команды!$AJ$7,TRUE,FALSE),IF(INDEX(Команды!$A$2:$AN$7500,MATCH(S$3,Команды!$A$2:$A$7500,0),$E102+2)=Команды!$AJ$8,TRUE,FALSE),IF(INDEX(Команды!$A$2:$AN$7500,MATCH(S$3,Команды!$A$2:$A$7500,0),$E102+2)=Команды!$AJ$9,TRUE,FALSE),IF(INDEX(Команды!$A$2:$AN$7500,MATCH(S$3,Команды!$A$2:$A$7500,0),$E102+2)=Команды!$AJ$10,TRUE,FALSE),IF(INDEX(Команды!$A$2:$AN$7500,MATCH(S$3,Команды!$A$2:$A$7500,0),$E102+2)=Команды!$AJ$11,TRUE,FALSE),IF(INDEX(Команды!$A$2:$AN$7500,MATCH(S$3,Команды!$A$2:$A$7500,0),$E102+2)=Команды!$AJ$12,TRUE,FALSE),IF(INDEX(Команды!$A$2:$AN$7500,MATCH(S$3,Команды!$A$2:$A$7500,0),$E102+2)=Команды!$AJ$13,TRUE,FALSE),IF(INDEX(Команды!$A$2:$AN$7500,MATCH(S$3,Команды!$A$2:$A$7500,0),$E102+2)=Команды!$AJ$14,TRUE,FALSE),IF(INDEX(Команды!$A$2:$AN$7500,MATCH(S$3,Команды!$A$2:$A$7500,0),$E102+2)=Команды!$AJ$15,TRUE,FALSE),IF(INDEX(Команды!$A$2:$AN$7500,MATCH(S$3,Команды!$A$2:$A$7500,0),$E102+2)=Команды!$AJ$16,TRUE,FALSE),IF(INDEX(Команды!$A$2:$AN$7500,MATCH(S$3,Команды!$A$2:$A$7500,0),$E102+2)=Команды!$AJ$17,TRUE,FALSE),IF(INDEX(Команды!$A$2:$AN$7500,MATCH(S$3,Команды!$A$2:$A$7500,0),$E102+2)=Команды!$AJ$18,TRUE,FALSE),IF(INDEX(Команды!$A$2:$AN$7500,MATCH(S$3,Команды!$A$2:$A$7500,0),$E102+2)=Команды!$AJ$19,TRUE,FALSE)),INDEX(Команды!$AJ$2:$AL$19,MATCH(INDEX(Команды!$A$2:$AN$7500,MATCH(S$3,Команды!$A$2:$A$7500,0),$E102+2),Команды!$AJ$2:$AJ$19,0),3),0)</f>
        <v>0</v>
      </c>
      <c r="U102" s="342"/>
      <c r="V102" s="174">
        <f>IF(OR(IF(INDEX(Команды!$A$2:$AN$7500,MATCH(V$3,Команды!$A$2:$A$7500,0),$E102+2)=Команды!$AJ$2,TRUE,FALSE),IF(INDEX(Команды!$A$2:$AN$7500,MATCH(V$3,Команды!$A$2:$A$7500,0),$E102+2)=Команды!$AJ$3,TRUE,FALSE),IF(INDEX(Команды!$A$2:$AN$7500,MATCH(V$3,Команды!$A$2:$A$7500,0),$E102+2)=Команды!$AJ$4,TRUE,FALSE),IF(INDEX(Команды!$A$2:$AN$7500,MATCH(V$3,Команды!$A$2:$A$7500,0),$E102+2)=Команды!$AJ$5,TRUE,FALSE),IF(INDEX(Команды!$A$2:$AN$7500,MATCH(V$3,Команды!$A$2:$A$7500,0),$E102+2)=Команды!$AJ$6,TRUE,FALSE),IF(INDEX(Команды!$A$2:$AN$7500,MATCH(V$3,Команды!$A$2:$A$7500,0),$E102+2)=Команды!$AJ$7,TRUE,FALSE),IF(INDEX(Команды!$A$2:$AN$7500,MATCH(V$3,Команды!$A$2:$A$7500,0),$E102+2)=Команды!$AJ$8,TRUE,FALSE),IF(INDEX(Команды!$A$2:$AN$7500,MATCH(V$3,Команды!$A$2:$A$7500,0),$E102+2)=Команды!$AJ$9,TRUE,FALSE),IF(INDEX(Команды!$A$2:$AN$7500,MATCH(V$3,Команды!$A$2:$A$7500,0),$E102+2)=Команды!$AJ$10,TRUE,FALSE),IF(INDEX(Команды!$A$2:$AN$7500,MATCH(V$3,Команды!$A$2:$A$7500,0),$E102+2)=Команды!$AJ$11,TRUE,FALSE),IF(INDEX(Команды!$A$2:$AN$7500,MATCH(V$3,Команды!$A$2:$A$7500,0),$E102+2)=Команды!$AJ$12,TRUE,FALSE),IF(INDEX(Команды!$A$2:$AN$7500,MATCH(V$3,Команды!$A$2:$A$7500,0),$E102+2)=Команды!$AJ$13,TRUE,FALSE),IF(INDEX(Команды!$A$2:$AN$7500,MATCH(V$3,Команды!$A$2:$A$7500,0),$E102+2)=Команды!$AJ$14,TRUE,FALSE),IF(INDEX(Команды!$A$2:$AN$7500,MATCH(V$3,Команды!$A$2:$A$7500,0),$E102+2)=Команды!$AJ$15,TRUE,FALSE),IF(INDEX(Команды!$A$2:$AN$7500,MATCH(V$3,Команды!$A$2:$A$7500,0),$E102+2)=Команды!$AJ$16,TRUE,FALSE),,IF(INDEX(Команды!$A$2:$AN$7500,MATCH(V$3,Команды!$A$2:$A$7500,0),$E102+2)=Команды!$AJ$17,TRUE,FALSE),,IF(INDEX(Команды!$A$2:$AN$7500,MATCH(V$3,Команды!$A$2:$A$7500,0),$E102+2)=Команды!$AJ$18,TRUE,FALSE),,IF(INDEX(Команды!$A$2:$AN$7500,MATCH(V$3,Команды!$A$2:$A$7500,0),$E102+2)=Команды!$AJ$19,TRUE,FALSE)),INDEX(Команды!$AJ$2:$AK$19,MATCH(INDEX(Команды!$A$2:$AN$7500,MATCH(V$3,Команды!$A$2:$A$7500,0),$E102+2),Команды!$AJ$2:$AJ$19,0),2),0)</f>
        <v>0</v>
      </c>
      <c r="W102" s="175">
        <f>IF(OR(IF(INDEX(Команды!$A$2:$AN$7500,MATCH(V$3,Команды!$A$2:$A$7500,0),$E102+2)=Команды!$AJ$2,TRUE,FALSE),IF(INDEX(Команды!$A$2:$AN$7500,MATCH(V$3,Команды!$A$2:$A$7500,0),$E102+2)=Команды!$AJ$3,TRUE,FALSE),IF(INDEX(Команды!$A$2:$AN$7500,MATCH(V$3,Команды!$A$2:$A$7500,0),$E102+2)=Команды!$AJ$4,TRUE,FALSE),IF(INDEX(Команды!$A$2:$AN$7500,MATCH(V$3,Команды!$A$2:$A$7500,0),$E102+2)=Команды!$AJ$5,TRUE,FALSE),IF(INDEX(Команды!$A$2:$AN$7500,MATCH(V$3,Команды!$A$2:$A$7500,0),$E102+2)=Команды!$AJ$6,TRUE,FALSE),IF(INDEX(Команды!$A$2:$AN$7500,MATCH(V$3,Команды!$A$2:$A$7500,0),$E102+2)=Команды!$AJ$7,TRUE,FALSE),IF(INDEX(Команды!$A$2:$AN$7500,MATCH(V$3,Команды!$A$2:$A$7500,0),$E102+2)=Команды!$AJ$8,TRUE,FALSE),IF(INDEX(Команды!$A$2:$AN$7500,MATCH(V$3,Команды!$A$2:$A$7500,0),$E102+2)=Команды!$AJ$9,TRUE,FALSE),IF(INDEX(Команды!$A$2:$AN$7500,MATCH(V$3,Команды!$A$2:$A$7500,0),$E102+2)=Команды!$AJ$10,TRUE,FALSE),IF(INDEX(Команды!$A$2:$AN$7500,MATCH(V$3,Команды!$A$2:$A$7500,0),$E102+2)=Команды!$AJ$11,TRUE,FALSE),IF(INDEX(Команды!$A$2:$AN$7500,MATCH(V$3,Команды!$A$2:$A$7500,0),$E102+2)=Команды!$AJ$12,TRUE,FALSE),IF(INDEX(Команды!$A$2:$AN$7500,MATCH(V$3,Команды!$A$2:$A$7500,0),$E102+2)=Команды!$AJ$13,TRUE,FALSE),IF(INDEX(Команды!$A$2:$AN$7500,MATCH(V$3,Команды!$A$2:$A$7500,0),$E102+2)=Команды!$AJ$14,TRUE,FALSE),IF(INDEX(Команды!$A$2:$AN$7500,MATCH(V$3,Команды!$A$2:$A$7500,0),$E102+2)=Команды!$AJ$15,TRUE,FALSE),IF(INDEX(Команды!$A$2:$AN$7500,MATCH(V$3,Команды!$A$2:$A$7500,0),$E102+2)=Команды!$AJ$16,TRUE,FALSE),IF(INDEX(Команды!$A$2:$AN$7500,MATCH(V$3,Команды!$A$2:$A$7500,0),$E102+2)=Команды!$AJ$17,TRUE,FALSE),IF(INDEX(Команды!$A$2:$AN$7500,MATCH(V$3,Команды!$A$2:$A$7500,0),$E102+2)=Команды!$AJ$18,TRUE,FALSE),IF(INDEX(Команды!$A$2:$AN$7500,MATCH(V$3,Команды!$A$2:$A$7500,0),$E102+2)=Команды!$AJ$19,TRUE,FALSE)),INDEX(Команды!$AJ$2:$AL$19,MATCH(INDEX(Команды!$A$2:$AN$7500,MATCH(V$3,Команды!$A$2:$A$7500,0),$E102+2),Команды!$AJ$2:$AJ$19,0),3),0)</f>
        <v>0</v>
      </c>
      <c r="X102" s="342"/>
      <c r="Y102" s="174">
        <f>IF(OR(IF(INDEX(Команды!$A$2:$AN$7500,MATCH(Y$3,Команды!$A$2:$A$7500,0),$E102+2)=Команды!$AJ$2,TRUE,FALSE),IF(INDEX(Команды!$A$2:$AN$7500,MATCH(Y$3,Команды!$A$2:$A$7500,0),$E102+2)=Команды!$AJ$3,TRUE,FALSE),IF(INDEX(Команды!$A$2:$AN$7500,MATCH(Y$3,Команды!$A$2:$A$7500,0),$E102+2)=Команды!$AJ$4,TRUE,FALSE),IF(INDEX(Команды!$A$2:$AN$7500,MATCH(Y$3,Команды!$A$2:$A$7500,0),$E102+2)=Команды!$AJ$5,TRUE,FALSE),IF(INDEX(Команды!$A$2:$AN$7500,MATCH(Y$3,Команды!$A$2:$A$7500,0),$E102+2)=Команды!$AJ$6,TRUE,FALSE),IF(INDEX(Команды!$A$2:$AN$7500,MATCH(Y$3,Команды!$A$2:$A$7500,0),$E102+2)=Команды!$AJ$7,TRUE,FALSE),IF(INDEX(Команды!$A$2:$AN$7500,MATCH(Y$3,Команды!$A$2:$A$7500,0),$E102+2)=Команды!$AJ$8,TRUE,FALSE),IF(INDEX(Команды!$A$2:$AN$7500,MATCH(Y$3,Команды!$A$2:$A$7500,0),$E102+2)=Команды!$AJ$9,TRUE,FALSE),IF(INDEX(Команды!$A$2:$AN$7500,MATCH(Y$3,Команды!$A$2:$A$7500,0),$E102+2)=Команды!$AJ$10,TRUE,FALSE),IF(INDEX(Команды!$A$2:$AN$7500,MATCH(Y$3,Команды!$A$2:$A$7500,0),$E102+2)=Команды!$AJ$11,TRUE,FALSE),IF(INDEX(Команды!$A$2:$AN$7500,MATCH(Y$3,Команды!$A$2:$A$7500,0),$E102+2)=Команды!$AJ$12,TRUE,FALSE),IF(INDEX(Команды!$A$2:$AN$7500,MATCH(Y$3,Команды!$A$2:$A$7500,0),$E102+2)=Команды!$AJ$13,TRUE,FALSE),IF(INDEX(Команды!$A$2:$AN$7500,MATCH(Y$3,Команды!$A$2:$A$7500,0),$E102+2)=Команды!$AJ$14,TRUE,FALSE),IF(INDEX(Команды!$A$2:$AN$7500,MATCH(Y$3,Команды!$A$2:$A$7500,0),$E102+2)=Команды!$AJ$15,TRUE,FALSE),IF(INDEX(Команды!$A$2:$AN$7500,MATCH(Y$3,Команды!$A$2:$A$7500,0),$E102+2)=Команды!$AJ$16,TRUE,FALSE),,IF(INDEX(Команды!$A$2:$AN$7500,MATCH(Y$3,Команды!$A$2:$A$7500,0),$E102+2)=Команды!$AJ$17,TRUE,FALSE),,IF(INDEX(Команды!$A$2:$AN$7500,MATCH(Y$3,Команды!$A$2:$A$7500,0),$E102+2)=Команды!$AJ$18,TRUE,FALSE),,IF(INDEX(Команды!$A$2:$AN$7500,MATCH(Y$3,Команды!$A$2:$A$7500,0),$E102+2)=Команды!$AJ$19,TRUE,FALSE)),INDEX(Команды!$AJ$2:$AK$19,MATCH(INDEX(Команды!$A$2:$AN$7500,MATCH(Y$3,Команды!$A$2:$A$7500,0),$E102+2),Команды!$AJ$2:$AJ$19,0),2),0)</f>
        <v>0</v>
      </c>
      <c r="Z102" s="175">
        <f>IF(OR(IF(INDEX(Команды!$A$2:$AN$7500,MATCH(Y$3,Команды!$A$2:$A$7500,0),$E102+2)=Команды!$AJ$2,TRUE,FALSE),IF(INDEX(Команды!$A$2:$AN$7500,MATCH(Y$3,Команды!$A$2:$A$7500,0),$E102+2)=Команды!$AJ$3,TRUE,FALSE),IF(INDEX(Команды!$A$2:$AN$7500,MATCH(Y$3,Команды!$A$2:$A$7500,0),$E102+2)=Команды!$AJ$4,TRUE,FALSE),IF(INDEX(Команды!$A$2:$AN$7500,MATCH(Y$3,Команды!$A$2:$A$7500,0),$E102+2)=Команды!$AJ$5,TRUE,FALSE),IF(INDEX(Команды!$A$2:$AN$7500,MATCH(Y$3,Команды!$A$2:$A$7500,0),$E102+2)=Команды!$AJ$6,TRUE,FALSE),IF(INDEX(Команды!$A$2:$AN$7500,MATCH(Y$3,Команды!$A$2:$A$7500,0),$E102+2)=Команды!$AJ$7,TRUE,FALSE),IF(INDEX(Команды!$A$2:$AN$7500,MATCH(Y$3,Команды!$A$2:$A$7500,0),$E102+2)=Команды!$AJ$8,TRUE,FALSE),IF(INDEX(Команды!$A$2:$AN$7500,MATCH(Y$3,Команды!$A$2:$A$7500,0),$E102+2)=Команды!$AJ$9,TRUE,FALSE),IF(INDEX(Команды!$A$2:$AN$7500,MATCH(Y$3,Команды!$A$2:$A$7500,0),$E102+2)=Команды!$AJ$10,TRUE,FALSE),IF(INDEX(Команды!$A$2:$AN$7500,MATCH(Y$3,Команды!$A$2:$A$7500,0),$E102+2)=Команды!$AJ$11,TRUE,FALSE),IF(INDEX(Команды!$A$2:$AN$7500,MATCH(Y$3,Команды!$A$2:$A$7500,0),$E102+2)=Команды!$AJ$12,TRUE,FALSE),IF(INDEX(Команды!$A$2:$AN$7500,MATCH(Y$3,Команды!$A$2:$A$7500,0),$E102+2)=Команды!$AJ$13,TRUE,FALSE),IF(INDEX(Команды!$A$2:$AN$7500,MATCH(Y$3,Команды!$A$2:$A$7500,0),$E102+2)=Команды!$AJ$14,TRUE,FALSE),IF(INDEX(Команды!$A$2:$AN$7500,MATCH(Y$3,Команды!$A$2:$A$7500,0),$E102+2)=Команды!$AJ$15,TRUE,FALSE),IF(INDEX(Команды!$A$2:$AN$7500,MATCH(Y$3,Команды!$A$2:$A$7500,0),$E102+2)=Команды!$AJ$16,TRUE,FALSE),IF(INDEX(Команды!$A$2:$AN$7500,MATCH(Y$3,Команды!$A$2:$A$7500,0),$E102+2)=Команды!$AJ$17,TRUE,FALSE),IF(INDEX(Команды!$A$2:$AN$7500,MATCH(Y$3,Команды!$A$2:$A$7500,0),$E102+2)=Команды!$AJ$18,TRUE,FALSE),IF(INDEX(Команды!$A$2:$AN$7500,MATCH(Y$3,Команды!$A$2:$A$7500,0),$E102+2)=Команды!$AJ$19,TRUE,FALSE)),INDEX(Команды!$AJ$2:$AL$19,MATCH(INDEX(Команды!$A$2:$AN$7500,MATCH(Y$3,Команды!$A$2:$A$7500,0),$E102+2),Команды!$AJ$2:$AJ$19,0),3),0)</f>
        <v>0</v>
      </c>
      <c r="AA102" s="342"/>
      <c r="AB102" s="174">
        <f>IF(OR(IF(INDEX(Команды!$A$2:$AN$7500,MATCH(AB$3,Команды!$A$2:$A$7500,0),$E102+2)=Команды!$AJ$2,TRUE,FALSE),IF(INDEX(Команды!$A$2:$AN$7500,MATCH(AB$3,Команды!$A$2:$A$7500,0),$E102+2)=Команды!$AJ$3,TRUE,FALSE),IF(INDEX(Команды!$A$2:$AN$7500,MATCH(AB$3,Команды!$A$2:$A$7500,0),$E102+2)=Команды!$AJ$4,TRUE,FALSE),IF(INDEX(Команды!$A$2:$AN$7500,MATCH(AB$3,Команды!$A$2:$A$7500,0),$E102+2)=Команды!$AJ$5,TRUE,FALSE),IF(INDEX(Команды!$A$2:$AN$7500,MATCH(AB$3,Команды!$A$2:$A$7500,0),$E102+2)=Команды!$AJ$6,TRUE,FALSE),IF(INDEX(Команды!$A$2:$AN$7500,MATCH(AB$3,Команды!$A$2:$A$7500,0),$E102+2)=Команды!$AJ$7,TRUE,FALSE),IF(INDEX(Команды!$A$2:$AN$7500,MATCH(AB$3,Команды!$A$2:$A$7500,0),$E102+2)=Команды!$AJ$8,TRUE,FALSE),IF(INDEX(Команды!$A$2:$AN$7500,MATCH(AB$3,Команды!$A$2:$A$7500,0),$E102+2)=Команды!$AJ$9,TRUE,FALSE),IF(INDEX(Команды!$A$2:$AN$7500,MATCH(AB$3,Команды!$A$2:$A$7500,0),$E102+2)=Команды!$AJ$10,TRUE,FALSE),IF(INDEX(Команды!$A$2:$AN$7500,MATCH(AB$3,Команды!$A$2:$A$7500,0),$E102+2)=Команды!$AJ$11,TRUE,FALSE),IF(INDEX(Команды!$A$2:$AN$7500,MATCH(AB$3,Команды!$A$2:$A$7500,0),$E102+2)=Команды!$AJ$12,TRUE,FALSE),IF(INDEX(Команды!$A$2:$AN$7500,MATCH(AB$3,Команды!$A$2:$A$7500,0),$E102+2)=Команды!$AJ$13,TRUE,FALSE),IF(INDEX(Команды!$A$2:$AN$7500,MATCH(AB$3,Команды!$A$2:$A$7500,0),$E102+2)=Команды!$AJ$14,TRUE,FALSE),IF(INDEX(Команды!$A$2:$AN$7500,MATCH(AB$3,Команды!$A$2:$A$7500,0),$E102+2)=Команды!$AJ$15,TRUE,FALSE),IF(INDEX(Команды!$A$2:$AN$7500,MATCH(AB$3,Команды!$A$2:$A$7500,0),$E102+2)=Команды!$AJ$16,TRUE,FALSE),,IF(INDEX(Команды!$A$2:$AN$7500,MATCH(AB$3,Команды!$A$2:$A$7500,0),$E102+2)=Команды!$AJ$17,TRUE,FALSE),,IF(INDEX(Команды!$A$2:$AN$7500,MATCH(AB$3,Команды!$A$2:$A$7500,0),$E102+2)=Команды!$AJ$18,TRUE,FALSE),,IF(INDEX(Команды!$A$2:$AN$7500,MATCH(AB$3,Команды!$A$2:$A$7500,0),$E102+2)=Команды!$AJ$19,TRUE,FALSE)),INDEX(Команды!$AJ$2:$AK$19,MATCH(INDEX(Команды!$A$2:$AN$7500,MATCH(AB$3,Команды!$A$2:$A$7500,0),$E102+2),Команды!$AJ$2:$AJ$19,0),2),0)</f>
        <v>0</v>
      </c>
      <c r="AC102" s="175">
        <f>IF(OR(IF(INDEX(Команды!$A$2:$AN$7500,MATCH(AB$3,Команды!$A$2:$A$7500,0),$E102+2)=Команды!$AJ$2,TRUE,FALSE),IF(INDEX(Команды!$A$2:$AN$7500,MATCH(AB$3,Команды!$A$2:$A$7500,0),$E102+2)=Команды!$AJ$3,TRUE,FALSE),IF(INDEX(Команды!$A$2:$AN$7500,MATCH(AB$3,Команды!$A$2:$A$7500,0),$E102+2)=Команды!$AJ$4,TRUE,FALSE),IF(INDEX(Команды!$A$2:$AN$7500,MATCH(AB$3,Команды!$A$2:$A$7500,0),$E102+2)=Команды!$AJ$5,TRUE,FALSE),IF(INDEX(Команды!$A$2:$AN$7500,MATCH(AB$3,Команды!$A$2:$A$7500,0),$E102+2)=Команды!$AJ$6,TRUE,FALSE),IF(INDEX(Команды!$A$2:$AN$7500,MATCH(AB$3,Команды!$A$2:$A$7500,0),$E102+2)=Команды!$AJ$7,TRUE,FALSE),IF(INDEX(Команды!$A$2:$AN$7500,MATCH(AB$3,Команды!$A$2:$A$7500,0),$E102+2)=Команды!$AJ$8,TRUE,FALSE),IF(INDEX(Команды!$A$2:$AN$7500,MATCH(AB$3,Команды!$A$2:$A$7500,0),$E102+2)=Команды!$AJ$9,TRUE,FALSE),IF(INDEX(Команды!$A$2:$AN$7500,MATCH(AB$3,Команды!$A$2:$A$7500,0),$E102+2)=Команды!$AJ$10,TRUE,FALSE),IF(INDEX(Команды!$A$2:$AN$7500,MATCH(AB$3,Команды!$A$2:$A$7500,0),$E102+2)=Команды!$AJ$11,TRUE,FALSE),IF(INDEX(Команды!$A$2:$AN$7500,MATCH(AB$3,Команды!$A$2:$A$7500,0),$E102+2)=Команды!$AJ$12,TRUE,FALSE),IF(INDEX(Команды!$A$2:$AN$7500,MATCH(AB$3,Команды!$A$2:$A$7500,0),$E102+2)=Команды!$AJ$13,TRUE,FALSE),IF(INDEX(Команды!$A$2:$AN$7500,MATCH(AB$3,Команды!$A$2:$A$7500,0),$E102+2)=Команды!$AJ$14,TRUE,FALSE),IF(INDEX(Команды!$A$2:$AN$7500,MATCH(AB$3,Команды!$A$2:$A$7500,0),$E102+2)=Команды!$AJ$15,TRUE,FALSE),IF(INDEX(Команды!$A$2:$AN$7500,MATCH(AB$3,Команды!$A$2:$A$7500,0),$E102+2)=Команды!$AJ$16,TRUE,FALSE),IF(INDEX(Команды!$A$2:$AN$7500,MATCH(AB$3,Команды!$A$2:$A$7500,0),$E102+2)=Команды!$AJ$17,TRUE,FALSE),IF(INDEX(Команды!$A$2:$AN$7500,MATCH(AB$3,Команды!$A$2:$A$7500,0),$E102+2)=Команды!$AJ$18,TRUE,FALSE),IF(INDEX(Команды!$A$2:$AN$7500,MATCH(AB$3,Команды!$A$2:$A$7500,0),$E102+2)=Команды!$AJ$19,TRUE,FALSE)),INDEX(Команды!$AJ$2:$AL$19,MATCH(INDEX(Команды!$A$2:$AN$7500,MATCH(AB$3,Команды!$A$2:$A$7500,0),$E102+2),Команды!$AJ$2:$AJ$19,0),3),0)</f>
        <v>0</v>
      </c>
      <c r="AD102" s="342"/>
      <c r="AE102" s="174">
        <f>IF(OR(IF(INDEX(Команды!$A$2:$AN$7500,MATCH(AE$3,Команды!$A$2:$A$7500,0),$E102+2)=Команды!$AJ$2,TRUE,FALSE),IF(INDEX(Команды!$A$2:$AN$7500,MATCH(AE$3,Команды!$A$2:$A$7500,0),$E102+2)=Команды!$AJ$3,TRUE,FALSE),IF(INDEX(Команды!$A$2:$AN$7500,MATCH(AE$3,Команды!$A$2:$A$7500,0),$E102+2)=Команды!$AJ$4,TRUE,FALSE),IF(INDEX(Команды!$A$2:$AN$7500,MATCH(AE$3,Команды!$A$2:$A$7500,0),$E102+2)=Команды!$AJ$5,TRUE,FALSE),IF(INDEX(Команды!$A$2:$AN$7500,MATCH(AE$3,Команды!$A$2:$A$7500,0),$E102+2)=Команды!$AJ$6,TRUE,FALSE),IF(INDEX(Команды!$A$2:$AN$7500,MATCH(AE$3,Команды!$A$2:$A$7500,0),$E102+2)=Команды!$AJ$7,TRUE,FALSE),IF(INDEX(Команды!$A$2:$AN$7500,MATCH(AE$3,Команды!$A$2:$A$7500,0),$E102+2)=Команды!$AJ$8,TRUE,FALSE),IF(INDEX(Команды!$A$2:$AN$7500,MATCH(AE$3,Команды!$A$2:$A$7500,0),$E102+2)=Команды!$AJ$9,TRUE,FALSE),IF(INDEX(Команды!$A$2:$AN$7500,MATCH(AE$3,Команды!$A$2:$A$7500,0),$E102+2)=Команды!$AJ$10,TRUE,FALSE),IF(INDEX(Команды!$A$2:$AN$7500,MATCH(AE$3,Команды!$A$2:$A$7500,0),$E102+2)=Команды!$AJ$11,TRUE,FALSE),IF(INDEX(Команды!$A$2:$AN$7500,MATCH(AE$3,Команды!$A$2:$A$7500,0),$E102+2)=Команды!$AJ$12,TRUE,FALSE),IF(INDEX(Команды!$A$2:$AN$7500,MATCH(AE$3,Команды!$A$2:$A$7500,0),$E102+2)=Команды!$AJ$13,TRUE,FALSE),IF(INDEX(Команды!$A$2:$AN$7500,MATCH(AE$3,Команды!$A$2:$A$7500,0),$E102+2)=Команды!$AJ$14,TRUE,FALSE),IF(INDEX(Команды!$A$2:$AN$7500,MATCH(AE$3,Команды!$A$2:$A$7500,0),$E102+2)=Команды!$AJ$15,TRUE,FALSE),IF(INDEX(Команды!$A$2:$AN$7500,MATCH(AE$3,Команды!$A$2:$A$7500,0),$E102+2)=Команды!$AJ$16,TRUE,FALSE),,IF(INDEX(Команды!$A$2:$AN$7500,MATCH(AE$3,Команды!$A$2:$A$7500,0),$E102+2)=Команды!$AJ$17,TRUE,FALSE),,IF(INDEX(Команды!$A$2:$AN$7500,MATCH(AE$3,Команды!$A$2:$A$7500,0),$E102+2)=Команды!$AJ$18,TRUE,FALSE),,IF(INDEX(Команды!$A$2:$AN$7500,MATCH(AE$3,Команды!$A$2:$A$7500,0),$E102+2)=Команды!$AJ$19,TRUE,FALSE)),INDEX(Команды!$AJ$2:$AK$19,MATCH(INDEX(Команды!$A$2:$AN$7500,MATCH(AE$3,Команды!$A$2:$A$7500,0),$E102+2),Команды!$AJ$2:$AJ$19,0),2),0)</f>
        <v>0</v>
      </c>
      <c r="AF102" s="175">
        <f>IF(OR(IF(INDEX(Команды!$A$2:$AN$7500,MATCH(AE$3,Команды!$A$2:$A$7500,0),$E102+2)=Команды!$AJ$2,TRUE,FALSE),IF(INDEX(Команды!$A$2:$AN$7500,MATCH(AE$3,Команды!$A$2:$A$7500,0),$E102+2)=Команды!$AJ$3,TRUE,FALSE),IF(INDEX(Команды!$A$2:$AN$7500,MATCH(AE$3,Команды!$A$2:$A$7500,0),$E102+2)=Команды!$AJ$4,TRUE,FALSE),IF(INDEX(Команды!$A$2:$AN$7500,MATCH(AE$3,Команды!$A$2:$A$7500,0),$E102+2)=Команды!$AJ$5,TRUE,FALSE),IF(INDEX(Команды!$A$2:$AN$7500,MATCH(AE$3,Команды!$A$2:$A$7500,0),$E102+2)=Команды!$AJ$6,TRUE,FALSE),IF(INDEX(Команды!$A$2:$AN$7500,MATCH(AE$3,Команды!$A$2:$A$7500,0),$E102+2)=Команды!$AJ$7,TRUE,FALSE),IF(INDEX(Команды!$A$2:$AN$7500,MATCH(AE$3,Команды!$A$2:$A$7500,0),$E102+2)=Команды!$AJ$8,TRUE,FALSE),IF(INDEX(Команды!$A$2:$AN$7500,MATCH(AE$3,Команды!$A$2:$A$7500,0),$E102+2)=Команды!$AJ$9,TRUE,FALSE),IF(INDEX(Команды!$A$2:$AN$7500,MATCH(AE$3,Команды!$A$2:$A$7500,0),$E102+2)=Команды!$AJ$10,TRUE,FALSE),IF(INDEX(Команды!$A$2:$AN$7500,MATCH(AE$3,Команды!$A$2:$A$7500,0),$E102+2)=Команды!$AJ$11,TRUE,FALSE),IF(INDEX(Команды!$A$2:$AN$7500,MATCH(AE$3,Команды!$A$2:$A$7500,0),$E102+2)=Команды!$AJ$12,TRUE,FALSE),IF(INDEX(Команды!$A$2:$AN$7500,MATCH(AE$3,Команды!$A$2:$A$7500,0),$E102+2)=Команды!$AJ$13,TRUE,FALSE),IF(INDEX(Команды!$A$2:$AN$7500,MATCH(AE$3,Команды!$A$2:$A$7500,0),$E102+2)=Команды!$AJ$14,TRUE,FALSE),IF(INDEX(Команды!$A$2:$AN$7500,MATCH(AE$3,Команды!$A$2:$A$7500,0),$E102+2)=Команды!$AJ$15,TRUE,FALSE),IF(INDEX(Команды!$A$2:$AN$7500,MATCH(AE$3,Команды!$A$2:$A$7500,0),$E102+2)=Команды!$AJ$16,TRUE,FALSE),IF(INDEX(Команды!$A$2:$AN$7500,MATCH(AE$3,Команды!$A$2:$A$7500,0),$E102+2)=Команды!$AJ$17,TRUE,FALSE),IF(INDEX(Команды!$A$2:$AN$7500,MATCH(AE$3,Команды!$A$2:$A$7500,0),$E102+2)=Команды!$AJ$18,TRUE,FALSE),IF(INDEX(Команды!$A$2:$AN$7500,MATCH(AE$3,Команды!$A$2:$A$7500,0),$E102+2)=Команды!$AJ$19,TRUE,FALSE)),INDEX(Команды!$AJ$2:$AL$19,MATCH(INDEX(Команды!$A$2:$AN$7500,MATCH(AE$3,Команды!$A$2:$A$7500,0),$E102+2),Команды!$AJ$2:$AJ$19,0),3),0)</f>
        <v>0</v>
      </c>
      <c r="AG102" s="342"/>
      <c r="AH102" s="174">
        <f>IF(OR(IF(INDEX(Команды!$A$2:$AN$7500,MATCH(AH$3,Команды!$A$2:$A$7500,0),$E102+2)=Команды!$AJ$2,TRUE,FALSE),IF(INDEX(Команды!$A$2:$AN$7500,MATCH(AH$3,Команды!$A$2:$A$7500,0),$E102+2)=Команды!$AJ$3,TRUE,FALSE),IF(INDEX(Команды!$A$2:$AN$7500,MATCH(AH$3,Команды!$A$2:$A$7500,0),$E102+2)=Команды!$AJ$4,TRUE,FALSE),IF(INDEX(Команды!$A$2:$AN$7500,MATCH(AH$3,Команды!$A$2:$A$7500,0),$E102+2)=Команды!$AJ$5,TRUE,FALSE),IF(INDEX(Команды!$A$2:$AN$7500,MATCH(AH$3,Команды!$A$2:$A$7500,0),$E102+2)=Команды!$AJ$6,TRUE,FALSE),IF(INDEX(Команды!$A$2:$AN$7500,MATCH(AH$3,Команды!$A$2:$A$7500,0),$E102+2)=Команды!$AJ$7,TRUE,FALSE),IF(INDEX(Команды!$A$2:$AN$7500,MATCH(AH$3,Команды!$A$2:$A$7500,0),$E102+2)=Команды!$AJ$8,TRUE,FALSE),IF(INDEX(Команды!$A$2:$AN$7500,MATCH(AH$3,Команды!$A$2:$A$7500,0),$E102+2)=Команды!$AJ$9,TRUE,FALSE),IF(INDEX(Команды!$A$2:$AN$7500,MATCH(AH$3,Команды!$A$2:$A$7500,0),$E102+2)=Команды!$AJ$10,TRUE,FALSE),IF(INDEX(Команды!$A$2:$AN$7500,MATCH(AH$3,Команды!$A$2:$A$7500,0),$E102+2)=Команды!$AJ$11,TRUE,FALSE),IF(INDEX(Команды!$A$2:$AN$7500,MATCH(AH$3,Команды!$A$2:$A$7500,0),$E102+2)=Команды!$AJ$12,TRUE,FALSE),IF(INDEX(Команды!$A$2:$AN$7500,MATCH(AH$3,Команды!$A$2:$A$7500,0),$E102+2)=Команды!$AJ$13,TRUE,FALSE),IF(INDEX(Команды!$A$2:$AN$7500,MATCH(AH$3,Команды!$A$2:$A$7500,0),$E102+2)=Команды!$AJ$14,TRUE,FALSE),IF(INDEX(Команды!$A$2:$AN$7500,MATCH(AH$3,Команды!$A$2:$A$7500,0),$E102+2)=Команды!$AJ$15,TRUE,FALSE),IF(INDEX(Команды!$A$2:$AN$7500,MATCH(AH$3,Команды!$A$2:$A$7500,0),$E102+2)=Команды!$AJ$16,TRUE,FALSE),,IF(INDEX(Команды!$A$2:$AN$7500,MATCH(AH$3,Команды!$A$2:$A$7500,0),$E102+2)=Команды!$AJ$17,TRUE,FALSE),,IF(INDEX(Команды!$A$2:$AN$7500,MATCH(AH$3,Команды!$A$2:$A$7500,0),$E102+2)=Команды!$AJ$18,TRUE,FALSE),,IF(INDEX(Команды!$A$2:$AN$7500,MATCH(AH$3,Команды!$A$2:$A$7500,0),$E102+2)=Команды!$AJ$19,TRUE,FALSE)),INDEX(Команды!$AJ$2:$AK$19,MATCH(INDEX(Команды!$A$2:$AN$7500,MATCH(AH$3,Команды!$A$2:$A$7500,0),$E102+2),Команды!$AJ$2:$AJ$19,0),2),0)</f>
        <v>0</v>
      </c>
      <c r="AI102" s="175">
        <f>IF(OR(IF(INDEX(Команды!$A$2:$AN$7500,MATCH(AH$3,Команды!$A$2:$A$7500,0),$E102+2)=Команды!$AJ$2,TRUE,FALSE),IF(INDEX(Команды!$A$2:$AN$7500,MATCH(AH$3,Команды!$A$2:$A$7500,0),$E102+2)=Команды!$AJ$3,TRUE,FALSE),IF(INDEX(Команды!$A$2:$AN$7500,MATCH(AH$3,Команды!$A$2:$A$7500,0),$E102+2)=Команды!$AJ$4,TRUE,FALSE),IF(INDEX(Команды!$A$2:$AN$7500,MATCH(AH$3,Команды!$A$2:$A$7500,0),$E102+2)=Команды!$AJ$5,TRUE,FALSE),IF(INDEX(Команды!$A$2:$AN$7500,MATCH(AH$3,Команды!$A$2:$A$7500,0),$E102+2)=Команды!$AJ$6,TRUE,FALSE),IF(INDEX(Команды!$A$2:$AN$7500,MATCH(AH$3,Команды!$A$2:$A$7500,0),$E102+2)=Команды!$AJ$7,TRUE,FALSE),IF(INDEX(Команды!$A$2:$AN$7500,MATCH(AH$3,Команды!$A$2:$A$7500,0),$E102+2)=Команды!$AJ$8,TRUE,FALSE),IF(INDEX(Команды!$A$2:$AN$7500,MATCH(AH$3,Команды!$A$2:$A$7500,0),$E102+2)=Команды!$AJ$9,TRUE,FALSE),IF(INDEX(Команды!$A$2:$AN$7500,MATCH(AH$3,Команды!$A$2:$A$7500,0),$E102+2)=Команды!$AJ$10,TRUE,FALSE),IF(INDEX(Команды!$A$2:$AN$7500,MATCH(AH$3,Команды!$A$2:$A$7500,0),$E102+2)=Команды!$AJ$11,TRUE,FALSE),IF(INDEX(Команды!$A$2:$AN$7500,MATCH(AH$3,Команды!$A$2:$A$7500,0),$E102+2)=Команды!$AJ$12,TRUE,FALSE),IF(INDEX(Команды!$A$2:$AN$7500,MATCH(AH$3,Команды!$A$2:$A$7500,0),$E102+2)=Команды!$AJ$13,TRUE,FALSE),IF(INDEX(Команды!$A$2:$AN$7500,MATCH(AH$3,Команды!$A$2:$A$7500,0),$E102+2)=Команды!$AJ$14,TRUE,FALSE),IF(INDEX(Команды!$A$2:$AN$7500,MATCH(AH$3,Команды!$A$2:$A$7500,0),$E102+2)=Команды!$AJ$15,TRUE,FALSE),IF(INDEX(Команды!$A$2:$AN$7500,MATCH(AH$3,Команды!$A$2:$A$7500,0),$E102+2)=Команды!$AJ$16,TRUE,FALSE),IF(INDEX(Команды!$A$2:$AN$7500,MATCH(AH$3,Команды!$A$2:$A$7500,0),$E102+2)=Команды!$AJ$17,TRUE,FALSE),IF(INDEX(Команды!$A$2:$AN$7500,MATCH(AH$3,Команды!$A$2:$A$7500,0),$E102+2)=Команды!$AJ$18,TRUE,FALSE),IF(INDEX(Команды!$A$2:$AN$7500,MATCH(AH$3,Команды!$A$2:$A$7500,0),$E102+2)=Команды!$AJ$19,TRUE,FALSE)),INDEX(Команды!$AJ$2:$AL$19,MATCH(INDEX(Команды!$A$2:$AN$7500,MATCH(AH$3,Команды!$A$2:$A$7500,0),$E102+2),Команды!$AJ$2:$AJ$19,0),3),0)</f>
        <v>0</v>
      </c>
      <c r="AJ102" s="342"/>
      <c r="AK102" s="174">
        <f>IF(OR(IF(INDEX(Команды!$A$2:$AN$7500,MATCH(AK$3,Команды!$A$2:$A$7500,0),$E102+2)=Команды!$AJ$2,TRUE,FALSE),IF(INDEX(Команды!$A$2:$AN$7500,MATCH(AK$3,Команды!$A$2:$A$7500,0),$E102+2)=Команды!$AJ$3,TRUE,FALSE),IF(INDEX(Команды!$A$2:$AN$7500,MATCH(AK$3,Команды!$A$2:$A$7500,0),$E102+2)=Команды!$AJ$4,TRUE,FALSE),IF(INDEX(Команды!$A$2:$AN$7500,MATCH(AK$3,Команды!$A$2:$A$7500,0),$E102+2)=Команды!$AJ$5,TRUE,FALSE),IF(INDEX(Команды!$A$2:$AN$7500,MATCH(AK$3,Команды!$A$2:$A$7500,0),$E102+2)=Команды!$AJ$6,TRUE,FALSE),IF(INDEX(Команды!$A$2:$AN$7500,MATCH(AK$3,Команды!$A$2:$A$7500,0),$E102+2)=Команды!$AJ$7,TRUE,FALSE),IF(INDEX(Команды!$A$2:$AN$7500,MATCH(AK$3,Команды!$A$2:$A$7500,0),$E102+2)=Команды!$AJ$8,TRUE,FALSE),IF(INDEX(Команды!$A$2:$AN$7500,MATCH(AK$3,Команды!$A$2:$A$7500,0),$E102+2)=Команды!$AJ$9,TRUE,FALSE),IF(INDEX(Команды!$A$2:$AN$7500,MATCH(AK$3,Команды!$A$2:$A$7500,0),$E102+2)=Команды!$AJ$10,TRUE,FALSE),IF(INDEX(Команды!$A$2:$AN$7500,MATCH(AK$3,Команды!$A$2:$A$7500,0),$E102+2)=Команды!$AJ$11,TRUE,FALSE),IF(INDEX(Команды!$A$2:$AN$7500,MATCH(AK$3,Команды!$A$2:$A$7500,0),$E102+2)=Команды!$AJ$12,TRUE,FALSE),IF(INDEX(Команды!$A$2:$AN$7500,MATCH(AK$3,Команды!$A$2:$A$7500,0),$E102+2)=Команды!$AJ$13,TRUE,FALSE),IF(INDEX(Команды!$A$2:$AN$7500,MATCH(AK$3,Команды!$A$2:$A$7500,0),$E102+2)=Команды!$AJ$14,TRUE,FALSE),IF(INDEX(Команды!$A$2:$AN$7500,MATCH(AK$3,Команды!$A$2:$A$7500,0),$E102+2)=Команды!$AJ$15,TRUE,FALSE),IF(INDEX(Команды!$A$2:$AN$7500,MATCH(AK$3,Команды!$A$2:$A$7500,0),$E102+2)=Команды!$AJ$16,TRUE,FALSE),,IF(INDEX(Команды!$A$2:$AN$7500,MATCH(AK$3,Команды!$A$2:$A$7500,0),$E102+2)=Команды!$AJ$17,TRUE,FALSE),,IF(INDEX(Команды!$A$2:$AN$7500,MATCH(AK$3,Команды!$A$2:$A$7500,0),$E102+2)=Команды!$AJ$18,TRUE,FALSE),,IF(INDEX(Команды!$A$2:$AN$7500,MATCH(AK$3,Команды!$A$2:$A$7500,0),$E102+2)=Команды!$AJ$19,TRUE,FALSE)),INDEX(Команды!$AJ$2:$AK$19,MATCH(INDEX(Команды!$A$2:$AN$7500,MATCH(AK$3,Команды!$A$2:$A$7500,0),$E102+2),Команды!$AJ$2:$AJ$19,0),2),0)</f>
        <v>0</v>
      </c>
      <c r="AL102" s="175">
        <f>IF(OR(IF(INDEX(Команды!$A$2:$AN$7500,MATCH(AK$3,Команды!$A$2:$A$7500,0),$E102+2)=Команды!$AJ$2,TRUE,FALSE),IF(INDEX(Команды!$A$2:$AN$7500,MATCH(AK$3,Команды!$A$2:$A$7500,0),$E102+2)=Команды!$AJ$3,TRUE,FALSE),IF(INDEX(Команды!$A$2:$AN$7500,MATCH(AK$3,Команды!$A$2:$A$7500,0),$E102+2)=Команды!$AJ$4,TRUE,FALSE),IF(INDEX(Команды!$A$2:$AN$7500,MATCH(AK$3,Команды!$A$2:$A$7500,0),$E102+2)=Команды!$AJ$5,TRUE,FALSE),IF(INDEX(Команды!$A$2:$AN$7500,MATCH(AK$3,Команды!$A$2:$A$7500,0),$E102+2)=Команды!$AJ$6,TRUE,FALSE),IF(INDEX(Команды!$A$2:$AN$7500,MATCH(AK$3,Команды!$A$2:$A$7500,0),$E102+2)=Команды!$AJ$7,TRUE,FALSE),IF(INDEX(Команды!$A$2:$AN$7500,MATCH(AK$3,Команды!$A$2:$A$7500,0),$E102+2)=Команды!$AJ$8,TRUE,FALSE),IF(INDEX(Команды!$A$2:$AN$7500,MATCH(AK$3,Команды!$A$2:$A$7500,0),$E102+2)=Команды!$AJ$9,TRUE,FALSE),IF(INDEX(Команды!$A$2:$AN$7500,MATCH(AK$3,Команды!$A$2:$A$7500,0),$E102+2)=Команды!$AJ$10,TRUE,FALSE),IF(INDEX(Команды!$A$2:$AN$7500,MATCH(AK$3,Команды!$A$2:$A$7500,0),$E102+2)=Команды!$AJ$11,TRUE,FALSE),IF(INDEX(Команды!$A$2:$AN$7500,MATCH(AK$3,Команды!$A$2:$A$7500,0),$E102+2)=Команды!$AJ$12,TRUE,FALSE),IF(INDEX(Команды!$A$2:$AN$7500,MATCH(AK$3,Команды!$A$2:$A$7500,0),$E102+2)=Команды!$AJ$13,TRUE,FALSE),IF(INDEX(Команды!$A$2:$AN$7500,MATCH(AK$3,Команды!$A$2:$A$7500,0),$E102+2)=Команды!$AJ$14,TRUE,FALSE),IF(INDEX(Команды!$A$2:$AN$7500,MATCH(AK$3,Команды!$A$2:$A$7500,0),$E102+2)=Команды!$AJ$15,TRUE,FALSE),IF(INDEX(Команды!$A$2:$AN$7500,MATCH(AK$3,Команды!$A$2:$A$7500,0),$E102+2)=Команды!$AJ$16,TRUE,FALSE),IF(INDEX(Команды!$A$2:$AN$7500,MATCH(AK$3,Команды!$A$2:$A$7500,0),$E102+2)=Команды!$AJ$17,TRUE,FALSE),IF(INDEX(Команды!$A$2:$AN$7500,MATCH(AK$3,Команды!$A$2:$A$7500,0),$E102+2)=Команды!$AJ$18,TRUE,FALSE),IF(INDEX(Команды!$A$2:$AN$7500,MATCH(AK$3,Команды!$A$2:$A$7500,0),$E102+2)=Команды!$AJ$19,TRUE,FALSE)),INDEX(Команды!$AJ$2:$AL$19,MATCH(INDEX(Команды!$A$2:$AN$7500,MATCH(AK$3,Команды!$A$2:$A$7500,0),$E102+2),Команды!$AJ$2:$AJ$19,0),3),0)</f>
        <v>0</v>
      </c>
      <c r="AM102" s="342"/>
      <c r="AN102" s="174">
        <f>IF(OR(IF(INDEX(Команды!$A$2:$AN$7500,MATCH(AN$3,Команды!$A$2:$A$7500,0),$E102+2)=Команды!$AJ$2,TRUE,FALSE),IF(INDEX(Команды!$A$2:$AN$7500,MATCH(AN$3,Команды!$A$2:$A$7500,0),$E102+2)=Команды!$AJ$3,TRUE,FALSE),IF(INDEX(Команды!$A$2:$AN$7500,MATCH(AN$3,Команды!$A$2:$A$7500,0),$E102+2)=Команды!$AJ$4,TRUE,FALSE),IF(INDEX(Команды!$A$2:$AN$7500,MATCH(AN$3,Команды!$A$2:$A$7500,0),$E102+2)=Команды!$AJ$5,TRUE,FALSE),IF(INDEX(Команды!$A$2:$AN$7500,MATCH(AN$3,Команды!$A$2:$A$7500,0),$E102+2)=Команды!$AJ$6,TRUE,FALSE),IF(INDEX(Команды!$A$2:$AN$7500,MATCH(AN$3,Команды!$A$2:$A$7500,0),$E102+2)=Команды!$AJ$7,TRUE,FALSE),IF(INDEX(Команды!$A$2:$AN$7500,MATCH(AN$3,Команды!$A$2:$A$7500,0),$E102+2)=Команды!$AJ$8,TRUE,FALSE),IF(INDEX(Команды!$A$2:$AN$7500,MATCH(AN$3,Команды!$A$2:$A$7500,0),$E102+2)=Команды!$AJ$9,TRUE,FALSE),IF(INDEX(Команды!$A$2:$AN$7500,MATCH(AN$3,Команды!$A$2:$A$7500,0),$E102+2)=Команды!$AJ$10,TRUE,FALSE),IF(INDEX(Команды!$A$2:$AN$7500,MATCH(AN$3,Команды!$A$2:$A$7500,0),$E102+2)=Команды!$AJ$11,TRUE,FALSE),IF(INDEX(Команды!$A$2:$AN$7500,MATCH(AN$3,Команды!$A$2:$A$7500,0),$E102+2)=Команды!$AJ$12,TRUE,FALSE),IF(INDEX(Команды!$A$2:$AN$7500,MATCH(AN$3,Команды!$A$2:$A$7500,0),$E102+2)=Команды!$AJ$13,TRUE,FALSE),IF(INDEX(Команды!$A$2:$AN$7500,MATCH(AN$3,Команды!$A$2:$A$7500,0),$E102+2)=Команды!$AJ$14,TRUE,FALSE),IF(INDEX(Команды!$A$2:$AN$7500,MATCH(AN$3,Команды!$A$2:$A$7500,0),$E102+2)=Команды!$AJ$15,TRUE,FALSE),IF(INDEX(Команды!$A$2:$AN$7500,MATCH(AN$3,Команды!$A$2:$A$7500,0),$E102+2)=Команды!$AJ$16,TRUE,FALSE),,IF(INDEX(Команды!$A$2:$AN$7500,MATCH(AN$3,Команды!$A$2:$A$7500,0),$E102+2)=Команды!$AJ$17,TRUE,FALSE),,IF(INDEX(Команды!$A$2:$AN$7500,MATCH(AN$3,Команды!$A$2:$A$7500,0),$E102+2)=Команды!$AJ$18,TRUE,FALSE),,IF(INDEX(Команды!$A$2:$AN$7500,MATCH(AN$3,Команды!$A$2:$A$7500,0),$E102+2)=Команды!$AJ$19,TRUE,FALSE)),INDEX(Команды!$AJ$2:$AK$19,MATCH(INDEX(Команды!$A$2:$AN$7500,MATCH(AN$3,Команды!$A$2:$A$7500,0),$E102+2),Команды!$AJ$2:$AJ$19,0),2),0)</f>
        <v>0</v>
      </c>
      <c r="AO102" s="175">
        <f>IF(OR(IF(INDEX(Команды!$A$2:$AN$7500,MATCH(AN$3,Команды!$A$2:$A$7500,0),$E102+2)=Команды!$AJ$2,TRUE,FALSE),IF(INDEX(Команды!$A$2:$AN$7500,MATCH(AN$3,Команды!$A$2:$A$7500,0),$E102+2)=Команды!$AJ$3,TRUE,FALSE),IF(INDEX(Команды!$A$2:$AN$7500,MATCH(AN$3,Команды!$A$2:$A$7500,0),$E102+2)=Команды!$AJ$4,TRUE,FALSE),IF(INDEX(Команды!$A$2:$AN$7500,MATCH(AN$3,Команды!$A$2:$A$7500,0),$E102+2)=Команды!$AJ$5,TRUE,FALSE),IF(INDEX(Команды!$A$2:$AN$7500,MATCH(AN$3,Команды!$A$2:$A$7500,0),$E102+2)=Команды!$AJ$6,TRUE,FALSE),IF(INDEX(Команды!$A$2:$AN$7500,MATCH(AN$3,Команды!$A$2:$A$7500,0),$E102+2)=Команды!$AJ$7,TRUE,FALSE),IF(INDEX(Команды!$A$2:$AN$7500,MATCH(AN$3,Команды!$A$2:$A$7500,0),$E102+2)=Команды!$AJ$8,TRUE,FALSE),IF(INDEX(Команды!$A$2:$AN$7500,MATCH(AN$3,Команды!$A$2:$A$7500,0),$E102+2)=Команды!$AJ$9,TRUE,FALSE),IF(INDEX(Команды!$A$2:$AN$7500,MATCH(AN$3,Команды!$A$2:$A$7500,0),$E102+2)=Команды!$AJ$10,TRUE,FALSE),IF(INDEX(Команды!$A$2:$AN$7500,MATCH(AN$3,Команды!$A$2:$A$7500,0),$E102+2)=Команды!$AJ$11,TRUE,FALSE),IF(INDEX(Команды!$A$2:$AN$7500,MATCH(AN$3,Команды!$A$2:$A$7500,0),$E102+2)=Команды!$AJ$12,TRUE,FALSE),IF(INDEX(Команды!$A$2:$AN$7500,MATCH(AN$3,Команды!$A$2:$A$7500,0),$E102+2)=Команды!$AJ$13,TRUE,FALSE),IF(INDEX(Команды!$A$2:$AN$7500,MATCH(AN$3,Команды!$A$2:$A$7500,0),$E102+2)=Команды!$AJ$14,TRUE,FALSE),IF(INDEX(Команды!$A$2:$AN$7500,MATCH(AN$3,Команды!$A$2:$A$7500,0),$E102+2)=Команды!$AJ$15,TRUE,FALSE),IF(INDEX(Команды!$A$2:$AN$7500,MATCH(AN$3,Команды!$A$2:$A$7500,0),$E102+2)=Команды!$AJ$16,TRUE,FALSE),IF(INDEX(Команды!$A$2:$AN$7500,MATCH(AN$3,Команды!$A$2:$A$7500,0),$E102+2)=Команды!$AJ$17,TRUE,FALSE),IF(INDEX(Команды!$A$2:$AN$7500,MATCH(AN$3,Команды!$A$2:$A$7500,0),$E102+2)=Команды!$AJ$18,TRUE,FALSE),IF(INDEX(Команды!$A$2:$AN$7500,MATCH(AN$3,Команды!$A$2:$A$7500,0),$E102+2)=Команды!$AJ$19,TRUE,FALSE)),INDEX(Команды!$AJ$2:$AL$19,MATCH(INDEX(Команды!$A$2:$AN$7500,MATCH(AN$3,Команды!$A$2:$A$7500,0),$E102+2),Команды!$AJ$2:$AJ$19,0),3),0)</f>
        <v>0</v>
      </c>
      <c r="AP102" s="342"/>
      <c r="AQ102" s="174">
        <f>IF(OR(IF(INDEX(Команды!$A$2:$AN$7500,MATCH(AQ$3,Команды!$A$2:$A$7500,0),$E102+2)=Команды!$AJ$2,TRUE,FALSE),IF(INDEX(Команды!$A$2:$AN$7500,MATCH(AQ$3,Команды!$A$2:$A$7500,0),$E102+2)=Команды!$AJ$3,TRUE,FALSE),IF(INDEX(Команды!$A$2:$AN$7500,MATCH(AQ$3,Команды!$A$2:$A$7500,0),$E102+2)=Команды!$AJ$4,TRUE,FALSE),IF(INDEX(Команды!$A$2:$AN$7500,MATCH(AQ$3,Команды!$A$2:$A$7500,0),$E102+2)=Команды!$AJ$5,TRUE,FALSE),IF(INDEX(Команды!$A$2:$AN$7500,MATCH(AQ$3,Команды!$A$2:$A$7500,0),$E102+2)=Команды!$AJ$6,TRUE,FALSE),IF(INDEX(Команды!$A$2:$AN$7500,MATCH(AQ$3,Команды!$A$2:$A$7500,0),$E102+2)=Команды!$AJ$7,TRUE,FALSE),IF(INDEX(Команды!$A$2:$AN$7500,MATCH(AQ$3,Команды!$A$2:$A$7500,0),$E102+2)=Команды!$AJ$8,TRUE,FALSE),IF(INDEX(Команды!$A$2:$AN$7500,MATCH(AQ$3,Команды!$A$2:$A$7500,0),$E102+2)=Команды!$AJ$9,TRUE,FALSE),IF(INDEX(Команды!$A$2:$AN$7500,MATCH(AQ$3,Команды!$A$2:$A$7500,0),$E102+2)=Команды!$AJ$10,TRUE,FALSE),IF(INDEX(Команды!$A$2:$AN$7500,MATCH(AQ$3,Команды!$A$2:$A$7500,0),$E102+2)=Команды!$AJ$11,TRUE,FALSE),IF(INDEX(Команды!$A$2:$AN$7500,MATCH(AQ$3,Команды!$A$2:$A$7500,0),$E102+2)=Команды!$AJ$12,TRUE,FALSE),IF(INDEX(Команды!$A$2:$AN$7500,MATCH(AQ$3,Команды!$A$2:$A$7500,0),$E102+2)=Команды!$AJ$13,TRUE,FALSE),IF(INDEX(Команды!$A$2:$AN$7500,MATCH(AQ$3,Команды!$A$2:$A$7500,0),$E102+2)=Команды!$AJ$14,TRUE,FALSE),IF(INDEX(Команды!$A$2:$AN$7500,MATCH(AQ$3,Команды!$A$2:$A$7500,0),$E102+2)=Команды!$AJ$15,TRUE,FALSE),IF(INDEX(Команды!$A$2:$AN$7500,MATCH(AQ$3,Команды!$A$2:$A$7500,0),$E102+2)=Команды!$AJ$16,TRUE,FALSE),,IF(INDEX(Команды!$A$2:$AN$7500,MATCH(AQ$3,Команды!$A$2:$A$7500,0),$E102+2)=Команды!$AJ$17,TRUE,FALSE),,IF(INDEX(Команды!$A$2:$AN$7500,MATCH(AQ$3,Команды!$A$2:$A$7500,0),$E102+2)=Команды!$AJ$18,TRUE,FALSE),,IF(INDEX(Команды!$A$2:$AN$7500,MATCH(AQ$3,Команды!$A$2:$A$7500,0),$E102+2)=Команды!$AJ$19,TRUE,FALSE)),INDEX(Команды!$AJ$2:$AK$19,MATCH(INDEX(Команды!$A$2:$AN$7500,MATCH(AQ$3,Команды!$A$2:$A$7500,0),$E102+2),Команды!$AJ$2:$AJ$19,0),2),0)</f>
        <v>0</v>
      </c>
      <c r="AR102" s="175">
        <f>IF(OR(IF(INDEX(Команды!$A$2:$AN$7500,MATCH(AQ$3,Команды!$A$2:$A$7500,0),$E102+2)=Команды!$AJ$2,TRUE,FALSE),IF(INDEX(Команды!$A$2:$AN$7500,MATCH(AQ$3,Команды!$A$2:$A$7500,0),$E102+2)=Команды!$AJ$3,TRUE,FALSE),IF(INDEX(Команды!$A$2:$AN$7500,MATCH(AQ$3,Команды!$A$2:$A$7500,0),$E102+2)=Команды!$AJ$4,TRUE,FALSE),IF(INDEX(Команды!$A$2:$AN$7500,MATCH(AQ$3,Команды!$A$2:$A$7500,0),$E102+2)=Команды!$AJ$5,TRUE,FALSE),IF(INDEX(Команды!$A$2:$AN$7500,MATCH(AQ$3,Команды!$A$2:$A$7500,0),$E102+2)=Команды!$AJ$6,TRUE,FALSE),IF(INDEX(Команды!$A$2:$AN$7500,MATCH(AQ$3,Команды!$A$2:$A$7500,0),$E102+2)=Команды!$AJ$7,TRUE,FALSE),IF(INDEX(Команды!$A$2:$AN$7500,MATCH(AQ$3,Команды!$A$2:$A$7500,0),$E102+2)=Команды!$AJ$8,TRUE,FALSE),IF(INDEX(Команды!$A$2:$AN$7500,MATCH(AQ$3,Команды!$A$2:$A$7500,0),$E102+2)=Команды!$AJ$9,TRUE,FALSE),IF(INDEX(Команды!$A$2:$AN$7500,MATCH(AQ$3,Команды!$A$2:$A$7500,0),$E102+2)=Команды!$AJ$10,TRUE,FALSE),IF(INDEX(Команды!$A$2:$AN$7500,MATCH(AQ$3,Команды!$A$2:$A$7500,0),$E102+2)=Команды!$AJ$11,TRUE,FALSE),IF(INDEX(Команды!$A$2:$AN$7500,MATCH(AQ$3,Команды!$A$2:$A$7500,0),$E102+2)=Команды!$AJ$12,TRUE,FALSE),IF(INDEX(Команды!$A$2:$AN$7500,MATCH(AQ$3,Команды!$A$2:$A$7500,0),$E102+2)=Команды!$AJ$13,TRUE,FALSE),IF(INDEX(Команды!$A$2:$AN$7500,MATCH(AQ$3,Команды!$A$2:$A$7500,0),$E102+2)=Команды!$AJ$14,TRUE,FALSE),IF(INDEX(Команды!$A$2:$AN$7500,MATCH(AQ$3,Команды!$A$2:$A$7500,0),$E102+2)=Команды!$AJ$15,TRUE,FALSE),IF(INDEX(Команды!$A$2:$AN$7500,MATCH(AQ$3,Команды!$A$2:$A$7500,0),$E102+2)=Команды!$AJ$16,TRUE,FALSE),IF(INDEX(Команды!$A$2:$AN$7500,MATCH(AQ$3,Команды!$A$2:$A$7500,0),$E102+2)=Команды!$AJ$17,TRUE,FALSE),IF(INDEX(Команды!$A$2:$AN$7500,MATCH(AQ$3,Команды!$A$2:$A$7500,0),$E102+2)=Команды!$AJ$18,TRUE,FALSE),IF(INDEX(Команды!$A$2:$AN$7500,MATCH(AQ$3,Команды!$A$2:$A$7500,0),$E102+2)=Команды!$AJ$19,TRUE,FALSE)),INDEX(Команды!$AJ$2:$AL$19,MATCH(INDEX(Команды!$A$2:$AN$7500,MATCH(AQ$3,Команды!$A$2:$A$7500,0),$E102+2),Команды!$AJ$2:$AJ$19,0),3),0)</f>
        <v>0</v>
      </c>
      <c r="AS102" s="342"/>
      <c r="AT102" s="174">
        <f>IF(OR(IF(INDEX(Команды!$A$2:$AN$7500,MATCH(AT$3,Команды!$A$2:$A$7500,0),$E102+2)=Команды!$AJ$2,TRUE,FALSE),IF(INDEX(Команды!$A$2:$AN$7500,MATCH(AT$3,Команды!$A$2:$A$7500,0),$E102+2)=Команды!$AJ$3,TRUE,FALSE),IF(INDEX(Команды!$A$2:$AN$7500,MATCH(AT$3,Команды!$A$2:$A$7500,0),$E102+2)=Команды!$AJ$4,TRUE,FALSE),IF(INDEX(Команды!$A$2:$AN$7500,MATCH(AT$3,Команды!$A$2:$A$7500,0),$E102+2)=Команды!$AJ$5,TRUE,FALSE),IF(INDEX(Команды!$A$2:$AN$7500,MATCH(AT$3,Команды!$A$2:$A$7500,0),$E102+2)=Команды!$AJ$6,TRUE,FALSE),IF(INDEX(Команды!$A$2:$AN$7500,MATCH(AT$3,Команды!$A$2:$A$7500,0),$E102+2)=Команды!$AJ$7,TRUE,FALSE),IF(INDEX(Команды!$A$2:$AN$7500,MATCH(AT$3,Команды!$A$2:$A$7500,0),$E102+2)=Команды!$AJ$8,TRUE,FALSE),IF(INDEX(Команды!$A$2:$AN$7500,MATCH(AT$3,Команды!$A$2:$A$7500,0),$E102+2)=Команды!$AJ$9,TRUE,FALSE),IF(INDEX(Команды!$A$2:$AN$7500,MATCH(AT$3,Команды!$A$2:$A$7500,0),$E102+2)=Команды!$AJ$10,TRUE,FALSE),IF(INDEX(Команды!$A$2:$AN$7500,MATCH(AT$3,Команды!$A$2:$A$7500,0),$E102+2)=Команды!$AJ$11,TRUE,FALSE),IF(INDEX(Команды!$A$2:$AN$7500,MATCH(AT$3,Команды!$A$2:$A$7500,0),$E102+2)=Команды!$AJ$12,TRUE,FALSE),IF(INDEX(Команды!$A$2:$AN$7500,MATCH(AT$3,Команды!$A$2:$A$7500,0),$E102+2)=Команды!$AJ$13,TRUE,FALSE),IF(INDEX(Команды!$A$2:$AN$7500,MATCH(AT$3,Команды!$A$2:$A$7500,0),$E102+2)=Команды!$AJ$14,TRUE,FALSE),IF(INDEX(Команды!$A$2:$AN$7500,MATCH(AT$3,Команды!$A$2:$A$7500,0),$E102+2)=Команды!$AJ$15,TRUE,FALSE),IF(INDEX(Команды!$A$2:$AN$7500,MATCH(AT$3,Команды!$A$2:$A$7500,0),$E102+2)=Команды!$AJ$16,TRUE,FALSE),,IF(INDEX(Команды!$A$2:$AN$7500,MATCH(AT$3,Команды!$A$2:$A$7500,0),$E102+2)=Команды!$AJ$17,TRUE,FALSE),,IF(INDEX(Команды!$A$2:$AN$7500,MATCH(AT$3,Команды!$A$2:$A$7500,0),$E102+2)=Команды!$AJ$18,TRUE,FALSE),,IF(INDEX(Команды!$A$2:$AN$7500,MATCH(AT$3,Команды!$A$2:$A$7500,0),$E102+2)=Команды!$AJ$19,TRUE,FALSE)),INDEX(Команды!$AJ$2:$AK$19,MATCH(INDEX(Команды!$A$2:$AN$7500,MATCH(AT$3,Команды!$A$2:$A$7500,0),$E102+2),Команды!$AJ$2:$AJ$19,0),2),0)</f>
        <v>0</v>
      </c>
      <c r="AU102" s="175">
        <f>IF(OR(IF(INDEX(Команды!$A$2:$AN$7500,MATCH(AT$3,Команды!$A$2:$A$7500,0),$E102+2)=Команды!$AJ$2,TRUE,FALSE),IF(INDEX(Команды!$A$2:$AN$7500,MATCH(AT$3,Команды!$A$2:$A$7500,0),$E102+2)=Команды!$AJ$3,TRUE,FALSE),IF(INDEX(Команды!$A$2:$AN$7500,MATCH(AT$3,Команды!$A$2:$A$7500,0),$E102+2)=Команды!$AJ$4,TRUE,FALSE),IF(INDEX(Команды!$A$2:$AN$7500,MATCH(AT$3,Команды!$A$2:$A$7500,0),$E102+2)=Команды!$AJ$5,TRUE,FALSE),IF(INDEX(Команды!$A$2:$AN$7500,MATCH(AT$3,Команды!$A$2:$A$7500,0),$E102+2)=Команды!$AJ$6,TRUE,FALSE),IF(INDEX(Команды!$A$2:$AN$7500,MATCH(AT$3,Команды!$A$2:$A$7500,0),$E102+2)=Команды!$AJ$7,TRUE,FALSE),IF(INDEX(Команды!$A$2:$AN$7500,MATCH(AT$3,Команды!$A$2:$A$7500,0),$E102+2)=Команды!$AJ$8,TRUE,FALSE),IF(INDEX(Команды!$A$2:$AN$7500,MATCH(AT$3,Команды!$A$2:$A$7500,0),$E102+2)=Команды!$AJ$9,TRUE,FALSE),IF(INDEX(Команды!$A$2:$AN$7500,MATCH(AT$3,Команды!$A$2:$A$7500,0),$E102+2)=Команды!$AJ$10,TRUE,FALSE),IF(INDEX(Команды!$A$2:$AN$7500,MATCH(AT$3,Команды!$A$2:$A$7500,0),$E102+2)=Команды!$AJ$11,TRUE,FALSE),IF(INDEX(Команды!$A$2:$AN$7500,MATCH(AT$3,Команды!$A$2:$A$7500,0),$E102+2)=Команды!$AJ$12,TRUE,FALSE),IF(INDEX(Команды!$A$2:$AN$7500,MATCH(AT$3,Команды!$A$2:$A$7500,0),$E102+2)=Команды!$AJ$13,TRUE,FALSE),IF(INDEX(Команды!$A$2:$AN$7500,MATCH(AT$3,Команды!$A$2:$A$7500,0),$E102+2)=Команды!$AJ$14,TRUE,FALSE),IF(INDEX(Команды!$A$2:$AN$7500,MATCH(AT$3,Команды!$A$2:$A$7500,0),$E102+2)=Команды!$AJ$15,TRUE,FALSE),IF(INDEX(Команды!$A$2:$AN$7500,MATCH(AT$3,Команды!$A$2:$A$7500,0),$E102+2)=Команды!$AJ$16,TRUE,FALSE),IF(INDEX(Команды!$A$2:$AN$7500,MATCH(AT$3,Команды!$A$2:$A$7500,0),$E102+2)=Команды!$AJ$17,TRUE,FALSE),IF(INDEX(Команды!$A$2:$AN$7500,MATCH(AT$3,Команды!$A$2:$A$7500,0),$E102+2)=Команды!$AJ$18,TRUE,FALSE),IF(INDEX(Команды!$A$2:$AN$7500,MATCH(AT$3,Команды!$A$2:$A$7500,0),$E102+2)=Команды!$AJ$19,TRUE,FALSE)),INDEX(Команды!$AJ$2:$AL$19,MATCH(INDEX(Команды!$A$2:$AN$7500,MATCH(AT$3,Команды!$A$2:$A$7500,0),$E102+2),Команды!$AJ$2:$AJ$19,0),3),0)</f>
        <v>0</v>
      </c>
      <c r="AV102" s="342"/>
      <c r="AW102" s="174">
        <f>IF(OR(IF(INDEX(Команды!$A$2:$AN$7500,MATCH(AW$3,Команды!$A$2:$A$7500,0),$E102+2)=Команды!$AJ$2,TRUE,FALSE),IF(INDEX(Команды!$A$2:$AN$7500,MATCH(AW$3,Команды!$A$2:$A$7500,0),$E102+2)=Команды!$AJ$3,TRUE,FALSE),IF(INDEX(Команды!$A$2:$AN$7500,MATCH(AW$3,Команды!$A$2:$A$7500,0),$E102+2)=Команды!$AJ$4,TRUE,FALSE),IF(INDEX(Команды!$A$2:$AN$7500,MATCH(AW$3,Команды!$A$2:$A$7500,0),$E102+2)=Команды!$AJ$5,TRUE,FALSE),IF(INDEX(Команды!$A$2:$AN$7500,MATCH(AW$3,Команды!$A$2:$A$7500,0),$E102+2)=Команды!$AJ$6,TRUE,FALSE),IF(INDEX(Команды!$A$2:$AN$7500,MATCH(AW$3,Команды!$A$2:$A$7500,0),$E102+2)=Команды!$AJ$7,TRUE,FALSE),IF(INDEX(Команды!$A$2:$AN$7500,MATCH(AW$3,Команды!$A$2:$A$7500,0),$E102+2)=Команды!$AJ$8,TRUE,FALSE),IF(INDEX(Команды!$A$2:$AN$7500,MATCH(AW$3,Команды!$A$2:$A$7500,0),$E102+2)=Команды!$AJ$9,TRUE,FALSE),IF(INDEX(Команды!$A$2:$AN$7500,MATCH(AW$3,Команды!$A$2:$A$7500,0),$E102+2)=Команды!$AJ$10,TRUE,FALSE),IF(INDEX(Команды!$A$2:$AN$7500,MATCH(AW$3,Команды!$A$2:$A$7500,0),$E102+2)=Команды!$AJ$11,TRUE,FALSE),IF(INDEX(Команды!$A$2:$AN$7500,MATCH(AW$3,Команды!$A$2:$A$7500,0),$E102+2)=Команды!$AJ$12,TRUE,FALSE),IF(INDEX(Команды!$A$2:$AN$7500,MATCH(AW$3,Команды!$A$2:$A$7500,0),$E102+2)=Команды!$AJ$13,TRUE,FALSE),IF(INDEX(Команды!$A$2:$AN$7500,MATCH(AW$3,Команды!$A$2:$A$7500,0),$E102+2)=Команды!$AJ$14,TRUE,FALSE),IF(INDEX(Команды!$A$2:$AN$7500,MATCH(AW$3,Команды!$A$2:$A$7500,0),$E102+2)=Команды!$AJ$15,TRUE,FALSE),IF(INDEX(Команды!$A$2:$AN$7500,MATCH(AW$3,Команды!$A$2:$A$7500,0),$E102+2)=Команды!$AJ$16,TRUE,FALSE),,IF(INDEX(Команды!$A$2:$AN$7500,MATCH(AW$3,Команды!$A$2:$A$7500,0),$E102+2)=Команды!$AJ$17,TRUE,FALSE),,IF(INDEX(Команды!$A$2:$AN$7500,MATCH(AW$3,Команды!$A$2:$A$7500,0),$E102+2)=Команды!$AJ$18,TRUE,FALSE),,IF(INDEX(Команды!$A$2:$AN$7500,MATCH(AW$3,Команды!$A$2:$A$7500,0),$E102+2)=Команды!$AJ$19,TRUE,FALSE)),INDEX(Команды!$AJ$2:$AK$19,MATCH(INDEX(Команды!$A$2:$AN$7500,MATCH(AW$3,Команды!$A$2:$A$7500,0),$E102+2),Команды!$AJ$2:$AJ$19,0),2),0)</f>
        <v>0</v>
      </c>
      <c r="AX102" s="175">
        <f>IF(OR(IF(INDEX(Команды!$A$2:$AN$7500,MATCH(AW$3,Команды!$A$2:$A$7500,0),$E102+2)=Команды!$AJ$2,TRUE,FALSE),IF(INDEX(Команды!$A$2:$AN$7500,MATCH(AW$3,Команды!$A$2:$A$7500,0),$E102+2)=Команды!$AJ$3,TRUE,FALSE),IF(INDEX(Команды!$A$2:$AN$7500,MATCH(AW$3,Команды!$A$2:$A$7500,0),$E102+2)=Команды!$AJ$4,TRUE,FALSE),IF(INDEX(Команды!$A$2:$AN$7500,MATCH(AW$3,Команды!$A$2:$A$7500,0),$E102+2)=Команды!$AJ$5,TRUE,FALSE),IF(INDEX(Команды!$A$2:$AN$7500,MATCH(AW$3,Команды!$A$2:$A$7500,0),$E102+2)=Команды!$AJ$6,TRUE,FALSE),IF(INDEX(Команды!$A$2:$AN$7500,MATCH(AW$3,Команды!$A$2:$A$7500,0),$E102+2)=Команды!$AJ$7,TRUE,FALSE),IF(INDEX(Команды!$A$2:$AN$7500,MATCH(AW$3,Команды!$A$2:$A$7500,0),$E102+2)=Команды!$AJ$8,TRUE,FALSE),IF(INDEX(Команды!$A$2:$AN$7500,MATCH(AW$3,Команды!$A$2:$A$7500,0),$E102+2)=Команды!$AJ$9,TRUE,FALSE),IF(INDEX(Команды!$A$2:$AN$7500,MATCH(AW$3,Команды!$A$2:$A$7500,0),$E102+2)=Команды!$AJ$10,TRUE,FALSE),IF(INDEX(Команды!$A$2:$AN$7500,MATCH(AW$3,Команды!$A$2:$A$7500,0),$E102+2)=Команды!$AJ$11,TRUE,FALSE),IF(INDEX(Команды!$A$2:$AN$7500,MATCH(AW$3,Команды!$A$2:$A$7500,0),$E102+2)=Команды!$AJ$12,TRUE,FALSE),IF(INDEX(Команды!$A$2:$AN$7500,MATCH(AW$3,Команды!$A$2:$A$7500,0),$E102+2)=Команды!$AJ$13,TRUE,FALSE),IF(INDEX(Команды!$A$2:$AN$7500,MATCH(AW$3,Команды!$A$2:$A$7500,0),$E102+2)=Команды!$AJ$14,TRUE,FALSE),IF(INDEX(Команды!$A$2:$AN$7500,MATCH(AW$3,Команды!$A$2:$A$7500,0),$E102+2)=Команды!$AJ$15,TRUE,FALSE),IF(INDEX(Команды!$A$2:$AN$7500,MATCH(AW$3,Команды!$A$2:$A$7500,0),$E102+2)=Команды!$AJ$16,TRUE,FALSE),IF(INDEX(Команды!$A$2:$AN$7500,MATCH(AW$3,Команды!$A$2:$A$7500,0),$E102+2)=Команды!$AJ$17,TRUE,FALSE),IF(INDEX(Команды!$A$2:$AN$7500,MATCH(AW$3,Команды!$A$2:$A$7500,0),$E102+2)=Команды!$AJ$18,TRUE,FALSE),IF(INDEX(Команды!$A$2:$AN$7500,MATCH(AW$3,Команды!$A$2:$A$7500,0),$E102+2)=Команды!$AJ$19,TRUE,FALSE)),INDEX(Команды!$AJ$2:$AL$19,MATCH(INDEX(Команды!$A$2:$AN$7500,MATCH(AW$3,Команды!$A$2:$A$7500,0),$E102+2),Команды!$AJ$2:$AJ$19,0),3),0)</f>
        <v>0</v>
      </c>
      <c r="AY102" s="342"/>
      <c r="AZ102" s="174">
        <f>IF(OR(IF(INDEX(Команды!$A$2:$AN$7500,MATCH(AZ$3,Команды!$A$2:$A$7500,0),$E102+2)=Команды!$AJ$2,TRUE,FALSE),IF(INDEX(Команды!$A$2:$AN$7500,MATCH(AZ$3,Команды!$A$2:$A$7500,0),$E102+2)=Команды!$AJ$3,TRUE,FALSE),IF(INDEX(Команды!$A$2:$AN$7500,MATCH(AZ$3,Команды!$A$2:$A$7500,0),$E102+2)=Команды!$AJ$4,TRUE,FALSE),IF(INDEX(Команды!$A$2:$AN$7500,MATCH(AZ$3,Команды!$A$2:$A$7500,0),$E102+2)=Команды!$AJ$5,TRUE,FALSE),IF(INDEX(Команды!$A$2:$AN$7500,MATCH(AZ$3,Команды!$A$2:$A$7500,0),$E102+2)=Команды!$AJ$6,TRUE,FALSE),IF(INDEX(Команды!$A$2:$AN$7500,MATCH(AZ$3,Команды!$A$2:$A$7500,0),$E102+2)=Команды!$AJ$7,TRUE,FALSE),IF(INDEX(Команды!$A$2:$AN$7500,MATCH(AZ$3,Команды!$A$2:$A$7500,0),$E102+2)=Команды!$AJ$8,TRUE,FALSE),IF(INDEX(Команды!$A$2:$AN$7500,MATCH(AZ$3,Команды!$A$2:$A$7500,0),$E102+2)=Команды!$AJ$9,TRUE,FALSE),IF(INDEX(Команды!$A$2:$AN$7500,MATCH(AZ$3,Команды!$A$2:$A$7500,0),$E102+2)=Команды!$AJ$10,TRUE,FALSE),IF(INDEX(Команды!$A$2:$AN$7500,MATCH(AZ$3,Команды!$A$2:$A$7500,0),$E102+2)=Команды!$AJ$11,TRUE,FALSE),IF(INDEX(Команды!$A$2:$AN$7500,MATCH(AZ$3,Команды!$A$2:$A$7500,0),$E102+2)=Команды!$AJ$12,TRUE,FALSE),IF(INDEX(Команды!$A$2:$AN$7500,MATCH(AZ$3,Команды!$A$2:$A$7500,0),$E102+2)=Команды!$AJ$13,TRUE,FALSE),IF(INDEX(Команды!$A$2:$AN$7500,MATCH(AZ$3,Команды!$A$2:$A$7500,0),$E102+2)=Команды!$AJ$14,TRUE,FALSE),IF(INDEX(Команды!$A$2:$AN$7500,MATCH(AZ$3,Команды!$A$2:$A$7500,0),$E102+2)=Команды!$AJ$15,TRUE,FALSE),IF(INDEX(Команды!$A$2:$AN$7500,MATCH(AZ$3,Команды!$A$2:$A$7500,0),$E102+2)=Команды!$AJ$16,TRUE,FALSE),,IF(INDEX(Команды!$A$2:$AN$7500,MATCH(AZ$3,Команды!$A$2:$A$7500,0),$E102+2)=Команды!$AJ$17,TRUE,FALSE),,IF(INDEX(Команды!$A$2:$AN$7500,MATCH(AZ$3,Команды!$A$2:$A$7500,0),$E102+2)=Команды!$AJ$18,TRUE,FALSE),,IF(INDEX(Команды!$A$2:$AN$7500,MATCH(AZ$3,Команды!$A$2:$A$7500,0),$E102+2)=Команды!$AJ$19,TRUE,FALSE)),INDEX(Команды!$AJ$2:$AK$19,MATCH(INDEX(Команды!$A$2:$AN$7500,MATCH(AZ$3,Команды!$A$2:$A$7500,0),$E102+2),Команды!$AJ$2:$AJ$19,0),2),0)</f>
        <v>0</v>
      </c>
      <c r="BA102" s="175">
        <f>IF(OR(IF(INDEX(Команды!$A$2:$AN$7500,MATCH(AZ$3,Команды!$A$2:$A$7500,0),$E102+2)=Команды!$AJ$2,TRUE,FALSE),IF(INDEX(Команды!$A$2:$AN$7500,MATCH(AZ$3,Команды!$A$2:$A$7500,0),$E102+2)=Команды!$AJ$3,TRUE,FALSE),IF(INDEX(Команды!$A$2:$AN$7500,MATCH(AZ$3,Команды!$A$2:$A$7500,0),$E102+2)=Команды!$AJ$4,TRUE,FALSE),IF(INDEX(Команды!$A$2:$AN$7500,MATCH(AZ$3,Команды!$A$2:$A$7500,0),$E102+2)=Команды!$AJ$5,TRUE,FALSE),IF(INDEX(Команды!$A$2:$AN$7500,MATCH(AZ$3,Команды!$A$2:$A$7500,0),$E102+2)=Команды!$AJ$6,TRUE,FALSE),IF(INDEX(Команды!$A$2:$AN$7500,MATCH(AZ$3,Команды!$A$2:$A$7500,0),$E102+2)=Команды!$AJ$7,TRUE,FALSE),IF(INDEX(Команды!$A$2:$AN$7500,MATCH(AZ$3,Команды!$A$2:$A$7500,0),$E102+2)=Команды!$AJ$8,TRUE,FALSE),IF(INDEX(Команды!$A$2:$AN$7500,MATCH(AZ$3,Команды!$A$2:$A$7500,0),$E102+2)=Команды!$AJ$9,TRUE,FALSE),IF(INDEX(Команды!$A$2:$AN$7500,MATCH(AZ$3,Команды!$A$2:$A$7500,0),$E102+2)=Команды!$AJ$10,TRUE,FALSE),IF(INDEX(Команды!$A$2:$AN$7500,MATCH(AZ$3,Команды!$A$2:$A$7500,0),$E102+2)=Команды!$AJ$11,TRUE,FALSE),IF(INDEX(Команды!$A$2:$AN$7500,MATCH(AZ$3,Команды!$A$2:$A$7500,0),$E102+2)=Команды!$AJ$12,TRUE,FALSE),IF(INDEX(Команды!$A$2:$AN$7500,MATCH(AZ$3,Команды!$A$2:$A$7500,0),$E102+2)=Команды!$AJ$13,TRUE,FALSE),IF(INDEX(Команды!$A$2:$AN$7500,MATCH(AZ$3,Команды!$A$2:$A$7500,0),$E102+2)=Команды!$AJ$14,TRUE,FALSE),IF(INDEX(Команды!$A$2:$AN$7500,MATCH(AZ$3,Команды!$A$2:$A$7500,0),$E102+2)=Команды!$AJ$15,TRUE,FALSE),IF(INDEX(Команды!$A$2:$AN$7500,MATCH(AZ$3,Команды!$A$2:$A$7500,0),$E102+2)=Команды!$AJ$16,TRUE,FALSE),IF(INDEX(Команды!$A$2:$AN$7500,MATCH(AZ$3,Команды!$A$2:$A$7500,0),$E102+2)=Команды!$AJ$17,TRUE,FALSE),IF(INDEX(Команды!$A$2:$AN$7500,MATCH(AZ$3,Команды!$A$2:$A$7500,0),$E102+2)=Команды!$AJ$18,TRUE,FALSE),IF(INDEX(Команды!$A$2:$AN$7500,MATCH(AZ$3,Команды!$A$2:$A$7500,0),$E102+2)=Команды!$AJ$19,TRUE,FALSE)),INDEX(Команды!$AJ$2:$AL$19,MATCH(INDEX(Команды!$A$2:$AN$7500,MATCH(AZ$3,Команды!$A$2:$A$7500,0),$E102+2),Команды!$AJ$2:$AJ$19,0),3),0)</f>
        <v>0</v>
      </c>
      <c r="BB102" s="342"/>
      <c r="BC102" s="174">
        <f>IF(OR(IF(INDEX(Команды!$A$2:$AN$7500,MATCH(BC$3,Команды!$A$2:$A$7500,0),$E102+2)=Команды!$AJ$2,TRUE,FALSE),IF(INDEX(Команды!$A$2:$AN$7500,MATCH(BC$3,Команды!$A$2:$A$7500,0),$E102+2)=Команды!$AJ$3,TRUE,FALSE),IF(INDEX(Команды!$A$2:$AN$7500,MATCH(BC$3,Команды!$A$2:$A$7500,0),$E102+2)=Команды!$AJ$4,TRUE,FALSE),IF(INDEX(Команды!$A$2:$AN$7500,MATCH(BC$3,Команды!$A$2:$A$7500,0),$E102+2)=Команды!$AJ$5,TRUE,FALSE),IF(INDEX(Команды!$A$2:$AN$7500,MATCH(BC$3,Команды!$A$2:$A$7500,0),$E102+2)=Команды!$AJ$6,TRUE,FALSE),IF(INDEX(Команды!$A$2:$AN$7500,MATCH(BC$3,Команды!$A$2:$A$7500,0),$E102+2)=Команды!$AJ$7,TRUE,FALSE),IF(INDEX(Команды!$A$2:$AN$7500,MATCH(BC$3,Команды!$A$2:$A$7500,0),$E102+2)=Команды!$AJ$8,TRUE,FALSE),IF(INDEX(Команды!$A$2:$AN$7500,MATCH(BC$3,Команды!$A$2:$A$7500,0),$E102+2)=Команды!$AJ$9,TRUE,FALSE),IF(INDEX(Команды!$A$2:$AN$7500,MATCH(BC$3,Команды!$A$2:$A$7500,0),$E102+2)=Команды!$AJ$10,TRUE,FALSE),IF(INDEX(Команды!$A$2:$AN$7500,MATCH(BC$3,Команды!$A$2:$A$7500,0),$E102+2)=Команды!$AJ$11,TRUE,FALSE),IF(INDEX(Команды!$A$2:$AN$7500,MATCH(BC$3,Команды!$A$2:$A$7500,0),$E102+2)=Команды!$AJ$12,TRUE,FALSE),IF(INDEX(Команды!$A$2:$AN$7500,MATCH(BC$3,Команды!$A$2:$A$7500,0),$E102+2)=Команды!$AJ$13,TRUE,FALSE),IF(INDEX(Команды!$A$2:$AN$7500,MATCH(BC$3,Команды!$A$2:$A$7500,0),$E102+2)=Команды!$AJ$14,TRUE,FALSE),IF(INDEX(Команды!$A$2:$AN$7500,MATCH(BC$3,Команды!$A$2:$A$7500,0),$E102+2)=Команды!$AJ$15,TRUE,FALSE),IF(INDEX(Команды!$A$2:$AN$7500,MATCH(BC$3,Команды!$A$2:$A$7500,0),$E102+2)=Команды!$AJ$16,TRUE,FALSE),,IF(INDEX(Команды!$A$2:$AN$7500,MATCH(BC$3,Команды!$A$2:$A$7500,0),$E102+2)=Команды!$AJ$17,TRUE,FALSE),,IF(INDEX(Команды!$A$2:$AN$7500,MATCH(BC$3,Команды!$A$2:$A$7500,0),$E102+2)=Команды!$AJ$18,TRUE,FALSE),,IF(INDEX(Команды!$A$2:$AN$7500,MATCH(BC$3,Команды!$A$2:$A$7500,0),$E102+2)=Команды!$AJ$19,TRUE,FALSE)),INDEX(Команды!$AJ$2:$AK$19,MATCH(INDEX(Команды!$A$2:$AN$7500,MATCH(BC$3,Команды!$A$2:$A$7500,0),$E102+2),Команды!$AJ$2:$AJ$19,0),2),0)</f>
        <v>0</v>
      </c>
      <c r="BD102" s="175">
        <f>IF(OR(IF(INDEX(Команды!$A$2:$AN$7500,MATCH(BC$3,Команды!$A$2:$A$7500,0),$E102+2)=Команды!$AJ$2,TRUE,FALSE),IF(INDEX(Команды!$A$2:$AN$7500,MATCH(BC$3,Команды!$A$2:$A$7500,0),$E102+2)=Команды!$AJ$3,TRUE,FALSE),IF(INDEX(Команды!$A$2:$AN$7500,MATCH(BC$3,Команды!$A$2:$A$7500,0),$E102+2)=Команды!$AJ$4,TRUE,FALSE),IF(INDEX(Команды!$A$2:$AN$7500,MATCH(BC$3,Команды!$A$2:$A$7500,0),$E102+2)=Команды!$AJ$5,TRUE,FALSE),IF(INDEX(Команды!$A$2:$AN$7500,MATCH(BC$3,Команды!$A$2:$A$7500,0),$E102+2)=Команды!$AJ$6,TRUE,FALSE),IF(INDEX(Команды!$A$2:$AN$7500,MATCH(BC$3,Команды!$A$2:$A$7500,0),$E102+2)=Команды!$AJ$7,TRUE,FALSE),IF(INDEX(Команды!$A$2:$AN$7500,MATCH(BC$3,Команды!$A$2:$A$7500,0),$E102+2)=Команды!$AJ$8,TRUE,FALSE),IF(INDEX(Команды!$A$2:$AN$7500,MATCH(BC$3,Команды!$A$2:$A$7500,0),$E102+2)=Команды!$AJ$9,TRUE,FALSE),IF(INDEX(Команды!$A$2:$AN$7500,MATCH(BC$3,Команды!$A$2:$A$7500,0),$E102+2)=Команды!$AJ$10,TRUE,FALSE),IF(INDEX(Команды!$A$2:$AN$7500,MATCH(BC$3,Команды!$A$2:$A$7500,0),$E102+2)=Команды!$AJ$11,TRUE,FALSE),IF(INDEX(Команды!$A$2:$AN$7500,MATCH(BC$3,Команды!$A$2:$A$7500,0),$E102+2)=Команды!$AJ$12,TRUE,FALSE),IF(INDEX(Команды!$A$2:$AN$7500,MATCH(BC$3,Команды!$A$2:$A$7500,0),$E102+2)=Команды!$AJ$13,TRUE,FALSE),IF(INDEX(Команды!$A$2:$AN$7500,MATCH(BC$3,Команды!$A$2:$A$7500,0),$E102+2)=Команды!$AJ$14,TRUE,FALSE),IF(INDEX(Команды!$A$2:$AN$7500,MATCH(BC$3,Команды!$A$2:$A$7500,0),$E102+2)=Команды!$AJ$15,TRUE,FALSE),IF(INDEX(Команды!$A$2:$AN$7500,MATCH(BC$3,Команды!$A$2:$A$7500,0),$E102+2)=Команды!$AJ$16,TRUE,FALSE),IF(INDEX(Команды!$A$2:$AN$7500,MATCH(BC$3,Команды!$A$2:$A$7500,0),$E102+2)=Команды!$AJ$17,TRUE,FALSE),IF(INDEX(Команды!$A$2:$AN$7500,MATCH(BC$3,Команды!$A$2:$A$7500,0),$E102+2)=Команды!$AJ$18,TRUE,FALSE),IF(INDEX(Команды!$A$2:$AN$7500,MATCH(BC$3,Команды!$A$2:$A$7500,0),$E102+2)=Команды!$AJ$19,TRUE,FALSE)),INDEX(Команды!$AJ$2:$AL$19,MATCH(INDEX(Команды!$A$2:$AN$7500,MATCH(BC$3,Команды!$A$2:$A$7500,0),$E102+2),Команды!$AJ$2:$AJ$19,0),3),0)</f>
        <v>0</v>
      </c>
      <c r="BE102" s="342"/>
      <c r="BF102" s="174">
        <f>IF(OR(IF(INDEX(Команды!$A$2:$AN$7500,MATCH(BF$3,Команды!$A$2:$A$7500,0),$E102+2)=Команды!$AJ$2,TRUE,FALSE),IF(INDEX(Команды!$A$2:$AN$7500,MATCH(BF$3,Команды!$A$2:$A$7500,0),$E102+2)=Команды!$AJ$3,TRUE,FALSE),IF(INDEX(Команды!$A$2:$AN$7500,MATCH(BF$3,Команды!$A$2:$A$7500,0),$E102+2)=Команды!$AJ$4,TRUE,FALSE),IF(INDEX(Команды!$A$2:$AN$7500,MATCH(BF$3,Команды!$A$2:$A$7500,0),$E102+2)=Команды!$AJ$5,TRUE,FALSE),IF(INDEX(Команды!$A$2:$AN$7500,MATCH(BF$3,Команды!$A$2:$A$7500,0),$E102+2)=Команды!$AJ$6,TRUE,FALSE),IF(INDEX(Команды!$A$2:$AN$7500,MATCH(BF$3,Команды!$A$2:$A$7500,0),$E102+2)=Команды!$AJ$7,TRUE,FALSE),IF(INDEX(Команды!$A$2:$AN$7500,MATCH(BF$3,Команды!$A$2:$A$7500,0),$E102+2)=Команды!$AJ$8,TRUE,FALSE),IF(INDEX(Команды!$A$2:$AN$7500,MATCH(BF$3,Команды!$A$2:$A$7500,0),$E102+2)=Команды!$AJ$9,TRUE,FALSE),IF(INDEX(Команды!$A$2:$AN$7500,MATCH(BF$3,Команды!$A$2:$A$7500,0),$E102+2)=Команды!$AJ$10,TRUE,FALSE),IF(INDEX(Команды!$A$2:$AN$7500,MATCH(BF$3,Команды!$A$2:$A$7500,0),$E102+2)=Команды!$AJ$11,TRUE,FALSE),IF(INDEX(Команды!$A$2:$AN$7500,MATCH(BF$3,Команды!$A$2:$A$7500,0),$E102+2)=Команды!$AJ$12,TRUE,FALSE),IF(INDEX(Команды!$A$2:$AN$7500,MATCH(BF$3,Команды!$A$2:$A$7500,0),$E102+2)=Команды!$AJ$13,TRUE,FALSE),IF(INDEX(Команды!$A$2:$AN$7500,MATCH(BF$3,Команды!$A$2:$A$7500,0),$E102+2)=Команды!$AJ$14,TRUE,FALSE),IF(INDEX(Команды!$A$2:$AN$7500,MATCH(BF$3,Команды!$A$2:$A$7500,0),$E102+2)=Команды!$AJ$15,TRUE,FALSE),IF(INDEX(Команды!$A$2:$AN$7500,MATCH(BF$3,Команды!$A$2:$A$7500,0),$E102+2)=Команды!$AJ$16,TRUE,FALSE),,IF(INDEX(Команды!$A$2:$AN$7500,MATCH(BF$3,Команды!$A$2:$A$7500,0),$E102+2)=Команды!$AJ$17,TRUE,FALSE),,IF(INDEX(Команды!$A$2:$AN$7500,MATCH(BF$3,Команды!$A$2:$A$7500,0),$E102+2)=Команды!$AJ$18,TRUE,FALSE),,IF(INDEX(Команды!$A$2:$AN$7500,MATCH(BF$3,Команды!$A$2:$A$7500,0),$E102+2)=Команды!$AJ$19,TRUE,FALSE)),INDEX(Команды!$AJ$2:$AK$19,MATCH(INDEX(Команды!$A$2:$AN$7500,MATCH(BF$3,Команды!$A$2:$A$7500,0),$E102+2),Команды!$AJ$2:$AJ$19,0),2),0)</f>
        <v>0</v>
      </c>
      <c r="BG102" s="175">
        <f>IF(OR(IF(INDEX(Команды!$A$2:$AN$7500,MATCH(BF$3,Команды!$A$2:$A$7500,0),$E102+2)=Команды!$AJ$2,TRUE,FALSE),IF(INDEX(Команды!$A$2:$AN$7500,MATCH(BF$3,Команды!$A$2:$A$7500,0),$E102+2)=Команды!$AJ$3,TRUE,FALSE),IF(INDEX(Команды!$A$2:$AN$7500,MATCH(BF$3,Команды!$A$2:$A$7500,0),$E102+2)=Команды!$AJ$4,TRUE,FALSE),IF(INDEX(Команды!$A$2:$AN$7500,MATCH(BF$3,Команды!$A$2:$A$7500,0),$E102+2)=Команды!$AJ$5,TRUE,FALSE),IF(INDEX(Команды!$A$2:$AN$7500,MATCH(BF$3,Команды!$A$2:$A$7500,0),$E102+2)=Команды!$AJ$6,TRUE,FALSE),IF(INDEX(Команды!$A$2:$AN$7500,MATCH(BF$3,Команды!$A$2:$A$7500,0),$E102+2)=Команды!$AJ$7,TRUE,FALSE),IF(INDEX(Команды!$A$2:$AN$7500,MATCH(BF$3,Команды!$A$2:$A$7500,0),$E102+2)=Команды!$AJ$8,TRUE,FALSE),IF(INDEX(Команды!$A$2:$AN$7500,MATCH(BF$3,Команды!$A$2:$A$7500,0),$E102+2)=Команды!$AJ$9,TRUE,FALSE),IF(INDEX(Команды!$A$2:$AN$7500,MATCH(BF$3,Команды!$A$2:$A$7500,0),$E102+2)=Команды!$AJ$10,TRUE,FALSE),IF(INDEX(Команды!$A$2:$AN$7500,MATCH(BF$3,Команды!$A$2:$A$7500,0),$E102+2)=Команды!$AJ$11,TRUE,FALSE),IF(INDEX(Команды!$A$2:$AN$7500,MATCH(BF$3,Команды!$A$2:$A$7500,0),$E102+2)=Команды!$AJ$12,TRUE,FALSE),IF(INDEX(Команды!$A$2:$AN$7500,MATCH(BF$3,Команды!$A$2:$A$7500,0),$E102+2)=Команды!$AJ$13,TRUE,FALSE),IF(INDEX(Команды!$A$2:$AN$7500,MATCH(BF$3,Команды!$A$2:$A$7500,0),$E102+2)=Команды!$AJ$14,TRUE,FALSE),IF(INDEX(Команды!$A$2:$AN$7500,MATCH(BF$3,Команды!$A$2:$A$7500,0),$E102+2)=Команды!$AJ$15,TRUE,FALSE),IF(INDEX(Команды!$A$2:$AN$7500,MATCH(BF$3,Команды!$A$2:$A$7500,0),$E102+2)=Команды!$AJ$16,TRUE,FALSE),IF(INDEX(Команды!$A$2:$AN$7500,MATCH(BF$3,Команды!$A$2:$A$7500,0),$E102+2)=Команды!$AJ$17,TRUE,FALSE),IF(INDEX(Команды!$A$2:$AN$7500,MATCH(BF$3,Команды!$A$2:$A$7500,0),$E102+2)=Команды!$AJ$18,TRUE,FALSE),IF(INDEX(Команды!$A$2:$AN$7500,MATCH(BF$3,Команды!$A$2:$A$7500,0),$E102+2)=Команды!$AJ$19,TRUE,FALSE)),INDEX(Команды!$AJ$2:$AL$19,MATCH(INDEX(Команды!$A$2:$AN$7500,MATCH(BF$3,Команды!$A$2:$A$7500,0),$E102+2),Команды!$AJ$2:$AJ$19,0),3),0)</f>
        <v>0</v>
      </c>
      <c r="BH102" s="342"/>
      <c r="BI102" s="174">
        <f>IF(OR(IF(INDEX(Команды!$A$2:$AN$7500,MATCH(BI$3,Команды!$A$2:$A$7500,0),$E102+2)=Команды!$AJ$2,TRUE,FALSE),IF(INDEX(Команды!$A$2:$AN$7500,MATCH(BI$3,Команды!$A$2:$A$7500,0),$E102+2)=Команды!$AJ$3,TRUE,FALSE),IF(INDEX(Команды!$A$2:$AN$7500,MATCH(BI$3,Команды!$A$2:$A$7500,0),$E102+2)=Команды!$AJ$4,TRUE,FALSE),IF(INDEX(Команды!$A$2:$AN$7500,MATCH(BI$3,Команды!$A$2:$A$7500,0),$E102+2)=Команды!$AJ$5,TRUE,FALSE),IF(INDEX(Команды!$A$2:$AN$7500,MATCH(BI$3,Команды!$A$2:$A$7500,0),$E102+2)=Команды!$AJ$6,TRUE,FALSE),IF(INDEX(Команды!$A$2:$AN$7500,MATCH(BI$3,Команды!$A$2:$A$7500,0),$E102+2)=Команды!$AJ$7,TRUE,FALSE),IF(INDEX(Команды!$A$2:$AN$7500,MATCH(BI$3,Команды!$A$2:$A$7500,0),$E102+2)=Команды!$AJ$8,TRUE,FALSE),IF(INDEX(Команды!$A$2:$AN$7500,MATCH(BI$3,Команды!$A$2:$A$7500,0),$E102+2)=Команды!$AJ$9,TRUE,FALSE),IF(INDEX(Команды!$A$2:$AN$7500,MATCH(BI$3,Команды!$A$2:$A$7500,0),$E102+2)=Команды!$AJ$10,TRUE,FALSE),IF(INDEX(Команды!$A$2:$AN$7500,MATCH(BI$3,Команды!$A$2:$A$7500,0),$E102+2)=Команды!$AJ$11,TRUE,FALSE),IF(INDEX(Команды!$A$2:$AN$7500,MATCH(BI$3,Команды!$A$2:$A$7500,0),$E102+2)=Команды!$AJ$12,TRUE,FALSE),IF(INDEX(Команды!$A$2:$AN$7500,MATCH(BI$3,Команды!$A$2:$A$7500,0),$E102+2)=Команды!$AJ$13,TRUE,FALSE),IF(INDEX(Команды!$A$2:$AN$7500,MATCH(BI$3,Команды!$A$2:$A$7500,0),$E102+2)=Команды!$AJ$14,TRUE,FALSE),IF(INDEX(Команды!$A$2:$AN$7500,MATCH(BI$3,Команды!$A$2:$A$7500,0),$E102+2)=Команды!$AJ$15,TRUE,FALSE),IF(INDEX(Команды!$A$2:$AN$7500,MATCH(BI$3,Команды!$A$2:$A$7500,0),$E102+2)=Команды!$AJ$16,TRUE,FALSE),,IF(INDEX(Команды!$A$2:$AN$7500,MATCH(BI$3,Команды!$A$2:$A$7500,0),$E102+2)=Команды!$AJ$17,TRUE,FALSE),,IF(INDEX(Команды!$A$2:$AN$7500,MATCH(BI$3,Команды!$A$2:$A$7500,0),$E102+2)=Команды!$AJ$18,TRUE,FALSE),,IF(INDEX(Команды!$A$2:$AN$7500,MATCH(BI$3,Команды!$A$2:$A$7500,0),$E102+2)=Команды!$AJ$19,TRUE,FALSE)),INDEX(Команды!$AJ$2:$AK$19,MATCH(INDEX(Команды!$A$2:$AN$7500,MATCH(BI$3,Команды!$A$2:$A$7500,0),$E102+2),Команды!$AJ$2:$AJ$19,0),2),0)</f>
        <v>0</v>
      </c>
      <c r="BJ102" s="175">
        <f>IF(OR(IF(INDEX(Команды!$A$2:$AN$7500,MATCH(BI$3,Команды!$A$2:$A$7500,0),$E102+2)=Команды!$AJ$2,TRUE,FALSE),IF(INDEX(Команды!$A$2:$AN$7500,MATCH(BI$3,Команды!$A$2:$A$7500,0),$E102+2)=Команды!$AJ$3,TRUE,FALSE),IF(INDEX(Команды!$A$2:$AN$7500,MATCH(BI$3,Команды!$A$2:$A$7500,0),$E102+2)=Команды!$AJ$4,TRUE,FALSE),IF(INDEX(Команды!$A$2:$AN$7500,MATCH(BI$3,Команды!$A$2:$A$7500,0),$E102+2)=Команды!$AJ$5,TRUE,FALSE),IF(INDEX(Команды!$A$2:$AN$7500,MATCH(BI$3,Команды!$A$2:$A$7500,0),$E102+2)=Команды!$AJ$6,TRUE,FALSE),IF(INDEX(Команды!$A$2:$AN$7500,MATCH(BI$3,Команды!$A$2:$A$7500,0),$E102+2)=Команды!$AJ$7,TRUE,FALSE),IF(INDEX(Команды!$A$2:$AN$7500,MATCH(BI$3,Команды!$A$2:$A$7500,0),$E102+2)=Команды!$AJ$8,TRUE,FALSE),IF(INDEX(Команды!$A$2:$AN$7500,MATCH(BI$3,Команды!$A$2:$A$7500,0),$E102+2)=Команды!$AJ$9,TRUE,FALSE),IF(INDEX(Команды!$A$2:$AN$7500,MATCH(BI$3,Команды!$A$2:$A$7500,0),$E102+2)=Команды!$AJ$10,TRUE,FALSE),IF(INDEX(Команды!$A$2:$AN$7500,MATCH(BI$3,Команды!$A$2:$A$7500,0),$E102+2)=Команды!$AJ$11,TRUE,FALSE),IF(INDEX(Команды!$A$2:$AN$7500,MATCH(BI$3,Команды!$A$2:$A$7500,0),$E102+2)=Команды!$AJ$12,TRUE,FALSE),IF(INDEX(Команды!$A$2:$AN$7500,MATCH(BI$3,Команды!$A$2:$A$7500,0),$E102+2)=Команды!$AJ$13,TRUE,FALSE),IF(INDEX(Команды!$A$2:$AN$7500,MATCH(BI$3,Команды!$A$2:$A$7500,0),$E102+2)=Команды!$AJ$14,TRUE,FALSE),IF(INDEX(Команды!$A$2:$AN$7500,MATCH(BI$3,Команды!$A$2:$A$7500,0),$E102+2)=Команды!$AJ$15,TRUE,FALSE),IF(INDEX(Команды!$A$2:$AN$7500,MATCH(BI$3,Команды!$A$2:$A$7500,0),$E102+2)=Команды!$AJ$16,TRUE,FALSE),IF(INDEX(Команды!$A$2:$AN$7500,MATCH(BI$3,Команды!$A$2:$A$7500,0),$E102+2)=Команды!$AJ$17,TRUE,FALSE),IF(INDEX(Команды!$A$2:$AN$7500,MATCH(BI$3,Команды!$A$2:$A$7500,0),$E102+2)=Команды!$AJ$18,TRUE,FALSE),IF(INDEX(Команды!$A$2:$AN$7500,MATCH(BI$3,Команды!$A$2:$A$7500,0),$E102+2)=Команды!$AJ$19,TRUE,FALSE)),INDEX(Команды!$AJ$2:$AL$19,MATCH(INDEX(Команды!$A$2:$AN$7500,MATCH(BI$3,Команды!$A$2:$A$7500,0),$E102+2),Команды!$AJ$2:$AJ$19,0),3),0)</f>
        <v>0</v>
      </c>
      <c r="BK102" s="342"/>
      <c r="BL102" s="174">
        <f>IF(OR(IF(INDEX(Команды!$A$2:$AN$7500,MATCH(BL$3,Команды!$A$2:$A$7500,0),$E102+2)=Команды!$AJ$2,TRUE,FALSE),IF(INDEX(Команды!$A$2:$AN$7500,MATCH(BL$3,Команды!$A$2:$A$7500,0),$E102+2)=Команды!$AJ$3,TRUE,FALSE),IF(INDEX(Команды!$A$2:$AN$7500,MATCH(BL$3,Команды!$A$2:$A$7500,0),$E102+2)=Команды!$AJ$4,TRUE,FALSE),IF(INDEX(Команды!$A$2:$AN$7500,MATCH(BL$3,Команды!$A$2:$A$7500,0),$E102+2)=Команды!$AJ$5,TRUE,FALSE),IF(INDEX(Команды!$A$2:$AN$7500,MATCH(BL$3,Команды!$A$2:$A$7500,0),$E102+2)=Команды!$AJ$6,TRUE,FALSE),IF(INDEX(Команды!$A$2:$AN$7500,MATCH(BL$3,Команды!$A$2:$A$7500,0),$E102+2)=Команды!$AJ$7,TRUE,FALSE),IF(INDEX(Команды!$A$2:$AN$7500,MATCH(BL$3,Команды!$A$2:$A$7500,0),$E102+2)=Команды!$AJ$8,TRUE,FALSE),IF(INDEX(Команды!$A$2:$AN$7500,MATCH(BL$3,Команды!$A$2:$A$7500,0),$E102+2)=Команды!$AJ$9,TRUE,FALSE),IF(INDEX(Команды!$A$2:$AN$7500,MATCH(BL$3,Команды!$A$2:$A$7500,0),$E102+2)=Команды!$AJ$10,TRUE,FALSE),IF(INDEX(Команды!$A$2:$AN$7500,MATCH(BL$3,Команды!$A$2:$A$7500,0),$E102+2)=Команды!$AJ$11,TRUE,FALSE),IF(INDEX(Команды!$A$2:$AN$7500,MATCH(BL$3,Команды!$A$2:$A$7500,0),$E102+2)=Команды!$AJ$12,TRUE,FALSE),IF(INDEX(Команды!$A$2:$AN$7500,MATCH(BL$3,Команды!$A$2:$A$7500,0),$E102+2)=Команды!$AJ$13,TRUE,FALSE),IF(INDEX(Команды!$A$2:$AN$7500,MATCH(BL$3,Команды!$A$2:$A$7500,0),$E102+2)=Команды!$AJ$14,TRUE,FALSE),IF(INDEX(Команды!$A$2:$AN$7500,MATCH(BL$3,Команды!$A$2:$A$7500,0),$E102+2)=Команды!$AJ$15,TRUE,FALSE),IF(INDEX(Команды!$A$2:$AN$7500,MATCH(BL$3,Команды!$A$2:$A$7500,0),$E102+2)=Команды!$AJ$16,TRUE,FALSE),,IF(INDEX(Команды!$A$2:$AN$7500,MATCH(BL$3,Команды!$A$2:$A$7500,0),$E102+2)=Команды!$AJ$17,TRUE,FALSE),,IF(INDEX(Команды!$A$2:$AN$7500,MATCH(BL$3,Команды!$A$2:$A$7500,0),$E102+2)=Команды!$AJ$18,TRUE,FALSE),,IF(INDEX(Команды!$A$2:$AN$7500,MATCH(BL$3,Команды!$A$2:$A$7500,0),$E102+2)=Команды!$AJ$19,TRUE,FALSE)),INDEX(Команды!$AJ$2:$AK$19,MATCH(INDEX(Команды!$A$2:$AN$7500,MATCH(BL$3,Команды!$A$2:$A$7500,0),$E102+2),Команды!$AJ$2:$AJ$19,0),2),0)</f>
        <v>0</v>
      </c>
      <c r="BM102" s="175">
        <f>IF(OR(IF(INDEX(Команды!$A$2:$AN$7500,MATCH(BL$3,Команды!$A$2:$A$7500,0),$E102+2)=Команды!$AJ$2,TRUE,FALSE),IF(INDEX(Команды!$A$2:$AN$7500,MATCH(BL$3,Команды!$A$2:$A$7500,0),$E102+2)=Команды!$AJ$3,TRUE,FALSE),IF(INDEX(Команды!$A$2:$AN$7500,MATCH(BL$3,Команды!$A$2:$A$7500,0),$E102+2)=Команды!$AJ$4,TRUE,FALSE),IF(INDEX(Команды!$A$2:$AN$7500,MATCH(BL$3,Команды!$A$2:$A$7500,0),$E102+2)=Команды!$AJ$5,TRUE,FALSE),IF(INDEX(Команды!$A$2:$AN$7500,MATCH(BL$3,Команды!$A$2:$A$7500,0),$E102+2)=Команды!$AJ$6,TRUE,FALSE),IF(INDEX(Команды!$A$2:$AN$7500,MATCH(BL$3,Команды!$A$2:$A$7500,0),$E102+2)=Команды!$AJ$7,TRUE,FALSE),IF(INDEX(Команды!$A$2:$AN$7500,MATCH(BL$3,Команды!$A$2:$A$7500,0),$E102+2)=Команды!$AJ$8,TRUE,FALSE),IF(INDEX(Команды!$A$2:$AN$7500,MATCH(BL$3,Команды!$A$2:$A$7500,0),$E102+2)=Команды!$AJ$9,TRUE,FALSE),IF(INDEX(Команды!$A$2:$AN$7500,MATCH(BL$3,Команды!$A$2:$A$7500,0),$E102+2)=Команды!$AJ$10,TRUE,FALSE),IF(INDEX(Команды!$A$2:$AN$7500,MATCH(BL$3,Команды!$A$2:$A$7500,0),$E102+2)=Команды!$AJ$11,TRUE,FALSE),IF(INDEX(Команды!$A$2:$AN$7500,MATCH(BL$3,Команды!$A$2:$A$7500,0),$E102+2)=Команды!$AJ$12,TRUE,FALSE),IF(INDEX(Команды!$A$2:$AN$7500,MATCH(BL$3,Команды!$A$2:$A$7500,0),$E102+2)=Команды!$AJ$13,TRUE,FALSE),IF(INDEX(Команды!$A$2:$AN$7500,MATCH(BL$3,Команды!$A$2:$A$7500,0),$E102+2)=Команды!$AJ$14,TRUE,FALSE),IF(INDEX(Команды!$A$2:$AN$7500,MATCH(BL$3,Команды!$A$2:$A$7500,0),$E102+2)=Команды!$AJ$15,TRUE,FALSE),IF(INDEX(Команды!$A$2:$AN$7500,MATCH(BL$3,Команды!$A$2:$A$7500,0),$E102+2)=Команды!$AJ$16,TRUE,FALSE),IF(INDEX(Команды!$A$2:$AN$7500,MATCH(BL$3,Команды!$A$2:$A$7500,0),$E102+2)=Команды!$AJ$17,TRUE,FALSE),IF(INDEX(Команды!$A$2:$AN$7500,MATCH(BL$3,Команды!$A$2:$A$7500,0),$E102+2)=Команды!$AJ$18,TRUE,FALSE),IF(INDEX(Команды!$A$2:$AN$7500,MATCH(BL$3,Команды!$A$2:$A$7500,0),$E102+2)=Команды!$AJ$19,TRUE,FALSE)),INDEX(Команды!$AJ$2:$AL$19,MATCH(INDEX(Команды!$A$2:$AN$7500,MATCH(BL$3,Команды!$A$2:$A$7500,0),$E102+2),Команды!$AJ$2:$AJ$19,0),3),0)</f>
        <v>0</v>
      </c>
      <c r="BN102" s="342"/>
      <c r="BO102" s="174">
        <f>IF(OR(IF(INDEX(Команды!$A$2:$AN$7500,MATCH(BO$3,Команды!$A$2:$A$7500,0),$E102+2)=Команды!$AJ$2,TRUE,FALSE),IF(INDEX(Команды!$A$2:$AN$7500,MATCH(BO$3,Команды!$A$2:$A$7500,0),$E102+2)=Команды!$AJ$3,TRUE,FALSE),IF(INDEX(Команды!$A$2:$AN$7500,MATCH(BO$3,Команды!$A$2:$A$7500,0),$E102+2)=Команды!$AJ$4,TRUE,FALSE),IF(INDEX(Команды!$A$2:$AN$7500,MATCH(BO$3,Команды!$A$2:$A$7500,0),$E102+2)=Команды!$AJ$5,TRUE,FALSE),IF(INDEX(Команды!$A$2:$AN$7500,MATCH(BO$3,Команды!$A$2:$A$7500,0),$E102+2)=Команды!$AJ$6,TRUE,FALSE),IF(INDEX(Команды!$A$2:$AN$7500,MATCH(BO$3,Команды!$A$2:$A$7500,0),$E102+2)=Команды!$AJ$7,TRUE,FALSE),IF(INDEX(Команды!$A$2:$AN$7500,MATCH(BO$3,Команды!$A$2:$A$7500,0),$E102+2)=Команды!$AJ$8,TRUE,FALSE),IF(INDEX(Команды!$A$2:$AN$7500,MATCH(BO$3,Команды!$A$2:$A$7500,0),$E102+2)=Команды!$AJ$9,TRUE,FALSE),IF(INDEX(Команды!$A$2:$AN$7500,MATCH(BO$3,Команды!$A$2:$A$7500,0),$E102+2)=Команды!$AJ$10,TRUE,FALSE),IF(INDEX(Команды!$A$2:$AN$7500,MATCH(BO$3,Команды!$A$2:$A$7500,0),$E102+2)=Команды!$AJ$11,TRUE,FALSE),IF(INDEX(Команды!$A$2:$AN$7500,MATCH(BO$3,Команды!$A$2:$A$7500,0),$E102+2)=Команды!$AJ$12,TRUE,FALSE),IF(INDEX(Команды!$A$2:$AN$7500,MATCH(BO$3,Команды!$A$2:$A$7500,0),$E102+2)=Команды!$AJ$13,TRUE,FALSE),IF(INDEX(Команды!$A$2:$AN$7500,MATCH(BO$3,Команды!$A$2:$A$7500,0),$E102+2)=Команды!$AJ$14,TRUE,FALSE),IF(INDEX(Команды!$A$2:$AN$7500,MATCH(BO$3,Команды!$A$2:$A$7500,0),$E102+2)=Команды!$AJ$15,TRUE,FALSE),IF(INDEX(Команды!$A$2:$AN$7500,MATCH(BO$3,Команды!$A$2:$A$7500,0),$E102+2)=Команды!$AJ$16,TRUE,FALSE),,IF(INDEX(Команды!$A$2:$AN$7500,MATCH(BO$3,Команды!$A$2:$A$7500,0),$E102+2)=Команды!$AJ$17,TRUE,FALSE),,IF(INDEX(Команды!$A$2:$AN$7500,MATCH(BO$3,Команды!$A$2:$A$7500,0),$E102+2)=Команды!$AJ$18,TRUE,FALSE),,IF(INDEX(Команды!$A$2:$AN$7500,MATCH(BO$3,Команды!$A$2:$A$7500,0),$E102+2)=Команды!$AJ$19,TRUE,FALSE)),INDEX(Команды!$AJ$2:$AK$19,MATCH(INDEX(Команды!$A$2:$AN$7500,MATCH(BO$3,Команды!$A$2:$A$7500,0),$E102+2),Команды!$AJ$2:$AJ$19,0),2),0)</f>
        <v>0</v>
      </c>
      <c r="BP102" s="175">
        <f>IF(OR(IF(INDEX(Команды!$A$2:$AN$7500,MATCH(BO$3,Команды!$A$2:$A$7500,0),$E102+2)=Команды!$AJ$2,TRUE,FALSE),IF(INDEX(Команды!$A$2:$AN$7500,MATCH(BO$3,Команды!$A$2:$A$7500,0),$E102+2)=Команды!$AJ$3,TRUE,FALSE),IF(INDEX(Команды!$A$2:$AN$7500,MATCH(BO$3,Команды!$A$2:$A$7500,0),$E102+2)=Команды!$AJ$4,TRUE,FALSE),IF(INDEX(Команды!$A$2:$AN$7500,MATCH(BO$3,Команды!$A$2:$A$7500,0),$E102+2)=Команды!$AJ$5,TRUE,FALSE),IF(INDEX(Команды!$A$2:$AN$7500,MATCH(BO$3,Команды!$A$2:$A$7500,0),$E102+2)=Команды!$AJ$6,TRUE,FALSE),IF(INDEX(Команды!$A$2:$AN$7500,MATCH(BO$3,Команды!$A$2:$A$7500,0),$E102+2)=Команды!$AJ$7,TRUE,FALSE),IF(INDEX(Команды!$A$2:$AN$7500,MATCH(BO$3,Команды!$A$2:$A$7500,0),$E102+2)=Команды!$AJ$8,TRUE,FALSE),IF(INDEX(Команды!$A$2:$AN$7500,MATCH(BO$3,Команды!$A$2:$A$7500,0),$E102+2)=Команды!$AJ$9,TRUE,FALSE),IF(INDEX(Команды!$A$2:$AN$7500,MATCH(BO$3,Команды!$A$2:$A$7500,0),$E102+2)=Команды!$AJ$10,TRUE,FALSE),IF(INDEX(Команды!$A$2:$AN$7500,MATCH(BO$3,Команды!$A$2:$A$7500,0),$E102+2)=Команды!$AJ$11,TRUE,FALSE),IF(INDEX(Команды!$A$2:$AN$7500,MATCH(BO$3,Команды!$A$2:$A$7500,0),$E102+2)=Команды!$AJ$12,TRUE,FALSE),IF(INDEX(Команды!$A$2:$AN$7500,MATCH(BO$3,Команды!$A$2:$A$7500,0),$E102+2)=Команды!$AJ$13,TRUE,FALSE),IF(INDEX(Команды!$A$2:$AN$7500,MATCH(BO$3,Команды!$A$2:$A$7500,0),$E102+2)=Команды!$AJ$14,TRUE,FALSE),IF(INDEX(Команды!$A$2:$AN$7500,MATCH(BO$3,Команды!$A$2:$A$7500,0),$E102+2)=Команды!$AJ$15,TRUE,FALSE),IF(INDEX(Команды!$A$2:$AN$7500,MATCH(BO$3,Команды!$A$2:$A$7500,0),$E102+2)=Команды!$AJ$16,TRUE,FALSE),IF(INDEX(Команды!$A$2:$AN$7500,MATCH(BO$3,Команды!$A$2:$A$7500,0),$E102+2)=Команды!$AJ$17,TRUE,FALSE),IF(INDEX(Команды!$A$2:$AN$7500,MATCH(BO$3,Команды!$A$2:$A$7500,0),$E102+2)=Команды!$AJ$18,TRUE,FALSE),IF(INDEX(Команды!$A$2:$AN$7500,MATCH(BO$3,Команды!$A$2:$A$7500,0),$E102+2)=Команды!$AJ$19,TRUE,FALSE)),INDEX(Команды!$AJ$2:$AL$19,MATCH(INDEX(Команды!$A$2:$AN$7500,MATCH(BO$3,Команды!$A$2:$A$7500,0),$E102+2),Команды!$AJ$2:$AJ$19,0),3),0)</f>
        <v>0</v>
      </c>
      <c r="BQ102" s="342"/>
      <c r="BR102" s="174">
        <f>IF(OR(IF(INDEX(Команды!$A$2:$AN$7500,MATCH(BR$3,Команды!$A$2:$A$7500,0),$E102+2)=Команды!$AJ$2,TRUE,FALSE),IF(INDEX(Команды!$A$2:$AN$7500,MATCH(BR$3,Команды!$A$2:$A$7500,0),$E102+2)=Команды!$AJ$3,TRUE,FALSE),IF(INDEX(Команды!$A$2:$AN$7500,MATCH(BR$3,Команды!$A$2:$A$7500,0),$E102+2)=Команды!$AJ$4,TRUE,FALSE),IF(INDEX(Команды!$A$2:$AN$7500,MATCH(BR$3,Команды!$A$2:$A$7500,0),$E102+2)=Команды!$AJ$5,TRUE,FALSE),IF(INDEX(Команды!$A$2:$AN$7500,MATCH(BR$3,Команды!$A$2:$A$7500,0),$E102+2)=Команды!$AJ$6,TRUE,FALSE),IF(INDEX(Команды!$A$2:$AN$7500,MATCH(BR$3,Команды!$A$2:$A$7500,0),$E102+2)=Команды!$AJ$7,TRUE,FALSE),IF(INDEX(Команды!$A$2:$AN$7500,MATCH(BR$3,Команды!$A$2:$A$7500,0),$E102+2)=Команды!$AJ$8,TRUE,FALSE),IF(INDEX(Команды!$A$2:$AN$7500,MATCH(BR$3,Команды!$A$2:$A$7500,0),$E102+2)=Команды!$AJ$9,TRUE,FALSE),IF(INDEX(Команды!$A$2:$AN$7500,MATCH(BR$3,Команды!$A$2:$A$7500,0),$E102+2)=Команды!$AJ$10,TRUE,FALSE),IF(INDEX(Команды!$A$2:$AN$7500,MATCH(BR$3,Команды!$A$2:$A$7500,0),$E102+2)=Команды!$AJ$11,TRUE,FALSE),IF(INDEX(Команды!$A$2:$AN$7500,MATCH(BR$3,Команды!$A$2:$A$7500,0),$E102+2)=Команды!$AJ$12,TRUE,FALSE),IF(INDEX(Команды!$A$2:$AN$7500,MATCH(BR$3,Команды!$A$2:$A$7500,0),$E102+2)=Команды!$AJ$13,TRUE,FALSE),IF(INDEX(Команды!$A$2:$AN$7500,MATCH(BR$3,Команды!$A$2:$A$7500,0),$E102+2)=Команды!$AJ$14,TRUE,FALSE),IF(INDEX(Команды!$A$2:$AN$7500,MATCH(BR$3,Команды!$A$2:$A$7500,0),$E102+2)=Команды!$AJ$15,TRUE,FALSE),IF(INDEX(Команды!$A$2:$AN$7500,MATCH(BR$3,Команды!$A$2:$A$7500,0),$E102+2)=Команды!$AJ$16,TRUE,FALSE),,IF(INDEX(Команды!$A$2:$AN$7500,MATCH(BR$3,Команды!$A$2:$A$7500,0),$E102+2)=Команды!$AJ$17,TRUE,FALSE),,IF(INDEX(Команды!$A$2:$AN$7500,MATCH(BR$3,Команды!$A$2:$A$7500,0),$E102+2)=Команды!$AJ$18,TRUE,FALSE),,IF(INDEX(Команды!$A$2:$AN$7500,MATCH(BR$3,Команды!$A$2:$A$7500,0),$E102+2)=Команды!$AJ$19,TRUE,FALSE)),INDEX(Команды!$AJ$2:$AK$19,MATCH(INDEX(Команды!$A$2:$AN$7500,MATCH(BR$3,Команды!$A$2:$A$7500,0),$E102+2),Команды!$AJ$2:$AJ$19,0),2),0)</f>
        <v>0</v>
      </c>
      <c r="BS102" s="175">
        <f>IF(OR(IF(INDEX(Команды!$A$2:$AN$7500,MATCH(BR$3,Команды!$A$2:$A$7500,0),$E102+2)=Команды!$AJ$2,TRUE,FALSE),IF(INDEX(Команды!$A$2:$AN$7500,MATCH(BR$3,Команды!$A$2:$A$7500,0),$E102+2)=Команды!$AJ$3,TRUE,FALSE),IF(INDEX(Команды!$A$2:$AN$7500,MATCH(BR$3,Команды!$A$2:$A$7500,0),$E102+2)=Команды!$AJ$4,TRUE,FALSE),IF(INDEX(Команды!$A$2:$AN$7500,MATCH(BR$3,Команды!$A$2:$A$7500,0),$E102+2)=Команды!$AJ$5,TRUE,FALSE),IF(INDEX(Команды!$A$2:$AN$7500,MATCH(BR$3,Команды!$A$2:$A$7500,0),$E102+2)=Команды!$AJ$6,TRUE,FALSE),IF(INDEX(Команды!$A$2:$AN$7500,MATCH(BR$3,Команды!$A$2:$A$7500,0),$E102+2)=Команды!$AJ$7,TRUE,FALSE),IF(INDEX(Команды!$A$2:$AN$7500,MATCH(BR$3,Команды!$A$2:$A$7500,0),$E102+2)=Команды!$AJ$8,TRUE,FALSE),IF(INDEX(Команды!$A$2:$AN$7500,MATCH(BR$3,Команды!$A$2:$A$7500,0),$E102+2)=Команды!$AJ$9,TRUE,FALSE),IF(INDEX(Команды!$A$2:$AN$7500,MATCH(BR$3,Команды!$A$2:$A$7500,0),$E102+2)=Команды!$AJ$10,TRUE,FALSE),IF(INDEX(Команды!$A$2:$AN$7500,MATCH(BR$3,Команды!$A$2:$A$7500,0),$E102+2)=Команды!$AJ$11,TRUE,FALSE),IF(INDEX(Команды!$A$2:$AN$7500,MATCH(BR$3,Команды!$A$2:$A$7500,0),$E102+2)=Команды!$AJ$12,TRUE,FALSE),IF(INDEX(Команды!$A$2:$AN$7500,MATCH(BR$3,Команды!$A$2:$A$7500,0),$E102+2)=Команды!$AJ$13,TRUE,FALSE),IF(INDEX(Команды!$A$2:$AN$7500,MATCH(BR$3,Команды!$A$2:$A$7500,0),$E102+2)=Команды!$AJ$14,TRUE,FALSE),IF(INDEX(Команды!$A$2:$AN$7500,MATCH(BR$3,Команды!$A$2:$A$7500,0),$E102+2)=Команды!$AJ$15,TRUE,FALSE),IF(INDEX(Команды!$A$2:$AN$7500,MATCH(BR$3,Команды!$A$2:$A$7500,0),$E102+2)=Команды!$AJ$16,TRUE,FALSE),IF(INDEX(Команды!$A$2:$AN$7500,MATCH(BR$3,Команды!$A$2:$A$7500,0),$E102+2)=Команды!$AJ$17,TRUE,FALSE),IF(INDEX(Команды!$A$2:$AN$7500,MATCH(BR$3,Команды!$A$2:$A$7500,0),$E102+2)=Команды!$AJ$18,TRUE,FALSE),IF(INDEX(Команды!$A$2:$AN$7500,MATCH(BR$3,Команды!$A$2:$A$7500,0),$E102+2)=Команды!$AJ$19,TRUE,FALSE)),INDEX(Команды!$AJ$2:$AL$19,MATCH(INDEX(Команды!$A$2:$AN$7500,MATCH(BR$3,Команды!$A$2:$A$7500,0),$E102+2),Команды!$AJ$2:$AJ$19,0),3),0)</f>
        <v>0</v>
      </c>
      <c r="BT102" s="342"/>
      <c r="BU102" s="174">
        <f>IF(OR(IF(INDEX(Команды!$A$2:$AN$7500,MATCH(BU$3,Команды!$A$2:$A$7500,0),$E102+2)=Команды!$AJ$2,TRUE,FALSE),IF(INDEX(Команды!$A$2:$AN$7500,MATCH(BU$3,Команды!$A$2:$A$7500,0),$E102+2)=Команды!$AJ$3,TRUE,FALSE),IF(INDEX(Команды!$A$2:$AN$7500,MATCH(BU$3,Команды!$A$2:$A$7500,0),$E102+2)=Команды!$AJ$4,TRUE,FALSE),IF(INDEX(Команды!$A$2:$AN$7500,MATCH(BU$3,Команды!$A$2:$A$7500,0),$E102+2)=Команды!$AJ$5,TRUE,FALSE),IF(INDEX(Команды!$A$2:$AN$7500,MATCH(BU$3,Команды!$A$2:$A$7500,0),$E102+2)=Команды!$AJ$6,TRUE,FALSE),IF(INDEX(Команды!$A$2:$AN$7500,MATCH(BU$3,Команды!$A$2:$A$7500,0),$E102+2)=Команды!$AJ$7,TRUE,FALSE),IF(INDEX(Команды!$A$2:$AN$7500,MATCH(BU$3,Команды!$A$2:$A$7500,0),$E102+2)=Команды!$AJ$8,TRUE,FALSE),IF(INDEX(Команды!$A$2:$AN$7500,MATCH(BU$3,Команды!$A$2:$A$7500,0),$E102+2)=Команды!$AJ$9,TRUE,FALSE),IF(INDEX(Команды!$A$2:$AN$7500,MATCH(BU$3,Команды!$A$2:$A$7500,0),$E102+2)=Команды!$AJ$10,TRUE,FALSE),IF(INDEX(Команды!$A$2:$AN$7500,MATCH(BU$3,Команды!$A$2:$A$7500,0),$E102+2)=Команды!$AJ$11,TRUE,FALSE),IF(INDEX(Команды!$A$2:$AN$7500,MATCH(BU$3,Команды!$A$2:$A$7500,0),$E102+2)=Команды!$AJ$12,TRUE,FALSE),IF(INDEX(Команды!$A$2:$AN$7500,MATCH(BU$3,Команды!$A$2:$A$7500,0),$E102+2)=Команды!$AJ$13,TRUE,FALSE),IF(INDEX(Команды!$A$2:$AN$7500,MATCH(BU$3,Команды!$A$2:$A$7500,0),$E102+2)=Команды!$AJ$14,TRUE,FALSE),IF(INDEX(Команды!$A$2:$AN$7500,MATCH(BU$3,Команды!$A$2:$A$7500,0),$E102+2)=Команды!$AJ$15,TRUE,FALSE),IF(INDEX(Команды!$A$2:$AN$7500,MATCH(BU$3,Команды!$A$2:$A$7500,0),$E102+2)=Команды!$AJ$16,TRUE,FALSE),,IF(INDEX(Команды!$A$2:$AN$7500,MATCH(BU$3,Команды!$A$2:$A$7500,0),$E102+2)=Команды!$AJ$17,TRUE,FALSE),,IF(INDEX(Команды!$A$2:$AN$7500,MATCH(BU$3,Команды!$A$2:$A$7500,0),$E102+2)=Команды!$AJ$18,TRUE,FALSE),,IF(INDEX(Команды!$A$2:$AN$7500,MATCH(BU$3,Команды!$A$2:$A$7500,0),$E102+2)=Команды!$AJ$19,TRUE,FALSE)),INDEX(Команды!$AJ$2:$AK$19,MATCH(INDEX(Команды!$A$2:$AN$7500,MATCH(BU$3,Команды!$A$2:$A$7500,0),$E102+2),Команды!$AJ$2:$AJ$19,0),2),0)</f>
        <v>0</v>
      </c>
      <c r="BV102" s="175">
        <f>IF(OR(IF(INDEX(Команды!$A$2:$AN$7500,MATCH(BU$3,Команды!$A$2:$A$7500,0),$E102+2)=Команды!$AJ$2,TRUE,FALSE),IF(INDEX(Команды!$A$2:$AN$7500,MATCH(BU$3,Команды!$A$2:$A$7500,0),$E102+2)=Команды!$AJ$3,TRUE,FALSE),IF(INDEX(Команды!$A$2:$AN$7500,MATCH(BU$3,Команды!$A$2:$A$7500,0),$E102+2)=Команды!$AJ$4,TRUE,FALSE),IF(INDEX(Команды!$A$2:$AN$7500,MATCH(BU$3,Команды!$A$2:$A$7500,0),$E102+2)=Команды!$AJ$5,TRUE,FALSE),IF(INDEX(Команды!$A$2:$AN$7500,MATCH(BU$3,Команды!$A$2:$A$7500,0),$E102+2)=Команды!$AJ$6,TRUE,FALSE),IF(INDEX(Команды!$A$2:$AN$7500,MATCH(BU$3,Команды!$A$2:$A$7500,0),$E102+2)=Команды!$AJ$7,TRUE,FALSE),IF(INDEX(Команды!$A$2:$AN$7500,MATCH(BU$3,Команды!$A$2:$A$7500,0),$E102+2)=Команды!$AJ$8,TRUE,FALSE),IF(INDEX(Команды!$A$2:$AN$7500,MATCH(BU$3,Команды!$A$2:$A$7500,0),$E102+2)=Команды!$AJ$9,TRUE,FALSE),IF(INDEX(Команды!$A$2:$AN$7500,MATCH(BU$3,Команды!$A$2:$A$7500,0),$E102+2)=Команды!$AJ$10,TRUE,FALSE),IF(INDEX(Команды!$A$2:$AN$7500,MATCH(BU$3,Команды!$A$2:$A$7500,0),$E102+2)=Команды!$AJ$11,TRUE,FALSE),IF(INDEX(Команды!$A$2:$AN$7500,MATCH(BU$3,Команды!$A$2:$A$7500,0),$E102+2)=Команды!$AJ$12,TRUE,FALSE),IF(INDEX(Команды!$A$2:$AN$7500,MATCH(BU$3,Команды!$A$2:$A$7500,0),$E102+2)=Команды!$AJ$13,TRUE,FALSE),IF(INDEX(Команды!$A$2:$AN$7500,MATCH(BU$3,Команды!$A$2:$A$7500,0),$E102+2)=Команды!$AJ$14,TRUE,FALSE),IF(INDEX(Команды!$A$2:$AN$7500,MATCH(BU$3,Команды!$A$2:$A$7500,0),$E102+2)=Команды!$AJ$15,TRUE,FALSE),IF(INDEX(Команды!$A$2:$AN$7500,MATCH(BU$3,Команды!$A$2:$A$7500,0),$E102+2)=Команды!$AJ$16,TRUE,FALSE),IF(INDEX(Команды!$A$2:$AN$7500,MATCH(BU$3,Команды!$A$2:$A$7500,0),$E102+2)=Команды!$AJ$17,TRUE,FALSE),IF(INDEX(Команды!$A$2:$AN$7500,MATCH(BU$3,Команды!$A$2:$A$7500,0),$E102+2)=Команды!$AJ$18,TRUE,FALSE),IF(INDEX(Команды!$A$2:$AN$7500,MATCH(BU$3,Команды!$A$2:$A$7500,0),$E102+2)=Команды!$AJ$19,TRUE,FALSE)),INDEX(Команды!$AJ$2:$AL$19,MATCH(INDEX(Команды!$A$2:$AN$7500,MATCH(BU$3,Команды!$A$2:$A$7500,0),$E102+2),Команды!$AJ$2:$AJ$19,0),3),0)</f>
        <v>0</v>
      </c>
      <c r="BW102" s="342"/>
      <c r="BX102" s="174">
        <f>IF(OR(IF(INDEX(Команды!$A$2:$AN$7500,MATCH(BX$3,Команды!$A$2:$A$7500,0),$E102+2)=Команды!$AJ$2,TRUE,FALSE),IF(INDEX(Команды!$A$2:$AN$7500,MATCH(BX$3,Команды!$A$2:$A$7500,0),$E102+2)=Команды!$AJ$3,TRUE,FALSE),IF(INDEX(Команды!$A$2:$AN$7500,MATCH(BX$3,Команды!$A$2:$A$7500,0),$E102+2)=Команды!$AJ$4,TRUE,FALSE),IF(INDEX(Команды!$A$2:$AN$7500,MATCH(BX$3,Команды!$A$2:$A$7500,0),$E102+2)=Команды!$AJ$5,TRUE,FALSE),IF(INDEX(Команды!$A$2:$AN$7500,MATCH(BX$3,Команды!$A$2:$A$7500,0),$E102+2)=Команды!$AJ$6,TRUE,FALSE),IF(INDEX(Команды!$A$2:$AN$7500,MATCH(BX$3,Команды!$A$2:$A$7500,0),$E102+2)=Команды!$AJ$7,TRUE,FALSE),IF(INDEX(Команды!$A$2:$AN$7500,MATCH(BX$3,Команды!$A$2:$A$7500,0),$E102+2)=Команды!$AJ$8,TRUE,FALSE),IF(INDEX(Команды!$A$2:$AN$7500,MATCH(BX$3,Команды!$A$2:$A$7500,0),$E102+2)=Команды!$AJ$9,TRUE,FALSE),IF(INDEX(Команды!$A$2:$AN$7500,MATCH(BX$3,Команды!$A$2:$A$7500,0),$E102+2)=Команды!$AJ$10,TRUE,FALSE),IF(INDEX(Команды!$A$2:$AN$7500,MATCH(BX$3,Команды!$A$2:$A$7500,0),$E102+2)=Команды!$AJ$11,TRUE,FALSE),IF(INDEX(Команды!$A$2:$AN$7500,MATCH(BX$3,Команды!$A$2:$A$7500,0),$E102+2)=Команды!$AJ$12,TRUE,FALSE),IF(INDEX(Команды!$A$2:$AN$7500,MATCH(BX$3,Команды!$A$2:$A$7500,0),$E102+2)=Команды!$AJ$13,TRUE,FALSE),IF(INDEX(Команды!$A$2:$AN$7500,MATCH(BX$3,Команды!$A$2:$A$7500,0),$E102+2)=Команды!$AJ$14,TRUE,FALSE),IF(INDEX(Команды!$A$2:$AN$7500,MATCH(BX$3,Команды!$A$2:$A$7500,0),$E102+2)=Команды!$AJ$15,TRUE,FALSE),IF(INDEX(Команды!$A$2:$AN$7500,MATCH(BX$3,Команды!$A$2:$A$7500,0),$E102+2)=Команды!$AJ$16,TRUE,FALSE),,IF(INDEX(Команды!$A$2:$AN$7500,MATCH(BX$3,Команды!$A$2:$A$7500,0),$E102+2)=Команды!$AJ$17,TRUE,FALSE),,IF(INDEX(Команды!$A$2:$AN$7500,MATCH(BX$3,Команды!$A$2:$A$7500,0),$E102+2)=Команды!$AJ$18,TRUE,FALSE),,IF(INDEX(Команды!$A$2:$AN$7500,MATCH(BX$3,Команды!$A$2:$A$7500,0),$E102+2)=Команды!$AJ$19,TRUE,FALSE)),INDEX(Команды!$AJ$2:$AK$19,MATCH(INDEX(Команды!$A$2:$AN$7500,MATCH(BX$3,Команды!$A$2:$A$7500,0),$E102+2),Команды!$AJ$2:$AJ$19,0),2),0)</f>
        <v>0</v>
      </c>
      <c r="BY102" s="175">
        <f>IF(OR(IF(INDEX(Команды!$A$2:$AN$7500,MATCH(BX$3,Команды!$A$2:$A$7500,0),$E102+2)=Команды!$AJ$2,TRUE,FALSE),IF(INDEX(Команды!$A$2:$AN$7500,MATCH(BX$3,Команды!$A$2:$A$7500,0),$E102+2)=Команды!$AJ$3,TRUE,FALSE),IF(INDEX(Команды!$A$2:$AN$7500,MATCH(BX$3,Команды!$A$2:$A$7500,0),$E102+2)=Команды!$AJ$4,TRUE,FALSE),IF(INDEX(Команды!$A$2:$AN$7500,MATCH(BX$3,Команды!$A$2:$A$7500,0),$E102+2)=Команды!$AJ$5,TRUE,FALSE),IF(INDEX(Команды!$A$2:$AN$7500,MATCH(BX$3,Команды!$A$2:$A$7500,0),$E102+2)=Команды!$AJ$6,TRUE,FALSE),IF(INDEX(Команды!$A$2:$AN$7500,MATCH(BX$3,Команды!$A$2:$A$7500,0),$E102+2)=Команды!$AJ$7,TRUE,FALSE),IF(INDEX(Команды!$A$2:$AN$7500,MATCH(BX$3,Команды!$A$2:$A$7500,0),$E102+2)=Команды!$AJ$8,TRUE,FALSE),IF(INDEX(Команды!$A$2:$AN$7500,MATCH(BX$3,Команды!$A$2:$A$7500,0),$E102+2)=Команды!$AJ$9,TRUE,FALSE),IF(INDEX(Команды!$A$2:$AN$7500,MATCH(BX$3,Команды!$A$2:$A$7500,0),$E102+2)=Команды!$AJ$10,TRUE,FALSE),IF(INDEX(Команды!$A$2:$AN$7500,MATCH(BX$3,Команды!$A$2:$A$7500,0),$E102+2)=Команды!$AJ$11,TRUE,FALSE),IF(INDEX(Команды!$A$2:$AN$7500,MATCH(BX$3,Команды!$A$2:$A$7500,0),$E102+2)=Команды!$AJ$12,TRUE,FALSE),IF(INDEX(Команды!$A$2:$AN$7500,MATCH(BX$3,Команды!$A$2:$A$7500,0),$E102+2)=Команды!$AJ$13,TRUE,FALSE),IF(INDEX(Команды!$A$2:$AN$7500,MATCH(BX$3,Команды!$A$2:$A$7500,0),$E102+2)=Команды!$AJ$14,TRUE,FALSE),IF(INDEX(Команды!$A$2:$AN$7500,MATCH(BX$3,Команды!$A$2:$A$7500,0),$E102+2)=Команды!$AJ$15,TRUE,FALSE),IF(INDEX(Команды!$A$2:$AN$7500,MATCH(BX$3,Команды!$A$2:$A$7500,0),$E102+2)=Команды!$AJ$16,TRUE,FALSE),IF(INDEX(Команды!$A$2:$AN$7500,MATCH(BX$3,Команды!$A$2:$A$7500,0),$E102+2)=Команды!$AJ$17,TRUE,FALSE),IF(INDEX(Команды!$A$2:$AN$7500,MATCH(BX$3,Команды!$A$2:$A$7500,0),$E102+2)=Команды!$AJ$18,TRUE,FALSE),IF(INDEX(Команды!$A$2:$AN$7500,MATCH(BX$3,Команды!$A$2:$A$7500,0),$E102+2)=Команды!$AJ$19,TRUE,FALSE)),INDEX(Команды!$AJ$2:$AL$19,MATCH(INDEX(Команды!$A$2:$AN$7500,MATCH(BX$3,Команды!$A$2:$A$7500,0),$E102+2),Команды!$AJ$2:$AJ$19,0),3),0)</f>
        <v>0</v>
      </c>
      <c r="BZ102" s="342"/>
      <c r="CA102" s="174">
        <f>IF(OR(IF(INDEX(Команды!$A$2:$AN$7500,MATCH(CA$3,Команды!$A$2:$A$7500,0),$E102+2)=Команды!$AJ$2,TRUE,FALSE),IF(INDEX(Команды!$A$2:$AN$7500,MATCH(CA$3,Команды!$A$2:$A$7500,0),$E102+2)=Команды!$AJ$3,TRUE,FALSE),IF(INDEX(Команды!$A$2:$AN$7500,MATCH(CA$3,Команды!$A$2:$A$7500,0),$E102+2)=Команды!$AJ$4,TRUE,FALSE),IF(INDEX(Команды!$A$2:$AN$7500,MATCH(CA$3,Команды!$A$2:$A$7500,0),$E102+2)=Команды!$AJ$5,TRUE,FALSE),IF(INDEX(Команды!$A$2:$AN$7500,MATCH(CA$3,Команды!$A$2:$A$7500,0),$E102+2)=Команды!$AJ$6,TRUE,FALSE),IF(INDEX(Команды!$A$2:$AN$7500,MATCH(CA$3,Команды!$A$2:$A$7500,0),$E102+2)=Команды!$AJ$7,TRUE,FALSE),IF(INDEX(Команды!$A$2:$AN$7500,MATCH(CA$3,Команды!$A$2:$A$7500,0),$E102+2)=Команды!$AJ$8,TRUE,FALSE),IF(INDEX(Команды!$A$2:$AN$7500,MATCH(CA$3,Команды!$A$2:$A$7500,0),$E102+2)=Команды!$AJ$9,TRUE,FALSE),IF(INDEX(Команды!$A$2:$AN$7500,MATCH(CA$3,Команды!$A$2:$A$7500,0),$E102+2)=Команды!$AJ$10,TRUE,FALSE),IF(INDEX(Команды!$A$2:$AN$7500,MATCH(CA$3,Команды!$A$2:$A$7500,0),$E102+2)=Команды!$AJ$11,TRUE,FALSE),IF(INDEX(Команды!$A$2:$AN$7500,MATCH(CA$3,Команды!$A$2:$A$7500,0),$E102+2)=Команды!$AJ$12,TRUE,FALSE),IF(INDEX(Команды!$A$2:$AN$7500,MATCH(CA$3,Команды!$A$2:$A$7500,0),$E102+2)=Команды!$AJ$13,TRUE,FALSE),IF(INDEX(Команды!$A$2:$AN$7500,MATCH(CA$3,Команды!$A$2:$A$7500,0),$E102+2)=Команды!$AJ$14,TRUE,FALSE),IF(INDEX(Команды!$A$2:$AN$7500,MATCH(CA$3,Команды!$A$2:$A$7500,0),$E102+2)=Команды!$AJ$15,TRUE,FALSE),IF(INDEX(Команды!$A$2:$AN$7500,MATCH(CA$3,Команды!$A$2:$A$7500,0),$E102+2)=Команды!$AJ$16,TRUE,FALSE),,IF(INDEX(Команды!$A$2:$AN$7500,MATCH(CA$3,Команды!$A$2:$A$7500,0),$E102+2)=Команды!$AJ$17,TRUE,FALSE),,IF(INDEX(Команды!$A$2:$AN$7500,MATCH(CA$3,Команды!$A$2:$A$7500,0),$E102+2)=Команды!$AJ$18,TRUE,FALSE),,IF(INDEX(Команды!$A$2:$AN$7500,MATCH(CA$3,Команды!$A$2:$A$7500,0),$E102+2)=Команды!$AJ$19,TRUE,FALSE)),INDEX(Команды!$AJ$2:$AK$19,MATCH(INDEX(Команды!$A$2:$AN$7500,MATCH(CA$3,Команды!$A$2:$A$7500,0),$E102+2),Команды!$AJ$2:$AJ$19,0),2),0)</f>
        <v>0</v>
      </c>
      <c r="CB102" s="175">
        <f>IF(OR(IF(INDEX(Команды!$A$2:$AN$7500,MATCH(CA$3,Команды!$A$2:$A$7500,0),$E102+2)=Команды!$AJ$2,TRUE,FALSE),IF(INDEX(Команды!$A$2:$AN$7500,MATCH(CA$3,Команды!$A$2:$A$7500,0),$E102+2)=Команды!$AJ$3,TRUE,FALSE),IF(INDEX(Команды!$A$2:$AN$7500,MATCH(CA$3,Команды!$A$2:$A$7500,0),$E102+2)=Команды!$AJ$4,TRUE,FALSE),IF(INDEX(Команды!$A$2:$AN$7500,MATCH(CA$3,Команды!$A$2:$A$7500,0),$E102+2)=Команды!$AJ$5,TRUE,FALSE),IF(INDEX(Команды!$A$2:$AN$7500,MATCH(CA$3,Команды!$A$2:$A$7500,0),$E102+2)=Команды!$AJ$6,TRUE,FALSE),IF(INDEX(Команды!$A$2:$AN$7500,MATCH(CA$3,Команды!$A$2:$A$7500,0),$E102+2)=Команды!$AJ$7,TRUE,FALSE),IF(INDEX(Команды!$A$2:$AN$7500,MATCH(CA$3,Команды!$A$2:$A$7500,0),$E102+2)=Команды!$AJ$8,TRUE,FALSE),IF(INDEX(Команды!$A$2:$AN$7500,MATCH(CA$3,Команды!$A$2:$A$7500,0),$E102+2)=Команды!$AJ$9,TRUE,FALSE),IF(INDEX(Команды!$A$2:$AN$7500,MATCH(CA$3,Команды!$A$2:$A$7500,0),$E102+2)=Команды!$AJ$10,TRUE,FALSE),IF(INDEX(Команды!$A$2:$AN$7500,MATCH(CA$3,Команды!$A$2:$A$7500,0),$E102+2)=Команды!$AJ$11,TRUE,FALSE),IF(INDEX(Команды!$A$2:$AN$7500,MATCH(CA$3,Команды!$A$2:$A$7500,0),$E102+2)=Команды!$AJ$12,TRUE,FALSE),IF(INDEX(Команды!$A$2:$AN$7500,MATCH(CA$3,Команды!$A$2:$A$7500,0),$E102+2)=Команды!$AJ$13,TRUE,FALSE),IF(INDEX(Команды!$A$2:$AN$7500,MATCH(CA$3,Команды!$A$2:$A$7500,0),$E102+2)=Команды!$AJ$14,TRUE,FALSE),IF(INDEX(Команды!$A$2:$AN$7500,MATCH(CA$3,Команды!$A$2:$A$7500,0),$E102+2)=Команды!$AJ$15,TRUE,FALSE),IF(INDEX(Команды!$A$2:$AN$7500,MATCH(CA$3,Команды!$A$2:$A$7500,0),$E102+2)=Команды!$AJ$16,TRUE,FALSE),IF(INDEX(Команды!$A$2:$AN$7500,MATCH(CA$3,Команды!$A$2:$A$7500,0),$E102+2)=Команды!$AJ$17,TRUE,FALSE),IF(INDEX(Команды!$A$2:$AN$7500,MATCH(CA$3,Команды!$A$2:$A$7500,0),$E102+2)=Команды!$AJ$18,TRUE,FALSE),IF(INDEX(Команды!$A$2:$AN$7500,MATCH(CA$3,Команды!$A$2:$A$7500,0),$E102+2)=Команды!$AJ$19,TRUE,FALSE)),INDEX(Команды!$AJ$2:$AL$19,MATCH(INDEX(Команды!$A$2:$AN$7500,MATCH(CA$3,Команды!$A$2:$A$7500,0),$E102+2),Команды!$AJ$2:$AJ$19,0),3),0)</f>
        <v>0</v>
      </c>
      <c r="CC102" s="342"/>
      <c r="CD102" s="174">
        <f>IF(OR(IF(INDEX(Команды!$A$2:$AN$7500,MATCH(CD$3,Команды!$A$2:$A$7500,0),$E102+2)=Команды!$AJ$2,TRUE,FALSE),IF(INDEX(Команды!$A$2:$AN$7500,MATCH(CD$3,Команды!$A$2:$A$7500,0),$E102+2)=Команды!$AJ$3,TRUE,FALSE),IF(INDEX(Команды!$A$2:$AN$7500,MATCH(CD$3,Команды!$A$2:$A$7500,0),$E102+2)=Команды!$AJ$4,TRUE,FALSE),IF(INDEX(Команды!$A$2:$AN$7500,MATCH(CD$3,Команды!$A$2:$A$7500,0),$E102+2)=Команды!$AJ$5,TRUE,FALSE),IF(INDEX(Команды!$A$2:$AN$7500,MATCH(CD$3,Команды!$A$2:$A$7500,0),$E102+2)=Команды!$AJ$6,TRUE,FALSE),IF(INDEX(Команды!$A$2:$AN$7500,MATCH(CD$3,Команды!$A$2:$A$7500,0),$E102+2)=Команды!$AJ$7,TRUE,FALSE),IF(INDEX(Команды!$A$2:$AN$7500,MATCH(CD$3,Команды!$A$2:$A$7500,0),$E102+2)=Команды!$AJ$8,TRUE,FALSE),IF(INDEX(Команды!$A$2:$AN$7500,MATCH(CD$3,Команды!$A$2:$A$7500,0),$E102+2)=Команды!$AJ$9,TRUE,FALSE),IF(INDEX(Команды!$A$2:$AN$7500,MATCH(CD$3,Команды!$A$2:$A$7500,0),$E102+2)=Команды!$AJ$10,TRUE,FALSE),IF(INDEX(Команды!$A$2:$AN$7500,MATCH(CD$3,Команды!$A$2:$A$7500,0),$E102+2)=Команды!$AJ$11,TRUE,FALSE),IF(INDEX(Команды!$A$2:$AN$7500,MATCH(CD$3,Команды!$A$2:$A$7500,0),$E102+2)=Команды!$AJ$12,TRUE,FALSE),IF(INDEX(Команды!$A$2:$AN$7500,MATCH(CD$3,Команды!$A$2:$A$7500,0),$E102+2)=Команды!$AJ$13,TRUE,FALSE),IF(INDEX(Команды!$A$2:$AN$7500,MATCH(CD$3,Команды!$A$2:$A$7500,0),$E102+2)=Команды!$AJ$14,TRUE,FALSE),IF(INDEX(Команды!$A$2:$AN$7500,MATCH(CD$3,Команды!$A$2:$A$7500,0),$E102+2)=Команды!$AJ$15,TRUE,FALSE),IF(INDEX(Команды!$A$2:$AN$7500,MATCH(CD$3,Команды!$A$2:$A$7500,0),$E102+2)=Команды!$AJ$16,TRUE,FALSE),,IF(INDEX(Команды!$A$2:$AN$7500,MATCH(CD$3,Команды!$A$2:$A$7500,0),$E102+2)=Команды!$AJ$17,TRUE,FALSE),,IF(INDEX(Команды!$A$2:$AN$7500,MATCH(CD$3,Команды!$A$2:$A$7500,0),$E102+2)=Команды!$AJ$18,TRUE,FALSE),,IF(INDEX(Команды!$A$2:$AN$7500,MATCH(CD$3,Команды!$A$2:$A$7500,0),$E102+2)=Команды!$AJ$19,TRUE,FALSE)),INDEX(Команды!$AJ$2:$AK$19,MATCH(INDEX(Команды!$A$2:$AN$7500,MATCH(CD$3,Команды!$A$2:$A$7500,0),$E102+2),Команды!$AJ$2:$AJ$19,0),2),0)</f>
        <v>0</v>
      </c>
      <c r="CE102" s="175">
        <f>IF(OR(IF(INDEX(Команды!$A$2:$AN$7500,MATCH(CD$3,Команды!$A$2:$A$7500,0),$E102+2)=Команды!$AJ$2,TRUE,FALSE),IF(INDEX(Команды!$A$2:$AN$7500,MATCH(CD$3,Команды!$A$2:$A$7500,0),$E102+2)=Команды!$AJ$3,TRUE,FALSE),IF(INDEX(Команды!$A$2:$AN$7500,MATCH(CD$3,Команды!$A$2:$A$7500,0),$E102+2)=Команды!$AJ$4,TRUE,FALSE),IF(INDEX(Команды!$A$2:$AN$7500,MATCH(CD$3,Команды!$A$2:$A$7500,0),$E102+2)=Команды!$AJ$5,TRUE,FALSE),IF(INDEX(Команды!$A$2:$AN$7500,MATCH(CD$3,Команды!$A$2:$A$7500,0),$E102+2)=Команды!$AJ$6,TRUE,FALSE),IF(INDEX(Команды!$A$2:$AN$7500,MATCH(CD$3,Команды!$A$2:$A$7500,0),$E102+2)=Команды!$AJ$7,TRUE,FALSE),IF(INDEX(Команды!$A$2:$AN$7500,MATCH(CD$3,Команды!$A$2:$A$7500,0),$E102+2)=Команды!$AJ$8,TRUE,FALSE),IF(INDEX(Команды!$A$2:$AN$7500,MATCH(CD$3,Команды!$A$2:$A$7500,0),$E102+2)=Команды!$AJ$9,TRUE,FALSE),IF(INDEX(Команды!$A$2:$AN$7500,MATCH(CD$3,Команды!$A$2:$A$7500,0),$E102+2)=Команды!$AJ$10,TRUE,FALSE),IF(INDEX(Команды!$A$2:$AN$7500,MATCH(CD$3,Команды!$A$2:$A$7500,0),$E102+2)=Команды!$AJ$11,TRUE,FALSE),IF(INDEX(Команды!$A$2:$AN$7500,MATCH(CD$3,Команды!$A$2:$A$7500,0),$E102+2)=Команды!$AJ$12,TRUE,FALSE),IF(INDEX(Команды!$A$2:$AN$7500,MATCH(CD$3,Команды!$A$2:$A$7500,0),$E102+2)=Команды!$AJ$13,TRUE,FALSE),IF(INDEX(Команды!$A$2:$AN$7500,MATCH(CD$3,Команды!$A$2:$A$7500,0),$E102+2)=Команды!$AJ$14,TRUE,FALSE),IF(INDEX(Команды!$A$2:$AN$7500,MATCH(CD$3,Команды!$A$2:$A$7500,0),$E102+2)=Команды!$AJ$15,TRUE,FALSE),IF(INDEX(Команды!$A$2:$AN$7500,MATCH(CD$3,Команды!$A$2:$A$7500,0),$E102+2)=Команды!$AJ$16,TRUE,FALSE),IF(INDEX(Команды!$A$2:$AN$7500,MATCH(CD$3,Команды!$A$2:$A$7500,0),$E102+2)=Команды!$AJ$17,TRUE,FALSE),IF(INDEX(Команды!$A$2:$AN$7500,MATCH(CD$3,Команды!$A$2:$A$7500,0),$E102+2)=Команды!$AJ$18,TRUE,FALSE),IF(INDEX(Команды!$A$2:$AN$7500,MATCH(CD$3,Команды!$A$2:$A$7500,0),$E102+2)=Команды!$AJ$19,TRUE,FALSE)),INDEX(Команды!$AJ$2:$AL$19,MATCH(INDEX(Команды!$A$2:$AN$7500,MATCH(CD$3,Команды!$A$2:$A$7500,0),$E102+2),Команды!$AJ$2:$AJ$19,0),3),0)</f>
        <v>0</v>
      </c>
      <c r="CF102" s="342"/>
      <c r="CG102" s="174">
        <f>IF(OR(IF(INDEX(Команды!$A$2:$AN$7500,MATCH(CG$3,Команды!$A$2:$A$7500,0),$E102+2)=Команды!$AJ$2,TRUE,FALSE),IF(INDEX(Команды!$A$2:$AN$7500,MATCH(CG$3,Команды!$A$2:$A$7500,0),$E102+2)=Команды!$AJ$3,TRUE,FALSE),IF(INDEX(Команды!$A$2:$AN$7500,MATCH(CG$3,Команды!$A$2:$A$7500,0),$E102+2)=Команды!$AJ$4,TRUE,FALSE),IF(INDEX(Команды!$A$2:$AN$7500,MATCH(CG$3,Команды!$A$2:$A$7500,0),$E102+2)=Команды!$AJ$5,TRUE,FALSE),IF(INDEX(Команды!$A$2:$AN$7500,MATCH(CG$3,Команды!$A$2:$A$7500,0),$E102+2)=Команды!$AJ$6,TRUE,FALSE),IF(INDEX(Команды!$A$2:$AN$7500,MATCH(CG$3,Команды!$A$2:$A$7500,0),$E102+2)=Команды!$AJ$7,TRUE,FALSE),IF(INDEX(Команды!$A$2:$AN$7500,MATCH(CG$3,Команды!$A$2:$A$7500,0),$E102+2)=Команды!$AJ$8,TRUE,FALSE),IF(INDEX(Команды!$A$2:$AN$7500,MATCH(CG$3,Команды!$A$2:$A$7500,0),$E102+2)=Команды!$AJ$9,TRUE,FALSE),IF(INDEX(Команды!$A$2:$AN$7500,MATCH(CG$3,Команды!$A$2:$A$7500,0),$E102+2)=Команды!$AJ$10,TRUE,FALSE),IF(INDEX(Команды!$A$2:$AN$7500,MATCH(CG$3,Команды!$A$2:$A$7500,0),$E102+2)=Команды!$AJ$11,TRUE,FALSE),IF(INDEX(Команды!$A$2:$AN$7500,MATCH(CG$3,Команды!$A$2:$A$7500,0),$E102+2)=Команды!$AJ$12,TRUE,FALSE),IF(INDEX(Команды!$A$2:$AN$7500,MATCH(CG$3,Команды!$A$2:$A$7500,0),$E102+2)=Команды!$AJ$13,TRUE,FALSE),IF(INDEX(Команды!$A$2:$AN$7500,MATCH(CG$3,Команды!$A$2:$A$7500,0),$E102+2)=Команды!$AJ$14,TRUE,FALSE),IF(INDEX(Команды!$A$2:$AN$7500,MATCH(CG$3,Команды!$A$2:$A$7500,0),$E102+2)=Команды!$AJ$15,TRUE,FALSE),IF(INDEX(Команды!$A$2:$AN$7500,MATCH(CG$3,Команды!$A$2:$A$7500,0),$E102+2)=Команды!$AJ$16,TRUE,FALSE),,IF(INDEX(Команды!$A$2:$AN$7500,MATCH(CG$3,Команды!$A$2:$A$7500,0),$E102+2)=Команды!$AJ$17,TRUE,FALSE),,IF(INDEX(Команды!$A$2:$AN$7500,MATCH(CG$3,Команды!$A$2:$A$7500,0),$E102+2)=Команды!$AJ$18,TRUE,FALSE),,IF(INDEX(Команды!$A$2:$AN$7500,MATCH(CG$3,Команды!$A$2:$A$7500,0),$E102+2)=Команды!$AJ$19,TRUE,FALSE)),INDEX(Команды!$AJ$2:$AK$19,MATCH(INDEX(Команды!$A$2:$AN$7500,MATCH(CG$3,Команды!$A$2:$A$7500,0),$E102+2),Команды!$AJ$2:$AJ$19,0),2),0)</f>
        <v>0</v>
      </c>
      <c r="CH102" s="175">
        <f>IF(OR(IF(INDEX(Команды!$A$2:$AN$7500,MATCH(CG$3,Команды!$A$2:$A$7500,0),$E102+2)=Команды!$AJ$2,TRUE,FALSE),IF(INDEX(Команды!$A$2:$AN$7500,MATCH(CG$3,Команды!$A$2:$A$7500,0),$E102+2)=Команды!$AJ$3,TRUE,FALSE),IF(INDEX(Команды!$A$2:$AN$7500,MATCH(CG$3,Команды!$A$2:$A$7500,0),$E102+2)=Команды!$AJ$4,TRUE,FALSE),IF(INDEX(Команды!$A$2:$AN$7500,MATCH(CG$3,Команды!$A$2:$A$7500,0),$E102+2)=Команды!$AJ$5,TRUE,FALSE),IF(INDEX(Команды!$A$2:$AN$7500,MATCH(CG$3,Команды!$A$2:$A$7500,0),$E102+2)=Команды!$AJ$6,TRUE,FALSE),IF(INDEX(Команды!$A$2:$AN$7500,MATCH(CG$3,Команды!$A$2:$A$7500,0),$E102+2)=Команды!$AJ$7,TRUE,FALSE),IF(INDEX(Команды!$A$2:$AN$7500,MATCH(CG$3,Команды!$A$2:$A$7500,0),$E102+2)=Команды!$AJ$8,TRUE,FALSE),IF(INDEX(Команды!$A$2:$AN$7500,MATCH(CG$3,Команды!$A$2:$A$7500,0),$E102+2)=Команды!$AJ$9,TRUE,FALSE),IF(INDEX(Команды!$A$2:$AN$7500,MATCH(CG$3,Команды!$A$2:$A$7500,0),$E102+2)=Команды!$AJ$10,TRUE,FALSE),IF(INDEX(Команды!$A$2:$AN$7500,MATCH(CG$3,Команды!$A$2:$A$7500,0),$E102+2)=Команды!$AJ$11,TRUE,FALSE),IF(INDEX(Команды!$A$2:$AN$7500,MATCH(CG$3,Команды!$A$2:$A$7500,0),$E102+2)=Команды!$AJ$12,TRUE,FALSE),IF(INDEX(Команды!$A$2:$AN$7500,MATCH(CG$3,Команды!$A$2:$A$7500,0),$E102+2)=Команды!$AJ$13,TRUE,FALSE),IF(INDEX(Команды!$A$2:$AN$7500,MATCH(CG$3,Команды!$A$2:$A$7500,0),$E102+2)=Команды!$AJ$14,TRUE,FALSE),IF(INDEX(Команды!$A$2:$AN$7500,MATCH(CG$3,Команды!$A$2:$A$7500,0),$E102+2)=Команды!$AJ$15,TRUE,FALSE),IF(INDEX(Команды!$A$2:$AN$7500,MATCH(CG$3,Команды!$A$2:$A$7500,0),$E102+2)=Команды!$AJ$16,TRUE,FALSE),IF(INDEX(Команды!$A$2:$AN$7500,MATCH(CG$3,Команды!$A$2:$A$7500,0),$E102+2)=Команды!$AJ$17,TRUE,FALSE),IF(INDEX(Команды!$A$2:$AN$7500,MATCH(CG$3,Команды!$A$2:$A$7500,0),$E102+2)=Команды!$AJ$18,TRUE,FALSE),IF(INDEX(Команды!$A$2:$AN$7500,MATCH(CG$3,Команды!$A$2:$A$7500,0),$E102+2)=Команды!$AJ$19,TRUE,FALSE)),INDEX(Команды!$AJ$2:$AL$19,MATCH(INDEX(Команды!$A$2:$AN$7500,MATCH(CG$3,Команды!$A$2:$A$7500,0),$E102+2),Команды!$AJ$2:$AJ$19,0),3),0)</f>
        <v>0</v>
      </c>
      <c r="CI102" s="342"/>
      <c r="CJ102" s="174">
        <f>IF(OR(IF(INDEX(Команды!$A$2:$AN$7500,MATCH(CJ$3,Команды!$A$2:$A$7500,0),$E102+2)=Команды!$AJ$2,TRUE,FALSE),IF(INDEX(Команды!$A$2:$AN$7500,MATCH(CJ$3,Команды!$A$2:$A$7500,0),$E102+2)=Команды!$AJ$3,TRUE,FALSE),IF(INDEX(Команды!$A$2:$AN$7500,MATCH(CJ$3,Команды!$A$2:$A$7500,0),$E102+2)=Команды!$AJ$4,TRUE,FALSE),IF(INDEX(Команды!$A$2:$AN$7500,MATCH(CJ$3,Команды!$A$2:$A$7500,0),$E102+2)=Команды!$AJ$5,TRUE,FALSE),IF(INDEX(Команды!$A$2:$AN$7500,MATCH(CJ$3,Команды!$A$2:$A$7500,0),$E102+2)=Команды!$AJ$6,TRUE,FALSE),IF(INDEX(Команды!$A$2:$AN$7500,MATCH(CJ$3,Команды!$A$2:$A$7500,0),$E102+2)=Команды!$AJ$7,TRUE,FALSE),IF(INDEX(Команды!$A$2:$AN$7500,MATCH(CJ$3,Команды!$A$2:$A$7500,0),$E102+2)=Команды!$AJ$8,TRUE,FALSE),IF(INDEX(Команды!$A$2:$AN$7500,MATCH(CJ$3,Команды!$A$2:$A$7500,0),$E102+2)=Команды!$AJ$9,TRUE,FALSE),IF(INDEX(Команды!$A$2:$AN$7500,MATCH(CJ$3,Команды!$A$2:$A$7500,0),$E102+2)=Команды!$AJ$10,TRUE,FALSE),IF(INDEX(Команды!$A$2:$AN$7500,MATCH(CJ$3,Команды!$A$2:$A$7500,0),$E102+2)=Команды!$AJ$11,TRUE,FALSE),IF(INDEX(Команды!$A$2:$AN$7500,MATCH(CJ$3,Команды!$A$2:$A$7500,0),$E102+2)=Команды!$AJ$12,TRUE,FALSE),IF(INDEX(Команды!$A$2:$AN$7500,MATCH(CJ$3,Команды!$A$2:$A$7500,0),$E102+2)=Команды!$AJ$13,TRUE,FALSE),IF(INDEX(Команды!$A$2:$AN$7500,MATCH(CJ$3,Команды!$A$2:$A$7500,0),$E102+2)=Команды!$AJ$14,TRUE,FALSE),IF(INDEX(Команды!$A$2:$AN$7500,MATCH(CJ$3,Команды!$A$2:$A$7500,0),$E102+2)=Команды!$AJ$15,TRUE,FALSE),IF(INDEX(Команды!$A$2:$AN$7500,MATCH(CJ$3,Команды!$A$2:$A$7500,0),$E102+2)=Команды!$AJ$16,TRUE,FALSE),,IF(INDEX(Команды!$A$2:$AN$7500,MATCH(CJ$3,Команды!$A$2:$A$7500,0),$E102+2)=Команды!$AJ$17,TRUE,FALSE),,IF(INDEX(Команды!$A$2:$AN$7500,MATCH(CJ$3,Команды!$A$2:$A$7500,0),$E102+2)=Команды!$AJ$18,TRUE,FALSE),,IF(INDEX(Команды!$A$2:$AN$7500,MATCH(CJ$3,Команды!$A$2:$A$7500,0),$E102+2)=Команды!$AJ$19,TRUE,FALSE)),INDEX(Команды!$AJ$2:$AK$19,MATCH(INDEX(Команды!$A$2:$AN$7500,MATCH(CJ$3,Команды!$A$2:$A$7500,0),$E102+2),Команды!$AJ$2:$AJ$19,0),2),0)</f>
        <v>0</v>
      </c>
      <c r="CK102" s="175">
        <f>IF(OR(IF(INDEX(Команды!$A$2:$AN$7500,MATCH(CJ$3,Команды!$A$2:$A$7500,0),$E102+2)=Команды!$AJ$2,TRUE,FALSE),IF(INDEX(Команды!$A$2:$AN$7500,MATCH(CJ$3,Команды!$A$2:$A$7500,0),$E102+2)=Команды!$AJ$3,TRUE,FALSE),IF(INDEX(Команды!$A$2:$AN$7500,MATCH(CJ$3,Команды!$A$2:$A$7500,0),$E102+2)=Команды!$AJ$4,TRUE,FALSE),IF(INDEX(Команды!$A$2:$AN$7500,MATCH(CJ$3,Команды!$A$2:$A$7500,0),$E102+2)=Команды!$AJ$5,TRUE,FALSE),IF(INDEX(Команды!$A$2:$AN$7500,MATCH(CJ$3,Команды!$A$2:$A$7500,0),$E102+2)=Команды!$AJ$6,TRUE,FALSE),IF(INDEX(Команды!$A$2:$AN$7500,MATCH(CJ$3,Команды!$A$2:$A$7500,0),$E102+2)=Команды!$AJ$7,TRUE,FALSE),IF(INDEX(Команды!$A$2:$AN$7500,MATCH(CJ$3,Команды!$A$2:$A$7500,0),$E102+2)=Команды!$AJ$8,TRUE,FALSE),IF(INDEX(Команды!$A$2:$AN$7500,MATCH(CJ$3,Команды!$A$2:$A$7500,0),$E102+2)=Команды!$AJ$9,TRUE,FALSE),IF(INDEX(Команды!$A$2:$AN$7500,MATCH(CJ$3,Команды!$A$2:$A$7500,0),$E102+2)=Команды!$AJ$10,TRUE,FALSE),IF(INDEX(Команды!$A$2:$AN$7500,MATCH(CJ$3,Команды!$A$2:$A$7500,0),$E102+2)=Команды!$AJ$11,TRUE,FALSE),IF(INDEX(Команды!$A$2:$AN$7500,MATCH(CJ$3,Команды!$A$2:$A$7500,0),$E102+2)=Команды!$AJ$12,TRUE,FALSE),IF(INDEX(Команды!$A$2:$AN$7500,MATCH(CJ$3,Команды!$A$2:$A$7500,0),$E102+2)=Команды!$AJ$13,TRUE,FALSE),IF(INDEX(Команды!$A$2:$AN$7500,MATCH(CJ$3,Команды!$A$2:$A$7500,0),$E102+2)=Команды!$AJ$14,TRUE,FALSE),IF(INDEX(Команды!$A$2:$AN$7500,MATCH(CJ$3,Команды!$A$2:$A$7500,0),$E102+2)=Команды!$AJ$15,TRUE,FALSE),IF(INDEX(Команды!$A$2:$AN$7500,MATCH(CJ$3,Команды!$A$2:$A$7500,0),$E102+2)=Команды!$AJ$16,TRUE,FALSE),IF(INDEX(Команды!$A$2:$AN$7500,MATCH(CJ$3,Команды!$A$2:$A$7500,0),$E102+2)=Команды!$AJ$17,TRUE,FALSE),IF(INDEX(Команды!$A$2:$AN$7500,MATCH(CJ$3,Команды!$A$2:$A$7500,0),$E102+2)=Команды!$AJ$18,TRUE,FALSE),IF(INDEX(Команды!$A$2:$AN$7500,MATCH(CJ$3,Команды!$A$2:$A$7500,0),$E102+2)=Команды!$AJ$19,TRUE,FALSE)),INDEX(Команды!$AJ$2:$AL$19,MATCH(INDEX(Команды!$A$2:$AN$7500,MATCH(CJ$3,Команды!$A$2:$A$7500,0),$E102+2),Команды!$AJ$2:$AJ$19,0),3),0)</f>
        <v>0</v>
      </c>
      <c r="CL102" s="342"/>
      <c r="CM102" s="174">
        <f>IF(OR(IF(INDEX(Команды!$A$2:$AN$7500,MATCH(CM$3,Команды!$A$2:$A$7500,0),$E102+2)=Команды!$AJ$2,TRUE,FALSE),IF(INDEX(Команды!$A$2:$AN$7500,MATCH(CM$3,Команды!$A$2:$A$7500,0),$E102+2)=Команды!$AJ$3,TRUE,FALSE),IF(INDEX(Команды!$A$2:$AN$7500,MATCH(CM$3,Команды!$A$2:$A$7500,0),$E102+2)=Команды!$AJ$4,TRUE,FALSE),IF(INDEX(Команды!$A$2:$AN$7500,MATCH(CM$3,Команды!$A$2:$A$7500,0),$E102+2)=Команды!$AJ$5,TRUE,FALSE),IF(INDEX(Команды!$A$2:$AN$7500,MATCH(CM$3,Команды!$A$2:$A$7500,0),$E102+2)=Команды!$AJ$6,TRUE,FALSE),IF(INDEX(Команды!$A$2:$AN$7500,MATCH(CM$3,Команды!$A$2:$A$7500,0),$E102+2)=Команды!$AJ$7,TRUE,FALSE),IF(INDEX(Команды!$A$2:$AN$7500,MATCH(CM$3,Команды!$A$2:$A$7500,0),$E102+2)=Команды!$AJ$8,TRUE,FALSE),IF(INDEX(Команды!$A$2:$AN$7500,MATCH(CM$3,Команды!$A$2:$A$7500,0),$E102+2)=Команды!$AJ$9,TRUE,FALSE),IF(INDEX(Команды!$A$2:$AN$7500,MATCH(CM$3,Команды!$A$2:$A$7500,0),$E102+2)=Команды!$AJ$10,TRUE,FALSE),IF(INDEX(Команды!$A$2:$AN$7500,MATCH(CM$3,Команды!$A$2:$A$7500,0),$E102+2)=Команды!$AJ$11,TRUE,FALSE),IF(INDEX(Команды!$A$2:$AN$7500,MATCH(CM$3,Команды!$A$2:$A$7500,0),$E102+2)=Команды!$AJ$12,TRUE,FALSE),IF(INDEX(Команды!$A$2:$AN$7500,MATCH(CM$3,Команды!$A$2:$A$7500,0),$E102+2)=Команды!$AJ$13,TRUE,FALSE),IF(INDEX(Команды!$A$2:$AN$7500,MATCH(CM$3,Команды!$A$2:$A$7500,0),$E102+2)=Команды!$AJ$14,TRUE,FALSE),IF(INDEX(Команды!$A$2:$AN$7500,MATCH(CM$3,Команды!$A$2:$A$7500,0),$E102+2)=Команды!$AJ$15,TRUE,FALSE),IF(INDEX(Команды!$A$2:$AN$7500,MATCH(CM$3,Команды!$A$2:$A$7500,0),$E102+2)=Команды!$AJ$16,TRUE,FALSE),,IF(INDEX(Команды!$A$2:$AN$7500,MATCH(CM$3,Команды!$A$2:$A$7500,0),$E102+2)=Команды!$AJ$17,TRUE,FALSE),,IF(INDEX(Команды!$A$2:$AN$7500,MATCH(CM$3,Команды!$A$2:$A$7500,0),$E102+2)=Команды!$AJ$18,TRUE,FALSE),,IF(INDEX(Команды!$A$2:$AN$7500,MATCH(CM$3,Команды!$A$2:$A$7500,0),$E102+2)=Команды!$AJ$19,TRUE,FALSE)),INDEX(Команды!$AJ$2:$AK$19,MATCH(INDEX(Команды!$A$2:$AN$7500,MATCH(CM$3,Команды!$A$2:$A$7500,0),$E102+2),Команды!$AJ$2:$AJ$19,0),2),0)</f>
        <v>0</v>
      </c>
      <c r="CN102" s="175">
        <f>IF(OR(IF(INDEX(Команды!$A$2:$AN$7500,MATCH(CM$3,Команды!$A$2:$A$7500,0),$E102+2)=Команды!$AJ$2,TRUE,FALSE),IF(INDEX(Команды!$A$2:$AN$7500,MATCH(CM$3,Команды!$A$2:$A$7500,0),$E102+2)=Команды!$AJ$3,TRUE,FALSE),IF(INDEX(Команды!$A$2:$AN$7500,MATCH(CM$3,Команды!$A$2:$A$7500,0),$E102+2)=Команды!$AJ$4,TRUE,FALSE),IF(INDEX(Команды!$A$2:$AN$7500,MATCH(CM$3,Команды!$A$2:$A$7500,0),$E102+2)=Команды!$AJ$5,TRUE,FALSE),IF(INDEX(Команды!$A$2:$AN$7500,MATCH(CM$3,Команды!$A$2:$A$7500,0),$E102+2)=Команды!$AJ$6,TRUE,FALSE),IF(INDEX(Команды!$A$2:$AN$7500,MATCH(CM$3,Команды!$A$2:$A$7500,0),$E102+2)=Команды!$AJ$7,TRUE,FALSE),IF(INDEX(Команды!$A$2:$AN$7500,MATCH(CM$3,Команды!$A$2:$A$7500,0),$E102+2)=Команды!$AJ$8,TRUE,FALSE),IF(INDEX(Команды!$A$2:$AN$7500,MATCH(CM$3,Команды!$A$2:$A$7500,0),$E102+2)=Команды!$AJ$9,TRUE,FALSE),IF(INDEX(Команды!$A$2:$AN$7500,MATCH(CM$3,Команды!$A$2:$A$7500,0),$E102+2)=Команды!$AJ$10,TRUE,FALSE),IF(INDEX(Команды!$A$2:$AN$7500,MATCH(CM$3,Команды!$A$2:$A$7500,0),$E102+2)=Команды!$AJ$11,TRUE,FALSE),IF(INDEX(Команды!$A$2:$AN$7500,MATCH(CM$3,Команды!$A$2:$A$7500,0),$E102+2)=Команды!$AJ$12,TRUE,FALSE),IF(INDEX(Команды!$A$2:$AN$7500,MATCH(CM$3,Команды!$A$2:$A$7500,0),$E102+2)=Команды!$AJ$13,TRUE,FALSE),IF(INDEX(Команды!$A$2:$AN$7500,MATCH(CM$3,Команды!$A$2:$A$7500,0),$E102+2)=Команды!$AJ$14,TRUE,FALSE),IF(INDEX(Команды!$A$2:$AN$7500,MATCH(CM$3,Команды!$A$2:$A$7500,0),$E102+2)=Команды!$AJ$15,TRUE,FALSE),IF(INDEX(Команды!$A$2:$AN$7500,MATCH(CM$3,Команды!$A$2:$A$7500,0),$E102+2)=Команды!$AJ$16,TRUE,FALSE),IF(INDEX(Команды!$A$2:$AN$7500,MATCH(CM$3,Команды!$A$2:$A$7500,0),$E102+2)=Команды!$AJ$17,TRUE,FALSE),IF(INDEX(Команды!$A$2:$AN$7500,MATCH(CM$3,Команды!$A$2:$A$7500,0),$E102+2)=Команды!$AJ$18,TRUE,FALSE),IF(INDEX(Команды!$A$2:$AN$7500,MATCH(CM$3,Команды!$A$2:$A$7500,0),$E102+2)=Команды!$AJ$19,TRUE,FALSE)),INDEX(Команды!$AJ$2:$AL$19,MATCH(INDEX(Команды!$A$2:$AN$7500,MATCH(CM$3,Команды!$A$2:$A$7500,0),$E102+2),Команды!$AJ$2:$AJ$19,0),3),0)</f>
        <v>0</v>
      </c>
      <c r="CO102" s="342"/>
      <c r="CP102" s="174">
        <f>IF(OR(IF(INDEX(Команды!$A$2:$AN$7500,MATCH(CP$3,Команды!$A$2:$A$7500,0),$E102+2)=Команды!$AJ$2,TRUE,FALSE),IF(INDEX(Команды!$A$2:$AN$7500,MATCH(CP$3,Команды!$A$2:$A$7500,0),$E102+2)=Команды!$AJ$3,TRUE,FALSE),IF(INDEX(Команды!$A$2:$AN$7500,MATCH(CP$3,Команды!$A$2:$A$7500,0),$E102+2)=Команды!$AJ$4,TRUE,FALSE),IF(INDEX(Команды!$A$2:$AN$7500,MATCH(CP$3,Команды!$A$2:$A$7500,0),$E102+2)=Команды!$AJ$5,TRUE,FALSE),IF(INDEX(Команды!$A$2:$AN$7500,MATCH(CP$3,Команды!$A$2:$A$7500,0),$E102+2)=Команды!$AJ$6,TRUE,FALSE),IF(INDEX(Команды!$A$2:$AN$7500,MATCH(CP$3,Команды!$A$2:$A$7500,0),$E102+2)=Команды!$AJ$7,TRUE,FALSE),IF(INDEX(Команды!$A$2:$AN$7500,MATCH(CP$3,Команды!$A$2:$A$7500,0),$E102+2)=Команды!$AJ$8,TRUE,FALSE),IF(INDEX(Команды!$A$2:$AN$7500,MATCH(CP$3,Команды!$A$2:$A$7500,0),$E102+2)=Команды!$AJ$9,TRUE,FALSE),IF(INDEX(Команды!$A$2:$AN$7500,MATCH(CP$3,Команды!$A$2:$A$7500,0),$E102+2)=Команды!$AJ$10,TRUE,FALSE),IF(INDEX(Команды!$A$2:$AN$7500,MATCH(CP$3,Команды!$A$2:$A$7500,0),$E102+2)=Команды!$AJ$11,TRUE,FALSE),IF(INDEX(Команды!$A$2:$AN$7500,MATCH(CP$3,Команды!$A$2:$A$7500,0),$E102+2)=Команды!$AJ$12,TRUE,FALSE),IF(INDEX(Команды!$A$2:$AN$7500,MATCH(CP$3,Команды!$A$2:$A$7500,0),$E102+2)=Команды!$AJ$13,TRUE,FALSE),IF(INDEX(Команды!$A$2:$AN$7500,MATCH(CP$3,Команды!$A$2:$A$7500,0),$E102+2)=Команды!$AJ$14,TRUE,FALSE),IF(INDEX(Команды!$A$2:$AN$7500,MATCH(CP$3,Команды!$A$2:$A$7500,0),$E102+2)=Команды!$AJ$15,TRUE,FALSE),IF(INDEX(Команды!$A$2:$AN$7500,MATCH(CP$3,Команды!$A$2:$A$7500,0),$E102+2)=Команды!$AJ$16,TRUE,FALSE),,IF(INDEX(Команды!$A$2:$AN$7500,MATCH(CP$3,Команды!$A$2:$A$7500,0),$E102+2)=Команды!$AJ$17,TRUE,FALSE),,IF(INDEX(Команды!$A$2:$AN$7500,MATCH(CP$3,Команды!$A$2:$A$7500,0),$E102+2)=Команды!$AJ$18,TRUE,FALSE),,IF(INDEX(Команды!$A$2:$AN$7500,MATCH(CP$3,Команды!$A$2:$A$7500,0),$E102+2)=Команды!$AJ$19,TRUE,FALSE)),INDEX(Команды!$AJ$2:$AK$19,MATCH(INDEX(Команды!$A$2:$AN$7500,MATCH(CP$3,Команды!$A$2:$A$7500,0),$E102+2),Команды!$AJ$2:$AJ$19,0),2),0)</f>
        <v>0</v>
      </c>
      <c r="CQ102" s="175">
        <f>IF(OR(IF(INDEX(Команды!$A$2:$AN$7500,MATCH(CP$3,Команды!$A$2:$A$7500,0),$E102+2)=Команды!$AJ$2,TRUE,FALSE),IF(INDEX(Команды!$A$2:$AN$7500,MATCH(CP$3,Команды!$A$2:$A$7500,0),$E102+2)=Команды!$AJ$3,TRUE,FALSE),IF(INDEX(Команды!$A$2:$AN$7500,MATCH(CP$3,Команды!$A$2:$A$7500,0),$E102+2)=Команды!$AJ$4,TRUE,FALSE),IF(INDEX(Команды!$A$2:$AN$7500,MATCH(CP$3,Команды!$A$2:$A$7500,0),$E102+2)=Команды!$AJ$5,TRUE,FALSE),IF(INDEX(Команды!$A$2:$AN$7500,MATCH(CP$3,Команды!$A$2:$A$7500,0),$E102+2)=Команды!$AJ$6,TRUE,FALSE),IF(INDEX(Команды!$A$2:$AN$7500,MATCH(CP$3,Команды!$A$2:$A$7500,0),$E102+2)=Команды!$AJ$7,TRUE,FALSE),IF(INDEX(Команды!$A$2:$AN$7500,MATCH(CP$3,Команды!$A$2:$A$7500,0),$E102+2)=Команды!$AJ$8,TRUE,FALSE),IF(INDEX(Команды!$A$2:$AN$7500,MATCH(CP$3,Команды!$A$2:$A$7500,0),$E102+2)=Команды!$AJ$9,TRUE,FALSE),IF(INDEX(Команды!$A$2:$AN$7500,MATCH(CP$3,Команды!$A$2:$A$7500,0),$E102+2)=Команды!$AJ$10,TRUE,FALSE),IF(INDEX(Команды!$A$2:$AN$7500,MATCH(CP$3,Команды!$A$2:$A$7500,0),$E102+2)=Команды!$AJ$11,TRUE,FALSE),IF(INDEX(Команды!$A$2:$AN$7500,MATCH(CP$3,Команды!$A$2:$A$7500,0),$E102+2)=Команды!$AJ$12,TRUE,FALSE),IF(INDEX(Команды!$A$2:$AN$7500,MATCH(CP$3,Команды!$A$2:$A$7500,0),$E102+2)=Команды!$AJ$13,TRUE,FALSE),IF(INDEX(Команды!$A$2:$AN$7500,MATCH(CP$3,Команды!$A$2:$A$7500,0),$E102+2)=Команды!$AJ$14,TRUE,FALSE),IF(INDEX(Команды!$A$2:$AN$7500,MATCH(CP$3,Команды!$A$2:$A$7500,0),$E102+2)=Команды!$AJ$15,TRUE,FALSE),IF(INDEX(Команды!$A$2:$AN$7500,MATCH(CP$3,Команды!$A$2:$A$7500,0),$E102+2)=Команды!$AJ$16,TRUE,FALSE),IF(INDEX(Команды!$A$2:$AN$7500,MATCH(CP$3,Команды!$A$2:$A$7500,0),$E102+2)=Команды!$AJ$17,TRUE,FALSE),IF(INDEX(Команды!$A$2:$AN$7500,MATCH(CP$3,Команды!$A$2:$A$7500,0),$E102+2)=Команды!$AJ$18,TRUE,FALSE),IF(INDEX(Команды!$A$2:$AN$7500,MATCH(CP$3,Команды!$A$2:$A$7500,0),$E102+2)=Команды!$AJ$19,TRUE,FALSE)),INDEX(Команды!$AJ$2:$AL$19,MATCH(INDEX(Команды!$A$2:$AN$7500,MATCH(CP$3,Команды!$A$2:$A$7500,0),$E102+2),Команды!$AJ$2:$AJ$19,0),3),0)</f>
        <v>0</v>
      </c>
      <c r="CR102" s="342"/>
      <c r="CS102" s="174">
        <f>IF(OR(IF(INDEX(Команды!$A$2:$AN$7500,MATCH(CS$3,Команды!$A$2:$A$7500,0),$E102+2)=Команды!$AJ$2,TRUE,FALSE),IF(INDEX(Команды!$A$2:$AN$7500,MATCH(CS$3,Команды!$A$2:$A$7500,0),$E102+2)=Команды!$AJ$3,TRUE,FALSE),IF(INDEX(Команды!$A$2:$AN$7500,MATCH(CS$3,Команды!$A$2:$A$7500,0),$E102+2)=Команды!$AJ$4,TRUE,FALSE),IF(INDEX(Команды!$A$2:$AN$7500,MATCH(CS$3,Команды!$A$2:$A$7500,0),$E102+2)=Команды!$AJ$5,TRUE,FALSE),IF(INDEX(Команды!$A$2:$AN$7500,MATCH(CS$3,Команды!$A$2:$A$7500,0),$E102+2)=Команды!$AJ$6,TRUE,FALSE),IF(INDEX(Команды!$A$2:$AN$7500,MATCH(CS$3,Команды!$A$2:$A$7500,0),$E102+2)=Команды!$AJ$7,TRUE,FALSE),IF(INDEX(Команды!$A$2:$AN$7500,MATCH(CS$3,Команды!$A$2:$A$7500,0),$E102+2)=Команды!$AJ$8,TRUE,FALSE),IF(INDEX(Команды!$A$2:$AN$7500,MATCH(CS$3,Команды!$A$2:$A$7500,0),$E102+2)=Команды!$AJ$9,TRUE,FALSE),IF(INDEX(Команды!$A$2:$AN$7500,MATCH(CS$3,Команды!$A$2:$A$7500,0),$E102+2)=Команды!$AJ$10,TRUE,FALSE),IF(INDEX(Команды!$A$2:$AN$7500,MATCH(CS$3,Команды!$A$2:$A$7500,0),$E102+2)=Команды!$AJ$11,TRUE,FALSE),IF(INDEX(Команды!$A$2:$AN$7500,MATCH(CS$3,Команды!$A$2:$A$7500,0),$E102+2)=Команды!$AJ$12,TRUE,FALSE),IF(INDEX(Команды!$A$2:$AN$7500,MATCH(CS$3,Команды!$A$2:$A$7500,0),$E102+2)=Команды!$AJ$13,TRUE,FALSE),IF(INDEX(Команды!$A$2:$AN$7500,MATCH(CS$3,Команды!$A$2:$A$7500,0),$E102+2)=Команды!$AJ$14,TRUE,FALSE),IF(INDEX(Команды!$A$2:$AN$7500,MATCH(CS$3,Команды!$A$2:$A$7500,0),$E102+2)=Команды!$AJ$15,TRUE,FALSE),IF(INDEX(Команды!$A$2:$AN$7500,MATCH(CS$3,Команды!$A$2:$A$7500,0),$E102+2)=Команды!$AJ$16,TRUE,FALSE),,IF(INDEX(Команды!$A$2:$AN$7500,MATCH(CS$3,Команды!$A$2:$A$7500,0),$E102+2)=Команды!$AJ$17,TRUE,FALSE),,IF(INDEX(Команды!$A$2:$AN$7500,MATCH(CS$3,Команды!$A$2:$A$7500,0),$E102+2)=Команды!$AJ$18,TRUE,FALSE),,IF(INDEX(Команды!$A$2:$AN$7500,MATCH(CS$3,Команды!$A$2:$A$7500,0),$E102+2)=Команды!$AJ$19,TRUE,FALSE)),INDEX(Команды!$AJ$2:$AK$19,MATCH(INDEX(Команды!$A$2:$AN$7500,MATCH(CS$3,Команды!$A$2:$A$7500,0),$E102+2),Команды!$AJ$2:$AJ$19,0),2),0)</f>
        <v>0</v>
      </c>
      <c r="CT102" s="175">
        <f>IF(OR(IF(INDEX(Команды!$A$2:$AN$7500,MATCH(CS$3,Команды!$A$2:$A$7500,0),$E102+2)=Команды!$AJ$2,TRUE,FALSE),IF(INDEX(Команды!$A$2:$AN$7500,MATCH(CS$3,Команды!$A$2:$A$7500,0),$E102+2)=Команды!$AJ$3,TRUE,FALSE),IF(INDEX(Команды!$A$2:$AN$7500,MATCH(CS$3,Команды!$A$2:$A$7500,0),$E102+2)=Команды!$AJ$4,TRUE,FALSE),IF(INDEX(Команды!$A$2:$AN$7500,MATCH(CS$3,Команды!$A$2:$A$7500,0),$E102+2)=Команды!$AJ$5,TRUE,FALSE),IF(INDEX(Команды!$A$2:$AN$7500,MATCH(CS$3,Команды!$A$2:$A$7500,0),$E102+2)=Команды!$AJ$6,TRUE,FALSE),IF(INDEX(Команды!$A$2:$AN$7500,MATCH(CS$3,Команды!$A$2:$A$7500,0),$E102+2)=Команды!$AJ$7,TRUE,FALSE),IF(INDEX(Команды!$A$2:$AN$7500,MATCH(CS$3,Команды!$A$2:$A$7500,0),$E102+2)=Команды!$AJ$8,TRUE,FALSE),IF(INDEX(Команды!$A$2:$AN$7500,MATCH(CS$3,Команды!$A$2:$A$7500,0),$E102+2)=Команды!$AJ$9,TRUE,FALSE),IF(INDEX(Команды!$A$2:$AN$7500,MATCH(CS$3,Команды!$A$2:$A$7500,0),$E102+2)=Команды!$AJ$10,TRUE,FALSE),IF(INDEX(Команды!$A$2:$AN$7500,MATCH(CS$3,Команды!$A$2:$A$7500,0),$E102+2)=Команды!$AJ$11,TRUE,FALSE),IF(INDEX(Команды!$A$2:$AN$7500,MATCH(CS$3,Команды!$A$2:$A$7500,0),$E102+2)=Команды!$AJ$12,TRUE,FALSE),IF(INDEX(Команды!$A$2:$AN$7500,MATCH(CS$3,Команды!$A$2:$A$7500,0),$E102+2)=Команды!$AJ$13,TRUE,FALSE),IF(INDEX(Команды!$A$2:$AN$7500,MATCH(CS$3,Команды!$A$2:$A$7500,0),$E102+2)=Команды!$AJ$14,TRUE,FALSE),IF(INDEX(Команды!$A$2:$AN$7500,MATCH(CS$3,Команды!$A$2:$A$7500,0),$E102+2)=Команды!$AJ$15,TRUE,FALSE),IF(INDEX(Команды!$A$2:$AN$7500,MATCH(CS$3,Команды!$A$2:$A$7500,0),$E102+2)=Команды!$AJ$16,TRUE,FALSE),IF(INDEX(Команды!$A$2:$AN$7500,MATCH(CS$3,Команды!$A$2:$A$7500,0),$E102+2)=Команды!$AJ$17,TRUE,FALSE),IF(INDEX(Команды!$A$2:$AN$7500,MATCH(CS$3,Команды!$A$2:$A$7500,0),$E102+2)=Команды!$AJ$18,TRUE,FALSE),IF(INDEX(Команды!$A$2:$AN$7500,MATCH(CS$3,Команды!$A$2:$A$7500,0),$E102+2)=Команды!$AJ$19,TRUE,FALSE)),INDEX(Команды!$AJ$2:$AL$19,MATCH(INDEX(Команды!$A$2:$AN$7500,MATCH(CS$3,Команды!$A$2:$A$7500,0),$E102+2),Команды!$AJ$2:$AJ$19,0),3),0)</f>
        <v>0</v>
      </c>
      <c r="CU102" s="342"/>
    </row>
    <row r="103" spans="1:99" s="2" customFormat="1" ht="21.95" customHeight="1" x14ac:dyDescent="0.3">
      <c r="A103" s="251">
        <v>98</v>
      </c>
      <c r="B103" s="2" t="e">
        <f>VLOOKUP(A103,'Список КК'!A:F,6,TRUE)</f>
        <v>#N/A</v>
      </c>
      <c r="C103" s="4">
        <f>VLOOKUP(A103,'Список КК'!A:B,2,TRUE)</f>
        <v>0</v>
      </c>
      <c r="D103" s="203">
        <f>VLOOKUP(A103,'Список КК'!A:D,4,TRUE)</f>
        <v>0</v>
      </c>
      <c r="E103" s="4">
        <f>VLOOKUP(A103,'Список КК'!A:C,3,TRUE)</f>
        <v>0</v>
      </c>
      <c r="F103" s="220">
        <f>VLOOKUP(A103,'Список КК'!A:E,5,TRUE)</f>
        <v>0</v>
      </c>
      <c r="G103" s="174">
        <f>IF(OR(IF(INDEX(Команды!$A$2:$AN$7500,MATCH(G$3,Команды!$A$2:$A$7500,0),$E103+2)=Команды!$AJ$2,TRUE,FALSE),IF(INDEX(Команды!$A$2:$AN$7500,MATCH(G$3,Команды!$A$2:$A$7500,0),$E103+2)=Команды!$AJ$3,TRUE,FALSE),IF(INDEX(Команды!$A$2:$AN$7500,MATCH(G$3,Команды!$A$2:$A$7500,0),$E103+2)=Команды!$AJ$4,TRUE,FALSE),IF(INDEX(Команды!$A$2:$AN$7500,MATCH(G$3,Команды!$A$2:$A$7500,0),$E103+2)=Команды!$AJ$5,TRUE,FALSE),IF(INDEX(Команды!$A$2:$AN$7500,MATCH(G$3,Команды!$A$2:$A$7500,0),$E103+2)=Команды!$AJ$6,TRUE,FALSE),IF(INDEX(Команды!$A$2:$AN$7500,MATCH(G$3,Команды!$A$2:$A$7500,0),$E103+2)=Команды!$AJ$7,TRUE,FALSE),IF(INDEX(Команды!$A$2:$AN$7500,MATCH(G$3,Команды!$A$2:$A$7500,0),$E103+2)=Команды!$AJ$8,TRUE,FALSE),IF(INDEX(Команды!$A$2:$AN$7500,MATCH(G$3,Команды!$A$2:$A$7500,0),$E103+2)=Команды!$AJ$9,TRUE,FALSE),IF(INDEX(Команды!$A$2:$AN$7500,MATCH(G$3,Команды!$A$2:$A$7500,0),$E103+2)=Команды!$AJ$10,TRUE,FALSE),IF(INDEX(Команды!$A$2:$AN$7500,MATCH(G$3,Команды!$A$2:$A$7500,0),$E103+2)=Команды!$AJ$11,TRUE,FALSE),IF(INDEX(Команды!$A$2:$AN$7500,MATCH(G$3,Команды!$A$2:$A$7500,0),$E103+2)=Команды!$AJ$12,TRUE,FALSE),IF(INDEX(Команды!$A$2:$AN$7500,MATCH(G$3,Команды!$A$2:$A$7500,0),$E103+2)=Команды!$AJ$13,TRUE,FALSE),IF(INDEX(Команды!$A$2:$AN$7500,MATCH(G$3,Команды!$A$2:$A$7500,0),$E103+2)=Команды!$AJ$14,TRUE,FALSE),IF(INDEX(Команды!$A$2:$AN$7500,MATCH(G$3,Команды!$A$2:$A$7500,0),$E103+2)=Команды!$AJ$15,TRUE,FALSE),IF(INDEX(Команды!$A$2:$AN$7500,MATCH(G$3,Команды!$A$2:$A$7500,0),$E103+2)=Команды!$AJ$16,TRUE,FALSE),,IF(INDEX(Команды!$A$2:$AN$7500,MATCH(G$3,Команды!$A$2:$A$7500,0),$E103+2)=Команды!$AJ$17,TRUE,FALSE),,IF(INDEX(Команды!$A$2:$AN$7500,MATCH(G$3,Команды!$A$2:$A$7500,0),$E103+2)=Команды!$AJ$18,TRUE,FALSE),,IF(INDEX(Команды!$A$2:$AN$7500,MATCH(G$3,Команды!$A$2:$A$7500,0),$E103+2)=Команды!$AJ$19,TRUE,FALSE)),INDEX(Команды!$AJ$2:$AK$19,MATCH(INDEX(Команды!$A$2:$AN$7500,MATCH(G$3,Команды!$A$2:$A$7500,0),$E103+2),Команды!$AJ$2:$AJ$19,0),2),0)</f>
        <v>0</v>
      </c>
      <c r="H103" s="175">
        <f>IF(OR(IF(INDEX(Команды!$A$2:$AN$7500,MATCH(G$3,Команды!$A$2:$A$7500,0),$E103+2)=Команды!$AJ$2,TRUE,FALSE),IF(INDEX(Команды!$A$2:$AN$7500,MATCH(G$3,Команды!$A$2:$A$7500,0),$E103+2)=Команды!$AJ$3,TRUE,FALSE),IF(INDEX(Команды!$A$2:$AN$7500,MATCH(G$3,Команды!$A$2:$A$7500,0),$E103+2)=Команды!$AJ$4,TRUE,FALSE),IF(INDEX(Команды!$A$2:$AN$7500,MATCH(G$3,Команды!$A$2:$A$7500,0),$E103+2)=Команды!$AJ$5,TRUE,FALSE),IF(INDEX(Команды!$A$2:$AN$7500,MATCH(G$3,Команды!$A$2:$A$7500,0),$E103+2)=Команды!$AJ$6,TRUE,FALSE),IF(INDEX(Команды!$A$2:$AN$7500,MATCH(G$3,Команды!$A$2:$A$7500,0),$E103+2)=Команды!$AJ$7,TRUE,FALSE),IF(INDEX(Команды!$A$2:$AN$7500,MATCH(G$3,Команды!$A$2:$A$7500,0),$E103+2)=Команды!$AJ$8,TRUE,FALSE),IF(INDEX(Команды!$A$2:$AN$7500,MATCH(G$3,Команды!$A$2:$A$7500,0),$E103+2)=Команды!$AJ$9,TRUE,FALSE),IF(INDEX(Команды!$A$2:$AN$7500,MATCH(G$3,Команды!$A$2:$A$7500,0),$E103+2)=Команды!$AJ$10,TRUE,FALSE),IF(INDEX(Команды!$A$2:$AN$7500,MATCH(G$3,Команды!$A$2:$A$7500,0),$E103+2)=Команды!$AJ$11,TRUE,FALSE),IF(INDEX(Команды!$A$2:$AN$7500,MATCH(G$3,Команды!$A$2:$A$7500,0),$E103+2)=Команды!$AJ$12,TRUE,FALSE),IF(INDEX(Команды!$A$2:$AN$7500,MATCH(G$3,Команды!$A$2:$A$7500,0),$E103+2)=Команды!$AJ$13,TRUE,FALSE),IF(INDEX(Команды!$A$2:$AN$7500,MATCH(G$3,Команды!$A$2:$A$7500,0),$E103+2)=Команды!$AJ$14,TRUE,FALSE),IF(INDEX(Команды!$A$2:$AN$7500,MATCH(G$3,Команды!$A$2:$A$7500,0),$E103+2)=Команды!$AJ$15,TRUE,FALSE),IF(INDEX(Команды!$A$2:$AN$7500,MATCH(G$3,Команды!$A$2:$A$7500,0),$E103+2)=Команды!$AJ$16,TRUE,FALSE),IF(INDEX(Команды!$A$2:$AN$7500,MATCH(G$3,Команды!$A$2:$A$7500,0),$E103+2)=Команды!$AJ$17,TRUE,FALSE),IF(INDEX(Команды!$A$2:$AN$7500,MATCH(G$3,Команды!$A$2:$A$7500,0),$E103+2)=Команды!$AJ$18,TRUE,FALSE),IF(INDEX(Команды!$A$2:$AN$7500,MATCH(G$3,Команды!$A$2:$A$7500,0),$E103+2)=Команды!$AJ$19,TRUE,FALSE)),INDEX(Команды!$AJ$2:$AL$19,MATCH(INDEX(Команды!$A$2:$AN$7500,MATCH(G$3,Команды!$A$2:$A$7500,0),$E103+2),Команды!$AJ$2:$AJ$19,0),3),0)</f>
        <v>0</v>
      </c>
      <c r="I103" s="342"/>
      <c r="J103" s="174">
        <f>IF(OR(IF(INDEX(Команды!$A$2:$AN$7500,MATCH(J$3,Команды!$A$2:$A$7500,0),$E103+2)=Команды!$AJ$2,TRUE,FALSE),IF(INDEX(Команды!$A$2:$AN$7500,MATCH(J$3,Команды!$A$2:$A$7500,0),$E103+2)=Команды!$AJ$3,TRUE,FALSE),IF(INDEX(Команды!$A$2:$AN$7500,MATCH(J$3,Команды!$A$2:$A$7500,0),$E103+2)=Команды!$AJ$4,TRUE,FALSE),IF(INDEX(Команды!$A$2:$AN$7500,MATCH(J$3,Команды!$A$2:$A$7500,0),$E103+2)=Команды!$AJ$5,TRUE,FALSE),IF(INDEX(Команды!$A$2:$AN$7500,MATCH(J$3,Команды!$A$2:$A$7500,0),$E103+2)=Команды!$AJ$6,TRUE,FALSE),IF(INDEX(Команды!$A$2:$AN$7500,MATCH(J$3,Команды!$A$2:$A$7500,0),$E103+2)=Команды!$AJ$7,TRUE,FALSE),IF(INDEX(Команды!$A$2:$AN$7500,MATCH(J$3,Команды!$A$2:$A$7500,0),$E103+2)=Команды!$AJ$8,TRUE,FALSE),IF(INDEX(Команды!$A$2:$AN$7500,MATCH(J$3,Команды!$A$2:$A$7500,0),$E103+2)=Команды!$AJ$9,TRUE,FALSE),IF(INDEX(Команды!$A$2:$AN$7500,MATCH(J$3,Команды!$A$2:$A$7500,0),$E103+2)=Команды!$AJ$10,TRUE,FALSE),IF(INDEX(Команды!$A$2:$AN$7500,MATCH(J$3,Команды!$A$2:$A$7500,0),$E103+2)=Команды!$AJ$11,TRUE,FALSE),IF(INDEX(Команды!$A$2:$AN$7500,MATCH(J$3,Команды!$A$2:$A$7500,0),$E103+2)=Команды!$AJ$12,TRUE,FALSE),IF(INDEX(Команды!$A$2:$AN$7500,MATCH(J$3,Команды!$A$2:$A$7500,0),$E103+2)=Команды!$AJ$13,TRUE,FALSE),IF(INDEX(Команды!$A$2:$AN$7500,MATCH(J$3,Команды!$A$2:$A$7500,0),$E103+2)=Команды!$AJ$14,TRUE,FALSE),IF(INDEX(Команды!$A$2:$AN$7500,MATCH(J$3,Команды!$A$2:$A$7500,0),$E103+2)=Команды!$AJ$15,TRUE,FALSE),IF(INDEX(Команды!$A$2:$AN$7500,MATCH(J$3,Команды!$A$2:$A$7500,0),$E103+2)=Команды!$AJ$16,TRUE,FALSE),,IF(INDEX(Команды!$A$2:$AN$7500,MATCH(J$3,Команды!$A$2:$A$7500,0),$E103+2)=Команды!$AJ$17,TRUE,FALSE),,IF(INDEX(Команды!$A$2:$AN$7500,MATCH(J$3,Команды!$A$2:$A$7500,0),$E103+2)=Команды!$AJ$18,TRUE,FALSE),,IF(INDEX(Команды!$A$2:$AN$7500,MATCH(J$3,Команды!$A$2:$A$7500,0),$E103+2)=Команды!$AJ$19,TRUE,FALSE)),INDEX(Команды!$AJ$2:$AK$19,MATCH(INDEX(Команды!$A$2:$AN$7500,MATCH(J$3,Команды!$A$2:$A$7500,0),$E103+2),Команды!$AJ$2:$AJ$19,0),2),0)</f>
        <v>0</v>
      </c>
      <c r="K103" s="175">
        <f>IF(OR(IF(INDEX(Команды!$A$2:$AN$7500,MATCH(J$3,Команды!$A$2:$A$7500,0),$E103+2)=Команды!$AJ$2,TRUE,FALSE),IF(INDEX(Команды!$A$2:$AN$7500,MATCH(J$3,Команды!$A$2:$A$7500,0),$E103+2)=Команды!$AJ$3,TRUE,FALSE),IF(INDEX(Команды!$A$2:$AN$7500,MATCH(J$3,Команды!$A$2:$A$7500,0),$E103+2)=Команды!$AJ$4,TRUE,FALSE),IF(INDEX(Команды!$A$2:$AN$7500,MATCH(J$3,Команды!$A$2:$A$7500,0),$E103+2)=Команды!$AJ$5,TRUE,FALSE),IF(INDEX(Команды!$A$2:$AN$7500,MATCH(J$3,Команды!$A$2:$A$7500,0),$E103+2)=Команды!$AJ$6,TRUE,FALSE),IF(INDEX(Команды!$A$2:$AN$7500,MATCH(J$3,Команды!$A$2:$A$7500,0),$E103+2)=Команды!$AJ$7,TRUE,FALSE),IF(INDEX(Команды!$A$2:$AN$7500,MATCH(J$3,Команды!$A$2:$A$7500,0),$E103+2)=Команды!$AJ$8,TRUE,FALSE),IF(INDEX(Команды!$A$2:$AN$7500,MATCH(J$3,Команды!$A$2:$A$7500,0),$E103+2)=Команды!$AJ$9,TRUE,FALSE),IF(INDEX(Команды!$A$2:$AN$7500,MATCH(J$3,Команды!$A$2:$A$7500,0),$E103+2)=Команды!$AJ$10,TRUE,FALSE),IF(INDEX(Команды!$A$2:$AN$7500,MATCH(J$3,Команды!$A$2:$A$7500,0),$E103+2)=Команды!$AJ$11,TRUE,FALSE),IF(INDEX(Команды!$A$2:$AN$7500,MATCH(J$3,Команды!$A$2:$A$7500,0),$E103+2)=Команды!$AJ$12,TRUE,FALSE),IF(INDEX(Команды!$A$2:$AN$7500,MATCH(J$3,Команды!$A$2:$A$7500,0),$E103+2)=Команды!$AJ$13,TRUE,FALSE),IF(INDEX(Команды!$A$2:$AN$7500,MATCH(J$3,Команды!$A$2:$A$7500,0),$E103+2)=Команды!$AJ$14,TRUE,FALSE),IF(INDEX(Команды!$A$2:$AN$7500,MATCH(J$3,Команды!$A$2:$A$7500,0),$E103+2)=Команды!$AJ$15,TRUE,FALSE),IF(INDEX(Команды!$A$2:$AN$7500,MATCH(J$3,Команды!$A$2:$A$7500,0),$E103+2)=Команды!$AJ$16,TRUE,FALSE),IF(INDEX(Команды!$A$2:$AN$7500,MATCH(J$3,Команды!$A$2:$A$7500,0),$E103+2)=Команды!$AJ$17,TRUE,FALSE),IF(INDEX(Команды!$A$2:$AN$7500,MATCH(J$3,Команды!$A$2:$A$7500,0),$E103+2)=Команды!$AJ$18,TRUE,FALSE),IF(INDEX(Команды!$A$2:$AN$7500,MATCH(J$3,Команды!$A$2:$A$7500,0),$E103+2)=Команды!$AJ$19,TRUE,FALSE)),INDEX(Команды!$AJ$2:$AL$19,MATCH(INDEX(Команды!$A$2:$AN$7500,MATCH(J$3,Команды!$A$2:$A$7500,0),$E103+2),Команды!$AJ$2:$AJ$19,0),3),0)</f>
        <v>0</v>
      </c>
      <c r="L103" s="342"/>
      <c r="M103" s="174">
        <f>IF(OR(IF(INDEX(Команды!$A$2:$AN$7500,MATCH(M$3,Команды!$A$2:$A$7500,0),$E103+2)=Команды!$AJ$2,TRUE,FALSE),IF(INDEX(Команды!$A$2:$AN$7500,MATCH(M$3,Команды!$A$2:$A$7500,0),$E103+2)=Команды!$AJ$3,TRUE,FALSE),IF(INDEX(Команды!$A$2:$AN$7500,MATCH(M$3,Команды!$A$2:$A$7500,0),$E103+2)=Команды!$AJ$4,TRUE,FALSE),IF(INDEX(Команды!$A$2:$AN$7500,MATCH(M$3,Команды!$A$2:$A$7500,0),$E103+2)=Команды!$AJ$5,TRUE,FALSE),IF(INDEX(Команды!$A$2:$AN$7500,MATCH(M$3,Команды!$A$2:$A$7500,0),$E103+2)=Команды!$AJ$6,TRUE,FALSE),IF(INDEX(Команды!$A$2:$AN$7500,MATCH(M$3,Команды!$A$2:$A$7500,0),$E103+2)=Команды!$AJ$7,TRUE,FALSE),IF(INDEX(Команды!$A$2:$AN$7500,MATCH(M$3,Команды!$A$2:$A$7500,0),$E103+2)=Команды!$AJ$8,TRUE,FALSE),IF(INDEX(Команды!$A$2:$AN$7500,MATCH(M$3,Команды!$A$2:$A$7500,0),$E103+2)=Команды!$AJ$9,TRUE,FALSE),IF(INDEX(Команды!$A$2:$AN$7500,MATCH(M$3,Команды!$A$2:$A$7500,0),$E103+2)=Команды!$AJ$10,TRUE,FALSE),IF(INDEX(Команды!$A$2:$AN$7500,MATCH(M$3,Команды!$A$2:$A$7500,0),$E103+2)=Команды!$AJ$11,TRUE,FALSE),IF(INDEX(Команды!$A$2:$AN$7500,MATCH(M$3,Команды!$A$2:$A$7500,0),$E103+2)=Команды!$AJ$12,TRUE,FALSE),IF(INDEX(Команды!$A$2:$AN$7500,MATCH(M$3,Команды!$A$2:$A$7500,0),$E103+2)=Команды!$AJ$13,TRUE,FALSE),IF(INDEX(Команды!$A$2:$AN$7500,MATCH(M$3,Команды!$A$2:$A$7500,0),$E103+2)=Команды!$AJ$14,TRUE,FALSE),IF(INDEX(Команды!$A$2:$AN$7500,MATCH(M$3,Команды!$A$2:$A$7500,0),$E103+2)=Команды!$AJ$15,TRUE,FALSE),IF(INDEX(Команды!$A$2:$AN$7500,MATCH(M$3,Команды!$A$2:$A$7500,0),$E103+2)=Команды!$AJ$16,TRUE,FALSE),,IF(INDEX(Команды!$A$2:$AN$7500,MATCH(M$3,Команды!$A$2:$A$7500,0),$E103+2)=Команды!$AJ$17,TRUE,FALSE),,IF(INDEX(Команды!$A$2:$AN$7500,MATCH(M$3,Команды!$A$2:$A$7500,0),$E103+2)=Команды!$AJ$18,TRUE,FALSE),,IF(INDEX(Команды!$A$2:$AN$7500,MATCH(M$3,Команды!$A$2:$A$7500,0),$E103+2)=Команды!$AJ$19,TRUE,FALSE)),INDEX(Команды!$AJ$2:$AK$19,MATCH(INDEX(Команды!$A$2:$AN$7500,MATCH(M$3,Команды!$A$2:$A$7500,0),$E103+2),Команды!$AJ$2:$AJ$19,0),2),0)</f>
        <v>0</v>
      </c>
      <c r="N103" s="175">
        <f>IF(OR(IF(INDEX(Команды!$A$2:$AN$7500,MATCH(M$3,Команды!$A$2:$A$7500,0),$E103+2)=Команды!$AJ$2,TRUE,FALSE),IF(INDEX(Команды!$A$2:$AN$7500,MATCH(M$3,Команды!$A$2:$A$7500,0),$E103+2)=Команды!$AJ$3,TRUE,FALSE),IF(INDEX(Команды!$A$2:$AN$7500,MATCH(M$3,Команды!$A$2:$A$7500,0),$E103+2)=Команды!$AJ$4,TRUE,FALSE),IF(INDEX(Команды!$A$2:$AN$7500,MATCH(M$3,Команды!$A$2:$A$7500,0),$E103+2)=Команды!$AJ$5,TRUE,FALSE),IF(INDEX(Команды!$A$2:$AN$7500,MATCH(M$3,Команды!$A$2:$A$7500,0),$E103+2)=Команды!$AJ$6,TRUE,FALSE),IF(INDEX(Команды!$A$2:$AN$7500,MATCH(M$3,Команды!$A$2:$A$7500,0),$E103+2)=Команды!$AJ$7,TRUE,FALSE),IF(INDEX(Команды!$A$2:$AN$7500,MATCH(M$3,Команды!$A$2:$A$7500,0),$E103+2)=Команды!$AJ$8,TRUE,FALSE),IF(INDEX(Команды!$A$2:$AN$7500,MATCH(M$3,Команды!$A$2:$A$7500,0),$E103+2)=Команды!$AJ$9,TRUE,FALSE),IF(INDEX(Команды!$A$2:$AN$7500,MATCH(M$3,Команды!$A$2:$A$7500,0),$E103+2)=Команды!$AJ$10,TRUE,FALSE),IF(INDEX(Команды!$A$2:$AN$7500,MATCH(M$3,Команды!$A$2:$A$7500,0),$E103+2)=Команды!$AJ$11,TRUE,FALSE),IF(INDEX(Команды!$A$2:$AN$7500,MATCH(M$3,Команды!$A$2:$A$7500,0),$E103+2)=Команды!$AJ$12,TRUE,FALSE),IF(INDEX(Команды!$A$2:$AN$7500,MATCH(M$3,Команды!$A$2:$A$7500,0),$E103+2)=Команды!$AJ$13,TRUE,FALSE),IF(INDEX(Команды!$A$2:$AN$7500,MATCH(M$3,Команды!$A$2:$A$7500,0),$E103+2)=Команды!$AJ$14,TRUE,FALSE),IF(INDEX(Команды!$A$2:$AN$7500,MATCH(M$3,Команды!$A$2:$A$7500,0),$E103+2)=Команды!$AJ$15,TRUE,FALSE),IF(INDEX(Команды!$A$2:$AN$7500,MATCH(M$3,Команды!$A$2:$A$7500,0),$E103+2)=Команды!$AJ$16,TRUE,FALSE),IF(INDEX(Команды!$A$2:$AN$7500,MATCH(M$3,Команды!$A$2:$A$7500,0),$E103+2)=Команды!$AJ$17,TRUE,FALSE),IF(INDEX(Команды!$A$2:$AN$7500,MATCH(M$3,Команды!$A$2:$A$7500,0),$E103+2)=Команды!$AJ$18,TRUE,FALSE),IF(INDEX(Команды!$A$2:$AN$7500,MATCH(M$3,Команды!$A$2:$A$7500,0),$E103+2)=Команды!$AJ$19,TRUE,FALSE)),INDEX(Команды!$AJ$2:$AL$19,MATCH(INDEX(Команды!$A$2:$AN$7500,MATCH(M$3,Команды!$A$2:$A$7500,0),$E103+2),Команды!$AJ$2:$AJ$19,0),3),0)</f>
        <v>0</v>
      </c>
      <c r="O103" s="342"/>
      <c r="P103" s="174">
        <f>IF(OR(IF(INDEX(Команды!$A$2:$AN$7500,MATCH(P$3,Команды!$A$2:$A$7500,0),$E103+2)=Команды!$AJ$2,TRUE,FALSE),IF(INDEX(Команды!$A$2:$AN$7500,MATCH(P$3,Команды!$A$2:$A$7500,0),$E103+2)=Команды!$AJ$3,TRUE,FALSE),IF(INDEX(Команды!$A$2:$AN$7500,MATCH(P$3,Команды!$A$2:$A$7500,0),$E103+2)=Команды!$AJ$4,TRUE,FALSE),IF(INDEX(Команды!$A$2:$AN$7500,MATCH(P$3,Команды!$A$2:$A$7500,0),$E103+2)=Команды!$AJ$5,TRUE,FALSE),IF(INDEX(Команды!$A$2:$AN$7500,MATCH(P$3,Команды!$A$2:$A$7500,0),$E103+2)=Команды!$AJ$6,TRUE,FALSE),IF(INDEX(Команды!$A$2:$AN$7500,MATCH(P$3,Команды!$A$2:$A$7500,0),$E103+2)=Команды!$AJ$7,TRUE,FALSE),IF(INDEX(Команды!$A$2:$AN$7500,MATCH(P$3,Команды!$A$2:$A$7500,0),$E103+2)=Команды!$AJ$8,TRUE,FALSE),IF(INDEX(Команды!$A$2:$AN$7500,MATCH(P$3,Команды!$A$2:$A$7500,0),$E103+2)=Команды!$AJ$9,TRUE,FALSE),IF(INDEX(Команды!$A$2:$AN$7500,MATCH(P$3,Команды!$A$2:$A$7500,0),$E103+2)=Команды!$AJ$10,TRUE,FALSE),IF(INDEX(Команды!$A$2:$AN$7500,MATCH(P$3,Команды!$A$2:$A$7500,0),$E103+2)=Команды!$AJ$11,TRUE,FALSE),IF(INDEX(Команды!$A$2:$AN$7500,MATCH(P$3,Команды!$A$2:$A$7500,0),$E103+2)=Команды!$AJ$12,TRUE,FALSE),IF(INDEX(Команды!$A$2:$AN$7500,MATCH(P$3,Команды!$A$2:$A$7500,0),$E103+2)=Команды!$AJ$13,TRUE,FALSE),IF(INDEX(Команды!$A$2:$AN$7500,MATCH(P$3,Команды!$A$2:$A$7500,0),$E103+2)=Команды!$AJ$14,TRUE,FALSE),IF(INDEX(Команды!$A$2:$AN$7500,MATCH(P$3,Команды!$A$2:$A$7500,0),$E103+2)=Команды!$AJ$15,TRUE,FALSE),IF(INDEX(Команды!$A$2:$AN$7500,MATCH(P$3,Команды!$A$2:$A$7500,0),$E103+2)=Команды!$AJ$16,TRUE,FALSE),,IF(INDEX(Команды!$A$2:$AN$7500,MATCH(P$3,Команды!$A$2:$A$7500,0),$E103+2)=Команды!$AJ$17,TRUE,FALSE),,IF(INDEX(Команды!$A$2:$AN$7500,MATCH(P$3,Команды!$A$2:$A$7500,0),$E103+2)=Команды!$AJ$18,TRUE,FALSE),,IF(INDEX(Команды!$A$2:$AN$7500,MATCH(P$3,Команды!$A$2:$A$7500,0),$E103+2)=Команды!$AJ$19,TRUE,FALSE)),INDEX(Команды!$AJ$2:$AK$19,MATCH(INDEX(Команды!$A$2:$AN$7500,MATCH(P$3,Команды!$A$2:$A$7500,0),$E103+2),Команды!$AJ$2:$AJ$19,0),2),0)</f>
        <v>0</v>
      </c>
      <c r="Q103" s="175">
        <f>IF(OR(IF(INDEX(Команды!$A$2:$AN$7500,MATCH(P$3,Команды!$A$2:$A$7500,0),$E103+2)=Команды!$AJ$2,TRUE,FALSE),IF(INDEX(Команды!$A$2:$AN$7500,MATCH(P$3,Команды!$A$2:$A$7500,0),$E103+2)=Команды!$AJ$3,TRUE,FALSE),IF(INDEX(Команды!$A$2:$AN$7500,MATCH(P$3,Команды!$A$2:$A$7500,0),$E103+2)=Команды!$AJ$4,TRUE,FALSE),IF(INDEX(Команды!$A$2:$AN$7500,MATCH(P$3,Команды!$A$2:$A$7500,0),$E103+2)=Команды!$AJ$5,TRUE,FALSE),IF(INDEX(Команды!$A$2:$AN$7500,MATCH(P$3,Команды!$A$2:$A$7500,0),$E103+2)=Команды!$AJ$6,TRUE,FALSE),IF(INDEX(Команды!$A$2:$AN$7500,MATCH(P$3,Команды!$A$2:$A$7500,0),$E103+2)=Команды!$AJ$7,TRUE,FALSE),IF(INDEX(Команды!$A$2:$AN$7500,MATCH(P$3,Команды!$A$2:$A$7500,0),$E103+2)=Команды!$AJ$8,TRUE,FALSE),IF(INDEX(Команды!$A$2:$AN$7500,MATCH(P$3,Команды!$A$2:$A$7500,0),$E103+2)=Команды!$AJ$9,TRUE,FALSE),IF(INDEX(Команды!$A$2:$AN$7500,MATCH(P$3,Команды!$A$2:$A$7500,0),$E103+2)=Команды!$AJ$10,TRUE,FALSE),IF(INDEX(Команды!$A$2:$AN$7500,MATCH(P$3,Команды!$A$2:$A$7500,0),$E103+2)=Команды!$AJ$11,TRUE,FALSE),IF(INDEX(Команды!$A$2:$AN$7500,MATCH(P$3,Команды!$A$2:$A$7500,0),$E103+2)=Команды!$AJ$12,TRUE,FALSE),IF(INDEX(Команды!$A$2:$AN$7500,MATCH(P$3,Команды!$A$2:$A$7500,0),$E103+2)=Команды!$AJ$13,TRUE,FALSE),IF(INDEX(Команды!$A$2:$AN$7500,MATCH(P$3,Команды!$A$2:$A$7500,0),$E103+2)=Команды!$AJ$14,TRUE,FALSE),IF(INDEX(Команды!$A$2:$AN$7500,MATCH(P$3,Команды!$A$2:$A$7500,0),$E103+2)=Команды!$AJ$15,TRUE,FALSE),IF(INDEX(Команды!$A$2:$AN$7500,MATCH(P$3,Команды!$A$2:$A$7500,0),$E103+2)=Команды!$AJ$16,TRUE,FALSE),IF(INDEX(Команды!$A$2:$AN$7500,MATCH(P$3,Команды!$A$2:$A$7500,0),$E103+2)=Команды!$AJ$17,TRUE,FALSE),IF(INDEX(Команды!$A$2:$AN$7500,MATCH(P$3,Команды!$A$2:$A$7500,0),$E103+2)=Команды!$AJ$18,TRUE,FALSE),IF(INDEX(Команды!$A$2:$AN$7500,MATCH(P$3,Команды!$A$2:$A$7500,0),$E103+2)=Команды!$AJ$19,TRUE,FALSE)),INDEX(Команды!$AJ$2:$AL$19,MATCH(INDEX(Команды!$A$2:$AN$7500,MATCH(P$3,Команды!$A$2:$A$7500,0),$E103+2),Команды!$AJ$2:$AJ$19,0),3),0)</f>
        <v>0</v>
      </c>
      <c r="R103" s="342"/>
      <c r="S103" s="174">
        <f>IF(OR(IF(INDEX(Команды!$A$2:$AN$7500,MATCH(S$3,Команды!$A$2:$A$7500,0),$E103+2)=Команды!$AJ$2,TRUE,FALSE),IF(INDEX(Команды!$A$2:$AN$7500,MATCH(S$3,Команды!$A$2:$A$7500,0),$E103+2)=Команды!$AJ$3,TRUE,FALSE),IF(INDEX(Команды!$A$2:$AN$7500,MATCH(S$3,Команды!$A$2:$A$7500,0),$E103+2)=Команды!$AJ$4,TRUE,FALSE),IF(INDEX(Команды!$A$2:$AN$7500,MATCH(S$3,Команды!$A$2:$A$7500,0),$E103+2)=Команды!$AJ$5,TRUE,FALSE),IF(INDEX(Команды!$A$2:$AN$7500,MATCH(S$3,Команды!$A$2:$A$7500,0),$E103+2)=Команды!$AJ$6,TRUE,FALSE),IF(INDEX(Команды!$A$2:$AN$7500,MATCH(S$3,Команды!$A$2:$A$7500,0),$E103+2)=Команды!$AJ$7,TRUE,FALSE),IF(INDEX(Команды!$A$2:$AN$7500,MATCH(S$3,Команды!$A$2:$A$7500,0),$E103+2)=Команды!$AJ$8,TRUE,FALSE),IF(INDEX(Команды!$A$2:$AN$7500,MATCH(S$3,Команды!$A$2:$A$7500,0),$E103+2)=Команды!$AJ$9,TRUE,FALSE),IF(INDEX(Команды!$A$2:$AN$7500,MATCH(S$3,Команды!$A$2:$A$7500,0),$E103+2)=Команды!$AJ$10,TRUE,FALSE),IF(INDEX(Команды!$A$2:$AN$7500,MATCH(S$3,Команды!$A$2:$A$7500,0),$E103+2)=Команды!$AJ$11,TRUE,FALSE),IF(INDEX(Команды!$A$2:$AN$7500,MATCH(S$3,Команды!$A$2:$A$7500,0),$E103+2)=Команды!$AJ$12,TRUE,FALSE),IF(INDEX(Команды!$A$2:$AN$7500,MATCH(S$3,Команды!$A$2:$A$7500,0),$E103+2)=Команды!$AJ$13,TRUE,FALSE),IF(INDEX(Команды!$A$2:$AN$7500,MATCH(S$3,Команды!$A$2:$A$7500,0),$E103+2)=Команды!$AJ$14,TRUE,FALSE),IF(INDEX(Команды!$A$2:$AN$7500,MATCH(S$3,Команды!$A$2:$A$7500,0),$E103+2)=Команды!$AJ$15,TRUE,FALSE),IF(INDEX(Команды!$A$2:$AN$7500,MATCH(S$3,Команды!$A$2:$A$7500,0),$E103+2)=Команды!$AJ$16,TRUE,FALSE),,IF(INDEX(Команды!$A$2:$AN$7500,MATCH(S$3,Команды!$A$2:$A$7500,0),$E103+2)=Команды!$AJ$17,TRUE,FALSE),,IF(INDEX(Команды!$A$2:$AN$7500,MATCH(S$3,Команды!$A$2:$A$7500,0),$E103+2)=Команды!$AJ$18,TRUE,FALSE),,IF(INDEX(Команды!$A$2:$AN$7500,MATCH(S$3,Команды!$A$2:$A$7500,0),$E103+2)=Команды!$AJ$19,TRUE,FALSE)),INDEX(Команды!$AJ$2:$AK$19,MATCH(INDEX(Команды!$A$2:$AN$7500,MATCH(S$3,Команды!$A$2:$A$7500,0),$E103+2),Команды!$AJ$2:$AJ$19,0),2),0)</f>
        <v>0</v>
      </c>
      <c r="T103" s="175">
        <f>IF(OR(IF(INDEX(Команды!$A$2:$AN$7500,MATCH(S$3,Команды!$A$2:$A$7500,0),$E103+2)=Команды!$AJ$2,TRUE,FALSE),IF(INDEX(Команды!$A$2:$AN$7500,MATCH(S$3,Команды!$A$2:$A$7500,0),$E103+2)=Команды!$AJ$3,TRUE,FALSE),IF(INDEX(Команды!$A$2:$AN$7500,MATCH(S$3,Команды!$A$2:$A$7500,0),$E103+2)=Команды!$AJ$4,TRUE,FALSE),IF(INDEX(Команды!$A$2:$AN$7500,MATCH(S$3,Команды!$A$2:$A$7500,0),$E103+2)=Команды!$AJ$5,TRUE,FALSE),IF(INDEX(Команды!$A$2:$AN$7500,MATCH(S$3,Команды!$A$2:$A$7500,0),$E103+2)=Команды!$AJ$6,TRUE,FALSE),IF(INDEX(Команды!$A$2:$AN$7500,MATCH(S$3,Команды!$A$2:$A$7500,0),$E103+2)=Команды!$AJ$7,TRUE,FALSE),IF(INDEX(Команды!$A$2:$AN$7500,MATCH(S$3,Команды!$A$2:$A$7500,0),$E103+2)=Команды!$AJ$8,TRUE,FALSE),IF(INDEX(Команды!$A$2:$AN$7500,MATCH(S$3,Команды!$A$2:$A$7500,0),$E103+2)=Команды!$AJ$9,TRUE,FALSE),IF(INDEX(Команды!$A$2:$AN$7500,MATCH(S$3,Команды!$A$2:$A$7500,0),$E103+2)=Команды!$AJ$10,TRUE,FALSE),IF(INDEX(Команды!$A$2:$AN$7500,MATCH(S$3,Команды!$A$2:$A$7500,0),$E103+2)=Команды!$AJ$11,TRUE,FALSE),IF(INDEX(Команды!$A$2:$AN$7500,MATCH(S$3,Команды!$A$2:$A$7500,0),$E103+2)=Команды!$AJ$12,TRUE,FALSE),IF(INDEX(Команды!$A$2:$AN$7500,MATCH(S$3,Команды!$A$2:$A$7500,0),$E103+2)=Команды!$AJ$13,TRUE,FALSE),IF(INDEX(Команды!$A$2:$AN$7500,MATCH(S$3,Команды!$A$2:$A$7500,0),$E103+2)=Команды!$AJ$14,TRUE,FALSE),IF(INDEX(Команды!$A$2:$AN$7500,MATCH(S$3,Команды!$A$2:$A$7500,0),$E103+2)=Команды!$AJ$15,TRUE,FALSE),IF(INDEX(Команды!$A$2:$AN$7500,MATCH(S$3,Команды!$A$2:$A$7500,0),$E103+2)=Команды!$AJ$16,TRUE,FALSE),IF(INDEX(Команды!$A$2:$AN$7500,MATCH(S$3,Команды!$A$2:$A$7500,0),$E103+2)=Команды!$AJ$17,TRUE,FALSE),IF(INDEX(Команды!$A$2:$AN$7500,MATCH(S$3,Команды!$A$2:$A$7500,0),$E103+2)=Команды!$AJ$18,TRUE,FALSE),IF(INDEX(Команды!$A$2:$AN$7500,MATCH(S$3,Команды!$A$2:$A$7500,0),$E103+2)=Команды!$AJ$19,TRUE,FALSE)),INDEX(Команды!$AJ$2:$AL$19,MATCH(INDEX(Команды!$A$2:$AN$7500,MATCH(S$3,Команды!$A$2:$A$7500,0),$E103+2),Команды!$AJ$2:$AJ$19,0),3),0)</f>
        <v>0</v>
      </c>
      <c r="U103" s="342"/>
      <c r="V103" s="174">
        <f>IF(OR(IF(INDEX(Команды!$A$2:$AN$7500,MATCH(V$3,Команды!$A$2:$A$7500,0),$E103+2)=Команды!$AJ$2,TRUE,FALSE),IF(INDEX(Команды!$A$2:$AN$7500,MATCH(V$3,Команды!$A$2:$A$7500,0),$E103+2)=Команды!$AJ$3,TRUE,FALSE),IF(INDEX(Команды!$A$2:$AN$7500,MATCH(V$3,Команды!$A$2:$A$7500,0),$E103+2)=Команды!$AJ$4,TRUE,FALSE),IF(INDEX(Команды!$A$2:$AN$7500,MATCH(V$3,Команды!$A$2:$A$7500,0),$E103+2)=Команды!$AJ$5,TRUE,FALSE),IF(INDEX(Команды!$A$2:$AN$7500,MATCH(V$3,Команды!$A$2:$A$7500,0),$E103+2)=Команды!$AJ$6,TRUE,FALSE),IF(INDEX(Команды!$A$2:$AN$7500,MATCH(V$3,Команды!$A$2:$A$7500,0),$E103+2)=Команды!$AJ$7,TRUE,FALSE),IF(INDEX(Команды!$A$2:$AN$7500,MATCH(V$3,Команды!$A$2:$A$7500,0),$E103+2)=Команды!$AJ$8,TRUE,FALSE),IF(INDEX(Команды!$A$2:$AN$7500,MATCH(V$3,Команды!$A$2:$A$7500,0),$E103+2)=Команды!$AJ$9,TRUE,FALSE),IF(INDEX(Команды!$A$2:$AN$7500,MATCH(V$3,Команды!$A$2:$A$7500,0),$E103+2)=Команды!$AJ$10,TRUE,FALSE),IF(INDEX(Команды!$A$2:$AN$7500,MATCH(V$3,Команды!$A$2:$A$7500,0),$E103+2)=Команды!$AJ$11,TRUE,FALSE),IF(INDEX(Команды!$A$2:$AN$7500,MATCH(V$3,Команды!$A$2:$A$7500,0),$E103+2)=Команды!$AJ$12,TRUE,FALSE),IF(INDEX(Команды!$A$2:$AN$7500,MATCH(V$3,Команды!$A$2:$A$7500,0),$E103+2)=Команды!$AJ$13,TRUE,FALSE),IF(INDEX(Команды!$A$2:$AN$7500,MATCH(V$3,Команды!$A$2:$A$7500,0),$E103+2)=Команды!$AJ$14,TRUE,FALSE),IF(INDEX(Команды!$A$2:$AN$7500,MATCH(V$3,Команды!$A$2:$A$7500,0),$E103+2)=Команды!$AJ$15,TRUE,FALSE),IF(INDEX(Команды!$A$2:$AN$7500,MATCH(V$3,Команды!$A$2:$A$7500,0),$E103+2)=Команды!$AJ$16,TRUE,FALSE),,IF(INDEX(Команды!$A$2:$AN$7500,MATCH(V$3,Команды!$A$2:$A$7500,0),$E103+2)=Команды!$AJ$17,TRUE,FALSE),,IF(INDEX(Команды!$A$2:$AN$7500,MATCH(V$3,Команды!$A$2:$A$7500,0),$E103+2)=Команды!$AJ$18,TRUE,FALSE),,IF(INDEX(Команды!$A$2:$AN$7500,MATCH(V$3,Команды!$A$2:$A$7500,0),$E103+2)=Команды!$AJ$19,TRUE,FALSE)),INDEX(Команды!$AJ$2:$AK$19,MATCH(INDEX(Команды!$A$2:$AN$7500,MATCH(V$3,Команды!$A$2:$A$7500,0),$E103+2),Команды!$AJ$2:$AJ$19,0),2),0)</f>
        <v>0</v>
      </c>
      <c r="W103" s="175">
        <f>IF(OR(IF(INDEX(Команды!$A$2:$AN$7500,MATCH(V$3,Команды!$A$2:$A$7500,0),$E103+2)=Команды!$AJ$2,TRUE,FALSE),IF(INDEX(Команды!$A$2:$AN$7500,MATCH(V$3,Команды!$A$2:$A$7500,0),$E103+2)=Команды!$AJ$3,TRUE,FALSE),IF(INDEX(Команды!$A$2:$AN$7500,MATCH(V$3,Команды!$A$2:$A$7500,0),$E103+2)=Команды!$AJ$4,TRUE,FALSE),IF(INDEX(Команды!$A$2:$AN$7500,MATCH(V$3,Команды!$A$2:$A$7500,0),$E103+2)=Команды!$AJ$5,TRUE,FALSE),IF(INDEX(Команды!$A$2:$AN$7500,MATCH(V$3,Команды!$A$2:$A$7500,0),$E103+2)=Команды!$AJ$6,TRUE,FALSE),IF(INDEX(Команды!$A$2:$AN$7500,MATCH(V$3,Команды!$A$2:$A$7500,0),$E103+2)=Команды!$AJ$7,TRUE,FALSE),IF(INDEX(Команды!$A$2:$AN$7500,MATCH(V$3,Команды!$A$2:$A$7500,0),$E103+2)=Команды!$AJ$8,TRUE,FALSE),IF(INDEX(Команды!$A$2:$AN$7500,MATCH(V$3,Команды!$A$2:$A$7500,0),$E103+2)=Команды!$AJ$9,TRUE,FALSE),IF(INDEX(Команды!$A$2:$AN$7500,MATCH(V$3,Команды!$A$2:$A$7500,0),$E103+2)=Команды!$AJ$10,TRUE,FALSE),IF(INDEX(Команды!$A$2:$AN$7500,MATCH(V$3,Команды!$A$2:$A$7500,0),$E103+2)=Команды!$AJ$11,TRUE,FALSE),IF(INDEX(Команды!$A$2:$AN$7500,MATCH(V$3,Команды!$A$2:$A$7500,0),$E103+2)=Команды!$AJ$12,TRUE,FALSE),IF(INDEX(Команды!$A$2:$AN$7500,MATCH(V$3,Команды!$A$2:$A$7500,0),$E103+2)=Команды!$AJ$13,TRUE,FALSE),IF(INDEX(Команды!$A$2:$AN$7500,MATCH(V$3,Команды!$A$2:$A$7500,0),$E103+2)=Команды!$AJ$14,TRUE,FALSE),IF(INDEX(Команды!$A$2:$AN$7500,MATCH(V$3,Команды!$A$2:$A$7500,0),$E103+2)=Команды!$AJ$15,TRUE,FALSE),IF(INDEX(Команды!$A$2:$AN$7500,MATCH(V$3,Команды!$A$2:$A$7500,0),$E103+2)=Команды!$AJ$16,TRUE,FALSE),IF(INDEX(Команды!$A$2:$AN$7500,MATCH(V$3,Команды!$A$2:$A$7500,0),$E103+2)=Команды!$AJ$17,TRUE,FALSE),IF(INDEX(Команды!$A$2:$AN$7500,MATCH(V$3,Команды!$A$2:$A$7500,0),$E103+2)=Команды!$AJ$18,TRUE,FALSE),IF(INDEX(Команды!$A$2:$AN$7500,MATCH(V$3,Команды!$A$2:$A$7500,0),$E103+2)=Команды!$AJ$19,TRUE,FALSE)),INDEX(Команды!$AJ$2:$AL$19,MATCH(INDEX(Команды!$A$2:$AN$7500,MATCH(V$3,Команды!$A$2:$A$7500,0),$E103+2),Команды!$AJ$2:$AJ$19,0),3),0)</f>
        <v>0</v>
      </c>
      <c r="X103" s="342"/>
      <c r="Y103" s="174">
        <f>IF(OR(IF(INDEX(Команды!$A$2:$AN$7500,MATCH(Y$3,Команды!$A$2:$A$7500,0),$E103+2)=Команды!$AJ$2,TRUE,FALSE),IF(INDEX(Команды!$A$2:$AN$7500,MATCH(Y$3,Команды!$A$2:$A$7500,0),$E103+2)=Команды!$AJ$3,TRUE,FALSE),IF(INDEX(Команды!$A$2:$AN$7500,MATCH(Y$3,Команды!$A$2:$A$7500,0),$E103+2)=Команды!$AJ$4,TRUE,FALSE),IF(INDEX(Команды!$A$2:$AN$7500,MATCH(Y$3,Команды!$A$2:$A$7500,0),$E103+2)=Команды!$AJ$5,TRUE,FALSE),IF(INDEX(Команды!$A$2:$AN$7500,MATCH(Y$3,Команды!$A$2:$A$7500,0),$E103+2)=Команды!$AJ$6,TRUE,FALSE),IF(INDEX(Команды!$A$2:$AN$7500,MATCH(Y$3,Команды!$A$2:$A$7500,0),$E103+2)=Команды!$AJ$7,TRUE,FALSE),IF(INDEX(Команды!$A$2:$AN$7500,MATCH(Y$3,Команды!$A$2:$A$7500,0),$E103+2)=Команды!$AJ$8,TRUE,FALSE),IF(INDEX(Команды!$A$2:$AN$7500,MATCH(Y$3,Команды!$A$2:$A$7500,0),$E103+2)=Команды!$AJ$9,TRUE,FALSE),IF(INDEX(Команды!$A$2:$AN$7500,MATCH(Y$3,Команды!$A$2:$A$7500,0),$E103+2)=Команды!$AJ$10,TRUE,FALSE),IF(INDEX(Команды!$A$2:$AN$7500,MATCH(Y$3,Команды!$A$2:$A$7500,0),$E103+2)=Команды!$AJ$11,TRUE,FALSE),IF(INDEX(Команды!$A$2:$AN$7500,MATCH(Y$3,Команды!$A$2:$A$7500,0),$E103+2)=Команды!$AJ$12,TRUE,FALSE),IF(INDEX(Команды!$A$2:$AN$7500,MATCH(Y$3,Команды!$A$2:$A$7500,0),$E103+2)=Команды!$AJ$13,TRUE,FALSE),IF(INDEX(Команды!$A$2:$AN$7500,MATCH(Y$3,Команды!$A$2:$A$7500,0),$E103+2)=Команды!$AJ$14,TRUE,FALSE),IF(INDEX(Команды!$A$2:$AN$7500,MATCH(Y$3,Команды!$A$2:$A$7500,0),$E103+2)=Команды!$AJ$15,TRUE,FALSE),IF(INDEX(Команды!$A$2:$AN$7500,MATCH(Y$3,Команды!$A$2:$A$7500,0),$E103+2)=Команды!$AJ$16,TRUE,FALSE),,IF(INDEX(Команды!$A$2:$AN$7500,MATCH(Y$3,Команды!$A$2:$A$7500,0),$E103+2)=Команды!$AJ$17,TRUE,FALSE),,IF(INDEX(Команды!$A$2:$AN$7500,MATCH(Y$3,Команды!$A$2:$A$7500,0),$E103+2)=Команды!$AJ$18,TRUE,FALSE),,IF(INDEX(Команды!$A$2:$AN$7500,MATCH(Y$3,Команды!$A$2:$A$7500,0),$E103+2)=Команды!$AJ$19,TRUE,FALSE)),INDEX(Команды!$AJ$2:$AK$19,MATCH(INDEX(Команды!$A$2:$AN$7500,MATCH(Y$3,Команды!$A$2:$A$7500,0),$E103+2),Команды!$AJ$2:$AJ$19,0),2),0)</f>
        <v>0</v>
      </c>
      <c r="Z103" s="175">
        <f>IF(OR(IF(INDEX(Команды!$A$2:$AN$7500,MATCH(Y$3,Команды!$A$2:$A$7500,0),$E103+2)=Команды!$AJ$2,TRUE,FALSE),IF(INDEX(Команды!$A$2:$AN$7500,MATCH(Y$3,Команды!$A$2:$A$7500,0),$E103+2)=Команды!$AJ$3,TRUE,FALSE),IF(INDEX(Команды!$A$2:$AN$7500,MATCH(Y$3,Команды!$A$2:$A$7500,0),$E103+2)=Команды!$AJ$4,TRUE,FALSE),IF(INDEX(Команды!$A$2:$AN$7500,MATCH(Y$3,Команды!$A$2:$A$7500,0),$E103+2)=Команды!$AJ$5,TRUE,FALSE),IF(INDEX(Команды!$A$2:$AN$7500,MATCH(Y$3,Команды!$A$2:$A$7500,0),$E103+2)=Команды!$AJ$6,TRUE,FALSE),IF(INDEX(Команды!$A$2:$AN$7500,MATCH(Y$3,Команды!$A$2:$A$7500,0),$E103+2)=Команды!$AJ$7,TRUE,FALSE),IF(INDEX(Команды!$A$2:$AN$7500,MATCH(Y$3,Команды!$A$2:$A$7500,0),$E103+2)=Команды!$AJ$8,TRUE,FALSE),IF(INDEX(Команды!$A$2:$AN$7500,MATCH(Y$3,Команды!$A$2:$A$7500,0),$E103+2)=Команды!$AJ$9,TRUE,FALSE),IF(INDEX(Команды!$A$2:$AN$7500,MATCH(Y$3,Команды!$A$2:$A$7500,0),$E103+2)=Команды!$AJ$10,TRUE,FALSE),IF(INDEX(Команды!$A$2:$AN$7500,MATCH(Y$3,Команды!$A$2:$A$7500,0),$E103+2)=Команды!$AJ$11,TRUE,FALSE),IF(INDEX(Команды!$A$2:$AN$7500,MATCH(Y$3,Команды!$A$2:$A$7500,0),$E103+2)=Команды!$AJ$12,TRUE,FALSE),IF(INDEX(Команды!$A$2:$AN$7500,MATCH(Y$3,Команды!$A$2:$A$7500,0),$E103+2)=Команды!$AJ$13,TRUE,FALSE),IF(INDEX(Команды!$A$2:$AN$7500,MATCH(Y$3,Команды!$A$2:$A$7500,0),$E103+2)=Команды!$AJ$14,TRUE,FALSE),IF(INDEX(Команды!$A$2:$AN$7500,MATCH(Y$3,Команды!$A$2:$A$7500,0),$E103+2)=Команды!$AJ$15,TRUE,FALSE),IF(INDEX(Команды!$A$2:$AN$7500,MATCH(Y$3,Команды!$A$2:$A$7500,0),$E103+2)=Команды!$AJ$16,TRUE,FALSE),IF(INDEX(Команды!$A$2:$AN$7500,MATCH(Y$3,Команды!$A$2:$A$7500,0),$E103+2)=Команды!$AJ$17,TRUE,FALSE),IF(INDEX(Команды!$A$2:$AN$7500,MATCH(Y$3,Команды!$A$2:$A$7500,0),$E103+2)=Команды!$AJ$18,TRUE,FALSE),IF(INDEX(Команды!$A$2:$AN$7500,MATCH(Y$3,Команды!$A$2:$A$7500,0),$E103+2)=Команды!$AJ$19,TRUE,FALSE)),INDEX(Команды!$AJ$2:$AL$19,MATCH(INDEX(Команды!$A$2:$AN$7500,MATCH(Y$3,Команды!$A$2:$A$7500,0),$E103+2),Команды!$AJ$2:$AJ$19,0),3),0)</f>
        <v>0</v>
      </c>
      <c r="AA103" s="342"/>
      <c r="AB103" s="174">
        <f>IF(OR(IF(INDEX(Команды!$A$2:$AN$7500,MATCH(AB$3,Команды!$A$2:$A$7500,0),$E103+2)=Команды!$AJ$2,TRUE,FALSE),IF(INDEX(Команды!$A$2:$AN$7500,MATCH(AB$3,Команды!$A$2:$A$7500,0),$E103+2)=Команды!$AJ$3,TRUE,FALSE),IF(INDEX(Команды!$A$2:$AN$7500,MATCH(AB$3,Команды!$A$2:$A$7500,0),$E103+2)=Команды!$AJ$4,TRUE,FALSE),IF(INDEX(Команды!$A$2:$AN$7500,MATCH(AB$3,Команды!$A$2:$A$7500,0),$E103+2)=Команды!$AJ$5,TRUE,FALSE),IF(INDEX(Команды!$A$2:$AN$7500,MATCH(AB$3,Команды!$A$2:$A$7500,0),$E103+2)=Команды!$AJ$6,TRUE,FALSE),IF(INDEX(Команды!$A$2:$AN$7500,MATCH(AB$3,Команды!$A$2:$A$7500,0),$E103+2)=Команды!$AJ$7,TRUE,FALSE),IF(INDEX(Команды!$A$2:$AN$7500,MATCH(AB$3,Команды!$A$2:$A$7500,0),$E103+2)=Команды!$AJ$8,TRUE,FALSE),IF(INDEX(Команды!$A$2:$AN$7500,MATCH(AB$3,Команды!$A$2:$A$7500,0),$E103+2)=Команды!$AJ$9,TRUE,FALSE),IF(INDEX(Команды!$A$2:$AN$7500,MATCH(AB$3,Команды!$A$2:$A$7500,0),$E103+2)=Команды!$AJ$10,TRUE,FALSE),IF(INDEX(Команды!$A$2:$AN$7500,MATCH(AB$3,Команды!$A$2:$A$7500,0),$E103+2)=Команды!$AJ$11,TRUE,FALSE),IF(INDEX(Команды!$A$2:$AN$7500,MATCH(AB$3,Команды!$A$2:$A$7500,0),$E103+2)=Команды!$AJ$12,TRUE,FALSE),IF(INDEX(Команды!$A$2:$AN$7500,MATCH(AB$3,Команды!$A$2:$A$7500,0),$E103+2)=Команды!$AJ$13,TRUE,FALSE),IF(INDEX(Команды!$A$2:$AN$7500,MATCH(AB$3,Команды!$A$2:$A$7500,0),$E103+2)=Команды!$AJ$14,TRUE,FALSE),IF(INDEX(Команды!$A$2:$AN$7500,MATCH(AB$3,Команды!$A$2:$A$7500,0),$E103+2)=Команды!$AJ$15,TRUE,FALSE),IF(INDEX(Команды!$A$2:$AN$7500,MATCH(AB$3,Команды!$A$2:$A$7500,0),$E103+2)=Команды!$AJ$16,TRUE,FALSE),,IF(INDEX(Команды!$A$2:$AN$7500,MATCH(AB$3,Команды!$A$2:$A$7500,0),$E103+2)=Команды!$AJ$17,TRUE,FALSE),,IF(INDEX(Команды!$A$2:$AN$7500,MATCH(AB$3,Команды!$A$2:$A$7500,0),$E103+2)=Команды!$AJ$18,TRUE,FALSE),,IF(INDEX(Команды!$A$2:$AN$7500,MATCH(AB$3,Команды!$A$2:$A$7500,0),$E103+2)=Команды!$AJ$19,TRUE,FALSE)),INDEX(Команды!$AJ$2:$AK$19,MATCH(INDEX(Команды!$A$2:$AN$7500,MATCH(AB$3,Команды!$A$2:$A$7500,0),$E103+2),Команды!$AJ$2:$AJ$19,0),2),0)</f>
        <v>0</v>
      </c>
      <c r="AC103" s="175">
        <f>IF(OR(IF(INDEX(Команды!$A$2:$AN$7500,MATCH(AB$3,Команды!$A$2:$A$7500,0),$E103+2)=Команды!$AJ$2,TRUE,FALSE),IF(INDEX(Команды!$A$2:$AN$7500,MATCH(AB$3,Команды!$A$2:$A$7500,0),$E103+2)=Команды!$AJ$3,TRUE,FALSE),IF(INDEX(Команды!$A$2:$AN$7500,MATCH(AB$3,Команды!$A$2:$A$7500,0),$E103+2)=Команды!$AJ$4,TRUE,FALSE),IF(INDEX(Команды!$A$2:$AN$7500,MATCH(AB$3,Команды!$A$2:$A$7500,0),$E103+2)=Команды!$AJ$5,TRUE,FALSE),IF(INDEX(Команды!$A$2:$AN$7500,MATCH(AB$3,Команды!$A$2:$A$7500,0),$E103+2)=Команды!$AJ$6,TRUE,FALSE),IF(INDEX(Команды!$A$2:$AN$7500,MATCH(AB$3,Команды!$A$2:$A$7500,0),$E103+2)=Команды!$AJ$7,TRUE,FALSE),IF(INDEX(Команды!$A$2:$AN$7500,MATCH(AB$3,Команды!$A$2:$A$7500,0),$E103+2)=Команды!$AJ$8,TRUE,FALSE),IF(INDEX(Команды!$A$2:$AN$7500,MATCH(AB$3,Команды!$A$2:$A$7500,0),$E103+2)=Команды!$AJ$9,TRUE,FALSE),IF(INDEX(Команды!$A$2:$AN$7500,MATCH(AB$3,Команды!$A$2:$A$7500,0),$E103+2)=Команды!$AJ$10,TRUE,FALSE),IF(INDEX(Команды!$A$2:$AN$7500,MATCH(AB$3,Команды!$A$2:$A$7500,0),$E103+2)=Команды!$AJ$11,TRUE,FALSE),IF(INDEX(Команды!$A$2:$AN$7500,MATCH(AB$3,Команды!$A$2:$A$7500,0),$E103+2)=Команды!$AJ$12,TRUE,FALSE),IF(INDEX(Команды!$A$2:$AN$7500,MATCH(AB$3,Команды!$A$2:$A$7500,0),$E103+2)=Команды!$AJ$13,TRUE,FALSE),IF(INDEX(Команды!$A$2:$AN$7500,MATCH(AB$3,Команды!$A$2:$A$7500,0),$E103+2)=Команды!$AJ$14,TRUE,FALSE),IF(INDEX(Команды!$A$2:$AN$7500,MATCH(AB$3,Команды!$A$2:$A$7500,0),$E103+2)=Команды!$AJ$15,TRUE,FALSE),IF(INDEX(Команды!$A$2:$AN$7500,MATCH(AB$3,Команды!$A$2:$A$7500,0),$E103+2)=Команды!$AJ$16,TRUE,FALSE),IF(INDEX(Команды!$A$2:$AN$7500,MATCH(AB$3,Команды!$A$2:$A$7500,0),$E103+2)=Команды!$AJ$17,TRUE,FALSE),IF(INDEX(Команды!$A$2:$AN$7500,MATCH(AB$3,Команды!$A$2:$A$7500,0),$E103+2)=Команды!$AJ$18,TRUE,FALSE),IF(INDEX(Команды!$A$2:$AN$7500,MATCH(AB$3,Команды!$A$2:$A$7500,0),$E103+2)=Команды!$AJ$19,TRUE,FALSE)),INDEX(Команды!$AJ$2:$AL$19,MATCH(INDEX(Команды!$A$2:$AN$7500,MATCH(AB$3,Команды!$A$2:$A$7500,0),$E103+2),Команды!$AJ$2:$AJ$19,0),3),0)</f>
        <v>0</v>
      </c>
      <c r="AD103" s="342"/>
      <c r="AE103" s="174">
        <f>IF(OR(IF(INDEX(Команды!$A$2:$AN$7500,MATCH(AE$3,Команды!$A$2:$A$7500,0),$E103+2)=Команды!$AJ$2,TRUE,FALSE),IF(INDEX(Команды!$A$2:$AN$7500,MATCH(AE$3,Команды!$A$2:$A$7500,0),$E103+2)=Команды!$AJ$3,TRUE,FALSE),IF(INDEX(Команды!$A$2:$AN$7500,MATCH(AE$3,Команды!$A$2:$A$7500,0),$E103+2)=Команды!$AJ$4,TRUE,FALSE),IF(INDEX(Команды!$A$2:$AN$7500,MATCH(AE$3,Команды!$A$2:$A$7500,0),$E103+2)=Команды!$AJ$5,TRUE,FALSE),IF(INDEX(Команды!$A$2:$AN$7500,MATCH(AE$3,Команды!$A$2:$A$7500,0),$E103+2)=Команды!$AJ$6,TRUE,FALSE),IF(INDEX(Команды!$A$2:$AN$7500,MATCH(AE$3,Команды!$A$2:$A$7500,0),$E103+2)=Команды!$AJ$7,TRUE,FALSE),IF(INDEX(Команды!$A$2:$AN$7500,MATCH(AE$3,Команды!$A$2:$A$7500,0),$E103+2)=Команды!$AJ$8,TRUE,FALSE),IF(INDEX(Команды!$A$2:$AN$7500,MATCH(AE$3,Команды!$A$2:$A$7500,0),$E103+2)=Команды!$AJ$9,TRUE,FALSE),IF(INDEX(Команды!$A$2:$AN$7500,MATCH(AE$3,Команды!$A$2:$A$7500,0),$E103+2)=Команды!$AJ$10,TRUE,FALSE),IF(INDEX(Команды!$A$2:$AN$7500,MATCH(AE$3,Команды!$A$2:$A$7500,0),$E103+2)=Команды!$AJ$11,TRUE,FALSE),IF(INDEX(Команды!$A$2:$AN$7500,MATCH(AE$3,Команды!$A$2:$A$7500,0),$E103+2)=Команды!$AJ$12,TRUE,FALSE),IF(INDEX(Команды!$A$2:$AN$7500,MATCH(AE$3,Команды!$A$2:$A$7500,0),$E103+2)=Команды!$AJ$13,TRUE,FALSE),IF(INDEX(Команды!$A$2:$AN$7500,MATCH(AE$3,Команды!$A$2:$A$7500,0),$E103+2)=Команды!$AJ$14,TRUE,FALSE),IF(INDEX(Команды!$A$2:$AN$7500,MATCH(AE$3,Команды!$A$2:$A$7500,0),$E103+2)=Команды!$AJ$15,TRUE,FALSE),IF(INDEX(Команды!$A$2:$AN$7500,MATCH(AE$3,Команды!$A$2:$A$7500,0),$E103+2)=Команды!$AJ$16,TRUE,FALSE),,IF(INDEX(Команды!$A$2:$AN$7500,MATCH(AE$3,Команды!$A$2:$A$7500,0),$E103+2)=Команды!$AJ$17,TRUE,FALSE),,IF(INDEX(Команды!$A$2:$AN$7500,MATCH(AE$3,Команды!$A$2:$A$7500,0),$E103+2)=Команды!$AJ$18,TRUE,FALSE),,IF(INDEX(Команды!$A$2:$AN$7500,MATCH(AE$3,Команды!$A$2:$A$7500,0),$E103+2)=Команды!$AJ$19,TRUE,FALSE)),INDEX(Команды!$AJ$2:$AK$19,MATCH(INDEX(Команды!$A$2:$AN$7500,MATCH(AE$3,Команды!$A$2:$A$7500,0),$E103+2),Команды!$AJ$2:$AJ$19,0),2),0)</f>
        <v>0</v>
      </c>
      <c r="AF103" s="175">
        <f>IF(OR(IF(INDEX(Команды!$A$2:$AN$7500,MATCH(AE$3,Команды!$A$2:$A$7500,0),$E103+2)=Команды!$AJ$2,TRUE,FALSE),IF(INDEX(Команды!$A$2:$AN$7500,MATCH(AE$3,Команды!$A$2:$A$7500,0),$E103+2)=Команды!$AJ$3,TRUE,FALSE),IF(INDEX(Команды!$A$2:$AN$7500,MATCH(AE$3,Команды!$A$2:$A$7500,0),$E103+2)=Команды!$AJ$4,TRUE,FALSE),IF(INDEX(Команды!$A$2:$AN$7500,MATCH(AE$3,Команды!$A$2:$A$7500,0),$E103+2)=Команды!$AJ$5,TRUE,FALSE),IF(INDEX(Команды!$A$2:$AN$7500,MATCH(AE$3,Команды!$A$2:$A$7500,0),$E103+2)=Команды!$AJ$6,TRUE,FALSE),IF(INDEX(Команды!$A$2:$AN$7500,MATCH(AE$3,Команды!$A$2:$A$7500,0),$E103+2)=Команды!$AJ$7,TRUE,FALSE),IF(INDEX(Команды!$A$2:$AN$7500,MATCH(AE$3,Команды!$A$2:$A$7500,0),$E103+2)=Команды!$AJ$8,TRUE,FALSE),IF(INDEX(Команды!$A$2:$AN$7500,MATCH(AE$3,Команды!$A$2:$A$7500,0),$E103+2)=Команды!$AJ$9,TRUE,FALSE),IF(INDEX(Команды!$A$2:$AN$7500,MATCH(AE$3,Команды!$A$2:$A$7500,0),$E103+2)=Команды!$AJ$10,TRUE,FALSE),IF(INDEX(Команды!$A$2:$AN$7500,MATCH(AE$3,Команды!$A$2:$A$7500,0),$E103+2)=Команды!$AJ$11,TRUE,FALSE),IF(INDEX(Команды!$A$2:$AN$7500,MATCH(AE$3,Команды!$A$2:$A$7500,0),$E103+2)=Команды!$AJ$12,TRUE,FALSE),IF(INDEX(Команды!$A$2:$AN$7500,MATCH(AE$3,Команды!$A$2:$A$7500,0),$E103+2)=Команды!$AJ$13,TRUE,FALSE),IF(INDEX(Команды!$A$2:$AN$7500,MATCH(AE$3,Команды!$A$2:$A$7500,0),$E103+2)=Команды!$AJ$14,TRUE,FALSE),IF(INDEX(Команды!$A$2:$AN$7500,MATCH(AE$3,Команды!$A$2:$A$7500,0),$E103+2)=Команды!$AJ$15,TRUE,FALSE),IF(INDEX(Команды!$A$2:$AN$7500,MATCH(AE$3,Команды!$A$2:$A$7500,0),$E103+2)=Команды!$AJ$16,TRUE,FALSE),IF(INDEX(Команды!$A$2:$AN$7500,MATCH(AE$3,Команды!$A$2:$A$7500,0),$E103+2)=Команды!$AJ$17,TRUE,FALSE),IF(INDEX(Команды!$A$2:$AN$7500,MATCH(AE$3,Команды!$A$2:$A$7500,0),$E103+2)=Команды!$AJ$18,TRUE,FALSE),IF(INDEX(Команды!$A$2:$AN$7500,MATCH(AE$3,Команды!$A$2:$A$7500,0),$E103+2)=Команды!$AJ$19,TRUE,FALSE)),INDEX(Команды!$AJ$2:$AL$19,MATCH(INDEX(Команды!$A$2:$AN$7500,MATCH(AE$3,Команды!$A$2:$A$7500,0),$E103+2),Команды!$AJ$2:$AJ$19,0),3),0)</f>
        <v>0</v>
      </c>
      <c r="AG103" s="342"/>
      <c r="AH103" s="174">
        <f>IF(OR(IF(INDEX(Команды!$A$2:$AN$7500,MATCH(AH$3,Команды!$A$2:$A$7500,0),$E103+2)=Команды!$AJ$2,TRUE,FALSE),IF(INDEX(Команды!$A$2:$AN$7500,MATCH(AH$3,Команды!$A$2:$A$7500,0),$E103+2)=Команды!$AJ$3,TRUE,FALSE),IF(INDEX(Команды!$A$2:$AN$7500,MATCH(AH$3,Команды!$A$2:$A$7500,0),$E103+2)=Команды!$AJ$4,TRUE,FALSE),IF(INDEX(Команды!$A$2:$AN$7500,MATCH(AH$3,Команды!$A$2:$A$7500,0),$E103+2)=Команды!$AJ$5,TRUE,FALSE),IF(INDEX(Команды!$A$2:$AN$7500,MATCH(AH$3,Команды!$A$2:$A$7500,0),$E103+2)=Команды!$AJ$6,TRUE,FALSE),IF(INDEX(Команды!$A$2:$AN$7500,MATCH(AH$3,Команды!$A$2:$A$7500,0),$E103+2)=Команды!$AJ$7,TRUE,FALSE),IF(INDEX(Команды!$A$2:$AN$7500,MATCH(AH$3,Команды!$A$2:$A$7500,0),$E103+2)=Команды!$AJ$8,TRUE,FALSE),IF(INDEX(Команды!$A$2:$AN$7500,MATCH(AH$3,Команды!$A$2:$A$7500,0),$E103+2)=Команды!$AJ$9,TRUE,FALSE),IF(INDEX(Команды!$A$2:$AN$7500,MATCH(AH$3,Команды!$A$2:$A$7500,0),$E103+2)=Команды!$AJ$10,TRUE,FALSE),IF(INDEX(Команды!$A$2:$AN$7500,MATCH(AH$3,Команды!$A$2:$A$7500,0),$E103+2)=Команды!$AJ$11,TRUE,FALSE),IF(INDEX(Команды!$A$2:$AN$7500,MATCH(AH$3,Команды!$A$2:$A$7500,0),$E103+2)=Команды!$AJ$12,TRUE,FALSE),IF(INDEX(Команды!$A$2:$AN$7500,MATCH(AH$3,Команды!$A$2:$A$7500,0),$E103+2)=Команды!$AJ$13,TRUE,FALSE),IF(INDEX(Команды!$A$2:$AN$7500,MATCH(AH$3,Команды!$A$2:$A$7500,0),$E103+2)=Команды!$AJ$14,TRUE,FALSE),IF(INDEX(Команды!$A$2:$AN$7500,MATCH(AH$3,Команды!$A$2:$A$7500,0),$E103+2)=Команды!$AJ$15,TRUE,FALSE),IF(INDEX(Команды!$A$2:$AN$7500,MATCH(AH$3,Команды!$A$2:$A$7500,0),$E103+2)=Команды!$AJ$16,TRUE,FALSE),,IF(INDEX(Команды!$A$2:$AN$7500,MATCH(AH$3,Команды!$A$2:$A$7500,0),$E103+2)=Команды!$AJ$17,TRUE,FALSE),,IF(INDEX(Команды!$A$2:$AN$7500,MATCH(AH$3,Команды!$A$2:$A$7500,0),$E103+2)=Команды!$AJ$18,TRUE,FALSE),,IF(INDEX(Команды!$A$2:$AN$7500,MATCH(AH$3,Команды!$A$2:$A$7500,0),$E103+2)=Команды!$AJ$19,TRUE,FALSE)),INDEX(Команды!$AJ$2:$AK$19,MATCH(INDEX(Команды!$A$2:$AN$7500,MATCH(AH$3,Команды!$A$2:$A$7500,0),$E103+2),Команды!$AJ$2:$AJ$19,0),2),0)</f>
        <v>0</v>
      </c>
      <c r="AI103" s="175">
        <f>IF(OR(IF(INDEX(Команды!$A$2:$AN$7500,MATCH(AH$3,Команды!$A$2:$A$7500,0),$E103+2)=Команды!$AJ$2,TRUE,FALSE),IF(INDEX(Команды!$A$2:$AN$7500,MATCH(AH$3,Команды!$A$2:$A$7500,0),$E103+2)=Команды!$AJ$3,TRUE,FALSE),IF(INDEX(Команды!$A$2:$AN$7500,MATCH(AH$3,Команды!$A$2:$A$7500,0),$E103+2)=Команды!$AJ$4,TRUE,FALSE),IF(INDEX(Команды!$A$2:$AN$7500,MATCH(AH$3,Команды!$A$2:$A$7500,0),$E103+2)=Команды!$AJ$5,TRUE,FALSE),IF(INDEX(Команды!$A$2:$AN$7500,MATCH(AH$3,Команды!$A$2:$A$7500,0),$E103+2)=Команды!$AJ$6,TRUE,FALSE),IF(INDEX(Команды!$A$2:$AN$7500,MATCH(AH$3,Команды!$A$2:$A$7500,0),$E103+2)=Команды!$AJ$7,TRUE,FALSE),IF(INDEX(Команды!$A$2:$AN$7500,MATCH(AH$3,Команды!$A$2:$A$7500,0),$E103+2)=Команды!$AJ$8,TRUE,FALSE),IF(INDEX(Команды!$A$2:$AN$7500,MATCH(AH$3,Команды!$A$2:$A$7500,0),$E103+2)=Команды!$AJ$9,TRUE,FALSE),IF(INDEX(Команды!$A$2:$AN$7500,MATCH(AH$3,Команды!$A$2:$A$7500,0),$E103+2)=Команды!$AJ$10,TRUE,FALSE),IF(INDEX(Команды!$A$2:$AN$7500,MATCH(AH$3,Команды!$A$2:$A$7500,0),$E103+2)=Команды!$AJ$11,TRUE,FALSE),IF(INDEX(Команды!$A$2:$AN$7500,MATCH(AH$3,Команды!$A$2:$A$7500,0),$E103+2)=Команды!$AJ$12,TRUE,FALSE),IF(INDEX(Команды!$A$2:$AN$7500,MATCH(AH$3,Команды!$A$2:$A$7500,0),$E103+2)=Команды!$AJ$13,TRUE,FALSE),IF(INDEX(Команды!$A$2:$AN$7500,MATCH(AH$3,Команды!$A$2:$A$7500,0),$E103+2)=Команды!$AJ$14,TRUE,FALSE),IF(INDEX(Команды!$A$2:$AN$7500,MATCH(AH$3,Команды!$A$2:$A$7500,0),$E103+2)=Команды!$AJ$15,TRUE,FALSE),IF(INDEX(Команды!$A$2:$AN$7500,MATCH(AH$3,Команды!$A$2:$A$7500,0),$E103+2)=Команды!$AJ$16,TRUE,FALSE),IF(INDEX(Команды!$A$2:$AN$7500,MATCH(AH$3,Команды!$A$2:$A$7500,0),$E103+2)=Команды!$AJ$17,TRUE,FALSE),IF(INDEX(Команды!$A$2:$AN$7500,MATCH(AH$3,Команды!$A$2:$A$7500,0),$E103+2)=Команды!$AJ$18,TRUE,FALSE),IF(INDEX(Команды!$A$2:$AN$7500,MATCH(AH$3,Команды!$A$2:$A$7500,0),$E103+2)=Команды!$AJ$19,TRUE,FALSE)),INDEX(Команды!$AJ$2:$AL$19,MATCH(INDEX(Команды!$A$2:$AN$7500,MATCH(AH$3,Команды!$A$2:$A$7500,0),$E103+2),Команды!$AJ$2:$AJ$19,0),3),0)</f>
        <v>0</v>
      </c>
      <c r="AJ103" s="342"/>
      <c r="AK103" s="174">
        <f>IF(OR(IF(INDEX(Команды!$A$2:$AN$7500,MATCH(AK$3,Команды!$A$2:$A$7500,0),$E103+2)=Команды!$AJ$2,TRUE,FALSE),IF(INDEX(Команды!$A$2:$AN$7500,MATCH(AK$3,Команды!$A$2:$A$7500,0),$E103+2)=Команды!$AJ$3,TRUE,FALSE),IF(INDEX(Команды!$A$2:$AN$7500,MATCH(AK$3,Команды!$A$2:$A$7500,0),$E103+2)=Команды!$AJ$4,TRUE,FALSE),IF(INDEX(Команды!$A$2:$AN$7500,MATCH(AK$3,Команды!$A$2:$A$7500,0),$E103+2)=Команды!$AJ$5,TRUE,FALSE),IF(INDEX(Команды!$A$2:$AN$7500,MATCH(AK$3,Команды!$A$2:$A$7500,0),$E103+2)=Команды!$AJ$6,TRUE,FALSE),IF(INDEX(Команды!$A$2:$AN$7500,MATCH(AK$3,Команды!$A$2:$A$7500,0),$E103+2)=Команды!$AJ$7,TRUE,FALSE),IF(INDEX(Команды!$A$2:$AN$7500,MATCH(AK$3,Команды!$A$2:$A$7500,0),$E103+2)=Команды!$AJ$8,TRUE,FALSE),IF(INDEX(Команды!$A$2:$AN$7500,MATCH(AK$3,Команды!$A$2:$A$7500,0),$E103+2)=Команды!$AJ$9,TRUE,FALSE),IF(INDEX(Команды!$A$2:$AN$7500,MATCH(AK$3,Команды!$A$2:$A$7500,0),$E103+2)=Команды!$AJ$10,TRUE,FALSE),IF(INDEX(Команды!$A$2:$AN$7500,MATCH(AK$3,Команды!$A$2:$A$7500,0),$E103+2)=Команды!$AJ$11,TRUE,FALSE),IF(INDEX(Команды!$A$2:$AN$7500,MATCH(AK$3,Команды!$A$2:$A$7500,0),$E103+2)=Команды!$AJ$12,TRUE,FALSE),IF(INDEX(Команды!$A$2:$AN$7500,MATCH(AK$3,Команды!$A$2:$A$7500,0),$E103+2)=Команды!$AJ$13,TRUE,FALSE),IF(INDEX(Команды!$A$2:$AN$7500,MATCH(AK$3,Команды!$A$2:$A$7500,0),$E103+2)=Команды!$AJ$14,TRUE,FALSE),IF(INDEX(Команды!$A$2:$AN$7500,MATCH(AK$3,Команды!$A$2:$A$7500,0),$E103+2)=Команды!$AJ$15,TRUE,FALSE),IF(INDEX(Команды!$A$2:$AN$7500,MATCH(AK$3,Команды!$A$2:$A$7500,0),$E103+2)=Команды!$AJ$16,TRUE,FALSE),,IF(INDEX(Команды!$A$2:$AN$7500,MATCH(AK$3,Команды!$A$2:$A$7500,0),$E103+2)=Команды!$AJ$17,TRUE,FALSE),,IF(INDEX(Команды!$A$2:$AN$7500,MATCH(AK$3,Команды!$A$2:$A$7500,0),$E103+2)=Команды!$AJ$18,TRUE,FALSE),,IF(INDEX(Команды!$A$2:$AN$7500,MATCH(AK$3,Команды!$A$2:$A$7500,0),$E103+2)=Команды!$AJ$19,TRUE,FALSE)),INDEX(Команды!$AJ$2:$AK$19,MATCH(INDEX(Команды!$A$2:$AN$7500,MATCH(AK$3,Команды!$A$2:$A$7500,0),$E103+2),Команды!$AJ$2:$AJ$19,0),2),0)</f>
        <v>0</v>
      </c>
      <c r="AL103" s="175">
        <f>IF(OR(IF(INDEX(Команды!$A$2:$AN$7500,MATCH(AK$3,Команды!$A$2:$A$7500,0),$E103+2)=Команды!$AJ$2,TRUE,FALSE),IF(INDEX(Команды!$A$2:$AN$7500,MATCH(AK$3,Команды!$A$2:$A$7500,0),$E103+2)=Команды!$AJ$3,TRUE,FALSE),IF(INDEX(Команды!$A$2:$AN$7500,MATCH(AK$3,Команды!$A$2:$A$7500,0),$E103+2)=Команды!$AJ$4,TRUE,FALSE),IF(INDEX(Команды!$A$2:$AN$7500,MATCH(AK$3,Команды!$A$2:$A$7500,0),$E103+2)=Команды!$AJ$5,TRUE,FALSE),IF(INDEX(Команды!$A$2:$AN$7500,MATCH(AK$3,Команды!$A$2:$A$7500,0),$E103+2)=Команды!$AJ$6,TRUE,FALSE),IF(INDEX(Команды!$A$2:$AN$7500,MATCH(AK$3,Команды!$A$2:$A$7500,0),$E103+2)=Команды!$AJ$7,TRUE,FALSE),IF(INDEX(Команды!$A$2:$AN$7500,MATCH(AK$3,Команды!$A$2:$A$7500,0),$E103+2)=Команды!$AJ$8,TRUE,FALSE),IF(INDEX(Команды!$A$2:$AN$7500,MATCH(AK$3,Команды!$A$2:$A$7500,0),$E103+2)=Команды!$AJ$9,TRUE,FALSE),IF(INDEX(Команды!$A$2:$AN$7500,MATCH(AK$3,Команды!$A$2:$A$7500,0),$E103+2)=Команды!$AJ$10,TRUE,FALSE),IF(INDEX(Команды!$A$2:$AN$7500,MATCH(AK$3,Команды!$A$2:$A$7500,0),$E103+2)=Команды!$AJ$11,TRUE,FALSE),IF(INDEX(Команды!$A$2:$AN$7500,MATCH(AK$3,Команды!$A$2:$A$7500,0),$E103+2)=Команды!$AJ$12,TRUE,FALSE),IF(INDEX(Команды!$A$2:$AN$7500,MATCH(AK$3,Команды!$A$2:$A$7500,0),$E103+2)=Команды!$AJ$13,TRUE,FALSE),IF(INDEX(Команды!$A$2:$AN$7500,MATCH(AK$3,Команды!$A$2:$A$7500,0),$E103+2)=Команды!$AJ$14,TRUE,FALSE),IF(INDEX(Команды!$A$2:$AN$7500,MATCH(AK$3,Команды!$A$2:$A$7500,0),$E103+2)=Команды!$AJ$15,TRUE,FALSE),IF(INDEX(Команды!$A$2:$AN$7500,MATCH(AK$3,Команды!$A$2:$A$7500,0),$E103+2)=Команды!$AJ$16,TRUE,FALSE),IF(INDEX(Команды!$A$2:$AN$7500,MATCH(AK$3,Команды!$A$2:$A$7500,0),$E103+2)=Команды!$AJ$17,TRUE,FALSE),IF(INDEX(Команды!$A$2:$AN$7500,MATCH(AK$3,Команды!$A$2:$A$7500,0),$E103+2)=Команды!$AJ$18,TRUE,FALSE),IF(INDEX(Команды!$A$2:$AN$7500,MATCH(AK$3,Команды!$A$2:$A$7500,0),$E103+2)=Команды!$AJ$19,TRUE,FALSE)),INDEX(Команды!$AJ$2:$AL$19,MATCH(INDEX(Команды!$A$2:$AN$7500,MATCH(AK$3,Команды!$A$2:$A$7500,0),$E103+2),Команды!$AJ$2:$AJ$19,0),3),0)</f>
        <v>0</v>
      </c>
      <c r="AM103" s="342"/>
      <c r="AN103" s="174">
        <f>IF(OR(IF(INDEX(Команды!$A$2:$AN$7500,MATCH(AN$3,Команды!$A$2:$A$7500,0),$E103+2)=Команды!$AJ$2,TRUE,FALSE),IF(INDEX(Команды!$A$2:$AN$7500,MATCH(AN$3,Команды!$A$2:$A$7500,0),$E103+2)=Команды!$AJ$3,TRUE,FALSE),IF(INDEX(Команды!$A$2:$AN$7500,MATCH(AN$3,Команды!$A$2:$A$7500,0),$E103+2)=Команды!$AJ$4,TRUE,FALSE),IF(INDEX(Команды!$A$2:$AN$7500,MATCH(AN$3,Команды!$A$2:$A$7500,0),$E103+2)=Команды!$AJ$5,TRUE,FALSE),IF(INDEX(Команды!$A$2:$AN$7500,MATCH(AN$3,Команды!$A$2:$A$7500,0),$E103+2)=Команды!$AJ$6,TRUE,FALSE),IF(INDEX(Команды!$A$2:$AN$7500,MATCH(AN$3,Команды!$A$2:$A$7500,0),$E103+2)=Команды!$AJ$7,TRUE,FALSE),IF(INDEX(Команды!$A$2:$AN$7500,MATCH(AN$3,Команды!$A$2:$A$7500,0),$E103+2)=Команды!$AJ$8,TRUE,FALSE),IF(INDEX(Команды!$A$2:$AN$7500,MATCH(AN$3,Команды!$A$2:$A$7500,0),$E103+2)=Команды!$AJ$9,TRUE,FALSE),IF(INDEX(Команды!$A$2:$AN$7500,MATCH(AN$3,Команды!$A$2:$A$7500,0),$E103+2)=Команды!$AJ$10,TRUE,FALSE),IF(INDEX(Команды!$A$2:$AN$7500,MATCH(AN$3,Команды!$A$2:$A$7500,0),$E103+2)=Команды!$AJ$11,TRUE,FALSE),IF(INDEX(Команды!$A$2:$AN$7500,MATCH(AN$3,Команды!$A$2:$A$7500,0),$E103+2)=Команды!$AJ$12,TRUE,FALSE),IF(INDEX(Команды!$A$2:$AN$7500,MATCH(AN$3,Команды!$A$2:$A$7500,0),$E103+2)=Команды!$AJ$13,TRUE,FALSE),IF(INDEX(Команды!$A$2:$AN$7500,MATCH(AN$3,Команды!$A$2:$A$7500,0),$E103+2)=Команды!$AJ$14,TRUE,FALSE),IF(INDEX(Команды!$A$2:$AN$7500,MATCH(AN$3,Команды!$A$2:$A$7500,0),$E103+2)=Команды!$AJ$15,TRUE,FALSE),IF(INDEX(Команды!$A$2:$AN$7500,MATCH(AN$3,Команды!$A$2:$A$7500,0),$E103+2)=Команды!$AJ$16,TRUE,FALSE),,IF(INDEX(Команды!$A$2:$AN$7500,MATCH(AN$3,Команды!$A$2:$A$7500,0),$E103+2)=Команды!$AJ$17,TRUE,FALSE),,IF(INDEX(Команды!$A$2:$AN$7500,MATCH(AN$3,Команды!$A$2:$A$7500,0),$E103+2)=Команды!$AJ$18,TRUE,FALSE),,IF(INDEX(Команды!$A$2:$AN$7500,MATCH(AN$3,Команды!$A$2:$A$7500,0),$E103+2)=Команды!$AJ$19,TRUE,FALSE)),INDEX(Команды!$AJ$2:$AK$19,MATCH(INDEX(Команды!$A$2:$AN$7500,MATCH(AN$3,Команды!$A$2:$A$7500,0),$E103+2),Команды!$AJ$2:$AJ$19,0),2),0)</f>
        <v>0</v>
      </c>
      <c r="AO103" s="175">
        <f>IF(OR(IF(INDEX(Команды!$A$2:$AN$7500,MATCH(AN$3,Команды!$A$2:$A$7500,0),$E103+2)=Команды!$AJ$2,TRUE,FALSE),IF(INDEX(Команды!$A$2:$AN$7500,MATCH(AN$3,Команды!$A$2:$A$7500,0),$E103+2)=Команды!$AJ$3,TRUE,FALSE),IF(INDEX(Команды!$A$2:$AN$7500,MATCH(AN$3,Команды!$A$2:$A$7500,0),$E103+2)=Команды!$AJ$4,TRUE,FALSE),IF(INDEX(Команды!$A$2:$AN$7500,MATCH(AN$3,Команды!$A$2:$A$7500,0),$E103+2)=Команды!$AJ$5,TRUE,FALSE),IF(INDEX(Команды!$A$2:$AN$7500,MATCH(AN$3,Команды!$A$2:$A$7500,0),$E103+2)=Команды!$AJ$6,TRUE,FALSE),IF(INDEX(Команды!$A$2:$AN$7500,MATCH(AN$3,Команды!$A$2:$A$7500,0),$E103+2)=Команды!$AJ$7,TRUE,FALSE),IF(INDEX(Команды!$A$2:$AN$7500,MATCH(AN$3,Команды!$A$2:$A$7500,0),$E103+2)=Команды!$AJ$8,TRUE,FALSE),IF(INDEX(Команды!$A$2:$AN$7500,MATCH(AN$3,Команды!$A$2:$A$7500,0),$E103+2)=Команды!$AJ$9,TRUE,FALSE),IF(INDEX(Команды!$A$2:$AN$7500,MATCH(AN$3,Команды!$A$2:$A$7500,0),$E103+2)=Команды!$AJ$10,TRUE,FALSE),IF(INDEX(Команды!$A$2:$AN$7500,MATCH(AN$3,Команды!$A$2:$A$7500,0),$E103+2)=Команды!$AJ$11,TRUE,FALSE),IF(INDEX(Команды!$A$2:$AN$7500,MATCH(AN$3,Команды!$A$2:$A$7500,0),$E103+2)=Команды!$AJ$12,TRUE,FALSE),IF(INDEX(Команды!$A$2:$AN$7500,MATCH(AN$3,Команды!$A$2:$A$7500,0),$E103+2)=Команды!$AJ$13,TRUE,FALSE),IF(INDEX(Команды!$A$2:$AN$7500,MATCH(AN$3,Команды!$A$2:$A$7500,0),$E103+2)=Команды!$AJ$14,TRUE,FALSE),IF(INDEX(Команды!$A$2:$AN$7500,MATCH(AN$3,Команды!$A$2:$A$7500,0),$E103+2)=Команды!$AJ$15,TRUE,FALSE),IF(INDEX(Команды!$A$2:$AN$7500,MATCH(AN$3,Команды!$A$2:$A$7500,0),$E103+2)=Команды!$AJ$16,TRUE,FALSE),IF(INDEX(Команды!$A$2:$AN$7500,MATCH(AN$3,Команды!$A$2:$A$7500,0),$E103+2)=Команды!$AJ$17,TRUE,FALSE),IF(INDEX(Команды!$A$2:$AN$7500,MATCH(AN$3,Команды!$A$2:$A$7500,0),$E103+2)=Команды!$AJ$18,TRUE,FALSE),IF(INDEX(Команды!$A$2:$AN$7500,MATCH(AN$3,Команды!$A$2:$A$7500,0),$E103+2)=Команды!$AJ$19,TRUE,FALSE)),INDEX(Команды!$AJ$2:$AL$19,MATCH(INDEX(Команды!$A$2:$AN$7500,MATCH(AN$3,Команды!$A$2:$A$7500,0),$E103+2),Команды!$AJ$2:$AJ$19,0),3),0)</f>
        <v>0</v>
      </c>
      <c r="AP103" s="342"/>
      <c r="AQ103" s="174">
        <f>IF(OR(IF(INDEX(Команды!$A$2:$AN$7500,MATCH(AQ$3,Команды!$A$2:$A$7500,0),$E103+2)=Команды!$AJ$2,TRUE,FALSE),IF(INDEX(Команды!$A$2:$AN$7500,MATCH(AQ$3,Команды!$A$2:$A$7500,0),$E103+2)=Команды!$AJ$3,TRUE,FALSE),IF(INDEX(Команды!$A$2:$AN$7500,MATCH(AQ$3,Команды!$A$2:$A$7500,0),$E103+2)=Команды!$AJ$4,TRUE,FALSE),IF(INDEX(Команды!$A$2:$AN$7500,MATCH(AQ$3,Команды!$A$2:$A$7500,0),$E103+2)=Команды!$AJ$5,TRUE,FALSE),IF(INDEX(Команды!$A$2:$AN$7500,MATCH(AQ$3,Команды!$A$2:$A$7500,0),$E103+2)=Команды!$AJ$6,TRUE,FALSE),IF(INDEX(Команды!$A$2:$AN$7500,MATCH(AQ$3,Команды!$A$2:$A$7500,0),$E103+2)=Команды!$AJ$7,TRUE,FALSE),IF(INDEX(Команды!$A$2:$AN$7500,MATCH(AQ$3,Команды!$A$2:$A$7500,0),$E103+2)=Команды!$AJ$8,TRUE,FALSE),IF(INDEX(Команды!$A$2:$AN$7500,MATCH(AQ$3,Команды!$A$2:$A$7500,0),$E103+2)=Команды!$AJ$9,TRUE,FALSE),IF(INDEX(Команды!$A$2:$AN$7500,MATCH(AQ$3,Команды!$A$2:$A$7500,0),$E103+2)=Команды!$AJ$10,TRUE,FALSE),IF(INDEX(Команды!$A$2:$AN$7500,MATCH(AQ$3,Команды!$A$2:$A$7500,0),$E103+2)=Команды!$AJ$11,TRUE,FALSE),IF(INDEX(Команды!$A$2:$AN$7500,MATCH(AQ$3,Команды!$A$2:$A$7500,0),$E103+2)=Команды!$AJ$12,TRUE,FALSE),IF(INDEX(Команды!$A$2:$AN$7500,MATCH(AQ$3,Команды!$A$2:$A$7500,0),$E103+2)=Команды!$AJ$13,TRUE,FALSE),IF(INDEX(Команды!$A$2:$AN$7500,MATCH(AQ$3,Команды!$A$2:$A$7500,0),$E103+2)=Команды!$AJ$14,TRUE,FALSE),IF(INDEX(Команды!$A$2:$AN$7500,MATCH(AQ$3,Команды!$A$2:$A$7500,0),$E103+2)=Команды!$AJ$15,TRUE,FALSE),IF(INDEX(Команды!$A$2:$AN$7500,MATCH(AQ$3,Команды!$A$2:$A$7500,0),$E103+2)=Команды!$AJ$16,TRUE,FALSE),,IF(INDEX(Команды!$A$2:$AN$7500,MATCH(AQ$3,Команды!$A$2:$A$7500,0),$E103+2)=Команды!$AJ$17,TRUE,FALSE),,IF(INDEX(Команды!$A$2:$AN$7500,MATCH(AQ$3,Команды!$A$2:$A$7500,0),$E103+2)=Команды!$AJ$18,TRUE,FALSE),,IF(INDEX(Команды!$A$2:$AN$7500,MATCH(AQ$3,Команды!$A$2:$A$7500,0),$E103+2)=Команды!$AJ$19,TRUE,FALSE)),INDEX(Команды!$AJ$2:$AK$19,MATCH(INDEX(Команды!$A$2:$AN$7500,MATCH(AQ$3,Команды!$A$2:$A$7500,0),$E103+2),Команды!$AJ$2:$AJ$19,0),2),0)</f>
        <v>0</v>
      </c>
      <c r="AR103" s="175">
        <f>IF(OR(IF(INDEX(Команды!$A$2:$AN$7500,MATCH(AQ$3,Команды!$A$2:$A$7500,0),$E103+2)=Команды!$AJ$2,TRUE,FALSE),IF(INDEX(Команды!$A$2:$AN$7500,MATCH(AQ$3,Команды!$A$2:$A$7500,0),$E103+2)=Команды!$AJ$3,TRUE,FALSE),IF(INDEX(Команды!$A$2:$AN$7500,MATCH(AQ$3,Команды!$A$2:$A$7500,0),$E103+2)=Команды!$AJ$4,TRUE,FALSE),IF(INDEX(Команды!$A$2:$AN$7500,MATCH(AQ$3,Команды!$A$2:$A$7500,0),$E103+2)=Команды!$AJ$5,TRUE,FALSE),IF(INDEX(Команды!$A$2:$AN$7500,MATCH(AQ$3,Команды!$A$2:$A$7500,0),$E103+2)=Команды!$AJ$6,TRUE,FALSE),IF(INDEX(Команды!$A$2:$AN$7500,MATCH(AQ$3,Команды!$A$2:$A$7500,0),$E103+2)=Команды!$AJ$7,TRUE,FALSE),IF(INDEX(Команды!$A$2:$AN$7500,MATCH(AQ$3,Команды!$A$2:$A$7500,0),$E103+2)=Команды!$AJ$8,TRUE,FALSE),IF(INDEX(Команды!$A$2:$AN$7500,MATCH(AQ$3,Команды!$A$2:$A$7500,0),$E103+2)=Команды!$AJ$9,TRUE,FALSE),IF(INDEX(Команды!$A$2:$AN$7500,MATCH(AQ$3,Команды!$A$2:$A$7500,0),$E103+2)=Команды!$AJ$10,TRUE,FALSE),IF(INDEX(Команды!$A$2:$AN$7500,MATCH(AQ$3,Команды!$A$2:$A$7500,0),$E103+2)=Команды!$AJ$11,TRUE,FALSE),IF(INDEX(Команды!$A$2:$AN$7500,MATCH(AQ$3,Команды!$A$2:$A$7500,0),$E103+2)=Команды!$AJ$12,TRUE,FALSE),IF(INDEX(Команды!$A$2:$AN$7500,MATCH(AQ$3,Команды!$A$2:$A$7500,0),$E103+2)=Команды!$AJ$13,TRUE,FALSE),IF(INDEX(Команды!$A$2:$AN$7500,MATCH(AQ$3,Команды!$A$2:$A$7500,0),$E103+2)=Команды!$AJ$14,TRUE,FALSE),IF(INDEX(Команды!$A$2:$AN$7500,MATCH(AQ$3,Команды!$A$2:$A$7500,0),$E103+2)=Команды!$AJ$15,TRUE,FALSE),IF(INDEX(Команды!$A$2:$AN$7500,MATCH(AQ$3,Команды!$A$2:$A$7500,0),$E103+2)=Команды!$AJ$16,TRUE,FALSE),IF(INDEX(Команды!$A$2:$AN$7500,MATCH(AQ$3,Команды!$A$2:$A$7500,0),$E103+2)=Команды!$AJ$17,TRUE,FALSE),IF(INDEX(Команды!$A$2:$AN$7500,MATCH(AQ$3,Команды!$A$2:$A$7500,0),$E103+2)=Команды!$AJ$18,TRUE,FALSE),IF(INDEX(Команды!$A$2:$AN$7500,MATCH(AQ$3,Команды!$A$2:$A$7500,0),$E103+2)=Команды!$AJ$19,TRUE,FALSE)),INDEX(Команды!$AJ$2:$AL$19,MATCH(INDEX(Команды!$A$2:$AN$7500,MATCH(AQ$3,Команды!$A$2:$A$7500,0),$E103+2),Команды!$AJ$2:$AJ$19,0),3),0)</f>
        <v>0</v>
      </c>
      <c r="AS103" s="342"/>
      <c r="AT103" s="174">
        <f>IF(OR(IF(INDEX(Команды!$A$2:$AN$7500,MATCH(AT$3,Команды!$A$2:$A$7500,0),$E103+2)=Команды!$AJ$2,TRUE,FALSE),IF(INDEX(Команды!$A$2:$AN$7500,MATCH(AT$3,Команды!$A$2:$A$7500,0),$E103+2)=Команды!$AJ$3,TRUE,FALSE),IF(INDEX(Команды!$A$2:$AN$7500,MATCH(AT$3,Команды!$A$2:$A$7500,0),$E103+2)=Команды!$AJ$4,TRUE,FALSE),IF(INDEX(Команды!$A$2:$AN$7500,MATCH(AT$3,Команды!$A$2:$A$7500,0),$E103+2)=Команды!$AJ$5,TRUE,FALSE),IF(INDEX(Команды!$A$2:$AN$7500,MATCH(AT$3,Команды!$A$2:$A$7500,0),$E103+2)=Команды!$AJ$6,TRUE,FALSE),IF(INDEX(Команды!$A$2:$AN$7500,MATCH(AT$3,Команды!$A$2:$A$7500,0),$E103+2)=Команды!$AJ$7,TRUE,FALSE),IF(INDEX(Команды!$A$2:$AN$7500,MATCH(AT$3,Команды!$A$2:$A$7500,0),$E103+2)=Команды!$AJ$8,TRUE,FALSE),IF(INDEX(Команды!$A$2:$AN$7500,MATCH(AT$3,Команды!$A$2:$A$7500,0),$E103+2)=Команды!$AJ$9,TRUE,FALSE),IF(INDEX(Команды!$A$2:$AN$7500,MATCH(AT$3,Команды!$A$2:$A$7500,0),$E103+2)=Команды!$AJ$10,TRUE,FALSE),IF(INDEX(Команды!$A$2:$AN$7500,MATCH(AT$3,Команды!$A$2:$A$7500,0),$E103+2)=Команды!$AJ$11,TRUE,FALSE),IF(INDEX(Команды!$A$2:$AN$7500,MATCH(AT$3,Команды!$A$2:$A$7500,0),$E103+2)=Команды!$AJ$12,TRUE,FALSE),IF(INDEX(Команды!$A$2:$AN$7500,MATCH(AT$3,Команды!$A$2:$A$7500,0),$E103+2)=Команды!$AJ$13,TRUE,FALSE),IF(INDEX(Команды!$A$2:$AN$7500,MATCH(AT$3,Команды!$A$2:$A$7500,0),$E103+2)=Команды!$AJ$14,TRUE,FALSE),IF(INDEX(Команды!$A$2:$AN$7500,MATCH(AT$3,Команды!$A$2:$A$7500,0),$E103+2)=Команды!$AJ$15,TRUE,FALSE),IF(INDEX(Команды!$A$2:$AN$7500,MATCH(AT$3,Команды!$A$2:$A$7500,0),$E103+2)=Команды!$AJ$16,TRUE,FALSE),,IF(INDEX(Команды!$A$2:$AN$7500,MATCH(AT$3,Команды!$A$2:$A$7500,0),$E103+2)=Команды!$AJ$17,TRUE,FALSE),,IF(INDEX(Команды!$A$2:$AN$7500,MATCH(AT$3,Команды!$A$2:$A$7500,0),$E103+2)=Команды!$AJ$18,TRUE,FALSE),,IF(INDEX(Команды!$A$2:$AN$7500,MATCH(AT$3,Команды!$A$2:$A$7500,0),$E103+2)=Команды!$AJ$19,TRUE,FALSE)),INDEX(Команды!$AJ$2:$AK$19,MATCH(INDEX(Команды!$A$2:$AN$7500,MATCH(AT$3,Команды!$A$2:$A$7500,0),$E103+2),Команды!$AJ$2:$AJ$19,0),2),0)</f>
        <v>0</v>
      </c>
      <c r="AU103" s="175">
        <f>IF(OR(IF(INDEX(Команды!$A$2:$AN$7500,MATCH(AT$3,Команды!$A$2:$A$7500,0),$E103+2)=Команды!$AJ$2,TRUE,FALSE),IF(INDEX(Команды!$A$2:$AN$7500,MATCH(AT$3,Команды!$A$2:$A$7500,0),$E103+2)=Команды!$AJ$3,TRUE,FALSE),IF(INDEX(Команды!$A$2:$AN$7500,MATCH(AT$3,Команды!$A$2:$A$7500,0),$E103+2)=Команды!$AJ$4,TRUE,FALSE),IF(INDEX(Команды!$A$2:$AN$7500,MATCH(AT$3,Команды!$A$2:$A$7500,0),$E103+2)=Команды!$AJ$5,TRUE,FALSE),IF(INDEX(Команды!$A$2:$AN$7500,MATCH(AT$3,Команды!$A$2:$A$7500,0),$E103+2)=Команды!$AJ$6,TRUE,FALSE),IF(INDEX(Команды!$A$2:$AN$7500,MATCH(AT$3,Команды!$A$2:$A$7500,0),$E103+2)=Команды!$AJ$7,TRUE,FALSE),IF(INDEX(Команды!$A$2:$AN$7500,MATCH(AT$3,Команды!$A$2:$A$7500,0),$E103+2)=Команды!$AJ$8,TRUE,FALSE),IF(INDEX(Команды!$A$2:$AN$7500,MATCH(AT$3,Команды!$A$2:$A$7500,0),$E103+2)=Команды!$AJ$9,TRUE,FALSE),IF(INDEX(Команды!$A$2:$AN$7500,MATCH(AT$3,Команды!$A$2:$A$7500,0),$E103+2)=Команды!$AJ$10,TRUE,FALSE),IF(INDEX(Команды!$A$2:$AN$7500,MATCH(AT$3,Команды!$A$2:$A$7500,0),$E103+2)=Команды!$AJ$11,TRUE,FALSE),IF(INDEX(Команды!$A$2:$AN$7500,MATCH(AT$3,Команды!$A$2:$A$7500,0),$E103+2)=Команды!$AJ$12,TRUE,FALSE),IF(INDEX(Команды!$A$2:$AN$7500,MATCH(AT$3,Команды!$A$2:$A$7500,0),$E103+2)=Команды!$AJ$13,TRUE,FALSE),IF(INDEX(Команды!$A$2:$AN$7500,MATCH(AT$3,Команды!$A$2:$A$7500,0),$E103+2)=Команды!$AJ$14,TRUE,FALSE),IF(INDEX(Команды!$A$2:$AN$7500,MATCH(AT$3,Команды!$A$2:$A$7500,0),$E103+2)=Команды!$AJ$15,TRUE,FALSE),IF(INDEX(Команды!$A$2:$AN$7500,MATCH(AT$3,Команды!$A$2:$A$7500,0),$E103+2)=Команды!$AJ$16,TRUE,FALSE),IF(INDEX(Команды!$A$2:$AN$7500,MATCH(AT$3,Команды!$A$2:$A$7500,0),$E103+2)=Команды!$AJ$17,TRUE,FALSE),IF(INDEX(Команды!$A$2:$AN$7500,MATCH(AT$3,Команды!$A$2:$A$7500,0),$E103+2)=Команды!$AJ$18,TRUE,FALSE),IF(INDEX(Команды!$A$2:$AN$7500,MATCH(AT$3,Команды!$A$2:$A$7500,0),$E103+2)=Команды!$AJ$19,TRUE,FALSE)),INDEX(Команды!$AJ$2:$AL$19,MATCH(INDEX(Команды!$A$2:$AN$7500,MATCH(AT$3,Команды!$A$2:$A$7500,0),$E103+2),Команды!$AJ$2:$AJ$19,0),3),0)</f>
        <v>0</v>
      </c>
      <c r="AV103" s="342"/>
      <c r="AW103" s="174">
        <f>IF(OR(IF(INDEX(Команды!$A$2:$AN$7500,MATCH(AW$3,Команды!$A$2:$A$7500,0),$E103+2)=Команды!$AJ$2,TRUE,FALSE),IF(INDEX(Команды!$A$2:$AN$7500,MATCH(AW$3,Команды!$A$2:$A$7500,0),$E103+2)=Команды!$AJ$3,TRUE,FALSE),IF(INDEX(Команды!$A$2:$AN$7500,MATCH(AW$3,Команды!$A$2:$A$7500,0),$E103+2)=Команды!$AJ$4,TRUE,FALSE),IF(INDEX(Команды!$A$2:$AN$7500,MATCH(AW$3,Команды!$A$2:$A$7500,0),$E103+2)=Команды!$AJ$5,TRUE,FALSE),IF(INDEX(Команды!$A$2:$AN$7500,MATCH(AW$3,Команды!$A$2:$A$7500,0),$E103+2)=Команды!$AJ$6,TRUE,FALSE),IF(INDEX(Команды!$A$2:$AN$7500,MATCH(AW$3,Команды!$A$2:$A$7500,0),$E103+2)=Команды!$AJ$7,TRUE,FALSE),IF(INDEX(Команды!$A$2:$AN$7500,MATCH(AW$3,Команды!$A$2:$A$7500,0),$E103+2)=Команды!$AJ$8,TRUE,FALSE),IF(INDEX(Команды!$A$2:$AN$7500,MATCH(AW$3,Команды!$A$2:$A$7500,0),$E103+2)=Команды!$AJ$9,TRUE,FALSE),IF(INDEX(Команды!$A$2:$AN$7500,MATCH(AW$3,Команды!$A$2:$A$7500,0),$E103+2)=Команды!$AJ$10,TRUE,FALSE),IF(INDEX(Команды!$A$2:$AN$7500,MATCH(AW$3,Команды!$A$2:$A$7500,0),$E103+2)=Команды!$AJ$11,TRUE,FALSE),IF(INDEX(Команды!$A$2:$AN$7500,MATCH(AW$3,Команды!$A$2:$A$7500,0),$E103+2)=Команды!$AJ$12,TRUE,FALSE),IF(INDEX(Команды!$A$2:$AN$7500,MATCH(AW$3,Команды!$A$2:$A$7500,0),$E103+2)=Команды!$AJ$13,TRUE,FALSE),IF(INDEX(Команды!$A$2:$AN$7500,MATCH(AW$3,Команды!$A$2:$A$7500,0),$E103+2)=Команды!$AJ$14,TRUE,FALSE),IF(INDEX(Команды!$A$2:$AN$7500,MATCH(AW$3,Команды!$A$2:$A$7500,0),$E103+2)=Команды!$AJ$15,TRUE,FALSE),IF(INDEX(Команды!$A$2:$AN$7500,MATCH(AW$3,Команды!$A$2:$A$7500,0),$E103+2)=Команды!$AJ$16,TRUE,FALSE),,IF(INDEX(Команды!$A$2:$AN$7500,MATCH(AW$3,Команды!$A$2:$A$7500,0),$E103+2)=Команды!$AJ$17,TRUE,FALSE),,IF(INDEX(Команды!$A$2:$AN$7500,MATCH(AW$3,Команды!$A$2:$A$7500,0),$E103+2)=Команды!$AJ$18,TRUE,FALSE),,IF(INDEX(Команды!$A$2:$AN$7500,MATCH(AW$3,Команды!$A$2:$A$7500,0),$E103+2)=Команды!$AJ$19,TRUE,FALSE)),INDEX(Команды!$AJ$2:$AK$19,MATCH(INDEX(Команды!$A$2:$AN$7500,MATCH(AW$3,Команды!$A$2:$A$7500,0),$E103+2),Команды!$AJ$2:$AJ$19,0),2),0)</f>
        <v>0</v>
      </c>
      <c r="AX103" s="175">
        <f>IF(OR(IF(INDEX(Команды!$A$2:$AN$7500,MATCH(AW$3,Команды!$A$2:$A$7500,0),$E103+2)=Команды!$AJ$2,TRUE,FALSE),IF(INDEX(Команды!$A$2:$AN$7500,MATCH(AW$3,Команды!$A$2:$A$7500,0),$E103+2)=Команды!$AJ$3,TRUE,FALSE),IF(INDEX(Команды!$A$2:$AN$7500,MATCH(AW$3,Команды!$A$2:$A$7500,0),$E103+2)=Команды!$AJ$4,TRUE,FALSE),IF(INDEX(Команды!$A$2:$AN$7500,MATCH(AW$3,Команды!$A$2:$A$7500,0),$E103+2)=Команды!$AJ$5,TRUE,FALSE),IF(INDEX(Команды!$A$2:$AN$7500,MATCH(AW$3,Команды!$A$2:$A$7500,0),$E103+2)=Команды!$AJ$6,TRUE,FALSE),IF(INDEX(Команды!$A$2:$AN$7500,MATCH(AW$3,Команды!$A$2:$A$7500,0),$E103+2)=Команды!$AJ$7,TRUE,FALSE),IF(INDEX(Команды!$A$2:$AN$7500,MATCH(AW$3,Команды!$A$2:$A$7500,0),$E103+2)=Команды!$AJ$8,TRUE,FALSE),IF(INDEX(Команды!$A$2:$AN$7500,MATCH(AW$3,Команды!$A$2:$A$7500,0),$E103+2)=Команды!$AJ$9,TRUE,FALSE),IF(INDEX(Команды!$A$2:$AN$7500,MATCH(AW$3,Команды!$A$2:$A$7500,0),$E103+2)=Команды!$AJ$10,TRUE,FALSE),IF(INDEX(Команды!$A$2:$AN$7500,MATCH(AW$3,Команды!$A$2:$A$7500,0),$E103+2)=Команды!$AJ$11,TRUE,FALSE),IF(INDEX(Команды!$A$2:$AN$7500,MATCH(AW$3,Команды!$A$2:$A$7500,0),$E103+2)=Команды!$AJ$12,TRUE,FALSE),IF(INDEX(Команды!$A$2:$AN$7500,MATCH(AW$3,Команды!$A$2:$A$7500,0),$E103+2)=Команды!$AJ$13,TRUE,FALSE),IF(INDEX(Команды!$A$2:$AN$7500,MATCH(AW$3,Команды!$A$2:$A$7500,0),$E103+2)=Команды!$AJ$14,TRUE,FALSE),IF(INDEX(Команды!$A$2:$AN$7500,MATCH(AW$3,Команды!$A$2:$A$7500,0),$E103+2)=Команды!$AJ$15,TRUE,FALSE),IF(INDEX(Команды!$A$2:$AN$7500,MATCH(AW$3,Команды!$A$2:$A$7500,0),$E103+2)=Команды!$AJ$16,TRUE,FALSE),IF(INDEX(Команды!$A$2:$AN$7500,MATCH(AW$3,Команды!$A$2:$A$7500,0),$E103+2)=Команды!$AJ$17,TRUE,FALSE),IF(INDEX(Команды!$A$2:$AN$7500,MATCH(AW$3,Команды!$A$2:$A$7500,0),$E103+2)=Команды!$AJ$18,TRUE,FALSE),IF(INDEX(Команды!$A$2:$AN$7500,MATCH(AW$3,Команды!$A$2:$A$7500,0),$E103+2)=Команды!$AJ$19,TRUE,FALSE)),INDEX(Команды!$AJ$2:$AL$19,MATCH(INDEX(Команды!$A$2:$AN$7500,MATCH(AW$3,Команды!$A$2:$A$7500,0),$E103+2),Команды!$AJ$2:$AJ$19,0),3),0)</f>
        <v>0</v>
      </c>
      <c r="AY103" s="342"/>
      <c r="AZ103" s="174">
        <f>IF(OR(IF(INDEX(Команды!$A$2:$AN$7500,MATCH(AZ$3,Команды!$A$2:$A$7500,0),$E103+2)=Команды!$AJ$2,TRUE,FALSE),IF(INDEX(Команды!$A$2:$AN$7500,MATCH(AZ$3,Команды!$A$2:$A$7500,0),$E103+2)=Команды!$AJ$3,TRUE,FALSE),IF(INDEX(Команды!$A$2:$AN$7500,MATCH(AZ$3,Команды!$A$2:$A$7500,0),$E103+2)=Команды!$AJ$4,TRUE,FALSE),IF(INDEX(Команды!$A$2:$AN$7500,MATCH(AZ$3,Команды!$A$2:$A$7500,0),$E103+2)=Команды!$AJ$5,TRUE,FALSE),IF(INDEX(Команды!$A$2:$AN$7500,MATCH(AZ$3,Команды!$A$2:$A$7500,0),$E103+2)=Команды!$AJ$6,TRUE,FALSE),IF(INDEX(Команды!$A$2:$AN$7500,MATCH(AZ$3,Команды!$A$2:$A$7500,0),$E103+2)=Команды!$AJ$7,TRUE,FALSE),IF(INDEX(Команды!$A$2:$AN$7500,MATCH(AZ$3,Команды!$A$2:$A$7500,0),$E103+2)=Команды!$AJ$8,TRUE,FALSE),IF(INDEX(Команды!$A$2:$AN$7500,MATCH(AZ$3,Команды!$A$2:$A$7500,0),$E103+2)=Команды!$AJ$9,TRUE,FALSE),IF(INDEX(Команды!$A$2:$AN$7500,MATCH(AZ$3,Команды!$A$2:$A$7500,0),$E103+2)=Команды!$AJ$10,TRUE,FALSE),IF(INDEX(Команды!$A$2:$AN$7500,MATCH(AZ$3,Команды!$A$2:$A$7500,0),$E103+2)=Команды!$AJ$11,TRUE,FALSE),IF(INDEX(Команды!$A$2:$AN$7500,MATCH(AZ$3,Команды!$A$2:$A$7500,0),$E103+2)=Команды!$AJ$12,TRUE,FALSE),IF(INDEX(Команды!$A$2:$AN$7500,MATCH(AZ$3,Команды!$A$2:$A$7500,0),$E103+2)=Команды!$AJ$13,TRUE,FALSE),IF(INDEX(Команды!$A$2:$AN$7500,MATCH(AZ$3,Команды!$A$2:$A$7500,0),$E103+2)=Команды!$AJ$14,TRUE,FALSE),IF(INDEX(Команды!$A$2:$AN$7500,MATCH(AZ$3,Команды!$A$2:$A$7500,0),$E103+2)=Команды!$AJ$15,TRUE,FALSE),IF(INDEX(Команды!$A$2:$AN$7500,MATCH(AZ$3,Команды!$A$2:$A$7500,0),$E103+2)=Команды!$AJ$16,TRUE,FALSE),,IF(INDEX(Команды!$A$2:$AN$7500,MATCH(AZ$3,Команды!$A$2:$A$7500,0),$E103+2)=Команды!$AJ$17,TRUE,FALSE),,IF(INDEX(Команды!$A$2:$AN$7500,MATCH(AZ$3,Команды!$A$2:$A$7500,0),$E103+2)=Команды!$AJ$18,TRUE,FALSE),,IF(INDEX(Команды!$A$2:$AN$7500,MATCH(AZ$3,Команды!$A$2:$A$7500,0),$E103+2)=Команды!$AJ$19,TRUE,FALSE)),INDEX(Команды!$AJ$2:$AK$19,MATCH(INDEX(Команды!$A$2:$AN$7500,MATCH(AZ$3,Команды!$A$2:$A$7500,0),$E103+2),Команды!$AJ$2:$AJ$19,0),2),0)</f>
        <v>0</v>
      </c>
      <c r="BA103" s="175">
        <f>IF(OR(IF(INDEX(Команды!$A$2:$AN$7500,MATCH(AZ$3,Команды!$A$2:$A$7500,0),$E103+2)=Команды!$AJ$2,TRUE,FALSE),IF(INDEX(Команды!$A$2:$AN$7500,MATCH(AZ$3,Команды!$A$2:$A$7500,0),$E103+2)=Команды!$AJ$3,TRUE,FALSE),IF(INDEX(Команды!$A$2:$AN$7500,MATCH(AZ$3,Команды!$A$2:$A$7500,0),$E103+2)=Команды!$AJ$4,TRUE,FALSE),IF(INDEX(Команды!$A$2:$AN$7500,MATCH(AZ$3,Команды!$A$2:$A$7500,0),$E103+2)=Команды!$AJ$5,TRUE,FALSE),IF(INDEX(Команды!$A$2:$AN$7500,MATCH(AZ$3,Команды!$A$2:$A$7500,0),$E103+2)=Команды!$AJ$6,TRUE,FALSE),IF(INDEX(Команды!$A$2:$AN$7500,MATCH(AZ$3,Команды!$A$2:$A$7500,0),$E103+2)=Команды!$AJ$7,TRUE,FALSE),IF(INDEX(Команды!$A$2:$AN$7500,MATCH(AZ$3,Команды!$A$2:$A$7500,0),$E103+2)=Команды!$AJ$8,TRUE,FALSE),IF(INDEX(Команды!$A$2:$AN$7500,MATCH(AZ$3,Команды!$A$2:$A$7500,0),$E103+2)=Команды!$AJ$9,TRUE,FALSE),IF(INDEX(Команды!$A$2:$AN$7500,MATCH(AZ$3,Команды!$A$2:$A$7500,0),$E103+2)=Команды!$AJ$10,TRUE,FALSE),IF(INDEX(Команды!$A$2:$AN$7500,MATCH(AZ$3,Команды!$A$2:$A$7500,0),$E103+2)=Команды!$AJ$11,TRUE,FALSE),IF(INDEX(Команды!$A$2:$AN$7500,MATCH(AZ$3,Команды!$A$2:$A$7500,0),$E103+2)=Команды!$AJ$12,TRUE,FALSE),IF(INDEX(Команды!$A$2:$AN$7500,MATCH(AZ$3,Команды!$A$2:$A$7500,0),$E103+2)=Команды!$AJ$13,TRUE,FALSE),IF(INDEX(Команды!$A$2:$AN$7500,MATCH(AZ$3,Команды!$A$2:$A$7500,0),$E103+2)=Команды!$AJ$14,TRUE,FALSE),IF(INDEX(Команды!$A$2:$AN$7500,MATCH(AZ$3,Команды!$A$2:$A$7500,0),$E103+2)=Команды!$AJ$15,TRUE,FALSE),IF(INDEX(Команды!$A$2:$AN$7500,MATCH(AZ$3,Команды!$A$2:$A$7500,0),$E103+2)=Команды!$AJ$16,TRUE,FALSE),IF(INDEX(Команды!$A$2:$AN$7500,MATCH(AZ$3,Команды!$A$2:$A$7500,0),$E103+2)=Команды!$AJ$17,TRUE,FALSE),IF(INDEX(Команды!$A$2:$AN$7500,MATCH(AZ$3,Команды!$A$2:$A$7500,0),$E103+2)=Команды!$AJ$18,TRUE,FALSE),IF(INDEX(Команды!$A$2:$AN$7500,MATCH(AZ$3,Команды!$A$2:$A$7500,0),$E103+2)=Команды!$AJ$19,TRUE,FALSE)),INDEX(Команды!$AJ$2:$AL$19,MATCH(INDEX(Команды!$A$2:$AN$7500,MATCH(AZ$3,Команды!$A$2:$A$7500,0),$E103+2),Команды!$AJ$2:$AJ$19,0),3),0)</f>
        <v>0</v>
      </c>
      <c r="BB103" s="342"/>
      <c r="BC103" s="174">
        <f>IF(OR(IF(INDEX(Команды!$A$2:$AN$7500,MATCH(BC$3,Команды!$A$2:$A$7500,0),$E103+2)=Команды!$AJ$2,TRUE,FALSE),IF(INDEX(Команды!$A$2:$AN$7500,MATCH(BC$3,Команды!$A$2:$A$7500,0),$E103+2)=Команды!$AJ$3,TRUE,FALSE),IF(INDEX(Команды!$A$2:$AN$7500,MATCH(BC$3,Команды!$A$2:$A$7500,0),$E103+2)=Команды!$AJ$4,TRUE,FALSE),IF(INDEX(Команды!$A$2:$AN$7500,MATCH(BC$3,Команды!$A$2:$A$7500,0),$E103+2)=Команды!$AJ$5,TRUE,FALSE),IF(INDEX(Команды!$A$2:$AN$7500,MATCH(BC$3,Команды!$A$2:$A$7500,0),$E103+2)=Команды!$AJ$6,TRUE,FALSE),IF(INDEX(Команды!$A$2:$AN$7500,MATCH(BC$3,Команды!$A$2:$A$7500,0),$E103+2)=Команды!$AJ$7,TRUE,FALSE),IF(INDEX(Команды!$A$2:$AN$7500,MATCH(BC$3,Команды!$A$2:$A$7500,0),$E103+2)=Команды!$AJ$8,TRUE,FALSE),IF(INDEX(Команды!$A$2:$AN$7500,MATCH(BC$3,Команды!$A$2:$A$7500,0),$E103+2)=Команды!$AJ$9,TRUE,FALSE),IF(INDEX(Команды!$A$2:$AN$7500,MATCH(BC$3,Команды!$A$2:$A$7500,0),$E103+2)=Команды!$AJ$10,TRUE,FALSE),IF(INDEX(Команды!$A$2:$AN$7500,MATCH(BC$3,Команды!$A$2:$A$7500,0),$E103+2)=Команды!$AJ$11,TRUE,FALSE),IF(INDEX(Команды!$A$2:$AN$7500,MATCH(BC$3,Команды!$A$2:$A$7500,0),$E103+2)=Команды!$AJ$12,TRUE,FALSE),IF(INDEX(Команды!$A$2:$AN$7500,MATCH(BC$3,Команды!$A$2:$A$7500,0),$E103+2)=Команды!$AJ$13,TRUE,FALSE),IF(INDEX(Команды!$A$2:$AN$7500,MATCH(BC$3,Команды!$A$2:$A$7500,0),$E103+2)=Команды!$AJ$14,TRUE,FALSE),IF(INDEX(Команды!$A$2:$AN$7500,MATCH(BC$3,Команды!$A$2:$A$7500,0),$E103+2)=Команды!$AJ$15,TRUE,FALSE),IF(INDEX(Команды!$A$2:$AN$7500,MATCH(BC$3,Команды!$A$2:$A$7500,0),$E103+2)=Команды!$AJ$16,TRUE,FALSE),,IF(INDEX(Команды!$A$2:$AN$7500,MATCH(BC$3,Команды!$A$2:$A$7500,0),$E103+2)=Команды!$AJ$17,TRUE,FALSE),,IF(INDEX(Команды!$A$2:$AN$7500,MATCH(BC$3,Команды!$A$2:$A$7500,0),$E103+2)=Команды!$AJ$18,TRUE,FALSE),,IF(INDEX(Команды!$A$2:$AN$7500,MATCH(BC$3,Команды!$A$2:$A$7500,0),$E103+2)=Команды!$AJ$19,TRUE,FALSE)),INDEX(Команды!$AJ$2:$AK$19,MATCH(INDEX(Команды!$A$2:$AN$7500,MATCH(BC$3,Команды!$A$2:$A$7500,0),$E103+2),Команды!$AJ$2:$AJ$19,0),2),0)</f>
        <v>0</v>
      </c>
      <c r="BD103" s="175">
        <f>IF(OR(IF(INDEX(Команды!$A$2:$AN$7500,MATCH(BC$3,Команды!$A$2:$A$7500,0),$E103+2)=Команды!$AJ$2,TRUE,FALSE),IF(INDEX(Команды!$A$2:$AN$7500,MATCH(BC$3,Команды!$A$2:$A$7500,0),$E103+2)=Команды!$AJ$3,TRUE,FALSE),IF(INDEX(Команды!$A$2:$AN$7500,MATCH(BC$3,Команды!$A$2:$A$7500,0),$E103+2)=Команды!$AJ$4,TRUE,FALSE),IF(INDEX(Команды!$A$2:$AN$7500,MATCH(BC$3,Команды!$A$2:$A$7500,0),$E103+2)=Команды!$AJ$5,TRUE,FALSE),IF(INDEX(Команды!$A$2:$AN$7500,MATCH(BC$3,Команды!$A$2:$A$7500,0),$E103+2)=Команды!$AJ$6,TRUE,FALSE),IF(INDEX(Команды!$A$2:$AN$7500,MATCH(BC$3,Команды!$A$2:$A$7500,0),$E103+2)=Команды!$AJ$7,TRUE,FALSE),IF(INDEX(Команды!$A$2:$AN$7500,MATCH(BC$3,Команды!$A$2:$A$7500,0),$E103+2)=Команды!$AJ$8,TRUE,FALSE),IF(INDEX(Команды!$A$2:$AN$7500,MATCH(BC$3,Команды!$A$2:$A$7500,0),$E103+2)=Команды!$AJ$9,TRUE,FALSE),IF(INDEX(Команды!$A$2:$AN$7500,MATCH(BC$3,Команды!$A$2:$A$7500,0),$E103+2)=Команды!$AJ$10,TRUE,FALSE),IF(INDEX(Команды!$A$2:$AN$7500,MATCH(BC$3,Команды!$A$2:$A$7500,0),$E103+2)=Команды!$AJ$11,TRUE,FALSE),IF(INDEX(Команды!$A$2:$AN$7500,MATCH(BC$3,Команды!$A$2:$A$7500,0),$E103+2)=Команды!$AJ$12,TRUE,FALSE),IF(INDEX(Команды!$A$2:$AN$7500,MATCH(BC$3,Команды!$A$2:$A$7500,0),$E103+2)=Команды!$AJ$13,TRUE,FALSE),IF(INDEX(Команды!$A$2:$AN$7500,MATCH(BC$3,Команды!$A$2:$A$7500,0),$E103+2)=Команды!$AJ$14,TRUE,FALSE),IF(INDEX(Команды!$A$2:$AN$7500,MATCH(BC$3,Команды!$A$2:$A$7500,0),$E103+2)=Команды!$AJ$15,TRUE,FALSE),IF(INDEX(Команды!$A$2:$AN$7500,MATCH(BC$3,Команды!$A$2:$A$7500,0),$E103+2)=Команды!$AJ$16,TRUE,FALSE),IF(INDEX(Команды!$A$2:$AN$7500,MATCH(BC$3,Команды!$A$2:$A$7500,0),$E103+2)=Команды!$AJ$17,TRUE,FALSE),IF(INDEX(Команды!$A$2:$AN$7500,MATCH(BC$3,Команды!$A$2:$A$7500,0),$E103+2)=Команды!$AJ$18,TRUE,FALSE),IF(INDEX(Команды!$A$2:$AN$7500,MATCH(BC$3,Команды!$A$2:$A$7500,0),$E103+2)=Команды!$AJ$19,TRUE,FALSE)),INDEX(Команды!$AJ$2:$AL$19,MATCH(INDEX(Команды!$A$2:$AN$7500,MATCH(BC$3,Команды!$A$2:$A$7500,0),$E103+2),Команды!$AJ$2:$AJ$19,0),3),0)</f>
        <v>0</v>
      </c>
      <c r="BE103" s="342"/>
      <c r="BF103" s="174">
        <f>IF(OR(IF(INDEX(Команды!$A$2:$AN$7500,MATCH(BF$3,Команды!$A$2:$A$7500,0),$E103+2)=Команды!$AJ$2,TRUE,FALSE),IF(INDEX(Команды!$A$2:$AN$7500,MATCH(BF$3,Команды!$A$2:$A$7500,0),$E103+2)=Команды!$AJ$3,TRUE,FALSE),IF(INDEX(Команды!$A$2:$AN$7500,MATCH(BF$3,Команды!$A$2:$A$7500,0),$E103+2)=Команды!$AJ$4,TRUE,FALSE),IF(INDEX(Команды!$A$2:$AN$7500,MATCH(BF$3,Команды!$A$2:$A$7500,0),$E103+2)=Команды!$AJ$5,TRUE,FALSE),IF(INDEX(Команды!$A$2:$AN$7500,MATCH(BF$3,Команды!$A$2:$A$7500,0),$E103+2)=Команды!$AJ$6,TRUE,FALSE),IF(INDEX(Команды!$A$2:$AN$7500,MATCH(BF$3,Команды!$A$2:$A$7500,0),$E103+2)=Команды!$AJ$7,TRUE,FALSE),IF(INDEX(Команды!$A$2:$AN$7500,MATCH(BF$3,Команды!$A$2:$A$7500,0),$E103+2)=Команды!$AJ$8,TRUE,FALSE),IF(INDEX(Команды!$A$2:$AN$7500,MATCH(BF$3,Команды!$A$2:$A$7500,0),$E103+2)=Команды!$AJ$9,TRUE,FALSE),IF(INDEX(Команды!$A$2:$AN$7500,MATCH(BF$3,Команды!$A$2:$A$7500,0),$E103+2)=Команды!$AJ$10,TRUE,FALSE),IF(INDEX(Команды!$A$2:$AN$7500,MATCH(BF$3,Команды!$A$2:$A$7500,0),$E103+2)=Команды!$AJ$11,TRUE,FALSE),IF(INDEX(Команды!$A$2:$AN$7500,MATCH(BF$3,Команды!$A$2:$A$7500,0),$E103+2)=Команды!$AJ$12,TRUE,FALSE),IF(INDEX(Команды!$A$2:$AN$7500,MATCH(BF$3,Команды!$A$2:$A$7500,0),$E103+2)=Команды!$AJ$13,TRUE,FALSE),IF(INDEX(Команды!$A$2:$AN$7500,MATCH(BF$3,Команды!$A$2:$A$7500,0),$E103+2)=Команды!$AJ$14,TRUE,FALSE),IF(INDEX(Команды!$A$2:$AN$7500,MATCH(BF$3,Команды!$A$2:$A$7500,0),$E103+2)=Команды!$AJ$15,TRUE,FALSE),IF(INDEX(Команды!$A$2:$AN$7500,MATCH(BF$3,Команды!$A$2:$A$7500,0),$E103+2)=Команды!$AJ$16,TRUE,FALSE),,IF(INDEX(Команды!$A$2:$AN$7500,MATCH(BF$3,Команды!$A$2:$A$7500,0),$E103+2)=Команды!$AJ$17,TRUE,FALSE),,IF(INDEX(Команды!$A$2:$AN$7500,MATCH(BF$3,Команды!$A$2:$A$7500,0),$E103+2)=Команды!$AJ$18,TRUE,FALSE),,IF(INDEX(Команды!$A$2:$AN$7500,MATCH(BF$3,Команды!$A$2:$A$7500,0),$E103+2)=Команды!$AJ$19,TRUE,FALSE)),INDEX(Команды!$AJ$2:$AK$19,MATCH(INDEX(Команды!$A$2:$AN$7500,MATCH(BF$3,Команды!$A$2:$A$7500,0),$E103+2),Команды!$AJ$2:$AJ$19,0),2),0)</f>
        <v>0</v>
      </c>
      <c r="BG103" s="175">
        <f>IF(OR(IF(INDEX(Команды!$A$2:$AN$7500,MATCH(BF$3,Команды!$A$2:$A$7500,0),$E103+2)=Команды!$AJ$2,TRUE,FALSE),IF(INDEX(Команды!$A$2:$AN$7500,MATCH(BF$3,Команды!$A$2:$A$7500,0),$E103+2)=Команды!$AJ$3,TRUE,FALSE),IF(INDEX(Команды!$A$2:$AN$7500,MATCH(BF$3,Команды!$A$2:$A$7500,0),$E103+2)=Команды!$AJ$4,TRUE,FALSE),IF(INDEX(Команды!$A$2:$AN$7500,MATCH(BF$3,Команды!$A$2:$A$7500,0),$E103+2)=Команды!$AJ$5,TRUE,FALSE),IF(INDEX(Команды!$A$2:$AN$7500,MATCH(BF$3,Команды!$A$2:$A$7500,0),$E103+2)=Команды!$AJ$6,TRUE,FALSE),IF(INDEX(Команды!$A$2:$AN$7500,MATCH(BF$3,Команды!$A$2:$A$7500,0),$E103+2)=Команды!$AJ$7,TRUE,FALSE),IF(INDEX(Команды!$A$2:$AN$7500,MATCH(BF$3,Команды!$A$2:$A$7500,0),$E103+2)=Команды!$AJ$8,TRUE,FALSE),IF(INDEX(Команды!$A$2:$AN$7500,MATCH(BF$3,Команды!$A$2:$A$7500,0),$E103+2)=Команды!$AJ$9,TRUE,FALSE),IF(INDEX(Команды!$A$2:$AN$7500,MATCH(BF$3,Команды!$A$2:$A$7500,0),$E103+2)=Команды!$AJ$10,TRUE,FALSE),IF(INDEX(Команды!$A$2:$AN$7500,MATCH(BF$3,Команды!$A$2:$A$7500,0),$E103+2)=Команды!$AJ$11,TRUE,FALSE),IF(INDEX(Команды!$A$2:$AN$7500,MATCH(BF$3,Команды!$A$2:$A$7500,0),$E103+2)=Команды!$AJ$12,TRUE,FALSE),IF(INDEX(Команды!$A$2:$AN$7500,MATCH(BF$3,Команды!$A$2:$A$7500,0),$E103+2)=Команды!$AJ$13,TRUE,FALSE),IF(INDEX(Команды!$A$2:$AN$7500,MATCH(BF$3,Команды!$A$2:$A$7500,0),$E103+2)=Команды!$AJ$14,TRUE,FALSE),IF(INDEX(Команды!$A$2:$AN$7500,MATCH(BF$3,Команды!$A$2:$A$7500,0),$E103+2)=Команды!$AJ$15,TRUE,FALSE),IF(INDEX(Команды!$A$2:$AN$7500,MATCH(BF$3,Команды!$A$2:$A$7500,0),$E103+2)=Команды!$AJ$16,TRUE,FALSE),IF(INDEX(Команды!$A$2:$AN$7500,MATCH(BF$3,Команды!$A$2:$A$7500,0),$E103+2)=Команды!$AJ$17,TRUE,FALSE),IF(INDEX(Команды!$A$2:$AN$7500,MATCH(BF$3,Команды!$A$2:$A$7500,0),$E103+2)=Команды!$AJ$18,TRUE,FALSE),IF(INDEX(Команды!$A$2:$AN$7500,MATCH(BF$3,Команды!$A$2:$A$7500,0),$E103+2)=Команды!$AJ$19,TRUE,FALSE)),INDEX(Команды!$AJ$2:$AL$19,MATCH(INDEX(Команды!$A$2:$AN$7500,MATCH(BF$3,Команды!$A$2:$A$7500,0),$E103+2),Команды!$AJ$2:$AJ$19,0),3),0)</f>
        <v>0</v>
      </c>
      <c r="BH103" s="342"/>
      <c r="BI103" s="174">
        <f>IF(OR(IF(INDEX(Команды!$A$2:$AN$7500,MATCH(BI$3,Команды!$A$2:$A$7500,0),$E103+2)=Команды!$AJ$2,TRUE,FALSE),IF(INDEX(Команды!$A$2:$AN$7500,MATCH(BI$3,Команды!$A$2:$A$7500,0),$E103+2)=Команды!$AJ$3,TRUE,FALSE),IF(INDEX(Команды!$A$2:$AN$7500,MATCH(BI$3,Команды!$A$2:$A$7500,0),$E103+2)=Команды!$AJ$4,TRUE,FALSE),IF(INDEX(Команды!$A$2:$AN$7500,MATCH(BI$3,Команды!$A$2:$A$7500,0),$E103+2)=Команды!$AJ$5,TRUE,FALSE),IF(INDEX(Команды!$A$2:$AN$7500,MATCH(BI$3,Команды!$A$2:$A$7500,0),$E103+2)=Команды!$AJ$6,TRUE,FALSE),IF(INDEX(Команды!$A$2:$AN$7500,MATCH(BI$3,Команды!$A$2:$A$7500,0),$E103+2)=Команды!$AJ$7,TRUE,FALSE),IF(INDEX(Команды!$A$2:$AN$7500,MATCH(BI$3,Команды!$A$2:$A$7500,0),$E103+2)=Команды!$AJ$8,TRUE,FALSE),IF(INDEX(Команды!$A$2:$AN$7500,MATCH(BI$3,Команды!$A$2:$A$7500,0),$E103+2)=Команды!$AJ$9,TRUE,FALSE),IF(INDEX(Команды!$A$2:$AN$7500,MATCH(BI$3,Команды!$A$2:$A$7500,0),$E103+2)=Команды!$AJ$10,TRUE,FALSE),IF(INDEX(Команды!$A$2:$AN$7500,MATCH(BI$3,Команды!$A$2:$A$7500,0),$E103+2)=Команды!$AJ$11,TRUE,FALSE),IF(INDEX(Команды!$A$2:$AN$7500,MATCH(BI$3,Команды!$A$2:$A$7500,0),$E103+2)=Команды!$AJ$12,TRUE,FALSE),IF(INDEX(Команды!$A$2:$AN$7500,MATCH(BI$3,Команды!$A$2:$A$7500,0),$E103+2)=Команды!$AJ$13,TRUE,FALSE),IF(INDEX(Команды!$A$2:$AN$7500,MATCH(BI$3,Команды!$A$2:$A$7500,0),$E103+2)=Команды!$AJ$14,TRUE,FALSE),IF(INDEX(Команды!$A$2:$AN$7500,MATCH(BI$3,Команды!$A$2:$A$7500,0),$E103+2)=Команды!$AJ$15,TRUE,FALSE),IF(INDEX(Команды!$A$2:$AN$7500,MATCH(BI$3,Команды!$A$2:$A$7500,0),$E103+2)=Команды!$AJ$16,TRUE,FALSE),,IF(INDEX(Команды!$A$2:$AN$7500,MATCH(BI$3,Команды!$A$2:$A$7500,0),$E103+2)=Команды!$AJ$17,TRUE,FALSE),,IF(INDEX(Команды!$A$2:$AN$7500,MATCH(BI$3,Команды!$A$2:$A$7500,0),$E103+2)=Команды!$AJ$18,TRUE,FALSE),,IF(INDEX(Команды!$A$2:$AN$7500,MATCH(BI$3,Команды!$A$2:$A$7500,0),$E103+2)=Команды!$AJ$19,TRUE,FALSE)),INDEX(Команды!$AJ$2:$AK$19,MATCH(INDEX(Команды!$A$2:$AN$7500,MATCH(BI$3,Команды!$A$2:$A$7500,0),$E103+2),Команды!$AJ$2:$AJ$19,0),2),0)</f>
        <v>0</v>
      </c>
      <c r="BJ103" s="175">
        <f>IF(OR(IF(INDEX(Команды!$A$2:$AN$7500,MATCH(BI$3,Команды!$A$2:$A$7500,0),$E103+2)=Команды!$AJ$2,TRUE,FALSE),IF(INDEX(Команды!$A$2:$AN$7500,MATCH(BI$3,Команды!$A$2:$A$7500,0),$E103+2)=Команды!$AJ$3,TRUE,FALSE),IF(INDEX(Команды!$A$2:$AN$7500,MATCH(BI$3,Команды!$A$2:$A$7500,0),$E103+2)=Команды!$AJ$4,TRUE,FALSE),IF(INDEX(Команды!$A$2:$AN$7500,MATCH(BI$3,Команды!$A$2:$A$7500,0),$E103+2)=Команды!$AJ$5,TRUE,FALSE),IF(INDEX(Команды!$A$2:$AN$7500,MATCH(BI$3,Команды!$A$2:$A$7500,0),$E103+2)=Команды!$AJ$6,TRUE,FALSE),IF(INDEX(Команды!$A$2:$AN$7500,MATCH(BI$3,Команды!$A$2:$A$7500,0),$E103+2)=Команды!$AJ$7,TRUE,FALSE),IF(INDEX(Команды!$A$2:$AN$7500,MATCH(BI$3,Команды!$A$2:$A$7500,0),$E103+2)=Команды!$AJ$8,TRUE,FALSE),IF(INDEX(Команды!$A$2:$AN$7500,MATCH(BI$3,Команды!$A$2:$A$7500,0),$E103+2)=Команды!$AJ$9,TRUE,FALSE),IF(INDEX(Команды!$A$2:$AN$7500,MATCH(BI$3,Команды!$A$2:$A$7500,0),$E103+2)=Команды!$AJ$10,TRUE,FALSE),IF(INDEX(Команды!$A$2:$AN$7500,MATCH(BI$3,Команды!$A$2:$A$7500,0),$E103+2)=Команды!$AJ$11,TRUE,FALSE),IF(INDEX(Команды!$A$2:$AN$7500,MATCH(BI$3,Команды!$A$2:$A$7500,0),$E103+2)=Команды!$AJ$12,TRUE,FALSE),IF(INDEX(Команды!$A$2:$AN$7500,MATCH(BI$3,Команды!$A$2:$A$7500,0),$E103+2)=Команды!$AJ$13,TRUE,FALSE),IF(INDEX(Команды!$A$2:$AN$7500,MATCH(BI$3,Команды!$A$2:$A$7500,0),$E103+2)=Команды!$AJ$14,TRUE,FALSE),IF(INDEX(Команды!$A$2:$AN$7500,MATCH(BI$3,Команды!$A$2:$A$7500,0),$E103+2)=Команды!$AJ$15,TRUE,FALSE),IF(INDEX(Команды!$A$2:$AN$7500,MATCH(BI$3,Команды!$A$2:$A$7500,0),$E103+2)=Команды!$AJ$16,TRUE,FALSE),IF(INDEX(Команды!$A$2:$AN$7500,MATCH(BI$3,Команды!$A$2:$A$7500,0),$E103+2)=Команды!$AJ$17,TRUE,FALSE),IF(INDEX(Команды!$A$2:$AN$7500,MATCH(BI$3,Команды!$A$2:$A$7500,0),$E103+2)=Команды!$AJ$18,TRUE,FALSE),IF(INDEX(Команды!$A$2:$AN$7500,MATCH(BI$3,Команды!$A$2:$A$7500,0),$E103+2)=Команды!$AJ$19,TRUE,FALSE)),INDEX(Команды!$AJ$2:$AL$19,MATCH(INDEX(Команды!$A$2:$AN$7500,MATCH(BI$3,Команды!$A$2:$A$7500,0),$E103+2),Команды!$AJ$2:$AJ$19,0),3),0)</f>
        <v>0</v>
      </c>
      <c r="BK103" s="342"/>
      <c r="BL103" s="174">
        <f>IF(OR(IF(INDEX(Команды!$A$2:$AN$7500,MATCH(BL$3,Команды!$A$2:$A$7500,0),$E103+2)=Команды!$AJ$2,TRUE,FALSE),IF(INDEX(Команды!$A$2:$AN$7500,MATCH(BL$3,Команды!$A$2:$A$7500,0),$E103+2)=Команды!$AJ$3,TRUE,FALSE),IF(INDEX(Команды!$A$2:$AN$7500,MATCH(BL$3,Команды!$A$2:$A$7500,0),$E103+2)=Команды!$AJ$4,TRUE,FALSE),IF(INDEX(Команды!$A$2:$AN$7500,MATCH(BL$3,Команды!$A$2:$A$7500,0),$E103+2)=Команды!$AJ$5,TRUE,FALSE),IF(INDEX(Команды!$A$2:$AN$7500,MATCH(BL$3,Команды!$A$2:$A$7500,0),$E103+2)=Команды!$AJ$6,TRUE,FALSE),IF(INDEX(Команды!$A$2:$AN$7500,MATCH(BL$3,Команды!$A$2:$A$7500,0),$E103+2)=Команды!$AJ$7,TRUE,FALSE),IF(INDEX(Команды!$A$2:$AN$7500,MATCH(BL$3,Команды!$A$2:$A$7500,0),$E103+2)=Команды!$AJ$8,TRUE,FALSE),IF(INDEX(Команды!$A$2:$AN$7500,MATCH(BL$3,Команды!$A$2:$A$7500,0),$E103+2)=Команды!$AJ$9,TRUE,FALSE),IF(INDEX(Команды!$A$2:$AN$7500,MATCH(BL$3,Команды!$A$2:$A$7500,0),$E103+2)=Команды!$AJ$10,TRUE,FALSE),IF(INDEX(Команды!$A$2:$AN$7500,MATCH(BL$3,Команды!$A$2:$A$7500,0),$E103+2)=Команды!$AJ$11,TRUE,FALSE),IF(INDEX(Команды!$A$2:$AN$7500,MATCH(BL$3,Команды!$A$2:$A$7500,0),$E103+2)=Команды!$AJ$12,TRUE,FALSE),IF(INDEX(Команды!$A$2:$AN$7500,MATCH(BL$3,Команды!$A$2:$A$7500,0),$E103+2)=Команды!$AJ$13,TRUE,FALSE),IF(INDEX(Команды!$A$2:$AN$7500,MATCH(BL$3,Команды!$A$2:$A$7500,0),$E103+2)=Команды!$AJ$14,TRUE,FALSE),IF(INDEX(Команды!$A$2:$AN$7500,MATCH(BL$3,Команды!$A$2:$A$7500,0),$E103+2)=Команды!$AJ$15,TRUE,FALSE),IF(INDEX(Команды!$A$2:$AN$7500,MATCH(BL$3,Команды!$A$2:$A$7500,0),$E103+2)=Команды!$AJ$16,TRUE,FALSE),,IF(INDEX(Команды!$A$2:$AN$7500,MATCH(BL$3,Команды!$A$2:$A$7500,0),$E103+2)=Команды!$AJ$17,TRUE,FALSE),,IF(INDEX(Команды!$A$2:$AN$7500,MATCH(BL$3,Команды!$A$2:$A$7500,0),$E103+2)=Команды!$AJ$18,TRUE,FALSE),,IF(INDEX(Команды!$A$2:$AN$7500,MATCH(BL$3,Команды!$A$2:$A$7500,0),$E103+2)=Команды!$AJ$19,TRUE,FALSE)),INDEX(Команды!$AJ$2:$AK$19,MATCH(INDEX(Команды!$A$2:$AN$7500,MATCH(BL$3,Команды!$A$2:$A$7500,0),$E103+2),Команды!$AJ$2:$AJ$19,0),2),0)</f>
        <v>0</v>
      </c>
      <c r="BM103" s="175">
        <f>IF(OR(IF(INDEX(Команды!$A$2:$AN$7500,MATCH(BL$3,Команды!$A$2:$A$7500,0),$E103+2)=Команды!$AJ$2,TRUE,FALSE),IF(INDEX(Команды!$A$2:$AN$7500,MATCH(BL$3,Команды!$A$2:$A$7500,0),$E103+2)=Команды!$AJ$3,TRUE,FALSE),IF(INDEX(Команды!$A$2:$AN$7500,MATCH(BL$3,Команды!$A$2:$A$7500,0),$E103+2)=Команды!$AJ$4,TRUE,FALSE),IF(INDEX(Команды!$A$2:$AN$7500,MATCH(BL$3,Команды!$A$2:$A$7500,0),$E103+2)=Команды!$AJ$5,TRUE,FALSE),IF(INDEX(Команды!$A$2:$AN$7500,MATCH(BL$3,Команды!$A$2:$A$7500,0),$E103+2)=Команды!$AJ$6,TRUE,FALSE),IF(INDEX(Команды!$A$2:$AN$7500,MATCH(BL$3,Команды!$A$2:$A$7500,0),$E103+2)=Команды!$AJ$7,TRUE,FALSE),IF(INDEX(Команды!$A$2:$AN$7500,MATCH(BL$3,Команды!$A$2:$A$7500,0),$E103+2)=Команды!$AJ$8,TRUE,FALSE),IF(INDEX(Команды!$A$2:$AN$7500,MATCH(BL$3,Команды!$A$2:$A$7500,0),$E103+2)=Команды!$AJ$9,TRUE,FALSE),IF(INDEX(Команды!$A$2:$AN$7500,MATCH(BL$3,Команды!$A$2:$A$7500,0),$E103+2)=Команды!$AJ$10,TRUE,FALSE),IF(INDEX(Команды!$A$2:$AN$7500,MATCH(BL$3,Команды!$A$2:$A$7500,0),$E103+2)=Команды!$AJ$11,TRUE,FALSE),IF(INDEX(Команды!$A$2:$AN$7500,MATCH(BL$3,Команды!$A$2:$A$7500,0),$E103+2)=Команды!$AJ$12,TRUE,FALSE),IF(INDEX(Команды!$A$2:$AN$7500,MATCH(BL$3,Команды!$A$2:$A$7500,0),$E103+2)=Команды!$AJ$13,TRUE,FALSE),IF(INDEX(Команды!$A$2:$AN$7500,MATCH(BL$3,Команды!$A$2:$A$7500,0),$E103+2)=Команды!$AJ$14,TRUE,FALSE),IF(INDEX(Команды!$A$2:$AN$7500,MATCH(BL$3,Команды!$A$2:$A$7500,0),$E103+2)=Команды!$AJ$15,TRUE,FALSE),IF(INDEX(Команды!$A$2:$AN$7500,MATCH(BL$3,Команды!$A$2:$A$7500,0),$E103+2)=Команды!$AJ$16,TRUE,FALSE),IF(INDEX(Команды!$A$2:$AN$7500,MATCH(BL$3,Команды!$A$2:$A$7500,0),$E103+2)=Команды!$AJ$17,TRUE,FALSE),IF(INDEX(Команды!$A$2:$AN$7500,MATCH(BL$3,Команды!$A$2:$A$7500,0),$E103+2)=Команды!$AJ$18,TRUE,FALSE),IF(INDEX(Команды!$A$2:$AN$7500,MATCH(BL$3,Команды!$A$2:$A$7500,0),$E103+2)=Команды!$AJ$19,TRUE,FALSE)),INDEX(Команды!$AJ$2:$AL$19,MATCH(INDEX(Команды!$A$2:$AN$7500,MATCH(BL$3,Команды!$A$2:$A$7500,0),$E103+2),Команды!$AJ$2:$AJ$19,0),3),0)</f>
        <v>0</v>
      </c>
      <c r="BN103" s="342"/>
      <c r="BO103" s="174">
        <f>IF(OR(IF(INDEX(Команды!$A$2:$AN$7500,MATCH(BO$3,Команды!$A$2:$A$7500,0),$E103+2)=Команды!$AJ$2,TRUE,FALSE),IF(INDEX(Команды!$A$2:$AN$7500,MATCH(BO$3,Команды!$A$2:$A$7500,0),$E103+2)=Команды!$AJ$3,TRUE,FALSE),IF(INDEX(Команды!$A$2:$AN$7500,MATCH(BO$3,Команды!$A$2:$A$7500,0),$E103+2)=Команды!$AJ$4,TRUE,FALSE),IF(INDEX(Команды!$A$2:$AN$7500,MATCH(BO$3,Команды!$A$2:$A$7500,0),$E103+2)=Команды!$AJ$5,TRUE,FALSE),IF(INDEX(Команды!$A$2:$AN$7500,MATCH(BO$3,Команды!$A$2:$A$7500,0),$E103+2)=Команды!$AJ$6,TRUE,FALSE),IF(INDEX(Команды!$A$2:$AN$7500,MATCH(BO$3,Команды!$A$2:$A$7500,0),$E103+2)=Команды!$AJ$7,TRUE,FALSE),IF(INDEX(Команды!$A$2:$AN$7500,MATCH(BO$3,Команды!$A$2:$A$7500,0),$E103+2)=Команды!$AJ$8,TRUE,FALSE),IF(INDEX(Команды!$A$2:$AN$7500,MATCH(BO$3,Команды!$A$2:$A$7500,0),$E103+2)=Команды!$AJ$9,TRUE,FALSE),IF(INDEX(Команды!$A$2:$AN$7500,MATCH(BO$3,Команды!$A$2:$A$7500,0),$E103+2)=Команды!$AJ$10,TRUE,FALSE),IF(INDEX(Команды!$A$2:$AN$7500,MATCH(BO$3,Команды!$A$2:$A$7500,0),$E103+2)=Команды!$AJ$11,TRUE,FALSE),IF(INDEX(Команды!$A$2:$AN$7500,MATCH(BO$3,Команды!$A$2:$A$7500,0),$E103+2)=Команды!$AJ$12,TRUE,FALSE),IF(INDEX(Команды!$A$2:$AN$7500,MATCH(BO$3,Команды!$A$2:$A$7500,0),$E103+2)=Команды!$AJ$13,TRUE,FALSE),IF(INDEX(Команды!$A$2:$AN$7500,MATCH(BO$3,Команды!$A$2:$A$7500,0),$E103+2)=Команды!$AJ$14,TRUE,FALSE),IF(INDEX(Команды!$A$2:$AN$7500,MATCH(BO$3,Команды!$A$2:$A$7500,0),$E103+2)=Команды!$AJ$15,TRUE,FALSE),IF(INDEX(Команды!$A$2:$AN$7500,MATCH(BO$3,Команды!$A$2:$A$7500,0),$E103+2)=Команды!$AJ$16,TRUE,FALSE),,IF(INDEX(Команды!$A$2:$AN$7500,MATCH(BO$3,Команды!$A$2:$A$7500,0),$E103+2)=Команды!$AJ$17,TRUE,FALSE),,IF(INDEX(Команды!$A$2:$AN$7500,MATCH(BO$3,Команды!$A$2:$A$7500,0),$E103+2)=Команды!$AJ$18,TRUE,FALSE),,IF(INDEX(Команды!$A$2:$AN$7500,MATCH(BO$3,Команды!$A$2:$A$7500,0),$E103+2)=Команды!$AJ$19,TRUE,FALSE)),INDEX(Команды!$AJ$2:$AK$19,MATCH(INDEX(Команды!$A$2:$AN$7500,MATCH(BO$3,Команды!$A$2:$A$7500,0),$E103+2),Команды!$AJ$2:$AJ$19,0),2),0)</f>
        <v>0</v>
      </c>
      <c r="BP103" s="175">
        <f>IF(OR(IF(INDEX(Команды!$A$2:$AN$7500,MATCH(BO$3,Команды!$A$2:$A$7500,0),$E103+2)=Команды!$AJ$2,TRUE,FALSE),IF(INDEX(Команды!$A$2:$AN$7500,MATCH(BO$3,Команды!$A$2:$A$7500,0),$E103+2)=Команды!$AJ$3,TRUE,FALSE),IF(INDEX(Команды!$A$2:$AN$7500,MATCH(BO$3,Команды!$A$2:$A$7500,0),$E103+2)=Команды!$AJ$4,TRUE,FALSE),IF(INDEX(Команды!$A$2:$AN$7500,MATCH(BO$3,Команды!$A$2:$A$7500,0),$E103+2)=Команды!$AJ$5,TRUE,FALSE),IF(INDEX(Команды!$A$2:$AN$7500,MATCH(BO$3,Команды!$A$2:$A$7500,0),$E103+2)=Команды!$AJ$6,TRUE,FALSE),IF(INDEX(Команды!$A$2:$AN$7500,MATCH(BO$3,Команды!$A$2:$A$7500,0),$E103+2)=Команды!$AJ$7,TRUE,FALSE),IF(INDEX(Команды!$A$2:$AN$7500,MATCH(BO$3,Команды!$A$2:$A$7500,0),$E103+2)=Команды!$AJ$8,TRUE,FALSE),IF(INDEX(Команды!$A$2:$AN$7500,MATCH(BO$3,Команды!$A$2:$A$7500,0),$E103+2)=Команды!$AJ$9,TRUE,FALSE),IF(INDEX(Команды!$A$2:$AN$7500,MATCH(BO$3,Команды!$A$2:$A$7500,0),$E103+2)=Команды!$AJ$10,TRUE,FALSE),IF(INDEX(Команды!$A$2:$AN$7500,MATCH(BO$3,Команды!$A$2:$A$7500,0),$E103+2)=Команды!$AJ$11,TRUE,FALSE),IF(INDEX(Команды!$A$2:$AN$7500,MATCH(BO$3,Команды!$A$2:$A$7500,0),$E103+2)=Команды!$AJ$12,TRUE,FALSE),IF(INDEX(Команды!$A$2:$AN$7500,MATCH(BO$3,Команды!$A$2:$A$7500,0),$E103+2)=Команды!$AJ$13,TRUE,FALSE),IF(INDEX(Команды!$A$2:$AN$7500,MATCH(BO$3,Команды!$A$2:$A$7500,0),$E103+2)=Команды!$AJ$14,TRUE,FALSE),IF(INDEX(Команды!$A$2:$AN$7500,MATCH(BO$3,Команды!$A$2:$A$7500,0),$E103+2)=Команды!$AJ$15,TRUE,FALSE),IF(INDEX(Команды!$A$2:$AN$7500,MATCH(BO$3,Команды!$A$2:$A$7500,0),$E103+2)=Команды!$AJ$16,TRUE,FALSE),IF(INDEX(Команды!$A$2:$AN$7500,MATCH(BO$3,Команды!$A$2:$A$7500,0),$E103+2)=Команды!$AJ$17,TRUE,FALSE),IF(INDEX(Команды!$A$2:$AN$7500,MATCH(BO$3,Команды!$A$2:$A$7500,0),$E103+2)=Команды!$AJ$18,TRUE,FALSE),IF(INDEX(Команды!$A$2:$AN$7500,MATCH(BO$3,Команды!$A$2:$A$7500,0),$E103+2)=Команды!$AJ$19,TRUE,FALSE)),INDEX(Команды!$AJ$2:$AL$19,MATCH(INDEX(Команды!$A$2:$AN$7500,MATCH(BO$3,Команды!$A$2:$A$7500,0),$E103+2),Команды!$AJ$2:$AJ$19,0),3),0)</f>
        <v>0</v>
      </c>
      <c r="BQ103" s="342"/>
      <c r="BR103" s="174">
        <f>IF(OR(IF(INDEX(Команды!$A$2:$AN$7500,MATCH(BR$3,Команды!$A$2:$A$7500,0),$E103+2)=Команды!$AJ$2,TRUE,FALSE),IF(INDEX(Команды!$A$2:$AN$7500,MATCH(BR$3,Команды!$A$2:$A$7500,0),$E103+2)=Команды!$AJ$3,TRUE,FALSE),IF(INDEX(Команды!$A$2:$AN$7500,MATCH(BR$3,Команды!$A$2:$A$7500,0),$E103+2)=Команды!$AJ$4,TRUE,FALSE),IF(INDEX(Команды!$A$2:$AN$7500,MATCH(BR$3,Команды!$A$2:$A$7500,0),$E103+2)=Команды!$AJ$5,TRUE,FALSE),IF(INDEX(Команды!$A$2:$AN$7500,MATCH(BR$3,Команды!$A$2:$A$7500,0),$E103+2)=Команды!$AJ$6,TRUE,FALSE),IF(INDEX(Команды!$A$2:$AN$7500,MATCH(BR$3,Команды!$A$2:$A$7500,0),$E103+2)=Команды!$AJ$7,TRUE,FALSE),IF(INDEX(Команды!$A$2:$AN$7500,MATCH(BR$3,Команды!$A$2:$A$7500,0),$E103+2)=Команды!$AJ$8,TRUE,FALSE),IF(INDEX(Команды!$A$2:$AN$7500,MATCH(BR$3,Команды!$A$2:$A$7500,0),$E103+2)=Команды!$AJ$9,TRUE,FALSE),IF(INDEX(Команды!$A$2:$AN$7500,MATCH(BR$3,Команды!$A$2:$A$7500,0),$E103+2)=Команды!$AJ$10,TRUE,FALSE),IF(INDEX(Команды!$A$2:$AN$7500,MATCH(BR$3,Команды!$A$2:$A$7500,0),$E103+2)=Команды!$AJ$11,TRUE,FALSE),IF(INDEX(Команды!$A$2:$AN$7500,MATCH(BR$3,Команды!$A$2:$A$7500,0),$E103+2)=Команды!$AJ$12,TRUE,FALSE),IF(INDEX(Команды!$A$2:$AN$7500,MATCH(BR$3,Команды!$A$2:$A$7500,0),$E103+2)=Команды!$AJ$13,TRUE,FALSE),IF(INDEX(Команды!$A$2:$AN$7500,MATCH(BR$3,Команды!$A$2:$A$7500,0),$E103+2)=Команды!$AJ$14,TRUE,FALSE),IF(INDEX(Команды!$A$2:$AN$7500,MATCH(BR$3,Команды!$A$2:$A$7500,0),$E103+2)=Команды!$AJ$15,TRUE,FALSE),IF(INDEX(Команды!$A$2:$AN$7500,MATCH(BR$3,Команды!$A$2:$A$7500,0),$E103+2)=Команды!$AJ$16,TRUE,FALSE),,IF(INDEX(Команды!$A$2:$AN$7500,MATCH(BR$3,Команды!$A$2:$A$7500,0),$E103+2)=Команды!$AJ$17,TRUE,FALSE),,IF(INDEX(Команды!$A$2:$AN$7500,MATCH(BR$3,Команды!$A$2:$A$7500,0),$E103+2)=Команды!$AJ$18,TRUE,FALSE),,IF(INDEX(Команды!$A$2:$AN$7500,MATCH(BR$3,Команды!$A$2:$A$7500,0),$E103+2)=Команды!$AJ$19,TRUE,FALSE)),INDEX(Команды!$AJ$2:$AK$19,MATCH(INDEX(Команды!$A$2:$AN$7500,MATCH(BR$3,Команды!$A$2:$A$7500,0),$E103+2),Команды!$AJ$2:$AJ$19,0),2),0)</f>
        <v>0</v>
      </c>
      <c r="BS103" s="175">
        <f>IF(OR(IF(INDEX(Команды!$A$2:$AN$7500,MATCH(BR$3,Команды!$A$2:$A$7500,0),$E103+2)=Команды!$AJ$2,TRUE,FALSE),IF(INDEX(Команды!$A$2:$AN$7500,MATCH(BR$3,Команды!$A$2:$A$7500,0),$E103+2)=Команды!$AJ$3,TRUE,FALSE),IF(INDEX(Команды!$A$2:$AN$7500,MATCH(BR$3,Команды!$A$2:$A$7500,0),$E103+2)=Команды!$AJ$4,TRUE,FALSE),IF(INDEX(Команды!$A$2:$AN$7500,MATCH(BR$3,Команды!$A$2:$A$7500,0),$E103+2)=Команды!$AJ$5,TRUE,FALSE),IF(INDEX(Команды!$A$2:$AN$7500,MATCH(BR$3,Команды!$A$2:$A$7500,0),$E103+2)=Команды!$AJ$6,TRUE,FALSE),IF(INDEX(Команды!$A$2:$AN$7500,MATCH(BR$3,Команды!$A$2:$A$7500,0),$E103+2)=Команды!$AJ$7,TRUE,FALSE),IF(INDEX(Команды!$A$2:$AN$7500,MATCH(BR$3,Команды!$A$2:$A$7500,0),$E103+2)=Команды!$AJ$8,TRUE,FALSE),IF(INDEX(Команды!$A$2:$AN$7500,MATCH(BR$3,Команды!$A$2:$A$7500,0),$E103+2)=Команды!$AJ$9,TRUE,FALSE),IF(INDEX(Команды!$A$2:$AN$7500,MATCH(BR$3,Команды!$A$2:$A$7500,0),$E103+2)=Команды!$AJ$10,TRUE,FALSE),IF(INDEX(Команды!$A$2:$AN$7500,MATCH(BR$3,Команды!$A$2:$A$7500,0),$E103+2)=Команды!$AJ$11,TRUE,FALSE),IF(INDEX(Команды!$A$2:$AN$7500,MATCH(BR$3,Команды!$A$2:$A$7500,0),$E103+2)=Команды!$AJ$12,TRUE,FALSE),IF(INDEX(Команды!$A$2:$AN$7500,MATCH(BR$3,Команды!$A$2:$A$7500,0),$E103+2)=Команды!$AJ$13,TRUE,FALSE),IF(INDEX(Команды!$A$2:$AN$7500,MATCH(BR$3,Команды!$A$2:$A$7500,0),$E103+2)=Команды!$AJ$14,TRUE,FALSE),IF(INDEX(Команды!$A$2:$AN$7500,MATCH(BR$3,Команды!$A$2:$A$7500,0),$E103+2)=Команды!$AJ$15,TRUE,FALSE),IF(INDEX(Команды!$A$2:$AN$7500,MATCH(BR$3,Команды!$A$2:$A$7500,0),$E103+2)=Команды!$AJ$16,TRUE,FALSE),IF(INDEX(Команды!$A$2:$AN$7500,MATCH(BR$3,Команды!$A$2:$A$7500,0),$E103+2)=Команды!$AJ$17,TRUE,FALSE),IF(INDEX(Команды!$A$2:$AN$7500,MATCH(BR$3,Команды!$A$2:$A$7500,0),$E103+2)=Команды!$AJ$18,TRUE,FALSE),IF(INDEX(Команды!$A$2:$AN$7500,MATCH(BR$3,Команды!$A$2:$A$7500,0),$E103+2)=Команды!$AJ$19,TRUE,FALSE)),INDEX(Команды!$AJ$2:$AL$19,MATCH(INDEX(Команды!$A$2:$AN$7500,MATCH(BR$3,Команды!$A$2:$A$7500,0),$E103+2),Команды!$AJ$2:$AJ$19,0),3),0)</f>
        <v>0</v>
      </c>
      <c r="BT103" s="342"/>
      <c r="BU103" s="174">
        <f>IF(OR(IF(INDEX(Команды!$A$2:$AN$7500,MATCH(BU$3,Команды!$A$2:$A$7500,0),$E103+2)=Команды!$AJ$2,TRUE,FALSE),IF(INDEX(Команды!$A$2:$AN$7500,MATCH(BU$3,Команды!$A$2:$A$7500,0),$E103+2)=Команды!$AJ$3,TRUE,FALSE),IF(INDEX(Команды!$A$2:$AN$7500,MATCH(BU$3,Команды!$A$2:$A$7500,0),$E103+2)=Команды!$AJ$4,TRUE,FALSE),IF(INDEX(Команды!$A$2:$AN$7500,MATCH(BU$3,Команды!$A$2:$A$7500,0),$E103+2)=Команды!$AJ$5,TRUE,FALSE),IF(INDEX(Команды!$A$2:$AN$7500,MATCH(BU$3,Команды!$A$2:$A$7500,0),$E103+2)=Команды!$AJ$6,TRUE,FALSE),IF(INDEX(Команды!$A$2:$AN$7500,MATCH(BU$3,Команды!$A$2:$A$7500,0),$E103+2)=Команды!$AJ$7,TRUE,FALSE),IF(INDEX(Команды!$A$2:$AN$7500,MATCH(BU$3,Команды!$A$2:$A$7500,0),$E103+2)=Команды!$AJ$8,TRUE,FALSE),IF(INDEX(Команды!$A$2:$AN$7500,MATCH(BU$3,Команды!$A$2:$A$7500,0),$E103+2)=Команды!$AJ$9,TRUE,FALSE),IF(INDEX(Команды!$A$2:$AN$7500,MATCH(BU$3,Команды!$A$2:$A$7500,0),$E103+2)=Команды!$AJ$10,TRUE,FALSE),IF(INDEX(Команды!$A$2:$AN$7500,MATCH(BU$3,Команды!$A$2:$A$7500,0),$E103+2)=Команды!$AJ$11,TRUE,FALSE),IF(INDEX(Команды!$A$2:$AN$7500,MATCH(BU$3,Команды!$A$2:$A$7500,0),$E103+2)=Команды!$AJ$12,TRUE,FALSE),IF(INDEX(Команды!$A$2:$AN$7500,MATCH(BU$3,Команды!$A$2:$A$7500,0),$E103+2)=Команды!$AJ$13,TRUE,FALSE),IF(INDEX(Команды!$A$2:$AN$7500,MATCH(BU$3,Команды!$A$2:$A$7500,0),$E103+2)=Команды!$AJ$14,TRUE,FALSE),IF(INDEX(Команды!$A$2:$AN$7500,MATCH(BU$3,Команды!$A$2:$A$7500,0),$E103+2)=Команды!$AJ$15,TRUE,FALSE),IF(INDEX(Команды!$A$2:$AN$7500,MATCH(BU$3,Команды!$A$2:$A$7500,0),$E103+2)=Команды!$AJ$16,TRUE,FALSE),,IF(INDEX(Команды!$A$2:$AN$7500,MATCH(BU$3,Команды!$A$2:$A$7500,0),$E103+2)=Команды!$AJ$17,TRUE,FALSE),,IF(INDEX(Команды!$A$2:$AN$7500,MATCH(BU$3,Команды!$A$2:$A$7500,0),$E103+2)=Команды!$AJ$18,TRUE,FALSE),,IF(INDEX(Команды!$A$2:$AN$7500,MATCH(BU$3,Команды!$A$2:$A$7500,0),$E103+2)=Команды!$AJ$19,TRUE,FALSE)),INDEX(Команды!$AJ$2:$AK$19,MATCH(INDEX(Команды!$A$2:$AN$7500,MATCH(BU$3,Команды!$A$2:$A$7500,0),$E103+2),Команды!$AJ$2:$AJ$19,0),2),0)</f>
        <v>0</v>
      </c>
      <c r="BV103" s="175">
        <f>IF(OR(IF(INDEX(Команды!$A$2:$AN$7500,MATCH(BU$3,Команды!$A$2:$A$7500,0),$E103+2)=Команды!$AJ$2,TRUE,FALSE),IF(INDEX(Команды!$A$2:$AN$7500,MATCH(BU$3,Команды!$A$2:$A$7500,0),$E103+2)=Команды!$AJ$3,TRUE,FALSE),IF(INDEX(Команды!$A$2:$AN$7500,MATCH(BU$3,Команды!$A$2:$A$7500,0),$E103+2)=Команды!$AJ$4,TRUE,FALSE),IF(INDEX(Команды!$A$2:$AN$7500,MATCH(BU$3,Команды!$A$2:$A$7500,0),$E103+2)=Команды!$AJ$5,TRUE,FALSE),IF(INDEX(Команды!$A$2:$AN$7500,MATCH(BU$3,Команды!$A$2:$A$7500,0),$E103+2)=Команды!$AJ$6,TRUE,FALSE),IF(INDEX(Команды!$A$2:$AN$7500,MATCH(BU$3,Команды!$A$2:$A$7500,0),$E103+2)=Команды!$AJ$7,TRUE,FALSE),IF(INDEX(Команды!$A$2:$AN$7500,MATCH(BU$3,Команды!$A$2:$A$7500,0),$E103+2)=Команды!$AJ$8,TRUE,FALSE),IF(INDEX(Команды!$A$2:$AN$7500,MATCH(BU$3,Команды!$A$2:$A$7500,0),$E103+2)=Команды!$AJ$9,TRUE,FALSE),IF(INDEX(Команды!$A$2:$AN$7500,MATCH(BU$3,Команды!$A$2:$A$7500,0),$E103+2)=Команды!$AJ$10,TRUE,FALSE),IF(INDEX(Команды!$A$2:$AN$7500,MATCH(BU$3,Команды!$A$2:$A$7500,0),$E103+2)=Команды!$AJ$11,TRUE,FALSE),IF(INDEX(Команды!$A$2:$AN$7500,MATCH(BU$3,Команды!$A$2:$A$7500,0),$E103+2)=Команды!$AJ$12,TRUE,FALSE),IF(INDEX(Команды!$A$2:$AN$7500,MATCH(BU$3,Команды!$A$2:$A$7500,0),$E103+2)=Команды!$AJ$13,TRUE,FALSE),IF(INDEX(Команды!$A$2:$AN$7500,MATCH(BU$3,Команды!$A$2:$A$7500,0),$E103+2)=Команды!$AJ$14,TRUE,FALSE),IF(INDEX(Команды!$A$2:$AN$7500,MATCH(BU$3,Команды!$A$2:$A$7500,0),$E103+2)=Команды!$AJ$15,TRUE,FALSE),IF(INDEX(Команды!$A$2:$AN$7500,MATCH(BU$3,Команды!$A$2:$A$7500,0),$E103+2)=Команды!$AJ$16,TRUE,FALSE),IF(INDEX(Команды!$A$2:$AN$7500,MATCH(BU$3,Команды!$A$2:$A$7500,0),$E103+2)=Команды!$AJ$17,TRUE,FALSE),IF(INDEX(Команды!$A$2:$AN$7500,MATCH(BU$3,Команды!$A$2:$A$7500,0),$E103+2)=Команды!$AJ$18,TRUE,FALSE),IF(INDEX(Команды!$A$2:$AN$7500,MATCH(BU$3,Команды!$A$2:$A$7500,0),$E103+2)=Команды!$AJ$19,TRUE,FALSE)),INDEX(Команды!$AJ$2:$AL$19,MATCH(INDEX(Команды!$A$2:$AN$7500,MATCH(BU$3,Команды!$A$2:$A$7500,0),$E103+2),Команды!$AJ$2:$AJ$19,0),3),0)</f>
        <v>0</v>
      </c>
      <c r="BW103" s="342"/>
      <c r="BX103" s="174">
        <f>IF(OR(IF(INDEX(Команды!$A$2:$AN$7500,MATCH(BX$3,Команды!$A$2:$A$7500,0),$E103+2)=Команды!$AJ$2,TRUE,FALSE),IF(INDEX(Команды!$A$2:$AN$7500,MATCH(BX$3,Команды!$A$2:$A$7500,0),$E103+2)=Команды!$AJ$3,TRUE,FALSE),IF(INDEX(Команды!$A$2:$AN$7500,MATCH(BX$3,Команды!$A$2:$A$7500,0),$E103+2)=Команды!$AJ$4,TRUE,FALSE),IF(INDEX(Команды!$A$2:$AN$7500,MATCH(BX$3,Команды!$A$2:$A$7500,0),$E103+2)=Команды!$AJ$5,TRUE,FALSE),IF(INDEX(Команды!$A$2:$AN$7500,MATCH(BX$3,Команды!$A$2:$A$7500,0),$E103+2)=Команды!$AJ$6,TRUE,FALSE),IF(INDEX(Команды!$A$2:$AN$7500,MATCH(BX$3,Команды!$A$2:$A$7500,0),$E103+2)=Команды!$AJ$7,TRUE,FALSE),IF(INDEX(Команды!$A$2:$AN$7500,MATCH(BX$3,Команды!$A$2:$A$7500,0),$E103+2)=Команды!$AJ$8,TRUE,FALSE),IF(INDEX(Команды!$A$2:$AN$7500,MATCH(BX$3,Команды!$A$2:$A$7500,0),$E103+2)=Команды!$AJ$9,TRUE,FALSE),IF(INDEX(Команды!$A$2:$AN$7500,MATCH(BX$3,Команды!$A$2:$A$7500,0),$E103+2)=Команды!$AJ$10,TRUE,FALSE),IF(INDEX(Команды!$A$2:$AN$7500,MATCH(BX$3,Команды!$A$2:$A$7500,0),$E103+2)=Команды!$AJ$11,TRUE,FALSE),IF(INDEX(Команды!$A$2:$AN$7500,MATCH(BX$3,Команды!$A$2:$A$7500,0),$E103+2)=Команды!$AJ$12,TRUE,FALSE),IF(INDEX(Команды!$A$2:$AN$7500,MATCH(BX$3,Команды!$A$2:$A$7500,0),$E103+2)=Команды!$AJ$13,TRUE,FALSE),IF(INDEX(Команды!$A$2:$AN$7500,MATCH(BX$3,Команды!$A$2:$A$7500,0),$E103+2)=Команды!$AJ$14,TRUE,FALSE),IF(INDEX(Команды!$A$2:$AN$7500,MATCH(BX$3,Команды!$A$2:$A$7500,0),$E103+2)=Команды!$AJ$15,TRUE,FALSE),IF(INDEX(Команды!$A$2:$AN$7500,MATCH(BX$3,Команды!$A$2:$A$7500,0),$E103+2)=Команды!$AJ$16,TRUE,FALSE),,IF(INDEX(Команды!$A$2:$AN$7500,MATCH(BX$3,Команды!$A$2:$A$7500,0),$E103+2)=Команды!$AJ$17,TRUE,FALSE),,IF(INDEX(Команды!$A$2:$AN$7500,MATCH(BX$3,Команды!$A$2:$A$7500,0),$E103+2)=Команды!$AJ$18,TRUE,FALSE),,IF(INDEX(Команды!$A$2:$AN$7500,MATCH(BX$3,Команды!$A$2:$A$7500,0),$E103+2)=Команды!$AJ$19,TRUE,FALSE)),INDEX(Команды!$AJ$2:$AK$19,MATCH(INDEX(Команды!$A$2:$AN$7500,MATCH(BX$3,Команды!$A$2:$A$7500,0),$E103+2),Команды!$AJ$2:$AJ$19,0),2),0)</f>
        <v>0</v>
      </c>
      <c r="BY103" s="175">
        <f>IF(OR(IF(INDEX(Команды!$A$2:$AN$7500,MATCH(BX$3,Команды!$A$2:$A$7500,0),$E103+2)=Команды!$AJ$2,TRUE,FALSE),IF(INDEX(Команды!$A$2:$AN$7500,MATCH(BX$3,Команды!$A$2:$A$7500,0),$E103+2)=Команды!$AJ$3,TRUE,FALSE),IF(INDEX(Команды!$A$2:$AN$7500,MATCH(BX$3,Команды!$A$2:$A$7500,0),$E103+2)=Команды!$AJ$4,TRUE,FALSE),IF(INDEX(Команды!$A$2:$AN$7500,MATCH(BX$3,Команды!$A$2:$A$7500,0),$E103+2)=Команды!$AJ$5,TRUE,FALSE),IF(INDEX(Команды!$A$2:$AN$7500,MATCH(BX$3,Команды!$A$2:$A$7500,0),$E103+2)=Команды!$AJ$6,TRUE,FALSE),IF(INDEX(Команды!$A$2:$AN$7500,MATCH(BX$3,Команды!$A$2:$A$7500,0),$E103+2)=Команды!$AJ$7,TRUE,FALSE),IF(INDEX(Команды!$A$2:$AN$7500,MATCH(BX$3,Команды!$A$2:$A$7500,0),$E103+2)=Команды!$AJ$8,TRUE,FALSE),IF(INDEX(Команды!$A$2:$AN$7500,MATCH(BX$3,Команды!$A$2:$A$7500,0),$E103+2)=Команды!$AJ$9,TRUE,FALSE),IF(INDEX(Команды!$A$2:$AN$7500,MATCH(BX$3,Команды!$A$2:$A$7500,0),$E103+2)=Команды!$AJ$10,TRUE,FALSE),IF(INDEX(Команды!$A$2:$AN$7500,MATCH(BX$3,Команды!$A$2:$A$7500,0),$E103+2)=Команды!$AJ$11,TRUE,FALSE),IF(INDEX(Команды!$A$2:$AN$7500,MATCH(BX$3,Команды!$A$2:$A$7500,0),$E103+2)=Команды!$AJ$12,TRUE,FALSE),IF(INDEX(Команды!$A$2:$AN$7500,MATCH(BX$3,Команды!$A$2:$A$7500,0),$E103+2)=Команды!$AJ$13,TRUE,FALSE),IF(INDEX(Команды!$A$2:$AN$7500,MATCH(BX$3,Команды!$A$2:$A$7500,0),$E103+2)=Команды!$AJ$14,TRUE,FALSE),IF(INDEX(Команды!$A$2:$AN$7500,MATCH(BX$3,Команды!$A$2:$A$7500,0),$E103+2)=Команды!$AJ$15,TRUE,FALSE),IF(INDEX(Команды!$A$2:$AN$7500,MATCH(BX$3,Команды!$A$2:$A$7500,0),$E103+2)=Команды!$AJ$16,TRUE,FALSE),IF(INDEX(Команды!$A$2:$AN$7500,MATCH(BX$3,Команды!$A$2:$A$7500,0),$E103+2)=Команды!$AJ$17,TRUE,FALSE),IF(INDEX(Команды!$A$2:$AN$7500,MATCH(BX$3,Команды!$A$2:$A$7500,0),$E103+2)=Команды!$AJ$18,TRUE,FALSE),IF(INDEX(Команды!$A$2:$AN$7500,MATCH(BX$3,Команды!$A$2:$A$7500,0),$E103+2)=Команды!$AJ$19,TRUE,FALSE)),INDEX(Команды!$AJ$2:$AL$19,MATCH(INDEX(Команды!$A$2:$AN$7500,MATCH(BX$3,Команды!$A$2:$A$7500,0),$E103+2),Команды!$AJ$2:$AJ$19,0),3),0)</f>
        <v>0</v>
      </c>
      <c r="BZ103" s="342"/>
      <c r="CA103" s="174">
        <f>IF(OR(IF(INDEX(Команды!$A$2:$AN$7500,MATCH(CA$3,Команды!$A$2:$A$7500,0),$E103+2)=Команды!$AJ$2,TRUE,FALSE),IF(INDEX(Команды!$A$2:$AN$7500,MATCH(CA$3,Команды!$A$2:$A$7500,0),$E103+2)=Команды!$AJ$3,TRUE,FALSE),IF(INDEX(Команды!$A$2:$AN$7500,MATCH(CA$3,Команды!$A$2:$A$7500,0),$E103+2)=Команды!$AJ$4,TRUE,FALSE),IF(INDEX(Команды!$A$2:$AN$7500,MATCH(CA$3,Команды!$A$2:$A$7500,0),$E103+2)=Команды!$AJ$5,TRUE,FALSE),IF(INDEX(Команды!$A$2:$AN$7500,MATCH(CA$3,Команды!$A$2:$A$7500,0),$E103+2)=Команды!$AJ$6,TRUE,FALSE),IF(INDEX(Команды!$A$2:$AN$7500,MATCH(CA$3,Команды!$A$2:$A$7500,0),$E103+2)=Команды!$AJ$7,TRUE,FALSE),IF(INDEX(Команды!$A$2:$AN$7500,MATCH(CA$3,Команды!$A$2:$A$7500,0),$E103+2)=Команды!$AJ$8,TRUE,FALSE),IF(INDEX(Команды!$A$2:$AN$7500,MATCH(CA$3,Команды!$A$2:$A$7500,0),$E103+2)=Команды!$AJ$9,TRUE,FALSE),IF(INDEX(Команды!$A$2:$AN$7500,MATCH(CA$3,Команды!$A$2:$A$7500,0),$E103+2)=Команды!$AJ$10,TRUE,FALSE),IF(INDEX(Команды!$A$2:$AN$7500,MATCH(CA$3,Команды!$A$2:$A$7500,0),$E103+2)=Команды!$AJ$11,TRUE,FALSE),IF(INDEX(Команды!$A$2:$AN$7500,MATCH(CA$3,Команды!$A$2:$A$7500,0),$E103+2)=Команды!$AJ$12,TRUE,FALSE),IF(INDEX(Команды!$A$2:$AN$7500,MATCH(CA$3,Команды!$A$2:$A$7500,0),$E103+2)=Команды!$AJ$13,TRUE,FALSE),IF(INDEX(Команды!$A$2:$AN$7500,MATCH(CA$3,Команды!$A$2:$A$7500,0),$E103+2)=Команды!$AJ$14,TRUE,FALSE),IF(INDEX(Команды!$A$2:$AN$7500,MATCH(CA$3,Команды!$A$2:$A$7500,0),$E103+2)=Команды!$AJ$15,TRUE,FALSE),IF(INDEX(Команды!$A$2:$AN$7500,MATCH(CA$3,Команды!$A$2:$A$7500,0),$E103+2)=Команды!$AJ$16,TRUE,FALSE),,IF(INDEX(Команды!$A$2:$AN$7500,MATCH(CA$3,Команды!$A$2:$A$7500,0),$E103+2)=Команды!$AJ$17,TRUE,FALSE),,IF(INDEX(Команды!$A$2:$AN$7500,MATCH(CA$3,Команды!$A$2:$A$7500,0),$E103+2)=Команды!$AJ$18,TRUE,FALSE),,IF(INDEX(Команды!$A$2:$AN$7500,MATCH(CA$3,Команды!$A$2:$A$7500,0),$E103+2)=Команды!$AJ$19,TRUE,FALSE)),INDEX(Команды!$AJ$2:$AK$19,MATCH(INDEX(Команды!$A$2:$AN$7500,MATCH(CA$3,Команды!$A$2:$A$7500,0),$E103+2),Команды!$AJ$2:$AJ$19,0),2),0)</f>
        <v>0</v>
      </c>
      <c r="CB103" s="175">
        <f>IF(OR(IF(INDEX(Команды!$A$2:$AN$7500,MATCH(CA$3,Команды!$A$2:$A$7500,0),$E103+2)=Команды!$AJ$2,TRUE,FALSE),IF(INDEX(Команды!$A$2:$AN$7500,MATCH(CA$3,Команды!$A$2:$A$7500,0),$E103+2)=Команды!$AJ$3,TRUE,FALSE),IF(INDEX(Команды!$A$2:$AN$7500,MATCH(CA$3,Команды!$A$2:$A$7500,0),$E103+2)=Команды!$AJ$4,TRUE,FALSE),IF(INDEX(Команды!$A$2:$AN$7500,MATCH(CA$3,Команды!$A$2:$A$7500,0),$E103+2)=Команды!$AJ$5,TRUE,FALSE),IF(INDEX(Команды!$A$2:$AN$7500,MATCH(CA$3,Команды!$A$2:$A$7500,0),$E103+2)=Команды!$AJ$6,TRUE,FALSE),IF(INDEX(Команды!$A$2:$AN$7500,MATCH(CA$3,Команды!$A$2:$A$7500,0),$E103+2)=Команды!$AJ$7,TRUE,FALSE),IF(INDEX(Команды!$A$2:$AN$7500,MATCH(CA$3,Команды!$A$2:$A$7500,0),$E103+2)=Команды!$AJ$8,TRUE,FALSE),IF(INDEX(Команды!$A$2:$AN$7500,MATCH(CA$3,Команды!$A$2:$A$7500,0),$E103+2)=Команды!$AJ$9,TRUE,FALSE),IF(INDEX(Команды!$A$2:$AN$7500,MATCH(CA$3,Команды!$A$2:$A$7500,0),$E103+2)=Команды!$AJ$10,TRUE,FALSE),IF(INDEX(Команды!$A$2:$AN$7500,MATCH(CA$3,Команды!$A$2:$A$7500,0),$E103+2)=Команды!$AJ$11,TRUE,FALSE),IF(INDEX(Команды!$A$2:$AN$7500,MATCH(CA$3,Команды!$A$2:$A$7500,0),$E103+2)=Команды!$AJ$12,TRUE,FALSE),IF(INDEX(Команды!$A$2:$AN$7500,MATCH(CA$3,Команды!$A$2:$A$7500,0),$E103+2)=Команды!$AJ$13,TRUE,FALSE),IF(INDEX(Команды!$A$2:$AN$7500,MATCH(CA$3,Команды!$A$2:$A$7500,0),$E103+2)=Команды!$AJ$14,TRUE,FALSE),IF(INDEX(Команды!$A$2:$AN$7500,MATCH(CA$3,Команды!$A$2:$A$7500,0),$E103+2)=Команды!$AJ$15,TRUE,FALSE),IF(INDEX(Команды!$A$2:$AN$7500,MATCH(CA$3,Команды!$A$2:$A$7500,0),$E103+2)=Команды!$AJ$16,TRUE,FALSE),IF(INDEX(Команды!$A$2:$AN$7500,MATCH(CA$3,Команды!$A$2:$A$7500,0),$E103+2)=Команды!$AJ$17,TRUE,FALSE),IF(INDEX(Команды!$A$2:$AN$7500,MATCH(CA$3,Команды!$A$2:$A$7500,0),$E103+2)=Команды!$AJ$18,TRUE,FALSE),IF(INDEX(Команды!$A$2:$AN$7500,MATCH(CA$3,Команды!$A$2:$A$7500,0),$E103+2)=Команды!$AJ$19,TRUE,FALSE)),INDEX(Команды!$AJ$2:$AL$19,MATCH(INDEX(Команды!$A$2:$AN$7500,MATCH(CA$3,Команды!$A$2:$A$7500,0),$E103+2),Команды!$AJ$2:$AJ$19,0),3),0)</f>
        <v>0</v>
      </c>
      <c r="CC103" s="342"/>
      <c r="CD103" s="174">
        <f>IF(OR(IF(INDEX(Команды!$A$2:$AN$7500,MATCH(CD$3,Команды!$A$2:$A$7500,0),$E103+2)=Команды!$AJ$2,TRUE,FALSE),IF(INDEX(Команды!$A$2:$AN$7500,MATCH(CD$3,Команды!$A$2:$A$7500,0),$E103+2)=Команды!$AJ$3,TRUE,FALSE),IF(INDEX(Команды!$A$2:$AN$7500,MATCH(CD$3,Команды!$A$2:$A$7500,0),$E103+2)=Команды!$AJ$4,TRUE,FALSE),IF(INDEX(Команды!$A$2:$AN$7500,MATCH(CD$3,Команды!$A$2:$A$7500,0),$E103+2)=Команды!$AJ$5,TRUE,FALSE),IF(INDEX(Команды!$A$2:$AN$7500,MATCH(CD$3,Команды!$A$2:$A$7500,0),$E103+2)=Команды!$AJ$6,TRUE,FALSE),IF(INDEX(Команды!$A$2:$AN$7500,MATCH(CD$3,Команды!$A$2:$A$7500,0),$E103+2)=Команды!$AJ$7,TRUE,FALSE),IF(INDEX(Команды!$A$2:$AN$7500,MATCH(CD$3,Команды!$A$2:$A$7500,0),$E103+2)=Команды!$AJ$8,TRUE,FALSE),IF(INDEX(Команды!$A$2:$AN$7500,MATCH(CD$3,Команды!$A$2:$A$7500,0),$E103+2)=Команды!$AJ$9,TRUE,FALSE),IF(INDEX(Команды!$A$2:$AN$7500,MATCH(CD$3,Команды!$A$2:$A$7500,0),$E103+2)=Команды!$AJ$10,TRUE,FALSE),IF(INDEX(Команды!$A$2:$AN$7500,MATCH(CD$3,Команды!$A$2:$A$7500,0),$E103+2)=Команды!$AJ$11,TRUE,FALSE),IF(INDEX(Команды!$A$2:$AN$7500,MATCH(CD$3,Команды!$A$2:$A$7500,0),$E103+2)=Команды!$AJ$12,TRUE,FALSE),IF(INDEX(Команды!$A$2:$AN$7500,MATCH(CD$3,Команды!$A$2:$A$7500,0),$E103+2)=Команды!$AJ$13,TRUE,FALSE),IF(INDEX(Команды!$A$2:$AN$7500,MATCH(CD$3,Команды!$A$2:$A$7500,0),$E103+2)=Команды!$AJ$14,TRUE,FALSE),IF(INDEX(Команды!$A$2:$AN$7500,MATCH(CD$3,Команды!$A$2:$A$7500,0),$E103+2)=Команды!$AJ$15,TRUE,FALSE),IF(INDEX(Команды!$A$2:$AN$7500,MATCH(CD$3,Команды!$A$2:$A$7500,0),$E103+2)=Команды!$AJ$16,TRUE,FALSE),,IF(INDEX(Команды!$A$2:$AN$7500,MATCH(CD$3,Команды!$A$2:$A$7500,0),$E103+2)=Команды!$AJ$17,TRUE,FALSE),,IF(INDEX(Команды!$A$2:$AN$7500,MATCH(CD$3,Команды!$A$2:$A$7500,0),$E103+2)=Команды!$AJ$18,TRUE,FALSE),,IF(INDEX(Команды!$A$2:$AN$7500,MATCH(CD$3,Команды!$A$2:$A$7500,0),$E103+2)=Команды!$AJ$19,TRUE,FALSE)),INDEX(Команды!$AJ$2:$AK$19,MATCH(INDEX(Команды!$A$2:$AN$7500,MATCH(CD$3,Команды!$A$2:$A$7500,0),$E103+2),Команды!$AJ$2:$AJ$19,0),2),0)</f>
        <v>0</v>
      </c>
      <c r="CE103" s="175">
        <f>IF(OR(IF(INDEX(Команды!$A$2:$AN$7500,MATCH(CD$3,Команды!$A$2:$A$7500,0),$E103+2)=Команды!$AJ$2,TRUE,FALSE),IF(INDEX(Команды!$A$2:$AN$7500,MATCH(CD$3,Команды!$A$2:$A$7500,0),$E103+2)=Команды!$AJ$3,TRUE,FALSE),IF(INDEX(Команды!$A$2:$AN$7500,MATCH(CD$3,Команды!$A$2:$A$7500,0),$E103+2)=Команды!$AJ$4,TRUE,FALSE),IF(INDEX(Команды!$A$2:$AN$7500,MATCH(CD$3,Команды!$A$2:$A$7500,0),$E103+2)=Команды!$AJ$5,TRUE,FALSE),IF(INDEX(Команды!$A$2:$AN$7500,MATCH(CD$3,Команды!$A$2:$A$7500,0),$E103+2)=Команды!$AJ$6,TRUE,FALSE),IF(INDEX(Команды!$A$2:$AN$7500,MATCH(CD$3,Команды!$A$2:$A$7500,0),$E103+2)=Команды!$AJ$7,TRUE,FALSE),IF(INDEX(Команды!$A$2:$AN$7500,MATCH(CD$3,Команды!$A$2:$A$7500,0),$E103+2)=Команды!$AJ$8,TRUE,FALSE),IF(INDEX(Команды!$A$2:$AN$7500,MATCH(CD$3,Команды!$A$2:$A$7500,0),$E103+2)=Команды!$AJ$9,TRUE,FALSE),IF(INDEX(Команды!$A$2:$AN$7500,MATCH(CD$3,Команды!$A$2:$A$7500,0),$E103+2)=Команды!$AJ$10,TRUE,FALSE),IF(INDEX(Команды!$A$2:$AN$7500,MATCH(CD$3,Команды!$A$2:$A$7500,0),$E103+2)=Команды!$AJ$11,TRUE,FALSE),IF(INDEX(Команды!$A$2:$AN$7500,MATCH(CD$3,Команды!$A$2:$A$7500,0),$E103+2)=Команды!$AJ$12,TRUE,FALSE),IF(INDEX(Команды!$A$2:$AN$7500,MATCH(CD$3,Команды!$A$2:$A$7500,0),$E103+2)=Команды!$AJ$13,TRUE,FALSE),IF(INDEX(Команды!$A$2:$AN$7500,MATCH(CD$3,Команды!$A$2:$A$7500,0),$E103+2)=Команды!$AJ$14,TRUE,FALSE),IF(INDEX(Команды!$A$2:$AN$7500,MATCH(CD$3,Команды!$A$2:$A$7500,0),$E103+2)=Команды!$AJ$15,TRUE,FALSE),IF(INDEX(Команды!$A$2:$AN$7500,MATCH(CD$3,Команды!$A$2:$A$7500,0),$E103+2)=Команды!$AJ$16,TRUE,FALSE),IF(INDEX(Команды!$A$2:$AN$7500,MATCH(CD$3,Команды!$A$2:$A$7500,0),$E103+2)=Команды!$AJ$17,TRUE,FALSE),IF(INDEX(Команды!$A$2:$AN$7500,MATCH(CD$3,Команды!$A$2:$A$7500,0),$E103+2)=Команды!$AJ$18,TRUE,FALSE),IF(INDEX(Команды!$A$2:$AN$7500,MATCH(CD$3,Команды!$A$2:$A$7500,0),$E103+2)=Команды!$AJ$19,TRUE,FALSE)),INDEX(Команды!$AJ$2:$AL$19,MATCH(INDEX(Команды!$A$2:$AN$7500,MATCH(CD$3,Команды!$A$2:$A$7500,0),$E103+2),Команды!$AJ$2:$AJ$19,0),3),0)</f>
        <v>0</v>
      </c>
      <c r="CF103" s="342"/>
      <c r="CG103" s="174">
        <f>IF(OR(IF(INDEX(Команды!$A$2:$AN$7500,MATCH(CG$3,Команды!$A$2:$A$7500,0),$E103+2)=Команды!$AJ$2,TRUE,FALSE),IF(INDEX(Команды!$A$2:$AN$7500,MATCH(CG$3,Команды!$A$2:$A$7500,0),$E103+2)=Команды!$AJ$3,TRUE,FALSE),IF(INDEX(Команды!$A$2:$AN$7500,MATCH(CG$3,Команды!$A$2:$A$7500,0),$E103+2)=Команды!$AJ$4,TRUE,FALSE),IF(INDEX(Команды!$A$2:$AN$7500,MATCH(CG$3,Команды!$A$2:$A$7500,0),$E103+2)=Команды!$AJ$5,TRUE,FALSE),IF(INDEX(Команды!$A$2:$AN$7500,MATCH(CG$3,Команды!$A$2:$A$7500,0),$E103+2)=Команды!$AJ$6,TRUE,FALSE),IF(INDEX(Команды!$A$2:$AN$7500,MATCH(CG$3,Команды!$A$2:$A$7500,0),$E103+2)=Команды!$AJ$7,TRUE,FALSE),IF(INDEX(Команды!$A$2:$AN$7500,MATCH(CG$3,Команды!$A$2:$A$7500,0),$E103+2)=Команды!$AJ$8,TRUE,FALSE),IF(INDEX(Команды!$A$2:$AN$7500,MATCH(CG$3,Команды!$A$2:$A$7500,0),$E103+2)=Команды!$AJ$9,TRUE,FALSE),IF(INDEX(Команды!$A$2:$AN$7500,MATCH(CG$3,Команды!$A$2:$A$7500,0),$E103+2)=Команды!$AJ$10,TRUE,FALSE),IF(INDEX(Команды!$A$2:$AN$7500,MATCH(CG$3,Команды!$A$2:$A$7500,0),$E103+2)=Команды!$AJ$11,TRUE,FALSE),IF(INDEX(Команды!$A$2:$AN$7500,MATCH(CG$3,Команды!$A$2:$A$7500,0),$E103+2)=Команды!$AJ$12,TRUE,FALSE),IF(INDEX(Команды!$A$2:$AN$7500,MATCH(CG$3,Команды!$A$2:$A$7500,0),$E103+2)=Команды!$AJ$13,TRUE,FALSE),IF(INDEX(Команды!$A$2:$AN$7500,MATCH(CG$3,Команды!$A$2:$A$7500,0),$E103+2)=Команды!$AJ$14,TRUE,FALSE),IF(INDEX(Команды!$A$2:$AN$7500,MATCH(CG$3,Команды!$A$2:$A$7500,0),$E103+2)=Команды!$AJ$15,TRUE,FALSE),IF(INDEX(Команды!$A$2:$AN$7500,MATCH(CG$3,Команды!$A$2:$A$7500,0),$E103+2)=Команды!$AJ$16,TRUE,FALSE),,IF(INDEX(Команды!$A$2:$AN$7500,MATCH(CG$3,Команды!$A$2:$A$7500,0),$E103+2)=Команды!$AJ$17,TRUE,FALSE),,IF(INDEX(Команды!$A$2:$AN$7500,MATCH(CG$3,Команды!$A$2:$A$7500,0),$E103+2)=Команды!$AJ$18,TRUE,FALSE),,IF(INDEX(Команды!$A$2:$AN$7500,MATCH(CG$3,Команды!$A$2:$A$7500,0),$E103+2)=Команды!$AJ$19,TRUE,FALSE)),INDEX(Команды!$AJ$2:$AK$19,MATCH(INDEX(Команды!$A$2:$AN$7500,MATCH(CG$3,Команды!$A$2:$A$7500,0),$E103+2),Команды!$AJ$2:$AJ$19,0),2),0)</f>
        <v>0</v>
      </c>
      <c r="CH103" s="175">
        <f>IF(OR(IF(INDEX(Команды!$A$2:$AN$7500,MATCH(CG$3,Команды!$A$2:$A$7500,0),$E103+2)=Команды!$AJ$2,TRUE,FALSE),IF(INDEX(Команды!$A$2:$AN$7500,MATCH(CG$3,Команды!$A$2:$A$7500,0),$E103+2)=Команды!$AJ$3,TRUE,FALSE),IF(INDEX(Команды!$A$2:$AN$7500,MATCH(CG$3,Команды!$A$2:$A$7500,0),$E103+2)=Команды!$AJ$4,TRUE,FALSE),IF(INDEX(Команды!$A$2:$AN$7500,MATCH(CG$3,Команды!$A$2:$A$7500,0),$E103+2)=Команды!$AJ$5,TRUE,FALSE),IF(INDEX(Команды!$A$2:$AN$7500,MATCH(CG$3,Команды!$A$2:$A$7500,0),$E103+2)=Команды!$AJ$6,TRUE,FALSE),IF(INDEX(Команды!$A$2:$AN$7500,MATCH(CG$3,Команды!$A$2:$A$7500,0),$E103+2)=Команды!$AJ$7,TRUE,FALSE),IF(INDEX(Команды!$A$2:$AN$7500,MATCH(CG$3,Команды!$A$2:$A$7500,0),$E103+2)=Команды!$AJ$8,TRUE,FALSE),IF(INDEX(Команды!$A$2:$AN$7500,MATCH(CG$3,Команды!$A$2:$A$7500,0),$E103+2)=Команды!$AJ$9,TRUE,FALSE),IF(INDEX(Команды!$A$2:$AN$7500,MATCH(CG$3,Команды!$A$2:$A$7500,0),$E103+2)=Команды!$AJ$10,TRUE,FALSE),IF(INDEX(Команды!$A$2:$AN$7500,MATCH(CG$3,Команды!$A$2:$A$7500,0),$E103+2)=Команды!$AJ$11,TRUE,FALSE),IF(INDEX(Команды!$A$2:$AN$7500,MATCH(CG$3,Команды!$A$2:$A$7500,0),$E103+2)=Команды!$AJ$12,TRUE,FALSE),IF(INDEX(Команды!$A$2:$AN$7500,MATCH(CG$3,Команды!$A$2:$A$7500,0),$E103+2)=Команды!$AJ$13,TRUE,FALSE),IF(INDEX(Команды!$A$2:$AN$7500,MATCH(CG$3,Команды!$A$2:$A$7500,0),$E103+2)=Команды!$AJ$14,TRUE,FALSE),IF(INDEX(Команды!$A$2:$AN$7500,MATCH(CG$3,Команды!$A$2:$A$7500,0),$E103+2)=Команды!$AJ$15,TRUE,FALSE),IF(INDEX(Команды!$A$2:$AN$7500,MATCH(CG$3,Команды!$A$2:$A$7500,0),$E103+2)=Команды!$AJ$16,TRUE,FALSE),IF(INDEX(Команды!$A$2:$AN$7500,MATCH(CG$3,Команды!$A$2:$A$7500,0),$E103+2)=Команды!$AJ$17,TRUE,FALSE),IF(INDEX(Команды!$A$2:$AN$7500,MATCH(CG$3,Команды!$A$2:$A$7500,0),$E103+2)=Команды!$AJ$18,TRUE,FALSE),IF(INDEX(Команды!$A$2:$AN$7500,MATCH(CG$3,Команды!$A$2:$A$7500,0),$E103+2)=Команды!$AJ$19,TRUE,FALSE)),INDEX(Команды!$AJ$2:$AL$19,MATCH(INDEX(Команды!$A$2:$AN$7500,MATCH(CG$3,Команды!$A$2:$A$7500,0),$E103+2),Команды!$AJ$2:$AJ$19,0),3),0)</f>
        <v>0</v>
      </c>
      <c r="CI103" s="342"/>
      <c r="CJ103" s="174">
        <f>IF(OR(IF(INDEX(Команды!$A$2:$AN$7500,MATCH(CJ$3,Команды!$A$2:$A$7500,0),$E103+2)=Команды!$AJ$2,TRUE,FALSE),IF(INDEX(Команды!$A$2:$AN$7500,MATCH(CJ$3,Команды!$A$2:$A$7500,0),$E103+2)=Команды!$AJ$3,TRUE,FALSE),IF(INDEX(Команды!$A$2:$AN$7500,MATCH(CJ$3,Команды!$A$2:$A$7500,0),$E103+2)=Команды!$AJ$4,TRUE,FALSE),IF(INDEX(Команды!$A$2:$AN$7500,MATCH(CJ$3,Команды!$A$2:$A$7500,0),$E103+2)=Команды!$AJ$5,TRUE,FALSE),IF(INDEX(Команды!$A$2:$AN$7500,MATCH(CJ$3,Команды!$A$2:$A$7500,0),$E103+2)=Команды!$AJ$6,TRUE,FALSE),IF(INDEX(Команды!$A$2:$AN$7500,MATCH(CJ$3,Команды!$A$2:$A$7500,0),$E103+2)=Команды!$AJ$7,TRUE,FALSE),IF(INDEX(Команды!$A$2:$AN$7500,MATCH(CJ$3,Команды!$A$2:$A$7500,0),$E103+2)=Команды!$AJ$8,TRUE,FALSE),IF(INDEX(Команды!$A$2:$AN$7500,MATCH(CJ$3,Команды!$A$2:$A$7500,0),$E103+2)=Команды!$AJ$9,TRUE,FALSE),IF(INDEX(Команды!$A$2:$AN$7500,MATCH(CJ$3,Команды!$A$2:$A$7500,0),$E103+2)=Команды!$AJ$10,TRUE,FALSE),IF(INDEX(Команды!$A$2:$AN$7500,MATCH(CJ$3,Команды!$A$2:$A$7500,0),$E103+2)=Команды!$AJ$11,TRUE,FALSE),IF(INDEX(Команды!$A$2:$AN$7500,MATCH(CJ$3,Команды!$A$2:$A$7500,0),$E103+2)=Команды!$AJ$12,TRUE,FALSE),IF(INDEX(Команды!$A$2:$AN$7500,MATCH(CJ$3,Команды!$A$2:$A$7500,0),$E103+2)=Команды!$AJ$13,TRUE,FALSE),IF(INDEX(Команды!$A$2:$AN$7500,MATCH(CJ$3,Команды!$A$2:$A$7500,0),$E103+2)=Команды!$AJ$14,TRUE,FALSE),IF(INDEX(Команды!$A$2:$AN$7500,MATCH(CJ$3,Команды!$A$2:$A$7500,0),$E103+2)=Команды!$AJ$15,TRUE,FALSE),IF(INDEX(Команды!$A$2:$AN$7500,MATCH(CJ$3,Команды!$A$2:$A$7500,0),$E103+2)=Команды!$AJ$16,TRUE,FALSE),,IF(INDEX(Команды!$A$2:$AN$7500,MATCH(CJ$3,Команды!$A$2:$A$7500,0),$E103+2)=Команды!$AJ$17,TRUE,FALSE),,IF(INDEX(Команды!$A$2:$AN$7500,MATCH(CJ$3,Команды!$A$2:$A$7500,0),$E103+2)=Команды!$AJ$18,TRUE,FALSE),,IF(INDEX(Команды!$A$2:$AN$7500,MATCH(CJ$3,Команды!$A$2:$A$7500,0),$E103+2)=Команды!$AJ$19,TRUE,FALSE)),INDEX(Команды!$AJ$2:$AK$19,MATCH(INDEX(Команды!$A$2:$AN$7500,MATCH(CJ$3,Команды!$A$2:$A$7500,0),$E103+2),Команды!$AJ$2:$AJ$19,0),2),0)</f>
        <v>0</v>
      </c>
      <c r="CK103" s="175">
        <f>IF(OR(IF(INDEX(Команды!$A$2:$AN$7500,MATCH(CJ$3,Команды!$A$2:$A$7500,0),$E103+2)=Команды!$AJ$2,TRUE,FALSE),IF(INDEX(Команды!$A$2:$AN$7500,MATCH(CJ$3,Команды!$A$2:$A$7500,0),$E103+2)=Команды!$AJ$3,TRUE,FALSE),IF(INDEX(Команды!$A$2:$AN$7500,MATCH(CJ$3,Команды!$A$2:$A$7500,0),$E103+2)=Команды!$AJ$4,TRUE,FALSE),IF(INDEX(Команды!$A$2:$AN$7500,MATCH(CJ$3,Команды!$A$2:$A$7500,0),$E103+2)=Команды!$AJ$5,TRUE,FALSE),IF(INDEX(Команды!$A$2:$AN$7500,MATCH(CJ$3,Команды!$A$2:$A$7500,0),$E103+2)=Команды!$AJ$6,TRUE,FALSE),IF(INDEX(Команды!$A$2:$AN$7500,MATCH(CJ$3,Команды!$A$2:$A$7500,0),$E103+2)=Команды!$AJ$7,TRUE,FALSE),IF(INDEX(Команды!$A$2:$AN$7500,MATCH(CJ$3,Команды!$A$2:$A$7500,0),$E103+2)=Команды!$AJ$8,TRUE,FALSE),IF(INDEX(Команды!$A$2:$AN$7500,MATCH(CJ$3,Команды!$A$2:$A$7500,0),$E103+2)=Команды!$AJ$9,TRUE,FALSE),IF(INDEX(Команды!$A$2:$AN$7500,MATCH(CJ$3,Команды!$A$2:$A$7500,0),$E103+2)=Команды!$AJ$10,TRUE,FALSE),IF(INDEX(Команды!$A$2:$AN$7500,MATCH(CJ$3,Команды!$A$2:$A$7500,0),$E103+2)=Команды!$AJ$11,TRUE,FALSE),IF(INDEX(Команды!$A$2:$AN$7500,MATCH(CJ$3,Команды!$A$2:$A$7500,0),$E103+2)=Команды!$AJ$12,TRUE,FALSE),IF(INDEX(Команды!$A$2:$AN$7500,MATCH(CJ$3,Команды!$A$2:$A$7500,0),$E103+2)=Команды!$AJ$13,TRUE,FALSE),IF(INDEX(Команды!$A$2:$AN$7500,MATCH(CJ$3,Команды!$A$2:$A$7500,0),$E103+2)=Команды!$AJ$14,TRUE,FALSE),IF(INDEX(Команды!$A$2:$AN$7500,MATCH(CJ$3,Команды!$A$2:$A$7500,0),$E103+2)=Команды!$AJ$15,TRUE,FALSE),IF(INDEX(Команды!$A$2:$AN$7500,MATCH(CJ$3,Команды!$A$2:$A$7500,0),$E103+2)=Команды!$AJ$16,TRUE,FALSE),IF(INDEX(Команды!$A$2:$AN$7500,MATCH(CJ$3,Команды!$A$2:$A$7500,0),$E103+2)=Команды!$AJ$17,TRUE,FALSE),IF(INDEX(Команды!$A$2:$AN$7500,MATCH(CJ$3,Команды!$A$2:$A$7500,0),$E103+2)=Команды!$AJ$18,TRUE,FALSE),IF(INDEX(Команды!$A$2:$AN$7500,MATCH(CJ$3,Команды!$A$2:$A$7500,0),$E103+2)=Команды!$AJ$19,TRUE,FALSE)),INDEX(Команды!$AJ$2:$AL$19,MATCH(INDEX(Команды!$A$2:$AN$7500,MATCH(CJ$3,Команды!$A$2:$A$7500,0),$E103+2),Команды!$AJ$2:$AJ$19,0),3),0)</f>
        <v>0</v>
      </c>
      <c r="CL103" s="342"/>
      <c r="CM103" s="174">
        <f>IF(OR(IF(INDEX(Команды!$A$2:$AN$7500,MATCH(CM$3,Команды!$A$2:$A$7500,0),$E103+2)=Команды!$AJ$2,TRUE,FALSE),IF(INDEX(Команды!$A$2:$AN$7500,MATCH(CM$3,Команды!$A$2:$A$7500,0),$E103+2)=Команды!$AJ$3,TRUE,FALSE),IF(INDEX(Команды!$A$2:$AN$7500,MATCH(CM$3,Команды!$A$2:$A$7500,0),$E103+2)=Команды!$AJ$4,TRUE,FALSE),IF(INDEX(Команды!$A$2:$AN$7500,MATCH(CM$3,Команды!$A$2:$A$7500,0),$E103+2)=Команды!$AJ$5,TRUE,FALSE),IF(INDEX(Команды!$A$2:$AN$7500,MATCH(CM$3,Команды!$A$2:$A$7500,0),$E103+2)=Команды!$AJ$6,TRUE,FALSE),IF(INDEX(Команды!$A$2:$AN$7500,MATCH(CM$3,Команды!$A$2:$A$7500,0),$E103+2)=Команды!$AJ$7,TRUE,FALSE),IF(INDEX(Команды!$A$2:$AN$7500,MATCH(CM$3,Команды!$A$2:$A$7500,0),$E103+2)=Команды!$AJ$8,TRUE,FALSE),IF(INDEX(Команды!$A$2:$AN$7500,MATCH(CM$3,Команды!$A$2:$A$7500,0),$E103+2)=Команды!$AJ$9,TRUE,FALSE),IF(INDEX(Команды!$A$2:$AN$7500,MATCH(CM$3,Команды!$A$2:$A$7500,0),$E103+2)=Команды!$AJ$10,TRUE,FALSE),IF(INDEX(Команды!$A$2:$AN$7500,MATCH(CM$3,Команды!$A$2:$A$7500,0),$E103+2)=Команды!$AJ$11,TRUE,FALSE),IF(INDEX(Команды!$A$2:$AN$7500,MATCH(CM$3,Команды!$A$2:$A$7500,0),$E103+2)=Команды!$AJ$12,TRUE,FALSE),IF(INDEX(Команды!$A$2:$AN$7500,MATCH(CM$3,Команды!$A$2:$A$7500,0),$E103+2)=Команды!$AJ$13,TRUE,FALSE),IF(INDEX(Команды!$A$2:$AN$7500,MATCH(CM$3,Команды!$A$2:$A$7500,0),$E103+2)=Команды!$AJ$14,TRUE,FALSE),IF(INDEX(Команды!$A$2:$AN$7500,MATCH(CM$3,Команды!$A$2:$A$7500,0),$E103+2)=Команды!$AJ$15,TRUE,FALSE),IF(INDEX(Команды!$A$2:$AN$7500,MATCH(CM$3,Команды!$A$2:$A$7500,0),$E103+2)=Команды!$AJ$16,TRUE,FALSE),,IF(INDEX(Команды!$A$2:$AN$7500,MATCH(CM$3,Команды!$A$2:$A$7500,0),$E103+2)=Команды!$AJ$17,TRUE,FALSE),,IF(INDEX(Команды!$A$2:$AN$7500,MATCH(CM$3,Команды!$A$2:$A$7500,0),$E103+2)=Команды!$AJ$18,TRUE,FALSE),,IF(INDEX(Команды!$A$2:$AN$7500,MATCH(CM$3,Команды!$A$2:$A$7500,0),$E103+2)=Команды!$AJ$19,TRUE,FALSE)),INDEX(Команды!$AJ$2:$AK$19,MATCH(INDEX(Команды!$A$2:$AN$7500,MATCH(CM$3,Команды!$A$2:$A$7500,0),$E103+2),Команды!$AJ$2:$AJ$19,0),2),0)</f>
        <v>0</v>
      </c>
      <c r="CN103" s="175">
        <f>IF(OR(IF(INDEX(Команды!$A$2:$AN$7500,MATCH(CM$3,Команды!$A$2:$A$7500,0),$E103+2)=Команды!$AJ$2,TRUE,FALSE),IF(INDEX(Команды!$A$2:$AN$7500,MATCH(CM$3,Команды!$A$2:$A$7500,0),$E103+2)=Команды!$AJ$3,TRUE,FALSE),IF(INDEX(Команды!$A$2:$AN$7500,MATCH(CM$3,Команды!$A$2:$A$7500,0),$E103+2)=Команды!$AJ$4,TRUE,FALSE),IF(INDEX(Команды!$A$2:$AN$7500,MATCH(CM$3,Команды!$A$2:$A$7500,0),$E103+2)=Команды!$AJ$5,TRUE,FALSE),IF(INDEX(Команды!$A$2:$AN$7500,MATCH(CM$3,Команды!$A$2:$A$7500,0),$E103+2)=Команды!$AJ$6,TRUE,FALSE),IF(INDEX(Команды!$A$2:$AN$7500,MATCH(CM$3,Команды!$A$2:$A$7500,0),$E103+2)=Команды!$AJ$7,TRUE,FALSE),IF(INDEX(Команды!$A$2:$AN$7500,MATCH(CM$3,Команды!$A$2:$A$7500,0),$E103+2)=Команды!$AJ$8,TRUE,FALSE),IF(INDEX(Команды!$A$2:$AN$7500,MATCH(CM$3,Команды!$A$2:$A$7500,0),$E103+2)=Команды!$AJ$9,TRUE,FALSE),IF(INDEX(Команды!$A$2:$AN$7500,MATCH(CM$3,Команды!$A$2:$A$7500,0),$E103+2)=Команды!$AJ$10,TRUE,FALSE),IF(INDEX(Команды!$A$2:$AN$7500,MATCH(CM$3,Команды!$A$2:$A$7500,0),$E103+2)=Команды!$AJ$11,TRUE,FALSE),IF(INDEX(Команды!$A$2:$AN$7500,MATCH(CM$3,Команды!$A$2:$A$7500,0),$E103+2)=Команды!$AJ$12,TRUE,FALSE),IF(INDEX(Команды!$A$2:$AN$7500,MATCH(CM$3,Команды!$A$2:$A$7500,0),$E103+2)=Команды!$AJ$13,TRUE,FALSE),IF(INDEX(Команды!$A$2:$AN$7500,MATCH(CM$3,Команды!$A$2:$A$7500,0),$E103+2)=Команды!$AJ$14,TRUE,FALSE),IF(INDEX(Команды!$A$2:$AN$7500,MATCH(CM$3,Команды!$A$2:$A$7500,0),$E103+2)=Команды!$AJ$15,TRUE,FALSE),IF(INDEX(Команды!$A$2:$AN$7500,MATCH(CM$3,Команды!$A$2:$A$7500,0),$E103+2)=Команды!$AJ$16,TRUE,FALSE),IF(INDEX(Команды!$A$2:$AN$7500,MATCH(CM$3,Команды!$A$2:$A$7500,0),$E103+2)=Команды!$AJ$17,TRUE,FALSE),IF(INDEX(Команды!$A$2:$AN$7500,MATCH(CM$3,Команды!$A$2:$A$7500,0),$E103+2)=Команды!$AJ$18,TRUE,FALSE),IF(INDEX(Команды!$A$2:$AN$7500,MATCH(CM$3,Команды!$A$2:$A$7500,0),$E103+2)=Команды!$AJ$19,TRUE,FALSE)),INDEX(Команды!$AJ$2:$AL$19,MATCH(INDEX(Команды!$A$2:$AN$7500,MATCH(CM$3,Команды!$A$2:$A$7500,0),$E103+2),Команды!$AJ$2:$AJ$19,0),3),0)</f>
        <v>0</v>
      </c>
      <c r="CO103" s="342"/>
      <c r="CP103" s="174">
        <f>IF(OR(IF(INDEX(Команды!$A$2:$AN$7500,MATCH(CP$3,Команды!$A$2:$A$7500,0),$E103+2)=Команды!$AJ$2,TRUE,FALSE),IF(INDEX(Команды!$A$2:$AN$7500,MATCH(CP$3,Команды!$A$2:$A$7500,0),$E103+2)=Команды!$AJ$3,TRUE,FALSE),IF(INDEX(Команды!$A$2:$AN$7500,MATCH(CP$3,Команды!$A$2:$A$7500,0),$E103+2)=Команды!$AJ$4,TRUE,FALSE),IF(INDEX(Команды!$A$2:$AN$7500,MATCH(CP$3,Команды!$A$2:$A$7500,0),$E103+2)=Команды!$AJ$5,TRUE,FALSE),IF(INDEX(Команды!$A$2:$AN$7500,MATCH(CP$3,Команды!$A$2:$A$7500,0),$E103+2)=Команды!$AJ$6,TRUE,FALSE),IF(INDEX(Команды!$A$2:$AN$7500,MATCH(CP$3,Команды!$A$2:$A$7500,0),$E103+2)=Команды!$AJ$7,TRUE,FALSE),IF(INDEX(Команды!$A$2:$AN$7500,MATCH(CP$3,Команды!$A$2:$A$7500,0),$E103+2)=Команды!$AJ$8,TRUE,FALSE),IF(INDEX(Команды!$A$2:$AN$7500,MATCH(CP$3,Команды!$A$2:$A$7500,0),$E103+2)=Команды!$AJ$9,TRUE,FALSE),IF(INDEX(Команды!$A$2:$AN$7500,MATCH(CP$3,Команды!$A$2:$A$7500,0),$E103+2)=Команды!$AJ$10,TRUE,FALSE),IF(INDEX(Команды!$A$2:$AN$7500,MATCH(CP$3,Команды!$A$2:$A$7500,0),$E103+2)=Команды!$AJ$11,TRUE,FALSE),IF(INDEX(Команды!$A$2:$AN$7500,MATCH(CP$3,Команды!$A$2:$A$7500,0),$E103+2)=Команды!$AJ$12,TRUE,FALSE),IF(INDEX(Команды!$A$2:$AN$7500,MATCH(CP$3,Команды!$A$2:$A$7500,0),$E103+2)=Команды!$AJ$13,TRUE,FALSE),IF(INDEX(Команды!$A$2:$AN$7500,MATCH(CP$3,Команды!$A$2:$A$7500,0),$E103+2)=Команды!$AJ$14,TRUE,FALSE),IF(INDEX(Команды!$A$2:$AN$7500,MATCH(CP$3,Команды!$A$2:$A$7500,0),$E103+2)=Команды!$AJ$15,TRUE,FALSE),IF(INDEX(Команды!$A$2:$AN$7500,MATCH(CP$3,Команды!$A$2:$A$7500,0),$E103+2)=Команды!$AJ$16,TRUE,FALSE),,IF(INDEX(Команды!$A$2:$AN$7500,MATCH(CP$3,Команды!$A$2:$A$7500,0),$E103+2)=Команды!$AJ$17,TRUE,FALSE),,IF(INDEX(Команды!$A$2:$AN$7500,MATCH(CP$3,Команды!$A$2:$A$7500,0),$E103+2)=Команды!$AJ$18,TRUE,FALSE),,IF(INDEX(Команды!$A$2:$AN$7500,MATCH(CP$3,Команды!$A$2:$A$7500,0),$E103+2)=Команды!$AJ$19,TRUE,FALSE)),INDEX(Команды!$AJ$2:$AK$19,MATCH(INDEX(Команды!$A$2:$AN$7500,MATCH(CP$3,Команды!$A$2:$A$7500,0),$E103+2),Команды!$AJ$2:$AJ$19,0),2),0)</f>
        <v>0</v>
      </c>
      <c r="CQ103" s="175">
        <f>IF(OR(IF(INDEX(Команды!$A$2:$AN$7500,MATCH(CP$3,Команды!$A$2:$A$7500,0),$E103+2)=Команды!$AJ$2,TRUE,FALSE),IF(INDEX(Команды!$A$2:$AN$7500,MATCH(CP$3,Команды!$A$2:$A$7500,0),$E103+2)=Команды!$AJ$3,TRUE,FALSE),IF(INDEX(Команды!$A$2:$AN$7500,MATCH(CP$3,Команды!$A$2:$A$7500,0),$E103+2)=Команды!$AJ$4,TRUE,FALSE),IF(INDEX(Команды!$A$2:$AN$7500,MATCH(CP$3,Команды!$A$2:$A$7500,0),$E103+2)=Команды!$AJ$5,TRUE,FALSE),IF(INDEX(Команды!$A$2:$AN$7500,MATCH(CP$3,Команды!$A$2:$A$7500,0),$E103+2)=Команды!$AJ$6,TRUE,FALSE),IF(INDEX(Команды!$A$2:$AN$7500,MATCH(CP$3,Команды!$A$2:$A$7500,0),$E103+2)=Команды!$AJ$7,TRUE,FALSE),IF(INDEX(Команды!$A$2:$AN$7500,MATCH(CP$3,Команды!$A$2:$A$7500,0),$E103+2)=Команды!$AJ$8,TRUE,FALSE),IF(INDEX(Команды!$A$2:$AN$7500,MATCH(CP$3,Команды!$A$2:$A$7500,0),$E103+2)=Команды!$AJ$9,TRUE,FALSE),IF(INDEX(Команды!$A$2:$AN$7500,MATCH(CP$3,Команды!$A$2:$A$7500,0),$E103+2)=Команды!$AJ$10,TRUE,FALSE),IF(INDEX(Команды!$A$2:$AN$7500,MATCH(CP$3,Команды!$A$2:$A$7500,0),$E103+2)=Команды!$AJ$11,TRUE,FALSE),IF(INDEX(Команды!$A$2:$AN$7500,MATCH(CP$3,Команды!$A$2:$A$7500,0),$E103+2)=Команды!$AJ$12,TRUE,FALSE),IF(INDEX(Команды!$A$2:$AN$7500,MATCH(CP$3,Команды!$A$2:$A$7500,0),$E103+2)=Команды!$AJ$13,TRUE,FALSE),IF(INDEX(Команды!$A$2:$AN$7500,MATCH(CP$3,Команды!$A$2:$A$7500,0),$E103+2)=Команды!$AJ$14,TRUE,FALSE),IF(INDEX(Команды!$A$2:$AN$7500,MATCH(CP$3,Команды!$A$2:$A$7500,0),$E103+2)=Команды!$AJ$15,TRUE,FALSE),IF(INDEX(Команды!$A$2:$AN$7500,MATCH(CP$3,Команды!$A$2:$A$7500,0),$E103+2)=Команды!$AJ$16,TRUE,FALSE),IF(INDEX(Команды!$A$2:$AN$7500,MATCH(CP$3,Команды!$A$2:$A$7500,0),$E103+2)=Команды!$AJ$17,TRUE,FALSE),IF(INDEX(Команды!$A$2:$AN$7500,MATCH(CP$3,Команды!$A$2:$A$7500,0),$E103+2)=Команды!$AJ$18,TRUE,FALSE),IF(INDEX(Команды!$A$2:$AN$7500,MATCH(CP$3,Команды!$A$2:$A$7500,0),$E103+2)=Команды!$AJ$19,TRUE,FALSE)),INDEX(Команды!$AJ$2:$AL$19,MATCH(INDEX(Команды!$A$2:$AN$7500,MATCH(CP$3,Команды!$A$2:$A$7500,0),$E103+2),Команды!$AJ$2:$AJ$19,0),3),0)</f>
        <v>0</v>
      </c>
      <c r="CR103" s="342"/>
      <c r="CS103" s="174">
        <f>IF(OR(IF(INDEX(Команды!$A$2:$AN$7500,MATCH(CS$3,Команды!$A$2:$A$7500,0),$E103+2)=Команды!$AJ$2,TRUE,FALSE),IF(INDEX(Команды!$A$2:$AN$7500,MATCH(CS$3,Команды!$A$2:$A$7500,0),$E103+2)=Команды!$AJ$3,TRUE,FALSE),IF(INDEX(Команды!$A$2:$AN$7500,MATCH(CS$3,Команды!$A$2:$A$7500,0),$E103+2)=Команды!$AJ$4,TRUE,FALSE),IF(INDEX(Команды!$A$2:$AN$7500,MATCH(CS$3,Команды!$A$2:$A$7500,0),$E103+2)=Команды!$AJ$5,TRUE,FALSE),IF(INDEX(Команды!$A$2:$AN$7500,MATCH(CS$3,Команды!$A$2:$A$7500,0),$E103+2)=Команды!$AJ$6,TRUE,FALSE),IF(INDEX(Команды!$A$2:$AN$7500,MATCH(CS$3,Команды!$A$2:$A$7500,0),$E103+2)=Команды!$AJ$7,TRUE,FALSE),IF(INDEX(Команды!$A$2:$AN$7500,MATCH(CS$3,Команды!$A$2:$A$7500,0),$E103+2)=Команды!$AJ$8,TRUE,FALSE),IF(INDEX(Команды!$A$2:$AN$7500,MATCH(CS$3,Команды!$A$2:$A$7500,0),$E103+2)=Команды!$AJ$9,TRUE,FALSE),IF(INDEX(Команды!$A$2:$AN$7500,MATCH(CS$3,Команды!$A$2:$A$7500,0),$E103+2)=Команды!$AJ$10,TRUE,FALSE),IF(INDEX(Команды!$A$2:$AN$7500,MATCH(CS$3,Команды!$A$2:$A$7500,0),$E103+2)=Команды!$AJ$11,TRUE,FALSE),IF(INDEX(Команды!$A$2:$AN$7500,MATCH(CS$3,Команды!$A$2:$A$7500,0),$E103+2)=Команды!$AJ$12,TRUE,FALSE),IF(INDEX(Команды!$A$2:$AN$7500,MATCH(CS$3,Команды!$A$2:$A$7500,0),$E103+2)=Команды!$AJ$13,TRUE,FALSE),IF(INDEX(Команды!$A$2:$AN$7500,MATCH(CS$3,Команды!$A$2:$A$7500,0),$E103+2)=Команды!$AJ$14,TRUE,FALSE),IF(INDEX(Команды!$A$2:$AN$7500,MATCH(CS$3,Команды!$A$2:$A$7500,0),$E103+2)=Команды!$AJ$15,TRUE,FALSE),IF(INDEX(Команды!$A$2:$AN$7500,MATCH(CS$3,Команды!$A$2:$A$7500,0),$E103+2)=Команды!$AJ$16,TRUE,FALSE),,IF(INDEX(Команды!$A$2:$AN$7500,MATCH(CS$3,Команды!$A$2:$A$7500,0),$E103+2)=Команды!$AJ$17,TRUE,FALSE),,IF(INDEX(Команды!$A$2:$AN$7500,MATCH(CS$3,Команды!$A$2:$A$7500,0),$E103+2)=Команды!$AJ$18,TRUE,FALSE),,IF(INDEX(Команды!$A$2:$AN$7500,MATCH(CS$3,Команды!$A$2:$A$7500,0),$E103+2)=Команды!$AJ$19,TRUE,FALSE)),INDEX(Команды!$AJ$2:$AK$19,MATCH(INDEX(Команды!$A$2:$AN$7500,MATCH(CS$3,Команды!$A$2:$A$7500,0),$E103+2),Команды!$AJ$2:$AJ$19,0),2),0)</f>
        <v>0</v>
      </c>
      <c r="CT103" s="175">
        <f>IF(OR(IF(INDEX(Команды!$A$2:$AN$7500,MATCH(CS$3,Команды!$A$2:$A$7500,0),$E103+2)=Команды!$AJ$2,TRUE,FALSE),IF(INDEX(Команды!$A$2:$AN$7500,MATCH(CS$3,Команды!$A$2:$A$7500,0),$E103+2)=Команды!$AJ$3,TRUE,FALSE),IF(INDEX(Команды!$A$2:$AN$7500,MATCH(CS$3,Команды!$A$2:$A$7500,0),$E103+2)=Команды!$AJ$4,TRUE,FALSE),IF(INDEX(Команды!$A$2:$AN$7500,MATCH(CS$3,Команды!$A$2:$A$7500,0),$E103+2)=Команды!$AJ$5,TRUE,FALSE),IF(INDEX(Команды!$A$2:$AN$7500,MATCH(CS$3,Команды!$A$2:$A$7500,0),$E103+2)=Команды!$AJ$6,TRUE,FALSE),IF(INDEX(Команды!$A$2:$AN$7500,MATCH(CS$3,Команды!$A$2:$A$7500,0),$E103+2)=Команды!$AJ$7,TRUE,FALSE),IF(INDEX(Команды!$A$2:$AN$7500,MATCH(CS$3,Команды!$A$2:$A$7500,0),$E103+2)=Команды!$AJ$8,TRUE,FALSE),IF(INDEX(Команды!$A$2:$AN$7500,MATCH(CS$3,Команды!$A$2:$A$7500,0),$E103+2)=Команды!$AJ$9,TRUE,FALSE),IF(INDEX(Команды!$A$2:$AN$7500,MATCH(CS$3,Команды!$A$2:$A$7500,0),$E103+2)=Команды!$AJ$10,TRUE,FALSE),IF(INDEX(Команды!$A$2:$AN$7500,MATCH(CS$3,Команды!$A$2:$A$7500,0),$E103+2)=Команды!$AJ$11,TRUE,FALSE),IF(INDEX(Команды!$A$2:$AN$7500,MATCH(CS$3,Команды!$A$2:$A$7500,0),$E103+2)=Команды!$AJ$12,TRUE,FALSE),IF(INDEX(Команды!$A$2:$AN$7500,MATCH(CS$3,Команды!$A$2:$A$7500,0),$E103+2)=Команды!$AJ$13,TRUE,FALSE),IF(INDEX(Команды!$A$2:$AN$7500,MATCH(CS$3,Команды!$A$2:$A$7500,0),$E103+2)=Команды!$AJ$14,TRUE,FALSE),IF(INDEX(Команды!$A$2:$AN$7500,MATCH(CS$3,Команды!$A$2:$A$7500,0),$E103+2)=Команды!$AJ$15,TRUE,FALSE),IF(INDEX(Команды!$A$2:$AN$7500,MATCH(CS$3,Команды!$A$2:$A$7500,0),$E103+2)=Команды!$AJ$16,TRUE,FALSE),IF(INDEX(Команды!$A$2:$AN$7500,MATCH(CS$3,Команды!$A$2:$A$7500,0),$E103+2)=Команды!$AJ$17,TRUE,FALSE),IF(INDEX(Команды!$A$2:$AN$7500,MATCH(CS$3,Команды!$A$2:$A$7500,0),$E103+2)=Команды!$AJ$18,TRUE,FALSE),IF(INDEX(Команды!$A$2:$AN$7500,MATCH(CS$3,Команды!$A$2:$A$7500,0),$E103+2)=Команды!$AJ$19,TRUE,FALSE)),INDEX(Команды!$AJ$2:$AL$19,MATCH(INDEX(Команды!$A$2:$AN$7500,MATCH(CS$3,Команды!$A$2:$A$7500,0),$E103+2),Команды!$AJ$2:$AJ$19,0),3),0)</f>
        <v>0</v>
      </c>
      <c r="CU103" s="342"/>
    </row>
    <row r="104" spans="1:99" s="2" customFormat="1" ht="21.95" customHeight="1" x14ac:dyDescent="0.3">
      <c r="A104" s="251">
        <v>99</v>
      </c>
      <c r="B104" s="2" t="e">
        <f>VLOOKUP(A104,'Список КК'!A:F,6,TRUE)</f>
        <v>#N/A</v>
      </c>
      <c r="C104" s="4">
        <f>VLOOKUP(A104,'Список КК'!A:B,2,TRUE)</f>
        <v>0</v>
      </c>
      <c r="D104" s="203">
        <f>VLOOKUP(A104,'Список КК'!A:D,4,TRUE)</f>
        <v>0</v>
      </c>
      <c r="E104" s="4">
        <f>VLOOKUP(A104,'Список КК'!A:C,3,TRUE)</f>
        <v>0</v>
      </c>
      <c r="F104" s="220">
        <f>VLOOKUP(A104,'Список КК'!A:E,5,TRUE)</f>
        <v>0</v>
      </c>
      <c r="G104" s="174">
        <f>IF(OR(IF(INDEX(Команды!$A$2:$AN$7500,MATCH(G$3,Команды!$A$2:$A$7500,0),$E104+2)=Команды!$AJ$2,TRUE,FALSE),IF(INDEX(Команды!$A$2:$AN$7500,MATCH(G$3,Команды!$A$2:$A$7500,0),$E104+2)=Команды!$AJ$3,TRUE,FALSE),IF(INDEX(Команды!$A$2:$AN$7500,MATCH(G$3,Команды!$A$2:$A$7500,0),$E104+2)=Команды!$AJ$4,TRUE,FALSE),IF(INDEX(Команды!$A$2:$AN$7500,MATCH(G$3,Команды!$A$2:$A$7500,0),$E104+2)=Команды!$AJ$5,TRUE,FALSE),IF(INDEX(Команды!$A$2:$AN$7500,MATCH(G$3,Команды!$A$2:$A$7500,0),$E104+2)=Команды!$AJ$6,TRUE,FALSE),IF(INDEX(Команды!$A$2:$AN$7500,MATCH(G$3,Команды!$A$2:$A$7500,0),$E104+2)=Команды!$AJ$7,TRUE,FALSE),IF(INDEX(Команды!$A$2:$AN$7500,MATCH(G$3,Команды!$A$2:$A$7500,0),$E104+2)=Команды!$AJ$8,TRUE,FALSE),IF(INDEX(Команды!$A$2:$AN$7500,MATCH(G$3,Команды!$A$2:$A$7500,0),$E104+2)=Команды!$AJ$9,TRUE,FALSE),IF(INDEX(Команды!$A$2:$AN$7500,MATCH(G$3,Команды!$A$2:$A$7500,0),$E104+2)=Команды!$AJ$10,TRUE,FALSE),IF(INDEX(Команды!$A$2:$AN$7500,MATCH(G$3,Команды!$A$2:$A$7500,0),$E104+2)=Команды!$AJ$11,TRUE,FALSE),IF(INDEX(Команды!$A$2:$AN$7500,MATCH(G$3,Команды!$A$2:$A$7500,0),$E104+2)=Команды!$AJ$12,TRUE,FALSE),IF(INDEX(Команды!$A$2:$AN$7500,MATCH(G$3,Команды!$A$2:$A$7500,0),$E104+2)=Команды!$AJ$13,TRUE,FALSE),IF(INDEX(Команды!$A$2:$AN$7500,MATCH(G$3,Команды!$A$2:$A$7500,0),$E104+2)=Команды!$AJ$14,TRUE,FALSE),IF(INDEX(Команды!$A$2:$AN$7500,MATCH(G$3,Команды!$A$2:$A$7500,0),$E104+2)=Команды!$AJ$15,TRUE,FALSE),IF(INDEX(Команды!$A$2:$AN$7500,MATCH(G$3,Команды!$A$2:$A$7500,0),$E104+2)=Команды!$AJ$16,TRUE,FALSE),,IF(INDEX(Команды!$A$2:$AN$7500,MATCH(G$3,Команды!$A$2:$A$7500,0),$E104+2)=Команды!$AJ$17,TRUE,FALSE),,IF(INDEX(Команды!$A$2:$AN$7500,MATCH(G$3,Команды!$A$2:$A$7500,0),$E104+2)=Команды!$AJ$18,TRUE,FALSE),,IF(INDEX(Команды!$A$2:$AN$7500,MATCH(G$3,Команды!$A$2:$A$7500,0),$E104+2)=Команды!$AJ$19,TRUE,FALSE)),INDEX(Команды!$AJ$2:$AK$19,MATCH(INDEX(Команды!$A$2:$AN$7500,MATCH(G$3,Команды!$A$2:$A$7500,0),$E104+2),Команды!$AJ$2:$AJ$19,0),2),0)</f>
        <v>0</v>
      </c>
      <c r="H104" s="175">
        <f>IF(OR(IF(INDEX(Команды!$A$2:$AN$7500,MATCH(G$3,Команды!$A$2:$A$7500,0),$E104+2)=Команды!$AJ$2,TRUE,FALSE),IF(INDEX(Команды!$A$2:$AN$7500,MATCH(G$3,Команды!$A$2:$A$7500,0),$E104+2)=Команды!$AJ$3,TRUE,FALSE),IF(INDEX(Команды!$A$2:$AN$7500,MATCH(G$3,Команды!$A$2:$A$7500,0),$E104+2)=Команды!$AJ$4,TRUE,FALSE),IF(INDEX(Команды!$A$2:$AN$7500,MATCH(G$3,Команды!$A$2:$A$7500,0),$E104+2)=Команды!$AJ$5,TRUE,FALSE),IF(INDEX(Команды!$A$2:$AN$7500,MATCH(G$3,Команды!$A$2:$A$7500,0),$E104+2)=Команды!$AJ$6,TRUE,FALSE),IF(INDEX(Команды!$A$2:$AN$7500,MATCH(G$3,Команды!$A$2:$A$7500,0),$E104+2)=Команды!$AJ$7,TRUE,FALSE),IF(INDEX(Команды!$A$2:$AN$7500,MATCH(G$3,Команды!$A$2:$A$7500,0),$E104+2)=Команды!$AJ$8,TRUE,FALSE),IF(INDEX(Команды!$A$2:$AN$7500,MATCH(G$3,Команды!$A$2:$A$7500,0),$E104+2)=Команды!$AJ$9,TRUE,FALSE),IF(INDEX(Команды!$A$2:$AN$7500,MATCH(G$3,Команды!$A$2:$A$7500,0),$E104+2)=Команды!$AJ$10,TRUE,FALSE),IF(INDEX(Команды!$A$2:$AN$7500,MATCH(G$3,Команды!$A$2:$A$7500,0),$E104+2)=Команды!$AJ$11,TRUE,FALSE),IF(INDEX(Команды!$A$2:$AN$7500,MATCH(G$3,Команды!$A$2:$A$7500,0),$E104+2)=Команды!$AJ$12,TRUE,FALSE),IF(INDEX(Команды!$A$2:$AN$7500,MATCH(G$3,Команды!$A$2:$A$7500,0),$E104+2)=Команды!$AJ$13,TRUE,FALSE),IF(INDEX(Команды!$A$2:$AN$7500,MATCH(G$3,Команды!$A$2:$A$7500,0),$E104+2)=Команды!$AJ$14,TRUE,FALSE),IF(INDEX(Команды!$A$2:$AN$7500,MATCH(G$3,Команды!$A$2:$A$7500,0),$E104+2)=Команды!$AJ$15,TRUE,FALSE),IF(INDEX(Команды!$A$2:$AN$7500,MATCH(G$3,Команды!$A$2:$A$7500,0),$E104+2)=Команды!$AJ$16,TRUE,FALSE),IF(INDEX(Команды!$A$2:$AN$7500,MATCH(G$3,Команды!$A$2:$A$7500,0),$E104+2)=Команды!$AJ$17,TRUE,FALSE),IF(INDEX(Команды!$A$2:$AN$7500,MATCH(G$3,Команды!$A$2:$A$7500,0),$E104+2)=Команды!$AJ$18,TRUE,FALSE),IF(INDEX(Команды!$A$2:$AN$7500,MATCH(G$3,Команды!$A$2:$A$7500,0),$E104+2)=Команды!$AJ$19,TRUE,FALSE)),INDEX(Команды!$AJ$2:$AL$19,MATCH(INDEX(Команды!$A$2:$AN$7500,MATCH(G$3,Команды!$A$2:$A$7500,0),$E104+2),Команды!$AJ$2:$AJ$19,0),3),0)</f>
        <v>0</v>
      </c>
      <c r="I104" s="342"/>
      <c r="J104" s="174">
        <f>IF(OR(IF(INDEX(Команды!$A$2:$AN$7500,MATCH(J$3,Команды!$A$2:$A$7500,0),$E104+2)=Команды!$AJ$2,TRUE,FALSE),IF(INDEX(Команды!$A$2:$AN$7500,MATCH(J$3,Команды!$A$2:$A$7500,0),$E104+2)=Команды!$AJ$3,TRUE,FALSE),IF(INDEX(Команды!$A$2:$AN$7500,MATCH(J$3,Команды!$A$2:$A$7500,0),$E104+2)=Команды!$AJ$4,TRUE,FALSE),IF(INDEX(Команды!$A$2:$AN$7500,MATCH(J$3,Команды!$A$2:$A$7500,0),$E104+2)=Команды!$AJ$5,TRUE,FALSE),IF(INDEX(Команды!$A$2:$AN$7500,MATCH(J$3,Команды!$A$2:$A$7500,0),$E104+2)=Команды!$AJ$6,TRUE,FALSE),IF(INDEX(Команды!$A$2:$AN$7500,MATCH(J$3,Команды!$A$2:$A$7500,0),$E104+2)=Команды!$AJ$7,TRUE,FALSE),IF(INDEX(Команды!$A$2:$AN$7500,MATCH(J$3,Команды!$A$2:$A$7500,0),$E104+2)=Команды!$AJ$8,TRUE,FALSE),IF(INDEX(Команды!$A$2:$AN$7500,MATCH(J$3,Команды!$A$2:$A$7500,0),$E104+2)=Команды!$AJ$9,TRUE,FALSE),IF(INDEX(Команды!$A$2:$AN$7500,MATCH(J$3,Команды!$A$2:$A$7500,0),$E104+2)=Команды!$AJ$10,TRUE,FALSE),IF(INDEX(Команды!$A$2:$AN$7500,MATCH(J$3,Команды!$A$2:$A$7500,0),$E104+2)=Команды!$AJ$11,TRUE,FALSE),IF(INDEX(Команды!$A$2:$AN$7500,MATCH(J$3,Команды!$A$2:$A$7500,0),$E104+2)=Команды!$AJ$12,TRUE,FALSE),IF(INDEX(Команды!$A$2:$AN$7500,MATCH(J$3,Команды!$A$2:$A$7500,0),$E104+2)=Команды!$AJ$13,TRUE,FALSE),IF(INDEX(Команды!$A$2:$AN$7500,MATCH(J$3,Команды!$A$2:$A$7500,0),$E104+2)=Команды!$AJ$14,TRUE,FALSE),IF(INDEX(Команды!$A$2:$AN$7500,MATCH(J$3,Команды!$A$2:$A$7500,0),$E104+2)=Команды!$AJ$15,TRUE,FALSE),IF(INDEX(Команды!$A$2:$AN$7500,MATCH(J$3,Команды!$A$2:$A$7500,0),$E104+2)=Команды!$AJ$16,TRUE,FALSE),,IF(INDEX(Команды!$A$2:$AN$7500,MATCH(J$3,Команды!$A$2:$A$7500,0),$E104+2)=Команды!$AJ$17,TRUE,FALSE),,IF(INDEX(Команды!$A$2:$AN$7500,MATCH(J$3,Команды!$A$2:$A$7500,0),$E104+2)=Команды!$AJ$18,TRUE,FALSE),,IF(INDEX(Команды!$A$2:$AN$7500,MATCH(J$3,Команды!$A$2:$A$7500,0),$E104+2)=Команды!$AJ$19,TRUE,FALSE)),INDEX(Команды!$AJ$2:$AK$19,MATCH(INDEX(Команды!$A$2:$AN$7500,MATCH(J$3,Команды!$A$2:$A$7500,0),$E104+2),Команды!$AJ$2:$AJ$19,0),2),0)</f>
        <v>0</v>
      </c>
      <c r="K104" s="175">
        <f>IF(OR(IF(INDEX(Команды!$A$2:$AN$7500,MATCH(J$3,Команды!$A$2:$A$7500,0),$E104+2)=Команды!$AJ$2,TRUE,FALSE),IF(INDEX(Команды!$A$2:$AN$7500,MATCH(J$3,Команды!$A$2:$A$7500,0),$E104+2)=Команды!$AJ$3,TRUE,FALSE),IF(INDEX(Команды!$A$2:$AN$7500,MATCH(J$3,Команды!$A$2:$A$7500,0),$E104+2)=Команды!$AJ$4,TRUE,FALSE),IF(INDEX(Команды!$A$2:$AN$7500,MATCH(J$3,Команды!$A$2:$A$7500,0),$E104+2)=Команды!$AJ$5,TRUE,FALSE),IF(INDEX(Команды!$A$2:$AN$7500,MATCH(J$3,Команды!$A$2:$A$7500,0),$E104+2)=Команды!$AJ$6,TRUE,FALSE),IF(INDEX(Команды!$A$2:$AN$7500,MATCH(J$3,Команды!$A$2:$A$7500,0),$E104+2)=Команды!$AJ$7,TRUE,FALSE),IF(INDEX(Команды!$A$2:$AN$7500,MATCH(J$3,Команды!$A$2:$A$7500,0),$E104+2)=Команды!$AJ$8,TRUE,FALSE),IF(INDEX(Команды!$A$2:$AN$7500,MATCH(J$3,Команды!$A$2:$A$7500,0),$E104+2)=Команды!$AJ$9,TRUE,FALSE),IF(INDEX(Команды!$A$2:$AN$7500,MATCH(J$3,Команды!$A$2:$A$7500,0),$E104+2)=Команды!$AJ$10,TRUE,FALSE),IF(INDEX(Команды!$A$2:$AN$7500,MATCH(J$3,Команды!$A$2:$A$7500,0),$E104+2)=Команды!$AJ$11,TRUE,FALSE),IF(INDEX(Команды!$A$2:$AN$7500,MATCH(J$3,Команды!$A$2:$A$7500,0),$E104+2)=Команды!$AJ$12,TRUE,FALSE),IF(INDEX(Команды!$A$2:$AN$7500,MATCH(J$3,Команды!$A$2:$A$7500,0),$E104+2)=Команды!$AJ$13,TRUE,FALSE),IF(INDEX(Команды!$A$2:$AN$7500,MATCH(J$3,Команды!$A$2:$A$7500,0),$E104+2)=Команды!$AJ$14,TRUE,FALSE),IF(INDEX(Команды!$A$2:$AN$7500,MATCH(J$3,Команды!$A$2:$A$7500,0),$E104+2)=Команды!$AJ$15,TRUE,FALSE),IF(INDEX(Команды!$A$2:$AN$7500,MATCH(J$3,Команды!$A$2:$A$7500,0),$E104+2)=Команды!$AJ$16,TRUE,FALSE),IF(INDEX(Команды!$A$2:$AN$7500,MATCH(J$3,Команды!$A$2:$A$7500,0),$E104+2)=Команды!$AJ$17,TRUE,FALSE),IF(INDEX(Команды!$A$2:$AN$7500,MATCH(J$3,Команды!$A$2:$A$7500,0),$E104+2)=Команды!$AJ$18,TRUE,FALSE),IF(INDEX(Команды!$A$2:$AN$7500,MATCH(J$3,Команды!$A$2:$A$7500,0),$E104+2)=Команды!$AJ$19,TRUE,FALSE)),INDEX(Команды!$AJ$2:$AL$19,MATCH(INDEX(Команды!$A$2:$AN$7500,MATCH(J$3,Команды!$A$2:$A$7500,0),$E104+2),Команды!$AJ$2:$AJ$19,0),3),0)</f>
        <v>0</v>
      </c>
      <c r="L104" s="342"/>
      <c r="M104" s="174">
        <f>IF(OR(IF(INDEX(Команды!$A$2:$AN$7500,MATCH(M$3,Команды!$A$2:$A$7500,0),$E104+2)=Команды!$AJ$2,TRUE,FALSE),IF(INDEX(Команды!$A$2:$AN$7500,MATCH(M$3,Команды!$A$2:$A$7500,0),$E104+2)=Команды!$AJ$3,TRUE,FALSE),IF(INDEX(Команды!$A$2:$AN$7500,MATCH(M$3,Команды!$A$2:$A$7500,0),$E104+2)=Команды!$AJ$4,TRUE,FALSE),IF(INDEX(Команды!$A$2:$AN$7500,MATCH(M$3,Команды!$A$2:$A$7500,0),$E104+2)=Команды!$AJ$5,TRUE,FALSE),IF(INDEX(Команды!$A$2:$AN$7500,MATCH(M$3,Команды!$A$2:$A$7500,0),$E104+2)=Команды!$AJ$6,TRUE,FALSE),IF(INDEX(Команды!$A$2:$AN$7500,MATCH(M$3,Команды!$A$2:$A$7500,0),$E104+2)=Команды!$AJ$7,TRUE,FALSE),IF(INDEX(Команды!$A$2:$AN$7500,MATCH(M$3,Команды!$A$2:$A$7500,0),$E104+2)=Команды!$AJ$8,TRUE,FALSE),IF(INDEX(Команды!$A$2:$AN$7500,MATCH(M$3,Команды!$A$2:$A$7500,0),$E104+2)=Команды!$AJ$9,TRUE,FALSE),IF(INDEX(Команды!$A$2:$AN$7500,MATCH(M$3,Команды!$A$2:$A$7500,0),$E104+2)=Команды!$AJ$10,TRUE,FALSE),IF(INDEX(Команды!$A$2:$AN$7500,MATCH(M$3,Команды!$A$2:$A$7500,0),$E104+2)=Команды!$AJ$11,TRUE,FALSE),IF(INDEX(Команды!$A$2:$AN$7500,MATCH(M$3,Команды!$A$2:$A$7500,0),$E104+2)=Команды!$AJ$12,TRUE,FALSE),IF(INDEX(Команды!$A$2:$AN$7500,MATCH(M$3,Команды!$A$2:$A$7500,0),$E104+2)=Команды!$AJ$13,TRUE,FALSE),IF(INDEX(Команды!$A$2:$AN$7500,MATCH(M$3,Команды!$A$2:$A$7500,0),$E104+2)=Команды!$AJ$14,TRUE,FALSE),IF(INDEX(Команды!$A$2:$AN$7500,MATCH(M$3,Команды!$A$2:$A$7500,0),$E104+2)=Команды!$AJ$15,TRUE,FALSE),IF(INDEX(Команды!$A$2:$AN$7500,MATCH(M$3,Команды!$A$2:$A$7500,0),$E104+2)=Команды!$AJ$16,TRUE,FALSE),,IF(INDEX(Команды!$A$2:$AN$7500,MATCH(M$3,Команды!$A$2:$A$7500,0),$E104+2)=Команды!$AJ$17,TRUE,FALSE),,IF(INDEX(Команды!$A$2:$AN$7500,MATCH(M$3,Команды!$A$2:$A$7500,0),$E104+2)=Команды!$AJ$18,TRUE,FALSE),,IF(INDEX(Команды!$A$2:$AN$7500,MATCH(M$3,Команды!$A$2:$A$7500,0),$E104+2)=Команды!$AJ$19,TRUE,FALSE)),INDEX(Команды!$AJ$2:$AK$19,MATCH(INDEX(Команды!$A$2:$AN$7500,MATCH(M$3,Команды!$A$2:$A$7500,0),$E104+2),Команды!$AJ$2:$AJ$19,0),2),0)</f>
        <v>0</v>
      </c>
      <c r="N104" s="175">
        <f>IF(OR(IF(INDEX(Команды!$A$2:$AN$7500,MATCH(M$3,Команды!$A$2:$A$7500,0),$E104+2)=Команды!$AJ$2,TRUE,FALSE),IF(INDEX(Команды!$A$2:$AN$7500,MATCH(M$3,Команды!$A$2:$A$7500,0),$E104+2)=Команды!$AJ$3,TRUE,FALSE),IF(INDEX(Команды!$A$2:$AN$7500,MATCH(M$3,Команды!$A$2:$A$7500,0),$E104+2)=Команды!$AJ$4,TRUE,FALSE),IF(INDEX(Команды!$A$2:$AN$7500,MATCH(M$3,Команды!$A$2:$A$7500,0),$E104+2)=Команды!$AJ$5,TRUE,FALSE),IF(INDEX(Команды!$A$2:$AN$7500,MATCH(M$3,Команды!$A$2:$A$7500,0),$E104+2)=Команды!$AJ$6,TRUE,FALSE),IF(INDEX(Команды!$A$2:$AN$7500,MATCH(M$3,Команды!$A$2:$A$7500,0),$E104+2)=Команды!$AJ$7,TRUE,FALSE),IF(INDEX(Команды!$A$2:$AN$7500,MATCH(M$3,Команды!$A$2:$A$7500,0),$E104+2)=Команды!$AJ$8,TRUE,FALSE),IF(INDEX(Команды!$A$2:$AN$7500,MATCH(M$3,Команды!$A$2:$A$7500,0),$E104+2)=Команды!$AJ$9,TRUE,FALSE),IF(INDEX(Команды!$A$2:$AN$7500,MATCH(M$3,Команды!$A$2:$A$7500,0),$E104+2)=Команды!$AJ$10,TRUE,FALSE),IF(INDEX(Команды!$A$2:$AN$7500,MATCH(M$3,Команды!$A$2:$A$7500,0),$E104+2)=Команды!$AJ$11,TRUE,FALSE),IF(INDEX(Команды!$A$2:$AN$7500,MATCH(M$3,Команды!$A$2:$A$7500,0),$E104+2)=Команды!$AJ$12,TRUE,FALSE),IF(INDEX(Команды!$A$2:$AN$7500,MATCH(M$3,Команды!$A$2:$A$7500,0),$E104+2)=Команды!$AJ$13,TRUE,FALSE),IF(INDEX(Команды!$A$2:$AN$7500,MATCH(M$3,Команды!$A$2:$A$7500,0),$E104+2)=Команды!$AJ$14,TRUE,FALSE),IF(INDEX(Команды!$A$2:$AN$7500,MATCH(M$3,Команды!$A$2:$A$7500,0),$E104+2)=Команды!$AJ$15,TRUE,FALSE),IF(INDEX(Команды!$A$2:$AN$7500,MATCH(M$3,Команды!$A$2:$A$7500,0),$E104+2)=Команды!$AJ$16,TRUE,FALSE),IF(INDEX(Команды!$A$2:$AN$7500,MATCH(M$3,Команды!$A$2:$A$7500,0),$E104+2)=Команды!$AJ$17,TRUE,FALSE),IF(INDEX(Команды!$A$2:$AN$7500,MATCH(M$3,Команды!$A$2:$A$7500,0),$E104+2)=Команды!$AJ$18,TRUE,FALSE),IF(INDEX(Команды!$A$2:$AN$7500,MATCH(M$3,Команды!$A$2:$A$7500,0),$E104+2)=Команды!$AJ$19,TRUE,FALSE)),INDEX(Команды!$AJ$2:$AL$19,MATCH(INDEX(Команды!$A$2:$AN$7500,MATCH(M$3,Команды!$A$2:$A$7500,0),$E104+2),Команды!$AJ$2:$AJ$19,0),3),0)</f>
        <v>0</v>
      </c>
      <c r="O104" s="342"/>
      <c r="P104" s="174">
        <f>IF(OR(IF(INDEX(Команды!$A$2:$AN$7500,MATCH(P$3,Команды!$A$2:$A$7500,0),$E104+2)=Команды!$AJ$2,TRUE,FALSE),IF(INDEX(Команды!$A$2:$AN$7500,MATCH(P$3,Команды!$A$2:$A$7500,0),$E104+2)=Команды!$AJ$3,TRUE,FALSE),IF(INDEX(Команды!$A$2:$AN$7500,MATCH(P$3,Команды!$A$2:$A$7500,0),$E104+2)=Команды!$AJ$4,TRUE,FALSE),IF(INDEX(Команды!$A$2:$AN$7500,MATCH(P$3,Команды!$A$2:$A$7500,0),$E104+2)=Команды!$AJ$5,TRUE,FALSE),IF(INDEX(Команды!$A$2:$AN$7500,MATCH(P$3,Команды!$A$2:$A$7500,0),$E104+2)=Команды!$AJ$6,TRUE,FALSE),IF(INDEX(Команды!$A$2:$AN$7500,MATCH(P$3,Команды!$A$2:$A$7500,0),$E104+2)=Команды!$AJ$7,TRUE,FALSE),IF(INDEX(Команды!$A$2:$AN$7500,MATCH(P$3,Команды!$A$2:$A$7500,0),$E104+2)=Команды!$AJ$8,TRUE,FALSE),IF(INDEX(Команды!$A$2:$AN$7500,MATCH(P$3,Команды!$A$2:$A$7500,0),$E104+2)=Команды!$AJ$9,TRUE,FALSE),IF(INDEX(Команды!$A$2:$AN$7500,MATCH(P$3,Команды!$A$2:$A$7500,0),$E104+2)=Команды!$AJ$10,TRUE,FALSE),IF(INDEX(Команды!$A$2:$AN$7500,MATCH(P$3,Команды!$A$2:$A$7500,0),$E104+2)=Команды!$AJ$11,TRUE,FALSE),IF(INDEX(Команды!$A$2:$AN$7500,MATCH(P$3,Команды!$A$2:$A$7500,0),$E104+2)=Команды!$AJ$12,TRUE,FALSE),IF(INDEX(Команды!$A$2:$AN$7500,MATCH(P$3,Команды!$A$2:$A$7500,0),$E104+2)=Команды!$AJ$13,TRUE,FALSE),IF(INDEX(Команды!$A$2:$AN$7500,MATCH(P$3,Команды!$A$2:$A$7500,0),$E104+2)=Команды!$AJ$14,TRUE,FALSE),IF(INDEX(Команды!$A$2:$AN$7500,MATCH(P$3,Команды!$A$2:$A$7500,0),$E104+2)=Команды!$AJ$15,TRUE,FALSE),IF(INDEX(Команды!$A$2:$AN$7500,MATCH(P$3,Команды!$A$2:$A$7500,0),$E104+2)=Команды!$AJ$16,TRUE,FALSE),,IF(INDEX(Команды!$A$2:$AN$7500,MATCH(P$3,Команды!$A$2:$A$7500,0),$E104+2)=Команды!$AJ$17,TRUE,FALSE),,IF(INDEX(Команды!$A$2:$AN$7500,MATCH(P$3,Команды!$A$2:$A$7500,0),$E104+2)=Команды!$AJ$18,TRUE,FALSE),,IF(INDEX(Команды!$A$2:$AN$7500,MATCH(P$3,Команды!$A$2:$A$7500,0),$E104+2)=Команды!$AJ$19,TRUE,FALSE)),INDEX(Команды!$AJ$2:$AK$19,MATCH(INDEX(Команды!$A$2:$AN$7500,MATCH(P$3,Команды!$A$2:$A$7500,0),$E104+2),Команды!$AJ$2:$AJ$19,0),2),0)</f>
        <v>0</v>
      </c>
      <c r="Q104" s="175">
        <f>IF(OR(IF(INDEX(Команды!$A$2:$AN$7500,MATCH(P$3,Команды!$A$2:$A$7500,0),$E104+2)=Команды!$AJ$2,TRUE,FALSE),IF(INDEX(Команды!$A$2:$AN$7500,MATCH(P$3,Команды!$A$2:$A$7500,0),$E104+2)=Команды!$AJ$3,TRUE,FALSE),IF(INDEX(Команды!$A$2:$AN$7500,MATCH(P$3,Команды!$A$2:$A$7500,0),$E104+2)=Команды!$AJ$4,TRUE,FALSE),IF(INDEX(Команды!$A$2:$AN$7500,MATCH(P$3,Команды!$A$2:$A$7500,0),$E104+2)=Команды!$AJ$5,TRUE,FALSE),IF(INDEX(Команды!$A$2:$AN$7500,MATCH(P$3,Команды!$A$2:$A$7500,0),$E104+2)=Команды!$AJ$6,TRUE,FALSE),IF(INDEX(Команды!$A$2:$AN$7500,MATCH(P$3,Команды!$A$2:$A$7500,0),$E104+2)=Команды!$AJ$7,TRUE,FALSE),IF(INDEX(Команды!$A$2:$AN$7500,MATCH(P$3,Команды!$A$2:$A$7500,0),$E104+2)=Команды!$AJ$8,TRUE,FALSE),IF(INDEX(Команды!$A$2:$AN$7500,MATCH(P$3,Команды!$A$2:$A$7500,0),$E104+2)=Команды!$AJ$9,TRUE,FALSE),IF(INDEX(Команды!$A$2:$AN$7500,MATCH(P$3,Команды!$A$2:$A$7500,0),$E104+2)=Команды!$AJ$10,TRUE,FALSE),IF(INDEX(Команды!$A$2:$AN$7500,MATCH(P$3,Команды!$A$2:$A$7500,0),$E104+2)=Команды!$AJ$11,TRUE,FALSE),IF(INDEX(Команды!$A$2:$AN$7500,MATCH(P$3,Команды!$A$2:$A$7500,0),$E104+2)=Команды!$AJ$12,TRUE,FALSE),IF(INDEX(Команды!$A$2:$AN$7500,MATCH(P$3,Команды!$A$2:$A$7500,0),$E104+2)=Команды!$AJ$13,TRUE,FALSE),IF(INDEX(Команды!$A$2:$AN$7500,MATCH(P$3,Команды!$A$2:$A$7500,0),$E104+2)=Команды!$AJ$14,TRUE,FALSE),IF(INDEX(Команды!$A$2:$AN$7500,MATCH(P$3,Команды!$A$2:$A$7500,0),$E104+2)=Команды!$AJ$15,TRUE,FALSE),IF(INDEX(Команды!$A$2:$AN$7500,MATCH(P$3,Команды!$A$2:$A$7500,0),$E104+2)=Команды!$AJ$16,TRUE,FALSE),IF(INDEX(Команды!$A$2:$AN$7500,MATCH(P$3,Команды!$A$2:$A$7500,0),$E104+2)=Команды!$AJ$17,TRUE,FALSE),IF(INDEX(Команды!$A$2:$AN$7500,MATCH(P$3,Команды!$A$2:$A$7500,0),$E104+2)=Команды!$AJ$18,TRUE,FALSE),IF(INDEX(Команды!$A$2:$AN$7500,MATCH(P$3,Команды!$A$2:$A$7500,0),$E104+2)=Команды!$AJ$19,TRUE,FALSE)),INDEX(Команды!$AJ$2:$AL$19,MATCH(INDEX(Команды!$A$2:$AN$7500,MATCH(P$3,Команды!$A$2:$A$7500,0),$E104+2),Команды!$AJ$2:$AJ$19,0),3),0)</f>
        <v>0</v>
      </c>
      <c r="R104" s="342"/>
      <c r="S104" s="174">
        <f>IF(OR(IF(INDEX(Команды!$A$2:$AN$7500,MATCH(S$3,Команды!$A$2:$A$7500,0),$E104+2)=Команды!$AJ$2,TRUE,FALSE),IF(INDEX(Команды!$A$2:$AN$7500,MATCH(S$3,Команды!$A$2:$A$7500,0),$E104+2)=Команды!$AJ$3,TRUE,FALSE),IF(INDEX(Команды!$A$2:$AN$7500,MATCH(S$3,Команды!$A$2:$A$7500,0),$E104+2)=Команды!$AJ$4,TRUE,FALSE),IF(INDEX(Команды!$A$2:$AN$7500,MATCH(S$3,Команды!$A$2:$A$7500,0),$E104+2)=Команды!$AJ$5,TRUE,FALSE),IF(INDEX(Команды!$A$2:$AN$7500,MATCH(S$3,Команды!$A$2:$A$7500,0),$E104+2)=Команды!$AJ$6,TRUE,FALSE),IF(INDEX(Команды!$A$2:$AN$7500,MATCH(S$3,Команды!$A$2:$A$7500,0),$E104+2)=Команды!$AJ$7,TRUE,FALSE),IF(INDEX(Команды!$A$2:$AN$7500,MATCH(S$3,Команды!$A$2:$A$7500,0),$E104+2)=Команды!$AJ$8,TRUE,FALSE),IF(INDEX(Команды!$A$2:$AN$7500,MATCH(S$3,Команды!$A$2:$A$7500,0),$E104+2)=Команды!$AJ$9,TRUE,FALSE),IF(INDEX(Команды!$A$2:$AN$7500,MATCH(S$3,Команды!$A$2:$A$7500,0),$E104+2)=Команды!$AJ$10,TRUE,FALSE),IF(INDEX(Команды!$A$2:$AN$7500,MATCH(S$3,Команды!$A$2:$A$7500,0),$E104+2)=Команды!$AJ$11,TRUE,FALSE),IF(INDEX(Команды!$A$2:$AN$7500,MATCH(S$3,Команды!$A$2:$A$7500,0),$E104+2)=Команды!$AJ$12,TRUE,FALSE),IF(INDEX(Команды!$A$2:$AN$7500,MATCH(S$3,Команды!$A$2:$A$7500,0),$E104+2)=Команды!$AJ$13,TRUE,FALSE),IF(INDEX(Команды!$A$2:$AN$7500,MATCH(S$3,Команды!$A$2:$A$7500,0),$E104+2)=Команды!$AJ$14,TRUE,FALSE),IF(INDEX(Команды!$A$2:$AN$7500,MATCH(S$3,Команды!$A$2:$A$7500,0),$E104+2)=Команды!$AJ$15,TRUE,FALSE),IF(INDEX(Команды!$A$2:$AN$7500,MATCH(S$3,Команды!$A$2:$A$7500,0),$E104+2)=Команды!$AJ$16,TRUE,FALSE),,IF(INDEX(Команды!$A$2:$AN$7500,MATCH(S$3,Команды!$A$2:$A$7500,0),$E104+2)=Команды!$AJ$17,TRUE,FALSE),,IF(INDEX(Команды!$A$2:$AN$7500,MATCH(S$3,Команды!$A$2:$A$7500,0),$E104+2)=Команды!$AJ$18,TRUE,FALSE),,IF(INDEX(Команды!$A$2:$AN$7500,MATCH(S$3,Команды!$A$2:$A$7500,0),$E104+2)=Команды!$AJ$19,TRUE,FALSE)),INDEX(Команды!$AJ$2:$AK$19,MATCH(INDEX(Команды!$A$2:$AN$7500,MATCH(S$3,Команды!$A$2:$A$7500,0),$E104+2),Команды!$AJ$2:$AJ$19,0),2),0)</f>
        <v>0</v>
      </c>
      <c r="T104" s="175">
        <f>IF(OR(IF(INDEX(Команды!$A$2:$AN$7500,MATCH(S$3,Команды!$A$2:$A$7500,0),$E104+2)=Команды!$AJ$2,TRUE,FALSE),IF(INDEX(Команды!$A$2:$AN$7500,MATCH(S$3,Команды!$A$2:$A$7500,0),$E104+2)=Команды!$AJ$3,TRUE,FALSE),IF(INDEX(Команды!$A$2:$AN$7500,MATCH(S$3,Команды!$A$2:$A$7500,0),$E104+2)=Команды!$AJ$4,TRUE,FALSE),IF(INDEX(Команды!$A$2:$AN$7500,MATCH(S$3,Команды!$A$2:$A$7500,0),$E104+2)=Команды!$AJ$5,TRUE,FALSE),IF(INDEX(Команды!$A$2:$AN$7500,MATCH(S$3,Команды!$A$2:$A$7500,0),$E104+2)=Команды!$AJ$6,TRUE,FALSE),IF(INDEX(Команды!$A$2:$AN$7500,MATCH(S$3,Команды!$A$2:$A$7500,0),$E104+2)=Команды!$AJ$7,TRUE,FALSE),IF(INDEX(Команды!$A$2:$AN$7500,MATCH(S$3,Команды!$A$2:$A$7500,0),$E104+2)=Команды!$AJ$8,TRUE,FALSE),IF(INDEX(Команды!$A$2:$AN$7500,MATCH(S$3,Команды!$A$2:$A$7500,0),$E104+2)=Команды!$AJ$9,TRUE,FALSE),IF(INDEX(Команды!$A$2:$AN$7500,MATCH(S$3,Команды!$A$2:$A$7500,0),$E104+2)=Команды!$AJ$10,TRUE,FALSE),IF(INDEX(Команды!$A$2:$AN$7500,MATCH(S$3,Команды!$A$2:$A$7500,0),$E104+2)=Команды!$AJ$11,TRUE,FALSE),IF(INDEX(Команды!$A$2:$AN$7500,MATCH(S$3,Команды!$A$2:$A$7500,0),$E104+2)=Команды!$AJ$12,TRUE,FALSE),IF(INDEX(Команды!$A$2:$AN$7500,MATCH(S$3,Команды!$A$2:$A$7500,0),$E104+2)=Команды!$AJ$13,TRUE,FALSE),IF(INDEX(Команды!$A$2:$AN$7500,MATCH(S$3,Команды!$A$2:$A$7500,0),$E104+2)=Команды!$AJ$14,TRUE,FALSE),IF(INDEX(Команды!$A$2:$AN$7500,MATCH(S$3,Команды!$A$2:$A$7500,0),$E104+2)=Команды!$AJ$15,TRUE,FALSE),IF(INDEX(Команды!$A$2:$AN$7500,MATCH(S$3,Команды!$A$2:$A$7500,0),$E104+2)=Команды!$AJ$16,TRUE,FALSE),IF(INDEX(Команды!$A$2:$AN$7500,MATCH(S$3,Команды!$A$2:$A$7500,0),$E104+2)=Команды!$AJ$17,TRUE,FALSE),IF(INDEX(Команды!$A$2:$AN$7500,MATCH(S$3,Команды!$A$2:$A$7500,0),$E104+2)=Команды!$AJ$18,TRUE,FALSE),IF(INDEX(Команды!$A$2:$AN$7500,MATCH(S$3,Команды!$A$2:$A$7500,0),$E104+2)=Команды!$AJ$19,TRUE,FALSE)),INDEX(Команды!$AJ$2:$AL$19,MATCH(INDEX(Команды!$A$2:$AN$7500,MATCH(S$3,Команды!$A$2:$A$7500,0),$E104+2),Команды!$AJ$2:$AJ$19,0),3),0)</f>
        <v>0</v>
      </c>
      <c r="U104" s="342"/>
      <c r="V104" s="174">
        <f>IF(OR(IF(INDEX(Команды!$A$2:$AN$7500,MATCH(V$3,Команды!$A$2:$A$7500,0),$E104+2)=Команды!$AJ$2,TRUE,FALSE),IF(INDEX(Команды!$A$2:$AN$7500,MATCH(V$3,Команды!$A$2:$A$7500,0),$E104+2)=Команды!$AJ$3,TRUE,FALSE),IF(INDEX(Команды!$A$2:$AN$7500,MATCH(V$3,Команды!$A$2:$A$7500,0),$E104+2)=Команды!$AJ$4,TRUE,FALSE),IF(INDEX(Команды!$A$2:$AN$7500,MATCH(V$3,Команды!$A$2:$A$7500,0),$E104+2)=Команды!$AJ$5,TRUE,FALSE),IF(INDEX(Команды!$A$2:$AN$7500,MATCH(V$3,Команды!$A$2:$A$7500,0),$E104+2)=Команды!$AJ$6,TRUE,FALSE),IF(INDEX(Команды!$A$2:$AN$7500,MATCH(V$3,Команды!$A$2:$A$7500,0),$E104+2)=Команды!$AJ$7,TRUE,FALSE),IF(INDEX(Команды!$A$2:$AN$7500,MATCH(V$3,Команды!$A$2:$A$7500,0),$E104+2)=Команды!$AJ$8,TRUE,FALSE),IF(INDEX(Команды!$A$2:$AN$7500,MATCH(V$3,Команды!$A$2:$A$7500,0),$E104+2)=Команды!$AJ$9,TRUE,FALSE),IF(INDEX(Команды!$A$2:$AN$7500,MATCH(V$3,Команды!$A$2:$A$7500,0),$E104+2)=Команды!$AJ$10,TRUE,FALSE),IF(INDEX(Команды!$A$2:$AN$7500,MATCH(V$3,Команды!$A$2:$A$7500,0),$E104+2)=Команды!$AJ$11,TRUE,FALSE),IF(INDEX(Команды!$A$2:$AN$7500,MATCH(V$3,Команды!$A$2:$A$7500,0),$E104+2)=Команды!$AJ$12,TRUE,FALSE),IF(INDEX(Команды!$A$2:$AN$7500,MATCH(V$3,Команды!$A$2:$A$7500,0),$E104+2)=Команды!$AJ$13,TRUE,FALSE),IF(INDEX(Команды!$A$2:$AN$7500,MATCH(V$3,Команды!$A$2:$A$7500,0),$E104+2)=Команды!$AJ$14,TRUE,FALSE),IF(INDEX(Команды!$A$2:$AN$7500,MATCH(V$3,Команды!$A$2:$A$7500,0),$E104+2)=Команды!$AJ$15,TRUE,FALSE),IF(INDEX(Команды!$A$2:$AN$7500,MATCH(V$3,Команды!$A$2:$A$7500,0),$E104+2)=Команды!$AJ$16,TRUE,FALSE),,IF(INDEX(Команды!$A$2:$AN$7500,MATCH(V$3,Команды!$A$2:$A$7500,0),$E104+2)=Команды!$AJ$17,TRUE,FALSE),,IF(INDEX(Команды!$A$2:$AN$7500,MATCH(V$3,Команды!$A$2:$A$7500,0),$E104+2)=Команды!$AJ$18,TRUE,FALSE),,IF(INDEX(Команды!$A$2:$AN$7500,MATCH(V$3,Команды!$A$2:$A$7500,0),$E104+2)=Команды!$AJ$19,TRUE,FALSE)),INDEX(Команды!$AJ$2:$AK$19,MATCH(INDEX(Команды!$A$2:$AN$7500,MATCH(V$3,Команды!$A$2:$A$7500,0),$E104+2),Команды!$AJ$2:$AJ$19,0),2),0)</f>
        <v>0</v>
      </c>
      <c r="W104" s="175">
        <f>IF(OR(IF(INDEX(Команды!$A$2:$AN$7500,MATCH(V$3,Команды!$A$2:$A$7500,0),$E104+2)=Команды!$AJ$2,TRUE,FALSE),IF(INDEX(Команды!$A$2:$AN$7500,MATCH(V$3,Команды!$A$2:$A$7500,0),$E104+2)=Команды!$AJ$3,TRUE,FALSE),IF(INDEX(Команды!$A$2:$AN$7500,MATCH(V$3,Команды!$A$2:$A$7500,0),$E104+2)=Команды!$AJ$4,TRUE,FALSE),IF(INDEX(Команды!$A$2:$AN$7500,MATCH(V$3,Команды!$A$2:$A$7500,0),$E104+2)=Команды!$AJ$5,TRUE,FALSE),IF(INDEX(Команды!$A$2:$AN$7500,MATCH(V$3,Команды!$A$2:$A$7500,0),$E104+2)=Команды!$AJ$6,TRUE,FALSE),IF(INDEX(Команды!$A$2:$AN$7500,MATCH(V$3,Команды!$A$2:$A$7500,0),$E104+2)=Команды!$AJ$7,TRUE,FALSE),IF(INDEX(Команды!$A$2:$AN$7500,MATCH(V$3,Команды!$A$2:$A$7500,0),$E104+2)=Команды!$AJ$8,TRUE,FALSE),IF(INDEX(Команды!$A$2:$AN$7500,MATCH(V$3,Команды!$A$2:$A$7500,0),$E104+2)=Команды!$AJ$9,TRUE,FALSE),IF(INDEX(Команды!$A$2:$AN$7500,MATCH(V$3,Команды!$A$2:$A$7500,0),$E104+2)=Команды!$AJ$10,TRUE,FALSE),IF(INDEX(Команды!$A$2:$AN$7500,MATCH(V$3,Команды!$A$2:$A$7500,0),$E104+2)=Команды!$AJ$11,TRUE,FALSE),IF(INDEX(Команды!$A$2:$AN$7500,MATCH(V$3,Команды!$A$2:$A$7500,0),$E104+2)=Команды!$AJ$12,TRUE,FALSE),IF(INDEX(Команды!$A$2:$AN$7500,MATCH(V$3,Команды!$A$2:$A$7500,0),$E104+2)=Команды!$AJ$13,TRUE,FALSE),IF(INDEX(Команды!$A$2:$AN$7500,MATCH(V$3,Команды!$A$2:$A$7500,0),$E104+2)=Команды!$AJ$14,TRUE,FALSE),IF(INDEX(Команды!$A$2:$AN$7500,MATCH(V$3,Команды!$A$2:$A$7500,0),$E104+2)=Команды!$AJ$15,TRUE,FALSE),IF(INDEX(Команды!$A$2:$AN$7500,MATCH(V$3,Команды!$A$2:$A$7500,0),$E104+2)=Команды!$AJ$16,TRUE,FALSE),IF(INDEX(Команды!$A$2:$AN$7500,MATCH(V$3,Команды!$A$2:$A$7500,0),$E104+2)=Команды!$AJ$17,TRUE,FALSE),IF(INDEX(Команды!$A$2:$AN$7500,MATCH(V$3,Команды!$A$2:$A$7500,0),$E104+2)=Команды!$AJ$18,TRUE,FALSE),IF(INDEX(Команды!$A$2:$AN$7500,MATCH(V$3,Команды!$A$2:$A$7500,0),$E104+2)=Команды!$AJ$19,TRUE,FALSE)),INDEX(Команды!$AJ$2:$AL$19,MATCH(INDEX(Команды!$A$2:$AN$7500,MATCH(V$3,Команды!$A$2:$A$7500,0),$E104+2),Команды!$AJ$2:$AJ$19,0),3),0)</f>
        <v>0</v>
      </c>
      <c r="X104" s="342"/>
      <c r="Y104" s="174">
        <f>IF(OR(IF(INDEX(Команды!$A$2:$AN$7500,MATCH(Y$3,Команды!$A$2:$A$7500,0),$E104+2)=Команды!$AJ$2,TRUE,FALSE),IF(INDEX(Команды!$A$2:$AN$7500,MATCH(Y$3,Команды!$A$2:$A$7500,0),$E104+2)=Команды!$AJ$3,TRUE,FALSE),IF(INDEX(Команды!$A$2:$AN$7500,MATCH(Y$3,Команды!$A$2:$A$7500,0),$E104+2)=Команды!$AJ$4,TRUE,FALSE),IF(INDEX(Команды!$A$2:$AN$7500,MATCH(Y$3,Команды!$A$2:$A$7500,0),$E104+2)=Команды!$AJ$5,TRUE,FALSE),IF(INDEX(Команды!$A$2:$AN$7500,MATCH(Y$3,Команды!$A$2:$A$7500,0),$E104+2)=Команды!$AJ$6,TRUE,FALSE),IF(INDEX(Команды!$A$2:$AN$7500,MATCH(Y$3,Команды!$A$2:$A$7500,0),$E104+2)=Команды!$AJ$7,TRUE,FALSE),IF(INDEX(Команды!$A$2:$AN$7500,MATCH(Y$3,Команды!$A$2:$A$7500,0),$E104+2)=Команды!$AJ$8,TRUE,FALSE),IF(INDEX(Команды!$A$2:$AN$7500,MATCH(Y$3,Команды!$A$2:$A$7500,0),$E104+2)=Команды!$AJ$9,TRUE,FALSE),IF(INDEX(Команды!$A$2:$AN$7500,MATCH(Y$3,Команды!$A$2:$A$7500,0),$E104+2)=Команды!$AJ$10,TRUE,FALSE),IF(INDEX(Команды!$A$2:$AN$7500,MATCH(Y$3,Команды!$A$2:$A$7500,0),$E104+2)=Команды!$AJ$11,TRUE,FALSE),IF(INDEX(Команды!$A$2:$AN$7500,MATCH(Y$3,Команды!$A$2:$A$7500,0),$E104+2)=Команды!$AJ$12,TRUE,FALSE),IF(INDEX(Команды!$A$2:$AN$7500,MATCH(Y$3,Команды!$A$2:$A$7500,0),$E104+2)=Команды!$AJ$13,TRUE,FALSE),IF(INDEX(Команды!$A$2:$AN$7500,MATCH(Y$3,Команды!$A$2:$A$7500,0),$E104+2)=Команды!$AJ$14,TRUE,FALSE),IF(INDEX(Команды!$A$2:$AN$7500,MATCH(Y$3,Команды!$A$2:$A$7500,0),$E104+2)=Команды!$AJ$15,TRUE,FALSE),IF(INDEX(Команды!$A$2:$AN$7500,MATCH(Y$3,Команды!$A$2:$A$7500,0),$E104+2)=Команды!$AJ$16,TRUE,FALSE),,IF(INDEX(Команды!$A$2:$AN$7500,MATCH(Y$3,Команды!$A$2:$A$7500,0),$E104+2)=Команды!$AJ$17,TRUE,FALSE),,IF(INDEX(Команды!$A$2:$AN$7500,MATCH(Y$3,Команды!$A$2:$A$7500,0),$E104+2)=Команды!$AJ$18,TRUE,FALSE),,IF(INDEX(Команды!$A$2:$AN$7500,MATCH(Y$3,Команды!$A$2:$A$7500,0),$E104+2)=Команды!$AJ$19,TRUE,FALSE)),INDEX(Команды!$AJ$2:$AK$19,MATCH(INDEX(Команды!$A$2:$AN$7500,MATCH(Y$3,Команды!$A$2:$A$7500,0),$E104+2),Команды!$AJ$2:$AJ$19,0),2),0)</f>
        <v>0</v>
      </c>
      <c r="Z104" s="175">
        <f>IF(OR(IF(INDEX(Команды!$A$2:$AN$7500,MATCH(Y$3,Команды!$A$2:$A$7500,0),$E104+2)=Команды!$AJ$2,TRUE,FALSE),IF(INDEX(Команды!$A$2:$AN$7500,MATCH(Y$3,Команды!$A$2:$A$7500,0),$E104+2)=Команды!$AJ$3,TRUE,FALSE),IF(INDEX(Команды!$A$2:$AN$7500,MATCH(Y$3,Команды!$A$2:$A$7500,0),$E104+2)=Команды!$AJ$4,TRUE,FALSE),IF(INDEX(Команды!$A$2:$AN$7500,MATCH(Y$3,Команды!$A$2:$A$7500,0),$E104+2)=Команды!$AJ$5,TRUE,FALSE),IF(INDEX(Команды!$A$2:$AN$7500,MATCH(Y$3,Команды!$A$2:$A$7500,0),$E104+2)=Команды!$AJ$6,TRUE,FALSE),IF(INDEX(Команды!$A$2:$AN$7500,MATCH(Y$3,Команды!$A$2:$A$7500,0),$E104+2)=Команды!$AJ$7,TRUE,FALSE),IF(INDEX(Команды!$A$2:$AN$7500,MATCH(Y$3,Команды!$A$2:$A$7500,0),$E104+2)=Команды!$AJ$8,TRUE,FALSE),IF(INDEX(Команды!$A$2:$AN$7500,MATCH(Y$3,Команды!$A$2:$A$7500,0),$E104+2)=Команды!$AJ$9,TRUE,FALSE),IF(INDEX(Команды!$A$2:$AN$7500,MATCH(Y$3,Команды!$A$2:$A$7500,0),$E104+2)=Команды!$AJ$10,TRUE,FALSE),IF(INDEX(Команды!$A$2:$AN$7500,MATCH(Y$3,Команды!$A$2:$A$7500,0),$E104+2)=Команды!$AJ$11,TRUE,FALSE),IF(INDEX(Команды!$A$2:$AN$7500,MATCH(Y$3,Команды!$A$2:$A$7500,0),$E104+2)=Команды!$AJ$12,TRUE,FALSE),IF(INDEX(Команды!$A$2:$AN$7500,MATCH(Y$3,Команды!$A$2:$A$7500,0),$E104+2)=Команды!$AJ$13,TRUE,FALSE),IF(INDEX(Команды!$A$2:$AN$7500,MATCH(Y$3,Команды!$A$2:$A$7500,0),$E104+2)=Команды!$AJ$14,TRUE,FALSE),IF(INDEX(Команды!$A$2:$AN$7500,MATCH(Y$3,Команды!$A$2:$A$7500,0),$E104+2)=Команды!$AJ$15,TRUE,FALSE),IF(INDEX(Команды!$A$2:$AN$7500,MATCH(Y$3,Команды!$A$2:$A$7500,0),$E104+2)=Команды!$AJ$16,TRUE,FALSE),IF(INDEX(Команды!$A$2:$AN$7500,MATCH(Y$3,Команды!$A$2:$A$7500,0),$E104+2)=Команды!$AJ$17,TRUE,FALSE),IF(INDEX(Команды!$A$2:$AN$7500,MATCH(Y$3,Команды!$A$2:$A$7500,0),$E104+2)=Команды!$AJ$18,TRUE,FALSE),IF(INDEX(Команды!$A$2:$AN$7500,MATCH(Y$3,Команды!$A$2:$A$7500,0),$E104+2)=Команды!$AJ$19,TRUE,FALSE)),INDEX(Команды!$AJ$2:$AL$19,MATCH(INDEX(Команды!$A$2:$AN$7500,MATCH(Y$3,Команды!$A$2:$A$7500,0),$E104+2),Команды!$AJ$2:$AJ$19,0),3),0)</f>
        <v>0</v>
      </c>
      <c r="AA104" s="342"/>
      <c r="AB104" s="174">
        <f>IF(OR(IF(INDEX(Команды!$A$2:$AN$7500,MATCH(AB$3,Команды!$A$2:$A$7500,0),$E104+2)=Команды!$AJ$2,TRUE,FALSE),IF(INDEX(Команды!$A$2:$AN$7500,MATCH(AB$3,Команды!$A$2:$A$7500,0),$E104+2)=Команды!$AJ$3,TRUE,FALSE),IF(INDEX(Команды!$A$2:$AN$7500,MATCH(AB$3,Команды!$A$2:$A$7500,0),$E104+2)=Команды!$AJ$4,TRUE,FALSE),IF(INDEX(Команды!$A$2:$AN$7500,MATCH(AB$3,Команды!$A$2:$A$7500,0),$E104+2)=Команды!$AJ$5,TRUE,FALSE),IF(INDEX(Команды!$A$2:$AN$7500,MATCH(AB$3,Команды!$A$2:$A$7500,0),$E104+2)=Команды!$AJ$6,TRUE,FALSE),IF(INDEX(Команды!$A$2:$AN$7500,MATCH(AB$3,Команды!$A$2:$A$7500,0),$E104+2)=Команды!$AJ$7,TRUE,FALSE),IF(INDEX(Команды!$A$2:$AN$7500,MATCH(AB$3,Команды!$A$2:$A$7500,0),$E104+2)=Команды!$AJ$8,TRUE,FALSE),IF(INDEX(Команды!$A$2:$AN$7500,MATCH(AB$3,Команды!$A$2:$A$7500,0),$E104+2)=Команды!$AJ$9,TRUE,FALSE),IF(INDEX(Команды!$A$2:$AN$7500,MATCH(AB$3,Команды!$A$2:$A$7500,0),$E104+2)=Команды!$AJ$10,TRUE,FALSE),IF(INDEX(Команды!$A$2:$AN$7500,MATCH(AB$3,Команды!$A$2:$A$7500,0),$E104+2)=Команды!$AJ$11,TRUE,FALSE),IF(INDEX(Команды!$A$2:$AN$7500,MATCH(AB$3,Команды!$A$2:$A$7500,0),$E104+2)=Команды!$AJ$12,TRUE,FALSE),IF(INDEX(Команды!$A$2:$AN$7500,MATCH(AB$3,Команды!$A$2:$A$7500,0),$E104+2)=Команды!$AJ$13,TRUE,FALSE),IF(INDEX(Команды!$A$2:$AN$7500,MATCH(AB$3,Команды!$A$2:$A$7500,0),$E104+2)=Команды!$AJ$14,TRUE,FALSE),IF(INDEX(Команды!$A$2:$AN$7500,MATCH(AB$3,Команды!$A$2:$A$7500,0),$E104+2)=Команды!$AJ$15,TRUE,FALSE),IF(INDEX(Команды!$A$2:$AN$7500,MATCH(AB$3,Команды!$A$2:$A$7500,0),$E104+2)=Команды!$AJ$16,TRUE,FALSE),,IF(INDEX(Команды!$A$2:$AN$7500,MATCH(AB$3,Команды!$A$2:$A$7500,0),$E104+2)=Команды!$AJ$17,TRUE,FALSE),,IF(INDEX(Команды!$A$2:$AN$7500,MATCH(AB$3,Команды!$A$2:$A$7500,0),$E104+2)=Команды!$AJ$18,TRUE,FALSE),,IF(INDEX(Команды!$A$2:$AN$7500,MATCH(AB$3,Команды!$A$2:$A$7500,0),$E104+2)=Команды!$AJ$19,TRUE,FALSE)),INDEX(Команды!$AJ$2:$AK$19,MATCH(INDEX(Команды!$A$2:$AN$7500,MATCH(AB$3,Команды!$A$2:$A$7500,0),$E104+2),Команды!$AJ$2:$AJ$19,0),2),0)</f>
        <v>0</v>
      </c>
      <c r="AC104" s="175">
        <f>IF(OR(IF(INDEX(Команды!$A$2:$AN$7500,MATCH(AB$3,Команды!$A$2:$A$7500,0),$E104+2)=Команды!$AJ$2,TRUE,FALSE),IF(INDEX(Команды!$A$2:$AN$7500,MATCH(AB$3,Команды!$A$2:$A$7500,0),$E104+2)=Команды!$AJ$3,TRUE,FALSE),IF(INDEX(Команды!$A$2:$AN$7500,MATCH(AB$3,Команды!$A$2:$A$7500,0),$E104+2)=Команды!$AJ$4,TRUE,FALSE),IF(INDEX(Команды!$A$2:$AN$7500,MATCH(AB$3,Команды!$A$2:$A$7500,0),$E104+2)=Команды!$AJ$5,TRUE,FALSE),IF(INDEX(Команды!$A$2:$AN$7500,MATCH(AB$3,Команды!$A$2:$A$7500,0),$E104+2)=Команды!$AJ$6,TRUE,FALSE),IF(INDEX(Команды!$A$2:$AN$7500,MATCH(AB$3,Команды!$A$2:$A$7500,0),$E104+2)=Команды!$AJ$7,TRUE,FALSE),IF(INDEX(Команды!$A$2:$AN$7500,MATCH(AB$3,Команды!$A$2:$A$7500,0),$E104+2)=Команды!$AJ$8,TRUE,FALSE),IF(INDEX(Команды!$A$2:$AN$7500,MATCH(AB$3,Команды!$A$2:$A$7500,0),$E104+2)=Команды!$AJ$9,TRUE,FALSE),IF(INDEX(Команды!$A$2:$AN$7500,MATCH(AB$3,Команды!$A$2:$A$7500,0),$E104+2)=Команды!$AJ$10,TRUE,FALSE),IF(INDEX(Команды!$A$2:$AN$7500,MATCH(AB$3,Команды!$A$2:$A$7500,0),$E104+2)=Команды!$AJ$11,TRUE,FALSE),IF(INDEX(Команды!$A$2:$AN$7500,MATCH(AB$3,Команды!$A$2:$A$7500,0),$E104+2)=Команды!$AJ$12,TRUE,FALSE),IF(INDEX(Команды!$A$2:$AN$7500,MATCH(AB$3,Команды!$A$2:$A$7500,0),$E104+2)=Команды!$AJ$13,TRUE,FALSE),IF(INDEX(Команды!$A$2:$AN$7500,MATCH(AB$3,Команды!$A$2:$A$7500,0),$E104+2)=Команды!$AJ$14,TRUE,FALSE),IF(INDEX(Команды!$A$2:$AN$7500,MATCH(AB$3,Команды!$A$2:$A$7500,0),$E104+2)=Команды!$AJ$15,TRUE,FALSE),IF(INDEX(Команды!$A$2:$AN$7500,MATCH(AB$3,Команды!$A$2:$A$7500,0),$E104+2)=Команды!$AJ$16,TRUE,FALSE),IF(INDEX(Команды!$A$2:$AN$7500,MATCH(AB$3,Команды!$A$2:$A$7500,0),$E104+2)=Команды!$AJ$17,TRUE,FALSE),IF(INDEX(Команды!$A$2:$AN$7500,MATCH(AB$3,Команды!$A$2:$A$7500,0),$E104+2)=Команды!$AJ$18,TRUE,FALSE),IF(INDEX(Команды!$A$2:$AN$7500,MATCH(AB$3,Команды!$A$2:$A$7500,0),$E104+2)=Команды!$AJ$19,TRUE,FALSE)),INDEX(Команды!$AJ$2:$AL$19,MATCH(INDEX(Команды!$A$2:$AN$7500,MATCH(AB$3,Команды!$A$2:$A$7500,0),$E104+2),Команды!$AJ$2:$AJ$19,0),3),0)</f>
        <v>0</v>
      </c>
      <c r="AD104" s="342"/>
      <c r="AE104" s="174">
        <f>IF(OR(IF(INDEX(Команды!$A$2:$AN$7500,MATCH(AE$3,Команды!$A$2:$A$7500,0),$E104+2)=Команды!$AJ$2,TRUE,FALSE),IF(INDEX(Команды!$A$2:$AN$7500,MATCH(AE$3,Команды!$A$2:$A$7500,0),$E104+2)=Команды!$AJ$3,TRUE,FALSE),IF(INDEX(Команды!$A$2:$AN$7500,MATCH(AE$3,Команды!$A$2:$A$7500,0),$E104+2)=Команды!$AJ$4,TRUE,FALSE),IF(INDEX(Команды!$A$2:$AN$7500,MATCH(AE$3,Команды!$A$2:$A$7500,0),$E104+2)=Команды!$AJ$5,TRUE,FALSE),IF(INDEX(Команды!$A$2:$AN$7500,MATCH(AE$3,Команды!$A$2:$A$7500,0),$E104+2)=Команды!$AJ$6,TRUE,FALSE),IF(INDEX(Команды!$A$2:$AN$7500,MATCH(AE$3,Команды!$A$2:$A$7500,0),$E104+2)=Команды!$AJ$7,TRUE,FALSE),IF(INDEX(Команды!$A$2:$AN$7500,MATCH(AE$3,Команды!$A$2:$A$7500,0),$E104+2)=Команды!$AJ$8,TRUE,FALSE),IF(INDEX(Команды!$A$2:$AN$7500,MATCH(AE$3,Команды!$A$2:$A$7500,0),$E104+2)=Команды!$AJ$9,TRUE,FALSE),IF(INDEX(Команды!$A$2:$AN$7500,MATCH(AE$3,Команды!$A$2:$A$7500,0),$E104+2)=Команды!$AJ$10,TRUE,FALSE),IF(INDEX(Команды!$A$2:$AN$7500,MATCH(AE$3,Команды!$A$2:$A$7500,0),$E104+2)=Команды!$AJ$11,TRUE,FALSE),IF(INDEX(Команды!$A$2:$AN$7500,MATCH(AE$3,Команды!$A$2:$A$7500,0),$E104+2)=Команды!$AJ$12,TRUE,FALSE),IF(INDEX(Команды!$A$2:$AN$7500,MATCH(AE$3,Команды!$A$2:$A$7500,0),$E104+2)=Команды!$AJ$13,TRUE,FALSE),IF(INDEX(Команды!$A$2:$AN$7500,MATCH(AE$3,Команды!$A$2:$A$7500,0),$E104+2)=Команды!$AJ$14,TRUE,FALSE),IF(INDEX(Команды!$A$2:$AN$7500,MATCH(AE$3,Команды!$A$2:$A$7500,0),$E104+2)=Команды!$AJ$15,TRUE,FALSE),IF(INDEX(Команды!$A$2:$AN$7500,MATCH(AE$3,Команды!$A$2:$A$7500,0),$E104+2)=Команды!$AJ$16,TRUE,FALSE),,IF(INDEX(Команды!$A$2:$AN$7500,MATCH(AE$3,Команды!$A$2:$A$7500,0),$E104+2)=Команды!$AJ$17,TRUE,FALSE),,IF(INDEX(Команды!$A$2:$AN$7500,MATCH(AE$3,Команды!$A$2:$A$7500,0),$E104+2)=Команды!$AJ$18,TRUE,FALSE),,IF(INDEX(Команды!$A$2:$AN$7500,MATCH(AE$3,Команды!$A$2:$A$7500,0),$E104+2)=Команды!$AJ$19,TRUE,FALSE)),INDEX(Команды!$AJ$2:$AK$19,MATCH(INDEX(Команды!$A$2:$AN$7500,MATCH(AE$3,Команды!$A$2:$A$7500,0),$E104+2),Команды!$AJ$2:$AJ$19,0),2),0)</f>
        <v>0</v>
      </c>
      <c r="AF104" s="175">
        <f>IF(OR(IF(INDEX(Команды!$A$2:$AN$7500,MATCH(AE$3,Команды!$A$2:$A$7500,0),$E104+2)=Команды!$AJ$2,TRUE,FALSE),IF(INDEX(Команды!$A$2:$AN$7500,MATCH(AE$3,Команды!$A$2:$A$7500,0),$E104+2)=Команды!$AJ$3,TRUE,FALSE),IF(INDEX(Команды!$A$2:$AN$7500,MATCH(AE$3,Команды!$A$2:$A$7500,0),$E104+2)=Команды!$AJ$4,TRUE,FALSE),IF(INDEX(Команды!$A$2:$AN$7500,MATCH(AE$3,Команды!$A$2:$A$7500,0),$E104+2)=Команды!$AJ$5,TRUE,FALSE),IF(INDEX(Команды!$A$2:$AN$7500,MATCH(AE$3,Команды!$A$2:$A$7500,0),$E104+2)=Команды!$AJ$6,TRUE,FALSE),IF(INDEX(Команды!$A$2:$AN$7500,MATCH(AE$3,Команды!$A$2:$A$7500,0),$E104+2)=Команды!$AJ$7,TRUE,FALSE),IF(INDEX(Команды!$A$2:$AN$7500,MATCH(AE$3,Команды!$A$2:$A$7500,0),$E104+2)=Команды!$AJ$8,TRUE,FALSE),IF(INDEX(Команды!$A$2:$AN$7500,MATCH(AE$3,Команды!$A$2:$A$7500,0),$E104+2)=Команды!$AJ$9,TRUE,FALSE),IF(INDEX(Команды!$A$2:$AN$7500,MATCH(AE$3,Команды!$A$2:$A$7500,0),$E104+2)=Команды!$AJ$10,TRUE,FALSE),IF(INDEX(Команды!$A$2:$AN$7500,MATCH(AE$3,Команды!$A$2:$A$7500,0),$E104+2)=Команды!$AJ$11,TRUE,FALSE),IF(INDEX(Команды!$A$2:$AN$7500,MATCH(AE$3,Команды!$A$2:$A$7500,0),$E104+2)=Команды!$AJ$12,TRUE,FALSE),IF(INDEX(Команды!$A$2:$AN$7500,MATCH(AE$3,Команды!$A$2:$A$7500,0),$E104+2)=Команды!$AJ$13,TRUE,FALSE),IF(INDEX(Команды!$A$2:$AN$7500,MATCH(AE$3,Команды!$A$2:$A$7500,0),$E104+2)=Команды!$AJ$14,TRUE,FALSE),IF(INDEX(Команды!$A$2:$AN$7500,MATCH(AE$3,Команды!$A$2:$A$7500,0),$E104+2)=Команды!$AJ$15,TRUE,FALSE),IF(INDEX(Команды!$A$2:$AN$7500,MATCH(AE$3,Команды!$A$2:$A$7500,0),$E104+2)=Команды!$AJ$16,TRUE,FALSE),IF(INDEX(Команды!$A$2:$AN$7500,MATCH(AE$3,Команды!$A$2:$A$7500,0),$E104+2)=Команды!$AJ$17,TRUE,FALSE),IF(INDEX(Команды!$A$2:$AN$7500,MATCH(AE$3,Команды!$A$2:$A$7500,0),$E104+2)=Команды!$AJ$18,TRUE,FALSE),IF(INDEX(Команды!$A$2:$AN$7500,MATCH(AE$3,Команды!$A$2:$A$7500,0),$E104+2)=Команды!$AJ$19,TRUE,FALSE)),INDEX(Команды!$AJ$2:$AL$19,MATCH(INDEX(Команды!$A$2:$AN$7500,MATCH(AE$3,Команды!$A$2:$A$7500,0),$E104+2),Команды!$AJ$2:$AJ$19,0),3),0)</f>
        <v>0</v>
      </c>
      <c r="AG104" s="342"/>
      <c r="AH104" s="174">
        <f>IF(OR(IF(INDEX(Команды!$A$2:$AN$7500,MATCH(AH$3,Команды!$A$2:$A$7500,0),$E104+2)=Команды!$AJ$2,TRUE,FALSE),IF(INDEX(Команды!$A$2:$AN$7500,MATCH(AH$3,Команды!$A$2:$A$7500,0),$E104+2)=Команды!$AJ$3,TRUE,FALSE),IF(INDEX(Команды!$A$2:$AN$7500,MATCH(AH$3,Команды!$A$2:$A$7500,0),$E104+2)=Команды!$AJ$4,TRUE,FALSE),IF(INDEX(Команды!$A$2:$AN$7500,MATCH(AH$3,Команды!$A$2:$A$7500,0),$E104+2)=Команды!$AJ$5,TRUE,FALSE),IF(INDEX(Команды!$A$2:$AN$7500,MATCH(AH$3,Команды!$A$2:$A$7500,0),$E104+2)=Команды!$AJ$6,TRUE,FALSE),IF(INDEX(Команды!$A$2:$AN$7500,MATCH(AH$3,Команды!$A$2:$A$7500,0),$E104+2)=Команды!$AJ$7,TRUE,FALSE),IF(INDEX(Команды!$A$2:$AN$7500,MATCH(AH$3,Команды!$A$2:$A$7500,0),$E104+2)=Команды!$AJ$8,TRUE,FALSE),IF(INDEX(Команды!$A$2:$AN$7500,MATCH(AH$3,Команды!$A$2:$A$7500,0),$E104+2)=Команды!$AJ$9,TRUE,FALSE),IF(INDEX(Команды!$A$2:$AN$7500,MATCH(AH$3,Команды!$A$2:$A$7500,0),$E104+2)=Команды!$AJ$10,TRUE,FALSE),IF(INDEX(Команды!$A$2:$AN$7500,MATCH(AH$3,Команды!$A$2:$A$7500,0),$E104+2)=Команды!$AJ$11,TRUE,FALSE),IF(INDEX(Команды!$A$2:$AN$7500,MATCH(AH$3,Команды!$A$2:$A$7500,0),$E104+2)=Команды!$AJ$12,TRUE,FALSE),IF(INDEX(Команды!$A$2:$AN$7500,MATCH(AH$3,Команды!$A$2:$A$7500,0),$E104+2)=Команды!$AJ$13,TRUE,FALSE),IF(INDEX(Команды!$A$2:$AN$7500,MATCH(AH$3,Команды!$A$2:$A$7500,0),$E104+2)=Команды!$AJ$14,TRUE,FALSE),IF(INDEX(Команды!$A$2:$AN$7500,MATCH(AH$3,Команды!$A$2:$A$7500,0),$E104+2)=Команды!$AJ$15,TRUE,FALSE),IF(INDEX(Команды!$A$2:$AN$7500,MATCH(AH$3,Команды!$A$2:$A$7500,0),$E104+2)=Команды!$AJ$16,TRUE,FALSE),,IF(INDEX(Команды!$A$2:$AN$7500,MATCH(AH$3,Команды!$A$2:$A$7500,0),$E104+2)=Команды!$AJ$17,TRUE,FALSE),,IF(INDEX(Команды!$A$2:$AN$7500,MATCH(AH$3,Команды!$A$2:$A$7500,0),$E104+2)=Команды!$AJ$18,TRUE,FALSE),,IF(INDEX(Команды!$A$2:$AN$7500,MATCH(AH$3,Команды!$A$2:$A$7500,0),$E104+2)=Команды!$AJ$19,TRUE,FALSE)),INDEX(Команды!$AJ$2:$AK$19,MATCH(INDEX(Команды!$A$2:$AN$7500,MATCH(AH$3,Команды!$A$2:$A$7500,0),$E104+2),Команды!$AJ$2:$AJ$19,0),2),0)</f>
        <v>0</v>
      </c>
      <c r="AI104" s="175">
        <f>IF(OR(IF(INDEX(Команды!$A$2:$AN$7500,MATCH(AH$3,Команды!$A$2:$A$7500,0),$E104+2)=Команды!$AJ$2,TRUE,FALSE),IF(INDEX(Команды!$A$2:$AN$7500,MATCH(AH$3,Команды!$A$2:$A$7500,0),$E104+2)=Команды!$AJ$3,TRUE,FALSE),IF(INDEX(Команды!$A$2:$AN$7500,MATCH(AH$3,Команды!$A$2:$A$7500,0),$E104+2)=Команды!$AJ$4,TRUE,FALSE),IF(INDEX(Команды!$A$2:$AN$7500,MATCH(AH$3,Команды!$A$2:$A$7500,0),$E104+2)=Команды!$AJ$5,TRUE,FALSE),IF(INDEX(Команды!$A$2:$AN$7500,MATCH(AH$3,Команды!$A$2:$A$7500,0),$E104+2)=Команды!$AJ$6,TRUE,FALSE),IF(INDEX(Команды!$A$2:$AN$7500,MATCH(AH$3,Команды!$A$2:$A$7500,0),$E104+2)=Команды!$AJ$7,TRUE,FALSE),IF(INDEX(Команды!$A$2:$AN$7500,MATCH(AH$3,Команды!$A$2:$A$7500,0),$E104+2)=Команды!$AJ$8,TRUE,FALSE),IF(INDEX(Команды!$A$2:$AN$7500,MATCH(AH$3,Команды!$A$2:$A$7500,0),$E104+2)=Команды!$AJ$9,TRUE,FALSE),IF(INDEX(Команды!$A$2:$AN$7500,MATCH(AH$3,Команды!$A$2:$A$7500,0),$E104+2)=Команды!$AJ$10,TRUE,FALSE),IF(INDEX(Команды!$A$2:$AN$7500,MATCH(AH$3,Команды!$A$2:$A$7500,0),$E104+2)=Команды!$AJ$11,TRUE,FALSE),IF(INDEX(Команды!$A$2:$AN$7500,MATCH(AH$3,Команды!$A$2:$A$7500,0),$E104+2)=Команды!$AJ$12,TRUE,FALSE),IF(INDEX(Команды!$A$2:$AN$7500,MATCH(AH$3,Команды!$A$2:$A$7500,0),$E104+2)=Команды!$AJ$13,TRUE,FALSE),IF(INDEX(Команды!$A$2:$AN$7500,MATCH(AH$3,Команды!$A$2:$A$7500,0),$E104+2)=Команды!$AJ$14,TRUE,FALSE),IF(INDEX(Команды!$A$2:$AN$7500,MATCH(AH$3,Команды!$A$2:$A$7500,0),$E104+2)=Команды!$AJ$15,TRUE,FALSE),IF(INDEX(Команды!$A$2:$AN$7500,MATCH(AH$3,Команды!$A$2:$A$7500,0),$E104+2)=Команды!$AJ$16,TRUE,FALSE),IF(INDEX(Команды!$A$2:$AN$7500,MATCH(AH$3,Команды!$A$2:$A$7500,0),$E104+2)=Команды!$AJ$17,TRUE,FALSE),IF(INDEX(Команды!$A$2:$AN$7500,MATCH(AH$3,Команды!$A$2:$A$7500,0),$E104+2)=Команды!$AJ$18,TRUE,FALSE),IF(INDEX(Команды!$A$2:$AN$7500,MATCH(AH$3,Команды!$A$2:$A$7500,0),$E104+2)=Команды!$AJ$19,TRUE,FALSE)),INDEX(Команды!$AJ$2:$AL$19,MATCH(INDEX(Команды!$A$2:$AN$7500,MATCH(AH$3,Команды!$A$2:$A$7500,0),$E104+2),Команды!$AJ$2:$AJ$19,0),3),0)</f>
        <v>0</v>
      </c>
      <c r="AJ104" s="342"/>
      <c r="AK104" s="174">
        <f>IF(OR(IF(INDEX(Команды!$A$2:$AN$7500,MATCH(AK$3,Команды!$A$2:$A$7500,0),$E104+2)=Команды!$AJ$2,TRUE,FALSE),IF(INDEX(Команды!$A$2:$AN$7500,MATCH(AK$3,Команды!$A$2:$A$7500,0),$E104+2)=Команды!$AJ$3,TRUE,FALSE),IF(INDEX(Команды!$A$2:$AN$7500,MATCH(AK$3,Команды!$A$2:$A$7500,0),$E104+2)=Команды!$AJ$4,TRUE,FALSE),IF(INDEX(Команды!$A$2:$AN$7500,MATCH(AK$3,Команды!$A$2:$A$7500,0),$E104+2)=Команды!$AJ$5,TRUE,FALSE),IF(INDEX(Команды!$A$2:$AN$7500,MATCH(AK$3,Команды!$A$2:$A$7500,0),$E104+2)=Команды!$AJ$6,TRUE,FALSE),IF(INDEX(Команды!$A$2:$AN$7500,MATCH(AK$3,Команды!$A$2:$A$7500,0),$E104+2)=Команды!$AJ$7,TRUE,FALSE),IF(INDEX(Команды!$A$2:$AN$7500,MATCH(AK$3,Команды!$A$2:$A$7500,0),$E104+2)=Команды!$AJ$8,TRUE,FALSE),IF(INDEX(Команды!$A$2:$AN$7500,MATCH(AK$3,Команды!$A$2:$A$7500,0),$E104+2)=Команды!$AJ$9,TRUE,FALSE),IF(INDEX(Команды!$A$2:$AN$7500,MATCH(AK$3,Команды!$A$2:$A$7500,0),$E104+2)=Команды!$AJ$10,TRUE,FALSE),IF(INDEX(Команды!$A$2:$AN$7500,MATCH(AK$3,Команды!$A$2:$A$7500,0),$E104+2)=Команды!$AJ$11,TRUE,FALSE),IF(INDEX(Команды!$A$2:$AN$7500,MATCH(AK$3,Команды!$A$2:$A$7500,0),$E104+2)=Команды!$AJ$12,TRUE,FALSE),IF(INDEX(Команды!$A$2:$AN$7500,MATCH(AK$3,Команды!$A$2:$A$7500,0),$E104+2)=Команды!$AJ$13,TRUE,FALSE),IF(INDEX(Команды!$A$2:$AN$7500,MATCH(AK$3,Команды!$A$2:$A$7500,0),$E104+2)=Команды!$AJ$14,TRUE,FALSE),IF(INDEX(Команды!$A$2:$AN$7500,MATCH(AK$3,Команды!$A$2:$A$7500,0),$E104+2)=Команды!$AJ$15,TRUE,FALSE),IF(INDEX(Команды!$A$2:$AN$7500,MATCH(AK$3,Команды!$A$2:$A$7500,0),$E104+2)=Команды!$AJ$16,TRUE,FALSE),,IF(INDEX(Команды!$A$2:$AN$7500,MATCH(AK$3,Команды!$A$2:$A$7500,0),$E104+2)=Команды!$AJ$17,TRUE,FALSE),,IF(INDEX(Команды!$A$2:$AN$7500,MATCH(AK$3,Команды!$A$2:$A$7500,0),$E104+2)=Команды!$AJ$18,TRUE,FALSE),,IF(INDEX(Команды!$A$2:$AN$7500,MATCH(AK$3,Команды!$A$2:$A$7500,0),$E104+2)=Команды!$AJ$19,TRUE,FALSE)),INDEX(Команды!$AJ$2:$AK$19,MATCH(INDEX(Команды!$A$2:$AN$7500,MATCH(AK$3,Команды!$A$2:$A$7500,0),$E104+2),Команды!$AJ$2:$AJ$19,0),2),0)</f>
        <v>0</v>
      </c>
      <c r="AL104" s="175">
        <f>IF(OR(IF(INDEX(Команды!$A$2:$AN$7500,MATCH(AK$3,Команды!$A$2:$A$7500,0),$E104+2)=Команды!$AJ$2,TRUE,FALSE),IF(INDEX(Команды!$A$2:$AN$7500,MATCH(AK$3,Команды!$A$2:$A$7500,0),$E104+2)=Команды!$AJ$3,TRUE,FALSE),IF(INDEX(Команды!$A$2:$AN$7500,MATCH(AK$3,Команды!$A$2:$A$7500,0),$E104+2)=Команды!$AJ$4,TRUE,FALSE),IF(INDEX(Команды!$A$2:$AN$7500,MATCH(AK$3,Команды!$A$2:$A$7500,0),$E104+2)=Команды!$AJ$5,TRUE,FALSE),IF(INDEX(Команды!$A$2:$AN$7500,MATCH(AK$3,Команды!$A$2:$A$7500,0),$E104+2)=Команды!$AJ$6,TRUE,FALSE),IF(INDEX(Команды!$A$2:$AN$7500,MATCH(AK$3,Команды!$A$2:$A$7500,0),$E104+2)=Команды!$AJ$7,TRUE,FALSE),IF(INDEX(Команды!$A$2:$AN$7500,MATCH(AK$3,Команды!$A$2:$A$7500,0),$E104+2)=Команды!$AJ$8,TRUE,FALSE),IF(INDEX(Команды!$A$2:$AN$7500,MATCH(AK$3,Команды!$A$2:$A$7500,0),$E104+2)=Команды!$AJ$9,TRUE,FALSE),IF(INDEX(Команды!$A$2:$AN$7500,MATCH(AK$3,Команды!$A$2:$A$7500,0),$E104+2)=Команды!$AJ$10,TRUE,FALSE),IF(INDEX(Команды!$A$2:$AN$7500,MATCH(AK$3,Команды!$A$2:$A$7500,0),$E104+2)=Команды!$AJ$11,TRUE,FALSE),IF(INDEX(Команды!$A$2:$AN$7500,MATCH(AK$3,Команды!$A$2:$A$7500,0),$E104+2)=Команды!$AJ$12,TRUE,FALSE),IF(INDEX(Команды!$A$2:$AN$7500,MATCH(AK$3,Команды!$A$2:$A$7500,0),$E104+2)=Команды!$AJ$13,TRUE,FALSE),IF(INDEX(Команды!$A$2:$AN$7500,MATCH(AK$3,Команды!$A$2:$A$7500,0),$E104+2)=Команды!$AJ$14,TRUE,FALSE),IF(INDEX(Команды!$A$2:$AN$7500,MATCH(AK$3,Команды!$A$2:$A$7500,0),$E104+2)=Команды!$AJ$15,TRUE,FALSE),IF(INDEX(Команды!$A$2:$AN$7500,MATCH(AK$3,Команды!$A$2:$A$7500,0),$E104+2)=Команды!$AJ$16,TRUE,FALSE),IF(INDEX(Команды!$A$2:$AN$7500,MATCH(AK$3,Команды!$A$2:$A$7500,0),$E104+2)=Команды!$AJ$17,TRUE,FALSE),IF(INDEX(Команды!$A$2:$AN$7500,MATCH(AK$3,Команды!$A$2:$A$7500,0),$E104+2)=Команды!$AJ$18,TRUE,FALSE),IF(INDEX(Команды!$A$2:$AN$7500,MATCH(AK$3,Команды!$A$2:$A$7500,0),$E104+2)=Команды!$AJ$19,TRUE,FALSE)),INDEX(Команды!$AJ$2:$AL$19,MATCH(INDEX(Команды!$A$2:$AN$7500,MATCH(AK$3,Команды!$A$2:$A$7500,0),$E104+2),Команды!$AJ$2:$AJ$19,0),3),0)</f>
        <v>0</v>
      </c>
      <c r="AM104" s="342"/>
      <c r="AN104" s="174">
        <f>IF(OR(IF(INDEX(Команды!$A$2:$AN$7500,MATCH(AN$3,Команды!$A$2:$A$7500,0),$E104+2)=Команды!$AJ$2,TRUE,FALSE),IF(INDEX(Команды!$A$2:$AN$7500,MATCH(AN$3,Команды!$A$2:$A$7500,0),$E104+2)=Команды!$AJ$3,TRUE,FALSE),IF(INDEX(Команды!$A$2:$AN$7500,MATCH(AN$3,Команды!$A$2:$A$7500,0),$E104+2)=Команды!$AJ$4,TRUE,FALSE),IF(INDEX(Команды!$A$2:$AN$7500,MATCH(AN$3,Команды!$A$2:$A$7500,0),$E104+2)=Команды!$AJ$5,TRUE,FALSE),IF(INDEX(Команды!$A$2:$AN$7500,MATCH(AN$3,Команды!$A$2:$A$7500,0),$E104+2)=Команды!$AJ$6,TRUE,FALSE),IF(INDEX(Команды!$A$2:$AN$7500,MATCH(AN$3,Команды!$A$2:$A$7500,0),$E104+2)=Команды!$AJ$7,TRUE,FALSE),IF(INDEX(Команды!$A$2:$AN$7500,MATCH(AN$3,Команды!$A$2:$A$7500,0),$E104+2)=Команды!$AJ$8,TRUE,FALSE),IF(INDEX(Команды!$A$2:$AN$7500,MATCH(AN$3,Команды!$A$2:$A$7500,0),$E104+2)=Команды!$AJ$9,TRUE,FALSE),IF(INDEX(Команды!$A$2:$AN$7500,MATCH(AN$3,Команды!$A$2:$A$7500,0),$E104+2)=Команды!$AJ$10,TRUE,FALSE),IF(INDEX(Команды!$A$2:$AN$7500,MATCH(AN$3,Команды!$A$2:$A$7500,0),$E104+2)=Команды!$AJ$11,TRUE,FALSE),IF(INDEX(Команды!$A$2:$AN$7500,MATCH(AN$3,Команды!$A$2:$A$7500,0),$E104+2)=Команды!$AJ$12,TRUE,FALSE),IF(INDEX(Команды!$A$2:$AN$7500,MATCH(AN$3,Команды!$A$2:$A$7500,0),$E104+2)=Команды!$AJ$13,TRUE,FALSE),IF(INDEX(Команды!$A$2:$AN$7500,MATCH(AN$3,Команды!$A$2:$A$7500,0),$E104+2)=Команды!$AJ$14,TRUE,FALSE),IF(INDEX(Команды!$A$2:$AN$7500,MATCH(AN$3,Команды!$A$2:$A$7500,0),$E104+2)=Команды!$AJ$15,TRUE,FALSE),IF(INDEX(Команды!$A$2:$AN$7500,MATCH(AN$3,Команды!$A$2:$A$7500,0),$E104+2)=Команды!$AJ$16,TRUE,FALSE),,IF(INDEX(Команды!$A$2:$AN$7500,MATCH(AN$3,Команды!$A$2:$A$7500,0),$E104+2)=Команды!$AJ$17,TRUE,FALSE),,IF(INDEX(Команды!$A$2:$AN$7500,MATCH(AN$3,Команды!$A$2:$A$7500,0),$E104+2)=Команды!$AJ$18,TRUE,FALSE),,IF(INDEX(Команды!$A$2:$AN$7500,MATCH(AN$3,Команды!$A$2:$A$7500,0),$E104+2)=Команды!$AJ$19,TRUE,FALSE)),INDEX(Команды!$AJ$2:$AK$19,MATCH(INDEX(Команды!$A$2:$AN$7500,MATCH(AN$3,Команды!$A$2:$A$7500,0),$E104+2),Команды!$AJ$2:$AJ$19,0),2),0)</f>
        <v>0</v>
      </c>
      <c r="AO104" s="175">
        <f>IF(OR(IF(INDEX(Команды!$A$2:$AN$7500,MATCH(AN$3,Команды!$A$2:$A$7500,0),$E104+2)=Команды!$AJ$2,TRUE,FALSE),IF(INDEX(Команды!$A$2:$AN$7500,MATCH(AN$3,Команды!$A$2:$A$7500,0),$E104+2)=Команды!$AJ$3,TRUE,FALSE),IF(INDEX(Команды!$A$2:$AN$7500,MATCH(AN$3,Команды!$A$2:$A$7500,0),$E104+2)=Команды!$AJ$4,TRUE,FALSE),IF(INDEX(Команды!$A$2:$AN$7500,MATCH(AN$3,Команды!$A$2:$A$7500,0),$E104+2)=Команды!$AJ$5,TRUE,FALSE),IF(INDEX(Команды!$A$2:$AN$7500,MATCH(AN$3,Команды!$A$2:$A$7500,0),$E104+2)=Команды!$AJ$6,TRUE,FALSE),IF(INDEX(Команды!$A$2:$AN$7500,MATCH(AN$3,Команды!$A$2:$A$7500,0),$E104+2)=Команды!$AJ$7,TRUE,FALSE),IF(INDEX(Команды!$A$2:$AN$7500,MATCH(AN$3,Команды!$A$2:$A$7500,0),$E104+2)=Команды!$AJ$8,TRUE,FALSE),IF(INDEX(Команды!$A$2:$AN$7500,MATCH(AN$3,Команды!$A$2:$A$7500,0),$E104+2)=Команды!$AJ$9,TRUE,FALSE),IF(INDEX(Команды!$A$2:$AN$7500,MATCH(AN$3,Команды!$A$2:$A$7500,0),$E104+2)=Команды!$AJ$10,TRUE,FALSE),IF(INDEX(Команды!$A$2:$AN$7500,MATCH(AN$3,Команды!$A$2:$A$7500,0),$E104+2)=Команды!$AJ$11,TRUE,FALSE),IF(INDEX(Команды!$A$2:$AN$7500,MATCH(AN$3,Команды!$A$2:$A$7500,0),$E104+2)=Команды!$AJ$12,TRUE,FALSE),IF(INDEX(Команды!$A$2:$AN$7500,MATCH(AN$3,Команды!$A$2:$A$7500,0),$E104+2)=Команды!$AJ$13,TRUE,FALSE),IF(INDEX(Команды!$A$2:$AN$7500,MATCH(AN$3,Команды!$A$2:$A$7500,0),$E104+2)=Команды!$AJ$14,TRUE,FALSE),IF(INDEX(Команды!$A$2:$AN$7500,MATCH(AN$3,Команды!$A$2:$A$7500,0),$E104+2)=Команды!$AJ$15,TRUE,FALSE),IF(INDEX(Команды!$A$2:$AN$7500,MATCH(AN$3,Команды!$A$2:$A$7500,0),$E104+2)=Команды!$AJ$16,TRUE,FALSE),IF(INDEX(Команды!$A$2:$AN$7500,MATCH(AN$3,Команды!$A$2:$A$7500,0),$E104+2)=Команды!$AJ$17,TRUE,FALSE),IF(INDEX(Команды!$A$2:$AN$7500,MATCH(AN$3,Команды!$A$2:$A$7500,0),$E104+2)=Команды!$AJ$18,TRUE,FALSE),IF(INDEX(Команды!$A$2:$AN$7500,MATCH(AN$3,Команды!$A$2:$A$7500,0),$E104+2)=Команды!$AJ$19,TRUE,FALSE)),INDEX(Команды!$AJ$2:$AL$19,MATCH(INDEX(Команды!$A$2:$AN$7500,MATCH(AN$3,Команды!$A$2:$A$7500,0),$E104+2),Команды!$AJ$2:$AJ$19,0),3),0)</f>
        <v>0</v>
      </c>
      <c r="AP104" s="342"/>
      <c r="AQ104" s="174">
        <f>IF(OR(IF(INDEX(Команды!$A$2:$AN$7500,MATCH(AQ$3,Команды!$A$2:$A$7500,0),$E104+2)=Команды!$AJ$2,TRUE,FALSE),IF(INDEX(Команды!$A$2:$AN$7500,MATCH(AQ$3,Команды!$A$2:$A$7500,0),$E104+2)=Команды!$AJ$3,TRUE,FALSE),IF(INDEX(Команды!$A$2:$AN$7500,MATCH(AQ$3,Команды!$A$2:$A$7500,0),$E104+2)=Команды!$AJ$4,TRUE,FALSE),IF(INDEX(Команды!$A$2:$AN$7500,MATCH(AQ$3,Команды!$A$2:$A$7500,0),$E104+2)=Команды!$AJ$5,TRUE,FALSE),IF(INDEX(Команды!$A$2:$AN$7500,MATCH(AQ$3,Команды!$A$2:$A$7500,0),$E104+2)=Команды!$AJ$6,TRUE,FALSE),IF(INDEX(Команды!$A$2:$AN$7500,MATCH(AQ$3,Команды!$A$2:$A$7500,0),$E104+2)=Команды!$AJ$7,TRUE,FALSE),IF(INDEX(Команды!$A$2:$AN$7500,MATCH(AQ$3,Команды!$A$2:$A$7500,0),$E104+2)=Команды!$AJ$8,TRUE,FALSE),IF(INDEX(Команды!$A$2:$AN$7500,MATCH(AQ$3,Команды!$A$2:$A$7500,0),$E104+2)=Команды!$AJ$9,TRUE,FALSE),IF(INDEX(Команды!$A$2:$AN$7500,MATCH(AQ$3,Команды!$A$2:$A$7500,0),$E104+2)=Команды!$AJ$10,TRUE,FALSE),IF(INDEX(Команды!$A$2:$AN$7500,MATCH(AQ$3,Команды!$A$2:$A$7500,0),$E104+2)=Команды!$AJ$11,TRUE,FALSE),IF(INDEX(Команды!$A$2:$AN$7500,MATCH(AQ$3,Команды!$A$2:$A$7500,0),$E104+2)=Команды!$AJ$12,TRUE,FALSE),IF(INDEX(Команды!$A$2:$AN$7500,MATCH(AQ$3,Команды!$A$2:$A$7500,0),$E104+2)=Команды!$AJ$13,TRUE,FALSE),IF(INDEX(Команды!$A$2:$AN$7500,MATCH(AQ$3,Команды!$A$2:$A$7500,0),$E104+2)=Команды!$AJ$14,TRUE,FALSE),IF(INDEX(Команды!$A$2:$AN$7500,MATCH(AQ$3,Команды!$A$2:$A$7500,0),$E104+2)=Команды!$AJ$15,TRUE,FALSE),IF(INDEX(Команды!$A$2:$AN$7500,MATCH(AQ$3,Команды!$A$2:$A$7500,0),$E104+2)=Команды!$AJ$16,TRUE,FALSE),,IF(INDEX(Команды!$A$2:$AN$7500,MATCH(AQ$3,Команды!$A$2:$A$7500,0),$E104+2)=Команды!$AJ$17,TRUE,FALSE),,IF(INDEX(Команды!$A$2:$AN$7500,MATCH(AQ$3,Команды!$A$2:$A$7500,0),$E104+2)=Команды!$AJ$18,TRUE,FALSE),,IF(INDEX(Команды!$A$2:$AN$7500,MATCH(AQ$3,Команды!$A$2:$A$7500,0),$E104+2)=Команды!$AJ$19,TRUE,FALSE)),INDEX(Команды!$AJ$2:$AK$19,MATCH(INDEX(Команды!$A$2:$AN$7500,MATCH(AQ$3,Команды!$A$2:$A$7500,0),$E104+2),Команды!$AJ$2:$AJ$19,0),2),0)</f>
        <v>0</v>
      </c>
      <c r="AR104" s="175">
        <f>IF(OR(IF(INDEX(Команды!$A$2:$AN$7500,MATCH(AQ$3,Команды!$A$2:$A$7500,0),$E104+2)=Команды!$AJ$2,TRUE,FALSE),IF(INDEX(Команды!$A$2:$AN$7500,MATCH(AQ$3,Команды!$A$2:$A$7500,0),$E104+2)=Команды!$AJ$3,TRUE,FALSE),IF(INDEX(Команды!$A$2:$AN$7500,MATCH(AQ$3,Команды!$A$2:$A$7500,0),$E104+2)=Команды!$AJ$4,TRUE,FALSE),IF(INDEX(Команды!$A$2:$AN$7500,MATCH(AQ$3,Команды!$A$2:$A$7500,0),$E104+2)=Команды!$AJ$5,TRUE,FALSE),IF(INDEX(Команды!$A$2:$AN$7500,MATCH(AQ$3,Команды!$A$2:$A$7500,0),$E104+2)=Команды!$AJ$6,TRUE,FALSE),IF(INDEX(Команды!$A$2:$AN$7500,MATCH(AQ$3,Команды!$A$2:$A$7500,0),$E104+2)=Команды!$AJ$7,TRUE,FALSE),IF(INDEX(Команды!$A$2:$AN$7500,MATCH(AQ$3,Команды!$A$2:$A$7500,0),$E104+2)=Команды!$AJ$8,TRUE,FALSE),IF(INDEX(Команды!$A$2:$AN$7500,MATCH(AQ$3,Команды!$A$2:$A$7500,0),$E104+2)=Команды!$AJ$9,TRUE,FALSE),IF(INDEX(Команды!$A$2:$AN$7500,MATCH(AQ$3,Команды!$A$2:$A$7500,0),$E104+2)=Команды!$AJ$10,TRUE,FALSE),IF(INDEX(Команды!$A$2:$AN$7500,MATCH(AQ$3,Команды!$A$2:$A$7500,0),$E104+2)=Команды!$AJ$11,TRUE,FALSE),IF(INDEX(Команды!$A$2:$AN$7500,MATCH(AQ$3,Команды!$A$2:$A$7500,0),$E104+2)=Команды!$AJ$12,TRUE,FALSE),IF(INDEX(Команды!$A$2:$AN$7500,MATCH(AQ$3,Команды!$A$2:$A$7500,0),$E104+2)=Команды!$AJ$13,TRUE,FALSE),IF(INDEX(Команды!$A$2:$AN$7500,MATCH(AQ$3,Команды!$A$2:$A$7500,0),$E104+2)=Команды!$AJ$14,TRUE,FALSE),IF(INDEX(Команды!$A$2:$AN$7500,MATCH(AQ$3,Команды!$A$2:$A$7500,0),$E104+2)=Команды!$AJ$15,TRUE,FALSE),IF(INDEX(Команды!$A$2:$AN$7500,MATCH(AQ$3,Команды!$A$2:$A$7500,0),$E104+2)=Команды!$AJ$16,TRUE,FALSE),IF(INDEX(Команды!$A$2:$AN$7500,MATCH(AQ$3,Команды!$A$2:$A$7500,0),$E104+2)=Команды!$AJ$17,TRUE,FALSE),IF(INDEX(Команды!$A$2:$AN$7500,MATCH(AQ$3,Команды!$A$2:$A$7500,0),$E104+2)=Команды!$AJ$18,TRUE,FALSE),IF(INDEX(Команды!$A$2:$AN$7500,MATCH(AQ$3,Команды!$A$2:$A$7500,0),$E104+2)=Команды!$AJ$19,TRUE,FALSE)),INDEX(Команды!$AJ$2:$AL$19,MATCH(INDEX(Команды!$A$2:$AN$7500,MATCH(AQ$3,Команды!$A$2:$A$7500,0),$E104+2),Команды!$AJ$2:$AJ$19,0),3),0)</f>
        <v>0</v>
      </c>
      <c r="AS104" s="342"/>
      <c r="AT104" s="174">
        <f>IF(OR(IF(INDEX(Команды!$A$2:$AN$7500,MATCH(AT$3,Команды!$A$2:$A$7500,0),$E104+2)=Команды!$AJ$2,TRUE,FALSE),IF(INDEX(Команды!$A$2:$AN$7500,MATCH(AT$3,Команды!$A$2:$A$7500,0),$E104+2)=Команды!$AJ$3,TRUE,FALSE),IF(INDEX(Команды!$A$2:$AN$7500,MATCH(AT$3,Команды!$A$2:$A$7500,0),$E104+2)=Команды!$AJ$4,TRUE,FALSE),IF(INDEX(Команды!$A$2:$AN$7500,MATCH(AT$3,Команды!$A$2:$A$7500,0),$E104+2)=Команды!$AJ$5,TRUE,FALSE),IF(INDEX(Команды!$A$2:$AN$7500,MATCH(AT$3,Команды!$A$2:$A$7500,0),$E104+2)=Команды!$AJ$6,TRUE,FALSE),IF(INDEX(Команды!$A$2:$AN$7500,MATCH(AT$3,Команды!$A$2:$A$7500,0),$E104+2)=Команды!$AJ$7,TRUE,FALSE),IF(INDEX(Команды!$A$2:$AN$7500,MATCH(AT$3,Команды!$A$2:$A$7500,0),$E104+2)=Команды!$AJ$8,TRUE,FALSE),IF(INDEX(Команды!$A$2:$AN$7500,MATCH(AT$3,Команды!$A$2:$A$7500,0),$E104+2)=Команды!$AJ$9,TRUE,FALSE),IF(INDEX(Команды!$A$2:$AN$7500,MATCH(AT$3,Команды!$A$2:$A$7500,0),$E104+2)=Команды!$AJ$10,TRUE,FALSE),IF(INDEX(Команды!$A$2:$AN$7500,MATCH(AT$3,Команды!$A$2:$A$7500,0),$E104+2)=Команды!$AJ$11,TRUE,FALSE),IF(INDEX(Команды!$A$2:$AN$7500,MATCH(AT$3,Команды!$A$2:$A$7500,0),$E104+2)=Команды!$AJ$12,TRUE,FALSE),IF(INDEX(Команды!$A$2:$AN$7500,MATCH(AT$3,Команды!$A$2:$A$7500,0),$E104+2)=Команды!$AJ$13,TRUE,FALSE),IF(INDEX(Команды!$A$2:$AN$7500,MATCH(AT$3,Команды!$A$2:$A$7500,0),$E104+2)=Команды!$AJ$14,TRUE,FALSE),IF(INDEX(Команды!$A$2:$AN$7500,MATCH(AT$3,Команды!$A$2:$A$7500,0),$E104+2)=Команды!$AJ$15,TRUE,FALSE),IF(INDEX(Команды!$A$2:$AN$7500,MATCH(AT$3,Команды!$A$2:$A$7500,0),$E104+2)=Команды!$AJ$16,TRUE,FALSE),,IF(INDEX(Команды!$A$2:$AN$7500,MATCH(AT$3,Команды!$A$2:$A$7500,0),$E104+2)=Команды!$AJ$17,TRUE,FALSE),,IF(INDEX(Команды!$A$2:$AN$7500,MATCH(AT$3,Команды!$A$2:$A$7500,0),$E104+2)=Команды!$AJ$18,TRUE,FALSE),,IF(INDEX(Команды!$A$2:$AN$7500,MATCH(AT$3,Команды!$A$2:$A$7500,0),$E104+2)=Команды!$AJ$19,TRUE,FALSE)),INDEX(Команды!$AJ$2:$AK$19,MATCH(INDEX(Команды!$A$2:$AN$7500,MATCH(AT$3,Команды!$A$2:$A$7500,0),$E104+2),Команды!$AJ$2:$AJ$19,0),2),0)</f>
        <v>0</v>
      </c>
      <c r="AU104" s="175">
        <f>IF(OR(IF(INDEX(Команды!$A$2:$AN$7500,MATCH(AT$3,Команды!$A$2:$A$7500,0),$E104+2)=Команды!$AJ$2,TRUE,FALSE),IF(INDEX(Команды!$A$2:$AN$7500,MATCH(AT$3,Команды!$A$2:$A$7500,0),$E104+2)=Команды!$AJ$3,TRUE,FALSE),IF(INDEX(Команды!$A$2:$AN$7500,MATCH(AT$3,Команды!$A$2:$A$7500,0),$E104+2)=Команды!$AJ$4,TRUE,FALSE),IF(INDEX(Команды!$A$2:$AN$7500,MATCH(AT$3,Команды!$A$2:$A$7500,0),$E104+2)=Команды!$AJ$5,TRUE,FALSE),IF(INDEX(Команды!$A$2:$AN$7500,MATCH(AT$3,Команды!$A$2:$A$7500,0),$E104+2)=Команды!$AJ$6,TRUE,FALSE),IF(INDEX(Команды!$A$2:$AN$7500,MATCH(AT$3,Команды!$A$2:$A$7500,0),$E104+2)=Команды!$AJ$7,TRUE,FALSE),IF(INDEX(Команды!$A$2:$AN$7500,MATCH(AT$3,Команды!$A$2:$A$7500,0),$E104+2)=Команды!$AJ$8,TRUE,FALSE),IF(INDEX(Команды!$A$2:$AN$7500,MATCH(AT$3,Команды!$A$2:$A$7500,0),$E104+2)=Команды!$AJ$9,TRUE,FALSE),IF(INDEX(Команды!$A$2:$AN$7500,MATCH(AT$3,Команды!$A$2:$A$7500,0),$E104+2)=Команды!$AJ$10,TRUE,FALSE),IF(INDEX(Команды!$A$2:$AN$7500,MATCH(AT$3,Команды!$A$2:$A$7500,0),$E104+2)=Команды!$AJ$11,TRUE,FALSE),IF(INDEX(Команды!$A$2:$AN$7500,MATCH(AT$3,Команды!$A$2:$A$7500,0),$E104+2)=Команды!$AJ$12,TRUE,FALSE),IF(INDEX(Команды!$A$2:$AN$7500,MATCH(AT$3,Команды!$A$2:$A$7500,0),$E104+2)=Команды!$AJ$13,TRUE,FALSE),IF(INDEX(Команды!$A$2:$AN$7500,MATCH(AT$3,Команды!$A$2:$A$7500,0),$E104+2)=Команды!$AJ$14,TRUE,FALSE),IF(INDEX(Команды!$A$2:$AN$7500,MATCH(AT$3,Команды!$A$2:$A$7500,0),$E104+2)=Команды!$AJ$15,TRUE,FALSE),IF(INDEX(Команды!$A$2:$AN$7500,MATCH(AT$3,Команды!$A$2:$A$7500,0),$E104+2)=Команды!$AJ$16,TRUE,FALSE),IF(INDEX(Команды!$A$2:$AN$7500,MATCH(AT$3,Команды!$A$2:$A$7500,0),$E104+2)=Команды!$AJ$17,TRUE,FALSE),IF(INDEX(Команды!$A$2:$AN$7500,MATCH(AT$3,Команды!$A$2:$A$7500,0),$E104+2)=Команды!$AJ$18,TRUE,FALSE),IF(INDEX(Команды!$A$2:$AN$7500,MATCH(AT$3,Команды!$A$2:$A$7500,0),$E104+2)=Команды!$AJ$19,TRUE,FALSE)),INDEX(Команды!$AJ$2:$AL$19,MATCH(INDEX(Команды!$A$2:$AN$7500,MATCH(AT$3,Команды!$A$2:$A$7500,0),$E104+2),Команды!$AJ$2:$AJ$19,0),3),0)</f>
        <v>0</v>
      </c>
      <c r="AV104" s="342"/>
      <c r="AW104" s="174">
        <f>IF(OR(IF(INDEX(Команды!$A$2:$AN$7500,MATCH(AW$3,Команды!$A$2:$A$7500,0),$E104+2)=Команды!$AJ$2,TRUE,FALSE),IF(INDEX(Команды!$A$2:$AN$7500,MATCH(AW$3,Команды!$A$2:$A$7500,0),$E104+2)=Команды!$AJ$3,TRUE,FALSE),IF(INDEX(Команды!$A$2:$AN$7500,MATCH(AW$3,Команды!$A$2:$A$7500,0),$E104+2)=Команды!$AJ$4,TRUE,FALSE),IF(INDEX(Команды!$A$2:$AN$7500,MATCH(AW$3,Команды!$A$2:$A$7500,0),$E104+2)=Команды!$AJ$5,TRUE,FALSE),IF(INDEX(Команды!$A$2:$AN$7500,MATCH(AW$3,Команды!$A$2:$A$7500,0),$E104+2)=Команды!$AJ$6,TRUE,FALSE),IF(INDEX(Команды!$A$2:$AN$7500,MATCH(AW$3,Команды!$A$2:$A$7500,0),$E104+2)=Команды!$AJ$7,TRUE,FALSE),IF(INDEX(Команды!$A$2:$AN$7500,MATCH(AW$3,Команды!$A$2:$A$7500,0),$E104+2)=Команды!$AJ$8,TRUE,FALSE),IF(INDEX(Команды!$A$2:$AN$7500,MATCH(AW$3,Команды!$A$2:$A$7500,0),$E104+2)=Команды!$AJ$9,TRUE,FALSE),IF(INDEX(Команды!$A$2:$AN$7500,MATCH(AW$3,Команды!$A$2:$A$7500,0),$E104+2)=Команды!$AJ$10,TRUE,FALSE),IF(INDEX(Команды!$A$2:$AN$7500,MATCH(AW$3,Команды!$A$2:$A$7500,0),$E104+2)=Команды!$AJ$11,TRUE,FALSE),IF(INDEX(Команды!$A$2:$AN$7500,MATCH(AW$3,Команды!$A$2:$A$7500,0),$E104+2)=Команды!$AJ$12,TRUE,FALSE),IF(INDEX(Команды!$A$2:$AN$7500,MATCH(AW$3,Команды!$A$2:$A$7500,0),$E104+2)=Команды!$AJ$13,TRUE,FALSE),IF(INDEX(Команды!$A$2:$AN$7500,MATCH(AW$3,Команды!$A$2:$A$7500,0),$E104+2)=Команды!$AJ$14,TRUE,FALSE),IF(INDEX(Команды!$A$2:$AN$7500,MATCH(AW$3,Команды!$A$2:$A$7500,0),$E104+2)=Команды!$AJ$15,TRUE,FALSE),IF(INDEX(Команды!$A$2:$AN$7500,MATCH(AW$3,Команды!$A$2:$A$7500,0),$E104+2)=Команды!$AJ$16,TRUE,FALSE),,IF(INDEX(Команды!$A$2:$AN$7500,MATCH(AW$3,Команды!$A$2:$A$7500,0),$E104+2)=Команды!$AJ$17,TRUE,FALSE),,IF(INDEX(Команды!$A$2:$AN$7500,MATCH(AW$3,Команды!$A$2:$A$7500,0),$E104+2)=Команды!$AJ$18,TRUE,FALSE),,IF(INDEX(Команды!$A$2:$AN$7500,MATCH(AW$3,Команды!$A$2:$A$7500,0),$E104+2)=Команды!$AJ$19,TRUE,FALSE)),INDEX(Команды!$AJ$2:$AK$19,MATCH(INDEX(Команды!$A$2:$AN$7500,MATCH(AW$3,Команды!$A$2:$A$7500,0),$E104+2),Команды!$AJ$2:$AJ$19,0),2),0)</f>
        <v>0</v>
      </c>
      <c r="AX104" s="175">
        <f>IF(OR(IF(INDEX(Команды!$A$2:$AN$7500,MATCH(AW$3,Команды!$A$2:$A$7500,0),$E104+2)=Команды!$AJ$2,TRUE,FALSE),IF(INDEX(Команды!$A$2:$AN$7500,MATCH(AW$3,Команды!$A$2:$A$7500,0),$E104+2)=Команды!$AJ$3,TRUE,FALSE),IF(INDEX(Команды!$A$2:$AN$7500,MATCH(AW$3,Команды!$A$2:$A$7500,0),$E104+2)=Команды!$AJ$4,TRUE,FALSE),IF(INDEX(Команды!$A$2:$AN$7500,MATCH(AW$3,Команды!$A$2:$A$7500,0),$E104+2)=Команды!$AJ$5,TRUE,FALSE),IF(INDEX(Команды!$A$2:$AN$7500,MATCH(AW$3,Команды!$A$2:$A$7500,0),$E104+2)=Команды!$AJ$6,TRUE,FALSE),IF(INDEX(Команды!$A$2:$AN$7500,MATCH(AW$3,Команды!$A$2:$A$7500,0),$E104+2)=Команды!$AJ$7,TRUE,FALSE),IF(INDEX(Команды!$A$2:$AN$7500,MATCH(AW$3,Команды!$A$2:$A$7500,0),$E104+2)=Команды!$AJ$8,TRUE,FALSE),IF(INDEX(Команды!$A$2:$AN$7500,MATCH(AW$3,Команды!$A$2:$A$7500,0),$E104+2)=Команды!$AJ$9,TRUE,FALSE),IF(INDEX(Команды!$A$2:$AN$7500,MATCH(AW$3,Команды!$A$2:$A$7500,0),$E104+2)=Команды!$AJ$10,TRUE,FALSE),IF(INDEX(Команды!$A$2:$AN$7500,MATCH(AW$3,Команды!$A$2:$A$7500,0),$E104+2)=Команды!$AJ$11,TRUE,FALSE),IF(INDEX(Команды!$A$2:$AN$7500,MATCH(AW$3,Команды!$A$2:$A$7500,0),$E104+2)=Команды!$AJ$12,TRUE,FALSE),IF(INDEX(Команды!$A$2:$AN$7500,MATCH(AW$3,Команды!$A$2:$A$7500,0),$E104+2)=Команды!$AJ$13,TRUE,FALSE),IF(INDEX(Команды!$A$2:$AN$7500,MATCH(AW$3,Команды!$A$2:$A$7500,0),$E104+2)=Команды!$AJ$14,TRUE,FALSE),IF(INDEX(Команды!$A$2:$AN$7500,MATCH(AW$3,Команды!$A$2:$A$7500,0),$E104+2)=Команды!$AJ$15,TRUE,FALSE),IF(INDEX(Команды!$A$2:$AN$7500,MATCH(AW$3,Команды!$A$2:$A$7500,0),$E104+2)=Команды!$AJ$16,TRUE,FALSE),IF(INDEX(Команды!$A$2:$AN$7500,MATCH(AW$3,Команды!$A$2:$A$7500,0),$E104+2)=Команды!$AJ$17,TRUE,FALSE),IF(INDEX(Команды!$A$2:$AN$7500,MATCH(AW$3,Команды!$A$2:$A$7500,0),$E104+2)=Команды!$AJ$18,TRUE,FALSE),IF(INDEX(Команды!$A$2:$AN$7500,MATCH(AW$3,Команды!$A$2:$A$7500,0),$E104+2)=Команды!$AJ$19,TRUE,FALSE)),INDEX(Команды!$AJ$2:$AL$19,MATCH(INDEX(Команды!$A$2:$AN$7500,MATCH(AW$3,Команды!$A$2:$A$7500,0),$E104+2),Команды!$AJ$2:$AJ$19,0),3),0)</f>
        <v>0</v>
      </c>
      <c r="AY104" s="342"/>
      <c r="AZ104" s="174">
        <f>IF(OR(IF(INDEX(Команды!$A$2:$AN$7500,MATCH(AZ$3,Команды!$A$2:$A$7500,0),$E104+2)=Команды!$AJ$2,TRUE,FALSE),IF(INDEX(Команды!$A$2:$AN$7500,MATCH(AZ$3,Команды!$A$2:$A$7500,0),$E104+2)=Команды!$AJ$3,TRUE,FALSE),IF(INDEX(Команды!$A$2:$AN$7500,MATCH(AZ$3,Команды!$A$2:$A$7500,0),$E104+2)=Команды!$AJ$4,TRUE,FALSE),IF(INDEX(Команды!$A$2:$AN$7500,MATCH(AZ$3,Команды!$A$2:$A$7500,0),$E104+2)=Команды!$AJ$5,TRUE,FALSE),IF(INDEX(Команды!$A$2:$AN$7500,MATCH(AZ$3,Команды!$A$2:$A$7500,0),$E104+2)=Команды!$AJ$6,TRUE,FALSE),IF(INDEX(Команды!$A$2:$AN$7500,MATCH(AZ$3,Команды!$A$2:$A$7500,0),$E104+2)=Команды!$AJ$7,TRUE,FALSE),IF(INDEX(Команды!$A$2:$AN$7500,MATCH(AZ$3,Команды!$A$2:$A$7500,0),$E104+2)=Команды!$AJ$8,TRUE,FALSE),IF(INDEX(Команды!$A$2:$AN$7500,MATCH(AZ$3,Команды!$A$2:$A$7500,0),$E104+2)=Команды!$AJ$9,TRUE,FALSE),IF(INDEX(Команды!$A$2:$AN$7500,MATCH(AZ$3,Команды!$A$2:$A$7500,0),$E104+2)=Команды!$AJ$10,TRUE,FALSE),IF(INDEX(Команды!$A$2:$AN$7500,MATCH(AZ$3,Команды!$A$2:$A$7500,0),$E104+2)=Команды!$AJ$11,TRUE,FALSE),IF(INDEX(Команды!$A$2:$AN$7500,MATCH(AZ$3,Команды!$A$2:$A$7500,0),$E104+2)=Команды!$AJ$12,TRUE,FALSE),IF(INDEX(Команды!$A$2:$AN$7500,MATCH(AZ$3,Команды!$A$2:$A$7500,0),$E104+2)=Команды!$AJ$13,TRUE,FALSE),IF(INDEX(Команды!$A$2:$AN$7500,MATCH(AZ$3,Команды!$A$2:$A$7500,0),$E104+2)=Команды!$AJ$14,TRUE,FALSE),IF(INDEX(Команды!$A$2:$AN$7500,MATCH(AZ$3,Команды!$A$2:$A$7500,0),$E104+2)=Команды!$AJ$15,TRUE,FALSE),IF(INDEX(Команды!$A$2:$AN$7500,MATCH(AZ$3,Команды!$A$2:$A$7500,0),$E104+2)=Команды!$AJ$16,TRUE,FALSE),,IF(INDEX(Команды!$A$2:$AN$7500,MATCH(AZ$3,Команды!$A$2:$A$7500,0),$E104+2)=Команды!$AJ$17,TRUE,FALSE),,IF(INDEX(Команды!$A$2:$AN$7500,MATCH(AZ$3,Команды!$A$2:$A$7500,0),$E104+2)=Команды!$AJ$18,TRUE,FALSE),,IF(INDEX(Команды!$A$2:$AN$7500,MATCH(AZ$3,Команды!$A$2:$A$7500,0),$E104+2)=Команды!$AJ$19,TRUE,FALSE)),INDEX(Команды!$AJ$2:$AK$19,MATCH(INDEX(Команды!$A$2:$AN$7500,MATCH(AZ$3,Команды!$A$2:$A$7500,0),$E104+2),Команды!$AJ$2:$AJ$19,0),2),0)</f>
        <v>0</v>
      </c>
      <c r="BA104" s="175">
        <f>IF(OR(IF(INDEX(Команды!$A$2:$AN$7500,MATCH(AZ$3,Команды!$A$2:$A$7500,0),$E104+2)=Команды!$AJ$2,TRUE,FALSE),IF(INDEX(Команды!$A$2:$AN$7500,MATCH(AZ$3,Команды!$A$2:$A$7500,0),$E104+2)=Команды!$AJ$3,TRUE,FALSE),IF(INDEX(Команды!$A$2:$AN$7500,MATCH(AZ$3,Команды!$A$2:$A$7500,0),$E104+2)=Команды!$AJ$4,TRUE,FALSE),IF(INDEX(Команды!$A$2:$AN$7500,MATCH(AZ$3,Команды!$A$2:$A$7500,0),$E104+2)=Команды!$AJ$5,TRUE,FALSE),IF(INDEX(Команды!$A$2:$AN$7500,MATCH(AZ$3,Команды!$A$2:$A$7500,0),$E104+2)=Команды!$AJ$6,TRUE,FALSE),IF(INDEX(Команды!$A$2:$AN$7500,MATCH(AZ$3,Команды!$A$2:$A$7500,0),$E104+2)=Команды!$AJ$7,TRUE,FALSE),IF(INDEX(Команды!$A$2:$AN$7500,MATCH(AZ$3,Команды!$A$2:$A$7500,0),$E104+2)=Команды!$AJ$8,TRUE,FALSE),IF(INDEX(Команды!$A$2:$AN$7500,MATCH(AZ$3,Команды!$A$2:$A$7500,0),$E104+2)=Команды!$AJ$9,TRUE,FALSE),IF(INDEX(Команды!$A$2:$AN$7500,MATCH(AZ$3,Команды!$A$2:$A$7500,0),$E104+2)=Команды!$AJ$10,TRUE,FALSE),IF(INDEX(Команды!$A$2:$AN$7500,MATCH(AZ$3,Команды!$A$2:$A$7500,0),$E104+2)=Команды!$AJ$11,TRUE,FALSE),IF(INDEX(Команды!$A$2:$AN$7500,MATCH(AZ$3,Команды!$A$2:$A$7500,0),$E104+2)=Команды!$AJ$12,TRUE,FALSE),IF(INDEX(Команды!$A$2:$AN$7500,MATCH(AZ$3,Команды!$A$2:$A$7500,0),$E104+2)=Команды!$AJ$13,TRUE,FALSE),IF(INDEX(Команды!$A$2:$AN$7500,MATCH(AZ$3,Команды!$A$2:$A$7500,0),$E104+2)=Команды!$AJ$14,TRUE,FALSE),IF(INDEX(Команды!$A$2:$AN$7500,MATCH(AZ$3,Команды!$A$2:$A$7500,0),$E104+2)=Команды!$AJ$15,TRUE,FALSE),IF(INDEX(Команды!$A$2:$AN$7500,MATCH(AZ$3,Команды!$A$2:$A$7500,0),$E104+2)=Команды!$AJ$16,TRUE,FALSE),IF(INDEX(Команды!$A$2:$AN$7500,MATCH(AZ$3,Команды!$A$2:$A$7500,0),$E104+2)=Команды!$AJ$17,TRUE,FALSE),IF(INDEX(Команды!$A$2:$AN$7500,MATCH(AZ$3,Команды!$A$2:$A$7500,0),$E104+2)=Команды!$AJ$18,TRUE,FALSE),IF(INDEX(Команды!$A$2:$AN$7500,MATCH(AZ$3,Команды!$A$2:$A$7500,0),$E104+2)=Команды!$AJ$19,TRUE,FALSE)),INDEX(Команды!$AJ$2:$AL$19,MATCH(INDEX(Команды!$A$2:$AN$7500,MATCH(AZ$3,Команды!$A$2:$A$7500,0),$E104+2),Команды!$AJ$2:$AJ$19,0),3),0)</f>
        <v>0</v>
      </c>
      <c r="BB104" s="342"/>
      <c r="BC104" s="174">
        <f>IF(OR(IF(INDEX(Команды!$A$2:$AN$7500,MATCH(BC$3,Команды!$A$2:$A$7500,0),$E104+2)=Команды!$AJ$2,TRUE,FALSE),IF(INDEX(Команды!$A$2:$AN$7500,MATCH(BC$3,Команды!$A$2:$A$7500,0),$E104+2)=Команды!$AJ$3,TRUE,FALSE),IF(INDEX(Команды!$A$2:$AN$7500,MATCH(BC$3,Команды!$A$2:$A$7500,0),$E104+2)=Команды!$AJ$4,TRUE,FALSE),IF(INDEX(Команды!$A$2:$AN$7500,MATCH(BC$3,Команды!$A$2:$A$7500,0),$E104+2)=Команды!$AJ$5,TRUE,FALSE),IF(INDEX(Команды!$A$2:$AN$7500,MATCH(BC$3,Команды!$A$2:$A$7500,0),$E104+2)=Команды!$AJ$6,TRUE,FALSE),IF(INDEX(Команды!$A$2:$AN$7500,MATCH(BC$3,Команды!$A$2:$A$7500,0),$E104+2)=Команды!$AJ$7,TRUE,FALSE),IF(INDEX(Команды!$A$2:$AN$7500,MATCH(BC$3,Команды!$A$2:$A$7500,0),$E104+2)=Команды!$AJ$8,TRUE,FALSE),IF(INDEX(Команды!$A$2:$AN$7500,MATCH(BC$3,Команды!$A$2:$A$7500,0),$E104+2)=Команды!$AJ$9,TRUE,FALSE),IF(INDEX(Команды!$A$2:$AN$7500,MATCH(BC$3,Команды!$A$2:$A$7500,0),$E104+2)=Команды!$AJ$10,TRUE,FALSE),IF(INDEX(Команды!$A$2:$AN$7500,MATCH(BC$3,Команды!$A$2:$A$7500,0),$E104+2)=Команды!$AJ$11,TRUE,FALSE),IF(INDEX(Команды!$A$2:$AN$7500,MATCH(BC$3,Команды!$A$2:$A$7500,0),$E104+2)=Команды!$AJ$12,TRUE,FALSE),IF(INDEX(Команды!$A$2:$AN$7500,MATCH(BC$3,Команды!$A$2:$A$7500,0),$E104+2)=Команды!$AJ$13,TRUE,FALSE),IF(INDEX(Команды!$A$2:$AN$7500,MATCH(BC$3,Команды!$A$2:$A$7500,0),$E104+2)=Команды!$AJ$14,TRUE,FALSE),IF(INDEX(Команды!$A$2:$AN$7500,MATCH(BC$3,Команды!$A$2:$A$7500,0),$E104+2)=Команды!$AJ$15,TRUE,FALSE),IF(INDEX(Команды!$A$2:$AN$7500,MATCH(BC$3,Команды!$A$2:$A$7500,0),$E104+2)=Команды!$AJ$16,TRUE,FALSE),,IF(INDEX(Команды!$A$2:$AN$7500,MATCH(BC$3,Команды!$A$2:$A$7500,0),$E104+2)=Команды!$AJ$17,TRUE,FALSE),,IF(INDEX(Команды!$A$2:$AN$7500,MATCH(BC$3,Команды!$A$2:$A$7500,0),$E104+2)=Команды!$AJ$18,TRUE,FALSE),,IF(INDEX(Команды!$A$2:$AN$7500,MATCH(BC$3,Команды!$A$2:$A$7500,0),$E104+2)=Команды!$AJ$19,TRUE,FALSE)),INDEX(Команды!$AJ$2:$AK$19,MATCH(INDEX(Команды!$A$2:$AN$7500,MATCH(BC$3,Команды!$A$2:$A$7500,0),$E104+2),Команды!$AJ$2:$AJ$19,0),2),0)</f>
        <v>0</v>
      </c>
      <c r="BD104" s="175">
        <f>IF(OR(IF(INDEX(Команды!$A$2:$AN$7500,MATCH(BC$3,Команды!$A$2:$A$7500,0),$E104+2)=Команды!$AJ$2,TRUE,FALSE),IF(INDEX(Команды!$A$2:$AN$7500,MATCH(BC$3,Команды!$A$2:$A$7500,0),$E104+2)=Команды!$AJ$3,TRUE,FALSE),IF(INDEX(Команды!$A$2:$AN$7500,MATCH(BC$3,Команды!$A$2:$A$7500,0),$E104+2)=Команды!$AJ$4,TRUE,FALSE),IF(INDEX(Команды!$A$2:$AN$7500,MATCH(BC$3,Команды!$A$2:$A$7500,0),$E104+2)=Команды!$AJ$5,TRUE,FALSE),IF(INDEX(Команды!$A$2:$AN$7500,MATCH(BC$3,Команды!$A$2:$A$7500,0),$E104+2)=Команды!$AJ$6,TRUE,FALSE),IF(INDEX(Команды!$A$2:$AN$7500,MATCH(BC$3,Команды!$A$2:$A$7500,0),$E104+2)=Команды!$AJ$7,TRUE,FALSE),IF(INDEX(Команды!$A$2:$AN$7500,MATCH(BC$3,Команды!$A$2:$A$7500,0),$E104+2)=Команды!$AJ$8,TRUE,FALSE),IF(INDEX(Команды!$A$2:$AN$7500,MATCH(BC$3,Команды!$A$2:$A$7500,0),$E104+2)=Команды!$AJ$9,TRUE,FALSE),IF(INDEX(Команды!$A$2:$AN$7500,MATCH(BC$3,Команды!$A$2:$A$7500,0),$E104+2)=Команды!$AJ$10,TRUE,FALSE),IF(INDEX(Команды!$A$2:$AN$7500,MATCH(BC$3,Команды!$A$2:$A$7500,0),$E104+2)=Команды!$AJ$11,TRUE,FALSE),IF(INDEX(Команды!$A$2:$AN$7500,MATCH(BC$3,Команды!$A$2:$A$7500,0),$E104+2)=Команды!$AJ$12,TRUE,FALSE),IF(INDEX(Команды!$A$2:$AN$7500,MATCH(BC$3,Команды!$A$2:$A$7500,0),$E104+2)=Команды!$AJ$13,TRUE,FALSE),IF(INDEX(Команды!$A$2:$AN$7500,MATCH(BC$3,Команды!$A$2:$A$7500,0),$E104+2)=Команды!$AJ$14,TRUE,FALSE),IF(INDEX(Команды!$A$2:$AN$7500,MATCH(BC$3,Команды!$A$2:$A$7500,0),$E104+2)=Команды!$AJ$15,TRUE,FALSE),IF(INDEX(Команды!$A$2:$AN$7500,MATCH(BC$3,Команды!$A$2:$A$7500,0),$E104+2)=Команды!$AJ$16,TRUE,FALSE),IF(INDEX(Команды!$A$2:$AN$7500,MATCH(BC$3,Команды!$A$2:$A$7500,0),$E104+2)=Команды!$AJ$17,TRUE,FALSE),IF(INDEX(Команды!$A$2:$AN$7500,MATCH(BC$3,Команды!$A$2:$A$7500,0),$E104+2)=Команды!$AJ$18,TRUE,FALSE),IF(INDEX(Команды!$A$2:$AN$7500,MATCH(BC$3,Команды!$A$2:$A$7500,0),$E104+2)=Команды!$AJ$19,TRUE,FALSE)),INDEX(Команды!$AJ$2:$AL$19,MATCH(INDEX(Команды!$A$2:$AN$7500,MATCH(BC$3,Команды!$A$2:$A$7500,0),$E104+2),Команды!$AJ$2:$AJ$19,0),3),0)</f>
        <v>0</v>
      </c>
      <c r="BE104" s="342"/>
      <c r="BF104" s="174">
        <f>IF(OR(IF(INDEX(Команды!$A$2:$AN$7500,MATCH(BF$3,Команды!$A$2:$A$7500,0),$E104+2)=Команды!$AJ$2,TRUE,FALSE),IF(INDEX(Команды!$A$2:$AN$7500,MATCH(BF$3,Команды!$A$2:$A$7500,0),$E104+2)=Команды!$AJ$3,TRUE,FALSE),IF(INDEX(Команды!$A$2:$AN$7500,MATCH(BF$3,Команды!$A$2:$A$7500,0),$E104+2)=Команды!$AJ$4,TRUE,FALSE),IF(INDEX(Команды!$A$2:$AN$7500,MATCH(BF$3,Команды!$A$2:$A$7500,0),$E104+2)=Команды!$AJ$5,TRUE,FALSE),IF(INDEX(Команды!$A$2:$AN$7500,MATCH(BF$3,Команды!$A$2:$A$7500,0),$E104+2)=Команды!$AJ$6,TRUE,FALSE),IF(INDEX(Команды!$A$2:$AN$7500,MATCH(BF$3,Команды!$A$2:$A$7500,0),$E104+2)=Команды!$AJ$7,TRUE,FALSE),IF(INDEX(Команды!$A$2:$AN$7500,MATCH(BF$3,Команды!$A$2:$A$7500,0),$E104+2)=Команды!$AJ$8,TRUE,FALSE),IF(INDEX(Команды!$A$2:$AN$7500,MATCH(BF$3,Команды!$A$2:$A$7500,0),$E104+2)=Команды!$AJ$9,TRUE,FALSE),IF(INDEX(Команды!$A$2:$AN$7500,MATCH(BF$3,Команды!$A$2:$A$7500,0),$E104+2)=Команды!$AJ$10,TRUE,FALSE),IF(INDEX(Команды!$A$2:$AN$7500,MATCH(BF$3,Команды!$A$2:$A$7500,0),$E104+2)=Команды!$AJ$11,TRUE,FALSE),IF(INDEX(Команды!$A$2:$AN$7500,MATCH(BF$3,Команды!$A$2:$A$7500,0),$E104+2)=Команды!$AJ$12,TRUE,FALSE),IF(INDEX(Команды!$A$2:$AN$7500,MATCH(BF$3,Команды!$A$2:$A$7500,0),$E104+2)=Команды!$AJ$13,TRUE,FALSE),IF(INDEX(Команды!$A$2:$AN$7500,MATCH(BF$3,Команды!$A$2:$A$7500,0),$E104+2)=Команды!$AJ$14,TRUE,FALSE),IF(INDEX(Команды!$A$2:$AN$7500,MATCH(BF$3,Команды!$A$2:$A$7500,0),$E104+2)=Команды!$AJ$15,TRUE,FALSE),IF(INDEX(Команды!$A$2:$AN$7500,MATCH(BF$3,Команды!$A$2:$A$7500,0),$E104+2)=Команды!$AJ$16,TRUE,FALSE),,IF(INDEX(Команды!$A$2:$AN$7500,MATCH(BF$3,Команды!$A$2:$A$7500,0),$E104+2)=Команды!$AJ$17,TRUE,FALSE),,IF(INDEX(Команды!$A$2:$AN$7500,MATCH(BF$3,Команды!$A$2:$A$7500,0),$E104+2)=Команды!$AJ$18,TRUE,FALSE),,IF(INDEX(Команды!$A$2:$AN$7500,MATCH(BF$3,Команды!$A$2:$A$7500,0),$E104+2)=Команды!$AJ$19,TRUE,FALSE)),INDEX(Команды!$AJ$2:$AK$19,MATCH(INDEX(Команды!$A$2:$AN$7500,MATCH(BF$3,Команды!$A$2:$A$7500,0),$E104+2),Команды!$AJ$2:$AJ$19,0),2),0)</f>
        <v>0</v>
      </c>
      <c r="BG104" s="175">
        <f>IF(OR(IF(INDEX(Команды!$A$2:$AN$7500,MATCH(BF$3,Команды!$A$2:$A$7500,0),$E104+2)=Команды!$AJ$2,TRUE,FALSE),IF(INDEX(Команды!$A$2:$AN$7500,MATCH(BF$3,Команды!$A$2:$A$7500,0),$E104+2)=Команды!$AJ$3,TRUE,FALSE),IF(INDEX(Команды!$A$2:$AN$7500,MATCH(BF$3,Команды!$A$2:$A$7500,0),$E104+2)=Команды!$AJ$4,TRUE,FALSE),IF(INDEX(Команды!$A$2:$AN$7500,MATCH(BF$3,Команды!$A$2:$A$7500,0),$E104+2)=Команды!$AJ$5,TRUE,FALSE),IF(INDEX(Команды!$A$2:$AN$7500,MATCH(BF$3,Команды!$A$2:$A$7500,0),$E104+2)=Команды!$AJ$6,TRUE,FALSE),IF(INDEX(Команды!$A$2:$AN$7500,MATCH(BF$3,Команды!$A$2:$A$7500,0),$E104+2)=Команды!$AJ$7,TRUE,FALSE),IF(INDEX(Команды!$A$2:$AN$7500,MATCH(BF$3,Команды!$A$2:$A$7500,0),$E104+2)=Команды!$AJ$8,TRUE,FALSE),IF(INDEX(Команды!$A$2:$AN$7500,MATCH(BF$3,Команды!$A$2:$A$7500,0),$E104+2)=Команды!$AJ$9,TRUE,FALSE),IF(INDEX(Команды!$A$2:$AN$7500,MATCH(BF$3,Команды!$A$2:$A$7500,0),$E104+2)=Команды!$AJ$10,TRUE,FALSE),IF(INDEX(Команды!$A$2:$AN$7500,MATCH(BF$3,Команды!$A$2:$A$7500,0),$E104+2)=Команды!$AJ$11,TRUE,FALSE),IF(INDEX(Команды!$A$2:$AN$7500,MATCH(BF$3,Команды!$A$2:$A$7500,0),$E104+2)=Команды!$AJ$12,TRUE,FALSE),IF(INDEX(Команды!$A$2:$AN$7500,MATCH(BF$3,Команды!$A$2:$A$7500,0),$E104+2)=Команды!$AJ$13,TRUE,FALSE),IF(INDEX(Команды!$A$2:$AN$7500,MATCH(BF$3,Команды!$A$2:$A$7500,0),$E104+2)=Команды!$AJ$14,TRUE,FALSE),IF(INDEX(Команды!$A$2:$AN$7500,MATCH(BF$3,Команды!$A$2:$A$7500,0),$E104+2)=Команды!$AJ$15,TRUE,FALSE),IF(INDEX(Команды!$A$2:$AN$7500,MATCH(BF$3,Команды!$A$2:$A$7500,0),$E104+2)=Команды!$AJ$16,TRUE,FALSE),IF(INDEX(Команды!$A$2:$AN$7500,MATCH(BF$3,Команды!$A$2:$A$7500,0),$E104+2)=Команды!$AJ$17,TRUE,FALSE),IF(INDEX(Команды!$A$2:$AN$7500,MATCH(BF$3,Команды!$A$2:$A$7500,0),$E104+2)=Команды!$AJ$18,TRUE,FALSE),IF(INDEX(Команды!$A$2:$AN$7500,MATCH(BF$3,Команды!$A$2:$A$7500,0),$E104+2)=Команды!$AJ$19,TRUE,FALSE)),INDEX(Команды!$AJ$2:$AL$19,MATCH(INDEX(Команды!$A$2:$AN$7500,MATCH(BF$3,Команды!$A$2:$A$7500,0),$E104+2),Команды!$AJ$2:$AJ$19,0),3),0)</f>
        <v>0</v>
      </c>
      <c r="BH104" s="342"/>
      <c r="BI104" s="174">
        <f>IF(OR(IF(INDEX(Команды!$A$2:$AN$7500,MATCH(BI$3,Команды!$A$2:$A$7500,0),$E104+2)=Команды!$AJ$2,TRUE,FALSE),IF(INDEX(Команды!$A$2:$AN$7500,MATCH(BI$3,Команды!$A$2:$A$7500,0),$E104+2)=Команды!$AJ$3,TRUE,FALSE),IF(INDEX(Команды!$A$2:$AN$7500,MATCH(BI$3,Команды!$A$2:$A$7500,0),$E104+2)=Команды!$AJ$4,TRUE,FALSE),IF(INDEX(Команды!$A$2:$AN$7500,MATCH(BI$3,Команды!$A$2:$A$7500,0),$E104+2)=Команды!$AJ$5,TRUE,FALSE),IF(INDEX(Команды!$A$2:$AN$7500,MATCH(BI$3,Команды!$A$2:$A$7500,0),$E104+2)=Команды!$AJ$6,TRUE,FALSE),IF(INDEX(Команды!$A$2:$AN$7500,MATCH(BI$3,Команды!$A$2:$A$7500,0),$E104+2)=Команды!$AJ$7,TRUE,FALSE),IF(INDEX(Команды!$A$2:$AN$7500,MATCH(BI$3,Команды!$A$2:$A$7500,0),$E104+2)=Команды!$AJ$8,TRUE,FALSE),IF(INDEX(Команды!$A$2:$AN$7500,MATCH(BI$3,Команды!$A$2:$A$7500,0),$E104+2)=Команды!$AJ$9,TRUE,FALSE),IF(INDEX(Команды!$A$2:$AN$7500,MATCH(BI$3,Команды!$A$2:$A$7500,0),$E104+2)=Команды!$AJ$10,TRUE,FALSE),IF(INDEX(Команды!$A$2:$AN$7500,MATCH(BI$3,Команды!$A$2:$A$7500,0),$E104+2)=Команды!$AJ$11,TRUE,FALSE),IF(INDEX(Команды!$A$2:$AN$7500,MATCH(BI$3,Команды!$A$2:$A$7500,0),$E104+2)=Команды!$AJ$12,TRUE,FALSE),IF(INDEX(Команды!$A$2:$AN$7500,MATCH(BI$3,Команды!$A$2:$A$7500,0),$E104+2)=Команды!$AJ$13,TRUE,FALSE),IF(INDEX(Команды!$A$2:$AN$7500,MATCH(BI$3,Команды!$A$2:$A$7500,0),$E104+2)=Команды!$AJ$14,TRUE,FALSE),IF(INDEX(Команды!$A$2:$AN$7500,MATCH(BI$3,Команды!$A$2:$A$7500,0),$E104+2)=Команды!$AJ$15,TRUE,FALSE),IF(INDEX(Команды!$A$2:$AN$7500,MATCH(BI$3,Команды!$A$2:$A$7500,0),$E104+2)=Команды!$AJ$16,TRUE,FALSE),,IF(INDEX(Команды!$A$2:$AN$7500,MATCH(BI$3,Команды!$A$2:$A$7500,0),$E104+2)=Команды!$AJ$17,TRUE,FALSE),,IF(INDEX(Команды!$A$2:$AN$7500,MATCH(BI$3,Команды!$A$2:$A$7500,0),$E104+2)=Команды!$AJ$18,TRUE,FALSE),,IF(INDEX(Команды!$A$2:$AN$7500,MATCH(BI$3,Команды!$A$2:$A$7500,0),$E104+2)=Команды!$AJ$19,TRUE,FALSE)),INDEX(Команды!$AJ$2:$AK$19,MATCH(INDEX(Команды!$A$2:$AN$7500,MATCH(BI$3,Команды!$A$2:$A$7500,0),$E104+2),Команды!$AJ$2:$AJ$19,0),2),0)</f>
        <v>0</v>
      </c>
      <c r="BJ104" s="175">
        <f>IF(OR(IF(INDEX(Команды!$A$2:$AN$7500,MATCH(BI$3,Команды!$A$2:$A$7500,0),$E104+2)=Команды!$AJ$2,TRUE,FALSE),IF(INDEX(Команды!$A$2:$AN$7500,MATCH(BI$3,Команды!$A$2:$A$7500,0),$E104+2)=Команды!$AJ$3,TRUE,FALSE),IF(INDEX(Команды!$A$2:$AN$7500,MATCH(BI$3,Команды!$A$2:$A$7500,0),$E104+2)=Команды!$AJ$4,TRUE,FALSE),IF(INDEX(Команды!$A$2:$AN$7500,MATCH(BI$3,Команды!$A$2:$A$7500,0),$E104+2)=Команды!$AJ$5,TRUE,FALSE),IF(INDEX(Команды!$A$2:$AN$7500,MATCH(BI$3,Команды!$A$2:$A$7500,0),$E104+2)=Команды!$AJ$6,TRUE,FALSE),IF(INDEX(Команды!$A$2:$AN$7500,MATCH(BI$3,Команды!$A$2:$A$7500,0),$E104+2)=Команды!$AJ$7,TRUE,FALSE),IF(INDEX(Команды!$A$2:$AN$7500,MATCH(BI$3,Команды!$A$2:$A$7500,0),$E104+2)=Команды!$AJ$8,TRUE,FALSE),IF(INDEX(Команды!$A$2:$AN$7500,MATCH(BI$3,Команды!$A$2:$A$7500,0),$E104+2)=Команды!$AJ$9,TRUE,FALSE),IF(INDEX(Команды!$A$2:$AN$7500,MATCH(BI$3,Команды!$A$2:$A$7500,0),$E104+2)=Команды!$AJ$10,TRUE,FALSE),IF(INDEX(Команды!$A$2:$AN$7500,MATCH(BI$3,Команды!$A$2:$A$7500,0),$E104+2)=Команды!$AJ$11,TRUE,FALSE),IF(INDEX(Команды!$A$2:$AN$7500,MATCH(BI$3,Команды!$A$2:$A$7500,0),$E104+2)=Команды!$AJ$12,TRUE,FALSE),IF(INDEX(Команды!$A$2:$AN$7500,MATCH(BI$3,Команды!$A$2:$A$7500,0),$E104+2)=Команды!$AJ$13,TRUE,FALSE),IF(INDEX(Команды!$A$2:$AN$7500,MATCH(BI$3,Команды!$A$2:$A$7500,0),$E104+2)=Команды!$AJ$14,TRUE,FALSE),IF(INDEX(Команды!$A$2:$AN$7500,MATCH(BI$3,Команды!$A$2:$A$7500,0),$E104+2)=Команды!$AJ$15,TRUE,FALSE),IF(INDEX(Команды!$A$2:$AN$7500,MATCH(BI$3,Команды!$A$2:$A$7500,0),$E104+2)=Команды!$AJ$16,TRUE,FALSE),IF(INDEX(Команды!$A$2:$AN$7500,MATCH(BI$3,Команды!$A$2:$A$7500,0),$E104+2)=Команды!$AJ$17,TRUE,FALSE),IF(INDEX(Команды!$A$2:$AN$7500,MATCH(BI$3,Команды!$A$2:$A$7500,0),$E104+2)=Команды!$AJ$18,TRUE,FALSE),IF(INDEX(Команды!$A$2:$AN$7500,MATCH(BI$3,Команды!$A$2:$A$7500,0),$E104+2)=Команды!$AJ$19,TRUE,FALSE)),INDEX(Команды!$AJ$2:$AL$19,MATCH(INDEX(Команды!$A$2:$AN$7500,MATCH(BI$3,Команды!$A$2:$A$7500,0),$E104+2),Команды!$AJ$2:$AJ$19,0),3),0)</f>
        <v>0</v>
      </c>
      <c r="BK104" s="342"/>
      <c r="BL104" s="174">
        <f>IF(OR(IF(INDEX(Команды!$A$2:$AN$7500,MATCH(BL$3,Команды!$A$2:$A$7500,0),$E104+2)=Команды!$AJ$2,TRUE,FALSE),IF(INDEX(Команды!$A$2:$AN$7500,MATCH(BL$3,Команды!$A$2:$A$7500,0),$E104+2)=Команды!$AJ$3,TRUE,FALSE),IF(INDEX(Команды!$A$2:$AN$7500,MATCH(BL$3,Команды!$A$2:$A$7500,0),$E104+2)=Команды!$AJ$4,TRUE,FALSE),IF(INDEX(Команды!$A$2:$AN$7500,MATCH(BL$3,Команды!$A$2:$A$7500,0),$E104+2)=Команды!$AJ$5,TRUE,FALSE),IF(INDEX(Команды!$A$2:$AN$7500,MATCH(BL$3,Команды!$A$2:$A$7500,0),$E104+2)=Команды!$AJ$6,TRUE,FALSE),IF(INDEX(Команды!$A$2:$AN$7500,MATCH(BL$3,Команды!$A$2:$A$7500,0),$E104+2)=Команды!$AJ$7,TRUE,FALSE),IF(INDEX(Команды!$A$2:$AN$7500,MATCH(BL$3,Команды!$A$2:$A$7500,0),$E104+2)=Команды!$AJ$8,TRUE,FALSE),IF(INDEX(Команды!$A$2:$AN$7500,MATCH(BL$3,Команды!$A$2:$A$7500,0),$E104+2)=Команды!$AJ$9,TRUE,FALSE),IF(INDEX(Команды!$A$2:$AN$7500,MATCH(BL$3,Команды!$A$2:$A$7500,0),$E104+2)=Команды!$AJ$10,TRUE,FALSE),IF(INDEX(Команды!$A$2:$AN$7500,MATCH(BL$3,Команды!$A$2:$A$7500,0),$E104+2)=Команды!$AJ$11,TRUE,FALSE),IF(INDEX(Команды!$A$2:$AN$7500,MATCH(BL$3,Команды!$A$2:$A$7500,0),$E104+2)=Команды!$AJ$12,TRUE,FALSE),IF(INDEX(Команды!$A$2:$AN$7500,MATCH(BL$3,Команды!$A$2:$A$7500,0),$E104+2)=Команды!$AJ$13,TRUE,FALSE),IF(INDEX(Команды!$A$2:$AN$7500,MATCH(BL$3,Команды!$A$2:$A$7500,0),$E104+2)=Команды!$AJ$14,TRUE,FALSE),IF(INDEX(Команды!$A$2:$AN$7500,MATCH(BL$3,Команды!$A$2:$A$7500,0),$E104+2)=Команды!$AJ$15,TRUE,FALSE),IF(INDEX(Команды!$A$2:$AN$7500,MATCH(BL$3,Команды!$A$2:$A$7500,0),$E104+2)=Команды!$AJ$16,TRUE,FALSE),,IF(INDEX(Команды!$A$2:$AN$7500,MATCH(BL$3,Команды!$A$2:$A$7500,0),$E104+2)=Команды!$AJ$17,TRUE,FALSE),,IF(INDEX(Команды!$A$2:$AN$7500,MATCH(BL$3,Команды!$A$2:$A$7500,0),$E104+2)=Команды!$AJ$18,TRUE,FALSE),,IF(INDEX(Команды!$A$2:$AN$7500,MATCH(BL$3,Команды!$A$2:$A$7500,0),$E104+2)=Команды!$AJ$19,TRUE,FALSE)),INDEX(Команды!$AJ$2:$AK$19,MATCH(INDEX(Команды!$A$2:$AN$7500,MATCH(BL$3,Команды!$A$2:$A$7500,0),$E104+2),Команды!$AJ$2:$AJ$19,0),2),0)</f>
        <v>0</v>
      </c>
      <c r="BM104" s="175">
        <f>IF(OR(IF(INDEX(Команды!$A$2:$AN$7500,MATCH(BL$3,Команды!$A$2:$A$7500,0),$E104+2)=Команды!$AJ$2,TRUE,FALSE),IF(INDEX(Команды!$A$2:$AN$7500,MATCH(BL$3,Команды!$A$2:$A$7500,0),$E104+2)=Команды!$AJ$3,TRUE,FALSE),IF(INDEX(Команды!$A$2:$AN$7500,MATCH(BL$3,Команды!$A$2:$A$7500,0),$E104+2)=Команды!$AJ$4,TRUE,FALSE),IF(INDEX(Команды!$A$2:$AN$7500,MATCH(BL$3,Команды!$A$2:$A$7500,0),$E104+2)=Команды!$AJ$5,TRUE,FALSE),IF(INDEX(Команды!$A$2:$AN$7500,MATCH(BL$3,Команды!$A$2:$A$7500,0),$E104+2)=Команды!$AJ$6,TRUE,FALSE),IF(INDEX(Команды!$A$2:$AN$7500,MATCH(BL$3,Команды!$A$2:$A$7500,0),$E104+2)=Команды!$AJ$7,TRUE,FALSE),IF(INDEX(Команды!$A$2:$AN$7500,MATCH(BL$3,Команды!$A$2:$A$7500,0),$E104+2)=Команды!$AJ$8,TRUE,FALSE),IF(INDEX(Команды!$A$2:$AN$7500,MATCH(BL$3,Команды!$A$2:$A$7500,0),$E104+2)=Команды!$AJ$9,TRUE,FALSE),IF(INDEX(Команды!$A$2:$AN$7500,MATCH(BL$3,Команды!$A$2:$A$7500,0),$E104+2)=Команды!$AJ$10,TRUE,FALSE),IF(INDEX(Команды!$A$2:$AN$7500,MATCH(BL$3,Команды!$A$2:$A$7500,0),$E104+2)=Команды!$AJ$11,TRUE,FALSE),IF(INDEX(Команды!$A$2:$AN$7500,MATCH(BL$3,Команды!$A$2:$A$7500,0),$E104+2)=Команды!$AJ$12,TRUE,FALSE),IF(INDEX(Команды!$A$2:$AN$7500,MATCH(BL$3,Команды!$A$2:$A$7500,0),$E104+2)=Команды!$AJ$13,TRUE,FALSE),IF(INDEX(Команды!$A$2:$AN$7500,MATCH(BL$3,Команды!$A$2:$A$7500,0),$E104+2)=Команды!$AJ$14,TRUE,FALSE),IF(INDEX(Команды!$A$2:$AN$7500,MATCH(BL$3,Команды!$A$2:$A$7500,0),$E104+2)=Команды!$AJ$15,TRUE,FALSE),IF(INDEX(Команды!$A$2:$AN$7500,MATCH(BL$3,Команды!$A$2:$A$7500,0),$E104+2)=Команды!$AJ$16,TRUE,FALSE),IF(INDEX(Команды!$A$2:$AN$7500,MATCH(BL$3,Команды!$A$2:$A$7500,0),$E104+2)=Команды!$AJ$17,TRUE,FALSE),IF(INDEX(Команды!$A$2:$AN$7500,MATCH(BL$3,Команды!$A$2:$A$7500,0),$E104+2)=Команды!$AJ$18,TRUE,FALSE),IF(INDEX(Команды!$A$2:$AN$7500,MATCH(BL$3,Команды!$A$2:$A$7500,0),$E104+2)=Команды!$AJ$19,TRUE,FALSE)),INDEX(Команды!$AJ$2:$AL$19,MATCH(INDEX(Команды!$A$2:$AN$7500,MATCH(BL$3,Команды!$A$2:$A$7500,0),$E104+2),Команды!$AJ$2:$AJ$19,0),3),0)</f>
        <v>0</v>
      </c>
      <c r="BN104" s="342"/>
      <c r="BO104" s="174">
        <f>IF(OR(IF(INDEX(Команды!$A$2:$AN$7500,MATCH(BO$3,Команды!$A$2:$A$7500,0),$E104+2)=Команды!$AJ$2,TRUE,FALSE),IF(INDEX(Команды!$A$2:$AN$7500,MATCH(BO$3,Команды!$A$2:$A$7500,0),$E104+2)=Команды!$AJ$3,TRUE,FALSE),IF(INDEX(Команды!$A$2:$AN$7500,MATCH(BO$3,Команды!$A$2:$A$7500,0),$E104+2)=Команды!$AJ$4,TRUE,FALSE),IF(INDEX(Команды!$A$2:$AN$7500,MATCH(BO$3,Команды!$A$2:$A$7500,0),$E104+2)=Команды!$AJ$5,TRUE,FALSE),IF(INDEX(Команды!$A$2:$AN$7500,MATCH(BO$3,Команды!$A$2:$A$7500,0),$E104+2)=Команды!$AJ$6,TRUE,FALSE),IF(INDEX(Команды!$A$2:$AN$7500,MATCH(BO$3,Команды!$A$2:$A$7500,0),$E104+2)=Команды!$AJ$7,TRUE,FALSE),IF(INDEX(Команды!$A$2:$AN$7500,MATCH(BO$3,Команды!$A$2:$A$7500,0),$E104+2)=Команды!$AJ$8,TRUE,FALSE),IF(INDEX(Команды!$A$2:$AN$7500,MATCH(BO$3,Команды!$A$2:$A$7500,0),$E104+2)=Команды!$AJ$9,TRUE,FALSE),IF(INDEX(Команды!$A$2:$AN$7500,MATCH(BO$3,Команды!$A$2:$A$7500,0),$E104+2)=Команды!$AJ$10,TRUE,FALSE),IF(INDEX(Команды!$A$2:$AN$7500,MATCH(BO$3,Команды!$A$2:$A$7500,0),$E104+2)=Команды!$AJ$11,TRUE,FALSE),IF(INDEX(Команды!$A$2:$AN$7500,MATCH(BO$3,Команды!$A$2:$A$7500,0),$E104+2)=Команды!$AJ$12,TRUE,FALSE),IF(INDEX(Команды!$A$2:$AN$7500,MATCH(BO$3,Команды!$A$2:$A$7500,0),$E104+2)=Команды!$AJ$13,TRUE,FALSE),IF(INDEX(Команды!$A$2:$AN$7500,MATCH(BO$3,Команды!$A$2:$A$7500,0),$E104+2)=Команды!$AJ$14,TRUE,FALSE),IF(INDEX(Команды!$A$2:$AN$7500,MATCH(BO$3,Команды!$A$2:$A$7500,0),$E104+2)=Команды!$AJ$15,TRUE,FALSE),IF(INDEX(Команды!$A$2:$AN$7500,MATCH(BO$3,Команды!$A$2:$A$7500,0),$E104+2)=Команды!$AJ$16,TRUE,FALSE),,IF(INDEX(Команды!$A$2:$AN$7500,MATCH(BO$3,Команды!$A$2:$A$7500,0),$E104+2)=Команды!$AJ$17,TRUE,FALSE),,IF(INDEX(Команды!$A$2:$AN$7500,MATCH(BO$3,Команды!$A$2:$A$7500,0),$E104+2)=Команды!$AJ$18,TRUE,FALSE),,IF(INDEX(Команды!$A$2:$AN$7500,MATCH(BO$3,Команды!$A$2:$A$7500,0),$E104+2)=Команды!$AJ$19,TRUE,FALSE)),INDEX(Команды!$AJ$2:$AK$19,MATCH(INDEX(Команды!$A$2:$AN$7500,MATCH(BO$3,Команды!$A$2:$A$7500,0),$E104+2),Команды!$AJ$2:$AJ$19,0),2),0)</f>
        <v>0</v>
      </c>
      <c r="BP104" s="175">
        <f>IF(OR(IF(INDEX(Команды!$A$2:$AN$7500,MATCH(BO$3,Команды!$A$2:$A$7500,0),$E104+2)=Команды!$AJ$2,TRUE,FALSE),IF(INDEX(Команды!$A$2:$AN$7500,MATCH(BO$3,Команды!$A$2:$A$7500,0),$E104+2)=Команды!$AJ$3,TRUE,FALSE),IF(INDEX(Команды!$A$2:$AN$7500,MATCH(BO$3,Команды!$A$2:$A$7500,0),$E104+2)=Команды!$AJ$4,TRUE,FALSE),IF(INDEX(Команды!$A$2:$AN$7500,MATCH(BO$3,Команды!$A$2:$A$7500,0),$E104+2)=Команды!$AJ$5,TRUE,FALSE),IF(INDEX(Команды!$A$2:$AN$7500,MATCH(BO$3,Команды!$A$2:$A$7500,0),$E104+2)=Команды!$AJ$6,TRUE,FALSE),IF(INDEX(Команды!$A$2:$AN$7500,MATCH(BO$3,Команды!$A$2:$A$7500,0),$E104+2)=Команды!$AJ$7,TRUE,FALSE),IF(INDEX(Команды!$A$2:$AN$7500,MATCH(BO$3,Команды!$A$2:$A$7500,0),$E104+2)=Команды!$AJ$8,TRUE,FALSE),IF(INDEX(Команды!$A$2:$AN$7500,MATCH(BO$3,Команды!$A$2:$A$7500,0),$E104+2)=Команды!$AJ$9,TRUE,FALSE),IF(INDEX(Команды!$A$2:$AN$7500,MATCH(BO$3,Команды!$A$2:$A$7500,0),$E104+2)=Команды!$AJ$10,TRUE,FALSE),IF(INDEX(Команды!$A$2:$AN$7500,MATCH(BO$3,Команды!$A$2:$A$7500,0),$E104+2)=Команды!$AJ$11,TRUE,FALSE),IF(INDEX(Команды!$A$2:$AN$7500,MATCH(BO$3,Команды!$A$2:$A$7500,0),$E104+2)=Команды!$AJ$12,TRUE,FALSE),IF(INDEX(Команды!$A$2:$AN$7500,MATCH(BO$3,Команды!$A$2:$A$7500,0),$E104+2)=Команды!$AJ$13,TRUE,FALSE),IF(INDEX(Команды!$A$2:$AN$7500,MATCH(BO$3,Команды!$A$2:$A$7500,0),$E104+2)=Команды!$AJ$14,TRUE,FALSE),IF(INDEX(Команды!$A$2:$AN$7500,MATCH(BO$3,Команды!$A$2:$A$7500,0),$E104+2)=Команды!$AJ$15,TRUE,FALSE),IF(INDEX(Команды!$A$2:$AN$7500,MATCH(BO$3,Команды!$A$2:$A$7500,0),$E104+2)=Команды!$AJ$16,TRUE,FALSE),IF(INDEX(Команды!$A$2:$AN$7500,MATCH(BO$3,Команды!$A$2:$A$7500,0),$E104+2)=Команды!$AJ$17,TRUE,FALSE),IF(INDEX(Команды!$A$2:$AN$7500,MATCH(BO$3,Команды!$A$2:$A$7500,0),$E104+2)=Команды!$AJ$18,TRUE,FALSE),IF(INDEX(Команды!$A$2:$AN$7500,MATCH(BO$3,Команды!$A$2:$A$7500,0),$E104+2)=Команды!$AJ$19,TRUE,FALSE)),INDEX(Команды!$AJ$2:$AL$19,MATCH(INDEX(Команды!$A$2:$AN$7500,MATCH(BO$3,Команды!$A$2:$A$7500,0),$E104+2),Команды!$AJ$2:$AJ$19,0),3),0)</f>
        <v>0</v>
      </c>
      <c r="BQ104" s="342"/>
      <c r="BR104" s="174">
        <f>IF(OR(IF(INDEX(Команды!$A$2:$AN$7500,MATCH(BR$3,Команды!$A$2:$A$7500,0),$E104+2)=Команды!$AJ$2,TRUE,FALSE),IF(INDEX(Команды!$A$2:$AN$7500,MATCH(BR$3,Команды!$A$2:$A$7500,0),$E104+2)=Команды!$AJ$3,TRUE,FALSE),IF(INDEX(Команды!$A$2:$AN$7500,MATCH(BR$3,Команды!$A$2:$A$7500,0),$E104+2)=Команды!$AJ$4,TRUE,FALSE),IF(INDEX(Команды!$A$2:$AN$7500,MATCH(BR$3,Команды!$A$2:$A$7500,0),$E104+2)=Команды!$AJ$5,TRUE,FALSE),IF(INDEX(Команды!$A$2:$AN$7500,MATCH(BR$3,Команды!$A$2:$A$7500,0),$E104+2)=Команды!$AJ$6,TRUE,FALSE),IF(INDEX(Команды!$A$2:$AN$7500,MATCH(BR$3,Команды!$A$2:$A$7500,0),$E104+2)=Команды!$AJ$7,TRUE,FALSE),IF(INDEX(Команды!$A$2:$AN$7500,MATCH(BR$3,Команды!$A$2:$A$7500,0),$E104+2)=Команды!$AJ$8,TRUE,FALSE),IF(INDEX(Команды!$A$2:$AN$7500,MATCH(BR$3,Команды!$A$2:$A$7500,0),$E104+2)=Команды!$AJ$9,TRUE,FALSE),IF(INDEX(Команды!$A$2:$AN$7500,MATCH(BR$3,Команды!$A$2:$A$7500,0),$E104+2)=Команды!$AJ$10,TRUE,FALSE),IF(INDEX(Команды!$A$2:$AN$7500,MATCH(BR$3,Команды!$A$2:$A$7500,0),$E104+2)=Команды!$AJ$11,TRUE,FALSE),IF(INDEX(Команды!$A$2:$AN$7500,MATCH(BR$3,Команды!$A$2:$A$7500,0),$E104+2)=Команды!$AJ$12,TRUE,FALSE),IF(INDEX(Команды!$A$2:$AN$7500,MATCH(BR$3,Команды!$A$2:$A$7500,0),$E104+2)=Команды!$AJ$13,TRUE,FALSE),IF(INDEX(Команды!$A$2:$AN$7500,MATCH(BR$3,Команды!$A$2:$A$7500,0),$E104+2)=Команды!$AJ$14,TRUE,FALSE),IF(INDEX(Команды!$A$2:$AN$7500,MATCH(BR$3,Команды!$A$2:$A$7500,0),$E104+2)=Команды!$AJ$15,TRUE,FALSE),IF(INDEX(Команды!$A$2:$AN$7500,MATCH(BR$3,Команды!$A$2:$A$7500,0),$E104+2)=Команды!$AJ$16,TRUE,FALSE),,IF(INDEX(Команды!$A$2:$AN$7500,MATCH(BR$3,Команды!$A$2:$A$7500,0),$E104+2)=Команды!$AJ$17,TRUE,FALSE),,IF(INDEX(Команды!$A$2:$AN$7500,MATCH(BR$3,Команды!$A$2:$A$7500,0),$E104+2)=Команды!$AJ$18,TRUE,FALSE),,IF(INDEX(Команды!$A$2:$AN$7500,MATCH(BR$3,Команды!$A$2:$A$7500,0),$E104+2)=Команды!$AJ$19,TRUE,FALSE)),INDEX(Команды!$AJ$2:$AK$19,MATCH(INDEX(Команды!$A$2:$AN$7500,MATCH(BR$3,Команды!$A$2:$A$7500,0),$E104+2),Команды!$AJ$2:$AJ$19,0),2),0)</f>
        <v>0</v>
      </c>
      <c r="BS104" s="175">
        <f>IF(OR(IF(INDEX(Команды!$A$2:$AN$7500,MATCH(BR$3,Команды!$A$2:$A$7500,0),$E104+2)=Команды!$AJ$2,TRUE,FALSE),IF(INDEX(Команды!$A$2:$AN$7500,MATCH(BR$3,Команды!$A$2:$A$7500,0),$E104+2)=Команды!$AJ$3,TRUE,FALSE),IF(INDEX(Команды!$A$2:$AN$7500,MATCH(BR$3,Команды!$A$2:$A$7500,0),$E104+2)=Команды!$AJ$4,TRUE,FALSE),IF(INDEX(Команды!$A$2:$AN$7500,MATCH(BR$3,Команды!$A$2:$A$7500,0),$E104+2)=Команды!$AJ$5,TRUE,FALSE),IF(INDEX(Команды!$A$2:$AN$7500,MATCH(BR$3,Команды!$A$2:$A$7500,0),$E104+2)=Команды!$AJ$6,TRUE,FALSE),IF(INDEX(Команды!$A$2:$AN$7500,MATCH(BR$3,Команды!$A$2:$A$7500,0),$E104+2)=Команды!$AJ$7,TRUE,FALSE),IF(INDEX(Команды!$A$2:$AN$7500,MATCH(BR$3,Команды!$A$2:$A$7500,0),$E104+2)=Команды!$AJ$8,TRUE,FALSE),IF(INDEX(Команды!$A$2:$AN$7500,MATCH(BR$3,Команды!$A$2:$A$7500,0),$E104+2)=Команды!$AJ$9,TRUE,FALSE),IF(INDEX(Команды!$A$2:$AN$7500,MATCH(BR$3,Команды!$A$2:$A$7500,0),$E104+2)=Команды!$AJ$10,TRUE,FALSE),IF(INDEX(Команды!$A$2:$AN$7500,MATCH(BR$3,Команды!$A$2:$A$7500,0),$E104+2)=Команды!$AJ$11,TRUE,FALSE),IF(INDEX(Команды!$A$2:$AN$7500,MATCH(BR$3,Команды!$A$2:$A$7500,0),$E104+2)=Команды!$AJ$12,TRUE,FALSE),IF(INDEX(Команды!$A$2:$AN$7500,MATCH(BR$3,Команды!$A$2:$A$7500,0),$E104+2)=Команды!$AJ$13,TRUE,FALSE),IF(INDEX(Команды!$A$2:$AN$7500,MATCH(BR$3,Команды!$A$2:$A$7500,0),$E104+2)=Команды!$AJ$14,TRUE,FALSE),IF(INDEX(Команды!$A$2:$AN$7500,MATCH(BR$3,Команды!$A$2:$A$7500,0),$E104+2)=Команды!$AJ$15,TRUE,FALSE),IF(INDEX(Команды!$A$2:$AN$7500,MATCH(BR$3,Команды!$A$2:$A$7500,0),$E104+2)=Команды!$AJ$16,TRUE,FALSE),IF(INDEX(Команды!$A$2:$AN$7500,MATCH(BR$3,Команды!$A$2:$A$7500,0),$E104+2)=Команды!$AJ$17,TRUE,FALSE),IF(INDEX(Команды!$A$2:$AN$7500,MATCH(BR$3,Команды!$A$2:$A$7500,0),$E104+2)=Команды!$AJ$18,TRUE,FALSE),IF(INDEX(Команды!$A$2:$AN$7500,MATCH(BR$3,Команды!$A$2:$A$7500,0),$E104+2)=Команды!$AJ$19,TRUE,FALSE)),INDEX(Команды!$AJ$2:$AL$19,MATCH(INDEX(Команды!$A$2:$AN$7500,MATCH(BR$3,Команды!$A$2:$A$7500,0),$E104+2),Команды!$AJ$2:$AJ$19,0),3),0)</f>
        <v>0</v>
      </c>
      <c r="BT104" s="342"/>
      <c r="BU104" s="174">
        <f>IF(OR(IF(INDEX(Команды!$A$2:$AN$7500,MATCH(BU$3,Команды!$A$2:$A$7500,0),$E104+2)=Команды!$AJ$2,TRUE,FALSE),IF(INDEX(Команды!$A$2:$AN$7500,MATCH(BU$3,Команды!$A$2:$A$7500,0),$E104+2)=Команды!$AJ$3,TRUE,FALSE),IF(INDEX(Команды!$A$2:$AN$7500,MATCH(BU$3,Команды!$A$2:$A$7500,0),$E104+2)=Команды!$AJ$4,TRUE,FALSE),IF(INDEX(Команды!$A$2:$AN$7500,MATCH(BU$3,Команды!$A$2:$A$7500,0),$E104+2)=Команды!$AJ$5,TRUE,FALSE),IF(INDEX(Команды!$A$2:$AN$7500,MATCH(BU$3,Команды!$A$2:$A$7500,0),$E104+2)=Команды!$AJ$6,TRUE,FALSE),IF(INDEX(Команды!$A$2:$AN$7500,MATCH(BU$3,Команды!$A$2:$A$7500,0),$E104+2)=Команды!$AJ$7,TRUE,FALSE),IF(INDEX(Команды!$A$2:$AN$7500,MATCH(BU$3,Команды!$A$2:$A$7500,0),$E104+2)=Команды!$AJ$8,TRUE,FALSE),IF(INDEX(Команды!$A$2:$AN$7500,MATCH(BU$3,Команды!$A$2:$A$7500,0),$E104+2)=Команды!$AJ$9,TRUE,FALSE),IF(INDEX(Команды!$A$2:$AN$7500,MATCH(BU$3,Команды!$A$2:$A$7500,0),$E104+2)=Команды!$AJ$10,TRUE,FALSE),IF(INDEX(Команды!$A$2:$AN$7500,MATCH(BU$3,Команды!$A$2:$A$7500,0),$E104+2)=Команды!$AJ$11,TRUE,FALSE),IF(INDEX(Команды!$A$2:$AN$7500,MATCH(BU$3,Команды!$A$2:$A$7500,0),$E104+2)=Команды!$AJ$12,TRUE,FALSE),IF(INDEX(Команды!$A$2:$AN$7500,MATCH(BU$3,Команды!$A$2:$A$7500,0),$E104+2)=Команды!$AJ$13,TRUE,FALSE),IF(INDEX(Команды!$A$2:$AN$7500,MATCH(BU$3,Команды!$A$2:$A$7500,0),$E104+2)=Команды!$AJ$14,TRUE,FALSE),IF(INDEX(Команды!$A$2:$AN$7500,MATCH(BU$3,Команды!$A$2:$A$7500,0),$E104+2)=Команды!$AJ$15,TRUE,FALSE),IF(INDEX(Команды!$A$2:$AN$7500,MATCH(BU$3,Команды!$A$2:$A$7500,0),$E104+2)=Команды!$AJ$16,TRUE,FALSE),,IF(INDEX(Команды!$A$2:$AN$7500,MATCH(BU$3,Команды!$A$2:$A$7500,0),$E104+2)=Команды!$AJ$17,TRUE,FALSE),,IF(INDEX(Команды!$A$2:$AN$7500,MATCH(BU$3,Команды!$A$2:$A$7500,0),$E104+2)=Команды!$AJ$18,TRUE,FALSE),,IF(INDEX(Команды!$A$2:$AN$7500,MATCH(BU$3,Команды!$A$2:$A$7500,0),$E104+2)=Команды!$AJ$19,TRUE,FALSE)),INDEX(Команды!$AJ$2:$AK$19,MATCH(INDEX(Команды!$A$2:$AN$7500,MATCH(BU$3,Команды!$A$2:$A$7500,0),$E104+2),Команды!$AJ$2:$AJ$19,0),2),0)</f>
        <v>0</v>
      </c>
      <c r="BV104" s="175">
        <f>IF(OR(IF(INDEX(Команды!$A$2:$AN$7500,MATCH(BU$3,Команды!$A$2:$A$7500,0),$E104+2)=Команды!$AJ$2,TRUE,FALSE),IF(INDEX(Команды!$A$2:$AN$7500,MATCH(BU$3,Команды!$A$2:$A$7500,0),$E104+2)=Команды!$AJ$3,TRUE,FALSE),IF(INDEX(Команды!$A$2:$AN$7500,MATCH(BU$3,Команды!$A$2:$A$7500,0),$E104+2)=Команды!$AJ$4,TRUE,FALSE),IF(INDEX(Команды!$A$2:$AN$7500,MATCH(BU$3,Команды!$A$2:$A$7500,0),$E104+2)=Команды!$AJ$5,TRUE,FALSE),IF(INDEX(Команды!$A$2:$AN$7500,MATCH(BU$3,Команды!$A$2:$A$7500,0),$E104+2)=Команды!$AJ$6,TRUE,FALSE),IF(INDEX(Команды!$A$2:$AN$7500,MATCH(BU$3,Команды!$A$2:$A$7500,0),$E104+2)=Команды!$AJ$7,TRUE,FALSE),IF(INDEX(Команды!$A$2:$AN$7500,MATCH(BU$3,Команды!$A$2:$A$7500,0),$E104+2)=Команды!$AJ$8,TRUE,FALSE),IF(INDEX(Команды!$A$2:$AN$7500,MATCH(BU$3,Команды!$A$2:$A$7500,0),$E104+2)=Команды!$AJ$9,TRUE,FALSE),IF(INDEX(Команды!$A$2:$AN$7500,MATCH(BU$3,Команды!$A$2:$A$7500,0),$E104+2)=Команды!$AJ$10,TRUE,FALSE),IF(INDEX(Команды!$A$2:$AN$7500,MATCH(BU$3,Команды!$A$2:$A$7500,0),$E104+2)=Команды!$AJ$11,TRUE,FALSE),IF(INDEX(Команды!$A$2:$AN$7500,MATCH(BU$3,Команды!$A$2:$A$7500,0),$E104+2)=Команды!$AJ$12,TRUE,FALSE),IF(INDEX(Команды!$A$2:$AN$7500,MATCH(BU$3,Команды!$A$2:$A$7500,0),$E104+2)=Команды!$AJ$13,TRUE,FALSE),IF(INDEX(Команды!$A$2:$AN$7500,MATCH(BU$3,Команды!$A$2:$A$7500,0),$E104+2)=Команды!$AJ$14,TRUE,FALSE),IF(INDEX(Команды!$A$2:$AN$7500,MATCH(BU$3,Команды!$A$2:$A$7500,0),$E104+2)=Команды!$AJ$15,TRUE,FALSE),IF(INDEX(Команды!$A$2:$AN$7500,MATCH(BU$3,Команды!$A$2:$A$7500,0),$E104+2)=Команды!$AJ$16,TRUE,FALSE),IF(INDEX(Команды!$A$2:$AN$7500,MATCH(BU$3,Команды!$A$2:$A$7500,0),$E104+2)=Команды!$AJ$17,TRUE,FALSE),IF(INDEX(Команды!$A$2:$AN$7500,MATCH(BU$3,Команды!$A$2:$A$7500,0),$E104+2)=Команды!$AJ$18,TRUE,FALSE),IF(INDEX(Команды!$A$2:$AN$7500,MATCH(BU$3,Команды!$A$2:$A$7500,0),$E104+2)=Команды!$AJ$19,TRUE,FALSE)),INDEX(Команды!$AJ$2:$AL$19,MATCH(INDEX(Команды!$A$2:$AN$7500,MATCH(BU$3,Команды!$A$2:$A$7500,0),$E104+2),Команды!$AJ$2:$AJ$19,0),3),0)</f>
        <v>0</v>
      </c>
      <c r="BW104" s="342"/>
      <c r="BX104" s="174">
        <f>IF(OR(IF(INDEX(Команды!$A$2:$AN$7500,MATCH(BX$3,Команды!$A$2:$A$7500,0),$E104+2)=Команды!$AJ$2,TRUE,FALSE),IF(INDEX(Команды!$A$2:$AN$7500,MATCH(BX$3,Команды!$A$2:$A$7500,0),$E104+2)=Команды!$AJ$3,TRUE,FALSE),IF(INDEX(Команды!$A$2:$AN$7500,MATCH(BX$3,Команды!$A$2:$A$7500,0),$E104+2)=Команды!$AJ$4,TRUE,FALSE),IF(INDEX(Команды!$A$2:$AN$7500,MATCH(BX$3,Команды!$A$2:$A$7500,0),$E104+2)=Команды!$AJ$5,TRUE,FALSE),IF(INDEX(Команды!$A$2:$AN$7500,MATCH(BX$3,Команды!$A$2:$A$7500,0),$E104+2)=Команды!$AJ$6,TRUE,FALSE),IF(INDEX(Команды!$A$2:$AN$7500,MATCH(BX$3,Команды!$A$2:$A$7500,0),$E104+2)=Команды!$AJ$7,TRUE,FALSE),IF(INDEX(Команды!$A$2:$AN$7500,MATCH(BX$3,Команды!$A$2:$A$7500,0),$E104+2)=Команды!$AJ$8,TRUE,FALSE),IF(INDEX(Команды!$A$2:$AN$7500,MATCH(BX$3,Команды!$A$2:$A$7500,0),$E104+2)=Команды!$AJ$9,TRUE,FALSE),IF(INDEX(Команды!$A$2:$AN$7500,MATCH(BX$3,Команды!$A$2:$A$7500,0),$E104+2)=Команды!$AJ$10,TRUE,FALSE),IF(INDEX(Команды!$A$2:$AN$7500,MATCH(BX$3,Команды!$A$2:$A$7500,0),$E104+2)=Команды!$AJ$11,TRUE,FALSE),IF(INDEX(Команды!$A$2:$AN$7500,MATCH(BX$3,Команды!$A$2:$A$7500,0),$E104+2)=Команды!$AJ$12,TRUE,FALSE),IF(INDEX(Команды!$A$2:$AN$7500,MATCH(BX$3,Команды!$A$2:$A$7500,0),$E104+2)=Команды!$AJ$13,TRUE,FALSE),IF(INDEX(Команды!$A$2:$AN$7500,MATCH(BX$3,Команды!$A$2:$A$7500,0),$E104+2)=Команды!$AJ$14,TRUE,FALSE),IF(INDEX(Команды!$A$2:$AN$7500,MATCH(BX$3,Команды!$A$2:$A$7500,0),$E104+2)=Команды!$AJ$15,TRUE,FALSE),IF(INDEX(Команды!$A$2:$AN$7500,MATCH(BX$3,Команды!$A$2:$A$7500,0),$E104+2)=Команды!$AJ$16,TRUE,FALSE),,IF(INDEX(Команды!$A$2:$AN$7500,MATCH(BX$3,Команды!$A$2:$A$7500,0),$E104+2)=Команды!$AJ$17,TRUE,FALSE),,IF(INDEX(Команды!$A$2:$AN$7500,MATCH(BX$3,Команды!$A$2:$A$7500,0),$E104+2)=Команды!$AJ$18,TRUE,FALSE),,IF(INDEX(Команды!$A$2:$AN$7500,MATCH(BX$3,Команды!$A$2:$A$7500,0),$E104+2)=Команды!$AJ$19,TRUE,FALSE)),INDEX(Команды!$AJ$2:$AK$19,MATCH(INDEX(Команды!$A$2:$AN$7500,MATCH(BX$3,Команды!$A$2:$A$7500,0),$E104+2),Команды!$AJ$2:$AJ$19,0),2),0)</f>
        <v>0</v>
      </c>
      <c r="BY104" s="175">
        <f>IF(OR(IF(INDEX(Команды!$A$2:$AN$7500,MATCH(BX$3,Команды!$A$2:$A$7500,0),$E104+2)=Команды!$AJ$2,TRUE,FALSE),IF(INDEX(Команды!$A$2:$AN$7500,MATCH(BX$3,Команды!$A$2:$A$7500,0),$E104+2)=Команды!$AJ$3,TRUE,FALSE),IF(INDEX(Команды!$A$2:$AN$7500,MATCH(BX$3,Команды!$A$2:$A$7500,0),$E104+2)=Команды!$AJ$4,TRUE,FALSE),IF(INDEX(Команды!$A$2:$AN$7500,MATCH(BX$3,Команды!$A$2:$A$7500,0),$E104+2)=Команды!$AJ$5,TRUE,FALSE),IF(INDEX(Команды!$A$2:$AN$7500,MATCH(BX$3,Команды!$A$2:$A$7500,0),$E104+2)=Команды!$AJ$6,TRUE,FALSE),IF(INDEX(Команды!$A$2:$AN$7500,MATCH(BX$3,Команды!$A$2:$A$7500,0),$E104+2)=Команды!$AJ$7,TRUE,FALSE),IF(INDEX(Команды!$A$2:$AN$7500,MATCH(BX$3,Команды!$A$2:$A$7500,0),$E104+2)=Команды!$AJ$8,TRUE,FALSE),IF(INDEX(Команды!$A$2:$AN$7500,MATCH(BX$3,Команды!$A$2:$A$7500,0),$E104+2)=Команды!$AJ$9,TRUE,FALSE),IF(INDEX(Команды!$A$2:$AN$7500,MATCH(BX$3,Команды!$A$2:$A$7500,0),$E104+2)=Команды!$AJ$10,TRUE,FALSE),IF(INDEX(Команды!$A$2:$AN$7500,MATCH(BX$3,Команды!$A$2:$A$7500,0),$E104+2)=Команды!$AJ$11,TRUE,FALSE),IF(INDEX(Команды!$A$2:$AN$7500,MATCH(BX$3,Команды!$A$2:$A$7500,0),$E104+2)=Команды!$AJ$12,TRUE,FALSE),IF(INDEX(Команды!$A$2:$AN$7500,MATCH(BX$3,Команды!$A$2:$A$7500,0),$E104+2)=Команды!$AJ$13,TRUE,FALSE),IF(INDEX(Команды!$A$2:$AN$7500,MATCH(BX$3,Команды!$A$2:$A$7500,0),$E104+2)=Команды!$AJ$14,TRUE,FALSE),IF(INDEX(Команды!$A$2:$AN$7500,MATCH(BX$3,Команды!$A$2:$A$7500,0),$E104+2)=Команды!$AJ$15,TRUE,FALSE),IF(INDEX(Команды!$A$2:$AN$7500,MATCH(BX$3,Команды!$A$2:$A$7500,0),$E104+2)=Команды!$AJ$16,TRUE,FALSE),IF(INDEX(Команды!$A$2:$AN$7500,MATCH(BX$3,Команды!$A$2:$A$7500,0),$E104+2)=Команды!$AJ$17,TRUE,FALSE),IF(INDEX(Команды!$A$2:$AN$7500,MATCH(BX$3,Команды!$A$2:$A$7500,0),$E104+2)=Команды!$AJ$18,TRUE,FALSE),IF(INDEX(Команды!$A$2:$AN$7500,MATCH(BX$3,Команды!$A$2:$A$7500,0),$E104+2)=Команды!$AJ$19,TRUE,FALSE)),INDEX(Команды!$AJ$2:$AL$19,MATCH(INDEX(Команды!$A$2:$AN$7500,MATCH(BX$3,Команды!$A$2:$A$7500,0),$E104+2),Команды!$AJ$2:$AJ$19,0),3),0)</f>
        <v>0</v>
      </c>
      <c r="BZ104" s="342"/>
      <c r="CA104" s="174">
        <f>IF(OR(IF(INDEX(Команды!$A$2:$AN$7500,MATCH(CA$3,Команды!$A$2:$A$7500,0),$E104+2)=Команды!$AJ$2,TRUE,FALSE),IF(INDEX(Команды!$A$2:$AN$7500,MATCH(CA$3,Команды!$A$2:$A$7500,0),$E104+2)=Команды!$AJ$3,TRUE,FALSE),IF(INDEX(Команды!$A$2:$AN$7500,MATCH(CA$3,Команды!$A$2:$A$7500,0),$E104+2)=Команды!$AJ$4,TRUE,FALSE),IF(INDEX(Команды!$A$2:$AN$7500,MATCH(CA$3,Команды!$A$2:$A$7500,0),$E104+2)=Команды!$AJ$5,TRUE,FALSE),IF(INDEX(Команды!$A$2:$AN$7500,MATCH(CA$3,Команды!$A$2:$A$7500,0),$E104+2)=Команды!$AJ$6,TRUE,FALSE),IF(INDEX(Команды!$A$2:$AN$7500,MATCH(CA$3,Команды!$A$2:$A$7500,0),$E104+2)=Команды!$AJ$7,TRUE,FALSE),IF(INDEX(Команды!$A$2:$AN$7500,MATCH(CA$3,Команды!$A$2:$A$7500,0),$E104+2)=Команды!$AJ$8,TRUE,FALSE),IF(INDEX(Команды!$A$2:$AN$7500,MATCH(CA$3,Команды!$A$2:$A$7500,0),$E104+2)=Команды!$AJ$9,TRUE,FALSE),IF(INDEX(Команды!$A$2:$AN$7500,MATCH(CA$3,Команды!$A$2:$A$7500,0),$E104+2)=Команды!$AJ$10,TRUE,FALSE),IF(INDEX(Команды!$A$2:$AN$7500,MATCH(CA$3,Команды!$A$2:$A$7500,0),$E104+2)=Команды!$AJ$11,TRUE,FALSE),IF(INDEX(Команды!$A$2:$AN$7500,MATCH(CA$3,Команды!$A$2:$A$7500,0),$E104+2)=Команды!$AJ$12,TRUE,FALSE),IF(INDEX(Команды!$A$2:$AN$7500,MATCH(CA$3,Команды!$A$2:$A$7500,0),$E104+2)=Команды!$AJ$13,TRUE,FALSE),IF(INDEX(Команды!$A$2:$AN$7500,MATCH(CA$3,Команды!$A$2:$A$7500,0),$E104+2)=Команды!$AJ$14,TRUE,FALSE),IF(INDEX(Команды!$A$2:$AN$7500,MATCH(CA$3,Команды!$A$2:$A$7500,0),$E104+2)=Команды!$AJ$15,TRUE,FALSE),IF(INDEX(Команды!$A$2:$AN$7500,MATCH(CA$3,Команды!$A$2:$A$7500,0),$E104+2)=Команды!$AJ$16,TRUE,FALSE),,IF(INDEX(Команды!$A$2:$AN$7500,MATCH(CA$3,Команды!$A$2:$A$7500,0),$E104+2)=Команды!$AJ$17,TRUE,FALSE),,IF(INDEX(Команды!$A$2:$AN$7500,MATCH(CA$3,Команды!$A$2:$A$7500,0),$E104+2)=Команды!$AJ$18,TRUE,FALSE),,IF(INDEX(Команды!$A$2:$AN$7500,MATCH(CA$3,Команды!$A$2:$A$7500,0),$E104+2)=Команды!$AJ$19,TRUE,FALSE)),INDEX(Команды!$AJ$2:$AK$19,MATCH(INDEX(Команды!$A$2:$AN$7500,MATCH(CA$3,Команды!$A$2:$A$7500,0),$E104+2),Команды!$AJ$2:$AJ$19,0),2),0)</f>
        <v>0</v>
      </c>
      <c r="CB104" s="175">
        <f>IF(OR(IF(INDEX(Команды!$A$2:$AN$7500,MATCH(CA$3,Команды!$A$2:$A$7500,0),$E104+2)=Команды!$AJ$2,TRUE,FALSE),IF(INDEX(Команды!$A$2:$AN$7500,MATCH(CA$3,Команды!$A$2:$A$7500,0),$E104+2)=Команды!$AJ$3,TRUE,FALSE),IF(INDEX(Команды!$A$2:$AN$7500,MATCH(CA$3,Команды!$A$2:$A$7500,0),$E104+2)=Команды!$AJ$4,TRUE,FALSE),IF(INDEX(Команды!$A$2:$AN$7500,MATCH(CA$3,Команды!$A$2:$A$7500,0),$E104+2)=Команды!$AJ$5,TRUE,FALSE),IF(INDEX(Команды!$A$2:$AN$7500,MATCH(CA$3,Команды!$A$2:$A$7500,0),$E104+2)=Команды!$AJ$6,TRUE,FALSE),IF(INDEX(Команды!$A$2:$AN$7500,MATCH(CA$3,Команды!$A$2:$A$7500,0),$E104+2)=Команды!$AJ$7,TRUE,FALSE),IF(INDEX(Команды!$A$2:$AN$7500,MATCH(CA$3,Команды!$A$2:$A$7500,0),$E104+2)=Команды!$AJ$8,TRUE,FALSE),IF(INDEX(Команды!$A$2:$AN$7500,MATCH(CA$3,Команды!$A$2:$A$7500,0),$E104+2)=Команды!$AJ$9,TRUE,FALSE),IF(INDEX(Команды!$A$2:$AN$7500,MATCH(CA$3,Команды!$A$2:$A$7500,0),$E104+2)=Команды!$AJ$10,TRUE,FALSE),IF(INDEX(Команды!$A$2:$AN$7500,MATCH(CA$3,Команды!$A$2:$A$7500,0),$E104+2)=Команды!$AJ$11,TRUE,FALSE),IF(INDEX(Команды!$A$2:$AN$7500,MATCH(CA$3,Команды!$A$2:$A$7500,0),$E104+2)=Команды!$AJ$12,TRUE,FALSE),IF(INDEX(Команды!$A$2:$AN$7500,MATCH(CA$3,Команды!$A$2:$A$7500,0),$E104+2)=Команды!$AJ$13,TRUE,FALSE),IF(INDEX(Команды!$A$2:$AN$7500,MATCH(CA$3,Команды!$A$2:$A$7500,0),$E104+2)=Команды!$AJ$14,TRUE,FALSE),IF(INDEX(Команды!$A$2:$AN$7500,MATCH(CA$3,Команды!$A$2:$A$7500,0),$E104+2)=Команды!$AJ$15,TRUE,FALSE),IF(INDEX(Команды!$A$2:$AN$7500,MATCH(CA$3,Команды!$A$2:$A$7500,0),$E104+2)=Команды!$AJ$16,TRUE,FALSE),IF(INDEX(Команды!$A$2:$AN$7500,MATCH(CA$3,Команды!$A$2:$A$7500,0),$E104+2)=Команды!$AJ$17,TRUE,FALSE),IF(INDEX(Команды!$A$2:$AN$7500,MATCH(CA$3,Команды!$A$2:$A$7500,0),$E104+2)=Команды!$AJ$18,TRUE,FALSE),IF(INDEX(Команды!$A$2:$AN$7500,MATCH(CA$3,Команды!$A$2:$A$7500,0),$E104+2)=Команды!$AJ$19,TRUE,FALSE)),INDEX(Команды!$AJ$2:$AL$19,MATCH(INDEX(Команды!$A$2:$AN$7500,MATCH(CA$3,Команды!$A$2:$A$7500,0),$E104+2),Команды!$AJ$2:$AJ$19,0),3),0)</f>
        <v>0</v>
      </c>
      <c r="CC104" s="342"/>
      <c r="CD104" s="174">
        <f>IF(OR(IF(INDEX(Команды!$A$2:$AN$7500,MATCH(CD$3,Команды!$A$2:$A$7500,0),$E104+2)=Команды!$AJ$2,TRUE,FALSE),IF(INDEX(Команды!$A$2:$AN$7500,MATCH(CD$3,Команды!$A$2:$A$7500,0),$E104+2)=Команды!$AJ$3,TRUE,FALSE),IF(INDEX(Команды!$A$2:$AN$7500,MATCH(CD$3,Команды!$A$2:$A$7500,0),$E104+2)=Команды!$AJ$4,TRUE,FALSE),IF(INDEX(Команды!$A$2:$AN$7500,MATCH(CD$3,Команды!$A$2:$A$7500,0),$E104+2)=Команды!$AJ$5,TRUE,FALSE),IF(INDEX(Команды!$A$2:$AN$7500,MATCH(CD$3,Команды!$A$2:$A$7500,0),$E104+2)=Команды!$AJ$6,TRUE,FALSE),IF(INDEX(Команды!$A$2:$AN$7500,MATCH(CD$3,Команды!$A$2:$A$7500,0),$E104+2)=Команды!$AJ$7,TRUE,FALSE),IF(INDEX(Команды!$A$2:$AN$7500,MATCH(CD$3,Команды!$A$2:$A$7500,0),$E104+2)=Команды!$AJ$8,TRUE,FALSE),IF(INDEX(Команды!$A$2:$AN$7500,MATCH(CD$3,Команды!$A$2:$A$7500,0),$E104+2)=Команды!$AJ$9,TRUE,FALSE),IF(INDEX(Команды!$A$2:$AN$7500,MATCH(CD$3,Команды!$A$2:$A$7500,0),$E104+2)=Команды!$AJ$10,TRUE,FALSE),IF(INDEX(Команды!$A$2:$AN$7500,MATCH(CD$3,Команды!$A$2:$A$7500,0),$E104+2)=Команды!$AJ$11,TRUE,FALSE),IF(INDEX(Команды!$A$2:$AN$7500,MATCH(CD$3,Команды!$A$2:$A$7500,0),$E104+2)=Команды!$AJ$12,TRUE,FALSE),IF(INDEX(Команды!$A$2:$AN$7500,MATCH(CD$3,Команды!$A$2:$A$7500,0),$E104+2)=Команды!$AJ$13,TRUE,FALSE),IF(INDEX(Команды!$A$2:$AN$7500,MATCH(CD$3,Команды!$A$2:$A$7500,0),$E104+2)=Команды!$AJ$14,TRUE,FALSE),IF(INDEX(Команды!$A$2:$AN$7500,MATCH(CD$3,Команды!$A$2:$A$7500,0),$E104+2)=Команды!$AJ$15,TRUE,FALSE),IF(INDEX(Команды!$A$2:$AN$7500,MATCH(CD$3,Команды!$A$2:$A$7500,0),$E104+2)=Команды!$AJ$16,TRUE,FALSE),,IF(INDEX(Команды!$A$2:$AN$7500,MATCH(CD$3,Команды!$A$2:$A$7500,0),$E104+2)=Команды!$AJ$17,TRUE,FALSE),,IF(INDEX(Команды!$A$2:$AN$7500,MATCH(CD$3,Команды!$A$2:$A$7500,0),$E104+2)=Команды!$AJ$18,TRUE,FALSE),,IF(INDEX(Команды!$A$2:$AN$7500,MATCH(CD$3,Команды!$A$2:$A$7500,0),$E104+2)=Команды!$AJ$19,TRUE,FALSE)),INDEX(Команды!$AJ$2:$AK$19,MATCH(INDEX(Команды!$A$2:$AN$7500,MATCH(CD$3,Команды!$A$2:$A$7500,0),$E104+2),Команды!$AJ$2:$AJ$19,0),2),0)</f>
        <v>0</v>
      </c>
      <c r="CE104" s="175">
        <f>IF(OR(IF(INDEX(Команды!$A$2:$AN$7500,MATCH(CD$3,Команды!$A$2:$A$7500,0),$E104+2)=Команды!$AJ$2,TRUE,FALSE),IF(INDEX(Команды!$A$2:$AN$7500,MATCH(CD$3,Команды!$A$2:$A$7500,0),$E104+2)=Команды!$AJ$3,TRUE,FALSE),IF(INDEX(Команды!$A$2:$AN$7500,MATCH(CD$3,Команды!$A$2:$A$7500,0),$E104+2)=Команды!$AJ$4,TRUE,FALSE),IF(INDEX(Команды!$A$2:$AN$7500,MATCH(CD$3,Команды!$A$2:$A$7500,0),$E104+2)=Команды!$AJ$5,TRUE,FALSE),IF(INDEX(Команды!$A$2:$AN$7500,MATCH(CD$3,Команды!$A$2:$A$7500,0),$E104+2)=Команды!$AJ$6,TRUE,FALSE),IF(INDEX(Команды!$A$2:$AN$7500,MATCH(CD$3,Команды!$A$2:$A$7500,0),$E104+2)=Команды!$AJ$7,TRUE,FALSE),IF(INDEX(Команды!$A$2:$AN$7500,MATCH(CD$3,Команды!$A$2:$A$7500,0),$E104+2)=Команды!$AJ$8,TRUE,FALSE),IF(INDEX(Команды!$A$2:$AN$7500,MATCH(CD$3,Команды!$A$2:$A$7500,0),$E104+2)=Команды!$AJ$9,TRUE,FALSE),IF(INDEX(Команды!$A$2:$AN$7500,MATCH(CD$3,Команды!$A$2:$A$7500,0),$E104+2)=Команды!$AJ$10,TRUE,FALSE),IF(INDEX(Команды!$A$2:$AN$7500,MATCH(CD$3,Команды!$A$2:$A$7500,0),$E104+2)=Команды!$AJ$11,TRUE,FALSE),IF(INDEX(Команды!$A$2:$AN$7500,MATCH(CD$3,Команды!$A$2:$A$7500,0),$E104+2)=Команды!$AJ$12,TRUE,FALSE),IF(INDEX(Команды!$A$2:$AN$7500,MATCH(CD$3,Команды!$A$2:$A$7500,0),$E104+2)=Команды!$AJ$13,TRUE,FALSE),IF(INDEX(Команды!$A$2:$AN$7500,MATCH(CD$3,Команды!$A$2:$A$7500,0),$E104+2)=Команды!$AJ$14,TRUE,FALSE),IF(INDEX(Команды!$A$2:$AN$7500,MATCH(CD$3,Команды!$A$2:$A$7500,0),$E104+2)=Команды!$AJ$15,TRUE,FALSE),IF(INDEX(Команды!$A$2:$AN$7500,MATCH(CD$3,Команды!$A$2:$A$7500,0),$E104+2)=Команды!$AJ$16,TRUE,FALSE),IF(INDEX(Команды!$A$2:$AN$7500,MATCH(CD$3,Команды!$A$2:$A$7500,0),$E104+2)=Команды!$AJ$17,TRUE,FALSE),IF(INDEX(Команды!$A$2:$AN$7500,MATCH(CD$3,Команды!$A$2:$A$7500,0),$E104+2)=Команды!$AJ$18,TRUE,FALSE),IF(INDEX(Команды!$A$2:$AN$7500,MATCH(CD$3,Команды!$A$2:$A$7500,0),$E104+2)=Команды!$AJ$19,TRUE,FALSE)),INDEX(Команды!$AJ$2:$AL$19,MATCH(INDEX(Команды!$A$2:$AN$7500,MATCH(CD$3,Команды!$A$2:$A$7500,0),$E104+2),Команды!$AJ$2:$AJ$19,0),3),0)</f>
        <v>0</v>
      </c>
      <c r="CF104" s="342"/>
      <c r="CG104" s="174">
        <f>IF(OR(IF(INDEX(Команды!$A$2:$AN$7500,MATCH(CG$3,Команды!$A$2:$A$7500,0),$E104+2)=Команды!$AJ$2,TRUE,FALSE),IF(INDEX(Команды!$A$2:$AN$7500,MATCH(CG$3,Команды!$A$2:$A$7500,0),$E104+2)=Команды!$AJ$3,TRUE,FALSE),IF(INDEX(Команды!$A$2:$AN$7500,MATCH(CG$3,Команды!$A$2:$A$7500,0),$E104+2)=Команды!$AJ$4,TRUE,FALSE),IF(INDEX(Команды!$A$2:$AN$7500,MATCH(CG$3,Команды!$A$2:$A$7500,0),$E104+2)=Команды!$AJ$5,TRUE,FALSE),IF(INDEX(Команды!$A$2:$AN$7500,MATCH(CG$3,Команды!$A$2:$A$7500,0),$E104+2)=Команды!$AJ$6,TRUE,FALSE),IF(INDEX(Команды!$A$2:$AN$7500,MATCH(CG$3,Команды!$A$2:$A$7500,0),$E104+2)=Команды!$AJ$7,TRUE,FALSE),IF(INDEX(Команды!$A$2:$AN$7500,MATCH(CG$3,Команды!$A$2:$A$7500,0),$E104+2)=Команды!$AJ$8,TRUE,FALSE),IF(INDEX(Команды!$A$2:$AN$7500,MATCH(CG$3,Команды!$A$2:$A$7500,0),$E104+2)=Команды!$AJ$9,TRUE,FALSE),IF(INDEX(Команды!$A$2:$AN$7500,MATCH(CG$3,Команды!$A$2:$A$7500,0),$E104+2)=Команды!$AJ$10,TRUE,FALSE),IF(INDEX(Команды!$A$2:$AN$7500,MATCH(CG$3,Команды!$A$2:$A$7500,0),$E104+2)=Команды!$AJ$11,TRUE,FALSE),IF(INDEX(Команды!$A$2:$AN$7500,MATCH(CG$3,Команды!$A$2:$A$7500,0),$E104+2)=Команды!$AJ$12,TRUE,FALSE),IF(INDEX(Команды!$A$2:$AN$7500,MATCH(CG$3,Команды!$A$2:$A$7500,0),$E104+2)=Команды!$AJ$13,TRUE,FALSE),IF(INDEX(Команды!$A$2:$AN$7500,MATCH(CG$3,Команды!$A$2:$A$7500,0),$E104+2)=Команды!$AJ$14,TRUE,FALSE),IF(INDEX(Команды!$A$2:$AN$7500,MATCH(CG$3,Команды!$A$2:$A$7500,0),$E104+2)=Команды!$AJ$15,TRUE,FALSE),IF(INDEX(Команды!$A$2:$AN$7500,MATCH(CG$3,Команды!$A$2:$A$7500,0),$E104+2)=Команды!$AJ$16,TRUE,FALSE),,IF(INDEX(Команды!$A$2:$AN$7500,MATCH(CG$3,Команды!$A$2:$A$7500,0),$E104+2)=Команды!$AJ$17,TRUE,FALSE),,IF(INDEX(Команды!$A$2:$AN$7500,MATCH(CG$3,Команды!$A$2:$A$7500,0),$E104+2)=Команды!$AJ$18,TRUE,FALSE),,IF(INDEX(Команды!$A$2:$AN$7500,MATCH(CG$3,Команды!$A$2:$A$7500,0),$E104+2)=Команды!$AJ$19,TRUE,FALSE)),INDEX(Команды!$AJ$2:$AK$19,MATCH(INDEX(Команды!$A$2:$AN$7500,MATCH(CG$3,Команды!$A$2:$A$7500,0),$E104+2),Команды!$AJ$2:$AJ$19,0),2),0)</f>
        <v>0</v>
      </c>
      <c r="CH104" s="175">
        <f>IF(OR(IF(INDEX(Команды!$A$2:$AN$7500,MATCH(CG$3,Команды!$A$2:$A$7500,0),$E104+2)=Команды!$AJ$2,TRUE,FALSE),IF(INDEX(Команды!$A$2:$AN$7500,MATCH(CG$3,Команды!$A$2:$A$7500,0),$E104+2)=Команды!$AJ$3,TRUE,FALSE),IF(INDEX(Команды!$A$2:$AN$7500,MATCH(CG$3,Команды!$A$2:$A$7500,0),$E104+2)=Команды!$AJ$4,TRUE,FALSE),IF(INDEX(Команды!$A$2:$AN$7500,MATCH(CG$3,Команды!$A$2:$A$7500,0),$E104+2)=Команды!$AJ$5,TRUE,FALSE),IF(INDEX(Команды!$A$2:$AN$7500,MATCH(CG$3,Команды!$A$2:$A$7500,0),$E104+2)=Команды!$AJ$6,TRUE,FALSE),IF(INDEX(Команды!$A$2:$AN$7500,MATCH(CG$3,Команды!$A$2:$A$7500,0),$E104+2)=Команды!$AJ$7,TRUE,FALSE),IF(INDEX(Команды!$A$2:$AN$7500,MATCH(CG$3,Команды!$A$2:$A$7500,0),$E104+2)=Команды!$AJ$8,TRUE,FALSE),IF(INDEX(Команды!$A$2:$AN$7500,MATCH(CG$3,Команды!$A$2:$A$7500,0),$E104+2)=Команды!$AJ$9,TRUE,FALSE),IF(INDEX(Команды!$A$2:$AN$7500,MATCH(CG$3,Команды!$A$2:$A$7500,0),$E104+2)=Команды!$AJ$10,TRUE,FALSE),IF(INDEX(Команды!$A$2:$AN$7500,MATCH(CG$3,Команды!$A$2:$A$7500,0),$E104+2)=Команды!$AJ$11,TRUE,FALSE),IF(INDEX(Команды!$A$2:$AN$7500,MATCH(CG$3,Команды!$A$2:$A$7500,0),$E104+2)=Команды!$AJ$12,TRUE,FALSE),IF(INDEX(Команды!$A$2:$AN$7500,MATCH(CG$3,Команды!$A$2:$A$7500,0),$E104+2)=Команды!$AJ$13,TRUE,FALSE),IF(INDEX(Команды!$A$2:$AN$7500,MATCH(CG$3,Команды!$A$2:$A$7500,0),$E104+2)=Команды!$AJ$14,TRUE,FALSE),IF(INDEX(Команды!$A$2:$AN$7500,MATCH(CG$3,Команды!$A$2:$A$7500,0),$E104+2)=Команды!$AJ$15,TRUE,FALSE),IF(INDEX(Команды!$A$2:$AN$7500,MATCH(CG$3,Команды!$A$2:$A$7500,0),$E104+2)=Команды!$AJ$16,TRUE,FALSE),IF(INDEX(Команды!$A$2:$AN$7500,MATCH(CG$3,Команды!$A$2:$A$7500,0),$E104+2)=Команды!$AJ$17,TRUE,FALSE),IF(INDEX(Команды!$A$2:$AN$7500,MATCH(CG$3,Команды!$A$2:$A$7500,0),$E104+2)=Команды!$AJ$18,TRUE,FALSE),IF(INDEX(Команды!$A$2:$AN$7500,MATCH(CG$3,Команды!$A$2:$A$7500,0),$E104+2)=Команды!$AJ$19,TRUE,FALSE)),INDEX(Команды!$AJ$2:$AL$19,MATCH(INDEX(Команды!$A$2:$AN$7500,MATCH(CG$3,Команды!$A$2:$A$7500,0),$E104+2),Команды!$AJ$2:$AJ$19,0),3),0)</f>
        <v>0</v>
      </c>
      <c r="CI104" s="342"/>
      <c r="CJ104" s="174">
        <f>IF(OR(IF(INDEX(Команды!$A$2:$AN$7500,MATCH(CJ$3,Команды!$A$2:$A$7500,0),$E104+2)=Команды!$AJ$2,TRUE,FALSE),IF(INDEX(Команды!$A$2:$AN$7500,MATCH(CJ$3,Команды!$A$2:$A$7500,0),$E104+2)=Команды!$AJ$3,TRUE,FALSE),IF(INDEX(Команды!$A$2:$AN$7500,MATCH(CJ$3,Команды!$A$2:$A$7500,0),$E104+2)=Команды!$AJ$4,TRUE,FALSE),IF(INDEX(Команды!$A$2:$AN$7500,MATCH(CJ$3,Команды!$A$2:$A$7500,0),$E104+2)=Команды!$AJ$5,TRUE,FALSE),IF(INDEX(Команды!$A$2:$AN$7500,MATCH(CJ$3,Команды!$A$2:$A$7500,0),$E104+2)=Команды!$AJ$6,TRUE,FALSE),IF(INDEX(Команды!$A$2:$AN$7500,MATCH(CJ$3,Команды!$A$2:$A$7500,0),$E104+2)=Команды!$AJ$7,TRUE,FALSE),IF(INDEX(Команды!$A$2:$AN$7500,MATCH(CJ$3,Команды!$A$2:$A$7500,0),$E104+2)=Команды!$AJ$8,TRUE,FALSE),IF(INDEX(Команды!$A$2:$AN$7500,MATCH(CJ$3,Команды!$A$2:$A$7500,0),$E104+2)=Команды!$AJ$9,TRUE,FALSE),IF(INDEX(Команды!$A$2:$AN$7500,MATCH(CJ$3,Команды!$A$2:$A$7500,0),$E104+2)=Команды!$AJ$10,TRUE,FALSE),IF(INDEX(Команды!$A$2:$AN$7500,MATCH(CJ$3,Команды!$A$2:$A$7500,0),$E104+2)=Команды!$AJ$11,TRUE,FALSE),IF(INDEX(Команды!$A$2:$AN$7500,MATCH(CJ$3,Команды!$A$2:$A$7500,0),$E104+2)=Команды!$AJ$12,TRUE,FALSE),IF(INDEX(Команды!$A$2:$AN$7500,MATCH(CJ$3,Команды!$A$2:$A$7500,0),$E104+2)=Команды!$AJ$13,TRUE,FALSE),IF(INDEX(Команды!$A$2:$AN$7500,MATCH(CJ$3,Команды!$A$2:$A$7500,0),$E104+2)=Команды!$AJ$14,TRUE,FALSE),IF(INDEX(Команды!$A$2:$AN$7500,MATCH(CJ$3,Команды!$A$2:$A$7500,0),$E104+2)=Команды!$AJ$15,TRUE,FALSE),IF(INDEX(Команды!$A$2:$AN$7500,MATCH(CJ$3,Команды!$A$2:$A$7500,0),$E104+2)=Команды!$AJ$16,TRUE,FALSE),,IF(INDEX(Команды!$A$2:$AN$7500,MATCH(CJ$3,Команды!$A$2:$A$7500,0),$E104+2)=Команды!$AJ$17,TRUE,FALSE),,IF(INDEX(Команды!$A$2:$AN$7500,MATCH(CJ$3,Команды!$A$2:$A$7500,0),$E104+2)=Команды!$AJ$18,TRUE,FALSE),,IF(INDEX(Команды!$A$2:$AN$7500,MATCH(CJ$3,Команды!$A$2:$A$7500,0),$E104+2)=Команды!$AJ$19,TRUE,FALSE)),INDEX(Команды!$AJ$2:$AK$19,MATCH(INDEX(Команды!$A$2:$AN$7500,MATCH(CJ$3,Команды!$A$2:$A$7500,0),$E104+2),Команды!$AJ$2:$AJ$19,0),2),0)</f>
        <v>0</v>
      </c>
      <c r="CK104" s="175">
        <f>IF(OR(IF(INDEX(Команды!$A$2:$AN$7500,MATCH(CJ$3,Команды!$A$2:$A$7500,0),$E104+2)=Команды!$AJ$2,TRUE,FALSE),IF(INDEX(Команды!$A$2:$AN$7500,MATCH(CJ$3,Команды!$A$2:$A$7500,0),$E104+2)=Команды!$AJ$3,TRUE,FALSE),IF(INDEX(Команды!$A$2:$AN$7500,MATCH(CJ$3,Команды!$A$2:$A$7500,0),$E104+2)=Команды!$AJ$4,TRUE,FALSE),IF(INDEX(Команды!$A$2:$AN$7500,MATCH(CJ$3,Команды!$A$2:$A$7500,0),$E104+2)=Команды!$AJ$5,TRUE,FALSE),IF(INDEX(Команды!$A$2:$AN$7500,MATCH(CJ$3,Команды!$A$2:$A$7500,0),$E104+2)=Команды!$AJ$6,TRUE,FALSE),IF(INDEX(Команды!$A$2:$AN$7500,MATCH(CJ$3,Команды!$A$2:$A$7500,0),$E104+2)=Команды!$AJ$7,TRUE,FALSE),IF(INDEX(Команды!$A$2:$AN$7500,MATCH(CJ$3,Команды!$A$2:$A$7500,0),$E104+2)=Команды!$AJ$8,TRUE,FALSE),IF(INDEX(Команды!$A$2:$AN$7500,MATCH(CJ$3,Команды!$A$2:$A$7500,0),$E104+2)=Команды!$AJ$9,TRUE,FALSE),IF(INDEX(Команды!$A$2:$AN$7500,MATCH(CJ$3,Команды!$A$2:$A$7500,0),$E104+2)=Команды!$AJ$10,TRUE,FALSE),IF(INDEX(Команды!$A$2:$AN$7500,MATCH(CJ$3,Команды!$A$2:$A$7500,0),$E104+2)=Команды!$AJ$11,TRUE,FALSE),IF(INDEX(Команды!$A$2:$AN$7500,MATCH(CJ$3,Команды!$A$2:$A$7500,0),$E104+2)=Команды!$AJ$12,TRUE,FALSE),IF(INDEX(Команды!$A$2:$AN$7500,MATCH(CJ$3,Команды!$A$2:$A$7500,0),$E104+2)=Команды!$AJ$13,TRUE,FALSE),IF(INDEX(Команды!$A$2:$AN$7500,MATCH(CJ$3,Команды!$A$2:$A$7500,0),$E104+2)=Команды!$AJ$14,TRUE,FALSE),IF(INDEX(Команды!$A$2:$AN$7500,MATCH(CJ$3,Команды!$A$2:$A$7500,0),$E104+2)=Команды!$AJ$15,TRUE,FALSE),IF(INDEX(Команды!$A$2:$AN$7500,MATCH(CJ$3,Команды!$A$2:$A$7500,0),$E104+2)=Команды!$AJ$16,TRUE,FALSE),IF(INDEX(Команды!$A$2:$AN$7500,MATCH(CJ$3,Команды!$A$2:$A$7500,0),$E104+2)=Команды!$AJ$17,TRUE,FALSE),IF(INDEX(Команды!$A$2:$AN$7500,MATCH(CJ$3,Команды!$A$2:$A$7500,0),$E104+2)=Команды!$AJ$18,TRUE,FALSE),IF(INDEX(Команды!$A$2:$AN$7500,MATCH(CJ$3,Команды!$A$2:$A$7500,0),$E104+2)=Команды!$AJ$19,TRUE,FALSE)),INDEX(Команды!$AJ$2:$AL$19,MATCH(INDEX(Команды!$A$2:$AN$7500,MATCH(CJ$3,Команды!$A$2:$A$7500,0),$E104+2),Команды!$AJ$2:$AJ$19,0),3),0)</f>
        <v>0</v>
      </c>
      <c r="CL104" s="342"/>
      <c r="CM104" s="174">
        <f>IF(OR(IF(INDEX(Команды!$A$2:$AN$7500,MATCH(CM$3,Команды!$A$2:$A$7500,0),$E104+2)=Команды!$AJ$2,TRUE,FALSE),IF(INDEX(Команды!$A$2:$AN$7500,MATCH(CM$3,Команды!$A$2:$A$7500,0),$E104+2)=Команды!$AJ$3,TRUE,FALSE),IF(INDEX(Команды!$A$2:$AN$7500,MATCH(CM$3,Команды!$A$2:$A$7500,0),$E104+2)=Команды!$AJ$4,TRUE,FALSE),IF(INDEX(Команды!$A$2:$AN$7500,MATCH(CM$3,Команды!$A$2:$A$7500,0),$E104+2)=Команды!$AJ$5,TRUE,FALSE),IF(INDEX(Команды!$A$2:$AN$7500,MATCH(CM$3,Команды!$A$2:$A$7500,0),$E104+2)=Команды!$AJ$6,TRUE,FALSE),IF(INDEX(Команды!$A$2:$AN$7500,MATCH(CM$3,Команды!$A$2:$A$7500,0),$E104+2)=Команды!$AJ$7,TRUE,FALSE),IF(INDEX(Команды!$A$2:$AN$7500,MATCH(CM$3,Команды!$A$2:$A$7500,0),$E104+2)=Команды!$AJ$8,TRUE,FALSE),IF(INDEX(Команды!$A$2:$AN$7500,MATCH(CM$3,Команды!$A$2:$A$7500,0),$E104+2)=Команды!$AJ$9,TRUE,FALSE),IF(INDEX(Команды!$A$2:$AN$7500,MATCH(CM$3,Команды!$A$2:$A$7500,0),$E104+2)=Команды!$AJ$10,TRUE,FALSE),IF(INDEX(Команды!$A$2:$AN$7500,MATCH(CM$3,Команды!$A$2:$A$7500,0),$E104+2)=Команды!$AJ$11,TRUE,FALSE),IF(INDEX(Команды!$A$2:$AN$7500,MATCH(CM$3,Команды!$A$2:$A$7500,0),$E104+2)=Команды!$AJ$12,TRUE,FALSE),IF(INDEX(Команды!$A$2:$AN$7500,MATCH(CM$3,Команды!$A$2:$A$7500,0),$E104+2)=Команды!$AJ$13,TRUE,FALSE),IF(INDEX(Команды!$A$2:$AN$7500,MATCH(CM$3,Команды!$A$2:$A$7500,0),$E104+2)=Команды!$AJ$14,TRUE,FALSE),IF(INDEX(Команды!$A$2:$AN$7500,MATCH(CM$3,Команды!$A$2:$A$7500,0),$E104+2)=Команды!$AJ$15,TRUE,FALSE),IF(INDEX(Команды!$A$2:$AN$7500,MATCH(CM$3,Команды!$A$2:$A$7500,0),$E104+2)=Команды!$AJ$16,TRUE,FALSE),,IF(INDEX(Команды!$A$2:$AN$7500,MATCH(CM$3,Команды!$A$2:$A$7500,0),$E104+2)=Команды!$AJ$17,TRUE,FALSE),,IF(INDEX(Команды!$A$2:$AN$7500,MATCH(CM$3,Команды!$A$2:$A$7500,0),$E104+2)=Команды!$AJ$18,TRUE,FALSE),,IF(INDEX(Команды!$A$2:$AN$7500,MATCH(CM$3,Команды!$A$2:$A$7500,0),$E104+2)=Команды!$AJ$19,TRUE,FALSE)),INDEX(Команды!$AJ$2:$AK$19,MATCH(INDEX(Команды!$A$2:$AN$7500,MATCH(CM$3,Команды!$A$2:$A$7500,0),$E104+2),Команды!$AJ$2:$AJ$19,0),2),0)</f>
        <v>0</v>
      </c>
      <c r="CN104" s="175">
        <f>IF(OR(IF(INDEX(Команды!$A$2:$AN$7500,MATCH(CM$3,Команды!$A$2:$A$7500,0),$E104+2)=Команды!$AJ$2,TRUE,FALSE),IF(INDEX(Команды!$A$2:$AN$7500,MATCH(CM$3,Команды!$A$2:$A$7500,0),$E104+2)=Команды!$AJ$3,TRUE,FALSE),IF(INDEX(Команды!$A$2:$AN$7500,MATCH(CM$3,Команды!$A$2:$A$7500,0),$E104+2)=Команды!$AJ$4,TRUE,FALSE),IF(INDEX(Команды!$A$2:$AN$7500,MATCH(CM$3,Команды!$A$2:$A$7500,0),$E104+2)=Команды!$AJ$5,TRUE,FALSE),IF(INDEX(Команды!$A$2:$AN$7500,MATCH(CM$3,Команды!$A$2:$A$7500,0),$E104+2)=Команды!$AJ$6,TRUE,FALSE),IF(INDEX(Команды!$A$2:$AN$7500,MATCH(CM$3,Команды!$A$2:$A$7500,0),$E104+2)=Команды!$AJ$7,TRUE,FALSE),IF(INDEX(Команды!$A$2:$AN$7500,MATCH(CM$3,Команды!$A$2:$A$7500,0),$E104+2)=Команды!$AJ$8,TRUE,FALSE),IF(INDEX(Команды!$A$2:$AN$7500,MATCH(CM$3,Команды!$A$2:$A$7500,0),$E104+2)=Команды!$AJ$9,TRUE,FALSE),IF(INDEX(Команды!$A$2:$AN$7500,MATCH(CM$3,Команды!$A$2:$A$7500,0),$E104+2)=Команды!$AJ$10,TRUE,FALSE),IF(INDEX(Команды!$A$2:$AN$7500,MATCH(CM$3,Команды!$A$2:$A$7500,0),$E104+2)=Команды!$AJ$11,TRUE,FALSE),IF(INDEX(Команды!$A$2:$AN$7500,MATCH(CM$3,Команды!$A$2:$A$7500,0),$E104+2)=Команды!$AJ$12,TRUE,FALSE),IF(INDEX(Команды!$A$2:$AN$7500,MATCH(CM$3,Команды!$A$2:$A$7500,0),$E104+2)=Команды!$AJ$13,TRUE,FALSE),IF(INDEX(Команды!$A$2:$AN$7500,MATCH(CM$3,Команды!$A$2:$A$7500,0),$E104+2)=Команды!$AJ$14,TRUE,FALSE),IF(INDEX(Команды!$A$2:$AN$7500,MATCH(CM$3,Команды!$A$2:$A$7500,0),$E104+2)=Команды!$AJ$15,TRUE,FALSE),IF(INDEX(Команды!$A$2:$AN$7500,MATCH(CM$3,Команды!$A$2:$A$7500,0),$E104+2)=Команды!$AJ$16,TRUE,FALSE),IF(INDEX(Команды!$A$2:$AN$7500,MATCH(CM$3,Команды!$A$2:$A$7500,0),$E104+2)=Команды!$AJ$17,TRUE,FALSE),IF(INDEX(Команды!$A$2:$AN$7500,MATCH(CM$3,Команды!$A$2:$A$7500,0),$E104+2)=Команды!$AJ$18,TRUE,FALSE),IF(INDEX(Команды!$A$2:$AN$7500,MATCH(CM$3,Команды!$A$2:$A$7500,0),$E104+2)=Команды!$AJ$19,TRUE,FALSE)),INDEX(Команды!$AJ$2:$AL$19,MATCH(INDEX(Команды!$A$2:$AN$7500,MATCH(CM$3,Команды!$A$2:$A$7500,0),$E104+2),Команды!$AJ$2:$AJ$19,0),3),0)</f>
        <v>0</v>
      </c>
      <c r="CO104" s="342"/>
      <c r="CP104" s="174">
        <f>IF(OR(IF(INDEX(Команды!$A$2:$AN$7500,MATCH(CP$3,Команды!$A$2:$A$7500,0),$E104+2)=Команды!$AJ$2,TRUE,FALSE),IF(INDEX(Команды!$A$2:$AN$7500,MATCH(CP$3,Команды!$A$2:$A$7500,0),$E104+2)=Команды!$AJ$3,TRUE,FALSE),IF(INDEX(Команды!$A$2:$AN$7500,MATCH(CP$3,Команды!$A$2:$A$7500,0),$E104+2)=Команды!$AJ$4,TRUE,FALSE),IF(INDEX(Команды!$A$2:$AN$7500,MATCH(CP$3,Команды!$A$2:$A$7500,0),$E104+2)=Команды!$AJ$5,TRUE,FALSE),IF(INDEX(Команды!$A$2:$AN$7500,MATCH(CP$3,Команды!$A$2:$A$7500,0),$E104+2)=Команды!$AJ$6,TRUE,FALSE),IF(INDEX(Команды!$A$2:$AN$7500,MATCH(CP$3,Команды!$A$2:$A$7500,0),$E104+2)=Команды!$AJ$7,TRUE,FALSE),IF(INDEX(Команды!$A$2:$AN$7500,MATCH(CP$3,Команды!$A$2:$A$7500,0),$E104+2)=Команды!$AJ$8,TRUE,FALSE),IF(INDEX(Команды!$A$2:$AN$7500,MATCH(CP$3,Команды!$A$2:$A$7500,0),$E104+2)=Команды!$AJ$9,TRUE,FALSE),IF(INDEX(Команды!$A$2:$AN$7500,MATCH(CP$3,Команды!$A$2:$A$7500,0),$E104+2)=Команды!$AJ$10,TRUE,FALSE),IF(INDEX(Команды!$A$2:$AN$7500,MATCH(CP$3,Команды!$A$2:$A$7500,0),$E104+2)=Команды!$AJ$11,TRUE,FALSE),IF(INDEX(Команды!$A$2:$AN$7500,MATCH(CP$3,Команды!$A$2:$A$7500,0),$E104+2)=Команды!$AJ$12,TRUE,FALSE),IF(INDEX(Команды!$A$2:$AN$7500,MATCH(CP$3,Команды!$A$2:$A$7500,0),$E104+2)=Команды!$AJ$13,TRUE,FALSE),IF(INDEX(Команды!$A$2:$AN$7500,MATCH(CP$3,Команды!$A$2:$A$7500,0),$E104+2)=Команды!$AJ$14,TRUE,FALSE),IF(INDEX(Команды!$A$2:$AN$7500,MATCH(CP$3,Команды!$A$2:$A$7500,0),$E104+2)=Команды!$AJ$15,TRUE,FALSE),IF(INDEX(Команды!$A$2:$AN$7500,MATCH(CP$3,Команды!$A$2:$A$7500,0),$E104+2)=Команды!$AJ$16,TRUE,FALSE),,IF(INDEX(Команды!$A$2:$AN$7500,MATCH(CP$3,Команды!$A$2:$A$7500,0),$E104+2)=Команды!$AJ$17,TRUE,FALSE),,IF(INDEX(Команды!$A$2:$AN$7500,MATCH(CP$3,Команды!$A$2:$A$7500,0),$E104+2)=Команды!$AJ$18,TRUE,FALSE),,IF(INDEX(Команды!$A$2:$AN$7500,MATCH(CP$3,Команды!$A$2:$A$7500,0),$E104+2)=Команды!$AJ$19,TRUE,FALSE)),INDEX(Команды!$AJ$2:$AK$19,MATCH(INDEX(Команды!$A$2:$AN$7500,MATCH(CP$3,Команды!$A$2:$A$7500,0),$E104+2),Команды!$AJ$2:$AJ$19,0),2),0)</f>
        <v>0</v>
      </c>
      <c r="CQ104" s="175">
        <f>IF(OR(IF(INDEX(Команды!$A$2:$AN$7500,MATCH(CP$3,Команды!$A$2:$A$7500,0),$E104+2)=Команды!$AJ$2,TRUE,FALSE),IF(INDEX(Команды!$A$2:$AN$7500,MATCH(CP$3,Команды!$A$2:$A$7500,0),$E104+2)=Команды!$AJ$3,TRUE,FALSE),IF(INDEX(Команды!$A$2:$AN$7500,MATCH(CP$3,Команды!$A$2:$A$7500,0),$E104+2)=Команды!$AJ$4,TRUE,FALSE),IF(INDEX(Команды!$A$2:$AN$7500,MATCH(CP$3,Команды!$A$2:$A$7500,0),$E104+2)=Команды!$AJ$5,TRUE,FALSE),IF(INDEX(Команды!$A$2:$AN$7500,MATCH(CP$3,Команды!$A$2:$A$7500,0),$E104+2)=Команды!$AJ$6,TRUE,FALSE),IF(INDEX(Команды!$A$2:$AN$7500,MATCH(CP$3,Команды!$A$2:$A$7500,0),$E104+2)=Команды!$AJ$7,TRUE,FALSE),IF(INDEX(Команды!$A$2:$AN$7500,MATCH(CP$3,Команды!$A$2:$A$7500,0),$E104+2)=Команды!$AJ$8,TRUE,FALSE),IF(INDEX(Команды!$A$2:$AN$7500,MATCH(CP$3,Команды!$A$2:$A$7500,0),$E104+2)=Команды!$AJ$9,TRUE,FALSE),IF(INDEX(Команды!$A$2:$AN$7500,MATCH(CP$3,Команды!$A$2:$A$7500,0),$E104+2)=Команды!$AJ$10,TRUE,FALSE),IF(INDEX(Команды!$A$2:$AN$7500,MATCH(CP$3,Команды!$A$2:$A$7500,0),$E104+2)=Команды!$AJ$11,TRUE,FALSE),IF(INDEX(Команды!$A$2:$AN$7500,MATCH(CP$3,Команды!$A$2:$A$7500,0),$E104+2)=Команды!$AJ$12,TRUE,FALSE),IF(INDEX(Команды!$A$2:$AN$7500,MATCH(CP$3,Команды!$A$2:$A$7500,0),$E104+2)=Команды!$AJ$13,TRUE,FALSE),IF(INDEX(Команды!$A$2:$AN$7500,MATCH(CP$3,Команды!$A$2:$A$7500,0),$E104+2)=Команды!$AJ$14,TRUE,FALSE),IF(INDEX(Команды!$A$2:$AN$7500,MATCH(CP$3,Команды!$A$2:$A$7500,0),$E104+2)=Команды!$AJ$15,TRUE,FALSE),IF(INDEX(Команды!$A$2:$AN$7500,MATCH(CP$3,Команды!$A$2:$A$7500,0),$E104+2)=Команды!$AJ$16,TRUE,FALSE),IF(INDEX(Команды!$A$2:$AN$7500,MATCH(CP$3,Команды!$A$2:$A$7500,0),$E104+2)=Команды!$AJ$17,TRUE,FALSE),IF(INDEX(Команды!$A$2:$AN$7500,MATCH(CP$3,Команды!$A$2:$A$7500,0),$E104+2)=Команды!$AJ$18,TRUE,FALSE),IF(INDEX(Команды!$A$2:$AN$7500,MATCH(CP$3,Команды!$A$2:$A$7500,0),$E104+2)=Команды!$AJ$19,TRUE,FALSE)),INDEX(Команды!$AJ$2:$AL$19,MATCH(INDEX(Команды!$A$2:$AN$7500,MATCH(CP$3,Команды!$A$2:$A$7500,0),$E104+2),Команды!$AJ$2:$AJ$19,0),3),0)</f>
        <v>0</v>
      </c>
      <c r="CR104" s="342"/>
      <c r="CS104" s="174">
        <f>IF(OR(IF(INDEX(Команды!$A$2:$AN$7500,MATCH(CS$3,Команды!$A$2:$A$7500,0),$E104+2)=Команды!$AJ$2,TRUE,FALSE),IF(INDEX(Команды!$A$2:$AN$7500,MATCH(CS$3,Команды!$A$2:$A$7500,0),$E104+2)=Команды!$AJ$3,TRUE,FALSE),IF(INDEX(Команды!$A$2:$AN$7500,MATCH(CS$3,Команды!$A$2:$A$7500,0),$E104+2)=Команды!$AJ$4,TRUE,FALSE),IF(INDEX(Команды!$A$2:$AN$7500,MATCH(CS$3,Команды!$A$2:$A$7500,0),$E104+2)=Команды!$AJ$5,TRUE,FALSE),IF(INDEX(Команды!$A$2:$AN$7500,MATCH(CS$3,Команды!$A$2:$A$7500,0),$E104+2)=Команды!$AJ$6,TRUE,FALSE),IF(INDEX(Команды!$A$2:$AN$7500,MATCH(CS$3,Команды!$A$2:$A$7500,0),$E104+2)=Команды!$AJ$7,TRUE,FALSE),IF(INDEX(Команды!$A$2:$AN$7500,MATCH(CS$3,Команды!$A$2:$A$7500,0),$E104+2)=Команды!$AJ$8,TRUE,FALSE),IF(INDEX(Команды!$A$2:$AN$7500,MATCH(CS$3,Команды!$A$2:$A$7500,0),$E104+2)=Команды!$AJ$9,TRUE,FALSE),IF(INDEX(Команды!$A$2:$AN$7500,MATCH(CS$3,Команды!$A$2:$A$7500,0),$E104+2)=Команды!$AJ$10,TRUE,FALSE),IF(INDEX(Команды!$A$2:$AN$7500,MATCH(CS$3,Команды!$A$2:$A$7500,0),$E104+2)=Команды!$AJ$11,TRUE,FALSE),IF(INDEX(Команды!$A$2:$AN$7500,MATCH(CS$3,Команды!$A$2:$A$7500,0),$E104+2)=Команды!$AJ$12,TRUE,FALSE),IF(INDEX(Команды!$A$2:$AN$7500,MATCH(CS$3,Команды!$A$2:$A$7500,0),$E104+2)=Команды!$AJ$13,TRUE,FALSE),IF(INDEX(Команды!$A$2:$AN$7500,MATCH(CS$3,Команды!$A$2:$A$7500,0),$E104+2)=Команды!$AJ$14,TRUE,FALSE),IF(INDEX(Команды!$A$2:$AN$7500,MATCH(CS$3,Команды!$A$2:$A$7500,0),$E104+2)=Команды!$AJ$15,TRUE,FALSE),IF(INDEX(Команды!$A$2:$AN$7500,MATCH(CS$3,Команды!$A$2:$A$7500,0),$E104+2)=Команды!$AJ$16,TRUE,FALSE),,IF(INDEX(Команды!$A$2:$AN$7500,MATCH(CS$3,Команды!$A$2:$A$7500,0),$E104+2)=Команды!$AJ$17,TRUE,FALSE),,IF(INDEX(Команды!$A$2:$AN$7500,MATCH(CS$3,Команды!$A$2:$A$7500,0),$E104+2)=Команды!$AJ$18,TRUE,FALSE),,IF(INDEX(Команды!$A$2:$AN$7500,MATCH(CS$3,Команды!$A$2:$A$7500,0),$E104+2)=Команды!$AJ$19,TRUE,FALSE)),INDEX(Команды!$AJ$2:$AK$19,MATCH(INDEX(Команды!$A$2:$AN$7500,MATCH(CS$3,Команды!$A$2:$A$7500,0),$E104+2),Команды!$AJ$2:$AJ$19,0),2),0)</f>
        <v>0</v>
      </c>
      <c r="CT104" s="175">
        <f>IF(OR(IF(INDEX(Команды!$A$2:$AN$7500,MATCH(CS$3,Команды!$A$2:$A$7500,0),$E104+2)=Команды!$AJ$2,TRUE,FALSE),IF(INDEX(Команды!$A$2:$AN$7500,MATCH(CS$3,Команды!$A$2:$A$7500,0),$E104+2)=Команды!$AJ$3,TRUE,FALSE),IF(INDEX(Команды!$A$2:$AN$7500,MATCH(CS$3,Команды!$A$2:$A$7500,0),$E104+2)=Команды!$AJ$4,TRUE,FALSE),IF(INDEX(Команды!$A$2:$AN$7500,MATCH(CS$3,Команды!$A$2:$A$7500,0),$E104+2)=Команды!$AJ$5,TRUE,FALSE),IF(INDEX(Команды!$A$2:$AN$7500,MATCH(CS$3,Команды!$A$2:$A$7500,0),$E104+2)=Команды!$AJ$6,TRUE,FALSE),IF(INDEX(Команды!$A$2:$AN$7500,MATCH(CS$3,Команды!$A$2:$A$7500,0),$E104+2)=Команды!$AJ$7,TRUE,FALSE),IF(INDEX(Команды!$A$2:$AN$7500,MATCH(CS$3,Команды!$A$2:$A$7500,0),$E104+2)=Команды!$AJ$8,TRUE,FALSE),IF(INDEX(Команды!$A$2:$AN$7500,MATCH(CS$3,Команды!$A$2:$A$7500,0),$E104+2)=Команды!$AJ$9,TRUE,FALSE),IF(INDEX(Команды!$A$2:$AN$7500,MATCH(CS$3,Команды!$A$2:$A$7500,0),$E104+2)=Команды!$AJ$10,TRUE,FALSE),IF(INDEX(Команды!$A$2:$AN$7500,MATCH(CS$3,Команды!$A$2:$A$7500,0),$E104+2)=Команды!$AJ$11,TRUE,FALSE),IF(INDEX(Команды!$A$2:$AN$7500,MATCH(CS$3,Команды!$A$2:$A$7500,0),$E104+2)=Команды!$AJ$12,TRUE,FALSE),IF(INDEX(Команды!$A$2:$AN$7500,MATCH(CS$3,Команды!$A$2:$A$7500,0),$E104+2)=Команды!$AJ$13,TRUE,FALSE),IF(INDEX(Команды!$A$2:$AN$7500,MATCH(CS$3,Команды!$A$2:$A$7500,0),$E104+2)=Команды!$AJ$14,TRUE,FALSE),IF(INDEX(Команды!$A$2:$AN$7500,MATCH(CS$3,Команды!$A$2:$A$7500,0),$E104+2)=Команды!$AJ$15,TRUE,FALSE),IF(INDEX(Команды!$A$2:$AN$7500,MATCH(CS$3,Команды!$A$2:$A$7500,0),$E104+2)=Команды!$AJ$16,TRUE,FALSE),IF(INDEX(Команды!$A$2:$AN$7500,MATCH(CS$3,Команды!$A$2:$A$7500,0),$E104+2)=Команды!$AJ$17,TRUE,FALSE),IF(INDEX(Команды!$A$2:$AN$7500,MATCH(CS$3,Команды!$A$2:$A$7500,0),$E104+2)=Команды!$AJ$18,TRUE,FALSE),IF(INDEX(Команды!$A$2:$AN$7500,MATCH(CS$3,Команды!$A$2:$A$7500,0),$E104+2)=Команды!$AJ$19,TRUE,FALSE)),INDEX(Команды!$AJ$2:$AL$19,MATCH(INDEX(Команды!$A$2:$AN$7500,MATCH(CS$3,Команды!$A$2:$A$7500,0),$E104+2),Команды!$AJ$2:$AJ$19,0),3),0)</f>
        <v>0</v>
      </c>
      <c r="CU104" s="342"/>
    </row>
    <row r="105" spans="1:99" s="2" customFormat="1" ht="21.95" customHeight="1" x14ac:dyDescent="0.3">
      <c r="A105" s="251">
        <v>100</v>
      </c>
      <c r="B105" s="2" t="e">
        <f>VLOOKUP(A105,'Список КК'!A:F,6,TRUE)</f>
        <v>#N/A</v>
      </c>
      <c r="C105" s="4">
        <f>VLOOKUP(A105,'Список КК'!A:B,2,TRUE)</f>
        <v>0</v>
      </c>
      <c r="D105" s="203">
        <f>VLOOKUP(A105,'Список КК'!A:D,4,TRUE)</f>
        <v>0</v>
      </c>
      <c r="E105" s="4">
        <f>VLOOKUP(A105,'Список КК'!A:C,3,TRUE)</f>
        <v>0</v>
      </c>
      <c r="F105" s="220">
        <f>VLOOKUP(A105,'Список КК'!A:E,5,TRUE)</f>
        <v>0</v>
      </c>
      <c r="G105" s="174">
        <f>IF(OR(IF(INDEX(Команды!$A$2:$AN$7500,MATCH(G$3,Команды!$A$2:$A$7500,0),$E105+2)=Команды!$AJ$2,TRUE,FALSE),IF(INDEX(Команды!$A$2:$AN$7500,MATCH(G$3,Команды!$A$2:$A$7500,0),$E105+2)=Команды!$AJ$3,TRUE,FALSE),IF(INDEX(Команды!$A$2:$AN$7500,MATCH(G$3,Команды!$A$2:$A$7500,0),$E105+2)=Команды!$AJ$4,TRUE,FALSE),IF(INDEX(Команды!$A$2:$AN$7500,MATCH(G$3,Команды!$A$2:$A$7500,0),$E105+2)=Команды!$AJ$5,TRUE,FALSE),IF(INDEX(Команды!$A$2:$AN$7500,MATCH(G$3,Команды!$A$2:$A$7500,0),$E105+2)=Команды!$AJ$6,TRUE,FALSE),IF(INDEX(Команды!$A$2:$AN$7500,MATCH(G$3,Команды!$A$2:$A$7500,0),$E105+2)=Команды!$AJ$7,TRUE,FALSE),IF(INDEX(Команды!$A$2:$AN$7500,MATCH(G$3,Команды!$A$2:$A$7500,0),$E105+2)=Команды!$AJ$8,TRUE,FALSE),IF(INDEX(Команды!$A$2:$AN$7500,MATCH(G$3,Команды!$A$2:$A$7500,0),$E105+2)=Команды!$AJ$9,TRUE,FALSE),IF(INDEX(Команды!$A$2:$AN$7500,MATCH(G$3,Команды!$A$2:$A$7500,0),$E105+2)=Команды!$AJ$10,TRUE,FALSE),IF(INDEX(Команды!$A$2:$AN$7500,MATCH(G$3,Команды!$A$2:$A$7500,0),$E105+2)=Команды!$AJ$11,TRUE,FALSE),IF(INDEX(Команды!$A$2:$AN$7500,MATCH(G$3,Команды!$A$2:$A$7500,0),$E105+2)=Команды!$AJ$12,TRUE,FALSE),IF(INDEX(Команды!$A$2:$AN$7500,MATCH(G$3,Команды!$A$2:$A$7500,0),$E105+2)=Команды!$AJ$13,TRUE,FALSE),IF(INDEX(Команды!$A$2:$AN$7500,MATCH(G$3,Команды!$A$2:$A$7500,0),$E105+2)=Команды!$AJ$14,TRUE,FALSE),IF(INDEX(Команды!$A$2:$AN$7500,MATCH(G$3,Команды!$A$2:$A$7500,0),$E105+2)=Команды!$AJ$15,TRUE,FALSE),IF(INDEX(Команды!$A$2:$AN$7500,MATCH(G$3,Команды!$A$2:$A$7500,0),$E105+2)=Команды!$AJ$16,TRUE,FALSE),,IF(INDEX(Команды!$A$2:$AN$7500,MATCH(G$3,Команды!$A$2:$A$7500,0),$E105+2)=Команды!$AJ$17,TRUE,FALSE),,IF(INDEX(Команды!$A$2:$AN$7500,MATCH(G$3,Команды!$A$2:$A$7500,0),$E105+2)=Команды!$AJ$18,TRUE,FALSE),,IF(INDEX(Команды!$A$2:$AN$7500,MATCH(G$3,Команды!$A$2:$A$7500,0),$E105+2)=Команды!$AJ$19,TRUE,FALSE)),INDEX(Команды!$AJ$2:$AK$19,MATCH(INDEX(Команды!$A$2:$AN$7500,MATCH(G$3,Команды!$A$2:$A$7500,0),$E105+2),Команды!$AJ$2:$AJ$19,0),2),0)</f>
        <v>0</v>
      </c>
      <c r="H105" s="175">
        <f>IF(OR(IF(INDEX(Команды!$A$2:$AN$7500,MATCH(G$3,Команды!$A$2:$A$7500,0),$E105+2)=Команды!$AJ$2,TRUE,FALSE),IF(INDEX(Команды!$A$2:$AN$7500,MATCH(G$3,Команды!$A$2:$A$7500,0),$E105+2)=Команды!$AJ$3,TRUE,FALSE),IF(INDEX(Команды!$A$2:$AN$7500,MATCH(G$3,Команды!$A$2:$A$7500,0),$E105+2)=Команды!$AJ$4,TRUE,FALSE),IF(INDEX(Команды!$A$2:$AN$7500,MATCH(G$3,Команды!$A$2:$A$7500,0),$E105+2)=Команды!$AJ$5,TRUE,FALSE),IF(INDEX(Команды!$A$2:$AN$7500,MATCH(G$3,Команды!$A$2:$A$7500,0),$E105+2)=Команды!$AJ$6,TRUE,FALSE),IF(INDEX(Команды!$A$2:$AN$7500,MATCH(G$3,Команды!$A$2:$A$7500,0),$E105+2)=Команды!$AJ$7,TRUE,FALSE),IF(INDEX(Команды!$A$2:$AN$7500,MATCH(G$3,Команды!$A$2:$A$7500,0),$E105+2)=Команды!$AJ$8,TRUE,FALSE),IF(INDEX(Команды!$A$2:$AN$7500,MATCH(G$3,Команды!$A$2:$A$7500,0),$E105+2)=Команды!$AJ$9,TRUE,FALSE),IF(INDEX(Команды!$A$2:$AN$7500,MATCH(G$3,Команды!$A$2:$A$7500,0),$E105+2)=Команды!$AJ$10,TRUE,FALSE),IF(INDEX(Команды!$A$2:$AN$7500,MATCH(G$3,Команды!$A$2:$A$7500,0),$E105+2)=Команды!$AJ$11,TRUE,FALSE),IF(INDEX(Команды!$A$2:$AN$7500,MATCH(G$3,Команды!$A$2:$A$7500,0),$E105+2)=Команды!$AJ$12,TRUE,FALSE),IF(INDEX(Команды!$A$2:$AN$7500,MATCH(G$3,Команды!$A$2:$A$7500,0),$E105+2)=Команды!$AJ$13,TRUE,FALSE),IF(INDEX(Команды!$A$2:$AN$7500,MATCH(G$3,Команды!$A$2:$A$7500,0),$E105+2)=Команды!$AJ$14,TRUE,FALSE),IF(INDEX(Команды!$A$2:$AN$7500,MATCH(G$3,Команды!$A$2:$A$7500,0),$E105+2)=Команды!$AJ$15,TRUE,FALSE),IF(INDEX(Команды!$A$2:$AN$7500,MATCH(G$3,Команды!$A$2:$A$7500,0),$E105+2)=Команды!$AJ$16,TRUE,FALSE),IF(INDEX(Команды!$A$2:$AN$7500,MATCH(G$3,Команды!$A$2:$A$7500,0),$E105+2)=Команды!$AJ$17,TRUE,FALSE),IF(INDEX(Команды!$A$2:$AN$7500,MATCH(G$3,Команды!$A$2:$A$7500,0),$E105+2)=Команды!$AJ$18,TRUE,FALSE),IF(INDEX(Команды!$A$2:$AN$7500,MATCH(G$3,Команды!$A$2:$A$7500,0),$E105+2)=Команды!$AJ$19,TRUE,FALSE)),INDEX(Команды!$AJ$2:$AL$19,MATCH(INDEX(Команды!$A$2:$AN$7500,MATCH(G$3,Команды!$A$2:$A$7500,0),$E105+2),Команды!$AJ$2:$AJ$19,0),3),0)</f>
        <v>0</v>
      </c>
      <c r="I105" s="342"/>
      <c r="J105" s="174">
        <f>IF(OR(IF(INDEX(Команды!$A$2:$AN$7500,MATCH(J$3,Команды!$A$2:$A$7500,0),$E105+2)=Команды!$AJ$2,TRUE,FALSE),IF(INDEX(Команды!$A$2:$AN$7500,MATCH(J$3,Команды!$A$2:$A$7500,0),$E105+2)=Команды!$AJ$3,TRUE,FALSE),IF(INDEX(Команды!$A$2:$AN$7500,MATCH(J$3,Команды!$A$2:$A$7500,0),$E105+2)=Команды!$AJ$4,TRUE,FALSE),IF(INDEX(Команды!$A$2:$AN$7500,MATCH(J$3,Команды!$A$2:$A$7500,0),$E105+2)=Команды!$AJ$5,TRUE,FALSE),IF(INDEX(Команды!$A$2:$AN$7500,MATCH(J$3,Команды!$A$2:$A$7500,0),$E105+2)=Команды!$AJ$6,TRUE,FALSE),IF(INDEX(Команды!$A$2:$AN$7500,MATCH(J$3,Команды!$A$2:$A$7500,0),$E105+2)=Команды!$AJ$7,TRUE,FALSE),IF(INDEX(Команды!$A$2:$AN$7500,MATCH(J$3,Команды!$A$2:$A$7500,0),$E105+2)=Команды!$AJ$8,TRUE,FALSE),IF(INDEX(Команды!$A$2:$AN$7500,MATCH(J$3,Команды!$A$2:$A$7500,0),$E105+2)=Команды!$AJ$9,TRUE,FALSE),IF(INDEX(Команды!$A$2:$AN$7500,MATCH(J$3,Команды!$A$2:$A$7500,0),$E105+2)=Команды!$AJ$10,TRUE,FALSE),IF(INDEX(Команды!$A$2:$AN$7500,MATCH(J$3,Команды!$A$2:$A$7500,0),$E105+2)=Команды!$AJ$11,TRUE,FALSE),IF(INDEX(Команды!$A$2:$AN$7500,MATCH(J$3,Команды!$A$2:$A$7500,0),$E105+2)=Команды!$AJ$12,TRUE,FALSE),IF(INDEX(Команды!$A$2:$AN$7500,MATCH(J$3,Команды!$A$2:$A$7500,0),$E105+2)=Команды!$AJ$13,TRUE,FALSE),IF(INDEX(Команды!$A$2:$AN$7500,MATCH(J$3,Команды!$A$2:$A$7500,0),$E105+2)=Команды!$AJ$14,TRUE,FALSE),IF(INDEX(Команды!$A$2:$AN$7500,MATCH(J$3,Команды!$A$2:$A$7500,0),$E105+2)=Команды!$AJ$15,TRUE,FALSE),IF(INDEX(Команды!$A$2:$AN$7500,MATCH(J$3,Команды!$A$2:$A$7500,0),$E105+2)=Команды!$AJ$16,TRUE,FALSE),,IF(INDEX(Команды!$A$2:$AN$7500,MATCH(J$3,Команды!$A$2:$A$7500,0),$E105+2)=Команды!$AJ$17,TRUE,FALSE),,IF(INDEX(Команды!$A$2:$AN$7500,MATCH(J$3,Команды!$A$2:$A$7500,0),$E105+2)=Команды!$AJ$18,TRUE,FALSE),,IF(INDEX(Команды!$A$2:$AN$7500,MATCH(J$3,Команды!$A$2:$A$7500,0),$E105+2)=Команды!$AJ$19,TRUE,FALSE)),INDEX(Команды!$AJ$2:$AK$19,MATCH(INDEX(Команды!$A$2:$AN$7500,MATCH(J$3,Команды!$A$2:$A$7500,0),$E105+2),Команды!$AJ$2:$AJ$19,0),2),0)</f>
        <v>0</v>
      </c>
      <c r="K105" s="175">
        <f>IF(OR(IF(INDEX(Команды!$A$2:$AN$7500,MATCH(J$3,Команды!$A$2:$A$7500,0),$E105+2)=Команды!$AJ$2,TRUE,FALSE),IF(INDEX(Команды!$A$2:$AN$7500,MATCH(J$3,Команды!$A$2:$A$7500,0),$E105+2)=Команды!$AJ$3,TRUE,FALSE),IF(INDEX(Команды!$A$2:$AN$7500,MATCH(J$3,Команды!$A$2:$A$7500,0),$E105+2)=Команды!$AJ$4,TRUE,FALSE),IF(INDEX(Команды!$A$2:$AN$7500,MATCH(J$3,Команды!$A$2:$A$7500,0),$E105+2)=Команды!$AJ$5,TRUE,FALSE),IF(INDEX(Команды!$A$2:$AN$7500,MATCH(J$3,Команды!$A$2:$A$7500,0),$E105+2)=Команды!$AJ$6,TRUE,FALSE),IF(INDEX(Команды!$A$2:$AN$7500,MATCH(J$3,Команды!$A$2:$A$7500,0),$E105+2)=Команды!$AJ$7,TRUE,FALSE),IF(INDEX(Команды!$A$2:$AN$7500,MATCH(J$3,Команды!$A$2:$A$7500,0),$E105+2)=Команды!$AJ$8,TRUE,FALSE),IF(INDEX(Команды!$A$2:$AN$7500,MATCH(J$3,Команды!$A$2:$A$7500,0),$E105+2)=Команды!$AJ$9,TRUE,FALSE),IF(INDEX(Команды!$A$2:$AN$7500,MATCH(J$3,Команды!$A$2:$A$7500,0),$E105+2)=Команды!$AJ$10,TRUE,FALSE),IF(INDEX(Команды!$A$2:$AN$7500,MATCH(J$3,Команды!$A$2:$A$7500,0),$E105+2)=Команды!$AJ$11,TRUE,FALSE),IF(INDEX(Команды!$A$2:$AN$7500,MATCH(J$3,Команды!$A$2:$A$7500,0),$E105+2)=Команды!$AJ$12,TRUE,FALSE),IF(INDEX(Команды!$A$2:$AN$7500,MATCH(J$3,Команды!$A$2:$A$7500,0),$E105+2)=Команды!$AJ$13,TRUE,FALSE),IF(INDEX(Команды!$A$2:$AN$7500,MATCH(J$3,Команды!$A$2:$A$7500,0),$E105+2)=Команды!$AJ$14,TRUE,FALSE),IF(INDEX(Команды!$A$2:$AN$7500,MATCH(J$3,Команды!$A$2:$A$7500,0),$E105+2)=Команды!$AJ$15,TRUE,FALSE),IF(INDEX(Команды!$A$2:$AN$7500,MATCH(J$3,Команды!$A$2:$A$7500,0),$E105+2)=Команды!$AJ$16,TRUE,FALSE),IF(INDEX(Команды!$A$2:$AN$7500,MATCH(J$3,Команды!$A$2:$A$7500,0),$E105+2)=Команды!$AJ$17,TRUE,FALSE),IF(INDEX(Команды!$A$2:$AN$7500,MATCH(J$3,Команды!$A$2:$A$7500,0),$E105+2)=Команды!$AJ$18,TRUE,FALSE),IF(INDEX(Команды!$A$2:$AN$7500,MATCH(J$3,Команды!$A$2:$A$7500,0),$E105+2)=Команды!$AJ$19,TRUE,FALSE)),INDEX(Команды!$AJ$2:$AL$19,MATCH(INDEX(Команды!$A$2:$AN$7500,MATCH(J$3,Команды!$A$2:$A$7500,0),$E105+2),Команды!$AJ$2:$AJ$19,0),3),0)</f>
        <v>0</v>
      </c>
      <c r="L105" s="342"/>
      <c r="M105" s="174">
        <f>IF(OR(IF(INDEX(Команды!$A$2:$AN$7500,MATCH(M$3,Команды!$A$2:$A$7500,0),$E105+2)=Команды!$AJ$2,TRUE,FALSE),IF(INDEX(Команды!$A$2:$AN$7500,MATCH(M$3,Команды!$A$2:$A$7500,0),$E105+2)=Команды!$AJ$3,TRUE,FALSE),IF(INDEX(Команды!$A$2:$AN$7500,MATCH(M$3,Команды!$A$2:$A$7500,0),$E105+2)=Команды!$AJ$4,TRUE,FALSE),IF(INDEX(Команды!$A$2:$AN$7500,MATCH(M$3,Команды!$A$2:$A$7500,0),$E105+2)=Команды!$AJ$5,TRUE,FALSE),IF(INDEX(Команды!$A$2:$AN$7500,MATCH(M$3,Команды!$A$2:$A$7500,0),$E105+2)=Команды!$AJ$6,TRUE,FALSE),IF(INDEX(Команды!$A$2:$AN$7500,MATCH(M$3,Команды!$A$2:$A$7500,0),$E105+2)=Команды!$AJ$7,TRUE,FALSE),IF(INDEX(Команды!$A$2:$AN$7500,MATCH(M$3,Команды!$A$2:$A$7500,0),$E105+2)=Команды!$AJ$8,TRUE,FALSE),IF(INDEX(Команды!$A$2:$AN$7500,MATCH(M$3,Команды!$A$2:$A$7500,0),$E105+2)=Команды!$AJ$9,TRUE,FALSE),IF(INDEX(Команды!$A$2:$AN$7500,MATCH(M$3,Команды!$A$2:$A$7500,0),$E105+2)=Команды!$AJ$10,TRUE,FALSE),IF(INDEX(Команды!$A$2:$AN$7500,MATCH(M$3,Команды!$A$2:$A$7500,0),$E105+2)=Команды!$AJ$11,TRUE,FALSE),IF(INDEX(Команды!$A$2:$AN$7500,MATCH(M$3,Команды!$A$2:$A$7500,0),$E105+2)=Команды!$AJ$12,TRUE,FALSE),IF(INDEX(Команды!$A$2:$AN$7500,MATCH(M$3,Команды!$A$2:$A$7500,0),$E105+2)=Команды!$AJ$13,TRUE,FALSE),IF(INDEX(Команды!$A$2:$AN$7500,MATCH(M$3,Команды!$A$2:$A$7500,0),$E105+2)=Команды!$AJ$14,TRUE,FALSE),IF(INDEX(Команды!$A$2:$AN$7500,MATCH(M$3,Команды!$A$2:$A$7500,0),$E105+2)=Команды!$AJ$15,TRUE,FALSE),IF(INDEX(Команды!$A$2:$AN$7500,MATCH(M$3,Команды!$A$2:$A$7500,0),$E105+2)=Команды!$AJ$16,TRUE,FALSE),,IF(INDEX(Команды!$A$2:$AN$7500,MATCH(M$3,Команды!$A$2:$A$7500,0),$E105+2)=Команды!$AJ$17,TRUE,FALSE),,IF(INDEX(Команды!$A$2:$AN$7500,MATCH(M$3,Команды!$A$2:$A$7500,0),$E105+2)=Команды!$AJ$18,TRUE,FALSE),,IF(INDEX(Команды!$A$2:$AN$7500,MATCH(M$3,Команды!$A$2:$A$7500,0),$E105+2)=Команды!$AJ$19,TRUE,FALSE)),INDEX(Команды!$AJ$2:$AK$19,MATCH(INDEX(Команды!$A$2:$AN$7500,MATCH(M$3,Команды!$A$2:$A$7500,0),$E105+2),Команды!$AJ$2:$AJ$19,0),2),0)</f>
        <v>0</v>
      </c>
      <c r="N105" s="175">
        <f>IF(OR(IF(INDEX(Команды!$A$2:$AN$7500,MATCH(M$3,Команды!$A$2:$A$7500,0),$E105+2)=Команды!$AJ$2,TRUE,FALSE),IF(INDEX(Команды!$A$2:$AN$7500,MATCH(M$3,Команды!$A$2:$A$7500,0),$E105+2)=Команды!$AJ$3,TRUE,FALSE),IF(INDEX(Команды!$A$2:$AN$7500,MATCH(M$3,Команды!$A$2:$A$7500,0),$E105+2)=Команды!$AJ$4,TRUE,FALSE),IF(INDEX(Команды!$A$2:$AN$7500,MATCH(M$3,Команды!$A$2:$A$7500,0),$E105+2)=Команды!$AJ$5,TRUE,FALSE),IF(INDEX(Команды!$A$2:$AN$7500,MATCH(M$3,Команды!$A$2:$A$7500,0),$E105+2)=Команды!$AJ$6,TRUE,FALSE),IF(INDEX(Команды!$A$2:$AN$7500,MATCH(M$3,Команды!$A$2:$A$7500,0),$E105+2)=Команды!$AJ$7,TRUE,FALSE),IF(INDEX(Команды!$A$2:$AN$7500,MATCH(M$3,Команды!$A$2:$A$7500,0),$E105+2)=Команды!$AJ$8,TRUE,FALSE),IF(INDEX(Команды!$A$2:$AN$7500,MATCH(M$3,Команды!$A$2:$A$7500,0),$E105+2)=Команды!$AJ$9,TRUE,FALSE),IF(INDEX(Команды!$A$2:$AN$7500,MATCH(M$3,Команды!$A$2:$A$7500,0),$E105+2)=Команды!$AJ$10,TRUE,FALSE),IF(INDEX(Команды!$A$2:$AN$7500,MATCH(M$3,Команды!$A$2:$A$7500,0),$E105+2)=Команды!$AJ$11,TRUE,FALSE),IF(INDEX(Команды!$A$2:$AN$7500,MATCH(M$3,Команды!$A$2:$A$7500,0),$E105+2)=Команды!$AJ$12,TRUE,FALSE),IF(INDEX(Команды!$A$2:$AN$7500,MATCH(M$3,Команды!$A$2:$A$7500,0),$E105+2)=Команды!$AJ$13,TRUE,FALSE),IF(INDEX(Команды!$A$2:$AN$7500,MATCH(M$3,Команды!$A$2:$A$7500,0),$E105+2)=Команды!$AJ$14,TRUE,FALSE),IF(INDEX(Команды!$A$2:$AN$7500,MATCH(M$3,Команды!$A$2:$A$7500,0),$E105+2)=Команды!$AJ$15,TRUE,FALSE),IF(INDEX(Команды!$A$2:$AN$7500,MATCH(M$3,Команды!$A$2:$A$7500,0),$E105+2)=Команды!$AJ$16,TRUE,FALSE),IF(INDEX(Команды!$A$2:$AN$7500,MATCH(M$3,Команды!$A$2:$A$7500,0),$E105+2)=Команды!$AJ$17,TRUE,FALSE),IF(INDEX(Команды!$A$2:$AN$7500,MATCH(M$3,Команды!$A$2:$A$7500,0),$E105+2)=Команды!$AJ$18,TRUE,FALSE),IF(INDEX(Команды!$A$2:$AN$7500,MATCH(M$3,Команды!$A$2:$A$7500,0),$E105+2)=Команды!$AJ$19,TRUE,FALSE)),INDEX(Команды!$AJ$2:$AL$19,MATCH(INDEX(Команды!$A$2:$AN$7500,MATCH(M$3,Команды!$A$2:$A$7500,0),$E105+2),Команды!$AJ$2:$AJ$19,0),3),0)</f>
        <v>0</v>
      </c>
      <c r="O105" s="342"/>
      <c r="P105" s="174">
        <f>IF(OR(IF(INDEX(Команды!$A$2:$AN$7500,MATCH(P$3,Команды!$A$2:$A$7500,0),$E105+2)=Команды!$AJ$2,TRUE,FALSE),IF(INDEX(Команды!$A$2:$AN$7500,MATCH(P$3,Команды!$A$2:$A$7500,0),$E105+2)=Команды!$AJ$3,TRUE,FALSE),IF(INDEX(Команды!$A$2:$AN$7500,MATCH(P$3,Команды!$A$2:$A$7500,0),$E105+2)=Команды!$AJ$4,TRUE,FALSE),IF(INDEX(Команды!$A$2:$AN$7500,MATCH(P$3,Команды!$A$2:$A$7500,0),$E105+2)=Команды!$AJ$5,TRUE,FALSE),IF(INDEX(Команды!$A$2:$AN$7500,MATCH(P$3,Команды!$A$2:$A$7500,0),$E105+2)=Команды!$AJ$6,TRUE,FALSE),IF(INDEX(Команды!$A$2:$AN$7500,MATCH(P$3,Команды!$A$2:$A$7500,0),$E105+2)=Команды!$AJ$7,TRUE,FALSE),IF(INDEX(Команды!$A$2:$AN$7500,MATCH(P$3,Команды!$A$2:$A$7500,0),$E105+2)=Команды!$AJ$8,TRUE,FALSE),IF(INDEX(Команды!$A$2:$AN$7500,MATCH(P$3,Команды!$A$2:$A$7500,0),$E105+2)=Команды!$AJ$9,TRUE,FALSE),IF(INDEX(Команды!$A$2:$AN$7500,MATCH(P$3,Команды!$A$2:$A$7500,0),$E105+2)=Команды!$AJ$10,TRUE,FALSE),IF(INDEX(Команды!$A$2:$AN$7500,MATCH(P$3,Команды!$A$2:$A$7500,0),$E105+2)=Команды!$AJ$11,TRUE,FALSE),IF(INDEX(Команды!$A$2:$AN$7500,MATCH(P$3,Команды!$A$2:$A$7500,0),$E105+2)=Команды!$AJ$12,TRUE,FALSE),IF(INDEX(Команды!$A$2:$AN$7500,MATCH(P$3,Команды!$A$2:$A$7500,0),$E105+2)=Команды!$AJ$13,TRUE,FALSE),IF(INDEX(Команды!$A$2:$AN$7500,MATCH(P$3,Команды!$A$2:$A$7500,0),$E105+2)=Команды!$AJ$14,TRUE,FALSE),IF(INDEX(Команды!$A$2:$AN$7500,MATCH(P$3,Команды!$A$2:$A$7500,0),$E105+2)=Команды!$AJ$15,TRUE,FALSE),IF(INDEX(Команды!$A$2:$AN$7500,MATCH(P$3,Команды!$A$2:$A$7500,0),$E105+2)=Команды!$AJ$16,TRUE,FALSE),,IF(INDEX(Команды!$A$2:$AN$7500,MATCH(P$3,Команды!$A$2:$A$7500,0),$E105+2)=Команды!$AJ$17,TRUE,FALSE),,IF(INDEX(Команды!$A$2:$AN$7500,MATCH(P$3,Команды!$A$2:$A$7500,0),$E105+2)=Команды!$AJ$18,TRUE,FALSE),,IF(INDEX(Команды!$A$2:$AN$7500,MATCH(P$3,Команды!$A$2:$A$7500,0),$E105+2)=Команды!$AJ$19,TRUE,FALSE)),INDEX(Команды!$AJ$2:$AK$19,MATCH(INDEX(Команды!$A$2:$AN$7500,MATCH(P$3,Команды!$A$2:$A$7500,0),$E105+2),Команды!$AJ$2:$AJ$19,0),2),0)</f>
        <v>0</v>
      </c>
      <c r="Q105" s="175">
        <f>IF(OR(IF(INDEX(Команды!$A$2:$AN$7500,MATCH(P$3,Команды!$A$2:$A$7500,0),$E105+2)=Команды!$AJ$2,TRUE,FALSE),IF(INDEX(Команды!$A$2:$AN$7500,MATCH(P$3,Команды!$A$2:$A$7500,0),$E105+2)=Команды!$AJ$3,TRUE,FALSE),IF(INDEX(Команды!$A$2:$AN$7500,MATCH(P$3,Команды!$A$2:$A$7500,0),$E105+2)=Команды!$AJ$4,TRUE,FALSE),IF(INDEX(Команды!$A$2:$AN$7500,MATCH(P$3,Команды!$A$2:$A$7500,0),$E105+2)=Команды!$AJ$5,TRUE,FALSE),IF(INDEX(Команды!$A$2:$AN$7500,MATCH(P$3,Команды!$A$2:$A$7500,0),$E105+2)=Команды!$AJ$6,TRUE,FALSE),IF(INDEX(Команды!$A$2:$AN$7500,MATCH(P$3,Команды!$A$2:$A$7500,0),$E105+2)=Команды!$AJ$7,TRUE,FALSE),IF(INDEX(Команды!$A$2:$AN$7500,MATCH(P$3,Команды!$A$2:$A$7500,0),$E105+2)=Команды!$AJ$8,TRUE,FALSE),IF(INDEX(Команды!$A$2:$AN$7500,MATCH(P$3,Команды!$A$2:$A$7500,0),$E105+2)=Команды!$AJ$9,TRUE,FALSE),IF(INDEX(Команды!$A$2:$AN$7500,MATCH(P$3,Команды!$A$2:$A$7500,0),$E105+2)=Команды!$AJ$10,TRUE,FALSE),IF(INDEX(Команды!$A$2:$AN$7500,MATCH(P$3,Команды!$A$2:$A$7500,0),$E105+2)=Команды!$AJ$11,TRUE,FALSE),IF(INDEX(Команды!$A$2:$AN$7500,MATCH(P$3,Команды!$A$2:$A$7500,0),$E105+2)=Команды!$AJ$12,TRUE,FALSE),IF(INDEX(Команды!$A$2:$AN$7500,MATCH(P$3,Команды!$A$2:$A$7500,0),$E105+2)=Команды!$AJ$13,TRUE,FALSE),IF(INDEX(Команды!$A$2:$AN$7500,MATCH(P$3,Команды!$A$2:$A$7500,0),$E105+2)=Команды!$AJ$14,TRUE,FALSE),IF(INDEX(Команды!$A$2:$AN$7500,MATCH(P$3,Команды!$A$2:$A$7500,0),$E105+2)=Команды!$AJ$15,TRUE,FALSE),IF(INDEX(Команды!$A$2:$AN$7500,MATCH(P$3,Команды!$A$2:$A$7500,0),$E105+2)=Команды!$AJ$16,TRUE,FALSE),IF(INDEX(Команды!$A$2:$AN$7500,MATCH(P$3,Команды!$A$2:$A$7500,0),$E105+2)=Команды!$AJ$17,TRUE,FALSE),IF(INDEX(Команды!$A$2:$AN$7500,MATCH(P$3,Команды!$A$2:$A$7500,0),$E105+2)=Команды!$AJ$18,TRUE,FALSE),IF(INDEX(Команды!$A$2:$AN$7500,MATCH(P$3,Команды!$A$2:$A$7500,0),$E105+2)=Команды!$AJ$19,TRUE,FALSE)),INDEX(Команды!$AJ$2:$AL$19,MATCH(INDEX(Команды!$A$2:$AN$7500,MATCH(P$3,Команды!$A$2:$A$7500,0),$E105+2),Команды!$AJ$2:$AJ$19,0),3),0)</f>
        <v>0</v>
      </c>
      <c r="R105" s="342"/>
      <c r="S105" s="174">
        <f>IF(OR(IF(INDEX(Команды!$A$2:$AN$7500,MATCH(S$3,Команды!$A$2:$A$7500,0),$E105+2)=Команды!$AJ$2,TRUE,FALSE),IF(INDEX(Команды!$A$2:$AN$7500,MATCH(S$3,Команды!$A$2:$A$7500,0),$E105+2)=Команды!$AJ$3,TRUE,FALSE),IF(INDEX(Команды!$A$2:$AN$7500,MATCH(S$3,Команды!$A$2:$A$7500,0),$E105+2)=Команды!$AJ$4,TRUE,FALSE),IF(INDEX(Команды!$A$2:$AN$7500,MATCH(S$3,Команды!$A$2:$A$7500,0),$E105+2)=Команды!$AJ$5,TRUE,FALSE),IF(INDEX(Команды!$A$2:$AN$7500,MATCH(S$3,Команды!$A$2:$A$7500,0),$E105+2)=Команды!$AJ$6,TRUE,FALSE),IF(INDEX(Команды!$A$2:$AN$7500,MATCH(S$3,Команды!$A$2:$A$7500,0),$E105+2)=Команды!$AJ$7,TRUE,FALSE),IF(INDEX(Команды!$A$2:$AN$7500,MATCH(S$3,Команды!$A$2:$A$7500,0),$E105+2)=Команды!$AJ$8,TRUE,FALSE),IF(INDEX(Команды!$A$2:$AN$7500,MATCH(S$3,Команды!$A$2:$A$7500,0),$E105+2)=Команды!$AJ$9,TRUE,FALSE),IF(INDEX(Команды!$A$2:$AN$7500,MATCH(S$3,Команды!$A$2:$A$7500,0),$E105+2)=Команды!$AJ$10,TRUE,FALSE),IF(INDEX(Команды!$A$2:$AN$7500,MATCH(S$3,Команды!$A$2:$A$7500,0),$E105+2)=Команды!$AJ$11,TRUE,FALSE),IF(INDEX(Команды!$A$2:$AN$7500,MATCH(S$3,Команды!$A$2:$A$7500,0),$E105+2)=Команды!$AJ$12,TRUE,FALSE),IF(INDEX(Команды!$A$2:$AN$7500,MATCH(S$3,Команды!$A$2:$A$7500,0),$E105+2)=Команды!$AJ$13,TRUE,FALSE),IF(INDEX(Команды!$A$2:$AN$7500,MATCH(S$3,Команды!$A$2:$A$7500,0),$E105+2)=Команды!$AJ$14,TRUE,FALSE),IF(INDEX(Команды!$A$2:$AN$7500,MATCH(S$3,Команды!$A$2:$A$7500,0),$E105+2)=Команды!$AJ$15,TRUE,FALSE),IF(INDEX(Команды!$A$2:$AN$7500,MATCH(S$3,Команды!$A$2:$A$7500,0),$E105+2)=Команды!$AJ$16,TRUE,FALSE),,IF(INDEX(Команды!$A$2:$AN$7500,MATCH(S$3,Команды!$A$2:$A$7500,0),$E105+2)=Команды!$AJ$17,TRUE,FALSE),,IF(INDEX(Команды!$A$2:$AN$7500,MATCH(S$3,Команды!$A$2:$A$7500,0),$E105+2)=Команды!$AJ$18,TRUE,FALSE),,IF(INDEX(Команды!$A$2:$AN$7500,MATCH(S$3,Команды!$A$2:$A$7500,0),$E105+2)=Команды!$AJ$19,TRUE,FALSE)),INDEX(Команды!$AJ$2:$AK$19,MATCH(INDEX(Команды!$A$2:$AN$7500,MATCH(S$3,Команды!$A$2:$A$7500,0),$E105+2),Команды!$AJ$2:$AJ$19,0),2),0)</f>
        <v>0</v>
      </c>
      <c r="T105" s="175">
        <f>IF(OR(IF(INDEX(Команды!$A$2:$AN$7500,MATCH(S$3,Команды!$A$2:$A$7500,0),$E105+2)=Команды!$AJ$2,TRUE,FALSE),IF(INDEX(Команды!$A$2:$AN$7500,MATCH(S$3,Команды!$A$2:$A$7500,0),$E105+2)=Команды!$AJ$3,TRUE,FALSE),IF(INDEX(Команды!$A$2:$AN$7500,MATCH(S$3,Команды!$A$2:$A$7500,0),$E105+2)=Команды!$AJ$4,TRUE,FALSE),IF(INDEX(Команды!$A$2:$AN$7500,MATCH(S$3,Команды!$A$2:$A$7500,0),$E105+2)=Команды!$AJ$5,TRUE,FALSE),IF(INDEX(Команды!$A$2:$AN$7500,MATCH(S$3,Команды!$A$2:$A$7500,0),$E105+2)=Команды!$AJ$6,TRUE,FALSE),IF(INDEX(Команды!$A$2:$AN$7500,MATCH(S$3,Команды!$A$2:$A$7500,0),$E105+2)=Команды!$AJ$7,TRUE,FALSE),IF(INDEX(Команды!$A$2:$AN$7500,MATCH(S$3,Команды!$A$2:$A$7500,0),$E105+2)=Команды!$AJ$8,TRUE,FALSE),IF(INDEX(Команды!$A$2:$AN$7500,MATCH(S$3,Команды!$A$2:$A$7500,0),$E105+2)=Команды!$AJ$9,TRUE,FALSE),IF(INDEX(Команды!$A$2:$AN$7500,MATCH(S$3,Команды!$A$2:$A$7500,0),$E105+2)=Команды!$AJ$10,TRUE,FALSE),IF(INDEX(Команды!$A$2:$AN$7500,MATCH(S$3,Команды!$A$2:$A$7500,0),$E105+2)=Команды!$AJ$11,TRUE,FALSE),IF(INDEX(Команды!$A$2:$AN$7500,MATCH(S$3,Команды!$A$2:$A$7500,0),$E105+2)=Команды!$AJ$12,TRUE,FALSE),IF(INDEX(Команды!$A$2:$AN$7500,MATCH(S$3,Команды!$A$2:$A$7500,0),$E105+2)=Команды!$AJ$13,TRUE,FALSE),IF(INDEX(Команды!$A$2:$AN$7500,MATCH(S$3,Команды!$A$2:$A$7500,0),$E105+2)=Команды!$AJ$14,TRUE,FALSE),IF(INDEX(Команды!$A$2:$AN$7500,MATCH(S$3,Команды!$A$2:$A$7500,0),$E105+2)=Команды!$AJ$15,TRUE,FALSE),IF(INDEX(Команды!$A$2:$AN$7500,MATCH(S$3,Команды!$A$2:$A$7500,0),$E105+2)=Команды!$AJ$16,TRUE,FALSE),IF(INDEX(Команды!$A$2:$AN$7500,MATCH(S$3,Команды!$A$2:$A$7500,0),$E105+2)=Команды!$AJ$17,TRUE,FALSE),IF(INDEX(Команды!$A$2:$AN$7500,MATCH(S$3,Команды!$A$2:$A$7500,0),$E105+2)=Команды!$AJ$18,TRUE,FALSE),IF(INDEX(Команды!$A$2:$AN$7500,MATCH(S$3,Команды!$A$2:$A$7500,0),$E105+2)=Команды!$AJ$19,TRUE,FALSE)),INDEX(Команды!$AJ$2:$AL$19,MATCH(INDEX(Команды!$A$2:$AN$7500,MATCH(S$3,Команды!$A$2:$A$7500,0),$E105+2),Команды!$AJ$2:$AJ$19,0),3),0)</f>
        <v>0</v>
      </c>
      <c r="U105" s="342"/>
      <c r="V105" s="174">
        <f>IF(OR(IF(INDEX(Команды!$A$2:$AN$7500,MATCH(V$3,Команды!$A$2:$A$7500,0),$E105+2)=Команды!$AJ$2,TRUE,FALSE),IF(INDEX(Команды!$A$2:$AN$7500,MATCH(V$3,Команды!$A$2:$A$7500,0),$E105+2)=Команды!$AJ$3,TRUE,FALSE),IF(INDEX(Команды!$A$2:$AN$7500,MATCH(V$3,Команды!$A$2:$A$7500,0),$E105+2)=Команды!$AJ$4,TRUE,FALSE),IF(INDEX(Команды!$A$2:$AN$7500,MATCH(V$3,Команды!$A$2:$A$7500,0),$E105+2)=Команды!$AJ$5,TRUE,FALSE),IF(INDEX(Команды!$A$2:$AN$7500,MATCH(V$3,Команды!$A$2:$A$7500,0),$E105+2)=Команды!$AJ$6,TRUE,FALSE),IF(INDEX(Команды!$A$2:$AN$7500,MATCH(V$3,Команды!$A$2:$A$7500,0),$E105+2)=Команды!$AJ$7,TRUE,FALSE),IF(INDEX(Команды!$A$2:$AN$7500,MATCH(V$3,Команды!$A$2:$A$7500,0),$E105+2)=Команды!$AJ$8,TRUE,FALSE),IF(INDEX(Команды!$A$2:$AN$7500,MATCH(V$3,Команды!$A$2:$A$7500,0),$E105+2)=Команды!$AJ$9,TRUE,FALSE),IF(INDEX(Команды!$A$2:$AN$7500,MATCH(V$3,Команды!$A$2:$A$7500,0),$E105+2)=Команды!$AJ$10,TRUE,FALSE),IF(INDEX(Команды!$A$2:$AN$7500,MATCH(V$3,Команды!$A$2:$A$7500,0),$E105+2)=Команды!$AJ$11,TRUE,FALSE),IF(INDEX(Команды!$A$2:$AN$7500,MATCH(V$3,Команды!$A$2:$A$7500,0),$E105+2)=Команды!$AJ$12,TRUE,FALSE),IF(INDEX(Команды!$A$2:$AN$7500,MATCH(V$3,Команды!$A$2:$A$7500,0),$E105+2)=Команды!$AJ$13,TRUE,FALSE),IF(INDEX(Команды!$A$2:$AN$7500,MATCH(V$3,Команды!$A$2:$A$7500,0),$E105+2)=Команды!$AJ$14,TRUE,FALSE),IF(INDEX(Команды!$A$2:$AN$7500,MATCH(V$3,Команды!$A$2:$A$7500,0),$E105+2)=Команды!$AJ$15,TRUE,FALSE),IF(INDEX(Команды!$A$2:$AN$7500,MATCH(V$3,Команды!$A$2:$A$7500,0),$E105+2)=Команды!$AJ$16,TRUE,FALSE),,IF(INDEX(Команды!$A$2:$AN$7500,MATCH(V$3,Команды!$A$2:$A$7500,0),$E105+2)=Команды!$AJ$17,TRUE,FALSE),,IF(INDEX(Команды!$A$2:$AN$7500,MATCH(V$3,Команды!$A$2:$A$7500,0),$E105+2)=Команды!$AJ$18,TRUE,FALSE),,IF(INDEX(Команды!$A$2:$AN$7500,MATCH(V$3,Команды!$A$2:$A$7500,0),$E105+2)=Команды!$AJ$19,TRUE,FALSE)),INDEX(Команды!$AJ$2:$AK$19,MATCH(INDEX(Команды!$A$2:$AN$7500,MATCH(V$3,Команды!$A$2:$A$7500,0),$E105+2),Команды!$AJ$2:$AJ$19,0),2),0)</f>
        <v>0</v>
      </c>
      <c r="W105" s="175">
        <f>IF(OR(IF(INDEX(Команды!$A$2:$AN$7500,MATCH(V$3,Команды!$A$2:$A$7500,0),$E105+2)=Команды!$AJ$2,TRUE,FALSE),IF(INDEX(Команды!$A$2:$AN$7500,MATCH(V$3,Команды!$A$2:$A$7500,0),$E105+2)=Команды!$AJ$3,TRUE,FALSE),IF(INDEX(Команды!$A$2:$AN$7500,MATCH(V$3,Команды!$A$2:$A$7500,0),$E105+2)=Команды!$AJ$4,TRUE,FALSE),IF(INDEX(Команды!$A$2:$AN$7500,MATCH(V$3,Команды!$A$2:$A$7500,0),$E105+2)=Команды!$AJ$5,TRUE,FALSE),IF(INDEX(Команды!$A$2:$AN$7500,MATCH(V$3,Команды!$A$2:$A$7500,0),$E105+2)=Команды!$AJ$6,TRUE,FALSE),IF(INDEX(Команды!$A$2:$AN$7500,MATCH(V$3,Команды!$A$2:$A$7500,0),$E105+2)=Команды!$AJ$7,TRUE,FALSE),IF(INDEX(Команды!$A$2:$AN$7500,MATCH(V$3,Команды!$A$2:$A$7500,0),$E105+2)=Команды!$AJ$8,TRUE,FALSE),IF(INDEX(Команды!$A$2:$AN$7500,MATCH(V$3,Команды!$A$2:$A$7500,0),$E105+2)=Команды!$AJ$9,TRUE,FALSE),IF(INDEX(Команды!$A$2:$AN$7500,MATCH(V$3,Команды!$A$2:$A$7500,0),$E105+2)=Команды!$AJ$10,TRUE,FALSE),IF(INDEX(Команды!$A$2:$AN$7500,MATCH(V$3,Команды!$A$2:$A$7500,0),$E105+2)=Команды!$AJ$11,TRUE,FALSE),IF(INDEX(Команды!$A$2:$AN$7500,MATCH(V$3,Команды!$A$2:$A$7500,0),$E105+2)=Команды!$AJ$12,TRUE,FALSE),IF(INDEX(Команды!$A$2:$AN$7500,MATCH(V$3,Команды!$A$2:$A$7500,0),$E105+2)=Команды!$AJ$13,TRUE,FALSE),IF(INDEX(Команды!$A$2:$AN$7500,MATCH(V$3,Команды!$A$2:$A$7500,0),$E105+2)=Команды!$AJ$14,TRUE,FALSE),IF(INDEX(Команды!$A$2:$AN$7500,MATCH(V$3,Команды!$A$2:$A$7500,0),$E105+2)=Команды!$AJ$15,TRUE,FALSE),IF(INDEX(Команды!$A$2:$AN$7500,MATCH(V$3,Команды!$A$2:$A$7500,0),$E105+2)=Команды!$AJ$16,TRUE,FALSE),IF(INDEX(Команды!$A$2:$AN$7500,MATCH(V$3,Команды!$A$2:$A$7500,0),$E105+2)=Команды!$AJ$17,TRUE,FALSE),IF(INDEX(Команды!$A$2:$AN$7500,MATCH(V$3,Команды!$A$2:$A$7500,0),$E105+2)=Команды!$AJ$18,TRUE,FALSE),IF(INDEX(Команды!$A$2:$AN$7500,MATCH(V$3,Команды!$A$2:$A$7500,0),$E105+2)=Команды!$AJ$19,TRUE,FALSE)),INDEX(Команды!$AJ$2:$AL$19,MATCH(INDEX(Команды!$A$2:$AN$7500,MATCH(V$3,Команды!$A$2:$A$7500,0),$E105+2),Команды!$AJ$2:$AJ$19,0),3),0)</f>
        <v>0</v>
      </c>
      <c r="X105" s="342"/>
      <c r="Y105" s="174">
        <f>IF(OR(IF(INDEX(Команды!$A$2:$AN$7500,MATCH(Y$3,Команды!$A$2:$A$7500,0),$E105+2)=Команды!$AJ$2,TRUE,FALSE),IF(INDEX(Команды!$A$2:$AN$7500,MATCH(Y$3,Команды!$A$2:$A$7500,0),$E105+2)=Команды!$AJ$3,TRUE,FALSE),IF(INDEX(Команды!$A$2:$AN$7500,MATCH(Y$3,Команды!$A$2:$A$7500,0),$E105+2)=Команды!$AJ$4,TRUE,FALSE),IF(INDEX(Команды!$A$2:$AN$7500,MATCH(Y$3,Команды!$A$2:$A$7500,0),$E105+2)=Команды!$AJ$5,TRUE,FALSE),IF(INDEX(Команды!$A$2:$AN$7500,MATCH(Y$3,Команды!$A$2:$A$7500,0),$E105+2)=Команды!$AJ$6,TRUE,FALSE),IF(INDEX(Команды!$A$2:$AN$7500,MATCH(Y$3,Команды!$A$2:$A$7500,0),$E105+2)=Команды!$AJ$7,TRUE,FALSE),IF(INDEX(Команды!$A$2:$AN$7500,MATCH(Y$3,Команды!$A$2:$A$7500,0),$E105+2)=Команды!$AJ$8,TRUE,FALSE),IF(INDEX(Команды!$A$2:$AN$7500,MATCH(Y$3,Команды!$A$2:$A$7500,0),$E105+2)=Команды!$AJ$9,TRUE,FALSE),IF(INDEX(Команды!$A$2:$AN$7500,MATCH(Y$3,Команды!$A$2:$A$7500,0),$E105+2)=Команды!$AJ$10,TRUE,FALSE),IF(INDEX(Команды!$A$2:$AN$7500,MATCH(Y$3,Команды!$A$2:$A$7500,0),$E105+2)=Команды!$AJ$11,TRUE,FALSE),IF(INDEX(Команды!$A$2:$AN$7500,MATCH(Y$3,Команды!$A$2:$A$7500,0),$E105+2)=Команды!$AJ$12,TRUE,FALSE),IF(INDEX(Команды!$A$2:$AN$7500,MATCH(Y$3,Команды!$A$2:$A$7500,0),$E105+2)=Команды!$AJ$13,TRUE,FALSE),IF(INDEX(Команды!$A$2:$AN$7500,MATCH(Y$3,Команды!$A$2:$A$7500,0),$E105+2)=Команды!$AJ$14,TRUE,FALSE),IF(INDEX(Команды!$A$2:$AN$7500,MATCH(Y$3,Команды!$A$2:$A$7500,0),$E105+2)=Команды!$AJ$15,TRUE,FALSE),IF(INDEX(Команды!$A$2:$AN$7500,MATCH(Y$3,Команды!$A$2:$A$7500,0),$E105+2)=Команды!$AJ$16,TRUE,FALSE),,IF(INDEX(Команды!$A$2:$AN$7500,MATCH(Y$3,Команды!$A$2:$A$7500,0),$E105+2)=Команды!$AJ$17,TRUE,FALSE),,IF(INDEX(Команды!$A$2:$AN$7500,MATCH(Y$3,Команды!$A$2:$A$7500,0),$E105+2)=Команды!$AJ$18,TRUE,FALSE),,IF(INDEX(Команды!$A$2:$AN$7500,MATCH(Y$3,Команды!$A$2:$A$7500,0),$E105+2)=Команды!$AJ$19,TRUE,FALSE)),INDEX(Команды!$AJ$2:$AK$19,MATCH(INDEX(Команды!$A$2:$AN$7500,MATCH(Y$3,Команды!$A$2:$A$7500,0),$E105+2),Команды!$AJ$2:$AJ$19,0),2),0)</f>
        <v>0</v>
      </c>
      <c r="Z105" s="175">
        <f>IF(OR(IF(INDEX(Команды!$A$2:$AN$7500,MATCH(Y$3,Команды!$A$2:$A$7500,0),$E105+2)=Команды!$AJ$2,TRUE,FALSE),IF(INDEX(Команды!$A$2:$AN$7500,MATCH(Y$3,Команды!$A$2:$A$7500,0),$E105+2)=Команды!$AJ$3,TRUE,FALSE),IF(INDEX(Команды!$A$2:$AN$7500,MATCH(Y$3,Команды!$A$2:$A$7500,0),$E105+2)=Команды!$AJ$4,TRUE,FALSE),IF(INDEX(Команды!$A$2:$AN$7500,MATCH(Y$3,Команды!$A$2:$A$7500,0),$E105+2)=Команды!$AJ$5,TRUE,FALSE),IF(INDEX(Команды!$A$2:$AN$7500,MATCH(Y$3,Команды!$A$2:$A$7500,0),$E105+2)=Команды!$AJ$6,TRUE,FALSE),IF(INDEX(Команды!$A$2:$AN$7500,MATCH(Y$3,Команды!$A$2:$A$7500,0),$E105+2)=Команды!$AJ$7,TRUE,FALSE),IF(INDEX(Команды!$A$2:$AN$7500,MATCH(Y$3,Команды!$A$2:$A$7500,0),$E105+2)=Команды!$AJ$8,TRUE,FALSE),IF(INDEX(Команды!$A$2:$AN$7500,MATCH(Y$3,Команды!$A$2:$A$7500,0),$E105+2)=Команды!$AJ$9,TRUE,FALSE),IF(INDEX(Команды!$A$2:$AN$7500,MATCH(Y$3,Команды!$A$2:$A$7500,0),$E105+2)=Команды!$AJ$10,TRUE,FALSE),IF(INDEX(Команды!$A$2:$AN$7500,MATCH(Y$3,Команды!$A$2:$A$7500,0),$E105+2)=Команды!$AJ$11,TRUE,FALSE),IF(INDEX(Команды!$A$2:$AN$7500,MATCH(Y$3,Команды!$A$2:$A$7500,0),$E105+2)=Команды!$AJ$12,TRUE,FALSE),IF(INDEX(Команды!$A$2:$AN$7500,MATCH(Y$3,Команды!$A$2:$A$7500,0),$E105+2)=Команды!$AJ$13,TRUE,FALSE),IF(INDEX(Команды!$A$2:$AN$7500,MATCH(Y$3,Команды!$A$2:$A$7500,0),$E105+2)=Команды!$AJ$14,TRUE,FALSE),IF(INDEX(Команды!$A$2:$AN$7500,MATCH(Y$3,Команды!$A$2:$A$7500,0),$E105+2)=Команды!$AJ$15,TRUE,FALSE),IF(INDEX(Команды!$A$2:$AN$7500,MATCH(Y$3,Команды!$A$2:$A$7500,0),$E105+2)=Команды!$AJ$16,TRUE,FALSE),IF(INDEX(Команды!$A$2:$AN$7500,MATCH(Y$3,Команды!$A$2:$A$7500,0),$E105+2)=Команды!$AJ$17,TRUE,FALSE),IF(INDEX(Команды!$A$2:$AN$7500,MATCH(Y$3,Команды!$A$2:$A$7500,0),$E105+2)=Команды!$AJ$18,TRUE,FALSE),IF(INDEX(Команды!$A$2:$AN$7500,MATCH(Y$3,Команды!$A$2:$A$7500,0),$E105+2)=Команды!$AJ$19,TRUE,FALSE)),INDEX(Команды!$AJ$2:$AL$19,MATCH(INDEX(Команды!$A$2:$AN$7500,MATCH(Y$3,Команды!$A$2:$A$7500,0),$E105+2),Команды!$AJ$2:$AJ$19,0),3),0)</f>
        <v>0</v>
      </c>
      <c r="AA105" s="342"/>
      <c r="AB105" s="174">
        <f>IF(OR(IF(INDEX(Команды!$A$2:$AN$7500,MATCH(AB$3,Команды!$A$2:$A$7500,0),$E105+2)=Команды!$AJ$2,TRUE,FALSE),IF(INDEX(Команды!$A$2:$AN$7500,MATCH(AB$3,Команды!$A$2:$A$7500,0),$E105+2)=Команды!$AJ$3,TRUE,FALSE),IF(INDEX(Команды!$A$2:$AN$7500,MATCH(AB$3,Команды!$A$2:$A$7500,0),$E105+2)=Команды!$AJ$4,TRUE,FALSE),IF(INDEX(Команды!$A$2:$AN$7500,MATCH(AB$3,Команды!$A$2:$A$7500,0),$E105+2)=Команды!$AJ$5,TRUE,FALSE),IF(INDEX(Команды!$A$2:$AN$7500,MATCH(AB$3,Команды!$A$2:$A$7500,0),$E105+2)=Команды!$AJ$6,TRUE,FALSE),IF(INDEX(Команды!$A$2:$AN$7500,MATCH(AB$3,Команды!$A$2:$A$7500,0),$E105+2)=Команды!$AJ$7,TRUE,FALSE),IF(INDEX(Команды!$A$2:$AN$7500,MATCH(AB$3,Команды!$A$2:$A$7500,0),$E105+2)=Команды!$AJ$8,TRUE,FALSE),IF(INDEX(Команды!$A$2:$AN$7500,MATCH(AB$3,Команды!$A$2:$A$7500,0),$E105+2)=Команды!$AJ$9,TRUE,FALSE),IF(INDEX(Команды!$A$2:$AN$7500,MATCH(AB$3,Команды!$A$2:$A$7500,0),$E105+2)=Команды!$AJ$10,TRUE,FALSE),IF(INDEX(Команды!$A$2:$AN$7500,MATCH(AB$3,Команды!$A$2:$A$7500,0),$E105+2)=Команды!$AJ$11,TRUE,FALSE),IF(INDEX(Команды!$A$2:$AN$7500,MATCH(AB$3,Команды!$A$2:$A$7500,0),$E105+2)=Команды!$AJ$12,TRUE,FALSE),IF(INDEX(Команды!$A$2:$AN$7500,MATCH(AB$3,Команды!$A$2:$A$7500,0),$E105+2)=Команды!$AJ$13,TRUE,FALSE),IF(INDEX(Команды!$A$2:$AN$7500,MATCH(AB$3,Команды!$A$2:$A$7500,0),$E105+2)=Команды!$AJ$14,TRUE,FALSE),IF(INDEX(Команды!$A$2:$AN$7500,MATCH(AB$3,Команды!$A$2:$A$7500,0),$E105+2)=Команды!$AJ$15,TRUE,FALSE),IF(INDEX(Команды!$A$2:$AN$7500,MATCH(AB$3,Команды!$A$2:$A$7500,0),$E105+2)=Команды!$AJ$16,TRUE,FALSE),,IF(INDEX(Команды!$A$2:$AN$7500,MATCH(AB$3,Команды!$A$2:$A$7500,0),$E105+2)=Команды!$AJ$17,TRUE,FALSE),,IF(INDEX(Команды!$A$2:$AN$7500,MATCH(AB$3,Команды!$A$2:$A$7500,0),$E105+2)=Команды!$AJ$18,TRUE,FALSE),,IF(INDEX(Команды!$A$2:$AN$7500,MATCH(AB$3,Команды!$A$2:$A$7500,0),$E105+2)=Команды!$AJ$19,TRUE,FALSE)),INDEX(Команды!$AJ$2:$AK$19,MATCH(INDEX(Команды!$A$2:$AN$7500,MATCH(AB$3,Команды!$A$2:$A$7500,0),$E105+2),Команды!$AJ$2:$AJ$19,0),2),0)</f>
        <v>0</v>
      </c>
      <c r="AC105" s="175">
        <f>IF(OR(IF(INDEX(Команды!$A$2:$AN$7500,MATCH(AB$3,Команды!$A$2:$A$7500,0),$E105+2)=Команды!$AJ$2,TRUE,FALSE),IF(INDEX(Команды!$A$2:$AN$7500,MATCH(AB$3,Команды!$A$2:$A$7500,0),$E105+2)=Команды!$AJ$3,TRUE,FALSE),IF(INDEX(Команды!$A$2:$AN$7500,MATCH(AB$3,Команды!$A$2:$A$7500,0),$E105+2)=Команды!$AJ$4,TRUE,FALSE),IF(INDEX(Команды!$A$2:$AN$7500,MATCH(AB$3,Команды!$A$2:$A$7500,0),$E105+2)=Команды!$AJ$5,TRUE,FALSE),IF(INDEX(Команды!$A$2:$AN$7500,MATCH(AB$3,Команды!$A$2:$A$7500,0),$E105+2)=Команды!$AJ$6,TRUE,FALSE),IF(INDEX(Команды!$A$2:$AN$7500,MATCH(AB$3,Команды!$A$2:$A$7500,0),$E105+2)=Команды!$AJ$7,TRUE,FALSE),IF(INDEX(Команды!$A$2:$AN$7500,MATCH(AB$3,Команды!$A$2:$A$7500,0),$E105+2)=Команды!$AJ$8,TRUE,FALSE),IF(INDEX(Команды!$A$2:$AN$7500,MATCH(AB$3,Команды!$A$2:$A$7500,0),$E105+2)=Команды!$AJ$9,TRUE,FALSE),IF(INDEX(Команды!$A$2:$AN$7500,MATCH(AB$3,Команды!$A$2:$A$7500,0),$E105+2)=Команды!$AJ$10,TRUE,FALSE),IF(INDEX(Команды!$A$2:$AN$7500,MATCH(AB$3,Команды!$A$2:$A$7500,0),$E105+2)=Команды!$AJ$11,TRUE,FALSE),IF(INDEX(Команды!$A$2:$AN$7500,MATCH(AB$3,Команды!$A$2:$A$7500,0),$E105+2)=Команды!$AJ$12,TRUE,FALSE),IF(INDEX(Команды!$A$2:$AN$7500,MATCH(AB$3,Команды!$A$2:$A$7500,0),$E105+2)=Команды!$AJ$13,TRUE,FALSE),IF(INDEX(Команды!$A$2:$AN$7500,MATCH(AB$3,Команды!$A$2:$A$7500,0),$E105+2)=Команды!$AJ$14,TRUE,FALSE),IF(INDEX(Команды!$A$2:$AN$7500,MATCH(AB$3,Команды!$A$2:$A$7500,0),$E105+2)=Команды!$AJ$15,TRUE,FALSE),IF(INDEX(Команды!$A$2:$AN$7500,MATCH(AB$3,Команды!$A$2:$A$7500,0),$E105+2)=Команды!$AJ$16,TRUE,FALSE),IF(INDEX(Команды!$A$2:$AN$7500,MATCH(AB$3,Команды!$A$2:$A$7500,0),$E105+2)=Команды!$AJ$17,TRUE,FALSE),IF(INDEX(Команды!$A$2:$AN$7500,MATCH(AB$3,Команды!$A$2:$A$7500,0),$E105+2)=Команды!$AJ$18,TRUE,FALSE),IF(INDEX(Команды!$A$2:$AN$7500,MATCH(AB$3,Команды!$A$2:$A$7500,0),$E105+2)=Команды!$AJ$19,TRUE,FALSE)),INDEX(Команды!$AJ$2:$AL$19,MATCH(INDEX(Команды!$A$2:$AN$7500,MATCH(AB$3,Команды!$A$2:$A$7500,0),$E105+2),Команды!$AJ$2:$AJ$19,0),3),0)</f>
        <v>0</v>
      </c>
      <c r="AD105" s="342"/>
      <c r="AE105" s="174">
        <f>IF(OR(IF(INDEX(Команды!$A$2:$AN$7500,MATCH(AE$3,Команды!$A$2:$A$7500,0),$E105+2)=Команды!$AJ$2,TRUE,FALSE),IF(INDEX(Команды!$A$2:$AN$7500,MATCH(AE$3,Команды!$A$2:$A$7500,0),$E105+2)=Команды!$AJ$3,TRUE,FALSE),IF(INDEX(Команды!$A$2:$AN$7500,MATCH(AE$3,Команды!$A$2:$A$7500,0),$E105+2)=Команды!$AJ$4,TRUE,FALSE),IF(INDEX(Команды!$A$2:$AN$7500,MATCH(AE$3,Команды!$A$2:$A$7500,0),$E105+2)=Команды!$AJ$5,TRUE,FALSE),IF(INDEX(Команды!$A$2:$AN$7500,MATCH(AE$3,Команды!$A$2:$A$7500,0),$E105+2)=Команды!$AJ$6,TRUE,FALSE),IF(INDEX(Команды!$A$2:$AN$7500,MATCH(AE$3,Команды!$A$2:$A$7500,0),$E105+2)=Команды!$AJ$7,TRUE,FALSE),IF(INDEX(Команды!$A$2:$AN$7500,MATCH(AE$3,Команды!$A$2:$A$7500,0),$E105+2)=Команды!$AJ$8,TRUE,FALSE),IF(INDEX(Команды!$A$2:$AN$7500,MATCH(AE$3,Команды!$A$2:$A$7500,0),$E105+2)=Команды!$AJ$9,TRUE,FALSE),IF(INDEX(Команды!$A$2:$AN$7500,MATCH(AE$3,Команды!$A$2:$A$7500,0),$E105+2)=Команды!$AJ$10,TRUE,FALSE),IF(INDEX(Команды!$A$2:$AN$7500,MATCH(AE$3,Команды!$A$2:$A$7500,0),$E105+2)=Команды!$AJ$11,TRUE,FALSE),IF(INDEX(Команды!$A$2:$AN$7500,MATCH(AE$3,Команды!$A$2:$A$7500,0),$E105+2)=Команды!$AJ$12,TRUE,FALSE),IF(INDEX(Команды!$A$2:$AN$7500,MATCH(AE$3,Команды!$A$2:$A$7500,0),$E105+2)=Команды!$AJ$13,TRUE,FALSE),IF(INDEX(Команды!$A$2:$AN$7500,MATCH(AE$3,Команды!$A$2:$A$7500,0),$E105+2)=Команды!$AJ$14,TRUE,FALSE),IF(INDEX(Команды!$A$2:$AN$7500,MATCH(AE$3,Команды!$A$2:$A$7500,0),$E105+2)=Команды!$AJ$15,TRUE,FALSE),IF(INDEX(Команды!$A$2:$AN$7500,MATCH(AE$3,Команды!$A$2:$A$7500,0),$E105+2)=Команды!$AJ$16,TRUE,FALSE),,IF(INDEX(Команды!$A$2:$AN$7500,MATCH(AE$3,Команды!$A$2:$A$7500,0),$E105+2)=Команды!$AJ$17,TRUE,FALSE),,IF(INDEX(Команды!$A$2:$AN$7500,MATCH(AE$3,Команды!$A$2:$A$7500,0),$E105+2)=Команды!$AJ$18,TRUE,FALSE),,IF(INDEX(Команды!$A$2:$AN$7500,MATCH(AE$3,Команды!$A$2:$A$7500,0),$E105+2)=Команды!$AJ$19,TRUE,FALSE)),INDEX(Команды!$AJ$2:$AK$19,MATCH(INDEX(Команды!$A$2:$AN$7500,MATCH(AE$3,Команды!$A$2:$A$7500,0),$E105+2),Команды!$AJ$2:$AJ$19,0),2),0)</f>
        <v>0</v>
      </c>
      <c r="AF105" s="175">
        <f>IF(OR(IF(INDEX(Команды!$A$2:$AN$7500,MATCH(AE$3,Команды!$A$2:$A$7500,0),$E105+2)=Команды!$AJ$2,TRUE,FALSE),IF(INDEX(Команды!$A$2:$AN$7500,MATCH(AE$3,Команды!$A$2:$A$7500,0),$E105+2)=Команды!$AJ$3,TRUE,FALSE),IF(INDEX(Команды!$A$2:$AN$7500,MATCH(AE$3,Команды!$A$2:$A$7500,0),$E105+2)=Команды!$AJ$4,TRUE,FALSE),IF(INDEX(Команды!$A$2:$AN$7500,MATCH(AE$3,Команды!$A$2:$A$7500,0),$E105+2)=Команды!$AJ$5,TRUE,FALSE),IF(INDEX(Команды!$A$2:$AN$7500,MATCH(AE$3,Команды!$A$2:$A$7500,0),$E105+2)=Команды!$AJ$6,TRUE,FALSE),IF(INDEX(Команды!$A$2:$AN$7500,MATCH(AE$3,Команды!$A$2:$A$7500,0),$E105+2)=Команды!$AJ$7,TRUE,FALSE),IF(INDEX(Команды!$A$2:$AN$7500,MATCH(AE$3,Команды!$A$2:$A$7500,0),$E105+2)=Команды!$AJ$8,TRUE,FALSE),IF(INDEX(Команды!$A$2:$AN$7500,MATCH(AE$3,Команды!$A$2:$A$7500,0),$E105+2)=Команды!$AJ$9,TRUE,FALSE),IF(INDEX(Команды!$A$2:$AN$7500,MATCH(AE$3,Команды!$A$2:$A$7500,0),$E105+2)=Команды!$AJ$10,TRUE,FALSE),IF(INDEX(Команды!$A$2:$AN$7500,MATCH(AE$3,Команды!$A$2:$A$7500,0),$E105+2)=Команды!$AJ$11,TRUE,FALSE),IF(INDEX(Команды!$A$2:$AN$7500,MATCH(AE$3,Команды!$A$2:$A$7500,0),$E105+2)=Команды!$AJ$12,TRUE,FALSE),IF(INDEX(Команды!$A$2:$AN$7500,MATCH(AE$3,Команды!$A$2:$A$7500,0),$E105+2)=Команды!$AJ$13,TRUE,FALSE),IF(INDEX(Команды!$A$2:$AN$7500,MATCH(AE$3,Команды!$A$2:$A$7500,0),$E105+2)=Команды!$AJ$14,TRUE,FALSE),IF(INDEX(Команды!$A$2:$AN$7500,MATCH(AE$3,Команды!$A$2:$A$7500,0),$E105+2)=Команды!$AJ$15,TRUE,FALSE),IF(INDEX(Команды!$A$2:$AN$7500,MATCH(AE$3,Команды!$A$2:$A$7500,0),$E105+2)=Команды!$AJ$16,TRUE,FALSE),IF(INDEX(Команды!$A$2:$AN$7500,MATCH(AE$3,Команды!$A$2:$A$7500,0),$E105+2)=Команды!$AJ$17,TRUE,FALSE),IF(INDEX(Команды!$A$2:$AN$7500,MATCH(AE$3,Команды!$A$2:$A$7500,0),$E105+2)=Команды!$AJ$18,TRUE,FALSE),IF(INDEX(Команды!$A$2:$AN$7500,MATCH(AE$3,Команды!$A$2:$A$7500,0),$E105+2)=Команды!$AJ$19,TRUE,FALSE)),INDEX(Команды!$AJ$2:$AL$19,MATCH(INDEX(Команды!$A$2:$AN$7500,MATCH(AE$3,Команды!$A$2:$A$7500,0),$E105+2),Команды!$AJ$2:$AJ$19,0),3),0)</f>
        <v>0</v>
      </c>
      <c r="AG105" s="342"/>
      <c r="AH105" s="174">
        <f>IF(OR(IF(INDEX(Команды!$A$2:$AN$7500,MATCH(AH$3,Команды!$A$2:$A$7500,0),$E105+2)=Команды!$AJ$2,TRUE,FALSE),IF(INDEX(Команды!$A$2:$AN$7500,MATCH(AH$3,Команды!$A$2:$A$7500,0),$E105+2)=Команды!$AJ$3,TRUE,FALSE),IF(INDEX(Команды!$A$2:$AN$7500,MATCH(AH$3,Команды!$A$2:$A$7500,0),$E105+2)=Команды!$AJ$4,TRUE,FALSE),IF(INDEX(Команды!$A$2:$AN$7500,MATCH(AH$3,Команды!$A$2:$A$7500,0),$E105+2)=Команды!$AJ$5,TRUE,FALSE),IF(INDEX(Команды!$A$2:$AN$7500,MATCH(AH$3,Команды!$A$2:$A$7500,0),$E105+2)=Команды!$AJ$6,TRUE,FALSE),IF(INDEX(Команды!$A$2:$AN$7500,MATCH(AH$3,Команды!$A$2:$A$7500,0),$E105+2)=Команды!$AJ$7,TRUE,FALSE),IF(INDEX(Команды!$A$2:$AN$7500,MATCH(AH$3,Команды!$A$2:$A$7500,0),$E105+2)=Команды!$AJ$8,TRUE,FALSE),IF(INDEX(Команды!$A$2:$AN$7500,MATCH(AH$3,Команды!$A$2:$A$7500,0),$E105+2)=Команды!$AJ$9,TRUE,FALSE),IF(INDEX(Команды!$A$2:$AN$7500,MATCH(AH$3,Команды!$A$2:$A$7500,0),$E105+2)=Команды!$AJ$10,TRUE,FALSE),IF(INDEX(Команды!$A$2:$AN$7500,MATCH(AH$3,Команды!$A$2:$A$7500,0),$E105+2)=Команды!$AJ$11,TRUE,FALSE),IF(INDEX(Команды!$A$2:$AN$7500,MATCH(AH$3,Команды!$A$2:$A$7500,0),$E105+2)=Команды!$AJ$12,TRUE,FALSE),IF(INDEX(Команды!$A$2:$AN$7500,MATCH(AH$3,Команды!$A$2:$A$7500,0),$E105+2)=Команды!$AJ$13,TRUE,FALSE),IF(INDEX(Команды!$A$2:$AN$7500,MATCH(AH$3,Команды!$A$2:$A$7500,0),$E105+2)=Команды!$AJ$14,TRUE,FALSE),IF(INDEX(Команды!$A$2:$AN$7500,MATCH(AH$3,Команды!$A$2:$A$7500,0),$E105+2)=Команды!$AJ$15,TRUE,FALSE),IF(INDEX(Команды!$A$2:$AN$7500,MATCH(AH$3,Команды!$A$2:$A$7500,0),$E105+2)=Команды!$AJ$16,TRUE,FALSE),,IF(INDEX(Команды!$A$2:$AN$7500,MATCH(AH$3,Команды!$A$2:$A$7500,0),$E105+2)=Команды!$AJ$17,TRUE,FALSE),,IF(INDEX(Команды!$A$2:$AN$7500,MATCH(AH$3,Команды!$A$2:$A$7500,0),$E105+2)=Команды!$AJ$18,TRUE,FALSE),,IF(INDEX(Команды!$A$2:$AN$7500,MATCH(AH$3,Команды!$A$2:$A$7500,0),$E105+2)=Команды!$AJ$19,TRUE,FALSE)),INDEX(Команды!$AJ$2:$AK$19,MATCH(INDEX(Команды!$A$2:$AN$7500,MATCH(AH$3,Команды!$A$2:$A$7500,0),$E105+2),Команды!$AJ$2:$AJ$19,0),2),0)</f>
        <v>0</v>
      </c>
      <c r="AI105" s="175">
        <f>IF(OR(IF(INDEX(Команды!$A$2:$AN$7500,MATCH(AH$3,Команды!$A$2:$A$7500,0),$E105+2)=Команды!$AJ$2,TRUE,FALSE),IF(INDEX(Команды!$A$2:$AN$7500,MATCH(AH$3,Команды!$A$2:$A$7500,0),$E105+2)=Команды!$AJ$3,TRUE,FALSE),IF(INDEX(Команды!$A$2:$AN$7500,MATCH(AH$3,Команды!$A$2:$A$7500,0),$E105+2)=Команды!$AJ$4,TRUE,FALSE),IF(INDEX(Команды!$A$2:$AN$7500,MATCH(AH$3,Команды!$A$2:$A$7500,0),$E105+2)=Команды!$AJ$5,TRUE,FALSE),IF(INDEX(Команды!$A$2:$AN$7500,MATCH(AH$3,Команды!$A$2:$A$7500,0),$E105+2)=Команды!$AJ$6,TRUE,FALSE),IF(INDEX(Команды!$A$2:$AN$7500,MATCH(AH$3,Команды!$A$2:$A$7500,0),$E105+2)=Команды!$AJ$7,TRUE,FALSE),IF(INDEX(Команды!$A$2:$AN$7500,MATCH(AH$3,Команды!$A$2:$A$7500,0),$E105+2)=Команды!$AJ$8,TRUE,FALSE),IF(INDEX(Команды!$A$2:$AN$7500,MATCH(AH$3,Команды!$A$2:$A$7500,0),$E105+2)=Команды!$AJ$9,TRUE,FALSE),IF(INDEX(Команды!$A$2:$AN$7500,MATCH(AH$3,Команды!$A$2:$A$7500,0),$E105+2)=Команды!$AJ$10,TRUE,FALSE),IF(INDEX(Команды!$A$2:$AN$7500,MATCH(AH$3,Команды!$A$2:$A$7500,0),$E105+2)=Команды!$AJ$11,TRUE,FALSE),IF(INDEX(Команды!$A$2:$AN$7500,MATCH(AH$3,Команды!$A$2:$A$7500,0),$E105+2)=Команды!$AJ$12,TRUE,FALSE),IF(INDEX(Команды!$A$2:$AN$7500,MATCH(AH$3,Команды!$A$2:$A$7500,0),$E105+2)=Команды!$AJ$13,TRUE,FALSE),IF(INDEX(Команды!$A$2:$AN$7500,MATCH(AH$3,Команды!$A$2:$A$7500,0),$E105+2)=Команды!$AJ$14,TRUE,FALSE),IF(INDEX(Команды!$A$2:$AN$7500,MATCH(AH$3,Команды!$A$2:$A$7500,0),$E105+2)=Команды!$AJ$15,TRUE,FALSE),IF(INDEX(Команды!$A$2:$AN$7500,MATCH(AH$3,Команды!$A$2:$A$7500,0),$E105+2)=Команды!$AJ$16,TRUE,FALSE),IF(INDEX(Команды!$A$2:$AN$7500,MATCH(AH$3,Команды!$A$2:$A$7500,0),$E105+2)=Команды!$AJ$17,TRUE,FALSE),IF(INDEX(Команды!$A$2:$AN$7500,MATCH(AH$3,Команды!$A$2:$A$7500,0),$E105+2)=Команды!$AJ$18,TRUE,FALSE),IF(INDEX(Команды!$A$2:$AN$7500,MATCH(AH$3,Команды!$A$2:$A$7500,0),$E105+2)=Команды!$AJ$19,TRUE,FALSE)),INDEX(Команды!$AJ$2:$AL$19,MATCH(INDEX(Команды!$A$2:$AN$7500,MATCH(AH$3,Команды!$A$2:$A$7500,0),$E105+2),Команды!$AJ$2:$AJ$19,0),3),0)</f>
        <v>0</v>
      </c>
      <c r="AJ105" s="342"/>
      <c r="AK105" s="174">
        <f>IF(OR(IF(INDEX(Команды!$A$2:$AN$7500,MATCH(AK$3,Команды!$A$2:$A$7500,0),$E105+2)=Команды!$AJ$2,TRUE,FALSE),IF(INDEX(Команды!$A$2:$AN$7500,MATCH(AK$3,Команды!$A$2:$A$7500,0),$E105+2)=Команды!$AJ$3,TRUE,FALSE),IF(INDEX(Команды!$A$2:$AN$7500,MATCH(AK$3,Команды!$A$2:$A$7500,0),$E105+2)=Команды!$AJ$4,TRUE,FALSE),IF(INDEX(Команды!$A$2:$AN$7500,MATCH(AK$3,Команды!$A$2:$A$7500,0),$E105+2)=Команды!$AJ$5,TRUE,FALSE),IF(INDEX(Команды!$A$2:$AN$7500,MATCH(AK$3,Команды!$A$2:$A$7500,0),$E105+2)=Команды!$AJ$6,TRUE,FALSE),IF(INDEX(Команды!$A$2:$AN$7500,MATCH(AK$3,Команды!$A$2:$A$7500,0),$E105+2)=Команды!$AJ$7,TRUE,FALSE),IF(INDEX(Команды!$A$2:$AN$7500,MATCH(AK$3,Команды!$A$2:$A$7500,0),$E105+2)=Команды!$AJ$8,TRUE,FALSE),IF(INDEX(Команды!$A$2:$AN$7500,MATCH(AK$3,Команды!$A$2:$A$7500,0),$E105+2)=Команды!$AJ$9,TRUE,FALSE),IF(INDEX(Команды!$A$2:$AN$7500,MATCH(AK$3,Команды!$A$2:$A$7500,0),$E105+2)=Команды!$AJ$10,TRUE,FALSE),IF(INDEX(Команды!$A$2:$AN$7500,MATCH(AK$3,Команды!$A$2:$A$7500,0),$E105+2)=Команды!$AJ$11,TRUE,FALSE),IF(INDEX(Команды!$A$2:$AN$7500,MATCH(AK$3,Команды!$A$2:$A$7500,0),$E105+2)=Команды!$AJ$12,TRUE,FALSE),IF(INDEX(Команды!$A$2:$AN$7500,MATCH(AK$3,Команды!$A$2:$A$7500,0),$E105+2)=Команды!$AJ$13,TRUE,FALSE),IF(INDEX(Команды!$A$2:$AN$7500,MATCH(AK$3,Команды!$A$2:$A$7500,0),$E105+2)=Команды!$AJ$14,TRUE,FALSE),IF(INDEX(Команды!$A$2:$AN$7500,MATCH(AK$3,Команды!$A$2:$A$7500,0),$E105+2)=Команды!$AJ$15,TRUE,FALSE),IF(INDEX(Команды!$A$2:$AN$7500,MATCH(AK$3,Команды!$A$2:$A$7500,0),$E105+2)=Команды!$AJ$16,TRUE,FALSE),,IF(INDEX(Команды!$A$2:$AN$7500,MATCH(AK$3,Команды!$A$2:$A$7500,0),$E105+2)=Команды!$AJ$17,TRUE,FALSE),,IF(INDEX(Команды!$A$2:$AN$7500,MATCH(AK$3,Команды!$A$2:$A$7500,0),$E105+2)=Команды!$AJ$18,TRUE,FALSE),,IF(INDEX(Команды!$A$2:$AN$7500,MATCH(AK$3,Команды!$A$2:$A$7500,0),$E105+2)=Команды!$AJ$19,TRUE,FALSE)),INDEX(Команды!$AJ$2:$AK$19,MATCH(INDEX(Команды!$A$2:$AN$7500,MATCH(AK$3,Команды!$A$2:$A$7500,0),$E105+2),Команды!$AJ$2:$AJ$19,0),2),0)</f>
        <v>0</v>
      </c>
      <c r="AL105" s="175">
        <f>IF(OR(IF(INDEX(Команды!$A$2:$AN$7500,MATCH(AK$3,Команды!$A$2:$A$7500,0),$E105+2)=Команды!$AJ$2,TRUE,FALSE),IF(INDEX(Команды!$A$2:$AN$7500,MATCH(AK$3,Команды!$A$2:$A$7500,0),$E105+2)=Команды!$AJ$3,TRUE,FALSE),IF(INDEX(Команды!$A$2:$AN$7500,MATCH(AK$3,Команды!$A$2:$A$7500,0),$E105+2)=Команды!$AJ$4,TRUE,FALSE),IF(INDEX(Команды!$A$2:$AN$7500,MATCH(AK$3,Команды!$A$2:$A$7500,0),$E105+2)=Команды!$AJ$5,TRUE,FALSE),IF(INDEX(Команды!$A$2:$AN$7500,MATCH(AK$3,Команды!$A$2:$A$7500,0),$E105+2)=Команды!$AJ$6,TRUE,FALSE),IF(INDEX(Команды!$A$2:$AN$7500,MATCH(AK$3,Команды!$A$2:$A$7500,0),$E105+2)=Команды!$AJ$7,TRUE,FALSE),IF(INDEX(Команды!$A$2:$AN$7500,MATCH(AK$3,Команды!$A$2:$A$7500,0),$E105+2)=Команды!$AJ$8,TRUE,FALSE),IF(INDEX(Команды!$A$2:$AN$7500,MATCH(AK$3,Команды!$A$2:$A$7500,0),$E105+2)=Команды!$AJ$9,TRUE,FALSE),IF(INDEX(Команды!$A$2:$AN$7500,MATCH(AK$3,Команды!$A$2:$A$7500,0),$E105+2)=Команды!$AJ$10,TRUE,FALSE),IF(INDEX(Команды!$A$2:$AN$7500,MATCH(AK$3,Команды!$A$2:$A$7500,0),$E105+2)=Команды!$AJ$11,TRUE,FALSE),IF(INDEX(Команды!$A$2:$AN$7500,MATCH(AK$3,Команды!$A$2:$A$7500,0),$E105+2)=Команды!$AJ$12,TRUE,FALSE),IF(INDEX(Команды!$A$2:$AN$7500,MATCH(AK$3,Команды!$A$2:$A$7500,0),$E105+2)=Команды!$AJ$13,TRUE,FALSE),IF(INDEX(Команды!$A$2:$AN$7500,MATCH(AK$3,Команды!$A$2:$A$7500,0),$E105+2)=Команды!$AJ$14,TRUE,FALSE),IF(INDEX(Команды!$A$2:$AN$7500,MATCH(AK$3,Команды!$A$2:$A$7500,0),$E105+2)=Команды!$AJ$15,TRUE,FALSE),IF(INDEX(Команды!$A$2:$AN$7500,MATCH(AK$3,Команды!$A$2:$A$7500,0),$E105+2)=Команды!$AJ$16,TRUE,FALSE),IF(INDEX(Команды!$A$2:$AN$7500,MATCH(AK$3,Команды!$A$2:$A$7500,0),$E105+2)=Команды!$AJ$17,TRUE,FALSE),IF(INDEX(Команды!$A$2:$AN$7500,MATCH(AK$3,Команды!$A$2:$A$7500,0),$E105+2)=Команды!$AJ$18,TRUE,FALSE),IF(INDEX(Команды!$A$2:$AN$7500,MATCH(AK$3,Команды!$A$2:$A$7500,0),$E105+2)=Команды!$AJ$19,TRUE,FALSE)),INDEX(Команды!$AJ$2:$AL$19,MATCH(INDEX(Команды!$A$2:$AN$7500,MATCH(AK$3,Команды!$A$2:$A$7500,0),$E105+2),Команды!$AJ$2:$AJ$19,0),3),0)</f>
        <v>0</v>
      </c>
      <c r="AM105" s="342"/>
      <c r="AN105" s="174">
        <f>IF(OR(IF(INDEX(Команды!$A$2:$AN$7500,MATCH(AN$3,Команды!$A$2:$A$7500,0),$E105+2)=Команды!$AJ$2,TRUE,FALSE),IF(INDEX(Команды!$A$2:$AN$7500,MATCH(AN$3,Команды!$A$2:$A$7500,0),$E105+2)=Команды!$AJ$3,TRUE,FALSE),IF(INDEX(Команды!$A$2:$AN$7500,MATCH(AN$3,Команды!$A$2:$A$7500,0),$E105+2)=Команды!$AJ$4,TRUE,FALSE),IF(INDEX(Команды!$A$2:$AN$7500,MATCH(AN$3,Команды!$A$2:$A$7500,0),$E105+2)=Команды!$AJ$5,TRUE,FALSE),IF(INDEX(Команды!$A$2:$AN$7500,MATCH(AN$3,Команды!$A$2:$A$7500,0),$E105+2)=Команды!$AJ$6,TRUE,FALSE),IF(INDEX(Команды!$A$2:$AN$7500,MATCH(AN$3,Команды!$A$2:$A$7500,0),$E105+2)=Команды!$AJ$7,TRUE,FALSE),IF(INDEX(Команды!$A$2:$AN$7500,MATCH(AN$3,Команды!$A$2:$A$7500,0),$E105+2)=Команды!$AJ$8,TRUE,FALSE),IF(INDEX(Команды!$A$2:$AN$7500,MATCH(AN$3,Команды!$A$2:$A$7500,0),$E105+2)=Команды!$AJ$9,TRUE,FALSE),IF(INDEX(Команды!$A$2:$AN$7500,MATCH(AN$3,Команды!$A$2:$A$7500,0),$E105+2)=Команды!$AJ$10,TRUE,FALSE),IF(INDEX(Команды!$A$2:$AN$7500,MATCH(AN$3,Команды!$A$2:$A$7500,0),$E105+2)=Команды!$AJ$11,TRUE,FALSE),IF(INDEX(Команды!$A$2:$AN$7500,MATCH(AN$3,Команды!$A$2:$A$7500,0),$E105+2)=Команды!$AJ$12,TRUE,FALSE),IF(INDEX(Команды!$A$2:$AN$7500,MATCH(AN$3,Команды!$A$2:$A$7500,0),$E105+2)=Команды!$AJ$13,TRUE,FALSE),IF(INDEX(Команды!$A$2:$AN$7500,MATCH(AN$3,Команды!$A$2:$A$7500,0),$E105+2)=Команды!$AJ$14,TRUE,FALSE),IF(INDEX(Команды!$A$2:$AN$7500,MATCH(AN$3,Команды!$A$2:$A$7500,0),$E105+2)=Команды!$AJ$15,TRUE,FALSE),IF(INDEX(Команды!$A$2:$AN$7500,MATCH(AN$3,Команды!$A$2:$A$7500,0),$E105+2)=Команды!$AJ$16,TRUE,FALSE),,IF(INDEX(Команды!$A$2:$AN$7500,MATCH(AN$3,Команды!$A$2:$A$7500,0),$E105+2)=Команды!$AJ$17,TRUE,FALSE),,IF(INDEX(Команды!$A$2:$AN$7500,MATCH(AN$3,Команды!$A$2:$A$7500,0),$E105+2)=Команды!$AJ$18,TRUE,FALSE),,IF(INDEX(Команды!$A$2:$AN$7500,MATCH(AN$3,Команды!$A$2:$A$7500,0),$E105+2)=Команды!$AJ$19,TRUE,FALSE)),INDEX(Команды!$AJ$2:$AK$19,MATCH(INDEX(Команды!$A$2:$AN$7500,MATCH(AN$3,Команды!$A$2:$A$7500,0),$E105+2),Команды!$AJ$2:$AJ$19,0),2),0)</f>
        <v>0</v>
      </c>
      <c r="AO105" s="175">
        <f>IF(OR(IF(INDEX(Команды!$A$2:$AN$7500,MATCH(AN$3,Команды!$A$2:$A$7500,0),$E105+2)=Команды!$AJ$2,TRUE,FALSE),IF(INDEX(Команды!$A$2:$AN$7500,MATCH(AN$3,Команды!$A$2:$A$7500,0),$E105+2)=Команды!$AJ$3,TRUE,FALSE),IF(INDEX(Команды!$A$2:$AN$7500,MATCH(AN$3,Команды!$A$2:$A$7500,0),$E105+2)=Команды!$AJ$4,TRUE,FALSE),IF(INDEX(Команды!$A$2:$AN$7500,MATCH(AN$3,Команды!$A$2:$A$7500,0),$E105+2)=Команды!$AJ$5,TRUE,FALSE),IF(INDEX(Команды!$A$2:$AN$7500,MATCH(AN$3,Команды!$A$2:$A$7500,0),$E105+2)=Команды!$AJ$6,TRUE,FALSE),IF(INDEX(Команды!$A$2:$AN$7500,MATCH(AN$3,Команды!$A$2:$A$7500,0),$E105+2)=Команды!$AJ$7,TRUE,FALSE),IF(INDEX(Команды!$A$2:$AN$7500,MATCH(AN$3,Команды!$A$2:$A$7500,0),$E105+2)=Команды!$AJ$8,TRUE,FALSE),IF(INDEX(Команды!$A$2:$AN$7500,MATCH(AN$3,Команды!$A$2:$A$7500,0),$E105+2)=Команды!$AJ$9,TRUE,FALSE),IF(INDEX(Команды!$A$2:$AN$7500,MATCH(AN$3,Команды!$A$2:$A$7500,0),$E105+2)=Команды!$AJ$10,TRUE,FALSE),IF(INDEX(Команды!$A$2:$AN$7500,MATCH(AN$3,Команды!$A$2:$A$7500,0),$E105+2)=Команды!$AJ$11,TRUE,FALSE),IF(INDEX(Команды!$A$2:$AN$7500,MATCH(AN$3,Команды!$A$2:$A$7500,0),$E105+2)=Команды!$AJ$12,TRUE,FALSE),IF(INDEX(Команды!$A$2:$AN$7500,MATCH(AN$3,Команды!$A$2:$A$7500,0),$E105+2)=Команды!$AJ$13,TRUE,FALSE),IF(INDEX(Команды!$A$2:$AN$7500,MATCH(AN$3,Команды!$A$2:$A$7500,0),$E105+2)=Команды!$AJ$14,TRUE,FALSE),IF(INDEX(Команды!$A$2:$AN$7500,MATCH(AN$3,Команды!$A$2:$A$7500,0),$E105+2)=Команды!$AJ$15,TRUE,FALSE),IF(INDEX(Команды!$A$2:$AN$7500,MATCH(AN$3,Команды!$A$2:$A$7500,0),$E105+2)=Команды!$AJ$16,TRUE,FALSE),IF(INDEX(Команды!$A$2:$AN$7500,MATCH(AN$3,Команды!$A$2:$A$7500,0),$E105+2)=Команды!$AJ$17,TRUE,FALSE),IF(INDEX(Команды!$A$2:$AN$7500,MATCH(AN$3,Команды!$A$2:$A$7500,0),$E105+2)=Команды!$AJ$18,TRUE,FALSE),IF(INDEX(Команды!$A$2:$AN$7500,MATCH(AN$3,Команды!$A$2:$A$7500,0),$E105+2)=Команды!$AJ$19,TRUE,FALSE)),INDEX(Команды!$AJ$2:$AL$19,MATCH(INDEX(Команды!$A$2:$AN$7500,MATCH(AN$3,Команды!$A$2:$A$7500,0),$E105+2),Команды!$AJ$2:$AJ$19,0),3),0)</f>
        <v>0</v>
      </c>
      <c r="AP105" s="342"/>
      <c r="AQ105" s="174">
        <f>IF(OR(IF(INDEX(Команды!$A$2:$AN$7500,MATCH(AQ$3,Команды!$A$2:$A$7500,0),$E105+2)=Команды!$AJ$2,TRUE,FALSE),IF(INDEX(Команды!$A$2:$AN$7500,MATCH(AQ$3,Команды!$A$2:$A$7500,0),$E105+2)=Команды!$AJ$3,TRUE,FALSE),IF(INDEX(Команды!$A$2:$AN$7500,MATCH(AQ$3,Команды!$A$2:$A$7500,0),$E105+2)=Команды!$AJ$4,TRUE,FALSE),IF(INDEX(Команды!$A$2:$AN$7500,MATCH(AQ$3,Команды!$A$2:$A$7500,0),$E105+2)=Команды!$AJ$5,TRUE,FALSE),IF(INDEX(Команды!$A$2:$AN$7500,MATCH(AQ$3,Команды!$A$2:$A$7500,0),$E105+2)=Команды!$AJ$6,TRUE,FALSE),IF(INDEX(Команды!$A$2:$AN$7500,MATCH(AQ$3,Команды!$A$2:$A$7500,0),$E105+2)=Команды!$AJ$7,TRUE,FALSE),IF(INDEX(Команды!$A$2:$AN$7500,MATCH(AQ$3,Команды!$A$2:$A$7500,0),$E105+2)=Команды!$AJ$8,TRUE,FALSE),IF(INDEX(Команды!$A$2:$AN$7500,MATCH(AQ$3,Команды!$A$2:$A$7500,0),$E105+2)=Команды!$AJ$9,TRUE,FALSE),IF(INDEX(Команды!$A$2:$AN$7500,MATCH(AQ$3,Команды!$A$2:$A$7500,0),$E105+2)=Команды!$AJ$10,TRUE,FALSE),IF(INDEX(Команды!$A$2:$AN$7500,MATCH(AQ$3,Команды!$A$2:$A$7500,0),$E105+2)=Команды!$AJ$11,TRUE,FALSE),IF(INDEX(Команды!$A$2:$AN$7500,MATCH(AQ$3,Команды!$A$2:$A$7500,0),$E105+2)=Команды!$AJ$12,TRUE,FALSE),IF(INDEX(Команды!$A$2:$AN$7500,MATCH(AQ$3,Команды!$A$2:$A$7500,0),$E105+2)=Команды!$AJ$13,TRUE,FALSE),IF(INDEX(Команды!$A$2:$AN$7500,MATCH(AQ$3,Команды!$A$2:$A$7500,0),$E105+2)=Команды!$AJ$14,TRUE,FALSE),IF(INDEX(Команды!$A$2:$AN$7500,MATCH(AQ$3,Команды!$A$2:$A$7500,0),$E105+2)=Команды!$AJ$15,TRUE,FALSE),IF(INDEX(Команды!$A$2:$AN$7500,MATCH(AQ$3,Команды!$A$2:$A$7500,0),$E105+2)=Команды!$AJ$16,TRUE,FALSE),,IF(INDEX(Команды!$A$2:$AN$7500,MATCH(AQ$3,Команды!$A$2:$A$7500,0),$E105+2)=Команды!$AJ$17,TRUE,FALSE),,IF(INDEX(Команды!$A$2:$AN$7500,MATCH(AQ$3,Команды!$A$2:$A$7500,0),$E105+2)=Команды!$AJ$18,TRUE,FALSE),,IF(INDEX(Команды!$A$2:$AN$7500,MATCH(AQ$3,Команды!$A$2:$A$7500,0),$E105+2)=Команды!$AJ$19,TRUE,FALSE)),INDEX(Команды!$AJ$2:$AK$19,MATCH(INDEX(Команды!$A$2:$AN$7500,MATCH(AQ$3,Команды!$A$2:$A$7500,0),$E105+2),Команды!$AJ$2:$AJ$19,0),2),0)</f>
        <v>0</v>
      </c>
      <c r="AR105" s="175">
        <f>IF(OR(IF(INDEX(Команды!$A$2:$AN$7500,MATCH(AQ$3,Команды!$A$2:$A$7500,0),$E105+2)=Команды!$AJ$2,TRUE,FALSE),IF(INDEX(Команды!$A$2:$AN$7500,MATCH(AQ$3,Команды!$A$2:$A$7500,0),$E105+2)=Команды!$AJ$3,TRUE,FALSE),IF(INDEX(Команды!$A$2:$AN$7500,MATCH(AQ$3,Команды!$A$2:$A$7500,0),$E105+2)=Команды!$AJ$4,TRUE,FALSE),IF(INDEX(Команды!$A$2:$AN$7500,MATCH(AQ$3,Команды!$A$2:$A$7500,0),$E105+2)=Команды!$AJ$5,TRUE,FALSE),IF(INDEX(Команды!$A$2:$AN$7500,MATCH(AQ$3,Команды!$A$2:$A$7500,0),$E105+2)=Команды!$AJ$6,TRUE,FALSE),IF(INDEX(Команды!$A$2:$AN$7500,MATCH(AQ$3,Команды!$A$2:$A$7500,0),$E105+2)=Команды!$AJ$7,TRUE,FALSE),IF(INDEX(Команды!$A$2:$AN$7500,MATCH(AQ$3,Команды!$A$2:$A$7500,0),$E105+2)=Команды!$AJ$8,TRUE,FALSE),IF(INDEX(Команды!$A$2:$AN$7500,MATCH(AQ$3,Команды!$A$2:$A$7500,0),$E105+2)=Команды!$AJ$9,TRUE,FALSE),IF(INDEX(Команды!$A$2:$AN$7500,MATCH(AQ$3,Команды!$A$2:$A$7500,0),$E105+2)=Команды!$AJ$10,TRUE,FALSE),IF(INDEX(Команды!$A$2:$AN$7500,MATCH(AQ$3,Команды!$A$2:$A$7500,0),$E105+2)=Команды!$AJ$11,TRUE,FALSE),IF(INDEX(Команды!$A$2:$AN$7500,MATCH(AQ$3,Команды!$A$2:$A$7500,0),$E105+2)=Команды!$AJ$12,TRUE,FALSE),IF(INDEX(Команды!$A$2:$AN$7500,MATCH(AQ$3,Команды!$A$2:$A$7500,0),$E105+2)=Команды!$AJ$13,TRUE,FALSE),IF(INDEX(Команды!$A$2:$AN$7500,MATCH(AQ$3,Команды!$A$2:$A$7500,0),$E105+2)=Команды!$AJ$14,TRUE,FALSE),IF(INDEX(Команды!$A$2:$AN$7500,MATCH(AQ$3,Команды!$A$2:$A$7500,0),$E105+2)=Команды!$AJ$15,TRUE,FALSE),IF(INDEX(Команды!$A$2:$AN$7500,MATCH(AQ$3,Команды!$A$2:$A$7500,0),$E105+2)=Команды!$AJ$16,TRUE,FALSE),IF(INDEX(Команды!$A$2:$AN$7500,MATCH(AQ$3,Команды!$A$2:$A$7500,0),$E105+2)=Команды!$AJ$17,TRUE,FALSE),IF(INDEX(Команды!$A$2:$AN$7500,MATCH(AQ$3,Команды!$A$2:$A$7500,0),$E105+2)=Команды!$AJ$18,TRUE,FALSE),IF(INDEX(Команды!$A$2:$AN$7500,MATCH(AQ$3,Команды!$A$2:$A$7500,0),$E105+2)=Команды!$AJ$19,TRUE,FALSE)),INDEX(Команды!$AJ$2:$AL$19,MATCH(INDEX(Команды!$A$2:$AN$7500,MATCH(AQ$3,Команды!$A$2:$A$7500,0),$E105+2),Команды!$AJ$2:$AJ$19,0),3),0)</f>
        <v>0</v>
      </c>
      <c r="AS105" s="342"/>
      <c r="AT105" s="174">
        <f>IF(OR(IF(INDEX(Команды!$A$2:$AN$7500,MATCH(AT$3,Команды!$A$2:$A$7500,0),$E105+2)=Команды!$AJ$2,TRUE,FALSE),IF(INDEX(Команды!$A$2:$AN$7500,MATCH(AT$3,Команды!$A$2:$A$7500,0),$E105+2)=Команды!$AJ$3,TRUE,FALSE),IF(INDEX(Команды!$A$2:$AN$7500,MATCH(AT$3,Команды!$A$2:$A$7500,0),$E105+2)=Команды!$AJ$4,TRUE,FALSE),IF(INDEX(Команды!$A$2:$AN$7500,MATCH(AT$3,Команды!$A$2:$A$7500,0),$E105+2)=Команды!$AJ$5,TRUE,FALSE),IF(INDEX(Команды!$A$2:$AN$7500,MATCH(AT$3,Команды!$A$2:$A$7500,0),$E105+2)=Команды!$AJ$6,TRUE,FALSE),IF(INDEX(Команды!$A$2:$AN$7500,MATCH(AT$3,Команды!$A$2:$A$7500,0),$E105+2)=Команды!$AJ$7,TRUE,FALSE),IF(INDEX(Команды!$A$2:$AN$7500,MATCH(AT$3,Команды!$A$2:$A$7500,0),$E105+2)=Команды!$AJ$8,TRUE,FALSE),IF(INDEX(Команды!$A$2:$AN$7500,MATCH(AT$3,Команды!$A$2:$A$7500,0),$E105+2)=Команды!$AJ$9,TRUE,FALSE),IF(INDEX(Команды!$A$2:$AN$7500,MATCH(AT$3,Команды!$A$2:$A$7500,0),$E105+2)=Команды!$AJ$10,TRUE,FALSE),IF(INDEX(Команды!$A$2:$AN$7500,MATCH(AT$3,Команды!$A$2:$A$7500,0),$E105+2)=Команды!$AJ$11,TRUE,FALSE),IF(INDEX(Команды!$A$2:$AN$7500,MATCH(AT$3,Команды!$A$2:$A$7500,0),$E105+2)=Команды!$AJ$12,TRUE,FALSE),IF(INDEX(Команды!$A$2:$AN$7500,MATCH(AT$3,Команды!$A$2:$A$7500,0),$E105+2)=Команды!$AJ$13,TRUE,FALSE),IF(INDEX(Команды!$A$2:$AN$7500,MATCH(AT$3,Команды!$A$2:$A$7500,0),$E105+2)=Команды!$AJ$14,TRUE,FALSE),IF(INDEX(Команды!$A$2:$AN$7500,MATCH(AT$3,Команды!$A$2:$A$7500,0),$E105+2)=Команды!$AJ$15,TRUE,FALSE),IF(INDEX(Команды!$A$2:$AN$7500,MATCH(AT$3,Команды!$A$2:$A$7500,0),$E105+2)=Команды!$AJ$16,TRUE,FALSE),,IF(INDEX(Команды!$A$2:$AN$7500,MATCH(AT$3,Команды!$A$2:$A$7500,0),$E105+2)=Команды!$AJ$17,TRUE,FALSE),,IF(INDEX(Команды!$A$2:$AN$7500,MATCH(AT$3,Команды!$A$2:$A$7500,0),$E105+2)=Команды!$AJ$18,TRUE,FALSE),,IF(INDEX(Команды!$A$2:$AN$7500,MATCH(AT$3,Команды!$A$2:$A$7500,0),$E105+2)=Команды!$AJ$19,TRUE,FALSE)),INDEX(Команды!$AJ$2:$AK$19,MATCH(INDEX(Команды!$A$2:$AN$7500,MATCH(AT$3,Команды!$A$2:$A$7500,0),$E105+2),Команды!$AJ$2:$AJ$19,0),2),0)</f>
        <v>0</v>
      </c>
      <c r="AU105" s="175">
        <f>IF(OR(IF(INDEX(Команды!$A$2:$AN$7500,MATCH(AT$3,Команды!$A$2:$A$7500,0),$E105+2)=Команды!$AJ$2,TRUE,FALSE),IF(INDEX(Команды!$A$2:$AN$7500,MATCH(AT$3,Команды!$A$2:$A$7500,0),$E105+2)=Команды!$AJ$3,TRUE,FALSE),IF(INDEX(Команды!$A$2:$AN$7500,MATCH(AT$3,Команды!$A$2:$A$7500,0),$E105+2)=Команды!$AJ$4,TRUE,FALSE),IF(INDEX(Команды!$A$2:$AN$7500,MATCH(AT$3,Команды!$A$2:$A$7500,0),$E105+2)=Команды!$AJ$5,TRUE,FALSE),IF(INDEX(Команды!$A$2:$AN$7500,MATCH(AT$3,Команды!$A$2:$A$7500,0),$E105+2)=Команды!$AJ$6,TRUE,FALSE),IF(INDEX(Команды!$A$2:$AN$7500,MATCH(AT$3,Команды!$A$2:$A$7500,0),$E105+2)=Команды!$AJ$7,TRUE,FALSE),IF(INDEX(Команды!$A$2:$AN$7500,MATCH(AT$3,Команды!$A$2:$A$7500,0),$E105+2)=Команды!$AJ$8,TRUE,FALSE),IF(INDEX(Команды!$A$2:$AN$7500,MATCH(AT$3,Команды!$A$2:$A$7500,0),$E105+2)=Команды!$AJ$9,TRUE,FALSE),IF(INDEX(Команды!$A$2:$AN$7500,MATCH(AT$3,Команды!$A$2:$A$7500,0),$E105+2)=Команды!$AJ$10,TRUE,FALSE),IF(INDEX(Команды!$A$2:$AN$7500,MATCH(AT$3,Команды!$A$2:$A$7500,0),$E105+2)=Команды!$AJ$11,TRUE,FALSE),IF(INDEX(Команды!$A$2:$AN$7500,MATCH(AT$3,Команды!$A$2:$A$7500,0),$E105+2)=Команды!$AJ$12,TRUE,FALSE),IF(INDEX(Команды!$A$2:$AN$7500,MATCH(AT$3,Команды!$A$2:$A$7500,0),$E105+2)=Команды!$AJ$13,TRUE,FALSE),IF(INDEX(Команды!$A$2:$AN$7500,MATCH(AT$3,Команды!$A$2:$A$7500,0),$E105+2)=Команды!$AJ$14,TRUE,FALSE),IF(INDEX(Команды!$A$2:$AN$7500,MATCH(AT$3,Команды!$A$2:$A$7500,0),$E105+2)=Команды!$AJ$15,TRUE,FALSE),IF(INDEX(Команды!$A$2:$AN$7500,MATCH(AT$3,Команды!$A$2:$A$7500,0),$E105+2)=Команды!$AJ$16,TRUE,FALSE),IF(INDEX(Команды!$A$2:$AN$7500,MATCH(AT$3,Команды!$A$2:$A$7500,0),$E105+2)=Команды!$AJ$17,TRUE,FALSE),IF(INDEX(Команды!$A$2:$AN$7500,MATCH(AT$3,Команды!$A$2:$A$7500,0),$E105+2)=Команды!$AJ$18,TRUE,FALSE),IF(INDEX(Команды!$A$2:$AN$7500,MATCH(AT$3,Команды!$A$2:$A$7500,0),$E105+2)=Команды!$AJ$19,TRUE,FALSE)),INDEX(Команды!$AJ$2:$AL$19,MATCH(INDEX(Команды!$A$2:$AN$7500,MATCH(AT$3,Команды!$A$2:$A$7500,0),$E105+2),Команды!$AJ$2:$AJ$19,0),3),0)</f>
        <v>0</v>
      </c>
      <c r="AV105" s="342"/>
      <c r="AW105" s="174">
        <f>IF(OR(IF(INDEX(Команды!$A$2:$AN$7500,MATCH(AW$3,Команды!$A$2:$A$7500,0),$E105+2)=Команды!$AJ$2,TRUE,FALSE),IF(INDEX(Команды!$A$2:$AN$7500,MATCH(AW$3,Команды!$A$2:$A$7500,0),$E105+2)=Команды!$AJ$3,TRUE,FALSE),IF(INDEX(Команды!$A$2:$AN$7500,MATCH(AW$3,Команды!$A$2:$A$7500,0),$E105+2)=Команды!$AJ$4,TRUE,FALSE),IF(INDEX(Команды!$A$2:$AN$7500,MATCH(AW$3,Команды!$A$2:$A$7500,0),$E105+2)=Команды!$AJ$5,TRUE,FALSE),IF(INDEX(Команды!$A$2:$AN$7500,MATCH(AW$3,Команды!$A$2:$A$7500,0),$E105+2)=Команды!$AJ$6,TRUE,FALSE),IF(INDEX(Команды!$A$2:$AN$7500,MATCH(AW$3,Команды!$A$2:$A$7500,0),$E105+2)=Команды!$AJ$7,TRUE,FALSE),IF(INDEX(Команды!$A$2:$AN$7500,MATCH(AW$3,Команды!$A$2:$A$7500,0),$E105+2)=Команды!$AJ$8,TRUE,FALSE),IF(INDEX(Команды!$A$2:$AN$7500,MATCH(AW$3,Команды!$A$2:$A$7500,0),$E105+2)=Команды!$AJ$9,TRUE,FALSE),IF(INDEX(Команды!$A$2:$AN$7500,MATCH(AW$3,Команды!$A$2:$A$7500,0),$E105+2)=Команды!$AJ$10,TRUE,FALSE),IF(INDEX(Команды!$A$2:$AN$7500,MATCH(AW$3,Команды!$A$2:$A$7500,0),$E105+2)=Команды!$AJ$11,TRUE,FALSE),IF(INDEX(Команды!$A$2:$AN$7500,MATCH(AW$3,Команды!$A$2:$A$7500,0),$E105+2)=Команды!$AJ$12,TRUE,FALSE),IF(INDEX(Команды!$A$2:$AN$7500,MATCH(AW$3,Команды!$A$2:$A$7500,0),$E105+2)=Команды!$AJ$13,TRUE,FALSE),IF(INDEX(Команды!$A$2:$AN$7500,MATCH(AW$3,Команды!$A$2:$A$7500,0),$E105+2)=Команды!$AJ$14,TRUE,FALSE),IF(INDEX(Команды!$A$2:$AN$7500,MATCH(AW$3,Команды!$A$2:$A$7500,0),$E105+2)=Команды!$AJ$15,TRUE,FALSE),IF(INDEX(Команды!$A$2:$AN$7500,MATCH(AW$3,Команды!$A$2:$A$7500,0),$E105+2)=Команды!$AJ$16,TRUE,FALSE),,IF(INDEX(Команды!$A$2:$AN$7500,MATCH(AW$3,Команды!$A$2:$A$7500,0),$E105+2)=Команды!$AJ$17,TRUE,FALSE),,IF(INDEX(Команды!$A$2:$AN$7500,MATCH(AW$3,Команды!$A$2:$A$7500,0),$E105+2)=Команды!$AJ$18,TRUE,FALSE),,IF(INDEX(Команды!$A$2:$AN$7500,MATCH(AW$3,Команды!$A$2:$A$7500,0),$E105+2)=Команды!$AJ$19,TRUE,FALSE)),INDEX(Команды!$AJ$2:$AK$19,MATCH(INDEX(Команды!$A$2:$AN$7500,MATCH(AW$3,Команды!$A$2:$A$7500,0),$E105+2),Команды!$AJ$2:$AJ$19,0),2),0)</f>
        <v>0</v>
      </c>
      <c r="AX105" s="175">
        <f>IF(OR(IF(INDEX(Команды!$A$2:$AN$7500,MATCH(AW$3,Команды!$A$2:$A$7500,0),$E105+2)=Команды!$AJ$2,TRUE,FALSE),IF(INDEX(Команды!$A$2:$AN$7500,MATCH(AW$3,Команды!$A$2:$A$7500,0),$E105+2)=Команды!$AJ$3,TRUE,FALSE),IF(INDEX(Команды!$A$2:$AN$7500,MATCH(AW$3,Команды!$A$2:$A$7500,0),$E105+2)=Команды!$AJ$4,TRUE,FALSE),IF(INDEX(Команды!$A$2:$AN$7500,MATCH(AW$3,Команды!$A$2:$A$7500,0),$E105+2)=Команды!$AJ$5,TRUE,FALSE),IF(INDEX(Команды!$A$2:$AN$7500,MATCH(AW$3,Команды!$A$2:$A$7500,0),$E105+2)=Команды!$AJ$6,TRUE,FALSE),IF(INDEX(Команды!$A$2:$AN$7500,MATCH(AW$3,Команды!$A$2:$A$7500,0),$E105+2)=Команды!$AJ$7,TRUE,FALSE),IF(INDEX(Команды!$A$2:$AN$7500,MATCH(AW$3,Команды!$A$2:$A$7500,0),$E105+2)=Команды!$AJ$8,TRUE,FALSE),IF(INDEX(Команды!$A$2:$AN$7500,MATCH(AW$3,Команды!$A$2:$A$7500,0),$E105+2)=Команды!$AJ$9,TRUE,FALSE),IF(INDEX(Команды!$A$2:$AN$7500,MATCH(AW$3,Команды!$A$2:$A$7500,0),$E105+2)=Команды!$AJ$10,TRUE,FALSE),IF(INDEX(Команды!$A$2:$AN$7500,MATCH(AW$3,Команды!$A$2:$A$7500,0),$E105+2)=Команды!$AJ$11,TRUE,FALSE),IF(INDEX(Команды!$A$2:$AN$7500,MATCH(AW$3,Команды!$A$2:$A$7500,0),$E105+2)=Команды!$AJ$12,TRUE,FALSE),IF(INDEX(Команды!$A$2:$AN$7500,MATCH(AW$3,Команды!$A$2:$A$7500,0),$E105+2)=Команды!$AJ$13,TRUE,FALSE),IF(INDEX(Команды!$A$2:$AN$7500,MATCH(AW$3,Команды!$A$2:$A$7500,0),$E105+2)=Команды!$AJ$14,TRUE,FALSE),IF(INDEX(Команды!$A$2:$AN$7500,MATCH(AW$3,Команды!$A$2:$A$7500,0),$E105+2)=Команды!$AJ$15,TRUE,FALSE),IF(INDEX(Команды!$A$2:$AN$7500,MATCH(AW$3,Команды!$A$2:$A$7500,0),$E105+2)=Команды!$AJ$16,TRUE,FALSE),IF(INDEX(Команды!$A$2:$AN$7500,MATCH(AW$3,Команды!$A$2:$A$7500,0),$E105+2)=Команды!$AJ$17,TRUE,FALSE),IF(INDEX(Команды!$A$2:$AN$7500,MATCH(AW$3,Команды!$A$2:$A$7500,0),$E105+2)=Команды!$AJ$18,TRUE,FALSE),IF(INDEX(Команды!$A$2:$AN$7500,MATCH(AW$3,Команды!$A$2:$A$7500,0),$E105+2)=Команды!$AJ$19,TRUE,FALSE)),INDEX(Команды!$AJ$2:$AL$19,MATCH(INDEX(Команды!$A$2:$AN$7500,MATCH(AW$3,Команды!$A$2:$A$7500,0),$E105+2),Команды!$AJ$2:$AJ$19,0),3),0)</f>
        <v>0</v>
      </c>
      <c r="AY105" s="342"/>
      <c r="AZ105" s="174">
        <f>IF(OR(IF(INDEX(Команды!$A$2:$AN$7500,MATCH(AZ$3,Команды!$A$2:$A$7500,0),$E105+2)=Команды!$AJ$2,TRUE,FALSE),IF(INDEX(Команды!$A$2:$AN$7500,MATCH(AZ$3,Команды!$A$2:$A$7500,0),$E105+2)=Команды!$AJ$3,TRUE,FALSE),IF(INDEX(Команды!$A$2:$AN$7500,MATCH(AZ$3,Команды!$A$2:$A$7500,0),$E105+2)=Команды!$AJ$4,TRUE,FALSE),IF(INDEX(Команды!$A$2:$AN$7500,MATCH(AZ$3,Команды!$A$2:$A$7500,0),$E105+2)=Команды!$AJ$5,TRUE,FALSE),IF(INDEX(Команды!$A$2:$AN$7500,MATCH(AZ$3,Команды!$A$2:$A$7500,0),$E105+2)=Команды!$AJ$6,TRUE,FALSE),IF(INDEX(Команды!$A$2:$AN$7500,MATCH(AZ$3,Команды!$A$2:$A$7500,0),$E105+2)=Команды!$AJ$7,TRUE,FALSE),IF(INDEX(Команды!$A$2:$AN$7500,MATCH(AZ$3,Команды!$A$2:$A$7500,0),$E105+2)=Команды!$AJ$8,TRUE,FALSE),IF(INDEX(Команды!$A$2:$AN$7500,MATCH(AZ$3,Команды!$A$2:$A$7500,0),$E105+2)=Команды!$AJ$9,TRUE,FALSE),IF(INDEX(Команды!$A$2:$AN$7500,MATCH(AZ$3,Команды!$A$2:$A$7500,0),$E105+2)=Команды!$AJ$10,TRUE,FALSE),IF(INDEX(Команды!$A$2:$AN$7500,MATCH(AZ$3,Команды!$A$2:$A$7500,0),$E105+2)=Команды!$AJ$11,TRUE,FALSE),IF(INDEX(Команды!$A$2:$AN$7500,MATCH(AZ$3,Команды!$A$2:$A$7500,0),$E105+2)=Команды!$AJ$12,TRUE,FALSE),IF(INDEX(Команды!$A$2:$AN$7500,MATCH(AZ$3,Команды!$A$2:$A$7500,0),$E105+2)=Команды!$AJ$13,TRUE,FALSE),IF(INDEX(Команды!$A$2:$AN$7500,MATCH(AZ$3,Команды!$A$2:$A$7500,0),$E105+2)=Команды!$AJ$14,TRUE,FALSE),IF(INDEX(Команды!$A$2:$AN$7500,MATCH(AZ$3,Команды!$A$2:$A$7500,0),$E105+2)=Команды!$AJ$15,TRUE,FALSE),IF(INDEX(Команды!$A$2:$AN$7500,MATCH(AZ$3,Команды!$A$2:$A$7500,0),$E105+2)=Команды!$AJ$16,TRUE,FALSE),,IF(INDEX(Команды!$A$2:$AN$7500,MATCH(AZ$3,Команды!$A$2:$A$7500,0),$E105+2)=Команды!$AJ$17,TRUE,FALSE),,IF(INDEX(Команды!$A$2:$AN$7500,MATCH(AZ$3,Команды!$A$2:$A$7500,0),$E105+2)=Команды!$AJ$18,TRUE,FALSE),,IF(INDEX(Команды!$A$2:$AN$7500,MATCH(AZ$3,Команды!$A$2:$A$7500,0),$E105+2)=Команды!$AJ$19,TRUE,FALSE)),INDEX(Команды!$AJ$2:$AK$19,MATCH(INDEX(Команды!$A$2:$AN$7500,MATCH(AZ$3,Команды!$A$2:$A$7500,0),$E105+2),Команды!$AJ$2:$AJ$19,0),2),0)</f>
        <v>0</v>
      </c>
      <c r="BA105" s="175">
        <f>IF(OR(IF(INDEX(Команды!$A$2:$AN$7500,MATCH(AZ$3,Команды!$A$2:$A$7500,0),$E105+2)=Команды!$AJ$2,TRUE,FALSE),IF(INDEX(Команды!$A$2:$AN$7500,MATCH(AZ$3,Команды!$A$2:$A$7500,0),$E105+2)=Команды!$AJ$3,TRUE,FALSE),IF(INDEX(Команды!$A$2:$AN$7500,MATCH(AZ$3,Команды!$A$2:$A$7500,0),$E105+2)=Команды!$AJ$4,TRUE,FALSE),IF(INDEX(Команды!$A$2:$AN$7500,MATCH(AZ$3,Команды!$A$2:$A$7500,0),$E105+2)=Команды!$AJ$5,TRUE,FALSE),IF(INDEX(Команды!$A$2:$AN$7500,MATCH(AZ$3,Команды!$A$2:$A$7500,0),$E105+2)=Команды!$AJ$6,TRUE,FALSE),IF(INDEX(Команды!$A$2:$AN$7500,MATCH(AZ$3,Команды!$A$2:$A$7500,0),$E105+2)=Команды!$AJ$7,TRUE,FALSE),IF(INDEX(Команды!$A$2:$AN$7500,MATCH(AZ$3,Команды!$A$2:$A$7500,0),$E105+2)=Команды!$AJ$8,TRUE,FALSE),IF(INDEX(Команды!$A$2:$AN$7500,MATCH(AZ$3,Команды!$A$2:$A$7500,0),$E105+2)=Команды!$AJ$9,TRUE,FALSE),IF(INDEX(Команды!$A$2:$AN$7500,MATCH(AZ$3,Команды!$A$2:$A$7500,0),$E105+2)=Команды!$AJ$10,TRUE,FALSE),IF(INDEX(Команды!$A$2:$AN$7500,MATCH(AZ$3,Команды!$A$2:$A$7500,0),$E105+2)=Команды!$AJ$11,TRUE,FALSE),IF(INDEX(Команды!$A$2:$AN$7500,MATCH(AZ$3,Команды!$A$2:$A$7500,0),$E105+2)=Команды!$AJ$12,TRUE,FALSE),IF(INDEX(Команды!$A$2:$AN$7500,MATCH(AZ$3,Команды!$A$2:$A$7500,0),$E105+2)=Команды!$AJ$13,TRUE,FALSE),IF(INDEX(Команды!$A$2:$AN$7500,MATCH(AZ$3,Команды!$A$2:$A$7500,0),$E105+2)=Команды!$AJ$14,TRUE,FALSE),IF(INDEX(Команды!$A$2:$AN$7500,MATCH(AZ$3,Команды!$A$2:$A$7500,0),$E105+2)=Команды!$AJ$15,TRUE,FALSE),IF(INDEX(Команды!$A$2:$AN$7500,MATCH(AZ$3,Команды!$A$2:$A$7500,0),$E105+2)=Команды!$AJ$16,TRUE,FALSE),IF(INDEX(Команды!$A$2:$AN$7500,MATCH(AZ$3,Команды!$A$2:$A$7500,0),$E105+2)=Команды!$AJ$17,TRUE,FALSE),IF(INDEX(Команды!$A$2:$AN$7500,MATCH(AZ$3,Команды!$A$2:$A$7500,0),$E105+2)=Команды!$AJ$18,TRUE,FALSE),IF(INDEX(Команды!$A$2:$AN$7500,MATCH(AZ$3,Команды!$A$2:$A$7500,0),$E105+2)=Команды!$AJ$19,TRUE,FALSE)),INDEX(Команды!$AJ$2:$AL$19,MATCH(INDEX(Команды!$A$2:$AN$7500,MATCH(AZ$3,Команды!$A$2:$A$7500,0),$E105+2),Команды!$AJ$2:$AJ$19,0),3),0)</f>
        <v>0</v>
      </c>
      <c r="BB105" s="342"/>
      <c r="BC105" s="174">
        <f>IF(OR(IF(INDEX(Команды!$A$2:$AN$7500,MATCH(BC$3,Команды!$A$2:$A$7500,0),$E105+2)=Команды!$AJ$2,TRUE,FALSE),IF(INDEX(Команды!$A$2:$AN$7500,MATCH(BC$3,Команды!$A$2:$A$7500,0),$E105+2)=Команды!$AJ$3,TRUE,FALSE),IF(INDEX(Команды!$A$2:$AN$7500,MATCH(BC$3,Команды!$A$2:$A$7500,0),$E105+2)=Команды!$AJ$4,TRUE,FALSE),IF(INDEX(Команды!$A$2:$AN$7500,MATCH(BC$3,Команды!$A$2:$A$7500,0),$E105+2)=Команды!$AJ$5,TRUE,FALSE),IF(INDEX(Команды!$A$2:$AN$7500,MATCH(BC$3,Команды!$A$2:$A$7500,0),$E105+2)=Команды!$AJ$6,TRUE,FALSE),IF(INDEX(Команды!$A$2:$AN$7500,MATCH(BC$3,Команды!$A$2:$A$7500,0),$E105+2)=Команды!$AJ$7,TRUE,FALSE),IF(INDEX(Команды!$A$2:$AN$7500,MATCH(BC$3,Команды!$A$2:$A$7500,0),$E105+2)=Команды!$AJ$8,TRUE,FALSE),IF(INDEX(Команды!$A$2:$AN$7500,MATCH(BC$3,Команды!$A$2:$A$7500,0),$E105+2)=Команды!$AJ$9,TRUE,FALSE),IF(INDEX(Команды!$A$2:$AN$7500,MATCH(BC$3,Команды!$A$2:$A$7500,0),$E105+2)=Команды!$AJ$10,TRUE,FALSE),IF(INDEX(Команды!$A$2:$AN$7500,MATCH(BC$3,Команды!$A$2:$A$7500,0),$E105+2)=Команды!$AJ$11,TRUE,FALSE),IF(INDEX(Команды!$A$2:$AN$7500,MATCH(BC$3,Команды!$A$2:$A$7500,0),$E105+2)=Команды!$AJ$12,TRUE,FALSE),IF(INDEX(Команды!$A$2:$AN$7500,MATCH(BC$3,Команды!$A$2:$A$7500,0),$E105+2)=Команды!$AJ$13,TRUE,FALSE),IF(INDEX(Команды!$A$2:$AN$7500,MATCH(BC$3,Команды!$A$2:$A$7500,0),$E105+2)=Команды!$AJ$14,TRUE,FALSE),IF(INDEX(Команды!$A$2:$AN$7500,MATCH(BC$3,Команды!$A$2:$A$7500,0),$E105+2)=Команды!$AJ$15,TRUE,FALSE),IF(INDEX(Команды!$A$2:$AN$7500,MATCH(BC$3,Команды!$A$2:$A$7500,0),$E105+2)=Команды!$AJ$16,TRUE,FALSE),,IF(INDEX(Команды!$A$2:$AN$7500,MATCH(BC$3,Команды!$A$2:$A$7500,0),$E105+2)=Команды!$AJ$17,TRUE,FALSE),,IF(INDEX(Команды!$A$2:$AN$7500,MATCH(BC$3,Команды!$A$2:$A$7500,0),$E105+2)=Команды!$AJ$18,TRUE,FALSE),,IF(INDEX(Команды!$A$2:$AN$7500,MATCH(BC$3,Команды!$A$2:$A$7500,0),$E105+2)=Команды!$AJ$19,TRUE,FALSE)),INDEX(Команды!$AJ$2:$AK$19,MATCH(INDEX(Команды!$A$2:$AN$7500,MATCH(BC$3,Команды!$A$2:$A$7500,0),$E105+2),Команды!$AJ$2:$AJ$19,0),2),0)</f>
        <v>0</v>
      </c>
      <c r="BD105" s="175">
        <f>IF(OR(IF(INDEX(Команды!$A$2:$AN$7500,MATCH(BC$3,Команды!$A$2:$A$7500,0),$E105+2)=Команды!$AJ$2,TRUE,FALSE),IF(INDEX(Команды!$A$2:$AN$7500,MATCH(BC$3,Команды!$A$2:$A$7500,0),$E105+2)=Команды!$AJ$3,TRUE,FALSE),IF(INDEX(Команды!$A$2:$AN$7500,MATCH(BC$3,Команды!$A$2:$A$7500,0),$E105+2)=Команды!$AJ$4,TRUE,FALSE),IF(INDEX(Команды!$A$2:$AN$7500,MATCH(BC$3,Команды!$A$2:$A$7500,0),$E105+2)=Команды!$AJ$5,TRUE,FALSE),IF(INDEX(Команды!$A$2:$AN$7500,MATCH(BC$3,Команды!$A$2:$A$7500,0),$E105+2)=Команды!$AJ$6,TRUE,FALSE),IF(INDEX(Команды!$A$2:$AN$7500,MATCH(BC$3,Команды!$A$2:$A$7500,0),$E105+2)=Команды!$AJ$7,TRUE,FALSE),IF(INDEX(Команды!$A$2:$AN$7500,MATCH(BC$3,Команды!$A$2:$A$7500,0),$E105+2)=Команды!$AJ$8,TRUE,FALSE),IF(INDEX(Команды!$A$2:$AN$7500,MATCH(BC$3,Команды!$A$2:$A$7500,0),$E105+2)=Команды!$AJ$9,TRUE,FALSE),IF(INDEX(Команды!$A$2:$AN$7500,MATCH(BC$3,Команды!$A$2:$A$7500,0),$E105+2)=Команды!$AJ$10,TRUE,FALSE),IF(INDEX(Команды!$A$2:$AN$7500,MATCH(BC$3,Команды!$A$2:$A$7500,0),$E105+2)=Команды!$AJ$11,TRUE,FALSE),IF(INDEX(Команды!$A$2:$AN$7500,MATCH(BC$3,Команды!$A$2:$A$7500,0),$E105+2)=Команды!$AJ$12,TRUE,FALSE),IF(INDEX(Команды!$A$2:$AN$7500,MATCH(BC$3,Команды!$A$2:$A$7500,0),$E105+2)=Команды!$AJ$13,TRUE,FALSE),IF(INDEX(Команды!$A$2:$AN$7500,MATCH(BC$3,Команды!$A$2:$A$7500,0),$E105+2)=Команды!$AJ$14,TRUE,FALSE),IF(INDEX(Команды!$A$2:$AN$7500,MATCH(BC$3,Команды!$A$2:$A$7500,0),$E105+2)=Команды!$AJ$15,TRUE,FALSE),IF(INDEX(Команды!$A$2:$AN$7500,MATCH(BC$3,Команды!$A$2:$A$7500,0),$E105+2)=Команды!$AJ$16,TRUE,FALSE),IF(INDEX(Команды!$A$2:$AN$7500,MATCH(BC$3,Команды!$A$2:$A$7500,0),$E105+2)=Команды!$AJ$17,TRUE,FALSE),IF(INDEX(Команды!$A$2:$AN$7500,MATCH(BC$3,Команды!$A$2:$A$7500,0),$E105+2)=Команды!$AJ$18,TRUE,FALSE),IF(INDEX(Команды!$A$2:$AN$7500,MATCH(BC$3,Команды!$A$2:$A$7500,0),$E105+2)=Команды!$AJ$19,TRUE,FALSE)),INDEX(Команды!$AJ$2:$AL$19,MATCH(INDEX(Команды!$A$2:$AN$7500,MATCH(BC$3,Команды!$A$2:$A$7500,0),$E105+2),Команды!$AJ$2:$AJ$19,0),3),0)</f>
        <v>0</v>
      </c>
      <c r="BE105" s="342"/>
      <c r="BF105" s="174">
        <f>IF(OR(IF(INDEX(Команды!$A$2:$AN$7500,MATCH(BF$3,Команды!$A$2:$A$7500,0),$E105+2)=Команды!$AJ$2,TRUE,FALSE),IF(INDEX(Команды!$A$2:$AN$7500,MATCH(BF$3,Команды!$A$2:$A$7500,0),$E105+2)=Команды!$AJ$3,TRUE,FALSE),IF(INDEX(Команды!$A$2:$AN$7500,MATCH(BF$3,Команды!$A$2:$A$7500,0),$E105+2)=Команды!$AJ$4,TRUE,FALSE),IF(INDEX(Команды!$A$2:$AN$7500,MATCH(BF$3,Команды!$A$2:$A$7500,0),$E105+2)=Команды!$AJ$5,TRUE,FALSE),IF(INDEX(Команды!$A$2:$AN$7500,MATCH(BF$3,Команды!$A$2:$A$7500,0),$E105+2)=Команды!$AJ$6,TRUE,FALSE),IF(INDEX(Команды!$A$2:$AN$7500,MATCH(BF$3,Команды!$A$2:$A$7500,0),$E105+2)=Команды!$AJ$7,TRUE,FALSE),IF(INDEX(Команды!$A$2:$AN$7500,MATCH(BF$3,Команды!$A$2:$A$7500,0),$E105+2)=Команды!$AJ$8,TRUE,FALSE),IF(INDEX(Команды!$A$2:$AN$7500,MATCH(BF$3,Команды!$A$2:$A$7500,0),$E105+2)=Команды!$AJ$9,TRUE,FALSE),IF(INDEX(Команды!$A$2:$AN$7500,MATCH(BF$3,Команды!$A$2:$A$7500,0),$E105+2)=Команды!$AJ$10,TRUE,FALSE),IF(INDEX(Команды!$A$2:$AN$7500,MATCH(BF$3,Команды!$A$2:$A$7500,0),$E105+2)=Команды!$AJ$11,TRUE,FALSE),IF(INDEX(Команды!$A$2:$AN$7500,MATCH(BF$3,Команды!$A$2:$A$7500,0),$E105+2)=Команды!$AJ$12,TRUE,FALSE),IF(INDEX(Команды!$A$2:$AN$7500,MATCH(BF$3,Команды!$A$2:$A$7500,0),$E105+2)=Команды!$AJ$13,TRUE,FALSE),IF(INDEX(Команды!$A$2:$AN$7500,MATCH(BF$3,Команды!$A$2:$A$7500,0),$E105+2)=Команды!$AJ$14,TRUE,FALSE),IF(INDEX(Команды!$A$2:$AN$7500,MATCH(BF$3,Команды!$A$2:$A$7500,0),$E105+2)=Команды!$AJ$15,TRUE,FALSE),IF(INDEX(Команды!$A$2:$AN$7500,MATCH(BF$3,Команды!$A$2:$A$7500,0),$E105+2)=Команды!$AJ$16,TRUE,FALSE),,IF(INDEX(Команды!$A$2:$AN$7500,MATCH(BF$3,Команды!$A$2:$A$7500,0),$E105+2)=Команды!$AJ$17,TRUE,FALSE),,IF(INDEX(Команды!$A$2:$AN$7500,MATCH(BF$3,Команды!$A$2:$A$7500,0),$E105+2)=Команды!$AJ$18,TRUE,FALSE),,IF(INDEX(Команды!$A$2:$AN$7500,MATCH(BF$3,Команды!$A$2:$A$7500,0),$E105+2)=Команды!$AJ$19,TRUE,FALSE)),INDEX(Команды!$AJ$2:$AK$19,MATCH(INDEX(Команды!$A$2:$AN$7500,MATCH(BF$3,Команды!$A$2:$A$7500,0),$E105+2),Команды!$AJ$2:$AJ$19,0),2),0)</f>
        <v>0</v>
      </c>
      <c r="BG105" s="175">
        <f>IF(OR(IF(INDEX(Команды!$A$2:$AN$7500,MATCH(BF$3,Команды!$A$2:$A$7500,0),$E105+2)=Команды!$AJ$2,TRUE,FALSE),IF(INDEX(Команды!$A$2:$AN$7500,MATCH(BF$3,Команды!$A$2:$A$7500,0),$E105+2)=Команды!$AJ$3,TRUE,FALSE),IF(INDEX(Команды!$A$2:$AN$7500,MATCH(BF$3,Команды!$A$2:$A$7500,0),$E105+2)=Команды!$AJ$4,TRUE,FALSE),IF(INDEX(Команды!$A$2:$AN$7500,MATCH(BF$3,Команды!$A$2:$A$7500,0),$E105+2)=Команды!$AJ$5,TRUE,FALSE),IF(INDEX(Команды!$A$2:$AN$7500,MATCH(BF$3,Команды!$A$2:$A$7500,0),$E105+2)=Команды!$AJ$6,TRUE,FALSE),IF(INDEX(Команды!$A$2:$AN$7500,MATCH(BF$3,Команды!$A$2:$A$7500,0),$E105+2)=Команды!$AJ$7,TRUE,FALSE),IF(INDEX(Команды!$A$2:$AN$7500,MATCH(BF$3,Команды!$A$2:$A$7500,0),$E105+2)=Команды!$AJ$8,TRUE,FALSE),IF(INDEX(Команды!$A$2:$AN$7500,MATCH(BF$3,Команды!$A$2:$A$7500,0),$E105+2)=Команды!$AJ$9,TRUE,FALSE),IF(INDEX(Команды!$A$2:$AN$7500,MATCH(BF$3,Команды!$A$2:$A$7500,0),$E105+2)=Команды!$AJ$10,TRUE,FALSE),IF(INDEX(Команды!$A$2:$AN$7500,MATCH(BF$3,Команды!$A$2:$A$7500,0),$E105+2)=Команды!$AJ$11,TRUE,FALSE),IF(INDEX(Команды!$A$2:$AN$7500,MATCH(BF$3,Команды!$A$2:$A$7500,0),$E105+2)=Команды!$AJ$12,TRUE,FALSE),IF(INDEX(Команды!$A$2:$AN$7500,MATCH(BF$3,Команды!$A$2:$A$7500,0),$E105+2)=Команды!$AJ$13,TRUE,FALSE),IF(INDEX(Команды!$A$2:$AN$7500,MATCH(BF$3,Команды!$A$2:$A$7500,0),$E105+2)=Команды!$AJ$14,TRUE,FALSE),IF(INDEX(Команды!$A$2:$AN$7500,MATCH(BF$3,Команды!$A$2:$A$7500,0),$E105+2)=Команды!$AJ$15,TRUE,FALSE),IF(INDEX(Команды!$A$2:$AN$7500,MATCH(BF$3,Команды!$A$2:$A$7500,0),$E105+2)=Команды!$AJ$16,TRUE,FALSE),IF(INDEX(Команды!$A$2:$AN$7500,MATCH(BF$3,Команды!$A$2:$A$7500,0),$E105+2)=Команды!$AJ$17,TRUE,FALSE),IF(INDEX(Команды!$A$2:$AN$7500,MATCH(BF$3,Команды!$A$2:$A$7500,0),$E105+2)=Команды!$AJ$18,TRUE,FALSE),IF(INDEX(Команды!$A$2:$AN$7500,MATCH(BF$3,Команды!$A$2:$A$7500,0),$E105+2)=Команды!$AJ$19,TRUE,FALSE)),INDEX(Команды!$AJ$2:$AL$19,MATCH(INDEX(Команды!$A$2:$AN$7500,MATCH(BF$3,Команды!$A$2:$A$7500,0),$E105+2),Команды!$AJ$2:$AJ$19,0),3),0)</f>
        <v>0</v>
      </c>
      <c r="BH105" s="342"/>
      <c r="BI105" s="174">
        <f>IF(OR(IF(INDEX(Команды!$A$2:$AN$7500,MATCH(BI$3,Команды!$A$2:$A$7500,0),$E105+2)=Команды!$AJ$2,TRUE,FALSE),IF(INDEX(Команды!$A$2:$AN$7500,MATCH(BI$3,Команды!$A$2:$A$7500,0),$E105+2)=Команды!$AJ$3,TRUE,FALSE),IF(INDEX(Команды!$A$2:$AN$7500,MATCH(BI$3,Команды!$A$2:$A$7500,0),$E105+2)=Команды!$AJ$4,TRUE,FALSE),IF(INDEX(Команды!$A$2:$AN$7500,MATCH(BI$3,Команды!$A$2:$A$7500,0),$E105+2)=Команды!$AJ$5,TRUE,FALSE),IF(INDEX(Команды!$A$2:$AN$7500,MATCH(BI$3,Команды!$A$2:$A$7500,0),$E105+2)=Команды!$AJ$6,TRUE,FALSE),IF(INDEX(Команды!$A$2:$AN$7500,MATCH(BI$3,Команды!$A$2:$A$7500,0),$E105+2)=Команды!$AJ$7,TRUE,FALSE),IF(INDEX(Команды!$A$2:$AN$7500,MATCH(BI$3,Команды!$A$2:$A$7500,0),$E105+2)=Команды!$AJ$8,TRUE,FALSE),IF(INDEX(Команды!$A$2:$AN$7500,MATCH(BI$3,Команды!$A$2:$A$7500,0),$E105+2)=Команды!$AJ$9,TRUE,FALSE),IF(INDEX(Команды!$A$2:$AN$7500,MATCH(BI$3,Команды!$A$2:$A$7500,0),$E105+2)=Команды!$AJ$10,TRUE,FALSE),IF(INDEX(Команды!$A$2:$AN$7500,MATCH(BI$3,Команды!$A$2:$A$7500,0),$E105+2)=Команды!$AJ$11,TRUE,FALSE),IF(INDEX(Команды!$A$2:$AN$7500,MATCH(BI$3,Команды!$A$2:$A$7500,0),$E105+2)=Команды!$AJ$12,TRUE,FALSE),IF(INDEX(Команды!$A$2:$AN$7500,MATCH(BI$3,Команды!$A$2:$A$7500,0),$E105+2)=Команды!$AJ$13,TRUE,FALSE),IF(INDEX(Команды!$A$2:$AN$7500,MATCH(BI$3,Команды!$A$2:$A$7500,0),$E105+2)=Команды!$AJ$14,TRUE,FALSE),IF(INDEX(Команды!$A$2:$AN$7500,MATCH(BI$3,Команды!$A$2:$A$7500,0),$E105+2)=Команды!$AJ$15,TRUE,FALSE),IF(INDEX(Команды!$A$2:$AN$7500,MATCH(BI$3,Команды!$A$2:$A$7500,0),$E105+2)=Команды!$AJ$16,TRUE,FALSE),,IF(INDEX(Команды!$A$2:$AN$7500,MATCH(BI$3,Команды!$A$2:$A$7500,0),$E105+2)=Команды!$AJ$17,TRUE,FALSE),,IF(INDEX(Команды!$A$2:$AN$7500,MATCH(BI$3,Команды!$A$2:$A$7500,0),$E105+2)=Команды!$AJ$18,TRUE,FALSE),,IF(INDEX(Команды!$A$2:$AN$7500,MATCH(BI$3,Команды!$A$2:$A$7500,0),$E105+2)=Команды!$AJ$19,TRUE,FALSE)),INDEX(Команды!$AJ$2:$AK$19,MATCH(INDEX(Команды!$A$2:$AN$7500,MATCH(BI$3,Команды!$A$2:$A$7500,0),$E105+2),Команды!$AJ$2:$AJ$19,0),2),0)</f>
        <v>0</v>
      </c>
      <c r="BJ105" s="175">
        <f>IF(OR(IF(INDEX(Команды!$A$2:$AN$7500,MATCH(BI$3,Команды!$A$2:$A$7500,0),$E105+2)=Команды!$AJ$2,TRUE,FALSE),IF(INDEX(Команды!$A$2:$AN$7500,MATCH(BI$3,Команды!$A$2:$A$7500,0),$E105+2)=Команды!$AJ$3,TRUE,FALSE),IF(INDEX(Команды!$A$2:$AN$7500,MATCH(BI$3,Команды!$A$2:$A$7500,0),$E105+2)=Команды!$AJ$4,TRUE,FALSE),IF(INDEX(Команды!$A$2:$AN$7500,MATCH(BI$3,Команды!$A$2:$A$7500,0),$E105+2)=Команды!$AJ$5,TRUE,FALSE),IF(INDEX(Команды!$A$2:$AN$7500,MATCH(BI$3,Команды!$A$2:$A$7500,0),$E105+2)=Команды!$AJ$6,TRUE,FALSE),IF(INDEX(Команды!$A$2:$AN$7500,MATCH(BI$3,Команды!$A$2:$A$7500,0),$E105+2)=Команды!$AJ$7,TRUE,FALSE),IF(INDEX(Команды!$A$2:$AN$7500,MATCH(BI$3,Команды!$A$2:$A$7500,0),$E105+2)=Команды!$AJ$8,TRUE,FALSE),IF(INDEX(Команды!$A$2:$AN$7500,MATCH(BI$3,Команды!$A$2:$A$7500,0),$E105+2)=Команды!$AJ$9,TRUE,FALSE),IF(INDEX(Команды!$A$2:$AN$7500,MATCH(BI$3,Команды!$A$2:$A$7500,0),$E105+2)=Команды!$AJ$10,TRUE,FALSE),IF(INDEX(Команды!$A$2:$AN$7500,MATCH(BI$3,Команды!$A$2:$A$7500,0),$E105+2)=Команды!$AJ$11,TRUE,FALSE),IF(INDEX(Команды!$A$2:$AN$7500,MATCH(BI$3,Команды!$A$2:$A$7500,0),$E105+2)=Команды!$AJ$12,TRUE,FALSE),IF(INDEX(Команды!$A$2:$AN$7500,MATCH(BI$3,Команды!$A$2:$A$7500,0),$E105+2)=Команды!$AJ$13,TRUE,FALSE),IF(INDEX(Команды!$A$2:$AN$7500,MATCH(BI$3,Команды!$A$2:$A$7500,0),$E105+2)=Команды!$AJ$14,TRUE,FALSE),IF(INDEX(Команды!$A$2:$AN$7500,MATCH(BI$3,Команды!$A$2:$A$7500,0),$E105+2)=Команды!$AJ$15,TRUE,FALSE),IF(INDEX(Команды!$A$2:$AN$7500,MATCH(BI$3,Команды!$A$2:$A$7500,0),$E105+2)=Команды!$AJ$16,TRUE,FALSE),IF(INDEX(Команды!$A$2:$AN$7500,MATCH(BI$3,Команды!$A$2:$A$7500,0),$E105+2)=Команды!$AJ$17,TRUE,FALSE),IF(INDEX(Команды!$A$2:$AN$7500,MATCH(BI$3,Команды!$A$2:$A$7500,0),$E105+2)=Команды!$AJ$18,TRUE,FALSE),IF(INDEX(Команды!$A$2:$AN$7500,MATCH(BI$3,Команды!$A$2:$A$7500,0),$E105+2)=Команды!$AJ$19,TRUE,FALSE)),INDEX(Команды!$AJ$2:$AL$19,MATCH(INDEX(Команды!$A$2:$AN$7500,MATCH(BI$3,Команды!$A$2:$A$7500,0),$E105+2),Команды!$AJ$2:$AJ$19,0),3),0)</f>
        <v>0</v>
      </c>
      <c r="BK105" s="342"/>
      <c r="BL105" s="174">
        <f>IF(OR(IF(INDEX(Команды!$A$2:$AN$7500,MATCH(BL$3,Команды!$A$2:$A$7500,0),$E105+2)=Команды!$AJ$2,TRUE,FALSE),IF(INDEX(Команды!$A$2:$AN$7500,MATCH(BL$3,Команды!$A$2:$A$7500,0),$E105+2)=Команды!$AJ$3,TRUE,FALSE),IF(INDEX(Команды!$A$2:$AN$7500,MATCH(BL$3,Команды!$A$2:$A$7500,0),$E105+2)=Команды!$AJ$4,TRUE,FALSE),IF(INDEX(Команды!$A$2:$AN$7500,MATCH(BL$3,Команды!$A$2:$A$7500,0),$E105+2)=Команды!$AJ$5,TRUE,FALSE),IF(INDEX(Команды!$A$2:$AN$7500,MATCH(BL$3,Команды!$A$2:$A$7500,0),$E105+2)=Команды!$AJ$6,TRUE,FALSE),IF(INDEX(Команды!$A$2:$AN$7500,MATCH(BL$3,Команды!$A$2:$A$7500,0),$E105+2)=Команды!$AJ$7,TRUE,FALSE),IF(INDEX(Команды!$A$2:$AN$7500,MATCH(BL$3,Команды!$A$2:$A$7500,0),$E105+2)=Команды!$AJ$8,TRUE,FALSE),IF(INDEX(Команды!$A$2:$AN$7500,MATCH(BL$3,Команды!$A$2:$A$7500,0),$E105+2)=Команды!$AJ$9,TRUE,FALSE),IF(INDEX(Команды!$A$2:$AN$7500,MATCH(BL$3,Команды!$A$2:$A$7500,0),$E105+2)=Команды!$AJ$10,TRUE,FALSE),IF(INDEX(Команды!$A$2:$AN$7500,MATCH(BL$3,Команды!$A$2:$A$7500,0),$E105+2)=Команды!$AJ$11,TRUE,FALSE),IF(INDEX(Команды!$A$2:$AN$7500,MATCH(BL$3,Команды!$A$2:$A$7500,0),$E105+2)=Команды!$AJ$12,TRUE,FALSE),IF(INDEX(Команды!$A$2:$AN$7500,MATCH(BL$3,Команды!$A$2:$A$7500,0),$E105+2)=Команды!$AJ$13,TRUE,FALSE),IF(INDEX(Команды!$A$2:$AN$7500,MATCH(BL$3,Команды!$A$2:$A$7500,0),$E105+2)=Команды!$AJ$14,TRUE,FALSE),IF(INDEX(Команды!$A$2:$AN$7500,MATCH(BL$3,Команды!$A$2:$A$7500,0),$E105+2)=Команды!$AJ$15,TRUE,FALSE),IF(INDEX(Команды!$A$2:$AN$7500,MATCH(BL$3,Команды!$A$2:$A$7500,0),$E105+2)=Команды!$AJ$16,TRUE,FALSE),,IF(INDEX(Команды!$A$2:$AN$7500,MATCH(BL$3,Команды!$A$2:$A$7500,0),$E105+2)=Команды!$AJ$17,TRUE,FALSE),,IF(INDEX(Команды!$A$2:$AN$7500,MATCH(BL$3,Команды!$A$2:$A$7500,0),$E105+2)=Команды!$AJ$18,TRUE,FALSE),,IF(INDEX(Команды!$A$2:$AN$7500,MATCH(BL$3,Команды!$A$2:$A$7500,0),$E105+2)=Команды!$AJ$19,TRUE,FALSE)),INDEX(Команды!$AJ$2:$AK$19,MATCH(INDEX(Команды!$A$2:$AN$7500,MATCH(BL$3,Команды!$A$2:$A$7500,0),$E105+2),Команды!$AJ$2:$AJ$19,0),2),0)</f>
        <v>0</v>
      </c>
      <c r="BM105" s="175">
        <f>IF(OR(IF(INDEX(Команды!$A$2:$AN$7500,MATCH(BL$3,Команды!$A$2:$A$7500,0),$E105+2)=Команды!$AJ$2,TRUE,FALSE),IF(INDEX(Команды!$A$2:$AN$7500,MATCH(BL$3,Команды!$A$2:$A$7500,0),$E105+2)=Команды!$AJ$3,TRUE,FALSE),IF(INDEX(Команды!$A$2:$AN$7500,MATCH(BL$3,Команды!$A$2:$A$7500,0),$E105+2)=Команды!$AJ$4,TRUE,FALSE),IF(INDEX(Команды!$A$2:$AN$7500,MATCH(BL$3,Команды!$A$2:$A$7500,0),$E105+2)=Команды!$AJ$5,TRUE,FALSE),IF(INDEX(Команды!$A$2:$AN$7500,MATCH(BL$3,Команды!$A$2:$A$7500,0),$E105+2)=Команды!$AJ$6,TRUE,FALSE),IF(INDEX(Команды!$A$2:$AN$7500,MATCH(BL$3,Команды!$A$2:$A$7500,0),$E105+2)=Команды!$AJ$7,TRUE,FALSE),IF(INDEX(Команды!$A$2:$AN$7500,MATCH(BL$3,Команды!$A$2:$A$7500,0),$E105+2)=Команды!$AJ$8,TRUE,FALSE),IF(INDEX(Команды!$A$2:$AN$7500,MATCH(BL$3,Команды!$A$2:$A$7500,0),$E105+2)=Команды!$AJ$9,TRUE,FALSE),IF(INDEX(Команды!$A$2:$AN$7500,MATCH(BL$3,Команды!$A$2:$A$7500,0),$E105+2)=Команды!$AJ$10,TRUE,FALSE),IF(INDEX(Команды!$A$2:$AN$7500,MATCH(BL$3,Команды!$A$2:$A$7500,0),$E105+2)=Команды!$AJ$11,TRUE,FALSE),IF(INDEX(Команды!$A$2:$AN$7500,MATCH(BL$3,Команды!$A$2:$A$7500,0),$E105+2)=Команды!$AJ$12,TRUE,FALSE),IF(INDEX(Команды!$A$2:$AN$7500,MATCH(BL$3,Команды!$A$2:$A$7500,0),$E105+2)=Команды!$AJ$13,TRUE,FALSE),IF(INDEX(Команды!$A$2:$AN$7500,MATCH(BL$3,Команды!$A$2:$A$7500,0),$E105+2)=Команды!$AJ$14,TRUE,FALSE),IF(INDEX(Команды!$A$2:$AN$7500,MATCH(BL$3,Команды!$A$2:$A$7500,0),$E105+2)=Команды!$AJ$15,TRUE,FALSE),IF(INDEX(Команды!$A$2:$AN$7500,MATCH(BL$3,Команды!$A$2:$A$7500,0),$E105+2)=Команды!$AJ$16,TRUE,FALSE),IF(INDEX(Команды!$A$2:$AN$7500,MATCH(BL$3,Команды!$A$2:$A$7500,0),$E105+2)=Команды!$AJ$17,TRUE,FALSE),IF(INDEX(Команды!$A$2:$AN$7500,MATCH(BL$3,Команды!$A$2:$A$7500,0),$E105+2)=Команды!$AJ$18,TRUE,FALSE),IF(INDEX(Команды!$A$2:$AN$7500,MATCH(BL$3,Команды!$A$2:$A$7500,0),$E105+2)=Команды!$AJ$19,TRUE,FALSE)),INDEX(Команды!$AJ$2:$AL$19,MATCH(INDEX(Команды!$A$2:$AN$7500,MATCH(BL$3,Команды!$A$2:$A$7500,0),$E105+2),Команды!$AJ$2:$AJ$19,0),3),0)</f>
        <v>0</v>
      </c>
      <c r="BN105" s="342"/>
      <c r="BO105" s="174">
        <f>IF(OR(IF(INDEX(Команды!$A$2:$AN$7500,MATCH(BO$3,Команды!$A$2:$A$7500,0),$E105+2)=Команды!$AJ$2,TRUE,FALSE),IF(INDEX(Команды!$A$2:$AN$7500,MATCH(BO$3,Команды!$A$2:$A$7500,0),$E105+2)=Команды!$AJ$3,TRUE,FALSE),IF(INDEX(Команды!$A$2:$AN$7500,MATCH(BO$3,Команды!$A$2:$A$7500,0),$E105+2)=Команды!$AJ$4,TRUE,FALSE),IF(INDEX(Команды!$A$2:$AN$7500,MATCH(BO$3,Команды!$A$2:$A$7500,0),$E105+2)=Команды!$AJ$5,TRUE,FALSE),IF(INDEX(Команды!$A$2:$AN$7500,MATCH(BO$3,Команды!$A$2:$A$7500,0),$E105+2)=Команды!$AJ$6,TRUE,FALSE),IF(INDEX(Команды!$A$2:$AN$7500,MATCH(BO$3,Команды!$A$2:$A$7500,0),$E105+2)=Команды!$AJ$7,TRUE,FALSE),IF(INDEX(Команды!$A$2:$AN$7500,MATCH(BO$3,Команды!$A$2:$A$7500,0),$E105+2)=Команды!$AJ$8,TRUE,FALSE),IF(INDEX(Команды!$A$2:$AN$7500,MATCH(BO$3,Команды!$A$2:$A$7500,0),$E105+2)=Команды!$AJ$9,TRUE,FALSE),IF(INDEX(Команды!$A$2:$AN$7500,MATCH(BO$3,Команды!$A$2:$A$7500,0),$E105+2)=Команды!$AJ$10,TRUE,FALSE),IF(INDEX(Команды!$A$2:$AN$7500,MATCH(BO$3,Команды!$A$2:$A$7500,0),$E105+2)=Команды!$AJ$11,TRUE,FALSE),IF(INDEX(Команды!$A$2:$AN$7500,MATCH(BO$3,Команды!$A$2:$A$7500,0),$E105+2)=Команды!$AJ$12,TRUE,FALSE),IF(INDEX(Команды!$A$2:$AN$7500,MATCH(BO$3,Команды!$A$2:$A$7500,0),$E105+2)=Команды!$AJ$13,TRUE,FALSE),IF(INDEX(Команды!$A$2:$AN$7500,MATCH(BO$3,Команды!$A$2:$A$7500,0),$E105+2)=Команды!$AJ$14,TRUE,FALSE),IF(INDEX(Команды!$A$2:$AN$7500,MATCH(BO$3,Команды!$A$2:$A$7500,0),$E105+2)=Команды!$AJ$15,TRUE,FALSE),IF(INDEX(Команды!$A$2:$AN$7500,MATCH(BO$3,Команды!$A$2:$A$7500,0),$E105+2)=Команды!$AJ$16,TRUE,FALSE),,IF(INDEX(Команды!$A$2:$AN$7500,MATCH(BO$3,Команды!$A$2:$A$7500,0),$E105+2)=Команды!$AJ$17,TRUE,FALSE),,IF(INDEX(Команды!$A$2:$AN$7500,MATCH(BO$3,Команды!$A$2:$A$7500,0),$E105+2)=Команды!$AJ$18,TRUE,FALSE),,IF(INDEX(Команды!$A$2:$AN$7500,MATCH(BO$3,Команды!$A$2:$A$7500,0),$E105+2)=Команды!$AJ$19,TRUE,FALSE)),INDEX(Команды!$AJ$2:$AK$19,MATCH(INDEX(Команды!$A$2:$AN$7500,MATCH(BO$3,Команды!$A$2:$A$7500,0),$E105+2),Команды!$AJ$2:$AJ$19,0),2),0)</f>
        <v>0</v>
      </c>
      <c r="BP105" s="175">
        <f>IF(OR(IF(INDEX(Команды!$A$2:$AN$7500,MATCH(BO$3,Команды!$A$2:$A$7500,0),$E105+2)=Команды!$AJ$2,TRUE,FALSE),IF(INDEX(Команды!$A$2:$AN$7500,MATCH(BO$3,Команды!$A$2:$A$7500,0),$E105+2)=Команды!$AJ$3,TRUE,FALSE),IF(INDEX(Команды!$A$2:$AN$7500,MATCH(BO$3,Команды!$A$2:$A$7500,0),$E105+2)=Команды!$AJ$4,TRUE,FALSE),IF(INDEX(Команды!$A$2:$AN$7500,MATCH(BO$3,Команды!$A$2:$A$7500,0),$E105+2)=Команды!$AJ$5,TRUE,FALSE),IF(INDEX(Команды!$A$2:$AN$7500,MATCH(BO$3,Команды!$A$2:$A$7500,0),$E105+2)=Команды!$AJ$6,TRUE,FALSE),IF(INDEX(Команды!$A$2:$AN$7500,MATCH(BO$3,Команды!$A$2:$A$7500,0),$E105+2)=Команды!$AJ$7,TRUE,FALSE),IF(INDEX(Команды!$A$2:$AN$7500,MATCH(BO$3,Команды!$A$2:$A$7500,0),$E105+2)=Команды!$AJ$8,TRUE,FALSE),IF(INDEX(Команды!$A$2:$AN$7500,MATCH(BO$3,Команды!$A$2:$A$7500,0),$E105+2)=Команды!$AJ$9,TRUE,FALSE),IF(INDEX(Команды!$A$2:$AN$7500,MATCH(BO$3,Команды!$A$2:$A$7500,0),$E105+2)=Команды!$AJ$10,TRUE,FALSE),IF(INDEX(Команды!$A$2:$AN$7500,MATCH(BO$3,Команды!$A$2:$A$7500,0),$E105+2)=Команды!$AJ$11,TRUE,FALSE),IF(INDEX(Команды!$A$2:$AN$7500,MATCH(BO$3,Команды!$A$2:$A$7500,0),$E105+2)=Команды!$AJ$12,TRUE,FALSE),IF(INDEX(Команды!$A$2:$AN$7500,MATCH(BO$3,Команды!$A$2:$A$7500,0),$E105+2)=Команды!$AJ$13,TRUE,FALSE),IF(INDEX(Команды!$A$2:$AN$7500,MATCH(BO$3,Команды!$A$2:$A$7500,0),$E105+2)=Команды!$AJ$14,TRUE,FALSE),IF(INDEX(Команды!$A$2:$AN$7500,MATCH(BO$3,Команды!$A$2:$A$7500,0),$E105+2)=Команды!$AJ$15,TRUE,FALSE),IF(INDEX(Команды!$A$2:$AN$7500,MATCH(BO$3,Команды!$A$2:$A$7500,0),$E105+2)=Команды!$AJ$16,TRUE,FALSE),IF(INDEX(Команды!$A$2:$AN$7500,MATCH(BO$3,Команды!$A$2:$A$7500,0),$E105+2)=Команды!$AJ$17,TRUE,FALSE),IF(INDEX(Команды!$A$2:$AN$7500,MATCH(BO$3,Команды!$A$2:$A$7500,0),$E105+2)=Команды!$AJ$18,TRUE,FALSE),IF(INDEX(Команды!$A$2:$AN$7500,MATCH(BO$3,Команды!$A$2:$A$7500,0),$E105+2)=Команды!$AJ$19,TRUE,FALSE)),INDEX(Команды!$AJ$2:$AL$19,MATCH(INDEX(Команды!$A$2:$AN$7500,MATCH(BO$3,Команды!$A$2:$A$7500,0),$E105+2),Команды!$AJ$2:$AJ$19,0),3),0)</f>
        <v>0</v>
      </c>
      <c r="BQ105" s="342"/>
      <c r="BR105" s="174">
        <f>IF(OR(IF(INDEX(Команды!$A$2:$AN$7500,MATCH(BR$3,Команды!$A$2:$A$7500,0),$E105+2)=Команды!$AJ$2,TRUE,FALSE),IF(INDEX(Команды!$A$2:$AN$7500,MATCH(BR$3,Команды!$A$2:$A$7500,0),$E105+2)=Команды!$AJ$3,TRUE,FALSE),IF(INDEX(Команды!$A$2:$AN$7500,MATCH(BR$3,Команды!$A$2:$A$7500,0),$E105+2)=Команды!$AJ$4,TRUE,FALSE),IF(INDEX(Команды!$A$2:$AN$7500,MATCH(BR$3,Команды!$A$2:$A$7500,0),$E105+2)=Команды!$AJ$5,TRUE,FALSE),IF(INDEX(Команды!$A$2:$AN$7500,MATCH(BR$3,Команды!$A$2:$A$7500,0),$E105+2)=Команды!$AJ$6,TRUE,FALSE),IF(INDEX(Команды!$A$2:$AN$7500,MATCH(BR$3,Команды!$A$2:$A$7500,0),$E105+2)=Команды!$AJ$7,TRUE,FALSE),IF(INDEX(Команды!$A$2:$AN$7500,MATCH(BR$3,Команды!$A$2:$A$7500,0),$E105+2)=Команды!$AJ$8,TRUE,FALSE),IF(INDEX(Команды!$A$2:$AN$7500,MATCH(BR$3,Команды!$A$2:$A$7500,0),$E105+2)=Команды!$AJ$9,TRUE,FALSE),IF(INDEX(Команды!$A$2:$AN$7500,MATCH(BR$3,Команды!$A$2:$A$7500,0),$E105+2)=Команды!$AJ$10,TRUE,FALSE),IF(INDEX(Команды!$A$2:$AN$7500,MATCH(BR$3,Команды!$A$2:$A$7500,0),$E105+2)=Команды!$AJ$11,TRUE,FALSE),IF(INDEX(Команды!$A$2:$AN$7500,MATCH(BR$3,Команды!$A$2:$A$7500,0),$E105+2)=Команды!$AJ$12,TRUE,FALSE),IF(INDEX(Команды!$A$2:$AN$7500,MATCH(BR$3,Команды!$A$2:$A$7500,0),$E105+2)=Команды!$AJ$13,TRUE,FALSE),IF(INDEX(Команды!$A$2:$AN$7500,MATCH(BR$3,Команды!$A$2:$A$7500,0),$E105+2)=Команды!$AJ$14,TRUE,FALSE),IF(INDEX(Команды!$A$2:$AN$7500,MATCH(BR$3,Команды!$A$2:$A$7500,0),$E105+2)=Команды!$AJ$15,TRUE,FALSE),IF(INDEX(Команды!$A$2:$AN$7500,MATCH(BR$3,Команды!$A$2:$A$7500,0),$E105+2)=Команды!$AJ$16,TRUE,FALSE),,IF(INDEX(Команды!$A$2:$AN$7500,MATCH(BR$3,Команды!$A$2:$A$7500,0),$E105+2)=Команды!$AJ$17,TRUE,FALSE),,IF(INDEX(Команды!$A$2:$AN$7500,MATCH(BR$3,Команды!$A$2:$A$7500,0),$E105+2)=Команды!$AJ$18,TRUE,FALSE),,IF(INDEX(Команды!$A$2:$AN$7500,MATCH(BR$3,Команды!$A$2:$A$7500,0),$E105+2)=Команды!$AJ$19,TRUE,FALSE)),INDEX(Команды!$AJ$2:$AK$19,MATCH(INDEX(Команды!$A$2:$AN$7500,MATCH(BR$3,Команды!$A$2:$A$7500,0),$E105+2),Команды!$AJ$2:$AJ$19,0),2),0)</f>
        <v>0</v>
      </c>
      <c r="BS105" s="175">
        <f>IF(OR(IF(INDEX(Команды!$A$2:$AN$7500,MATCH(BR$3,Команды!$A$2:$A$7500,0),$E105+2)=Команды!$AJ$2,TRUE,FALSE),IF(INDEX(Команды!$A$2:$AN$7500,MATCH(BR$3,Команды!$A$2:$A$7500,0),$E105+2)=Команды!$AJ$3,TRUE,FALSE),IF(INDEX(Команды!$A$2:$AN$7500,MATCH(BR$3,Команды!$A$2:$A$7500,0),$E105+2)=Команды!$AJ$4,TRUE,FALSE),IF(INDEX(Команды!$A$2:$AN$7500,MATCH(BR$3,Команды!$A$2:$A$7500,0),$E105+2)=Команды!$AJ$5,TRUE,FALSE),IF(INDEX(Команды!$A$2:$AN$7500,MATCH(BR$3,Команды!$A$2:$A$7500,0),$E105+2)=Команды!$AJ$6,TRUE,FALSE),IF(INDEX(Команды!$A$2:$AN$7500,MATCH(BR$3,Команды!$A$2:$A$7500,0),$E105+2)=Команды!$AJ$7,TRUE,FALSE),IF(INDEX(Команды!$A$2:$AN$7500,MATCH(BR$3,Команды!$A$2:$A$7500,0),$E105+2)=Команды!$AJ$8,TRUE,FALSE),IF(INDEX(Команды!$A$2:$AN$7500,MATCH(BR$3,Команды!$A$2:$A$7500,0),$E105+2)=Команды!$AJ$9,TRUE,FALSE),IF(INDEX(Команды!$A$2:$AN$7500,MATCH(BR$3,Команды!$A$2:$A$7500,0),$E105+2)=Команды!$AJ$10,TRUE,FALSE),IF(INDEX(Команды!$A$2:$AN$7500,MATCH(BR$3,Команды!$A$2:$A$7500,0),$E105+2)=Команды!$AJ$11,TRUE,FALSE),IF(INDEX(Команды!$A$2:$AN$7500,MATCH(BR$3,Команды!$A$2:$A$7500,0),$E105+2)=Команды!$AJ$12,TRUE,FALSE),IF(INDEX(Команды!$A$2:$AN$7500,MATCH(BR$3,Команды!$A$2:$A$7500,0),$E105+2)=Команды!$AJ$13,TRUE,FALSE),IF(INDEX(Команды!$A$2:$AN$7500,MATCH(BR$3,Команды!$A$2:$A$7500,0),$E105+2)=Команды!$AJ$14,TRUE,FALSE),IF(INDEX(Команды!$A$2:$AN$7500,MATCH(BR$3,Команды!$A$2:$A$7500,0),$E105+2)=Команды!$AJ$15,TRUE,FALSE),IF(INDEX(Команды!$A$2:$AN$7500,MATCH(BR$3,Команды!$A$2:$A$7500,0),$E105+2)=Команды!$AJ$16,TRUE,FALSE),IF(INDEX(Команды!$A$2:$AN$7500,MATCH(BR$3,Команды!$A$2:$A$7500,0),$E105+2)=Команды!$AJ$17,TRUE,FALSE),IF(INDEX(Команды!$A$2:$AN$7500,MATCH(BR$3,Команды!$A$2:$A$7500,0),$E105+2)=Команды!$AJ$18,TRUE,FALSE),IF(INDEX(Команды!$A$2:$AN$7500,MATCH(BR$3,Команды!$A$2:$A$7500,0),$E105+2)=Команды!$AJ$19,TRUE,FALSE)),INDEX(Команды!$AJ$2:$AL$19,MATCH(INDEX(Команды!$A$2:$AN$7500,MATCH(BR$3,Команды!$A$2:$A$7500,0),$E105+2),Команды!$AJ$2:$AJ$19,0),3),0)</f>
        <v>0</v>
      </c>
      <c r="BT105" s="342"/>
      <c r="BU105" s="174">
        <f>IF(OR(IF(INDEX(Команды!$A$2:$AN$7500,MATCH(BU$3,Команды!$A$2:$A$7500,0),$E105+2)=Команды!$AJ$2,TRUE,FALSE),IF(INDEX(Команды!$A$2:$AN$7500,MATCH(BU$3,Команды!$A$2:$A$7500,0),$E105+2)=Команды!$AJ$3,TRUE,FALSE),IF(INDEX(Команды!$A$2:$AN$7500,MATCH(BU$3,Команды!$A$2:$A$7500,0),$E105+2)=Команды!$AJ$4,TRUE,FALSE),IF(INDEX(Команды!$A$2:$AN$7500,MATCH(BU$3,Команды!$A$2:$A$7500,0),$E105+2)=Команды!$AJ$5,TRUE,FALSE),IF(INDEX(Команды!$A$2:$AN$7500,MATCH(BU$3,Команды!$A$2:$A$7500,0),$E105+2)=Команды!$AJ$6,TRUE,FALSE),IF(INDEX(Команды!$A$2:$AN$7500,MATCH(BU$3,Команды!$A$2:$A$7500,0),$E105+2)=Команды!$AJ$7,TRUE,FALSE),IF(INDEX(Команды!$A$2:$AN$7500,MATCH(BU$3,Команды!$A$2:$A$7500,0),$E105+2)=Команды!$AJ$8,TRUE,FALSE),IF(INDEX(Команды!$A$2:$AN$7500,MATCH(BU$3,Команды!$A$2:$A$7500,0),$E105+2)=Команды!$AJ$9,TRUE,FALSE),IF(INDEX(Команды!$A$2:$AN$7500,MATCH(BU$3,Команды!$A$2:$A$7500,0),$E105+2)=Команды!$AJ$10,TRUE,FALSE),IF(INDEX(Команды!$A$2:$AN$7500,MATCH(BU$3,Команды!$A$2:$A$7500,0),$E105+2)=Команды!$AJ$11,TRUE,FALSE),IF(INDEX(Команды!$A$2:$AN$7500,MATCH(BU$3,Команды!$A$2:$A$7500,0),$E105+2)=Команды!$AJ$12,TRUE,FALSE),IF(INDEX(Команды!$A$2:$AN$7500,MATCH(BU$3,Команды!$A$2:$A$7500,0),$E105+2)=Команды!$AJ$13,TRUE,FALSE),IF(INDEX(Команды!$A$2:$AN$7500,MATCH(BU$3,Команды!$A$2:$A$7500,0),$E105+2)=Команды!$AJ$14,TRUE,FALSE),IF(INDEX(Команды!$A$2:$AN$7500,MATCH(BU$3,Команды!$A$2:$A$7500,0),$E105+2)=Команды!$AJ$15,TRUE,FALSE),IF(INDEX(Команды!$A$2:$AN$7500,MATCH(BU$3,Команды!$A$2:$A$7500,0),$E105+2)=Команды!$AJ$16,TRUE,FALSE),,IF(INDEX(Команды!$A$2:$AN$7500,MATCH(BU$3,Команды!$A$2:$A$7500,0),$E105+2)=Команды!$AJ$17,TRUE,FALSE),,IF(INDEX(Команды!$A$2:$AN$7500,MATCH(BU$3,Команды!$A$2:$A$7500,0),$E105+2)=Команды!$AJ$18,TRUE,FALSE),,IF(INDEX(Команды!$A$2:$AN$7500,MATCH(BU$3,Команды!$A$2:$A$7500,0),$E105+2)=Команды!$AJ$19,TRUE,FALSE)),INDEX(Команды!$AJ$2:$AK$19,MATCH(INDEX(Команды!$A$2:$AN$7500,MATCH(BU$3,Команды!$A$2:$A$7500,0),$E105+2),Команды!$AJ$2:$AJ$19,0),2),0)</f>
        <v>0</v>
      </c>
      <c r="BV105" s="175">
        <f>IF(OR(IF(INDEX(Команды!$A$2:$AN$7500,MATCH(BU$3,Команды!$A$2:$A$7500,0),$E105+2)=Команды!$AJ$2,TRUE,FALSE),IF(INDEX(Команды!$A$2:$AN$7500,MATCH(BU$3,Команды!$A$2:$A$7500,0),$E105+2)=Команды!$AJ$3,TRUE,FALSE),IF(INDEX(Команды!$A$2:$AN$7500,MATCH(BU$3,Команды!$A$2:$A$7500,0),$E105+2)=Команды!$AJ$4,TRUE,FALSE),IF(INDEX(Команды!$A$2:$AN$7500,MATCH(BU$3,Команды!$A$2:$A$7500,0),$E105+2)=Команды!$AJ$5,TRUE,FALSE),IF(INDEX(Команды!$A$2:$AN$7500,MATCH(BU$3,Команды!$A$2:$A$7500,0),$E105+2)=Команды!$AJ$6,TRUE,FALSE),IF(INDEX(Команды!$A$2:$AN$7500,MATCH(BU$3,Команды!$A$2:$A$7500,0),$E105+2)=Команды!$AJ$7,TRUE,FALSE),IF(INDEX(Команды!$A$2:$AN$7500,MATCH(BU$3,Команды!$A$2:$A$7500,0),$E105+2)=Команды!$AJ$8,TRUE,FALSE),IF(INDEX(Команды!$A$2:$AN$7500,MATCH(BU$3,Команды!$A$2:$A$7500,0),$E105+2)=Команды!$AJ$9,TRUE,FALSE),IF(INDEX(Команды!$A$2:$AN$7500,MATCH(BU$3,Команды!$A$2:$A$7500,0),$E105+2)=Команды!$AJ$10,TRUE,FALSE),IF(INDEX(Команды!$A$2:$AN$7500,MATCH(BU$3,Команды!$A$2:$A$7500,0),$E105+2)=Команды!$AJ$11,TRUE,FALSE),IF(INDEX(Команды!$A$2:$AN$7500,MATCH(BU$3,Команды!$A$2:$A$7500,0),$E105+2)=Команды!$AJ$12,TRUE,FALSE),IF(INDEX(Команды!$A$2:$AN$7500,MATCH(BU$3,Команды!$A$2:$A$7500,0),$E105+2)=Команды!$AJ$13,TRUE,FALSE),IF(INDEX(Команды!$A$2:$AN$7500,MATCH(BU$3,Команды!$A$2:$A$7500,0),$E105+2)=Команды!$AJ$14,TRUE,FALSE),IF(INDEX(Команды!$A$2:$AN$7500,MATCH(BU$3,Команды!$A$2:$A$7500,0),$E105+2)=Команды!$AJ$15,TRUE,FALSE),IF(INDEX(Команды!$A$2:$AN$7500,MATCH(BU$3,Команды!$A$2:$A$7500,0),$E105+2)=Команды!$AJ$16,TRUE,FALSE),IF(INDEX(Команды!$A$2:$AN$7500,MATCH(BU$3,Команды!$A$2:$A$7500,0),$E105+2)=Команды!$AJ$17,TRUE,FALSE),IF(INDEX(Команды!$A$2:$AN$7500,MATCH(BU$3,Команды!$A$2:$A$7500,0),$E105+2)=Команды!$AJ$18,TRUE,FALSE),IF(INDEX(Команды!$A$2:$AN$7500,MATCH(BU$3,Команды!$A$2:$A$7500,0),$E105+2)=Команды!$AJ$19,TRUE,FALSE)),INDEX(Команды!$AJ$2:$AL$19,MATCH(INDEX(Команды!$A$2:$AN$7500,MATCH(BU$3,Команды!$A$2:$A$7500,0),$E105+2),Команды!$AJ$2:$AJ$19,0),3),0)</f>
        <v>0</v>
      </c>
      <c r="BW105" s="342"/>
      <c r="BX105" s="174">
        <f>IF(OR(IF(INDEX(Команды!$A$2:$AN$7500,MATCH(BX$3,Команды!$A$2:$A$7500,0),$E105+2)=Команды!$AJ$2,TRUE,FALSE),IF(INDEX(Команды!$A$2:$AN$7500,MATCH(BX$3,Команды!$A$2:$A$7500,0),$E105+2)=Команды!$AJ$3,TRUE,FALSE),IF(INDEX(Команды!$A$2:$AN$7500,MATCH(BX$3,Команды!$A$2:$A$7500,0),$E105+2)=Команды!$AJ$4,TRUE,FALSE),IF(INDEX(Команды!$A$2:$AN$7500,MATCH(BX$3,Команды!$A$2:$A$7500,0),$E105+2)=Команды!$AJ$5,TRUE,FALSE),IF(INDEX(Команды!$A$2:$AN$7500,MATCH(BX$3,Команды!$A$2:$A$7500,0),$E105+2)=Команды!$AJ$6,TRUE,FALSE),IF(INDEX(Команды!$A$2:$AN$7500,MATCH(BX$3,Команды!$A$2:$A$7500,0),$E105+2)=Команды!$AJ$7,TRUE,FALSE),IF(INDEX(Команды!$A$2:$AN$7500,MATCH(BX$3,Команды!$A$2:$A$7500,0),$E105+2)=Команды!$AJ$8,TRUE,FALSE),IF(INDEX(Команды!$A$2:$AN$7500,MATCH(BX$3,Команды!$A$2:$A$7500,0),$E105+2)=Команды!$AJ$9,TRUE,FALSE),IF(INDEX(Команды!$A$2:$AN$7500,MATCH(BX$3,Команды!$A$2:$A$7500,0),$E105+2)=Команды!$AJ$10,TRUE,FALSE),IF(INDEX(Команды!$A$2:$AN$7500,MATCH(BX$3,Команды!$A$2:$A$7500,0),$E105+2)=Команды!$AJ$11,TRUE,FALSE),IF(INDEX(Команды!$A$2:$AN$7500,MATCH(BX$3,Команды!$A$2:$A$7500,0),$E105+2)=Команды!$AJ$12,TRUE,FALSE),IF(INDEX(Команды!$A$2:$AN$7500,MATCH(BX$3,Команды!$A$2:$A$7500,0),$E105+2)=Команды!$AJ$13,TRUE,FALSE),IF(INDEX(Команды!$A$2:$AN$7500,MATCH(BX$3,Команды!$A$2:$A$7500,0),$E105+2)=Команды!$AJ$14,TRUE,FALSE),IF(INDEX(Команды!$A$2:$AN$7500,MATCH(BX$3,Команды!$A$2:$A$7500,0),$E105+2)=Команды!$AJ$15,TRUE,FALSE),IF(INDEX(Команды!$A$2:$AN$7500,MATCH(BX$3,Команды!$A$2:$A$7500,0),$E105+2)=Команды!$AJ$16,TRUE,FALSE),,IF(INDEX(Команды!$A$2:$AN$7500,MATCH(BX$3,Команды!$A$2:$A$7500,0),$E105+2)=Команды!$AJ$17,TRUE,FALSE),,IF(INDEX(Команды!$A$2:$AN$7500,MATCH(BX$3,Команды!$A$2:$A$7500,0),$E105+2)=Команды!$AJ$18,TRUE,FALSE),,IF(INDEX(Команды!$A$2:$AN$7500,MATCH(BX$3,Команды!$A$2:$A$7500,0),$E105+2)=Команды!$AJ$19,TRUE,FALSE)),INDEX(Команды!$AJ$2:$AK$19,MATCH(INDEX(Команды!$A$2:$AN$7500,MATCH(BX$3,Команды!$A$2:$A$7500,0),$E105+2),Команды!$AJ$2:$AJ$19,0),2),0)</f>
        <v>0</v>
      </c>
      <c r="BY105" s="175">
        <f>IF(OR(IF(INDEX(Команды!$A$2:$AN$7500,MATCH(BX$3,Команды!$A$2:$A$7500,0),$E105+2)=Команды!$AJ$2,TRUE,FALSE),IF(INDEX(Команды!$A$2:$AN$7500,MATCH(BX$3,Команды!$A$2:$A$7500,0),$E105+2)=Команды!$AJ$3,TRUE,FALSE),IF(INDEX(Команды!$A$2:$AN$7500,MATCH(BX$3,Команды!$A$2:$A$7500,0),$E105+2)=Команды!$AJ$4,TRUE,FALSE),IF(INDEX(Команды!$A$2:$AN$7500,MATCH(BX$3,Команды!$A$2:$A$7500,0),$E105+2)=Команды!$AJ$5,TRUE,FALSE),IF(INDEX(Команды!$A$2:$AN$7500,MATCH(BX$3,Команды!$A$2:$A$7500,0),$E105+2)=Команды!$AJ$6,TRUE,FALSE),IF(INDEX(Команды!$A$2:$AN$7500,MATCH(BX$3,Команды!$A$2:$A$7500,0),$E105+2)=Команды!$AJ$7,TRUE,FALSE),IF(INDEX(Команды!$A$2:$AN$7500,MATCH(BX$3,Команды!$A$2:$A$7500,0),$E105+2)=Команды!$AJ$8,TRUE,FALSE),IF(INDEX(Команды!$A$2:$AN$7500,MATCH(BX$3,Команды!$A$2:$A$7500,0),$E105+2)=Команды!$AJ$9,TRUE,FALSE),IF(INDEX(Команды!$A$2:$AN$7500,MATCH(BX$3,Команды!$A$2:$A$7500,0),$E105+2)=Команды!$AJ$10,TRUE,FALSE),IF(INDEX(Команды!$A$2:$AN$7500,MATCH(BX$3,Команды!$A$2:$A$7500,0),$E105+2)=Команды!$AJ$11,TRUE,FALSE),IF(INDEX(Команды!$A$2:$AN$7500,MATCH(BX$3,Команды!$A$2:$A$7500,0),$E105+2)=Команды!$AJ$12,TRUE,FALSE),IF(INDEX(Команды!$A$2:$AN$7500,MATCH(BX$3,Команды!$A$2:$A$7500,0),$E105+2)=Команды!$AJ$13,TRUE,FALSE),IF(INDEX(Команды!$A$2:$AN$7500,MATCH(BX$3,Команды!$A$2:$A$7500,0),$E105+2)=Команды!$AJ$14,TRUE,FALSE),IF(INDEX(Команды!$A$2:$AN$7500,MATCH(BX$3,Команды!$A$2:$A$7500,0),$E105+2)=Команды!$AJ$15,TRUE,FALSE),IF(INDEX(Команды!$A$2:$AN$7500,MATCH(BX$3,Команды!$A$2:$A$7500,0),$E105+2)=Команды!$AJ$16,TRUE,FALSE),IF(INDEX(Команды!$A$2:$AN$7500,MATCH(BX$3,Команды!$A$2:$A$7500,0),$E105+2)=Команды!$AJ$17,TRUE,FALSE),IF(INDEX(Команды!$A$2:$AN$7500,MATCH(BX$3,Команды!$A$2:$A$7500,0),$E105+2)=Команды!$AJ$18,TRUE,FALSE),IF(INDEX(Команды!$A$2:$AN$7500,MATCH(BX$3,Команды!$A$2:$A$7500,0),$E105+2)=Команды!$AJ$19,TRUE,FALSE)),INDEX(Команды!$AJ$2:$AL$19,MATCH(INDEX(Команды!$A$2:$AN$7500,MATCH(BX$3,Команды!$A$2:$A$7500,0),$E105+2),Команды!$AJ$2:$AJ$19,0),3),0)</f>
        <v>0</v>
      </c>
      <c r="BZ105" s="342"/>
      <c r="CA105" s="174">
        <f>IF(OR(IF(INDEX(Команды!$A$2:$AN$7500,MATCH(CA$3,Команды!$A$2:$A$7500,0),$E105+2)=Команды!$AJ$2,TRUE,FALSE),IF(INDEX(Команды!$A$2:$AN$7500,MATCH(CA$3,Команды!$A$2:$A$7500,0),$E105+2)=Команды!$AJ$3,TRUE,FALSE),IF(INDEX(Команды!$A$2:$AN$7500,MATCH(CA$3,Команды!$A$2:$A$7500,0),$E105+2)=Команды!$AJ$4,TRUE,FALSE),IF(INDEX(Команды!$A$2:$AN$7500,MATCH(CA$3,Команды!$A$2:$A$7500,0),$E105+2)=Команды!$AJ$5,TRUE,FALSE),IF(INDEX(Команды!$A$2:$AN$7500,MATCH(CA$3,Команды!$A$2:$A$7500,0),$E105+2)=Команды!$AJ$6,TRUE,FALSE),IF(INDEX(Команды!$A$2:$AN$7500,MATCH(CA$3,Команды!$A$2:$A$7500,0),$E105+2)=Команды!$AJ$7,TRUE,FALSE),IF(INDEX(Команды!$A$2:$AN$7500,MATCH(CA$3,Команды!$A$2:$A$7500,0),$E105+2)=Команды!$AJ$8,TRUE,FALSE),IF(INDEX(Команды!$A$2:$AN$7500,MATCH(CA$3,Команды!$A$2:$A$7500,0),$E105+2)=Команды!$AJ$9,TRUE,FALSE),IF(INDEX(Команды!$A$2:$AN$7500,MATCH(CA$3,Команды!$A$2:$A$7500,0),$E105+2)=Команды!$AJ$10,TRUE,FALSE),IF(INDEX(Команды!$A$2:$AN$7500,MATCH(CA$3,Команды!$A$2:$A$7500,0),$E105+2)=Команды!$AJ$11,TRUE,FALSE),IF(INDEX(Команды!$A$2:$AN$7500,MATCH(CA$3,Команды!$A$2:$A$7500,0),$E105+2)=Команды!$AJ$12,TRUE,FALSE),IF(INDEX(Команды!$A$2:$AN$7500,MATCH(CA$3,Команды!$A$2:$A$7500,0),$E105+2)=Команды!$AJ$13,TRUE,FALSE),IF(INDEX(Команды!$A$2:$AN$7500,MATCH(CA$3,Команды!$A$2:$A$7500,0),$E105+2)=Команды!$AJ$14,TRUE,FALSE),IF(INDEX(Команды!$A$2:$AN$7500,MATCH(CA$3,Команды!$A$2:$A$7500,0),$E105+2)=Команды!$AJ$15,TRUE,FALSE),IF(INDEX(Команды!$A$2:$AN$7500,MATCH(CA$3,Команды!$A$2:$A$7500,0),$E105+2)=Команды!$AJ$16,TRUE,FALSE),,IF(INDEX(Команды!$A$2:$AN$7500,MATCH(CA$3,Команды!$A$2:$A$7500,0),$E105+2)=Команды!$AJ$17,TRUE,FALSE),,IF(INDEX(Команды!$A$2:$AN$7500,MATCH(CA$3,Команды!$A$2:$A$7500,0),$E105+2)=Команды!$AJ$18,TRUE,FALSE),,IF(INDEX(Команды!$A$2:$AN$7500,MATCH(CA$3,Команды!$A$2:$A$7500,0),$E105+2)=Команды!$AJ$19,TRUE,FALSE)),INDEX(Команды!$AJ$2:$AK$19,MATCH(INDEX(Команды!$A$2:$AN$7500,MATCH(CA$3,Команды!$A$2:$A$7500,0),$E105+2),Команды!$AJ$2:$AJ$19,0),2),0)</f>
        <v>0</v>
      </c>
      <c r="CB105" s="175">
        <f>IF(OR(IF(INDEX(Команды!$A$2:$AN$7500,MATCH(CA$3,Команды!$A$2:$A$7500,0),$E105+2)=Команды!$AJ$2,TRUE,FALSE),IF(INDEX(Команды!$A$2:$AN$7500,MATCH(CA$3,Команды!$A$2:$A$7500,0),$E105+2)=Команды!$AJ$3,TRUE,FALSE),IF(INDEX(Команды!$A$2:$AN$7500,MATCH(CA$3,Команды!$A$2:$A$7500,0),$E105+2)=Команды!$AJ$4,TRUE,FALSE),IF(INDEX(Команды!$A$2:$AN$7500,MATCH(CA$3,Команды!$A$2:$A$7500,0),$E105+2)=Команды!$AJ$5,TRUE,FALSE),IF(INDEX(Команды!$A$2:$AN$7500,MATCH(CA$3,Команды!$A$2:$A$7500,0),$E105+2)=Команды!$AJ$6,TRUE,FALSE),IF(INDEX(Команды!$A$2:$AN$7500,MATCH(CA$3,Команды!$A$2:$A$7500,0),$E105+2)=Команды!$AJ$7,TRUE,FALSE),IF(INDEX(Команды!$A$2:$AN$7500,MATCH(CA$3,Команды!$A$2:$A$7500,0),$E105+2)=Команды!$AJ$8,TRUE,FALSE),IF(INDEX(Команды!$A$2:$AN$7500,MATCH(CA$3,Команды!$A$2:$A$7500,0),$E105+2)=Команды!$AJ$9,TRUE,FALSE),IF(INDEX(Команды!$A$2:$AN$7500,MATCH(CA$3,Команды!$A$2:$A$7500,0),$E105+2)=Команды!$AJ$10,TRUE,FALSE),IF(INDEX(Команды!$A$2:$AN$7500,MATCH(CA$3,Команды!$A$2:$A$7500,0),$E105+2)=Команды!$AJ$11,TRUE,FALSE),IF(INDEX(Команды!$A$2:$AN$7500,MATCH(CA$3,Команды!$A$2:$A$7500,0),$E105+2)=Команды!$AJ$12,TRUE,FALSE),IF(INDEX(Команды!$A$2:$AN$7500,MATCH(CA$3,Команды!$A$2:$A$7500,0),$E105+2)=Команды!$AJ$13,TRUE,FALSE),IF(INDEX(Команды!$A$2:$AN$7500,MATCH(CA$3,Команды!$A$2:$A$7500,0),$E105+2)=Команды!$AJ$14,TRUE,FALSE),IF(INDEX(Команды!$A$2:$AN$7500,MATCH(CA$3,Команды!$A$2:$A$7500,0),$E105+2)=Команды!$AJ$15,TRUE,FALSE),IF(INDEX(Команды!$A$2:$AN$7500,MATCH(CA$3,Команды!$A$2:$A$7500,0),$E105+2)=Команды!$AJ$16,TRUE,FALSE),IF(INDEX(Команды!$A$2:$AN$7500,MATCH(CA$3,Команды!$A$2:$A$7500,0),$E105+2)=Команды!$AJ$17,TRUE,FALSE),IF(INDEX(Команды!$A$2:$AN$7500,MATCH(CA$3,Команды!$A$2:$A$7500,0),$E105+2)=Команды!$AJ$18,TRUE,FALSE),IF(INDEX(Команды!$A$2:$AN$7500,MATCH(CA$3,Команды!$A$2:$A$7500,0),$E105+2)=Команды!$AJ$19,TRUE,FALSE)),INDEX(Команды!$AJ$2:$AL$19,MATCH(INDEX(Команды!$A$2:$AN$7500,MATCH(CA$3,Команды!$A$2:$A$7500,0),$E105+2),Команды!$AJ$2:$AJ$19,0),3),0)</f>
        <v>0</v>
      </c>
      <c r="CC105" s="342"/>
      <c r="CD105" s="174">
        <f>IF(OR(IF(INDEX(Команды!$A$2:$AN$7500,MATCH(CD$3,Команды!$A$2:$A$7500,0),$E105+2)=Команды!$AJ$2,TRUE,FALSE),IF(INDEX(Команды!$A$2:$AN$7500,MATCH(CD$3,Команды!$A$2:$A$7500,0),$E105+2)=Команды!$AJ$3,TRUE,FALSE),IF(INDEX(Команды!$A$2:$AN$7500,MATCH(CD$3,Команды!$A$2:$A$7500,0),$E105+2)=Команды!$AJ$4,TRUE,FALSE),IF(INDEX(Команды!$A$2:$AN$7500,MATCH(CD$3,Команды!$A$2:$A$7500,0),$E105+2)=Команды!$AJ$5,TRUE,FALSE),IF(INDEX(Команды!$A$2:$AN$7500,MATCH(CD$3,Команды!$A$2:$A$7500,0),$E105+2)=Команды!$AJ$6,TRUE,FALSE),IF(INDEX(Команды!$A$2:$AN$7500,MATCH(CD$3,Команды!$A$2:$A$7500,0),$E105+2)=Команды!$AJ$7,TRUE,FALSE),IF(INDEX(Команды!$A$2:$AN$7500,MATCH(CD$3,Команды!$A$2:$A$7500,0),$E105+2)=Команды!$AJ$8,TRUE,FALSE),IF(INDEX(Команды!$A$2:$AN$7500,MATCH(CD$3,Команды!$A$2:$A$7500,0),$E105+2)=Команды!$AJ$9,TRUE,FALSE),IF(INDEX(Команды!$A$2:$AN$7500,MATCH(CD$3,Команды!$A$2:$A$7500,0),$E105+2)=Команды!$AJ$10,TRUE,FALSE),IF(INDEX(Команды!$A$2:$AN$7500,MATCH(CD$3,Команды!$A$2:$A$7500,0),$E105+2)=Команды!$AJ$11,TRUE,FALSE),IF(INDEX(Команды!$A$2:$AN$7500,MATCH(CD$3,Команды!$A$2:$A$7500,0),$E105+2)=Команды!$AJ$12,TRUE,FALSE),IF(INDEX(Команды!$A$2:$AN$7500,MATCH(CD$3,Команды!$A$2:$A$7500,0),$E105+2)=Команды!$AJ$13,TRUE,FALSE),IF(INDEX(Команды!$A$2:$AN$7500,MATCH(CD$3,Команды!$A$2:$A$7500,0),$E105+2)=Команды!$AJ$14,TRUE,FALSE),IF(INDEX(Команды!$A$2:$AN$7500,MATCH(CD$3,Команды!$A$2:$A$7500,0),$E105+2)=Команды!$AJ$15,TRUE,FALSE),IF(INDEX(Команды!$A$2:$AN$7500,MATCH(CD$3,Команды!$A$2:$A$7500,0),$E105+2)=Команды!$AJ$16,TRUE,FALSE),,IF(INDEX(Команды!$A$2:$AN$7500,MATCH(CD$3,Команды!$A$2:$A$7500,0),$E105+2)=Команды!$AJ$17,TRUE,FALSE),,IF(INDEX(Команды!$A$2:$AN$7500,MATCH(CD$3,Команды!$A$2:$A$7500,0),$E105+2)=Команды!$AJ$18,TRUE,FALSE),,IF(INDEX(Команды!$A$2:$AN$7500,MATCH(CD$3,Команды!$A$2:$A$7500,0),$E105+2)=Команды!$AJ$19,TRUE,FALSE)),INDEX(Команды!$AJ$2:$AK$19,MATCH(INDEX(Команды!$A$2:$AN$7500,MATCH(CD$3,Команды!$A$2:$A$7500,0),$E105+2),Команды!$AJ$2:$AJ$19,0),2),0)</f>
        <v>0</v>
      </c>
      <c r="CE105" s="175">
        <f>IF(OR(IF(INDEX(Команды!$A$2:$AN$7500,MATCH(CD$3,Команды!$A$2:$A$7500,0),$E105+2)=Команды!$AJ$2,TRUE,FALSE),IF(INDEX(Команды!$A$2:$AN$7500,MATCH(CD$3,Команды!$A$2:$A$7500,0),$E105+2)=Команды!$AJ$3,TRUE,FALSE),IF(INDEX(Команды!$A$2:$AN$7500,MATCH(CD$3,Команды!$A$2:$A$7500,0),$E105+2)=Команды!$AJ$4,TRUE,FALSE),IF(INDEX(Команды!$A$2:$AN$7500,MATCH(CD$3,Команды!$A$2:$A$7500,0),$E105+2)=Команды!$AJ$5,TRUE,FALSE),IF(INDEX(Команды!$A$2:$AN$7500,MATCH(CD$3,Команды!$A$2:$A$7500,0),$E105+2)=Команды!$AJ$6,TRUE,FALSE),IF(INDEX(Команды!$A$2:$AN$7500,MATCH(CD$3,Команды!$A$2:$A$7500,0),$E105+2)=Команды!$AJ$7,TRUE,FALSE),IF(INDEX(Команды!$A$2:$AN$7500,MATCH(CD$3,Команды!$A$2:$A$7500,0),$E105+2)=Команды!$AJ$8,TRUE,FALSE),IF(INDEX(Команды!$A$2:$AN$7500,MATCH(CD$3,Команды!$A$2:$A$7500,0),$E105+2)=Команды!$AJ$9,TRUE,FALSE),IF(INDEX(Команды!$A$2:$AN$7500,MATCH(CD$3,Команды!$A$2:$A$7500,0),$E105+2)=Команды!$AJ$10,TRUE,FALSE),IF(INDEX(Команды!$A$2:$AN$7500,MATCH(CD$3,Команды!$A$2:$A$7500,0),$E105+2)=Команды!$AJ$11,TRUE,FALSE),IF(INDEX(Команды!$A$2:$AN$7500,MATCH(CD$3,Команды!$A$2:$A$7500,0),$E105+2)=Команды!$AJ$12,TRUE,FALSE),IF(INDEX(Команды!$A$2:$AN$7500,MATCH(CD$3,Команды!$A$2:$A$7500,0),$E105+2)=Команды!$AJ$13,TRUE,FALSE),IF(INDEX(Команды!$A$2:$AN$7500,MATCH(CD$3,Команды!$A$2:$A$7500,0),$E105+2)=Команды!$AJ$14,TRUE,FALSE),IF(INDEX(Команды!$A$2:$AN$7500,MATCH(CD$3,Команды!$A$2:$A$7500,0),$E105+2)=Команды!$AJ$15,TRUE,FALSE),IF(INDEX(Команды!$A$2:$AN$7500,MATCH(CD$3,Команды!$A$2:$A$7500,0),$E105+2)=Команды!$AJ$16,TRUE,FALSE),IF(INDEX(Команды!$A$2:$AN$7500,MATCH(CD$3,Команды!$A$2:$A$7500,0),$E105+2)=Команды!$AJ$17,TRUE,FALSE),IF(INDEX(Команды!$A$2:$AN$7500,MATCH(CD$3,Команды!$A$2:$A$7500,0),$E105+2)=Команды!$AJ$18,TRUE,FALSE),IF(INDEX(Команды!$A$2:$AN$7500,MATCH(CD$3,Команды!$A$2:$A$7500,0),$E105+2)=Команды!$AJ$19,TRUE,FALSE)),INDEX(Команды!$AJ$2:$AL$19,MATCH(INDEX(Команды!$A$2:$AN$7500,MATCH(CD$3,Команды!$A$2:$A$7500,0),$E105+2),Команды!$AJ$2:$AJ$19,0),3),0)</f>
        <v>0</v>
      </c>
      <c r="CF105" s="342"/>
      <c r="CG105" s="174">
        <f>IF(OR(IF(INDEX(Команды!$A$2:$AN$7500,MATCH(CG$3,Команды!$A$2:$A$7500,0),$E105+2)=Команды!$AJ$2,TRUE,FALSE),IF(INDEX(Команды!$A$2:$AN$7500,MATCH(CG$3,Команды!$A$2:$A$7500,0),$E105+2)=Команды!$AJ$3,TRUE,FALSE),IF(INDEX(Команды!$A$2:$AN$7500,MATCH(CG$3,Команды!$A$2:$A$7500,0),$E105+2)=Команды!$AJ$4,TRUE,FALSE),IF(INDEX(Команды!$A$2:$AN$7500,MATCH(CG$3,Команды!$A$2:$A$7500,0),$E105+2)=Команды!$AJ$5,TRUE,FALSE),IF(INDEX(Команды!$A$2:$AN$7500,MATCH(CG$3,Команды!$A$2:$A$7500,0),$E105+2)=Команды!$AJ$6,TRUE,FALSE),IF(INDEX(Команды!$A$2:$AN$7500,MATCH(CG$3,Команды!$A$2:$A$7500,0),$E105+2)=Команды!$AJ$7,TRUE,FALSE),IF(INDEX(Команды!$A$2:$AN$7500,MATCH(CG$3,Команды!$A$2:$A$7500,0),$E105+2)=Команды!$AJ$8,TRUE,FALSE),IF(INDEX(Команды!$A$2:$AN$7500,MATCH(CG$3,Команды!$A$2:$A$7500,0),$E105+2)=Команды!$AJ$9,TRUE,FALSE),IF(INDEX(Команды!$A$2:$AN$7500,MATCH(CG$3,Команды!$A$2:$A$7500,0),$E105+2)=Команды!$AJ$10,TRUE,FALSE),IF(INDEX(Команды!$A$2:$AN$7500,MATCH(CG$3,Команды!$A$2:$A$7500,0),$E105+2)=Команды!$AJ$11,TRUE,FALSE),IF(INDEX(Команды!$A$2:$AN$7500,MATCH(CG$3,Команды!$A$2:$A$7500,0),$E105+2)=Команды!$AJ$12,TRUE,FALSE),IF(INDEX(Команды!$A$2:$AN$7500,MATCH(CG$3,Команды!$A$2:$A$7500,0),$E105+2)=Команды!$AJ$13,TRUE,FALSE),IF(INDEX(Команды!$A$2:$AN$7500,MATCH(CG$3,Команды!$A$2:$A$7500,0),$E105+2)=Команды!$AJ$14,TRUE,FALSE),IF(INDEX(Команды!$A$2:$AN$7500,MATCH(CG$3,Команды!$A$2:$A$7500,0),$E105+2)=Команды!$AJ$15,TRUE,FALSE),IF(INDEX(Команды!$A$2:$AN$7500,MATCH(CG$3,Команды!$A$2:$A$7500,0),$E105+2)=Команды!$AJ$16,TRUE,FALSE),,IF(INDEX(Команды!$A$2:$AN$7500,MATCH(CG$3,Команды!$A$2:$A$7500,0),$E105+2)=Команды!$AJ$17,TRUE,FALSE),,IF(INDEX(Команды!$A$2:$AN$7500,MATCH(CG$3,Команды!$A$2:$A$7500,0),$E105+2)=Команды!$AJ$18,TRUE,FALSE),,IF(INDEX(Команды!$A$2:$AN$7500,MATCH(CG$3,Команды!$A$2:$A$7500,0),$E105+2)=Команды!$AJ$19,TRUE,FALSE)),INDEX(Команды!$AJ$2:$AK$19,MATCH(INDEX(Команды!$A$2:$AN$7500,MATCH(CG$3,Команды!$A$2:$A$7500,0),$E105+2),Команды!$AJ$2:$AJ$19,0),2),0)</f>
        <v>0</v>
      </c>
      <c r="CH105" s="175">
        <f>IF(OR(IF(INDEX(Команды!$A$2:$AN$7500,MATCH(CG$3,Команды!$A$2:$A$7500,0),$E105+2)=Команды!$AJ$2,TRUE,FALSE),IF(INDEX(Команды!$A$2:$AN$7500,MATCH(CG$3,Команды!$A$2:$A$7500,0),$E105+2)=Команды!$AJ$3,TRUE,FALSE),IF(INDEX(Команды!$A$2:$AN$7500,MATCH(CG$3,Команды!$A$2:$A$7500,0),$E105+2)=Команды!$AJ$4,TRUE,FALSE),IF(INDEX(Команды!$A$2:$AN$7500,MATCH(CG$3,Команды!$A$2:$A$7500,0),$E105+2)=Команды!$AJ$5,TRUE,FALSE),IF(INDEX(Команды!$A$2:$AN$7500,MATCH(CG$3,Команды!$A$2:$A$7500,0),$E105+2)=Команды!$AJ$6,TRUE,FALSE),IF(INDEX(Команды!$A$2:$AN$7500,MATCH(CG$3,Команды!$A$2:$A$7500,0),$E105+2)=Команды!$AJ$7,TRUE,FALSE),IF(INDEX(Команды!$A$2:$AN$7500,MATCH(CG$3,Команды!$A$2:$A$7500,0),$E105+2)=Команды!$AJ$8,TRUE,FALSE),IF(INDEX(Команды!$A$2:$AN$7500,MATCH(CG$3,Команды!$A$2:$A$7500,0),$E105+2)=Команды!$AJ$9,TRUE,FALSE),IF(INDEX(Команды!$A$2:$AN$7500,MATCH(CG$3,Команды!$A$2:$A$7500,0),$E105+2)=Команды!$AJ$10,TRUE,FALSE),IF(INDEX(Команды!$A$2:$AN$7500,MATCH(CG$3,Команды!$A$2:$A$7500,0),$E105+2)=Команды!$AJ$11,TRUE,FALSE),IF(INDEX(Команды!$A$2:$AN$7500,MATCH(CG$3,Команды!$A$2:$A$7500,0),$E105+2)=Команды!$AJ$12,TRUE,FALSE),IF(INDEX(Команды!$A$2:$AN$7500,MATCH(CG$3,Команды!$A$2:$A$7500,0),$E105+2)=Команды!$AJ$13,TRUE,FALSE),IF(INDEX(Команды!$A$2:$AN$7500,MATCH(CG$3,Команды!$A$2:$A$7500,0),$E105+2)=Команды!$AJ$14,TRUE,FALSE),IF(INDEX(Команды!$A$2:$AN$7500,MATCH(CG$3,Команды!$A$2:$A$7500,0),$E105+2)=Команды!$AJ$15,TRUE,FALSE),IF(INDEX(Команды!$A$2:$AN$7500,MATCH(CG$3,Команды!$A$2:$A$7500,0),$E105+2)=Команды!$AJ$16,TRUE,FALSE),IF(INDEX(Команды!$A$2:$AN$7500,MATCH(CG$3,Команды!$A$2:$A$7500,0),$E105+2)=Команды!$AJ$17,TRUE,FALSE),IF(INDEX(Команды!$A$2:$AN$7500,MATCH(CG$3,Команды!$A$2:$A$7500,0),$E105+2)=Команды!$AJ$18,TRUE,FALSE),IF(INDEX(Команды!$A$2:$AN$7500,MATCH(CG$3,Команды!$A$2:$A$7500,0),$E105+2)=Команды!$AJ$19,TRUE,FALSE)),INDEX(Команды!$AJ$2:$AL$19,MATCH(INDEX(Команды!$A$2:$AN$7500,MATCH(CG$3,Команды!$A$2:$A$7500,0),$E105+2),Команды!$AJ$2:$AJ$19,0),3),0)</f>
        <v>0</v>
      </c>
      <c r="CI105" s="342"/>
      <c r="CJ105" s="174">
        <f>IF(OR(IF(INDEX(Команды!$A$2:$AN$7500,MATCH(CJ$3,Команды!$A$2:$A$7500,0),$E105+2)=Команды!$AJ$2,TRUE,FALSE),IF(INDEX(Команды!$A$2:$AN$7500,MATCH(CJ$3,Команды!$A$2:$A$7500,0),$E105+2)=Команды!$AJ$3,TRUE,FALSE),IF(INDEX(Команды!$A$2:$AN$7500,MATCH(CJ$3,Команды!$A$2:$A$7500,0),$E105+2)=Команды!$AJ$4,TRUE,FALSE),IF(INDEX(Команды!$A$2:$AN$7500,MATCH(CJ$3,Команды!$A$2:$A$7500,0),$E105+2)=Команды!$AJ$5,TRUE,FALSE),IF(INDEX(Команды!$A$2:$AN$7500,MATCH(CJ$3,Команды!$A$2:$A$7500,0),$E105+2)=Команды!$AJ$6,TRUE,FALSE),IF(INDEX(Команды!$A$2:$AN$7500,MATCH(CJ$3,Команды!$A$2:$A$7500,0),$E105+2)=Команды!$AJ$7,TRUE,FALSE),IF(INDEX(Команды!$A$2:$AN$7500,MATCH(CJ$3,Команды!$A$2:$A$7500,0),$E105+2)=Команды!$AJ$8,TRUE,FALSE),IF(INDEX(Команды!$A$2:$AN$7500,MATCH(CJ$3,Команды!$A$2:$A$7500,0),$E105+2)=Команды!$AJ$9,TRUE,FALSE),IF(INDEX(Команды!$A$2:$AN$7500,MATCH(CJ$3,Команды!$A$2:$A$7500,0),$E105+2)=Команды!$AJ$10,TRUE,FALSE),IF(INDEX(Команды!$A$2:$AN$7500,MATCH(CJ$3,Команды!$A$2:$A$7500,0),$E105+2)=Команды!$AJ$11,TRUE,FALSE),IF(INDEX(Команды!$A$2:$AN$7500,MATCH(CJ$3,Команды!$A$2:$A$7500,0),$E105+2)=Команды!$AJ$12,TRUE,FALSE),IF(INDEX(Команды!$A$2:$AN$7500,MATCH(CJ$3,Команды!$A$2:$A$7500,0),$E105+2)=Команды!$AJ$13,TRUE,FALSE),IF(INDEX(Команды!$A$2:$AN$7500,MATCH(CJ$3,Команды!$A$2:$A$7500,0),$E105+2)=Команды!$AJ$14,TRUE,FALSE),IF(INDEX(Команды!$A$2:$AN$7500,MATCH(CJ$3,Команды!$A$2:$A$7500,0),$E105+2)=Команды!$AJ$15,TRUE,FALSE),IF(INDEX(Команды!$A$2:$AN$7500,MATCH(CJ$3,Команды!$A$2:$A$7500,0),$E105+2)=Команды!$AJ$16,TRUE,FALSE),,IF(INDEX(Команды!$A$2:$AN$7500,MATCH(CJ$3,Команды!$A$2:$A$7500,0),$E105+2)=Команды!$AJ$17,TRUE,FALSE),,IF(INDEX(Команды!$A$2:$AN$7500,MATCH(CJ$3,Команды!$A$2:$A$7500,0),$E105+2)=Команды!$AJ$18,TRUE,FALSE),,IF(INDEX(Команды!$A$2:$AN$7500,MATCH(CJ$3,Команды!$A$2:$A$7500,0),$E105+2)=Команды!$AJ$19,TRUE,FALSE)),INDEX(Команды!$AJ$2:$AK$19,MATCH(INDEX(Команды!$A$2:$AN$7500,MATCH(CJ$3,Команды!$A$2:$A$7500,0),$E105+2),Команды!$AJ$2:$AJ$19,0),2),0)</f>
        <v>0</v>
      </c>
      <c r="CK105" s="175">
        <f>IF(OR(IF(INDEX(Команды!$A$2:$AN$7500,MATCH(CJ$3,Команды!$A$2:$A$7500,0),$E105+2)=Команды!$AJ$2,TRUE,FALSE),IF(INDEX(Команды!$A$2:$AN$7500,MATCH(CJ$3,Команды!$A$2:$A$7500,0),$E105+2)=Команды!$AJ$3,TRUE,FALSE),IF(INDEX(Команды!$A$2:$AN$7500,MATCH(CJ$3,Команды!$A$2:$A$7500,0),$E105+2)=Команды!$AJ$4,TRUE,FALSE),IF(INDEX(Команды!$A$2:$AN$7500,MATCH(CJ$3,Команды!$A$2:$A$7500,0),$E105+2)=Команды!$AJ$5,TRUE,FALSE),IF(INDEX(Команды!$A$2:$AN$7500,MATCH(CJ$3,Команды!$A$2:$A$7500,0),$E105+2)=Команды!$AJ$6,TRUE,FALSE),IF(INDEX(Команды!$A$2:$AN$7500,MATCH(CJ$3,Команды!$A$2:$A$7500,0),$E105+2)=Команды!$AJ$7,TRUE,FALSE),IF(INDEX(Команды!$A$2:$AN$7500,MATCH(CJ$3,Команды!$A$2:$A$7500,0),$E105+2)=Команды!$AJ$8,TRUE,FALSE),IF(INDEX(Команды!$A$2:$AN$7500,MATCH(CJ$3,Команды!$A$2:$A$7500,0),$E105+2)=Команды!$AJ$9,TRUE,FALSE),IF(INDEX(Команды!$A$2:$AN$7500,MATCH(CJ$3,Команды!$A$2:$A$7500,0),$E105+2)=Команды!$AJ$10,TRUE,FALSE),IF(INDEX(Команды!$A$2:$AN$7500,MATCH(CJ$3,Команды!$A$2:$A$7500,0),$E105+2)=Команды!$AJ$11,TRUE,FALSE),IF(INDEX(Команды!$A$2:$AN$7500,MATCH(CJ$3,Команды!$A$2:$A$7500,0),$E105+2)=Команды!$AJ$12,TRUE,FALSE),IF(INDEX(Команды!$A$2:$AN$7500,MATCH(CJ$3,Команды!$A$2:$A$7500,0),$E105+2)=Команды!$AJ$13,TRUE,FALSE),IF(INDEX(Команды!$A$2:$AN$7500,MATCH(CJ$3,Команды!$A$2:$A$7500,0),$E105+2)=Команды!$AJ$14,TRUE,FALSE),IF(INDEX(Команды!$A$2:$AN$7500,MATCH(CJ$3,Команды!$A$2:$A$7500,0),$E105+2)=Команды!$AJ$15,TRUE,FALSE),IF(INDEX(Команды!$A$2:$AN$7500,MATCH(CJ$3,Команды!$A$2:$A$7500,0),$E105+2)=Команды!$AJ$16,TRUE,FALSE),IF(INDEX(Команды!$A$2:$AN$7500,MATCH(CJ$3,Команды!$A$2:$A$7500,0),$E105+2)=Команды!$AJ$17,TRUE,FALSE),IF(INDEX(Команды!$A$2:$AN$7500,MATCH(CJ$3,Команды!$A$2:$A$7500,0),$E105+2)=Команды!$AJ$18,TRUE,FALSE),IF(INDEX(Команды!$A$2:$AN$7500,MATCH(CJ$3,Команды!$A$2:$A$7500,0),$E105+2)=Команды!$AJ$19,TRUE,FALSE)),INDEX(Команды!$AJ$2:$AL$19,MATCH(INDEX(Команды!$A$2:$AN$7500,MATCH(CJ$3,Команды!$A$2:$A$7500,0),$E105+2),Команды!$AJ$2:$AJ$19,0),3),0)</f>
        <v>0</v>
      </c>
      <c r="CL105" s="342"/>
      <c r="CM105" s="174">
        <f>IF(OR(IF(INDEX(Команды!$A$2:$AN$7500,MATCH(CM$3,Команды!$A$2:$A$7500,0),$E105+2)=Команды!$AJ$2,TRUE,FALSE),IF(INDEX(Команды!$A$2:$AN$7500,MATCH(CM$3,Команды!$A$2:$A$7500,0),$E105+2)=Команды!$AJ$3,TRUE,FALSE),IF(INDEX(Команды!$A$2:$AN$7500,MATCH(CM$3,Команды!$A$2:$A$7500,0),$E105+2)=Команды!$AJ$4,TRUE,FALSE),IF(INDEX(Команды!$A$2:$AN$7500,MATCH(CM$3,Команды!$A$2:$A$7500,0),$E105+2)=Команды!$AJ$5,TRUE,FALSE),IF(INDEX(Команды!$A$2:$AN$7500,MATCH(CM$3,Команды!$A$2:$A$7500,0),$E105+2)=Команды!$AJ$6,TRUE,FALSE),IF(INDEX(Команды!$A$2:$AN$7500,MATCH(CM$3,Команды!$A$2:$A$7500,0),$E105+2)=Команды!$AJ$7,TRUE,FALSE),IF(INDEX(Команды!$A$2:$AN$7500,MATCH(CM$3,Команды!$A$2:$A$7500,0),$E105+2)=Команды!$AJ$8,TRUE,FALSE),IF(INDEX(Команды!$A$2:$AN$7500,MATCH(CM$3,Команды!$A$2:$A$7500,0),$E105+2)=Команды!$AJ$9,TRUE,FALSE),IF(INDEX(Команды!$A$2:$AN$7500,MATCH(CM$3,Команды!$A$2:$A$7500,0),$E105+2)=Команды!$AJ$10,TRUE,FALSE),IF(INDEX(Команды!$A$2:$AN$7500,MATCH(CM$3,Команды!$A$2:$A$7500,0),$E105+2)=Команды!$AJ$11,TRUE,FALSE),IF(INDEX(Команды!$A$2:$AN$7500,MATCH(CM$3,Команды!$A$2:$A$7500,0),$E105+2)=Команды!$AJ$12,TRUE,FALSE),IF(INDEX(Команды!$A$2:$AN$7500,MATCH(CM$3,Команды!$A$2:$A$7500,0),$E105+2)=Команды!$AJ$13,TRUE,FALSE),IF(INDEX(Команды!$A$2:$AN$7500,MATCH(CM$3,Команды!$A$2:$A$7500,0),$E105+2)=Команды!$AJ$14,TRUE,FALSE),IF(INDEX(Команды!$A$2:$AN$7500,MATCH(CM$3,Команды!$A$2:$A$7500,0),$E105+2)=Команды!$AJ$15,TRUE,FALSE),IF(INDEX(Команды!$A$2:$AN$7500,MATCH(CM$3,Команды!$A$2:$A$7500,0),$E105+2)=Команды!$AJ$16,TRUE,FALSE),,IF(INDEX(Команды!$A$2:$AN$7500,MATCH(CM$3,Команды!$A$2:$A$7500,0),$E105+2)=Команды!$AJ$17,TRUE,FALSE),,IF(INDEX(Команды!$A$2:$AN$7500,MATCH(CM$3,Команды!$A$2:$A$7500,0),$E105+2)=Команды!$AJ$18,TRUE,FALSE),,IF(INDEX(Команды!$A$2:$AN$7500,MATCH(CM$3,Команды!$A$2:$A$7500,0),$E105+2)=Команды!$AJ$19,TRUE,FALSE)),INDEX(Команды!$AJ$2:$AK$19,MATCH(INDEX(Команды!$A$2:$AN$7500,MATCH(CM$3,Команды!$A$2:$A$7500,0),$E105+2),Команды!$AJ$2:$AJ$19,0),2),0)</f>
        <v>0</v>
      </c>
      <c r="CN105" s="175">
        <f>IF(OR(IF(INDEX(Команды!$A$2:$AN$7500,MATCH(CM$3,Команды!$A$2:$A$7500,0),$E105+2)=Команды!$AJ$2,TRUE,FALSE),IF(INDEX(Команды!$A$2:$AN$7500,MATCH(CM$3,Команды!$A$2:$A$7500,0),$E105+2)=Команды!$AJ$3,TRUE,FALSE),IF(INDEX(Команды!$A$2:$AN$7500,MATCH(CM$3,Команды!$A$2:$A$7500,0),$E105+2)=Команды!$AJ$4,TRUE,FALSE),IF(INDEX(Команды!$A$2:$AN$7500,MATCH(CM$3,Команды!$A$2:$A$7500,0),$E105+2)=Команды!$AJ$5,TRUE,FALSE),IF(INDEX(Команды!$A$2:$AN$7500,MATCH(CM$3,Команды!$A$2:$A$7500,0),$E105+2)=Команды!$AJ$6,TRUE,FALSE),IF(INDEX(Команды!$A$2:$AN$7500,MATCH(CM$3,Команды!$A$2:$A$7500,0),$E105+2)=Команды!$AJ$7,TRUE,FALSE),IF(INDEX(Команды!$A$2:$AN$7500,MATCH(CM$3,Команды!$A$2:$A$7500,0),$E105+2)=Команды!$AJ$8,TRUE,FALSE),IF(INDEX(Команды!$A$2:$AN$7500,MATCH(CM$3,Команды!$A$2:$A$7500,0),$E105+2)=Команды!$AJ$9,TRUE,FALSE),IF(INDEX(Команды!$A$2:$AN$7500,MATCH(CM$3,Команды!$A$2:$A$7500,0),$E105+2)=Команды!$AJ$10,TRUE,FALSE),IF(INDEX(Команды!$A$2:$AN$7500,MATCH(CM$3,Команды!$A$2:$A$7500,0),$E105+2)=Команды!$AJ$11,TRUE,FALSE),IF(INDEX(Команды!$A$2:$AN$7500,MATCH(CM$3,Команды!$A$2:$A$7500,0),$E105+2)=Команды!$AJ$12,TRUE,FALSE),IF(INDEX(Команды!$A$2:$AN$7500,MATCH(CM$3,Команды!$A$2:$A$7500,0),$E105+2)=Команды!$AJ$13,TRUE,FALSE),IF(INDEX(Команды!$A$2:$AN$7500,MATCH(CM$3,Команды!$A$2:$A$7500,0),$E105+2)=Команды!$AJ$14,TRUE,FALSE),IF(INDEX(Команды!$A$2:$AN$7500,MATCH(CM$3,Команды!$A$2:$A$7500,0),$E105+2)=Команды!$AJ$15,TRUE,FALSE),IF(INDEX(Команды!$A$2:$AN$7500,MATCH(CM$3,Команды!$A$2:$A$7500,0),$E105+2)=Команды!$AJ$16,TRUE,FALSE),IF(INDEX(Команды!$A$2:$AN$7500,MATCH(CM$3,Команды!$A$2:$A$7500,0),$E105+2)=Команды!$AJ$17,TRUE,FALSE),IF(INDEX(Команды!$A$2:$AN$7500,MATCH(CM$3,Команды!$A$2:$A$7500,0),$E105+2)=Команды!$AJ$18,TRUE,FALSE),IF(INDEX(Команды!$A$2:$AN$7500,MATCH(CM$3,Команды!$A$2:$A$7500,0),$E105+2)=Команды!$AJ$19,TRUE,FALSE)),INDEX(Команды!$AJ$2:$AL$19,MATCH(INDEX(Команды!$A$2:$AN$7500,MATCH(CM$3,Команды!$A$2:$A$7500,0),$E105+2),Команды!$AJ$2:$AJ$19,0),3),0)</f>
        <v>0</v>
      </c>
      <c r="CO105" s="342"/>
      <c r="CP105" s="174">
        <f>IF(OR(IF(INDEX(Команды!$A$2:$AN$7500,MATCH(CP$3,Команды!$A$2:$A$7500,0),$E105+2)=Команды!$AJ$2,TRUE,FALSE),IF(INDEX(Команды!$A$2:$AN$7500,MATCH(CP$3,Команды!$A$2:$A$7500,0),$E105+2)=Команды!$AJ$3,TRUE,FALSE),IF(INDEX(Команды!$A$2:$AN$7500,MATCH(CP$3,Команды!$A$2:$A$7500,0),$E105+2)=Команды!$AJ$4,TRUE,FALSE),IF(INDEX(Команды!$A$2:$AN$7500,MATCH(CP$3,Команды!$A$2:$A$7500,0),$E105+2)=Команды!$AJ$5,TRUE,FALSE),IF(INDEX(Команды!$A$2:$AN$7500,MATCH(CP$3,Команды!$A$2:$A$7500,0),$E105+2)=Команды!$AJ$6,TRUE,FALSE),IF(INDEX(Команды!$A$2:$AN$7500,MATCH(CP$3,Команды!$A$2:$A$7500,0),$E105+2)=Команды!$AJ$7,TRUE,FALSE),IF(INDEX(Команды!$A$2:$AN$7500,MATCH(CP$3,Команды!$A$2:$A$7500,0),$E105+2)=Команды!$AJ$8,TRUE,FALSE),IF(INDEX(Команды!$A$2:$AN$7500,MATCH(CP$3,Команды!$A$2:$A$7500,0),$E105+2)=Команды!$AJ$9,TRUE,FALSE),IF(INDEX(Команды!$A$2:$AN$7500,MATCH(CP$3,Команды!$A$2:$A$7500,0),$E105+2)=Команды!$AJ$10,TRUE,FALSE),IF(INDEX(Команды!$A$2:$AN$7500,MATCH(CP$3,Команды!$A$2:$A$7500,0),$E105+2)=Команды!$AJ$11,TRUE,FALSE),IF(INDEX(Команды!$A$2:$AN$7500,MATCH(CP$3,Команды!$A$2:$A$7500,0),$E105+2)=Команды!$AJ$12,TRUE,FALSE),IF(INDEX(Команды!$A$2:$AN$7500,MATCH(CP$3,Команды!$A$2:$A$7500,0),$E105+2)=Команды!$AJ$13,TRUE,FALSE),IF(INDEX(Команды!$A$2:$AN$7500,MATCH(CP$3,Команды!$A$2:$A$7500,0),$E105+2)=Команды!$AJ$14,TRUE,FALSE),IF(INDEX(Команды!$A$2:$AN$7500,MATCH(CP$3,Команды!$A$2:$A$7500,0),$E105+2)=Команды!$AJ$15,TRUE,FALSE),IF(INDEX(Команды!$A$2:$AN$7500,MATCH(CP$3,Команды!$A$2:$A$7500,0),$E105+2)=Команды!$AJ$16,TRUE,FALSE),,IF(INDEX(Команды!$A$2:$AN$7500,MATCH(CP$3,Команды!$A$2:$A$7500,0),$E105+2)=Команды!$AJ$17,TRUE,FALSE),,IF(INDEX(Команды!$A$2:$AN$7500,MATCH(CP$3,Команды!$A$2:$A$7500,0),$E105+2)=Команды!$AJ$18,TRUE,FALSE),,IF(INDEX(Команды!$A$2:$AN$7500,MATCH(CP$3,Команды!$A$2:$A$7500,0),$E105+2)=Команды!$AJ$19,TRUE,FALSE)),INDEX(Команды!$AJ$2:$AK$19,MATCH(INDEX(Команды!$A$2:$AN$7500,MATCH(CP$3,Команды!$A$2:$A$7500,0),$E105+2),Команды!$AJ$2:$AJ$19,0),2),0)</f>
        <v>0</v>
      </c>
      <c r="CQ105" s="175">
        <f>IF(OR(IF(INDEX(Команды!$A$2:$AN$7500,MATCH(CP$3,Команды!$A$2:$A$7500,0),$E105+2)=Команды!$AJ$2,TRUE,FALSE),IF(INDEX(Команды!$A$2:$AN$7500,MATCH(CP$3,Команды!$A$2:$A$7500,0),$E105+2)=Команды!$AJ$3,TRUE,FALSE),IF(INDEX(Команды!$A$2:$AN$7500,MATCH(CP$3,Команды!$A$2:$A$7500,0),$E105+2)=Команды!$AJ$4,TRUE,FALSE),IF(INDEX(Команды!$A$2:$AN$7500,MATCH(CP$3,Команды!$A$2:$A$7500,0),$E105+2)=Команды!$AJ$5,TRUE,FALSE),IF(INDEX(Команды!$A$2:$AN$7500,MATCH(CP$3,Команды!$A$2:$A$7500,0),$E105+2)=Команды!$AJ$6,TRUE,FALSE),IF(INDEX(Команды!$A$2:$AN$7500,MATCH(CP$3,Команды!$A$2:$A$7500,0),$E105+2)=Команды!$AJ$7,TRUE,FALSE),IF(INDEX(Команды!$A$2:$AN$7500,MATCH(CP$3,Команды!$A$2:$A$7500,0),$E105+2)=Команды!$AJ$8,TRUE,FALSE),IF(INDEX(Команды!$A$2:$AN$7500,MATCH(CP$3,Команды!$A$2:$A$7500,0),$E105+2)=Команды!$AJ$9,TRUE,FALSE),IF(INDEX(Команды!$A$2:$AN$7500,MATCH(CP$3,Команды!$A$2:$A$7500,0),$E105+2)=Команды!$AJ$10,TRUE,FALSE),IF(INDEX(Команды!$A$2:$AN$7500,MATCH(CP$3,Команды!$A$2:$A$7500,0),$E105+2)=Команды!$AJ$11,TRUE,FALSE),IF(INDEX(Команды!$A$2:$AN$7500,MATCH(CP$3,Команды!$A$2:$A$7500,0),$E105+2)=Команды!$AJ$12,TRUE,FALSE),IF(INDEX(Команды!$A$2:$AN$7500,MATCH(CP$3,Команды!$A$2:$A$7500,0),$E105+2)=Команды!$AJ$13,TRUE,FALSE),IF(INDEX(Команды!$A$2:$AN$7500,MATCH(CP$3,Команды!$A$2:$A$7500,0),$E105+2)=Команды!$AJ$14,TRUE,FALSE),IF(INDEX(Команды!$A$2:$AN$7500,MATCH(CP$3,Команды!$A$2:$A$7500,0),$E105+2)=Команды!$AJ$15,TRUE,FALSE),IF(INDEX(Команды!$A$2:$AN$7500,MATCH(CP$3,Команды!$A$2:$A$7500,0),$E105+2)=Команды!$AJ$16,TRUE,FALSE),IF(INDEX(Команды!$A$2:$AN$7500,MATCH(CP$3,Команды!$A$2:$A$7500,0),$E105+2)=Команды!$AJ$17,TRUE,FALSE),IF(INDEX(Команды!$A$2:$AN$7500,MATCH(CP$3,Команды!$A$2:$A$7500,0),$E105+2)=Команды!$AJ$18,TRUE,FALSE),IF(INDEX(Команды!$A$2:$AN$7500,MATCH(CP$3,Команды!$A$2:$A$7500,0),$E105+2)=Команды!$AJ$19,TRUE,FALSE)),INDEX(Команды!$AJ$2:$AL$19,MATCH(INDEX(Команды!$A$2:$AN$7500,MATCH(CP$3,Команды!$A$2:$A$7500,0),$E105+2),Команды!$AJ$2:$AJ$19,0),3),0)</f>
        <v>0</v>
      </c>
      <c r="CR105" s="342"/>
      <c r="CS105" s="174">
        <f>IF(OR(IF(INDEX(Команды!$A$2:$AN$7500,MATCH(CS$3,Команды!$A$2:$A$7500,0),$E105+2)=Команды!$AJ$2,TRUE,FALSE),IF(INDEX(Команды!$A$2:$AN$7500,MATCH(CS$3,Команды!$A$2:$A$7500,0),$E105+2)=Команды!$AJ$3,TRUE,FALSE),IF(INDEX(Команды!$A$2:$AN$7500,MATCH(CS$3,Команды!$A$2:$A$7500,0),$E105+2)=Команды!$AJ$4,TRUE,FALSE),IF(INDEX(Команды!$A$2:$AN$7500,MATCH(CS$3,Команды!$A$2:$A$7500,0),$E105+2)=Команды!$AJ$5,TRUE,FALSE),IF(INDEX(Команды!$A$2:$AN$7500,MATCH(CS$3,Команды!$A$2:$A$7500,0),$E105+2)=Команды!$AJ$6,TRUE,FALSE),IF(INDEX(Команды!$A$2:$AN$7500,MATCH(CS$3,Команды!$A$2:$A$7500,0),$E105+2)=Команды!$AJ$7,TRUE,FALSE),IF(INDEX(Команды!$A$2:$AN$7500,MATCH(CS$3,Команды!$A$2:$A$7500,0),$E105+2)=Команды!$AJ$8,TRUE,FALSE),IF(INDEX(Команды!$A$2:$AN$7500,MATCH(CS$3,Команды!$A$2:$A$7500,0),$E105+2)=Команды!$AJ$9,TRUE,FALSE),IF(INDEX(Команды!$A$2:$AN$7500,MATCH(CS$3,Команды!$A$2:$A$7500,0),$E105+2)=Команды!$AJ$10,TRUE,FALSE),IF(INDEX(Команды!$A$2:$AN$7500,MATCH(CS$3,Команды!$A$2:$A$7500,0),$E105+2)=Команды!$AJ$11,TRUE,FALSE),IF(INDEX(Команды!$A$2:$AN$7500,MATCH(CS$3,Команды!$A$2:$A$7500,0),$E105+2)=Команды!$AJ$12,TRUE,FALSE),IF(INDEX(Команды!$A$2:$AN$7500,MATCH(CS$3,Команды!$A$2:$A$7500,0),$E105+2)=Команды!$AJ$13,TRUE,FALSE),IF(INDEX(Команды!$A$2:$AN$7500,MATCH(CS$3,Команды!$A$2:$A$7500,0),$E105+2)=Команды!$AJ$14,TRUE,FALSE),IF(INDEX(Команды!$A$2:$AN$7500,MATCH(CS$3,Команды!$A$2:$A$7500,0),$E105+2)=Команды!$AJ$15,TRUE,FALSE),IF(INDEX(Команды!$A$2:$AN$7500,MATCH(CS$3,Команды!$A$2:$A$7500,0),$E105+2)=Команды!$AJ$16,TRUE,FALSE),,IF(INDEX(Команды!$A$2:$AN$7500,MATCH(CS$3,Команды!$A$2:$A$7500,0),$E105+2)=Команды!$AJ$17,TRUE,FALSE),,IF(INDEX(Команды!$A$2:$AN$7500,MATCH(CS$3,Команды!$A$2:$A$7500,0),$E105+2)=Команды!$AJ$18,TRUE,FALSE),,IF(INDEX(Команды!$A$2:$AN$7500,MATCH(CS$3,Команды!$A$2:$A$7500,0),$E105+2)=Команды!$AJ$19,TRUE,FALSE)),INDEX(Команды!$AJ$2:$AK$19,MATCH(INDEX(Команды!$A$2:$AN$7500,MATCH(CS$3,Команды!$A$2:$A$7500,0),$E105+2),Команды!$AJ$2:$AJ$19,0),2),0)</f>
        <v>0</v>
      </c>
      <c r="CT105" s="175">
        <f>IF(OR(IF(INDEX(Команды!$A$2:$AN$7500,MATCH(CS$3,Команды!$A$2:$A$7500,0),$E105+2)=Команды!$AJ$2,TRUE,FALSE),IF(INDEX(Команды!$A$2:$AN$7500,MATCH(CS$3,Команды!$A$2:$A$7500,0),$E105+2)=Команды!$AJ$3,TRUE,FALSE),IF(INDEX(Команды!$A$2:$AN$7500,MATCH(CS$3,Команды!$A$2:$A$7500,0),$E105+2)=Команды!$AJ$4,TRUE,FALSE),IF(INDEX(Команды!$A$2:$AN$7500,MATCH(CS$3,Команды!$A$2:$A$7500,0),$E105+2)=Команды!$AJ$5,TRUE,FALSE),IF(INDEX(Команды!$A$2:$AN$7500,MATCH(CS$3,Команды!$A$2:$A$7500,0),$E105+2)=Команды!$AJ$6,TRUE,FALSE),IF(INDEX(Команды!$A$2:$AN$7500,MATCH(CS$3,Команды!$A$2:$A$7500,0),$E105+2)=Команды!$AJ$7,TRUE,FALSE),IF(INDEX(Команды!$A$2:$AN$7500,MATCH(CS$3,Команды!$A$2:$A$7500,0),$E105+2)=Команды!$AJ$8,TRUE,FALSE),IF(INDEX(Команды!$A$2:$AN$7500,MATCH(CS$3,Команды!$A$2:$A$7500,0),$E105+2)=Команды!$AJ$9,TRUE,FALSE),IF(INDEX(Команды!$A$2:$AN$7500,MATCH(CS$3,Команды!$A$2:$A$7500,0),$E105+2)=Команды!$AJ$10,TRUE,FALSE),IF(INDEX(Команды!$A$2:$AN$7500,MATCH(CS$3,Команды!$A$2:$A$7500,0),$E105+2)=Команды!$AJ$11,TRUE,FALSE),IF(INDEX(Команды!$A$2:$AN$7500,MATCH(CS$3,Команды!$A$2:$A$7500,0),$E105+2)=Команды!$AJ$12,TRUE,FALSE),IF(INDEX(Команды!$A$2:$AN$7500,MATCH(CS$3,Команды!$A$2:$A$7500,0),$E105+2)=Команды!$AJ$13,TRUE,FALSE),IF(INDEX(Команды!$A$2:$AN$7500,MATCH(CS$3,Команды!$A$2:$A$7500,0),$E105+2)=Команды!$AJ$14,TRUE,FALSE),IF(INDEX(Команды!$A$2:$AN$7500,MATCH(CS$3,Команды!$A$2:$A$7500,0),$E105+2)=Команды!$AJ$15,TRUE,FALSE),IF(INDEX(Команды!$A$2:$AN$7500,MATCH(CS$3,Команды!$A$2:$A$7500,0),$E105+2)=Команды!$AJ$16,TRUE,FALSE),IF(INDEX(Команды!$A$2:$AN$7500,MATCH(CS$3,Команды!$A$2:$A$7500,0),$E105+2)=Команды!$AJ$17,TRUE,FALSE),IF(INDEX(Команды!$A$2:$AN$7500,MATCH(CS$3,Команды!$A$2:$A$7500,0),$E105+2)=Команды!$AJ$18,TRUE,FALSE),IF(INDEX(Команды!$A$2:$AN$7500,MATCH(CS$3,Команды!$A$2:$A$7500,0),$E105+2)=Команды!$AJ$19,TRUE,FALSE)),INDEX(Команды!$AJ$2:$AL$19,MATCH(INDEX(Команды!$A$2:$AN$7500,MATCH(CS$3,Команды!$A$2:$A$7500,0),$E105+2),Команды!$AJ$2:$AJ$19,0),3),0)</f>
        <v>0</v>
      </c>
      <c r="CU105" s="342"/>
    </row>
    <row r="106" spans="1:99" s="2" customFormat="1" ht="21.95" customHeight="1" x14ac:dyDescent="0.3">
      <c r="A106" s="251">
        <v>101</v>
      </c>
      <c r="B106" s="2" t="e">
        <f>VLOOKUP(A106,'Список КК'!A:F,6,TRUE)</f>
        <v>#N/A</v>
      </c>
      <c r="C106" s="4">
        <f>VLOOKUP(A106,'Список КК'!A:B,2,TRUE)</f>
        <v>0</v>
      </c>
      <c r="D106" s="203">
        <f>VLOOKUP(A106,'Список КК'!A:D,4,TRUE)</f>
        <v>0</v>
      </c>
      <c r="E106" s="4">
        <f>VLOOKUP(A106,'Список КК'!A:C,3,TRUE)</f>
        <v>0</v>
      </c>
      <c r="F106" s="220">
        <f>VLOOKUP(A106,'Список КК'!A:E,5,TRUE)</f>
        <v>0</v>
      </c>
      <c r="G106" s="174">
        <f>IF(OR(IF(INDEX(Команды!$A$2:$AN$7500,MATCH(G$3,Команды!$A$2:$A$7500,0),$E106+2)=Команды!$AJ$2,TRUE,FALSE),IF(INDEX(Команды!$A$2:$AN$7500,MATCH(G$3,Команды!$A$2:$A$7500,0),$E106+2)=Команды!$AJ$3,TRUE,FALSE),IF(INDEX(Команды!$A$2:$AN$7500,MATCH(G$3,Команды!$A$2:$A$7500,0),$E106+2)=Команды!$AJ$4,TRUE,FALSE),IF(INDEX(Команды!$A$2:$AN$7500,MATCH(G$3,Команды!$A$2:$A$7500,0),$E106+2)=Команды!$AJ$5,TRUE,FALSE),IF(INDEX(Команды!$A$2:$AN$7500,MATCH(G$3,Команды!$A$2:$A$7500,0),$E106+2)=Команды!$AJ$6,TRUE,FALSE),IF(INDEX(Команды!$A$2:$AN$7500,MATCH(G$3,Команды!$A$2:$A$7500,0),$E106+2)=Команды!$AJ$7,TRUE,FALSE),IF(INDEX(Команды!$A$2:$AN$7500,MATCH(G$3,Команды!$A$2:$A$7500,0),$E106+2)=Команды!$AJ$8,TRUE,FALSE),IF(INDEX(Команды!$A$2:$AN$7500,MATCH(G$3,Команды!$A$2:$A$7500,0),$E106+2)=Команды!$AJ$9,TRUE,FALSE),IF(INDEX(Команды!$A$2:$AN$7500,MATCH(G$3,Команды!$A$2:$A$7500,0),$E106+2)=Команды!$AJ$10,TRUE,FALSE),IF(INDEX(Команды!$A$2:$AN$7500,MATCH(G$3,Команды!$A$2:$A$7500,0),$E106+2)=Команды!$AJ$11,TRUE,FALSE),IF(INDEX(Команды!$A$2:$AN$7500,MATCH(G$3,Команды!$A$2:$A$7500,0),$E106+2)=Команды!$AJ$12,TRUE,FALSE),IF(INDEX(Команды!$A$2:$AN$7500,MATCH(G$3,Команды!$A$2:$A$7500,0),$E106+2)=Команды!$AJ$13,TRUE,FALSE),IF(INDEX(Команды!$A$2:$AN$7500,MATCH(G$3,Команды!$A$2:$A$7500,0),$E106+2)=Команды!$AJ$14,TRUE,FALSE),IF(INDEX(Команды!$A$2:$AN$7500,MATCH(G$3,Команды!$A$2:$A$7500,0),$E106+2)=Команды!$AJ$15,TRUE,FALSE),IF(INDEX(Команды!$A$2:$AN$7500,MATCH(G$3,Команды!$A$2:$A$7500,0),$E106+2)=Команды!$AJ$16,TRUE,FALSE),,IF(INDEX(Команды!$A$2:$AN$7500,MATCH(G$3,Команды!$A$2:$A$7500,0),$E106+2)=Команды!$AJ$17,TRUE,FALSE),,IF(INDEX(Команды!$A$2:$AN$7500,MATCH(G$3,Команды!$A$2:$A$7500,0),$E106+2)=Команды!$AJ$18,TRUE,FALSE),,IF(INDEX(Команды!$A$2:$AN$7500,MATCH(G$3,Команды!$A$2:$A$7500,0),$E106+2)=Команды!$AJ$19,TRUE,FALSE)),INDEX(Команды!$AJ$2:$AK$19,MATCH(INDEX(Команды!$A$2:$AN$7500,MATCH(G$3,Команды!$A$2:$A$7500,0),$E106+2),Команды!$AJ$2:$AJ$19,0),2),0)</f>
        <v>0</v>
      </c>
      <c r="H106" s="175">
        <f>IF(OR(IF(INDEX(Команды!$A$2:$AN$7500,MATCH(G$3,Команды!$A$2:$A$7500,0),$E106+2)=Команды!$AJ$2,TRUE,FALSE),IF(INDEX(Команды!$A$2:$AN$7500,MATCH(G$3,Команды!$A$2:$A$7500,0),$E106+2)=Команды!$AJ$3,TRUE,FALSE),IF(INDEX(Команды!$A$2:$AN$7500,MATCH(G$3,Команды!$A$2:$A$7500,0),$E106+2)=Команды!$AJ$4,TRUE,FALSE),IF(INDEX(Команды!$A$2:$AN$7500,MATCH(G$3,Команды!$A$2:$A$7500,0),$E106+2)=Команды!$AJ$5,TRUE,FALSE),IF(INDEX(Команды!$A$2:$AN$7500,MATCH(G$3,Команды!$A$2:$A$7500,0),$E106+2)=Команды!$AJ$6,TRUE,FALSE),IF(INDEX(Команды!$A$2:$AN$7500,MATCH(G$3,Команды!$A$2:$A$7500,0),$E106+2)=Команды!$AJ$7,TRUE,FALSE),IF(INDEX(Команды!$A$2:$AN$7500,MATCH(G$3,Команды!$A$2:$A$7500,0),$E106+2)=Команды!$AJ$8,TRUE,FALSE),IF(INDEX(Команды!$A$2:$AN$7500,MATCH(G$3,Команды!$A$2:$A$7500,0),$E106+2)=Команды!$AJ$9,TRUE,FALSE),IF(INDEX(Команды!$A$2:$AN$7500,MATCH(G$3,Команды!$A$2:$A$7500,0),$E106+2)=Команды!$AJ$10,TRUE,FALSE),IF(INDEX(Команды!$A$2:$AN$7500,MATCH(G$3,Команды!$A$2:$A$7500,0),$E106+2)=Команды!$AJ$11,TRUE,FALSE),IF(INDEX(Команды!$A$2:$AN$7500,MATCH(G$3,Команды!$A$2:$A$7500,0),$E106+2)=Команды!$AJ$12,TRUE,FALSE),IF(INDEX(Команды!$A$2:$AN$7500,MATCH(G$3,Команды!$A$2:$A$7500,0),$E106+2)=Команды!$AJ$13,TRUE,FALSE),IF(INDEX(Команды!$A$2:$AN$7500,MATCH(G$3,Команды!$A$2:$A$7500,0),$E106+2)=Команды!$AJ$14,TRUE,FALSE),IF(INDEX(Команды!$A$2:$AN$7500,MATCH(G$3,Команды!$A$2:$A$7500,0),$E106+2)=Команды!$AJ$15,TRUE,FALSE),IF(INDEX(Команды!$A$2:$AN$7500,MATCH(G$3,Команды!$A$2:$A$7500,0),$E106+2)=Команды!$AJ$16,TRUE,FALSE),IF(INDEX(Команды!$A$2:$AN$7500,MATCH(G$3,Команды!$A$2:$A$7500,0),$E106+2)=Команды!$AJ$17,TRUE,FALSE),IF(INDEX(Команды!$A$2:$AN$7500,MATCH(G$3,Команды!$A$2:$A$7500,0),$E106+2)=Команды!$AJ$18,TRUE,FALSE),IF(INDEX(Команды!$A$2:$AN$7500,MATCH(G$3,Команды!$A$2:$A$7500,0),$E106+2)=Команды!$AJ$19,TRUE,FALSE)),INDEX(Команды!$AJ$2:$AL$19,MATCH(INDEX(Команды!$A$2:$AN$7500,MATCH(G$3,Команды!$A$2:$A$7500,0),$E106+2),Команды!$AJ$2:$AJ$19,0),3),0)</f>
        <v>0</v>
      </c>
      <c r="I106" s="342"/>
      <c r="J106" s="174">
        <f>IF(OR(IF(INDEX(Команды!$A$2:$AN$7500,MATCH(J$3,Команды!$A$2:$A$7500,0),$E106+2)=Команды!$AJ$2,TRUE,FALSE),IF(INDEX(Команды!$A$2:$AN$7500,MATCH(J$3,Команды!$A$2:$A$7500,0),$E106+2)=Команды!$AJ$3,TRUE,FALSE),IF(INDEX(Команды!$A$2:$AN$7500,MATCH(J$3,Команды!$A$2:$A$7500,0),$E106+2)=Команды!$AJ$4,TRUE,FALSE),IF(INDEX(Команды!$A$2:$AN$7500,MATCH(J$3,Команды!$A$2:$A$7500,0),$E106+2)=Команды!$AJ$5,TRUE,FALSE),IF(INDEX(Команды!$A$2:$AN$7500,MATCH(J$3,Команды!$A$2:$A$7500,0),$E106+2)=Команды!$AJ$6,TRUE,FALSE),IF(INDEX(Команды!$A$2:$AN$7500,MATCH(J$3,Команды!$A$2:$A$7500,0),$E106+2)=Команды!$AJ$7,TRUE,FALSE),IF(INDEX(Команды!$A$2:$AN$7500,MATCH(J$3,Команды!$A$2:$A$7500,0),$E106+2)=Команды!$AJ$8,TRUE,FALSE),IF(INDEX(Команды!$A$2:$AN$7500,MATCH(J$3,Команды!$A$2:$A$7500,0),$E106+2)=Команды!$AJ$9,TRUE,FALSE),IF(INDEX(Команды!$A$2:$AN$7500,MATCH(J$3,Команды!$A$2:$A$7500,0),$E106+2)=Команды!$AJ$10,TRUE,FALSE),IF(INDEX(Команды!$A$2:$AN$7500,MATCH(J$3,Команды!$A$2:$A$7500,0),$E106+2)=Команды!$AJ$11,TRUE,FALSE),IF(INDEX(Команды!$A$2:$AN$7500,MATCH(J$3,Команды!$A$2:$A$7500,0),$E106+2)=Команды!$AJ$12,TRUE,FALSE),IF(INDEX(Команды!$A$2:$AN$7500,MATCH(J$3,Команды!$A$2:$A$7500,0),$E106+2)=Команды!$AJ$13,TRUE,FALSE),IF(INDEX(Команды!$A$2:$AN$7500,MATCH(J$3,Команды!$A$2:$A$7500,0),$E106+2)=Команды!$AJ$14,TRUE,FALSE),IF(INDEX(Команды!$A$2:$AN$7500,MATCH(J$3,Команды!$A$2:$A$7500,0),$E106+2)=Команды!$AJ$15,TRUE,FALSE),IF(INDEX(Команды!$A$2:$AN$7500,MATCH(J$3,Команды!$A$2:$A$7500,0),$E106+2)=Команды!$AJ$16,TRUE,FALSE),,IF(INDEX(Команды!$A$2:$AN$7500,MATCH(J$3,Команды!$A$2:$A$7500,0),$E106+2)=Команды!$AJ$17,TRUE,FALSE),,IF(INDEX(Команды!$A$2:$AN$7500,MATCH(J$3,Команды!$A$2:$A$7500,0),$E106+2)=Команды!$AJ$18,TRUE,FALSE),,IF(INDEX(Команды!$A$2:$AN$7500,MATCH(J$3,Команды!$A$2:$A$7500,0),$E106+2)=Команды!$AJ$19,TRUE,FALSE)),INDEX(Команды!$AJ$2:$AK$19,MATCH(INDEX(Команды!$A$2:$AN$7500,MATCH(J$3,Команды!$A$2:$A$7500,0),$E106+2),Команды!$AJ$2:$AJ$19,0),2),0)</f>
        <v>0</v>
      </c>
      <c r="K106" s="175">
        <f>IF(OR(IF(INDEX(Команды!$A$2:$AN$7500,MATCH(J$3,Команды!$A$2:$A$7500,0),$E106+2)=Команды!$AJ$2,TRUE,FALSE),IF(INDEX(Команды!$A$2:$AN$7500,MATCH(J$3,Команды!$A$2:$A$7500,0),$E106+2)=Команды!$AJ$3,TRUE,FALSE),IF(INDEX(Команды!$A$2:$AN$7500,MATCH(J$3,Команды!$A$2:$A$7500,0),$E106+2)=Команды!$AJ$4,TRUE,FALSE),IF(INDEX(Команды!$A$2:$AN$7500,MATCH(J$3,Команды!$A$2:$A$7500,0),$E106+2)=Команды!$AJ$5,TRUE,FALSE),IF(INDEX(Команды!$A$2:$AN$7500,MATCH(J$3,Команды!$A$2:$A$7500,0),$E106+2)=Команды!$AJ$6,TRUE,FALSE),IF(INDEX(Команды!$A$2:$AN$7500,MATCH(J$3,Команды!$A$2:$A$7500,0),$E106+2)=Команды!$AJ$7,TRUE,FALSE),IF(INDEX(Команды!$A$2:$AN$7500,MATCH(J$3,Команды!$A$2:$A$7500,0),$E106+2)=Команды!$AJ$8,TRUE,FALSE),IF(INDEX(Команды!$A$2:$AN$7500,MATCH(J$3,Команды!$A$2:$A$7500,0),$E106+2)=Команды!$AJ$9,TRUE,FALSE),IF(INDEX(Команды!$A$2:$AN$7500,MATCH(J$3,Команды!$A$2:$A$7500,0),$E106+2)=Команды!$AJ$10,TRUE,FALSE),IF(INDEX(Команды!$A$2:$AN$7500,MATCH(J$3,Команды!$A$2:$A$7500,0),$E106+2)=Команды!$AJ$11,TRUE,FALSE),IF(INDEX(Команды!$A$2:$AN$7500,MATCH(J$3,Команды!$A$2:$A$7500,0),$E106+2)=Команды!$AJ$12,TRUE,FALSE),IF(INDEX(Команды!$A$2:$AN$7500,MATCH(J$3,Команды!$A$2:$A$7500,0),$E106+2)=Команды!$AJ$13,TRUE,FALSE),IF(INDEX(Команды!$A$2:$AN$7500,MATCH(J$3,Команды!$A$2:$A$7500,0),$E106+2)=Команды!$AJ$14,TRUE,FALSE),IF(INDEX(Команды!$A$2:$AN$7500,MATCH(J$3,Команды!$A$2:$A$7500,0),$E106+2)=Команды!$AJ$15,TRUE,FALSE),IF(INDEX(Команды!$A$2:$AN$7500,MATCH(J$3,Команды!$A$2:$A$7500,0),$E106+2)=Команды!$AJ$16,TRUE,FALSE),IF(INDEX(Команды!$A$2:$AN$7500,MATCH(J$3,Команды!$A$2:$A$7500,0),$E106+2)=Команды!$AJ$17,TRUE,FALSE),IF(INDEX(Команды!$A$2:$AN$7500,MATCH(J$3,Команды!$A$2:$A$7500,0),$E106+2)=Команды!$AJ$18,TRUE,FALSE),IF(INDEX(Команды!$A$2:$AN$7500,MATCH(J$3,Команды!$A$2:$A$7500,0),$E106+2)=Команды!$AJ$19,TRUE,FALSE)),INDEX(Команды!$AJ$2:$AL$19,MATCH(INDEX(Команды!$A$2:$AN$7500,MATCH(J$3,Команды!$A$2:$A$7500,0),$E106+2),Команды!$AJ$2:$AJ$19,0),3),0)</f>
        <v>0</v>
      </c>
      <c r="L106" s="342"/>
      <c r="M106" s="174">
        <f>IF(OR(IF(INDEX(Команды!$A$2:$AN$7500,MATCH(M$3,Команды!$A$2:$A$7500,0),$E106+2)=Команды!$AJ$2,TRUE,FALSE),IF(INDEX(Команды!$A$2:$AN$7500,MATCH(M$3,Команды!$A$2:$A$7500,0),$E106+2)=Команды!$AJ$3,TRUE,FALSE),IF(INDEX(Команды!$A$2:$AN$7500,MATCH(M$3,Команды!$A$2:$A$7500,0),$E106+2)=Команды!$AJ$4,TRUE,FALSE),IF(INDEX(Команды!$A$2:$AN$7500,MATCH(M$3,Команды!$A$2:$A$7500,0),$E106+2)=Команды!$AJ$5,TRUE,FALSE),IF(INDEX(Команды!$A$2:$AN$7500,MATCH(M$3,Команды!$A$2:$A$7500,0),$E106+2)=Команды!$AJ$6,TRUE,FALSE),IF(INDEX(Команды!$A$2:$AN$7500,MATCH(M$3,Команды!$A$2:$A$7500,0),$E106+2)=Команды!$AJ$7,TRUE,FALSE),IF(INDEX(Команды!$A$2:$AN$7500,MATCH(M$3,Команды!$A$2:$A$7500,0),$E106+2)=Команды!$AJ$8,TRUE,FALSE),IF(INDEX(Команды!$A$2:$AN$7500,MATCH(M$3,Команды!$A$2:$A$7500,0),$E106+2)=Команды!$AJ$9,TRUE,FALSE),IF(INDEX(Команды!$A$2:$AN$7500,MATCH(M$3,Команды!$A$2:$A$7500,0),$E106+2)=Команды!$AJ$10,TRUE,FALSE),IF(INDEX(Команды!$A$2:$AN$7500,MATCH(M$3,Команды!$A$2:$A$7500,0),$E106+2)=Команды!$AJ$11,TRUE,FALSE),IF(INDEX(Команды!$A$2:$AN$7500,MATCH(M$3,Команды!$A$2:$A$7500,0),$E106+2)=Команды!$AJ$12,TRUE,FALSE),IF(INDEX(Команды!$A$2:$AN$7500,MATCH(M$3,Команды!$A$2:$A$7500,0),$E106+2)=Команды!$AJ$13,TRUE,FALSE),IF(INDEX(Команды!$A$2:$AN$7500,MATCH(M$3,Команды!$A$2:$A$7500,0),$E106+2)=Команды!$AJ$14,TRUE,FALSE),IF(INDEX(Команды!$A$2:$AN$7500,MATCH(M$3,Команды!$A$2:$A$7500,0),$E106+2)=Команды!$AJ$15,TRUE,FALSE),IF(INDEX(Команды!$A$2:$AN$7500,MATCH(M$3,Команды!$A$2:$A$7500,0),$E106+2)=Команды!$AJ$16,TRUE,FALSE),,IF(INDEX(Команды!$A$2:$AN$7500,MATCH(M$3,Команды!$A$2:$A$7500,0),$E106+2)=Команды!$AJ$17,TRUE,FALSE),,IF(INDEX(Команды!$A$2:$AN$7500,MATCH(M$3,Команды!$A$2:$A$7500,0),$E106+2)=Команды!$AJ$18,TRUE,FALSE),,IF(INDEX(Команды!$A$2:$AN$7500,MATCH(M$3,Команды!$A$2:$A$7500,0),$E106+2)=Команды!$AJ$19,TRUE,FALSE)),INDEX(Команды!$AJ$2:$AK$19,MATCH(INDEX(Команды!$A$2:$AN$7500,MATCH(M$3,Команды!$A$2:$A$7500,0),$E106+2),Команды!$AJ$2:$AJ$19,0),2),0)</f>
        <v>0</v>
      </c>
      <c r="N106" s="175">
        <f>IF(OR(IF(INDEX(Команды!$A$2:$AN$7500,MATCH(M$3,Команды!$A$2:$A$7500,0),$E106+2)=Команды!$AJ$2,TRUE,FALSE),IF(INDEX(Команды!$A$2:$AN$7500,MATCH(M$3,Команды!$A$2:$A$7500,0),$E106+2)=Команды!$AJ$3,TRUE,FALSE),IF(INDEX(Команды!$A$2:$AN$7500,MATCH(M$3,Команды!$A$2:$A$7500,0),$E106+2)=Команды!$AJ$4,TRUE,FALSE),IF(INDEX(Команды!$A$2:$AN$7500,MATCH(M$3,Команды!$A$2:$A$7500,0),$E106+2)=Команды!$AJ$5,TRUE,FALSE),IF(INDEX(Команды!$A$2:$AN$7500,MATCH(M$3,Команды!$A$2:$A$7500,0),$E106+2)=Команды!$AJ$6,TRUE,FALSE),IF(INDEX(Команды!$A$2:$AN$7500,MATCH(M$3,Команды!$A$2:$A$7500,0),$E106+2)=Команды!$AJ$7,TRUE,FALSE),IF(INDEX(Команды!$A$2:$AN$7500,MATCH(M$3,Команды!$A$2:$A$7500,0),$E106+2)=Команды!$AJ$8,TRUE,FALSE),IF(INDEX(Команды!$A$2:$AN$7500,MATCH(M$3,Команды!$A$2:$A$7500,0),$E106+2)=Команды!$AJ$9,TRUE,FALSE),IF(INDEX(Команды!$A$2:$AN$7500,MATCH(M$3,Команды!$A$2:$A$7500,0),$E106+2)=Команды!$AJ$10,TRUE,FALSE),IF(INDEX(Команды!$A$2:$AN$7500,MATCH(M$3,Команды!$A$2:$A$7500,0),$E106+2)=Команды!$AJ$11,TRUE,FALSE),IF(INDEX(Команды!$A$2:$AN$7500,MATCH(M$3,Команды!$A$2:$A$7500,0),$E106+2)=Команды!$AJ$12,TRUE,FALSE),IF(INDEX(Команды!$A$2:$AN$7500,MATCH(M$3,Команды!$A$2:$A$7500,0),$E106+2)=Команды!$AJ$13,TRUE,FALSE),IF(INDEX(Команды!$A$2:$AN$7500,MATCH(M$3,Команды!$A$2:$A$7500,0),$E106+2)=Команды!$AJ$14,TRUE,FALSE),IF(INDEX(Команды!$A$2:$AN$7500,MATCH(M$3,Команды!$A$2:$A$7500,0),$E106+2)=Команды!$AJ$15,TRUE,FALSE),IF(INDEX(Команды!$A$2:$AN$7500,MATCH(M$3,Команды!$A$2:$A$7500,0),$E106+2)=Команды!$AJ$16,TRUE,FALSE),IF(INDEX(Команды!$A$2:$AN$7500,MATCH(M$3,Команды!$A$2:$A$7500,0),$E106+2)=Команды!$AJ$17,TRUE,FALSE),IF(INDEX(Команды!$A$2:$AN$7500,MATCH(M$3,Команды!$A$2:$A$7500,0),$E106+2)=Команды!$AJ$18,TRUE,FALSE),IF(INDEX(Команды!$A$2:$AN$7500,MATCH(M$3,Команды!$A$2:$A$7500,0),$E106+2)=Команды!$AJ$19,TRUE,FALSE)),INDEX(Команды!$AJ$2:$AL$19,MATCH(INDEX(Команды!$A$2:$AN$7500,MATCH(M$3,Команды!$A$2:$A$7500,0),$E106+2),Команды!$AJ$2:$AJ$19,0),3),0)</f>
        <v>0</v>
      </c>
      <c r="O106" s="342"/>
      <c r="P106" s="174">
        <f>IF(OR(IF(INDEX(Команды!$A$2:$AN$7500,MATCH(P$3,Команды!$A$2:$A$7500,0),$E106+2)=Команды!$AJ$2,TRUE,FALSE),IF(INDEX(Команды!$A$2:$AN$7500,MATCH(P$3,Команды!$A$2:$A$7500,0),$E106+2)=Команды!$AJ$3,TRUE,FALSE),IF(INDEX(Команды!$A$2:$AN$7500,MATCH(P$3,Команды!$A$2:$A$7500,0),$E106+2)=Команды!$AJ$4,TRUE,FALSE),IF(INDEX(Команды!$A$2:$AN$7500,MATCH(P$3,Команды!$A$2:$A$7500,0),$E106+2)=Команды!$AJ$5,TRUE,FALSE),IF(INDEX(Команды!$A$2:$AN$7500,MATCH(P$3,Команды!$A$2:$A$7500,0),$E106+2)=Команды!$AJ$6,TRUE,FALSE),IF(INDEX(Команды!$A$2:$AN$7500,MATCH(P$3,Команды!$A$2:$A$7500,0),$E106+2)=Команды!$AJ$7,TRUE,FALSE),IF(INDEX(Команды!$A$2:$AN$7500,MATCH(P$3,Команды!$A$2:$A$7500,0),$E106+2)=Команды!$AJ$8,TRUE,FALSE),IF(INDEX(Команды!$A$2:$AN$7500,MATCH(P$3,Команды!$A$2:$A$7500,0),$E106+2)=Команды!$AJ$9,TRUE,FALSE),IF(INDEX(Команды!$A$2:$AN$7500,MATCH(P$3,Команды!$A$2:$A$7500,0),$E106+2)=Команды!$AJ$10,TRUE,FALSE),IF(INDEX(Команды!$A$2:$AN$7500,MATCH(P$3,Команды!$A$2:$A$7500,0),$E106+2)=Команды!$AJ$11,TRUE,FALSE),IF(INDEX(Команды!$A$2:$AN$7500,MATCH(P$3,Команды!$A$2:$A$7500,0),$E106+2)=Команды!$AJ$12,TRUE,FALSE),IF(INDEX(Команды!$A$2:$AN$7500,MATCH(P$3,Команды!$A$2:$A$7500,0),$E106+2)=Команды!$AJ$13,TRUE,FALSE),IF(INDEX(Команды!$A$2:$AN$7500,MATCH(P$3,Команды!$A$2:$A$7500,0),$E106+2)=Команды!$AJ$14,TRUE,FALSE),IF(INDEX(Команды!$A$2:$AN$7500,MATCH(P$3,Команды!$A$2:$A$7500,0),$E106+2)=Команды!$AJ$15,TRUE,FALSE),IF(INDEX(Команды!$A$2:$AN$7500,MATCH(P$3,Команды!$A$2:$A$7500,0),$E106+2)=Команды!$AJ$16,TRUE,FALSE),,IF(INDEX(Команды!$A$2:$AN$7500,MATCH(P$3,Команды!$A$2:$A$7500,0),$E106+2)=Команды!$AJ$17,TRUE,FALSE),,IF(INDEX(Команды!$A$2:$AN$7500,MATCH(P$3,Команды!$A$2:$A$7500,0),$E106+2)=Команды!$AJ$18,TRUE,FALSE),,IF(INDEX(Команды!$A$2:$AN$7500,MATCH(P$3,Команды!$A$2:$A$7500,0),$E106+2)=Команды!$AJ$19,TRUE,FALSE)),INDEX(Команды!$AJ$2:$AK$19,MATCH(INDEX(Команды!$A$2:$AN$7500,MATCH(P$3,Команды!$A$2:$A$7500,0),$E106+2),Команды!$AJ$2:$AJ$19,0),2),0)</f>
        <v>0</v>
      </c>
      <c r="Q106" s="175">
        <f>IF(OR(IF(INDEX(Команды!$A$2:$AN$7500,MATCH(P$3,Команды!$A$2:$A$7500,0),$E106+2)=Команды!$AJ$2,TRUE,FALSE),IF(INDEX(Команды!$A$2:$AN$7500,MATCH(P$3,Команды!$A$2:$A$7500,0),$E106+2)=Команды!$AJ$3,TRUE,FALSE),IF(INDEX(Команды!$A$2:$AN$7500,MATCH(P$3,Команды!$A$2:$A$7500,0),$E106+2)=Команды!$AJ$4,TRUE,FALSE),IF(INDEX(Команды!$A$2:$AN$7500,MATCH(P$3,Команды!$A$2:$A$7500,0),$E106+2)=Команды!$AJ$5,TRUE,FALSE),IF(INDEX(Команды!$A$2:$AN$7500,MATCH(P$3,Команды!$A$2:$A$7500,0),$E106+2)=Команды!$AJ$6,TRUE,FALSE),IF(INDEX(Команды!$A$2:$AN$7500,MATCH(P$3,Команды!$A$2:$A$7500,0),$E106+2)=Команды!$AJ$7,TRUE,FALSE),IF(INDEX(Команды!$A$2:$AN$7500,MATCH(P$3,Команды!$A$2:$A$7500,0),$E106+2)=Команды!$AJ$8,TRUE,FALSE),IF(INDEX(Команды!$A$2:$AN$7500,MATCH(P$3,Команды!$A$2:$A$7500,0),$E106+2)=Команды!$AJ$9,TRUE,FALSE),IF(INDEX(Команды!$A$2:$AN$7500,MATCH(P$3,Команды!$A$2:$A$7500,0),$E106+2)=Команды!$AJ$10,TRUE,FALSE),IF(INDEX(Команды!$A$2:$AN$7500,MATCH(P$3,Команды!$A$2:$A$7500,0),$E106+2)=Команды!$AJ$11,TRUE,FALSE),IF(INDEX(Команды!$A$2:$AN$7500,MATCH(P$3,Команды!$A$2:$A$7500,0),$E106+2)=Команды!$AJ$12,TRUE,FALSE),IF(INDEX(Команды!$A$2:$AN$7500,MATCH(P$3,Команды!$A$2:$A$7500,0),$E106+2)=Команды!$AJ$13,TRUE,FALSE),IF(INDEX(Команды!$A$2:$AN$7500,MATCH(P$3,Команды!$A$2:$A$7500,0),$E106+2)=Команды!$AJ$14,TRUE,FALSE),IF(INDEX(Команды!$A$2:$AN$7500,MATCH(P$3,Команды!$A$2:$A$7500,0),$E106+2)=Команды!$AJ$15,TRUE,FALSE),IF(INDEX(Команды!$A$2:$AN$7500,MATCH(P$3,Команды!$A$2:$A$7500,0),$E106+2)=Команды!$AJ$16,TRUE,FALSE),IF(INDEX(Команды!$A$2:$AN$7500,MATCH(P$3,Команды!$A$2:$A$7500,0),$E106+2)=Команды!$AJ$17,TRUE,FALSE),IF(INDEX(Команды!$A$2:$AN$7500,MATCH(P$3,Команды!$A$2:$A$7500,0),$E106+2)=Команды!$AJ$18,TRUE,FALSE),IF(INDEX(Команды!$A$2:$AN$7500,MATCH(P$3,Команды!$A$2:$A$7500,0),$E106+2)=Команды!$AJ$19,TRUE,FALSE)),INDEX(Команды!$AJ$2:$AL$19,MATCH(INDEX(Команды!$A$2:$AN$7500,MATCH(P$3,Команды!$A$2:$A$7500,0),$E106+2),Команды!$AJ$2:$AJ$19,0),3),0)</f>
        <v>0</v>
      </c>
      <c r="R106" s="342"/>
      <c r="S106" s="174">
        <f>IF(OR(IF(INDEX(Команды!$A$2:$AN$7500,MATCH(S$3,Команды!$A$2:$A$7500,0),$E106+2)=Команды!$AJ$2,TRUE,FALSE),IF(INDEX(Команды!$A$2:$AN$7500,MATCH(S$3,Команды!$A$2:$A$7500,0),$E106+2)=Команды!$AJ$3,TRUE,FALSE),IF(INDEX(Команды!$A$2:$AN$7500,MATCH(S$3,Команды!$A$2:$A$7500,0),$E106+2)=Команды!$AJ$4,TRUE,FALSE),IF(INDEX(Команды!$A$2:$AN$7500,MATCH(S$3,Команды!$A$2:$A$7500,0),$E106+2)=Команды!$AJ$5,TRUE,FALSE),IF(INDEX(Команды!$A$2:$AN$7500,MATCH(S$3,Команды!$A$2:$A$7500,0),$E106+2)=Команды!$AJ$6,TRUE,FALSE),IF(INDEX(Команды!$A$2:$AN$7500,MATCH(S$3,Команды!$A$2:$A$7500,0),$E106+2)=Команды!$AJ$7,TRUE,FALSE),IF(INDEX(Команды!$A$2:$AN$7500,MATCH(S$3,Команды!$A$2:$A$7500,0),$E106+2)=Команды!$AJ$8,TRUE,FALSE),IF(INDEX(Команды!$A$2:$AN$7500,MATCH(S$3,Команды!$A$2:$A$7500,0),$E106+2)=Команды!$AJ$9,TRUE,FALSE),IF(INDEX(Команды!$A$2:$AN$7500,MATCH(S$3,Команды!$A$2:$A$7500,0),$E106+2)=Команды!$AJ$10,TRUE,FALSE),IF(INDEX(Команды!$A$2:$AN$7500,MATCH(S$3,Команды!$A$2:$A$7500,0),$E106+2)=Команды!$AJ$11,TRUE,FALSE),IF(INDEX(Команды!$A$2:$AN$7500,MATCH(S$3,Команды!$A$2:$A$7500,0),$E106+2)=Команды!$AJ$12,TRUE,FALSE),IF(INDEX(Команды!$A$2:$AN$7500,MATCH(S$3,Команды!$A$2:$A$7500,0),$E106+2)=Команды!$AJ$13,TRUE,FALSE),IF(INDEX(Команды!$A$2:$AN$7500,MATCH(S$3,Команды!$A$2:$A$7500,0),$E106+2)=Команды!$AJ$14,TRUE,FALSE),IF(INDEX(Команды!$A$2:$AN$7500,MATCH(S$3,Команды!$A$2:$A$7500,0),$E106+2)=Команды!$AJ$15,TRUE,FALSE),IF(INDEX(Команды!$A$2:$AN$7500,MATCH(S$3,Команды!$A$2:$A$7500,0),$E106+2)=Команды!$AJ$16,TRUE,FALSE),,IF(INDEX(Команды!$A$2:$AN$7500,MATCH(S$3,Команды!$A$2:$A$7500,0),$E106+2)=Команды!$AJ$17,TRUE,FALSE),,IF(INDEX(Команды!$A$2:$AN$7500,MATCH(S$3,Команды!$A$2:$A$7500,0),$E106+2)=Команды!$AJ$18,TRUE,FALSE),,IF(INDEX(Команды!$A$2:$AN$7500,MATCH(S$3,Команды!$A$2:$A$7500,0),$E106+2)=Команды!$AJ$19,TRUE,FALSE)),INDEX(Команды!$AJ$2:$AK$19,MATCH(INDEX(Команды!$A$2:$AN$7500,MATCH(S$3,Команды!$A$2:$A$7500,0),$E106+2),Команды!$AJ$2:$AJ$19,0),2),0)</f>
        <v>0</v>
      </c>
      <c r="T106" s="175">
        <f>IF(OR(IF(INDEX(Команды!$A$2:$AN$7500,MATCH(S$3,Команды!$A$2:$A$7500,0),$E106+2)=Команды!$AJ$2,TRUE,FALSE),IF(INDEX(Команды!$A$2:$AN$7500,MATCH(S$3,Команды!$A$2:$A$7500,0),$E106+2)=Команды!$AJ$3,TRUE,FALSE),IF(INDEX(Команды!$A$2:$AN$7500,MATCH(S$3,Команды!$A$2:$A$7500,0),$E106+2)=Команды!$AJ$4,TRUE,FALSE),IF(INDEX(Команды!$A$2:$AN$7500,MATCH(S$3,Команды!$A$2:$A$7500,0),$E106+2)=Команды!$AJ$5,TRUE,FALSE),IF(INDEX(Команды!$A$2:$AN$7500,MATCH(S$3,Команды!$A$2:$A$7500,0),$E106+2)=Команды!$AJ$6,TRUE,FALSE),IF(INDEX(Команды!$A$2:$AN$7500,MATCH(S$3,Команды!$A$2:$A$7500,0),$E106+2)=Команды!$AJ$7,TRUE,FALSE),IF(INDEX(Команды!$A$2:$AN$7500,MATCH(S$3,Команды!$A$2:$A$7500,0),$E106+2)=Команды!$AJ$8,TRUE,FALSE),IF(INDEX(Команды!$A$2:$AN$7500,MATCH(S$3,Команды!$A$2:$A$7500,0),$E106+2)=Команды!$AJ$9,TRUE,FALSE),IF(INDEX(Команды!$A$2:$AN$7500,MATCH(S$3,Команды!$A$2:$A$7500,0),$E106+2)=Команды!$AJ$10,TRUE,FALSE),IF(INDEX(Команды!$A$2:$AN$7500,MATCH(S$3,Команды!$A$2:$A$7500,0),$E106+2)=Команды!$AJ$11,TRUE,FALSE),IF(INDEX(Команды!$A$2:$AN$7500,MATCH(S$3,Команды!$A$2:$A$7500,0),$E106+2)=Команды!$AJ$12,TRUE,FALSE),IF(INDEX(Команды!$A$2:$AN$7500,MATCH(S$3,Команды!$A$2:$A$7500,0),$E106+2)=Команды!$AJ$13,TRUE,FALSE),IF(INDEX(Команды!$A$2:$AN$7500,MATCH(S$3,Команды!$A$2:$A$7500,0),$E106+2)=Команды!$AJ$14,TRUE,FALSE),IF(INDEX(Команды!$A$2:$AN$7500,MATCH(S$3,Команды!$A$2:$A$7500,0),$E106+2)=Команды!$AJ$15,TRUE,FALSE),IF(INDEX(Команды!$A$2:$AN$7500,MATCH(S$3,Команды!$A$2:$A$7500,0),$E106+2)=Команды!$AJ$16,TRUE,FALSE),IF(INDEX(Команды!$A$2:$AN$7500,MATCH(S$3,Команды!$A$2:$A$7500,0),$E106+2)=Команды!$AJ$17,TRUE,FALSE),IF(INDEX(Команды!$A$2:$AN$7500,MATCH(S$3,Команды!$A$2:$A$7500,0),$E106+2)=Команды!$AJ$18,TRUE,FALSE),IF(INDEX(Команды!$A$2:$AN$7500,MATCH(S$3,Команды!$A$2:$A$7500,0),$E106+2)=Команды!$AJ$19,TRUE,FALSE)),INDEX(Команды!$AJ$2:$AL$19,MATCH(INDEX(Команды!$A$2:$AN$7500,MATCH(S$3,Команды!$A$2:$A$7500,0),$E106+2),Команды!$AJ$2:$AJ$19,0),3),0)</f>
        <v>0</v>
      </c>
      <c r="U106" s="342"/>
      <c r="V106" s="174">
        <f>IF(OR(IF(INDEX(Команды!$A$2:$AN$7500,MATCH(V$3,Команды!$A$2:$A$7500,0),$E106+2)=Команды!$AJ$2,TRUE,FALSE),IF(INDEX(Команды!$A$2:$AN$7500,MATCH(V$3,Команды!$A$2:$A$7500,0),$E106+2)=Команды!$AJ$3,TRUE,FALSE),IF(INDEX(Команды!$A$2:$AN$7500,MATCH(V$3,Команды!$A$2:$A$7500,0),$E106+2)=Команды!$AJ$4,TRUE,FALSE),IF(INDEX(Команды!$A$2:$AN$7500,MATCH(V$3,Команды!$A$2:$A$7500,0),$E106+2)=Команды!$AJ$5,TRUE,FALSE),IF(INDEX(Команды!$A$2:$AN$7500,MATCH(V$3,Команды!$A$2:$A$7500,0),$E106+2)=Команды!$AJ$6,TRUE,FALSE),IF(INDEX(Команды!$A$2:$AN$7500,MATCH(V$3,Команды!$A$2:$A$7500,0),$E106+2)=Команды!$AJ$7,TRUE,FALSE),IF(INDEX(Команды!$A$2:$AN$7500,MATCH(V$3,Команды!$A$2:$A$7500,0),$E106+2)=Команды!$AJ$8,TRUE,FALSE),IF(INDEX(Команды!$A$2:$AN$7500,MATCH(V$3,Команды!$A$2:$A$7500,0),$E106+2)=Команды!$AJ$9,TRUE,FALSE),IF(INDEX(Команды!$A$2:$AN$7500,MATCH(V$3,Команды!$A$2:$A$7500,0),$E106+2)=Команды!$AJ$10,TRUE,FALSE),IF(INDEX(Команды!$A$2:$AN$7500,MATCH(V$3,Команды!$A$2:$A$7500,0),$E106+2)=Команды!$AJ$11,TRUE,FALSE),IF(INDEX(Команды!$A$2:$AN$7500,MATCH(V$3,Команды!$A$2:$A$7500,0),$E106+2)=Команды!$AJ$12,TRUE,FALSE),IF(INDEX(Команды!$A$2:$AN$7500,MATCH(V$3,Команды!$A$2:$A$7500,0),$E106+2)=Команды!$AJ$13,TRUE,FALSE),IF(INDEX(Команды!$A$2:$AN$7500,MATCH(V$3,Команды!$A$2:$A$7500,0),$E106+2)=Команды!$AJ$14,TRUE,FALSE),IF(INDEX(Команды!$A$2:$AN$7500,MATCH(V$3,Команды!$A$2:$A$7500,0),$E106+2)=Команды!$AJ$15,TRUE,FALSE),IF(INDEX(Команды!$A$2:$AN$7500,MATCH(V$3,Команды!$A$2:$A$7500,0),$E106+2)=Команды!$AJ$16,TRUE,FALSE),,IF(INDEX(Команды!$A$2:$AN$7500,MATCH(V$3,Команды!$A$2:$A$7500,0),$E106+2)=Команды!$AJ$17,TRUE,FALSE),,IF(INDEX(Команды!$A$2:$AN$7500,MATCH(V$3,Команды!$A$2:$A$7500,0),$E106+2)=Команды!$AJ$18,TRUE,FALSE),,IF(INDEX(Команды!$A$2:$AN$7500,MATCH(V$3,Команды!$A$2:$A$7500,0),$E106+2)=Команды!$AJ$19,TRUE,FALSE)),INDEX(Команды!$AJ$2:$AK$19,MATCH(INDEX(Команды!$A$2:$AN$7500,MATCH(V$3,Команды!$A$2:$A$7500,0),$E106+2),Команды!$AJ$2:$AJ$19,0),2),0)</f>
        <v>0</v>
      </c>
      <c r="W106" s="175">
        <f>IF(OR(IF(INDEX(Команды!$A$2:$AN$7500,MATCH(V$3,Команды!$A$2:$A$7500,0),$E106+2)=Команды!$AJ$2,TRUE,FALSE),IF(INDEX(Команды!$A$2:$AN$7500,MATCH(V$3,Команды!$A$2:$A$7500,0),$E106+2)=Команды!$AJ$3,TRUE,FALSE),IF(INDEX(Команды!$A$2:$AN$7500,MATCH(V$3,Команды!$A$2:$A$7500,0),$E106+2)=Команды!$AJ$4,TRUE,FALSE),IF(INDEX(Команды!$A$2:$AN$7500,MATCH(V$3,Команды!$A$2:$A$7500,0),$E106+2)=Команды!$AJ$5,TRUE,FALSE),IF(INDEX(Команды!$A$2:$AN$7500,MATCH(V$3,Команды!$A$2:$A$7500,0),$E106+2)=Команды!$AJ$6,TRUE,FALSE),IF(INDEX(Команды!$A$2:$AN$7500,MATCH(V$3,Команды!$A$2:$A$7500,0),$E106+2)=Команды!$AJ$7,TRUE,FALSE),IF(INDEX(Команды!$A$2:$AN$7500,MATCH(V$3,Команды!$A$2:$A$7500,0),$E106+2)=Команды!$AJ$8,TRUE,FALSE),IF(INDEX(Команды!$A$2:$AN$7500,MATCH(V$3,Команды!$A$2:$A$7500,0),$E106+2)=Команды!$AJ$9,TRUE,FALSE),IF(INDEX(Команды!$A$2:$AN$7500,MATCH(V$3,Команды!$A$2:$A$7500,0),$E106+2)=Команды!$AJ$10,TRUE,FALSE),IF(INDEX(Команды!$A$2:$AN$7500,MATCH(V$3,Команды!$A$2:$A$7500,0),$E106+2)=Команды!$AJ$11,TRUE,FALSE),IF(INDEX(Команды!$A$2:$AN$7500,MATCH(V$3,Команды!$A$2:$A$7500,0),$E106+2)=Команды!$AJ$12,TRUE,FALSE),IF(INDEX(Команды!$A$2:$AN$7500,MATCH(V$3,Команды!$A$2:$A$7500,0),$E106+2)=Команды!$AJ$13,TRUE,FALSE),IF(INDEX(Команды!$A$2:$AN$7500,MATCH(V$3,Команды!$A$2:$A$7500,0),$E106+2)=Команды!$AJ$14,TRUE,FALSE),IF(INDEX(Команды!$A$2:$AN$7500,MATCH(V$3,Команды!$A$2:$A$7500,0),$E106+2)=Команды!$AJ$15,TRUE,FALSE),IF(INDEX(Команды!$A$2:$AN$7500,MATCH(V$3,Команды!$A$2:$A$7500,0),$E106+2)=Команды!$AJ$16,TRUE,FALSE),IF(INDEX(Команды!$A$2:$AN$7500,MATCH(V$3,Команды!$A$2:$A$7500,0),$E106+2)=Команды!$AJ$17,TRUE,FALSE),IF(INDEX(Команды!$A$2:$AN$7500,MATCH(V$3,Команды!$A$2:$A$7500,0),$E106+2)=Команды!$AJ$18,TRUE,FALSE),IF(INDEX(Команды!$A$2:$AN$7500,MATCH(V$3,Команды!$A$2:$A$7500,0),$E106+2)=Команды!$AJ$19,TRUE,FALSE)),INDEX(Команды!$AJ$2:$AL$19,MATCH(INDEX(Команды!$A$2:$AN$7500,MATCH(V$3,Команды!$A$2:$A$7500,0),$E106+2),Команды!$AJ$2:$AJ$19,0),3),0)</f>
        <v>0</v>
      </c>
      <c r="X106" s="342"/>
      <c r="Y106" s="174">
        <f>IF(OR(IF(INDEX(Команды!$A$2:$AN$7500,MATCH(Y$3,Команды!$A$2:$A$7500,0),$E106+2)=Команды!$AJ$2,TRUE,FALSE),IF(INDEX(Команды!$A$2:$AN$7500,MATCH(Y$3,Команды!$A$2:$A$7500,0),$E106+2)=Команды!$AJ$3,TRUE,FALSE),IF(INDEX(Команды!$A$2:$AN$7500,MATCH(Y$3,Команды!$A$2:$A$7500,0),$E106+2)=Команды!$AJ$4,TRUE,FALSE),IF(INDEX(Команды!$A$2:$AN$7500,MATCH(Y$3,Команды!$A$2:$A$7500,0),$E106+2)=Команды!$AJ$5,TRUE,FALSE),IF(INDEX(Команды!$A$2:$AN$7500,MATCH(Y$3,Команды!$A$2:$A$7500,0),$E106+2)=Команды!$AJ$6,TRUE,FALSE),IF(INDEX(Команды!$A$2:$AN$7500,MATCH(Y$3,Команды!$A$2:$A$7500,0),$E106+2)=Команды!$AJ$7,TRUE,FALSE),IF(INDEX(Команды!$A$2:$AN$7500,MATCH(Y$3,Команды!$A$2:$A$7500,0),$E106+2)=Команды!$AJ$8,TRUE,FALSE),IF(INDEX(Команды!$A$2:$AN$7500,MATCH(Y$3,Команды!$A$2:$A$7500,0),$E106+2)=Команды!$AJ$9,TRUE,FALSE),IF(INDEX(Команды!$A$2:$AN$7500,MATCH(Y$3,Команды!$A$2:$A$7500,0),$E106+2)=Команды!$AJ$10,TRUE,FALSE),IF(INDEX(Команды!$A$2:$AN$7500,MATCH(Y$3,Команды!$A$2:$A$7500,0),$E106+2)=Команды!$AJ$11,TRUE,FALSE),IF(INDEX(Команды!$A$2:$AN$7500,MATCH(Y$3,Команды!$A$2:$A$7500,0),$E106+2)=Команды!$AJ$12,TRUE,FALSE),IF(INDEX(Команды!$A$2:$AN$7500,MATCH(Y$3,Команды!$A$2:$A$7500,0),$E106+2)=Команды!$AJ$13,TRUE,FALSE),IF(INDEX(Команды!$A$2:$AN$7500,MATCH(Y$3,Команды!$A$2:$A$7500,0),$E106+2)=Команды!$AJ$14,TRUE,FALSE),IF(INDEX(Команды!$A$2:$AN$7500,MATCH(Y$3,Команды!$A$2:$A$7500,0),$E106+2)=Команды!$AJ$15,TRUE,FALSE),IF(INDEX(Команды!$A$2:$AN$7500,MATCH(Y$3,Команды!$A$2:$A$7500,0),$E106+2)=Команды!$AJ$16,TRUE,FALSE),,IF(INDEX(Команды!$A$2:$AN$7500,MATCH(Y$3,Команды!$A$2:$A$7500,0),$E106+2)=Команды!$AJ$17,TRUE,FALSE),,IF(INDEX(Команды!$A$2:$AN$7500,MATCH(Y$3,Команды!$A$2:$A$7500,0),$E106+2)=Команды!$AJ$18,TRUE,FALSE),,IF(INDEX(Команды!$A$2:$AN$7500,MATCH(Y$3,Команды!$A$2:$A$7500,0),$E106+2)=Команды!$AJ$19,TRUE,FALSE)),INDEX(Команды!$AJ$2:$AK$19,MATCH(INDEX(Команды!$A$2:$AN$7500,MATCH(Y$3,Команды!$A$2:$A$7500,0),$E106+2),Команды!$AJ$2:$AJ$19,0),2),0)</f>
        <v>0</v>
      </c>
      <c r="Z106" s="175">
        <f>IF(OR(IF(INDEX(Команды!$A$2:$AN$7500,MATCH(Y$3,Команды!$A$2:$A$7500,0),$E106+2)=Команды!$AJ$2,TRUE,FALSE),IF(INDEX(Команды!$A$2:$AN$7500,MATCH(Y$3,Команды!$A$2:$A$7500,0),$E106+2)=Команды!$AJ$3,TRUE,FALSE),IF(INDEX(Команды!$A$2:$AN$7500,MATCH(Y$3,Команды!$A$2:$A$7500,0),$E106+2)=Команды!$AJ$4,TRUE,FALSE),IF(INDEX(Команды!$A$2:$AN$7500,MATCH(Y$3,Команды!$A$2:$A$7500,0),$E106+2)=Команды!$AJ$5,TRUE,FALSE),IF(INDEX(Команды!$A$2:$AN$7500,MATCH(Y$3,Команды!$A$2:$A$7500,0),$E106+2)=Команды!$AJ$6,TRUE,FALSE),IF(INDEX(Команды!$A$2:$AN$7500,MATCH(Y$3,Команды!$A$2:$A$7500,0),$E106+2)=Команды!$AJ$7,TRUE,FALSE),IF(INDEX(Команды!$A$2:$AN$7500,MATCH(Y$3,Команды!$A$2:$A$7500,0),$E106+2)=Команды!$AJ$8,TRUE,FALSE),IF(INDEX(Команды!$A$2:$AN$7500,MATCH(Y$3,Команды!$A$2:$A$7500,0),$E106+2)=Команды!$AJ$9,TRUE,FALSE),IF(INDEX(Команды!$A$2:$AN$7500,MATCH(Y$3,Команды!$A$2:$A$7500,0),$E106+2)=Команды!$AJ$10,TRUE,FALSE),IF(INDEX(Команды!$A$2:$AN$7500,MATCH(Y$3,Команды!$A$2:$A$7500,0),$E106+2)=Команды!$AJ$11,TRUE,FALSE),IF(INDEX(Команды!$A$2:$AN$7500,MATCH(Y$3,Команды!$A$2:$A$7500,0),$E106+2)=Команды!$AJ$12,TRUE,FALSE),IF(INDEX(Команды!$A$2:$AN$7500,MATCH(Y$3,Команды!$A$2:$A$7500,0),$E106+2)=Команды!$AJ$13,TRUE,FALSE),IF(INDEX(Команды!$A$2:$AN$7500,MATCH(Y$3,Команды!$A$2:$A$7500,0),$E106+2)=Команды!$AJ$14,TRUE,FALSE),IF(INDEX(Команды!$A$2:$AN$7500,MATCH(Y$3,Команды!$A$2:$A$7500,0),$E106+2)=Команды!$AJ$15,TRUE,FALSE),IF(INDEX(Команды!$A$2:$AN$7500,MATCH(Y$3,Команды!$A$2:$A$7500,0),$E106+2)=Команды!$AJ$16,TRUE,FALSE),IF(INDEX(Команды!$A$2:$AN$7500,MATCH(Y$3,Команды!$A$2:$A$7500,0),$E106+2)=Команды!$AJ$17,TRUE,FALSE),IF(INDEX(Команды!$A$2:$AN$7500,MATCH(Y$3,Команды!$A$2:$A$7500,0),$E106+2)=Команды!$AJ$18,TRUE,FALSE),IF(INDEX(Команды!$A$2:$AN$7500,MATCH(Y$3,Команды!$A$2:$A$7500,0),$E106+2)=Команды!$AJ$19,TRUE,FALSE)),INDEX(Команды!$AJ$2:$AL$19,MATCH(INDEX(Команды!$A$2:$AN$7500,MATCH(Y$3,Команды!$A$2:$A$7500,0),$E106+2),Команды!$AJ$2:$AJ$19,0),3),0)</f>
        <v>0</v>
      </c>
      <c r="AA106" s="342"/>
      <c r="AB106" s="174">
        <f>IF(OR(IF(INDEX(Команды!$A$2:$AN$7500,MATCH(AB$3,Команды!$A$2:$A$7500,0),$E106+2)=Команды!$AJ$2,TRUE,FALSE),IF(INDEX(Команды!$A$2:$AN$7500,MATCH(AB$3,Команды!$A$2:$A$7500,0),$E106+2)=Команды!$AJ$3,TRUE,FALSE),IF(INDEX(Команды!$A$2:$AN$7500,MATCH(AB$3,Команды!$A$2:$A$7500,0),$E106+2)=Команды!$AJ$4,TRUE,FALSE),IF(INDEX(Команды!$A$2:$AN$7500,MATCH(AB$3,Команды!$A$2:$A$7500,0),$E106+2)=Команды!$AJ$5,TRUE,FALSE),IF(INDEX(Команды!$A$2:$AN$7500,MATCH(AB$3,Команды!$A$2:$A$7500,0),$E106+2)=Команды!$AJ$6,TRUE,FALSE),IF(INDEX(Команды!$A$2:$AN$7500,MATCH(AB$3,Команды!$A$2:$A$7500,0),$E106+2)=Команды!$AJ$7,TRUE,FALSE),IF(INDEX(Команды!$A$2:$AN$7500,MATCH(AB$3,Команды!$A$2:$A$7500,0),$E106+2)=Команды!$AJ$8,TRUE,FALSE),IF(INDEX(Команды!$A$2:$AN$7500,MATCH(AB$3,Команды!$A$2:$A$7500,0),$E106+2)=Команды!$AJ$9,TRUE,FALSE),IF(INDEX(Команды!$A$2:$AN$7500,MATCH(AB$3,Команды!$A$2:$A$7500,0),$E106+2)=Команды!$AJ$10,TRUE,FALSE),IF(INDEX(Команды!$A$2:$AN$7500,MATCH(AB$3,Команды!$A$2:$A$7500,0),$E106+2)=Команды!$AJ$11,TRUE,FALSE),IF(INDEX(Команды!$A$2:$AN$7500,MATCH(AB$3,Команды!$A$2:$A$7500,0),$E106+2)=Команды!$AJ$12,TRUE,FALSE),IF(INDEX(Команды!$A$2:$AN$7500,MATCH(AB$3,Команды!$A$2:$A$7500,0),$E106+2)=Команды!$AJ$13,TRUE,FALSE),IF(INDEX(Команды!$A$2:$AN$7500,MATCH(AB$3,Команды!$A$2:$A$7500,0),$E106+2)=Команды!$AJ$14,TRUE,FALSE),IF(INDEX(Команды!$A$2:$AN$7500,MATCH(AB$3,Команды!$A$2:$A$7500,0),$E106+2)=Команды!$AJ$15,TRUE,FALSE),IF(INDEX(Команды!$A$2:$AN$7500,MATCH(AB$3,Команды!$A$2:$A$7500,0),$E106+2)=Команды!$AJ$16,TRUE,FALSE),,IF(INDEX(Команды!$A$2:$AN$7500,MATCH(AB$3,Команды!$A$2:$A$7500,0),$E106+2)=Команды!$AJ$17,TRUE,FALSE),,IF(INDEX(Команды!$A$2:$AN$7500,MATCH(AB$3,Команды!$A$2:$A$7500,0),$E106+2)=Команды!$AJ$18,TRUE,FALSE),,IF(INDEX(Команды!$A$2:$AN$7500,MATCH(AB$3,Команды!$A$2:$A$7500,0),$E106+2)=Команды!$AJ$19,TRUE,FALSE)),INDEX(Команды!$AJ$2:$AK$19,MATCH(INDEX(Команды!$A$2:$AN$7500,MATCH(AB$3,Команды!$A$2:$A$7500,0),$E106+2),Команды!$AJ$2:$AJ$19,0),2),0)</f>
        <v>0</v>
      </c>
      <c r="AC106" s="175">
        <f>IF(OR(IF(INDEX(Команды!$A$2:$AN$7500,MATCH(AB$3,Команды!$A$2:$A$7500,0),$E106+2)=Команды!$AJ$2,TRUE,FALSE),IF(INDEX(Команды!$A$2:$AN$7500,MATCH(AB$3,Команды!$A$2:$A$7500,0),$E106+2)=Команды!$AJ$3,TRUE,FALSE),IF(INDEX(Команды!$A$2:$AN$7500,MATCH(AB$3,Команды!$A$2:$A$7500,0),$E106+2)=Команды!$AJ$4,TRUE,FALSE),IF(INDEX(Команды!$A$2:$AN$7500,MATCH(AB$3,Команды!$A$2:$A$7500,0),$E106+2)=Команды!$AJ$5,TRUE,FALSE),IF(INDEX(Команды!$A$2:$AN$7500,MATCH(AB$3,Команды!$A$2:$A$7500,0),$E106+2)=Команды!$AJ$6,TRUE,FALSE),IF(INDEX(Команды!$A$2:$AN$7500,MATCH(AB$3,Команды!$A$2:$A$7500,0),$E106+2)=Команды!$AJ$7,TRUE,FALSE),IF(INDEX(Команды!$A$2:$AN$7500,MATCH(AB$3,Команды!$A$2:$A$7500,0),$E106+2)=Команды!$AJ$8,TRUE,FALSE),IF(INDEX(Команды!$A$2:$AN$7500,MATCH(AB$3,Команды!$A$2:$A$7500,0),$E106+2)=Команды!$AJ$9,TRUE,FALSE),IF(INDEX(Команды!$A$2:$AN$7500,MATCH(AB$3,Команды!$A$2:$A$7500,0),$E106+2)=Команды!$AJ$10,TRUE,FALSE),IF(INDEX(Команды!$A$2:$AN$7500,MATCH(AB$3,Команды!$A$2:$A$7500,0),$E106+2)=Команды!$AJ$11,TRUE,FALSE),IF(INDEX(Команды!$A$2:$AN$7500,MATCH(AB$3,Команды!$A$2:$A$7500,0),$E106+2)=Команды!$AJ$12,TRUE,FALSE),IF(INDEX(Команды!$A$2:$AN$7500,MATCH(AB$3,Команды!$A$2:$A$7500,0),$E106+2)=Команды!$AJ$13,TRUE,FALSE),IF(INDEX(Команды!$A$2:$AN$7500,MATCH(AB$3,Команды!$A$2:$A$7500,0),$E106+2)=Команды!$AJ$14,TRUE,FALSE),IF(INDEX(Команды!$A$2:$AN$7500,MATCH(AB$3,Команды!$A$2:$A$7500,0),$E106+2)=Команды!$AJ$15,TRUE,FALSE),IF(INDEX(Команды!$A$2:$AN$7500,MATCH(AB$3,Команды!$A$2:$A$7500,0),$E106+2)=Команды!$AJ$16,TRUE,FALSE),IF(INDEX(Команды!$A$2:$AN$7500,MATCH(AB$3,Команды!$A$2:$A$7500,0),$E106+2)=Команды!$AJ$17,TRUE,FALSE),IF(INDEX(Команды!$A$2:$AN$7500,MATCH(AB$3,Команды!$A$2:$A$7500,0),$E106+2)=Команды!$AJ$18,TRUE,FALSE),IF(INDEX(Команды!$A$2:$AN$7500,MATCH(AB$3,Команды!$A$2:$A$7500,0),$E106+2)=Команды!$AJ$19,TRUE,FALSE)),INDEX(Команды!$AJ$2:$AL$19,MATCH(INDEX(Команды!$A$2:$AN$7500,MATCH(AB$3,Команды!$A$2:$A$7500,0),$E106+2),Команды!$AJ$2:$AJ$19,0),3),0)</f>
        <v>0</v>
      </c>
      <c r="AD106" s="342"/>
      <c r="AE106" s="174">
        <f>IF(OR(IF(INDEX(Команды!$A$2:$AN$7500,MATCH(AE$3,Команды!$A$2:$A$7500,0),$E106+2)=Команды!$AJ$2,TRUE,FALSE),IF(INDEX(Команды!$A$2:$AN$7500,MATCH(AE$3,Команды!$A$2:$A$7500,0),$E106+2)=Команды!$AJ$3,TRUE,FALSE),IF(INDEX(Команды!$A$2:$AN$7500,MATCH(AE$3,Команды!$A$2:$A$7500,0),$E106+2)=Команды!$AJ$4,TRUE,FALSE),IF(INDEX(Команды!$A$2:$AN$7500,MATCH(AE$3,Команды!$A$2:$A$7500,0),$E106+2)=Команды!$AJ$5,TRUE,FALSE),IF(INDEX(Команды!$A$2:$AN$7500,MATCH(AE$3,Команды!$A$2:$A$7500,0),$E106+2)=Команды!$AJ$6,TRUE,FALSE),IF(INDEX(Команды!$A$2:$AN$7500,MATCH(AE$3,Команды!$A$2:$A$7500,0),$E106+2)=Команды!$AJ$7,TRUE,FALSE),IF(INDEX(Команды!$A$2:$AN$7500,MATCH(AE$3,Команды!$A$2:$A$7500,0),$E106+2)=Команды!$AJ$8,TRUE,FALSE),IF(INDEX(Команды!$A$2:$AN$7500,MATCH(AE$3,Команды!$A$2:$A$7500,0),$E106+2)=Команды!$AJ$9,TRUE,FALSE),IF(INDEX(Команды!$A$2:$AN$7500,MATCH(AE$3,Команды!$A$2:$A$7500,0),$E106+2)=Команды!$AJ$10,TRUE,FALSE),IF(INDEX(Команды!$A$2:$AN$7500,MATCH(AE$3,Команды!$A$2:$A$7500,0),$E106+2)=Команды!$AJ$11,TRUE,FALSE),IF(INDEX(Команды!$A$2:$AN$7500,MATCH(AE$3,Команды!$A$2:$A$7500,0),$E106+2)=Команды!$AJ$12,TRUE,FALSE),IF(INDEX(Команды!$A$2:$AN$7500,MATCH(AE$3,Команды!$A$2:$A$7500,0),$E106+2)=Команды!$AJ$13,TRUE,FALSE),IF(INDEX(Команды!$A$2:$AN$7500,MATCH(AE$3,Команды!$A$2:$A$7500,0),$E106+2)=Команды!$AJ$14,TRUE,FALSE),IF(INDEX(Команды!$A$2:$AN$7500,MATCH(AE$3,Команды!$A$2:$A$7500,0),$E106+2)=Команды!$AJ$15,TRUE,FALSE),IF(INDEX(Команды!$A$2:$AN$7500,MATCH(AE$3,Команды!$A$2:$A$7500,0),$E106+2)=Команды!$AJ$16,TRUE,FALSE),,IF(INDEX(Команды!$A$2:$AN$7500,MATCH(AE$3,Команды!$A$2:$A$7500,0),$E106+2)=Команды!$AJ$17,TRUE,FALSE),,IF(INDEX(Команды!$A$2:$AN$7500,MATCH(AE$3,Команды!$A$2:$A$7500,0),$E106+2)=Команды!$AJ$18,TRUE,FALSE),,IF(INDEX(Команды!$A$2:$AN$7500,MATCH(AE$3,Команды!$A$2:$A$7500,0),$E106+2)=Команды!$AJ$19,TRUE,FALSE)),INDEX(Команды!$AJ$2:$AK$19,MATCH(INDEX(Команды!$A$2:$AN$7500,MATCH(AE$3,Команды!$A$2:$A$7500,0),$E106+2),Команды!$AJ$2:$AJ$19,0),2),0)</f>
        <v>0</v>
      </c>
      <c r="AF106" s="175">
        <f>IF(OR(IF(INDEX(Команды!$A$2:$AN$7500,MATCH(AE$3,Команды!$A$2:$A$7500,0),$E106+2)=Команды!$AJ$2,TRUE,FALSE),IF(INDEX(Команды!$A$2:$AN$7500,MATCH(AE$3,Команды!$A$2:$A$7500,0),$E106+2)=Команды!$AJ$3,TRUE,FALSE),IF(INDEX(Команды!$A$2:$AN$7500,MATCH(AE$3,Команды!$A$2:$A$7500,0),$E106+2)=Команды!$AJ$4,TRUE,FALSE),IF(INDEX(Команды!$A$2:$AN$7500,MATCH(AE$3,Команды!$A$2:$A$7500,0),$E106+2)=Команды!$AJ$5,TRUE,FALSE),IF(INDEX(Команды!$A$2:$AN$7500,MATCH(AE$3,Команды!$A$2:$A$7500,0),$E106+2)=Команды!$AJ$6,TRUE,FALSE),IF(INDEX(Команды!$A$2:$AN$7500,MATCH(AE$3,Команды!$A$2:$A$7500,0),$E106+2)=Команды!$AJ$7,TRUE,FALSE),IF(INDEX(Команды!$A$2:$AN$7500,MATCH(AE$3,Команды!$A$2:$A$7500,0),$E106+2)=Команды!$AJ$8,TRUE,FALSE),IF(INDEX(Команды!$A$2:$AN$7500,MATCH(AE$3,Команды!$A$2:$A$7500,0),$E106+2)=Команды!$AJ$9,TRUE,FALSE),IF(INDEX(Команды!$A$2:$AN$7500,MATCH(AE$3,Команды!$A$2:$A$7500,0),$E106+2)=Команды!$AJ$10,TRUE,FALSE),IF(INDEX(Команды!$A$2:$AN$7500,MATCH(AE$3,Команды!$A$2:$A$7500,0),$E106+2)=Команды!$AJ$11,TRUE,FALSE),IF(INDEX(Команды!$A$2:$AN$7500,MATCH(AE$3,Команды!$A$2:$A$7500,0),$E106+2)=Команды!$AJ$12,TRUE,FALSE),IF(INDEX(Команды!$A$2:$AN$7500,MATCH(AE$3,Команды!$A$2:$A$7500,0),$E106+2)=Команды!$AJ$13,TRUE,FALSE),IF(INDEX(Команды!$A$2:$AN$7500,MATCH(AE$3,Команды!$A$2:$A$7500,0),$E106+2)=Команды!$AJ$14,TRUE,FALSE),IF(INDEX(Команды!$A$2:$AN$7500,MATCH(AE$3,Команды!$A$2:$A$7500,0),$E106+2)=Команды!$AJ$15,TRUE,FALSE),IF(INDEX(Команды!$A$2:$AN$7500,MATCH(AE$3,Команды!$A$2:$A$7500,0),$E106+2)=Команды!$AJ$16,TRUE,FALSE),IF(INDEX(Команды!$A$2:$AN$7500,MATCH(AE$3,Команды!$A$2:$A$7500,0),$E106+2)=Команды!$AJ$17,TRUE,FALSE),IF(INDEX(Команды!$A$2:$AN$7500,MATCH(AE$3,Команды!$A$2:$A$7500,0),$E106+2)=Команды!$AJ$18,TRUE,FALSE),IF(INDEX(Команды!$A$2:$AN$7500,MATCH(AE$3,Команды!$A$2:$A$7500,0),$E106+2)=Команды!$AJ$19,TRUE,FALSE)),INDEX(Команды!$AJ$2:$AL$19,MATCH(INDEX(Команды!$A$2:$AN$7500,MATCH(AE$3,Команды!$A$2:$A$7500,0),$E106+2),Команды!$AJ$2:$AJ$19,0),3),0)</f>
        <v>0</v>
      </c>
      <c r="AG106" s="342"/>
      <c r="AH106" s="174">
        <f>IF(OR(IF(INDEX(Команды!$A$2:$AN$7500,MATCH(AH$3,Команды!$A$2:$A$7500,0),$E106+2)=Команды!$AJ$2,TRUE,FALSE),IF(INDEX(Команды!$A$2:$AN$7500,MATCH(AH$3,Команды!$A$2:$A$7500,0),$E106+2)=Команды!$AJ$3,TRUE,FALSE),IF(INDEX(Команды!$A$2:$AN$7500,MATCH(AH$3,Команды!$A$2:$A$7500,0),$E106+2)=Команды!$AJ$4,TRUE,FALSE),IF(INDEX(Команды!$A$2:$AN$7500,MATCH(AH$3,Команды!$A$2:$A$7500,0),$E106+2)=Команды!$AJ$5,TRUE,FALSE),IF(INDEX(Команды!$A$2:$AN$7500,MATCH(AH$3,Команды!$A$2:$A$7500,0),$E106+2)=Команды!$AJ$6,TRUE,FALSE),IF(INDEX(Команды!$A$2:$AN$7500,MATCH(AH$3,Команды!$A$2:$A$7500,0),$E106+2)=Команды!$AJ$7,TRUE,FALSE),IF(INDEX(Команды!$A$2:$AN$7500,MATCH(AH$3,Команды!$A$2:$A$7500,0),$E106+2)=Команды!$AJ$8,TRUE,FALSE),IF(INDEX(Команды!$A$2:$AN$7500,MATCH(AH$3,Команды!$A$2:$A$7500,0),$E106+2)=Команды!$AJ$9,TRUE,FALSE),IF(INDEX(Команды!$A$2:$AN$7500,MATCH(AH$3,Команды!$A$2:$A$7500,0),$E106+2)=Команды!$AJ$10,TRUE,FALSE),IF(INDEX(Команды!$A$2:$AN$7500,MATCH(AH$3,Команды!$A$2:$A$7500,0),$E106+2)=Команды!$AJ$11,TRUE,FALSE),IF(INDEX(Команды!$A$2:$AN$7500,MATCH(AH$3,Команды!$A$2:$A$7500,0),$E106+2)=Команды!$AJ$12,TRUE,FALSE),IF(INDEX(Команды!$A$2:$AN$7500,MATCH(AH$3,Команды!$A$2:$A$7500,0),$E106+2)=Команды!$AJ$13,TRUE,FALSE),IF(INDEX(Команды!$A$2:$AN$7500,MATCH(AH$3,Команды!$A$2:$A$7500,0),$E106+2)=Команды!$AJ$14,TRUE,FALSE),IF(INDEX(Команды!$A$2:$AN$7500,MATCH(AH$3,Команды!$A$2:$A$7500,0),$E106+2)=Команды!$AJ$15,TRUE,FALSE),IF(INDEX(Команды!$A$2:$AN$7500,MATCH(AH$3,Команды!$A$2:$A$7500,0),$E106+2)=Команды!$AJ$16,TRUE,FALSE),,IF(INDEX(Команды!$A$2:$AN$7500,MATCH(AH$3,Команды!$A$2:$A$7500,0),$E106+2)=Команды!$AJ$17,TRUE,FALSE),,IF(INDEX(Команды!$A$2:$AN$7500,MATCH(AH$3,Команды!$A$2:$A$7500,0),$E106+2)=Команды!$AJ$18,TRUE,FALSE),,IF(INDEX(Команды!$A$2:$AN$7500,MATCH(AH$3,Команды!$A$2:$A$7500,0),$E106+2)=Команды!$AJ$19,TRUE,FALSE)),INDEX(Команды!$AJ$2:$AK$19,MATCH(INDEX(Команды!$A$2:$AN$7500,MATCH(AH$3,Команды!$A$2:$A$7500,0),$E106+2),Команды!$AJ$2:$AJ$19,0),2),0)</f>
        <v>0</v>
      </c>
      <c r="AI106" s="175">
        <f>IF(OR(IF(INDEX(Команды!$A$2:$AN$7500,MATCH(AH$3,Команды!$A$2:$A$7500,0),$E106+2)=Команды!$AJ$2,TRUE,FALSE),IF(INDEX(Команды!$A$2:$AN$7500,MATCH(AH$3,Команды!$A$2:$A$7500,0),$E106+2)=Команды!$AJ$3,TRUE,FALSE),IF(INDEX(Команды!$A$2:$AN$7500,MATCH(AH$3,Команды!$A$2:$A$7500,0),$E106+2)=Команды!$AJ$4,TRUE,FALSE),IF(INDEX(Команды!$A$2:$AN$7500,MATCH(AH$3,Команды!$A$2:$A$7500,0),$E106+2)=Команды!$AJ$5,TRUE,FALSE),IF(INDEX(Команды!$A$2:$AN$7500,MATCH(AH$3,Команды!$A$2:$A$7500,0),$E106+2)=Команды!$AJ$6,TRUE,FALSE),IF(INDEX(Команды!$A$2:$AN$7500,MATCH(AH$3,Команды!$A$2:$A$7500,0),$E106+2)=Команды!$AJ$7,TRUE,FALSE),IF(INDEX(Команды!$A$2:$AN$7500,MATCH(AH$3,Команды!$A$2:$A$7500,0),$E106+2)=Команды!$AJ$8,TRUE,FALSE),IF(INDEX(Команды!$A$2:$AN$7500,MATCH(AH$3,Команды!$A$2:$A$7500,0),$E106+2)=Команды!$AJ$9,TRUE,FALSE),IF(INDEX(Команды!$A$2:$AN$7500,MATCH(AH$3,Команды!$A$2:$A$7500,0),$E106+2)=Команды!$AJ$10,TRUE,FALSE),IF(INDEX(Команды!$A$2:$AN$7500,MATCH(AH$3,Команды!$A$2:$A$7500,0),$E106+2)=Команды!$AJ$11,TRUE,FALSE),IF(INDEX(Команды!$A$2:$AN$7500,MATCH(AH$3,Команды!$A$2:$A$7500,0),$E106+2)=Команды!$AJ$12,TRUE,FALSE),IF(INDEX(Команды!$A$2:$AN$7500,MATCH(AH$3,Команды!$A$2:$A$7500,0),$E106+2)=Команды!$AJ$13,TRUE,FALSE),IF(INDEX(Команды!$A$2:$AN$7500,MATCH(AH$3,Команды!$A$2:$A$7500,0),$E106+2)=Команды!$AJ$14,TRUE,FALSE),IF(INDEX(Команды!$A$2:$AN$7500,MATCH(AH$3,Команды!$A$2:$A$7500,0),$E106+2)=Команды!$AJ$15,TRUE,FALSE),IF(INDEX(Команды!$A$2:$AN$7500,MATCH(AH$3,Команды!$A$2:$A$7500,0),$E106+2)=Команды!$AJ$16,TRUE,FALSE),IF(INDEX(Команды!$A$2:$AN$7500,MATCH(AH$3,Команды!$A$2:$A$7500,0),$E106+2)=Команды!$AJ$17,TRUE,FALSE),IF(INDEX(Команды!$A$2:$AN$7500,MATCH(AH$3,Команды!$A$2:$A$7500,0),$E106+2)=Команды!$AJ$18,TRUE,FALSE),IF(INDEX(Команды!$A$2:$AN$7500,MATCH(AH$3,Команды!$A$2:$A$7500,0),$E106+2)=Команды!$AJ$19,TRUE,FALSE)),INDEX(Команды!$AJ$2:$AL$19,MATCH(INDEX(Команды!$A$2:$AN$7500,MATCH(AH$3,Команды!$A$2:$A$7500,0),$E106+2),Команды!$AJ$2:$AJ$19,0),3),0)</f>
        <v>0</v>
      </c>
      <c r="AJ106" s="342"/>
      <c r="AK106" s="174">
        <f>IF(OR(IF(INDEX(Команды!$A$2:$AN$7500,MATCH(AK$3,Команды!$A$2:$A$7500,0),$E106+2)=Команды!$AJ$2,TRUE,FALSE),IF(INDEX(Команды!$A$2:$AN$7500,MATCH(AK$3,Команды!$A$2:$A$7500,0),$E106+2)=Команды!$AJ$3,TRUE,FALSE),IF(INDEX(Команды!$A$2:$AN$7500,MATCH(AK$3,Команды!$A$2:$A$7500,0),$E106+2)=Команды!$AJ$4,TRUE,FALSE),IF(INDEX(Команды!$A$2:$AN$7500,MATCH(AK$3,Команды!$A$2:$A$7500,0),$E106+2)=Команды!$AJ$5,TRUE,FALSE),IF(INDEX(Команды!$A$2:$AN$7500,MATCH(AK$3,Команды!$A$2:$A$7500,0),$E106+2)=Команды!$AJ$6,TRUE,FALSE),IF(INDEX(Команды!$A$2:$AN$7500,MATCH(AK$3,Команды!$A$2:$A$7500,0),$E106+2)=Команды!$AJ$7,TRUE,FALSE),IF(INDEX(Команды!$A$2:$AN$7500,MATCH(AK$3,Команды!$A$2:$A$7500,0),$E106+2)=Команды!$AJ$8,TRUE,FALSE),IF(INDEX(Команды!$A$2:$AN$7500,MATCH(AK$3,Команды!$A$2:$A$7500,0),$E106+2)=Команды!$AJ$9,TRUE,FALSE),IF(INDEX(Команды!$A$2:$AN$7500,MATCH(AK$3,Команды!$A$2:$A$7500,0),$E106+2)=Команды!$AJ$10,TRUE,FALSE),IF(INDEX(Команды!$A$2:$AN$7500,MATCH(AK$3,Команды!$A$2:$A$7500,0),$E106+2)=Команды!$AJ$11,TRUE,FALSE),IF(INDEX(Команды!$A$2:$AN$7500,MATCH(AK$3,Команды!$A$2:$A$7500,0),$E106+2)=Команды!$AJ$12,TRUE,FALSE),IF(INDEX(Команды!$A$2:$AN$7500,MATCH(AK$3,Команды!$A$2:$A$7500,0),$E106+2)=Команды!$AJ$13,TRUE,FALSE),IF(INDEX(Команды!$A$2:$AN$7500,MATCH(AK$3,Команды!$A$2:$A$7500,0),$E106+2)=Команды!$AJ$14,TRUE,FALSE),IF(INDEX(Команды!$A$2:$AN$7500,MATCH(AK$3,Команды!$A$2:$A$7500,0),$E106+2)=Команды!$AJ$15,TRUE,FALSE),IF(INDEX(Команды!$A$2:$AN$7500,MATCH(AK$3,Команды!$A$2:$A$7500,0),$E106+2)=Команды!$AJ$16,TRUE,FALSE),,IF(INDEX(Команды!$A$2:$AN$7500,MATCH(AK$3,Команды!$A$2:$A$7500,0),$E106+2)=Команды!$AJ$17,TRUE,FALSE),,IF(INDEX(Команды!$A$2:$AN$7500,MATCH(AK$3,Команды!$A$2:$A$7500,0),$E106+2)=Команды!$AJ$18,TRUE,FALSE),,IF(INDEX(Команды!$A$2:$AN$7500,MATCH(AK$3,Команды!$A$2:$A$7500,0),$E106+2)=Команды!$AJ$19,TRUE,FALSE)),INDEX(Команды!$AJ$2:$AK$19,MATCH(INDEX(Команды!$A$2:$AN$7500,MATCH(AK$3,Команды!$A$2:$A$7500,0),$E106+2),Команды!$AJ$2:$AJ$19,0),2),0)</f>
        <v>0</v>
      </c>
      <c r="AL106" s="175">
        <f>IF(OR(IF(INDEX(Команды!$A$2:$AN$7500,MATCH(AK$3,Команды!$A$2:$A$7500,0),$E106+2)=Команды!$AJ$2,TRUE,FALSE),IF(INDEX(Команды!$A$2:$AN$7500,MATCH(AK$3,Команды!$A$2:$A$7500,0),$E106+2)=Команды!$AJ$3,TRUE,FALSE),IF(INDEX(Команды!$A$2:$AN$7500,MATCH(AK$3,Команды!$A$2:$A$7500,0),$E106+2)=Команды!$AJ$4,TRUE,FALSE),IF(INDEX(Команды!$A$2:$AN$7500,MATCH(AK$3,Команды!$A$2:$A$7500,0),$E106+2)=Команды!$AJ$5,TRUE,FALSE),IF(INDEX(Команды!$A$2:$AN$7500,MATCH(AK$3,Команды!$A$2:$A$7500,0),$E106+2)=Команды!$AJ$6,TRUE,FALSE),IF(INDEX(Команды!$A$2:$AN$7500,MATCH(AK$3,Команды!$A$2:$A$7500,0),$E106+2)=Команды!$AJ$7,TRUE,FALSE),IF(INDEX(Команды!$A$2:$AN$7500,MATCH(AK$3,Команды!$A$2:$A$7500,0),$E106+2)=Команды!$AJ$8,TRUE,FALSE),IF(INDEX(Команды!$A$2:$AN$7500,MATCH(AK$3,Команды!$A$2:$A$7500,0),$E106+2)=Команды!$AJ$9,TRUE,FALSE),IF(INDEX(Команды!$A$2:$AN$7500,MATCH(AK$3,Команды!$A$2:$A$7500,0),$E106+2)=Команды!$AJ$10,TRUE,FALSE),IF(INDEX(Команды!$A$2:$AN$7500,MATCH(AK$3,Команды!$A$2:$A$7500,0),$E106+2)=Команды!$AJ$11,TRUE,FALSE),IF(INDEX(Команды!$A$2:$AN$7500,MATCH(AK$3,Команды!$A$2:$A$7500,0),$E106+2)=Команды!$AJ$12,TRUE,FALSE),IF(INDEX(Команды!$A$2:$AN$7500,MATCH(AK$3,Команды!$A$2:$A$7500,0),$E106+2)=Команды!$AJ$13,TRUE,FALSE),IF(INDEX(Команды!$A$2:$AN$7500,MATCH(AK$3,Команды!$A$2:$A$7500,0),$E106+2)=Команды!$AJ$14,TRUE,FALSE),IF(INDEX(Команды!$A$2:$AN$7500,MATCH(AK$3,Команды!$A$2:$A$7500,0),$E106+2)=Команды!$AJ$15,TRUE,FALSE),IF(INDEX(Команды!$A$2:$AN$7500,MATCH(AK$3,Команды!$A$2:$A$7500,0),$E106+2)=Команды!$AJ$16,TRUE,FALSE),IF(INDEX(Команды!$A$2:$AN$7500,MATCH(AK$3,Команды!$A$2:$A$7500,0),$E106+2)=Команды!$AJ$17,TRUE,FALSE),IF(INDEX(Команды!$A$2:$AN$7500,MATCH(AK$3,Команды!$A$2:$A$7500,0),$E106+2)=Команды!$AJ$18,TRUE,FALSE),IF(INDEX(Команды!$A$2:$AN$7500,MATCH(AK$3,Команды!$A$2:$A$7500,0),$E106+2)=Команды!$AJ$19,TRUE,FALSE)),INDEX(Команды!$AJ$2:$AL$19,MATCH(INDEX(Команды!$A$2:$AN$7500,MATCH(AK$3,Команды!$A$2:$A$7500,0),$E106+2),Команды!$AJ$2:$AJ$19,0),3),0)</f>
        <v>0</v>
      </c>
      <c r="AM106" s="342"/>
      <c r="AN106" s="174">
        <f>IF(OR(IF(INDEX(Команды!$A$2:$AN$7500,MATCH(AN$3,Команды!$A$2:$A$7500,0),$E106+2)=Команды!$AJ$2,TRUE,FALSE),IF(INDEX(Команды!$A$2:$AN$7500,MATCH(AN$3,Команды!$A$2:$A$7500,0),$E106+2)=Команды!$AJ$3,TRUE,FALSE),IF(INDEX(Команды!$A$2:$AN$7500,MATCH(AN$3,Команды!$A$2:$A$7500,0),$E106+2)=Команды!$AJ$4,TRUE,FALSE),IF(INDEX(Команды!$A$2:$AN$7500,MATCH(AN$3,Команды!$A$2:$A$7500,0),$E106+2)=Команды!$AJ$5,TRUE,FALSE),IF(INDEX(Команды!$A$2:$AN$7500,MATCH(AN$3,Команды!$A$2:$A$7500,0),$E106+2)=Команды!$AJ$6,TRUE,FALSE),IF(INDEX(Команды!$A$2:$AN$7500,MATCH(AN$3,Команды!$A$2:$A$7500,0),$E106+2)=Команды!$AJ$7,TRUE,FALSE),IF(INDEX(Команды!$A$2:$AN$7500,MATCH(AN$3,Команды!$A$2:$A$7500,0),$E106+2)=Команды!$AJ$8,TRUE,FALSE),IF(INDEX(Команды!$A$2:$AN$7500,MATCH(AN$3,Команды!$A$2:$A$7500,0),$E106+2)=Команды!$AJ$9,TRUE,FALSE),IF(INDEX(Команды!$A$2:$AN$7500,MATCH(AN$3,Команды!$A$2:$A$7500,0),$E106+2)=Команды!$AJ$10,TRUE,FALSE),IF(INDEX(Команды!$A$2:$AN$7500,MATCH(AN$3,Команды!$A$2:$A$7500,0),$E106+2)=Команды!$AJ$11,TRUE,FALSE),IF(INDEX(Команды!$A$2:$AN$7500,MATCH(AN$3,Команды!$A$2:$A$7500,0),$E106+2)=Команды!$AJ$12,TRUE,FALSE),IF(INDEX(Команды!$A$2:$AN$7500,MATCH(AN$3,Команды!$A$2:$A$7500,0),$E106+2)=Команды!$AJ$13,TRUE,FALSE),IF(INDEX(Команды!$A$2:$AN$7500,MATCH(AN$3,Команды!$A$2:$A$7500,0),$E106+2)=Команды!$AJ$14,TRUE,FALSE),IF(INDEX(Команды!$A$2:$AN$7500,MATCH(AN$3,Команды!$A$2:$A$7500,0),$E106+2)=Команды!$AJ$15,TRUE,FALSE),IF(INDEX(Команды!$A$2:$AN$7500,MATCH(AN$3,Команды!$A$2:$A$7500,0),$E106+2)=Команды!$AJ$16,TRUE,FALSE),,IF(INDEX(Команды!$A$2:$AN$7500,MATCH(AN$3,Команды!$A$2:$A$7500,0),$E106+2)=Команды!$AJ$17,TRUE,FALSE),,IF(INDEX(Команды!$A$2:$AN$7500,MATCH(AN$3,Команды!$A$2:$A$7500,0),$E106+2)=Команды!$AJ$18,TRUE,FALSE),,IF(INDEX(Команды!$A$2:$AN$7500,MATCH(AN$3,Команды!$A$2:$A$7500,0),$E106+2)=Команды!$AJ$19,TRUE,FALSE)),INDEX(Команды!$AJ$2:$AK$19,MATCH(INDEX(Команды!$A$2:$AN$7500,MATCH(AN$3,Команды!$A$2:$A$7500,0),$E106+2),Команды!$AJ$2:$AJ$19,0),2),0)</f>
        <v>0</v>
      </c>
      <c r="AO106" s="175">
        <f>IF(OR(IF(INDEX(Команды!$A$2:$AN$7500,MATCH(AN$3,Команды!$A$2:$A$7500,0),$E106+2)=Команды!$AJ$2,TRUE,FALSE),IF(INDEX(Команды!$A$2:$AN$7500,MATCH(AN$3,Команды!$A$2:$A$7500,0),$E106+2)=Команды!$AJ$3,TRUE,FALSE),IF(INDEX(Команды!$A$2:$AN$7500,MATCH(AN$3,Команды!$A$2:$A$7500,0),$E106+2)=Команды!$AJ$4,TRUE,FALSE),IF(INDEX(Команды!$A$2:$AN$7500,MATCH(AN$3,Команды!$A$2:$A$7500,0),$E106+2)=Команды!$AJ$5,TRUE,FALSE),IF(INDEX(Команды!$A$2:$AN$7500,MATCH(AN$3,Команды!$A$2:$A$7500,0),$E106+2)=Команды!$AJ$6,TRUE,FALSE),IF(INDEX(Команды!$A$2:$AN$7500,MATCH(AN$3,Команды!$A$2:$A$7500,0),$E106+2)=Команды!$AJ$7,TRUE,FALSE),IF(INDEX(Команды!$A$2:$AN$7500,MATCH(AN$3,Команды!$A$2:$A$7500,0),$E106+2)=Команды!$AJ$8,TRUE,FALSE),IF(INDEX(Команды!$A$2:$AN$7500,MATCH(AN$3,Команды!$A$2:$A$7500,0),$E106+2)=Команды!$AJ$9,TRUE,FALSE),IF(INDEX(Команды!$A$2:$AN$7500,MATCH(AN$3,Команды!$A$2:$A$7500,0),$E106+2)=Команды!$AJ$10,TRUE,FALSE),IF(INDEX(Команды!$A$2:$AN$7500,MATCH(AN$3,Команды!$A$2:$A$7500,0),$E106+2)=Команды!$AJ$11,TRUE,FALSE),IF(INDEX(Команды!$A$2:$AN$7500,MATCH(AN$3,Команды!$A$2:$A$7500,0),$E106+2)=Команды!$AJ$12,TRUE,FALSE),IF(INDEX(Команды!$A$2:$AN$7500,MATCH(AN$3,Команды!$A$2:$A$7500,0),$E106+2)=Команды!$AJ$13,TRUE,FALSE),IF(INDEX(Команды!$A$2:$AN$7500,MATCH(AN$3,Команды!$A$2:$A$7500,0),$E106+2)=Команды!$AJ$14,TRUE,FALSE),IF(INDEX(Команды!$A$2:$AN$7500,MATCH(AN$3,Команды!$A$2:$A$7500,0),$E106+2)=Команды!$AJ$15,TRUE,FALSE),IF(INDEX(Команды!$A$2:$AN$7500,MATCH(AN$3,Команды!$A$2:$A$7500,0),$E106+2)=Команды!$AJ$16,TRUE,FALSE),IF(INDEX(Команды!$A$2:$AN$7500,MATCH(AN$3,Команды!$A$2:$A$7500,0),$E106+2)=Команды!$AJ$17,TRUE,FALSE),IF(INDEX(Команды!$A$2:$AN$7500,MATCH(AN$3,Команды!$A$2:$A$7500,0),$E106+2)=Команды!$AJ$18,TRUE,FALSE),IF(INDEX(Команды!$A$2:$AN$7500,MATCH(AN$3,Команды!$A$2:$A$7500,0),$E106+2)=Команды!$AJ$19,TRUE,FALSE)),INDEX(Команды!$AJ$2:$AL$19,MATCH(INDEX(Команды!$A$2:$AN$7500,MATCH(AN$3,Команды!$A$2:$A$7500,0),$E106+2),Команды!$AJ$2:$AJ$19,0),3),0)</f>
        <v>0</v>
      </c>
      <c r="AP106" s="342"/>
      <c r="AQ106" s="174">
        <f>IF(OR(IF(INDEX(Команды!$A$2:$AN$7500,MATCH(AQ$3,Команды!$A$2:$A$7500,0),$E106+2)=Команды!$AJ$2,TRUE,FALSE),IF(INDEX(Команды!$A$2:$AN$7500,MATCH(AQ$3,Команды!$A$2:$A$7500,0),$E106+2)=Команды!$AJ$3,TRUE,FALSE),IF(INDEX(Команды!$A$2:$AN$7500,MATCH(AQ$3,Команды!$A$2:$A$7500,0),$E106+2)=Команды!$AJ$4,TRUE,FALSE),IF(INDEX(Команды!$A$2:$AN$7500,MATCH(AQ$3,Команды!$A$2:$A$7500,0),$E106+2)=Команды!$AJ$5,TRUE,FALSE),IF(INDEX(Команды!$A$2:$AN$7500,MATCH(AQ$3,Команды!$A$2:$A$7500,0),$E106+2)=Команды!$AJ$6,TRUE,FALSE),IF(INDEX(Команды!$A$2:$AN$7500,MATCH(AQ$3,Команды!$A$2:$A$7500,0),$E106+2)=Команды!$AJ$7,TRUE,FALSE),IF(INDEX(Команды!$A$2:$AN$7500,MATCH(AQ$3,Команды!$A$2:$A$7500,0),$E106+2)=Команды!$AJ$8,TRUE,FALSE),IF(INDEX(Команды!$A$2:$AN$7500,MATCH(AQ$3,Команды!$A$2:$A$7500,0),$E106+2)=Команды!$AJ$9,TRUE,FALSE),IF(INDEX(Команды!$A$2:$AN$7500,MATCH(AQ$3,Команды!$A$2:$A$7500,0),$E106+2)=Команды!$AJ$10,TRUE,FALSE),IF(INDEX(Команды!$A$2:$AN$7500,MATCH(AQ$3,Команды!$A$2:$A$7500,0),$E106+2)=Команды!$AJ$11,TRUE,FALSE),IF(INDEX(Команды!$A$2:$AN$7500,MATCH(AQ$3,Команды!$A$2:$A$7500,0),$E106+2)=Команды!$AJ$12,TRUE,FALSE),IF(INDEX(Команды!$A$2:$AN$7500,MATCH(AQ$3,Команды!$A$2:$A$7500,0),$E106+2)=Команды!$AJ$13,TRUE,FALSE),IF(INDEX(Команды!$A$2:$AN$7500,MATCH(AQ$3,Команды!$A$2:$A$7500,0),$E106+2)=Команды!$AJ$14,TRUE,FALSE),IF(INDEX(Команды!$A$2:$AN$7500,MATCH(AQ$3,Команды!$A$2:$A$7500,0),$E106+2)=Команды!$AJ$15,TRUE,FALSE),IF(INDEX(Команды!$A$2:$AN$7500,MATCH(AQ$3,Команды!$A$2:$A$7500,0),$E106+2)=Команды!$AJ$16,TRUE,FALSE),,IF(INDEX(Команды!$A$2:$AN$7500,MATCH(AQ$3,Команды!$A$2:$A$7500,0),$E106+2)=Команды!$AJ$17,TRUE,FALSE),,IF(INDEX(Команды!$A$2:$AN$7500,MATCH(AQ$3,Команды!$A$2:$A$7500,0),$E106+2)=Команды!$AJ$18,TRUE,FALSE),,IF(INDEX(Команды!$A$2:$AN$7500,MATCH(AQ$3,Команды!$A$2:$A$7500,0),$E106+2)=Команды!$AJ$19,TRUE,FALSE)),INDEX(Команды!$AJ$2:$AK$19,MATCH(INDEX(Команды!$A$2:$AN$7500,MATCH(AQ$3,Команды!$A$2:$A$7500,0),$E106+2),Команды!$AJ$2:$AJ$19,0),2),0)</f>
        <v>0</v>
      </c>
      <c r="AR106" s="175">
        <f>IF(OR(IF(INDEX(Команды!$A$2:$AN$7500,MATCH(AQ$3,Команды!$A$2:$A$7500,0),$E106+2)=Команды!$AJ$2,TRUE,FALSE),IF(INDEX(Команды!$A$2:$AN$7500,MATCH(AQ$3,Команды!$A$2:$A$7500,0),$E106+2)=Команды!$AJ$3,TRUE,FALSE),IF(INDEX(Команды!$A$2:$AN$7500,MATCH(AQ$3,Команды!$A$2:$A$7500,0),$E106+2)=Команды!$AJ$4,TRUE,FALSE),IF(INDEX(Команды!$A$2:$AN$7500,MATCH(AQ$3,Команды!$A$2:$A$7500,0),$E106+2)=Команды!$AJ$5,TRUE,FALSE),IF(INDEX(Команды!$A$2:$AN$7500,MATCH(AQ$3,Команды!$A$2:$A$7500,0),$E106+2)=Команды!$AJ$6,TRUE,FALSE),IF(INDEX(Команды!$A$2:$AN$7500,MATCH(AQ$3,Команды!$A$2:$A$7500,0),$E106+2)=Команды!$AJ$7,TRUE,FALSE),IF(INDEX(Команды!$A$2:$AN$7500,MATCH(AQ$3,Команды!$A$2:$A$7500,0),$E106+2)=Команды!$AJ$8,TRUE,FALSE),IF(INDEX(Команды!$A$2:$AN$7500,MATCH(AQ$3,Команды!$A$2:$A$7500,0),$E106+2)=Команды!$AJ$9,TRUE,FALSE),IF(INDEX(Команды!$A$2:$AN$7500,MATCH(AQ$3,Команды!$A$2:$A$7500,0),$E106+2)=Команды!$AJ$10,TRUE,FALSE),IF(INDEX(Команды!$A$2:$AN$7500,MATCH(AQ$3,Команды!$A$2:$A$7500,0),$E106+2)=Команды!$AJ$11,TRUE,FALSE),IF(INDEX(Команды!$A$2:$AN$7500,MATCH(AQ$3,Команды!$A$2:$A$7500,0),$E106+2)=Команды!$AJ$12,TRUE,FALSE),IF(INDEX(Команды!$A$2:$AN$7500,MATCH(AQ$3,Команды!$A$2:$A$7500,0),$E106+2)=Команды!$AJ$13,TRUE,FALSE),IF(INDEX(Команды!$A$2:$AN$7500,MATCH(AQ$3,Команды!$A$2:$A$7500,0),$E106+2)=Команды!$AJ$14,TRUE,FALSE),IF(INDEX(Команды!$A$2:$AN$7500,MATCH(AQ$3,Команды!$A$2:$A$7500,0),$E106+2)=Команды!$AJ$15,TRUE,FALSE),IF(INDEX(Команды!$A$2:$AN$7500,MATCH(AQ$3,Команды!$A$2:$A$7500,0),$E106+2)=Команды!$AJ$16,TRUE,FALSE),IF(INDEX(Команды!$A$2:$AN$7500,MATCH(AQ$3,Команды!$A$2:$A$7500,0),$E106+2)=Команды!$AJ$17,TRUE,FALSE),IF(INDEX(Команды!$A$2:$AN$7500,MATCH(AQ$3,Команды!$A$2:$A$7500,0),$E106+2)=Команды!$AJ$18,TRUE,FALSE),IF(INDEX(Команды!$A$2:$AN$7500,MATCH(AQ$3,Команды!$A$2:$A$7500,0),$E106+2)=Команды!$AJ$19,TRUE,FALSE)),INDEX(Команды!$AJ$2:$AL$19,MATCH(INDEX(Команды!$A$2:$AN$7500,MATCH(AQ$3,Команды!$A$2:$A$7500,0),$E106+2),Команды!$AJ$2:$AJ$19,0),3),0)</f>
        <v>0</v>
      </c>
      <c r="AS106" s="342"/>
      <c r="AT106" s="174">
        <f>IF(OR(IF(INDEX(Команды!$A$2:$AN$7500,MATCH(AT$3,Команды!$A$2:$A$7500,0),$E106+2)=Команды!$AJ$2,TRUE,FALSE),IF(INDEX(Команды!$A$2:$AN$7500,MATCH(AT$3,Команды!$A$2:$A$7500,0),$E106+2)=Команды!$AJ$3,TRUE,FALSE),IF(INDEX(Команды!$A$2:$AN$7500,MATCH(AT$3,Команды!$A$2:$A$7500,0),$E106+2)=Команды!$AJ$4,TRUE,FALSE),IF(INDEX(Команды!$A$2:$AN$7500,MATCH(AT$3,Команды!$A$2:$A$7500,0),$E106+2)=Команды!$AJ$5,TRUE,FALSE),IF(INDEX(Команды!$A$2:$AN$7500,MATCH(AT$3,Команды!$A$2:$A$7500,0),$E106+2)=Команды!$AJ$6,TRUE,FALSE),IF(INDEX(Команды!$A$2:$AN$7500,MATCH(AT$3,Команды!$A$2:$A$7500,0),$E106+2)=Команды!$AJ$7,TRUE,FALSE),IF(INDEX(Команды!$A$2:$AN$7500,MATCH(AT$3,Команды!$A$2:$A$7500,0),$E106+2)=Команды!$AJ$8,TRUE,FALSE),IF(INDEX(Команды!$A$2:$AN$7500,MATCH(AT$3,Команды!$A$2:$A$7500,0),$E106+2)=Команды!$AJ$9,TRUE,FALSE),IF(INDEX(Команды!$A$2:$AN$7500,MATCH(AT$3,Команды!$A$2:$A$7500,0),$E106+2)=Команды!$AJ$10,TRUE,FALSE),IF(INDEX(Команды!$A$2:$AN$7500,MATCH(AT$3,Команды!$A$2:$A$7500,0),$E106+2)=Команды!$AJ$11,TRUE,FALSE),IF(INDEX(Команды!$A$2:$AN$7500,MATCH(AT$3,Команды!$A$2:$A$7500,0),$E106+2)=Команды!$AJ$12,TRUE,FALSE),IF(INDEX(Команды!$A$2:$AN$7500,MATCH(AT$3,Команды!$A$2:$A$7500,0),$E106+2)=Команды!$AJ$13,TRUE,FALSE),IF(INDEX(Команды!$A$2:$AN$7500,MATCH(AT$3,Команды!$A$2:$A$7500,0),$E106+2)=Команды!$AJ$14,TRUE,FALSE),IF(INDEX(Команды!$A$2:$AN$7500,MATCH(AT$3,Команды!$A$2:$A$7500,0),$E106+2)=Команды!$AJ$15,TRUE,FALSE),IF(INDEX(Команды!$A$2:$AN$7500,MATCH(AT$3,Команды!$A$2:$A$7500,0),$E106+2)=Команды!$AJ$16,TRUE,FALSE),,IF(INDEX(Команды!$A$2:$AN$7500,MATCH(AT$3,Команды!$A$2:$A$7500,0),$E106+2)=Команды!$AJ$17,TRUE,FALSE),,IF(INDEX(Команды!$A$2:$AN$7500,MATCH(AT$3,Команды!$A$2:$A$7500,0),$E106+2)=Команды!$AJ$18,TRUE,FALSE),,IF(INDEX(Команды!$A$2:$AN$7500,MATCH(AT$3,Команды!$A$2:$A$7500,0),$E106+2)=Команды!$AJ$19,TRUE,FALSE)),INDEX(Команды!$AJ$2:$AK$19,MATCH(INDEX(Команды!$A$2:$AN$7500,MATCH(AT$3,Команды!$A$2:$A$7500,0),$E106+2),Команды!$AJ$2:$AJ$19,0),2),0)</f>
        <v>0</v>
      </c>
      <c r="AU106" s="175">
        <f>IF(OR(IF(INDEX(Команды!$A$2:$AN$7500,MATCH(AT$3,Команды!$A$2:$A$7500,0),$E106+2)=Команды!$AJ$2,TRUE,FALSE),IF(INDEX(Команды!$A$2:$AN$7500,MATCH(AT$3,Команды!$A$2:$A$7500,0),$E106+2)=Команды!$AJ$3,TRUE,FALSE),IF(INDEX(Команды!$A$2:$AN$7500,MATCH(AT$3,Команды!$A$2:$A$7500,0),$E106+2)=Команды!$AJ$4,TRUE,FALSE),IF(INDEX(Команды!$A$2:$AN$7500,MATCH(AT$3,Команды!$A$2:$A$7500,0),$E106+2)=Команды!$AJ$5,TRUE,FALSE),IF(INDEX(Команды!$A$2:$AN$7500,MATCH(AT$3,Команды!$A$2:$A$7500,0),$E106+2)=Команды!$AJ$6,TRUE,FALSE),IF(INDEX(Команды!$A$2:$AN$7500,MATCH(AT$3,Команды!$A$2:$A$7500,0),$E106+2)=Команды!$AJ$7,TRUE,FALSE),IF(INDEX(Команды!$A$2:$AN$7500,MATCH(AT$3,Команды!$A$2:$A$7500,0),$E106+2)=Команды!$AJ$8,TRUE,FALSE),IF(INDEX(Команды!$A$2:$AN$7500,MATCH(AT$3,Команды!$A$2:$A$7500,0),$E106+2)=Команды!$AJ$9,TRUE,FALSE),IF(INDEX(Команды!$A$2:$AN$7500,MATCH(AT$3,Команды!$A$2:$A$7500,0),$E106+2)=Команды!$AJ$10,TRUE,FALSE),IF(INDEX(Команды!$A$2:$AN$7500,MATCH(AT$3,Команды!$A$2:$A$7500,0),$E106+2)=Команды!$AJ$11,TRUE,FALSE),IF(INDEX(Команды!$A$2:$AN$7500,MATCH(AT$3,Команды!$A$2:$A$7500,0),$E106+2)=Команды!$AJ$12,TRUE,FALSE),IF(INDEX(Команды!$A$2:$AN$7500,MATCH(AT$3,Команды!$A$2:$A$7500,0),$E106+2)=Команды!$AJ$13,TRUE,FALSE),IF(INDEX(Команды!$A$2:$AN$7500,MATCH(AT$3,Команды!$A$2:$A$7500,0),$E106+2)=Команды!$AJ$14,TRUE,FALSE),IF(INDEX(Команды!$A$2:$AN$7500,MATCH(AT$3,Команды!$A$2:$A$7500,0),$E106+2)=Команды!$AJ$15,TRUE,FALSE),IF(INDEX(Команды!$A$2:$AN$7500,MATCH(AT$3,Команды!$A$2:$A$7500,0),$E106+2)=Команды!$AJ$16,TRUE,FALSE),IF(INDEX(Команды!$A$2:$AN$7500,MATCH(AT$3,Команды!$A$2:$A$7500,0),$E106+2)=Команды!$AJ$17,TRUE,FALSE),IF(INDEX(Команды!$A$2:$AN$7500,MATCH(AT$3,Команды!$A$2:$A$7500,0),$E106+2)=Команды!$AJ$18,TRUE,FALSE),IF(INDEX(Команды!$A$2:$AN$7500,MATCH(AT$3,Команды!$A$2:$A$7500,0),$E106+2)=Команды!$AJ$19,TRUE,FALSE)),INDEX(Команды!$AJ$2:$AL$19,MATCH(INDEX(Команды!$A$2:$AN$7500,MATCH(AT$3,Команды!$A$2:$A$7500,0),$E106+2),Команды!$AJ$2:$AJ$19,0),3),0)</f>
        <v>0</v>
      </c>
      <c r="AV106" s="342"/>
      <c r="AW106" s="174">
        <f>IF(OR(IF(INDEX(Команды!$A$2:$AN$7500,MATCH(AW$3,Команды!$A$2:$A$7500,0),$E106+2)=Команды!$AJ$2,TRUE,FALSE),IF(INDEX(Команды!$A$2:$AN$7500,MATCH(AW$3,Команды!$A$2:$A$7500,0),$E106+2)=Команды!$AJ$3,TRUE,FALSE),IF(INDEX(Команды!$A$2:$AN$7500,MATCH(AW$3,Команды!$A$2:$A$7500,0),$E106+2)=Команды!$AJ$4,TRUE,FALSE),IF(INDEX(Команды!$A$2:$AN$7500,MATCH(AW$3,Команды!$A$2:$A$7500,0),$E106+2)=Команды!$AJ$5,TRUE,FALSE),IF(INDEX(Команды!$A$2:$AN$7500,MATCH(AW$3,Команды!$A$2:$A$7500,0),$E106+2)=Команды!$AJ$6,TRUE,FALSE),IF(INDEX(Команды!$A$2:$AN$7500,MATCH(AW$3,Команды!$A$2:$A$7500,0),$E106+2)=Команды!$AJ$7,TRUE,FALSE),IF(INDEX(Команды!$A$2:$AN$7500,MATCH(AW$3,Команды!$A$2:$A$7500,0),$E106+2)=Команды!$AJ$8,TRUE,FALSE),IF(INDEX(Команды!$A$2:$AN$7500,MATCH(AW$3,Команды!$A$2:$A$7500,0),$E106+2)=Команды!$AJ$9,TRUE,FALSE),IF(INDEX(Команды!$A$2:$AN$7500,MATCH(AW$3,Команды!$A$2:$A$7500,0),$E106+2)=Команды!$AJ$10,TRUE,FALSE),IF(INDEX(Команды!$A$2:$AN$7500,MATCH(AW$3,Команды!$A$2:$A$7500,0),$E106+2)=Команды!$AJ$11,TRUE,FALSE),IF(INDEX(Команды!$A$2:$AN$7500,MATCH(AW$3,Команды!$A$2:$A$7500,0),$E106+2)=Команды!$AJ$12,TRUE,FALSE),IF(INDEX(Команды!$A$2:$AN$7500,MATCH(AW$3,Команды!$A$2:$A$7500,0),$E106+2)=Команды!$AJ$13,TRUE,FALSE),IF(INDEX(Команды!$A$2:$AN$7500,MATCH(AW$3,Команды!$A$2:$A$7500,0),$E106+2)=Команды!$AJ$14,TRUE,FALSE),IF(INDEX(Команды!$A$2:$AN$7500,MATCH(AW$3,Команды!$A$2:$A$7500,0),$E106+2)=Команды!$AJ$15,TRUE,FALSE),IF(INDEX(Команды!$A$2:$AN$7500,MATCH(AW$3,Команды!$A$2:$A$7500,0),$E106+2)=Команды!$AJ$16,TRUE,FALSE),,IF(INDEX(Команды!$A$2:$AN$7500,MATCH(AW$3,Команды!$A$2:$A$7500,0),$E106+2)=Команды!$AJ$17,TRUE,FALSE),,IF(INDEX(Команды!$A$2:$AN$7500,MATCH(AW$3,Команды!$A$2:$A$7500,0),$E106+2)=Команды!$AJ$18,TRUE,FALSE),,IF(INDEX(Команды!$A$2:$AN$7500,MATCH(AW$3,Команды!$A$2:$A$7500,0),$E106+2)=Команды!$AJ$19,TRUE,FALSE)),INDEX(Команды!$AJ$2:$AK$19,MATCH(INDEX(Команды!$A$2:$AN$7500,MATCH(AW$3,Команды!$A$2:$A$7500,0),$E106+2),Команды!$AJ$2:$AJ$19,0),2),0)</f>
        <v>0</v>
      </c>
      <c r="AX106" s="175">
        <f>IF(OR(IF(INDEX(Команды!$A$2:$AN$7500,MATCH(AW$3,Команды!$A$2:$A$7500,0),$E106+2)=Команды!$AJ$2,TRUE,FALSE),IF(INDEX(Команды!$A$2:$AN$7500,MATCH(AW$3,Команды!$A$2:$A$7500,0),$E106+2)=Команды!$AJ$3,TRUE,FALSE),IF(INDEX(Команды!$A$2:$AN$7500,MATCH(AW$3,Команды!$A$2:$A$7500,0),$E106+2)=Команды!$AJ$4,TRUE,FALSE),IF(INDEX(Команды!$A$2:$AN$7500,MATCH(AW$3,Команды!$A$2:$A$7500,0),$E106+2)=Команды!$AJ$5,TRUE,FALSE),IF(INDEX(Команды!$A$2:$AN$7500,MATCH(AW$3,Команды!$A$2:$A$7500,0),$E106+2)=Команды!$AJ$6,TRUE,FALSE),IF(INDEX(Команды!$A$2:$AN$7500,MATCH(AW$3,Команды!$A$2:$A$7500,0),$E106+2)=Команды!$AJ$7,TRUE,FALSE),IF(INDEX(Команды!$A$2:$AN$7500,MATCH(AW$3,Команды!$A$2:$A$7500,0),$E106+2)=Команды!$AJ$8,TRUE,FALSE),IF(INDEX(Команды!$A$2:$AN$7500,MATCH(AW$3,Команды!$A$2:$A$7500,0),$E106+2)=Команды!$AJ$9,TRUE,FALSE),IF(INDEX(Команды!$A$2:$AN$7500,MATCH(AW$3,Команды!$A$2:$A$7500,0),$E106+2)=Команды!$AJ$10,TRUE,FALSE),IF(INDEX(Команды!$A$2:$AN$7500,MATCH(AW$3,Команды!$A$2:$A$7500,0),$E106+2)=Команды!$AJ$11,TRUE,FALSE),IF(INDEX(Команды!$A$2:$AN$7500,MATCH(AW$3,Команды!$A$2:$A$7500,0),$E106+2)=Команды!$AJ$12,TRUE,FALSE),IF(INDEX(Команды!$A$2:$AN$7500,MATCH(AW$3,Команды!$A$2:$A$7500,0),$E106+2)=Команды!$AJ$13,TRUE,FALSE),IF(INDEX(Команды!$A$2:$AN$7500,MATCH(AW$3,Команды!$A$2:$A$7500,0),$E106+2)=Команды!$AJ$14,TRUE,FALSE),IF(INDEX(Команды!$A$2:$AN$7500,MATCH(AW$3,Команды!$A$2:$A$7500,0),$E106+2)=Команды!$AJ$15,TRUE,FALSE),IF(INDEX(Команды!$A$2:$AN$7500,MATCH(AW$3,Команды!$A$2:$A$7500,0),$E106+2)=Команды!$AJ$16,TRUE,FALSE),IF(INDEX(Команды!$A$2:$AN$7500,MATCH(AW$3,Команды!$A$2:$A$7500,0),$E106+2)=Команды!$AJ$17,TRUE,FALSE),IF(INDEX(Команды!$A$2:$AN$7500,MATCH(AW$3,Команды!$A$2:$A$7500,0),$E106+2)=Команды!$AJ$18,TRUE,FALSE),IF(INDEX(Команды!$A$2:$AN$7500,MATCH(AW$3,Команды!$A$2:$A$7500,0),$E106+2)=Команды!$AJ$19,TRUE,FALSE)),INDEX(Команды!$AJ$2:$AL$19,MATCH(INDEX(Команды!$A$2:$AN$7500,MATCH(AW$3,Команды!$A$2:$A$7500,0),$E106+2),Команды!$AJ$2:$AJ$19,0),3),0)</f>
        <v>0</v>
      </c>
      <c r="AY106" s="342"/>
      <c r="AZ106" s="174">
        <f>IF(OR(IF(INDEX(Команды!$A$2:$AN$7500,MATCH(AZ$3,Команды!$A$2:$A$7500,0),$E106+2)=Команды!$AJ$2,TRUE,FALSE),IF(INDEX(Команды!$A$2:$AN$7500,MATCH(AZ$3,Команды!$A$2:$A$7500,0),$E106+2)=Команды!$AJ$3,TRUE,FALSE),IF(INDEX(Команды!$A$2:$AN$7500,MATCH(AZ$3,Команды!$A$2:$A$7500,0),$E106+2)=Команды!$AJ$4,TRUE,FALSE),IF(INDEX(Команды!$A$2:$AN$7500,MATCH(AZ$3,Команды!$A$2:$A$7500,0),$E106+2)=Команды!$AJ$5,TRUE,FALSE),IF(INDEX(Команды!$A$2:$AN$7500,MATCH(AZ$3,Команды!$A$2:$A$7500,0),$E106+2)=Команды!$AJ$6,TRUE,FALSE),IF(INDEX(Команды!$A$2:$AN$7500,MATCH(AZ$3,Команды!$A$2:$A$7500,0),$E106+2)=Команды!$AJ$7,TRUE,FALSE),IF(INDEX(Команды!$A$2:$AN$7500,MATCH(AZ$3,Команды!$A$2:$A$7500,0),$E106+2)=Команды!$AJ$8,TRUE,FALSE),IF(INDEX(Команды!$A$2:$AN$7500,MATCH(AZ$3,Команды!$A$2:$A$7500,0),$E106+2)=Команды!$AJ$9,TRUE,FALSE),IF(INDEX(Команды!$A$2:$AN$7500,MATCH(AZ$3,Команды!$A$2:$A$7500,0),$E106+2)=Команды!$AJ$10,TRUE,FALSE),IF(INDEX(Команды!$A$2:$AN$7500,MATCH(AZ$3,Команды!$A$2:$A$7500,0),$E106+2)=Команды!$AJ$11,TRUE,FALSE),IF(INDEX(Команды!$A$2:$AN$7500,MATCH(AZ$3,Команды!$A$2:$A$7500,0),$E106+2)=Команды!$AJ$12,TRUE,FALSE),IF(INDEX(Команды!$A$2:$AN$7500,MATCH(AZ$3,Команды!$A$2:$A$7500,0),$E106+2)=Команды!$AJ$13,TRUE,FALSE),IF(INDEX(Команды!$A$2:$AN$7500,MATCH(AZ$3,Команды!$A$2:$A$7500,0),$E106+2)=Команды!$AJ$14,TRUE,FALSE),IF(INDEX(Команды!$A$2:$AN$7500,MATCH(AZ$3,Команды!$A$2:$A$7500,0),$E106+2)=Команды!$AJ$15,TRUE,FALSE),IF(INDEX(Команды!$A$2:$AN$7500,MATCH(AZ$3,Команды!$A$2:$A$7500,0),$E106+2)=Команды!$AJ$16,TRUE,FALSE),,IF(INDEX(Команды!$A$2:$AN$7500,MATCH(AZ$3,Команды!$A$2:$A$7500,0),$E106+2)=Команды!$AJ$17,TRUE,FALSE),,IF(INDEX(Команды!$A$2:$AN$7500,MATCH(AZ$3,Команды!$A$2:$A$7500,0),$E106+2)=Команды!$AJ$18,TRUE,FALSE),,IF(INDEX(Команды!$A$2:$AN$7500,MATCH(AZ$3,Команды!$A$2:$A$7500,0),$E106+2)=Команды!$AJ$19,TRUE,FALSE)),INDEX(Команды!$AJ$2:$AK$19,MATCH(INDEX(Команды!$A$2:$AN$7500,MATCH(AZ$3,Команды!$A$2:$A$7500,0),$E106+2),Команды!$AJ$2:$AJ$19,0),2),0)</f>
        <v>0</v>
      </c>
      <c r="BA106" s="175">
        <f>IF(OR(IF(INDEX(Команды!$A$2:$AN$7500,MATCH(AZ$3,Команды!$A$2:$A$7500,0),$E106+2)=Команды!$AJ$2,TRUE,FALSE),IF(INDEX(Команды!$A$2:$AN$7500,MATCH(AZ$3,Команды!$A$2:$A$7500,0),$E106+2)=Команды!$AJ$3,TRUE,FALSE),IF(INDEX(Команды!$A$2:$AN$7500,MATCH(AZ$3,Команды!$A$2:$A$7500,0),$E106+2)=Команды!$AJ$4,TRUE,FALSE),IF(INDEX(Команды!$A$2:$AN$7500,MATCH(AZ$3,Команды!$A$2:$A$7500,0),$E106+2)=Команды!$AJ$5,TRUE,FALSE),IF(INDEX(Команды!$A$2:$AN$7500,MATCH(AZ$3,Команды!$A$2:$A$7500,0),$E106+2)=Команды!$AJ$6,TRUE,FALSE),IF(INDEX(Команды!$A$2:$AN$7500,MATCH(AZ$3,Команды!$A$2:$A$7500,0),$E106+2)=Команды!$AJ$7,TRUE,FALSE),IF(INDEX(Команды!$A$2:$AN$7500,MATCH(AZ$3,Команды!$A$2:$A$7500,0),$E106+2)=Команды!$AJ$8,TRUE,FALSE),IF(INDEX(Команды!$A$2:$AN$7500,MATCH(AZ$3,Команды!$A$2:$A$7500,0),$E106+2)=Команды!$AJ$9,TRUE,FALSE),IF(INDEX(Команды!$A$2:$AN$7500,MATCH(AZ$3,Команды!$A$2:$A$7500,0),$E106+2)=Команды!$AJ$10,TRUE,FALSE),IF(INDEX(Команды!$A$2:$AN$7500,MATCH(AZ$3,Команды!$A$2:$A$7500,0),$E106+2)=Команды!$AJ$11,TRUE,FALSE),IF(INDEX(Команды!$A$2:$AN$7500,MATCH(AZ$3,Команды!$A$2:$A$7500,0),$E106+2)=Команды!$AJ$12,TRUE,FALSE),IF(INDEX(Команды!$A$2:$AN$7500,MATCH(AZ$3,Команды!$A$2:$A$7500,0),$E106+2)=Команды!$AJ$13,TRUE,FALSE),IF(INDEX(Команды!$A$2:$AN$7500,MATCH(AZ$3,Команды!$A$2:$A$7500,0),$E106+2)=Команды!$AJ$14,TRUE,FALSE),IF(INDEX(Команды!$A$2:$AN$7500,MATCH(AZ$3,Команды!$A$2:$A$7500,0),$E106+2)=Команды!$AJ$15,TRUE,FALSE),IF(INDEX(Команды!$A$2:$AN$7500,MATCH(AZ$3,Команды!$A$2:$A$7500,0),$E106+2)=Команды!$AJ$16,TRUE,FALSE),IF(INDEX(Команды!$A$2:$AN$7500,MATCH(AZ$3,Команды!$A$2:$A$7500,0),$E106+2)=Команды!$AJ$17,TRUE,FALSE),IF(INDEX(Команды!$A$2:$AN$7500,MATCH(AZ$3,Команды!$A$2:$A$7500,0),$E106+2)=Команды!$AJ$18,TRUE,FALSE),IF(INDEX(Команды!$A$2:$AN$7500,MATCH(AZ$3,Команды!$A$2:$A$7500,0),$E106+2)=Команды!$AJ$19,TRUE,FALSE)),INDEX(Команды!$AJ$2:$AL$19,MATCH(INDEX(Команды!$A$2:$AN$7500,MATCH(AZ$3,Команды!$A$2:$A$7500,0),$E106+2),Команды!$AJ$2:$AJ$19,0),3),0)</f>
        <v>0</v>
      </c>
      <c r="BB106" s="342"/>
      <c r="BC106" s="174">
        <f>IF(OR(IF(INDEX(Команды!$A$2:$AN$7500,MATCH(BC$3,Команды!$A$2:$A$7500,0),$E106+2)=Команды!$AJ$2,TRUE,FALSE),IF(INDEX(Команды!$A$2:$AN$7500,MATCH(BC$3,Команды!$A$2:$A$7500,0),$E106+2)=Команды!$AJ$3,TRUE,FALSE),IF(INDEX(Команды!$A$2:$AN$7500,MATCH(BC$3,Команды!$A$2:$A$7500,0),$E106+2)=Команды!$AJ$4,TRUE,FALSE),IF(INDEX(Команды!$A$2:$AN$7500,MATCH(BC$3,Команды!$A$2:$A$7500,0),$E106+2)=Команды!$AJ$5,TRUE,FALSE),IF(INDEX(Команды!$A$2:$AN$7500,MATCH(BC$3,Команды!$A$2:$A$7500,0),$E106+2)=Команды!$AJ$6,TRUE,FALSE),IF(INDEX(Команды!$A$2:$AN$7500,MATCH(BC$3,Команды!$A$2:$A$7500,0),$E106+2)=Команды!$AJ$7,TRUE,FALSE),IF(INDEX(Команды!$A$2:$AN$7500,MATCH(BC$3,Команды!$A$2:$A$7500,0),$E106+2)=Команды!$AJ$8,TRUE,FALSE),IF(INDEX(Команды!$A$2:$AN$7500,MATCH(BC$3,Команды!$A$2:$A$7500,0),$E106+2)=Команды!$AJ$9,TRUE,FALSE),IF(INDEX(Команды!$A$2:$AN$7500,MATCH(BC$3,Команды!$A$2:$A$7500,0),$E106+2)=Команды!$AJ$10,TRUE,FALSE),IF(INDEX(Команды!$A$2:$AN$7500,MATCH(BC$3,Команды!$A$2:$A$7500,0),$E106+2)=Команды!$AJ$11,TRUE,FALSE),IF(INDEX(Команды!$A$2:$AN$7500,MATCH(BC$3,Команды!$A$2:$A$7500,0),$E106+2)=Команды!$AJ$12,TRUE,FALSE),IF(INDEX(Команды!$A$2:$AN$7500,MATCH(BC$3,Команды!$A$2:$A$7500,0),$E106+2)=Команды!$AJ$13,TRUE,FALSE),IF(INDEX(Команды!$A$2:$AN$7500,MATCH(BC$3,Команды!$A$2:$A$7500,0),$E106+2)=Команды!$AJ$14,TRUE,FALSE),IF(INDEX(Команды!$A$2:$AN$7500,MATCH(BC$3,Команды!$A$2:$A$7500,0),$E106+2)=Команды!$AJ$15,TRUE,FALSE),IF(INDEX(Команды!$A$2:$AN$7500,MATCH(BC$3,Команды!$A$2:$A$7500,0),$E106+2)=Команды!$AJ$16,TRUE,FALSE),,IF(INDEX(Команды!$A$2:$AN$7500,MATCH(BC$3,Команды!$A$2:$A$7500,0),$E106+2)=Команды!$AJ$17,TRUE,FALSE),,IF(INDEX(Команды!$A$2:$AN$7500,MATCH(BC$3,Команды!$A$2:$A$7500,0),$E106+2)=Команды!$AJ$18,TRUE,FALSE),,IF(INDEX(Команды!$A$2:$AN$7500,MATCH(BC$3,Команды!$A$2:$A$7500,0),$E106+2)=Команды!$AJ$19,TRUE,FALSE)),INDEX(Команды!$AJ$2:$AK$19,MATCH(INDEX(Команды!$A$2:$AN$7500,MATCH(BC$3,Команды!$A$2:$A$7500,0),$E106+2),Команды!$AJ$2:$AJ$19,0),2),0)</f>
        <v>0</v>
      </c>
      <c r="BD106" s="175">
        <f>IF(OR(IF(INDEX(Команды!$A$2:$AN$7500,MATCH(BC$3,Команды!$A$2:$A$7500,0),$E106+2)=Команды!$AJ$2,TRUE,FALSE),IF(INDEX(Команды!$A$2:$AN$7500,MATCH(BC$3,Команды!$A$2:$A$7500,0),$E106+2)=Команды!$AJ$3,TRUE,FALSE),IF(INDEX(Команды!$A$2:$AN$7500,MATCH(BC$3,Команды!$A$2:$A$7500,0),$E106+2)=Команды!$AJ$4,TRUE,FALSE),IF(INDEX(Команды!$A$2:$AN$7500,MATCH(BC$3,Команды!$A$2:$A$7500,0),$E106+2)=Команды!$AJ$5,TRUE,FALSE),IF(INDEX(Команды!$A$2:$AN$7500,MATCH(BC$3,Команды!$A$2:$A$7500,0),$E106+2)=Команды!$AJ$6,TRUE,FALSE),IF(INDEX(Команды!$A$2:$AN$7500,MATCH(BC$3,Команды!$A$2:$A$7500,0),$E106+2)=Команды!$AJ$7,TRUE,FALSE),IF(INDEX(Команды!$A$2:$AN$7500,MATCH(BC$3,Команды!$A$2:$A$7500,0),$E106+2)=Команды!$AJ$8,TRUE,FALSE),IF(INDEX(Команды!$A$2:$AN$7500,MATCH(BC$3,Команды!$A$2:$A$7500,0),$E106+2)=Команды!$AJ$9,TRUE,FALSE),IF(INDEX(Команды!$A$2:$AN$7500,MATCH(BC$3,Команды!$A$2:$A$7500,0),$E106+2)=Команды!$AJ$10,TRUE,FALSE),IF(INDEX(Команды!$A$2:$AN$7500,MATCH(BC$3,Команды!$A$2:$A$7500,0),$E106+2)=Команды!$AJ$11,TRUE,FALSE),IF(INDEX(Команды!$A$2:$AN$7500,MATCH(BC$3,Команды!$A$2:$A$7500,0),$E106+2)=Команды!$AJ$12,TRUE,FALSE),IF(INDEX(Команды!$A$2:$AN$7500,MATCH(BC$3,Команды!$A$2:$A$7500,0),$E106+2)=Команды!$AJ$13,TRUE,FALSE),IF(INDEX(Команды!$A$2:$AN$7500,MATCH(BC$3,Команды!$A$2:$A$7500,0),$E106+2)=Команды!$AJ$14,TRUE,FALSE),IF(INDEX(Команды!$A$2:$AN$7500,MATCH(BC$3,Команды!$A$2:$A$7500,0),$E106+2)=Команды!$AJ$15,TRUE,FALSE),IF(INDEX(Команды!$A$2:$AN$7500,MATCH(BC$3,Команды!$A$2:$A$7500,0),$E106+2)=Команды!$AJ$16,TRUE,FALSE),IF(INDEX(Команды!$A$2:$AN$7500,MATCH(BC$3,Команды!$A$2:$A$7500,0),$E106+2)=Команды!$AJ$17,TRUE,FALSE),IF(INDEX(Команды!$A$2:$AN$7500,MATCH(BC$3,Команды!$A$2:$A$7500,0),$E106+2)=Команды!$AJ$18,TRUE,FALSE),IF(INDEX(Команды!$A$2:$AN$7500,MATCH(BC$3,Команды!$A$2:$A$7500,0),$E106+2)=Команды!$AJ$19,TRUE,FALSE)),INDEX(Команды!$AJ$2:$AL$19,MATCH(INDEX(Команды!$A$2:$AN$7500,MATCH(BC$3,Команды!$A$2:$A$7500,0),$E106+2),Команды!$AJ$2:$AJ$19,0),3),0)</f>
        <v>0</v>
      </c>
      <c r="BE106" s="342"/>
      <c r="BF106" s="174">
        <f>IF(OR(IF(INDEX(Команды!$A$2:$AN$7500,MATCH(BF$3,Команды!$A$2:$A$7500,0),$E106+2)=Команды!$AJ$2,TRUE,FALSE),IF(INDEX(Команды!$A$2:$AN$7500,MATCH(BF$3,Команды!$A$2:$A$7500,0),$E106+2)=Команды!$AJ$3,TRUE,FALSE),IF(INDEX(Команды!$A$2:$AN$7500,MATCH(BF$3,Команды!$A$2:$A$7500,0),$E106+2)=Команды!$AJ$4,TRUE,FALSE),IF(INDEX(Команды!$A$2:$AN$7500,MATCH(BF$3,Команды!$A$2:$A$7500,0),$E106+2)=Команды!$AJ$5,TRUE,FALSE),IF(INDEX(Команды!$A$2:$AN$7500,MATCH(BF$3,Команды!$A$2:$A$7500,0),$E106+2)=Команды!$AJ$6,TRUE,FALSE),IF(INDEX(Команды!$A$2:$AN$7500,MATCH(BF$3,Команды!$A$2:$A$7500,0),$E106+2)=Команды!$AJ$7,TRUE,FALSE),IF(INDEX(Команды!$A$2:$AN$7500,MATCH(BF$3,Команды!$A$2:$A$7500,0),$E106+2)=Команды!$AJ$8,TRUE,FALSE),IF(INDEX(Команды!$A$2:$AN$7500,MATCH(BF$3,Команды!$A$2:$A$7500,0),$E106+2)=Команды!$AJ$9,TRUE,FALSE),IF(INDEX(Команды!$A$2:$AN$7500,MATCH(BF$3,Команды!$A$2:$A$7500,0),$E106+2)=Команды!$AJ$10,TRUE,FALSE),IF(INDEX(Команды!$A$2:$AN$7500,MATCH(BF$3,Команды!$A$2:$A$7500,0),$E106+2)=Команды!$AJ$11,TRUE,FALSE),IF(INDEX(Команды!$A$2:$AN$7500,MATCH(BF$3,Команды!$A$2:$A$7500,0),$E106+2)=Команды!$AJ$12,TRUE,FALSE),IF(INDEX(Команды!$A$2:$AN$7500,MATCH(BF$3,Команды!$A$2:$A$7500,0),$E106+2)=Команды!$AJ$13,TRUE,FALSE),IF(INDEX(Команды!$A$2:$AN$7500,MATCH(BF$3,Команды!$A$2:$A$7500,0),$E106+2)=Команды!$AJ$14,TRUE,FALSE),IF(INDEX(Команды!$A$2:$AN$7500,MATCH(BF$3,Команды!$A$2:$A$7500,0),$E106+2)=Команды!$AJ$15,TRUE,FALSE),IF(INDEX(Команды!$A$2:$AN$7500,MATCH(BF$3,Команды!$A$2:$A$7500,0),$E106+2)=Команды!$AJ$16,TRUE,FALSE),,IF(INDEX(Команды!$A$2:$AN$7500,MATCH(BF$3,Команды!$A$2:$A$7500,0),$E106+2)=Команды!$AJ$17,TRUE,FALSE),,IF(INDEX(Команды!$A$2:$AN$7500,MATCH(BF$3,Команды!$A$2:$A$7500,0),$E106+2)=Команды!$AJ$18,TRUE,FALSE),,IF(INDEX(Команды!$A$2:$AN$7500,MATCH(BF$3,Команды!$A$2:$A$7500,0),$E106+2)=Команды!$AJ$19,TRUE,FALSE)),INDEX(Команды!$AJ$2:$AK$19,MATCH(INDEX(Команды!$A$2:$AN$7500,MATCH(BF$3,Команды!$A$2:$A$7500,0),$E106+2),Команды!$AJ$2:$AJ$19,0),2),0)</f>
        <v>0</v>
      </c>
      <c r="BG106" s="175">
        <f>IF(OR(IF(INDEX(Команды!$A$2:$AN$7500,MATCH(BF$3,Команды!$A$2:$A$7500,0),$E106+2)=Команды!$AJ$2,TRUE,FALSE),IF(INDEX(Команды!$A$2:$AN$7500,MATCH(BF$3,Команды!$A$2:$A$7500,0),$E106+2)=Команды!$AJ$3,TRUE,FALSE),IF(INDEX(Команды!$A$2:$AN$7500,MATCH(BF$3,Команды!$A$2:$A$7500,0),$E106+2)=Команды!$AJ$4,TRUE,FALSE),IF(INDEX(Команды!$A$2:$AN$7500,MATCH(BF$3,Команды!$A$2:$A$7500,0),$E106+2)=Команды!$AJ$5,TRUE,FALSE),IF(INDEX(Команды!$A$2:$AN$7500,MATCH(BF$3,Команды!$A$2:$A$7500,0),$E106+2)=Команды!$AJ$6,TRUE,FALSE),IF(INDEX(Команды!$A$2:$AN$7500,MATCH(BF$3,Команды!$A$2:$A$7500,0),$E106+2)=Команды!$AJ$7,TRUE,FALSE),IF(INDEX(Команды!$A$2:$AN$7500,MATCH(BF$3,Команды!$A$2:$A$7500,0),$E106+2)=Команды!$AJ$8,TRUE,FALSE),IF(INDEX(Команды!$A$2:$AN$7500,MATCH(BF$3,Команды!$A$2:$A$7500,0),$E106+2)=Команды!$AJ$9,TRUE,FALSE),IF(INDEX(Команды!$A$2:$AN$7500,MATCH(BF$3,Команды!$A$2:$A$7500,0),$E106+2)=Команды!$AJ$10,TRUE,FALSE),IF(INDEX(Команды!$A$2:$AN$7500,MATCH(BF$3,Команды!$A$2:$A$7500,0),$E106+2)=Команды!$AJ$11,TRUE,FALSE),IF(INDEX(Команды!$A$2:$AN$7500,MATCH(BF$3,Команды!$A$2:$A$7500,0),$E106+2)=Команды!$AJ$12,TRUE,FALSE),IF(INDEX(Команды!$A$2:$AN$7500,MATCH(BF$3,Команды!$A$2:$A$7500,0),$E106+2)=Команды!$AJ$13,TRUE,FALSE),IF(INDEX(Команды!$A$2:$AN$7500,MATCH(BF$3,Команды!$A$2:$A$7500,0),$E106+2)=Команды!$AJ$14,TRUE,FALSE),IF(INDEX(Команды!$A$2:$AN$7500,MATCH(BF$3,Команды!$A$2:$A$7500,0),$E106+2)=Команды!$AJ$15,TRUE,FALSE),IF(INDEX(Команды!$A$2:$AN$7500,MATCH(BF$3,Команды!$A$2:$A$7500,0),$E106+2)=Команды!$AJ$16,TRUE,FALSE),IF(INDEX(Команды!$A$2:$AN$7500,MATCH(BF$3,Команды!$A$2:$A$7500,0),$E106+2)=Команды!$AJ$17,TRUE,FALSE),IF(INDEX(Команды!$A$2:$AN$7500,MATCH(BF$3,Команды!$A$2:$A$7500,0),$E106+2)=Команды!$AJ$18,TRUE,FALSE),IF(INDEX(Команды!$A$2:$AN$7500,MATCH(BF$3,Команды!$A$2:$A$7500,0),$E106+2)=Команды!$AJ$19,TRUE,FALSE)),INDEX(Команды!$AJ$2:$AL$19,MATCH(INDEX(Команды!$A$2:$AN$7500,MATCH(BF$3,Команды!$A$2:$A$7500,0),$E106+2),Команды!$AJ$2:$AJ$19,0),3),0)</f>
        <v>0</v>
      </c>
      <c r="BH106" s="342"/>
      <c r="BI106" s="174">
        <f>IF(OR(IF(INDEX(Команды!$A$2:$AN$7500,MATCH(BI$3,Команды!$A$2:$A$7500,0),$E106+2)=Команды!$AJ$2,TRUE,FALSE),IF(INDEX(Команды!$A$2:$AN$7500,MATCH(BI$3,Команды!$A$2:$A$7500,0),$E106+2)=Команды!$AJ$3,TRUE,FALSE),IF(INDEX(Команды!$A$2:$AN$7500,MATCH(BI$3,Команды!$A$2:$A$7500,0),$E106+2)=Команды!$AJ$4,TRUE,FALSE),IF(INDEX(Команды!$A$2:$AN$7500,MATCH(BI$3,Команды!$A$2:$A$7500,0),$E106+2)=Команды!$AJ$5,TRUE,FALSE),IF(INDEX(Команды!$A$2:$AN$7500,MATCH(BI$3,Команды!$A$2:$A$7500,0),$E106+2)=Команды!$AJ$6,TRUE,FALSE),IF(INDEX(Команды!$A$2:$AN$7500,MATCH(BI$3,Команды!$A$2:$A$7500,0),$E106+2)=Команды!$AJ$7,TRUE,FALSE),IF(INDEX(Команды!$A$2:$AN$7500,MATCH(BI$3,Команды!$A$2:$A$7500,0),$E106+2)=Команды!$AJ$8,TRUE,FALSE),IF(INDEX(Команды!$A$2:$AN$7500,MATCH(BI$3,Команды!$A$2:$A$7500,0),$E106+2)=Команды!$AJ$9,TRUE,FALSE),IF(INDEX(Команды!$A$2:$AN$7500,MATCH(BI$3,Команды!$A$2:$A$7500,0),$E106+2)=Команды!$AJ$10,TRUE,FALSE),IF(INDEX(Команды!$A$2:$AN$7500,MATCH(BI$3,Команды!$A$2:$A$7500,0),$E106+2)=Команды!$AJ$11,TRUE,FALSE),IF(INDEX(Команды!$A$2:$AN$7500,MATCH(BI$3,Команды!$A$2:$A$7500,0),$E106+2)=Команды!$AJ$12,TRUE,FALSE),IF(INDEX(Команды!$A$2:$AN$7500,MATCH(BI$3,Команды!$A$2:$A$7500,0),$E106+2)=Команды!$AJ$13,TRUE,FALSE),IF(INDEX(Команды!$A$2:$AN$7500,MATCH(BI$3,Команды!$A$2:$A$7500,0),$E106+2)=Команды!$AJ$14,TRUE,FALSE),IF(INDEX(Команды!$A$2:$AN$7500,MATCH(BI$3,Команды!$A$2:$A$7500,0),$E106+2)=Команды!$AJ$15,TRUE,FALSE),IF(INDEX(Команды!$A$2:$AN$7500,MATCH(BI$3,Команды!$A$2:$A$7500,0),$E106+2)=Команды!$AJ$16,TRUE,FALSE),,IF(INDEX(Команды!$A$2:$AN$7500,MATCH(BI$3,Команды!$A$2:$A$7500,0),$E106+2)=Команды!$AJ$17,TRUE,FALSE),,IF(INDEX(Команды!$A$2:$AN$7500,MATCH(BI$3,Команды!$A$2:$A$7500,0),$E106+2)=Команды!$AJ$18,TRUE,FALSE),,IF(INDEX(Команды!$A$2:$AN$7500,MATCH(BI$3,Команды!$A$2:$A$7500,0),$E106+2)=Команды!$AJ$19,TRUE,FALSE)),INDEX(Команды!$AJ$2:$AK$19,MATCH(INDEX(Команды!$A$2:$AN$7500,MATCH(BI$3,Команды!$A$2:$A$7500,0),$E106+2),Команды!$AJ$2:$AJ$19,0),2),0)</f>
        <v>0</v>
      </c>
      <c r="BJ106" s="175">
        <f>IF(OR(IF(INDEX(Команды!$A$2:$AN$7500,MATCH(BI$3,Команды!$A$2:$A$7500,0),$E106+2)=Команды!$AJ$2,TRUE,FALSE),IF(INDEX(Команды!$A$2:$AN$7500,MATCH(BI$3,Команды!$A$2:$A$7500,0),$E106+2)=Команды!$AJ$3,TRUE,FALSE),IF(INDEX(Команды!$A$2:$AN$7500,MATCH(BI$3,Команды!$A$2:$A$7500,0),$E106+2)=Команды!$AJ$4,TRUE,FALSE),IF(INDEX(Команды!$A$2:$AN$7500,MATCH(BI$3,Команды!$A$2:$A$7500,0),$E106+2)=Команды!$AJ$5,TRUE,FALSE),IF(INDEX(Команды!$A$2:$AN$7500,MATCH(BI$3,Команды!$A$2:$A$7500,0),$E106+2)=Команды!$AJ$6,TRUE,FALSE),IF(INDEX(Команды!$A$2:$AN$7500,MATCH(BI$3,Команды!$A$2:$A$7500,0),$E106+2)=Команды!$AJ$7,TRUE,FALSE),IF(INDEX(Команды!$A$2:$AN$7500,MATCH(BI$3,Команды!$A$2:$A$7500,0),$E106+2)=Команды!$AJ$8,TRUE,FALSE),IF(INDEX(Команды!$A$2:$AN$7500,MATCH(BI$3,Команды!$A$2:$A$7500,0),$E106+2)=Команды!$AJ$9,TRUE,FALSE),IF(INDEX(Команды!$A$2:$AN$7500,MATCH(BI$3,Команды!$A$2:$A$7500,0),$E106+2)=Команды!$AJ$10,TRUE,FALSE),IF(INDEX(Команды!$A$2:$AN$7500,MATCH(BI$3,Команды!$A$2:$A$7500,0),$E106+2)=Команды!$AJ$11,TRUE,FALSE),IF(INDEX(Команды!$A$2:$AN$7500,MATCH(BI$3,Команды!$A$2:$A$7500,0),$E106+2)=Команды!$AJ$12,TRUE,FALSE),IF(INDEX(Команды!$A$2:$AN$7500,MATCH(BI$3,Команды!$A$2:$A$7500,0),$E106+2)=Команды!$AJ$13,TRUE,FALSE),IF(INDEX(Команды!$A$2:$AN$7500,MATCH(BI$3,Команды!$A$2:$A$7500,0),$E106+2)=Команды!$AJ$14,TRUE,FALSE),IF(INDEX(Команды!$A$2:$AN$7500,MATCH(BI$3,Команды!$A$2:$A$7500,0),$E106+2)=Команды!$AJ$15,TRUE,FALSE),IF(INDEX(Команды!$A$2:$AN$7500,MATCH(BI$3,Команды!$A$2:$A$7500,0),$E106+2)=Команды!$AJ$16,TRUE,FALSE),IF(INDEX(Команды!$A$2:$AN$7500,MATCH(BI$3,Команды!$A$2:$A$7500,0),$E106+2)=Команды!$AJ$17,TRUE,FALSE),IF(INDEX(Команды!$A$2:$AN$7500,MATCH(BI$3,Команды!$A$2:$A$7500,0),$E106+2)=Команды!$AJ$18,TRUE,FALSE),IF(INDEX(Команды!$A$2:$AN$7500,MATCH(BI$3,Команды!$A$2:$A$7500,0),$E106+2)=Команды!$AJ$19,TRUE,FALSE)),INDEX(Команды!$AJ$2:$AL$19,MATCH(INDEX(Команды!$A$2:$AN$7500,MATCH(BI$3,Команды!$A$2:$A$7500,0),$E106+2),Команды!$AJ$2:$AJ$19,0),3),0)</f>
        <v>0</v>
      </c>
      <c r="BK106" s="342"/>
      <c r="BL106" s="174">
        <f>IF(OR(IF(INDEX(Команды!$A$2:$AN$7500,MATCH(BL$3,Команды!$A$2:$A$7500,0),$E106+2)=Команды!$AJ$2,TRUE,FALSE),IF(INDEX(Команды!$A$2:$AN$7500,MATCH(BL$3,Команды!$A$2:$A$7500,0),$E106+2)=Команды!$AJ$3,TRUE,FALSE),IF(INDEX(Команды!$A$2:$AN$7500,MATCH(BL$3,Команды!$A$2:$A$7500,0),$E106+2)=Команды!$AJ$4,TRUE,FALSE),IF(INDEX(Команды!$A$2:$AN$7500,MATCH(BL$3,Команды!$A$2:$A$7500,0),$E106+2)=Команды!$AJ$5,TRUE,FALSE),IF(INDEX(Команды!$A$2:$AN$7500,MATCH(BL$3,Команды!$A$2:$A$7500,0),$E106+2)=Команды!$AJ$6,TRUE,FALSE),IF(INDEX(Команды!$A$2:$AN$7500,MATCH(BL$3,Команды!$A$2:$A$7500,0),$E106+2)=Команды!$AJ$7,TRUE,FALSE),IF(INDEX(Команды!$A$2:$AN$7500,MATCH(BL$3,Команды!$A$2:$A$7500,0),$E106+2)=Команды!$AJ$8,TRUE,FALSE),IF(INDEX(Команды!$A$2:$AN$7500,MATCH(BL$3,Команды!$A$2:$A$7500,0),$E106+2)=Команды!$AJ$9,TRUE,FALSE),IF(INDEX(Команды!$A$2:$AN$7500,MATCH(BL$3,Команды!$A$2:$A$7500,0),$E106+2)=Команды!$AJ$10,TRUE,FALSE),IF(INDEX(Команды!$A$2:$AN$7500,MATCH(BL$3,Команды!$A$2:$A$7500,0),$E106+2)=Команды!$AJ$11,TRUE,FALSE),IF(INDEX(Команды!$A$2:$AN$7500,MATCH(BL$3,Команды!$A$2:$A$7500,0),$E106+2)=Команды!$AJ$12,TRUE,FALSE),IF(INDEX(Команды!$A$2:$AN$7500,MATCH(BL$3,Команды!$A$2:$A$7500,0),$E106+2)=Команды!$AJ$13,TRUE,FALSE),IF(INDEX(Команды!$A$2:$AN$7500,MATCH(BL$3,Команды!$A$2:$A$7500,0),$E106+2)=Команды!$AJ$14,TRUE,FALSE),IF(INDEX(Команды!$A$2:$AN$7500,MATCH(BL$3,Команды!$A$2:$A$7500,0),$E106+2)=Команды!$AJ$15,TRUE,FALSE),IF(INDEX(Команды!$A$2:$AN$7500,MATCH(BL$3,Команды!$A$2:$A$7500,0),$E106+2)=Команды!$AJ$16,TRUE,FALSE),,IF(INDEX(Команды!$A$2:$AN$7500,MATCH(BL$3,Команды!$A$2:$A$7500,0),$E106+2)=Команды!$AJ$17,TRUE,FALSE),,IF(INDEX(Команды!$A$2:$AN$7500,MATCH(BL$3,Команды!$A$2:$A$7500,0),$E106+2)=Команды!$AJ$18,TRUE,FALSE),,IF(INDEX(Команды!$A$2:$AN$7500,MATCH(BL$3,Команды!$A$2:$A$7500,0),$E106+2)=Команды!$AJ$19,TRUE,FALSE)),INDEX(Команды!$AJ$2:$AK$19,MATCH(INDEX(Команды!$A$2:$AN$7500,MATCH(BL$3,Команды!$A$2:$A$7500,0),$E106+2),Команды!$AJ$2:$AJ$19,0),2),0)</f>
        <v>0</v>
      </c>
      <c r="BM106" s="175">
        <f>IF(OR(IF(INDEX(Команды!$A$2:$AN$7500,MATCH(BL$3,Команды!$A$2:$A$7500,0),$E106+2)=Команды!$AJ$2,TRUE,FALSE),IF(INDEX(Команды!$A$2:$AN$7500,MATCH(BL$3,Команды!$A$2:$A$7500,0),$E106+2)=Команды!$AJ$3,TRUE,FALSE),IF(INDEX(Команды!$A$2:$AN$7500,MATCH(BL$3,Команды!$A$2:$A$7500,0),$E106+2)=Команды!$AJ$4,TRUE,FALSE),IF(INDEX(Команды!$A$2:$AN$7500,MATCH(BL$3,Команды!$A$2:$A$7500,0),$E106+2)=Команды!$AJ$5,TRUE,FALSE),IF(INDEX(Команды!$A$2:$AN$7500,MATCH(BL$3,Команды!$A$2:$A$7500,0),$E106+2)=Команды!$AJ$6,TRUE,FALSE),IF(INDEX(Команды!$A$2:$AN$7500,MATCH(BL$3,Команды!$A$2:$A$7500,0),$E106+2)=Команды!$AJ$7,TRUE,FALSE),IF(INDEX(Команды!$A$2:$AN$7500,MATCH(BL$3,Команды!$A$2:$A$7500,0),$E106+2)=Команды!$AJ$8,TRUE,FALSE),IF(INDEX(Команды!$A$2:$AN$7500,MATCH(BL$3,Команды!$A$2:$A$7500,0),$E106+2)=Команды!$AJ$9,TRUE,FALSE),IF(INDEX(Команды!$A$2:$AN$7500,MATCH(BL$3,Команды!$A$2:$A$7500,0),$E106+2)=Команды!$AJ$10,TRUE,FALSE),IF(INDEX(Команды!$A$2:$AN$7500,MATCH(BL$3,Команды!$A$2:$A$7500,0),$E106+2)=Команды!$AJ$11,TRUE,FALSE),IF(INDEX(Команды!$A$2:$AN$7500,MATCH(BL$3,Команды!$A$2:$A$7500,0),$E106+2)=Команды!$AJ$12,TRUE,FALSE),IF(INDEX(Команды!$A$2:$AN$7500,MATCH(BL$3,Команды!$A$2:$A$7500,0),$E106+2)=Команды!$AJ$13,TRUE,FALSE),IF(INDEX(Команды!$A$2:$AN$7500,MATCH(BL$3,Команды!$A$2:$A$7500,0),$E106+2)=Команды!$AJ$14,TRUE,FALSE),IF(INDEX(Команды!$A$2:$AN$7500,MATCH(BL$3,Команды!$A$2:$A$7500,0),$E106+2)=Команды!$AJ$15,TRUE,FALSE),IF(INDEX(Команды!$A$2:$AN$7500,MATCH(BL$3,Команды!$A$2:$A$7500,0),$E106+2)=Команды!$AJ$16,TRUE,FALSE),IF(INDEX(Команды!$A$2:$AN$7500,MATCH(BL$3,Команды!$A$2:$A$7500,0),$E106+2)=Команды!$AJ$17,TRUE,FALSE),IF(INDEX(Команды!$A$2:$AN$7500,MATCH(BL$3,Команды!$A$2:$A$7500,0),$E106+2)=Команды!$AJ$18,TRUE,FALSE),IF(INDEX(Команды!$A$2:$AN$7500,MATCH(BL$3,Команды!$A$2:$A$7500,0),$E106+2)=Команды!$AJ$19,TRUE,FALSE)),INDEX(Команды!$AJ$2:$AL$19,MATCH(INDEX(Команды!$A$2:$AN$7500,MATCH(BL$3,Команды!$A$2:$A$7500,0),$E106+2),Команды!$AJ$2:$AJ$19,0),3),0)</f>
        <v>0</v>
      </c>
      <c r="BN106" s="342"/>
      <c r="BO106" s="174">
        <f>IF(OR(IF(INDEX(Команды!$A$2:$AN$7500,MATCH(BO$3,Команды!$A$2:$A$7500,0),$E106+2)=Команды!$AJ$2,TRUE,FALSE),IF(INDEX(Команды!$A$2:$AN$7500,MATCH(BO$3,Команды!$A$2:$A$7500,0),$E106+2)=Команды!$AJ$3,TRUE,FALSE),IF(INDEX(Команды!$A$2:$AN$7500,MATCH(BO$3,Команды!$A$2:$A$7500,0),$E106+2)=Команды!$AJ$4,TRUE,FALSE),IF(INDEX(Команды!$A$2:$AN$7500,MATCH(BO$3,Команды!$A$2:$A$7500,0),$E106+2)=Команды!$AJ$5,TRUE,FALSE),IF(INDEX(Команды!$A$2:$AN$7500,MATCH(BO$3,Команды!$A$2:$A$7500,0),$E106+2)=Команды!$AJ$6,TRUE,FALSE),IF(INDEX(Команды!$A$2:$AN$7500,MATCH(BO$3,Команды!$A$2:$A$7500,0),$E106+2)=Команды!$AJ$7,TRUE,FALSE),IF(INDEX(Команды!$A$2:$AN$7500,MATCH(BO$3,Команды!$A$2:$A$7500,0),$E106+2)=Команды!$AJ$8,TRUE,FALSE),IF(INDEX(Команды!$A$2:$AN$7500,MATCH(BO$3,Команды!$A$2:$A$7500,0),$E106+2)=Команды!$AJ$9,TRUE,FALSE),IF(INDEX(Команды!$A$2:$AN$7500,MATCH(BO$3,Команды!$A$2:$A$7500,0),$E106+2)=Команды!$AJ$10,TRUE,FALSE),IF(INDEX(Команды!$A$2:$AN$7500,MATCH(BO$3,Команды!$A$2:$A$7500,0),$E106+2)=Команды!$AJ$11,TRUE,FALSE),IF(INDEX(Команды!$A$2:$AN$7500,MATCH(BO$3,Команды!$A$2:$A$7500,0),$E106+2)=Команды!$AJ$12,TRUE,FALSE),IF(INDEX(Команды!$A$2:$AN$7500,MATCH(BO$3,Команды!$A$2:$A$7500,0),$E106+2)=Команды!$AJ$13,TRUE,FALSE),IF(INDEX(Команды!$A$2:$AN$7500,MATCH(BO$3,Команды!$A$2:$A$7500,0),$E106+2)=Команды!$AJ$14,TRUE,FALSE),IF(INDEX(Команды!$A$2:$AN$7500,MATCH(BO$3,Команды!$A$2:$A$7500,0),$E106+2)=Команды!$AJ$15,TRUE,FALSE),IF(INDEX(Команды!$A$2:$AN$7500,MATCH(BO$3,Команды!$A$2:$A$7500,0),$E106+2)=Команды!$AJ$16,TRUE,FALSE),,IF(INDEX(Команды!$A$2:$AN$7500,MATCH(BO$3,Команды!$A$2:$A$7500,0),$E106+2)=Команды!$AJ$17,TRUE,FALSE),,IF(INDEX(Команды!$A$2:$AN$7500,MATCH(BO$3,Команды!$A$2:$A$7500,0),$E106+2)=Команды!$AJ$18,TRUE,FALSE),,IF(INDEX(Команды!$A$2:$AN$7500,MATCH(BO$3,Команды!$A$2:$A$7500,0),$E106+2)=Команды!$AJ$19,TRUE,FALSE)),INDEX(Команды!$AJ$2:$AK$19,MATCH(INDEX(Команды!$A$2:$AN$7500,MATCH(BO$3,Команды!$A$2:$A$7500,0),$E106+2),Команды!$AJ$2:$AJ$19,0),2),0)</f>
        <v>0</v>
      </c>
      <c r="BP106" s="175">
        <f>IF(OR(IF(INDEX(Команды!$A$2:$AN$7500,MATCH(BO$3,Команды!$A$2:$A$7500,0),$E106+2)=Команды!$AJ$2,TRUE,FALSE),IF(INDEX(Команды!$A$2:$AN$7500,MATCH(BO$3,Команды!$A$2:$A$7500,0),$E106+2)=Команды!$AJ$3,TRUE,FALSE),IF(INDEX(Команды!$A$2:$AN$7500,MATCH(BO$3,Команды!$A$2:$A$7500,0),$E106+2)=Команды!$AJ$4,TRUE,FALSE),IF(INDEX(Команды!$A$2:$AN$7500,MATCH(BO$3,Команды!$A$2:$A$7500,0),$E106+2)=Команды!$AJ$5,TRUE,FALSE),IF(INDEX(Команды!$A$2:$AN$7500,MATCH(BO$3,Команды!$A$2:$A$7500,0),$E106+2)=Команды!$AJ$6,TRUE,FALSE),IF(INDEX(Команды!$A$2:$AN$7500,MATCH(BO$3,Команды!$A$2:$A$7500,0),$E106+2)=Команды!$AJ$7,TRUE,FALSE),IF(INDEX(Команды!$A$2:$AN$7500,MATCH(BO$3,Команды!$A$2:$A$7500,0),$E106+2)=Команды!$AJ$8,TRUE,FALSE),IF(INDEX(Команды!$A$2:$AN$7500,MATCH(BO$3,Команды!$A$2:$A$7500,0),$E106+2)=Команды!$AJ$9,TRUE,FALSE),IF(INDEX(Команды!$A$2:$AN$7500,MATCH(BO$3,Команды!$A$2:$A$7500,0),$E106+2)=Команды!$AJ$10,TRUE,FALSE),IF(INDEX(Команды!$A$2:$AN$7500,MATCH(BO$3,Команды!$A$2:$A$7500,0),$E106+2)=Команды!$AJ$11,TRUE,FALSE),IF(INDEX(Команды!$A$2:$AN$7500,MATCH(BO$3,Команды!$A$2:$A$7500,0),$E106+2)=Команды!$AJ$12,TRUE,FALSE),IF(INDEX(Команды!$A$2:$AN$7500,MATCH(BO$3,Команды!$A$2:$A$7500,0),$E106+2)=Команды!$AJ$13,TRUE,FALSE),IF(INDEX(Команды!$A$2:$AN$7500,MATCH(BO$3,Команды!$A$2:$A$7500,0),$E106+2)=Команды!$AJ$14,TRUE,FALSE),IF(INDEX(Команды!$A$2:$AN$7500,MATCH(BO$3,Команды!$A$2:$A$7500,0),$E106+2)=Команды!$AJ$15,TRUE,FALSE),IF(INDEX(Команды!$A$2:$AN$7500,MATCH(BO$3,Команды!$A$2:$A$7500,0),$E106+2)=Команды!$AJ$16,TRUE,FALSE),IF(INDEX(Команды!$A$2:$AN$7500,MATCH(BO$3,Команды!$A$2:$A$7500,0),$E106+2)=Команды!$AJ$17,TRUE,FALSE),IF(INDEX(Команды!$A$2:$AN$7500,MATCH(BO$3,Команды!$A$2:$A$7500,0),$E106+2)=Команды!$AJ$18,TRUE,FALSE),IF(INDEX(Команды!$A$2:$AN$7500,MATCH(BO$3,Команды!$A$2:$A$7500,0),$E106+2)=Команды!$AJ$19,TRUE,FALSE)),INDEX(Команды!$AJ$2:$AL$19,MATCH(INDEX(Команды!$A$2:$AN$7500,MATCH(BO$3,Команды!$A$2:$A$7500,0),$E106+2),Команды!$AJ$2:$AJ$19,0),3),0)</f>
        <v>0</v>
      </c>
      <c r="BQ106" s="342"/>
      <c r="BR106" s="174">
        <f>IF(OR(IF(INDEX(Команды!$A$2:$AN$7500,MATCH(BR$3,Команды!$A$2:$A$7500,0),$E106+2)=Команды!$AJ$2,TRUE,FALSE),IF(INDEX(Команды!$A$2:$AN$7500,MATCH(BR$3,Команды!$A$2:$A$7500,0),$E106+2)=Команды!$AJ$3,TRUE,FALSE),IF(INDEX(Команды!$A$2:$AN$7500,MATCH(BR$3,Команды!$A$2:$A$7500,0),$E106+2)=Команды!$AJ$4,TRUE,FALSE),IF(INDEX(Команды!$A$2:$AN$7500,MATCH(BR$3,Команды!$A$2:$A$7500,0),$E106+2)=Команды!$AJ$5,TRUE,FALSE),IF(INDEX(Команды!$A$2:$AN$7500,MATCH(BR$3,Команды!$A$2:$A$7500,0),$E106+2)=Команды!$AJ$6,TRUE,FALSE),IF(INDEX(Команды!$A$2:$AN$7500,MATCH(BR$3,Команды!$A$2:$A$7500,0),$E106+2)=Команды!$AJ$7,TRUE,FALSE),IF(INDEX(Команды!$A$2:$AN$7500,MATCH(BR$3,Команды!$A$2:$A$7500,0),$E106+2)=Команды!$AJ$8,TRUE,FALSE),IF(INDEX(Команды!$A$2:$AN$7500,MATCH(BR$3,Команды!$A$2:$A$7500,0),$E106+2)=Команды!$AJ$9,TRUE,FALSE),IF(INDEX(Команды!$A$2:$AN$7500,MATCH(BR$3,Команды!$A$2:$A$7500,0),$E106+2)=Команды!$AJ$10,TRUE,FALSE),IF(INDEX(Команды!$A$2:$AN$7500,MATCH(BR$3,Команды!$A$2:$A$7500,0),$E106+2)=Команды!$AJ$11,TRUE,FALSE),IF(INDEX(Команды!$A$2:$AN$7500,MATCH(BR$3,Команды!$A$2:$A$7500,0),$E106+2)=Команды!$AJ$12,TRUE,FALSE),IF(INDEX(Команды!$A$2:$AN$7500,MATCH(BR$3,Команды!$A$2:$A$7500,0),$E106+2)=Команды!$AJ$13,TRUE,FALSE),IF(INDEX(Команды!$A$2:$AN$7500,MATCH(BR$3,Команды!$A$2:$A$7500,0),$E106+2)=Команды!$AJ$14,TRUE,FALSE),IF(INDEX(Команды!$A$2:$AN$7500,MATCH(BR$3,Команды!$A$2:$A$7500,0),$E106+2)=Команды!$AJ$15,TRUE,FALSE),IF(INDEX(Команды!$A$2:$AN$7500,MATCH(BR$3,Команды!$A$2:$A$7500,0),$E106+2)=Команды!$AJ$16,TRUE,FALSE),,IF(INDEX(Команды!$A$2:$AN$7500,MATCH(BR$3,Команды!$A$2:$A$7500,0),$E106+2)=Команды!$AJ$17,TRUE,FALSE),,IF(INDEX(Команды!$A$2:$AN$7500,MATCH(BR$3,Команды!$A$2:$A$7500,0),$E106+2)=Команды!$AJ$18,TRUE,FALSE),,IF(INDEX(Команды!$A$2:$AN$7500,MATCH(BR$3,Команды!$A$2:$A$7500,0),$E106+2)=Команды!$AJ$19,TRUE,FALSE)),INDEX(Команды!$AJ$2:$AK$19,MATCH(INDEX(Команды!$A$2:$AN$7500,MATCH(BR$3,Команды!$A$2:$A$7500,0),$E106+2),Команды!$AJ$2:$AJ$19,0),2),0)</f>
        <v>0</v>
      </c>
      <c r="BS106" s="175">
        <f>IF(OR(IF(INDEX(Команды!$A$2:$AN$7500,MATCH(BR$3,Команды!$A$2:$A$7500,0),$E106+2)=Команды!$AJ$2,TRUE,FALSE),IF(INDEX(Команды!$A$2:$AN$7500,MATCH(BR$3,Команды!$A$2:$A$7500,0),$E106+2)=Команды!$AJ$3,TRUE,FALSE),IF(INDEX(Команды!$A$2:$AN$7500,MATCH(BR$3,Команды!$A$2:$A$7500,0),$E106+2)=Команды!$AJ$4,TRUE,FALSE),IF(INDEX(Команды!$A$2:$AN$7500,MATCH(BR$3,Команды!$A$2:$A$7500,0),$E106+2)=Команды!$AJ$5,TRUE,FALSE),IF(INDEX(Команды!$A$2:$AN$7500,MATCH(BR$3,Команды!$A$2:$A$7500,0),$E106+2)=Команды!$AJ$6,TRUE,FALSE),IF(INDEX(Команды!$A$2:$AN$7500,MATCH(BR$3,Команды!$A$2:$A$7500,0),$E106+2)=Команды!$AJ$7,TRUE,FALSE),IF(INDEX(Команды!$A$2:$AN$7500,MATCH(BR$3,Команды!$A$2:$A$7500,0),$E106+2)=Команды!$AJ$8,TRUE,FALSE),IF(INDEX(Команды!$A$2:$AN$7500,MATCH(BR$3,Команды!$A$2:$A$7500,0),$E106+2)=Команды!$AJ$9,TRUE,FALSE),IF(INDEX(Команды!$A$2:$AN$7500,MATCH(BR$3,Команды!$A$2:$A$7500,0),$E106+2)=Команды!$AJ$10,TRUE,FALSE),IF(INDEX(Команды!$A$2:$AN$7500,MATCH(BR$3,Команды!$A$2:$A$7500,0),$E106+2)=Команды!$AJ$11,TRUE,FALSE),IF(INDEX(Команды!$A$2:$AN$7500,MATCH(BR$3,Команды!$A$2:$A$7500,0),$E106+2)=Команды!$AJ$12,TRUE,FALSE),IF(INDEX(Команды!$A$2:$AN$7500,MATCH(BR$3,Команды!$A$2:$A$7500,0),$E106+2)=Команды!$AJ$13,TRUE,FALSE),IF(INDEX(Команды!$A$2:$AN$7500,MATCH(BR$3,Команды!$A$2:$A$7500,0),$E106+2)=Команды!$AJ$14,TRUE,FALSE),IF(INDEX(Команды!$A$2:$AN$7500,MATCH(BR$3,Команды!$A$2:$A$7500,0),$E106+2)=Команды!$AJ$15,TRUE,FALSE),IF(INDEX(Команды!$A$2:$AN$7500,MATCH(BR$3,Команды!$A$2:$A$7500,0),$E106+2)=Команды!$AJ$16,TRUE,FALSE),IF(INDEX(Команды!$A$2:$AN$7500,MATCH(BR$3,Команды!$A$2:$A$7500,0),$E106+2)=Команды!$AJ$17,TRUE,FALSE),IF(INDEX(Команды!$A$2:$AN$7500,MATCH(BR$3,Команды!$A$2:$A$7500,0),$E106+2)=Команды!$AJ$18,TRUE,FALSE),IF(INDEX(Команды!$A$2:$AN$7500,MATCH(BR$3,Команды!$A$2:$A$7500,0),$E106+2)=Команды!$AJ$19,TRUE,FALSE)),INDEX(Команды!$AJ$2:$AL$19,MATCH(INDEX(Команды!$A$2:$AN$7500,MATCH(BR$3,Команды!$A$2:$A$7500,0),$E106+2),Команды!$AJ$2:$AJ$19,0),3),0)</f>
        <v>0</v>
      </c>
      <c r="BT106" s="342"/>
      <c r="BU106" s="174">
        <f>IF(OR(IF(INDEX(Команды!$A$2:$AN$7500,MATCH(BU$3,Команды!$A$2:$A$7500,0),$E106+2)=Команды!$AJ$2,TRUE,FALSE),IF(INDEX(Команды!$A$2:$AN$7500,MATCH(BU$3,Команды!$A$2:$A$7500,0),$E106+2)=Команды!$AJ$3,TRUE,FALSE),IF(INDEX(Команды!$A$2:$AN$7500,MATCH(BU$3,Команды!$A$2:$A$7500,0),$E106+2)=Команды!$AJ$4,TRUE,FALSE),IF(INDEX(Команды!$A$2:$AN$7500,MATCH(BU$3,Команды!$A$2:$A$7500,0),$E106+2)=Команды!$AJ$5,TRUE,FALSE),IF(INDEX(Команды!$A$2:$AN$7500,MATCH(BU$3,Команды!$A$2:$A$7500,0),$E106+2)=Команды!$AJ$6,TRUE,FALSE),IF(INDEX(Команды!$A$2:$AN$7500,MATCH(BU$3,Команды!$A$2:$A$7500,0),$E106+2)=Команды!$AJ$7,TRUE,FALSE),IF(INDEX(Команды!$A$2:$AN$7500,MATCH(BU$3,Команды!$A$2:$A$7500,0),$E106+2)=Команды!$AJ$8,TRUE,FALSE),IF(INDEX(Команды!$A$2:$AN$7500,MATCH(BU$3,Команды!$A$2:$A$7500,0),$E106+2)=Команды!$AJ$9,TRUE,FALSE),IF(INDEX(Команды!$A$2:$AN$7500,MATCH(BU$3,Команды!$A$2:$A$7500,0),$E106+2)=Команды!$AJ$10,TRUE,FALSE),IF(INDEX(Команды!$A$2:$AN$7500,MATCH(BU$3,Команды!$A$2:$A$7500,0),$E106+2)=Команды!$AJ$11,TRUE,FALSE),IF(INDEX(Команды!$A$2:$AN$7500,MATCH(BU$3,Команды!$A$2:$A$7500,0),$E106+2)=Команды!$AJ$12,TRUE,FALSE),IF(INDEX(Команды!$A$2:$AN$7500,MATCH(BU$3,Команды!$A$2:$A$7500,0),$E106+2)=Команды!$AJ$13,TRUE,FALSE),IF(INDEX(Команды!$A$2:$AN$7500,MATCH(BU$3,Команды!$A$2:$A$7500,0),$E106+2)=Команды!$AJ$14,TRUE,FALSE),IF(INDEX(Команды!$A$2:$AN$7500,MATCH(BU$3,Команды!$A$2:$A$7500,0),$E106+2)=Команды!$AJ$15,TRUE,FALSE),IF(INDEX(Команды!$A$2:$AN$7500,MATCH(BU$3,Команды!$A$2:$A$7500,0),$E106+2)=Команды!$AJ$16,TRUE,FALSE),,IF(INDEX(Команды!$A$2:$AN$7500,MATCH(BU$3,Команды!$A$2:$A$7500,0),$E106+2)=Команды!$AJ$17,TRUE,FALSE),,IF(INDEX(Команды!$A$2:$AN$7500,MATCH(BU$3,Команды!$A$2:$A$7500,0),$E106+2)=Команды!$AJ$18,TRUE,FALSE),,IF(INDEX(Команды!$A$2:$AN$7500,MATCH(BU$3,Команды!$A$2:$A$7500,0),$E106+2)=Команды!$AJ$19,TRUE,FALSE)),INDEX(Команды!$AJ$2:$AK$19,MATCH(INDEX(Команды!$A$2:$AN$7500,MATCH(BU$3,Команды!$A$2:$A$7500,0),$E106+2),Команды!$AJ$2:$AJ$19,0),2),0)</f>
        <v>0</v>
      </c>
      <c r="BV106" s="175">
        <f>IF(OR(IF(INDEX(Команды!$A$2:$AN$7500,MATCH(BU$3,Команды!$A$2:$A$7500,0),$E106+2)=Команды!$AJ$2,TRUE,FALSE),IF(INDEX(Команды!$A$2:$AN$7500,MATCH(BU$3,Команды!$A$2:$A$7500,0),$E106+2)=Команды!$AJ$3,TRUE,FALSE),IF(INDEX(Команды!$A$2:$AN$7500,MATCH(BU$3,Команды!$A$2:$A$7500,0),$E106+2)=Команды!$AJ$4,TRUE,FALSE),IF(INDEX(Команды!$A$2:$AN$7500,MATCH(BU$3,Команды!$A$2:$A$7500,0),$E106+2)=Команды!$AJ$5,TRUE,FALSE),IF(INDEX(Команды!$A$2:$AN$7500,MATCH(BU$3,Команды!$A$2:$A$7500,0),$E106+2)=Команды!$AJ$6,TRUE,FALSE),IF(INDEX(Команды!$A$2:$AN$7500,MATCH(BU$3,Команды!$A$2:$A$7500,0),$E106+2)=Команды!$AJ$7,TRUE,FALSE),IF(INDEX(Команды!$A$2:$AN$7500,MATCH(BU$3,Команды!$A$2:$A$7500,0),$E106+2)=Команды!$AJ$8,TRUE,FALSE),IF(INDEX(Команды!$A$2:$AN$7500,MATCH(BU$3,Команды!$A$2:$A$7500,0),$E106+2)=Команды!$AJ$9,TRUE,FALSE),IF(INDEX(Команды!$A$2:$AN$7500,MATCH(BU$3,Команды!$A$2:$A$7500,0),$E106+2)=Команды!$AJ$10,TRUE,FALSE),IF(INDEX(Команды!$A$2:$AN$7500,MATCH(BU$3,Команды!$A$2:$A$7500,0),$E106+2)=Команды!$AJ$11,TRUE,FALSE),IF(INDEX(Команды!$A$2:$AN$7500,MATCH(BU$3,Команды!$A$2:$A$7500,0),$E106+2)=Команды!$AJ$12,TRUE,FALSE),IF(INDEX(Команды!$A$2:$AN$7500,MATCH(BU$3,Команды!$A$2:$A$7500,0),$E106+2)=Команды!$AJ$13,TRUE,FALSE),IF(INDEX(Команды!$A$2:$AN$7500,MATCH(BU$3,Команды!$A$2:$A$7500,0),$E106+2)=Команды!$AJ$14,TRUE,FALSE),IF(INDEX(Команды!$A$2:$AN$7500,MATCH(BU$3,Команды!$A$2:$A$7500,0),$E106+2)=Команды!$AJ$15,TRUE,FALSE),IF(INDEX(Команды!$A$2:$AN$7500,MATCH(BU$3,Команды!$A$2:$A$7500,0),$E106+2)=Команды!$AJ$16,TRUE,FALSE),IF(INDEX(Команды!$A$2:$AN$7500,MATCH(BU$3,Команды!$A$2:$A$7500,0),$E106+2)=Команды!$AJ$17,TRUE,FALSE),IF(INDEX(Команды!$A$2:$AN$7500,MATCH(BU$3,Команды!$A$2:$A$7500,0),$E106+2)=Команды!$AJ$18,TRUE,FALSE),IF(INDEX(Команды!$A$2:$AN$7500,MATCH(BU$3,Команды!$A$2:$A$7500,0),$E106+2)=Команды!$AJ$19,TRUE,FALSE)),INDEX(Команды!$AJ$2:$AL$19,MATCH(INDEX(Команды!$A$2:$AN$7500,MATCH(BU$3,Команды!$A$2:$A$7500,0),$E106+2),Команды!$AJ$2:$AJ$19,0),3),0)</f>
        <v>0</v>
      </c>
      <c r="BW106" s="342"/>
      <c r="BX106" s="174">
        <f>IF(OR(IF(INDEX(Команды!$A$2:$AN$7500,MATCH(BX$3,Команды!$A$2:$A$7500,0),$E106+2)=Команды!$AJ$2,TRUE,FALSE),IF(INDEX(Команды!$A$2:$AN$7500,MATCH(BX$3,Команды!$A$2:$A$7500,0),$E106+2)=Команды!$AJ$3,TRUE,FALSE),IF(INDEX(Команды!$A$2:$AN$7500,MATCH(BX$3,Команды!$A$2:$A$7500,0),$E106+2)=Команды!$AJ$4,TRUE,FALSE),IF(INDEX(Команды!$A$2:$AN$7500,MATCH(BX$3,Команды!$A$2:$A$7500,0),$E106+2)=Команды!$AJ$5,TRUE,FALSE),IF(INDEX(Команды!$A$2:$AN$7500,MATCH(BX$3,Команды!$A$2:$A$7500,0),$E106+2)=Команды!$AJ$6,TRUE,FALSE),IF(INDEX(Команды!$A$2:$AN$7500,MATCH(BX$3,Команды!$A$2:$A$7500,0),$E106+2)=Команды!$AJ$7,TRUE,FALSE),IF(INDEX(Команды!$A$2:$AN$7500,MATCH(BX$3,Команды!$A$2:$A$7500,0),$E106+2)=Команды!$AJ$8,TRUE,FALSE),IF(INDEX(Команды!$A$2:$AN$7500,MATCH(BX$3,Команды!$A$2:$A$7500,0),$E106+2)=Команды!$AJ$9,TRUE,FALSE),IF(INDEX(Команды!$A$2:$AN$7500,MATCH(BX$3,Команды!$A$2:$A$7500,0),$E106+2)=Команды!$AJ$10,TRUE,FALSE),IF(INDEX(Команды!$A$2:$AN$7500,MATCH(BX$3,Команды!$A$2:$A$7500,0),$E106+2)=Команды!$AJ$11,TRUE,FALSE),IF(INDEX(Команды!$A$2:$AN$7500,MATCH(BX$3,Команды!$A$2:$A$7500,0),$E106+2)=Команды!$AJ$12,TRUE,FALSE),IF(INDEX(Команды!$A$2:$AN$7500,MATCH(BX$3,Команды!$A$2:$A$7500,0),$E106+2)=Команды!$AJ$13,TRUE,FALSE),IF(INDEX(Команды!$A$2:$AN$7500,MATCH(BX$3,Команды!$A$2:$A$7500,0),$E106+2)=Команды!$AJ$14,TRUE,FALSE),IF(INDEX(Команды!$A$2:$AN$7500,MATCH(BX$3,Команды!$A$2:$A$7500,0),$E106+2)=Команды!$AJ$15,TRUE,FALSE),IF(INDEX(Команды!$A$2:$AN$7500,MATCH(BX$3,Команды!$A$2:$A$7500,0),$E106+2)=Команды!$AJ$16,TRUE,FALSE),,IF(INDEX(Команды!$A$2:$AN$7500,MATCH(BX$3,Команды!$A$2:$A$7500,0),$E106+2)=Команды!$AJ$17,TRUE,FALSE),,IF(INDEX(Команды!$A$2:$AN$7500,MATCH(BX$3,Команды!$A$2:$A$7500,0),$E106+2)=Команды!$AJ$18,TRUE,FALSE),,IF(INDEX(Команды!$A$2:$AN$7500,MATCH(BX$3,Команды!$A$2:$A$7500,0),$E106+2)=Команды!$AJ$19,TRUE,FALSE)),INDEX(Команды!$AJ$2:$AK$19,MATCH(INDEX(Команды!$A$2:$AN$7500,MATCH(BX$3,Команды!$A$2:$A$7500,0),$E106+2),Команды!$AJ$2:$AJ$19,0),2),0)</f>
        <v>0</v>
      </c>
      <c r="BY106" s="175">
        <f>IF(OR(IF(INDEX(Команды!$A$2:$AN$7500,MATCH(BX$3,Команды!$A$2:$A$7500,0),$E106+2)=Команды!$AJ$2,TRUE,FALSE),IF(INDEX(Команды!$A$2:$AN$7500,MATCH(BX$3,Команды!$A$2:$A$7500,0),$E106+2)=Команды!$AJ$3,TRUE,FALSE),IF(INDEX(Команды!$A$2:$AN$7500,MATCH(BX$3,Команды!$A$2:$A$7500,0),$E106+2)=Команды!$AJ$4,TRUE,FALSE),IF(INDEX(Команды!$A$2:$AN$7500,MATCH(BX$3,Команды!$A$2:$A$7500,0),$E106+2)=Команды!$AJ$5,TRUE,FALSE),IF(INDEX(Команды!$A$2:$AN$7500,MATCH(BX$3,Команды!$A$2:$A$7500,0),$E106+2)=Команды!$AJ$6,TRUE,FALSE),IF(INDEX(Команды!$A$2:$AN$7500,MATCH(BX$3,Команды!$A$2:$A$7500,0),$E106+2)=Команды!$AJ$7,TRUE,FALSE),IF(INDEX(Команды!$A$2:$AN$7500,MATCH(BX$3,Команды!$A$2:$A$7500,0),$E106+2)=Команды!$AJ$8,TRUE,FALSE),IF(INDEX(Команды!$A$2:$AN$7500,MATCH(BX$3,Команды!$A$2:$A$7500,0),$E106+2)=Команды!$AJ$9,TRUE,FALSE),IF(INDEX(Команды!$A$2:$AN$7500,MATCH(BX$3,Команды!$A$2:$A$7500,0),$E106+2)=Команды!$AJ$10,TRUE,FALSE),IF(INDEX(Команды!$A$2:$AN$7500,MATCH(BX$3,Команды!$A$2:$A$7500,0),$E106+2)=Команды!$AJ$11,TRUE,FALSE),IF(INDEX(Команды!$A$2:$AN$7500,MATCH(BX$3,Команды!$A$2:$A$7500,0),$E106+2)=Команды!$AJ$12,TRUE,FALSE),IF(INDEX(Команды!$A$2:$AN$7500,MATCH(BX$3,Команды!$A$2:$A$7500,0),$E106+2)=Команды!$AJ$13,TRUE,FALSE),IF(INDEX(Команды!$A$2:$AN$7500,MATCH(BX$3,Команды!$A$2:$A$7500,0),$E106+2)=Команды!$AJ$14,TRUE,FALSE),IF(INDEX(Команды!$A$2:$AN$7500,MATCH(BX$3,Команды!$A$2:$A$7500,0),$E106+2)=Команды!$AJ$15,TRUE,FALSE),IF(INDEX(Команды!$A$2:$AN$7500,MATCH(BX$3,Команды!$A$2:$A$7500,0),$E106+2)=Команды!$AJ$16,TRUE,FALSE),IF(INDEX(Команды!$A$2:$AN$7500,MATCH(BX$3,Команды!$A$2:$A$7500,0),$E106+2)=Команды!$AJ$17,TRUE,FALSE),IF(INDEX(Команды!$A$2:$AN$7500,MATCH(BX$3,Команды!$A$2:$A$7500,0),$E106+2)=Команды!$AJ$18,TRUE,FALSE),IF(INDEX(Команды!$A$2:$AN$7500,MATCH(BX$3,Команды!$A$2:$A$7500,0),$E106+2)=Команды!$AJ$19,TRUE,FALSE)),INDEX(Команды!$AJ$2:$AL$19,MATCH(INDEX(Команды!$A$2:$AN$7500,MATCH(BX$3,Команды!$A$2:$A$7500,0),$E106+2),Команды!$AJ$2:$AJ$19,0),3),0)</f>
        <v>0</v>
      </c>
      <c r="BZ106" s="342"/>
      <c r="CA106" s="174">
        <f>IF(OR(IF(INDEX(Команды!$A$2:$AN$7500,MATCH(CA$3,Команды!$A$2:$A$7500,0),$E106+2)=Команды!$AJ$2,TRUE,FALSE),IF(INDEX(Команды!$A$2:$AN$7500,MATCH(CA$3,Команды!$A$2:$A$7500,0),$E106+2)=Команды!$AJ$3,TRUE,FALSE),IF(INDEX(Команды!$A$2:$AN$7500,MATCH(CA$3,Команды!$A$2:$A$7500,0),$E106+2)=Команды!$AJ$4,TRUE,FALSE),IF(INDEX(Команды!$A$2:$AN$7500,MATCH(CA$3,Команды!$A$2:$A$7500,0),$E106+2)=Команды!$AJ$5,TRUE,FALSE),IF(INDEX(Команды!$A$2:$AN$7500,MATCH(CA$3,Команды!$A$2:$A$7500,0),$E106+2)=Команды!$AJ$6,TRUE,FALSE),IF(INDEX(Команды!$A$2:$AN$7500,MATCH(CA$3,Команды!$A$2:$A$7500,0),$E106+2)=Команды!$AJ$7,TRUE,FALSE),IF(INDEX(Команды!$A$2:$AN$7500,MATCH(CA$3,Команды!$A$2:$A$7500,0),$E106+2)=Команды!$AJ$8,TRUE,FALSE),IF(INDEX(Команды!$A$2:$AN$7500,MATCH(CA$3,Команды!$A$2:$A$7500,0),$E106+2)=Команды!$AJ$9,TRUE,FALSE),IF(INDEX(Команды!$A$2:$AN$7500,MATCH(CA$3,Команды!$A$2:$A$7500,0),$E106+2)=Команды!$AJ$10,TRUE,FALSE),IF(INDEX(Команды!$A$2:$AN$7500,MATCH(CA$3,Команды!$A$2:$A$7500,0),$E106+2)=Команды!$AJ$11,TRUE,FALSE),IF(INDEX(Команды!$A$2:$AN$7500,MATCH(CA$3,Команды!$A$2:$A$7500,0),$E106+2)=Команды!$AJ$12,TRUE,FALSE),IF(INDEX(Команды!$A$2:$AN$7500,MATCH(CA$3,Команды!$A$2:$A$7500,0),$E106+2)=Команды!$AJ$13,TRUE,FALSE),IF(INDEX(Команды!$A$2:$AN$7500,MATCH(CA$3,Команды!$A$2:$A$7500,0),$E106+2)=Команды!$AJ$14,TRUE,FALSE),IF(INDEX(Команды!$A$2:$AN$7500,MATCH(CA$3,Команды!$A$2:$A$7500,0),$E106+2)=Команды!$AJ$15,TRUE,FALSE),IF(INDEX(Команды!$A$2:$AN$7500,MATCH(CA$3,Команды!$A$2:$A$7500,0),$E106+2)=Команды!$AJ$16,TRUE,FALSE),,IF(INDEX(Команды!$A$2:$AN$7500,MATCH(CA$3,Команды!$A$2:$A$7500,0),$E106+2)=Команды!$AJ$17,TRUE,FALSE),,IF(INDEX(Команды!$A$2:$AN$7500,MATCH(CA$3,Команды!$A$2:$A$7500,0),$E106+2)=Команды!$AJ$18,TRUE,FALSE),,IF(INDEX(Команды!$A$2:$AN$7500,MATCH(CA$3,Команды!$A$2:$A$7500,0),$E106+2)=Команды!$AJ$19,TRUE,FALSE)),INDEX(Команды!$AJ$2:$AK$19,MATCH(INDEX(Команды!$A$2:$AN$7500,MATCH(CA$3,Команды!$A$2:$A$7500,0),$E106+2),Команды!$AJ$2:$AJ$19,0),2),0)</f>
        <v>0</v>
      </c>
      <c r="CB106" s="175">
        <f>IF(OR(IF(INDEX(Команды!$A$2:$AN$7500,MATCH(CA$3,Команды!$A$2:$A$7500,0),$E106+2)=Команды!$AJ$2,TRUE,FALSE),IF(INDEX(Команды!$A$2:$AN$7500,MATCH(CA$3,Команды!$A$2:$A$7500,0),$E106+2)=Команды!$AJ$3,TRUE,FALSE),IF(INDEX(Команды!$A$2:$AN$7500,MATCH(CA$3,Команды!$A$2:$A$7500,0),$E106+2)=Команды!$AJ$4,TRUE,FALSE),IF(INDEX(Команды!$A$2:$AN$7500,MATCH(CA$3,Команды!$A$2:$A$7500,0),$E106+2)=Команды!$AJ$5,TRUE,FALSE),IF(INDEX(Команды!$A$2:$AN$7500,MATCH(CA$3,Команды!$A$2:$A$7500,0),$E106+2)=Команды!$AJ$6,TRUE,FALSE),IF(INDEX(Команды!$A$2:$AN$7500,MATCH(CA$3,Команды!$A$2:$A$7500,0),$E106+2)=Команды!$AJ$7,TRUE,FALSE),IF(INDEX(Команды!$A$2:$AN$7500,MATCH(CA$3,Команды!$A$2:$A$7500,0),$E106+2)=Команды!$AJ$8,TRUE,FALSE),IF(INDEX(Команды!$A$2:$AN$7500,MATCH(CA$3,Команды!$A$2:$A$7500,0),$E106+2)=Команды!$AJ$9,TRUE,FALSE),IF(INDEX(Команды!$A$2:$AN$7500,MATCH(CA$3,Команды!$A$2:$A$7500,0),$E106+2)=Команды!$AJ$10,TRUE,FALSE),IF(INDEX(Команды!$A$2:$AN$7500,MATCH(CA$3,Команды!$A$2:$A$7500,0),$E106+2)=Команды!$AJ$11,TRUE,FALSE),IF(INDEX(Команды!$A$2:$AN$7500,MATCH(CA$3,Команды!$A$2:$A$7500,0),$E106+2)=Команды!$AJ$12,TRUE,FALSE),IF(INDEX(Команды!$A$2:$AN$7500,MATCH(CA$3,Команды!$A$2:$A$7500,0),$E106+2)=Команды!$AJ$13,TRUE,FALSE),IF(INDEX(Команды!$A$2:$AN$7500,MATCH(CA$3,Команды!$A$2:$A$7500,0),$E106+2)=Команды!$AJ$14,TRUE,FALSE),IF(INDEX(Команды!$A$2:$AN$7500,MATCH(CA$3,Команды!$A$2:$A$7500,0),$E106+2)=Команды!$AJ$15,TRUE,FALSE),IF(INDEX(Команды!$A$2:$AN$7500,MATCH(CA$3,Команды!$A$2:$A$7500,0),$E106+2)=Команды!$AJ$16,TRUE,FALSE),IF(INDEX(Команды!$A$2:$AN$7500,MATCH(CA$3,Команды!$A$2:$A$7500,0),$E106+2)=Команды!$AJ$17,TRUE,FALSE),IF(INDEX(Команды!$A$2:$AN$7500,MATCH(CA$3,Команды!$A$2:$A$7500,0),$E106+2)=Команды!$AJ$18,TRUE,FALSE),IF(INDEX(Команды!$A$2:$AN$7500,MATCH(CA$3,Команды!$A$2:$A$7500,0),$E106+2)=Команды!$AJ$19,TRUE,FALSE)),INDEX(Команды!$AJ$2:$AL$19,MATCH(INDEX(Команды!$A$2:$AN$7500,MATCH(CA$3,Команды!$A$2:$A$7500,0),$E106+2),Команды!$AJ$2:$AJ$19,0),3),0)</f>
        <v>0</v>
      </c>
      <c r="CC106" s="342"/>
      <c r="CD106" s="174">
        <f>IF(OR(IF(INDEX(Команды!$A$2:$AN$7500,MATCH(CD$3,Команды!$A$2:$A$7500,0),$E106+2)=Команды!$AJ$2,TRUE,FALSE),IF(INDEX(Команды!$A$2:$AN$7500,MATCH(CD$3,Команды!$A$2:$A$7500,0),$E106+2)=Команды!$AJ$3,TRUE,FALSE),IF(INDEX(Команды!$A$2:$AN$7500,MATCH(CD$3,Команды!$A$2:$A$7500,0),$E106+2)=Команды!$AJ$4,TRUE,FALSE),IF(INDEX(Команды!$A$2:$AN$7500,MATCH(CD$3,Команды!$A$2:$A$7500,0),$E106+2)=Команды!$AJ$5,TRUE,FALSE),IF(INDEX(Команды!$A$2:$AN$7500,MATCH(CD$3,Команды!$A$2:$A$7500,0),$E106+2)=Команды!$AJ$6,TRUE,FALSE),IF(INDEX(Команды!$A$2:$AN$7500,MATCH(CD$3,Команды!$A$2:$A$7500,0),$E106+2)=Команды!$AJ$7,TRUE,FALSE),IF(INDEX(Команды!$A$2:$AN$7500,MATCH(CD$3,Команды!$A$2:$A$7500,0),$E106+2)=Команды!$AJ$8,TRUE,FALSE),IF(INDEX(Команды!$A$2:$AN$7500,MATCH(CD$3,Команды!$A$2:$A$7500,0),$E106+2)=Команды!$AJ$9,TRUE,FALSE),IF(INDEX(Команды!$A$2:$AN$7500,MATCH(CD$3,Команды!$A$2:$A$7500,0),$E106+2)=Команды!$AJ$10,TRUE,FALSE),IF(INDEX(Команды!$A$2:$AN$7500,MATCH(CD$3,Команды!$A$2:$A$7500,0),$E106+2)=Команды!$AJ$11,TRUE,FALSE),IF(INDEX(Команды!$A$2:$AN$7500,MATCH(CD$3,Команды!$A$2:$A$7500,0),$E106+2)=Команды!$AJ$12,TRUE,FALSE),IF(INDEX(Команды!$A$2:$AN$7500,MATCH(CD$3,Команды!$A$2:$A$7500,0),$E106+2)=Команды!$AJ$13,TRUE,FALSE),IF(INDEX(Команды!$A$2:$AN$7500,MATCH(CD$3,Команды!$A$2:$A$7500,0),$E106+2)=Команды!$AJ$14,TRUE,FALSE),IF(INDEX(Команды!$A$2:$AN$7500,MATCH(CD$3,Команды!$A$2:$A$7500,0),$E106+2)=Команды!$AJ$15,TRUE,FALSE),IF(INDEX(Команды!$A$2:$AN$7500,MATCH(CD$3,Команды!$A$2:$A$7500,0),$E106+2)=Команды!$AJ$16,TRUE,FALSE),,IF(INDEX(Команды!$A$2:$AN$7500,MATCH(CD$3,Команды!$A$2:$A$7500,0),$E106+2)=Команды!$AJ$17,TRUE,FALSE),,IF(INDEX(Команды!$A$2:$AN$7500,MATCH(CD$3,Команды!$A$2:$A$7500,0),$E106+2)=Команды!$AJ$18,TRUE,FALSE),,IF(INDEX(Команды!$A$2:$AN$7500,MATCH(CD$3,Команды!$A$2:$A$7500,0),$E106+2)=Команды!$AJ$19,TRUE,FALSE)),INDEX(Команды!$AJ$2:$AK$19,MATCH(INDEX(Команды!$A$2:$AN$7500,MATCH(CD$3,Команды!$A$2:$A$7500,0),$E106+2),Команды!$AJ$2:$AJ$19,0),2),0)</f>
        <v>0</v>
      </c>
      <c r="CE106" s="175">
        <f>IF(OR(IF(INDEX(Команды!$A$2:$AN$7500,MATCH(CD$3,Команды!$A$2:$A$7500,0),$E106+2)=Команды!$AJ$2,TRUE,FALSE),IF(INDEX(Команды!$A$2:$AN$7500,MATCH(CD$3,Команды!$A$2:$A$7500,0),$E106+2)=Команды!$AJ$3,TRUE,FALSE),IF(INDEX(Команды!$A$2:$AN$7500,MATCH(CD$3,Команды!$A$2:$A$7500,0),$E106+2)=Команды!$AJ$4,TRUE,FALSE),IF(INDEX(Команды!$A$2:$AN$7500,MATCH(CD$3,Команды!$A$2:$A$7500,0),$E106+2)=Команды!$AJ$5,TRUE,FALSE),IF(INDEX(Команды!$A$2:$AN$7500,MATCH(CD$3,Команды!$A$2:$A$7500,0),$E106+2)=Команды!$AJ$6,TRUE,FALSE),IF(INDEX(Команды!$A$2:$AN$7500,MATCH(CD$3,Команды!$A$2:$A$7500,0),$E106+2)=Команды!$AJ$7,TRUE,FALSE),IF(INDEX(Команды!$A$2:$AN$7500,MATCH(CD$3,Команды!$A$2:$A$7500,0),$E106+2)=Команды!$AJ$8,TRUE,FALSE),IF(INDEX(Команды!$A$2:$AN$7500,MATCH(CD$3,Команды!$A$2:$A$7500,0),$E106+2)=Команды!$AJ$9,TRUE,FALSE),IF(INDEX(Команды!$A$2:$AN$7500,MATCH(CD$3,Команды!$A$2:$A$7500,0),$E106+2)=Команды!$AJ$10,TRUE,FALSE),IF(INDEX(Команды!$A$2:$AN$7500,MATCH(CD$3,Команды!$A$2:$A$7500,0),$E106+2)=Команды!$AJ$11,TRUE,FALSE),IF(INDEX(Команды!$A$2:$AN$7500,MATCH(CD$3,Команды!$A$2:$A$7500,0),$E106+2)=Команды!$AJ$12,TRUE,FALSE),IF(INDEX(Команды!$A$2:$AN$7500,MATCH(CD$3,Команды!$A$2:$A$7500,0),$E106+2)=Команды!$AJ$13,TRUE,FALSE),IF(INDEX(Команды!$A$2:$AN$7500,MATCH(CD$3,Команды!$A$2:$A$7500,0),$E106+2)=Команды!$AJ$14,TRUE,FALSE),IF(INDEX(Команды!$A$2:$AN$7500,MATCH(CD$3,Команды!$A$2:$A$7500,0),$E106+2)=Команды!$AJ$15,TRUE,FALSE),IF(INDEX(Команды!$A$2:$AN$7500,MATCH(CD$3,Команды!$A$2:$A$7500,0),$E106+2)=Команды!$AJ$16,TRUE,FALSE),IF(INDEX(Команды!$A$2:$AN$7500,MATCH(CD$3,Команды!$A$2:$A$7500,0),$E106+2)=Команды!$AJ$17,TRUE,FALSE),IF(INDEX(Команды!$A$2:$AN$7500,MATCH(CD$3,Команды!$A$2:$A$7500,0),$E106+2)=Команды!$AJ$18,TRUE,FALSE),IF(INDEX(Команды!$A$2:$AN$7500,MATCH(CD$3,Команды!$A$2:$A$7500,0),$E106+2)=Команды!$AJ$19,TRUE,FALSE)),INDEX(Команды!$AJ$2:$AL$19,MATCH(INDEX(Команды!$A$2:$AN$7500,MATCH(CD$3,Команды!$A$2:$A$7500,0),$E106+2),Команды!$AJ$2:$AJ$19,0),3),0)</f>
        <v>0</v>
      </c>
      <c r="CF106" s="342"/>
      <c r="CG106" s="174">
        <f>IF(OR(IF(INDEX(Команды!$A$2:$AN$7500,MATCH(CG$3,Команды!$A$2:$A$7500,0),$E106+2)=Команды!$AJ$2,TRUE,FALSE),IF(INDEX(Команды!$A$2:$AN$7500,MATCH(CG$3,Команды!$A$2:$A$7500,0),$E106+2)=Команды!$AJ$3,TRUE,FALSE),IF(INDEX(Команды!$A$2:$AN$7500,MATCH(CG$3,Команды!$A$2:$A$7500,0),$E106+2)=Команды!$AJ$4,TRUE,FALSE),IF(INDEX(Команды!$A$2:$AN$7500,MATCH(CG$3,Команды!$A$2:$A$7500,0),$E106+2)=Команды!$AJ$5,TRUE,FALSE),IF(INDEX(Команды!$A$2:$AN$7500,MATCH(CG$3,Команды!$A$2:$A$7500,0),$E106+2)=Команды!$AJ$6,TRUE,FALSE),IF(INDEX(Команды!$A$2:$AN$7500,MATCH(CG$3,Команды!$A$2:$A$7500,0),$E106+2)=Команды!$AJ$7,TRUE,FALSE),IF(INDEX(Команды!$A$2:$AN$7500,MATCH(CG$3,Команды!$A$2:$A$7500,0),$E106+2)=Команды!$AJ$8,TRUE,FALSE),IF(INDEX(Команды!$A$2:$AN$7500,MATCH(CG$3,Команды!$A$2:$A$7500,0),$E106+2)=Команды!$AJ$9,TRUE,FALSE),IF(INDEX(Команды!$A$2:$AN$7500,MATCH(CG$3,Команды!$A$2:$A$7500,0),$E106+2)=Команды!$AJ$10,TRUE,FALSE),IF(INDEX(Команды!$A$2:$AN$7500,MATCH(CG$3,Команды!$A$2:$A$7500,0),$E106+2)=Команды!$AJ$11,TRUE,FALSE),IF(INDEX(Команды!$A$2:$AN$7500,MATCH(CG$3,Команды!$A$2:$A$7500,0),$E106+2)=Команды!$AJ$12,TRUE,FALSE),IF(INDEX(Команды!$A$2:$AN$7500,MATCH(CG$3,Команды!$A$2:$A$7500,0),$E106+2)=Команды!$AJ$13,TRUE,FALSE),IF(INDEX(Команды!$A$2:$AN$7500,MATCH(CG$3,Команды!$A$2:$A$7500,0),$E106+2)=Команды!$AJ$14,TRUE,FALSE),IF(INDEX(Команды!$A$2:$AN$7500,MATCH(CG$3,Команды!$A$2:$A$7500,0),$E106+2)=Команды!$AJ$15,TRUE,FALSE),IF(INDEX(Команды!$A$2:$AN$7500,MATCH(CG$3,Команды!$A$2:$A$7500,0),$E106+2)=Команды!$AJ$16,TRUE,FALSE),,IF(INDEX(Команды!$A$2:$AN$7500,MATCH(CG$3,Команды!$A$2:$A$7500,0),$E106+2)=Команды!$AJ$17,TRUE,FALSE),,IF(INDEX(Команды!$A$2:$AN$7500,MATCH(CG$3,Команды!$A$2:$A$7500,0),$E106+2)=Команды!$AJ$18,TRUE,FALSE),,IF(INDEX(Команды!$A$2:$AN$7500,MATCH(CG$3,Команды!$A$2:$A$7500,0),$E106+2)=Команды!$AJ$19,TRUE,FALSE)),INDEX(Команды!$AJ$2:$AK$19,MATCH(INDEX(Команды!$A$2:$AN$7500,MATCH(CG$3,Команды!$A$2:$A$7500,0),$E106+2),Команды!$AJ$2:$AJ$19,0),2),0)</f>
        <v>0</v>
      </c>
      <c r="CH106" s="175">
        <f>IF(OR(IF(INDEX(Команды!$A$2:$AN$7500,MATCH(CG$3,Команды!$A$2:$A$7500,0),$E106+2)=Команды!$AJ$2,TRUE,FALSE),IF(INDEX(Команды!$A$2:$AN$7500,MATCH(CG$3,Команды!$A$2:$A$7500,0),$E106+2)=Команды!$AJ$3,TRUE,FALSE),IF(INDEX(Команды!$A$2:$AN$7500,MATCH(CG$3,Команды!$A$2:$A$7500,0),$E106+2)=Команды!$AJ$4,TRUE,FALSE),IF(INDEX(Команды!$A$2:$AN$7500,MATCH(CG$3,Команды!$A$2:$A$7500,0),$E106+2)=Команды!$AJ$5,TRUE,FALSE),IF(INDEX(Команды!$A$2:$AN$7500,MATCH(CG$3,Команды!$A$2:$A$7500,0),$E106+2)=Команды!$AJ$6,TRUE,FALSE),IF(INDEX(Команды!$A$2:$AN$7500,MATCH(CG$3,Команды!$A$2:$A$7500,0),$E106+2)=Команды!$AJ$7,TRUE,FALSE),IF(INDEX(Команды!$A$2:$AN$7500,MATCH(CG$3,Команды!$A$2:$A$7500,0),$E106+2)=Команды!$AJ$8,TRUE,FALSE),IF(INDEX(Команды!$A$2:$AN$7500,MATCH(CG$3,Команды!$A$2:$A$7500,0),$E106+2)=Команды!$AJ$9,TRUE,FALSE),IF(INDEX(Команды!$A$2:$AN$7500,MATCH(CG$3,Команды!$A$2:$A$7500,0),$E106+2)=Команды!$AJ$10,TRUE,FALSE),IF(INDEX(Команды!$A$2:$AN$7500,MATCH(CG$3,Команды!$A$2:$A$7500,0),$E106+2)=Команды!$AJ$11,TRUE,FALSE),IF(INDEX(Команды!$A$2:$AN$7500,MATCH(CG$3,Команды!$A$2:$A$7500,0),$E106+2)=Команды!$AJ$12,TRUE,FALSE),IF(INDEX(Команды!$A$2:$AN$7500,MATCH(CG$3,Команды!$A$2:$A$7500,0),$E106+2)=Команды!$AJ$13,TRUE,FALSE),IF(INDEX(Команды!$A$2:$AN$7500,MATCH(CG$3,Команды!$A$2:$A$7500,0),$E106+2)=Команды!$AJ$14,TRUE,FALSE),IF(INDEX(Команды!$A$2:$AN$7500,MATCH(CG$3,Команды!$A$2:$A$7500,0),$E106+2)=Команды!$AJ$15,TRUE,FALSE),IF(INDEX(Команды!$A$2:$AN$7500,MATCH(CG$3,Команды!$A$2:$A$7500,0),$E106+2)=Команды!$AJ$16,TRUE,FALSE),IF(INDEX(Команды!$A$2:$AN$7500,MATCH(CG$3,Команды!$A$2:$A$7500,0),$E106+2)=Команды!$AJ$17,TRUE,FALSE),IF(INDEX(Команды!$A$2:$AN$7500,MATCH(CG$3,Команды!$A$2:$A$7500,0),$E106+2)=Команды!$AJ$18,TRUE,FALSE),IF(INDEX(Команды!$A$2:$AN$7500,MATCH(CG$3,Команды!$A$2:$A$7500,0),$E106+2)=Команды!$AJ$19,TRUE,FALSE)),INDEX(Команды!$AJ$2:$AL$19,MATCH(INDEX(Команды!$A$2:$AN$7500,MATCH(CG$3,Команды!$A$2:$A$7500,0),$E106+2),Команды!$AJ$2:$AJ$19,0),3),0)</f>
        <v>0</v>
      </c>
      <c r="CI106" s="342"/>
      <c r="CJ106" s="174">
        <f>IF(OR(IF(INDEX(Команды!$A$2:$AN$7500,MATCH(CJ$3,Команды!$A$2:$A$7500,0),$E106+2)=Команды!$AJ$2,TRUE,FALSE),IF(INDEX(Команды!$A$2:$AN$7500,MATCH(CJ$3,Команды!$A$2:$A$7500,0),$E106+2)=Команды!$AJ$3,TRUE,FALSE),IF(INDEX(Команды!$A$2:$AN$7500,MATCH(CJ$3,Команды!$A$2:$A$7500,0),$E106+2)=Команды!$AJ$4,TRUE,FALSE),IF(INDEX(Команды!$A$2:$AN$7500,MATCH(CJ$3,Команды!$A$2:$A$7500,0),$E106+2)=Команды!$AJ$5,TRUE,FALSE),IF(INDEX(Команды!$A$2:$AN$7500,MATCH(CJ$3,Команды!$A$2:$A$7500,0),$E106+2)=Команды!$AJ$6,TRUE,FALSE),IF(INDEX(Команды!$A$2:$AN$7500,MATCH(CJ$3,Команды!$A$2:$A$7500,0),$E106+2)=Команды!$AJ$7,TRUE,FALSE),IF(INDEX(Команды!$A$2:$AN$7500,MATCH(CJ$3,Команды!$A$2:$A$7500,0),$E106+2)=Команды!$AJ$8,TRUE,FALSE),IF(INDEX(Команды!$A$2:$AN$7500,MATCH(CJ$3,Команды!$A$2:$A$7500,0),$E106+2)=Команды!$AJ$9,TRUE,FALSE),IF(INDEX(Команды!$A$2:$AN$7500,MATCH(CJ$3,Команды!$A$2:$A$7500,0),$E106+2)=Команды!$AJ$10,TRUE,FALSE),IF(INDEX(Команды!$A$2:$AN$7500,MATCH(CJ$3,Команды!$A$2:$A$7500,0),$E106+2)=Команды!$AJ$11,TRUE,FALSE),IF(INDEX(Команды!$A$2:$AN$7500,MATCH(CJ$3,Команды!$A$2:$A$7500,0),$E106+2)=Команды!$AJ$12,TRUE,FALSE),IF(INDEX(Команды!$A$2:$AN$7500,MATCH(CJ$3,Команды!$A$2:$A$7500,0),$E106+2)=Команды!$AJ$13,TRUE,FALSE),IF(INDEX(Команды!$A$2:$AN$7500,MATCH(CJ$3,Команды!$A$2:$A$7500,0),$E106+2)=Команды!$AJ$14,TRUE,FALSE),IF(INDEX(Команды!$A$2:$AN$7500,MATCH(CJ$3,Команды!$A$2:$A$7500,0),$E106+2)=Команды!$AJ$15,TRUE,FALSE),IF(INDEX(Команды!$A$2:$AN$7500,MATCH(CJ$3,Команды!$A$2:$A$7500,0),$E106+2)=Команды!$AJ$16,TRUE,FALSE),,IF(INDEX(Команды!$A$2:$AN$7500,MATCH(CJ$3,Команды!$A$2:$A$7500,0),$E106+2)=Команды!$AJ$17,TRUE,FALSE),,IF(INDEX(Команды!$A$2:$AN$7500,MATCH(CJ$3,Команды!$A$2:$A$7500,0),$E106+2)=Команды!$AJ$18,TRUE,FALSE),,IF(INDEX(Команды!$A$2:$AN$7500,MATCH(CJ$3,Команды!$A$2:$A$7500,0),$E106+2)=Команды!$AJ$19,TRUE,FALSE)),INDEX(Команды!$AJ$2:$AK$19,MATCH(INDEX(Команды!$A$2:$AN$7500,MATCH(CJ$3,Команды!$A$2:$A$7500,0),$E106+2),Команды!$AJ$2:$AJ$19,0),2),0)</f>
        <v>0</v>
      </c>
      <c r="CK106" s="175">
        <f>IF(OR(IF(INDEX(Команды!$A$2:$AN$7500,MATCH(CJ$3,Команды!$A$2:$A$7500,0),$E106+2)=Команды!$AJ$2,TRUE,FALSE),IF(INDEX(Команды!$A$2:$AN$7500,MATCH(CJ$3,Команды!$A$2:$A$7500,0),$E106+2)=Команды!$AJ$3,TRUE,FALSE),IF(INDEX(Команды!$A$2:$AN$7500,MATCH(CJ$3,Команды!$A$2:$A$7500,0),$E106+2)=Команды!$AJ$4,TRUE,FALSE),IF(INDEX(Команды!$A$2:$AN$7500,MATCH(CJ$3,Команды!$A$2:$A$7500,0),$E106+2)=Команды!$AJ$5,TRUE,FALSE),IF(INDEX(Команды!$A$2:$AN$7500,MATCH(CJ$3,Команды!$A$2:$A$7500,0),$E106+2)=Команды!$AJ$6,TRUE,FALSE),IF(INDEX(Команды!$A$2:$AN$7500,MATCH(CJ$3,Команды!$A$2:$A$7500,0),$E106+2)=Команды!$AJ$7,TRUE,FALSE),IF(INDEX(Команды!$A$2:$AN$7500,MATCH(CJ$3,Команды!$A$2:$A$7500,0),$E106+2)=Команды!$AJ$8,TRUE,FALSE),IF(INDEX(Команды!$A$2:$AN$7500,MATCH(CJ$3,Команды!$A$2:$A$7500,0),$E106+2)=Команды!$AJ$9,TRUE,FALSE),IF(INDEX(Команды!$A$2:$AN$7500,MATCH(CJ$3,Команды!$A$2:$A$7500,0),$E106+2)=Команды!$AJ$10,TRUE,FALSE),IF(INDEX(Команды!$A$2:$AN$7500,MATCH(CJ$3,Команды!$A$2:$A$7500,0),$E106+2)=Команды!$AJ$11,TRUE,FALSE),IF(INDEX(Команды!$A$2:$AN$7500,MATCH(CJ$3,Команды!$A$2:$A$7500,0),$E106+2)=Команды!$AJ$12,TRUE,FALSE),IF(INDEX(Команды!$A$2:$AN$7500,MATCH(CJ$3,Команды!$A$2:$A$7500,0),$E106+2)=Команды!$AJ$13,TRUE,FALSE),IF(INDEX(Команды!$A$2:$AN$7500,MATCH(CJ$3,Команды!$A$2:$A$7500,0),$E106+2)=Команды!$AJ$14,TRUE,FALSE),IF(INDEX(Команды!$A$2:$AN$7500,MATCH(CJ$3,Команды!$A$2:$A$7500,0),$E106+2)=Команды!$AJ$15,TRUE,FALSE),IF(INDEX(Команды!$A$2:$AN$7500,MATCH(CJ$3,Команды!$A$2:$A$7500,0),$E106+2)=Команды!$AJ$16,TRUE,FALSE),IF(INDEX(Команды!$A$2:$AN$7500,MATCH(CJ$3,Команды!$A$2:$A$7500,0),$E106+2)=Команды!$AJ$17,TRUE,FALSE),IF(INDEX(Команды!$A$2:$AN$7500,MATCH(CJ$3,Команды!$A$2:$A$7500,0),$E106+2)=Команды!$AJ$18,TRUE,FALSE),IF(INDEX(Команды!$A$2:$AN$7500,MATCH(CJ$3,Команды!$A$2:$A$7500,0),$E106+2)=Команды!$AJ$19,TRUE,FALSE)),INDEX(Команды!$AJ$2:$AL$19,MATCH(INDEX(Команды!$A$2:$AN$7500,MATCH(CJ$3,Команды!$A$2:$A$7500,0),$E106+2),Команды!$AJ$2:$AJ$19,0),3),0)</f>
        <v>0</v>
      </c>
      <c r="CL106" s="342"/>
      <c r="CM106" s="174">
        <f>IF(OR(IF(INDEX(Команды!$A$2:$AN$7500,MATCH(CM$3,Команды!$A$2:$A$7500,0),$E106+2)=Команды!$AJ$2,TRUE,FALSE),IF(INDEX(Команды!$A$2:$AN$7500,MATCH(CM$3,Команды!$A$2:$A$7500,0),$E106+2)=Команды!$AJ$3,TRUE,FALSE),IF(INDEX(Команды!$A$2:$AN$7500,MATCH(CM$3,Команды!$A$2:$A$7500,0),$E106+2)=Команды!$AJ$4,TRUE,FALSE),IF(INDEX(Команды!$A$2:$AN$7500,MATCH(CM$3,Команды!$A$2:$A$7500,0),$E106+2)=Команды!$AJ$5,TRUE,FALSE),IF(INDEX(Команды!$A$2:$AN$7500,MATCH(CM$3,Команды!$A$2:$A$7500,0),$E106+2)=Команды!$AJ$6,TRUE,FALSE),IF(INDEX(Команды!$A$2:$AN$7500,MATCH(CM$3,Команды!$A$2:$A$7500,0),$E106+2)=Команды!$AJ$7,TRUE,FALSE),IF(INDEX(Команды!$A$2:$AN$7500,MATCH(CM$3,Команды!$A$2:$A$7500,0),$E106+2)=Команды!$AJ$8,TRUE,FALSE),IF(INDEX(Команды!$A$2:$AN$7500,MATCH(CM$3,Команды!$A$2:$A$7500,0),$E106+2)=Команды!$AJ$9,TRUE,FALSE),IF(INDEX(Команды!$A$2:$AN$7500,MATCH(CM$3,Команды!$A$2:$A$7500,0),$E106+2)=Команды!$AJ$10,TRUE,FALSE),IF(INDEX(Команды!$A$2:$AN$7500,MATCH(CM$3,Команды!$A$2:$A$7500,0),$E106+2)=Команды!$AJ$11,TRUE,FALSE),IF(INDEX(Команды!$A$2:$AN$7500,MATCH(CM$3,Команды!$A$2:$A$7500,0),$E106+2)=Команды!$AJ$12,TRUE,FALSE),IF(INDEX(Команды!$A$2:$AN$7500,MATCH(CM$3,Команды!$A$2:$A$7500,0),$E106+2)=Команды!$AJ$13,TRUE,FALSE),IF(INDEX(Команды!$A$2:$AN$7500,MATCH(CM$3,Команды!$A$2:$A$7500,0),$E106+2)=Команды!$AJ$14,TRUE,FALSE),IF(INDEX(Команды!$A$2:$AN$7500,MATCH(CM$3,Команды!$A$2:$A$7500,0),$E106+2)=Команды!$AJ$15,TRUE,FALSE),IF(INDEX(Команды!$A$2:$AN$7500,MATCH(CM$3,Команды!$A$2:$A$7500,0),$E106+2)=Команды!$AJ$16,TRUE,FALSE),,IF(INDEX(Команды!$A$2:$AN$7500,MATCH(CM$3,Команды!$A$2:$A$7500,0),$E106+2)=Команды!$AJ$17,TRUE,FALSE),,IF(INDEX(Команды!$A$2:$AN$7500,MATCH(CM$3,Команды!$A$2:$A$7500,0),$E106+2)=Команды!$AJ$18,TRUE,FALSE),,IF(INDEX(Команды!$A$2:$AN$7500,MATCH(CM$3,Команды!$A$2:$A$7500,0),$E106+2)=Команды!$AJ$19,TRUE,FALSE)),INDEX(Команды!$AJ$2:$AK$19,MATCH(INDEX(Команды!$A$2:$AN$7500,MATCH(CM$3,Команды!$A$2:$A$7500,0),$E106+2),Команды!$AJ$2:$AJ$19,0),2),0)</f>
        <v>0</v>
      </c>
      <c r="CN106" s="175">
        <f>IF(OR(IF(INDEX(Команды!$A$2:$AN$7500,MATCH(CM$3,Команды!$A$2:$A$7500,0),$E106+2)=Команды!$AJ$2,TRUE,FALSE),IF(INDEX(Команды!$A$2:$AN$7500,MATCH(CM$3,Команды!$A$2:$A$7500,0),$E106+2)=Команды!$AJ$3,TRUE,FALSE),IF(INDEX(Команды!$A$2:$AN$7500,MATCH(CM$3,Команды!$A$2:$A$7500,0),$E106+2)=Команды!$AJ$4,TRUE,FALSE),IF(INDEX(Команды!$A$2:$AN$7500,MATCH(CM$3,Команды!$A$2:$A$7500,0),$E106+2)=Команды!$AJ$5,TRUE,FALSE),IF(INDEX(Команды!$A$2:$AN$7500,MATCH(CM$3,Команды!$A$2:$A$7500,0),$E106+2)=Команды!$AJ$6,TRUE,FALSE),IF(INDEX(Команды!$A$2:$AN$7500,MATCH(CM$3,Команды!$A$2:$A$7500,0),$E106+2)=Команды!$AJ$7,TRUE,FALSE),IF(INDEX(Команды!$A$2:$AN$7500,MATCH(CM$3,Команды!$A$2:$A$7500,0),$E106+2)=Команды!$AJ$8,TRUE,FALSE),IF(INDEX(Команды!$A$2:$AN$7500,MATCH(CM$3,Команды!$A$2:$A$7500,0),$E106+2)=Команды!$AJ$9,TRUE,FALSE),IF(INDEX(Команды!$A$2:$AN$7500,MATCH(CM$3,Команды!$A$2:$A$7500,0),$E106+2)=Команды!$AJ$10,TRUE,FALSE),IF(INDEX(Команды!$A$2:$AN$7500,MATCH(CM$3,Команды!$A$2:$A$7500,0),$E106+2)=Команды!$AJ$11,TRUE,FALSE),IF(INDEX(Команды!$A$2:$AN$7500,MATCH(CM$3,Команды!$A$2:$A$7500,0),$E106+2)=Команды!$AJ$12,TRUE,FALSE),IF(INDEX(Команды!$A$2:$AN$7500,MATCH(CM$3,Команды!$A$2:$A$7500,0),$E106+2)=Команды!$AJ$13,TRUE,FALSE),IF(INDEX(Команды!$A$2:$AN$7500,MATCH(CM$3,Команды!$A$2:$A$7500,0),$E106+2)=Команды!$AJ$14,TRUE,FALSE),IF(INDEX(Команды!$A$2:$AN$7500,MATCH(CM$3,Команды!$A$2:$A$7500,0),$E106+2)=Команды!$AJ$15,TRUE,FALSE),IF(INDEX(Команды!$A$2:$AN$7500,MATCH(CM$3,Команды!$A$2:$A$7500,0),$E106+2)=Команды!$AJ$16,TRUE,FALSE),IF(INDEX(Команды!$A$2:$AN$7500,MATCH(CM$3,Команды!$A$2:$A$7500,0),$E106+2)=Команды!$AJ$17,TRUE,FALSE),IF(INDEX(Команды!$A$2:$AN$7500,MATCH(CM$3,Команды!$A$2:$A$7500,0),$E106+2)=Команды!$AJ$18,TRUE,FALSE),IF(INDEX(Команды!$A$2:$AN$7500,MATCH(CM$3,Команды!$A$2:$A$7500,0),$E106+2)=Команды!$AJ$19,TRUE,FALSE)),INDEX(Команды!$AJ$2:$AL$19,MATCH(INDEX(Команды!$A$2:$AN$7500,MATCH(CM$3,Команды!$A$2:$A$7500,0),$E106+2),Команды!$AJ$2:$AJ$19,0),3),0)</f>
        <v>0</v>
      </c>
      <c r="CO106" s="342"/>
      <c r="CP106" s="174">
        <f>IF(OR(IF(INDEX(Команды!$A$2:$AN$7500,MATCH(CP$3,Команды!$A$2:$A$7500,0),$E106+2)=Команды!$AJ$2,TRUE,FALSE),IF(INDEX(Команды!$A$2:$AN$7500,MATCH(CP$3,Команды!$A$2:$A$7500,0),$E106+2)=Команды!$AJ$3,TRUE,FALSE),IF(INDEX(Команды!$A$2:$AN$7500,MATCH(CP$3,Команды!$A$2:$A$7500,0),$E106+2)=Команды!$AJ$4,TRUE,FALSE),IF(INDEX(Команды!$A$2:$AN$7500,MATCH(CP$3,Команды!$A$2:$A$7500,0),$E106+2)=Команды!$AJ$5,TRUE,FALSE),IF(INDEX(Команды!$A$2:$AN$7500,MATCH(CP$3,Команды!$A$2:$A$7500,0),$E106+2)=Команды!$AJ$6,TRUE,FALSE),IF(INDEX(Команды!$A$2:$AN$7500,MATCH(CP$3,Команды!$A$2:$A$7500,0),$E106+2)=Команды!$AJ$7,TRUE,FALSE),IF(INDEX(Команды!$A$2:$AN$7500,MATCH(CP$3,Команды!$A$2:$A$7500,0),$E106+2)=Команды!$AJ$8,TRUE,FALSE),IF(INDEX(Команды!$A$2:$AN$7500,MATCH(CP$3,Команды!$A$2:$A$7500,0),$E106+2)=Команды!$AJ$9,TRUE,FALSE),IF(INDEX(Команды!$A$2:$AN$7500,MATCH(CP$3,Команды!$A$2:$A$7500,0),$E106+2)=Команды!$AJ$10,TRUE,FALSE),IF(INDEX(Команды!$A$2:$AN$7500,MATCH(CP$3,Команды!$A$2:$A$7500,0),$E106+2)=Команды!$AJ$11,TRUE,FALSE),IF(INDEX(Команды!$A$2:$AN$7500,MATCH(CP$3,Команды!$A$2:$A$7500,0),$E106+2)=Команды!$AJ$12,TRUE,FALSE),IF(INDEX(Команды!$A$2:$AN$7500,MATCH(CP$3,Команды!$A$2:$A$7500,0),$E106+2)=Команды!$AJ$13,TRUE,FALSE),IF(INDEX(Команды!$A$2:$AN$7500,MATCH(CP$3,Команды!$A$2:$A$7500,0),$E106+2)=Команды!$AJ$14,TRUE,FALSE),IF(INDEX(Команды!$A$2:$AN$7500,MATCH(CP$3,Команды!$A$2:$A$7500,0),$E106+2)=Команды!$AJ$15,TRUE,FALSE),IF(INDEX(Команды!$A$2:$AN$7500,MATCH(CP$3,Команды!$A$2:$A$7500,0),$E106+2)=Команды!$AJ$16,TRUE,FALSE),,IF(INDEX(Команды!$A$2:$AN$7500,MATCH(CP$3,Команды!$A$2:$A$7500,0),$E106+2)=Команды!$AJ$17,TRUE,FALSE),,IF(INDEX(Команды!$A$2:$AN$7500,MATCH(CP$3,Команды!$A$2:$A$7500,0),$E106+2)=Команды!$AJ$18,TRUE,FALSE),,IF(INDEX(Команды!$A$2:$AN$7500,MATCH(CP$3,Команды!$A$2:$A$7500,0),$E106+2)=Команды!$AJ$19,TRUE,FALSE)),INDEX(Команды!$AJ$2:$AK$19,MATCH(INDEX(Команды!$A$2:$AN$7500,MATCH(CP$3,Команды!$A$2:$A$7500,0),$E106+2),Команды!$AJ$2:$AJ$19,0),2),0)</f>
        <v>0</v>
      </c>
      <c r="CQ106" s="175">
        <f>IF(OR(IF(INDEX(Команды!$A$2:$AN$7500,MATCH(CP$3,Команды!$A$2:$A$7500,0),$E106+2)=Команды!$AJ$2,TRUE,FALSE),IF(INDEX(Команды!$A$2:$AN$7500,MATCH(CP$3,Команды!$A$2:$A$7500,0),$E106+2)=Команды!$AJ$3,TRUE,FALSE),IF(INDEX(Команды!$A$2:$AN$7500,MATCH(CP$3,Команды!$A$2:$A$7500,0),$E106+2)=Команды!$AJ$4,TRUE,FALSE),IF(INDEX(Команды!$A$2:$AN$7500,MATCH(CP$3,Команды!$A$2:$A$7500,0),$E106+2)=Команды!$AJ$5,TRUE,FALSE),IF(INDEX(Команды!$A$2:$AN$7500,MATCH(CP$3,Команды!$A$2:$A$7500,0),$E106+2)=Команды!$AJ$6,TRUE,FALSE),IF(INDEX(Команды!$A$2:$AN$7500,MATCH(CP$3,Команды!$A$2:$A$7500,0),$E106+2)=Команды!$AJ$7,TRUE,FALSE),IF(INDEX(Команды!$A$2:$AN$7500,MATCH(CP$3,Команды!$A$2:$A$7500,0),$E106+2)=Команды!$AJ$8,TRUE,FALSE),IF(INDEX(Команды!$A$2:$AN$7500,MATCH(CP$3,Команды!$A$2:$A$7500,0),$E106+2)=Команды!$AJ$9,TRUE,FALSE),IF(INDEX(Команды!$A$2:$AN$7500,MATCH(CP$3,Команды!$A$2:$A$7500,0),$E106+2)=Команды!$AJ$10,TRUE,FALSE),IF(INDEX(Команды!$A$2:$AN$7500,MATCH(CP$3,Команды!$A$2:$A$7500,0),$E106+2)=Команды!$AJ$11,TRUE,FALSE),IF(INDEX(Команды!$A$2:$AN$7500,MATCH(CP$3,Команды!$A$2:$A$7500,0),$E106+2)=Команды!$AJ$12,TRUE,FALSE),IF(INDEX(Команды!$A$2:$AN$7500,MATCH(CP$3,Команды!$A$2:$A$7500,0),$E106+2)=Команды!$AJ$13,TRUE,FALSE),IF(INDEX(Команды!$A$2:$AN$7500,MATCH(CP$3,Команды!$A$2:$A$7500,0),$E106+2)=Команды!$AJ$14,TRUE,FALSE),IF(INDEX(Команды!$A$2:$AN$7500,MATCH(CP$3,Команды!$A$2:$A$7500,0),$E106+2)=Команды!$AJ$15,TRUE,FALSE),IF(INDEX(Команды!$A$2:$AN$7500,MATCH(CP$3,Команды!$A$2:$A$7500,0),$E106+2)=Команды!$AJ$16,TRUE,FALSE),IF(INDEX(Команды!$A$2:$AN$7500,MATCH(CP$3,Команды!$A$2:$A$7500,0),$E106+2)=Команды!$AJ$17,TRUE,FALSE),IF(INDEX(Команды!$A$2:$AN$7500,MATCH(CP$3,Команды!$A$2:$A$7500,0),$E106+2)=Команды!$AJ$18,TRUE,FALSE),IF(INDEX(Команды!$A$2:$AN$7500,MATCH(CP$3,Команды!$A$2:$A$7500,0),$E106+2)=Команды!$AJ$19,TRUE,FALSE)),INDEX(Команды!$AJ$2:$AL$19,MATCH(INDEX(Команды!$A$2:$AN$7500,MATCH(CP$3,Команды!$A$2:$A$7500,0),$E106+2),Команды!$AJ$2:$AJ$19,0),3),0)</f>
        <v>0</v>
      </c>
      <c r="CR106" s="342"/>
      <c r="CS106" s="174">
        <f>IF(OR(IF(INDEX(Команды!$A$2:$AN$7500,MATCH(CS$3,Команды!$A$2:$A$7500,0),$E106+2)=Команды!$AJ$2,TRUE,FALSE),IF(INDEX(Команды!$A$2:$AN$7500,MATCH(CS$3,Команды!$A$2:$A$7500,0),$E106+2)=Команды!$AJ$3,TRUE,FALSE),IF(INDEX(Команды!$A$2:$AN$7500,MATCH(CS$3,Команды!$A$2:$A$7500,0),$E106+2)=Команды!$AJ$4,TRUE,FALSE),IF(INDEX(Команды!$A$2:$AN$7500,MATCH(CS$3,Команды!$A$2:$A$7500,0),$E106+2)=Команды!$AJ$5,TRUE,FALSE),IF(INDEX(Команды!$A$2:$AN$7500,MATCH(CS$3,Команды!$A$2:$A$7500,0),$E106+2)=Команды!$AJ$6,TRUE,FALSE),IF(INDEX(Команды!$A$2:$AN$7500,MATCH(CS$3,Команды!$A$2:$A$7500,0),$E106+2)=Команды!$AJ$7,TRUE,FALSE),IF(INDEX(Команды!$A$2:$AN$7500,MATCH(CS$3,Команды!$A$2:$A$7500,0),$E106+2)=Команды!$AJ$8,TRUE,FALSE),IF(INDEX(Команды!$A$2:$AN$7500,MATCH(CS$3,Команды!$A$2:$A$7500,0),$E106+2)=Команды!$AJ$9,TRUE,FALSE),IF(INDEX(Команды!$A$2:$AN$7500,MATCH(CS$3,Команды!$A$2:$A$7500,0),$E106+2)=Команды!$AJ$10,TRUE,FALSE),IF(INDEX(Команды!$A$2:$AN$7500,MATCH(CS$3,Команды!$A$2:$A$7500,0),$E106+2)=Команды!$AJ$11,TRUE,FALSE),IF(INDEX(Команды!$A$2:$AN$7500,MATCH(CS$3,Команды!$A$2:$A$7500,0),$E106+2)=Команды!$AJ$12,TRUE,FALSE),IF(INDEX(Команды!$A$2:$AN$7500,MATCH(CS$3,Команды!$A$2:$A$7500,0),$E106+2)=Команды!$AJ$13,TRUE,FALSE),IF(INDEX(Команды!$A$2:$AN$7500,MATCH(CS$3,Команды!$A$2:$A$7500,0),$E106+2)=Команды!$AJ$14,TRUE,FALSE),IF(INDEX(Команды!$A$2:$AN$7500,MATCH(CS$3,Команды!$A$2:$A$7500,0),$E106+2)=Команды!$AJ$15,TRUE,FALSE),IF(INDEX(Команды!$A$2:$AN$7500,MATCH(CS$3,Команды!$A$2:$A$7500,0),$E106+2)=Команды!$AJ$16,TRUE,FALSE),,IF(INDEX(Команды!$A$2:$AN$7500,MATCH(CS$3,Команды!$A$2:$A$7500,0),$E106+2)=Команды!$AJ$17,TRUE,FALSE),,IF(INDEX(Команды!$A$2:$AN$7500,MATCH(CS$3,Команды!$A$2:$A$7500,0),$E106+2)=Команды!$AJ$18,TRUE,FALSE),,IF(INDEX(Команды!$A$2:$AN$7500,MATCH(CS$3,Команды!$A$2:$A$7500,0),$E106+2)=Команды!$AJ$19,TRUE,FALSE)),INDEX(Команды!$AJ$2:$AK$19,MATCH(INDEX(Команды!$A$2:$AN$7500,MATCH(CS$3,Команды!$A$2:$A$7500,0),$E106+2),Команды!$AJ$2:$AJ$19,0),2),0)</f>
        <v>0</v>
      </c>
      <c r="CT106" s="175">
        <f>IF(OR(IF(INDEX(Команды!$A$2:$AN$7500,MATCH(CS$3,Команды!$A$2:$A$7500,0),$E106+2)=Команды!$AJ$2,TRUE,FALSE),IF(INDEX(Команды!$A$2:$AN$7500,MATCH(CS$3,Команды!$A$2:$A$7500,0),$E106+2)=Команды!$AJ$3,TRUE,FALSE),IF(INDEX(Команды!$A$2:$AN$7500,MATCH(CS$3,Команды!$A$2:$A$7500,0),$E106+2)=Команды!$AJ$4,TRUE,FALSE),IF(INDEX(Команды!$A$2:$AN$7500,MATCH(CS$3,Команды!$A$2:$A$7500,0),$E106+2)=Команды!$AJ$5,TRUE,FALSE),IF(INDEX(Команды!$A$2:$AN$7500,MATCH(CS$3,Команды!$A$2:$A$7500,0),$E106+2)=Команды!$AJ$6,TRUE,FALSE),IF(INDEX(Команды!$A$2:$AN$7500,MATCH(CS$3,Команды!$A$2:$A$7500,0),$E106+2)=Команды!$AJ$7,TRUE,FALSE),IF(INDEX(Команды!$A$2:$AN$7500,MATCH(CS$3,Команды!$A$2:$A$7500,0),$E106+2)=Команды!$AJ$8,TRUE,FALSE),IF(INDEX(Команды!$A$2:$AN$7500,MATCH(CS$3,Команды!$A$2:$A$7500,0),$E106+2)=Команды!$AJ$9,TRUE,FALSE),IF(INDEX(Команды!$A$2:$AN$7500,MATCH(CS$3,Команды!$A$2:$A$7500,0),$E106+2)=Команды!$AJ$10,TRUE,FALSE),IF(INDEX(Команды!$A$2:$AN$7500,MATCH(CS$3,Команды!$A$2:$A$7500,0),$E106+2)=Команды!$AJ$11,TRUE,FALSE),IF(INDEX(Команды!$A$2:$AN$7500,MATCH(CS$3,Команды!$A$2:$A$7500,0),$E106+2)=Команды!$AJ$12,TRUE,FALSE),IF(INDEX(Команды!$A$2:$AN$7500,MATCH(CS$3,Команды!$A$2:$A$7500,0),$E106+2)=Команды!$AJ$13,TRUE,FALSE),IF(INDEX(Команды!$A$2:$AN$7500,MATCH(CS$3,Команды!$A$2:$A$7500,0),$E106+2)=Команды!$AJ$14,TRUE,FALSE),IF(INDEX(Команды!$A$2:$AN$7500,MATCH(CS$3,Команды!$A$2:$A$7500,0),$E106+2)=Команды!$AJ$15,TRUE,FALSE),IF(INDEX(Команды!$A$2:$AN$7500,MATCH(CS$3,Команды!$A$2:$A$7500,0),$E106+2)=Команды!$AJ$16,TRUE,FALSE),IF(INDEX(Команды!$A$2:$AN$7500,MATCH(CS$3,Команды!$A$2:$A$7500,0),$E106+2)=Команды!$AJ$17,TRUE,FALSE),IF(INDEX(Команды!$A$2:$AN$7500,MATCH(CS$3,Команды!$A$2:$A$7500,0),$E106+2)=Команды!$AJ$18,TRUE,FALSE),IF(INDEX(Команды!$A$2:$AN$7500,MATCH(CS$3,Команды!$A$2:$A$7500,0),$E106+2)=Команды!$AJ$19,TRUE,FALSE)),INDEX(Команды!$AJ$2:$AL$19,MATCH(INDEX(Команды!$A$2:$AN$7500,MATCH(CS$3,Команды!$A$2:$A$7500,0),$E106+2),Команды!$AJ$2:$AJ$19,0),3),0)</f>
        <v>0</v>
      </c>
      <c r="CU106" s="342"/>
    </row>
    <row r="107" spans="1:99" s="2" customFormat="1" ht="21.95" customHeight="1" x14ac:dyDescent="0.3">
      <c r="A107" s="251">
        <v>102</v>
      </c>
      <c r="B107" s="2" t="e">
        <f>VLOOKUP(A107,'Список КК'!A:F,6,TRUE)</f>
        <v>#N/A</v>
      </c>
      <c r="C107" s="4">
        <f>VLOOKUP(A107,'Список КК'!A:B,2,TRUE)</f>
        <v>0</v>
      </c>
      <c r="D107" s="203">
        <f>VLOOKUP(A107,'Список КК'!A:D,4,TRUE)</f>
        <v>0</v>
      </c>
      <c r="E107" s="4">
        <f>VLOOKUP(A107,'Список КК'!A:C,3,TRUE)</f>
        <v>0</v>
      </c>
      <c r="F107" s="220">
        <f>VLOOKUP(A107,'Список КК'!A:E,5,TRUE)</f>
        <v>0</v>
      </c>
      <c r="G107" s="174">
        <f>IF(OR(IF(INDEX(Команды!$A$2:$AN$7500,MATCH(G$3,Команды!$A$2:$A$7500,0),$E107+2)=Команды!$AJ$2,TRUE,FALSE),IF(INDEX(Команды!$A$2:$AN$7500,MATCH(G$3,Команды!$A$2:$A$7500,0),$E107+2)=Команды!$AJ$3,TRUE,FALSE),IF(INDEX(Команды!$A$2:$AN$7500,MATCH(G$3,Команды!$A$2:$A$7500,0),$E107+2)=Команды!$AJ$4,TRUE,FALSE),IF(INDEX(Команды!$A$2:$AN$7500,MATCH(G$3,Команды!$A$2:$A$7500,0),$E107+2)=Команды!$AJ$5,TRUE,FALSE),IF(INDEX(Команды!$A$2:$AN$7500,MATCH(G$3,Команды!$A$2:$A$7500,0),$E107+2)=Команды!$AJ$6,TRUE,FALSE),IF(INDEX(Команды!$A$2:$AN$7500,MATCH(G$3,Команды!$A$2:$A$7500,0),$E107+2)=Команды!$AJ$7,TRUE,FALSE),IF(INDEX(Команды!$A$2:$AN$7500,MATCH(G$3,Команды!$A$2:$A$7500,0),$E107+2)=Команды!$AJ$8,TRUE,FALSE),IF(INDEX(Команды!$A$2:$AN$7500,MATCH(G$3,Команды!$A$2:$A$7500,0),$E107+2)=Команды!$AJ$9,TRUE,FALSE),IF(INDEX(Команды!$A$2:$AN$7500,MATCH(G$3,Команды!$A$2:$A$7500,0),$E107+2)=Команды!$AJ$10,TRUE,FALSE),IF(INDEX(Команды!$A$2:$AN$7500,MATCH(G$3,Команды!$A$2:$A$7500,0),$E107+2)=Команды!$AJ$11,TRUE,FALSE),IF(INDEX(Команды!$A$2:$AN$7500,MATCH(G$3,Команды!$A$2:$A$7500,0),$E107+2)=Команды!$AJ$12,TRUE,FALSE),IF(INDEX(Команды!$A$2:$AN$7500,MATCH(G$3,Команды!$A$2:$A$7500,0),$E107+2)=Команды!$AJ$13,TRUE,FALSE),IF(INDEX(Команды!$A$2:$AN$7500,MATCH(G$3,Команды!$A$2:$A$7500,0),$E107+2)=Команды!$AJ$14,TRUE,FALSE),IF(INDEX(Команды!$A$2:$AN$7500,MATCH(G$3,Команды!$A$2:$A$7500,0),$E107+2)=Команды!$AJ$15,TRUE,FALSE),IF(INDEX(Команды!$A$2:$AN$7500,MATCH(G$3,Команды!$A$2:$A$7500,0),$E107+2)=Команды!$AJ$16,TRUE,FALSE),,IF(INDEX(Команды!$A$2:$AN$7500,MATCH(G$3,Команды!$A$2:$A$7500,0),$E107+2)=Команды!$AJ$17,TRUE,FALSE),,IF(INDEX(Команды!$A$2:$AN$7500,MATCH(G$3,Команды!$A$2:$A$7500,0),$E107+2)=Команды!$AJ$18,TRUE,FALSE),,IF(INDEX(Команды!$A$2:$AN$7500,MATCH(G$3,Команды!$A$2:$A$7500,0),$E107+2)=Команды!$AJ$19,TRUE,FALSE)),INDEX(Команды!$AJ$2:$AK$19,MATCH(INDEX(Команды!$A$2:$AN$7500,MATCH(G$3,Команды!$A$2:$A$7500,0),$E107+2),Команды!$AJ$2:$AJ$19,0),2),0)</f>
        <v>0</v>
      </c>
      <c r="H107" s="175">
        <f>IF(OR(IF(INDEX(Команды!$A$2:$AN$7500,MATCH(G$3,Команды!$A$2:$A$7500,0),$E107+2)=Команды!$AJ$2,TRUE,FALSE),IF(INDEX(Команды!$A$2:$AN$7500,MATCH(G$3,Команды!$A$2:$A$7500,0),$E107+2)=Команды!$AJ$3,TRUE,FALSE),IF(INDEX(Команды!$A$2:$AN$7500,MATCH(G$3,Команды!$A$2:$A$7500,0),$E107+2)=Команды!$AJ$4,TRUE,FALSE),IF(INDEX(Команды!$A$2:$AN$7500,MATCH(G$3,Команды!$A$2:$A$7500,0),$E107+2)=Команды!$AJ$5,TRUE,FALSE),IF(INDEX(Команды!$A$2:$AN$7500,MATCH(G$3,Команды!$A$2:$A$7500,0),$E107+2)=Команды!$AJ$6,TRUE,FALSE),IF(INDEX(Команды!$A$2:$AN$7500,MATCH(G$3,Команды!$A$2:$A$7500,0),$E107+2)=Команды!$AJ$7,TRUE,FALSE),IF(INDEX(Команды!$A$2:$AN$7500,MATCH(G$3,Команды!$A$2:$A$7500,0),$E107+2)=Команды!$AJ$8,TRUE,FALSE),IF(INDEX(Команды!$A$2:$AN$7500,MATCH(G$3,Команды!$A$2:$A$7500,0),$E107+2)=Команды!$AJ$9,TRUE,FALSE),IF(INDEX(Команды!$A$2:$AN$7500,MATCH(G$3,Команды!$A$2:$A$7500,0),$E107+2)=Команды!$AJ$10,TRUE,FALSE),IF(INDEX(Команды!$A$2:$AN$7500,MATCH(G$3,Команды!$A$2:$A$7500,0),$E107+2)=Команды!$AJ$11,TRUE,FALSE),IF(INDEX(Команды!$A$2:$AN$7500,MATCH(G$3,Команды!$A$2:$A$7500,0),$E107+2)=Команды!$AJ$12,TRUE,FALSE),IF(INDEX(Команды!$A$2:$AN$7500,MATCH(G$3,Команды!$A$2:$A$7500,0),$E107+2)=Команды!$AJ$13,TRUE,FALSE),IF(INDEX(Команды!$A$2:$AN$7500,MATCH(G$3,Команды!$A$2:$A$7500,0),$E107+2)=Команды!$AJ$14,TRUE,FALSE),IF(INDEX(Команды!$A$2:$AN$7500,MATCH(G$3,Команды!$A$2:$A$7500,0),$E107+2)=Команды!$AJ$15,TRUE,FALSE),IF(INDEX(Команды!$A$2:$AN$7500,MATCH(G$3,Команды!$A$2:$A$7500,0),$E107+2)=Команды!$AJ$16,TRUE,FALSE),IF(INDEX(Команды!$A$2:$AN$7500,MATCH(G$3,Команды!$A$2:$A$7500,0),$E107+2)=Команды!$AJ$17,TRUE,FALSE),IF(INDEX(Команды!$A$2:$AN$7500,MATCH(G$3,Команды!$A$2:$A$7500,0),$E107+2)=Команды!$AJ$18,TRUE,FALSE),IF(INDEX(Команды!$A$2:$AN$7500,MATCH(G$3,Команды!$A$2:$A$7500,0),$E107+2)=Команды!$AJ$19,TRUE,FALSE)),INDEX(Команды!$AJ$2:$AL$19,MATCH(INDEX(Команды!$A$2:$AN$7500,MATCH(G$3,Команды!$A$2:$A$7500,0),$E107+2),Команды!$AJ$2:$AJ$19,0),3),0)</f>
        <v>0</v>
      </c>
      <c r="I107" s="342"/>
      <c r="J107" s="174">
        <f>IF(OR(IF(INDEX(Команды!$A$2:$AN$7500,MATCH(J$3,Команды!$A$2:$A$7500,0),$E107+2)=Команды!$AJ$2,TRUE,FALSE),IF(INDEX(Команды!$A$2:$AN$7500,MATCH(J$3,Команды!$A$2:$A$7500,0),$E107+2)=Команды!$AJ$3,TRUE,FALSE),IF(INDEX(Команды!$A$2:$AN$7500,MATCH(J$3,Команды!$A$2:$A$7500,0),$E107+2)=Команды!$AJ$4,TRUE,FALSE),IF(INDEX(Команды!$A$2:$AN$7500,MATCH(J$3,Команды!$A$2:$A$7500,0),$E107+2)=Команды!$AJ$5,TRUE,FALSE),IF(INDEX(Команды!$A$2:$AN$7500,MATCH(J$3,Команды!$A$2:$A$7500,0),$E107+2)=Команды!$AJ$6,TRUE,FALSE),IF(INDEX(Команды!$A$2:$AN$7500,MATCH(J$3,Команды!$A$2:$A$7500,0),$E107+2)=Команды!$AJ$7,TRUE,FALSE),IF(INDEX(Команды!$A$2:$AN$7500,MATCH(J$3,Команды!$A$2:$A$7500,0),$E107+2)=Команды!$AJ$8,TRUE,FALSE),IF(INDEX(Команды!$A$2:$AN$7500,MATCH(J$3,Команды!$A$2:$A$7500,0),$E107+2)=Команды!$AJ$9,TRUE,FALSE),IF(INDEX(Команды!$A$2:$AN$7500,MATCH(J$3,Команды!$A$2:$A$7500,0),$E107+2)=Команды!$AJ$10,TRUE,FALSE),IF(INDEX(Команды!$A$2:$AN$7500,MATCH(J$3,Команды!$A$2:$A$7500,0),$E107+2)=Команды!$AJ$11,TRUE,FALSE),IF(INDEX(Команды!$A$2:$AN$7500,MATCH(J$3,Команды!$A$2:$A$7500,0),$E107+2)=Команды!$AJ$12,TRUE,FALSE),IF(INDEX(Команды!$A$2:$AN$7500,MATCH(J$3,Команды!$A$2:$A$7500,0),$E107+2)=Команды!$AJ$13,TRUE,FALSE),IF(INDEX(Команды!$A$2:$AN$7500,MATCH(J$3,Команды!$A$2:$A$7500,0),$E107+2)=Команды!$AJ$14,TRUE,FALSE),IF(INDEX(Команды!$A$2:$AN$7500,MATCH(J$3,Команды!$A$2:$A$7500,0),$E107+2)=Команды!$AJ$15,TRUE,FALSE),IF(INDEX(Команды!$A$2:$AN$7500,MATCH(J$3,Команды!$A$2:$A$7500,0),$E107+2)=Команды!$AJ$16,TRUE,FALSE),,IF(INDEX(Команды!$A$2:$AN$7500,MATCH(J$3,Команды!$A$2:$A$7500,0),$E107+2)=Команды!$AJ$17,TRUE,FALSE),,IF(INDEX(Команды!$A$2:$AN$7500,MATCH(J$3,Команды!$A$2:$A$7500,0),$E107+2)=Команды!$AJ$18,TRUE,FALSE),,IF(INDEX(Команды!$A$2:$AN$7500,MATCH(J$3,Команды!$A$2:$A$7500,0),$E107+2)=Команды!$AJ$19,TRUE,FALSE)),INDEX(Команды!$AJ$2:$AK$19,MATCH(INDEX(Команды!$A$2:$AN$7500,MATCH(J$3,Команды!$A$2:$A$7500,0),$E107+2),Команды!$AJ$2:$AJ$19,0),2),0)</f>
        <v>0</v>
      </c>
      <c r="K107" s="175">
        <f>IF(OR(IF(INDEX(Команды!$A$2:$AN$7500,MATCH(J$3,Команды!$A$2:$A$7500,0),$E107+2)=Команды!$AJ$2,TRUE,FALSE),IF(INDEX(Команды!$A$2:$AN$7500,MATCH(J$3,Команды!$A$2:$A$7500,0),$E107+2)=Команды!$AJ$3,TRUE,FALSE),IF(INDEX(Команды!$A$2:$AN$7500,MATCH(J$3,Команды!$A$2:$A$7500,0),$E107+2)=Команды!$AJ$4,TRUE,FALSE),IF(INDEX(Команды!$A$2:$AN$7500,MATCH(J$3,Команды!$A$2:$A$7500,0),$E107+2)=Команды!$AJ$5,TRUE,FALSE),IF(INDEX(Команды!$A$2:$AN$7500,MATCH(J$3,Команды!$A$2:$A$7500,0),$E107+2)=Команды!$AJ$6,TRUE,FALSE),IF(INDEX(Команды!$A$2:$AN$7500,MATCH(J$3,Команды!$A$2:$A$7500,0),$E107+2)=Команды!$AJ$7,TRUE,FALSE),IF(INDEX(Команды!$A$2:$AN$7500,MATCH(J$3,Команды!$A$2:$A$7500,0),$E107+2)=Команды!$AJ$8,TRUE,FALSE),IF(INDEX(Команды!$A$2:$AN$7500,MATCH(J$3,Команды!$A$2:$A$7500,0),$E107+2)=Команды!$AJ$9,TRUE,FALSE),IF(INDEX(Команды!$A$2:$AN$7500,MATCH(J$3,Команды!$A$2:$A$7500,0),$E107+2)=Команды!$AJ$10,TRUE,FALSE),IF(INDEX(Команды!$A$2:$AN$7500,MATCH(J$3,Команды!$A$2:$A$7500,0),$E107+2)=Команды!$AJ$11,TRUE,FALSE),IF(INDEX(Команды!$A$2:$AN$7500,MATCH(J$3,Команды!$A$2:$A$7500,0),$E107+2)=Команды!$AJ$12,TRUE,FALSE),IF(INDEX(Команды!$A$2:$AN$7500,MATCH(J$3,Команды!$A$2:$A$7500,0),$E107+2)=Команды!$AJ$13,TRUE,FALSE),IF(INDEX(Команды!$A$2:$AN$7500,MATCH(J$3,Команды!$A$2:$A$7500,0),$E107+2)=Команды!$AJ$14,TRUE,FALSE),IF(INDEX(Команды!$A$2:$AN$7500,MATCH(J$3,Команды!$A$2:$A$7500,0),$E107+2)=Команды!$AJ$15,TRUE,FALSE),IF(INDEX(Команды!$A$2:$AN$7500,MATCH(J$3,Команды!$A$2:$A$7500,0),$E107+2)=Команды!$AJ$16,TRUE,FALSE),IF(INDEX(Команды!$A$2:$AN$7500,MATCH(J$3,Команды!$A$2:$A$7500,0),$E107+2)=Команды!$AJ$17,TRUE,FALSE),IF(INDEX(Команды!$A$2:$AN$7500,MATCH(J$3,Команды!$A$2:$A$7500,0),$E107+2)=Команды!$AJ$18,TRUE,FALSE),IF(INDEX(Команды!$A$2:$AN$7500,MATCH(J$3,Команды!$A$2:$A$7500,0),$E107+2)=Команды!$AJ$19,TRUE,FALSE)),INDEX(Команды!$AJ$2:$AL$19,MATCH(INDEX(Команды!$A$2:$AN$7500,MATCH(J$3,Команды!$A$2:$A$7500,0),$E107+2),Команды!$AJ$2:$AJ$19,0),3),0)</f>
        <v>0</v>
      </c>
      <c r="L107" s="342"/>
      <c r="M107" s="174">
        <f>IF(OR(IF(INDEX(Команды!$A$2:$AN$7500,MATCH(M$3,Команды!$A$2:$A$7500,0),$E107+2)=Команды!$AJ$2,TRUE,FALSE),IF(INDEX(Команды!$A$2:$AN$7500,MATCH(M$3,Команды!$A$2:$A$7500,0),$E107+2)=Команды!$AJ$3,TRUE,FALSE),IF(INDEX(Команды!$A$2:$AN$7500,MATCH(M$3,Команды!$A$2:$A$7500,0),$E107+2)=Команды!$AJ$4,TRUE,FALSE),IF(INDEX(Команды!$A$2:$AN$7500,MATCH(M$3,Команды!$A$2:$A$7500,0),$E107+2)=Команды!$AJ$5,TRUE,FALSE),IF(INDEX(Команды!$A$2:$AN$7500,MATCH(M$3,Команды!$A$2:$A$7500,0),$E107+2)=Команды!$AJ$6,TRUE,FALSE),IF(INDEX(Команды!$A$2:$AN$7500,MATCH(M$3,Команды!$A$2:$A$7500,0),$E107+2)=Команды!$AJ$7,TRUE,FALSE),IF(INDEX(Команды!$A$2:$AN$7500,MATCH(M$3,Команды!$A$2:$A$7500,0),$E107+2)=Команды!$AJ$8,TRUE,FALSE),IF(INDEX(Команды!$A$2:$AN$7500,MATCH(M$3,Команды!$A$2:$A$7500,0),$E107+2)=Команды!$AJ$9,TRUE,FALSE),IF(INDEX(Команды!$A$2:$AN$7500,MATCH(M$3,Команды!$A$2:$A$7500,0),$E107+2)=Команды!$AJ$10,TRUE,FALSE),IF(INDEX(Команды!$A$2:$AN$7500,MATCH(M$3,Команды!$A$2:$A$7500,0),$E107+2)=Команды!$AJ$11,TRUE,FALSE),IF(INDEX(Команды!$A$2:$AN$7500,MATCH(M$3,Команды!$A$2:$A$7500,0),$E107+2)=Команды!$AJ$12,TRUE,FALSE),IF(INDEX(Команды!$A$2:$AN$7500,MATCH(M$3,Команды!$A$2:$A$7500,0),$E107+2)=Команды!$AJ$13,TRUE,FALSE),IF(INDEX(Команды!$A$2:$AN$7500,MATCH(M$3,Команды!$A$2:$A$7500,0),$E107+2)=Команды!$AJ$14,TRUE,FALSE),IF(INDEX(Команды!$A$2:$AN$7500,MATCH(M$3,Команды!$A$2:$A$7500,0),$E107+2)=Команды!$AJ$15,TRUE,FALSE),IF(INDEX(Команды!$A$2:$AN$7500,MATCH(M$3,Команды!$A$2:$A$7500,0),$E107+2)=Команды!$AJ$16,TRUE,FALSE),,IF(INDEX(Команды!$A$2:$AN$7500,MATCH(M$3,Команды!$A$2:$A$7500,0),$E107+2)=Команды!$AJ$17,TRUE,FALSE),,IF(INDEX(Команды!$A$2:$AN$7500,MATCH(M$3,Команды!$A$2:$A$7500,0),$E107+2)=Команды!$AJ$18,TRUE,FALSE),,IF(INDEX(Команды!$A$2:$AN$7500,MATCH(M$3,Команды!$A$2:$A$7500,0),$E107+2)=Команды!$AJ$19,TRUE,FALSE)),INDEX(Команды!$AJ$2:$AK$19,MATCH(INDEX(Команды!$A$2:$AN$7500,MATCH(M$3,Команды!$A$2:$A$7500,0),$E107+2),Команды!$AJ$2:$AJ$19,0),2),0)</f>
        <v>0</v>
      </c>
      <c r="N107" s="175">
        <f>IF(OR(IF(INDEX(Команды!$A$2:$AN$7500,MATCH(M$3,Команды!$A$2:$A$7500,0),$E107+2)=Команды!$AJ$2,TRUE,FALSE),IF(INDEX(Команды!$A$2:$AN$7500,MATCH(M$3,Команды!$A$2:$A$7500,0),$E107+2)=Команды!$AJ$3,TRUE,FALSE),IF(INDEX(Команды!$A$2:$AN$7500,MATCH(M$3,Команды!$A$2:$A$7500,0),$E107+2)=Команды!$AJ$4,TRUE,FALSE),IF(INDEX(Команды!$A$2:$AN$7500,MATCH(M$3,Команды!$A$2:$A$7500,0),$E107+2)=Команды!$AJ$5,TRUE,FALSE),IF(INDEX(Команды!$A$2:$AN$7500,MATCH(M$3,Команды!$A$2:$A$7500,0),$E107+2)=Команды!$AJ$6,TRUE,FALSE),IF(INDEX(Команды!$A$2:$AN$7500,MATCH(M$3,Команды!$A$2:$A$7500,0),$E107+2)=Команды!$AJ$7,TRUE,FALSE),IF(INDEX(Команды!$A$2:$AN$7500,MATCH(M$3,Команды!$A$2:$A$7500,0),$E107+2)=Команды!$AJ$8,TRUE,FALSE),IF(INDEX(Команды!$A$2:$AN$7500,MATCH(M$3,Команды!$A$2:$A$7500,0),$E107+2)=Команды!$AJ$9,TRUE,FALSE),IF(INDEX(Команды!$A$2:$AN$7500,MATCH(M$3,Команды!$A$2:$A$7500,0),$E107+2)=Команды!$AJ$10,TRUE,FALSE),IF(INDEX(Команды!$A$2:$AN$7500,MATCH(M$3,Команды!$A$2:$A$7500,0),$E107+2)=Команды!$AJ$11,TRUE,FALSE),IF(INDEX(Команды!$A$2:$AN$7500,MATCH(M$3,Команды!$A$2:$A$7500,0),$E107+2)=Команды!$AJ$12,TRUE,FALSE),IF(INDEX(Команды!$A$2:$AN$7500,MATCH(M$3,Команды!$A$2:$A$7500,0),$E107+2)=Команды!$AJ$13,TRUE,FALSE),IF(INDEX(Команды!$A$2:$AN$7500,MATCH(M$3,Команды!$A$2:$A$7500,0),$E107+2)=Команды!$AJ$14,TRUE,FALSE),IF(INDEX(Команды!$A$2:$AN$7500,MATCH(M$3,Команды!$A$2:$A$7500,0),$E107+2)=Команды!$AJ$15,TRUE,FALSE),IF(INDEX(Команды!$A$2:$AN$7500,MATCH(M$3,Команды!$A$2:$A$7500,0),$E107+2)=Команды!$AJ$16,TRUE,FALSE),IF(INDEX(Команды!$A$2:$AN$7500,MATCH(M$3,Команды!$A$2:$A$7500,0),$E107+2)=Команды!$AJ$17,TRUE,FALSE),IF(INDEX(Команды!$A$2:$AN$7500,MATCH(M$3,Команды!$A$2:$A$7500,0),$E107+2)=Команды!$AJ$18,TRUE,FALSE),IF(INDEX(Команды!$A$2:$AN$7500,MATCH(M$3,Команды!$A$2:$A$7500,0),$E107+2)=Команды!$AJ$19,TRUE,FALSE)),INDEX(Команды!$AJ$2:$AL$19,MATCH(INDEX(Команды!$A$2:$AN$7500,MATCH(M$3,Команды!$A$2:$A$7500,0),$E107+2),Команды!$AJ$2:$AJ$19,0),3),0)</f>
        <v>0</v>
      </c>
      <c r="O107" s="342"/>
      <c r="P107" s="174">
        <f>IF(OR(IF(INDEX(Команды!$A$2:$AN$7500,MATCH(P$3,Команды!$A$2:$A$7500,0),$E107+2)=Команды!$AJ$2,TRUE,FALSE),IF(INDEX(Команды!$A$2:$AN$7500,MATCH(P$3,Команды!$A$2:$A$7500,0),$E107+2)=Команды!$AJ$3,TRUE,FALSE),IF(INDEX(Команды!$A$2:$AN$7500,MATCH(P$3,Команды!$A$2:$A$7500,0),$E107+2)=Команды!$AJ$4,TRUE,FALSE),IF(INDEX(Команды!$A$2:$AN$7500,MATCH(P$3,Команды!$A$2:$A$7500,0),$E107+2)=Команды!$AJ$5,TRUE,FALSE),IF(INDEX(Команды!$A$2:$AN$7500,MATCH(P$3,Команды!$A$2:$A$7500,0),$E107+2)=Команды!$AJ$6,TRUE,FALSE),IF(INDEX(Команды!$A$2:$AN$7500,MATCH(P$3,Команды!$A$2:$A$7500,0),$E107+2)=Команды!$AJ$7,TRUE,FALSE),IF(INDEX(Команды!$A$2:$AN$7500,MATCH(P$3,Команды!$A$2:$A$7500,0),$E107+2)=Команды!$AJ$8,TRUE,FALSE),IF(INDEX(Команды!$A$2:$AN$7500,MATCH(P$3,Команды!$A$2:$A$7500,0),$E107+2)=Команды!$AJ$9,TRUE,FALSE),IF(INDEX(Команды!$A$2:$AN$7500,MATCH(P$3,Команды!$A$2:$A$7500,0),$E107+2)=Команды!$AJ$10,TRUE,FALSE),IF(INDEX(Команды!$A$2:$AN$7500,MATCH(P$3,Команды!$A$2:$A$7500,0),$E107+2)=Команды!$AJ$11,TRUE,FALSE),IF(INDEX(Команды!$A$2:$AN$7500,MATCH(P$3,Команды!$A$2:$A$7500,0),$E107+2)=Команды!$AJ$12,TRUE,FALSE),IF(INDEX(Команды!$A$2:$AN$7500,MATCH(P$3,Команды!$A$2:$A$7500,0),$E107+2)=Команды!$AJ$13,TRUE,FALSE),IF(INDEX(Команды!$A$2:$AN$7500,MATCH(P$3,Команды!$A$2:$A$7500,0),$E107+2)=Команды!$AJ$14,TRUE,FALSE),IF(INDEX(Команды!$A$2:$AN$7500,MATCH(P$3,Команды!$A$2:$A$7500,0),$E107+2)=Команды!$AJ$15,TRUE,FALSE),IF(INDEX(Команды!$A$2:$AN$7500,MATCH(P$3,Команды!$A$2:$A$7500,0),$E107+2)=Команды!$AJ$16,TRUE,FALSE),,IF(INDEX(Команды!$A$2:$AN$7500,MATCH(P$3,Команды!$A$2:$A$7500,0),$E107+2)=Команды!$AJ$17,TRUE,FALSE),,IF(INDEX(Команды!$A$2:$AN$7500,MATCH(P$3,Команды!$A$2:$A$7500,0),$E107+2)=Команды!$AJ$18,TRUE,FALSE),,IF(INDEX(Команды!$A$2:$AN$7500,MATCH(P$3,Команды!$A$2:$A$7500,0),$E107+2)=Команды!$AJ$19,TRUE,FALSE)),INDEX(Команды!$AJ$2:$AK$19,MATCH(INDEX(Команды!$A$2:$AN$7500,MATCH(P$3,Команды!$A$2:$A$7500,0),$E107+2),Команды!$AJ$2:$AJ$19,0),2),0)</f>
        <v>0</v>
      </c>
      <c r="Q107" s="175">
        <f>IF(OR(IF(INDEX(Команды!$A$2:$AN$7500,MATCH(P$3,Команды!$A$2:$A$7500,0),$E107+2)=Команды!$AJ$2,TRUE,FALSE),IF(INDEX(Команды!$A$2:$AN$7500,MATCH(P$3,Команды!$A$2:$A$7500,0),$E107+2)=Команды!$AJ$3,TRUE,FALSE),IF(INDEX(Команды!$A$2:$AN$7500,MATCH(P$3,Команды!$A$2:$A$7500,0),$E107+2)=Команды!$AJ$4,TRUE,FALSE),IF(INDEX(Команды!$A$2:$AN$7500,MATCH(P$3,Команды!$A$2:$A$7500,0),$E107+2)=Команды!$AJ$5,TRUE,FALSE),IF(INDEX(Команды!$A$2:$AN$7500,MATCH(P$3,Команды!$A$2:$A$7500,0),$E107+2)=Команды!$AJ$6,TRUE,FALSE),IF(INDEX(Команды!$A$2:$AN$7500,MATCH(P$3,Команды!$A$2:$A$7500,0),$E107+2)=Команды!$AJ$7,TRUE,FALSE),IF(INDEX(Команды!$A$2:$AN$7500,MATCH(P$3,Команды!$A$2:$A$7500,0),$E107+2)=Команды!$AJ$8,TRUE,FALSE),IF(INDEX(Команды!$A$2:$AN$7500,MATCH(P$3,Команды!$A$2:$A$7500,0),$E107+2)=Команды!$AJ$9,TRUE,FALSE),IF(INDEX(Команды!$A$2:$AN$7500,MATCH(P$3,Команды!$A$2:$A$7500,0),$E107+2)=Команды!$AJ$10,TRUE,FALSE),IF(INDEX(Команды!$A$2:$AN$7500,MATCH(P$3,Команды!$A$2:$A$7500,0),$E107+2)=Команды!$AJ$11,TRUE,FALSE),IF(INDEX(Команды!$A$2:$AN$7500,MATCH(P$3,Команды!$A$2:$A$7500,0),$E107+2)=Команды!$AJ$12,TRUE,FALSE),IF(INDEX(Команды!$A$2:$AN$7500,MATCH(P$3,Команды!$A$2:$A$7500,0),$E107+2)=Команды!$AJ$13,TRUE,FALSE),IF(INDEX(Команды!$A$2:$AN$7500,MATCH(P$3,Команды!$A$2:$A$7500,0),$E107+2)=Команды!$AJ$14,TRUE,FALSE),IF(INDEX(Команды!$A$2:$AN$7500,MATCH(P$3,Команды!$A$2:$A$7500,0),$E107+2)=Команды!$AJ$15,TRUE,FALSE),IF(INDEX(Команды!$A$2:$AN$7500,MATCH(P$3,Команды!$A$2:$A$7500,0),$E107+2)=Команды!$AJ$16,TRUE,FALSE),IF(INDEX(Команды!$A$2:$AN$7500,MATCH(P$3,Команды!$A$2:$A$7500,0),$E107+2)=Команды!$AJ$17,TRUE,FALSE),IF(INDEX(Команды!$A$2:$AN$7500,MATCH(P$3,Команды!$A$2:$A$7500,0),$E107+2)=Команды!$AJ$18,TRUE,FALSE),IF(INDEX(Команды!$A$2:$AN$7500,MATCH(P$3,Команды!$A$2:$A$7500,0),$E107+2)=Команды!$AJ$19,TRUE,FALSE)),INDEX(Команды!$AJ$2:$AL$19,MATCH(INDEX(Команды!$A$2:$AN$7500,MATCH(P$3,Команды!$A$2:$A$7500,0),$E107+2),Команды!$AJ$2:$AJ$19,0),3),0)</f>
        <v>0</v>
      </c>
      <c r="R107" s="342"/>
      <c r="S107" s="174">
        <f>IF(OR(IF(INDEX(Команды!$A$2:$AN$7500,MATCH(S$3,Команды!$A$2:$A$7500,0),$E107+2)=Команды!$AJ$2,TRUE,FALSE),IF(INDEX(Команды!$A$2:$AN$7500,MATCH(S$3,Команды!$A$2:$A$7500,0),$E107+2)=Команды!$AJ$3,TRUE,FALSE),IF(INDEX(Команды!$A$2:$AN$7500,MATCH(S$3,Команды!$A$2:$A$7500,0),$E107+2)=Команды!$AJ$4,TRUE,FALSE),IF(INDEX(Команды!$A$2:$AN$7500,MATCH(S$3,Команды!$A$2:$A$7500,0),$E107+2)=Команды!$AJ$5,TRUE,FALSE),IF(INDEX(Команды!$A$2:$AN$7500,MATCH(S$3,Команды!$A$2:$A$7500,0),$E107+2)=Команды!$AJ$6,TRUE,FALSE),IF(INDEX(Команды!$A$2:$AN$7500,MATCH(S$3,Команды!$A$2:$A$7500,0),$E107+2)=Команды!$AJ$7,TRUE,FALSE),IF(INDEX(Команды!$A$2:$AN$7500,MATCH(S$3,Команды!$A$2:$A$7500,0),$E107+2)=Команды!$AJ$8,TRUE,FALSE),IF(INDEX(Команды!$A$2:$AN$7500,MATCH(S$3,Команды!$A$2:$A$7500,0),$E107+2)=Команды!$AJ$9,TRUE,FALSE),IF(INDEX(Команды!$A$2:$AN$7500,MATCH(S$3,Команды!$A$2:$A$7500,0),$E107+2)=Команды!$AJ$10,TRUE,FALSE),IF(INDEX(Команды!$A$2:$AN$7500,MATCH(S$3,Команды!$A$2:$A$7500,0),$E107+2)=Команды!$AJ$11,TRUE,FALSE),IF(INDEX(Команды!$A$2:$AN$7500,MATCH(S$3,Команды!$A$2:$A$7500,0),$E107+2)=Команды!$AJ$12,TRUE,FALSE),IF(INDEX(Команды!$A$2:$AN$7500,MATCH(S$3,Команды!$A$2:$A$7500,0),$E107+2)=Команды!$AJ$13,TRUE,FALSE),IF(INDEX(Команды!$A$2:$AN$7500,MATCH(S$3,Команды!$A$2:$A$7500,0),$E107+2)=Команды!$AJ$14,TRUE,FALSE),IF(INDEX(Команды!$A$2:$AN$7500,MATCH(S$3,Команды!$A$2:$A$7500,0),$E107+2)=Команды!$AJ$15,TRUE,FALSE),IF(INDEX(Команды!$A$2:$AN$7500,MATCH(S$3,Команды!$A$2:$A$7500,0),$E107+2)=Команды!$AJ$16,TRUE,FALSE),,IF(INDEX(Команды!$A$2:$AN$7500,MATCH(S$3,Команды!$A$2:$A$7500,0),$E107+2)=Команды!$AJ$17,TRUE,FALSE),,IF(INDEX(Команды!$A$2:$AN$7500,MATCH(S$3,Команды!$A$2:$A$7500,0),$E107+2)=Команды!$AJ$18,TRUE,FALSE),,IF(INDEX(Команды!$A$2:$AN$7500,MATCH(S$3,Команды!$A$2:$A$7500,0),$E107+2)=Команды!$AJ$19,TRUE,FALSE)),INDEX(Команды!$AJ$2:$AK$19,MATCH(INDEX(Команды!$A$2:$AN$7500,MATCH(S$3,Команды!$A$2:$A$7500,0),$E107+2),Команды!$AJ$2:$AJ$19,0),2),0)</f>
        <v>0</v>
      </c>
      <c r="T107" s="175">
        <f>IF(OR(IF(INDEX(Команды!$A$2:$AN$7500,MATCH(S$3,Команды!$A$2:$A$7500,0),$E107+2)=Команды!$AJ$2,TRUE,FALSE),IF(INDEX(Команды!$A$2:$AN$7500,MATCH(S$3,Команды!$A$2:$A$7500,0),$E107+2)=Команды!$AJ$3,TRUE,FALSE),IF(INDEX(Команды!$A$2:$AN$7500,MATCH(S$3,Команды!$A$2:$A$7500,0),$E107+2)=Команды!$AJ$4,TRUE,FALSE),IF(INDEX(Команды!$A$2:$AN$7500,MATCH(S$3,Команды!$A$2:$A$7500,0),$E107+2)=Команды!$AJ$5,TRUE,FALSE),IF(INDEX(Команды!$A$2:$AN$7500,MATCH(S$3,Команды!$A$2:$A$7500,0),$E107+2)=Команды!$AJ$6,TRUE,FALSE),IF(INDEX(Команды!$A$2:$AN$7500,MATCH(S$3,Команды!$A$2:$A$7500,0),$E107+2)=Команды!$AJ$7,TRUE,FALSE),IF(INDEX(Команды!$A$2:$AN$7500,MATCH(S$3,Команды!$A$2:$A$7500,0),$E107+2)=Команды!$AJ$8,TRUE,FALSE),IF(INDEX(Команды!$A$2:$AN$7500,MATCH(S$3,Команды!$A$2:$A$7500,0),$E107+2)=Команды!$AJ$9,TRUE,FALSE),IF(INDEX(Команды!$A$2:$AN$7500,MATCH(S$3,Команды!$A$2:$A$7500,0),$E107+2)=Команды!$AJ$10,TRUE,FALSE),IF(INDEX(Команды!$A$2:$AN$7500,MATCH(S$3,Команды!$A$2:$A$7500,0),$E107+2)=Команды!$AJ$11,TRUE,FALSE),IF(INDEX(Команды!$A$2:$AN$7500,MATCH(S$3,Команды!$A$2:$A$7500,0),$E107+2)=Команды!$AJ$12,TRUE,FALSE),IF(INDEX(Команды!$A$2:$AN$7500,MATCH(S$3,Команды!$A$2:$A$7500,0),$E107+2)=Команды!$AJ$13,TRUE,FALSE),IF(INDEX(Команды!$A$2:$AN$7500,MATCH(S$3,Команды!$A$2:$A$7500,0),$E107+2)=Команды!$AJ$14,TRUE,FALSE),IF(INDEX(Команды!$A$2:$AN$7500,MATCH(S$3,Команды!$A$2:$A$7500,0),$E107+2)=Команды!$AJ$15,TRUE,FALSE),IF(INDEX(Команды!$A$2:$AN$7500,MATCH(S$3,Команды!$A$2:$A$7500,0),$E107+2)=Команды!$AJ$16,TRUE,FALSE),IF(INDEX(Команды!$A$2:$AN$7500,MATCH(S$3,Команды!$A$2:$A$7500,0),$E107+2)=Команды!$AJ$17,TRUE,FALSE),IF(INDEX(Команды!$A$2:$AN$7500,MATCH(S$3,Команды!$A$2:$A$7500,0),$E107+2)=Команды!$AJ$18,TRUE,FALSE),IF(INDEX(Команды!$A$2:$AN$7500,MATCH(S$3,Команды!$A$2:$A$7500,0),$E107+2)=Команды!$AJ$19,TRUE,FALSE)),INDEX(Команды!$AJ$2:$AL$19,MATCH(INDEX(Команды!$A$2:$AN$7500,MATCH(S$3,Команды!$A$2:$A$7500,0),$E107+2),Команды!$AJ$2:$AJ$19,0),3),0)</f>
        <v>0</v>
      </c>
      <c r="U107" s="342"/>
      <c r="V107" s="174">
        <f>IF(OR(IF(INDEX(Команды!$A$2:$AN$7500,MATCH(V$3,Команды!$A$2:$A$7500,0),$E107+2)=Команды!$AJ$2,TRUE,FALSE),IF(INDEX(Команды!$A$2:$AN$7500,MATCH(V$3,Команды!$A$2:$A$7500,0),$E107+2)=Команды!$AJ$3,TRUE,FALSE),IF(INDEX(Команды!$A$2:$AN$7500,MATCH(V$3,Команды!$A$2:$A$7500,0),$E107+2)=Команды!$AJ$4,TRUE,FALSE),IF(INDEX(Команды!$A$2:$AN$7500,MATCH(V$3,Команды!$A$2:$A$7500,0),$E107+2)=Команды!$AJ$5,TRUE,FALSE),IF(INDEX(Команды!$A$2:$AN$7500,MATCH(V$3,Команды!$A$2:$A$7500,0),$E107+2)=Команды!$AJ$6,TRUE,FALSE),IF(INDEX(Команды!$A$2:$AN$7500,MATCH(V$3,Команды!$A$2:$A$7500,0),$E107+2)=Команды!$AJ$7,TRUE,FALSE),IF(INDEX(Команды!$A$2:$AN$7500,MATCH(V$3,Команды!$A$2:$A$7500,0),$E107+2)=Команды!$AJ$8,TRUE,FALSE),IF(INDEX(Команды!$A$2:$AN$7500,MATCH(V$3,Команды!$A$2:$A$7500,0),$E107+2)=Команды!$AJ$9,TRUE,FALSE),IF(INDEX(Команды!$A$2:$AN$7500,MATCH(V$3,Команды!$A$2:$A$7500,0),$E107+2)=Команды!$AJ$10,TRUE,FALSE),IF(INDEX(Команды!$A$2:$AN$7500,MATCH(V$3,Команды!$A$2:$A$7500,0),$E107+2)=Команды!$AJ$11,TRUE,FALSE),IF(INDEX(Команды!$A$2:$AN$7500,MATCH(V$3,Команды!$A$2:$A$7500,0),$E107+2)=Команды!$AJ$12,TRUE,FALSE),IF(INDEX(Команды!$A$2:$AN$7500,MATCH(V$3,Команды!$A$2:$A$7500,0),$E107+2)=Команды!$AJ$13,TRUE,FALSE),IF(INDEX(Команды!$A$2:$AN$7500,MATCH(V$3,Команды!$A$2:$A$7500,0),$E107+2)=Команды!$AJ$14,TRUE,FALSE),IF(INDEX(Команды!$A$2:$AN$7500,MATCH(V$3,Команды!$A$2:$A$7500,0),$E107+2)=Команды!$AJ$15,TRUE,FALSE),IF(INDEX(Команды!$A$2:$AN$7500,MATCH(V$3,Команды!$A$2:$A$7500,0),$E107+2)=Команды!$AJ$16,TRUE,FALSE),,IF(INDEX(Команды!$A$2:$AN$7500,MATCH(V$3,Команды!$A$2:$A$7500,0),$E107+2)=Команды!$AJ$17,TRUE,FALSE),,IF(INDEX(Команды!$A$2:$AN$7500,MATCH(V$3,Команды!$A$2:$A$7500,0),$E107+2)=Команды!$AJ$18,TRUE,FALSE),,IF(INDEX(Команды!$A$2:$AN$7500,MATCH(V$3,Команды!$A$2:$A$7500,0),$E107+2)=Команды!$AJ$19,TRUE,FALSE)),INDEX(Команды!$AJ$2:$AK$19,MATCH(INDEX(Команды!$A$2:$AN$7500,MATCH(V$3,Команды!$A$2:$A$7500,0),$E107+2),Команды!$AJ$2:$AJ$19,0),2),0)</f>
        <v>0</v>
      </c>
      <c r="W107" s="175">
        <f>IF(OR(IF(INDEX(Команды!$A$2:$AN$7500,MATCH(V$3,Команды!$A$2:$A$7500,0),$E107+2)=Команды!$AJ$2,TRUE,FALSE),IF(INDEX(Команды!$A$2:$AN$7500,MATCH(V$3,Команды!$A$2:$A$7500,0),$E107+2)=Команды!$AJ$3,TRUE,FALSE),IF(INDEX(Команды!$A$2:$AN$7500,MATCH(V$3,Команды!$A$2:$A$7500,0),$E107+2)=Команды!$AJ$4,TRUE,FALSE),IF(INDEX(Команды!$A$2:$AN$7500,MATCH(V$3,Команды!$A$2:$A$7500,0),$E107+2)=Команды!$AJ$5,TRUE,FALSE),IF(INDEX(Команды!$A$2:$AN$7500,MATCH(V$3,Команды!$A$2:$A$7500,0),$E107+2)=Команды!$AJ$6,TRUE,FALSE),IF(INDEX(Команды!$A$2:$AN$7500,MATCH(V$3,Команды!$A$2:$A$7500,0),$E107+2)=Команды!$AJ$7,TRUE,FALSE),IF(INDEX(Команды!$A$2:$AN$7500,MATCH(V$3,Команды!$A$2:$A$7500,0),$E107+2)=Команды!$AJ$8,TRUE,FALSE),IF(INDEX(Команды!$A$2:$AN$7500,MATCH(V$3,Команды!$A$2:$A$7500,0),$E107+2)=Команды!$AJ$9,TRUE,FALSE),IF(INDEX(Команды!$A$2:$AN$7500,MATCH(V$3,Команды!$A$2:$A$7500,0),$E107+2)=Команды!$AJ$10,TRUE,FALSE),IF(INDEX(Команды!$A$2:$AN$7500,MATCH(V$3,Команды!$A$2:$A$7500,0),$E107+2)=Команды!$AJ$11,TRUE,FALSE),IF(INDEX(Команды!$A$2:$AN$7500,MATCH(V$3,Команды!$A$2:$A$7500,0),$E107+2)=Команды!$AJ$12,TRUE,FALSE),IF(INDEX(Команды!$A$2:$AN$7500,MATCH(V$3,Команды!$A$2:$A$7500,0),$E107+2)=Команды!$AJ$13,TRUE,FALSE),IF(INDEX(Команды!$A$2:$AN$7500,MATCH(V$3,Команды!$A$2:$A$7500,0),$E107+2)=Команды!$AJ$14,TRUE,FALSE),IF(INDEX(Команды!$A$2:$AN$7500,MATCH(V$3,Команды!$A$2:$A$7500,0),$E107+2)=Команды!$AJ$15,TRUE,FALSE),IF(INDEX(Команды!$A$2:$AN$7500,MATCH(V$3,Команды!$A$2:$A$7500,0),$E107+2)=Команды!$AJ$16,TRUE,FALSE),IF(INDEX(Команды!$A$2:$AN$7500,MATCH(V$3,Команды!$A$2:$A$7500,0),$E107+2)=Команды!$AJ$17,TRUE,FALSE),IF(INDEX(Команды!$A$2:$AN$7500,MATCH(V$3,Команды!$A$2:$A$7500,0),$E107+2)=Команды!$AJ$18,TRUE,FALSE),IF(INDEX(Команды!$A$2:$AN$7500,MATCH(V$3,Команды!$A$2:$A$7500,0),$E107+2)=Команды!$AJ$19,TRUE,FALSE)),INDEX(Команды!$AJ$2:$AL$19,MATCH(INDEX(Команды!$A$2:$AN$7500,MATCH(V$3,Команды!$A$2:$A$7500,0),$E107+2),Команды!$AJ$2:$AJ$19,0),3),0)</f>
        <v>0</v>
      </c>
      <c r="X107" s="342"/>
      <c r="Y107" s="174">
        <f>IF(OR(IF(INDEX(Команды!$A$2:$AN$7500,MATCH(Y$3,Команды!$A$2:$A$7500,0),$E107+2)=Команды!$AJ$2,TRUE,FALSE),IF(INDEX(Команды!$A$2:$AN$7500,MATCH(Y$3,Команды!$A$2:$A$7500,0),$E107+2)=Команды!$AJ$3,TRUE,FALSE),IF(INDEX(Команды!$A$2:$AN$7500,MATCH(Y$3,Команды!$A$2:$A$7500,0),$E107+2)=Команды!$AJ$4,TRUE,FALSE),IF(INDEX(Команды!$A$2:$AN$7500,MATCH(Y$3,Команды!$A$2:$A$7500,0),$E107+2)=Команды!$AJ$5,TRUE,FALSE),IF(INDEX(Команды!$A$2:$AN$7500,MATCH(Y$3,Команды!$A$2:$A$7500,0),$E107+2)=Команды!$AJ$6,TRUE,FALSE),IF(INDEX(Команды!$A$2:$AN$7500,MATCH(Y$3,Команды!$A$2:$A$7500,0),$E107+2)=Команды!$AJ$7,TRUE,FALSE),IF(INDEX(Команды!$A$2:$AN$7500,MATCH(Y$3,Команды!$A$2:$A$7500,0),$E107+2)=Команды!$AJ$8,TRUE,FALSE),IF(INDEX(Команды!$A$2:$AN$7500,MATCH(Y$3,Команды!$A$2:$A$7500,0),$E107+2)=Команды!$AJ$9,TRUE,FALSE),IF(INDEX(Команды!$A$2:$AN$7500,MATCH(Y$3,Команды!$A$2:$A$7500,0),$E107+2)=Команды!$AJ$10,TRUE,FALSE),IF(INDEX(Команды!$A$2:$AN$7500,MATCH(Y$3,Команды!$A$2:$A$7500,0),$E107+2)=Команды!$AJ$11,TRUE,FALSE),IF(INDEX(Команды!$A$2:$AN$7500,MATCH(Y$3,Команды!$A$2:$A$7500,0),$E107+2)=Команды!$AJ$12,TRUE,FALSE),IF(INDEX(Команды!$A$2:$AN$7500,MATCH(Y$3,Команды!$A$2:$A$7500,0),$E107+2)=Команды!$AJ$13,TRUE,FALSE),IF(INDEX(Команды!$A$2:$AN$7500,MATCH(Y$3,Команды!$A$2:$A$7500,0),$E107+2)=Команды!$AJ$14,TRUE,FALSE),IF(INDEX(Команды!$A$2:$AN$7500,MATCH(Y$3,Команды!$A$2:$A$7500,0),$E107+2)=Команды!$AJ$15,TRUE,FALSE),IF(INDEX(Команды!$A$2:$AN$7500,MATCH(Y$3,Команды!$A$2:$A$7500,0),$E107+2)=Команды!$AJ$16,TRUE,FALSE),,IF(INDEX(Команды!$A$2:$AN$7500,MATCH(Y$3,Команды!$A$2:$A$7500,0),$E107+2)=Команды!$AJ$17,TRUE,FALSE),,IF(INDEX(Команды!$A$2:$AN$7500,MATCH(Y$3,Команды!$A$2:$A$7500,0),$E107+2)=Команды!$AJ$18,TRUE,FALSE),,IF(INDEX(Команды!$A$2:$AN$7500,MATCH(Y$3,Команды!$A$2:$A$7500,0),$E107+2)=Команды!$AJ$19,TRUE,FALSE)),INDEX(Команды!$AJ$2:$AK$19,MATCH(INDEX(Команды!$A$2:$AN$7500,MATCH(Y$3,Команды!$A$2:$A$7500,0),$E107+2),Команды!$AJ$2:$AJ$19,0),2),0)</f>
        <v>0</v>
      </c>
      <c r="Z107" s="175">
        <f>IF(OR(IF(INDEX(Команды!$A$2:$AN$7500,MATCH(Y$3,Команды!$A$2:$A$7500,0),$E107+2)=Команды!$AJ$2,TRUE,FALSE),IF(INDEX(Команды!$A$2:$AN$7500,MATCH(Y$3,Команды!$A$2:$A$7500,0),$E107+2)=Команды!$AJ$3,TRUE,FALSE),IF(INDEX(Команды!$A$2:$AN$7500,MATCH(Y$3,Команды!$A$2:$A$7500,0),$E107+2)=Команды!$AJ$4,TRUE,FALSE),IF(INDEX(Команды!$A$2:$AN$7500,MATCH(Y$3,Команды!$A$2:$A$7500,0),$E107+2)=Команды!$AJ$5,TRUE,FALSE),IF(INDEX(Команды!$A$2:$AN$7500,MATCH(Y$3,Команды!$A$2:$A$7500,0),$E107+2)=Команды!$AJ$6,TRUE,FALSE),IF(INDEX(Команды!$A$2:$AN$7500,MATCH(Y$3,Команды!$A$2:$A$7500,0),$E107+2)=Команды!$AJ$7,TRUE,FALSE),IF(INDEX(Команды!$A$2:$AN$7500,MATCH(Y$3,Команды!$A$2:$A$7500,0),$E107+2)=Команды!$AJ$8,TRUE,FALSE),IF(INDEX(Команды!$A$2:$AN$7500,MATCH(Y$3,Команды!$A$2:$A$7500,0),$E107+2)=Команды!$AJ$9,TRUE,FALSE),IF(INDEX(Команды!$A$2:$AN$7500,MATCH(Y$3,Команды!$A$2:$A$7500,0),$E107+2)=Команды!$AJ$10,TRUE,FALSE),IF(INDEX(Команды!$A$2:$AN$7500,MATCH(Y$3,Команды!$A$2:$A$7500,0),$E107+2)=Команды!$AJ$11,TRUE,FALSE),IF(INDEX(Команды!$A$2:$AN$7500,MATCH(Y$3,Команды!$A$2:$A$7500,0),$E107+2)=Команды!$AJ$12,TRUE,FALSE),IF(INDEX(Команды!$A$2:$AN$7500,MATCH(Y$3,Команды!$A$2:$A$7500,0),$E107+2)=Команды!$AJ$13,TRUE,FALSE),IF(INDEX(Команды!$A$2:$AN$7500,MATCH(Y$3,Команды!$A$2:$A$7500,0),$E107+2)=Команды!$AJ$14,TRUE,FALSE),IF(INDEX(Команды!$A$2:$AN$7500,MATCH(Y$3,Команды!$A$2:$A$7500,0),$E107+2)=Команды!$AJ$15,TRUE,FALSE),IF(INDEX(Команды!$A$2:$AN$7500,MATCH(Y$3,Команды!$A$2:$A$7500,0),$E107+2)=Команды!$AJ$16,TRUE,FALSE),IF(INDEX(Команды!$A$2:$AN$7500,MATCH(Y$3,Команды!$A$2:$A$7500,0),$E107+2)=Команды!$AJ$17,TRUE,FALSE),IF(INDEX(Команды!$A$2:$AN$7500,MATCH(Y$3,Команды!$A$2:$A$7500,0),$E107+2)=Команды!$AJ$18,TRUE,FALSE),IF(INDEX(Команды!$A$2:$AN$7500,MATCH(Y$3,Команды!$A$2:$A$7500,0),$E107+2)=Команды!$AJ$19,TRUE,FALSE)),INDEX(Команды!$AJ$2:$AL$19,MATCH(INDEX(Команды!$A$2:$AN$7500,MATCH(Y$3,Команды!$A$2:$A$7500,0),$E107+2),Команды!$AJ$2:$AJ$19,0),3),0)</f>
        <v>0</v>
      </c>
      <c r="AA107" s="342"/>
      <c r="AB107" s="174">
        <f>IF(OR(IF(INDEX(Команды!$A$2:$AN$7500,MATCH(AB$3,Команды!$A$2:$A$7500,0),$E107+2)=Команды!$AJ$2,TRUE,FALSE),IF(INDEX(Команды!$A$2:$AN$7500,MATCH(AB$3,Команды!$A$2:$A$7500,0),$E107+2)=Команды!$AJ$3,TRUE,FALSE),IF(INDEX(Команды!$A$2:$AN$7500,MATCH(AB$3,Команды!$A$2:$A$7500,0),$E107+2)=Команды!$AJ$4,TRUE,FALSE),IF(INDEX(Команды!$A$2:$AN$7500,MATCH(AB$3,Команды!$A$2:$A$7500,0),$E107+2)=Команды!$AJ$5,TRUE,FALSE),IF(INDEX(Команды!$A$2:$AN$7500,MATCH(AB$3,Команды!$A$2:$A$7500,0),$E107+2)=Команды!$AJ$6,TRUE,FALSE),IF(INDEX(Команды!$A$2:$AN$7500,MATCH(AB$3,Команды!$A$2:$A$7500,0),$E107+2)=Команды!$AJ$7,TRUE,FALSE),IF(INDEX(Команды!$A$2:$AN$7500,MATCH(AB$3,Команды!$A$2:$A$7500,0),$E107+2)=Команды!$AJ$8,TRUE,FALSE),IF(INDEX(Команды!$A$2:$AN$7500,MATCH(AB$3,Команды!$A$2:$A$7500,0),$E107+2)=Команды!$AJ$9,TRUE,FALSE),IF(INDEX(Команды!$A$2:$AN$7500,MATCH(AB$3,Команды!$A$2:$A$7500,0),$E107+2)=Команды!$AJ$10,TRUE,FALSE),IF(INDEX(Команды!$A$2:$AN$7500,MATCH(AB$3,Команды!$A$2:$A$7500,0),$E107+2)=Команды!$AJ$11,TRUE,FALSE),IF(INDEX(Команды!$A$2:$AN$7500,MATCH(AB$3,Команды!$A$2:$A$7500,0),$E107+2)=Команды!$AJ$12,TRUE,FALSE),IF(INDEX(Команды!$A$2:$AN$7500,MATCH(AB$3,Команды!$A$2:$A$7500,0),$E107+2)=Команды!$AJ$13,TRUE,FALSE),IF(INDEX(Команды!$A$2:$AN$7500,MATCH(AB$3,Команды!$A$2:$A$7500,0),$E107+2)=Команды!$AJ$14,TRUE,FALSE),IF(INDEX(Команды!$A$2:$AN$7500,MATCH(AB$3,Команды!$A$2:$A$7500,0),$E107+2)=Команды!$AJ$15,TRUE,FALSE),IF(INDEX(Команды!$A$2:$AN$7500,MATCH(AB$3,Команды!$A$2:$A$7500,0),$E107+2)=Команды!$AJ$16,TRUE,FALSE),,IF(INDEX(Команды!$A$2:$AN$7500,MATCH(AB$3,Команды!$A$2:$A$7500,0),$E107+2)=Команды!$AJ$17,TRUE,FALSE),,IF(INDEX(Команды!$A$2:$AN$7500,MATCH(AB$3,Команды!$A$2:$A$7500,0),$E107+2)=Команды!$AJ$18,TRUE,FALSE),,IF(INDEX(Команды!$A$2:$AN$7500,MATCH(AB$3,Команды!$A$2:$A$7500,0),$E107+2)=Команды!$AJ$19,TRUE,FALSE)),INDEX(Команды!$AJ$2:$AK$19,MATCH(INDEX(Команды!$A$2:$AN$7500,MATCH(AB$3,Команды!$A$2:$A$7500,0),$E107+2),Команды!$AJ$2:$AJ$19,0),2),0)</f>
        <v>0</v>
      </c>
      <c r="AC107" s="175">
        <f>IF(OR(IF(INDEX(Команды!$A$2:$AN$7500,MATCH(AB$3,Команды!$A$2:$A$7500,0),$E107+2)=Команды!$AJ$2,TRUE,FALSE),IF(INDEX(Команды!$A$2:$AN$7500,MATCH(AB$3,Команды!$A$2:$A$7500,0),$E107+2)=Команды!$AJ$3,TRUE,FALSE),IF(INDEX(Команды!$A$2:$AN$7500,MATCH(AB$3,Команды!$A$2:$A$7500,0),$E107+2)=Команды!$AJ$4,TRUE,FALSE),IF(INDEX(Команды!$A$2:$AN$7500,MATCH(AB$3,Команды!$A$2:$A$7500,0),$E107+2)=Команды!$AJ$5,TRUE,FALSE),IF(INDEX(Команды!$A$2:$AN$7500,MATCH(AB$3,Команды!$A$2:$A$7500,0),$E107+2)=Команды!$AJ$6,TRUE,FALSE),IF(INDEX(Команды!$A$2:$AN$7500,MATCH(AB$3,Команды!$A$2:$A$7500,0),$E107+2)=Команды!$AJ$7,TRUE,FALSE),IF(INDEX(Команды!$A$2:$AN$7500,MATCH(AB$3,Команды!$A$2:$A$7500,0),$E107+2)=Команды!$AJ$8,TRUE,FALSE),IF(INDEX(Команды!$A$2:$AN$7500,MATCH(AB$3,Команды!$A$2:$A$7500,0),$E107+2)=Команды!$AJ$9,TRUE,FALSE),IF(INDEX(Команды!$A$2:$AN$7500,MATCH(AB$3,Команды!$A$2:$A$7500,0),$E107+2)=Команды!$AJ$10,TRUE,FALSE),IF(INDEX(Команды!$A$2:$AN$7500,MATCH(AB$3,Команды!$A$2:$A$7500,0),$E107+2)=Команды!$AJ$11,TRUE,FALSE),IF(INDEX(Команды!$A$2:$AN$7500,MATCH(AB$3,Команды!$A$2:$A$7500,0),$E107+2)=Команды!$AJ$12,TRUE,FALSE),IF(INDEX(Команды!$A$2:$AN$7500,MATCH(AB$3,Команды!$A$2:$A$7500,0),$E107+2)=Команды!$AJ$13,TRUE,FALSE),IF(INDEX(Команды!$A$2:$AN$7500,MATCH(AB$3,Команды!$A$2:$A$7500,0),$E107+2)=Команды!$AJ$14,TRUE,FALSE),IF(INDEX(Команды!$A$2:$AN$7500,MATCH(AB$3,Команды!$A$2:$A$7500,0),$E107+2)=Команды!$AJ$15,TRUE,FALSE),IF(INDEX(Команды!$A$2:$AN$7500,MATCH(AB$3,Команды!$A$2:$A$7500,0),$E107+2)=Команды!$AJ$16,TRUE,FALSE),IF(INDEX(Команды!$A$2:$AN$7500,MATCH(AB$3,Команды!$A$2:$A$7500,0),$E107+2)=Команды!$AJ$17,TRUE,FALSE),IF(INDEX(Команды!$A$2:$AN$7500,MATCH(AB$3,Команды!$A$2:$A$7500,0),$E107+2)=Команды!$AJ$18,TRUE,FALSE),IF(INDEX(Команды!$A$2:$AN$7500,MATCH(AB$3,Команды!$A$2:$A$7500,0),$E107+2)=Команды!$AJ$19,TRUE,FALSE)),INDEX(Команды!$AJ$2:$AL$19,MATCH(INDEX(Команды!$A$2:$AN$7500,MATCH(AB$3,Команды!$A$2:$A$7500,0),$E107+2),Команды!$AJ$2:$AJ$19,0),3),0)</f>
        <v>0</v>
      </c>
      <c r="AD107" s="342"/>
      <c r="AE107" s="174">
        <f>IF(OR(IF(INDEX(Команды!$A$2:$AN$7500,MATCH(AE$3,Команды!$A$2:$A$7500,0),$E107+2)=Команды!$AJ$2,TRUE,FALSE),IF(INDEX(Команды!$A$2:$AN$7500,MATCH(AE$3,Команды!$A$2:$A$7500,0),$E107+2)=Команды!$AJ$3,TRUE,FALSE),IF(INDEX(Команды!$A$2:$AN$7500,MATCH(AE$3,Команды!$A$2:$A$7500,0),$E107+2)=Команды!$AJ$4,TRUE,FALSE),IF(INDEX(Команды!$A$2:$AN$7500,MATCH(AE$3,Команды!$A$2:$A$7500,0),$E107+2)=Команды!$AJ$5,TRUE,FALSE),IF(INDEX(Команды!$A$2:$AN$7500,MATCH(AE$3,Команды!$A$2:$A$7500,0),$E107+2)=Команды!$AJ$6,TRUE,FALSE),IF(INDEX(Команды!$A$2:$AN$7500,MATCH(AE$3,Команды!$A$2:$A$7500,0),$E107+2)=Команды!$AJ$7,TRUE,FALSE),IF(INDEX(Команды!$A$2:$AN$7500,MATCH(AE$3,Команды!$A$2:$A$7500,0),$E107+2)=Команды!$AJ$8,TRUE,FALSE),IF(INDEX(Команды!$A$2:$AN$7500,MATCH(AE$3,Команды!$A$2:$A$7500,0),$E107+2)=Команды!$AJ$9,TRUE,FALSE),IF(INDEX(Команды!$A$2:$AN$7500,MATCH(AE$3,Команды!$A$2:$A$7500,0),$E107+2)=Команды!$AJ$10,TRUE,FALSE),IF(INDEX(Команды!$A$2:$AN$7500,MATCH(AE$3,Команды!$A$2:$A$7500,0),$E107+2)=Команды!$AJ$11,TRUE,FALSE),IF(INDEX(Команды!$A$2:$AN$7500,MATCH(AE$3,Команды!$A$2:$A$7500,0),$E107+2)=Команды!$AJ$12,TRUE,FALSE),IF(INDEX(Команды!$A$2:$AN$7500,MATCH(AE$3,Команды!$A$2:$A$7500,0),$E107+2)=Команды!$AJ$13,TRUE,FALSE),IF(INDEX(Команды!$A$2:$AN$7500,MATCH(AE$3,Команды!$A$2:$A$7500,0),$E107+2)=Команды!$AJ$14,TRUE,FALSE),IF(INDEX(Команды!$A$2:$AN$7500,MATCH(AE$3,Команды!$A$2:$A$7500,0),$E107+2)=Команды!$AJ$15,TRUE,FALSE),IF(INDEX(Команды!$A$2:$AN$7500,MATCH(AE$3,Команды!$A$2:$A$7500,0),$E107+2)=Команды!$AJ$16,TRUE,FALSE),,IF(INDEX(Команды!$A$2:$AN$7500,MATCH(AE$3,Команды!$A$2:$A$7500,0),$E107+2)=Команды!$AJ$17,TRUE,FALSE),,IF(INDEX(Команды!$A$2:$AN$7500,MATCH(AE$3,Команды!$A$2:$A$7500,0),$E107+2)=Команды!$AJ$18,TRUE,FALSE),,IF(INDEX(Команды!$A$2:$AN$7500,MATCH(AE$3,Команды!$A$2:$A$7500,0),$E107+2)=Команды!$AJ$19,TRUE,FALSE)),INDEX(Команды!$AJ$2:$AK$19,MATCH(INDEX(Команды!$A$2:$AN$7500,MATCH(AE$3,Команды!$A$2:$A$7500,0),$E107+2),Команды!$AJ$2:$AJ$19,0),2),0)</f>
        <v>0</v>
      </c>
      <c r="AF107" s="175">
        <f>IF(OR(IF(INDEX(Команды!$A$2:$AN$7500,MATCH(AE$3,Команды!$A$2:$A$7500,0),$E107+2)=Команды!$AJ$2,TRUE,FALSE),IF(INDEX(Команды!$A$2:$AN$7500,MATCH(AE$3,Команды!$A$2:$A$7500,0),$E107+2)=Команды!$AJ$3,TRUE,FALSE),IF(INDEX(Команды!$A$2:$AN$7500,MATCH(AE$3,Команды!$A$2:$A$7500,0),$E107+2)=Команды!$AJ$4,TRUE,FALSE),IF(INDEX(Команды!$A$2:$AN$7500,MATCH(AE$3,Команды!$A$2:$A$7500,0),$E107+2)=Команды!$AJ$5,TRUE,FALSE),IF(INDEX(Команды!$A$2:$AN$7500,MATCH(AE$3,Команды!$A$2:$A$7500,0),$E107+2)=Команды!$AJ$6,TRUE,FALSE),IF(INDEX(Команды!$A$2:$AN$7500,MATCH(AE$3,Команды!$A$2:$A$7500,0),$E107+2)=Команды!$AJ$7,TRUE,FALSE),IF(INDEX(Команды!$A$2:$AN$7500,MATCH(AE$3,Команды!$A$2:$A$7500,0),$E107+2)=Команды!$AJ$8,TRUE,FALSE),IF(INDEX(Команды!$A$2:$AN$7500,MATCH(AE$3,Команды!$A$2:$A$7500,0),$E107+2)=Команды!$AJ$9,TRUE,FALSE),IF(INDEX(Команды!$A$2:$AN$7500,MATCH(AE$3,Команды!$A$2:$A$7500,0),$E107+2)=Команды!$AJ$10,TRUE,FALSE),IF(INDEX(Команды!$A$2:$AN$7500,MATCH(AE$3,Команды!$A$2:$A$7500,0),$E107+2)=Команды!$AJ$11,TRUE,FALSE),IF(INDEX(Команды!$A$2:$AN$7500,MATCH(AE$3,Команды!$A$2:$A$7500,0),$E107+2)=Команды!$AJ$12,TRUE,FALSE),IF(INDEX(Команды!$A$2:$AN$7500,MATCH(AE$3,Команды!$A$2:$A$7500,0),$E107+2)=Команды!$AJ$13,TRUE,FALSE),IF(INDEX(Команды!$A$2:$AN$7500,MATCH(AE$3,Команды!$A$2:$A$7500,0),$E107+2)=Команды!$AJ$14,TRUE,FALSE),IF(INDEX(Команды!$A$2:$AN$7500,MATCH(AE$3,Команды!$A$2:$A$7500,0),$E107+2)=Команды!$AJ$15,TRUE,FALSE),IF(INDEX(Команды!$A$2:$AN$7500,MATCH(AE$3,Команды!$A$2:$A$7500,0),$E107+2)=Команды!$AJ$16,TRUE,FALSE),IF(INDEX(Команды!$A$2:$AN$7500,MATCH(AE$3,Команды!$A$2:$A$7500,0),$E107+2)=Команды!$AJ$17,TRUE,FALSE),IF(INDEX(Команды!$A$2:$AN$7500,MATCH(AE$3,Команды!$A$2:$A$7500,0),$E107+2)=Команды!$AJ$18,TRUE,FALSE),IF(INDEX(Команды!$A$2:$AN$7500,MATCH(AE$3,Команды!$A$2:$A$7500,0),$E107+2)=Команды!$AJ$19,TRUE,FALSE)),INDEX(Команды!$AJ$2:$AL$19,MATCH(INDEX(Команды!$A$2:$AN$7500,MATCH(AE$3,Команды!$A$2:$A$7500,0),$E107+2),Команды!$AJ$2:$AJ$19,0),3),0)</f>
        <v>0</v>
      </c>
      <c r="AG107" s="342"/>
      <c r="AH107" s="174">
        <f>IF(OR(IF(INDEX(Команды!$A$2:$AN$7500,MATCH(AH$3,Команды!$A$2:$A$7500,0),$E107+2)=Команды!$AJ$2,TRUE,FALSE),IF(INDEX(Команды!$A$2:$AN$7500,MATCH(AH$3,Команды!$A$2:$A$7500,0),$E107+2)=Команды!$AJ$3,TRUE,FALSE),IF(INDEX(Команды!$A$2:$AN$7500,MATCH(AH$3,Команды!$A$2:$A$7500,0),$E107+2)=Команды!$AJ$4,TRUE,FALSE),IF(INDEX(Команды!$A$2:$AN$7500,MATCH(AH$3,Команды!$A$2:$A$7500,0),$E107+2)=Команды!$AJ$5,TRUE,FALSE),IF(INDEX(Команды!$A$2:$AN$7500,MATCH(AH$3,Команды!$A$2:$A$7500,0),$E107+2)=Команды!$AJ$6,TRUE,FALSE),IF(INDEX(Команды!$A$2:$AN$7500,MATCH(AH$3,Команды!$A$2:$A$7500,0),$E107+2)=Команды!$AJ$7,TRUE,FALSE),IF(INDEX(Команды!$A$2:$AN$7500,MATCH(AH$3,Команды!$A$2:$A$7500,0),$E107+2)=Команды!$AJ$8,TRUE,FALSE),IF(INDEX(Команды!$A$2:$AN$7500,MATCH(AH$3,Команды!$A$2:$A$7500,0),$E107+2)=Команды!$AJ$9,TRUE,FALSE),IF(INDEX(Команды!$A$2:$AN$7500,MATCH(AH$3,Команды!$A$2:$A$7500,0),$E107+2)=Команды!$AJ$10,TRUE,FALSE),IF(INDEX(Команды!$A$2:$AN$7500,MATCH(AH$3,Команды!$A$2:$A$7500,0),$E107+2)=Команды!$AJ$11,TRUE,FALSE),IF(INDEX(Команды!$A$2:$AN$7500,MATCH(AH$3,Команды!$A$2:$A$7500,0),$E107+2)=Команды!$AJ$12,TRUE,FALSE),IF(INDEX(Команды!$A$2:$AN$7500,MATCH(AH$3,Команды!$A$2:$A$7500,0),$E107+2)=Команды!$AJ$13,TRUE,FALSE),IF(INDEX(Команды!$A$2:$AN$7500,MATCH(AH$3,Команды!$A$2:$A$7500,0),$E107+2)=Команды!$AJ$14,TRUE,FALSE),IF(INDEX(Команды!$A$2:$AN$7500,MATCH(AH$3,Команды!$A$2:$A$7500,0),$E107+2)=Команды!$AJ$15,TRUE,FALSE),IF(INDEX(Команды!$A$2:$AN$7500,MATCH(AH$3,Команды!$A$2:$A$7500,0),$E107+2)=Команды!$AJ$16,TRUE,FALSE),,IF(INDEX(Команды!$A$2:$AN$7500,MATCH(AH$3,Команды!$A$2:$A$7500,0),$E107+2)=Команды!$AJ$17,TRUE,FALSE),,IF(INDEX(Команды!$A$2:$AN$7500,MATCH(AH$3,Команды!$A$2:$A$7500,0),$E107+2)=Команды!$AJ$18,TRUE,FALSE),,IF(INDEX(Команды!$A$2:$AN$7500,MATCH(AH$3,Команды!$A$2:$A$7500,0),$E107+2)=Команды!$AJ$19,TRUE,FALSE)),INDEX(Команды!$AJ$2:$AK$19,MATCH(INDEX(Команды!$A$2:$AN$7500,MATCH(AH$3,Команды!$A$2:$A$7500,0),$E107+2),Команды!$AJ$2:$AJ$19,0),2),0)</f>
        <v>0</v>
      </c>
      <c r="AI107" s="175">
        <f>IF(OR(IF(INDEX(Команды!$A$2:$AN$7500,MATCH(AH$3,Команды!$A$2:$A$7500,0),$E107+2)=Команды!$AJ$2,TRUE,FALSE),IF(INDEX(Команды!$A$2:$AN$7500,MATCH(AH$3,Команды!$A$2:$A$7500,0),$E107+2)=Команды!$AJ$3,TRUE,FALSE),IF(INDEX(Команды!$A$2:$AN$7500,MATCH(AH$3,Команды!$A$2:$A$7500,0),$E107+2)=Команды!$AJ$4,TRUE,FALSE),IF(INDEX(Команды!$A$2:$AN$7500,MATCH(AH$3,Команды!$A$2:$A$7500,0),$E107+2)=Команды!$AJ$5,TRUE,FALSE),IF(INDEX(Команды!$A$2:$AN$7500,MATCH(AH$3,Команды!$A$2:$A$7500,0),$E107+2)=Команды!$AJ$6,TRUE,FALSE),IF(INDEX(Команды!$A$2:$AN$7500,MATCH(AH$3,Команды!$A$2:$A$7500,0),$E107+2)=Команды!$AJ$7,TRUE,FALSE),IF(INDEX(Команды!$A$2:$AN$7500,MATCH(AH$3,Команды!$A$2:$A$7500,0),$E107+2)=Команды!$AJ$8,TRUE,FALSE),IF(INDEX(Команды!$A$2:$AN$7500,MATCH(AH$3,Команды!$A$2:$A$7500,0),$E107+2)=Команды!$AJ$9,TRUE,FALSE),IF(INDEX(Команды!$A$2:$AN$7500,MATCH(AH$3,Команды!$A$2:$A$7500,0),$E107+2)=Команды!$AJ$10,TRUE,FALSE),IF(INDEX(Команды!$A$2:$AN$7500,MATCH(AH$3,Команды!$A$2:$A$7500,0),$E107+2)=Команды!$AJ$11,TRUE,FALSE),IF(INDEX(Команды!$A$2:$AN$7500,MATCH(AH$3,Команды!$A$2:$A$7500,0),$E107+2)=Команды!$AJ$12,TRUE,FALSE),IF(INDEX(Команды!$A$2:$AN$7500,MATCH(AH$3,Команды!$A$2:$A$7500,0),$E107+2)=Команды!$AJ$13,TRUE,FALSE),IF(INDEX(Команды!$A$2:$AN$7500,MATCH(AH$3,Команды!$A$2:$A$7500,0),$E107+2)=Команды!$AJ$14,TRUE,FALSE),IF(INDEX(Команды!$A$2:$AN$7500,MATCH(AH$3,Команды!$A$2:$A$7500,0),$E107+2)=Команды!$AJ$15,TRUE,FALSE),IF(INDEX(Команды!$A$2:$AN$7500,MATCH(AH$3,Команды!$A$2:$A$7500,0),$E107+2)=Команды!$AJ$16,TRUE,FALSE),IF(INDEX(Команды!$A$2:$AN$7500,MATCH(AH$3,Команды!$A$2:$A$7500,0),$E107+2)=Команды!$AJ$17,TRUE,FALSE),IF(INDEX(Команды!$A$2:$AN$7500,MATCH(AH$3,Команды!$A$2:$A$7500,0),$E107+2)=Команды!$AJ$18,TRUE,FALSE),IF(INDEX(Команды!$A$2:$AN$7500,MATCH(AH$3,Команды!$A$2:$A$7500,0),$E107+2)=Команды!$AJ$19,TRUE,FALSE)),INDEX(Команды!$AJ$2:$AL$19,MATCH(INDEX(Команды!$A$2:$AN$7500,MATCH(AH$3,Команды!$A$2:$A$7500,0),$E107+2),Команды!$AJ$2:$AJ$19,0),3),0)</f>
        <v>0</v>
      </c>
      <c r="AJ107" s="342"/>
      <c r="AK107" s="174">
        <f>IF(OR(IF(INDEX(Команды!$A$2:$AN$7500,MATCH(AK$3,Команды!$A$2:$A$7500,0),$E107+2)=Команды!$AJ$2,TRUE,FALSE),IF(INDEX(Команды!$A$2:$AN$7500,MATCH(AK$3,Команды!$A$2:$A$7500,0),$E107+2)=Команды!$AJ$3,TRUE,FALSE),IF(INDEX(Команды!$A$2:$AN$7500,MATCH(AK$3,Команды!$A$2:$A$7500,0),$E107+2)=Команды!$AJ$4,TRUE,FALSE),IF(INDEX(Команды!$A$2:$AN$7500,MATCH(AK$3,Команды!$A$2:$A$7500,0),$E107+2)=Команды!$AJ$5,TRUE,FALSE),IF(INDEX(Команды!$A$2:$AN$7500,MATCH(AK$3,Команды!$A$2:$A$7500,0),$E107+2)=Команды!$AJ$6,TRUE,FALSE),IF(INDEX(Команды!$A$2:$AN$7500,MATCH(AK$3,Команды!$A$2:$A$7500,0),$E107+2)=Команды!$AJ$7,TRUE,FALSE),IF(INDEX(Команды!$A$2:$AN$7500,MATCH(AK$3,Команды!$A$2:$A$7500,0),$E107+2)=Команды!$AJ$8,TRUE,FALSE),IF(INDEX(Команды!$A$2:$AN$7500,MATCH(AK$3,Команды!$A$2:$A$7500,0),$E107+2)=Команды!$AJ$9,TRUE,FALSE),IF(INDEX(Команды!$A$2:$AN$7500,MATCH(AK$3,Команды!$A$2:$A$7500,0),$E107+2)=Команды!$AJ$10,TRUE,FALSE),IF(INDEX(Команды!$A$2:$AN$7500,MATCH(AK$3,Команды!$A$2:$A$7500,0),$E107+2)=Команды!$AJ$11,TRUE,FALSE),IF(INDEX(Команды!$A$2:$AN$7500,MATCH(AK$3,Команды!$A$2:$A$7500,0),$E107+2)=Команды!$AJ$12,TRUE,FALSE),IF(INDEX(Команды!$A$2:$AN$7500,MATCH(AK$3,Команды!$A$2:$A$7500,0),$E107+2)=Команды!$AJ$13,TRUE,FALSE),IF(INDEX(Команды!$A$2:$AN$7500,MATCH(AK$3,Команды!$A$2:$A$7500,0),$E107+2)=Команды!$AJ$14,TRUE,FALSE),IF(INDEX(Команды!$A$2:$AN$7500,MATCH(AK$3,Команды!$A$2:$A$7500,0),$E107+2)=Команды!$AJ$15,TRUE,FALSE),IF(INDEX(Команды!$A$2:$AN$7500,MATCH(AK$3,Команды!$A$2:$A$7500,0),$E107+2)=Команды!$AJ$16,TRUE,FALSE),,IF(INDEX(Команды!$A$2:$AN$7500,MATCH(AK$3,Команды!$A$2:$A$7500,0),$E107+2)=Команды!$AJ$17,TRUE,FALSE),,IF(INDEX(Команды!$A$2:$AN$7500,MATCH(AK$3,Команды!$A$2:$A$7500,0),$E107+2)=Команды!$AJ$18,TRUE,FALSE),,IF(INDEX(Команды!$A$2:$AN$7500,MATCH(AK$3,Команды!$A$2:$A$7500,0),$E107+2)=Команды!$AJ$19,TRUE,FALSE)),INDEX(Команды!$AJ$2:$AK$19,MATCH(INDEX(Команды!$A$2:$AN$7500,MATCH(AK$3,Команды!$A$2:$A$7500,0),$E107+2),Команды!$AJ$2:$AJ$19,0),2),0)</f>
        <v>0</v>
      </c>
      <c r="AL107" s="175">
        <f>IF(OR(IF(INDEX(Команды!$A$2:$AN$7500,MATCH(AK$3,Команды!$A$2:$A$7500,0),$E107+2)=Команды!$AJ$2,TRUE,FALSE),IF(INDEX(Команды!$A$2:$AN$7500,MATCH(AK$3,Команды!$A$2:$A$7500,0),$E107+2)=Команды!$AJ$3,TRUE,FALSE),IF(INDEX(Команды!$A$2:$AN$7500,MATCH(AK$3,Команды!$A$2:$A$7500,0),$E107+2)=Команды!$AJ$4,TRUE,FALSE),IF(INDEX(Команды!$A$2:$AN$7500,MATCH(AK$3,Команды!$A$2:$A$7500,0),$E107+2)=Команды!$AJ$5,TRUE,FALSE),IF(INDEX(Команды!$A$2:$AN$7500,MATCH(AK$3,Команды!$A$2:$A$7500,0),$E107+2)=Команды!$AJ$6,TRUE,FALSE),IF(INDEX(Команды!$A$2:$AN$7500,MATCH(AK$3,Команды!$A$2:$A$7500,0),$E107+2)=Команды!$AJ$7,TRUE,FALSE),IF(INDEX(Команды!$A$2:$AN$7500,MATCH(AK$3,Команды!$A$2:$A$7500,0),$E107+2)=Команды!$AJ$8,TRUE,FALSE),IF(INDEX(Команды!$A$2:$AN$7500,MATCH(AK$3,Команды!$A$2:$A$7500,0),$E107+2)=Команды!$AJ$9,TRUE,FALSE),IF(INDEX(Команды!$A$2:$AN$7500,MATCH(AK$3,Команды!$A$2:$A$7500,0),$E107+2)=Команды!$AJ$10,TRUE,FALSE),IF(INDEX(Команды!$A$2:$AN$7500,MATCH(AK$3,Команды!$A$2:$A$7500,0),$E107+2)=Команды!$AJ$11,TRUE,FALSE),IF(INDEX(Команды!$A$2:$AN$7500,MATCH(AK$3,Команды!$A$2:$A$7500,0),$E107+2)=Команды!$AJ$12,TRUE,FALSE),IF(INDEX(Команды!$A$2:$AN$7500,MATCH(AK$3,Команды!$A$2:$A$7500,0),$E107+2)=Команды!$AJ$13,TRUE,FALSE),IF(INDEX(Команды!$A$2:$AN$7500,MATCH(AK$3,Команды!$A$2:$A$7500,0),$E107+2)=Команды!$AJ$14,TRUE,FALSE),IF(INDEX(Команды!$A$2:$AN$7500,MATCH(AK$3,Команды!$A$2:$A$7500,0),$E107+2)=Команды!$AJ$15,TRUE,FALSE),IF(INDEX(Команды!$A$2:$AN$7500,MATCH(AK$3,Команды!$A$2:$A$7500,0),$E107+2)=Команды!$AJ$16,TRUE,FALSE),IF(INDEX(Команды!$A$2:$AN$7500,MATCH(AK$3,Команды!$A$2:$A$7500,0),$E107+2)=Команды!$AJ$17,TRUE,FALSE),IF(INDEX(Команды!$A$2:$AN$7500,MATCH(AK$3,Команды!$A$2:$A$7500,0),$E107+2)=Команды!$AJ$18,TRUE,FALSE),IF(INDEX(Команды!$A$2:$AN$7500,MATCH(AK$3,Команды!$A$2:$A$7500,0),$E107+2)=Команды!$AJ$19,TRUE,FALSE)),INDEX(Команды!$AJ$2:$AL$19,MATCH(INDEX(Команды!$A$2:$AN$7500,MATCH(AK$3,Команды!$A$2:$A$7500,0),$E107+2),Команды!$AJ$2:$AJ$19,0),3),0)</f>
        <v>0</v>
      </c>
      <c r="AM107" s="342"/>
      <c r="AN107" s="174">
        <f>IF(OR(IF(INDEX(Команды!$A$2:$AN$7500,MATCH(AN$3,Команды!$A$2:$A$7500,0),$E107+2)=Команды!$AJ$2,TRUE,FALSE),IF(INDEX(Команды!$A$2:$AN$7500,MATCH(AN$3,Команды!$A$2:$A$7500,0),$E107+2)=Команды!$AJ$3,TRUE,FALSE),IF(INDEX(Команды!$A$2:$AN$7500,MATCH(AN$3,Команды!$A$2:$A$7500,0),$E107+2)=Команды!$AJ$4,TRUE,FALSE),IF(INDEX(Команды!$A$2:$AN$7500,MATCH(AN$3,Команды!$A$2:$A$7500,0),$E107+2)=Команды!$AJ$5,TRUE,FALSE),IF(INDEX(Команды!$A$2:$AN$7500,MATCH(AN$3,Команды!$A$2:$A$7500,0),$E107+2)=Команды!$AJ$6,TRUE,FALSE),IF(INDEX(Команды!$A$2:$AN$7500,MATCH(AN$3,Команды!$A$2:$A$7500,0),$E107+2)=Команды!$AJ$7,TRUE,FALSE),IF(INDEX(Команды!$A$2:$AN$7500,MATCH(AN$3,Команды!$A$2:$A$7500,0),$E107+2)=Команды!$AJ$8,TRUE,FALSE),IF(INDEX(Команды!$A$2:$AN$7500,MATCH(AN$3,Команды!$A$2:$A$7500,0),$E107+2)=Команды!$AJ$9,TRUE,FALSE),IF(INDEX(Команды!$A$2:$AN$7500,MATCH(AN$3,Команды!$A$2:$A$7500,0),$E107+2)=Команды!$AJ$10,TRUE,FALSE),IF(INDEX(Команды!$A$2:$AN$7500,MATCH(AN$3,Команды!$A$2:$A$7500,0),$E107+2)=Команды!$AJ$11,TRUE,FALSE),IF(INDEX(Команды!$A$2:$AN$7500,MATCH(AN$3,Команды!$A$2:$A$7500,0),$E107+2)=Команды!$AJ$12,TRUE,FALSE),IF(INDEX(Команды!$A$2:$AN$7500,MATCH(AN$3,Команды!$A$2:$A$7500,0),$E107+2)=Команды!$AJ$13,TRUE,FALSE),IF(INDEX(Команды!$A$2:$AN$7500,MATCH(AN$3,Команды!$A$2:$A$7500,0),$E107+2)=Команды!$AJ$14,TRUE,FALSE),IF(INDEX(Команды!$A$2:$AN$7500,MATCH(AN$3,Команды!$A$2:$A$7500,0),$E107+2)=Команды!$AJ$15,TRUE,FALSE),IF(INDEX(Команды!$A$2:$AN$7500,MATCH(AN$3,Команды!$A$2:$A$7500,0),$E107+2)=Команды!$AJ$16,TRUE,FALSE),,IF(INDEX(Команды!$A$2:$AN$7500,MATCH(AN$3,Команды!$A$2:$A$7500,0),$E107+2)=Команды!$AJ$17,TRUE,FALSE),,IF(INDEX(Команды!$A$2:$AN$7500,MATCH(AN$3,Команды!$A$2:$A$7500,0),$E107+2)=Команды!$AJ$18,TRUE,FALSE),,IF(INDEX(Команды!$A$2:$AN$7500,MATCH(AN$3,Команды!$A$2:$A$7500,0),$E107+2)=Команды!$AJ$19,TRUE,FALSE)),INDEX(Команды!$AJ$2:$AK$19,MATCH(INDEX(Команды!$A$2:$AN$7500,MATCH(AN$3,Команды!$A$2:$A$7500,0),$E107+2),Команды!$AJ$2:$AJ$19,0),2),0)</f>
        <v>0</v>
      </c>
      <c r="AO107" s="175">
        <f>IF(OR(IF(INDEX(Команды!$A$2:$AN$7500,MATCH(AN$3,Команды!$A$2:$A$7500,0),$E107+2)=Команды!$AJ$2,TRUE,FALSE),IF(INDEX(Команды!$A$2:$AN$7500,MATCH(AN$3,Команды!$A$2:$A$7500,0),$E107+2)=Команды!$AJ$3,TRUE,FALSE),IF(INDEX(Команды!$A$2:$AN$7500,MATCH(AN$3,Команды!$A$2:$A$7500,0),$E107+2)=Команды!$AJ$4,TRUE,FALSE),IF(INDEX(Команды!$A$2:$AN$7500,MATCH(AN$3,Команды!$A$2:$A$7500,0),$E107+2)=Команды!$AJ$5,TRUE,FALSE),IF(INDEX(Команды!$A$2:$AN$7500,MATCH(AN$3,Команды!$A$2:$A$7500,0),$E107+2)=Команды!$AJ$6,TRUE,FALSE),IF(INDEX(Команды!$A$2:$AN$7500,MATCH(AN$3,Команды!$A$2:$A$7500,0),$E107+2)=Команды!$AJ$7,TRUE,FALSE),IF(INDEX(Команды!$A$2:$AN$7500,MATCH(AN$3,Команды!$A$2:$A$7500,0),$E107+2)=Команды!$AJ$8,TRUE,FALSE),IF(INDEX(Команды!$A$2:$AN$7500,MATCH(AN$3,Команды!$A$2:$A$7500,0),$E107+2)=Команды!$AJ$9,TRUE,FALSE),IF(INDEX(Команды!$A$2:$AN$7500,MATCH(AN$3,Команды!$A$2:$A$7500,0),$E107+2)=Команды!$AJ$10,TRUE,FALSE),IF(INDEX(Команды!$A$2:$AN$7500,MATCH(AN$3,Команды!$A$2:$A$7500,0),$E107+2)=Команды!$AJ$11,TRUE,FALSE),IF(INDEX(Команды!$A$2:$AN$7500,MATCH(AN$3,Команды!$A$2:$A$7500,0),$E107+2)=Команды!$AJ$12,TRUE,FALSE),IF(INDEX(Команды!$A$2:$AN$7500,MATCH(AN$3,Команды!$A$2:$A$7500,0),$E107+2)=Команды!$AJ$13,TRUE,FALSE),IF(INDEX(Команды!$A$2:$AN$7500,MATCH(AN$3,Команды!$A$2:$A$7500,0),$E107+2)=Команды!$AJ$14,TRUE,FALSE),IF(INDEX(Команды!$A$2:$AN$7500,MATCH(AN$3,Команды!$A$2:$A$7500,0),$E107+2)=Команды!$AJ$15,TRUE,FALSE),IF(INDEX(Команды!$A$2:$AN$7500,MATCH(AN$3,Команды!$A$2:$A$7500,0),$E107+2)=Команды!$AJ$16,TRUE,FALSE),IF(INDEX(Команды!$A$2:$AN$7500,MATCH(AN$3,Команды!$A$2:$A$7500,0),$E107+2)=Команды!$AJ$17,TRUE,FALSE),IF(INDEX(Команды!$A$2:$AN$7500,MATCH(AN$3,Команды!$A$2:$A$7500,0),$E107+2)=Команды!$AJ$18,TRUE,FALSE),IF(INDEX(Команды!$A$2:$AN$7500,MATCH(AN$3,Команды!$A$2:$A$7500,0),$E107+2)=Команды!$AJ$19,TRUE,FALSE)),INDEX(Команды!$AJ$2:$AL$19,MATCH(INDEX(Команды!$A$2:$AN$7500,MATCH(AN$3,Команды!$A$2:$A$7500,0),$E107+2),Команды!$AJ$2:$AJ$19,0),3),0)</f>
        <v>0</v>
      </c>
      <c r="AP107" s="342"/>
      <c r="AQ107" s="174">
        <f>IF(OR(IF(INDEX(Команды!$A$2:$AN$7500,MATCH(AQ$3,Команды!$A$2:$A$7500,0),$E107+2)=Команды!$AJ$2,TRUE,FALSE),IF(INDEX(Команды!$A$2:$AN$7500,MATCH(AQ$3,Команды!$A$2:$A$7500,0),$E107+2)=Команды!$AJ$3,TRUE,FALSE),IF(INDEX(Команды!$A$2:$AN$7500,MATCH(AQ$3,Команды!$A$2:$A$7500,0),$E107+2)=Команды!$AJ$4,TRUE,FALSE),IF(INDEX(Команды!$A$2:$AN$7500,MATCH(AQ$3,Команды!$A$2:$A$7500,0),$E107+2)=Команды!$AJ$5,TRUE,FALSE),IF(INDEX(Команды!$A$2:$AN$7500,MATCH(AQ$3,Команды!$A$2:$A$7500,0),$E107+2)=Команды!$AJ$6,TRUE,FALSE),IF(INDEX(Команды!$A$2:$AN$7500,MATCH(AQ$3,Команды!$A$2:$A$7500,0),$E107+2)=Команды!$AJ$7,TRUE,FALSE),IF(INDEX(Команды!$A$2:$AN$7500,MATCH(AQ$3,Команды!$A$2:$A$7500,0),$E107+2)=Команды!$AJ$8,TRUE,FALSE),IF(INDEX(Команды!$A$2:$AN$7500,MATCH(AQ$3,Команды!$A$2:$A$7500,0),$E107+2)=Команды!$AJ$9,TRUE,FALSE),IF(INDEX(Команды!$A$2:$AN$7500,MATCH(AQ$3,Команды!$A$2:$A$7500,0),$E107+2)=Команды!$AJ$10,TRUE,FALSE),IF(INDEX(Команды!$A$2:$AN$7500,MATCH(AQ$3,Команды!$A$2:$A$7500,0),$E107+2)=Команды!$AJ$11,TRUE,FALSE),IF(INDEX(Команды!$A$2:$AN$7500,MATCH(AQ$3,Команды!$A$2:$A$7500,0),$E107+2)=Команды!$AJ$12,TRUE,FALSE),IF(INDEX(Команды!$A$2:$AN$7500,MATCH(AQ$3,Команды!$A$2:$A$7500,0),$E107+2)=Команды!$AJ$13,TRUE,FALSE),IF(INDEX(Команды!$A$2:$AN$7500,MATCH(AQ$3,Команды!$A$2:$A$7500,0),$E107+2)=Команды!$AJ$14,TRUE,FALSE),IF(INDEX(Команды!$A$2:$AN$7500,MATCH(AQ$3,Команды!$A$2:$A$7500,0),$E107+2)=Команды!$AJ$15,TRUE,FALSE),IF(INDEX(Команды!$A$2:$AN$7500,MATCH(AQ$3,Команды!$A$2:$A$7500,0),$E107+2)=Команды!$AJ$16,TRUE,FALSE),,IF(INDEX(Команды!$A$2:$AN$7500,MATCH(AQ$3,Команды!$A$2:$A$7500,0),$E107+2)=Команды!$AJ$17,TRUE,FALSE),,IF(INDEX(Команды!$A$2:$AN$7500,MATCH(AQ$3,Команды!$A$2:$A$7500,0),$E107+2)=Команды!$AJ$18,TRUE,FALSE),,IF(INDEX(Команды!$A$2:$AN$7500,MATCH(AQ$3,Команды!$A$2:$A$7500,0),$E107+2)=Команды!$AJ$19,TRUE,FALSE)),INDEX(Команды!$AJ$2:$AK$19,MATCH(INDEX(Команды!$A$2:$AN$7500,MATCH(AQ$3,Команды!$A$2:$A$7500,0),$E107+2),Команды!$AJ$2:$AJ$19,0),2),0)</f>
        <v>0</v>
      </c>
      <c r="AR107" s="175">
        <f>IF(OR(IF(INDEX(Команды!$A$2:$AN$7500,MATCH(AQ$3,Команды!$A$2:$A$7500,0),$E107+2)=Команды!$AJ$2,TRUE,FALSE),IF(INDEX(Команды!$A$2:$AN$7500,MATCH(AQ$3,Команды!$A$2:$A$7500,0),$E107+2)=Команды!$AJ$3,TRUE,FALSE),IF(INDEX(Команды!$A$2:$AN$7500,MATCH(AQ$3,Команды!$A$2:$A$7500,0),$E107+2)=Команды!$AJ$4,TRUE,FALSE),IF(INDEX(Команды!$A$2:$AN$7500,MATCH(AQ$3,Команды!$A$2:$A$7500,0),$E107+2)=Команды!$AJ$5,TRUE,FALSE),IF(INDEX(Команды!$A$2:$AN$7500,MATCH(AQ$3,Команды!$A$2:$A$7500,0),$E107+2)=Команды!$AJ$6,TRUE,FALSE),IF(INDEX(Команды!$A$2:$AN$7500,MATCH(AQ$3,Команды!$A$2:$A$7500,0),$E107+2)=Команды!$AJ$7,TRUE,FALSE),IF(INDEX(Команды!$A$2:$AN$7500,MATCH(AQ$3,Команды!$A$2:$A$7500,0),$E107+2)=Команды!$AJ$8,TRUE,FALSE),IF(INDEX(Команды!$A$2:$AN$7500,MATCH(AQ$3,Команды!$A$2:$A$7500,0),$E107+2)=Команды!$AJ$9,TRUE,FALSE),IF(INDEX(Команды!$A$2:$AN$7500,MATCH(AQ$3,Команды!$A$2:$A$7500,0),$E107+2)=Команды!$AJ$10,TRUE,FALSE),IF(INDEX(Команды!$A$2:$AN$7500,MATCH(AQ$3,Команды!$A$2:$A$7500,0),$E107+2)=Команды!$AJ$11,TRUE,FALSE),IF(INDEX(Команды!$A$2:$AN$7500,MATCH(AQ$3,Команды!$A$2:$A$7500,0),$E107+2)=Команды!$AJ$12,TRUE,FALSE),IF(INDEX(Команды!$A$2:$AN$7500,MATCH(AQ$3,Команды!$A$2:$A$7500,0),$E107+2)=Команды!$AJ$13,TRUE,FALSE),IF(INDEX(Команды!$A$2:$AN$7500,MATCH(AQ$3,Команды!$A$2:$A$7500,0),$E107+2)=Команды!$AJ$14,TRUE,FALSE),IF(INDEX(Команды!$A$2:$AN$7500,MATCH(AQ$3,Команды!$A$2:$A$7500,0),$E107+2)=Команды!$AJ$15,TRUE,FALSE),IF(INDEX(Команды!$A$2:$AN$7500,MATCH(AQ$3,Команды!$A$2:$A$7500,0),$E107+2)=Команды!$AJ$16,TRUE,FALSE),IF(INDEX(Команды!$A$2:$AN$7500,MATCH(AQ$3,Команды!$A$2:$A$7500,0),$E107+2)=Команды!$AJ$17,TRUE,FALSE),IF(INDEX(Команды!$A$2:$AN$7500,MATCH(AQ$3,Команды!$A$2:$A$7500,0),$E107+2)=Команды!$AJ$18,TRUE,FALSE),IF(INDEX(Команды!$A$2:$AN$7500,MATCH(AQ$3,Команды!$A$2:$A$7500,0),$E107+2)=Команды!$AJ$19,TRUE,FALSE)),INDEX(Команды!$AJ$2:$AL$19,MATCH(INDEX(Команды!$A$2:$AN$7500,MATCH(AQ$3,Команды!$A$2:$A$7500,0),$E107+2),Команды!$AJ$2:$AJ$19,0),3),0)</f>
        <v>0</v>
      </c>
      <c r="AS107" s="342"/>
      <c r="AT107" s="174">
        <f>IF(OR(IF(INDEX(Команды!$A$2:$AN$7500,MATCH(AT$3,Команды!$A$2:$A$7500,0),$E107+2)=Команды!$AJ$2,TRUE,FALSE),IF(INDEX(Команды!$A$2:$AN$7500,MATCH(AT$3,Команды!$A$2:$A$7500,0),$E107+2)=Команды!$AJ$3,TRUE,FALSE),IF(INDEX(Команды!$A$2:$AN$7500,MATCH(AT$3,Команды!$A$2:$A$7500,0),$E107+2)=Команды!$AJ$4,TRUE,FALSE),IF(INDEX(Команды!$A$2:$AN$7500,MATCH(AT$3,Команды!$A$2:$A$7500,0),$E107+2)=Команды!$AJ$5,TRUE,FALSE),IF(INDEX(Команды!$A$2:$AN$7500,MATCH(AT$3,Команды!$A$2:$A$7500,0),$E107+2)=Команды!$AJ$6,TRUE,FALSE),IF(INDEX(Команды!$A$2:$AN$7500,MATCH(AT$3,Команды!$A$2:$A$7500,0),$E107+2)=Команды!$AJ$7,TRUE,FALSE),IF(INDEX(Команды!$A$2:$AN$7500,MATCH(AT$3,Команды!$A$2:$A$7500,0),$E107+2)=Команды!$AJ$8,TRUE,FALSE),IF(INDEX(Команды!$A$2:$AN$7500,MATCH(AT$3,Команды!$A$2:$A$7500,0),$E107+2)=Команды!$AJ$9,TRUE,FALSE),IF(INDEX(Команды!$A$2:$AN$7500,MATCH(AT$3,Команды!$A$2:$A$7500,0),$E107+2)=Команды!$AJ$10,TRUE,FALSE),IF(INDEX(Команды!$A$2:$AN$7500,MATCH(AT$3,Команды!$A$2:$A$7500,0),$E107+2)=Команды!$AJ$11,TRUE,FALSE),IF(INDEX(Команды!$A$2:$AN$7500,MATCH(AT$3,Команды!$A$2:$A$7500,0),$E107+2)=Команды!$AJ$12,TRUE,FALSE),IF(INDEX(Команды!$A$2:$AN$7500,MATCH(AT$3,Команды!$A$2:$A$7500,0),$E107+2)=Команды!$AJ$13,TRUE,FALSE),IF(INDEX(Команды!$A$2:$AN$7500,MATCH(AT$3,Команды!$A$2:$A$7500,0),$E107+2)=Команды!$AJ$14,TRUE,FALSE),IF(INDEX(Команды!$A$2:$AN$7500,MATCH(AT$3,Команды!$A$2:$A$7500,0),$E107+2)=Команды!$AJ$15,TRUE,FALSE),IF(INDEX(Команды!$A$2:$AN$7500,MATCH(AT$3,Команды!$A$2:$A$7500,0),$E107+2)=Команды!$AJ$16,TRUE,FALSE),,IF(INDEX(Команды!$A$2:$AN$7500,MATCH(AT$3,Команды!$A$2:$A$7500,0),$E107+2)=Команды!$AJ$17,TRUE,FALSE),,IF(INDEX(Команды!$A$2:$AN$7500,MATCH(AT$3,Команды!$A$2:$A$7500,0),$E107+2)=Команды!$AJ$18,TRUE,FALSE),,IF(INDEX(Команды!$A$2:$AN$7500,MATCH(AT$3,Команды!$A$2:$A$7500,0),$E107+2)=Команды!$AJ$19,TRUE,FALSE)),INDEX(Команды!$AJ$2:$AK$19,MATCH(INDEX(Команды!$A$2:$AN$7500,MATCH(AT$3,Команды!$A$2:$A$7500,0),$E107+2),Команды!$AJ$2:$AJ$19,0),2),0)</f>
        <v>0</v>
      </c>
      <c r="AU107" s="175">
        <f>IF(OR(IF(INDEX(Команды!$A$2:$AN$7500,MATCH(AT$3,Команды!$A$2:$A$7500,0),$E107+2)=Команды!$AJ$2,TRUE,FALSE),IF(INDEX(Команды!$A$2:$AN$7500,MATCH(AT$3,Команды!$A$2:$A$7500,0),$E107+2)=Команды!$AJ$3,TRUE,FALSE),IF(INDEX(Команды!$A$2:$AN$7500,MATCH(AT$3,Команды!$A$2:$A$7500,0),$E107+2)=Команды!$AJ$4,TRUE,FALSE),IF(INDEX(Команды!$A$2:$AN$7500,MATCH(AT$3,Команды!$A$2:$A$7500,0),$E107+2)=Команды!$AJ$5,TRUE,FALSE),IF(INDEX(Команды!$A$2:$AN$7500,MATCH(AT$3,Команды!$A$2:$A$7500,0),$E107+2)=Команды!$AJ$6,TRUE,FALSE),IF(INDEX(Команды!$A$2:$AN$7500,MATCH(AT$3,Команды!$A$2:$A$7500,0),$E107+2)=Команды!$AJ$7,TRUE,FALSE),IF(INDEX(Команды!$A$2:$AN$7500,MATCH(AT$3,Команды!$A$2:$A$7500,0),$E107+2)=Команды!$AJ$8,TRUE,FALSE),IF(INDEX(Команды!$A$2:$AN$7500,MATCH(AT$3,Команды!$A$2:$A$7500,0),$E107+2)=Команды!$AJ$9,TRUE,FALSE),IF(INDEX(Команды!$A$2:$AN$7500,MATCH(AT$3,Команды!$A$2:$A$7500,0),$E107+2)=Команды!$AJ$10,TRUE,FALSE),IF(INDEX(Команды!$A$2:$AN$7500,MATCH(AT$3,Команды!$A$2:$A$7500,0),$E107+2)=Команды!$AJ$11,TRUE,FALSE),IF(INDEX(Команды!$A$2:$AN$7500,MATCH(AT$3,Команды!$A$2:$A$7500,0),$E107+2)=Команды!$AJ$12,TRUE,FALSE),IF(INDEX(Команды!$A$2:$AN$7500,MATCH(AT$3,Команды!$A$2:$A$7500,0),$E107+2)=Команды!$AJ$13,TRUE,FALSE),IF(INDEX(Команды!$A$2:$AN$7500,MATCH(AT$3,Команды!$A$2:$A$7500,0),$E107+2)=Команды!$AJ$14,TRUE,FALSE),IF(INDEX(Команды!$A$2:$AN$7500,MATCH(AT$3,Команды!$A$2:$A$7500,0),$E107+2)=Команды!$AJ$15,TRUE,FALSE),IF(INDEX(Команды!$A$2:$AN$7500,MATCH(AT$3,Команды!$A$2:$A$7500,0),$E107+2)=Команды!$AJ$16,TRUE,FALSE),IF(INDEX(Команды!$A$2:$AN$7500,MATCH(AT$3,Команды!$A$2:$A$7500,0),$E107+2)=Команды!$AJ$17,TRUE,FALSE),IF(INDEX(Команды!$A$2:$AN$7500,MATCH(AT$3,Команды!$A$2:$A$7500,0),$E107+2)=Команды!$AJ$18,TRUE,FALSE),IF(INDEX(Команды!$A$2:$AN$7500,MATCH(AT$3,Команды!$A$2:$A$7500,0),$E107+2)=Команды!$AJ$19,TRUE,FALSE)),INDEX(Команды!$AJ$2:$AL$19,MATCH(INDEX(Команды!$A$2:$AN$7500,MATCH(AT$3,Команды!$A$2:$A$7500,0),$E107+2),Команды!$AJ$2:$AJ$19,0),3),0)</f>
        <v>0</v>
      </c>
      <c r="AV107" s="342"/>
      <c r="AW107" s="174">
        <f>IF(OR(IF(INDEX(Команды!$A$2:$AN$7500,MATCH(AW$3,Команды!$A$2:$A$7500,0),$E107+2)=Команды!$AJ$2,TRUE,FALSE),IF(INDEX(Команды!$A$2:$AN$7500,MATCH(AW$3,Команды!$A$2:$A$7500,0),$E107+2)=Команды!$AJ$3,TRUE,FALSE),IF(INDEX(Команды!$A$2:$AN$7500,MATCH(AW$3,Команды!$A$2:$A$7500,0),$E107+2)=Команды!$AJ$4,TRUE,FALSE),IF(INDEX(Команды!$A$2:$AN$7500,MATCH(AW$3,Команды!$A$2:$A$7500,0),$E107+2)=Команды!$AJ$5,TRUE,FALSE),IF(INDEX(Команды!$A$2:$AN$7500,MATCH(AW$3,Команды!$A$2:$A$7500,0),$E107+2)=Команды!$AJ$6,TRUE,FALSE),IF(INDEX(Команды!$A$2:$AN$7500,MATCH(AW$3,Команды!$A$2:$A$7500,0),$E107+2)=Команды!$AJ$7,TRUE,FALSE),IF(INDEX(Команды!$A$2:$AN$7500,MATCH(AW$3,Команды!$A$2:$A$7500,0),$E107+2)=Команды!$AJ$8,TRUE,FALSE),IF(INDEX(Команды!$A$2:$AN$7500,MATCH(AW$3,Команды!$A$2:$A$7500,0),$E107+2)=Команды!$AJ$9,TRUE,FALSE),IF(INDEX(Команды!$A$2:$AN$7500,MATCH(AW$3,Команды!$A$2:$A$7500,0),$E107+2)=Команды!$AJ$10,TRUE,FALSE),IF(INDEX(Команды!$A$2:$AN$7500,MATCH(AW$3,Команды!$A$2:$A$7500,0),$E107+2)=Команды!$AJ$11,TRUE,FALSE),IF(INDEX(Команды!$A$2:$AN$7500,MATCH(AW$3,Команды!$A$2:$A$7500,0),$E107+2)=Команды!$AJ$12,TRUE,FALSE),IF(INDEX(Команды!$A$2:$AN$7500,MATCH(AW$3,Команды!$A$2:$A$7500,0),$E107+2)=Команды!$AJ$13,TRUE,FALSE),IF(INDEX(Команды!$A$2:$AN$7500,MATCH(AW$3,Команды!$A$2:$A$7500,0),$E107+2)=Команды!$AJ$14,TRUE,FALSE),IF(INDEX(Команды!$A$2:$AN$7500,MATCH(AW$3,Команды!$A$2:$A$7500,0),$E107+2)=Команды!$AJ$15,TRUE,FALSE),IF(INDEX(Команды!$A$2:$AN$7500,MATCH(AW$3,Команды!$A$2:$A$7500,0),$E107+2)=Команды!$AJ$16,TRUE,FALSE),,IF(INDEX(Команды!$A$2:$AN$7500,MATCH(AW$3,Команды!$A$2:$A$7500,0),$E107+2)=Команды!$AJ$17,TRUE,FALSE),,IF(INDEX(Команды!$A$2:$AN$7500,MATCH(AW$3,Команды!$A$2:$A$7500,0),$E107+2)=Команды!$AJ$18,TRUE,FALSE),,IF(INDEX(Команды!$A$2:$AN$7500,MATCH(AW$3,Команды!$A$2:$A$7500,0),$E107+2)=Команды!$AJ$19,TRUE,FALSE)),INDEX(Команды!$AJ$2:$AK$19,MATCH(INDEX(Команды!$A$2:$AN$7500,MATCH(AW$3,Команды!$A$2:$A$7500,0),$E107+2),Команды!$AJ$2:$AJ$19,0),2),0)</f>
        <v>0</v>
      </c>
      <c r="AX107" s="175">
        <f>IF(OR(IF(INDEX(Команды!$A$2:$AN$7500,MATCH(AW$3,Команды!$A$2:$A$7500,0),$E107+2)=Команды!$AJ$2,TRUE,FALSE),IF(INDEX(Команды!$A$2:$AN$7500,MATCH(AW$3,Команды!$A$2:$A$7500,0),$E107+2)=Команды!$AJ$3,TRUE,FALSE),IF(INDEX(Команды!$A$2:$AN$7500,MATCH(AW$3,Команды!$A$2:$A$7500,0),$E107+2)=Команды!$AJ$4,TRUE,FALSE),IF(INDEX(Команды!$A$2:$AN$7500,MATCH(AW$3,Команды!$A$2:$A$7500,0),$E107+2)=Команды!$AJ$5,TRUE,FALSE),IF(INDEX(Команды!$A$2:$AN$7500,MATCH(AW$3,Команды!$A$2:$A$7500,0),$E107+2)=Команды!$AJ$6,TRUE,FALSE),IF(INDEX(Команды!$A$2:$AN$7500,MATCH(AW$3,Команды!$A$2:$A$7500,0),$E107+2)=Команды!$AJ$7,TRUE,FALSE),IF(INDEX(Команды!$A$2:$AN$7500,MATCH(AW$3,Команды!$A$2:$A$7500,0),$E107+2)=Команды!$AJ$8,TRUE,FALSE),IF(INDEX(Команды!$A$2:$AN$7500,MATCH(AW$3,Команды!$A$2:$A$7500,0),$E107+2)=Команды!$AJ$9,TRUE,FALSE),IF(INDEX(Команды!$A$2:$AN$7500,MATCH(AW$3,Команды!$A$2:$A$7500,0),$E107+2)=Команды!$AJ$10,TRUE,FALSE),IF(INDEX(Команды!$A$2:$AN$7500,MATCH(AW$3,Команды!$A$2:$A$7500,0),$E107+2)=Команды!$AJ$11,TRUE,FALSE),IF(INDEX(Команды!$A$2:$AN$7500,MATCH(AW$3,Команды!$A$2:$A$7500,0),$E107+2)=Команды!$AJ$12,TRUE,FALSE),IF(INDEX(Команды!$A$2:$AN$7500,MATCH(AW$3,Команды!$A$2:$A$7500,0),$E107+2)=Команды!$AJ$13,TRUE,FALSE),IF(INDEX(Команды!$A$2:$AN$7500,MATCH(AW$3,Команды!$A$2:$A$7500,0),$E107+2)=Команды!$AJ$14,TRUE,FALSE),IF(INDEX(Команды!$A$2:$AN$7500,MATCH(AW$3,Команды!$A$2:$A$7500,0),$E107+2)=Команды!$AJ$15,TRUE,FALSE),IF(INDEX(Команды!$A$2:$AN$7500,MATCH(AW$3,Команды!$A$2:$A$7500,0),$E107+2)=Команды!$AJ$16,TRUE,FALSE),IF(INDEX(Команды!$A$2:$AN$7500,MATCH(AW$3,Команды!$A$2:$A$7500,0),$E107+2)=Команды!$AJ$17,TRUE,FALSE),IF(INDEX(Команды!$A$2:$AN$7500,MATCH(AW$3,Команды!$A$2:$A$7500,0),$E107+2)=Команды!$AJ$18,TRUE,FALSE),IF(INDEX(Команды!$A$2:$AN$7500,MATCH(AW$3,Команды!$A$2:$A$7500,0),$E107+2)=Команды!$AJ$19,TRUE,FALSE)),INDEX(Команды!$AJ$2:$AL$19,MATCH(INDEX(Команды!$A$2:$AN$7500,MATCH(AW$3,Команды!$A$2:$A$7500,0),$E107+2),Команды!$AJ$2:$AJ$19,0),3),0)</f>
        <v>0</v>
      </c>
      <c r="AY107" s="342"/>
      <c r="AZ107" s="174">
        <f>IF(OR(IF(INDEX(Команды!$A$2:$AN$7500,MATCH(AZ$3,Команды!$A$2:$A$7500,0),$E107+2)=Команды!$AJ$2,TRUE,FALSE),IF(INDEX(Команды!$A$2:$AN$7500,MATCH(AZ$3,Команды!$A$2:$A$7500,0),$E107+2)=Команды!$AJ$3,TRUE,FALSE),IF(INDEX(Команды!$A$2:$AN$7500,MATCH(AZ$3,Команды!$A$2:$A$7500,0),$E107+2)=Команды!$AJ$4,TRUE,FALSE),IF(INDEX(Команды!$A$2:$AN$7500,MATCH(AZ$3,Команды!$A$2:$A$7500,0),$E107+2)=Команды!$AJ$5,TRUE,FALSE),IF(INDEX(Команды!$A$2:$AN$7500,MATCH(AZ$3,Команды!$A$2:$A$7500,0),$E107+2)=Команды!$AJ$6,TRUE,FALSE),IF(INDEX(Команды!$A$2:$AN$7500,MATCH(AZ$3,Команды!$A$2:$A$7500,0),$E107+2)=Команды!$AJ$7,TRUE,FALSE),IF(INDEX(Команды!$A$2:$AN$7500,MATCH(AZ$3,Команды!$A$2:$A$7500,0),$E107+2)=Команды!$AJ$8,TRUE,FALSE),IF(INDEX(Команды!$A$2:$AN$7500,MATCH(AZ$3,Команды!$A$2:$A$7500,0),$E107+2)=Команды!$AJ$9,TRUE,FALSE),IF(INDEX(Команды!$A$2:$AN$7500,MATCH(AZ$3,Команды!$A$2:$A$7500,0),$E107+2)=Команды!$AJ$10,TRUE,FALSE),IF(INDEX(Команды!$A$2:$AN$7500,MATCH(AZ$3,Команды!$A$2:$A$7500,0),$E107+2)=Команды!$AJ$11,TRUE,FALSE),IF(INDEX(Команды!$A$2:$AN$7500,MATCH(AZ$3,Команды!$A$2:$A$7500,0),$E107+2)=Команды!$AJ$12,TRUE,FALSE),IF(INDEX(Команды!$A$2:$AN$7500,MATCH(AZ$3,Команды!$A$2:$A$7500,0),$E107+2)=Команды!$AJ$13,TRUE,FALSE),IF(INDEX(Команды!$A$2:$AN$7500,MATCH(AZ$3,Команды!$A$2:$A$7500,0),$E107+2)=Команды!$AJ$14,TRUE,FALSE),IF(INDEX(Команды!$A$2:$AN$7500,MATCH(AZ$3,Команды!$A$2:$A$7500,0),$E107+2)=Команды!$AJ$15,TRUE,FALSE),IF(INDEX(Команды!$A$2:$AN$7500,MATCH(AZ$3,Команды!$A$2:$A$7500,0),$E107+2)=Команды!$AJ$16,TRUE,FALSE),,IF(INDEX(Команды!$A$2:$AN$7500,MATCH(AZ$3,Команды!$A$2:$A$7500,0),$E107+2)=Команды!$AJ$17,TRUE,FALSE),,IF(INDEX(Команды!$A$2:$AN$7500,MATCH(AZ$3,Команды!$A$2:$A$7500,0),$E107+2)=Команды!$AJ$18,TRUE,FALSE),,IF(INDEX(Команды!$A$2:$AN$7500,MATCH(AZ$3,Команды!$A$2:$A$7500,0),$E107+2)=Команды!$AJ$19,TRUE,FALSE)),INDEX(Команды!$AJ$2:$AK$19,MATCH(INDEX(Команды!$A$2:$AN$7500,MATCH(AZ$3,Команды!$A$2:$A$7500,0),$E107+2),Команды!$AJ$2:$AJ$19,0),2),0)</f>
        <v>0</v>
      </c>
      <c r="BA107" s="175">
        <f>IF(OR(IF(INDEX(Команды!$A$2:$AN$7500,MATCH(AZ$3,Команды!$A$2:$A$7500,0),$E107+2)=Команды!$AJ$2,TRUE,FALSE),IF(INDEX(Команды!$A$2:$AN$7500,MATCH(AZ$3,Команды!$A$2:$A$7500,0),$E107+2)=Команды!$AJ$3,TRUE,FALSE),IF(INDEX(Команды!$A$2:$AN$7500,MATCH(AZ$3,Команды!$A$2:$A$7500,0),$E107+2)=Команды!$AJ$4,TRUE,FALSE),IF(INDEX(Команды!$A$2:$AN$7500,MATCH(AZ$3,Команды!$A$2:$A$7500,0),$E107+2)=Команды!$AJ$5,TRUE,FALSE),IF(INDEX(Команды!$A$2:$AN$7500,MATCH(AZ$3,Команды!$A$2:$A$7500,0),$E107+2)=Команды!$AJ$6,TRUE,FALSE),IF(INDEX(Команды!$A$2:$AN$7500,MATCH(AZ$3,Команды!$A$2:$A$7500,0),$E107+2)=Команды!$AJ$7,TRUE,FALSE),IF(INDEX(Команды!$A$2:$AN$7500,MATCH(AZ$3,Команды!$A$2:$A$7500,0),$E107+2)=Команды!$AJ$8,TRUE,FALSE),IF(INDEX(Команды!$A$2:$AN$7500,MATCH(AZ$3,Команды!$A$2:$A$7500,0),$E107+2)=Команды!$AJ$9,TRUE,FALSE),IF(INDEX(Команды!$A$2:$AN$7500,MATCH(AZ$3,Команды!$A$2:$A$7500,0),$E107+2)=Команды!$AJ$10,TRUE,FALSE),IF(INDEX(Команды!$A$2:$AN$7500,MATCH(AZ$3,Команды!$A$2:$A$7500,0),$E107+2)=Команды!$AJ$11,TRUE,FALSE),IF(INDEX(Команды!$A$2:$AN$7500,MATCH(AZ$3,Команды!$A$2:$A$7500,0),$E107+2)=Команды!$AJ$12,TRUE,FALSE),IF(INDEX(Команды!$A$2:$AN$7500,MATCH(AZ$3,Команды!$A$2:$A$7500,0),$E107+2)=Команды!$AJ$13,TRUE,FALSE),IF(INDEX(Команды!$A$2:$AN$7500,MATCH(AZ$3,Команды!$A$2:$A$7500,0),$E107+2)=Команды!$AJ$14,TRUE,FALSE),IF(INDEX(Команды!$A$2:$AN$7500,MATCH(AZ$3,Команды!$A$2:$A$7500,0),$E107+2)=Команды!$AJ$15,TRUE,FALSE),IF(INDEX(Команды!$A$2:$AN$7500,MATCH(AZ$3,Команды!$A$2:$A$7500,0),$E107+2)=Команды!$AJ$16,TRUE,FALSE),IF(INDEX(Команды!$A$2:$AN$7500,MATCH(AZ$3,Команды!$A$2:$A$7500,0),$E107+2)=Команды!$AJ$17,TRUE,FALSE),IF(INDEX(Команды!$A$2:$AN$7500,MATCH(AZ$3,Команды!$A$2:$A$7500,0),$E107+2)=Команды!$AJ$18,TRUE,FALSE),IF(INDEX(Команды!$A$2:$AN$7500,MATCH(AZ$3,Команды!$A$2:$A$7500,0),$E107+2)=Команды!$AJ$19,TRUE,FALSE)),INDEX(Команды!$AJ$2:$AL$19,MATCH(INDEX(Команды!$A$2:$AN$7500,MATCH(AZ$3,Команды!$A$2:$A$7500,0),$E107+2),Команды!$AJ$2:$AJ$19,0),3),0)</f>
        <v>0</v>
      </c>
      <c r="BB107" s="342"/>
      <c r="BC107" s="174">
        <f>IF(OR(IF(INDEX(Команды!$A$2:$AN$7500,MATCH(BC$3,Команды!$A$2:$A$7500,0),$E107+2)=Команды!$AJ$2,TRUE,FALSE),IF(INDEX(Команды!$A$2:$AN$7500,MATCH(BC$3,Команды!$A$2:$A$7500,0),$E107+2)=Команды!$AJ$3,TRUE,FALSE),IF(INDEX(Команды!$A$2:$AN$7500,MATCH(BC$3,Команды!$A$2:$A$7500,0),$E107+2)=Команды!$AJ$4,TRUE,FALSE),IF(INDEX(Команды!$A$2:$AN$7500,MATCH(BC$3,Команды!$A$2:$A$7500,0),$E107+2)=Команды!$AJ$5,TRUE,FALSE),IF(INDEX(Команды!$A$2:$AN$7500,MATCH(BC$3,Команды!$A$2:$A$7500,0),$E107+2)=Команды!$AJ$6,TRUE,FALSE),IF(INDEX(Команды!$A$2:$AN$7500,MATCH(BC$3,Команды!$A$2:$A$7500,0),$E107+2)=Команды!$AJ$7,TRUE,FALSE),IF(INDEX(Команды!$A$2:$AN$7500,MATCH(BC$3,Команды!$A$2:$A$7500,0),$E107+2)=Команды!$AJ$8,TRUE,FALSE),IF(INDEX(Команды!$A$2:$AN$7500,MATCH(BC$3,Команды!$A$2:$A$7500,0),$E107+2)=Команды!$AJ$9,TRUE,FALSE),IF(INDEX(Команды!$A$2:$AN$7500,MATCH(BC$3,Команды!$A$2:$A$7500,0),$E107+2)=Команды!$AJ$10,TRUE,FALSE),IF(INDEX(Команды!$A$2:$AN$7500,MATCH(BC$3,Команды!$A$2:$A$7500,0),$E107+2)=Команды!$AJ$11,TRUE,FALSE),IF(INDEX(Команды!$A$2:$AN$7500,MATCH(BC$3,Команды!$A$2:$A$7500,0),$E107+2)=Команды!$AJ$12,TRUE,FALSE),IF(INDEX(Команды!$A$2:$AN$7500,MATCH(BC$3,Команды!$A$2:$A$7500,0),$E107+2)=Команды!$AJ$13,TRUE,FALSE),IF(INDEX(Команды!$A$2:$AN$7500,MATCH(BC$3,Команды!$A$2:$A$7500,0),$E107+2)=Команды!$AJ$14,TRUE,FALSE),IF(INDEX(Команды!$A$2:$AN$7500,MATCH(BC$3,Команды!$A$2:$A$7500,0),$E107+2)=Команды!$AJ$15,TRUE,FALSE),IF(INDEX(Команды!$A$2:$AN$7500,MATCH(BC$3,Команды!$A$2:$A$7500,0),$E107+2)=Команды!$AJ$16,TRUE,FALSE),,IF(INDEX(Команды!$A$2:$AN$7500,MATCH(BC$3,Команды!$A$2:$A$7500,0),$E107+2)=Команды!$AJ$17,TRUE,FALSE),,IF(INDEX(Команды!$A$2:$AN$7500,MATCH(BC$3,Команды!$A$2:$A$7500,0),$E107+2)=Команды!$AJ$18,TRUE,FALSE),,IF(INDEX(Команды!$A$2:$AN$7500,MATCH(BC$3,Команды!$A$2:$A$7500,0),$E107+2)=Команды!$AJ$19,TRUE,FALSE)),INDEX(Команды!$AJ$2:$AK$19,MATCH(INDEX(Команды!$A$2:$AN$7500,MATCH(BC$3,Команды!$A$2:$A$7500,0),$E107+2),Команды!$AJ$2:$AJ$19,0),2),0)</f>
        <v>0</v>
      </c>
      <c r="BD107" s="175">
        <f>IF(OR(IF(INDEX(Команды!$A$2:$AN$7500,MATCH(BC$3,Команды!$A$2:$A$7500,0),$E107+2)=Команды!$AJ$2,TRUE,FALSE),IF(INDEX(Команды!$A$2:$AN$7500,MATCH(BC$3,Команды!$A$2:$A$7500,0),$E107+2)=Команды!$AJ$3,TRUE,FALSE),IF(INDEX(Команды!$A$2:$AN$7500,MATCH(BC$3,Команды!$A$2:$A$7500,0),$E107+2)=Команды!$AJ$4,TRUE,FALSE),IF(INDEX(Команды!$A$2:$AN$7500,MATCH(BC$3,Команды!$A$2:$A$7500,0),$E107+2)=Команды!$AJ$5,TRUE,FALSE),IF(INDEX(Команды!$A$2:$AN$7500,MATCH(BC$3,Команды!$A$2:$A$7500,0),$E107+2)=Команды!$AJ$6,TRUE,FALSE),IF(INDEX(Команды!$A$2:$AN$7500,MATCH(BC$3,Команды!$A$2:$A$7500,0),$E107+2)=Команды!$AJ$7,TRUE,FALSE),IF(INDEX(Команды!$A$2:$AN$7500,MATCH(BC$3,Команды!$A$2:$A$7500,0),$E107+2)=Команды!$AJ$8,TRUE,FALSE),IF(INDEX(Команды!$A$2:$AN$7500,MATCH(BC$3,Команды!$A$2:$A$7500,0),$E107+2)=Команды!$AJ$9,TRUE,FALSE),IF(INDEX(Команды!$A$2:$AN$7500,MATCH(BC$3,Команды!$A$2:$A$7500,0),$E107+2)=Команды!$AJ$10,TRUE,FALSE),IF(INDEX(Команды!$A$2:$AN$7500,MATCH(BC$3,Команды!$A$2:$A$7500,0),$E107+2)=Команды!$AJ$11,TRUE,FALSE),IF(INDEX(Команды!$A$2:$AN$7500,MATCH(BC$3,Команды!$A$2:$A$7500,0),$E107+2)=Команды!$AJ$12,TRUE,FALSE),IF(INDEX(Команды!$A$2:$AN$7500,MATCH(BC$3,Команды!$A$2:$A$7500,0),$E107+2)=Команды!$AJ$13,TRUE,FALSE),IF(INDEX(Команды!$A$2:$AN$7500,MATCH(BC$3,Команды!$A$2:$A$7500,0),$E107+2)=Команды!$AJ$14,TRUE,FALSE),IF(INDEX(Команды!$A$2:$AN$7500,MATCH(BC$3,Команды!$A$2:$A$7500,0),$E107+2)=Команды!$AJ$15,TRUE,FALSE),IF(INDEX(Команды!$A$2:$AN$7500,MATCH(BC$3,Команды!$A$2:$A$7500,0),$E107+2)=Команды!$AJ$16,TRUE,FALSE),IF(INDEX(Команды!$A$2:$AN$7500,MATCH(BC$3,Команды!$A$2:$A$7500,0),$E107+2)=Команды!$AJ$17,TRUE,FALSE),IF(INDEX(Команды!$A$2:$AN$7500,MATCH(BC$3,Команды!$A$2:$A$7500,0),$E107+2)=Команды!$AJ$18,TRUE,FALSE),IF(INDEX(Команды!$A$2:$AN$7500,MATCH(BC$3,Команды!$A$2:$A$7500,0),$E107+2)=Команды!$AJ$19,TRUE,FALSE)),INDEX(Команды!$AJ$2:$AL$19,MATCH(INDEX(Команды!$A$2:$AN$7500,MATCH(BC$3,Команды!$A$2:$A$7500,0),$E107+2),Команды!$AJ$2:$AJ$19,0),3),0)</f>
        <v>0</v>
      </c>
      <c r="BE107" s="342"/>
      <c r="BF107" s="174">
        <f>IF(OR(IF(INDEX(Команды!$A$2:$AN$7500,MATCH(BF$3,Команды!$A$2:$A$7500,0),$E107+2)=Команды!$AJ$2,TRUE,FALSE),IF(INDEX(Команды!$A$2:$AN$7500,MATCH(BF$3,Команды!$A$2:$A$7500,0),$E107+2)=Команды!$AJ$3,TRUE,FALSE),IF(INDEX(Команды!$A$2:$AN$7500,MATCH(BF$3,Команды!$A$2:$A$7500,0),$E107+2)=Команды!$AJ$4,TRUE,FALSE),IF(INDEX(Команды!$A$2:$AN$7500,MATCH(BF$3,Команды!$A$2:$A$7500,0),$E107+2)=Команды!$AJ$5,TRUE,FALSE),IF(INDEX(Команды!$A$2:$AN$7500,MATCH(BF$3,Команды!$A$2:$A$7500,0),$E107+2)=Команды!$AJ$6,TRUE,FALSE),IF(INDEX(Команды!$A$2:$AN$7500,MATCH(BF$3,Команды!$A$2:$A$7500,0),$E107+2)=Команды!$AJ$7,TRUE,FALSE),IF(INDEX(Команды!$A$2:$AN$7500,MATCH(BF$3,Команды!$A$2:$A$7500,0),$E107+2)=Команды!$AJ$8,TRUE,FALSE),IF(INDEX(Команды!$A$2:$AN$7500,MATCH(BF$3,Команды!$A$2:$A$7500,0),$E107+2)=Команды!$AJ$9,TRUE,FALSE),IF(INDEX(Команды!$A$2:$AN$7500,MATCH(BF$3,Команды!$A$2:$A$7500,0),$E107+2)=Команды!$AJ$10,TRUE,FALSE),IF(INDEX(Команды!$A$2:$AN$7500,MATCH(BF$3,Команды!$A$2:$A$7500,0),$E107+2)=Команды!$AJ$11,TRUE,FALSE),IF(INDEX(Команды!$A$2:$AN$7500,MATCH(BF$3,Команды!$A$2:$A$7500,0),$E107+2)=Команды!$AJ$12,TRUE,FALSE),IF(INDEX(Команды!$A$2:$AN$7500,MATCH(BF$3,Команды!$A$2:$A$7500,0),$E107+2)=Команды!$AJ$13,TRUE,FALSE),IF(INDEX(Команды!$A$2:$AN$7500,MATCH(BF$3,Команды!$A$2:$A$7500,0),$E107+2)=Команды!$AJ$14,TRUE,FALSE),IF(INDEX(Команды!$A$2:$AN$7500,MATCH(BF$3,Команды!$A$2:$A$7500,0),$E107+2)=Команды!$AJ$15,TRUE,FALSE),IF(INDEX(Команды!$A$2:$AN$7500,MATCH(BF$3,Команды!$A$2:$A$7500,0),$E107+2)=Команды!$AJ$16,TRUE,FALSE),,IF(INDEX(Команды!$A$2:$AN$7500,MATCH(BF$3,Команды!$A$2:$A$7500,0),$E107+2)=Команды!$AJ$17,TRUE,FALSE),,IF(INDEX(Команды!$A$2:$AN$7500,MATCH(BF$3,Команды!$A$2:$A$7500,0),$E107+2)=Команды!$AJ$18,TRUE,FALSE),,IF(INDEX(Команды!$A$2:$AN$7500,MATCH(BF$3,Команды!$A$2:$A$7500,0),$E107+2)=Команды!$AJ$19,TRUE,FALSE)),INDEX(Команды!$AJ$2:$AK$19,MATCH(INDEX(Команды!$A$2:$AN$7500,MATCH(BF$3,Команды!$A$2:$A$7500,0),$E107+2),Команды!$AJ$2:$AJ$19,0),2),0)</f>
        <v>0</v>
      </c>
      <c r="BG107" s="175">
        <f>IF(OR(IF(INDEX(Команды!$A$2:$AN$7500,MATCH(BF$3,Команды!$A$2:$A$7500,0),$E107+2)=Команды!$AJ$2,TRUE,FALSE),IF(INDEX(Команды!$A$2:$AN$7500,MATCH(BF$3,Команды!$A$2:$A$7500,0),$E107+2)=Команды!$AJ$3,TRUE,FALSE),IF(INDEX(Команды!$A$2:$AN$7500,MATCH(BF$3,Команды!$A$2:$A$7500,0),$E107+2)=Команды!$AJ$4,TRUE,FALSE),IF(INDEX(Команды!$A$2:$AN$7500,MATCH(BF$3,Команды!$A$2:$A$7500,0),$E107+2)=Команды!$AJ$5,TRUE,FALSE),IF(INDEX(Команды!$A$2:$AN$7500,MATCH(BF$3,Команды!$A$2:$A$7500,0),$E107+2)=Команды!$AJ$6,TRUE,FALSE),IF(INDEX(Команды!$A$2:$AN$7500,MATCH(BF$3,Команды!$A$2:$A$7500,0),$E107+2)=Команды!$AJ$7,TRUE,FALSE),IF(INDEX(Команды!$A$2:$AN$7500,MATCH(BF$3,Команды!$A$2:$A$7500,0),$E107+2)=Команды!$AJ$8,TRUE,FALSE),IF(INDEX(Команды!$A$2:$AN$7500,MATCH(BF$3,Команды!$A$2:$A$7500,0),$E107+2)=Команды!$AJ$9,TRUE,FALSE),IF(INDEX(Команды!$A$2:$AN$7500,MATCH(BF$3,Команды!$A$2:$A$7500,0),$E107+2)=Команды!$AJ$10,TRUE,FALSE),IF(INDEX(Команды!$A$2:$AN$7500,MATCH(BF$3,Команды!$A$2:$A$7500,0),$E107+2)=Команды!$AJ$11,TRUE,FALSE),IF(INDEX(Команды!$A$2:$AN$7500,MATCH(BF$3,Команды!$A$2:$A$7500,0),$E107+2)=Команды!$AJ$12,TRUE,FALSE),IF(INDEX(Команды!$A$2:$AN$7500,MATCH(BF$3,Команды!$A$2:$A$7500,0),$E107+2)=Команды!$AJ$13,TRUE,FALSE),IF(INDEX(Команды!$A$2:$AN$7500,MATCH(BF$3,Команды!$A$2:$A$7500,0),$E107+2)=Команды!$AJ$14,TRUE,FALSE),IF(INDEX(Команды!$A$2:$AN$7500,MATCH(BF$3,Команды!$A$2:$A$7500,0),$E107+2)=Команды!$AJ$15,TRUE,FALSE),IF(INDEX(Команды!$A$2:$AN$7500,MATCH(BF$3,Команды!$A$2:$A$7500,0),$E107+2)=Команды!$AJ$16,TRUE,FALSE),IF(INDEX(Команды!$A$2:$AN$7500,MATCH(BF$3,Команды!$A$2:$A$7500,0),$E107+2)=Команды!$AJ$17,TRUE,FALSE),IF(INDEX(Команды!$A$2:$AN$7500,MATCH(BF$3,Команды!$A$2:$A$7500,0),$E107+2)=Команды!$AJ$18,TRUE,FALSE),IF(INDEX(Команды!$A$2:$AN$7500,MATCH(BF$3,Команды!$A$2:$A$7500,0),$E107+2)=Команды!$AJ$19,TRUE,FALSE)),INDEX(Команды!$AJ$2:$AL$19,MATCH(INDEX(Команды!$A$2:$AN$7500,MATCH(BF$3,Команды!$A$2:$A$7500,0),$E107+2),Команды!$AJ$2:$AJ$19,0),3),0)</f>
        <v>0</v>
      </c>
      <c r="BH107" s="342"/>
      <c r="BI107" s="174">
        <f>IF(OR(IF(INDEX(Команды!$A$2:$AN$7500,MATCH(BI$3,Команды!$A$2:$A$7500,0),$E107+2)=Команды!$AJ$2,TRUE,FALSE),IF(INDEX(Команды!$A$2:$AN$7500,MATCH(BI$3,Команды!$A$2:$A$7500,0),$E107+2)=Команды!$AJ$3,TRUE,FALSE),IF(INDEX(Команды!$A$2:$AN$7500,MATCH(BI$3,Команды!$A$2:$A$7500,0),$E107+2)=Команды!$AJ$4,TRUE,FALSE),IF(INDEX(Команды!$A$2:$AN$7500,MATCH(BI$3,Команды!$A$2:$A$7500,0),$E107+2)=Команды!$AJ$5,TRUE,FALSE),IF(INDEX(Команды!$A$2:$AN$7500,MATCH(BI$3,Команды!$A$2:$A$7500,0),$E107+2)=Команды!$AJ$6,TRUE,FALSE),IF(INDEX(Команды!$A$2:$AN$7500,MATCH(BI$3,Команды!$A$2:$A$7500,0),$E107+2)=Команды!$AJ$7,TRUE,FALSE),IF(INDEX(Команды!$A$2:$AN$7500,MATCH(BI$3,Команды!$A$2:$A$7500,0),$E107+2)=Команды!$AJ$8,TRUE,FALSE),IF(INDEX(Команды!$A$2:$AN$7500,MATCH(BI$3,Команды!$A$2:$A$7500,0),$E107+2)=Команды!$AJ$9,TRUE,FALSE),IF(INDEX(Команды!$A$2:$AN$7500,MATCH(BI$3,Команды!$A$2:$A$7500,0),$E107+2)=Команды!$AJ$10,TRUE,FALSE),IF(INDEX(Команды!$A$2:$AN$7500,MATCH(BI$3,Команды!$A$2:$A$7500,0),$E107+2)=Команды!$AJ$11,TRUE,FALSE),IF(INDEX(Команды!$A$2:$AN$7500,MATCH(BI$3,Команды!$A$2:$A$7500,0),$E107+2)=Команды!$AJ$12,TRUE,FALSE),IF(INDEX(Команды!$A$2:$AN$7500,MATCH(BI$3,Команды!$A$2:$A$7500,0),$E107+2)=Команды!$AJ$13,TRUE,FALSE),IF(INDEX(Команды!$A$2:$AN$7500,MATCH(BI$3,Команды!$A$2:$A$7500,0),$E107+2)=Команды!$AJ$14,TRUE,FALSE),IF(INDEX(Команды!$A$2:$AN$7500,MATCH(BI$3,Команды!$A$2:$A$7500,0),$E107+2)=Команды!$AJ$15,TRUE,FALSE),IF(INDEX(Команды!$A$2:$AN$7500,MATCH(BI$3,Команды!$A$2:$A$7500,0),$E107+2)=Команды!$AJ$16,TRUE,FALSE),,IF(INDEX(Команды!$A$2:$AN$7500,MATCH(BI$3,Команды!$A$2:$A$7500,0),$E107+2)=Команды!$AJ$17,TRUE,FALSE),,IF(INDEX(Команды!$A$2:$AN$7500,MATCH(BI$3,Команды!$A$2:$A$7500,0),$E107+2)=Команды!$AJ$18,TRUE,FALSE),,IF(INDEX(Команды!$A$2:$AN$7500,MATCH(BI$3,Команды!$A$2:$A$7500,0),$E107+2)=Команды!$AJ$19,TRUE,FALSE)),INDEX(Команды!$AJ$2:$AK$19,MATCH(INDEX(Команды!$A$2:$AN$7500,MATCH(BI$3,Команды!$A$2:$A$7500,0),$E107+2),Команды!$AJ$2:$AJ$19,0),2),0)</f>
        <v>0</v>
      </c>
      <c r="BJ107" s="175">
        <f>IF(OR(IF(INDEX(Команды!$A$2:$AN$7500,MATCH(BI$3,Команды!$A$2:$A$7500,0),$E107+2)=Команды!$AJ$2,TRUE,FALSE),IF(INDEX(Команды!$A$2:$AN$7500,MATCH(BI$3,Команды!$A$2:$A$7500,0),$E107+2)=Команды!$AJ$3,TRUE,FALSE),IF(INDEX(Команды!$A$2:$AN$7500,MATCH(BI$3,Команды!$A$2:$A$7500,0),$E107+2)=Команды!$AJ$4,TRUE,FALSE),IF(INDEX(Команды!$A$2:$AN$7500,MATCH(BI$3,Команды!$A$2:$A$7500,0),$E107+2)=Команды!$AJ$5,TRUE,FALSE),IF(INDEX(Команды!$A$2:$AN$7500,MATCH(BI$3,Команды!$A$2:$A$7500,0),$E107+2)=Команды!$AJ$6,TRUE,FALSE),IF(INDEX(Команды!$A$2:$AN$7500,MATCH(BI$3,Команды!$A$2:$A$7500,0),$E107+2)=Команды!$AJ$7,TRUE,FALSE),IF(INDEX(Команды!$A$2:$AN$7500,MATCH(BI$3,Команды!$A$2:$A$7500,0),$E107+2)=Команды!$AJ$8,TRUE,FALSE),IF(INDEX(Команды!$A$2:$AN$7500,MATCH(BI$3,Команды!$A$2:$A$7500,0),$E107+2)=Команды!$AJ$9,TRUE,FALSE),IF(INDEX(Команды!$A$2:$AN$7500,MATCH(BI$3,Команды!$A$2:$A$7500,0),$E107+2)=Команды!$AJ$10,TRUE,FALSE),IF(INDEX(Команды!$A$2:$AN$7500,MATCH(BI$3,Команды!$A$2:$A$7500,0),$E107+2)=Команды!$AJ$11,TRUE,FALSE),IF(INDEX(Команды!$A$2:$AN$7500,MATCH(BI$3,Команды!$A$2:$A$7500,0),$E107+2)=Команды!$AJ$12,TRUE,FALSE),IF(INDEX(Команды!$A$2:$AN$7500,MATCH(BI$3,Команды!$A$2:$A$7500,0),$E107+2)=Команды!$AJ$13,TRUE,FALSE),IF(INDEX(Команды!$A$2:$AN$7500,MATCH(BI$3,Команды!$A$2:$A$7500,0),$E107+2)=Команды!$AJ$14,TRUE,FALSE),IF(INDEX(Команды!$A$2:$AN$7500,MATCH(BI$3,Команды!$A$2:$A$7500,0),$E107+2)=Команды!$AJ$15,TRUE,FALSE),IF(INDEX(Команды!$A$2:$AN$7500,MATCH(BI$3,Команды!$A$2:$A$7500,0),$E107+2)=Команды!$AJ$16,TRUE,FALSE),IF(INDEX(Команды!$A$2:$AN$7500,MATCH(BI$3,Команды!$A$2:$A$7500,0),$E107+2)=Команды!$AJ$17,TRUE,FALSE),IF(INDEX(Команды!$A$2:$AN$7500,MATCH(BI$3,Команды!$A$2:$A$7500,0),$E107+2)=Команды!$AJ$18,TRUE,FALSE),IF(INDEX(Команды!$A$2:$AN$7500,MATCH(BI$3,Команды!$A$2:$A$7500,0),$E107+2)=Команды!$AJ$19,TRUE,FALSE)),INDEX(Команды!$AJ$2:$AL$19,MATCH(INDEX(Команды!$A$2:$AN$7500,MATCH(BI$3,Команды!$A$2:$A$7500,0),$E107+2),Команды!$AJ$2:$AJ$19,0),3),0)</f>
        <v>0</v>
      </c>
      <c r="BK107" s="342"/>
      <c r="BL107" s="174">
        <f>IF(OR(IF(INDEX(Команды!$A$2:$AN$7500,MATCH(BL$3,Команды!$A$2:$A$7500,0),$E107+2)=Команды!$AJ$2,TRUE,FALSE),IF(INDEX(Команды!$A$2:$AN$7500,MATCH(BL$3,Команды!$A$2:$A$7500,0),$E107+2)=Команды!$AJ$3,TRUE,FALSE),IF(INDEX(Команды!$A$2:$AN$7500,MATCH(BL$3,Команды!$A$2:$A$7500,0),$E107+2)=Команды!$AJ$4,TRUE,FALSE),IF(INDEX(Команды!$A$2:$AN$7500,MATCH(BL$3,Команды!$A$2:$A$7500,0),$E107+2)=Команды!$AJ$5,TRUE,FALSE),IF(INDEX(Команды!$A$2:$AN$7500,MATCH(BL$3,Команды!$A$2:$A$7500,0),$E107+2)=Команды!$AJ$6,TRUE,FALSE),IF(INDEX(Команды!$A$2:$AN$7500,MATCH(BL$3,Команды!$A$2:$A$7500,0),$E107+2)=Команды!$AJ$7,TRUE,FALSE),IF(INDEX(Команды!$A$2:$AN$7500,MATCH(BL$3,Команды!$A$2:$A$7500,0),$E107+2)=Команды!$AJ$8,TRUE,FALSE),IF(INDEX(Команды!$A$2:$AN$7500,MATCH(BL$3,Команды!$A$2:$A$7500,0),$E107+2)=Команды!$AJ$9,TRUE,FALSE),IF(INDEX(Команды!$A$2:$AN$7500,MATCH(BL$3,Команды!$A$2:$A$7500,0),$E107+2)=Команды!$AJ$10,TRUE,FALSE),IF(INDEX(Команды!$A$2:$AN$7500,MATCH(BL$3,Команды!$A$2:$A$7500,0),$E107+2)=Команды!$AJ$11,TRUE,FALSE),IF(INDEX(Команды!$A$2:$AN$7500,MATCH(BL$3,Команды!$A$2:$A$7500,0),$E107+2)=Команды!$AJ$12,TRUE,FALSE),IF(INDEX(Команды!$A$2:$AN$7500,MATCH(BL$3,Команды!$A$2:$A$7500,0),$E107+2)=Команды!$AJ$13,TRUE,FALSE),IF(INDEX(Команды!$A$2:$AN$7500,MATCH(BL$3,Команды!$A$2:$A$7500,0),$E107+2)=Команды!$AJ$14,TRUE,FALSE),IF(INDEX(Команды!$A$2:$AN$7500,MATCH(BL$3,Команды!$A$2:$A$7500,0),$E107+2)=Команды!$AJ$15,TRUE,FALSE),IF(INDEX(Команды!$A$2:$AN$7500,MATCH(BL$3,Команды!$A$2:$A$7500,0),$E107+2)=Команды!$AJ$16,TRUE,FALSE),,IF(INDEX(Команды!$A$2:$AN$7500,MATCH(BL$3,Команды!$A$2:$A$7500,0),$E107+2)=Команды!$AJ$17,TRUE,FALSE),,IF(INDEX(Команды!$A$2:$AN$7500,MATCH(BL$3,Команды!$A$2:$A$7500,0),$E107+2)=Команды!$AJ$18,TRUE,FALSE),,IF(INDEX(Команды!$A$2:$AN$7500,MATCH(BL$3,Команды!$A$2:$A$7500,0),$E107+2)=Команды!$AJ$19,TRUE,FALSE)),INDEX(Команды!$AJ$2:$AK$19,MATCH(INDEX(Команды!$A$2:$AN$7500,MATCH(BL$3,Команды!$A$2:$A$7500,0),$E107+2),Команды!$AJ$2:$AJ$19,0),2),0)</f>
        <v>0</v>
      </c>
      <c r="BM107" s="175">
        <f>IF(OR(IF(INDEX(Команды!$A$2:$AN$7500,MATCH(BL$3,Команды!$A$2:$A$7500,0),$E107+2)=Команды!$AJ$2,TRUE,FALSE),IF(INDEX(Команды!$A$2:$AN$7500,MATCH(BL$3,Команды!$A$2:$A$7500,0),$E107+2)=Команды!$AJ$3,TRUE,FALSE),IF(INDEX(Команды!$A$2:$AN$7500,MATCH(BL$3,Команды!$A$2:$A$7500,0),$E107+2)=Команды!$AJ$4,TRUE,FALSE),IF(INDEX(Команды!$A$2:$AN$7500,MATCH(BL$3,Команды!$A$2:$A$7500,0),$E107+2)=Команды!$AJ$5,TRUE,FALSE),IF(INDEX(Команды!$A$2:$AN$7500,MATCH(BL$3,Команды!$A$2:$A$7500,0),$E107+2)=Команды!$AJ$6,TRUE,FALSE),IF(INDEX(Команды!$A$2:$AN$7500,MATCH(BL$3,Команды!$A$2:$A$7500,0),$E107+2)=Команды!$AJ$7,TRUE,FALSE),IF(INDEX(Команды!$A$2:$AN$7500,MATCH(BL$3,Команды!$A$2:$A$7500,0),$E107+2)=Команды!$AJ$8,TRUE,FALSE),IF(INDEX(Команды!$A$2:$AN$7500,MATCH(BL$3,Команды!$A$2:$A$7500,0),$E107+2)=Команды!$AJ$9,TRUE,FALSE),IF(INDEX(Команды!$A$2:$AN$7500,MATCH(BL$3,Команды!$A$2:$A$7500,0),$E107+2)=Команды!$AJ$10,TRUE,FALSE),IF(INDEX(Команды!$A$2:$AN$7500,MATCH(BL$3,Команды!$A$2:$A$7500,0),$E107+2)=Команды!$AJ$11,TRUE,FALSE),IF(INDEX(Команды!$A$2:$AN$7500,MATCH(BL$3,Команды!$A$2:$A$7500,0),$E107+2)=Команды!$AJ$12,TRUE,FALSE),IF(INDEX(Команды!$A$2:$AN$7500,MATCH(BL$3,Команды!$A$2:$A$7500,0),$E107+2)=Команды!$AJ$13,TRUE,FALSE),IF(INDEX(Команды!$A$2:$AN$7500,MATCH(BL$3,Команды!$A$2:$A$7500,0),$E107+2)=Команды!$AJ$14,TRUE,FALSE),IF(INDEX(Команды!$A$2:$AN$7500,MATCH(BL$3,Команды!$A$2:$A$7500,0),$E107+2)=Команды!$AJ$15,TRUE,FALSE),IF(INDEX(Команды!$A$2:$AN$7500,MATCH(BL$3,Команды!$A$2:$A$7500,0),$E107+2)=Команды!$AJ$16,TRUE,FALSE),IF(INDEX(Команды!$A$2:$AN$7500,MATCH(BL$3,Команды!$A$2:$A$7500,0),$E107+2)=Команды!$AJ$17,TRUE,FALSE),IF(INDEX(Команды!$A$2:$AN$7500,MATCH(BL$3,Команды!$A$2:$A$7500,0),$E107+2)=Команды!$AJ$18,TRUE,FALSE),IF(INDEX(Команды!$A$2:$AN$7500,MATCH(BL$3,Команды!$A$2:$A$7500,0),$E107+2)=Команды!$AJ$19,TRUE,FALSE)),INDEX(Команды!$AJ$2:$AL$19,MATCH(INDEX(Команды!$A$2:$AN$7500,MATCH(BL$3,Команды!$A$2:$A$7500,0),$E107+2),Команды!$AJ$2:$AJ$19,0),3),0)</f>
        <v>0</v>
      </c>
      <c r="BN107" s="342"/>
      <c r="BO107" s="174">
        <f>IF(OR(IF(INDEX(Команды!$A$2:$AN$7500,MATCH(BO$3,Команды!$A$2:$A$7500,0),$E107+2)=Команды!$AJ$2,TRUE,FALSE),IF(INDEX(Команды!$A$2:$AN$7500,MATCH(BO$3,Команды!$A$2:$A$7500,0),$E107+2)=Команды!$AJ$3,TRUE,FALSE),IF(INDEX(Команды!$A$2:$AN$7500,MATCH(BO$3,Команды!$A$2:$A$7500,0),$E107+2)=Команды!$AJ$4,TRUE,FALSE),IF(INDEX(Команды!$A$2:$AN$7500,MATCH(BO$3,Команды!$A$2:$A$7500,0),$E107+2)=Команды!$AJ$5,TRUE,FALSE),IF(INDEX(Команды!$A$2:$AN$7500,MATCH(BO$3,Команды!$A$2:$A$7500,0),$E107+2)=Команды!$AJ$6,TRUE,FALSE),IF(INDEX(Команды!$A$2:$AN$7500,MATCH(BO$3,Команды!$A$2:$A$7500,0),$E107+2)=Команды!$AJ$7,TRUE,FALSE),IF(INDEX(Команды!$A$2:$AN$7500,MATCH(BO$3,Команды!$A$2:$A$7500,0),$E107+2)=Команды!$AJ$8,TRUE,FALSE),IF(INDEX(Команды!$A$2:$AN$7500,MATCH(BO$3,Команды!$A$2:$A$7500,0),$E107+2)=Команды!$AJ$9,TRUE,FALSE),IF(INDEX(Команды!$A$2:$AN$7500,MATCH(BO$3,Команды!$A$2:$A$7500,0),$E107+2)=Команды!$AJ$10,TRUE,FALSE),IF(INDEX(Команды!$A$2:$AN$7500,MATCH(BO$3,Команды!$A$2:$A$7500,0),$E107+2)=Команды!$AJ$11,TRUE,FALSE),IF(INDEX(Команды!$A$2:$AN$7500,MATCH(BO$3,Команды!$A$2:$A$7500,0),$E107+2)=Команды!$AJ$12,TRUE,FALSE),IF(INDEX(Команды!$A$2:$AN$7500,MATCH(BO$3,Команды!$A$2:$A$7500,0),$E107+2)=Команды!$AJ$13,TRUE,FALSE),IF(INDEX(Команды!$A$2:$AN$7500,MATCH(BO$3,Команды!$A$2:$A$7500,0),$E107+2)=Команды!$AJ$14,TRUE,FALSE),IF(INDEX(Команды!$A$2:$AN$7500,MATCH(BO$3,Команды!$A$2:$A$7500,0),$E107+2)=Команды!$AJ$15,TRUE,FALSE),IF(INDEX(Команды!$A$2:$AN$7500,MATCH(BO$3,Команды!$A$2:$A$7500,0),$E107+2)=Команды!$AJ$16,TRUE,FALSE),,IF(INDEX(Команды!$A$2:$AN$7500,MATCH(BO$3,Команды!$A$2:$A$7500,0),$E107+2)=Команды!$AJ$17,TRUE,FALSE),,IF(INDEX(Команды!$A$2:$AN$7500,MATCH(BO$3,Команды!$A$2:$A$7500,0),$E107+2)=Команды!$AJ$18,TRUE,FALSE),,IF(INDEX(Команды!$A$2:$AN$7500,MATCH(BO$3,Команды!$A$2:$A$7500,0),$E107+2)=Команды!$AJ$19,TRUE,FALSE)),INDEX(Команды!$AJ$2:$AK$19,MATCH(INDEX(Команды!$A$2:$AN$7500,MATCH(BO$3,Команды!$A$2:$A$7500,0),$E107+2),Команды!$AJ$2:$AJ$19,0),2),0)</f>
        <v>0</v>
      </c>
      <c r="BP107" s="175">
        <f>IF(OR(IF(INDEX(Команды!$A$2:$AN$7500,MATCH(BO$3,Команды!$A$2:$A$7500,0),$E107+2)=Команды!$AJ$2,TRUE,FALSE),IF(INDEX(Команды!$A$2:$AN$7500,MATCH(BO$3,Команды!$A$2:$A$7500,0),$E107+2)=Команды!$AJ$3,TRUE,FALSE),IF(INDEX(Команды!$A$2:$AN$7500,MATCH(BO$3,Команды!$A$2:$A$7500,0),$E107+2)=Команды!$AJ$4,TRUE,FALSE),IF(INDEX(Команды!$A$2:$AN$7500,MATCH(BO$3,Команды!$A$2:$A$7500,0),$E107+2)=Команды!$AJ$5,TRUE,FALSE),IF(INDEX(Команды!$A$2:$AN$7500,MATCH(BO$3,Команды!$A$2:$A$7500,0),$E107+2)=Команды!$AJ$6,TRUE,FALSE),IF(INDEX(Команды!$A$2:$AN$7500,MATCH(BO$3,Команды!$A$2:$A$7500,0),$E107+2)=Команды!$AJ$7,TRUE,FALSE),IF(INDEX(Команды!$A$2:$AN$7500,MATCH(BO$3,Команды!$A$2:$A$7500,0),$E107+2)=Команды!$AJ$8,TRUE,FALSE),IF(INDEX(Команды!$A$2:$AN$7500,MATCH(BO$3,Команды!$A$2:$A$7500,0),$E107+2)=Команды!$AJ$9,TRUE,FALSE),IF(INDEX(Команды!$A$2:$AN$7500,MATCH(BO$3,Команды!$A$2:$A$7500,0),$E107+2)=Команды!$AJ$10,TRUE,FALSE),IF(INDEX(Команды!$A$2:$AN$7500,MATCH(BO$3,Команды!$A$2:$A$7500,0),$E107+2)=Команды!$AJ$11,TRUE,FALSE),IF(INDEX(Команды!$A$2:$AN$7500,MATCH(BO$3,Команды!$A$2:$A$7500,0),$E107+2)=Команды!$AJ$12,TRUE,FALSE),IF(INDEX(Команды!$A$2:$AN$7500,MATCH(BO$3,Команды!$A$2:$A$7500,0),$E107+2)=Команды!$AJ$13,TRUE,FALSE),IF(INDEX(Команды!$A$2:$AN$7500,MATCH(BO$3,Команды!$A$2:$A$7500,0),$E107+2)=Команды!$AJ$14,TRUE,FALSE),IF(INDEX(Команды!$A$2:$AN$7500,MATCH(BO$3,Команды!$A$2:$A$7500,0),$E107+2)=Команды!$AJ$15,TRUE,FALSE),IF(INDEX(Команды!$A$2:$AN$7500,MATCH(BO$3,Команды!$A$2:$A$7500,0),$E107+2)=Команды!$AJ$16,TRUE,FALSE),IF(INDEX(Команды!$A$2:$AN$7500,MATCH(BO$3,Команды!$A$2:$A$7500,0),$E107+2)=Команды!$AJ$17,TRUE,FALSE),IF(INDEX(Команды!$A$2:$AN$7500,MATCH(BO$3,Команды!$A$2:$A$7500,0),$E107+2)=Команды!$AJ$18,TRUE,FALSE),IF(INDEX(Команды!$A$2:$AN$7500,MATCH(BO$3,Команды!$A$2:$A$7500,0),$E107+2)=Команды!$AJ$19,TRUE,FALSE)),INDEX(Команды!$AJ$2:$AL$19,MATCH(INDEX(Команды!$A$2:$AN$7500,MATCH(BO$3,Команды!$A$2:$A$7500,0),$E107+2),Команды!$AJ$2:$AJ$19,0),3),0)</f>
        <v>0</v>
      </c>
      <c r="BQ107" s="342"/>
      <c r="BR107" s="174">
        <f>IF(OR(IF(INDEX(Команды!$A$2:$AN$7500,MATCH(BR$3,Команды!$A$2:$A$7500,0),$E107+2)=Команды!$AJ$2,TRUE,FALSE),IF(INDEX(Команды!$A$2:$AN$7500,MATCH(BR$3,Команды!$A$2:$A$7500,0),$E107+2)=Команды!$AJ$3,TRUE,FALSE),IF(INDEX(Команды!$A$2:$AN$7500,MATCH(BR$3,Команды!$A$2:$A$7500,0),$E107+2)=Команды!$AJ$4,TRUE,FALSE),IF(INDEX(Команды!$A$2:$AN$7500,MATCH(BR$3,Команды!$A$2:$A$7500,0),$E107+2)=Команды!$AJ$5,TRUE,FALSE),IF(INDEX(Команды!$A$2:$AN$7500,MATCH(BR$3,Команды!$A$2:$A$7500,0),$E107+2)=Команды!$AJ$6,TRUE,FALSE),IF(INDEX(Команды!$A$2:$AN$7500,MATCH(BR$3,Команды!$A$2:$A$7500,0),$E107+2)=Команды!$AJ$7,TRUE,FALSE),IF(INDEX(Команды!$A$2:$AN$7500,MATCH(BR$3,Команды!$A$2:$A$7500,0),$E107+2)=Команды!$AJ$8,TRUE,FALSE),IF(INDEX(Команды!$A$2:$AN$7500,MATCH(BR$3,Команды!$A$2:$A$7500,0),$E107+2)=Команды!$AJ$9,TRUE,FALSE),IF(INDEX(Команды!$A$2:$AN$7500,MATCH(BR$3,Команды!$A$2:$A$7500,0),$E107+2)=Команды!$AJ$10,TRUE,FALSE),IF(INDEX(Команды!$A$2:$AN$7500,MATCH(BR$3,Команды!$A$2:$A$7500,0),$E107+2)=Команды!$AJ$11,TRUE,FALSE),IF(INDEX(Команды!$A$2:$AN$7500,MATCH(BR$3,Команды!$A$2:$A$7500,0),$E107+2)=Команды!$AJ$12,TRUE,FALSE),IF(INDEX(Команды!$A$2:$AN$7500,MATCH(BR$3,Команды!$A$2:$A$7500,0),$E107+2)=Команды!$AJ$13,TRUE,FALSE),IF(INDEX(Команды!$A$2:$AN$7500,MATCH(BR$3,Команды!$A$2:$A$7500,0),$E107+2)=Команды!$AJ$14,TRUE,FALSE),IF(INDEX(Команды!$A$2:$AN$7500,MATCH(BR$3,Команды!$A$2:$A$7500,0),$E107+2)=Команды!$AJ$15,TRUE,FALSE),IF(INDEX(Команды!$A$2:$AN$7500,MATCH(BR$3,Команды!$A$2:$A$7500,0),$E107+2)=Команды!$AJ$16,TRUE,FALSE),,IF(INDEX(Команды!$A$2:$AN$7500,MATCH(BR$3,Команды!$A$2:$A$7500,0),$E107+2)=Команды!$AJ$17,TRUE,FALSE),,IF(INDEX(Команды!$A$2:$AN$7500,MATCH(BR$3,Команды!$A$2:$A$7500,0),$E107+2)=Команды!$AJ$18,TRUE,FALSE),,IF(INDEX(Команды!$A$2:$AN$7500,MATCH(BR$3,Команды!$A$2:$A$7500,0),$E107+2)=Команды!$AJ$19,TRUE,FALSE)),INDEX(Команды!$AJ$2:$AK$19,MATCH(INDEX(Команды!$A$2:$AN$7500,MATCH(BR$3,Команды!$A$2:$A$7500,0),$E107+2),Команды!$AJ$2:$AJ$19,0),2),0)</f>
        <v>0</v>
      </c>
      <c r="BS107" s="175">
        <f>IF(OR(IF(INDEX(Команды!$A$2:$AN$7500,MATCH(BR$3,Команды!$A$2:$A$7500,0),$E107+2)=Команды!$AJ$2,TRUE,FALSE),IF(INDEX(Команды!$A$2:$AN$7500,MATCH(BR$3,Команды!$A$2:$A$7500,0),$E107+2)=Команды!$AJ$3,TRUE,FALSE),IF(INDEX(Команды!$A$2:$AN$7500,MATCH(BR$3,Команды!$A$2:$A$7500,0),$E107+2)=Команды!$AJ$4,TRUE,FALSE),IF(INDEX(Команды!$A$2:$AN$7500,MATCH(BR$3,Команды!$A$2:$A$7500,0),$E107+2)=Команды!$AJ$5,TRUE,FALSE),IF(INDEX(Команды!$A$2:$AN$7500,MATCH(BR$3,Команды!$A$2:$A$7500,0),$E107+2)=Команды!$AJ$6,TRUE,FALSE),IF(INDEX(Команды!$A$2:$AN$7500,MATCH(BR$3,Команды!$A$2:$A$7500,0),$E107+2)=Команды!$AJ$7,TRUE,FALSE),IF(INDEX(Команды!$A$2:$AN$7500,MATCH(BR$3,Команды!$A$2:$A$7500,0),$E107+2)=Команды!$AJ$8,TRUE,FALSE),IF(INDEX(Команды!$A$2:$AN$7500,MATCH(BR$3,Команды!$A$2:$A$7500,0),$E107+2)=Команды!$AJ$9,TRUE,FALSE),IF(INDEX(Команды!$A$2:$AN$7500,MATCH(BR$3,Команды!$A$2:$A$7500,0),$E107+2)=Команды!$AJ$10,TRUE,FALSE),IF(INDEX(Команды!$A$2:$AN$7500,MATCH(BR$3,Команды!$A$2:$A$7500,0),$E107+2)=Команды!$AJ$11,TRUE,FALSE),IF(INDEX(Команды!$A$2:$AN$7500,MATCH(BR$3,Команды!$A$2:$A$7500,0),$E107+2)=Команды!$AJ$12,TRUE,FALSE),IF(INDEX(Команды!$A$2:$AN$7500,MATCH(BR$3,Команды!$A$2:$A$7500,0),$E107+2)=Команды!$AJ$13,TRUE,FALSE),IF(INDEX(Команды!$A$2:$AN$7500,MATCH(BR$3,Команды!$A$2:$A$7500,0),$E107+2)=Команды!$AJ$14,TRUE,FALSE),IF(INDEX(Команды!$A$2:$AN$7500,MATCH(BR$3,Команды!$A$2:$A$7500,0),$E107+2)=Команды!$AJ$15,TRUE,FALSE),IF(INDEX(Команды!$A$2:$AN$7500,MATCH(BR$3,Команды!$A$2:$A$7500,0),$E107+2)=Команды!$AJ$16,TRUE,FALSE),IF(INDEX(Команды!$A$2:$AN$7500,MATCH(BR$3,Команды!$A$2:$A$7500,0),$E107+2)=Команды!$AJ$17,TRUE,FALSE),IF(INDEX(Команды!$A$2:$AN$7500,MATCH(BR$3,Команды!$A$2:$A$7500,0),$E107+2)=Команды!$AJ$18,TRUE,FALSE),IF(INDEX(Команды!$A$2:$AN$7500,MATCH(BR$3,Команды!$A$2:$A$7500,0),$E107+2)=Команды!$AJ$19,TRUE,FALSE)),INDEX(Команды!$AJ$2:$AL$19,MATCH(INDEX(Команды!$A$2:$AN$7500,MATCH(BR$3,Команды!$A$2:$A$7500,0),$E107+2),Команды!$AJ$2:$AJ$19,0),3),0)</f>
        <v>0</v>
      </c>
      <c r="BT107" s="342"/>
      <c r="BU107" s="174">
        <f>IF(OR(IF(INDEX(Команды!$A$2:$AN$7500,MATCH(BU$3,Команды!$A$2:$A$7500,0),$E107+2)=Команды!$AJ$2,TRUE,FALSE),IF(INDEX(Команды!$A$2:$AN$7500,MATCH(BU$3,Команды!$A$2:$A$7500,0),$E107+2)=Команды!$AJ$3,TRUE,FALSE),IF(INDEX(Команды!$A$2:$AN$7500,MATCH(BU$3,Команды!$A$2:$A$7500,0),$E107+2)=Команды!$AJ$4,TRUE,FALSE),IF(INDEX(Команды!$A$2:$AN$7500,MATCH(BU$3,Команды!$A$2:$A$7500,0),$E107+2)=Команды!$AJ$5,TRUE,FALSE),IF(INDEX(Команды!$A$2:$AN$7500,MATCH(BU$3,Команды!$A$2:$A$7500,0),$E107+2)=Команды!$AJ$6,TRUE,FALSE),IF(INDEX(Команды!$A$2:$AN$7500,MATCH(BU$3,Команды!$A$2:$A$7500,0),$E107+2)=Команды!$AJ$7,TRUE,FALSE),IF(INDEX(Команды!$A$2:$AN$7500,MATCH(BU$3,Команды!$A$2:$A$7500,0),$E107+2)=Команды!$AJ$8,TRUE,FALSE),IF(INDEX(Команды!$A$2:$AN$7500,MATCH(BU$3,Команды!$A$2:$A$7500,0),$E107+2)=Команды!$AJ$9,TRUE,FALSE),IF(INDEX(Команды!$A$2:$AN$7500,MATCH(BU$3,Команды!$A$2:$A$7500,0),$E107+2)=Команды!$AJ$10,TRUE,FALSE),IF(INDEX(Команды!$A$2:$AN$7500,MATCH(BU$3,Команды!$A$2:$A$7500,0),$E107+2)=Команды!$AJ$11,TRUE,FALSE),IF(INDEX(Команды!$A$2:$AN$7500,MATCH(BU$3,Команды!$A$2:$A$7500,0),$E107+2)=Команды!$AJ$12,TRUE,FALSE),IF(INDEX(Команды!$A$2:$AN$7500,MATCH(BU$3,Команды!$A$2:$A$7500,0),$E107+2)=Команды!$AJ$13,TRUE,FALSE),IF(INDEX(Команды!$A$2:$AN$7500,MATCH(BU$3,Команды!$A$2:$A$7500,0),$E107+2)=Команды!$AJ$14,TRUE,FALSE),IF(INDEX(Команды!$A$2:$AN$7500,MATCH(BU$3,Команды!$A$2:$A$7500,0),$E107+2)=Команды!$AJ$15,TRUE,FALSE),IF(INDEX(Команды!$A$2:$AN$7500,MATCH(BU$3,Команды!$A$2:$A$7500,0),$E107+2)=Команды!$AJ$16,TRUE,FALSE),,IF(INDEX(Команды!$A$2:$AN$7500,MATCH(BU$3,Команды!$A$2:$A$7500,0),$E107+2)=Команды!$AJ$17,TRUE,FALSE),,IF(INDEX(Команды!$A$2:$AN$7500,MATCH(BU$3,Команды!$A$2:$A$7500,0),$E107+2)=Команды!$AJ$18,TRUE,FALSE),,IF(INDEX(Команды!$A$2:$AN$7500,MATCH(BU$3,Команды!$A$2:$A$7500,0),$E107+2)=Команды!$AJ$19,TRUE,FALSE)),INDEX(Команды!$AJ$2:$AK$19,MATCH(INDEX(Команды!$A$2:$AN$7500,MATCH(BU$3,Команды!$A$2:$A$7500,0),$E107+2),Команды!$AJ$2:$AJ$19,0),2),0)</f>
        <v>0</v>
      </c>
      <c r="BV107" s="175">
        <f>IF(OR(IF(INDEX(Команды!$A$2:$AN$7500,MATCH(BU$3,Команды!$A$2:$A$7500,0),$E107+2)=Команды!$AJ$2,TRUE,FALSE),IF(INDEX(Команды!$A$2:$AN$7500,MATCH(BU$3,Команды!$A$2:$A$7500,0),$E107+2)=Команды!$AJ$3,TRUE,FALSE),IF(INDEX(Команды!$A$2:$AN$7500,MATCH(BU$3,Команды!$A$2:$A$7500,0),$E107+2)=Команды!$AJ$4,TRUE,FALSE),IF(INDEX(Команды!$A$2:$AN$7500,MATCH(BU$3,Команды!$A$2:$A$7500,0),$E107+2)=Команды!$AJ$5,TRUE,FALSE),IF(INDEX(Команды!$A$2:$AN$7500,MATCH(BU$3,Команды!$A$2:$A$7500,0),$E107+2)=Команды!$AJ$6,TRUE,FALSE),IF(INDEX(Команды!$A$2:$AN$7500,MATCH(BU$3,Команды!$A$2:$A$7500,0),$E107+2)=Команды!$AJ$7,TRUE,FALSE),IF(INDEX(Команды!$A$2:$AN$7500,MATCH(BU$3,Команды!$A$2:$A$7500,0),$E107+2)=Команды!$AJ$8,TRUE,FALSE),IF(INDEX(Команды!$A$2:$AN$7500,MATCH(BU$3,Команды!$A$2:$A$7500,0),$E107+2)=Команды!$AJ$9,TRUE,FALSE),IF(INDEX(Команды!$A$2:$AN$7500,MATCH(BU$3,Команды!$A$2:$A$7500,0),$E107+2)=Команды!$AJ$10,TRUE,FALSE),IF(INDEX(Команды!$A$2:$AN$7500,MATCH(BU$3,Команды!$A$2:$A$7500,0),$E107+2)=Команды!$AJ$11,TRUE,FALSE),IF(INDEX(Команды!$A$2:$AN$7500,MATCH(BU$3,Команды!$A$2:$A$7500,0),$E107+2)=Команды!$AJ$12,TRUE,FALSE),IF(INDEX(Команды!$A$2:$AN$7500,MATCH(BU$3,Команды!$A$2:$A$7500,0),$E107+2)=Команды!$AJ$13,TRUE,FALSE),IF(INDEX(Команды!$A$2:$AN$7500,MATCH(BU$3,Команды!$A$2:$A$7500,0),$E107+2)=Команды!$AJ$14,TRUE,FALSE),IF(INDEX(Команды!$A$2:$AN$7500,MATCH(BU$3,Команды!$A$2:$A$7500,0),$E107+2)=Команды!$AJ$15,TRUE,FALSE),IF(INDEX(Команды!$A$2:$AN$7500,MATCH(BU$3,Команды!$A$2:$A$7500,0),$E107+2)=Команды!$AJ$16,TRUE,FALSE),IF(INDEX(Команды!$A$2:$AN$7500,MATCH(BU$3,Команды!$A$2:$A$7500,0),$E107+2)=Команды!$AJ$17,TRUE,FALSE),IF(INDEX(Команды!$A$2:$AN$7500,MATCH(BU$3,Команды!$A$2:$A$7500,0),$E107+2)=Команды!$AJ$18,TRUE,FALSE),IF(INDEX(Команды!$A$2:$AN$7500,MATCH(BU$3,Команды!$A$2:$A$7500,0),$E107+2)=Команды!$AJ$19,TRUE,FALSE)),INDEX(Команды!$AJ$2:$AL$19,MATCH(INDEX(Команды!$A$2:$AN$7500,MATCH(BU$3,Команды!$A$2:$A$7500,0),$E107+2),Команды!$AJ$2:$AJ$19,0),3),0)</f>
        <v>0</v>
      </c>
      <c r="BW107" s="342"/>
      <c r="BX107" s="174">
        <f>IF(OR(IF(INDEX(Команды!$A$2:$AN$7500,MATCH(BX$3,Команды!$A$2:$A$7500,0),$E107+2)=Команды!$AJ$2,TRUE,FALSE),IF(INDEX(Команды!$A$2:$AN$7500,MATCH(BX$3,Команды!$A$2:$A$7500,0),$E107+2)=Команды!$AJ$3,TRUE,FALSE),IF(INDEX(Команды!$A$2:$AN$7500,MATCH(BX$3,Команды!$A$2:$A$7500,0),$E107+2)=Команды!$AJ$4,TRUE,FALSE),IF(INDEX(Команды!$A$2:$AN$7500,MATCH(BX$3,Команды!$A$2:$A$7500,0),$E107+2)=Команды!$AJ$5,TRUE,FALSE),IF(INDEX(Команды!$A$2:$AN$7500,MATCH(BX$3,Команды!$A$2:$A$7500,0),$E107+2)=Команды!$AJ$6,TRUE,FALSE),IF(INDEX(Команды!$A$2:$AN$7500,MATCH(BX$3,Команды!$A$2:$A$7500,0),$E107+2)=Команды!$AJ$7,TRUE,FALSE),IF(INDEX(Команды!$A$2:$AN$7500,MATCH(BX$3,Команды!$A$2:$A$7500,0),$E107+2)=Команды!$AJ$8,TRUE,FALSE),IF(INDEX(Команды!$A$2:$AN$7500,MATCH(BX$3,Команды!$A$2:$A$7500,0),$E107+2)=Команды!$AJ$9,TRUE,FALSE),IF(INDEX(Команды!$A$2:$AN$7500,MATCH(BX$3,Команды!$A$2:$A$7500,0),$E107+2)=Команды!$AJ$10,TRUE,FALSE),IF(INDEX(Команды!$A$2:$AN$7500,MATCH(BX$3,Команды!$A$2:$A$7500,0),$E107+2)=Команды!$AJ$11,TRUE,FALSE),IF(INDEX(Команды!$A$2:$AN$7500,MATCH(BX$3,Команды!$A$2:$A$7500,0),$E107+2)=Команды!$AJ$12,TRUE,FALSE),IF(INDEX(Команды!$A$2:$AN$7500,MATCH(BX$3,Команды!$A$2:$A$7500,0),$E107+2)=Команды!$AJ$13,TRUE,FALSE),IF(INDEX(Команды!$A$2:$AN$7500,MATCH(BX$3,Команды!$A$2:$A$7500,0),$E107+2)=Команды!$AJ$14,TRUE,FALSE),IF(INDEX(Команды!$A$2:$AN$7500,MATCH(BX$3,Команды!$A$2:$A$7500,0),$E107+2)=Команды!$AJ$15,TRUE,FALSE),IF(INDEX(Команды!$A$2:$AN$7500,MATCH(BX$3,Команды!$A$2:$A$7500,0),$E107+2)=Команды!$AJ$16,TRUE,FALSE),,IF(INDEX(Команды!$A$2:$AN$7500,MATCH(BX$3,Команды!$A$2:$A$7500,0),$E107+2)=Команды!$AJ$17,TRUE,FALSE),,IF(INDEX(Команды!$A$2:$AN$7500,MATCH(BX$3,Команды!$A$2:$A$7500,0),$E107+2)=Команды!$AJ$18,TRUE,FALSE),,IF(INDEX(Команды!$A$2:$AN$7500,MATCH(BX$3,Команды!$A$2:$A$7500,0),$E107+2)=Команды!$AJ$19,TRUE,FALSE)),INDEX(Команды!$AJ$2:$AK$19,MATCH(INDEX(Команды!$A$2:$AN$7500,MATCH(BX$3,Команды!$A$2:$A$7500,0),$E107+2),Команды!$AJ$2:$AJ$19,0),2),0)</f>
        <v>0</v>
      </c>
      <c r="BY107" s="175">
        <f>IF(OR(IF(INDEX(Команды!$A$2:$AN$7500,MATCH(BX$3,Команды!$A$2:$A$7500,0),$E107+2)=Команды!$AJ$2,TRUE,FALSE),IF(INDEX(Команды!$A$2:$AN$7500,MATCH(BX$3,Команды!$A$2:$A$7500,0),$E107+2)=Команды!$AJ$3,TRUE,FALSE),IF(INDEX(Команды!$A$2:$AN$7500,MATCH(BX$3,Команды!$A$2:$A$7500,0),$E107+2)=Команды!$AJ$4,TRUE,FALSE),IF(INDEX(Команды!$A$2:$AN$7500,MATCH(BX$3,Команды!$A$2:$A$7500,0),$E107+2)=Команды!$AJ$5,TRUE,FALSE),IF(INDEX(Команды!$A$2:$AN$7500,MATCH(BX$3,Команды!$A$2:$A$7500,0),$E107+2)=Команды!$AJ$6,TRUE,FALSE),IF(INDEX(Команды!$A$2:$AN$7500,MATCH(BX$3,Команды!$A$2:$A$7500,0),$E107+2)=Команды!$AJ$7,TRUE,FALSE),IF(INDEX(Команды!$A$2:$AN$7500,MATCH(BX$3,Команды!$A$2:$A$7500,0),$E107+2)=Команды!$AJ$8,TRUE,FALSE),IF(INDEX(Команды!$A$2:$AN$7500,MATCH(BX$3,Команды!$A$2:$A$7500,0),$E107+2)=Команды!$AJ$9,TRUE,FALSE),IF(INDEX(Команды!$A$2:$AN$7500,MATCH(BX$3,Команды!$A$2:$A$7500,0),$E107+2)=Команды!$AJ$10,TRUE,FALSE),IF(INDEX(Команды!$A$2:$AN$7500,MATCH(BX$3,Команды!$A$2:$A$7500,0),$E107+2)=Команды!$AJ$11,TRUE,FALSE),IF(INDEX(Команды!$A$2:$AN$7500,MATCH(BX$3,Команды!$A$2:$A$7500,0),$E107+2)=Команды!$AJ$12,TRUE,FALSE),IF(INDEX(Команды!$A$2:$AN$7500,MATCH(BX$3,Команды!$A$2:$A$7500,0),$E107+2)=Команды!$AJ$13,TRUE,FALSE),IF(INDEX(Команды!$A$2:$AN$7500,MATCH(BX$3,Команды!$A$2:$A$7500,0),$E107+2)=Команды!$AJ$14,TRUE,FALSE),IF(INDEX(Команды!$A$2:$AN$7500,MATCH(BX$3,Команды!$A$2:$A$7500,0),$E107+2)=Команды!$AJ$15,TRUE,FALSE),IF(INDEX(Команды!$A$2:$AN$7500,MATCH(BX$3,Команды!$A$2:$A$7500,0),$E107+2)=Команды!$AJ$16,TRUE,FALSE),IF(INDEX(Команды!$A$2:$AN$7500,MATCH(BX$3,Команды!$A$2:$A$7500,0),$E107+2)=Команды!$AJ$17,TRUE,FALSE),IF(INDEX(Команды!$A$2:$AN$7500,MATCH(BX$3,Команды!$A$2:$A$7500,0),$E107+2)=Команды!$AJ$18,TRUE,FALSE),IF(INDEX(Команды!$A$2:$AN$7500,MATCH(BX$3,Команды!$A$2:$A$7500,0),$E107+2)=Команды!$AJ$19,TRUE,FALSE)),INDEX(Команды!$AJ$2:$AL$19,MATCH(INDEX(Команды!$A$2:$AN$7500,MATCH(BX$3,Команды!$A$2:$A$7500,0),$E107+2),Команды!$AJ$2:$AJ$19,0),3),0)</f>
        <v>0</v>
      </c>
      <c r="BZ107" s="342"/>
      <c r="CA107" s="174">
        <f>IF(OR(IF(INDEX(Команды!$A$2:$AN$7500,MATCH(CA$3,Команды!$A$2:$A$7500,0),$E107+2)=Команды!$AJ$2,TRUE,FALSE),IF(INDEX(Команды!$A$2:$AN$7500,MATCH(CA$3,Команды!$A$2:$A$7500,0),$E107+2)=Команды!$AJ$3,TRUE,FALSE),IF(INDEX(Команды!$A$2:$AN$7500,MATCH(CA$3,Команды!$A$2:$A$7500,0),$E107+2)=Команды!$AJ$4,TRUE,FALSE),IF(INDEX(Команды!$A$2:$AN$7500,MATCH(CA$3,Команды!$A$2:$A$7500,0),$E107+2)=Команды!$AJ$5,TRUE,FALSE),IF(INDEX(Команды!$A$2:$AN$7500,MATCH(CA$3,Команды!$A$2:$A$7500,0),$E107+2)=Команды!$AJ$6,TRUE,FALSE),IF(INDEX(Команды!$A$2:$AN$7500,MATCH(CA$3,Команды!$A$2:$A$7500,0),$E107+2)=Команды!$AJ$7,TRUE,FALSE),IF(INDEX(Команды!$A$2:$AN$7500,MATCH(CA$3,Команды!$A$2:$A$7500,0),$E107+2)=Команды!$AJ$8,TRUE,FALSE),IF(INDEX(Команды!$A$2:$AN$7500,MATCH(CA$3,Команды!$A$2:$A$7500,0),$E107+2)=Команды!$AJ$9,TRUE,FALSE),IF(INDEX(Команды!$A$2:$AN$7500,MATCH(CA$3,Команды!$A$2:$A$7500,0),$E107+2)=Команды!$AJ$10,TRUE,FALSE),IF(INDEX(Команды!$A$2:$AN$7500,MATCH(CA$3,Команды!$A$2:$A$7500,0),$E107+2)=Команды!$AJ$11,TRUE,FALSE),IF(INDEX(Команды!$A$2:$AN$7500,MATCH(CA$3,Команды!$A$2:$A$7500,0),$E107+2)=Команды!$AJ$12,TRUE,FALSE),IF(INDEX(Команды!$A$2:$AN$7500,MATCH(CA$3,Команды!$A$2:$A$7500,0),$E107+2)=Команды!$AJ$13,TRUE,FALSE),IF(INDEX(Команды!$A$2:$AN$7500,MATCH(CA$3,Команды!$A$2:$A$7500,0),$E107+2)=Команды!$AJ$14,TRUE,FALSE),IF(INDEX(Команды!$A$2:$AN$7500,MATCH(CA$3,Команды!$A$2:$A$7500,0),$E107+2)=Команды!$AJ$15,TRUE,FALSE),IF(INDEX(Команды!$A$2:$AN$7500,MATCH(CA$3,Команды!$A$2:$A$7500,0),$E107+2)=Команды!$AJ$16,TRUE,FALSE),,IF(INDEX(Команды!$A$2:$AN$7500,MATCH(CA$3,Команды!$A$2:$A$7500,0),$E107+2)=Команды!$AJ$17,TRUE,FALSE),,IF(INDEX(Команды!$A$2:$AN$7500,MATCH(CA$3,Команды!$A$2:$A$7500,0),$E107+2)=Команды!$AJ$18,TRUE,FALSE),,IF(INDEX(Команды!$A$2:$AN$7500,MATCH(CA$3,Команды!$A$2:$A$7500,0),$E107+2)=Команды!$AJ$19,TRUE,FALSE)),INDEX(Команды!$AJ$2:$AK$19,MATCH(INDEX(Команды!$A$2:$AN$7500,MATCH(CA$3,Команды!$A$2:$A$7500,0),$E107+2),Команды!$AJ$2:$AJ$19,0),2),0)</f>
        <v>0</v>
      </c>
      <c r="CB107" s="175">
        <f>IF(OR(IF(INDEX(Команды!$A$2:$AN$7500,MATCH(CA$3,Команды!$A$2:$A$7500,0),$E107+2)=Команды!$AJ$2,TRUE,FALSE),IF(INDEX(Команды!$A$2:$AN$7500,MATCH(CA$3,Команды!$A$2:$A$7500,0),$E107+2)=Команды!$AJ$3,TRUE,FALSE),IF(INDEX(Команды!$A$2:$AN$7500,MATCH(CA$3,Команды!$A$2:$A$7500,0),$E107+2)=Команды!$AJ$4,TRUE,FALSE),IF(INDEX(Команды!$A$2:$AN$7500,MATCH(CA$3,Команды!$A$2:$A$7500,0),$E107+2)=Команды!$AJ$5,TRUE,FALSE),IF(INDEX(Команды!$A$2:$AN$7500,MATCH(CA$3,Команды!$A$2:$A$7500,0),$E107+2)=Команды!$AJ$6,TRUE,FALSE),IF(INDEX(Команды!$A$2:$AN$7500,MATCH(CA$3,Команды!$A$2:$A$7500,0),$E107+2)=Команды!$AJ$7,TRUE,FALSE),IF(INDEX(Команды!$A$2:$AN$7500,MATCH(CA$3,Команды!$A$2:$A$7500,0),$E107+2)=Команды!$AJ$8,TRUE,FALSE),IF(INDEX(Команды!$A$2:$AN$7500,MATCH(CA$3,Команды!$A$2:$A$7500,0),$E107+2)=Команды!$AJ$9,TRUE,FALSE),IF(INDEX(Команды!$A$2:$AN$7500,MATCH(CA$3,Команды!$A$2:$A$7500,0),$E107+2)=Команды!$AJ$10,TRUE,FALSE),IF(INDEX(Команды!$A$2:$AN$7500,MATCH(CA$3,Команды!$A$2:$A$7500,0),$E107+2)=Команды!$AJ$11,TRUE,FALSE),IF(INDEX(Команды!$A$2:$AN$7500,MATCH(CA$3,Команды!$A$2:$A$7500,0),$E107+2)=Команды!$AJ$12,TRUE,FALSE),IF(INDEX(Команды!$A$2:$AN$7500,MATCH(CA$3,Команды!$A$2:$A$7500,0),$E107+2)=Команды!$AJ$13,TRUE,FALSE),IF(INDEX(Команды!$A$2:$AN$7500,MATCH(CA$3,Команды!$A$2:$A$7500,0),$E107+2)=Команды!$AJ$14,TRUE,FALSE),IF(INDEX(Команды!$A$2:$AN$7500,MATCH(CA$3,Команды!$A$2:$A$7500,0),$E107+2)=Команды!$AJ$15,TRUE,FALSE),IF(INDEX(Команды!$A$2:$AN$7500,MATCH(CA$3,Команды!$A$2:$A$7500,0),$E107+2)=Команды!$AJ$16,TRUE,FALSE),IF(INDEX(Команды!$A$2:$AN$7500,MATCH(CA$3,Команды!$A$2:$A$7500,0),$E107+2)=Команды!$AJ$17,TRUE,FALSE),IF(INDEX(Команды!$A$2:$AN$7500,MATCH(CA$3,Команды!$A$2:$A$7500,0),$E107+2)=Команды!$AJ$18,TRUE,FALSE),IF(INDEX(Команды!$A$2:$AN$7500,MATCH(CA$3,Команды!$A$2:$A$7500,0),$E107+2)=Команды!$AJ$19,TRUE,FALSE)),INDEX(Команды!$AJ$2:$AL$19,MATCH(INDEX(Команды!$A$2:$AN$7500,MATCH(CA$3,Команды!$A$2:$A$7500,0),$E107+2),Команды!$AJ$2:$AJ$19,0),3),0)</f>
        <v>0</v>
      </c>
      <c r="CC107" s="342"/>
      <c r="CD107" s="174">
        <f>IF(OR(IF(INDEX(Команды!$A$2:$AN$7500,MATCH(CD$3,Команды!$A$2:$A$7500,0),$E107+2)=Команды!$AJ$2,TRUE,FALSE),IF(INDEX(Команды!$A$2:$AN$7500,MATCH(CD$3,Команды!$A$2:$A$7500,0),$E107+2)=Команды!$AJ$3,TRUE,FALSE),IF(INDEX(Команды!$A$2:$AN$7500,MATCH(CD$3,Команды!$A$2:$A$7500,0),$E107+2)=Команды!$AJ$4,TRUE,FALSE),IF(INDEX(Команды!$A$2:$AN$7500,MATCH(CD$3,Команды!$A$2:$A$7500,0),$E107+2)=Команды!$AJ$5,TRUE,FALSE),IF(INDEX(Команды!$A$2:$AN$7500,MATCH(CD$3,Команды!$A$2:$A$7500,0),$E107+2)=Команды!$AJ$6,TRUE,FALSE),IF(INDEX(Команды!$A$2:$AN$7500,MATCH(CD$3,Команды!$A$2:$A$7500,0),$E107+2)=Команды!$AJ$7,TRUE,FALSE),IF(INDEX(Команды!$A$2:$AN$7500,MATCH(CD$3,Команды!$A$2:$A$7500,0),$E107+2)=Команды!$AJ$8,TRUE,FALSE),IF(INDEX(Команды!$A$2:$AN$7500,MATCH(CD$3,Команды!$A$2:$A$7500,0),$E107+2)=Команды!$AJ$9,TRUE,FALSE),IF(INDEX(Команды!$A$2:$AN$7500,MATCH(CD$3,Команды!$A$2:$A$7500,0),$E107+2)=Команды!$AJ$10,TRUE,FALSE),IF(INDEX(Команды!$A$2:$AN$7500,MATCH(CD$3,Команды!$A$2:$A$7500,0),$E107+2)=Команды!$AJ$11,TRUE,FALSE),IF(INDEX(Команды!$A$2:$AN$7500,MATCH(CD$3,Команды!$A$2:$A$7500,0),$E107+2)=Команды!$AJ$12,TRUE,FALSE),IF(INDEX(Команды!$A$2:$AN$7500,MATCH(CD$3,Команды!$A$2:$A$7500,0),$E107+2)=Команды!$AJ$13,TRUE,FALSE),IF(INDEX(Команды!$A$2:$AN$7500,MATCH(CD$3,Команды!$A$2:$A$7500,0),$E107+2)=Команды!$AJ$14,TRUE,FALSE),IF(INDEX(Команды!$A$2:$AN$7500,MATCH(CD$3,Команды!$A$2:$A$7500,0),$E107+2)=Команды!$AJ$15,TRUE,FALSE),IF(INDEX(Команды!$A$2:$AN$7500,MATCH(CD$3,Команды!$A$2:$A$7500,0),$E107+2)=Команды!$AJ$16,TRUE,FALSE),,IF(INDEX(Команды!$A$2:$AN$7500,MATCH(CD$3,Команды!$A$2:$A$7500,0),$E107+2)=Команды!$AJ$17,TRUE,FALSE),,IF(INDEX(Команды!$A$2:$AN$7500,MATCH(CD$3,Команды!$A$2:$A$7500,0),$E107+2)=Команды!$AJ$18,TRUE,FALSE),,IF(INDEX(Команды!$A$2:$AN$7500,MATCH(CD$3,Команды!$A$2:$A$7500,0),$E107+2)=Команды!$AJ$19,TRUE,FALSE)),INDEX(Команды!$AJ$2:$AK$19,MATCH(INDEX(Команды!$A$2:$AN$7500,MATCH(CD$3,Команды!$A$2:$A$7500,0),$E107+2),Команды!$AJ$2:$AJ$19,0),2),0)</f>
        <v>0</v>
      </c>
      <c r="CE107" s="175">
        <f>IF(OR(IF(INDEX(Команды!$A$2:$AN$7500,MATCH(CD$3,Команды!$A$2:$A$7500,0),$E107+2)=Команды!$AJ$2,TRUE,FALSE),IF(INDEX(Команды!$A$2:$AN$7500,MATCH(CD$3,Команды!$A$2:$A$7500,0),$E107+2)=Команды!$AJ$3,TRUE,FALSE),IF(INDEX(Команды!$A$2:$AN$7500,MATCH(CD$3,Команды!$A$2:$A$7500,0),$E107+2)=Команды!$AJ$4,TRUE,FALSE),IF(INDEX(Команды!$A$2:$AN$7500,MATCH(CD$3,Команды!$A$2:$A$7500,0),$E107+2)=Команды!$AJ$5,TRUE,FALSE),IF(INDEX(Команды!$A$2:$AN$7500,MATCH(CD$3,Команды!$A$2:$A$7500,0),$E107+2)=Команды!$AJ$6,TRUE,FALSE),IF(INDEX(Команды!$A$2:$AN$7500,MATCH(CD$3,Команды!$A$2:$A$7500,0),$E107+2)=Команды!$AJ$7,TRUE,FALSE),IF(INDEX(Команды!$A$2:$AN$7500,MATCH(CD$3,Команды!$A$2:$A$7500,0),$E107+2)=Команды!$AJ$8,TRUE,FALSE),IF(INDEX(Команды!$A$2:$AN$7500,MATCH(CD$3,Команды!$A$2:$A$7500,0),$E107+2)=Команды!$AJ$9,TRUE,FALSE),IF(INDEX(Команды!$A$2:$AN$7500,MATCH(CD$3,Команды!$A$2:$A$7500,0),$E107+2)=Команды!$AJ$10,TRUE,FALSE),IF(INDEX(Команды!$A$2:$AN$7500,MATCH(CD$3,Команды!$A$2:$A$7500,0),$E107+2)=Команды!$AJ$11,TRUE,FALSE),IF(INDEX(Команды!$A$2:$AN$7500,MATCH(CD$3,Команды!$A$2:$A$7500,0),$E107+2)=Команды!$AJ$12,TRUE,FALSE),IF(INDEX(Команды!$A$2:$AN$7500,MATCH(CD$3,Команды!$A$2:$A$7500,0),$E107+2)=Команды!$AJ$13,TRUE,FALSE),IF(INDEX(Команды!$A$2:$AN$7500,MATCH(CD$3,Команды!$A$2:$A$7500,0),$E107+2)=Команды!$AJ$14,TRUE,FALSE),IF(INDEX(Команды!$A$2:$AN$7500,MATCH(CD$3,Команды!$A$2:$A$7500,0),$E107+2)=Команды!$AJ$15,TRUE,FALSE),IF(INDEX(Команды!$A$2:$AN$7500,MATCH(CD$3,Команды!$A$2:$A$7500,0),$E107+2)=Команды!$AJ$16,TRUE,FALSE),IF(INDEX(Команды!$A$2:$AN$7500,MATCH(CD$3,Команды!$A$2:$A$7500,0),$E107+2)=Команды!$AJ$17,TRUE,FALSE),IF(INDEX(Команды!$A$2:$AN$7500,MATCH(CD$3,Команды!$A$2:$A$7500,0),$E107+2)=Команды!$AJ$18,TRUE,FALSE),IF(INDEX(Команды!$A$2:$AN$7500,MATCH(CD$3,Команды!$A$2:$A$7500,0),$E107+2)=Команды!$AJ$19,TRUE,FALSE)),INDEX(Команды!$AJ$2:$AL$19,MATCH(INDEX(Команды!$A$2:$AN$7500,MATCH(CD$3,Команды!$A$2:$A$7500,0),$E107+2),Команды!$AJ$2:$AJ$19,0),3),0)</f>
        <v>0</v>
      </c>
      <c r="CF107" s="342"/>
      <c r="CG107" s="174">
        <f>IF(OR(IF(INDEX(Команды!$A$2:$AN$7500,MATCH(CG$3,Команды!$A$2:$A$7500,0),$E107+2)=Команды!$AJ$2,TRUE,FALSE),IF(INDEX(Команды!$A$2:$AN$7500,MATCH(CG$3,Команды!$A$2:$A$7500,0),$E107+2)=Команды!$AJ$3,TRUE,FALSE),IF(INDEX(Команды!$A$2:$AN$7500,MATCH(CG$3,Команды!$A$2:$A$7500,0),$E107+2)=Команды!$AJ$4,TRUE,FALSE),IF(INDEX(Команды!$A$2:$AN$7500,MATCH(CG$3,Команды!$A$2:$A$7500,0),$E107+2)=Команды!$AJ$5,TRUE,FALSE),IF(INDEX(Команды!$A$2:$AN$7500,MATCH(CG$3,Команды!$A$2:$A$7500,0),$E107+2)=Команды!$AJ$6,TRUE,FALSE),IF(INDEX(Команды!$A$2:$AN$7500,MATCH(CG$3,Команды!$A$2:$A$7500,0),$E107+2)=Команды!$AJ$7,TRUE,FALSE),IF(INDEX(Команды!$A$2:$AN$7500,MATCH(CG$3,Команды!$A$2:$A$7500,0),$E107+2)=Команды!$AJ$8,TRUE,FALSE),IF(INDEX(Команды!$A$2:$AN$7500,MATCH(CG$3,Команды!$A$2:$A$7500,0),$E107+2)=Команды!$AJ$9,TRUE,FALSE),IF(INDEX(Команды!$A$2:$AN$7500,MATCH(CG$3,Команды!$A$2:$A$7500,0),$E107+2)=Команды!$AJ$10,TRUE,FALSE),IF(INDEX(Команды!$A$2:$AN$7500,MATCH(CG$3,Команды!$A$2:$A$7500,0),$E107+2)=Команды!$AJ$11,TRUE,FALSE),IF(INDEX(Команды!$A$2:$AN$7500,MATCH(CG$3,Команды!$A$2:$A$7500,0),$E107+2)=Команды!$AJ$12,TRUE,FALSE),IF(INDEX(Команды!$A$2:$AN$7500,MATCH(CG$3,Команды!$A$2:$A$7500,0),$E107+2)=Команды!$AJ$13,TRUE,FALSE),IF(INDEX(Команды!$A$2:$AN$7500,MATCH(CG$3,Команды!$A$2:$A$7500,0),$E107+2)=Команды!$AJ$14,TRUE,FALSE),IF(INDEX(Команды!$A$2:$AN$7500,MATCH(CG$3,Команды!$A$2:$A$7500,0),$E107+2)=Команды!$AJ$15,TRUE,FALSE),IF(INDEX(Команды!$A$2:$AN$7500,MATCH(CG$3,Команды!$A$2:$A$7500,0),$E107+2)=Команды!$AJ$16,TRUE,FALSE),,IF(INDEX(Команды!$A$2:$AN$7500,MATCH(CG$3,Команды!$A$2:$A$7500,0),$E107+2)=Команды!$AJ$17,TRUE,FALSE),,IF(INDEX(Команды!$A$2:$AN$7500,MATCH(CG$3,Команды!$A$2:$A$7500,0),$E107+2)=Команды!$AJ$18,TRUE,FALSE),,IF(INDEX(Команды!$A$2:$AN$7500,MATCH(CG$3,Команды!$A$2:$A$7500,0),$E107+2)=Команды!$AJ$19,TRUE,FALSE)),INDEX(Команды!$AJ$2:$AK$19,MATCH(INDEX(Команды!$A$2:$AN$7500,MATCH(CG$3,Команды!$A$2:$A$7500,0),$E107+2),Команды!$AJ$2:$AJ$19,0),2),0)</f>
        <v>0</v>
      </c>
      <c r="CH107" s="175">
        <f>IF(OR(IF(INDEX(Команды!$A$2:$AN$7500,MATCH(CG$3,Команды!$A$2:$A$7500,0),$E107+2)=Команды!$AJ$2,TRUE,FALSE),IF(INDEX(Команды!$A$2:$AN$7500,MATCH(CG$3,Команды!$A$2:$A$7500,0),$E107+2)=Команды!$AJ$3,TRUE,FALSE),IF(INDEX(Команды!$A$2:$AN$7500,MATCH(CG$3,Команды!$A$2:$A$7500,0),$E107+2)=Команды!$AJ$4,TRUE,FALSE),IF(INDEX(Команды!$A$2:$AN$7500,MATCH(CG$3,Команды!$A$2:$A$7500,0),$E107+2)=Команды!$AJ$5,TRUE,FALSE),IF(INDEX(Команды!$A$2:$AN$7500,MATCH(CG$3,Команды!$A$2:$A$7500,0),$E107+2)=Команды!$AJ$6,TRUE,FALSE),IF(INDEX(Команды!$A$2:$AN$7500,MATCH(CG$3,Команды!$A$2:$A$7500,0),$E107+2)=Команды!$AJ$7,TRUE,FALSE),IF(INDEX(Команды!$A$2:$AN$7500,MATCH(CG$3,Команды!$A$2:$A$7500,0),$E107+2)=Команды!$AJ$8,TRUE,FALSE),IF(INDEX(Команды!$A$2:$AN$7500,MATCH(CG$3,Команды!$A$2:$A$7500,0),$E107+2)=Команды!$AJ$9,TRUE,FALSE),IF(INDEX(Команды!$A$2:$AN$7500,MATCH(CG$3,Команды!$A$2:$A$7500,0),$E107+2)=Команды!$AJ$10,TRUE,FALSE),IF(INDEX(Команды!$A$2:$AN$7500,MATCH(CG$3,Команды!$A$2:$A$7500,0),$E107+2)=Команды!$AJ$11,TRUE,FALSE),IF(INDEX(Команды!$A$2:$AN$7500,MATCH(CG$3,Команды!$A$2:$A$7500,0),$E107+2)=Команды!$AJ$12,TRUE,FALSE),IF(INDEX(Команды!$A$2:$AN$7500,MATCH(CG$3,Команды!$A$2:$A$7500,0),$E107+2)=Команды!$AJ$13,TRUE,FALSE),IF(INDEX(Команды!$A$2:$AN$7500,MATCH(CG$3,Команды!$A$2:$A$7500,0),$E107+2)=Команды!$AJ$14,TRUE,FALSE),IF(INDEX(Команды!$A$2:$AN$7500,MATCH(CG$3,Команды!$A$2:$A$7500,0),$E107+2)=Команды!$AJ$15,TRUE,FALSE),IF(INDEX(Команды!$A$2:$AN$7500,MATCH(CG$3,Команды!$A$2:$A$7500,0),$E107+2)=Команды!$AJ$16,TRUE,FALSE),IF(INDEX(Команды!$A$2:$AN$7500,MATCH(CG$3,Команды!$A$2:$A$7500,0),$E107+2)=Команды!$AJ$17,TRUE,FALSE),IF(INDEX(Команды!$A$2:$AN$7500,MATCH(CG$3,Команды!$A$2:$A$7500,0),$E107+2)=Команды!$AJ$18,TRUE,FALSE),IF(INDEX(Команды!$A$2:$AN$7500,MATCH(CG$3,Команды!$A$2:$A$7500,0),$E107+2)=Команды!$AJ$19,TRUE,FALSE)),INDEX(Команды!$AJ$2:$AL$19,MATCH(INDEX(Команды!$A$2:$AN$7500,MATCH(CG$3,Команды!$A$2:$A$7500,0),$E107+2),Команды!$AJ$2:$AJ$19,0),3),0)</f>
        <v>0</v>
      </c>
      <c r="CI107" s="342"/>
      <c r="CJ107" s="174">
        <f>IF(OR(IF(INDEX(Команды!$A$2:$AN$7500,MATCH(CJ$3,Команды!$A$2:$A$7500,0),$E107+2)=Команды!$AJ$2,TRUE,FALSE),IF(INDEX(Команды!$A$2:$AN$7500,MATCH(CJ$3,Команды!$A$2:$A$7500,0),$E107+2)=Команды!$AJ$3,TRUE,FALSE),IF(INDEX(Команды!$A$2:$AN$7500,MATCH(CJ$3,Команды!$A$2:$A$7500,0),$E107+2)=Команды!$AJ$4,TRUE,FALSE),IF(INDEX(Команды!$A$2:$AN$7500,MATCH(CJ$3,Команды!$A$2:$A$7500,0),$E107+2)=Команды!$AJ$5,TRUE,FALSE),IF(INDEX(Команды!$A$2:$AN$7500,MATCH(CJ$3,Команды!$A$2:$A$7500,0),$E107+2)=Команды!$AJ$6,TRUE,FALSE),IF(INDEX(Команды!$A$2:$AN$7500,MATCH(CJ$3,Команды!$A$2:$A$7500,0),$E107+2)=Команды!$AJ$7,TRUE,FALSE),IF(INDEX(Команды!$A$2:$AN$7500,MATCH(CJ$3,Команды!$A$2:$A$7500,0),$E107+2)=Команды!$AJ$8,TRUE,FALSE),IF(INDEX(Команды!$A$2:$AN$7500,MATCH(CJ$3,Команды!$A$2:$A$7500,0),$E107+2)=Команды!$AJ$9,TRUE,FALSE),IF(INDEX(Команды!$A$2:$AN$7500,MATCH(CJ$3,Команды!$A$2:$A$7500,0),$E107+2)=Команды!$AJ$10,TRUE,FALSE),IF(INDEX(Команды!$A$2:$AN$7500,MATCH(CJ$3,Команды!$A$2:$A$7500,0),$E107+2)=Команды!$AJ$11,TRUE,FALSE),IF(INDEX(Команды!$A$2:$AN$7500,MATCH(CJ$3,Команды!$A$2:$A$7500,0),$E107+2)=Команды!$AJ$12,TRUE,FALSE),IF(INDEX(Команды!$A$2:$AN$7500,MATCH(CJ$3,Команды!$A$2:$A$7500,0),$E107+2)=Команды!$AJ$13,TRUE,FALSE),IF(INDEX(Команды!$A$2:$AN$7500,MATCH(CJ$3,Команды!$A$2:$A$7500,0),$E107+2)=Команды!$AJ$14,TRUE,FALSE),IF(INDEX(Команды!$A$2:$AN$7500,MATCH(CJ$3,Команды!$A$2:$A$7500,0),$E107+2)=Команды!$AJ$15,TRUE,FALSE),IF(INDEX(Команды!$A$2:$AN$7500,MATCH(CJ$3,Команды!$A$2:$A$7500,0),$E107+2)=Команды!$AJ$16,TRUE,FALSE),,IF(INDEX(Команды!$A$2:$AN$7500,MATCH(CJ$3,Команды!$A$2:$A$7500,0),$E107+2)=Команды!$AJ$17,TRUE,FALSE),,IF(INDEX(Команды!$A$2:$AN$7500,MATCH(CJ$3,Команды!$A$2:$A$7500,0),$E107+2)=Команды!$AJ$18,TRUE,FALSE),,IF(INDEX(Команды!$A$2:$AN$7500,MATCH(CJ$3,Команды!$A$2:$A$7500,0),$E107+2)=Команды!$AJ$19,TRUE,FALSE)),INDEX(Команды!$AJ$2:$AK$19,MATCH(INDEX(Команды!$A$2:$AN$7500,MATCH(CJ$3,Команды!$A$2:$A$7500,0),$E107+2),Команды!$AJ$2:$AJ$19,0),2),0)</f>
        <v>0</v>
      </c>
      <c r="CK107" s="175">
        <f>IF(OR(IF(INDEX(Команды!$A$2:$AN$7500,MATCH(CJ$3,Команды!$A$2:$A$7500,0),$E107+2)=Команды!$AJ$2,TRUE,FALSE),IF(INDEX(Команды!$A$2:$AN$7500,MATCH(CJ$3,Команды!$A$2:$A$7500,0),$E107+2)=Команды!$AJ$3,TRUE,FALSE),IF(INDEX(Команды!$A$2:$AN$7500,MATCH(CJ$3,Команды!$A$2:$A$7500,0),$E107+2)=Команды!$AJ$4,TRUE,FALSE),IF(INDEX(Команды!$A$2:$AN$7500,MATCH(CJ$3,Команды!$A$2:$A$7500,0),$E107+2)=Команды!$AJ$5,TRUE,FALSE),IF(INDEX(Команды!$A$2:$AN$7500,MATCH(CJ$3,Команды!$A$2:$A$7500,0),$E107+2)=Команды!$AJ$6,TRUE,FALSE),IF(INDEX(Команды!$A$2:$AN$7500,MATCH(CJ$3,Команды!$A$2:$A$7500,0),$E107+2)=Команды!$AJ$7,TRUE,FALSE),IF(INDEX(Команды!$A$2:$AN$7500,MATCH(CJ$3,Команды!$A$2:$A$7500,0),$E107+2)=Команды!$AJ$8,TRUE,FALSE),IF(INDEX(Команды!$A$2:$AN$7500,MATCH(CJ$3,Команды!$A$2:$A$7500,0),$E107+2)=Команды!$AJ$9,TRUE,FALSE),IF(INDEX(Команды!$A$2:$AN$7500,MATCH(CJ$3,Команды!$A$2:$A$7500,0),$E107+2)=Команды!$AJ$10,TRUE,FALSE),IF(INDEX(Команды!$A$2:$AN$7500,MATCH(CJ$3,Команды!$A$2:$A$7500,0),$E107+2)=Команды!$AJ$11,TRUE,FALSE),IF(INDEX(Команды!$A$2:$AN$7500,MATCH(CJ$3,Команды!$A$2:$A$7500,0),$E107+2)=Команды!$AJ$12,TRUE,FALSE),IF(INDEX(Команды!$A$2:$AN$7500,MATCH(CJ$3,Команды!$A$2:$A$7500,0),$E107+2)=Команды!$AJ$13,TRUE,FALSE),IF(INDEX(Команды!$A$2:$AN$7500,MATCH(CJ$3,Команды!$A$2:$A$7500,0),$E107+2)=Команды!$AJ$14,TRUE,FALSE),IF(INDEX(Команды!$A$2:$AN$7500,MATCH(CJ$3,Команды!$A$2:$A$7500,0),$E107+2)=Команды!$AJ$15,TRUE,FALSE),IF(INDEX(Команды!$A$2:$AN$7500,MATCH(CJ$3,Команды!$A$2:$A$7500,0),$E107+2)=Команды!$AJ$16,TRUE,FALSE),IF(INDEX(Команды!$A$2:$AN$7500,MATCH(CJ$3,Команды!$A$2:$A$7500,0),$E107+2)=Команды!$AJ$17,TRUE,FALSE),IF(INDEX(Команды!$A$2:$AN$7500,MATCH(CJ$3,Команды!$A$2:$A$7500,0),$E107+2)=Команды!$AJ$18,TRUE,FALSE),IF(INDEX(Команды!$A$2:$AN$7500,MATCH(CJ$3,Команды!$A$2:$A$7500,0),$E107+2)=Команды!$AJ$19,TRUE,FALSE)),INDEX(Команды!$AJ$2:$AL$19,MATCH(INDEX(Команды!$A$2:$AN$7500,MATCH(CJ$3,Команды!$A$2:$A$7500,0),$E107+2),Команды!$AJ$2:$AJ$19,0),3),0)</f>
        <v>0</v>
      </c>
      <c r="CL107" s="342"/>
      <c r="CM107" s="174">
        <f>IF(OR(IF(INDEX(Команды!$A$2:$AN$7500,MATCH(CM$3,Команды!$A$2:$A$7500,0),$E107+2)=Команды!$AJ$2,TRUE,FALSE),IF(INDEX(Команды!$A$2:$AN$7500,MATCH(CM$3,Команды!$A$2:$A$7500,0),$E107+2)=Команды!$AJ$3,TRUE,FALSE),IF(INDEX(Команды!$A$2:$AN$7500,MATCH(CM$3,Команды!$A$2:$A$7500,0),$E107+2)=Команды!$AJ$4,TRUE,FALSE),IF(INDEX(Команды!$A$2:$AN$7500,MATCH(CM$3,Команды!$A$2:$A$7500,0),$E107+2)=Команды!$AJ$5,TRUE,FALSE),IF(INDEX(Команды!$A$2:$AN$7500,MATCH(CM$3,Команды!$A$2:$A$7500,0),$E107+2)=Команды!$AJ$6,TRUE,FALSE),IF(INDEX(Команды!$A$2:$AN$7500,MATCH(CM$3,Команды!$A$2:$A$7500,0),$E107+2)=Команды!$AJ$7,TRUE,FALSE),IF(INDEX(Команды!$A$2:$AN$7500,MATCH(CM$3,Команды!$A$2:$A$7500,0),$E107+2)=Команды!$AJ$8,TRUE,FALSE),IF(INDEX(Команды!$A$2:$AN$7500,MATCH(CM$3,Команды!$A$2:$A$7500,0),$E107+2)=Команды!$AJ$9,TRUE,FALSE),IF(INDEX(Команды!$A$2:$AN$7500,MATCH(CM$3,Команды!$A$2:$A$7500,0),$E107+2)=Команды!$AJ$10,TRUE,FALSE),IF(INDEX(Команды!$A$2:$AN$7500,MATCH(CM$3,Команды!$A$2:$A$7500,0),$E107+2)=Команды!$AJ$11,TRUE,FALSE),IF(INDEX(Команды!$A$2:$AN$7500,MATCH(CM$3,Команды!$A$2:$A$7500,0),$E107+2)=Команды!$AJ$12,TRUE,FALSE),IF(INDEX(Команды!$A$2:$AN$7500,MATCH(CM$3,Команды!$A$2:$A$7500,0),$E107+2)=Команды!$AJ$13,TRUE,FALSE),IF(INDEX(Команды!$A$2:$AN$7500,MATCH(CM$3,Команды!$A$2:$A$7500,0),$E107+2)=Команды!$AJ$14,TRUE,FALSE),IF(INDEX(Команды!$A$2:$AN$7500,MATCH(CM$3,Команды!$A$2:$A$7500,0),$E107+2)=Команды!$AJ$15,TRUE,FALSE),IF(INDEX(Команды!$A$2:$AN$7500,MATCH(CM$3,Команды!$A$2:$A$7500,0),$E107+2)=Команды!$AJ$16,TRUE,FALSE),,IF(INDEX(Команды!$A$2:$AN$7500,MATCH(CM$3,Команды!$A$2:$A$7500,0),$E107+2)=Команды!$AJ$17,TRUE,FALSE),,IF(INDEX(Команды!$A$2:$AN$7500,MATCH(CM$3,Команды!$A$2:$A$7500,0),$E107+2)=Команды!$AJ$18,TRUE,FALSE),,IF(INDEX(Команды!$A$2:$AN$7500,MATCH(CM$3,Команды!$A$2:$A$7500,0),$E107+2)=Команды!$AJ$19,TRUE,FALSE)),INDEX(Команды!$AJ$2:$AK$19,MATCH(INDEX(Команды!$A$2:$AN$7500,MATCH(CM$3,Команды!$A$2:$A$7500,0),$E107+2),Команды!$AJ$2:$AJ$19,0),2),0)</f>
        <v>0</v>
      </c>
      <c r="CN107" s="175">
        <f>IF(OR(IF(INDEX(Команды!$A$2:$AN$7500,MATCH(CM$3,Команды!$A$2:$A$7500,0),$E107+2)=Команды!$AJ$2,TRUE,FALSE),IF(INDEX(Команды!$A$2:$AN$7500,MATCH(CM$3,Команды!$A$2:$A$7500,0),$E107+2)=Команды!$AJ$3,TRUE,FALSE),IF(INDEX(Команды!$A$2:$AN$7500,MATCH(CM$3,Команды!$A$2:$A$7500,0),$E107+2)=Команды!$AJ$4,TRUE,FALSE),IF(INDEX(Команды!$A$2:$AN$7500,MATCH(CM$3,Команды!$A$2:$A$7500,0),$E107+2)=Команды!$AJ$5,TRUE,FALSE),IF(INDEX(Команды!$A$2:$AN$7500,MATCH(CM$3,Команды!$A$2:$A$7500,0),$E107+2)=Команды!$AJ$6,TRUE,FALSE),IF(INDEX(Команды!$A$2:$AN$7500,MATCH(CM$3,Команды!$A$2:$A$7500,0),$E107+2)=Команды!$AJ$7,TRUE,FALSE),IF(INDEX(Команды!$A$2:$AN$7500,MATCH(CM$3,Команды!$A$2:$A$7500,0),$E107+2)=Команды!$AJ$8,TRUE,FALSE),IF(INDEX(Команды!$A$2:$AN$7500,MATCH(CM$3,Команды!$A$2:$A$7500,0),$E107+2)=Команды!$AJ$9,TRUE,FALSE),IF(INDEX(Команды!$A$2:$AN$7500,MATCH(CM$3,Команды!$A$2:$A$7500,0),$E107+2)=Команды!$AJ$10,TRUE,FALSE),IF(INDEX(Команды!$A$2:$AN$7500,MATCH(CM$3,Команды!$A$2:$A$7500,0),$E107+2)=Команды!$AJ$11,TRUE,FALSE),IF(INDEX(Команды!$A$2:$AN$7500,MATCH(CM$3,Команды!$A$2:$A$7500,0),$E107+2)=Команды!$AJ$12,TRUE,FALSE),IF(INDEX(Команды!$A$2:$AN$7500,MATCH(CM$3,Команды!$A$2:$A$7500,0),$E107+2)=Команды!$AJ$13,TRUE,FALSE),IF(INDEX(Команды!$A$2:$AN$7500,MATCH(CM$3,Команды!$A$2:$A$7500,0),$E107+2)=Команды!$AJ$14,TRUE,FALSE),IF(INDEX(Команды!$A$2:$AN$7500,MATCH(CM$3,Команды!$A$2:$A$7500,0),$E107+2)=Команды!$AJ$15,TRUE,FALSE),IF(INDEX(Команды!$A$2:$AN$7500,MATCH(CM$3,Команды!$A$2:$A$7500,0),$E107+2)=Команды!$AJ$16,TRUE,FALSE),IF(INDEX(Команды!$A$2:$AN$7500,MATCH(CM$3,Команды!$A$2:$A$7500,0),$E107+2)=Команды!$AJ$17,TRUE,FALSE),IF(INDEX(Команды!$A$2:$AN$7500,MATCH(CM$3,Команды!$A$2:$A$7500,0),$E107+2)=Команды!$AJ$18,TRUE,FALSE),IF(INDEX(Команды!$A$2:$AN$7500,MATCH(CM$3,Команды!$A$2:$A$7500,0),$E107+2)=Команды!$AJ$19,TRUE,FALSE)),INDEX(Команды!$AJ$2:$AL$19,MATCH(INDEX(Команды!$A$2:$AN$7500,MATCH(CM$3,Команды!$A$2:$A$7500,0),$E107+2),Команды!$AJ$2:$AJ$19,0),3),0)</f>
        <v>0</v>
      </c>
      <c r="CO107" s="342"/>
      <c r="CP107" s="174">
        <f>IF(OR(IF(INDEX(Команды!$A$2:$AN$7500,MATCH(CP$3,Команды!$A$2:$A$7500,0),$E107+2)=Команды!$AJ$2,TRUE,FALSE),IF(INDEX(Команды!$A$2:$AN$7500,MATCH(CP$3,Команды!$A$2:$A$7500,0),$E107+2)=Команды!$AJ$3,TRUE,FALSE),IF(INDEX(Команды!$A$2:$AN$7500,MATCH(CP$3,Команды!$A$2:$A$7500,0),$E107+2)=Команды!$AJ$4,TRUE,FALSE),IF(INDEX(Команды!$A$2:$AN$7500,MATCH(CP$3,Команды!$A$2:$A$7500,0),$E107+2)=Команды!$AJ$5,TRUE,FALSE),IF(INDEX(Команды!$A$2:$AN$7500,MATCH(CP$3,Команды!$A$2:$A$7500,0),$E107+2)=Команды!$AJ$6,TRUE,FALSE),IF(INDEX(Команды!$A$2:$AN$7500,MATCH(CP$3,Команды!$A$2:$A$7500,0),$E107+2)=Команды!$AJ$7,TRUE,FALSE),IF(INDEX(Команды!$A$2:$AN$7500,MATCH(CP$3,Команды!$A$2:$A$7500,0),$E107+2)=Команды!$AJ$8,TRUE,FALSE),IF(INDEX(Команды!$A$2:$AN$7500,MATCH(CP$3,Команды!$A$2:$A$7500,0),$E107+2)=Команды!$AJ$9,TRUE,FALSE),IF(INDEX(Команды!$A$2:$AN$7500,MATCH(CP$3,Команды!$A$2:$A$7500,0),$E107+2)=Команды!$AJ$10,TRUE,FALSE),IF(INDEX(Команды!$A$2:$AN$7500,MATCH(CP$3,Команды!$A$2:$A$7500,0),$E107+2)=Команды!$AJ$11,TRUE,FALSE),IF(INDEX(Команды!$A$2:$AN$7500,MATCH(CP$3,Команды!$A$2:$A$7500,0),$E107+2)=Команды!$AJ$12,TRUE,FALSE),IF(INDEX(Команды!$A$2:$AN$7500,MATCH(CP$3,Команды!$A$2:$A$7500,0),$E107+2)=Команды!$AJ$13,TRUE,FALSE),IF(INDEX(Команды!$A$2:$AN$7500,MATCH(CP$3,Команды!$A$2:$A$7500,0),$E107+2)=Команды!$AJ$14,TRUE,FALSE),IF(INDEX(Команды!$A$2:$AN$7500,MATCH(CP$3,Команды!$A$2:$A$7500,0),$E107+2)=Команды!$AJ$15,TRUE,FALSE),IF(INDEX(Команды!$A$2:$AN$7500,MATCH(CP$3,Команды!$A$2:$A$7500,0),$E107+2)=Команды!$AJ$16,TRUE,FALSE),,IF(INDEX(Команды!$A$2:$AN$7500,MATCH(CP$3,Команды!$A$2:$A$7500,0),$E107+2)=Команды!$AJ$17,TRUE,FALSE),,IF(INDEX(Команды!$A$2:$AN$7500,MATCH(CP$3,Команды!$A$2:$A$7500,0),$E107+2)=Команды!$AJ$18,TRUE,FALSE),,IF(INDEX(Команды!$A$2:$AN$7500,MATCH(CP$3,Команды!$A$2:$A$7500,0),$E107+2)=Команды!$AJ$19,TRUE,FALSE)),INDEX(Команды!$AJ$2:$AK$19,MATCH(INDEX(Команды!$A$2:$AN$7500,MATCH(CP$3,Команды!$A$2:$A$7500,0),$E107+2),Команды!$AJ$2:$AJ$19,0),2),0)</f>
        <v>0</v>
      </c>
      <c r="CQ107" s="175">
        <f>IF(OR(IF(INDEX(Команды!$A$2:$AN$7500,MATCH(CP$3,Команды!$A$2:$A$7500,0),$E107+2)=Команды!$AJ$2,TRUE,FALSE),IF(INDEX(Команды!$A$2:$AN$7500,MATCH(CP$3,Команды!$A$2:$A$7500,0),$E107+2)=Команды!$AJ$3,TRUE,FALSE),IF(INDEX(Команды!$A$2:$AN$7500,MATCH(CP$3,Команды!$A$2:$A$7500,0),$E107+2)=Команды!$AJ$4,TRUE,FALSE),IF(INDEX(Команды!$A$2:$AN$7500,MATCH(CP$3,Команды!$A$2:$A$7500,0),$E107+2)=Команды!$AJ$5,TRUE,FALSE),IF(INDEX(Команды!$A$2:$AN$7500,MATCH(CP$3,Команды!$A$2:$A$7500,0),$E107+2)=Команды!$AJ$6,TRUE,FALSE),IF(INDEX(Команды!$A$2:$AN$7500,MATCH(CP$3,Команды!$A$2:$A$7500,0),$E107+2)=Команды!$AJ$7,TRUE,FALSE),IF(INDEX(Команды!$A$2:$AN$7500,MATCH(CP$3,Команды!$A$2:$A$7500,0),$E107+2)=Команды!$AJ$8,TRUE,FALSE),IF(INDEX(Команды!$A$2:$AN$7500,MATCH(CP$3,Команды!$A$2:$A$7500,0),$E107+2)=Команды!$AJ$9,TRUE,FALSE),IF(INDEX(Команды!$A$2:$AN$7500,MATCH(CP$3,Команды!$A$2:$A$7500,0),$E107+2)=Команды!$AJ$10,TRUE,FALSE),IF(INDEX(Команды!$A$2:$AN$7500,MATCH(CP$3,Команды!$A$2:$A$7500,0),$E107+2)=Команды!$AJ$11,TRUE,FALSE),IF(INDEX(Команды!$A$2:$AN$7500,MATCH(CP$3,Команды!$A$2:$A$7500,0),$E107+2)=Команды!$AJ$12,TRUE,FALSE),IF(INDEX(Команды!$A$2:$AN$7500,MATCH(CP$3,Команды!$A$2:$A$7500,0),$E107+2)=Команды!$AJ$13,TRUE,FALSE),IF(INDEX(Команды!$A$2:$AN$7500,MATCH(CP$3,Команды!$A$2:$A$7500,0),$E107+2)=Команды!$AJ$14,TRUE,FALSE),IF(INDEX(Команды!$A$2:$AN$7500,MATCH(CP$3,Команды!$A$2:$A$7500,0),$E107+2)=Команды!$AJ$15,TRUE,FALSE),IF(INDEX(Команды!$A$2:$AN$7500,MATCH(CP$3,Команды!$A$2:$A$7500,0),$E107+2)=Команды!$AJ$16,TRUE,FALSE),IF(INDEX(Команды!$A$2:$AN$7500,MATCH(CP$3,Команды!$A$2:$A$7500,0),$E107+2)=Команды!$AJ$17,TRUE,FALSE),IF(INDEX(Команды!$A$2:$AN$7500,MATCH(CP$3,Команды!$A$2:$A$7500,0),$E107+2)=Команды!$AJ$18,TRUE,FALSE),IF(INDEX(Команды!$A$2:$AN$7500,MATCH(CP$3,Команды!$A$2:$A$7500,0),$E107+2)=Команды!$AJ$19,TRUE,FALSE)),INDEX(Команды!$AJ$2:$AL$19,MATCH(INDEX(Команды!$A$2:$AN$7500,MATCH(CP$3,Команды!$A$2:$A$7500,0),$E107+2),Команды!$AJ$2:$AJ$19,0),3),0)</f>
        <v>0</v>
      </c>
      <c r="CR107" s="342"/>
      <c r="CS107" s="174">
        <f>IF(OR(IF(INDEX(Команды!$A$2:$AN$7500,MATCH(CS$3,Команды!$A$2:$A$7500,0),$E107+2)=Команды!$AJ$2,TRUE,FALSE),IF(INDEX(Команды!$A$2:$AN$7500,MATCH(CS$3,Команды!$A$2:$A$7500,0),$E107+2)=Команды!$AJ$3,TRUE,FALSE),IF(INDEX(Команды!$A$2:$AN$7500,MATCH(CS$3,Команды!$A$2:$A$7500,0),$E107+2)=Команды!$AJ$4,TRUE,FALSE),IF(INDEX(Команды!$A$2:$AN$7500,MATCH(CS$3,Команды!$A$2:$A$7500,0),$E107+2)=Команды!$AJ$5,TRUE,FALSE),IF(INDEX(Команды!$A$2:$AN$7500,MATCH(CS$3,Команды!$A$2:$A$7500,0),$E107+2)=Команды!$AJ$6,TRUE,FALSE),IF(INDEX(Команды!$A$2:$AN$7500,MATCH(CS$3,Команды!$A$2:$A$7500,0),$E107+2)=Команды!$AJ$7,TRUE,FALSE),IF(INDEX(Команды!$A$2:$AN$7500,MATCH(CS$3,Команды!$A$2:$A$7500,0),$E107+2)=Команды!$AJ$8,TRUE,FALSE),IF(INDEX(Команды!$A$2:$AN$7500,MATCH(CS$3,Команды!$A$2:$A$7500,0),$E107+2)=Команды!$AJ$9,TRUE,FALSE),IF(INDEX(Команды!$A$2:$AN$7500,MATCH(CS$3,Команды!$A$2:$A$7500,0),$E107+2)=Команды!$AJ$10,TRUE,FALSE),IF(INDEX(Команды!$A$2:$AN$7500,MATCH(CS$3,Команды!$A$2:$A$7500,0),$E107+2)=Команды!$AJ$11,TRUE,FALSE),IF(INDEX(Команды!$A$2:$AN$7500,MATCH(CS$3,Команды!$A$2:$A$7500,0),$E107+2)=Команды!$AJ$12,TRUE,FALSE),IF(INDEX(Команды!$A$2:$AN$7500,MATCH(CS$3,Команды!$A$2:$A$7500,0),$E107+2)=Команды!$AJ$13,TRUE,FALSE),IF(INDEX(Команды!$A$2:$AN$7500,MATCH(CS$3,Команды!$A$2:$A$7500,0),$E107+2)=Команды!$AJ$14,TRUE,FALSE),IF(INDEX(Команды!$A$2:$AN$7500,MATCH(CS$3,Команды!$A$2:$A$7500,0),$E107+2)=Команды!$AJ$15,TRUE,FALSE),IF(INDEX(Команды!$A$2:$AN$7500,MATCH(CS$3,Команды!$A$2:$A$7500,0),$E107+2)=Команды!$AJ$16,TRUE,FALSE),,IF(INDEX(Команды!$A$2:$AN$7500,MATCH(CS$3,Команды!$A$2:$A$7500,0),$E107+2)=Команды!$AJ$17,TRUE,FALSE),,IF(INDEX(Команды!$A$2:$AN$7500,MATCH(CS$3,Команды!$A$2:$A$7500,0),$E107+2)=Команды!$AJ$18,TRUE,FALSE),,IF(INDEX(Команды!$A$2:$AN$7500,MATCH(CS$3,Команды!$A$2:$A$7500,0),$E107+2)=Команды!$AJ$19,TRUE,FALSE)),INDEX(Команды!$AJ$2:$AK$19,MATCH(INDEX(Команды!$A$2:$AN$7500,MATCH(CS$3,Команды!$A$2:$A$7500,0),$E107+2),Команды!$AJ$2:$AJ$19,0),2),0)</f>
        <v>0</v>
      </c>
      <c r="CT107" s="175">
        <f>IF(OR(IF(INDEX(Команды!$A$2:$AN$7500,MATCH(CS$3,Команды!$A$2:$A$7500,0),$E107+2)=Команды!$AJ$2,TRUE,FALSE),IF(INDEX(Команды!$A$2:$AN$7500,MATCH(CS$3,Команды!$A$2:$A$7500,0),$E107+2)=Команды!$AJ$3,TRUE,FALSE),IF(INDEX(Команды!$A$2:$AN$7500,MATCH(CS$3,Команды!$A$2:$A$7500,0),$E107+2)=Команды!$AJ$4,TRUE,FALSE),IF(INDEX(Команды!$A$2:$AN$7500,MATCH(CS$3,Команды!$A$2:$A$7500,0),$E107+2)=Команды!$AJ$5,TRUE,FALSE),IF(INDEX(Команды!$A$2:$AN$7500,MATCH(CS$3,Команды!$A$2:$A$7500,0),$E107+2)=Команды!$AJ$6,TRUE,FALSE),IF(INDEX(Команды!$A$2:$AN$7500,MATCH(CS$3,Команды!$A$2:$A$7500,0),$E107+2)=Команды!$AJ$7,TRUE,FALSE),IF(INDEX(Команды!$A$2:$AN$7500,MATCH(CS$3,Команды!$A$2:$A$7500,0),$E107+2)=Команды!$AJ$8,TRUE,FALSE),IF(INDEX(Команды!$A$2:$AN$7500,MATCH(CS$3,Команды!$A$2:$A$7500,0),$E107+2)=Команды!$AJ$9,TRUE,FALSE),IF(INDEX(Команды!$A$2:$AN$7500,MATCH(CS$3,Команды!$A$2:$A$7500,0),$E107+2)=Команды!$AJ$10,TRUE,FALSE),IF(INDEX(Команды!$A$2:$AN$7500,MATCH(CS$3,Команды!$A$2:$A$7500,0),$E107+2)=Команды!$AJ$11,TRUE,FALSE),IF(INDEX(Команды!$A$2:$AN$7500,MATCH(CS$3,Команды!$A$2:$A$7500,0),$E107+2)=Команды!$AJ$12,TRUE,FALSE),IF(INDEX(Команды!$A$2:$AN$7500,MATCH(CS$3,Команды!$A$2:$A$7500,0),$E107+2)=Команды!$AJ$13,TRUE,FALSE),IF(INDEX(Команды!$A$2:$AN$7500,MATCH(CS$3,Команды!$A$2:$A$7500,0),$E107+2)=Команды!$AJ$14,TRUE,FALSE),IF(INDEX(Команды!$A$2:$AN$7500,MATCH(CS$3,Команды!$A$2:$A$7500,0),$E107+2)=Команды!$AJ$15,TRUE,FALSE),IF(INDEX(Команды!$A$2:$AN$7500,MATCH(CS$3,Команды!$A$2:$A$7500,0),$E107+2)=Команды!$AJ$16,TRUE,FALSE),IF(INDEX(Команды!$A$2:$AN$7500,MATCH(CS$3,Команды!$A$2:$A$7500,0),$E107+2)=Команды!$AJ$17,TRUE,FALSE),IF(INDEX(Команды!$A$2:$AN$7500,MATCH(CS$3,Команды!$A$2:$A$7500,0),$E107+2)=Команды!$AJ$18,TRUE,FALSE),IF(INDEX(Команды!$A$2:$AN$7500,MATCH(CS$3,Команды!$A$2:$A$7500,0),$E107+2)=Команды!$AJ$19,TRUE,FALSE)),INDEX(Команды!$AJ$2:$AL$19,MATCH(INDEX(Команды!$A$2:$AN$7500,MATCH(CS$3,Команды!$A$2:$A$7500,0),$E107+2),Команды!$AJ$2:$AJ$19,0),3),0)</f>
        <v>0</v>
      </c>
      <c r="CU107" s="342"/>
    </row>
    <row r="108" spans="1:99" s="2" customFormat="1" ht="21.95" customHeight="1" x14ac:dyDescent="0.3">
      <c r="A108" s="251">
        <v>103</v>
      </c>
      <c r="B108" s="2" t="e">
        <f>VLOOKUP(A108,'Список КК'!A:F,6,TRUE)</f>
        <v>#N/A</v>
      </c>
      <c r="C108" s="4">
        <f>VLOOKUP(A108,'Список КК'!A:B,2,TRUE)</f>
        <v>0</v>
      </c>
      <c r="D108" s="203">
        <f>VLOOKUP(A108,'Список КК'!A:D,4,TRUE)</f>
        <v>0</v>
      </c>
      <c r="E108" s="4">
        <f>VLOOKUP(A108,'Список КК'!A:C,3,TRUE)</f>
        <v>0</v>
      </c>
      <c r="F108" s="220">
        <f>VLOOKUP(A108,'Список КК'!A:E,5,TRUE)</f>
        <v>0</v>
      </c>
      <c r="G108" s="174">
        <f>IF(OR(IF(INDEX(Команды!$A$2:$AN$7500,MATCH(G$3,Команды!$A$2:$A$7500,0),$E108+2)=Команды!$AJ$2,TRUE,FALSE),IF(INDEX(Команды!$A$2:$AN$7500,MATCH(G$3,Команды!$A$2:$A$7500,0),$E108+2)=Команды!$AJ$3,TRUE,FALSE),IF(INDEX(Команды!$A$2:$AN$7500,MATCH(G$3,Команды!$A$2:$A$7500,0),$E108+2)=Команды!$AJ$4,TRUE,FALSE),IF(INDEX(Команды!$A$2:$AN$7500,MATCH(G$3,Команды!$A$2:$A$7500,0),$E108+2)=Команды!$AJ$5,TRUE,FALSE),IF(INDEX(Команды!$A$2:$AN$7500,MATCH(G$3,Команды!$A$2:$A$7500,0),$E108+2)=Команды!$AJ$6,TRUE,FALSE),IF(INDEX(Команды!$A$2:$AN$7500,MATCH(G$3,Команды!$A$2:$A$7500,0),$E108+2)=Команды!$AJ$7,TRUE,FALSE),IF(INDEX(Команды!$A$2:$AN$7500,MATCH(G$3,Команды!$A$2:$A$7500,0),$E108+2)=Команды!$AJ$8,TRUE,FALSE),IF(INDEX(Команды!$A$2:$AN$7500,MATCH(G$3,Команды!$A$2:$A$7500,0),$E108+2)=Команды!$AJ$9,TRUE,FALSE),IF(INDEX(Команды!$A$2:$AN$7500,MATCH(G$3,Команды!$A$2:$A$7500,0),$E108+2)=Команды!$AJ$10,TRUE,FALSE),IF(INDEX(Команды!$A$2:$AN$7500,MATCH(G$3,Команды!$A$2:$A$7500,0),$E108+2)=Команды!$AJ$11,TRUE,FALSE),IF(INDEX(Команды!$A$2:$AN$7500,MATCH(G$3,Команды!$A$2:$A$7500,0),$E108+2)=Команды!$AJ$12,TRUE,FALSE),IF(INDEX(Команды!$A$2:$AN$7500,MATCH(G$3,Команды!$A$2:$A$7500,0),$E108+2)=Команды!$AJ$13,TRUE,FALSE),IF(INDEX(Команды!$A$2:$AN$7500,MATCH(G$3,Команды!$A$2:$A$7500,0),$E108+2)=Команды!$AJ$14,TRUE,FALSE),IF(INDEX(Команды!$A$2:$AN$7500,MATCH(G$3,Команды!$A$2:$A$7500,0),$E108+2)=Команды!$AJ$15,TRUE,FALSE),IF(INDEX(Команды!$A$2:$AN$7500,MATCH(G$3,Команды!$A$2:$A$7500,0),$E108+2)=Команды!$AJ$16,TRUE,FALSE),,IF(INDEX(Команды!$A$2:$AN$7500,MATCH(G$3,Команды!$A$2:$A$7500,0),$E108+2)=Команды!$AJ$17,TRUE,FALSE),,IF(INDEX(Команды!$A$2:$AN$7500,MATCH(G$3,Команды!$A$2:$A$7500,0),$E108+2)=Команды!$AJ$18,TRUE,FALSE),,IF(INDEX(Команды!$A$2:$AN$7500,MATCH(G$3,Команды!$A$2:$A$7500,0),$E108+2)=Команды!$AJ$19,TRUE,FALSE)),INDEX(Команды!$AJ$2:$AK$19,MATCH(INDEX(Команды!$A$2:$AN$7500,MATCH(G$3,Команды!$A$2:$A$7500,0),$E108+2),Команды!$AJ$2:$AJ$19,0),2),0)</f>
        <v>0</v>
      </c>
      <c r="H108" s="175">
        <f>IF(OR(IF(INDEX(Команды!$A$2:$AN$7500,MATCH(G$3,Команды!$A$2:$A$7500,0),$E108+2)=Команды!$AJ$2,TRUE,FALSE),IF(INDEX(Команды!$A$2:$AN$7500,MATCH(G$3,Команды!$A$2:$A$7500,0),$E108+2)=Команды!$AJ$3,TRUE,FALSE),IF(INDEX(Команды!$A$2:$AN$7500,MATCH(G$3,Команды!$A$2:$A$7500,0),$E108+2)=Команды!$AJ$4,TRUE,FALSE),IF(INDEX(Команды!$A$2:$AN$7500,MATCH(G$3,Команды!$A$2:$A$7500,0),$E108+2)=Команды!$AJ$5,TRUE,FALSE),IF(INDEX(Команды!$A$2:$AN$7500,MATCH(G$3,Команды!$A$2:$A$7500,0),$E108+2)=Команды!$AJ$6,TRUE,FALSE),IF(INDEX(Команды!$A$2:$AN$7500,MATCH(G$3,Команды!$A$2:$A$7500,0),$E108+2)=Команды!$AJ$7,TRUE,FALSE),IF(INDEX(Команды!$A$2:$AN$7500,MATCH(G$3,Команды!$A$2:$A$7500,0),$E108+2)=Команды!$AJ$8,TRUE,FALSE),IF(INDEX(Команды!$A$2:$AN$7500,MATCH(G$3,Команды!$A$2:$A$7500,0),$E108+2)=Команды!$AJ$9,TRUE,FALSE),IF(INDEX(Команды!$A$2:$AN$7500,MATCH(G$3,Команды!$A$2:$A$7500,0),$E108+2)=Команды!$AJ$10,TRUE,FALSE),IF(INDEX(Команды!$A$2:$AN$7500,MATCH(G$3,Команды!$A$2:$A$7500,0),$E108+2)=Команды!$AJ$11,TRUE,FALSE),IF(INDEX(Команды!$A$2:$AN$7500,MATCH(G$3,Команды!$A$2:$A$7500,0),$E108+2)=Команды!$AJ$12,TRUE,FALSE),IF(INDEX(Команды!$A$2:$AN$7500,MATCH(G$3,Команды!$A$2:$A$7500,0),$E108+2)=Команды!$AJ$13,TRUE,FALSE),IF(INDEX(Команды!$A$2:$AN$7500,MATCH(G$3,Команды!$A$2:$A$7500,0),$E108+2)=Команды!$AJ$14,TRUE,FALSE),IF(INDEX(Команды!$A$2:$AN$7500,MATCH(G$3,Команды!$A$2:$A$7500,0),$E108+2)=Команды!$AJ$15,TRUE,FALSE),IF(INDEX(Команды!$A$2:$AN$7500,MATCH(G$3,Команды!$A$2:$A$7500,0),$E108+2)=Команды!$AJ$16,TRUE,FALSE),IF(INDEX(Команды!$A$2:$AN$7500,MATCH(G$3,Команды!$A$2:$A$7500,0),$E108+2)=Команды!$AJ$17,TRUE,FALSE),IF(INDEX(Команды!$A$2:$AN$7500,MATCH(G$3,Команды!$A$2:$A$7500,0),$E108+2)=Команды!$AJ$18,TRUE,FALSE),IF(INDEX(Команды!$A$2:$AN$7500,MATCH(G$3,Команды!$A$2:$A$7500,0),$E108+2)=Команды!$AJ$19,TRUE,FALSE)),INDEX(Команды!$AJ$2:$AL$19,MATCH(INDEX(Команды!$A$2:$AN$7500,MATCH(G$3,Команды!$A$2:$A$7500,0),$E108+2),Команды!$AJ$2:$AJ$19,0),3),0)</f>
        <v>0</v>
      </c>
      <c r="I108" s="342"/>
      <c r="J108" s="174">
        <f>IF(OR(IF(INDEX(Команды!$A$2:$AN$7500,MATCH(J$3,Команды!$A$2:$A$7500,0),$E108+2)=Команды!$AJ$2,TRUE,FALSE),IF(INDEX(Команды!$A$2:$AN$7500,MATCH(J$3,Команды!$A$2:$A$7500,0),$E108+2)=Команды!$AJ$3,TRUE,FALSE),IF(INDEX(Команды!$A$2:$AN$7500,MATCH(J$3,Команды!$A$2:$A$7500,0),$E108+2)=Команды!$AJ$4,TRUE,FALSE),IF(INDEX(Команды!$A$2:$AN$7500,MATCH(J$3,Команды!$A$2:$A$7500,0),$E108+2)=Команды!$AJ$5,TRUE,FALSE),IF(INDEX(Команды!$A$2:$AN$7500,MATCH(J$3,Команды!$A$2:$A$7500,0),$E108+2)=Команды!$AJ$6,TRUE,FALSE),IF(INDEX(Команды!$A$2:$AN$7500,MATCH(J$3,Команды!$A$2:$A$7500,0),$E108+2)=Команды!$AJ$7,TRUE,FALSE),IF(INDEX(Команды!$A$2:$AN$7500,MATCH(J$3,Команды!$A$2:$A$7500,0),$E108+2)=Команды!$AJ$8,TRUE,FALSE),IF(INDEX(Команды!$A$2:$AN$7500,MATCH(J$3,Команды!$A$2:$A$7500,0),$E108+2)=Команды!$AJ$9,TRUE,FALSE),IF(INDEX(Команды!$A$2:$AN$7500,MATCH(J$3,Команды!$A$2:$A$7500,0),$E108+2)=Команды!$AJ$10,TRUE,FALSE),IF(INDEX(Команды!$A$2:$AN$7500,MATCH(J$3,Команды!$A$2:$A$7500,0),$E108+2)=Команды!$AJ$11,TRUE,FALSE),IF(INDEX(Команды!$A$2:$AN$7500,MATCH(J$3,Команды!$A$2:$A$7500,0),$E108+2)=Команды!$AJ$12,TRUE,FALSE),IF(INDEX(Команды!$A$2:$AN$7500,MATCH(J$3,Команды!$A$2:$A$7500,0),$E108+2)=Команды!$AJ$13,TRUE,FALSE),IF(INDEX(Команды!$A$2:$AN$7500,MATCH(J$3,Команды!$A$2:$A$7500,0),$E108+2)=Команды!$AJ$14,TRUE,FALSE),IF(INDEX(Команды!$A$2:$AN$7500,MATCH(J$3,Команды!$A$2:$A$7500,0),$E108+2)=Команды!$AJ$15,TRUE,FALSE),IF(INDEX(Команды!$A$2:$AN$7500,MATCH(J$3,Команды!$A$2:$A$7500,0),$E108+2)=Команды!$AJ$16,TRUE,FALSE),,IF(INDEX(Команды!$A$2:$AN$7500,MATCH(J$3,Команды!$A$2:$A$7500,0),$E108+2)=Команды!$AJ$17,TRUE,FALSE),,IF(INDEX(Команды!$A$2:$AN$7500,MATCH(J$3,Команды!$A$2:$A$7500,0),$E108+2)=Команды!$AJ$18,TRUE,FALSE),,IF(INDEX(Команды!$A$2:$AN$7500,MATCH(J$3,Команды!$A$2:$A$7500,0),$E108+2)=Команды!$AJ$19,TRUE,FALSE)),INDEX(Команды!$AJ$2:$AK$19,MATCH(INDEX(Команды!$A$2:$AN$7500,MATCH(J$3,Команды!$A$2:$A$7500,0),$E108+2),Команды!$AJ$2:$AJ$19,0),2),0)</f>
        <v>0</v>
      </c>
      <c r="K108" s="175">
        <f>IF(OR(IF(INDEX(Команды!$A$2:$AN$7500,MATCH(J$3,Команды!$A$2:$A$7500,0),$E108+2)=Команды!$AJ$2,TRUE,FALSE),IF(INDEX(Команды!$A$2:$AN$7500,MATCH(J$3,Команды!$A$2:$A$7500,0),$E108+2)=Команды!$AJ$3,TRUE,FALSE),IF(INDEX(Команды!$A$2:$AN$7500,MATCH(J$3,Команды!$A$2:$A$7500,0),$E108+2)=Команды!$AJ$4,TRUE,FALSE),IF(INDEX(Команды!$A$2:$AN$7500,MATCH(J$3,Команды!$A$2:$A$7500,0),$E108+2)=Команды!$AJ$5,TRUE,FALSE),IF(INDEX(Команды!$A$2:$AN$7500,MATCH(J$3,Команды!$A$2:$A$7500,0),$E108+2)=Команды!$AJ$6,TRUE,FALSE),IF(INDEX(Команды!$A$2:$AN$7500,MATCH(J$3,Команды!$A$2:$A$7500,0),$E108+2)=Команды!$AJ$7,TRUE,FALSE),IF(INDEX(Команды!$A$2:$AN$7500,MATCH(J$3,Команды!$A$2:$A$7500,0),$E108+2)=Команды!$AJ$8,TRUE,FALSE),IF(INDEX(Команды!$A$2:$AN$7500,MATCH(J$3,Команды!$A$2:$A$7500,0),$E108+2)=Команды!$AJ$9,TRUE,FALSE),IF(INDEX(Команды!$A$2:$AN$7500,MATCH(J$3,Команды!$A$2:$A$7500,0),$E108+2)=Команды!$AJ$10,TRUE,FALSE),IF(INDEX(Команды!$A$2:$AN$7500,MATCH(J$3,Команды!$A$2:$A$7500,0),$E108+2)=Команды!$AJ$11,TRUE,FALSE),IF(INDEX(Команды!$A$2:$AN$7500,MATCH(J$3,Команды!$A$2:$A$7500,0),$E108+2)=Команды!$AJ$12,TRUE,FALSE),IF(INDEX(Команды!$A$2:$AN$7500,MATCH(J$3,Команды!$A$2:$A$7500,0),$E108+2)=Команды!$AJ$13,TRUE,FALSE),IF(INDEX(Команды!$A$2:$AN$7500,MATCH(J$3,Команды!$A$2:$A$7500,0),$E108+2)=Команды!$AJ$14,TRUE,FALSE),IF(INDEX(Команды!$A$2:$AN$7500,MATCH(J$3,Команды!$A$2:$A$7500,0),$E108+2)=Команды!$AJ$15,TRUE,FALSE),IF(INDEX(Команды!$A$2:$AN$7500,MATCH(J$3,Команды!$A$2:$A$7500,0),$E108+2)=Команды!$AJ$16,TRUE,FALSE),IF(INDEX(Команды!$A$2:$AN$7500,MATCH(J$3,Команды!$A$2:$A$7500,0),$E108+2)=Команды!$AJ$17,TRUE,FALSE),IF(INDEX(Команды!$A$2:$AN$7500,MATCH(J$3,Команды!$A$2:$A$7500,0),$E108+2)=Команды!$AJ$18,TRUE,FALSE),IF(INDEX(Команды!$A$2:$AN$7500,MATCH(J$3,Команды!$A$2:$A$7500,0),$E108+2)=Команды!$AJ$19,TRUE,FALSE)),INDEX(Команды!$AJ$2:$AL$19,MATCH(INDEX(Команды!$A$2:$AN$7500,MATCH(J$3,Команды!$A$2:$A$7500,0),$E108+2),Команды!$AJ$2:$AJ$19,0),3),0)</f>
        <v>0</v>
      </c>
      <c r="L108" s="342"/>
      <c r="M108" s="174">
        <f>IF(OR(IF(INDEX(Команды!$A$2:$AN$7500,MATCH(M$3,Команды!$A$2:$A$7500,0),$E108+2)=Команды!$AJ$2,TRUE,FALSE),IF(INDEX(Команды!$A$2:$AN$7500,MATCH(M$3,Команды!$A$2:$A$7500,0),$E108+2)=Команды!$AJ$3,TRUE,FALSE),IF(INDEX(Команды!$A$2:$AN$7500,MATCH(M$3,Команды!$A$2:$A$7500,0),$E108+2)=Команды!$AJ$4,TRUE,FALSE),IF(INDEX(Команды!$A$2:$AN$7500,MATCH(M$3,Команды!$A$2:$A$7500,0),$E108+2)=Команды!$AJ$5,TRUE,FALSE),IF(INDEX(Команды!$A$2:$AN$7500,MATCH(M$3,Команды!$A$2:$A$7500,0),$E108+2)=Команды!$AJ$6,TRUE,FALSE),IF(INDEX(Команды!$A$2:$AN$7500,MATCH(M$3,Команды!$A$2:$A$7500,0),$E108+2)=Команды!$AJ$7,TRUE,FALSE),IF(INDEX(Команды!$A$2:$AN$7500,MATCH(M$3,Команды!$A$2:$A$7500,0),$E108+2)=Команды!$AJ$8,TRUE,FALSE),IF(INDEX(Команды!$A$2:$AN$7500,MATCH(M$3,Команды!$A$2:$A$7500,0),$E108+2)=Команды!$AJ$9,TRUE,FALSE),IF(INDEX(Команды!$A$2:$AN$7500,MATCH(M$3,Команды!$A$2:$A$7500,0),$E108+2)=Команды!$AJ$10,TRUE,FALSE),IF(INDEX(Команды!$A$2:$AN$7500,MATCH(M$3,Команды!$A$2:$A$7500,0),$E108+2)=Команды!$AJ$11,TRUE,FALSE),IF(INDEX(Команды!$A$2:$AN$7500,MATCH(M$3,Команды!$A$2:$A$7500,0),$E108+2)=Команды!$AJ$12,TRUE,FALSE),IF(INDEX(Команды!$A$2:$AN$7500,MATCH(M$3,Команды!$A$2:$A$7500,0),$E108+2)=Команды!$AJ$13,TRUE,FALSE),IF(INDEX(Команды!$A$2:$AN$7500,MATCH(M$3,Команды!$A$2:$A$7500,0),$E108+2)=Команды!$AJ$14,TRUE,FALSE),IF(INDEX(Команды!$A$2:$AN$7500,MATCH(M$3,Команды!$A$2:$A$7500,0),$E108+2)=Команды!$AJ$15,TRUE,FALSE),IF(INDEX(Команды!$A$2:$AN$7500,MATCH(M$3,Команды!$A$2:$A$7500,0),$E108+2)=Команды!$AJ$16,TRUE,FALSE),,IF(INDEX(Команды!$A$2:$AN$7500,MATCH(M$3,Команды!$A$2:$A$7500,0),$E108+2)=Команды!$AJ$17,TRUE,FALSE),,IF(INDEX(Команды!$A$2:$AN$7500,MATCH(M$3,Команды!$A$2:$A$7500,0),$E108+2)=Команды!$AJ$18,TRUE,FALSE),,IF(INDEX(Команды!$A$2:$AN$7500,MATCH(M$3,Команды!$A$2:$A$7500,0),$E108+2)=Команды!$AJ$19,TRUE,FALSE)),INDEX(Команды!$AJ$2:$AK$19,MATCH(INDEX(Команды!$A$2:$AN$7500,MATCH(M$3,Команды!$A$2:$A$7500,0),$E108+2),Команды!$AJ$2:$AJ$19,0),2),0)</f>
        <v>0</v>
      </c>
      <c r="N108" s="175">
        <f>IF(OR(IF(INDEX(Команды!$A$2:$AN$7500,MATCH(M$3,Команды!$A$2:$A$7500,0),$E108+2)=Команды!$AJ$2,TRUE,FALSE),IF(INDEX(Команды!$A$2:$AN$7500,MATCH(M$3,Команды!$A$2:$A$7500,0),$E108+2)=Команды!$AJ$3,TRUE,FALSE),IF(INDEX(Команды!$A$2:$AN$7500,MATCH(M$3,Команды!$A$2:$A$7500,0),$E108+2)=Команды!$AJ$4,TRUE,FALSE),IF(INDEX(Команды!$A$2:$AN$7500,MATCH(M$3,Команды!$A$2:$A$7500,0),$E108+2)=Команды!$AJ$5,TRUE,FALSE),IF(INDEX(Команды!$A$2:$AN$7500,MATCH(M$3,Команды!$A$2:$A$7500,0),$E108+2)=Команды!$AJ$6,TRUE,FALSE),IF(INDEX(Команды!$A$2:$AN$7500,MATCH(M$3,Команды!$A$2:$A$7500,0),$E108+2)=Команды!$AJ$7,TRUE,FALSE),IF(INDEX(Команды!$A$2:$AN$7500,MATCH(M$3,Команды!$A$2:$A$7500,0),$E108+2)=Команды!$AJ$8,TRUE,FALSE),IF(INDEX(Команды!$A$2:$AN$7500,MATCH(M$3,Команды!$A$2:$A$7500,0),$E108+2)=Команды!$AJ$9,TRUE,FALSE),IF(INDEX(Команды!$A$2:$AN$7500,MATCH(M$3,Команды!$A$2:$A$7500,0),$E108+2)=Команды!$AJ$10,TRUE,FALSE),IF(INDEX(Команды!$A$2:$AN$7500,MATCH(M$3,Команды!$A$2:$A$7500,0),$E108+2)=Команды!$AJ$11,TRUE,FALSE),IF(INDEX(Команды!$A$2:$AN$7500,MATCH(M$3,Команды!$A$2:$A$7500,0),$E108+2)=Команды!$AJ$12,TRUE,FALSE),IF(INDEX(Команды!$A$2:$AN$7500,MATCH(M$3,Команды!$A$2:$A$7500,0),$E108+2)=Команды!$AJ$13,TRUE,FALSE),IF(INDEX(Команды!$A$2:$AN$7500,MATCH(M$3,Команды!$A$2:$A$7500,0),$E108+2)=Команды!$AJ$14,TRUE,FALSE),IF(INDEX(Команды!$A$2:$AN$7500,MATCH(M$3,Команды!$A$2:$A$7500,0),$E108+2)=Команды!$AJ$15,TRUE,FALSE),IF(INDEX(Команды!$A$2:$AN$7500,MATCH(M$3,Команды!$A$2:$A$7500,0),$E108+2)=Команды!$AJ$16,TRUE,FALSE),IF(INDEX(Команды!$A$2:$AN$7500,MATCH(M$3,Команды!$A$2:$A$7500,0),$E108+2)=Команды!$AJ$17,TRUE,FALSE),IF(INDEX(Команды!$A$2:$AN$7500,MATCH(M$3,Команды!$A$2:$A$7500,0),$E108+2)=Команды!$AJ$18,TRUE,FALSE),IF(INDEX(Команды!$A$2:$AN$7500,MATCH(M$3,Команды!$A$2:$A$7500,0),$E108+2)=Команды!$AJ$19,TRUE,FALSE)),INDEX(Команды!$AJ$2:$AL$19,MATCH(INDEX(Команды!$A$2:$AN$7500,MATCH(M$3,Команды!$A$2:$A$7500,0),$E108+2),Команды!$AJ$2:$AJ$19,0),3),0)</f>
        <v>0</v>
      </c>
      <c r="O108" s="342"/>
      <c r="P108" s="174">
        <f>IF(OR(IF(INDEX(Команды!$A$2:$AN$7500,MATCH(P$3,Команды!$A$2:$A$7500,0),$E108+2)=Команды!$AJ$2,TRUE,FALSE),IF(INDEX(Команды!$A$2:$AN$7500,MATCH(P$3,Команды!$A$2:$A$7500,0),$E108+2)=Команды!$AJ$3,TRUE,FALSE),IF(INDEX(Команды!$A$2:$AN$7500,MATCH(P$3,Команды!$A$2:$A$7500,0),$E108+2)=Команды!$AJ$4,TRUE,FALSE),IF(INDEX(Команды!$A$2:$AN$7500,MATCH(P$3,Команды!$A$2:$A$7500,0),$E108+2)=Команды!$AJ$5,TRUE,FALSE),IF(INDEX(Команды!$A$2:$AN$7500,MATCH(P$3,Команды!$A$2:$A$7500,0),$E108+2)=Команды!$AJ$6,TRUE,FALSE),IF(INDEX(Команды!$A$2:$AN$7500,MATCH(P$3,Команды!$A$2:$A$7500,0),$E108+2)=Команды!$AJ$7,TRUE,FALSE),IF(INDEX(Команды!$A$2:$AN$7500,MATCH(P$3,Команды!$A$2:$A$7500,0),$E108+2)=Команды!$AJ$8,TRUE,FALSE),IF(INDEX(Команды!$A$2:$AN$7500,MATCH(P$3,Команды!$A$2:$A$7500,0),$E108+2)=Команды!$AJ$9,TRUE,FALSE),IF(INDEX(Команды!$A$2:$AN$7500,MATCH(P$3,Команды!$A$2:$A$7500,0),$E108+2)=Команды!$AJ$10,TRUE,FALSE),IF(INDEX(Команды!$A$2:$AN$7500,MATCH(P$3,Команды!$A$2:$A$7500,0),$E108+2)=Команды!$AJ$11,TRUE,FALSE),IF(INDEX(Команды!$A$2:$AN$7500,MATCH(P$3,Команды!$A$2:$A$7500,0),$E108+2)=Команды!$AJ$12,TRUE,FALSE),IF(INDEX(Команды!$A$2:$AN$7500,MATCH(P$3,Команды!$A$2:$A$7500,0),$E108+2)=Команды!$AJ$13,TRUE,FALSE),IF(INDEX(Команды!$A$2:$AN$7500,MATCH(P$3,Команды!$A$2:$A$7500,0),$E108+2)=Команды!$AJ$14,TRUE,FALSE),IF(INDEX(Команды!$A$2:$AN$7500,MATCH(P$3,Команды!$A$2:$A$7500,0),$E108+2)=Команды!$AJ$15,TRUE,FALSE),IF(INDEX(Команды!$A$2:$AN$7500,MATCH(P$3,Команды!$A$2:$A$7500,0),$E108+2)=Команды!$AJ$16,TRUE,FALSE),,IF(INDEX(Команды!$A$2:$AN$7500,MATCH(P$3,Команды!$A$2:$A$7500,0),$E108+2)=Команды!$AJ$17,TRUE,FALSE),,IF(INDEX(Команды!$A$2:$AN$7500,MATCH(P$3,Команды!$A$2:$A$7500,0),$E108+2)=Команды!$AJ$18,TRUE,FALSE),,IF(INDEX(Команды!$A$2:$AN$7500,MATCH(P$3,Команды!$A$2:$A$7500,0),$E108+2)=Команды!$AJ$19,TRUE,FALSE)),INDEX(Команды!$AJ$2:$AK$19,MATCH(INDEX(Команды!$A$2:$AN$7500,MATCH(P$3,Команды!$A$2:$A$7500,0),$E108+2),Команды!$AJ$2:$AJ$19,0),2),0)</f>
        <v>0</v>
      </c>
      <c r="Q108" s="175">
        <f>IF(OR(IF(INDEX(Команды!$A$2:$AN$7500,MATCH(P$3,Команды!$A$2:$A$7500,0),$E108+2)=Команды!$AJ$2,TRUE,FALSE),IF(INDEX(Команды!$A$2:$AN$7500,MATCH(P$3,Команды!$A$2:$A$7500,0),$E108+2)=Команды!$AJ$3,TRUE,FALSE),IF(INDEX(Команды!$A$2:$AN$7500,MATCH(P$3,Команды!$A$2:$A$7500,0),$E108+2)=Команды!$AJ$4,TRUE,FALSE),IF(INDEX(Команды!$A$2:$AN$7500,MATCH(P$3,Команды!$A$2:$A$7500,0),$E108+2)=Команды!$AJ$5,TRUE,FALSE),IF(INDEX(Команды!$A$2:$AN$7500,MATCH(P$3,Команды!$A$2:$A$7500,0),$E108+2)=Команды!$AJ$6,TRUE,FALSE),IF(INDEX(Команды!$A$2:$AN$7500,MATCH(P$3,Команды!$A$2:$A$7500,0),$E108+2)=Команды!$AJ$7,TRUE,FALSE),IF(INDEX(Команды!$A$2:$AN$7500,MATCH(P$3,Команды!$A$2:$A$7500,0),$E108+2)=Команды!$AJ$8,TRUE,FALSE),IF(INDEX(Команды!$A$2:$AN$7500,MATCH(P$3,Команды!$A$2:$A$7500,0),$E108+2)=Команды!$AJ$9,TRUE,FALSE),IF(INDEX(Команды!$A$2:$AN$7500,MATCH(P$3,Команды!$A$2:$A$7500,0),$E108+2)=Команды!$AJ$10,TRUE,FALSE),IF(INDEX(Команды!$A$2:$AN$7500,MATCH(P$3,Команды!$A$2:$A$7500,0),$E108+2)=Команды!$AJ$11,TRUE,FALSE),IF(INDEX(Команды!$A$2:$AN$7500,MATCH(P$3,Команды!$A$2:$A$7500,0),$E108+2)=Команды!$AJ$12,TRUE,FALSE),IF(INDEX(Команды!$A$2:$AN$7500,MATCH(P$3,Команды!$A$2:$A$7500,0),$E108+2)=Команды!$AJ$13,TRUE,FALSE),IF(INDEX(Команды!$A$2:$AN$7500,MATCH(P$3,Команды!$A$2:$A$7500,0),$E108+2)=Команды!$AJ$14,TRUE,FALSE),IF(INDEX(Команды!$A$2:$AN$7500,MATCH(P$3,Команды!$A$2:$A$7500,0),$E108+2)=Команды!$AJ$15,TRUE,FALSE),IF(INDEX(Команды!$A$2:$AN$7500,MATCH(P$3,Команды!$A$2:$A$7500,0),$E108+2)=Команды!$AJ$16,TRUE,FALSE),IF(INDEX(Команды!$A$2:$AN$7500,MATCH(P$3,Команды!$A$2:$A$7500,0),$E108+2)=Команды!$AJ$17,TRUE,FALSE),IF(INDEX(Команды!$A$2:$AN$7500,MATCH(P$3,Команды!$A$2:$A$7500,0),$E108+2)=Команды!$AJ$18,TRUE,FALSE),IF(INDEX(Команды!$A$2:$AN$7500,MATCH(P$3,Команды!$A$2:$A$7500,0),$E108+2)=Команды!$AJ$19,TRUE,FALSE)),INDEX(Команды!$AJ$2:$AL$19,MATCH(INDEX(Команды!$A$2:$AN$7500,MATCH(P$3,Команды!$A$2:$A$7500,0),$E108+2),Команды!$AJ$2:$AJ$19,0),3),0)</f>
        <v>0</v>
      </c>
      <c r="R108" s="342"/>
      <c r="S108" s="174">
        <f>IF(OR(IF(INDEX(Команды!$A$2:$AN$7500,MATCH(S$3,Команды!$A$2:$A$7500,0),$E108+2)=Команды!$AJ$2,TRUE,FALSE),IF(INDEX(Команды!$A$2:$AN$7500,MATCH(S$3,Команды!$A$2:$A$7500,0),$E108+2)=Команды!$AJ$3,TRUE,FALSE),IF(INDEX(Команды!$A$2:$AN$7500,MATCH(S$3,Команды!$A$2:$A$7500,0),$E108+2)=Команды!$AJ$4,TRUE,FALSE),IF(INDEX(Команды!$A$2:$AN$7500,MATCH(S$3,Команды!$A$2:$A$7500,0),$E108+2)=Команды!$AJ$5,TRUE,FALSE),IF(INDEX(Команды!$A$2:$AN$7500,MATCH(S$3,Команды!$A$2:$A$7500,0),$E108+2)=Команды!$AJ$6,TRUE,FALSE),IF(INDEX(Команды!$A$2:$AN$7500,MATCH(S$3,Команды!$A$2:$A$7500,0),$E108+2)=Команды!$AJ$7,TRUE,FALSE),IF(INDEX(Команды!$A$2:$AN$7500,MATCH(S$3,Команды!$A$2:$A$7500,0),$E108+2)=Команды!$AJ$8,TRUE,FALSE),IF(INDEX(Команды!$A$2:$AN$7500,MATCH(S$3,Команды!$A$2:$A$7500,0),$E108+2)=Команды!$AJ$9,TRUE,FALSE),IF(INDEX(Команды!$A$2:$AN$7500,MATCH(S$3,Команды!$A$2:$A$7500,0),$E108+2)=Команды!$AJ$10,TRUE,FALSE),IF(INDEX(Команды!$A$2:$AN$7500,MATCH(S$3,Команды!$A$2:$A$7500,0),$E108+2)=Команды!$AJ$11,TRUE,FALSE),IF(INDEX(Команды!$A$2:$AN$7500,MATCH(S$3,Команды!$A$2:$A$7500,0),$E108+2)=Команды!$AJ$12,TRUE,FALSE),IF(INDEX(Команды!$A$2:$AN$7500,MATCH(S$3,Команды!$A$2:$A$7500,0),$E108+2)=Команды!$AJ$13,TRUE,FALSE),IF(INDEX(Команды!$A$2:$AN$7500,MATCH(S$3,Команды!$A$2:$A$7500,0),$E108+2)=Команды!$AJ$14,TRUE,FALSE),IF(INDEX(Команды!$A$2:$AN$7500,MATCH(S$3,Команды!$A$2:$A$7500,0),$E108+2)=Команды!$AJ$15,TRUE,FALSE),IF(INDEX(Команды!$A$2:$AN$7500,MATCH(S$3,Команды!$A$2:$A$7500,0),$E108+2)=Команды!$AJ$16,TRUE,FALSE),,IF(INDEX(Команды!$A$2:$AN$7500,MATCH(S$3,Команды!$A$2:$A$7500,0),$E108+2)=Команды!$AJ$17,TRUE,FALSE),,IF(INDEX(Команды!$A$2:$AN$7500,MATCH(S$3,Команды!$A$2:$A$7500,0),$E108+2)=Команды!$AJ$18,TRUE,FALSE),,IF(INDEX(Команды!$A$2:$AN$7500,MATCH(S$3,Команды!$A$2:$A$7500,0),$E108+2)=Команды!$AJ$19,TRUE,FALSE)),INDEX(Команды!$AJ$2:$AK$19,MATCH(INDEX(Команды!$A$2:$AN$7500,MATCH(S$3,Команды!$A$2:$A$7500,0),$E108+2),Команды!$AJ$2:$AJ$19,0),2),0)</f>
        <v>0</v>
      </c>
      <c r="T108" s="175">
        <f>IF(OR(IF(INDEX(Команды!$A$2:$AN$7500,MATCH(S$3,Команды!$A$2:$A$7500,0),$E108+2)=Команды!$AJ$2,TRUE,FALSE),IF(INDEX(Команды!$A$2:$AN$7500,MATCH(S$3,Команды!$A$2:$A$7500,0),$E108+2)=Команды!$AJ$3,TRUE,FALSE),IF(INDEX(Команды!$A$2:$AN$7500,MATCH(S$3,Команды!$A$2:$A$7500,0),$E108+2)=Команды!$AJ$4,TRUE,FALSE),IF(INDEX(Команды!$A$2:$AN$7500,MATCH(S$3,Команды!$A$2:$A$7500,0),$E108+2)=Команды!$AJ$5,TRUE,FALSE),IF(INDEX(Команды!$A$2:$AN$7500,MATCH(S$3,Команды!$A$2:$A$7500,0),$E108+2)=Команды!$AJ$6,TRUE,FALSE),IF(INDEX(Команды!$A$2:$AN$7500,MATCH(S$3,Команды!$A$2:$A$7500,0),$E108+2)=Команды!$AJ$7,TRUE,FALSE),IF(INDEX(Команды!$A$2:$AN$7500,MATCH(S$3,Команды!$A$2:$A$7500,0),$E108+2)=Команды!$AJ$8,TRUE,FALSE),IF(INDEX(Команды!$A$2:$AN$7500,MATCH(S$3,Команды!$A$2:$A$7500,0),$E108+2)=Команды!$AJ$9,TRUE,FALSE),IF(INDEX(Команды!$A$2:$AN$7500,MATCH(S$3,Команды!$A$2:$A$7500,0),$E108+2)=Команды!$AJ$10,TRUE,FALSE),IF(INDEX(Команды!$A$2:$AN$7500,MATCH(S$3,Команды!$A$2:$A$7500,0),$E108+2)=Команды!$AJ$11,TRUE,FALSE),IF(INDEX(Команды!$A$2:$AN$7500,MATCH(S$3,Команды!$A$2:$A$7500,0),$E108+2)=Команды!$AJ$12,TRUE,FALSE),IF(INDEX(Команды!$A$2:$AN$7500,MATCH(S$3,Команды!$A$2:$A$7500,0),$E108+2)=Команды!$AJ$13,TRUE,FALSE),IF(INDEX(Команды!$A$2:$AN$7500,MATCH(S$3,Команды!$A$2:$A$7500,0),$E108+2)=Команды!$AJ$14,TRUE,FALSE),IF(INDEX(Команды!$A$2:$AN$7500,MATCH(S$3,Команды!$A$2:$A$7500,0),$E108+2)=Команды!$AJ$15,TRUE,FALSE),IF(INDEX(Команды!$A$2:$AN$7500,MATCH(S$3,Команды!$A$2:$A$7500,0),$E108+2)=Команды!$AJ$16,TRUE,FALSE),IF(INDEX(Команды!$A$2:$AN$7500,MATCH(S$3,Команды!$A$2:$A$7500,0),$E108+2)=Команды!$AJ$17,TRUE,FALSE),IF(INDEX(Команды!$A$2:$AN$7500,MATCH(S$3,Команды!$A$2:$A$7500,0),$E108+2)=Команды!$AJ$18,TRUE,FALSE),IF(INDEX(Команды!$A$2:$AN$7500,MATCH(S$3,Команды!$A$2:$A$7500,0),$E108+2)=Команды!$AJ$19,TRUE,FALSE)),INDEX(Команды!$AJ$2:$AL$19,MATCH(INDEX(Команды!$A$2:$AN$7500,MATCH(S$3,Команды!$A$2:$A$7500,0),$E108+2),Команды!$AJ$2:$AJ$19,0),3),0)</f>
        <v>0</v>
      </c>
      <c r="U108" s="342"/>
      <c r="V108" s="174">
        <f>IF(OR(IF(INDEX(Команды!$A$2:$AN$7500,MATCH(V$3,Команды!$A$2:$A$7500,0),$E108+2)=Команды!$AJ$2,TRUE,FALSE),IF(INDEX(Команды!$A$2:$AN$7500,MATCH(V$3,Команды!$A$2:$A$7500,0),$E108+2)=Команды!$AJ$3,TRUE,FALSE),IF(INDEX(Команды!$A$2:$AN$7500,MATCH(V$3,Команды!$A$2:$A$7500,0),$E108+2)=Команды!$AJ$4,TRUE,FALSE),IF(INDEX(Команды!$A$2:$AN$7500,MATCH(V$3,Команды!$A$2:$A$7500,0),$E108+2)=Команды!$AJ$5,TRUE,FALSE),IF(INDEX(Команды!$A$2:$AN$7500,MATCH(V$3,Команды!$A$2:$A$7500,0),$E108+2)=Команды!$AJ$6,TRUE,FALSE),IF(INDEX(Команды!$A$2:$AN$7500,MATCH(V$3,Команды!$A$2:$A$7500,0),$E108+2)=Команды!$AJ$7,TRUE,FALSE),IF(INDEX(Команды!$A$2:$AN$7500,MATCH(V$3,Команды!$A$2:$A$7500,0),$E108+2)=Команды!$AJ$8,TRUE,FALSE),IF(INDEX(Команды!$A$2:$AN$7500,MATCH(V$3,Команды!$A$2:$A$7500,0),$E108+2)=Команды!$AJ$9,TRUE,FALSE),IF(INDEX(Команды!$A$2:$AN$7500,MATCH(V$3,Команды!$A$2:$A$7500,0),$E108+2)=Команды!$AJ$10,TRUE,FALSE),IF(INDEX(Команды!$A$2:$AN$7500,MATCH(V$3,Команды!$A$2:$A$7500,0),$E108+2)=Команды!$AJ$11,TRUE,FALSE),IF(INDEX(Команды!$A$2:$AN$7500,MATCH(V$3,Команды!$A$2:$A$7500,0),$E108+2)=Команды!$AJ$12,TRUE,FALSE),IF(INDEX(Команды!$A$2:$AN$7500,MATCH(V$3,Команды!$A$2:$A$7500,0),$E108+2)=Команды!$AJ$13,TRUE,FALSE),IF(INDEX(Команды!$A$2:$AN$7500,MATCH(V$3,Команды!$A$2:$A$7500,0),$E108+2)=Команды!$AJ$14,TRUE,FALSE),IF(INDEX(Команды!$A$2:$AN$7500,MATCH(V$3,Команды!$A$2:$A$7500,0),$E108+2)=Команды!$AJ$15,TRUE,FALSE),IF(INDEX(Команды!$A$2:$AN$7500,MATCH(V$3,Команды!$A$2:$A$7500,0),$E108+2)=Команды!$AJ$16,TRUE,FALSE),,IF(INDEX(Команды!$A$2:$AN$7500,MATCH(V$3,Команды!$A$2:$A$7500,0),$E108+2)=Команды!$AJ$17,TRUE,FALSE),,IF(INDEX(Команды!$A$2:$AN$7500,MATCH(V$3,Команды!$A$2:$A$7500,0),$E108+2)=Команды!$AJ$18,TRUE,FALSE),,IF(INDEX(Команды!$A$2:$AN$7500,MATCH(V$3,Команды!$A$2:$A$7500,0),$E108+2)=Команды!$AJ$19,TRUE,FALSE)),INDEX(Команды!$AJ$2:$AK$19,MATCH(INDEX(Команды!$A$2:$AN$7500,MATCH(V$3,Команды!$A$2:$A$7500,0),$E108+2),Команды!$AJ$2:$AJ$19,0),2),0)</f>
        <v>0</v>
      </c>
      <c r="W108" s="175">
        <f>IF(OR(IF(INDEX(Команды!$A$2:$AN$7500,MATCH(V$3,Команды!$A$2:$A$7500,0),$E108+2)=Команды!$AJ$2,TRUE,FALSE),IF(INDEX(Команды!$A$2:$AN$7500,MATCH(V$3,Команды!$A$2:$A$7500,0),$E108+2)=Команды!$AJ$3,TRUE,FALSE),IF(INDEX(Команды!$A$2:$AN$7500,MATCH(V$3,Команды!$A$2:$A$7500,0),$E108+2)=Команды!$AJ$4,TRUE,FALSE),IF(INDEX(Команды!$A$2:$AN$7500,MATCH(V$3,Команды!$A$2:$A$7500,0),$E108+2)=Команды!$AJ$5,TRUE,FALSE),IF(INDEX(Команды!$A$2:$AN$7500,MATCH(V$3,Команды!$A$2:$A$7500,0),$E108+2)=Команды!$AJ$6,TRUE,FALSE),IF(INDEX(Команды!$A$2:$AN$7500,MATCH(V$3,Команды!$A$2:$A$7500,0),$E108+2)=Команды!$AJ$7,TRUE,FALSE),IF(INDEX(Команды!$A$2:$AN$7500,MATCH(V$3,Команды!$A$2:$A$7500,0),$E108+2)=Команды!$AJ$8,TRUE,FALSE),IF(INDEX(Команды!$A$2:$AN$7500,MATCH(V$3,Команды!$A$2:$A$7500,0),$E108+2)=Команды!$AJ$9,TRUE,FALSE),IF(INDEX(Команды!$A$2:$AN$7500,MATCH(V$3,Команды!$A$2:$A$7500,0),$E108+2)=Команды!$AJ$10,TRUE,FALSE),IF(INDEX(Команды!$A$2:$AN$7500,MATCH(V$3,Команды!$A$2:$A$7500,0),$E108+2)=Команды!$AJ$11,TRUE,FALSE),IF(INDEX(Команды!$A$2:$AN$7500,MATCH(V$3,Команды!$A$2:$A$7500,0),$E108+2)=Команды!$AJ$12,TRUE,FALSE),IF(INDEX(Команды!$A$2:$AN$7500,MATCH(V$3,Команды!$A$2:$A$7500,0),$E108+2)=Команды!$AJ$13,TRUE,FALSE),IF(INDEX(Команды!$A$2:$AN$7500,MATCH(V$3,Команды!$A$2:$A$7500,0),$E108+2)=Команды!$AJ$14,TRUE,FALSE),IF(INDEX(Команды!$A$2:$AN$7500,MATCH(V$3,Команды!$A$2:$A$7500,0),$E108+2)=Команды!$AJ$15,TRUE,FALSE),IF(INDEX(Команды!$A$2:$AN$7500,MATCH(V$3,Команды!$A$2:$A$7500,0),$E108+2)=Команды!$AJ$16,TRUE,FALSE),IF(INDEX(Команды!$A$2:$AN$7500,MATCH(V$3,Команды!$A$2:$A$7500,0),$E108+2)=Команды!$AJ$17,TRUE,FALSE),IF(INDEX(Команды!$A$2:$AN$7500,MATCH(V$3,Команды!$A$2:$A$7500,0),$E108+2)=Команды!$AJ$18,TRUE,FALSE),IF(INDEX(Команды!$A$2:$AN$7500,MATCH(V$3,Команды!$A$2:$A$7500,0),$E108+2)=Команды!$AJ$19,TRUE,FALSE)),INDEX(Команды!$AJ$2:$AL$19,MATCH(INDEX(Команды!$A$2:$AN$7500,MATCH(V$3,Команды!$A$2:$A$7500,0),$E108+2),Команды!$AJ$2:$AJ$19,0),3),0)</f>
        <v>0</v>
      </c>
      <c r="X108" s="342"/>
      <c r="Y108" s="174">
        <f>IF(OR(IF(INDEX(Команды!$A$2:$AN$7500,MATCH(Y$3,Команды!$A$2:$A$7500,0),$E108+2)=Команды!$AJ$2,TRUE,FALSE),IF(INDEX(Команды!$A$2:$AN$7500,MATCH(Y$3,Команды!$A$2:$A$7500,0),$E108+2)=Команды!$AJ$3,TRUE,FALSE),IF(INDEX(Команды!$A$2:$AN$7500,MATCH(Y$3,Команды!$A$2:$A$7500,0),$E108+2)=Команды!$AJ$4,TRUE,FALSE),IF(INDEX(Команды!$A$2:$AN$7500,MATCH(Y$3,Команды!$A$2:$A$7500,0),$E108+2)=Команды!$AJ$5,TRUE,FALSE),IF(INDEX(Команды!$A$2:$AN$7500,MATCH(Y$3,Команды!$A$2:$A$7500,0),$E108+2)=Команды!$AJ$6,TRUE,FALSE),IF(INDEX(Команды!$A$2:$AN$7500,MATCH(Y$3,Команды!$A$2:$A$7500,0),$E108+2)=Команды!$AJ$7,TRUE,FALSE),IF(INDEX(Команды!$A$2:$AN$7500,MATCH(Y$3,Команды!$A$2:$A$7500,0),$E108+2)=Команды!$AJ$8,TRUE,FALSE),IF(INDEX(Команды!$A$2:$AN$7500,MATCH(Y$3,Команды!$A$2:$A$7500,0),$E108+2)=Команды!$AJ$9,TRUE,FALSE),IF(INDEX(Команды!$A$2:$AN$7500,MATCH(Y$3,Команды!$A$2:$A$7500,0),$E108+2)=Команды!$AJ$10,TRUE,FALSE),IF(INDEX(Команды!$A$2:$AN$7500,MATCH(Y$3,Команды!$A$2:$A$7500,0),$E108+2)=Команды!$AJ$11,TRUE,FALSE),IF(INDEX(Команды!$A$2:$AN$7500,MATCH(Y$3,Команды!$A$2:$A$7500,0),$E108+2)=Команды!$AJ$12,TRUE,FALSE),IF(INDEX(Команды!$A$2:$AN$7500,MATCH(Y$3,Команды!$A$2:$A$7500,0),$E108+2)=Команды!$AJ$13,TRUE,FALSE),IF(INDEX(Команды!$A$2:$AN$7500,MATCH(Y$3,Команды!$A$2:$A$7500,0),$E108+2)=Команды!$AJ$14,TRUE,FALSE),IF(INDEX(Команды!$A$2:$AN$7500,MATCH(Y$3,Команды!$A$2:$A$7500,0),$E108+2)=Команды!$AJ$15,TRUE,FALSE),IF(INDEX(Команды!$A$2:$AN$7500,MATCH(Y$3,Команды!$A$2:$A$7500,0),$E108+2)=Команды!$AJ$16,TRUE,FALSE),,IF(INDEX(Команды!$A$2:$AN$7500,MATCH(Y$3,Команды!$A$2:$A$7500,0),$E108+2)=Команды!$AJ$17,TRUE,FALSE),,IF(INDEX(Команды!$A$2:$AN$7500,MATCH(Y$3,Команды!$A$2:$A$7500,0),$E108+2)=Команды!$AJ$18,TRUE,FALSE),,IF(INDEX(Команды!$A$2:$AN$7500,MATCH(Y$3,Команды!$A$2:$A$7500,0),$E108+2)=Команды!$AJ$19,TRUE,FALSE)),INDEX(Команды!$AJ$2:$AK$19,MATCH(INDEX(Команды!$A$2:$AN$7500,MATCH(Y$3,Команды!$A$2:$A$7500,0),$E108+2),Команды!$AJ$2:$AJ$19,0),2),0)</f>
        <v>0</v>
      </c>
      <c r="Z108" s="175">
        <f>IF(OR(IF(INDEX(Команды!$A$2:$AN$7500,MATCH(Y$3,Команды!$A$2:$A$7500,0),$E108+2)=Команды!$AJ$2,TRUE,FALSE),IF(INDEX(Команды!$A$2:$AN$7500,MATCH(Y$3,Команды!$A$2:$A$7500,0),$E108+2)=Команды!$AJ$3,TRUE,FALSE),IF(INDEX(Команды!$A$2:$AN$7500,MATCH(Y$3,Команды!$A$2:$A$7500,0),$E108+2)=Команды!$AJ$4,TRUE,FALSE),IF(INDEX(Команды!$A$2:$AN$7500,MATCH(Y$3,Команды!$A$2:$A$7500,0),$E108+2)=Команды!$AJ$5,TRUE,FALSE),IF(INDEX(Команды!$A$2:$AN$7500,MATCH(Y$3,Команды!$A$2:$A$7500,0),$E108+2)=Команды!$AJ$6,TRUE,FALSE),IF(INDEX(Команды!$A$2:$AN$7500,MATCH(Y$3,Команды!$A$2:$A$7500,0),$E108+2)=Команды!$AJ$7,TRUE,FALSE),IF(INDEX(Команды!$A$2:$AN$7500,MATCH(Y$3,Команды!$A$2:$A$7500,0),$E108+2)=Команды!$AJ$8,TRUE,FALSE),IF(INDEX(Команды!$A$2:$AN$7500,MATCH(Y$3,Команды!$A$2:$A$7500,0),$E108+2)=Команды!$AJ$9,TRUE,FALSE),IF(INDEX(Команды!$A$2:$AN$7500,MATCH(Y$3,Команды!$A$2:$A$7500,0),$E108+2)=Команды!$AJ$10,TRUE,FALSE),IF(INDEX(Команды!$A$2:$AN$7500,MATCH(Y$3,Команды!$A$2:$A$7500,0),$E108+2)=Команды!$AJ$11,TRUE,FALSE),IF(INDEX(Команды!$A$2:$AN$7500,MATCH(Y$3,Команды!$A$2:$A$7500,0),$E108+2)=Команды!$AJ$12,TRUE,FALSE),IF(INDEX(Команды!$A$2:$AN$7500,MATCH(Y$3,Команды!$A$2:$A$7500,0),$E108+2)=Команды!$AJ$13,TRUE,FALSE),IF(INDEX(Команды!$A$2:$AN$7500,MATCH(Y$3,Команды!$A$2:$A$7500,0),$E108+2)=Команды!$AJ$14,TRUE,FALSE),IF(INDEX(Команды!$A$2:$AN$7500,MATCH(Y$3,Команды!$A$2:$A$7500,0),$E108+2)=Команды!$AJ$15,TRUE,FALSE),IF(INDEX(Команды!$A$2:$AN$7500,MATCH(Y$3,Команды!$A$2:$A$7500,0),$E108+2)=Команды!$AJ$16,TRUE,FALSE),IF(INDEX(Команды!$A$2:$AN$7500,MATCH(Y$3,Команды!$A$2:$A$7500,0),$E108+2)=Команды!$AJ$17,TRUE,FALSE),IF(INDEX(Команды!$A$2:$AN$7500,MATCH(Y$3,Команды!$A$2:$A$7500,0),$E108+2)=Команды!$AJ$18,TRUE,FALSE),IF(INDEX(Команды!$A$2:$AN$7500,MATCH(Y$3,Команды!$A$2:$A$7500,0),$E108+2)=Команды!$AJ$19,TRUE,FALSE)),INDEX(Команды!$AJ$2:$AL$19,MATCH(INDEX(Команды!$A$2:$AN$7500,MATCH(Y$3,Команды!$A$2:$A$7500,0),$E108+2),Команды!$AJ$2:$AJ$19,0),3),0)</f>
        <v>0</v>
      </c>
      <c r="AA108" s="342"/>
      <c r="AB108" s="174">
        <f>IF(OR(IF(INDEX(Команды!$A$2:$AN$7500,MATCH(AB$3,Команды!$A$2:$A$7500,0),$E108+2)=Команды!$AJ$2,TRUE,FALSE),IF(INDEX(Команды!$A$2:$AN$7500,MATCH(AB$3,Команды!$A$2:$A$7500,0),$E108+2)=Команды!$AJ$3,TRUE,FALSE),IF(INDEX(Команды!$A$2:$AN$7500,MATCH(AB$3,Команды!$A$2:$A$7500,0),$E108+2)=Команды!$AJ$4,TRUE,FALSE),IF(INDEX(Команды!$A$2:$AN$7500,MATCH(AB$3,Команды!$A$2:$A$7500,0),$E108+2)=Команды!$AJ$5,TRUE,FALSE),IF(INDEX(Команды!$A$2:$AN$7500,MATCH(AB$3,Команды!$A$2:$A$7500,0),$E108+2)=Команды!$AJ$6,TRUE,FALSE),IF(INDEX(Команды!$A$2:$AN$7500,MATCH(AB$3,Команды!$A$2:$A$7500,0),$E108+2)=Команды!$AJ$7,TRUE,FALSE),IF(INDEX(Команды!$A$2:$AN$7500,MATCH(AB$3,Команды!$A$2:$A$7500,0),$E108+2)=Команды!$AJ$8,TRUE,FALSE),IF(INDEX(Команды!$A$2:$AN$7500,MATCH(AB$3,Команды!$A$2:$A$7500,0),$E108+2)=Команды!$AJ$9,TRUE,FALSE),IF(INDEX(Команды!$A$2:$AN$7500,MATCH(AB$3,Команды!$A$2:$A$7500,0),$E108+2)=Команды!$AJ$10,TRUE,FALSE),IF(INDEX(Команды!$A$2:$AN$7500,MATCH(AB$3,Команды!$A$2:$A$7500,0),$E108+2)=Команды!$AJ$11,TRUE,FALSE),IF(INDEX(Команды!$A$2:$AN$7500,MATCH(AB$3,Команды!$A$2:$A$7500,0),$E108+2)=Команды!$AJ$12,TRUE,FALSE),IF(INDEX(Команды!$A$2:$AN$7500,MATCH(AB$3,Команды!$A$2:$A$7500,0),$E108+2)=Команды!$AJ$13,TRUE,FALSE),IF(INDEX(Команды!$A$2:$AN$7500,MATCH(AB$3,Команды!$A$2:$A$7500,0),$E108+2)=Команды!$AJ$14,TRUE,FALSE),IF(INDEX(Команды!$A$2:$AN$7500,MATCH(AB$3,Команды!$A$2:$A$7500,0),$E108+2)=Команды!$AJ$15,TRUE,FALSE),IF(INDEX(Команды!$A$2:$AN$7500,MATCH(AB$3,Команды!$A$2:$A$7500,0),$E108+2)=Команды!$AJ$16,TRUE,FALSE),,IF(INDEX(Команды!$A$2:$AN$7500,MATCH(AB$3,Команды!$A$2:$A$7500,0),$E108+2)=Команды!$AJ$17,TRUE,FALSE),,IF(INDEX(Команды!$A$2:$AN$7500,MATCH(AB$3,Команды!$A$2:$A$7500,0),$E108+2)=Команды!$AJ$18,TRUE,FALSE),,IF(INDEX(Команды!$A$2:$AN$7500,MATCH(AB$3,Команды!$A$2:$A$7500,0),$E108+2)=Команды!$AJ$19,TRUE,FALSE)),INDEX(Команды!$AJ$2:$AK$19,MATCH(INDEX(Команды!$A$2:$AN$7500,MATCH(AB$3,Команды!$A$2:$A$7500,0),$E108+2),Команды!$AJ$2:$AJ$19,0),2),0)</f>
        <v>0</v>
      </c>
      <c r="AC108" s="175">
        <f>IF(OR(IF(INDEX(Команды!$A$2:$AN$7500,MATCH(AB$3,Команды!$A$2:$A$7500,0),$E108+2)=Команды!$AJ$2,TRUE,FALSE),IF(INDEX(Команды!$A$2:$AN$7500,MATCH(AB$3,Команды!$A$2:$A$7500,0),$E108+2)=Команды!$AJ$3,TRUE,FALSE),IF(INDEX(Команды!$A$2:$AN$7500,MATCH(AB$3,Команды!$A$2:$A$7500,0),$E108+2)=Команды!$AJ$4,TRUE,FALSE),IF(INDEX(Команды!$A$2:$AN$7500,MATCH(AB$3,Команды!$A$2:$A$7500,0),$E108+2)=Команды!$AJ$5,TRUE,FALSE),IF(INDEX(Команды!$A$2:$AN$7500,MATCH(AB$3,Команды!$A$2:$A$7500,0),$E108+2)=Команды!$AJ$6,TRUE,FALSE),IF(INDEX(Команды!$A$2:$AN$7500,MATCH(AB$3,Команды!$A$2:$A$7500,0),$E108+2)=Команды!$AJ$7,TRUE,FALSE),IF(INDEX(Команды!$A$2:$AN$7500,MATCH(AB$3,Команды!$A$2:$A$7500,0),$E108+2)=Команды!$AJ$8,TRUE,FALSE),IF(INDEX(Команды!$A$2:$AN$7500,MATCH(AB$3,Команды!$A$2:$A$7500,0),$E108+2)=Команды!$AJ$9,TRUE,FALSE),IF(INDEX(Команды!$A$2:$AN$7500,MATCH(AB$3,Команды!$A$2:$A$7500,0),$E108+2)=Команды!$AJ$10,TRUE,FALSE),IF(INDEX(Команды!$A$2:$AN$7500,MATCH(AB$3,Команды!$A$2:$A$7500,0),$E108+2)=Команды!$AJ$11,TRUE,FALSE),IF(INDEX(Команды!$A$2:$AN$7500,MATCH(AB$3,Команды!$A$2:$A$7500,0),$E108+2)=Команды!$AJ$12,TRUE,FALSE),IF(INDEX(Команды!$A$2:$AN$7500,MATCH(AB$3,Команды!$A$2:$A$7500,0),$E108+2)=Команды!$AJ$13,TRUE,FALSE),IF(INDEX(Команды!$A$2:$AN$7500,MATCH(AB$3,Команды!$A$2:$A$7500,0),$E108+2)=Команды!$AJ$14,TRUE,FALSE),IF(INDEX(Команды!$A$2:$AN$7500,MATCH(AB$3,Команды!$A$2:$A$7500,0),$E108+2)=Команды!$AJ$15,TRUE,FALSE),IF(INDEX(Команды!$A$2:$AN$7500,MATCH(AB$3,Команды!$A$2:$A$7500,0),$E108+2)=Команды!$AJ$16,TRUE,FALSE),IF(INDEX(Команды!$A$2:$AN$7500,MATCH(AB$3,Команды!$A$2:$A$7500,0),$E108+2)=Команды!$AJ$17,TRUE,FALSE),IF(INDEX(Команды!$A$2:$AN$7500,MATCH(AB$3,Команды!$A$2:$A$7500,0),$E108+2)=Команды!$AJ$18,TRUE,FALSE),IF(INDEX(Команды!$A$2:$AN$7500,MATCH(AB$3,Команды!$A$2:$A$7500,0),$E108+2)=Команды!$AJ$19,TRUE,FALSE)),INDEX(Команды!$AJ$2:$AL$19,MATCH(INDEX(Команды!$A$2:$AN$7500,MATCH(AB$3,Команды!$A$2:$A$7500,0),$E108+2),Команды!$AJ$2:$AJ$19,0),3),0)</f>
        <v>0</v>
      </c>
      <c r="AD108" s="342"/>
      <c r="AE108" s="174">
        <f>IF(OR(IF(INDEX(Команды!$A$2:$AN$7500,MATCH(AE$3,Команды!$A$2:$A$7500,0),$E108+2)=Команды!$AJ$2,TRUE,FALSE),IF(INDEX(Команды!$A$2:$AN$7500,MATCH(AE$3,Команды!$A$2:$A$7500,0),$E108+2)=Команды!$AJ$3,TRUE,FALSE),IF(INDEX(Команды!$A$2:$AN$7500,MATCH(AE$3,Команды!$A$2:$A$7500,0),$E108+2)=Команды!$AJ$4,TRUE,FALSE),IF(INDEX(Команды!$A$2:$AN$7500,MATCH(AE$3,Команды!$A$2:$A$7500,0),$E108+2)=Команды!$AJ$5,TRUE,FALSE),IF(INDEX(Команды!$A$2:$AN$7500,MATCH(AE$3,Команды!$A$2:$A$7500,0),$E108+2)=Команды!$AJ$6,TRUE,FALSE),IF(INDEX(Команды!$A$2:$AN$7500,MATCH(AE$3,Команды!$A$2:$A$7500,0),$E108+2)=Команды!$AJ$7,TRUE,FALSE),IF(INDEX(Команды!$A$2:$AN$7500,MATCH(AE$3,Команды!$A$2:$A$7500,0),$E108+2)=Команды!$AJ$8,TRUE,FALSE),IF(INDEX(Команды!$A$2:$AN$7500,MATCH(AE$3,Команды!$A$2:$A$7500,0),$E108+2)=Команды!$AJ$9,TRUE,FALSE),IF(INDEX(Команды!$A$2:$AN$7500,MATCH(AE$3,Команды!$A$2:$A$7500,0),$E108+2)=Команды!$AJ$10,TRUE,FALSE),IF(INDEX(Команды!$A$2:$AN$7500,MATCH(AE$3,Команды!$A$2:$A$7500,0),$E108+2)=Команды!$AJ$11,TRUE,FALSE),IF(INDEX(Команды!$A$2:$AN$7500,MATCH(AE$3,Команды!$A$2:$A$7500,0),$E108+2)=Команды!$AJ$12,TRUE,FALSE),IF(INDEX(Команды!$A$2:$AN$7500,MATCH(AE$3,Команды!$A$2:$A$7500,0),$E108+2)=Команды!$AJ$13,TRUE,FALSE),IF(INDEX(Команды!$A$2:$AN$7500,MATCH(AE$3,Команды!$A$2:$A$7500,0),$E108+2)=Команды!$AJ$14,TRUE,FALSE),IF(INDEX(Команды!$A$2:$AN$7500,MATCH(AE$3,Команды!$A$2:$A$7500,0),$E108+2)=Команды!$AJ$15,TRUE,FALSE),IF(INDEX(Команды!$A$2:$AN$7500,MATCH(AE$3,Команды!$A$2:$A$7500,0),$E108+2)=Команды!$AJ$16,TRUE,FALSE),,IF(INDEX(Команды!$A$2:$AN$7500,MATCH(AE$3,Команды!$A$2:$A$7500,0),$E108+2)=Команды!$AJ$17,TRUE,FALSE),,IF(INDEX(Команды!$A$2:$AN$7500,MATCH(AE$3,Команды!$A$2:$A$7500,0),$E108+2)=Команды!$AJ$18,TRUE,FALSE),,IF(INDEX(Команды!$A$2:$AN$7500,MATCH(AE$3,Команды!$A$2:$A$7500,0),$E108+2)=Команды!$AJ$19,TRUE,FALSE)),INDEX(Команды!$AJ$2:$AK$19,MATCH(INDEX(Команды!$A$2:$AN$7500,MATCH(AE$3,Команды!$A$2:$A$7500,0),$E108+2),Команды!$AJ$2:$AJ$19,0),2),0)</f>
        <v>0</v>
      </c>
      <c r="AF108" s="175">
        <f>IF(OR(IF(INDEX(Команды!$A$2:$AN$7500,MATCH(AE$3,Команды!$A$2:$A$7500,0),$E108+2)=Команды!$AJ$2,TRUE,FALSE),IF(INDEX(Команды!$A$2:$AN$7500,MATCH(AE$3,Команды!$A$2:$A$7500,0),$E108+2)=Команды!$AJ$3,TRUE,FALSE),IF(INDEX(Команды!$A$2:$AN$7500,MATCH(AE$3,Команды!$A$2:$A$7500,0),$E108+2)=Команды!$AJ$4,TRUE,FALSE),IF(INDEX(Команды!$A$2:$AN$7500,MATCH(AE$3,Команды!$A$2:$A$7500,0),$E108+2)=Команды!$AJ$5,TRUE,FALSE),IF(INDEX(Команды!$A$2:$AN$7500,MATCH(AE$3,Команды!$A$2:$A$7500,0),$E108+2)=Команды!$AJ$6,TRUE,FALSE),IF(INDEX(Команды!$A$2:$AN$7500,MATCH(AE$3,Команды!$A$2:$A$7500,0),$E108+2)=Команды!$AJ$7,TRUE,FALSE),IF(INDEX(Команды!$A$2:$AN$7500,MATCH(AE$3,Команды!$A$2:$A$7500,0),$E108+2)=Команды!$AJ$8,TRUE,FALSE),IF(INDEX(Команды!$A$2:$AN$7500,MATCH(AE$3,Команды!$A$2:$A$7500,0),$E108+2)=Команды!$AJ$9,TRUE,FALSE),IF(INDEX(Команды!$A$2:$AN$7500,MATCH(AE$3,Команды!$A$2:$A$7500,0),$E108+2)=Команды!$AJ$10,TRUE,FALSE),IF(INDEX(Команды!$A$2:$AN$7500,MATCH(AE$3,Команды!$A$2:$A$7500,0),$E108+2)=Команды!$AJ$11,TRUE,FALSE),IF(INDEX(Команды!$A$2:$AN$7500,MATCH(AE$3,Команды!$A$2:$A$7500,0),$E108+2)=Команды!$AJ$12,TRUE,FALSE),IF(INDEX(Команды!$A$2:$AN$7500,MATCH(AE$3,Команды!$A$2:$A$7500,0),$E108+2)=Команды!$AJ$13,TRUE,FALSE),IF(INDEX(Команды!$A$2:$AN$7500,MATCH(AE$3,Команды!$A$2:$A$7500,0),$E108+2)=Команды!$AJ$14,TRUE,FALSE),IF(INDEX(Команды!$A$2:$AN$7500,MATCH(AE$3,Команды!$A$2:$A$7500,0),$E108+2)=Команды!$AJ$15,TRUE,FALSE),IF(INDEX(Команды!$A$2:$AN$7500,MATCH(AE$3,Команды!$A$2:$A$7500,0),$E108+2)=Команды!$AJ$16,TRUE,FALSE),IF(INDEX(Команды!$A$2:$AN$7500,MATCH(AE$3,Команды!$A$2:$A$7500,0),$E108+2)=Команды!$AJ$17,TRUE,FALSE),IF(INDEX(Команды!$A$2:$AN$7500,MATCH(AE$3,Команды!$A$2:$A$7500,0),$E108+2)=Команды!$AJ$18,TRUE,FALSE),IF(INDEX(Команды!$A$2:$AN$7500,MATCH(AE$3,Команды!$A$2:$A$7500,0),$E108+2)=Команды!$AJ$19,TRUE,FALSE)),INDEX(Команды!$AJ$2:$AL$19,MATCH(INDEX(Команды!$A$2:$AN$7500,MATCH(AE$3,Команды!$A$2:$A$7500,0),$E108+2),Команды!$AJ$2:$AJ$19,0),3),0)</f>
        <v>0</v>
      </c>
      <c r="AG108" s="342"/>
      <c r="AH108" s="174">
        <f>IF(OR(IF(INDEX(Команды!$A$2:$AN$7500,MATCH(AH$3,Команды!$A$2:$A$7500,0),$E108+2)=Команды!$AJ$2,TRUE,FALSE),IF(INDEX(Команды!$A$2:$AN$7500,MATCH(AH$3,Команды!$A$2:$A$7500,0),$E108+2)=Команды!$AJ$3,TRUE,FALSE),IF(INDEX(Команды!$A$2:$AN$7500,MATCH(AH$3,Команды!$A$2:$A$7500,0),$E108+2)=Команды!$AJ$4,TRUE,FALSE),IF(INDEX(Команды!$A$2:$AN$7500,MATCH(AH$3,Команды!$A$2:$A$7500,0),$E108+2)=Команды!$AJ$5,TRUE,FALSE),IF(INDEX(Команды!$A$2:$AN$7500,MATCH(AH$3,Команды!$A$2:$A$7500,0),$E108+2)=Команды!$AJ$6,TRUE,FALSE),IF(INDEX(Команды!$A$2:$AN$7500,MATCH(AH$3,Команды!$A$2:$A$7500,0),$E108+2)=Команды!$AJ$7,TRUE,FALSE),IF(INDEX(Команды!$A$2:$AN$7500,MATCH(AH$3,Команды!$A$2:$A$7500,0),$E108+2)=Команды!$AJ$8,TRUE,FALSE),IF(INDEX(Команды!$A$2:$AN$7500,MATCH(AH$3,Команды!$A$2:$A$7500,0),$E108+2)=Команды!$AJ$9,TRUE,FALSE),IF(INDEX(Команды!$A$2:$AN$7500,MATCH(AH$3,Команды!$A$2:$A$7500,0),$E108+2)=Команды!$AJ$10,TRUE,FALSE),IF(INDEX(Команды!$A$2:$AN$7500,MATCH(AH$3,Команды!$A$2:$A$7500,0),$E108+2)=Команды!$AJ$11,TRUE,FALSE),IF(INDEX(Команды!$A$2:$AN$7500,MATCH(AH$3,Команды!$A$2:$A$7500,0),$E108+2)=Команды!$AJ$12,TRUE,FALSE),IF(INDEX(Команды!$A$2:$AN$7500,MATCH(AH$3,Команды!$A$2:$A$7500,0),$E108+2)=Команды!$AJ$13,TRUE,FALSE),IF(INDEX(Команды!$A$2:$AN$7500,MATCH(AH$3,Команды!$A$2:$A$7500,0),$E108+2)=Команды!$AJ$14,TRUE,FALSE),IF(INDEX(Команды!$A$2:$AN$7500,MATCH(AH$3,Команды!$A$2:$A$7500,0),$E108+2)=Команды!$AJ$15,TRUE,FALSE),IF(INDEX(Команды!$A$2:$AN$7500,MATCH(AH$3,Команды!$A$2:$A$7500,0),$E108+2)=Команды!$AJ$16,TRUE,FALSE),,IF(INDEX(Команды!$A$2:$AN$7500,MATCH(AH$3,Команды!$A$2:$A$7500,0),$E108+2)=Команды!$AJ$17,TRUE,FALSE),,IF(INDEX(Команды!$A$2:$AN$7500,MATCH(AH$3,Команды!$A$2:$A$7500,0),$E108+2)=Команды!$AJ$18,TRUE,FALSE),,IF(INDEX(Команды!$A$2:$AN$7500,MATCH(AH$3,Команды!$A$2:$A$7500,0),$E108+2)=Команды!$AJ$19,TRUE,FALSE)),INDEX(Команды!$AJ$2:$AK$19,MATCH(INDEX(Команды!$A$2:$AN$7500,MATCH(AH$3,Команды!$A$2:$A$7500,0),$E108+2),Команды!$AJ$2:$AJ$19,0),2),0)</f>
        <v>0</v>
      </c>
      <c r="AI108" s="175">
        <f>IF(OR(IF(INDEX(Команды!$A$2:$AN$7500,MATCH(AH$3,Команды!$A$2:$A$7500,0),$E108+2)=Команды!$AJ$2,TRUE,FALSE),IF(INDEX(Команды!$A$2:$AN$7500,MATCH(AH$3,Команды!$A$2:$A$7500,0),$E108+2)=Команды!$AJ$3,TRUE,FALSE),IF(INDEX(Команды!$A$2:$AN$7500,MATCH(AH$3,Команды!$A$2:$A$7500,0),$E108+2)=Команды!$AJ$4,TRUE,FALSE),IF(INDEX(Команды!$A$2:$AN$7500,MATCH(AH$3,Команды!$A$2:$A$7500,0),$E108+2)=Команды!$AJ$5,TRUE,FALSE),IF(INDEX(Команды!$A$2:$AN$7500,MATCH(AH$3,Команды!$A$2:$A$7500,0),$E108+2)=Команды!$AJ$6,TRUE,FALSE),IF(INDEX(Команды!$A$2:$AN$7500,MATCH(AH$3,Команды!$A$2:$A$7500,0),$E108+2)=Команды!$AJ$7,TRUE,FALSE),IF(INDEX(Команды!$A$2:$AN$7500,MATCH(AH$3,Команды!$A$2:$A$7500,0),$E108+2)=Команды!$AJ$8,TRUE,FALSE),IF(INDEX(Команды!$A$2:$AN$7500,MATCH(AH$3,Команды!$A$2:$A$7500,0),$E108+2)=Команды!$AJ$9,TRUE,FALSE),IF(INDEX(Команды!$A$2:$AN$7500,MATCH(AH$3,Команды!$A$2:$A$7500,0),$E108+2)=Команды!$AJ$10,TRUE,FALSE),IF(INDEX(Команды!$A$2:$AN$7500,MATCH(AH$3,Команды!$A$2:$A$7500,0),$E108+2)=Команды!$AJ$11,TRUE,FALSE),IF(INDEX(Команды!$A$2:$AN$7500,MATCH(AH$3,Команды!$A$2:$A$7500,0),$E108+2)=Команды!$AJ$12,TRUE,FALSE),IF(INDEX(Команды!$A$2:$AN$7500,MATCH(AH$3,Команды!$A$2:$A$7500,0),$E108+2)=Команды!$AJ$13,TRUE,FALSE),IF(INDEX(Команды!$A$2:$AN$7500,MATCH(AH$3,Команды!$A$2:$A$7500,0),$E108+2)=Команды!$AJ$14,TRUE,FALSE),IF(INDEX(Команды!$A$2:$AN$7500,MATCH(AH$3,Команды!$A$2:$A$7500,0),$E108+2)=Команды!$AJ$15,TRUE,FALSE),IF(INDEX(Команды!$A$2:$AN$7500,MATCH(AH$3,Команды!$A$2:$A$7500,0),$E108+2)=Команды!$AJ$16,TRUE,FALSE),IF(INDEX(Команды!$A$2:$AN$7500,MATCH(AH$3,Команды!$A$2:$A$7500,0),$E108+2)=Команды!$AJ$17,TRUE,FALSE),IF(INDEX(Команды!$A$2:$AN$7500,MATCH(AH$3,Команды!$A$2:$A$7500,0),$E108+2)=Команды!$AJ$18,TRUE,FALSE),IF(INDEX(Команды!$A$2:$AN$7500,MATCH(AH$3,Команды!$A$2:$A$7500,0),$E108+2)=Команды!$AJ$19,TRUE,FALSE)),INDEX(Команды!$AJ$2:$AL$19,MATCH(INDEX(Команды!$A$2:$AN$7500,MATCH(AH$3,Команды!$A$2:$A$7500,0),$E108+2),Команды!$AJ$2:$AJ$19,0),3),0)</f>
        <v>0</v>
      </c>
      <c r="AJ108" s="342"/>
      <c r="AK108" s="174">
        <f>IF(OR(IF(INDEX(Команды!$A$2:$AN$7500,MATCH(AK$3,Команды!$A$2:$A$7500,0),$E108+2)=Команды!$AJ$2,TRUE,FALSE),IF(INDEX(Команды!$A$2:$AN$7500,MATCH(AK$3,Команды!$A$2:$A$7500,0),$E108+2)=Команды!$AJ$3,TRUE,FALSE),IF(INDEX(Команды!$A$2:$AN$7500,MATCH(AK$3,Команды!$A$2:$A$7500,0),$E108+2)=Команды!$AJ$4,TRUE,FALSE),IF(INDEX(Команды!$A$2:$AN$7500,MATCH(AK$3,Команды!$A$2:$A$7500,0),$E108+2)=Команды!$AJ$5,TRUE,FALSE),IF(INDEX(Команды!$A$2:$AN$7500,MATCH(AK$3,Команды!$A$2:$A$7500,0),$E108+2)=Команды!$AJ$6,TRUE,FALSE),IF(INDEX(Команды!$A$2:$AN$7500,MATCH(AK$3,Команды!$A$2:$A$7500,0),$E108+2)=Команды!$AJ$7,TRUE,FALSE),IF(INDEX(Команды!$A$2:$AN$7500,MATCH(AK$3,Команды!$A$2:$A$7500,0),$E108+2)=Команды!$AJ$8,TRUE,FALSE),IF(INDEX(Команды!$A$2:$AN$7500,MATCH(AK$3,Команды!$A$2:$A$7500,0),$E108+2)=Команды!$AJ$9,TRUE,FALSE),IF(INDEX(Команды!$A$2:$AN$7500,MATCH(AK$3,Команды!$A$2:$A$7500,0),$E108+2)=Команды!$AJ$10,TRUE,FALSE),IF(INDEX(Команды!$A$2:$AN$7500,MATCH(AK$3,Команды!$A$2:$A$7500,0),$E108+2)=Команды!$AJ$11,TRUE,FALSE),IF(INDEX(Команды!$A$2:$AN$7500,MATCH(AK$3,Команды!$A$2:$A$7500,0),$E108+2)=Команды!$AJ$12,TRUE,FALSE),IF(INDEX(Команды!$A$2:$AN$7500,MATCH(AK$3,Команды!$A$2:$A$7500,0),$E108+2)=Команды!$AJ$13,TRUE,FALSE),IF(INDEX(Команды!$A$2:$AN$7500,MATCH(AK$3,Команды!$A$2:$A$7500,0),$E108+2)=Команды!$AJ$14,TRUE,FALSE),IF(INDEX(Команды!$A$2:$AN$7500,MATCH(AK$3,Команды!$A$2:$A$7500,0),$E108+2)=Команды!$AJ$15,TRUE,FALSE),IF(INDEX(Команды!$A$2:$AN$7500,MATCH(AK$3,Команды!$A$2:$A$7500,0),$E108+2)=Команды!$AJ$16,TRUE,FALSE),,IF(INDEX(Команды!$A$2:$AN$7500,MATCH(AK$3,Команды!$A$2:$A$7500,0),$E108+2)=Команды!$AJ$17,TRUE,FALSE),,IF(INDEX(Команды!$A$2:$AN$7500,MATCH(AK$3,Команды!$A$2:$A$7500,0),$E108+2)=Команды!$AJ$18,TRUE,FALSE),,IF(INDEX(Команды!$A$2:$AN$7500,MATCH(AK$3,Команды!$A$2:$A$7500,0),$E108+2)=Команды!$AJ$19,TRUE,FALSE)),INDEX(Команды!$AJ$2:$AK$19,MATCH(INDEX(Команды!$A$2:$AN$7500,MATCH(AK$3,Команды!$A$2:$A$7500,0),$E108+2),Команды!$AJ$2:$AJ$19,0),2),0)</f>
        <v>0</v>
      </c>
      <c r="AL108" s="175">
        <f>IF(OR(IF(INDEX(Команды!$A$2:$AN$7500,MATCH(AK$3,Команды!$A$2:$A$7500,0),$E108+2)=Команды!$AJ$2,TRUE,FALSE),IF(INDEX(Команды!$A$2:$AN$7500,MATCH(AK$3,Команды!$A$2:$A$7500,0),$E108+2)=Команды!$AJ$3,TRUE,FALSE),IF(INDEX(Команды!$A$2:$AN$7500,MATCH(AK$3,Команды!$A$2:$A$7500,0),$E108+2)=Команды!$AJ$4,TRUE,FALSE),IF(INDEX(Команды!$A$2:$AN$7500,MATCH(AK$3,Команды!$A$2:$A$7500,0),$E108+2)=Команды!$AJ$5,TRUE,FALSE),IF(INDEX(Команды!$A$2:$AN$7500,MATCH(AK$3,Команды!$A$2:$A$7500,0),$E108+2)=Команды!$AJ$6,TRUE,FALSE),IF(INDEX(Команды!$A$2:$AN$7500,MATCH(AK$3,Команды!$A$2:$A$7500,0),$E108+2)=Команды!$AJ$7,TRUE,FALSE),IF(INDEX(Команды!$A$2:$AN$7500,MATCH(AK$3,Команды!$A$2:$A$7500,0),$E108+2)=Команды!$AJ$8,TRUE,FALSE),IF(INDEX(Команды!$A$2:$AN$7500,MATCH(AK$3,Команды!$A$2:$A$7500,0),$E108+2)=Команды!$AJ$9,TRUE,FALSE),IF(INDEX(Команды!$A$2:$AN$7500,MATCH(AK$3,Команды!$A$2:$A$7500,0),$E108+2)=Команды!$AJ$10,TRUE,FALSE),IF(INDEX(Команды!$A$2:$AN$7500,MATCH(AK$3,Команды!$A$2:$A$7500,0),$E108+2)=Команды!$AJ$11,TRUE,FALSE),IF(INDEX(Команды!$A$2:$AN$7500,MATCH(AK$3,Команды!$A$2:$A$7500,0),$E108+2)=Команды!$AJ$12,TRUE,FALSE),IF(INDEX(Команды!$A$2:$AN$7500,MATCH(AK$3,Команды!$A$2:$A$7500,0),$E108+2)=Команды!$AJ$13,TRUE,FALSE),IF(INDEX(Команды!$A$2:$AN$7500,MATCH(AK$3,Команды!$A$2:$A$7500,0),$E108+2)=Команды!$AJ$14,TRUE,FALSE),IF(INDEX(Команды!$A$2:$AN$7500,MATCH(AK$3,Команды!$A$2:$A$7500,0),$E108+2)=Команды!$AJ$15,TRUE,FALSE),IF(INDEX(Команды!$A$2:$AN$7500,MATCH(AK$3,Команды!$A$2:$A$7500,0),$E108+2)=Команды!$AJ$16,TRUE,FALSE),IF(INDEX(Команды!$A$2:$AN$7500,MATCH(AK$3,Команды!$A$2:$A$7500,0),$E108+2)=Команды!$AJ$17,TRUE,FALSE),IF(INDEX(Команды!$A$2:$AN$7500,MATCH(AK$3,Команды!$A$2:$A$7500,0),$E108+2)=Команды!$AJ$18,TRUE,FALSE),IF(INDEX(Команды!$A$2:$AN$7500,MATCH(AK$3,Команды!$A$2:$A$7500,0),$E108+2)=Команды!$AJ$19,TRUE,FALSE)),INDEX(Команды!$AJ$2:$AL$19,MATCH(INDEX(Команды!$A$2:$AN$7500,MATCH(AK$3,Команды!$A$2:$A$7500,0),$E108+2),Команды!$AJ$2:$AJ$19,0),3),0)</f>
        <v>0</v>
      </c>
      <c r="AM108" s="342"/>
      <c r="AN108" s="174">
        <f>IF(OR(IF(INDEX(Команды!$A$2:$AN$7500,MATCH(AN$3,Команды!$A$2:$A$7500,0),$E108+2)=Команды!$AJ$2,TRUE,FALSE),IF(INDEX(Команды!$A$2:$AN$7500,MATCH(AN$3,Команды!$A$2:$A$7500,0),$E108+2)=Команды!$AJ$3,TRUE,FALSE),IF(INDEX(Команды!$A$2:$AN$7500,MATCH(AN$3,Команды!$A$2:$A$7500,0),$E108+2)=Команды!$AJ$4,TRUE,FALSE),IF(INDEX(Команды!$A$2:$AN$7500,MATCH(AN$3,Команды!$A$2:$A$7500,0),$E108+2)=Команды!$AJ$5,TRUE,FALSE),IF(INDEX(Команды!$A$2:$AN$7500,MATCH(AN$3,Команды!$A$2:$A$7500,0),$E108+2)=Команды!$AJ$6,TRUE,FALSE),IF(INDEX(Команды!$A$2:$AN$7500,MATCH(AN$3,Команды!$A$2:$A$7500,0),$E108+2)=Команды!$AJ$7,TRUE,FALSE),IF(INDEX(Команды!$A$2:$AN$7500,MATCH(AN$3,Команды!$A$2:$A$7500,0),$E108+2)=Команды!$AJ$8,TRUE,FALSE),IF(INDEX(Команды!$A$2:$AN$7500,MATCH(AN$3,Команды!$A$2:$A$7500,0),$E108+2)=Команды!$AJ$9,TRUE,FALSE),IF(INDEX(Команды!$A$2:$AN$7500,MATCH(AN$3,Команды!$A$2:$A$7500,0),$E108+2)=Команды!$AJ$10,TRUE,FALSE),IF(INDEX(Команды!$A$2:$AN$7500,MATCH(AN$3,Команды!$A$2:$A$7500,0),$E108+2)=Команды!$AJ$11,TRUE,FALSE),IF(INDEX(Команды!$A$2:$AN$7500,MATCH(AN$3,Команды!$A$2:$A$7500,0),$E108+2)=Команды!$AJ$12,TRUE,FALSE),IF(INDEX(Команды!$A$2:$AN$7500,MATCH(AN$3,Команды!$A$2:$A$7500,0),$E108+2)=Команды!$AJ$13,TRUE,FALSE),IF(INDEX(Команды!$A$2:$AN$7500,MATCH(AN$3,Команды!$A$2:$A$7500,0),$E108+2)=Команды!$AJ$14,TRUE,FALSE),IF(INDEX(Команды!$A$2:$AN$7500,MATCH(AN$3,Команды!$A$2:$A$7500,0),$E108+2)=Команды!$AJ$15,TRUE,FALSE),IF(INDEX(Команды!$A$2:$AN$7500,MATCH(AN$3,Команды!$A$2:$A$7500,0),$E108+2)=Команды!$AJ$16,TRUE,FALSE),,IF(INDEX(Команды!$A$2:$AN$7500,MATCH(AN$3,Команды!$A$2:$A$7500,0),$E108+2)=Команды!$AJ$17,TRUE,FALSE),,IF(INDEX(Команды!$A$2:$AN$7500,MATCH(AN$3,Команды!$A$2:$A$7500,0),$E108+2)=Команды!$AJ$18,TRUE,FALSE),,IF(INDEX(Команды!$A$2:$AN$7500,MATCH(AN$3,Команды!$A$2:$A$7500,0),$E108+2)=Команды!$AJ$19,TRUE,FALSE)),INDEX(Команды!$AJ$2:$AK$19,MATCH(INDEX(Команды!$A$2:$AN$7500,MATCH(AN$3,Команды!$A$2:$A$7500,0),$E108+2),Команды!$AJ$2:$AJ$19,0),2),0)</f>
        <v>0</v>
      </c>
      <c r="AO108" s="175">
        <f>IF(OR(IF(INDEX(Команды!$A$2:$AN$7500,MATCH(AN$3,Команды!$A$2:$A$7500,0),$E108+2)=Команды!$AJ$2,TRUE,FALSE),IF(INDEX(Команды!$A$2:$AN$7500,MATCH(AN$3,Команды!$A$2:$A$7500,0),$E108+2)=Команды!$AJ$3,TRUE,FALSE),IF(INDEX(Команды!$A$2:$AN$7500,MATCH(AN$3,Команды!$A$2:$A$7500,0),$E108+2)=Команды!$AJ$4,TRUE,FALSE),IF(INDEX(Команды!$A$2:$AN$7500,MATCH(AN$3,Команды!$A$2:$A$7500,0),$E108+2)=Команды!$AJ$5,TRUE,FALSE),IF(INDEX(Команды!$A$2:$AN$7500,MATCH(AN$3,Команды!$A$2:$A$7500,0),$E108+2)=Команды!$AJ$6,TRUE,FALSE),IF(INDEX(Команды!$A$2:$AN$7500,MATCH(AN$3,Команды!$A$2:$A$7500,0),$E108+2)=Команды!$AJ$7,TRUE,FALSE),IF(INDEX(Команды!$A$2:$AN$7500,MATCH(AN$3,Команды!$A$2:$A$7500,0),$E108+2)=Команды!$AJ$8,TRUE,FALSE),IF(INDEX(Команды!$A$2:$AN$7500,MATCH(AN$3,Команды!$A$2:$A$7500,0),$E108+2)=Команды!$AJ$9,TRUE,FALSE),IF(INDEX(Команды!$A$2:$AN$7500,MATCH(AN$3,Команды!$A$2:$A$7500,0),$E108+2)=Команды!$AJ$10,TRUE,FALSE),IF(INDEX(Команды!$A$2:$AN$7500,MATCH(AN$3,Команды!$A$2:$A$7500,0),$E108+2)=Команды!$AJ$11,TRUE,FALSE),IF(INDEX(Команды!$A$2:$AN$7500,MATCH(AN$3,Команды!$A$2:$A$7500,0),$E108+2)=Команды!$AJ$12,TRUE,FALSE),IF(INDEX(Команды!$A$2:$AN$7500,MATCH(AN$3,Команды!$A$2:$A$7500,0),$E108+2)=Команды!$AJ$13,TRUE,FALSE),IF(INDEX(Команды!$A$2:$AN$7500,MATCH(AN$3,Команды!$A$2:$A$7500,0),$E108+2)=Команды!$AJ$14,TRUE,FALSE),IF(INDEX(Команды!$A$2:$AN$7500,MATCH(AN$3,Команды!$A$2:$A$7500,0),$E108+2)=Команды!$AJ$15,TRUE,FALSE),IF(INDEX(Команды!$A$2:$AN$7500,MATCH(AN$3,Команды!$A$2:$A$7500,0),$E108+2)=Команды!$AJ$16,TRUE,FALSE),IF(INDEX(Команды!$A$2:$AN$7500,MATCH(AN$3,Команды!$A$2:$A$7500,0),$E108+2)=Команды!$AJ$17,TRUE,FALSE),IF(INDEX(Команды!$A$2:$AN$7500,MATCH(AN$3,Команды!$A$2:$A$7500,0),$E108+2)=Команды!$AJ$18,TRUE,FALSE),IF(INDEX(Команды!$A$2:$AN$7500,MATCH(AN$3,Команды!$A$2:$A$7500,0),$E108+2)=Команды!$AJ$19,TRUE,FALSE)),INDEX(Команды!$AJ$2:$AL$19,MATCH(INDEX(Команды!$A$2:$AN$7500,MATCH(AN$3,Команды!$A$2:$A$7500,0),$E108+2),Команды!$AJ$2:$AJ$19,0),3),0)</f>
        <v>0</v>
      </c>
      <c r="AP108" s="342"/>
      <c r="AQ108" s="174">
        <f>IF(OR(IF(INDEX(Команды!$A$2:$AN$7500,MATCH(AQ$3,Команды!$A$2:$A$7500,0),$E108+2)=Команды!$AJ$2,TRUE,FALSE),IF(INDEX(Команды!$A$2:$AN$7500,MATCH(AQ$3,Команды!$A$2:$A$7500,0),$E108+2)=Команды!$AJ$3,TRUE,FALSE),IF(INDEX(Команды!$A$2:$AN$7500,MATCH(AQ$3,Команды!$A$2:$A$7500,0),$E108+2)=Команды!$AJ$4,TRUE,FALSE),IF(INDEX(Команды!$A$2:$AN$7500,MATCH(AQ$3,Команды!$A$2:$A$7500,0),$E108+2)=Команды!$AJ$5,TRUE,FALSE),IF(INDEX(Команды!$A$2:$AN$7500,MATCH(AQ$3,Команды!$A$2:$A$7500,0),$E108+2)=Команды!$AJ$6,TRUE,FALSE),IF(INDEX(Команды!$A$2:$AN$7500,MATCH(AQ$3,Команды!$A$2:$A$7500,0),$E108+2)=Команды!$AJ$7,TRUE,FALSE),IF(INDEX(Команды!$A$2:$AN$7500,MATCH(AQ$3,Команды!$A$2:$A$7500,0),$E108+2)=Команды!$AJ$8,TRUE,FALSE),IF(INDEX(Команды!$A$2:$AN$7500,MATCH(AQ$3,Команды!$A$2:$A$7500,0),$E108+2)=Команды!$AJ$9,TRUE,FALSE),IF(INDEX(Команды!$A$2:$AN$7500,MATCH(AQ$3,Команды!$A$2:$A$7500,0),$E108+2)=Команды!$AJ$10,TRUE,FALSE),IF(INDEX(Команды!$A$2:$AN$7500,MATCH(AQ$3,Команды!$A$2:$A$7500,0),$E108+2)=Команды!$AJ$11,TRUE,FALSE),IF(INDEX(Команды!$A$2:$AN$7500,MATCH(AQ$3,Команды!$A$2:$A$7500,0),$E108+2)=Команды!$AJ$12,TRUE,FALSE),IF(INDEX(Команды!$A$2:$AN$7500,MATCH(AQ$3,Команды!$A$2:$A$7500,0),$E108+2)=Команды!$AJ$13,TRUE,FALSE),IF(INDEX(Команды!$A$2:$AN$7500,MATCH(AQ$3,Команды!$A$2:$A$7500,0),$E108+2)=Команды!$AJ$14,TRUE,FALSE),IF(INDEX(Команды!$A$2:$AN$7500,MATCH(AQ$3,Команды!$A$2:$A$7500,0),$E108+2)=Команды!$AJ$15,TRUE,FALSE),IF(INDEX(Команды!$A$2:$AN$7500,MATCH(AQ$3,Команды!$A$2:$A$7500,0),$E108+2)=Команды!$AJ$16,TRUE,FALSE),,IF(INDEX(Команды!$A$2:$AN$7500,MATCH(AQ$3,Команды!$A$2:$A$7500,0),$E108+2)=Команды!$AJ$17,TRUE,FALSE),,IF(INDEX(Команды!$A$2:$AN$7500,MATCH(AQ$3,Команды!$A$2:$A$7500,0),$E108+2)=Команды!$AJ$18,TRUE,FALSE),,IF(INDEX(Команды!$A$2:$AN$7500,MATCH(AQ$3,Команды!$A$2:$A$7500,0),$E108+2)=Команды!$AJ$19,TRUE,FALSE)),INDEX(Команды!$AJ$2:$AK$19,MATCH(INDEX(Команды!$A$2:$AN$7500,MATCH(AQ$3,Команды!$A$2:$A$7500,0),$E108+2),Команды!$AJ$2:$AJ$19,0),2),0)</f>
        <v>0</v>
      </c>
      <c r="AR108" s="175">
        <f>IF(OR(IF(INDEX(Команды!$A$2:$AN$7500,MATCH(AQ$3,Команды!$A$2:$A$7500,0),$E108+2)=Команды!$AJ$2,TRUE,FALSE),IF(INDEX(Команды!$A$2:$AN$7500,MATCH(AQ$3,Команды!$A$2:$A$7500,0),$E108+2)=Команды!$AJ$3,TRUE,FALSE),IF(INDEX(Команды!$A$2:$AN$7500,MATCH(AQ$3,Команды!$A$2:$A$7500,0),$E108+2)=Команды!$AJ$4,TRUE,FALSE),IF(INDEX(Команды!$A$2:$AN$7500,MATCH(AQ$3,Команды!$A$2:$A$7500,0),$E108+2)=Команды!$AJ$5,TRUE,FALSE),IF(INDEX(Команды!$A$2:$AN$7500,MATCH(AQ$3,Команды!$A$2:$A$7500,0),$E108+2)=Команды!$AJ$6,TRUE,FALSE),IF(INDEX(Команды!$A$2:$AN$7500,MATCH(AQ$3,Команды!$A$2:$A$7500,0),$E108+2)=Команды!$AJ$7,TRUE,FALSE),IF(INDEX(Команды!$A$2:$AN$7500,MATCH(AQ$3,Команды!$A$2:$A$7500,0),$E108+2)=Команды!$AJ$8,TRUE,FALSE),IF(INDEX(Команды!$A$2:$AN$7500,MATCH(AQ$3,Команды!$A$2:$A$7500,0),$E108+2)=Команды!$AJ$9,TRUE,FALSE),IF(INDEX(Команды!$A$2:$AN$7500,MATCH(AQ$3,Команды!$A$2:$A$7500,0),$E108+2)=Команды!$AJ$10,TRUE,FALSE),IF(INDEX(Команды!$A$2:$AN$7500,MATCH(AQ$3,Команды!$A$2:$A$7500,0),$E108+2)=Команды!$AJ$11,TRUE,FALSE),IF(INDEX(Команды!$A$2:$AN$7500,MATCH(AQ$3,Команды!$A$2:$A$7500,0),$E108+2)=Команды!$AJ$12,TRUE,FALSE),IF(INDEX(Команды!$A$2:$AN$7500,MATCH(AQ$3,Команды!$A$2:$A$7500,0),$E108+2)=Команды!$AJ$13,TRUE,FALSE),IF(INDEX(Команды!$A$2:$AN$7500,MATCH(AQ$3,Команды!$A$2:$A$7500,0),$E108+2)=Команды!$AJ$14,TRUE,FALSE),IF(INDEX(Команды!$A$2:$AN$7500,MATCH(AQ$3,Команды!$A$2:$A$7500,0),$E108+2)=Команды!$AJ$15,TRUE,FALSE),IF(INDEX(Команды!$A$2:$AN$7500,MATCH(AQ$3,Команды!$A$2:$A$7500,0),$E108+2)=Команды!$AJ$16,TRUE,FALSE),IF(INDEX(Команды!$A$2:$AN$7500,MATCH(AQ$3,Команды!$A$2:$A$7500,0),$E108+2)=Команды!$AJ$17,TRUE,FALSE),IF(INDEX(Команды!$A$2:$AN$7500,MATCH(AQ$3,Команды!$A$2:$A$7500,0),$E108+2)=Команды!$AJ$18,TRUE,FALSE),IF(INDEX(Команды!$A$2:$AN$7500,MATCH(AQ$3,Команды!$A$2:$A$7500,0),$E108+2)=Команды!$AJ$19,TRUE,FALSE)),INDEX(Команды!$AJ$2:$AL$19,MATCH(INDEX(Команды!$A$2:$AN$7500,MATCH(AQ$3,Команды!$A$2:$A$7500,0),$E108+2),Команды!$AJ$2:$AJ$19,0),3),0)</f>
        <v>0</v>
      </c>
      <c r="AS108" s="342"/>
      <c r="AT108" s="174">
        <f>IF(OR(IF(INDEX(Команды!$A$2:$AN$7500,MATCH(AT$3,Команды!$A$2:$A$7500,0),$E108+2)=Команды!$AJ$2,TRUE,FALSE),IF(INDEX(Команды!$A$2:$AN$7500,MATCH(AT$3,Команды!$A$2:$A$7500,0),$E108+2)=Команды!$AJ$3,TRUE,FALSE),IF(INDEX(Команды!$A$2:$AN$7500,MATCH(AT$3,Команды!$A$2:$A$7500,0),$E108+2)=Команды!$AJ$4,TRUE,FALSE),IF(INDEX(Команды!$A$2:$AN$7500,MATCH(AT$3,Команды!$A$2:$A$7500,0),$E108+2)=Команды!$AJ$5,TRUE,FALSE),IF(INDEX(Команды!$A$2:$AN$7500,MATCH(AT$3,Команды!$A$2:$A$7500,0),$E108+2)=Команды!$AJ$6,TRUE,FALSE),IF(INDEX(Команды!$A$2:$AN$7500,MATCH(AT$3,Команды!$A$2:$A$7500,0),$E108+2)=Команды!$AJ$7,TRUE,FALSE),IF(INDEX(Команды!$A$2:$AN$7500,MATCH(AT$3,Команды!$A$2:$A$7500,0),$E108+2)=Команды!$AJ$8,TRUE,FALSE),IF(INDEX(Команды!$A$2:$AN$7500,MATCH(AT$3,Команды!$A$2:$A$7500,0),$E108+2)=Команды!$AJ$9,TRUE,FALSE),IF(INDEX(Команды!$A$2:$AN$7500,MATCH(AT$3,Команды!$A$2:$A$7500,0),$E108+2)=Команды!$AJ$10,TRUE,FALSE),IF(INDEX(Команды!$A$2:$AN$7500,MATCH(AT$3,Команды!$A$2:$A$7500,0),$E108+2)=Команды!$AJ$11,TRUE,FALSE),IF(INDEX(Команды!$A$2:$AN$7500,MATCH(AT$3,Команды!$A$2:$A$7500,0),$E108+2)=Команды!$AJ$12,TRUE,FALSE),IF(INDEX(Команды!$A$2:$AN$7500,MATCH(AT$3,Команды!$A$2:$A$7500,0),$E108+2)=Команды!$AJ$13,TRUE,FALSE),IF(INDEX(Команды!$A$2:$AN$7500,MATCH(AT$3,Команды!$A$2:$A$7500,0),$E108+2)=Команды!$AJ$14,TRUE,FALSE),IF(INDEX(Команды!$A$2:$AN$7500,MATCH(AT$3,Команды!$A$2:$A$7500,0),$E108+2)=Команды!$AJ$15,TRUE,FALSE),IF(INDEX(Команды!$A$2:$AN$7500,MATCH(AT$3,Команды!$A$2:$A$7500,0),$E108+2)=Команды!$AJ$16,TRUE,FALSE),,IF(INDEX(Команды!$A$2:$AN$7500,MATCH(AT$3,Команды!$A$2:$A$7500,0),$E108+2)=Команды!$AJ$17,TRUE,FALSE),,IF(INDEX(Команды!$A$2:$AN$7500,MATCH(AT$3,Команды!$A$2:$A$7500,0),$E108+2)=Команды!$AJ$18,TRUE,FALSE),,IF(INDEX(Команды!$A$2:$AN$7500,MATCH(AT$3,Команды!$A$2:$A$7500,0),$E108+2)=Команды!$AJ$19,TRUE,FALSE)),INDEX(Команды!$AJ$2:$AK$19,MATCH(INDEX(Команды!$A$2:$AN$7500,MATCH(AT$3,Команды!$A$2:$A$7500,0),$E108+2),Команды!$AJ$2:$AJ$19,0),2),0)</f>
        <v>0</v>
      </c>
      <c r="AU108" s="175">
        <f>IF(OR(IF(INDEX(Команды!$A$2:$AN$7500,MATCH(AT$3,Команды!$A$2:$A$7500,0),$E108+2)=Команды!$AJ$2,TRUE,FALSE),IF(INDEX(Команды!$A$2:$AN$7500,MATCH(AT$3,Команды!$A$2:$A$7500,0),$E108+2)=Команды!$AJ$3,TRUE,FALSE),IF(INDEX(Команды!$A$2:$AN$7500,MATCH(AT$3,Команды!$A$2:$A$7500,0),$E108+2)=Команды!$AJ$4,TRUE,FALSE),IF(INDEX(Команды!$A$2:$AN$7500,MATCH(AT$3,Команды!$A$2:$A$7500,0),$E108+2)=Команды!$AJ$5,TRUE,FALSE),IF(INDEX(Команды!$A$2:$AN$7500,MATCH(AT$3,Команды!$A$2:$A$7500,0),$E108+2)=Команды!$AJ$6,TRUE,FALSE),IF(INDEX(Команды!$A$2:$AN$7500,MATCH(AT$3,Команды!$A$2:$A$7500,0),$E108+2)=Команды!$AJ$7,TRUE,FALSE),IF(INDEX(Команды!$A$2:$AN$7500,MATCH(AT$3,Команды!$A$2:$A$7500,0),$E108+2)=Команды!$AJ$8,TRUE,FALSE),IF(INDEX(Команды!$A$2:$AN$7500,MATCH(AT$3,Команды!$A$2:$A$7500,0),$E108+2)=Команды!$AJ$9,TRUE,FALSE),IF(INDEX(Команды!$A$2:$AN$7500,MATCH(AT$3,Команды!$A$2:$A$7500,0),$E108+2)=Команды!$AJ$10,TRUE,FALSE),IF(INDEX(Команды!$A$2:$AN$7500,MATCH(AT$3,Команды!$A$2:$A$7500,0),$E108+2)=Команды!$AJ$11,TRUE,FALSE),IF(INDEX(Команды!$A$2:$AN$7500,MATCH(AT$3,Команды!$A$2:$A$7500,0),$E108+2)=Команды!$AJ$12,TRUE,FALSE),IF(INDEX(Команды!$A$2:$AN$7500,MATCH(AT$3,Команды!$A$2:$A$7500,0),$E108+2)=Команды!$AJ$13,TRUE,FALSE),IF(INDEX(Команды!$A$2:$AN$7500,MATCH(AT$3,Команды!$A$2:$A$7500,0),$E108+2)=Команды!$AJ$14,TRUE,FALSE),IF(INDEX(Команды!$A$2:$AN$7500,MATCH(AT$3,Команды!$A$2:$A$7500,0),$E108+2)=Команды!$AJ$15,TRUE,FALSE),IF(INDEX(Команды!$A$2:$AN$7500,MATCH(AT$3,Команды!$A$2:$A$7500,0),$E108+2)=Команды!$AJ$16,TRUE,FALSE),IF(INDEX(Команды!$A$2:$AN$7500,MATCH(AT$3,Команды!$A$2:$A$7500,0),$E108+2)=Команды!$AJ$17,TRUE,FALSE),IF(INDEX(Команды!$A$2:$AN$7500,MATCH(AT$3,Команды!$A$2:$A$7500,0),$E108+2)=Команды!$AJ$18,TRUE,FALSE),IF(INDEX(Команды!$A$2:$AN$7500,MATCH(AT$3,Команды!$A$2:$A$7500,0),$E108+2)=Команды!$AJ$19,TRUE,FALSE)),INDEX(Команды!$AJ$2:$AL$19,MATCH(INDEX(Команды!$A$2:$AN$7500,MATCH(AT$3,Команды!$A$2:$A$7500,0),$E108+2),Команды!$AJ$2:$AJ$19,0),3),0)</f>
        <v>0</v>
      </c>
      <c r="AV108" s="342"/>
      <c r="AW108" s="174">
        <f>IF(OR(IF(INDEX(Команды!$A$2:$AN$7500,MATCH(AW$3,Команды!$A$2:$A$7500,0),$E108+2)=Команды!$AJ$2,TRUE,FALSE),IF(INDEX(Команды!$A$2:$AN$7500,MATCH(AW$3,Команды!$A$2:$A$7500,0),$E108+2)=Команды!$AJ$3,TRUE,FALSE),IF(INDEX(Команды!$A$2:$AN$7500,MATCH(AW$3,Команды!$A$2:$A$7500,0),$E108+2)=Команды!$AJ$4,TRUE,FALSE),IF(INDEX(Команды!$A$2:$AN$7500,MATCH(AW$3,Команды!$A$2:$A$7500,0),$E108+2)=Команды!$AJ$5,TRUE,FALSE),IF(INDEX(Команды!$A$2:$AN$7500,MATCH(AW$3,Команды!$A$2:$A$7500,0),$E108+2)=Команды!$AJ$6,TRUE,FALSE),IF(INDEX(Команды!$A$2:$AN$7500,MATCH(AW$3,Команды!$A$2:$A$7500,0),$E108+2)=Команды!$AJ$7,TRUE,FALSE),IF(INDEX(Команды!$A$2:$AN$7500,MATCH(AW$3,Команды!$A$2:$A$7500,0),$E108+2)=Команды!$AJ$8,TRUE,FALSE),IF(INDEX(Команды!$A$2:$AN$7500,MATCH(AW$3,Команды!$A$2:$A$7500,0),$E108+2)=Команды!$AJ$9,TRUE,FALSE),IF(INDEX(Команды!$A$2:$AN$7500,MATCH(AW$3,Команды!$A$2:$A$7500,0),$E108+2)=Команды!$AJ$10,TRUE,FALSE),IF(INDEX(Команды!$A$2:$AN$7500,MATCH(AW$3,Команды!$A$2:$A$7500,0),$E108+2)=Команды!$AJ$11,TRUE,FALSE),IF(INDEX(Команды!$A$2:$AN$7500,MATCH(AW$3,Команды!$A$2:$A$7500,0),$E108+2)=Команды!$AJ$12,TRUE,FALSE),IF(INDEX(Команды!$A$2:$AN$7500,MATCH(AW$3,Команды!$A$2:$A$7500,0),$E108+2)=Команды!$AJ$13,TRUE,FALSE),IF(INDEX(Команды!$A$2:$AN$7500,MATCH(AW$3,Команды!$A$2:$A$7500,0),$E108+2)=Команды!$AJ$14,TRUE,FALSE),IF(INDEX(Команды!$A$2:$AN$7500,MATCH(AW$3,Команды!$A$2:$A$7500,0),$E108+2)=Команды!$AJ$15,TRUE,FALSE),IF(INDEX(Команды!$A$2:$AN$7500,MATCH(AW$3,Команды!$A$2:$A$7500,0),$E108+2)=Команды!$AJ$16,TRUE,FALSE),,IF(INDEX(Команды!$A$2:$AN$7500,MATCH(AW$3,Команды!$A$2:$A$7500,0),$E108+2)=Команды!$AJ$17,TRUE,FALSE),,IF(INDEX(Команды!$A$2:$AN$7500,MATCH(AW$3,Команды!$A$2:$A$7500,0),$E108+2)=Команды!$AJ$18,TRUE,FALSE),,IF(INDEX(Команды!$A$2:$AN$7500,MATCH(AW$3,Команды!$A$2:$A$7500,0),$E108+2)=Команды!$AJ$19,TRUE,FALSE)),INDEX(Команды!$AJ$2:$AK$19,MATCH(INDEX(Команды!$A$2:$AN$7500,MATCH(AW$3,Команды!$A$2:$A$7500,0),$E108+2),Команды!$AJ$2:$AJ$19,0),2),0)</f>
        <v>0</v>
      </c>
      <c r="AX108" s="175">
        <f>IF(OR(IF(INDEX(Команды!$A$2:$AN$7500,MATCH(AW$3,Команды!$A$2:$A$7500,0),$E108+2)=Команды!$AJ$2,TRUE,FALSE),IF(INDEX(Команды!$A$2:$AN$7500,MATCH(AW$3,Команды!$A$2:$A$7500,0),$E108+2)=Команды!$AJ$3,TRUE,FALSE),IF(INDEX(Команды!$A$2:$AN$7500,MATCH(AW$3,Команды!$A$2:$A$7500,0),$E108+2)=Команды!$AJ$4,TRUE,FALSE),IF(INDEX(Команды!$A$2:$AN$7500,MATCH(AW$3,Команды!$A$2:$A$7500,0),$E108+2)=Команды!$AJ$5,TRUE,FALSE),IF(INDEX(Команды!$A$2:$AN$7500,MATCH(AW$3,Команды!$A$2:$A$7500,0),$E108+2)=Команды!$AJ$6,TRUE,FALSE),IF(INDEX(Команды!$A$2:$AN$7500,MATCH(AW$3,Команды!$A$2:$A$7500,0),$E108+2)=Команды!$AJ$7,TRUE,FALSE),IF(INDEX(Команды!$A$2:$AN$7500,MATCH(AW$3,Команды!$A$2:$A$7500,0),$E108+2)=Команды!$AJ$8,TRUE,FALSE),IF(INDEX(Команды!$A$2:$AN$7500,MATCH(AW$3,Команды!$A$2:$A$7500,0),$E108+2)=Команды!$AJ$9,TRUE,FALSE),IF(INDEX(Команды!$A$2:$AN$7500,MATCH(AW$3,Команды!$A$2:$A$7500,0),$E108+2)=Команды!$AJ$10,TRUE,FALSE),IF(INDEX(Команды!$A$2:$AN$7500,MATCH(AW$3,Команды!$A$2:$A$7500,0),$E108+2)=Команды!$AJ$11,TRUE,FALSE),IF(INDEX(Команды!$A$2:$AN$7500,MATCH(AW$3,Команды!$A$2:$A$7500,0),$E108+2)=Команды!$AJ$12,TRUE,FALSE),IF(INDEX(Команды!$A$2:$AN$7500,MATCH(AW$3,Команды!$A$2:$A$7500,0),$E108+2)=Команды!$AJ$13,TRUE,FALSE),IF(INDEX(Команды!$A$2:$AN$7500,MATCH(AW$3,Команды!$A$2:$A$7500,0),$E108+2)=Команды!$AJ$14,TRUE,FALSE),IF(INDEX(Команды!$A$2:$AN$7500,MATCH(AW$3,Команды!$A$2:$A$7500,0),$E108+2)=Команды!$AJ$15,TRUE,FALSE),IF(INDEX(Команды!$A$2:$AN$7500,MATCH(AW$3,Команды!$A$2:$A$7500,0),$E108+2)=Команды!$AJ$16,TRUE,FALSE),IF(INDEX(Команды!$A$2:$AN$7500,MATCH(AW$3,Команды!$A$2:$A$7500,0),$E108+2)=Команды!$AJ$17,TRUE,FALSE),IF(INDEX(Команды!$A$2:$AN$7500,MATCH(AW$3,Команды!$A$2:$A$7500,0),$E108+2)=Команды!$AJ$18,TRUE,FALSE),IF(INDEX(Команды!$A$2:$AN$7500,MATCH(AW$3,Команды!$A$2:$A$7500,0),$E108+2)=Команды!$AJ$19,TRUE,FALSE)),INDEX(Команды!$AJ$2:$AL$19,MATCH(INDEX(Команды!$A$2:$AN$7500,MATCH(AW$3,Команды!$A$2:$A$7500,0),$E108+2),Команды!$AJ$2:$AJ$19,0),3),0)</f>
        <v>0</v>
      </c>
      <c r="AY108" s="342"/>
      <c r="AZ108" s="174">
        <f>IF(OR(IF(INDEX(Команды!$A$2:$AN$7500,MATCH(AZ$3,Команды!$A$2:$A$7500,0),$E108+2)=Команды!$AJ$2,TRUE,FALSE),IF(INDEX(Команды!$A$2:$AN$7500,MATCH(AZ$3,Команды!$A$2:$A$7500,0),$E108+2)=Команды!$AJ$3,TRUE,FALSE),IF(INDEX(Команды!$A$2:$AN$7500,MATCH(AZ$3,Команды!$A$2:$A$7500,0),$E108+2)=Команды!$AJ$4,TRUE,FALSE),IF(INDEX(Команды!$A$2:$AN$7500,MATCH(AZ$3,Команды!$A$2:$A$7500,0),$E108+2)=Команды!$AJ$5,TRUE,FALSE),IF(INDEX(Команды!$A$2:$AN$7500,MATCH(AZ$3,Команды!$A$2:$A$7500,0),$E108+2)=Команды!$AJ$6,TRUE,FALSE),IF(INDEX(Команды!$A$2:$AN$7500,MATCH(AZ$3,Команды!$A$2:$A$7500,0),$E108+2)=Команды!$AJ$7,TRUE,FALSE),IF(INDEX(Команды!$A$2:$AN$7500,MATCH(AZ$3,Команды!$A$2:$A$7500,0),$E108+2)=Команды!$AJ$8,TRUE,FALSE),IF(INDEX(Команды!$A$2:$AN$7500,MATCH(AZ$3,Команды!$A$2:$A$7500,0),$E108+2)=Команды!$AJ$9,TRUE,FALSE),IF(INDEX(Команды!$A$2:$AN$7500,MATCH(AZ$3,Команды!$A$2:$A$7500,0),$E108+2)=Команды!$AJ$10,TRUE,FALSE),IF(INDEX(Команды!$A$2:$AN$7500,MATCH(AZ$3,Команды!$A$2:$A$7500,0),$E108+2)=Команды!$AJ$11,TRUE,FALSE),IF(INDEX(Команды!$A$2:$AN$7500,MATCH(AZ$3,Команды!$A$2:$A$7500,0),$E108+2)=Команды!$AJ$12,TRUE,FALSE),IF(INDEX(Команды!$A$2:$AN$7500,MATCH(AZ$3,Команды!$A$2:$A$7500,0),$E108+2)=Команды!$AJ$13,TRUE,FALSE),IF(INDEX(Команды!$A$2:$AN$7500,MATCH(AZ$3,Команды!$A$2:$A$7500,0),$E108+2)=Команды!$AJ$14,TRUE,FALSE),IF(INDEX(Команды!$A$2:$AN$7500,MATCH(AZ$3,Команды!$A$2:$A$7500,0),$E108+2)=Команды!$AJ$15,TRUE,FALSE),IF(INDEX(Команды!$A$2:$AN$7500,MATCH(AZ$3,Команды!$A$2:$A$7500,0),$E108+2)=Команды!$AJ$16,TRUE,FALSE),,IF(INDEX(Команды!$A$2:$AN$7500,MATCH(AZ$3,Команды!$A$2:$A$7500,0),$E108+2)=Команды!$AJ$17,TRUE,FALSE),,IF(INDEX(Команды!$A$2:$AN$7500,MATCH(AZ$3,Команды!$A$2:$A$7500,0),$E108+2)=Команды!$AJ$18,TRUE,FALSE),,IF(INDEX(Команды!$A$2:$AN$7500,MATCH(AZ$3,Команды!$A$2:$A$7500,0),$E108+2)=Команды!$AJ$19,TRUE,FALSE)),INDEX(Команды!$AJ$2:$AK$19,MATCH(INDEX(Команды!$A$2:$AN$7500,MATCH(AZ$3,Команды!$A$2:$A$7500,0),$E108+2),Команды!$AJ$2:$AJ$19,0),2),0)</f>
        <v>0</v>
      </c>
      <c r="BA108" s="175">
        <f>IF(OR(IF(INDEX(Команды!$A$2:$AN$7500,MATCH(AZ$3,Команды!$A$2:$A$7500,0),$E108+2)=Команды!$AJ$2,TRUE,FALSE),IF(INDEX(Команды!$A$2:$AN$7500,MATCH(AZ$3,Команды!$A$2:$A$7500,0),$E108+2)=Команды!$AJ$3,TRUE,FALSE),IF(INDEX(Команды!$A$2:$AN$7500,MATCH(AZ$3,Команды!$A$2:$A$7500,0),$E108+2)=Команды!$AJ$4,TRUE,FALSE),IF(INDEX(Команды!$A$2:$AN$7500,MATCH(AZ$3,Команды!$A$2:$A$7500,0),$E108+2)=Команды!$AJ$5,TRUE,FALSE),IF(INDEX(Команды!$A$2:$AN$7500,MATCH(AZ$3,Команды!$A$2:$A$7500,0),$E108+2)=Команды!$AJ$6,TRUE,FALSE),IF(INDEX(Команды!$A$2:$AN$7500,MATCH(AZ$3,Команды!$A$2:$A$7500,0),$E108+2)=Команды!$AJ$7,TRUE,FALSE),IF(INDEX(Команды!$A$2:$AN$7500,MATCH(AZ$3,Команды!$A$2:$A$7500,0),$E108+2)=Команды!$AJ$8,TRUE,FALSE),IF(INDEX(Команды!$A$2:$AN$7500,MATCH(AZ$3,Команды!$A$2:$A$7500,0),$E108+2)=Команды!$AJ$9,TRUE,FALSE),IF(INDEX(Команды!$A$2:$AN$7500,MATCH(AZ$3,Команды!$A$2:$A$7500,0),$E108+2)=Команды!$AJ$10,TRUE,FALSE),IF(INDEX(Команды!$A$2:$AN$7500,MATCH(AZ$3,Команды!$A$2:$A$7500,0),$E108+2)=Команды!$AJ$11,TRUE,FALSE),IF(INDEX(Команды!$A$2:$AN$7500,MATCH(AZ$3,Команды!$A$2:$A$7500,0),$E108+2)=Команды!$AJ$12,TRUE,FALSE),IF(INDEX(Команды!$A$2:$AN$7500,MATCH(AZ$3,Команды!$A$2:$A$7500,0),$E108+2)=Команды!$AJ$13,TRUE,FALSE),IF(INDEX(Команды!$A$2:$AN$7500,MATCH(AZ$3,Команды!$A$2:$A$7500,0),$E108+2)=Команды!$AJ$14,TRUE,FALSE),IF(INDEX(Команды!$A$2:$AN$7500,MATCH(AZ$3,Команды!$A$2:$A$7500,0),$E108+2)=Команды!$AJ$15,TRUE,FALSE),IF(INDEX(Команды!$A$2:$AN$7500,MATCH(AZ$3,Команды!$A$2:$A$7500,0),$E108+2)=Команды!$AJ$16,TRUE,FALSE),IF(INDEX(Команды!$A$2:$AN$7500,MATCH(AZ$3,Команды!$A$2:$A$7500,0),$E108+2)=Команды!$AJ$17,TRUE,FALSE),IF(INDEX(Команды!$A$2:$AN$7500,MATCH(AZ$3,Команды!$A$2:$A$7500,0),$E108+2)=Команды!$AJ$18,TRUE,FALSE),IF(INDEX(Команды!$A$2:$AN$7500,MATCH(AZ$3,Команды!$A$2:$A$7500,0),$E108+2)=Команды!$AJ$19,TRUE,FALSE)),INDEX(Команды!$AJ$2:$AL$19,MATCH(INDEX(Команды!$A$2:$AN$7500,MATCH(AZ$3,Команды!$A$2:$A$7500,0),$E108+2),Команды!$AJ$2:$AJ$19,0),3),0)</f>
        <v>0</v>
      </c>
      <c r="BB108" s="342"/>
      <c r="BC108" s="174">
        <f>IF(OR(IF(INDEX(Команды!$A$2:$AN$7500,MATCH(BC$3,Команды!$A$2:$A$7500,0),$E108+2)=Команды!$AJ$2,TRUE,FALSE),IF(INDEX(Команды!$A$2:$AN$7500,MATCH(BC$3,Команды!$A$2:$A$7500,0),$E108+2)=Команды!$AJ$3,TRUE,FALSE),IF(INDEX(Команды!$A$2:$AN$7500,MATCH(BC$3,Команды!$A$2:$A$7500,0),$E108+2)=Команды!$AJ$4,TRUE,FALSE),IF(INDEX(Команды!$A$2:$AN$7500,MATCH(BC$3,Команды!$A$2:$A$7500,0),$E108+2)=Команды!$AJ$5,TRUE,FALSE),IF(INDEX(Команды!$A$2:$AN$7500,MATCH(BC$3,Команды!$A$2:$A$7500,0),$E108+2)=Команды!$AJ$6,TRUE,FALSE),IF(INDEX(Команды!$A$2:$AN$7500,MATCH(BC$3,Команды!$A$2:$A$7500,0),$E108+2)=Команды!$AJ$7,TRUE,FALSE),IF(INDEX(Команды!$A$2:$AN$7500,MATCH(BC$3,Команды!$A$2:$A$7500,0),$E108+2)=Команды!$AJ$8,TRUE,FALSE),IF(INDEX(Команды!$A$2:$AN$7500,MATCH(BC$3,Команды!$A$2:$A$7500,0),$E108+2)=Команды!$AJ$9,TRUE,FALSE),IF(INDEX(Команды!$A$2:$AN$7500,MATCH(BC$3,Команды!$A$2:$A$7500,0),$E108+2)=Команды!$AJ$10,TRUE,FALSE),IF(INDEX(Команды!$A$2:$AN$7500,MATCH(BC$3,Команды!$A$2:$A$7500,0),$E108+2)=Команды!$AJ$11,TRUE,FALSE),IF(INDEX(Команды!$A$2:$AN$7500,MATCH(BC$3,Команды!$A$2:$A$7500,0),$E108+2)=Команды!$AJ$12,TRUE,FALSE),IF(INDEX(Команды!$A$2:$AN$7500,MATCH(BC$3,Команды!$A$2:$A$7500,0),$E108+2)=Команды!$AJ$13,TRUE,FALSE),IF(INDEX(Команды!$A$2:$AN$7500,MATCH(BC$3,Команды!$A$2:$A$7500,0),$E108+2)=Команды!$AJ$14,TRUE,FALSE),IF(INDEX(Команды!$A$2:$AN$7500,MATCH(BC$3,Команды!$A$2:$A$7500,0),$E108+2)=Команды!$AJ$15,TRUE,FALSE),IF(INDEX(Команды!$A$2:$AN$7500,MATCH(BC$3,Команды!$A$2:$A$7500,0),$E108+2)=Команды!$AJ$16,TRUE,FALSE),,IF(INDEX(Команды!$A$2:$AN$7500,MATCH(BC$3,Команды!$A$2:$A$7500,0),$E108+2)=Команды!$AJ$17,TRUE,FALSE),,IF(INDEX(Команды!$A$2:$AN$7500,MATCH(BC$3,Команды!$A$2:$A$7500,0),$E108+2)=Команды!$AJ$18,TRUE,FALSE),,IF(INDEX(Команды!$A$2:$AN$7500,MATCH(BC$3,Команды!$A$2:$A$7500,0),$E108+2)=Команды!$AJ$19,TRUE,FALSE)),INDEX(Команды!$AJ$2:$AK$19,MATCH(INDEX(Команды!$A$2:$AN$7500,MATCH(BC$3,Команды!$A$2:$A$7500,0),$E108+2),Команды!$AJ$2:$AJ$19,0),2),0)</f>
        <v>0</v>
      </c>
      <c r="BD108" s="175">
        <f>IF(OR(IF(INDEX(Команды!$A$2:$AN$7500,MATCH(BC$3,Команды!$A$2:$A$7500,0),$E108+2)=Команды!$AJ$2,TRUE,FALSE),IF(INDEX(Команды!$A$2:$AN$7500,MATCH(BC$3,Команды!$A$2:$A$7500,0),$E108+2)=Команды!$AJ$3,TRUE,FALSE),IF(INDEX(Команды!$A$2:$AN$7500,MATCH(BC$3,Команды!$A$2:$A$7500,0),$E108+2)=Команды!$AJ$4,TRUE,FALSE),IF(INDEX(Команды!$A$2:$AN$7500,MATCH(BC$3,Команды!$A$2:$A$7500,0),$E108+2)=Команды!$AJ$5,TRUE,FALSE),IF(INDEX(Команды!$A$2:$AN$7500,MATCH(BC$3,Команды!$A$2:$A$7500,0),$E108+2)=Команды!$AJ$6,TRUE,FALSE),IF(INDEX(Команды!$A$2:$AN$7500,MATCH(BC$3,Команды!$A$2:$A$7500,0),$E108+2)=Команды!$AJ$7,TRUE,FALSE),IF(INDEX(Команды!$A$2:$AN$7500,MATCH(BC$3,Команды!$A$2:$A$7500,0),$E108+2)=Команды!$AJ$8,TRUE,FALSE),IF(INDEX(Команды!$A$2:$AN$7500,MATCH(BC$3,Команды!$A$2:$A$7500,0),$E108+2)=Команды!$AJ$9,TRUE,FALSE),IF(INDEX(Команды!$A$2:$AN$7500,MATCH(BC$3,Команды!$A$2:$A$7500,0),$E108+2)=Команды!$AJ$10,TRUE,FALSE),IF(INDEX(Команды!$A$2:$AN$7500,MATCH(BC$3,Команды!$A$2:$A$7500,0),$E108+2)=Команды!$AJ$11,TRUE,FALSE),IF(INDEX(Команды!$A$2:$AN$7500,MATCH(BC$3,Команды!$A$2:$A$7500,0),$E108+2)=Команды!$AJ$12,TRUE,FALSE),IF(INDEX(Команды!$A$2:$AN$7500,MATCH(BC$3,Команды!$A$2:$A$7500,0),$E108+2)=Команды!$AJ$13,TRUE,FALSE),IF(INDEX(Команды!$A$2:$AN$7500,MATCH(BC$3,Команды!$A$2:$A$7500,0),$E108+2)=Команды!$AJ$14,TRUE,FALSE),IF(INDEX(Команды!$A$2:$AN$7500,MATCH(BC$3,Команды!$A$2:$A$7500,0),$E108+2)=Команды!$AJ$15,TRUE,FALSE),IF(INDEX(Команды!$A$2:$AN$7500,MATCH(BC$3,Команды!$A$2:$A$7500,0),$E108+2)=Команды!$AJ$16,TRUE,FALSE),IF(INDEX(Команды!$A$2:$AN$7500,MATCH(BC$3,Команды!$A$2:$A$7500,0),$E108+2)=Команды!$AJ$17,TRUE,FALSE),IF(INDEX(Команды!$A$2:$AN$7500,MATCH(BC$3,Команды!$A$2:$A$7500,0),$E108+2)=Команды!$AJ$18,TRUE,FALSE),IF(INDEX(Команды!$A$2:$AN$7500,MATCH(BC$3,Команды!$A$2:$A$7500,0),$E108+2)=Команды!$AJ$19,TRUE,FALSE)),INDEX(Команды!$AJ$2:$AL$19,MATCH(INDEX(Команды!$A$2:$AN$7500,MATCH(BC$3,Команды!$A$2:$A$7500,0),$E108+2),Команды!$AJ$2:$AJ$19,0),3),0)</f>
        <v>0</v>
      </c>
      <c r="BE108" s="342"/>
      <c r="BF108" s="174">
        <f>IF(OR(IF(INDEX(Команды!$A$2:$AN$7500,MATCH(BF$3,Команды!$A$2:$A$7500,0),$E108+2)=Команды!$AJ$2,TRUE,FALSE),IF(INDEX(Команды!$A$2:$AN$7500,MATCH(BF$3,Команды!$A$2:$A$7500,0),$E108+2)=Команды!$AJ$3,TRUE,FALSE),IF(INDEX(Команды!$A$2:$AN$7500,MATCH(BF$3,Команды!$A$2:$A$7500,0),$E108+2)=Команды!$AJ$4,TRUE,FALSE),IF(INDEX(Команды!$A$2:$AN$7500,MATCH(BF$3,Команды!$A$2:$A$7500,0),$E108+2)=Команды!$AJ$5,TRUE,FALSE),IF(INDEX(Команды!$A$2:$AN$7500,MATCH(BF$3,Команды!$A$2:$A$7500,0),$E108+2)=Команды!$AJ$6,TRUE,FALSE),IF(INDEX(Команды!$A$2:$AN$7500,MATCH(BF$3,Команды!$A$2:$A$7500,0),$E108+2)=Команды!$AJ$7,TRUE,FALSE),IF(INDEX(Команды!$A$2:$AN$7500,MATCH(BF$3,Команды!$A$2:$A$7500,0),$E108+2)=Команды!$AJ$8,TRUE,FALSE),IF(INDEX(Команды!$A$2:$AN$7500,MATCH(BF$3,Команды!$A$2:$A$7500,0),$E108+2)=Команды!$AJ$9,TRUE,FALSE),IF(INDEX(Команды!$A$2:$AN$7500,MATCH(BF$3,Команды!$A$2:$A$7500,0),$E108+2)=Команды!$AJ$10,TRUE,FALSE),IF(INDEX(Команды!$A$2:$AN$7500,MATCH(BF$3,Команды!$A$2:$A$7500,0),$E108+2)=Команды!$AJ$11,TRUE,FALSE),IF(INDEX(Команды!$A$2:$AN$7500,MATCH(BF$3,Команды!$A$2:$A$7500,0),$E108+2)=Команды!$AJ$12,TRUE,FALSE),IF(INDEX(Команды!$A$2:$AN$7500,MATCH(BF$3,Команды!$A$2:$A$7500,0),$E108+2)=Команды!$AJ$13,TRUE,FALSE),IF(INDEX(Команды!$A$2:$AN$7500,MATCH(BF$3,Команды!$A$2:$A$7500,0),$E108+2)=Команды!$AJ$14,TRUE,FALSE),IF(INDEX(Команды!$A$2:$AN$7500,MATCH(BF$3,Команды!$A$2:$A$7500,0),$E108+2)=Команды!$AJ$15,TRUE,FALSE),IF(INDEX(Команды!$A$2:$AN$7500,MATCH(BF$3,Команды!$A$2:$A$7500,0),$E108+2)=Команды!$AJ$16,TRUE,FALSE),,IF(INDEX(Команды!$A$2:$AN$7500,MATCH(BF$3,Команды!$A$2:$A$7500,0),$E108+2)=Команды!$AJ$17,TRUE,FALSE),,IF(INDEX(Команды!$A$2:$AN$7500,MATCH(BF$3,Команды!$A$2:$A$7500,0),$E108+2)=Команды!$AJ$18,TRUE,FALSE),,IF(INDEX(Команды!$A$2:$AN$7500,MATCH(BF$3,Команды!$A$2:$A$7500,0),$E108+2)=Команды!$AJ$19,TRUE,FALSE)),INDEX(Команды!$AJ$2:$AK$19,MATCH(INDEX(Команды!$A$2:$AN$7500,MATCH(BF$3,Команды!$A$2:$A$7500,0),$E108+2),Команды!$AJ$2:$AJ$19,0),2),0)</f>
        <v>0</v>
      </c>
      <c r="BG108" s="175">
        <f>IF(OR(IF(INDEX(Команды!$A$2:$AN$7500,MATCH(BF$3,Команды!$A$2:$A$7500,0),$E108+2)=Команды!$AJ$2,TRUE,FALSE),IF(INDEX(Команды!$A$2:$AN$7500,MATCH(BF$3,Команды!$A$2:$A$7500,0),$E108+2)=Команды!$AJ$3,TRUE,FALSE),IF(INDEX(Команды!$A$2:$AN$7500,MATCH(BF$3,Команды!$A$2:$A$7500,0),$E108+2)=Команды!$AJ$4,TRUE,FALSE),IF(INDEX(Команды!$A$2:$AN$7500,MATCH(BF$3,Команды!$A$2:$A$7500,0),$E108+2)=Команды!$AJ$5,TRUE,FALSE),IF(INDEX(Команды!$A$2:$AN$7500,MATCH(BF$3,Команды!$A$2:$A$7500,0),$E108+2)=Команды!$AJ$6,TRUE,FALSE),IF(INDEX(Команды!$A$2:$AN$7500,MATCH(BF$3,Команды!$A$2:$A$7500,0),$E108+2)=Команды!$AJ$7,TRUE,FALSE),IF(INDEX(Команды!$A$2:$AN$7500,MATCH(BF$3,Команды!$A$2:$A$7500,0),$E108+2)=Команды!$AJ$8,TRUE,FALSE),IF(INDEX(Команды!$A$2:$AN$7500,MATCH(BF$3,Команды!$A$2:$A$7500,0),$E108+2)=Команды!$AJ$9,TRUE,FALSE),IF(INDEX(Команды!$A$2:$AN$7500,MATCH(BF$3,Команды!$A$2:$A$7500,0),$E108+2)=Команды!$AJ$10,TRUE,FALSE),IF(INDEX(Команды!$A$2:$AN$7500,MATCH(BF$3,Команды!$A$2:$A$7500,0),$E108+2)=Команды!$AJ$11,TRUE,FALSE),IF(INDEX(Команды!$A$2:$AN$7500,MATCH(BF$3,Команды!$A$2:$A$7500,0),$E108+2)=Команды!$AJ$12,TRUE,FALSE),IF(INDEX(Команды!$A$2:$AN$7500,MATCH(BF$3,Команды!$A$2:$A$7500,0),$E108+2)=Команды!$AJ$13,TRUE,FALSE),IF(INDEX(Команды!$A$2:$AN$7500,MATCH(BF$3,Команды!$A$2:$A$7500,0),$E108+2)=Команды!$AJ$14,TRUE,FALSE),IF(INDEX(Команды!$A$2:$AN$7500,MATCH(BF$3,Команды!$A$2:$A$7500,0),$E108+2)=Команды!$AJ$15,TRUE,FALSE),IF(INDEX(Команды!$A$2:$AN$7500,MATCH(BF$3,Команды!$A$2:$A$7500,0),$E108+2)=Команды!$AJ$16,TRUE,FALSE),IF(INDEX(Команды!$A$2:$AN$7500,MATCH(BF$3,Команды!$A$2:$A$7500,0),$E108+2)=Команды!$AJ$17,TRUE,FALSE),IF(INDEX(Команды!$A$2:$AN$7500,MATCH(BF$3,Команды!$A$2:$A$7500,0),$E108+2)=Команды!$AJ$18,TRUE,FALSE),IF(INDEX(Команды!$A$2:$AN$7500,MATCH(BF$3,Команды!$A$2:$A$7500,0),$E108+2)=Команды!$AJ$19,TRUE,FALSE)),INDEX(Команды!$AJ$2:$AL$19,MATCH(INDEX(Команды!$A$2:$AN$7500,MATCH(BF$3,Команды!$A$2:$A$7500,0),$E108+2),Команды!$AJ$2:$AJ$19,0),3),0)</f>
        <v>0</v>
      </c>
      <c r="BH108" s="342"/>
      <c r="BI108" s="174">
        <f>IF(OR(IF(INDEX(Команды!$A$2:$AN$7500,MATCH(BI$3,Команды!$A$2:$A$7500,0),$E108+2)=Команды!$AJ$2,TRUE,FALSE),IF(INDEX(Команды!$A$2:$AN$7500,MATCH(BI$3,Команды!$A$2:$A$7500,0),$E108+2)=Команды!$AJ$3,TRUE,FALSE),IF(INDEX(Команды!$A$2:$AN$7500,MATCH(BI$3,Команды!$A$2:$A$7500,0),$E108+2)=Команды!$AJ$4,TRUE,FALSE),IF(INDEX(Команды!$A$2:$AN$7500,MATCH(BI$3,Команды!$A$2:$A$7500,0),$E108+2)=Команды!$AJ$5,TRUE,FALSE),IF(INDEX(Команды!$A$2:$AN$7500,MATCH(BI$3,Команды!$A$2:$A$7500,0),$E108+2)=Команды!$AJ$6,TRUE,FALSE),IF(INDEX(Команды!$A$2:$AN$7500,MATCH(BI$3,Команды!$A$2:$A$7500,0),$E108+2)=Команды!$AJ$7,TRUE,FALSE),IF(INDEX(Команды!$A$2:$AN$7500,MATCH(BI$3,Команды!$A$2:$A$7500,0),$E108+2)=Команды!$AJ$8,TRUE,FALSE),IF(INDEX(Команды!$A$2:$AN$7500,MATCH(BI$3,Команды!$A$2:$A$7500,0),$E108+2)=Команды!$AJ$9,TRUE,FALSE),IF(INDEX(Команды!$A$2:$AN$7500,MATCH(BI$3,Команды!$A$2:$A$7500,0),$E108+2)=Команды!$AJ$10,TRUE,FALSE),IF(INDEX(Команды!$A$2:$AN$7500,MATCH(BI$3,Команды!$A$2:$A$7500,0),$E108+2)=Команды!$AJ$11,TRUE,FALSE),IF(INDEX(Команды!$A$2:$AN$7500,MATCH(BI$3,Команды!$A$2:$A$7500,0),$E108+2)=Команды!$AJ$12,TRUE,FALSE),IF(INDEX(Команды!$A$2:$AN$7500,MATCH(BI$3,Команды!$A$2:$A$7500,0),$E108+2)=Команды!$AJ$13,TRUE,FALSE),IF(INDEX(Команды!$A$2:$AN$7500,MATCH(BI$3,Команды!$A$2:$A$7500,0),$E108+2)=Команды!$AJ$14,TRUE,FALSE),IF(INDEX(Команды!$A$2:$AN$7500,MATCH(BI$3,Команды!$A$2:$A$7500,0),$E108+2)=Команды!$AJ$15,TRUE,FALSE),IF(INDEX(Команды!$A$2:$AN$7500,MATCH(BI$3,Команды!$A$2:$A$7500,0),$E108+2)=Команды!$AJ$16,TRUE,FALSE),,IF(INDEX(Команды!$A$2:$AN$7500,MATCH(BI$3,Команды!$A$2:$A$7500,0),$E108+2)=Команды!$AJ$17,TRUE,FALSE),,IF(INDEX(Команды!$A$2:$AN$7500,MATCH(BI$3,Команды!$A$2:$A$7500,0),$E108+2)=Команды!$AJ$18,TRUE,FALSE),,IF(INDEX(Команды!$A$2:$AN$7500,MATCH(BI$3,Команды!$A$2:$A$7500,0),$E108+2)=Команды!$AJ$19,TRUE,FALSE)),INDEX(Команды!$AJ$2:$AK$19,MATCH(INDEX(Команды!$A$2:$AN$7500,MATCH(BI$3,Команды!$A$2:$A$7500,0),$E108+2),Команды!$AJ$2:$AJ$19,0),2),0)</f>
        <v>0</v>
      </c>
      <c r="BJ108" s="175">
        <f>IF(OR(IF(INDEX(Команды!$A$2:$AN$7500,MATCH(BI$3,Команды!$A$2:$A$7500,0),$E108+2)=Команды!$AJ$2,TRUE,FALSE),IF(INDEX(Команды!$A$2:$AN$7500,MATCH(BI$3,Команды!$A$2:$A$7500,0),$E108+2)=Команды!$AJ$3,TRUE,FALSE),IF(INDEX(Команды!$A$2:$AN$7500,MATCH(BI$3,Команды!$A$2:$A$7500,0),$E108+2)=Команды!$AJ$4,TRUE,FALSE),IF(INDEX(Команды!$A$2:$AN$7500,MATCH(BI$3,Команды!$A$2:$A$7500,0),$E108+2)=Команды!$AJ$5,TRUE,FALSE),IF(INDEX(Команды!$A$2:$AN$7500,MATCH(BI$3,Команды!$A$2:$A$7500,0),$E108+2)=Команды!$AJ$6,TRUE,FALSE),IF(INDEX(Команды!$A$2:$AN$7500,MATCH(BI$3,Команды!$A$2:$A$7500,0),$E108+2)=Команды!$AJ$7,TRUE,FALSE),IF(INDEX(Команды!$A$2:$AN$7500,MATCH(BI$3,Команды!$A$2:$A$7500,0),$E108+2)=Команды!$AJ$8,TRUE,FALSE),IF(INDEX(Команды!$A$2:$AN$7500,MATCH(BI$3,Команды!$A$2:$A$7500,0),$E108+2)=Команды!$AJ$9,TRUE,FALSE),IF(INDEX(Команды!$A$2:$AN$7500,MATCH(BI$3,Команды!$A$2:$A$7500,0),$E108+2)=Команды!$AJ$10,TRUE,FALSE),IF(INDEX(Команды!$A$2:$AN$7500,MATCH(BI$3,Команды!$A$2:$A$7500,0),$E108+2)=Команды!$AJ$11,TRUE,FALSE),IF(INDEX(Команды!$A$2:$AN$7500,MATCH(BI$3,Команды!$A$2:$A$7500,0),$E108+2)=Команды!$AJ$12,TRUE,FALSE),IF(INDEX(Команды!$A$2:$AN$7500,MATCH(BI$3,Команды!$A$2:$A$7500,0),$E108+2)=Команды!$AJ$13,TRUE,FALSE),IF(INDEX(Команды!$A$2:$AN$7500,MATCH(BI$3,Команды!$A$2:$A$7500,0),$E108+2)=Команды!$AJ$14,TRUE,FALSE),IF(INDEX(Команды!$A$2:$AN$7500,MATCH(BI$3,Команды!$A$2:$A$7500,0),$E108+2)=Команды!$AJ$15,TRUE,FALSE),IF(INDEX(Команды!$A$2:$AN$7500,MATCH(BI$3,Команды!$A$2:$A$7500,0),$E108+2)=Команды!$AJ$16,TRUE,FALSE),IF(INDEX(Команды!$A$2:$AN$7500,MATCH(BI$3,Команды!$A$2:$A$7500,0),$E108+2)=Команды!$AJ$17,TRUE,FALSE),IF(INDEX(Команды!$A$2:$AN$7500,MATCH(BI$3,Команды!$A$2:$A$7500,0),$E108+2)=Команды!$AJ$18,TRUE,FALSE),IF(INDEX(Команды!$A$2:$AN$7500,MATCH(BI$3,Команды!$A$2:$A$7500,0),$E108+2)=Команды!$AJ$19,TRUE,FALSE)),INDEX(Команды!$AJ$2:$AL$19,MATCH(INDEX(Команды!$A$2:$AN$7500,MATCH(BI$3,Команды!$A$2:$A$7500,0),$E108+2),Команды!$AJ$2:$AJ$19,0),3),0)</f>
        <v>0</v>
      </c>
      <c r="BK108" s="342"/>
      <c r="BL108" s="174">
        <f>IF(OR(IF(INDEX(Команды!$A$2:$AN$7500,MATCH(BL$3,Команды!$A$2:$A$7500,0),$E108+2)=Команды!$AJ$2,TRUE,FALSE),IF(INDEX(Команды!$A$2:$AN$7500,MATCH(BL$3,Команды!$A$2:$A$7500,0),$E108+2)=Команды!$AJ$3,TRUE,FALSE),IF(INDEX(Команды!$A$2:$AN$7500,MATCH(BL$3,Команды!$A$2:$A$7500,0),$E108+2)=Команды!$AJ$4,TRUE,FALSE),IF(INDEX(Команды!$A$2:$AN$7500,MATCH(BL$3,Команды!$A$2:$A$7500,0),$E108+2)=Команды!$AJ$5,TRUE,FALSE),IF(INDEX(Команды!$A$2:$AN$7500,MATCH(BL$3,Команды!$A$2:$A$7500,0),$E108+2)=Команды!$AJ$6,TRUE,FALSE),IF(INDEX(Команды!$A$2:$AN$7500,MATCH(BL$3,Команды!$A$2:$A$7500,0),$E108+2)=Команды!$AJ$7,TRUE,FALSE),IF(INDEX(Команды!$A$2:$AN$7500,MATCH(BL$3,Команды!$A$2:$A$7500,0),$E108+2)=Команды!$AJ$8,TRUE,FALSE),IF(INDEX(Команды!$A$2:$AN$7500,MATCH(BL$3,Команды!$A$2:$A$7500,0),$E108+2)=Команды!$AJ$9,TRUE,FALSE),IF(INDEX(Команды!$A$2:$AN$7500,MATCH(BL$3,Команды!$A$2:$A$7500,0),$E108+2)=Команды!$AJ$10,TRUE,FALSE),IF(INDEX(Команды!$A$2:$AN$7500,MATCH(BL$3,Команды!$A$2:$A$7500,0),$E108+2)=Команды!$AJ$11,TRUE,FALSE),IF(INDEX(Команды!$A$2:$AN$7500,MATCH(BL$3,Команды!$A$2:$A$7500,0),$E108+2)=Команды!$AJ$12,TRUE,FALSE),IF(INDEX(Команды!$A$2:$AN$7500,MATCH(BL$3,Команды!$A$2:$A$7500,0),$E108+2)=Команды!$AJ$13,TRUE,FALSE),IF(INDEX(Команды!$A$2:$AN$7500,MATCH(BL$3,Команды!$A$2:$A$7500,0),$E108+2)=Команды!$AJ$14,TRUE,FALSE),IF(INDEX(Команды!$A$2:$AN$7500,MATCH(BL$3,Команды!$A$2:$A$7500,0),$E108+2)=Команды!$AJ$15,TRUE,FALSE),IF(INDEX(Команды!$A$2:$AN$7500,MATCH(BL$3,Команды!$A$2:$A$7500,0),$E108+2)=Команды!$AJ$16,TRUE,FALSE),,IF(INDEX(Команды!$A$2:$AN$7500,MATCH(BL$3,Команды!$A$2:$A$7500,0),$E108+2)=Команды!$AJ$17,TRUE,FALSE),,IF(INDEX(Команды!$A$2:$AN$7500,MATCH(BL$3,Команды!$A$2:$A$7500,0),$E108+2)=Команды!$AJ$18,TRUE,FALSE),,IF(INDEX(Команды!$A$2:$AN$7500,MATCH(BL$3,Команды!$A$2:$A$7500,0),$E108+2)=Команды!$AJ$19,TRUE,FALSE)),INDEX(Команды!$AJ$2:$AK$19,MATCH(INDEX(Команды!$A$2:$AN$7500,MATCH(BL$3,Команды!$A$2:$A$7500,0),$E108+2),Команды!$AJ$2:$AJ$19,0),2),0)</f>
        <v>0</v>
      </c>
      <c r="BM108" s="175">
        <f>IF(OR(IF(INDEX(Команды!$A$2:$AN$7500,MATCH(BL$3,Команды!$A$2:$A$7500,0),$E108+2)=Команды!$AJ$2,TRUE,FALSE),IF(INDEX(Команды!$A$2:$AN$7500,MATCH(BL$3,Команды!$A$2:$A$7500,0),$E108+2)=Команды!$AJ$3,TRUE,FALSE),IF(INDEX(Команды!$A$2:$AN$7500,MATCH(BL$3,Команды!$A$2:$A$7500,0),$E108+2)=Команды!$AJ$4,TRUE,FALSE),IF(INDEX(Команды!$A$2:$AN$7500,MATCH(BL$3,Команды!$A$2:$A$7500,0),$E108+2)=Команды!$AJ$5,TRUE,FALSE),IF(INDEX(Команды!$A$2:$AN$7500,MATCH(BL$3,Команды!$A$2:$A$7500,0),$E108+2)=Команды!$AJ$6,TRUE,FALSE),IF(INDEX(Команды!$A$2:$AN$7500,MATCH(BL$3,Команды!$A$2:$A$7500,0),$E108+2)=Команды!$AJ$7,TRUE,FALSE),IF(INDEX(Команды!$A$2:$AN$7500,MATCH(BL$3,Команды!$A$2:$A$7500,0),$E108+2)=Команды!$AJ$8,TRUE,FALSE),IF(INDEX(Команды!$A$2:$AN$7500,MATCH(BL$3,Команды!$A$2:$A$7500,0),$E108+2)=Команды!$AJ$9,TRUE,FALSE),IF(INDEX(Команды!$A$2:$AN$7500,MATCH(BL$3,Команды!$A$2:$A$7500,0),$E108+2)=Команды!$AJ$10,TRUE,FALSE),IF(INDEX(Команды!$A$2:$AN$7500,MATCH(BL$3,Команды!$A$2:$A$7500,0),$E108+2)=Команды!$AJ$11,TRUE,FALSE),IF(INDEX(Команды!$A$2:$AN$7500,MATCH(BL$3,Команды!$A$2:$A$7500,0),$E108+2)=Команды!$AJ$12,TRUE,FALSE),IF(INDEX(Команды!$A$2:$AN$7500,MATCH(BL$3,Команды!$A$2:$A$7500,0),$E108+2)=Команды!$AJ$13,TRUE,FALSE),IF(INDEX(Команды!$A$2:$AN$7500,MATCH(BL$3,Команды!$A$2:$A$7500,0),$E108+2)=Команды!$AJ$14,TRUE,FALSE),IF(INDEX(Команды!$A$2:$AN$7500,MATCH(BL$3,Команды!$A$2:$A$7500,0),$E108+2)=Команды!$AJ$15,TRUE,FALSE),IF(INDEX(Команды!$A$2:$AN$7500,MATCH(BL$3,Команды!$A$2:$A$7500,0),$E108+2)=Команды!$AJ$16,TRUE,FALSE),IF(INDEX(Команды!$A$2:$AN$7500,MATCH(BL$3,Команды!$A$2:$A$7500,0),$E108+2)=Команды!$AJ$17,TRUE,FALSE),IF(INDEX(Команды!$A$2:$AN$7500,MATCH(BL$3,Команды!$A$2:$A$7500,0),$E108+2)=Команды!$AJ$18,TRUE,FALSE),IF(INDEX(Команды!$A$2:$AN$7500,MATCH(BL$3,Команды!$A$2:$A$7500,0),$E108+2)=Команды!$AJ$19,TRUE,FALSE)),INDEX(Команды!$AJ$2:$AL$19,MATCH(INDEX(Команды!$A$2:$AN$7500,MATCH(BL$3,Команды!$A$2:$A$7500,0),$E108+2),Команды!$AJ$2:$AJ$19,0),3),0)</f>
        <v>0</v>
      </c>
      <c r="BN108" s="342"/>
      <c r="BO108" s="174">
        <f>IF(OR(IF(INDEX(Команды!$A$2:$AN$7500,MATCH(BO$3,Команды!$A$2:$A$7500,0),$E108+2)=Команды!$AJ$2,TRUE,FALSE),IF(INDEX(Команды!$A$2:$AN$7500,MATCH(BO$3,Команды!$A$2:$A$7500,0),$E108+2)=Команды!$AJ$3,TRUE,FALSE),IF(INDEX(Команды!$A$2:$AN$7500,MATCH(BO$3,Команды!$A$2:$A$7500,0),$E108+2)=Команды!$AJ$4,TRUE,FALSE),IF(INDEX(Команды!$A$2:$AN$7500,MATCH(BO$3,Команды!$A$2:$A$7500,0),$E108+2)=Команды!$AJ$5,TRUE,FALSE),IF(INDEX(Команды!$A$2:$AN$7500,MATCH(BO$3,Команды!$A$2:$A$7500,0),$E108+2)=Команды!$AJ$6,TRUE,FALSE),IF(INDEX(Команды!$A$2:$AN$7500,MATCH(BO$3,Команды!$A$2:$A$7500,0),$E108+2)=Команды!$AJ$7,TRUE,FALSE),IF(INDEX(Команды!$A$2:$AN$7500,MATCH(BO$3,Команды!$A$2:$A$7500,0),$E108+2)=Команды!$AJ$8,TRUE,FALSE),IF(INDEX(Команды!$A$2:$AN$7500,MATCH(BO$3,Команды!$A$2:$A$7500,0),$E108+2)=Команды!$AJ$9,TRUE,FALSE),IF(INDEX(Команды!$A$2:$AN$7500,MATCH(BO$3,Команды!$A$2:$A$7500,0),$E108+2)=Команды!$AJ$10,TRUE,FALSE),IF(INDEX(Команды!$A$2:$AN$7500,MATCH(BO$3,Команды!$A$2:$A$7500,0),$E108+2)=Команды!$AJ$11,TRUE,FALSE),IF(INDEX(Команды!$A$2:$AN$7500,MATCH(BO$3,Команды!$A$2:$A$7500,0),$E108+2)=Команды!$AJ$12,TRUE,FALSE),IF(INDEX(Команды!$A$2:$AN$7500,MATCH(BO$3,Команды!$A$2:$A$7500,0),$E108+2)=Команды!$AJ$13,TRUE,FALSE),IF(INDEX(Команды!$A$2:$AN$7500,MATCH(BO$3,Команды!$A$2:$A$7500,0),$E108+2)=Команды!$AJ$14,TRUE,FALSE),IF(INDEX(Команды!$A$2:$AN$7500,MATCH(BO$3,Команды!$A$2:$A$7500,0),$E108+2)=Команды!$AJ$15,TRUE,FALSE),IF(INDEX(Команды!$A$2:$AN$7500,MATCH(BO$3,Команды!$A$2:$A$7500,0),$E108+2)=Команды!$AJ$16,TRUE,FALSE),,IF(INDEX(Команды!$A$2:$AN$7500,MATCH(BO$3,Команды!$A$2:$A$7500,0),$E108+2)=Команды!$AJ$17,TRUE,FALSE),,IF(INDEX(Команды!$A$2:$AN$7500,MATCH(BO$3,Команды!$A$2:$A$7500,0),$E108+2)=Команды!$AJ$18,TRUE,FALSE),,IF(INDEX(Команды!$A$2:$AN$7500,MATCH(BO$3,Команды!$A$2:$A$7500,0),$E108+2)=Команды!$AJ$19,TRUE,FALSE)),INDEX(Команды!$AJ$2:$AK$19,MATCH(INDEX(Команды!$A$2:$AN$7500,MATCH(BO$3,Команды!$A$2:$A$7500,0),$E108+2),Команды!$AJ$2:$AJ$19,0),2),0)</f>
        <v>0</v>
      </c>
      <c r="BP108" s="175">
        <f>IF(OR(IF(INDEX(Команды!$A$2:$AN$7500,MATCH(BO$3,Команды!$A$2:$A$7500,0),$E108+2)=Команды!$AJ$2,TRUE,FALSE),IF(INDEX(Команды!$A$2:$AN$7500,MATCH(BO$3,Команды!$A$2:$A$7500,0),$E108+2)=Команды!$AJ$3,TRUE,FALSE),IF(INDEX(Команды!$A$2:$AN$7500,MATCH(BO$3,Команды!$A$2:$A$7500,0),$E108+2)=Команды!$AJ$4,TRUE,FALSE),IF(INDEX(Команды!$A$2:$AN$7500,MATCH(BO$3,Команды!$A$2:$A$7500,0),$E108+2)=Команды!$AJ$5,TRUE,FALSE),IF(INDEX(Команды!$A$2:$AN$7500,MATCH(BO$3,Команды!$A$2:$A$7500,0),$E108+2)=Команды!$AJ$6,TRUE,FALSE),IF(INDEX(Команды!$A$2:$AN$7500,MATCH(BO$3,Команды!$A$2:$A$7500,0),$E108+2)=Команды!$AJ$7,TRUE,FALSE),IF(INDEX(Команды!$A$2:$AN$7500,MATCH(BO$3,Команды!$A$2:$A$7500,0),$E108+2)=Команды!$AJ$8,TRUE,FALSE),IF(INDEX(Команды!$A$2:$AN$7500,MATCH(BO$3,Команды!$A$2:$A$7500,0),$E108+2)=Команды!$AJ$9,TRUE,FALSE),IF(INDEX(Команды!$A$2:$AN$7500,MATCH(BO$3,Команды!$A$2:$A$7500,0),$E108+2)=Команды!$AJ$10,TRUE,FALSE),IF(INDEX(Команды!$A$2:$AN$7500,MATCH(BO$3,Команды!$A$2:$A$7500,0),$E108+2)=Команды!$AJ$11,TRUE,FALSE),IF(INDEX(Команды!$A$2:$AN$7500,MATCH(BO$3,Команды!$A$2:$A$7500,0),$E108+2)=Команды!$AJ$12,TRUE,FALSE),IF(INDEX(Команды!$A$2:$AN$7500,MATCH(BO$3,Команды!$A$2:$A$7500,0),$E108+2)=Команды!$AJ$13,TRUE,FALSE),IF(INDEX(Команды!$A$2:$AN$7500,MATCH(BO$3,Команды!$A$2:$A$7500,0),$E108+2)=Команды!$AJ$14,TRUE,FALSE),IF(INDEX(Команды!$A$2:$AN$7500,MATCH(BO$3,Команды!$A$2:$A$7500,0),$E108+2)=Команды!$AJ$15,TRUE,FALSE),IF(INDEX(Команды!$A$2:$AN$7500,MATCH(BO$3,Команды!$A$2:$A$7500,0),$E108+2)=Команды!$AJ$16,TRUE,FALSE),IF(INDEX(Команды!$A$2:$AN$7500,MATCH(BO$3,Команды!$A$2:$A$7500,0),$E108+2)=Команды!$AJ$17,TRUE,FALSE),IF(INDEX(Команды!$A$2:$AN$7500,MATCH(BO$3,Команды!$A$2:$A$7500,0),$E108+2)=Команды!$AJ$18,TRUE,FALSE),IF(INDEX(Команды!$A$2:$AN$7500,MATCH(BO$3,Команды!$A$2:$A$7500,0),$E108+2)=Команды!$AJ$19,TRUE,FALSE)),INDEX(Команды!$AJ$2:$AL$19,MATCH(INDEX(Команды!$A$2:$AN$7500,MATCH(BO$3,Команды!$A$2:$A$7500,0),$E108+2),Команды!$AJ$2:$AJ$19,0),3),0)</f>
        <v>0</v>
      </c>
      <c r="BQ108" s="342"/>
      <c r="BR108" s="174">
        <f>IF(OR(IF(INDEX(Команды!$A$2:$AN$7500,MATCH(BR$3,Команды!$A$2:$A$7500,0),$E108+2)=Команды!$AJ$2,TRUE,FALSE),IF(INDEX(Команды!$A$2:$AN$7500,MATCH(BR$3,Команды!$A$2:$A$7500,0),$E108+2)=Команды!$AJ$3,TRUE,FALSE),IF(INDEX(Команды!$A$2:$AN$7500,MATCH(BR$3,Команды!$A$2:$A$7500,0),$E108+2)=Команды!$AJ$4,TRUE,FALSE),IF(INDEX(Команды!$A$2:$AN$7500,MATCH(BR$3,Команды!$A$2:$A$7500,0),$E108+2)=Команды!$AJ$5,TRUE,FALSE),IF(INDEX(Команды!$A$2:$AN$7500,MATCH(BR$3,Команды!$A$2:$A$7500,0),$E108+2)=Команды!$AJ$6,TRUE,FALSE),IF(INDEX(Команды!$A$2:$AN$7500,MATCH(BR$3,Команды!$A$2:$A$7500,0),$E108+2)=Команды!$AJ$7,TRUE,FALSE),IF(INDEX(Команды!$A$2:$AN$7500,MATCH(BR$3,Команды!$A$2:$A$7500,0),$E108+2)=Команды!$AJ$8,TRUE,FALSE),IF(INDEX(Команды!$A$2:$AN$7500,MATCH(BR$3,Команды!$A$2:$A$7500,0),$E108+2)=Команды!$AJ$9,TRUE,FALSE),IF(INDEX(Команды!$A$2:$AN$7500,MATCH(BR$3,Команды!$A$2:$A$7500,0),$E108+2)=Команды!$AJ$10,TRUE,FALSE),IF(INDEX(Команды!$A$2:$AN$7500,MATCH(BR$3,Команды!$A$2:$A$7500,0),$E108+2)=Команды!$AJ$11,TRUE,FALSE),IF(INDEX(Команды!$A$2:$AN$7500,MATCH(BR$3,Команды!$A$2:$A$7500,0),$E108+2)=Команды!$AJ$12,TRUE,FALSE),IF(INDEX(Команды!$A$2:$AN$7500,MATCH(BR$3,Команды!$A$2:$A$7500,0),$E108+2)=Команды!$AJ$13,TRUE,FALSE),IF(INDEX(Команды!$A$2:$AN$7500,MATCH(BR$3,Команды!$A$2:$A$7500,0),$E108+2)=Команды!$AJ$14,TRUE,FALSE),IF(INDEX(Команды!$A$2:$AN$7500,MATCH(BR$3,Команды!$A$2:$A$7500,0),$E108+2)=Команды!$AJ$15,TRUE,FALSE),IF(INDEX(Команды!$A$2:$AN$7500,MATCH(BR$3,Команды!$A$2:$A$7500,0),$E108+2)=Команды!$AJ$16,TRUE,FALSE),,IF(INDEX(Команды!$A$2:$AN$7500,MATCH(BR$3,Команды!$A$2:$A$7500,0),$E108+2)=Команды!$AJ$17,TRUE,FALSE),,IF(INDEX(Команды!$A$2:$AN$7500,MATCH(BR$3,Команды!$A$2:$A$7500,0),$E108+2)=Команды!$AJ$18,TRUE,FALSE),,IF(INDEX(Команды!$A$2:$AN$7500,MATCH(BR$3,Команды!$A$2:$A$7500,0),$E108+2)=Команды!$AJ$19,TRUE,FALSE)),INDEX(Команды!$AJ$2:$AK$19,MATCH(INDEX(Команды!$A$2:$AN$7500,MATCH(BR$3,Команды!$A$2:$A$7500,0),$E108+2),Команды!$AJ$2:$AJ$19,0),2),0)</f>
        <v>0</v>
      </c>
      <c r="BS108" s="175">
        <f>IF(OR(IF(INDEX(Команды!$A$2:$AN$7500,MATCH(BR$3,Команды!$A$2:$A$7500,0),$E108+2)=Команды!$AJ$2,TRUE,FALSE),IF(INDEX(Команды!$A$2:$AN$7500,MATCH(BR$3,Команды!$A$2:$A$7500,0),$E108+2)=Команды!$AJ$3,TRUE,FALSE),IF(INDEX(Команды!$A$2:$AN$7500,MATCH(BR$3,Команды!$A$2:$A$7500,0),$E108+2)=Команды!$AJ$4,TRUE,FALSE),IF(INDEX(Команды!$A$2:$AN$7500,MATCH(BR$3,Команды!$A$2:$A$7500,0),$E108+2)=Команды!$AJ$5,TRUE,FALSE),IF(INDEX(Команды!$A$2:$AN$7500,MATCH(BR$3,Команды!$A$2:$A$7500,0),$E108+2)=Команды!$AJ$6,TRUE,FALSE),IF(INDEX(Команды!$A$2:$AN$7500,MATCH(BR$3,Команды!$A$2:$A$7500,0),$E108+2)=Команды!$AJ$7,TRUE,FALSE),IF(INDEX(Команды!$A$2:$AN$7500,MATCH(BR$3,Команды!$A$2:$A$7500,0),$E108+2)=Команды!$AJ$8,TRUE,FALSE),IF(INDEX(Команды!$A$2:$AN$7500,MATCH(BR$3,Команды!$A$2:$A$7500,0),$E108+2)=Команды!$AJ$9,TRUE,FALSE),IF(INDEX(Команды!$A$2:$AN$7500,MATCH(BR$3,Команды!$A$2:$A$7500,0),$E108+2)=Команды!$AJ$10,TRUE,FALSE),IF(INDEX(Команды!$A$2:$AN$7500,MATCH(BR$3,Команды!$A$2:$A$7500,0),$E108+2)=Команды!$AJ$11,TRUE,FALSE),IF(INDEX(Команды!$A$2:$AN$7500,MATCH(BR$3,Команды!$A$2:$A$7500,0),$E108+2)=Команды!$AJ$12,TRUE,FALSE),IF(INDEX(Команды!$A$2:$AN$7500,MATCH(BR$3,Команды!$A$2:$A$7500,0),$E108+2)=Команды!$AJ$13,TRUE,FALSE),IF(INDEX(Команды!$A$2:$AN$7500,MATCH(BR$3,Команды!$A$2:$A$7500,0),$E108+2)=Команды!$AJ$14,TRUE,FALSE),IF(INDEX(Команды!$A$2:$AN$7500,MATCH(BR$3,Команды!$A$2:$A$7500,0),$E108+2)=Команды!$AJ$15,TRUE,FALSE),IF(INDEX(Команды!$A$2:$AN$7500,MATCH(BR$3,Команды!$A$2:$A$7500,0),$E108+2)=Команды!$AJ$16,TRUE,FALSE),IF(INDEX(Команды!$A$2:$AN$7500,MATCH(BR$3,Команды!$A$2:$A$7500,0),$E108+2)=Команды!$AJ$17,TRUE,FALSE),IF(INDEX(Команды!$A$2:$AN$7500,MATCH(BR$3,Команды!$A$2:$A$7500,0),$E108+2)=Команды!$AJ$18,TRUE,FALSE),IF(INDEX(Команды!$A$2:$AN$7500,MATCH(BR$3,Команды!$A$2:$A$7500,0),$E108+2)=Команды!$AJ$19,TRUE,FALSE)),INDEX(Команды!$AJ$2:$AL$19,MATCH(INDEX(Команды!$A$2:$AN$7500,MATCH(BR$3,Команды!$A$2:$A$7500,0),$E108+2),Команды!$AJ$2:$AJ$19,0),3),0)</f>
        <v>0</v>
      </c>
      <c r="BT108" s="342"/>
      <c r="BU108" s="174">
        <f>IF(OR(IF(INDEX(Команды!$A$2:$AN$7500,MATCH(BU$3,Команды!$A$2:$A$7500,0),$E108+2)=Команды!$AJ$2,TRUE,FALSE),IF(INDEX(Команды!$A$2:$AN$7500,MATCH(BU$3,Команды!$A$2:$A$7500,0),$E108+2)=Команды!$AJ$3,TRUE,FALSE),IF(INDEX(Команды!$A$2:$AN$7500,MATCH(BU$3,Команды!$A$2:$A$7500,0),$E108+2)=Команды!$AJ$4,TRUE,FALSE),IF(INDEX(Команды!$A$2:$AN$7500,MATCH(BU$3,Команды!$A$2:$A$7500,0),$E108+2)=Команды!$AJ$5,TRUE,FALSE),IF(INDEX(Команды!$A$2:$AN$7500,MATCH(BU$3,Команды!$A$2:$A$7500,0),$E108+2)=Команды!$AJ$6,TRUE,FALSE),IF(INDEX(Команды!$A$2:$AN$7500,MATCH(BU$3,Команды!$A$2:$A$7500,0),$E108+2)=Команды!$AJ$7,TRUE,FALSE),IF(INDEX(Команды!$A$2:$AN$7500,MATCH(BU$3,Команды!$A$2:$A$7500,0),$E108+2)=Команды!$AJ$8,TRUE,FALSE),IF(INDEX(Команды!$A$2:$AN$7500,MATCH(BU$3,Команды!$A$2:$A$7500,0),$E108+2)=Команды!$AJ$9,TRUE,FALSE),IF(INDEX(Команды!$A$2:$AN$7500,MATCH(BU$3,Команды!$A$2:$A$7500,0),$E108+2)=Команды!$AJ$10,TRUE,FALSE),IF(INDEX(Команды!$A$2:$AN$7500,MATCH(BU$3,Команды!$A$2:$A$7500,0),$E108+2)=Команды!$AJ$11,TRUE,FALSE),IF(INDEX(Команды!$A$2:$AN$7500,MATCH(BU$3,Команды!$A$2:$A$7500,0),$E108+2)=Команды!$AJ$12,TRUE,FALSE),IF(INDEX(Команды!$A$2:$AN$7500,MATCH(BU$3,Команды!$A$2:$A$7500,0),$E108+2)=Команды!$AJ$13,TRUE,FALSE),IF(INDEX(Команды!$A$2:$AN$7500,MATCH(BU$3,Команды!$A$2:$A$7500,0),$E108+2)=Команды!$AJ$14,TRUE,FALSE),IF(INDEX(Команды!$A$2:$AN$7500,MATCH(BU$3,Команды!$A$2:$A$7500,0),$E108+2)=Команды!$AJ$15,TRUE,FALSE),IF(INDEX(Команды!$A$2:$AN$7500,MATCH(BU$3,Команды!$A$2:$A$7500,0),$E108+2)=Команды!$AJ$16,TRUE,FALSE),,IF(INDEX(Команды!$A$2:$AN$7500,MATCH(BU$3,Команды!$A$2:$A$7500,0),$E108+2)=Команды!$AJ$17,TRUE,FALSE),,IF(INDEX(Команды!$A$2:$AN$7500,MATCH(BU$3,Команды!$A$2:$A$7500,0),$E108+2)=Команды!$AJ$18,TRUE,FALSE),,IF(INDEX(Команды!$A$2:$AN$7500,MATCH(BU$3,Команды!$A$2:$A$7500,0),$E108+2)=Команды!$AJ$19,TRUE,FALSE)),INDEX(Команды!$AJ$2:$AK$19,MATCH(INDEX(Команды!$A$2:$AN$7500,MATCH(BU$3,Команды!$A$2:$A$7500,0),$E108+2),Команды!$AJ$2:$AJ$19,0),2),0)</f>
        <v>0</v>
      </c>
      <c r="BV108" s="175">
        <f>IF(OR(IF(INDEX(Команды!$A$2:$AN$7500,MATCH(BU$3,Команды!$A$2:$A$7500,0),$E108+2)=Команды!$AJ$2,TRUE,FALSE),IF(INDEX(Команды!$A$2:$AN$7500,MATCH(BU$3,Команды!$A$2:$A$7500,0),$E108+2)=Команды!$AJ$3,TRUE,FALSE),IF(INDEX(Команды!$A$2:$AN$7500,MATCH(BU$3,Команды!$A$2:$A$7500,0),$E108+2)=Команды!$AJ$4,TRUE,FALSE),IF(INDEX(Команды!$A$2:$AN$7500,MATCH(BU$3,Команды!$A$2:$A$7500,0),$E108+2)=Команды!$AJ$5,TRUE,FALSE),IF(INDEX(Команды!$A$2:$AN$7500,MATCH(BU$3,Команды!$A$2:$A$7500,0),$E108+2)=Команды!$AJ$6,TRUE,FALSE),IF(INDEX(Команды!$A$2:$AN$7500,MATCH(BU$3,Команды!$A$2:$A$7500,0),$E108+2)=Команды!$AJ$7,TRUE,FALSE),IF(INDEX(Команды!$A$2:$AN$7500,MATCH(BU$3,Команды!$A$2:$A$7500,0),$E108+2)=Команды!$AJ$8,TRUE,FALSE),IF(INDEX(Команды!$A$2:$AN$7500,MATCH(BU$3,Команды!$A$2:$A$7500,0),$E108+2)=Команды!$AJ$9,TRUE,FALSE),IF(INDEX(Команды!$A$2:$AN$7500,MATCH(BU$3,Команды!$A$2:$A$7500,0),$E108+2)=Команды!$AJ$10,TRUE,FALSE),IF(INDEX(Команды!$A$2:$AN$7500,MATCH(BU$3,Команды!$A$2:$A$7500,0),$E108+2)=Команды!$AJ$11,TRUE,FALSE),IF(INDEX(Команды!$A$2:$AN$7500,MATCH(BU$3,Команды!$A$2:$A$7500,0),$E108+2)=Команды!$AJ$12,TRUE,FALSE),IF(INDEX(Команды!$A$2:$AN$7500,MATCH(BU$3,Команды!$A$2:$A$7500,0),$E108+2)=Команды!$AJ$13,TRUE,FALSE),IF(INDEX(Команды!$A$2:$AN$7500,MATCH(BU$3,Команды!$A$2:$A$7500,0),$E108+2)=Команды!$AJ$14,TRUE,FALSE),IF(INDEX(Команды!$A$2:$AN$7500,MATCH(BU$3,Команды!$A$2:$A$7500,0),$E108+2)=Команды!$AJ$15,TRUE,FALSE),IF(INDEX(Команды!$A$2:$AN$7500,MATCH(BU$3,Команды!$A$2:$A$7500,0),$E108+2)=Команды!$AJ$16,TRUE,FALSE),IF(INDEX(Команды!$A$2:$AN$7500,MATCH(BU$3,Команды!$A$2:$A$7500,0),$E108+2)=Команды!$AJ$17,TRUE,FALSE),IF(INDEX(Команды!$A$2:$AN$7500,MATCH(BU$3,Команды!$A$2:$A$7500,0),$E108+2)=Команды!$AJ$18,TRUE,FALSE),IF(INDEX(Команды!$A$2:$AN$7500,MATCH(BU$3,Команды!$A$2:$A$7500,0),$E108+2)=Команды!$AJ$19,TRUE,FALSE)),INDEX(Команды!$AJ$2:$AL$19,MATCH(INDEX(Команды!$A$2:$AN$7500,MATCH(BU$3,Команды!$A$2:$A$7500,0),$E108+2),Команды!$AJ$2:$AJ$19,0),3),0)</f>
        <v>0</v>
      </c>
      <c r="BW108" s="342"/>
      <c r="BX108" s="174">
        <f>IF(OR(IF(INDEX(Команды!$A$2:$AN$7500,MATCH(BX$3,Команды!$A$2:$A$7500,0),$E108+2)=Команды!$AJ$2,TRUE,FALSE),IF(INDEX(Команды!$A$2:$AN$7500,MATCH(BX$3,Команды!$A$2:$A$7500,0),$E108+2)=Команды!$AJ$3,TRUE,FALSE),IF(INDEX(Команды!$A$2:$AN$7500,MATCH(BX$3,Команды!$A$2:$A$7500,0),$E108+2)=Команды!$AJ$4,TRUE,FALSE),IF(INDEX(Команды!$A$2:$AN$7500,MATCH(BX$3,Команды!$A$2:$A$7500,0),$E108+2)=Команды!$AJ$5,TRUE,FALSE),IF(INDEX(Команды!$A$2:$AN$7500,MATCH(BX$3,Команды!$A$2:$A$7500,0),$E108+2)=Команды!$AJ$6,TRUE,FALSE),IF(INDEX(Команды!$A$2:$AN$7500,MATCH(BX$3,Команды!$A$2:$A$7500,0),$E108+2)=Команды!$AJ$7,TRUE,FALSE),IF(INDEX(Команды!$A$2:$AN$7500,MATCH(BX$3,Команды!$A$2:$A$7500,0),$E108+2)=Команды!$AJ$8,TRUE,FALSE),IF(INDEX(Команды!$A$2:$AN$7500,MATCH(BX$3,Команды!$A$2:$A$7500,0),$E108+2)=Команды!$AJ$9,TRUE,FALSE),IF(INDEX(Команды!$A$2:$AN$7500,MATCH(BX$3,Команды!$A$2:$A$7500,0),$E108+2)=Команды!$AJ$10,TRUE,FALSE),IF(INDEX(Команды!$A$2:$AN$7500,MATCH(BX$3,Команды!$A$2:$A$7500,0),$E108+2)=Команды!$AJ$11,TRUE,FALSE),IF(INDEX(Команды!$A$2:$AN$7500,MATCH(BX$3,Команды!$A$2:$A$7500,0),$E108+2)=Команды!$AJ$12,TRUE,FALSE),IF(INDEX(Команды!$A$2:$AN$7500,MATCH(BX$3,Команды!$A$2:$A$7500,0),$E108+2)=Команды!$AJ$13,TRUE,FALSE),IF(INDEX(Команды!$A$2:$AN$7500,MATCH(BX$3,Команды!$A$2:$A$7500,0),$E108+2)=Команды!$AJ$14,TRUE,FALSE),IF(INDEX(Команды!$A$2:$AN$7500,MATCH(BX$3,Команды!$A$2:$A$7500,0),$E108+2)=Команды!$AJ$15,TRUE,FALSE),IF(INDEX(Команды!$A$2:$AN$7500,MATCH(BX$3,Команды!$A$2:$A$7500,0),$E108+2)=Команды!$AJ$16,TRUE,FALSE),,IF(INDEX(Команды!$A$2:$AN$7500,MATCH(BX$3,Команды!$A$2:$A$7500,0),$E108+2)=Команды!$AJ$17,TRUE,FALSE),,IF(INDEX(Команды!$A$2:$AN$7500,MATCH(BX$3,Команды!$A$2:$A$7500,0),$E108+2)=Команды!$AJ$18,TRUE,FALSE),,IF(INDEX(Команды!$A$2:$AN$7500,MATCH(BX$3,Команды!$A$2:$A$7500,0),$E108+2)=Команды!$AJ$19,TRUE,FALSE)),INDEX(Команды!$AJ$2:$AK$19,MATCH(INDEX(Команды!$A$2:$AN$7500,MATCH(BX$3,Команды!$A$2:$A$7500,0),$E108+2),Команды!$AJ$2:$AJ$19,0),2),0)</f>
        <v>0</v>
      </c>
      <c r="BY108" s="175">
        <f>IF(OR(IF(INDEX(Команды!$A$2:$AN$7500,MATCH(BX$3,Команды!$A$2:$A$7500,0),$E108+2)=Команды!$AJ$2,TRUE,FALSE),IF(INDEX(Команды!$A$2:$AN$7500,MATCH(BX$3,Команды!$A$2:$A$7500,0),$E108+2)=Команды!$AJ$3,TRUE,FALSE),IF(INDEX(Команды!$A$2:$AN$7500,MATCH(BX$3,Команды!$A$2:$A$7500,0),$E108+2)=Команды!$AJ$4,TRUE,FALSE),IF(INDEX(Команды!$A$2:$AN$7500,MATCH(BX$3,Команды!$A$2:$A$7500,0),$E108+2)=Команды!$AJ$5,TRUE,FALSE),IF(INDEX(Команды!$A$2:$AN$7500,MATCH(BX$3,Команды!$A$2:$A$7500,0),$E108+2)=Команды!$AJ$6,TRUE,FALSE),IF(INDEX(Команды!$A$2:$AN$7500,MATCH(BX$3,Команды!$A$2:$A$7500,0),$E108+2)=Команды!$AJ$7,TRUE,FALSE),IF(INDEX(Команды!$A$2:$AN$7500,MATCH(BX$3,Команды!$A$2:$A$7500,0),$E108+2)=Команды!$AJ$8,TRUE,FALSE),IF(INDEX(Команды!$A$2:$AN$7500,MATCH(BX$3,Команды!$A$2:$A$7500,0),$E108+2)=Команды!$AJ$9,TRUE,FALSE),IF(INDEX(Команды!$A$2:$AN$7500,MATCH(BX$3,Команды!$A$2:$A$7500,0),$E108+2)=Команды!$AJ$10,TRUE,FALSE),IF(INDEX(Команды!$A$2:$AN$7500,MATCH(BX$3,Команды!$A$2:$A$7500,0),$E108+2)=Команды!$AJ$11,TRUE,FALSE),IF(INDEX(Команды!$A$2:$AN$7500,MATCH(BX$3,Команды!$A$2:$A$7500,0),$E108+2)=Команды!$AJ$12,TRUE,FALSE),IF(INDEX(Команды!$A$2:$AN$7500,MATCH(BX$3,Команды!$A$2:$A$7500,0),$E108+2)=Команды!$AJ$13,TRUE,FALSE),IF(INDEX(Команды!$A$2:$AN$7500,MATCH(BX$3,Команды!$A$2:$A$7500,0),$E108+2)=Команды!$AJ$14,TRUE,FALSE),IF(INDEX(Команды!$A$2:$AN$7500,MATCH(BX$3,Команды!$A$2:$A$7500,0),$E108+2)=Команды!$AJ$15,TRUE,FALSE),IF(INDEX(Команды!$A$2:$AN$7500,MATCH(BX$3,Команды!$A$2:$A$7500,0),$E108+2)=Команды!$AJ$16,TRUE,FALSE),IF(INDEX(Команды!$A$2:$AN$7500,MATCH(BX$3,Команды!$A$2:$A$7500,0),$E108+2)=Команды!$AJ$17,TRUE,FALSE),IF(INDEX(Команды!$A$2:$AN$7500,MATCH(BX$3,Команды!$A$2:$A$7500,0),$E108+2)=Команды!$AJ$18,TRUE,FALSE),IF(INDEX(Команды!$A$2:$AN$7500,MATCH(BX$3,Команды!$A$2:$A$7500,0),$E108+2)=Команды!$AJ$19,TRUE,FALSE)),INDEX(Команды!$AJ$2:$AL$19,MATCH(INDEX(Команды!$A$2:$AN$7500,MATCH(BX$3,Команды!$A$2:$A$7500,0),$E108+2),Команды!$AJ$2:$AJ$19,0),3),0)</f>
        <v>0</v>
      </c>
      <c r="BZ108" s="342"/>
      <c r="CA108" s="174">
        <f>IF(OR(IF(INDEX(Команды!$A$2:$AN$7500,MATCH(CA$3,Команды!$A$2:$A$7500,0),$E108+2)=Команды!$AJ$2,TRUE,FALSE),IF(INDEX(Команды!$A$2:$AN$7500,MATCH(CA$3,Команды!$A$2:$A$7500,0),$E108+2)=Команды!$AJ$3,TRUE,FALSE),IF(INDEX(Команды!$A$2:$AN$7500,MATCH(CA$3,Команды!$A$2:$A$7500,0),$E108+2)=Команды!$AJ$4,TRUE,FALSE),IF(INDEX(Команды!$A$2:$AN$7500,MATCH(CA$3,Команды!$A$2:$A$7500,0),$E108+2)=Команды!$AJ$5,TRUE,FALSE),IF(INDEX(Команды!$A$2:$AN$7500,MATCH(CA$3,Команды!$A$2:$A$7500,0),$E108+2)=Команды!$AJ$6,TRUE,FALSE),IF(INDEX(Команды!$A$2:$AN$7500,MATCH(CA$3,Команды!$A$2:$A$7500,0),$E108+2)=Команды!$AJ$7,TRUE,FALSE),IF(INDEX(Команды!$A$2:$AN$7500,MATCH(CA$3,Команды!$A$2:$A$7500,0),$E108+2)=Команды!$AJ$8,TRUE,FALSE),IF(INDEX(Команды!$A$2:$AN$7500,MATCH(CA$3,Команды!$A$2:$A$7500,0),$E108+2)=Команды!$AJ$9,TRUE,FALSE),IF(INDEX(Команды!$A$2:$AN$7500,MATCH(CA$3,Команды!$A$2:$A$7500,0),$E108+2)=Команды!$AJ$10,TRUE,FALSE),IF(INDEX(Команды!$A$2:$AN$7500,MATCH(CA$3,Команды!$A$2:$A$7500,0),$E108+2)=Команды!$AJ$11,TRUE,FALSE),IF(INDEX(Команды!$A$2:$AN$7500,MATCH(CA$3,Команды!$A$2:$A$7500,0),$E108+2)=Команды!$AJ$12,TRUE,FALSE),IF(INDEX(Команды!$A$2:$AN$7500,MATCH(CA$3,Команды!$A$2:$A$7500,0),$E108+2)=Команды!$AJ$13,TRUE,FALSE),IF(INDEX(Команды!$A$2:$AN$7500,MATCH(CA$3,Команды!$A$2:$A$7500,0),$E108+2)=Команды!$AJ$14,TRUE,FALSE),IF(INDEX(Команды!$A$2:$AN$7500,MATCH(CA$3,Команды!$A$2:$A$7500,0),$E108+2)=Команды!$AJ$15,TRUE,FALSE),IF(INDEX(Команды!$A$2:$AN$7500,MATCH(CA$3,Команды!$A$2:$A$7500,0),$E108+2)=Команды!$AJ$16,TRUE,FALSE),,IF(INDEX(Команды!$A$2:$AN$7500,MATCH(CA$3,Команды!$A$2:$A$7500,0),$E108+2)=Команды!$AJ$17,TRUE,FALSE),,IF(INDEX(Команды!$A$2:$AN$7500,MATCH(CA$3,Команды!$A$2:$A$7500,0),$E108+2)=Команды!$AJ$18,TRUE,FALSE),,IF(INDEX(Команды!$A$2:$AN$7500,MATCH(CA$3,Команды!$A$2:$A$7500,0),$E108+2)=Команды!$AJ$19,TRUE,FALSE)),INDEX(Команды!$AJ$2:$AK$19,MATCH(INDEX(Команды!$A$2:$AN$7500,MATCH(CA$3,Команды!$A$2:$A$7500,0),$E108+2),Команды!$AJ$2:$AJ$19,0),2),0)</f>
        <v>0</v>
      </c>
      <c r="CB108" s="175">
        <f>IF(OR(IF(INDEX(Команды!$A$2:$AN$7500,MATCH(CA$3,Команды!$A$2:$A$7500,0),$E108+2)=Команды!$AJ$2,TRUE,FALSE),IF(INDEX(Команды!$A$2:$AN$7500,MATCH(CA$3,Команды!$A$2:$A$7500,0),$E108+2)=Команды!$AJ$3,TRUE,FALSE),IF(INDEX(Команды!$A$2:$AN$7500,MATCH(CA$3,Команды!$A$2:$A$7500,0),$E108+2)=Команды!$AJ$4,TRUE,FALSE),IF(INDEX(Команды!$A$2:$AN$7500,MATCH(CA$3,Команды!$A$2:$A$7500,0),$E108+2)=Команды!$AJ$5,TRUE,FALSE),IF(INDEX(Команды!$A$2:$AN$7500,MATCH(CA$3,Команды!$A$2:$A$7500,0),$E108+2)=Команды!$AJ$6,TRUE,FALSE),IF(INDEX(Команды!$A$2:$AN$7500,MATCH(CA$3,Команды!$A$2:$A$7500,0),$E108+2)=Команды!$AJ$7,TRUE,FALSE),IF(INDEX(Команды!$A$2:$AN$7500,MATCH(CA$3,Команды!$A$2:$A$7500,0),$E108+2)=Команды!$AJ$8,TRUE,FALSE),IF(INDEX(Команды!$A$2:$AN$7500,MATCH(CA$3,Команды!$A$2:$A$7500,0),$E108+2)=Команды!$AJ$9,TRUE,FALSE),IF(INDEX(Команды!$A$2:$AN$7500,MATCH(CA$3,Команды!$A$2:$A$7500,0),$E108+2)=Команды!$AJ$10,TRUE,FALSE),IF(INDEX(Команды!$A$2:$AN$7500,MATCH(CA$3,Команды!$A$2:$A$7500,0),$E108+2)=Команды!$AJ$11,TRUE,FALSE),IF(INDEX(Команды!$A$2:$AN$7500,MATCH(CA$3,Команды!$A$2:$A$7500,0),$E108+2)=Команды!$AJ$12,TRUE,FALSE),IF(INDEX(Команды!$A$2:$AN$7500,MATCH(CA$3,Команды!$A$2:$A$7500,0),$E108+2)=Команды!$AJ$13,TRUE,FALSE),IF(INDEX(Команды!$A$2:$AN$7500,MATCH(CA$3,Команды!$A$2:$A$7500,0),$E108+2)=Команды!$AJ$14,TRUE,FALSE),IF(INDEX(Команды!$A$2:$AN$7500,MATCH(CA$3,Команды!$A$2:$A$7500,0),$E108+2)=Команды!$AJ$15,TRUE,FALSE),IF(INDEX(Команды!$A$2:$AN$7500,MATCH(CA$3,Команды!$A$2:$A$7500,0),$E108+2)=Команды!$AJ$16,TRUE,FALSE),IF(INDEX(Команды!$A$2:$AN$7500,MATCH(CA$3,Команды!$A$2:$A$7500,0),$E108+2)=Команды!$AJ$17,TRUE,FALSE),IF(INDEX(Команды!$A$2:$AN$7500,MATCH(CA$3,Команды!$A$2:$A$7500,0),$E108+2)=Команды!$AJ$18,TRUE,FALSE),IF(INDEX(Команды!$A$2:$AN$7500,MATCH(CA$3,Команды!$A$2:$A$7500,0),$E108+2)=Команды!$AJ$19,TRUE,FALSE)),INDEX(Команды!$AJ$2:$AL$19,MATCH(INDEX(Команды!$A$2:$AN$7500,MATCH(CA$3,Команды!$A$2:$A$7500,0),$E108+2),Команды!$AJ$2:$AJ$19,0),3),0)</f>
        <v>0</v>
      </c>
      <c r="CC108" s="342"/>
      <c r="CD108" s="174">
        <f>IF(OR(IF(INDEX(Команды!$A$2:$AN$7500,MATCH(CD$3,Команды!$A$2:$A$7500,0),$E108+2)=Команды!$AJ$2,TRUE,FALSE),IF(INDEX(Команды!$A$2:$AN$7500,MATCH(CD$3,Команды!$A$2:$A$7500,0),$E108+2)=Команды!$AJ$3,TRUE,FALSE),IF(INDEX(Команды!$A$2:$AN$7500,MATCH(CD$3,Команды!$A$2:$A$7500,0),$E108+2)=Команды!$AJ$4,TRUE,FALSE),IF(INDEX(Команды!$A$2:$AN$7500,MATCH(CD$3,Команды!$A$2:$A$7500,0),$E108+2)=Команды!$AJ$5,TRUE,FALSE),IF(INDEX(Команды!$A$2:$AN$7500,MATCH(CD$3,Команды!$A$2:$A$7500,0),$E108+2)=Команды!$AJ$6,TRUE,FALSE),IF(INDEX(Команды!$A$2:$AN$7500,MATCH(CD$3,Команды!$A$2:$A$7500,0),$E108+2)=Команды!$AJ$7,TRUE,FALSE),IF(INDEX(Команды!$A$2:$AN$7500,MATCH(CD$3,Команды!$A$2:$A$7500,0),$E108+2)=Команды!$AJ$8,TRUE,FALSE),IF(INDEX(Команды!$A$2:$AN$7500,MATCH(CD$3,Команды!$A$2:$A$7500,0),$E108+2)=Команды!$AJ$9,TRUE,FALSE),IF(INDEX(Команды!$A$2:$AN$7500,MATCH(CD$3,Команды!$A$2:$A$7500,0),$E108+2)=Команды!$AJ$10,TRUE,FALSE),IF(INDEX(Команды!$A$2:$AN$7500,MATCH(CD$3,Команды!$A$2:$A$7500,0),$E108+2)=Команды!$AJ$11,TRUE,FALSE),IF(INDEX(Команды!$A$2:$AN$7500,MATCH(CD$3,Команды!$A$2:$A$7500,0),$E108+2)=Команды!$AJ$12,TRUE,FALSE),IF(INDEX(Команды!$A$2:$AN$7500,MATCH(CD$3,Команды!$A$2:$A$7500,0),$E108+2)=Команды!$AJ$13,TRUE,FALSE),IF(INDEX(Команды!$A$2:$AN$7500,MATCH(CD$3,Команды!$A$2:$A$7500,0),$E108+2)=Команды!$AJ$14,TRUE,FALSE),IF(INDEX(Команды!$A$2:$AN$7500,MATCH(CD$3,Команды!$A$2:$A$7500,0),$E108+2)=Команды!$AJ$15,TRUE,FALSE),IF(INDEX(Команды!$A$2:$AN$7500,MATCH(CD$3,Команды!$A$2:$A$7500,0),$E108+2)=Команды!$AJ$16,TRUE,FALSE),,IF(INDEX(Команды!$A$2:$AN$7500,MATCH(CD$3,Команды!$A$2:$A$7500,0),$E108+2)=Команды!$AJ$17,TRUE,FALSE),,IF(INDEX(Команды!$A$2:$AN$7500,MATCH(CD$3,Команды!$A$2:$A$7500,0),$E108+2)=Команды!$AJ$18,TRUE,FALSE),,IF(INDEX(Команды!$A$2:$AN$7500,MATCH(CD$3,Команды!$A$2:$A$7500,0),$E108+2)=Команды!$AJ$19,TRUE,FALSE)),INDEX(Команды!$AJ$2:$AK$19,MATCH(INDEX(Команды!$A$2:$AN$7500,MATCH(CD$3,Команды!$A$2:$A$7500,0),$E108+2),Команды!$AJ$2:$AJ$19,0),2),0)</f>
        <v>0</v>
      </c>
      <c r="CE108" s="175">
        <f>IF(OR(IF(INDEX(Команды!$A$2:$AN$7500,MATCH(CD$3,Команды!$A$2:$A$7500,0),$E108+2)=Команды!$AJ$2,TRUE,FALSE),IF(INDEX(Команды!$A$2:$AN$7500,MATCH(CD$3,Команды!$A$2:$A$7500,0),$E108+2)=Команды!$AJ$3,TRUE,FALSE),IF(INDEX(Команды!$A$2:$AN$7500,MATCH(CD$3,Команды!$A$2:$A$7500,0),$E108+2)=Команды!$AJ$4,TRUE,FALSE),IF(INDEX(Команды!$A$2:$AN$7500,MATCH(CD$3,Команды!$A$2:$A$7500,0),$E108+2)=Команды!$AJ$5,TRUE,FALSE),IF(INDEX(Команды!$A$2:$AN$7500,MATCH(CD$3,Команды!$A$2:$A$7500,0),$E108+2)=Команды!$AJ$6,TRUE,FALSE),IF(INDEX(Команды!$A$2:$AN$7500,MATCH(CD$3,Команды!$A$2:$A$7500,0),$E108+2)=Команды!$AJ$7,TRUE,FALSE),IF(INDEX(Команды!$A$2:$AN$7500,MATCH(CD$3,Команды!$A$2:$A$7500,0),$E108+2)=Команды!$AJ$8,TRUE,FALSE),IF(INDEX(Команды!$A$2:$AN$7500,MATCH(CD$3,Команды!$A$2:$A$7500,0),$E108+2)=Команды!$AJ$9,TRUE,FALSE),IF(INDEX(Команды!$A$2:$AN$7500,MATCH(CD$3,Команды!$A$2:$A$7500,0),$E108+2)=Команды!$AJ$10,TRUE,FALSE),IF(INDEX(Команды!$A$2:$AN$7500,MATCH(CD$3,Команды!$A$2:$A$7500,0),$E108+2)=Команды!$AJ$11,TRUE,FALSE),IF(INDEX(Команды!$A$2:$AN$7500,MATCH(CD$3,Команды!$A$2:$A$7500,0),$E108+2)=Команды!$AJ$12,TRUE,FALSE),IF(INDEX(Команды!$A$2:$AN$7500,MATCH(CD$3,Команды!$A$2:$A$7500,0),$E108+2)=Команды!$AJ$13,TRUE,FALSE),IF(INDEX(Команды!$A$2:$AN$7500,MATCH(CD$3,Команды!$A$2:$A$7500,0),$E108+2)=Команды!$AJ$14,TRUE,FALSE),IF(INDEX(Команды!$A$2:$AN$7500,MATCH(CD$3,Команды!$A$2:$A$7500,0),$E108+2)=Команды!$AJ$15,TRUE,FALSE),IF(INDEX(Команды!$A$2:$AN$7500,MATCH(CD$3,Команды!$A$2:$A$7500,0),$E108+2)=Команды!$AJ$16,TRUE,FALSE),IF(INDEX(Команды!$A$2:$AN$7500,MATCH(CD$3,Команды!$A$2:$A$7500,0),$E108+2)=Команды!$AJ$17,TRUE,FALSE),IF(INDEX(Команды!$A$2:$AN$7500,MATCH(CD$3,Команды!$A$2:$A$7500,0),$E108+2)=Команды!$AJ$18,TRUE,FALSE),IF(INDEX(Команды!$A$2:$AN$7500,MATCH(CD$3,Команды!$A$2:$A$7500,0),$E108+2)=Команды!$AJ$19,TRUE,FALSE)),INDEX(Команды!$AJ$2:$AL$19,MATCH(INDEX(Команды!$A$2:$AN$7500,MATCH(CD$3,Команды!$A$2:$A$7500,0),$E108+2),Команды!$AJ$2:$AJ$19,0),3),0)</f>
        <v>0</v>
      </c>
      <c r="CF108" s="342"/>
      <c r="CG108" s="174">
        <f>IF(OR(IF(INDEX(Команды!$A$2:$AN$7500,MATCH(CG$3,Команды!$A$2:$A$7500,0),$E108+2)=Команды!$AJ$2,TRUE,FALSE),IF(INDEX(Команды!$A$2:$AN$7500,MATCH(CG$3,Команды!$A$2:$A$7500,0),$E108+2)=Команды!$AJ$3,TRUE,FALSE),IF(INDEX(Команды!$A$2:$AN$7500,MATCH(CG$3,Команды!$A$2:$A$7500,0),$E108+2)=Команды!$AJ$4,TRUE,FALSE),IF(INDEX(Команды!$A$2:$AN$7500,MATCH(CG$3,Команды!$A$2:$A$7500,0),$E108+2)=Команды!$AJ$5,TRUE,FALSE),IF(INDEX(Команды!$A$2:$AN$7500,MATCH(CG$3,Команды!$A$2:$A$7500,0),$E108+2)=Команды!$AJ$6,TRUE,FALSE),IF(INDEX(Команды!$A$2:$AN$7500,MATCH(CG$3,Команды!$A$2:$A$7500,0),$E108+2)=Команды!$AJ$7,TRUE,FALSE),IF(INDEX(Команды!$A$2:$AN$7500,MATCH(CG$3,Команды!$A$2:$A$7500,0),$E108+2)=Команды!$AJ$8,TRUE,FALSE),IF(INDEX(Команды!$A$2:$AN$7500,MATCH(CG$3,Команды!$A$2:$A$7500,0),$E108+2)=Команды!$AJ$9,TRUE,FALSE),IF(INDEX(Команды!$A$2:$AN$7500,MATCH(CG$3,Команды!$A$2:$A$7500,0),$E108+2)=Команды!$AJ$10,TRUE,FALSE),IF(INDEX(Команды!$A$2:$AN$7500,MATCH(CG$3,Команды!$A$2:$A$7500,0),$E108+2)=Команды!$AJ$11,TRUE,FALSE),IF(INDEX(Команды!$A$2:$AN$7500,MATCH(CG$3,Команды!$A$2:$A$7500,0),$E108+2)=Команды!$AJ$12,TRUE,FALSE),IF(INDEX(Команды!$A$2:$AN$7500,MATCH(CG$3,Команды!$A$2:$A$7500,0),$E108+2)=Команды!$AJ$13,TRUE,FALSE),IF(INDEX(Команды!$A$2:$AN$7500,MATCH(CG$3,Команды!$A$2:$A$7500,0),$E108+2)=Команды!$AJ$14,TRUE,FALSE),IF(INDEX(Команды!$A$2:$AN$7500,MATCH(CG$3,Команды!$A$2:$A$7500,0),$E108+2)=Команды!$AJ$15,TRUE,FALSE),IF(INDEX(Команды!$A$2:$AN$7500,MATCH(CG$3,Команды!$A$2:$A$7500,0),$E108+2)=Команды!$AJ$16,TRUE,FALSE),,IF(INDEX(Команды!$A$2:$AN$7500,MATCH(CG$3,Команды!$A$2:$A$7500,0),$E108+2)=Команды!$AJ$17,TRUE,FALSE),,IF(INDEX(Команды!$A$2:$AN$7500,MATCH(CG$3,Команды!$A$2:$A$7500,0),$E108+2)=Команды!$AJ$18,TRUE,FALSE),,IF(INDEX(Команды!$A$2:$AN$7500,MATCH(CG$3,Команды!$A$2:$A$7500,0),$E108+2)=Команды!$AJ$19,TRUE,FALSE)),INDEX(Команды!$AJ$2:$AK$19,MATCH(INDEX(Команды!$A$2:$AN$7500,MATCH(CG$3,Команды!$A$2:$A$7500,0),$E108+2),Команды!$AJ$2:$AJ$19,0),2),0)</f>
        <v>0</v>
      </c>
      <c r="CH108" s="175">
        <f>IF(OR(IF(INDEX(Команды!$A$2:$AN$7500,MATCH(CG$3,Команды!$A$2:$A$7500,0),$E108+2)=Команды!$AJ$2,TRUE,FALSE),IF(INDEX(Команды!$A$2:$AN$7500,MATCH(CG$3,Команды!$A$2:$A$7500,0),$E108+2)=Команды!$AJ$3,TRUE,FALSE),IF(INDEX(Команды!$A$2:$AN$7500,MATCH(CG$3,Команды!$A$2:$A$7500,0),$E108+2)=Команды!$AJ$4,TRUE,FALSE),IF(INDEX(Команды!$A$2:$AN$7500,MATCH(CG$3,Команды!$A$2:$A$7500,0),$E108+2)=Команды!$AJ$5,TRUE,FALSE),IF(INDEX(Команды!$A$2:$AN$7500,MATCH(CG$3,Команды!$A$2:$A$7500,0),$E108+2)=Команды!$AJ$6,TRUE,FALSE),IF(INDEX(Команды!$A$2:$AN$7500,MATCH(CG$3,Команды!$A$2:$A$7500,0),$E108+2)=Команды!$AJ$7,TRUE,FALSE),IF(INDEX(Команды!$A$2:$AN$7500,MATCH(CG$3,Команды!$A$2:$A$7500,0),$E108+2)=Команды!$AJ$8,TRUE,FALSE),IF(INDEX(Команды!$A$2:$AN$7500,MATCH(CG$3,Команды!$A$2:$A$7500,0),$E108+2)=Команды!$AJ$9,TRUE,FALSE),IF(INDEX(Команды!$A$2:$AN$7500,MATCH(CG$3,Команды!$A$2:$A$7500,0),$E108+2)=Команды!$AJ$10,TRUE,FALSE),IF(INDEX(Команды!$A$2:$AN$7500,MATCH(CG$3,Команды!$A$2:$A$7500,0),$E108+2)=Команды!$AJ$11,TRUE,FALSE),IF(INDEX(Команды!$A$2:$AN$7500,MATCH(CG$3,Команды!$A$2:$A$7500,0),$E108+2)=Команды!$AJ$12,TRUE,FALSE),IF(INDEX(Команды!$A$2:$AN$7500,MATCH(CG$3,Команды!$A$2:$A$7500,0),$E108+2)=Команды!$AJ$13,TRUE,FALSE),IF(INDEX(Команды!$A$2:$AN$7500,MATCH(CG$3,Команды!$A$2:$A$7500,0),$E108+2)=Команды!$AJ$14,TRUE,FALSE),IF(INDEX(Команды!$A$2:$AN$7500,MATCH(CG$3,Команды!$A$2:$A$7500,0),$E108+2)=Команды!$AJ$15,TRUE,FALSE),IF(INDEX(Команды!$A$2:$AN$7500,MATCH(CG$3,Команды!$A$2:$A$7500,0),$E108+2)=Команды!$AJ$16,TRUE,FALSE),IF(INDEX(Команды!$A$2:$AN$7500,MATCH(CG$3,Команды!$A$2:$A$7500,0),$E108+2)=Команды!$AJ$17,TRUE,FALSE),IF(INDEX(Команды!$A$2:$AN$7500,MATCH(CG$3,Команды!$A$2:$A$7500,0),$E108+2)=Команды!$AJ$18,TRUE,FALSE),IF(INDEX(Команды!$A$2:$AN$7500,MATCH(CG$3,Команды!$A$2:$A$7500,0),$E108+2)=Команды!$AJ$19,TRUE,FALSE)),INDEX(Команды!$AJ$2:$AL$19,MATCH(INDEX(Команды!$A$2:$AN$7500,MATCH(CG$3,Команды!$A$2:$A$7500,0),$E108+2),Команды!$AJ$2:$AJ$19,0),3),0)</f>
        <v>0</v>
      </c>
      <c r="CI108" s="342"/>
      <c r="CJ108" s="174">
        <f>IF(OR(IF(INDEX(Команды!$A$2:$AN$7500,MATCH(CJ$3,Команды!$A$2:$A$7500,0),$E108+2)=Команды!$AJ$2,TRUE,FALSE),IF(INDEX(Команды!$A$2:$AN$7500,MATCH(CJ$3,Команды!$A$2:$A$7500,0),$E108+2)=Команды!$AJ$3,TRUE,FALSE),IF(INDEX(Команды!$A$2:$AN$7500,MATCH(CJ$3,Команды!$A$2:$A$7500,0),$E108+2)=Команды!$AJ$4,TRUE,FALSE),IF(INDEX(Команды!$A$2:$AN$7500,MATCH(CJ$3,Команды!$A$2:$A$7500,0),$E108+2)=Команды!$AJ$5,TRUE,FALSE),IF(INDEX(Команды!$A$2:$AN$7500,MATCH(CJ$3,Команды!$A$2:$A$7500,0),$E108+2)=Команды!$AJ$6,TRUE,FALSE),IF(INDEX(Команды!$A$2:$AN$7500,MATCH(CJ$3,Команды!$A$2:$A$7500,0),$E108+2)=Команды!$AJ$7,TRUE,FALSE),IF(INDEX(Команды!$A$2:$AN$7500,MATCH(CJ$3,Команды!$A$2:$A$7500,0),$E108+2)=Команды!$AJ$8,TRUE,FALSE),IF(INDEX(Команды!$A$2:$AN$7500,MATCH(CJ$3,Команды!$A$2:$A$7500,0),$E108+2)=Команды!$AJ$9,TRUE,FALSE),IF(INDEX(Команды!$A$2:$AN$7500,MATCH(CJ$3,Команды!$A$2:$A$7500,0),$E108+2)=Команды!$AJ$10,TRUE,FALSE),IF(INDEX(Команды!$A$2:$AN$7500,MATCH(CJ$3,Команды!$A$2:$A$7500,0),$E108+2)=Команды!$AJ$11,TRUE,FALSE),IF(INDEX(Команды!$A$2:$AN$7500,MATCH(CJ$3,Команды!$A$2:$A$7500,0),$E108+2)=Команды!$AJ$12,TRUE,FALSE),IF(INDEX(Команды!$A$2:$AN$7500,MATCH(CJ$3,Команды!$A$2:$A$7500,0),$E108+2)=Команды!$AJ$13,TRUE,FALSE),IF(INDEX(Команды!$A$2:$AN$7500,MATCH(CJ$3,Команды!$A$2:$A$7500,0),$E108+2)=Команды!$AJ$14,TRUE,FALSE),IF(INDEX(Команды!$A$2:$AN$7500,MATCH(CJ$3,Команды!$A$2:$A$7500,0),$E108+2)=Команды!$AJ$15,TRUE,FALSE),IF(INDEX(Команды!$A$2:$AN$7500,MATCH(CJ$3,Команды!$A$2:$A$7500,0),$E108+2)=Команды!$AJ$16,TRUE,FALSE),,IF(INDEX(Команды!$A$2:$AN$7500,MATCH(CJ$3,Команды!$A$2:$A$7500,0),$E108+2)=Команды!$AJ$17,TRUE,FALSE),,IF(INDEX(Команды!$A$2:$AN$7500,MATCH(CJ$3,Команды!$A$2:$A$7500,0),$E108+2)=Команды!$AJ$18,TRUE,FALSE),,IF(INDEX(Команды!$A$2:$AN$7500,MATCH(CJ$3,Команды!$A$2:$A$7500,0),$E108+2)=Команды!$AJ$19,TRUE,FALSE)),INDEX(Команды!$AJ$2:$AK$19,MATCH(INDEX(Команды!$A$2:$AN$7500,MATCH(CJ$3,Команды!$A$2:$A$7500,0),$E108+2),Команды!$AJ$2:$AJ$19,0),2),0)</f>
        <v>0</v>
      </c>
      <c r="CK108" s="175">
        <f>IF(OR(IF(INDEX(Команды!$A$2:$AN$7500,MATCH(CJ$3,Команды!$A$2:$A$7500,0),$E108+2)=Команды!$AJ$2,TRUE,FALSE),IF(INDEX(Команды!$A$2:$AN$7500,MATCH(CJ$3,Команды!$A$2:$A$7500,0),$E108+2)=Команды!$AJ$3,TRUE,FALSE),IF(INDEX(Команды!$A$2:$AN$7500,MATCH(CJ$3,Команды!$A$2:$A$7500,0),$E108+2)=Команды!$AJ$4,TRUE,FALSE),IF(INDEX(Команды!$A$2:$AN$7500,MATCH(CJ$3,Команды!$A$2:$A$7500,0),$E108+2)=Команды!$AJ$5,TRUE,FALSE),IF(INDEX(Команды!$A$2:$AN$7500,MATCH(CJ$3,Команды!$A$2:$A$7500,0),$E108+2)=Команды!$AJ$6,TRUE,FALSE),IF(INDEX(Команды!$A$2:$AN$7500,MATCH(CJ$3,Команды!$A$2:$A$7500,0),$E108+2)=Команды!$AJ$7,TRUE,FALSE),IF(INDEX(Команды!$A$2:$AN$7500,MATCH(CJ$3,Команды!$A$2:$A$7500,0),$E108+2)=Команды!$AJ$8,TRUE,FALSE),IF(INDEX(Команды!$A$2:$AN$7500,MATCH(CJ$3,Команды!$A$2:$A$7500,0),$E108+2)=Команды!$AJ$9,TRUE,FALSE),IF(INDEX(Команды!$A$2:$AN$7500,MATCH(CJ$3,Команды!$A$2:$A$7500,0),$E108+2)=Команды!$AJ$10,TRUE,FALSE),IF(INDEX(Команды!$A$2:$AN$7500,MATCH(CJ$3,Команды!$A$2:$A$7500,0),$E108+2)=Команды!$AJ$11,TRUE,FALSE),IF(INDEX(Команды!$A$2:$AN$7500,MATCH(CJ$3,Команды!$A$2:$A$7500,0),$E108+2)=Команды!$AJ$12,TRUE,FALSE),IF(INDEX(Команды!$A$2:$AN$7500,MATCH(CJ$3,Команды!$A$2:$A$7500,0),$E108+2)=Команды!$AJ$13,TRUE,FALSE),IF(INDEX(Команды!$A$2:$AN$7500,MATCH(CJ$3,Команды!$A$2:$A$7500,0),$E108+2)=Команды!$AJ$14,TRUE,FALSE),IF(INDEX(Команды!$A$2:$AN$7500,MATCH(CJ$3,Команды!$A$2:$A$7500,0),$E108+2)=Команды!$AJ$15,TRUE,FALSE),IF(INDEX(Команды!$A$2:$AN$7500,MATCH(CJ$3,Команды!$A$2:$A$7500,0),$E108+2)=Команды!$AJ$16,TRUE,FALSE),IF(INDEX(Команды!$A$2:$AN$7500,MATCH(CJ$3,Команды!$A$2:$A$7500,0),$E108+2)=Команды!$AJ$17,TRUE,FALSE),IF(INDEX(Команды!$A$2:$AN$7500,MATCH(CJ$3,Команды!$A$2:$A$7500,0),$E108+2)=Команды!$AJ$18,TRUE,FALSE),IF(INDEX(Команды!$A$2:$AN$7500,MATCH(CJ$3,Команды!$A$2:$A$7500,0),$E108+2)=Команды!$AJ$19,TRUE,FALSE)),INDEX(Команды!$AJ$2:$AL$19,MATCH(INDEX(Команды!$A$2:$AN$7500,MATCH(CJ$3,Команды!$A$2:$A$7500,0),$E108+2),Команды!$AJ$2:$AJ$19,0),3),0)</f>
        <v>0</v>
      </c>
      <c r="CL108" s="342"/>
      <c r="CM108" s="174">
        <f>IF(OR(IF(INDEX(Команды!$A$2:$AN$7500,MATCH(CM$3,Команды!$A$2:$A$7500,0),$E108+2)=Команды!$AJ$2,TRUE,FALSE),IF(INDEX(Команды!$A$2:$AN$7500,MATCH(CM$3,Команды!$A$2:$A$7500,0),$E108+2)=Команды!$AJ$3,TRUE,FALSE),IF(INDEX(Команды!$A$2:$AN$7500,MATCH(CM$3,Команды!$A$2:$A$7500,0),$E108+2)=Команды!$AJ$4,TRUE,FALSE),IF(INDEX(Команды!$A$2:$AN$7500,MATCH(CM$3,Команды!$A$2:$A$7500,0),$E108+2)=Команды!$AJ$5,TRUE,FALSE),IF(INDEX(Команды!$A$2:$AN$7500,MATCH(CM$3,Команды!$A$2:$A$7500,0),$E108+2)=Команды!$AJ$6,TRUE,FALSE),IF(INDEX(Команды!$A$2:$AN$7500,MATCH(CM$3,Команды!$A$2:$A$7500,0),$E108+2)=Команды!$AJ$7,TRUE,FALSE),IF(INDEX(Команды!$A$2:$AN$7500,MATCH(CM$3,Команды!$A$2:$A$7500,0),$E108+2)=Команды!$AJ$8,TRUE,FALSE),IF(INDEX(Команды!$A$2:$AN$7500,MATCH(CM$3,Команды!$A$2:$A$7500,0),$E108+2)=Команды!$AJ$9,TRUE,FALSE),IF(INDEX(Команды!$A$2:$AN$7500,MATCH(CM$3,Команды!$A$2:$A$7500,0),$E108+2)=Команды!$AJ$10,TRUE,FALSE),IF(INDEX(Команды!$A$2:$AN$7500,MATCH(CM$3,Команды!$A$2:$A$7500,0),$E108+2)=Команды!$AJ$11,TRUE,FALSE),IF(INDEX(Команды!$A$2:$AN$7500,MATCH(CM$3,Команды!$A$2:$A$7500,0),$E108+2)=Команды!$AJ$12,TRUE,FALSE),IF(INDEX(Команды!$A$2:$AN$7500,MATCH(CM$3,Команды!$A$2:$A$7500,0),$E108+2)=Команды!$AJ$13,TRUE,FALSE),IF(INDEX(Команды!$A$2:$AN$7500,MATCH(CM$3,Команды!$A$2:$A$7500,0),$E108+2)=Команды!$AJ$14,TRUE,FALSE),IF(INDEX(Команды!$A$2:$AN$7500,MATCH(CM$3,Команды!$A$2:$A$7500,0),$E108+2)=Команды!$AJ$15,TRUE,FALSE),IF(INDEX(Команды!$A$2:$AN$7500,MATCH(CM$3,Команды!$A$2:$A$7500,0),$E108+2)=Команды!$AJ$16,TRUE,FALSE),,IF(INDEX(Команды!$A$2:$AN$7500,MATCH(CM$3,Команды!$A$2:$A$7500,0),$E108+2)=Команды!$AJ$17,TRUE,FALSE),,IF(INDEX(Команды!$A$2:$AN$7500,MATCH(CM$3,Команды!$A$2:$A$7500,0),$E108+2)=Команды!$AJ$18,TRUE,FALSE),,IF(INDEX(Команды!$A$2:$AN$7500,MATCH(CM$3,Команды!$A$2:$A$7500,0),$E108+2)=Команды!$AJ$19,TRUE,FALSE)),INDEX(Команды!$AJ$2:$AK$19,MATCH(INDEX(Команды!$A$2:$AN$7500,MATCH(CM$3,Команды!$A$2:$A$7500,0),$E108+2),Команды!$AJ$2:$AJ$19,0),2),0)</f>
        <v>0</v>
      </c>
      <c r="CN108" s="175">
        <f>IF(OR(IF(INDEX(Команды!$A$2:$AN$7500,MATCH(CM$3,Команды!$A$2:$A$7500,0),$E108+2)=Команды!$AJ$2,TRUE,FALSE),IF(INDEX(Команды!$A$2:$AN$7500,MATCH(CM$3,Команды!$A$2:$A$7500,0),$E108+2)=Команды!$AJ$3,TRUE,FALSE),IF(INDEX(Команды!$A$2:$AN$7500,MATCH(CM$3,Команды!$A$2:$A$7500,0),$E108+2)=Команды!$AJ$4,TRUE,FALSE),IF(INDEX(Команды!$A$2:$AN$7500,MATCH(CM$3,Команды!$A$2:$A$7500,0),$E108+2)=Команды!$AJ$5,TRUE,FALSE),IF(INDEX(Команды!$A$2:$AN$7500,MATCH(CM$3,Команды!$A$2:$A$7500,0),$E108+2)=Команды!$AJ$6,TRUE,FALSE),IF(INDEX(Команды!$A$2:$AN$7500,MATCH(CM$3,Команды!$A$2:$A$7500,0),$E108+2)=Команды!$AJ$7,TRUE,FALSE),IF(INDEX(Команды!$A$2:$AN$7500,MATCH(CM$3,Команды!$A$2:$A$7500,0),$E108+2)=Команды!$AJ$8,TRUE,FALSE),IF(INDEX(Команды!$A$2:$AN$7500,MATCH(CM$3,Команды!$A$2:$A$7500,0),$E108+2)=Команды!$AJ$9,TRUE,FALSE),IF(INDEX(Команды!$A$2:$AN$7500,MATCH(CM$3,Команды!$A$2:$A$7500,0),$E108+2)=Команды!$AJ$10,TRUE,FALSE),IF(INDEX(Команды!$A$2:$AN$7500,MATCH(CM$3,Команды!$A$2:$A$7500,0),$E108+2)=Команды!$AJ$11,TRUE,FALSE),IF(INDEX(Команды!$A$2:$AN$7500,MATCH(CM$3,Команды!$A$2:$A$7500,0),$E108+2)=Команды!$AJ$12,TRUE,FALSE),IF(INDEX(Команды!$A$2:$AN$7500,MATCH(CM$3,Команды!$A$2:$A$7500,0),$E108+2)=Команды!$AJ$13,TRUE,FALSE),IF(INDEX(Команды!$A$2:$AN$7500,MATCH(CM$3,Команды!$A$2:$A$7500,0),$E108+2)=Команды!$AJ$14,TRUE,FALSE),IF(INDEX(Команды!$A$2:$AN$7500,MATCH(CM$3,Команды!$A$2:$A$7500,0),$E108+2)=Команды!$AJ$15,TRUE,FALSE),IF(INDEX(Команды!$A$2:$AN$7500,MATCH(CM$3,Команды!$A$2:$A$7500,0),$E108+2)=Команды!$AJ$16,TRUE,FALSE),IF(INDEX(Команды!$A$2:$AN$7500,MATCH(CM$3,Команды!$A$2:$A$7500,0),$E108+2)=Команды!$AJ$17,TRUE,FALSE),IF(INDEX(Команды!$A$2:$AN$7500,MATCH(CM$3,Команды!$A$2:$A$7500,0),$E108+2)=Команды!$AJ$18,TRUE,FALSE),IF(INDEX(Команды!$A$2:$AN$7500,MATCH(CM$3,Команды!$A$2:$A$7500,0),$E108+2)=Команды!$AJ$19,TRUE,FALSE)),INDEX(Команды!$AJ$2:$AL$19,MATCH(INDEX(Команды!$A$2:$AN$7500,MATCH(CM$3,Команды!$A$2:$A$7500,0),$E108+2),Команды!$AJ$2:$AJ$19,0),3),0)</f>
        <v>0</v>
      </c>
      <c r="CO108" s="342"/>
      <c r="CP108" s="174">
        <f>IF(OR(IF(INDEX(Команды!$A$2:$AN$7500,MATCH(CP$3,Команды!$A$2:$A$7500,0),$E108+2)=Команды!$AJ$2,TRUE,FALSE),IF(INDEX(Команды!$A$2:$AN$7500,MATCH(CP$3,Команды!$A$2:$A$7500,0),$E108+2)=Команды!$AJ$3,TRUE,FALSE),IF(INDEX(Команды!$A$2:$AN$7500,MATCH(CP$3,Команды!$A$2:$A$7500,0),$E108+2)=Команды!$AJ$4,TRUE,FALSE),IF(INDEX(Команды!$A$2:$AN$7500,MATCH(CP$3,Команды!$A$2:$A$7500,0),$E108+2)=Команды!$AJ$5,TRUE,FALSE),IF(INDEX(Команды!$A$2:$AN$7500,MATCH(CP$3,Команды!$A$2:$A$7500,0),$E108+2)=Команды!$AJ$6,TRUE,FALSE),IF(INDEX(Команды!$A$2:$AN$7500,MATCH(CP$3,Команды!$A$2:$A$7500,0),$E108+2)=Команды!$AJ$7,TRUE,FALSE),IF(INDEX(Команды!$A$2:$AN$7500,MATCH(CP$3,Команды!$A$2:$A$7500,0),$E108+2)=Команды!$AJ$8,TRUE,FALSE),IF(INDEX(Команды!$A$2:$AN$7500,MATCH(CP$3,Команды!$A$2:$A$7500,0),$E108+2)=Команды!$AJ$9,TRUE,FALSE),IF(INDEX(Команды!$A$2:$AN$7500,MATCH(CP$3,Команды!$A$2:$A$7500,0),$E108+2)=Команды!$AJ$10,TRUE,FALSE),IF(INDEX(Команды!$A$2:$AN$7500,MATCH(CP$3,Команды!$A$2:$A$7500,0),$E108+2)=Команды!$AJ$11,TRUE,FALSE),IF(INDEX(Команды!$A$2:$AN$7500,MATCH(CP$3,Команды!$A$2:$A$7500,0),$E108+2)=Команды!$AJ$12,TRUE,FALSE),IF(INDEX(Команды!$A$2:$AN$7500,MATCH(CP$3,Команды!$A$2:$A$7500,0),$E108+2)=Команды!$AJ$13,TRUE,FALSE),IF(INDEX(Команды!$A$2:$AN$7500,MATCH(CP$3,Команды!$A$2:$A$7500,0),$E108+2)=Команды!$AJ$14,TRUE,FALSE),IF(INDEX(Команды!$A$2:$AN$7500,MATCH(CP$3,Команды!$A$2:$A$7500,0),$E108+2)=Команды!$AJ$15,TRUE,FALSE),IF(INDEX(Команды!$A$2:$AN$7500,MATCH(CP$3,Команды!$A$2:$A$7500,0),$E108+2)=Команды!$AJ$16,TRUE,FALSE),,IF(INDEX(Команды!$A$2:$AN$7500,MATCH(CP$3,Команды!$A$2:$A$7500,0),$E108+2)=Команды!$AJ$17,TRUE,FALSE),,IF(INDEX(Команды!$A$2:$AN$7500,MATCH(CP$3,Команды!$A$2:$A$7500,0),$E108+2)=Команды!$AJ$18,TRUE,FALSE),,IF(INDEX(Команды!$A$2:$AN$7500,MATCH(CP$3,Команды!$A$2:$A$7500,0),$E108+2)=Команды!$AJ$19,TRUE,FALSE)),INDEX(Команды!$AJ$2:$AK$19,MATCH(INDEX(Команды!$A$2:$AN$7500,MATCH(CP$3,Команды!$A$2:$A$7500,0),$E108+2),Команды!$AJ$2:$AJ$19,0),2),0)</f>
        <v>0</v>
      </c>
      <c r="CQ108" s="175">
        <f>IF(OR(IF(INDEX(Команды!$A$2:$AN$7500,MATCH(CP$3,Команды!$A$2:$A$7500,0),$E108+2)=Команды!$AJ$2,TRUE,FALSE),IF(INDEX(Команды!$A$2:$AN$7500,MATCH(CP$3,Команды!$A$2:$A$7500,0),$E108+2)=Команды!$AJ$3,TRUE,FALSE),IF(INDEX(Команды!$A$2:$AN$7500,MATCH(CP$3,Команды!$A$2:$A$7500,0),$E108+2)=Команды!$AJ$4,TRUE,FALSE),IF(INDEX(Команды!$A$2:$AN$7500,MATCH(CP$3,Команды!$A$2:$A$7500,0),$E108+2)=Команды!$AJ$5,TRUE,FALSE),IF(INDEX(Команды!$A$2:$AN$7500,MATCH(CP$3,Команды!$A$2:$A$7500,0),$E108+2)=Команды!$AJ$6,TRUE,FALSE),IF(INDEX(Команды!$A$2:$AN$7500,MATCH(CP$3,Команды!$A$2:$A$7500,0),$E108+2)=Команды!$AJ$7,TRUE,FALSE),IF(INDEX(Команды!$A$2:$AN$7500,MATCH(CP$3,Команды!$A$2:$A$7500,0),$E108+2)=Команды!$AJ$8,TRUE,FALSE),IF(INDEX(Команды!$A$2:$AN$7500,MATCH(CP$3,Команды!$A$2:$A$7500,0),$E108+2)=Команды!$AJ$9,TRUE,FALSE),IF(INDEX(Команды!$A$2:$AN$7500,MATCH(CP$3,Команды!$A$2:$A$7500,0),$E108+2)=Команды!$AJ$10,TRUE,FALSE),IF(INDEX(Команды!$A$2:$AN$7500,MATCH(CP$3,Команды!$A$2:$A$7500,0),$E108+2)=Команды!$AJ$11,TRUE,FALSE),IF(INDEX(Команды!$A$2:$AN$7500,MATCH(CP$3,Команды!$A$2:$A$7500,0),$E108+2)=Команды!$AJ$12,TRUE,FALSE),IF(INDEX(Команды!$A$2:$AN$7500,MATCH(CP$3,Команды!$A$2:$A$7500,0),$E108+2)=Команды!$AJ$13,TRUE,FALSE),IF(INDEX(Команды!$A$2:$AN$7500,MATCH(CP$3,Команды!$A$2:$A$7500,0),$E108+2)=Команды!$AJ$14,TRUE,FALSE),IF(INDEX(Команды!$A$2:$AN$7500,MATCH(CP$3,Команды!$A$2:$A$7500,0),$E108+2)=Команды!$AJ$15,TRUE,FALSE),IF(INDEX(Команды!$A$2:$AN$7500,MATCH(CP$3,Команды!$A$2:$A$7500,0),$E108+2)=Команды!$AJ$16,TRUE,FALSE),IF(INDEX(Команды!$A$2:$AN$7500,MATCH(CP$3,Команды!$A$2:$A$7500,0),$E108+2)=Команды!$AJ$17,TRUE,FALSE),IF(INDEX(Команды!$A$2:$AN$7500,MATCH(CP$3,Команды!$A$2:$A$7500,0),$E108+2)=Команды!$AJ$18,TRUE,FALSE),IF(INDEX(Команды!$A$2:$AN$7500,MATCH(CP$3,Команды!$A$2:$A$7500,0),$E108+2)=Команды!$AJ$19,TRUE,FALSE)),INDEX(Команды!$AJ$2:$AL$19,MATCH(INDEX(Команды!$A$2:$AN$7500,MATCH(CP$3,Команды!$A$2:$A$7500,0),$E108+2),Команды!$AJ$2:$AJ$19,0),3),0)</f>
        <v>0</v>
      </c>
      <c r="CR108" s="342"/>
      <c r="CS108" s="174">
        <f>IF(OR(IF(INDEX(Команды!$A$2:$AN$7500,MATCH(CS$3,Команды!$A$2:$A$7500,0),$E108+2)=Команды!$AJ$2,TRUE,FALSE),IF(INDEX(Команды!$A$2:$AN$7500,MATCH(CS$3,Команды!$A$2:$A$7500,0),$E108+2)=Команды!$AJ$3,TRUE,FALSE),IF(INDEX(Команды!$A$2:$AN$7500,MATCH(CS$3,Команды!$A$2:$A$7500,0),$E108+2)=Команды!$AJ$4,TRUE,FALSE),IF(INDEX(Команды!$A$2:$AN$7500,MATCH(CS$3,Команды!$A$2:$A$7500,0),$E108+2)=Команды!$AJ$5,TRUE,FALSE),IF(INDEX(Команды!$A$2:$AN$7500,MATCH(CS$3,Команды!$A$2:$A$7500,0),$E108+2)=Команды!$AJ$6,TRUE,FALSE),IF(INDEX(Команды!$A$2:$AN$7500,MATCH(CS$3,Команды!$A$2:$A$7500,0),$E108+2)=Команды!$AJ$7,TRUE,FALSE),IF(INDEX(Команды!$A$2:$AN$7500,MATCH(CS$3,Команды!$A$2:$A$7500,0),$E108+2)=Команды!$AJ$8,TRUE,FALSE),IF(INDEX(Команды!$A$2:$AN$7500,MATCH(CS$3,Команды!$A$2:$A$7500,0),$E108+2)=Команды!$AJ$9,TRUE,FALSE),IF(INDEX(Команды!$A$2:$AN$7500,MATCH(CS$3,Команды!$A$2:$A$7500,0),$E108+2)=Команды!$AJ$10,TRUE,FALSE),IF(INDEX(Команды!$A$2:$AN$7500,MATCH(CS$3,Команды!$A$2:$A$7500,0),$E108+2)=Команды!$AJ$11,TRUE,FALSE),IF(INDEX(Команды!$A$2:$AN$7500,MATCH(CS$3,Команды!$A$2:$A$7500,0),$E108+2)=Команды!$AJ$12,TRUE,FALSE),IF(INDEX(Команды!$A$2:$AN$7500,MATCH(CS$3,Команды!$A$2:$A$7500,0),$E108+2)=Команды!$AJ$13,TRUE,FALSE),IF(INDEX(Команды!$A$2:$AN$7500,MATCH(CS$3,Команды!$A$2:$A$7500,0),$E108+2)=Команды!$AJ$14,TRUE,FALSE),IF(INDEX(Команды!$A$2:$AN$7500,MATCH(CS$3,Команды!$A$2:$A$7500,0),$E108+2)=Команды!$AJ$15,TRUE,FALSE),IF(INDEX(Команды!$A$2:$AN$7500,MATCH(CS$3,Команды!$A$2:$A$7500,0),$E108+2)=Команды!$AJ$16,TRUE,FALSE),,IF(INDEX(Команды!$A$2:$AN$7500,MATCH(CS$3,Команды!$A$2:$A$7500,0),$E108+2)=Команды!$AJ$17,TRUE,FALSE),,IF(INDEX(Команды!$A$2:$AN$7500,MATCH(CS$3,Команды!$A$2:$A$7500,0),$E108+2)=Команды!$AJ$18,TRUE,FALSE),,IF(INDEX(Команды!$A$2:$AN$7500,MATCH(CS$3,Команды!$A$2:$A$7500,0),$E108+2)=Команды!$AJ$19,TRUE,FALSE)),INDEX(Команды!$AJ$2:$AK$19,MATCH(INDEX(Команды!$A$2:$AN$7500,MATCH(CS$3,Команды!$A$2:$A$7500,0),$E108+2),Команды!$AJ$2:$AJ$19,0),2),0)</f>
        <v>0</v>
      </c>
      <c r="CT108" s="175">
        <f>IF(OR(IF(INDEX(Команды!$A$2:$AN$7500,MATCH(CS$3,Команды!$A$2:$A$7500,0),$E108+2)=Команды!$AJ$2,TRUE,FALSE),IF(INDEX(Команды!$A$2:$AN$7500,MATCH(CS$3,Команды!$A$2:$A$7500,0),$E108+2)=Команды!$AJ$3,TRUE,FALSE),IF(INDEX(Команды!$A$2:$AN$7500,MATCH(CS$3,Команды!$A$2:$A$7500,0),$E108+2)=Команды!$AJ$4,TRUE,FALSE),IF(INDEX(Команды!$A$2:$AN$7500,MATCH(CS$3,Команды!$A$2:$A$7500,0),$E108+2)=Команды!$AJ$5,TRUE,FALSE),IF(INDEX(Команды!$A$2:$AN$7500,MATCH(CS$3,Команды!$A$2:$A$7500,0),$E108+2)=Команды!$AJ$6,TRUE,FALSE),IF(INDEX(Команды!$A$2:$AN$7500,MATCH(CS$3,Команды!$A$2:$A$7500,0),$E108+2)=Команды!$AJ$7,TRUE,FALSE),IF(INDEX(Команды!$A$2:$AN$7500,MATCH(CS$3,Команды!$A$2:$A$7500,0),$E108+2)=Команды!$AJ$8,TRUE,FALSE),IF(INDEX(Команды!$A$2:$AN$7500,MATCH(CS$3,Команды!$A$2:$A$7500,0),$E108+2)=Команды!$AJ$9,TRUE,FALSE),IF(INDEX(Команды!$A$2:$AN$7500,MATCH(CS$3,Команды!$A$2:$A$7500,0),$E108+2)=Команды!$AJ$10,TRUE,FALSE),IF(INDEX(Команды!$A$2:$AN$7500,MATCH(CS$3,Команды!$A$2:$A$7500,0),$E108+2)=Команды!$AJ$11,TRUE,FALSE),IF(INDEX(Команды!$A$2:$AN$7500,MATCH(CS$3,Команды!$A$2:$A$7500,0),$E108+2)=Команды!$AJ$12,TRUE,FALSE),IF(INDEX(Команды!$A$2:$AN$7500,MATCH(CS$3,Команды!$A$2:$A$7500,0),$E108+2)=Команды!$AJ$13,TRUE,FALSE),IF(INDEX(Команды!$A$2:$AN$7500,MATCH(CS$3,Команды!$A$2:$A$7500,0),$E108+2)=Команды!$AJ$14,TRUE,FALSE),IF(INDEX(Команды!$A$2:$AN$7500,MATCH(CS$3,Команды!$A$2:$A$7500,0),$E108+2)=Команды!$AJ$15,TRUE,FALSE),IF(INDEX(Команды!$A$2:$AN$7500,MATCH(CS$3,Команды!$A$2:$A$7500,0),$E108+2)=Команды!$AJ$16,TRUE,FALSE),IF(INDEX(Команды!$A$2:$AN$7500,MATCH(CS$3,Команды!$A$2:$A$7500,0),$E108+2)=Команды!$AJ$17,TRUE,FALSE),IF(INDEX(Команды!$A$2:$AN$7500,MATCH(CS$3,Команды!$A$2:$A$7500,0),$E108+2)=Команды!$AJ$18,TRUE,FALSE),IF(INDEX(Команды!$A$2:$AN$7500,MATCH(CS$3,Команды!$A$2:$A$7500,0),$E108+2)=Команды!$AJ$19,TRUE,FALSE)),INDEX(Команды!$AJ$2:$AL$19,MATCH(INDEX(Команды!$A$2:$AN$7500,MATCH(CS$3,Команды!$A$2:$A$7500,0),$E108+2),Команды!$AJ$2:$AJ$19,0),3),0)</f>
        <v>0</v>
      </c>
      <c r="CU108" s="342"/>
    </row>
    <row r="109" spans="1:99" s="2" customFormat="1" ht="21.95" customHeight="1" x14ac:dyDescent="0.3">
      <c r="A109" s="251">
        <v>104</v>
      </c>
      <c r="B109" s="2" t="e">
        <f>VLOOKUP(A109,'Список КК'!A:F,6,TRUE)</f>
        <v>#N/A</v>
      </c>
      <c r="C109" s="4">
        <f>VLOOKUP(A109,'Список КК'!A:B,2,TRUE)</f>
        <v>0</v>
      </c>
      <c r="D109" s="203">
        <f>VLOOKUP(A109,'Список КК'!A:D,4,TRUE)</f>
        <v>0</v>
      </c>
      <c r="E109" s="4">
        <f>VLOOKUP(A109,'Список КК'!A:C,3,TRUE)</f>
        <v>0</v>
      </c>
      <c r="F109" s="220">
        <f>VLOOKUP(A109,'Список КК'!A:E,5,TRUE)</f>
        <v>0</v>
      </c>
      <c r="G109" s="174">
        <f>IF(OR(IF(INDEX(Команды!$A$2:$AN$7500,MATCH(G$3,Команды!$A$2:$A$7500,0),$E109+2)=Команды!$AJ$2,TRUE,FALSE),IF(INDEX(Команды!$A$2:$AN$7500,MATCH(G$3,Команды!$A$2:$A$7500,0),$E109+2)=Команды!$AJ$3,TRUE,FALSE),IF(INDEX(Команды!$A$2:$AN$7500,MATCH(G$3,Команды!$A$2:$A$7500,0),$E109+2)=Команды!$AJ$4,TRUE,FALSE),IF(INDEX(Команды!$A$2:$AN$7500,MATCH(G$3,Команды!$A$2:$A$7500,0),$E109+2)=Команды!$AJ$5,TRUE,FALSE),IF(INDEX(Команды!$A$2:$AN$7500,MATCH(G$3,Команды!$A$2:$A$7500,0),$E109+2)=Команды!$AJ$6,TRUE,FALSE),IF(INDEX(Команды!$A$2:$AN$7500,MATCH(G$3,Команды!$A$2:$A$7500,0),$E109+2)=Команды!$AJ$7,TRUE,FALSE),IF(INDEX(Команды!$A$2:$AN$7500,MATCH(G$3,Команды!$A$2:$A$7500,0),$E109+2)=Команды!$AJ$8,TRUE,FALSE),IF(INDEX(Команды!$A$2:$AN$7500,MATCH(G$3,Команды!$A$2:$A$7500,0),$E109+2)=Команды!$AJ$9,TRUE,FALSE),IF(INDEX(Команды!$A$2:$AN$7500,MATCH(G$3,Команды!$A$2:$A$7500,0),$E109+2)=Команды!$AJ$10,TRUE,FALSE),IF(INDEX(Команды!$A$2:$AN$7500,MATCH(G$3,Команды!$A$2:$A$7500,0),$E109+2)=Команды!$AJ$11,TRUE,FALSE),IF(INDEX(Команды!$A$2:$AN$7500,MATCH(G$3,Команды!$A$2:$A$7500,0),$E109+2)=Команды!$AJ$12,TRUE,FALSE),IF(INDEX(Команды!$A$2:$AN$7500,MATCH(G$3,Команды!$A$2:$A$7500,0),$E109+2)=Команды!$AJ$13,TRUE,FALSE),IF(INDEX(Команды!$A$2:$AN$7500,MATCH(G$3,Команды!$A$2:$A$7500,0),$E109+2)=Команды!$AJ$14,TRUE,FALSE),IF(INDEX(Команды!$A$2:$AN$7500,MATCH(G$3,Команды!$A$2:$A$7500,0),$E109+2)=Команды!$AJ$15,TRUE,FALSE),IF(INDEX(Команды!$A$2:$AN$7500,MATCH(G$3,Команды!$A$2:$A$7500,0),$E109+2)=Команды!$AJ$16,TRUE,FALSE),,IF(INDEX(Команды!$A$2:$AN$7500,MATCH(G$3,Команды!$A$2:$A$7500,0),$E109+2)=Команды!$AJ$17,TRUE,FALSE),,IF(INDEX(Команды!$A$2:$AN$7500,MATCH(G$3,Команды!$A$2:$A$7500,0),$E109+2)=Команды!$AJ$18,TRUE,FALSE),,IF(INDEX(Команды!$A$2:$AN$7500,MATCH(G$3,Команды!$A$2:$A$7500,0),$E109+2)=Команды!$AJ$19,TRUE,FALSE)),INDEX(Команды!$AJ$2:$AK$19,MATCH(INDEX(Команды!$A$2:$AN$7500,MATCH(G$3,Команды!$A$2:$A$7500,0),$E109+2),Команды!$AJ$2:$AJ$19,0),2),0)</f>
        <v>0</v>
      </c>
      <c r="H109" s="175">
        <f>IF(OR(IF(INDEX(Команды!$A$2:$AN$7500,MATCH(G$3,Команды!$A$2:$A$7500,0),$E109+2)=Команды!$AJ$2,TRUE,FALSE),IF(INDEX(Команды!$A$2:$AN$7500,MATCH(G$3,Команды!$A$2:$A$7500,0),$E109+2)=Команды!$AJ$3,TRUE,FALSE),IF(INDEX(Команды!$A$2:$AN$7500,MATCH(G$3,Команды!$A$2:$A$7500,0),$E109+2)=Команды!$AJ$4,TRUE,FALSE),IF(INDEX(Команды!$A$2:$AN$7500,MATCH(G$3,Команды!$A$2:$A$7500,0),$E109+2)=Команды!$AJ$5,TRUE,FALSE),IF(INDEX(Команды!$A$2:$AN$7500,MATCH(G$3,Команды!$A$2:$A$7500,0),$E109+2)=Команды!$AJ$6,TRUE,FALSE),IF(INDEX(Команды!$A$2:$AN$7500,MATCH(G$3,Команды!$A$2:$A$7500,0),$E109+2)=Команды!$AJ$7,TRUE,FALSE),IF(INDEX(Команды!$A$2:$AN$7500,MATCH(G$3,Команды!$A$2:$A$7500,0),$E109+2)=Команды!$AJ$8,TRUE,FALSE),IF(INDEX(Команды!$A$2:$AN$7500,MATCH(G$3,Команды!$A$2:$A$7500,0),$E109+2)=Команды!$AJ$9,TRUE,FALSE),IF(INDEX(Команды!$A$2:$AN$7500,MATCH(G$3,Команды!$A$2:$A$7500,0),$E109+2)=Команды!$AJ$10,TRUE,FALSE),IF(INDEX(Команды!$A$2:$AN$7500,MATCH(G$3,Команды!$A$2:$A$7500,0),$E109+2)=Команды!$AJ$11,TRUE,FALSE),IF(INDEX(Команды!$A$2:$AN$7500,MATCH(G$3,Команды!$A$2:$A$7500,0),$E109+2)=Команды!$AJ$12,TRUE,FALSE),IF(INDEX(Команды!$A$2:$AN$7500,MATCH(G$3,Команды!$A$2:$A$7500,0),$E109+2)=Команды!$AJ$13,TRUE,FALSE),IF(INDEX(Команды!$A$2:$AN$7500,MATCH(G$3,Команды!$A$2:$A$7500,0),$E109+2)=Команды!$AJ$14,TRUE,FALSE),IF(INDEX(Команды!$A$2:$AN$7500,MATCH(G$3,Команды!$A$2:$A$7500,0),$E109+2)=Команды!$AJ$15,TRUE,FALSE),IF(INDEX(Команды!$A$2:$AN$7500,MATCH(G$3,Команды!$A$2:$A$7500,0),$E109+2)=Команды!$AJ$16,TRUE,FALSE),IF(INDEX(Команды!$A$2:$AN$7500,MATCH(G$3,Команды!$A$2:$A$7500,0),$E109+2)=Команды!$AJ$17,TRUE,FALSE),IF(INDEX(Команды!$A$2:$AN$7500,MATCH(G$3,Команды!$A$2:$A$7500,0),$E109+2)=Команды!$AJ$18,TRUE,FALSE),IF(INDEX(Команды!$A$2:$AN$7500,MATCH(G$3,Команды!$A$2:$A$7500,0),$E109+2)=Команды!$AJ$19,TRUE,FALSE)),INDEX(Команды!$AJ$2:$AL$19,MATCH(INDEX(Команды!$A$2:$AN$7500,MATCH(G$3,Команды!$A$2:$A$7500,0),$E109+2),Команды!$AJ$2:$AJ$19,0),3),0)</f>
        <v>0</v>
      </c>
      <c r="I109" s="342"/>
      <c r="J109" s="174">
        <f>IF(OR(IF(INDEX(Команды!$A$2:$AN$7500,MATCH(J$3,Команды!$A$2:$A$7500,0),$E109+2)=Команды!$AJ$2,TRUE,FALSE),IF(INDEX(Команды!$A$2:$AN$7500,MATCH(J$3,Команды!$A$2:$A$7500,0),$E109+2)=Команды!$AJ$3,TRUE,FALSE),IF(INDEX(Команды!$A$2:$AN$7500,MATCH(J$3,Команды!$A$2:$A$7500,0),$E109+2)=Команды!$AJ$4,TRUE,FALSE),IF(INDEX(Команды!$A$2:$AN$7500,MATCH(J$3,Команды!$A$2:$A$7500,0),$E109+2)=Команды!$AJ$5,TRUE,FALSE),IF(INDEX(Команды!$A$2:$AN$7500,MATCH(J$3,Команды!$A$2:$A$7500,0),$E109+2)=Команды!$AJ$6,TRUE,FALSE),IF(INDEX(Команды!$A$2:$AN$7500,MATCH(J$3,Команды!$A$2:$A$7500,0),$E109+2)=Команды!$AJ$7,TRUE,FALSE),IF(INDEX(Команды!$A$2:$AN$7500,MATCH(J$3,Команды!$A$2:$A$7500,0),$E109+2)=Команды!$AJ$8,TRUE,FALSE),IF(INDEX(Команды!$A$2:$AN$7500,MATCH(J$3,Команды!$A$2:$A$7500,0),$E109+2)=Команды!$AJ$9,TRUE,FALSE),IF(INDEX(Команды!$A$2:$AN$7500,MATCH(J$3,Команды!$A$2:$A$7500,0),$E109+2)=Команды!$AJ$10,TRUE,FALSE),IF(INDEX(Команды!$A$2:$AN$7500,MATCH(J$3,Команды!$A$2:$A$7500,0),$E109+2)=Команды!$AJ$11,TRUE,FALSE),IF(INDEX(Команды!$A$2:$AN$7500,MATCH(J$3,Команды!$A$2:$A$7500,0),$E109+2)=Команды!$AJ$12,TRUE,FALSE),IF(INDEX(Команды!$A$2:$AN$7500,MATCH(J$3,Команды!$A$2:$A$7500,0),$E109+2)=Команды!$AJ$13,TRUE,FALSE),IF(INDEX(Команды!$A$2:$AN$7500,MATCH(J$3,Команды!$A$2:$A$7500,0),$E109+2)=Команды!$AJ$14,TRUE,FALSE),IF(INDEX(Команды!$A$2:$AN$7500,MATCH(J$3,Команды!$A$2:$A$7500,0),$E109+2)=Команды!$AJ$15,TRUE,FALSE),IF(INDEX(Команды!$A$2:$AN$7500,MATCH(J$3,Команды!$A$2:$A$7500,0),$E109+2)=Команды!$AJ$16,TRUE,FALSE),,IF(INDEX(Команды!$A$2:$AN$7500,MATCH(J$3,Команды!$A$2:$A$7500,0),$E109+2)=Команды!$AJ$17,TRUE,FALSE),,IF(INDEX(Команды!$A$2:$AN$7500,MATCH(J$3,Команды!$A$2:$A$7500,0),$E109+2)=Команды!$AJ$18,TRUE,FALSE),,IF(INDEX(Команды!$A$2:$AN$7500,MATCH(J$3,Команды!$A$2:$A$7500,0),$E109+2)=Команды!$AJ$19,TRUE,FALSE)),INDEX(Команды!$AJ$2:$AK$19,MATCH(INDEX(Команды!$A$2:$AN$7500,MATCH(J$3,Команды!$A$2:$A$7500,0),$E109+2),Команды!$AJ$2:$AJ$19,0),2),0)</f>
        <v>0</v>
      </c>
      <c r="K109" s="175">
        <f>IF(OR(IF(INDEX(Команды!$A$2:$AN$7500,MATCH(J$3,Команды!$A$2:$A$7500,0),$E109+2)=Команды!$AJ$2,TRUE,FALSE),IF(INDEX(Команды!$A$2:$AN$7500,MATCH(J$3,Команды!$A$2:$A$7500,0),$E109+2)=Команды!$AJ$3,TRUE,FALSE),IF(INDEX(Команды!$A$2:$AN$7500,MATCH(J$3,Команды!$A$2:$A$7500,0),$E109+2)=Команды!$AJ$4,TRUE,FALSE),IF(INDEX(Команды!$A$2:$AN$7500,MATCH(J$3,Команды!$A$2:$A$7500,0),$E109+2)=Команды!$AJ$5,TRUE,FALSE),IF(INDEX(Команды!$A$2:$AN$7500,MATCH(J$3,Команды!$A$2:$A$7500,0),$E109+2)=Команды!$AJ$6,TRUE,FALSE),IF(INDEX(Команды!$A$2:$AN$7500,MATCH(J$3,Команды!$A$2:$A$7500,0),$E109+2)=Команды!$AJ$7,TRUE,FALSE),IF(INDEX(Команды!$A$2:$AN$7500,MATCH(J$3,Команды!$A$2:$A$7500,0),$E109+2)=Команды!$AJ$8,TRUE,FALSE),IF(INDEX(Команды!$A$2:$AN$7500,MATCH(J$3,Команды!$A$2:$A$7500,0),$E109+2)=Команды!$AJ$9,TRUE,FALSE),IF(INDEX(Команды!$A$2:$AN$7500,MATCH(J$3,Команды!$A$2:$A$7500,0),$E109+2)=Команды!$AJ$10,TRUE,FALSE),IF(INDEX(Команды!$A$2:$AN$7500,MATCH(J$3,Команды!$A$2:$A$7500,0),$E109+2)=Команды!$AJ$11,TRUE,FALSE),IF(INDEX(Команды!$A$2:$AN$7500,MATCH(J$3,Команды!$A$2:$A$7500,0),$E109+2)=Команды!$AJ$12,TRUE,FALSE),IF(INDEX(Команды!$A$2:$AN$7500,MATCH(J$3,Команды!$A$2:$A$7500,0),$E109+2)=Команды!$AJ$13,TRUE,FALSE),IF(INDEX(Команды!$A$2:$AN$7500,MATCH(J$3,Команды!$A$2:$A$7500,0),$E109+2)=Команды!$AJ$14,TRUE,FALSE),IF(INDEX(Команды!$A$2:$AN$7500,MATCH(J$3,Команды!$A$2:$A$7500,0),$E109+2)=Команды!$AJ$15,TRUE,FALSE),IF(INDEX(Команды!$A$2:$AN$7500,MATCH(J$3,Команды!$A$2:$A$7500,0),$E109+2)=Команды!$AJ$16,TRUE,FALSE),IF(INDEX(Команды!$A$2:$AN$7500,MATCH(J$3,Команды!$A$2:$A$7500,0),$E109+2)=Команды!$AJ$17,TRUE,FALSE),IF(INDEX(Команды!$A$2:$AN$7500,MATCH(J$3,Команды!$A$2:$A$7500,0),$E109+2)=Команды!$AJ$18,TRUE,FALSE),IF(INDEX(Команды!$A$2:$AN$7500,MATCH(J$3,Команды!$A$2:$A$7500,0),$E109+2)=Команды!$AJ$19,TRUE,FALSE)),INDEX(Команды!$AJ$2:$AL$19,MATCH(INDEX(Команды!$A$2:$AN$7500,MATCH(J$3,Команды!$A$2:$A$7500,0),$E109+2),Команды!$AJ$2:$AJ$19,0),3),0)</f>
        <v>0</v>
      </c>
      <c r="L109" s="342"/>
      <c r="M109" s="174">
        <f>IF(OR(IF(INDEX(Команды!$A$2:$AN$7500,MATCH(M$3,Команды!$A$2:$A$7500,0),$E109+2)=Команды!$AJ$2,TRUE,FALSE),IF(INDEX(Команды!$A$2:$AN$7500,MATCH(M$3,Команды!$A$2:$A$7500,0),$E109+2)=Команды!$AJ$3,TRUE,FALSE),IF(INDEX(Команды!$A$2:$AN$7500,MATCH(M$3,Команды!$A$2:$A$7500,0),$E109+2)=Команды!$AJ$4,TRUE,FALSE),IF(INDEX(Команды!$A$2:$AN$7500,MATCH(M$3,Команды!$A$2:$A$7500,0),$E109+2)=Команды!$AJ$5,TRUE,FALSE),IF(INDEX(Команды!$A$2:$AN$7500,MATCH(M$3,Команды!$A$2:$A$7500,0),$E109+2)=Команды!$AJ$6,TRUE,FALSE),IF(INDEX(Команды!$A$2:$AN$7500,MATCH(M$3,Команды!$A$2:$A$7500,0),$E109+2)=Команды!$AJ$7,TRUE,FALSE),IF(INDEX(Команды!$A$2:$AN$7500,MATCH(M$3,Команды!$A$2:$A$7500,0),$E109+2)=Команды!$AJ$8,TRUE,FALSE),IF(INDEX(Команды!$A$2:$AN$7500,MATCH(M$3,Команды!$A$2:$A$7500,0),$E109+2)=Команды!$AJ$9,TRUE,FALSE),IF(INDEX(Команды!$A$2:$AN$7500,MATCH(M$3,Команды!$A$2:$A$7500,0),$E109+2)=Команды!$AJ$10,TRUE,FALSE),IF(INDEX(Команды!$A$2:$AN$7500,MATCH(M$3,Команды!$A$2:$A$7500,0),$E109+2)=Команды!$AJ$11,TRUE,FALSE),IF(INDEX(Команды!$A$2:$AN$7500,MATCH(M$3,Команды!$A$2:$A$7500,0),$E109+2)=Команды!$AJ$12,TRUE,FALSE),IF(INDEX(Команды!$A$2:$AN$7500,MATCH(M$3,Команды!$A$2:$A$7500,0),$E109+2)=Команды!$AJ$13,TRUE,FALSE),IF(INDEX(Команды!$A$2:$AN$7500,MATCH(M$3,Команды!$A$2:$A$7500,0),$E109+2)=Команды!$AJ$14,TRUE,FALSE),IF(INDEX(Команды!$A$2:$AN$7500,MATCH(M$3,Команды!$A$2:$A$7500,0),$E109+2)=Команды!$AJ$15,TRUE,FALSE),IF(INDEX(Команды!$A$2:$AN$7500,MATCH(M$3,Команды!$A$2:$A$7500,0),$E109+2)=Команды!$AJ$16,TRUE,FALSE),,IF(INDEX(Команды!$A$2:$AN$7500,MATCH(M$3,Команды!$A$2:$A$7500,0),$E109+2)=Команды!$AJ$17,TRUE,FALSE),,IF(INDEX(Команды!$A$2:$AN$7500,MATCH(M$3,Команды!$A$2:$A$7500,0),$E109+2)=Команды!$AJ$18,TRUE,FALSE),,IF(INDEX(Команды!$A$2:$AN$7500,MATCH(M$3,Команды!$A$2:$A$7500,0),$E109+2)=Команды!$AJ$19,TRUE,FALSE)),INDEX(Команды!$AJ$2:$AK$19,MATCH(INDEX(Команды!$A$2:$AN$7500,MATCH(M$3,Команды!$A$2:$A$7500,0),$E109+2),Команды!$AJ$2:$AJ$19,0),2),0)</f>
        <v>0</v>
      </c>
      <c r="N109" s="175">
        <f>IF(OR(IF(INDEX(Команды!$A$2:$AN$7500,MATCH(M$3,Команды!$A$2:$A$7500,0),$E109+2)=Команды!$AJ$2,TRUE,FALSE),IF(INDEX(Команды!$A$2:$AN$7500,MATCH(M$3,Команды!$A$2:$A$7500,0),$E109+2)=Команды!$AJ$3,TRUE,FALSE),IF(INDEX(Команды!$A$2:$AN$7500,MATCH(M$3,Команды!$A$2:$A$7500,0),$E109+2)=Команды!$AJ$4,TRUE,FALSE),IF(INDEX(Команды!$A$2:$AN$7500,MATCH(M$3,Команды!$A$2:$A$7500,0),$E109+2)=Команды!$AJ$5,TRUE,FALSE),IF(INDEX(Команды!$A$2:$AN$7500,MATCH(M$3,Команды!$A$2:$A$7500,0),$E109+2)=Команды!$AJ$6,TRUE,FALSE),IF(INDEX(Команды!$A$2:$AN$7500,MATCH(M$3,Команды!$A$2:$A$7500,0),$E109+2)=Команды!$AJ$7,TRUE,FALSE),IF(INDEX(Команды!$A$2:$AN$7500,MATCH(M$3,Команды!$A$2:$A$7500,0),$E109+2)=Команды!$AJ$8,TRUE,FALSE),IF(INDEX(Команды!$A$2:$AN$7500,MATCH(M$3,Команды!$A$2:$A$7500,0),$E109+2)=Команды!$AJ$9,TRUE,FALSE),IF(INDEX(Команды!$A$2:$AN$7500,MATCH(M$3,Команды!$A$2:$A$7500,0),$E109+2)=Команды!$AJ$10,TRUE,FALSE),IF(INDEX(Команды!$A$2:$AN$7500,MATCH(M$3,Команды!$A$2:$A$7500,0),$E109+2)=Команды!$AJ$11,TRUE,FALSE),IF(INDEX(Команды!$A$2:$AN$7500,MATCH(M$3,Команды!$A$2:$A$7500,0),$E109+2)=Команды!$AJ$12,TRUE,FALSE),IF(INDEX(Команды!$A$2:$AN$7500,MATCH(M$3,Команды!$A$2:$A$7500,0),$E109+2)=Команды!$AJ$13,TRUE,FALSE),IF(INDEX(Команды!$A$2:$AN$7500,MATCH(M$3,Команды!$A$2:$A$7500,0),$E109+2)=Команды!$AJ$14,TRUE,FALSE),IF(INDEX(Команды!$A$2:$AN$7500,MATCH(M$3,Команды!$A$2:$A$7500,0),$E109+2)=Команды!$AJ$15,TRUE,FALSE),IF(INDEX(Команды!$A$2:$AN$7500,MATCH(M$3,Команды!$A$2:$A$7500,0),$E109+2)=Команды!$AJ$16,TRUE,FALSE),IF(INDEX(Команды!$A$2:$AN$7500,MATCH(M$3,Команды!$A$2:$A$7500,0),$E109+2)=Команды!$AJ$17,TRUE,FALSE),IF(INDEX(Команды!$A$2:$AN$7500,MATCH(M$3,Команды!$A$2:$A$7500,0),$E109+2)=Команды!$AJ$18,TRUE,FALSE),IF(INDEX(Команды!$A$2:$AN$7500,MATCH(M$3,Команды!$A$2:$A$7500,0),$E109+2)=Команды!$AJ$19,TRUE,FALSE)),INDEX(Команды!$AJ$2:$AL$19,MATCH(INDEX(Команды!$A$2:$AN$7500,MATCH(M$3,Команды!$A$2:$A$7500,0),$E109+2),Команды!$AJ$2:$AJ$19,0),3),0)</f>
        <v>0</v>
      </c>
      <c r="O109" s="342"/>
      <c r="P109" s="174">
        <f>IF(OR(IF(INDEX(Команды!$A$2:$AN$7500,MATCH(P$3,Команды!$A$2:$A$7500,0),$E109+2)=Команды!$AJ$2,TRUE,FALSE),IF(INDEX(Команды!$A$2:$AN$7500,MATCH(P$3,Команды!$A$2:$A$7500,0),$E109+2)=Команды!$AJ$3,TRUE,FALSE),IF(INDEX(Команды!$A$2:$AN$7500,MATCH(P$3,Команды!$A$2:$A$7500,0),$E109+2)=Команды!$AJ$4,TRUE,FALSE),IF(INDEX(Команды!$A$2:$AN$7500,MATCH(P$3,Команды!$A$2:$A$7500,0),$E109+2)=Команды!$AJ$5,TRUE,FALSE),IF(INDEX(Команды!$A$2:$AN$7500,MATCH(P$3,Команды!$A$2:$A$7500,0),$E109+2)=Команды!$AJ$6,TRUE,FALSE),IF(INDEX(Команды!$A$2:$AN$7500,MATCH(P$3,Команды!$A$2:$A$7500,0),$E109+2)=Команды!$AJ$7,TRUE,FALSE),IF(INDEX(Команды!$A$2:$AN$7500,MATCH(P$3,Команды!$A$2:$A$7500,0),$E109+2)=Команды!$AJ$8,TRUE,FALSE),IF(INDEX(Команды!$A$2:$AN$7500,MATCH(P$3,Команды!$A$2:$A$7500,0),$E109+2)=Команды!$AJ$9,TRUE,FALSE),IF(INDEX(Команды!$A$2:$AN$7500,MATCH(P$3,Команды!$A$2:$A$7500,0),$E109+2)=Команды!$AJ$10,TRUE,FALSE),IF(INDEX(Команды!$A$2:$AN$7500,MATCH(P$3,Команды!$A$2:$A$7500,0),$E109+2)=Команды!$AJ$11,TRUE,FALSE),IF(INDEX(Команды!$A$2:$AN$7500,MATCH(P$3,Команды!$A$2:$A$7500,0),$E109+2)=Команды!$AJ$12,TRUE,FALSE),IF(INDEX(Команды!$A$2:$AN$7500,MATCH(P$3,Команды!$A$2:$A$7500,0),$E109+2)=Команды!$AJ$13,TRUE,FALSE),IF(INDEX(Команды!$A$2:$AN$7500,MATCH(P$3,Команды!$A$2:$A$7500,0),$E109+2)=Команды!$AJ$14,TRUE,FALSE),IF(INDEX(Команды!$A$2:$AN$7500,MATCH(P$3,Команды!$A$2:$A$7500,0),$E109+2)=Команды!$AJ$15,TRUE,FALSE),IF(INDEX(Команды!$A$2:$AN$7500,MATCH(P$3,Команды!$A$2:$A$7500,0),$E109+2)=Команды!$AJ$16,TRUE,FALSE),,IF(INDEX(Команды!$A$2:$AN$7500,MATCH(P$3,Команды!$A$2:$A$7500,0),$E109+2)=Команды!$AJ$17,TRUE,FALSE),,IF(INDEX(Команды!$A$2:$AN$7500,MATCH(P$3,Команды!$A$2:$A$7500,0),$E109+2)=Команды!$AJ$18,TRUE,FALSE),,IF(INDEX(Команды!$A$2:$AN$7500,MATCH(P$3,Команды!$A$2:$A$7500,0),$E109+2)=Команды!$AJ$19,TRUE,FALSE)),INDEX(Команды!$AJ$2:$AK$19,MATCH(INDEX(Команды!$A$2:$AN$7500,MATCH(P$3,Команды!$A$2:$A$7500,0),$E109+2),Команды!$AJ$2:$AJ$19,0),2),0)</f>
        <v>0</v>
      </c>
      <c r="Q109" s="175">
        <f>IF(OR(IF(INDEX(Команды!$A$2:$AN$7500,MATCH(P$3,Команды!$A$2:$A$7500,0),$E109+2)=Команды!$AJ$2,TRUE,FALSE),IF(INDEX(Команды!$A$2:$AN$7500,MATCH(P$3,Команды!$A$2:$A$7500,0),$E109+2)=Команды!$AJ$3,TRUE,FALSE),IF(INDEX(Команды!$A$2:$AN$7500,MATCH(P$3,Команды!$A$2:$A$7500,0),$E109+2)=Команды!$AJ$4,TRUE,FALSE),IF(INDEX(Команды!$A$2:$AN$7500,MATCH(P$3,Команды!$A$2:$A$7500,0),$E109+2)=Команды!$AJ$5,TRUE,FALSE),IF(INDEX(Команды!$A$2:$AN$7500,MATCH(P$3,Команды!$A$2:$A$7500,0),$E109+2)=Команды!$AJ$6,TRUE,FALSE),IF(INDEX(Команды!$A$2:$AN$7500,MATCH(P$3,Команды!$A$2:$A$7500,0),$E109+2)=Команды!$AJ$7,TRUE,FALSE),IF(INDEX(Команды!$A$2:$AN$7500,MATCH(P$3,Команды!$A$2:$A$7500,0),$E109+2)=Команды!$AJ$8,TRUE,FALSE),IF(INDEX(Команды!$A$2:$AN$7500,MATCH(P$3,Команды!$A$2:$A$7500,0),$E109+2)=Команды!$AJ$9,TRUE,FALSE),IF(INDEX(Команды!$A$2:$AN$7500,MATCH(P$3,Команды!$A$2:$A$7500,0),$E109+2)=Команды!$AJ$10,TRUE,FALSE),IF(INDEX(Команды!$A$2:$AN$7500,MATCH(P$3,Команды!$A$2:$A$7500,0),$E109+2)=Команды!$AJ$11,TRUE,FALSE),IF(INDEX(Команды!$A$2:$AN$7500,MATCH(P$3,Команды!$A$2:$A$7500,0),$E109+2)=Команды!$AJ$12,TRUE,FALSE),IF(INDEX(Команды!$A$2:$AN$7500,MATCH(P$3,Команды!$A$2:$A$7500,0),$E109+2)=Команды!$AJ$13,TRUE,FALSE),IF(INDEX(Команды!$A$2:$AN$7500,MATCH(P$3,Команды!$A$2:$A$7500,0),$E109+2)=Команды!$AJ$14,TRUE,FALSE),IF(INDEX(Команды!$A$2:$AN$7500,MATCH(P$3,Команды!$A$2:$A$7500,0),$E109+2)=Команды!$AJ$15,TRUE,FALSE),IF(INDEX(Команды!$A$2:$AN$7500,MATCH(P$3,Команды!$A$2:$A$7500,0),$E109+2)=Команды!$AJ$16,TRUE,FALSE),IF(INDEX(Команды!$A$2:$AN$7500,MATCH(P$3,Команды!$A$2:$A$7500,0),$E109+2)=Команды!$AJ$17,TRUE,FALSE),IF(INDEX(Команды!$A$2:$AN$7500,MATCH(P$3,Команды!$A$2:$A$7500,0),$E109+2)=Команды!$AJ$18,TRUE,FALSE),IF(INDEX(Команды!$A$2:$AN$7500,MATCH(P$3,Команды!$A$2:$A$7500,0),$E109+2)=Команды!$AJ$19,TRUE,FALSE)),INDEX(Команды!$AJ$2:$AL$19,MATCH(INDEX(Команды!$A$2:$AN$7500,MATCH(P$3,Команды!$A$2:$A$7500,0),$E109+2),Команды!$AJ$2:$AJ$19,0),3),0)</f>
        <v>0</v>
      </c>
      <c r="R109" s="342"/>
      <c r="S109" s="174">
        <f>IF(OR(IF(INDEX(Команды!$A$2:$AN$7500,MATCH(S$3,Команды!$A$2:$A$7500,0),$E109+2)=Команды!$AJ$2,TRUE,FALSE),IF(INDEX(Команды!$A$2:$AN$7500,MATCH(S$3,Команды!$A$2:$A$7500,0),$E109+2)=Команды!$AJ$3,TRUE,FALSE),IF(INDEX(Команды!$A$2:$AN$7500,MATCH(S$3,Команды!$A$2:$A$7500,0),$E109+2)=Команды!$AJ$4,TRUE,FALSE),IF(INDEX(Команды!$A$2:$AN$7500,MATCH(S$3,Команды!$A$2:$A$7500,0),$E109+2)=Команды!$AJ$5,TRUE,FALSE),IF(INDEX(Команды!$A$2:$AN$7500,MATCH(S$3,Команды!$A$2:$A$7500,0),$E109+2)=Команды!$AJ$6,TRUE,FALSE),IF(INDEX(Команды!$A$2:$AN$7500,MATCH(S$3,Команды!$A$2:$A$7500,0),$E109+2)=Команды!$AJ$7,TRUE,FALSE),IF(INDEX(Команды!$A$2:$AN$7500,MATCH(S$3,Команды!$A$2:$A$7500,0),$E109+2)=Команды!$AJ$8,TRUE,FALSE),IF(INDEX(Команды!$A$2:$AN$7500,MATCH(S$3,Команды!$A$2:$A$7500,0),$E109+2)=Команды!$AJ$9,TRUE,FALSE),IF(INDEX(Команды!$A$2:$AN$7500,MATCH(S$3,Команды!$A$2:$A$7500,0),$E109+2)=Команды!$AJ$10,TRUE,FALSE),IF(INDEX(Команды!$A$2:$AN$7500,MATCH(S$3,Команды!$A$2:$A$7500,0),$E109+2)=Команды!$AJ$11,TRUE,FALSE),IF(INDEX(Команды!$A$2:$AN$7500,MATCH(S$3,Команды!$A$2:$A$7500,0),$E109+2)=Команды!$AJ$12,TRUE,FALSE),IF(INDEX(Команды!$A$2:$AN$7500,MATCH(S$3,Команды!$A$2:$A$7500,0),$E109+2)=Команды!$AJ$13,TRUE,FALSE),IF(INDEX(Команды!$A$2:$AN$7500,MATCH(S$3,Команды!$A$2:$A$7500,0),$E109+2)=Команды!$AJ$14,TRUE,FALSE),IF(INDEX(Команды!$A$2:$AN$7500,MATCH(S$3,Команды!$A$2:$A$7500,0),$E109+2)=Команды!$AJ$15,TRUE,FALSE),IF(INDEX(Команды!$A$2:$AN$7500,MATCH(S$3,Команды!$A$2:$A$7500,0),$E109+2)=Команды!$AJ$16,TRUE,FALSE),,IF(INDEX(Команды!$A$2:$AN$7500,MATCH(S$3,Команды!$A$2:$A$7500,0),$E109+2)=Команды!$AJ$17,TRUE,FALSE),,IF(INDEX(Команды!$A$2:$AN$7500,MATCH(S$3,Команды!$A$2:$A$7500,0),$E109+2)=Команды!$AJ$18,TRUE,FALSE),,IF(INDEX(Команды!$A$2:$AN$7500,MATCH(S$3,Команды!$A$2:$A$7500,0),$E109+2)=Команды!$AJ$19,TRUE,FALSE)),INDEX(Команды!$AJ$2:$AK$19,MATCH(INDEX(Команды!$A$2:$AN$7500,MATCH(S$3,Команды!$A$2:$A$7500,0),$E109+2),Команды!$AJ$2:$AJ$19,0),2),0)</f>
        <v>0</v>
      </c>
      <c r="T109" s="175">
        <f>IF(OR(IF(INDEX(Команды!$A$2:$AN$7500,MATCH(S$3,Команды!$A$2:$A$7500,0),$E109+2)=Команды!$AJ$2,TRUE,FALSE),IF(INDEX(Команды!$A$2:$AN$7500,MATCH(S$3,Команды!$A$2:$A$7500,0),$E109+2)=Команды!$AJ$3,TRUE,FALSE),IF(INDEX(Команды!$A$2:$AN$7500,MATCH(S$3,Команды!$A$2:$A$7500,0),$E109+2)=Команды!$AJ$4,TRUE,FALSE),IF(INDEX(Команды!$A$2:$AN$7500,MATCH(S$3,Команды!$A$2:$A$7500,0),$E109+2)=Команды!$AJ$5,TRUE,FALSE),IF(INDEX(Команды!$A$2:$AN$7500,MATCH(S$3,Команды!$A$2:$A$7500,0),$E109+2)=Команды!$AJ$6,TRUE,FALSE),IF(INDEX(Команды!$A$2:$AN$7500,MATCH(S$3,Команды!$A$2:$A$7500,0),$E109+2)=Команды!$AJ$7,TRUE,FALSE),IF(INDEX(Команды!$A$2:$AN$7500,MATCH(S$3,Команды!$A$2:$A$7500,0),$E109+2)=Команды!$AJ$8,TRUE,FALSE),IF(INDEX(Команды!$A$2:$AN$7500,MATCH(S$3,Команды!$A$2:$A$7500,0),$E109+2)=Команды!$AJ$9,TRUE,FALSE),IF(INDEX(Команды!$A$2:$AN$7500,MATCH(S$3,Команды!$A$2:$A$7500,0),$E109+2)=Команды!$AJ$10,TRUE,FALSE),IF(INDEX(Команды!$A$2:$AN$7500,MATCH(S$3,Команды!$A$2:$A$7500,0),$E109+2)=Команды!$AJ$11,TRUE,FALSE),IF(INDEX(Команды!$A$2:$AN$7500,MATCH(S$3,Команды!$A$2:$A$7500,0),$E109+2)=Команды!$AJ$12,TRUE,FALSE),IF(INDEX(Команды!$A$2:$AN$7500,MATCH(S$3,Команды!$A$2:$A$7500,0),$E109+2)=Команды!$AJ$13,TRUE,FALSE),IF(INDEX(Команды!$A$2:$AN$7500,MATCH(S$3,Команды!$A$2:$A$7500,0),$E109+2)=Команды!$AJ$14,TRUE,FALSE),IF(INDEX(Команды!$A$2:$AN$7500,MATCH(S$3,Команды!$A$2:$A$7500,0),$E109+2)=Команды!$AJ$15,TRUE,FALSE),IF(INDEX(Команды!$A$2:$AN$7500,MATCH(S$3,Команды!$A$2:$A$7500,0),$E109+2)=Команды!$AJ$16,TRUE,FALSE),IF(INDEX(Команды!$A$2:$AN$7500,MATCH(S$3,Команды!$A$2:$A$7500,0),$E109+2)=Команды!$AJ$17,TRUE,FALSE),IF(INDEX(Команды!$A$2:$AN$7500,MATCH(S$3,Команды!$A$2:$A$7500,0),$E109+2)=Команды!$AJ$18,TRUE,FALSE),IF(INDEX(Команды!$A$2:$AN$7500,MATCH(S$3,Команды!$A$2:$A$7500,0),$E109+2)=Команды!$AJ$19,TRUE,FALSE)),INDEX(Команды!$AJ$2:$AL$19,MATCH(INDEX(Команды!$A$2:$AN$7500,MATCH(S$3,Команды!$A$2:$A$7500,0),$E109+2),Команды!$AJ$2:$AJ$19,0),3),0)</f>
        <v>0</v>
      </c>
      <c r="U109" s="342"/>
      <c r="V109" s="174">
        <f>IF(OR(IF(INDEX(Команды!$A$2:$AN$7500,MATCH(V$3,Команды!$A$2:$A$7500,0),$E109+2)=Команды!$AJ$2,TRUE,FALSE),IF(INDEX(Команды!$A$2:$AN$7500,MATCH(V$3,Команды!$A$2:$A$7500,0),$E109+2)=Команды!$AJ$3,TRUE,FALSE),IF(INDEX(Команды!$A$2:$AN$7500,MATCH(V$3,Команды!$A$2:$A$7500,0),$E109+2)=Команды!$AJ$4,TRUE,FALSE),IF(INDEX(Команды!$A$2:$AN$7500,MATCH(V$3,Команды!$A$2:$A$7500,0),$E109+2)=Команды!$AJ$5,TRUE,FALSE),IF(INDEX(Команды!$A$2:$AN$7500,MATCH(V$3,Команды!$A$2:$A$7500,0),$E109+2)=Команды!$AJ$6,TRUE,FALSE),IF(INDEX(Команды!$A$2:$AN$7500,MATCH(V$3,Команды!$A$2:$A$7500,0),$E109+2)=Команды!$AJ$7,TRUE,FALSE),IF(INDEX(Команды!$A$2:$AN$7500,MATCH(V$3,Команды!$A$2:$A$7500,0),$E109+2)=Команды!$AJ$8,TRUE,FALSE),IF(INDEX(Команды!$A$2:$AN$7500,MATCH(V$3,Команды!$A$2:$A$7500,0),$E109+2)=Команды!$AJ$9,TRUE,FALSE),IF(INDEX(Команды!$A$2:$AN$7500,MATCH(V$3,Команды!$A$2:$A$7500,0),$E109+2)=Команды!$AJ$10,TRUE,FALSE),IF(INDEX(Команды!$A$2:$AN$7500,MATCH(V$3,Команды!$A$2:$A$7500,0),$E109+2)=Команды!$AJ$11,TRUE,FALSE),IF(INDEX(Команды!$A$2:$AN$7500,MATCH(V$3,Команды!$A$2:$A$7500,0),$E109+2)=Команды!$AJ$12,TRUE,FALSE),IF(INDEX(Команды!$A$2:$AN$7500,MATCH(V$3,Команды!$A$2:$A$7500,0),$E109+2)=Команды!$AJ$13,TRUE,FALSE),IF(INDEX(Команды!$A$2:$AN$7500,MATCH(V$3,Команды!$A$2:$A$7500,0),$E109+2)=Команды!$AJ$14,TRUE,FALSE),IF(INDEX(Команды!$A$2:$AN$7500,MATCH(V$3,Команды!$A$2:$A$7500,0),$E109+2)=Команды!$AJ$15,TRUE,FALSE),IF(INDEX(Команды!$A$2:$AN$7500,MATCH(V$3,Команды!$A$2:$A$7500,0),$E109+2)=Команды!$AJ$16,TRUE,FALSE),,IF(INDEX(Команды!$A$2:$AN$7500,MATCH(V$3,Команды!$A$2:$A$7500,0),$E109+2)=Команды!$AJ$17,TRUE,FALSE),,IF(INDEX(Команды!$A$2:$AN$7500,MATCH(V$3,Команды!$A$2:$A$7500,0),$E109+2)=Команды!$AJ$18,TRUE,FALSE),,IF(INDEX(Команды!$A$2:$AN$7500,MATCH(V$3,Команды!$A$2:$A$7500,0),$E109+2)=Команды!$AJ$19,TRUE,FALSE)),INDEX(Команды!$AJ$2:$AK$19,MATCH(INDEX(Команды!$A$2:$AN$7500,MATCH(V$3,Команды!$A$2:$A$7500,0),$E109+2),Команды!$AJ$2:$AJ$19,0),2),0)</f>
        <v>0</v>
      </c>
      <c r="W109" s="175">
        <f>IF(OR(IF(INDEX(Команды!$A$2:$AN$7500,MATCH(V$3,Команды!$A$2:$A$7500,0),$E109+2)=Команды!$AJ$2,TRUE,FALSE),IF(INDEX(Команды!$A$2:$AN$7500,MATCH(V$3,Команды!$A$2:$A$7500,0),$E109+2)=Команды!$AJ$3,TRUE,FALSE),IF(INDEX(Команды!$A$2:$AN$7500,MATCH(V$3,Команды!$A$2:$A$7500,0),$E109+2)=Команды!$AJ$4,TRUE,FALSE),IF(INDEX(Команды!$A$2:$AN$7500,MATCH(V$3,Команды!$A$2:$A$7500,0),$E109+2)=Команды!$AJ$5,TRUE,FALSE),IF(INDEX(Команды!$A$2:$AN$7500,MATCH(V$3,Команды!$A$2:$A$7500,0),$E109+2)=Команды!$AJ$6,TRUE,FALSE),IF(INDEX(Команды!$A$2:$AN$7500,MATCH(V$3,Команды!$A$2:$A$7500,0),$E109+2)=Команды!$AJ$7,TRUE,FALSE),IF(INDEX(Команды!$A$2:$AN$7500,MATCH(V$3,Команды!$A$2:$A$7500,0),$E109+2)=Команды!$AJ$8,TRUE,FALSE),IF(INDEX(Команды!$A$2:$AN$7500,MATCH(V$3,Команды!$A$2:$A$7500,0),$E109+2)=Команды!$AJ$9,TRUE,FALSE),IF(INDEX(Команды!$A$2:$AN$7500,MATCH(V$3,Команды!$A$2:$A$7500,0),$E109+2)=Команды!$AJ$10,TRUE,FALSE),IF(INDEX(Команды!$A$2:$AN$7500,MATCH(V$3,Команды!$A$2:$A$7500,0),$E109+2)=Команды!$AJ$11,TRUE,FALSE),IF(INDEX(Команды!$A$2:$AN$7500,MATCH(V$3,Команды!$A$2:$A$7500,0),$E109+2)=Команды!$AJ$12,TRUE,FALSE),IF(INDEX(Команды!$A$2:$AN$7500,MATCH(V$3,Команды!$A$2:$A$7500,0),$E109+2)=Команды!$AJ$13,TRUE,FALSE),IF(INDEX(Команды!$A$2:$AN$7500,MATCH(V$3,Команды!$A$2:$A$7500,0),$E109+2)=Команды!$AJ$14,TRUE,FALSE),IF(INDEX(Команды!$A$2:$AN$7500,MATCH(V$3,Команды!$A$2:$A$7500,0),$E109+2)=Команды!$AJ$15,TRUE,FALSE),IF(INDEX(Команды!$A$2:$AN$7500,MATCH(V$3,Команды!$A$2:$A$7500,0),$E109+2)=Команды!$AJ$16,TRUE,FALSE),IF(INDEX(Команды!$A$2:$AN$7500,MATCH(V$3,Команды!$A$2:$A$7500,0),$E109+2)=Команды!$AJ$17,TRUE,FALSE),IF(INDEX(Команды!$A$2:$AN$7500,MATCH(V$3,Команды!$A$2:$A$7500,0),$E109+2)=Команды!$AJ$18,TRUE,FALSE),IF(INDEX(Команды!$A$2:$AN$7500,MATCH(V$3,Команды!$A$2:$A$7500,0),$E109+2)=Команды!$AJ$19,TRUE,FALSE)),INDEX(Команды!$AJ$2:$AL$19,MATCH(INDEX(Команды!$A$2:$AN$7500,MATCH(V$3,Команды!$A$2:$A$7500,0),$E109+2),Команды!$AJ$2:$AJ$19,0),3),0)</f>
        <v>0</v>
      </c>
      <c r="X109" s="342"/>
      <c r="Y109" s="174">
        <f>IF(OR(IF(INDEX(Команды!$A$2:$AN$7500,MATCH(Y$3,Команды!$A$2:$A$7500,0),$E109+2)=Команды!$AJ$2,TRUE,FALSE),IF(INDEX(Команды!$A$2:$AN$7500,MATCH(Y$3,Команды!$A$2:$A$7500,0),$E109+2)=Команды!$AJ$3,TRUE,FALSE),IF(INDEX(Команды!$A$2:$AN$7500,MATCH(Y$3,Команды!$A$2:$A$7500,0),$E109+2)=Команды!$AJ$4,TRUE,FALSE),IF(INDEX(Команды!$A$2:$AN$7500,MATCH(Y$3,Команды!$A$2:$A$7500,0),$E109+2)=Команды!$AJ$5,TRUE,FALSE),IF(INDEX(Команды!$A$2:$AN$7500,MATCH(Y$3,Команды!$A$2:$A$7500,0),$E109+2)=Команды!$AJ$6,TRUE,FALSE),IF(INDEX(Команды!$A$2:$AN$7500,MATCH(Y$3,Команды!$A$2:$A$7500,0),$E109+2)=Команды!$AJ$7,TRUE,FALSE),IF(INDEX(Команды!$A$2:$AN$7500,MATCH(Y$3,Команды!$A$2:$A$7500,0),$E109+2)=Команды!$AJ$8,TRUE,FALSE),IF(INDEX(Команды!$A$2:$AN$7500,MATCH(Y$3,Команды!$A$2:$A$7500,0),$E109+2)=Команды!$AJ$9,TRUE,FALSE),IF(INDEX(Команды!$A$2:$AN$7500,MATCH(Y$3,Команды!$A$2:$A$7500,0),$E109+2)=Команды!$AJ$10,TRUE,FALSE),IF(INDEX(Команды!$A$2:$AN$7500,MATCH(Y$3,Команды!$A$2:$A$7500,0),$E109+2)=Команды!$AJ$11,TRUE,FALSE),IF(INDEX(Команды!$A$2:$AN$7500,MATCH(Y$3,Команды!$A$2:$A$7500,0),$E109+2)=Команды!$AJ$12,TRUE,FALSE),IF(INDEX(Команды!$A$2:$AN$7500,MATCH(Y$3,Команды!$A$2:$A$7500,0),$E109+2)=Команды!$AJ$13,TRUE,FALSE),IF(INDEX(Команды!$A$2:$AN$7500,MATCH(Y$3,Команды!$A$2:$A$7500,0),$E109+2)=Команды!$AJ$14,TRUE,FALSE),IF(INDEX(Команды!$A$2:$AN$7500,MATCH(Y$3,Команды!$A$2:$A$7500,0),$E109+2)=Команды!$AJ$15,TRUE,FALSE),IF(INDEX(Команды!$A$2:$AN$7500,MATCH(Y$3,Команды!$A$2:$A$7500,0),$E109+2)=Команды!$AJ$16,TRUE,FALSE),,IF(INDEX(Команды!$A$2:$AN$7500,MATCH(Y$3,Команды!$A$2:$A$7500,0),$E109+2)=Команды!$AJ$17,TRUE,FALSE),,IF(INDEX(Команды!$A$2:$AN$7500,MATCH(Y$3,Команды!$A$2:$A$7500,0),$E109+2)=Команды!$AJ$18,TRUE,FALSE),,IF(INDEX(Команды!$A$2:$AN$7500,MATCH(Y$3,Команды!$A$2:$A$7500,0),$E109+2)=Команды!$AJ$19,TRUE,FALSE)),INDEX(Команды!$AJ$2:$AK$19,MATCH(INDEX(Команды!$A$2:$AN$7500,MATCH(Y$3,Команды!$A$2:$A$7500,0),$E109+2),Команды!$AJ$2:$AJ$19,0),2),0)</f>
        <v>0</v>
      </c>
      <c r="Z109" s="175">
        <f>IF(OR(IF(INDEX(Команды!$A$2:$AN$7500,MATCH(Y$3,Команды!$A$2:$A$7500,0),$E109+2)=Команды!$AJ$2,TRUE,FALSE),IF(INDEX(Команды!$A$2:$AN$7500,MATCH(Y$3,Команды!$A$2:$A$7500,0),$E109+2)=Команды!$AJ$3,TRUE,FALSE),IF(INDEX(Команды!$A$2:$AN$7500,MATCH(Y$3,Команды!$A$2:$A$7500,0),$E109+2)=Команды!$AJ$4,TRUE,FALSE),IF(INDEX(Команды!$A$2:$AN$7500,MATCH(Y$3,Команды!$A$2:$A$7500,0),$E109+2)=Команды!$AJ$5,TRUE,FALSE),IF(INDEX(Команды!$A$2:$AN$7500,MATCH(Y$3,Команды!$A$2:$A$7500,0),$E109+2)=Команды!$AJ$6,TRUE,FALSE),IF(INDEX(Команды!$A$2:$AN$7500,MATCH(Y$3,Команды!$A$2:$A$7500,0),$E109+2)=Команды!$AJ$7,TRUE,FALSE),IF(INDEX(Команды!$A$2:$AN$7500,MATCH(Y$3,Команды!$A$2:$A$7500,0),$E109+2)=Команды!$AJ$8,TRUE,FALSE),IF(INDEX(Команды!$A$2:$AN$7500,MATCH(Y$3,Команды!$A$2:$A$7500,0),$E109+2)=Команды!$AJ$9,TRUE,FALSE),IF(INDEX(Команды!$A$2:$AN$7500,MATCH(Y$3,Команды!$A$2:$A$7500,0),$E109+2)=Команды!$AJ$10,TRUE,FALSE),IF(INDEX(Команды!$A$2:$AN$7500,MATCH(Y$3,Команды!$A$2:$A$7500,0),$E109+2)=Команды!$AJ$11,TRUE,FALSE),IF(INDEX(Команды!$A$2:$AN$7500,MATCH(Y$3,Команды!$A$2:$A$7500,0),$E109+2)=Команды!$AJ$12,TRUE,FALSE),IF(INDEX(Команды!$A$2:$AN$7500,MATCH(Y$3,Команды!$A$2:$A$7500,0),$E109+2)=Команды!$AJ$13,TRUE,FALSE),IF(INDEX(Команды!$A$2:$AN$7500,MATCH(Y$3,Команды!$A$2:$A$7500,0),$E109+2)=Команды!$AJ$14,TRUE,FALSE),IF(INDEX(Команды!$A$2:$AN$7500,MATCH(Y$3,Команды!$A$2:$A$7500,0),$E109+2)=Команды!$AJ$15,TRUE,FALSE),IF(INDEX(Команды!$A$2:$AN$7500,MATCH(Y$3,Команды!$A$2:$A$7500,0),$E109+2)=Команды!$AJ$16,TRUE,FALSE),IF(INDEX(Команды!$A$2:$AN$7500,MATCH(Y$3,Команды!$A$2:$A$7500,0),$E109+2)=Команды!$AJ$17,TRUE,FALSE),IF(INDEX(Команды!$A$2:$AN$7500,MATCH(Y$3,Команды!$A$2:$A$7500,0),$E109+2)=Команды!$AJ$18,TRUE,FALSE),IF(INDEX(Команды!$A$2:$AN$7500,MATCH(Y$3,Команды!$A$2:$A$7500,0),$E109+2)=Команды!$AJ$19,TRUE,FALSE)),INDEX(Команды!$AJ$2:$AL$19,MATCH(INDEX(Команды!$A$2:$AN$7500,MATCH(Y$3,Команды!$A$2:$A$7500,0),$E109+2),Команды!$AJ$2:$AJ$19,0),3),0)</f>
        <v>0</v>
      </c>
      <c r="AA109" s="342"/>
      <c r="AB109" s="174">
        <f>IF(OR(IF(INDEX(Команды!$A$2:$AN$7500,MATCH(AB$3,Команды!$A$2:$A$7500,0),$E109+2)=Команды!$AJ$2,TRUE,FALSE),IF(INDEX(Команды!$A$2:$AN$7500,MATCH(AB$3,Команды!$A$2:$A$7500,0),$E109+2)=Команды!$AJ$3,TRUE,FALSE),IF(INDEX(Команды!$A$2:$AN$7500,MATCH(AB$3,Команды!$A$2:$A$7500,0),$E109+2)=Команды!$AJ$4,TRUE,FALSE),IF(INDEX(Команды!$A$2:$AN$7500,MATCH(AB$3,Команды!$A$2:$A$7500,0),$E109+2)=Команды!$AJ$5,TRUE,FALSE),IF(INDEX(Команды!$A$2:$AN$7500,MATCH(AB$3,Команды!$A$2:$A$7500,0),$E109+2)=Команды!$AJ$6,TRUE,FALSE),IF(INDEX(Команды!$A$2:$AN$7500,MATCH(AB$3,Команды!$A$2:$A$7500,0),$E109+2)=Команды!$AJ$7,TRUE,FALSE),IF(INDEX(Команды!$A$2:$AN$7500,MATCH(AB$3,Команды!$A$2:$A$7500,0),$E109+2)=Команды!$AJ$8,TRUE,FALSE),IF(INDEX(Команды!$A$2:$AN$7500,MATCH(AB$3,Команды!$A$2:$A$7500,0),$E109+2)=Команды!$AJ$9,TRUE,FALSE),IF(INDEX(Команды!$A$2:$AN$7500,MATCH(AB$3,Команды!$A$2:$A$7500,0),$E109+2)=Команды!$AJ$10,TRUE,FALSE),IF(INDEX(Команды!$A$2:$AN$7500,MATCH(AB$3,Команды!$A$2:$A$7500,0),$E109+2)=Команды!$AJ$11,TRUE,FALSE),IF(INDEX(Команды!$A$2:$AN$7500,MATCH(AB$3,Команды!$A$2:$A$7500,0),$E109+2)=Команды!$AJ$12,TRUE,FALSE),IF(INDEX(Команды!$A$2:$AN$7500,MATCH(AB$3,Команды!$A$2:$A$7500,0),$E109+2)=Команды!$AJ$13,TRUE,FALSE),IF(INDEX(Команды!$A$2:$AN$7500,MATCH(AB$3,Команды!$A$2:$A$7500,0),$E109+2)=Команды!$AJ$14,TRUE,FALSE),IF(INDEX(Команды!$A$2:$AN$7500,MATCH(AB$3,Команды!$A$2:$A$7500,0),$E109+2)=Команды!$AJ$15,TRUE,FALSE),IF(INDEX(Команды!$A$2:$AN$7500,MATCH(AB$3,Команды!$A$2:$A$7500,0),$E109+2)=Команды!$AJ$16,TRUE,FALSE),,IF(INDEX(Команды!$A$2:$AN$7500,MATCH(AB$3,Команды!$A$2:$A$7500,0),$E109+2)=Команды!$AJ$17,TRUE,FALSE),,IF(INDEX(Команды!$A$2:$AN$7500,MATCH(AB$3,Команды!$A$2:$A$7500,0),$E109+2)=Команды!$AJ$18,TRUE,FALSE),,IF(INDEX(Команды!$A$2:$AN$7500,MATCH(AB$3,Команды!$A$2:$A$7500,0),$E109+2)=Команды!$AJ$19,TRUE,FALSE)),INDEX(Команды!$AJ$2:$AK$19,MATCH(INDEX(Команды!$A$2:$AN$7500,MATCH(AB$3,Команды!$A$2:$A$7500,0),$E109+2),Команды!$AJ$2:$AJ$19,0),2),0)</f>
        <v>0</v>
      </c>
      <c r="AC109" s="175">
        <f>IF(OR(IF(INDEX(Команды!$A$2:$AN$7500,MATCH(AB$3,Команды!$A$2:$A$7500,0),$E109+2)=Команды!$AJ$2,TRUE,FALSE),IF(INDEX(Команды!$A$2:$AN$7500,MATCH(AB$3,Команды!$A$2:$A$7500,0),$E109+2)=Команды!$AJ$3,TRUE,FALSE),IF(INDEX(Команды!$A$2:$AN$7500,MATCH(AB$3,Команды!$A$2:$A$7500,0),$E109+2)=Команды!$AJ$4,TRUE,FALSE),IF(INDEX(Команды!$A$2:$AN$7500,MATCH(AB$3,Команды!$A$2:$A$7500,0),$E109+2)=Команды!$AJ$5,TRUE,FALSE),IF(INDEX(Команды!$A$2:$AN$7500,MATCH(AB$3,Команды!$A$2:$A$7500,0),$E109+2)=Команды!$AJ$6,TRUE,FALSE),IF(INDEX(Команды!$A$2:$AN$7500,MATCH(AB$3,Команды!$A$2:$A$7500,0),$E109+2)=Команды!$AJ$7,TRUE,FALSE),IF(INDEX(Команды!$A$2:$AN$7500,MATCH(AB$3,Команды!$A$2:$A$7500,0),$E109+2)=Команды!$AJ$8,TRUE,FALSE),IF(INDEX(Команды!$A$2:$AN$7500,MATCH(AB$3,Команды!$A$2:$A$7500,0),$E109+2)=Команды!$AJ$9,TRUE,FALSE),IF(INDEX(Команды!$A$2:$AN$7500,MATCH(AB$3,Команды!$A$2:$A$7500,0),$E109+2)=Команды!$AJ$10,TRUE,FALSE),IF(INDEX(Команды!$A$2:$AN$7500,MATCH(AB$3,Команды!$A$2:$A$7500,0),$E109+2)=Команды!$AJ$11,TRUE,FALSE),IF(INDEX(Команды!$A$2:$AN$7500,MATCH(AB$3,Команды!$A$2:$A$7500,0),$E109+2)=Команды!$AJ$12,TRUE,FALSE),IF(INDEX(Команды!$A$2:$AN$7500,MATCH(AB$3,Команды!$A$2:$A$7500,0),$E109+2)=Команды!$AJ$13,TRUE,FALSE),IF(INDEX(Команды!$A$2:$AN$7500,MATCH(AB$3,Команды!$A$2:$A$7500,0),$E109+2)=Команды!$AJ$14,TRUE,FALSE),IF(INDEX(Команды!$A$2:$AN$7500,MATCH(AB$3,Команды!$A$2:$A$7500,0),$E109+2)=Команды!$AJ$15,TRUE,FALSE),IF(INDEX(Команды!$A$2:$AN$7500,MATCH(AB$3,Команды!$A$2:$A$7500,0),$E109+2)=Команды!$AJ$16,TRUE,FALSE),IF(INDEX(Команды!$A$2:$AN$7500,MATCH(AB$3,Команды!$A$2:$A$7500,0),$E109+2)=Команды!$AJ$17,TRUE,FALSE),IF(INDEX(Команды!$A$2:$AN$7500,MATCH(AB$3,Команды!$A$2:$A$7500,0),$E109+2)=Команды!$AJ$18,TRUE,FALSE),IF(INDEX(Команды!$A$2:$AN$7500,MATCH(AB$3,Команды!$A$2:$A$7500,0),$E109+2)=Команды!$AJ$19,TRUE,FALSE)),INDEX(Команды!$AJ$2:$AL$19,MATCH(INDEX(Команды!$A$2:$AN$7500,MATCH(AB$3,Команды!$A$2:$A$7500,0),$E109+2),Команды!$AJ$2:$AJ$19,0),3),0)</f>
        <v>0</v>
      </c>
      <c r="AD109" s="342"/>
      <c r="AE109" s="174">
        <f>IF(OR(IF(INDEX(Команды!$A$2:$AN$7500,MATCH(AE$3,Команды!$A$2:$A$7500,0),$E109+2)=Команды!$AJ$2,TRUE,FALSE),IF(INDEX(Команды!$A$2:$AN$7500,MATCH(AE$3,Команды!$A$2:$A$7500,0),$E109+2)=Команды!$AJ$3,TRUE,FALSE),IF(INDEX(Команды!$A$2:$AN$7500,MATCH(AE$3,Команды!$A$2:$A$7500,0),$E109+2)=Команды!$AJ$4,TRUE,FALSE),IF(INDEX(Команды!$A$2:$AN$7500,MATCH(AE$3,Команды!$A$2:$A$7500,0),$E109+2)=Команды!$AJ$5,TRUE,FALSE),IF(INDEX(Команды!$A$2:$AN$7500,MATCH(AE$3,Команды!$A$2:$A$7500,0),$E109+2)=Команды!$AJ$6,TRUE,FALSE),IF(INDEX(Команды!$A$2:$AN$7500,MATCH(AE$3,Команды!$A$2:$A$7500,0),$E109+2)=Команды!$AJ$7,TRUE,FALSE),IF(INDEX(Команды!$A$2:$AN$7500,MATCH(AE$3,Команды!$A$2:$A$7500,0),$E109+2)=Команды!$AJ$8,TRUE,FALSE),IF(INDEX(Команды!$A$2:$AN$7500,MATCH(AE$3,Команды!$A$2:$A$7500,0),$E109+2)=Команды!$AJ$9,TRUE,FALSE),IF(INDEX(Команды!$A$2:$AN$7500,MATCH(AE$3,Команды!$A$2:$A$7500,0),$E109+2)=Команды!$AJ$10,TRUE,FALSE),IF(INDEX(Команды!$A$2:$AN$7500,MATCH(AE$3,Команды!$A$2:$A$7500,0),$E109+2)=Команды!$AJ$11,TRUE,FALSE),IF(INDEX(Команды!$A$2:$AN$7500,MATCH(AE$3,Команды!$A$2:$A$7500,0),$E109+2)=Команды!$AJ$12,TRUE,FALSE),IF(INDEX(Команды!$A$2:$AN$7500,MATCH(AE$3,Команды!$A$2:$A$7500,0),$E109+2)=Команды!$AJ$13,TRUE,FALSE),IF(INDEX(Команды!$A$2:$AN$7500,MATCH(AE$3,Команды!$A$2:$A$7500,0),$E109+2)=Команды!$AJ$14,TRUE,FALSE),IF(INDEX(Команды!$A$2:$AN$7500,MATCH(AE$3,Команды!$A$2:$A$7500,0),$E109+2)=Команды!$AJ$15,TRUE,FALSE),IF(INDEX(Команды!$A$2:$AN$7500,MATCH(AE$3,Команды!$A$2:$A$7500,0),$E109+2)=Команды!$AJ$16,TRUE,FALSE),,IF(INDEX(Команды!$A$2:$AN$7500,MATCH(AE$3,Команды!$A$2:$A$7500,0),$E109+2)=Команды!$AJ$17,TRUE,FALSE),,IF(INDEX(Команды!$A$2:$AN$7500,MATCH(AE$3,Команды!$A$2:$A$7500,0),$E109+2)=Команды!$AJ$18,TRUE,FALSE),,IF(INDEX(Команды!$A$2:$AN$7500,MATCH(AE$3,Команды!$A$2:$A$7500,0),$E109+2)=Команды!$AJ$19,TRUE,FALSE)),INDEX(Команды!$AJ$2:$AK$19,MATCH(INDEX(Команды!$A$2:$AN$7500,MATCH(AE$3,Команды!$A$2:$A$7500,0),$E109+2),Команды!$AJ$2:$AJ$19,0),2),0)</f>
        <v>0</v>
      </c>
      <c r="AF109" s="175">
        <f>IF(OR(IF(INDEX(Команды!$A$2:$AN$7500,MATCH(AE$3,Команды!$A$2:$A$7500,0),$E109+2)=Команды!$AJ$2,TRUE,FALSE),IF(INDEX(Команды!$A$2:$AN$7500,MATCH(AE$3,Команды!$A$2:$A$7500,0),$E109+2)=Команды!$AJ$3,TRUE,FALSE),IF(INDEX(Команды!$A$2:$AN$7500,MATCH(AE$3,Команды!$A$2:$A$7500,0),$E109+2)=Команды!$AJ$4,TRUE,FALSE),IF(INDEX(Команды!$A$2:$AN$7500,MATCH(AE$3,Команды!$A$2:$A$7500,0),$E109+2)=Команды!$AJ$5,TRUE,FALSE),IF(INDEX(Команды!$A$2:$AN$7500,MATCH(AE$3,Команды!$A$2:$A$7500,0),$E109+2)=Команды!$AJ$6,TRUE,FALSE),IF(INDEX(Команды!$A$2:$AN$7500,MATCH(AE$3,Команды!$A$2:$A$7500,0),$E109+2)=Команды!$AJ$7,TRUE,FALSE),IF(INDEX(Команды!$A$2:$AN$7500,MATCH(AE$3,Команды!$A$2:$A$7500,0),$E109+2)=Команды!$AJ$8,TRUE,FALSE),IF(INDEX(Команды!$A$2:$AN$7500,MATCH(AE$3,Команды!$A$2:$A$7500,0),$E109+2)=Команды!$AJ$9,TRUE,FALSE),IF(INDEX(Команды!$A$2:$AN$7500,MATCH(AE$3,Команды!$A$2:$A$7500,0),$E109+2)=Команды!$AJ$10,TRUE,FALSE),IF(INDEX(Команды!$A$2:$AN$7500,MATCH(AE$3,Команды!$A$2:$A$7500,0),$E109+2)=Команды!$AJ$11,TRUE,FALSE),IF(INDEX(Команды!$A$2:$AN$7500,MATCH(AE$3,Команды!$A$2:$A$7500,0),$E109+2)=Команды!$AJ$12,TRUE,FALSE),IF(INDEX(Команды!$A$2:$AN$7500,MATCH(AE$3,Команды!$A$2:$A$7500,0),$E109+2)=Команды!$AJ$13,TRUE,FALSE),IF(INDEX(Команды!$A$2:$AN$7500,MATCH(AE$3,Команды!$A$2:$A$7500,0),$E109+2)=Команды!$AJ$14,TRUE,FALSE),IF(INDEX(Команды!$A$2:$AN$7500,MATCH(AE$3,Команды!$A$2:$A$7500,0),$E109+2)=Команды!$AJ$15,TRUE,FALSE),IF(INDEX(Команды!$A$2:$AN$7500,MATCH(AE$3,Команды!$A$2:$A$7500,0),$E109+2)=Команды!$AJ$16,TRUE,FALSE),IF(INDEX(Команды!$A$2:$AN$7500,MATCH(AE$3,Команды!$A$2:$A$7500,0),$E109+2)=Команды!$AJ$17,TRUE,FALSE),IF(INDEX(Команды!$A$2:$AN$7500,MATCH(AE$3,Команды!$A$2:$A$7500,0),$E109+2)=Команды!$AJ$18,TRUE,FALSE),IF(INDEX(Команды!$A$2:$AN$7500,MATCH(AE$3,Команды!$A$2:$A$7500,0),$E109+2)=Команды!$AJ$19,TRUE,FALSE)),INDEX(Команды!$AJ$2:$AL$19,MATCH(INDEX(Команды!$A$2:$AN$7500,MATCH(AE$3,Команды!$A$2:$A$7500,0),$E109+2),Команды!$AJ$2:$AJ$19,0),3),0)</f>
        <v>0</v>
      </c>
      <c r="AG109" s="342"/>
      <c r="AH109" s="174">
        <f>IF(OR(IF(INDEX(Команды!$A$2:$AN$7500,MATCH(AH$3,Команды!$A$2:$A$7500,0),$E109+2)=Команды!$AJ$2,TRUE,FALSE),IF(INDEX(Команды!$A$2:$AN$7500,MATCH(AH$3,Команды!$A$2:$A$7500,0),$E109+2)=Команды!$AJ$3,TRUE,FALSE),IF(INDEX(Команды!$A$2:$AN$7500,MATCH(AH$3,Команды!$A$2:$A$7500,0),$E109+2)=Команды!$AJ$4,TRUE,FALSE),IF(INDEX(Команды!$A$2:$AN$7500,MATCH(AH$3,Команды!$A$2:$A$7500,0),$E109+2)=Команды!$AJ$5,TRUE,FALSE),IF(INDEX(Команды!$A$2:$AN$7500,MATCH(AH$3,Команды!$A$2:$A$7500,0),$E109+2)=Команды!$AJ$6,TRUE,FALSE),IF(INDEX(Команды!$A$2:$AN$7500,MATCH(AH$3,Команды!$A$2:$A$7500,0),$E109+2)=Команды!$AJ$7,TRUE,FALSE),IF(INDEX(Команды!$A$2:$AN$7500,MATCH(AH$3,Команды!$A$2:$A$7500,0),$E109+2)=Команды!$AJ$8,TRUE,FALSE),IF(INDEX(Команды!$A$2:$AN$7500,MATCH(AH$3,Команды!$A$2:$A$7500,0),$E109+2)=Команды!$AJ$9,TRUE,FALSE),IF(INDEX(Команды!$A$2:$AN$7500,MATCH(AH$3,Команды!$A$2:$A$7500,0),$E109+2)=Команды!$AJ$10,TRUE,FALSE),IF(INDEX(Команды!$A$2:$AN$7500,MATCH(AH$3,Команды!$A$2:$A$7500,0),$E109+2)=Команды!$AJ$11,TRUE,FALSE),IF(INDEX(Команды!$A$2:$AN$7500,MATCH(AH$3,Команды!$A$2:$A$7500,0),$E109+2)=Команды!$AJ$12,TRUE,FALSE),IF(INDEX(Команды!$A$2:$AN$7500,MATCH(AH$3,Команды!$A$2:$A$7500,0),$E109+2)=Команды!$AJ$13,TRUE,FALSE),IF(INDEX(Команды!$A$2:$AN$7500,MATCH(AH$3,Команды!$A$2:$A$7500,0),$E109+2)=Команды!$AJ$14,TRUE,FALSE),IF(INDEX(Команды!$A$2:$AN$7500,MATCH(AH$3,Команды!$A$2:$A$7500,0),$E109+2)=Команды!$AJ$15,TRUE,FALSE),IF(INDEX(Команды!$A$2:$AN$7500,MATCH(AH$3,Команды!$A$2:$A$7500,0),$E109+2)=Команды!$AJ$16,TRUE,FALSE),,IF(INDEX(Команды!$A$2:$AN$7500,MATCH(AH$3,Команды!$A$2:$A$7500,0),$E109+2)=Команды!$AJ$17,TRUE,FALSE),,IF(INDEX(Команды!$A$2:$AN$7500,MATCH(AH$3,Команды!$A$2:$A$7500,0),$E109+2)=Команды!$AJ$18,TRUE,FALSE),,IF(INDEX(Команды!$A$2:$AN$7500,MATCH(AH$3,Команды!$A$2:$A$7500,0),$E109+2)=Команды!$AJ$19,TRUE,FALSE)),INDEX(Команды!$AJ$2:$AK$19,MATCH(INDEX(Команды!$A$2:$AN$7500,MATCH(AH$3,Команды!$A$2:$A$7500,0),$E109+2),Команды!$AJ$2:$AJ$19,0),2),0)</f>
        <v>0</v>
      </c>
      <c r="AI109" s="175">
        <f>IF(OR(IF(INDEX(Команды!$A$2:$AN$7500,MATCH(AH$3,Команды!$A$2:$A$7500,0),$E109+2)=Команды!$AJ$2,TRUE,FALSE),IF(INDEX(Команды!$A$2:$AN$7500,MATCH(AH$3,Команды!$A$2:$A$7500,0),$E109+2)=Команды!$AJ$3,TRUE,FALSE),IF(INDEX(Команды!$A$2:$AN$7500,MATCH(AH$3,Команды!$A$2:$A$7500,0),$E109+2)=Команды!$AJ$4,TRUE,FALSE),IF(INDEX(Команды!$A$2:$AN$7500,MATCH(AH$3,Команды!$A$2:$A$7500,0),$E109+2)=Команды!$AJ$5,TRUE,FALSE),IF(INDEX(Команды!$A$2:$AN$7500,MATCH(AH$3,Команды!$A$2:$A$7500,0),$E109+2)=Команды!$AJ$6,TRUE,FALSE),IF(INDEX(Команды!$A$2:$AN$7500,MATCH(AH$3,Команды!$A$2:$A$7500,0),$E109+2)=Команды!$AJ$7,TRUE,FALSE),IF(INDEX(Команды!$A$2:$AN$7500,MATCH(AH$3,Команды!$A$2:$A$7500,0),$E109+2)=Команды!$AJ$8,TRUE,FALSE),IF(INDEX(Команды!$A$2:$AN$7500,MATCH(AH$3,Команды!$A$2:$A$7500,0),$E109+2)=Команды!$AJ$9,TRUE,FALSE),IF(INDEX(Команды!$A$2:$AN$7500,MATCH(AH$3,Команды!$A$2:$A$7500,0),$E109+2)=Команды!$AJ$10,TRUE,FALSE),IF(INDEX(Команды!$A$2:$AN$7500,MATCH(AH$3,Команды!$A$2:$A$7500,0),$E109+2)=Команды!$AJ$11,TRUE,FALSE),IF(INDEX(Команды!$A$2:$AN$7500,MATCH(AH$3,Команды!$A$2:$A$7500,0),$E109+2)=Команды!$AJ$12,TRUE,FALSE),IF(INDEX(Команды!$A$2:$AN$7500,MATCH(AH$3,Команды!$A$2:$A$7500,0),$E109+2)=Команды!$AJ$13,TRUE,FALSE),IF(INDEX(Команды!$A$2:$AN$7500,MATCH(AH$3,Команды!$A$2:$A$7500,0),$E109+2)=Команды!$AJ$14,TRUE,FALSE),IF(INDEX(Команды!$A$2:$AN$7500,MATCH(AH$3,Команды!$A$2:$A$7500,0),$E109+2)=Команды!$AJ$15,TRUE,FALSE),IF(INDEX(Команды!$A$2:$AN$7500,MATCH(AH$3,Команды!$A$2:$A$7500,0),$E109+2)=Команды!$AJ$16,TRUE,FALSE),IF(INDEX(Команды!$A$2:$AN$7500,MATCH(AH$3,Команды!$A$2:$A$7500,0),$E109+2)=Команды!$AJ$17,TRUE,FALSE),IF(INDEX(Команды!$A$2:$AN$7500,MATCH(AH$3,Команды!$A$2:$A$7500,0),$E109+2)=Команды!$AJ$18,TRUE,FALSE),IF(INDEX(Команды!$A$2:$AN$7500,MATCH(AH$3,Команды!$A$2:$A$7500,0),$E109+2)=Команды!$AJ$19,TRUE,FALSE)),INDEX(Команды!$AJ$2:$AL$19,MATCH(INDEX(Команды!$A$2:$AN$7500,MATCH(AH$3,Команды!$A$2:$A$7500,0),$E109+2),Команды!$AJ$2:$AJ$19,0),3),0)</f>
        <v>0</v>
      </c>
      <c r="AJ109" s="342"/>
      <c r="AK109" s="174">
        <f>IF(OR(IF(INDEX(Команды!$A$2:$AN$7500,MATCH(AK$3,Команды!$A$2:$A$7500,0),$E109+2)=Команды!$AJ$2,TRUE,FALSE),IF(INDEX(Команды!$A$2:$AN$7500,MATCH(AK$3,Команды!$A$2:$A$7500,0),$E109+2)=Команды!$AJ$3,TRUE,FALSE),IF(INDEX(Команды!$A$2:$AN$7500,MATCH(AK$3,Команды!$A$2:$A$7500,0),$E109+2)=Команды!$AJ$4,TRUE,FALSE),IF(INDEX(Команды!$A$2:$AN$7500,MATCH(AK$3,Команды!$A$2:$A$7500,0),$E109+2)=Команды!$AJ$5,TRUE,FALSE),IF(INDEX(Команды!$A$2:$AN$7500,MATCH(AK$3,Команды!$A$2:$A$7500,0),$E109+2)=Команды!$AJ$6,TRUE,FALSE),IF(INDEX(Команды!$A$2:$AN$7500,MATCH(AK$3,Команды!$A$2:$A$7500,0),$E109+2)=Команды!$AJ$7,TRUE,FALSE),IF(INDEX(Команды!$A$2:$AN$7500,MATCH(AK$3,Команды!$A$2:$A$7500,0),$E109+2)=Команды!$AJ$8,TRUE,FALSE),IF(INDEX(Команды!$A$2:$AN$7500,MATCH(AK$3,Команды!$A$2:$A$7500,0),$E109+2)=Команды!$AJ$9,TRUE,FALSE),IF(INDEX(Команды!$A$2:$AN$7500,MATCH(AK$3,Команды!$A$2:$A$7500,0),$E109+2)=Команды!$AJ$10,TRUE,FALSE),IF(INDEX(Команды!$A$2:$AN$7500,MATCH(AK$3,Команды!$A$2:$A$7500,0),$E109+2)=Команды!$AJ$11,TRUE,FALSE),IF(INDEX(Команды!$A$2:$AN$7500,MATCH(AK$3,Команды!$A$2:$A$7500,0),$E109+2)=Команды!$AJ$12,TRUE,FALSE),IF(INDEX(Команды!$A$2:$AN$7500,MATCH(AK$3,Команды!$A$2:$A$7500,0),$E109+2)=Команды!$AJ$13,TRUE,FALSE),IF(INDEX(Команды!$A$2:$AN$7500,MATCH(AK$3,Команды!$A$2:$A$7500,0),$E109+2)=Команды!$AJ$14,TRUE,FALSE),IF(INDEX(Команды!$A$2:$AN$7500,MATCH(AK$3,Команды!$A$2:$A$7500,0),$E109+2)=Команды!$AJ$15,TRUE,FALSE),IF(INDEX(Команды!$A$2:$AN$7500,MATCH(AK$3,Команды!$A$2:$A$7500,0),$E109+2)=Команды!$AJ$16,TRUE,FALSE),,IF(INDEX(Команды!$A$2:$AN$7500,MATCH(AK$3,Команды!$A$2:$A$7500,0),$E109+2)=Команды!$AJ$17,TRUE,FALSE),,IF(INDEX(Команды!$A$2:$AN$7500,MATCH(AK$3,Команды!$A$2:$A$7500,0),$E109+2)=Команды!$AJ$18,TRUE,FALSE),,IF(INDEX(Команды!$A$2:$AN$7500,MATCH(AK$3,Команды!$A$2:$A$7500,0),$E109+2)=Команды!$AJ$19,TRUE,FALSE)),INDEX(Команды!$AJ$2:$AK$19,MATCH(INDEX(Команды!$A$2:$AN$7500,MATCH(AK$3,Команды!$A$2:$A$7500,0),$E109+2),Команды!$AJ$2:$AJ$19,0),2),0)</f>
        <v>0</v>
      </c>
      <c r="AL109" s="175">
        <f>IF(OR(IF(INDEX(Команды!$A$2:$AN$7500,MATCH(AK$3,Команды!$A$2:$A$7500,0),$E109+2)=Команды!$AJ$2,TRUE,FALSE),IF(INDEX(Команды!$A$2:$AN$7500,MATCH(AK$3,Команды!$A$2:$A$7500,0),$E109+2)=Команды!$AJ$3,TRUE,FALSE),IF(INDEX(Команды!$A$2:$AN$7500,MATCH(AK$3,Команды!$A$2:$A$7500,0),$E109+2)=Команды!$AJ$4,TRUE,FALSE),IF(INDEX(Команды!$A$2:$AN$7500,MATCH(AK$3,Команды!$A$2:$A$7500,0),$E109+2)=Команды!$AJ$5,TRUE,FALSE),IF(INDEX(Команды!$A$2:$AN$7500,MATCH(AK$3,Команды!$A$2:$A$7500,0),$E109+2)=Команды!$AJ$6,TRUE,FALSE),IF(INDEX(Команды!$A$2:$AN$7500,MATCH(AK$3,Команды!$A$2:$A$7500,0),$E109+2)=Команды!$AJ$7,TRUE,FALSE),IF(INDEX(Команды!$A$2:$AN$7500,MATCH(AK$3,Команды!$A$2:$A$7500,0),$E109+2)=Команды!$AJ$8,TRUE,FALSE),IF(INDEX(Команды!$A$2:$AN$7500,MATCH(AK$3,Команды!$A$2:$A$7500,0),$E109+2)=Команды!$AJ$9,TRUE,FALSE),IF(INDEX(Команды!$A$2:$AN$7500,MATCH(AK$3,Команды!$A$2:$A$7500,0),$E109+2)=Команды!$AJ$10,TRUE,FALSE),IF(INDEX(Команды!$A$2:$AN$7500,MATCH(AK$3,Команды!$A$2:$A$7500,0),$E109+2)=Команды!$AJ$11,TRUE,FALSE),IF(INDEX(Команды!$A$2:$AN$7500,MATCH(AK$3,Команды!$A$2:$A$7500,0),$E109+2)=Команды!$AJ$12,TRUE,FALSE),IF(INDEX(Команды!$A$2:$AN$7500,MATCH(AK$3,Команды!$A$2:$A$7500,0),$E109+2)=Команды!$AJ$13,TRUE,FALSE),IF(INDEX(Команды!$A$2:$AN$7500,MATCH(AK$3,Команды!$A$2:$A$7500,0),$E109+2)=Команды!$AJ$14,TRUE,FALSE),IF(INDEX(Команды!$A$2:$AN$7500,MATCH(AK$3,Команды!$A$2:$A$7500,0),$E109+2)=Команды!$AJ$15,TRUE,FALSE),IF(INDEX(Команды!$A$2:$AN$7500,MATCH(AK$3,Команды!$A$2:$A$7500,0),$E109+2)=Команды!$AJ$16,TRUE,FALSE),IF(INDEX(Команды!$A$2:$AN$7500,MATCH(AK$3,Команды!$A$2:$A$7500,0),$E109+2)=Команды!$AJ$17,TRUE,FALSE),IF(INDEX(Команды!$A$2:$AN$7500,MATCH(AK$3,Команды!$A$2:$A$7500,0),$E109+2)=Команды!$AJ$18,TRUE,FALSE),IF(INDEX(Команды!$A$2:$AN$7500,MATCH(AK$3,Команды!$A$2:$A$7500,0),$E109+2)=Команды!$AJ$19,TRUE,FALSE)),INDEX(Команды!$AJ$2:$AL$19,MATCH(INDEX(Команды!$A$2:$AN$7500,MATCH(AK$3,Команды!$A$2:$A$7500,0),$E109+2),Команды!$AJ$2:$AJ$19,0),3),0)</f>
        <v>0</v>
      </c>
      <c r="AM109" s="342"/>
      <c r="AN109" s="174">
        <f>IF(OR(IF(INDEX(Команды!$A$2:$AN$7500,MATCH(AN$3,Команды!$A$2:$A$7500,0),$E109+2)=Команды!$AJ$2,TRUE,FALSE),IF(INDEX(Команды!$A$2:$AN$7500,MATCH(AN$3,Команды!$A$2:$A$7500,0),$E109+2)=Команды!$AJ$3,TRUE,FALSE),IF(INDEX(Команды!$A$2:$AN$7500,MATCH(AN$3,Команды!$A$2:$A$7500,0),$E109+2)=Команды!$AJ$4,TRUE,FALSE),IF(INDEX(Команды!$A$2:$AN$7500,MATCH(AN$3,Команды!$A$2:$A$7500,0),$E109+2)=Команды!$AJ$5,TRUE,FALSE),IF(INDEX(Команды!$A$2:$AN$7500,MATCH(AN$3,Команды!$A$2:$A$7500,0),$E109+2)=Команды!$AJ$6,TRUE,FALSE),IF(INDEX(Команды!$A$2:$AN$7500,MATCH(AN$3,Команды!$A$2:$A$7500,0),$E109+2)=Команды!$AJ$7,TRUE,FALSE),IF(INDEX(Команды!$A$2:$AN$7500,MATCH(AN$3,Команды!$A$2:$A$7500,0),$E109+2)=Команды!$AJ$8,TRUE,FALSE),IF(INDEX(Команды!$A$2:$AN$7500,MATCH(AN$3,Команды!$A$2:$A$7500,0),$E109+2)=Команды!$AJ$9,TRUE,FALSE),IF(INDEX(Команды!$A$2:$AN$7500,MATCH(AN$3,Команды!$A$2:$A$7500,0),$E109+2)=Команды!$AJ$10,TRUE,FALSE),IF(INDEX(Команды!$A$2:$AN$7500,MATCH(AN$3,Команды!$A$2:$A$7500,0),$E109+2)=Команды!$AJ$11,TRUE,FALSE),IF(INDEX(Команды!$A$2:$AN$7500,MATCH(AN$3,Команды!$A$2:$A$7500,0),$E109+2)=Команды!$AJ$12,TRUE,FALSE),IF(INDEX(Команды!$A$2:$AN$7500,MATCH(AN$3,Команды!$A$2:$A$7500,0),$E109+2)=Команды!$AJ$13,TRUE,FALSE),IF(INDEX(Команды!$A$2:$AN$7500,MATCH(AN$3,Команды!$A$2:$A$7500,0),$E109+2)=Команды!$AJ$14,TRUE,FALSE),IF(INDEX(Команды!$A$2:$AN$7500,MATCH(AN$3,Команды!$A$2:$A$7500,0),$E109+2)=Команды!$AJ$15,TRUE,FALSE),IF(INDEX(Команды!$A$2:$AN$7500,MATCH(AN$3,Команды!$A$2:$A$7500,0),$E109+2)=Команды!$AJ$16,TRUE,FALSE),,IF(INDEX(Команды!$A$2:$AN$7500,MATCH(AN$3,Команды!$A$2:$A$7500,0),$E109+2)=Команды!$AJ$17,TRUE,FALSE),,IF(INDEX(Команды!$A$2:$AN$7500,MATCH(AN$3,Команды!$A$2:$A$7500,0),$E109+2)=Команды!$AJ$18,TRUE,FALSE),,IF(INDEX(Команды!$A$2:$AN$7500,MATCH(AN$3,Команды!$A$2:$A$7500,0),$E109+2)=Команды!$AJ$19,TRUE,FALSE)),INDEX(Команды!$AJ$2:$AK$19,MATCH(INDEX(Команды!$A$2:$AN$7500,MATCH(AN$3,Команды!$A$2:$A$7500,0),$E109+2),Команды!$AJ$2:$AJ$19,0),2),0)</f>
        <v>0</v>
      </c>
      <c r="AO109" s="175">
        <f>IF(OR(IF(INDEX(Команды!$A$2:$AN$7500,MATCH(AN$3,Команды!$A$2:$A$7500,0),$E109+2)=Команды!$AJ$2,TRUE,FALSE),IF(INDEX(Команды!$A$2:$AN$7500,MATCH(AN$3,Команды!$A$2:$A$7500,0),$E109+2)=Команды!$AJ$3,TRUE,FALSE),IF(INDEX(Команды!$A$2:$AN$7500,MATCH(AN$3,Команды!$A$2:$A$7500,0),$E109+2)=Команды!$AJ$4,TRUE,FALSE),IF(INDEX(Команды!$A$2:$AN$7500,MATCH(AN$3,Команды!$A$2:$A$7500,0),$E109+2)=Команды!$AJ$5,TRUE,FALSE),IF(INDEX(Команды!$A$2:$AN$7500,MATCH(AN$3,Команды!$A$2:$A$7500,0),$E109+2)=Команды!$AJ$6,TRUE,FALSE),IF(INDEX(Команды!$A$2:$AN$7500,MATCH(AN$3,Команды!$A$2:$A$7500,0),$E109+2)=Команды!$AJ$7,TRUE,FALSE),IF(INDEX(Команды!$A$2:$AN$7500,MATCH(AN$3,Команды!$A$2:$A$7500,0),$E109+2)=Команды!$AJ$8,TRUE,FALSE),IF(INDEX(Команды!$A$2:$AN$7500,MATCH(AN$3,Команды!$A$2:$A$7500,0),$E109+2)=Команды!$AJ$9,TRUE,FALSE),IF(INDEX(Команды!$A$2:$AN$7500,MATCH(AN$3,Команды!$A$2:$A$7500,0),$E109+2)=Команды!$AJ$10,TRUE,FALSE),IF(INDEX(Команды!$A$2:$AN$7500,MATCH(AN$3,Команды!$A$2:$A$7500,0),$E109+2)=Команды!$AJ$11,TRUE,FALSE),IF(INDEX(Команды!$A$2:$AN$7500,MATCH(AN$3,Команды!$A$2:$A$7500,0),$E109+2)=Команды!$AJ$12,TRUE,FALSE),IF(INDEX(Команды!$A$2:$AN$7500,MATCH(AN$3,Команды!$A$2:$A$7500,0),$E109+2)=Команды!$AJ$13,TRUE,FALSE),IF(INDEX(Команды!$A$2:$AN$7500,MATCH(AN$3,Команды!$A$2:$A$7500,0),$E109+2)=Команды!$AJ$14,TRUE,FALSE),IF(INDEX(Команды!$A$2:$AN$7500,MATCH(AN$3,Команды!$A$2:$A$7500,0),$E109+2)=Команды!$AJ$15,TRUE,FALSE),IF(INDEX(Команды!$A$2:$AN$7500,MATCH(AN$3,Команды!$A$2:$A$7500,0),$E109+2)=Команды!$AJ$16,TRUE,FALSE),IF(INDEX(Команды!$A$2:$AN$7500,MATCH(AN$3,Команды!$A$2:$A$7500,0),$E109+2)=Команды!$AJ$17,TRUE,FALSE),IF(INDEX(Команды!$A$2:$AN$7500,MATCH(AN$3,Команды!$A$2:$A$7500,0),$E109+2)=Команды!$AJ$18,TRUE,FALSE),IF(INDEX(Команды!$A$2:$AN$7500,MATCH(AN$3,Команды!$A$2:$A$7500,0),$E109+2)=Команды!$AJ$19,TRUE,FALSE)),INDEX(Команды!$AJ$2:$AL$19,MATCH(INDEX(Команды!$A$2:$AN$7500,MATCH(AN$3,Команды!$A$2:$A$7500,0),$E109+2),Команды!$AJ$2:$AJ$19,0),3),0)</f>
        <v>0</v>
      </c>
      <c r="AP109" s="342"/>
      <c r="AQ109" s="174">
        <f>IF(OR(IF(INDEX(Команды!$A$2:$AN$7500,MATCH(AQ$3,Команды!$A$2:$A$7500,0),$E109+2)=Команды!$AJ$2,TRUE,FALSE),IF(INDEX(Команды!$A$2:$AN$7500,MATCH(AQ$3,Команды!$A$2:$A$7500,0),$E109+2)=Команды!$AJ$3,TRUE,FALSE),IF(INDEX(Команды!$A$2:$AN$7500,MATCH(AQ$3,Команды!$A$2:$A$7500,0),$E109+2)=Команды!$AJ$4,TRUE,FALSE),IF(INDEX(Команды!$A$2:$AN$7500,MATCH(AQ$3,Команды!$A$2:$A$7500,0),$E109+2)=Команды!$AJ$5,TRUE,FALSE),IF(INDEX(Команды!$A$2:$AN$7500,MATCH(AQ$3,Команды!$A$2:$A$7500,0),$E109+2)=Команды!$AJ$6,TRUE,FALSE),IF(INDEX(Команды!$A$2:$AN$7500,MATCH(AQ$3,Команды!$A$2:$A$7500,0),$E109+2)=Команды!$AJ$7,TRUE,FALSE),IF(INDEX(Команды!$A$2:$AN$7500,MATCH(AQ$3,Команды!$A$2:$A$7500,0),$E109+2)=Команды!$AJ$8,TRUE,FALSE),IF(INDEX(Команды!$A$2:$AN$7500,MATCH(AQ$3,Команды!$A$2:$A$7500,0),$E109+2)=Команды!$AJ$9,TRUE,FALSE),IF(INDEX(Команды!$A$2:$AN$7500,MATCH(AQ$3,Команды!$A$2:$A$7500,0),$E109+2)=Команды!$AJ$10,TRUE,FALSE),IF(INDEX(Команды!$A$2:$AN$7500,MATCH(AQ$3,Команды!$A$2:$A$7500,0),$E109+2)=Команды!$AJ$11,TRUE,FALSE),IF(INDEX(Команды!$A$2:$AN$7500,MATCH(AQ$3,Команды!$A$2:$A$7500,0),$E109+2)=Команды!$AJ$12,TRUE,FALSE),IF(INDEX(Команды!$A$2:$AN$7500,MATCH(AQ$3,Команды!$A$2:$A$7500,0),$E109+2)=Команды!$AJ$13,TRUE,FALSE),IF(INDEX(Команды!$A$2:$AN$7500,MATCH(AQ$3,Команды!$A$2:$A$7500,0),$E109+2)=Команды!$AJ$14,TRUE,FALSE),IF(INDEX(Команды!$A$2:$AN$7500,MATCH(AQ$3,Команды!$A$2:$A$7500,0),$E109+2)=Команды!$AJ$15,TRUE,FALSE),IF(INDEX(Команды!$A$2:$AN$7500,MATCH(AQ$3,Команды!$A$2:$A$7500,0),$E109+2)=Команды!$AJ$16,TRUE,FALSE),,IF(INDEX(Команды!$A$2:$AN$7500,MATCH(AQ$3,Команды!$A$2:$A$7500,0),$E109+2)=Команды!$AJ$17,TRUE,FALSE),,IF(INDEX(Команды!$A$2:$AN$7500,MATCH(AQ$3,Команды!$A$2:$A$7500,0),$E109+2)=Команды!$AJ$18,TRUE,FALSE),,IF(INDEX(Команды!$A$2:$AN$7500,MATCH(AQ$3,Команды!$A$2:$A$7500,0),$E109+2)=Команды!$AJ$19,TRUE,FALSE)),INDEX(Команды!$AJ$2:$AK$19,MATCH(INDEX(Команды!$A$2:$AN$7500,MATCH(AQ$3,Команды!$A$2:$A$7500,0),$E109+2),Команды!$AJ$2:$AJ$19,0),2),0)</f>
        <v>0</v>
      </c>
      <c r="AR109" s="175">
        <f>IF(OR(IF(INDEX(Команды!$A$2:$AN$7500,MATCH(AQ$3,Команды!$A$2:$A$7500,0),$E109+2)=Команды!$AJ$2,TRUE,FALSE),IF(INDEX(Команды!$A$2:$AN$7500,MATCH(AQ$3,Команды!$A$2:$A$7500,0),$E109+2)=Команды!$AJ$3,TRUE,FALSE),IF(INDEX(Команды!$A$2:$AN$7500,MATCH(AQ$3,Команды!$A$2:$A$7500,0),$E109+2)=Команды!$AJ$4,TRUE,FALSE),IF(INDEX(Команды!$A$2:$AN$7500,MATCH(AQ$3,Команды!$A$2:$A$7500,0),$E109+2)=Команды!$AJ$5,TRUE,FALSE),IF(INDEX(Команды!$A$2:$AN$7500,MATCH(AQ$3,Команды!$A$2:$A$7500,0),$E109+2)=Команды!$AJ$6,TRUE,FALSE),IF(INDEX(Команды!$A$2:$AN$7500,MATCH(AQ$3,Команды!$A$2:$A$7500,0),$E109+2)=Команды!$AJ$7,TRUE,FALSE),IF(INDEX(Команды!$A$2:$AN$7500,MATCH(AQ$3,Команды!$A$2:$A$7500,0),$E109+2)=Команды!$AJ$8,TRUE,FALSE),IF(INDEX(Команды!$A$2:$AN$7500,MATCH(AQ$3,Команды!$A$2:$A$7500,0),$E109+2)=Команды!$AJ$9,TRUE,FALSE),IF(INDEX(Команды!$A$2:$AN$7500,MATCH(AQ$3,Команды!$A$2:$A$7500,0),$E109+2)=Команды!$AJ$10,TRUE,FALSE),IF(INDEX(Команды!$A$2:$AN$7500,MATCH(AQ$3,Команды!$A$2:$A$7500,0),$E109+2)=Команды!$AJ$11,TRUE,FALSE),IF(INDEX(Команды!$A$2:$AN$7500,MATCH(AQ$3,Команды!$A$2:$A$7500,0),$E109+2)=Команды!$AJ$12,TRUE,FALSE),IF(INDEX(Команды!$A$2:$AN$7500,MATCH(AQ$3,Команды!$A$2:$A$7500,0),$E109+2)=Команды!$AJ$13,TRUE,FALSE),IF(INDEX(Команды!$A$2:$AN$7500,MATCH(AQ$3,Команды!$A$2:$A$7500,0),$E109+2)=Команды!$AJ$14,TRUE,FALSE),IF(INDEX(Команды!$A$2:$AN$7500,MATCH(AQ$3,Команды!$A$2:$A$7500,0),$E109+2)=Команды!$AJ$15,TRUE,FALSE),IF(INDEX(Команды!$A$2:$AN$7500,MATCH(AQ$3,Команды!$A$2:$A$7500,0),$E109+2)=Команды!$AJ$16,TRUE,FALSE),IF(INDEX(Команды!$A$2:$AN$7500,MATCH(AQ$3,Команды!$A$2:$A$7500,0),$E109+2)=Команды!$AJ$17,TRUE,FALSE),IF(INDEX(Команды!$A$2:$AN$7500,MATCH(AQ$3,Команды!$A$2:$A$7500,0),$E109+2)=Команды!$AJ$18,TRUE,FALSE),IF(INDEX(Команды!$A$2:$AN$7500,MATCH(AQ$3,Команды!$A$2:$A$7500,0),$E109+2)=Команды!$AJ$19,TRUE,FALSE)),INDEX(Команды!$AJ$2:$AL$19,MATCH(INDEX(Команды!$A$2:$AN$7500,MATCH(AQ$3,Команды!$A$2:$A$7500,0),$E109+2),Команды!$AJ$2:$AJ$19,0),3),0)</f>
        <v>0</v>
      </c>
      <c r="AS109" s="342"/>
      <c r="AT109" s="174">
        <f>IF(OR(IF(INDEX(Команды!$A$2:$AN$7500,MATCH(AT$3,Команды!$A$2:$A$7500,0),$E109+2)=Команды!$AJ$2,TRUE,FALSE),IF(INDEX(Команды!$A$2:$AN$7500,MATCH(AT$3,Команды!$A$2:$A$7500,0),$E109+2)=Команды!$AJ$3,TRUE,FALSE),IF(INDEX(Команды!$A$2:$AN$7500,MATCH(AT$3,Команды!$A$2:$A$7500,0),$E109+2)=Команды!$AJ$4,TRUE,FALSE),IF(INDEX(Команды!$A$2:$AN$7500,MATCH(AT$3,Команды!$A$2:$A$7500,0),$E109+2)=Команды!$AJ$5,TRUE,FALSE),IF(INDEX(Команды!$A$2:$AN$7500,MATCH(AT$3,Команды!$A$2:$A$7500,0),$E109+2)=Команды!$AJ$6,TRUE,FALSE),IF(INDEX(Команды!$A$2:$AN$7500,MATCH(AT$3,Команды!$A$2:$A$7500,0),$E109+2)=Команды!$AJ$7,TRUE,FALSE),IF(INDEX(Команды!$A$2:$AN$7500,MATCH(AT$3,Команды!$A$2:$A$7500,0),$E109+2)=Команды!$AJ$8,TRUE,FALSE),IF(INDEX(Команды!$A$2:$AN$7500,MATCH(AT$3,Команды!$A$2:$A$7500,0),$E109+2)=Команды!$AJ$9,TRUE,FALSE),IF(INDEX(Команды!$A$2:$AN$7500,MATCH(AT$3,Команды!$A$2:$A$7500,0),$E109+2)=Команды!$AJ$10,TRUE,FALSE),IF(INDEX(Команды!$A$2:$AN$7500,MATCH(AT$3,Команды!$A$2:$A$7500,0),$E109+2)=Команды!$AJ$11,TRUE,FALSE),IF(INDEX(Команды!$A$2:$AN$7500,MATCH(AT$3,Команды!$A$2:$A$7500,0),$E109+2)=Команды!$AJ$12,TRUE,FALSE),IF(INDEX(Команды!$A$2:$AN$7500,MATCH(AT$3,Команды!$A$2:$A$7500,0),$E109+2)=Команды!$AJ$13,TRUE,FALSE),IF(INDEX(Команды!$A$2:$AN$7500,MATCH(AT$3,Команды!$A$2:$A$7500,0),$E109+2)=Команды!$AJ$14,TRUE,FALSE),IF(INDEX(Команды!$A$2:$AN$7500,MATCH(AT$3,Команды!$A$2:$A$7500,0),$E109+2)=Команды!$AJ$15,TRUE,FALSE),IF(INDEX(Команды!$A$2:$AN$7500,MATCH(AT$3,Команды!$A$2:$A$7500,0),$E109+2)=Команды!$AJ$16,TRUE,FALSE),,IF(INDEX(Команды!$A$2:$AN$7500,MATCH(AT$3,Команды!$A$2:$A$7500,0),$E109+2)=Команды!$AJ$17,TRUE,FALSE),,IF(INDEX(Команды!$A$2:$AN$7500,MATCH(AT$3,Команды!$A$2:$A$7500,0),$E109+2)=Команды!$AJ$18,TRUE,FALSE),,IF(INDEX(Команды!$A$2:$AN$7500,MATCH(AT$3,Команды!$A$2:$A$7500,0),$E109+2)=Команды!$AJ$19,TRUE,FALSE)),INDEX(Команды!$AJ$2:$AK$19,MATCH(INDEX(Команды!$A$2:$AN$7500,MATCH(AT$3,Команды!$A$2:$A$7500,0),$E109+2),Команды!$AJ$2:$AJ$19,0),2),0)</f>
        <v>0</v>
      </c>
      <c r="AU109" s="175">
        <f>IF(OR(IF(INDEX(Команды!$A$2:$AN$7500,MATCH(AT$3,Команды!$A$2:$A$7500,0),$E109+2)=Команды!$AJ$2,TRUE,FALSE),IF(INDEX(Команды!$A$2:$AN$7500,MATCH(AT$3,Команды!$A$2:$A$7500,0),$E109+2)=Команды!$AJ$3,TRUE,FALSE),IF(INDEX(Команды!$A$2:$AN$7500,MATCH(AT$3,Команды!$A$2:$A$7500,0),$E109+2)=Команды!$AJ$4,TRUE,FALSE),IF(INDEX(Команды!$A$2:$AN$7500,MATCH(AT$3,Команды!$A$2:$A$7500,0),$E109+2)=Команды!$AJ$5,TRUE,FALSE),IF(INDEX(Команды!$A$2:$AN$7500,MATCH(AT$3,Команды!$A$2:$A$7500,0),$E109+2)=Команды!$AJ$6,TRUE,FALSE),IF(INDEX(Команды!$A$2:$AN$7500,MATCH(AT$3,Команды!$A$2:$A$7500,0),$E109+2)=Команды!$AJ$7,TRUE,FALSE),IF(INDEX(Команды!$A$2:$AN$7500,MATCH(AT$3,Команды!$A$2:$A$7500,0),$E109+2)=Команды!$AJ$8,TRUE,FALSE),IF(INDEX(Команды!$A$2:$AN$7500,MATCH(AT$3,Команды!$A$2:$A$7500,0),$E109+2)=Команды!$AJ$9,TRUE,FALSE),IF(INDEX(Команды!$A$2:$AN$7500,MATCH(AT$3,Команды!$A$2:$A$7500,0),$E109+2)=Команды!$AJ$10,TRUE,FALSE),IF(INDEX(Команды!$A$2:$AN$7500,MATCH(AT$3,Команды!$A$2:$A$7500,0),$E109+2)=Команды!$AJ$11,TRUE,FALSE),IF(INDEX(Команды!$A$2:$AN$7500,MATCH(AT$3,Команды!$A$2:$A$7500,0),$E109+2)=Команды!$AJ$12,TRUE,FALSE),IF(INDEX(Команды!$A$2:$AN$7500,MATCH(AT$3,Команды!$A$2:$A$7500,0),$E109+2)=Команды!$AJ$13,TRUE,FALSE),IF(INDEX(Команды!$A$2:$AN$7500,MATCH(AT$3,Команды!$A$2:$A$7500,0),$E109+2)=Команды!$AJ$14,TRUE,FALSE),IF(INDEX(Команды!$A$2:$AN$7500,MATCH(AT$3,Команды!$A$2:$A$7500,0),$E109+2)=Команды!$AJ$15,TRUE,FALSE),IF(INDEX(Команды!$A$2:$AN$7500,MATCH(AT$3,Команды!$A$2:$A$7500,0),$E109+2)=Команды!$AJ$16,TRUE,FALSE),IF(INDEX(Команды!$A$2:$AN$7500,MATCH(AT$3,Команды!$A$2:$A$7500,0),$E109+2)=Команды!$AJ$17,TRUE,FALSE),IF(INDEX(Команды!$A$2:$AN$7500,MATCH(AT$3,Команды!$A$2:$A$7500,0),$E109+2)=Команды!$AJ$18,TRUE,FALSE),IF(INDEX(Команды!$A$2:$AN$7500,MATCH(AT$3,Команды!$A$2:$A$7500,0),$E109+2)=Команды!$AJ$19,TRUE,FALSE)),INDEX(Команды!$AJ$2:$AL$19,MATCH(INDEX(Команды!$A$2:$AN$7500,MATCH(AT$3,Команды!$A$2:$A$7500,0),$E109+2),Команды!$AJ$2:$AJ$19,0),3),0)</f>
        <v>0</v>
      </c>
      <c r="AV109" s="342"/>
      <c r="AW109" s="174">
        <f>IF(OR(IF(INDEX(Команды!$A$2:$AN$7500,MATCH(AW$3,Команды!$A$2:$A$7500,0),$E109+2)=Команды!$AJ$2,TRUE,FALSE),IF(INDEX(Команды!$A$2:$AN$7500,MATCH(AW$3,Команды!$A$2:$A$7500,0),$E109+2)=Команды!$AJ$3,TRUE,FALSE),IF(INDEX(Команды!$A$2:$AN$7500,MATCH(AW$3,Команды!$A$2:$A$7500,0),$E109+2)=Команды!$AJ$4,TRUE,FALSE),IF(INDEX(Команды!$A$2:$AN$7500,MATCH(AW$3,Команды!$A$2:$A$7500,0),$E109+2)=Команды!$AJ$5,TRUE,FALSE),IF(INDEX(Команды!$A$2:$AN$7500,MATCH(AW$3,Команды!$A$2:$A$7500,0),$E109+2)=Команды!$AJ$6,TRUE,FALSE),IF(INDEX(Команды!$A$2:$AN$7500,MATCH(AW$3,Команды!$A$2:$A$7500,0),$E109+2)=Команды!$AJ$7,TRUE,FALSE),IF(INDEX(Команды!$A$2:$AN$7500,MATCH(AW$3,Команды!$A$2:$A$7500,0),$E109+2)=Команды!$AJ$8,TRUE,FALSE),IF(INDEX(Команды!$A$2:$AN$7500,MATCH(AW$3,Команды!$A$2:$A$7500,0),$E109+2)=Команды!$AJ$9,TRUE,FALSE),IF(INDEX(Команды!$A$2:$AN$7500,MATCH(AW$3,Команды!$A$2:$A$7500,0),$E109+2)=Команды!$AJ$10,TRUE,FALSE),IF(INDEX(Команды!$A$2:$AN$7500,MATCH(AW$3,Команды!$A$2:$A$7500,0),$E109+2)=Команды!$AJ$11,TRUE,FALSE),IF(INDEX(Команды!$A$2:$AN$7500,MATCH(AW$3,Команды!$A$2:$A$7500,0),$E109+2)=Команды!$AJ$12,TRUE,FALSE),IF(INDEX(Команды!$A$2:$AN$7500,MATCH(AW$3,Команды!$A$2:$A$7500,0),$E109+2)=Команды!$AJ$13,TRUE,FALSE),IF(INDEX(Команды!$A$2:$AN$7500,MATCH(AW$3,Команды!$A$2:$A$7500,0),$E109+2)=Команды!$AJ$14,TRUE,FALSE),IF(INDEX(Команды!$A$2:$AN$7500,MATCH(AW$3,Команды!$A$2:$A$7500,0),$E109+2)=Команды!$AJ$15,TRUE,FALSE),IF(INDEX(Команды!$A$2:$AN$7500,MATCH(AW$3,Команды!$A$2:$A$7500,0),$E109+2)=Команды!$AJ$16,TRUE,FALSE),,IF(INDEX(Команды!$A$2:$AN$7500,MATCH(AW$3,Команды!$A$2:$A$7500,0),$E109+2)=Команды!$AJ$17,TRUE,FALSE),,IF(INDEX(Команды!$A$2:$AN$7500,MATCH(AW$3,Команды!$A$2:$A$7500,0),$E109+2)=Команды!$AJ$18,TRUE,FALSE),,IF(INDEX(Команды!$A$2:$AN$7500,MATCH(AW$3,Команды!$A$2:$A$7500,0),$E109+2)=Команды!$AJ$19,TRUE,FALSE)),INDEX(Команды!$AJ$2:$AK$19,MATCH(INDEX(Команды!$A$2:$AN$7500,MATCH(AW$3,Команды!$A$2:$A$7500,0),$E109+2),Команды!$AJ$2:$AJ$19,0),2),0)</f>
        <v>0</v>
      </c>
      <c r="AX109" s="175">
        <f>IF(OR(IF(INDEX(Команды!$A$2:$AN$7500,MATCH(AW$3,Команды!$A$2:$A$7500,0),$E109+2)=Команды!$AJ$2,TRUE,FALSE),IF(INDEX(Команды!$A$2:$AN$7500,MATCH(AW$3,Команды!$A$2:$A$7500,0),$E109+2)=Команды!$AJ$3,TRUE,FALSE),IF(INDEX(Команды!$A$2:$AN$7500,MATCH(AW$3,Команды!$A$2:$A$7500,0),$E109+2)=Команды!$AJ$4,TRUE,FALSE),IF(INDEX(Команды!$A$2:$AN$7500,MATCH(AW$3,Команды!$A$2:$A$7500,0),$E109+2)=Команды!$AJ$5,TRUE,FALSE),IF(INDEX(Команды!$A$2:$AN$7500,MATCH(AW$3,Команды!$A$2:$A$7500,0),$E109+2)=Команды!$AJ$6,TRUE,FALSE),IF(INDEX(Команды!$A$2:$AN$7500,MATCH(AW$3,Команды!$A$2:$A$7500,0),$E109+2)=Команды!$AJ$7,TRUE,FALSE),IF(INDEX(Команды!$A$2:$AN$7500,MATCH(AW$3,Команды!$A$2:$A$7500,0),$E109+2)=Команды!$AJ$8,TRUE,FALSE),IF(INDEX(Команды!$A$2:$AN$7500,MATCH(AW$3,Команды!$A$2:$A$7500,0),$E109+2)=Команды!$AJ$9,TRUE,FALSE),IF(INDEX(Команды!$A$2:$AN$7500,MATCH(AW$3,Команды!$A$2:$A$7500,0),$E109+2)=Команды!$AJ$10,TRUE,FALSE),IF(INDEX(Команды!$A$2:$AN$7500,MATCH(AW$3,Команды!$A$2:$A$7500,0),$E109+2)=Команды!$AJ$11,TRUE,FALSE),IF(INDEX(Команды!$A$2:$AN$7500,MATCH(AW$3,Команды!$A$2:$A$7500,0),$E109+2)=Команды!$AJ$12,TRUE,FALSE),IF(INDEX(Команды!$A$2:$AN$7500,MATCH(AW$3,Команды!$A$2:$A$7500,0),$E109+2)=Команды!$AJ$13,TRUE,FALSE),IF(INDEX(Команды!$A$2:$AN$7500,MATCH(AW$3,Команды!$A$2:$A$7500,0),$E109+2)=Команды!$AJ$14,TRUE,FALSE),IF(INDEX(Команды!$A$2:$AN$7500,MATCH(AW$3,Команды!$A$2:$A$7500,0),$E109+2)=Команды!$AJ$15,TRUE,FALSE),IF(INDEX(Команды!$A$2:$AN$7500,MATCH(AW$3,Команды!$A$2:$A$7500,0),$E109+2)=Команды!$AJ$16,TRUE,FALSE),IF(INDEX(Команды!$A$2:$AN$7500,MATCH(AW$3,Команды!$A$2:$A$7500,0),$E109+2)=Команды!$AJ$17,TRUE,FALSE),IF(INDEX(Команды!$A$2:$AN$7500,MATCH(AW$3,Команды!$A$2:$A$7500,0),$E109+2)=Команды!$AJ$18,TRUE,FALSE),IF(INDEX(Команды!$A$2:$AN$7500,MATCH(AW$3,Команды!$A$2:$A$7500,0),$E109+2)=Команды!$AJ$19,TRUE,FALSE)),INDEX(Команды!$AJ$2:$AL$19,MATCH(INDEX(Команды!$A$2:$AN$7500,MATCH(AW$3,Команды!$A$2:$A$7500,0),$E109+2),Команды!$AJ$2:$AJ$19,0),3),0)</f>
        <v>0</v>
      </c>
      <c r="AY109" s="342"/>
      <c r="AZ109" s="174">
        <f>IF(OR(IF(INDEX(Команды!$A$2:$AN$7500,MATCH(AZ$3,Команды!$A$2:$A$7500,0),$E109+2)=Команды!$AJ$2,TRUE,FALSE),IF(INDEX(Команды!$A$2:$AN$7500,MATCH(AZ$3,Команды!$A$2:$A$7500,0),$E109+2)=Команды!$AJ$3,TRUE,FALSE),IF(INDEX(Команды!$A$2:$AN$7500,MATCH(AZ$3,Команды!$A$2:$A$7500,0),$E109+2)=Команды!$AJ$4,TRUE,FALSE),IF(INDEX(Команды!$A$2:$AN$7500,MATCH(AZ$3,Команды!$A$2:$A$7500,0),$E109+2)=Команды!$AJ$5,TRUE,FALSE),IF(INDEX(Команды!$A$2:$AN$7500,MATCH(AZ$3,Команды!$A$2:$A$7500,0),$E109+2)=Команды!$AJ$6,TRUE,FALSE),IF(INDEX(Команды!$A$2:$AN$7500,MATCH(AZ$3,Команды!$A$2:$A$7500,0),$E109+2)=Команды!$AJ$7,TRUE,FALSE),IF(INDEX(Команды!$A$2:$AN$7500,MATCH(AZ$3,Команды!$A$2:$A$7500,0),$E109+2)=Команды!$AJ$8,TRUE,FALSE),IF(INDEX(Команды!$A$2:$AN$7500,MATCH(AZ$3,Команды!$A$2:$A$7500,0),$E109+2)=Команды!$AJ$9,TRUE,FALSE),IF(INDEX(Команды!$A$2:$AN$7500,MATCH(AZ$3,Команды!$A$2:$A$7500,0),$E109+2)=Команды!$AJ$10,TRUE,FALSE),IF(INDEX(Команды!$A$2:$AN$7500,MATCH(AZ$3,Команды!$A$2:$A$7500,0),$E109+2)=Команды!$AJ$11,TRUE,FALSE),IF(INDEX(Команды!$A$2:$AN$7500,MATCH(AZ$3,Команды!$A$2:$A$7500,0),$E109+2)=Команды!$AJ$12,TRUE,FALSE),IF(INDEX(Команды!$A$2:$AN$7500,MATCH(AZ$3,Команды!$A$2:$A$7500,0),$E109+2)=Команды!$AJ$13,TRUE,FALSE),IF(INDEX(Команды!$A$2:$AN$7500,MATCH(AZ$3,Команды!$A$2:$A$7500,0),$E109+2)=Команды!$AJ$14,TRUE,FALSE),IF(INDEX(Команды!$A$2:$AN$7500,MATCH(AZ$3,Команды!$A$2:$A$7500,0),$E109+2)=Команды!$AJ$15,TRUE,FALSE),IF(INDEX(Команды!$A$2:$AN$7500,MATCH(AZ$3,Команды!$A$2:$A$7500,0),$E109+2)=Команды!$AJ$16,TRUE,FALSE),,IF(INDEX(Команды!$A$2:$AN$7500,MATCH(AZ$3,Команды!$A$2:$A$7500,0),$E109+2)=Команды!$AJ$17,TRUE,FALSE),,IF(INDEX(Команды!$A$2:$AN$7500,MATCH(AZ$3,Команды!$A$2:$A$7500,0),$E109+2)=Команды!$AJ$18,TRUE,FALSE),,IF(INDEX(Команды!$A$2:$AN$7500,MATCH(AZ$3,Команды!$A$2:$A$7500,0),$E109+2)=Команды!$AJ$19,TRUE,FALSE)),INDEX(Команды!$AJ$2:$AK$19,MATCH(INDEX(Команды!$A$2:$AN$7500,MATCH(AZ$3,Команды!$A$2:$A$7500,0),$E109+2),Команды!$AJ$2:$AJ$19,0),2),0)</f>
        <v>0</v>
      </c>
      <c r="BA109" s="175">
        <f>IF(OR(IF(INDEX(Команды!$A$2:$AN$7500,MATCH(AZ$3,Команды!$A$2:$A$7500,0),$E109+2)=Команды!$AJ$2,TRUE,FALSE),IF(INDEX(Команды!$A$2:$AN$7500,MATCH(AZ$3,Команды!$A$2:$A$7500,0),$E109+2)=Команды!$AJ$3,TRUE,FALSE),IF(INDEX(Команды!$A$2:$AN$7500,MATCH(AZ$3,Команды!$A$2:$A$7500,0),$E109+2)=Команды!$AJ$4,TRUE,FALSE),IF(INDEX(Команды!$A$2:$AN$7500,MATCH(AZ$3,Команды!$A$2:$A$7500,0),$E109+2)=Команды!$AJ$5,TRUE,FALSE),IF(INDEX(Команды!$A$2:$AN$7500,MATCH(AZ$3,Команды!$A$2:$A$7500,0),$E109+2)=Команды!$AJ$6,TRUE,FALSE),IF(INDEX(Команды!$A$2:$AN$7500,MATCH(AZ$3,Команды!$A$2:$A$7500,0),$E109+2)=Команды!$AJ$7,TRUE,FALSE),IF(INDEX(Команды!$A$2:$AN$7500,MATCH(AZ$3,Команды!$A$2:$A$7500,0),$E109+2)=Команды!$AJ$8,TRUE,FALSE),IF(INDEX(Команды!$A$2:$AN$7500,MATCH(AZ$3,Команды!$A$2:$A$7500,0),$E109+2)=Команды!$AJ$9,TRUE,FALSE),IF(INDEX(Команды!$A$2:$AN$7500,MATCH(AZ$3,Команды!$A$2:$A$7500,0),$E109+2)=Команды!$AJ$10,TRUE,FALSE),IF(INDEX(Команды!$A$2:$AN$7500,MATCH(AZ$3,Команды!$A$2:$A$7500,0),$E109+2)=Команды!$AJ$11,TRUE,FALSE),IF(INDEX(Команды!$A$2:$AN$7500,MATCH(AZ$3,Команды!$A$2:$A$7500,0),$E109+2)=Команды!$AJ$12,TRUE,FALSE),IF(INDEX(Команды!$A$2:$AN$7500,MATCH(AZ$3,Команды!$A$2:$A$7500,0),$E109+2)=Команды!$AJ$13,TRUE,FALSE),IF(INDEX(Команды!$A$2:$AN$7500,MATCH(AZ$3,Команды!$A$2:$A$7500,0),$E109+2)=Команды!$AJ$14,TRUE,FALSE),IF(INDEX(Команды!$A$2:$AN$7500,MATCH(AZ$3,Команды!$A$2:$A$7500,0),$E109+2)=Команды!$AJ$15,TRUE,FALSE),IF(INDEX(Команды!$A$2:$AN$7500,MATCH(AZ$3,Команды!$A$2:$A$7500,0),$E109+2)=Команды!$AJ$16,TRUE,FALSE),IF(INDEX(Команды!$A$2:$AN$7500,MATCH(AZ$3,Команды!$A$2:$A$7500,0),$E109+2)=Команды!$AJ$17,TRUE,FALSE),IF(INDEX(Команды!$A$2:$AN$7500,MATCH(AZ$3,Команды!$A$2:$A$7500,0),$E109+2)=Команды!$AJ$18,TRUE,FALSE),IF(INDEX(Команды!$A$2:$AN$7500,MATCH(AZ$3,Команды!$A$2:$A$7500,0),$E109+2)=Команды!$AJ$19,TRUE,FALSE)),INDEX(Команды!$AJ$2:$AL$19,MATCH(INDEX(Команды!$A$2:$AN$7500,MATCH(AZ$3,Команды!$A$2:$A$7500,0),$E109+2),Команды!$AJ$2:$AJ$19,0),3),0)</f>
        <v>0</v>
      </c>
      <c r="BB109" s="342"/>
      <c r="BC109" s="174">
        <f>IF(OR(IF(INDEX(Команды!$A$2:$AN$7500,MATCH(BC$3,Команды!$A$2:$A$7500,0),$E109+2)=Команды!$AJ$2,TRUE,FALSE),IF(INDEX(Команды!$A$2:$AN$7500,MATCH(BC$3,Команды!$A$2:$A$7500,0),$E109+2)=Команды!$AJ$3,TRUE,FALSE),IF(INDEX(Команды!$A$2:$AN$7500,MATCH(BC$3,Команды!$A$2:$A$7500,0),$E109+2)=Команды!$AJ$4,TRUE,FALSE),IF(INDEX(Команды!$A$2:$AN$7500,MATCH(BC$3,Команды!$A$2:$A$7500,0),$E109+2)=Команды!$AJ$5,TRUE,FALSE),IF(INDEX(Команды!$A$2:$AN$7500,MATCH(BC$3,Команды!$A$2:$A$7500,0),$E109+2)=Команды!$AJ$6,TRUE,FALSE),IF(INDEX(Команды!$A$2:$AN$7500,MATCH(BC$3,Команды!$A$2:$A$7500,0),$E109+2)=Команды!$AJ$7,TRUE,FALSE),IF(INDEX(Команды!$A$2:$AN$7500,MATCH(BC$3,Команды!$A$2:$A$7500,0),$E109+2)=Команды!$AJ$8,TRUE,FALSE),IF(INDEX(Команды!$A$2:$AN$7500,MATCH(BC$3,Команды!$A$2:$A$7500,0),$E109+2)=Команды!$AJ$9,TRUE,FALSE),IF(INDEX(Команды!$A$2:$AN$7500,MATCH(BC$3,Команды!$A$2:$A$7500,0),$E109+2)=Команды!$AJ$10,TRUE,FALSE),IF(INDEX(Команды!$A$2:$AN$7500,MATCH(BC$3,Команды!$A$2:$A$7500,0),$E109+2)=Команды!$AJ$11,TRUE,FALSE),IF(INDEX(Команды!$A$2:$AN$7500,MATCH(BC$3,Команды!$A$2:$A$7500,0),$E109+2)=Команды!$AJ$12,TRUE,FALSE),IF(INDEX(Команды!$A$2:$AN$7500,MATCH(BC$3,Команды!$A$2:$A$7500,0),$E109+2)=Команды!$AJ$13,TRUE,FALSE),IF(INDEX(Команды!$A$2:$AN$7500,MATCH(BC$3,Команды!$A$2:$A$7500,0),$E109+2)=Команды!$AJ$14,TRUE,FALSE),IF(INDEX(Команды!$A$2:$AN$7500,MATCH(BC$3,Команды!$A$2:$A$7500,0),$E109+2)=Команды!$AJ$15,TRUE,FALSE),IF(INDEX(Команды!$A$2:$AN$7500,MATCH(BC$3,Команды!$A$2:$A$7500,0),$E109+2)=Команды!$AJ$16,TRUE,FALSE),,IF(INDEX(Команды!$A$2:$AN$7500,MATCH(BC$3,Команды!$A$2:$A$7500,0),$E109+2)=Команды!$AJ$17,TRUE,FALSE),,IF(INDEX(Команды!$A$2:$AN$7500,MATCH(BC$3,Команды!$A$2:$A$7500,0),$E109+2)=Команды!$AJ$18,TRUE,FALSE),,IF(INDEX(Команды!$A$2:$AN$7500,MATCH(BC$3,Команды!$A$2:$A$7500,0),$E109+2)=Команды!$AJ$19,TRUE,FALSE)),INDEX(Команды!$AJ$2:$AK$19,MATCH(INDEX(Команды!$A$2:$AN$7500,MATCH(BC$3,Команды!$A$2:$A$7500,0),$E109+2),Команды!$AJ$2:$AJ$19,0),2),0)</f>
        <v>0</v>
      </c>
      <c r="BD109" s="175">
        <f>IF(OR(IF(INDEX(Команды!$A$2:$AN$7500,MATCH(BC$3,Команды!$A$2:$A$7500,0),$E109+2)=Команды!$AJ$2,TRUE,FALSE),IF(INDEX(Команды!$A$2:$AN$7500,MATCH(BC$3,Команды!$A$2:$A$7500,0),$E109+2)=Команды!$AJ$3,TRUE,FALSE),IF(INDEX(Команды!$A$2:$AN$7500,MATCH(BC$3,Команды!$A$2:$A$7500,0),$E109+2)=Команды!$AJ$4,TRUE,FALSE),IF(INDEX(Команды!$A$2:$AN$7500,MATCH(BC$3,Команды!$A$2:$A$7500,0),$E109+2)=Команды!$AJ$5,TRUE,FALSE),IF(INDEX(Команды!$A$2:$AN$7500,MATCH(BC$3,Команды!$A$2:$A$7500,0),$E109+2)=Команды!$AJ$6,TRUE,FALSE),IF(INDEX(Команды!$A$2:$AN$7500,MATCH(BC$3,Команды!$A$2:$A$7500,0),$E109+2)=Команды!$AJ$7,TRUE,FALSE),IF(INDEX(Команды!$A$2:$AN$7500,MATCH(BC$3,Команды!$A$2:$A$7500,0),$E109+2)=Команды!$AJ$8,TRUE,FALSE),IF(INDEX(Команды!$A$2:$AN$7500,MATCH(BC$3,Команды!$A$2:$A$7500,0),$E109+2)=Команды!$AJ$9,TRUE,FALSE),IF(INDEX(Команды!$A$2:$AN$7500,MATCH(BC$3,Команды!$A$2:$A$7500,0),$E109+2)=Команды!$AJ$10,TRUE,FALSE),IF(INDEX(Команды!$A$2:$AN$7500,MATCH(BC$3,Команды!$A$2:$A$7500,0),$E109+2)=Команды!$AJ$11,TRUE,FALSE),IF(INDEX(Команды!$A$2:$AN$7500,MATCH(BC$3,Команды!$A$2:$A$7500,0),$E109+2)=Команды!$AJ$12,TRUE,FALSE),IF(INDEX(Команды!$A$2:$AN$7500,MATCH(BC$3,Команды!$A$2:$A$7500,0),$E109+2)=Команды!$AJ$13,TRUE,FALSE),IF(INDEX(Команды!$A$2:$AN$7500,MATCH(BC$3,Команды!$A$2:$A$7500,0),$E109+2)=Команды!$AJ$14,TRUE,FALSE),IF(INDEX(Команды!$A$2:$AN$7500,MATCH(BC$3,Команды!$A$2:$A$7500,0),$E109+2)=Команды!$AJ$15,TRUE,FALSE),IF(INDEX(Команды!$A$2:$AN$7500,MATCH(BC$3,Команды!$A$2:$A$7500,0),$E109+2)=Команды!$AJ$16,TRUE,FALSE),IF(INDEX(Команды!$A$2:$AN$7500,MATCH(BC$3,Команды!$A$2:$A$7500,0),$E109+2)=Команды!$AJ$17,TRUE,FALSE),IF(INDEX(Команды!$A$2:$AN$7500,MATCH(BC$3,Команды!$A$2:$A$7500,0),$E109+2)=Команды!$AJ$18,TRUE,FALSE),IF(INDEX(Команды!$A$2:$AN$7500,MATCH(BC$3,Команды!$A$2:$A$7500,0),$E109+2)=Команды!$AJ$19,TRUE,FALSE)),INDEX(Команды!$AJ$2:$AL$19,MATCH(INDEX(Команды!$A$2:$AN$7500,MATCH(BC$3,Команды!$A$2:$A$7500,0),$E109+2),Команды!$AJ$2:$AJ$19,0),3),0)</f>
        <v>0</v>
      </c>
      <c r="BE109" s="342"/>
      <c r="BF109" s="174">
        <f>IF(OR(IF(INDEX(Команды!$A$2:$AN$7500,MATCH(BF$3,Команды!$A$2:$A$7500,0),$E109+2)=Команды!$AJ$2,TRUE,FALSE),IF(INDEX(Команды!$A$2:$AN$7500,MATCH(BF$3,Команды!$A$2:$A$7500,0),$E109+2)=Команды!$AJ$3,TRUE,FALSE),IF(INDEX(Команды!$A$2:$AN$7500,MATCH(BF$3,Команды!$A$2:$A$7500,0),$E109+2)=Команды!$AJ$4,TRUE,FALSE),IF(INDEX(Команды!$A$2:$AN$7500,MATCH(BF$3,Команды!$A$2:$A$7500,0),$E109+2)=Команды!$AJ$5,TRUE,FALSE),IF(INDEX(Команды!$A$2:$AN$7500,MATCH(BF$3,Команды!$A$2:$A$7500,0),$E109+2)=Команды!$AJ$6,TRUE,FALSE),IF(INDEX(Команды!$A$2:$AN$7500,MATCH(BF$3,Команды!$A$2:$A$7500,0),$E109+2)=Команды!$AJ$7,TRUE,FALSE),IF(INDEX(Команды!$A$2:$AN$7500,MATCH(BF$3,Команды!$A$2:$A$7500,0),$E109+2)=Команды!$AJ$8,TRUE,FALSE),IF(INDEX(Команды!$A$2:$AN$7500,MATCH(BF$3,Команды!$A$2:$A$7500,0),$E109+2)=Команды!$AJ$9,TRUE,FALSE),IF(INDEX(Команды!$A$2:$AN$7500,MATCH(BF$3,Команды!$A$2:$A$7500,0),$E109+2)=Команды!$AJ$10,TRUE,FALSE),IF(INDEX(Команды!$A$2:$AN$7500,MATCH(BF$3,Команды!$A$2:$A$7500,0),$E109+2)=Команды!$AJ$11,TRUE,FALSE),IF(INDEX(Команды!$A$2:$AN$7500,MATCH(BF$3,Команды!$A$2:$A$7500,0),$E109+2)=Команды!$AJ$12,TRUE,FALSE),IF(INDEX(Команды!$A$2:$AN$7500,MATCH(BF$3,Команды!$A$2:$A$7500,0),$E109+2)=Команды!$AJ$13,TRUE,FALSE),IF(INDEX(Команды!$A$2:$AN$7500,MATCH(BF$3,Команды!$A$2:$A$7500,0),$E109+2)=Команды!$AJ$14,TRUE,FALSE),IF(INDEX(Команды!$A$2:$AN$7500,MATCH(BF$3,Команды!$A$2:$A$7500,0),$E109+2)=Команды!$AJ$15,TRUE,FALSE),IF(INDEX(Команды!$A$2:$AN$7500,MATCH(BF$3,Команды!$A$2:$A$7500,0),$E109+2)=Команды!$AJ$16,TRUE,FALSE),,IF(INDEX(Команды!$A$2:$AN$7500,MATCH(BF$3,Команды!$A$2:$A$7500,0),$E109+2)=Команды!$AJ$17,TRUE,FALSE),,IF(INDEX(Команды!$A$2:$AN$7500,MATCH(BF$3,Команды!$A$2:$A$7500,0),$E109+2)=Команды!$AJ$18,TRUE,FALSE),,IF(INDEX(Команды!$A$2:$AN$7500,MATCH(BF$3,Команды!$A$2:$A$7500,0),$E109+2)=Команды!$AJ$19,TRUE,FALSE)),INDEX(Команды!$AJ$2:$AK$19,MATCH(INDEX(Команды!$A$2:$AN$7500,MATCH(BF$3,Команды!$A$2:$A$7500,0),$E109+2),Команды!$AJ$2:$AJ$19,0),2),0)</f>
        <v>0</v>
      </c>
      <c r="BG109" s="175">
        <f>IF(OR(IF(INDEX(Команды!$A$2:$AN$7500,MATCH(BF$3,Команды!$A$2:$A$7500,0),$E109+2)=Команды!$AJ$2,TRUE,FALSE),IF(INDEX(Команды!$A$2:$AN$7500,MATCH(BF$3,Команды!$A$2:$A$7500,0),$E109+2)=Команды!$AJ$3,TRUE,FALSE),IF(INDEX(Команды!$A$2:$AN$7500,MATCH(BF$3,Команды!$A$2:$A$7500,0),$E109+2)=Команды!$AJ$4,TRUE,FALSE),IF(INDEX(Команды!$A$2:$AN$7500,MATCH(BF$3,Команды!$A$2:$A$7500,0),$E109+2)=Команды!$AJ$5,TRUE,FALSE),IF(INDEX(Команды!$A$2:$AN$7500,MATCH(BF$3,Команды!$A$2:$A$7500,0),$E109+2)=Команды!$AJ$6,TRUE,FALSE),IF(INDEX(Команды!$A$2:$AN$7500,MATCH(BF$3,Команды!$A$2:$A$7500,0),$E109+2)=Команды!$AJ$7,TRUE,FALSE),IF(INDEX(Команды!$A$2:$AN$7500,MATCH(BF$3,Команды!$A$2:$A$7500,0),$E109+2)=Команды!$AJ$8,TRUE,FALSE),IF(INDEX(Команды!$A$2:$AN$7500,MATCH(BF$3,Команды!$A$2:$A$7500,0),$E109+2)=Команды!$AJ$9,TRUE,FALSE),IF(INDEX(Команды!$A$2:$AN$7500,MATCH(BF$3,Команды!$A$2:$A$7500,0),$E109+2)=Команды!$AJ$10,TRUE,FALSE),IF(INDEX(Команды!$A$2:$AN$7500,MATCH(BF$3,Команды!$A$2:$A$7500,0),$E109+2)=Команды!$AJ$11,TRUE,FALSE),IF(INDEX(Команды!$A$2:$AN$7500,MATCH(BF$3,Команды!$A$2:$A$7500,0),$E109+2)=Команды!$AJ$12,TRUE,FALSE),IF(INDEX(Команды!$A$2:$AN$7500,MATCH(BF$3,Команды!$A$2:$A$7500,0),$E109+2)=Команды!$AJ$13,TRUE,FALSE),IF(INDEX(Команды!$A$2:$AN$7500,MATCH(BF$3,Команды!$A$2:$A$7500,0),$E109+2)=Команды!$AJ$14,TRUE,FALSE),IF(INDEX(Команды!$A$2:$AN$7500,MATCH(BF$3,Команды!$A$2:$A$7500,0),$E109+2)=Команды!$AJ$15,TRUE,FALSE),IF(INDEX(Команды!$A$2:$AN$7500,MATCH(BF$3,Команды!$A$2:$A$7500,0),$E109+2)=Команды!$AJ$16,TRUE,FALSE),IF(INDEX(Команды!$A$2:$AN$7500,MATCH(BF$3,Команды!$A$2:$A$7500,0),$E109+2)=Команды!$AJ$17,TRUE,FALSE),IF(INDEX(Команды!$A$2:$AN$7500,MATCH(BF$3,Команды!$A$2:$A$7500,0),$E109+2)=Команды!$AJ$18,TRUE,FALSE),IF(INDEX(Команды!$A$2:$AN$7500,MATCH(BF$3,Команды!$A$2:$A$7500,0),$E109+2)=Команды!$AJ$19,TRUE,FALSE)),INDEX(Команды!$AJ$2:$AL$19,MATCH(INDEX(Команды!$A$2:$AN$7500,MATCH(BF$3,Команды!$A$2:$A$7500,0),$E109+2),Команды!$AJ$2:$AJ$19,0),3),0)</f>
        <v>0</v>
      </c>
      <c r="BH109" s="342"/>
      <c r="BI109" s="174">
        <f>IF(OR(IF(INDEX(Команды!$A$2:$AN$7500,MATCH(BI$3,Команды!$A$2:$A$7500,0),$E109+2)=Команды!$AJ$2,TRUE,FALSE),IF(INDEX(Команды!$A$2:$AN$7500,MATCH(BI$3,Команды!$A$2:$A$7500,0),$E109+2)=Команды!$AJ$3,TRUE,FALSE),IF(INDEX(Команды!$A$2:$AN$7500,MATCH(BI$3,Команды!$A$2:$A$7500,0),$E109+2)=Команды!$AJ$4,TRUE,FALSE),IF(INDEX(Команды!$A$2:$AN$7500,MATCH(BI$3,Команды!$A$2:$A$7500,0),$E109+2)=Команды!$AJ$5,TRUE,FALSE),IF(INDEX(Команды!$A$2:$AN$7500,MATCH(BI$3,Команды!$A$2:$A$7500,0),$E109+2)=Команды!$AJ$6,TRUE,FALSE),IF(INDEX(Команды!$A$2:$AN$7500,MATCH(BI$3,Команды!$A$2:$A$7500,0),$E109+2)=Команды!$AJ$7,TRUE,FALSE),IF(INDEX(Команды!$A$2:$AN$7500,MATCH(BI$3,Команды!$A$2:$A$7500,0),$E109+2)=Команды!$AJ$8,TRUE,FALSE),IF(INDEX(Команды!$A$2:$AN$7500,MATCH(BI$3,Команды!$A$2:$A$7500,0),$E109+2)=Команды!$AJ$9,TRUE,FALSE),IF(INDEX(Команды!$A$2:$AN$7500,MATCH(BI$3,Команды!$A$2:$A$7500,0),$E109+2)=Команды!$AJ$10,TRUE,FALSE),IF(INDEX(Команды!$A$2:$AN$7500,MATCH(BI$3,Команды!$A$2:$A$7500,0),$E109+2)=Команды!$AJ$11,TRUE,FALSE),IF(INDEX(Команды!$A$2:$AN$7500,MATCH(BI$3,Команды!$A$2:$A$7500,0),$E109+2)=Команды!$AJ$12,TRUE,FALSE),IF(INDEX(Команды!$A$2:$AN$7500,MATCH(BI$3,Команды!$A$2:$A$7500,0),$E109+2)=Команды!$AJ$13,TRUE,FALSE),IF(INDEX(Команды!$A$2:$AN$7500,MATCH(BI$3,Команды!$A$2:$A$7500,0),$E109+2)=Команды!$AJ$14,TRUE,FALSE),IF(INDEX(Команды!$A$2:$AN$7500,MATCH(BI$3,Команды!$A$2:$A$7500,0),$E109+2)=Команды!$AJ$15,TRUE,FALSE),IF(INDEX(Команды!$A$2:$AN$7500,MATCH(BI$3,Команды!$A$2:$A$7500,0),$E109+2)=Команды!$AJ$16,TRUE,FALSE),,IF(INDEX(Команды!$A$2:$AN$7500,MATCH(BI$3,Команды!$A$2:$A$7500,0),$E109+2)=Команды!$AJ$17,TRUE,FALSE),,IF(INDEX(Команды!$A$2:$AN$7500,MATCH(BI$3,Команды!$A$2:$A$7500,0),$E109+2)=Команды!$AJ$18,TRUE,FALSE),,IF(INDEX(Команды!$A$2:$AN$7500,MATCH(BI$3,Команды!$A$2:$A$7500,0),$E109+2)=Команды!$AJ$19,TRUE,FALSE)),INDEX(Команды!$AJ$2:$AK$19,MATCH(INDEX(Команды!$A$2:$AN$7500,MATCH(BI$3,Команды!$A$2:$A$7500,0),$E109+2),Команды!$AJ$2:$AJ$19,0),2),0)</f>
        <v>0</v>
      </c>
      <c r="BJ109" s="175">
        <f>IF(OR(IF(INDEX(Команды!$A$2:$AN$7500,MATCH(BI$3,Команды!$A$2:$A$7500,0),$E109+2)=Команды!$AJ$2,TRUE,FALSE),IF(INDEX(Команды!$A$2:$AN$7500,MATCH(BI$3,Команды!$A$2:$A$7500,0),$E109+2)=Команды!$AJ$3,TRUE,FALSE),IF(INDEX(Команды!$A$2:$AN$7500,MATCH(BI$3,Команды!$A$2:$A$7500,0),$E109+2)=Команды!$AJ$4,TRUE,FALSE),IF(INDEX(Команды!$A$2:$AN$7500,MATCH(BI$3,Команды!$A$2:$A$7500,0),$E109+2)=Команды!$AJ$5,TRUE,FALSE),IF(INDEX(Команды!$A$2:$AN$7500,MATCH(BI$3,Команды!$A$2:$A$7500,0),$E109+2)=Команды!$AJ$6,TRUE,FALSE),IF(INDEX(Команды!$A$2:$AN$7500,MATCH(BI$3,Команды!$A$2:$A$7500,0),$E109+2)=Команды!$AJ$7,TRUE,FALSE),IF(INDEX(Команды!$A$2:$AN$7500,MATCH(BI$3,Команды!$A$2:$A$7500,0),$E109+2)=Команды!$AJ$8,TRUE,FALSE),IF(INDEX(Команды!$A$2:$AN$7500,MATCH(BI$3,Команды!$A$2:$A$7500,0),$E109+2)=Команды!$AJ$9,TRUE,FALSE),IF(INDEX(Команды!$A$2:$AN$7500,MATCH(BI$3,Команды!$A$2:$A$7500,0),$E109+2)=Команды!$AJ$10,TRUE,FALSE),IF(INDEX(Команды!$A$2:$AN$7500,MATCH(BI$3,Команды!$A$2:$A$7500,0),$E109+2)=Команды!$AJ$11,TRUE,FALSE),IF(INDEX(Команды!$A$2:$AN$7500,MATCH(BI$3,Команды!$A$2:$A$7500,0),$E109+2)=Команды!$AJ$12,TRUE,FALSE),IF(INDEX(Команды!$A$2:$AN$7500,MATCH(BI$3,Команды!$A$2:$A$7500,0),$E109+2)=Команды!$AJ$13,TRUE,FALSE),IF(INDEX(Команды!$A$2:$AN$7500,MATCH(BI$3,Команды!$A$2:$A$7500,0),$E109+2)=Команды!$AJ$14,TRUE,FALSE),IF(INDEX(Команды!$A$2:$AN$7500,MATCH(BI$3,Команды!$A$2:$A$7500,0),$E109+2)=Команды!$AJ$15,TRUE,FALSE),IF(INDEX(Команды!$A$2:$AN$7500,MATCH(BI$3,Команды!$A$2:$A$7500,0),$E109+2)=Команды!$AJ$16,TRUE,FALSE),IF(INDEX(Команды!$A$2:$AN$7500,MATCH(BI$3,Команды!$A$2:$A$7500,0),$E109+2)=Команды!$AJ$17,TRUE,FALSE),IF(INDEX(Команды!$A$2:$AN$7500,MATCH(BI$3,Команды!$A$2:$A$7500,0),$E109+2)=Команды!$AJ$18,TRUE,FALSE),IF(INDEX(Команды!$A$2:$AN$7500,MATCH(BI$3,Команды!$A$2:$A$7500,0),$E109+2)=Команды!$AJ$19,TRUE,FALSE)),INDEX(Команды!$AJ$2:$AL$19,MATCH(INDEX(Команды!$A$2:$AN$7500,MATCH(BI$3,Команды!$A$2:$A$7500,0),$E109+2),Команды!$AJ$2:$AJ$19,0),3),0)</f>
        <v>0</v>
      </c>
      <c r="BK109" s="342"/>
      <c r="BL109" s="174">
        <f>IF(OR(IF(INDEX(Команды!$A$2:$AN$7500,MATCH(BL$3,Команды!$A$2:$A$7500,0),$E109+2)=Команды!$AJ$2,TRUE,FALSE),IF(INDEX(Команды!$A$2:$AN$7500,MATCH(BL$3,Команды!$A$2:$A$7500,0),$E109+2)=Команды!$AJ$3,TRUE,FALSE),IF(INDEX(Команды!$A$2:$AN$7500,MATCH(BL$3,Команды!$A$2:$A$7500,0),$E109+2)=Команды!$AJ$4,TRUE,FALSE),IF(INDEX(Команды!$A$2:$AN$7500,MATCH(BL$3,Команды!$A$2:$A$7500,0),$E109+2)=Команды!$AJ$5,TRUE,FALSE),IF(INDEX(Команды!$A$2:$AN$7500,MATCH(BL$3,Команды!$A$2:$A$7500,0),$E109+2)=Команды!$AJ$6,TRUE,FALSE),IF(INDEX(Команды!$A$2:$AN$7500,MATCH(BL$3,Команды!$A$2:$A$7500,0),$E109+2)=Команды!$AJ$7,TRUE,FALSE),IF(INDEX(Команды!$A$2:$AN$7500,MATCH(BL$3,Команды!$A$2:$A$7500,0),$E109+2)=Команды!$AJ$8,TRUE,FALSE),IF(INDEX(Команды!$A$2:$AN$7500,MATCH(BL$3,Команды!$A$2:$A$7500,0),$E109+2)=Команды!$AJ$9,TRUE,FALSE),IF(INDEX(Команды!$A$2:$AN$7500,MATCH(BL$3,Команды!$A$2:$A$7500,0),$E109+2)=Команды!$AJ$10,TRUE,FALSE),IF(INDEX(Команды!$A$2:$AN$7500,MATCH(BL$3,Команды!$A$2:$A$7500,0),$E109+2)=Команды!$AJ$11,TRUE,FALSE),IF(INDEX(Команды!$A$2:$AN$7500,MATCH(BL$3,Команды!$A$2:$A$7500,0),$E109+2)=Команды!$AJ$12,TRUE,FALSE),IF(INDEX(Команды!$A$2:$AN$7500,MATCH(BL$3,Команды!$A$2:$A$7500,0),$E109+2)=Команды!$AJ$13,TRUE,FALSE),IF(INDEX(Команды!$A$2:$AN$7500,MATCH(BL$3,Команды!$A$2:$A$7500,0),$E109+2)=Команды!$AJ$14,TRUE,FALSE),IF(INDEX(Команды!$A$2:$AN$7500,MATCH(BL$3,Команды!$A$2:$A$7500,0),$E109+2)=Команды!$AJ$15,TRUE,FALSE),IF(INDEX(Команды!$A$2:$AN$7500,MATCH(BL$3,Команды!$A$2:$A$7500,0),$E109+2)=Команды!$AJ$16,TRUE,FALSE),,IF(INDEX(Команды!$A$2:$AN$7500,MATCH(BL$3,Команды!$A$2:$A$7500,0),$E109+2)=Команды!$AJ$17,TRUE,FALSE),,IF(INDEX(Команды!$A$2:$AN$7500,MATCH(BL$3,Команды!$A$2:$A$7500,0),$E109+2)=Команды!$AJ$18,TRUE,FALSE),,IF(INDEX(Команды!$A$2:$AN$7500,MATCH(BL$3,Команды!$A$2:$A$7500,0),$E109+2)=Команды!$AJ$19,TRUE,FALSE)),INDEX(Команды!$AJ$2:$AK$19,MATCH(INDEX(Команды!$A$2:$AN$7500,MATCH(BL$3,Команды!$A$2:$A$7500,0),$E109+2),Команды!$AJ$2:$AJ$19,0),2),0)</f>
        <v>0</v>
      </c>
      <c r="BM109" s="175">
        <f>IF(OR(IF(INDEX(Команды!$A$2:$AN$7500,MATCH(BL$3,Команды!$A$2:$A$7500,0),$E109+2)=Команды!$AJ$2,TRUE,FALSE),IF(INDEX(Команды!$A$2:$AN$7500,MATCH(BL$3,Команды!$A$2:$A$7500,0),$E109+2)=Команды!$AJ$3,TRUE,FALSE),IF(INDEX(Команды!$A$2:$AN$7500,MATCH(BL$3,Команды!$A$2:$A$7500,0),$E109+2)=Команды!$AJ$4,TRUE,FALSE),IF(INDEX(Команды!$A$2:$AN$7500,MATCH(BL$3,Команды!$A$2:$A$7500,0),$E109+2)=Команды!$AJ$5,TRUE,FALSE),IF(INDEX(Команды!$A$2:$AN$7500,MATCH(BL$3,Команды!$A$2:$A$7500,0),$E109+2)=Команды!$AJ$6,TRUE,FALSE),IF(INDEX(Команды!$A$2:$AN$7500,MATCH(BL$3,Команды!$A$2:$A$7500,0),$E109+2)=Команды!$AJ$7,TRUE,FALSE),IF(INDEX(Команды!$A$2:$AN$7500,MATCH(BL$3,Команды!$A$2:$A$7500,0),$E109+2)=Команды!$AJ$8,TRUE,FALSE),IF(INDEX(Команды!$A$2:$AN$7500,MATCH(BL$3,Команды!$A$2:$A$7500,0),$E109+2)=Команды!$AJ$9,TRUE,FALSE),IF(INDEX(Команды!$A$2:$AN$7500,MATCH(BL$3,Команды!$A$2:$A$7500,0),$E109+2)=Команды!$AJ$10,TRUE,FALSE),IF(INDEX(Команды!$A$2:$AN$7500,MATCH(BL$3,Команды!$A$2:$A$7500,0),$E109+2)=Команды!$AJ$11,TRUE,FALSE),IF(INDEX(Команды!$A$2:$AN$7500,MATCH(BL$3,Команды!$A$2:$A$7500,0),$E109+2)=Команды!$AJ$12,TRUE,FALSE),IF(INDEX(Команды!$A$2:$AN$7500,MATCH(BL$3,Команды!$A$2:$A$7500,0),$E109+2)=Команды!$AJ$13,TRUE,FALSE),IF(INDEX(Команды!$A$2:$AN$7500,MATCH(BL$3,Команды!$A$2:$A$7500,0),$E109+2)=Команды!$AJ$14,TRUE,FALSE),IF(INDEX(Команды!$A$2:$AN$7500,MATCH(BL$3,Команды!$A$2:$A$7500,0),$E109+2)=Команды!$AJ$15,TRUE,FALSE),IF(INDEX(Команды!$A$2:$AN$7500,MATCH(BL$3,Команды!$A$2:$A$7500,0),$E109+2)=Команды!$AJ$16,TRUE,FALSE),IF(INDEX(Команды!$A$2:$AN$7500,MATCH(BL$3,Команды!$A$2:$A$7500,0),$E109+2)=Команды!$AJ$17,TRUE,FALSE),IF(INDEX(Команды!$A$2:$AN$7500,MATCH(BL$3,Команды!$A$2:$A$7500,0),$E109+2)=Команды!$AJ$18,TRUE,FALSE),IF(INDEX(Команды!$A$2:$AN$7500,MATCH(BL$3,Команды!$A$2:$A$7500,0),$E109+2)=Команды!$AJ$19,TRUE,FALSE)),INDEX(Команды!$AJ$2:$AL$19,MATCH(INDEX(Команды!$A$2:$AN$7500,MATCH(BL$3,Команды!$A$2:$A$7500,0),$E109+2),Команды!$AJ$2:$AJ$19,0),3),0)</f>
        <v>0</v>
      </c>
      <c r="BN109" s="342"/>
      <c r="BO109" s="174">
        <f>IF(OR(IF(INDEX(Команды!$A$2:$AN$7500,MATCH(BO$3,Команды!$A$2:$A$7500,0),$E109+2)=Команды!$AJ$2,TRUE,FALSE),IF(INDEX(Команды!$A$2:$AN$7500,MATCH(BO$3,Команды!$A$2:$A$7500,0),$E109+2)=Команды!$AJ$3,TRUE,FALSE),IF(INDEX(Команды!$A$2:$AN$7500,MATCH(BO$3,Команды!$A$2:$A$7500,0),$E109+2)=Команды!$AJ$4,TRUE,FALSE),IF(INDEX(Команды!$A$2:$AN$7500,MATCH(BO$3,Команды!$A$2:$A$7500,0),$E109+2)=Команды!$AJ$5,TRUE,FALSE),IF(INDEX(Команды!$A$2:$AN$7500,MATCH(BO$3,Команды!$A$2:$A$7500,0),$E109+2)=Команды!$AJ$6,TRUE,FALSE),IF(INDEX(Команды!$A$2:$AN$7500,MATCH(BO$3,Команды!$A$2:$A$7500,0),$E109+2)=Команды!$AJ$7,TRUE,FALSE),IF(INDEX(Команды!$A$2:$AN$7500,MATCH(BO$3,Команды!$A$2:$A$7500,0),$E109+2)=Команды!$AJ$8,TRUE,FALSE),IF(INDEX(Команды!$A$2:$AN$7500,MATCH(BO$3,Команды!$A$2:$A$7500,0),$E109+2)=Команды!$AJ$9,TRUE,FALSE),IF(INDEX(Команды!$A$2:$AN$7500,MATCH(BO$3,Команды!$A$2:$A$7500,0),$E109+2)=Команды!$AJ$10,TRUE,FALSE),IF(INDEX(Команды!$A$2:$AN$7500,MATCH(BO$3,Команды!$A$2:$A$7500,0),$E109+2)=Команды!$AJ$11,TRUE,FALSE),IF(INDEX(Команды!$A$2:$AN$7500,MATCH(BO$3,Команды!$A$2:$A$7500,0),$E109+2)=Команды!$AJ$12,TRUE,FALSE),IF(INDEX(Команды!$A$2:$AN$7500,MATCH(BO$3,Команды!$A$2:$A$7500,0),$E109+2)=Команды!$AJ$13,TRUE,FALSE),IF(INDEX(Команды!$A$2:$AN$7500,MATCH(BO$3,Команды!$A$2:$A$7500,0),$E109+2)=Команды!$AJ$14,TRUE,FALSE),IF(INDEX(Команды!$A$2:$AN$7500,MATCH(BO$3,Команды!$A$2:$A$7500,0),$E109+2)=Команды!$AJ$15,TRUE,FALSE),IF(INDEX(Команды!$A$2:$AN$7500,MATCH(BO$3,Команды!$A$2:$A$7500,0),$E109+2)=Команды!$AJ$16,TRUE,FALSE),,IF(INDEX(Команды!$A$2:$AN$7500,MATCH(BO$3,Команды!$A$2:$A$7500,0),$E109+2)=Команды!$AJ$17,TRUE,FALSE),,IF(INDEX(Команды!$A$2:$AN$7500,MATCH(BO$3,Команды!$A$2:$A$7500,0),$E109+2)=Команды!$AJ$18,TRUE,FALSE),,IF(INDEX(Команды!$A$2:$AN$7500,MATCH(BO$3,Команды!$A$2:$A$7500,0),$E109+2)=Команды!$AJ$19,TRUE,FALSE)),INDEX(Команды!$AJ$2:$AK$19,MATCH(INDEX(Команды!$A$2:$AN$7500,MATCH(BO$3,Команды!$A$2:$A$7500,0),$E109+2),Команды!$AJ$2:$AJ$19,0),2),0)</f>
        <v>0</v>
      </c>
      <c r="BP109" s="175">
        <f>IF(OR(IF(INDEX(Команды!$A$2:$AN$7500,MATCH(BO$3,Команды!$A$2:$A$7500,0),$E109+2)=Команды!$AJ$2,TRUE,FALSE),IF(INDEX(Команды!$A$2:$AN$7500,MATCH(BO$3,Команды!$A$2:$A$7500,0),$E109+2)=Команды!$AJ$3,TRUE,FALSE),IF(INDEX(Команды!$A$2:$AN$7500,MATCH(BO$3,Команды!$A$2:$A$7500,0),$E109+2)=Команды!$AJ$4,TRUE,FALSE),IF(INDEX(Команды!$A$2:$AN$7500,MATCH(BO$3,Команды!$A$2:$A$7500,0),$E109+2)=Команды!$AJ$5,TRUE,FALSE),IF(INDEX(Команды!$A$2:$AN$7500,MATCH(BO$3,Команды!$A$2:$A$7500,0),$E109+2)=Команды!$AJ$6,TRUE,FALSE),IF(INDEX(Команды!$A$2:$AN$7500,MATCH(BO$3,Команды!$A$2:$A$7500,0),$E109+2)=Команды!$AJ$7,TRUE,FALSE),IF(INDEX(Команды!$A$2:$AN$7500,MATCH(BO$3,Команды!$A$2:$A$7500,0),$E109+2)=Команды!$AJ$8,TRUE,FALSE),IF(INDEX(Команды!$A$2:$AN$7500,MATCH(BO$3,Команды!$A$2:$A$7500,0),$E109+2)=Команды!$AJ$9,TRUE,FALSE),IF(INDEX(Команды!$A$2:$AN$7500,MATCH(BO$3,Команды!$A$2:$A$7500,0),$E109+2)=Команды!$AJ$10,TRUE,FALSE),IF(INDEX(Команды!$A$2:$AN$7500,MATCH(BO$3,Команды!$A$2:$A$7500,0),$E109+2)=Команды!$AJ$11,TRUE,FALSE),IF(INDEX(Команды!$A$2:$AN$7500,MATCH(BO$3,Команды!$A$2:$A$7500,0),$E109+2)=Команды!$AJ$12,TRUE,FALSE),IF(INDEX(Команды!$A$2:$AN$7500,MATCH(BO$3,Команды!$A$2:$A$7500,0),$E109+2)=Команды!$AJ$13,TRUE,FALSE),IF(INDEX(Команды!$A$2:$AN$7500,MATCH(BO$3,Команды!$A$2:$A$7500,0),$E109+2)=Команды!$AJ$14,TRUE,FALSE),IF(INDEX(Команды!$A$2:$AN$7500,MATCH(BO$3,Команды!$A$2:$A$7500,0),$E109+2)=Команды!$AJ$15,TRUE,FALSE),IF(INDEX(Команды!$A$2:$AN$7500,MATCH(BO$3,Команды!$A$2:$A$7500,0),$E109+2)=Команды!$AJ$16,TRUE,FALSE),IF(INDEX(Команды!$A$2:$AN$7500,MATCH(BO$3,Команды!$A$2:$A$7500,0),$E109+2)=Команды!$AJ$17,TRUE,FALSE),IF(INDEX(Команды!$A$2:$AN$7500,MATCH(BO$3,Команды!$A$2:$A$7500,0),$E109+2)=Команды!$AJ$18,TRUE,FALSE),IF(INDEX(Команды!$A$2:$AN$7500,MATCH(BO$3,Команды!$A$2:$A$7500,0),$E109+2)=Команды!$AJ$19,TRUE,FALSE)),INDEX(Команды!$AJ$2:$AL$19,MATCH(INDEX(Команды!$A$2:$AN$7500,MATCH(BO$3,Команды!$A$2:$A$7500,0),$E109+2),Команды!$AJ$2:$AJ$19,0),3),0)</f>
        <v>0</v>
      </c>
      <c r="BQ109" s="342"/>
      <c r="BR109" s="174">
        <f>IF(OR(IF(INDEX(Команды!$A$2:$AN$7500,MATCH(BR$3,Команды!$A$2:$A$7500,0),$E109+2)=Команды!$AJ$2,TRUE,FALSE),IF(INDEX(Команды!$A$2:$AN$7500,MATCH(BR$3,Команды!$A$2:$A$7500,0),$E109+2)=Команды!$AJ$3,TRUE,FALSE),IF(INDEX(Команды!$A$2:$AN$7500,MATCH(BR$3,Команды!$A$2:$A$7500,0),$E109+2)=Команды!$AJ$4,TRUE,FALSE),IF(INDEX(Команды!$A$2:$AN$7500,MATCH(BR$3,Команды!$A$2:$A$7500,0),$E109+2)=Команды!$AJ$5,TRUE,FALSE),IF(INDEX(Команды!$A$2:$AN$7500,MATCH(BR$3,Команды!$A$2:$A$7500,0),$E109+2)=Команды!$AJ$6,TRUE,FALSE),IF(INDEX(Команды!$A$2:$AN$7500,MATCH(BR$3,Команды!$A$2:$A$7500,0),$E109+2)=Команды!$AJ$7,TRUE,FALSE),IF(INDEX(Команды!$A$2:$AN$7500,MATCH(BR$3,Команды!$A$2:$A$7500,0),$E109+2)=Команды!$AJ$8,TRUE,FALSE),IF(INDEX(Команды!$A$2:$AN$7500,MATCH(BR$3,Команды!$A$2:$A$7500,0),$E109+2)=Команды!$AJ$9,TRUE,FALSE),IF(INDEX(Команды!$A$2:$AN$7500,MATCH(BR$3,Команды!$A$2:$A$7500,0),$E109+2)=Команды!$AJ$10,TRUE,FALSE),IF(INDEX(Команды!$A$2:$AN$7500,MATCH(BR$3,Команды!$A$2:$A$7500,0),$E109+2)=Команды!$AJ$11,TRUE,FALSE),IF(INDEX(Команды!$A$2:$AN$7500,MATCH(BR$3,Команды!$A$2:$A$7500,0),$E109+2)=Команды!$AJ$12,TRUE,FALSE),IF(INDEX(Команды!$A$2:$AN$7500,MATCH(BR$3,Команды!$A$2:$A$7500,0),$E109+2)=Команды!$AJ$13,TRUE,FALSE),IF(INDEX(Команды!$A$2:$AN$7500,MATCH(BR$3,Команды!$A$2:$A$7500,0),$E109+2)=Команды!$AJ$14,TRUE,FALSE),IF(INDEX(Команды!$A$2:$AN$7500,MATCH(BR$3,Команды!$A$2:$A$7500,0),$E109+2)=Команды!$AJ$15,TRUE,FALSE),IF(INDEX(Команды!$A$2:$AN$7500,MATCH(BR$3,Команды!$A$2:$A$7500,0),$E109+2)=Команды!$AJ$16,TRUE,FALSE),,IF(INDEX(Команды!$A$2:$AN$7500,MATCH(BR$3,Команды!$A$2:$A$7500,0),$E109+2)=Команды!$AJ$17,TRUE,FALSE),,IF(INDEX(Команды!$A$2:$AN$7500,MATCH(BR$3,Команды!$A$2:$A$7500,0),$E109+2)=Команды!$AJ$18,TRUE,FALSE),,IF(INDEX(Команды!$A$2:$AN$7500,MATCH(BR$3,Команды!$A$2:$A$7500,0),$E109+2)=Команды!$AJ$19,TRUE,FALSE)),INDEX(Команды!$AJ$2:$AK$19,MATCH(INDEX(Команды!$A$2:$AN$7500,MATCH(BR$3,Команды!$A$2:$A$7500,0),$E109+2),Команды!$AJ$2:$AJ$19,0),2),0)</f>
        <v>0</v>
      </c>
      <c r="BS109" s="175">
        <f>IF(OR(IF(INDEX(Команды!$A$2:$AN$7500,MATCH(BR$3,Команды!$A$2:$A$7500,0),$E109+2)=Команды!$AJ$2,TRUE,FALSE),IF(INDEX(Команды!$A$2:$AN$7500,MATCH(BR$3,Команды!$A$2:$A$7500,0),$E109+2)=Команды!$AJ$3,TRUE,FALSE),IF(INDEX(Команды!$A$2:$AN$7500,MATCH(BR$3,Команды!$A$2:$A$7500,0),$E109+2)=Команды!$AJ$4,TRUE,FALSE),IF(INDEX(Команды!$A$2:$AN$7500,MATCH(BR$3,Команды!$A$2:$A$7500,0),$E109+2)=Команды!$AJ$5,TRUE,FALSE),IF(INDEX(Команды!$A$2:$AN$7500,MATCH(BR$3,Команды!$A$2:$A$7500,0),$E109+2)=Команды!$AJ$6,TRUE,FALSE),IF(INDEX(Команды!$A$2:$AN$7500,MATCH(BR$3,Команды!$A$2:$A$7500,0),$E109+2)=Команды!$AJ$7,TRUE,FALSE),IF(INDEX(Команды!$A$2:$AN$7500,MATCH(BR$3,Команды!$A$2:$A$7500,0),$E109+2)=Команды!$AJ$8,TRUE,FALSE),IF(INDEX(Команды!$A$2:$AN$7500,MATCH(BR$3,Команды!$A$2:$A$7500,0),$E109+2)=Команды!$AJ$9,TRUE,FALSE),IF(INDEX(Команды!$A$2:$AN$7500,MATCH(BR$3,Команды!$A$2:$A$7500,0),$E109+2)=Команды!$AJ$10,TRUE,FALSE),IF(INDEX(Команды!$A$2:$AN$7500,MATCH(BR$3,Команды!$A$2:$A$7500,0),$E109+2)=Команды!$AJ$11,TRUE,FALSE),IF(INDEX(Команды!$A$2:$AN$7500,MATCH(BR$3,Команды!$A$2:$A$7500,0),$E109+2)=Команды!$AJ$12,TRUE,FALSE),IF(INDEX(Команды!$A$2:$AN$7500,MATCH(BR$3,Команды!$A$2:$A$7500,0),$E109+2)=Команды!$AJ$13,TRUE,FALSE),IF(INDEX(Команды!$A$2:$AN$7500,MATCH(BR$3,Команды!$A$2:$A$7500,0),$E109+2)=Команды!$AJ$14,TRUE,FALSE),IF(INDEX(Команды!$A$2:$AN$7500,MATCH(BR$3,Команды!$A$2:$A$7500,0),$E109+2)=Команды!$AJ$15,TRUE,FALSE),IF(INDEX(Команды!$A$2:$AN$7500,MATCH(BR$3,Команды!$A$2:$A$7500,0),$E109+2)=Команды!$AJ$16,TRUE,FALSE),IF(INDEX(Команды!$A$2:$AN$7500,MATCH(BR$3,Команды!$A$2:$A$7500,0),$E109+2)=Команды!$AJ$17,TRUE,FALSE),IF(INDEX(Команды!$A$2:$AN$7500,MATCH(BR$3,Команды!$A$2:$A$7500,0),$E109+2)=Команды!$AJ$18,TRUE,FALSE),IF(INDEX(Команды!$A$2:$AN$7500,MATCH(BR$3,Команды!$A$2:$A$7500,0),$E109+2)=Команды!$AJ$19,TRUE,FALSE)),INDEX(Команды!$AJ$2:$AL$19,MATCH(INDEX(Команды!$A$2:$AN$7500,MATCH(BR$3,Команды!$A$2:$A$7500,0),$E109+2),Команды!$AJ$2:$AJ$19,0),3),0)</f>
        <v>0</v>
      </c>
      <c r="BT109" s="342"/>
      <c r="BU109" s="174">
        <f>IF(OR(IF(INDEX(Команды!$A$2:$AN$7500,MATCH(BU$3,Команды!$A$2:$A$7500,0),$E109+2)=Команды!$AJ$2,TRUE,FALSE),IF(INDEX(Команды!$A$2:$AN$7500,MATCH(BU$3,Команды!$A$2:$A$7500,0),$E109+2)=Команды!$AJ$3,TRUE,FALSE),IF(INDEX(Команды!$A$2:$AN$7500,MATCH(BU$3,Команды!$A$2:$A$7500,0),$E109+2)=Команды!$AJ$4,TRUE,FALSE),IF(INDEX(Команды!$A$2:$AN$7500,MATCH(BU$3,Команды!$A$2:$A$7500,0),$E109+2)=Команды!$AJ$5,TRUE,FALSE),IF(INDEX(Команды!$A$2:$AN$7500,MATCH(BU$3,Команды!$A$2:$A$7500,0),$E109+2)=Команды!$AJ$6,TRUE,FALSE),IF(INDEX(Команды!$A$2:$AN$7500,MATCH(BU$3,Команды!$A$2:$A$7500,0),$E109+2)=Команды!$AJ$7,TRUE,FALSE),IF(INDEX(Команды!$A$2:$AN$7500,MATCH(BU$3,Команды!$A$2:$A$7500,0),$E109+2)=Команды!$AJ$8,TRUE,FALSE),IF(INDEX(Команды!$A$2:$AN$7500,MATCH(BU$3,Команды!$A$2:$A$7500,0),$E109+2)=Команды!$AJ$9,TRUE,FALSE),IF(INDEX(Команды!$A$2:$AN$7500,MATCH(BU$3,Команды!$A$2:$A$7500,0),$E109+2)=Команды!$AJ$10,TRUE,FALSE),IF(INDEX(Команды!$A$2:$AN$7500,MATCH(BU$3,Команды!$A$2:$A$7500,0),$E109+2)=Команды!$AJ$11,TRUE,FALSE),IF(INDEX(Команды!$A$2:$AN$7500,MATCH(BU$3,Команды!$A$2:$A$7500,0),$E109+2)=Команды!$AJ$12,TRUE,FALSE),IF(INDEX(Команды!$A$2:$AN$7500,MATCH(BU$3,Команды!$A$2:$A$7500,0),$E109+2)=Команды!$AJ$13,TRUE,FALSE),IF(INDEX(Команды!$A$2:$AN$7500,MATCH(BU$3,Команды!$A$2:$A$7500,0),$E109+2)=Команды!$AJ$14,TRUE,FALSE),IF(INDEX(Команды!$A$2:$AN$7500,MATCH(BU$3,Команды!$A$2:$A$7500,0),$E109+2)=Команды!$AJ$15,TRUE,FALSE),IF(INDEX(Команды!$A$2:$AN$7500,MATCH(BU$3,Команды!$A$2:$A$7500,0),$E109+2)=Команды!$AJ$16,TRUE,FALSE),,IF(INDEX(Команды!$A$2:$AN$7500,MATCH(BU$3,Команды!$A$2:$A$7500,0),$E109+2)=Команды!$AJ$17,TRUE,FALSE),,IF(INDEX(Команды!$A$2:$AN$7500,MATCH(BU$3,Команды!$A$2:$A$7500,0),$E109+2)=Команды!$AJ$18,TRUE,FALSE),,IF(INDEX(Команды!$A$2:$AN$7500,MATCH(BU$3,Команды!$A$2:$A$7500,0),$E109+2)=Команды!$AJ$19,TRUE,FALSE)),INDEX(Команды!$AJ$2:$AK$19,MATCH(INDEX(Команды!$A$2:$AN$7500,MATCH(BU$3,Команды!$A$2:$A$7500,0),$E109+2),Команды!$AJ$2:$AJ$19,0),2),0)</f>
        <v>0</v>
      </c>
      <c r="BV109" s="175">
        <f>IF(OR(IF(INDEX(Команды!$A$2:$AN$7500,MATCH(BU$3,Команды!$A$2:$A$7500,0),$E109+2)=Команды!$AJ$2,TRUE,FALSE),IF(INDEX(Команды!$A$2:$AN$7500,MATCH(BU$3,Команды!$A$2:$A$7500,0),$E109+2)=Команды!$AJ$3,TRUE,FALSE),IF(INDEX(Команды!$A$2:$AN$7500,MATCH(BU$3,Команды!$A$2:$A$7500,0),$E109+2)=Команды!$AJ$4,TRUE,FALSE),IF(INDEX(Команды!$A$2:$AN$7500,MATCH(BU$3,Команды!$A$2:$A$7500,0),$E109+2)=Команды!$AJ$5,TRUE,FALSE),IF(INDEX(Команды!$A$2:$AN$7500,MATCH(BU$3,Команды!$A$2:$A$7500,0),$E109+2)=Команды!$AJ$6,TRUE,FALSE),IF(INDEX(Команды!$A$2:$AN$7500,MATCH(BU$3,Команды!$A$2:$A$7500,0),$E109+2)=Команды!$AJ$7,TRUE,FALSE),IF(INDEX(Команды!$A$2:$AN$7500,MATCH(BU$3,Команды!$A$2:$A$7500,0),$E109+2)=Команды!$AJ$8,TRUE,FALSE),IF(INDEX(Команды!$A$2:$AN$7500,MATCH(BU$3,Команды!$A$2:$A$7500,0),$E109+2)=Команды!$AJ$9,TRUE,FALSE),IF(INDEX(Команды!$A$2:$AN$7500,MATCH(BU$3,Команды!$A$2:$A$7500,0),$E109+2)=Команды!$AJ$10,TRUE,FALSE),IF(INDEX(Команды!$A$2:$AN$7500,MATCH(BU$3,Команды!$A$2:$A$7500,0),$E109+2)=Команды!$AJ$11,TRUE,FALSE),IF(INDEX(Команды!$A$2:$AN$7500,MATCH(BU$3,Команды!$A$2:$A$7500,0),$E109+2)=Команды!$AJ$12,TRUE,FALSE),IF(INDEX(Команды!$A$2:$AN$7500,MATCH(BU$3,Команды!$A$2:$A$7500,0),$E109+2)=Команды!$AJ$13,TRUE,FALSE),IF(INDEX(Команды!$A$2:$AN$7500,MATCH(BU$3,Команды!$A$2:$A$7500,0),$E109+2)=Команды!$AJ$14,TRUE,FALSE),IF(INDEX(Команды!$A$2:$AN$7500,MATCH(BU$3,Команды!$A$2:$A$7500,0),$E109+2)=Команды!$AJ$15,TRUE,FALSE),IF(INDEX(Команды!$A$2:$AN$7500,MATCH(BU$3,Команды!$A$2:$A$7500,0),$E109+2)=Команды!$AJ$16,TRUE,FALSE),IF(INDEX(Команды!$A$2:$AN$7500,MATCH(BU$3,Команды!$A$2:$A$7500,0),$E109+2)=Команды!$AJ$17,TRUE,FALSE),IF(INDEX(Команды!$A$2:$AN$7500,MATCH(BU$3,Команды!$A$2:$A$7500,0),$E109+2)=Команды!$AJ$18,TRUE,FALSE),IF(INDEX(Команды!$A$2:$AN$7500,MATCH(BU$3,Команды!$A$2:$A$7500,0),$E109+2)=Команды!$AJ$19,TRUE,FALSE)),INDEX(Команды!$AJ$2:$AL$19,MATCH(INDEX(Команды!$A$2:$AN$7500,MATCH(BU$3,Команды!$A$2:$A$7500,0),$E109+2),Команды!$AJ$2:$AJ$19,0),3),0)</f>
        <v>0</v>
      </c>
      <c r="BW109" s="342"/>
      <c r="BX109" s="174">
        <f>IF(OR(IF(INDEX(Команды!$A$2:$AN$7500,MATCH(BX$3,Команды!$A$2:$A$7500,0),$E109+2)=Команды!$AJ$2,TRUE,FALSE),IF(INDEX(Команды!$A$2:$AN$7500,MATCH(BX$3,Команды!$A$2:$A$7500,0),$E109+2)=Команды!$AJ$3,TRUE,FALSE),IF(INDEX(Команды!$A$2:$AN$7500,MATCH(BX$3,Команды!$A$2:$A$7500,0),$E109+2)=Команды!$AJ$4,TRUE,FALSE),IF(INDEX(Команды!$A$2:$AN$7500,MATCH(BX$3,Команды!$A$2:$A$7500,0),$E109+2)=Команды!$AJ$5,TRUE,FALSE),IF(INDEX(Команды!$A$2:$AN$7500,MATCH(BX$3,Команды!$A$2:$A$7500,0),$E109+2)=Команды!$AJ$6,TRUE,FALSE),IF(INDEX(Команды!$A$2:$AN$7500,MATCH(BX$3,Команды!$A$2:$A$7500,0),$E109+2)=Команды!$AJ$7,TRUE,FALSE),IF(INDEX(Команды!$A$2:$AN$7500,MATCH(BX$3,Команды!$A$2:$A$7500,0),$E109+2)=Команды!$AJ$8,TRUE,FALSE),IF(INDEX(Команды!$A$2:$AN$7500,MATCH(BX$3,Команды!$A$2:$A$7500,0),$E109+2)=Команды!$AJ$9,TRUE,FALSE),IF(INDEX(Команды!$A$2:$AN$7500,MATCH(BX$3,Команды!$A$2:$A$7500,0),$E109+2)=Команды!$AJ$10,TRUE,FALSE),IF(INDEX(Команды!$A$2:$AN$7500,MATCH(BX$3,Команды!$A$2:$A$7500,0),$E109+2)=Команды!$AJ$11,TRUE,FALSE),IF(INDEX(Команды!$A$2:$AN$7500,MATCH(BX$3,Команды!$A$2:$A$7500,0),$E109+2)=Команды!$AJ$12,TRUE,FALSE),IF(INDEX(Команды!$A$2:$AN$7500,MATCH(BX$3,Команды!$A$2:$A$7500,0),$E109+2)=Команды!$AJ$13,TRUE,FALSE),IF(INDEX(Команды!$A$2:$AN$7500,MATCH(BX$3,Команды!$A$2:$A$7500,0),$E109+2)=Команды!$AJ$14,TRUE,FALSE),IF(INDEX(Команды!$A$2:$AN$7500,MATCH(BX$3,Команды!$A$2:$A$7500,0),$E109+2)=Команды!$AJ$15,TRUE,FALSE),IF(INDEX(Команды!$A$2:$AN$7500,MATCH(BX$3,Команды!$A$2:$A$7500,0),$E109+2)=Команды!$AJ$16,TRUE,FALSE),,IF(INDEX(Команды!$A$2:$AN$7500,MATCH(BX$3,Команды!$A$2:$A$7500,0),$E109+2)=Команды!$AJ$17,TRUE,FALSE),,IF(INDEX(Команды!$A$2:$AN$7500,MATCH(BX$3,Команды!$A$2:$A$7500,0),$E109+2)=Команды!$AJ$18,TRUE,FALSE),,IF(INDEX(Команды!$A$2:$AN$7500,MATCH(BX$3,Команды!$A$2:$A$7500,0),$E109+2)=Команды!$AJ$19,TRUE,FALSE)),INDEX(Команды!$AJ$2:$AK$19,MATCH(INDEX(Команды!$A$2:$AN$7500,MATCH(BX$3,Команды!$A$2:$A$7500,0),$E109+2),Команды!$AJ$2:$AJ$19,0),2),0)</f>
        <v>0</v>
      </c>
      <c r="BY109" s="175">
        <f>IF(OR(IF(INDEX(Команды!$A$2:$AN$7500,MATCH(BX$3,Команды!$A$2:$A$7500,0),$E109+2)=Команды!$AJ$2,TRUE,FALSE),IF(INDEX(Команды!$A$2:$AN$7500,MATCH(BX$3,Команды!$A$2:$A$7500,0),$E109+2)=Команды!$AJ$3,TRUE,FALSE),IF(INDEX(Команды!$A$2:$AN$7500,MATCH(BX$3,Команды!$A$2:$A$7500,0),$E109+2)=Команды!$AJ$4,TRUE,FALSE),IF(INDEX(Команды!$A$2:$AN$7500,MATCH(BX$3,Команды!$A$2:$A$7500,0),$E109+2)=Команды!$AJ$5,TRUE,FALSE),IF(INDEX(Команды!$A$2:$AN$7500,MATCH(BX$3,Команды!$A$2:$A$7500,0),$E109+2)=Команды!$AJ$6,TRUE,FALSE),IF(INDEX(Команды!$A$2:$AN$7500,MATCH(BX$3,Команды!$A$2:$A$7500,0),$E109+2)=Команды!$AJ$7,TRUE,FALSE),IF(INDEX(Команды!$A$2:$AN$7500,MATCH(BX$3,Команды!$A$2:$A$7500,0),$E109+2)=Команды!$AJ$8,TRUE,FALSE),IF(INDEX(Команды!$A$2:$AN$7500,MATCH(BX$3,Команды!$A$2:$A$7500,0),$E109+2)=Команды!$AJ$9,TRUE,FALSE),IF(INDEX(Команды!$A$2:$AN$7500,MATCH(BX$3,Команды!$A$2:$A$7500,0),$E109+2)=Команды!$AJ$10,TRUE,FALSE),IF(INDEX(Команды!$A$2:$AN$7500,MATCH(BX$3,Команды!$A$2:$A$7500,0),$E109+2)=Команды!$AJ$11,TRUE,FALSE),IF(INDEX(Команды!$A$2:$AN$7500,MATCH(BX$3,Команды!$A$2:$A$7500,0),$E109+2)=Команды!$AJ$12,TRUE,FALSE),IF(INDEX(Команды!$A$2:$AN$7500,MATCH(BX$3,Команды!$A$2:$A$7500,0),$E109+2)=Команды!$AJ$13,TRUE,FALSE),IF(INDEX(Команды!$A$2:$AN$7500,MATCH(BX$3,Команды!$A$2:$A$7500,0),$E109+2)=Команды!$AJ$14,TRUE,FALSE),IF(INDEX(Команды!$A$2:$AN$7500,MATCH(BX$3,Команды!$A$2:$A$7500,0),$E109+2)=Команды!$AJ$15,TRUE,FALSE),IF(INDEX(Команды!$A$2:$AN$7500,MATCH(BX$3,Команды!$A$2:$A$7500,0),$E109+2)=Команды!$AJ$16,TRUE,FALSE),IF(INDEX(Команды!$A$2:$AN$7500,MATCH(BX$3,Команды!$A$2:$A$7500,0),$E109+2)=Команды!$AJ$17,TRUE,FALSE),IF(INDEX(Команды!$A$2:$AN$7500,MATCH(BX$3,Команды!$A$2:$A$7500,0),$E109+2)=Команды!$AJ$18,TRUE,FALSE),IF(INDEX(Команды!$A$2:$AN$7500,MATCH(BX$3,Команды!$A$2:$A$7500,0),$E109+2)=Команды!$AJ$19,TRUE,FALSE)),INDEX(Команды!$AJ$2:$AL$19,MATCH(INDEX(Команды!$A$2:$AN$7500,MATCH(BX$3,Команды!$A$2:$A$7500,0),$E109+2),Команды!$AJ$2:$AJ$19,0),3),0)</f>
        <v>0</v>
      </c>
      <c r="BZ109" s="342"/>
      <c r="CA109" s="174">
        <f>IF(OR(IF(INDEX(Команды!$A$2:$AN$7500,MATCH(CA$3,Команды!$A$2:$A$7500,0),$E109+2)=Команды!$AJ$2,TRUE,FALSE),IF(INDEX(Команды!$A$2:$AN$7500,MATCH(CA$3,Команды!$A$2:$A$7500,0),$E109+2)=Команды!$AJ$3,TRUE,FALSE),IF(INDEX(Команды!$A$2:$AN$7500,MATCH(CA$3,Команды!$A$2:$A$7500,0),$E109+2)=Команды!$AJ$4,TRUE,FALSE),IF(INDEX(Команды!$A$2:$AN$7500,MATCH(CA$3,Команды!$A$2:$A$7500,0),$E109+2)=Команды!$AJ$5,TRUE,FALSE),IF(INDEX(Команды!$A$2:$AN$7500,MATCH(CA$3,Команды!$A$2:$A$7500,0),$E109+2)=Команды!$AJ$6,TRUE,FALSE),IF(INDEX(Команды!$A$2:$AN$7500,MATCH(CA$3,Команды!$A$2:$A$7500,0),$E109+2)=Команды!$AJ$7,TRUE,FALSE),IF(INDEX(Команды!$A$2:$AN$7500,MATCH(CA$3,Команды!$A$2:$A$7500,0),$E109+2)=Команды!$AJ$8,TRUE,FALSE),IF(INDEX(Команды!$A$2:$AN$7500,MATCH(CA$3,Команды!$A$2:$A$7500,0),$E109+2)=Команды!$AJ$9,TRUE,FALSE),IF(INDEX(Команды!$A$2:$AN$7500,MATCH(CA$3,Команды!$A$2:$A$7500,0),$E109+2)=Команды!$AJ$10,TRUE,FALSE),IF(INDEX(Команды!$A$2:$AN$7500,MATCH(CA$3,Команды!$A$2:$A$7500,0),$E109+2)=Команды!$AJ$11,TRUE,FALSE),IF(INDEX(Команды!$A$2:$AN$7500,MATCH(CA$3,Команды!$A$2:$A$7500,0),$E109+2)=Команды!$AJ$12,TRUE,FALSE),IF(INDEX(Команды!$A$2:$AN$7500,MATCH(CA$3,Команды!$A$2:$A$7500,0),$E109+2)=Команды!$AJ$13,TRUE,FALSE),IF(INDEX(Команды!$A$2:$AN$7500,MATCH(CA$3,Команды!$A$2:$A$7500,0),$E109+2)=Команды!$AJ$14,TRUE,FALSE),IF(INDEX(Команды!$A$2:$AN$7500,MATCH(CA$3,Команды!$A$2:$A$7500,0),$E109+2)=Команды!$AJ$15,TRUE,FALSE),IF(INDEX(Команды!$A$2:$AN$7500,MATCH(CA$3,Команды!$A$2:$A$7500,0),$E109+2)=Команды!$AJ$16,TRUE,FALSE),,IF(INDEX(Команды!$A$2:$AN$7500,MATCH(CA$3,Команды!$A$2:$A$7500,0),$E109+2)=Команды!$AJ$17,TRUE,FALSE),,IF(INDEX(Команды!$A$2:$AN$7500,MATCH(CA$3,Команды!$A$2:$A$7500,0),$E109+2)=Команды!$AJ$18,TRUE,FALSE),,IF(INDEX(Команды!$A$2:$AN$7500,MATCH(CA$3,Команды!$A$2:$A$7500,0),$E109+2)=Команды!$AJ$19,TRUE,FALSE)),INDEX(Команды!$AJ$2:$AK$19,MATCH(INDEX(Команды!$A$2:$AN$7500,MATCH(CA$3,Команды!$A$2:$A$7500,0),$E109+2),Команды!$AJ$2:$AJ$19,0),2),0)</f>
        <v>0</v>
      </c>
      <c r="CB109" s="175">
        <f>IF(OR(IF(INDEX(Команды!$A$2:$AN$7500,MATCH(CA$3,Команды!$A$2:$A$7500,0),$E109+2)=Команды!$AJ$2,TRUE,FALSE),IF(INDEX(Команды!$A$2:$AN$7500,MATCH(CA$3,Команды!$A$2:$A$7500,0),$E109+2)=Команды!$AJ$3,TRUE,FALSE),IF(INDEX(Команды!$A$2:$AN$7500,MATCH(CA$3,Команды!$A$2:$A$7500,0),$E109+2)=Команды!$AJ$4,TRUE,FALSE),IF(INDEX(Команды!$A$2:$AN$7500,MATCH(CA$3,Команды!$A$2:$A$7500,0),$E109+2)=Команды!$AJ$5,TRUE,FALSE),IF(INDEX(Команды!$A$2:$AN$7500,MATCH(CA$3,Команды!$A$2:$A$7500,0),$E109+2)=Команды!$AJ$6,TRUE,FALSE),IF(INDEX(Команды!$A$2:$AN$7500,MATCH(CA$3,Команды!$A$2:$A$7500,0),$E109+2)=Команды!$AJ$7,TRUE,FALSE),IF(INDEX(Команды!$A$2:$AN$7500,MATCH(CA$3,Команды!$A$2:$A$7500,0),$E109+2)=Команды!$AJ$8,TRUE,FALSE),IF(INDEX(Команды!$A$2:$AN$7500,MATCH(CA$3,Команды!$A$2:$A$7500,0),$E109+2)=Команды!$AJ$9,TRUE,FALSE),IF(INDEX(Команды!$A$2:$AN$7500,MATCH(CA$3,Команды!$A$2:$A$7500,0),$E109+2)=Команды!$AJ$10,TRUE,FALSE),IF(INDEX(Команды!$A$2:$AN$7500,MATCH(CA$3,Команды!$A$2:$A$7500,0),$E109+2)=Команды!$AJ$11,TRUE,FALSE),IF(INDEX(Команды!$A$2:$AN$7500,MATCH(CA$3,Команды!$A$2:$A$7500,0),$E109+2)=Команды!$AJ$12,TRUE,FALSE),IF(INDEX(Команды!$A$2:$AN$7500,MATCH(CA$3,Команды!$A$2:$A$7500,0),$E109+2)=Команды!$AJ$13,TRUE,FALSE),IF(INDEX(Команды!$A$2:$AN$7500,MATCH(CA$3,Команды!$A$2:$A$7500,0),$E109+2)=Команды!$AJ$14,TRUE,FALSE),IF(INDEX(Команды!$A$2:$AN$7500,MATCH(CA$3,Команды!$A$2:$A$7500,0),$E109+2)=Команды!$AJ$15,TRUE,FALSE),IF(INDEX(Команды!$A$2:$AN$7500,MATCH(CA$3,Команды!$A$2:$A$7500,0),$E109+2)=Команды!$AJ$16,TRUE,FALSE),IF(INDEX(Команды!$A$2:$AN$7500,MATCH(CA$3,Команды!$A$2:$A$7500,0),$E109+2)=Команды!$AJ$17,TRUE,FALSE),IF(INDEX(Команды!$A$2:$AN$7500,MATCH(CA$3,Команды!$A$2:$A$7500,0),$E109+2)=Команды!$AJ$18,TRUE,FALSE),IF(INDEX(Команды!$A$2:$AN$7500,MATCH(CA$3,Команды!$A$2:$A$7500,0),$E109+2)=Команды!$AJ$19,TRUE,FALSE)),INDEX(Команды!$AJ$2:$AL$19,MATCH(INDEX(Команды!$A$2:$AN$7500,MATCH(CA$3,Команды!$A$2:$A$7500,0),$E109+2),Команды!$AJ$2:$AJ$19,0),3),0)</f>
        <v>0</v>
      </c>
      <c r="CC109" s="342"/>
      <c r="CD109" s="174">
        <f>IF(OR(IF(INDEX(Команды!$A$2:$AN$7500,MATCH(CD$3,Команды!$A$2:$A$7500,0),$E109+2)=Команды!$AJ$2,TRUE,FALSE),IF(INDEX(Команды!$A$2:$AN$7500,MATCH(CD$3,Команды!$A$2:$A$7500,0),$E109+2)=Команды!$AJ$3,TRUE,FALSE),IF(INDEX(Команды!$A$2:$AN$7500,MATCH(CD$3,Команды!$A$2:$A$7500,0),$E109+2)=Команды!$AJ$4,TRUE,FALSE),IF(INDEX(Команды!$A$2:$AN$7500,MATCH(CD$3,Команды!$A$2:$A$7500,0),$E109+2)=Команды!$AJ$5,TRUE,FALSE),IF(INDEX(Команды!$A$2:$AN$7500,MATCH(CD$3,Команды!$A$2:$A$7500,0),$E109+2)=Команды!$AJ$6,TRUE,FALSE),IF(INDEX(Команды!$A$2:$AN$7500,MATCH(CD$3,Команды!$A$2:$A$7500,0),$E109+2)=Команды!$AJ$7,TRUE,FALSE),IF(INDEX(Команды!$A$2:$AN$7500,MATCH(CD$3,Команды!$A$2:$A$7500,0),$E109+2)=Команды!$AJ$8,TRUE,FALSE),IF(INDEX(Команды!$A$2:$AN$7500,MATCH(CD$3,Команды!$A$2:$A$7500,0),$E109+2)=Команды!$AJ$9,TRUE,FALSE),IF(INDEX(Команды!$A$2:$AN$7500,MATCH(CD$3,Команды!$A$2:$A$7500,0),$E109+2)=Команды!$AJ$10,TRUE,FALSE),IF(INDEX(Команды!$A$2:$AN$7500,MATCH(CD$3,Команды!$A$2:$A$7500,0),$E109+2)=Команды!$AJ$11,TRUE,FALSE),IF(INDEX(Команды!$A$2:$AN$7500,MATCH(CD$3,Команды!$A$2:$A$7500,0),$E109+2)=Команды!$AJ$12,TRUE,FALSE),IF(INDEX(Команды!$A$2:$AN$7500,MATCH(CD$3,Команды!$A$2:$A$7500,0),$E109+2)=Команды!$AJ$13,TRUE,FALSE),IF(INDEX(Команды!$A$2:$AN$7500,MATCH(CD$3,Команды!$A$2:$A$7500,0),$E109+2)=Команды!$AJ$14,TRUE,FALSE),IF(INDEX(Команды!$A$2:$AN$7500,MATCH(CD$3,Команды!$A$2:$A$7500,0),$E109+2)=Команды!$AJ$15,TRUE,FALSE),IF(INDEX(Команды!$A$2:$AN$7500,MATCH(CD$3,Команды!$A$2:$A$7500,0),$E109+2)=Команды!$AJ$16,TRUE,FALSE),,IF(INDEX(Команды!$A$2:$AN$7500,MATCH(CD$3,Команды!$A$2:$A$7500,0),$E109+2)=Команды!$AJ$17,TRUE,FALSE),,IF(INDEX(Команды!$A$2:$AN$7500,MATCH(CD$3,Команды!$A$2:$A$7500,0),$E109+2)=Команды!$AJ$18,TRUE,FALSE),,IF(INDEX(Команды!$A$2:$AN$7500,MATCH(CD$3,Команды!$A$2:$A$7500,0),$E109+2)=Команды!$AJ$19,TRUE,FALSE)),INDEX(Команды!$AJ$2:$AK$19,MATCH(INDEX(Команды!$A$2:$AN$7500,MATCH(CD$3,Команды!$A$2:$A$7500,0),$E109+2),Команды!$AJ$2:$AJ$19,0),2),0)</f>
        <v>0</v>
      </c>
      <c r="CE109" s="175">
        <f>IF(OR(IF(INDEX(Команды!$A$2:$AN$7500,MATCH(CD$3,Команды!$A$2:$A$7500,0),$E109+2)=Команды!$AJ$2,TRUE,FALSE),IF(INDEX(Команды!$A$2:$AN$7500,MATCH(CD$3,Команды!$A$2:$A$7500,0),$E109+2)=Команды!$AJ$3,TRUE,FALSE),IF(INDEX(Команды!$A$2:$AN$7500,MATCH(CD$3,Команды!$A$2:$A$7500,0),$E109+2)=Команды!$AJ$4,TRUE,FALSE),IF(INDEX(Команды!$A$2:$AN$7500,MATCH(CD$3,Команды!$A$2:$A$7500,0),$E109+2)=Команды!$AJ$5,TRUE,FALSE),IF(INDEX(Команды!$A$2:$AN$7500,MATCH(CD$3,Команды!$A$2:$A$7500,0),$E109+2)=Команды!$AJ$6,TRUE,FALSE),IF(INDEX(Команды!$A$2:$AN$7500,MATCH(CD$3,Команды!$A$2:$A$7500,0),$E109+2)=Команды!$AJ$7,TRUE,FALSE),IF(INDEX(Команды!$A$2:$AN$7500,MATCH(CD$3,Команды!$A$2:$A$7500,0),$E109+2)=Команды!$AJ$8,TRUE,FALSE),IF(INDEX(Команды!$A$2:$AN$7500,MATCH(CD$3,Команды!$A$2:$A$7500,0),$E109+2)=Команды!$AJ$9,TRUE,FALSE),IF(INDEX(Команды!$A$2:$AN$7500,MATCH(CD$3,Команды!$A$2:$A$7500,0),$E109+2)=Команды!$AJ$10,TRUE,FALSE),IF(INDEX(Команды!$A$2:$AN$7500,MATCH(CD$3,Команды!$A$2:$A$7500,0),$E109+2)=Команды!$AJ$11,TRUE,FALSE),IF(INDEX(Команды!$A$2:$AN$7500,MATCH(CD$3,Команды!$A$2:$A$7500,0),$E109+2)=Команды!$AJ$12,TRUE,FALSE),IF(INDEX(Команды!$A$2:$AN$7500,MATCH(CD$3,Команды!$A$2:$A$7500,0),$E109+2)=Команды!$AJ$13,TRUE,FALSE),IF(INDEX(Команды!$A$2:$AN$7500,MATCH(CD$3,Команды!$A$2:$A$7500,0),$E109+2)=Команды!$AJ$14,TRUE,FALSE),IF(INDEX(Команды!$A$2:$AN$7500,MATCH(CD$3,Команды!$A$2:$A$7500,0),$E109+2)=Команды!$AJ$15,TRUE,FALSE),IF(INDEX(Команды!$A$2:$AN$7500,MATCH(CD$3,Команды!$A$2:$A$7500,0),$E109+2)=Команды!$AJ$16,TRUE,FALSE),IF(INDEX(Команды!$A$2:$AN$7500,MATCH(CD$3,Команды!$A$2:$A$7500,0),$E109+2)=Команды!$AJ$17,TRUE,FALSE),IF(INDEX(Команды!$A$2:$AN$7500,MATCH(CD$3,Команды!$A$2:$A$7500,0),$E109+2)=Команды!$AJ$18,TRUE,FALSE),IF(INDEX(Команды!$A$2:$AN$7500,MATCH(CD$3,Команды!$A$2:$A$7500,0),$E109+2)=Команды!$AJ$19,TRUE,FALSE)),INDEX(Команды!$AJ$2:$AL$19,MATCH(INDEX(Команды!$A$2:$AN$7500,MATCH(CD$3,Команды!$A$2:$A$7500,0),$E109+2),Команды!$AJ$2:$AJ$19,0),3),0)</f>
        <v>0</v>
      </c>
      <c r="CF109" s="342"/>
      <c r="CG109" s="174">
        <f>IF(OR(IF(INDEX(Команды!$A$2:$AN$7500,MATCH(CG$3,Команды!$A$2:$A$7500,0),$E109+2)=Команды!$AJ$2,TRUE,FALSE),IF(INDEX(Команды!$A$2:$AN$7500,MATCH(CG$3,Команды!$A$2:$A$7500,0),$E109+2)=Команды!$AJ$3,TRUE,FALSE),IF(INDEX(Команды!$A$2:$AN$7500,MATCH(CG$3,Команды!$A$2:$A$7500,0),$E109+2)=Команды!$AJ$4,TRUE,FALSE),IF(INDEX(Команды!$A$2:$AN$7500,MATCH(CG$3,Команды!$A$2:$A$7500,0),$E109+2)=Команды!$AJ$5,TRUE,FALSE),IF(INDEX(Команды!$A$2:$AN$7500,MATCH(CG$3,Команды!$A$2:$A$7500,0),$E109+2)=Команды!$AJ$6,TRUE,FALSE),IF(INDEX(Команды!$A$2:$AN$7500,MATCH(CG$3,Команды!$A$2:$A$7500,0),$E109+2)=Команды!$AJ$7,TRUE,FALSE),IF(INDEX(Команды!$A$2:$AN$7500,MATCH(CG$3,Команды!$A$2:$A$7500,0),$E109+2)=Команды!$AJ$8,TRUE,FALSE),IF(INDEX(Команды!$A$2:$AN$7500,MATCH(CG$3,Команды!$A$2:$A$7500,0),$E109+2)=Команды!$AJ$9,TRUE,FALSE),IF(INDEX(Команды!$A$2:$AN$7500,MATCH(CG$3,Команды!$A$2:$A$7500,0),$E109+2)=Команды!$AJ$10,TRUE,FALSE),IF(INDEX(Команды!$A$2:$AN$7500,MATCH(CG$3,Команды!$A$2:$A$7500,0),$E109+2)=Команды!$AJ$11,TRUE,FALSE),IF(INDEX(Команды!$A$2:$AN$7500,MATCH(CG$3,Команды!$A$2:$A$7500,0),$E109+2)=Команды!$AJ$12,TRUE,FALSE),IF(INDEX(Команды!$A$2:$AN$7500,MATCH(CG$3,Команды!$A$2:$A$7500,0),$E109+2)=Команды!$AJ$13,TRUE,FALSE),IF(INDEX(Команды!$A$2:$AN$7500,MATCH(CG$3,Команды!$A$2:$A$7500,0),$E109+2)=Команды!$AJ$14,TRUE,FALSE),IF(INDEX(Команды!$A$2:$AN$7500,MATCH(CG$3,Команды!$A$2:$A$7500,0),$E109+2)=Команды!$AJ$15,TRUE,FALSE),IF(INDEX(Команды!$A$2:$AN$7500,MATCH(CG$3,Команды!$A$2:$A$7500,0),$E109+2)=Команды!$AJ$16,TRUE,FALSE),,IF(INDEX(Команды!$A$2:$AN$7500,MATCH(CG$3,Команды!$A$2:$A$7500,0),$E109+2)=Команды!$AJ$17,TRUE,FALSE),,IF(INDEX(Команды!$A$2:$AN$7500,MATCH(CG$3,Команды!$A$2:$A$7500,0),$E109+2)=Команды!$AJ$18,TRUE,FALSE),,IF(INDEX(Команды!$A$2:$AN$7500,MATCH(CG$3,Команды!$A$2:$A$7500,0),$E109+2)=Команды!$AJ$19,TRUE,FALSE)),INDEX(Команды!$AJ$2:$AK$19,MATCH(INDEX(Команды!$A$2:$AN$7500,MATCH(CG$3,Команды!$A$2:$A$7500,0),$E109+2),Команды!$AJ$2:$AJ$19,0),2),0)</f>
        <v>0</v>
      </c>
      <c r="CH109" s="175">
        <f>IF(OR(IF(INDEX(Команды!$A$2:$AN$7500,MATCH(CG$3,Команды!$A$2:$A$7500,0),$E109+2)=Команды!$AJ$2,TRUE,FALSE),IF(INDEX(Команды!$A$2:$AN$7500,MATCH(CG$3,Команды!$A$2:$A$7500,0),$E109+2)=Команды!$AJ$3,TRUE,FALSE),IF(INDEX(Команды!$A$2:$AN$7500,MATCH(CG$3,Команды!$A$2:$A$7500,0),$E109+2)=Команды!$AJ$4,TRUE,FALSE),IF(INDEX(Команды!$A$2:$AN$7500,MATCH(CG$3,Команды!$A$2:$A$7500,0),$E109+2)=Команды!$AJ$5,TRUE,FALSE),IF(INDEX(Команды!$A$2:$AN$7500,MATCH(CG$3,Команды!$A$2:$A$7500,0),$E109+2)=Команды!$AJ$6,TRUE,FALSE),IF(INDEX(Команды!$A$2:$AN$7500,MATCH(CG$3,Команды!$A$2:$A$7500,0),$E109+2)=Команды!$AJ$7,TRUE,FALSE),IF(INDEX(Команды!$A$2:$AN$7500,MATCH(CG$3,Команды!$A$2:$A$7500,0),$E109+2)=Команды!$AJ$8,TRUE,FALSE),IF(INDEX(Команды!$A$2:$AN$7500,MATCH(CG$3,Команды!$A$2:$A$7500,0),$E109+2)=Команды!$AJ$9,TRUE,FALSE),IF(INDEX(Команды!$A$2:$AN$7500,MATCH(CG$3,Команды!$A$2:$A$7500,0),$E109+2)=Команды!$AJ$10,TRUE,FALSE),IF(INDEX(Команды!$A$2:$AN$7500,MATCH(CG$3,Команды!$A$2:$A$7500,0),$E109+2)=Команды!$AJ$11,TRUE,FALSE),IF(INDEX(Команды!$A$2:$AN$7500,MATCH(CG$3,Команды!$A$2:$A$7500,0),$E109+2)=Команды!$AJ$12,TRUE,FALSE),IF(INDEX(Команды!$A$2:$AN$7500,MATCH(CG$3,Команды!$A$2:$A$7500,0),$E109+2)=Команды!$AJ$13,TRUE,FALSE),IF(INDEX(Команды!$A$2:$AN$7500,MATCH(CG$3,Команды!$A$2:$A$7500,0),$E109+2)=Команды!$AJ$14,TRUE,FALSE),IF(INDEX(Команды!$A$2:$AN$7500,MATCH(CG$3,Команды!$A$2:$A$7500,0),$E109+2)=Команды!$AJ$15,TRUE,FALSE),IF(INDEX(Команды!$A$2:$AN$7500,MATCH(CG$3,Команды!$A$2:$A$7500,0),$E109+2)=Команды!$AJ$16,TRUE,FALSE),IF(INDEX(Команды!$A$2:$AN$7500,MATCH(CG$3,Команды!$A$2:$A$7500,0),$E109+2)=Команды!$AJ$17,TRUE,FALSE),IF(INDEX(Команды!$A$2:$AN$7500,MATCH(CG$3,Команды!$A$2:$A$7500,0),$E109+2)=Команды!$AJ$18,TRUE,FALSE),IF(INDEX(Команды!$A$2:$AN$7500,MATCH(CG$3,Команды!$A$2:$A$7500,0),$E109+2)=Команды!$AJ$19,TRUE,FALSE)),INDEX(Команды!$AJ$2:$AL$19,MATCH(INDEX(Команды!$A$2:$AN$7500,MATCH(CG$3,Команды!$A$2:$A$7500,0),$E109+2),Команды!$AJ$2:$AJ$19,0),3),0)</f>
        <v>0</v>
      </c>
      <c r="CI109" s="342"/>
      <c r="CJ109" s="174">
        <f>IF(OR(IF(INDEX(Команды!$A$2:$AN$7500,MATCH(CJ$3,Команды!$A$2:$A$7500,0),$E109+2)=Команды!$AJ$2,TRUE,FALSE),IF(INDEX(Команды!$A$2:$AN$7500,MATCH(CJ$3,Команды!$A$2:$A$7500,0),$E109+2)=Команды!$AJ$3,TRUE,FALSE),IF(INDEX(Команды!$A$2:$AN$7500,MATCH(CJ$3,Команды!$A$2:$A$7500,0),$E109+2)=Команды!$AJ$4,TRUE,FALSE),IF(INDEX(Команды!$A$2:$AN$7500,MATCH(CJ$3,Команды!$A$2:$A$7500,0),$E109+2)=Команды!$AJ$5,TRUE,FALSE),IF(INDEX(Команды!$A$2:$AN$7500,MATCH(CJ$3,Команды!$A$2:$A$7500,0),$E109+2)=Команды!$AJ$6,TRUE,FALSE),IF(INDEX(Команды!$A$2:$AN$7500,MATCH(CJ$3,Команды!$A$2:$A$7500,0),$E109+2)=Команды!$AJ$7,TRUE,FALSE),IF(INDEX(Команды!$A$2:$AN$7500,MATCH(CJ$3,Команды!$A$2:$A$7500,0),$E109+2)=Команды!$AJ$8,TRUE,FALSE),IF(INDEX(Команды!$A$2:$AN$7500,MATCH(CJ$3,Команды!$A$2:$A$7500,0),$E109+2)=Команды!$AJ$9,TRUE,FALSE),IF(INDEX(Команды!$A$2:$AN$7500,MATCH(CJ$3,Команды!$A$2:$A$7500,0),$E109+2)=Команды!$AJ$10,TRUE,FALSE),IF(INDEX(Команды!$A$2:$AN$7500,MATCH(CJ$3,Команды!$A$2:$A$7500,0),$E109+2)=Команды!$AJ$11,TRUE,FALSE),IF(INDEX(Команды!$A$2:$AN$7500,MATCH(CJ$3,Команды!$A$2:$A$7500,0),$E109+2)=Команды!$AJ$12,TRUE,FALSE),IF(INDEX(Команды!$A$2:$AN$7500,MATCH(CJ$3,Команды!$A$2:$A$7500,0),$E109+2)=Команды!$AJ$13,TRUE,FALSE),IF(INDEX(Команды!$A$2:$AN$7500,MATCH(CJ$3,Команды!$A$2:$A$7500,0),$E109+2)=Команды!$AJ$14,TRUE,FALSE),IF(INDEX(Команды!$A$2:$AN$7500,MATCH(CJ$3,Команды!$A$2:$A$7500,0),$E109+2)=Команды!$AJ$15,TRUE,FALSE),IF(INDEX(Команды!$A$2:$AN$7500,MATCH(CJ$3,Команды!$A$2:$A$7500,0),$E109+2)=Команды!$AJ$16,TRUE,FALSE),,IF(INDEX(Команды!$A$2:$AN$7500,MATCH(CJ$3,Команды!$A$2:$A$7500,0),$E109+2)=Команды!$AJ$17,TRUE,FALSE),,IF(INDEX(Команды!$A$2:$AN$7500,MATCH(CJ$3,Команды!$A$2:$A$7500,0),$E109+2)=Команды!$AJ$18,TRUE,FALSE),,IF(INDEX(Команды!$A$2:$AN$7500,MATCH(CJ$3,Команды!$A$2:$A$7500,0),$E109+2)=Команды!$AJ$19,TRUE,FALSE)),INDEX(Команды!$AJ$2:$AK$19,MATCH(INDEX(Команды!$A$2:$AN$7500,MATCH(CJ$3,Команды!$A$2:$A$7500,0),$E109+2),Команды!$AJ$2:$AJ$19,0),2),0)</f>
        <v>0</v>
      </c>
      <c r="CK109" s="175">
        <f>IF(OR(IF(INDEX(Команды!$A$2:$AN$7500,MATCH(CJ$3,Команды!$A$2:$A$7500,0),$E109+2)=Команды!$AJ$2,TRUE,FALSE),IF(INDEX(Команды!$A$2:$AN$7500,MATCH(CJ$3,Команды!$A$2:$A$7500,0),$E109+2)=Команды!$AJ$3,TRUE,FALSE),IF(INDEX(Команды!$A$2:$AN$7500,MATCH(CJ$3,Команды!$A$2:$A$7500,0),$E109+2)=Команды!$AJ$4,TRUE,FALSE),IF(INDEX(Команды!$A$2:$AN$7500,MATCH(CJ$3,Команды!$A$2:$A$7500,0),$E109+2)=Команды!$AJ$5,TRUE,FALSE),IF(INDEX(Команды!$A$2:$AN$7500,MATCH(CJ$3,Команды!$A$2:$A$7500,0),$E109+2)=Команды!$AJ$6,TRUE,FALSE),IF(INDEX(Команды!$A$2:$AN$7500,MATCH(CJ$3,Команды!$A$2:$A$7500,0),$E109+2)=Команды!$AJ$7,TRUE,FALSE),IF(INDEX(Команды!$A$2:$AN$7500,MATCH(CJ$3,Команды!$A$2:$A$7500,0),$E109+2)=Команды!$AJ$8,TRUE,FALSE),IF(INDEX(Команды!$A$2:$AN$7500,MATCH(CJ$3,Команды!$A$2:$A$7500,0),$E109+2)=Команды!$AJ$9,TRUE,FALSE),IF(INDEX(Команды!$A$2:$AN$7500,MATCH(CJ$3,Команды!$A$2:$A$7500,0),$E109+2)=Команды!$AJ$10,TRUE,FALSE),IF(INDEX(Команды!$A$2:$AN$7500,MATCH(CJ$3,Команды!$A$2:$A$7500,0),$E109+2)=Команды!$AJ$11,TRUE,FALSE),IF(INDEX(Команды!$A$2:$AN$7500,MATCH(CJ$3,Команды!$A$2:$A$7500,0),$E109+2)=Команды!$AJ$12,TRUE,FALSE),IF(INDEX(Команды!$A$2:$AN$7500,MATCH(CJ$3,Команды!$A$2:$A$7500,0),$E109+2)=Команды!$AJ$13,TRUE,FALSE),IF(INDEX(Команды!$A$2:$AN$7500,MATCH(CJ$3,Команды!$A$2:$A$7500,0),$E109+2)=Команды!$AJ$14,TRUE,FALSE),IF(INDEX(Команды!$A$2:$AN$7500,MATCH(CJ$3,Команды!$A$2:$A$7500,0),$E109+2)=Команды!$AJ$15,TRUE,FALSE),IF(INDEX(Команды!$A$2:$AN$7500,MATCH(CJ$3,Команды!$A$2:$A$7500,0),$E109+2)=Команды!$AJ$16,TRUE,FALSE),IF(INDEX(Команды!$A$2:$AN$7500,MATCH(CJ$3,Команды!$A$2:$A$7500,0),$E109+2)=Команды!$AJ$17,TRUE,FALSE),IF(INDEX(Команды!$A$2:$AN$7500,MATCH(CJ$3,Команды!$A$2:$A$7500,0),$E109+2)=Команды!$AJ$18,TRUE,FALSE),IF(INDEX(Команды!$A$2:$AN$7500,MATCH(CJ$3,Команды!$A$2:$A$7500,0),$E109+2)=Команды!$AJ$19,TRUE,FALSE)),INDEX(Команды!$AJ$2:$AL$19,MATCH(INDEX(Команды!$A$2:$AN$7500,MATCH(CJ$3,Команды!$A$2:$A$7500,0),$E109+2),Команды!$AJ$2:$AJ$19,0),3),0)</f>
        <v>0</v>
      </c>
      <c r="CL109" s="342"/>
      <c r="CM109" s="174">
        <f>IF(OR(IF(INDEX(Команды!$A$2:$AN$7500,MATCH(CM$3,Команды!$A$2:$A$7500,0),$E109+2)=Команды!$AJ$2,TRUE,FALSE),IF(INDEX(Команды!$A$2:$AN$7500,MATCH(CM$3,Команды!$A$2:$A$7500,0),$E109+2)=Команды!$AJ$3,TRUE,FALSE),IF(INDEX(Команды!$A$2:$AN$7500,MATCH(CM$3,Команды!$A$2:$A$7500,0),$E109+2)=Команды!$AJ$4,TRUE,FALSE),IF(INDEX(Команды!$A$2:$AN$7500,MATCH(CM$3,Команды!$A$2:$A$7500,0),$E109+2)=Команды!$AJ$5,TRUE,FALSE),IF(INDEX(Команды!$A$2:$AN$7500,MATCH(CM$3,Команды!$A$2:$A$7500,0),$E109+2)=Команды!$AJ$6,TRUE,FALSE),IF(INDEX(Команды!$A$2:$AN$7500,MATCH(CM$3,Команды!$A$2:$A$7500,0),$E109+2)=Команды!$AJ$7,TRUE,FALSE),IF(INDEX(Команды!$A$2:$AN$7500,MATCH(CM$3,Команды!$A$2:$A$7500,0),$E109+2)=Команды!$AJ$8,TRUE,FALSE),IF(INDEX(Команды!$A$2:$AN$7500,MATCH(CM$3,Команды!$A$2:$A$7500,0),$E109+2)=Команды!$AJ$9,TRUE,FALSE),IF(INDEX(Команды!$A$2:$AN$7500,MATCH(CM$3,Команды!$A$2:$A$7500,0),$E109+2)=Команды!$AJ$10,TRUE,FALSE),IF(INDEX(Команды!$A$2:$AN$7500,MATCH(CM$3,Команды!$A$2:$A$7500,0),$E109+2)=Команды!$AJ$11,TRUE,FALSE),IF(INDEX(Команды!$A$2:$AN$7500,MATCH(CM$3,Команды!$A$2:$A$7500,0),$E109+2)=Команды!$AJ$12,TRUE,FALSE),IF(INDEX(Команды!$A$2:$AN$7500,MATCH(CM$3,Команды!$A$2:$A$7500,0),$E109+2)=Команды!$AJ$13,TRUE,FALSE),IF(INDEX(Команды!$A$2:$AN$7500,MATCH(CM$3,Команды!$A$2:$A$7500,0),$E109+2)=Команды!$AJ$14,TRUE,FALSE),IF(INDEX(Команды!$A$2:$AN$7500,MATCH(CM$3,Команды!$A$2:$A$7500,0),$E109+2)=Команды!$AJ$15,TRUE,FALSE),IF(INDEX(Команды!$A$2:$AN$7500,MATCH(CM$3,Команды!$A$2:$A$7500,0),$E109+2)=Команды!$AJ$16,TRUE,FALSE),,IF(INDEX(Команды!$A$2:$AN$7500,MATCH(CM$3,Команды!$A$2:$A$7500,0),$E109+2)=Команды!$AJ$17,TRUE,FALSE),,IF(INDEX(Команды!$A$2:$AN$7500,MATCH(CM$3,Команды!$A$2:$A$7500,0),$E109+2)=Команды!$AJ$18,TRUE,FALSE),,IF(INDEX(Команды!$A$2:$AN$7500,MATCH(CM$3,Команды!$A$2:$A$7500,0),$E109+2)=Команды!$AJ$19,TRUE,FALSE)),INDEX(Команды!$AJ$2:$AK$19,MATCH(INDEX(Команды!$A$2:$AN$7500,MATCH(CM$3,Команды!$A$2:$A$7500,0),$E109+2),Команды!$AJ$2:$AJ$19,0),2),0)</f>
        <v>0</v>
      </c>
      <c r="CN109" s="175">
        <f>IF(OR(IF(INDEX(Команды!$A$2:$AN$7500,MATCH(CM$3,Команды!$A$2:$A$7500,0),$E109+2)=Команды!$AJ$2,TRUE,FALSE),IF(INDEX(Команды!$A$2:$AN$7500,MATCH(CM$3,Команды!$A$2:$A$7500,0),$E109+2)=Команды!$AJ$3,TRUE,FALSE),IF(INDEX(Команды!$A$2:$AN$7500,MATCH(CM$3,Команды!$A$2:$A$7500,0),$E109+2)=Команды!$AJ$4,TRUE,FALSE),IF(INDEX(Команды!$A$2:$AN$7500,MATCH(CM$3,Команды!$A$2:$A$7500,0),$E109+2)=Команды!$AJ$5,TRUE,FALSE),IF(INDEX(Команды!$A$2:$AN$7500,MATCH(CM$3,Команды!$A$2:$A$7500,0),$E109+2)=Команды!$AJ$6,TRUE,FALSE),IF(INDEX(Команды!$A$2:$AN$7500,MATCH(CM$3,Команды!$A$2:$A$7500,0),$E109+2)=Команды!$AJ$7,TRUE,FALSE),IF(INDEX(Команды!$A$2:$AN$7500,MATCH(CM$3,Команды!$A$2:$A$7500,0),$E109+2)=Команды!$AJ$8,TRUE,FALSE),IF(INDEX(Команды!$A$2:$AN$7500,MATCH(CM$3,Команды!$A$2:$A$7500,0),$E109+2)=Команды!$AJ$9,TRUE,FALSE),IF(INDEX(Команды!$A$2:$AN$7500,MATCH(CM$3,Команды!$A$2:$A$7500,0),$E109+2)=Команды!$AJ$10,TRUE,FALSE),IF(INDEX(Команды!$A$2:$AN$7500,MATCH(CM$3,Команды!$A$2:$A$7500,0),$E109+2)=Команды!$AJ$11,TRUE,FALSE),IF(INDEX(Команды!$A$2:$AN$7500,MATCH(CM$3,Команды!$A$2:$A$7500,0),$E109+2)=Команды!$AJ$12,TRUE,FALSE),IF(INDEX(Команды!$A$2:$AN$7500,MATCH(CM$3,Команды!$A$2:$A$7500,0),$E109+2)=Команды!$AJ$13,TRUE,FALSE),IF(INDEX(Команды!$A$2:$AN$7500,MATCH(CM$3,Команды!$A$2:$A$7500,0),$E109+2)=Команды!$AJ$14,TRUE,FALSE),IF(INDEX(Команды!$A$2:$AN$7500,MATCH(CM$3,Команды!$A$2:$A$7500,0),$E109+2)=Команды!$AJ$15,TRUE,FALSE),IF(INDEX(Команды!$A$2:$AN$7500,MATCH(CM$3,Команды!$A$2:$A$7500,0),$E109+2)=Команды!$AJ$16,TRUE,FALSE),IF(INDEX(Команды!$A$2:$AN$7500,MATCH(CM$3,Команды!$A$2:$A$7500,0),$E109+2)=Команды!$AJ$17,TRUE,FALSE),IF(INDEX(Команды!$A$2:$AN$7500,MATCH(CM$3,Команды!$A$2:$A$7500,0),$E109+2)=Команды!$AJ$18,TRUE,FALSE),IF(INDEX(Команды!$A$2:$AN$7500,MATCH(CM$3,Команды!$A$2:$A$7500,0),$E109+2)=Команды!$AJ$19,TRUE,FALSE)),INDEX(Команды!$AJ$2:$AL$19,MATCH(INDEX(Команды!$A$2:$AN$7500,MATCH(CM$3,Команды!$A$2:$A$7500,0),$E109+2),Команды!$AJ$2:$AJ$19,0),3),0)</f>
        <v>0</v>
      </c>
      <c r="CO109" s="342"/>
      <c r="CP109" s="174">
        <f>IF(OR(IF(INDEX(Команды!$A$2:$AN$7500,MATCH(CP$3,Команды!$A$2:$A$7500,0),$E109+2)=Команды!$AJ$2,TRUE,FALSE),IF(INDEX(Команды!$A$2:$AN$7500,MATCH(CP$3,Команды!$A$2:$A$7500,0),$E109+2)=Команды!$AJ$3,TRUE,FALSE),IF(INDEX(Команды!$A$2:$AN$7500,MATCH(CP$3,Команды!$A$2:$A$7500,0),$E109+2)=Команды!$AJ$4,TRUE,FALSE),IF(INDEX(Команды!$A$2:$AN$7500,MATCH(CP$3,Команды!$A$2:$A$7500,0),$E109+2)=Команды!$AJ$5,TRUE,FALSE),IF(INDEX(Команды!$A$2:$AN$7500,MATCH(CP$3,Команды!$A$2:$A$7500,0),$E109+2)=Команды!$AJ$6,TRUE,FALSE),IF(INDEX(Команды!$A$2:$AN$7500,MATCH(CP$3,Команды!$A$2:$A$7500,0),$E109+2)=Команды!$AJ$7,TRUE,FALSE),IF(INDEX(Команды!$A$2:$AN$7500,MATCH(CP$3,Команды!$A$2:$A$7500,0),$E109+2)=Команды!$AJ$8,TRUE,FALSE),IF(INDEX(Команды!$A$2:$AN$7500,MATCH(CP$3,Команды!$A$2:$A$7500,0),$E109+2)=Команды!$AJ$9,TRUE,FALSE),IF(INDEX(Команды!$A$2:$AN$7500,MATCH(CP$3,Команды!$A$2:$A$7500,0),$E109+2)=Команды!$AJ$10,TRUE,FALSE),IF(INDEX(Команды!$A$2:$AN$7500,MATCH(CP$3,Команды!$A$2:$A$7500,0),$E109+2)=Команды!$AJ$11,TRUE,FALSE),IF(INDEX(Команды!$A$2:$AN$7500,MATCH(CP$3,Команды!$A$2:$A$7500,0),$E109+2)=Команды!$AJ$12,TRUE,FALSE),IF(INDEX(Команды!$A$2:$AN$7500,MATCH(CP$3,Команды!$A$2:$A$7500,0),$E109+2)=Команды!$AJ$13,TRUE,FALSE),IF(INDEX(Команды!$A$2:$AN$7500,MATCH(CP$3,Команды!$A$2:$A$7500,0),$E109+2)=Команды!$AJ$14,TRUE,FALSE),IF(INDEX(Команды!$A$2:$AN$7500,MATCH(CP$3,Команды!$A$2:$A$7500,0),$E109+2)=Команды!$AJ$15,TRUE,FALSE),IF(INDEX(Команды!$A$2:$AN$7500,MATCH(CP$3,Команды!$A$2:$A$7500,0),$E109+2)=Команды!$AJ$16,TRUE,FALSE),,IF(INDEX(Команды!$A$2:$AN$7500,MATCH(CP$3,Команды!$A$2:$A$7500,0),$E109+2)=Команды!$AJ$17,TRUE,FALSE),,IF(INDEX(Команды!$A$2:$AN$7500,MATCH(CP$3,Команды!$A$2:$A$7500,0),$E109+2)=Команды!$AJ$18,TRUE,FALSE),,IF(INDEX(Команды!$A$2:$AN$7500,MATCH(CP$3,Команды!$A$2:$A$7500,0),$E109+2)=Команды!$AJ$19,TRUE,FALSE)),INDEX(Команды!$AJ$2:$AK$19,MATCH(INDEX(Команды!$A$2:$AN$7500,MATCH(CP$3,Команды!$A$2:$A$7500,0),$E109+2),Команды!$AJ$2:$AJ$19,0),2),0)</f>
        <v>0</v>
      </c>
      <c r="CQ109" s="175">
        <f>IF(OR(IF(INDEX(Команды!$A$2:$AN$7500,MATCH(CP$3,Команды!$A$2:$A$7500,0),$E109+2)=Команды!$AJ$2,TRUE,FALSE),IF(INDEX(Команды!$A$2:$AN$7500,MATCH(CP$3,Команды!$A$2:$A$7500,0),$E109+2)=Команды!$AJ$3,TRUE,FALSE),IF(INDEX(Команды!$A$2:$AN$7500,MATCH(CP$3,Команды!$A$2:$A$7500,0),$E109+2)=Команды!$AJ$4,TRUE,FALSE),IF(INDEX(Команды!$A$2:$AN$7500,MATCH(CP$3,Команды!$A$2:$A$7500,0),$E109+2)=Команды!$AJ$5,TRUE,FALSE),IF(INDEX(Команды!$A$2:$AN$7500,MATCH(CP$3,Команды!$A$2:$A$7500,0),$E109+2)=Команды!$AJ$6,TRUE,FALSE),IF(INDEX(Команды!$A$2:$AN$7500,MATCH(CP$3,Команды!$A$2:$A$7500,0),$E109+2)=Команды!$AJ$7,TRUE,FALSE),IF(INDEX(Команды!$A$2:$AN$7500,MATCH(CP$3,Команды!$A$2:$A$7500,0),$E109+2)=Команды!$AJ$8,TRUE,FALSE),IF(INDEX(Команды!$A$2:$AN$7500,MATCH(CP$3,Команды!$A$2:$A$7500,0),$E109+2)=Команды!$AJ$9,TRUE,FALSE),IF(INDEX(Команды!$A$2:$AN$7500,MATCH(CP$3,Команды!$A$2:$A$7500,0),$E109+2)=Команды!$AJ$10,TRUE,FALSE),IF(INDEX(Команды!$A$2:$AN$7500,MATCH(CP$3,Команды!$A$2:$A$7500,0),$E109+2)=Команды!$AJ$11,TRUE,FALSE),IF(INDEX(Команды!$A$2:$AN$7500,MATCH(CP$3,Команды!$A$2:$A$7500,0),$E109+2)=Команды!$AJ$12,TRUE,FALSE),IF(INDEX(Команды!$A$2:$AN$7500,MATCH(CP$3,Команды!$A$2:$A$7500,0),$E109+2)=Команды!$AJ$13,TRUE,FALSE),IF(INDEX(Команды!$A$2:$AN$7500,MATCH(CP$3,Команды!$A$2:$A$7500,0),$E109+2)=Команды!$AJ$14,TRUE,FALSE),IF(INDEX(Команды!$A$2:$AN$7500,MATCH(CP$3,Команды!$A$2:$A$7500,0),$E109+2)=Команды!$AJ$15,TRUE,FALSE),IF(INDEX(Команды!$A$2:$AN$7500,MATCH(CP$3,Команды!$A$2:$A$7500,0),$E109+2)=Команды!$AJ$16,TRUE,FALSE),IF(INDEX(Команды!$A$2:$AN$7500,MATCH(CP$3,Команды!$A$2:$A$7500,0),$E109+2)=Команды!$AJ$17,TRUE,FALSE),IF(INDEX(Команды!$A$2:$AN$7500,MATCH(CP$3,Команды!$A$2:$A$7500,0),$E109+2)=Команды!$AJ$18,TRUE,FALSE),IF(INDEX(Команды!$A$2:$AN$7500,MATCH(CP$3,Команды!$A$2:$A$7500,0),$E109+2)=Команды!$AJ$19,TRUE,FALSE)),INDEX(Команды!$AJ$2:$AL$19,MATCH(INDEX(Команды!$A$2:$AN$7500,MATCH(CP$3,Команды!$A$2:$A$7500,0),$E109+2),Команды!$AJ$2:$AJ$19,0),3),0)</f>
        <v>0</v>
      </c>
      <c r="CR109" s="342"/>
      <c r="CS109" s="174">
        <f>IF(OR(IF(INDEX(Команды!$A$2:$AN$7500,MATCH(CS$3,Команды!$A$2:$A$7500,0),$E109+2)=Команды!$AJ$2,TRUE,FALSE),IF(INDEX(Команды!$A$2:$AN$7500,MATCH(CS$3,Команды!$A$2:$A$7500,0),$E109+2)=Команды!$AJ$3,TRUE,FALSE),IF(INDEX(Команды!$A$2:$AN$7500,MATCH(CS$3,Команды!$A$2:$A$7500,0),$E109+2)=Команды!$AJ$4,TRUE,FALSE),IF(INDEX(Команды!$A$2:$AN$7500,MATCH(CS$3,Команды!$A$2:$A$7500,0),$E109+2)=Команды!$AJ$5,TRUE,FALSE),IF(INDEX(Команды!$A$2:$AN$7500,MATCH(CS$3,Команды!$A$2:$A$7500,0),$E109+2)=Команды!$AJ$6,TRUE,FALSE),IF(INDEX(Команды!$A$2:$AN$7500,MATCH(CS$3,Команды!$A$2:$A$7500,0),$E109+2)=Команды!$AJ$7,TRUE,FALSE),IF(INDEX(Команды!$A$2:$AN$7500,MATCH(CS$3,Команды!$A$2:$A$7500,0),$E109+2)=Команды!$AJ$8,TRUE,FALSE),IF(INDEX(Команды!$A$2:$AN$7500,MATCH(CS$3,Команды!$A$2:$A$7500,0),$E109+2)=Команды!$AJ$9,TRUE,FALSE),IF(INDEX(Команды!$A$2:$AN$7500,MATCH(CS$3,Команды!$A$2:$A$7500,0),$E109+2)=Команды!$AJ$10,TRUE,FALSE),IF(INDEX(Команды!$A$2:$AN$7500,MATCH(CS$3,Команды!$A$2:$A$7500,0),$E109+2)=Команды!$AJ$11,TRUE,FALSE),IF(INDEX(Команды!$A$2:$AN$7500,MATCH(CS$3,Команды!$A$2:$A$7500,0),$E109+2)=Команды!$AJ$12,TRUE,FALSE),IF(INDEX(Команды!$A$2:$AN$7500,MATCH(CS$3,Команды!$A$2:$A$7500,0),$E109+2)=Команды!$AJ$13,TRUE,FALSE),IF(INDEX(Команды!$A$2:$AN$7500,MATCH(CS$3,Команды!$A$2:$A$7500,0),$E109+2)=Команды!$AJ$14,TRUE,FALSE),IF(INDEX(Команды!$A$2:$AN$7500,MATCH(CS$3,Команды!$A$2:$A$7500,0),$E109+2)=Команды!$AJ$15,TRUE,FALSE),IF(INDEX(Команды!$A$2:$AN$7500,MATCH(CS$3,Команды!$A$2:$A$7500,0),$E109+2)=Команды!$AJ$16,TRUE,FALSE),,IF(INDEX(Команды!$A$2:$AN$7500,MATCH(CS$3,Команды!$A$2:$A$7500,0),$E109+2)=Команды!$AJ$17,TRUE,FALSE),,IF(INDEX(Команды!$A$2:$AN$7500,MATCH(CS$3,Команды!$A$2:$A$7500,0),$E109+2)=Команды!$AJ$18,TRUE,FALSE),,IF(INDEX(Команды!$A$2:$AN$7500,MATCH(CS$3,Команды!$A$2:$A$7500,0),$E109+2)=Команды!$AJ$19,TRUE,FALSE)),INDEX(Команды!$AJ$2:$AK$19,MATCH(INDEX(Команды!$A$2:$AN$7500,MATCH(CS$3,Команды!$A$2:$A$7500,0),$E109+2),Команды!$AJ$2:$AJ$19,0),2),0)</f>
        <v>0</v>
      </c>
      <c r="CT109" s="175">
        <f>IF(OR(IF(INDEX(Команды!$A$2:$AN$7500,MATCH(CS$3,Команды!$A$2:$A$7500,0),$E109+2)=Команды!$AJ$2,TRUE,FALSE),IF(INDEX(Команды!$A$2:$AN$7500,MATCH(CS$3,Команды!$A$2:$A$7500,0),$E109+2)=Команды!$AJ$3,TRUE,FALSE),IF(INDEX(Команды!$A$2:$AN$7500,MATCH(CS$3,Команды!$A$2:$A$7500,0),$E109+2)=Команды!$AJ$4,TRUE,FALSE),IF(INDEX(Команды!$A$2:$AN$7500,MATCH(CS$3,Команды!$A$2:$A$7500,0),$E109+2)=Команды!$AJ$5,TRUE,FALSE),IF(INDEX(Команды!$A$2:$AN$7500,MATCH(CS$3,Команды!$A$2:$A$7500,0),$E109+2)=Команды!$AJ$6,TRUE,FALSE),IF(INDEX(Команды!$A$2:$AN$7500,MATCH(CS$3,Команды!$A$2:$A$7500,0),$E109+2)=Команды!$AJ$7,TRUE,FALSE),IF(INDEX(Команды!$A$2:$AN$7500,MATCH(CS$3,Команды!$A$2:$A$7500,0),$E109+2)=Команды!$AJ$8,TRUE,FALSE),IF(INDEX(Команды!$A$2:$AN$7500,MATCH(CS$3,Команды!$A$2:$A$7500,0),$E109+2)=Команды!$AJ$9,TRUE,FALSE),IF(INDEX(Команды!$A$2:$AN$7500,MATCH(CS$3,Команды!$A$2:$A$7500,0),$E109+2)=Команды!$AJ$10,TRUE,FALSE),IF(INDEX(Команды!$A$2:$AN$7500,MATCH(CS$3,Команды!$A$2:$A$7500,0),$E109+2)=Команды!$AJ$11,TRUE,FALSE),IF(INDEX(Команды!$A$2:$AN$7500,MATCH(CS$3,Команды!$A$2:$A$7500,0),$E109+2)=Команды!$AJ$12,TRUE,FALSE),IF(INDEX(Команды!$A$2:$AN$7500,MATCH(CS$3,Команды!$A$2:$A$7500,0),$E109+2)=Команды!$AJ$13,TRUE,FALSE),IF(INDEX(Команды!$A$2:$AN$7500,MATCH(CS$3,Команды!$A$2:$A$7500,0),$E109+2)=Команды!$AJ$14,TRUE,FALSE),IF(INDEX(Команды!$A$2:$AN$7500,MATCH(CS$3,Команды!$A$2:$A$7500,0),$E109+2)=Команды!$AJ$15,TRUE,FALSE),IF(INDEX(Команды!$A$2:$AN$7500,MATCH(CS$3,Команды!$A$2:$A$7500,0),$E109+2)=Команды!$AJ$16,TRUE,FALSE),IF(INDEX(Команды!$A$2:$AN$7500,MATCH(CS$3,Команды!$A$2:$A$7500,0),$E109+2)=Команды!$AJ$17,TRUE,FALSE),IF(INDEX(Команды!$A$2:$AN$7500,MATCH(CS$3,Команды!$A$2:$A$7500,0),$E109+2)=Команды!$AJ$18,TRUE,FALSE),IF(INDEX(Команды!$A$2:$AN$7500,MATCH(CS$3,Команды!$A$2:$A$7500,0),$E109+2)=Команды!$AJ$19,TRUE,FALSE)),INDEX(Команды!$AJ$2:$AL$19,MATCH(INDEX(Команды!$A$2:$AN$7500,MATCH(CS$3,Команды!$A$2:$A$7500,0),$E109+2),Команды!$AJ$2:$AJ$19,0),3),0)</f>
        <v>0</v>
      </c>
      <c r="CU109" s="342"/>
    </row>
    <row r="110" spans="1:99" s="2" customFormat="1" ht="21.95" customHeight="1" x14ac:dyDescent="0.3">
      <c r="A110" s="251">
        <v>105</v>
      </c>
      <c r="B110" s="2" t="e">
        <f>VLOOKUP(A110,'Список КК'!A:F,6,TRUE)</f>
        <v>#N/A</v>
      </c>
      <c r="C110" s="4">
        <f>VLOOKUP(A110,'Список КК'!A:B,2,TRUE)</f>
        <v>0</v>
      </c>
      <c r="D110" s="203">
        <f>VLOOKUP(A110,'Список КК'!A:D,4,TRUE)</f>
        <v>0</v>
      </c>
      <c r="E110" s="4">
        <f>VLOOKUP(A110,'Список КК'!A:C,3,TRUE)</f>
        <v>0</v>
      </c>
      <c r="F110" s="220">
        <f>VLOOKUP(A110,'Список КК'!A:E,5,TRUE)</f>
        <v>0</v>
      </c>
      <c r="G110" s="174">
        <f>IF(OR(IF(INDEX(Команды!$A$2:$AN$7500,MATCH(G$3,Команды!$A$2:$A$7500,0),$E110+2)=Команды!$AJ$2,TRUE,FALSE),IF(INDEX(Команды!$A$2:$AN$7500,MATCH(G$3,Команды!$A$2:$A$7500,0),$E110+2)=Команды!$AJ$3,TRUE,FALSE),IF(INDEX(Команды!$A$2:$AN$7500,MATCH(G$3,Команды!$A$2:$A$7500,0),$E110+2)=Команды!$AJ$4,TRUE,FALSE),IF(INDEX(Команды!$A$2:$AN$7500,MATCH(G$3,Команды!$A$2:$A$7500,0),$E110+2)=Команды!$AJ$5,TRUE,FALSE),IF(INDEX(Команды!$A$2:$AN$7500,MATCH(G$3,Команды!$A$2:$A$7500,0),$E110+2)=Команды!$AJ$6,TRUE,FALSE),IF(INDEX(Команды!$A$2:$AN$7500,MATCH(G$3,Команды!$A$2:$A$7500,0),$E110+2)=Команды!$AJ$7,TRUE,FALSE),IF(INDEX(Команды!$A$2:$AN$7500,MATCH(G$3,Команды!$A$2:$A$7500,0),$E110+2)=Команды!$AJ$8,TRUE,FALSE),IF(INDEX(Команды!$A$2:$AN$7500,MATCH(G$3,Команды!$A$2:$A$7500,0),$E110+2)=Команды!$AJ$9,TRUE,FALSE),IF(INDEX(Команды!$A$2:$AN$7500,MATCH(G$3,Команды!$A$2:$A$7500,0),$E110+2)=Команды!$AJ$10,TRUE,FALSE),IF(INDEX(Команды!$A$2:$AN$7500,MATCH(G$3,Команды!$A$2:$A$7500,0),$E110+2)=Команды!$AJ$11,TRUE,FALSE),IF(INDEX(Команды!$A$2:$AN$7500,MATCH(G$3,Команды!$A$2:$A$7500,0),$E110+2)=Команды!$AJ$12,TRUE,FALSE),IF(INDEX(Команды!$A$2:$AN$7500,MATCH(G$3,Команды!$A$2:$A$7500,0),$E110+2)=Команды!$AJ$13,TRUE,FALSE),IF(INDEX(Команды!$A$2:$AN$7500,MATCH(G$3,Команды!$A$2:$A$7500,0),$E110+2)=Команды!$AJ$14,TRUE,FALSE),IF(INDEX(Команды!$A$2:$AN$7500,MATCH(G$3,Команды!$A$2:$A$7500,0),$E110+2)=Команды!$AJ$15,TRUE,FALSE),IF(INDEX(Команды!$A$2:$AN$7500,MATCH(G$3,Команды!$A$2:$A$7500,0),$E110+2)=Команды!$AJ$16,TRUE,FALSE),,IF(INDEX(Команды!$A$2:$AN$7500,MATCH(G$3,Команды!$A$2:$A$7500,0),$E110+2)=Команды!$AJ$17,TRUE,FALSE),,IF(INDEX(Команды!$A$2:$AN$7500,MATCH(G$3,Команды!$A$2:$A$7500,0),$E110+2)=Команды!$AJ$18,TRUE,FALSE),,IF(INDEX(Команды!$A$2:$AN$7500,MATCH(G$3,Команды!$A$2:$A$7500,0),$E110+2)=Команды!$AJ$19,TRUE,FALSE)),INDEX(Команды!$AJ$2:$AK$19,MATCH(INDEX(Команды!$A$2:$AN$7500,MATCH(G$3,Команды!$A$2:$A$7500,0),$E110+2),Команды!$AJ$2:$AJ$19,0),2),0)</f>
        <v>0</v>
      </c>
      <c r="H110" s="175">
        <f>IF(OR(IF(INDEX(Команды!$A$2:$AN$7500,MATCH(G$3,Команды!$A$2:$A$7500,0),$E110+2)=Команды!$AJ$2,TRUE,FALSE),IF(INDEX(Команды!$A$2:$AN$7500,MATCH(G$3,Команды!$A$2:$A$7500,0),$E110+2)=Команды!$AJ$3,TRUE,FALSE),IF(INDEX(Команды!$A$2:$AN$7500,MATCH(G$3,Команды!$A$2:$A$7500,0),$E110+2)=Команды!$AJ$4,TRUE,FALSE),IF(INDEX(Команды!$A$2:$AN$7500,MATCH(G$3,Команды!$A$2:$A$7500,0),$E110+2)=Команды!$AJ$5,TRUE,FALSE),IF(INDEX(Команды!$A$2:$AN$7500,MATCH(G$3,Команды!$A$2:$A$7500,0),$E110+2)=Команды!$AJ$6,TRUE,FALSE),IF(INDEX(Команды!$A$2:$AN$7500,MATCH(G$3,Команды!$A$2:$A$7500,0),$E110+2)=Команды!$AJ$7,TRUE,FALSE),IF(INDEX(Команды!$A$2:$AN$7500,MATCH(G$3,Команды!$A$2:$A$7500,0),$E110+2)=Команды!$AJ$8,TRUE,FALSE),IF(INDEX(Команды!$A$2:$AN$7500,MATCH(G$3,Команды!$A$2:$A$7500,0),$E110+2)=Команды!$AJ$9,TRUE,FALSE),IF(INDEX(Команды!$A$2:$AN$7500,MATCH(G$3,Команды!$A$2:$A$7500,0),$E110+2)=Команды!$AJ$10,TRUE,FALSE),IF(INDEX(Команды!$A$2:$AN$7500,MATCH(G$3,Команды!$A$2:$A$7500,0),$E110+2)=Команды!$AJ$11,TRUE,FALSE),IF(INDEX(Команды!$A$2:$AN$7500,MATCH(G$3,Команды!$A$2:$A$7500,0),$E110+2)=Команды!$AJ$12,TRUE,FALSE),IF(INDEX(Команды!$A$2:$AN$7500,MATCH(G$3,Команды!$A$2:$A$7500,0),$E110+2)=Команды!$AJ$13,TRUE,FALSE),IF(INDEX(Команды!$A$2:$AN$7500,MATCH(G$3,Команды!$A$2:$A$7500,0),$E110+2)=Команды!$AJ$14,TRUE,FALSE),IF(INDEX(Команды!$A$2:$AN$7500,MATCH(G$3,Команды!$A$2:$A$7500,0),$E110+2)=Команды!$AJ$15,TRUE,FALSE),IF(INDEX(Команды!$A$2:$AN$7500,MATCH(G$3,Команды!$A$2:$A$7500,0),$E110+2)=Команды!$AJ$16,TRUE,FALSE),IF(INDEX(Команды!$A$2:$AN$7500,MATCH(G$3,Команды!$A$2:$A$7500,0),$E110+2)=Команды!$AJ$17,TRUE,FALSE),IF(INDEX(Команды!$A$2:$AN$7500,MATCH(G$3,Команды!$A$2:$A$7500,0),$E110+2)=Команды!$AJ$18,TRUE,FALSE),IF(INDEX(Команды!$A$2:$AN$7500,MATCH(G$3,Команды!$A$2:$A$7500,0),$E110+2)=Команды!$AJ$19,TRUE,FALSE)),INDEX(Команды!$AJ$2:$AL$19,MATCH(INDEX(Команды!$A$2:$AN$7500,MATCH(G$3,Команды!$A$2:$A$7500,0),$E110+2),Команды!$AJ$2:$AJ$19,0),3),0)</f>
        <v>0</v>
      </c>
      <c r="I110" s="342"/>
      <c r="J110" s="174">
        <f>IF(OR(IF(INDEX(Команды!$A$2:$AN$7500,MATCH(J$3,Команды!$A$2:$A$7500,0),$E110+2)=Команды!$AJ$2,TRUE,FALSE),IF(INDEX(Команды!$A$2:$AN$7500,MATCH(J$3,Команды!$A$2:$A$7500,0),$E110+2)=Команды!$AJ$3,TRUE,FALSE),IF(INDEX(Команды!$A$2:$AN$7500,MATCH(J$3,Команды!$A$2:$A$7500,0),$E110+2)=Команды!$AJ$4,TRUE,FALSE),IF(INDEX(Команды!$A$2:$AN$7500,MATCH(J$3,Команды!$A$2:$A$7500,0),$E110+2)=Команды!$AJ$5,TRUE,FALSE),IF(INDEX(Команды!$A$2:$AN$7500,MATCH(J$3,Команды!$A$2:$A$7500,0),$E110+2)=Команды!$AJ$6,TRUE,FALSE),IF(INDEX(Команды!$A$2:$AN$7500,MATCH(J$3,Команды!$A$2:$A$7500,0),$E110+2)=Команды!$AJ$7,TRUE,FALSE),IF(INDEX(Команды!$A$2:$AN$7500,MATCH(J$3,Команды!$A$2:$A$7500,0),$E110+2)=Команды!$AJ$8,TRUE,FALSE),IF(INDEX(Команды!$A$2:$AN$7500,MATCH(J$3,Команды!$A$2:$A$7500,0),$E110+2)=Команды!$AJ$9,TRUE,FALSE),IF(INDEX(Команды!$A$2:$AN$7500,MATCH(J$3,Команды!$A$2:$A$7500,0),$E110+2)=Команды!$AJ$10,TRUE,FALSE),IF(INDEX(Команды!$A$2:$AN$7500,MATCH(J$3,Команды!$A$2:$A$7500,0),$E110+2)=Команды!$AJ$11,TRUE,FALSE),IF(INDEX(Команды!$A$2:$AN$7500,MATCH(J$3,Команды!$A$2:$A$7500,0),$E110+2)=Команды!$AJ$12,TRUE,FALSE),IF(INDEX(Команды!$A$2:$AN$7500,MATCH(J$3,Команды!$A$2:$A$7500,0),$E110+2)=Команды!$AJ$13,TRUE,FALSE),IF(INDEX(Команды!$A$2:$AN$7500,MATCH(J$3,Команды!$A$2:$A$7500,0),$E110+2)=Команды!$AJ$14,TRUE,FALSE),IF(INDEX(Команды!$A$2:$AN$7500,MATCH(J$3,Команды!$A$2:$A$7500,0),$E110+2)=Команды!$AJ$15,TRUE,FALSE),IF(INDEX(Команды!$A$2:$AN$7500,MATCH(J$3,Команды!$A$2:$A$7500,0),$E110+2)=Команды!$AJ$16,TRUE,FALSE),,IF(INDEX(Команды!$A$2:$AN$7500,MATCH(J$3,Команды!$A$2:$A$7500,0),$E110+2)=Команды!$AJ$17,TRUE,FALSE),,IF(INDEX(Команды!$A$2:$AN$7500,MATCH(J$3,Команды!$A$2:$A$7500,0),$E110+2)=Команды!$AJ$18,TRUE,FALSE),,IF(INDEX(Команды!$A$2:$AN$7500,MATCH(J$3,Команды!$A$2:$A$7500,0),$E110+2)=Команды!$AJ$19,TRUE,FALSE)),INDEX(Команды!$AJ$2:$AK$19,MATCH(INDEX(Команды!$A$2:$AN$7500,MATCH(J$3,Команды!$A$2:$A$7500,0),$E110+2),Команды!$AJ$2:$AJ$19,0),2),0)</f>
        <v>0</v>
      </c>
      <c r="K110" s="175">
        <f>IF(OR(IF(INDEX(Команды!$A$2:$AN$7500,MATCH(J$3,Команды!$A$2:$A$7500,0),$E110+2)=Команды!$AJ$2,TRUE,FALSE),IF(INDEX(Команды!$A$2:$AN$7500,MATCH(J$3,Команды!$A$2:$A$7500,0),$E110+2)=Команды!$AJ$3,TRUE,FALSE),IF(INDEX(Команды!$A$2:$AN$7500,MATCH(J$3,Команды!$A$2:$A$7500,0),$E110+2)=Команды!$AJ$4,TRUE,FALSE),IF(INDEX(Команды!$A$2:$AN$7500,MATCH(J$3,Команды!$A$2:$A$7500,0),$E110+2)=Команды!$AJ$5,TRUE,FALSE),IF(INDEX(Команды!$A$2:$AN$7500,MATCH(J$3,Команды!$A$2:$A$7500,0),$E110+2)=Команды!$AJ$6,TRUE,FALSE),IF(INDEX(Команды!$A$2:$AN$7500,MATCH(J$3,Команды!$A$2:$A$7500,0),$E110+2)=Команды!$AJ$7,TRUE,FALSE),IF(INDEX(Команды!$A$2:$AN$7500,MATCH(J$3,Команды!$A$2:$A$7500,0),$E110+2)=Команды!$AJ$8,TRUE,FALSE),IF(INDEX(Команды!$A$2:$AN$7500,MATCH(J$3,Команды!$A$2:$A$7500,0),$E110+2)=Команды!$AJ$9,TRUE,FALSE),IF(INDEX(Команды!$A$2:$AN$7500,MATCH(J$3,Команды!$A$2:$A$7500,0),$E110+2)=Команды!$AJ$10,TRUE,FALSE),IF(INDEX(Команды!$A$2:$AN$7500,MATCH(J$3,Команды!$A$2:$A$7500,0),$E110+2)=Команды!$AJ$11,TRUE,FALSE),IF(INDEX(Команды!$A$2:$AN$7500,MATCH(J$3,Команды!$A$2:$A$7500,0),$E110+2)=Команды!$AJ$12,TRUE,FALSE),IF(INDEX(Команды!$A$2:$AN$7500,MATCH(J$3,Команды!$A$2:$A$7500,0),$E110+2)=Команды!$AJ$13,TRUE,FALSE),IF(INDEX(Команды!$A$2:$AN$7500,MATCH(J$3,Команды!$A$2:$A$7500,0),$E110+2)=Команды!$AJ$14,TRUE,FALSE),IF(INDEX(Команды!$A$2:$AN$7500,MATCH(J$3,Команды!$A$2:$A$7500,0),$E110+2)=Команды!$AJ$15,TRUE,FALSE),IF(INDEX(Команды!$A$2:$AN$7500,MATCH(J$3,Команды!$A$2:$A$7500,0),$E110+2)=Команды!$AJ$16,TRUE,FALSE),IF(INDEX(Команды!$A$2:$AN$7500,MATCH(J$3,Команды!$A$2:$A$7500,0),$E110+2)=Команды!$AJ$17,TRUE,FALSE),IF(INDEX(Команды!$A$2:$AN$7500,MATCH(J$3,Команды!$A$2:$A$7500,0),$E110+2)=Команды!$AJ$18,TRUE,FALSE),IF(INDEX(Команды!$A$2:$AN$7500,MATCH(J$3,Команды!$A$2:$A$7500,0),$E110+2)=Команды!$AJ$19,TRUE,FALSE)),INDEX(Команды!$AJ$2:$AL$19,MATCH(INDEX(Команды!$A$2:$AN$7500,MATCH(J$3,Команды!$A$2:$A$7500,0),$E110+2),Команды!$AJ$2:$AJ$19,0),3),0)</f>
        <v>0</v>
      </c>
      <c r="L110" s="342"/>
      <c r="M110" s="174">
        <f>IF(OR(IF(INDEX(Команды!$A$2:$AN$7500,MATCH(M$3,Команды!$A$2:$A$7500,0),$E110+2)=Команды!$AJ$2,TRUE,FALSE),IF(INDEX(Команды!$A$2:$AN$7500,MATCH(M$3,Команды!$A$2:$A$7500,0),$E110+2)=Команды!$AJ$3,TRUE,FALSE),IF(INDEX(Команды!$A$2:$AN$7500,MATCH(M$3,Команды!$A$2:$A$7500,0),$E110+2)=Команды!$AJ$4,TRUE,FALSE),IF(INDEX(Команды!$A$2:$AN$7500,MATCH(M$3,Команды!$A$2:$A$7500,0),$E110+2)=Команды!$AJ$5,TRUE,FALSE),IF(INDEX(Команды!$A$2:$AN$7500,MATCH(M$3,Команды!$A$2:$A$7500,0),$E110+2)=Команды!$AJ$6,TRUE,FALSE),IF(INDEX(Команды!$A$2:$AN$7500,MATCH(M$3,Команды!$A$2:$A$7500,0),$E110+2)=Команды!$AJ$7,TRUE,FALSE),IF(INDEX(Команды!$A$2:$AN$7500,MATCH(M$3,Команды!$A$2:$A$7500,0),$E110+2)=Команды!$AJ$8,TRUE,FALSE),IF(INDEX(Команды!$A$2:$AN$7500,MATCH(M$3,Команды!$A$2:$A$7500,0),$E110+2)=Команды!$AJ$9,TRUE,FALSE),IF(INDEX(Команды!$A$2:$AN$7500,MATCH(M$3,Команды!$A$2:$A$7500,0),$E110+2)=Команды!$AJ$10,TRUE,FALSE),IF(INDEX(Команды!$A$2:$AN$7500,MATCH(M$3,Команды!$A$2:$A$7500,0),$E110+2)=Команды!$AJ$11,TRUE,FALSE),IF(INDEX(Команды!$A$2:$AN$7500,MATCH(M$3,Команды!$A$2:$A$7500,0),$E110+2)=Команды!$AJ$12,TRUE,FALSE),IF(INDEX(Команды!$A$2:$AN$7500,MATCH(M$3,Команды!$A$2:$A$7500,0),$E110+2)=Команды!$AJ$13,TRUE,FALSE),IF(INDEX(Команды!$A$2:$AN$7500,MATCH(M$3,Команды!$A$2:$A$7500,0),$E110+2)=Команды!$AJ$14,TRUE,FALSE),IF(INDEX(Команды!$A$2:$AN$7500,MATCH(M$3,Команды!$A$2:$A$7500,0),$E110+2)=Команды!$AJ$15,TRUE,FALSE),IF(INDEX(Команды!$A$2:$AN$7500,MATCH(M$3,Команды!$A$2:$A$7500,0),$E110+2)=Команды!$AJ$16,TRUE,FALSE),,IF(INDEX(Команды!$A$2:$AN$7500,MATCH(M$3,Команды!$A$2:$A$7500,0),$E110+2)=Команды!$AJ$17,TRUE,FALSE),,IF(INDEX(Команды!$A$2:$AN$7500,MATCH(M$3,Команды!$A$2:$A$7500,0),$E110+2)=Команды!$AJ$18,TRUE,FALSE),,IF(INDEX(Команды!$A$2:$AN$7500,MATCH(M$3,Команды!$A$2:$A$7500,0),$E110+2)=Команды!$AJ$19,TRUE,FALSE)),INDEX(Команды!$AJ$2:$AK$19,MATCH(INDEX(Команды!$A$2:$AN$7500,MATCH(M$3,Команды!$A$2:$A$7500,0),$E110+2),Команды!$AJ$2:$AJ$19,0),2),0)</f>
        <v>0</v>
      </c>
      <c r="N110" s="175">
        <f>IF(OR(IF(INDEX(Команды!$A$2:$AN$7500,MATCH(M$3,Команды!$A$2:$A$7500,0),$E110+2)=Команды!$AJ$2,TRUE,FALSE),IF(INDEX(Команды!$A$2:$AN$7500,MATCH(M$3,Команды!$A$2:$A$7500,0),$E110+2)=Команды!$AJ$3,TRUE,FALSE),IF(INDEX(Команды!$A$2:$AN$7500,MATCH(M$3,Команды!$A$2:$A$7500,0),$E110+2)=Команды!$AJ$4,TRUE,FALSE),IF(INDEX(Команды!$A$2:$AN$7500,MATCH(M$3,Команды!$A$2:$A$7500,0),$E110+2)=Команды!$AJ$5,TRUE,FALSE),IF(INDEX(Команды!$A$2:$AN$7500,MATCH(M$3,Команды!$A$2:$A$7500,0),$E110+2)=Команды!$AJ$6,TRUE,FALSE),IF(INDEX(Команды!$A$2:$AN$7500,MATCH(M$3,Команды!$A$2:$A$7500,0),$E110+2)=Команды!$AJ$7,TRUE,FALSE),IF(INDEX(Команды!$A$2:$AN$7500,MATCH(M$3,Команды!$A$2:$A$7500,0),$E110+2)=Команды!$AJ$8,TRUE,FALSE),IF(INDEX(Команды!$A$2:$AN$7500,MATCH(M$3,Команды!$A$2:$A$7500,0),$E110+2)=Команды!$AJ$9,TRUE,FALSE),IF(INDEX(Команды!$A$2:$AN$7500,MATCH(M$3,Команды!$A$2:$A$7500,0),$E110+2)=Команды!$AJ$10,TRUE,FALSE),IF(INDEX(Команды!$A$2:$AN$7500,MATCH(M$3,Команды!$A$2:$A$7500,0),$E110+2)=Команды!$AJ$11,TRUE,FALSE),IF(INDEX(Команды!$A$2:$AN$7500,MATCH(M$3,Команды!$A$2:$A$7500,0),$E110+2)=Команды!$AJ$12,TRUE,FALSE),IF(INDEX(Команды!$A$2:$AN$7500,MATCH(M$3,Команды!$A$2:$A$7500,0),$E110+2)=Команды!$AJ$13,TRUE,FALSE),IF(INDEX(Команды!$A$2:$AN$7500,MATCH(M$3,Команды!$A$2:$A$7500,0),$E110+2)=Команды!$AJ$14,TRUE,FALSE),IF(INDEX(Команды!$A$2:$AN$7500,MATCH(M$3,Команды!$A$2:$A$7500,0),$E110+2)=Команды!$AJ$15,TRUE,FALSE),IF(INDEX(Команды!$A$2:$AN$7500,MATCH(M$3,Команды!$A$2:$A$7500,0),$E110+2)=Команды!$AJ$16,TRUE,FALSE),IF(INDEX(Команды!$A$2:$AN$7500,MATCH(M$3,Команды!$A$2:$A$7500,0),$E110+2)=Команды!$AJ$17,TRUE,FALSE),IF(INDEX(Команды!$A$2:$AN$7500,MATCH(M$3,Команды!$A$2:$A$7500,0),$E110+2)=Команды!$AJ$18,TRUE,FALSE),IF(INDEX(Команды!$A$2:$AN$7500,MATCH(M$3,Команды!$A$2:$A$7500,0),$E110+2)=Команды!$AJ$19,TRUE,FALSE)),INDEX(Команды!$AJ$2:$AL$19,MATCH(INDEX(Команды!$A$2:$AN$7500,MATCH(M$3,Команды!$A$2:$A$7500,0),$E110+2),Команды!$AJ$2:$AJ$19,0),3),0)</f>
        <v>0</v>
      </c>
      <c r="O110" s="342"/>
      <c r="P110" s="174">
        <f>IF(OR(IF(INDEX(Команды!$A$2:$AN$7500,MATCH(P$3,Команды!$A$2:$A$7500,0),$E110+2)=Команды!$AJ$2,TRUE,FALSE),IF(INDEX(Команды!$A$2:$AN$7500,MATCH(P$3,Команды!$A$2:$A$7500,0),$E110+2)=Команды!$AJ$3,TRUE,FALSE),IF(INDEX(Команды!$A$2:$AN$7500,MATCH(P$3,Команды!$A$2:$A$7500,0),$E110+2)=Команды!$AJ$4,TRUE,FALSE),IF(INDEX(Команды!$A$2:$AN$7500,MATCH(P$3,Команды!$A$2:$A$7500,0),$E110+2)=Команды!$AJ$5,TRUE,FALSE),IF(INDEX(Команды!$A$2:$AN$7500,MATCH(P$3,Команды!$A$2:$A$7500,0),$E110+2)=Команды!$AJ$6,TRUE,FALSE),IF(INDEX(Команды!$A$2:$AN$7500,MATCH(P$3,Команды!$A$2:$A$7500,0),$E110+2)=Команды!$AJ$7,TRUE,FALSE),IF(INDEX(Команды!$A$2:$AN$7500,MATCH(P$3,Команды!$A$2:$A$7500,0),$E110+2)=Команды!$AJ$8,TRUE,FALSE),IF(INDEX(Команды!$A$2:$AN$7500,MATCH(P$3,Команды!$A$2:$A$7500,0),$E110+2)=Команды!$AJ$9,TRUE,FALSE),IF(INDEX(Команды!$A$2:$AN$7500,MATCH(P$3,Команды!$A$2:$A$7500,0),$E110+2)=Команды!$AJ$10,TRUE,FALSE),IF(INDEX(Команды!$A$2:$AN$7500,MATCH(P$3,Команды!$A$2:$A$7500,0),$E110+2)=Команды!$AJ$11,TRUE,FALSE),IF(INDEX(Команды!$A$2:$AN$7500,MATCH(P$3,Команды!$A$2:$A$7500,0),$E110+2)=Команды!$AJ$12,TRUE,FALSE),IF(INDEX(Команды!$A$2:$AN$7500,MATCH(P$3,Команды!$A$2:$A$7500,0),$E110+2)=Команды!$AJ$13,TRUE,FALSE),IF(INDEX(Команды!$A$2:$AN$7500,MATCH(P$3,Команды!$A$2:$A$7500,0),$E110+2)=Команды!$AJ$14,TRUE,FALSE),IF(INDEX(Команды!$A$2:$AN$7500,MATCH(P$3,Команды!$A$2:$A$7500,0),$E110+2)=Команды!$AJ$15,TRUE,FALSE),IF(INDEX(Команды!$A$2:$AN$7500,MATCH(P$3,Команды!$A$2:$A$7500,0),$E110+2)=Команды!$AJ$16,TRUE,FALSE),,IF(INDEX(Команды!$A$2:$AN$7500,MATCH(P$3,Команды!$A$2:$A$7500,0),$E110+2)=Команды!$AJ$17,TRUE,FALSE),,IF(INDEX(Команды!$A$2:$AN$7500,MATCH(P$3,Команды!$A$2:$A$7500,0),$E110+2)=Команды!$AJ$18,TRUE,FALSE),,IF(INDEX(Команды!$A$2:$AN$7500,MATCH(P$3,Команды!$A$2:$A$7500,0),$E110+2)=Команды!$AJ$19,TRUE,FALSE)),INDEX(Команды!$AJ$2:$AK$19,MATCH(INDEX(Команды!$A$2:$AN$7500,MATCH(P$3,Команды!$A$2:$A$7500,0),$E110+2),Команды!$AJ$2:$AJ$19,0),2),0)</f>
        <v>0</v>
      </c>
      <c r="Q110" s="175">
        <f>IF(OR(IF(INDEX(Команды!$A$2:$AN$7500,MATCH(P$3,Команды!$A$2:$A$7500,0),$E110+2)=Команды!$AJ$2,TRUE,FALSE),IF(INDEX(Команды!$A$2:$AN$7500,MATCH(P$3,Команды!$A$2:$A$7500,0),$E110+2)=Команды!$AJ$3,TRUE,FALSE),IF(INDEX(Команды!$A$2:$AN$7500,MATCH(P$3,Команды!$A$2:$A$7500,0),$E110+2)=Команды!$AJ$4,TRUE,FALSE),IF(INDEX(Команды!$A$2:$AN$7500,MATCH(P$3,Команды!$A$2:$A$7500,0),$E110+2)=Команды!$AJ$5,TRUE,FALSE),IF(INDEX(Команды!$A$2:$AN$7500,MATCH(P$3,Команды!$A$2:$A$7500,0),$E110+2)=Команды!$AJ$6,TRUE,FALSE),IF(INDEX(Команды!$A$2:$AN$7500,MATCH(P$3,Команды!$A$2:$A$7500,0),$E110+2)=Команды!$AJ$7,TRUE,FALSE),IF(INDEX(Команды!$A$2:$AN$7500,MATCH(P$3,Команды!$A$2:$A$7500,0),$E110+2)=Команды!$AJ$8,TRUE,FALSE),IF(INDEX(Команды!$A$2:$AN$7500,MATCH(P$3,Команды!$A$2:$A$7500,0),$E110+2)=Команды!$AJ$9,TRUE,FALSE),IF(INDEX(Команды!$A$2:$AN$7500,MATCH(P$3,Команды!$A$2:$A$7500,0),$E110+2)=Команды!$AJ$10,TRUE,FALSE),IF(INDEX(Команды!$A$2:$AN$7500,MATCH(P$3,Команды!$A$2:$A$7500,0),$E110+2)=Команды!$AJ$11,TRUE,FALSE),IF(INDEX(Команды!$A$2:$AN$7500,MATCH(P$3,Команды!$A$2:$A$7500,0),$E110+2)=Команды!$AJ$12,TRUE,FALSE),IF(INDEX(Команды!$A$2:$AN$7500,MATCH(P$3,Команды!$A$2:$A$7500,0),$E110+2)=Команды!$AJ$13,TRUE,FALSE),IF(INDEX(Команды!$A$2:$AN$7500,MATCH(P$3,Команды!$A$2:$A$7500,0),$E110+2)=Команды!$AJ$14,TRUE,FALSE),IF(INDEX(Команды!$A$2:$AN$7500,MATCH(P$3,Команды!$A$2:$A$7500,0),$E110+2)=Команды!$AJ$15,TRUE,FALSE),IF(INDEX(Команды!$A$2:$AN$7500,MATCH(P$3,Команды!$A$2:$A$7500,0),$E110+2)=Команды!$AJ$16,TRUE,FALSE),IF(INDEX(Команды!$A$2:$AN$7500,MATCH(P$3,Команды!$A$2:$A$7500,0),$E110+2)=Команды!$AJ$17,TRUE,FALSE),IF(INDEX(Команды!$A$2:$AN$7500,MATCH(P$3,Команды!$A$2:$A$7500,0),$E110+2)=Команды!$AJ$18,TRUE,FALSE),IF(INDEX(Команды!$A$2:$AN$7500,MATCH(P$3,Команды!$A$2:$A$7500,0),$E110+2)=Команды!$AJ$19,TRUE,FALSE)),INDEX(Команды!$AJ$2:$AL$19,MATCH(INDEX(Команды!$A$2:$AN$7500,MATCH(P$3,Команды!$A$2:$A$7500,0),$E110+2),Команды!$AJ$2:$AJ$19,0),3),0)</f>
        <v>0</v>
      </c>
      <c r="R110" s="342"/>
      <c r="S110" s="174">
        <f>IF(OR(IF(INDEX(Команды!$A$2:$AN$7500,MATCH(S$3,Команды!$A$2:$A$7500,0),$E110+2)=Команды!$AJ$2,TRUE,FALSE),IF(INDEX(Команды!$A$2:$AN$7500,MATCH(S$3,Команды!$A$2:$A$7500,0),$E110+2)=Команды!$AJ$3,TRUE,FALSE),IF(INDEX(Команды!$A$2:$AN$7500,MATCH(S$3,Команды!$A$2:$A$7500,0),$E110+2)=Команды!$AJ$4,TRUE,FALSE),IF(INDEX(Команды!$A$2:$AN$7500,MATCH(S$3,Команды!$A$2:$A$7500,0),$E110+2)=Команды!$AJ$5,TRUE,FALSE),IF(INDEX(Команды!$A$2:$AN$7500,MATCH(S$3,Команды!$A$2:$A$7500,0),$E110+2)=Команды!$AJ$6,TRUE,FALSE),IF(INDEX(Команды!$A$2:$AN$7500,MATCH(S$3,Команды!$A$2:$A$7500,0),$E110+2)=Команды!$AJ$7,TRUE,FALSE),IF(INDEX(Команды!$A$2:$AN$7500,MATCH(S$3,Команды!$A$2:$A$7500,0),$E110+2)=Команды!$AJ$8,TRUE,FALSE),IF(INDEX(Команды!$A$2:$AN$7500,MATCH(S$3,Команды!$A$2:$A$7500,0),$E110+2)=Команды!$AJ$9,TRUE,FALSE),IF(INDEX(Команды!$A$2:$AN$7500,MATCH(S$3,Команды!$A$2:$A$7500,0),$E110+2)=Команды!$AJ$10,TRUE,FALSE),IF(INDEX(Команды!$A$2:$AN$7500,MATCH(S$3,Команды!$A$2:$A$7500,0),$E110+2)=Команды!$AJ$11,TRUE,FALSE),IF(INDEX(Команды!$A$2:$AN$7500,MATCH(S$3,Команды!$A$2:$A$7500,0),$E110+2)=Команды!$AJ$12,TRUE,FALSE),IF(INDEX(Команды!$A$2:$AN$7500,MATCH(S$3,Команды!$A$2:$A$7500,0),$E110+2)=Команды!$AJ$13,TRUE,FALSE),IF(INDEX(Команды!$A$2:$AN$7500,MATCH(S$3,Команды!$A$2:$A$7500,0),$E110+2)=Команды!$AJ$14,TRUE,FALSE),IF(INDEX(Команды!$A$2:$AN$7500,MATCH(S$3,Команды!$A$2:$A$7500,0),$E110+2)=Команды!$AJ$15,TRUE,FALSE),IF(INDEX(Команды!$A$2:$AN$7500,MATCH(S$3,Команды!$A$2:$A$7500,0),$E110+2)=Команды!$AJ$16,TRUE,FALSE),,IF(INDEX(Команды!$A$2:$AN$7500,MATCH(S$3,Команды!$A$2:$A$7500,0),$E110+2)=Команды!$AJ$17,TRUE,FALSE),,IF(INDEX(Команды!$A$2:$AN$7500,MATCH(S$3,Команды!$A$2:$A$7500,0),$E110+2)=Команды!$AJ$18,TRUE,FALSE),,IF(INDEX(Команды!$A$2:$AN$7500,MATCH(S$3,Команды!$A$2:$A$7500,0),$E110+2)=Команды!$AJ$19,TRUE,FALSE)),INDEX(Команды!$AJ$2:$AK$19,MATCH(INDEX(Команды!$A$2:$AN$7500,MATCH(S$3,Команды!$A$2:$A$7500,0),$E110+2),Команды!$AJ$2:$AJ$19,0),2),0)</f>
        <v>0</v>
      </c>
      <c r="T110" s="175">
        <f>IF(OR(IF(INDEX(Команды!$A$2:$AN$7500,MATCH(S$3,Команды!$A$2:$A$7500,0),$E110+2)=Команды!$AJ$2,TRUE,FALSE),IF(INDEX(Команды!$A$2:$AN$7500,MATCH(S$3,Команды!$A$2:$A$7500,0),$E110+2)=Команды!$AJ$3,TRUE,FALSE),IF(INDEX(Команды!$A$2:$AN$7500,MATCH(S$3,Команды!$A$2:$A$7500,0),$E110+2)=Команды!$AJ$4,TRUE,FALSE),IF(INDEX(Команды!$A$2:$AN$7500,MATCH(S$3,Команды!$A$2:$A$7500,0),$E110+2)=Команды!$AJ$5,TRUE,FALSE),IF(INDEX(Команды!$A$2:$AN$7500,MATCH(S$3,Команды!$A$2:$A$7500,0),$E110+2)=Команды!$AJ$6,TRUE,FALSE),IF(INDEX(Команды!$A$2:$AN$7500,MATCH(S$3,Команды!$A$2:$A$7500,0),$E110+2)=Команды!$AJ$7,TRUE,FALSE),IF(INDEX(Команды!$A$2:$AN$7500,MATCH(S$3,Команды!$A$2:$A$7500,0),$E110+2)=Команды!$AJ$8,TRUE,FALSE),IF(INDEX(Команды!$A$2:$AN$7500,MATCH(S$3,Команды!$A$2:$A$7500,0),$E110+2)=Команды!$AJ$9,TRUE,FALSE),IF(INDEX(Команды!$A$2:$AN$7500,MATCH(S$3,Команды!$A$2:$A$7500,0),$E110+2)=Команды!$AJ$10,TRUE,FALSE),IF(INDEX(Команды!$A$2:$AN$7500,MATCH(S$3,Команды!$A$2:$A$7500,0),$E110+2)=Команды!$AJ$11,TRUE,FALSE),IF(INDEX(Команды!$A$2:$AN$7500,MATCH(S$3,Команды!$A$2:$A$7500,0),$E110+2)=Команды!$AJ$12,TRUE,FALSE),IF(INDEX(Команды!$A$2:$AN$7500,MATCH(S$3,Команды!$A$2:$A$7500,0),$E110+2)=Команды!$AJ$13,TRUE,FALSE),IF(INDEX(Команды!$A$2:$AN$7500,MATCH(S$3,Команды!$A$2:$A$7500,0),$E110+2)=Команды!$AJ$14,TRUE,FALSE),IF(INDEX(Команды!$A$2:$AN$7500,MATCH(S$3,Команды!$A$2:$A$7500,0),$E110+2)=Команды!$AJ$15,TRUE,FALSE),IF(INDEX(Команды!$A$2:$AN$7500,MATCH(S$3,Команды!$A$2:$A$7500,0),$E110+2)=Команды!$AJ$16,TRUE,FALSE),IF(INDEX(Команды!$A$2:$AN$7500,MATCH(S$3,Команды!$A$2:$A$7500,0),$E110+2)=Команды!$AJ$17,TRUE,FALSE),IF(INDEX(Команды!$A$2:$AN$7500,MATCH(S$3,Команды!$A$2:$A$7500,0),$E110+2)=Команды!$AJ$18,TRUE,FALSE),IF(INDEX(Команды!$A$2:$AN$7500,MATCH(S$3,Команды!$A$2:$A$7500,0),$E110+2)=Команды!$AJ$19,TRUE,FALSE)),INDEX(Команды!$AJ$2:$AL$19,MATCH(INDEX(Команды!$A$2:$AN$7500,MATCH(S$3,Команды!$A$2:$A$7500,0),$E110+2),Команды!$AJ$2:$AJ$19,0),3),0)</f>
        <v>0</v>
      </c>
      <c r="U110" s="342"/>
      <c r="V110" s="174">
        <f>IF(OR(IF(INDEX(Команды!$A$2:$AN$7500,MATCH(V$3,Команды!$A$2:$A$7500,0),$E110+2)=Команды!$AJ$2,TRUE,FALSE),IF(INDEX(Команды!$A$2:$AN$7500,MATCH(V$3,Команды!$A$2:$A$7500,0),$E110+2)=Команды!$AJ$3,TRUE,FALSE),IF(INDEX(Команды!$A$2:$AN$7500,MATCH(V$3,Команды!$A$2:$A$7500,0),$E110+2)=Команды!$AJ$4,TRUE,FALSE),IF(INDEX(Команды!$A$2:$AN$7500,MATCH(V$3,Команды!$A$2:$A$7500,0),$E110+2)=Команды!$AJ$5,TRUE,FALSE),IF(INDEX(Команды!$A$2:$AN$7500,MATCH(V$3,Команды!$A$2:$A$7500,0),$E110+2)=Команды!$AJ$6,TRUE,FALSE),IF(INDEX(Команды!$A$2:$AN$7500,MATCH(V$3,Команды!$A$2:$A$7500,0),$E110+2)=Команды!$AJ$7,TRUE,FALSE),IF(INDEX(Команды!$A$2:$AN$7500,MATCH(V$3,Команды!$A$2:$A$7500,0),$E110+2)=Команды!$AJ$8,TRUE,FALSE),IF(INDEX(Команды!$A$2:$AN$7500,MATCH(V$3,Команды!$A$2:$A$7500,0),$E110+2)=Команды!$AJ$9,TRUE,FALSE),IF(INDEX(Команды!$A$2:$AN$7500,MATCH(V$3,Команды!$A$2:$A$7500,0),$E110+2)=Команды!$AJ$10,TRUE,FALSE),IF(INDEX(Команды!$A$2:$AN$7500,MATCH(V$3,Команды!$A$2:$A$7500,0),$E110+2)=Команды!$AJ$11,TRUE,FALSE),IF(INDEX(Команды!$A$2:$AN$7500,MATCH(V$3,Команды!$A$2:$A$7500,0),$E110+2)=Команды!$AJ$12,TRUE,FALSE),IF(INDEX(Команды!$A$2:$AN$7500,MATCH(V$3,Команды!$A$2:$A$7500,0),$E110+2)=Команды!$AJ$13,TRUE,FALSE),IF(INDEX(Команды!$A$2:$AN$7500,MATCH(V$3,Команды!$A$2:$A$7500,0),$E110+2)=Команды!$AJ$14,TRUE,FALSE),IF(INDEX(Команды!$A$2:$AN$7500,MATCH(V$3,Команды!$A$2:$A$7500,0),$E110+2)=Команды!$AJ$15,TRUE,FALSE),IF(INDEX(Команды!$A$2:$AN$7500,MATCH(V$3,Команды!$A$2:$A$7500,0),$E110+2)=Команды!$AJ$16,TRUE,FALSE),,IF(INDEX(Команды!$A$2:$AN$7500,MATCH(V$3,Команды!$A$2:$A$7500,0),$E110+2)=Команды!$AJ$17,TRUE,FALSE),,IF(INDEX(Команды!$A$2:$AN$7500,MATCH(V$3,Команды!$A$2:$A$7500,0),$E110+2)=Команды!$AJ$18,TRUE,FALSE),,IF(INDEX(Команды!$A$2:$AN$7500,MATCH(V$3,Команды!$A$2:$A$7500,0),$E110+2)=Команды!$AJ$19,TRUE,FALSE)),INDEX(Команды!$AJ$2:$AK$19,MATCH(INDEX(Команды!$A$2:$AN$7500,MATCH(V$3,Команды!$A$2:$A$7500,0),$E110+2),Команды!$AJ$2:$AJ$19,0),2),0)</f>
        <v>0</v>
      </c>
      <c r="W110" s="175">
        <f>IF(OR(IF(INDEX(Команды!$A$2:$AN$7500,MATCH(V$3,Команды!$A$2:$A$7500,0),$E110+2)=Команды!$AJ$2,TRUE,FALSE),IF(INDEX(Команды!$A$2:$AN$7500,MATCH(V$3,Команды!$A$2:$A$7500,0),$E110+2)=Команды!$AJ$3,TRUE,FALSE),IF(INDEX(Команды!$A$2:$AN$7500,MATCH(V$3,Команды!$A$2:$A$7500,0),$E110+2)=Команды!$AJ$4,TRUE,FALSE),IF(INDEX(Команды!$A$2:$AN$7500,MATCH(V$3,Команды!$A$2:$A$7500,0),$E110+2)=Команды!$AJ$5,TRUE,FALSE),IF(INDEX(Команды!$A$2:$AN$7500,MATCH(V$3,Команды!$A$2:$A$7500,0),$E110+2)=Команды!$AJ$6,TRUE,FALSE),IF(INDEX(Команды!$A$2:$AN$7500,MATCH(V$3,Команды!$A$2:$A$7500,0),$E110+2)=Команды!$AJ$7,TRUE,FALSE),IF(INDEX(Команды!$A$2:$AN$7500,MATCH(V$3,Команды!$A$2:$A$7500,0),$E110+2)=Команды!$AJ$8,TRUE,FALSE),IF(INDEX(Команды!$A$2:$AN$7500,MATCH(V$3,Команды!$A$2:$A$7500,0),$E110+2)=Команды!$AJ$9,TRUE,FALSE),IF(INDEX(Команды!$A$2:$AN$7500,MATCH(V$3,Команды!$A$2:$A$7500,0),$E110+2)=Команды!$AJ$10,TRUE,FALSE),IF(INDEX(Команды!$A$2:$AN$7500,MATCH(V$3,Команды!$A$2:$A$7500,0),$E110+2)=Команды!$AJ$11,TRUE,FALSE),IF(INDEX(Команды!$A$2:$AN$7500,MATCH(V$3,Команды!$A$2:$A$7500,0),$E110+2)=Команды!$AJ$12,TRUE,FALSE),IF(INDEX(Команды!$A$2:$AN$7500,MATCH(V$3,Команды!$A$2:$A$7500,0),$E110+2)=Команды!$AJ$13,TRUE,FALSE),IF(INDEX(Команды!$A$2:$AN$7500,MATCH(V$3,Команды!$A$2:$A$7500,0),$E110+2)=Команды!$AJ$14,TRUE,FALSE),IF(INDEX(Команды!$A$2:$AN$7500,MATCH(V$3,Команды!$A$2:$A$7500,0),$E110+2)=Команды!$AJ$15,TRUE,FALSE),IF(INDEX(Команды!$A$2:$AN$7500,MATCH(V$3,Команды!$A$2:$A$7500,0),$E110+2)=Команды!$AJ$16,TRUE,FALSE),IF(INDEX(Команды!$A$2:$AN$7500,MATCH(V$3,Команды!$A$2:$A$7500,0),$E110+2)=Команды!$AJ$17,TRUE,FALSE),IF(INDEX(Команды!$A$2:$AN$7500,MATCH(V$3,Команды!$A$2:$A$7500,0),$E110+2)=Команды!$AJ$18,TRUE,FALSE),IF(INDEX(Команды!$A$2:$AN$7500,MATCH(V$3,Команды!$A$2:$A$7500,0),$E110+2)=Команды!$AJ$19,TRUE,FALSE)),INDEX(Команды!$AJ$2:$AL$19,MATCH(INDEX(Команды!$A$2:$AN$7500,MATCH(V$3,Команды!$A$2:$A$7500,0),$E110+2),Команды!$AJ$2:$AJ$19,0),3),0)</f>
        <v>0</v>
      </c>
      <c r="X110" s="342"/>
      <c r="Y110" s="174">
        <f>IF(OR(IF(INDEX(Команды!$A$2:$AN$7500,MATCH(Y$3,Команды!$A$2:$A$7500,0),$E110+2)=Команды!$AJ$2,TRUE,FALSE),IF(INDEX(Команды!$A$2:$AN$7500,MATCH(Y$3,Команды!$A$2:$A$7500,0),$E110+2)=Команды!$AJ$3,TRUE,FALSE),IF(INDEX(Команды!$A$2:$AN$7500,MATCH(Y$3,Команды!$A$2:$A$7500,0),$E110+2)=Команды!$AJ$4,TRUE,FALSE),IF(INDEX(Команды!$A$2:$AN$7500,MATCH(Y$3,Команды!$A$2:$A$7500,0),$E110+2)=Команды!$AJ$5,TRUE,FALSE),IF(INDEX(Команды!$A$2:$AN$7500,MATCH(Y$3,Команды!$A$2:$A$7500,0),$E110+2)=Команды!$AJ$6,TRUE,FALSE),IF(INDEX(Команды!$A$2:$AN$7500,MATCH(Y$3,Команды!$A$2:$A$7500,0),$E110+2)=Команды!$AJ$7,TRUE,FALSE),IF(INDEX(Команды!$A$2:$AN$7500,MATCH(Y$3,Команды!$A$2:$A$7500,0),$E110+2)=Команды!$AJ$8,TRUE,FALSE),IF(INDEX(Команды!$A$2:$AN$7500,MATCH(Y$3,Команды!$A$2:$A$7500,0),$E110+2)=Команды!$AJ$9,TRUE,FALSE),IF(INDEX(Команды!$A$2:$AN$7500,MATCH(Y$3,Команды!$A$2:$A$7500,0),$E110+2)=Команды!$AJ$10,TRUE,FALSE),IF(INDEX(Команды!$A$2:$AN$7500,MATCH(Y$3,Команды!$A$2:$A$7500,0),$E110+2)=Команды!$AJ$11,TRUE,FALSE),IF(INDEX(Команды!$A$2:$AN$7500,MATCH(Y$3,Команды!$A$2:$A$7500,0),$E110+2)=Команды!$AJ$12,TRUE,FALSE),IF(INDEX(Команды!$A$2:$AN$7500,MATCH(Y$3,Команды!$A$2:$A$7500,0),$E110+2)=Команды!$AJ$13,TRUE,FALSE),IF(INDEX(Команды!$A$2:$AN$7500,MATCH(Y$3,Команды!$A$2:$A$7500,0),$E110+2)=Команды!$AJ$14,TRUE,FALSE),IF(INDEX(Команды!$A$2:$AN$7500,MATCH(Y$3,Команды!$A$2:$A$7500,0),$E110+2)=Команды!$AJ$15,TRUE,FALSE),IF(INDEX(Команды!$A$2:$AN$7500,MATCH(Y$3,Команды!$A$2:$A$7500,0),$E110+2)=Команды!$AJ$16,TRUE,FALSE),,IF(INDEX(Команды!$A$2:$AN$7500,MATCH(Y$3,Команды!$A$2:$A$7500,0),$E110+2)=Команды!$AJ$17,TRUE,FALSE),,IF(INDEX(Команды!$A$2:$AN$7500,MATCH(Y$3,Команды!$A$2:$A$7500,0),$E110+2)=Команды!$AJ$18,TRUE,FALSE),,IF(INDEX(Команды!$A$2:$AN$7500,MATCH(Y$3,Команды!$A$2:$A$7500,0),$E110+2)=Команды!$AJ$19,TRUE,FALSE)),INDEX(Команды!$AJ$2:$AK$19,MATCH(INDEX(Команды!$A$2:$AN$7500,MATCH(Y$3,Команды!$A$2:$A$7500,0),$E110+2),Команды!$AJ$2:$AJ$19,0),2),0)</f>
        <v>0</v>
      </c>
      <c r="Z110" s="175">
        <f>IF(OR(IF(INDEX(Команды!$A$2:$AN$7500,MATCH(Y$3,Команды!$A$2:$A$7500,0),$E110+2)=Команды!$AJ$2,TRUE,FALSE),IF(INDEX(Команды!$A$2:$AN$7500,MATCH(Y$3,Команды!$A$2:$A$7500,0),$E110+2)=Команды!$AJ$3,TRUE,FALSE),IF(INDEX(Команды!$A$2:$AN$7500,MATCH(Y$3,Команды!$A$2:$A$7500,0),$E110+2)=Команды!$AJ$4,TRUE,FALSE),IF(INDEX(Команды!$A$2:$AN$7500,MATCH(Y$3,Команды!$A$2:$A$7500,0),$E110+2)=Команды!$AJ$5,TRUE,FALSE),IF(INDEX(Команды!$A$2:$AN$7500,MATCH(Y$3,Команды!$A$2:$A$7500,0),$E110+2)=Команды!$AJ$6,TRUE,FALSE),IF(INDEX(Команды!$A$2:$AN$7500,MATCH(Y$3,Команды!$A$2:$A$7500,0),$E110+2)=Команды!$AJ$7,TRUE,FALSE),IF(INDEX(Команды!$A$2:$AN$7500,MATCH(Y$3,Команды!$A$2:$A$7500,0),$E110+2)=Команды!$AJ$8,TRUE,FALSE),IF(INDEX(Команды!$A$2:$AN$7500,MATCH(Y$3,Команды!$A$2:$A$7500,0),$E110+2)=Команды!$AJ$9,TRUE,FALSE),IF(INDEX(Команды!$A$2:$AN$7500,MATCH(Y$3,Команды!$A$2:$A$7500,0),$E110+2)=Команды!$AJ$10,TRUE,FALSE),IF(INDEX(Команды!$A$2:$AN$7500,MATCH(Y$3,Команды!$A$2:$A$7500,0),$E110+2)=Команды!$AJ$11,TRUE,FALSE),IF(INDEX(Команды!$A$2:$AN$7500,MATCH(Y$3,Команды!$A$2:$A$7500,0),$E110+2)=Команды!$AJ$12,TRUE,FALSE),IF(INDEX(Команды!$A$2:$AN$7500,MATCH(Y$3,Команды!$A$2:$A$7500,0),$E110+2)=Команды!$AJ$13,TRUE,FALSE),IF(INDEX(Команды!$A$2:$AN$7500,MATCH(Y$3,Команды!$A$2:$A$7500,0),$E110+2)=Команды!$AJ$14,TRUE,FALSE),IF(INDEX(Команды!$A$2:$AN$7500,MATCH(Y$3,Команды!$A$2:$A$7500,0),$E110+2)=Команды!$AJ$15,TRUE,FALSE),IF(INDEX(Команды!$A$2:$AN$7500,MATCH(Y$3,Команды!$A$2:$A$7500,0),$E110+2)=Команды!$AJ$16,TRUE,FALSE),IF(INDEX(Команды!$A$2:$AN$7500,MATCH(Y$3,Команды!$A$2:$A$7500,0),$E110+2)=Команды!$AJ$17,TRUE,FALSE),IF(INDEX(Команды!$A$2:$AN$7500,MATCH(Y$3,Команды!$A$2:$A$7500,0),$E110+2)=Команды!$AJ$18,TRUE,FALSE),IF(INDEX(Команды!$A$2:$AN$7500,MATCH(Y$3,Команды!$A$2:$A$7500,0),$E110+2)=Команды!$AJ$19,TRUE,FALSE)),INDEX(Команды!$AJ$2:$AL$19,MATCH(INDEX(Команды!$A$2:$AN$7500,MATCH(Y$3,Команды!$A$2:$A$7500,0),$E110+2),Команды!$AJ$2:$AJ$19,0),3),0)</f>
        <v>0</v>
      </c>
      <c r="AA110" s="342"/>
      <c r="AB110" s="174">
        <f>IF(OR(IF(INDEX(Команды!$A$2:$AN$7500,MATCH(AB$3,Команды!$A$2:$A$7500,0),$E110+2)=Команды!$AJ$2,TRUE,FALSE),IF(INDEX(Команды!$A$2:$AN$7500,MATCH(AB$3,Команды!$A$2:$A$7500,0),$E110+2)=Команды!$AJ$3,TRUE,FALSE),IF(INDEX(Команды!$A$2:$AN$7500,MATCH(AB$3,Команды!$A$2:$A$7500,0),$E110+2)=Команды!$AJ$4,TRUE,FALSE),IF(INDEX(Команды!$A$2:$AN$7500,MATCH(AB$3,Команды!$A$2:$A$7500,0),$E110+2)=Команды!$AJ$5,TRUE,FALSE),IF(INDEX(Команды!$A$2:$AN$7500,MATCH(AB$3,Команды!$A$2:$A$7500,0),$E110+2)=Команды!$AJ$6,TRUE,FALSE),IF(INDEX(Команды!$A$2:$AN$7500,MATCH(AB$3,Команды!$A$2:$A$7500,0),$E110+2)=Команды!$AJ$7,TRUE,FALSE),IF(INDEX(Команды!$A$2:$AN$7500,MATCH(AB$3,Команды!$A$2:$A$7500,0),$E110+2)=Команды!$AJ$8,TRUE,FALSE),IF(INDEX(Команды!$A$2:$AN$7500,MATCH(AB$3,Команды!$A$2:$A$7500,0),$E110+2)=Команды!$AJ$9,TRUE,FALSE),IF(INDEX(Команды!$A$2:$AN$7500,MATCH(AB$3,Команды!$A$2:$A$7500,0),$E110+2)=Команды!$AJ$10,TRUE,FALSE),IF(INDEX(Команды!$A$2:$AN$7500,MATCH(AB$3,Команды!$A$2:$A$7500,0),$E110+2)=Команды!$AJ$11,TRUE,FALSE),IF(INDEX(Команды!$A$2:$AN$7500,MATCH(AB$3,Команды!$A$2:$A$7500,0),$E110+2)=Команды!$AJ$12,TRUE,FALSE),IF(INDEX(Команды!$A$2:$AN$7500,MATCH(AB$3,Команды!$A$2:$A$7500,0),$E110+2)=Команды!$AJ$13,TRUE,FALSE),IF(INDEX(Команды!$A$2:$AN$7500,MATCH(AB$3,Команды!$A$2:$A$7500,0),$E110+2)=Команды!$AJ$14,TRUE,FALSE),IF(INDEX(Команды!$A$2:$AN$7500,MATCH(AB$3,Команды!$A$2:$A$7500,0),$E110+2)=Команды!$AJ$15,TRUE,FALSE),IF(INDEX(Команды!$A$2:$AN$7500,MATCH(AB$3,Команды!$A$2:$A$7500,0),$E110+2)=Команды!$AJ$16,TRUE,FALSE),,IF(INDEX(Команды!$A$2:$AN$7500,MATCH(AB$3,Команды!$A$2:$A$7500,0),$E110+2)=Команды!$AJ$17,TRUE,FALSE),,IF(INDEX(Команды!$A$2:$AN$7500,MATCH(AB$3,Команды!$A$2:$A$7500,0),$E110+2)=Команды!$AJ$18,TRUE,FALSE),,IF(INDEX(Команды!$A$2:$AN$7500,MATCH(AB$3,Команды!$A$2:$A$7500,0),$E110+2)=Команды!$AJ$19,TRUE,FALSE)),INDEX(Команды!$AJ$2:$AK$19,MATCH(INDEX(Команды!$A$2:$AN$7500,MATCH(AB$3,Команды!$A$2:$A$7500,0),$E110+2),Команды!$AJ$2:$AJ$19,0),2),0)</f>
        <v>0</v>
      </c>
      <c r="AC110" s="175">
        <f>IF(OR(IF(INDEX(Команды!$A$2:$AN$7500,MATCH(AB$3,Команды!$A$2:$A$7500,0),$E110+2)=Команды!$AJ$2,TRUE,FALSE),IF(INDEX(Команды!$A$2:$AN$7500,MATCH(AB$3,Команды!$A$2:$A$7500,0),$E110+2)=Команды!$AJ$3,TRUE,FALSE),IF(INDEX(Команды!$A$2:$AN$7500,MATCH(AB$3,Команды!$A$2:$A$7500,0),$E110+2)=Команды!$AJ$4,TRUE,FALSE),IF(INDEX(Команды!$A$2:$AN$7500,MATCH(AB$3,Команды!$A$2:$A$7500,0),$E110+2)=Команды!$AJ$5,TRUE,FALSE),IF(INDEX(Команды!$A$2:$AN$7500,MATCH(AB$3,Команды!$A$2:$A$7500,0),$E110+2)=Команды!$AJ$6,TRUE,FALSE),IF(INDEX(Команды!$A$2:$AN$7500,MATCH(AB$3,Команды!$A$2:$A$7500,0),$E110+2)=Команды!$AJ$7,TRUE,FALSE),IF(INDEX(Команды!$A$2:$AN$7500,MATCH(AB$3,Команды!$A$2:$A$7500,0),$E110+2)=Команды!$AJ$8,TRUE,FALSE),IF(INDEX(Команды!$A$2:$AN$7500,MATCH(AB$3,Команды!$A$2:$A$7500,0),$E110+2)=Команды!$AJ$9,TRUE,FALSE),IF(INDEX(Команды!$A$2:$AN$7500,MATCH(AB$3,Команды!$A$2:$A$7500,0),$E110+2)=Команды!$AJ$10,TRUE,FALSE),IF(INDEX(Команды!$A$2:$AN$7500,MATCH(AB$3,Команды!$A$2:$A$7500,0),$E110+2)=Команды!$AJ$11,TRUE,FALSE),IF(INDEX(Команды!$A$2:$AN$7500,MATCH(AB$3,Команды!$A$2:$A$7500,0),$E110+2)=Команды!$AJ$12,TRUE,FALSE),IF(INDEX(Команды!$A$2:$AN$7500,MATCH(AB$3,Команды!$A$2:$A$7500,0),$E110+2)=Команды!$AJ$13,TRUE,FALSE),IF(INDEX(Команды!$A$2:$AN$7500,MATCH(AB$3,Команды!$A$2:$A$7500,0),$E110+2)=Команды!$AJ$14,TRUE,FALSE),IF(INDEX(Команды!$A$2:$AN$7500,MATCH(AB$3,Команды!$A$2:$A$7500,0),$E110+2)=Команды!$AJ$15,TRUE,FALSE),IF(INDEX(Команды!$A$2:$AN$7500,MATCH(AB$3,Команды!$A$2:$A$7500,0),$E110+2)=Команды!$AJ$16,TRUE,FALSE),IF(INDEX(Команды!$A$2:$AN$7500,MATCH(AB$3,Команды!$A$2:$A$7500,0),$E110+2)=Команды!$AJ$17,TRUE,FALSE),IF(INDEX(Команды!$A$2:$AN$7500,MATCH(AB$3,Команды!$A$2:$A$7500,0),$E110+2)=Команды!$AJ$18,TRUE,FALSE),IF(INDEX(Команды!$A$2:$AN$7500,MATCH(AB$3,Команды!$A$2:$A$7500,0),$E110+2)=Команды!$AJ$19,TRUE,FALSE)),INDEX(Команды!$AJ$2:$AL$19,MATCH(INDEX(Команды!$A$2:$AN$7500,MATCH(AB$3,Команды!$A$2:$A$7500,0),$E110+2),Команды!$AJ$2:$AJ$19,0),3),0)</f>
        <v>0</v>
      </c>
      <c r="AD110" s="342"/>
      <c r="AE110" s="174">
        <f>IF(OR(IF(INDEX(Команды!$A$2:$AN$7500,MATCH(AE$3,Команды!$A$2:$A$7500,0),$E110+2)=Команды!$AJ$2,TRUE,FALSE),IF(INDEX(Команды!$A$2:$AN$7500,MATCH(AE$3,Команды!$A$2:$A$7500,0),$E110+2)=Команды!$AJ$3,TRUE,FALSE),IF(INDEX(Команды!$A$2:$AN$7500,MATCH(AE$3,Команды!$A$2:$A$7500,0),$E110+2)=Команды!$AJ$4,TRUE,FALSE),IF(INDEX(Команды!$A$2:$AN$7500,MATCH(AE$3,Команды!$A$2:$A$7500,0),$E110+2)=Команды!$AJ$5,TRUE,FALSE),IF(INDEX(Команды!$A$2:$AN$7500,MATCH(AE$3,Команды!$A$2:$A$7500,0),$E110+2)=Команды!$AJ$6,TRUE,FALSE),IF(INDEX(Команды!$A$2:$AN$7500,MATCH(AE$3,Команды!$A$2:$A$7500,0),$E110+2)=Команды!$AJ$7,TRUE,FALSE),IF(INDEX(Команды!$A$2:$AN$7500,MATCH(AE$3,Команды!$A$2:$A$7500,0),$E110+2)=Команды!$AJ$8,TRUE,FALSE),IF(INDEX(Команды!$A$2:$AN$7500,MATCH(AE$3,Команды!$A$2:$A$7500,0),$E110+2)=Команды!$AJ$9,TRUE,FALSE),IF(INDEX(Команды!$A$2:$AN$7500,MATCH(AE$3,Команды!$A$2:$A$7500,0),$E110+2)=Команды!$AJ$10,TRUE,FALSE),IF(INDEX(Команды!$A$2:$AN$7500,MATCH(AE$3,Команды!$A$2:$A$7500,0),$E110+2)=Команды!$AJ$11,TRUE,FALSE),IF(INDEX(Команды!$A$2:$AN$7500,MATCH(AE$3,Команды!$A$2:$A$7500,0),$E110+2)=Команды!$AJ$12,TRUE,FALSE),IF(INDEX(Команды!$A$2:$AN$7500,MATCH(AE$3,Команды!$A$2:$A$7500,0),$E110+2)=Команды!$AJ$13,TRUE,FALSE),IF(INDEX(Команды!$A$2:$AN$7500,MATCH(AE$3,Команды!$A$2:$A$7500,0),$E110+2)=Команды!$AJ$14,TRUE,FALSE),IF(INDEX(Команды!$A$2:$AN$7500,MATCH(AE$3,Команды!$A$2:$A$7500,0),$E110+2)=Команды!$AJ$15,TRUE,FALSE),IF(INDEX(Команды!$A$2:$AN$7500,MATCH(AE$3,Команды!$A$2:$A$7500,0),$E110+2)=Команды!$AJ$16,TRUE,FALSE),,IF(INDEX(Команды!$A$2:$AN$7500,MATCH(AE$3,Команды!$A$2:$A$7500,0),$E110+2)=Команды!$AJ$17,TRUE,FALSE),,IF(INDEX(Команды!$A$2:$AN$7500,MATCH(AE$3,Команды!$A$2:$A$7500,0),$E110+2)=Команды!$AJ$18,TRUE,FALSE),,IF(INDEX(Команды!$A$2:$AN$7500,MATCH(AE$3,Команды!$A$2:$A$7500,0),$E110+2)=Команды!$AJ$19,TRUE,FALSE)),INDEX(Команды!$AJ$2:$AK$19,MATCH(INDEX(Команды!$A$2:$AN$7500,MATCH(AE$3,Команды!$A$2:$A$7500,0),$E110+2),Команды!$AJ$2:$AJ$19,0),2),0)</f>
        <v>0</v>
      </c>
      <c r="AF110" s="175">
        <f>IF(OR(IF(INDEX(Команды!$A$2:$AN$7500,MATCH(AE$3,Команды!$A$2:$A$7500,0),$E110+2)=Команды!$AJ$2,TRUE,FALSE),IF(INDEX(Команды!$A$2:$AN$7500,MATCH(AE$3,Команды!$A$2:$A$7500,0),$E110+2)=Команды!$AJ$3,TRUE,FALSE),IF(INDEX(Команды!$A$2:$AN$7500,MATCH(AE$3,Команды!$A$2:$A$7500,0),$E110+2)=Команды!$AJ$4,TRUE,FALSE),IF(INDEX(Команды!$A$2:$AN$7500,MATCH(AE$3,Команды!$A$2:$A$7500,0),$E110+2)=Команды!$AJ$5,TRUE,FALSE),IF(INDEX(Команды!$A$2:$AN$7500,MATCH(AE$3,Команды!$A$2:$A$7500,0),$E110+2)=Команды!$AJ$6,TRUE,FALSE),IF(INDEX(Команды!$A$2:$AN$7500,MATCH(AE$3,Команды!$A$2:$A$7500,0),$E110+2)=Команды!$AJ$7,TRUE,FALSE),IF(INDEX(Команды!$A$2:$AN$7500,MATCH(AE$3,Команды!$A$2:$A$7500,0),$E110+2)=Команды!$AJ$8,TRUE,FALSE),IF(INDEX(Команды!$A$2:$AN$7500,MATCH(AE$3,Команды!$A$2:$A$7500,0),$E110+2)=Команды!$AJ$9,TRUE,FALSE),IF(INDEX(Команды!$A$2:$AN$7500,MATCH(AE$3,Команды!$A$2:$A$7500,0),$E110+2)=Команды!$AJ$10,TRUE,FALSE),IF(INDEX(Команды!$A$2:$AN$7500,MATCH(AE$3,Команды!$A$2:$A$7500,0),$E110+2)=Команды!$AJ$11,TRUE,FALSE),IF(INDEX(Команды!$A$2:$AN$7500,MATCH(AE$3,Команды!$A$2:$A$7500,0),$E110+2)=Команды!$AJ$12,TRUE,FALSE),IF(INDEX(Команды!$A$2:$AN$7500,MATCH(AE$3,Команды!$A$2:$A$7500,0),$E110+2)=Команды!$AJ$13,TRUE,FALSE),IF(INDEX(Команды!$A$2:$AN$7500,MATCH(AE$3,Команды!$A$2:$A$7500,0),$E110+2)=Команды!$AJ$14,TRUE,FALSE),IF(INDEX(Команды!$A$2:$AN$7500,MATCH(AE$3,Команды!$A$2:$A$7500,0),$E110+2)=Команды!$AJ$15,TRUE,FALSE),IF(INDEX(Команды!$A$2:$AN$7500,MATCH(AE$3,Команды!$A$2:$A$7500,0),$E110+2)=Команды!$AJ$16,TRUE,FALSE),IF(INDEX(Команды!$A$2:$AN$7500,MATCH(AE$3,Команды!$A$2:$A$7500,0),$E110+2)=Команды!$AJ$17,TRUE,FALSE),IF(INDEX(Команды!$A$2:$AN$7500,MATCH(AE$3,Команды!$A$2:$A$7500,0),$E110+2)=Команды!$AJ$18,TRUE,FALSE),IF(INDEX(Команды!$A$2:$AN$7500,MATCH(AE$3,Команды!$A$2:$A$7500,0),$E110+2)=Команды!$AJ$19,TRUE,FALSE)),INDEX(Команды!$AJ$2:$AL$19,MATCH(INDEX(Команды!$A$2:$AN$7500,MATCH(AE$3,Команды!$A$2:$A$7500,0),$E110+2),Команды!$AJ$2:$AJ$19,0),3),0)</f>
        <v>0</v>
      </c>
      <c r="AG110" s="342"/>
      <c r="AH110" s="174">
        <f>IF(OR(IF(INDEX(Команды!$A$2:$AN$7500,MATCH(AH$3,Команды!$A$2:$A$7500,0),$E110+2)=Команды!$AJ$2,TRUE,FALSE),IF(INDEX(Команды!$A$2:$AN$7500,MATCH(AH$3,Команды!$A$2:$A$7500,0),$E110+2)=Команды!$AJ$3,TRUE,FALSE),IF(INDEX(Команды!$A$2:$AN$7500,MATCH(AH$3,Команды!$A$2:$A$7500,0),$E110+2)=Команды!$AJ$4,TRUE,FALSE),IF(INDEX(Команды!$A$2:$AN$7500,MATCH(AH$3,Команды!$A$2:$A$7500,0),$E110+2)=Команды!$AJ$5,TRUE,FALSE),IF(INDEX(Команды!$A$2:$AN$7500,MATCH(AH$3,Команды!$A$2:$A$7500,0),$E110+2)=Команды!$AJ$6,TRUE,FALSE),IF(INDEX(Команды!$A$2:$AN$7500,MATCH(AH$3,Команды!$A$2:$A$7500,0),$E110+2)=Команды!$AJ$7,TRUE,FALSE),IF(INDEX(Команды!$A$2:$AN$7500,MATCH(AH$3,Команды!$A$2:$A$7500,0),$E110+2)=Команды!$AJ$8,TRUE,FALSE),IF(INDEX(Команды!$A$2:$AN$7500,MATCH(AH$3,Команды!$A$2:$A$7500,0),$E110+2)=Команды!$AJ$9,TRUE,FALSE),IF(INDEX(Команды!$A$2:$AN$7500,MATCH(AH$3,Команды!$A$2:$A$7500,0),$E110+2)=Команды!$AJ$10,TRUE,FALSE),IF(INDEX(Команды!$A$2:$AN$7500,MATCH(AH$3,Команды!$A$2:$A$7500,0),$E110+2)=Команды!$AJ$11,TRUE,FALSE),IF(INDEX(Команды!$A$2:$AN$7500,MATCH(AH$3,Команды!$A$2:$A$7500,0),$E110+2)=Команды!$AJ$12,TRUE,FALSE),IF(INDEX(Команды!$A$2:$AN$7500,MATCH(AH$3,Команды!$A$2:$A$7500,0),$E110+2)=Команды!$AJ$13,TRUE,FALSE),IF(INDEX(Команды!$A$2:$AN$7500,MATCH(AH$3,Команды!$A$2:$A$7500,0),$E110+2)=Команды!$AJ$14,TRUE,FALSE),IF(INDEX(Команды!$A$2:$AN$7500,MATCH(AH$3,Команды!$A$2:$A$7500,0),$E110+2)=Команды!$AJ$15,TRUE,FALSE),IF(INDEX(Команды!$A$2:$AN$7500,MATCH(AH$3,Команды!$A$2:$A$7500,0),$E110+2)=Команды!$AJ$16,TRUE,FALSE),,IF(INDEX(Команды!$A$2:$AN$7500,MATCH(AH$3,Команды!$A$2:$A$7500,0),$E110+2)=Команды!$AJ$17,TRUE,FALSE),,IF(INDEX(Команды!$A$2:$AN$7500,MATCH(AH$3,Команды!$A$2:$A$7500,0),$E110+2)=Команды!$AJ$18,TRUE,FALSE),,IF(INDEX(Команды!$A$2:$AN$7500,MATCH(AH$3,Команды!$A$2:$A$7500,0),$E110+2)=Команды!$AJ$19,TRUE,FALSE)),INDEX(Команды!$AJ$2:$AK$19,MATCH(INDEX(Команды!$A$2:$AN$7500,MATCH(AH$3,Команды!$A$2:$A$7500,0),$E110+2),Команды!$AJ$2:$AJ$19,0),2),0)</f>
        <v>0</v>
      </c>
      <c r="AI110" s="175">
        <f>IF(OR(IF(INDEX(Команды!$A$2:$AN$7500,MATCH(AH$3,Команды!$A$2:$A$7500,0),$E110+2)=Команды!$AJ$2,TRUE,FALSE),IF(INDEX(Команды!$A$2:$AN$7500,MATCH(AH$3,Команды!$A$2:$A$7500,0),$E110+2)=Команды!$AJ$3,TRUE,FALSE),IF(INDEX(Команды!$A$2:$AN$7500,MATCH(AH$3,Команды!$A$2:$A$7500,0),$E110+2)=Команды!$AJ$4,TRUE,FALSE),IF(INDEX(Команды!$A$2:$AN$7500,MATCH(AH$3,Команды!$A$2:$A$7500,0),$E110+2)=Команды!$AJ$5,TRUE,FALSE),IF(INDEX(Команды!$A$2:$AN$7500,MATCH(AH$3,Команды!$A$2:$A$7500,0),$E110+2)=Команды!$AJ$6,TRUE,FALSE),IF(INDEX(Команды!$A$2:$AN$7500,MATCH(AH$3,Команды!$A$2:$A$7500,0),$E110+2)=Команды!$AJ$7,TRUE,FALSE),IF(INDEX(Команды!$A$2:$AN$7500,MATCH(AH$3,Команды!$A$2:$A$7500,0),$E110+2)=Команды!$AJ$8,TRUE,FALSE),IF(INDEX(Команды!$A$2:$AN$7500,MATCH(AH$3,Команды!$A$2:$A$7500,0),$E110+2)=Команды!$AJ$9,TRUE,FALSE),IF(INDEX(Команды!$A$2:$AN$7500,MATCH(AH$3,Команды!$A$2:$A$7500,0),$E110+2)=Команды!$AJ$10,TRUE,FALSE),IF(INDEX(Команды!$A$2:$AN$7500,MATCH(AH$3,Команды!$A$2:$A$7500,0),$E110+2)=Команды!$AJ$11,TRUE,FALSE),IF(INDEX(Команды!$A$2:$AN$7500,MATCH(AH$3,Команды!$A$2:$A$7500,0),$E110+2)=Команды!$AJ$12,TRUE,FALSE),IF(INDEX(Команды!$A$2:$AN$7500,MATCH(AH$3,Команды!$A$2:$A$7500,0),$E110+2)=Команды!$AJ$13,TRUE,FALSE),IF(INDEX(Команды!$A$2:$AN$7500,MATCH(AH$3,Команды!$A$2:$A$7500,0),$E110+2)=Команды!$AJ$14,TRUE,FALSE),IF(INDEX(Команды!$A$2:$AN$7500,MATCH(AH$3,Команды!$A$2:$A$7500,0),$E110+2)=Команды!$AJ$15,TRUE,FALSE),IF(INDEX(Команды!$A$2:$AN$7500,MATCH(AH$3,Команды!$A$2:$A$7500,0),$E110+2)=Команды!$AJ$16,TRUE,FALSE),IF(INDEX(Команды!$A$2:$AN$7500,MATCH(AH$3,Команды!$A$2:$A$7500,0),$E110+2)=Команды!$AJ$17,TRUE,FALSE),IF(INDEX(Команды!$A$2:$AN$7500,MATCH(AH$3,Команды!$A$2:$A$7500,0),$E110+2)=Команды!$AJ$18,TRUE,FALSE),IF(INDEX(Команды!$A$2:$AN$7500,MATCH(AH$3,Команды!$A$2:$A$7500,0),$E110+2)=Команды!$AJ$19,TRUE,FALSE)),INDEX(Команды!$AJ$2:$AL$19,MATCH(INDEX(Команды!$A$2:$AN$7500,MATCH(AH$3,Команды!$A$2:$A$7500,0),$E110+2),Команды!$AJ$2:$AJ$19,0),3),0)</f>
        <v>0</v>
      </c>
      <c r="AJ110" s="342"/>
      <c r="AK110" s="174">
        <f>IF(OR(IF(INDEX(Команды!$A$2:$AN$7500,MATCH(AK$3,Команды!$A$2:$A$7500,0),$E110+2)=Команды!$AJ$2,TRUE,FALSE),IF(INDEX(Команды!$A$2:$AN$7500,MATCH(AK$3,Команды!$A$2:$A$7500,0),$E110+2)=Команды!$AJ$3,TRUE,FALSE),IF(INDEX(Команды!$A$2:$AN$7500,MATCH(AK$3,Команды!$A$2:$A$7500,0),$E110+2)=Команды!$AJ$4,TRUE,FALSE),IF(INDEX(Команды!$A$2:$AN$7500,MATCH(AK$3,Команды!$A$2:$A$7500,0),$E110+2)=Команды!$AJ$5,TRUE,FALSE),IF(INDEX(Команды!$A$2:$AN$7500,MATCH(AK$3,Команды!$A$2:$A$7500,0),$E110+2)=Команды!$AJ$6,TRUE,FALSE),IF(INDEX(Команды!$A$2:$AN$7500,MATCH(AK$3,Команды!$A$2:$A$7500,0),$E110+2)=Команды!$AJ$7,TRUE,FALSE),IF(INDEX(Команды!$A$2:$AN$7500,MATCH(AK$3,Команды!$A$2:$A$7500,0),$E110+2)=Команды!$AJ$8,TRUE,FALSE),IF(INDEX(Команды!$A$2:$AN$7500,MATCH(AK$3,Команды!$A$2:$A$7500,0),$E110+2)=Команды!$AJ$9,TRUE,FALSE),IF(INDEX(Команды!$A$2:$AN$7500,MATCH(AK$3,Команды!$A$2:$A$7500,0),$E110+2)=Команды!$AJ$10,TRUE,FALSE),IF(INDEX(Команды!$A$2:$AN$7500,MATCH(AK$3,Команды!$A$2:$A$7500,0),$E110+2)=Команды!$AJ$11,TRUE,FALSE),IF(INDEX(Команды!$A$2:$AN$7500,MATCH(AK$3,Команды!$A$2:$A$7500,0),$E110+2)=Команды!$AJ$12,TRUE,FALSE),IF(INDEX(Команды!$A$2:$AN$7500,MATCH(AK$3,Команды!$A$2:$A$7500,0),$E110+2)=Команды!$AJ$13,TRUE,FALSE),IF(INDEX(Команды!$A$2:$AN$7500,MATCH(AK$3,Команды!$A$2:$A$7500,0),$E110+2)=Команды!$AJ$14,TRUE,FALSE),IF(INDEX(Команды!$A$2:$AN$7500,MATCH(AK$3,Команды!$A$2:$A$7500,0),$E110+2)=Команды!$AJ$15,TRUE,FALSE),IF(INDEX(Команды!$A$2:$AN$7500,MATCH(AK$3,Команды!$A$2:$A$7500,0),$E110+2)=Команды!$AJ$16,TRUE,FALSE),,IF(INDEX(Команды!$A$2:$AN$7500,MATCH(AK$3,Команды!$A$2:$A$7500,0),$E110+2)=Команды!$AJ$17,TRUE,FALSE),,IF(INDEX(Команды!$A$2:$AN$7500,MATCH(AK$3,Команды!$A$2:$A$7500,0),$E110+2)=Команды!$AJ$18,TRUE,FALSE),,IF(INDEX(Команды!$A$2:$AN$7500,MATCH(AK$3,Команды!$A$2:$A$7500,0),$E110+2)=Команды!$AJ$19,TRUE,FALSE)),INDEX(Команды!$AJ$2:$AK$19,MATCH(INDEX(Команды!$A$2:$AN$7500,MATCH(AK$3,Команды!$A$2:$A$7500,0),$E110+2),Команды!$AJ$2:$AJ$19,0),2),0)</f>
        <v>0</v>
      </c>
      <c r="AL110" s="175">
        <f>IF(OR(IF(INDEX(Команды!$A$2:$AN$7500,MATCH(AK$3,Команды!$A$2:$A$7500,0),$E110+2)=Команды!$AJ$2,TRUE,FALSE),IF(INDEX(Команды!$A$2:$AN$7500,MATCH(AK$3,Команды!$A$2:$A$7500,0),$E110+2)=Команды!$AJ$3,TRUE,FALSE),IF(INDEX(Команды!$A$2:$AN$7500,MATCH(AK$3,Команды!$A$2:$A$7500,0),$E110+2)=Команды!$AJ$4,TRUE,FALSE),IF(INDEX(Команды!$A$2:$AN$7500,MATCH(AK$3,Команды!$A$2:$A$7500,0),$E110+2)=Команды!$AJ$5,TRUE,FALSE),IF(INDEX(Команды!$A$2:$AN$7500,MATCH(AK$3,Команды!$A$2:$A$7500,0),$E110+2)=Команды!$AJ$6,TRUE,FALSE),IF(INDEX(Команды!$A$2:$AN$7500,MATCH(AK$3,Команды!$A$2:$A$7500,0),$E110+2)=Команды!$AJ$7,TRUE,FALSE),IF(INDEX(Команды!$A$2:$AN$7500,MATCH(AK$3,Команды!$A$2:$A$7500,0),$E110+2)=Команды!$AJ$8,TRUE,FALSE),IF(INDEX(Команды!$A$2:$AN$7500,MATCH(AK$3,Команды!$A$2:$A$7500,0),$E110+2)=Команды!$AJ$9,TRUE,FALSE),IF(INDEX(Команды!$A$2:$AN$7500,MATCH(AK$3,Команды!$A$2:$A$7500,0),$E110+2)=Команды!$AJ$10,TRUE,FALSE),IF(INDEX(Команды!$A$2:$AN$7500,MATCH(AK$3,Команды!$A$2:$A$7500,0),$E110+2)=Команды!$AJ$11,TRUE,FALSE),IF(INDEX(Команды!$A$2:$AN$7500,MATCH(AK$3,Команды!$A$2:$A$7500,0),$E110+2)=Команды!$AJ$12,TRUE,FALSE),IF(INDEX(Команды!$A$2:$AN$7500,MATCH(AK$3,Команды!$A$2:$A$7500,0),$E110+2)=Команды!$AJ$13,TRUE,FALSE),IF(INDEX(Команды!$A$2:$AN$7500,MATCH(AK$3,Команды!$A$2:$A$7500,0),$E110+2)=Команды!$AJ$14,TRUE,FALSE),IF(INDEX(Команды!$A$2:$AN$7500,MATCH(AK$3,Команды!$A$2:$A$7500,0),$E110+2)=Команды!$AJ$15,TRUE,FALSE),IF(INDEX(Команды!$A$2:$AN$7500,MATCH(AK$3,Команды!$A$2:$A$7500,0),$E110+2)=Команды!$AJ$16,TRUE,FALSE),IF(INDEX(Команды!$A$2:$AN$7500,MATCH(AK$3,Команды!$A$2:$A$7500,0),$E110+2)=Команды!$AJ$17,TRUE,FALSE),IF(INDEX(Команды!$A$2:$AN$7500,MATCH(AK$3,Команды!$A$2:$A$7500,0),$E110+2)=Команды!$AJ$18,TRUE,FALSE),IF(INDEX(Команды!$A$2:$AN$7500,MATCH(AK$3,Команды!$A$2:$A$7500,0),$E110+2)=Команды!$AJ$19,TRUE,FALSE)),INDEX(Команды!$AJ$2:$AL$19,MATCH(INDEX(Команды!$A$2:$AN$7500,MATCH(AK$3,Команды!$A$2:$A$7500,0),$E110+2),Команды!$AJ$2:$AJ$19,0),3),0)</f>
        <v>0</v>
      </c>
      <c r="AM110" s="342"/>
      <c r="AN110" s="174">
        <f>IF(OR(IF(INDEX(Команды!$A$2:$AN$7500,MATCH(AN$3,Команды!$A$2:$A$7500,0),$E110+2)=Команды!$AJ$2,TRUE,FALSE),IF(INDEX(Команды!$A$2:$AN$7500,MATCH(AN$3,Команды!$A$2:$A$7500,0),$E110+2)=Команды!$AJ$3,TRUE,FALSE),IF(INDEX(Команды!$A$2:$AN$7500,MATCH(AN$3,Команды!$A$2:$A$7500,0),$E110+2)=Команды!$AJ$4,TRUE,FALSE),IF(INDEX(Команды!$A$2:$AN$7500,MATCH(AN$3,Команды!$A$2:$A$7500,0),$E110+2)=Команды!$AJ$5,TRUE,FALSE),IF(INDEX(Команды!$A$2:$AN$7500,MATCH(AN$3,Команды!$A$2:$A$7500,0),$E110+2)=Команды!$AJ$6,TRUE,FALSE),IF(INDEX(Команды!$A$2:$AN$7500,MATCH(AN$3,Команды!$A$2:$A$7500,0),$E110+2)=Команды!$AJ$7,TRUE,FALSE),IF(INDEX(Команды!$A$2:$AN$7500,MATCH(AN$3,Команды!$A$2:$A$7500,0),$E110+2)=Команды!$AJ$8,TRUE,FALSE),IF(INDEX(Команды!$A$2:$AN$7500,MATCH(AN$3,Команды!$A$2:$A$7500,0),$E110+2)=Команды!$AJ$9,TRUE,FALSE),IF(INDEX(Команды!$A$2:$AN$7500,MATCH(AN$3,Команды!$A$2:$A$7500,0),$E110+2)=Команды!$AJ$10,TRUE,FALSE),IF(INDEX(Команды!$A$2:$AN$7500,MATCH(AN$3,Команды!$A$2:$A$7500,0),$E110+2)=Команды!$AJ$11,TRUE,FALSE),IF(INDEX(Команды!$A$2:$AN$7500,MATCH(AN$3,Команды!$A$2:$A$7500,0),$E110+2)=Команды!$AJ$12,TRUE,FALSE),IF(INDEX(Команды!$A$2:$AN$7500,MATCH(AN$3,Команды!$A$2:$A$7500,0),$E110+2)=Команды!$AJ$13,TRUE,FALSE),IF(INDEX(Команды!$A$2:$AN$7500,MATCH(AN$3,Команды!$A$2:$A$7500,0),$E110+2)=Команды!$AJ$14,TRUE,FALSE),IF(INDEX(Команды!$A$2:$AN$7500,MATCH(AN$3,Команды!$A$2:$A$7500,0),$E110+2)=Команды!$AJ$15,TRUE,FALSE),IF(INDEX(Команды!$A$2:$AN$7500,MATCH(AN$3,Команды!$A$2:$A$7500,0),$E110+2)=Команды!$AJ$16,TRUE,FALSE),,IF(INDEX(Команды!$A$2:$AN$7500,MATCH(AN$3,Команды!$A$2:$A$7500,0),$E110+2)=Команды!$AJ$17,TRUE,FALSE),,IF(INDEX(Команды!$A$2:$AN$7500,MATCH(AN$3,Команды!$A$2:$A$7500,0),$E110+2)=Команды!$AJ$18,TRUE,FALSE),,IF(INDEX(Команды!$A$2:$AN$7500,MATCH(AN$3,Команды!$A$2:$A$7500,0),$E110+2)=Команды!$AJ$19,TRUE,FALSE)),INDEX(Команды!$AJ$2:$AK$19,MATCH(INDEX(Команды!$A$2:$AN$7500,MATCH(AN$3,Команды!$A$2:$A$7500,0),$E110+2),Команды!$AJ$2:$AJ$19,0),2),0)</f>
        <v>0</v>
      </c>
      <c r="AO110" s="175">
        <f>IF(OR(IF(INDEX(Команды!$A$2:$AN$7500,MATCH(AN$3,Команды!$A$2:$A$7500,0),$E110+2)=Команды!$AJ$2,TRUE,FALSE),IF(INDEX(Команды!$A$2:$AN$7500,MATCH(AN$3,Команды!$A$2:$A$7500,0),$E110+2)=Команды!$AJ$3,TRUE,FALSE),IF(INDEX(Команды!$A$2:$AN$7500,MATCH(AN$3,Команды!$A$2:$A$7500,0),$E110+2)=Команды!$AJ$4,TRUE,FALSE),IF(INDEX(Команды!$A$2:$AN$7500,MATCH(AN$3,Команды!$A$2:$A$7500,0),$E110+2)=Команды!$AJ$5,TRUE,FALSE),IF(INDEX(Команды!$A$2:$AN$7500,MATCH(AN$3,Команды!$A$2:$A$7500,0),$E110+2)=Команды!$AJ$6,TRUE,FALSE),IF(INDEX(Команды!$A$2:$AN$7500,MATCH(AN$3,Команды!$A$2:$A$7500,0),$E110+2)=Команды!$AJ$7,TRUE,FALSE),IF(INDEX(Команды!$A$2:$AN$7500,MATCH(AN$3,Команды!$A$2:$A$7500,0),$E110+2)=Команды!$AJ$8,TRUE,FALSE),IF(INDEX(Команды!$A$2:$AN$7500,MATCH(AN$3,Команды!$A$2:$A$7500,0),$E110+2)=Команды!$AJ$9,TRUE,FALSE),IF(INDEX(Команды!$A$2:$AN$7500,MATCH(AN$3,Команды!$A$2:$A$7500,0),$E110+2)=Команды!$AJ$10,TRUE,FALSE),IF(INDEX(Команды!$A$2:$AN$7500,MATCH(AN$3,Команды!$A$2:$A$7500,0),$E110+2)=Команды!$AJ$11,TRUE,FALSE),IF(INDEX(Команды!$A$2:$AN$7500,MATCH(AN$3,Команды!$A$2:$A$7500,0),$E110+2)=Команды!$AJ$12,TRUE,FALSE),IF(INDEX(Команды!$A$2:$AN$7500,MATCH(AN$3,Команды!$A$2:$A$7500,0),$E110+2)=Команды!$AJ$13,TRUE,FALSE),IF(INDEX(Команды!$A$2:$AN$7500,MATCH(AN$3,Команды!$A$2:$A$7500,0),$E110+2)=Команды!$AJ$14,TRUE,FALSE),IF(INDEX(Команды!$A$2:$AN$7500,MATCH(AN$3,Команды!$A$2:$A$7500,0),$E110+2)=Команды!$AJ$15,TRUE,FALSE),IF(INDEX(Команды!$A$2:$AN$7500,MATCH(AN$3,Команды!$A$2:$A$7500,0),$E110+2)=Команды!$AJ$16,TRUE,FALSE),IF(INDEX(Команды!$A$2:$AN$7500,MATCH(AN$3,Команды!$A$2:$A$7500,0),$E110+2)=Команды!$AJ$17,TRUE,FALSE),IF(INDEX(Команды!$A$2:$AN$7500,MATCH(AN$3,Команды!$A$2:$A$7500,0),$E110+2)=Команды!$AJ$18,TRUE,FALSE),IF(INDEX(Команды!$A$2:$AN$7500,MATCH(AN$3,Команды!$A$2:$A$7500,0),$E110+2)=Команды!$AJ$19,TRUE,FALSE)),INDEX(Команды!$AJ$2:$AL$19,MATCH(INDEX(Команды!$A$2:$AN$7500,MATCH(AN$3,Команды!$A$2:$A$7500,0),$E110+2),Команды!$AJ$2:$AJ$19,0),3),0)</f>
        <v>0</v>
      </c>
      <c r="AP110" s="342"/>
      <c r="AQ110" s="174">
        <f>IF(OR(IF(INDEX(Команды!$A$2:$AN$7500,MATCH(AQ$3,Команды!$A$2:$A$7500,0),$E110+2)=Команды!$AJ$2,TRUE,FALSE),IF(INDEX(Команды!$A$2:$AN$7500,MATCH(AQ$3,Команды!$A$2:$A$7500,0),$E110+2)=Команды!$AJ$3,TRUE,FALSE),IF(INDEX(Команды!$A$2:$AN$7500,MATCH(AQ$3,Команды!$A$2:$A$7500,0),$E110+2)=Команды!$AJ$4,TRUE,FALSE),IF(INDEX(Команды!$A$2:$AN$7500,MATCH(AQ$3,Команды!$A$2:$A$7500,0),$E110+2)=Команды!$AJ$5,TRUE,FALSE),IF(INDEX(Команды!$A$2:$AN$7500,MATCH(AQ$3,Команды!$A$2:$A$7500,0),$E110+2)=Команды!$AJ$6,TRUE,FALSE),IF(INDEX(Команды!$A$2:$AN$7500,MATCH(AQ$3,Команды!$A$2:$A$7500,0),$E110+2)=Команды!$AJ$7,TRUE,FALSE),IF(INDEX(Команды!$A$2:$AN$7500,MATCH(AQ$3,Команды!$A$2:$A$7500,0),$E110+2)=Команды!$AJ$8,TRUE,FALSE),IF(INDEX(Команды!$A$2:$AN$7500,MATCH(AQ$3,Команды!$A$2:$A$7500,0),$E110+2)=Команды!$AJ$9,TRUE,FALSE),IF(INDEX(Команды!$A$2:$AN$7500,MATCH(AQ$3,Команды!$A$2:$A$7500,0),$E110+2)=Команды!$AJ$10,TRUE,FALSE),IF(INDEX(Команды!$A$2:$AN$7500,MATCH(AQ$3,Команды!$A$2:$A$7500,0),$E110+2)=Команды!$AJ$11,TRUE,FALSE),IF(INDEX(Команды!$A$2:$AN$7500,MATCH(AQ$3,Команды!$A$2:$A$7500,0),$E110+2)=Команды!$AJ$12,TRUE,FALSE),IF(INDEX(Команды!$A$2:$AN$7500,MATCH(AQ$3,Команды!$A$2:$A$7500,0),$E110+2)=Команды!$AJ$13,TRUE,FALSE),IF(INDEX(Команды!$A$2:$AN$7500,MATCH(AQ$3,Команды!$A$2:$A$7500,0),$E110+2)=Команды!$AJ$14,TRUE,FALSE),IF(INDEX(Команды!$A$2:$AN$7500,MATCH(AQ$3,Команды!$A$2:$A$7500,0),$E110+2)=Команды!$AJ$15,TRUE,FALSE),IF(INDEX(Команды!$A$2:$AN$7500,MATCH(AQ$3,Команды!$A$2:$A$7500,0),$E110+2)=Команды!$AJ$16,TRUE,FALSE),,IF(INDEX(Команды!$A$2:$AN$7500,MATCH(AQ$3,Команды!$A$2:$A$7500,0),$E110+2)=Команды!$AJ$17,TRUE,FALSE),,IF(INDEX(Команды!$A$2:$AN$7500,MATCH(AQ$3,Команды!$A$2:$A$7500,0),$E110+2)=Команды!$AJ$18,TRUE,FALSE),,IF(INDEX(Команды!$A$2:$AN$7500,MATCH(AQ$3,Команды!$A$2:$A$7500,0),$E110+2)=Команды!$AJ$19,TRUE,FALSE)),INDEX(Команды!$AJ$2:$AK$19,MATCH(INDEX(Команды!$A$2:$AN$7500,MATCH(AQ$3,Команды!$A$2:$A$7500,0),$E110+2),Команды!$AJ$2:$AJ$19,0),2),0)</f>
        <v>0</v>
      </c>
      <c r="AR110" s="175">
        <f>IF(OR(IF(INDEX(Команды!$A$2:$AN$7500,MATCH(AQ$3,Команды!$A$2:$A$7500,0),$E110+2)=Команды!$AJ$2,TRUE,FALSE),IF(INDEX(Команды!$A$2:$AN$7500,MATCH(AQ$3,Команды!$A$2:$A$7500,0),$E110+2)=Команды!$AJ$3,TRUE,FALSE),IF(INDEX(Команды!$A$2:$AN$7500,MATCH(AQ$3,Команды!$A$2:$A$7500,0),$E110+2)=Команды!$AJ$4,TRUE,FALSE),IF(INDEX(Команды!$A$2:$AN$7500,MATCH(AQ$3,Команды!$A$2:$A$7500,0),$E110+2)=Команды!$AJ$5,TRUE,FALSE),IF(INDEX(Команды!$A$2:$AN$7500,MATCH(AQ$3,Команды!$A$2:$A$7500,0),$E110+2)=Команды!$AJ$6,TRUE,FALSE),IF(INDEX(Команды!$A$2:$AN$7500,MATCH(AQ$3,Команды!$A$2:$A$7500,0),$E110+2)=Команды!$AJ$7,TRUE,FALSE),IF(INDEX(Команды!$A$2:$AN$7500,MATCH(AQ$3,Команды!$A$2:$A$7500,0),$E110+2)=Команды!$AJ$8,TRUE,FALSE),IF(INDEX(Команды!$A$2:$AN$7500,MATCH(AQ$3,Команды!$A$2:$A$7500,0),$E110+2)=Команды!$AJ$9,TRUE,FALSE),IF(INDEX(Команды!$A$2:$AN$7500,MATCH(AQ$3,Команды!$A$2:$A$7500,0),$E110+2)=Команды!$AJ$10,TRUE,FALSE),IF(INDEX(Команды!$A$2:$AN$7500,MATCH(AQ$3,Команды!$A$2:$A$7500,0),$E110+2)=Команды!$AJ$11,TRUE,FALSE),IF(INDEX(Команды!$A$2:$AN$7500,MATCH(AQ$3,Команды!$A$2:$A$7500,0),$E110+2)=Команды!$AJ$12,TRUE,FALSE),IF(INDEX(Команды!$A$2:$AN$7500,MATCH(AQ$3,Команды!$A$2:$A$7500,0),$E110+2)=Команды!$AJ$13,TRUE,FALSE),IF(INDEX(Команды!$A$2:$AN$7500,MATCH(AQ$3,Команды!$A$2:$A$7500,0),$E110+2)=Команды!$AJ$14,TRUE,FALSE),IF(INDEX(Команды!$A$2:$AN$7500,MATCH(AQ$3,Команды!$A$2:$A$7500,0),$E110+2)=Команды!$AJ$15,TRUE,FALSE),IF(INDEX(Команды!$A$2:$AN$7500,MATCH(AQ$3,Команды!$A$2:$A$7500,0),$E110+2)=Команды!$AJ$16,TRUE,FALSE),IF(INDEX(Команды!$A$2:$AN$7500,MATCH(AQ$3,Команды!$A$2:$A$7500,0),$E110+2)=Команды!$AJ$17,TRUE,FALSE),IF(INDEX(Команды!$A$2:$AN$7500,MATCH(AQ$3,Команды!$A$2:$A$7500,0),$E110+2)=Команды!$AJ$18,TRUE,FALSE),IF(INDEX(Команды!$A$2:$AN$7500,MATCH(AQ$3,Команды!$A$2:$A$7500,0),$E110+2)=Команды!$AJ$19,TRUE,FALSE)),INDEX(Команды!$AJ$2:$AL$19,MATCH(INDEX(Команды!$A$2:$AN$7500,MATCH(AQ$3,Команды!$A$2:$A$7500,0),$E110+2),Команды!$AJ$2:$AJ$19,0),3),0)</f>
        <v>0</v>
      </c>
      <c r="AS110" s="342"/>
      <c r="AT110" s="174">
        <f>IF(OR(IF(INDEX(Команды!$A$2:$AN$7500,MATCH(AT$3,Команды!$A$2:$A$7500,0),$E110+2)=Команды!$AJ$2,TRUE,FALSE),IF(INDEX(Команды!$A$2:$AN$7500,MATCH(AT$3,Команды!$A$2:$A$7500,0),$E110+2)=Команды!$AJ$3,TRUE,FALSE),IF(INDEX(Команды!$A$2:$AN$7500,MATCH(AT$3,Команды!$A$2:$A$7500,0),$E110+2)=Команды!$AJ$4,TRUE,FALSE),IF(INDEX(Команды!$A$2:$AN$7500,MATCH(AT$3,Команды!$A$2:$A$7500,0),$E110+2)=Команды!$AJ$5,TRUE,FALSE),IF(INDEX(Команды!$A$2:$AN$7500,MATCH(AT$3,Команды!$A$2:$A$7500,0),$E110+2)=Команды!$AJ$6,TRUE,FALSE),IF(INDEX(Команды!$A$2:$AN$7500,MATCH(AT$3,Команды!$A$2:$A$7500,0),$E110+2)=Команды!$AJ$7,TRUE,FALSE),IF(INDEX(Команды!$A$2:$AN$7500,MATCH(AT$3,Команды!$A$2:$A$7500,0),$E110+2)=Команды!$AJ$8,TRUE,FALSE),IF(INDEX(Команды!$A$2:$AN$7500,MATCH(AT$3,Команды!$A$2:$A$7500,0),$E110+2)=Команды!$AJ$9,TRUE,FALSE),IF(INDEX(Команды!$A$2:$AN$7500,MATCH(AT$3,Команды!$A$2:$A$7500,0),$E110+2)=Команды!$AJ$10,TRUE,FALSE),IF(INDEX(Команды!$A$2:$AN$7500,MATCH(AT$3,Команды!$A$2:$A$7500,0),$E110+2)=Команды!$AJ$11,TRUE,FALSE),IF(INDEX(Команды!$A$2:$AN$7500,MATCH(AT$3,Команды!$A$2:$A$7500,0),$E110+2)=Команды!$AJ$12,TRUE,FALSE),IF(INDEX(Команды!$A$2:$AN$7500,MATCH(AT$3,Команды!$A$2:$A$7500,0),$E110+2)=Команды!$AJ$13,TRUE,FALSE),IF(INDEX(Команды!$A$2:$AN$7500,MATCH(AT$3,Команды!$A$2:$A$7500,0),$E110+2)=Команды!$AJ$14,TRUE,FALSE),IF(INDEX(Команды!$A$2:$AN$7500,MATCH(AT$3,Команды!$A$2:$A$7500,0),$E110+2)=Команды!$AJ$15,TRUE,FALSE),IF(INDEX(Команды!$A$2:$AN$7500,MATCH(AT$3,Команды!$A$2:$A$7500,0),$E110+2)=Команды!$AJ$16,TRUE,FALSE),,IF(INDEX(Команды!$A$2:$AN$7500,MATCH(AT$3,Команды!$A$2:$A$7500,0),$E110+2)=Команды!$AJ$17,TRUE,FALSE),,IF(INDEX(Команды!$A$2:$AN$7500,MATCH(AT$3,Команды!$A$2:$A$7500,0),$E110+2)=Команды!$AJ$18,TRUE,FALSE),,IF(INDEX(Команды!$A$2:$AN$7500,MATCH(AT$3,Команды!$A$2:$A$7500,0),$E110+2)=Команды!$AJ$19,TRUE,FALSE)),INDEX(Команды!$AJ$2:$AK$19,MATCH(INDEX(Команды!$A$2:$AN$7500,MATCH(AT$3,Команды!$A$2:$A$7500,0),$E110+2),Команды!$AJ$2:$AJ$19,0),2),0)</f>
        <v>0</v>
      </c>
      <c r="AU110" s="175">
        <f>IF(OR(IF(INDEX(Команды!$A$2:$AN$7500,MATCH(AT$3,Команды!$A$2:$A$7500,0),$E110+2)=Команды!$AJ$2,TRUE,FALSE),IF(INDEX(Команды!$A$2:$AN$7500,MATCH(AT$3,Команды!$A$2:$A$7500,0),$E110+2)=Команды!$AJ$3,TRUE,FALSE),IF(INDEX(Команды!$A$2:$AN$7500,MATCH(AT$3,Команды!$A$2:$A$7500,0),$E110+2)=Команды!$AJ$4,TRUE,FALSE),IF(INDEX(Команды!$A$2:$AN$7500,MATCH(AT$3,Команды!$A$2:$A$7500,0),$E110+2)=Команды!$AJ$5,TRUE,FALSE),IF(INDEX(Команды!$A$2:$AN$7500,MATCH(AT$3,Команды!$A$2:$A$7500,0),$E110+2)=Команды!$AJ$6,TRUE,FALSE),IF(INDEX(Команды!$A$2:$AN$7500,MATCH(AT$3,Команды!$A$2:$A$7500,0),$E110+2)=Команды!$AJ$7,TRUE,FALSE),IF(INDEX(Команды!$A$2:$AN$7500,MATCH(AT$3,Команды!$A$2:$A$7500,0),$E110+2)=Команды!$AJ$8,TRUE,FALSE),IF(INDEX(Команды!$A$2:$AN$7500,MATCH(AT$3,Команды!$A$2:$A$7500,0),$E110+2)=Команды!$AJ$9,TRUE,FALSE),IF(INDEX(Команды!$A$2:$AN$7500,MATCH(AT$3,Команды!$A$2:$A$7500,0),$E110+2)=Команды!$AJ$10,TRUE,FALSE),IF(INDEX(Команды!$A$2:$AN$7500,MATCH(AT$3,Команды!$A$2:$A$7500,0),$E110+2)=Команды!$AJ$11,TRUE,FALSE),IF(INDEX(Команды!$A$2:$AN$7500,MATCH(AT$3,Команды!$A$2:$A$7500,0),$E110+2)=Команды!$AJ$12,TRUE,FALSE),IF(INDEX(Команды!$A$2:$AN$7500,MATCH(AT$3,Команды!$A$2:$A$7500,0),$E110+2)=Команды!$AJ$13,TRUE,FALSE),IF(INDEX(Команды!$A$2:$AN$7500,MATCH(AT$3,Команды!$A$2:$A$7500,0),$E110+2)=Команды!$AJ$14,TRUE,FALSE),IF(INDEX(Команды!$A$2:$AN$7500,MATCH(AT$3,Команды!$A$2:$A$7500,0),$E110+2)=Команды!$AJ$15,TRUE,FALSE),IF(INDEX(Команды!$A$2:$AN$7500,MATCH(AT$3,Команды!$A$2:$A$7500,0),$E110+2)=Команды!$AJ$16,TRUE,FALSE),IF(INDEX(Команды!$A$2:$AN$7500,MATCH(AT$3,Команды!$A$2:$A$7500,0),$E110+2)=Команды!$AJ$17,TRUE,FALSE),IF(INDEX(Команды!$A$2:$AN$7500,MATCH(AT$3,Команды!$A$2:$A$7500,0),$E110+2)=Команды!$AJ$18,TRUE,FALSE),IF(INDEX(Команды!$A$2:$AN$7500,MATCH(AT$3,Команды!$A$2:$A$7500,0),$E110+2)=Команды!$AJ$19,TRUE,FALSE)),INDEX(Команды!$AJ$2:$AL$19,MATCH(INDEX(Команды!$A$2:$AN$7500,MATCH(AT$3,Команды!$A$2:$A$7500,0),$E110+2),Команды!$AJ$2:$AJ$19,0),3),0)</f>
        <v>0</v>
      </c>
      <c r="AV110" s="342"/>
      <c r="AW110" s="174">
        <f>IF(OR(IF(INDEX(Команды!$A$2:$AN$7500,MATCH(AW$3,Команды!$A$2:$A$7500,0),$E110+2)=Команды!$AJ$2,TRUE,FALSE),IF(INDEX(Команды!$A$2:$AN$7500,MATCH(AW$3,Команды!$A$2:$A$7500,0),$E110+2)=Команды!$AJ$3,TRUE,FALSE),IF(INDEX(Команды!$A$2:$AN$7500,MATCH(AW$3,Команды!$A$2:$A$7500,0),$E110+2)=Команды!$AJ$4,TRUE,FALSE),IF(INDEX(Команды!$A$2:$AN$7500,MATCH(AW$3,Команды!$A$2:$A$7500,0),$E110+2)=Команды!$AJ$5,TRUE,FALSE),IF(INDEX(Команды!$A$2:$AN$7500,MATCH(AW$3,Команды!$A$2:$A$7500,0),$E110+2)=Команды!$AJ$6,TRUE,FALSE),IF(INDEX(Команды!$A$2:$AN$7500,MATCH(AW$3,Команды!$A$2:$A$7500,0),$E110+2)=Команды!$AJ$7,TRUE,FALSE),IF(INDEX(Команды!$A$2:$AN$7500,MATCH(AW$3,Команды!$A$2:$A$7500,0),$E110+2)=Команды!$AJ$8,TRUE,FALSE),IF(INDEX(Команды!$A$2:$AN$7500,MATCH(AW$3,Команды!$A$2:$A$7500,0),$E110+2)=Команды!$AJ$9,TRUE,FALSE),IF(INDEX(Команды!$A$2:$AN$7500,MATCH(AW$3,Команды!$A$2:$A$7500,0),$E110+2)=Команды!$AJ$10,TRUE,FALSE),IF(INDEX(Команды!$A$2:$AN$7500,MATCH(AW$3,Команды!$A$2:$A$7500,0),$E110+2)=Команды!$AJ$11,TRUE,FALSE),IF(INDEX(Команды!$A$2:$AN$7500,MATCH(AW$3,Команды!$A$2:$A$7500,0),$E110+2)=Команды!$AJ$12,TRUE,FALSE),IF(INDEX(Команды!$A$2:$AN$7500,MATCH(AW$3,Команды!$A$2:$A$7500,0),$E110+2)=Команды!$AJ$13,TRUE,FALSE),IF(INDEX(Команды!$A$2:$AN$7500,MATCH(AW$3,Команды!$A$2:$A$7500,0),$E110+2)=Команды!$AJ$14,TRUE,FALSE),IF(INDEX(Команды!$A$2:$AN$7500,MATCH(AW$3,Команды!$A$2:$A$7500,0),$E110+2)=Команды!$AJ$15,TRUE,FALSE),IF(INDEX(Команды!$A$2:$AN$7500,MATCH(AW$3,Команды!$A$2:$A$7500,0),$E110+2)=Команды!$AJ$16,TRUE,FALSE),,IF(INDEX(Команды!$A$2:$AN$7500,MATCH(AW$3,Команды!$A$2:$A$7500,0),$E110+2)=Команды!$AJ$17,TRUE,FALSE),,IF(INDEX(Команды!$A$2:$AN$7500,MATCH(AW$3,Команды!$A$2:$A$7500,0),$E110+2)=Команды!$AJ$18,TRUE,FALSE),,IF(INDEX(Команды!$A$2:$AN$7500,MATCH(AW$3,Команды!$A$2:$A$7500,0),$E110+2)=Команды!$AJ$19,TRUE,FALSE)),INDEX(Команды!$AJ$2:$AK$19,MATCH(INDEX(Команды!$A$2:$AN$7500,MATCH(AW$3,Команды!$A$2:$A$7500,0),$E110+2),Команды!$AJ$2:$AJ$19,0),2),0)</f>
        <v>0</v>
      </c>
      <c r="AX110" s="175">
        <f>IF(OR(IF(INDEX(Команды!$A$2:$AN$7500,MATCH(AW$3,Команды!$A$2:$A$7500,0),$E110+2)=Команды!$AJ$2,TRUE,FALSE),IF(INDEX(Команды!$A$2:$AN$7500,MATCH(AW$3,Команды!$A$2:$A$7500,0),$E110+2)=Команды!$AJ$3,TRUE,FALSE),IF(INDEX(Команды!$A$2:$AN$7500,MATCH(AW$3,Команды!$A$2:$A$7500,0),$E110+2)=Команды!$AJ$4,TRUE,FALSE),IF(INDEX(Команды!$A$2:$AN$7500,MATCH(AW$3,Команды!$A$2:$A$7500,0),$E110+2)=Команды!$AJ$5,TRUE,FALSE),IF(INDEX(Команды!$A$2:$AN$7500,MATCH(AW$3,Команды!$A$2:$A$7500,0),$E110+2)=Команды!$AJ$6,TRUE,FALSE),IF(INDEX(Команды!$A$2:$AN$7500,MATCH(AW$3,Команды!$A$2:$A$7500,0),$E110+2)=Команды!$AJ$7,TRUE,FALSE),IF(INDEX(Команды!$A$2:$AN$7500,MATCH(AW$3,Команды!$A$2:$A$7500,0),$E110+2)=Команды!$AJ$8,TRUE,FALSE),IF(INDEX(Команды!$A$2:$AN$7500,MATCH(AW$3,Команды!$A$2:$A$7500,0),$E110+2)=Команды!$AJ$9,TRUE,FALSE),IF(INDEX(Команды!$A$2:$AN$7500,MATCH(AW$3,Команды!$A$2:$A$7500,0),$E110+2)=Команды!$AJ$10,TRUE,FALSE),IF(INDEX(Команды!$A$2:$AN$7500,MATCH(AW$3,Команды!$A$2:$A$7500,0),$E110+2)=Команды!$AJ$11,TRUE,FALSE),IF(INDEX(Команды!$A$2:$AN$7500,MATCH(AW$3,Команды!$A$2:$A$7500,0),$E110+2)=Команды!$AJ$12,TRUE,FALSE),IF(INDEX(Команды!$A$2:$AN$7500,MATCH(AW$3,Команды!$A$2:$A$7500,0),$E110+2)=Команды!$AJ$13,TRUE,FALSE),IF(INDEX(Команды!$A$2:$AN$7500,MATCH(AW$3,Команды!$A$2:$A$7500,0),$E110+2)=Команды!$AJ$14,TRUE,FALSE),IF(INDEX(Команды!$A$2:$AN$7500,MATCH(AW$3,Команды!$A$2:$A$7500,0),$E110+2)=Команды!$AJ$15,TRUE,FALSE),IF(INDEX(Команды!$A$2:$AN$7500,MATCH(AW$3,Команды!$A$2:$A$7500,0),$E110+2)=Команды!$AJ$16,TRUE,FALSE),IF(INDEX(Команды!$A$2:$AN$7500,MATCH(AW$3,Команды!$A$2:$A$7500,0),$E110+2)=Команды!$AJ$17,TRUE,FALSE),IF(INDEX(Команды!$A$2:$AN$7500,MATCH(AW$3,Команды!$A$2:$A$7500,0),$E110+2)=Команды!$AJ$18,TRUE,FALSE),IF(INDEX(Команды!$A$2:$AN$7500,MATCH(AW$3,Команды!$A$2:$A$7500,0),$E110+2)=Команды!$AJ$19,TRUE,FALSE)),INDEX(Команды!$AJ$2:$AL$19,MATCH(INDEX(Команды!$A$2:$AN$7500,MATCH(AW$3,Команды!$A$2:$A$7500,0),$E110+2),Команды!$AJ$2:$AJ$19,0),3),0)</f>
        <v>0</v>
      </c>
      <c r="AY110" s="342"/>
      <c r="AZ110" s="174">
        <f>IF(OR(IF(INDEX(Команды!$A$2:$AN$7500,MATCH(AZ$3,Команды!$A$2:$A$7500,0),$E110+2)=Команды!$AJ$2,TRUE,FALSE),IF(INDEX(Команды!$A$2:$AN$7500,MATCH(AZ$3,Команды!$A$2:$A$7500,0),$E110+2)=Команды!$AJ$3,TRUE,FALSE),IF(INDEX(Команды!$A$2:$AN$7500,MATCH(AZ$3,Команды!$A$2:$A$7500,0),$E110+2)=Команды!$AJ$4,TRUE,FALSE),IF(INDEX(Команды!$A$2:$AN$7500,MATCH(AZ$3,Команды!$A$2:$A$7500,0),$E110+2)=Команды!$AJ$5,TRUE,FALSE),IF(INDEX(Команды!$A$2:$AN$7500,MATCH(AZ$3,Команды!$A$2:$A$7500,0),$E110+2)=Команды!$AJ$6,TRUE,FALSE),IF(INDEX(Команды!$A$2:$AN$7500,MATCH(AZ$3,Команды!$A$2:$A$7500,0),$E110+2)=Команды!$AJ$7,TRUE,FALSE),IF(INDEX(Команды!$A$2:$AN$7500,MATCH(AZ$3,Команды!$A$2:$A$7500,0),$E110+2)=Команды!$AJ$8,TRUE,FALSE),IF(INDEX(Команды!$A$2:$AN$7500,MATCH(AZ$3,Команды!$A$2:$A$7500,0),$E110+2)=Команды!$AJ$9,TRUE,FALSE),IF(INDEX(Команды!$A$2:$AN$7500,MATCH(AZ$3,Команды!$A$2:$A$7500,0),$E110+2)=Команды!$AJ$10,TRUE,FALSE),IF(INDEX(Команды!$A$2:$AN$7500,MATCH(AZ$3,Команды!$A$2:$A$7500,0),$E110+2)=Команды!$AJ$11,TRUE,FALSE),IF(INDEX(Команды!$A$2:$AN$7500,MATCH(AZ$3,Команды!$A$2:$A$7500,0),$E110+2)=Команды!$AJ$12,TRUE,FALSE),IF(INDEX(Команды!$A$2:$AN$7500,MATCH(AZ$3,Команды!$A$2:$A$7500,0),$E110+2)=Команды!$AJ$13,TRUE,FALSE),IF(INDEX(Команды!$A$2:$AN$7500,MATCH(AZ$3,Команды!$A$2:$A$7500,0),$E110+2)=Команды!$AJ$14,TRUE,FALSE),IF(INDEX(Команды!$A$2:$AN$7500,MATCH(AZ$3,Команды!$A$2:$A$7500,0),$E110+2)=Команды!$AJ$15,TRUE,FALSE),IF(INDEX(Команды!$A$2:$AN$7500,MATCH(AZ$3,Команды!$A$2:$A$7500,0),$E110+2)=Команды!$AJ$16,TRUE,FALSE),,IF(INDEX(Команды!$A$2:$AN$7500,MATCH(AZ$3,Команды!$A$2:$A$7500,0),$E110+2)=Команды!$AJ$17,TRUE,FALSE),,IF(INDEX(Команды!$A$2:$AN$7500,MATCH(AZ$3,Команды!$A$2:$A$7500,0),$E110+2)=Команды!$AJ$18,TRUE,FALSE),,IF(INDEX(Команды!$A$2:$AN$7500,MATCH(AZ$3,Команды!$A$2:$A$7500,0),$E110+2)=Команды!$AJ$19,TRUE,FALSE)),INDEX(Команды!$AJ$2:$AK$19,MATCH(INDEX(Команды!$A$2:$AN$7500,MATCH(AZ$3,Команды!$A$2:$A$7500,0),$E110+2),Команды!$AJ$2:$AJ$19,0),2),0)</f>
        <v>0</v>
      </c>
      <c r="BA110" s="175">
        <f>IF(OR(IF(INDEX(Команды!$A$2:$AN$7500,MATCH(AZ$3,Команды!$A$2:$A$7500,0),$E110+2)=Команды!$AJ$2,TRUE,FALSE),IF(INDEX(Команды!$A$2:$AN$7500,MATCH(AZ$3,Команды!$A$2:$A$7500,0),$E110+2)=Команды!$AJ$3,TRUE,FALSE),IF(INDEX(Команды!$A$2:$AN$7500,MATCH(AZ$3,Команды!$A$2:$A$7500,0),$E110+2)=Команды!$AJ$4,TRUE,FALSE),IF(INDEX(Команды!$A$2:$AN$7500,MATCH(AZ$3,Команды!$A$2:$A$7500,0),$E110+2)=Команды!$AJ$5,TRUE,FALSE),IF(INDEX(Команды!$A$2:$AN$7500,MATCH(AZ$3,Команды!$A$2:$A$7500,0),$E110+2)=Команды!$AJ$6,TRUE,FALSE),IF(INDEX(Команды!$A$2:$AN$7500,MATCH(AZ$3,Команды!$A$2:$A$7500,0),$E110+2)=Команды!$AJ$7,TRUE,FALSE),IF(INDEX(Команды!$A$2:$AN$7500,MATCH(AZ$3,Команды!$A$2:$A$7500,0),$E110+2)=Команды!$AJ$8,TRUE,FALSE),IF(INDEX(Команды!$A$2:$AN$7500,MATCH(AZ$3,Команды!$A$2:$A$7500,0),$E110+2)=Команды!$AJ$9,TRUE,FALSE),IF(INDEX(Команды!$A$2:$AN$7500,MATCH(AZ$3,Команды!$A$2:$A$7500,0),$E110+2)=Команды!$AJ$10,TRUE,FALSE),IF(INDEX(Команды!$A$2:$AN$7500,MATCH(AZ$3,Команды!$A$2:$A$7500,0),$E110+2)=Команды!$AJ$11,TRUE,FALSE),IF(INDEX(Команды!$A$2:$AN$7500,MATCH(AZ$3,Команды!$A$2:$A$7500,0),$E110+2)=Команды!$AJ$12,TRUE,FALSE),IF(INDEX(Команды!$A$2:$AN$7500,MATCH(AZ$3,Команды!$A$2:$A$7500,0),$E110+2)=Команды!$AJ$13,TRUE,FALSE),IF(INDEX(Команды!$A$2:$AN$7500,MATCH(AZ$3,Команды!$A$2:$A$7500,0),$E110+2)=Команды!$AJ$14,TRUE,FALSE),IF(INDEX(Команды!$A$2:$AN$7500,MATCH(AZ$3,Команды!$A$2:$A$7500,0),$E110+2)=Команды!$AJ$15,TRUE,FALSE),IF(INDEX(Команды!$A$2:$AN$7500,MATCH(AZ$3,Команды!$A$2:$A$7500,0),$E110+2)=Команды!$AJ$16,TRUE,FALSE),IF(INDEX(Команды!$A$2:$AN$7500,MATCH(AZ$3,Команды!$A$2:$A$7500,0),$E110+2)=Команды!$AJ$17,TRUE,FALSE),IF(INDEX(Команды!$A$2:$AN$7500,MATCH(AZ$3,Команды!$A$2:$A$7500,0),$E110+2)=Команды!$AJ$18,TRUE,FALSE),IF(INDEX(Команды!$A$2:$AN$7500,MATCH(AZ$3,Команды!$A$2:$A$7500,0),$E110+2)=Команды!$AJ$19,TRUE,FALSE)),INDEX(Команды!$AJ$2:$AL$19,MATCH(INDEX(Команды!$A$2:$AN$7500,MATCH(AZ$3,Команды!$A$2:$A$7500,0),$E110+2),Команды!$AJ$2:$AJ$19,0),3),0)</f>
        <v>0</v>
      </c>
      <c r="BB110" s="342"/>
      <c r="BC110" s="174">
        <f>IF(OR(IF(INDEX(Команды!$A$2:$AN$7500,MATCH(BC$3,Команды!$A$2:$A$7500,0),$E110+2)=Команды!$AJ$2,TRUE,FALSE),IF(INDEX(Команды!$A$2:$AN$7500,MATCH(BC$3,Команды!$A$2:$A$7500,0),$E110+2)=Команды!$AJ$3,TRUE,FALSE),IF(INDEX(Команды!$A$2:$AN$7500,MATCH(BC$3,Команды!$A$2:$A$7500,0),$E110+2)=Команды!$AJ$4,TRUE,FALSE),IF(INDEX(Команды!$A$2:$AN$7500,MATCH(BC$3,Команды!$A$2:$A$7500,0),$E110+2)=Команды!$AJ$5,TRUE,FALSE),IF(INDEX(Команды!$A$2:$AN$7500,MATCH(BC$3,Команды!$A$2:$A$7500,0),$E110+2)=Команды!$AJ$6,TRUE,FALSE),IF(INDEX(Команды!$A$2:$AN$7500,MATCH(BC$3,Команды!$A$2:$A$7500,0),$E110+2)=Команды!$AJ$7,TRUE,FALSE),IF(INDEX(Команды!$A$2:$AN$7500,MATCH(BC$3,Команды!$A$2:$A$7500,0),$E110+2)=Команды!$AJ$8,TRUE,FALSE),IF(INDEX(Команды!$A$2:$AN$7500,MATCH(BC$3,Команды!$A$2:$A$7500,0),$E110+2)=Команды!$AJ$9,TRUE,FALSE),IF(INDEX(Команды!$A$2:$AN$7500,MATCH(BC$3,Команды!$A$2:$A$7500,0),$E110+2)=Команды!$AJ$10,TRUE,FALSE),IF(INDEX(Команды!$A$2:$AN$7500,MATCH(BC$3,Команды!$A$2:$A$7500,0),$E110+2)=Команды!$AJ$11,TRUE,FALSE),IF(INDEX(Команды!$A$2:$AN$7500,MATCH(BC$3,Команды!$A$2:$A$7500,0),$E110+2)=Команды!$AJ$12,TRUE,FALSE),IF(INDEX(Команды!$A$2:$AN$7500,MATCH(BC$3,Команды!$A$2:$A$7500,0),$E110+2)=Команды!$AJ$13,TRUE,FALSE),IF(INDEX(Команды!$A$2:$AN$7500,MATCH(BC$3,Команды!$A$2:$A$7500,0),$E110+2)=Команды!$AJ$14,TRUE,FALSE),IF(INDEX(Команды!$A$2:$AN$7500,MATCH(BC$3,Команды!$A$2:$A$7500,0),$E110+2)=Команды!$AJ$15,TRUE,FALSE),IF(INDEX(Команды!$A$2:$AN$7500,MATCH(BC$3,Команды!$A$2:$A$7500,0),$E110+2)=Команды!$AJ$16,TRUE,FALSE),,IF(INDEX(Команды!$A$2:$AN$7500,MATCH(BC$3,Команды!$A$2:$A$7500,0),$E110+2)=Команды!$AJ$17,TRUE,FALSE),,IF(INDEX(Команды!$A$2:$AN$7500,MATCH(BC$3,Команды!$A$2:$A$7500,0),$E110+2)=Команды!$AJ$18,TRUE,FALSE),,IF(INDEX(Команды!$A$2:$AN$7500,MATCH(BC$3,Команды!$A$2:$A$7500,0),$E110+2)=Команды!$AJ$19,TRUE,FALSE)),INDEX(Команды!$AJ$2:$AK$19,MATCH(INDEX(Команды!$A$2:$AN$7500,MATCH(BC$3,Команды!$A$2:$A$7500,0),$E110+2),Команды!$AJ$2:$AJ$19,0),2),0)</f>
        <v>0</v>
      </c>
      <c r="BD110" s="175">
        <f>IF(OR(IF(INDEX(Команды!$A$2:$AN$7500,MATCH(BC$3,Команды!$A$2:$A$7500,0),$E110+2)=Команды!$AJ$2,TRUE,FALSE),IF(INDEX(Команды!$A$2:$AN$7500,MATCH(BC$3,Команды!$A$2:$A$7500,0),$E110+2)=Команды!$AJ$3,TRUE,FALSE),IF(INDEX(Команды!$A$2:$AN$7500,MATCH(BC$3,Команды!$A$2:$A$7500,0),$E110+2)=Команды!$AJ$4,TRUE,FALSE),IF(INDEX(Команды!$A$2:$AN$7500,MATCH(BC$3,Команды!$A$2:$A$7500,0),$E110+2)=Команды!$AJ$5,TRUE,FALSE),IF(INDEX(Команды!$A$2:$AN$7500,MATCH(BC$3,Команды!$A$2:$A$7500,0),$E110+2)=Команды!$AJ$6,TRUE,FALSE),IF(INDEX(Команды!$A$2:$AN$7500,MATCH(BC$3,Команды!$A$2:$A$7500,0),$E110+2)=Команды!$AJ$7,TRUE,FALSE),IF(INDEX(Команды!$A$2:$AN$7500,MATCH(BC$3,Команды!$A$2:$A$7500,0),$E110+2)=Команды!$AJ$8,TRUE,FALSE),IF(INDEX(Команды!$A$2:$AN$7500,MATCH(BC$3,Команды!$A$2:$A$7500,0),$E110+2)=Команды!$AJ$9,TRUE,FALSE),IF(INDEX(Команды!$A$2:$AN$7500,MATCH(BC$3,Команды!$A$2:$A$7500,0),$E110+2)=Команды!$AJ$10,TRUE,FALSE),IF(INDEX(Команды!$A$2:$AN$7500,MATCH(BC$3,Команды!$A$2:$A$7500,0),$E110+2)=Команды!$AJ$11,TRUE,FALSE),IF(INDEX(Команды!$A$2:$AN$7500,MATCH(BC$3,Команды!$A$2:$A$7500,0),$E110+2)=Команды!$AJ$12,TRUE,FALSE),IF(INDEX(Команды!$A$2:$AN$7500,MATCH(BC$3,Команды!$A$2:$A$7500,0),$E110+2)=Команды!$AJ$13,TRUE,FALSE),IF(INDEX(Команды!$A$2:$AN$7500,MATCH(BC$3,Команды!$A$2:$A$7500,0),$E110+2)=Команды!$AJ$14,TRUE,FALSE),IF(INDEX(Команды!$A$2:$AN$7500,MATCH(BC$3,Команды!$A$2:$A$7500,0),$E110+2)=Команды!$AJ$15,TRUE,FALSE),IF(INDEX(Команды!$A$2:$AN$7500,MATCH(BC$3,Команды!$A$2:$A$7500,0),$E110+2)=Команды!$AJ$16,TRUE,FALSE),IF(INDEX(Команды!$A$2:$AN$7500,MATCH(BC$3,Команды!$A$2:$A$7500,0),$E110+2)=Команды!$AJ$17,TRUE,FALSE),IF(INDEX(Команды!$A$2:$AN$7500,MATCH(BC$3,Команды!$A$2:$A$7500,0),$E110+2)=Команды!$AJ$18,TRUE,FALSE),IF(INDEX(Команды!$A$2:$AN$7500,MATCH(BC$3,Команды!$A$2:$A$7500,0),$E110+2)=Команды!$AJ$19,TRUE,FALSE)),INDEX(Команды!$AJ$2:$AL$19,MATCH(INDEX(Команды!$A$2:$AN$7500,MATCH(BC$3,Команды!$A$2:$A$7500,0),$E110+2),Команды!$AJ$2:$AJ$19,0),3),0)</f>
        <v>0</v>
      </c>
      <c r="BE110" s="342"/>
      <c r="BF110" s="174">
        <f>IF(OR(IF(INDEX(Команды!$A$2:$AN$7500,MATCH(BF$3,Команды!$A$2:$A$7500,0),$E110+2)=Команды!$AJ$2,TRUE,FALSE),IF(INDEX(Команды!$A$2:$AN$7500,MATCH(BF$3,Команды!$A$2:$A$7500,0),$E110+2)=Команды!$AJ$3,TRUE,FALSE),IF(INDEX(Команды!$A$2:$AN$7500,MATCH(BF$3,Команды!$A$2:$A$7500,0),$E110+2)=Команды!$AJ$4,TRUE,FALSE),IF(INDEX(Команды!$A$2:$AN$7500,MATCH(BF$3,Команды!$A$2:$A$7500,0),$E110+2)=Команды!$AJ$5,TRUE,FALSE),IF(INDEX(Команды!$A$2:$AN$7500,MATCH(BF$3,Команды!$A$2:$A$7500,0),$E110+2)=Команды!$AJ$6,TRUE,FALSE),IF(INDEX(Команды!$A$2:$AN$7500,MATCH(BF$3,Команды!$A$2:$A$7500,0),$E110+2)=Команды!$AJ$7,TRUE,FALSE),IF(INDEX(Команды!$A$2:$AN$7500,MATCH(BF$3,Команды!$A$2:$A$7500,0),$E110+2)=Команды!$AJ$8,TRUE,FALSE),IF(INDEX(Команды!$A$2:$AN$7500,MATCH(BF$3,Команды!$A$2:$A$7500,0),$E110+2)=Команды!$AJ$9,TRUE,FALSE),IF(INDEX(Команды!$A$2:$AN$7500,MATCH(BF$3,Команды!$A$2:$A$7500,0),$E110+2)=Команды!$AJ$10,TRUE,FALSE),IF(INDEX(Команды!$A$2:$AN$7500,MATCH(BF$3,Команды!$A$2:$A$7500,0),$E110+2)=Команды!$AJ$11,TRUE,FALSE),IF(INDEX(Команды!$A$2:$AN$7500,MATCH(BF$3,Команды!$A$2:$A$7500,0),$E110+2)=Команды!$AJ$12,TRUE,FALSE),IF(INDEX(Команды!$A$2:$AN$7500,MATCH(BF$3,Команды!$A$2:$A$7500,0),$E110+2)=Команды!$AJ$13,TRUE,FALSE),IF(INDEX(Команды!$A$2:$AN$7500,MATCH(BF$3,Команды!$A$2:$A$7500,0),$E110+2)=Команды!$AJ$14,TRUE,FALSE),IF(INDEX(Команды!$A$2:$AN$7500,MATCH(BF$3,Команды!$A$2:$A$7500,0),$E110+2)=Команды!$AJ$15,TRUE,FALSE),IF(INDEX(Команды!$A$2:$AN$7500,MATCH(BF$3,Команды!$A$2:$A$7500,0),$E110+2)=Команды!$AJ$16,TRUE,FALSE),,IF(INDEX(Команды!$A$2:$AN$7500,MATCH(BF$3,Команды!$A$2:$A$7500,0),$E110+2)=Команды!$AJ$17,TRUE,FALSE),,IF(INDEX(Команды!$A$2:$AN$7500,MATCH(BF$3,Команды!$A$2:$A$7500,0),$E110+2)=Команды!$AJ$18,TRUE,FALSE),,IF(INDEX(Команды!$A$2:$AN$7500,MATCH(BF$3,Команды!$A$2:$A$7500,0),$E110+2)=Команды!$AJ$19,TRUE,FALSE)),INDEX(Команды!$AJ$2:$AK$19,MATCH(INDEX(Команды!$A$2:$AN$7500,MATCH(BF$3,Команды!$A$2:$A$7500,0),$E110+2),Команды!$AJ$2:$AJ$19,0),2),0)</f>
        <v>0</v>
      </c>
      <c r="BG110" s="175">
        <f>IF(OR(IF(INDEX(Команды!$A$2:$AN$7500,MATCH(BF$3,Команды!$A$2:$A$7500,0),$E110+2)=Команды!$AJ$2,TRUE,FALSE),IF(INDEX(Команды!$A$2:$AN$7500,MATCH(BF$3,Команды!$A$2:$A$7500,0),$E110+2)=Команды!$AJ$3,TRUE,FALSE),IF(INDEX(Команды!$A$2:$AN$7500,MATCH(BF$3,Команды!$A$2:$A$7500,0),$E110+2)=Команды!$AJ$4,TRUE,FALSE),IF(INDEX(Команды!$A$2:$AN$7500,MATCH(BF$3,Команды!$A$2:$A$7500,0),$E110+2)=Команды!$AJ$5,TRUE,FALSE),IF(INDEX(Команды!$A$2:$AN$7500,MATCH(BF$3,Команды!$A$2:$A$7500,0),$E110+2)=Команды!$AJ$6,TRUE,FALSE),IF(INDEX(Команды!$A$2:$AN$7500,MATCH(BF$3,Команды!$A$2:$A$7500,0),$E110+2)=Команды!$AJ$7,TRUE,FALSE),IF(INDEX(Команды!$A$2:$AN$7500,MATCH(BF$3,Команды!$A$2:$A$7500,0),$E110+2)=Команды!$AJ$8,TRUE,FALSE),IF(INDEX(Команды!$A$2:$AN$7500,MATCH(BF$3,Команды!$A$2:$A$7500,0),$E110+2)=Команды!$AJ$9,TRUE,FALSE),IF(INDEX(Команды!$A$2:$AN$7500,MATCH(BF$3,Команды!$A$2:$A$7500,0),$E110+2)=Команды!$AJ$10,TRUE,FALSE),IF(INDEX(Команды!$A$2:$AN$7500,MATCH(BF$3,Команды!$A$2:$A$7500,0),$E110+2)=Команды!$AJ$11,TRUE,FALSE),IF(INDEX(Команды!$A$2:$AN$7500,MATCH(BF$3,Команды!$A$2:$A$7500,0),$E110+2)=Команды!$AJ$12,TRUE,FALSE),IF(INDEX(Команды!$A$2:$AN$7500,MATCH(BF$3,Команды!$A$2:$A$7500,0),$E110+2)=Команды!$AJ$13,TRUE,FALSE),IF(INDEX(Команды!$A$2:$AN$7500,MATCH(BF$3,Команды!$A$2:$A$7500,0),$E110+2)=Команды!$AJ$14,TRUE,FALSE),IF(INDEX(Команды!$A$2:$AN$7500,MATCH(BF$3,Команды!$A$2:$A$7500,0),$E110+2)=Команды!$AJ$15,TRUE,FALSE),IF(INDEX(Команды!$A$2:$AN$7500,MATCH(BF$3,Команды!$A$2:$A$7500,0),$E110+2)=Команды!$AJ$16,TRUE,FALSE),IF(INDEX(Команды!$A$2:$AN$7500,MATCH(BF$3,Команды!$A$2:$A$7500,0),$E110+2)=Команды!$AJ$17,TRUE,FALSE),IF(INDEX(Команды!$A$2:$AN$7500,MATCH(BF$3,Команды!$A$2:$A$7500,0),$E110+2)=Команды!$AJ$18,TRUE,FALSE),IF(INDEX(Команды!$A$2:$AN$7500,MATCH(BF$3,Команды!$A$2:$A$7500,0),$E110+2)=Команды!$AJ$19,TRUE,FALSE)),INDEX(Команды!$AJ$2:$AL$19,MATCH(INDEX(Команды!$A$2:$AN$7500,MATCH(BF$3,Команды!$A$2:$A$7500,0),$E110+2),Команды!$AJ$2:$AJ$19,0),3),0)</f>
        <v>0</v>
      </c>
      <c r="BH110" s="342"/>
      <c r="BI110" s="174">
        <f>IF(OR(IF(INDEX(Команды!$A$2:$AN$7500,MATCH(BI$3,Команды!$A$2:$A$7500,0),$E110+2)=Команды!$AJ$2,TRUE,FALSE),IF(INDEX(Команды!$A$2:$AN$7500,MATCH(BI$3,Команды!$A$2:$A$7500,0),$E110+2)=Команды!$AJ$3,TRUE,FALSE),IF(INDEX(Команды!$A$2:$AN$7500,MATCH(BI$3,Команды!$A$2:$A$7500,0),$E110+2)=Команды!$AJ$4,TRUE,FALSE),IF(INDEX(Команды!$A$2:$AN$7500,MATCH(BI$3,Команды!$A$2:$A$7500,0),$E110+2)=Команды!$AJ$5,TRUE,FALSE),IF(INDEX(Команды!$A$2:$AN$7500,MATCH(BI$3,Команды!$A$2:$A$7500,0),$E110+2)=Команды!$AJ$6,TRUE,FALSE),IF(INDEX(Команды!$A$2:$AN$7500,MATCH(BI$3,Команды!$A$2:$A$7500,0),$E110+2)=Команды!$AJ$7,TRUE,FALSE),IF(INDEX(Команды!$A$2:$AN$7500,MATCH(BI$3,Команды!$A$2:$A$7500,0),$E110+2)=Команды!$AJ$8,TRUE,FALSE),IF(INDEX(Команды!$A$2:$AN$7500,MATCH(BI$3,Команды!$A$2:$A$7500,0),$E110+2)=Команды!$AJ$9,TRUE,FALSE),IF(INDEX(Команды!$A$2:$AN$7500,MATCH(BI$3,Команды!$A$2:$A$7500,0),$E110+2)=Команды!$AJ$10,TRUE,FALSE),IF(INDEX(Команды!$A$2:$AN$7500,MATCH(BI$3,Команды!$A$2:$A$7500,0),$E110+2)=Команды!$AJ$11,TRUE,FALSE),IF(INDEX(Команды!$A$2:$AN$7500,MATCH(BI$3,Команды!$A$2:$A$7500,0),$E110+2)=Команды!$AJ$12,TRUE,FALSE),IF(INDEX(Команды!$A$2:$AN$7500,MATCH(BI$3,Команды!$A$2:$A$7500,0),$E110+2)=Команды!$AJ$13,TRUE,FALSE),IF(INDEX(Команды!$A$2:$AN$7500,MATCH(BI$3,Команды!$A$2:$A$7500,0),$E110+2)=Команды!$AJ$14,TRUE,FALSE),IF(INDEX(Команды!$A$2:$AN$7500,MATCH(BI$3,Команды!$A$2:$A$7500,0),$E110+2)=Команды!$AJ$15,TRUE,FALSE),IF(INDEX(Команды!$A$2:$AN$7500,MATCH(BI$3,Команды!$A$2:$A$7500,0),$E110+2)=Команды!$AJ$16,TRUE,FALSE),,IF(INDEX(Команды!$A$2:$AN$7500,MATCH(BI$3,Команды!$A$2:$A$7500,0),$E110+2)=Команды!$AJ$17,TRUE,FALSE),,IF(INDEX(Команды!$A$2:$AN$7500,MATCH(BI$3,Команды!$A$2:$A$7500,0),$E110+2)=Команды!$AJ$18,TRUE,FALSE),,IF(INDEX(Команды!$A$2:$AN$7500,MATCH(BI$3,Команды!$A$2:$A$7500,0),$E110+2)=Команды!$AJ$19,TRUE,FALSE)),INDEX(Команды!$AJ$2:$AK$19,MATCH(INDEX(Команды!$A$2:$AN$7500,MATCH(BI$3,Команды!$A$2:$A$7500,0),$E110+2),Команды!$AJ$2:$AJ$19,0),2),0)</f>
        <v>0</v>
      </c>
      <c r="BJ110" s="175">
        <f>IF(OR(IF(INDEX(Команды!$A$2:$AN$7500,MATCH(BI$3,Команды!$A$2:$A$7500,0),$E110+2)=Команды!$AJ$2,TRUE,FALSE),IF(INDEX(Команды!$A$2:$AN$7500,MATCH(BI$3,Команды!$A$2:$A$7500,0),$E110+2)=Команды!$AJ$3,TRUE,FALSE),IF(INDEX(Команды!$A$2:$AN$7500,MATCH(BI$3,Команды!$A$2:$A$7500,0),$E110+2)=Команды!$AJ$4,TRUE,FALSE),IF(INDEX(Команды!$A$2:$AN$7500,MATCH(BI$3,Команды!$A$2:$A$7500,0),$E110+2)=Команды!$AJ$5,TRUE,FALSE),IF(INDEX(Команды!$A$2:$AN$7500,MATCH(BI$3,Команды!$A$2:$A$7500,0),$E110+2)=Команды!$AJ$6,TRUE,FALSE),IF(INDEX(Команды!$A$2:$AN$7500,MATCH(BI$3,Команды!$A$2:$A$7500,0),$E110+2)=Команды!$AJ$7,TRUE,FALSE),IF(INDEX(Команды!$A$2:$AN$7500,MATCH(BI$3,Команды!$A$2:$A$7500,0),$E110+2)=Команды!$AJ$8,TRUE,FALSE),IF(INDEX(Команды!$A$2:$AN$7500,MATCH(BI$3,Команды!$A$2:$A$7500,0),$E110+2)=Команды!$AJ$9,TRUE,FALSE),IF(INDEX(Команды!$A$2:$AN$7500,MATCH(BI$3,Команды!$A$2:$A$7500,0),$E110+2)=Команды!$AJ$10,TRUE,FALSE),IF(INDEX(Команды!$A$2:$AN$7500,MATCH(BI$3,Команды!$A$2:$A$7500,0),$E110+2)=Команды!$AJ$11,TRUE,FALSE),IF(INDEX(Команды!$A$2:$AN$7500,MATCH(BI$3,Команды!$A$2:$A$7500,0),$E110+2)=Команды!$AJ$12,TRUE,FALSE),IF(INDEX(Команды!$A$2:$AN$7500,MATCH(BI$3,Команды!$A$2:$A$7500,0),$E110+2)=Команды!$AJ$13,TRUE,FALSE),IF(INDEX(Команды!$A$2:$AN$7500,MATCH(BI$3,Команды!$A$2:$A$7500,0),$E110+2)=Команды!$AJ$14,TRUE,FALSE),IF(INDEX(Команды!$A$2:$AN$7500,MATCH(BI$3,Команды!$A$2:$A$7500,0),$E110+2)=Команды!$AJ$15,TRUE,FALSE),IF(INDEX(Команды!$A$2:$AN$7500,MATCH(BI$3,Команды!$A$2:$A$7500,0),$E110+2)=Команды!$AJ$16,TRUE,FALSE),IF(INDEX(Команды!$A$2:$AN$7500,MATCH(BI$3,Команды!$A$2:$A$7500,0),$E110+2)=Команды!$AJ$17,TRUE,FALSE),IF(INDEX(Команды!$A$2:$AN$7500,MATCH(BI$3,Команды!$A$2:$A$7500,0),$E110+2)=Команды!$AJ$18,TRUE,FALSE),IF(INDEX(Команды!$A$2:$AN$7500,MATCH(BI$3,Команды!$A$2:$A$7500,0),$E110+2)=Команды!$AJ$19,TRUE,FALSE)),INDEX(Команды!$AJ$2:$AL$19,MATCH(INDEX(Команды!$A$2:$AN$7500,MATCH(BI$3,Команды!$A$2:$A$7500,0),$E110+2),Команды!$AJ$2:$AJ$19,0),3),0)</f>
        <v>0</v>
      </c>
      <c r="BK110" s="342"/>
      <c r="BL110" s="174">
        <f>IF(OR(IF(INDEX(Команды!$A$2:$AN$7500,MATCH(BL$3,Команды!$A$2:$A$7500,0),$E110+2)=Команды!$AJ$2,TRUE,FALSE),IF(INDEX(Команды!$A$2:$AN$7500,MATCH(BL$3,Команды!$A$2:$A$7500,0),$E110+2)=Команды!$AJ$3,TRUE,FALSE),IF(INDEX(Команды!$A$2:$AN$7500,MATCH(BL$3,Команды!$A$2:$A$7500,0),$E110+2)=Команды!$AJ$4,TRUE,FALSE),IF(INDEX(Команды!$A$2:$AN$7500,MATCH(BL$3,Команды!$A$2:$A$7500,0),$E110+2)=Команды!$AJ$5,TRUE,FALSE),IF(INDEX(Команды!$A$2:$AN$7500,MATCH(BL$3,Команды!$A$2:$A$7500,0),$E110+2)=Команды!$AJ$6,TRUE,FALSE),IF(INDEX(Команды!$A$2:$AN$7500,MATCH(BL$3,Команды!$A$2:$A$7500,0),$E110+2)=Команды!$AJ$7,TRUE,FALSE),IF(INDEX(Команды!$A$2:$AN$7500,MATCH(BL$3,Команды!$A$2:$A$7500,0),$E110+2)=Команды!$AJ$8,TRUE,FALSE),IF(INDEX(Команды!$A$2:$AN$7500,MATCH(BL$3,Команды!$A$2:$A$7500,0),$E110+2)=Команды!$AJ$9,TRUE,FALSE),IF(INDEX(Команды!$A$2:$AN$7500,MATCH(BL$3,Команды!$A$2:$A$7500,0),$E110+2)=Команды!$AJ$10,TRUE,FALSE),IF(INDEX(Команды!$A$2:$AN$7500,MATCH(BL$3,Команды!$A$2:$A$7500,0),$E110+2)=Команды!$AJ$11,TRUE,FALSE),IF(INDEX(Команды!$A$2:$AN$7500,MATCH(BL$3,Команды!$A$2:$A$7500,0),$E110+2)=Команды!$AJ$12,TRUE,FALSE),IF(INDEX(Команды!$A$2:$AN$7500,MATCH(BL$3,Команды!$A$2:$A$7500,0),$E110+2)=Команды!$AJ$13,TRUE,FALSE),IF(INDEX(Команды!$A$2:$AN$7500,MATCH(BL$3,Команды!$A$2:$A$7500,0),$E110+2)=Команды!$AJ$14,TRUE,FALSE),IF(INDEX(Команды!$A$2:$AN$7500,MATCH(BL$3,Команды!$A$2:$A$7500,0),$E110+2)=Команды!$AJ$15,TRUE,FALSE),IF(INDEX(Команды!$A$2:$AN$7500,MATCH(BL$3,Команды!$A$2:$A$7500,0),$E110+2)=Команды!$AJ$16,TRUE,FALSE),,IF(INDEX(Команды!$A$2:$AN$7500,MATCH(BL$3,Команды!$A$2:$A$7500,0),$E110+2)=Команды!$AJ$17,TRUE,FALSE),,IF(INDEX(Команды!$A$2:$AN$7500,MATCH(BL$3,Команды!$A$2:$A$7500,0),$E110+2)=Команды!$AJ$18,TRUE,FALSE),,IF(INDEX(Команды!$A$2:$AN$7500,MATCH(BL$3,Команды!$A$2:$A$7500,0),$E110+2)=Команды!$AJ$19,TRUE,FALSE)),INDEX(Команды!$AJ$2:$AK$19,MATCH(INDEX(Команды!$A$2:$AN$7500,MATCH(BL$3,Команды!$A$2:$A$7500,0),$E110+2),Команды!$AJ$2:$AJ$19,0),2),0)</f>
        <v>0</v>
      </c>
      <c r="BM110" s="175">
        <f>IF(OR(IF(INDEX(Команды!$A$2:$AN$7500,MATCH(BL$3,Команды!$A$2:$A$7500,0),$E110+2)=Команды!$AJ$2,TRUE,FALSE),IF(INDEX(Команды!$A$2:$AN$7500,MATCH(BL$3,Команды!$A$2:$A$7500,0),$E110+2)=Команды!$AJ$3,TRUE,FALSE),IF(INDEX(Команды!$A$2:$AN$7500,MATCH(BL$3,Команды!$A$2:$A$7500,0),$E110+2)=Команды!$AJ$4,TRUE,FALSE),IF(INDEX(Команды!$A$2:$AN$7500,MATCH(BL$3,Команды!$A$2:$A$7500,0),$E110+2)=Команды!$AJ$5,TRUE,FALSE),IF(INDEX(Команды!$A$2:$AN$7500,MATCH(BL$3,Команды!$A$2:$A$7500,0),$E110+2)=Команды!$AJ$6,TRUE,FALSE),IF(INDEX(Команды!$A$2:$AN$7500,MATCH(BL$3,Команды!$A$2:$A$7500,0),$E110+2)=Команды!$AJ$7,TRUE,FALSE),IF(INDEX(Команды!$A$2:$AN$7500,MATCH(BL$3,Команды!$A$2:$A$7500,0),$E110+2)=Команды!$AJ$8,TRUE,FALSE),IF(INDEX(Команды!$A$2:$AN$7500,MATCH(BL$3,Команды!$A$2:$A$7500,0),$E110+2)=Команды!$AJ$9,TRUE,FALSE),IF(INDEX(Команды!$A$2:$AN$7500,MATCH(BL$3,Команды!$A$2:$A$7500,0),$E110+2)=Команды!$AJ$10,TRUE,FALSE),IF(INDEX(Команды!$A$2:$AN$7500,MATCH(BL$3,Команды!$A$2:$A$7500,0),$E110+2)=Команды!$AJ$11,TRUE,FALSE),IF(INDEX(Команды!$A$2:$AN$7500,MATCH(BL$3,Команды!$A$2:$A$7500,0),$E110+2)=Команды!$AJ$12,TRUE,FALSE),IF(INDEX(Команды!$A$2:$AN$7500,MATCH(BL$3,Команды!$A$2:$A$7500,0),$E110+2)=Команды!$AJ$13,TRUE,FALSE),IF(INDEX(Команды!$A$2:$AN$7500,MATCH(BL$3,Команды!$A$2:$A$7500,0),$E110+2)=Команды!$AJ$14,TRUE,FALSE),IF(INDEX(Команды!$A$2:$AN$7500,MATCH(BL$3,Команды!$A$2:$A$7500,0),$E110+2)=Команды!$AJ$15,TRUE,FALSE),IF(INDEX(Команды!$A$2:$AN$7500,MATCH(BL$3,Команды!$A$2:$A$7500,0),$E110+2)=Команды!$AJ$16,TRUE,FALSE),IF(INDEX(Команды!$A$2:$AN$7500,MATCH(BL$3,Команды!$A$2:$A$7500,0),$E110+2)=Команды!$AJ$17,TRUE,FALSE),IF(INDEX(Команды!$A$2:$AN$7500,MATCH(BL$3,Команды!$A$2:$A$7500,0),$E110+2)=Команды!$AJ$18,TRUE,FALSE),IF(INDEX(Команды!$A$2:$AN$7500,MATCH(BL$3,Команды!$A$2:$A$7500,0),$E110+2)=Команды!$AJ$19,TRUE,FALSE)),INDEX(Команды!$AJ$2:$AL$19,MATCH(INDEX(Команды!$A$2:$AN$7500,MATCH(BL$3,Команды!$A$2:$A$7500,0),$E110+2),Команды!$AJ$2:$AJ$19,0),3),0)</f>
        <v>0</v>
      </c>
      <c r="BN110" s="342"/>
      <c r="BO110" s="174">
        <f>IF(OR(IF(INDEX(Команды!$A$2:$AN$7500,MATCH(BO$3,Команды!$A$2:$A$7500,0),$E110+2)=Команды!$AJ$2,TRUE,FALSE),IF(INDEX(Команды!$A$2:$AN$7500,MATCH(BO$3,Команды!$A$2:$A$7500,0),$E110+2)=Команды!$AJ$3,TRUE,FALSE),IF(INDEX(Команды!$A$2:$AN$7500,MATCH(BO$3,Команды!$A$2:$A$7500,0),$E110+2)=Команды!$AJ$4,TRUE,FALSE),IF(INDEX(Команды!$A$2:$AN$7500,MATCH(BO$3,Команды!$A$2:$A$7500,0),$E110+2)=Команды!$AJ$5,TRUE,FALSE),IF(INDEX(Команды!$A$2:$AN$7500,MATCH(BO$3,Команды!$A$2:$A$7500,0),$E110+2)=Команды!$AJ$6,TRUE,FALSE),IF(INDEX(Команды!$A$2:$AN$7500,MATCH(BO$3,Команды!$A$2:$A$7500,0),$E110+2)=Команды!$AJ$7,TRUE,FALSE),IF(INDEX(Команды!$A$2:$AN$7500,MATCH(BO$3,Команды!$A$2:$A$7500,0),$E110+2)=Команды!$AJ$8,TRUE,FALSE),IF(INDEX(Команды!$A$2:$AN$7500,MATCH(BO$3,Команды!$A$2:$A$7500,0),$E110+2)=Команды!$AJ$9,TRUE,FALSE),IF(INDEX(Команды!$A$2:$AN$7500,MATCH(BO$3,Команды!$A$2:$A$7500,0),$E110+2)=Команды!$AJ$10,TRUE,FALSE),IF(INDEX(Команды!$A$2:$AN$7500,MATCH(BO$3,Команды!$A$2:$A$7500,0),$E110+2)=Команды!$AJ$11,TRUE,FALSE),IF(INDEX(Команды!$A$2:$AN$7500,MATCH(BO$3,Команды!$A$2:$A$7500,0),$E110+2)=Команды!$AJ$12,TRUE,FALSE),IF(INDEX(Команды!$A$2:$AN$7500,MATCH(BO$3,Команды!$A$2:$A$7500,0),$E110+2)=Команды!$AJ$13,TRUE,FALSE),IF(INDEX(Команды!$A$2:$AN$7500,MATCH(BO$3,Команды!$A$2:$A$7500,0),$E110+2)=Команды!$AJ$14,TRUE,FALSE),IF(INDEX(Команды!$A$2:$AN$7500,MATCH(BO$3,Команды!$A$2:$A$7500,0),$E110+2)=Команды!$AJ$15,TRUE,FALSE),IF(INDEX(Команды!$A$2:$AN$7500,MATCH(BO$3,Команды!$A$2:$A$7500,0),$E110+2)=Команды!$AJ$16,TRUE,FALSE),,IF(INDEX(Команды!$A$2:$AN$7500,MATCH(BO$3,Команды!$A$2:$A$7500,0),$E110+2)=Команды!$AJ$17,TRUE,FALSE),,IF(INDEX(Команды!$A$2:$AN$7500,MATCH(BO$3,Команды!$A$2:$A$7500,0),$E110+2)=Команды!$AJ$18,TRUE,FALSE),,IF(INDEX(Команды!$A$2:$AN$7500,MATCH(BO$3,Команды!$A$2:$A$7500,0),$E110+2)=Команды!$AJ$19,TRUE,FALSE)),INDEX(Команды!$AJ$2:$AK$19,MATCH(INDEX(Команды!$A$2:$AN$7500,MATCH(BO$3,Команды!$A$2:$A$7500,0),$E110+2),Команды!$AJ$2:$AJ$19,0),2),0)</f>
        <v>0</v>
      </c>
      <c r="BP110" s="175">
        <f>IF(OR(IF(INDEX(Команды!$A$2:$AN$7500,MATCH(BO$3,Команды!$A$2:$A$7500,0),$E110+2)=Команды!$AJ$2,TRUE,FALSE),IF(INDEX(Команды!$A$2:$AN$7500,MATCH(BO$3,Команды!$A$2:$A$7500,0),$E110+2)=Команды!$AJ$3,TRUE,FALSE),IF(INDEX(Команды!$A$2:$AN$7500,MATCH(BO$3,Команды!$A$2:$A$7500,0),$E110+2)=Команды!$AJ$4,TRUE,FALSE),IF(INDEX(Команды!$A$2:$AN$7500,MATCH(BO$3,Команды!$A$2:$A$7500,0),$E110+2)=Команды!$AJ$5,TRUE,FALSE),IF(INDEX(Команды!$A$2:$AN$7500,MATCH(BO$3,Команды!$A$2:$A$7500,0),$E110+2)=Команды!$AJ$6,TRUE,FALSE),IF(INDEX(Команды!$A$2:$AN$7500,MATCH(BO$3,Команды!$A$2:$A$7500,0),$E110+2)=Команды!$AJ$7,TRUE,FALSE),IF(INDEX(Команды!$A$2:$AN$7500,MATCH(BO$3,Команды!$A$2:$A$7500,0),$E110+2)=Команды!$AJ$8,TRUE,FALSE),IF(INDEX(Команды!$A$2:$AN$7500,MATCH(BO$3,Команды!$A$2:$A$7500,0),$E110+2)=Команды!$AJ$9,TRUE,FALSE),IF(INDEX(Команды!$A$2:$AN$7500,MATCH(BO$3,Команды!$A$2:$A$7500,0),$E110+2)=Команды!$AJ$10,TRUE,FALSE),IF(INDEX(Команды!$A$2:$AN$7500,MATCH(BO$3,Команды!$A$2:$A$7500,0),$E110+2)=Команды!$AJ$11,TRUE,FALSE),IF(INDEX(Команды!$A$2:$AN$7500,MATCH(BO$3,Команды!$A$2:$A$7500,0),$E110+2)=Команды!$AJ$12,TRUE,FALSE),IF(INDEX(Команды!$A$2:$AN$7500,MATCH(BO$3,Команды!$A$2:$A$7500,0),$E110+2)=Команды!$AJ$13,TRUE,FALSE),IF(INDEX(Команды!$A$2:$AN$7500,MATCH(BO$3,Команды!$A$2:$A$7500,0),$E110+2)=Команды!$AJ$14,TRUE,FALSE),IF(INDEX(Команды!$A$2:$AN$7500,MATCH(BO$3,Команды!$A$2:$A$7500,0),$E110+2)=Команды!$AJ$15,TRUE,FALSE),IF(INDEX(Команды!$A$2:$AN$7500,MATCH(BO$3,Команды!$A$2:$A$7500,0),$E110+2)=Команды!$AJ$16,TRUE,FALSE),IF(INDEX(Команды!$A$2:$AN$7500,MATCH(BO$3,Команды!$A$2:$A$7500,0),$E110+2)=Команды!$AJ$17,TRUE,FALSE),IF(INDEX(Команды!$A$2:$AN$7500,MATCH(BO$3,Команды!$A$2:$A$7500,0),$E110+2)=Команды!$AJ$18,TRUE,FALSE),IF(INDEX(Команды!$A$2:$AN$7500,MATCH(BO$3,Команды!$A$2:$A$7500,0),$E110+2)=Команды!$AJ$19,TRUE,FALSE)),INDEX(Команды!$AJ$2:$AL$19,MATCH(INDEX(Команды!$A$2:$AN$7500,MATCH(BO$3,Команды!$A$2:$A$7500,0),$E110+2),Команды!$AJ$2:$AJ$19,0),3),0)</f>
        <v>0</v>
      </c>
      <c r="BQ110" s="342"/>
      <c r="BR110" s="174">
        <f>IF(OR(IF(INDEX(Команды!$A$2:$AN$7500,MATCH(BR$3,Команды!$A$2:$A$7500,0),$E110+2)=Команды!$AJ$2,TRUE,FALSE),IF(INDEX(Команды!$A$2:$AN$7500,MATCH(BR$3,Команды!$A$2:$A$7500,0),$E110+2)=Команды!$AJ$3,TRUE,FALSE),IF(INDEX(Команды!$A$2:$AN$7500,MATCH(BR$3,Команды!$A$2:$A$7500,0),$E110+2)=Команды!$AJ$4,TRUE,FALSE),IF(INDEX(Команды!$A$2:$AN$7500,MATCH(BR$3,Команды!$A$2:$A$7500,0),$E110+2)=Команды!$AJ$5,TRUE,FALSE),IF(INDEX(Команды!$A$2:$AN$7500,MATCH(BR$3,Команды!$A$2:$A$7500,0),$E110+2)=Команды!$AJ$6,TRUE,FALSE),IF(INDEX(Команды!$A$2:$AN$7500,MATCH(BR$3,Команды!$A$2:$A$7500,0),$E110+2)=Команды!$AJ$7,TRUE,FALSE),IF(INDEX(Команды!$A$2:$AN$7500,MATCH(BR$3,Команды!$A$2:$A$7500,0),$E110+2)=Команды!$AJ$8,TRUE,FALSE),IF(INDEX(Команды!$A$2:$AN$7500,MATCH(BR$3,Команды!$A$2:$A$7500,0),$E110+2)=Команды!$AJ$9,TRUE,FALSE),IF(INDEX(Команды!$A$2:$AN$7500,MATCH(BR$3,Команды!$A$2:$A$7500,0),$E110+2)=Команды!$AJ$10,TRUE,FALSE),IF(INDEX(Команды!$A$2:$AN$7500,MATCH(BR$3,Команды!$A$2:$A$7500,0),$E110+2)=Команды!$AJ$11,TRUE,FALSE),IF(INDEX(Команды!$A$2:$AN$7500,MATCH(BR$3,Команды!$A$2:$A$7500,0),$E110+2)=Команды!$AJ$12,TRUE,FALSE),IF(INDEX(Команды!$A$2:$AN$7500,MATCH(BR$3,Команды!$A$2:$A$7500,0),$E110+2)=Команды!$AJ$13,TRUE,FALSE),IF(INDEX(Команды!$A$2:$AN$7500,MATCH(BR$3,Команды!$A$2:$A$7500,0),$E110+2)=Команды!$AJ$14,TRUE,FALSE),IF(INDEX(Команды!$A$2:$AN$7500,MATCH(BR$3,Команды!$A$2:$A$7500,0),$E110+2)=Команды!$AJ$15,TRUE,FALSE),IF(INDEX(Команды!$A$2:$AN$7500,MATCH(BR$3,Команды!$A$2:$A$7500,0),$E110+2)=Команды!$AJ$16,TRUE,FALSE),,IF(INDEX(Команды!$A$2:$AN$7500,MATCH(BR$3,Команды!$A$2:$A$7500,0),$E110+2)=Команды!$AJ$17,TRUE,FALSE),,IF(INDEX(Команды!$A$2:$AN$7500,MATCH(BR$3,Команды!$A$2:$A$7500,0),$E110+2)=Команды!$AJ$18,TRUE,FALSE),,IF(INDEX(Команды!$A$2:$AN$7500,MATCH(BR$3,Команды!$A$2:$A$7500,0),$E110+2)=Команды!$AJ$19,TRUE,FALSE)),INDEX(Команды!$AJ$2:$AK$19,MATCH(INDEX(Команды!$A$2:$AN$7500,MATCH(BR$3,Команды!$A$2:$A$7500,0),$E110+2),Команды!$AJ$2:$AJ$19,0),2),0)</f>
        <v>0</v>
      </c>
      <c r="BS110" s="175">
        <f>IF(OR(IF(INDEX(Команды!$A$2:$AN$7500,MATCH(BR$3,Команды!$A$2:$A$7500,0),$E110+2)=Команды!$AJ$2,TRUE,FALSE),IF(INDEX(Команды!$A$2:$AN$7500,MATCH(BR$3,Команды!$A$2:$A$7500,0),$E110+2)=Команды!$AJ$3,TRUE,FALSE),IF(INDEX(Команды!$A$2:$AN$7500,MATCH(BR$3,Команды!$A$2:$A$7500,0),$E110+2)=Команды!$AJ$4,TRUE,FALSE),IF(INDEX(Команды!$A$2:$AN$7500,MATCH(BR$3,Команды!$A$2:$A$7500,0),$E110+2)=Команды!$AJ$5,TRUE,FALSE),IF(INDEX(Команды!$A$2:$AN$7500,MATCH(BR$3,Команды!$A$2:$A$7500,0),$E110+2)=Команды!$AJ$6,TRUE,FALSE),IF(INDEX(Команды!$A$2:$AN$7500,MATCH(BR$3,Команды!$A$2:$A$7500,0),$E110+2)=Команды!$AJ$7,TRUE,FALSE),IF(INDEX(Команды!$A$2:$AN$7500,MATCH(BR$3,Команды!$A$2:$A$7500,0),$E110+2)=Команды!$AJ$8,TRUE,FALSE),IF(INDEX(Команды!$A$2:$AN$7500,MATCH(BR$3,Команды!$A$2:$A$7500,0),$E110+2)=Команды!$AJ$9,TRUE,FALSE),IF(INDEX(Команды!$A$2:$AN$7500,MATCH(BR$3,Команды!$A$2:$A$7500,0),$E110+2)=Команды!$AJ$10,TRUE,FALSE),IF(INDEX(Команды!$A$2:$AN$7500,MATCH(BR$3,Команды!$A$2:$A$7500,0),$E110+2)=Команды!$AJ$11,TRUE,FALSE),IF(INDEX(Команды!$A$2:$AN$7500,MATCH(BR$3,Команды!$A$2:$A$7500,0),$E110+2)=Команды!$AJ$12,TRUE,FALSE),IF(INDEX(Команды!$A$2:$AN$7500,MATCH(BR$3,Команды!$A$2:$A$7500,0),$E110+2)=Команды!$AJ$13,TRUE,FALSE),IF(INDEX(Команды!$A$2:$AN$7500,MATCH(BR$3,Команды!$A$2:$A$7500,0),$E110+2)=Команды!$AJ$14,TRUE,FALSE),IF(INDEX(Команды!$A$2:$AN$7500,MATCH(BR$3,Команды!$A$2:$A$7500,0),$E110+2)=Команды!$AJ$15,TRUE,FALSE),IF(INDEX(Команды!$A$2:$AN$7500,MATCH(BR$3,Команды!$A$2:$A$7500,0),$E110+2)=Команды!$AJ$16,TRUE,FALSE),IF(INDEX(Команды!$A$2:$AN$7500,MATCH(BR$3,Команды!$A$2:$A$7500,0),$E110+2)=Команды!$AJ$17,TRUE,FALSE),IF(INDEX(Команды!$A$2:$AN$7500,MATCH(BR$3,Команды!$A$2:$A$7500,0),$E110+2)=Команды!$AJ$18,TRUE,FALSE),IF(INDEX(Команды!$A$2:$AN$7500,MATCH(BR$3,Команды!$A$2:$A$7500,0),$E110+2)=Команды!$AJ$19,TRUE,FALSE)),INDEX(Команды!$AJ$2:$AL$19,MATCH(INDEX(Команды!$A$2:$AN$7500,MATCH(BR$3,Команды!$A$2:$A$7500,0),$E110+2),Команды!$AJ$2:$AJ$19,0),3),0)</f>
        <v>0</v>
      </c>
      <c r="BT110" s="342"/>
      <c r="BU110" s="174">
        <f>IF(OR(IF(INDEX(Команды!$A$2:$AN$7500,MATCH(BU$3,Команды!$A$2:$A$7500,0),$E110+2)=Команды!$AJ$2,TRUE,FALSE),IF(INDEX(Команды!$A$2:$AN$7500,MATCH(BU$3,Команды!$A$2:$A$7500,0),$E110+2)=Команды!$AJ$3,TRUE,FALSE),IF(INDEX(Команды!$A$2:$AN$7500,MATCH(BU$3,Команды!$A$2:$A$7500,0),$E110+2)=Команды!$AJ$4,TRUE,FALSE),IF(INDEX(Команды!$A$2:$AN$7500,MATCH(BU$3,Команды!$A$2:$A$7500,0),$E110+2)=Команды!$AJ$5,TRUE,FALSE),IF(INDEX(Команды!$A$2:$AN$7500,MATCH(BU$3,Команды!$A$2:$A$7500,0),$E110+2)=Команды!$AJ$6,TRUE,FALSE),IF(INDEX(Команды!$A$2:$AN$7500,MATCH(BU$3,Команды!$A$2:$A$7500,0),$E110+2)=Команды!$AJ$7,TRUE,FALSE),IF(INDEX(Команды!$A$2:$AN$7500,MATCH(BU$3,Команды!$A$2:$A$7500,0),$E110+2)=Команды!$AJ$8,TRUE,FALSE),IF(INDEX(Команды!$A$2:$AN$7500,MATCH(BU$3,Команды!$A$2:$A$7500,0),$E110+2)=Команды!$AJ$9,TRUE,FALSE),IF(INDEX(Команды!$A$2:$AN$7500,MATCH(BU$3,Команды!$A$2:$A$7500,0),$E110+2)=Команды!$AJ$10,TRUE,FALSE),IF(INDEX(Команды!$A$2:$AN$7500,MATCH(BU$3,Команды!$A$2:$A$7500,0),$E110+2)=Команды!$AJ$11,TRUE,FALSE),IF(INDEX(Команды!$A$2:$AN$7500,MATCH(BU$3,Команды!$A$2:$A$7500,0),$E110+2)=Команды!$AJ$12,TRUE,FALSE),IF(INDEX(Команды!$A$2:$AN$7500,MATCH(BU$3,Команды!$A$2:$A$7500,0),$E110+2)=Команды!$AJ$13,TRUE,FALSE),IF(INDEX(Команды!$A$2:$AN$7500,MATCH(BU$3,Команды!$A$2:$A$7500,0),$E110+2)=Команды!$AJ$14,TRUE,FALSE),IF(INDEX(Команды!$A$2:$AN$7500,MATCH(BU$3,Команды!$A$2:$A$7500,0),$E110+2)=Команды!$AJ$15,TRUE,FALSE),IF(INDEX(Команды!$A$2:$AN$7500,MATCH(BU$3,Команды!$A$2:$A$7500,0),$E110+2)=Команды!$AJ$16,TRUE,FALSE),,IF(INDEX(Команды!$A$2:$AN$7500,MATCH(BU$3,Команды!$A$2:$A$7500,0),$E110+2)=Команды!$AJ$17,TRUE,FALSE),,IF(INDEX(Команды!$A$2:$AN$7500,MATCH(BU$3,Команды!$A$2:$A$7500,0),$E110+2)=Команды!$AJ$18,TRUE,FALSE),,IF(INDEX(Команды!$A$2:$AN$7500,MATCH(BU$3,Команды!$A$2:$A$7500,0),$E110+2)=Команды!$AJ$19,TRUE,FALSE)),INDEX(Команды!$AJ$2:$AK$19,MATCH(INDEX(Команды!$A$2:$AN$7500,MATCH(BU$3,Команды!$A$2:$A$7500,0),$E110+2),Команды!$AJ$2:$AJ$19,0),2),0)</f>
        <v>0</v>
      </c>
      <c r="BV110" s="175">
        <f>IF(OR(IF(INDEX(Команды!$A$2:$AN$7500,MATCH(BU$3,Команды!$A$2:$A$7500,0),$E110+2)=Команды!$AJ$2,TRUE,FALSE),IF(INDEX(Команды!$A$2:$AN$7500,MATCH(BU$3,Команды!$A$2:$A$7500,0),$E110+2)=Команды!$AJ$3,TRUE,FALSE),IF(INDEX(Команды!$A$2:$AN$7500,MATCH(BU$3,Команды!$A$2:$A$7500,0),$E110+2)=Команды!$AJ$4,TRUE,FALSE),IF(INDEX(Команды!$A$2:$AN$7500,MATCH(BU$3,Команды!$A$2:$A$7500,0),$E110+2)=Команды!$AJ$5,TRUE,FALSE),IF(INDEX(Команды!$A$2:$AN$7500,MATCH(BU$3,Команды!$A$2:$A$7500,0),$E110+2)=Команды!$AJ$6,TRUE,FALSE),IF(INDEX(Команды!$A$2:$AN$7500,MATCH(BU$3,Команды!$A$2:$A$7500,0),$E110+2)=Команды!$AJ$7,TRUE,FALSE),IF(INDEX(Команды!$A$2:$AN$7500,MATCH(BU$3,Команды!$A$2:$A$7500,0),$E110+2)=Команды!$AJ$8,TRUE,FALSE),IF(INDEX(Команды!$A$2:$AN$7500,MATCH(BU$3,Команды!$A$2:$A$7500,0),$E110+2)=Команды!$AJ$9,TRUE,FALSE),IF(INDEX(Команды!$A$2:$AN$7500,MATCH(BU$3,Команды!$A$2:$A$7500,0),$E110+2)=Команды!$AJ$10,TRUE,FALSE),IF(INDEX(Команды!$A$2:$AN$7500,MATCH(BU$3,Команды!$A$2:$A$7500,0),$E110+2)=Команды!$AJ$11,TRUE,FALSE),IF(INDEX(Команды!$A$2:$AN$7500,MATCH(BU$3,Команды!$A$2:$A$7500,0),$E110+2)=Команды!$AJ$12,TRUE,FALSE),IF(INDEX(Команды!$A$2:$AN$7500,MATCH(BU$3,Команды!$A$2:$A$7500,0),$E110+2)=Команды!$AJ$13,TRUE,FALSE),IF(INDEX(Команды!$A$2:$AN$7500,MATCH(BU$3,Команды!$A$2:$A$7500,0),$E110+2)=Команды!$AJ$14,TRUE,FALSE),IF(INDEX(Команды!$A$2:$AN$7500,MATCH(BU$3,Команды!$A$2:$A$7500,0),$E110+2)=Команды!$AJ$15,TRUE,FALSE),IF(INDEX(Команды!$A$2:$AN$7500,MATCH(BU$3,Команды!$A$2:$A$7500,0),$E110+2)=Команды!$AJ$16,TRUE,FALSE),IF(INDEX(Команды!$A$2:$AN$7500,MATCH(BU$3,Команды!$A$2:$A$7500,0),$E110+2)=Команды!$AJ$17,TRUE,FALSE),IF(INDEX(Команды!$A$2:$AN$7500,MATCH(BU$3,Команды!$A$2:$A$7500,0),$E110+2)=Команды!$AJ$18,TRUE,FALSE),IF(INDEX(Команды!$A$2:$AN$7500,MATCH(BU$3,Команды!$A$2:$A$7500,0),$E110+2)=Команды!$AJ$19,TRUE,FALSE)),INDEX(Команды!$AJ$2:$AL$19,MATCH(INDEX(Команды!$A$2:$AN$7500,MATCH(BU$3,Команды!$A$2:$A$7500,0),$E110+2),Команды!$AJ$2:$AJ$19,0),3),0)</f>
        <v>0</v>
      </c>
      <c r="BW110" s="342"/>
      <c r="BX110" s="174">
        <f>IF(OR(IF(INDEX(Команды!$A$2:$AN$7500,MATCH(BX$3,Команды!$A$2:$A$7500,0),$E110+2)=Команды!$AJ$2,TRUE,FALSE),IF(INDEX(Команды!$A$2:$AN$7500,MATCH(BX$3,Команды!$A$2:$A$7500,0),$E110+2)=Команды!$AJ$3,TRUE,FALSE),IF(INDEX(Команды!$A$2:$AN$7500,MATCH(BX$3,Команды!$A$2:$A$7500,0),$E110+2)=Команды!$AJ$4,TRUE,FALSE),IF(INDEX(Команды!$A$2:$AN$7500,MATCH(BX$3,Команды!$A$2:$A$7500,0),$E110+2)=Команды!$AJ$5,TRUE,FALSE),IF(INDEX(Команды!$A$2:$AN$7500,MATCH(BX$3,Команды!$A$2:$A$7500,0),$E110+2)=Команды!$AJ$6,TRUE,FALSE),IF(INDEX(Команды!$A$2:$AN$7500,MATCH(BX$3,Команды!$A$2:$A$7500,0),$E110+2)=Команды!$AJ$7,TRUE,FALSE),IF(INDEX(Команды!$A$2:$AN$7500,MATCH(BX$3,Команды!$A$2:$A$7500,0),$E110+2)=Команды!$AJ$8,TRUE,FALSE),IF(INDEX(Команды!$A$2:$AN$7500,MATCH(BX$3,Команды!$A$2:$A$7500,0),$E110+2)=Команды!$AJ$9,TRUE,FALSE),IF(INDEX(Команды!$A$2:$AN$7500,MATCH(BX$3,Команды!$A$2:$A$7500,0),$E110+2)=Команды!$AJ$10,TRUE,FALSE),IF(INDEX(Команды!$A$2:$AN$7500,MATCH(BX$3,Команды!$A$2:$A$7500,0),$E110+2)=Команды!$AJ$11,TRUE,FALSE),IF(INDEX(Команды!$A$2:$AN$7500,MATCH(BX$3,Команды!$A$2:$A$7500,0),$E110+2)=Команды!$AJ$12,TRUE,FALSE),IF(INDEX(Команды!$A$2:$AN$7500,MATCH(BX$3,Команды!$A$2:$A$7500,0),$E110+2)=Команды!$AJ$13,TRUE,FALSE),IF(INDEX(Команды!$A$2:$AN$7500,MATCH(BX$3,Команды!$A$2:$A$7500,0),$E110+2)=Команды!$AJ$14,TRUE,FALSE),IF(INDEX(Команды!$A$2:$AN$7500,MATCH(BX$3,Команды!$A$2:$A$7500,0),$E110+2)=Команды!$AJ$15,TRUE,FALSE),IF(INDEX(Команды!$A$2:$AN$7500,MATCH(BX$3,Команды!$A$2:$A$7500,0),$E110+2)=Команды!$AJ$16,TRUE,FALSE),,IF(INDEX(Команды!$A$2:$AN$7500,MATCH(BX$3,Команды!$A$2:$A$7500,0),$E110+2)=Команды!$AJ$17,TRUE,FALSE),,IF(INDEX(Команды!$A$2:$AN$7500,MATCH(BX$3,Команды!$A$2:$A$7500,0),$E110+2)=Команды!$AJ$18,TRUE,FALSE),,IF(INDEX(Команды!$A$2:$AN$7500,MATCH(BX$3,Команды!$A$2:$A$7500,0),$E110+2)=Команды!$AJ$19,TRUE,FALSE)),INDEX(Команды!$AJ$2:$AK$19,MATCH(INDEX(Команды!$A$2:$AN$7500,MATCH(BX$3,Команды!$A$2:$A$7500,0),$E110+2),Команды!$AJ$2:$AJ$19,0),2),0)</f>
        <v>0</v>
      </c>
      <c r="BY110" s="175">
        <f>IF(OR(IF(INDEX(Команды!$A$2:$AN$7500,MATCH(BX$3,Команды!$A$2:$A$7500,0),$E110+2)=Команды!$AJ$2,TRUE,FALSE),IF(INDEX(Команды!$A$2:$AN$7500,MATCH(BX$3,Команды!$A$2:$A$7500,0),$E110+2)=Команды!$AJ$3,TRUE,FALSE),IF(INDEX(Команды!$A$2:$AN$7500,MATCH(BX$3,Команды!$A$2:$A$7500,0),$E110+2)=Команды!$AJ$4,TRUE,FALSE),IF(INDEX(Команды!$A$2:$AN$7500,MATCH(BX$3,Команды!$A$2:$A$7500,0),$E110+2)=Команды!$AJ$5,TRUE,FALSE),IF(INDEX(Команды!$A$2:$AN$7500,MATCH(BX$3,Команды!$A$2:$A$7500,0),$E110+2)=Команды!$AJ$6,TRUE,FALSE),IF(INDEX(Команды!$A$2:$AN$7500,MATCH(BX$3,Команды!$A$2:$A$7500,0),$E110+2)=Команды!$AJ$7,TRUE,FALSE),IF(INDEX(Команды!$A$2:$AN$7500,MATCH(BX$3,Команды!$A$2:$A$7500,0),$E110+2)=Команды!$AJ$8,TRUE,FALSE),IF(INDEX(Команды!$A$2:$AN$7500,MATCH(BX$3,Команды!$A$2:$A$7500,0),$E110+2)=Команды!$AJ$9,TRUE,FALSE),IF(INDEX(Команды!$A$2:$AN$7500,MATCH(BX$3,Команды!$A$2:$A$7500,0),$E110+2)=Команды!$AJ$10,TRUE,FALSE),IF(INDEX(Команды!$A$2:$AN$7500,MATCH(BX$3,Команды!$A$2:$A$7500,0),$E110+2)=Команды!$AJ$11,TRUE,FALSE),IF(INDEX(Команды!$A$2:$AN$7500,MATCH(BX$3,Команды!$A$2:$A$7500,0),$E110+2)=Команды!$AJ$12,TRUE,FALSE),IF(INDEX(Команды!$A$2:$AN$7500,MATCH(BX$3,Команды!$A$2:$A$7500,0),$E110+2)=Команды!$AJ$13,TRUE,FALSE),IF(INDEX(Команды!$A$2:$AN$7500,MATCH(BX$3,Команды!$A$2:$A$7500,0),$E110+2)=Команды!$AJ$14,TRUE,FALSE),IF(INDEX(Команды!$A$2:$AN$7500,MATCH(BX$3,Команды!$A$2:$A$7500,0),$E110+2)=Команды!$AJ$15,TRUE,FALSE),IF(INDEX(Команды!$A$2:$AN$7500,MATCH(BX$3,Команды!$A$2:$A$7500,0),$E110+2)=Команды!$AJ$16,TRUE,FALSE),IF(INDEX(Команды!$A$2:$AN$7500,MATCH(BX$3,Команды!$A$2:$A$7500,0),$E110+2)=Команды!$AJ$17,TRUE,FALSE),IF(INDEX(Команды!$A$2:$AN$7500,MATCH(BX$3,Команды!$A$2:$A$7500,0),$E110+2)=Команды!$AJ$18,TRUE,FALSE),IF(INDEX(Команды!$A$2:$AN$7500,MATCH(BX$3,Команды!$A$2:$A$7500,0),$E110+2)=Команды!$AJ$19,TRUE,FALSE)),INDEX(Команды!$AJ$2:$AL$19,MATCH(INDEX(Команды!$A$2:$AN$7500,MATCH(BX$3,Команды!$A$2:$A$7500,0),$E110+2),Команды!$AJ$2:$AJ$19,0),3),0)</f>
        <v>0</v>
      </c>
      <c r="BZ110" s="342"/>
      <c r="CA110" s="174">
        <f>IF(OR(IF(INDEX(Команды!$A$2:$AN$7500,MATCH(CA$3,Команды!$A$2:$A$7500,0),$E110+2)=Команды!$AJ$2,TRUE,FALSE),IF(INDEX(Команды!$A$2:$AN$7500,MATCH(CA$3,Команды!$A$2:$A$7500,0),$E110+2)=Команды!$AJ$3,TRUE,FALSE),IF(INDEX(Команды!$A$2:$AN$7500,MATCH(CA$3,Команды!$A$2:$A$7500,0),$E110+2)=Команды!$AJ$4,TRUE,FALSE),IF(INDEX(Команды!$A$2:$AN$7500,MATCH(CA$3,Команды!$A$2:$A$7500,0),$E110+2)=Команды!$AJ$5,TRUE,FALSE),IF(INDEX(Команды!$A$2:$AN$7500,MATCH(CA$3,Команды!$A$2:$A$7500,0),$E110+2)=Команды!$AJ$6,TRUE,FALSE),IF(INDEX(Команды!$A$2:$AN$7500,MATCH(CA$3,Команды!$A$2:$A$7500,0),$E110+2)=Команды!$AJ$7,TRUE,FALSE),IF(INDEX(Команды!$A$2:$AN$7500,MATCH(CA$3,Команды!$A$2:$A$7500,0),$E110+2)=Команды!$AJ$8,TRUE,FALSE),IF(INDEX(Команды!$A$2:$AN$7500,MATCH(CA$3,Команды!$A$2:$A$7500,0),$E110+2)=Команды!$AJ$9,TRUE,FALSE),IF(INDEX(Команды!$A$2:$AN$7500,MATCH(CA$3,Команды!$A$2:$A$7500,0),$E110+2)=Команды!$AJ$10,TRUE,FALSE),IF(INDEX(Команды!$A$2:$AN$7500,MATCH(CA$3,Команды!$A$2:$A$7500,0),$E110+2)=Команды!$AJ$11,TRUE,FALSE),IF(INDEX(Команды!$A$2:$AN$7500,MATCH(CA$3,Команды!$A$2:$A$7500,0),$E110+2)=Команды!$AJ$12,TRUE,FALSE),IF(INDEX(Команды!$A$2:$AN$7500,MATCH(CA$3,Команды!$A$2:$A$7500,0),$E110+2)=Команды!$AJ$13,TRUE,FALSE),IF(INDEX(Команды!$A$2:$AN$7500,MATCH(CA$3,Команды!$A$2:$A$7500,0),$E110+2)=Команды!$AJ$14,TRUE,FALSE),IF(INDEX(Команды!$A$2:$AN$7500,MATCH(CA$3,Команды!$A$2:$A$7500,0),$E110+2)=Команды!$AJ$15,TRUE,FALSE),IF(INDEX(Команды!$A$2:$AN$7500,MATCH(CA$3,Команды!$A$2:$A$7500,0),$E110+2)=Команды!$AJ$16,TRUE,FALSE),,IF(INDEX(Команды!$A$2:$AN$7500,MATCH(CA$3,Команды!$A$2:$A$7500,0),$E110+2)=Команды!$AJ$17,TRUE,FALSE),,IF(INDEX(Команды!$A$2:$AN$7500,MATCH(CA$3,Команды!$A$2:$A$7500,0),$E110+2)=Команды!$AJ$18,TRUE,FALSE),,IF(INDEX(Команды!$A$2:$AN$7500,MATCH(CA$3,Команды!$A$2:$A$7500,0),$E110+2)=Команды!$AJ$19,TRUE,FALSE)),INDEX(Команды!$AJ$2:$AK$19,MATCH(INDEX(Команды!$A$2:$AN$7500,MATCH(CA$3,Команды!$A$2:$A$7500,0),$E110+2),Команды!$AJ$2:$AJ$19,0),2),0)</f>
        <v>0</v>
      </c>
      <c r="CB110" s="175">
        <f>IF(OR(IF(INDEX(Команды!$A$2:$AN$7500,MATCH(CA$3,Команды!$A$2:$A$7500,0),$E110+2)=Команды!$AJ$2,TRUE,FALSE),IF(INDEX(Команды!$A$2:$AN$7500,MATCH(CA$3,Команды!$A$2:$A$7500,0),$E110+2)=Команды!$AJ$3,TRUE,FALSE),IF(INDEX(Команды!$A$2:$AN$7500,MATCH(CA$3,Команды!$A$2:$A$7500,0),$E110+2)=Команды!$AJ$4,TRUE,FALSE),IF(INDEX(Команды!$A$2:$AN$7500,MATCH(CA$3,Команды!$A$2:$A$7500,0),$E110+2)=Команды!$AJ$5,TRUE,FALSE),IF(INDEX(Команды!$A$2:$AN$7500,MATCH(CA$3,Команды!$A$2:$A$7500,0),$E110+2)=Команды!$AJ$6,TRUE,FALSE),IF(INDEX(Команды!$A$2:$AN$7500,MATCH(CA$3,Команды!$A$2:$A$7500,0),$E110+2)=Команды!$AJ$7,TRUE,FALSE),IF(INDEX(Команды!$A$2:$AN$7500,MATCH(CA$3,Команды!$A$2:$A$7500,0),$E110+2)=Команды!$AJ$8,TRUE,FALSE),IF(INDEX(Команды!$A$2:$AN$7500,MATCH(CA$3,Команды!$A$2:$A$7500,0),$E110+2)=Команды!$AJ$9,TRUE,FALSE),IF(INDEX(Команды!$A$2:$AN$7500,MATCH(CA$3,Команды!$A$2:$A$7500,0),$E110+2)=Команды!$AJ$10,TRUE,FALSE),IF(INDEX(Команды!$A$2:$AN$7500,MATCH(CA$3,Команды!$A$2:$A$7500,0),$E110+2)=Команды!$AJ$11,TRUE,FALSE),IF(INDEX(Команды!$A$2:$AN$7500,MATCH(CA$3,Команды!$A$2:$A$7500,0),$E110+2)=Команды!$AJ$12,TRUE,FALSE),IF(INDEX(Команды!$A$2:$AN$7500,MATCH(CA$3,Команды!$A$2:$A$7500,0),$E110+2)=Команды!$AJ$13,TRUE,FALSE),IF(INDEX(Команды!$A$2:$AN$7500,MATCH(CA$3,Команды!$A$2:$A$7500,0),$E110+2)=Команды!$AJ$14,TRUE,FALSE),IF(INDEX(Команды!$A$2:$AN$7500,MATCH(CA$3,Команды!$A$2:$A$7500,0),$E110+2)=Команды!$AJ$15,TRUE,FALSE),IF(INDEX(Команды!$A$2:$AN$7500,MATCH(CA$3,Команды!$A$2:$A$7500,0),$E110+2)=Команды!$AJ$16,TRUE,FALSE),IF(INDEX(Команды!$A$2:$AN$7500,MATCH(CA$3,Команды!$A$2:$A$7500,0),$E110+2)=Команды!$AJ$17,TRUE,FALSE),IF(INDEX(Команды!$A$2:$AN$7500,MATCH(CA$3,Команды!$A$2:$A$7500,0),$E110+2)=Команды!$AJ$18,TRUE,FALSE),IF(INDEX(Команды!$A$2:$AN$7500,MATCH(CA$3,Команды!$A$2:$A$7500,0),$E110+2)=Команды!$AJ$19,TRUE,FALSE)),INDEX(Команды!$AJ$2:$AL$19,MATCH(INDEX(Команды!$A$2:$AN$7500,MATCH(CA$3,Команды!$A$2:$A$7500,0),$E110+2),Команды!$AJ$2:$AJ$19,0),3),0)</f>
        <v>0</v>
      </c>
      <c r="CC110" s="342"/>
      <c r="CD110" s="174">
        <f>IF(OR(IF(INDEX(Команды!$A$2:$AN$7500,MATCH(CD$3,Команды!$A$2:$A$7500,0),$E110+2)=Команды!$AJ$2,TRUE,FALSE),IF(INDEX(Команды!$A$2:$AN$7500,MATCH(CD$3,Команды!$A$2:$A$7500,0),$E110+2)=Команды!$AJ$3,TRUE,FALSE),IF(INDEX(Команды!$A$2:$AN$7500,MATCH(CD$3,Команды!$A$2:$A$7500,0),$E110+2)=Команды!$AJ$4,TRUE,FALSE),IF(INDEX(Команды!$A$2:$AN$7500,MATCH(CD$3,Команды!$A$2:$A$7500,0),$E110+2)=Команды!$AJ$5,TRUE,FALSE),IF(INDEX(Команды!$A$2:$AN$7500,MATCH(CD$3,Команды!$A$2:$A$7500,0),$E110+2)=Команды!$AJ$6,TRUE,FALSE),IF(INDEX(Команды!$A$2:$AN$7500,MATCH(CD$3,Команды!$A$2:$A$7500,0),$E110+2)=Команды!$AJ$7,TRUE,FALSE),IF(INDEX(Команды!$A$2:$AN$7500,MATCH(CD$3,Команды!$A$2:$A$7500,0),$E110+2)=Команды!$AJ$8,TRUE,FALSE),IF(INDEX(Команды!$A$2:$AN$7500,MATCH(CD$3,Команды!$A$2:$A$7500,0),$E110+2)=Команды!$AJ$9,TRUE,FALSE),IF(INDEX(Команды!$A$2:$AN$7500,MATCH(CD$3,Команды!$A$2:$A$7500,0),$E110+2)=Команды!$AJ$10,TRUE,FALSE),IF(INDEX(Команды!$A$2:$AN$7500,MATCH(CD$3,Команды!$A$2:$A$7500,0),$E110+2)=Команды!$AJ$11,TRUE,FALSE),IF(INDEX(Команды!$A$2:$AN$7500,MATCH(CD$3,Команды!$A$2:$A$7500,0),$E110+2)=Команды!$AJ$12,TRUE,FALSE),IF(INDEX(Команды!$A$2:$AN$7500,MATCH(CD$3,Команды!$A$2:$A$7500,0),$E110+2)=Команды!$AJ$13,TRUE,FALSE),IF(INDEX(Команды!$A$2:$AN$7500,MATCH(CD$3,Команды!$A$2:$A$7500,0),$E110+2)=Команды!$AJ$14,TRUE,FALSE),IF(INDEX(Команды!$A$2:$AN$7500,MATCH(CD$3,Команды!$A$2:$A$7500,0),$E110+2)=Команды!$AJ$15,TRUE,FALSE),IF(INDEX(Команды!$A$2:$AN$7500,MATCH(CD$3,Команды!$A$2:$A$7500,0),$E110+2)=Команды!$AJ$16,TRUE,FALSE),,IF(INDEX(Команды!$A$2:$AN$7500,MATCH(CD$3,Команды!$A$2:$A$7500,0),$E110+2)=Команды!$AJ$17,TRUE,FALSE),,IF(INDEX(Команды!$A$2:$AN$7500,MATCH(CD$3,Команды!$A$2:$A$7500,0),$E110+2)=Команды!$AJ$18,TRUE,FALSE),,IF(INDEX(Команды!$A$2:$AN$7500,MATCH(CD$3,Команды!$A$2:$A$7500,0),$E110+2)=Команды!$AJ$19,TRUE,FALSE)),INDEX(Команды!$AJ$2:$AK$19,MATCH(INDEX(Команды!$A$2:$AN$7500,MATCH(CD$3,Команды!$A$2:$A$7500,0),$E110+2),Команды!$AJ$2:$AJ$19,0),2),0)</f>
        <v>0</v>
      </c>
      <c r="CE110" s="175">
        <f>IF(OR(IF(INDEX(Команды!$A$2:$AN$7500,MATCH(CD$3,Команды!$A$2:$A$7500,0),$E110+2)=Команды!$AJ$2,TRUE,FALSE),IF(INDEX(Команды!$A$2:$AN$7500,MATCH(CD$3,Команды!$A$2:$A$7500,0),$E110+2)=Команды!$AJ$3,TRUE,FALSE),IF(INDEX(Команды!$A$2:$AN$7500,MATCH(CD$3,Команды!$A$2:$A$7500,0),$E110+2)=Команды!$AJ$4,TRUE,FALSE),IF(INDEX(Команды!$A$2:$AN$7500,MATCH(CD$3,Команды!$A$2:$A$7500,0),$E110+2)=Команды!$AJ$5,TRUE,FALSE),IF(INDEX(Команды!$A$2:$AN$7500,MATCH(CD$3,Команды!$A$2:$A$7500,0),$E110+2)=Команды!$AJ$6,TRUE,FALSE),IF(INDEX(Команды!$A$2:$AN$7500,MATCH(CD$3,Команды!$A$2:$A$7500,0),$E110+2)=Команды!$AJ$7,TRUE,FALSE),IF(INDEX(Команды!$A$2:$AN$7500,MATCH(CD$3,Команды!$A$2:$A$7500,0),$E110+2)=Команды!$AJ$8,TRUE,FALSE),IF(INDEX(Команды!$A$2:$AN$7500,MATCH(CD$3,Команды!$A$2:$A$7500,0),$E110+2)=Команды!$AJ$9,TRUE,FALSE),IF(INDEX(Команды!$A$2:$AN$7500,MATCH(CD$3,Команды!$A$2:$A$7500,0),$E110+2)=Команды!$AJ$10,TRUE,FALSE),IF(INDEX(Команды!$A$2:$AN$7500,MATCH(CD$3,Команды!$A$2:$A$7500,0),$E110+2)=Команды!$AJ$11,TRUE,FALSE),IF(INDEX(Команды!$A$2:$AN$7500,MATCH(CD$3,Команды!$A$2:$A$7500,0),$E110+2)=Команды!$AJ$12,TRUE,FALSE),IF(INDEX(Команды!$A$2:$AN$7500,MATCH(CD$3,Команды!$A$2:$A$7500,0),$E110+2)=Команды!$AJ$13,TRUE,FALSE),IF(INDEX(Команды!$A$2:$AN$7500,MATCH(CD$3,Команды!$A$2:$A$7500,0),$E110+2)=Команды!$AJ$14,TRUE,FALSE),IF(INDEX(Команды!$A$2:$AN$7500,MATCH(CD$3,Команды!$A$2:$A$7500,0),$E110+2)=Команды!$AJ$15,TRUE,FALSE),IF(INDEX(Команды!$A$2:$AN$7500,MATCH(CD$3,Команды!$A$2:$A$7500,0),$E110+2)=Команды!$AJ$16,TRUE,FALSE),IF(INDEX(Команды!$A$2:$AN$7500,MATCH(CD$3,Команды!$A$2:$A$7500,0),$E110+2)=Команды!$AJ$17,TRUE,FALSE),IF(INDEX(Команды!$A$2:$AN$7500,MATCH(CD$3,Команды!$A$2:$A$7500,0),$E110+2)=Команды!$AJ$18,TRUE,FALSE),IF(INDEX(Команды!$A$2:$AN$7500,MATCH(CD$3,Команды!$A$2:$A$7500,0),$E110+2)=Команды!$AJ$19,TRUE,FALSE)),INDEX(Команды!$AJ$2:$AL$19,MATCH(INDEX(Команды!$A$2:$AN$7500,MATCH(CD$3,Команды!$A$2:$A$7500,0),$E110+2),Команды!$AJ$2:$AJ$19,0),3),0)</f>
        <v>0</v>
      </c>
      <c r="CF110" s="342"/>
      <c r="CG110" s="174">
        <f>IF(OR(IF(INDEX(Команды!$A$2:$AN$7500,MATCH(CG$3,Команды!$A$2:$A$7500,0),$E110+2)=Команды!$AJ$2,TRUE,FALSE),IF(INDEX(Команды!$A$2:$AN$7500,MATCH(CG$3,Команды!$A$2:$A$7500,0),$E110+2)=Команды!$AJ$3,TRUE,FALSE),IF(INDEX(Команды!$A$2:$AN$7500,MATCH(CG$3,Команды!$A$2:$A$7500,0),$E110+2)=Команды!$AJ$4,TRUE,FALSE),IF(INDEX(Команды!$A$2:$AN$7500,MATCH(CG$3,Команды!$A$2:$A$7500,0),$E110+2)=Команды!$AJ$5,TRUE,FALSE),IF(INDEX(Команды!$A$2:$AN$7500,MATCH(CG$3,Команды!$A$2:$A$7500,0),$E110+2)=Команды!$AJ$6,TRUE,FALSE),IF(INDEX(Команды!$A$2:$AN$7500,MATCH(CG$3,Команды!$A$2:$A$7500,0),$E110+2)=Команды!$AJ$7,TRUE,FALSE),IF(INDEX(Команды!$A$2:$AN$7500,MATCH(CG$3,Команды!$A$2:$A$7500,0),$E110+2)=Команды!$AJ$8,TRUE,FALSE),IF(INDEX(Команды!$A$2:$AN$7500,MATCH(CG$3,Команды!$A$2:$A$7500,0),$E110+2)=Команды!$AJ$9,TRUE,FALSE),IF(INDEX(Команды!$A$2:$AN$7500,MATCH(CG$3,Команды!$A$2:$A$7500,0),$E110+2)=Команды!$AJ$10,TRUE,FALSE),IF(INDEX(Команды!$A$2:$AN$7500,MATCH(CG$3,Команды!$A$2:$A$7500,0),$E110+2)=Команды!$AJ$11,TRUE,FALSE),IF(INDEX(Команды!$A$2:$AN$7500,MATCH(CG$3,Команды!$A$2:$A$7500,0),$E110+2)=Команды!$AJ$12,TRUE,FALSE),IF(INDEX(Команды!$A$2:$AN$7500,MATCH(CG$3,Команды!$A$2:$A$7500,0),$E110+2)=Команды!$AJ$13,TRUE,FALSE),IF(INDEX(Команды!$A$2:$AN$7500,MATCH(CG$3,Команды!$A$2:$A$7500,0),$E110+2)=Команды!$AJ$14,TRUE,FALSE),IF(INDEX(Команды!$A$2:$AN$7500,MATCH(CG$3,Команды!$A$2:$A$7500,0),$E110+2)=Команды!$AJ$15,TRUE,FALSE),IF(INDEX(Команды!$A$2:$AN$7500,MATCH(CG$3,Команды!$A$2:$A$7500,0),$E110+2)=Команды!$AJ$16,TRUE,FALSE),,IF(INDEX(Команды!$A$2:$AN$7500,MATCH(CG$3,Команды!$A$2:$A$7500,0),$E110+2)=Команды!$AJ$17,TRUE,FALSE),,IF(INDEX(Команды!$A$2:$AN$7500,MATCH(CG$3,Команды!$A$2:$A$7500,0),$E110+2)=Команды!$AJ$18,TRUE,FALSE),,IF(INDEX(Команды!$A$2:$AN$7500,MATCH(CG$3,Команды!$A$2:$A$7500,0),$E110+2)=Команды!$AJ$19,TRUE,FALSE)),INDEX(Команды!$AJ$2:$AK$19,MATCH(INDEX(Команды!$A$2:$AN$7500,MATCH(CG$3,Команды!$A$2:$A$7500,0),$E110+2),Команды!$AJ$2:$AJ$19,0),2),0)</f>
        <v>0</v>
      </c>
      <c r="CH110" s="175">
        <f>IF(OR(IF(INDEX(Команды!$A$2:$AN$7500,MATCH(CG$3,Команды!$A$2:$A$7500,0),$E110+2)=Команды!$AJ$2,TRUE,FALSE),IF(INDEX(Команды!$A$2:$AN$7500,MATCH(CG$3,Команды!$A$2:$A$7500,0),$E110+2)=Команды!$AJ$3,TRUE,FALSE),IF(INDEX(Команды!$A$2:$AN$7500,MATCH(CG$3,Команды!$A$2:$A$7500,0),$E110+2)=Команды!$AJ$4,TRUE,FALSE),IF(INDEX(Команды!$A$2:$AN$7500,MATCH(CG$3,Команды!$A$2:$A$7500,0),$E110+2)=Команды!$AJ$5,TRUE,FALSE),IF(INDEX(Команды!$A$2:$AN$7500,MATCH(CG$3,Команды!$A$2:$A$7500,0),$E110+2)=Команды!$AJ$6,TRUE,FALSE),IF(INDEX(Команды!$A$2:$AN$7500,MATCH(CG$3,Команды!$A$2:$A$7500,0),$E110+2)=Команды!$AJ$7,TRUE,FALSE),IF(INDEX(Команды!$A$2:$AN$7500,MATCH(CG$3,Команды!$A$2:$A$7500,0),$E110+2)=Команды!$AJ$8,TRUE,FALSE),IF(INDEX(Команды!$A$2:$AN$7500,MATCH(CG$3,Команды!$A$2:$A$7500,0),$E110+2)=Команды!$AJ$9,TRUE,FALSE),IF(INDEX(Команды!$A$2:$AN$7500,MATCH(CG$3,Команды!$A$2:$A$7500,0),$E110+2)=Команды!$AJ$10,TRUE,FALSE),IF(INDEX(Команды!$A$2:$AN$7500,MATCH(CG$3,Команды!$A$2:$A$7500,0),$E110+2)=Команды!$AJ$11,TRUE,FALSE),IF(INDEX(Команды!$A$2:$AN$7500,MATCH(CG$3,Команды!$A$2:$A$7500,0),$E110+2)=Команды!$AJ$12,TRUE,FALSE),IF(INDEX(Команды!$A$2:$AN$7500,MATCH(CG$3,Команды!$A$2:$A$7500,0),$E110+2)=Команды!$AJ$13,TRUE,FALSE),IF(INDEX(Команды!$A$2:$AN$7500,MATCH(CG$3,Команды!$A$2:$A$7500,0),$E110+2)=Команды!$AJ$14,TRUE,FALSE),IF(INDEX(Команды!$A$2:$AN$7500,MATCH(CG$3,Команды!$A$2:$A$7500,0),$E110+2)=Команды!$AJ$15,TRUE,FALSE),IF(INDEX(Команды!$A$2:$AN$7500,MATCH(CG$3,Команды!$A$2:$A$7500,0),$E110+2)=Команды!$AJ$16,TRUE,FALSE),IF(INDEX(Команды!$A$2:$AN$7500,MATCH(CG$3,Команды!$A$2:$A$7500,0),$E110+2)=Команды!$AJ$17,TRUE,FALSE),IF(INDEX(Команды!$A$2:$AN$7500,MATCH(CG$3,Команды!$A$2:$A$7500,0),$E110+2)=Команды!$AJ$18,TRUE,FALSE),IF(INDEX(Команды!$A$2:$AN$7500,MATCH(CG$3,Команды!$A$2:$A$7500,0),$E110+2)=Команды!$AJ$19,TRUE,FALSE)),INDEX(Команды!$AJ$2:$AL$19,MATCH(INDEX(Команды!$A$2:$AN$7500,MATCH(CG$3,Команды!$A$2:$A$7500,0),$E110+2),Команды!$AJ$2:$AJ$19,0),3),0)</f>
        <v>0</v>
      </c>
      <c r="CI110" s="342"/>
      <c r="CJ110" s="174">
        <f>IF(OR(IF(INDEX(Команды!$A$2:$AN$7500,MATCH(CJ$3,Команды!$A$2:$A$7500,0),$E110+2)=Команды!$AJ$2,TRUE,FALSE),IF(INDEX(Команды!$A$2:$AN$7500,MATCH(CJ$3,Команды!$A$2:$A$7500,0),$E110+2)=Команды!$AJ$3,TRUE,FALSE),IF(INDEX(Команды!$A$2:$AN$7500,MATCH(CJ$3,Команды!$A$2:$A$7500,0),$E110+2)=Команды!$AJ$4,TRUE,FALSE),IF(INDEX(Команды!$A$2:$AN$7500,MATCH(CJ$3,Команды!$A$2:$A$7500,0),$E110+2)=Команды!$AJ$5,TRUE,FALSE),IF(INDEX(Команды!$A$2:$AN$7500,MATCH(CJ$3,Команды!$A$2:$A$7500,0),$E110+2)=Команды!$AJ$6,TRUE,FALSE),IF(INDEX(Команды!$A$2:$AN$7500,MATCH(CJ$3,Команды!$A$2:$A$7500,0),$E110+2)=Команды!$AJ$7,TRUE,FALSE),IF(INDEX(Команды!$A$2:$AN$7500,MATCH(CJ$3,Команды!$A$2:$A$7500,0),$E110+2)=Команды!$AJ$8,TRUE,FALSE),IF(INDEX(Команды!$A$2:$AN$7500,MATCH(CJ$3,Команды!$A$2:$A$7500,0),$E110+2)=Команды!$AJ$9,TRUE,FALSE),IF(INDEX(Команды!$A$2:$AN$7500,MATCH(CJ$3,Команды!$A$2:$A$7500,0),$E110+2)=Команды!$AJ$10,TRUE,FALSE),IF(INDEX(Команды!$A$2:$AN$7500,MATCH(CJ$3,Команды!$A$2:$A$7500,0),$E110+2)=Команды!$AJ$11,TRUE,FALSE),IF(INDEX(Команды!$A$2:$AN$7500,MATCH(CJ$3,Команды!$A$2:$A$7500,0),$E110+2)=Команды!$AJ$12,TRUE,FALSE),IF(INDEX(Команды!$A$2:$AN$7500,MATCH(CJ$3,Команды!$A$2:$A$7500,0),$E110+2)=Команды!$AJ$13,TRUE,FALSE),IF(INDEX(Команды!$A$2:$AN$7500,MATCH(CJ$3,Команды!$A$2:$A$7500,0),$E110+2)=Команды!$AJ$14,TRUE,FALSE),IF(INDEX(Команды!$A$2:$AN$7500,MATCH(CJ$3,Команды!$A$2:$A$7500,0),$E110+2)=Команды!$AJ$15,TRUE,FALSE),IF(INDEX(Команды!$A$2:$AN$7500,MATCH(CJ$3,Команды!$A$2:$A$7500,0),$E110+2)=Команды!$AJ$16,TRUE,FALSE),,IF(INDEX(Команды!$A$2:$AN$7500,MATCH(CJ$3,Команды!$A$2:$A$7500,0),$E110+2)=Команды!$AJ$17,TRUE,FALSE),,IF(INDEX(Команды!$A$2:$AN$7500,MATCH(CJ$3,Команды!$A$2:$A$7500,0),$E110+2)=Команды!$AJ$18,TRUE,FALSE),,IF(INDEX(Команды!$A$2:$AN$7500,MATCH(CJ$3,Команды!$A$2:$A$7500,0),$E110+2)=Команды!$AJ$19,TRUE,FALSE)),INDEX(Команды!$AJ$2:$AK$19,MATCH(INDEX(Команды!$A$2:$AN$7500,MATCH(CJ$3,Команды!$A$2:$A$7500,0),$E110+2),Команды!$AJ$2:$AJ$19,0),2),0)</f>
        <v>0</v>
      </c>
      <c r="CK110" s="175">
        <f>IF(OR(IF(INDEX(Команды!$A$2:$AN$7500,MATCH(CJ$3,Команды!$A$2:$A$7500,0),$E110+2)=Команды!$AJ$2,TRUE,FALSE),IF(INDEX(Команды!$A$2:$AN$7500,MATCH(CJ$3,Команды!$A$2:$A$7500,0),$E110+2)=Команды!$AJ$3,TRUE,FALSE),IF(INDEX(Команды!$A$2:$AN$7500,MATCH(CJ$3,Команды!$A$2:$A$7500,0),$E110+2)=Команды!$AJ$4,TRUE,FALSE),IF(INDEX(Команды!$A$2:$AN$7500,MATCH(CJ$3,Команды!$A$2:$A$7500,0),$E110+2)=Команды!$AJ$5,TRUE,FALSE),IF(INDEX(Команды!$A$2:$AN$7500,MATCH(CJ$3,Команды!$A$2:$A$7500,0),$E110+2)=Команды!$AJ$6,TRUE,FALSE),IF(INDEX(Команды!$A$2:$AN$7500,MATCH(CJ$3,Команды!$A$2:$A$7500,0),$E110+2)=Команды!$AJ$7,TRUE,FALSE),IF(INDEX(Команды!$A$2:$AN$7500,MATCH(CJ$3,Команды!$A$2:$A$7500,0),$E110+2)=Команды!$AJ$8,TRUE,FALSE),IF(INDEX(Команды!$A$2:$AN$7500,MATCH(CJ$3,Команды!$A$2:$A$7500,0),$E110+2)=Команды!$AJ$9,TRUE,FALSE),IF(INDEX(Команды!$A$2:$AN$7500,MATCH(CJ$3,Команды!$A$2:$A$7500,0),$E110+2)=Команды!$AJ$10,TRUE,FALSE),IF(INDEX(Команды!$A$2:$AN$7500,MATCH(CJ$3,Команды!$A$2:$A$7500,0),$E110+2)=Команды!$AJ$11,TRUE,FALSE),IF(INDEX(Команды!$A$2:$AN$7500,MATCH(CJ$3,Команды!$A$2:$A$7500,0),$E110+2)=Команды!$AJ$12,TRUE,FALSE),IF(INDEX(Команды!$A$2:$AN$7500,MATCH(CJ$3,Команды!$A$2:$A$7500,0),$E110+2)=Команды!$AJ$13,TRUE,FALSE),IF(INDEX(Команды!$A$2:$AN$7500,MATCH(CJ$3,Команды!$A$2:$A$7500,0),$E110+2)=Команды!$AJ$14,TRUE,FALSE),IF(INDEX(Команды!$A$2:$AN$7500,MATCH(CJ$3,Команды!$A$2:$A$7500,0),$E110+2)=Команды!$AJ$15,TRUE,FALSE),IF(INDEX(Команды!$A$2:$AN$7500,MATCH(CJ$3,Команды!$A$2:$A$7500,0),$E110+2)=Команды!$AJ$16,TRUE,FALSE),IF(INDEX(Команды!$A$2:$AN$7500,MATCH(CJ$3,Команды!$A$2:$A$7500,0),$E110+2)=Команды!$AJ$17,TRUE,FALSE),IF(INDEX(Команды!$A$2:$AN$7500,MATCH(CJ$3,Команды!$A$2:$A$7500,0),$E110+2)=Команды!$AJ$18,TRUE,FALSE),IF(INDEX(Команды!$A$2:$AN$7500,MATCH(CJ$3,Команды!$A$2:$A$7500,0),$E110+2)=Команды!$AJ$19,TRUE,FALSE)),INDEX(Команды!$AJ$2:$AL$19,MATCH(INDEX(Команды!$A$2:$AN$7500,MATCH(CJ$3,Команды!$A$2:$A$7500,0),$E110+2),Команды!$AJ$2:$AJ$19,0),3),0)</f>
        <v>0</v>
      </c>
      <c r="CL110" s="342"/>
      <c r="CM110" s="174">
        <f>IF(OR(IF(INDEX(Команды!$A$2:$AN$7500,MATCH(CM$3,Команды!$A$2:$A$7500,0),$E110+2)=Команды!$AJ$2,TRUE,FALSE),IF(INDEX(Команды!$A$2:$AN$7500,MATCH(CM$3,Команды!$A$2:$A$7500,0),$E110+2)=Команды!$AJ$3,TRUE,FALSE),IF(INDEX(Команды!$A$2:$AN$7500,MATCH(CM$3,Команды!$A$2:$A$7500,0),$E110+2)=Команды!$AJ$4,TRUE,FALSE),IF(INDEX(Команды!$A$2:$AN$7500,MATCH(CM$3,Команды!$A$2:$A$7500,0),$E110+2)=Команды!$AJ$5,TRUE,FALSE),IF(INDEX(Команды!$A$2:$AN$7500,MATCH(CM$3,Команды!$A$2:$A$7500,0),$E110+2)=Команды!$AJ$6,TRUE,FALSE),IF(INDEX(Команды!$A$2:$AN$7500,MATCH(CM$3,Команды!$A$2:$A$7500,0),$E110+2)=Команды!$AJ$7,TRUE,FALSE),IF(INDEX(Команды!$A$2:$AN$7500,MATCH(CM$3,Команды!$A$2:$A$7500,0),$E110+2)=Команды!$AJ$8,TRUE,FALSE),IF(INDEX(Команды!$A$2:$AN$7500,MATCH(CM$3,Команды!$A$2:$A$7500,0),$E110+2)=Команды!$AJ$9,TRUE,FALSE),IF(INDEX(Команды!$A$2:$AN$7500,MATCH(CM$3,Команды!$A$2:$A$7500,0),$E110+2)=Команды!$AJ$10,TRUE,FALSE),IF(INDEX(Команды!$A$2:$AN$7500,MATCH(CM$3,Команды!$A$2:$A$7500,0),$E110+2)=Команды!$AJ$11,TRUE,FALSE),IF(INDEX(Команды!$A$2:$AN$7500,MATCH(CM$3,Команды!$A$2:$A$7500,0),$E110+2)=Команды!$AJ$12,TRUE,FALSE),IF(INDEX(Команды!$A$2:$AN$7500,MATCH(CM$3,Команды!$A$2:$A$7500,0),$E110+2)=Команды!$AJ$13,TRUE,FALSE),IF(INDEX(Команды!$A$2:$AN$7500,MATCH(CM$3,Команды!$A$2:$A$7500,0),$E110+2)=Команды!$AJ$14,TRUE,FALSE),IF(INDEX(Команды!$A$2:$AN$7500,MATCH(CM$3,Команды!$A$2:$A$7500,0),$E110+2)=Команды!$AJ$15,TRUE,FALSE),IF(INDEX(Команды!$A$2:$AN$7500,MATCH(CM$3,Команды!$A$2:$A$7500,0),$E110+2)=Команды!$AJ$16,TRUE,FALSE),,IF(INDEX(Команды!$A$2:$AN$7500,MATCH(CM$3,Команды!$A$2:$A$7500,0),$E110+2)=Команды!$AJ$17,TRUE,FALSE),,IF(INDEX(Команды!$A$2:$AN$7500,MATCH(CM$3,Команды!$A$2:$A$7500,0),$E110+2)=Команды!$AJ$18,TRUE,FALSE),,IF(INDEX(Команды!$A$2:$AN$7500,MATCH(CM$3,Команды!$A$2:$A$7500,0),$E110+2)=Команды!$AJ$19,TRUE,FALSE)),INDEX(Команды!$AJ$2:$AK$19,MATCH(INDEX(Команды!$A$2:$AN$7500,MATCH(CM$3,Команды!$A$2:$A$7500,0),$E110+2),Команды!$AJ$2:$AJ$19,0),2),0)</f>
        <v>0</v>
      </c>
      <c r="CN110" s="175">
        <f>IF(OR(IF(INDEX(Команды!$A$2:$AN$7500,MATCH(CM$3,Команды!$A$2:$A$7500,0),$E110+2)=Команды!$AJ$2,TRUE,FALSE),IF(INDEX(Команды!$A$2:$AN$7500,MATCH(CM$3,Команды!$A$2:$A$7500,0),$E110+2)=Команды!$AJ$3,TRUE,FALSE),IF(INDEX(Команды!$A$2:$AN$7500,MATCH(CM$3,Команды!$A$2:$A$7500,0),$E110+2)=Команды!$AJ$4,TRUE,FALSE),IF(INDEX(Команды!$A$2:$AN$7500,MATCH(CM$3,Команды!$A$2:$A$7500,0),$E110+2)=Команды!$AJ$5,TRUE,FALSE),IF(INDEX(Команды!$A$2:$AN$7500,MATCH(CM$3,Команды!$A$2:$A$7500,0),$E110+2)=Команды!$AJ$6,TRUE,FALSE),IF(INDEX(Команды!$A$2:$AN$7500,MATCH(CM$3,Команды!$A$2:$A$7500,0),$E110+2)=Команды!$AJ$7,TRUE,FALSE),IF(INDEX(Команды!$A$2:$AN$7500,MATCH(CM$3,Команды!$A$2:$A$7500,0),$E110+2)=Команды!$AJ$8,TRUE,FALSE),IF(INDEX(Команды!$A$2:$AN$7500,MATCH(CM$3,Команды!$A$2:$A$7500,0),$E110+2)=Команды!$AJ$9,TRUE,FALSE),IF(INDEX(Команды!$A$2:$AN$7500,MATCH(CM$3,Команды!$A$2:$A$7500,0),$E110+2)=Команды!$AJ$10,TRUE,FALSE),IF(INDEX(Команды!$A$2:$AN$7500,MATCH(CM$3,Команды!$A$2:$A$7500,0),$E110+2)=Команды!$AJ$11,TRUE,FALSE),IF(INDEX(Команды!$A$2:$AN$7500,MATCH(CM$3,Команды!$A$2:$A$7500,0),$E110+2)=Команды!$AJ$12,TRUE,FALSE),IF(INDEX(Команды!$A$2:$AN$7500,MATCH(CM$3,Команды!$A$2:$A$7500,0),$E110+2)=Команды!$AJ$13,TRUE,FALSE),IF(INDEX(Команды!$A$2:$AN$7500,MATCH(CM$3,Команды!$A$2:$A$7500,0),$E110+2)=Команды!$AJ$14,TRUE,FALSE),IF(INDEX(Команды!$A$2:$AN$7500,MATCH(CM$3,Команды!$A$2:$A$7500,0),$E110+2)=Команды!$AJ$15,TRUE,FALSE),IF(INDEX(Команды!$A$2:$AN$7500,MATCH(CM$3,Команды!$A$2:$A$7500,0),$E110+2)=Команды!$AJ$16,TRUE,FALSE),IF(INDEX(Команды!$A$2:$AN$7500,MATCH(CM$3,Команды!$A$2:$A$7500,0),$E110+2)=Команды!$AJ$17,TRUE,FALSE),IF(INDEX(Команды!$A$2:$AN$7500,MATCH(CM$3,Команды!$A$2:$A$7500,0),$E110+2)=Команды!$AJ$18,TRUE,FALSE),IF(INDEX(Команды!$A$2:$AN$7500,MATCH(CM$3,Команды!$A$2:$A$7500,0),$E110+2)=Команды!$AJ$19,TRUE,FALSE)),INDEX(Команды!$AJ$2:$AL$19,MATCH(INDEX(Команды!$A$2:$AN$7500,MATCH(CM$3,Команды!$A$2:$A$7500,0),$E110+2),Команды!$AJ$2:$AJ$19,0),3),0)</f>
        <v>0</v>
      </c>
      <c r="CO110" s="342"/>
      <c r="CP110" s="174">
        <f>IF(OR(IF(INDEX(Команды!$A$2:$AN$7500,MATCH(CP$3,Команды!$A$2:$A$7500,0),$E110+2)=Команды!$AJ$2,TRUE,FALSE),IF(INDEX(Команды!$A$2:$AN$7500,MATCH(CP$3,Команды!$A$2:$A$7500,0),$E110+2)=Команды!$AJ$3,TRUE,FALSE),IF(INDEX(Команды!$A$2:$AN$7500,MATCH(CP$3,Команды!$A$2:$A$7500,0),$E110+2)=Команды!$AJ$4,TRUE,FALSE),IF(INDEX(Команды!$A$2:$AN$7500,MATCH(CP$3,Команды!$A$2:$A$7500,0),$E110+2)=Команды!$AJ$5,TRUE,FALSE),IF(INDEX(Команды!$A$2:$AN$7500,MATCH(CP$3,Команды!$A$2:$A$7500,0),$E110+2)=Команды!$AJ$6,TRUE,FALSE),IF(INDEX(Команды!$A$2:$AN$7500,MATCH(CP$3,Команды!$A$2:$A$7500,0),$E110+2)=Команды!$AJ$7,TRUE,FALSE),IF(INDEX(Команды!$A$2:$AN$7500,MATCH(CP$3,Команды!$A$2:$A$7500,0),$E110+2)=Команды!$AJ$8,TRUE,FALSE),IF(INDEX(Команды!$A$2:$AN$7500,MATCH(CP$3,Команды!$A$2:$A$7500,0),$E110+2)=Команды!$AJ$9,TRUE,FALSE),IF(INDEX(Команды!$A$2:$AN$7500,MATCH(CP$3,Команды!$A$2:$A$7500,0),$E110+2)=Команды!$AJ$10,TRUE,FALSE),IF(INDEX(Команды!$A$2:$AN$7500,MATCH(CP$3,Команды!$A$2:$A$7500,0),$E110+2)=Команды!$AJ$11,TRUE,FALSE),IF(INDEX(Команды!$A$2:$AN$7500,MATCH(CP$3,Команды!$A$2:$A$7500,0),$E110+2)=Команды!$AJ$12,TRUE,FALSE),IF(INDEX(Команды!$A$2:$AN$7500,MATCH(CP$3,Команды!$A$2:$A$7500,0),$E110+2)=Команды!$AJ$13,TRUE,FALSE),IF(INDEX(Команды!$A$2:$AN$7500,MATCH(CP$3,Команды!$A$2:$A$7500,0),$E110+2)=Команды!$AJ$14,TRUE,FALSE),IF(INDEX(Команды!$A$2:$AN$7500,MATCH(CP$3,Команды!$A$2:$A$7500,0),$E110+2)=Команды!$AJ$15,TRUE,FALSE),IF(INDEX(Команды!$A$2:$AN$7500,MATCH(CP$3,Команды!$A$2:$A$7500,0),$E110+2)=Команды!$AJ$16,TRUE,FALSE),,IF(INDEX(Команды!$A$2:$AN$7500,MATCH(CP$3,Команды!$A$2:$A$7500,0),$E110+2)=Команды!$AJ$17,TRUE,FALSE),,IF(INDEX(Команды!$A$2:$AN$7500,MATCH(CP$3,Команды!$A$2:$A$7500,0),$E110+2)=Команды!$AJ$18,TRUE,FALSE),,IF(INDEX(Команды!$A$2:$AN$7500,MATCH(CP$3,Команды!$A$2:$A$7500,0),$E110+2)=Команды!$AJ$19,TRUE,FALSE)),INDEX(Команды!$AJ$2:$AK$19,MATCH(INDEX(Команды!$A$2:$AN$7500,MATCH(CP$3,Команды!$A$2:$A$7500,0),$E110+2),Команды!$AJ$2:$AJ$19,0),2),0)</f>
        <v>0</v>
      </c>
      <c r="CQ110" s="175">
        <f>IF(OR(IF(INDEX(Команды!$A$2:$AN$7500,MATCH(CP$3,Команды!$A$2:$A$7500,0),$E110+2)=Команды!$AJ$2,TRUE,FALSE),IF(INDEX(Команды!$A$2:$AN$7500,MATCH(CP$3,Команды!$A$2:$A$7500,0),$E110+2)=Команды!$AJ$3,TRUE,FALSE),IF(INDEX(Команды!$A$2:$AN$7500,MATCH(CP$3,Команды!$A$2:$A$7500,0),$E110+2)=Команды!$AJ$4,TRUE,FALSE),IF(INDEX(Команды!$A$2:$AN$7500,MATCH(CP$3,Команды!$A$2:$A$7500,0),$E110+2)=Команды!$AJ$5,TRUE,FALSE),IF(INDEX(Команды!$A$2:$AN$7500,MATCH(CP$3,Команды!$A$2:$A$7500,0),$E110+2)=Команды!$AJ$6,TRUE,FALSE),IF(INDEX(Команды!$A$2:$AN$7500,MATCH(CP$3,Команды!$A$2:$A$7500,0),$E110+2)=Команды!$AJ$7,TRUE,FALSE),IF(INDEX(Команды!$A$2:$AN$7500,MATCH(CP$3,Команды!$A$2:$A$7500,0),$E110+2)=Команды!$AJ$8,TRUE,FALSE),IF(INDEX(Команды!$A$2:$AN$7500,MATCH(CP$3,Команды!$A$2:$A$7500,0),$E110+2)=Команды!$AJ$9,TRUE,FALSE),IF(INDEX(Команды!$A$2:$AN$7500,MATCH(CP$3,Команды!$A$2:$A$7500,0),$E110+2)=Команды!$AJ$10,TRUE,FALSE),IF(INDEX(Команды!$A$2:$AN$7500,MATCH(CP$3,Команды!$A$2:$A$7500,0),$E110+2)=Команды!$AJ$11,TRUE,FALSE),IF(INDEX(Команды!$A$2:$AN$7500,MATCH(CP$3,Команды!$A$2:$A$7500,0),$E110+2)=Команды!$AJ$12,TRUE,FALSE),IF(INDEX(Команды!$A$2:$AN$7500,MATCH(CP$3,Команды!$A$2:$A$7500,0),$E110+2)=Команды!$AJ$13,TRUE,FALSE),IF(INDEX(Команды!$A$2:$AN$7500,MATCH(CP$3,Команды!$A$2:$A$7500,0),$E110+2)=Команды!$AJ$14,TRUE,FALSE),IF(INDEX(Команды!$A$2:$AN$7500,MATCH(CP$3,Команды!$A$2:$A$7500,0),$E110+2)=Команды!$AJ$15,TRUE,FALSE),IF(INDEX(Команды!$A$2:$AN$7500,MATCH(CP$3,Команды!$A$2:$A$7500,0),$E110+2)=Команды!$AJ$16,TRUE,FALSE),IF(INDEX(Команды!$A$2:$AN$7500,MATCH(CP$3,Команды!$A$2:$A$7500,0),$E110+2)=Команды!$AJ$17,TRUE,FALSE),IF(INDEX(Команды!$A$2:$AN$7500,MATCH(CP$3,Команды!$A$2:$A$7500,0),$E110+2)=Команды!$AJ$18,TRUE,FALSE),IF(INDEX(Команды!$A$2:$AN$7500,MATCH(CP$3,Команды!$A$2:$A$7500,0),$E110+2)=Команды!$AJ$19,TRUE,FALSE)),INDEX(Команды!$AJ$2:$AL$19,MATCH(INDEX(Команды!$A$2:$AN$7500,MATCH(CP$3,Команды!$A$2:$A$7500,0),$E110+2),Команды!$AJ$2:$AJ$19,0),3),0)</f>
        <v>0</v>
      </c>
      <c r="CR110" s="342"/>
      <c r="CS110" s="174">
        <f>IF(OR(IF(INDEX(Команды!$A$2:$AN$7500,MATCH(CS$3,Команды!$A$2:$A$7500,0),$E110+2)=Команды!$AJ$2,TRUE,FALSE),IF(INDEX(Команды!$A$2:$AN$7500,MATCH(CS$3,Команды!$A$2:$A$7500,0),$E110+2)=Команды!$AJ$3,TRUE,FALSE),IF(INDEX(Команды!$A$2:$AN$7500,MATCH(CS$3,Команды!$A$2:$A$7500,0),$E110+2)=Команды!$AJ$4,TRUE,FALSE),IF(INDEX(Команды!$A$2:$AN$7500,MATCH(CS$3,Команды!$A$2:$A$7500,0),$E110+2)=Команды!$AJ$5,TRUE,FALSE),IF(INDEX(Команды!$A$2:$AN$7500,MATCH(CS$3,Команды!$A$2:$A$7500,0),$E110+2)=Команды!$AJ$6,TRUE,FALSE),IF(INDEX(Команды!$A$2:$AN$7500,MATCH(CS$3,Команды!$A$2:$A$7500,0),$E110+2)=Команды!$AJ$7,TRUE,FALSE),IF(INDEX(Команды!$A$2:$AN$7500,MATCH(CS$3,Команды!$A$2:$A$7500,0),$E110+2)=Команды!$AJ$8,TRUE,FALSE),IF(INDEX(Команды!$A$2:$AN$7500,MATCH(CS$3,Команды!$A$2:$A$7500,0),$E110+2)=Команды!$AJ$9,TRUE,FALSE),IF(INDEX(Команды!$A$2:$AN$7500,MATCH(CS$3,Команды!$A$2:$A$7500,0),$E110+2)=Команды!$AJ$10,TRUE,FALSE),IF(INDEX(Команды!$A$2:$AN$7500,MATCH(CS$3,Команды!$A$2:$A$7500,0),$E110+2)=Команды!$AJ$11,TRUE,FALSE),IF(INDEX(Команды!$A$2:$AN$7500,MATCH(CS$3,Команды!$A$2:$A$7500,0),$E110+2)=Команды!$AJ$12,TRUE,FALSE),IF(INDEX(Команды!$A$2:$AN$7500,MATCH(CS$3,Команды!$A$2:$A$7500,0),$E110+2)=Команды!$AJ$13,TRUE,FALSE),IF(INDEX(Команды!$A$2:$AN$7500,MATCH(CS$3,Команды!$A$2:$A$7500,0),$E110+2)=Команды!$AJ$14,TRUE,FALSE),IF(INDEX(Команды!$A$2:$AN$7500,MATCH(CS$3,Команды!$A$2:$A$7500,0),$E110+2)=Команды!$AJ$15,TRUE,FALSE),IF(INDEX(Команды!$A$2:$AN$7500,MATCH(CS$3,Команды!$A$2:$A$7500,0),$E110+2)=Команды!$AJ$16,TRUE,FALSE),,IF(INDEX(Команды!$A$2:$AN$7500,MATCH(CS$3,Команды!$A$2:$A$7500,0),$E110+2)=Команды!$AJ$17,TRUE,FALSE),,IF(INDEX(Команды!$A$2:$AN$7500,MATCH(CS$3,Команды!$A$2:$A$7500,0),$E110+2)=Команды!$AJ$18,TRUE,FALSE),,IF(INDEX(Команды!$A$2:$AN$7500,MATCH(CS$3,Команды!$A$2:$A$7500,0),$E110+2)=Команды!$AJ$19,TRUE,FALSE)),INDEX(Команды!$AJ$2:$AK$19,MATCH(INDEX(Команды!$A$2:$AN$7500,MATCH(CS$3,Команды!$A$2:$A$7500,0),$E110+2),Команды!$AJ$2:$AJ$19,0),2),0)</f>
        <v>0</v>
      </c>
      <c r="CT110" s="175">
        <f>IF(OR(IF(INDEX(Команды!$A$2:$AN$7500,MATCH(CS$3,Команды!$A$2:$A$7500,0),$E110+2)=Команды!$AJ$2,TRUE,FALSE),IF(INDEX(Команды!$A$2:$AN$7500,MATCH(CS$3,Команды!$A$2:$A$7500,0),$E110+2)=Команды!$AJ$3,TRUE,FALSE),IF(INDEX(Команды!$A$2:$AN$7500,MATCH(CS$3,Команды!$A$2:$A$7500,0),$E110+2)=Команды!$AJ$4,TRUE,FALSE),IF(INDEX(Команды!$A$2:$AN$7500,MATCH(CS$3,Команды!$A$2:$A$7500,0),$E110+2)=Команды!$AJ$5,TRUE,FALSE),IF(INDEX(Команды!$A$2:$AN$7500,MATCH(CS$3,Команды!$A$2:$A$7500,0),$E110+2)=Команды!$AJ$6,TRUE,FALSE),IF(INDEX(Команды!$A$2:$AN$7500,MATCH(CS$3,Команды!$A$2:$A$7500,0),$E110+2)=Команды!$AJ$7,TRUE,FALSE),IF(INDEX(Команды!$A$2:$AN$7500,MATCH(CS$3,Команды!$A$2:$A$7500,0),$E110+2)=Команды!$AJ$8,TRUE,FALSE),IF(INDEX(Команды!$A$2:$AN$7500,MATCH(CS$3,Команды!$A$2:$A$7500,0),$E110+2)=Команды!$AJ$9,TRUE,FALSE),IF(INDEX(Команды!$A$2:$AN$7500,MATCH(CS$3,Команды!$A$2:$A$7500,0),$E110+2)=Команды!$AJ$10,TRUE,FALSE),IF(INDEX(Команды!$A$2:$AN$7500,MATCH(CS$3,Команды!$A$2:$A$7500,0),$E110+2)=Команды!$AJ$11,TRUE,FALSE),IF(INDEX(Команды!$A$2:$AN$7500,MATCH(CS$3,Команды!$A$2:$A$7500,0),$E110+2)=Команды!$AJ$12,TRUE,FALSE),IF(INDEX(Команды!$A$2:$AN$7500,MATCH(CS$3,Команды!$A$2:$A$7500,0),$E110+2)=Команды!$AJ$13,TRUE,FALSE),IF(INDEX(Команды!$A$2:$AN$7500,MATCH(CS$3,Команды!$A$2:$A$7500,0),$E110+2)=Команды!$AJ$14,TRUE,FALSE),IF(INDEX(Команды!$A$2:$AN$7500,MATCH(CS$3,Команды!$A$2:$A$7500,0),$E110+2)=Команды!$AJ$15,TRUE,FALSE),IF(INDEX(Команды!$A$2:$AN$7500,MATCH(CS$3,Команды!$A$2:$A$7500,0),$E110+2)=Команды!$AJ$16,TRUE,FALSE),IF(INDEX(Команды!$A$2:$AN$7500,MATCH(CS$3,Команды!$A$2:$A$7500,0),$E110+2)=Команды!$AJ$17,TRUE,FALSE),IF(INDEX(Команды!$A$2:$AN$7500,MATCH(CS$3,Команды!$A$2:$A$7500,0),$E110+2)=Команды!$AJ$18,TRUE,FALSE),IF(INDEX(Команды!$A$2:$AN$7500,MATCH(CS$3,Команды!$A$2:$A$7500,0),$E110+2)=Команды!$AJ$19,TRUE,FALSE)),INDEX(Команды!$AJ$2:$AL$19,MATCH(INDEX(Команды!$A$2:$AN$7500,MATCH(CS$3,Команды!$A$2:$A$7500,0),$E110+2),Команды!$AJ$2:$AJ$19,0),3),0)</f>
        <v>0</v>
      </c>
      <c r="CU110" s="342"/>
    </row>
    <row r="111" spans="1:99" s="2" customFormat="1" ht="21.95" customHeight="1" x14ac:dyDescent="0.3">
      <c r="A111" s="251">
        <v>106</v>
      </c>
      <c r="B111" s="2" t="e">
        <f>VLOOKUP(A111,'Список КК'!A:F,6,TRUE)</f>
        <v>#N/A</v>
      </c>
      <c r="C111" s="4">
        <f>VLOOKUP(A111,'Список КК'!A:B,2,TRUE)</f>
        <v>0</v>
      </c>
      <c r="D111" s="203">
        <f>VLOOKUP(A111,'Список КК'!A:D,4,TRUE)</f>
        <v>0</v>
      </c>
      <c r="E111" s="4">
        <f>VLOOKUP(A111,'Список КК'!A:C,3,TRUE)</f>
        <v>0</v>
      </c>
      <c r="F111" s="220">
        <f>VLOOKUP(A111,'Список КК'!A:E,5,TRUE)</f>
        <v>0</v>
      </c>
      <c r="G111" s="174">
        <f>IF(OR(IF(INDEX(Команды!$A$2:$AN$7500,MATCH(G$3,Команды!$A$2:$A$7500,0),$E111+2)=Команды!$AJ$2,TRUE,FALSE),IF(INDEX(Команды!$A$2:$AN$7500,MATCH(G$3,Команды!$A$2:$A$7500,0),$E111+2)=Команды!$AJ$3,TRUE,FALSE),IF(INDEX(Команды!$A$2:$AN$7500,MATCH(G$3,Команды!$A$2:$A$7500,0),$E111+2)=Команды!$AJ$4,TRUE,FALSE),IF(INDEX(Команды!$A$2:$AN$7500,MATCH(G$3,Команды!$A$2:$A$7500,0),$E111+2)=Команды!$AJ$5,TRUE,FALSE),IF(INDEX(Команды!$A$2:$AN$7500,MATCH(G$3,Команды!$A$2:$A$7500,0),$E111+2)=Команды!$AJ$6,TRUE,FALSE),IF(INDEX(Команды!$A$2:$AN$7500,MATCH(G$3,Команды!$A$2:$A$7500,0),$E111+2)=Команды!$AJ$7,TRUE,FALSE),IF(INDEX(Команды!$A$2:$AN$7500,MATCH(G$3,Команды!$A$2:$A$7500,0),$E111+2)=Команды!$AJ$8,TRUE,FALSE),IF(INDEX(Команды!$A$2:$AN$7500,MATCH(G$3,Команды!$A$2:$A$7500,0),$E111+2)=Команды!$AJ$9,TRUE,FALSE),IF(INDEX(Команды!$A$2:$AN$7500,MATCH(G$3,Команды!$A$2:$A$7500,0),$E111+2)=Команды!$AJ$10,TRUE,FALSE),IF(INDEX(Команды!$A$2:$AN$7500,MATCH(G$3,Команды!$A$2:$A$7500,0),$E111+2)=Команды!$AJ$11,TRUE,FALSE),IF(INDEX(Команды!$A$2:$AN$7500,MATCH(G$3,Команды!$A$2:$A$7500,0),$E111+2)=Команды!$AJ$12,TRUE,FALSE),IF(INDEX(Команды!$A$2:$AN$7500,MATCH(G$3,Команды!$A$2:$A$7500,0),$E111+2)=Команды!$AJ$13,TRUE,FALSE),IF(INDEX(Команды!$A$2:$AN$7500,MATCH(G$3,Команды!$A$2:$A$7500,0),$E111+2)=Команды!$AJ$14,TRUE,FALSE),IF(INDEX(Команды!$A$2:$AN$7500,MATCH(G$3,Команды!$A$2:$A$7500,0),$E111+2)=Команды!$AJ$15,TRUE,FALSE),IF(INDEX(Команды!$A$2:$AN$7500,MATCH(G$3,Команды!$A$2:$A$7500,0),$E111+2)=Команды!$AJ$16,TRUE,FALSE),,IF(INDEX(Команды!$A$2:$AN$7500,MATCH(G$3,Команды!$A$2:$A$7500,0),$E111+2)=Команды!$AJ$17,TRUE,FALSE),,IF(INDEX(Команды!$A$2:$AN$7500,MATCH(G$3,Команды!$A$2:$A$7500,0),$E111+2)=Команды!$AJ$18,TRUE,FALSE),,IF(INDEX(Команды!$A$2:$AN$7500,MATCH(G$3,Команды!$A$2:$A$7500,0),$E111+2)=Команды!$AJ$19,TRUE,FALSE)),INDEX(Команды!$AJ$2:$AK$19,MATCH(INDEX(Команды!$A$2:$AN$7500,MATCH(G$3,Команды!$A$2:$A$7500,0),$E111+2),Команды!$AJ$2:$AJ$19,0),2),0)</f>
        <v>0</v>
      </c>
      <c r="H111" s="175">
        <f>IF(OR(IF(INDEX(Команды!$A$2:$AN$7500,MATCH(G$3,Команды!$A$2:$A$7500,0),$E111+2)=Команды!$AJ$2,TRUE,FALSE),IF(INDEX(Команды!$A$2:$AN$7500,MATCH(G$3,Команды!$A$2:$A$7500,0),$E111+2)=Команды!$AJ$3,TRUE,FALSE),IF(INDEX(Команды!$A$2:$AN$7500,MATCH(G$3,Команды!$A$2:$A$7500,0),$E111+2)=Команды!$AJ$4,TRUE,FALSE),IF(INDEX(Команды!$A$2:$AN$7500,MATCH(G$3,Команды!$A$2:$A$7500,0),$E111+2)=Команды!$AJ$5,TRUE,FALSE),IF(INDEX(Команды!$A$2:$AN$7500,MATCH(G$3,Команды!$A$2:$A$7500,0),$E111+2)=Команды!$AJ$6,TRUE,FALSE),IF(INDEX(Команды!$A$2:$AN$7500,MATCH(G$3,Команды!$A$2:$A$7500,0),$E111+2)=Команды!$AJ$7,TRUE,FALSE),IF(INDEX(Команды!$A$2:$AN$7500,MATCH(G$3,Команды!$A$2:$A$7500,0),$E111+2)=Команды!$AJ$8,TRUE,FALSE),IF(INDEX(Команды!$A$2:$AN$7500,MATCH(G$3,Команды!$A$2:$A$7500,0),$E111+2)=Команды!$AJ$9,TRUE,FALSE),IF(INDEX(Команды!$A$2:$AN$7500,MATCH(G$3,Команды!$A$2:$A$7500,0),$E111+2)=Команды!$AJ$10,TRUE,FALSE),IF(INDEX(Команды!$A$2:$AN$7500,MATCH(G$3,Команды!$A$2:$A$7500,0),$E111+2)=Команды!$AJ$11,TRUE,FALSE),IF(INDEX(Команды!$A$2:$AN$7500,MATCH(G$3,Команды!$A$2:$A$7500,0),$E111+2)=Команды!$AJ$12,TRUE,FALSE),IF(INDEX(Команды!$A$2:$AN$7500,MATCH(G$3,Команды!$A$2:$A$7500,0),$E111+2)=Команды!$AJ$13,TRUE,FALSE),IF(INDEX(Команды!$A$2:$AN$7500,MATCH(G$3,Команды!$A$2:$A$7500,0),$E111+2)=Команды!$AJ$14,TRUE,FALSE),IF(INDEX(Команды!$A$2:$AN$7500,MATCH(G$3,Команды!$A$2:$A$7500,0),$E111+2)=Команды!$AJ$15,TRUE,FALSE),IF(INDEX(Команды!$A$2:$AN$7500,MATCH(G$3,Команды!$A$2:$A$7500,0),$E111+2)=Команды!$AJ$16,TRUE,FALSE),IF(INDEX(Команды!$A$2:$AN$7500,MATCH(G$3,Команды!$A$2:$A$7500,0),$E111+2)=Команды!$AJ$17,TRUE,FALSE),IF(INDEX(Команды!$A$2:$AN$7500,MATCH(G$3,Команды!$A$2:$A$7500,0),$E111+2)=Команды!$AJ$18,TRUE,FALSE),IF(INDEX(Команды!$A$2:$AN$7500,MATCH(G$3,Команды!$A$2:$A$7500,0),$E111+2)=Команды!$AJ$19,TRUE,FALSE)),INDEX(Команды!$AJ$2:$AL$19,MATCH(INDEX(Команды!$A$2:$AN$7500,MATCH(G$3,Команды!$A$2:$A$7500,0),$E111+2),Команды!$AJ$2:$AJ$19,0),3),0)</f>
        <v>0</v>
      </c>
      <c r="I111" s="342"/>
      <c r="J111" s="174">
        <f>IF(OR(IF(INDEX(Команды!$A$2:$AN$7500,MATCH(J$3,Команды!$A$2:$A$7500,0),$E111+2)=Команды!$AJ$2,TRUE,FALSE),IF(INDEX(Команды!$A$2:$AN$7500,MATCH(J$3,Команды!$A$2:$A$7500,0),$E111+2)=Команды!$AJ$3,TRUE,FALSE),IF(INDEX(Команды!$A$2:$AN$7500,MATCH(J$3,Команды!$A$2:$A$7500,0),$E111+2)=Команды!$AJ$4,TRUE,FALSE),IF(INDEX(Команды!$A$2:$AN$7500,MATCH(J$3,Команды!$A$2:$A$7500,0),$E111+2)=Команды!$AJ$5,TRUE,FALSE),IF(INDEX(Команды!$A$2:$AN$7500,MATCH(J$3,Команды!$A$2:$A$7500,0),$E111+2)=Команды!$AJ$6,TRUE,FALSE),IF(INDEX(Команды!$A$2:$AN$7500,MATCH(J$3,Команды!$A$2:$A$7500,0),$E111+2)=Команды!$AJ$7,TRUE,FALSE),IF(INDEX(Команды!$A$2:$AN$7500,MATCH(J$3,Команды!$A$2:$A$7500,0),$E111+2)=Команды!$AJ$8,TRUE,FALSE),IF(INDEX(Команды!$A$2:$AN$7500,MATCH(J$3,Команды!$A$2:$A$7500,0),$E111+2)=Команды!$AJ$9,TRUE,FALSE),IF(INDEX(Команды!$A$2:$AN$7500,MATCH(J$3,Команды!$A$2:$A$7500,0),$E111+2)=Команды!$AJ$10,TRUE,FALSE),IF(INDEX(Команды!$A$2:$AN$7500,MATCH(J$3,Команды!$A$2:$A$7500,0),$E111+2)=Команды!$AJ$11,TRUE,FALSE),IF(INDEX(Команды!$A$2:$AN$7500,MATCH(J$3,Команды!$A$2:$A$7500,0),$E111+2)=Команды!$AJ$12,TRUE,FALSE),IF(INDEX(Команды!$A$2:$AN$7500,MATCH(J$3,Команды!$A$2:$A$7500,0),$E111+2)=Команды!$AJ$13,TRUE,FALSE),IF(INDEX(Команды!$A$2:$AN$7500,MATCH(J$3,Команды!$A$2:$A$7500,0),$E111+2)=Команды!$AJ$14,TRUE,FALSE),IF(INDEX(Команды!$A$2:$AN$7500,MATCH(J$3,Команды!$A$2:$A$7500,0),$E111+2)=Команды!$AJ$15,TRUE,FALSE),IF(INDEX(Команды!$A$2:$AN$7500,MATCH(J$3,Команды!$A$2:$A$7500,0),$E111+2)=Команды!$AJ$16,TRUE,FALSE),,IF(INDEX(Команды!$A$2:$AN$7500,MATCH(J$3,Команды!$A$2:$A$7500,0),$E111+2)=Команды!$AJ$17,TRUE,FALSE),,IF(INDEX(Команды!$A$2:$AN$7500,MATCH(J$3,Команды!$A$2:$A$7500,0),$E111+2)=Команды!$AJ$18,TRUE,FALSE),,IF(INDEX(Команды!$A$2:$AN$7500,MATCH(J$3,Команды!$A$2:$A$7500,0),$E111+2)=Команды!$AJ$19,TRUE,FALSE)),INDEX(Команды!$AJ$2:$AK$19,MATCH(INDEX(Команды!$A$2:$AN$7500,MATCH(J$3,Команды!$A$2:$A$7500,0),$E111+2),Команды!$AJ$2:$AJ$19,0),2),0)</f>
        <v>0</v>
      </c>
      <c r="K111" s="175">
        <f>IF(OR(IF(INDEX(Команды!$A$2:$AN$7500,MATCH(J$3,Команды!$A$2:$A$7500,0),$E111+2)=Команды!$AJ$2,TRUE,FALSE),IF(INDEX(Команды!$A$2:$AN$7500,MATCH(J$3,Команды!$A$2:$A$7500,0),$E111+2)=Команды!$AJ$3,TRUE,FALSE),IF(INDEX(Команды!$A$2:$AN$7500,MATCH(J$3,Команды!$A$2:$A$7500,0),$E111+2)=Команды!$AJ$4,TRUE,FALSE),IF(INDEX(Команды!$A$2:$AN$7500,MATCH(J$3,Команды!$A$2:$A$7500,0),$E111+2)=Команды!$AJ$5,TRUE,FALSE),IF(INDEX(Команды!$A$2:$AN$7500,MATCH(J$3,Команды!$A$2:$A$7500,0),$E111+2)=Команды!$AJ$6,TRUE,FALSE),IF(INDEX(Команды!$A$2:$AN$7500,MATCH(J$3,Команды!$A$2:$A$7500,0),$E111+2)=Команды!$AJ$7,TRUE,FALSE),IF(INDEX(Команды!$A$2:$AN$7500,MATCH(J$3,Команды!$A$2:$A$7500,0),$E111+2)=Команды!$AJ$8,TRUE,FALSE),IF(INDEX(Команды!$A$2:$AN$7500,MATCH(J$3,Команды!$A$2:$A$7500,0),$E111+2)=Команды!$AJ$9,TRUE,FALSE),IF(INDEX(Команды!$A$2:$AN$7500,MATCH(J$3,Команды!$A$2:$A$7500,0),$E111+2)=Команды!$AJ$10,TRUE,FALSE),IF(INDEX(Команды!$A$2:$AN$7500,MATCH(J$3,Команды!$A$2:$A$7500,0),$E111+2)=Команды!$AJ$11,TRUE,FALSE),IF(INDEX(Команды!$A$2:$AN$7500,MATCH(J$3,Команды!$A$2:$A$7500,0),$E111+2)=Команды!$AJ$12,TRUE,FALSE),IF(INDEX(Команды!$A$2:$AN$7500,MATCH(J$3,Команды!$A$2:$A$7500,0),$E111+2)=Команды!$AJ$13,TRUE,FALSE),IF(INDEX(Команды!$A$2:$AN$7500,MATCH(J$3,Команды!$A$2:$A$7500,0),$E111+2)=Команды!$AJ$14,TRUE,FALSE),IF(INDEX(Команды!$A$2:$AN$7500,MATCH(J$3,Команды!$A$2:$A$7500,0),$E111+2)=Команды!$AJ$15,TRUE,FALSE),IF(INDEX(Команды!$A$2:$AN$7500,MATCH(J$3,Команды!$A$2:$A$7500,0),$E111+2)=Команды!$AJ$16,TRUE,FALSE),IF(INDEX(Команды!$A$2:$AN$7500,MATCH(J$3,Команды!$A$2:$A$7500,0),$E111+2)=Команды!$AJ$17,TRUE,FALSE),IF(INDEX(Команды!$A$2:$AN$7500,MATCH(J$3,Команды!$A$2:$A$7500,0),$E111+2)=Команды!$AJ$18,TRUE,FALSE),IF(INDEX(Команды!$A$2:$AN$7500,MATCH(J$3,Команды!$A$2:$A$7500,0),$E111+2)=Команды!$AJ$19,TRUE,FALSE)),INDEX(Команды!$AJ$2:$AL$19,MATCH(INDEX(Команды!$A$2:$AN$7500,MATCH(J$3,Команды!$A$2:$A$7500,0),$E111+2),Команды!$AJ$2:$AJ$19,0),3),0)</f>
        <v>0</v>
      </c>
      <c r="L111" s="342"/>
      <c r="M111" s="174">
        <f>IF(OR(IF(INDEX(Команды!$A$2:$AN$7500,MATCH(M$3,Команды!$A$2:$A$7500,0),$E111+2)=Команды!$AJ$2,TRUE,FALSE),IF(INDEX(Команды!$A$2:$AN$7500,MATCH(M$3,Команды!$A$2:$A$7500,0),$E111+2)=Команды!$AJ$3,TRUE,FALSE),IF(INDEX(Команды!$A$2:$AN$7500,MATCH(M$3,Команды!$A$2:$A$7500,0),$E111+2)=Команды!$AJ$4,TRUE,FALSE),IF(INDEX(Команды!$A$2:$AN$7500,MATCH(M$3,Команды!$A$2:$A$7500,0),$E111+2)=Команды!$AJ$5,TRUE,FALSE),IF(INDEX(Команды!$A$2:$AN$7500,MATCH(M$3,Команды!$A$2:$A$7500,0),$E111+2)=Команды!$AJ$6,TRUE,FALSE),IF(INDEX(Команды!$A$2:$AN$7500,MATCH(M$3,Команды!$A$2:$A$7500,0),$E111+2)=Команды!$AJ$7,TRUE,FALSE),IF(INDEX(Команды!$A$2:$AN$7500,MATCH(M$3,Команды!$A$2:$A$7500,0),$E111+2)=Команды!$AJ$8,TRUE,FALSE),IF(INDEX(Команды!$A$2:$AN$7500,MATCH(M$3,Команды!$A$2:$A$7500,0),$E111+2)=Команды!$AJ$9,TRUE,FALSE),IF(INDEX(Команды!$A$2:$AN$7500,MATCH(M$3,Команды!$A$2:$A$7500,0),$E111+2)=Команды!$AJ$10,TRUE,FALSE),IF(INDEX(Команды!$A$2:$AN$7500,MATCH(M$3,Команды!$A$2:$A$7500,0),$E111+2)=Команды!$AJ$11,TRUE,FALSE),IF(INDEX(Команды!$A$2:$AN$7500,MATCH(M$3,Команды!$A$2:$A$7500,0),$E111+2)=Команды!$AJ$12,TRUE,FALSE),IF(INDEX(Команды!$A$2:$AN$7500,MATCH(M$3,Команды!$A$2:$A$7500,0),$E111+2)=Команды!$AJ$13,TRUE,FALSE),IF(INDEX(Команды!$A$2:$AN$7500,MATCH(M$3,Команды!$A$2:$A$7500,0),$E111+2)=Команды!$AJ$14,TRUE,FALSE),IF(INDEX(Команды!$A$2:$AN$7500,MATCH(M$3,Команды!$A$2:$A$7500,0),$E111+2)=Команды!$AJ$15,TRUE,FALSE),IF(INDEX(Команды!$A$2:$AN$7500,MATCH(M$3,Команды!$A$2:$A$7500,0),$E111+2)=Команды!$AJ$16,TRUE,FALSE),,IF(INDEX(Команды!$A$2:$AN$7500,MATCH(M$3,Команды!$A$2:$A$7500,0),$E111+2)=Команды!$AJ$17,TRUE,FALSE),,IF(INDEX(Команды!$A$2:$AN$7500,MATCH(M$3,Команды!$A$2:$A$7500,0),$E111+2)=Команды!$AJ$18,TRUE,FALSE),,IF(INDEX(Команды!$A$2:$AN$7500,MATCH(M$3,Команды!$A$2:$A$7500,0),$E111+2)=Команды!$AJ$19,TRUE,FALSE)),INDEX(Команды!$AJ$2:$AK$19,MATCH(INDEX(Команды!$A$2:$AN$7500,MATCH(M$3,Команды!$A$2:$A$7500,0),$E111+2),Команды!$AJ$2:$AJ$19,0),2),0)</f>
        <v>0</v>
      </c>
      <c r="N111" s="175">
        <f>IF(OR(IF(INDEX(Команды!$A$2:$AN$7500,MATCH(M$3,Команды!$A$2:$A$7500,0),$E111+2)=Команды!$AJ$2,TRUE,FALSE),IF(INDEX(Команды!$A$2:$AN$7500,MATCH(M$3,Команды!$A$2:$A$7500,0),$E111+2)=Команды!$AJ$3,TRUE,FALSE),IF(INDEX(Команды!$A$2:$AN$7500,MATCH(M$3,Команды!$A$2:$A$7500,0),$E111+2)=Команды!$AJ$4,TRUE,FALSE),IF(INDEX(Команды!$A$2:$AN$7500,MATCH(M$3,Команды!$A$2:$A$7500,0),$E111+2)=Команды!$AJ$5,TRUE,FALSE),IF(INDEX(Команды!$A$2:$AN$7500,MATCH(M$3,Команды!$A$2:$A$7500,0),$E111+2)=Команды!$AJ$6,TRUE,FALSE),IF(INDEX(Команды!$A$2:$AN$7500,MATCH(M$3,Команды!$A$2:$A$7500,0),$E111+2)=Команды!$AJ$7,TRUE,FALSE),IF(INDEX(Команды!$A$2:$AN$7500,MATCH(M$3,Команды!$A$2:$A$7500,0),$E111+2)=Команды!$AJ$8,TRUE,FALSE),IF(INDEX(Команды!$A$2:$AN$7500,MATCH(M$3,Команды!$A$2:$A$7500,0),$E111+2)=Команды!$AJ$9,TRUE,FALSE),IF(INDEX(Команды!$A$2:$AN$7500,MATCH(M$3,Команды!$A$2:$A$7500,0),$E111+2)=Команды!$AJ$10,TRUE,FALSE),IF(INDEX(Команды!$A$2:$AN$7500,MATCH(M$3,Команды!$A$2:$A$7500,0),$E111+2)=Команды!$AJ$11,TRUE,FALSE),IF(INDEX(Команды!$A$2:$AN$7500,MATCH(M$3,Команды!$A$2:$A$7500,0),$E111+2)=Команды!$AJ$12,TRUE,FALSE),IF(INDEX(Команды!$A$2:$AN$7500,MATCH(M$3,Команды!$A$2:$A$7500,0),$E111+2)=Команды!$AJ$13,TRUE,FALSE),IF(INDEX(Команды!$A$2:$AN$7500,MATCH(M$3,Команды!$A$2:$A$7500,0),$E111+2)=Команды!$AJ$14,TRUE,FALSE),IF(INDEX(Команды!$A$2:$AN$7500,MATCH(M$3,Команды!$A$2:$A$7500,0),$E111+2)=Команды!$AJ$15,TRUE,FALSE),IF(INDEX(Команды!$A$2:$AN$7500,MATCH(M$3,Команды!$A$2:$A$7500,0),$E111+2)=Команды!$AJ$16,TRUE,FALSE),IF(INDEX(Команды!$A$2:$AN$7500,MATCH(M$3,Команды!$A$2:$A$7500,0),$E111+2)=Команды!$AJ$17,TRUE,FALSE),IF(INDEX(Команды!$A$2:$AN$7500,MATCH(M$3,Команды!$A$2:$A$7500,0),$E111+2)=Команды!$AJ$18,TRUE,FALSE),IF(INDEX(Команды!$A$2:$AN$7500,MATCH(M$3,Команды!$A$2:$A$7500,0),$E111+2)=Команды!$AJ$19,TRUE,FALSE)),INDEX(Команды!$AJ$2:$AL$19,MATCH(INDEX(Команды!$A$2:$AN$7500,MATCH(M$3,Команды!$A$2:$A$7500,0),$E111+2),Команды!$AJ$2:$AJ$19,0),3),0)</f>
        <v>0</v>
      </c>
      <c r="O111" s="342"/>
      <c r="P111" s="174">
        <f>IF(OR(IF(INDEX(Команды!$A$2:$AN$7500,MATCH(P$3,Команды!$A$2:$A$7500,0),$E111+2)=Команды!$AJ$2,TRUE,FALSE),IF(INDEX(Команды!$A$2:$AN$7500,MATCH(P$3,Команды!$A$2:$A$7500,0),$E111+2)=Команды!$AJ$3,TRUE,FALSE),IF(INDEX(Команды!$A$2:$AN$7500,MATCH(P$3,Команды!$A$2:$A$7500,0),$E111+2)=Команды!$AJ$4,TRUE,FALSE),IF(INDEX(Команды!$A$2:$AN$7500,MATCH(P$3,Команды!$A$2:$A$7500,0),$E111+2)=Команды!$AJ$5,TRUE,FALSE),IF(INDEX(Команды!$A$2:$AN$7500,MATCH(P$3,Команды!$A$2:$A$7500,0),$E111+2)=Команды!$AJ$6,TRUE,FALSE),IF(INDEX(Команды!$A$2:$AN$7500,MATCH(P$3,Команды!$A$2:$A$7500,0),$E111+2)=Команды!$AJ$7,TRUE,FALSE),IF(INDEX(Команды!$A$2:$AN$7500,MATCH(P$3,Команды!$A$2:$A$7500,0),$E111+2)=Команды!$AJ$8,TRUE,FALSE),IF(INDEX(Команды!$A$2:$AN$7500,MATCH(P$3,Команды!$A$2:$A$7500,0),$E111+2)=Команды!$AJ$9,TRUE,FALSE),IF(INDEX(Команды!$A$2:$AN$7500,MATCH(P$3,Команды!$A$2:$A$7500,0),$E111+2)=Команды!$AJ$10,TRUE,FALSE),IF(INDEX(Команды!$A$2:$AN$7500,MATCH(P$3,Команды!$A$2:$A$7500,0),$E111+2)=Команды!$AJ$11,TRUE,FALSE),IF(INDEX(Команды!$A$2:$AN$7500,MATCH(P$3,Команды!$A$2:$A$7500,0),$E111+2)=Команды!$AJ$12,TRUE,FALSE),IF(INDEX(Команды!$A$2:$AN$7500,MATCH(P$3,Команды!$A$2:$A$7500,0),$E111+2)=Команды!$AJ$13,TRUE,FALSE),IF(INDEX(Команды!$A$2:$AN$7500,MATCH(P$3,Команды!$A$2:$A$7500,0),$E111+2)=Команды!$AJ$14,TRUE,FALSE),IF(INDEX(Команды!$A$2:$AN$7500,MATCH(P$3,Команды!$A$2:$A$7500,0),$E111+2)=Команды!$AJ$15,TRUE,FALSE),IF(INDEX(Команды!$A$2:$AN$7500,MATCH(P$3,Команды!$A$2:$A$7500,0),$E111+2)=Команды!$AJ$16,TRUE,FALSE),,IF(INDEX(Команды!$A$2:$AN$7500,MATCH(P$3,Команды!$A$2:$A$7500,0),$E111+2)=Команды!$AJ$17,TRUE,FALSE),,IF(INDEX(Команды!$A$2:$AN$7500,MATCH(P$3,Команды!$A$2:$A$7500,0),$E111+2)=Команды!$AJ$18,TRUE,FALSE),,IF(INDEX(Команды!$A$2:$AN$7500,MATCH(P$3,Команды!$A$2:$A$7500,0),$E111+2)=Команды!$AJ$19,TRUE,FALSE)),INDEX(Команды!$AJ$2:$AK$19,MATCH(INDEX(Команды!$A$2:$AN$7500,MATCH(P$3,Команды!$A$2:$A$7500,0),$E111+2),Команды!$AJ$2:$AJ$19,0),2),0)</f>
        <v>0</v>
      </c>
      <c r="Q111" s="175">
        <f>IF(OR(IF(INDEX(Команды!$A$2:$AN$7500,MATCH(P$3,Команды!$A$2:$A$7500,0),$E111+2)=Команды!$AJ$2,TRUE,FALSE),IF(INDEX(Команды!$A$2:$AN$7500,MATCH(P$3,Команды!$A$2:$A$7500,0),$E111+2)=Команды!$AJ$3,TRUE,FALSE),IF(INDEX(Команды!$A$2:$AN$7500,MATCH(P$3,Команды!$A$2:$A$7500,0),$E111+2)=Команды!$AJ$4,TRUE,FALSE),IF(INDEX(Команды!$A$2:$AN$7500,MATCH(P$3,Команды!$A$2:$A$7500,0),$E111+2)=Команды!$AJ$5,TRUE,FALSE),IF(INDEX(Команды!$A$2:$AN$7500,MATCH(P$3,Команды!$A$2:$A$7500,0),$E111+2)=Команды!$AJ$6,TRUE,FALSE),IF(INDEX(Команды!$A$2:$AN$7500,MATCH(P$3,Команды!$A$2:$A$7500,0),$E111+2)=Команды!$AJ$7,TRUE,FALSE),IF(INDEX(Команды!$A$2:$AN$7500,MATCH(P$3,Команды!$A$2:$A$7500,0),$E111+2)=Команды!$AJ$8,TRUE,FALSE),IF(INDEX(Команды!$A$2:$AN$7500,MATCH(P$3,Команды!$A$2:$A$7500,0),$E111+2)=Команды!$AJ$9,TRUE,FALSE),IF(INDEX(Команды!$A$2:$AN$7500,MATCH(P$3,Команды!$A$2:$A$7500,0),$E111+2)=Команды!$AJ$10,TRUE,FALSE),IF(INDEX(Команды!$A$2:$AN$7500,MATCH(P$3,Команды!$A$2:$A$7500,0),$E111+2)=Команды!$AJ$11,TRUE,FALSE),IF(INDEX(Команды!$A$2:$AN$7500,MATCH(P$3,Команды!$A$2:$A$7500,0),$E111+2)=Команды!$AJ$12,TRUE,FALSE),IF(INDEX(Команды!$A$2:$AN$7500,MATCH(P$3,Команды!$A$2:$A$7500,0),$E111+2)=Команды!$AJ$13,TRUE,FALSE),IF(INDEX(Команды!$A$2:$AN$7500,MATCH(P$3,Команды!$A$2:$A$7500,0),$E111+2)=Команды!$AJ$14,TRUE,FALSE),IF(INDEX(Команды!$A$2:$AN$7500,MATCH(P$3,Команды!$A$2:$A$7500,0),$E111+2)=Команды!$AJ$15,TRUE,FALSE),IF(INDEX(Команды!$A$2:$AN$7500,MATCH(P$3,Команды!$A$2:$A$7500,0),$E111+2)=Команды!$AJ$16,TRUE,FALSE),IF(INDEX(Команды!$A$2:$AN$7500,MATCH(P$3,Команды!$A$2:$A$7500,0),$E111+2)=Команды!$AJ$17,TRUE,FALSE),IF(INDEX(Команды!$A$2:$AN$7500,MATCH(P$3,Команды!$A$2:$A$7500,0),$E111+2)=Команды!$AJ$18,TRUE,FALSE),IF(INDEX(Команды!$A$2:$AN$7500,MATCH(P$3,Команды!$A$2:$A$7500,0),$E111+2)=Команды!$AJ$19,TRUE,FALSE)),INDEX(Команды!$AJ$2:$AL$19,MATCH(INDEX(Команды!$A$2:$AN$7500,MATCH(P$3,Команды!$A$2:$A$7500,0),$E111+2),Команды!$AJ$2:$AJ$19,0),3),0)</f>
        <v>0</v>
      </c>
      <c r="R111" s="342"/>
      <c r="S111" s="174">
        <f>IF(OR(IF(INDEX(Команды!$A$2:$AN$7500,MATCH(S$3,Команды!$A$2:$A$7500,0),$E111+2)=Команды!$AJ$2,TRUE,FALSE),IF(INDEX(Команды!$A$2:$AN$7500,MATCH(S$3,Команды!$A$2:$A$7500,0),$E111+2)=Команды!$AJ$3,TRUE,FALSE),IF(INDEX(Команды!$A$2:$AN$7500,MATCH(S$3,Команды!$A$2:$A$7500,0),$E111+2)=Команды!$AJ$4,TRUE,FALSE),IF(INDEX(Команды!$A$2:$AN$7500,MATCH(S$3,Команды!$A$2:$A$7500,0),$E111+2)=Команды!$AJ$5,TRUE,FALSE),IF(INDEX(Команды!$A$2:$AN$7500,MATCH(S$3,Команды!$A$2:$A$7500,0),$E111+2)=Команды!$AJ$6,TRUE,FALSE),IF(INDEX(Команды!$A$2:$AN$7500,MATCH(S$3,Команды!$A$2:$A$7500,0),$E111+2)=Команды!$AJ$7,TRUE,FALSE),IF(INDEX(Команды!$A$2:$AN$7500,MATCH(S$3,Команды!$A$2:$A$7500,0),$E111+2)=Команды!$AJ$8,TRUE,FALSE),IF(INDEX(Команды!$A$2:$AN$7500,MATCH(S$3,Команды!$A$2:$A$7500,0),$E111+2)=Команды!$AJ$9,TRUE,FALSE),IF(INDEX(Команды!$A$2:$AN$7500,MATCH(S$3,Команды!$A$2:$A$7500,0),$E111+2)=Команды!$AJ$10,TRUE,FALSE),IF(INDEX(Команды!$A$2:$AN$7500,MATCH(S$3,Команды!$A$2:$A$7500,0),$E111+2)=Команды!$AJ$11,TRUE,FALSE),IF(INDEX(Команды!$A$2:$AN$7500,MATCH(S$3,Команды!$A$2:$A$7500,0),$E111+2)=Команды!$AJ$12,TRUE,FALSE),IF(INDEX(Команды!$A$2:$AN$7500,MATCH(S$3,Команды!$A$2:$A$7500,0),$E111+2)=Команды!$AJ$13,TRUE,FALSE),IF(INDEX(Команды!$A$2:$AN$7500,MATCH(S$3,Команды!$A$2:$A$7500,0),$E111+2)=Команды!$AJ$14,TRUE,FALSE),IF(INDEX(Команды!$A$2:$AN$7500,MATCH(S$3,Команды!$A$2:$A$7500,0),$E111+2)=Команды!$AJ$15,TRUE,FALSE),IF(INDEX(Команды!$A$2:$AN$7500,MATCH(S$3,Команды!$A$2:$A$7500,0),$E111+2)=Команды!$AJ$16,TRUE,FALSE),,IF(INDEX(Команды!$A$2:$AN$7500,MATCH(S$3,Команды!$A$2:$A$7500,0),$E111+2)=Команды!$AJ$17,TRUE,FALSE),,IF(INDEX(Команды!$A$2:$AN$7500,MATCH(S$3,Команды!$A$2:$A$7500,0),$E111+2)=Команды!$AJ$18,TRUE,FALSE),,IF(INDEX(Команды!$A$2:$AN$7500,MATCH(S$3,Команды!$A$2:$A$7500,0),$E111+2)=Команды!$AJ$19,TRUE,FALSE)),INDEX(Команды!$AJ$2:$AK$19,MATCH(INDEX(Команды!$A$2:$AN$7500,MATCH(S$3,Команды!$A$2:$A$7500,0),$E111+2),Команды!$AJ$2:$AJ$19,0),2),0)</f>
        <v>0</v>
      </c>
      <c r="T111" s="175">
        <f>IF(OR(IF(INDEX(Команды!$A$2:$AN$7500,MATCH(S$3,Команды!$A$2:$A$7500,0),$E111+2)=Команды!$AJ$2,TRUE,FALSE),IF(INDEX(Команды!$A$2:$AN$7500,MATCH(S$3,Команды!$A$2:$A$7500,0),$E111+2)=Команды!$AJ$3,TRUE,FALSE),IF(INDEX(Команды!$A$2:$AN$7500,MATCH(S$3,Команды!$A$2:$A$7500,0),$E111+2)=Команды!$AJ$4,TRUE,FALSE),IF(INDEX(Команды!$A$2:$AN$7500,MATCH(S$3,Команды!$A$2:$A$7500,0),$E111+2)=Команды!$AJ$5,TRUE,FALSE),IF(INDEX(Команды!$A$2:$AN$7500,MATCH(S$3,Команды!$A$2:$A$7500,0),$E111+2)=Команды!$AJ$6,TRUE,FALSE),IF(INDEX(Команды!$A$2:$AN$7500,MATCH(S$3,Команды!$A$2:$A$7500,0),$E111+2)=Команды!$AJ$7,TRUE,FALSE),IF(INDEX(Команды!$A$2:$AN$7500,MATCH(S$3,Команды!$A$2:$A$7500,0),$E111+2)=Команды!$AJ$8,TRUE,FALSE),IF(INDEX(Команды!$A$2:$AN$7500,MATCH(S$3,Команды!$A$2:$A$7500,0),$E111+2)=Команды!$AJ$9,TRUE,FALSE),IF(INDEX(Команды!$A$2:$AN$7500,MATCH(S$3,Команды!$A$2:$A$7500,0),$E111+2)=Команды!$AJ$10,TRUE,FALSE),IF(INDEX(Команды!$A$2:$AN$7500,MATCH(S$3,Команды!$A$2:$A$7500,0),$E111+2)=Команды!$AJ$11,TRUE,FALSE),IF(INDEX(Команды!$A$2:$AN$7500,MATCH(S$3,Команды!$A$2:$A$7500,0),$E111+2)=Команды!$AJ$12,TRUE,FALSE),IF(INDEX(Команды!$A$2:$AN$7500,MATCH(S$3,Команды!$A$2:$A$7500,0),$E111+2)=Команды!$AJ$13,TRUE,FALSE),IF(INDEX(Команды!$A$2:$AN$7500,MATCH(S$3,Команды!$A$2:$A$7500,0),$E111+2)=Команды!$AJ$14,TRUE,FALSE),IF(INDEX(Команды!$A$2:$AN$7500,MATCH(S$3,Команды!$A$2:$A$7500,0),$E111+2)=Команды!$AJ$15,TRUE,FALSE),IF(INDEX(Команды!$A$2:$AN$7500,MATCH(S$3,Команды!$A$2:$A$7500,0),$E111+2)=Команды!$AJ$16,TRUE,FALSE),IF(INDEX(Команды!$A$2:$AN$7500,MATCH(S$3,Команды!$A$2:$A$7500,0),$E111+2)=Команды!$AJ$17,TRUE,FALSE),IF(INDEX(Команды!$A$2:$AN$7500,MATCH(S$3,Команды!$A$2:$A$7500,0),$E111+2)=Команды!$AJ$18,TRUE,FALSE),IF(INDEX(Команды!$A$2:$AN$7500,MATCH(S$3,Команды!$A$2:$A$7500,0),$E111+2)=Команды!$AJ$19,TRUE,FALSE)),INDEX(Команды!$AJ$2:$AL$19,MATCH(INDEX(Команды!$A$2:$AN$7500,MATCH(S$3,Команды!$A$2:$A$7500,0),$E111+2),Команды!$AJ$2:$AJ$19,0),3),0)</f>
        <v>0</v>
      </c>
      <c r="U111" s="342"/>
      <c r="V111" s="174">
        <f>IF(OR(IF(INDEX(Команды!$A$2:$AN$7500,MATCH(V$3,Команды!$A$2:$A$7500,0),$E111+2)=Команды!$AJ$2,TRUE,FALSE),IF(INDEX(Команды!$A$2:$AN$7500,MATCH(V$3,Команды!$A$2:$A$7500,0),$E111+2)=Команды!$AJ$3,TRUE,FALSE),IF(INDEX(Команды!$A$2:$AN$7500,MATCH(V$3,Команды!$A$2:$A$7500,0),$E111+2)=Команды!$AJ$4,TRUE,FALSE),IF(INDEX(Команды!$A$2:$AN$7500,MATCH(V$3,Команды!$A$2:$A$7500,0),$E111+2)=Команды!$AJ$5,TRUE,FALSE),IF(INDEX(Команды!$A$2:$AN$7500,MATCH(V$3,Команды!$A$2:$A$7500,0),$E111+2)=Команды!$AJ$6,TRUE,FALSE),IF(INDEX(Команды!$A$2:$AN$7500,MATCH(V$3,Команды!$A$2:$A$7500,0),$E111+2)=Команды!$AJ$7,TRUE,FALSE),IF(INDEX(Команды!$A$2:$AN$7500,MATCH(V$3,Команды!$A$2:$A$7500,0),$E111+2)=Команды!$AJ$8,TRUE,FALSE),IF(INDEX(Команды!$A$2:$AN$7500,MATCH(V$3,Команды!$A$2:$A$7500,0),$E111+2)=Команды!$AJ$9,TRUE,FALSE),IF(INDEX(Команды!$A$2:$AN$7500,MATCH(V$3,Команды!$A$2:$A$7500,0),$E111+2)=Команды!$AJ$10,TRUE,FALSE),IF(INDEX(Команды!$A$2:$AN$7500,MATCH(V$3,Команды!$A$2:$A$7500,0),$E111+2)=Команды!$AJ$11,TRUE,FALSE),IF(INDEX(Команды!$A$2:$AN$7500,MATCH(V$3,Команды!$A$2:$A$7500,0),$E111+2)=Команды!$AJ$12,TRUE,FALSE),IF(INDEX(Команды!$A$2:$AN$7500,MATCH(V$3,Команды!$A$2:$A$7500,0),$E111+2)=Команды!$AJ$13,TRUE,FALSE),IF(INDEX(Команды!$A$2:$AN$7500,MATCH(V$3,Команды!$A$2:$A$7500,0),$E111+2)=Команды!$AJ$14,TRUE,FALSE),IF(INDEX(Команды!$A$2:$AN$7500,MATCH(V$3,Команды!$A$2:$A$7500,0),$E111+2)=Команды!$AJ$15,TRUE,FALSE),IF(INDEX(Команды!$A$2:$AN$7500,MATCH(V$3,Команды!$A$2:$A$7500,0),$E111+2)=Команды!$AJ$16,TRUE,FALSE),,IF(INDEX(Команды!$A$2:$AN$7500,MATCH(V$3,Команды!$A$2:$A$7500,0),$E111+2)=Команды!$AJ$17,TRUE,FALSE),,IF(INDEX(Команды!$A$2:$AN$7500,MATCH(V$3,Команды!$A$2:$A$7500,0),$E111+2)=Команды!$AJ$18,TRUE,FALSE),,IF(INDEX(Команды!$A$2:$AN$7500,MATCH(V$3,Команды!$A$2:$A$7500,0),$E111+2)=Команды!$AJ$19,TRUE,FALSE)),INDEX(Команды!$AJ$2:$AK$19,MATCH(INDEX(Команды!$A$2:$AN$7500,MATCH(V$3,Команды!$A$2:$A$7500,0),$E111+2),Команды!$AJ$2:$AJ$19,0),2),0)</f>
        <v>0</v>
      </c>
      <c r="W111" s="175">
        <f>IF(OR(IF(INDEX(Команды!$A$2:$AN$7500,MATCH(V$3,Команды!$A$2:$A$7500,0),$E111+2)=Команды!$AJ$2,TRUE,FALSE),IF(INDEX(Команды!$A$2:$AN$7500,MATCH(V$3,Команды!$A$2:$A$7500,0),$E111+2)=Команды!$AJ$3,TRUE,FALSE),IF(INDEX(Команды!$A$2:$AN$7500,MATCH(V$3,Команды!$A$2:$A$7500,0),$E111+2)=Команды!$AJ$4,TRUE,FALSE),IF(INDEX(Команды!$A$2:$AN$7500,MATCH(V$3,Команды!$A$2:$A$7500,0),$E111+2)=Команды!$AJ$5,TRUE,FALSE),IF(INDEX(Команды!$A$2:$AN$7500,MATCH(V$3,Команды!$A$2:$A$7500,0),$E111+2)=Команды!$AJ$6,TRUE,FALSE),IF(INDEX(Команды!$A$2:$AN$7500,MATCH(V$3,Команды!$A$2:$A$7500,0),$E111+2)=Команды!$AJ$7,TRUE,FALSE),IF(INDEX(Команды!$A$2:$AN$7500,MATCH(V$3,Команды!$A$2:$A$7500,0),$E111+2)=Команды!$AJ$8,TRUE,FALSE),IF(INDEX(Команды!$A$2:$AN$7500,MATCH(V$3,Команды!$A$2:$A$7500,0),$E111+2)=Команды!$AJ$9,TRUE,FALSE),IF(INDEX(Команды!$A$2:$AN$7500,MATCH(V$3,Команды!$A$2:$A$7500,0),$E111+2)=Команды!$AJ$10,TRUE,FALSE),IF(INDEX(Команды!$A$2:$AN$7500,MATCH(V$3,Команды!$A$2:$A$7500,0),$E111+2)=Команды!$AJ$11,TRUE,FALSE),IF(INDEX(Команды!$A$2:$AN$7500,MATCH(V$3,Команды!$A$2:$A$7500,0),$E111+2)=Команды!$AJ$12,TRUE,FALSE),IF(INDEX(Команды!$A$2:$AN$7500,MATCH(V$3,Команды!$A$2:$A$7500,0),$E111+2)=Команды!$AJ$13,TRUE,FALSE),IF(INDEX(Команды!$A$2:$AN$7500,MATCH(V$3,Команды!$A$2:$A$7500,0),$E111+2)=Команды!$AJ$14,TRUE,FALSE),IF(INDEX(Команды!$A$2:$AN$7500,MATCH(V$3,Команды!$A$2:$A$7500,0),$E111+2)=Команды!$AJ$15,TRUE,FALSE),IF(INDEX(Команды!$A$2:$AN$7500,MATCH(V$3,Команды!$A$2:$A$7500,0),$E111+2)=Команды!$AJ$16,TRUE,FALSE),IF(INDEX(Команды!$A$2:$AN$7500,MATCH(V$3,Команды!$A$2:$A$7500,0),$E111+2)=Команды!$AJ$17,TRUE,FALSE),IF(INDEX(Команды!$A$2:$AN$7500,MATCH(V$3,Команды!$A$2:$A$7500,0),$E111+2)=Команды!$AJ$18,TRUE,FALSE),IF(INDEX(Команды!$A$2:$AN$7500,MATCH(V$3,Команды!$A$2:$A$7500,0),$E111+2)=Команды!$AJ$19,TRUE,FALSE)),INDEX(Команды!$AJ$2:$AL$19,MATCH(INDEX(Команды!$A$2:$AN$7500,MATCH(V$3,Команды!$A$2:$A$7500,0),$E111+2),Команды!$AJ$2:$AJ$19,0),3),0)</f>
        <v>0</v>
      </c>
      <c r="X111" s="342"/>
      <c r="Y111" s="174">
        <f>IF(OR(IF(INDEX(Команды!$A$2:$AN$7500,MATCH(Y$3,Команды!$A$2:$A$7500,0),$E111+2)=Команды!$AJ$2,TRUE,FALSE),IF(INDEX(Команды!$A$2:$AN$7500,MATCH(Y$3,Команды!$A$2:$A$7500,0),$E111+2)=Команды!$AJ$3,TRUE,FALSE),IF(INDEX(Команды!$A$2:$AN$7500,MATCH(Y$3,Команды!$A$2:$A$7500,0),$E111+2)=Команды!$AJ$4,TRUE,FALSE),IF(INDEX(Команды!$A$2:$AN$7500,MATCH(Y$3,Команды!$A$2:$A$7500,0),$E111+2)=Команды!$AJ$5,TRUE,FALSE),IF(INDEX(Команды!$A$2:$AN$7500,MATCH(Y$3,Команды!$A$2:$A$7500,0),$E111+2)=Команды!$AJ$6,TRUE,FALSE),IF(INDEX(Команды!$A$2:$AN$7500,MATCH(Y$3,Команды!$A$2:$A$7500,0),$E111+2)=Команды!$AJ$7,TRUE,FALSE),IF(INDEX(Команды!$A$2:$AN$7500,MATCH(Y$3,Команды!$A$2:$A$7500,0),$E111+2)=Команды!$AJ$8,TRUE,FALSE),IF(INDEX(Команды!$A$2:$AN$7500,MATCH(Y$3,Команды!$A$2:$A$7500,0),$E111+2)=Команды!$AJ$9,TRUE,FALSE),IF(INDEX(Команды!$A$2:$AN$7500,MATCH(Y$3,Команды!$A$2:$A$7500,0),$E111+2)=Команды!$AJ$10,TRUE,FALSE),IF(INDEX(Команды!$A$2:$AN$7500,MATCH(Y$3,Команды!$A$2:$A$7500,0),$E111+2)=Команды!$AJ$11,TRUE,FALSE),IF(INDEX(Команды!$A$2:$AN$7500,MATCH(Y$3,Команды!$A$2:$A$7500,0),$E111+2)=Команды!$AJ$12,TRUE,FALSE),IF(INDEX(Команды!$A$2:$AN$7500,MATCH(Y$3,Команды!$A$2:$A$7500,0),$E111+2)=Команды!$AJ$13,TRUE,FALSE),IF(INDEX(Команды!$A$2:$AN$7500,MATCH(Y$3,Команды!$A$2:$A$7500,0),$E111+2)=Команды!$AJ$14,TRUE,FALSE),IF(INDEX(Команды!$A$2:$AN$7500,MATCH(Y$3,Команды!$A$2:$A$7500,0),$E111+2)=Команды!$AJ$15,TRUE,FALSE),IF(INDEX(Команды!$A$2:$AN$7500,MATCH(Y$3,Команды!$A$2:$A$7500,0),$E111+2)=Команды!$AJ$16,TRUE,FALSE),,IF(INDEX(Команды!$A$2:$AN$7500,MATCH(Y$3,Команды!$A$2:$A$7500,0),$E111+2)=Команды!$AJ$17,TRUE,FALSE),,IF(INDEX(Команды!$A$2:$AN$7500,MATCH(Y$3,Команды!$A$2:$A$7500,0),$E111+2)=Команды!$AJ$18,TRUE,FALSE),,IF(INDEX(Команды!$A$2:$AN$7500,MATCH(Y$3,Команды!$A$2:$A$7500,0),$E111+2)=Команды!$AJ$19,TRUE,FALSE)),INDEX(Команды!$AJ$2:$AK$19,MATCH(INDEX(Команды!$A$2:$AN$7500,MATCH(Y$3,Команды!$A$2:$A$7500,0),$E111+2),Команды!$AJ$2:$AJ$19,0),2),0)</f>
        <v>0</v>
      </c>
      <c r="Z111" s="175">
        <f>IF(OR(IF(INDEX(Команды!$A$2:$AN$7500,MATCH(Y$3,Команды!$A$2:$A$7500,0),$E111+2)=Команды!$AJ$2,TRUE,FALSE),IF(INDEX(Команды!$A$2:$AN$7500,MATCH(Y$3,Команды!$A$2:$A$7500,0),$E111+2)=Команды!$AJ$3,TRUE,FALSE),IF(INDEX(Команды!$A$2:$AN$7500,MATCH(Y$3,Команды!$A$2:$A$7500,0),$E111+2)=Команды!$AJ$4,TRUE,FALSE),IF(INDEX(Команды!$A$2:$AN$7500,MATCH(Y$3,Команды!$A$2:$A$7500,0),$E111+2)=Команды!$AJ$5,TRUE,FALSE),IF(INDEX(Команды!$A$2:$AN$7500,MATCH(Y$3,Команды!$A$2:$A$7500,0),$E111+2)=Команды!$AJ$6,TRUE,FALSE),IF(INDEX(Команды!$A$2:$AN$7500,MATCH(Y$3,Команды!$A$2:$A$7500,0),$E111+2)=Команды!$AJ$7,TRUE,FALSE),IF(INDEX(Команды!$A$2:$AN$7500,MATCH(Y$3,Команды!$A$2:$A$7500,0),$E111+2)=Команды!$AJ$8,TRUE,FALSE),IF(INDEX(Команды!$A$2:$AN$7500,MATCH(Y$3,Команды!$A$2:$A$7500,0),$E111+2)=Команды!$AJ$9,TRUE,FALSE),IF(INDEX(Команды!$A$2:$AN$7500,MATCH(Y$3,Команды!$A$2:$A$7500,0),$E111+2)=Команды!$AJ$10,TRUE,FALSE),IF(INDEX(Команды!$A$2:$AN$7500,MATCH(Y$3,Команды!$A$2:$A$7500,0),$E111+2)=Команды!$AJ$11,TRUE,FALSE),IF(INDEX(Команды!$A$2:$AN$7500,MATCH(Y$3,Команды!$A$2:$A$7500,0),$E111+2)=Команды!$AJ$12,TRUE,FALSE),IF(INDEX(Команды!$A$2:$AN$7500,MATCH(Y$3,Команды!$A$2:$A$7500,0),$E111+2)=Команды!$AJ$13,TRUE,FALSE),IF(INDEX(Команды!$A$2:$AN$7500,MATCH(Y$3,Команды!$A$2:$A$7500,0),$E111+2)=Команды!$AJ$14,TRUE,FALSE),IF(INDEX(Команды!$A$2:$AN$7500,MATCH(Y$3,Команды!$A$2:$A$7500,0),$E111+2)=Команды!$AJ$15,TRUE,FALSE),IF(INDEX(Команды!$A$2:$AN$7500,MATCH(Y$3,Команды!$A$2:$A$7500,0),$E111+2)=Команды!$AJ$16,TRUE,FALSE),IF(INDEX(Команды!$A$2:$AN$7500,MATCH(Y$3,Команды!$A$2:$A$7500,0),$E111+2)=Команды!$AJ$17,TRUE,FALSE),IF(INDEX(Команды!$A$2:$AN$7500,MATCH(Y$3,Команды!$A$2:$A$7500,0),$E111+2)=Команды!$AJ$18,TRUE,FALSE),IF(INDEX(Команды!$A$2:$AN$7500,MATCH(Y$3,Команды!$A$2:$A$7500,0),$E111+2)=Команды!$AJ$19,TRUE,FALSE)),INDEX(Команды!$AJ$2:$AL$19,MATCH(INDEX(Команды!$A$2:$AN$7500,MATCH(Y$3,Команды!$A$2:$A$7500,0),$E111+2),Команды!$AJ$2:$AJ$19,0),3),0)</f>
        <v>0</v>
      </c>
      <c r="AA111" s="342"/>
      <c r="AB111" s="174">
        <f>IF(OR(IF(INDEX(Команды!$A$2:$AN$7500,MATCH(AB$3,Команды!$A$2:$A$7500,0),$E111+2)=Команды!$AJ$2,TRUE,FALSE),IF(INDEX(Команды!$A$2:$AN$7500,MATCH(AB$3,Команды!$A$2:$A$7500,0),$E111+2)=Команды!$AJ$3,TRUE,FALSE),IF(INDEX(Команды!$A$2:$AN$7500,MATCH(AB$3,Команды!$A$2:$A$7500,0),$E111+2)=Команды!$AJ$4,TRUE,FALSE),IF(INDEX(Команды!$A$2:$AN$7500,MATCH(AB$3,Команды!$A$2:$A$7500,0),$E111+2)=Команды!$AJ$5,TRUE,FALSE),IF(INDEX(Команды!$A$2:$AN$7500,MATCH(AB$3,Команды!$A$2:$A$7500,0),$E111+2)=Команды!$AJ$6,TRUE,FALSE),IF(INDEX(Команды!$A$2:$AN$7500,MATCH(AB$3,Команды!$A$2:$A$7500,0),$E111+2)=Команды!$AJ$7,TRUE,FALSE),IF(INDEX(Команды!$A$2:$AN$7500,MATCH(AB$3,Команды!$A$2:$A$7500,0),$E111+2)=Команды!$AJ$8,TRUE,FALSE),IF(INDEX(Команды!$A$2:$AN$7500,MATCH(AB$3,Команды!$A$2:$A$7500,0),$E111+2)=Команды!$AJ$9,TRUE,FALSE),IF(INDEX(Команды!$A$2:$AN$7500,MATCH(AB$3,Команды!$A$2:$A$7500,0),$E111+2)=Команды!$AJ$10,TRUE,FALSE),IF(INDEX(Команды!$A$2:$AN$7500,MATCH(AB$3,Команды!$A$2:$A$7500,0),$E111+2)=Команды!$AJ$11,TRUE,FALSE),IF(INDEX(Команды!$A$2:$AN$7500,MATCH(AB$3,Команды!$A$2:$A$7500,0),$E111+2)=Команды!$AJ$12,TRUE,FALSE),IF(INDEX(Команды!$A$2:$AN$7500,MATCH(AB$3,Команды!$A$2:$A$7500,0),$E111+2)=Команды!$AJ$13,TRUE,FALSE),IF(INDEX(Команды!$A$2:$AN$7500,MATCH(AB$3,Команды!$A$2:$A$7500,0),$E111+2)=Команды!$AJ$14,TRUE,FALSE),IF(INDEX(Команды!$A$2:$AN$7500,MATCH(AB$3,Команды!$A$2:$A$7500,0),$E111+2)=Команды!$AJ$15,TRUE,FALSE),IF(INDEX(Команды!$A$2:$AN$7500,MATCH(AB$3,Команды!$A$2:$A$7500,0),$E111+2)=Команды!$AJ$16,TRUE,FALSE),,IF(INDEX(Команды!$A$2:$AN$7500,MATCH(AB$3,Команды!$A$2:$A$7500,0),$E111+2)=Команды!$AJ$17,TRUE,FALSE),,IF(INDEX(Команды!$A$2:$AN$7500,MATCH(AB$3,Команды!$A$2:$A$7500,0),$E111+2)=Команды!$AJ$18,TRUE,FALSE),,IF(INDEX(Команды!$A$2:$AN$7500,MATCH(AB$3,Команды!$A$2:$A$7500,0),$E111+2)=Команды!$AJ$19,TRUE,FALSE)),INDEX(Команды!$AJ$2:$AK$19,MATCH(INDEX(Команды!$A$2:$AN$7500,MATCH(AB$3,Команды!$A$2:$A$7500,0),$E111+2),Команды!$AJ$2:$AJ$19,0),2),0)</f>
        <v>0</v>
      </c>
      <c r="AC111" s="175">
        <f>IF(OR(IF(INDEX(Команды!$A$2:$AN$7500,MATCH(AB$3,Команды!$A$2:$A$7500,0),$E111+2)=Команды!$AJ$2,TRUE,FALSE),IF(INDEX(Команды!$A$2:$AN$7500,MATCH(AB$3,Команды!$A$2:$A$7500,0),$E111+2)=Команды!$AJ$3,TRUE,FALSE),IF(INDEX(Команды!$A$2:$AN$7500,MATCH(AB$3,Команды!$A$2:$A$7500,0),$E111+2)=Команды!$AJ$4,TRUE,FALSE),IF(INDEX(Команды!$A$2:$AN$7500,MATCH(AB$3,Команды!$A$2:$A$7500,0),$E111+2)=Команды!$AJ$5,TRUE,FALSE),IF(INDEX(Команды!$A$2:$AN$7500,MATCH(AB$3,Команды!$A$2:$A$7500,0),$E111+2)=Команды!$AJ$6,TRUE,FALSE),IF(INDEX(Команды!$A$2:$AN$7500,MATCH(AB$3,Команды!$A$2:$A$7500,0),$E111+2)=Команды!$AJ$7,TRUE,FALSE),IF(INDEX(Команды!$A$2:$AN$7500,MATCH(AB$3,Команды!$A$2:$A$7500,0),$E111+2)=Команды!$AJ$8,TRUE,FALSE),IF(INDEX(Команды!$A$2:$AN$7500,MATCH(AB$3,Команды!$A$2:$A$7500,0),$E111+2)=Команды!$AJ$9,TRUE,FALSE),IF(INDEX(Команды!$A$2:$AN$7500,MATCH(AB$3,Команды!$A$2:$A$7500,0),$E111+2)=Команды!$AJ$10,TRUE,FALSE),IF(INDEX(Команды!$A$2:$AN$7500,MATCH(AB$3,Команды!$A$2:$A$7500,0),$E111+2)=Команды!$AJ$11,TRUE,FALSE),IF(INDEX(Команды!$A$2:$AN$7500,MATCH(AB$3,Команды!$A$2:$A$7500,0),$E111+2)=Команды!$AJ$12,TRUE,FALSE),IF(INDEX(Команды!$A$2:$AN$7500,MATCH(AB$3,Команды!$A$2:$A$7500,0),$E111+2)=Команды!$AJ$13,TRUE,FALSE),IF(INDEX(Команды!$A$2:$AN$7500,MATCH(AB$3,Команды!$A$2:$A$7500,0),$E111+2)=Команды!$AJ$14,TRUE,FALSE),IF(INDEX(Команды!$A$2:$AN$7500,MATCH(AB$3,Команды!$A$2:$A$7500,0),$E111+2)=Команды!$AJ$15,TRUE,FALSE),IF(INDEX(Команды!$A$2:$AN$7500,MATCH(AB$3,Команды!$A$2:$A$7500,0),$E111+2)=Команды!$AJ$16,TRUE,FALSE),IF(INDEX(Команды!$A$2:$AN$7500,MATCH(AB$3,Команды!$A$2:$A$7500,0),$E111+2)=Команды!$AJ$17,TRUE,FALSE),IF(INDEX(Команды!$A$2:$AN$7500,MATCH(AB$3,Команды!$A$2:$A$7500,0),$E111+2)=Команды!$AJ$18,TRUE,FALSE),IF(INDEX(Команды!$A$2:$AN$7500,MATCH(AB$3,Команды!$A$2:$A$7500,0),$E111+2)=Команды!$AJ$19,TRUE,FALSE)),INDEX(Команды!$AJ$2:$AL$19,MATCH(INDEX(Команды!$A$2:$AN$7500,MATCH(AB$3,Команды!$A$2:$A$7500,0),$E111+2),Команды!$AJ$2:$AJ$19,0),3),0)</f>
        <v>0</v>
      </c>
      <c r="AD111" s="342"/>
      <c r="AE111" s="174">
        <f>IF(OR(IF(INDEX(Команды!$A$2:$AN$7500,MATCH(AE$3,Команды!$A$2:$A$7500,0),$E111+2)=Команды!$AJ$2,TRUE,FALSE),IF(INDEX(Команды!$A$2:$AN$7500,MATCH(AE$3,Команды!$A$2:$A$7500,0),$E111+2)=Команды!$AJ$3,TRUE,FALSE),IF(INDEX(Команды!$A$2:$AN$7500,MATCH(AE$3,Команды!$A$2:$A$7500,0),$E111+2)=Команды!$AJ$4,TRUE,FALSE),IF(INDEX(Команды!$A$2:$AN$7500,MATCH(AE$3,Команды!$A$2:$A$7500,0),$E111+2)=Команды!$AJ$5,TRUE,FALSE),IF(INDEX(Команды!$A$2:$AN$7500,MATCH(AE$3,Команды!$A$2:$A$7500,0),$E111+2)=Команды!$AJ$6,TRUE,FALSE),IF(INDEX(Команды!$A$2:$AN$7500,MATCH(AE$3,Команды!$A$2:$A$7500,0),$E111+2)=Команды!$AJ$7,TRUE,FALSE),IF(INDEX(Команды!$A$2:$AN$7500,MATCH(AE$3,Команды!$A$2:$A$7500,0),$E111+2)=Команды!$AJ$8,TRUE,FALSE),IF(INDEX(Команды!$A$2:$AN$7500,MATCH(AE$3,Команды!$A$2:$A$7500,0),$E111+2)=Команды!$AJ$9,TRUE,FALSE),IF(INDEX(Команды!$A$2:$AN$7500,MATCH(AE$3,Команды!$A$2:$A$7500,0),$E111+2)=Команды!$AJ$10,TRUE,FALSE),IF(INDEX(Команды!$A$2:$AN$7500,MATCH(AE$3,Команды!$A$2:$A$7500,0),$E111+2)=Команды!$AJ$11,TRUE,FALSE),IF(INDEX(Команды!$A$2:$AN$7500,MATCH(AE$3,Команды!$A$2:$A$7500,0),$E111+2)=Команды!$AJ$12,TRUE,FALSE),IF(INDEX(Команды!$A$2:$AN$7500,MATCH(AE$3,Команды!$A$2:$A$7500,0),$E111+2)=Команды!$AJ$13,TRUE,FALSE),IF(INDEX(Команды!$A$2:$AN$7500,MATCH(AE$3,Команды!$A$2:$A$7500,0),$E111+2)=Команды!$AJ$14,TRUE,FALSE),IF(INDEX(Команды!$A$2:$AN$7500,MATCH(AE$3,Команды!$A$2:$A$7500,0),$E111+2)=Команды!$AJ$15,TRUE,FALSE),IF(INDEX(Команды!$A$2:$AN$7500,MATCH(AE$3,Команды!$A$2:$A$7500,0),$E111+2)=Команды!$AJ$16,TRUE,FALSE),,IF(INDEX(Команды!$A$2:$AN$7500,MATCH(AE$3,Команды!$A$2:$A$7500,0),$E111+2)=Команды!$AJ$17,TRUE,FALSE),,IF(INDEX(Команды!$A$2:$AN$7500,MATCH(AE$3,Команды!$A$2:$A$7500,0),$E111+2)=Команды!$AJ$18,TRUE,FALSE),,IF(INDEX(Команды!$A$2:$AN$7500,MATCH(AE$3,Команды!$A$2:$A$7500,0),$E111+2)=Команды!$AJ$19,TRUE,FALSE)),INDEX(Команды!$AJ$2:$AK$19,MATCH(INDEX(Команды!$A$2:$AN$7500,MATCH(AE$3,Команды!$A$2:$A$7500,0),$E111+2),Команды!$AJ$2:$AJ$19,0),2),0)</f>
        <v>0</v>
      </c>
      <c r="AF111" s="175">
        <f>IF(OR(IF(INDEX(Команды!$A$2:$AN$7500,MATCH(AE$3,Команды!$A$2:$A$7500,0),$E111+2)=Команды!$AJ$2,TRUE,FALSE),IF(INDEX(Команды!$A$2:$AN$7500,MATCH(AE$3,Команды!$A$2:$A$7500,0),$E111+2)=Команды!$AJ$3,TRUE,FALSE),IF(INDEX(Команды!$A$2:$AN$7500,MATCH(AE$3,Команды!$A$2:$A$7500,0),$E111+2)=Команды!$AJ$4,TRUE,FALSE),IF(INDEX(Команды!$A$2:$AN$7500,MATCH(AE$3,Команды!$A$2:$A$7500,0),$E111+2)=Команды!$AJ$5,TRUE,FALSE),IF(INDEX(Команды!$A$2:$AN$7500,MATCH(AE$3,Команды!$A$2:$A$7500,0),$E111+2)=Команды!$AJ$6,TRUE,FALSE),IF(INDEX(Команды!$A$2:$AN$7500,MATCH(AE$3,Команды!$A$2:$A$7500,0),$E111+2)=Команды!$AJ$7,TRUE,FALSE),IF(INDEX(Команды!$A$2:$AN$7500,MATCH(AE$3,Команды!$A$2:$A$7500,0),$E111+2)=Команды!$AJ$8,TRUE,FALSE),IF(INDEX(Команды!$A$2:$AN$7500,MATCH(AE$3,Команды!$A$2:$A$7500,0),$E111+2)=Команды!$AJ$9,TRUE,FALSE),IF(INDEX(Команды!$A$2:$AN$7500,MATCH(AE$3,Команды!$A$2:$A$7500,0),$E111+2)=Команды!$AJ$10,TRUE,FALSE),IF(INDEX(Команды!$A$2:$AN$7500,MATCH(AE$3,Команды!$A$2:$A$7500,0),$E111+2)=Команды!$AJ$11,TRUE,FALSE),IF(INDEX(Команды!$A$2:$AN$7500,MATCH(AE$3,Команды!$A$2:$A$7500,0),$E111+2)=Команды!$AJ$12,TRUE,FALSE),IF(INDEX(Команды!$A$2:$AN$7500,MATCH(AE$3,Команды!$A$2:$A$7500,0),$E111+2)=Команды!$AJ$13,TRUE,FALSE),IF(INDEX(Команды!$A$2:$AN$7500,MATCH(AE$3,Команды!$A$2:$A$7500,0),$E111+2)=Команды!$AJ$14,TRUE,FALSE),IF(INDEX(Команды!$A$2:$AN$7500,MATCH(AE$3,Команды!$A$2:$A$7500,0),$E111+2)=Команды!$AJ$15,TRUE,FALSE),IF(INDEX(Команды!$A$2:$AN$7500,MATCH(AE$3,Команды!$A$2:$A$7500,0),$E111+2)=Команды!$AJ$16,TRUE,FALSE),IF(INDEX(Команды!$A$2:$AN$7500,MATCH(AE$3,Команды!$A$2:$A$7500,0),$E111+2)=Команды!$AJ$17,TRUE,FALSE),IF(INDEX(Команды!$A$2:$AN$7500,MATCH(AE$3,Команды!$A$2:$A$7500,0),$E111+2)=Команды!$AJ$18,TRUE,FALSE),IF(INDEX(Команды!$A$2:$AN$7500,MATCH(AE$3,Команды!$A$2:$A$7500,0),$E111+2)=Команды!$AJ$19,TRUE,FALSE)),INDEX(Команды!$AJ$2:$AL$19,MATCH(INDEX(Команды!$A$2:$AN$7500,MATCH(AE$3,Команды!$A$2:$A$7500,0),$E111+2),Команды!$AJ$2:$AJ$19,0),3),0)</f>
        <v>0</v>
      </c>
      <c r="AG111" s="342"/>
      <c r="AH111" s="174">
        <f>IF(OR(IF(INDEX(Команды!$A$2:$AN$7500,MATCH(AH$3,Команды!$A$2:$A$7500,0),$E111+2)=Команды!$AJ$2,TRUE,FALSE),IF(INDEX(Команды!$A$2:$AN$7500,MATCH(AH$3,Команды!$A$2:$A$7500,0),$E111+2)=Команды!$AJ$3,TRUE,FALSE),IF(INDEX(Команды!$A$2:$AN$7500,MATCH(AH$3,Команды!$A$2:$A$7500,0),$E111+2)=Команды!$AJ$4,TRUE,FALSE),IF(INDEX(Команды!$A$2:$AN$7500,MATCH(AH$3,Команды!$A$2:$A$7500,0),$E111+2)=Команды!$AJ$5,TRUE,FALSE),IF(INDEX(Команды!$A$2:$AN$7500,MATCH(AH$3,Команды!$A$2:$A$7500,0),$E111+2)=Команды!$AJ$6,TRUE,FALSE),IF(INDEX(Команды!$A$2:$AN$7500,MATCH(AH$3,Команды!$A$2:$A$7500,0),$E111+2)=Команды!$AJ$7,TRUE,FALSE),IF(INDEX(Команды!$A$2:$AN$7500,MATCH(AH$3,Команды!$A$2:$A$7500,0),$E111+2)=Команды!$AJ$8,TRUE,FALSE),IF(INDEX(Команды!$A$2:$AN$7500,MATCH(AH$3,Команды!$A$2:$A$7500,0),$E111+2)=Команды!$AJ$9,TRUE,FALSE),IF(INDEX(Команды!$A$2:$AN$7500,MATCH(AH$3,Команды!$A$2:$A$7500,0),$E111+2)=Команды!$AJ$10,TRUE,FALSE),IF(INDEX(Команды!$A$2:$AN$7500,MATCH(AH$3,Команды!$A$2:$A$7500,0),$E111+2)=Команды!$AJ$11,TRUE,FALSE),IF(INDEX(Команды!$A$2:$AN$7500,MATCH(AH$3,Команды!$A$2:$A$7500,0),$E111+2)=Команды!$AJ$12,TRUE,FALSE),IF(INDEX(Команды!$A$2:$AN$7500,MATCH(AH$3,Команды!$A$2:$A$7500,0),$E111+2)=Команды!$AJ$13,TRUE,FALSE),IF(INDEX(Команды!$A$2:$AN$7500,MATCH(AH$3,Команды!$A$2:$A$7500,0),$E111+2)=Команды!$AJ$14,TRUE,FALSE),IF(INDEX(Команды!$A$2:$AN$7500,MATCH(AH$3,Команды!$A$2:$A$7500,0),$E111+2)=Команды!$AJ$15,TRUE,FALSE),IF(INDEX(Команды!$A$2:$AN$7500,MATCH(AH$3,Команды!$A$2:$A$7500,0),$E111+2)=Команды!$AJ$16,TRUE,FALSE),,IF(INDEX(Команды!$A$2:$AN$7500,MATCH(AH$3,Команды!$A$2:$A$7500,0),$E111+2)=Команды!$AJ$17,TRUE,FALSE),,IF(INDEX(Команды!$A$2:$AN$7500,MATCH(AH$3,Команды!$A$2:$A$7500,0),$E111+2)=Команды!$AJ$18,TRUE,FALSE),,IF(INDEX(Команды!$A$2:$AN$7500,MATCH(AH$3,Команды!$A$2:$A$7500,0),$E111+2)=Команды!$AJ$19,TRUE,FALSE)),INDEX(Команды!$AJ$2:$AK$19,MATCH(INDEX(Команды!$A$2:$AN$7500,MATCH(AH$3,Команды!$A$2:$A$7500,0),$E111+2),Команды!$AJ$2:$AJ$19,0),2),0)</f>
        <v>0</v>
      </c>
      <c r="AI111" s="175">
        <f>IF(OR(IF(INDEX(Команды!$A$2:$AN$7500,MATCH(AH$3,Команды!$A$2:$A$7500,0),$E111+2)=Команды!$AJ$2,TRUE,FALSE),IF(INDEX(Команды!$A$2:$AN$7500,MATCH(AH$3,Команды!$A$2:$A$7500,0),$E111+2)=Команды!$AJ$3,TRUE,FALSE),IF(INDEX(Команды!$A$2:$AN$7500,MATCH(AH$3,Команды!$A$2:$A$7500,0),$E111+2)=Команды!$AJ$4,TRUE,FALSE),IF(INDEX(Команды!$A$2:$AN$7500,MATCH(AH$3,Команды!$A$2:$A$7500,0),$E111+2)=Команды!$AJ$5,TRUE,FALSE),IF(INDEX(Команды!$A$2:$AN$7500,MATCH(AH$3,Команды!$A$2:$A$7500,0),$E111+2)=Команды!$AJ$6,TRUE,FALSE),IF(INDEX(Команды!$A$2:$AN$7500,MATCH(AH$3,Команды!$A$2:$A$7500,0),$E111+2)=Команды!$AJ$7,TRUE,FALSE),IF(INDEX(Команды!$A$2:$AN$7500,MATCH(AH$3,Команды!$A$2:$A$7500,0),$E111+2)=Команды!$AJ$8,TRUE,FALSE),IF(INDEX(Команды!$A$2:$AN$7500,MATCH(AH$3,Команды!$A$2:$A$7500,0),$E111+2)=Команды!$AJ$9,TRUE,FALSE),IF(INDEX(Команды!$A$2:$AN$7500,MATCH(AH$3,Команды!$A$2:$A$7500,0),$E111+2)=Команды!$AJ$10,TRUE,FALSE),IF(INDEX(Команды!$A$2:$AN$7500,MATCH(AH$3,Команды!$A$2:$A$7500,0),$E111+2)=Команды!$AJ$11,TRUE,FALSE),IF(INDEX(Команды!$A$2:$AN$7500,MATCH(AH$3,Команды!$A$2:$A$7500,0),$E111+2)=Команды!$AJ$12,TRUE,FALSE),IF(INDEX(Команды!$A$2:$AN$7500,MATCH(AH$3,Команды!$A$2:$A$7500,0),$E111+2)=Команды!$AJ$13,TRUE,FALSE),IF(INDEX(Команды!$A$2:$AN$7500,MATCH(AH$3,Команды!$A$2:$A$7500,0),$E111+2)=Команды!$AJ$14,TRUE,FALSE),IF(INDEX(Команды!$A$2:$AN$7500,MATCH(AH$3,Команды!$A$2:$A$7500,0),$E111+2)=Команды!$AJ$15,TRUE,FALSE),IF(INDEX(Команды!$A$2:$AN$7500,MATCH(AH$3,Команды!$A$2:$A$7500,0),$E111+2)=Команды!$AJ$16,TRUE,FALSE),IF(INDEX(Команды!$A$2:$AN$7500,MATCH(AH$3,Команды!$A$2:$A$7500,0),$E111+2)=Команды!$AJ$17,TRUE,FALSE),IF(INDEX(Команды!$A$2:$AN$7500,MATCH(AH$3,Команды!$A$2:$A$7500,0),$E111+2)=Команды!$AJ$18,TRUE,FALSE),IF(INDEX(Команды!$A$2:$AN$7500,MATCH(AH$3,Команды!$A$2:$A$7500,0),$E111+2)=Команды!$AJ$19,TRUE,FALSE)),INDEX(Команды!$AJ$2:$AL$19,MATCH(INDEX(Команды!$A$2:$AN$7500,MATCH(AH$3,Команды!$A$2:$A$7500,0),$E111+2),Команды!$AJ$2:$AJ$19,0),3),0)</f>
        <v>0</v>
      </c>
      <c r="AJ111" s="342"/>
      <c r="AK111" s="174">
        <f>IF(OR(IF(INDEX(Команды!$A$2:$AN$7500,MATCH(AK$3,Команды!$A$2:$A$7500,0),$E111+2)=Команды!$AJ$2,TRUE,FALSE),IF(INDEX(Команды!$A$2:$AN$7500,MATCH(AK$3,Команды!$A$2:$A$7500,0),$E111+2)=Команды!$AJ$3,TRUE,FALSE),IF(INDEX(Команды!$A$2:$AN$7500,MATCH(AK$3,Команды!$A$2:$A$7500,0),$E111+2)=Команды!$AJ$4,TRUE,FALSE),IF(INDEX(Команды!$A$2:$AN$7500,MATCH(AK$3,Команды!$A$2:$A$7500,0),$E111+2)=Команды!$AJ$5,TRUE,FALSE),IF(INDEX(Команды!$A$2:$AN$7500,MATCH(AK$3,Команды!$A$2:$A$7500,0),$E111+2)=Команды!$AJ$6,TRUE,FALSE),IF(INDEX(Команды!$A$2:$AN$7500,MATCH(AK$3,Команды!$A$2:$A$7500,0),$E111+2)=Команды!$AJ$7,TRUE,FALSE),IF(INDEX(Команды!$A$2:$AN$7500,MATCH(AK$3,Команды!$A$2:$A$7500,0),$E111+2)=Команды!$AJ$8,TRUE,FALSE),IF(INDEX(Команды!$A$2:$AN$7500,MATCH(AK$3,Команды!$A$2:$A$7500,0),$E111+2)=Команды!$AJ$9,TRUE,FALSE),IF(INDEX(Команды!$A$2:$AN$7500,MATCH(AK$3,Команды!$A$2:$A$7500,0),$E111+2)=Команды!$AJ$10,TRUE,FALSE),IF(INDEX(Команды!$A$2:$AN$7500,MATCH(AK$3,Команды!$A$2:$A$7500,0),$E111+2)=Команды!$AJ$11,TRUE,FALSE),IF(INDEX(Команды!$A$2:$AN$7500,MATCH(AK$3,Команды!$A$2:$A$7500,0),$E111+2)=Команды!$AJ$12,TRUE,FALSE),IF(INDEX(Команды!$A$2:$AN$7500,MATCH(AK$3,Команды!$A$2:$A$7500,0),$E111+2)=Команды!$AJ$13,TRUE,FALSE),IF(INDEX(Команды!$A$2:$AN$7500,MATCH(AK$3,Команды!$A$2:$A$7500,0),$E111+2)=Команды!$AJ$14,TRUE,FALSE),IF(INDEX(Команды!$A$2:$AN$7500,MATCH(AK$3,Команды!$A$2:$A$7500,0),$E111+2)=Команды!$AJ$15,TRUE,FALSE),IF(INDEX(Команды!$A$2:$AN$7500,MATCH(AK$3,Команды!$A$2:$A$7500,0),$E111+2)=Команды!$AJ$16,TRUE,FALSE),,IF(INDEX(Команды!$A$2:$AN$7500,MATCH(AK$3,Команды!$A$2:$A$7500,0),$E111+2)=Команды!$AJ$17,TRUE,FALSE),,IF(INDEX(Команды!$A$2:$AN$7500,MATCH(AK$3,Команды!$A$2:$A$7500,0),$E111+2)=Команды!$AJ$18,TRUE,FALSE),,IF(INDEX(Команды!$A$2:$AN$7500,MATCH(AK$3,Команды!$A$2:$A$7500,0),$E111+2)=Команды!$AJ$19,TRUE,FALSE)),INDEX(Команды!$AJ$2:$AK$19,MATCH(INDEX(Команды!$A$2:$AN$7500,MATCH(AK$3,Команды!$A$2:$A$7500,0),$E111+2),Команды!$AJ$2:$AJ$19,0),2),0)</f>
        <v>0</v>
      </c>
      <c r="AL111" s="175">
        <f>IF(OR(IF(INDEX(Команды!$A$2:$AN$7500,MATCH(AK$3,Команды!$A$2:$A$7500,0),$E111+2)=Команды!$AJ$2,TRUE,FALSE),IF(INDEX(Команды!$A$2:$AN$7500,MATCH(AK$3,Команды!$A$2:$A$7500,0),$E111+2)=Команды!$AJ$3,TRUE,FALSE),IF(INDEX(Команды!$A$2:$AN$7500,MATCH(AK$3,Команды!$A$2:$A$7500,0),$E111+2)=Команды!$AJ$4,TRUE,FALSE),IF(INDEX(Команды!$A$2:$AN$7500,MATCH(AK$3,Команды!$A$2:$A$7500,0),$E111+2)=Команды!$AJ$5,TRUE,FALSE),IF(INDEX(Команды!$A$2:$AN$7500,MATCH(AK$3,Команды!$A$2:$A$7500,0),$E111+2)=Команды!$AJ$6,TRUE,FALSE),IF(INDEX(Команды!$A$2:$AN$7500,MATCH(AK$3,Команды!$A$2:$A$7500,0),$E111+2)=Команды!$AJ$7,TRUE,FALSE),IF(INDEX(Команды!$A$2:$AN$7500,MATCH(AK$3,Команды!$A$2:$A$7500,0),$E111+2)=Команды!$AJ$8,TRUE,FALSE),IF(INDEX(Команды!$A$2:$AN$7500,MATCH(AK$3,Команды!$A$2:$A$7500,0),$E111+2)=Команды!$AJ$9,TRUE,FALSE),IF(INDEX(Команды!$A$2:$AN$7500,MATCH(AK$3,Команды!$A$2:$A$7500,0),$E111+2)=Команды!$AJ$10,TRUE,FALSE),IF(INDEX(Команды!$A$2:$AN$7500,MATCH(AK$3,Команды!$A$2:$A$7500,0),$E111+2)=Команды!$AJ$11,TRUE,FALSE),IF(INDEX(Команды!$A$2:$AN$7500,MATCH(AK$3,Команды!$A$2:$A$7500,0),$E111+2)=Команды!$AJ$12,TRUE,FALSE),IF(INDEX(Команды!$A$2:$AN$7500,MATCH(AK$3,Команды!$A$2:$A$7500,0),$E111+2)=Команды!$AJ$13,TRUE,FALSE),IF(INDEX(Команды!$A$2:$AN$7500,MATCH(AK$3,Команды!$A$2:$A$7500,0),$E111+2)=Команды!$AJ$14,TRUE,FALSE),IF(INDEX(Команды!$A$2:$AN$7500,MATCH(AK$3,Команды!$A$2:$A$7500,0),$E111+2)=Команды!$AJ$15,TRUE,FALSE),IF(INDEX(Команды!$A$2:$AN$7500,MATCH(AK$3,Команды!$A$2:$A$7500,0),$E111+2)=Команды!$AJ$16,TRUE,FALSE),IF(INDEX(Команды!$A$2:$AN$7500,MATCH(AK$3,Команды!$A$2:$A$7500,0),$E111+2)=Команды!$AJ$17,TRUE,FALSE),IF(INDEX(Команды!$A$2:$AN$7500,MATCH(AK$3,Команды!$A$2:$A$7500,0),$E111+2)=Команды!$AJ$18,TRUE,FALSE),IF(INDEX(Команды!$A$2:$AN$7500,MATCH(AK$3,Команды!$A$2:$A$7500,0),$E111+2)=Команды!$AJ$19,TRUE,FALSE)),INDEX(Команды!$AJ$2:$AL$19,MATCH(INDEX(Команды!$A$2:$AN$7500,MATCH(AK$3,Команды!$A$2:$A$7500,0),$E111+2),Команды!$AJ$2:$AJ$19,0),3),0)</f>
        <v>0</v>
      </c>
      <c r="AM111" s="342"/>
      <c r="AN111" s="174">
        <f>IF(OR(IF(INDEX(Команды!$A$2:$AN$7500,MATCH(AN$3,Команды!$A$2:$A$7500,0),$E111+2)=Команды!$AJ$2,TRUE,FALSE),IF(INDEX(Команды!$A$2:$AN$7500,MATCH(AN$3,Команды!$A$2:$A$7500,0),$E111+2)=Команды!$AJ$3,TRUE,FALSE),IF(INDEX(Команды!$A$2:$AN$7500,MATCH(AN$3,Команды!$A$2:$A$7500,0),$E111+2)=Команды!$AJ$4,TRUE,FALSE),IF(INDEX(Команды!$A$2:$AN$7500,MATCH(AN$3,Команды!$A$2:$A$7500,0),$E111+2)=Команды!$AJ$5,TRUE,FALSE),IF(INDEX(Команды!$A$2:$AN$7500,MATCH(AN$3,Команды!$A$2:$A$7500,0),$E111+2)=Команды!$AJ$6,TRUE,FALSE),IF(INDEX(Команды!$A$2:$AN$7500,MATCH(AN$3,Команды!$A$2:$A$7500,0),$E111+2)=Команды!$AJ$7,TRUE,FALSE),IF(INDEX(Команды!$A$2:$AN$7500,MATCH(AN$3,Команды!$A$2:$A$7500,0),$E111+2)=Команды!$AJ$8,TRUE,FALSE),IF(INDEX(Команды!$A$2:$AN$7500,MATCH(AN$3,Команды!$A$2:$A$7500,0),$E111+2)=Команды!$AJ$9,TRUE,FALSE),IF(INDEX(Команды!$A$2:$AN$7500,MATCH(AN$3,Команды!$A$2:$A$7500,0),$E111+2)=Команды!$AJ$10,TRUE,FALSE),IF(INDEX(Команды!$A$2:$AN$7500,MATCH(AN$3,Команды!$A$2:$A$7500,0),$E111+2)=Команды!$AJ$11,TRUE,FALSE),IF(INDEX(Команды!$A$2:$AN$7500,MATCH(AN$3,Команды!$A$2:$A$7500,0),$E111+2)=Команды!$AJ$12,TRUE,FALSE),IF(INDEX(Команды!$A$2:$AN$7500,MATCH(AN$3,Команды!$A$2:$A$7500,0),$E111+2)=Команды!$AJ$13,TRUE,FALSE),IF(INDEX(Команды!$A$2:$AN$7500,MATCH(AN$3,Команды!$A$2:$A$7500,0),$E111+2)=Команды!$AJ$14,TRUE,FALSE),IF(INDEX(Команды!$A$2:$AN$7500,MATCH(AN$3,Команды!$A$2:$A$7500,0),$E111+2)=Команды!$AJ$15,TRUE,FALSE),IF(INDEX(Команды!$A$2:$AN$7500,MATCH(AN$3,Команды!$A$2:$A$7500,0),$E111+2)=Команды!$AJ$16,TRUE,FALSE),,IF(INDEX(Команды!$A$2:$AN$7500,MATCH(AN$3,Команды!$A$2:$A$7500,0),$E111+2)=Команды!$AJ$17,TRUE,FALSE),,IF(INDEX(Команды!$A$2:$AN$7500,MATCH(AN$3,Команды!$A$2:$A$7500,0),$E111+2)=Команды!$AJ$18,TRUE,FALSE),,IF(INDEX(Команды!$A$2:$AN$7500,MATCH(AN$3,Команды!$A$2:$A$7500,0),$E111+2)=Команды!$AJ$19,TRUE,FALSE)),INDEX(Команды!$AJ$2:$AK$19,MATCH(INDEX(Команды!$A$2:$AN$7500,MATCH(AN$3,Команды!$A$2:$A$7500,0),$E111+2),Команды!$AJ$2:$AJ$19,0),2),0)</f>
        <v>0</v>
      </c>
      <c r="AO111" s="175">
        <f>IF(OR(IF(INDEX(Команды!$A$2:$AN$7500,MATCH(AN$3,Команды!$A$2:$A$7500,0),$E111+2)=Команды!$AJ$2,TRUE,FALSE),IF(INDEX(Команды!$A$2:$AN$7500,MATCH(AN$3,Команды!$A$2:$A$7500,0),$E111+2)=Команды!$AJ$3,TRUE,FALSE),IF(INDEX(Команды!$A$2:$AN$7500,MATCH(AN$3,Команды!$A$2:$A$7500,0),$E111+2)=Команды!$AJ$4,TRUE,FALSE),IF(INDEX(Команды!$A$2:$AN$7500,MATCH(AN$3,Команды!$A$2:$A$7500,0),$E111+2)=Команды!$AJ$5,TRUE,FALSE),IF(INDEX(Команды!$A$2:$AN$7500,MATCH(AN$3,Команды!$A$2:$A$7500,0),$E111+2)=Команды!$AJ$6,TRUE,FALSE),IF(INDEX(Команды!$A$2:$AN$7500,MATCH(AN$3,Команды!$A$2:$A$7500,0),$E111+2)=Команды!$AJ$7,TRUE,FALSE),IF(INDEX(Команды!$A$2:$AN$7500,MATCH(AN$3,Команды!$A$2:$A$7500,0),$E111+2)=Команды!$AJ$8,TRUE,FALSE),IF(INDEX(Команды!$A$2:$AN$7500,MATCH(AN$3,Команды!$A$2:$A$7500,0),$E111+2)=Команды!$AJ$9,TRUE,FALSE),IF(INDEX(Команды!$A$2:$AN$7500,MATCH(AN$3,Команды!$A$2:$A$7500,0),$E111+2)=Команды!$AJ$10,TRUE,FALSE),IF(INDEX(Команды!$A$2:$AN$7500,MATCH(AN$3,Команды!$A$2:$A$7500,0),$E111+2)=Команды!$AJ$11,TRUE,FALSE),IF(INDEX(Команды!$A$2:$AN$7500,MATCH(AN$3,Команды!$A$2:$A$7500,0),$E111+2)=Команды!$AJ$12,TRUE,FALSE),IF(INDEX(Команды!$A$2:$AN$7500,MATCH(AN$3,Команды!$A$2:$A$7500,0),$E111+2)=Команды!$AJ$13,TRUE,FALSE),IF(INDEX(Команды!$A$2:$AN$7500,MATCH(AN$3,Команды!$A$2:$A$7500,0),$E111+2)=Команды!$AJ$14,TRUE,FALSE),IF(INDEX(Команды!$A$2:$AN$7500,MATCH(AN$3,Команды!$A$2:$A$7500,0),$E111+2)=Команды!$AJ$15,TRUE,FALSE),IF(INDEX(Команды!$A$2:$AN$7500,MATCH(AN$3,Команды!$A$2:$A$7500,0),$E111+2)=Команды!$AJ$16,TRUE,FALSE),IF(INDEX(Команды!$A$2:$AN$7500,MATCH(AN$3,Команды!$A$2:$A$7500,0),$E111+2)=Команды!$AJ$17,TRUE,FALSE),IF(INDEX(Команды!$A$2:$AN$7500,MATCH(AN$3,Команды!$A$2:$A$7500,0),$E111+2)=Команды!$AJ$18,TRUE,FALSE),IF(INDEX(Команды!$A$2:$AN$7500,MATCH(AN$3,Команды!$A$2:$A$7500,0),$E111+2)=Команды!$AJ$19,TRUE,FALSE)),INDEX(Команды!$AJ$2:$AL$19,MATCH(INDEX(Команды!$A$2:$AN$7500,MATCH(AN$3,Команды!$A$2:$A$7500,0),$E111+2),Команды!$AJ$2:$AJ$19,0),3),0)</f>
        <v>0</v>
      </c>
      <c r="AP111" s="342"/>
      <c r="AQ111" s="174">
        <f>IF(OR(IF(INDEX(Команды!$A$2:$AN$7500,MATCH(AQ$3,Команды!$A$2:$A$7500,0),$E111+2)=Команды!$AJ$2,TRUE,FALSE),IF(INDEX(Команды!$A$2:$AN$7500,MATCH(AQ$3,Команды!$A$2:$A$7500,0),$E111+2)=Команды!$AJ$3,TRUE,FALSE),IF(INDEX(Команды!$A$2:$AN$7500,MATCH(AQ$3,Команды!$A$2:$A$7500,0),$E111+2)=Команды!$AJ$4,TRUE,FALSE),IF(INDEX(Команды!$A$2:$AN$7500,MATCH(AQ$3,Команды!$A$2:$A$7500,0),$E111+2)=Команды!$AJ$5,TRUE,FALSE),IF(INDEX(Команды!$A$2:$AN$7500,MATCH(AQ$3,Команды!$A$2:$A$7500,0),$E111+2)=Команды!$AJ$6,TRUE,FALSE),IF(INDEX(Команды!$A$2:$AN$7500,MATCH(AQ$3,Команды!$A$2:$A$7500,0),$E111+2)=Команды!$AJ$7,TRUE,FALSE),IF(INDEX(Команды!$A$2:$AN$7500,MATCH(AQ$3,Команды!$A$2:$A$7500,0),$E111+2)=Команды!$AJ$8,TRUE,FALSE),IF(INDEX(Команды!$A$2:$AN$7500,MATCH(AQ$3,Команды!$A$2:$A$7500,0),$E111+2)=Команды!$AJ$9,TRUE,FALSE),IF(INDEX(Команды!$A$2:$AN$7500,MATCH(AQ$3,Команды!$A$2:$A$7500,0),$E111+2)=Команды!$AJ$10,TRUE,FALSE),IF(INDEX(Команды!$A$2:$AN$7500,MATCH(AQ$3,Команды!$A$2:$A$7500,0),$E111+2)=Команды!$AJ$11,TRUE,FALSE),IF(INDEX(Команды!$A$2:$AN$7500,MATCH(AQ$3,Команды!$A$2:$A$7500,0),$E111+2)=Команды!$AJ$12,TRUE,FALSE),IF(INDEX(Команды!$A$2:$AN$7500,MATCH(AQ$3,Команды!$A$2:$A$7500,0),$E111+2)=Команды!$AJ$13,TRUE,FALSE),IF(INDEX(Команды!$A$2:$AN$7500,MATCH(AQ$3,Команды!$A$2:$A$7500,0),$E111+2)=Команды!$AJ$14,TRUE,FALSE),IF(INDEX(Команды!$A$2:$AN$7500,MATCH(AQ$3,Команды!$A$2:$A$7500,0),$E111+2)=Команды!$AJ$15,TRUE,FALSE),IF(INDEX(Команды!$A$2:$AN$7500,MATCH(AQ$3,Команды!$A$2:$A$7500,0),$E111+2)=Команды!$AJ$16,TRUE,FALSE),,IF(INDEX(Команды!$A$2:$AN$7500,MATCH(AQ$3,Команды!$A$2:$A$7500,0),$E111+2)=Команды!$AJ$17,TRUE,FALSE),,IF(INDEX(Команды!$A$2:$AN$7500,MATCH(AQ$3,Команды!$A$2:$A$7500,0),$E111+2)=Команды!$AJ$18,TRUE,FALSE),,IF(INDEX(Команды!$A$2:$AN$7500,MATCH(AQ$3,Команды!$A$2:$A$7500,0),$E111+2)=Команды!$AJ$19,TRUE,FALSE)),INDEX(Команды!$AJ$2:$AK$19,MATCH(INDEX(Команды!$A$2:$AN$7500,MATCH(AQ$3,Команды!$A$2:$A$7500,0),$E111+2),Команды!$AJ$2:$AJ$19,0),2),0)</f>
        <v>0</v>
      </c>
      <c r="AR111" s="175">
        <f>IF(OR(IF(INDEX(Команды!$A$2:$AN$7500,MATCH(AQ$3,Команды!$A$2:$A$7500,0),$E111+2)=Команды!$AJ$2,TRUE,FALSE),IF(INDEX(Команды!$A$2:$AN$7500,MATCH(AQ$3,Команды!$A$2:$A$7500,0),$E111+2)=Команды!$AJ$3,TRUE,FALSE),IF(INDEX(Команды!$A$2:$AN$7500,MATCH(AQ$3,Команды!$A$2:$A$7500,0),$E111+2)=Команды!$AJ$4,TRUE,FALSE),IF(INDEX(Команды!$A$2:$AN$7500,MATCH(AQ$3,Команды!$A$2:$A$7500,0),$E111+2)=Команды!$AJ$5,TRUE,FALSE),IF(INDEX(Команды!$A$2:$AN$7500,MATCH(AQ$3,Команды!$A$2:$A$7500,0),$E111+2)=Команды!$AJ$6,TRUE,FALSE),IF(INDEX(Команды!$A$2:$AN$7500,MATCH(AQ$3,Команды!$A$2:$A$7500,0),$E111+2)=Команды!$AJ$7,TRUE,FALSE),IF(INDEX(Команды!$A$2:$AN$7500,MATCH(AQ$3,Команды!$A$2:$A$7500,0),$E111+2)=Команды!$AJ$8,TRUE,FALSE),IF(INDEX(Команды!$A$2:$AN$7500,MATCH(AQ$3,Команды!$A$2:$A$7500,0),$E111+2)=Команды!$AJ$9,TRUE,FALSE),IF(INDEX(Команды!$A$2:$AN$7500,MATCH(AQ$3,Команды!$A$2:$A$7500,0),$E111+2)=Команды!$AJ$10,TRUE,FALSE),IF(INDEX(Команды!$A$2:$AN$7500,MATCH(AQ$3,Команды!$A$2:$A$7500,0),$E111+2)=Команды!$AJ$11,TRUE,FALSE),IF(INDEX(Команды!$A$2:$AN$7500,MATCH(AQ$3,Команды!$A$2:$A$7500,0),$E111+2)=Команды!$AJ$12,TRUE,FALSE),IF(INDEX(Команды!$A$2:$AN$7500,MATCH(AQ$3,Команды!$A$2:$A$7500,0),$E111+2)=Команды!$AJ$13,TRUE,FALSE),IF(INDEX(Команды!$A$2:$AN$7500,MATCH(AQ$3,Команды!$A$2:$A$7500,0),$E111+2)=Команды!$AJ$14,TRUE,FALSE),IF(INDEX(Команды!$A$2:$AN$7500,MATCH(AQ$3,Команды!$A$2:$A$7500,0),$E111+2)=Команды!$AJ$15,TRUE,FALSE),IF(INDEX(Команды!$A$2:$AN$7500,MATCH(AQ$3,Команды!$A$2:$A$7500,0),$E111+2)=Команды!$AJ$16,TRUE,FALSE),IF(INDEX(Команды!$A$2:$AN$7500,MATCH(AQ$3,Команды!$A$2:$A$7500,0),$E111+2)=Команды!$AJ$17,TRUE,FALSE),IF(INDEX(Команды!$A$2:$AN$7500,MATCH(AQ$3,Команды!$A$2:$A$7500,0),$E111+2)=Команды!$AJ$18,TRUE,FALSE),IF(INDEX(Команды!$A$2:$AN$7500,MATCH(AQ$3,Команды!$A$2:$A$7500,0),$E111+2)=Команды!$AJ$19,TRUE,FALSE)),INDEX(Команды!$AJ$2:$AL$19,MATCH(INDEX(Команды!$A$2:$AN$7500,MATCH(AQ$3,Команды!$A$2:$A$7500,0),$E111+2),Команды!$AJ$2:$AJ$19,0),3),0)</f>
        <v>0</v>
      </c>
      <c r="AS111" s="342"/>
      <c r="AT111" s="174">
        <f>IF(OR(IF(INDEX(Команды!$A$2:$AN$7500,MATCH(AT$3,Команды!$A$2:$A$7500,0),$E111+2)=Команды!$AJ$2,TRUE,FALSE),IF(INDEX(Команды!$A$2:$AN$7500,MATCH(AT$3,Команды!$A$2:$A$7500,0),$E111+2)=Команды!$AJ$3,TRUE,FALSE),IF(INDEX(Команды!$A$2:$AN$7500,MATCH(AT$3,Команды!$A$2:$A$7500,0),$E111+2)=Команды!$AJ$4,TRUE,FALSE),IF(INDEX(Команды!$A$2:$AN$7500,MATCH(AT$3,Команды!$A$2:$A$7500,0),$E111+2)=Команды!$AJ$5,TRUE,FALSE),IF(INDEX(Команды!$A$2:$AN$7500,MATCH(AT$3,Команды!$A$2:$A$7500,0),$E111+2)=Команды!$AJ$6,TRUE,FALSE),IF(INDEX(Команды!$A$2:$AN$7500,MATCH(AT$3,Команды!$A$2:$A$7500,0),$E111+2)=Команды!$AJ$7,TRUE,FALSE),IF(INDEX(Команды!$A$2:$AN$7500,MATCH(AT$3,Команды!$A$2:$A$7500,0),$E111+2)=Команды!$AJ$8,TRUE,FALSE),IF(INDEX(Команды!$A$2:$AN$7500,MATCH(AT$3,Команды!$A$2:$A$7500,0),$E111+2)=Команды!$AJ$9,TRUE,FALSE),IF(INDEX(Команды!$A$2:$AN$7500,MATCH(AT$3,Команды!$A$2:$A$7500,0),$E111+2)=Команды!$AJ$10,TRUE,FALSE),IF(INDEX(Команды!$A$2:$AN$7500,MATCH(AT$3,Команды!$A$2:$A$7500,0),$E111+2)=Команды!$AJ$11,TRUE,FALSE),IF(INDEX(Команды!$A$2:$AN$7500,MATCH(AT$3,Команды!$A$2:$A$7500,0),$E111+2)=Команды!$AJ$12,TRUE,FALSE),IF(INDEX(Команды!$A$2:$AN$7500,MATCH(AT$3,Команды!$A$2:$A$7500,0),$E111+2)=Команды!$AJ$13,TRUE,FALSE),IF(INDEX(Команды!$A$2:$AN$7500,MATCH(AT$3,Команды!$A$2:$A$7500,0),$E111+2)=Команды!$AJ$14,TRUE,FALSE),IF(INDEX(Команды!$A$2:$AN$7500,MATCH(AT$3,Команды!$A$2:$A$7500,0),$E111+2)=Команды!$AJ$15,TRUE,FALSE),IF(INDEX(Команды!$A$2:$AN$7500,MATCH(AT$3,Команды!$A$2:$A$7500,0),$E111+2)=Команды!$AJ$16,TRUE,FALSE),,IF(INDEX(Команды!$A$2:$AN$7500,MATCH(AT$3,Команды!$A$2:$A$7500,0),$E111+2)=Команды!$AJ$17,TRUE,FALSE),,IF(INDEX(Команды!$A$2:$AN$7500,MATCH(AT$3,Команды!$A$2:$A$7500,0),$E111+2)=Команды!$AJ$18,TRUE,FALSE),,IF(INDEX(Команды!$A$2:$AN$7500,MATCH(AT$3,Команды!$A$2:$A$7500,0),$E111+2)=Команды!$AJ$19,TRUE,FALSE)),INDEX(Команды!$AJ$2:$AK$19,MATCH(INDEX(Команды!$A$2:$AN$7500,MATCH(AT$3,Команды!$A$2:$A$7500,0),$E111+2),Команды!$AJ$2:$AJ$19,0),2),0)</f>
        <v>0</v>
      </c>
      <c r="AU111" s="175">
        <f>IF(OR(IF(INDEX(Команды!$A$2:$AN$7500,MATCH(AT$3,Команды!$A$2:$A$7500,0),$E111+2)=Команды!$AJ$2,TRUE,FALSE),IF(INDEX(Команды!$A$2:$AN$7500,MATCH(AT$3,Команды!$A$2:$A$7500,0),$E111+2)=Команды!$AJ$3,TRUE,FALSE),IF(INDEX(Команды!$A$2:$AN$7500,MATCH(AT$3,Команды!$A$2:$A$7500,0),$E111+2)=Команды!$AJ$4,TRUE,FALSE),IF(INDEX(Команды!$A$2:$AN$7500,MATCH(AT$3,Команды!$A$2:$A$7500,0),$E111+2)=Команды!$AJ$5,TRUE,FALSE),IF(INDEX(Команды!$A$2:$AN$7500,MATCH(AT$3,Команды!$A$2:$A$7500,0),$E111+2)=Команды!$AJ$6,TRUE,FALSE),IF(INDEX(Команды!$A$2:$AN$7500,MATCH(AT$3,Команды!$A$2:$A$7500,0),$E111+2)=Команды!$AJ$7,TRUE,FALSE),IF(INDEX(Команды!$A$2:$AN$7500,MATCH(AT$3,Команды!$A$2:$A$7500,0),$E111+2)=Команды!$AJ$8,TRUE,FALSE),IF(INDEX(Команды!$A$2:$AN$7500,MATCH(AT$3,Команды!$A$2:$A$7500,0),$E111+2)=Команды!$AJ$9,TRUE,FALSE),IF(INDEX(Команды!$A$2:$AN$7500,MATCH(AT$3,Команды!$A$2:$A$7500,0),$E111+2)=Команды!$AJ$10,TRUE,FALSE),IF(INDEX(Команды!$A$2:$AN$7500,MATCH(AT$3,Команды!$A$2:$A$7500,0),$E111+2)=Команды!$AJ$11,TRUE,FALSE),IF(INDEX(Команды!$A$2:$AN$7500,MATCH(AT$3,Команды!$A$2:$A$7500,0),$E111+2)=Команды!$AJ$12,TRUE,FALSE),IF(INDEX(Команды!$A$2:$AN$7500,MATCH(AT$3,Команды!$A$2:$A$7500,0),$E111+2)=Команды!$AJ$13,TRUE,FALSE),IF(INDEX(Команды!$A$2:$AN$7500,MATCH(AT$3,Команды!$A$2:$A$7500,0),$E111+2)=Команды!$AJ$14,TRUE,FALSE),IF(INDEX(Команды!$A$2:$AN$7500,MATCH(AT$3,Команды!$A$2:$A$7500,0),$E111+2)=Команды!$AJ$15,TRUE,FALSE),IF(INDEX(Команды!$A$2:$AN$7500,MATCH(AT$3,Команды!$A$2:$A$7500,0),$E111+2)=Команды!$AJ$16,TRUE,FALSE),IF(INDEX(Команды!$A$2:$AN$7500,MATCH(AT$3,Команды!$A$2:$A$7500,0),$E111+2)=Команды!$AJ$17,TRUE,FALSE),IF(INDEX(Команды!$A$2:$AN$7500,MATCH(AT$3,Команды!$A$2:$A$7500,0),$E111+2)=Команды!$AJ$18,TRUE,FALSE),IF(INDEX(Команды!$A$2:$AN$7500,MATCH(AT$3,Команды!$A$2:$A$7500,0),$E111+2)=Команды!$AJ$19,TRUE,FALSE)),INDEX(Команды!$AJ$2:$AL$19,MATCH(INDEX(Команды!$A$2:$AN$7500,MATCH(AT$3,Команды!$A$2:$A$7500,0),$E111+2),Команды!$AJ$2:$AJ$19,0),3),0)</f>
        <v>0</v>
      </c>
      <c r="AV111" s="342"/>
      <c r="AW111" s="174">
        <f>IF(OR(IF(INDEX(Команды!$A$2:$AN$7500,MATCH(AW$3,Команды!$A$2:$A$7500,0),$E111+2)=Команды!$AJ$2,TRUE,FALSE),IF(INDEX(Команды!$A$2:$AN$7500,MATCH(AW$3,Команды!$A$2:$A$7500,0),$E111+2)=Команды!$AJ$3,TRUE,FALSE),IF(INDEX(Команды!$A$2:$AN$7500,MATCH(AW$3,Команды!$A$2:$A$7500,0),$E111+2)=Команды!$AJ$4,TRUE,FALSE),IF(INDEX(Команды!$A$2:$AN$7500,MATCH(AW$3,Команды!$A$2:$A$7500,0),$E111+2)=Команды!$AJ$5,TRUE,FALSE),IF(INDEX(Команды!$A$2:$AN$7500,MATCH(AW$3,Команды!$A$2:$A$7500,0),$E111+2)=Команды!$AJ$6,TRUE,FALSE),IF(INDEX(Команды!$A$2:$AN$7500,MATCH(AW$3,Команды!$A$2:$A$7500,0),$E111+2)=Команды!$AJ$7,TRUE,FALSE),IF(INDEX(Команды!$A$2:$AN$7500,MATCH(AW$3,Команды!$A$2:$A$7500,0),$E111+2)=Команды!$AJ$8,TRUE,FALSE),IF(INDEX(Команды!$A$2:$AN$7500,MATCH(AW$3,Команды!$A$2:$A$7500,0),$E111+2)=Команды!$AJ$9,TRUE,FALSE),IF(INDEX(Команды!$A$2:$AN$7500,MATCH(AW$3,Команды!$A$2:$A$7500,0),$E111+2)=Команды!$AJ$10,TRUE,FALSE),IF(INDEX(Команды!$A$2:$AN$7500,MATCH(AW$3,Команды!$A$2:$A$7500,0),$E111+2)=Команды!$AJ$11,TRUE,FALSE),IF(INDEX(Команды!$A$2:$AN$7500,MATCH(AW$3,Команды!$A$2:$A$7500,0),$E111+2)=Команды!$AJ$12,TRUE,FALSE),IF(INDEX(Команды!$A$2:$AN$7500,MATCH(AW$3,Команды!$A$2:$A$7500,0),$E111+2)=Команды!$AJ$13,TRUE,FALSE),IF(INDEX(Команды!$A$2:$AN$7500,MATCH(AW$3,Команды!$A$2:$A$7500,0),$E111+2)=Команды!$AJ$14,TRUE,FALSE),IF(INDEX(Команды!$A$2:$AN$7500,MATCH(AW$3,Команды!$A$2:$A$7500,0),$E111+2)=Команды!$AJ$15,TRUE,FALSE),IF(INDEX(Команды!$A$2:$AN$7500,MATCH(AW$3,Команды!$A$2:$A$7500,0),$E111+2)=Команды!$AJ$16,TRUE,FALSE),,IF(INDEX(Команды!$A$2:$AN$7500,MATCH(AW$3,Команды!$A$2:$A$7500,0),$E111+2)=Команды!$AJ$17,TRUE,FALSE),,IF(INDEX(Команды!$A$2:$AN$7500,MATCH(AW$3,Команды!$A$2:$A$7500,0),$E111+2)=Команды!$AJ$18,TRUE,FALSE),,IF(INDEX(Команды!$A$2:$AN$7500,MATCH(AW$3,Команды!$A$2:$A$7500,0),$E111+2)=Команды!$AJ$19,TRUE,FALSE)),INDEX(Команды!$AJ$2:$AK$19,MATCH(INDEX(Команды!$A$2:$AN$7500,MATCH(AW$3,Команды!$A$2:$A$7500,0),$E111+2),Команды!$AJ$2:$AJ$19,0),2),0)</f>
        <v>0</v>
      </c>
      <c r="AX111" s="175">
        <f>IF(OR(IF(INDEX(Команды!$A$2:$AN$7500,MATCH(AW$3,Команды!$A$2:$A$7500,0),$E111+2)=Команды!$AJ$2,TRUE,FALSE),IF(INDEX(Команды!$A$2:$AN$7500,MATCH(AW$3,Команды!$A$2:$A$7500,0),$E111+2)=Команды!$AJ$3,TRUE,FALSE),IF(INDEX(Команды!$A$2:$AN$7500,MATCH(AW$3,Команды!$A$2:$A$7500,0),$E111+2)=Команды!$AJ$4,TRUE,FALSE),IF(INDEX(Команды!$A$2:$AN$7500,MATCH(AW$3,Команды!$A$2:$A$7500,0),$E111+2)=Команды!$AJ$5,TRUE,FALSE),IF(INDEX(Команды!$A$2:$AN$7500,MATCH(AW$3,Команды!$A$2:$A$7500,0),$E111+2)=Команды!$AJ$6,TRUE,FALSE),IF(INDEX(Команды!$A$2:$AN$7500,MATCH(AW$3,Команды!$A$2:$A$7500,0),$E111+2)=Команды!$AJ$7,TRUE,FALSE),IF(INDEX(Команды!$A$2:$AN$7500,MATCH(AW$3,Команды!$A$2:$A$7500,0),$E111+2)=Команды!$AJ$8,TRUE,FALSE),IF(INDEX(Команды!$A$2:$AN$7500,MATCH(AW$3,Команды!$A$2:$A$7500,0),$E111+2)=Команды!$AJ$9,TRUE,FALSE),IF(INDEX(Команды!$A$2:$AN$7500,MATCH(AW$3,Команды!$A$2:$A$7500,0),$E111+2)=Команды!$AJ$10,TRUE,FALSE),IF(INDEX(Команды!$A$2:$AN$7500,MATCH(AW$3,Команды!$A$2:$A$7500,0),$E111+2)=Команды!$AJ$11,TRUE,FALSE),IF(INDEX(Команды!$A$2:$AN$7500,MATCH(AW$3,Команды!$A$2:$A$7500,0),$E111+2)=Команды!$AJ$12,TRUE,FALSE),IF(INDEX(Команды!$A$2:$AN$7500,MATCH(AW$3,Команды!$A$2:$A$7500,0),$E111+2)=Команды!$AJ$13,TRUE,FALSE),IF(INDEX(Команды!$A$2:$AN$7500,MATCH(AW$3,Команды!$A$2:$A$7500,0),$E111+2)=Команды!$AJ$14,TRUE,FALSE),IF(INDEX(Команды!$A$2:$AN$7500,MATCH(AW$3,Команды!$A$2:$A$7500,0),$E111+2)=Команды!$AJ$15,TRUE,FALSE),IF(INDEX(Команды!$A$2:$AN$7500,MATCH(AW$3,Команды!$A$2:$A$7500,0),$E111+2)=Команды!$AJ$16,TRUE,FALSE),IF(INDEX(Команды!$A$2:$AN$7500,MATCH(AW$3,Команды!$A$2:$A$7500,0),$E111+2)=Команды!$AJ$17,TRUE,FALSE),IF(INDEX(Команды!$A$2:$AN$7500,MATCH(AW$3,Команды!$A$2:$A$7500,0),$E111+2)=Команды!$AJ$18,TRUE,FALSE),IF(INDEX(Команды!$A$2:$AN$7500,MATCH(AW$3,Команды!$A$2:$A$7500,0),$E111+2)=Команды!$AJ$19,TRUE,FALSE)),INDEX(Команды!$AJ$2:$AL$19,MATCH(INDEX(Команды!$A$2:$AN$7500,MATCH(AW$3,Команды!$A$2:$A$7500,0),$E111+2),Команды!$AJ$2:$AJ$19,0),3),0)</f>
        <v>0</v>
      </c>
      <c r="AY111" s="342"/>
      <c r="AZ111" s="174">
        <f>IF(OR(IF(INDEX(Команды!$A$2:$AN$7500,MATCH(AZ$3,Команды!$A$2:$A$7500,0),$E111+2)=Команды!$AJ$2,TRUE,FALSE),IF(INDEX(Команды!$A$2:$AN$7500,MATCH(AZ$3,Команды!$A$2:$A$7500,0),$E111+2)=Команды!$AJ$3,TRUE,FALSE),IF(INDEX(Команды!$A$2:$AN$7500,MATCH(AZ$3,Команды!$A$2:$A$7500,0),$E111+2)=Команды!$AJ$4,TRUE,FALSE),IF(INDEX(Команды!$A$2:$AN$7500,MATCH(AZ$3,Команды!$A$2:$A$7500,0),$E111+2)=Команды!$AJ$5,TRUE,FALSE),IF(INDEX(Команды!$A$2:$AN$7500,MATCH(AZ$3,Команды!$A$2:$A$7500,0),$E111+2)=Команды!$AJ$6,TRUE,FALSE),IF(INDEX(Команды!$A$2:$AN$7500,MATCH(AZ$3,Команды!$A$2:$A$7500,0),$E111+2)=Команды!$AJ$7,TRUE,FALSE),IF(INDEX(Команды!$A$2:$AN$7500,MATCH(AZ$3,Команды!$A$2:$A$7500,0),$E111+2)=Команды!$AJ$8,TRUE,FALSE),IF(INDEX(Команды!$A$2:$AN$7500,MATCH(AZ$3,Команды!$A$2:$A$7500,0),$E111+2)=Команды!$AJ$9,TRUE,FALSE),IF(INDEX(Команды!$A$2:$AN$7500,MATCH(AZ$3,Команды!$A$2:$A$7500,0),$E111+2)=Команды!$AJ$10,TRUE,FALSE),IF(INDEX(Команды!$A$2:$AN$7500,MATCH(AZ$3,Команды!$A$2:$A$7500,0),$E111+2)=Команды!$AJ$11,TRUE,FALSE),IF(INDEX(Команды!$A$2:$AN$7500,MATCH(AZ$3,Команды!$A$2:$A$7500,0),$E111+2)=Команды!$AJ$12,TRUE,FALSE),IF(INDEX(Команды!$A$2:$AN$7500,MATCH(AZ$3,Команды!$A$2:$A$7500,0),$E111+2)=Команды!$AJ$13,TRUE,FALSE),IF(INDEX(Команды!$A$2:$AN$7500,MATCH(AZ$3,Команды!$A$2:$A$7500,0),$E111+2)=Команды!$AJ$14,TRUE,FALSE),IF(INDEX(Команды!$A$2:$AN$7500,MATCH(AZ$3,Команды!$A$2:$A$7500,0),$E111+2)=Команды!$AJ$15,TRUE,FALSE),IF(INDEX(Команды!$A$2:$AN$7500,MATCH(AZ$3,Команды!$A$2:$A$7500,0),$E111+2)=Команды!$AJ$16,TRUE,FALSE),,IF(INDEX(Команды!$A$2:$AN$7500,MATCH(AZ$3,Команды!$A$2:$A$7500,0),$E111+2)=Команды!$AJ$17,TRUE,FALSE),,IF(INDEX(Команды!$A$2:$AN$7500,MATCH(AZ$3,Команды!$A$2:$A$7500,0),$E111+2)=Команды!$AJ$18,TRUE,FALSE),,IF(INDEX(Команды!$A$2:$AN$7500,MATCH(AZ$3,Команды!$A$2:$A$7500,0),$E111+2)=Команды!$AJ$19,TRUE,FALSE)),INDEX(Команды!$AJ$2:$AK$19,MATCH(INDEX(Команды!$A$2:$AN$7500,MATCH(AZ$3,Команды!$A$2:$A$7500,0),$E111+2),Команды!$AJ$2:$AJ$19,0),2),0)</f>
        <v>0</v>
      </c>
      <c r="BA111" s="175">
        <f>IF(OR(IF(INDEX(Команды!$A$2:$AN$7500,MATCH(AZ$3,Команды!$A$2:$A$7500,0),$E111+2)=Команды!$AJ$2,TRUE,FALSE),IF(INDEX(Команды!$A$2:$AN$7500,MATCH(AZ$3,Команды!$A$2:$A$7500,0),$E111+2)=Команды!$AJ$3,TRUE,FALSE),IF(INDEX(Команды!$A$2:$AN$7500,MATCH(AZ$3,Команды!$A$2:$A$7500,0),$E111+2)=Команды!$AJ$4,TRUE,FALSE),IF(INDEX(Команды!$A$2:$AN$7500,MATCH(AZ$3,Команды!$A$2:$A$7500,0),$E111+2)=Команды!$AJ$5,TRUE,FALSE),IF(INDEX(Команды!$A$2:$AN$7500,MATCH(AZ$3,Команды!$A$2:$A$7500,0),$E111+2)=Команды!$AJ$6,TRUE,FALSE),IF(INDEX(Команды!$A$2:$AN$7500,MATCH(AZ$3,Команды!$A$2:$A$7500,0),$E111+2)=Команды!$AJ$7,TRUE,FALSE),IF(INDEX(Команды!$A$2:$AN$7500,MATCH(AZ$3,Команды!$A$2:$A$7500,0),$E111+2)=Команды!$AJ$8,TRUE,FALSE),IF(INDEX(Команды!$A$2:$AN$7500,MATCH(AZ$3,Команды!$A$2:$A$7500,0),$E111+2)=Команды!$AJ$9,TRUE,FALSE),IF(INDEX(Команды!$A$2:$AN$7500,MATCH(AZ$3,Команды!$A$2:$A$7500,0),$E111+2)=Команды!$AJ$10,TRUE,FALSE),IF(INDEX(Команды!$A$2:$AN$7500,MATCH(AZ$3,Команды!$A$2:$A$7500,0),$E111+2)=Команды!$AJ$11,TRUE,FALSE),IF(INDEX(Команды!$A$2:$AN$7500,MATCH(AZ$3,Команды!$A$2:$A$7500,0),$E111+2)=Команды!$AJ$12,TRUE,FALSE),IF(INDEX(Команды!$A$2:$AN$7500,MATCH(AZ$3,Команды!$A$2:$A$7500,0),$E111+2)=Команды!$AJ$13,TRUE,FALSE),IF(INDEX(Команды!$A$2:$AN$7500,MATCH(AZ$3,Команды!$A$2:$A$7500,0),$E111+2)=Команды!$AJ$14,TRUE,FALSE),IF(INDEX(Команды!$A$2:$AN$7500,MATCH(AZ$3,Команды!$A$2:$A$7500,0),$E111+2)=Команды!$AJ$15,TRUE,FALSE),IF(INDEX(Команды!$A$2:$AN$7500,MATCH(AZ$3,Команды!$A$2:$A$7500,0),$E111+2)=Команды!$AJ$16,TRUE,FALSE),IF(INDEX(Команды!$A$2:$AN$7500,MATCH(AZ$3,Команды!$A$2:$A$7500,0),$E111+2)=Команды!$AJ$17,TRUE,FALSE),IF(INDEX(Команды!$A$2:$AN$7500,MATCH(AZ$3,Команды!$A$2:$A$7500,0),$E111+2)=Команды!$AJ$18,TRUE,FALSE),IF(INDEX(Команды!$A$2:$AN$7500,MATCH(AZ$3,Команды!$A$2:$A$7500,0),$E111+2)=Команды!$AJ$19,TRUE,FALSE)),INDEX(Команды!$AJ$2:$AL$19,MATCH(INDEX(Команды!$A$2:$AN$7500,MATCH(AZ$3,Команды!$A$2:$A$7500,0),$E111+2),Команды!$AJ$2:$AJ$19,0),3),0)</f>
        <v>0</v>
      </c>
      <c r="BB111" s="342"/>
      <c r="BC111" s="174">
        <f>IF(OR(IF(INDEX(Команды!$A$2:$AN$7500,MATCH(BC$3,Команды!$A$2:$A$7500,0),$E111+2)=Команды!$AJ$2,TRUE,FALSE),IF(INDEX(Команды!$A$2:$AN$7500,MATCH(BC$3,Команды!$A$2:$A$7500,0),$E111+2)=Команды!$AJ$3,TRUE,FALSE),IF(INDEX(Команды!$A$2:$AN$7500,MATCH(BC$3,Команды!$A$2:$A$7500,0),$E111+2)=Команды!$AJ$4,TRUE,FALSE),IF(INDEX(Команды!$A$2:$AN$7500,MATCH(BC$3,Команды!$A$2:$A$7500,0),$E111+2)=Команды!$AJ$5,TRUE,FALSE),IF(INDEX(Команды!$A$2:$AN$7500,MATCH(BC$3,Команды!$A$2:$A$7500,0),$E111+2)=Команды!$AJ$6,TRUE,FALSE),IF(INDEX(Команды!$A$2:$AN$7500,MATCH(BC$3,Команды!$A$2:$A$7500,0),$E111+2)=Команды!$AJ$7,TRUE,FALSE),IF(INDEX(Команды!$A$2:$AN$7500,MATCH(BC$3,Команды!$A$2:$A$7500,0),$E111+2)=Команды!$AJ$8,TRUE,FALSE),IF(INDEX(Команды!$A$2:$AN$7500,MATCH(BC$3,Команды!$A$2:$A$7500,0),$E111+2)=Команды!$AJ$9,TRUE,FALSE),IF(INDEX(Команды!$A$2:$AN$7500,MATCH(BC$3,Команды!$A$2:$A$7500,0),$E111+2)=Команды!$AJ$10,TRUE,FALSE),IF(INDEX(Команды!$A$2:$AN$7500,MATCH(BC$3,Команды!$A$2:$A$7500,0),$E111+2)=Команды!$AJ$11,TRUE,FALSE),IF(INDEX(Команды!$A$2:$AN$7500,MATCH(BC$3,Команды!$A$2:$A$7500,0),$E111+2)=Команды!$AJ$12,TRUE,FALSE),IF(INDEX(Команды!$A$2:$AN$7500,MATCH(BC$3,Команды!$A$2:$A$7500,0),$E111+2)=Команды!$AJ$13,TRUE,FALSE),IF(INDEX(Команды!$A$2:$AN$7500,MATCH(BC$3,Команды!$A$2:$A$7500,0),$E111+2)=Команды!$AJ$14,TRUE,FALSE),IF(INDEX(Команды!$A$2:$AN$7500,MATCH(BC$3,Команды!$A$2:$A$7500,0),$E111+2)=Команды!$AJ$15,TRUE,FALSE),IF(INDEX(Команды!$A$2:$AN$7500,MATCH(BC$3,Команды!$A$2:$A$7500,0),$E111+2)=Команды!$AJ$16,TRUE,FALSE),,IF(INDEX(Команды!$A$2:$AN$7500,MATCH(BC$3,Команды!$A$2:$A$7500,0),$E111+2)=Команды!$AJ$17,TRUE,FALSE),,IF(INDEX(Команды!$A$2:$AN$7500,MATCH(BC$3,Команды!$A$2:$A$7500,0),$E111+2)=Команды!$AJ$18,TRUE,FALSE),,IF(INDEX(Команды!$A$2:$AN$7500,MATCH(BC$3,Команды!$A$2:$A$7500,0),$E111+2)=Команды!$AJ$19,TRUE,FALSE)),INDEX(Команды!$AJ$2:$AK$19,MATCH(INDEX(Команды!$A$2:$AN$7500,MATCH(BC$3,Команды!$A$2:$A$7500,0),$E111+2),Команды!$AJ$2:$AJ$19,0),2),0)</f>
        <v>0</v>
      </c>
      <c r="BD111" s="175">
        <f>IF(OR(IF(INDEX(Команды!$A$2:$AN$7500,MATCH(BC$3,Команды!$A$2:$A$7500,0),$E111+2)=Команды!$AJ$2,TRUE,FALSE),IF(INDEX(Команды!$A$2:$AN$7500,MATCH(BC$3,Команды!$A$2:$A$7500,0),$E111+2)=Команды!$AJ$3,TRUE,FALSE),IF(INDEX(Команды!$A$2:$AN$7500,MATCH(BC$3,Команды!$A$2:$A$7500,0),$E111+2)=Команды!$AJ$4,TRUE,FALSE),IF(INDEX(Команды!$A$2:$AN$7500,MATCH(BC$3,Команды!$A$2:$A$7500,0),$E111+2)=Команды!$AJ$5,TRUE,FALSE),IF(INDEX(Команды!$A$2:$AN$7500,MATCH(BC$3,Команды!$A$2:$A$7500,0),$E111+2)=Команды!$AJ$6,TRUE,FALSE),IF(INDEX(Команды!$A$2:$AN$7500,MATCH(BC$3,Команды!$A$2:$A$7500,0),$E111+2)=Команды!$AJ$7,TRUE,FALSE),IF(INDEX(Команды!$A$2:$AN$7500,MATCH(BC$3,Команды!$A$2:$A$7500,0),$E111+2)=Команды!$AJ$8,TRUE,FALSE),IF(INDEX(Команды!$A$2:$AN$7500,MATCH(BC$3,Команды!$A$2:$A$7500,0),$E111+2)=Команды!$AJ$9,TRUE,FALSE),IF(INDEX(Команды!$A$2:$AN$7500,MATCH(BC$3,Команды!$A$2:$A$7500,0),$E111+2)=Команды!$AJ$10,TRUE,FALSE),IF(INDEX(Команды!$A$2:$AN$7500,MATCH(BC$3,Команды!$A$2:$A$7500,0),$E111+2)=Команды!$AJ$11,TRUE,FALSE),IF(INDEX(Команды!$A$2:$AN$7500,MATCH(BC$3,Команды!$A$2:$A$7500,0),$E111+2)=Команды!$AJ$12,TRUE,FALSE),IF(INDEX(Команды!$A$2:$AN$7500,MATCH(BC$3,Команды!$A$2:$A$7500,0),$E111+2)=Команды!$AJ$13,TRUE,FALSE),IF(INDEX(Команды!$A$2:$AN$7500,MATCH(BC$3,Команды!$A$2:$A$7500,0),$E111+2)=Команды!$AJ$14,TRUE,FALSE),IF(INDEX(Команды!$A$2:$AN$7500,MATCH(BC$3,Команды!$A$2:$A$7500,0),$E111+2)=Команды!$AJ$15,TRUE,FALSE),IF(INDEX(Команды!$A$2:$AN$7500,MATCH(BC$3,Команды!$A$2:$A$7500,0),$E111+2)=Команды!$AJ$16,TRUE,FALSE),IF(INDEX(Команды!$A$2:$AN$7500,MATCH(BC$3,Команды!$A$2:$A$7500,0),$E111+2)=Команды!$AJ$17,TRUE,FALSE),IF(INDEX(Команды!$A$2:$AN$7500,MATCH(BC$3,Команды!$A$2:$A$7500,0),$E111+2)=Команды!$AJ$18,TRUE,FALSE),IF(INDEX(Команды!$A$2:$AN$7500,MATCH(BC$3,Команды!$A$2:$A$7500,0),$E111+2)=Команды!$AJ$19,TRUE,FALSE)),INDEX(Команды!$AJ$2:$AL$19,MATCH(INDEX(Команды!$A$2:$AN$7500,MATCH(BC$3,Команды!$A$2:$A$7500,0),$E111+2),Команды!$AJ$2:$AJ$19,0),3),0)</f>
        <v>0</v>
      </c>
      <c r="BE111" s="342"/>
      <c r="BF111" s="174">
        <f>IF(OR(IF(INDEX(Команды!$A$2:$AN$7500,MATCH(BF$3,Команды!$A$2:$A$7500,0),$E111+2)=Команды!$AJ$2,TRUE,FALSE),IF(INDEX(Команды!$A$2:$AN$7500,MATCH(BF$3,Команды!$A$2:$A$7500,0),$E111+2)=Команды!$AJ$3,TRUE,FALSE),IF(INDEX(Команды!$A$2:$AN$7500,MATCH(BF$3,Команды!$A$2:$A$7500,0),$E111+2)=Команды!$AJ$4,TRUE,FALSE),IF(INDEX(Команды!$A$2:$AN$7500,MATCH(BF$3,Команды!$A$2:$A$7500,0),$E111+2)=Команды!$AJ$5,TRUE,FALSE),IF(INDEX(Команды!$A$2:$AN$7500,MATCH(BF$3,Команды!$A$2:$A$7500,0),$E111+2)=Команды!$AJ$6,TRUE,FALSE),IF(INDEX(Команды!$A$2:$AN$7500,MATCH(BF$3,Команды!$A$2:$A$7500,0),$E111+2)=Команды!$AJ$7,TRUE,FALSE),IF(INDEX(Команды!$A$2:$AN$7500,MATCH(BF$3,Команды!$A$2:$A$7500,0),$E111+2)=Команды!$AJ$8,TRUE,FALSE),IF(INDEX(Команды!$A$2:$AN$7500,MATCH(BF$3,Команды!$A$2:$A$7500,0),$E111+2)=Команды!$AJ$9,TRUE,FALSE),IF(INDEX(Команды!$A$2:$AN$7500,MATCH(BF$3,Команды!$A$2:$A$7500,0),$E111+2)=Команды!$AJ$10,TRUE,FALSE),IF(INDEX(Команды!$A$2:$AN$7500,MATCH(BF$3,Команды!$A$2:$A$7500,0),$E111+2)=Команды!$AJ$11,TRUE,FALSE),IF(INDEX(Команды!$A$2:$AN$7500,MATCH(BF$3,Команды!$A$2:$A$7500,0),$E111+2)=Команды!$AJ$12,TRUE,FALSE),IF(INDEX(Команды!$A$2:$AN$7500,MATCH(BF$3,Команды!$A$2:$A$7500,0),$E111+2)=Команды!$AJ$13,TRUE,FALSE),IF(INDEX(Команды!$A$2:$AN$7500,MATCH(BF$3,Команды!$A$2:$A$7500,0),$E111+2)=Команды!$AJ$14,TRUE,FALSE),IF(INDEX(Команды!$A$2:$AN$7500,MATCH(BF$3,Команды!$A$2:$A$7500,0),$E111+2)=Команды!$AJ$15,TRUE,FALSE),IF(INDEX(Команды!$A$2:$AN$7500,MATCH(BF$3,Команды!$A$2:$A$7500,0),$E111+2)=Команды!$AJ$16,TRUE,FALSE),,IF(INDEX(Команды!$A$2:$AN$7500,MATCH(BF$3,Команды!$A$2:$A$7500,0),$E111+2)=Команды!$AJ$17,TRUE,FALSE),,IF(INDEX(Команды!$A$2:$AN$7500,MATCH(BF$3,Команды!$A$2:$A$7500,0),$E111+2)=Команды!$AJ$18,TRUE,FALSE),,IF(INDEX(Команды!$A$2:$AN$7500,MATCH(BF$3,Команды!$A$2:$A$7500,0),$E111+2)=Команды!$AJ$19,TRUE,FALSE)),INDEX(Команды!$AJ$2:$AK$19,MATCH(INDEX(Команды!$A$2:$AN$7500,MATCH(BF$3,Команды!$A$2:$A$7500,0),$E111+2),Команды!$AJ$2:$AJ$19,0),2),0)</f>
        <v>0</v>
      </c>
      <c r="BG111" s="175">
        <f>IF(OR(IF(INDEX(Команды!$A$2:$AN$7500,MATCH(BF$3,Команды!$A$2:$A$7500,0),$E111+2)=Команды!$AJ$2,TRUE,FALSE),IF(INDEX(Команды!$A$2:$AN$7500,MATCH(BF$3,Команды!$A$2:$A$7500,0),$E111+2)=Команды!$AJ$3,TRUE,FALSE),IF(INDEX(Команды!$A$2:$AN$7500,MATCH(BF$3,Команды!$A$2:$A$7500,0),$E111+2)=Команды!$AJ$4,TRUE,FALSE),IF(INDEX(Команды!$A$2:$AN$7500,MATCH(BF$3,Команды!$A$2:$A$7500,0),$E111+2)=Команды!$AJ$5,TRUE,FALSE),IF(INDEX(Команды!$A$2:$AN$7500,MATCH(BF$3,Команды!$A$2:$A$7500,0),$E111+2)=Команды!$AJ$6,TRUE,FALSE),IF(INDEX(Команды!$A$2:$AN$7500,MATCH(BF$3,Команды!$A$2:$A$7500,0),$E111+2)=Команды!$AJ$7,TRUE,FALSE),IF(INDEX(Команды!$A$2:$AN$7500,MATCH(BF$3,Команды!$A$2:$A$7500,0),$E111+2)=Команды!$AJ$8,TRUE,FALSE),IF(INDEX(Команды!$A$2:$AN$7500,MATCH(BF$3,Команды!$A$2:$A$7500,0),$E111+2)=Команды!$AJ$9,TRUE,FALSE),IF(INDEX(Команды!$A$2:$AN$7500,MATCH(BF$3,Команды!$A$2:$A$7500,0),$E111+2)=Команды!$AJ$10,TRUE,FALSE),IF(INDEX(Команды!$A$2:$AN$7500,MATCH(BF$3,Команды!$A$2:$A$7500,0),$E111+2)=Команды!$AJ$11,TRUE,FALSE),IF(INDEX(Команды!$A$2:$AN$7500,MATCH(BF$3,Команды!$A$2:$A$7500,0),$E111+2)=Команды!$AJ$12,TRUE,FALSE),IF(INDEX(Команды!$A$2:$AN$7500,MATCH(BF$3,Команды!$A$2:$A$7500,0),$E111+2)=Команды!$AJ$13,TRUE,FALSE),IF(INDEX(Команды!$A$2:$AN$7500,MATCH(BF$3,Команды!$A$2:$A$7500,0),$E111+2)=Команды!$AJ$14,TRUE,FALSE),IF(INDEX(Команды!$A$2:$AN$7500,MATCH(BF$3,Команды!$A$2:$A$7500,0),$E111+2)=Команды!$AJ$15,TRUE,FALSE),IF(INDEX(Команды!$A$2:$AN$7500,MATCH(BF$3,Команды!$A$2:$A$7500,0),$E111+2)=Команды!$AJ$16,TRUE,FALSE),IF(INDEX(Команды!$A$2:$AN$7500,MATCH(BF$3,Команды!$A$2:$A$7500,0),$E111+2)=Команды!$AJ$17,TRUE,FALSE),IF(INDEX(Команды!$A$2:$AN$7500,MATCH(BF$3,Команды!$A$2:$A$7500,0),$E111+2)=Команды!$AJ$18,TRUE,FALSE),IF(INDEX(Команды!$A$2:$AN$7500,MATCH(BF$3,Команды!$A$2:$A$7500,0),$E111+2)=Команды!$AJ$19,TRUE,FALSE)),INDEX(Команды!$AJ$2:$AL$19,MATCH(INDEX(Команды!$A$2:$AN$7500,MATCH(BF$3,Команды!$A$2:$A$7500,0),$E111+2),Команды!$AJ$2:$AJ$19,0),3),0)</f>
        <v>0</v>
      </c>
      <c r="BH111" s="342"/>
      <c r="BI111" s="174">
        <f>IF(OR(IF(INDEX(Команды!$A$2:$AN$7500,MATCH(BI$3,Команды!$A$2:$A$7500,0),$E111+2)=Команды!$AJ$2,TRUE,FALSE),IF(INDEX(Команды!$A$2:$AN$7500,MATCH(BI$3,Команды!$A$2:$A$7500,0),$E111+2)=Команды!$AJ$3,TRUE,FALSE),IF(INDEX(Команды!$A$2:$AN$7500,MATCH(BI$3,Команды!$A$2:$A$7500,0),$E111+2)=Команды!$AJ$4,TRUE,FALSE),IF(INDEX(Команды!$A$2:$AN$7500,MATCH(BI$3,Команды!$A$2:$A$7500,0),$E111+2)=Команды!$AJ$5,TRUE,FALSE),IF(INDEX(Команды!$A$2:$AN$7500,MATCH(BI$3,Команды!$A$2:$A$7500,0),$E111+2)=Команды!$AJ$6,TRUE,FALSE),IF(INDEX(Команды!$A$2:$AN$7500,MATCH(BI$3,Команды!$A$2:$A$7500,0),$E111+2)=Команды!$AJ$7,TRUE,FALSE),IF(INDEX(Команды!$A$2:$AN$7500,MATCH(BI$3,Команды!$A$2:$A$7500,0),$E111+2)=Команды!$AJ$8,TRUE,FALSE),IF(INDEX(Команды!$A$2:$AN$7500,MATCH(BI$3,Команды!$A$2:$A$7500,0),$E111+2)=Команды!$AJ$9,TRUE,FALSE),IF(INDEX(Команды!$A$2:$AN$7500,MATCH(BI$3,Команды!$A$2:$A$7500,0),$E111+2)=Команды!$AJ$10,TRUE,FALSE),IF(INDEX(Команды!$A$2:$AN$7500,MATCH(BI$3,Команды!$A$2:$A$7500,0),$E111+2)=Команды!$AJ$11,TRUE,FALSE),IF(INDEX(Команды!$A$2:$AN$7500,MATCH(BI$3,Команды!$A$2:$A$7500,0),$E111+2)=Команды!$AJ$12,TRUE,FALSE),IF(INDEX(Команды!$A$2:$AN$7500,MATCH(BI$3,Команды!$A$2:$A$7500,0),$E111+2)=Команды!$AJ$13,TRUE,FALSE),IF(INDEX(Команды!$A$2:$AN$7500,MATCH(BI$3,Команды!$A$2:$A$7500,0),$E111+2)=Команды!$AJ$14,TRUE,FALSE),IF(INDEX(Команды!$A$2:$AN$7500,MATCH(BI$3,Команды!$A$2:$A$7500,0),$E111+2)=Команды!$AJ$15,TRUE,FALSE),IF(INDEX(Команды!$A$2:$AN$7500,MATCH(BI$3,Команды!$A$2:$A$7500,0),$E111+2)=Команды!$AJ$16,TRUE,FALSE),,IF(INDEX(Команды!$A$2:$AN$7500,MATCH(BI$3,Команды!$A$2:$A$7500,0),$E111+2)=Команды!$AJ$17,TRUE,FALSE),,IF(INDEX(Команды!$A$2:$AN$7500,MATCH(BI$3,Команды!$A$2:$A$7500,0),$E111+2)=Команды!$AJ$18,TRUE,FALSE),,IF(INDEX(Команды!$A$2:$AN$7500,MATCH(BI$3,Команды!$A$2:$A$7500,0),$E111+2)=Команды!$AJ$19,TRUE,FALSE)),INDEX(Команды!$AJ$2:$AK$19,MATCH(INDEX(Команды!$A$2:$AN$7500,MATCH(BI$3,Команды!$A$2:$A$7500,0),$E111+2),Команды!$AJ$2:$AJ$19,0),2),0)</f>
        <v>0</v>
      </c>
      <c r="BJ111" s="175">
        <f>IF(OR(IF(INDEX(Команды!$A$2:$AN$7500,MATCH(BI$3,Команды!$A$2:$A$7500,0),$E111+2)=Команды!$AJ$2,TRUE,FALSE),IF(INDEX(Команды!$A$2:$AN$7500,MATCH(BI$3,Команды!$A$2:$A$7500,0),$E111+2)=Команды!$AJ$3,TRUE,FALSE),IF(INDEX(Команды!$A$2:$AN$7500,MATCH(BI$3,Команды!$A$2:$A$7500,0),$E111+2)=Команды!$AJ$4,TRUE,FALSE),IF(INDEX(Команды!$A$2:$AN$7500,MATCH(BI$3,Команды!$A$2:$A$7500,0),$E111+2)=Команды!$AJ$5,TRUE,FALSE),IF(INDEX(Команды!$A$2:$AN$7500,MATCH(BI$3,Команды!$A$2:$A$7500,0),$E111+2)=Команды!$AJ$6,TRUE,FALSE),IF(INDEX(Команды!$A$2:$AN$7500,MATCH(BI$3,Команды!$A$2:$A$7500,0),$E111+2)=Команды!$AJ$7,TRUE,FALSE),IF(INDEX(Команды!$A$2:$AN$7500,MATCH(BI$3,Команды!$A$2:$A$7500,0),$E111+2)=Команды!$AJ$8,TRUE,FALSE),IF(INDEX(Команды!$A$2:$AN$7500,MATCH(BI$3,Команды!$A$2:$A$7500,0),$E111+2)=Команды!$AJ$9,TRUE,FALSE),IF(INDEX(Команды!$A$2:$AN$7500,MATCH(BI$3,Команды!$A$2:$A$7500,0),$E111+2)=Команды!$AJ$10,TRUE,FALSE),IF(INDEX(Команды!$A$2:$AN$7500,MATCH(BI$3,Команды!$A$2:$A$7500,0),$E111+2)=Команды!$AJ$11,TRUE,FALSE),IF(INDEX(Команды!$A$2:$AN$7500,MATCH(BI$3,Команды!$A$2:$A$7500,0),$E111+2)=Команды!$AJ$12,TRUE,FALSE),IF(INDEX(Команды!$A$2:$AN$7500,MATCH(BI$3,Команды!$A$2:$A$7500,0),$E111+2)=Команды!$AJ$13,TRUE,FALSE),IF(INDEX(Команды!$A$2:$AN$7500,MATCH(BI$3,Команды!$A$2:$A$7500,0),$E111+2)=Команды!$AJ$14,TRUE,FALSE),IF(INDEX(Команды!$A$2:$AN$7500,MATCH(BI$3,Команды!$A$2:$A$7500,0),$E111+2)=Команды!$AJ$15,TRUE,FALSE),IF(INDEX(Команды!$A$2:$AN$7500,MATCH(BI$3,Команды!$A$2:$A$7500,0),$E111+2)=Команды!$AJ$16,TRUE,FALSE),IF(INDEX(Команды!$A$2:$AN$7500,MATCH(BI$3,Команды!$A$2:$A$7500,0),$E111+2)=Команды!$AJ$17,TRUE,FALSE),IF(INDEX(Команды!$A$2:$AN$7500,MATCH(BI$3,Команды!$A$2:$A$7500,0),$E111+2)=Команды!$AJ$18,TRUE,FALSE),IF(INDEX(Команды!$A$2:$AN$7500,MATCH(BI$3,Команды!$A$2:$A$7500,0),$E111+2)=Команды!$AJ$19,TRUE,FALSE)),INDEX(Команды!$AJ$2:$AL$19,MATCH(INDEX(Команды!$A$2:$AN$7500,MATCH(BI$3,Команды!$A$2:$A$7500,0),$E111+2),Команды!$AJ$2:$AJ$19,0),3),0)</f>
        <v>0</v>
      </c>
      <c r="BK111" s="342"/>
      <c r="BL111" s="174">
        <f>IF(OR(IF(INDEX(Команды!$A$2:$AN$7500,MATCH(BL$3,Команды!$A$2:$A$7500,0),$E111+2)=Команды!$AJ$2,TRUE,FALSE),IF(INDEX(Команды!$A$2:$AN$7500,MATCH(BL$3,Команды!$A$2:$A$7500,0),$E111+2)=Команды!$AJ$3,TRUE,FALSE),IF(INDEX(Команды!$A$2:$AN$7500,MATCH(BL$3,Команды!$A$2:$A$7500,0),$E111+2)=Команды!$AJ$4,TRUE,FALSE),IF(INDEX(Команды!$A$2:$AN$7500,MATCH(BL$3,Команды!$A$2:$A$7500,0),$E111+2)=Команды!$AJ$5,TRUE,FALSE),IF(INDEX(Команды!$A$2:$AN$7500,MATCH(BL$3,Команды!$A$2:$A$7500,0),$E111+2)=Команды!$AJ$6,TRUE,FALSE),IF(INDEX(Команды!$A$2:$AN$7500,MATCH(BL$3,Команды!$A$2:$A$7500,0),$E111+2)=Команды!$AJ$7,TRUE,FALSE),IF(INDEX(Команды!$A$2:$AN$7500,MATCH(BL$3,Команды!$A$2:$A$7500,0),$E111+2)=Команды!$AJ$8,TRUE,FALSE),IF(INDEX(Команды!$A$2:$AN$7500,MATCH(BL$3,Команды!$A$2:$A$7500,0),$E111+2)=Команды!$AJ$9,TRUE,FALSE),IF(INDEX(Команды!$A$2:$AN$7500,MATCH(BL$3,Команды!$A$2:$A$7500,0),$E111+2)=Команды!$AJ$10,TRUE,FALSE),IF(INDEX(Команды!$A$2:$AN$7500,MATCH(BL$3,Команды!$A$2:$A$7500,0),$E111+2)=Команды!$AJ$11,TRUE,FALSE),IF(INDEX(Команды!$A$2:$AN$7500,MATCH(BL$3,Команды!$A$2:$A$7500,0),$E111+2)=Команды!$AJ$12,TRUE,FALSE),IF(INDEX(Команды!$A$2:$AN$7500,MATCH(BL$3,Команды!$A$2:$A$7500,0),$E111+2)=Команды!$AJ$13,TRUE,FALSE),IF(INDEX(Команды!$A$2:$AN$7500,MATCH(BL$3,Команды!$A$2:$A$7500,0),$E111+2)=Команды!$AJ$14,TRUE,FALSE),IF(INDEX(Команды!$A$2:$AN$7500,MATCH(BL$3,Команды!$A$2:$A$7500,0),$E111+2)=Команды!$AJ$15,TRUE,FALSE),IF(INDEX(Команды!$A$2:$AN$7500,MATCH(BL$3,Команды!$A$2:$A$7500,0),$E111+2)=Команды!$AJ$16,TRUE,FALSE),,IF(INDEX(Команды!$A$2:$AN$7500,MATCH(BL$3,Команды!$A$2:$A$7500,0),$E111+2)=Команды!$AJ$17,TRUE,FALSE),,IF(INDEX(Команды!$A$2:$AN$7500,MATCH(BL$3,Команды!$A$2:$A$7500,0),$E111+2)=Команды!$AJ$18,TRUE,FALSE),,IF(INDEX(Команды!$A$2:$AN$7500,MATCH(BL$3,Команды!$A$2:$A$7500,0),$E111+2)=Команды!$AJ$19,TRUE,FALSE)),INDEX(Команды!$AJ$2:$AK$19,MATCH(INDEX(Команды!$A$2:$AN$7500,MATCH(BL$3,Команды!$A$2:$A$7500,0),$E111+2),Команды!$AJ$2:$AJ$19,0),2),0)</f>
        <v>0</v>
      </c>
      <c r="BM111" s="175">
        <f>IF(OR(IF(INDEX(Команды!$A$2:$AN$7500,MATCH(BL$3,Команды!$A$2:$A$7500,0),$E111+2)=Команды!$AJ$2,TRUE,FALSE),IF(INDEX(Команды!$A$2:$AN$7500,MATCH(BL$3,Команды!$A$2:$A$7500,0),$E111+2)=Команды!$AJ$3,TRUE,FALSE),IF(INDEX(Команды!$A$2:$AN$7500,MATCH(BL$3,Команды!$A$2:$A$7500,0),$E111+2)=Команды!$AJ$4,TRUE,FALSE),IF(INDEX(Команды!$A$2:$AN$7500,MATCH(BL$3,Команды!$A$2:$A$7500,0),$E111+2)=Команды!$AJ$5,TRUE,FALSE),IF(INDEX(Команды!$A$2:$AN$7500,MATCH(BL$3,Команды!$A$2:$A$7500,0),$E111+2)=Команды!$AJ$6,TRUE,FALSE),IF(INDEX(Команды!$A$2:$AN$7500,MATCH(BL$3,Команды!$A$2:$A$7500,0),$E111+2)=Команды!$AJ$7,TRUE,FALSE),IF(INDEX(Команды!$A$2:$AN$7500,MATCH(BL$3,Команды!$A$2:$A$7500,0),$E111+2)=Команды!$AJ$8,TRUE,FALSE),IF(INDEX(Команды!$A$2:$AN$7500,MATCH(BL$3,Команды!$A$2:$A$7500,0),$E111+2)=Команды!$AJ$9,TRUE,FALSE),IF(INDEX(Команды!$A$2:$AN$7500,MATCH(BL$3,Команды!$A$2:$A$7500,0),$E111+2)=Команды!$AJ$10,TRUE,FALSE),IF(INDEX(Команды!$A$2:$AN$7500,MATCH(BL$3,Команды!$A$2:$A$7500,0),$E111+2)=Команды!$AJ$11,TRUE,FALSE),IF(INDEX(Команды!$A$2:$AN$7500,MATCH(BL$3,Команды!$A$2:$A$7500,0),$E111+2)=Команды!$AJ$12,TRUE,FALSE),IF(INDEX(Команды!$A$2:$AN$7500,MATCH(BL$3,Команды!$A$2:$A$7500,0),$E111+2)=Команды!$AJ$13,TRUE,FALSE),IF(INDEX(Команды!$A$2:$AN$7500,MATCH(BL$3,Команды!$A$2:$A$7500,0),$E111+2)=Команды!$AJ$14,TRUE,FALSE),IF(INDEX(Команды!$A$2:$AN$7500,MATCH(BL$3,Команды!$A$2:$A$7500,0),$E111+2)=Команды!$AJ$15,TRUE,FALSE),IF(INDEX(Команды!$A$2:$AN$7500,MATCH(BL$3,Команды!$A$2:$A$7500,0),$E111+2)=Команды!$AJ$16,TRUE,FALSE),IF(INDEX(Команды!$A$2:$AN$7500,MATCH(BL$3,Команды!$A$2:$A$7500,0),$E111+2)=Команды!$AJ$17,TRUE,FALSE),IF(INDEX(Команды!$A$2:$AN$7500,MATCH(BL$3,Команды!$A$2:$A$7500,0),$E111+2)=Команды!$AJ$18,TRUE,FALSE),IF(INDEX(Команды!$A$2:$AN$7500,MATCH(BL$3,Команды!$A$2:$A$7500,0),$E111+2)=Команды!$AJ$19,TRUE,FALSE)),INDEX(Команды!$AJ$2:$AL$19,MATCH(INDEX(Команды!$A$2:$AN$7500,MATCH(BL$3,Команды!$A$2:$A$7500,0),$E111+2),Команды!$AJ$2:$AJ$19,0),3),0)</f>
        <v>0</v>
      </c>
      <c r="BN111" s="342"/>
      <c r="BO111" s="174">
        <f>IF(OR(IF(INDEX(Команды!$A$2:$AN$7500,MATCH(BO$3,Команды!$A$2:$A$7500,0),$E111+2)=Команды!$AJ$2,TRUE,FALSE),IF(INDEX(Команды!$A$2:$AN$7500,MATCH(BO$3,Команды!$A$2:$A$7500,0),$E111+2)=Команды!$AJ$3,TRUE,FALSE),IF(INDEX(Команды!$A$2:$AN$7500,MATCH(BO$3,Команды!$A$2:$A$7500,0),$E111+2)=Команды!$AJ$4,TRUE,FALSE),IF(INDEX(Команды!$A$2:$AN$7500,MATCH(BO$3,Команды!$A$2:$A$7500,0),$E111+2)=Команды!$AJ$5,TRUE,FALSE),IF(INDEX(Команды!$A$2:$AN$7500,MATCH(BO$3,Команды!$A$2:$A$7500,0),$E111+2)=Команды!$AJ$6,TRUE,FALSE),IF(INDEX(Команды!$A$2:$AN$7500,MATCH(BO$3,Команды!$A$2:$A$7500,0),$E111+2)=Команды!$AJ$7,TRUE,FALSE),IF(INDEX(Команды!$A$2:$AN$7500,MATCH(BO$3,Команды!$A$2:$A$7500,0),$E111+2)=Команды!$AJ$8,TRUE,FALSE),IF(INDEX(Команды!$A$2:$AN$7500,MATCH(BO$3,Команды!$A$2:$A$7500,0),$E111+2)=Команды!$AJ$9,TRUE,FALSE),IF(INDEX(Команды!$A$2:$AN$7500,MATCH(BO$3,Команды!$A$2:$A$7500,0),$E111+2)=Команды!$AJ$10,TRUE,FALSE),IF(INDEX(Команды!$A$2:$AN$7500,MATCH(BO$3,Команды!$A$2:$A$7500,0),$E111+2)=Команды!$AJ$11,TRUE,FALSE),IF(INDEX(Команды!$A$2:$AN$7500,MATCH(BO$3,Команды!$A$2:$A$7500,0),$E111+2)=Команды!$AJ$12,TRUE,FALSE),IF(INDEX(Команды!$A$2:$AN$7500,MATCH(BO$3,Команды!$A$2:$A$7500,0),$E111+2)=Команды!$AJ$13,TRUE,FALSE),IF(INDEX(Команды!$A$2:$AN$7500,MATCH(BO$3,Команды!$A$2:$A$7500,0),$E111+2)=Команды!$AJ$14,TRUE,FALSE),IF(INDEX(Команды!$A$2:$AN$7500,MATCH(BO$3,Команды!$A$2:$A$7500,0),$E111+2)=Команды!$AJ$15,TRUE,FALSE),IF(INDEX(Команды!$A$2:$AN$7500,MATCH(BO$3,Команды!$A$2:$A$7500,0),$E111+2)=Команды!$AJ$16,TRUE,FALSE),,IF(INDEX(Команды!$A$2:$AN$7500,MATCH(BO$3,Команды!$A$2:$A$7500,0),$E111+2)=Команды!$AJ$17,TRUE,FALSE),,IF(INDEX(Команды!$A$2:$AN$7500,MATCH(BO$3,Команды!$A$2:$A$7500,0),$E111+2)=Команды!$AJ$18,TRUE,FALSE),,IF(INDEX(Команды!$A$2:$AN$7500,MATCH(BO$3,Команды!$A$2:$A$7500,0),$E111+2)=Команды!$AJ$19,TRUE,FALSE)),INDEX(Команды!$AJ$2:$AK$19,MATCH(INDEX(Команды!$A$2:$AN$7500,MATCH(BO$3,Команды!$A$2:$A$7500,0),$E111+2),Команды!$AJ$2:$AJ$19,0),2),0)</f>
        <v>0</v>
      </c>
      <c r="BP111" s="175">
        <f>IF(OR(IF(INDEX(Команды!$A$2:$AN$7500,MATCH(BO$3,Команды!$A$2:$A$7500,0),$E111+2)=Команды!$AJ$2,TRUE,FALSE),IF(INDEX(Команды!$A$2:$AN$7500,MATCH(BO$3,Команды!$A$2:$A$7500,0),$E111+2)=Команды!$AJ$3,TRUE,FALSE),IF(INDEX(Команды!$A$2:$AN$7500,MATCH(BO$3,Команды!$A$2:$A$7500,0),$E111+2)=Команды!$AJ$4,TRUE,FALSE),IF(INDEX(Команды!$A$2:$AN$7500,MATCH(BO$3,Команды!$A$2:$A$7500,0),$E111+2)=Команды!$AJ$5,TRUE,FALSE),IF(INDEX(Команды!$A$2:$AN$7500,MATCH(BO$3,Команды!$A$2:$A$7500,0),$E111+2)=Команды!$AJ$6,TRUE,FALSE),IF(INDEX(Команды!$A$2:$AN$7500,MATCH(BO$3,Команды!$A$2:$A$7500,0),$E111+2)=Команды!$AJ$7,TRUE,FALSE),IF(INDEX(Команды!$A$2:$AN$7500,MATCH(BO$3,Команды!$A$2:$A$7500,0),$E111+2)=Команды!$AJ$8,TRUE,FALSE),IF(INDEX(Команды!$A$2:$AN$7500,MATCH(BO$3,Команды!$A$2:$A$7500,0),$E111+2)=Команды!$AJ$9,TRUE,FALSE),IF(INDEX(Команды!$A$2:$AN$7500,MATCH(BO$3,Команды!$A$2:$A$7500,0),$E111+2)=Команды!$AJ$10,TRUE,FALSE),IF(INDEX(Команды!$A$2:$AN$7500,MATCH(BO$3,Команды!$A$2:$A$7500,0),$E111+2)=Команды!$AJ$11,TRUE,FALSE),IF(INDEX(Команды!$A$2:$AN$7500,MATCH(BO$3,Команды!$A$2:$A$7500,0),$E111+2)=Команды!$AJ$12,TRUE,FALSE),IF(INDEX(Команды!$A$2:$AN$7500,MATCH(BO$3,Команды!$A$2:$A$7500,0),$E111+2)=Команды!$AJ$13,TRUE,FALSE),IF(INDEX(Команды!$A$2:$AN$7500,MATCH(BO$3,Команды!$A$2:$A$7500,0),$E111+2)=Команды!$AJ$14,TRUE,FALSE),IF(INDEX(Команды!$A$2:$AN$7500,MATCH(BO$3,Команды!$A$2:$A$7500,0),$E111+2)=Команды!$AJ$15,TRUE,FALSE),IF(INDEX(Команды!$A$2:$AN$7500,MATCH(BO$3,Команды!$A$2:$A$7500,0),$E111+2)=Команды!$AJ$16,TRUE,FALSE),IF(INDEX(Команды!$A$2:$AN$7500,MATCH(BO$3,Команды!$A$2:$A$7500,0),$E111+2)=Команды!$AJ$17,TRUE,FALSE),IF(INDEX(Команды!$A$2:$AN$7500,MATCH(BO$3,Команды!$A$2:$A$7500,0),$E111+2)=Команды!$AJ$18,TRUE,FALSE),IF(INDEX(Команды!$A$2:$AN$7500,MATCH(BO$3,Команды!$A$2:$A$7500,0),$E111+2)=Команды!$AJ$19,TRUE,FALSE)),INDEX(Команды!$AJ$2:$AL$19,MATCH(INDEX(Команды!$A$2:$AN$7500,MATCH(BO$3,Команды!$A$2:$A$7500,0),$E111+2),Команды!$AJ$2:$AJ$19,0),3),0)</f>
        <v>0</v>
      </c>
      <c r="BQ111" s="342"/>
      <c r="BR111" s="174">
        <f>IF(OR(IF(INDEX(Команды!$A$2:$AN$7500,MATCH(BR$3,Команды!$A$2:$A$7500,0),$E111+2)=Команды!$AJ$2,TRUE,FALSE),IF(INDEX(Команды!$A$2:$AN$7500,MATCH(BR$3,Команды!$A$2:$A$7500,0),$E111+2)=Команды!$AJ$3,TRUE,FALSE),IF(INDEX(Команды!$A$2:$AN$7500,MATCH(BR$3,Команды!$A$2:$A$7500,0),$E111+2)=Команды!$AJ$4,TRUE,FALSE),IF(INDEX(Команды!$A$2:$AN$7500,MATCH(BR$3,Команды!$A$2:$A$7500,0),$E111+2)=Команды!$AJ$5,TRUE,FALSE),IF(INDEX(Команды!$A$2:$AN$7500,MATCH(BR$3,Команды!$A$2:$A$7500,0),$E111+2)=Команды!$AJ$6,TRUE,FALSE),IF(INDEX(Команды!$A$2:$AN$7500,MATCH(BR$3,Команды!$A$2:$A$7500,0),$E111+2)=Команды!$AJ$7,TRUE,FALSE),IF(INDEX(Команды!$A$2:$AN$7500,MATCH(BR$3,Команды!$A$2:$A$7500,0),$E111+2)=Команды!$AJ$8,TRUE,FALSE),IF(INDEX(Команды!$A$2:$AN$7500,MATCH(BR$3,Команды!$A$2:$A$7500,0),$E111+2)=Команды!$AJ$9,TRUE,FALSE),IF(INDEX(Команды!$A$2:$AN$7500,MATCH(BR$3,Команды!$A$2:$A$7500,0),$E111+2)=Команды!$AJ$10,TRUE,FALSE),IF(INDEX(Команды!$A$2:$AN$7500,MATCH(BR$3,Команды!$A$2:$A$7500,0),$E111+2)=Команды!$AJ$11,TRUE,FALSE),IF(INDEX(Команды!$A$2:$AN$7500,MATCH(BR$3,Команды!$A$2:$A$7500,0),$E111+2)=Команды!$AJ$12,TRUE,FALSE),IF(INDEX(Команды!$A$2:$AN$7500,MATCH(BR$3,Команды!$A$2:$A$7500,0),$E111+2)=Команды!$AJ$13,TRUE,FALSE),IF(INDEX(Команды!$A$2:$AN$7500,MATCH(BR$3,Команды!$A$2:$A$7500,0),$E111+2)=Команды!$AJ$14,TRUE,FALSE),IF(INDEX(Команды!$A$2:$AN$7500,MATCH(BR$3,Команды!$A$2:$A$7500,0),$E111+2)=Команды!$AJ$15,TRUE,FALSE),IF(INDEX(Команды!$A$2:$AN$7500,MATCH(BR$3,Команды!$A$2:$A$7500,0),$E111+2)=Команды!$AJ$16,TRUE,FALSE),,IF(INDEX(Команды!$A$2:$AN$7500,MATCH(BR$3,Команды!$A$2:$A$7500,0),$E111+2)=Команды!$AJ$17,TRUE,FALSE),,IF(INDEX(Команды!$A$2:$AN$7500,MATCH(BR$3,Команды!$A$2:$A$7500,0),$E111+2)=Команды!$AJ$18,TRUE,FALSE),,IF(INDEX(Команды!$A$2:$AN$7500,MATCH(BR$3,Команды!$A$2:$A$7500,0),$E111+2)=Команды!$AJ$19,TRUE,FALSE)),INDEX(Команды!$AJ$2:$AK$19,MATCH(INDEX(Команды!$A$2:$AN$7500,MATCH(BR$3,Команды!$A$2:$A$7500,0),$E111+2),Команды!$AJ$2:$AJ$19,0),2),0)</f>
        <v>0</v>
      </c>
      <c r="BS111" s="175">
        <f>IF(OR(IF(INDEX(Команды!$A$2:$AN$7500,MATCH(BR$3,Команды!$A$2:$A$7500,0),$E111+2)=Команды!$AJ$2,TRUE,FALSE),IF(INDEX(Команды!$A$2:$AN$7500,MATCH(BR$3,Команды!$A$2:$A$7500,0),$E111+2)=Команды!$AJ$3,TRUE,FALSE),IF(INDEX(Команды!$A$2:$AN$7500,MATCH(BR$3,Команды!$A$2:$A$7500,0),$E111+2)=Команды!$AJ$4,TRUE,FALSE),IF(INDEX(Команды!$A$2:$AN$7500,MATCH(BR$3,Команды!$A$2:$A$7500,0),$E111+2)=Команды!$AJ$5,TRUE,FALSE),IF(INDEX(Команды!$A$2:$AN$7500,MATCH(BR$3,Команды!$A$2:$A$7500,0),$E111+2)=Команды!$AJ$6,TRUE,FALSE),IF(INDEX(Команды!$A$2:$AN$7500,MATCH(BR$3,Команды!$A$2:$A$7500,0),$E111+2)=Команды!$AJ$7,TRUE,FALSE),IF(INDEX(Команды!$A$2:$AN$7500,MATCH(BR$3,Команды!$A$2:$A$7500,0),$E111+2)=Команды!$AJ$8,TRUE,FALSE),IF(INDEX(Команды!$A$2:$AN$7500,MATCH(BR$3,Команды!$A$2:$A$7500,0),$E111+2)=Команды!$AJ$9,TRUE,FALSE),IF(INDEX(Команды!$A$2:$AN$7500,MATCH(BR$3,Команды!$A$2:$A$7500,0),$E111+2)=Команды!$AJ$10,TRUE,FALSE),IF(INDEX(Команды!$A$2:$AN$7500,MATCH(BR$3,Команды!$A$2:$A$7500,0),$E111+2)=Команды!$AJ$11,TRUE,FALSE),IF(INDEX(Команды!$A$2:$AN$7500,MATCH(BR$3,Команды!$A$2:$A$7500,0),$E111+2)=Команды!$AJ$12,TRUE,FALSE),IF(INDEX(Команды!$A$2:$AN$7500,MATCH(BR$3,Команды!$A$2:$A$7500,0),$E111+2)=Команды!$AJ$13,TRUE,FALSE),IF(INDEX(Команды!$A$2:$AN$7500,MATCH(BR$3,Команды!$A$2:$A$7500,0),$E111+2)=Команды!$AJ$14,TRUE,FALSE),IF(INDEX(Команды!$A$2:$AN$7500,MATCH(BR$3,Команды!$A$2:$A$7500,0),$E111+2)=Команды!$AJ$15,TRUE,FALSE),IF(INDEX(Команды!$A$2:$AN$7500,MATCH(BR$3,Команды!$A$2:$A$7500,0),$E111+2)=Команды!$AJ$16,TRUE,FALSE),IF(INDEX(Команды!$A$2:$AN$7500,MATCH(BR$3,Команды!$A$2:$A$7500,0),$E111+2)=Команды!$AJ$17,TRUE,FALSE),IF(INDEX(Команды!$A$2:$AN$7500,MATCH(BR$3,Команды!$A$2:$A$7500,0),$E111+2)=Команды!$AJ$18,TRUE,FALSE),IF(INDEX(Команды!$A$2:$AN$7500,MATCH(BR$3,Команды!$A$2:$A$7500,0),$E111+2)=Команды!$AJ$19,TRUE,FALSE)),INDEX(Команды!$AJ$2:$AL$19,MATCH(INDEX(Команды!$A$2:$AN$7500,MATCH(BR$3,Команды!$A$2:$A$7500,0),$E111+2),Команды!$AJ$2:$AJ$19,0),3),0)</f>
        <v>0</v>
      </c>
      <c r="BT111" s="342"/>
      <c r="BU111" s="174">
        <f>IF(OR(IF(INDEX(Команды!$A$2:$AN$7500,MATCH(BU$3,Команды!$A$2:$A$7500,0),$E111+2)=Команды!$AJ$2,TRUE,FALSE),IF(INDEX(Команды!$A$2:$AN$7500,MATCH(BU$3,Команды!$A$2:$A$7500,0),$E111+2)=Команды!$AJ$3,TRUE,FALSE),IF(INDEX(Команды!$A$2:$AN$7500,MATCH(BU$3,Команды!$A$2:$A$7500,0),$E111+2)=Команды!$AJ$4,TRUE,FALSE),IF(INDEX(Команды!$A$2:$AN$7500,MATCH(BU$3,Команды!$A$2:$A$7500,0),$E111+2)=Команды!$AJ$5,TRUE,FALSE),IF(INDEX(Команды!$A$2:$AN$7500,MATCH(BU$3,Команды!$A$2:$A$7500,0),$E111+2)=Команды!$AJ$6,TRUE,FALSE),IF(INDEX(Команды!$A$2:$AN$7500,MATCH(BU$3,Команды!$A$2:$A$7500,0),$E111+2)=Команды!$AJ$7,TRUE,FALSE),IF(INDEX(Команды!$A$2:$AN$7500,MATCH(BU$3,Команды!$A$2:$A$7500,0),$E111+2)=Команды!$AJ$8,TRUE,FALSE),IF(INDEX(Команды!$A$2:$AN$7500,MATCH(BU$3,Команды!$A$2:$A$7500,0),$E111+2)=Команды!$AJ$9,TRUE,FALSE),IF(INDEX(Команды!$A$2:$AN$7500,MATCH(BU$3,Команды!$A$2:$A$7500,0),$E111+2)=Команды!$AJ$10,TRUE,FALSE),IF(INDEX(Команды!$A$2:$AN$7500,MATCH(BU$3,Команды!$A$2:$A$7500,0),$E111+2)=Команды!$AJ$11,TRUE,FALSE),IF(INDEX(Команды!$A$2:$AN$7500,MATCH(BU$3,Команды!$A$2:$A$7500,0),$E111+2)=Команды!$AJ$12,TRUE,FALSE),IF(INDEX(Команды!$A$2:$AN$7500,MATCH(BU$3,Команды!$A$2:$A$7500,0),$E111+2)=Команды!$AJ$13,TRUE,FALSE),IF(INDEX(Команды!$A$2:$AN$7500,MATCH(BU$3,Команды!$A$2:$A$7500,0),$E111+2)=Команды!$AJ$14,TRUE,FALSE),IF(INDEX(Команды!$A$2:$AN$7500,MATCH(BU$3,Команды!$A$2:$A$7500,0),$E111+2)=Команды!$AJ$15,TRUE,FALSE),IF(INDEX(Команды!$A$2:$AN$7500,MATCH(BU$3,Команды!$A$2:$A$7500,0),$E111+2)=Команды!$AJ$16,TRUE,FALSE),,IF(INDEX(Команды!$A$2:$AN$7500,MATCH(BU$3,Команды!$A$2:$A$7500,0),$E111+2)=Команды!$AJ$17,TRUE,FALSE),,IF(INDEX(Команды!$A$2:$AN$7500,MATCH(BU$3,Команды!$A$2:$A$7500,0),$E111+2)=Команды!$AJ$18,TRUE,FALSE),,IF(INDEX(Команды!$A$2:$AN$7500,MATCH(BU$3,Команды!$A$2:$A$7500,0),$E111+2)=Команды!$AJ$19,TRUE,FALSE)),INDEX(Команды!$AJ$2:$AK$19,MATCH(INDEX(Команды!$A$2:$AN$7500,MATCH(BU$3,Команды!$A$2:$A$7500,0),$E111+2),Команды!$AJ$2:$AJ$19,0),2),0)</f>
        <v>0</v>
      </c>
      <c r="BV111" s="175">
        <f>IF(OR(IF(INDEX(Команды!$A$2:$AN$7500,MATCH(BU$3,Команды!$A$2:$A$7500,0),$E111+2)=Команды!$AJ$2,TRUE,FALSE),IF(INDEX(Команды!$A$2:$AN$7500,MATCH(BU$3,Команды!$A$2:$A$7500,0),$E111+2)=Команды!$AJ$3,TRUE,FALSE),IF(INDEX(Команды!$A$2:$AN$7500,MATCH(BU$3,Команды!$A$2:$A$7500,0),$E111+2)=Команды!$AJ$4,TRUE,FALSE),IF(INDEX(Команды!$A$2:$AN$7500,MATCH(BU$3,Команды!$A$2:$A$7500,0),$E111+2)=Команды!$AJ$5,TRUE,FALSE),IF(INDEX(Команды!$A$2:$AN$7500,MATCH(BU$3,Команды!$A$2:$A$7500,0),$E111+2)=Команды!$AJ$6,TRUE,FALSE),IF(INDEX(Команды!$A$2:$AN$7500,MATCH(BU$3,Команды!$A$2:$A$7500,0),$E111+2)=Команды!$AJ$7,TRUE,FALSE),IF(INDEX(Команды!$A$2:$AN$7500,MATCH(BU$3,Команды!$A$2:$A$7500,0),$E111+2)=Команды!$AJ$8,TRUE,FALSE),IF(INDEX(Команды!$A$2:$AN$7500,MATCH(BU$3,Команды!$A$2:$A$7500,0),$E111+2)=Команды!$AJ$9,TRUE,FALSE),IF(INDEX(Команды!$A$2:$AN$7500,MATCH(BU$3,Команды!$A$2:$A$7500,0),$E111+2)=Команды!$AJ$10,TRUE,FALSE),IF(INDEX(Команды!$A$2:$AN$7500,MATCH(BU$3,Команды!$A$2:$A$7500,0),$E111+2)=Команды!$AJ$11,TRUE,FALSE),IF(INDEX(Команды!$A$2:$AN$7500,MATCH(BU$3,Команды!$A$2:$A$7500,0),$E111+2)=Команды!$AJ$12,TRUE,FALSE),IF(INDEX(Команды!$A$2:$AN$7500,MATCH(BU$3,Команды!$A$2:$A$7500,0),$E111+2)=Команды!$AJ$13,TRUE,FALSE),IF(INDEX(Команды!$A$2:$AN$7500,MATCH(BU$3,Команды!$A$2:$A$7500,0),$E111+2)=Команды!$AJ$14,TRUE,FALSE),IF(INDEX(Команды!$A$2:$AN$7500,MATCH(BU$3,Команды!$A$2:$A$7500,0),$E111+2)=Команды!$AJ$15,TRUE,FALSE),IF(INDEX(Команды!$A$2:$AN$7500,MATCH(BU$3,Команды!$A$2:$A$7500,0),$E111+2)=Команды!$AJ$16,TRUE,FALSE),IF(INDEX(Команды!$A$2:$AN$7500,MATCH(BU$3,Команды!$A$2:$A$7500,0),$E111+2)=Команды!$AJ$17,TRUE,FALSE),IF(INDEX(Команды!$A$2:$AN$7500,MATCH(BU$3,Команды!$A$2:$A$7500,0),$E111+2)=Команды!$AJ$18,TRUE,FALSE),IF(INDEX(Команды!$A$2:$AN$7500,MATCH(BU$3,Команды!$A$2:$A$7500,0),$E111+2)=Команды!$AJ$19,TRUE,FALSE)),INDEX(Команды!$AJ$2:$AL$19,MATCH(INDEX(Команды!$A$2:$AN$7500,MATCH(BU$3,Команды!$A$2:$A$7500,0),$E111+2),Команды!$AJ$2:$AJ$19,0),3),0)</f>
        <v>0</v>
      </c>
      <c r="BW111" s="342"/>
      <c r="BX111" s="174">
        <f>IF(OR(IF(INDEX(Команды!$A$2:$AN$7500,MATCH(BX$3,Команды!$A$2:$A$7500,0),$E111+2)=Команды!$AJ$2,TRUE,FALSE),IF(INDEX(Команды!$A$2:$AN$7500,MATCH(BX$3,Команды!$A$2:$A$7500,0),$E111+2)=Команды!$AJ$3,TRUE,FALSE),IF(INDEX(Команды!$A$2:$AN$7500,MATCH(BX$3,Команды!$A$2:$A$7500,0),$E111+2)=Команды!$AJ$4,TRUE,FALSE),IF(INDEX(Команды!$A$2:$AN$7500,MATCH(BX$3,Команды!$A$2:$A$7500,0),$E111+2)=Команды!$AJ$5,TRUE,FALSE),IF(INDEX(Команды!$A$2:$AN$7500,MATCH(BX$3,Команды!$A$2:$A$7500,0),$E111+2)=Команды!$AJ$6,TRUE,FALSE),IF(INDEX(Команды!$A$2:$AN$7500,MATCH(BX$3,Команды!$A$2:$A$7500,0),$E111+2)=Команды!$AJ$7,TRUE,FALSE),IF(INDEX(Команды!$A$2:$AN$7500,MATCH(BX$3,Команды!$A$2:$A$7500,0),$E111+2)=Команды!$AJ$8,TRUE,FALSE),IF(INDEX(Команды!$A$2:$AN$7500,MATCH(BX$3,Команды!$A$2:$A$7500,0),$E111+2)=Команды!$AJ$9,TRUE,FALSE),IF(INDEX(Команды!$A$2:$AN$7500,MATCH(BX$3,Команды!$A$2:$A$7500,0),$E111+2)=Команды!$AJ$10,TRUE,FALSE),IF(INDEX(Команды!$A$2:$AN$7500,MATCH(BX$3,Команды!$A$2:$A$7500,0),$E111+2)=Команды!$AJ$11,TRUE,FALSE),IF(INDEX(Команды!$A$2:$AN$7500,MATCH(BX$3,Команды!$A$2:$A$7500,0),$E111+2)=Команды!$AJ$12,TRUE,FALSE),IF(INDEX(Команды!$A$2:$AN$7500,MATCH(BX$3,Команды!$A$2:$A$7500,0),$E111+2)=Команды!$AJ$13,TRUE,FALSE),IF(INDEX(Команды!$A$2:$AN$7500,MATCH(BX$3,Команды!$A$2:$A$7500,0),$E111+2)=Команды!$AJ$14,TRUE,FALSE),IF(INDEX(Команды!$A$2:$AN$7500,MATCH(BX$3,Команды!$A$2:$A$7500,0),$E111+2)=Команды!$AJ$15,TRUE,FALSE),IF(INDEX(Команды!$A$2:$AN$7500,MATCH(BX$3,Команды!$A$2:$A$7500,0),$E111+2)=Команды!$AJ$16,TRUE,FALSE),,IF(INDEX(Команды!$A$2:$AN$7500,MATCH(BX$3,Команды!$A$2:$A$7500,0),$E111+2)=Команды!$AJ$17,TRUE,FALSE),,IF(INDEX(Команды!$A$2:$AN$7500,MATCH(BX$3,Команды!$A$2:$A$7500,0),$E111+2)=Команды!$AJ$18,TRUE,FALSE),,IF(INDEX(Команды!$A$2:$AN$7500,MATCH(BX$3,Команды!$A$2:$A$7500,0),$E111+2)=Команды!$AJ$19,TRUE,FALSE)),INDEX(Команды!$AJ$2:$AK$19,MATCH(INDEX(Команды!$A$2:$AN$7500,MATCH(BX$3,Команды!$A$2:$A$7500,0),$E111+2),Команды!$AJ$2:$AJ$19,0),2),0)</f>
        <v>0</v>
      </c>
      <c r="BY111" s="175">
        <f>IF(OR(IF(INDEX(Команды!$A$2:$AN$7500,MATCH(BX$3,Команды!$A$2:$A$7500,0),$E111+2)=Команды!$AJ$2,TRUE,FALSE),IF(INDEX(Команды!$A$2:$AN$7500,MATCH(BX$3,Команды!$A$2:$A$7500,0),$E111+2)=Команды!$AJ$3,TRUE,FALSE),IF(INDEX(Команды!$A$2:$AN$7500,MATCH(BX$3,Команды!$A$2:$A$7500,0),$E111+2)=Команды!$AJ$4,TRUE,FALSE),IF(INDEX(Команды!$A$2:$AN$7500,MATCH(BX$3,Команды!$A$2:$A$7500,0),$E111+2)=Команды!$AJ$5,TRUE,FALSE),IF(INDEX(Команды!$A$2:$AN$7500,MATCH(BX$3,Команды!$A$2:$A$7500,0),$E111+2)=Команды!$AJ$6,TRUE,FALSE),IF(INDEX(Команды!$A$2:$AN$7500,MATCH(BX$3,Команды!$A$2:$A$7500,0),$E111+2)=Команды!$AJ$7,TRUE,FALSE),IF(INDEX(Команды!$A$2:$AN$7500,MATCH(BX$3,Команды!$A$2:$A$7500,0),$E111+2)=Команды!$AJ$8,TRUE,FALSE),IF(INDEX(Команды!$A$2:$AN$7500,MATCH(BX$3,Команды!$A$2:$A$7500,0),$E111+2)=Команды!$AJ$9,TRUE,FALSE),IF(INDEX(Команды!$A$2:$AN$7500,MATCH(BX$3,Команды!$A$2:$A$7500,0),$E111+2)=Команды!$AJ$10,TRUE,FALSE),IF(INDEX(Команды!$A$2:$AN$7500,MATCH(BX$3,Команды!$A$2:$A$7500,0),$E111+2)=Команды!$AJ$11,TRUE,FALSE),IF(INDEX(Команды!$A$2:$AN$7500,MATCH(BX$3,Команды!$A$2:$A$7500,0),$E111+2)=Команды!$AJ$12,TRUE,FALSE),IF(INDEX(Команды!$A$2:$AN$7500,MATCH(BX$3,Команды!$A$2:$A$7500,0),$E111+2)=Команды!$AJ$13,TRUE,FALSE),IF(INDEX(Команды!$A$2:$AN$7500,MATCH(BX$3,Команды!$A$2:$A$7500,0),$E111+2)=Команды!$AJ$14,TRUE,FALSE),IF(INDEX(Команды!$A$2:$AN$7500,MATCH(BX$3,Команды!$A$2:$A$7500,0),$E111+2)=Команды!$AJ$15,TRUE,FALSE),IF(INDEX(Команды!$A$2:$AN$7500,MATCH(BX$3,Команды!$A$2:$A$7500,0),$E111+2)=Команды!$AJ$16,TRUE,FALSE),IF(INDEX(Команды!$A$2:$AN$7500,MATCH(BX$3,Команды!$A$2:$A$7500,0),$E111+2)=Команды!$AJ$17,TRUE,FALSE),IF(INDEX(Команды!$A$2:$AN$7500,MATCH(BX$3,Команды!$A$2:$A$7500,0),$E111+2)=Команды!$AJ$18,TRUE,FALSE),IF(INDEX(Команды!$A$2:$AN$7500,MATCH(BX$3,Команды!$A$2:$A$7500,0),$E111+2)=Команды!$AJ$19,TRUE,FALSE)),INDEX(Команды!$AJ$2:$AL$19,MATCH(INDEX(Команды!$A$2:$AN$7500,MATCH(BX$3,Команды!$A$2:$A$7500,0),$E111+2),Команды!$AJ$2:$AJ$19,0),3),0)</f>
        <v>0</v>
      </c>
      <c r="BZ111" s="342"/>
      <c r="CA111" s="174">
        <f>IF(OR(IF(INDEX(Команды!$A$2:$AN$7500,MATCH(CA$3,Команды!$A$2:$A$7500,0),$E111+2)=Команды!$AJ$2,TRUE,FALSE),IF(INDEX(Команды!$A$2:$AN$7500,MATCH(CA$3,Команды!$A$2:$A$7500,0),$E111+2)=Команды!$AJ$3,TRUE,FALSE),IF(INDEX(Команды!$A$2:$AN$7500,MATCH(CA$3,Команды!$A$2:$A$7500,0),$E111+2)=Команды!$AJ$4,TRUE,FALSE),IF(INDEX(Команды!$A$2:$AN$7500,MATCH(CA$3,Команды!$A$2:$A$7500,0),$E111+2)=Команды!$AJ$5,TRUE,FALSE),IF(INDEX(Команды!$A$2:$AN$7500,MATCH(CA$3,Команды!$A$2:$A$7500,0),$E111+2)=Команды!$AJ$6,TRUE,FALSE),IF(INDEX(Команды!$A$2:$AN$7500,MATCH(CA$3,Команды!$A$2:$A$7500,0),$E111+2)=Команды!$AJ$7,TRUE,FALSE),IF(INDEX(Команды!$A$2:$AN$7500,MATCH(CA$3,Команды!$A$2:$A$7500,0),$E111+2)=Команды!$AJ$8,TRUE,FALSE),IF(INDEX(Команды!$A$2:$AN$7500,MATCH(CA$3,Команды!$A$2:$A$7500,0),$E111+2)=Команды!$AJ$9,TRUE,FALSE),IF(INDEX(Команды!$A$2:$AN$7500,MATCH(CA$3,Команды!$A$2:$A$7500,0),$E111+2)=Команды!$AJ$10,TRUE,FALSE),IF(INDEX(Команды!$A$2:$AN$7500,MATCH(CA$3,Команды!$A$2:$A$7500,0),$E111+2)=Команды!$AJ$11,TRUE,FALSE),IF(INDEX(Команды!$A$2:$AN$7500,MATCH(CA$3,Команды!$A$2:$A$7500,0),$E111+2)=Команды!$AJ$12,TRUE,FALSE),IF(INDEX(Команды!$A$2:$AN$7500,MATCH(CA$3,Команды!$A$2:$A$7500,0),$E111+2)=Команды!$AJ$13,TRUE,FALSE),IF(INDEX(Команды!$A$2:$AN$7500,MATCH(CA$3,Команды!$A$2:$A$7500,0),$E111+2)=Команды!$AJ$14,TRUE,FALSE),IF(INDEX(Команды!$A$2:$AN$7500,MATCH(CA$3,Команды!$A$2:$A$7500,0),$E111+2)=Команды!$AJ$15,TRUE,FALSE),IF(INDEX(Команды!$A$2:$AN$7500,MATCH(CA$3,Команды!$A$2:$A$7500,0),$E111+2)=Команды!$AJ$16,TRUE,FALSE),,IF(INDEX(Команды!$A$2:$AN$7500,MATCH(CA$3,Команды!$A$2:$A$7500,0),$E111+2)=Команды!$AJ$17,TRUE,FALSE),,IF(INDEX(Команды!$A$2:$AN$7500,MATCH(CA$3,Команды!$A$2:$A$7500,0),$E111+2)=Команды!$AJ$18,TRUE,FALSE),,IF(INDEX(Команды!$A$2:$AN$7500,MATCH(CA$3,Команды!$A$2:$A$7500,0),$E111+2)=Команды!$AJ$19,TRUE,FALSE)),INDEX(Команды!$AJ$2:$AK$19,MATCH(INDEX(Команды!$A$2:$AN$7500,MATCH(CA$3,Команды!$A$2:$A$7500,0),$E111+2),Команды!$AJ$2:$AJ$19,0),2),0)</f>
        <v>0</v>
      </c>
      <c r="CB111" s="175">
        <f>IF(OR(IF(INDEX(Команды!$A$2:$AN$7500,MATCH(CA$3,Команды!$A$2:$A$7500,0),$E111+2)=Команды!$AJ$2,TRUE,FALSE),IF(INDEX(Команды!$A$2:$AN$7500,MATCH(CA$3,Команды!$A$2:$A$7500,0),$E111+2)=Команды!$AJ$3,TRUE,FALSE),IF(INDEX(Команды!$A$2:$AN$7500,MATCH(CA$3,Команды!$A$2:$A$7500,0),$E111+2)=Команды!$AJ$4,TRUE,FALSE),IF(INDEX(Команды!$A$2:$AN$7500,MATCH(CA$3,Команды!$A$2:$A$7500,0),$E111+2)=Команды!$AJ$5,TRUE,FALSE),IF(INDEX(Команды!$A$2:$AN$7500,MATCH(CA$3,Команды!$A$2:$A$7500,0),$E111+2)=Команды!$AJ$6,TRUE,FALSE),IF(INDEX(Команды!$A$2:$AN$7500,MATCH(CA$3,Команды!$A$2:$A$7500,0),$E111+2)=Команды!$AJ$7,TRUE,FALSE),IF(INDEX(Команды!$A$2:$AN$7500,MATCH(CA$3,Команды!$A$2:$A$7500,0),$E111+2)=Команды!$AJ$8,TRUE,FALSE),IF(INDEX(Команды!$A$2:$AN$7500,MATCH(CA$3,Команды!$A$2:$A$7500,0),$E111+2)=Команды!$AJ$9,TRUE,FALSE),IF(INDEX(Команды!$A$2:$AN$7500,MATCH(CA$3,Команды!$A$2:$A$7500,0),$E111+2)=Команды!$AJ$10,TRUE,FALSE),IF(INDEX(Команды!$A$2:$AN$7500,MATCH(CA$3,Команды!$A$2:$A$7500,0),$E111+2)=Команды!$AJ$11,TRUE,FALSE),IF(INDEX(Команды!$A$2:$AN$7500,MATCH(CA$3,Команды!$A$2:$A$7500,0),$E111+2)=Команды!$AJ$12,TRUE,FALSE),IF(INDEX(Команды!$A$2:$AN$7500,MATCH(CA$3,Команды!$A$2:$A$7500,0),$E111+2)=Команды!$AJ$13,TRUE,FALSE),IF(INDEX(Команды!$A$2:$AN$7500,MATCH(CA$3,Команды!$A$2:$A$7500,0),$E111+2)=Команды!$AJ$14,TRUE,FALSE),IF(INDEX(Команды!$A$2:$AN$7500,MATCH(CA$3,Команды!$A$2:$A$7500,0),$E111+2)=Команды!$AJ$15,TRUE,FALSE),IF(INDEX(Команды!$A$2:$AN$7500,MATCH(CA$3,Команды!$A$2:$A$7500,0),$E111+2)=Команды!$AJ$16,TRUE,FALSE),IF(INDEX(Команды!$A$2:$AN$7500,MATCH(CA$3,Команды!$A$2:$A$7500,0),$E111+2)=Команды!$AJ$17,TRUE,FALSE),IF(INDEX(Команды!$A$2:$AN$7500,MATCH(CA$3,Команды!$A$2:$A$7500,0),$E111+2)=Команды!$AJ$18,TRUE,FALSE),IF(INDEX(Команды!$A$2:$AN$7500,MATCH(CA$3,Команды!$A$2:$A$7500,0),$E111+2)=Команды!$AJ$19,TRUE,FALSE)),INDEX(Команды!$AJ$2:$AL$19,MATCH(INDEX(Команды!$A$2:$AN$7500,MATCH(CA$3,Команды!$A$2:$A$7500,0),$E111+2),Команды!$AJ$2:$AJ$19,0),3),0)</f>
        <v>0</v>
      </c>
      <c r="CC111" s="342"/>
      <c r="CD111" s="174">
        <f>IF(OR(IF(INDEX(Команды!$A$2:$AN$7500,MATCH(CD$3,Команды!$A$2:$A$7500,0),$E111+2)=Команды!$AJ$2,TRUE,FALSE),IF(INDEX(Команды!$A$2:$AN$7500,MATCH(CD$3,Команды!$A$2:$A$7500,0),$E111+2)=Команды!$AJ$3,TRUE,FALSE),IF(INDEX(Команды!$A$2:$AN$7500,MATCH(CD$3,Команды!$A$2:$A$7500,0),$E111+2)=Команды!$AJ$4,TRUE,FALSE),IF(INDEX(Команды!$A$2:$AN$7500,MATCH(CD$3,Команды!$A$2:$A$7500,0),$E111+2)=Команды!$AJ$5,TRUE,FALSE),IF(INDEX(Команды!$A$2:$AN$7500,MATCH(CD$3,Команды!$A$2:$A$7500,0),$E111+2)=Команды!$AJ$6,TRUE,FALSE),IF(INDEX(Команды!$A$2:$AN$7500,MATCH(CD$3,Команды!$A$2:$A$7500,0),$E111+2)=Команды!$AJ$7,TRUE,FALSE),IF(INDEX(Команды!$A$2:$AN$7500,MATCH(CD$3,Команды!$A$2:$A$7500,0),$E111+2)=Команды!$AJ$8,TRUE,FALSE),IF(INDEX(Команды!$A$2:$AN$7500,MATCH(CD$3,Команды!$A$2:$A$7500,0),$E111+2)=Команды!$AJ$9,TRUE,FALSE),IF(INDEX(Команды!$A$2:$AN$7500,MATCH(CD$3,Команды!$A$2:$A$7500,0),$E111+2)=Команды!$AJ$10,TRUE,FALSE),IF(INDEX(Команды!$A$2:$AN$7500,MATCH(CD$3,Команды!$A$2:$A$7500,0),$E111+2)=Команды!$AJ$11,TRUE,FALSE),IF(INDEX(Команды!$A$2:$AN$7500,MATCH(CD$3,Команды!$A$2:$A$7500,0),$E111+2)=Команды!$AJ$12,TRUE,FALSE),IF(INDEX(Команды!$A$2:$AN$7500,MATCH(CD$3,Команды!$A$2:$A$7500,0),$E111+2)=Команды!$AJ$13,TRUE,FALSE),IF(INDEX(Команды!$A$2:$AN$7500,MATCH(CD$3,Команды!$A$2:$A$7500,0),$E111+2)=Команды!$AJ$14,TRUE,FALSE),IF(INDEX(Команды!$A$2:$AN$7500,MATCH(CD$3,Команды!$A$2:$A$7500,0),$E111+2)=Команды!$AJ$15,TRUE,FALSE),IF(INDEX(Команды!$A$2:$AN$7500,MATCH(CD$3,Команды!$A$2:$A$7500,0),$E111+2)=Команды!$AJ$16,TRUE,FALSE),,IF(INDEX(Команды!$A$2:$AN$7500,MATCH(CD$3,Команды!$A$2:$A$7500,0),$E111+2)=Команды!$AJ$17,TRUE,FALSE),,IF(INDEX(Команды!$A$2:$AN$7500,MATCH(CD$3,Команды!$A$2:$A$7500,0),$E111+2)=Команды!$AJ$18,TRUE,FALSE),,IF(INDEX(Команды!$A$2:$AN$7500,MATCH(CD$3,Команды!$A$2:$A$7500,0),$E111+2)=Команды!$AJ$19,TRUE,FALSE)),INDEX(Команды!$AJ$2:$AK$19,MATCH(INDEX(Команды!$A$2:$AN$7500,MATCH(CD$3,Команды!$A$2:$A$7500,0),$E111+2),Команды!$AJ$2:$AJ$19,0),2),0)</f>
        <v>0</v>
      </c>
      <c r="CE111" s="175">
        <f>IF(OR(IF(INDEX(Команды!$A$2:$AN$7500,MATCH(CD$3,Команды!$A$2:$A$7500,0),$E111+2)=Команды!$AJ$2,TRUE,FALSE),IF(INDEX(Команды!$A$2:$AN$7500,MATCH(CD$3,Команды!$A$2:$A$7500,0),$E111+2)=Команды!$AJ$3,TRUE,FALSE),IF(INDEX(Команды!$A$2:$AN$7500,MATCH(CD$3,Команды!$A$2:$A$7500,0),$E111+2)=Команды!$AJ$4,TRUE,FALSE),IF(INDEX(Команды!$A$2:$AN$7500,MATCH(CD$3,Команды!$A$2:$A$7500,0),$E111+2)=Команды!$AJ$5,TRUE,FALSE),IF(INDEX(Команды!$A$2:$AN$7500,MATCH(CD$3,Команды!$A$2:$A$7500,0),$E111+2)=Команды!$AJ$6,TRUE,FALSE),IF(INDEX(Команды!$A$2:$AN$7500,MATCH(CD$3,Команды!$A$2:$A$7500,0),$E111+2)=Команды!$AJ$7,TRUE,FALSE),IF(INDEX(Команды!$A$2:$AN$7500,MATCH(CD$3,Команды!$A$2:$A$7500,0),$E111+2)=Команды!$AJ$8,TRUE,FALSE),IF(INDEX(Команды!$A$2:$AN$7500,MATCH(CD$3,Команды!$A$2:$A$7500,0),$E111+2)=Команды!$AJ$9,TRUE,FALSE),IF(INDEX(Команды!$A$2:$AN$7500,MATCH(CD$3,Команды!$A$2:$A$7500,0),$E111+2)=Команды!$AJ$10,TRUE,FALSE),IF(INDEX(Команды!$A$2:$AN$7500,MATCH(CD$3,Команды!$A$2:$A$7500,0),$E111+2)=Команды!$AJ$11,TRUE,FALSE),IF(INDEX(Команды!$A$2:$AN$7500,MATCH(CD$3,Команды!$A$2:$A$7500,0),$E111+2)=Команды!$AJ$12,TRUE,FALSE),IF(INDEX(Команды!$A$2:$AN$7500,MATCH(CD$3,Команды!$A$2:$A$7500,0),$E111+2)=Команды!$AJ$13,TRUE,FALSE),IF(INDEX(Команды!$A$2:$AN$7500,MATCH(CD$3,Команды!$A$2:$A$7500,0),$E111+2)=Команды!$AJ$14,TRUE,FALSE),IF(INDEX(Команды!$A$2:$AN$7500,MATCH(CD$3,Команды!$A$2:$A$7500,0),$E111+2)=Команды!$AJ$15,TRUE,FALSE),IF(INDEX(Команды!$A$2:$AN$7500,MATCH(CD$3,Команды!$A$2:$A$7500,0),$E111+2)=Команды!$AJ$16,TRUE,FALSE),IF(INDEX(Команды!$A$2:$AN$7500,MATCH(CD$3,Команды!$A$2:$A$7500,0),$E111+2)=Команды!$AJ$17,TRUE,FALSE),IF(INDEX(Команды!$A$2:$AN$7500,MATCH(CD$3,Команды!$A$2:$A$7500,0),$E111+2)=Команды!$AJ$18,TRUE,FALSE),IF(INDEX(Команды!$A$2:$AN$7500,MATCH(CD$3,Команды!$A$2:$A$7500,0),$E111+2)=Команды!$AJ$19,TRUE,FALSE)),INDEX(Команды!$AJ$2:$AL$19,MATCH(INDEX(Команды!$A$2:$AN$7500,MATCH(CD$3,Команды!$A$2:$A$7500,0),$E111+2),Команды!$AJ$2:$AJ$19,0),3),0)</f>
        <v>0</v>
      </c>
      <c r="CF111" s="342"/>
      <c r="CG111" s="174">
        <f>IF(OR(IF(INDEX(Команды!$A$2:$AN$7500,MATCH(CG$3,Команды!$A$2:$A$7500,0),$E111+2)=Команды!$AJ$2,TRUE,FALSE),IF(INDEX(Команды!$A$2:$AN$7500,MATCH(CG$3,Команды!$A$2:$A$7500,0),$E111+2)=Команды!$AJ$3,TRUE,FALSE),IF(INDEX(Команды!$A$2:$AN$7500,MATCH(CG$3,Команды!$A$2:$A$7500,0),$E111+2)=Команды!$AJ$4,TRUE,FALSE),IF(INDEX(Команды!$A$2:$AN$7500,MATCH(CG$3,Команды!$A$2:$A$7500,0),$E111+2)=Команды!$AJ$5,TRUE,FALSE),IF(INDEX(Команды!$A$2:$AN$7500,MATCH(CG$3,Команды!$A$2:$A$7500,0),$E111+2)=Команды!$AJ$6,TRUE,FALSE),IF(INDEX(Команды!$A$2:$AN$7500,MATCH(CG$3,Команды!$A$2:$A$7500,0),$E111+2)=Команды!$AJ$7,TRUE,FALSE),IF(INDEX(Команды!$A$2:$AN$7500,MATCH(CG$3,Команды!$A$2:$A$7500,0),$E111+2)=Команды!$AJ$8,TRUE,FALSE),IF(INDEX(Команды!$A$2:$AN$7500,MATCH(CG$3,Команды!$A$2:$A$7500,0),$E111+2)=Команды!$AJ$9,TRUE,FALSE),IF(INDEX(Команды!$A$2:$AN$7500,MATCH(CG$3,Команды!$A$2:$A$7500,0),$E111+2)=Команды!$AJ$10,TRUE,FALSE),IF(INDEX(Команды!$A$2:$AN$7500,MATCH(CG$3,Команды!$A$2:$A$7500,0),$E111+2)=Команды!$AJ$11,TRUE,FALSE),IF(INDEX(Команды!$A$2:$AN$7500,MATCH(CG$3,Команды!$A$2:$A$7500,0),$E111+2)=Команды!$AJ$12,TRUE,FALSE),IF(INDEX(Команды!$A$2:$AN$7500,MATCH(CG$3,Команды!$A$2:$A$7500,0),$E111+2)=Команды!$AJ$13,TRUE,FALSE),IF(INDEX(Команды!$A$2:$AN$7500,MATCH(CG$3,Команды!$A$2:$A$7500,0),$E111+2)=Команды!$AJ$14,TRUE,FALSE),IF(INDEX(Команды!$A$2:$AN$7500,MATCH(CG$3,Команды!$A$2:$A$7500,0),$E111+2)=Команды!$AJ$15,TRUE,FALSE),IF(INDEX(Команды!$A$2:$AN$7500,MATCH(CG$3,Команды!$A$2:$A$7500,0),$E111+2)=Команды!$AJ$16,TRUE,FALSE),,IF(INDEX(Команды!$A$2:$AN$7500,MATCH(CG$3,Команды!$A$2:$A$7500,0),$E111+2)=Команды!$AJ$17,TRUE,FALSE),,IF(INDEX(Команды!$A$2:$AN$7500,MATCH(CG$3,Команды!$A$2:$A$7500,0),$E111+2)=Команды!$AJ$18,TRUE,FALSE),,IF(INDEX(Команды!$A$2:$AN$7500,MATCH(CG$3,Команды!$A$2:$A$7500,0),$E111+2)=Команды!$AJ$19,TRUE,FALSE)),INDEX(Команды!$AJ$2:$AK$19,MATCH(INDEX(Команды!$A$2:$AN$7500,MATCH(CG$3,Команды!$A$2:$A$7500,0),$E111+2),Команды!$AJ$2:$AJ$19,0),2),0)</f>
        <v>0</v>
      </c>
      <c r="CH111" s="175">
        <f>IF(OR(IF(INDEX(Команды!$A$2:$AN$7500,MATCH(CG$3,Команды!$A$2:$A$7500,0),$E111+2)=Команды!$AJ$2,TRUE,FALSE),IF(INDEX(Команды!$A$2:$AN$7500,MATCH(CG$3,Команды!$A$2:$A$7500,0),$E111+2)=Команды!$AJ$3,TRUE,FALSE),IF(INDEX(Команды!$A$2:$AN$7500,MATCH(CG$3,Команды!$A$2:$A$7500,0),$E111+2)=Команды!$AJ$4,TRUE,FALSE),IF(INDEX(Команды!$A$2:$AN$7500,MATCH(CG$3,Команды!$A$2:$A$7500,0),$E111+2)=Команды!$AJ$5,TRUE,FALSE),IF(INDEX(Команды!$A$2:$AN$7500,MATCH(CG$3,Команды!$A$2:$A$7500,0),$E111+2)=Команды!$AJ$6,TRUE,FALSE),IF(INDEX(Команды!$A$2:$AN$7500,MATCH(CG$3,Команды!$A$2:$A$7500,0),$E111+2)=Команды!$AJ$7,TRUE,FALSE),IF(INDEX(Команды!$A$2:$AN$7500,MATCH(CG$3,Команды!$A$2:$A$7500,0),$E111+2)=Команды!$AJ$8,TRUE,FALSE),IF(INDEX(Команды!$A$2:$AN$7500,MATCH(CG$3,Команды!$A$2:$A$7500,0),$E111+2)=Команды!$AJ$9,TRUE,FALSE),IF(INDEX(Команды!$A$2:$AN$7500,MATCH(CG$3,Команды!$A$2:$A$7500,0),$E111+2)=Команды!$AJ$10,TRUE,FALSE),IF(INDEX(Команды!$A$2:$AN$7500,MATCH(CG$3,Команды!$A$2:$A$7500,0),$E111+2)=Команды!$AJ$11,TRUE,FALSE),IF(INDEX(Команды!$A$2:$AN$7500,MATCH(CG$3,Команды!$A$2:$A$7500,0),$E111+2)=Команды!$AJ$12,TRUE,FALSE),IF(INDEX(Команды!$A$2:$AN$7500,MATCH(CG$3,Команды!$A$2:$A$7500,0),$E111+2)=Команды!$AJ$13,TRUE,FALSE),IF(INDEX(Команды!$A$2:$AN$7500,MATCH(CG$3,Команды!$A$2:$A$7500,0),$E111+2)=Команды!$AJ$14,TRUE,FALSE),IF(INDEX(Команды!$A$2:$AN$7500,MATCH(CG$3,Команды!$A$2:$A$7500,0),$E111+2)=Команды!$AJ$15,TRUE,FALSE),IF(INDEX(Команды!$A$2:$AN$7500,MATCH(CG$3,Команды!$A$2:$A$7500,0),$E111+2)=Команды!$AJ$16,TRUE,FALSE),IF(INDEX(Команды!$A$2:$AN$7500,MATCH(CG$3,Команды!$A$2:$A$7500,0),$E111+2)=Команды!$AJ$17,TRUE,FALSE),IF(INDEX(Команды!$A$2:$AN$7500,MATCH(CG$3,Команды!$A$2:$A$7500,0),$E111+2)=Команды!$AJ$18,TRUE,FALSE),IF(INDEX(Команды!$A$2:$AN$7500,MATCH(CG$3,Команды!$A$2:$A$7500,0),$E111+2)=Команды!$AJ$19,TRUE,FALSE)),INDEX(Команды!$AJ$2:$AL$19,MATCH(INDEX(Команды!$A$2:$AN$7500,MATCH(CG$3,Команды!$A$2:$A$7500,0),$E111+2),Команды!$AJ$2:$AJ$19,0),3),0)</f>
        <v>0</v>
      </c>
      <c r="CI111" s="342"/>
      <c r="CJ111" s="174">
        <f>IF(OR(IF(INDEX(Команды!$A$2:$AN$7500,MATCH(CJ$3,Команды!$A$2:$A$7500,0),$E111+2)=Команды!$AJ$2,TRUE,FALSE),IF(INDEX(Команды!$A$2:$AN$7500,MATCH(CJ$3,Команды!$A$2:$A$7500,0),$E111+2)=Команды!$AJ$3,TRUE,FALSE),IF(INDEX(Команды!$A$2:$AN$7500,MATCH(CJ$3,Команды!$A$2:$A$7500,0),$E111+2)=Команды!$AJ$4,TRUE,FALSE),IF(INDEX(Команды!$A$2:$AN$7500,MATCH(CJ$3,Команды!$A$2:$A$7500,0),$E111+2)=Команды!$AJ$5,TRUE,FALSE),IF(INDEX(Команды!$A$2:$AN$7500,MATCH(CJ$3,Команды!$A$2:$A$7500,0),$E111+2)=Команды!$AJ$6,TRUE,FALSE),IF(INDEX(Команды!$A$2:$AN$7500,MATCH(CJ$3,Команды!$A$2:$A$7500,0),$E111+2)=Команды!$AJ$7,TRUE,FALSE),IF(INDEX(Команды!$A$2:$AN$7500,MATCH(CJ$3,Команды!$A$2:$A$7500,0),$E111+2)=Команды!$AJ$8,TRUE,FALSE),IF(INDEX(Команды!$A$2:$AN$7500,MATCH(CJ$3,Команды!$A$2:$A$7500,0),$E111+2)=Команды!$AJ$9,TRUE,FALSE),IF(INDEX(Команды!$A$2:$AN$7500,MATCH(CJ$3,Команды!$A$2:$A$7500,0),$E111+2)=Команды!$AJ$10,TRUE,FALSE),IF(INDEX(Команды!$A$2:$AN$7500,MATCH(CJ$3,Команды!$A$2:$A$7500,0),$E111+2)=Команды!$AJ$11,TRUE,FALSE),IF(INDEX(Команды!$A$2:$AN$7500,MATCH(CJ$3,Команды!$A$2:$A$7500,0),$E111+2)=Команды!$AJ$12,TRUE,FALSE),IF(INDEX(Команды!$A$2:$AN$7500,MATCH(CJ$3,Команды!$A$2:$A$7500,0),$E111+2)=Команды!$AJ$13,TRUE,FALSE),IF(INDEX(Команды!$A$2:$AN$7500,MATCH(CJ$3,Команды!$A$2:$A$7500,0),$E111+2)=Команды!$AJ$14,TRUE,FALSE),IF(INDEX(Команды!$A$2:$AN$7500,MATCH(CJ$3,Команды!$A$2:$A$7500,0),$E111+2)=Команды!$AJ$15,TRUE,FALSE),IF(INDEX(Команды!$A$2:$AN$7500,MATCH(CJ$3,Команды!$A$2:$A$7500,0),$E111+2)=Команды!$AJ$16,TRUE,FALSE),,IF(INDEX(Команды!$A$2:$AN$7500,MATCH(CJ$3,Команды!$A$2:$A$7500,0),$E111+2)=Команды!$AJ$17,TRUE,FALSE),,IF(INDEX(Команды!$A$2:$AN$7500,MATCH(CJ$3,Команды!$A$2:$A$7500,0),$E111+2)=Команды!$AJ$18,TRUE,FALSE),,IF(INDEX(Команды!$A$2:$AN$7500,MATCH(CJ$3,Команды!$A$2:$A$7500,0),$E111+2)=Команды!$AJ$19,TRUE,FALSE)),INDEX(Команды!$AJ$2:$AK$19,MATCH(INDEX(Команды!$A$2:$AN$7500,MATCH(CJ$3,Команды!$A$2:$A$7500,0),$E111+2),Команды!$AJ$2:$AJ$19,0),2),0)</f>
        <v>0</v>
      </c>
      <c r="CK111" s="175">
        <f>IF(OR(IF(INDEX(Команды!$A$2:$AN$7500,MATCH(CJ$3,Команды!$A$2:$A$7500,0),$E111+2)=Команды!$AJ$2,TRUE,FALSE),IF(INDEX(Команды!$A$2:$AN$7500,MATCH(CJ$3,Команды!$A$2:$A$7500,0),$E111+2)=Команды!$AJ$3,TRUE,FALSE),IF(INDEX(Команды!$A$2:$AN$7500,MATCH(CJ$3,Команды!$A$2:$A$7500,0),$E111+2)=Команды!$AJ$4,TRUE,FALSE),IF(INDEX(Команды!$A$2:$AN$7500,MATCH(CJ$3,Команды!$A$2:$A$7500,0),$E111+2)=Команды!$AJ$5,TRUE,FALSE),IF(INDEX(Команды!$A$2:$AN$7500,MATCH(CJ$3,Команды!$A$2:$A$7500,0),$E111+2)=Команды!$AJ$6,TRUE,FALSE),IF(INDEX(Команды!$A$2:$AN$7500,MATCH(CJ$3,Команды!$A$2:$A$7500,0),$E111+2)=Команды!$AJ$7,TRUE,FALSE),IF(INDEX(Команды!$A$2:$AN$7500,MATCH(CJ$3,Команды!$A$2:$A$7500,0),$E111+2)=Команды!$AJ$8,TRUE,FALSE),IF(INDEX(Команды!$A$2:$AN$7500,MATCH(CJ$3,Команды!$A$2:$A$7500,0),$E111+2)=Команды!$AJ$9,TRUE,FALSE),IF(INDEX(Команды!$A$2:$AN$7500,MATCH(CJ$3,Команды!$A$2:$A$7500,0),$E111+2)=Команды!$AJ$10,TRUE,FALSE),IF(INDEX(Команды!$A$2:$AN$7500,MATCH(CJ$3,Команды!$A$2:$A$7500,0),$E111+2)=Команды!$AJ$11,TRUE,FALSE),IF(INDEX(Команды!$A$2:$AN$7500,MATCH(CJ$3,Команды!$A$2:$A$7500,0),$E111+2)=Команды!$AJ$12,TRUE,FALSE),IF(INDEX(Команды!$A$2:$AN$7500,MATCH(CJ$3,Команды!$A$2:$A$7500,0),$E111+2)=Команды!$AJ$13,TRUE,FALSE),IF(INDEX(Команды!$A$2:$AN$7500,MATCH(CJ$3,Команды!$A$2:$A$7500,0),$E111+2)=Команды!$AJ$14,TRUE,FALSE),IF(INDEX(Команды!$A$2:$AN$7500,MATCH(CJ$3,Команды!$A$2:$A$7500,0),$E111+2)=Команды!$AJ$15,TRUE,FALSE),IF(INDEX(Команды!$A$2:$AN$7500,MATCH(CJ$3,Команды!$A$2:$A$7500,0),$E111+2)=Команды!$AJ$16,TRUE,FALSE),IF(INDEX(Команды!$A$2:$AN$7500,MATCH(CJ$3,Команды!$A$2:$A$7500,0),$E111+2)=Команды!$AJ$17,TRUE,FALSE),IF(INDEX(Команды!$A$2:$AN$7500,MATCH(CJ$3,Команды!$A$2:$A$7500,0),$E111+2)=Команды!$AJ$18,TRUE,FALSE),IF(INDEX(Команды!$A$2:$AN$7500,MATCH(CJ$3,Команды!$A$2:$A$7500,0),$E111+2)=Команды!$AJ$19,TRUE,FALSE)),INDEX(Команды!$AJ$2:$AL$19,MATCH(INDEX(Команды!$A$2:$AN$7500,MATCH(CJ$3,Команды!$A$2:$A$7500,0),$E111+2),Команды!$AJ$2:$AJ$19,0),3),0)</f>
        <v>0</v>
      </c>
      <c r="CL111" s="342"/>
      <c r="CM111" s="174">
        <f>IF(OR(IF(INDEX(Команды!$A$2:$AN$7500,MATCH(CM$3,Команды!$A$2:$A$7500,0),$E111+2)=Команды!$AJ$2,TRUE,FALSE),IF(INDEX(Команды!$A$2:$AN$7500,MATCH(CM$3,Команды!$A$2:$A$7500,0),$E111+2)=Команды!$AJ$3,TRUE,FALSE),IF(INDEX(Команды!$A$2:$AN$7500,MATCH(CM$3,Команды!$A$2:$A$7500,0),$E111+2)=Команды!$AJ$4,TRUE,FALSE),IF(INDEX(Команды!$A$2:$AN$7500,MATCH(CM$3,Команды!$A$2:$A$7500,0),$E111+2)=Команды!$AJ$5,TRUE,FALSE),IF(INDEX(Команды!$A$2:$AN$7500,MATCH(CM$3,Команды!$A$2:$A$7500,0),$E111+2)=Команды!$AJ$6,TRUE,FALSE),IF(INDEX(Команды!$A$2:$AN$7500,MATCH(CM$3,Команды!$A$2:$A$7500,0),$E111+2)=Команды!$AJ$7,TRUE,FALSE),IF(INDEX(Команды!$A$2:$AN$7500,MATCH(CM$3,Команды!$A$2:$A$7500,0),$E111+2)=Команды!$AJ$8,TRUE,FALSE),IF(INDEX(Команды!$A$2:$AN$7500,MATCH(CM$3,Команды!$A$2:$A$7500,0),$E111+2)=Команды!$AJ$9,TRUE,FALSE),IF(INDEX(Команды!$A$2:$AN$7500,MATCH(CM$3,Команды!$A$2:$A$7500,0),$E111+2)=Команды!$AJ$10,TRUE,FALSE),IF(INDEX(Команды!$A$2:$AN$7500,MATCH(CM$3,Команды!$A$2:$A$7500,0),$E111+2)=Команды!$AJ$11,TRUE,FALSE),IF(INDEX(Команды!$A$2:$AN$7500,MATCH(CM$3,Команды!$A$2:$A$7500,0),$E111+2)=Команды!$AJ$12,TRUE,FALSE),IF(INDEX(Команды!$A$2:$AN$7500,MATCH(CM$3,Команды!$A$2:$A$7500,0),$E111+2)=Команды!$AJ$13,TRUE,FALSE),IF(INDEX(Команды!$A$2:$AN$7500,MATCH(CM$3,Команды!$A$2:$A$7500,0),$E111+2)=Команды!$AJ$14,TRUE,FALSE),IF(INDEX(Команды!$A$2:$AN$7500,MATCH(CM$3,Команды!$A$2:$A$7500,0),$E111+2)=Команды!$AJ$15,TRUE,FALSE),IF(INDEX(Команды!$A$2:$AN$7500,MATCH(CM$3,Команды!$A$2:$A$7500,0),$E111+2)=Команды!$AJ$16,TRUE,FALSE),,IF(INDEX(Команды!$A$2:$AN$7500,MATCH(CM$3,Команды!$A$2:$A$7500,0),$E111+2)=Команды!$AJ$17,TRUE,FALSE),,IF(INDEX(Команды!$A$2:$AN$7500,MATCH(CM$3,Команды!$A$2:$A$7500,0),$E111+2)=Команды!$AJ$18,TRUE,FALSE),,IF(INDEX(Команды!$A$2:$AN$7500,MATCH(CM$3,Команды!$A$2:$A$7500,0),$E111+2)=Команды!$AJ$19,TRUE,FALSE)),INDEX(Команды!$AJ$2:$AK$19,MATCH(INDEX(Команды!$A$2:$AN$7500,MATCH(CM$3,Команды!$A$2:$A$7500,0),$E111+2),Команды!$AJ$2:$AJ$19,0),2),0)</f>
        <v>0</v>
      </c>
      <c r="CN111" s="175">
        <f>IF(OR(IF(INDEX(Команды!$A$2:$AN$7500,MATCH(CM$3,Команды!$A$2:$A$7500,0),$E111+2)=Команды!$AJ$2,TRUE,FALSE),IF(INDEX(Команды!$A$2:$AN$7500,MATCH(CM$3,Команды!$A$2:$A$7500,0),$E111+2)=Команды!$AJ$3,TRUE,FALSE),IF(INDEX(Команды!$A$2:$AN$7500,MATCH(CM$3,Команды!$A$2:$A$7500,0),$E111+2)=Команды!$AJ$4,TRUE,FALSE),IF(INDEX(Команды!$A$2:$AN$7500,MATCH(CM$3,Команды!$A$2:$A$7500,0),$E111+2)=Команды!$AJ$5,TRUE,FALSE),IF(INDEX(Команды!$A$2:$AN$7500,MATCH(CM$3,Команды!$A$2:$A$7500,0),$E111+2)=Команды!$AJ$6,TRUE,FALSE),IF(INDEX(Команды!$A$2:$AN$7500,MATCH(CM$3,Команды!$A$2:$A$7500,0),$E111+2)=Команды!$AJ$7,TRUE,FALSE),IF(INDEX(Команды!$A$2:$AN$7500,MATCH(CM$3,Команды!$A$2:$A$7500,0),$E111+2)=Команды!$AJ$8,TRUE,FALSE),IF(INDEX(Команды!$A$2:$AN$7500,MATCH(CM$3,Команды!$A$2:$A$7500,0),$E111+2)=Команды!$AJ$9,TRUE,FALSE),IF(INDEX(Команды!$A$2:$AN$7500,MATCH(CM$3,Команды!$A$2:$A$7500,0),$E111+2)=Команды!$AJ$10,TRUE,FALSE),IF(INDEX(Команды!$A$2:$AN$7500,MATCH(CM$3,Команды!$A$2:$A$7500,0),$E111+2)=Команды!$AJ$11,TRUE,FALSE),IF(INDEX(Команды!$A$2:$AN$7500,MATCH(CM$3,Команды!$A$2:$A$7500,0),$E111+2)=Команды!$AJ$12,TRUE,FALSE),IF(INDEX(Команды!$A$2:$AN$7500,MATCH(CM$3,Команды!$A$2:$A$7500,0),$E111+2)=Команды!$AJ$13,TRUE,FALSE),IF(INDEX(Команды!$A$2:$AN$7500,MATCH(CM$3,Команды!$A$2:$A$7500,0),$E111+2)=Команды!$AJ$14,TRUE,FALSE),IF(INDEX(Команды!$A$2:$AN$7500,MATCH(CM$3,Команды!$A$2:$A$7500,0),$E111+2)=Команды!$AJ$15,TRUE,FALSE),IF(INDEX(Команды!$A$2:$AN$7500,MATCH(CM$3,Команды!$A$2:$A$7500,0),$E111+2)=Команды!$AJ$16,TRUE,FALSE),IF(INDEX(Команды!$A$2:$AN$7500,MATCH(CM$3,Команды!$A$2:$A$7500,0),$E111+2)=Команды!$AJ$17,TRUE,FALSE),IF(INDEX(Команды!$A$2:$AN$7500,MATCH(CM$3,Команды!$A$2:$A$7500,0),$E111+2)=Команды!$AJ$18,TRUE,FALSE),IF(INDEX(Команды!$A$2:$AN$7500,MATCH(CM$3,Команды!$A$2:$A$7500,0),$E111+2)=Команды!$AJ$19,TRUE,FALSE)),INDEX(Команды!$AJ$2:$AL$19,MATCH(INDEX(Команды!$A$2:$AN$7500,MATCH(CM$3,Команды!$A$2:$A$7500,0),$E111+2),Команды!$AJ$2:$AJ$19,0),3),0)</f>
        <v>0</v>
      </c>
      <c r="CO111" s="342"/>
      <c r="CP111" s="174">
        <f>IF(OR(IF(INDEX(Команды!$A$2:$AN$7500,MATCH(CP$3,Команды!$A$2:$A$7500,0),$E111+2)=Команды!$AJ$2,TRUE,FALSE),IF(INDEX(Команды!$A$2:$AN$7500,MATCH(CP$3,Команды!$A$2:$A$7500,0),$E111+2)=Команды!$AJ$3,TRUE,FALSE),IF(INDEX(Команды!$A$2:$AN$7500,MATCH(CP$3,Команды!$A$2:$A$7500,0),$E111+2)=Команды!$AJ$4,TRUE,FALSE),IF(INDEX(Команды!$A$2:$AN$7500,MATCH(CP$3,Команды!$A$2:$A$7500,0),$E111+2)=Команды!$AJ$5,TRUE,FALSE),IF(INDEX(Команды!$A$2:$AN$7500,MATCH(CP$3,Команды!$A$2:$A$7500,0),$E111+2)=Команды!$AJ$6,TRUE,FALSE),IF(INDEX(Команды!$A$2:$AN$7500,MATCH(CP$3,Команды!$A$2:$A$7500,0),$E111+2)=Команды!$AJ$7,TRUE,FALSE),IF(INDEX(Команды!$A$2:$AN$7500,MATCH(CP$3,Команды!$A$2:$A$7500,0),$E111+2)=Команды!$AJ$8,TRUE,FALSE),IF(INDEX(Команды!$A$2:$AN$7500,MATCH(CP$3,Команды!$A$2:$A$7500,0),$E111+2)=Команды!$AJ$9,TRUE,FALSE),IF(INDEX(Команды!$A$2:$AN$7500,MATCH(CP$3,Команды!$A$2:$A$7500,0),$E111+2)=Команды!$AJ$10,TRUE,FALSE),IF(INDEX(Команды!$A$2:$AN$7500,MATCH(CP$3,Команды!$A$2:$A$7500,0),$E111+2)=Команды!$AJ$11,TRUE,FALSE),IF(INDEX(Команды!$A$2:$AN$7500,MATCH(CP$3,Команды!$A$2:$A$7500,0),$E111+2)=Команды!$AJ$12,TRUE,FALSE),IF(INDEX(Команды!$A$2:$AN$7500,MATCH(CP$3,Команды!$A$2:$A$7500,0),$E111+2)=Команды!$AJ$13,TRUE,FALSE),IF(INDEX(Команды!$A$2:$AN$7500,MATCH(CP$3,Команды!$A$2:$A$7500,0),$E111+2)=Команды!$AJ$14,TRUE,FALSE),IF(INDEX(Команды!$A$2:$AN$7500,MATCH(CP$3,Команды!$A$2:$A$7500,0),$E111+2)=Команды!$AJ$15,TRUE,FALSE),IF(INDEX(Команды!$A$2:$AN$7500,MATCH(CP$3,Команды!$A$2:$A$7500,0),$E111+2)=Команды!$AJ$16,TRUE,FALSE),,IF(INDEX(Команды!$A$2:$AN$7500,MATCH(CP$3,Команды!$A$2:$A$7500,0),$E111+2)=Команды!$AJ$17,TRUE,FALSE),,IF(INDEX(Команды!$A$2:$AN$7500,MATCH(CP$3,Команды!$A$2:$A$7500,0),$E111+2)=Команды!$AJ$18,TRUE,FALSE),,IF(INDEX(Команды!$A$2:$AN$7500,MATCH(CP$3,Команды!$A$2:$A$7500,0),$E111+2)=Команды!$AJ$19,TRUE,FALSE)),INDEX(Команды!$AJ$2:$AK$19,MATCH(INDEX(Команды!$A$2:$AN$7500,MATCH(CP$3,Команды!$A$2:$A$7500,0),$E111+2),Команды!$AJ$2:$AJ$19,0),2),0)</f>
        <v>0</v>
      </c>
      <c r="CQ111" s="175">
        <f>IF(OR(IF(INDEX(Команды!$A$2:$AN$7500,MATCH(CP$3,Команды!$A$2:$A$7500,0),$E111+2)=Команды!$AJ$2,TRUE,FALSE),IF(INDEX(Команды!$A$2:$AN$7500,MATCH(CP$3,Команды!$A$2:$A$7500,0),$E111+2)=Команды!$AJ$3,TRUE,FALSE),IF(INDEX(Команды!$A$2:$AN$7500,MATCH(CP$3,Команды!$A$2:$A$7500,0),$E111+2)=Команды!$AJ$4,TRUE,FALSE),IF(INDEX(Команды!$A$2:$AN$7500,MATCH(CP$3,Команды!$A$2:$A$7500,0),$E111+2)=Команды!$AJ$5,TRUE,FALSE),IF(INDEX(Команды!$A$2:$AN$7500,MATCH(CP$3,Команды!$A$2:$A$7500,0),$E111+2)=Команды!$AJ$6,TRUE,FALSE),IF(INDEX(Команды!$A$2:$AN$7500,MATCH(CP$3,Команды!$A$2:$A$7500,0),$E111+2)=Команды!$AJ$7,TRUE,FALSE),IF(INDEX(Команды!$A$2:$AN$7500,MATCH(CP$3,Команды!$A$2:$A$7500,0),$E111+2)=Команды!$AJ$8,TRUE,FALSE),IF(INDEX(Команды!$A$2:$AN$7500,MATCH(CP$3,Команды!$A$2:$A$7500,0),$E111+2)=Команды!$AJ$9,TRUE,FALSE),IF(INDEX(Команды!$A$2:$AN$7500,MATCH(CP$3,Команды!$A$2:$A$7500,0),$E111+2)=Команды!$AJ$10,TRUE,FALSE),IF(INDEX(Команды!$A$2:$AN$7500,MATCH(CP$3,Команды!$A$2:$A$7500,0),$E111+2)=Команды!$AJ$11,TRUE,FALSE),IF(INDEX(Команды!$A$2:$AN$7500,MATCH(CP$3,Команды!$A$2:$A$7500,0),$E111+2)=Команды!$AJ$12,TRUE,FALSE),IF(INDEX(Команды!$A$2:$AN$7500,MATCH(CP$3,Команды!$A$2:$A$7500,0),$E111+2)=Команды!$AJ$13,TRUE,FALSE),IF(INDEX(Команды!$A$2:$AN$7500,MATCH(CP$3,Команды!$A$2:$A$7500,0),$E111+2)=Команды!$AJ$14,TRUE,FALSE),IF(INDEX(Команды!$A$2:$AN$7500,MATCH(CP$3,Команды!$A$2:$A$7500,0),$E111+2)=Команды!$AJ$15,TRUE,FALSE),IF(INDEX(Команды!$A$2:$AN$7500,MATCH(CP$3,Команды!$A$2:$A$7500,0),$E111+2)=Команды!$AJ$16,TRUE,FALSE),IF(INDEX(Команды!$A$2:$AN$7500,MATCH(CP$3,Команды!$A$2:$A$7500,0),$E111+2)=Команды!$AJ$17,TRUE,FALSE),IF(INDEX(Команды!$A$2:$AN$7500,MATCH(CP$3,Команды!$A$2:$A$7500,0),$E111+2)=Команды!$AJ$18,TRUE,FALSE),IF(INDEX(Команды!$A$2:$AN$7500,MATCH(CP$3,Команды!$A$2:$A$7500,0),$E111+2)=Команды!$AJ$19,TRUE,FALSE)),INDEX(Команды!$AJ$2:$AL$19,MATCH(INDEX(Команды!$A$2:$AN$7500,MATCH(CP$3,Команды!$A$2:$A$7500,0),$E111+2),Команды!$AJ$2:$AJ$19,0),3),0)</f>
        <v>0</v>
      </c>
      <c r="CR111" s="342"/>
      <c r="CS111" s="174">
        <f>IF(OR(IF(INDEX(Команды!$A$2:$AN$7500,MATCH(CS$3,Команды!$A$2:$A$7500,0),$E111+2)=Команды!$AJ$2,TRUE,FALSE),IF(INDEX(Команды!$A$2:$AN$7500,MATCH(CS$3,Команды!$A$2:$A$7500,0),$E111+2)=Команды!$AJ$3,TRUE,FALSE),IF(INDEX(Команды!$A$2:$AN$7500,MATCH(CS$3,Команды!$A$2:$A$7500,0),$E111+2)=Команды!$AJ$4,TRUE,FALSE),IF(INDEX(Команды!$A$2:$AN$7500,MATCH(CS$3,Команды!$A$2:$A$7500,0),$E111+2)=Команды!$AJ$5,TRUE,FALSE),IF(INDEX(Команды!$A$2:$AN$7500,MATCH(CS$3,Команды!$A$2:$A$7500,0),$E111+2)=Команды!$AJ$6,TRUE,FALSE),IF(INDEX(Команды!$A$2:$AN$7500,MATCH(CS$3,Команды!$A$2:$A$7500,0),$E111+2)=Команды!$AJ$7,TRUE,FALSE),IF(INDEX(Команды!$A$2:$AN$7500,MATCH(CS$3,Команды!$A$2:$A$7500,0),$E111+2)=Команды!$AJ$8,TRUE,FALSE),IF(INDEX(Команды!$A$2:$AN$7500,MATCH(CS$3,Команды!$A$2:$A$7500,0),$E111+2)=Команды!$AJ$9,TRUE,FALSE),IF(INDEX(Команды!$A$2:$AN$7500,MATCH(CS$3,Команды!$A$2:$A$7500,0),$E111+2)=Команды!$AJ$10,TRUE,FALSE),IF(INDEX(Команды!$A$2:$AN$7500,MATCH(CS$3,Команды!$A$2:$A$7500,0),$E111+2)=Команды!$AJ$11,TRUE,FALSE),IF(INDEX(Команды!$A$2:$AN$7500,MATCH(CS$3,Команды!$A$2:$A$7500,0),$E111+2)=Команды!$AJ$12,TRUE,FALSE),IF(INDEX(Команды!$A$2:$AN$7500,MATCH(CS$3,Команды!$A$2:$A$7500,0),$E111+2)=Команды!$AJ$13,TRUE,FALSE),IF(INDEX(Команды!$A$2:$AN$7500,MATCH(CS$3,Команды!$A$2:$A$7500,0),$E111+2)=Команды!$AJ$14,TRUE,FALSE),IF(INDEX(Команды!$A$2:$AN$7500,MATCH(CS$3,Команды!$A$2:$A$7500,0),$E111+2)=Команды!$AJ$15,TRUE,FALSE),IF(INDEX(Команды!$A$2:$AN$7500,MATCH(CS$3,Команды!$A$2:$A$7500,0),$E111+2)=Команды!$AJ$16,TRUE,FALSE),,IF(INDEX(Команды!$A$2:$AN$7500,MATCH(CS$3,Команды!$A$2:$A$7500,0),$E111+2)=Команды!$AJ$17,TRUE,FALSE),,IF(INDEX(Команды!$A$2:$AN$7500,MATCH(CS$3,Команды!$A$2:$A$7500,0),$E111+2)=Команды!$AJ$18,TRUE,FALSE),,IF(INDEX(Команды!$A$2:$AN$7500,MATCH(CS$3,Команды!$A$2:$A$7500,0),$E111+2)=Команды!$AJ$19,TRUE,FALSE)),INDEX(Команды!$AJ$2:$AK$19,MATCH(INDEX(Команды!$A$2:$AN$7500,MATCH(CS$3,Команды!$A$2:$A$7500,0),$E111+2),Команды!$AJ$2:$AJ$19,0),2),0)</f>
        <v>0</v>
      </c>
      <c r="CT111" s="175">
        <f>IF(OR(IF(INDEX(Команды!$A$2:$AN$7500,MATCH(CS$3,Команды!$A$2:$A$7500,0),$E111+2)=Команды!$AJ$2,TRUE,FALSE),IF(INDEX(Команды!$A$2:$AN$7500,MATCH(CS$3,Команды!$A$2:$A$7500,0),$E111+2)=Команды!$AJ$3,TRUE,FALSE),IF(INDEX(Команды!$A$2:$AN$7500,MATCH(CS$3,Команды!$A$2:$A$7500,0),$E111+2)=Команды!$AJ$4,TRUE,FALSE),IF(INDEX(Команды!$A$2:$AN$7500,MATCH(CS$3,Команды!$A$2:$A$7500,0),$E111+2)=Команды!$AJ$5,TRUE,FALSE),IF(INDEX(Команды!$A$2:$AN$7500,MATCH(CS$3,Команды!$A$2:$A$7500,0),$E111+2)=Команды!$AJ$6,TRUE,FALSE),IF(INDEX(Команды!$A$2:$AN$7500,MATCH(CS$3,Команды!$A$2:$A$7500,0),$E111+2)=Команды!$AJ$7,TRUE,FALSE),IF(INDEX(Команды!$A$2:$AN$7500,MATCH(CS$3,Команды!$A$2:$A$7500,0),$E111+2)=Команды!$AJ$8,TRUE,FALSE),IF(INDEX(Команды!$A$2:$AN$7500,MATCH(CS$3,Команды!$A$2:$A$7500,0),$E111+2)=Команды!$AJ$9,TRUE,FALSE),IF(INDEX(Команды!$A$2:$AN$7500,MATCH(CS$3,Команды!$A$2:$A$7500,0),$E111+2)=Команды!$AJ$10,TRUE,FALSE),IF(INDEX(Команды!$A$2:$AN$7500,MATCH(CS$3,Команды!$A$2:$A$7500,0),$E111+2)=Команды!$AJ$11,TRUE,FALSE),IF(INDEX(Команды!$A$2:$AN$7500,MATCH(CS$3,Команды!$A$2:$A$7500,0),$E111+2)=Команды!$AJ$12,TRUE,FALSE),IF(INDEX(Команды!$A$2:$AN$7500,MATCH(CS$3,Команды!$A$2:$A$7500,0),$E111+2)=Команды!$AJ$13,TRUE,FALSE),IF(INDEX(Команды!$A$2:$AN$7500,MATCH(CS$3,Команды!$A$2:$A$7500,0),$E111+2)=Команды!$AJ$14,TRUE,FALSE),IF(INDEX(Команды!$A$2:$AN$7500,MATCH(CS$3,Команды!$A$2:$A$7500,0),$E111+2)=Команды!$AJ$15,TRUE,FALSE),IF(INDEX(Команды!$A$2:$AN$7500,MATCH(CS$3,Команды!$A$2:$A$7500,0),$E111+2)=Команды!$AJ$16,TRUE,FALSE),IF(INDEX(Команды!$A$2:$AN$7500,MATCH(CS$3,Команды!$A$2:$A$7500,0),$E111+2)=Команды!$AJ$17,TRUE,FALSE),IF(INDEX(Команды!$A$2:$AN$7500,MATCH(CS$3,Команды!$A$2:$A$7500,0),$E111+2)=Команды!$AJ$18,TRUE,FALSE),IF(INDEX(Команды!$A$2:$AN$7500,MATCH(CS$3,Команды!$A$2:$A$7500,0),$E111+2)=Команды!$AJ$19,TRUE,FALSE)),INDEX(Команды!$AJ$2:$AL$19,MATCH(INDEX(Команды!$A$2:$AN$7500,MATCH(CS$3,Команды!$A$2:$A$7500,0),$E111+2),Команды!$AJ$2:$AJ$19,0),3),0)</f>
        <v>0</v>
      </c>
      <c r="CU111" s="342"/>
    </row>
    <row r="112" spans="1:99" s="2" customFormat="1" ht="21.95" customHeight="1" x14ac:dyDescent="0.3">
      <c r="A112" s="251">
        <v>107</v>
      </c>
      <c r="B112" s="2" t="e">
        <f>VLOOKUP(A112,'Список КК'!A:F,6,TRUE)</f>
        <v>#N/A</v>
      </c>
      <c r="C112" s="4">
        <f>VLOOKUP(A112,'Список КК'!A:B,2,TRUE)</f>
        <v>0</v>
      </c>
      <c r="D112" s="203">
        <f>VLOOKUP(A112,'Список КК'!A:D,4,TRUE)</f>
        <v>0</v>
      </c>
      <c r="E112" s="4">
        <f>VLOOKUP(A112,'Список КК'!A:C,3,TRUE)</f>
        <v>0</v>
      </c>
      <c r="F112" s="220">
        <f>VLOOKUP(A112,'Список КК'!A:E,5,TRUE)</f>
        <v>0</v>
      </c>
      <c r="G112" s="174">
        <f>IF(OR(IF(INDEX(Команды!$A$2:$AN$7500,MATCH(G$3,Команды!$A$2:$A$7500,0),$E112+2)=Команды!$AJ$2,TRUE,FALSE),IF(INDEX(Команды!$A$2:$AN$7500,MATCH(G$3,Команды!$A$2:$A$7500,0),$E112+2)=Команды!$AJ$3,TRUE,FALSE),IF(INDEX(Команды!$A$2:$AN$7500,MATCH(G$3,Команды!$A$2:$A$7500,0),$E112+2)=Команды!$AJ$4,TRUE,FALSE),IF(INDEX(Команды!$A$2:$AN$7500,MATCH(G$3,Команды!$A$2:$A$7500,0),$E112+2)=Команды!$AJ$5,TRUE,FALSE),IF(INDEX(Команды!$A$2:$AN$7500,MATCH(G$3,Команды!$A$2:$A$7500,0),$E112+2)=Команды!$AJ$6,TRUE,FALSE),IF(INDEX(Команды!$A$2:$AN$7500,MATCH(G$3,Команды!$A$2:$A$7500,0),$E112+2)=Команды!$AJ$7,TRUE,FALSE),IF(INDEX(Команды!$A$2:$AN$7500,MATCH(G$3,Команды!$A$2:$A$7500,0),$E112+2)=Команды!$AJ$8,TRUE,FALSE),IF(INDEX(Команды!$A$2:$AN$7500,MATCH(G$3,Команды!$A$2:$A$7500,0),$E112+2)=Команды!$AJ$9,TRUE,FALSE),IF(INDEX(Команды!$A$2:$AN$7500,MATCH(G$3,Команды!$A$2:$A$7500,0),$E112+2)=Команды!$AJ$10,TRUE,FALSE),IF(INDEX(Команды!$A$2:$AN$7500,MATCH(G$3,Команды!$A$2:$A$7500,0),$E112+2)=Команды!$AJ$11,TRUE,FALSE),IF(INDEX(Команды!$A$2:$AN$7500,MATCH(G$3,Команды!$A$2:$A$7500,0),$E112+2)=Команды!$AJ$12,TRUE,FALSE),IF(INDEX(Команды!$A$2:$AN$7500,MATCH(G$3,Команды!$A$2:$A$7500,0),$E112+2)=Команды!$AJ$13,TRUE,FALSE),IF(INDEX(Команды!$A$2:$AN$7500,MATCH(G$3,Команды!$A$2:$A$7500,0),$E112+2)=Команды!$AJ$14,TRUE,FALSE),IF(INDEX(Команды!$A$2:$AN$7500,MATCH(G$3,Команды!$A$2:$A$7500,0),$E112+2)=Команды!$AJ$15,TRUE,FALSE),IF(INDEX(Команды!$A$2:$AN$7500,MATCH(G$3,Команды!$A$2:$A$7500,0),$E112+2)=Команды!$AJ$16,TRUE,FALSE),,IF(INDEX(Команды!$A$2:$AN$7500,MATCH(G$3,Команды!$A$2:$A$7500,0),$E112+2)=Команды!$AJ$17,TRUE,FALSE),,IF(INDEX(Команды!$A$2:$AN$7500,MATCH(G$3,Команды!$A$2:$A$7500,0),$E112+2)=Команды!$AJ$18,TRUE,FALSE),,IF(INDEX(Команды!$A$2:$AN$7500,MATCH(G$3,Команды!$A$2:$A$7500,0),$E112+2)=Команды!$AJ$19,TRUE,FALSE)),INDEX(Команды!$AJ$2:$AK$19,MATCH(INDEX(Команды!$A$2:$AN$7500,MATCH(G$3,Команды!$A$2:$A$7500,0),$E112+2),Команды!$AJ$2:$AJ$19,0),2),0)</f>
        <v>0</v>
      </c>
      <c r="H112" s="175">
        <f>IF(OR(IF(INDEX(Команды!$A$2:$AN$7500,MATCH(G$3,Команды!$A$2:$A$7500,0),$E112+2)=Команды!$AJ$2,TRUE,FALSE),IF(INDEX(Команды!$A$2:$AN$7500,MATCH(G$3,Команды!$A$2:$A$7500,0),$E112+2)=Команды!$AJ$3,TRUE,FALSE),IF(INDEX(Команды!$A$2:$AN$7500,MATCH(G$3,Команды!$A$2:$A$7500,0),$E112+2)=Команды!$AJ$4,TRUE,FALSE),IF(INDEX(Команды!$A$2:$AN$7500,MATCH(G$3,Команды!$A$2:$A$7500,0),$E112+2)=Команды!$AJ$5,TRUE,FALSE),IF(INDEX(Команды!$A$2:$AN$7500,MATCH(G$3,Команды!$A$2:$A$7500,0),$E112+2)=Команды!$AJ$6,TRUE,FALSE),IF(INDEX(Команды!$A$2:$AN$7500,MATCH(G$3,Команды!$A$2:$A$7500,0),$E112+2)=Команды!$AJ$7,TRUE,FALSE),IF(INDEX(Команды!$A$2:$AN$7500,MATCH(G$3,Команды!$A$2:$A$7500,0),$E112+2)=Команды!$AJ$8,TRUE,FALSE),IF(INDEX(Команды!$A$2:$AN$7500,MATCH(G$3,Команды!$A$2:$A$7500,0),$E112+2)=Команды!$AJ$9,TRUE,FALSE),IF(INDEX(Команды!$A$2:$AN$7500,MATCH(G$3,Команды!$A$2:$A$7500,0),$E112+2)=Команды!$AJ$10,TRUE,FALSE),IF(INDEX(Команды!$A$2:$AN$7500,MATCH(G$3,Команды!$A$2:$A$7500,0),$E112+2)=Команды!$AJ$11,TRUE,FALSE),IF(INDEX(Команды!$A$2:$AN$7500,MATCH(G$3,Команды!$A$2:$A$7500,0),$E112+2)=Команды!$AJ$12,TRUE,FALSE),IF(INDEX(Команды!$A$2:$AN$7500,MATCH(G$3,Команды!$A$2:$A$7500,0),$E112+2)=Команды!$AJ$13,TRUE,FALSE),IF(INDEX(Команды!$A$2:$AN$7500,MATCH(G$3,Команды!$A$2:$A$7500,0),$E112+2)=Команды!$AJ$14,TRUE,FALSE),IF(INDEX(Команды!$A$2:$AN$7500,MATCH(G$3,Команды!$A$2:$A$7500,0),$E112+2)=Команды!$AJ$15,TRUE,FALSE),IF(INDEX(Команды!$A$2:$AN$7500,MATCH(G$3,Команды!$A$2:$A$7500,0),$E112+2)=Команды!$AJ$16,TRUE,FALSE),IF(INDEX(Команды!$A$2:$AN$7500,MATCH(G$3,Команды!$A$2:$A$7500,0),$E112+2)=Команды!$AJ$17,TRUE,FALSE),IF(INDEX(Команды!$A$2:$AN$7500,MATCH(G$3,Команды!$A$2:$A$7500,0),$E112+2)=Команды!$AJ$18,TRUE,FALSE),IF(INDEX(Команды!$A$2:$AN$7500,MATCH(G$3,Команды!$A$2:$A$7500,0),$E112+2)=Команды!$AJ$19,TRUE,FALSE)),INDEX(Команды!$AJ$2:$AL$19,MATCH(INDEX(Команды!$A$2:$AN$7500,MATCH(G$3,Команды!$A$2:$A$7500,0),$E112+2),Команды!$AJ$2:$AJ$19,0),3),0)</f>
        <v>0</v>
      </c>
      <c r="I112" s="342"/>
      <c r="J112" s="174">
        <f>IF(OR(IF(INDEX(Команды!$A$2:$AN$7500,MATCH(J$3,Команды!$A$2:$A$7500,0),$E112+2)=Команды!$AJ$2,TRUE,FALSE),IF(INDEX(Команды!$A$2:$AN$7500,MATCH(J$3,Команды!$A$2:$A$7500,0),$E112+2)=Команды!$AJ$3,TRUE,FALSE),IF(INDEX(Команды!$A$2:$AN$7500,MATCH(J$3,Команды!$A$2:$A$7500,0),$E112+2)=Команды!$AJ$4,TRUE,FALSE),IF(INDEX(Команды!$A$2:$AN$7500,MATCH(J$3,Команды!$A$2:$A$7500,0),$E112+2)=Команды!$AJ$5,TRUE,FALSE),IF(INDEX(Команды!$A$2:$AN$7500,MATCH(J$3,Команды!$A$2:$A$7500,0),$E112+2)=Команды!$AJ$6,TRUE,FALSE),IF(INDEX(Команды!$A$2:$AN$7500,MATCH(J$3,Команды!$A$2:$A$7500,0),$E112+2)=Команды!$AJ$7,TRUE,FALSE),IF(INDEX(Команды!$A$2:$AN$7500,MATCH(J$3,Команды!$A$2:$A$7500,0),$E112+2)=Команды!$AJ$8,TRUE,FALSE),IF(INDEX(Команды!$A$2:$AN$7500,MATCH(J$3,Команды!$A$2:$A$7500,0),$E112+2)=Команды!$AJ$9,TRUE,FALSE),IF(INDEX(Команды!$A$2:$AN$7500,MATCH(J$3,Команды!$A$2:$A$7500,0),$E112+2)=Команды!$AJ$10,TRUE,FALSE),IF(INDEX(Команды!$A$2:$AN$7500,MATCH(J$3,Команды!$A$2:$A$7500,0),$E112+2)=Команды!$AJ$11,TRUE,FALSE),IF(INDEX(Команды!$A$2:$AN$7500,MATCH(J$3,Команды!$A$2:$A$7500,0),$E112+2)=Команды!$AJ$12,TRUE,FALSE),IF(INDEX(Команды!$A$2:$AN$7500,MATCH(J$3,Команды!$A$2:$A$7500,0),$E112+2)=Команды!$AJ$13,TRUE,FALSE),IF(INDEX(Команды!$A$2:$AN$7500,MATCH(J$3,Команды!$A$2:$A$7500,0),$E112+2)=Команды!$AJ$14,TRUE,FALSE),IF(INDEX(Команды!$A$2:$AN$7500,MATCH(J$3,Команды!$A$2:$A$7500,0),$E112+2)=Команды!$AJ$15,TRUE,FALSE),IF(INDEX(Команды!$A$2:$AN$7500,MATCH(J$3,Команды!$A$2:$A$7500,0),$E112+2)=Команды!$AJ$16,TRUE,FALSE),,IF(INDEX(Команды!$A$2:$AN$7500,MATCH(J$3,Команды!$A$2:$A$7500,0),$E112+2)=Команды!$AJ$17,TRUE,FALSE),,IF(INDEX(Команды!$A$2:$AN$7500,MATCH(J$3,Команды!$A$2:$A$7500,0),$E112+2)=Команды!$AJ$18,TRUE,FALSE),,IF(INDEX(Команды!$A$2:$AN$7500,MATCH(J$3,Команды!$A$2:$A$7500,0),$E112+2)=Команды!$AJ$19,TRUE,FALSE)),INDEX(Команды!$AJ$2:$AK$19,MATCH(INDEX(Команды!$A$2:$AN$7500,MATCH(J$3,Команды!$A$2:$A$7500,0),$E112+2),Команды!$AJ$2:$AJ$19,0),2),0)</f>
        <v>0</v>
      </c>
      <c r="K112" s="175">
        <f>IF(OR(IF(INDEX(Команды!$A$2:$AN$7500,MATCH(J$3,Команды!$A$2:$A$7500,0),$E112+2)=Команды!$AJ$2,TRUE,FALSE),IF(INDEX(Команды!$A$2:$AN$7500,MATCH(J$3,Команды!$A$2:$A$7500,0),$E112+2)=Команды!$AJ$3,TRUE,FALSE),IF(INDEX(Команды!$A$2:$AN$7500,MATCH(J$3,Команды!$A$2:$A$7500,0),$E112+2)=Команды!$AJ$4,TRUE,FALSE),IF(INDEX(Команды!$A$2:$AN$7500,MATCH(J$3,Команды!$A$2:$A$7500,0),$E112+2)=Команды!$AJ$5,TRUE,FALSE),IF(INDEX(Команды!$A$2:$AN$7500,MATCH(J$3,Команды!$A$2:$A$7500,0),$E112+2)=Команды!$AJ$6,TRUE,FALSE),IF(INDEX(Команды!$A$2:$AN$7500,MATCH(J$3,Команды!$A$2:$A$7500,0),$E112+2)=Команды!$AJ$7,TRUE,FALSE),IF(INDEX(Команды!$A$2:$AN$7500,MATCH(J$3,Команды!$A$2:$A$7500,0),$E112+2)=Команды!$AJ$8,TRUE,FALSE),IF(INDEX(Команды!$A$2:$AN$7500,MATCH(J$3,Команды!$A$2:$A$7500,0),$E112+2)=Команды!$AJ$9,TRUE,FALSE),IF(INDEX(Команды!$A$2:$AN$7500,MATCH(J$3,Команды!$A$2:$A$7500,0),$E112+2)=Команды!$AJ$10,TRUE,FALSE),IF(INDEX(Команды!$A$2:$AN$7500,MATCH(J$3,Команды!$A$2:$A$7500,0),$E112+2)=Команды!$AJ$11,TRUE,FALSE),IF(INDEX(Команды!$A$2:$AN$7500,MATCH(J$3,Команды!$A$2:$A$7500,0),$E112+2)=Команды!$AJ$12,TRUE,FALSE),IF(INDEX(Команды!$A$2:$AN$7500,MATCH(J$3,Команды!$A$2:$A$7500,0),$E112+2)=Команды!$AJ$13,TRUE,FALSE),IF(INDEX(Команды!$A$2:$AN$7500,MATCH(J$3,Команды!$A$2:$A$7500,0),$E112+2)=Команды!$AJ$14,TRUE,FALSE),IF(INDEX(Команды!$A$2:$AN$7500,MATCH(J$3,Команды!$A$2:$A$7500,0),$E112+2)=Команды!$AJ$15,TRUE,FALSE),IF(INDEX(Команды!$A$2:$AN$7500,MATCH(J$3,Команды!$A$2:$A$7500,0),$E112+2)=Команды!$AJ$16,TRUE,FALSE),IF(INDEX(Команды!$A$2:$AN$7500,MATCH(J$3,Команды!$A$2:$A$7500,0),$E112+2)=Команды!$AJ$17,TRUE,FALSE),IF(INDEX(Команды!$A$2:$AN$7500,MATCH(J$3,Команды!$A$2:$A$7500,0),$E112+2)=Команды!$AJ$18,TRUE,FALSE),IF(INDEX(Команды!$A$2:$AN$7500,MATCH(J$3,Команды!$A$2:$A$7500,0),$E112+2)=Команды!$AJ$19,TRUE,FALSE)),INDEX(Команды!$AJ$2:$AL$19,MATCH(INDEX(Команды!$A$2:$AN$7500,MATCH(J$3,Команды!$A$2:$A$7500,0),$E112+2),Команды!$AJ$2:$AJ$19,0),3),0)</f>
        <v>0</v>
      </c>
      <c r="L112" s="342"/>
      <c r="M112" s="174">
        <f>IF(OR(IF(INDEX(Команды!$A$2:$AN$7500,MATCH(M$3,Команды!$A$2:$A$7500,0),$E112+2)=Команды!$AJ$2,TRUE,FALSE),IF(INDEX(Команды!$A$2:$AN$7500,MATCH(M$3,Команды!$A$2:$A$7500,0),$E112+2)=Команды!$AJ$3,TRUE,FALSE),IF(INDEX(Команды!$A$2:$AN$7500,MATCH(M$3,Команды!$A$2:$A$7500,0),$E112+2)=Команды!$AJ$4,TRUE,FALSE),IF(INDEX(Команды!$A$2:$AN$7500,MATCH(M$3,Команды!$A$2:$A$7500,0),$E112+2)=Команды!$AJ$5,TRUE,FALSE),IF(INDEX(Команды!$A$2:$AN$7500,MATCH(M$3,Команды!$A$2:$A$7500,0),$E112+2)=Команды!$AJ$6,TRUE,FALSE),IF(INDEX(Команды!$A$2:$AN$7500,MATCH(M$3,Команды!$A$2:$A$7500,0),$E112+2)=Команды!$AJ$7,TRUE,FALSE),IF(INDEX(Команды!$A$2:$AN$7500,MATCH(M$3,Команды!$A$2:$A$7500,0),$E112+2)=Команды!$AJ$8,TRUE,FALSE),IF(INDEX(Команды!$A$2:$AN$7500,MATCH(M$3,Команды!$A$2:$A$7500,0),$E112+2)=Команды!$AJ$9,TRUE,FALSE),IF(INDEX(Команды!$A$2:$AN$7500,MATCH(M$3,Команды!$A$2:$A$7500,0),$E112+2)=Команды!$AJ$10,TRUE,FALSE),IF(INDEX(Команды!$A$2:$AN$7500,MATCH(M$3,Команды!$A$2:$A$7500,0),$E112+2)=Команды!$AJ$11,TRUE,FALSE),IF(INDEX(Команды!$A$2:$AN$7500,MATCH(M$3,Команды!$A$2:$A$7500,0),$E112+2)=Команды!$AJ$12,TRUE,FALSE),IF(INDEX(Команды!$A$2:$AN$7500,MATCH(M$3,Команды!$A$2:$A$7500,0),$E112+2)=Команды!$AJ$13,TRUE,FALSE),IF(INDEX(Команды!$A$2:$AN$7500,MATCH(M$3,Команды!$A$2:$A$7500,0),$E112+2)=Команды!$AJ$14,TRUE,FALSE),IF(INDEX(Команды!$A$2:$AN$7500,MATCH(M$3,Команды!$A$2:$A$7500,0),$E112+2)=Команды!$AJ$15,TRUE,FALSE),IF(INDEX(Команды!$A$2:$AN$7500,MATCH(M$3,Команды!$A$2:$A$7500,0),$E112+2)=Команды!$AJ$16,TRUE,FALSE),,IF(INDEX(Команды!$A$2:$AN$7500,MATCH(M$3,Команды!$A$2:$A$7500,0),$E112+2)=Команды!$AJ$17,TRUE,FALSE),,IF(INDEX(Команды!$A$2:$AN$7500,MATCH(M$3,Команды!$A$2:$A$7500,0),$E112+2)=Команды!$AJ$18,TRUE,FALSE),,IF(INDEX(Команды!$A$2:$AN$7500,MATCH(M$3,Команды!$A$2:$A$7500,0),$E112+2)=Команды!$AJ$19,TRUE,FALSE)),INDEX(Команды!$AJ$2:$AK$19,MATCH(INDEX(Команды!$A$2:$AN$7500,MATCH(M$3,Команды!$A$2:$A$7500,0),$E112+2),Команды!$AJ$2:$AJ$19,0),2),0)</f>
        <v>0</v>
      </c>
      <c r="N112" s="175">
        <f>IF(OR(IF(INDEX(Команды!$A$2:$AN$7500,MATCH(M$3,Команды!$A$2:$A$7500,0),$E112+2)=Команды!$AJ$2,TRUE,FALSE),IF(INDEX(Команды!$A$2:$AN$7500,MATCH(M$3,Команды!$A$2:$A$7500,0),$E112+2)=Команды!$AJ$3,TRUE,FALSE),IF(INDEX(Команды!$A$2:$AN$7500,MATCH(M$3,Команды!$A$2:$A$7500,0),$E112+2)=Команды!$AJ$4,TRUE,FALSE),IF(INDEX(Команды!$A$2:$AN$7500,MATCH(M$3,Команды!$A$2:$A$7500,0),$E112+2)=Команды!$AJ$5,TRUE,FALSE),IF(INDEX(Команды!$A$2:$AN$7500,MATCH(M$3,Команды!$A$2:$A$7500,0),$E112+2)=Команды!$AJ$6,TRUE,FALSE),IF(INDEX(Команды!$A$2:$AN$7500,MATCH(M$3,Команды!$A$2:$A$7500,0),$E112+2)=Команды!$AJ$7,TRUE,FALSE),IF(INDEX(Команды!$A$2:$AN$7500,MATCH(M$3,Команды!$A$2:$A$7500,0),$E112+2)=Команды!$AJ$8,TRUE,FALSE),IF(INDEX(Команды!$A$2:$AN$7500,MATCH(M$3,Команды!$A$2:$A$7500,0),$E112+2)=Команды!$AJ$9,TRUE,FALSE),IF(INDEX(Команды!$A$2:$AN$7500,MATCH(M$3,Команды!$A$2:$A$7500,0),$E112+2)=Команды!$AJ$10,TRUE,FALSE),IF(INDEX(Команды!$A$2:$AN$7500,MATCH(M$3,Команды!$A$2:$A$7500,0),$E112+2)=Команды!$AJ$11,TRUE,FALSE),IF(INDEX(Команды!$A$2:$AN$7500,MATCH(M$3,Команды!$A$2:$A$7500,0),$E112+2)=Команды!$AJ$12,TRUE,FALSE),IF(INDEX(Команды!$A$2:$AN$7500,MATCH(M$3,Команды!$A$2:$A$7500,0),$E112+2)=Команды!$AJ$13,TRUE,FALSE),IF(INDEX(Команды!$A$2:$AN$7500,MATCH(M$3,Команды!$A$2:$A$7500,0),$E112+2)=Команды!$AJ$14,TRUE,FALSE),IF(INDEX(Команды!$A$2:$AN$7500,MATCH(M$3,Команды!$A$2:$A$7500,0),$E112+2)=Команды!$AJ$15,TRUE,FALSE),IF(INDEX(Команды!$A$2:$AN$7500,MATCH(M$3,Команды!$A$2:$A$7500,0),$E112+2)=Команды!$AJ$16,TRUE,FALSE),IF(INDEX(Команды!$A$2:$AN$7500,MATCH(M$3,Команды!$A$2:$A$7500,0),$E112+2)=Команды!$AJ$17,TRUE,FALSE),IF(INDEX(Команды!$A$2:$AN$7500,MATCH(M$3,Команды!$A$2:$A$7500,0),$E112+2)=Команды!$AJ$18,TRUE,FALSE),IF(INDEX(Команды!$A$2:$AN$7500,MATCH(M$3,Команды!$A$2:$A$7500,0),$E112+2)=Команды!$AJ$19,TRUE,FALSE)),INDEX(Команды!$AJ$2:$AL$19,MATCH(INDEX(Команды!$A$2:$AN$7500,MATCH(M$3,Команды!$A$2:$A$7500,0),$E112+2),Команды!$AJ$2:$AJ$19,0),3),0)</f>
        <v>0</v>
      </c>
      <c r="O112" s="342"/>
      <c r="P112" s="174">
        <f>IF(OR(IF(INDEX(Команды!$A$2:$AN$7500,MATCH(P$3,Команды!$A$2:$A$7500,0),$E112+2)=Команды!$AJ$2,TRUE,FALSE),IF(INDEX(Команды!$A$2:$AN$7500,MATCH(P$3,Команды!$A$2:$A$7500,0),$E112+2)=Команды!$AJ$3,TRUE,FALSE),IF(INDEX(Команды!$A$2:$AN$7500,MATCH(P$3,Команды!$A$2:$A$7500,0),$E112+2)=Команды!$AJ$4,TRUE,FALSE),IF(INDEX(Команды!$A$2:$AN$7500,MATCH(P$3,Команды!$A$2:$A$7500,0),$E112+2)=Команды!$AJ$5,TRUE,FALSE),IF(INDEX(Команды!$A$2:$AN$7500,MATCH(P$3,Команды!$A$2:$A$7500,0),$E112+2)=Команды!$AJ$6,TRUE,FALSE),IF(INDEX(Команды!$A$2:$AN$7500,MATCH(P$3,Команды!$A$2:$A$7500,0),$E112+2)=Команды!$AJ$7,TRUE,FALSE),IF(INDEX(Команды!$A$2:$AN$7500,MATCH(P$3,Команды!$A$2:$A$7500,0),$E112+2)=Команды!$AJ$8,TRUE,FALSE),IF(INDEX(Команды!$A$2:$AN$7500,MATCH(P$3,Команды!$A$2:$A$7500,0),$E112+2)=Команды!$AJ$9,TRUE,FALSE),IF(INDEX(Команды!$A$2:$AN$7500,MATCH(P$3,Команды!$A$2:$A$7500,0),$E112+2)=Команды!$AJ$10,TRUE,FALSE),IF(INDEX(Команды!$A$2:$AN$7500,MATCH(P$3,Команды!$A$2:$A$7500,0),$E112+2)=Команды!$AJ$11,TRUE,FALSE),IF(INDEX(Команды!$A$2:$AN$7500,MATCH(P$3,Команды!$A$2:$A$7500,0),$E112+2)=Команды!$AJ$12,TRUE,FALSE),IF(INDEX(Команды!$A$2:$AN$7500,MATCH(P$3,Команды!$A$2:$A$7500,0),$E112+2)=Команды!$AJ$13,TRUE,FALSE),IF(INDEX(Команды!$A$2:$AN$7500,MATCH(P$3,Команды!$A$2:$A$7500,0),$E112+2)=Команды!$AJ$14,TRUE,FALSE),IF(INDEX(Команды!$A$2:$AN$7500,MATCH(P$3,Команды!$A$2:$A$7500,0),$E112+2)=Команды!$AJ$15,TRUE,FALSE),IF(INDEX(Команды!$A$2:$AN$7500,MATCH(P$3,Команды!$A$2:$A$7500,0),$E112+2)=Команды!$AJ$16,TRUE,FALSE),,IF(INDEX(Команды!$A$2:$AN$7500,MATCH(P$3,Команды!$A$2:$A$7500,0),$E112+2)=Команды!$AJ$17,TRUE,FALSE),,IF(INDEX(Команды!$A$2:$AN$7500,MATCH(P$3,Команды!$A$2:$A$7500,0),$E112+2)=Команды!$AJ$18,TRUE,FALSE),,IF(INDEX(Команды!$A$2:$AN$7500,MATCH(P$3,Команды!$A$2:$A$7500,0),$E112+2)=Команды!$AJ$19,TRUE,FALSE)),INDEX(Команды!$AJ$2:$AK$19,MATCH(INDEX(Команды!$A$2:$AN$7500,MATCH(P$3,Команды!$A$2:$A$7500,0),$E112+2),Команды!$AJ$2:$AJ$19,0),2),0)</f>
        <v>0</v>
      </c>
      <c r="Q112" s="175">
        <f>IF(OR(IF(INDEX(Команды!$A$2:$AN$7500,MATCH(P$3,Команды!$A$2:$A$7500,0),$E112+2)=Команды!$AJ$2,TRUE,FALSE),IF(INDEX(Команды!$A$2:$AN$7500,MATCH(P$3,Команды!$A$2:$A$7500,0),$E112+2)=Команды!$AJ$3,TRUE,FALSE),IF(INDEX(Команды!$A$2:$AN$7500,MATCH(P$3,Команды!$A$2:$A$7500,0),$E112+2)=Команды!$AJ$4,TRUE,FALSE),IF(INDEX(Команды!$A$2:$AN$7500,MATCH(P$3,Команды!$A$2:$A$7500,0),$E112+2)=Команды!$AJ$5,TRUE,FALSE),IF(INDEX(Команды!$A$2:$AN$7500,MATCH(P$3,Команды!$A$2:$A$7500,0),$E112+2)=Команды!$AJ$6,TRUE,FALSE),IF(INDEX(Команды!$A$2:$AN$7500,MATCH(P$3,Команды!$A$2:$A$7500,0),$E112+2)=Команды!$AJ$7,TRUE,FALSE),IF(INDEX(Команды!$A$2:$AN$7500,MATCH(P$3,Команды!$A$2:$A$7500,0),$E112+2)=Команды!$AJ$8,TRUE,FALSE),IF(INDEX(Команды!$A$2:$AN$7500,MATCH(P$3,Команды!$A$2:$A$7500,0),$E112+2)=Команды!$AJ$9,TRUE,FALSE),IF(INDEX(Команды!$A$2:$AN$7500,MATCH(P$3,Команды!$A$2:$A$7500,0),$E112+2)=Команды!$AJ$10,TRUE,FALSE),IF(INDEX(Команды!$A$2:$AN$7500,MATCH(P$3,Команды!$A$2:$A$7500,0),$E112+2)=Команды!$AJ$11,TRUE,FALSE),IF(INDEX(Команды!$A$2:$AN$7500,MATCH(P$3,Команды!$A$2:$A$7500,0),$E112+2)=Команды!$AJ$12,TRUE,FALSE),IF(INDEX(Команды!$A$2:$AN$7500,MATCH(P$3,Команды!$A$2:$A$7500,0),$E112+2)=Команды!$AJ$13,TRUE,FALSE),IF(INDEX(Команды!$A$2:$AN$7500,MATCH(P$3,Команды!$A$2:$A$7500,0),$E112+2)=Команды!$AJ$14,TRUE,FALSE),IF(INDEX(Команды!$A$2:$AN$7500,MATCH(P$3,Команды!$A$2:$A$7500,0),$E112+2)=Команды!$AJ$15,TRUE,FALSE),IF(INDEX(Команды!$A$2:$AN$7500,MATCH(P$3,Команды!$A$2:$A$7500,0),$E112+2)=Команды!$AJ$16,TRUE,FALSE),IF(INDEX(Команды!$A$2:$AN$7500,MATCH(P$3,Команды!$A$2:$A$7500,0),$E112+2)=Команды!$AJ$17,TRUE,FALSE),IF(INDEX(Команды!$A$2:$AN$7500,MATCH(P$3,Команды!$A$2:$A$7500,0),$E112+2)=Команды!$AJ$18,TRUE,FALSE),IF(INDEX(Команды!$A$2:$AN$7500,MATCH(P$3,Команды!$A$2:$A$7500,0),$E112+2)=Команды!$AJ$19,TRUE,FALSE)),INDEX(Команды!$AJ$2:$AL$19,MATCH(INDEX(Команды!$A$2:$AN$7500,MATCH(P$3,Команды!$A$2:$A$7500,0),$E112+2),Команды!$AJ$2:$AJ$19,0),3),0)</f>
        <v>0</v>
      </c>
      <c r="R112" s="342"/>
      <c r="S112" s="174">
        <f>IF(OR(IF(INDEX(Команды!$A$2:$AN$7500,MATCH(S$3,Команды!$A$2:$A$7500,0),$E112+2)=Команды!$AJ$2,TRUE,FALSE),IF(INDEX(Команды!$A$2:$AN$7500,MATCH(S$3,Команды!$A$2:$A$7500,0),$E112+2)=Команды!$AJ$3,TRUE,FALSE),IF(INDEX(Команды!$A$2:$AN$7500,MATCH(S$3,Команды!$A$2:$A$7500,0),$E112+2)=Команды!$AJ$4,TRUE,FALSE),IF(INDEX(Команды!$A$2:$AN$7500,MATCH(S$3,Команды!$A$2:$A$7500,0),$E112+2)=Команды!$AJ$5,TRUE,FALSE),IF(INDEX(Команды!$A$2:$AN$7500,MATCH(S$3,Команды!$A$2:$A$7500,0),$E112+2)=Команды!$AJ$6,TRUE,FALSE),IF(INDEX(Команды!$A$2:$AN$7500,MATCH(S$3,Команды!$A$2:$A$7500,0),$E112+2)=Команды!$AJ$7,TRUE,FALSE),IF(INDEX(Команды!$A$2:$AN$7500,MATCH(S$3,Команды!$A$2:$A$7500,0),$E112+2)=Команды!$AJ$8,TRUE,FALSE),IF(INDEX(Команды!$A$2:$AN$7500,MATCH(S$3,Команды!$A$2:$A$7500,0),$E112+2)=Команды!$AJ$9,TRUE,FALSE),IF(INDEX(Команды!$A$2:$AN$7500,MATCH(S$3,Команды!$A$2:$A$7500,0),$E112+2)=Команды!$AJ$10,TRUE,FALSE),IF(INDEX(Команды!$A$2:$AN$7500,MATCH(S$3,Команды!$A$2:$A$7500,0),$E112+2)=Команды!$AJ$11,TRUE,FALSE),IF(INDEX(Команды!$A$2:$AN$7500,MATCH(S$3,Команды!$A$2:$A$7500,0),$E112+2)=Команды!$AJ$12,TRUE,FALSE),IF(INDEX(Команды!$A$2:$AN$7500,MATCH(S$3,Команды!$A$2:$A$7500,0),$E112+2)=Команды!$AJ$13,TRUE,FALSE),IF(INDEX(Команды!$A$2:$AN$7500,MATCH(S$3,Команды!$A$2:$A$7500,0),$E112+2)=Команды!$AJ$14,TRUE,FALSE),IF(INDEX(Команды!$A$2:$AN$7500,MATCH(S$3,Команды!$A$2:$A$7500,0),$E112+2)=Команды!$AJ$15,TRUE,FALSE),IF(INDEX(Команды!$A$2:$AN$7500,MATCH(S$3,Команды!$A$2:$A$7500,0),$E112+2)=Команды!$AJ$16,TRUE,FALSE),,IF(INDEX(Команды!$A$2:$AN$7500,MATCH(S$3,Команды!$A$2:$A$7500,0),$E112+2)=Команды!$AJ$17,TRUE,FALSE),,IF(INDEX(Команды!$A$2:$AN$7500,MATCH(S$3,Команды!$A$2:$A$7500,0),$E112+2)=Команды!$AJ$18,TRUE,FALSE),,IF(INDEX(Команды!$A$2:$AN$7500,MATCH(S$3,Команды!$A$2:$A$7500,0),$E112+2)=Команды!$AJ$19,TRUE,FALSE)),INDEX(Команды!$AJ$2:$AK$19,MATCH(INDEX(Команды!$A$2:$AN$7500,MATCH(S$3,Команды!$A$2:$A$7500,0),$E112+2),Команды!$AJ$2:$AJ$19,0),2),0)</f>
        <v>0</v>
      </c>
      <c r="T112" s="175">
        <f>IF(OR(IF(INDEX(Команды!$A$2:$AN$7500,MATCH(S$3,Команды!$A$2:$A$7500,0),$E112+2)=Команды!$AJ$2,TRUE,FALSE),IF(INDEX(Команды!$A$2:$AN$7500,MATCH(S$3,Команды!$A$2:$A$7500,0),$E112+2)=Команды!$AJ$3,TRUE,FALSE),IF(INDEX(Команды!$A$2:$AN$7500,MATCH(S$3,Команды!$A$2:$A$7500,0),$E112+2)=Команды!$AJ$4,TRUE,FALSE),IF(INDEX(Команды!$A$2:$AN$7500,MATCH(S$3,Команды!$A$2:$A$7500,0),$E112+2)=Команды!$AJ$5,TRUE,FALSE),IF(INDEX(Команды!$A$2:$AN$7500,MATCH(S$3,Команды!$A$2:$A$7500,0),$E112+2)=Команды!$AJ$6,TRUE,FALSE),IF(INDEX(Команды!$A$2:$AN$7500,MATCH(S$3,Команды!$A$2:$A$7500,0),$E112+2)=Команды!$AJ$7,TRUE,FALSE),IF(INDEX(Команды!$A$2:$AN$7500,MATCH(S$3,Команды!$A$2:$A$7500,0),$E112+2)=Команды!$AJ$8,TRUE,FALSE),IF(INDEX(Команды!$A$2:$AN$7500,MATCH(S$3,Команды!$A$2:$A$7500,0),$E112+2)=Команды!$AJ$9,TRUE,FALSE),IF(INDEX(Команды!$A$2:$AN$7500,MATCH(S$3,Команды!$A$2:$A$7500,0),$E112+2)=Команды!$AJ$10,TRUE,FALSE),IF(INDEX(Команды!$A$2:$AN$7500,MATCH(S$3,Команды!$A$2:$A$7500,0),$E112+2)=Команды!$AJ$11,TRUE,FALSE),IF(INDEX(Команды!$A$2:$AN$7500,MATCH(S$3,Команды!$A$2:$A$7500,0),$E112+2)=Команды!$AJ$12,TRUE,FALSE),IF(INDEX(Команды!$A$2:$AN$7500,MATCH(S$3,Команды!$A$2:$A$7500,0),$E112+2)=Команды!$AJ$13,TRUE,FALSE),IF(INDEX(Команды!$A$2:$AN$7500,MATCH(S$3,Команды!$A$2:$A$7500,0),$E112+2)=Команды!$AJ$14,TRUE,FALSE),IF(INDEX(Команды!$A$2:$AN$7500,MATCH(S$3,Команды!$A$2:$A$7500,0),$E112+2)=Команды!$AJ$15,TRUE,FALSE),IF(INDEX(Команды!$A$2:$AN$7500,MATCH(S$3,Команды!$A$2:$A$7500,0),$E112+2)=Команды!$AJ$16,TRUE,FALSE),IF(INDEX(Команды!$A$2:$AN$7500,MATCH(S$3,Команды!$A$2:$A$7500,0),$E112+2)=Команды!$AJ$17,TRUE,FALSE),IF(INDEX(Команды!$A$2:$AN$7500,MATCH(S$3,Команды!$A$2:$A$7500,0),$E112+2)=Команды!$AJ$18,TRUE,FALSE),IF(INDEX(Команды!$A$2:$AN$7500,MATCH(S$3,Команды!$A$2:$A$7500,0),$E112+2)=Команды!$AJ$19,TRUE,FALSE)),INDEX(Команды!$AJ$2:$AL$19,MATCH(INDEX(Команды!$A$2:$AN$7500,MATCH(S$3,Команды!$A$2:$A$7500,0),$E112+2),Команды!$AJ$2:$AJ$19,0),3),0)</f>
        <v>0</v>
      </c>
      <c r="U112" s="342"/>
      <c r="V112" s="174">
        <f>IF(OR(IF(INDEX(Команды!$A$2:$AN$7500,MATCH(V$3,Команды!$A$2:$A$7500,0),$E112+2)=Команды!$AJ$2,TRUE,FALSE),IF(INDEX(Команды!$A$2:$AN$7500,MATCH(V$3,Команды!$A$2:$A$7500,0),$E112+2)=Команды!$AJ$3,TRUE,FALSE),IF(INDEX(Команды!$A$2:$AN$7500,MATCH(V$3,Команды!$A$2:$A$7500,0),$E112+2)=Команды!$AJ$4,TRUE,FALSE),IF(INDEX(Команды!$A$2:$AN$7500,MATCH(V$3,Команды!$A$2:$A$7500,0),$E112+2)=Команды!$AJ$5,TRUE,FALSE),IF(INDEX(Команды!$A$2:$AN$7500,MATCH(V$3,Команды!$A$2:$A$7500,0),$E112+2)=Команды!$AJ$6,TRUE,FALSE),IF(INDEX(Команды!$A$2:$AN$7500,MATCH(V$3,Команды!$A$2:$A$7500,0),$E112+2)=Команды!$AJ$7,TRUE,FALSE),IF(INDEX(Команды!$A$2:$AN$7500,MATCH(V$3,Команды!$A$2:$A$7500,0),$E112+2)=Команды!$AJ$8,TRUE,FALSE),IF(INDEX(Команды!$A$2:$AN$7500,MATCH(V$3,Команды!$A$2:$A$7500,0),$E112+2)=Команды!$AJ$9,TRUE,FALSE),IF(INDEX(Команды!$A$2:$AN$7500,MATCH(V$3,Команды!$A$2:$A$7500,0),$E112+2)=Команды!$AJ$10,TRUE,FALSE),IF(INDEX(Команды!$A$2:$AN$7500,MATCH(V$3,Команды!$A$2:$A$7500,0),$E112+2)=Команды!$AJ$11,TRUE,FALSE),IF(INDEX(Команды!$A$2:$AN$7500,MATCH(V$3,Команды!$A$2:$A$7500,0),$E112+2)=Команды!$AJ$12,TRUE,FALSE),IF(INDEX(Команды!$A$2:$AN$7500,MATCH(V$3,Команды!$A$2:$A$7500,0),$E112+2)=Команды!$AJ$13,TRUE,FALSE),IF(INDEX(Команды!$A$2:$AN$7500,MATCH(V$3,Команды!$A$2:$A$7500,0),$E112+2)=Команды!$AJ$14,TRUE,FALSE),IF(INDEX(Команды!$A$2:$AN$7500,MATCH(V$3,Команды!$A$2:$A$7500,0),$E112+2)=Команды!$AJ$15,TRUE,FALSE),IF(INDEX(Команды!$A$2:$AN$7500,MATCH(V$3,Команды!$A$2:$A$7500,0),$E112+2)=Команды!$AJ$16,TRUE,FALSE),,IF(INDEX(Команды!$A$2:$AN$7500,MATCH(V$3,Команды!$A$2:$A$7500,0),$E112+2)=Команды!$AJ$17,TRUE,FALSE),,IF(INDEX(Команды!$A$2:$AN$7500,MATCH(V$3,Команды!$A$2:$A$7500,0),$E112+2)=Команды!$AJ$18,TRUE,FALSE),,IF(INDEX(Команды!$A$2:$AN$7500,MATCH(V$3,Команды!$A$2:$A$7500,0),$E112+2)=Команды!$AJ$19,TRUE,FALSE)),INDEX(Команды!$AJ$2:$AK$19,MATCH(INDEX(Команды!$A$2:$AN$7500,MATCH(V$3,Команды!$A$2:$A$7500,0),$E112+2),Команды!$AJ$2:$AJ$19,0),2),0)</f>
        <v>0</v>
      </c>
      <c r="W112" s="175">
        <f>IF(OR(IF(INDEX(Команды!$A$2:$AN$7500,MATCH(V$3,Команды!$A$2:$A$7500,0),$E112+2)=Команды!$AJ$2,TRUE,FALSE),IF(INDEX(Команды!$A$2:$AN$7500,MATCH(V$3,Команды!$A$2:$A$7500,0),$E112+2)=Команды!$AJ$3,TRUE,FALSE),IF(INDEX(Команды!$A$2:$AN$7500,MATCH(V$3,Команды!$A$2:$A$7500,0),$E112+2)=Команды!$AJ$4,TRUE,FALSE),IF(INDEX(Команды!$A$2:$AN$7500,MATCH(V$3,Команды!$A$2:$A$7500,0),$E112+2)=Команды!$AJ$5,TRUE,FALSE),IF(INDEX(Команды!$A$2:$AN$7500,MATCH(V$3,Команды!$A$2:$A$7500,0),$E112+2)=Команды!$AJ$6,TRUE,FALSE),IF(INDEX(Команды!$A$2:$AN$7500,MATCH(V$3,Команды!$A$2:$A$7500,0),$E112+2)=Команды!$AJ$7,TRUE,FALSE),IF(INDEX(Команды!$A$2:$AN$7500,MATCH(V$3,Команды!$A$2:$A$7500,0),$E112+2)=Команды!$AJ$8,TRUE,FALSE),IF(INDEX(Команды!$A$2:$AN$7500,MATCH(V$3,Команды!$A$2:$A$7500,0),$E112+2)=Команды!$AJ$9,TRUE,FALSE),IF(INDEX(Команды!$A$2:$AN$7500,MATCH(V$3,Команды!$A$2:$A$7500,0),$E112+2)=Команды!$AJ$10,TRUE,FALSE),IF(INDEX(Команды!$A$2:$AN$7500,MATCH(V$3,Команды!$A$2:$A$7500,0),$E112+2)=Команды!$AJ$11,TRUE,FALSE),IF(INDEX(Команды!$A$2:$AN$7500,MATCH(V$3,Команды!$A$2:$A$7500,0),$E112+2)=Команды!$AJ$12,TRUE,FALSE),IF(INDEX(Команды!$A$2:$AN$7500,MATCH(V$3,Команды!$A$2:$A$7500,0),$E112+2)=Команды!$AJ$13,TRUE,FALSE),IF(INDEX(Команды!$A$2:$AN$7500,MATCH(V$3,Команды!$A$2:$A$7500,0),$E112+2)=Команды!$AJ$14,TRUE,FALSE),IF(INDEX(Команды!$A$2:$AN$7500,MATCH(V$3,Команды!$A$2:$A$7500,0),$E112+2)=Команды!$AJ$15,TRUE,FALSE),IF(INDEX(Команды!$A$2:$AN$7500,MATCH(V$3,Команды!$A$2:$A$7500,0),$E112+2)=Команды!$AJ$16,TRUE,FALSE),IF(INDEX(Команды!$A$2:$AN$7500,MATCH(V$3,Команды!$A$2:$A$7500,0),$E112+2)=Команды!$AJ$17,TRUE,FALSE),IF(INDEX(Команды!$A$2:$AN$7500,MATCH(V$3,Команды!$A$2:$A$7500,0),$E112+2)=Команды!$AJ$18,TRUE,FALSE),IF(INDEX(Команды!$A$2:$AN$7500,MATCH(V$3,Команды!$A$2:$A$7500,0),$E112+2)=Команды!$AJ$19,TRUE,FALSE)),INDEX(Команды!$AJ$2:$AL$19,MATCH(INDEX(Команды!$A$2:$AN$7500,MATCH(V$3,Команды!$A$2:$A$7500,0),$E112+2),Команды!$AJ$2:$AJ$19,0),3),0)</f>
        <v>0</v>
      </c>
      <c r="X112" s="342"/>
      <c r="Y112" s="174">
        <f>IF(OR(IF(INDEX(Команды!$A$2:$AN$7500,MATCH(Y$3,Команды!$A$2:$A$7500,0),$E112+2)=Команды!$AJ$2,TRUE,FALSE),IF(INDEX(Команды!$A$2:$AN$7500,MATCH(Y$3,Команды!$A$2:$A$7500,0),$E112+2)=Команды!$AJ$3,TRUE,FALSE),IF(INDEX(Команды!$A$2:$AN$7500,MATCH(Y$3,Команды!$A$2:$A$7500,0),$E112+2)=Команды!$AJ$4,TRUE,FALSE),IF(INDEX(Команды!$A$2:$AN$7500,MATCH(Y$3,Команды!$A$2:$A$7500,0),$E112+2)=Команды!$AJ$5,TRUE,FALSE),IF(INDEX(Команды!$A$2:$AN$7500,MATCH(Y$3,Команды!$A$2:$A$7500,0),$E112+2)=Команды!$AJ$6,TRUE,FALSE),IF(INDEX(Команды!$A$2:$AN$7500,MATCH(Y$3,Команды!$A$2:$A$7500,0),$E112+2)=Команды!$AJ$7,TRUE,FALSE),IF(INDEX(Команды!$A$2:$AN$7500,MATCH(Y$3,Команды!$A$2:$A$7500,0),$E112+2)=Команды!$AJ$8,TRUE,FALSE),IF(INDEX(Команды!$A$2:$AN$7500,MATCH(Y$3,Команды!$A$2:$A$7500,0),$E112+2)=Команды!$AJ$9,TRUE,FALSE),IF(INDEX(Команды!$A$2:$AN$7500,MATCH(Y$3,Команды!$A$2:$A$7500,0),$E112+2)=Команды!$AJ$10,TRUE,FALSE),IF(INDEX(Команды!$A$2:$AN$7500,MATCH(Y$3,Команды!$A$2:$A$7500,0),$E112+2)=Команды!$AJ$11,TRUE,FALSE),IF(INDEX(Команды!$A$2:$AN$7500,MATCH(Y$3,Команды!$A$2:$A$7500,0),$E112+2)=Команды!$AJ$12,TRUE,FALSE),IF(INDEX(Команды!$A$2:$AN$7500,MATCH(Y$3,Команды!$A$2:$A$7500,0),$E112+2)=Команды!$AJ$13,TRUE,FALSE),IF(INDEX(Команды!$A$2:$AN$7500,MATCH(Y$3,Команды!$A$2:$A$7500,0),$E112+2)=Команды!$AJ$14,TRUE,FALSE),IF(INDEX(Команды!$A$2:$AN$7500,MATCH(Y$3,Команды!$A$2:$A$7500,0),$E112+2)=Команды!$AJ$15,TRUE,FALSE),IF(INDEX(Команды!$A$2:$AN$7500,MATCH(Y$3,Команды!$A$2:$A$7500,0),$E112+2)=Команды!$AJ$16,TRUE,FALSE),,IF(INDEX(Команды!$A$2:$AN$7500,MATCH(Y$3,Команды!$A$2:$A$7500,0),$E112+2)=Команды!$AJ$17,TRUE,FALSE),,IF(INDEX(Команды!$A$2:$AN$7500,MATCH(Y$3,Команды!$A$2:$A$7500,0),$E112+2)=Команды!$AJ$18,TRUE,FALSE),,IF(INDEX(Команды!$A$2:$AN$7500,MATCH(Y$3,Команды!$A$2:$A$7500,0),$E112+2)=Команды!$AJ$19,TRUE,FALSE)),INDEX(Команды!$AJ$2:$AK$19,MATCH(INDEX(Команды!$A$2:$AN$7500,MATCH(Y$3,Команды!$A$2:$A$7500,0),$E112+2),Команды!$AJ$2:$AJ$19,0),2),0)</f>
        <v>0</v>
      </c>
      <c r="Z112" s="175">
        <f>IF(OR(IF(INDEX(Команды!$A$2:$AN$7500,MATCH(Y$3,Команды!$A$2:$A$7500,0),$E112+2)=Команды!$AJ$2,TRUE,FALSE),IF(INDEX(Команды!$A$2:$AN$7500,MATCH(Y$3,Команды!$A$2:$A$7500,0),$E112+2)=Команды!$AJ$3,TRUE,FALSE),IF(INDEX(Команды!$A$2:$AN$7500,MATCH(Y$3,Команды!$A$2:$A$7500,0),$E112+2)=Команды!$AJ$4,TRUE,FALSE),IF(INDEX(Команды!$A$2:$AN$7500,MATCH(Y$3,Команды!$A$2:$A$7500,0),$E112+2)=Команды!$AJ$5,TRUE,FALSE),IF(INDEX(Команды!$A$2:$AN$7500,MATCH(Y$3,Команды!$A$2:$A$7500,0),$E112+2)=Команды!$AJ$6,TRUE,FALSE),IF(INDEX(Команды!$A$2:$AN$7500,MATCH(Y$3,Команды!$A$2:$A$7500,0),$E112+2)=Команды!$AJ$7,TRUE,FALSE),IF(INDEX(Команды!$A$2:$AN$7500,MATCH(Y$3,Команды!$A$2:$A$7500,0),$E112+2)=Команды!$AJ$8,TRUE,FALSE),IF(INDEX(Команды!$A$2:$AN$7500,MATCH(Y$3,Команды!$A$2:$A$7500,0),$E112+2)=Команды!$AJ$9,TRUE,FALSE),IF(INDEX(Команды!$A$2:$AN$7500,MATCH(Y$3,Команды!$A$2:$A$7500,0),$E112+2)=Команды!$AJ$10,TRUE,FALSE),IF(INDEX(Команды!$A$2:$AN$7500,MATCH(Y$3,Команды!$A$2:$A$7500,0),$E112+2)=Команды!$AJ$11,TRUE,FALSE),IF(INDEX(Команды!$A$2:$AN$7500,MATCH(Y$3,Команды!$A$2:$A$7500,0),$E112+2)=Команды!$AJ$12,TRUE,FALSE),IF(INDEX(Команды!$A$2:$AN$7500,MATCH(Y$3,Команды!$A$2:$A$7500,0),$E112+2)=Команды!$AJ$13,TRUE,FALSE),IF(INDEX(Команды!$A$2:$AN$7500,MATCH(Y$3,Команды!$A$2:$A$7500,0),$E112+2)=Команды!$AJ$14,TRUE,FALSE),IF(INDEX(Команды!$A$2:$AN$7500,MATCH(Y$3,Команды!$A$2:$A$7500,0),$E112+2)=Команды!$AJ$15,TRUE,FALSE),IF(INDEX(Команды!$A$2:$AN$7500,MATCH(Y$3,Команды!$A$2:$A$7500,0),$E112+2)=Команды!$AJ$16,TRUE,FALSE),IF(INDEX(Команды!$A$2:$AN$7500,MATCH(Y$3,Команды!$A$2:$A$7500,0),$E112+2)=Команды!$AJ$17,TRUE,FALSE),IF(INDEX(Команды!$A$2:$AN$7500,MATCH(Y$3,Команды!$A$2:$A$7500,0),$E112+2)=Команды!$AJ$18,TRUE,FALSE),IF(INDEX(Команды!$A$2:$AN$7500,MATCH(Y$3,Команды!$A$2:$A$7500,0),$E112+2)=Команды!$AJ$19,TRUE,FALSE)),INDEX(Команды!$AJ$2:$AL$19,MATCH(INDEX(Команды!$A$2:$AN$7500,MATCH(Y$3,Команды!$A$2:$A$7500,0),$E112+2),Команды!$AJ$2:$AJ$19,0),3),0)</f>
        <v>0</v>
      </c>
      <c r="AA112" s="342"/>
      <c r="AB112" s="174">
        <f>IF(OR(IF(INDEX(Команды!$A$2:$AN$7500,MATCH(AB$3,Команды!$A$2:$A$7500,0),$E112+2)=Команды!$AJ$2,TRUE,FALSE),IF(INDEX(Команды!$A$2:$AN$7500,MATCH(AB$3,Команды!$A$2:$A$7500,0),$E112+2)=Команды!$AJ$3,TRUE,FALSE),IF(INDEX(Команды!$A$2:$AN$7500,MATCH(AB$3,Команды!$A$2:$A$7500,0),$E112+2)=Команды!$AJ$4,TRUE,FALSE),IF(INDEX(Команды!$A$2:$AN$7500,MATCH(AB$3,Команды!$A$2:$A$7500,0),$E112+2)=Команды!$AJ$5,TRUE,FALSE),IF(INDEX(Команды!$A$2:$AN$7500,MATCH(AB$3,Команды!$A$2:$A$7500,0),$E112+2)=Команды!$AJ$6,TRUE,FALSE),IF(INDEX(Команды!$A$2:$AN$7500,MATCH(AB$3,Команды!$A$2:$A$7500,0),$E112+2)=Команды!$AJ$7,TRUE,FALSE),IF(INDEX(Команды!$A$2:$AN$7500,MATCH(AB$3,Команды!$A$2:$A$7500,0),$E112+2)=Команды!$AJ$8,TRUE,FALSE),IF(INDEX(Команды!$A$2:$AN$7500,MATCH(AB$3,Команды!$A$2:$A$7500,0),$E112+2)=Команды!$AJ$9,TRUE,FALSE),IF(INDEX(Команды!$A$2:$AN$7500,MATCH(AB$3,Команды!$A$2:$A$7500,0),$E112+2)=Команды!$AJ$10,TRUE,FALSE),IF(INDEX(Команды!$A$2:$AN$7500,MATCH(AB$3,Команды!$A$2:$A$7500,0),$E112+2)=Команды!$AJ$11,TRUE,FALSE),IF(INDEX(Команды!$A$2:$AN$7500,MATCH(AB$3,Команды!$A$2:$A$7500,0),$E112+2)=Команды!$AJ$12,TRUE,FALSE),IF(INDEX(Команды!$A$2:$AN$7500,MATCH(AB$3,Команды!$A$2:$A$7500,0),$E112+2)=Команды!$AJ$13,TRUE,FALSE),IF(INDEX(Команды!$A$2:$AN$7500,MATCH(AB$3,Команды!$A$2:$A$7500,0),$E112+2)=Команды!$AJ$14,TRUE,FALSE),IF(INDEX(Команды!$A$2:$AN$7500,MATCH(AB$3,Команды!$A$2:$A$7500,0),$E112+2)=Команды!$AJ$15,TRUE,FALSE),IF(INDEX(Команды!$A$2:$AN$7500,MATCH(AB$3,Команды!$A$2:$A$7500,0),$E112+2)=Команды!$AJ$16,TRUE,FALSE),,IF(INDEX(Команды!$A$2:$AN$7500,MATCH(AB$3,Команды!$A$2:$A$7500,0),$E112+2)=Команды!$AJ$17,TRUE,FALSE),,IF(INDEX(Команды!$A$2:$AN$7500,MATCH(AB$3,Команды!$A$2:$A$7500,0),$E112+2)=Команды!$AJ$18,TRUE,FALSE),,IF(INDEX(Команды!$A$2:$AN$7500,MATCH(AB$3,Команды!$A$2:$A$7500,0),$E112+2)=Команды!$AJ$19,TRUE,FALSE)),INDEX(Команды!$AJ$2:$AK$19,MATCH(INDEX(Команды!$A$2:$AN$7500,MATCH(AB$3,Команды!$A$2:$A$7500,0),$E112+2),Команды!$AJ$2:$AJ$19,0),2),0)</f>
        <v>0</v>
      </c>
      <c r="AC112" s="175">
        <f>IF(OR(IF(INDEX(Команды!$A$2:$AN$7500,MATCH(AB$3,Команды!$A$2:$A$7500,0),$E112+2)=Команды!$AJ$2,TRUE,FALSE),IF(INDEX(Команды!$A$2:$AN$7500,MATCH(AB$3,Команды!$A$2:$A$7500,0),$E112+2)=Команды!$AJ$3,TRUE,FALSE),IF(INDEX(Команды!$A$2:$AN$7500,MATCH(AB$3,Команды!$A$2:$A$7500,0),$E112+2)=Команды!$AJ$4,TRUE,FALSE),IF(INDEX(Команды!$A$2:$AN$7500,MATCH(AB$3,Команды!$A$2:$A$7500,0),$E112+2)=Команды!$AJ$5,TRUE,FALSE),IF(INDEX(Команды!$A$2:$AN$7500,MATCH(AB$3,Команды!$A$2:$A$7500,0),$E112+2)=Команды!$AJ$6,TRUE,FALSE),IF(INDEX(Команды!$A$2:$AN$7500,MATCH(AB$3,Команды!$A$2:$A$7500,0),$E112+2)=Команды!$AJ$7,TRUE,FALSE),IF(INDEX(Команды!$A$2:$AN$7500,MATCH(AB$3,Команды!$A$2:$A$7500,0),$E112+2)=Команды!$AJ$8,TRUE,FALSE),IF(INDEX(Команды!$A$2:$AN$7500,MATCH(AB$3,Команды!$A$2:$A$7500,0),$E112+2)=Команды!$AJ$9,TRUE,FALSE),IF(INDEX(Команды!$A$2:$AN$7500,MATCH(AB$3,Команды!$A$2:$A$7500,0),$E112+2)=Команды!$AJ$10,TRUE,FALSE),IF(INDEX(Команды!$A$2:$AN$7500,MATCH(AB$3,Команды!$A$2:$A$7500,0),$E112+2)=Команды!$AJ$11,TRUE,FALSE),IF(INDEX(Команды!$A$2:$AN$7500,MATCH(AB$3,Команды!$A$2:$A$7500,0),$E112+2)=Команды!$AJ$12,TRUE,FALSE),IF(INDEX(Команды!$A$2:$AN$7500,MATCH(AB$3,Команды!$A$2:$A$7500,0),$E112+2)=Команды!$AJ$13,TRUE,FALSE),IF(INDEX(Команды!$A$2:$AN$7500,MATCH(AB$3,Команды!$A$2:$A$7500,0),$E112+2)=Команды!$AJ$14,TRUE,FALSE),IF(INDEX(Команды!$A$2:$AN$7500,MATCH(AB$3,Команды!$A$2:$A$7500,0),$E112+2)=Команды!$AJ$15,TRUE,FALSE),IF(INDEX(Команды!$A$2:$AN$7500,MATCH(AB$3,Команды!$A$2:$A$7500,0),$E112+2)=Команды!$AJ$16,TRUE,FALSE),IF(INDEX(Команды!$A$2:$AN$7500,MATCH(AB$3,Команды!$A$2:$A$7500,0),$E112+2)=Команды!$AJ$17,TRUE,FALSE),IF(INDEX(Команды!$A$2:$AN$7500,MATCH(AB$3,Команды!$A$2:$A$7500,0),$E112+2)=Команды!$AJ$18,TRUE,FALSE),IF(INDEX(Команды!$A$2:$AN$7500,MATCH(AB$3,Команды!$A$2:$A$7500,0),$E112+2)=Команды!$AJ$19,TRUE,FALSE)),INDEX(Команды!$AJ$2:$AL$19,MATCH(INDEX(Команды!$A$2:$AN$7500,MATCH(AB$3,Команды!$A$2:$A$7500,0),$E112+2),Команды!$AJ$2:$AJ$19,0),3),0)</f>
        <v>0</v>
      </c>
      <c r="AD112" s="342"/>
      <c r="AE112" s="174">
        <f>IF(OR(IF(INDEX(Команды!$A$2:$AN$7500,MATCH(AE$3,Команды!$A$2:$A$7500,0),$E112+2)=Команды!$AJ$2,TRUE,FALSE),IF(INDEX(Команды!$A$2:$AN$7500,MATCH(AE$3,Команды!$A$2:$A$7500,0),$E112+2)=Команды!$AJ$3,TRUE,FALSE),IF(INDEX(Команды!$A$2:$AN$7500,MATCH(AE$3,Команды!$A$2:$A$7500,0),$E112+2)=Команды!$AJ$4,TRUE,FALSE),IF(INDEX(Команды!$A$2:$AN$7500,MATCH(AE$3,Команды!$A$2:$A$7500,0),$E112+2)=Команды!$AJ$5,TRUE,FALSE),IF(INDEX(Команды!$A$2:$AN$7500,MATCH(AE$3,Команды!$A$2:$A$7500,0),$E112+2)=Команды!$AJ$6,TRUE,FALSE),IF(INDEX(Команды!$A$2:$AN$7500,MATCH(AE$3,Команды!$A$2:$A$7500,0),$E112+2)=Команды!$AJ$7,TRUE,FALSE),IF(INDEX(Команды!$A$2:$AN$7500,MATCH(AE$3,Команды!$A$2:$A$7500,0),$E112+2)=Команды!$AJ$8,TRUE,FALSE),IF(INDEX(Команды!$A$2:$AN$7500,MATCH(AE$3,Команды!$A$2:$A$7500,0),$E112+2)=Команды!$AJ$9,TRUE,FALSE),IF(INDEX(Команды!$A$2:$AN$7500,MATCH(AE$3,Команды!$A$2:$A$7500,0),$E112+2)=Команды!$AJ$10,TRUE,FALSE),IF(INDEX(Команды!$A$2:$AN$7500,MATCH(AE$3,Команды!$A$2:$A$7500,0),$E112+2)=Команды!$AJ$11,TRUE,FALSE),IF(INDEX(Команды!$A$2:$AN$7500,MATCH(AE$3,Команды!$A$2:$A$7500,0),$E112+2)=Команды!$AJ$12,TRUE,FALSE),IF(INDEX(Команды!$A$2:$AN$7500,MATCH(AE$3,Команды!$A$2:$A$7500,0),$E112+2)=Команды!$AJ$13,TRUE,FALSE),IF(INDEX(Команды!$A$2:$AN$7500,MATCH(AE$3,Команды!$A$2:$A$7500,0),$E112+2)=Команды!$AJ$14,TRUE,FALSE),IF(INDEX(Команды!$A$2:$AN$7500,MATCH(AE$3,Команды!$A$2:$A$7500,0),$E112+2)=Команды!$AJ$15,TRUE,FALSE),IF(INDEX(Команды!$A$2:$AN$7500,MATCH(AE$3,Команды!$A$2:$A$7500,0),$E112+2)=Команды!$AJ$16,TRUE,FALSE),,IF(INDEX(Команды!$A$2:$AN$7500,MATCH(AE$3,Команды!$A$2:$A$7500,0),$E112+2)=Команды!$AJ$17,TRUE,FALSE),,IF(INDEX(Команды!$A$2:$AN$7500,MATCH(AE$3,Команды!$A$2:$A$7500,0),$E112+2)=Команды!$AJ$18,TRUE,FALSE),,IF(INDEX(Команды!$A$2:$AN$7500,MATCH(AE$3,Команды!$A$2:$A$7500,0),$E112+2)=Команды!$AJ$19,TRUE,FALSE)),INDEX(Команды!$AJ$2:$AK$19,MATCH(INDEX(Команды!$A$2:$AN$7500,MATCH(AE$3,Команды!$A$2:$A$7500,0),$E112+2),Команды!$AJ$2:$AJ$19,0),2),0)</f>
        <v>0</v>
      </c>
      <c r="AF112" s="175">
        <f>IF(OR(IF(INDEX(Команды!$A$2:$AN$7500,MATCH(AE$3,Команды!$A$2:$A$7500,0),$E112+2)=Команды!$AJ$2,TRUE,FALSE),IF(INDEX(Команды!$A$2:$AN$7500,MATCH(AE$3,Команды!$A$2:$A$7500,0),$E112+2)=Команды!$AJ$3,TRUE,FALSE),IF(INDEX(Команды!$A$2:$AN$7500,MATCH(AE$3,Команды!$A$2:$A$7500,0),$E112+2)=Команды!$AJ$4,TRUE,FALSE),IF(INDEX(Команды!$A$2:$AN$7500,MATCH(AE$3,Команды!$A$2:$A$7500,0),$E112+2)=Команды!$AJ$5,TRUE,FALSE),IF(INDEX(Команды!$A$2:$AN$7500,MATCH(AE$3,Команды!$A$2:$A$7500,0),$E112+2)=Команды!$AJ$6,TRUE,FALSE),IF(INDEX(Команды!$A$2:$AN$7500,MATCH(AE$3,Команды!$A$2:$A$7500,0),$E112+2)=Команды!$AJ$7,TRUE,FALSE),IF(INDEX(Команды!$A$2:$AN$7500,MATCH(AE$3,Команды!$A$2:$A$7500,0),$E112+2)=Команды!$AJ$8,TRUE,FALSE),IF(INDEX(Команды!$A$2:$AN$7500,MATCH(AE$3,Команды!$A$2:$A$7500,0),$E112+2)=Команды!$AJ$9,TRUE,FALSE),IF(INDEX(Команды!$A$2:$AN$7500,MATCH(AE$3,Команды!$A$2:$A$7500,0),$E112+2)=Команды!$AJ$10,TRUE,FALSE),IF(INDEX(Команды!$A$2:$AN$7500,MATCH(AE$3,Команды!$A$2:$A$7500,0),$E112+2)=Команды!$AJ$11,TRUE,FALSE),IF(INDEX(Команды!$A$2:$AN$7500,MATCH(AE$3,Команды!$A$2:$A$7500,0),$E112+2)=Команды!$AJ$12,TRUE,FALSE),IF(INDEX(Команды!$A$2:$AN$7500,MATCH(AE$3,Команды!$A$2:$A$7500,0),$E112+2)=Команды!$AJ$13,TRUE,FALSE),IF(INDEX(Команды!$A$2:$AN$7500,MATCH(AE$3,Команды!$A$2:$A$7500,0),$E112+2)=Команды!$AJ$14,TRUE,FALSE),IF(INDEX(Команды!$A$2:$AN$7500,MATCH(AE$3,Команды!$A$2:$A$7500,0),$E112+2)=Команды!$AJ$15,TRUE,FALSE),IF(INDEX(Команды!$A$2:$AN$7500,MATCH(AE$3,Команды!$A$2:$A$7500,0),$E112+2)=Команды!$AJ$16,TRUE,FALSE),IF(INDEX(Команды!$A$2:$AN$7500,MATCH(AE$3,Команды!$A$2:$A$7500,0),$E112+2)=Команды!$AJ$17,TRUE,FALSE),IF(INDEX(Команды!$A$2:$AN$7500,MATCH(AE$3,Команды!$A$2:$A$7500,0),$E112+2)=Команды!$AJ$18,TRUE,FALSE),IF(INDEX(Команды!$A$2:$AN$7500,MATCH(AE$3,Команды!$A$2:$A$7500,0),$E112+2)=Команды!$AJ$19,TRUE,FALSE)),INDEX(Команды!$AJ$2:$AL$19,MATCH(INDEX(Команды!$A$2:$AN$7500,MATCH(AE$3,Команды!$A$2:$A$7500,0),$E112+2),Команды!$AJ$2:$AJ$19,0),3),0)</f>
        <v>0</v>
      </c>
      <c r="AG112" s="342"/>
      <c r="AH112" s="174">
        <f>IF(OR(IF(INDEX(Команды!$A$2:$AN$7500,MATCH(AH$3,Команды!$A$2:$A$7500,0),$E112+2)=Команды!$AJ$2,TRUE,FALSE),IF(INDEX(Команды!$A$2:$AN$7500,MATCH(AH$3,Команды!$A$2:$A$7500,0),$E112+2)=Команды!$AJ$3,TRUE,FALSE),IF(INDEX(Команды!$A$2:$AN$7500,MATCH(AH$3,Команды!$A$2:$A$7500,0),$E112+2)=Команды!$AJ$4,TRUE,FALSE),IF(INDEX(Команды!$A$2:$AN$7500,MATCH(AH$3,Команды!$A$2:$A$7500,0),$E112+2)=Команды!$AJ$5,TRUE,FALSE),IF(INDEX(Команды!$A$2:$AN$7500,MATCH(AH$3,Команды!$A$2:$A$7500,0),$E112+2)=Команды!$AJ$6,TRUE,FALSE),IF(INDEX(Команды!$A$2:$AN$7500,MATCH(AH$3,Команды!$A$2:$A$7500,0),$E112+2)=Команды!$AJ$7,TRUE,FALSE),IF(INDEX(Команды!$A$2:$AN$7500,MATCH(AH$3,Команды!$A$2:$A$7500,0),$E112+2)=Команды!$AJ$8,TRUE,FALSE),IF(INDEX(Команды!$A$2:$AN$7500,MATCH(AH$3,Команды!$A$2:$A$7500,0),$E112+2)=Команды!$AJ$9,TRUE,FALSE),IF(INDEX(Команды!$A$2:$AN$7500,MATCH(AH$3,Команды!$A$2:$A$7500,0),$E112+2)=Команды!$AJ$10,TRUE,FALSE),IF(INDEX(Команды!$A$2:$AN$7500,MATCH(AH$3,Команды!$A$2:$A$7500,0),$E112+2)=Команды!$AJ$11,TRUE,FALSE),IF(INDEX(Команды!$A$2:$AN$7500,MATCH(AH$3,Команды!$A$2:$A$7500,0),$E112+2)=Команды!$AJ$12,TRUE,FALSE),IF(INDEX(Команды!$A$2:$AN$7500,MATCH(AH$3,Команды!$A$2:$A$7500,0),$E112+2)=Команды!$AJ$13,TRUE,FALSE),IF(INDEX(Команды!$A$2:$AN$7500,MATCH(AH$3,Команды!$A$2:$A$7500,0),$E112+2)=Команды!$AJ$14,TRUE,FALSE),IF(INDEX(Команды!$A$2:$AN$7500,MATCH(AH$3,Команды!$A$2:$A$7500,0),$E112+2)=Команды!$AJ$15,TRUE,FALSE),IF(INDEX(Команды!$A$2:$AN$7500,MATCH(AH$3,Команды!$A$2:$A$7500,0),$E112+2)=Команды!$AJ$16,TRUE,FALSE),,IF(INDEX(Команды!$A$2:$AN$7500,MATCH(AH$3,Команды!$A$2:$A$7500,0),$E112+2)=Команды!$AJ$17,TRUE,FALSE),,IF(INDEX(Команды!$A$2:$AN$7500,MATCH(AH$3,Команды!$A$2:$A$7500,0),$E112+2)=Команды!$AJ$18,TRUE,FALSE),,IF(INDEX(Команды!$A$2:$AN$7500,MATCH(AH$3,Команды!$A$2:$A$7500,0),$E112+2)=Команды!$AJ$19,TRUE,FALSE)),INDEX(Команды!$AJ$2:$AK$19,MATCH(INDEX(Команды!$A$2:$AN$7500,MATCH(AH$3,Команды!$A$2:$A$7500,0),$E112+2),Команды!$AJ$2:$AJ$19,0),2),0)</f>
        <v>0</v>
      </c>
      <c r="AI112" s="175">
        <f>IF(OR(IF(INDEX(Команды!$A$2:$AN$7500,MATCH(AH$3,Команды!$A$2:$A$7500,0),$E112+2)=Команды!$AJ$2,TRUE,FALSE),IF(INDEX(Команды!$A$2:$AN$7500,MATCH(AH$3,Команды!$A$2:$A$7500,0),$E112+2)=Команды!$AJ$3,TRUE,FALSE),IF(INDEX(Команды!$A$2:$AN$7500,MATCH(AH$3,Команды!$A$2:$A$7500,0),$E112+2)=Команды!$AJ$4,TRUE,FALSE),IF(INDEX(Команды!$A$2:$AN$7500,MATCH(AH$3,Команды!$A$2:$A$7500,0),$E112+2)=Команды!$AJ$5,TRUE,FALSE),IF(INDEX(Команды!$A$2:$AN$7500,MATCH(AH$3,Команды!$A$2:$A$7500,0),$E112+2)=Команды!$AJ$6,TRUE,FALSE),IF(INDEX(Команды!$A$2:$AN$7500,MATCH(AH$3,Команды!$A$2:$A$7500,0),$E112+2)=Команды!$AJ$7,TRUE,FALSE),IF(INDEX(Команды!$A$2:$AN$7500,MATCH(AH$3,Команды!$A$2:$A$7500,0),$E112+2)=Команды!$AJ$8,TRUE,FALSE),IF(INDEX(Команды!$A$2:$AN$7500,MATCH(AH$3,Команды!$A$2:$A$7500,0),$E112+2)=Команды!$AJ$9,TRUE,FALSE),IF(INDEX(Команды!$A$2:$AN$7500,MATCH(AH$3,Команды!$A$2:$A$7500,0),$E112+2)=Команды!$AJ$10,TRUE,FALSE),IF(INDEX(Команды!$A$2:$AN$7500,MATCH(AH$3,Команды!$A$2:$A$7500,0),$E112+2)=Команды!$AJ$11,TRUE,FALSE),IF(INDEX(Команды!$A$2:$AN$7500,MATCH(AH$3,Команды!$A$2:$A$7500,0),$E112+2)=Команды!$AJ$12,TRUE,FALSE),IF(INDEX(Команды!$A$2:$AN$7500,MATCH(AH$3,Команды!$A$2:$A$7500,0),$E112+2)=Команды!$AJ$13,TRUE,FALSE),IF(INDEX(Команды!$A$2:$AN$7500,MATCH(AH$3,Команды!$A$2:$A$7500,0),$E112+2)=Команды!$AJ$14,TRUE,FALSE),IF(INDEX(Команды!$A$2:$AN$7500,MATCH(AH$3,Команды!$A$2:$A$7500,0),$E112+2)=Команды!$AJ$15,TRUE,FALSE),IF(INDEX(Команды!$A$2:$AN$7500,MATCH(AH$3,Команды!$A$2:$A$7500,0),$E112+2)=Команды!$AJ$16,TRUE,FALSE),IF(INDEX(Команды!$A$2:$AN$7500,MATCH(AH$3,Команды!$A$2:$A$7500,0),$E112+2)=Команды!$AJ$17,TRUE,FALSE),IF(INDEX(Команды!$A$2:$AN$7500,MATCH(AH$3,Команды!$A$2:$A$7500,0),$E112+2)=Команды!$AJ$18,TRUE,FALSE),IF(INDEX(Команды!$A$2:$AN$7500,MATCH(AH$3,Команды!$A$2:$A$7500,0),$E112+2)=Команды!$AJ$19,TRUE,FALSE)),INDEX(Команды!$AJ$2:$AL$19,MATCH(INDEX(Команды!$A$2:$AN$7500,MATCH(AH$3,Команды!$A$2:$A$7500,0),$E112+2),Команды!$AJ$2:$AJ$19,0),3),0)</f>
        <v>0</v>
      </c>
      <c r="AJ112" s="342"/>
      <c r="AK112" s="174">
        <f>IF(OR(IF(INDEX(Команды!$A$2:$AN$7500,MATCH(AK$3,Команды!$A$2:$A$7500,0),$E112+2)=Команды!$AJ$2,TRUE,FALSE),IF(INDEX(Команды!$A$2:$AN$7500,MATCH(AK$3,Команды!$A$2:$A$7500,0),$E112+2)=Команды!$AJ$3,TRUE,FALSE),IF(INDEX(Команды!$A$2:$AN$7500,MATCH(AK$3,Команды!$A$2:$A$7500,0),$E112+2)=Команды!$AJ$4,TRUE,FALSE),IF(INDEX(Команды!$A$2:$AN$7500,MATCH(AK$3,Команды!$A$2:$A$7500,0),$E112+2)=Команды!$AJ$5,TRUE,FALSE),IF(INDEX(Команды!$A$2:$AN$7500,MATCH(AK$3,Команды!$A$2:$A$7500,0),$E112+2)=Команды!$AJ$6,TRUE,FALSE),IF(INDEX(Команды!$A$2:$AN$7500,MATCH(AK$3,Команды!$A$2:$A$7500,0),$E112+2)=Команды!$AJ$7,TRUE,FALSE),IF(INDEX(Команды!$A$2:$AN$7500,MATCH(AK$3,Команды!$A$2:$A$7500,0),$E112+2)=Команды!$AJ$8,TRUE,FALSE),IF(INDEX(Команды!$A$2:$AN$7500,MATCH(AK$3,Команды!$A$2:$A$7500,0),$E112+2)=Команды!$AJ$9,TRUE,FALSE),IF(INDEX(Команды!$A$2:$AN$7500,MATCH(AK$3,Команды!$A$2:$A$7500,0),$E112+2)=Команды!$AJ$10,TRUE,FALSE),IF(INDEX(Команды!$A$2:$AN$7500,MATCH(AK$3,Команды!$A$2:$A$7500,0),$E112+2)=Команды!$AJ$11,TRUE,FALSE),IF(INDEX(Команды!$A$2:$AN$7500,MATCH(AK$3,Команды!$A$2:$A$7500,0),$E112+2)=Команды!$AJ$12,TRUE,FALSE),IF(INDEX(Команды!$A$2:$AN$7500,MATCH(AK$3,Команды!$A$2:$A$7500,0),$E112+2)=Команды!$AJ$13,TRUE,FALSE),IF(INDEX(Команды!$A$2:$AN$7500,MATCH(AK$3,Команды!$A$2:$A$7500,0),$E112+2)=Команды!$AJ$14,TRUE,FALSE),IF(INDEX(Команды!$A$2:$AN$7500,MATCH(AK$3,Команды!$A$2:$A$7500,0),$E112+2)=Команды!$AJ$15,TRUE,FALSE),IF(INDEX(Команды!$A$2:$AN$7500,MATCH(AK$3,Команды!$A$2:$A$7500,0),$E112+2)=Команды!$AJ$16,TRUE,FALSE),,IF(INDEX(Команды!$A$2:$AN$7500,MATCH(AK$3,Команды!$A$2:$A$7500,0),$E112+2)=Команды!$AJ$17,TRUE,FALSE),,IF(INDEX(Команды!$A$2:$AN$7500,MATCH(AK$3,Команды!$A$2:$A$7500,0),$E112+2)=Команды!$AJ$18,TRUE,FALSE),,IF(INDEX(Команды!$A$2:$AN$7500,MATCH(AK$3,Команды!$A$2:$A$7500,0),$E112+2)=Команды!$AJ$19,TRUE,FALSE)),INDEX(Команды!$AJ$2:$AK$19,MATCH(INDEX(Команды!$A$2:$AN$7500,MATCH(AK$3,Команды!$A$2:$A$7500,0),$E112+2),Команды!$AJ$2:$AJ$19,0),2),0)</f>
        <v>0</v>
      </c>
      <c r="AL112" s="175">
        <f>IF(OR(IF(INDEX(Команды!$A$2:$AN$7500,MATCH(AK$3,Команды!$A$2:$A$7500,0),$E112+2)=Команды!$AJ$2,TRUE,FALSE),IF(INDEX(Команды!$A$2:$AN$7500,MATCH(AK$3,Команды!$A$2:$A$7500,0),$E112+2)=Команды!$AJ$3,TRUE,FALSE),IF(INDEX(Команды!$A$2:$AN$7500,MATCH(AK$3,Команды!$A$2:$A$7500,0),$E112+2)=Команды!$AJ$4,TRUE,FALSE),IF(INDEX(Команды!$A$2:$AN$7500,MATCH(AK$3,Команды!$A$2:$A$7500,0),$E112+2)=Команды!$AJ$5,TRUE,FALSE),IF(INDEX(Команды!$A$2:$AN$7500,MATCH(AK$3,Команды!$A$2:$A$7500,0),$E112+2)=Команды!$AJ$6,TRUE,FALSE),IF(INDEX(Команды!$A$2:$AN$7500,MATCH(AK$3,Команды!$A$2:$A$7500,0),$E112+2)=Команды!$AJ$7,TRUE,FALSE),IF(INDEX(Команды!$A$2:$AN$7500,MATCH(AK$3,Команды!$A$2:$A$7500,0),$E112+2)=Команды!$AJ$8,TRUE,FALSE),IF(INDEX(Команды!$A$2:$AN$7500,MATCH(AK$3,Команды!$A$2:$A$7500,0),$E112+2)=Команды!$AJ$9,TRUE,FALSE),IF(INDEX(Команды!$A$2:$AN$7500,MATCH(AK$3,Команды!$A$2:$A$7500,0),$E112+2)=Команды!$AJ$10,TRUE,FALSE),IF(INDEX(Команды!$A$2:$AN$7500,MATCH(AK$3,Команды!$A$2:$A$7500,0),$E112+2)=Команды!$AJ$11,TRUE,FALSE),IF(INDEX(Команды!$A$2:$AN$7500,MATCH(AK$3,Команды!$A$2:$A$7500,0),$E112+2)=Команды!$AJ$12,TRUE,FALSE),IF(INDEX(Команды!$A$2:$AN$7500,MATCH(AK$3,Команды!$A$2:$A$7500,0),$E112+2)=Команды!$AJ$13,TRUE,FALSE),IF(INDEX(Команды!$A$2:$AN$7500,MATCH(AK$3,Команды!$A$2:$A$7500,0),$E112+2)=Команды!$AJ$14,TRUE,FALSE),IF(INDEX(Команды!$A$2:$AN$7500,MATCH(AK$3,Команды!$A$2:$A$7500,0),$E112+2)=Команды!$AJ$15,TRUE,FALSE),IF(INDEX(Команды!$A$2:$AN$7500,MATCH(AK$3,Команды!$A$2:$A$7500,0),$E112+2)=Команды!$AJ$16,TRUE,FALSE),IF(INDEX(Команды!$A$2:$AN$7500,MATCH(AK$3,Команды!$A$2:$A$7500,0),$E112+2)=Команды!$AJ$17,TRUE,FALSE),IF(INDEX(Команды!$A$2:$AN$7500,MATCH(AK$3,Команды!$A$2:$A$7500,0),$E112+2)=Команды!$AJ$18,TRUE,FALSE),IF(INDEX(Команды!$A$2:$AN$7500,MATCH(AK$3,Команды!$A$2:$A$7500,0),$E112+2)=Команды!$AJ$19,TRUE,FALSE)),INDEX(Команды!$AJ$2:$AL$19,MATCH(INDEX(Команды!$A$2:$AN$7500,MATCH(AK$3,Команды!$A$2:$A$7500,0),$E112+2),Команды!$AJ$2:$AJ$19,0),3),0)</f>
        <v>0</v>
      </c>
      <c r="AM112" s="342"/>
      <c r="AN112" s="174">
        <f>IF(OR(IF(INDEX(Команды!$A$2:$AN$7500,MATCH(AN$3,Команды!$A$2:$A$7500,0),$E112+2)=Команды!$AJ$2,TRUE,FALSE),IF(INDEX(Команды!$A$2:$AN$7500,MATCH(AN$3,Команды!$A$2:$A$7500,0),$E112+2)=Команды!$AJ$3,TRUE,FALSE),IF(INDEX(Команды!$A$2:$AN$7500,MATCH(AN$3,Команды!$A$2:$A$7500,0),$E112+2)=Команды!$AJ$4,TRUE,FALSE),IF(INDEX(Команды!$A$2:$AN$7500,MATCH(AN$3,Команды!$A$2:$A$7500,0),$E112+2)=Команды!$AJ$5,TRUE,FALSE),IF(INDEX(Команды!$A$2:$AN$7500,MATCH(AN$3,Команды!$A$2:$A$7500,0),$E112+2)=Команды!$AJ$6,TRUE,FALSE),IF(INDEX(Команды!$A$2:$AN$7500,MATCH(AN$3,Команды!$A$2:$A$7500,0),$E112+2)=Команды!$AJ$7,TRUE,FALSE),IF(INDEX(Команды!$A$2:$AN$7500,MATCH(AN$3,Команды!$A$2:$A$7500,0),$E112+2)=Команды!$AJ$8,TRUE,FALSE),IF(INDEX(Команды!$A$2:$AN$7500,MATCH(AN$3,Команды!$A$2:$A$7500,0),$E112+2)=Команды!$AJ$9,TRUE,FALSE),IF(INDEX(Команды!$A$2:$AN$7500,MATCH(AN$3,Команды!$A$2:$A$7500,0),$E112+2)=Команды!$AJ$10,TRUE,FALSE),IF(INDEX(Команды!$A$2:$AN$7500,MATCH(AN$3,Команды!$A$2:$A$7500,0),$E112+2)=Команды!$AJ$11,TRUE,FALSE),IF(INDEX(Команды!$A$2:$AN$7500,MATCH(AN$3,Команды!$A$2:$A$7500,0),$E112+2)=Команды!$AJ$12,TRUE,FALSE),IF(INDEX(Команды!$A$2:$AN$7500,MATCH(AN$3,Команды!$A$2:$A$7500,0),$E112+2)=Команды!$AJ$13,TRUE,FALSE),IF(INDEX(Команды!$A$2:$AN$7500,MATCH(AN$3,Команды!$A$2:$A$7500,0),$E112+2)=Команды!$AJ$14,TRUE,FALSE),IF(INDEX(Команды!$A$2:$AN$7500,MATCH(AN$3,Команды!$A$2:$A$7500,0),$E112+2)=Команды!$AJ$15,TRUE,FALSE),IF(INDEX(Команды!$A$2:$AN$7500,MATCH(AN$3,Команды!$A$2:$A$7500,0),$E112+2)=Команды!$AJ$16,TRUE,FALSE),,IF(INDEX(Команды!$A$2:$AN$7500,MATCH(AN$3,Команды!$A$2:$A$7500,0),$E112+2)=Команды!$AJ$17,TRUE,FALSE),,IF(INDEX(Команды!$A$2:$AN$7500,MATCH(AN$3,Команды!$A$2:$A$7500,0),$E112+2)=Команды!$AJ$18,TRUE,FALSE),,IF(INDEX(Команды!$A$2:$AN$7500,MATCH(AN$3,Команды!$A$2:$A$7500,0),$E112+2)=Команды!$AJ$19,TRUE,FALSE)),INDEX(Команды!$AJ$2:$AK$19,MATCH(INDEX(Команды!$A$2:$AN$7500,MATCH(AN$3,Команды!$A$2:$A$7500,0),$E112+2),Команды!$AJ$2:$AJ$19,0),2),0)</f>
        <v>0</v>
      </c>
      <c r="AO112" s="175">
        <f>IF(OR(IF(INDEX(Команды!$A$2:$AN$7500,MATCH(AN$3,Команды!$A$2:$A$7500,0),$E112+2)=Команды!$AJ$2,TRUE,FALSE),IF(INDEX(Команды!$A$2:$AN$7500,MATCH(AN$3,Команды!$A$2:$A$7500,0),$E112+2)=Команды!$AJ$3,TRUE,FALSE),IF(INDEX(Команды!$A$2:$AN$7500,MATCH(AN$3,Команды!$A$2:$A$7500,0),$E112+2)=Команды!$AJ$4,TRUE,FALSE),IF(INDEX(Команды!$A$2:$AN$7500,MATCH(AN$3,Команды!$A$2:$A$7500,0),$E112+2)=Команды!$AJ$5,TRUE,FALSE),IF(INDEX(Команды!$A$2:$AN$7500,MATCH(AN$3,Команды!$A$2:$A$7500,0),$E112+2)=Команды!$AJ$6,TRUE,FALSE),IF(INDEX(Команды!$A$2:$AN$7500,MATCH(AN$3,Команды!$A$2:$A$7500,0),$E112+2)=Команды!$AJ$7,TRUE,FALSE),IF(INDEX(Команды!$A$2:$AN$7500,MATCH(AN$3,Команды!$A$2:$A$7500,0),$E112+2)=Команды!$AJ$8,TRUE,FALSE),IF(INDEX(Команды!$A$2:$AN$7500,MATCH(AN$3,Команды!$A$2:$A$7500,0),$E112+2)=Команды!$AJ$9,TRUE,FALSE),IF(INDEX(Команды!$A$2:$AN$7500,MATCH(AN$3,Команды!$A$2:$A$7500,0),$E112+2)=Команды!$AJ$10,TRUE,FALSE),IF(INDEX(Команды!$A$2:$AN$7500,MATCH(AN$3,Команды!$A$2:$A$7500,0),$E112+2)=Команды!$AJ$11,TRUE,FALSE),IF(INDEX(Команды!$A$2:$AN$7500,MATCH(AN$3,Команды!$A$2:$A$7500,0),$E112+2)=Команды!$AJ$12,TRUE,FALSE),IF(INDEX(Команды!$A$2:$AN$7500,MATCH(AN$3,Команды!$A$2:$A$7500,0),$E112+2)=Команды!$AJ$13,TRUE,FALSE),IF(INDEX(Команды!$A$2:$AN$7500,MATCH(AN$3,Команды!$A$2:$A$7500,0),$E112+2)=Команды!$AJ$14,TRUE,FALSE),IF(INDEX(Команды!$A$2:$AN$7500,MATCH(AN$3,Команды!$A$2:$A$7500,0),$E112+2)=Команды!$AJ$15,TRUE,FALSE),IF(INDEX(Команды!$A$2:$AN$7500,MATCH(AN$3,Команды!$A$2:$A$7500,0),$E112+2)=Команды!$AJ$16,TRUE,FALSE),IF(INDEX(Команды!$A$2:$AN$7500,MATCH(AN$3,Команды!$A$2:$A$7500,0),$E112+2)=Команды!$AJ$17,TRUE,FALSE),IF(INDEX(Команды!$A$2:$AN$7500,MATCH(AN$3,Команды!$A$2:$A$7500,0),$E112+2)=Команды!$AJ$18,TRUE,FALSE),IF(INDEX(Команды!$A$2:$AN$7500,MATCH(AN$3,Команды!$A$2:$A$7500,0),$E112+2)=Команды!$AJ$19,TRUE,FALSE)),INDEX(Команды!$AJ$2:$AL$19,MATCH(INDEX(Команды!$A$2:$AN$7500,MATCH(AN$3,Команды!$A$2:$A$7500,0),$E112+2),Команды!$AJ$2:$AJ$19,0),3),0)</f>
        <v>0</v>
      </c>
      <c r="AP112" s="342"/>
      <c r="AQ112" s="174">
        <f>IF(OR(IF(INDEX(Команды!$A$2:$AN$7500,MATCH(AQ$3,Команды!$A$2:$A$7500,0),$E112+2)=Команды!$AJ$2,TRUE,FALSE),IF(INDEX(Команды!$A$2:$AN$7500,MATCH(AQ$3,Команды!$A$2:$A$7500,0),$E112+2)=Команды!$AJ$3,TRUE,FALSE),IF(INDEX(Команды!$A$2:$AN$7500,MATCH(AQ$3,Команды!$A$2:$A$7500,0),$E112+2)=Команды!$AJ$4,TRUE,FALSE),IF(INDEX(Команды!$A$2:$AN$7500,MATCH(AQ$3,Команды!$A$2:$A$7500,0),$E112+2)=Команды!$AJ$5,TRUE,FALSE),IF(INDEX(Команды!$A$2:$AN$7500,MATCH(AQ$3,Команды!$A$2:$A$7500,0),$E112+2)=Команды!$AJ$6,TRUE,FALSE),IF(INDEX(Команды!$A$2:$AN$7500,MATCH(AQ$3,Команды!$A$2:$A$7500,0),$E112+2)=Команды!$AJ$7,TRUE,FALSE),IF(INDEX(Команды!$A$2:$AN$7500,MATCH(AQ$3,Команды!$A$2:$A$7500,0),$E112+2)=Команды!$AJ$8,TRUE,FALSE),IF(INDEX(Команды!$A$2:$AN$7500,MATCH(AQ$3,Команды!$A$2:$A$7500,0),$E112+2)=Команды!$AJ$9,TRUE,FALSE),IF(INDEX(Команды!$A$2:$AN$7500,MATCH(AQ$3,Команды!$A$2:$A$7500,0),$E112+2)=Команды!$AJ$10,TRUE,FALSE),IF(INDEX(Команды!$A$2:$AN$7500,MATCH(AQ$3,Команды!$A$2:$A$7500,0),$E112+2)=Команды!$AJ$11,TRUE,FALSE),IF(INDEX(Команды!$A$2:$AN$7500,MATCH(AQ$3,Команды!$A$2:$A$7500,0),$E112+2)=Команды!$AJ$12,TRUE,FALSE),IF(INDEX(Команды!$A$2:$AN$7500,MATCH(AQ$3,Команды!$A$2:$A$7500,0),$E112+2)=Команды!$AJ$13,TRUE,FALSE),IF(INDEX(Команды!$A$2:$AN$7500,MATCH(AQ$3,Команды!$A$2:$A$7500,0),$E112+2)=Команды!$AJ$14,TRUE,FALSE),IF(INDEX(Команды!$A$2:$AN$7500,MATCH(AQ$3,Команды!$A$2:$A$7500,0),$E112+2)=Команды!$AJ$15,TRUE,FALSE),IF(INDEX(Команды!$A$2:$AN$7500,MATCH(AQ$3,Команды!$A$2:$A$7500,0),$E112+2)=Команды!$AJ$16,TRUE,FALSE),,IF(INDEX(Команды!$A$2:$AN$7500,MATCH(AQ$3,Команды!$A$2:$A$7500,0),$E112+2)=Команды!$AJ$17,TRUE,FALSE),,IF(INDEX(Команды!$A$2:$AN$7500,MATCH(AQ$3,Команды!$A$2:$A$7500,0),$E112+2)=Команды!$AJ$18,TRUE,FALSE),,IF(INDEX(Команды!$A$2:$AN$7500,MATCH(AQ$3,Команды!$A$2:$A$7500,0),$E112+2)=Команды!$AJ$19,TRUE,FALSE)),INDEX(Команды!$AJ$2:$AK$19,MATCH(INDEX(Команды!$A$2:$AN$7500,MATCH(AQ$3,Команды!$A$2:$A$7500,0),$E112+2),Команды!$AJ$2:$AJ$19,0),2),0)</f>
        <v>0</v>
      </c>
      <c r="AR112" s="175">
        <f>IF(OR(IF(INDEX(Команды!$A$2:$AN$7500,MATCH(AQ$3,Команды!$A$2:$A$7500,0),$E112+2)=Команды!$AJ$2,TRUE,FALSE),IF(INDEX(Команды!$A$2:$AN$7500,MATCH(AQ$3,Команды!$A$2:$A$7500,0),$E112+2)=Команды!$AJ$3,TRUE,FALSE),IF(INDEX(Команды!$A$2:$AN$7500,MATCH(AQ$3,Команды!$A$2:$A$7500,0),$E112+2)=Команды!$AJ$4,TRUE,FALSE),IF(INDEX(Команды!$A$2:$AN$7500,MATCH(AQ$3,Команды!$A$2:$A$7500,0),$E112+2)=Команды!$AJ$5,TRUE,FALSE),IF(INDEX(Команды!$A$2:$AN$7500,MATCH(AQ$3,Команды!$A$2:$A$7500,0),$E112+2)=Команды!$AJ$6,TRUE,FALSE),IF(INDEX(Команды!$A$2:$AN$7500,MATCH(AQ$3,Команды!$A$2:$A$7500,0),$E112+2)=Команды!$AJ$7,TRUE,FALSE),IF(INDEX(Команды!$A$2:$AN$7500,MATCH(AQ$3,Команды!$A$2:$A$7500,0),$E112+2)=Команды!$AJ$8,TRUE,FALSE),IF(INDEX(Команды!$A$2:$AN$7500,MATCH(AQ$3,Команды!$A$2:$A$7500,0),$E112+2)=Команды!$AJ$9,TRUE,FALSE),IF(INDEX(Команды!$A$2:$AN$7500,MATCH(AQ$3,Команды!$A$2:$A$7500,0),$E112+2)=Команды!$AJ$10,TRUE,FALSE),IF(INDEX(Команды!$A$2:$AN$7500,MATCH(AQ$3,Команды!$A$2:$A$7500,0),$E112+2)=Команды!$AJ$11,TRUE,FALSE),IF(INDEX(Команды!$A$2:$AN$7500,MATCH(AQ$3,Команды!$A$2:$A$7500,0),$E112+2)=Команды!$AJ$12,TRUE,FALSE),IF(INDEX(Команды!$A$2:$AN$7500,MATCH(AQ$3,Команды!$A$2:$A$7500,0),$E112+2)=Команды!$AJ$13,TRUE,FALSE),IF(INDEX(Команды!$A$2:$AN$7500,MATCH(AQ$3,Команды!$A$2:$A$7500,0),$E112+2)=Команды!$AJ$14,TRUE,FALSE),IF(INDEX(Команды!$A$2:$AN$7500,MATCH(AQ$3,Команды!$A$2:$A$7500,0),$E112+2)=Команды!$AJ$15,TRUE,FALSE),IF(INDEX(Команды!$A$2:$AN$7500,MATCH(AQ$3,Команды!$A$2:$A$7500,0),$E112+2)=Команды!$AJ$16,TRUE,FALSE),IF(INDEX(Команды!$A$2:$AN$7500,MATCH(AQ$3,Команды!$A$2:$A$7500,0),$E112+2)=Команды!$AJ$17,TRUE,FALSE),IF(INDEX(Команды!$A$2:$AN$7500,MATCH(AQ$3,Команды!$A$2:$A$7500,0),$E112+2)=Команды!$AJ$18,TRUE,FALSE),IF(INDEX(Команды!$A$2:$AN$7500,MATCH(AQ$3,Команды!$A$2:$A$7500,0),$E112+2)=Команды!$AJ$19,TRUE,FALSE)),INDEX(Команды!$AJ$2:$AL$19,MATCH(INDEX(Команды!$A$2:$AN$7500,MATCH(AQ$3,Команды!$A$2:$A$7500,0),$E112+2),Команды!$AJ$2:$AJ$19,0),3),0)</f>
        <v>0</v>
      </c>
      <c r="AS112" s="342"/>
      <c r="AT112" s="174">
        <f>IF(OR(IF(INDEX(Команды!$A$2:$AN$7500,MATCH(AT$3,Команды!$A$2:$A$7500,0),$E112+2)=Команды!$AJ$2,TRUE,FALSE),IF(INDEX(Команды!$A$2:$AN$7500,MATCH(AT$3,Команды!$A$2:$A$7500,0),$E112+2)=Команды!$AJ$3,TRUE,FALSE),IF(INDEX(Команды!$A$2:$AN$7500,MATCH(AT$3,Команды!$A$2:$A$7500,0),$E112+2)=Команды!$AJ$4,TRUE,FALSE),IF(INDEX(Команды!$A$2:$AN$7500,MATCH(AT$3,Команды!$A$2:$A$7500,0),$E112+2)=Команды!$AJ$5,TRUE,FALSE),IF(INDEX(Команды!$A$2:$AN$7500,MATCH(AT$3,Команды!$A$2:$A$7500,0),$E112+2)=Команды!$AJ$6,TRUE,FALSE),IF(INDEX(Команды!$A$2:$AN$7500,MATCH(AT$3,Команды!$A$2:$A$7500,0),$E112+2)=Команды!$AJ$7,TRUE,FALSE),IF(INDEX(Команды!$A$2:$AN$7500,MATCH(AT$3,Команды!$A$2:$A$7500,0),$E112+2)=Команды!$AJ$8,TRUE,FALSE),IF(INDEX(Команды!$A$2:$AN$7500,MATCH(AT$3,Команды!$A$2:$A$7500,0),$E112+2)=Команды!$AJ$9,TRUE,FALSE),IF(INDEX(Команды!$A$2:$AN$7500,MATCH(AT$3,Команды!$A$2:$A$7500,0),$E112+2)=Команды!$AJ$10,TRUE,FALSE),IF(INDEX(Команды!$A$2:$AN$7500,MATCH(AT$3,Команды!$A$2:$A$7500,0),$E112+2)=Команды!$AJ$11,TRUE,FALSE),IF(INDEX(Команды!$A$2:$AN$7500,MATCH(AT$3,Команды!$A$2:$A$7500,0),$E112+2)=Команды!$AJ$12,TRUE,FALSE),IF(INDEX(Команды!$A$2:$AN$7500,MATCH(AT$3,Команды!$A$2:$A$7500,0),$E112+2)=Команды!$AJ$13,TRUE,FALSE),IF(INDEX(Команды!$A$2:$AN$7500,MATCH(AT$3,Команды!$A$2:$A$7500,0),$E112+2)=Команды!$AJ$14,TRUE,FALSE),IF(INDEX(Команды!$A$2:$AN$7500,MATCH(AT$3,Команды!$A$2:$A$7500,0),$E112+2)=Команды!$AJ$15,TRUE,FALSE),IF(INDEX(Команды!$A$2:$AN$7500,MATCH(AT$3,Команды!$A$2:$A$7500,0),$E112+2)=Команды!$AJ$16,TRUE,FALSE),,IF(INDEX(Команды!$A$2:$AN$7500,MATCH(AT$3,Команды!$A$2:$A$7500,0),$E112+2)=Команды!$AJ$17,TRUE,FALSE),,IF(INDEX(Команды!$A$2:$AN$7500,MATCH(AT$3,Команды!$A$2:$A$7500,0),$E112+2)=Команды!$AJ$18,TRUE,FALSE),,IF(INDEX(Команды!$A$2:$AN$7500,MATCH(AT$3,Команды!$A$2:$A$7500,0),$E112+2)=Команды!$AJ$19,TRUE,FALSE)),INDEX(Команды!$AJ$2:$AK$19,MATCH(INDEX(Команды!$A$2:$AN$7500,MATCH(AT$3,Команды!$A$2:$A$7500,0),$E112+2),Команды!$AJ$2:$AJ$19,0),2),0)</f>
        <v>0</v>
      </c>
      <c r="AU112" s="175">
        <f>IF(OR(IF(INDEX(Команды!$A$2:$AN$7500,MATCH(AT$3,Команды!$A$2:$A$7500,0),$E112+2)=Команды!$AJ$2,TRUE,FALSE),IF(INDEX(Команды!$A$2:$AN$7500,MATCH(AT$3,Команды!$A$2:$A$7500,0),$E112+2)=Команды!$AJ$3,TRUE,FALSE),IF(INDEX(Команды!$A$2:$AN$7500,MATCH(AT$3,Команды!$A$2:$A$7500,0),$E112+2)=Команды!$AJ$4,TRUE,FALSE),IF(INDEX(Команды!$A$2:$AN$7500,MATCH(AT$3,Команды!$A$2:$A$7500,0),$E112+2)=Команды!$AJ$5,TRUE,FALSE),IF(INDEX(Команды!$A$2:$AN$7500,MATCH(AT$3,Команды!$A$2:$A$7500,0),$E112+2)=Команды!$AJ$6,TRUE,FALSE),IF(INDEX(Команды!$A$2:$AN$7500,MATCH(AT$3,Команды!$A$2:$A$7500,0),$E112+2)=Команды!$AJ$7,TRUE,FALSE),IF(INDEX(Команды!$A$2:$AN$7500,MATCH(AT$3,Команды!$A$2:$A$7500,0),$E112+2)=Команды!$AJ$8,TRUE,FALSE),IF(INDEX(Команды!$A$2:$AN$7500,MATCH(AT$3,Команды!$A$2:$A$7500,0),$E112+2)=Команды!$AJ$9,TRUE,FALSE),IF(INDEX(Команды!$A$2:$AN$7500,MATCH(AT$3,Команды!$A$2:$A$7500,0),$E112+2)=Команды!$AJ$10,TRUE,FALSE),IF(INDEX(Команды!$A$2:$AN$7500,MATCH(AT$3,Команды!$A$2:$A$7500,0),$E112+2)=Команды!$AJ$11,TRUE,FALSE),IF(INDEX(Команды!$A$2:$AN$7500,MATCH(AT$3,Команды!$A$2:$A$7500,0),$E112+2)=Команды!$AJ$12,TRUE,FALSE),IF(INDEX(Команды!$A$2:$AN$7500,MATCH(AT$3,Команды!$A$2:$A$7500,0),$E112+2)=Команды!$AJ$13,TRUE,FALSE),IF(INDEX(Команды!$A$2:$AN$7500,MATCH(AT$3,Команды!$A$2:$A$7500,0),$E112+2)=Команды!$AJ$14,TRUE,FALSE),IF(INDEX(Команды!$A$2:$AN$7500,MATCH(AT$3,Команды!$A$2:$A$7500,0),$E112+2)=Команды!$AJ$15,TRUE,FALSE),IF(INDEX(Команды!$A$2:$AN$7500,MATCH(AT$3,Команды!$A$2:$A$7500,0),$E112+2)=Команды!$AJ$16,TRUE,FALSE),IF(INDEX(Команды!$A$2:$AN$7500,MATCH(AT$3,Команды!$A$2:$A$7500,0),$E112+2)=Команды!$AJ$17,TRUE,FALSE),IF(INDEX(Команды!$A$2:$AN$7500,MATCH(AT$3,Команды!$A$2:$A$7500,0),$E112+2)=Команды!$AJ$18,TRUE,FALSE),IF(INDEX(Команды!$A$2:$AN$7500,MATCH(AT$3,Команды!$A$2:$A$7500,0),$E112+2)=Команды!$AJ$19,TRUE,FALSE)),INDEX(Команды!$AJ$2:$AL$19,MATCH(INDEX(Команды!$A$2:$AN$7500,MATCH(AT$3,Команды!$A$2:$A$7500,0),$E112+2),Команды!$AJ$2:$AJ$19,0),3),0)</f>
        <v>0</v>
      </c>
      <c r="AV112" s="342"/>
      <c r="AW112" s="174">
        <f>IF(OR(IF(INDEX(Команды!$A$2:$AN$7500,MATCH(AW$3,Команды!$A$2:$A$7500,0),$E112+2)=Команды!$AJ$2,TRUE,FALSE),IF(INDEX(Команды!$A$2:$AN$7500,MATCH(AW$3,Команды!$A$2:$A$7500,0),$E112+2)=Команды!$AJ$3,TRUE,FALSE),IF(INDEX(Команды!$A$2:$AN$7500,MATCH(AW$3,Команды!$A$2:$A$7500,0),$E112+2)=Команды!$AJ$4,TRUE,FALSE),IF(INDEX(Команды!$A$2:$AN$7500,MATCH(AW$3,Команды!$A$2:$A$7500,0),$E112+2)=Команды!$AJ$5,TRUE,FALSE),IF(INDEX(Команды!$A$2:$AN$7500,MATCH(AW$3,Команды!$A$2:$A$7500,0),$E112+2)=Команды!$AJ$6,TRUE,FALSE),IF(INDEX(Команды!$A$2:$AN$7500,MATCH(AW$3,Команды!$A$2:$A$7500,0),$E112+2)=Команды!$AJ$7,TRUE,FALSE),IF(INDEX(Команды!$A$2:$AN$7500,MATCH(AW$3,Команды!$A$2:$A$7500,0),$E112+2)=Команды!$AJ$8,TRUE,FALSE),IF(INDEX(Команды!$A$2:$AN$7500,MATCH(AW$3,Команды!$A$2:$A$7500,0),$E112+2)=Команды!$AJ$9,TRUE,FALSE),IF(INDEX(Команды!$A$2:$AN$7500,MATCH(AW$3,Команды!$A$2:$A$7500,0),$E112+2)=Команды!$AJ$10,TRUE,FALSE),IF(INDEX(Команды!$A$2:$AN$7500,MATCH(AW$3,Команды!$A$2:$A$7500,0),$E112+2)=Команды!$AJ$11,TRUE,FALSE),IF(INDEX(Команды!$A$2:$AN$7500,MATCH(AW$3,Команды!$A$2:$A$7500,0),$E112+2)=Команды!$AJ$12,TRUE,FALSE),IF(INDEX(Команды!$A$2:$AN$7500,MATCH(AW$3,Команды!$A$2:$A$7500,0),$E112+2)=Команды!$AJ$13,TRUE,FALSE),IF(INDEX(Команды!$A$2:$AN$7500,MATCH(AW$3,Команды!$A$2:$A$7500,0),$E112+2)=Команды!$AJ$14,TRUE,FALSE),IF(INDEX(Команды!$A$2:$AN$7500,MATCH(AW$3,Команды!$A$2:$A$7500,0),$E112+2)=Команды!$AJ$15,TRUE,FALSE),IF(INDEX(Команды!$A$2:$AN$7500,MATCH(AW$3,Команды!$A$2:$A$7500,0),$E112+2)=Команды!$AJ$16,TRUE,FALSE),,IF(INDEX(Команды!$A$2:$AN$7500,MATCH(AW$3,Команды!$A$2:$A$7500,0),$E112+2)=Команды!$AJ$17,TRUE,FALSE),,IF(INDEX(Команды!$A$2:$AN$7500,MATCH(AW$3,Команды!$A$2:$A$7500,0),$E112+2)=Команды!$AJ$18,TRUE,FALSE),,IF(INDEX(Команды!$A$2:$AN$7500,MATCH(AW$3,Команды!$A$2:$A$7500,0),$E112+2)=Команды!$AJ$19,TRUE,FALSE)),INDEX(Команды!$AJ$2:$AK$19,MATCH(INDEX(Команды!$A$2:$AN$7500,MATCH(AW$3,Команды!$A$2:$A$7500,0),$E112+2),Команды!$AJ$2:$AJ$19,0),2),0)</f>
        <v>0</v>
      </c>
      <c r="AX112" s="175">
        <f>IF(OR(IF(INDEX(Команды!$A$2:$AN$7500,MATCH(AW$3,Команды!$A$2:$A$7500,0),$E112+2)=Команды!$AJ$2,TRUE,FALSE),IF(INDEX(Команды!$A$2:$AN$7500,MATCH(AW$3,Команды!$A$2:$A$7500,0),$E112+2)=Команды!$AJ$3,TRUE,FALSE),IF(INDEX(Команды!$A$2:$AN$7500,MATCH(AW$3,Команды!$A$2:$A$7500,0),$E112+2)=Команды!$AJ$4,TRUE,FALSE),IF(INDEX(Команды!$A$2:$AN$7500,MATCH(AW$3,Команды!$A$2:$A$7500,0),$E112+2)=Команды!$AJ$5,TRUE,FALSE),IF(INDEX(Команды!$A$2:$AN$7500,MATCH(AW$3,Команды!$A$2:$A$7500,0),$E112+2)=Команды!$AJ$6,TRUE,FALSE),IF(INDEX(Команды!$A$2:$AN$7500,MATCH(AW$3,Команды!$A$2:$A$7500,0),$E112+2)=Команды!$AJ$7,TRUE,FALSE),IF(INDEX(Команды!$A$2:$AN$7500,MATCH(AW$3,Команды!$A$2:$A$7500,0),$E112+2)=Команды!$AJ$8,TRUE,FALSE),IF(INDEX(Команды!$A$2:$AN$7500,MATCH(AW$3,Команды!$A$2:$A$7500,0),$E112+2)=Команды!$AJ$9,TRUE,FALSE),IF(INDEX(Команды!$A$2:$AN$7500,MATCH(AW$3,Команды!$A$2:$A$7500,0),$E112+2)=Команды!$AJ$10,TRUE,FALSE),IF(INDEX(Команды!$A$2:$AN$7500,MATCH(AW$3,Команды!$A$2:$A$7500,0),$E112+2)=Команды!$AJ$11,TRUE,FALSE),IF(INDEX(Команды!$A$2:$AN$7500,MATCH(AW$3,Команды!$A$2:$A$7500,0),$E112+2)=Команды!$AJ$12,TRUE,FALSE),IF(INDEX(Команды!$A$2:$AN$7500,MATCH(AW$3,Команды!$A$2:$A$7500,0),$E112+2)=Команды!$AJ$13,TRUE,FALSE),IF(INDEX(Команды!$A$2:$AN$7500,MATCH(AW$3,Команды!$A$2:$A$7500,0),$E112+2)=Команды!$AJ$14,TRUE,FALSE),IF(INDEX(Команды!$A$2:$AN$7500,MATCH(AW$3,Команды!$A$2:$A$7500,0),$E112+2)=Команды!$AJ$15,TRUE,FALSE),IF(INDEX(Команды!$A$2:$AN$7500,MATCH(AW$3,Команды!$A$2:$A$7500,0),$E112+2)=Команды!$AJ$16,TRUE,FALSE),IF(INDEX(Команды!$A$2:$AN$7500,MATCH(AW$3,Команды!$A$2:$A$7500,0),$E112+2)=Команды!$AJ$17,TRUE,FALSE),IF(INDEX(Команды!$A$2:$AN$7500,MATCH(AW$3,Команды!$A$2:$A$7500,0),$E112+2)=Команды!$AJ$18,TRUE,FALSE),IF(INDEX(Команды!$A$2:$AN$7500,MATCH(AW$3,Команды!$A$2:$A$7500,0),$E112+2)=Команды!$AJ$19,TRUE,FALSE)),INDEX(Команды!$AJ$2:$AL$19,MATCH(INDEX(Команды!$A$2:$AN$7500,MATCH(AW$3,Команды!$A$2:$A$7500,0),$E112+2),Команды!$AJ$2:$AJ$19,0),3),0)</f>
        <v>0</v>
      </c>
      <c r="AY112" s="342"/>
      <c r="AZ112" s="174">
        <f>IF(OR(IF(INDEX(Команды!$A$2:$AN$7500,MATCH(AZ$3,Команды!$A$2:$A$7500,0),$E112+2)=Команды!$AJ$2,TRUE,FALSE),IF(INDEX(Команды!$A$2:$AN$7500,MATCH(AZ$3,Команды!$A$2:$A$7500,0),$E112+2)=Команды!$AJ$3,TRUE,FALSE),IF(INDEX(Команды!$A$2:$AN$7500,MATCH(AZ$3,Команды!$A$2:$A$7500,0),$E112+2)=Команды!$AJ$4,TRUE,FALSE),IF(INDEX(Команды!$A$2:$AN$7500,MATCH(AZ$3,Команды!$A$2:$A$7500,0),$E112+2)=Команды!$AJ$5,TRUE,FALSE),IF(INDEX(Команды!$A$2:$AN$7500,MATCH(AZ$3,Команды!$A$2:$A$7500,0),$E112+2)=Команды!$AJ$6,TRUE,FALSE),IF(INDEX(Команды!$A$2:$AN$7500,MATCH(AZ$3,Команды!$A$2:$A$7500,0),$E112+2)=Команды!$AJ$7,TRUE,FALSE),IF(INDEX(Команды!$A$2:$AN$7500,MATCH(AZ$3,Команды!$A$2:$A$7500,0),$E112+2)=Команды!$AJ$8,TRUE,FALSE),IF(INDEX(Команды!$A$2:$AN$7500,MATCH(AZ$3,Команды!$A$2:$A$7500,0),$E112+2)=Команды!$AJ$9,TRUE,FALSE),IF(INDEX(Команды!$A$2:$AN$7500,MATCH(AZ$3,Команды!$A$2:$A$7500,0),$E112+2)=Команды!$AJ$10,TRUE,FALSE),IF(INDEX(Команды!$A$2:$AN$7500,MATCH(AZ$3,Команды!$A$2:$A$7500,0),$E112+2)=Команды!$AJ$11,TRUE,FALSE),IF(INDEX(Команды!$A$2:$AN$7500,MATCH(AZ$3,Команды!$A$2:$A$7500,0),$E112+2)=Команды!$AJ$12,TRUE,FALSE),IF(INDEX(Команды!$A$2:$AN$7500,MATCH(AZ$3,Команды!$A$2:$A$7500,0),$E112+2)=Команды!$AJ$13,TRUE,FALSE),IF(INDEX(Команды!$A$2:$AN$7500,MATCH(AZ$3,Команды!$A$2:$A$7500,0),$E112+2)=Команды!$AJ$14,TRUE,FALSE),IF(INDEX(Команды!$A$2:$AN$7500,MATCH(AZ$3,Команды!$A$2:$A$7500,0),$E112+2)=Команды!$AJ$15,TRUE,FALSE),IF(INDEX(Команды!$A$2:$AN$7500,MATCH(AZ$3,Команды!$A$2:$A$7500,0),$E112+2)=Команды!$AJ$16,TRUE,FALSE),,IF(INDEX(Команды!$A$2:$AN$7500,MATCH(AZ$3,Команды!$A$2:$A$7500,0),$E112+2)=Команды!$AJ$17,TRUE,FALSE),,IF(INDEX(Команды!$A$2:$AN$7500,MATCH(AZ$3,Команды!$A$2:$A$7500,0),$E112+2)=Команды!$AJ$18,TRUE,FALSE),,IF(INDEX(Команды!$A$2:$AN$7500,MATCH(AZ$3,Команды!$A$2:$A$7500,0),$E112+2)=Команды!$AJ$19,TRUE,FALSE)),INDEX(Команды!$AJ$2:$AK$19,MATCH(INDEX(Команды!$A$2:$AN$7500,MATCH(AZ$3,Команды!$A$2:$A$7500,0),$E112+2),Команды!$AJ$2:$AJ$19,0),2),0)</f>
        <v>0</v>
      </c>
      <c r="BA112" s="175">
        <f>IF(OR(IF(INDEX(Команды!$A$2:$AN$7500,MATCH(AZ$3,Команды!$A$2:$A$7500,0),$E112+2)=Команды!$AJ$2,TRUE,FALSE),IF(INDEX(Команды!$A$2:$AN$7500,MATCH(AZ$3,Команды!$A$2:$A$7500,0),$E112+2)=Команды!$AJ$3,TRUE,FALSE),IF(INDEX(Команды!$A$2:$AN$7500,MATCH(AZ$3,Команды!$A$2:$A$7500,0),$E112+2)=Команды!$AJ$4,TRUE,FALSE),IF(INDEX(Команды!$A$2:$AN$7500,MATCH(AZ$3,Команды!$A$2:$A$7500,0),$E112+2)=Команды!$AJ$5,TRUE,FALSE),IF(INDEX(Команды!$A$2:$AN$7500,MATCH(AZ$3,Команды!$A$2:$A$7500,0),$E112+2)=Команды!$AJ$6,TRUE,FALSE),IF(INDEX(Команды!$A$2:$AN$7500,MATCH(AZ$3,Команды!$A$2:$A$7500,0),$E112+2)=Команды!$AJ$7,TRUE,FALSE),IF(INDEX(Команды!$A$2:$AN$7500,MATCH(AZ$3,Команды!$A$2:$A$7500,0),$E112+2)=Команды!$AJ$8,TRUE,FALSE),IF(INDEX(Команды!$A$2:$AN$7500,MATCH(AZ$3,Команды!$A$2:$A$7500,0),$E112+2)=Команды!$AJ$9,TRUE,FALSE),IF(INDEX(Команды!$A$2:$AN$7500,MATCH(AZ$3,Команды!$A$2:$A$7500,0),$E112+2)=Команды!$AJ$10,TRUE,FALSE),IF(INDEX(Команды!$A$2:$AN$7500,MATCH(AZ$3,Команды!$A$2:$A$7500,0),$E112+2)=Команды!$AJ$11,TRUE,FALSE),IF(INDEX(Команды!$A$2:$AN$7500,MATCH(AZ$3,Команды!$A$2:$A$7500,0),$E112+2)=Команды!$AJ$12,TRUE,FALSE),IF(INDEX(Команды!$A$2:$AN$7500,MATCH(AZ$3,Команды!$A$2:$A$7500,0),$E112+2)=Команды!$AJ$13,TRUE,FALSE),IF(INDEX(Команды!$A$2:$AN$7500,MATCH(AZ$3,Команды!$A$2:$A$7500,0),$E112+2)=Команды!$AJ$14,TRUE,FALSE),IF(INDEX(Команды!$A$2:$AN$7500,MATCH(AZ$3,Команды!$A$2:$A$7500,0),$E112+2)=Команды!$AJ$15,TRUE,FALSE),IF(INDEX(Команды!$A$2:$AN$7500,MATCH(AZ$3,Команды!$A$2:$A$7500,0),$E112+2)=Команды!$AJ$16,TRUE,FALSE),IF(INDEX(Команды!$A$2:$AN$7500,MATCH(AZ$3,Команды!$A$2:$A$7500,0),$E112+2)=Команды!$AJ$17,TRUE,FALSE),IF(INDEX(Команды!$A$2:$AN$7500,MATCH(AZ$3,Команды!$A$2:$A$7500,0),$E112+2)=Команды!$AJ$18,TRUE,FALSE),IF(INDEX(Команды!$A$2:$AN$7500,MATCH(AZ$3,Команды!$A$2:$A$7500,0),$E112+2)=Команды!$AJ$19,TRUE,FALSE)),INDEX(Команды!$AJ$2:$AL$19,MATCH(INDEX(Команды!$A$2:$AN$7500,MATCH(AZ$3,Команды!$A$2:$A$7500,0),$E112+2),Команды!$AJ$2:$AJ$19,0),3),0)</f>
        <v>0</v>
      </c>
      <c r="BB112" s="342"/>
      <c r="BC112" s="174">
        <f>IF(OR(IF(INDEX(Команды!$A$2:$AN$7500,MATCH(BC$3,Команды!$A$2:$A$7500,0),$E112+2)=Команды!$AJ$2,TRUE,FALSE),IF(INDEX(Команды!$A$2:$AN$7500,MATCH(BC$3,Команды!$A$2:$A$7500,0),$E112+2)=Команды!$AJ$3,TRUE,FALSE),IF(INDEX(Команды!$A$2:$AN$7500,MATCH(BC$3,Команды!$A$2:$A$7500,0),$E112+2)=Команды!$AJ$4,TRUE,FALSE),IF(INDEX(Команды!$A$2:$AN$7500,MATCH(BC$3,Команды!$A$2:$A$7500,0),$E112+2)=Команды!$AJ$5,TRUE,FALSE),IF(INDEX(Команды!$A$2:$AN$7500,MATCH(BC$3,Команды!$A$2:$A$7500,0),$E112+2)=Команды!$AJ$6,TRUE,FALSE),IF(INDEX(Команды!$A$2:$AN$7500,MATCH(BC$3,Команды!$A$2:$A$7500,0),$E112+2)=Команды!$AJ$7,TRUE,FALSE),IF(INDEX(Команды!$A$2:$AN$7500,MATCH(BC$3,Команды!$A$2:$A$7500,0),$E112+2)=Команды!$AJ$8,TRUE,FALSE),IF(INDEX(Команды!$A$2:$AN$7500,MATCH(BC$3,Команды!$A$2:$A$7500,0),$E112+2)=Команды!$AJ$9,TRUE,FALSE),IF(INDEX(Команды!$A$2:$AN$7500,MATCH(BC$3,Команды!$A$2:$A$7500,0),$E112+2)=Команды!$AJ$10,TRUE,FALSE),IF(INDEX(Команды!$A$2:$AN$7500,MATCH(BC$3,Команды!$A$2:$A$7500,0),$E112+2)=Команды!$AJ$11,TRUE,FALSE),IF(INDEX(Команды!$A$2:$AN$7500,MATCH(BC$3,Команды!$A$2:$A$7500,0),$E112+2)=Команды!$AJ$12,TRUE,FALSE),IF(INDEX(Команды!$A$2:$AN$7500,MATCH(BC$3,Команды!$A$2:$A$7500,0),$E112+2)=Команды!$AJ$13,TRUE,FALSE),IF(INDEX(Команды!$A$2:$AN$7500,MATCH(BC$3,Команды!$A$2:$A$7500,0),$E112+2)=Команды!$AJ$14,TRUE,FALSE),IF(INDEX(Команды!$A$2:$AN$7500,MATCH(BC$3,Команды!$A$2:$A$7500,0),$E112+2)=Команды!$AJ$15,TRUE,FALSE),IF(INDEX(Команды!$A$2:$AN$7500,MATCH(BC$3,Команды!$A$2:$A$7500,0),$E112+2)=Команды!$AJ$16,TRUE,FALSE),,IF(INDEX(Команды!$A$2:$AN$7500,MATCH(BC$3,Команды!$A$2:$A$7500,0),$E112+2)=Команды!$AJ$17,TRUE,FALSE),,IF(INDEX(Команды!$A$2:$AN$7500,MATCH(BC$3,Команды!$A$2:$A$7500,0),$E112+2)=Команды!$AJ$18,TRUE,FALSE),,IF(INDEX(Команды!$A$2:$AN$7500,MATCH(BC$3,Команды!$A$2:$A$7500,0),$E112+2)=Команды!$AJ$19,TRUE,FALSE)),INDEX(Команды!$AJ$2:$AK$19,MATCH(INDEX(Команды!$A$2:$AN$7500,MATCH(BC$3,Команды!$A$2:$A$7500,0),$E112+2),Команды!$AJ$2:$AJ$19,0),2),0)</f>
        <v>0</v>
      </c>
      <c r="BD112" s="175">
        <f>IF(OR(IF(INDEX(Команды!$A$2:$AN$7500,MATCH(BC$3,Команды!$A$2:$A$7500,0),$E112+2)=Команды!$AJ$2,TRUE,FALSE),IF(INDEX(Команды!$A$2:$AN$7500,MATCH(BC$3,Команды!$A$2:$A$7500,0),$E112+2)=Команды!$AJ$3,TRUE,FALSE),IF(INDEX(Команды!$A$2:$AN$7500,MATCH(BC$3,Команды!$A$2:$A$7500,0),$E112+2)=Команды!$AJ$4,TRUE,FALSE),IF(INDEX(Команды!$A$2:$AN$7500,MATCH(BC$3,Команды!$A$2:$A$7500,0),$E112+2)=Команды!$AJ$5,TRUE,FALSE),IF(INDEX(Команды!$A$2:$AN$7500,MATCH(BC$3,Команды!$A$2:$A$7500,0),$E112+2)=Команды!$AJ$6,TRUE,FALSE),IF(INDEX(Команды!$A$2:$AN$7500,MATCH(BC$3,Команды!$A$2:$A$7500,0),$E112+2)=Команды!$AJ$7,TRUE,FALSE),IF(INDEX(Команды!$A$2:$AN$7500,MATCH(BC$3,Команды!$A$2:$A$7500,0),$E112+2)=Команды!$AJ$8,TRUE,FALSE),IF(INDEX(Команды!$A$2:$AN$7500,MATCH(BC$3,Команды!$A$2:$A$7500,0),$E112+2)=Команды!$AJ$9,TRUE,FALSE),IF(INDEX(Команды!$A$2:$AN$7500,MATCH(BC$3,Команды!$A$2:$A$7500,0),$E112+2)=Команды!$AJ$10,TRUE,FALSE),IF(INDEX(Команды!$A$2:$AN$7500,MATCH(BC$3,Команды!$A$2:$A$7500,0),$E112+2)=Команды!$AJ$11,TRUE,FALSE),IF(INDEX(Команды!$A$2:$AN$7500,MATCH(BC$3,Команды!$A$2:$A$7500,0),$E112+2)=Команды!$AJ$12,TRUE,FALSE),IF(INDEX(Команды!$A$2:$AN$7500,MATCH(BC$3,Команды!$A$2:$A$7500,0),$E112+2)=Команды!$AJ$13,TRUE,FALSE),IF(INDEX(Команды!$A$2:$AN$7500,MATCH(BC$3,Команды!$A$2:$A$7500,0),$E112+2)=Команды!$AJ$14,TRUE,FALSE),IF(INDEX(Команды!$A$2:$AN$7500,MATCH(BC$3,Команды!$A$2:$A$7500,0),$E112+2)=Команды!$AJ$15,TRUE,FALSE),IF(INDEX(Команды!$A$2:$AN$7500,MATCH(BC$3,Команды!$A$2:$A$7500,0),$E112+2)=Команды!$AJ$16,TRUE,FALSE),IF(INDEX(Команды!$A$2:$AN$7500,MATCH(BC$3,Команды!$A$2:$A$7500,0),$E112+2)=Команды!$AJ$17,TRUE,FALSE),IF(INDEX(Команды!$A$2:$AN$7500,MATCH(BC$3,Команды!$A$2:$A$7500,0),$E112+2)=Команды!$AJ$18,TRUE,FALSE),IF(INDEX(Команды!$A$2:$AN$7500,MATCH(BC$3,Команды!$A$2:$A$7500,0),$E112+2)=Команды!$AJ$19,TRUE,FALSE)),INDEX(Команды!$AJ$2:$AL$19,MATCH(INDEX(Команды!$A$2:$AN$7500,MATCH(BC$3,Команды!$A$2:$A$7500,0),$E112+2),Команды!$AJ$2:$AJ$19,0),3),0)</f>
        <v>0</v>
      </c>
      <c r="BE112" s="342"/>
      <c r="BF112" s="174">
        <f>IF(OR(IF(INDEX(Команды!$A$2:$AN$7500,MATCH(BF$3,Команды!$A$2:$A$7500,0),$E112+2)=Команды!$AJ$2,TRUE,FALSE),IF(INDEX(Команды!$A$2:$AN$7500,MATCH(BF$3,Команды!$A$2:$A$7500,0),$E112+2)=Команды!$AJ$3,TRUE,FALSE),IF(INDEX(Команды!$A$2:$AN$7500,MATCH(BF$3,Команды!$A$2:$A$7500,0),$E112+2)=Команды!$AJ$4,TRUE,FALSE),IF(INDEX(Команды!$A$2:$AN$7500,MATCH(BF$3,Команды!$A$2:$A$7500,0),$E112+2)=Команды!$AJ$5,TRUE,FALSE),IF(INDEX(Команды!$A$2:$AN$7500,MATCH(BF$3,Команды!$A$2:$A$7500,0),$E112+2)=Команды!$AJ$6,TRUE,FALSE),IF(INDEX(Команды!$A$2:$AN$7500,MATCH(BF$3,Команды!$A$2:$A$7500,0),$E112+2)=Команды!$AJ$7,TRUE,FALSE),IF(INDEX(Команды!$A$2:$AN$7500,MATCH(BF$3,Команды!$A$2:$A$7500,0),$E112+2)=Команды!$AJ$8,TRUE,FALSE),IF(INDEX(Команды!$A$2:$AN$7500,MATCH(BF$3,Команды!$A$2:$A$7500,0),$E112+2)=Команды!$AJ$9,TRUE,FALSE),IF(INDEX(Команды!$A$2:$AN$7500,MATCH(BF$3,Команды!$A$2:$A$7500,0),$E112+2)=Команды!$AJ$10,TRUE,FALSE),IF(INDEX(Команды!$A$2:$AN$7500,MATCH(BF$3,Команды!$A$2:$A$7500,0),$E112+2)=Команды!$AJ$11,TRUE,FALSE),IF(INDEX(Команды!$A$2:$AN$7500,MATCH(BF$3,Команды!$A$2:$A$7500,0),$E112+2)=Команды!$AJ$12,TRUE,FALSE),IF(INDEX(Команды!$A$2:$AN$7500,MATCH(BF$3,Команды!$A$2:$A$7500,0),$E112+2)=Команды!$AJ$13,TRUE,FALSE),IF(INDEX(Команды!$A$2:$AN$7500,MATCH(BF$3,Команды!$A$2:$A$7500,0),$E112+2)=Команды!$AJ$14,TRUE,FALSE),IF(INDEX(Команды!$A$2:$AN$7500,MATCH(BF$3,Команды!$A$2:$A$7500,0),$E112+2)=Команды!$AJ$15,TRUE,FALSE),IF(INDEX(Команды!$A$2:$AN$7500,MATCH(BF$3,Команды!$A$2:$A$7500,0),$E112+2)=Команды!$AJ$16,TRUE,FALSE),,IF(INDEX(Команды!$A$2:$AN$7500,MATCH(BF$3,Команды!$A$2:$A$7500,0),$E112+2)=Команды!$AJ$17,TRUE,FALSE),,IF(INDEX(Команды!$A$2:$AN$7500,MATCH(BF$3,Команды!$A$2:$A$7500,0),$E112+2)=Команды!$AJ$18,TRUE,FALSE),,IF(INDEX(Команды!$A$2:$AN$7500,MATCH(BF$3,Команды!$A$2:$A$7500,0),$E112+2)=Команды!$AJ$19,TRUE,FALSE)),INDEX(Команды!$AJ$2:$AK$19,MATCH(INDEX(Команды!$A$2:$AN$7500,MATCH(BF$3,Команды!$A$2:$A$7500,0),$E112+2),Команды!$AJ$2:$AJ$19,0),2),0)</f>
        <v>0</v>
      </c>
      <c r="BG112" s="175">
        <f>IF(OR(IF(INDEX(Команды!$A$2:$AN$7500,MATCH(BF$3,Команды!$A$2:$A$7500,0),$E112+2)=Команды!$AJ$2,TRUE,FALSE),IF(INDEX(Команды!$A$2:$AN$7500,MATCH(BF$3,Команды!$A$2:$A$7500,0),$E112+2)=Команды!$AJ$3,TRUE,FALSE),IF(INDEX(Команды!$A$2:$AN$7500,MATCH(BF$3,Команды!$A$2:$A$7500,0),$E112+2)=Команды!$AJ$4,TRUE,FALSE),IF(INDEX(Команды!$A$2:$AN$7500,MATCH(BF$3,Команды!$A$2:$A$7500,0),$E112+2)=Команды!$AJ$5,TRUE,FALSE),IF(INDEX(Команды!$A$2:$AN$7500,MATCH(BF$3,Команды!$A$2:$A$7500,0),$E112+2)=Команды!$AJ$6,TRUE,FALSE),IF(INDEX(Команды!$A$2:$AN$7500,MATCH(BF$3,Команды!$A$2:$A$7500,0),$E112+2)=Команды!$AJ$7,TRUE,FALSE),IF(INDEX(Команды!$A$2:$AN$7500,MATCH(BF$3,Команды!$A$2:$A$7500,0),$E112+2)=Команды!$AJ$8,TRUE,FALSE),IF(INDEX(Команды!$A$2:$AN$7500,MATCH(BF$3,Команды!$A$2:$A$7500,0),$E112+2)=Команды!$AJ$9,TRUE,FALSE),IF(INDEX(Команды!$A$2:$AN$7500,MATCH(BF$3,Команды!$A$2:$A$7500,0),$E112+2)=Команды!$AJ$10,TRUE,FALSE),IF(INDEX(Команды!$A$2:$AN$7500,MATCH(BF$3,Команды!$A$2:$A$7500,0),$E112+2)=Команды!$AJ$11,TRUE,FALSE),IF(INDEX(Команды!$A$2:$AN$7500,MATCH(BF$3,Команды!$A$2:$A$7500,0),$E112+2)=Команды!$AJ$12,TRUE,FALSE),IF(INDEX(Команды!$A$2:$AN$7500,MATCH(BF$3,Команды!$A$2:$A$7500,0),$E112+2)=Команды!$AJ$13,TRUE,FALSE),IF(INDEX(Команды!$A$2:$AN$7500,MATCH(BF$3,Команды!$A$2:$A$7500,0),$E112+2)=Команды!$AJ$14,TRUE,FALSE),IF(INDEX(Команды!$A$2:$AN$7500,MATCH(BF$3,Команды!$A$2:$A$7500,0),$E112+2)=Команды!$AJ$15,TRUE,FALSE),IF(INDEX(Команды!$A$2:$AN$7500,MATCH(BF$3,Команды!$A$2:$A$7500,0),$E112+2)=Команды!$AJ$16,TRUE,FALSE),IF(INDEX(Команды!$A$2:$AN$7500,MATCH(BF$3,Команды!$A$2:$A$7500,0),$E112+2)=Команды!$AJ$17,TRUE,FALSE),IF(INDEX(Команды!$A$2:$AN$7500,MATCH(BF$3,Команды!$A$2:$A$7500,0),$E112+2)=Команды!$AJ$18,TRUE,FALSE),IF(INDEX(Команды!$A$2:$AN$7500,MATCH(BF$3,Команды!$A$2:$A$7500,0),$E112+2)=Команды!$AJ$19,TRUE,FALSE)),INDEX(Команды!$AJ$2:$AL$19,MATCH(INDEX(Команды!$A$2:$AN$7500,MATCH(BF$3,Команды!$A$2:$A$7500,0),$E112+2),Команды!$AJ$2:$AJ$19,0),3),0)</f>
        <v>0</v>
      </c>
      <c r="BH112" s="342"/>
      <c r="BI112" s="174">
        <f>IF(OR(IF(INDEX(Команды!$A$2:$AN$7500,MATCH(BI$3,Команды!$A$2:$A$7500,0),$E112+2)=Команды!$AJ$2,TRUE,FALSE),IF(INDEX(Команды!$A$2:$AN$7500,MATCH(BI$3,Команды!$A$2:$A$7500,0),$E112+2)=Команды!$AJ$3,TRUE,FALSE),IF(INDEX(Команды!$A$2:$AN$7500,MATCH(BI$3,Команды!$A$2:$A$7500,0),$E112+2)=Команды!$AJ$4,TRUE,FALSE),IF(INDEX(Команды!$A$2:$AN$7500,MATCH(BI$3,Команды!$A$2:$A$7500,0),$E112+2)=Команды!$AJ$5,TRUE,FALSE),IF(INDEX(Команды!$A$2:$AN$7500,MATCH(BI$3,Команды!$A$2:$A$7500,0),$E112+2)=Команды!$AJ$6,TRUE,FALSE),IF(INDEX(Команды!$A$2:$AN$7500,MATCH(BI$3,Команды!$A$2:$A$7500,0),$E112+2)=Команды!$AJ$7,TRUE,FALSE),IF(INDEX(Команды!$A$2:$AN$7500,MATCH(BI$3,Команды!$A$2:$A$7500,0),$E112+2)=Команды!$AJ$8,TRUE,FALSE),IF(INDEX(Команды!$A$2:$AN$7500,MATCH(BI$3,Команды!$A$2:$A$7500,0),$E112+2)=Команды!$AJ$9,TRUE,FALSE),IF(INDEX(Команды!$A$2:$AN$7500,MATCH(BI$3,Команды!$A$2:$A$7500,0),$E112+2)=Команды!$AJ$10,TRUE,FALSE),IF(INDEX(Команды!$A$2:$AN$7500,MATCH(BI$3,Команды!$A$2:$A$7500,0),$E112+2)=Команды!$AJ$11,TRUE,FALSE),IF(INDEX(Команды!$A$2:$AN$7500,MATCH(BI$3,Команды!$A$2:$A$7500,0),$E112+2)=Команды!$AJ$12,TRUE,FALSE),IF(INDEX(Команды!$A$2:$AN$7500,MATCH(BI$3,Команды!$A$2:$A$7500,0),$E112+2)=Команды!$AJ$13,TRUE,FALSE),IF(INDEX(Команды!$A$2:$AN$7500,MATCH(BI$3,Команды!$A$2:$A$7500,0),$E112+2)=Команды!$AJ$14,TRUE,FALSE),IF(INDEX(Команды!$A$2:$AN$7500,MATCH(BI$3,Команды!$A$2:$A$7500,0),$E112+2)=Команды!$AJ$15,TRUE,FALSE),IF(INDEX(Команды!$A$2:$AN$7500,MATCH(BI$3,Команды!$A$2:$A$7500,0),$E112+2)=Команды!$AJ$16,TRUE,FALSE),,IF(INDEX(Команды!$A$2:$AN$7500,MATCH(BI$3,Команды!$A$2:$A$7500,0),$E112+2)=Команды!$AJ$17,TRUE,FALSE),,IF(INDEX(Команды!$A$2:$AN$7500,MATCH(BI$3,Команды!$A$2:$A$7500,0),$E112+2)=Команды!$AJ$18,TRUE,FALSE),,IF(INDEX(Команды!$A$2:$AN$7500,MATCH(BI$3,Команды!$A$2:$A$7500,0),$E112+2)=Команды!$AJ$19,TRUE,FALSE)),INDEX(Команды!$AJ$2:$AK$19,MATCH(INDEX(Команды!$A$2:$AN$7500,MATCH(BI$3,Команды!$A$2:$A$7500,0),$E112+2),Команды!$AJ$2:$AJ$19,0),2),0)</f>
        <v>0</v>
      </c>
      <c r="BJ112" s="175">
        <f>IF(OR(IF(INDEX(Команды!$A$2:$AN$7500,MATCH(BI$3,Команды!$A$2:$A$7500,0),$E112+2)=Команды!$AJ$2,TRUE,FALSE),IF(INDEX(Команды!$A$2:$AN$7500,MATCH(BI$3,Команды!$A$2:$A$7500,0),$E112+2)=Команды!$AJ$3,TRUE,FALSE),IF(INDEX(Команды!$A$2:$AN$7500,MATCH(BI$3,Команды!$A$2:$A$7500,0),$E112+2)=Команды!$AJ$4,TRUE,FALSE),IF(INDEX(Команды!$A$2:$AN$7500,MATCH(BI$3,Команды!$A$2:$A$7500,0),$E112+2)=Команды!$AJ$5,TRUE,FALSE),IF(INDEX(Команды!$A$2:$AN$7500,MATCH(BI$3,Команды!$A$2:$A$7500,0),$E112+2)=Команды!$AJ$6,TRUE,FALSE),IF(INDEX(Команды!$A$2:$AN$7500,MATCH(BI$3,Команды!$A$2:$A$7500,0),$E112+2)=Команды!$AJ$7,TRUE,FALSE),IF(INDEX(Команды!$A$2:$AN$7500,MATCH(BI$3,Команды!$A$2:$A$7500,0),$E112+2)=Команды!$AJ$8,TRUE,FALSE),IF(INDEX(Команды!$A$2:$AN$7500,MATCH(BI$3,Команды!$A$2:$A$7500,0),$E112+2)=Команды!$AJ$9,TRUE,FALSE),IF(INDEX(Команды!$A$2:$AN$7500,MATCH(BI$3,Команды!$A$2:$A$7500,0),$E112+2)=Команды!$AJ$10,TRUE,FALSE),IF(INDEX(Команды!$A$2:$AN$7500,MATCH(BI$3,Команды!$A$2:$A$7500,0),$E112+2)=Команды!$AJ$11,TRUE,FALSE),IF(INDEX(Команды!$A$2:$AN$7500,MATCH(BI$3,Команды!$A$2:$A$7500,0),$E112+2)=Команды!$AJ$12,TRUE,FALSE),IF(INDEX(Команды!$A$2:$AN$7500,MATCH(BI$3,Команды!$A$2:$A$7500,0),$E112+2)=Команды!$AJ$13,TRUE,FALSE),IF(INDEX(Команды!$A$2:$AN$7500,MATCH(BI$3,Команды!$A$2:$A$7500,0),$E112+2)=Команды!$AJ$14,TRUE,FALSE),IF(INDEX(Команды!$A$2:$AN$7500,MATCH(BI$3,Команды!$A$2:$A$7500,0),$E112+2)=Команды!$AJ$15,TRUE,FALSE),IF(INDEX(Команды!$A$2:$AN$7500,MATCH(BI$3,Команды!$A$2:$A$7500,0),$E112+2)=Команды!$AJ$16,TRUE,FALSE),IF(INDEX(Команды!$A$2:$AN$7500,MATCH(BI$3,Команды!$A$2:$A$7500,0),$E112+2)=Команды!$AJ$17,TRUE,FALSE),IF(INDEX(Команды!$A$2:$AN$7500,MATCH(BI$3,Команды!$A$2:$A$7500,0),$E112+2)=Команды!$AJ$18,TRUE,FALSE),IF(INDEX(Команды!$A$2:$AN$7500,MATCH(BI$3,Команды!$A$2:$A$7500,0),$E112+2)=Команды!$AJ$19,TRUE,FALSE)),INDEX(Команды!$AJ$2:$AL$19,MATCH(INDEX(Команды!$A$2:$AN$7500,MATCH(BI$3,Команды!$A$2:$A$7500,0),$E112+2),Команды!$AJ$2:$AJ$19,0),3),0)</f>
        <v>0</v>
      </c>
      <c r="BK112" s="342"/>
      <c r="BL112" s="174">
        <f>IF(OR(IF(INDEX(Команды!$A$2:$AN$7500,MATCH(BL$3,Команды!$A$2:$A$7500,0),$E112+2)=Команды!$AJ$2,TRUE,FALSE),IF(INDEX(Команды!$A$2:$AN$7500,MATCH(BL$3,Команды!$A$2:$A$7500,0),$E112+2)=Команды!$AJ$3,TRUE,FALSE),IF(INDEX(Команды!$A$2:$AN$7500,MATCH(BL$3,Команды!$A$2:$A$7500,0),$E112+2)=Команды!$AJ$4,TRUE,FALSE),IF(INDEX(Команды!$A$2:$AN$7500,MATCH(BL$3,Команды!$A$2:$A$7500,0),$E112+2)=Команды!$AJ$5,TRUE,FALSE),IF(INDEX(Команды!$A$2:$AN$7500,MATCH(BL$3,Команды!$A$2:$A$7500,0),$E112+2)=Команды!$AJ$6,TRUE,FALSE),IF(INDEX(Команды!$A$2:$AN$7500,MATCH(BL$3,Команды!$A$2:$A$7500,0),$E112+2)=Команды!$AJ$7,TRUE,FALSE),IF(INDEX(Команды!$A$2:$AN$7500,MATCH(BL$3,Команды!$A$2:$A$7500,0),$E112+2)=Команды!$AJ$8,TRUE,FALSE),IF(INDEX(Команды!$A$2:$AN$7500,MATCH(BL$3,Команды!$A$2:$A$7500,0),$E112+2)=Команды!$AJ$9,TRUE,FALSE),IF(INDEX(Команды!$A$2:$AN$7500,MATCH(BL$3,Команды!$A$2:$A$7500,0),$E112+2)=Команды!$AJ$10,TRUE,FALSE),IF(INDEX(Команды!$A$2:$AN$7500,MATCH(BL$3,Команды!$A$2:$A$7500,0),$E112+2)=Команды!$AJ$11,TRUE,FALSE),IF(INDEX(Команды!$A$2:$AN$7500,MATCH(BL$3,Команды!$A$2:$A$7500,0),$E112+2)=Команды!$AJ$12,TRUE,FALSE),IF(INDEX(Команды!$A$2:$AN$7500,MATCH(BL$3,Команды!$A$2:$A$7500,0),$E112+2)=Команды!$AJ$13,TRUE,FALSE),IF(INDEX(Команды!$A$2:$AN$7500,MATCH(BL$3,Команды!$A$2:$A$7500,0),$E112+2)=Команды!$AJ$14,TRUE,FALSE),IF(INDEX(Команды!$A$2:$AN$7500,MATCH(BL$3,Команды!$A$2:$A$7500,0),$E112+2)=Команды!$AJ$15,TRUE,FALSE),IF(INDEX(Команды!$A$2:$AN$7500,MATCH(BL$3,Команды!$A$2:$A$7500,0),$E112+2)=Команды!$AJ$16,TRUE,FALSE),,IF(INDEX(Команды!$A$2:$AN$7500,MATCH(BL$3,Команды!$A$2:$A$7500,0),$E112+2)=Команды!$AJ$17,TRUE,FALSE),,IF(INDEX(Команды!$A$2:$AN$7500,MATCH(BL$3,Команды!$A$2:$A$7500,0),$E112+2)=Команды!$AJ$18,TRUE,FALSE),,IF(INDEX(Команды!$A$2:$AN$7500,MATCH(BL$3,Команды!$A$2:$A$7500,0),$E112+2)=Команды!$AJ$19,TRUE,FALSE)),INDEX(Команды!$AJ$2:$AK$19,MATCH(INDEX(Команды!$A$2:$AN$7500,MATCH(BL$3,Команды!$A$2:$A$7500,0),$E112+2),Команды!$AJ$2:$AJ$19,0),2),0)</f>
        <v>0</v>
      </c>
      <c r="BM112" s="175">
        <f>IF(OR(IF(INDEX(Команды!$A$2:$AN$7500,MATCH(BL$3,Команды!$A$2:$A$7500,0),$E112+2)=Команды!$AJ$2,TRUE,FALSE),IF(INDEX(Команды!$A$2:$AN$7500,MATCH(BL$3,Команды!$A$2:$A$7500,0),$E112+2)=Команды!$AJ$3,TRUE,FALSE),IF(INDEX(Команды!$A$2:$AN$7500,MATCH(BL$3,Команды!$A$2:$A$7500,0),$E112+2)=Команды!$AJ$4,TRUE,FALSE),IF(INDEX(Команды!$A$2:$AN$7500,MATCH(BL$3,Команды!$A$2:$A$7500,0),$E112+2)=Команды!$AJ$5,TRUE,FALSE),IF(INDEX(Команды!$A$2:$AN$7500,MATCH(BL$3,Команды!$A$2:$A$7500,0),$E112+2)=Команды!$AJ$6,TRUE,FALSE),IF(INDEX(Команды!$A$2:$AN$7500,MATCH(BL$3,Команды!$A$2:$A$7500,0),$E112+2)=Команды!$AJ$7,TRUE,FALSE),IF(INDEX(Команды!$A$2:$AN$7500,MATCH(BL$3,Команды!$A$2:$A$7500,0),$E112+2)=Команды!$AJ$8,TRUE,FALSE),IF(INDEX(Команды!$A$2:$AN$7500,MATCH(BL$3,Команды!$A$2:$A$7500,0),$E112+2)=Команды!$AJ$9,TRUE,FALSE),IF(INDEX(Команды!$A$2:$AN$7500,MATCH(BL$3,Команды!$A$2:$A$7500,0),$E112+2)=Команды!$AJ$10,TRUE,FALSE),IF(INDEX(Команды!$A$2:$AN$7500,MATCH(BL$3,Команды!$A$2:$A$7500,0),$E112+2)=Команды!$AJ$11,TRUE,FALSE),IF(INDEX(Команды!$A$2:$AN$7500,MATCH(BL$3,Команды!$A$2:$A$7500,0),$E112+2)=Команды!$AJ$12,TRUE,FALSE),IF(INDEX(Команды!$A$2:$AN$7500,MATCH(BL$3,Команды!$A$2:$A$7500,0),$E112+2)=Команды!$AJ$13,TRUE,FALSE),IF(INDEX(Команды!$A$2:$AN$7500,MATCH(BL$3,Команды!$A$2:$A$7500,0),$E112+2)=Команды!$AJ$14,TRUE,FALSE),IF(INDEX(Команды!$A$2:$AN$7500,MATCH(BL$3,Команды!$A$2:$A$7500,0),$E112+2)=Команды!$AJ$15,TRUE,FALSE),IF(INDEX(Команды!$A$2:$AN$7500,MATCH(BL$3,Команды!$A$2:$A$7500,0),$E112+2)=Команды!$AJ$16,TRUE,FALSE),IF(INDEX(Команды!$A$2:$AN$7500,MATCH(BL$3,Команды!$A$2:$A$7500,0),$E112+2)=Команды!$AJ$17,TRUE,FALSE),IF(INDEX(Команды!$A$2:$AN$7500,MATCH(BL$3,Команды!$A$2:$A$7500,0),$E112+2)=Команды!$AJ$18,TRUE,FALSE),IF(INDEX(Команды!$A$2:$AN$7500,MATCH(BL$3,Команды!$A$2:$A$7500,0),$E112+2)=Команды!$AJ$19,TRUE,FALSE)),INDEX(Команды!$AJ$2:$AL$19,MATCH(INDEX(Команды!$A$2:$AN$7500,MATCH(BL$3,Команды!$A$2:$A$7500,0),$E112+2),Команды!$AJ$2:$AJ$19,0),3),0)</f>
        <v>0</v>
      </c>
      <c r="BN112" s="342"/>
      <c r="BO112" s="174">
        <f>IF(OR(IF(INDEX(Команды!$A$2:$AN$7500,MATCH(BO$3,Команды!$A$2:$A$7500,0),$E112+2)=Команды!$AJ$2,TRUE,FALSE),IF(INDEX(Команды!$A$2:$AN$7500,MATCH(BO$3,Команды!$A$2:$A$7500,0),$E112+2)=Команды!$AJ$3,TRUE,FALSE),IF(INDEX(Команды!$A$2:$AN$7500,MATCH(BO$3,Команды!$A$2:$A$7500,0),$E112+2)=Команды!$AJ$4,TRUE,FALSE),IF(INDEX(Команды!$A$2:$AN$7500,MATCH(BO$3,Команды!$A$2:$A$7500,0),$E112+2)=Команды!$AJ$5,TRUE,FALSE),IF(INDEX(Команды!$A$2:$AN$7500,MATCH(BO$3,Команды!$A$2:$A$7500,0),$E112+2)=Команды!$AJ$6,TRUE,FALSE),IF(INDEX(Команды!$A$2:$AN$7500,MATCH(BO$3,Команды!$A$2:$A$7500,0),$E112+2)=Команды!$AJ$7,TRUE,FALSE),IF(INDEX(Команды!$A$2:$AN$7500,MATCH(BO$3,Команды!$A$2:$A$7500,0),$E112+2)=Команды!$AJ$8,TRUE,FALSE),IF(INDEX(Команды!$A$2:$AN$7500,MATCH(BO$3,Команды!$A$2:$A$7500,0),$E112+2)=Команды!$AJ$9,TRUE,FALSE),IF(INDEX(Команды!$A$2:$AN$7500,MATCH(BO$3,Команды!$A$2:$A$7500,0),$E112+2)=Команды!$AJ$10,TRUE,FALSE),IF(INDEX(Команды!$A$2:$AN$7500,MATCH(BO$3,Команды!$A$2:$A$7500,0),$E112+2)=Команды!$AJ$11,TRUE,FALSE),IF(INDEX(Команды!$A$2:$AN$7500,MATCH(BO$3,Команды!$A$2:$A$7500,0),$E112+2)=Команды!$AJ$12,TRUE,FALSE),IF(INDEX(Команды!$A$2:$AN$7500,MATCH(BO$3,Команды!$A$2:$A$7500,0),$E112+2)=Команды!$AJ$13,TRUE,FALSE),IF(INDEX(Команды!$A$2:$AN$7500,MATCH(BO$3,Команды!$A$2:$A$7500,0),$E112+2)=Команды!$AJ$14,TRUE,FALSE),IF(INDEX(Команды!$A$2:$AN$7500,MATCH(BO$3,Команды!$A$2:$A$7500,0),$E112+2)=Команды!$AJ$15,TRUE,FALSE),IF(INDEX(Команды!$A$2:$AN$7500,MATCH(BO$3,Команды!$A$2:$A$7500,0),$E112+2)=Команды!$AJ$16,TRUE,FALSE),,IF(INDEX(Команды!$A$2:$AN$7500,MATCH(BO$3,Команды!$A$2:$A$7500,0),$E112+2)=Команды!$AJ$17,TRUE,FALSE),,IF(INDEX(Команды!$A$2:$AN$7500,MATCH(BO$3,Команды!$A$2:$A$7500,0),$E112+2)=Команды!$AJ$18,TRUE,FALSE),,IF(INDEX(Команды!$A$2:$AN$7500,MATCH(BO$3,Команды!$A$2:$A$7500,0),$E112+2)=Команды!$AJ$19,TRUE,FALSE)),INDEX(Команды!$AJ$2:$AK$19,MATCH(INDEX(Команды!$A$2:$AN$7500,MATCH(BO$3,Команды!$A$2:$A$7500,0),$E112+2),Команды!$AJ$2:$AJ$19,0),2),0)</f>
        <v>0</v>
      </c>
      <c r="BP112" s="175">
        <f>IF(OR(IF(INDEX(Команды!$A$2:$AN$7500,MATCH(BO$3,Команды!$A$2:$A$7500,0),$E112+2)=Команды!$AJ$2,TRUE,FALSE),IF(INDEX(Команды!$A$2:$AN$7500,MATCH(BO$3,Команды!$A$2:$A$7500,0),$E112+2)=Команды!$AJ$3,TRUE,FALSE),IF(INDEX(Команды!$A$2:$AN$7500,MATCH(BO$3,Команды!$A$2:$A$7500,0),$E112+2)=Команды!$AJ$4,TRUE,FALSE),IF(INDEX(Команды!$A$2:$AN$7500,MATCH(BO$3,Команды!$A$2:$A$7500,0),$E112+2)=Команды!$AJ$5,TRUE,FALSE),IF(INDEX(Команды!$A$2:$AN$7500,MATCH(BO$3,Команды!$A$2:$A$7500,0),$E112+2)=Команды!$AJ$6,TRUE,FALSE),IF(INDEX(Команды!$A$2:$AN$7500,MATCH(BO$3,Команды!$A$2:$A$7500,0),$E112+2)=Команды!$AJ$7,TRUE,FALSE),IF(INDEX(Команды!$A$2:$AN$7500,MATCH(BO$3,Команды!$A$2:$A$7500,0),$E112+2)=Команды!$AJ$8,TRUE,FALSE),IF(INDEX(Команды!$A$2:$AN$7500,MATCH(BO$3,Команды!$A$2:$A$7500,0),$E112+2)=Команды!$AJ$9,TRUE,FALSE),IF(INDEX(Команды!$A$2:$AN$7500,MATCH(BO$3,Команды!$A$2:$A$7500,0),$E112+2)=Команды!$AJ$10,TRUE,FALSE),IF(INDEX(Команды!$A$2:$AN$7500,MATCH(BO$3,Команды!$A$2:$A$7500,0),$E112+2)=Команды!$AJ$11,TRUE,FALSE),IF(INDEX(Команды!$A$2:$AN$7500,MATCH(BO$3,Команды!$A$2:$A$7500,0),$E112+2)=Команды!$AJ$12,TRUE,FALSE),IF(INDEX(Команды!$A$2:$AN$7500,MATCH(BO$3,Команды!$A$2:$A$7500,0),$E112+2)=Команды!$AJ$13,TRUE,FALSE),IF(INDEX(Команды!$A$2:$AN$7500,MATCH(BO$3,Команды!$A$2:$A$7500,0),$E112+2)=Команды!$AJ$14,TRUE,FALSE),IF(INDEX(Команды!$A$2:$AN$7500,MATCH(BO$3,Команды!$A$2:$A$7500,0),$E112+2)=Команды!$AJ$15,TRUE,FALSE),IF(INDEX(Команды!$A$2:$AN$7500,MATCH(BO$3,Команды!$A$2:$A$7500,0),$E112+2)=Команды!$AJ$16,TRUE,FALSE),IF(INDEX(Команды!$A$2:$AN$7500,MATCH(BO$3,Команды!$A$2:$A$7500,0),$E112+2)=Команды!$AJ$17,TRUE,FALSE),IF(INDEX(Команды!$A$2:$AN$7500,MATCH(BO$3,Команды!$A$2:$A$7500,0),$E112+2)=Команды!$AJ$18,TRUE,FALSE),IF(INDEX(Команды!$A$2:$AN$7500,MATCH(BO$3,Команды!$A$2:$A$7500,0),$E112+2)=Команды!$AJ$19,TRUE,FALSE)),INDEX(Команды!$AJ$2:$AL$19,MATCH(INDEX(Команды!$A$2:$AN$7500,MATCH(BO$3,Команды!$A$2:$A$7500,0),$E112+2),Команды!$AJ$2:$AJ$19,0),3),0)</f>
        <v>0</v>
      </c>
      <c r="BQ112" s="342"/>
      <c r="BR112" s="174">
        <f>IF(OR(IF(INDEX(Команды!$A$2:$AN$7500,MATCH(BR$3,Команды!$A$2:$A$7500,0),$E112+2)=Команды!$AJ$2,TRUE,FALSE),IF(INDEX(Команды!$A$2:$AN$7500,MATCH(BR$3,Команды!$A$2:$A$7500,0),$E112+2)=Команды!$AJ$3,TRUE,FALSE),IF(INDEX(Команды!$A$2:$AN$7500,MATCH(BR$3,Команды!$A$2:$A$7500,0),$E112+2)=Команды!$AJ$4,TRUE,FALSE),IF(INDEX(Команды!$A$2:$AN$7500,MATCH(BR$3,Команды!$A$2:$A$7500,0),$E112+2)=Команды!$AJ$5,TRUE,FALSE),IF(INDEX(Команды!$A$2:$AN$7500,MATCH(BR$3,Команды!$A$2:$A$7500,0),$E112+2)=Команды!$AJ$6,TRUE,FALSE),IF(INDEX(Команды!$A$2:$AN$7500,MATCH(BR$3,Команды!$A$2:$A$7500,0),$E112+2)=Команды!$AJ$7,TRUE,FALSE),IF(INDEX(Команды!$A$2:$AN$7500,MATCH(BR$3,Команды!$A$2:$A$7500,0),$E112+2)=Команды!$AJ$8,TRUE,FALSE),IF(INDEX(Команды!$A$2:$AN$7500,MATCH(BR$3,Команды!$A$2:$A$7500,0),$E112+2)=Команды!$AJ$9,TRUE,FALSE),IF(INDEX(Команды!$A$2:$AN$7500,MATCH(BR$3,Команды!$A$2:$A$7500,0),$E112+2)=Команды!$AJ$10,TRUE,FALSE),IF(INDEX(Команды!$A$2:$AN$7500,MATCH(BR$3,Команды!$A$2:$A$7500,0),$E112+2)=Команды!$AJ$11,TRUE,FALSE),IF(INDEX(Команды!$A$2:$AN$7500,MATCH(BR$3,Команды!$A$2:$A$7500,0),$E112+2)=Команды!$AJ$12,TRUE,FALSE),IF(INDEX(Команды!$A$2:$AN$7500,MATCH(BR$3,Команды!$A$2:$A$7500,0),$E112+2)=Команды!$AJ$13,TRUE,FALSE),IF(INDEX(Команды!$A$2:$AN$7500,MATCH(BR$3,Команды!$A$2:$A$7500,0),$E112+2)=Команды!$AJ$14,TRUE,FALSE),IF(INDEX(Команды!$A$2:$AN$7500,MATCH(BR$3,Команды!$A$2:$A$7500,0),$E112+2)=Команды!$AJ$15,TRUE,FALSE),IF(INDEX(Команды!$A$2:$AN$7500,MATCH(BR$3,Команды!$A$2:$A$7500,0),$E112+2)=Команды!$AJ$16,TRUE,FALSE),,IF(INDEX(Команды!$A$2:$AN$7500,MATCH(BR$3,Команды!$A$2:$A$7500,0),$E112+2)=Команды!$AJ$17,TRUE,FALSE),,IF(INDEX(Команды!$A$2:$AN$7500,MATCH(BR$3,Команды!$A$2:$A$7500,0),$E112+2)=Команды!$AJ$18,TRUE,FALSE),,IF(INDEX(Команды!$A$2:$AN$7500,MATCH(BR$3,Команды!$A$2:$A$7500,0),$E112+2)=Команды!$AJ$19,TRUE,FALSE)),INDEX(Команды!$AJ$2:$AK$19,MATCH(INDEX(Команды!$A$2:$AN$7500,MATCH(BR$3,Команды!$A$2:$A$7500,0),$E112+2),Команды!$AJ$2:$AJ$19,0),2),0)</f>
        <v>0</v>
      </c>
      <c r="BS112" s="175">
        <f>IF(OR(IF(INDEX(Команды!$A$2:$AN$7500,MATCH(BR$3,Команды!$A$2:$A$7500,0),$E112+2)=Команды!$AJ$2,TRUE,FALSE),IF(INDEX(Команды!$A$2:$AN$7500,MATCH(BR$3,Команды!$A$2:$A$7500,0),$E112+2)=Команды!$AJ$3,TRUE,FALSE),IF(INDEX(Команды!$A$2:$AN$7500,MATCH(BR$3,Команды!$A$2:$A$7500,0),$E112+2)=Команды!$AJ$4,TRUE,FALSE),IF(INDEX(Команды!$A$2:$AN$7500,MATCH(BR$3,Команды!$A$2:$A$7500,0),$E112+2)=Команды!$AJ$5,TRUE,FALSE),IF(INDEX(Команды!$A$2:$AN$7500,MATCH(BR$3,Команды!$A$2:$A$7500,0),$E112+2)=Команды!$AJ$6,TRUE,FALSE),IF(INDEX(Команды!$A$2:$AN$7500,MATCH(BR$3,Команды!$A$2:$A$7500,0),$E112+2)=Команды!$AJ$7,TRUE,FALSE),IF(INDEX(Команды!$A$2:$AN$7500,MATCH(BR$3,Команды!$A$2:$A$7500,0),$E112+2)=Команды!$AJ$8,TRUE,FALSE),IF(INDEX(Команды!$A$2:$AN$7500,MATCH(BR$3,Команды!$A$2:$A$7500,0),$E112+2)=Команды!$AJ$9,TRUE,FALSE),IF(INDEX(Команды!$A$2:$AN$7500,MATCH(BR$3,Команды!$A$2:$A$7500,0),$E112+2)=Команды!$AJ$10,TRUE,FALSE),IF(INDEX(Команды!$A$2:$AN$7500,MATCH(BR$3,Команды!$A$2:$A$7500,0),$E112+2)=Команды!$AJ$11,TRUE,FALSE),IF(INDEX(Команды!$A$2:$AN$7500,MATCH(BR$3,Команды!$A$2:$A$7500,0),$E112+2)=Команды!$AJ$12,TRUE,FALSE),IF(INDEX(Команды!$A$2:$AN$7500,MATCH(BR$3,Команды!$A$2:$A$7500,0),$E112+2)=Команды!$AJ$13,TRUE,FALSE),IF(INDEX(Команды!$A$2:$AN$7500,MATCH(BR$3,Команды!$A$2:$A$7500,0),$E112+2)=Команды!$AJ$14,TRUE,FALSE),IF(INDEX(Команды!$A$2:$AN$7500,MATCH(BR$3,Команды!$A$2:$A$7500,0),$E112+2)=Команды!$AJ$15,TRUE,FALSE),IF(INDEX(Команды!$A$2:$AN$7500,MATCH(BR$3,Команды!$A$2:$A$7500,0),$E112+2)=Команды!$AJ$16,TRUE,FALSE),IF(INDEX(Команды!$A$2:$AN$7500,MATCH(BR$3,Команды!$A$2:$A$7500,0),$E112+2)=Команды!$AJ$17,TRUE,FALSE),IF(INDEX(Команды!$A$2:$AN$7500,MATCH(BR$3,Команды!$A$2:$A$7500,0),$E112+2)=Команды!$AJ$18,TRUE,FALSE),IF(INDEX(Команды!$A$2:$AN$7500,MATCH(BR$3,Команды!$A$2:$A$7500,0),$E112+2)=Команды!$AJ$19,TRUE,FALSE)),INDEX(Команды!$AJ$2:$AL$19,MATCH(INDEX(Команды!$A$2:$AN$7500,MATCH(BR$3,Команды!$A$2:$A$7500,0),$E112+2),Команды!$AJ$2:$AJ$19,0),3),0)</f>
        <v>0</v>
      </c>
      <c r="BT112" s="342"/>
      <c r="BU112" s="174">
        <f>IF(OR(IF(INDEX(Команды!$A$2:$AN$7500,MATCH(BU$3,Команды!$A$2:$A$7500,0),$E112+2)=Команды!$AJ$2,TRUE,FALSE),IF(INDEX(Команды!$A$2:$AN$7500,MATCH(BU$3,Команды!$A$2:$A$7500,0),$E112+2)=Команды!$AJ$3,TRUE,FALSE),IF(INDEX(Команды!$A$2:$AN$7500,MATCH(BU$3,Команды!$A$2:$A$7500,0),$E112+2)=Команды!$AJ$4,TRUE,FALSE),IF(INDEX(Команды!$A$2:$AN$7500,MATCH(BU$3,Команды!$A$2:$A$7500,0),$E112+2)=Команды!$AJ$5,TRUE,FALSE),IF(INDEX(Команды!$A$2:$AN$7500,MATCH(BU$3,Команды!$A$2:$A$7500,0),$E112+2)=Команды!$AJ$6,TRUE,FALSE),IF(INDEX(Команды!$A$2:$AN$7500,MATCH(BU$3,Команды!$A$2:$A$7500,0),$E112+2)=Команды!$AJ$7,TRUE,FALSE),IF(INDEX(Команды!$A$2:$AN$7500,MATCH(BU$3,Команды!$A$2:$A$7500,0),$E112+2)=Команды!$AJ$8,TRUE,FALSE),IF(INDEX(Команды!$A$2:$AN$7500,MATCH(BU$3,Команды!$A$2:$A$7500,0),$E112+2)=Команды!$AJ$9,TRUE,FALSE),IF(INDEX(Команды!$A$2:$AN$7500,MATCH(BU$3,Команды!$A$2:$A$7500,0),$E112+2)=Команды!$AJ$10,TRUE,FALSE),IF(INDEX(Команды!$A$2:$AN$7500,MATCH(BU$3,Команды!$A$2:$A$7500,0),$E112+2)=Команды!$AJ$11,TRUE,FALSE),IF(INDEX(Команды!$A$2:$AN$7500,MATCH(BU$3,Команды!$A$2:$A$7500,0),$E112+2)=Команды!$AJ$12,TRUE,FALSE),IF(INDEX(Команды!$A$2:$AN$7500,MATCH(BU$3,Команды!$A$2:$A$7500,0),$E112+2)=Команды!$AJ$13,TRUE,FALSE),IF(INDEX(Команды!$A$2:$AN$7500,MATCH(BU$3,Команды!$A$2:$A$7500,0),$E112+2)=Команды!$AJ$14,TRUE,FALSE),IF(INDEX(Команды!$A$2:$AN$7500,MATCH(BU$3,Команды!$A$2:$A$7500,0),$E112+2)=Команды!$AJ$15,TRUE,FALSE),IF(INDEX(Команды!$A$2:$AN$7500,MATCH(BU$3,Команды!$A$2:$A$7500,0),$E112+2)=Команды!$AJ$16,TRUE,FALSE),,IF(INDEX(Команды!$A$2:$AN$7500,MATCH(BU$3,Команды!$A$2:$A$7500,0),$E112+2)=Команды!$AJ$17,TRUE,FALSE),,IF(INDEX(Команды!$A$2:$AN$7500,MATCH(BU$3,Команды!$A$2:$A$7500,0),$E112+2)=Команды!$AJ$18,TRUE,FALSE),,IF(INDEX(Команды!$A$2:$AN$7500,MATCH(BU$3,Команды!$A$2:$A$7500,0),$E112+2)=Команды!$AJ$19,TRUE,FALSE)),INDEX(Команды!$AJ$2:$AK$19,MATCH(INDEX(Команды!$A$2:$AN$7500,MATCH(BU$3,Команды!$A$2:$A$7500,0),$E112+2),Команды!$AJ$2:$AJ$19,0),2),0)</f>
        <v>0</v>
      </c>
      <c r="BV112" s="175">
        <f>IF(OR(IF(INDEX(Команды!$A$2:$AN$7500,MATCH(BU$3,Команды!$A$2:$A$7500,0),$E112+2)=Команды!$AJ$2,TRUE,FALSE),IF(INDEX(Команды!$A$2:$AN$7500,MATCH(BU$3,Команды!$A$2:$A$7500,0),$E112+2)=Команды!$AJ$3,TRUE,FALSE),IF(INDEX(Команды!$A$2:$AN$7500,MATCH(BU$3,Команды!$A$2:$A$7500,0),$E112+2)=Команды!$AJ$4,TRUE,FALSE),IF(INDEX(Команды!$A$2:$AN$7500,MATCH(BU$3,Команды!$A$2:$A$7500,0),$E112+2)=Команды!$AJ$5,TRUE,FALSE),IF(INDEX(Команды!$A$2:$AN$7500,MATCH(BU$3,Команды!$A$2:$A$7500,0),$E112+2)=Команды!$AJ$6,TRUE,FALSE),IF(INDEX(Команды!$A$2:$AN$7500,MATCH(BU$3,Команды!$A$2:$A$7500,0),$E112+2)=Команды!$AJ$7,TRUE,FALSE),IF(INDEX(Команды!$A$2:$AN$7500,MATCH(BU$3,Команды!$A$2:$A$7500,0),$E112+2)=Команды!$AJ$8,TRUE,FALSE),IF(INDEX(Команды!$A$2:$AN$7500,MATCH(BU$3,Команды!$A$2:$A$7500,0),$E112+2)=Команды!$AJ$9,TRUE,FALSE),IF(INDEX(Команды!$A$2:$AN$7500,MATCH(BU$3,Команды!$A$2:$A$7500,0),$E112+2)=Команды!$AJ$10,TRUE,FALSE),IF(INDEX(Команды!$A$2:$AN$7500,MATCH(BU$3,Команды!$A$2:$A$7500,0),$E112+2)=Команды!$AJ$11,TRUE,FALSE),IF(INDEX(Команды!$A$2:$AN$7500,MATCH(BU$3,Команды!$A$2:$A$7500,0),$E112+2)=Команды!$AJ$12,TRUE,FALSE),IF(INDEX(Команды!$A$2:$AN$7500,MATCH(BU$3,Команды!$A$2:$A$7500,0),$E112+2)=Команды!$AJ$13,TRUE,FALSE),IF(INDEX(Команды!$A$2:$AN$7500,MATCH(BU$3,Команды!$A$2:$A$7500,0),$E112+2)=Команды!$AJ$14,TRUE,FALSE),IF(INDEX(Команды!$A$2:$AN$7500,MATCH(BU$3,Команды!$A$2:$A$7500,0),$E112+2)=Команды!$AJ$15,TRUE,FALSE),IF(INDEX(Команды!$A$2:$AN$7500,MATCH(BU$3,Команды!$A$2:$A$7500,0),$E112+2)=Команды!$AJ$16,TRUE,FALSE),IF(INDEX(Команды!$A$2:$AN$7500,MATCH(BU$3,Команды!$A$2:$A$7500,0),$E112+2)=Команды!$AJ$17,TRUE,FALSE),IF(INDEX(Команды!$A$2:$AN$7500,MATCH(BU$3,Команды!$A$2:$A$7500,0),$E112+2)=Команды!$AJ$18,TRUE,FALSE),IF(INDEX(Команды!$A$2:$AN$7500,MATCH(BU$3,Команды!$A$2:$A$7500,0),$E112+2)=Команды!$AJ$19,TRUE,FALSE)),INDEX(Команды!$AJ$2:$AL$19,MATCH(INDEX(Команды!$A$2:$AN$7500,MATCH(BU$3,Команды!$A$2:$A$7500,0),$E112+2),Команды!$AJ$2:$AJ$19,0),3),0)</f>
        <v>0</v>
      </c>
      <c r="BW112" s="342"/>
      <c r="BX112" s="174">
        <f>IF(OR(IF(INDEX(Команды!$A$2:$AN$7500,MATCH(BX$3,Команды!$A$2:$A$7500,0),$E112+2)=Команды!$AJ$2,TRUE,FALSE),IF(INDEX(Команды!$A$2:$AN$7500,MATCH(BX$3,Команды!$A$2:$A$7500,0),$E112+2)=Команды!$AJ$3,TRUE,FALSE),IF(INDEX(Команды!$A$2:$AN$7500,MATCH(BX$3,Команды!$A$2:$A$7500,0),$E112+2)=Команды!$AJ$4,TRUE,FALSE),IF(INDEX(Команды!$A$2:$AN$7500,MATCH(BX$3,Команды!$A$2:$A$7500,0),$E112+2)=Команды!$AJ$5,TRUE,FALSE),IF(INDEX(Команды!$A$2:$AN$7500,MATCH(BX$3,Команды!$A$2:$A$7500,0),$E112+2)=Команды!$AJ$6,TRUE,FALSE),IF(INDEX(Команды!$A$2:$AN$7500,MATCH(BX$3,Команды!$A$2:$A$7500,0),$E112+2)=Команды!$AJ$7,TRUE,FALSE),IF(INDEX(Команды!$A$2:$AN$7500,MATCH(BX$3,Команды!$A$2:$A$7500,0),$E112+2)=Команды!$AJ$8,TRUE,FALSE),IF(INDEX(Команды!$A$2:$AN$7500,MATCH(BX$3,Команды!$A$2:$A$7500,0),$E112+2)=Команды!$AJ$9,TRUE,FALSE),IF(INDEX(Команды!$A$2:$AN$7500,MATCH(BX$3,Команды!$A$2:$A$7500,0),$E112+2)=Команды!$AJ$10,TRUE,FALSE),IF(INDEX(Команды!$A$2:$AN$7500,MATCH(BX$3,Команды!$A$2:$A$7500,0),$E112+2)=Команды!$AJ$11,TRUE,FALSE),IF(INDEX(Команды!$A$2:$AN$7500,MATCH(BX$3,Команды!$A$2:$A$7500,0),$E112+2)=Команды!$AJ$12,TRUE,FALSE),IF(INDEX(Команды!$A$2:$AN$7500,MATCH(BX$3,Команды!$A$2:$A$7500,0),$E112+2)=Команды!$AJ$13,TRUE,FALSE),IF(INDEX(Команды!$A$2:$AN$7500,MATCH(BX$3,Команды!$A$2:$A$7500,0),$E112+2)=Команды!$AJ$14,TRUE,FALSE),IF(INDEX(Команды!$A$2:$AN$7500,MATCH(BX$3,Команды!$A$2:$A$7500,0),$E112+2)=Команды!$AJ$15,TRUE,FALSE),IF(INDEX(Команды!$A$2:$AN$7500,MATCH(BX$3,Команды!$A$2:$A$7500,0),$E112+2)=Команды!$AJ$16,TRUE,FALSE),,IF(INDEX(Команды!$A$2:$AN$7500,MATCH(BX$3,Команды!$A$2:$A$7500,0),$E112+2)=Команды!$AJ$17,TRUE,FALSE),,IF(INDEX(Команды!$A$2:$AN$7500,MATCH(BX$3,Команды!$A$2:$A$7500,0),$E112+2)=Команды!$AJ$18,TRUE,FALSE),,IF(INDEX(Команды!$A$2:$AN$7500,MATCH(BX$3,Команды!$A$2:$A$7500,0),$E112+2)=Команды!$AJ$19,TRUE,FALSE)),INDEX(Команды!$AJ$2:$AK$19,MATCH(INDEX(Команды!$A$2:$AN$7500,MATCH(BX$3,Команды!$A$2:$A$7500,0),$E112+2),Команды!$AJ$2:$AJ$19,0),2),0)</f>
        <v>0</v>
      </c>
      <c r="BY112" s="175">
        <f>IF(OR(IF(INDEX(Команды!$A$2:$AN$7500,MATCH(BX$3,Команды!$A$2:$A$7500,0),$E112+2)=Команды!$AJ$2,TRUE,FALSE),IF(INDEX(Команды!$A$2:$AN$7500,MATCH(BX$3,Команды!$A$2:$A$7500,0),$E112+2)=Команды!$AJ$3,TRUE,FALSE),IF(INDEX(Команды!$A$2:$AN$7500,MATCH(BX$3,Команды!$A$2:$A$7500,0),$E112+2)=Команды!$AJ$4,TRUE,FALSE),IF(INDEX(Команды!$A$2:$AN$7500,MATCH(BX$3,Команды!$A$2:$A$7500,0),$E112+2)=Команды!$AJ$5,TRUE,FALSE),IF(INDEX(Команды!$A$2:$AN$7500,MATCH(BX$3,Команды!$A$2:$A$7500,0),$E112+2)=Команды!$AJ$6,TRUE,FALSE),IF(INDEX(Команды!$A$2:$AN$7500,MATCH(BX$3,Команды!$A$2:$A$7500,0),$E112+2)=Команды!$AJ$7,TRUE,FALSE),IF(INDEX(Команды!$A$2:$AN$7500,MATCH(BX$3,Команды!$A$2:$A$7500,0),$E112+2)=Команды!$AJ$8,TRUE,FALSE),IF(INDEX(Команды!$A$2:$AN$7500,MATCH(BX$3,Команды!$A$2:$A$7500,0),$E112+2)=Команды!$AJ$9,TRUE,FALSE),IF(INDEX(Команды!$A$2:$AN$7500,MATCH(BX$3,Команды!$A$2:$A$7500,0),$E112+2)=Команды!$AJ$10,TRUE,FALSE),IF(INDEX(Команды!$A$2:$AN$7500,MATCH(BX$3,Команды!$A$2:$A$7500,0),$E112+2)=Команды!$AJ$11,TRUE,FALSE),IF(INDEX(Команды!$A$2:$AN$7500,MATCH(BX$3,Команды!$A$2:$A$7500,0),$E112+2)=Команды!$AJ$12,TRUE,FALSE),IF(INDEX(Команды!$A$2:$AN$7500,MATCH(BX$3,Команды!$A$2:$A$7500,0),$E112+2)=Команды!$AJ$13,TRUE,FALSE),IF(INDEX(Команды!$A$2:$AN$7500,MATCH(BX$3,Команды!$A$2:$A$7500,0),$E112+2)=Команды!$AJ$14,TRUE,FALSE),IF(INDEX(Команды!$A$2:$AN$7500,MATCH(BX$3,Команды!$A$2:$A$7500,0),$E112+2)=Команды!$AJ$15,TRUE,FALSE),IF(INDEX(Команды!$A$2:$AN$7500,MATCH(BX$3,Команды!$A$2:$A$7500,0),$E112+2)=Команды!$AJ$16,TRUE,FALSE),IF(INDEX(Команды!$A$2:$AN$7500,MATCH(BX$3,Команды!$A$2:$A$7500,0),$E112+2)=Команды!$AJ$17,TRUE,FALSE),IF(INDEX(Команды!$A$2:$AN$7500,MATCH(BX$3,Команды!$A$2:$A$7500,0),$E112+2)=Команды!$AJ$18,TRUE,FALSE),IF(INDEX(Команды!$A$2:$AN$7500,MATCH(BX$3,Команды!$A$2:$A$7500,0),$E112+2)=Команды!$AJ$19,TRUE,FALSE)),INDEX(Команды!$AJ$2:$AL$19,MATCH(INDEX(Команды!$A$2:$AN$7500,MATCH(BX$3,Команды!$A$2:$A$7500,0),$E112+2),Команды!$AJ$2:$AJ$19,0),3),0)</f>
        <v>0</v>
      </c>
      <c r="BZ112" s="342"/>
      <c r="CA112" s="174">
        <f>IF(OR(IF(INDEX(Команды!$A$2:$AN$7500,MATCH(CA$3,Команды!$A$2:$A$7500,0),$E112+2)=Команды!$AJ$2,TRUE,FALSE),IF(INDEX(Команды!$A$2:$AN$7500,MATCH(CA$3,Команды!$A$2:$A$7500,0),$E112+2)=Команды!$AJ$3,TRUE,FALSE),IF(INDEX(Команды!$A$2:$AN$7500,MATCH(CA$3,Команды!$A$2:$A$7500,0),$E112+2)=Команды!$AJ$4,TRUE,FALSE),IF(INDEX(Команды!$A$2:$AN$7500,MATCH(CA$3,Команды!$A$2:$A$7500,0),$E112+2)=Команды!$AJ$5,TRUE,FALSE),IF(INDEX(Команды!$A$2:$AN$7500,MATCH(CA$3,Команды!$A$2:$A$7500,0),$E112+2)=Команды!$AJ$6,TRUE,FALSE),IF(INDEX(Команды!$A$2:$AN$7500,MATCH(CA$3,Команды!$A$2:$A$7500,0),$E112+2)=Команды!$AJ$7,TRUE,FALSE),IF(INDEX(Команды!$A$2:$AN$7500,MATCH(CA$3,Команды!$A$2:$A$7500,0),$E112+2)=Команды!$AJ$8,TRUE,FALSE),IF(INDEX(Команды!$A$2:$AN$7500,MATCH(CA$3,Команды!$A$2:$A$7500,0),$E112+2)=Команды!$AJ$9,TRUE,FALSE),IF(INDEX(Команды!$A$2:$AN$7500,MATCH(CA$3,Команды!$A$2:$A$7500,0),$E112+2)=Команды!$AJ$10,TRUE,FALSE),IF(INDEX(Команды!$A$2:$AN$7500,MATCH(CA$3,Команды!$A$2:$A$7500,0),$E112+2)=Команды!$AJ$11,TRUE,FALSE),IF(INDEX(Команды!$A$2:$AN$7500,MATCH(CA$3,Команды!$A$2:$A$7500,0),$E112+2)=Команды!$AJ$12,TRUE,FALSE),IF(INDEX(Команды!$A$2:$AN$7500,MATCH(CA$3,Команды!$A$2:$A$7500,0),$E112+2)=Команды!$AJ$13,TRUE,FALSE),IF(INDEX(Команды!$A$2:$AN$7500,MATCH(CA$3,Команды!$A$2:$A$7500,0),$E112+2)=Команды!$AJ$14,TRUE,FALSE),IF(INDEX(Команды!$A$2:$AN$7500,MATCH(CA$3,Команды!$A$2:$A$7500,0),$E112+2)=Команды!$AJ$15,TRUE,FALSE),IF(INDEX(Команды!$A$2:$AN$7500,MATCH(CA$3,Команды!$A$2:$A$7500,0),$E112+2)=Команды!$AJ$16,TRUE,FALSE),,IF(INDEX(Команды!$A$2:$AN$7500,MATCH(CA$3,Команды!$A$2:$A$7500,0),$E112+2)=Команды!$AJ$17,TRUE,FALSE),,IF(INDEX(Команды!$A$2:$AN$7500,MATCH(CA$3,Команды!$A$2:$A$7500,0),$E112+2)=Команды!$AJ$18,TRUE,FALSE),,IF(INDEX(Команды!$A$2:$AN$7500,MATCH(CA$3,Команды!$A$2:$A$7500,0),$E112+2)=Команды!$AJ$19,TRUE,FALSE)),INDEX(Команды!$AJ$2:$AK$19,MATCH(INDEX(Команды!$A$2:$AN$7500,MATCH(CA$3,Команды!$A$2:$A$7500,0),$E112+2),Команды!$AJ$2:$AJ$19,0),2),0)</f>
        <v>0</v>
      </c>
      <c r="CB112" s="175">
        <f>IF(OR(IF(INDEX(Команды!$A$2:$AN$7500,MATCH(CA$3,Команды!$A$2:$A$7500,0),$E112+2)=Команды!$AJ$2,TRUE,FALSE),IF(INDEX(Команды!$A$2:$AN$7500,MATCH(CA$3,Команды!$A$2:$A$7500,0),$E112+2)=Команды!$AJ$3,TRUE,FALSE),IF(INDEX(Команды!$A$2:$AN$7500,MATCH(CA$3,Команды!$A$2:$A$7500,0),$E112+2)=Команды!$AJ$4,TRUE,FALSE),IF(INDEX(Команды!$A$2:$AN$7500,MATCH(CA$3,Команды!$A$2:$A$7500,0),$E112+2)=Команды!$AJ$5,TRUE,FALSE),IF(INDEX(Команды!$A$2:$AN$7500,MATCH(CA$3,Команды!$A$2:$A$7500,0),$E112+2)=Команды!$AJ$6,TRUE,FALSE),IF(INDEX(Команды!$A$2:$AN$7500,MATCH(CA$3,Команды!$A$2:$A$7500,0),$E112+2)=Команды!$AJ$7,TRUE,FALSE),IF(INDEX(Команды!$A$2:$AN$7500,MATCH(CA$3,Команды!$A$2:$A$7500,0),$E112+2)=Команды!$AJ$8,TRUE,FALSE),IF(INDEX(Команды!$A$2:$AN$7500,MATCH(CA$3,Команды!$A$2:$A$7500,0),$E112+2)=Команды!$AJ$9,TRUE,FALSE),IF(INDEX(Команды!$A$2:$AN$7500,MATCH(CA$3,Команды!$A$2:$A$7500,0),$E112+2)=Команды!$AJ$10,TRUE,FALSE),IF(INDEX(Команды!$A$2:$AN$7500,MATCH(CA$3,Команды!$A$2:$A$7500,0),$E112+2)=Команды!$AJ$11,TRUE,FALSE),IF(INDEX(Команды!$A$2:$AN$7500,MATCH(CA$3,Команды!$A$2:$A$7500,0),$E112+2)=Команды!$AJ$12,TRUE,FALSE),IF(INDEX(Команды!$A$2:$AN$7500,MATCH(CA$3,Команды!$A$2:$A$7500,0),$E112+2)=Команды!$AJ$13,TRUE,FALSE),IF(INDEX(Команды!$A$2:$AN$7500,MATCH(CA$3,Команды!$A$2:$A$7500,0),$E112+2)=Команды!$AJ$14,TRUE,FALSE),IF(INDEX(Команды!$A$2:$AN$7500,MATCH(CA$3,Команды!$A$2:$A$7500,0),$E112+2)=Команды!$AJ$15,TRUE,FALSE),IF(INDEX(Команды!$A$2:$AN$7500,MATCH(CA$3,Команды!$A$2:$A$7500,0),$E112+2)=Команды!$AJ$16,TRUE,FALSE),IF(INDEX(Команды!$A$2:$AN$7500,MATCH(CA$3,Команды!$A$2:$A$7500,0),$E112+2)=Команды!$AJ$17,TRUE,FALSE),IF(INDEX(Команды!$A$2:$AN$7500,MATCH(CA$3,Команды!$A$2:$A$7500,0),$E112+2)=Команды!$AJ$18,TRUE,FALSE),IF(INDEX(Команды!$A$2:$AN$7500,MATCH(CA$3,Команды!$A$2:$A$7500,0),$E112+2)=Команды!$AJ$19,TRUE,FALSE)),INDEX(Команды!$AJ$2:$AL$19,MATCH(INDEX(Команды!$A$2:$AN$7500,MATCH(CA$3,Команды!$A$2:$A$7500,0),$E112+2),Команды!$AJ$2:$AJ$19,0),3),0)</f>
        <v>0</v>
      </c>
      <c r="CC112" s="342"/>
      <c r="CD112" s="174">
        <f>IF(OR(IF(INDEX(Команды!$A$2:$AN$7500,MATCH(CD$3,Команды!$A$2:$A$7500,0),$E112+2)=Команды!$AJ$2,TRUE,FALSE),IF(INDEX(Команды!$A$2:$AN$7500,MATCH(CD$3,Команды!$A$2:$A$7500,0),$E112+2)=Команды!$AJ$3,TRUE,FALSE),IF(INDEX(Команды!$A$2:$AN$7500,MATCH(CD$3,Команды!$A$2:$A$7500,0),$E112+2)=Команды!$AJ$4,TRUE,FALSE),IF(INDEX(Команды!$A$2:$AN$7500,MATCH(CD$3,Команды!$A$2:$A$7500,0),$E112+2)=Команды!$AJ$5,TRUE,FALSE),IF(INDEX(Команды!$A$2:$AN$7500,MATCH(CD$3,Команды!$A$2:$A$7500,0),$E112+2)=Команды!$AJ$6,TRUE,FALSE),IF(INDEX(Команды!$A$2:$AN$7500,MATCH(CD$3,Команды!$A$2:$A$7500,0),$E112+2)=Команды!$AJ$7,TRUE,FALSE),IF(INDEX(Команды!$A$2:$AN$7500,MATCH(CD$3,Команды!$A$2:$A$7500,0),$E112+2)=Команды!$AJ$8,TRUE,FALSE),IF(INDEX(Команды!$A$2:$AN$7500,MATCH(CD$3,Команды!$A$2:$A$7500,0),$E112+2)=Команды!$AJ$9,TRUE,FALSE),IF(INDEX(Команды!$A$2:$AN$7500,MATCH(CD$3,Команды!$A$2:$A$7500,0),$E112+2)=Команды!$AJ$10,TRUE,FALSE),IF(INDEX(Команды!$A$2:$AN$7500,MATCH(CD$3,Команды!$A$2:$A$7500,0),$E112+2)=Команды!$AJ$11,TRUE,FALSE),IF(INDEX(Команды!$A$2:$AN$7500,MATCH(CD$3,Команды!$A$2:$A$7500,0),$E112+2)=Команды!$AJ$12,TRUE,FALSE),IF(INDEX(Команды!$A$2:$AN$7500,MATCH(CD$3,Команды!$A$2:$A$7500,0),$E112+2)=Команды!$AJ$13,TRUE,FALSE),IF(INDEX(Команды!$A$2:$AN$7500,MATCH(CD$3,Команды!$A$2:$A$7500,0),$E112+2)=Команды!$AJ$14,TRUE,FALSE),IF(INDEX(Команды!$A$2:$AN$7500,MATCH(CD$3,Команды!$A$2:$A$7500,0),$E112+2)=Команды!$AJ$15,TRUE,FALSE),IF(INDEX(Команды!$A$2:$AN$7500,MATCH(CD$3,Команды!$A$2:$A$7500,0),$E112+2)=Команды!$AJ$16,TRUE,FALSE),,IF(INDEX(Команды!$A$2:$AN$7500,MATCH(CD$3,Команды!$A$2:$A$7500,0),$E112+2)=Команды!$AJ$17,TRUE,FALSE),,IF(INDEX(Команды!$A$2:$AN$7500,MATCH(CD$3,Команды!$A$2:$A$7500,0),$E112+2)=Команды!$AJ$18,TRUE,FALSE),,IF(INDEX(Команды!$A$2:$AN$7500,MATCH(CD$3,Команды!$A$2:$A$7500,0),$E112+2)=Команды!$AJ$19,TRUE,FALSE)),INDEX(Команды!$AJ$2:$AK$19,MATCH(INDEX(Команды!$A$2:$AN$7500,MATCH(CD$3,Команды!$A$2:$A$7500,0),$E112+2),Команды!$AJ$2:$AJ$19,0),2),0)</f>
        <v>0</v>
      </c>
      <c r="CE112" s="175">
        <f>IF(OR(IF(INDEX(Команды!$A$2:$AN$7500,MATCH(CD$3,Команды!$A$2:$A$7500,0),$E112+2)=Команды!$AJ$2,TRUE,FALSE),IF(INDEX(Команды!$A$2:$AN$7500,MATCH(CD$3,Команды!$A$2:$A$7500,0),$E112+2)=Команды!$AJ$3,TRUE,FALSE),IF(INDEX(Команды!$A$2:$AN$7500,MATCH(CD$3,Команды!$A$2:$A$7500,0),$E112+2)=Команды!$AJ$4,TRUE,FALSE),IF(INDEX(Команды!$A$2:$AN$7500,MATCH(CD$3,Команды!$A$2:$A$7500,0),$E112+2)=Команды!$AJ$5,TRUE,FALSE),IF(INDEX(Команды!$A$2:$AN$7500,MATCH(CD$3,Команды!$A$2:$A$7500,0),$E112+2)=Команды!$AJ$6,TRUE,FALSE),IF(INDEX(Команды!$A$2:$AN$7500,MATCH(CD$3,Команды!$A$2:$A$7500,0),$E112+2)=Команды!$AJ$7,TRUE,FALSE),IF(INDEX(Команды!$A$2:$AN$7500,MATCH(CD$3,Команды!$A$2:$A$7500,0),$E112+2)=Команды!$AJ$8,TRUE,FALSE),IF(INDEX(Команды!$A$2:$AN$7500,MATCH(CD$3,Команды!$A$2:$A$7500,0),$E112+2)=Команды!$AJ$9,TRUE,FALSE),IF(INDEX(Команды!$A$2:$AN$7500,MATCH(CD$3,Команды!$A$2:$A$7500,0),$E112+2)=Команды!$AJ$10,TRUE,FALSE),IF(INDEX(Команды!$A$2:$AN$7500,MATCH(CD$3,Команды!$A$2:$A$7500,0),$E112+2)=Команды!$AJ$11,TRUE,FALSE),IF(INDEX(Команды!$A$2:$AN$7500,MATCH(CD$3,Команды!$A$2:$A$7500,0),$E112+2)=Команды!$AJ$12,TRUE,FALSE),IF(INDEX(Команды!$A$2:$AN$7500,MATCH(CD$3,Команды!$A$2:$A$7500,0),$E112+2)=Команды!$AJ$13,TRUE,FALSE),IF(INDEX(Команды!$A$2:$AN$7500,MATCH(CD$3,Команды!$A$2:$A$7500,0),$E112+2)=Команды!$AJ$14,TRUE,FALSE),IF(INDEX(Команды!$A$2:$AN$7500,MATCH(CD$3,Команды!$A$2:$A$7500,0),$E112+2)=Команды!$AJ$15,TRUE,FALSE),IF(INDEX(Команды!$A$2:$AN$7500,MATCH(CD$3,Команды!$A$2:$A$7500,0),$E112+2)=Команды!$AJ$16,TRUE,FALSE),IF(INDEX(Команды!$A$2:$AN$7500,MATCH(CD$3,Команды!$A$2:$A$7500,0),$E112+2)=Команды!$AJ$17,TRUE,FALSE),IF(INDEX(Команды!$A$2:$AN$7500,MATCH(CD$3,Команды!$A$2:$A$7500,0),$E112+2)=Команды!$AJ$18,TRUE,FALSE),IF(INDEX(Команды!$A$2:$AN$7500,MATCH(CD$3,Команды!$A$2:$A$7500,0),$E112+2)=Команды!$AJ$19,TRUE,FALSE)),INDEX(Команды!$AJ$2:$AL$19,MATCH(INDEX(Команды!$A$2:$AN$7500,MATCH(CD$3,Команды!$A$2:$A$7500,0),$E112+2),Команды!$AJ$2:$AJ$19,0),3),0)</f>
        <v>0</v>
      </c>
      <c r="CF112" s="342"/>
      <c r="CG112" s="174">
        <f>IF(OR(IF(INDEX(Команды!$A$2:$AN$7500,MATCH(CG$3,Команды!$A$2:$A$7500,0),$E112+2)=Команды!$AJ$2,TRUE,FALSE),IF(INDEX(Команды!$A$2:$AN$7500,MATCH(CG$3,Команды!$A$2:$A$7500,0),$E112+2)=Команды!$AJ$3,TRUE,FALSE),IF(INDEX(Команды!$A$2:$AN$7500,MATCH(CG$3,Команды!$A$2:$A$7500,0),$E112+2)=Команды!$AJ$4,TRUE,FALSE),IF(INDEX(Команды!$A$2:$AN$7500,MATCH(CG$3,Команды!$A$2:$A$7500,0),$E112+2)=Команды!$AJ$5,TRUE,FALSE),IF(INDEX(Команды!$A$2:$AN$7500,MATCH(CG$3,Команды!$A$2:$A$7500,0),$E112+2)=Команды!$AJ$6,TRUE,FALSE),IF(INDEX(Команды!$A$2:$AN$7500,MATCH(CG$3,Команды!$A$2:$A$7500,0),$E112+2)=Команды!$AJ$7,TRUE,FALSE),IF(INDEX(Команды!$A$2:$AN$7500,MATCH(CG$3,Команды!$A$2:$A$7500,0),$E112+2)=Команды!$AJ$8,TRUE,FALSE),IF(INDEX(Команды!$A$2:$AN$7500,MATCH(CG$3,Команды!$A$2:$A$7500,0),$E112+2)=Команды!$AJ$9,TRUE,FALSE),IF(INDEX(Команды!$A$2:$AN$7500,MATCH(CG$3,Команды!$A$2:$A$7500,0),$E112+2)=Команды!$AJ$10,TRUE,FALSE),IF(INDEX(Команды!$A$2:$AN$7500,MATCH(CG$3,Команды!$A$2:$A$7500,0),$E112+2)=Команды!$AJ$11,TRUE,FALSE),IF(INDEX(Команды!$A$2:$AN$7500,MATCH(CG$3,Команды!$A$2:$A$7500,0),$E112+2)=Команды!$AJ$12,TRUE,FALSE),IF(INDEX(Команды!$A$2:$AN$7500,MATCH(CG$3,Команды!$A$2:$A$7500,0),$E112+2)=Команды!$AJ$13,TRUE,FALSE),IF(INDEX(Команды!$A$2:$AN$7500,MATCH(CG$3,Команды!$A$2:$A$7500,0),$E112+2)=Команды!$AJ$14,TRUE,FALSE),IF(INDEX(Команды!$A$2:$AN$7500,MATCH(CG$3,Команды!$A$2:$A$7500,0),$E112+2)=Команды!$AJ$15,TRUE,FALSE),IF(INDEX(Команды!$A$2:$AN$7500,MATCH(CG$3,Команды!$A$2:$A$7500,0),$E112+2)=Команды!$AJ$16,TRUE,FALSE),,IF(INDEX(Команды!$A$2:$AN$7500,MATCH(CG$3,Команды!$A$2:$A$7500,0),$E112+2)=Команды!$AJ$17,TRUE,FALSE),,IF(INDEX(Команды!$A$2:$AN$7500,MATCH(CG$3,Команды!$A$2:$A$7500,0),$E112+2)=Команды!$AJ$18,TRUE,FALSE),,IF(INDEX(Команды!$A$2:$AN$7500,MATCH(CG$3,Команды!$A$2:$A$7500,0),$E112+2)=Команды!$AJ$19,TRUE,FALSE)),INDEX(Команды!$AJ$2:$AK$19,MATCH(INDEX(Команды!$A$2:$AN$7500,MATCH(CG$3,Команды!$A$2:$A$7500,0),$E112+2),Команды!$AJ$2:$AJ$19,0),2),0)</f>
        <v>0</v>
      </c>
      <c r="CH112" s="175">
        <f>IF(OR(IF(INDEX(Команды!$A$2:$AN$7500,MATCH(CG$3,Команды!$A$2:$A$7500,0),$E112+2)=Команды!$AJ$2,TRUE,FALSE),IF(INDEX(Команды!$A$2:$AN$7500,MATCH(CG$3,Команды!$A$2:$A$7500,0),$E112+2)=Команды!$AJ$3,TRUE,FALSE),IF(INDEX(Команды!$A$2:$AN$7500,MATCH(CG$3,Команды!$A$2:$A$7500,0),$E112+2)=Команды!$AJ$4,TRUE,FALSE),IF(INDEX(Команды!$A$2:$AN$7500,MATCH(CG$3,Команды!$A$2:$A$7500,0),$E112+2)=Команды!$AJ$5,TRUE,FALSE),IF(INDEX(Команды!$A$2:$AN$7500,MATCH(CG$3,Команды!$A$2:$A$7500,0),$E112+2)=Команды!$AJ$6,TRUE,FALSE),IF(INDEX(Команды!$A$2:$AN$7500,MATCH(CG$3,Команды!$A$2:$A$7500,0),$E112+2)=Команды!$AJ$7,TRUE,FALSE),IF(INDEX(Команды!$A$2:$AN$7500,MATCH(CG$3,Команды!$A$2:$A$7500,0),$E112+2)=Команды!$AJ$8,TRUE,FALSE),IF(INDEX(Команды!$A$2:$AN$7500,MATCH(CG$3,Команды!$A$2:$A$7500,0),$E112+2)=Команды!$AJ$9,TRUE,FALSE),IF(INDEX(Команды!$A$2:$AN$7500,MATCH(CG$3,Команды!$A$2:$A$7500,0),$E112+2)=Команды!$AJ$10,TRUE,FALSE),IF(INDEX(Команды!$A$2:$AN$7500,MATCH(CG$3,Команды!$A$2:$A$7500,0),$E112+2)=Команды!$AJ$11,TRUE,FALSE),IF(INDEX(Команды!$A$2:$AN$7500,MATCH(CG$3,Команды!$A$2:$A$7500,0),$E112+2)=Команды!$AJ$12,TRUE,FALSE),IF(INDEX(Команды!$A$2:$AN$7500,MATCH(CG$3,Команды!$A$2:$A$7500,0),$E112+2)=Команды!$AJ$13,TRUE,FALSE),IF(INDEX(Команды!$A$2:$AN$7500,MATCH(CG$3,Команды!$A$2:$A$7500,0),$E112+2)=Команды!$AJ$14,TRUE,FALSE),IF(INDEX(Команды!$A$2:$AN$7500,MATCH(CG$3,Команды!$A$2:$A$7500,0),$E112+2)=Команды!$AJ$15,TRUE,FALSE),IF(INDEX(Команды!$A$2:$AN$7500,MATCH(CG$3,Команды!$A$2:$A$7500,0),$E112+2)=Команды!$AJ$16,TRUE,FALSE),IF(INDEX(Команды!$A$2:$AN$7500,MATCH(CG$3,Команды!$A$2:$A$7500,0),$E112+2)=Команды!$AJ$17,TRUE,FALSE),IF(INDEX(Команды!$A$2:$AN$7500,MATCH(CG$3,Команды!$A$2:$A$7500,0),$E112+2)=Команды!$AJ$18,TRUE,FALSE),IF(INDEX(Команды!$A$2:$AN$7500,MATCH(CG$3,Команды!$A$2:$A$7500,0),$E112+2)=Команды!$AJ$19,TRUE,FALSE)),INDEX(Команды!$AJ$2:$AL$19,MATCH(INDEX(Команды!$A$2:$AN$7500,MATCH(CG$3,Команды!$A$2:$A$7500,0),$E112+2),Команды!$AJ$2:$AJ$19,0),3),0)</f>
        <v>0</v>
      </c>
      <c r="CI112" s="342"/>
      <c r="CJ112" s="174">
        <f>IF(OR(IF(INDEX(Команды!$A$2:$AN$7500,MATCH(CJ$3,Команды!$A$2:$A$7500,0),$E112+2)=Команды!$AJ$2,TRUE,FALSE),IF(INDEX(Команды!$A$2:$AN$7500,MATCH(CJ$3,Команды!$A$2:$A$7500,0),$E112+2)=Команды!$AJ$3,TRUE,FALSE),IF(INDEX(Команды!$A$2:$AN$7500,MATCH(CJ$3,Команды!$A$2:$A$7500,0),$E112+2)=Команды!$AJ$4,TRUE,FALSE),IF(INDEX(Команды!$A$2:$AN$7500,MATCH(CJ$3,Команды!$A$2:$A$7500,0),$E112+2)=Команды!$AJ$5,TRUE,FALSE),IF(INDEX(Команды!$A$2:$AN$7500,MATCH(CJ$3,Команды!$A$2:$A$7500,0),$E112+2)=Команды!$AJ$6,TRUE,FALSE),IF(INDEX(Команды!$A$2:$AN$7500,MATCH(CJ$3,Команды!$A$2:$A$7500,0),$E112+2)=Команды!$AJ$7,TRUE,FALSE),IF(INDEX(Команды!$A$2:$AN$7500,MATCH(CJ$3,Команды!$A$2:$A$7500,0),$E112+2)=Команды!$AJ$8,TRUE,FALSE),IF(INDEX(Команды!$A$2:$AN$7500,MATCH(CJ$3,Команды!$A$2:$A$7500,0),$E112+2)=Команды!$AJ$9,TRUE,FALSE),IF(INDEX(Команды!$A$2:$AN$7500,MATCH(CJ$3,Команды!$A$2:$A$7500,0),$E112+2)=Команды!$AJ$10,TRUE,FALSE),IF(INDEX(Команды!$A$2:$AN$7500,MATCH(CJ$3,Команды!$A$2:$A$7500,0),$E112+2)=Команды!$AJ$11,TRUE,FALSE),IF(INDEX(Команды!$A$2:$AN$7500,MATCH(CJ$3,Команды!$A$2:$A$7500,0),$E112+2)=Команды!$AJ$12,TRUE,FALSE),IF(INDEX(Команды!$A$2:$AN$7500,MATCH(CJ$3,Команды!$A$2:$A$7500,0),$E112+2)=Команды!$AJ$13,TRUE,FALSE),IF(INDEX(Команды!$A$2:$AN$7500,MATCH(CJ$3,Команды!$A$2:$A$7500,0),$E112+2)=Команды!$AJ$14,TRUE,FALSE),IF(INDEX(Команды!$A$2:$AN$7500,MATCH(CJ$3,Команды!$A$2:$A$7500,0),$E112+2)=Команды!$AJ$15,TRUE,FALSE),IF(INDEX(Команды!$A$2:$AN$7500,MATCH(CJ$3,Команды!$A$2:$A$7500,0),$E112+2)=Команды!$AJ$16,TRUE,FALSE),,IF(INDEX(Команды!$A$2:$AN$7500,MATCH(CJ$3,Команды!$A$2:$A$7500,0),$E112+2)=Команды!$AJ$17,TRUE,FALSE),,IF(INDEX(Команды!$A$2:$AN$7500,MATCH(CJ$3,Команды!$A$2:$A$7500,0),$E112+2)=Команды!$AJ$18,TRUE,FALSE),,IF(INDEX(Команды!$A$2:$AN$7500,MATCH(CJ$3,Команды!$A$2:$A$7500,0),$E112+2)=Команды!$AJ$19,TRUE,FALSE)),INDEX(Команды!$AJ$2:$AK$19,MATCH(INDEX(Команды!$A$2:$AN$7500,MATCH(CJ$3,Команды!$A$2:$A$7500,0),$E112+2),Команды!$AJ$2:$AJ$19,0),2),0)</f>
        <v>0</v>
      </c>
      <c r="CK112" s="175">
        <f>IF(OR(IF(INDEX(Команды!$A$2:$AN$7500,MATCH(CJ$3,Команды!$A$2:$A$7500,0),$E112+2)=Команды!$AJ$2,TRUE,FALSE),IF(INDEX(Команды!$A$2:$AN$7500,MATCH(CJ$3,Команды!$A$2:$A$7500,0),$E112+2)=Команды!$AJ$3,TRUE,FALSE),IF(INDEX(Команды!$A$2:$AN$7500,MATCH(CJ$3,Команды!$A$2:$A$7500,0),$E112+2)=Команды!$AJ$4,TRUE,FALSE),IF(INDEX(Команды!$A$2:$AN$7500,MATCH(CJ$3,Команды!$A$2:$A$7500,0),$E112+2)=Команды!$AJ$5,TRUE,FALSE),IF(INDEX(Команды!$A$2:$AN$7500,MATCH(CJ$3,Команды!$A$2:$A$7500,0),$E112+2)=Команды!$AJ$6,TRUE,FALSE),IF(INDEX(Команды!$A$2:$AN$7500,MATCH(CJ$3,Команды!$A$2:$A$7500,0),$E112+2)=Команды!$AJ$7,TRUE,FALSE),IF(INDEX(Команды!$A$2:$AN$7500,MATCH(CJ$3,Команды!$A$2:$A$7500,0),$E112+2)=Команды!$AJ$8,TRUE,FALSE),IF(INDEX(Команды!$A$2:$AN$7500,MATCH(CJ$3,Команды!$A$2:$A$7500,0),$E112+2)=Команды!$AJ$9,TRUE,FALSE),IF(INDEX(Команды!$A$2:$AN$7500,MATCH(CJ$3,Команды!$A$2:$A$7500,0),$E112+2)=Команды!$AJ$10,TRUE,FALSE),IF(INDEX(Команды!$A$2:$AN$7500,MATCH(CJ$3,Команды!$A$2:$A$7500,0),$E112+2)=Команды!$AJ$11,TRUE,FALSE),IF(INDEX(Команды!$A$2:$AN$7500,MATCH(CJ$3,Команды!$A$2:$A$7500,0),$E112+2)=Команды!$AJ$12,TRUE,FALSE),IF(INDEX(Команды!$A$2:$AN$7500,MATCH(CJ$3,Команды!$A$2:$A$7500,0),$E112+2)=Команды!$AJ$13,TRUE,FALSE),IF(INDEX(Команды!$A$2:$AN$7500,MATCH(CJ$3,Команды!$A$2:$A$7500,0),$E112+2)=Команды!$AJ$14,TRUE,FALSE),IF(INDEX(Команды!$A$2:$AN$7500,MATCH(CJ$3,Команды!$A$2:$A$7500,0),$E112+2)=Команды!$AJ$15,TRUE,FALSE),IF(INDEX(Команды!$A$2:$AN$7500,MATCH(CJ$3,Команды!$A$2:$A$7500,0),$E112+2)=Команды!$AJ$16,TRUE,FALSE),IF(INDEX(Команды!$A$2:$AN$7500,MATCH(CJ$3,Команды!$A$2:$A$7500,0),$E112+2)=Команды!$AJ$17,TRUE,FALSE),IF(INDEX(Команды!$A$2:$AN$7500,MATCH(CJ$3,Команды!$A$2:$A$7500,0),$E112+2)=Команды!$AJ$18,TRUE,FALSE),IF(INDEX(Команды!$A$2:$AN$7500,MATCH(CJ$3,Команды!$A$2:$A$7500,0),$E112+2)=Команды!$AJ$19,TRUE,FALSE)),INDEX(Команды!$AJ$2:$AL$19,MATCH(INDEX(Команды!$A$2:$AN$7500,MATCH(CJ$3,Команды!$A$2:$A$7500,0),$E112+2),Команды!$AJ$2:$AJ$19,0),3),0)</f>
        <v>0</v>
      </c>
      <c r="CL112" s="342"/>
      <c r="CM112" s="174">
        <f>IF(OR(IF(INDEX(Команды!$A$2:$AN$7500,MATCH(CM$3,Команды!$A$2:$A$7500,0),$E112+2)=Команды!$AJ$2,TRUE,FALSE),IF(INDEX(Команды!$A$2:$AN$7500,MATCH(CM$3,Команды!$A$2:$A$7500,0),$E112+2)=Команды!$AJ$3,TRUE,FALSE),IF(INDEX(Команды!$A$2:$AN$7500,MATCH(CM$3,Команды!$A$2:$A$7500,0),$E112+2)=Команды!$AJ$4,TRUE,FALSE),IF(INDEX(Команды!$A$2:$AN$7500,MATCH(CM$3,Команды!$A$2:$A$7500,0),$E112+2)=Команды!$AJ$5,TRUE,FALSE),IF(INDEX(Команды!$A$2:$AN$7500,MATCH(CM$3,Команды!$A$2:$A$7500,0),$E112+2)=Команды!$AJ$6,TRUE,FALSE),IF(INDEX(Команды!$A$2:$AN$7500,MATCH(CM$3,Команды!$A$2:$A$7500,0),$E112+2)=Команды!$AJ$7,TRUE,FALSE),IF(INDEX(Команды!$A$2:$AN$7500,MATCH(CM$3,Команды!$A$2:$A$7500,0),$E112+2)=Команды!$AJ$8,TRUE,FALSE),IF(INDEX(Команды!$A$2:$AN$7500,MATCH(CM$3,Команды!$A$2:$A$7500,0),$E112+2)=Команды!$AJ$9,TRUE,FALSE),IF(INDEX(Команды!$A$2:$AN$7500,MATCH(CM$3,Команды!$A$2:$A$7500,0),$E112+2)=Команды!$AJ$10,TRUE,FALSE),IF(INDEX(Команды!$A$2:$AN$7500,MATCH(CM$3,Команды!$A$2:$A$7500,0),$E112+2)=Команды!$AJ$11,TRUE,FALSE),IF(INDEX(Команды!$A$2:$AN$7500,MATCH(CM$3,Команды!$A$2:$A$7500,0),$E112+2)=Команды!$AJ$12,TRUE,FALSE),IF(INDEX(Команды!$A$2:$AN$7500,MATCH(CM$3,Команды!$A$2:$A$7500,0),$E112+2)=Команды!$AJ$13,TRUE,FALSE),IF(INDEX(Команды!$A$2:$AN$7500,MATCH(CM$3,Команды!$A$2:$A$7500,0),$E112+2)=Команды!$AJ$14,TRUE,FALSE),IF(INDEX(Команды!$A$2:$AN$7500,MATCH(CM$3,Команды!$A$2:$A$7500,0),$E112+2)=Команды!$AJ$15,TRUE,FALSE),IF(INDEX(Команды!$A$2:$AN$7500,MATCH(CM$3,Команды!$A$2:$A$7500,0),$E112+2)=Команды!$AJ$16,TRUE,FALSE),,IF(INDEX(Команды!$A$2:$AN$7500,MATCH(CM$3,Команды!$A$2:$A$7500,0),$E112+2)=Команды!$AJ$17,TRUE,FALSE),,IF(INDEX(Команды!$A$2:$AN$7500,MATCH(CM$3,Команды!$A$2:$A$7500,0),$E112+2)=Команды!$AJ$18,TRUE,FALSE),,IF(INDEX(Команды!$A$2:$AN$7500,MATCH(CM$3,Команды!$A$2:$A$7500,0),$E112+2)=Команды!$AJ$19,TRUE,FALSE)),INDEX(Команды!$AJ$2:$AK$19,MATCH(INDEX(Команды!$A$2:$AN$7500,MATCH(CM$3,Команды!$A$2:$A$7500,0),$E112+2),Команды!$AJ$2:$AJ$19,0),2),0)</f>
        <v>0</v>
      </c>
      <c r="CN112" s="175">
        <f>IF(OR(IF(INDEX(Команды!$A$2:$AN$7500,MATCH(CM$3,Команды!$A$2:$A$7500,0),$E112+2)=Команды!$AJ$2,TRUE,FALSE),IF(INDEX(Команды!$A$2:$AN$7500,MATCH(CM$3,Команды!$A$2:$A$7500,0),$E112+2)=Команды!$AJ$3,TRUE,FALSE),IF(INDEX(Команды!$A$2:$AN$7500,MATCH(CM$3,Команды!$A$2:$A$7500,0),$E112+2)=Команды!$AJ$4,TRUE,FALSE),IF(INDEX(Команды!$A$2:$AN$7500,MATCH(CM$3,Команды!$A$2:$A$7500,0),$E112+2)=Команды!$AJ$5,TRUE,FALSE),IF(INDEX(Команды!$A$2:$AN$7500,MATCH(CM$3,Команды!$A$2:$A$7500,0),$E112+2)=Команды!$AJ$6,TRUE,FALSE),IF(INDEX(Команды!$A$2:$AN$7500,MATCH(CM$3,Команды!$A$2:$A$7500,0),$E112+2)=Команды!$AJ$7,TRUE,FALSE),IF(INDEX(Команды!$A$2:$AN$7500,MATCH(CM$3,Команды!$A$2:$A$7500,0),$E112+2)=Команды!$AJ$8,TRUE,FALSE),IF(INDEX(Команды!$A$2:$AN$7500,MATCH(CM$3,Команды!$A$2:$A$7500,0),$E112+2)=Команды!$AJ$9,TRUE,FALSE),IF(INDEX(Команды!$A$2:$AN$7500,MATCH(CM$3,Команды!$A$2:$A$7500,0),$E112+2)=Команды!$AJ$10,TRUE,FALSE),IF(INDEX(Команды!$A$2:$AN$7500,MATCH(CM$3,Команды!$A$2:$A$7500,0),$E112+2)=Команды!$AJ$11,TRUE,FALSE),IF(INDEX(Команды!$A$2:$AN$7500,MATCH(CM$3,Команды!$A$2:$A$7500,0),$E112+2)=Команды!$AJ$12,TRUE,FALSE),IF(INDEX(Команды!$A$2:$AN$7500,MATCH(CM$3,Команды!$A$2:$A$7500,0),$E112+2)=Команды!$AJ$13,TRUE,FALSE),IF(INDEX(Команды!$A$2:$AN$7500,MATCH(CM$3,Команды!$A$2:$A$7500,0),$E112+2)=Команды!$AJ$14,TRUE,FALSE),IF(INDEX(Команды!$A$2:$AN$7500,MATCH(CM$3,Команды!$A$2:$A$7500,0),$E112+2)=Команды!$AJ$15,TRUE,FALSE),IF(INDEX(Команды!$A$2:$AN$7500,MATCH(CM$3,Команды!$A$2:$A$7500,0),$E112+2)=Команды!$AJ$16,TRUE,FALSE),IF(INDEX(Команды!$A$2:$AN$7500,MATCH(CM$3,Команды!$A$2:$A$7500,0),$E112+2)=Команды!$AJ$17,TRUE,FALSE),IF(INDEX(Команды!$A$2:$AN$7500,MATCH(CM$3,Команды!$A$2:$A$7500,0),$E112+2)=Команды!$AJ$18,TRUE,FALSE),IF(INDEX(Команды!$A$2:$AN$7500,MATCH(CM$3,Команды!$A$2:$A$7500,0),$E112+2)=Команды!$AJ$19,TRUE,FALSE)),INDEX(Команды!$AJ$2:$AL$19,MATCH(INDEX(Команды!$A$2:$AN$7500,MATCH(CM$3,Команды!$A$2:$A$7500,0),$E112+2),Команды!$AJ$2:$AJ$19,0),3),0)</f>
        <v>0</v>
      </c>
      <c r="CO112" s="342"/>
      <c r="CP112" s="174">
        <f>IF(OR(IF(INDEX(Команды!$A$2:$AN$7500,MATCH(CP$3,Команды!$A$2:$A$7500,0),$E112+2)=Команды!$AJ$2,TRUE,FALSE),IF(INDEX(Команды!$A$2:$AN$7500,MATCH(CP$3,Команды!$A$2:$A$7500,0),$E112+2)=Команды!$AJ$3,TRUE,FALSE),IF(INDEX(Команды!$A$2:$AN$7500,MATCH(CP$3,Команды!$A$2:$A$7500,0),$E112+2)=Команды!$AJ$4,TRUE,FALSE),IF(INDEX(Команды!$A$2:$AN$7500,MATCH(CP$3,Команды!$A$2:$A$7500,0),$E112+2)=Команды!$AJ$5,TRUE,FALSE),IF(INDEX(Команды!$A$2:$AN$7500,MATCH(CP$3,Команды!$A$2:$A$7500,0),$E112+2)=Команды!$AJ$6,TRUE,FALSE),IF(INDEX(Команды!$A$2:$AN$7500,MATCH(CP$3,Команды!$A$2:$A$7500,0),$E112+2)=Команды!$AJ$7,TRUE,FALSE),IF(INDEX(Команды!$A$2:$AN$7500,MATCH(CP$3,Команды!$A$2:$A$7500,0),$E112+2)=Команды!$AJ$8,TRUE,FALSE),IF(INDEX(Команды!$A$2:$AN$7500,MATCH(CP$3,Команды!$A$2:$A$7500,0),$E112+2)=Команды!$AJ$9,TRUE,FALSE),IF(INDEX(Команды!$A$2:$AN$7500,MATCH(CP$3,Команды!$A$2:$A$7500,0),$E112+2)=Команды!$AJ$10,TRUE,FALSE),IF(INDEX(Команды!$A$2:$AN$7500,MATCH(CP$3,Команды!$A$2:$A$7500,0),$E112+2)=Команды!$AJ$11,TRUE,FALSE),IF(INDEX(Команды!$A$2:$AN$7500,MATCH(CP$3,Команды!$A$2:$A$7500,0),$E112+2)=Команды!$AJ$12,TRUE,FALSE),IF(INDEX(Команды!$A$2:$AN$7500,MATCH(CP$3,Команды!$A$2:$A$7500,0),$E112+2)=Команды!$AJ$13,TRUE,FALSE),IF(INDEX(Команды!$A$2:$AN$7500,MATCH(CP$3,Команды!$A$2:$A$7500,0),$E112+2)=Команды!$AJ$14,TRUE,FALSE),IF(INDEX(Команды!$A$2:$AN$7500,MATCH(CP$3,Команды!$A$2:$A$7500,0),$E112+2)=Команды!$AJ$15,TRUE,FALSE),IF(INDEX(Команды!$A$2:$AN$7500,MATCH(CP$3,Команды!$A$2:$A$7500,0),$E112+2)=Команды!$AJ$16,TRUE,FALSE),,IF(INDEX(Команды!$A$2:$AN$7500,MATCH(CP$3,Команды!$A$2:$A$7500,0),$E112+2)=Команды!$AJ$17,TRUE,FALSE),,IF(INDEX(Команды!$A$2:$AN$7500,MATCH(CP$3,Команды!$A$2:$A$7500,0),$E112+2)=Команды!$AJ$18,TRUE,FALSE),,IF(INDEX(Команды!$A$2:$AN$7500,MATCH(CP$3,Команды!$A$2:$A$7500,0),$E112+2)=Команды!$AJ$19,TRUE,FALSE)),INDEX(Команды!$AJ$2:$AK$19,MATCH(INDEX(Команды!$A$2:$AN$7500,MATCH(CP$3,Команды!$A$2:$A$7500,0),$E112+2),Команды!$AJ$2:$AJ$19,0),2),0)</f>
        <v>0</v>
      </c>
      <c r="CQ112" s="175">
        <f>IF(OR(IF(INDEX(Команды!$A$2:$AN$7500,MATCH(CP$3,Команды!$A$2:$A$7500,0),$E112+2)=Команды!$AJ$2,TRUE,FALSE),IF(INDEX(Команды!$A$2:$AN$7500,MATCH(CP$3,Команды!$A$2:$A$7500,0),$E112+2)=Команды!$AJ$3,TRUE,FALSE),IF(INDEX(Команды!$A$2:$AN$7500,MATCH(CP$3,Команды!$A$2:$A$7500,0),$E112+2)=Команды!$AJ$4,TRUE,FALSE),IF(INDEX(Команды!$A$2:$AN$7500,MATCH(CP$3,Команды!$A$2:$A$7500,0),$E112+2)=Команды!$AJ$5,TRUE,FALSE),IF(INDEX(Команды!$A$2:$AN$7500,MATCH(CP$3,Команды!$A$2:$A$7500,0),$E112+2)=Команды!$AJ$6,TRUE,FALSE),IF(INDEX(Команды!$A$2:$AN$7500,MATCH(CP$3,Команды!$A$2:$A$7500,0),$E112+2)=Команды!$AJ$7,TRUE,FALSE),IF(INDEX(Команды!$A$2:$AN$7500,MATCH(CP$3,Команды!$A$2:$A$7500,0),$E112+2)=Команды!$AJ$8,TRUE,FALSE),IF(INDEX(Команды!$A$2:$AN$7500,MATCH(CP$3,Команды!$A$2:$A$7500,0),$E112+2)=Команды!$AJ$9,TRUE,FALSE),IF(INDEX(Команды!$A$2:$AN$7500,MATCH(CP$3,Команды!$A$2:$A$7500,0),$E112+2)=Команды!$AJ$10,TRUE,FALSE),IF(INDEX(Команды!$A$2:$AN$7500,MATCH(CP$3,Команды!$A$2:$A$7500,0),$E112+2)=Команды!$AJ$11,TRUE,FALSE),IF(INDEX(Команды!$A$2:$AN$7500,MATCH(CP$3,Команды!$A$2:$A$7500,0),$E112+2)=Команды!$AJ$12,TRUE,FALSE),IF(INDEX(Команды!$A$2:$AN$7500,MATCH(CP$3,Команды!$A$2:$A$7500,0),$E112+2)=Команды!$AJ$13,TRUE,FALSE),IF(INDEX(Команды!$A$2:$AN$7500,MATCH(CP$3,Команды!$A$2:$A$7500,0),$E112+2)=Команды!$AJ$14,TRUE,FALSE),IF(INDEX(Команды!$A$2:$AN$7500,MATCH(CP$3,Команды!$A$2:$A$7500,0),$E112+2)=Команды!$AJ$15,TRUE,FALSE),IF(INDEX(Команды!$A$2:$AN$7500,MATCH(CP$3,Команды!$A$2:$A$7500,0),$E112+2)=Команды!$AJ$16,TRUE,FALSE),IF(INDEX(Команды!$A$2:$AN$7500,MATCH(CP$3,Команды!$A$2:$A$7500,0),$E112+2)=Команды!$AJ$17,TRUE,FALSE),IF(INDEX(Команды!$A$2:$AN$7500,MATCH(CP$3,Команды!$A$2:$A$7500,0),$E112+2)=Команды!$AJ$18,TRUE,FALSE),IF(INDEX(Команды!$A$2:$AN$7500,MATCH(CP$3,Команды!$A$2:$A$7500,0),$E112+2)=Команды!$AJ$19,TRUE,FALSE)),INDEX(Команды!$AJ$2:$AL$19,MATCH(INDEX(Команды!$A$2:$AN$7500,MATCH(CP$3,Команды!$A$2:$A$7500,0),$E112+2),Команды!$AJ$2:$AJ$19,0),3),0)</f>
        <v>0</v>
      </c>
      <c r="CR112" s="342"/>
      <c r="CS112" s="174">
        <f>IF(OR(IF(INDEX(Команды!$A$2:$AN$7500,MATCH(CS$3,Команды!$A$2:$A$7500,0),$E112+2)=Команды!$AJ$2,TRUE,FALSE),IF(INDEX(Команды!$A$2:$AN$7500,MATCH(CS$3,Команды!$A$2:$A$7500,0),$E112+2)=Команды!$AJ$3,TRUE,FALSE),IF(INDEX(Команды!$A$2:$AN$7500,MATCH(CS$3,Команды!$A$2:$A$7500,0),$E112+2)=Команды!$AJ$4,TRUE,FALSE),IF(INDEX(Команды!$A$2:$AN$7500,MATCH(CS$3,Команды!$A$2:$A$7500,0),$E112+2)=Команды!$AJ$5,TRUE,FALSE),IF(INDEX(Команды!$A$2:$AN$7500,MATCH(CS$3,Команды!$A$2:$A$7500,0),$E112+2)=Команды!$AJ$6,TRUE,FALSE),IF(INDEX(Команды!$A$2:$AN$7500,MATCH(CS$3,Команды!$A$2:$A$7500,0),$E112+2)=Команды!$AJ$7,TRUE,FALSE),IF(INDEX(Команды!$A$2:$AN$7500,MATCH(CS$3,Команды!$A$2:$A$7500,0),$E112+2)=Команды!$AJ$8,TRUE,FALSE),IF(INDEX(Команды!$A$2:$AN$7500,MATCH(CS$3,Команды!$A$2:$A$7500,0),$E112+2)=Команды!$AJ$9,TRUE,FALSE),IF(INDEX(Команды!$A$2:$AN$7500,MATCH(CS$3,Команды!$A$2:$A$7500,0),$E112+2)=Команды!$AJ$10,TRUE,FALSE),IF(INDEX(Команды!$A$2:$AN$7500,MATCH(CS$3,Команды!$A$2:$A$7500,0),$E112+2)=Команды!$AJ$11,TRUE,FALSE),IF(INDEX(Команды!$A$2:$AN$7500,MATCH(CS$3,Команды!$A$2:$A$7500,0),$E112+2)=Команды!$AJ$12,TRUE,FALSE),IF(INDEX(Команды!$A$2:$AN$7500,MATCH(CS$3,Команды!$A$2:$A$7500,0),$E112+2)=Команды!$AJ$13,TRUE,FALSE),IF(INDEX(Команды!$A$2:$AN$7500,MATCH(CS$3,Команды!$A$2:$A$7500,0),$E112+2)=Команды!$AJ$14,TRUE,FALSE),IF(INDEX(Команды!$A$2:$AN$7500,MATCH(CS$3,Команды!$A$2:$A$7500,0),$E112+2)=Команды!$AJ$15,TRUE,FALSE),IF(INDEX(Команды!$A$2:$AN$7500,MATCH(CS$3,Команды!$A$2:$A$7500,0),$E112+2)=Команды!$AJ$16,TRUE,FALSE),,IF(INDEX(Команды!$A$2:$AN$7500,MATCH(CS$3,Команды!$A$2:$A$7500,0),$E112+2)=Команды!$AJ$17,TRUE,FALSE),,IF(INDEX(Команды!$A$2:$AN$7500,MATCH(CS$3,Команды!$A$2:$A$7500,0),$E112+2)=Команды!$AJ$18,TRUE,FALSE),,IF(INDEX(Команды!$A$2:$AN$7500,MATCH(CS$3,Команды!$A$2:$A$7500,0),$E112+2)=Команды!$AJ$19,TRUE,FALSE)),INDEX(Команды!$AJ$2:$AK$19,MATCH(INDEX(Команды!$A$2:$AN$7500,MATCH(CS$3,Команды!$A$2:$A$7500,0),$E112+2),Команды!$AJ$2:$AJ$19,0),2),0)</f>
        <v>0</v>
      </c>
      <c r="CT112" s="175">
        <f>IF(OR(IF(INDEX(Команды!$A$2:$AN$7500,MATCH(CS$3,Команды!$A$2:$A$7500,0),$E112+2)=Команды!$AJ$2,TRUE,FALSE),IF(INDEX(Команды!$A$2:$AN$7500,MATCH(CS$3,Команды!$A$2:$A$7500,0),$E112+2)=Команды!$AJ$3,TRUE,FALSE),IF(INDEX(Команды!$A$2:$AN$7500,MATCH(CS$3,Команды!$A$2:$A$7500,0),$E112+2)=Команды!$AJ$4,TRUE,FALSE),IF(INDEX(Команды!$A$2:$AN$7500,MATCH(CS$3,Команды!$A$2:$A$7500,0),$E112+2)=Команды!$AJ$5,TRUE,FALSE),IF(INDEX(Команды!$A$2:$AN$7500,MATCH(CS$3,Команды!$A$2:$A$7500,0),$E112+2)=Команды!$AJ$6,TRUE,FALSE),IF(INDEX(Команды!$A$2:$AN$7500,MATCH(CS$3,Команды!$A$2:$A$7500,0),$E112+2)=Команды!$AJ$7,TRUE,FALSE),IF(INDEX(Команды!$A$2:$AN$7500,MATCH(CS$3,Команды!$A$2:$A$7500,0),$E112+2)=Команды!$AJ$8,TRUE,FALSE),IF(INDEX(Команды!$A$2:$AN$7500,MATCH(CS$3,Команды!$A$2:$A$7500,0),$E112+2)=Команды!$AJ$9,TRUE,FALSE),IF(INDEX(Команды!$A$2:$AN$7500,MATCH(CS$3,Команды!$A$2:$A$7500,0),$E112+2)=Команды!$AJ$10,TRUE,FALSE),IF(INDEX(Команды!$A$2:$AN$7500,MATCH(CS$3,Команды!$A$2:$A$7500,0),$E112+2)=Команды!$AJ$11,TRUE,FALSE),IF(INDEX(Команды!$A$2:$AN$7500,MATCH(CS$3,Команды!$A$2:$A$7500,0),$E112+2)=Команды!$AJ$12,TRUE,FALSE),IF(INDEX(Команды!$A$2:$AN$7500,MATCH(CS$3,Команды!$A$2:$A$7500,0),$E112+2)=Команды!$AJ$13,TRUE,FALSE),IF(INDEX(Команды!$A$2:$AN$7500,MATCH(CS$3,Команды!$A$2:$A$7500,0),$E112+2)=Команды!$AJ$14,TRUE,FALSE),IF(INDEX(Команды!$A$2:$AN$7500,MATCH(CS$3,Команды!$A$2:$A$7500,0),$E112+2)=Команды!$AJ$15,TRUE,FALSE),IF(INDEX(Команды!$A$2:$AN$7500,MATCH(CS$3,Команды!$A$2:$A$7500,0),$E112+2)=Команды!$AJ$16,TRUE,FALSE),IF(INDEX(Команды!$A$2:$AN$7500,MATCH(CS$3,Команды!$A$2:$A$7500,0),$E112+2)=Команды!$AJ$17,TRUE,FALSE),IF(INDEX(Команды!$A$2:$AN$7500,MATCH(CS$3,Команды!$A$2:$A$7500,0),$E112+2)=Команды!$AJ$18,TRUE,FALSE),IF(INDEX(Команды!$A$2:$AN$7500,MATCH(CS$3,Команды!$A$2:$A$7500,0),$E112+2)=Команды!$AJ$19,TRUE,FALSE)),INDEX(Команды!$AJ$2:$AL$19,MATCH(INDEX(Команды!$A$2:$AN$7500,MATCH(CS$3,Команды!$A$2:$A$7500,0),$E112+2),Команды!$AJ$2:$AJ$19,0),3),0)</f>
        <v>0</v>
      </c>
      <c r="CU112" s="342"/>
    </row>
    <row r="113" spans="1:99" s="2" customFormat="1" ht="21.95" customHeight="1" x14ac:dyDescent="0.3">
      <c r="A113" s="251">
        <v>108</v>
      </c>
      <c r="B113" s="2" t="e">
        <f>VLOOKUP(A113,'Список КК'!A:F,6,TRUE)</f>
        <v>#N/A</v>
      </c>
      <c r="C113" s="4">
        <f>VLOOKUP(A113,'Список КК'!A:B,2,TRUE)</f>
        <v>0</v>
      </c>
      <c r="D113" s="203">
        <f>VLOOKUP(A113,'Список КК'!A:D,4,TRUE)</f>
        <v>0</v>
      </c>
      <c r="E113" s="4">
        <f>VLOOKUP(A113,'Список КК'!A:C,3,TRUE)</f>
        <v>0</v>
      </c>
      <c r="F113" s="220">
        <f>VLOOKUP(A113,'Список КК'!A:E,5,TRUE)</f>
        <v>0</v>
      </c>
      <c r="G113" s="174">
        <f>IF(OR(IF(INDEX(Команды!$A$2:$AN$7500,MATCH(G$3,Команды!$A$2:$A$7500,0),$E113+2)=Команды!$AJ$2,TRUE,FALSE),IF(INDEX(Команды!$A$2:$AN$7500,MATCH(G$3,Команды!$A$2:$A$7500,0),$E113+2)=Команды!$AJ$3,TRUE,FALSE),IF(INDEX(Команды!$A$2:$AN$7500,MATCH(G$3,Команды!$A$2:$A$7500,0),$E113+2)=Команды!$AJ$4,TRUE,FALSE),IF(INDEX(Команды!$A$2:$AN$7500,MATCH(G$3,Команды!$A$2:$A$7500,0),$E113+2)=Команды!$AJ$5,TRUE,FALSE),IF(INDEX(Команды!$A$2:$AN$7500,MATCH(G$3,Команды!$A$2:$A$7500,0),$E113+2)=Команды!$AJ$6,TRUE,FALSE),IF(INDEX(Команды!$A$2:$AN$7500,MATCH(G$3,Команды!$A$2:$A$7500,0),$E113+2)=Команды!$AJ$7,TRUE,FALSE),IF(INDEX(Команды!$A$2:$AN$7500,MATCH(G$3,Команды!$A$2:$A$7500,0),$E113+2)=Команды!$AJ$8,TRUE,FALSE),IF(INDEX(Команды!$A$2:$AN$7500,MATCH(G$3,Команды!$A$2:$A$7500,0),$E113+2)=Команды!$AJ$9,TRUE,FALSE),IF(INDEX(Команды!$A$2:$AN$7500,MATCH(G$3,Команды!$A$2:$A$7500,0),$E113+2)=Команды!$AJ$10,TRUE,FALSE),IF(INDEX(Команды!$A$2:$AN$7500,MATCH(G$3,Команды!$A$2:$A$7500,0),$E113+2)=Команды!$AJ$11,TRUE,FALSE),IF(INDEX(Команды!$A$2:$AN$7500,MATCH(G$3,Команды!$A$2:$A$7500,0),$E113+2)=Команды!$AJ$12,TRUE,FALSE),IF(INDEX(Команды!$A$2:$AN$7500,MATCH(G$3,Команды!$A$2:$A$7500,0),$E113+2)=Команды!$AJ$13,TRUE,FALSE),IF(INDEX(Команды!$A$2:$AN$7500,MATCH(G$3,Команды!$A$2:$A$7500,0),$E113+2)=Команды!$AJ$14,TRUE,FALSE),IF(INDEX(Команды!$A$2:$AN$7500,MATCH(G$3,Команды!$A$2:$A$7500,0),$E113+2)=Команды!$AJ$15,TRUE,FALSE),IF(INDEX(Команды!$A$2:$AN$7500,MATCH(G$3,Команды!$A$2:$A$7500,0),$E113+2)=Команды!$AJ$16,TRUE,FALSE),,IF(INDEX(Команды!$A$2:$AN$7500,MATCH(G$3,Команды!$A$2:$A$7500,0),$E113+2)=Команды!$AJ$17,TRUE,FALSE),,IF(INDEX(Команды!$A$2:$AN$7500,MATCH(G$3,Команды!$A$2:$A$7500,0),$E113+2)=Команды!$AJ$18,TRUE,FALSE),,IF(INDEX(Команды!$A$2:$AN$7500,MATCH(G$3,Команды!$A$2:$A$7500,0),$E113+2)=Команды!$AJ$19,TRUE,FALSE)),INDEX(Команды!$AJ$2:$AK$19,MATCH(INDEX(Команды!$A$2:$AN$7500,MATCH(G$3,Команды!$A$2:$A$7500,0),$E113+2),Команды!$AJ$2:$AJ$19,0),2),0)</f>
        <v>0</v>
      </c>
      <c r="H113" s="175">
        <f>IF(OR(IF(INDEX(Команды!$A$2:$AN$7500,MATCH(G$3,Команды!$A$2:$A$7500,0),$E113+2)=Команды!$AJ$2,TRUE,FALSE),IF(INDEX(Команды!$A$2:$AN$7500,MATCH(G$3,Команды!$A$2:$A$7500,0),$E113+2)=Команды!$AJ$3,TRUE,FALSE),IF(INDEX(Команды!$A$2:$AN$7500,MATCH(G$3,Команды!$A$2:$A$7500,0),$E113+2)=Команды!$AJ$4,TRUE,FALSE),IF(INDEX(Команды!$A$2:$AN$7500,MATCH(G$3,Команды!$A$2:$A$7500,0),$E113+2)=Команды!$AJ$5,TRUE,FALSE),IF(INDEX(Команды!$A$2:$AN$7500,MATCH(G$3,Команды!$A$2:$A$7500,0),$E113+2)=Команды!$AJ$6,TRUE,FALSE),IF(INDEX(Команды!$A$2:$AN$7500,MATCH(G$3,Команды!$A$2:$A$7500,0),$E113+2)=Команды!$AJ$7,TRUE,FALSE),IF(INDEX(Команды!$A$2:$AN$7500,MATCH(G$3,Команды!$A$2:$A$7500,0),$E113+2)=Команды!$AJ$8,TRUE,FALSE),IF(INDEX(Команды!$A$2:$AN$7500,MATCH(G$3,Команды!$A$2:$A$7500,0),$E113+2)=Команды!$AJ$9,TRUE,FALSE),IF(INDEX(Команды!$A$2:$AN$7500,MATCH(G$3,Команды!$A$2:$A$7500,0),$E113+2)=Команды!$AJ$10,TRUE,FALSE),IF(INDEX(Команды!$A$2:$AN$7500,MATCH(G$3,Команды!$A$2:$A$7500,0),$E113+2)=Команды!$AJ$11,TRUE,FALSE),IF(INDEX(Команды!$A$2:$AN$7500,MATCH(G$3,Команды!$A$2:$A$7500,0),$E113+2)=Команды!$AJ$12,TRUE,FALSE),IF(INDEX(Команды!$A$2:$AN$7500,MATCH(G$3,Команды!$A$2:$A$7500,0),$E113+2)=Команды!$AJ$13,TRUE,FALSE),IF(INDEX(Команды!$A$2:$AN$7500,MATCH(G$3,Команды!$A$2:$A$7500,0),$E113+2)=Команды!$AJ$14,TRUE,FALSE),IF(INDEX(Команды!$A$2:$AN$7500,MATCH(G$3,Команды!$A$2:$A$7500,0),$E113+2)=Команды!$AJ$15,TRUE,FALSE),IF(INDEX(Команды!$A$2:$AN$7500,MATCH(G$3,Команды!$A$2:$A$7500,0),$E113+2)=Команды!$AJ$16,TRUE,FALSE),IF(INDEX(Команды!$A$2:$AN$7500,MATCH(G$3,Команды!$A$2:$A$7500,0),$E113+2)=Команды!$AJ$17,TRUE,FALSE),IF(INDEX(Команды!$A$2:$AN$7500,MATCH(G$3,Команды!$A$2:$A$7500,0),$E113+2)=Команды!$AJ$18,TRUE,FALSE),IF(INDEX(Команды!$A$2:$AN$7500,MATCH(G$3,Команды!$A$2:$A$7500,0),$E113+2)=Команды!$AJ$19,TRUE,FALSE)),INDEX(Команды!$AJ$2:$AL$19,MATCH(INDEX(Команды!$A$2:$AN$7500,MATCH(G$3,Команды!$A$2:$A$7500,0),$E113+2),Команды!$AJ$2:$AJ$19,0),3),0)</f>
        <v>0</v>
      </c>
      <c r="I113" s="342"/>
      <c r="J113" s="174">
        <f>IF(OR(IF(INDEX(Команды!$A$2:$AN$7500,MATCH(J$3,Команды!$A$2:$A$7500,0),$E113+2)=Команды!$AJ$2,TRUE,FALSE),IF(INDEX(Команды!$A$2:$AN$7500,MATCH(J$3,Команды!$A$2:$A$7500,0),$E113+2)=Команды!$AJ$3,TRUE,FALSE),IF(INDEX(Команды!$A$2:$AN$7500,MATCH(J$3,Команды!$A$2:$A$7500,0),$E113+2)=Команды!$AJ$4,TRUE,FALSE),IF(INDEX(Команды!$A$2:$AN$7500,MATCH(J$3,Команды!$A$2:$A$7500,0),$E113+2)=Команды!$AJ$5,TRUE,FALSE),IF(INDEX(Команды!$A$2:$AN$7500,MATCH(J$3,Команды!$A$2:$A$7500,0),$E113+2)=Команды!$AJ$6,TRUE,FALSE),IF(INDEX(Команды!$A$2:$AN$7500,MATCH(J$3,Команды!$A$2:$A$7500,0),$E113+2)=Команды!$AJ$7,TRUE,FALSE),IF(INDEX(Команды!$A$2:$AN$7500,MATCH(J$3,Команды!$A$2:$A$7500,0),$E113+2)=Команды!$AJ$8,TRUE,FALSE),IF(INDEX(Команды!$A$2:$AN$7500,MATCH(J$3,Команды!$A$2:$A$7500,0),$E113+2)=Команды!$AJ$9,TRUE,FALSE),IF(INDEX(Команды!$A$2:$AN$7500,MATCH(J$3,Команды!$A$2:$A$7500,0),$E113+2)=Команды!$AJ$10,TRUE,FALSE),IF(INDEX(Команды!$A$2:$AN$7500,MATCH(J$3,Команды!$A$2:$A$7500,0),$E113+2)=Команды!$AJ$11,TRUE,FALSE),IF(INDEX(Команды!$A$2:$AN$7500,MATCH(J$3,Команды!$A$2:$A$7500,0),$E113+2)=Команды!$AJ$12,TRUE,FALSE),IF(INDEX(Команды!$A$2:$AN$7500,MATCH(J$3,Команды!$A$2:$A$7500,0),$E113+2)=Команды!$AJ$13,TRUE,FALSE),IF(INDEX(Команды!$A$2:$AN$7500,MATCH(J$3,Команды!$A$2:$A$7500,0),$E113+2)=Команды!$AJ$14,TRUE,FALSE),IF(INDEX(Команды!$A$2:$AN$7500,MATCH(J$3,Команды!$A$2:$A$7500,0),$E113+2)=Команды!$AJ$15,TRUE,FALSE),IF(INDEX(Команды!$A$2:$AN$7500,MATCH(J$3,Команды!$A$2:$A$7500,0),$E113+2)=Команды!$AJ$16,TRUE,FALSE),,IF(INDEX(Команды!$A$2:$AN$7500,MATCH(J$3,Команды!$A$2:$A$7500,0),$E113+2)=Команды!$AJ$17,TRUE,FALSE),,IF(INDEX(Команды!$A$2:$AN$7500,MATCH(J$3,Команды!$A$2:$A$7500,0),$E113+2)=Команды!$AJ$18,TRUE,FALSE),,IF(INDEX(Команды!$A$2:$AN$7500,MATCH(J$3,Команды!$A$2:$A$7500,0),$E113+2)=Команды!$AJ$19,TRUE,FALSE)),INDEX(Команды!$AJ$2:$AK$19,MATCH(INDEX(Команды!$A$2:$AN$7500,MATCH(J$3,Команды!$A$2:$A$7500,0),$E113+2),Команды!$AJ$2:$AJ$19,0),2),0)</f>
        <v>0</v>
      </c>
      <c r="K113" s="175">
        <f>IF(OR(IF(INDEX(Команды!$A$2:$AN$7500,MATCH(J$3,Команды!$A$2:$A$7500,0),$E113+2)=Команды!$AJ$2,TRUE,FALSE),IF(INDEX(Команды!$A$2:$AN$7500,MATCH(J$3,Команды!$A$2:$A$7500,0),$E113+2)=Команды!$AJ$3,TRUE,FALSE),IF(INDEX(Команды!$A$2:$AN$7500,MATCH(J$3,Команды!$A$2:$A$7500,0),$E113+2)=Команды!$AJ$4,TRUE,FALSE),IF(INDEX(Команды!$A$2:$AN$7500,MATCH(J$3,Команды!$A$2:$A$7500,0),$E113+2)=Команды!$AJ$5,TRUE,FALSE),IF(INDEX(Команды!$A$2:$AN$7500,MATCH(J$3,Команды!$A$2:$A$7500,0),$E113+2)=Команды!$AJ$6,TRUE,FALSE),IF(INDEX(Команды!$A$2:$AN$7500,MATCH(J$3,Команды!$A$2:$A$7500,0),$E113+2)=Команды!$AJ$7,TRUE,FALSE),IF(INDEX(Команды!$A$2:$AN$7500,MATCH(J$3,Команды!$A$2:$A$7500,0),$E113+2)=Команды!$AJ$8,TRUE,FALSE),IF(INDEX(Команды!$A$2:$AN$7500,MATCH(J$3,Команды!$A$2:$A$7500,0),$E113+2)=Команды!$AJ$9,TRUE,FALSE),IF(INDEX(Команды!$A$2:$AN$7500,MATCH(J$3,Команды!$A$2:$A$7500,0),$E113+2)=Команды!$AJ$10,TRUE,FALSE),IF(INDEX(Команды!$A$2:$AN$7500,MATCH(J$3,Команды!$A$2:$A$7500,0),$E113+2)=Команды!$AJ$11,TRUE,FALSE),IF(INDEX(Команды!$A$2:$AN$7500,MATCH(J$3,Команды!$A$2:$A$7500,0),$E113+2)=Команды!$AJ$12,TRUE,FALSE),IF(INDEX(Команды!$A$2:$AN$7500,MATCH(J$3,Команды!$A$2:$A$7500,0),$E113+2)=Команды!$AJ$13,TRUE,FALSE),IF(INDEX(Команды!$A$2:$AN$7500,MATCH(J$3,Команды!$A$2:$A$7500,0),$E113+2)=Команды!$AJ$14,TRUE,FALSE),IF(INDEX(Команды!$A$2:$AN$7500,MATCH(J$3,Команды!$A$2:$A$7500,0),$E113+2)=Команды!$AJ$15,TRUE,FALSE),IF(INDEX(Команды!$A$2:$AN$7500,MATCH(J$3,Команды!$A$2:$A$7500,0),$E113+2)=Команды!$AJ$16,TRUE,FALSE),IF(INDEX(Команды!$A$2:$AN$7500,MATCH(J$3,Команды!$A$2:$A$7500,0),$E113+2)=Команды!$AJ$17,TRUE,FALSE),IF(INDEX(Команды!$A$2:$AN$7500,MATCH(J$3,Команды!$A$2:$A$7500,0),$E113+2)=Команды!$AJ$18,TRUE,FALSE),IF(INDEX(Команды!$A$2:$AN$7500,MATCH(J$3,Команды!$A$2:$A$7500,0),$E113+2)=Команды!$AJ$19,TRUE,FALSE)),INDEX(Команды!$AJ$2:$AL$19,MATCH(INDEX(Команды!$A$2:$AN$7500,MATCH(J$3,Команды!$A$2:$A$7500,0),$E113+2),Команды!$AJ$2:$AJ$19,0),3),0)</f>
        <v>0</v>
      </c>
      <c r="L113" s="342"/>
      <c r="M113" s="174">
        <f>IF(OR(IF(INDEX(Команды!$A$2:$AN$7500,MATCH(M$3,Команды!$A$2:$A$7500,0),$E113+2)=Команды!$AJ$2,TRUE,FALSE),IF(INDEX(Команды!$A$2:$AN$7500,MATCH(M$3,Команды!$A$2:$A$7500,0),$E113+2)=Команды!$AJ$3,TRUE,FALSE),IF(INDEX(Команды!$A$2:$AN$7500,MATCH(M$3,Команды!$A$2:$A$7500,0),$E113+2)=Команды!$AJ$4,TRUE,FALSE),IF(INDEX(Команды!$A$2:$AN$7500,MATCH(M$3,Команды!$A$2:$A$7500,0),$E113+2)=Команды!$AJ$5,TRUE,FALSE),IF(INDEX(Команды!$A$2:$AN$7500,MATCH(M$3,Команды!$A$2:$A$7500,0),$E113+2)=Команды!$AJ$6,TRUE,FALSE),IF(INDEX(Команды!$A$2:$AN$7500,MATCH(M$3,Команды!$A$2:$A$7500,0),$E113+2)=Команды!$AJ$7,TRUE,FALSE),IF(INDEX(Команды!$A$2:$AN$7500,MATCH(M$3,Команды!$A$2:$A$7500,0),$E113+2)=Команды!$AJ$8,TRUE,FALSE),IF(INDEX(Команды!$A$2:$AN$7500,MATCH(M$3,Команды!$A$2:$A$7500,0),$E113+2)=Команды!$AJ$9,TRUE,FALSE),IF(INDEX(Команды!$A$2:$AN$7500,MATCH(M$3,Команды!$A$2:$A$7500,0),$E113+2)=Команды!$AJ$10,TRUE,FALSE),IF(INDEX(Команды!$A$2:$AN$7500,MATCH(M$3,Команды!$A$2:$A$7500,0),$E113+2)=Команды!$AJ$11,TRUE,FALSE),IF(INDEX(Команды!$A$2:$AN$7500,MATCH(M$3,Команды!$A$2:$A$7500,0),$E113+2)=Команды!$AJ$12,TRUE,FALSE),IF(INDEX(Команды!$A$2:$AN$7500,MATCH(M$3,Команды!$A$2:$A$7500,0),$E113+2)=Команды!$AJ$13,TRUE,FALSE),IF(INDEX(Команды!$A$2:$AN$7500,MATCH(M$3,Команды!$A$2:$A$7500,0),$E113+2)=Команды!$AJ$14,TRUE,FALSE),IF(INDEX(Команды!$A$2:$AN$7500,MATCH(M$3,Команды!$A$2:$A$7500,0),$E113+2)=Команды!$AJ$15,TRUE,FALSE),IF(INDEX(Команды!$A$2:$AN$7500,MATCH(M$3,Команды!$A$2:$A$7500,0),$E113+2)=Команды!$AJ$16,TRUE,FALSE),,IF(INDEX(Команды!$A$2:$AN$7500,MATCH(M$3,Команды!$A$2:$A$7500,0),$E113+2)=Команды!$AJ$17,TRUE,FALSE),,IF(INDEX(Команды!$A$2:$AN$7500,MATCH(M$3,Команды!$A$2:$A$7500,0),$E113+2)=Команды!$AJ$18,TRUE,FALSE),,IF(INDEX(Команды!$A$2:$AN$7500,MATCH(M$3,Команды!$A$2:$A$7500,0),$E113+2)=Команды!$AJ$19,TRUE,FALSE)),INDEX(Команды!$AJ$2:$AK$19,MATCH(INDEX(Команды!$A$2:$AN$7500,MATCH(M$3,Команды!$A$2:$A$7500,0),$E113+2),Команды!$AJ$2:$AJ$19,0),2),0)</f>
        <v>0</v>
      </c>
      <c r="N113" s="175">
        <f>IF(OR(IF(INDEX(Команды!$A$2:$AN$7500,MATCH(M$3,Команды!$A$2:$A$7500,0),$E113+2)=Команды!$AJ$2,TRUE,FALSE),IF(INDEX(Команды!$A$2:$AN$7500,MATCH(M$3,Команды!$A$2:$A$7500,0),$E113+2)=Команды!$AJ$3,TRUE,FALSE),IF(INDEX(Команды!$A$2:$AN$7500,MATCH(M$3,Команды!$A$2:$A$7500,0),$E113+2)=Команды!$AJ$4,TRUE,FALSE),IF(INDEX(Команды!$A$2:$AN$7500,MATCH(M$3,Команды!$A$2:$A$7500,0),$E113+2)=Команды!$AJ$5,TRUE,FALSE),IF(INDEX(Команды!$A$2:$AN$7500,MATCH(M$3,Команды!$A$2:$A$7500,0),$E113+2)=Команды!$AJ$6,TRUE,FALSE),IF(INDEX(Команды!$A$2:$AN$7500,MATCH(M$3,Команды!$A$2:$A$7500,0),$E113+2)=Команды!$AJ$7,TRUE,FALSE),IF(INDEX(Команды!$A$2:$AN$7500,MATCH(M$3,Команды!$A$2:$A$7500,0),$E113+2)=Команды!$AJ$8,TRUE,FALSE),IF(INDEX(Команды!$A$2:$AN$7500,MATCH(M$3,Команды!$A$2:$A$7500,0),$E113+2)=Команды!$AJ$9,TRUE,FALSE),IF(INDEX(Команды!$A$2:$AN$7500,MATCH(M$3,Команды!$A$2:$A$7500,0),$E113+2)=Команды!$AJ$10,TRUE,FALSE),IF(INDEX(Команды!$A$2:$AN$7500,MATCH(M$3,Команды!$A$2:$A$7500,0),$E113+2)=Команды!$AJ$11,TRUE,FALSE),IF(INDEX(Команды!$A$2:$AN$7500,MATCH(M$3,Команды!$A$2:$A$7500,0),$E113+2)=Команды!$AJ$12,TRUE,FALSE),IF(INDEX(Команды!$A$2:$AN$7500,MATCH(M$3,Команды!$A$2:$A$7500,0),$E113+2)=Команды!$AJ$13,TRUE,FALSE),IF(INDEX(Команды!$A$2:$AN$7500,MATCH(M$3,Команды!$A$2:$A$7500,0),$E113+2)=Команды!$AJ$14,TRUE,FALSE),IF(INDEX(Команды!$A$2:$AN$7500,MATCH(M$3,Команды!$A$2:$A$7500,0),$E113+2)=Команды!$AJ$15,TRUE,FALSE),IF(INDEX(Команды!$A$2:$AN$7500,MATCH(M$3,Команды!$A$2:$A$7500,0),$E113+2)=Команды!$AJ$16,TRUE,FALSE),IF(INDEX(Команды!$A$2:$AN$7500,MATCH(M$3,Команды!$A$2:$A$7500,0),$E113+2)=Команды!$AJ$17,TRUE,FALSE),IF(INDEX(Команды!$A$2:$AN$7500,MATCH(M$3,Команды!$A$2:$A$7500,0),$E113+2)=Команды!$AJ$18,TRUE,FALSE),IF(INDEX(Команды!$A$2:$AN$7500,MATCH(M$3,Команды!$A$2:$A$7500,0),$E113+2)=Команды!$AJ$19,TRUE,FALSE)),INDEX(Команды!$AJ$2:$AL$19,MATCH(INDEX(Команды!$A$2:$AN$7500,MATCH(M$3,Команды!$A$2:$A$7500,0),$E113+2),Команды!$AJ$2:$AJ$19,0),3),0)</f>
        <v>0</v>
      </c>
      <c r="O113" s="342"/>
      <c r="P113" s="174">
        <f>IF(OR(IF(INDEX(Команды!$A$2:$AN$7500,MATCH(P$3,Команды!$A$2:$A$7500,0),$E113+2)=Команды!$AJ$2,TRUE,FALSE),IF(INDEX(Команды!$A$2:$AN$7500,MATCH(P$3,Команды!$A$2:$A$7500,0),$E113+2)=Команды!$AJ$3,TRUE,FALSE),IF(INDEX(Команды!$A$2:$AN$7500,MATCH(P$3,Команды!$A$2:$A$7500,0),$E113+2)=Команды!$AJ$4,TRUE,FALSE),IF(INDEX(Команды!$A$2:$AN$7500,MATCH(P$3,Команды!$A$2:$A$7500,0),$E113+2)=Команды!$AJ$5,TRUE,FALSE),IF(INDEX(Команды!$A$2:$AN$7500,MATCH(P$3,Команды!$A$2:$A$7500,0),$E113+2)=Команды!$AJ$6,TRUE,FALSE),IF(INDEX(Команды!$A$2:$AN$7500,MATCH(P$3,Команды!$A$2:$A$7500,0),$E113+2)=Команды!$AJ$7,TRUE,FALSE),IF(INDEX(Команды!$A$2:$AN$7500,MATCH(P$3,Команды!$A$2:$A$7500,0),$E113+2)=Команды!$AJ$8,TRUE,FALSE),IF(INDEX(Команды!$A$2:$AN$7500,MATCH(P$3,Команды!$A$2:$A$7500,0),$E113+2)=Команды!$AJ$9,TRUE,FALSE),IF(INDEX(Команды!$A$2:$AN$7500,MATCH(P$3,Команды!$A$2:$A$7500,0),$E113+2)=Команды!$AJ$10,TRUE,FALSE),IF(INDEX(Команды!$A$2:$AN$7500,MATCH(P$3,Команды!$A$2:$A$7500,0),$E113+2)=Команды!$AJ$11,TRUE,FALSE),IF(INDEX(Команды!$A$2:$AN$7500,MATCH(P$3,Команды!$A$2:$A$7500,0),$E113+2)=Команды!$AJ$12,TRUE,FALSE),IF(INDEX(Команды!$A$2:$AN$7500,MATCH(P$3,Команды!$A$2:$A$7500,0),$E113+2)=Команды!$AJ$13,TRUE,FALSE),IF(INDEX(Команды!$A$2:$AN$7500,MATCH(P$3,Команды!$A$2:$A$7500,0),$E113+2)=Команды!$AJ$14,TRUE,FALSE),IF(INDEX(Команды!$A$2:$AN$7500,MATCH(P$3,Команды!$A$2:$A$7500,0),$E113+2)=Команды!$AJ$15,TRUE,FALSE),IF(INDEX(Команды!$A$2:$AN$7500,MATCH(P$3,Команды!$A$2:$A$7500,0),$E113+2)=Команды!$AJ$16,TRUE,FALSE),,IF(INDEX(Команды!$A$2:$AN$7500,MATCH(P$3,Команды!$A$2:$A$7500,0),$E113+2)=Команды!$AJ$17,TRUE,FALSE),,IF(INDEX(Команды!$A$2:$AN$7500,MATCH(P$3,Команды!$A$2:$A$7500,0),$E113+2)=Команды!$AJ$18,TRUE,FALSE),,IF(INDEX(Команды!$A$2:$AN$7500,MATCH(P$3,Команды!$A$2:$A$7500,0),$E113+2)=Команды!$AJ$19,TRUE,FALSE)),INDEX(Команды!$AJ$2:$AK$19,MATCH(INDEX(Команды!$A$2:$AN$7500,MATCH(P$3,Команды!$A$2:$A$7500,0),$E113+2),Команды!$AJ$2:$AJ$19,0),2),0)</f>
        <v>0</v>
      </c>
      <c r="Q113" s="175">
        <f>IF(OR(IF(INDEX(Команды!$A$2:$AN$7500,MATCH(P$3,Команды!$A$2:$A$7500,0),$E113+2)=Команды!$AJ$2,TRUE,FALSE),IF(INDEX(Команды!$A$2:$AN$7500,MATCH(P$3,Команды!$A$2:$A$7500,0),$E113+2)=Команды!$AJ$3,TRUE,FALSE),IF(INDEX(Команды!$A$2:$AN$7500,MATCH(P$3,Команды!$A$2:$A$7500,0),$E113+2)=Команды!$AJ$4,TRUE,FALSE),IF(INDEX(Команды!$A$2:$AN$7500,MATCH(P$3,Команды!$A$2:$A$7500,0),$E113+2)=Команды!$AJ$5,TRUE,FALSE),IF(INDEX(Команды!$A$2:$AN$7500,MATCH(P$3,Команды!$A$2:$A$7500,0),$E113+2)=Команды!$AJ$6,TRUE,FALSE),IF(INDEX(Команды!$A$2:$AN$7500,MATCH(P$3,Команды!$A$2:$A$7500,0),$E113+2)=Команды!$AJ$7,TRUE,FALSE),IF(INDEX(Команды!$A$2:$AN$7500,MATCH(P$3,Команды!$A$2:$A$7500,0),$E113+2)=Команды!$AJ$8,TRUE,FALSE),IF(INDEX(Команды!$A$2:$AN$7500,MATCH(P$3,Команды!$A$2:$A$7500,0),$E113+2)=Команды!$AJ$9,TRUE,FALSE),IF(INDEX(Команды!$A$2:$AN$7500,MATCH(P$3,Команды!$A$2:$A$7500,0),$E113+2)=Команды!$AJ$10,TRUE,FALSE),IF(INDEX(Команды!$A$2:$AN$7500,MATCH(P$3,Команды!$A$2:$A$7500,0),$E113+2)=Команды!$AJ$11,TRUE,FALSE),IF(INDEX(Команды!$A$2:$AN$7500,MATCH(P$3,Команды!$A$2:$A$7500,0),$E113+2)=Команды!$AJ$12,TRUE,FALSE),IF(INDEX(Команды!$A$2:$AN$7500,MATCH(P$3,Команды!$A$2:$A$7500,0),$E113+2)=Команды!$AJ$13,TRUE,FALSE),IF(INDEX(Команды!$A$2:$AN$7500,MATCH(P$3,Команды!$A$2:$A$7500,0),$E113+2)=Команды!$AJ$14,TRUE,FALSE),IF(INDEX(Команды!$A$2:$AN$7500,MATCH(P$3,Команды!$A$2:$A$7500,0),$E113+2)=Команды!$AJ$15,TRUE,FALSE),IF(INDEX(Команды!$A$2:$AN$7500,MATCH(P$3,Команды!$A$2:$A$7500,0),$E113+2)=Команды!$AJ$16,TRUE,FALSE),IF(INDEX(Команды!$A$2:$AN$7500,MATCH(P$3,Команды!$A$2:$A$7500,0),$E113+2)=Команды!$AJ$17,TRUE,FALSE),IF(INDEX(Команды!$A$2:$AN$7500,MATCH(P$3,Команды!$A$2:$A$7500,0),$E113+2)=Команды!$AJ$18,TRUE,FALSE),IF(INDEX(Команды!$A$2:$AN$7500,MATCH(P$3,Команды!$A$2:$A$7500,0),$E113+2)=Команды!$AJ$19,TRUE,FALSE)),INDEX(Команды!$AJ$2:$AL$19,MATCH(INDEX(Команды!$A$2:$AN$7500,MATCH(P$3,Команды!$A$2:$A$7500,0),$E113+2),Команды!$AJ$2:$AJ$19,0),3),0)</f>
        <v>0</v>
      </c>
      <c r="R113" s="342"/>
      <c r="S113" s="174">
        <f>IF(OR(IF(INDEX(Команды!$A$2:$AN$7500,MATCH(S$3,Команды!$A$2:$A$7500,0),$E113+2)=Команды!$AJ$2,TRUE,FALSE),IF(INDEX(Команды!$A$2:$AN$7500,MATCH(S$3,Команды!$A$2:$A$7500,0),$E113+2)=Команды!$AJ$3,TRUE,FALSE),IF(INDEX(Команды!$A$2:$AN$7500,MATCH(S$3,Команды!$A$2:$A$7500,0),$E113+2)=Команды!$AJ$4,TRUE,FALSE),IF(INDEX(Команды!$A$2:$AN$7500,MATCH(S$3,Команды!$A$2:$A$7500,0),$E113+2)=Команды!$AJ$5,TRUE,FALSE),IF(INDEX(Команды!$A$2:$AN$7500,MATCH(S$3,Команды!$A$2:$A$7500,0),$E113+2)=Команды!$AJ$6,TRUE,FALSE),IF(INDEX(Команды!$A$2:$AN$7500,MATCH(S$3,Команды!$A$2:$A$7500,0),$E113+2)=Команды!$AJ$7,TRUE,FALSE),IF(INDEX(Команды!$A$2:$AN$7500,MATCH(S$3,Команды!$A$2:$A$7500,0),$E113+2)=Команды!$AJ$8,TRUE,FALSE),IF(INDEX(Команды!$A$2:$AN$7500,MATCH(S$3,Команды!$A$2:$A$7500,0),$E113+2)=Команды!$AJ$9,TRUE,FALSE),IF(INDEX(Команды!$A$2:$AN$7500,MATCH(S$3,Команды!$A$2:$A$7500,0),$E113+2)=Команды!$AJ$10,TRUE,FALSE),IF(INDEX(Команды!$A$2:$AN$7500,MATCH(S$3,Команды!$A$2:$A$7500,0),$E113+2)=Команды!$AJ$11,TRUE,FALSE),IF(INDEX(Команды!$A$2:$AN$7500,MATCH(S$3,Команды!$A$2:$A$7500,0),$E113+2)=Команды!$AJ$12,TRUE,FALSE),IF(INDEX(Команды!$A$2:$AN$7500,MATCH(S$3,Команды!$A$2:$A$7500,0),$E113+2)=Команды!$AJ$13,TRUE,FALSE),IF(INDEX(Команды!$A$2:$AN$7500,MATCH(S$3,Команды!$A$2:$A$7500,0),$E113+2)=Команды!$AJ$14,TRUE,FALSE),IF(INDEX(Команды!$A$2:$AN$7500,MATCH(S$3,Команды!$A$2:$A$7500,0),$E113+2)=Команды!$AJ$15,TRUE,FALSE),IF(INDEX(Команды!$A$2:$AN$7500,MATCH(S$3,Команды!$A$2:$A$7500,0),$E113+2)=Команды!$AJ$16,TRUE,FALSE),,IF(INDEX(Команды!$A$2:$AN$7500,MATCH(S$3,Команды!$A$2:$A$7500,0),$E113+2)=Команды!$AJ$17,TRUE,FALSE),,IF(INDEX(Команды!$A$2:$AN$7500,MATCH(S$3,Команды!$A$2:$A$7500,0),$E113+2)=Команды!$AJ$18,TRUE,FALSE),,IF(INDEX(Команды!$A$2:$AN$7500,MATCH(S$3,Команды!$A$2:$A$7500,0),$E113+2)=Команды!$AJ$19,TRUE,FALSE)),INDEX(Команды!$AJ$2:$AK$19,MATCH(INDEX(Команды!$A$2:$AN$7500,MATCH(S$3,Команды!$A$2:$A$7500,0),$E113+2),Команды!$AJ$2:$AJ$19,0),2),0)</f>
        <v>0</v>
      </c>
      <c r="T113" s="175">
        <f>IF(OR(IF(INDEX(Команды!$A$2:$AN$7500,MATCH(S$3,Команды!$A$2:$A$7500,0),$E113+2)=Команды!$AJ$2,TRUE,FALSE),IF(INDEX(Команды!$A$2:$AN$7500,MATCH(S$3,Команды!$A$2:$A$7500,0),$E113+2)=Команды!$AJ$3,TRUE,FALSE),IF(INDEX(Команды!$A$2:$AN$7500,MATCH(S$3,Команды!$A$2:$A$7500,0),$E113+2)=Команды!$AJ$4,TRUE,FALSE),IF(INDEX(Команды!$A$2:$AN$7500,MATCH(S$3,Команды!$A$2:$A$7500,0),$E113+2)=Команды!$AJ$5,TRUE,FALSE),IF(INDEX(Команды!$A$2:$AN$7500,MATCH(S$3,Команды!$A$2:$A$7500,0),$E113+2)=Команды!$AJ$6,TRUE,FALSE),IF(INDEX(Команды!$A$2:$AN$7500,MATCH(S$3,Команды!$A$2:$A$7500,0),$E113+2)=Команды!$AJ$7,TRUE,FALSE),IF(INDEX(Команды!$A$2:$AN$7500,MATCH(S$3,Команды!$A$2:$A$7500,0),$E113+2)=Команды!$AJ$8,TRUE,FALSE),IF(INDEX(Команды!$A$2:$AN$7500,MATCH(S$3,Команды!$A$2:$A$7500,0),$E113+2)=Команды!$AJ$9,TRUE,FALSE),IF(INDEX(Команды!$A$2:$AN$7500,MATCH(S$3,Команды!$A$2:$A$7500,0),$E113+2)=Команды!$AJ$10,TRUE,FALSE),IF(INDEX(Команды!$A$2:$AN$7500,MATCH(S$3,Команды!$A$2:$A$7500,0),$E113+2)=Команды!$AJ$11,TRUE,FALSE),IF(INDEX(Команды!$A$2:$AN$7500,MATCH(S$3,Команды!$A$2:$A$7500,0),$E113+2)=Команды!$AJ$12,TRUE,FALSE),IF(INDEX(Команды!$A$2:$AN$7500,MATCH(S$3,Команды!$A$2:$A$7500,0),$E113+2)=Команды!$AJ$13,TRUE,FALSE),IF(INDEX(Команды!$A$2:$AN$7500,MATCH(S$3,Команды!$A$2:$A$7500,0),$E113+2)=Команды!$AJ$14,TRUE,FALSE),IF(INDEX(Команды!$A$2:$AN$7500,MATCH(S$3,Команды!$A$2:$A$7500,0),$E113+2)=Команды!$AJ$15,TRUE,FALSE),IF(INDEX(Команды!$A$2:$AN$7500,MATCH(S$3,Команды!$A$2:$A$7500,0),$E113+2)=Команды!$AJ$16,TRUE,FALSE),IF(INDEX(Команды!$A$2:$AN$7500,MATCH(S$3,Команды!$A$2:$A$7500,0),$E113+2)=Команды!$AJ$17,TRUE,FALSE),IF(INDEX(Команды!$A$2:$AN$7500,MATCH(S$3,Команды!$A$2:$A$7500,0),$E113+2)=Команды!$AJ$18,TRUE,FALSE),IF(INDEX(Команды!$A$2:$AN$7500,MATCH(S$3,Команды!$A$2:$A$7500,0),$E113+2)=Команды!$AJ$19,TRUE,FALSE)),INDEX(Команды!$AJ$2:$AL$19,MATCH(INDEX(Команды!$A$2:$AN$7500,MATCH(S$3,Команды!$A$2:$A$7500,0),$E113+2),Команды!$AJ$2:$AJ$19,0),3),0)</f>
        <v>0</v>
      </c>
      <c r="U113" s="342"/>
      <c r="V113" s="174">
        <f>IF(OR(IF(INDEX(Команды!$A$2:$AN$7500,MATCH(V$3,Команды!$A$2:$A$7500,0),$E113+2)=Команды!$AJ$2,TRUE,FALSE),IF(INDEX(Команды!$A$2:$AN$7500,MATCH(V$3,Команды!$A$2:$A$7500,0),$E113+2)=Команды!$AJ$3,TRUE,FALSE),IF(INDEX(Команды!$A$2:$AN$7500,MATCH(V$3,Команды!$A$2:$A$7500,0),$E113+2)=Команды!$AJ$4,TRUE,FALSE),IF(INDEX(Команды!$A$2:$AN$7500,MATCH(V$3,Команды!$A$2:$A$7500,0),$E113+2)=Команды!$AJ$5,TRUE,FALSE),IF(INDEX(Команды!$A$2:$AN$7500,MATCH(V$3,Команды!$A$2:$A$7500,0),$E113+2)=Команды!$AJ$6,TRUE,FALSE),IF(INDEX(Команды!$A$2:$AN$7500,MATCH(V$3,Команды!$A$2:$A$7500,0),$E113+2)=Команды!$AJ$7,TRUE,FALSE),IF(INDEX(Команды!$A$2:$AN$7500,MATCH(V$3,Команды!$A$2:$A$7500,0),$E113+2)=Команды!$AJ$8,TRUE,FALSE),IF(INDEX(Команды!$A$2:$AN$7500,MATCH(V$3,Команды!$A$2:$A$7500,0),$E113+2)=Команды!$AJ$9,TRUE,FALSE),IF(INDEX(Команды!$A$2:$AN$7500,MATCH(V$3,Команды!$A$2:$A$7500,0),$E113+2)=Команды!$AJ$10,TRUE,FALSE),IF(INDEX(Команды!$A$2:$AN$7500,MATCH(V$3,Команды!$A$2:$A$7500,0),$E113+2)=Команды!$AJ$11,TRUE,FALSE),IF(INDEX(Команды!$A$2:$AN$7500,MATCH(V$3,Команды!$A$2:$A$7500,0),$E113+2)=Команды!$AJ$12,TRUE,FALSE),IF(INDEX(Команды!$A$2:$AN$7500,MATCH(V$3,Команды!$A$2:$A$7500,0),$E113+2)=Команды!$AJ$13,TRUE,FALSE),IF(INDEX(Команды!$A$2:$AN$7500,MATCH(V$3,Команды!$A$2:$A$7500,0),$E113+2)=Команды!$AJ$14,TRUE,FALSE),IF(INDEX(Команды!$A$2:$AN$7500,MATCH(V$3,Команды!$A$2:$A$7500,0),$E113+2)=Команды!$AJ$15,TRUE,FALSE),IF(INDEX(Команды!$A$2:$AN$7500,MATCH(V$3,Команды!$A$2:$A$7500,0),$E113+2)=Команды!$AJ$16,TRUE,FALSE),,IF(INDEX(Команды!$A$2:$AN$7500,MATCH(V$3,Команды!$A$2:$A$7500,0),$E113+2)=Команды!$AJ$17,TRUE,FALSE),,IF(INDEX(Команды!$A$2:$AN$7500,MATCH(V$3,Команды!$A$2:$A$7500,0),$E113+2)=Команды!$AJ$18,TRUE,FALSE),,IF(INDEX(Команды!$A$2:$AN$7500,MATCH(V$3,Команды!$A$2:$A$7500,0),$E113+2)=Команды!$AJ$19,TRUE,FALSE)),INDEX(Команды!$AJ$2:$AK$19,MATCH(INDEX(Команды!$A$2:$AN$7500,MATCH(V$3,Команды!$A$2:$A$7500,0),$E113+2),Команды!$AJ$2:$AJ$19,0),2),0)</f>
        <v>0</v>
      </c>
      <c r="W113" s="175">
        <f>IF(OR(IF(INDEX(Команды!$A$2:$AN$7500,MATCH(V$3,Команды!$A$2:$A$7500,0),$E113+2)=Команды!$AJ$2,TRUE,FALSE),IF(INDEX(Команды!$A$2:$AN$7500,MATCH(V$3,Команды!$A$2:$A$7500,0),$E113+2)=Команды!$AJ$3,TRUE,FALSE),IF(INDEX(Команды!$A$2:$AN$7500,MATCH(V$3,Команды!$A$2:$A$7500,0),$E113+2)=Команды!$AJ$4,TRUE,FALSE),IF(INDEX(Команды!$A$2:$AN$7500,MATCH(V$3,Команды!$A$2:$A$7500,0),$E113+2)=Команды!$AJ$5,TRUE,FALSE),IF(INDEX(Команды!$A$2:$AN$7500,MATCH(V$3,Команды!$A$2:$A$7500,0),$E113+2)=Команды!$AJ$6,TRUE,FALSE),IF(INDEX(Команды!$A$2:$AN$7500,MATCH(V$3,Команды!$A$2:$A$7500,0),$E113+2)=Команды!$AJ$7,TRUE,FALSE),IF(INDEX(Команды!$A$2:$AN$7500,MATCH(V$3,Команды!$A$2:$A$7500,0),$E113+2)=Команды!$AJ$8,TRUE,FALSE),IF(INDEX(Команды!$A$2:$AN$7500,MATCH(V$3,Команды!$A$2:$A$7500,0),$E113+2)=Команды!$AJ$9,TRUE,FALSE),IF(INDEX(Команды!$A$2:$AN$7500,MATCH(V$3,Команды!$A$2:$A$7500,0),$E113+2)=Команды!$AJ$10,TRUE,FALSE),IF(INDEX(Команды!$A$2:$AN$7500,MATCH(V$3,Команды!$A$2:$A$7500,0),$E113+2)=Команды!$AJ$11,TRUE,FALSE),IF(INDEX(Команды!$A$2:$AN$7500,MATCH(V$3,Команды!$A$2:$A$7500,0),$E113+2)=Команды!$AJ$12,TRUE,FALSE),IF(INDEX(Команды!$A$2:$AN$7500,MATCH(V$3,Команды!$A$2:$A$7500,0),$E113+2)=Команды!$AJ$13,TRUE,FALSE),IF(INDEX(Команды!$A$2:$AN$7500,MATCH(V$3,Команды!$A$2:$A$7500,0),$E113+2)=Команды!$AJ$14,TRUE,FALSE),IF(INDEX(Команды!$A$2:$AN$7500,MATCH(V$3,Команды!$A$2:$A$7500,0),$E113+2)=Команды!$AJ$15,TRUE,FALSE),IF(INDEX(Команды!$A$2:$AN$7500,MATCH(V$3,Команды!$A$2:$A$7500,0),$E113+2)=Команды!$AJ$16,TRUE,FALSE),IF(INDEX(Команды!$A$2:$AN$7500,MATCH(V$3,Команды!$A$2:$A$7500,0),$E113+2)=Команды!$AJ$17,TRUE,FALSE),IF(INDEX(Команды!$A$2:$AN$7500,MATCH(V$3,Команды!$A$2:$A$7500,0),$E113+2)=Команды!$AJ$18,TRUE,FALSE),IF(INDEX(Команды!$A$2:$AN$7500,MATCH(V$3,Команды!$A$2:$A$7500,0),$E113+2)=Команды!$AJ$19,TRUE,FALSE)),INDEX(Команды!$AJ$2:$AL$19,MATCH(INDEX(Команды!$A$2:$AN$7500,MATCH(V$3,Команды!$A$2:$A$7500,0),$E113+2),Команды!$AJ$2:$AJ$19,0),3),0)</f>
        <v>0</v>
      </c>
      <c r="X113" s="342"/>
      <c r="Y113" s="174">
        <f>IF(OR(IF(INDEX(Команды!$A$2:$AN$7500,MATCH(Y$3,Команды!$A$2:$A$7500,0),$E113+2)=Команды!$AJ$2,TRUE,FALSE),IF(INDEX(Команды!$A$2:$AN$7500,MATCH(Y$3,Команды!$A$2:$A$7500,0),$E113+2)=Команды!$AJ$3,TRUE,FALSE),IF(INDEX(Команды!$A$2:$AN$7500,MATCH(Y$3,Команды!$A$2:$A$7500,0),$E113+2)=Команды!$AJ$4,TRUE,FALSE),IF(INDEX(Команды!$A$2:$AN$7500,MATCH(Y$3,Команды!$A$2:$A$7500,0),$E113+2)=Команды!$AJ$5,TRUE,FALSE),IF(INDEX(Команды!$A$2:$AN$7500,MATCH(Y$3,Команды!$A$2:$A$7500,0),$E113+2)=Команды!$AJ$6,TRUE,FALSE),IF(INDEX(Команды!$A$2:$AN$7500,MATCH(Y$3,Команды!$A$2:$A$7500,0),$E113+2)=Команды!$AJ$7,TRUE,FALSE),IF(INDEX(Команды!$A$2:$AN$7500,MATCH(Y$3,Команды!$A$2:$A$7500,0),$E113+2)=Команды!$AJ$8,TRUE,FALSE),IF(INDEX(Команды!$A$2:$AN$7500,MATCH(Y$3,Команды!$A$2:$A$7500,0),$E113+2)=Команды!$AJ$9,TRUE,FALSE),IF(INDEX(Команды!$A$2:$AN$7500,MATCH(Y$3,Команды!$A$2:$A$7500,0),$E113+2)=Команды!$AJ$10,TRUE,FALSE),IF(INDEX(Команды!$A$2:$AN$7500,MATCH(Y$3,Команды!$A$2:$A$7500,0),$E113+2)=Команды!$AJ$11,TRUE,FALSE),IF(INDEX(Команды!$A$2:$AN$7500,MATCH(Y$3,Команды!$A$2:$A$7500,0),$E113+2)=Команды!$AJ$12,TRUE,FALSE),IF(INDEX(Команды!$A$2:$AN$7500,MATCH(Y$3,Команды!$A$2:$A$7500,0),$E113+2)=Команды!$AJ$13,TRUE,FALSE),IF(INDEX(Команды!$A$2:$AN$7500,MATCH(Y$3,Команды!$A$2:$A$7500,0),$E113+2)=Команды!$AJ$14,TRUE,FALSE),IF(INDEX(Команды!$A$2:$AN$7500,MATCH(Y$3,Команды!$A$2:$A$7500,0),$E113+2)=Команды!$AJ$15,TRUE,FALSE),IF(INDEX(Команды!$A$2:$AN$7500,MATCH(Y$3,Команды!$A$2:$A$7500,0),$E113+2)=Команды!$AJ$16,TRUE,FALSE),,IF(INDEX(Команды!$A$2:$AN$7500,MATCH(Y$3,Команды!$A$2:$A$7500,0),$E113+2)=Команды!$AJ$17,TRUE,FALSE),,IF(INDEX(Команды!$A$2:$AN$7500,MATCH(Y$3,Команды!$A$2:$A$7500,0),$E113+2)=Команды!$AJ$18,TRUE,FALSE),,IF(INDEX(Команды!$A$2:$AN$7500,MATCH(Y$3,Команды!$A$2:$A$7500,0),$E113+2)=Команды!$AJ$19,TRUE,FALSE)),INDEX(Команды!$AJ$2:$AK$19,MATCH(INDEX(Команды!$A$2:$AN$7500,MATCH(Y$3,Команды!$A$2:$A$7500,0),$E113+2),Команды!$AJ$2:$AJ$19,0),2),0)</f>
        <v>0</v>
      </c>
      <c r="Z113" s="175">
        <f>IF(OR(IF(INDEX(Команды!$A$2:$AN$7500,MATCH(Y$3,Команды!$A$2:$A$7500,0),$E113+2)=Команды!$AJ$2,TRUE,FALSE),IF(INDEX(Команды!$A$2:$AN$7500,MATCH(Y$3,Команды!$A$2:$A$7500,0),$E113+2)=Команды!$AJ$3,TRUE,FALSE),IF(INDEX(Команды!$A$2:$AN$7500,MATCH(Y$3,Команды!$A$2:$A$7500,0),$E113+2)=Команды!$AJ$4,TRUE,FALSE),IF(INDEX(Команды!$A$2:$AN$7500,MATCH(Y$3,Команды!$A$2:$A$7500,0),$E113+2)=Команды!$AJ$5,TRUE,FALSE),IF(INDEX(Команды!$A$2:$AN$7500,MATCH(Y$3,Команды!$A$2:$A$7500,0),$E113+2)=Команды!$AJ$6,TRUE,FALSE),IF(INDEX(Команды!$A$2:$AN$7500,MATCH(Y$3,Команды!$A$2:$A$7500,0),$E113+2)=Команды!$AJ$7,TRUE,FALSE),IF(INDEX(Команды!$A$2:$AN$7500,MATCH(Y$3,Команды!$A$2:$A$7500,0),$E113+2)=Команды!$AJ$8,TRUE,FALSE),IF(INDEX(Команды!$A$2:$AN$7500,MATCH(Y$3,Команды!$A$2:$A$7500,0),$E113+2)=Команды!$AJ$9,TRUE,FALSE),IF(INDEX(Команды!$A$2:$AN$7500,MATCH(Y$3,Команды!$A$2:$A$7500,0),$E113+2)=Команды!$AJ$10,TRUE,FALSE),IF(INDEX(Команды!$A$2:$AN$7500,MATCH(Y$3,Команды!$A$2:$A$7500,0),$E113+2)=Команды!$AJ$11,TRUE,FALSE),IF(INDEX(Команды!$A$2:$AN$7500,MATCH(Y$3,Команды!$A$2:$A$7500,0),$E113+2)=Команды!$AJ$12,TRUE,FALSE),IF(INDEX(Команды!$A$2:$AN$7500,MATCH(Y$3,Команды!$A$2:$A$7500,0),$E113+2)=Команды!$AJ$13,TRUE,FALSE),IF(INDEX(Команды!$A$2:$AN$7500,MATCH(Y$3,Команды!$A$2:$A$7500,0),$E113+2)=Команды!$AJ$14,TRUE,FALSE),IF(INDEX(Команды!$A$2:$AN$7500,MATCH(Y$3,Команды!$A$2:$A$7500,0),$E113+2)=Команды!$AJ$15,TRUE,FALSE),IF(INDEX(Команды!$A$2:$AN$7500,MATCH(Y$3,Команды!$A$2:$A$7500,0),$E113+2)=Команды!$AJ$16,TRUE,FALSE),IF(INDEX(Команды!$A$2:$AN$7500,MATCH(Y$3,Команды!$A$2:$A$7500,0),$E113+2)=Команды!$AJ$17,TRUE,FALSE),IF(INDEX(Команды!$A$2:$AN$7500,MATCH(Y$3,Команды!$A$2:$A$7500,0),$E113+2)=Команды!$AJ$18,TRUE,FALSE),IF(INDEX(Команды!$A$2:$AN$7500,MATCH(Y$3,Команды!$A$2:$A$7500,0),$E113+2)=Команды!$AJ$19,TRUE,FALSE)),INDEX(Команды!$AJ$2:$AL$19,MATCH(INDEX(Команды!$A$2:$AN$7500,MATCH(Y$3,Команды!$A$2:$A$7500,0),$E113+2),Команды!$AJ$2:$AJ$19,0),3),0)</f>
        <v>0</v>
      </c>
      <c r="AA113" s="342"/>
      <c r="AB113" s="174">
        <f>IF(OR(IF(INDEX(Команды!$A$2:$AN$7500,MATCH(AB$3,Команды!$A$2:$A$7500,0),$E113+2)=Команды!$AJ$2,TRUE,FALSE),IF(INDEX(Команды!$A$2:$AN$7500,MATCH(AB$3,Команды!$A$2:$A$7500,0),$E113+2)=Команды!$AJ$3,TRUE,FALSE),IF(INDEX(Команды!$A$2:$AN$7500,MATCH(AB$3,Команды!$A$2:$A$7500,0),$E113+2)=Команды!$AJ$4,TRUE,FALSE),IF(INDEX(Команды!$A$2:$AN$7500,MATCH(AB$3,Команды!$A$2:$A$7500,0),$E113+2)=Команды!$AJ$5,TRUE,FALSE),IF(INDEX(Команды!$A$2:$AN$7500,MATCH(AB$3,Команды!$A$2:$A$7500,0),$E113+2)=Команды!$AJ$6,TRUE,FALSE),IF(INDEX(Команды!$A$2:$AN$7500,MATCH(AB$3,Команды!$A$2:$A$7500,0),$E113+2)=Команды!$AJ$7,TRUE,FALSE),IF(INDEX(Команды!$A$2:$AN$7500,MATCH(AB$3,Команды!$A$2:$A$7500,0),$E113+2)=Команды!$AJ$8,TRUE,FALSE),IF(INDEX(Команды!$A$2:$AN$7500,MATCH(AB$3,Команды!$A$2:$A$7500,0),$E113+2)=Команды!$AJ$9,TRUE,FALSE),IF(INDEX(Команды!$A$2:$AN$7500,MATCH(AB$3,Команды!$A$2:$A$7500,0),$E113+2)=Команды!$AJ$10,TRUE,FALSE),IF(INDEX(Команды!$A$2:$AN$7500,MATCH(AB$3,Команды!$A$2:$A$7500,0),$E113+2)=Команды!$AJ$11,TRUE,FALSE),IF(INDEX(Команды!$A$2:$AN$7500,MATCH(AB$3,Команды!$A$2:$A$7500,0),$E113+2)=Команды!$AJ$12,TRUE,FALSE),IF(INDEX(Команды!$A$2:$AN$7500,MATCH(AB$3,Команды!$A$2:$A$7500,0),$E113+2)=Команды!$AJ$13,TRUE,FALSE),IF(INDEX(Команды!$A$2:$AN$7500,MATCH(AB$3,Команды!$A$2:$A$7500,0),$E113+2)=Команды!$AJ$14,TRUE,FALSE),IF(INDEX(Команды!$A$2:$AN$7500,MATCH(AB$3,Команды!$A$2:$A$7500,0),$E113+2)=Команды!$AJ$15,TRUE,FALSE),IF(INDEX(Команды!$A$2:$AN$7500,MATCH(AB$3,Команды!$A$2:$A$7500,0),$E113+2)=Команды!$AJ$16,TRUE,FALSE),,IF(INDEX(Команды!$A$2:$AN$7500,MATCH(AB$3,Команды!$A$2:$A$7500,0),$E113+2)=Команды!$AJ$17,TRUE,FALSE),,IF(INDEX(Команды!$A$2:$AN$7500,MATCH(AB$3,Команды!$A$2:$A$7500,0),$E113+2)=Команды!$AJ$18,TRUE,FALSE),,IF(INDEX(Команды!$A$2:$AN$7500,MATCH(AB$3,Команды!$A$2:$A$7500,0),$E113+2)=Команды!$AJ$19,TRUE,FALSE)),INDEX(Команды!$AJ$2:$AK$19,MATCH(INDEX(Команды!$A$2:$AN$7500,MATCH(AB$3,Команды!$A$2:$A$7500,0),$E113+2),Команды!$AJ$2:$AJ$19,0),2),0)</f>
        <v>0</v>
      </c>
      <c r="AC113" s="175">
        <f>IF(OR(IF(INDEX(Команды!$A$2:$AN$7500,MATCH(AB$3,Команды!$A$2:$A$7500,0),$E113+2)=Команды!$AJ$2,TRUE,FALSE),IF(INDEX(Команды!$A$2:$AN$7500,MATCH(AB$3,Команды!$A$2:$A$7500,0),$E113+2)=Команды!$AJ$3,TRUE,FALSE),IF(INDEX(Команды!$A$2:$AN$7500,MATCH(AB$3,Команды!$A$2:$A$7500,0),$E113+2)=Команды!$AJ$4,TRUE,FALSE),IF(INDEX(Команды!$A$2:$AN$7500,MATCH(AB$3,Команды!$A$2:$A$7500,0),$E113+2)=Команды!$AJ$5,TRUE,FALSE),IF(INDEX(Команды!$A$2:$AN$7500,MATCH(AB$3,Команды!$A$2:$A$7500,0),$E113+2)=Команды!$AJ$6,TRUE,FALSE),IF(INDEX(Команды!$A$2:$AN$7500,MATCH(AB$3,Команды!$A$2:$A$7500,0),$E113+2)=Команды!$AJ$7,TRUE,FALSE),IF(INDEX(Команды!$A$2:$AN$7500,MATCH(AB$3,Команды!$A$2:$A$7500,0),$E113+2)=Команды!$AJ$8,TRUE,FALSE),IF(INDEX(Команды!$A$2:$AN$7500,MATCH(AB$3,Команды!$A$2:$A$7500,0),$E113+2)=Команды!$AJ$9,TRUE,FALSE),IF(INDEX(Команды!$A$2:$AN$7500,MATCH(AB$3,Команды!$A$2:$A$7500,0),$E113+2)=Команды!$AJ$10,TRUE,FALSE),IF(INDEX(Команды!$A$2:$AN$7500,MATCH(AB$3,Команды!$A$2:$A$7500,0),$E113+2)=Команды!$AJ$11,TRUE,FALSE),IF(INDEX(Команды!$A$2:$AN$7500,MATCH(AB$3,Команды!$A$2:$A$7500,0),$E113+2)=Команды!$AJ$12,TRUE,FALSE),IF(INDEX(Команды!$A$2:$AN$7500,MATCH(AB$3,Команды!$A$2:$A$7500,0),$E113+2)=Команды!$AJ$13,TRUE,FALSE),IF(INDEX(Команды!$A$2:$AN$7500,MATCH(AB$3,Команды!$A$2:$A$7500,0),$E113+2)=Команды!$AJ$14,TRUE,FALSE),IF(INDEX(Команды!$A$2:$AN$7500,MATCH(AB$3,Команды!$A$2:$A$7500,0),$E113+2)=Команды!$AJ$15,TRUE,FALSE),IF(INDEX(Команды!$A$2:$AN$7500,MATCH(AB$3,Команды!$A$2:$A$7500,0),$E113+2)=Команды!$AJ$16,TRUE,FALSE),IF(INDEX(Команды!$A$2:$AN$7500,MATCH(AB$3,Команды!$A$2:$A$7500,0),$E113+2)=Команды!$AJ$17,TRUE,FALSE),IF(INDEX(Команды!$A$2:$AN$7500,MATCH(AB$3,Команды!$A$2:$A$7500,0),$E113+2)=Команды!$AJ$18,TRUE,FALSE),IF(INDEX(Команды!$A$2:$AN$7500,MATCH(AB$3,Команды!$A$2:$A$7500,0),$E113+2)=Команды!$AJ$19,TRUE,FALSE)),INDEX(Команды!$AJ$2:$AL$19,MATCH(INDEX(Команды!$A$2:$AN$7500,MATCH(AB$3,Команды!$A$2:$A$7500,0),$E113+2),Команды!$AJ$2:$AJ$19,0),3),0)</f>
        <v>0</v>
      </c>
      <c r="AD113" s="342"/>
      <c r="AE113" s="174">
        <f>IF(OR(IF(INDEX(Команды!$A$2:$AN$7500,MATCH(AE$3,Команды!$A$2:$A$7500,0),$E113+2)=Команды!$AJ$2,TRUE,FALSE),IF(INDEX(Команды!$A$2:$AN$7500,MATCH(AE$3,Команды!$A$2:$A$7500,0),$E113+2)=Команды!$AJ$3,TRUE,FALSE),IF(INDEX(Команды!$A$2:$AN$7500,MATCH(AE$3,Команды!$A$2:$A$7500,0),$E113+2)=Команды!$AJ$4,TRUE,FALSE),IF(INDEX(Команды!$A$2:$AN$7500,MATCH(AE$3,Команды!$A$2:$A$7500,0),$E113+2)=Команды!$AJ$5,TRUE,FALSE),IF(INDEX(Команды!$A$2:$AN$7500,MATCH(AE$3,Команды!$A$2:$A$7500,0),$E113+2)=Команды!$AJ$6,TRUE,FALSE),IF(INDEX(Команды!$A$2:$AN$7500,MATCH(AE$3,Команды!$A$2:$A$7500,0),$E113+2)=Команды!$AJ$7,TRUE,FALSE),IF(INDEX(Команды!$A$2:$AN$7500,MATCH(AE$3,Команды!$A$2:$A$7500,0),$E113+2)=Команды!$AJ$8,TRUE,FALSE),IF(INDEX(Команды!$A$2:$AN$7500,MATCH(AE$3,Команды!$A$2:$A$7500,0),$E113+2)=Команды!$AJ$9,TRUE,FALSE),IF(INDEX(Команды!$A$2:$AN$7500,MATCH(AE$3,Команды!$A$2:$A$7500,0),$E113+2)=Команды!$AJ$10,TRUE,FALSE),IF(INDEX(Команды!$A$2:$AN$7500,MATCH(AE$3,Команды!$A$2:$A$7500,0),$E113+2)=Команды!$AJ$11,TRUE,FALSE),IF(INDEX(Команды!$A$2:$AN$7500,MATCH(AE$3,Команды!$A$2:$A$7500,0),$E113+2)=Команды!$AJ$12,TRUE,FALSE),IF(INDEX(Команды!$A$2:$AN$7500,MATCH(AE$3,Команды!$A$2:$A$7500,0),$E113+2)=Команды!$AJ$13,TRUE,FALSE),IF(INDEX(Команды!$A$2:$AN$7500,MATCH(AE$3,Команды!$A$2:$A$7500,0),$E113+2)=Команды!$AJ$14,TRUE,FALSE),IF(INDEX(Команды!$A$2:$AN$7500,MATCH(AE$3,Команды!$A$2:$A$7500,0),$E113+2)=Команды!$AJ$15,TRUE,FALSE),IF(INDEX(Команды!$A$2:$AN$7500,MATCH(AE$3,Команды!$A$2:$A$7500,0),$E113+2)=Команды!$AJ$16,TRUE,FALSE),,IF(INDEX(Команды!$A$2:$AN$7500,MATCH(AE$3,Команды!$A$2:$A$7500,0),$E113+2)=Команды!$AJ$17,TRUE,FALSE),,IF(INDEX(Команды!$A$2:$AN$7500,MATCH(AE$3,Команды!$A$2:$A$7500,0),$E113+2)=Команды!$AJ$18,TRUE,FALSE),,IF(INDEX(Команды!$A$2:$AN$7500,MATCH(AE$3,Команды!$A$2:$A$7500,0),$E113+2)=Команды!$AJ$19,TRUE,FALSE)),INDEX(Команды!$AJ$2:$AK$19,MATCH(INDEX(Команды!$A$2:$AN$7500,MATCH(AE$3,Команды!$A$2:$A$7500,0),$E113+2),Команды!$AJ$2:$AJ$19,0),2),0)</f>
        <v>0</v>
      </c>
      <c r="AF113" s="175">
        <f>IF(OR(IF(INDEX(Команды!$A$2:$AN$7500,MATCH(AE$3,Команды!$A$2:$A$7500,0),$E113+2)=Команды!$AJ$2,TRUE,FALSE),IF(INDEX(Команды!$A$2:$AN$7500,MATCH(AE$3,Команды!$A$2:$A$7500,0),$E113+2)=Команды!$AJ$3,TRUE,FALSE),IF(INDEX(Команды!$A$2:$AN$7500,MATCH(AE$3,Команды!$A$2:$A$7500,0),$E113+2)=Команды!$AJ$4,TRUE,FALSE),IF(INDEX(Команды!$A$2:$AN$7500,MATCH(AE$3,Команды!$A$2:$A$7500,0),$E113+2)=Команды!$AJ$5,TRUE,FALSE),IF(INDEX(Команды!$A$2:$AN$7500,MATCH(AE$3,Команды!$A$2:$A$7500,0),$E113+2)=Команды!$AJ$6,TRUE,FALSE),IF(INDEX(Команды!$A$2:$AN$7500,MATCH(AE$3,Команды!$A$2:$A$7500,0),$E113+2)=Команды!$AJ$7,TRUE,FALSE),IF(INDEX(Команды!$A$2:$AN$7500,MATCH(AE$3,Команды!$A$2:$A$7500,0),$E113+2)=Команды!$AJ$8,TRUE,FALSE),IF(INDEX(Команды!$A$2:$AN$7500,MATCH(AE$3,Команды!$A$2:$A$7500,0),$E113+2)=Команды!$AJ$9,TRUE,FALSE),IF(INDEX(Команды!$A$2:$AN$7500,MATCH(AE$3,Команды!$A$2:$A$7500,0),$E113+2)=Команды!$AJ$10,TRUE,FALSE),IF(INDEX(Команды!$A$2:$AN$7500,MATCH(AE$3,Команды!$A$2:$A$7500,0),$E113+2)=Команды!$AJ$11,TRUE,FALSE),IF(INDEX(Команды!$A$2:$AN$7500,MATCH(AE$3,Команды!$A$2:$A$7500,0),$E113+2)=Команды!$AJ$12,TRUE,FALSE),IF(INDEX(Команды!$A$2:$AN$7500,MATCH(AE$3,Команды!$A$2:$A$7500,0),$E113+2)=Команды!$AJ$13,TRUE,FALSE),IF(INDEX(Команды!$A$2:$AN$7500,MATCH(AE$3,Команды!$A$2:$A$7500,0),$E113+2)=Команды!$AJ$14,TRUE,FALSE),IF(INDEX(Команды!$A$2:$AN$7500,MATCH(AE$3,Команды!$A$2:$A$7500,0),$E113+2)=Команды!$AJ$15,TRUE,FALSE),IF(INDEX(Команды!$A$2:$AN$7500,MATCH(AE$3,Команды!$A$2:$A$7500,0),$E113+2)=Команды!$AJ$16,TRUE,FALSE),IF(INDEX(Команды!$A$2:$AN$7500,MATCH(AE$3,Команды!$A$2:$A$7500,0),$E113+2)=Команды!$AJ$17,TRUE,FALSE),IF(INDEX(Команды!$A$2:$AN$7500,MATCH(AE$3,Команды!$A$2:$A$7500,0),$E113+2)=Команды!$AJ$18,TRUE,FALSE),IF(INDEX(Команды!$A$2:$AN$7500,MATCH(AE$3,Команды!$A$2:$A$7500,0),$E113+2)=Команды!$AJ$19,TRUE,FALSE)),INDEX(Команды!$AJ$2:$AL$19,MATCH(INDEX(Команды!$A$2:$AN$7500,MATCH(AE$3,Команды!$A$2:$A$7500,0),$E113+2),Команды!$AJ$2:$AJ$19,0),3),0)</f>
        <v>0</v>
      </c>
      <c r="AG113" s="342"/>
      <c r="AH113" s="174">
        <f>IF(OR(IF(INDEX(Команды!$A$2:$AN$7500,MATCH(AH$3,Команды!$A$2:$A$7500,0),$E113+2)=Команды!$AJ$2,TRUE,FALSE),IF(INDEX(Команды!$A$2:$AN$7500,MATCH(AH$3,Команды!$A$2:$A$7500,0),$E113+2)=Команды!$AJ$3,TRUE,FALSE),IF(INDEX(Команды!$A$2:$AN$7500,MATCH(AH$3,Команды!$A$2:$A$7500,0),$E113+2)=Команды!$AJ$4,TRUE,FALSE),IF(INDEX(Команды!$A$2:$AN$7500,MATCH(AH$3,Команды!$A$2:$A$7500,0),$E113+2)=Команды!$AJ$5,TRUE,FALSE),IF(INDEX(Команды!$A$2:$AN$7500,MATCH(AH$3,Команды!$A$2:$A$7500,0),$E113+2)=Команды!$AJ$6,TRUE,FALSE),IF(INDEX(Команды!$A$2:$AN$7500,MATCH(AH$3,Команды!$A$2:$A$7500,0),$E113+2)=Команды!$AJ$7,TRUE,FALSE),IF(INDEX(Команды!$A$2:$AN$7500,MATCH(AH$3,Команды!$A$2:$A$7500,0),$E113+2)=Команды!$AJ$8,TRUE,FALSE),IF(INDEX(Команды!$A$2:$AN$7500,MATCH(AH$3,Команды!$A$2:$A$7500,0),$E113+2)=Команды!$AJ$9,TRUE,FALSE),IF(INDEX(Команды!$A$2:$AN$7500,MATCH(AH$3,Команды!$A$2:$A$7500,0),$E113+2)=Команды!$AJ$10,TRUE,FALSE),IF(INDEX(Команды!$A$2:$AN$7500,MATCH(AH$3,Команды!$A$2:$A$7500,0),$E113+2)=Команды!$AJ$11,TRUE,FALSE),IF(INDEX(Команды!$A$2:$AN$7500,MATCH(AH$3,Команды!$A$2:$A$7500,0),$E113+2)=Команды!$AJ$12,TRUE,FALSE),IF(INDEX(Команды!$A$2:$AN$7500,MATCH(AH$3,Команды!$A$2:$A$7500,0),$E113+2)=Команды!$AJ$13,TRUE,FALSE),IF(INDEX(Команды!$A$2:$AN$7500,MATCH(AH$3,Команды!$A$2:$A$7500,0),$E113+2)=Команды!$AJ$14,TRUE,FALSE),IF(INDEX(Команды!$A$2:$AN$7500,MATCH(AH$3,Команды!$A$2:$A$7500,0),$E113+2)=Команды!$AJ$15,TRUE,FALSE),IF(INDEX(Команды!$A$2:$AN$7500,MATCH(AH$3,Команды!$A$2:$A$7500,0),$E113+2)=Команды!$AJ$16,TRUE,FALSE),,IF(INDEX(Команды!$A$2:$AN$7500,MATCH(AH$3,Команды!$A$2:$A$7500,0),$E113+2)=Команды!$AJ$17,TRUE,FALSE),,IF(INDEX(Команды!$A$2:$AN$7500,MATCH(AH$3,Команды!$A$2:$A$7500,0),$E113+2)=Команды!$AJ$18,TRUE,FALSE),,IF(INDEX(Команды!$A$2:$AN$7500,MATCH(AH$3,Команды!$A$2:$A$7500,0),$E113+2)=Команды!$AJ$19,TRUE,FALSE)),INDEX(Команды!$AJ$2:$AK$19,MATCH(INDEX(Команды!$A$2:$AN$7500,MATCH(AH$3,Команды!$A$2:$A$7500,0),$E113+2),Команды!$AJ$2:$AJ$19,0),2),0)</f>
        <v>0</v>
      </c>
      <c r="AI113" s="175">
        <f>IF(OR(IF(INDEX(Команды!$A$2:$AN$7500,MATCH(AH$3,Команды!$A$2:$A$7500,0),$E113+2)=Команды!$AJ$2,TRUE,FALSE),IF(INDEX(Команды!$A$2:$AN$7500,MATCH(AH$3,Команды!$A$2:$A$7500,0),$E113+2)=Команды!$AJ$3,TRUE,FALSE),IF(INDEX(Команды!$A$2:$AN$7500,MATCH(AH$3,Команды!$A$2:$A$7500,0),$E113+2)=Команды!$AJ$4,TRUE,FALSE),IF(INDEX(Команды!$A$2:$AN$7500,MATCH(AH$3,Команды!$A$2:$A$7500,0),$E113+2)=Команды!$AJ$5,TRUE,FALSE),IF(INDEX(Команды!$A$2:$AN$7500,MATCH(AH$3,Команды!$A$2:$A$7500,0),$E113+2)=Команды!$AJ$6,TRUE,FALSE),IF(INDEX(Команды!$A$2:$AN$7500,MATCH(AH$3,Команды!$A$2:$A$7500,0),$E113+2)=Команды!$AJ$7,TRUE,FALSE),IF(INDEX(Команды!$A$2:$AN$7500,MATCH(AH$3,Команды!$A$2:$A$7500,0),$E113+2)=Команды!$AJ$8,TRUE,FALSE),IF(INDEX(Команды!$A$2:$AN$7500,MATCH(AH$3,Команды!$A$2:$A$7500,0),$E113+2)=Команды!$AJ$9,TRUE,FALSE),IF(INDEX(Команды!$A$2:$AN$7500,MATCH(AH$3,Команды!$A$2:$A$7500,0),$E113+2)=Команды!$AJ$10,TRUE,FALSE),IF(INDEX(Команды!$A$2:$AN$7500,MATCH(AH$3,Команды!$A$2:$A$7500,0),$E113+2)=Команды!$AJ$11,TRUE,FALSE),IF(INDEX(Команды!$A$2:$AN$7500,MATCH(AH$3,Команды!$A$2:$A$7500,0),$E113+2)=Команды!$AJ$12,TRUE,FALSE),IF(INDEX(Команды!$A$2:$AN$7500,MATCH(AH$3,Команды!$A$2:$A$7500,0),$E113+2)=Команды!$AJ$13,TRUE,FALSE),IF(INDEX(Команды!$A$2:$AN$7500,MATCH(AH$3,Команды!$A$2:$A$7500,0),$E113+2)=Команды!$AJ$14,TRUE,FALSE),IF(INDEX(Команды!$A$2:$AN$7500,MATCH(AH$3,Команды!$A$2:$A$7500,0),$E113+2)=Команды!$AJ$15,TRUE,FALSE),IF(INDEX(Команды!$A$2:$AN$7500,MATCH(AH$3,Команды!$A$2:$A$7500,0),$E113+2)=Команды!$AJ$16,TRUE,FALSE),IF(INDEX(Команды!$A$2:$AN$7500,MATCH(AH$3,Команды!$A$2:$A$7500,0),$E113+2)=Команды!$AJ$17,TRUE,FALSE),IF(INDEX(Команды!$A$2:$AN$7500,MATCH(AH$3,Команды!$A$2:$A$7500,0),$E113+2)=Команды!$AJ$18,TRUE,FALSE),IF(INDEX(Команды!$A$2:$AN$7500,MATCH(AH$3,Команды!$A$2:$A$7500,0),$E113+2)=Команды!$AJ$19,TRUE,FALSE)),INDEX(Команды!$AJ$2:$AL$19,MATCH(INDEX(Команды!$A$2:$AN$7500,MATCH(AH$3,Команды!$A$2:$A$7500,0),$E113+2),Команды!$AJ$2:$AJ$19,0),3),0)</f>
        <v>0</v>
      </c>
      <c r="AJ113" s="342"/>
      <c r="AK113" s="174">
        <f>IF(OR(IF(INDEX(Команды!$A$2:$AN$7500,MATCH(AK$3,Команды!$A$2:$A$7500,0),$E113+2)=Команды!$AJ$2,TRUE,FALSE),IF(INDEX(Команды!$A$2:$AN$7500,MATCH(AK$3,Команды!$A$2:$A$7500,0),$E113+2)=Команды!$AJ$3,TRUE,FALSE),IF(INDEX(Команды!$A$2:$AN$7500,MATCH(AK$3,Команды!$A$2:$A$7500,0),$E113+2)=Команды!$AJ$4,TRUE,FALSE),IF(INDEX(Команды!$A$2:$AN$7500,MATCH(AK$3,Команды!$A$2:$A$7500,0),$E113+2)=Команды!$AJ$5,TRUE,FALSE),IF(INDEX(Команды!$A$2:$AN$7500,MATCH(AK$3,Команды!$A$2:$A$7500,0),$E113+2)=Команды!$AJ$6,TRUE,FALSE),IF(INDEX(Команды!$A$2:$AN$7500,MATCH(AK$3,Команды!$A$2:$A$7500,0),$E113+2)=Команды!$AJ$7,TRUE,FALSE),IF(INDEX(Команды!$A$2:$AN$7500,MATCH(AK$3,Команды!$A$2:$A$7500,0),$E113+2)=Команды!$AJ$8,TRUE,FALSE),IF(INDEX(Команды!$A$2:$AN$7500,MATCH(AK$3,Команды!$A$2:$A$7500,0),$E113+2)=Команды!$AJ$9,TRUE,FALSE),IF(INDEX(Команды!$A$2:$AN$7500,MATCH(AK$3,Команды!$A$2:$A$7500,0),$E113+2)=Команды!$AJ$10,TRUE,FALSE),IF(INDEX(Команды!$A$2:$AN$7500,MATCH(AK$3,Команды!$A$2:$A$7500,0),$E113+2)=Команды!$AJ$11,TRUE,FALSE),IF(INDEX(Команды!$A$2:$AN$7500,MATCH(AK$3,Команды!$A$2:$A$7500,0),$E113+2)=Команды!$AJ$12,TRUE,FALSE),IF(INDEX(Команды!$A$2:$AN$7500,MATCH(AK$3,Команды!$A$2:$A$7500,0),$E113+2)=Команды!$AJ$13,TRUE,FALSE),IF(INDEX(Команды!$A$2:$AN$7500,MATCH(AK$3,Команды!$A$2:$A$7500,0),$E113+2)=Команды!$AJ$14,TRUE,FALSE),IF(INDEX(Команды!$A$2:$AN$7500,MATCH(AK$3,Команды!$A$2:$A$7500,0),$E113+2)=Команды!$AJ$15,TRUE,FALSE),IF(INDEX(Команды!$A$2:$AN$7500,MATCH(AK$3,Команды!$A$2:$A$7500,0),$E113+2)=Команды!$AJ$16,TRUE,FALSE),,IF(INDEX(Команды!$A$2:$AN$7500,MATCH(AK$3,Команды!$A$2:$A$7500,0),$E113+2)=Команды!$AJ$17,TRUE,FALSE),,IF(INDEX(Команды!$A$2:$AN$7500,MATCH(AK$3,Команды!$A$2:$A$7500,0),$E113+2)=Команды!$AJ$18,TRUE,FALSE),,IF(INDEX(Команды!$A$2:$AN$7500,MATCH(AK$3,Команды!$A$2:$A$7500,0),$E113+2)=Команды!$AJ$19,TRUE,FALSE)),INDEX(Команды!$AJ$2:$AK$19,MATCH(INDEX(Команды!$A$2:$AN$7500,MATCH(AK$3,Команды!$A$2:$A$7500,0),$E113+2),Команды!$AJ$2:$AJ$19,0),2),0)</f>
        <v>0</v>
      </c>
      <c r="AL113" s="175">
        <f>IF(OR(IF(INDEX(Команды!$A$2:$AN$7500,MATCH(AK$3,Команды!$A$2:$A$7500,0),$E113+2)=Команды!$AJ$2,TRUE,FALSE),IF(INDEX(Команды!$A$2:$AN$7500,MATCH(AK$3,Команды!$A$2:$A$7500,0),$E113+2)=Команды!$AJ$3,TRUE,FALSE),IF(INDEX(Команды!$A$2:$AN$7500,MATCH(AK$3,Команды!$A$2:$A$7500,0),$E113+2)=Команды!$AJ$4,TRUE,FALSE),IF(INDEX(Команды!$A$2:$AN$7500,MATCH(AK$3,Команды!$A$2:$A$7500,0),$E113+2)=Команды!$AJ$5,TRUE,FALSE),IF(INDEX(Команды!$A$2:$AN$7500,MATCH(AK$3,Команды!$A$2:$A$7500,0),$E113+2)=Команды!$AJ$6,TRUE,FALSE),IF(INDEX(Команды!$A$2:$AN$7500,MATCH(AK$3,Команды!$A$2:$A$7500,0),$E113+2)=Команды!$AJ$7,TRUE,FALSE),IF(INDEX(Команды!$A$2:$AN$7500,MATCH(AK$3,Команды!$A$2:$A$7500,0),$E113+2)=Команды!$AJ$8,TRUE,FALSE),IF(INDEX(Команды!$A$2:$AN$7500,MATCH(AK$3,Команды!$A$2:$A$7500,0),$E113+2)=Команды!$AJ$9,TRUE,FALSE),IF(INDEX(Команды!$A$2:$AN$7500,MATCH(AK$3,Команды!$A$2:$A$7500,0),$E113+2)=Команды!$AJ$10,TRUE,FALSE),IF(INDEX(Команды!$A$2:$AN$7500,MATCH(AK$3,Команды!$A$2:$A$7500,0),$E113+2)=Команды!$AJ$11,TRUE,FALSE),IF(INDEX(Команды!$A$2:$AN$7500,MATCH(AK$3,Команды!$A$2:$A$7500,0),$E113+2)=Команды!$AJ$12,TRUE,FALSE),IF(INDEX(Команды!$A$2:$AN$7500,MATCH(AK$3,Команды!$A$2:$A$7500,0),$E113+2)=Команды!$AJ$13,TRUE,FALSE),IF(INDEX(Команды!$A$2:$AN$7500,MATCH(AK$3,Команды!$A$2:$A$7500,0),$E113+2)=Команды!$AJ$14,TRUE,FALSE),IF(INDEX(Команды!$A$2:$AN$7500,MATCH(AK$3,Команды!$A$2:$A$7500,0),$E113+2)=Команды!$AJ$15,TRUE,FALSE),IF(INDEX(Команды!$A$2:$AN$7500,MATCH(AK$3,Команды!$A$2:$A$7500,0),$E113+2)=Команды!$AJ$16,TRUE,FALSE),IF(INDEX(Команды!$A$2:$AN$7500,MATCH(AK$3,Команды!$A$2:$A$7500,0),$E113+2)=Команды!$AJ$17,TRUE,FALSE),IF(INDEX(Команды!$A$2:$AN$7500,MATCH(AK$3,Команды!$A$2:$A$7500,0),$E113+2)=Команды!$AJ$18,TRUE,FALSE),IF(INDEX(Команды!$A$2:$AN$7500,MATCH(AK$3,Команды!$A$2:$A$7500,0),$E113+2)=Команды!$AJ$19,TRUE,FALSE)),INDEX(Команды!$AJ$2:$AL$19,MATCH(INDEX(Команды!$A$2:$AN$7500,MATCH(AK$3,Команды!$A$2:$A$7500,0),$E113+2),Команды!$AJ$2:$AJ$19,0),3),0)</f>
        <v>0</v>
      </c>
      <c r="AM113" s="342"/>
      <c r="AN113" s="174">
        <f>IF(OR(IF(INDEX(Команды!$A$2:$AN$7500,MATCH(AN$3,Команды!$A$2:$A$7500,0),$E113+2)=Команды!$AJ$2,TRUE,FALSE),IF(INDEX(Команды!$A$2:$AN$7500,MATCH(AN$3,Команды!$A$2:$A$7500,0),$E113+2)=Команды!$AJ$3,TRUE,FALSE),IF(INDEX(Команды!$A$2:$AN$7500,MATCH(AN$3,Команды!$A$2:$A$7500,0),$E113+2)=Команды!$AJ$4,TRUE,FALSE),IF(INDEX(Команды!$A$2:$AN$7500,MATCH(AN$3,Команды!$A$2:$A$7500,0),$E113+2)=Команды!$AJ$5,TRUE,FALSE),IF(INDEX(Команды!$A$2:$AN$7500,MATCH(AN$3,Команды!$A$2:$A$7500,0),$E113+2)=Команды!$AJ$6,TRUE,FALSE),IF(INDEX(Команды!$A$2:$AN$7500,MATCH(AN$3,Команды!$A$2:$A$7500,0),$E113+2)=Команды!$AJ$7,TRUE,FALSE),IF(INDEX(Команды!$A$2:$AN$7500,MATCH(AN$3,Команды!$A$2:$A$7500,0),$E113+2)=Команды!$AJ$8,TRUE,FALSE),IF(INDEX(Команды!$A$2:$AN$7500,MATCH(AN$3,Команды!$A$2:$A$7500,0),$E113+2)=Команды!$AJ$9,TRUE,FALSE),IF(INDEX(Команды!$A$2:$AN$7500,MATCH(AN$3,Команды!$A$2:$A$7500,0),$E113+2)=Команды!$AJ$10,TRUE,FALSE),IF(INDEX(Команды!$A$2:$AN$7500,MATCH(AN$3,Команды!$A$2:$A$7500,0),$E113+2)=Команды!$AJ$11,TRUE,FALSE),IF(INDEX(Команды!$A$2:$AN$7500,MATCH(AN$3,Команды!$A$2:$A$7500,0),$E113+2)=Команды!$AJ$12,TRUE,FALSE),IF(INDEX(Команды!$A$2:$AN$7500,MATCH(AN$3,Команды!$A$2:$A$7500,0),$E113+2)=Команды!$AJ$13,TRUE,FALSE),IF(INDEX(Команды!$A$2:$AN$7500,MATCH(AN$3,Команды!$A$2:$A$7500,0),$E113+2)=Команды!$AJ$14,TRUE,FALSE),IF(INDEX(Команды!$A$2:$AN$7500,MATCH(AN$3,Команды!$A$2:$A$7500,0),$E113+2)=Команды!$AJ$15,TRUE,FALSE),IF(INDEX(Команды!$A$2:$AN$7500,MATCH(AN$3,Команды!$A$2:$A$7500,0),$E113+2)=Команды!$AJ$16,TRUE,FALSE),,IF(INDEX(Команды!$A$2:$AN$7500,MATCH(AN$3,Команды!$A$2:$A$7500,0),$E113+2)=Команды!$AJ$17,TRUE,FALSE),,IF(INDEX(Команды!$A$2:$AN$7500,MATCH(AN$3,Команды!$A$2:$A$7500,0),$E113+2)=Команды!$AJ$18,TRUE,FALSE),,IF(INDEX(Команды!$A$2:$AN$7500,MATCH(AN$3,Команды!$A$2:$A$7500,0),$E113+2)=Команды!$AJ$19,TRUE,FALSE)),INDEX(Команды!$AJ$2:$AK$19,MATCH(INDEX(Команды!$A$2:$AN$7500,MATCH(AN$3,Команды!$A$2:$A$7500,0),$E113+2),Команды!$AJ$2:$AJ$19,0),2),0)</f>
        <v>0</v>
      </c>
      <c r="AO113" s="175">
        <f>IF(OR(IF(INDEX(Команды!$A$2:$AN$7500,MATCH(AN$3,Команды!$A$2:$A$7500,0),$E113+2)=Команды!$AJ$2,TRUE,FALSE),IF(INDEX(Команды!$A$2:$AN$7500,MATCH(AN$3,Команды!$A$2:$A$7500,0),$E113+2)=Команды!$AJ$3,TRUE,FALSE),IF(INDEX(Команды!$A$2:$AN$7500,MATCH(AN$3,Команды!$A$2:$A$7500,0),$E113+2)=Команды!$AJ$4,TRUE,FALSE),IF(INDEX(Команды!$A$2:$AN$7500,MATCH(AN$3,Команды!$A$2:$A$7500,0),$E113+2)=Команды!$AJ$5,TRUE,FALSE),IF(INDEX(Команды!$A$2:$AN$7500,MATCH(AN$3,Команды!$A$2:$A$7500,0),$E113+2)=Команды!$AJ$6,TRUE,FALSE),IF(INDEX(Команды!$A$2:$AN$7500,MATCH(AN$3,Команды!$A$2:$A$7500,0),$E113+2)=Команды!$AJ$7,TRUE,FALSE),IF(INDEX(Команды!$A$2:$AN$7500,MATCH(AN$3,Команды!$A$2:$A$7500,0),$E113+2)=Команды!$AJ$8,TRUE,FALSE),IF(INDEX(Команды!$A$2:$AN$7500,MATCH(AN$3,Команды!$A$2:$A$7500,0),$E113+2)=Команды!$AJ$9,TRUE,FALSE),IF(INDEX(Команды!$A$2:$AN$7500,MATCH(AN$3,Команды!$A$2:$A$7500,0),$E113+2)=Команды!$AJ$10,TRUE,FALSE),IF(INDEX(Команды!$A$2:$AN$7500,MATCH(AN$3,Команды!$A$2:$A$7500,0),$E113+2)=Команды!$AJ$11,TRUE,FALSE),IF(INDEX(Команды!$A$2:$AN$7500,MATCH(AN$3,Команды!$A$2:$A$7500,0),$E113+2)=Команды!$AJ$12,TRUE,FALSE),IF(INDEX(Команды!$A$2:$AN$7500,MATCH(AN$3,Команды!$A$2:$A$7500,0),$E113+2)=Команды!$AJ$13,TRUE,FALSE),IF(INDEX(Команды!$A$2:$AN$7500,MATCH(AN$3,Команды!$A$2:$A$7500,0),$E113+2)=Команды!$AJ$14,TRUE,FALSE),IF(INDEX(Команды!$A$2:$AN$7500,MATCH(AN$3,Команды!$A$2:$A$7500,0),$E113+2)=Команды!$AJ$15,TRUE,FALSE),IF(INDEX(Команды!$A$2:$AN$7500,MATCH(AN$3,Команды!$A$2:$A$7500,0),$E113+2)=Команды!$AJ$16,TRUE,FALSE),IF(INDEX(Команды!$A$2:$AN$7500,MATCH(AN$3,Команды!$A$2:$A$7500,0),$E113+2)=Команды!$AJ$17,TRUE,FALSE),IF(INDEX(Команды!$A$2:$AN$7500,MATCH(AN$3,Команды!$A$2:$A$7500,0),$E113+2)=Команды!$AJ$18,TRUE,FALSE),IF(INDEX(Команды!$A$2:$AN$7500,MATCH(AN$3,Команды!$A$2:$A$7500,0),$E113+2)=Команды!$AJ$19,TRUE,FALSE)),INDEX(Команды!$AJ$2:$AL$19,MATCH(INDEX(Команды!$A$2:$AN$7500,MATCH(AN$3,Команды!$A$2:$A$7500,0),$E113+2),Команды!$AJ$2:$AJ$19,0),3),0)</f>
        <v>0</v>
      </c>
      <c r="AP113" s="342"/>
      <c r="AQ113" s="174">
        <f>IF(OR(IF(INDEX(Команды!$A$2:$AN$7500,MATCH(AQ$3,Команды!$A$2:$A$7500,0),$E113+2)=Команды!$AJ$2,TRUE,FALSE),IF(INDEX(Команды!$A$2:$AN$7500,MATCH(AQ$3,Команды!$A$2:$A$7500,0),$E113+2)=Команды!$AJ$3,TRUE,FALSE),IF(INDEX(Команды!$A$2:$AN$7500,MATCH(AQ$3,Команды!$A$2:$A$7500,0),$E113+2)=Команды!$AJ$4,TRUE,FALSE),IF(INDEX(Команды!$A$2:$AN$7500,MATCH(AQ$3,Команды!$A$2:$A$7500,0),$E113+2)=Команды!$AJ$5,TRUE,FALSE),IF(INDEX(Команды!$A$2:$AN$7500,MATCH(AQ$3,Команды!$A$2:$A$7500,0),$E113+2)=Команды!$AJ$6,TRUE,FALSE),IF(INDEX(Команды!$A$2:$AN$7500,MATCH(AQ$3,Команды!$A$2:$A$7500,0),$E113+2)=Команды!$AJ$7,TRUE,FALSE),IF(INDEX(Команды!$A$2:$AN$7500,MATCH(AQ$3,Команды!$A$2:$A$7500,0),$E113+2)=Команды!$AJ$8,TRUE,FALSE),IF(INDEX(Команды!$A$2:$AN$7500,MATCH(AQ$3,Команды!$A$2:$A$7500,0),$E113+2)=Команды!$AJ$9,TRUE,FALSE),IF(INDEX(Команды!$A$2:$AN$7500,MATCH(AQ$3,Команды!$A$2:$A$7500,0),$E113+2)=Команды!$AJ$10,TRUE,FALSE),IF(INDEX(Команды!$A$2:$AN$7500,MATCH(AQ$3,Команды!$A$2:$A$7500,0),$E113+2)=Команды!$AJ$11,TRUE,FALSE),IF(INDEX(Команды!$A$2:$AN$7500,MATCH(AQ$3,Команды!$A$2:$A$7500,0),$E113+2)=Команды!$AJ$12,TRUE,FALSE),IF(INDEX(Команды!$A$2:$AN$7500,MATCH(AQ$3,Команды!$A$2:$A$7500,0),$E113+2)=Команды!$AJ$13,TRUE,FALSE),IF(INDEX(Команды!$A$2:$AN$7500,MATCH(AQ$3,Команды!$A$2:$A$7500,0),$E113+2)=Команды!$AJ$14,TRUE,FALSE),IF(INDEX(Команды!$A$2:$AN$7500,MATCH(AQ$3,Команды!$A$2:$A$7500,0),$E113+2)=Команды!$AJ$15,TRUE,FALSE),IF(INDEX(Команды!$A$2:$AN$7500,MATCH(AQ$3,Команды!$A$2:$A$7500,0),$E113+2)=Команды!$AJ$16,TRUE,FALSE),,IF(INDEX(Команды!$A$2:$AN$7500,MATCH(AQ$3,Команды!$A$2:$A$7500,0),$E113+2)=Команды!$AJ$17,TRUE,FALSE),,IF(INDEX(Команды!$A$2:$AN$7500,MATCH(AQ$3,Команды!$A$2:$A$7500,0),$E113+2)=Команды!$AJ$18,TRUE,FALSE),,IF(INDEX(Команды!$A$2:$AN$7500,MATCH(AQ$3,Команды!$A$2:$A$7500,0),$E113+2)=Команды!$AJ$19,TRUE,FALSE)),INDEX(Команды!$AJ$2:$AK$19,MATCH(INDEX(Команды!$A$2:$AN$7500,MATCH(AQ$3,Команды!$A$2:$A$7500,0),$E113+2),Команды!$AJ$2:$AJ$19,0),2),0)</f>
        <v>0</v>
      </c>
      <c r="AR113" s="175">
        <f>IF(OR(IF(INDEX(Команды!$A$2:$AN$7500,MATCH(AQ$3,Команды!$A$2:$A$7500,0),$E113+2)=Команды!$AJ$2,TRUE,FALSE),IF(INDEX(Команды!$A$2:$AN$7500,MATCH(AQ$3,Команды!$A$2:$A$7500,0),$E113+2)=Команды!$AJ$3,TRUE,FALSE),IF(INDEX(Команды!$A$2:$AN$7500,MATCH(AQ$3,Команды!$A$2:$A$7500,0),$E113+2)=Команды!$AJ$4,TRUE,FALSE),IF(INDEX(Команды!$A$2:$AN$7500,MATCH(AQ$3,Команды!$A$2:$A$7500,0),$E113+2)=Команды!$AJ$5,TRUE,FALSE),IF(INDEX(Команды!$A$2:$AN$7500,MATCH(AQ$3,Команды!$A$2:$A$7500,0),$E113+2)=Команды!$AJ$6,TRUE,FALSE),IF(INDEX(Команды!$A$2:$AN$7500,MATCH(AQ$3,Команды!$A$2:$A$7500,0),$E113+2)=Команды!$AJ$7,TRUE,FALSE),IF(INDEX(Команды!$A$2:$AN$7500,MATCH(AQ$3,Команды!$A$2:$A$7500,0),$E113+2)=Команды!$AJ$8,TRUE,FALSE),IF(INDEX(Команды!$A$2:$AN$7500,MATCH(AQ$3,Команды!$A$2:$A$7500,0),$E113+2)=Команды!$AJ$9,TRUE,FALSE),IF(INDEX(Команды!$A$2:$AN$7500,MATCH(AQ$3,Команды!$A$2:$A$7500,0),$E113+2)=Команды!$AJ$10,TRUE,FALSE),IF(INDEX(Команды!$A$2:$AN$7500,MATCH(AQ$3,Команды!$A$2:$A$7500,0),$E113+2)=Команды!$AJ$11,TRUE,FALSE),IF(INDEX(Команды!$A$2:$AN$7500,MATCH(AQ$3,Команды!$A$2:$A$7500,0),$E113+2)=Команды!$AJ$12,TRUE,FALSE),IF(INDEX(Команды!$A$2:$AN$7500,MATCH(AQ$3,Команды!$A$2:$A$7500,0),$E113+2)=Команды!$AJ$13,TRUE,FALSE),IF(INDEX(Команды!$A$2:$AN$7500,MATCH(AQ$3,Команды!$A$2:$A$7500,0),$E113+2)=Команды!$AJ$14,TRUE,FALSE),IF(INDEX(Команды!$A$2:$AN$7500,MATCH(AQ$3,Команды!$A$2:$A$7500,0),$E113+2)=Команды!$AJ$15,TRUE,FALSE),IF(INDEX(Команды!$A$2:$AN$7500,MATCH(AQ$3,Команды!$A$2:$A$7500,0),$E113+2)=Команды!$AJ$16,TRUE,FALSE),IF(INDEX(Команды!$A$2:$AN$7500,MATCH(AQ$3,Команды!$A$2:$A$7500,0),$E113+2)=Команды!$AJ$17,TRUE,FALSE),IF(INDEX(Команды!$A$2:$AN$7500,MATCH(AQ$3,Команды!$A$2:$A$7500,0),$E113+2)=Команды!$AJ$18,TRUE,FALSE),IF(INDEX(Команды!$A$2:$AN$7500,MATCH(AQ$3,Команды!$A$2:$A$7500,0),$E113+2)=Команды!$AJ$19,TRUE,FALSE)),INDEX(Команды!$AJ$2:$AL$19,MATCH(INDEX(Команды!$A$2:$AN$7500,MATCH(AQ$3,Команды!$A$2:$A$7500,0),$E113+2),Команды!$AJ$2:$AJ$19,0),3),0)</f>
        <v>0</v>
      </c>
      <c r="AS113" s="342"/>
      <c r="AT113" s="174">
        <f>IF(OR(IF(INDEX(Команды!$A$2:$AN$7500,MATCH(AT$3,Команды!$A$2:$A$7500,0),$E113+2)=Команды!$AJ$2,TRUE,FALSE),IF(INDEX(Команды!$A$2:$AN$7500,MATCH(AT$3,Команды!$A$2:$A$7500,0),$E113+2)=Команды!$AJ$3,TRUE,FALSE),IF(INDEX(Команды!$A$2:$AN$7500,MATCH(AT$3,Команды!$A$2:$A$7500,0),$E113+2)=Команды!$AJ$4,TRUE,FALSE),IF(INDEX(Команды!$A$2:$AN$7500,MATCH(AT$3,Команды!$A$2:$A$7500,0),$E113+2)=Команды!$AJ$5,TRUE,FALSE),IF(INDEX(Команды!$A$2:$AN$7500,MATCH(AT$3,Команды!$A$2:$A$7500,0),$E113+2)=Команды!$AJ$6,TRUE,FALSE),IF(INDEX(Команды!$A$2:$AN$7500,MATCH(AT$3,Команды!$A$2:$A$7500,0),$E113+2)=Команды!$AJ$7,TRUE,FALSE),IF(INDEX(Команды!$A$2:$AN$7500,MATCH(AT$3,Команды!$A$2:$A$7500,0),$E113+2)=Команды!$AJ$8,TRUE,FALSE),IF(INDEX(Команды!$A$2:$AN$7500,MATCH(AT$3,Команды!$A$2:$A$7500,0),$E113+2)=Команды!$AJ$9,TRUE,FALSE),IF(INDEX(Команды!$A$2:$AN$7500,MATCH(AT$3,Команды!$A$2:$A$7500,0),$E113+2)=Команды!$AJ$10,TRUE,FALSE),IF(INDEX(Команды!$A$2:$AN$7500,MATCH(AT$3,Команды!$A$2:$A$7500,0),$E113+2)=Команды!$AJ$11,TRUE,FALSE),IF(INDEX(Команды!$A$2:$AN$7500,MATCH(AT$3,Команды!$A$2:$A$7500,0),$E113+2)=Команды!$AJ$12,TRUE,FALSE),IF(INDEX(Команды!$A$2:$AN$7500,MATCH(AT$3,Команды!$A$2:$A$7500,0),$E113+2)=Команды!$AJ$13,TRUE,FALSE),IF(INDEX(Команды!$A$2:$AN$7500,MATCH(AT$3,Команды!$A$2:$A$7500,0),$E113+2)=Команды!$AJ$14,TRUE,FALSE),IF(INDEX(Команды!$A$2:$AN$7500,MATCH(AT$3,Команды!$A$2:$A$7500,0),$E113+2)=Команды!$AJ$15,TRUE,FALSE),IF(INDEX(Команды!$A$2:$AN$7500,MATCH(AT$3,Команды!$A$2:$A$7500,0),$E113+2)=Команды!$AJ$16,TRUE,FALSE),,IF(INDEX(Команды!$A$2:$AN$7500,MATCH(AT$3,Команды!$A$2:$A$7500,0),$E113+2)=Команды!$AJ$17,TRUE,FALSE),,IF(INDEX(Команды!$A$2:$AN$7500,MATCH(AT$3,Команды!$A$2:$A$7500,0),$E113+2)=Команды!$AJ$18,TRUE,FALSE),,IF(INDEX(Команды!$A$2:$AN$7500,MATCH(AT$3,Команды!$A$2:$A$7500,0),$E113+2)=Команды!$AJ$19,TRUE,FALSE)),INDEX(Команды!$AJ$2:$AK$19,MATCH(INDEX(Команды!$A$2:$AN$7500,MATCH(AT$3,Команды!$A$2:$A$7500,0),$E113+2),Команды!$AJ$2:$AJ$19,0),2),0)</f>
        <v>0</v>
      </c>
      <c r="AU113" s="175">
        <f>IF(OR(IF(INDEX(Команды!$A$2:$AN$7500,MATCH(AT$3,Команды!$A$2:$A$7500,0),$E113+2)=Команды!$AJ$2,TRUE,FALSE),IF(INDEX(Команды!$A$2:$AN$7500,MATCH(AT$3,Команды!$A$2:$A$7500,0),$E113+2)=Команды!$AJ$3,TRUE,FALSE),IF(INDEX(Команды!$A$2:$AN$7500,MATCH(AT$3,Команды!$A$2:$A$7500,0),$E113+2)=Команды!$AJ$4,TRUE,FALSE),IF(INDEX(Команды!$A$2:$AN$7500,MATCH(AT$3,Команды!$A$2:$A$7500,0),$E113+2)=Команды!$AJ$5,TRUE,FALSE),IF(INDEX(Команды!$A$2:$AN$7500,MATCH(AT$3,Команды!$A$2:$A$7500,0),$E113+2)=Команды!$AJ$6,TRUE,FALSE),IF(INDEX(Команды!$A$2:$AN$7500,MATCH(AT$3,Команды!$A$2:$A$7500,0),$E113+2)=Команды!$AJ$7,TRUE,FALSE),IF(INDEX(Команды!$A$2:$AN$7500,MATCH(AT$3,Команды!$A$2:$A$7500,0),$E113+2)=Команды!$AJ$8,TRUE,FALSE),IF(INDEX(Команды!$A$2:$AN$7500,MATCH(AT$3,Команды!$A$2:$A$7500,0),$E113+2)=Команды!$AJ$9,TRUE,FALSE),IF(INDEX(Команды!$A$2:$AN$7500,MATCH(AT$3,Команды!$A$2:$A$7500,0),$E113+2)=Команды!$AJ$10,TRUE,FALSE),IF(INDEX(Команды!$A$2:$AN$7500,MATCH(AT$3,Команды!$A$2:$A$7500,0),$E113+2)=Команды!$AJ$11,TRUE,FALSE),IF(INDEX(Команды!$A$2:$AN$7500,MATCH(AT$3,Команды!$A$2:$A$7500,0),$E113+2)=Команды!$AJ$12,TRUE,FALSE),IF(INDEX(Команды!$A$2:$AN$7500,MATCH(AT$3,Команды!$A$2:$A$7500,0),$E113+2)=Команды!$AJ$13,TRUE,FALSE),IF(INDEX(Команды!$A$2:$AN$7500,MATCH(AT$3,Команды!$A$2:$A$7500,0),$E113+2)=Команды!$AJ$14,TRUE,FALSE),IF(INDEX(Команды!$A$2:$AN$7500,MATCH(AT$3,Команды!$A$2:$A$7500,0),$E113+2)=Команды!$AJ$15,TRUE,FALSE),IF(INDEX(Команды!$A$2:$AN$7500,MATCH(AT$3,Команды!$A$2:$A$7500,0),$E113+2)=Команды!$AJ$16,TRUE,FALSE),IF(INDEX(Команды!$A$2:$AN$7500,MATCH(AT$3,Команды!$A$2:$A$7500,0),$E113+2)=Команды!$AJ$17,TRUE,FALSE),IF(INDEX(Команды!$A$2:$AN$7500,MATCH(AT$3,Команды!$A$2:$A$7500,0),$E113+2)=Команды!$AJ$18,TRUE,FALSE),IF(INDEX(Команды!$A$2:$AN$7500,MATCH(AT$3,Команды!$A$2:$A$7500,0),$E113+2)=Команды!$AJ$19,TRUE,FALSE)),INDEX(Команды!$AJ$2:$AL$19,MATCH(INDEX(Команды!$A$2:$AN$7500,MATCH(AT$3,Команды!$A$2:$A$7500,0),$E113+2),Команды!$AJ$2:$AJ$19,0),3),0)</f>
        <v>0</v>
      </c>
      <c r="AV113" s="342"/>
      <c r="AW113" s="174">
        <f>IF(OR(IF(INDEX(Команды!$A$2:$AN$7500,MATCH(AW$3,Команды!$A$2:$A$7500,0),$E113+2)=Команды!$AJ$2,TRUE,FALSE),IF(INDEX(Команды!$A$2:$AN$7500,MATCH(AW$3,Команды!$A$2:$A$7500,0),$E113+2)=Команды!$AJ$3,TRUE,FALSE),IF(INDEX(Команды!$A$2:$AN$7500,MATCH(AW$3,Команды!$A$2:$A$7500,0),$E113+2)=Команды!$AJ$4,TRUE,FALSE),IF(INDEX(Команды!$A$2:$AN$7500,MATCH(AW$3,Команды!$A$2:$A$7500,0),$E113+2)=Команды!$AJ$5,TRUE,FALSE),IF(INDEX(Команды!$A$2:$AN$7500,MATCH(AW$3,Команды!$A$2:$A$7500,0),$E113+2)=Команды!$AJ$6,TRUE,FALSE),IF(INDEX(Команды!$A$2:$AN$7500,MATCH(AW$3,Команды!$A$2:$A$7500,0),$E113+2)=Команды!$AJ$7,TRUE,FALSE),IF(INDEX(Команды!$A$2:$AN$7500,MATCH(AW$3,Команды!$A$2:$A$7500,0),$E113+2)=Команды!$AJ$8,TRUE,FALSE),IF(INDEX(Команды!$A$2:$AN$7500,MATCH(AW$3,Команды!$A$2:$A$7500,0),$E113+2)=Команды!$AJ$9,TRUE,FALSE),IF(INDEX(Команды!$A$2:$AN$7500,MATCH(AW$3,Команды!$A$2:$A$7500,0),$E113+2)=Команды!$AJ$10,TRUE,FALSE),IF(INDEX(Команды!$A$2:$AN$7500,MATCH(AW$3,Команды!$A$2:$A$7500,0),$E113+2)=Команды!$AJ$11,TRUE,FALSE),IF(INDEX(Команды!$A$2:$AN$7500,MATCH(AW$3,Команды!$A$2:$A$7500,0),$E113+2)=Команды!$AJ$12,TRUE,FALSE),IF(INDEX(Команды!$A$2:$AN$7500,MATCH(AW$3,Команды!$A$2:$A$7500,0),$E113+2)=Команды!$AJ$13,TRUE,FALSE),IF(INDEX(Команды!$A$2:$AN$7500,MATCH(AW$3,Команды!$A$2:$A$7500,0),$E113+2)=Команды!$AJ$14,TRUE,FALSE),IF(INDEX(Команды!$A$2:$AN$7500,MATCH(AW$3,Команды!$A$2:$A$7500,0),$E113+2)=Команды!$AJ$15,TRUE,FALSE),IF(INDEX(Команды!$A$2:$AN$7500,MATCH(AW$3,Команды!$A$2:$A$7500,0),$E113+2)=Команды!$AJ$16,TRUE,FALSE),,IF(INDEX(Команды!$A$2:$AN$7500,MATCH(AW$3,Команды!$A$2:$A$7500,0),$E113+2)=Команды!$AJ$17,TRUE,FALSE),,IF(INDEX(Команды!$A$2:$AN$7500,MATCH(AW$3,Команды!$A$2:$A$7500,0),$E113+2)=Команды!$AJ$18,TRUE,FALSE),,IF(INDEX(Команды!$A$2:$AN$7500,MATCH(AW$3,Команды!$A$2:$A$7500,0),$E113+2)=Команды!$AJ$19,TRUE,FALSE)),INDEX(Команды!$AJ$2:$AK$19,MATCH(INDEX(Команды!$A$2:$AN$7500,MATCH(AW$3,Команды!$A$2:$A$7500,0),$E113+2),Команды!$AJ$2:$AJ$19,0),2),0)</f>
        <v>0</v>
      </c>
      <c r="AX113" s="175">
        <f>IF(OR(IF(INDEX(Команды!$A$2:$AN$7500,MATCH(AW$3,Команды!$A$2:$A$7500,0),$E113+2)=Команды!$AJ$2,TRUE,FALSE),IF(INDEX(Команды!$A$2:$AN$7500,MATCH(AW$3,Команды!$A$2:$A$7500,0),$E113+2)=Команды!$AJ$3,TRUE,FALSE),IF(INDEX(Команды!$A$2:$AN$7500,MATCH(AW$3,Команды!$A$2:$A$7500,0),$E113+2)=Команды!$AJ$4,TRUE,FALSE),IF(INDEX(Команды!$A$2:$AN$7500,MATCH(AW$3,Команды!$A$2:$A$7500,0),$E113+2)=Команды!$AJ$5,TRUE,FALSE),IF(INDEX(Команды!$A$2:$AN$7500,MATCH(AW$3,Команды!$A$2:$A$7500,0),$E113+2)=Команды!$AJ$6,TRUE,FALSE),IF(INDEX(Команды!$A$2:$AN$7500,MATCH(AW$3,Команды!$A$2:$A$7500,0),$E113+2)=Команды!$AJ$7,TRUE,FALSE),IF(INDEX(Команды!$A$2:$AN$7500,MATCH(AW$3,Команды!$A$2:$A$7500,0),$E113+2)=Команды!$AJ$8,TRUE,FALSE),IF(INDEX(Команды!$A$2:$AN$7500,MATCH(AW$3,Команды!$A$2:$A$7500,0),$E113+2)=Команды!$AJ$9,TRUE,FALSE),IF(INDEX(Команды!$A$2:$AN$7500,MATCH(AW$3,Команды!$A$2:$A$7500,0),$E113+2)=Команды!$AJ$10,TRUE,FALSE),IF(INDEX(Команды!$A$2:$AN$7500,MATCH(AW$3,Команды!$A$2:$A$7500,0),$E113+2)=Команды!$AJ$11,TRUE,FALSE),IF(INDEX(Команды!$A$2:$AN$7500,MATCH(AW$3,Команды!$A$2:$A$7500,0),$E113+2)=Команды!$AJ$12,TRUE,FALSE),IF(INDEX(Команды!$A$2:$AN$7500,MATCH(AW$3,Команды!$A$2:$A$7500,0),$E113+2)=Команды!$AJ$13,TRUE,FALSE),IF(INDEX(Команды!$A$2:$AN$7500,MATCH(AW$3,Команды!$A$2:$A$7500,0),$E113+2)=Команды!$AJ$14,TRUE,FALSE),IF(INDEX(Команды!$A$2:$AN$7500,MATCH(AW$3,Команды!$A$2:$A$7500,0),$E113+2)=Команды!$AJ$15,TRUE,FALSE),IF(INDEX(Команды!$A$2:$AN$7500,MATCH(AW$3,Команды!$A$2:$A$7500,0),$E113+2)=Команды!$AJ$16,TRUE,FALSE),IF(INDEX(Команды!$A$2:$AN$7500,MATCH(AW$3,Команды!$A$2:$A$7500,0),$E113+2)=Команды!$AJ$17,TRUE,FALSE),IF(INDEX(Команды!$A$2:$AN$7500,MATCH(AW$3,Команды!$A$2:$A$7500,0),$E113+2)=Команды!$AJ$18,TRUE,FALSE),IF(INDEX(Команды!$A$2:$AN$7500,MATCH(AW$3,Команды!$A$2:$A$7500,0),$E113+2)=Команды!$AJ$19,TRUE,FALSE)),INDEX(Команды!$AJ$2:$AL$19,MATCH(INDEX(Команды!$A$2:$AN$7500,MATCH(AW$3,Команды!$A$2:$A$7500,0),$E113+2),Команды!$AJ$2:$AJ$19,0),3),0)</f>
        <v>0</v>
      </c>
      <c r="AY113" s="342"/>
      <c r="AZ113" s="174">
        <f>IF(OR(IF(INDEX(Команды!$A$2:$AN$7500,MATCH(AZ$3,Команды!$A$2:$A$7500,0),$E113+2)=Команды!$AJ$2,TRUE,FALSE),IF(INDEX(Команды!$A$2:$AN$7500,MATCH(AZ$3,Команды!$A$2:$A$7500,0),$E113+2)=Команды!$AJ$3,TRUE,FALSE),IF(INDEX(Команды!$A$2:$AN$7500,MATCH(AZ$3,Команды!$A$2:$A$7500,0),$E113+2)=Команды!$AJ$4,TRUE,FALSE),IF(INDEX(Команды!$A$2:$AN$7500,MATCH(AZ$3,Команды!$A$2:$A$7500,0),$E113+2)=Команды!$AJ$5,TRUE,FALSE),IF(INDEX(Команды!$A$2:$AN$7500,MATCH(AZ$3,Команды!$A$2:$A$7500,0),$E113+2)=Команды!$AJ$6,TRUE,FALSE),IF(INDEX(Команды!$A$2:$AN$7500,MATCH(AZ$3,Команды!$A$2:$A$7500,0),$E113+2)=Команды!$AJ$7,TRUE,FALSE),IF(INDEX(Команды!$A$2:$AN$7500,MATCH(AZ$3,Команды!$A$2:$A$7500,0),$E113+2)=Команды!$AJ$8,TRUE,FALSE),IF(INDEX(Команды!$A$2:$AN$7500,MATCH(AZ$3,Команды!$A$2:$A$7500,0),$E113+2)=Команды!$AJ$9,TRUE,FALSE),IF(INDEX(Команды!$A$2:$AN$7500,MATCH(AZ$3,Команды!$A$2:$A$7500,0),$E113+2)=Команды!$AJ$10,TRUE,FALSE),IF(INDEX(Команды!$A$2:$AN$7500,MATCH(AZ$3,Команды!$A$2:$A$7500,0),$E113+2)=Команды!$AJ$11,TRUE,FALSE),IF(INDEX(Команды!$A$2:$AN$7500,MATCH(AZ$3,Команды!$A$2:$A$7500,0),$E113+2)=Команды!$AJ$12,TRUE,FALSE),IF(INDEX(Команды!$A$2:$AN$7500,MATCH(AZ$3,Команды!$A$2:$A$7500,0),$E113+2)=Команды!$AJ$13,TRUE,FALSE),IF(INDEX(Команды!$A$2:$AN$7500,MATCH(AZ$3,Команды!$A$2:$A$7500,0),$E113+2)=Команды!$AJ$14,TRUE,FALSE),IF(INDEX(Команды!$A$2:$AN$7500,MATCH(AZ$3,Команды!$A$2:$A$7500,0),$E113+2)=Команды!$AJ$15,TRUE,FALSE),IF(INDEX(Команды!$A$2:$AN$7500,MATCH(AZ$3,Команды!$A$2:$A$7500,0),$E113+2)=Команды!$AJ$16,TRUE,FALSE),,IF(INDEX(Команды!$A$2:$AN$7500,MATCH(AZ$3,Команды!$A$2:$A$7500,0),$E113+2)=Команды!$AJ$17,TRUE,FALSE),,IF(INDEX(Команды!$A$2:$AN$7500,MATCH(AZ$3,Команды!$A$2:$A$7500,0),$E113+2)=Команды!$AJ$18,TRUE,FALSE),,IF(INDEX(Команды!$A$2:$AN$7500,MATCH(AZ$3,Команды!$A$2:$A$7500,0),$E113+2)=Команды!$AJ$19,TRUE,FALSE)),INDEX(Команды!$AJ$2:$AK$19,MATCH(INDEX(Команды!$A$2:$AN$7500,MATCH(AZ$3,Команды!$A$2:$A$7500,0),$E113+2),Команды!$AJ$2:$AJ$19,0),2),0)</f>
        <v>0</v>
      </c>
      <c r="BA113" s="175">
        <f>IF(OR(IF(INDEX(Команды!$A$2:$AN$7500,MATCH(AZ$3,Команды!$A$2:$A$7500,0),$E113+2)=Команды!$AJ$2,TRUE,FALSE),IF(INDEX(Команды!$A$2:$AN$7500,MATCH(AZ$3,Команды!$A$2:$A$7500,0),$E113+2)=Команды!$AJ$3,TRUE,FALSE),IF(INDEX(Команды!$A$2:$AN$7500,MATCH(AZ$3,Команды!$A$2:$A$7500,0),$E113+2)=Команды!$AJ$4,TRUE,FALSE),IF(INDEX(Команды!$A$2:$AN$7500,MATCH(AZ$3,Команды!$A$2:$A$7500,0),$E113+2)=Команды!$AJ$5,TRUE,FALSE),IF(INDEX(Команды!$A$2:$AN$7500,MATCH(AZ$3,Команды!$A$2:$A$7500,0),$E113+2)=Команды!$AJ$6,TRUE,FALSE),IF(INDEX(Команды!$A$2:$AN$7500,MATCH(AZ$3,Команды!$A$2:$A$7500,0),$E113+2)=Команды!$AJ$7,TRUE,FALSE),IF(INDEX(Команды!$A$2:$AN$7500,MATCH(AZ$3,Команды!$A$2:$A$7500,0),$E113+2)=Команды!$AJ$8,TRUE,FALSE),IF(INDEX(Команды!$A$2:$AN$7500,MATCH(AZ$3,Команды!$A$2:$A$7500,0),$E113+2)=Команды!$AJ$9,TRUE,FALSE),IF(INDEX(Команды!$A$2:$AN$7500,MATCH(AZ$3,Команды!$A$2:$A$7500,0),$E113+2)=Команды!$AJ$10,TRUE,FALSE),IF(INDEX(Команды!$A$2:$AN$7500,MATCH(AZ$3,Команды!$A$2:$A$7500,0),$E113+2)=Команды!$AJ$11,TRUE,FALSE),IF(INDEX(Команды!$A$2:$AN$7500,MATCH(AZ$3,Команды!$A$2:$A$7500,0),$E113+2)=Команды!$AJ$12,TRUE,FALSE),IF(INDEX(Команды!$A$2:$AN$7500,MATCH(AZ$3,Команды!$A$2:$A$7500,0),$E113+2)=Команды!$AJ$13,TRUE,FALSE),IF(INDEX(Команды!$A$2:$AN$7500,MATCH(AZ$3,Команды!$A$2:$A$7500,0),$E113+2)=Команды!$AJ$14,TRUE,FALSE),IF(INDEX(Команды!$A$2:$AN$7500,MATCH(AZ$3,Команды!$A$2:$A$7500,0),$E113+2)=Команды!$AJ$15,TRUE,FALSE),IF(INDEX(Команды!$A$2:$AN$7500,MATCH(AZ$3,Команды!$A$2:$A$7500,0),$E113+2)=Команды!$AJ$16,TRUE,FALSE),IF(INDEX(Команды!$A$2:$AN$7500,MATCH(AZ$3,Команды!$A$2:$A$7500,0),$E113+2)=Команды!$AJ$17,TRUE,FALSE),IF(INDEX(Команды!$A$2:$AN$7500,MATCH(AZ$3,Команды!$A$2:$A$7500,0),$E113+2)=Команды!$AJ$18,TRUE,FALSE),IF(INDEX(Команды!$A$2:$AN$7500,MATCH(AZ$3,Команды!$A$2:$A$7500,0),$E113+2)=Команды!$AJ$19,TRUE,FALSE)),INDEX(Команды!$AJ$2:$AL$19,MATCH(INDEX(Команды!$A$2:$AN$7500,MATCH(AZ$3,Команды!$A$2:$A$7500,0),$E113+2),Команды!$AJ$2:$AJ$19,0),3),0)</f>
        <v>0</v>
      </c>
      <c r="BB113" s="342"/>
      <c r="BC113" s="174">
        <f>IF(OR(IF(INDEX(Команды!$A$2:$AN$7500,MATCH(BC$3,Команды!$A$2:$A$7500,0),$E113+2)=Команды!$AJ$2,TRUE,FALSE),IF(INDEX(Команды!$A$2:$AN$7500,MATCH(BC$3,Команды!$A$2:$A$7500,0),$E113+2)=Команды!$AJ$3,TRUE,FALSE),IF(INDEX(Команды!$A$2:$AN$7500,MATCH(BC$3,Команды!$A$2:$A$7500,0),$E113+2)=Команды!$AJ$4,TRUE,FALSE),IF(INDEX(Команды!$A$2:$AN$7500,MATCH(BC$3,Команды!$A$2:$A$7500,0),$E113+2)=Команды!$AJ$5,TRUE,FALSE),IF(INDEX(Команды!$A$2:$AN$7500,MATCH(BC$3,Команды!$A$2:$A$7500,0),$E113+2)=Команды!$AJ$6,TRUE,FALSE),IF(INDEX(Команды!$A$2:$AN$7500,MATCH(BC$3,Команды!$A$2:$A$7500,0),$E113+2)=Команды!$AJ$7,TRUE,FALSE),IF(INDEX(Команды!$A$2:$AN$7500,MATCH(BC$3,Команды!$A$2:$A$7500,0),$E113+2)=Команды!$AJ$8,TRUE,FALSE),IF(INDEX(Команды!$A$2:$AN$7500,MATCH(BC$3,Команды!$A$2:$A$7500,0),$E113+2)=Команды!$AJ$9,TRUE,FALSE),IF(INDEX(Команды!$A$2:$AN$7500,MATCH(BC$3,Команды!$A$2:$A$7500,0),$E113+2)=Команды!$AJ$10,TRUE,FALSE),IF(INDEX(Команды!$A$2:$AN$7500,MATCH(BC$3,Команды!$A$2:$A$7500,0),$E113+2)=Команды!$AJ$11,TRUE,FALSE),IF(INDEX(Команды!$A$2:$AN$7500,MATCH(BC$3,Команды!$A$2:$A$7500,0),$E113+2)=Команды!$AJ$12,TRUE,FALSE),IF(INDEX(Команды!$A$2:$AN$7500,MATCH(BC$3,Команды!$A$2:$A$7500,0),$E113+2)=Команды!$AJ$13,TRUE,FALSE),IF(INDEX(Команды!$A$2:$AN$7500,MATCH(BC$3,Команды!$A$2:$A$7500,0),$E113+2)=Команды!$AJ$14,TRUE,FALSE),IF(INDEX(Команды!$A$2:$AN$7500,MATCH(BC$3,Команды!$A$2:$A$7500,0),$E113+2)=Команды!$AJ$15,TRUE,FALSE),IF(INDEX(Команды!$A$2:$AN$7500,MATCH(BC$3,Команды!$A$2:$A$7500,0),$E113+2)=Команды!$AJ$16,TRUE,FALSE),,IF(INDEX(Команды!$A$2:$AN$7500,MATCH(BC$3,Команды!$A$2:$A$7500,0),$E113+2)=Команды!$AJ$17,TRUE,FALSE),,IF(INDEX(Команды!$A$2:$AN$7500,MATCH(BC$3,Команды!$A$2:$A$7500,0),$E113+2)=Команды!$AJ$18,TRUE,FALSE),,IF(INDEX(Команды!$A$2:$AN$7500,MATCH(BC$3,Команды!$A$2:$A$7500,0),$E113+2)=Команды!$AJ$19,TRUE,FALSE)),INDEX(Команды!$AJ$2:$AK$19,MATCH(INDEX(Команды!$A$2:$AN$7500,MATCH(BC$3,Команды!$A$2:$A$7500,0),$E113+2),Команды!$AJ$2:$AJ$19,0),2),0)</f>
        <v>0</v>
      </c>
      <c r="BD113" s="175">
        <f>IF(OR(IF(INDEX(Команды!$A$2:$AN$7500,MATCH(BC$3,Команды!$A$2:$A$7500,0),$E113+2)=Команды!$AJ$2,TRUE,FALSE),IF(INDEX(Команды!$A$2:$AN$7500,MATCH(BC$3,Команды!$A$2:$A$7500,0),$E113+2)=Команды!$AJ$3,TRUE,FALSE),IF(INDEX(Команды!$A$2:$AN$7500,MATCH(BC$3,Команды!$A$2:$A$7500,0),$E113+2)=Команды!$AJ$4,TRUE,FALSE),IF(INDEX(Команды!$A$2:$AN$7500,MATCH(BC$3,Команды!$A$2:$A$7500,0),$E113+2)=Команды!$AJ$5,TRUE,FALSE),IF(INDEX(Команды!$A$2:$AN$7500,MATCH(BC$3,Команды!$A$2:$A$7500,0),$E113+2)=Команды!$AJ$6,TRUE,FALSE),IF(INDEX(Команды!$A$2:$AN$7500,MATCH(BC$3,Команды!$A$2:$A$7500,0),$E113+2)=Команды!$AJ$7,TRUE,FALSE),IF(INDEX(Команды!$A$2:$AN$7500,MATCH(BC$3,Команды!$A$2:$A$7500,0),$E113+2)=Команды!$AJ$8,TRUE,FALSE),IF(INDEX(Команды!$A$2:$AN$7500,MATCH(BC$3,Команды!$A$2:$A$7500,0),$E113+2)=Команды!$AJ$9,TRUE,FALSE),IF(INDEX(Команды!$A$2:$AN$7500,MATCH(BC$3,Команды!$A$2:$A$7500,0),$E113+2)=Команды!$AJ$10,TRUE,FALSE),IF(INDEX(Команды!$A$2:$AN$7500,MATCH(BC$3,Команды!$A$2:$A$7500,0),$E113+2)=Команды!$AJ$11,TRUE,FALSE),IF(INDEX(Команды!$A$2:$AN$7500,MATCH(BC$3,Команды!$A$2:$A$7500,0),$E113+2)=Команды!$AJ$12,TRUE,FALSE),IF(INDEX(Команды!$A$2:$AN$7500,MATCH(BC$3,Команды!$A$2:$A$7500,0),$E113+2)=Команды!$AJ$13,TRUE,FALSE),IF(INDEX(Команды!$A$2:$AN$7500,MATCH(BC$3,Команды!$A$2:$A$7500,0),$E113+2)=Команды!$AJ$14,TRUE,FALSE),IF(INDEX(Команды!$A$2:$AN$7500,MATCH(BC$3,Команды!$A$2:$A$7500,0),$E113+2)=Команды!$AJ$15,TRUE,FALSE),IF(INDEX(Команды!$A$2:$AN$7500,MATCH(BC$3,Команды!$A$2:$A$7500,0),$E113+2)=Команды!$AJ$16,TRUE,FALSE),IF(INDEX(Команды!$A$2:$AN$7500,MATCH(BC$3,Команды!$A$2:$A$7500,0),$E113+2)=Команды!$AJ$17,TRUE,FALSE),IF(INDEX(Команды!$A$2:$AN$7500,MATCH(BC$3,Команды!$A$2:$A$7500,0),$E113+2)=Команды!$AJ$18,TRUE,FALSE),IF(INDEX(Команды!$A$2:$AN$7500,MATCH(BC$3,Команды!$A$2:$A$7500,0),$E113+2)=Команды!$AJ$19,TRUE,FALSE)),INDEX(Команды!$AJ$2:$AL$19,MATCH(INDEX(Команды!$A$2:$AN$7500,MATCH(BC$3,Команды!$A$2:$A$7500,0),$E113+2),Команды!$AJ$2:$AJ$19,0),3),0)</f>
        <v>0</v>
      </c>
      <c r="BE113" s="342"/>
      <c r="BF113" s="174">
        <f>IF(OR(IF(INDEX(Команды!$A$2:$AN$7500,MATCH(BF$3,Команды!$A$2:$A$7500,0),$E113+2)=Команды!$AJ$2,TRUE,FALSE),IF(INDEX(Команды!$A$2:$AN$7500,MATCH(BF$3,Команды!$A$2:$A$7500,0),$E113+2)=Команды!$AJ$3,TRUE,FALSE),IF(INDEX(Команды!$A$2:$AN$7500,MATCH(BF$3,Команды!$A$2:$A$7500,0),$E113+2)=Команды!$AJ$4,TRUE,FALSE),IF(INDEX(Команды!$A$2:$AN$7500,MATCH(BF$3,Команды!$A$2:$A$7500,0),$E113+2)=Команды!$AJ$5,TRUE,FALSE),IF(INDEX(Команды!$A$2:$AN$7500,MATCH(BF$3,Команды!$A$2:$A$7500,0),$E113+2)=Команды!$AJ$6,TRUE,FALSE),IF(INDEX(Команды!$A$2:$AN$7500,MATCH(BF$3,Команды!$A$2:$A$7500,0),$E113+2)=Команды!$AJ$7,TRUE,FALSE),IF(INDEX(Команды!$A$2:$AN$7500,MATCH(BF$3,Команды!$A$2:$A$7500,0),$E113+2)=Команды!$AJ$8,TRUE,FALSE),IF(INDEX(Команды!$A$2:$AN$7500,MATCH(BF$3,Команды!$A$2:$A$7500,0),$E113+2)=Команды!$AJ$9,TRUE,FALSE),IF(INDEX(Команды!$A$2:$AN$7500,MATCH(BF$3,Команды!$A$2:$A$7500,0),$E113+2)=Команды!$AJ$10,TRUE,FALSE),IF(INDEX(Команды!$A$2:$AN$7500,MATCH(BF$3,Команды!$A$2:$A$7500,0),$E113+2)=Команды!$AJ$11,TRUE,FALSE),IF(INDEX(Команды!$A$2:$AN$7500,MATCH(BF$3,Команды!$A$2:$A$7500,0),$E113+2)=Команды!$AJ$12,TRUE,FALSE),IF(INDEX(Команды!$A$2:$AN$7500,MATCH(BF$3,Команды!$A$2:$A$7500,0),$E113+2)=Команды!$AJ$13,TRUE,FALSE),IF(INDEX(Команды!$A$2:$AN$7500,MATCH(BF$3,Команды!$A$2:$A$7500,0),$E113+2)=Команды!$AJ$14,TRUE,FALSE),IF(INDEX(Команды!$A$2:$AN$7500,MATCH(BF$3,Команды!$A$2:$A$7500,0),$E113+2)=Команды!$AJ$15,TRUE,FALSE),IF(INDEX(Команды!$A$2:$AN$7500,MATCH(BF$3,Команды!$A$2:$A$7500,0),$E113+2)=Команды!$AJ$16,TRUE,FALSE),,IF(INDEX(Команды!$A$2:$AN$7500,MATCH(BF$3,Команды!$A$2:$A$7500,0),$E113+2)=Команды!$AJ$17,TRUE,FALSE),,IF(INDEX(Команды!$A$2:$AN$7500,MATCH(BF$3,Команды!$A$2:$A$7500,0),$E113+2)=Команды!$AJ$18,TRUE,FALSE),,IF(INDEX(Команды!$A$2:$AN$7500,MATCH(BF$3,Команды!$A$2:$A$7500,0),$E113+2)=Команды!$AJ$19,TRUE,FALSE)),INDEX(Команды!$AJ$2:$AK$19,MATCH(INDEX(Команды!$A$2:$AN$7500,MATCH(BF$3,Команды!$A$2:$A$7500,0),$E113+2),Команды!$AJ$2:$AJ$19,0),2),0)</f>
        <v>0</v>
      </c>
      <c r="BG113" s="175">
        <f>IF(OR(IF(INDEX(Команды!$A$2:$AN$7500,MATCH(BF$3,Команды!$A$2:$A$7500,0),$E113+2)=Команды!$AJ$2,TRUE,FALSE),IF(INDEX(Команды!$A$2:$AN$7500,MATCH(BF$3,Команды!$A$2:$A$7500,0),$E113+2)=Команды!$AJ$3,TRUE,FALSE),IF(INDEX(Команды!$A$2:$AN$7500,MATCH(BF$3,Команды!$A$2:$A$7500,0),$E113+2)=Команды!$AJ$4,TRUE,FALSE),IF(INDEX(Команды!$A$2:$AN$7500,MATCH(BF$3,Команды!$A$2:$A$7500,0),$E113+2)=Команды!$AJ$5,TRUE,FALSE),IF(INDEX(Команды!$A$2:$AN$7500,MATCH(BF$3,Команды!$A$2:$A$7500,0),$E113+2)=Команды!$AJ$6,TRUE,FALSE),IF(INDEX(Команды!$A$2:$AN$7500,MATCH(BF$3,Команды!$A$2:$A$7500,0),$E113+2)=Команды!$AJ$7,TRUE,FALSE),IF(INDEX(Команды!$A$2:$AN$7500,MATCH(BF$3,Команды!$A$2:$A$7500,0),$E113+2)=Команды!$AJ$8,TRUE,FALSE),IF(INDEX(Команды!$A$2:$AN$7500,MATCH(BF$3,Команды!$A$2:$A$7500,0),$E113+2)=Команды!$AJ$9,TRUE,FALSE),IF(INDEX(Команды!$A$2:$AN$7500,MATCH(BF$3,Команды!$A$2:$A$7500,0),$E113+2)=Команды!$AJ$10,TRUE,FALSE),IF(INDEX(Команды!$A$2:$AN$7500,MATCH(BF$3,Команды!$A$2:$A$7500,0),$E113+2)=Команды!$AJ$11,TRUE,FALSE),IF(INDEX(Команды!$A$2:$AN$7500,MATCH(BF$3,Команды!$A$2:$A$7500,0),$E113+2)=Команды!$AJ$12,TRUE,FALSE),IF(INDEX(Команды!$A$2:$AN$7500,MATCH(BF$3,Команды!$A$2:$A$7500,0),$E113+2)=Команды!$AJ$13,TRUE,FALSE),IF(INDEX(Команды!$A$2:$AN$7500,MATCH(BF$3,Команды!$A$2:$A$7500,0),$E113+2)=Команды!$AJ$14,TRUE,FALSE),IF(INDEX(Команды!$A$2:$AN$7500,MATCH(BF$3,Команды!$A$2:$A$7500,0),$E113+2)=Команды!$AJ$15,TRUE,FALSE),IF(INDEX(Команды!$A$2:$AN$7500,MATCH(BF$3,Команды!$A$2:$A$7500,0),$E113+2)=Команды!$AJ$16,TRUE,FALSE),IF(INDEX(Команды!$A$2:$AN$7500,MATCH(BF$3,Команды!$A$2:$A$7500,0),$E113+2)=Команды!$AJ$17,TRUE,FALSE),IF(INDEX(Команды!$A$2:$AN$7500,MATCH(BF$3,Команды!$A$2:$A$7500,0),$E113+2)=Команды!$AJ$18,TRUE,FALSE),IF(INDEX(Команды!$A$2:$AN$7500,MATCH(BF$3,Команды!$A$2:$A$7500,0),$E113+2)=Команды!$AJ$19,TRUE,FALSE)),INDEX(Команды!$AJ$2:$AL$19,MATCH(INDEX(Команды!$A$2:$AN$7500,MATCH(BF$3,Команды!$A$2:$A$7500,0),$E113+2),Команды!$AJ$2:$AJ$19,0),3),0)</f>
        <v>0</v>
      </c>
      <c r="BH113" s="342"/>
      <c r="BI113" s="174">
        <f>IF(OR(IF(INDEX(Команды!$A$2:$AN$7500,MATCH(BI$3,Команды!$A$2:$A$7500,0),$E113+2)=Команды!$AJ$2,TRUE,FALSE),IF(INDEX(Команды!$A$2:$AN$7500,MATCH(BI$3,Команды!$A$2:$A$7500,0),$E113+2)=Команды!$AJ$3,TRUE,FALSE),IF(INDEX(Команды!$A$2:$AN$7500,MATCH(BI$3,Команды!$A$2:$A$7500,0),$E113+2)=Команды!$AJ$4,TRUE,FALSE),IF(INDEX(Команды!$A$2:$AN$7500,MATCH(BI$3,Команды!$A$2:$A$7500,0),$E113+2)=Команды!$AJ$5,TRUE,FALSE),IF(INDEX(Команды!$A$2:$AN$7500,MATCH(BI$3,Команды!$A$2:$A$7500,0),$E113+2)=Команды!$AJ$6,TRUE,FALSE),IF(INDEX(Команды!$A$2:$AN$7500,MATCH(BI$3,Команды!$A$2:$A$7500,0),$E113+2)=Команды!$AJ$7,TRUE,FALSE),IF(INDEX(Команды!$A$2:$AN$7500,MATCH(BI$3,Команды!$A$2:$A$7500,0),$E113+2)=Команды!$AJ$8,TRUE,FALSE),IF(INDEX(Команды!$A$2:$AN$7500,MATCH(BI$3,Команды!$A$2:$A$7500,0),$E113+2)=Команды!$AJ$9,TRUE,FALSE),IF(INDEX(Команды!$A$2:$AN$7500,MATCH(BI$3,Команды!$A$2:$A$7500,0),$E113+2)=Команды!$AJ$10,TRUE,FALSE),IF(INDEX(Команды!$A$2:$AN$7500,MATCH(BI$3,Команды!$A$2:$A$7500,0),$E113+2)=Команды!$AJ$11,TRUE,FALSE),IF(INDEX(Команды!$A$2:$AN$7500,MATCH(BI$3,Команды!$A$2:$A$7500,0),$E113+2)=Команды!$AJ$12,TRUE,FALSE),IF(INDEX(Команды!$A$2:$AN$7500,MATCH(BI$3,Команды!$A$2:$A$7500,0),$E113+2)=Команды!$AJ$13,TRUE,FALSE),IF(INDEX(Команды!$A$2:$AN$7500,MATCH(BI$3,Команды!$A$2:$A$7500,0),$E113+2)=Команды!$AJ$14,TRUE,FALSE),IF(INDEX(Команды!$A$2:$AN$7500,MATCH(BI$3,Команды!$A$2:$A$7500,0),$E113+2)=Команды!$AJ$15,TRUE,FALSE),IF(INDEX(Команды!$A$2:$AN$7500,MATCH(BI$3,Команды!$A$2:$A$7500,0),$E113+2)=Команды!$AJ$16,TRUE,FALSE),,IF(INDEX(Команды!$A$2:$AN$7500,MATCH(BI$3,Команды!$A$2:$A$7500,0),$E113+2)=Команды!$AJ$17,TRUE,FALSE),,IF(INDEX(Команды!$A$2:$AN$7500,MATCH(BI$3,Команды!$A$2:$A$7500,0),$E113+2)=Команды!$AJ$18,TRUE,FALSE),,IF(INDEX(Команды!$A$2:$AN$7500,MATCH(BI$3,Команды!$A$2:$A$7500,0),$E113+2)=Команды!$AJ$19,TRUE,FALSE)),INDEX(Команды!$AJ$2:$AK$19,MATCH(INDEX(Команды!$A$2:$AN$7500,MATCH(BI$3,Команды!$A$2:$A$7500,0),$E113+2),Команды!$AJ$2:$AJ$19,0),2),0)</f>
        <v>0</v>
      </c>
      <c r="BJ113" s="175">
        <f>IF(OR(IF(INDEX(Команды!$A$2:$AN$7500,MATCH(BI$3,Команды!$A$2:$A$7500,0),$E113+2)=Команды!$AJ$2,TRUE,FALSE),IF(INDEX(Команды!$A$2:$AN$7500,MATCH(BI$3,Команды!$A$2:$A$7500,0),$E113+2)=Команды!$AJ$3,TRUE,FALSE),IF(INDEX(Команды!$A$2:$AN$7500,MATCH(BI$3,Команды!$A$2:$A$7500,0),$E113+2)=Команды!$AJ$4,TRUE,FALSE),IF(INDEX(Команды!$A$2:$AN$7500,MATCH(BI$3,Команды!$A$2:$A$7500,0),$E113+2)=Команды!$AJ$5,TRUE,FALSE),IF(INDEX(Команды!$A$2:$AN$7500,MATCH(BI$3,Команды!$A$2:$A$7500,0),$E113+2)=Команды!$AJ$6,TRUE,FALSE),IF(INDEX(Команды!$A$2:$AN$7500,MATCH(BI$3,Команды!$A$2:$A$7500,0),$E113+2)=Команды!$AJ$7,TRUE,FALSE),IF(INDEX(Команды!$A$2:$AN$7500,MATCH(BI$3,Команды!$A$2:$A$7500,0),$E113+2)=Команды!$AJ$8,TRUE,FALSE),IF(INDEX(Команды!$A$2:$AN$7500,MATCH(BI$3,Команды!$A$2:$A$7500,0),$E113+2)=Команды!$AJ$9,TRUE,FALSE),IF(INDEX(Команды!$A$2:$AN$7500,MATCH(BI$3,Команды!$A$2:$A$7500,0),$E113+2)=Команды!$AJ$10,TRUE,FALSE),IF(INDEX(Команды!$A$2:$AN$7500,MATCH(BI$3,Команды!$A$2:$A$7500,0),$E113+2)=Команды!$AJ$11,TRUE,FALSE),IF(INDEX(Команды!$A$2:$AN$7500,MATCH(BI$3,Команды!$A$2:$A$7500,0),$E113+2)=Команды!$AJ$12,TRUE,FALSE),IF(INDEX(Команды!$A$2:$AN$7500,MATCH(BI$3,Команды!$A$2:$A$7500,0),$E113+2)=Команды!$AJ$13,TRUE,FALSE),IF(INDEX(Команды!$A$2:$AN$7500,MATCH(BI$3,Команды!$A$2:$A$7500,0),$E113+2)=Команды!$AJ$14,TRUE,FALSE),IF(INDEX(Команды!$A$2:$AN$7500,MATCH(BI$3,Команды!$A$2:$A$7500,0),$E113+2)=Команды!$AJ$15,TRUE,FALSE),IF(INDEX(Команды!$A$2:$AN$7500,MATCH(BI$3,Команды!$A$2:$A$7500,0),$E113+2)=Команды!$AJ$16,TRUE,FALSE),IF(INDEX(Команды!$A$2:$AN$7500,MATCH(BI$3,Команды!$A$2:$A$7500,0),$E113+2)=Команды!$AJ$17,TRUE,FALSE),IF(INDEX(Команды!$A$2:$AN$7500,MATCH(BI$3,Команды!$A$2:$A$7500,0),$E113+2)=Команды!$AJ$18,TRUE,FALSE),IF(INDEX(Команды!$A$2:$AN$7500,MATCH(BI$3,Команды!$A$2:$A$7500,0),$E113+2)=Команды!$AJ$19,TRUE,FALSE)),INDEX(Команды!$AJ$2:$AL$19,MATCH(INDEX(Команды!$A$2:$AN$7500,MATCH(BI$3,Команды!$A$2:$A$7500,0),$E113+2),Команды!$AJ$2:$AJ$19,0),3),0)</f>
        <v>0</v>
      </c>
      <c r="BK113" s="342"/>
      <c r="BL113" s="174">
        <f>IF(OR(IF(INDEX(Команды!$A$2:$AN$7500,MATCH(BL$3,Команды!$A$2:$A$7500,0),$E113+2)=Команды!$AJ$2,TRUE,FALSE),IF(INDEX(Команды!$A$2:$AN$7500,MATCH(BL$3,Команды!$A$2:$A$7500,0),$E113+2)=Команды!$AJ$3,TRUE,FALSE),IF(INDEX(Команды!$A$2:$AN$7500,MATCH(BL$3,Команды!$A$2:$A$7500,0),$E113+2)=Команды!$AJ$4,TRUE,FALSE),IF(INDEX(Команды!$A$2:$AN$7500,MATCH(BL$3,Команды!$A$2:$A$7500,0),$E113+2)=Команды!$AJ$5,TRUE,FALSE),IF(INDEX(Команды!$A$2:$AN$7500,MATCH(BL$3,Команды!$A$2:$A$7500,0),$E113+2)=Команды!$AJ$6,TRUE,FALSE),IF(INDEX(Команды!$A$2:$AN$7500,MATCH(BL$3,Команды!$A$2:$A$7500,0),$E113+2)=Команды!$AJ$7,TRUE,FALSE),IF(INDEX(Команды!$A$2:$AN$7500,MATCH(BL$3,Команды!$A$2:$A$7500,0),$E113+2)=Команды!$AJ$8,TRUE,FALSE),IF(INDEX(Команды!$A$2:$AN$7500,MATCH(BL$3,Команды!$A$2:$A$7500,0),$E113+2)=Команды!$AJ$9,TRUE,FALSE),IF(INDEX(Команды!$A$2:$AN$7500,MATCH(BL$3,Команды!$A$2:$A$7500,0),$E113+2)=Команды!$AJ$10,TRUE,FALSE),IF(INDEX(Команды!$A$2:$AN$7500,MATCH(BL$3,Команды!$A$2:$A$7500,0),$E113+2)=Команды!$AJ$11,TRUE,FALSE),IF(INDEX(Команды!$A$2:$AN$7500,MATCH(BL$3,Команды!$A$2:$A$7500,0),$E113+2)=Команды!$AJ$12,TRUE,FALSE),IF(INDEX(Команды!$A$2:$AN$7500,MATCH(BL$3,Команды!$A$2:$A$7500,0),$E113+2)=Команды!$AJ$13,TRUE,FALSE),IF(INDEX(Команды!$A$2:$AN$7500,MATCH(BL$3,Команды!$A$2:$A$7500,0),$E113+2)=Команды!$AJ$14,TRUE,FALSE),IF(INDEX(Команды!$A$2:$AN$7500,MATCH(BL$3,Команды!$A$2:$A$7500,0),$E113+2)=Команды!$AJ$15,TRUE,FALSE),IF(INDEX(Команды!$A$2:$AN$7500,MATCH(BL$3,Команды!$A$2:$A$7500,0),$E113+2)=Команды!$AJ$16,TRUE,FALSE),,IF(INDEX(Команды!$A$2:$AN$7500,MATCH(BL$3,Команды!$A$2:$A$7500,0),$E113+2)=Команды!$AJ$17,TRUE,FALSE),,IF(INDEX(Команды!$A$2:$AN$7500,MATCH(BL$3,Команды!$A$2:$A$7500,0),$E113+2)=Команды!$AJ$18,TRUE,FALSE),,IF(INDEX(Команды!$A$2:$AN$7500,MATCH(BL$3,Команды!$A$2:$A$7500,0),$E113+2)=Команды!$AJ$19,TRUE,FALSE)),INDEX(Команды!$AJ$2:$AK$19,MATCH(INDEX(Команды!$A$2:$AN$7500,MATCH(BL$3,Команды!$A$2:$A$7500,0),$E113+2),Команды!$AJ$2:$AJ$19,0),2),0)</f>
        <v>0</v>
      </c>
      <c r="BM113" s="175">
        <f>IF(OR(IF(INDEX(Команды!$A$2:$AN$7500,MATCH(BL$3,Команды!$A$2:$A$7500,0),$E113+2)=Команды!$AJ$2,TRUE,FALSE),IF(INDEX(Команды!$A$2:$AN$7500,MATCH(BL$3,Команды!$A$2:$A$7500,0),$E113+2)=Команды!$AJ$3,TRUE,FALSE),IF(INDEX(Команды!$A$2:$AN$7500,MATCH(BL$3,Команды!$A$2:$A$7500,0),$E113+2)=Команды!$AJ$4,TRUE,FALSE),IF(INDEX(Команды!$A$2:$AN$7500,MATCH(BL$3,Команды!$A$2:$A$7500,0),$E113+2)=Команды!$AJ$5,TRUE,FALSE),IF(INDEX(Команды!$A$2:$AN$7500,MATCH(BL$3,Команды!$A$2:$A$7500,0),$E113+2)=Команды!$AJ$6,TRUE,FALSE),IF(INDEX(Команды!$A$2:$AN$7500,MATCH(BL$3,Команды!$A$2:$A$7500,0),$E113+2)=Команды!$AJ$7,TRUE,FALSE),IF(INDEX(Команды!$A$2:$AN$7500,MATCH(BL$3,Команды!$A$2:$A$7500,0),$E113+2)=Команды!$AJ$8,TRUE,FALSE),IF(INDEX(Команды!$A$2:$AN$7500,MATCH(BL$3,Команды!$A$2:$A$7500,0),$E113+2)=Команды!$AJ$9,TRUE,FALSE),IF(INDEX(Команды!$A$2:$AN$7500,MATCH(BL$3,Команды!$A$2:$A$7500,0),$E113+2)=Команды!$AJ$10,TRUE,FALSE),IF(INDEX(Команды!$A$2:$AN$7500,MATCH(BL$3,Команды!$A$2:$A$7500,0),$E113+2)=Команды!$AJ$11,TRUE,FALSE),IF(INDEX(Команды!$A$2:$AN$7500,MATCH(BL$3,Команды!$A$2:$A$7500,0),$E113+2)=Команды!$AJ$12,TRUE,FALSE),IF(INDEX(Команды!$A$2:$AN$7500,MATCH(BL$3,Команды!$A$2:$A$7500,0),$E113+2)=Команды!$AJ$13,TRUE,FALSE),IF(INDEX(Команды!$A$2:$AN$7500,MATCH(BL$3,Команды!$A$2:$A$7500,0),$E113+2)=Команды!$AJ$14,TRUE,FALSE),IF(INDEX(Команды!$A$2:$AN$7500,MATCH(BL$3,Команды!$A$2:$A$7500,0),$E113+2)=Команды!$AJ$15,TRUE,FALSE),IF(INDEX(Команды!$A$2:$AN$7500,MATCH(BL$3,Команды!$A$2:$A$7500,0),$E113+2)=Команды!$AJ$16,TRUE,FALSE),IF(INDEX(Команды!$A$2:$AN$7500,MATCH(BL$3,Команды!$A$2:$A$7500,0),$E113+2)=Команды!$AJ$17,TRUE,FALSE),IF(INDEX(Команды!$A$2:$AN$7500,MATCH(BL$3,Команды!$A$2:$A$7500,0),$E113+2)=Команды!$AJ$18,TRUE,FALSE),IF(INDEX(Команды!$A$2:$AN$7500,MATCH(BL$3,Команды!$A$2:$A$7500,0),$E113+2)=Команды!$AJ$19,TRUE,FALSE)),INDEX(Команды!$AJ$2:$AL$19,MATCH(INDEX(Команды!$A$2:$AN$7500,MATCH(BL$3,Команды!$A$2:$A$7500,0),$E113+2),Команды!$AJ$2:$AJ$19,0),3),0)</f>
        <v>0</v>
      </c>
      <c r="BN113" s="342"/>
      <c r="BO113" s="174">
        <f>IF(OR(IF(INDEX(Команды!$A$2:$AN$7500,MATCH(BO$3,Команды!$A$2:$A$7500,0),$E113+2)=Команды!$AJ$2,TRUE,FALSE),IF(INDEX(Команды!$A$2:$AN$7500,MATCH(BO$3,Команды!$A$2:$A$7500,0),$E113+2)=Команды!$AJ$3,TRUE,FALSE),IF(INDEX(Команды!$A$2:$AN$7500,MATCH(BO$3,Команды!$A$2:$A$7500,0),$E113+2)=Команды!$AJ$4,TRUE,FALSE),IF(INDEX(Команды!$A$2:$AN$7500,MATCH(BO$3,Команды!$A$2:$A$7500,0),$E113+2)=Команды!$AJ$5,TRUE,FALSE),IF(INDEX(Команды!$A$2:$AN$7500,MATCH(BO$3,Команды!$A$2:$A$7500,0),$E113+2)=Команды!$AJ$6,TRUE,FALSE),IF(INDEX(Команды!$A$2:$AN$7500,MATCH(BO$3,Команды!$A$2:$A$7500,0),$E113+2)=Команды!$AJ$7,TRUE,FALSE),IF(INDEX(Команды!$A$2:$AN$7500,MATCH(BO$3,Команды!$A$2:$A$7500,0),$E113+2)=Команды!$AJ$8,TRUE,FALSE),IF(INDEX(Команды!$A$2:$AN$7500,MATCH(BO$3,Команды!$A$2:$A$7500,0),$E113+2)=Команды!$AJ$9,TRUE,FALSE),IF(INDEX(Команды!$A$2:$AN$7500,MATCH(BO$3,Команды!$A$2:$A$7500,0),$E113+2)=Команды!$AJ$10,TRUE,FALSE),IF(INDEX(Команды!$A$2:$AN$7500,MATCH(BO$3,Команды!$A$2:$A$7500,0),$E113+2)=Команды!$AJ$11,TRUE,FALSE),IF(INDEX(Команды!$A$2:$AN$7500,MATCH(BO$3,Команды!$A$2:$A$7500,0),$E113+2)=Команды!$AJ$12,TRUE,FALSE),IF(INDEX(Команды!$A$2:$AN$7500,MATCH(BO$3,Команды!$A$2:$A$7500,0),$E113+2)=Команды!$AJ$13,TRUE,FALSE),IF(INDEX(Команды!$A$2:$AN$7500,MATCH(BO$3,Команды!$A$2:$A$7500,0),$E113+2)=Команды!$AJ$14,TRUE,FALSE),IF(INDEX(Команды!$A$2:$AN$7500,MATCH(BO$3,Команды!$A$2:$A$7500,0),$E113+2)=Команды!$AJ$15,TRUE,FALSE),IF(INDEX(Команды!$A$2:$AN$7500,MATCH(BO$3,Команды!$A$2:$A$7500,0),$E113+2)=Команды!$AJ$16,TRUE,FALSE),,IF(INDEX(Команды!$A$2:$AN$7500,MATCH(BO$3,Команды!$A$2:$A$7500,0),$E113+2)=Команды!$AJ$17,TRUE,FALSE),,IF(INDEX(Команды!$A$2:$AN$7500,MATCH(BO$3,Команды!$A$2:$A$7500,0),$E113+2)=Команды!$AJ$18,TRUE,FALSE),,IF(INDEX(Команды!$A$2:$AN$7500,MATCH(BO$3,Команды!$A$2:$A$7500,0),$E113+2)=Команды!$AJ$19,TRUE,FALSE)),INDEX(Команды!$AJ$2:$AK$19,MATCH(INDEX(Команды!$A$2:$AN$7500,MATCH(BO$3,Команды!$A$2:$A$7500,0),$E113+2),Команды!$AJ$2:$AJ$19,0),2),0)</f>
        <v>0</v>
      </c>
      <c r="BP113" s="175">
        <f>IF(OR(IF(INDEX(Команды!$A$2:$AN$7500,MATCH(BO$3,Команды!$A$2:$A$7500,0),$E113+2)=Команды!$AJ$2,TRUE,FALSE),IF(INDEX(Команды!$A$2:$AN$7500,MATCH(BO$3,Команды!$A$2:$A$7500,0),$E113+2)=Команды!$AJ$3,TRUE,FALSE),IF(INDEX(Команды!$A$2:$AN$7500,MATCH(BO$3,Команды!$A$2:$A$7500,0),$E113+2)=Команды!$AJ$4,TRUE,FALSE),IF(INDEX(Команды!$A$2:$AN$7500,MATCH(BO$3,Команды!$A$2:$A$7500,0),$E113+2)=Команды!$AJ$5,TRUE,FALSE),IF(INDEX(Команды!$A$2:$AN$7500,MATCH(BO$3,Команды!$A$2:$A$7500,0),$E113+2)=Команды!$AJ$6,TRUE,FALSE),IF(INDEX(Команды!$A$2:$AN$7500,MATCH(BO$3,Команды!$A$2:$A$7500,0),$E113+2)=Команды!$AJ$7,TRUE,FALSE),IF(INDEX(Команды!$A$2:$AN$7500,MATCH(BO$3,Команды!$A$2:$A$7500,0),$E113+2)=Команды!$AJ$8,TRUE,FALSE),IF(INDEX(Команды!$A$2:$AN$7500,MATCH(BO$3,Команды!$A$2:$A$7500,0),$E113+2)=Команды!$AJ$9,TRUE,FALSE),IF(INDEX(Команды!$A$2:$AN$7500,MATCH(BO$3,Команды!$A$2:$A$7500,0),$E113+2)=Команды!$AJ$10,TRUE,FALSE),IF(INDEX(Команды!$A$2:$AN$7500,MATCH(BO$3,Команды!$A$2:$A$7500,0),$E113+2)=Команды!$AJ$11,TRUE,FALSE),IF(INDEX(Команды!$A$2:$AN$7500,MATCH(BO$3,Команды!$A$2:$A$7500,0),$E113+2)=Команды!$AJ$12,TRUE,FALSE),IF(INDEX(Команды!$A$2:$AN$7500,MATCH(BO$3,Команды!$A$2:$A$7500,0),$E113+2)=Команды!$AJ$13,TRUE,FALSE),IF(INDEX(Команды!$A$2:$AN$7500,MATCH(BO$3,Команды!$A$2:$A$7500,0),$E113+2)=Команды!$AJ$14,TRUE,FALSE),IF(INDEX(Команды!$A$2:$AN$7500,MATCH(BO$3,Команды!$A$2:$A$7500,0),$E113+2)=Команды!$AJ$15,TRUE,FALSE),IF(INDEX(Команды!$A$2:$AN$7500,MATCH(BO$3,Команды!$A$2:$A$7500,0),$E113+2)=Команды!$AJ$16,TRUE,FALSE),IF(INDEX(Команды!$A$2:$AN$7500,MATCH(BO$3,Команды!$A$2:$A$7500,0),$E113+2)=Команды!$AJ$17,TRUE,FALSE),IF(INDEX(Команды!$A$2:$AN$7500,MATCH(BO$3,Команды!$A$2:$A$7500,0),$E113+2)=Команды!$AJ$18,TRUE,FALSE),IF(INDEX(Команды!$A$2:$AN$7500,MATCH(BO$3,Команды!$A$2:$A$7500,0),$E113+2)=Команды!$AJ$19,TRUE,FALSE)),INDEX(Команды!$AJ$2:$AL$19,MATCH(INDEX(Команды!$A$2:$AN$7500,MATCH(BO$3,Команды!$A$2:$A$7500,0),$E113+2),Команды!$AJ$2:$AJ$19,0),3),0)</f>
        <v>0</v>
      </c>
      <c r="BQ113" s="342"/>
      <c r="BR113" s="174">
        <f>IF(OR(IF(INDEX(Команды!$A$2:$AN$7500,MATCH(BR$3,Команды!$A$2:$A$7500,0),$E113+2)=Команды!$AJ$2,TRUE,FALSE),IF(INDEX(Команды!$A$2:$AN$7500,MATCH(BR$3,Команды!$A$2:$A$7500,0),$E113+2)=Команды!$AJ$3,TRUE,FALSE),IF(INDEX(Команды!$A$2:$AN$7500,MATCH(BR$3,Команды!$A$2:$A$7500,0),$E113+2)=Команды!$AJ$4,TRUE,FALSE),IF(INDEX(Команды!$A$2:$AN$7500,MATCH(BR$3,Команды!$A$2:$A$7500,0),$E113+2)=Команды!$AJ$5,TRUE,FALSE),IF(INDEX(Команды!$A$2:$AN$7500,MATCH(BR$3,Команды!$A$2:$A$7500,0),$E113+2)=Команды!$AJ$6,TRUE,FALSE),IF(INDEX(Команды!$A$2:$AN$7500,MATCH(BR$3,Команды!$A$2:$A$7500,0),$E113+2)=Команды!$AJ$7,TRUE,FALSE),IF(INDEX(Команды!$A$2:$AN$7500,MATCH(BR$3,Команды!$A$2:$A$7500,0),$E113+2)=Команды!$AJ$8,TRUE,FALSE),IF(INDEX(Команды!$A$2:$AN$7500,MATCH(BR$3,Команды!$A$2:$A$7500,0),$E113+2)=Команды!$AJ$9,TRUE,FALSE),IF(INDEX(Команды!$A$2:$AN$7500,MATCH(BR$3,Команды!$A$2:$A$7500,0),$E113+2)=Команды!$AJ$10,TRUE,FALSE),IF(INDEX(Команды!$A$2:$AN$7500,MATCH(BR$3,Команды!$A$2:$A$7500,0),$E113+2)=Команды!$AJ$11,TRUE,FALSE),IF(INDEX(Команды!$A$2:$AN$7500,MATCH(BR$3,Команды!$A$2:$A$7500,0),$E113+2)=Команды!$AJ$12,TRUE,FALSE),IF(INDEX(Команды!$A$2:$AN$7500,MATCH(BR$3,Команды!$A$2:$A$7500,0),$E113+2)=Команды!$AJ$13,TRUE,FALSE),IF(INDEX(Команды!$A$2:$AN$7500,MATCH(BR$3,Команды!$A$2:$A$7500,0),$E113+2)=Команды!$AJ$14,TRUE,FALSE),IF(INDEX(Команды!$A$2:$AN$7500,MATCH(BR$3,Команды!$A$2:$A$7500,0),$E113+2)=Команды!$AJ$15,TRUE,FALSE),IF(INDEX(Команды!$A$2:$AN$7500,MATCH(BR$3,Команды!$A$2:$A$7500,0),$E113+2)=Команды!$AJ$16,TRUE,FALSE),,IF(INDEX(Команды!$A$2:$AN$7500,MATCH(BR$3,Команды!$A$2:$A$7500,0),$E113+2)=Команды!$AJ$17,TRUE,FALSE),,IF(INDEX(Команды!$A$2:$AN$7500,MATCH(BR$3,Команды!$A$2:$A$7500,0),$E113+2)=Команды!$AJ$18,TRUE,FALSE),,IF(INDEX(Команды!$A$2:$AN$7500,MATCH(BR$3,Команды!$A$2:$A$7500,0),$E113+2)=Команды!$AJ$19,TRUE,FALSE)),INDEX(Команды!$AJ$2:$AK$19,MATCH(INDEX(Команды!$A$2:$AN$7500,MATCH(BR$3,Команды!$A$2:$A$7500,0),$E113+2),Команды!$AJ$2:$AJ$19,0),2),0)</f>
        <v>0</v>
      </c>
      <c r="BS113" s="175">
        <f>IF(OR(IF(INDEX(Команды!$A$2:$AN$7500,MATCH(BR$3,Команды!$A$2:$A$7500,0),$E113+2)=Команды!$AJ$2,TRUE,FALSE),IF(INDEX(Команды!$A$2:$AN$7500,MATCH(BR$3,Команды!$A$2:$A$7500,0),$E113+2)=Команды!$AJ$3,TRUE,FALSE),IF(INDEX(Команды!$A$2:$AN$7500,MATCH(BR$3,Команды!$A$2:$A$7500,0),$E113+2)=Команды!$AJ$4,TRUE,FALSE),IF(INDEX(Команды!$A$2:$AN$7500,MATCH(BR$3,Команды!$A$2:$A$7500,0),$E113+2)=Команды!$AJ$5,TRUE,FALSE),IF(INDEX(Команды!$A$2:$AN$7500,MATCH(BR$3,Команды!$A$2:$A$7500,0),$E113+2)=Команды!$AJ$6,TRUE,FALSE),IF(INDEX(Команды!$A$2:$AN$7500,MATCH(BR$3,Команды!$A$2:$A$7500,0),$E113+2)=Команды!$AJ$7,TRUE,FALSE),IF(INDEX(Команды!$A$2:$AN$7500,MATCH(BR$3,Команды!$A$2:$A$7500,0),$E113+2)=Команды!$AJ$8,TRUE,FALSE),IF(INDEX(Команды!$A$2:$AN$7500,MATCH(BR$3,Команды!$A$2:$A$7500,0),$E113+2)=Команды!$AJ$9,TRUE,FALSE),IF(INDEX(Команды!$A$2:$AN$7500,MATCH(BR$3,Команды!$A$2:$A$7500,0),$E113+2)=Команды!$AJ$10,TRUE,FALSE),IF(INDEX(Команды!$A$2:$AN$7500,MATCH(BR$3,Команды!$A$2:$A$7500,0),$E113+2)=Команды!$AJ$11,TRUE,FALSE),IF(INDEX(Команды!$A$2:$AN$7500,MATCH(BR$3,Команды!$A$2:$A$7500,0),$E113+2)=Команды!$AJ$12,TRUE,FALSE),IF(INDEX(Команды!$A$2:$AN$7500,MATCH(BR$3,Команды!$A$2:$A$7500,0),$E113+2)=Команды!$AJ$13,TRUE,FALSE),IF(INDEX(Команды!$A$2:$AN$7500,MATCH(BR$3,Команды!$A$2:$A$7500,0),$E113+2)=Команды!$AJ$14,TRUE,FALSE),IF(INDEX(Команды!$A$2:$AN$7500,MATCH(BR$3,Команды!$A$2:$A$7500,0),$E113+2)=Команды!$AJ$15,TRUE,FALSE),IF(INDEX(Команды!$A$2:$AN$7500,MATCH(BR$3,Команды!$A$2:$A$7500,0),$E113+2)=Команды!$AJ$16,TRUE,FALSE),IF(INDEX(Команды!$A$2:$AN$7500,MATCH(BR$3,Команды!$A$2:$A$7500,0),$E113+2)=Команды!$AJ$17,TRUE,FALSE),IF(INDEX(Команды!$A$2:$AN$7500,MATCH(BR$3,Команды!$A$2:$A$7500,0),$E113+2)=Команды!$AJ$18,TRUE,FALSE),IF(INDEX(Команды!$A$2:$AN$7500,MATCH(BR$3,Команды!$A$2:$A$7500,0),$E113+2)=Команды!$AJ$19,TRUE,FALSE)),INDEX(Команды!$AJ$2:$AL$19,MATCH(INDEX(Команды!$A$2:$AN$7500,MATCH(BR$3,Команды!$A$2:$A$7500,0),$E113+2),Команды!$AJ$2:$AJ$19,0),3),0)</f>
        <v>0</v>
      </c>
      <c r="BT113" s="342"/>
      <c r="BU113" s="174">
        <f>IF(OR(IF(INDEX(Команды!$A$2:$AN$7500,MATCH(BU$3,Команды!$A$2:$A$7500,0),$E113+2)=Команды!$AJ$2,TRUE,FALSE),IF(INDEX(Команды!$A$2:$AN$7500,MATCH(BU$3,Команды!$A$2:$A$7500,0),$E113+2)=Команды!$AJ$3,TRUE,FALSE),IF(INDEX(Команды!$A$2:$AN$7500,MATCH(BU$3,Команды!$A$2:$A$7500,0),$E113+2)=Команды!$AJ$4,TRUE,FALSE),IF(INDEX(Команды!$A$2:$AN$7500,MATCH(BU$3,Команды!$A$2:$A$7500,0),$E113+2)=Команды!$AJ$5,TRUE,FALSE),IF(INDEX(Команды!$A$2:$AN$7500,MATCH(BU$3,Команды!$A$2:$A$7500,0),$E113+2)=Команды!$AJ$6,TRUE,FALSE),IF(INDEX(Команды!$A$2:$AN$7500,MATCH(BU$3,Команды!$A$2:$A$7500,0),$E113+2)=Команды!$AJ$7,TRUE,FALSE),IF(INDEX(Команды!$A$2:$AN$7500,MATCH(BU$3,Команды!$A$2:$A$7500,0),$E113+2)=Команды!$AJ$8,TRUE,FALSE),IF(INDEX(Команды!$A$2:$AN$7500,MATCH(BU$3,Команды!$A$2:$A$7500,0),$E113+2)=Команды!$AJ$9,TRUE,FALSE),IF(INDEX(Команды!$A$2:$AN$7500,MATCH(BU$3,Команды!$A$2:$A$7500,0),$E113+2)=Команды!$AJ$10,TRUE,FALSE),IF(INDEX(Команды!$A$2:$AN$7500,MATCH(BU$3,Команды!$A$2:$A$7500,0),$E113+2)=Команды!$AJ$11,TRUE,FALSE),IF(INDEX(Команды!$A$2:$AN$7500,MATCH(BU$3,Команды!$A$2:$A$7500,0),$E113+2)=Команды!$AJ$12,TRUE,FALSE),IF(INDEX(Команды!$A$2:$AN$7500,MATCH(BU$3,Команды!$A$2:$A$7500,0),$E113+2)=Команды!$AJ$13,TRUE,FALSE),IF(INDEX(Команды!$A$2:$AN$7500,MATCH(BU$3,Команды!$A$2:$A$7500,0),$E113+2)=Команды!$AJ$14,TRUE,FALSE),IF(INDEX(Команды!$A$2:$AN$7500,MATCH(BU$3,Команды!$A$2:$A$7500,0),$E113+2)=Команды!$AJ$15,TRUE,FALSE),IF(INDEX(Команды!$A$2:$AN$7500,MATCH(BU$3,Команды!$A$2:$A$7500,0),$E113+2)=Команды!$AJ$16,TRUE,FALSE),,IF(INDEX(Команды!$A$2:$AN$7500,MATCH(BU$3,Команды!$A$2:$A$7500,0),$E113+2)=Команды!$AJ$17,TRUE,FALSE),,IF(INDEX(Команды!$A$2:$AN$7500,MATCH(BU$3,Команды!$A$2:$A$7500,0),$E113+2)=Команды!$AJ$18,TRUE,FALSE),,IF(INDEX(Команды!$A$2:$AN$7500,MATCH(BU$3,Команды!$A$2:$A$7500,0),$E113+2)=Команды!$AJ$19,TRUE,FALSE)),INDEX(Команды!$AJ$2:$AK$19,MATCH(INDEX(Команды!$A$2:$AN$7500,MATCH(BU$3,Команды!$A$2:$A$7500,0),$E113+2),Команды!$AJ$2:$AJ$19,0),2),0)</f>
        <v>0</v>
      </c>
      <c r="BV113" s="175">
        <f>IF(OR(IF(INDEX(Команды!$A$2:$AN$7500,MATCH(BU$3,Команды!$A$2:$A$7500,0),$E113+2)=Команды!$AJ$2,TRUE,FALSE),IF(INDEX(Команды!$A$2:$AN$7500,MATCH(BU$3,Команды!$A$2:$A$7500,0),$E113+2)=Команды!$AJ$3,TRUE,FALSE),IF(INDEX(Команды!$A$2:$AN$7500,MATCH(BU$3,Команды!$A$2:$A$7500,0),$E113+2)=Команды!$AJ$4,TRUE,FALSE),IF(INDEX(Команды!$A$2:$AN$7500,MATCH(BU$3,Команды!$A$2:$A$7500,0),$E113+2)=Команды!$AJ$5,TRUE,FALSE),IF(INDEX(Команды!$A$2:$AN$7500,MATCH(BU$3,Команды!$A$2:$A$7500,0),$E113+2)=Команды!$AJ$6,TRUE,FALSE),IF(INDEX(Команды!$A$2:$AN$7500,MATCH(BU$3,Команды!$A$2:$A$7500,0),$E113+2)=Команды!$AJ$7,TRUE,FALSE),IF(INDEX(Команды!$A$2:$AN$7500,MATCH(BU$3,Команды!$A$2:$A$7500,0),$E113+2)=Команды!$AJ$8,TRUE,FALSE),IF(INDEX(Команды!$A$2:$AN$7500,MATCH(BU$3,Команды!$A$2:$A$7500,0),$E113+2)=Команды!$AJ$9,TRUE,FALSE),IF(INDEX(Команды!$A$2:$AN$7500,MATCH(BU$3,Команды!$A$2:$A$7500,0),$E113+2)=Команды!$AJ$10,TRUE,FALSE),IF(INDEX(Команды!$A$2:$AN$7500,MATCH(BU$3,Команды!$A$2:$A$7500,0),$E113+2)=Команды!$AJ$11,TRUE,FALSE),IF(INDEX(Команды!$A$2:$AN$7500,MATCH(BU$3,Команды!$A$2:$A$7500,0),$E113+2)=Команды!$AJ$12,TRUE,FALSE),IF(INDEX(Команды!$A$2:$AN$7500,MATCH(BU$3,Команды!$A$2:$A$7500,0),$E113+2)=Команды!$AJ$13,TRUE,FALSE),IF(INDEX(Команды!$A$2:$AN$7500,MATCH(BU$3,Команды!$A$2:$A$7500,0),$E113+2)=Команды!$AJ$14,TRUE,FALSE),IF(INDEX(Команды!$A$2:$AN$7500,MATCH(BU$3,Команды!$A$2:$A$7500,0),$E113+2)=Команды!$AJ$15,TRUE,FALSE),IF(INDEX(Команды!$A$2:$AN$7500,MATCH(BU$3,Команды!$A$2:$A$7500,0),$E113+2)=Команды!$AJ$16,TRUE,FALSE),IF(INDEX(Команды!$A$2:$AN$7500,MATCH(BU$3,Команды!$A$2:$A$7500,0),$E113+2)=Команды!$AJ$17,TRUE,FALSE),IF(INDEX(Команды!$A$2:$AN$7500,MATCH(BU$3,Команды!$A$2:$A$7500,0),$E113+2)=Команды!$AJ$18,TRUE,FALSE),IF(INDEX(Команды!$A$2:$AN$7500,MATCH(BU$3,Команды!$A$2:$A$7500,0),$E113+2)=Команды!$AJ$19,TRUE,FALSE)),INDEX(Команды!$AJ$2:$AL$19,MATCH(INDEX(Команды!$A$2:$AN$7500,MATCH(BU$3,Команды!$A$2:$A$7500,0),$E113+2),Команды!$AJ$2:$AJ$19,0),3),0)</f>
        <v>0</v>
      </c>
      <c r="BW113" s="342"/>
      <c r="BX113" s="174">
        <f>IF(OR(IF(INDEX(Команды!$A$2:$AN$7500,MATCH(BX$3,Команды!$A$2:$A$7500,0),$E113+2)=Команды!$AJ$2,TRUE,FALSE),IF(INDEX(Команды!$A$2:$AN$7500,MATCH(BX$3,Команды!$A$2:$A$7500,0),$E113+2)=Команды!$AJ$3,TRUE,FALSE),IF(INDEX(Команды!$A$2:$AN$7500,MATCH(BX$3,Команды!$A$2:$A$7500,0),$E113+2)=Команды!$AJ$4,TRUE,FALSE),IF(INDEX(Команды!$A$2:$AN$7500,MATCH(BX$3,Команды!$A$2:$A$7500,0),$E113+2)=Команды!$AJ$5,TRUE,FALSE),IF(INDEX(Команды!$A$2:$AN$7500,MATCH(BX$3,Команды!$A$2:$A$7500,0),$E113+2)=Команды!$AJ$6,TRUE,FALSE),IF(INDEX(Команды!$A$2:$AN$7500,MATCH(BX$3,Команды!$A$2:$A$7500,0),$E113+2)=Команды!$AJ$7,TRUE,FALSE),IF(INDEX(Команды!$A$2:$AN$7500,MATCH(BX$3,Команды!$A$2:$A$7500,0),$E113+2)=Команды!$AJ$8,TRUE,FALSE),IF(INDEX(Команды!$A$2:$AN$7500,MATCH(BX$3,Команды!$A$2:$A$7500,0),$E113+2)=Команды!$AJ$9,TRUE,FALSE),IF(INDEX(Команды!$A$2:$AN$7500,MATCH(BX$3,Команды!$A$2:$A$7500,0),$E113+2)=Команды!$AJ$10,TRUE,FALSE),IF(INDEX(Команды!$A$2:$AN$7500,MATCH(BX$3,Команды!$A$2:$A$7500,0),$E113+2)=Команды!$AJ$11,TRUE,FALSE),IF(INDEX(Команды!$A$2:$AN$7500,MATCH(BX$3,Команды!$A$2:$A$7500,0),$E113+2)=Команды!$AJ$12,TRUE,FALSE),IF(INDEX(Команды!$A$2:$AN$7500,MATCH(BX$3,Команды!$A$2:$A$7500,0),$E113+2)=Команды!$AJ$13,TRUE,FALSE),IF(INDEX(Команды!$A$2:$AN$7500,MATCH(BX$3,Команды!$A$2:$A$7500,0),$E113+2)=Команды!$AJ$14,TRUE,FALSE),IF(INDEX(Команды!$A$2:$AN$7500,MATCH(BX$3,Команды!$A$2:$A$7500,0),$E113+2)=Команды!$AJ$15,TRUE,FALSE),IF(INDEX(Команды!$A$2:$AN$7500,MATCH(BX$3,Команды!$A$2:$A$7500,0),$E113+2)=Команды!$AJ$16,TRUE,FALSE),,IF(INDEX(Команды!$A$2:$AN$7500,MATCH(BX$3,Команды!$A$2:$A$7500,0),$E113+2)=Команды!$AJ$17,TRUE,FALSE),,IF(INDEX(Команды!$A$2:$AN$7500,MATCH(BX$3,Команды!$A$2:$A$7500,0),$E113+2)=Команды!$AJ$18,TRUE,FALSE),,IF(INDEX(Команды!$A$2:$AN$7500,MATCH(BX$3,Команды!$A$2:$A$7500,0),$E113+2)=Команды!$AJ$19,TRUE,FALSE)),INDEX(Команды!$AJ$2:$AK$19,MATCH(INDEX(Команды!$A$2:$AN$7500,MATCH(BX$3,Команды!$A$2:$A$7500,0),$E113+2),Команды!$AJ$2:$AJ$19,0),2),0)</f>
        <v>0</v>
      </c>
      <c r="BY113" s="175">
        <f>IF(OR(IF(INDEX(Команды!$A$2:$AN$7500,MATCH(BX$3,Команды!$A$2:$A$7500,0),$E113+2)=Команды!$AJ$2,TRUE,FALSE),IF(INDEX(Команды!$A$2:$AN$7500,MATCH(BX$3,Команды!$A$2:$A$7500,0),$E113+2)=Команды!$AJ$3,TRUE,FALSE),IF(INDEX(Команды!$A$2:$AN$7500,MATCH(BX$3,Команды!$A$2:$A$7500,0),$E113+2)=Команды!$AJ$4,TRUE,FALSE),IF(INDEX(Команды!$A$2:$AN$7500,MATCH(BX$3,Команды!$A$2:$A$7500,0),$E113+2)=Команды!$AJ$5,TRUE,FALSE),IF(INDEX(Команды!$A$2:$AN$7500,MATCH(BX$3,Команды!$A$2:$A$7500,0),$E113+2)=Команды!$AJ$6,TRUE,FALSE),IF(INDEX(Команды!$A$2:$AN$7500,MATCH(BX$3,Команды!$A$2:$A$7500,0),$E113+2)=Команды!$AJ$7,TRUE,FALSE),IF(INDEX(Команды!$A$2:$AN$7500,MATCH(BX$3,Команды!$A$2:$A$7500,0),$E113+2)=Команды!$AJ$8,TRUE,FALSE),IF(INDEX(Команды!$A$2:$AN$7500,MATCH(BX$3,Команды!$A$2:$A$7500,0),$E113+2)=Команды!$AJ$9,TRUE,FALSE),IF(INDEX(Команды!$A$2:$AN$7500,MATCH(BX$3,Команды!$A$2:$A$7500,0),$E113+2)=Команды!$AJ$10,TRUE,FALSE),IF(INDEX(Команды!$A$2:$AN$7500,MATCH(BX$3,Команды!$A$2:$A$7500,0),$E113+2)=Команды!$AJ$11,TRUE,FALSE),IF(INDEX(Команды!$A$2:$AN$7500,MATCH(BX$3,Команды!$A$2:$A$7500,0),$E113+2)=Команды!$AJ$12,TRUE,FALSE),IF(INDEX(Команды!$A$2:$AN$7500,MATCH(BX$3,Команды!$A$2:$A$7500,0),$E113+2)=Команды!$AJ$13,TRUE,FALSE),IF(INDEX(Команды!$A$2:$AN$7500,MATCH(BX$3,Команды!$A$2:$A$7500,0),$E113+2)=Команды!$AJ$14,TRUE,FALSE),IF(INDEX(Команды!$A$2:$AN$7500,MATCH(BX$3,Команды!$A$2:$A$7500,0),$E113+2)=Команды!$AJ$15,TRUE,FALSE),IF(INDEX(Команды!$A$2:$AN$7500,MATCH(BX$3,Команды!$A$2:$A$7500,0),$E113+2)=Команды!$AJ$16,TRUE,FALSE),IF(INDEX(Команды!$A$2:$AN$7500,MATCH(BX$3,Команды!$A$2:$A$7500,0),$E113+2)=Команды!$AJ$17,TRUE,FALSE),IF(INDEX(Команды!$A$2:$AN$7500,MATCH(BX$3,Команды!$A$2:$A$7500,0),$E113+2)=Команды!$AJ$18,TRUE,FALSE),IF(INDEX(Команды!$A$2:$AN$7500,MATCH(BX$3,Команды!$A$2:$A$7500,0),$E113+2)=Команды!$AJ$19,TRUE,FALSE)),INDEX(Команды!$AJ$2:$AL$19,MATCH(INDEX(Команды!$A$2:$AN$7500,MATCH(BX$3,Команды!$A$2:$A$7500,0),$E113+2),Команды!$AJ$2:$AJ$19,0),3),0)</f>
        <v>0</v>
      </c>
      <c r="BZ113" s="342"/>
      <c r="CA113" s="174">
        <f>IF(OR(IF(INDEX(Команды!$A$2:$AN$7500,MATCH(CA$3,Команды!$A$2:$A$7500,0),$E113+2)=Команды!$AJ$2,TRUE,FALSE),IF(INDEX(Команды!$A$2:$AN$7500,MATCH(CA$3,Команды!$A$2:$A$7500,0),$E113+2)=Команды!$AJ$3,TRUE,FALSE),IF(INDEX(Команды!$A$2:$AN$7500,MATCH(CA$3,Команды!$A$2:$A$7500,0),$E113+2)=Команды!$AJ$4,TRUE,FALSE),IF(INDEX(Команды!$A$2:$AN$7500,MATCH(CA$3,Команды!$A$2:$A$7500,0),$E113+2)=Команды!$AJ$5,TRUE,FALSE),IF(INDEX(Команды!$A$2:$AN$7500,MATCH(CA$3,Команды!$A$2:$A$7500,0),$E113+2)=Команды!$AJ$6,TRUE,FALSE),IF(INDEX(Команды!$A$2:$AN$7500,MATCH(CA$3,Команды!$A$2:$A$7500,0),$E113+2)=Команды!$AJ$7,TRUE,FALSE),IF(INDEX(Команды!$A$2:$AN$7500,MATCH(CA$3,Команды!$A$2:$A$7500,0),$E113+2)=Команды!$AJ$8,TRUE,FALSE),IF(INDEX(Команды!$A$2:$AN$7500,MATCH(CA$3,Команды!$A$2:$A$7500,0),$E113+2)=Команды!$AJ$9,TRUE,FALSE),IF(INDEX(Команды!$A$2:$AN$7500,MATCH(CA$3,Команды!$A$2:$A$7500,0),$E113+2)=Команды!$AJ$10,TRUE,FALSE),IF(INDEX(Команды!$A$2:$AN$7500,MATCH(CA$3,Команды!$A$2:$A$7500,0),$E113+2)=Команды!$AJ$11,TRUE,FALSE),IF(INDEX(Команды!$A$2:$AN$7500,MATCH(CA$3,Команды!$A$2:$A$7500,0),$E113+2)=Команды!$AJ$12,TRUE,FALSE),IF(INDEX(Команды!$A$2:$AN$7500,MATCH(CA$3,Команды!$A$2:$A$7500,0),$E113+2)=Команды!$AJ$13,TRUE,FALSE),IF(INDEX(Команды!$A$2:$AN$7500,MATCH(CA$3,Команды!$A$2:$A$7500,0),$E113+2)=Команды!$AJ$14,TRUE,FALSE),IF(INDEX(Команды!$A$2:$AN$7500,MATCH(CA$3,Команды!$A$2:$A$7500,0),$E113+2)=Команды!$AJ$15,TRUE,FALSE),IF(INDEX(Команды!$A$2:$AN$7500,MATCH(CA$3,Команды!$A$2:$A$7500,0),$E113+2)=Команды!$AJ$16,TRUE,FALSE),,IF(INDEX(Команды!$A$2:$AN$7500,MATCH(CA$3,Команды!$A$2:$A$7500,0),$E113+2)=Команды!$AJ$17,TRUE,FALSE),,IF(INDEX(Команды!$A$2:$AN$7500,MATCH(CA$3,Команды!$A$2:$A$7500,0),$E113+2)=Команды!$AJ$18,TRUE,FALSE),,IF(INDEX(Команды!$A$2:$AN$7500,MATCH(CA$3,Команды!$A$2:$A$7500,0),$E113+2)=Команды!$AJ$19,TRUE,FALSE)),INDEX(Команды!$AJ$2:$AK$19,MATCH(INDEX(Команды!$A$2:$AN$7500,MATCH(CA$3,Команды!$A$2:$A$7500,0),$E113+2),Команды!$AJ$2:$AJ$19,0),2),0)</f>
        <v>0</v>
      </c>
      <c r="CB113" s="175">
        <f>IF(OR(IF(INDEX(Команды!$A$2:$AN$7500,MATCH(CA$3,Команды!$A$2:$A$7500,0),$E113+2)=Команды!$AJ$2,TRUE,FALSE),IF(INDEX(Команды!$A$2:$AN$7500,MATCH(CA$3,Команды!$A$2:$A$7500,0),$E113+2)=Команды!$AJ$3,TRUE,FALSE),IF(INDEX(Команды!$A$2:$AN$7500,MATCH(CA$3,Команды!$A$2:$A$7500,0),$E113+2)=Команды!$AJ$4,TRUE,FALSE),IF(INDEX(Команды!$A$2:$AN$7500,MATCH(CA$3,Команды!$A$2:$A$7500,0),$E113+2)=Команды!$AJ$5,TRUE,FALSE),IF(INDEX(Команды!$A$2:$AN$7500,MATCH(CA$3,Команды!$A$2:$A$7500,0),$E113+2)=Команды!$AJ$6,TRUE,FALSE),IF(INDEX(Команды!$A$2:$AN$7500,MATCH(CA$3,Команды!$A$2:$A$7500,0),$E113+2)=Команды!$AJ$7,TRUE,FALSE),IF(INDEX(Команды!$A$2:$AN$7500,MATCH(CA$3,Команды!$A$2:$A$7500,0),$E113+2)=Команды!$AJ$8,TRUE,FALSE),IF(INDEX(Команды!$A$2:$AN$7500,MATCH(CA$3,Команды!$A$2:$A$7500,0),$E113+2)=Команды!$AJ$9,TRUE,FALSE),IF(INDEX(Команды!$A$2:$AN$7500,MATCH(CA$3,Команды!$A$2:$A$7500,0),$E113+2)=Команды!$AJ$10,TRUE,FALSE),IF(INDEX(Команды!$A$2:$AN$7500,MATCH(CA$3,Команды!$A$2:$A$7500,0),$E113+2)=Команды!$AJ$11,TRUE,FALSE),IF(INDEX(Команды!$A$2:$AN$7500,MATCH(CA$3,Команды!$A$2:$A$7500,0),$E113+2)=Команды!$AJ$12,TRUE,FALSE),IF(INDEX(Команды!$A$2:$AN$7500,MATCH(CA$3,Команды!$A$2:$A$7500,0),$E113+2)=Команды!$AJ$13,TRUE,FALSE),IF(INDEX(Команды!$A$2:$AN$7500,MATCH(CA$3,Команды!$A$2:$A$7500,0),$E113+2)=Команды!$AJ$14,TRUE,FALSE),IF(INDEX(Команды!$A$2:$AN$7500,MATCH(CA$3,Команды!$A$2:$A$7500,0),$E113+2)=Команды!$AJ$15,TRUE,FALSE),IF(INDEX(Команды!$A$2:$AN$7500,MATCH(CA$3,Команды!$A$2:$A$7500,0),$E113+2)=Команды!$AJ$16,TRUE,FALSE),IF(INDEX(Команды!$A$2:$AN$7500,MATCH(CA$3,Команды!$A$2:$A$7500,0),$E113+2)=Команды!$AJ$17,TRUE,FALSE),IF(INDEX(Команды!$A$2:$AN$7500,MATCH(CA$3,Команды!$A$2:$A$7500,0),$E113+2)=Команды!$AJ$18,TRUE,FALSE),IF(INDEX(Команды!$A$2:$AN$7500,MATCH(CA$3,Команды!$A$2:$A$7500,0),$E113+2)=Команды!$AJ$19,TRUE,FALSE)),INDEX(Команды!$AJ$2:$AL$19,MATCH(INDEX(Команды!$A$2:$AN$7500,MATCH(CA$3,Команды!$A$2:$A$7500,0),$E113+2),Команды!$AJ$2:$AJ$19,0),3),0)</f>
        <v>0</v>
      </c>
      <c r="CC113" s="342"/>
      <c r="CD113" s="174">
        <f>IF(OR(IF(INDEX(Команды!$A$2:$AN$7500,MATCH(CD$3,Команды!$A$2:$A$7500,0),$E113+2)=Команды!$AJ$2,TRUE,FALSE),IF(INDEX(Команды!$A$2:$AN$7500,MATCH(CD$3,Команды!$A$2:$A$7500,0),$E113+2)=Команды!$AJ$3,TRUE,FALSE),IF(INDEX(Команды!$A$2:$AN$7500,MATCH(CD$3,Команды!$A$2:$A$7500,0),$E113+2)=Команды!$AJ$4,TRUE,FALSE),IF(INDEX(Команды!$A$2:$AN$7500,MATCH(CD$3,Команды!$A$2:$A$7500,0),$E113+2)=Команды!$AJ$5,TRUE,FALSE),IF(INDEX(Команды!$A$2:$AN$7500,MATCH(CD$3,Команды!$A$2:$A$7500,0),$E113+2)=Команды!$AJ$6,TRUE,FALSE),IF(INDEX(Команды!$A$2:$AN$7500,MATCH(CD$3,Команды!$A$2:$A$7500,0),$E113+2)=Команды!$AJ$7,TRUE,FALSE),IF(INDEX(Команды!$A$2:$AN$7500,MATCH(CD$3,Команды!$A$2:$A$7500,0),$E113+2)=Команды!$AJ$8,TRUE,FALSE),IF(INDEX(Команды!$A$2:$AN$7500,MATCH(CD$3,Команды!$A$2:$A$7500,0),$E113+2)=Команды!$AJ$9,TRUE,FALSE),IF(INDEX(Команды!$A$2:$AN$7500,MATCH(CD$3,Команды!$A$2:$A$7500,0),$E113+2)=Команды!$AJ$10,TRUE,FALSE),IF(INDEX(Команды!$A$2:$AN$7500,MATCH(CD$3,Команды!$A$2:$A$7500,0),$E113+2)=Команды!$AJ$11,TRUE,FALSE),IF(INDEX(Команды!$A$2:$AN$7500,MATCH(CD$3,Команды!$A$2:$A$7500,0),$E113+2)=Команды!$AJ$12,TRUE,FALSE),IF(INDEX(Команды!$A$2:$AN$7500,MATCH(CD$3,Команды!$A$2:$A$7500,0),$E113+2)=Команды!$AJ$13,TRUE,FALSE),IF(INDEX(Команды!$A$2:$AN$7500,MATCH(CD$3,Команды!$A$2:$A$7500,0),$E113+2)=Команды!$AJ$14,TRUE,FALSE),IF(INDEX(Команды!$A$2:$AN$7500,MATCH(CD$3,Команды!$A$2:$A$7500,0),$E113+2)=Команды!$AJ$15,TRUE,FALSE),IF(INDEX(Команды!$A$2:$AN$7500,MATCH(CD$3,Команды!$A$2:$A$7500,0),$E113+2)=Команды!$AJ$16,TRUE,FALSE),,IF(INDEX(Команды!$A$2:$AN$7500,MATCH(CD$3,Команды!$A$2:$A$7500,0),$E113+2)=Команды!$AJ$17,TRUE,FALSE),,IF(INDEX(Команды!$A$2:$AN$7500,MATCH(CD$3,Команды!$A$2:$A$7500,0),$E113+2)=Команды!$AJ$18,TRUE,FALSE),,IF(INDEX(Команды!$A$2:$AN$7500,MATCH(CD$3,Команды!$A$2:$A$7500,0),$E113+2)=Команды!$AJ$19,TRUE,FALSE)),INDEX(Команды!$AJ$2:$AK$19,MATCH(INDEX(Команды!$A$2:$AN$7500,MATCH(CD$3,Команды!$A$2:$A$7500,0),$E113+2),Команды!$AJ$2:$AJ$19,0),2),0)</f>
        <v>0</v>
      </c>
      <c r="CE113" s="175">
        <f>IF(OR(IF(INDEX(Команды!$A$2:$AN$7500,MATCH(CD$3,Команды!$A$2:$A$7500,0),$E113+2)=Команды!$AJ$2,TRUE,FALSE),IF(INDEX(Команды!$A$2:$AN$7500,MATCH(CD$3,Команды!$A$2:$A$7500,0),$E113+2)=Команды!$AJ$3,TRUE,FALSE),IF(INDEX(Команды!$A$2:$AN$7500,MATCH(CD$3,Команды!$A$2:$A$7500,0),$E113+2)=Команды!$AJ$4,TRUE,FALSE),IF(INDEX(Команды!$A$2:$AN$7500,MATCH(CD$3,Команды!$A$2:$A$7500,0),$E113+2)=Команды!$AJ$5,TRUE,FALSE),IF(INDEX(Команды!$A$2:$AN$7500,MATCH(CD$3,Команды!$A$2:$A$7500,0),$E113+2)=Команды!$AJ$6,TRUE,FALSE),IF(INDEX(Команды!$A$2:$AN$7500,MATCH(CD$3,Команды!$A$2:$A$7500,0),$E113+2)=Команды!$AJ$7,TRUE,FALSE),IF(INDEX(Команды!$A$2:$AN$7500,MATCH(CD$3,Команды!$A$2:$A$7500,0),$E113+2)=Команды!$AJ$8,TRUE,FALSE),IF(INDEX(Команды!$A$2:$AN$7500,MATCH(CD$3,Команды!$A$2:$A$7500,0),$E113+2)=Команды!$AJ$9,TRUE,FALSE),IF(INDEX(Команды!$A$2:$AN$7500,MATCH(CD$3,Команды!$A$2:$A$7500,0),$E113+2)=Команды!$AJ$10,TRUE,FALSE),IF(INDEX(Команды!$A$2:$AN$7500,MATCH(CD$3,Команды!$A$2:$A$7500,0),$E113+2)=Команды!$AJ$11,TRUE,FALSE),IF(INDEX(Команды!$A$2:$AN$7500,MATCH(CD$3,Команды!$A$2:$A$7500,0),$E113+2)=Команды!$AJ$12,TRUE,FALSE),IF(INDEX(Команды!$A$2:$AN$7500,MATCH(CD$3,Команды!$A$2:$A$7500,0),$E113+2)=Команды!$AJ$13,TRUE,FALSE),IF(INDEX(Команды!$A$2:$AN$7500,MATCH(CD$3,Команды!$A$2:$A$7500,0),$E113+2)=Команды!$AJ$14,TRUE,FALSE),IF(INDEX(Команды!$A$2:$AN$7500,MATCH(CD$3,Команды!$A$2:$A$7500,0),$E113+2)=Команды!$AJ$15,TRUE,FALSE),IF(INDEX(Команды!$A$2:$AN$7500,MATCH(CD$3,Команды!$A$2:$A$7500,0),$E113+2)=Команды!$AJ$16,TRUE,FALSE),IF(INDEX(Команды!$A$2:$AN$7500,MATCH(CD$3,Команды!$A$2:$A$7500,0),$E113+2)=Команды!$AJ$17,TRUE,FALSE),IF(INDEX(Команды!$A$2:$AN$7500,MATCH(CD$3,Команды!$A$2:$A$7500,0),$E113+2)=Команды!$AJ$18,TRUE,FALSE),IF(INDEX(Команды!$A$2:$AN$7500,MATCH(CD$3,Команды!$A$2:$A$7500,0),$E113+2)=Команды!$AJ$19,TRUE,FALSE)),INDEX(Команды!$AJ$2:$AL$19,MATCH(INDEX(Команды!$A$2:$AN$7500,MATCH(CD$3,Команды!$A$2:$A$7500,0),$E113+2),Команды!$AJ$2:$AJ$19,0),3),0)</f>
        <v>0</v>
      </c>
      <c r="CF113" s="342"/>
      <c r="CG113" s="174">
        <f>IF(OR(IF(INDEX(Команды!$A$2:$AN$7500,MATCH(CG$3,Команды!$A$2:$A$7500,0),$E113+2)=Команды!$AJ$2,TRUE,FALSE),IF(INDEX(Команды!$A$2:$AN$7500,MATCH(CG$3,Команды!$A$2:$A$7500,0),$E113+2)=Команды!$AJ$3,TRUE,FALSE),IF(INDEX(Команды!$A$2:$AN$7500,MATCH(CG$3,Команды!$A$2:$A$7500,0),$E113+2)=Команды!$AJ$4,TRUE,FALSE),IF(INDEX(Команды!$A$2:$AN$7500,MATCH(CG$3,Команды!$A$2:$A$7500,0),$E113+2)=Команды!$AJ$5,TRUE,FALSE),IF(INDEX(Команды!$A$2:$AN$7500,MATCH(CG$3,Команды!$A$2:$A$7500,0),$E113+2)=Команды!$AJ$6,TRUE,FALSE),IF(INDEX(Команды!$A$2:$AN$7500,MATCH(CG$3,Команды!$A$2:$A$7500,0),$E113+2)=Команды!$AJ$7,TRUE,FALSE),IF(INDEX(Команды!$A$2:$AN$7500,MATCH(CG$3,Команды!$A$2:$A$7500,0),$E113+2)=Команды!$AJ$8,TRUE,FALSE),IF(INDEX(Команды!$A$2:$AN$7500,MATCH(CG$3,Команды!$A$2:$A$7500,0),$E113+2)=Команды!$AJ$9,TRUE,FALSE),IF(INDEX(Команды!$A$2:$AN$7500,MATCH(CG$3,Команды!$A$2:$A$7500,0),$E113+2)=Команды!$AJ$10,TRUE,FALSE),IF(INDEX(Команды!$A$2:$AN$7500,MATCH(CG$3,Команды!$A$2:$A$7500,0),$E113+2)=Команды!$AJ$11,TRUE,FALSE),IF(INDEX(Команды!$A$2:$AN$7500,MATCH(CG$3,Команды!$A$2:$A$7500,0),$E113+2)=Команды!$AJ$12,TRUE,FALSE),IF(INDEX(Команды!$A$2:$AN$7500,MATCH(CG$3,Команды!$A$2:$A$7500,0),$E113+2)=Команды!$AJ$13,TRUE,FALSE),IF(INDEX(Команды!$A$2:$AN$7500,MATCH(CG$3,Команды!$A$2:$A$7500,0),$E113+2)=Команды!$AJ$14,TRUE,FALSE),IF(INDEX(Команды!$A$2:$AN$7500,MATCH(CG$3,Команды!$A$2:$A$7500,0),$E113+2)=Команды!$AJ$15,TRUE,FALSE),IF(INDEX(Команды!$A$2:$AN$7500,MATCH(CG$3,Команды!$A$2:$A$7500,0),$E113+2)=Команды!$AJ$16,TRUE,FALSE),,IF(INDEX(Команды!$A$2:$AN$7500,MATCH(CG$3,Команды!$A$2:$A$7500,0),$E113+2)=Команды!$AJ$17,TRUE,FALSE),,IF(INDEX(Команды!$A$2:$AN$7500,MATCH(CG$3,Команды!$A$2:$A$7500,0),$E113+2)=Команды!$AJ$18,TRUE,FALSE),,IF(INDEX(Команды!$A$2:$AN$7500,MATCH(CG$3,Команды!$A$2:$A$7500,0),$E113+2)=Команды!$AJ$19,TRUE,FALSE)),INDEX(Команды!$AJ$2:$AK$19,MATCH(INDEX(Команды!$A$2:$AN$7500,MATCH(CG$3,Команды!$A$2:$A$7500,0),$E113+2),Команды!$AJ$2:$AJ$19,0),2),0)</f>
        <v>0</v>
      </c>
      <c r="CH113" s="175">
        <f>IF(OR(IF(INDEX(Команды!$A$2:$AN$7500,MATCH(CG$3,Команды!$A$2:$A$7500,0),$E113+2)=Команды!$AJ$2,TRUE,FALSE),IF(INDEX(Команды!$A$2:$AN$7500,MATCH(CG$3,Команды!$A$2:$A$7500,0),$E113+2)=Команды!$AJ$3,TRUE,FALSE),IF(INDEX(Команды!$A$2:$AN$7500,MATCH(CG$3,Команды!$A$2:$A$7500,0),$E113+2)=Команды!$AJ$4,TRUE,FALSE),IF(INDEX(Команды!$A$2:$AN$7500,MATCH(CG$3,Команды!$A$2:$A$7500,0),$E113+2)=Команды!$AJ$5,TRUE,FALSE),IF(INDEX(Команды!$A$2:$AN$7500,MATCH(CG$3,Команды!$A$2:$A$7500,0),$E113+2)=Команды!$AJ$6,TRUE,FALSE),IF(INDEX(Команды!$A$2:$AN$7500,MATCH(CG$3,Команды!$A$2:$A$7500,0),$E113+2)=Команды!$AJ$7,TRUE,FALSE),IF(INDEX(Команды!$A$2:$AN$7500,MATCH(CG$3,Команды!$A$2:$A$7500,0),$E113+2)=Команды!$AJ$8,TRUE,FALSE),IF(INDEX(Команды!$A$2:$AN$7500,MATCH(CG$3,Команды!$A$2:$A$7500,0),$E113+2)=Команды!$AJ$9,TRUE,FALSE),IF(INDEX(Команды!$A$2:$AN$7500,MATCH(CG$3,Команды!$A$2:$A$7500,0),$E113+2)=Команды!$AJ$10,TRUE,FALSE),IF(INDEX(Команды!$A$2:$AN$7500,MATCH(CG$3,Команды!$A$2:$A$7500,0),$E113+2)=Команды!$AJ$11,TRUE,FALSE),IF(INDEX(Команды!$A$2:$AN$7500,MATCH(CG$3,Команды!$A$2:$A$7500,0),$E113+2)=Команды!$AJ$12,TRUE,FALSE),IF(INDEX(Команды!$A$2:$AN$7500,MATCH(CG$3,Команды!$A$2:$A$7500,0),$E113+2)=Команды!$AJ$13,TRUE,FALSE),IF(INDEX(Команды!$A$2:$AN$7500,MATCH(CG$3,Команды!$A$2:$A$7500,0),$E113+2)=Команды!$AJ$14,TRUE,FALSE),IF(INDEX(Команды!$A$2:$AN$7500,MATCH(CG$3,Команды!$A$2:$A$7500,0),$E113+2)=Команды!$AJ$15,TRUE,FALSE),IF(INDEX(Команды!$A$2:$AN$7500,MATCH(CG$3,Команды!$A$2:$A$7500,0),$E113+2)=Команды!$AJ$16,TRUE,FALSE),IF(INDEX(Команды!$A$2:$AN$7500,MATCH(CG$3,Команды!$A$2:$A$7500,0),$E113+2)=Команды!$AJ$17,TRUE,FALSE),IF(INDEX(Команды!$A$2:$AN$7500,MATCH(CG$3,Команды!$A$2:$A$7500,0),$E113+2)=Команды!$AJ$18,TRUE,FALSE),IF(INDEX(Команды!$A$2:$AN$7500,MATCH(CG$3,Команды!$A$2:$A$7500,0),$E113+2)=Команды!$AJ$19,TRUE,FALSE)),INDEX(Команды!$AJ$2:$AL$19,MATCH(INDEX(Команды!$A$2:$AN$7500,MATCH(CG$3,Команды!$A$2:$A$7500,0),$E113+2),Команды!$AJ$2:$AJ$19,0),3),0)</f>
        <v>0</v>
      </c>
      <c r="CI113" s="342"/>
      <c r="CJ113" s="174">
        <f>IF(OR(IF(INDEX(Команды!$A$2:$AN$7500,MATCH(CJ$3,Команды!$A$2:$A$7500,0),$E113+2)=Команды!$AJ$2,TRUE,FALSE),IF(INDEX(Команды!$A$2:$AN$7500,MATCH(CJ$3,Команды!$A$2:$A$7500,0),$E113+2)=Команды!$AJ$3,TRUE,FALSE),IF(INDEX(Команды!$A$2:$AN$7500,MATCH(CJ$3,Команды!$A$2:$A$7500,0),$E113+2)=Команды!$AJ$4,TRUE,FALSE),IF(INDEX(Команды!$A$2:$AN$7500,MATCH(CJ$3,Команды!$A$2:$A$7500,0),$E113+2)=Команды!$AJ$5,TRUE,FALSE),IF(INDEX(Команды!$A$2:$AN$7500,MATCH(CJ$3,Команды!$A$2:$A$7500,0),$E113+2)=Команды!$AJ$6,TRUE,FALSE),IF(INDEX(Команды!$A$2:$AN$7500,MATCH(CJ$3,Команды!$A$2:$A$7500,0),$E113+2)=Команды!$AJ$7,TRUE,FALSE),IF(INDEX(Команды!$A$2:$AN$7500,MATCH(CJ$3,Команды!$A$2:$A$7500,0),$E113+2)=Команды!$AJ$8,TRUE,FALSE),IF(INDEX(Команды!$A$2:$AN$7500,MATCH(CJ$3,Команды!$A$2:$A$7500,0),$E113+2)=Команды!$AJ$9,TRUE,FALSE),IF(INDEX(Команды!$A$2:$AN$7500,MATCH(CJ$3,Команды!$A$2:$A$7500,0),$E113+2)=Команды!$AJ$10,TRUE,FALSE),IF(INDEX(Команды!$A$2:$AN$7500,MATCH(CJ$3,Команды!$A$2:$A$7500,0),$E113+2)=Команды!$AJ$11,TRUE,FALSE),IF(INDEX(Команды!$A$2:$AN$7500,MATCH(CJ$3,Команды!$A$2:$A$7500,0),$E113+2)=Команды!$AJ$12,TRUE,FALSE),IF(INDEX(Команды!$A$2:$AN$7500,MATCH(CJ$3,Команды!$A$2:$A$7500,0),$E113+2)=Команды!$AJ$13,TRUE,FALSE),IF(INDEX(Команды!$A$2:$AN$7500,MATCH(CJ$3,Команды!$A$2:$A$7500,0),$E113+2)=Команды!$AJ$14,TRUE,FALSE),IF(INDEX(Команды!$A$2:$AN$7500,MATCH(CJ$3,Команды!$A$2:$A$7500,0),$E113+2)=Команды!$AJ$15,TRUE,FALSE),IF(INDEX(Команды!$A$2:$AN$7500,MATCH(CJ$3,Команды!$A$2:$A$7500,0),$E113+2)=Команды!$AJ$16,TRUE,FALSE),,IF(INDEX(Команды!$A$2:$AN$7500,MATCH(CJ$3,Команды!$A$2:$A$7500,0),$E113+2)=Команды!$AJ$17,TRUE,FALSE),,IF(INDEX(Команды!$A$2:$AN$7500,MATCH(CJ$3,Команды!$A$2:$A$7500,0),$E113+2)=Команды!$AJ$18,TRUE,FALSE),,IF(INDEX(Команды!$A$2:$AN$7500,MATCH(CJ$3,Команды!$A$2:$A$7500,0),$E113+2)=Команды!$AJ$19,TRUE,FALSE)),INDEX(Команды!$AJ$2:$AK$19,MATCH(INDEX(Команды!$A$2:$AN$7500,MATCH(CJ$3,Команды!$A$2:$A$7500,0),$E113+2),Команды!$AJ$2:$AJ$19,0),2),0)</f>
        <v>0</v>
      </c>
      <c r="CK113" s="175">
        <f>IF(OR(IF(INDEX(Команды!$A$2:$AN$7500,MATCH(CJ$3,Команды!$A$2:$A$7500,0),$E113+2)=Команды!$AJ$2,TRUE,FALSE),IF(INDEX(Команды!$A$2:$AN$7500,MATCH(CJ$3,Команды!$A$2:$A$7500,0),$E113+2)=Команды!$AJ$3,TRUE,FALSE),IF(INDEX(Команды!$A$2:$AN$7500,MATCH(CJ$3,Команды!$A$2:$A$7500,0),$E113+2)=Команды!$AJ$4,TRUE,FALSE),IF(INDEX(Команды!$A$2:$AN$7500,MATCH(CJ$3,Команды!$A$2:$A$7500,0),$E113+2)=Команды!$AJ$5,TRUE,FALSE),IF(INDEX(Команды!$A$2:$AN$7500,MATCH(CJ$3,Команды!$A$2:$A$7500,0),$E113+2)=Команды!$AJ$6,TRUE,FALSE),IF(INDEX(Команды!$A$2:$AN$7500,MATCH(CJ$3,Команды!$A$2:$A$7500,0),$E113+2)=Команды!$AJ$7,TRUE,FALSE),IF(INDEX(Команды!$A$2:$AN$7500,MATCH(CJ$3,Команды!$A$2:$A$7500,0),$E113+2)=Команды!$AJ$8,TRUE,FALSE),IF(INDEX(Команды!$A$2:$AN$7500,MATCH(CJ$3,Команды!$A$2:$A$7500,0),$E113+2)=Команды!$AJ$9,TRUE,FALSE),IF(INDEX(Команды!$A$2:$AN$7500,MATCH(CJ$3,Команды!$A$2:$A$7500,0),$E113+2)=Команды!$AJ$10,TRUE,FALSE),IF(INDEX(Команды!$A$2:$AN$7500,MATCH(CJ$3,Команды!$A$2:$A$7500,0),$E113+2)=Команды!$AJ$11,TRUE,FALSE),IF(INDEX(Команды!$A$2:$AN$7500,MATCH(CJ$3,Команды!$A$2:$A$7500,0),$E113+2)=Команды!$AJ$12,TRUE,FALSE),IF(INDEX(Команды!$A$2:$AN$7500,MATCH(CJ$3,Команды!$A$2:$A$7500,0),$E113+2)=Команды!$AJ$13,TRUE,FALSE),IF(INDEX(Команды!$A$2:$AN$7500,MATCH(CJ$3,Команды!$A$2:$A$7500,0),$E113+2)=Команды!$AJ$14,TRUE,FALSE),IF(INDEX(Команды!$A$2:$AN$7500,MATCH(CJ$3,Команды!$A$2:$A$7500,0),$E113+2)=Команды!$AJ$15,TRUE,FALSE),IF(INDEX(Команды!$A$2:$AN$7500,MATCH(CJ$3,Команды!$A$2:$A$7500,0),$E113+2)=Команды!$AJ$16,TRUE,FALSE),IF(INDEX(Команды!$A$2:$AN$7500,MATCH(CJ$3,Команды!$A$2:$A$7500,0),$E113+2)=Команды!$AJ$17,TRUE,FALSE),IF(INDEX(Команды!$A$2:$AN$7500,MATCH(CJ$3,Команды!$A$2:$A$7500,0),$E113+2)=Команды!$AJ$18,TRUE,FALSE),IF(INDEX(Команды!$A$2:$AN$7500,MATCH(CJ$3,Команды!$A$2:$A$7500,0),$E113+2)=Команды!$AJ$19,TRUE,FALSE)),INDEX(Команды!$AJ$2:$AL$19,MATCH(INDEX(Команды!$A$2:$AN$7500,MATCH(CJ$3,Команды!$A$2:$A$7500,0),$E113+2),Команды!$AJ$2:$AJ$19,0),3),0)</f>
        <v>0</v>
      </c>
      <c r="CL113" s="342"/>
      <c r="CM113" s="174">
        <f>IF(OR(IF(INDEX(Команды!$A$2:$AN$7500,MATCH(CM$3,Команды!$A$2:$A$7500,0),$E113+2)=Команды!$AJ$2,TRUE,FALSE),IF(INDEX(Команды!$A$2:$AN$7500,MATCH(CM$3,Команды!$A$2:$A$7500,0),$E113+2)=Команды!$AJ$3,TRUE,FALSE),IF(INDEX(Команды!$A$2:$AN$7500,MATCH(CM$3,Команды!$A$2:$A$7500,0),$E113+2)=Команды!$AJ$4,TRUE,FALSE),IF(INDEX(Команды!$A$2:$AN$7500,MATCH(CM$3,Команды!$A$2:$A$7500,0),$E113+2)=Команды!$AJ$5,TRUE,FALSE),IF(INDEX(Команды!$A$2:$AN$7500,MATCH(CM$3,Команды!$A$2:$A$7500,0),$E113+2)=Команды!$AJ$6,TRUE,FALSE),IF(INDEX(Команды!$A$2:$AN$7500,MATCH(CM$3,Команды!$A$2:$A$7500,0),$E113+2)=Команды!$AJ$7,TRUE,FALSE),IF(INDEX(Команды!$A$2:$AN$7500,MATCH(CM$3,Команды!$A$2:$A$7500,0),$E113+2)=Команды!$AJ$8,TRUE,FALSE),IF(INDEX(Команды!$A$2:$AN$7500,MATCH(CM$3,Команды!$A$2:$A$7500,0),$E113+2)=Команды!$AJ$9,TRUE,FALSE),IF(INDEX(Команды!$A$2:$AN$7500,MATCH(CM$3,Команды!$A$2:$A$7500,0),$E113+2)=Команды!$AJ$10,TRUE,FALSE),IF(INDEX(Команды!$A$2:$AN$7500,MATCH(CM$3,Команды!$A$2:$A$7500,0),$E113+2)=Команды!$AJ$11,TRUE,FALSE),IF(INDEX(Команды!$A$2:$AN$7500,MATCH(CM$3,Команды!$A$2:$A$7500,0),$E113+2)=Команды!$AJ$12,TRUE,FALSE),IF(INDEX(Команды!$A$2:$AN$7500,MATCH(CM$3,Команды!$A$2:$A$7500,0),$E113+2)=Команды!$AJ$13,TRUE,FALSE),IF(INDEX(Команды!$A$2:$AN$7500,MATCH(CM$3,Команды!$A$2:$A$7500,0),$E113+2)=Команды!$AJ$14,TRUE,FALSE),IF(INDEX(Команды!$A$2:$AN$7500,MATCH(CM$3,Команды!$A$2:$A$7500,0),$E113+2)=Команды!$AJ$15,TRUE,FALSE),IF(INDEX(Команды!$A$2:$AN$7500,MATCH(CM$3,Команды!$A$2:$A$7500,0),$E113+2)=Команды!$AJ$16,TRUE,FALSE),,IF(INDEX(Команды!$A$2:$AN$7500,MATCH(CM$3,Команды!$A$2:$A$7500,0),$E113+2)=Команды!$AJ$17,TRUE,FALSE),,IF(INDEX(Команды!$A$2:$AN$7500,MATCH(CM$3,Команды!$A$2:$A$7500,0),$E113+2)=Команды!$AJ$18,TRUE,FALSE),,IF(INDEX(Команды!$A$2:$AN$7500,MATCH(CM$3,Команды!$A$2:$A$7500,0),$E113+2)=Команды!$AJ$19,TRUE,FALSE)),INDEX(Команды!$AJ$2:$AK$19,MATCH(INDEX(Команды!$A$2:$AN$7500,MATCH(CM$3,Команды!$A$2:$A$7500,0),$E113+2),Команды!$AJ$2:$AJ$19,0),2),0)</f>
        <v>0</v>
      </c>
      <c r="CN113" s="175">
        <f>IF(OR(IF(INDEX(Команды!$A$2:$AN$7500,MATCH(CM$3,Команды!$A$2:$A$7500,0),$E113+2)=Команды!$AJ$2,TRUE,FALSE),IF(INDEX(Команды!$A$2:$AN$7500,MATCH(CM$3,Команды!$A$2:$A$7500,0),$E113+2)=Команды!$AJ$3,TRUE,FALSE),IF(INDEX(Команды!$A$2:$AN$7500,MATCH(CM$3,Команды!$A$2:$A$7500,0),$E113+2)=Команды!$AJ$4,TRUE,FALSE),IF(INDEX(Команды!$A$2:$AN$7500,MATCH(CM$3,Команды!$A$2:$A$7500,0),$E113+2)=Команды!$AJ$5,TRUE,FALSE),IF(INDEX(Команды!$A$2:$AN$7500,MATCH(CM$3,Команды!$A$2:$A$7500,0),$E113+2)=Команды!$AJ$6,TRUE,FALSE),IF(INDEX(Команды!$A$2:$AN$7500,MATCH(CM$3,Команды!$A$2:$A$7500,0),$E113+2)=Команды!$AJ$7,TRUE,FALSE),IF(INDEX(Команды!$A$2:$AN$7500,MATCH(CM$3,Команды!$A$2:$A$7500,0),$E113+2)=Команды!$AJ$8,TRUE,FALSE),IF(INDEX(Команды!$A$2:$AN$7500,MATCH(CM$3,Команды!$A$2:$A$7500,0),$E113+2)=Команды!$AJ$9,TRUE,FALSE),IF(INDEX(Команды!$A$2:$AN$7500,MATCH(CM$3,Команды!$A$2:$A$7500,0),$E113+2)=Команды!$AJ$10,TRUE,FALSE),IF(INDEX(Команды!$A$2:$AN$7500,MATCH(CM$3,Команды!$A$2:$A$7500,0),$E113+2)=Команды!$AJ$11,TRUE,FALSE),IF(INDEX(Команды!$A$2:$AN$7500,MATCH(CM$3,Команды!$A$2:$A$7500,0),$E113+2)=Команды!$AJ$12,TRUE,FALSE),IF(INDEX(Команды!$A$2:$AN$7500,MATCH(CM$3,Команды!$A$2:$A$7500,0),$E113+2)=Команды!$AJ$13,TRUE,FALSE),IF(INDEX(Команды!$A$2:$AN$7500,MATCH(CM$3,Команды!$A$2:$A$7500,0),$E113+2)=Команды!$AJ$14,TRUE,FALSE),IF(INDEX(Команды!$A$2:$AN$7500,MATCH(CM$3,Команды!$A$2:$A$7500,0),$E113+2)=Команды!$AJ$15,TRUE,FALSE),IF(INDEX(Команды!$A$2:$AN$7500,MATCH(CM$3,Команды!$A$2:$A$7500,0),$E113+2)=Команды!$AJ$16,TRUE,FALSE),IF(INDEX(Команды!$A$2:$AN$7500,MATCH(CM$3,Команды!$A$2:$A$7500,0),$E113+2)=Команды!$AJ$17,TRUE,FALSE),IF(INDEX(Команды!$A$2:$AN$7500,MATCH(CM$3,Команды!$A$2:$A$7500,0),$E113+2)=Команды!$AJ$18,TRUE,FALSE),IF(INDEX(Команды!$A$2:$AN$7500,MATCH(CM$3,Команды!$A$2:$A$7500,0),$E113+2)=Команды!$AJ$19,TRUE,FALSE)),INDEX(Команды!$AJ$2:$AL$19,MATCH(INDEX(Команды!$A$2:$AN$7500,MATCH(CM$3,Команды!$A$2:$A$7500,0),$E113+2),Команды!$AJ$2:$AJ$19,0),3),0)</f>
        <v>0</v>
      </c>
      <c r="CO113" s="342"/>
      <c r="CP113" s="174">
        <f>IF(OR(IF(INDEX(Команды!$A$2:$AN$7500,MATCH(CP$3,Команды!$A$2:$A$7500,0),$E113+2)=Команды!$AJ$2,TRUE,FALSE),IF(INDEX(Команды!$A$2:$AN$7500,MATCH(CP$3,Команды!$A$2:$A$7500,0),$E113+2)=Команды!$AJ$3,TRUE,FALSE),IF(INDEX(Команды!$A$2:$AN$7500,MATCH(CP$3,Команды!$A$2:$A$7500,0),$E113+2)=Команды!$AJ$4,TRUE,FALSE),IF(INDEX(Команды!$A$2:$AN$7500,MATCH(CP$3,Команды!$A$2:$A$7500,0),$E113+2)=Команды!$AJ$5,TRUE,FALSE),IF(INDEX(Команды!$A$2:$AN$7500,MATCH(CP$3,Команды!$A$2:$A$7500,0),$E113+2)=Команды!$AJ$6,TRUE,FALSE),IF(INDEX(Команды!$A$2:$AN$7500,MATCH(CP$3,Команды!$A$2:$A$7500,0),$E113+2)=Команды!$AJ$7,TRUE,FALSE),IF(INDEX(Команды!$A$2:$AN$7500,MATCH(CP$3,Команды!$A$2:$A$7500,0),$E113+2)=Команды!$AJ$8,TRUE,FALSE),IF(INDEX(Команды!$A$2:$AN$7500,MATCH(CP$3,Команды!$A$2:$A$7500,0),$E113+2)=Команды!$AJ$9,TRUE,FALSE),IF(INDEX(Команды!$A$2:$AN$7500,MATCH(CP$3,Команды!$A$2:$A$7500,0),$E113+2)=Команды!$AJ$10,TRUE,FALSE),IF(INDEX(Команды!$A$2:$AN$7500,MATCH(CP$3,Команды!$A$2:$A$7500,0),$E113+2)=Команды!$AJ$11,TRUE,FALSE),IF(INDEX(Команды!$A$2:$AN$7500,MATCH(CP$3,Команды!$A$2:$A$7500,0),$E113+2)=Команды!$AJ$12,TRUE,FALSE),IF(INDEX(Команды!$A$2:$AN$7500,MATCH(CP$3,Команды!$A$2:$A$7500,0),$E113+2)=Команды!$AJ$13,TRUE,FALSE),IF(INDEX(Команды!$A$2:$AN$7500,MATCH(CP$3,Команды!$A$2:$A$7500,0),$E113+2)=Команды!$AJ$14,TRUE,FALSE),IF(INDEX(Команды!$A$2:$AN$7500,MATCH(CP$3,Команды!$A$2:$A$7500,0),$E113+2)=Команды!$AJ$15,TRUE,FALSE),IF(INDEX(Команды!$A$2:$AN$7500,MATCH(CP$3,Команды!$A$2:$A$7500,0),$E113+2)=Команды!$AJ$16,TRUE,FALSE),,IF(INDEX(Команды!$A$2:$AN$7500,MATCH(CP$3,Команды!$A$2:$A$7500,0),$E113+2)=Команды!$AJ$17,TRUE,FALSE),,IF(INDEX(Команды!$A$2:$AN$7500,MATCH(CP$3,Команды!$A$2:$A$7500,0),$E113+2)=Команды!$AJ$18,TRUE,FALSE),,IF(INDEX(Команды!$A$2:$AN$7500,MATCH(CP$3,Команды!$A$2:$A$7500,0),$E113+2)=Команды!$AJ$19,TRUE,FALSE)),INDEX(Команды!$AJ$2:$AK$19,MATCH(INDEX(Команды!$A$2:$AN$7500,MATCH(CP$3,Команды!$A$2:$A$7500,0),$E113+2),Команды!$AJ$2:$AJ$19,0),2),0)</f>
        <v>0</v>
      </c>
      <c r="CQ113" s="175">
        <f>IF(OR(IF(INDEX(Команды!$A$2:$AN$7500,MATCH(CP$3,Команды!$A$2:$A$7500,0),$E113+2)=Команды!$AJ$2,TRUE,FALSE),IF(INDEX(Команды!$A$2:$AN$7500,MATCH(CP$3,Команды!$A$2:$A$7500,0),$E113+2)=Команды!$AJ$3,TRUE,FALSE),IF(INDEX(Команды!$A$2:$AN$7500,MATCH(CP$3,Команды!$A$2:$A$7500,0),$E113+2)=Команды!$AJ$4,TRUE,FALSE),IF(INDEX(Команды!$A$2:$AN$7500,MATCH(CP$3,Команды!$A$2:$A$7500,0),$E113+2)=Команды!$AJ$5,TRUE,FALSE),IF(INDEX(Команды!$A$2:$AN$7500,MATCH(CP$3,Команды!$A$2:$A$7500,0),$E113+2)=Команды!$AJ$6,TRUE,FALSE),IF(INDEX(Команды!$A$2:$AN$7500,MATCH(CP$3,Команды!$A$2:$A$7500,0),$E113+2)=Команды!$AJ$7,TRUE,FALSE),IF(INDEX(Команды!$A$2:$AN$7500,MATCH(CP$3,Команды!$A$2:$A$7500,0),$E113+2)=Команды!$AJ$8,TRUE,FALSE),IF(INDEX(Команды!$A$2:$AN$7500,MATCH(CP$3,Команды!$A$2:$A$7500,0),$E113+2)=Команды!$AJ$9,TRUE,FALSE),IF(INDEX(Команды!$A$2:$AN$7500,MATCH(CP$3,Команды!$A$2:$A$7500,0),$E113+2)=Команды!$AJ$10,TRUE,FALSE),IF(INDEX(Команды!$A$2:$AN$7500,MATCH(CP$3,Команды!$A$2:$A$7500,0),$E113+2)=Команды!$AJ$11,TRUE,FALSE),IF(INDEX(Команды!$A$2:$AN$7500,MATCH(CP$3,Команды!$A$2:$A$7500,0),$E113+2)=Команды!$AJ$12,TRUE,FALSE),IF(INDEX(Команды!$A$2:$AN$7500,MATCH(CP$3,Команды!$A$2:$A$7500,0),$E113+2)=Команды!$AJ$13,TRUE,FALSE),IF(INDEX(Команды!$A$2:$AN$7500,MATCH(CP$3,Команды!$A$2:$A$7500,0),$E113+2)=Команды!$AJ$14,TRUE,FALSE),IF(INDEX(Команды!$A$2:$AN$7500,MATCH(CP$3,Команды!$A$2:$A$7500,0),$E113+2)=Команды!$AJ$15,TRUE,FALSE),IF(INDEX(Команды!$A$2:$AN$7500,MATCH(CP$3,Команды!$A$2:$A$7500,0),$E113+2)=Команды!$AJ$16,TRUE,FALSE),IF(INDEX(Команды!$A$2:$AN$7500,MATCH(CP$3,Команды!$A$2:$A$7500,0),$E113+2)=Команды!$AJ$17,TRUE,FALSE),IF(INDEX(Команды!$A$2:$AN$7500,MATCH(CP$3,Команды!$A$2:$A$7500,0),$E113+2)=Команды!$AJ$18,TRUE,FALSE),IF(INDEX(Команды!$A$2:$AN$7500,MATCH(CP$3,Команды!$A$2:$A$7500,0),$E113+2)=Команды!$AJ$19,TRUE,FALSE)),INDEX(Команды!$AJ$2:$AL$19,MATCH(INDEX(Команды!$A$2:$AN$7500,MATCH(CP$3,Команды!$A$2:$A$7500,0),$E113+2),Команды!$AJ$2:$AJ$19,0),3),0)</f>
        <v>0</v>
      </c>
      <c r="CR113" s="342"/>
      <c r="CS113" s="174">
        <f>IF(OR(IF(INDEX(Команды!$A$2:$AN$7500,MATCH(CS$3,Команды!$A$2:$A$7500,0),$E113+2)=Команды!$AJ$2,TRUE,FALSE),IF(INDEX(Команды!$A$2:$AN$7500,MATCH(CS$3,Команды!$A$2:$A$7500,0),$E113+2)=Команды!$AJ$3,TRUE,FALSE),IF(INDEX(Команды!$A$2:$AN$7500,MATCH(CS$3,Команды!$A$2:$A$7500,0),$E113+2)=Команды!$AJ$4,TRUE,FALSE),IF(INDEX(Команды!$A$2:$AN$7500,MATCH(CS$3,Команды!$A$2:$A$7500,0),$E113+2)=Команды!$AJ$5,TRUE,FALSE),IF(INDEX(Команды!$A$2:$AN$7500,MATCH(CS$3,Команды!$A$2:$A$7500,0),$E113+2)=Команды!$AJ$6,TRUE,FALSE),IF(INDEX(Команды!$A$2:$AN$7500,MATCH(CS$3,Команды!$A$2:$A$7500,0),$E113+2)=Команды!$AJ$7,TRUE,FALSE),IF(INDEX(Команды!$A$2:$AN$7500,MATCH(CS$3,Команды!$A$2:$A$7500,0),$E113+2)=Команды!$AJ$8,TRUE,FALSE),IF(INDEX(Команды!$A$2:$AN$7500,MATCH(CS$3,Команды!$A$2:$A$7500,0),$E113+2)=Команды!$AJ$9,TRUE,FALSE),IF(INDEX(Команды!$A$2:$AN$7500,MATCH(CS$3,Команды!$A$2:$A$7500,0),$E113+2)=Команды!$AJ$10,TRUE,FALSE),IF(INDEX(Команды!$A$2:$AN$7500,MATCH(CS$3,Команды!$A$2:$A$7500,0),$E113+2)=Команды!$AJ$11,TRUE,FALSE),IF(INDEX(Команды!$A$2:$AN$7500,MATCH(CS$3,Команды!$A$2:$A$7500,0),$E113+2)=Команды!$AJ$12,TRUE,FALSE),IF(INDEX(Команды!$A$2:$AN$7500,MATCH(CS$3,Команды!$A$2:$A$7500,0),$E113+2)=Команды!$AJ$13,TRUE,FALSE),IF(INDEX(Команды!$A$2:$AN$7500,MATCH(CS$3,Команды!$A$2:$A$7500,0),$E113+2)=Команды!$AJ$14,TRUE,FALSE),IF(INDEX(Команды!$A$2:$AN$7500,MATCH(CS$3,Команды!$A$2:$A$7500,0),$E113+2)=Команды!$AJ$15,TRUE,FALSE),IF(INDEX(Команды!$A$2:$AN$7500,MATCH(CS$3,Команды!$A$2:$A$7500,0),$E113+2)=Команды!$AJ$16,TRUE,FALSE),,IF(INDEX(Команды!$A$2:$AN$7500,MATCH(CS$3,Команды!$A$2:$A$7500,0),$E113+2)=Команды!$AJ$17,TRUE,FALSE),,IF(INDEX(Команды!$A$2:$AN$7500,MATCH(CS$3,Команды!$A$2:$A$7500,0),$E113+2)=Команды!$AJ$18,TRUE,FALSE),,IF(INDEX(Команды!$A$2:$AN$7500,MATCH(CS$3,Команды!$A$2:$A$7500,0),$E113+2)=Команды!$AJ$19,TRUE,FALSE)),INDEX(Команды!$AJ$2:$AK$19,MATCH(INDEX(Команды!$A$2:$AN$7500,MATCH(CS$3,Команды!$A$2:$A$7500,0),$E113+2),Команды!$AJ$2:$AJ$19,0),2),0)</f>
        <v>0</v>
      </c>
      <c r="CT113" s="175">
        <f>IF(OR(IF(INDEX(Команды!$A$2:$AN$7500,MATCH(CS$3,Команды!$A$2:$A$7500,0),$E113+2)=Команды!$AJ$2,TRUE,FALSE),IF(INDEX(Команды!$A$2:$AN$7500,MATCH(CS$3,Команды!$A$2:$A$7500,0),$E113+2)=Команды!$AJ$3,TRUE,FALSE),IF(INDEX(Команды!$A$2:$AN$7500,MATCH(CS$3,Команды!$A$2:$A$7500,0),$E113+2)=Команды!$AJ$4,TRUE,FALSE),IF(INDEX(Команды!$A$2:$AN$7500,MATCH(CS$3,Команды!$A$2:$A$7500,0),$E113+2)=Команды!$AJ$5,TRUE,FALSE),IF(INDEX(Команды!$A$2:$AN$7500,MATCH(CS$3,Команды!$A$2:$A$7500,0),$E113+2)=Команды!$AJ$6,TRUE,FALSE),IF(INDEX(Команды!$A$2:$AN$7500,MATCH(CS$3,Команды!$A$2:$A$7500,0),$E113+2)=Команды!$AJ$7,TRUE,FALSE),IF(INDEX(Команды!$A$2:$AN$7500,MATCH(CS$3,Команды!$A$2:$A$7500,0),$E113+2)=Команды!$AJ$8,TRUE,FALSE),IF(INDEX(Команды!$A$2:$AN$7500,MATCH(CS$3,Команды!$A$2:$A$7500,0),$E113+2)=Команды!$AJ$9,TRUE,FALSE),IF(INDEX(Команды!$A$2:$AN$7500,MATCH(CS$3,Команды!$A$2:$A$7500,0),$E113+2)=Команды!$AJ$10,TRUE,FALSE),IF(INDEX(Команды!$A$2:$AN$7500,MATCH(CS$3,Команды!$A$2:$A$7500,0),$E113+2)=Команды!$AJ$11,TRUE,FALSE),IF(INDEX(Команды!$A$2:$AN$7500,MATCH(CS$3,Команды!$A$2:$A$7500,0),$E113+2)=Команды!$AJ$12,TRUE,FALSE),IF(INDEX(Команды!$A$2:$AN$7500,MATCH(CS$3,Команды!$A$2:$A$7500,0),$E113+2)=Команды!$AJ$13,TRUE,FALSE),IF(INDEX(Команды!$A$2:$AN$7500,MATCH(CS$3,Команды!$A$2:$A$7500,0),$E113+2)=Команды!$AJ$14,TRUE,FALSE),IF(INDEX(Команды!$A$2:$AN$7500,MATCH(CS$3,Команды!$A$2:$A$7500,0),$E113+2)=Команды!$AJ$15,TRUE,FALSE),IF(INDEX(Команды!$A$2:$AN$7500,MATCH(CS$3,Команды!$A$2:$A$7500,0),$E113+2)=Команды!$AJ$16,TRUE,FALSE),IF(INDEX(Команды!$A$2:$AN$7500,MATCH(CS$3,Команды!$A$2:$A$7500,0),$E113+2)=Команды!$AJ$17,TRUE,FALSE),IF(INDEX(Команды!$A$2:$AN$7500,MATCH(CS$3,Команды!$A$2:$A$7500,0),$E113+2)=Команды!$AJ$18,TRUE,FALSE),IF(INDEX(Команды!$A$2:$AN$7500,MATCH(CS$3,Команды!$A$2:$A$7500,0),$E113+2)=Команды!$AJ$19,TRUE,FALSE)),INDEX(Команды!$AJ$2:$AL$19,MATCH(INDEX(Команды!$A$2:$AN$7500,MATCH(CS$3,Команды!$A$2:$A$7500,0),$E113+2),Команды!$AJ$2:$AJ$19,0),3),0)</f>
        <v>0</v>
      </c>
      <c r="CU113" s="342"/>
    </row>
    <row r="114" spans="1:99" s="2" customFormat="1" ht="21.95" customHeight="1" x14ac:dyDescent="0.3">
      <c r="A114" s="251">
        <v>109</v>
      </c>
      <c r="B114" s="2" t="e">
        <f>VLOOKUP(A114,'Список КК'!A:F,6,TRUE)</f>
        <v>#N/A</v>
      </c>
      <c r="C114" s="4">
        <f>VLOOKUP(A114,'Список КК'!A:B,2,TRUE)</f>
        <v>0</v>
      </c>
      <c r="D114" s="203">
        <f>VLOOKUP(A114,'Список КК'!A:D,4,TRUE)</f>
        <v>0</v>
      </c>
      <c r="E114" s="4">
        <f>VLOOKUP(A114,'Список КК'!A:C,3,TRUE)</f>
        <v>0</v>
      </c>
      <c r="F114" s="220">
        <f>VLOOKUP(A114,'Список КК'!A:E,5,TRUE)</f>
        <v>0</v>
      </c>
      <c r="G114" s="174">
        <f>IF(OR(IF(INDEX(Команды!$A$2:$AN$7500,MATCH(G$3,Команды!$A$2:$A$7500,0),$E114+2)=Команды!$AJ$2,TRUE,FALSE),IF(INDEX(Команды!$A$2:$AN$7500,MATCH(G$3,Команды!$A$2:$A$7500,0),$E114+2)=Команды!$AJ$3,TRUE,FALSE),IF(INDEX(Команды!$A$2:$AN$7500,MATCH(G$3,Команды!$A$2:$A$7500,0),$E114+2)=Команды!$AJ$4,TRUE,FALSE),IF(INDEX(Команды!$A$2:$AN$7500,MATCH(G$3,Команды!$A$2:$A$7500,0),$E114+2)=Команды!$AJ$5,TRUE,FALSE),IF(INDEX(Команды!$A$2:$AN$7500,MATCH(G$3,Команды!$A$2:$A$7500,0),$E114+2)=Команды!$AJ$6,TRUE,FALSE),IF(INDEX(Команды!$A$2:$AN$7500,MATCH(G$3,Команды!$A$2:$A$7500,0),$E114+2)=Команды!$AJ$7,TRUE,FALSE),IF(INDEX(Команды!$A$2:$AN$7500,MATCH(G$3,Команды!$A$2:$A$7500,0),$E114+2)=Команды!$AJ$8,TRUE,FALSE),IF(INDEX(Команды!$A$2:$AN$7500,MATCH(G$3,Команды!$A$2:$A$7500,0),$E114+2)=Команды!$AJ$9,TRUE,FALSE),IF(INDEX(Команды!$A$2:$AN$7500,MATCH(G$3,Команды!$A$2:$A$7500,0),$E114+2)=Команды!$AJ$10,TRUE,FALSE),IF(INDEX(Команды!$A$2:$AN$7500,MATCH(G$3,Команды!$A$2:$A$7500,0),$E114+2)=Команды!$AJ$11,TRUE,FALSE),IF(INDEX(Команды!$A$2:$AN$7500,MATCH(G$3,Команды!$A$2:$A$7500,0),$E114+2)=Команды!$AJ$12,TRUE,FALSE),IF(INDEX(Команды!$A$2:$AN$7500,MATCH(G$3,Команды!$A$2:$A$7500,0),$E114+2)=Команды!$AJ$13,TRUE,FALSE),IF(INDEX(Команды!$A$2:$AN$7500,MATCH(G$3,Команды!$A$2:$A$7500,0),$E114+2)=Команды!$AJ$14,TRUE,FALSE),IF(INDEX(Команды!$A$2:$AN$7500,MATCH(G$3,Команды!$A$2:$A$7500,0),$E114+2)=Команды!$AJ$15,TRUE,FALSE),IF(INDEX(Команды!$A$2:$AN$7500,MATCH(G$3,Команды!$A$2:$A$7500,0),$E114+2)=Команды!$AJ$16,TRUE,FALSE),,IF(INDEX(Команды!$A$2:$AN$7500,MATCH(G$3,Команды!$A$2:$A$7500,0),$E114+2)=Команды!$AJ$17,TRUE,FALSE),,IF(INDEX(Команды!$A$2:$AN$7500,MATCH(G$3,Команды!$A$2:$A$7500,0),$E114+2)=Команды!$AJ$18,TRUE,FALSE),,IF(INDEX(Команды!$A$2:$AN$7500,MATCH(G$3,Команды!$A$2:$A$7500,0),$E114+2)=Команды!$AJ$19,TRUE,FALSE)),INDEX(Команды!$AJ$2:$AK$19,MATCH(INDEX(Команды!$A$2:$AN$7500,MATCH(G$3,Команды!$A$2:$A$7500,0),$E114+2),Команды!$AJ$2:$AJ$19,0),2),0)</f>
        <v>0</v>
      </c>
      <c r="H114" s="175">
        <f>IF(OR(IF(INDEX(Команды!$A$2:$AN$7500,MATCH(G$3,Команды!$A$2:$A$7500,0),$E114+2)=Команды!$AJ$2,TRUE,FALSE),IF(INDEX(Команды!$A$2:$AN$7500,MATCH(G$3,Команды!$A$2:$A$7500,0),$E114+2)=Команды!$AJ$3,TRUE,FALSE),IF(INDEX(Команды!$A$2:$AN$7500,MATCH(G$3,Команды!$A$2:$A$7500,0),$E114+2)=Команды!$AJ$4,TRUE,FALSE),IF(INDEX(Команды!$A$2:$AN$7500,MATCH(G$3,Команды!$A$2:$A$7500,0),$E114+2)=Команды!$AJ$5,TRUE,FALSE),IF(INDEX(Команды!$A$2:$AN$7500,MATCH(G$3,Команды!$A$2:$A$7500,0),$E114+2)=Команды!$AJ$6,TRUE,FALSE),IF(INDEX(Команды!$A$2:$AN$7500,MATCH(G$3,Команды!$A$2:$A$7500,0),$E114+2)=Команды!$AJ$7,TRUE,FALSE),IF(INDEX(Команды!$A$2:$AN$7500,MATCH(G$3,Команды!$A$2:$A$7500,0),$E114+2)=Команды!$AJ$8,TRUE,FALSE),IF(INDEX(Команды!$A$2:$AN$7500,MATCH(G$3,Команды!$A$2:$A$7500,0),$E114+2)=Команды!$AJ$9,TRUE,FALSE),IF(INDEX(Команды!$A$2:$AN$7500,MATCH(G$3,Команды!$A$2:$A$7500,0),$E114+2)=Команды!$AJ$10,TRUE,FALSE),IF(INDEX(Команды!$A$2:$AN$7500,MATCH(G$3,Команды!$A$2:$A$7500,0),$E114+2)=Команды!$AJ$11,TRUE,FALSE),IF(INDEX(Команды!$A$2:$AN$7500,MATCH(G$3,Команды!$A$2:$A$7500,0),$E114+2)=Команды!$AJ$12,TRUE,FALSE),IF(INDEX(Команды!$A$2:$AN$7500,MATCH(G$3,Команды!$A$2:$A$7500,0),$E114+2)=Команды!$AJ$13,TRUE,FALSE),IF(INDEX(Команды!$A$2:$AN$7500,MATCH(G$3,Команды!$A$2:$A$7500,0),$E114+2)=Команды!$AJ$14,TRUE,FALSE),IF(INDEX(Команды!$A$2:$AN$7500,MATCH(G$3,Команды!$A$2:$A$7500,0),$E114+2)=Команды!$AJ$15,TRUE,FALSE),IF(INDEX(Команды!$A$2:$AN$7500,MATCH(G$3,Команды!$A$2:$A$7500,0),$E114+2)=Команды!$AJ$16,TRUE,FALSE),IF(INDEX(Команды!$A$2:$AN$7500,MATCH(G$3,Команды!$A$2:$A$7500,0),$E114+2)=Команды!$AJ$17,TRUE,FALSE),IF(INDEX(Команды!$A$2:$AN$7500,MATCH(G$3,Команды!$A$2:$A$7500,0),$E114+2)=Команды!$AJ$18,TRUE,FALSE),IF(INDEX(Команды!$A$2:$AN$7500,MATCH(G$3,Команды!$A$2:$A$7500,0),$E114+2)=Команды!$AJ$19,TRUE,FALSE)),INDEX(Команды!$AJ$2:$AL$19,MATCH(INDEX(Команды!$A$2:$AN$7500,MATCH(G$3,Команды!$A$2:$A$7500,0),$E114+2),Команды!$AJ$2:$AJ$19,0),3),0)</f>
        <v>0</v>
      </c>
      <c r="I114" s="342"/>
      <c r="J114" s="174">
        <f>IF(OR(IF(INDEX(Команды!$A$2:$AN$7500,MATCH(J$3,Команды!$A$2:$A$7500,0),$E114+2)=Команды!$AJ$2,TRUE,FALSE),IF(INDEX(Команды!$A$2:$AN$7500,MATCH(J$3,Команды!$A$2:$A$7500,0),$E114+2)=Команды!$AJ$3,TRUE,FALSE),IF(INDEX(Команды!$A$2:$AN$7500,MATCH(J$3,Команды!$A$2:$A$7500,0),$E114+2)=Команды!$AJ$4,TRUE,FALSE),IF(INDEX(Команды!$A$2:$AN$7500,MATCH(J$3,Команды!$A$2:$A$7500,0),$E114+2)=Команды!$AJ$5,TRUE,FALSE),IF(INDEX(Команды!$A$2:$AN$7500,MATCH(J$3,Команды!$A$2:$A$7500,0),$E114+2)=Команды!$AJ$6,TRUE,FALSE),IF(INDEX(Команды!$A$2:$AN$7500,MATCH(J$3,Команды!$A$2:$A$7500,0),$E114+2)=Команды!$AJ$7,TRUE,FALSE),IF(INDEX(Команды!$A$2:$AN$7500,MATCH(J$3,Команды!$A$2:$A$7500,0),$E114+2)=Команды!$AJ$8,TRUE,FALSE),IF(INDEX(Команды!$A$2:$AN$7500,MATCH(J$3,Команды!$A$2:$A$7500,0),$E114+2)=Команды!$AJ$9,TRUE,FALSE),IF(INDEX(Команды!$A$2:$AN$7500,MATCH(J$3,Команды!$A$2:$A$7500,0),$E114+2)=Команды!$AJ$10,TRUE,FALSE),IF(INDEX(Команды!$A$2:$AN$7500,MATCH(J$3,Команды!$A$2:$A$7500,0),$E114+2)=Команды!$AJ$11,TRUE,FALSE),IF(INDEX(Команды!$A$2:$AN$7500,MATCH(J$3,Команды!$A$2:$A$7500,0),$E114+2)=Команды!$AJ$12,TRUE,FALSE),IF(INDEX(Команды!$A$2:$AN$7500,MATCH(J$3,Команды!$A$2:$A$7500,0),$E114+2)=Команды!$AJ$13,TRUE,FALSE),IF(INDEX(Команды!$A$2:$AN$7500,MATCH(J$3,Команды!$A$2:$A$7500,0),$E114+2)=Команды!$AJ$14,TRUE,FALSE),IF(INDEX(Команды!$A$2:$AN$7500,MATCH(J$3,Команды!$A$2:$A$7500,0),$E114+2)=Команды!$AJ$15,TRUE,FALSE),IF(INDEX(Команды!$A$2:$AN$7500,MATCH(J$3,Команды!$A$2:$A$7500,0),$E114+2)=Команды!$AJ$16,TRUE,FALSE),,IF(INDEX(Команды!$A$2:$AN$7500,MATCH(J$3,Команды!$A$2:$A$7500,0),$E114+2)=Команды!$AJ$17,TRUE,FALSE),,IF(INDEX(Команды!$A$2:$AN$7500,MATCH(J$3,Команды!$A$2:$A$7500,0),$E114+2)=Команды!$AJ$18,TRUE,FALSE),,IF(INDEX(Команды!$A$2:$AN$7500,MATCH(J$3,Команды!$A$2:$A$7500,0),$E114+2)=Команды!$AJ$19,TRUE,FALSE)),INDEX(Команды!$AJ$2:$AK$19,MATCH(INDEX(Команды!$A$2:$AN$7500,MATCH(J$3,Команды!$A$2:$A$7500,0),$E114+2),Команды!$AJ$2:$AJ$19,0),2),0)</f>
        <v>0</v>
      </c>
      <c r="K114" s="175">
        <f>IF(OR(IF(INDEX(Команды!$A$2:$AN$7500,MATCH(J$3,Команды!$A$2:$A$7500,0),$E114+2)=Команды!$AJ$2,TRUE,FALSE),IF(INDEX(Команды!$A$2:$AN$7500,MATCH(J$3,Команды!$A$2:$A$7500,0),$E114+2)=Команды!$AJ$3,TRUE,FALSE),IF(INDEX(Команды!$A$2:$AN$7500,MATCH(J$3,Команды!$A$2:$A$7500,0),$E114+2)=Команды!$AJ$4,TRUE,FALSE),IF(INDEX(Команды!$A$2:$AN$7500,MATCH(J$3,Команды!$A$2:$A$7500,0),$E114+2)=Команды!$AJ$5,TRUE,FALSE),IF(INDEX(Команды!$A$2:$AN$7500,MATCH(J$3,Команды!$A$2:$A$7500,0),$E114+2)=Команды!$AJ$6,TRUE,FALSE),IF(INDEX(Команды!$A$2:$AN$7500,MATCH(J$3,Команды!$A$2:$A$7500,0),$E114+2)=Команды!$AJ$7,TRUE,FALSE),IF(INDEX(Команды!$A$2:$AN$7500,MATCH(J$3,Команды!$A$2:$A$7500,0),$E114+2)=Команды!$AJ$8,TRUE,FALSE),IF(INDEX(Команды!$A$2:$AN$7500,MATCH(J$3,Команды!$A$2:$A$7500,0),$E114+2)=Команды!$AJ$9,TRUE,FALSE),IF(INDEX(Команды!$A$2:$AN$7500,MATCH(J$3,Команды!$A$2:$A$7500,0),$E114+2)=Команды!$AJ$10,TRUE,FALSE),IF(INDEX(Команды!$A$2:$AN$7500,MATCH(J$3,Команды!$A$2:$A$7500,0),$E114+2)=Команды!$AJ$11,TRUE,FALSE),IF(INDEX(Команды!$A$2:$AN$7500,MATCH(J$3,Команды!$A$2:$A$7500,0),$E114+2)=Команды!$AJ$12,TRUE,FALSE),IF(INDEX(Команды!$A$2:$AN$7500,MATCH(J$3,Команды!$A$2:$A$7500,0),$E114+2)=Команды!$AJ$13,TRUE,FALSE),IF(INDEX(Команды!$A$2:$AN$7500,MATCH(J$3,Команды!$A$2:$A$7500,0),$E114+2)=Команды!$AJ$14,TRUE,FALSE),IF(INDEX(Команды!$A$2:$AN$7500,MATCH(J$3,Команды!$A$2:$A$7500,0),$E114+2)=Команды!$AJ$15,TRUE,FALSE),IF(INDEX(Команды!$A$2:$AN$7500,MATCH(J$3,Команды!$A$2:$A$7500,0),$E114+2)=Команды!$AJ$16,TRUE,FALSE),IF(INDEX(Команды!$A$2:$AN$7500,MATCH(J$3,Команды!$A$2:$A$7500,0),$E114+2)=Команды!$AJ$17,TRUE,FALSE),IF(INDEX(Команды!$A$2:$AN$7500,MATCH(J$3,Команды!$A$2:$A$7500,0),$E114+2)=Команды!$AJ$18,TRUE,FALSE),IF(INDEX(Команды!$A$2:$AN$7500,MATCH(J$3,Команды!$A$2:$A$7500,0),$E114+2)=Команды!$AJ$19,TRUE,FALSE)),INDEX(Команды!$AJ$2:$AL$19,MATCH(INDEX(Команды!$A$2:$AN$7500,MATCH(J$3,Команды!$A$2:$A$7500,0),$E114+2),Команды!$AJ$2:$AJ$19,0),3),0)</f>
        <v>0</v>
      </c>
      <c r="L114" s="342"/>
      <c r="M114" s="174">
        <f>IF(OR(IF(INDEX(Команды!$A$2:$AN$7500,MATCH(M$3,Команды!$A$2:$A$7500,0),$E114+2)=Команды!$AJ$2,TRUE,FALSE),IF(INDEX(Команды!$A$2:$AN$7500,MATCH(M$3,Команды!$A$2:$A$7500,0),$E114+2)=Команды!$AJ$3,TRUE,FALSE),IF(INDEX(Команды!$A$2:$AN$7500,MATCH(M$3,Команды!$A$2:$A$7500,0),$E114+2)=Команды!$AJ$4,TRUE,FALSE),IF(INDEX(Команды!$A$2:$AN$7500,MATCH(M$3,Команды!$A$2:$A$7500,0),$E114+2)=Команды!$AJ$5,TRUE,FALSE),IF(INDEX(Команды!$A$2:$AN$7500,MATCH(M$3,Команды!$A$2:$A$7500,0),$E114+2)=Команды!$AJ$6,TRUE,FALSE),IF(INDEX(Команды!$A$2:$AN$7500,MATCH(M$3,Команды!$A$2:$A$7500,0),$E114+2)=Команды!$AJ$7,TRUE,FALSE),IF(INDEX(Команды!$A$2:$AN$7500,MATCH(M$3,Команды!$A$2:$A$7500,0),$E114+2)=Команды!$AJ$8,TRUE,FALSE),IF(INDEX(Команды!$A$2:$AN$7500,MATCH(M$3,Команды!$A$2:$A$7500,0),$E114+2)=Команды!$AJ$9,TRUE,FALSE),IF(INDEX(Команды!$A$2:$AN$7500,MATCH(M$3,Команды!$A$2:$A$7500,0),$E114+2)=Команды!$AJ$10,TRUE,FALSE),IF(INDEX(Команды!$A$2:$AN$7500,MATCH(M$3,Команды!$A$2:$A$7500,0),$E114+2)=Команды!$AJ$11,TRUE,FALSE),IF(INDEX(Команды!$A$2:$AN$7500,MATCH(M$3,Команды!$A$2:$A$7500,0),$E114+2)=Команды!$AJ$12,TRUE,FALSE),IF(INDEX(Команды!$A$2:$AN$7500,MATCH(M$3,Команды!$A$2:$A$7500,0),$E114+2)=Команды!$AJ$13,TRUE,FALSE),IF(INDEX(Команды!$A$2:$AN$7500,MATCH(M$3,Команды!$A$2:$A$7500,0),$E114+2)=Команды!$AJ$14,TRUE,FALSE),IF(INDEX(Команды!$A$2:$AN$7500,MATCH(M$3,Команды!$A$2:$A$7500,0),$E114+2)=Команды!$AJ$15,TRUE,FALSE),IF(INDEX(Команды!$A$2:$AN$7500,MATCH(M$3,Команды!$A$2:$A$7500,0),$E114+2)=Команды!$AJ$16,TRUE,FALSE),,IF(INDEX(Команды!$A$2:$AN$7500,MATCH(M$3,Команды!$A$2:$A$7500,0),$E114+2)=Команды!$AJ$17,TRUE,FALSE),,IF(INDEX(Команды!$A$2:$AN$7500,MATCH(M$3,Команды!$A$2:$A$7500,0),$E114+2)=Команды!$AJ$18,TRUE,FALSE),,IF(INDEX(Команды!$A$2:$AN$7500,MATCH(M$3,Команды!$A$2:$A$7500,0),$E114+2)=Команды!$AJ$19,TRUE,FALSE)),INDEX(Команды!$AJ$2:$AK$19,MATCH(INDEX(Команды!$A$2:$AN$7500,MATCH(M$3,Команды!$A$2:$A$7500,0),$E114+2),Команды!$AJ$2:$AJ$19,0),2),0)</f>
        <v>0</v>
      </c>
      <c r="N114" s="175">
        <f>IF(OR(IF(INDEX(Команды!$A$2:$AN$7500,MATCH(M$3,Команды!$A$2:$A$7500,0),$E114+2)=Команды!$AJ$2,TRUE,FALSE),IF(INDEX(Команды!$A$2:$AN$7500,MATCH(M$3,Команды!$A$2:$A$7500,0),$E114+2)=Команды!$AJ$3,TRUE,FALSE),IF(INDEX(Команды!$A$2:$AN$7500,MATCH(M$3,Команды!$A$2:$A$7500,0),$E114+2)=Команды!$AJ$4,TRUE,FALSE),IF(INDEX(Команды!$A$2:$AN$7500,MATCH(M$3,Команды!$A$2:$A$7500,0),$E114+2)=Команды!$AJ$5,TRUE,FALSE),IF(INDEX(Команды!$A$2:$AN$7500,MATCH(M$3,Команды!$A$2:$A$7500,0),$E114+2)=Команды!$AJ$6,TRUE,FALSE),IF(INDEX(Команды!$A$2:$AN$7500,MATCH(M$3,Команды!$A$2:$A$7500,0),$E114+2)=Команды!$AJ$7,TRUE,FALSE),IF(INDEX(Команды!$A$2:$AN$7500,MATCH(M$3,Команды!$A$2:$A$7500,0),$E114+2)=Команды!$AJ$8,TRUE,FALSE),IF(INDEX(Команды!$A$2:$AN$7500,MATCH(M$3,Команды!$A$2:$A$7500,0),$E114+2)=Команды!$AJ$9,TRUE,FALSE),IF(INDEX(Команды!$A$2:$AN$7500,MATCH(M$3,Команды!$A$2:$A$7500,0),$E114+2)=Команды!$AJ$10,TRUE,FALSE),IF(INDEX(Команды!$A$2:$AN$7500,MATCH(M$3,Команды!$A$2:$A$7500,0),$E114+2)=Команды!$AJ$11,TRUE,FALSE),IF(INDEX(Команды!$A$2:$AN$7500,MATCH(M$3,Команды!$A$2:$A$7500,0),$E114+2)=Команды!$AJ$12,TRUE,FALSE),IF(INDEX(Команды!$A$2:$AN$7500,MATCH(M$3,Команды!$A$2:$A$7500,0),$E114+2)=Команды!$AJ$13,TRUE,FALSE),IF(INDEX(Команды!$A$2:$AN$7500,MATCH(M$3,Команды!$A$2:$A$7500,0),$E114+2)=Команды!$AJ$14,TRUE,FALSE),IF(INDEX(Команды!$A$2:$AN$7500,MATCH(M$3,Команды!$A$2:$A$7500,0),$E114+2)=Команды!$AJ$15,TRUE,FALSE),IF(INDEX(Команды!$A$2:$AN$7500,MATCH(M$3,Команды!$A$2:$A$7500,0),$E114+2)=Команды!$AJ$16,TRUE,FALSE),IF(INDEX(Команды!$A$2:$AN$7500,MATCH(M$3,Команды!$A$2:$A$7500,0),$E114+2)=Команды!$AJ$17,TRUE,FALSE),IF(INDEX(Команды!$A$2:$AN$7500,MATCH(M$3,Команды!$A$2:$A$7500,0),$E114+2)=Команды!$AJ$18,TRUE,FALSE),IF(INDEX(Команды!$A$2:$AN$7500,MATCH(M$3,Команды!$A$2:$A$7500,0),$E114+2)=Команды!$AJ$19,TRUE,FALSE)),INDEX(Команды!$AJ$2:$AL$19,MATCH(INDEX(Команды!$A$2:$AN$7500,MATCH(M$3,Команды!$A$2:$A$7500,0),$E114+2),Команды!$AJ$2:$AJ$19,0),3),0)</f>
        <v>0</v>
      </c>
      <c r="O114" s="342"/>
      <c r="P114" s="174">
        <f>IF(OR(IF(INDEX(Команды!$A$2:$AN$7500,MATCH(P$3,Команды!$A$2:$A$7500,0),$E114+2)=Команды!$AJ$2,TRUE,FALSE),IF(INDEX(Команды!$A$2:$AN$7500,MATCH(P$3,Команды!$A$2:$A$7500,0),$E114+2)=Команды!$AJ$3,TRUE,FALSE),IF(INDEX(Команды!$A$2:$AN$7500,MATCH(P$3,Команды!$A$2:$A$7500,0),$E114+2)=Команды!$AJ$4,TRUE,FALSE),IF(INDEX(Команды!$A$2:$AN$7500,MATCH(P$3,Команды!$A$2:$A$7500,0),$E114+2)=Команды!$AJ$5,TRUE,FALSE),IF(INDEX(Команды!$A$2:$AN$7500,MATCH(P$3,Команды!$A$2:$A$7500,0),$E114+2)=Команды!$AJ$6,TRUE,FALSE),IF(INDEX(Команды!$A$2:$AN$7500,MATCH(P$3,Команды!$A$2:$A$7500,0),$E114+2)=Команды!$AJ$7,TRUE,FALSE),IF(INDEX(Команды!$A$2:$AN$7500,MATCH(P$3,Команды!$A$2:$A$7500,0),$E114+2)=Команды!$AJ$8,TRUE,FALSE),IF(INDEX(Команды!$A$2:$AN$7500,MATCH(P$3,Команды!$A$2:$A$7500,0),$E114+2)=Команды!$AJ$9,TRUE,FALSE),IF(INDEX(Команды!$A$2:$AN$7500,MATCH(P$3,Команды!$A$2:$A$7500,0),$E114+2)=Команды!$AJ$10,TRUE,FALSE),IF(INDEX(Команды!$A$2:$AN$7500,MATCH(P$3,Команды!$A$2:$A$7500,0),$E114+2)=Команды!$AJ$11,TRUE,FALSE),IF(INDEX(Команды!$A$2:$AN$7500,MATCH(P$3,Команды!$A$2:$A$7500,0),$E114+2)=Команды!$AJ$12,TRUE,FALSE),IF(INDEX(Команды!$A$2:$AN$7500,MATCH(P$3,Команды!$A$2:$A$7500,0),$E114+2)=Команды!$AJ$13,TRUE,FALSE),IF(INDEX(Команды!$A$2:$AN$7500,MATCH(P$3,Команды!$A$2:$A$7500,0),$E114+2)=Команды!$AJ$14,TRUE,FALSE),IF(INDEX(Команды!$A$2:$AN$7500,MATCH(P$3,Команды!$A$2:$A$7500,0),$E114+2)=Команды!$AJ$15,TRUE,FALSE),IF(INDEX(Команды!$A$2:$AN$7500,MATCH(P$3,Команды!$A$2:$A$7500,0),$E114+2)=Команды!$AJ$16,TRUE,FALSE),,IF(INDEX(Команды!$A$2:$AN$7500,MATCH(P$3,Команды!$A$2:$A$7500,0),$E114+2)=Команды!$AJ$17,TRUE,FALSE),,IF(INDEX(Команды!$A$2:$AN$7500,MATCH(P$3,Команды!$A$2:$A$7500,0),$E114+2)=Команды!$AJ$18,TRUE,FALSE),,IF(INDEX(Команды!$A$2:$AN$7500,MATCH(P$3,Команды!$A$2:$A$7500,0),$E114+2)=Команды!$AJ$19,TRUE,FALSE)),INDEX(Команды!$AJ$2:$AK$19,MATCH(INDEX(Команды!$A$2:$AN$7500,MATCH(P$3,Команды!$A$2:$A$7500,0),$E114+2),Команды!$AJ$2:$AJ$19,0),2),0)</f>
        <v>0</v>
      </c>
      <c r="Q114" s="175">
        <f>IF(OR(IF(INDEX(Команды!$A$2:$AN$7500,MATCH(P$3,Команды!$A$2:$A$7500,0),$E114+2)=Команды!$AJ$2,TRUE,FALSE),IF(INDEX(Команды!$A$2:$AN$7500,MATCH(P$3,Команды!$A$2:$A$7500,0),$E114+2)=Команды!$AJ$3,TRUE,FALSE),IF(INDEX(Команды!$A$2:$AN$7500,MATCH(P$3,Команды!$A$2:$A$7500,0),$E114+2)=Команды!$AJ$4,TRUE,FALSE),IF(INDEX(Команды!$A$2:$AN$7500,MATCH(P$3,Команды!$A$2:$A$7500,0),$E114+2)=Команды!$AJ$5,TRUE,FALSE),IF(INDEX(Команды!$A$2:$AN$7500,MATCH(P$3,Команды!$A$2:$A$7500,0),$E114+2)=Команды!$AJ$6,TRUE,FALSE),IF(INDEX(Команды!$A$2:$AN$7500,MATCH(P$3,Команды!$A$2:$A$7500,0),$E114+2)=Команды!$AJ$7,TRUE,FALSE),IF(INDEX(Команды!$A$2:$AN$7500,MATCH(P$3,Команды!$A$2:$A$7500,0),$E114+2)=Команды!$AJ$8,TRUE,FALSE),IF(INDEX(Команды!$A$2:$AN$7500,MATCH(P$3,Команды!$A$2:$A$7500,0),$E114+2)=Команды!$AJ$9,TRUE,FALSE),IF(INDEX(Команды!$A$2:$AN$7500,MATCH(P$3,Команды!$A$2:$A$7500,0),$E114+2)=Команды!$AJ$10,TRUE,FALSE),IF(INDEX(Команды!$A$2:$AN$7500,MATCH(P$3,Команды!$A$2:$A$7500,0),$E114+2)=Команды!$AJ$11,TRUE,FALSE),IF(INDEX(Команды!$A$2:$AN$7500,MATCH(P$3,Команды!$A$2:$A$7500,0),$E114+2)=Команды!$AJ$12,TRUE,FALSE),IF(INDEX(Команды!$A$2:$AN$7500,MATCH(P$3,Команды!$A$2:$A$7500,0),$E114+2)=Команды!$AJ$13,TRUE,FALSE),IF(INDEX(Команды!$A$2:$AN$7500,MATCH(P$3,Команды!$A$2:$A$7500,0),$E114+2)=Команды!$AJ$14,TRUE,FALSE),IF(INDEX(Команды!$A$2:$AN$7500,MATCH(P$3,Команды!$A$2:$A$7500,0),$E114+2)=Команды!$AJ$15,TRUE,FALSE),IF(INDEX(Команды!$A$2:$AN$7500,MATCH(P$3,Команды!$A$2:$A$7500,0),$E114+2)=Команды!$AJ$16,TRUE,FALSE),IF(INDEX(Команды!$A$2:$AN$7500,MATCH(P$3,Команды!$A$2:$A$7500,0),$E114+2)=Команды!$AJ$17,TRUE,FALSE),IF(INDEX(Команды!$A$2:$AN$7500,MATCH(P$3,Команды!$A$2:$A$7500,0),$E114+2)=Команды!$AJ$18,TRUE,FALSE),IF(INDEX(Команды!$A$2:$AN$7500,MATCH(P$3,Команды!$A$2:$A$7500,0),$E114+2)=Команды!$AJ$19,TRUE,FALSE)),INDEX(Команды!$AJ$2:$AL$19,MATCH(INDEX(Команды!$A$2:$AN$7500,MATCH(P$3,Команды!$A$2:$A$7500,0),$E114+2),Команды!$AJ$2:$AJ$19,0),3),0)</f>
        <v>0</v>
      </c>
      <c r="R114" s="342"/>
      <c r="S114" s="174">
        <f>IF(OR(IF(INDEX(Команды!$A$2:$AN$7500,MATCH(S$3,Команды!$A$2:$A$7500,0),$E114+2)=Команды!$AJ$2,TRUE,FALSE),IF(INDEX(Команды!$A$2:$AN$7500,MATCH(S$3,Команды!$A$2:$A$7500,0),$E114+2)=Команды!$AJ$3,TRUE,FALSE),IF(INDEX(Команды!$A$2:$AN$7500,MATCH(S$3,Команды!$A$2:$A$7500,0),$E114+2)=Команды!$AJ$4,TRUE,FALSE),IF(INDEX(Команды!$A$2:$AN$7500,MATCH(S$3,Команды!$A$2:$A$7500,0),$E114+2)=Команды!$AJ$5,TRUE,FALSE),IF(INDEX(Команды!$A$2:$AN$7500,MATCH(S$3,Команды!$A$2:$A$7500,0),$E114+2)=Команды!$AJ$6,TRUE,FALSE),IF(INDEX(Команды!$A$2:$AN$7500,MATCH(S$3,Команды!$A$2:$A$7500,0),$E114+2)=Команды!$AJ$7,TRUE,FALSE),IF(INDEX(Команды!$A$2:$AN$7500,MATCH(S$3,Команды!$A$2:$A$7500,0),$E114+2)=Команды!$AJ$8,TRUE,FALSE),IF(INDEX(Команды!$A$2:$AN$7500,MATCH(S$3,Команды!$A$2:$A$7500,0),$E114+2)=Команды!$AJ$9,TRUE,FALSE),IF(INDEX(Команды!$A$2:$AN$7500,MATCH(S$3,Команды!$A$2:$A$7500,0),$E114+2)=Команды!$AJ$10,TRUE,FALSE),IF(INDEX(Команды!$A$2:$AN$7500,MATCH(S$3,Команды!$A$2:$A$7500,0),$E114+2)=Команды!$AJ$11,TRUE,FALSE),IF(INDEX(Команды!$A$2:$AN$7500,MATCH(S$3,Команды!$A$2:$A$7500,0),$E114+2)=Команды!$AJ$12,TRUE,FALSE),IF(INDEX(Команды!$A$2:$AN$7500,MATCH(S$3,Команды!$A$2:$A$7500,0),$E114+2)=Команды!$AJ$13,TRUE,FALSE),IF(INDEX(Команды!$A$2:$AN$7500,MATCH(S$3,Команды!$A$2:$A$7500,0),$E114+2)=Команды!$AJ$14,TRUE,FALSE),IF(INDEX(Команды!$A$2:$AN$7500,MATCH(S$3,Команды!$A$2:$A$7500,0),$E114+2)=Команды!$AJ$15,TRUE,FALSE),IF(INDEX(Команды!$A$2:$AN$7500,MATCH(S$3,Команды!$A$2:$A$7500,0),$E114+2)=Команды!$AJ$16,TRUE,FALSE),,IF(INDEX(Команды!$A$2:$AN$7500,MATCH(S$3,Команды!$A$2:$A$7500,0),$E114+2)=Команды!$AJ$17,TRUE,FALSE),,IF(INDEX(Команды!$A$2:$AN$7500,MATCH(S$3,Команды!$A$2:$A$7500,0),$E114+2)=Команды!$AJ$18,TRUE,FALSE),,IF(INDEX(Команды!$A$2:$AN$7500,MATCH(S$3,Команды!$A$2:$A$7500,0),$E114+2)=Команды!$AJ$19,TRUE,FALSE)),INDEX(Команды!$AJ$2:$AK$19,MATCH(INDEX(Команды!$A$2:$AN$7500,MATCH(S$3,Команды!$A$2:$A$7500,0),$E114+2),Команды!$AJ$2:$AJ$19,0),2),0)</f>
        <v>0</v>
      </c>
      <c r="T114" s="175">
        <f>IF(OR(IF(INDEX(Команды!$A$2:$AN$7500,MATCH(S$3,Команды!$A$2:$A$7500,0),$E114+2)=Команды!$AJ$2,TRUE,FALSE),IF(INDEX(Команды!$A$2:$AN$7500,MATCH(S$3,Команды!$A$2:$A$7500,0),$E114+2)=Команды!$AJ$3,TRUE,FALSE),IF(INDEX(Команды!$A$2:$AN$7500,MATCH(S$3,Команды!$A$2:$A$7500,0),$E114+2)=Команды!$AJ$4,TRUE,FALSE),IF(INDEX(Команды!$A$2:$AN$7500,MATCH(S$3,Команды!$A$2:$A$7500,0),$E114+2)=Команды!$AJ$5,TRUE,FALSE),IF(INDEX(Команды!$A$2:$AN$7500,MATCH(S$3,Команды!$A$2:$A$7500,0),$E114+2)=Команды!$AJ$6,TRUE,FALSE),IF(INDEX(Команды!$A$2:$AN$7500,MATCH(S$3,Команды!$A$2:$A$7500,0),$E114+2)=Команды!$AJ$7,TRUE,FALSE),IF(INDEX(Команды!$A$2:$AN$7500,MATCH(S$3,Команды!$A$2:$A$7500,0),$E114+2)=Команды!$AJ$8,TRUE,FALSE),IF(INDEX(Команды!$A$2:$AN$7500,MATCH(S$3,Команды!$A$2:$A$7500,0),$E114+2)=Команды!$AJ$9,TRUE,FALSE),IF(INDEX(Команды!$A$2:$AN$7500,MATCH(S$3,Команды!$A$2:$A$7500,0),$E114+2)=Команды!$AJ$10,TRUE,FALSE),IF(INDEX(Команды!$A$2:$AN$7500,MATCH(S$3,Команды!$A$2:$A$7500,0),$E114+2)=Команды!$AJ$11,TRUE,FALSE),IF(INDEX(Команды!$A$2:$AN$7500,MATCH(S$3,Команды!$A$2:$A$7500,0),$E114+2)=Команды!$AJ$12,TRUE,FALSE),IF(INDEX(Команды!$A$2:$AN$7500,MATCH(S$3,Команды!$A$2:$A$7500,0),$E114+2)=Команды!$AJ$13,TRUE,FALSE),IF(INDEX(Команды!$A$2:$AN$7500,MATCH(S$3,Команды!$A$2:$A$7500,0),$E114+2)=Команды!$AJ$14,TRUE,FALSE),IF(INDEX(Команды!$A$2:$AN$7500,MATCH(S$3,Команды!$A$2:$A$7500,0),$E114+2)=Команды!$AJ$15,TRUE,FALSE),IF(INDEX(Команды!$A$2:$AN$7500,MATCH(S$3,Команды!$A$2:$A$7500,0),$E114+2)=Команды!$AJ$16,TRUE,FALSE),IF(INDEX(Команды!$A$2:$AN$7500,MATCH(S$3,Команды!$A$2:$A$7500,0),$E114+2)=Команды!$AJ$17,TRUE,FALSE),IF(INDEX(Команды!$A$2:$AN$7500,MATCH(S$3,Команды!$A$2:$A$7500,0),$E114+2)=Команды!$AJ$18,TRUE,FALSE),IF(INDEX(Команды!$A$2:$AN$7500,MATCH(S$3,Команды!$A$2:$A$7500,0),$E114+2)=Команды!$AJ$19,TRUE,FALSE)),INDEX(Команды!$AJ$2:$AL$19,MATCH(INDEX(Команды!$A$2:$AN$7500,MATCH(S$3,Команды!$A$2:$A$7500,0),$E114+2),Команды!$AJ$2:$AJ$19,0),3),0)</f>
        <v>0</v>
      </c>
      <c r="U114" s="342"/>
      <c r="V114" s="174">
        <f>IF(OR(IF(INDEX(Команды!$A$2:$AN$7500,MATCH(V$3,Команды!$A$2:$A$7500,0),$E114+2)=Команды!$AJ$2,TRUE,FALSE),IF(INDEX(Команды!$A$2:$AN$7500,MATCH(V$3,Команды!$A$2:$A$7500,0),$E114+2)=Команды!$AJ$3,TRUE,FALSE),IF(INDEX(Команды!$A$2:$AN$7500,MATCH(V$3,Команды!$A$2:$A$7500,0),$E114+2)=Команды!$AJ$4,TRUE,FALSE),IF(INDEX(Команды!$A$2:$AN$7500,MATCH(V$3,Команды!$A$2:$A$7500,0),$E114+2)=Команды!$AJ$5,TRUE,FALSE),IF(INDEX(Команды!$A$2:$AN$7500,MATCH(V$3,Команды!$A$2:$A$7500,0),$E114+2)=Команды!$AJ$6,TRUE,FALSE),IF(INDEX(Команды!$A$2:$AN$7500,MATCH(V$3,Команды!$A$2:$A$7500,0),$E114+2)=Команды!$AJ$7,TRUE,FALSE),IF(INDEX(Команды!$A$2:$AN$7500,MATCH(V$3,Команды!$A$2:$A$7500,0),$E114+2)=Команды!$AJ$8,TRUE,FALSE),IF(INDEX(Команды!$A$2:$AN$7500,MATCH(V$3,Команды!$A$2:$A$7500,0),$E114+2)=Команды!$AJ$9,TRUE,FALSE),IF(INDEX(Команды!$A$2:$AN$7500,MATCH(V$3,Команды!$A$2:$A$7500,0),$E114+2)=Команды!$AJ$10,TRUE,FALSE),IF(INDEX(Команды!$A$2:$AN$7500,MATCH(V$3,Команды!$A$2:$A$7500,0),$E114+2)=Команды!$AJ$11,TRUE,FALSE),IF(INDEX(Команды!$A$2:$AN$7500,MATCH(V$3,Команды!$A$2:$A$7500,0),$E114+2)=Команды!$AJ$12,TRUE,FALSE),IF(INDEX(Команды!$A$2:$AN$7500,MATCH(V$3,Команды!$A$2:$A$7500,0),$E114+2)=Команды!$AJ$13,TRUE,FALSE),IF(INDEX(Команды!$A$2:$AN$7500,MATCH(V$3,Команды!$A$2:$A$7500,0),$E114+2)=Команды!$AJ$14,TRUE,FALSE),IF(INDEX(Команды!$A$2:$AN$7500,MATCH(V$3,Команды!$A$2:$A$7500,0),$E114+2)=Команды!$AJ$15,TRUE,FALSE),IF(INDEX(Команды!$A$2:$AN$7500,MATCH(V$3,Команды!$A$2:$A$7500,0),$E114+2)=Команды!$AJ$16,TRUE,FALSE),,IF(INDEX(Команды!$A$2:$AN$7500,MATCH(V$3,Команды!$A$2:$A$7500,0),$E114+2)=Команды!$AJ$17,TRUE,FALSE),,IF(INDEX(Команды!$A$2:$AN$7500,MATCH(V$3,Команды!$A$2:$A$7500,0),$E114+2)=Команды!$AJ$18,TRUE,FALSE),,IF(INDEX(Команды!$A$2:$AN$7500,MATCH(V$3,Команды!$A$2:$A$7500,0),$E114+2)=Команды!$AJ$19,TRUE,FALSE)),INDEX(Команды!$AJ$2:$AK$19,MATCH(INDEX(Команды!$A$2:$AN$7500,MATCH(V$3,Команды!$A$2:$A$7500,0),$E114+2),Команды!$AJ$2:$AJ$19,0),2),0)</f>
        <v>0</v>
      </c>
      <c r="W114" s="175">
        <f>IF(OR(IF(INDEX(Команды!$A$2:$AN$7500,MATCH(V$3,Команды!$A$2:$A$7500,0),$E114+2)=Команды!$AJ$2,TRUE,FALSE),IF(INDEX(Команды!$A$2:$AN$7500,MATCH(V$3,Команды!$A$2:$A$7500,0),$E114+2)=Команды!$AJ$3,TRUE,FALSE),IF(INDEX(Команды!$A$2:$AN$7500,MATCH(V$3,Команды!$A$2:$A$7500,0),$E114+2)=Команды!$AJ$4,TRUE,FALSE),IF(INDEX(Команды!$A$2:$AN$7500,MATCH(V$3,Команды!$A$2:$A$7500,0),$E114+2)=Команды!$AJ$5,TRUE,FALSE),IF(INDEX(Команды!$A$2:$AN$7500,MATCH(V$3,Команды!$A$2:$A$7500,0),$E114+2)=Команды!$AJ$6,TRUE,FALSE),IF(INDEX(Команды!$A$2:$AN$7500,MATCH(V$3,Команды!$A$2:$A$7500,0),$E114+2)=Команды!$AJ$7,TRUE,FALSE),IF(INDEX(Команды!$A$2:$AN$7500,MATCH(V$3,Команды!$A$2:$A$7500,0),$E114+2)=Команды!$AJ$8,TRUE,FALSE),IF(INDEX(Команды!$A$2:$AN$7500,MATCH(V$3,Команды!$A$2:$A$7500,0),$E114+2)=Команды!$AJ$9,TRUE,FALSE),IF(INDEX(Команды!$A$2:$AN$7500,MATCH(V$3,Команды!$A$2:$A$7500,0),$E114+2)=Команды!$AJ$10,TRUE,FALSE),IF(INDEX(Команды!$A$2:$AN$7500,MATCH(V$3,Команды!$A$2:$A$7500,0),$E114+2)=Команды!$AJ$11,TRUE,FALSE),IF(INDEX(Команды!$A$2:$AN$7500,MATCH(V$3,Команды!$A$2:$A$7500,0),$E114+2)=Команды!$AJ$12,TRUE,FALSE),IF(INDEX(Команды!$A$2:$AN$7500,MATCH(V$3,Команды!$A$2:$A$7500,0),$E114+2)=Команды!$AJ$13,TRUE,FALSE),IF(INDEX(Команды!$A$2:$AN$7500,MATCH(V$3,Команды!$A$2:$A$7500,0),$E114+2)=Команды!$AJ$14,TRUE,FALSE),IF(INDEX(Команды!$A$2:$AN$7500,MATCH(V$3,Команды!$A$2:$A$7500,0),$E114+2)=Команды!$AJ$15,TRUE,FALSE),IF(INDEX(Команды!$A$2:$AN$7500,MATCH(V$3,Команды!$A$2:$A$7500,0),$E114+2)=Команды!$AJ$16,TRUE,FALSE),IF(INDEX(Команды!$A$2:$AN$7500,MATCH(V$3,Команды!$A$2:$A$7500,0),$E114+2)=Команды!$AJ$17,TRUE,FALSE),IF(INDEX(Команды!$A$2:$AN$7500,MATCH(V$3,Команды!$A$2:$A$7500,0),$E114+2)=Команды!$AJ$18,TRUE,FALSE),IF(INDEX(Команды!$A$2:$AN$7500,MATCH(V$3,Команды!$A$2:$A$7500,0),$E114+2)=Команды!$AJ$19,TRUE,FALSE)),INDEX(Команды!$AJ$2:$AL$19,MATCH(INDEX(Команды!$A$2:$AN$7500,MATCH(V$3,Команды!$A$2:$A$7500,0),$E114+2),Команды!$AJ$2:$AJ$19,0),3),0)</f>
        <v>0</v>
      </c>
      <c r="X114" s="342"/>
      <c r="Y114" s="174">
        <f>IF(OR(IF(INDEX(Команды!$A$2:$AN$7500,MATCH(Y$3,Команды!$A$2:$A$7500,0),$E114+2)=Команды!$AJ$2,TRUE,FALSE),IF(INDEX(Команды!$A$2:$AN$7500,MATCH(Y$3,Команды!$A$2:$A$7500,0),$E114+2)=Команды!$AJ$3,TRUE,FALSE),IF(INDEX(Команды!$A$2:$AN$7500,MATCH(Y$3,Команды!$A$2:$A$7500,0),$E114+2)=Команды!$AJ$4,TRUE,FALSE),IF(INDEX(Команды!$A$2:$AN$7500,MATCH(Y$3,Команды!$A$2:$A$7500,0),$E114+2)=Команды!$AJ$5,TRUE,FALSE),IF(INDEX(Команды!$A$2:$AN$7500,MATCH(Y$3,Команды!$A$2:$A$7500,0),$E114+2)=Команды!$AJ$6,TRUE,FALSE),IF(INDEX(Команды!$A$2:$AN$7500,MATCH(Y$3,Команды!$A$2:$A$7500,0),$E114+2)=Команды!$AJ$7,TRUE,FALSE),IF(INDEX(Команды!$A$2:$AN$7500,MATCH(Y$3,Команды!$A$2:$A$7500,0),$E114+2)=Команды!$AJ$8,TRUE,FALSE),IF(INDEX(Команды!$A$2:$AN$7500,MATCH(Y$3,Команды!$A$2:$A$7500,0),$E114+2)=Команды!$AJ$9,TRUE,FALSE),IF(INDEX(Команды!$A$2:$AN$7500,MATCH(Y$3,Команды!$A$2:$A$7500,0),$E114+2)=Команды!$AJ$10,TRUE,FALSE),IF(INDEX(Команды!$A$2:$AN$7500,MATCH(Y$3,Команды!$A$2:$A$7500,0),$E114+2)=Команды!$AJ$11,TRUE,FALSE),IF(INDEX(Команды!$A$2:$AN$7500,MATCH(Y$3,Команды!$A$2:$A$7500,0),$E114+2)=Команды!$AJ$12,TRUE,FALSE),IF(INDEX(Команды!$A$2:$AN$7500,MATCH(Y$3,Команды!$A$2:$A$7500,0),$E114+2)=Команды!$AJ$13,TRUE,FALSE),IF(INDEX(Команды!$A$2:$AN$7500,MATCH(Y$3,Команды!$A$2:$A$7500,0),$E114+2)=Команды!$AJ$14,TRUE,FALSE),IF(INDEX(Команды!$A$2:$AN$7500,MATCH(Y$3,Команды!$A$2:$A$7500,0),$E114+2)=Команды!$AJ$15,TRUE,FALSE),IF(INDEX(Команды!$A$2:$AN$7500,MATCH(Y$3,Команды!$A$2:$A$7500,0),$E114+2)=Команды!$AJ$16,TRUE,FALSE),,IF(INDEX(Команды!$A$2:$AN$7500,MATCH(Y$3,Команды!$A$2:$A$7500,0),$E114+2)=Команды!$AJ$17,TRUE,FALSE),,IF(INDEX(Команды!$A$2:$AN$7500,MATCH(Y$3,Команды!$A$2:$A$7500,0),$E114+2)=Команды!$AJ$18,TRUE,FALSE),,IF(INDEX(Команды!$A$2:$AN$7500,MATCH(Y$3,Команды!$A$2:$A$7500,0),$E114+2)=Команды!$AJ$19,TRUE,FALSE)),INDEX(Команды!$AJ$2:$AK$19,MATCH(INDEX(Команды!$A$2:$AN$7500,MATCH(Y$3,Команды!$A$2:$A$7500,0),$E114+2),Команды!$AJ$2:$AJ$19,0),2),0)</f>
        <v>0</v>
      </c>
      <c r="Z114" s="175">
        <f>IF(OR(IF(INDEX(Команды!$A$2:$AN$7500,MATCH(Y$3,Команды!$A$2:$A$7500,0),$E114+2)=Команды!$AJ$2,TRUE,FALSE),IF(INDEX(Команды!$A$2:$AN$7500,MATCH(Y$3,Команды!$A$2:$A$7500,0),$E114+2)=Команды!$AJ$3,TRUE,FALSE),IF(INDEX(Команды!$A$2:$AN$7500,MATCH(Y$3,Команды!$A$2:$A$7500,0),$E114+2)=Команды!$AJ$4,TRUE,FALSE),IF(INDEX(Команды!$A$2:$AN$7500,MATCH(Y$3,Команды!$A$2:$A$7500,0),$E114+2)=Команды!$AJ$5,TRUE,FALSE),IF(INDEX(Команды!$A$2:$AN$7500,MATCH(Y$3,Команды!$A$2:$A$7500,0),$E114+2)=Команды!$AJ$6,TRUE,FALSE),IF(INDEX(Команды!$A$2:$AN$7500,MATCH(Y$3,Команды!$A$2:$A$7500,0),$E114+2)=Команды!$AJ$7,TRUE,FALSE),IF(INDEX(Команды!$A$2:$AN$7500,MATCH(Y$3,Команды!$A$2:$A$7500,0),$E114+2)=Команды!$AJ$8,TRUE,FALSE),IF(INDEX(Команды!$A$2:$AN$7500,MATCH(Y$3,Команды!$A$2:$A$7500,0),$E114+2)=Команды!$AJ$9,TRUE,FALSE),IF(INDEX(Команды!$A$2:$AN$7500,MATCH(Y$3,Команды!$A$2:$A$7500,0),$E114+2)=Команды!$AJ$10,TRUE,FALSE),IF(INDEX(Команды!$A$2:$AN$7500,MATCH(Y$3,Команды!$A$2:$A$7500,0),$E114+2)=Команды!$AJ$11,TRUE,FALSE),IF(INDEX(Команды!$A$2:$AN$7500,MATCH(Y$3,Команды!$A$2:$A$7500,0),$E114+2)=Команды!$AJ$12,TRUE,FALSE),IF(INDEX(Команды!$A$2:$AN$7500,MATCH(Y$3,Команды!$A$2:$A$7500,0),$E114+2)=Команды!$AJ$13,TRUE,FALSE),IF(INDEX(Команды!$A$2:$AN$7500,MATCH(Y$3,Команды!$A$2:$A$7500,0),$E114+2)=Команды!$AJ$14,TRUE,FALSE),IF(INDEX(Команды!$A$2:$AN$7500,MATCH(Y$3,Команды!$A$2:$A$7500,0),$E114+2)=Команды!$AJ$15,TRUE,FALSE),IF(INDEX(Команды!$A$2:$AN$7500,MATCH(Y$3,Команды!$A$2:$A$7500,0),$E114+2)=Команды!$AJ$16,TRUE,FALSE),IF(INDEX(Команды!$A$2:$AN$7500,MATCH(Y$3,Команды!$A$2:$A$7500,0),$E114+2)=Команды!$AJ$17,TRUE,FALSE),IF(INDEX(Команды!$A$2:$AN$7500,MATCH(Y$3,Команды!$A$2:$A$7500,0),$E114+2)=Команды!$AJ$18,TRUE,FALSE),IF(INDEX(Команды!$A$2:$AN$7500,MATCH(Y$3,Команды!$A$2:$A$7500,0),$E114+2)=Команды!$AJ$19,TRUE,FALSE)),INDEX(Команды!$AJ$2:$AL$19,MATCH(INDEX(Команды!$A$2:$AN$7500,MATCH(Y$3,Команды!$A$2:$A$7500,0),$E114+2),Команды!$AJ$2:$AJ$19,0),3),0)</f>
        <v>0</v>
      </c>
      <c r="AA114" s="342"/>
      <c r="AB114" s="174">
        <f>IF(OR(IF(INDEX(Команды!$A$2:$AN$7500,MATCH(AB$3,Команды!$A$2:$A$7500,0),$E114+2)=Команды!$AJ$2,TRUE,FALSE),IF(INDEX(Команды!$A$2:$AN$7500,MATCH(AB$3,Команды!$A$2:$A$7500,0),$E114+2)=Команды!$AJ$3,TRUE,FALSE),IF(INDEX(Команды!$A$2:$AN$7500,MATCH(AB$3,Команды!$A$2:$A$7500,0),$E114+2)=Команды!$AJ$4,TRUE,FALSE),IF(INDEX(Команды!$A$2:$AN$7500,MATCH(AB$3,Команды!$A$2:$A$7500,0),$E114+2)=Команды!$AJ$5,TRUE,FALSE),IF(INDEX(Команды!$A$2:$AN$7500,MATCH(AB$3,Команды!$A$2:$A$7500,0),$E114+2)=Команды!$AJ$6,TRUE,FALSE),IF(INDEX(Команды!$A$2:$AN$7500,MATCH(AB$3,Команды!$A$2:$A$7500,0),$E114+2)=Команды!$AJ$7,TRUE,FALSE),IF(INDEX(Команды!$A$2:$AN$7500,MATCH(AB$3,Команды!$A$2:$A$7500,0),$E114+2)=Команды!$AJ$8,TRUE,FALSE),IF(INDEX(Команды!$A$2:$AN$7500,MATCH(AB$3,Команды!$A$2:$A$7500,0),$E114+2)=Команды!$AJ$9,TRUE,FALSE),IF(INDEX(Команды!$A$2:$AN$7500,MATCH(AB$3,Команды!$A$2:$A$7500,0),$E114+2)=Команды!$AJ$10,TRUE,FALSE),IF(INDEX(Команды!$A$2:$AN$7500,MATCH(AB$3,Команды!$A$2:$A$7500,0),$E114+2)=Команды!$AJ$11,TRUE,FALSE),IF(INDEX(Команды!$A$2:$AN$7500,MATCH(AB$3,Команды!$A$2:$A$7500,0),$E114+2)=Команды!$AJ$12,TRUE,FALSE),IF(INDEX(Команды!$A$2:$AN$7500,MATCH(AB$3,Команды!$A$2:$A$7500,0),$E114+2)=Команды!$AJ$13,TRUE,FALSE),IF(INDEX(Команды!$A$2:$AN$7500,MATCH(AB$3,Команды!$A$2:$A$7500,0),$E114+2)=Команды!$AJ$14,TRUE,FALSE),IF(INDEX(Команды!$A$2:$AN$7500,MATCH(AB$3,Команды!$A$2:$A$7500,0),$E114+2)=Команды!$AJ$15,TRUE,FALSE),IF(INDEX(Команды!$A$2:$AN$7500,MATCH(AB$3,Команды!$A$2:$A$7500,0),$E114+2)=Команды!$AJ$16,TRUE,FALSE),,IF(INDEX(Команды!$A$2:$AN$7500,MATCH(AB$3,Команды!$A$2:$A$7500,0),$E114+2)=Команды!$AJ$17,TRUE,FALSE),,IF(INDEX(Команды!$A$2:$AN$7500,MATCH(AB$3,Команды!$A$2:$A$7500,0),$E114+2)=Команды!$AJ$18,TRUE,FALSE),,IF(INDEX(Команды!$A$2:$AN$7500,MATCH(AB$3,Команды!$A$2:$A$7500,0),$E114+2)=Команды!$AJ$19,TRUE,FALSE)),INDEX(Команды!$AJ$2:$AK$19,MATCH(INDEX(Команды!$A$2:$AN$7500,MATCH(AB$3,Команды!$A$2:$A$7500,0),$E114+2),Команды!$AJ$2:$AJ$19,0),2),0)</f>
        <v>0</v>
      </c>
      <c r="AC114" s="175">
        <f>IF(OR(IF(INDEX(Команды!$A$2:$AN$7500,MATCH(AB$3,Команды!$A$2:$A$7500,0),$E114+2)=Команды!$AJ$2,TRUE,FALSE),IF(INDEX(Команды!$A$2:$AN$7500,MATCH(AB$3,Команды!$A$2:$A$7500,0),$E114+2)=Команды!$AJ$3,TRUE,FALSE),IF(INDEX(Команды!$A$2:$AN$7500,MATCH(AB$3,Команды!$A$2:$A$7500,0),$E114+2)=Команды!$AJ$4,TRUE,FALSE),IF(INDEX(Команды!$A$2:$AN$7500,MATCH(AB$3,Команды!$A$2:$A$7500,0),$E114+2)=Команды!$AJ$5,TRUE,FALSE),IF(INDEX(Команды!$A$2:$AN$7500,MATCH(AB$3,Команды!$A$2:$A$7500,0),$E114+2)=Команды!$AJ$6,TRUE,FALSE),IF(INDEX(Команды!$A$2:$AN$7500,MATCH(AB$3,Команды!$A$2:$A$7500,0),$E114+2)=Команды!$AJ$7,TRUE,FALSE),IF(INDEX(Команды!$A$2:$AN$7500,MATCH(AB$3,Команды!$A$2:$A$7500,0),$E114+2)=Команды!$AJ$8,TRUE,FALSE),IF(INDEX(Команды!$A$2:$AN$7500,MATCH(AB$3,Команды!$A$2:$A$7500,0),$E114+2)=Команды!$AJ$9,TRUE,FALSE),IF(INDEX(Команды!$A$2:$AN$7500,MATCH(AB$3,Команды!$A$2:$A$7500,0),$E114+2)=Команды!$AJ$10,TRUE,FALSE),IF(INDEX(Команды!$A$2:$AN$7500,MATCH(AB$3,Команды!$A$2:$A$7500,0),$E114+2)=Команды!$AJ$11,TRUE,FALSE),IF(INDEX(Команды!$A$2:$AN$7500,MATCH(AB$3,Команды!$A$2:$A$7500,0),$E114+2)=Команды!$AJ$12,TRUE,FALSE),IF(INDEX(Команды!$A$2:$AN$7500,MATCH(AB$3,Команды!$A$2:$A$7500,0),$E114+2)=Команды!$AJ$13,TRUE,FALSE),IF(INDEX(Команды!$A$2:$AN$7500,MATCH(AB$3,Команды!$A$2:$A$7500,0),$E114+2)=Команды!$AJ$14,TRUE,FALSE),IF(INDEX(Команды!$A$2:$AN$7500,MATCH(AB$3,Команды!$A$2:$A$7500,0),$E114+2)=Команды!$AJ$15,TRUE,FALSE),IF(INDEX(Команды!$A$2:$AN$7500,MATCH(AB$3,Команды!$A$2:$A$7500,0),$E114+2)=Команды!$AJ$16,TRUE,FALSE),IF(INDEX(Команды!$A$2:$AN$7500,MATCH(AB$3,Команды!$A$2:$A$7500,0),$E114+2)=Команды!$AJ$17,TRUE,FALSE),IF(INDEX(Команды!$A$2:$AN$7500,MATCH(AB$3,Команды!$A$2:$A$7500,0),$E114+2)=Команды!$AJ$18,TRUE,FALSE),IF(INDEX(Команды!$A$2:$AN$7500,MATCH(AB$3,Команды!$A$2:$A$7500,0),$E114+2)=Команды!$AJ$19,TRUE,FALSE)),INDEX(Команды!$AJ$2:$AL$19,MATCH(INDEX(Команды!$A$2:$AN$7500,MATCH(AB$3,Команды!$A$2:$A$7500,0),$E114+2),Команды!$AJ$2:$AJ$19,0),3),0)</f>
        <v>0</v>
      </c>
      <c r="AD114" s="342"/>
      <c r="AE114" s="174">
        <f>IF(OR(IF(INDEX(Команды!$A$2:$AN$7500,MATCH(AE$3,Команды!$A$2:$A$7500,0),$E114+2)=Команды!$AJ$2,TRUE,FALSE),IF(INDEX(Команды!$A$2:$AN$7500,MATCH(AE$3,Команды!$A$2:$A$7500,0),$E114+2)=Команды!$AJ$3,TRUE,FALSE),IF(INDEX(Команды!$A$2:$AN$7500,MATCH(AE$3,Команды!$A$2:$A$7500,0),$E114+2)=Команды!$AJ$4,TRUE,FALSE),IF(INDEX(Команды!$A$2:$AN$7500,MATCH(AE$3,Команды!$A$2:$A$7500,0),$E114+2)=Команды!$AJ$5,TRUE,FALSE),IF(INDEX(Команды!$A$2:$AN$7500,MATCH(AE$3,Команды!$A$2:$A$7500,0),$E114+2)=Команды!$AJ$6,TRUE,FALSE),IF(INDEX(Команды!$A$2:$AN$7500,MATCH(AE$3,Команды!$A$2:$A$7500,0),$E114+2)=Команды!$AJ$7,TRUE,FALSE),IF(INDEX(Команды!$A$2:$AN$7500,MATCH(AE$3,Команды!$A$2:$A$7500,0),$E114+2)=Команды!$AJ$8,TRUE,FALSE),IF(INDEX(Команды!$A$2:$AN$7500,MATCH(AE$3,Команды!$A$2:$A$7500,0),$E114+2)=Команды!$AJ$9,TRUE,FALSE),IF(INDEX(Команды!$A$2:$AN$7500,MATCH(AE$3,Команды!$A$2:$A$7500,0),$E114+2)=Команды!$AJ$10,TRUE,FALSE),IF(INDEX(Команды!$A$2:$AN$7500,MATCH(AE$3,Команды!$A$2:$A$7500,0),$E114+2)=Команды!$AJ$11,TRUE,FALSE),IF(INDEX(Команды!$A$2:$AN$7500,MATCH(AE$3,Команды!$A$2:$A$7500,0),$E114+2)=Команды!$AJ$12,TRUE,FALSE),IF(INDEX(Команды!$A$2:$AN$7500,MATCH(AE$3,Команды!$A$2:$A$7500,0),$E114+2)=Команды!$AJ$13,TRUE,FALSE),IF(INDEX(Команды!$A$2:$AN$7500,MATCH(AE$3,Команды!$A$2:$A$7500,0),$E114+2)=Команды!$AJ$14,TRUE,FALSE),IF(INDEX(Команды!$A$2:$AN$7500,MATCH(AE$3,Команды!$A$2:$A$7500,0),$E114+2)=Команды!$AJ$15,TRUE,FALSE),IF(INDEX(Команды!$A$2:$AN$7500,MATCH(AE$3,Команды!$A$2:$A$7500,0),$E114+2)=Команды!$AJ$16,TRUE,FALSE),,IF(INDEX(Команды!$A$2:$AN$7500,MATCH(AE$3,Команды!$A$2:$A$7500,0),$E114+2)=Команды!$AJ$17,TRUE,FALSE),,IF(INDEX(Команды!$A$2:$AN$7500,MATCH(AE$3,Команды!$A$2:$A$7500,0),$E114+2)=Команды!$AJ$18,TRUE,FALSE),,IF(INDEX(Команды!$A$2:$AN$7500,MATCH(AE$3,Команды!$A$2:$A$7500,0),$E114+2)=Команды!$AJ$19,TRUE,FALSE)),INDEX(Команды!$AJ$2:$AK$19,MATCH(INDEX(Команды!$A$2:$AN$7500,MATCH(AE$3,Команды!$A$2:$A$7500,0),$E114+2),Команды!$AJ$2:$AJ$19,0),2),0)</f>
        <v>0</v>
      </c>
      <c r="AF114" s="175">
        <f>IF(OR(IF(INDEX(Команды!$A$2:$AN$7500,MATCH(AE$3,Команды!$A$2:$A$7500,0),$E114+2)=Команды!$AJ$2,TRUE,FALSE),IF(INDEX(Команды!$A$2:$AN$7500,MATCH(AE$3,Команды!$A$2:$A$7500,0),$E114+2)=Команды!$AJ$3,TRUE,FALSE),IF(INDEX(Команды!$A$2:$AN$7500,MATCH(AE$3,Команды!$A$2:$A$7500,0),$E114+2)=Команды!$AJ$4,TRUE,FALSE),IF(INDEX(Команды!$A$2:$AN$7500,MATCH(AE$3,Команды!$A$2:$A$7500,0),$E114+2)=Команды!$AJ$5,TRUE,FALSE),IF(INDEX(Команды!$A$2:$AN$7500,MATCH(AE$3,Команды!$A$2:$A$7500,0),$E114+2)=Команды!$AJ$6,TRUE,FALSE),IF(INDEX(Команды!$A$2:$AN$7500,MATCH(AE$3,Команды!$A$2:$A$7500,0),$E114+2)=Команды!$AJ$7,TRUE,FALSE),IF(INDEX(Команды!$A$2:$AN$7500,MATCH(AE$3,Команды!$A$2:$A$7500,0),$E114+2)=Команды!$AJ$8,TRUE,FALSE),IF(INDEX(Команды!$A$2:$AN$7500,MATCH(AE$3,Команды!$A$2:$A$7500,0),$E114+2)=Команды!$AJ$9,TRUE,FALSE),IF(INDEX(Команды!$A$2:$AN$7500,MATCH(AE$3,Команды!$A$2:$A$7500,0),$E114+2)=Команды!$AJ$10,TRUE,FALSE),IF(INDEX(Команды!$A$2:$AN$7500,MATCH(AE$3,Команды!$A$2:$A$7500,0),$E114+2)=Команды!$AJ$11,TRUE,FALSE),IF(INDEX(Команды!$A$2:$AN$7500,MATCH(AE$3,Команды!$A$2:$A$7500,0),$E114+2)=Команды!$AJ$12,TRUE,FALSE),IF(INDEX(Команды!$A$2:$AN$7500,MATCH(AE$3,Команды!$A$2:$A$7500,0),$E114+2)=Команды!$AJ$13,TRUE,FALSE),IF(INDEX(Команды!$A$2:$AN$7500,MATCH(AE$3,Команды!$A$2:$A$7500,0),$E114+2)=Команды!$AJ$14,TRUE,FALSE),IF(INDEX(Команды!$A$2:$AN$7500,MATCH(AE$3,Команды!$A$2:$A$7500,0),$E114+2)=Команды!$AJ$15,TRUE,FALSE),IF(INDEX(Команды!$A$2:$AN$7500,MATCH(AE$3,Команды!$A$2:$A$7500,0),$E114+2)=Команды!$AJ$16,TRUE,FALSE),IF(INDEX(Команды!$A$2:$AN$7500,MATCH(AE$3,Команды!$A$2:$A$7500,0),$E114+2)=Команды!$AJ$17,TRUE,FALSE),IF(INDEX(Команды!$A$2:$AN$7500,MATCH(AE$3,Команды!$A$2:$A$7500,0),$E114+2)=Команды!$AJ$18,TRUE,FALSE),IF(INDEX(Команды!$A$2:$AN$7500,MATCH(AE$3,Команды!$A$2:$A$7500,0),$E114+2)=Команды!$AJ$19,TRUE,FALSE)),INDEX(Команды!$AJ$2:$AL$19,MATCH(INDEX(Команды!$A$2:$AN$7500,MATCH(AE$3,Команды!$A$2:$A$7500,0),$E114+2),Команды!$AJ$2:$AJ$19,0),3),0)</f>
        <v>0</v>
      </c>
      <c r="AG114" s="342"/>
      <c r="AH114" s="174">
        <f>IF(OR(IF(INDEX(Команды!$A$2:$AN$7500,MATCH(AH$3,Команды!$A$2:$A$7500,0),$E114+2)=Команды!$AJ$2,TRUE,FALSE),IF(INDEX(Команды!$A$2:$AN$7500,MATCH(AH$3,Команды!$A$2:$A$7500,0),$E114+2)=Команды!$AJ$3,TRUE,FALSE),IF(INDEX(Команды!$A$2:$AN$7500,MATCH(AH$3,Команды!$A$2:$A$7500,0),$E114+2)=Команды!$AJ$4,TRUE,FALSE),IF(INDEX(Команды!$A$2:$AN$7500,MATCH(AH$3,Команды!$A$2:$A$7500,0),$E114+2)=Команды!$AJ$5,TRUE,FALSE),IF(INDEX(Команды!$A$2:$AN$7500,MATCH(AH$3,Команды!$A$2:$A$7500,0),$E114+2)=Команды!$AJ$6,TRUE,FALSE),IF(INDEX(Команды!$A$2:$AN$7500,MATCH(AH$3,Команды!$A$2:$A$7500,0),$E114+2)=Команды!$AJ$7,TRUE,FALSE),IF(INDEX(Команды!$A$2:$AN$7500,MATCH(AH$3,Команды!$A$2:$A$7500,0),$E114+2)=Команды!$AJ$8,TRUE,FALSE),IF(INDEX(Команды!$A$2:$AN$7500,MATCH(AH$3,Команды!$A$2:$A$7500,0),$E114+2)=Команды!$AJ$9,TRUE,FALSE),IF(INDEX(Команды!$A$2:$AN$7500,MATCH(AH$3,Команды!$A$2:$A$7500,0),$E114+2)=Команды!$AJ$10,TRUE,FALSE),IF(INDEX(Команды!$A$2:$AN$7500,MATCH(AH$3,Команды!$A$2:$A$7500,0),$E114+2)=Команды!$AJ$11,TRUE,FALSE),IF(INDEX(Команды!$A$2:$AN$7500,MATCH(AH$3,Команды!$A$2:$A$7500,0),$E114+2)=Команды!$AJ$12,TRUE,FALSE),IF(INDEX(Команды!$A$2:$AN$7500,MATCH(AH$3,Команды!$A$2:$A$7500,0),$E114+2)=Команды!$AJ$13,TRUE,FALSE),IF(INDEX(Команды!$A$2:$AN$7500,MATCH(AH$3,Команды!$A$2:$A$7500,0),$E114+2)=Команды!$AJ$14,TRUE,FALSE),IF(INDEX(Команды!$A$2:$AN$7500,MATCH(AH$3,Команды!$A$2:$A$7500,0),$E114+2)=Команды!$AJ$15,TRUE,FALSE),IF(INDEX(Команды!$A$2:$AN$7500,MATCH(AH$3,Команды!$A$2:$A$7500,0),$E114+2)=Команды!$AJ$16,TRUE,FALSE),,IF(INDEX(Команды!$A$2:$AN$7500,MATCH(AH$3,Команды!$A$2:$A$7500,0),$E114+2)=Команды!$AJ$17,TRUE,FALSE),,IF(INDEX(Команды!$A$2:$AN$7500,MATCH(AH$3,Команды!$A$2:$A$7500,0),$E114+2)=Команды!$AJ$18,TRUE,FALSE),,IF(INDEX(Команды!$A$2:$AN$7500,MATCH(AH$3,Команды!$A$2:$A$7500,0),$E114+2)=Команды!$AJ$19,TRUE,FALSE)),INDEX(Команды!$AJ$2:$AK$19,MATCH(INDEX(Команды!$A$2:$AN$7500,MATCH(AH$3,Команды!$A$2:$A$7500,0),$E114+2),Команды!$AJ$2:$AJ$19,0),2),0)</f>
        <v>0</v>
      </c>
      <c r="AI114" s="175">
        <f>IF(OR(IF(INDEX(Команды!$A$2:$AN$7500,MATCH(AH$3,Команды!$A$2:$A$7500,0),$E114+2)=Команды!$AJ$2,TRUE,FALSE),IF(INDEX(Команды!$A$2:$AN$7500,MATCH(AH$3,Команды!$A$2:$A$7500,0),$E114+2)=Команды!$AJ$3,TRUE,FALSE),IF(INDEX(Команды!$A$2:$AN$7500,MATCH(AH$3,Команды!$A$2:$A$7500,0),$E114+2)=Команды!$AJ$4,TRUE,FALSE),IF(INDEX(Команды!$A$2:$AN$7500,MATCH(AH$3,Команды!$A$2:$A$7500,0),$E114+2)=Команды!$AJ$5,TRUE,FALSE),IF(INDEX(Команды!$A$2:$AN$7500,MATCH(AH$3,Команды!$A$2:$A$7500,0),$E114+2)=Команды!$AJ$6,TRUE,FALSE),IF(INDEX(Команды!$A$2:$AN$7500,MATCH(AH$3,Команды!$A$2:$A$7500,0),$E114+2)=Команды!$AJ$7,TRUE,FALSE),IF(INDEX(Команды!$A$2:$AN$7500,MATCH(AH$3,Команды!$A$2:$A$7500,0),$E114+2)=Команды!$AJ$8,TRUE,FALSE),IF(INDEX(Команды!$A$2:$AN$7500,MATCH(AH$3,Команды!$A$2:$A$7500,0),$E114+2)=Команды!$AJ$9,TRUE,FALSE),IF(INDEX(Команды!$A$2:$AN$7500,MATCH(AH$3,Команды!$A$2:$A$7500,0),$E114+2)=Команды!$AJ$10,TRUE,FALSE),IF(INDEX(Команды!$A$2:$AN$7500,MATCH(AH$3,Команды!$A$2:$A$7500,0),$E114+2)=Команды!$AJ$11,TRUE,FALSE),IF(INDEX(Команды!$A$2:$AN$7500,MATCH(AH$3,Команды!$A$2:$A$7500,0),$E114+2)=Команды!$AJ$12,TRUE,FALSE),IF(INDEX(Команды!$A$2:$AN$7500,MATCH(AH$3,Команды!$A$2:$A$7500,0),$E114+2)=Команды!$AJ$13,TRUE,FALSE),IF(INDEX(Команды!$A$2:$AN$7500,MATCH(AH$3,Команды!$A$2:$A$7500,0),$E114+2)=Команды!$AJ$14,TRUE,FALSE),IF(INDEX(Команды!$A$2:$AN$7500,MATCH(AH$3,Команды!$A$2:$A$7500,0),$E114+2)=Команды!$AJ$15,TRUE,FALSE),IF(INDEX(Команды!$A$2:$AN$7500,MATCH(AH$3,Команды!$A$2:$A$7500,0),$E114+2)=Команды!$AJ$16,TRUE,FALSE),IF(INDEX(Команды!$A$2:$AN$7500,MATCH(AH$3,Команды!$A$2:$A$7500,0),$E114+2)=Команды!$AJ$17,TRUE,FALSE),IF(INDEX(Команды!$A$2:$AN$7500,MATCH(AH$3,Команды!$A$2:$A$7500,0),$E114+2)=Команды!$AJ$18,TRUE,FALSE),IF(INDEX(Команды!$A$2:$AN$7500,MATCH(AH$3,Команды!$A$2:$A$7500,0),$E114+2)=Команды!$AJ$19,TRUE,FALSE)),INDEX(Команды!$AJ$2:$AL$19,MATCH(INDEX(Команды!$A$2:$AN$7500,MATCH(AH$3,Команды!$A$2:$A$7500,0),$E114+2),Команды!$AJ$2:$AJ$19,0),3),0)</f>
        <v>0</v>
      </c>
      <c r="AJ114" s="342"/>
      <c r="AK114" s="174">
        <f>IF(OR(IF(INDEX(Команды!$A$2:$AN$7500,MATCH(AK$3,Команды!$A$2:$A$7500,0),$E114+2)=Команды!$AJ$2,TRUE,FALSE),IF(INDEX(Команды!$A$2:$AN$7500,MATCH(AK$3,Команды!$A$2:$A$7500,0),$E114+2)=Команды!$AJ$3,TRUE,FALSE),IF(INDEX(Команды!$A$2:$AN$7500,MATCH(AK$3,Команды!$A$2:$A$7500,0),$E114+2)=Команды!$AJ$4,TRUE,FALSE),IF(INDEX(Команды!$A$2:$AN$7500,MATCH(AK$3,Команды!$A$2:$A$7500,0),$E114+2)=Команды!$AJ$5,TRUE,FALSE),IF(INDEX(Команды!$A$2:$AN$7500,MATCH(AK$3,Команды!$A$2:$A$7500,0),$E114+2)=Команды!$AJ$6,TRUE,FALSE),IF(INDEX(Команды!$A$2:$AN$7500,MATCH(AK$3,Команды!$A$2:$A$7500,0),$E114+2)=Команды!$AJ$7,TRUE,FALSE),IF(INDEX(Команды!$A$2:$AN$7500,MATCH(AK$3,Команды!$A$2:$A$7500,0),$E114+2)=Команды!$AJ$8,TRUE,FALSE),IF(INDEX(Команды!$A$2:$AN$7500,MATCH(AK$3,Команды!$A$2:$A$7500,0),$E114+2)=Команды!$AJ$9,TRUE,FALSE),IF(INDEX(Команды!$A$2:$AN$7500,MATCH(AK$3,Команды!$A$2:$A$7500,0),$E114+2)=Команды!$AJ$10,TRUE,FALSE),IF(INDEX(Команды!$A$2:$AN$7500,MATCH(AK$3,Команды!$A$2:$A$7500,0),$E114+2)=Команды!$AJ$11,TRUE,FALSE),IF(INDEX(Команды!$A$2:$AN$7500,MATCH(AK$3,Команды!$A$2:$A$7500,0),$E114+2)=Команды!$AJ$12,TRUE,FALSE),IF(INDEX(Команды!$A$2:$AN$7500,MATCH(AK$3,Команды!$A$2:$A$7500,0),$E114+2)=Команды!$AJ$13,TRUE,FALSE),IF(INDEX(Команды!$A$2:$AN$7500,MATCH(AK$3,Команды!$A$2:$A$7500,0),$E114+2)=Команды!$AJ$14,TRUE,FALSE),IF(INDEX(Команды!$A$2:$AN$7500,MATCH(AK$3,Команды!$A$2:$A$7500,0),$E114+2)=Команды!$AJ$15,TRUE,FALSE),IF(INDEX(Команды!$A$2:$AN$7500,MATCH(AK$3,Команды!$A$2:$A$7500,0),$E114+2)=Команды!$AJ$16,TRUE,FALSE),,IF(INDEX(Команды!$A$2:$AN$7500,MATCH(AK$3,Команды!$A$2:$A$7500,0),$E114+2)=Команды!$AJ$17,TRUE,FALSE),,IF(INDEX(Команды!$A$2:$AN$7500,MATCH(AK$3,Команды!$A$2:$A$7500,0),$E114+2)=Команды!$AJ$18,TRUE,FALSE),,IF(INDEX(Команды!$A$2:$AN$7500,MATCH(AK$3,Команды!$A$2:$A$7500,0),$E114+2)=Команды!$AJ$19,TRUE,FALSE)),INDEX(Команды!$AJ$2:$AK$19,MATCH(INDEX(Команды!$A$2:$AN$7500,MATCH(AK$3,Команды!$A$2:$A$7500,0),$E114+2),Команды!$AJ$2:$AJ$19,0),2),0)</f>
        <v>0</v>
      </c>
      <c r="AL114" s="175">
        <f>IF(OR(IF(INDEX(Команды!$A$2:$AN$7500,MATCH(AK$3,Команды!$A$2:$A$7500,0),$E114+2)=Команды!$AJ$2,TRUE,FALSE),IF(INDEX(Команды!$A$2:$AN$7500,MATCH(AK$3,Команды!$A$2:$A$7500,0),$E114+2)=Команды!$AJ$3,TRUE,FALSE),IF(INDEX(Команды!$A$2:$AN$7500,MATCH(AK$3,Команды!$A$2:$A$7500,0),$E114+2)=Команды!$AJ$4,TRUE,FALSE),IF(INDEX(Команды!$A$2:$AN$7500,MATCH(AK$3,Команды!$A$2:$A$7500,0),$E114+2)=Команды!$AJ$5,TRUE,FALSE),IF(INDEX(Команды!$A$2:$AN$7500,MATCH(AK$3,Команды!$A$2:$A$7500,0),$E114+2)=Команды!$AJ$6,TRUE,FALSE),IF(INDEX(Команды!$A$2:$AN$7500,MATCH(AK$3,Команды!$A$2:$A$7500,0),$E114+2)=Команды!$AJ$7,TRUE,FALSE),IF(INDEX(Команды!$A$2:$AN$7500,MATCH(AK$3,Команды!$A$2:$A$7500,0),$E114+2)=Команды!$AJ$8,TRUE,FALSE),IF(INDEX(Команды!$A$2:$AN$7500,MATCH(AK$3,Команды!$A$2:$A$7500,0),$E114+2)=Команды!$AJ$9,TRUE,FALSE),IF(INDEX(Команды!$A$2:$AN$7500,MATCH(AK$3,Команды!$A$2:$A$7500,0),$E114+2)=Команды!$AJ$10,TRUE,FALSE),IF(INDEX(Команды!$A$2:$AN$7500,MATCH(AK$3,Команды!$A$2:$A$7500,0),$E114+2)=Команды!$AJ$11,TRUE,FALSE),IF(INDEX(Команды!$A$2:$AN$7500,MATCH(AK$3,Команды!$A$2:$A$7500,0),$E114+2)=Команды!$AJ$12,TRUE,FALSE),IF(INDEX(Команды!$A$2:$AN$7500,MATCH(AK$3,Команды!$A$2:$A$7500,0),$E114+2)=Команды!$AJ$13,TRUE,FALSE),IF(INDEX(Команды!$A$2:$AN$7500,MATCH(AK$3,Команды!$A$2:$A$7500,0),$E114+2)=Команды!$AJ$14,TRUE,FALSE),IF(INDEX(Команды!$A$2:$AN$7500,MATCH(AK$3,Команды!$A$2:$A$7500,0),$E114+2)=Команды!$AJ$15,TRUE,FALSE),IF(INDEX(Команды!$A$2:$AN$7500,MATCH(AK$3,Команды!$A$2:$A$7500,0),$E114+2)=Команды!$AJ$16,TRUE,FALSE),IF(INDEX(Команды!$A$2:$AN$7500,MATCH(AK$3,Команды!$A$2:$A$7500,0),$E114+2)=Команды!$AJ$17,TRUE,FALSE),IF(INDEX(Команды!$A$2:$AN$7500,MATCH(AK$3,Команды!$A$2:$A$7500,0),$E114+2)=Команды!$AJ$18,TRUE,FALSE),IF(INDEX(Команды!$A$2:$AN$7500,MATCH(AK$3,Команды!$A$2:$A$7500,0),$E114+2)=Команды!$AJ$19,TRUE,FALSE)),INDEX(Команды!$AJ$2:$AL$19,MATCH(INDEX(Команды!$A$2:$AN$7500,MATCH(AK$3,Команды!$A$2:$A$7500,0),$E114+2),Команды!$AJ$2:$AJ$19,0),3),0)</f>
        <v>0</v>
      </c>
      <c r="AM114" s="342"/>
      <c r="AN114" s="174">
        <f>IF(OR(IF(INDEX(Команды!$A$2:$AN$7500,MATCH(AN$3,Команды!$A$2:$A$7500,0),$E114+2)=Команды!$AJ$2,TRUE,FALSE),IF(INDEX(Команды!$A$2:$AN$7500,MATCH(AN$3,Команды!$A$2:$A$7500,0),$E114+2)=Команды!$AJ$3,TRUE,FALSE),IF(INDEX(Команды!$A$2:$AN$7500,MATCH(AN$3,Команды!$A$2:$A$7500,0),$E114+2)=Команды!$AJ$4,TRUE,FALSE),IF(INDEX(Команды!$A$2:$AN$7500,MATCH(AN$3,Команды!$A$2:$A$7500,0),$E114+2)=Команды!$AJ$5,TRUE,FALSE),IF(INDEX(Команды!$A$2:$AN$7500,MATCH(AN$3,Команды!$A$2:$A$7500,0),$E114+2)=Команды!$AJ$6,TRUE,FALSE),IF(INDEX(Команды!$A$2:$AN$7500,MATCH(AN$3,Команды!$A$2:$A$7500,0),$E114+2)=Команды!$AJ$7,TRUE,FALSE),IF(INDEX(Команды!$A$2:$AN$7500,MATCH(AN$3,Команды!$A$2:$A$7500,0),$E114+2)=Команды!$AJ$8,TRUE,FALSE),IF(INDEX(Команды!$A$2:$AN$7500,MATCH(AN$3,Команды!$A$2:$A$7500,0),$E114+2)=Команды!$AJ$9,TRUE,FALSE),IF(INDEX(Команды!$A$2:$AN$7500,MATCH(AN$3,Команды!$A$2:$A$7500,0),$E114+2)=Команды!$AJ$10,TRUE,FALSE),IF(INDEX(Команды!$A$2:$AN$7500,MATCH(AN$3,Команды!$A$2:$A$7500,0),$E114+2)=Команды!$AJ$11,TRUE,FALSE),IF(INDEX(Команды!$A$2:$AN$7500,MATCH(AN$3,Команды!$A$2:$A$7500,0),$E114+2)=Команды!$AJ$12,TRUE,FALSE),IF(INDEX(Команды!$A$2:$AN$7500,MATCH(AN$3,Команды!$A$2:$A$7500,0),$E114+2)=Команды!$AJ$13,TRUE,FALSE),IF(INDEX(Команды!$A$2:$AN$7500,MATCH(AN$3,Команды!$A$2:$A$7500,0),$E114+2)=Команды!$AJ$14,TRUE,FALSE),IF(INDEX(Команды!$A$2:$AN$7500,MATCH(AN$3,Команды!$A$2:$A$7500,0),$E114+2)=Команды!$AJ$15,TRUE,FALSE),IF(INDEX(Команды!$A$2:$AN$7500,MATCH(AN$3,Команды!$A$2:$A$7500,0),$E114+2)=Команды!$AJ$16,TRUE,FALSE),,IF(INDEX(Команды!$A$2:$AN$7500,MATCH(AN$3,Команды!$A$2:$A$7500,0),$E114+2)=Команды!$AJ$17,TRUE,FALSE),,IF(INDEX(Команды!$A$2:$AN$7500,MATCH(AN$3,Команды!$A$2:$A$7500,0),$E114+2)=Команды!$AJ$18,TRUE,FALSE),,IF(INDEX(Команды!$A$2:$AN$7500,MATCH(AN$3,Команды!$A$2:$A$7500,0),$E114+2)=Команды!$AJ$19,TRUE,FALSE)),INDEX(Команды!$AJ$2:$AK$19,MATCH(INDEX(Команды!$A$2:$AN$7500,MATCH(AN$3,Команды!$A$2:$A$7500,0),$E114+2),Команды!$AJ$2:$AJ$19,0),2),0)</f>
        <v>0</v>
      </c>
      <c r="AO114" s="175">
        <f>IF(OR(IF(INDEX(Команды!$A$2:$AN$7500,MATCH(AN$3,Команды!$A$2:$A$7500,0),$E114+2)=Команды!$AJ$2,TRUE,FALSE),IF(INDEX(Команды!$A$2:$AN$7500,MATCH(AN$3,Команды!$A$2:$A$7500,0),$E114+2)=Команды!$AJ$3,TRUE,FALSE),IF(INDEX(Команды!$A$2:$AN$7500,MATCH(AN$3,Команды!$A$2:$A$7500,0),$E114+2)=Команды!$AJ$4,TRUE,FALSE),IF(INDEX(Команды!$A$2:$AN$7500,MATCH(AN$3,Команды!$A$2:$A$7500,0),$E114+2)=Команды!$AJ$5,TRUE,FALSE),IF(INDEX(Команды!$A$2:$AN$7500,MATCH(AN$3,Команды!$A$2:$A$7500,0),$E114+2)=Команды!$AJ$6,TRUE,FALSE),IF(INDEX(Команды!$A$2:$AN$7500,MATCH(AN$3,Команды!$A$2:$A$7500,0),$E114+2)=Команды!$AJ$7,TRUE,FALSE),IF(INDEX(Команды!$A$2:$AN$7500,MATCH(AN$3,Команды!$A$2:$A$7500,0),$E114+2)=Команды!$AJ$8,TRUE,FALSE),IF(INDEX(Команды!$A$2:$AN$7500,MATCH(AN$3,Команды!$A$2:$A$7500,0),$E114+2)=Команды!$AJ$9,TRUE,FALSE),IF(INDEX(Команды!$A$2:$AN$7500,MATCH(AN$3,Команды!$A$2:$A$7500,0),$E114+2)=Команды!$AJ$10,TRUE,FALSE),IF(INDEX(Команды!$A$2:$AN$7500,MATCH(AN$3,Команды!$A$2:$A$7500,0),$E114+2)=Команды!$AJ$11,TRUE,FALSE),IF(INDEX(Команды!$A$2:$AN$7500,MATCH(AN$3,Команды!$A$2:$A$7500,0),$E114+2)=Команды!$AJ$12,TRUE,FALSE),IF(INDEX(Команды!$A$2:$AN$7500,MATCH(AN$3,Команды!$A$2:$A$7500,0),$E114+2)=Команды!$AJ$13,TRUE,FALSE),IF(INDEX(Команды!$A$2:$AN$7500,MATCH(AN$3,Команды!$A$2:$A$7500,0),$E114+2)=Команды!$AJ$14,TRUE,FALSE),IF(INDEX(Команды!$A$2:$AN$7500,MATCH(AN$3,Команды!$A$2:$A$7500,0),$E114+2)=Команды!$AJ$15,TRUE,FALSE),IF(INDEX(Команды!$A$2:$AN$7500,MATCH(AN$3,Команды!$A$2:$A$7500,0),$E114+2)=Команды!$AJ$16,TRUE,FALSE),IF(INDEX(Команды!$A$2:$AN$7500,MATCH(AN$3,Команды!$A$2:$A$7500,0),$E114+2)=Команды!$AJ$17,TRUE,FALSE),IF(INDEX(Команды!$A$2:$AN$7500,MATCH(AN$3,Команды!$A$2:$A$7500,0),$E114+2)=Команды!$AJ$18,TRUE,FALSE),IF(INDEX(Команды!$A$2:$AN$7500,MATCH(AN$3,Команды!$A$2:$A$7500,0),$E114+2)=Команды!$AJ$19,TRUE,FALSE)),INDEX(Команды!$AJ$2:$AL$19,MATCH(INDEX(Команды!$A$2:$AN$7500,MATCH(AN$3,Команды!$A$2:$A$7500,0),$E114+2),Команды!$AJ$2:$AJ$19,0),3),0)</f>
        <v>0</v>
      </c>
      <c r="AP114" s="342"/>
      <c r="AQ114" s="174">
        <f>IF(OR(IF(INDEX(Команды!$A$2:$AN$7500,MATCH(AQ$3,Команды!$A$2:$A$7500,0),$E114+2)=Команды!$AJ$2,TRUE,FALSE),IF(INDEX(Команды!$A$2:$AN$7500,MATCH(AQ$3,Команды!$A$2:$A$7500,0),$E114+2)=Команды!$AJ$3,TRUE,FALSE),IF(INDEX(Команды!$A$2:$AN$7500,MATCH(AQ$3,Команды!$A$2:$A$7500,0),$E114+2)=Команды!$AJ$4,TRUE,FALSE),IF(INDEX(Команды!$A$2:$AN$7500,MATCH(AQ$3,Команды!$A$2:$A$7500,0),$E114+2)=Команды!$AJ$5,TRUE,FALSE),IF(INDEX(Команды!$A$2:$AN$7500,MATCH(AQ$3,Команды!$A$2:$A$7500,0),$E114+2)=Команды!$AJ$6,TRUE,FALSE),IF(INDEX(Команды!$A$2:$AN$7500,MATCH(AQ$3,Команды!$A$2:$A$7500,0),$E114+2)=Команды!$AJ$7,TRUE,FALSE),IF(INDEX(Команды!$A$2:$AN$7500,MATCH(AQ$3,Команды!$A$2:$A$7500,0),$E114+2)=Команды!$AJ$8,TRUE,FALSE),IF(INDEX(Команды!$A$2:$AN$7500,MATCH(AQ$3,Команды!$A$2:$A$7500,0),$E114+2)=Команды!$AJ$9,TRUE,FALSE),IF(INDEX(Команды!$A$2:$AN$7500,MATCH(AQ$3,Команды!$A$2:$A$7500,0),$E114+2)=Команды!$AJ$10,TRUE,FALSE),IF(INDEX(Команды!$A$2:$AN$7500,MATCH(AQ$3,Команды!$A$2:$A$7500,0),$E114+2)=Команды!$AJ$11,TRUE,FALSE),IF(INDEX(Команды!$A$2:$AN$7500,MATCH(AQ$3,Команды!$A$2:$A$7500,0),$E114+2)=Команды!$AJ$12,TRUE,FALSE),IF(INDEX(Команды!$A$2:$AN$7500,MATCH(AQ$3,Команды!$A$2:$A$7500,0),$E114+2)=Команды!$AJ$13,TRUE,FALSE),IF(INDEX(Команды!$A$2:$AN$7500,MATCH(AQ$3,Команды!$A$2:$A$7500,0),$E114+2)=Команды!$AJ$14,TRUE,FALSE),IF(INDEX(Команды!$A$2:$AN$7500,MATCH(AQ$3,Команды!$A$2:$A$7500,0),$E114+2)=Команды!$AJ$15,TRUE,FALSE),IF(INDEX(Команды!$A$2:$AN$7500,MATCH(AQ$3,Команды!$A$2:$A$7500,0),$E114+2)=Команды!$AJ$16,TRUE,FALSE),,IF(INDEX(Команды!$A$2:$AN$7500,MATCH(AQ$3,Команды!$A$2:$A$7500,0),$E114+2)=Команды!$AJ$17,TRUE,FALSE),,IF(INDEX(Команды!$A$2:$AN$7500,MATCH(AQ$3,Команды!$A$2:$A$7500,0),$E114+2)=Команды!$AJ$18,TRUE,FALSE),,IF(INDEX(Команды!$A$2:$AN$7500,MATCH(AQ$3,Команды!$A$2:$A$7500,0),$E114+2)=Команды!$AJ$19,TRUE,FALSE)),INDEX(Команды!$AJ$2:$AK$19,MATCH(INDEX(Команды!$A$2:$AN$7500,MATCH(AQ$3,Команды!$A$2:$A$7500,0),$E114+2),Команды!$AJ$2:$AJ$19,0),2),0)</f>
        <v>0</v>
      </c>
      <c r="AR114" s="175">
        <f>IF(OR(IF(INDEX(Команды!$A$2:$AN$7500,MATCH(AQ$3,Команды!$A$2:$A$7500,0),$E114+2)=Команды!$AJ$2,TRUE,FALSE),IF(INDEX(Команды!$A$2:$AN$7500,MATCH(AQ$3,Команды!$A$2:$A$7500,0),$E114+2)=Команды!$AJ$3,TRUE,FALSE),IF(INDEX(Команды!$A$2:$AN$7500,MATCH(AQ$3,Команды!$A$2:$A$7500,0),$E114+2)=Команды!$AJ$4,TRUE,FALSE),IF(INDEX(Команды!$A$2:$AN$7500,MATCH(AQ$3,Команды!$A$2:$A$7500,0),$E114+2)=Команды!$AJ$5,TRUE,FALSE),IF(INDEX(Команды!$A$2:$AN$7500,MATCH(AQ$3,Команды!$A$2:$A$7500,0),$E114+2)=Команды!$AJ$6,TRUE,FALSE),IF(INDEX(Команды!$A$2:$AN$7500,MATCH(AQ$3,Команды!$A$2:$A$7500,0),$E114+2)=Команды!$AJ$7,TRUE,FALSE),IF(INDEX(Команды!$A$2:$AN$7500,MATCH(AQ$3,Команды!$A$2:$A$7500,0),$E114+2)=Команды!$AJ$8,TRUE,FALSE),IF(INDEX(Команды!$A$2:$AN$7500,MATCH(AQ$3,Команды!$A$2:$A$7500,0),$E114+2)=Команды!$AJ$9,TRUE,FALSE),IF(INDEX(Команды!$A$2:$AN$7500,MATCH(AQ$3,Команды!$A$2:$A$7500,0),$E114+2)=Команды!$AJ$10,TRUE,FALSE),IF(INDEX(Команды!$A$2:$AN$7500,MATCH(AQ$3,Команды!$A$2:$A$7500,0),$E114+2)=Команды!$AJ$11,TRUE,FALSE),IF(INDEX(Команды!$A$2:$AN$7500,MATCH(AQ$3,Команды!$A$2:$A$7500,0),$E114+2)=Команды!$AJ$12,TRUE,FALSE),IF(INDEX(Команды!$A$2:$AN$7500,MATCH(AQ$3,Команды!$A$2:$A$7500,0),$E114+2)=Команды!$AJ$13,TRUE,FALSE),IF(INDEX(Команды!$A$2:$AN$7500,MATCH(AQ$3,Команды!$A$2:$A$7500,0),$E114+2)=Команды!$AJ$14,TRUE,FALSE),IF(INDEX(Команды!$A$2:$AN$7500,MATCH(AQ$3,Команды!$A$2:$A$7500,0),$E114+2)=Команды!$AJ$15,TRUE,FALSE),IF(INDEX(Команды!$A$2:$AN$7500,MATCH(AQ$3,Команды!$A$2:$A$7500,0),$E114+2)=Команды!$AJ$16,TRUE,FALSE),IF(INDEX(Команды!$A$2:$AN$7500,MATCH(AQ$3,Команды!$A$2:$A$7500,0),$E114+2)=Команды!$AJ$17,TRUE,FALSE),IF(INDEX(Команды!$A$2:$AN$7500,MATCH(AQ$3,Команды!$A$2:$A$7500,0),$E114+2)=Команды!$AJ$18,TRUE,FALSE),IF(INDEX(Команды!$A$2:$AN$7500,MATCH(AQ$3,Команды!$A$2:$A$7500,0),$E114+2)=Команды!$AJ$19,TRUE,FALSE)),INDEX(Команды!$AJ$2:$AL$19,MATCH(INDEX(Команды!$A$2:$AN$7500,MATCH(AQ$3,Команды!$A$2:$A$7500,0),$E114+2),Команды!$AJ$2:$AJ$19,0),3),0)</f>
        <v>0</v>
      </c>
      <c r="AS114" s="342"/>
      <c r="AT114" s="174">
        <f>IF(OR(IF(INDEX(Команды!$A$2:$AN$7500,MATCH(AT$3,Команды!$A$2:$A$7500,0),$E114+2)=Команды!$AJ$2,TRUE,FALSE),IF(INDEX(Команды!$A$2:$AN$7500,MATCH(AT$3,Команды!$A$2:$A$7500,0),$E114+2)=Команды!$AJ$3,TRUE,FALSE),IF(INDEX(Команды!$A$2:$AN$7500,MATCH(AT$3,Команды!$A$2:$A$7500,0),$E114+2)=Команды!$AJ$4,TRUE,FALSE),IF(INDEX(Команды!$A$2:$AN$7500,MATCH(AT$3,Команды!$A$2:$A$7500,0),$E114+2)=Команды!$AJ$5,TRUE,FALSE),IF(INDEX(Команды!$A$2:$AN$7500,MATCH(AT$3,Команды!$A$2:$A$7500,0),$E114+2)=Команды!$AJ$6,TRUE,FALSE),IF(INDEX(Команды!$A$2:$AN$7500,MATCH(AT$3,Команды!$A$2:$A$7500,0),$E114+2)=Команды!$AJ$7,TRUE,FALSE),IF(INDEX(Команды!$A$2:$AN$7500,MATCH(AT$3,Команды!$A$2:$A$7500,0),$E114+2)=Команды!$AJ$8,TRUE,FALSE),IF(INDEX(Команды!$A$2:$AN$7500,MATCH(AT$3,Команды!$A$2:$A$7500,0),$E114+2)=Команды!$AJ$9,TRUE,FALSE),IF(INDEX(Команды!$A$2:$AN$7500,MATCH(AT$3,Команды!$A$2:$A$7500,0),$E114+2)=Команды!$AJ$10,TRUE,FALSE),IF(INDEX(Команды!$A$2:$AN$7500,MATCH(AT$3,Команды!$A$2:$A$7500,0),$E114+2)=Команды!$AJ$11,TRUE,FALSE),IF(INDEX(Команды!$A$2:$AN$7500,MATCH(AT$3,Команды!$A$2:$A$7500,0),$E114+2)=Команды!$AJ$12,TRUE,FALSE),IF(INDEX(Команды!$A$2:$AN$7500,MATCH(AT$3,Команды!$A$2:$A$7500,0),$E114+2)=Команды!$AJ$13,TRUE,FALSE),IF(INDEX(Команды!$A$2:$AN$7500,MATCH(AT$3,Команды!$A$2:$A$7500,0),$E114+2)=Команды!$AJ$14,TRUE,FALSE),IF(INDEX(Команды!$A$2:$AN$7500,MATCH(AT$3,Команды!$A$2:$A$7500,0),$E114+2)=Команды!$AJ$15,TRUE,FALSE),IF(INDEX(Команды!$A$2:$AN$7500,MATCH(AT$3,Команды!$A$2:$A$7500,0),$E114+2)=Команды!$AJ$16,TRUE,FALSE),,IF(INDEX(Команды!$A$2:$AN$7500,MATCH(AT$3,Команды!$A$2:$A$7500,0),$E114+2)=Команды!$AJ$17,TRUE,FALSE),,IF(INDEX(Команды!$A$2:$AN$7500,MATCH(AT$3,Команды!$A$2:$A$7500,0),$E114+2)=Команды!$AJ$18,TRUE,FALSE),,IF(INDEX(Команды!$A$2:$AN$7500,MATCH(AT$3,Команды!$A$2:$A$7500,0),$E114+2)=Команды!$AJ$19,TRUE,FALSE)),INDEX(Команды!$AJ$2:$AK$19,MATCH(INDEX(Команды!$A$2:$AN$7500,MATCH(AT$3,Команды!$A$2:$A$7500,0),$E114+2),Команды!$AJ$2:$AJ$19,0),2),0)</f>
        <v>0</v>
      </c>
      <c r="AU114" s="175">
        <f>IF(OR(IF(INDEX(Команды!$A$2:$AN$7500,MATCH(AT$3,Команды!$A$2:$A$7500,0),$E114+2)=Команды!$AJ$2,TRUE,FALSE),IF(INDEX(Команды!$A$2:$AN$7500,MATCH(AT$3,Команды!$A$2:$A$7500,0),$E114+2)=Команды!$AJ$3,TRUE,FALSE),IF(INDEX(Команды!$A$2:$AN$7500,MATCH(AT$3,Команды!$A$2:$A$7500,0),$E114+2)=Команды!$AJ$4,TRUE,FALSE),IF(INDEX(Команды!$A$2:$AN$7500,MATCH(AT$3,Команды!$A$2:$A$7500,0),$E114+2)=Команды!$AJ$5,TRUE,FALSE),IF(INDEX(Команды!$A$2:$AN$7500,MATCH(AT$3,Команды!$A$2:$A$7500,0),$E114+2)=Команды!$AJ$6,TRUE,FALSE),IF(INDEX(Команды!$A$2:$AN$7500,MATCH(AT$3,Команды!$A$2:$A$7500,0),$E114+2)=Команды!$AJ$7,TRUE,FALSE),IF(INDEX(Команды!$A$2:$AN$7500,MATCH(AT$3,Команды!$A$2:$A$7500,0),$E114+2)=Команды!$AJ$8,TRUE,FALSE),IF(INDEX(Команды!$A$2:$AN$7500,MATCH(AT$3,Команды!$A$2:$A$7500,0),$E114+2)=Команды!$AJ$9,TRUE,FALSE),IF(INDEX(Команды!$A$2:$AN$7500,MATCH(AT$3,Команды!$A$2:$A$7500,0),$E114+2)=Команды!$AJ$10,TRUE,FALSE),IF(INDEX(Команды!$A$2:$AN$7500,MATCH(AT$3,Команды!$A$2:$A$7500,0),$E114+2)=Команды!$AJ$11,TRUE,FALSE),IF(INDEX(Команды!$A$2:$AN$7500,MATCH(AT$3,Команды!$A$2:$A$7500,0),$E114+2)=Команды!$AJ$12,TRUE,FALSE),IF(INDEX(Команды!$A$2:$AN$7500,MATCH(AT$3,Команды!$A$2:$A$7500,0),$E114+2)=Команды!$AJ$13,TRUE,FALSE),IF(INDEX(Команды!$A$2:$AN$7500,MATCH(AT$3,Команды!$A$2:$A$7500,0),$E114+2)=Команды!$AJ$14,TRUE,FALSE),IF(INDEX(Команды!$A$2:$AN$7500,MATCH(AT$3,Команды!$A$2:$A$7500,0),$E114+2)=Команды!$AJ$15,TRUE,FALSE),IF(INDEX(Команды!$A$2:$AN$7500,MATCH(AT$3,Команды!$A$2:$A$7500,0),$E114+2)=Команды!$AJ$16,TRUE,FALSE),IF(INDEX(Команды!$A$2:$AN$7500,MATCH(AT$3,Команды!$A$2:$A$7500,0),$E114+2)=Команды!$AJ$17,TRUE,FALSE),IF(INDEX(Команды!$A$2:$AN$7500,MATCH(AT$3,Команды!$A$2:$A$7500,0),$E114+2)=Команды!$AJ$18,TRUE,FALSE),IF(INDEX(Команды!$A$2:$AN$7500,MATCH(AT$3,Команды!$A$2:$A$7500,0),$E114+2)=Команды!$AJ$19,TRUE,FALSE)),INDEX(Команды!$AJ$2:$AL$19,MATCH(INDEX(Команды!$A$2:$AN$7500,MATCH(AT$3,Команды!$A$2:$A$7500,0),$E114+2),Команды!$AJ$2:$AJ$19,0),3),0)</f>
        <v>0</v>
      </c>
      <c r="AV114" s="342"/>
      <c r="AW114" s="174">
        <f>IF(OR(IF(INDEX(Команды!$A$2:$AN$7500,MATCH(AW$3,Команды!$A$2:$A$7500,0),$E114+2)=Команды!$AJ$2,TRUE,FALSE),IF(INDEX(Команды!$A$2:$AN$7500,MATCH(AW$3,Команды!$A$2:$A$7500,0),$E114+2)=Команды!$AJ$3,TRUE,FALSE),IF(INDEX(Команды!$A$2:$AN$7500,MATCH(AW$3,Команды!$A$2:$A$7500,0),$E114+2)=Команды!$AJ$4,TRUE,FALSE),IF(INDEX(Команды!$A$2:$AN$7500,MATCH(AW$3,Команды!$A$2:$A$7500,0),$E114+2)=Команды!$AJ$5,TRUE,FALSE),IF(INDEX(Команды!$A$2:$AN$7500,MATCH(AW$3,Команды!$A$2:$A$7500,0),$E114+2)=Команды!$AJ$6,TRUE,FALSE),IF(INDEX(Команды!$A$2:$AN$7500,MATCH(AW$3,Команды!$A$2:$A$7500,0),$E114+2)=Команды!$AJ$7,TRUE,FALSE),IF(INDEX(Команды!$A$2:$AN$7500,MATCH(AW$3,Команды!$A$2:$A$7500,0),$E114+2)=Команды!$AJ$8,TRUE,FALSE),IF(INDEX(Команды!$A$2:$AN$7500,MATCH(AW$3,Команды!$A$2:$A$7500,0),$E114+2)=Команды!$AJ$9,TRUE,FALSE),IF(INDEX(Команды!$A$2:$AN$7500,MATCH(AW$3,Команды!$A$2:$A$7500,0),$E114+2)=Команды!$AJ$10,TRUE,FALSE),IF(INDEX(Команды!$A$2:$AN$7500,MATCH(AW$3,Команды!$A$2:$A$7500,0),$E114+2)=Команды!$AJ$11,TRUE,FALSE),IF(INDEX(Команды!$A$2:$AN$7500,MATCH(AW$3,Команды!$A$2:$A$7500,0),$E114+2)=Команды!$AJ$12,TRUE,FALSE),IF(INDEX(Команды!$A$2:$AN$7500,MATCH(AW$3,Команды!$A$2:$A$7500,0),$E114+2)=Команды!$AJ$13,TRUE,FALSE),IF(INDEX(Команды!$A$2:$AN$7500,MATCH(AW$3,Команды!$A$2:$A$7500,0),$E114+2)=Команды!$AJ$14,TRUE,FALSE),IF(INDEX(Команды!$A$2:$AN$7500,MATCH(AW$3,Команды!$A$2:$A$7500,0),$E114+2)=Команды!$AJ$15,TRUE,FALSE),IF(INDEX(Команды!$A$2:$AN$7500,MATCH(AW$3,Команды!$A$2:$A$7500,0),$E114+2)=Команды!$AJ$16,TRUE,FALSE),,IF(INDEX(Команды!$A$2:$AN$7500,MATCH(AW$3,Команды!$A$2:$A$7500,0),$E114+2)=Команды!$AJ$17,TRUE,FALSE),,IF(INDEX(Команды!$A$2:$AN$7500,MATCH(AW$3,Команды!$A$2:$A$7500,0),$E114+2)=Команды!$AJ$18,TRUE,FALSE),,IF(INDEX(Команды!$A$2:$AN$7500,MATCH(AW$3,Команды!$A$2:$A$7500,0),$E114+2)=Команды!$AJ$19,TRUE,FALSE)),INDEX(Команды!$AJ$2:$AK$19,MATCH(INDEX(Команды!$A$2:$AN$7500,MATCH(AW$3,Команды!$A$2:$A$7500,0),$E114+2),Команды!$AJ$2:$AJ$19,0),2),0)</f>
        <v>0</v>
      </c>
      <c r="AX114" s="175">
        <f>IF(OR(IF(INDEX(Команды!$A$2:$AN$7500,MATCH(AW$3,Команды!$A$2:$A$7500,0),$E114+2)=Команды!$AJ$2,TRUE,FALSE),IF(INDEX(Команды!$A$2:$AN$7500,MATCH(AW$3,Команды!$A$2:$A$7500,0),$E114+2)=Команды!$AJ$3,TRUE,FALSE),IF(INDEX(Команды!$A$2:$AN$7500,MATCH(AW$3,Команды!$A$2:$A$7500,0),$E114+2)=Команды!$AJ$4,TRUE,FALSE),IF(INDEX(Команды!$A$2:$AN$7500,MATCH(AW$3,Команды!$A$2:$A$7500,0),$E114+2)=Команды!$AJ$5,TRUE,FALSE),IF(INDEX(Команды!$A$2:$AN$7500,MATCH(AW$3,Команды!$A$2:$A$7500,0),$E114+2)=Команды!$AJ$6,TRUE,FALSE),IF(INDEX(Команды!$A$2:$AN$7500,MATCH(AW$3,Команды!$A$2:$A$7500,0),$E114+2)=Команды!$AJ$7,TRUE,FALSE),IF(INDEX(Команды!$A$2:$AN$7500,MATCH(AW$3,Команды!$A$2:$A$7500,0),$E114+2)=Команды!$AJ$8,TRUE,FALSE),IF(INDEX(Команды!$A$2:$AN$7500,MATCH(AW$3,Команды!$A$2:$A$7500,0),$E114+2)=Команды!$AJ$9,TRUE,FALSE),IF(INDEX(Команды!$A$2:$AN$7500,MATCH(AW$3,Команды!$A$2:$A$7500,0),$E114+2)=Команды!$AJ$10,TRUE,FALSE),IF(INDEX(Команды!$A$2:$AN$7500,MATCH(AW$3,Команды!$A$2:$A$7500,0),$E114+2)=Команды!$AJ$11,TRUE,FALSE),IF(INDEX(Команды!$A$2:$AN$7500,MATCH(AW$3,Команды!$A$2:$A$7500,0),$E114+2)=Команды!$AJ$12,TRUE,FALSE),IF(INDEX(Команды!$A$2:$AN$7500,MATCH(AW$3,Команды!$A$2:$A$7500,0),$E114+2)=Команды!$AJ$13,TRUE,FALSE),IF(INDEX(Команды!$A$2:$AN$7500,MATCH(AW$3,Команды!$A$2:$A$7500,0),$E114+2)=Команды!$AJ$14,TRUE,FALSE),IF(INDEX(Команды!$A$2:$AN$7500,MATCH(AW$3,Команды!$A$2:$A$7500,0),$E114+2)=Команды!$AJ$15,TRUE,FALSE),IF(INDEX(Команды!$A$2:$AN$7500,MATCH(AW$3,Команды!$A$2:$A$7500,0),$E114+2)=Команды!$AJ$16,TRUE,FALSE),IF(INDEX(Команды!$A$2:$AN$7500,MATCH(AW$3,Команды!$A$2:$A$7500,0),$E114+2)=Команды!$AJ$17,TRUE,FALSE),IF(INDEX(Команды!$A$2:$AN$7500,MATCH(AW$3,Команды!$A$2:$A$7500,0),$E114+2)=Команды!$AJ$18,TRUE,FALSE),IF(INDEX(Команды!$A$2:$AN$7500,MATCH(AW$3,Команды!$A$2:$A$7500,0),$E114+2)=Команды!$AJ$19,TRUE,FALSE)),INDEX(Команды!$AJ$2:$AL$19,MATCH(INDEX(Команды!$A$2:$AN$7500,MATCH(AW$3,Команды!$A$2:$A$7500,0),$E114+2),Команды!$AJ$2:$AJ$19,0),3),0)</f>
        <v>0</v>
      </c>
      <c r="AY114" s="342"/>
      <c r="AZ114" s="174">
        <f>IF(OR(IF(INDEX(Команды!$A$2:$AN$7500,MATCH(AZ$3,Команды!$A$2:$A$7500,0),$E114+2)=Команды!$AJ$2,TRUE,FALSE),IF(INDEX(Команды!$A$2:$AN$7500,MATCH(AZ$3,Команды!$A$2:$A$7500,0),$E114+2)=Команды!$AJ$3,TRUE,FALSE),IF(INDEX(Команды!$A$2:$AN$7500,MATCH(AZ$3,Команды!$A$2:$A$7500,0),$E114+2)=Команды!$AJ$4,TRUE,FALSE),IF(INDEX(Команды!$A$2:$AN$7500,MATCH(AZ$3,Команды!$A$2:$A$7500,0),$E114+2)=Команды!$AJ$5,TRUE,FALSE),IF(INDEX(Команды!$A$2:$AN$7500,MATCH(AZ$3,Команды!$A$2:$A$7500,0),$E114+2)=Команды!$AJ$6,TRUE,FALSE),IF(INDEX(Команды!$A$2:$AN$7500,MATCH(AZ$3,Команды!$A$2:$A$7500,0),$E114+2)=Команды!$AJ$7,TRUE,FALSE),IF(INDEX(Команды!$A$2:$AN$7500,MATCH(AZ$3,Команды!$A$2:$A$7500,0),$E114+2)=Команды!$AJ$8,TRUE,FALSE),IF(INDEX(Команды!$A$2:$AN$7500,MATCH(AZ$3,Команды!$A$2:$A$7500,0),$E114+2)=Команды!$AJ$9,TRUE,FALSE),IF(INDEX(Команды!$A$2:$AN$7500,MATCH(AZ$3,Команды!$A$2:$A$7500,0),$E114+2)=Команды!$AJ$10,TRUE,FALSE),IF(INDEX(Команды!$A$2:$AN$7500,MATCH(AZ$3,Команды!$A$2:$A$7500,0),$E114+2)=Команды!$AJ$11,TRUE,FALSE),IF(INDEX(Команды!$A$2:$AN$7500,MATCH(AZ$3,Команды!$A$2:$A$7500,0),$E114+2)=Команды!$AJ$12,TRUE,FALSE),IF(INDEX(Команды!$A$2:$AN$7500,MATCH(AZ$3,Команды!$A$2:$A$7500,0),$E114+2)=Команды!$AJ$13,TRUE,FALSE),IF(INDEX(Команды!$A$2:$AN$7500,MATCH(AZ$3,Команды!$A$2:$A$7500,0),$E114+2)=Команды!$AJ$14,TRUE,FALSE),IF(INDEX(Команды!$A$2:$AN$7500,MATCH(AZ$3,Команды!$A$2:$A$7500,0),$E114+2)=Команды!$AJ$15,TRUE,FALSE),IF(INDEX(Команды!$A$2:$AN$7500,MATCH(AZ$3,Команды!$A$2:$A$7500,0),$E114+2)=Команды!$AJ$16,TRUE,FALSE),,IF(INDEX(Команды!$A$2:$AN$7500,MATCH(AZ$3,Команды!$A$2:$A$7500,0),$E114+2)=Команды!$AJ$17,TRUE,FALSE),,IF(INDEX(Команды!$A$2:$AN$7500,MATCH(AZ$3,Команды!$A$2:$A$7500,0),$E114+2)=Команды!$AJ$18,TRUE,FALSE),,IF(INDEX(Команды!$A$2:$AN$7500,MATCH(AZ$3,Команды!$A$2:$A$7500,0),$E114+2)=Команды!$AJ$19,TRUE,FALSE)),INDEX(Команды!$AJ$2:$AK$19,MATCH(INDEX(Команды!$A$2:$AN$7500,MATCH(AZ$3,Команды!$A$2:$A$7500,0),$E114+2),Команды!$AJ$2:$AJ$19,0),2),0)</f>
        <v>0</v>
      </c>
      <c r="BA114" s="175">
        <f>IF(OR(IF(INDEX(Команды!$A$2:$AN$7500,MATCH(AZ$3,Команды!$A$2:$A$7500,0),$E114+2)=Команды!$AJ$2,TRUE,FALSE),IF(INDEX(Команды!$A$2:$AN$7500,MATCH(AZ$3,Команды!$A$2:$A$7500,0),$E114+2)=Команды!$AJ$3,TRUE,FALSE),IF(INDEX(Команды!$A$2:$AN$7500,MATCH(AZ$3,Команды!$A$2:$A$7500,0),$E114+2)=Команды!$AJ$4,TRUE,FALSE),IF(INDEX(Команды!$A$2:$AN$7500,MATCH(AZ$3,Команды!$A$2:$A$7500,0),$E114+2)=Команды!$AJ$5,TRUE,FALSE),IF(INDEX(Команды!$A$2:$AN$7500,MATCH(AZ$3,Команды!$A$2:$A$7500,0),$E114+2)=Команды!$AJ$6,TRUE,FALSE),IF(INDEX(Команды!$A$2:$AN$7500,MATCH(AZ$3,Команды!$A$2:$A$7500,0),$E114+2)=Команды!$AJ$7,TRUE,FALSE),IF(INDEX(Команды!$A$2:$AN$7500,MATCH(AZ$3,Команды!$A$2:$A$7500,0),$E114+2)=Команды!$AJ$8,TRUE,FALSE),IF(INDEX(Команды!$A$2:$AN$7500,MATCH(AZ$3,Команды!$A$2:$A$7500,0),$E114+2)=Команды!$AJ$9,TRUE,FALSE),IF(INDEX(Команды!$A$2:$AN$7500,MATCH(AZ$3,Команды!$A$2:$A$7500,0),$E114+2)=Команды!$AJ$10,TRUE,FALSE),IF(INDEX(Команды!$A$2:$AN$7500,MATCH(AZ$3,Команды!$A$2:$A$7500,0),$E114+2)=Команды!$AJ$11,TRUE,FALSE),IF(INDEX(Команды!$A$2:$AN$7500,MATCH(AZ$3,Команды!$A$2:$A$7500,0),$E114+2)=Команды!$AJ$12,TRUE,FALSE),IF(INDEX(Команды!$A$2:$AN$7500,MATCH(AZ$3,Команды!$A$2:$A$7500,0),$E114+2)=Команды!$AJ$13,TRUE,FALSE),IF(INDEX(Команды!$A$2:$AN$7500,MATCH(AZ$3,Команды!$A$2:$A$7500,0),$E114+2)=Команды!$AJ$14,TRUE,FALSE),IF(INDEX(Команды!$A$2:$AN$7500,MATCH(AZ$3,Команды!$A$2:$A$7500,0),$E114+2)=Команды!$AJ$15,TRUE,FALSE),IF(INDEX(Команды!$A$2:$AN$7500,MATCH(AZ$3,Команды!$A$2:$A$7500,0),$E114+2)=Команды!$AJ$16,TRUE,FALSE),IF(INDEX(Команды!$A$2:$AN$7500,MATCH(AZ$3,Команды!$A$2:$A$7500,0),$E114+2)=Команды!$AJ$17,TRUE,FALSE),IF(INDEX(Команды!$A$2:$AN$7500,MATCH(AZ$3,Команды!$A$2:$A$7500,0),$E114+2)=Команды!$AJ$18,TRUE,FALSE),IF(INDEX(Команды!$A$2:$AN$7500,MATCH(AZ$3,Команды!$A$2:$A$7500,0),$E114+2)=Команды!$AJ$19,TRUE,FALSE)),INDEX(Команды!$AJ$2:$AL$19,MATCH(INDEX(Команды!$A$2:$AN$7500,MATCH(AZ$3,Команды!$A$2:$A$7500,0),$E114+2),Команды!$AJ$2:$AJ$19,0),3),0)</f>
        <v>0</v>
      </c>
      <c r="BB114" s="342"/>
      <c r="BC114" s="174">
        <f>IF(OR(IF(INDEX(Команды!$A$2:$AN$7500,MATCH(BC$3,Команды!$A$2:$A$7500,0),$E114+2)=Команды!$AJ$2,TRUE,FALSE),IF(INDEX(Команды!$A$2:$AN$7500,MATCH(BC$3,Команды!$A$2:$A$7500,0),$E114+2)=Команды!$AJ$3,TRUE,FALSE),IF(INDEX(Команды!$A$2:$AN$7500,MATCH(BC$3,Команды!$A$2:$A$7500,0),$E114+2)=Команды!$AJ$4,TRUE,FALSE),IF(INDEX(Команды!$A$2:$AN$7500,MATCH(BC$3,Команды!$A$2:$A$7500,0),$E114+2)=Команды!$AJ$5,TRUE,FALSE),IF(INDEX(Команды!$A$2:$AN$7500,MATCH(BC$3,Команды!$A$2:$A$7500,0),$E114+2)=Команды!$AJ$6,TRUE,FALSE),IF(INDEX(Команды!$A$2:$AN$7500,MATCH(BC$3,Команды!$A$2:$A$7500,0),$E114+2)=Команды!$AJ$7,TRUE,FALSE),IF(INDEX(Команды!$A$2:$AN$7500,MATCH(BC$3,Команды!$A$2:$A$7500,0),$E114+2)=Команды!$AJ$8,TRUE,FALSE),IF(INDEX(Команды!$A$2:$AN$7500,MATCH(BC$3,Команды!$A$2:$A$7500,0),$E114+2)=Команды!$AJ$9,TRUE,FALSE),IF(INDEX(Команды!$A$2:$AN$7500,MATCH(BC$3,Команды!$A$2:$A$7500,0),$E114+2)=Команды!$AJ$10,TRUE,FALSE),IF(INDEX(Команды!$A$2:$AN$7500,MATCH(BC$3,Команды!$A$2:$A$7500,0),$E114+2)=Команды!$AJ$11,TRUE,FALSE),IF(INDEX(Команды!$A$2:$AN$7500,MATCH(BC$3,Команды!$A$2:$A$7500,0),$E114+2)=Команды!$AJ$12,TRUE,FALSE),IF(INDEX(Команды!$A$2:$AN$7500,MATCH(BC$3,Команды!$A$2:$A$7500,0),$E114+2)=Команды!$AJ$13,TRUE,FALSE),IF(INDEX(Команды!$A$2:$AN$7500,MATCH(BC$3,Команды!$A$2:$A$7500,0),$E114+2)=Команды!$AJ$14,TRUE,FALSE),IF(INDEX(Команды!$A$2:$AN$7500,MATCH(BC$3,Команды!$A$2:$A$7500,0),$E114+2)=Команды!$AJ$15,TRUE,FALSE),IF(INDEX(Команды!$A$2:$AN$7500,MATCH(BC$3,Команды!$A$2:$A$7500,0),$E114+2)=Команды!$AJ$16,TRUE,FALSE),,IF(INDEX(Команды!$A$2:$AN$7500,MATCH(BC$3,Команды!$A$2:$A$7500,0),$E114+2)=Команды!$AJ$17,TRUE,FALSE),,IF(INDEX(Команды!$A$2:$AN$7500,MATCH(BC$3,Команды!$A$2:$A$7500,0),$E114+2)=Команды!$AJ$18,TRUE,FALSE),,IF(INDEX(Команды!$A$2:$AN$7500,MATCH(BC$3,Команды!$A$2:$A$7500,0),$E114+2)=Команды!$AJ$19,TRUE,FALSE)),INDEX(Команды!$AJ$2:$AK$19,MATCH(INDEX(Команды!$A$2:$AN$7500,MATCH(BC$3,Команды!$A$2:$A$7500,0),$E114+2),Команды!$AJ$2:$AJ$19,0),2),0)</f>
        <v>0</v>
      </c>
      <c r="BD114" s="175">
        <f>IF(OR(IF(INDEX(Команды!$A$2:$AN$7500,MATCH(BC$3,Команды!$A$2:$A$7500,0),$E114+2)=Команды!$AJ$2,TRUE,FALSE),IF(INDEX(Команды!$A$2:$AN$7500,MATCH(BC$3,Команды!$A$2:$A$7500,0),$E114+2)=Команды!$AJ$3,TRUE,FALSE),IF(INDEX(Команды!$A$2:$AN$7500,MATCH(BC$3,Команды!$A$2:$A$7500,0),$E114+2)=Команды!$AJ$4,TRUE,FALSE),IF(INDEX(Команды!$A$2:$AN$7500,MATCH(BC$3,Команды!$A$2:$A$7500,0),$E114+2)=Команды!$AJ$5,TRUE,FALSE),IF(INDEX(Команды!$A$2:$AN$7500,MATCH(BC$3,Команды!$A$2:$A$7500,0),$E114+2)=Команды!$AJ$6,TRUE,FALSE),IF(INDEX(Команды!$A$2:$AN$7500,MATCH(BC$3,Команды!$A$2:$A$7500,0),$E114+2)=Команды!$AJ$7,TRUE,FALSE),IF(INDEX(Команды!$A$2:$AN$7500,MATCH(BC$3,Команды!$A$2:$A$7500,0),$E114+2)=Команды!$AJ$8,TRUE,FALSE),IF(INDEX(Команды!$A$2:$AN$7500,MATCH(BC$3,Команды!$A$2:$A$7500,0),$E114+2)=Команды!$AJ$9,TRUE,FALSE),IF(INDEX(Команды!$A$2:$AN$7500,MATCH(BC$3,Команды!$A$2:$A$7500,0),$E114+2)=Команды!$AJ$10,TRUE,FALSE),IF(INDEX(Команды!$A$2:$AN$7500,MATCH(BC$3,Команды!$A$2:$A$7500,0),$E114+2)=Команды!$AJ$11,TRUE,FALSE),IF(INDEX(Команды!$A$2:$AN$7500,MATCH(BC$3,Команды!$A$2:$A$7500,0),$E114+2)=Команды!$AJ$12,TRUE,FALSE),IF(INDEX(Команды!$A$2:$AN$7500,MATCH(BC$3,Команды!$A$2:$A$7500,0),$E114+2)=Команды!$AJ$13,TRUE,FALSE),IF(INDEX(Команды!$A$2:$AN$7500,MATCH(BC$3,Команды!$A$2:$A$7500,0),$E114+2)=Команды!$AJ$14,TRUE,FALSE),IF(INDEX(Команды!$A$2:$AN$7500,MATCH(BC$3,Команды!$A$2:$A$7500,0),$E114+2)=Команды!$AJ$15,TRUE,FALSE),IF(INDEX(Команды!$A$2:$AN$7500,MATCH(BC$3,Команды!$A$2:$A$7500,0),$E114+2)=Команды!$AJ$16,TRUE,FALSE),IF(INDEX(Команды!$A$2:$AN$7500,MATCH(BC$3,Команды!$A$2:$A$7500,0),$E114+2)=Команды!$AJ$17,TRUE,FALSE),IF(INDEX(Команды!$A$2:$AN$7500,MATCH(BC$3,Команды!$A$2:$A$7500,0),$E114+2)=Команды!$AJ$18,TRUE,FALSE),IF(INDEX(Команды!$A$2:$AN$7500,MATCH(BC$3,Команды!$A$2:$A$7500,0),$E114+2)=Команды!$AJ$19,TRUE,FALSE)),INDEX(Команды!$AJ$2:$AL$19,MATCH(INDEX(Команды!$A$2:$AN$7500,MATCH(BC$3,Команды!$A$2:$A$7500,0),$E114+2),Команды!$AJ$2:$AJ$19,0),3),0)</f>
        <v>0</v>
      </c>
      <c r="BE114" s="342"/>
      <c r="BF114" s="174">
        <f>IF(OR(IF(INDEX(Команды!$A$2:$AN$7500,MATCH(BF$3,Команды!$A$2:$A$7500,0),$E114+2)=Команды!$AJ$2,TRUE,FALSE),IF(INDEX(Команды!$A$2:$AN$7500,MATCH(BF$3,Команды!$A$2:$A$7500,0),$E114+2)=Команды!$AJ$3,TRUE,FALSE),IF(INDEX(Команды!$A$2:$AN$7500,MATCH(BF$3,Команды!$A$2:$A$7500,0),$E114+2)=Команды!$AJ$4,TRUE,FALSE),IF(INDEX(Команды!$A$2:$AN$7500,MATCH(BF$3,Команды!$A$2:$A$7500,0),$E114+2)=Команды!$AJ$5,TRUE,FALSE),IF(INDEX(Команды!$A$2:$AN$7500,MATCH(BF$3,Команды!$A$2:$A$7500,0),$E114+2)=Команды!$AJ$6,TRUE,FALSE),IF(INDEX(Команды!$A$2:$AN$7500,MATCH(BF$3,Команды!$A$2:$A$7500,0),$E114+2)=Команды!$AJ$7,TRUE,FALSE),IF(INDEX(Команды!$A$2:$AN$7500,MATCH(BF$3,Команды!$A$2:$A$7500,0),$E114+2)=Команды!$AJ$8,TRUE,FALSE),IF(INDEX(Команды!$A$2:$AN$7500,MATCH(BF$3,Команды!$A$2:$A$7500,0),$E114+2)=Команды!$AJ$9,TRUE,FALSE),IF(INDEX(Команды!$A$2:$AN$7500,MATCH(BF$3,Команды!$A$2:$A$7500,0),$E114+2)=Команды!$AJ$10,TRUE,FALSE),IF(INDEX(Команды!$A$2:$AN$7500,MATCH(BF$3,Команды!$A$2:$A$7500,0),$E114+2)=Команды!$AJ$11,TRUE,FALSE),IF(INDEX(Команды!$A$2:$AN$7500,MATCH(BF$3,Команды!$A$2:$A$7500,0),$E114+2)=Команды!$AJ$12,TRUE,FALSE),IF(INDEX(Команды!$A$2:$AN$7500,MATCH(BF$3,Команды!$A$2:$A$7500,0),$E114+2)=Команды!$AJ$13,TRUE,FALSE),IF(INDEX(Команды!$A$2:$AN$7500,MATCH(BF$3,Команды!$A$2:$A$7500,0),$E114+2)=Команды!$AJ$14,TRUE,FALSE),IF(INDEX(Команды!$A$2:$AN$7500,MATCH(BF$3,Команды!$A$2:$A$7500,0),$E114+2)=Команды!$AJ$15,TRUE,FALSE),IF(INDEX(Команды!$A$2:$AN$7500,MATCH(BF$3,Команды!$A$2:$A$7500,0),$E114+2)=Команды!$AJ$16,TRUE,FALSE),,IF(INDEX(Команды!$A$2:$AN$7500,MATCH(BF$3,Команды!$A$2:$A$7500,0),$E114+2)=Команды!$AJ$17,TRUE,FALSE),,IF(INDEX(Команды!$A$2:$AN$7500,MATCH(BF$3,Команды!$A$2:$A$7500,0),$E114+2)=Команды!$AJ$18,TRUE,FALSE),,IF(INDEX(Команды!$A$2:$AN$7500,MATCH(BF$3,Команды!$A$2:$A$7500,0),$E114+2)=Команды!$AJ$19,TRUE,FALSE)),INDEX(Команды!$AJ$2:$AK$19,MATCH(INDEX(Команды!$A$2:$AN$7500,MATCH(BF$3,Команды!$A$2:$A$7500,0),$E114+2),Команды!$AJ$2:$AJ$19,0),2),0)</f>
        <v>0</v>
      </c>
      <c r="BG114" s="175">
        <f>IF(OR(IF(INDEX(Команды!$A$2:$AN$7500,MATCH(BF$3,Команды!$A$2:$A$7500,0),$E114+2)=Команды!$AJ$2,TRUE,FALSE),IF(INDEX(Команды!$A$2:$AN$7500,MATCH(BF$3,Команды!$A$2:$A$7500,0),$E114+2)=Команды!$AJ$3,TRUE,FALSE),IF(INDEX(Команды!$A$2:$AN$7500,MATCH(BF$3,Команды!$A$2:$A$7500,0),$E114+2)=Команды!$AJ$4,TRUE,FALSE),IF(INDEX(Команды!$A$2:$AN$7500,MATCH(BF$3,Команды!$A$2:$A$7500,0),$E114+2)=Команды!$AJ$5,TRUE,FALSE),IF(INDEX(Команды!$A$2:$AN$7500,MATCH(BF$3,Команды!$A$2:$A$7500,0),$E114+2)=Команды!$AJ$6,TRUE,FALSE),IF(INDEX(Команды!$A$2:$AN$7500,MATCH(BF$3,Команды!$A$2:$A$7500,0),$E114+2)=Команды!$AJ$7,TRUE,FALSE),IF(INDEX(Команды!$A$2:$AN$7500,MATCH(BF$3,Команды!$A$2:$A$7500,0),$E114+2)=Команды!$AJ$8,TRUE,FALSE),IF(INDEX(Команды!$A$2:$AN$7500,MATCH(BF$3,Команды!$A$2:$A$7500,0),$E114+2)=Команды!$AJ$9,TRUE,FALSE),IF(INDEX(Команды!$A$2:$AN$7500,MATCH(BF$3,Команды!$A$2:$A$7500,0),$E114+2)=Команды!$AJ$10,TRUE,FALSE),IF(INDEX(Команды!$A$2:$AN$7500,MATCH(BF$3,Команды!$A$2:$A$7500,0),$E114+2)=Команды!$AJ$11,TRUE,FALSE),IF(INDEX(Команды!$A$2:$AN$7500,MATCH(BF$3,Команды!$A$2:$A$7500,0),$E114+2)=Команды!$AJ$12,TRUE,FALSE),IF(INDEX(Команды!$A$2:$AN$7500,MATCH(BF$3,Команды!$A$2:$A$7500,0),$E114+2)=Команды!$AJ$13,TRUE,FALSE),IF(INDEX(Команды!$A$2:$AN$7500,MATCH(BF$3,Команды!$A$2:$A$7500,0),$E114+2)=Команды!$AJ$14,TRUE,FALSE),IF(INDEX(Команды!$A$2:$AN$7500,MATCH(BF$3,Команды!$A$2:$A$7500,0),$E114+2)=Команды!$AJ$15,TRUE,FALSE),IF(INDEX(Команды!$A$2:$AN$7500,MATCH(BF$3,Команды!$A$2:$A$7500,0),$E114+2)=Команды!$AJ$16,TRUE,FALSE),IF(INDEX(Команды!$A$2:$AN$7500,MATCH(BF$3,Команды!$A$2:$A$7500,0),$E114+2)=Команды!$AJ$17,TRUE,FALSE),IF(INDEX(Команды!$A$2:$AN$7500,MATCH(BF$3,Команды!$A$2:$A$7500,0),$E114+2)=Команды!$AJ$18,TRUE,FALSE),IF(INDEX(Команды!$A$2:$AN$7500,MATCH(BF$3,Команды!$A$2:$A$7500,0),$E114+2)=Команды!$AJ$19,TRUE,FALSE)),INDEX(Команды!$AJ$2:$AL$19,MATCH(INDEX(Команды!$A$2:$AN$7500,MATCH(BF$3,Команды!$A$2:$A$7500,0),$E114+2),Команды!$AJ$2:$AJ$19,0),3),0)</f>
        <v>0</v>
      </c>
      <c r="BH114" s="342"/>
      <c r="BI114" s="174">
        <f>IF(OR(IF(INDEX(Команды!$A$2:$AN$7500,MATCH(BI$3,Команды!$A$2:$A$7500,0),$E114+2)=Команды!$AJ$2,TRUE,FALSE),IF(INDEX(Команды!$A$2:$AN$7500,MATCH(BI$3,Команды!$A$2:$A$7500,0),$E114+2)=Команды!$AJ$3,TRUE,FALSE),IF(INDEX(Команды!$A$2:$AN$7500,MATCH(BI$3,Команды!$A$2:$A$7500,0),$E114+2)=Команды!$AJ$4,TRUE,FALSE),IF(INDEX(Команды!$A$2:$AN$7500,MATCH(BI$3,Команды!$A$2:$A$7500,0),$E114+2)=Команды!$AJ$5,TRUE,FALSE),IF(INDEX(Команды!$A$2:$AN$7500,MATCH(BI$3,Команды!$A$2:$A$7500,0),$E114+2)=Команды!$AJ$6,TRUE,FALSE),IF(INDEX(Команды!$A$2:$AN$7500,MATCH(BI$3,Команды!$A$2:$A$7500,0),$E114+2)=Команды!$AJ$7,TRUE,FALSE),IF(INDEX(Команды!$A$2:$AN$7500,MATCH(BI$3,Команды!$A$2:$A$7500,0),$E114+2)=Команды!$AJ$8,TRUE,FALSE),IF(INDEX(Команды!$A$2:$AN$7500,MATCH(BI$3,Команды!$A$2:$A$7500,0),$E114+2)=Команды!$AJ$9,TRUE,FALSE),IF(INDEX(Команды!$A$2:$AN$7500,MATCH(BI$3,Команды!$A$2:$A$7500,0),$E114+2)=Команды!$AJ$10,TRUE,FALSE),IF(INDEX(Команды!$A$2:$AN$7500,MATCH(BI$3,Команды!$A$2:$A$7500,0),$E114+2)=Команды!$AJ$11,TRUE,FALSE),IF(INDEX(Команды!$A$2:$AN$7500,MATCH(BI$3,Команды!$A$2:$A$7500,0),$E114+2)=Команды!$AJ$12,TRUE,FALSE),IF(INDEX(Команды!$A$2:$AN$7500,MATCH(BI$3,Команды!$A$2:$A$7500,0),$E114+2)=Команды!$AJ$13,TRUE,FALSE),IF(INDEX(Команды!$A$2:$AN$7500,MATCH(BI$3,Команды!$A$2:$A$7500,0),$E114+2)=Команды!$AJ$14,TRUE,FALSE),IF(INDEX(Команды!$A$2:$AN$7500,MATCH(BI$3,Команды!$A$2:$A$7500,0),$E114+2)=Команды!$AJ$15,TRUE,FALSE),IF(INDEX(Команды!$A$2:$AN$7500,MATCH(BI$3,Команды!$A$2:$A$7500,0),$E114+2)=Команды!$AJ$16,TRUE,FALSE),,IF(INDEX(Команды!$A$2:$AN$7500,MATCH(BI$3,Команды!$A$2:$A$7500,0),$E114+2)=Команды!$AJ$17,TRUE,FALSE),,IF(INDEX(Команды!$A$2:$AN$7500,MATCH(BI$3,Команды!$A$2:$A$7500,0),$E114+2)=Команды!$AJ$18,TRUE,FALSE),,IF(INDEX(Команды!$A$2:$AN$7500,MATCH(BI$3,Команды!$A$2:$A$7500,0),$E114+2)=Команды!$AJ$19,TRUE,FALSE)),INDEX(Команды!$AJ$2:$AK$19,MATCH(INDEX(Команды!$A$2:$AN$7500,MATCH(BI$3,Команды!$A$2:$A$7500,0),$E114+2),Команды!$AJ$2:$AJ$19,0),2),0)</f>
        <v>0</v>
      </c>
      <c r="BJ114" s="175">
        <f>IF(OR(IF(INDEX(Команды!$A$2:$AN$7500,MATCH(BI$3,Команды!$A$2:$A$7500,0),$E114+2)=Команды!$AJ$2,TRUE,FALSE),IF(INDEX(Команды!$A$2:$AN$7500,MATCH(BI$3,Команды!$A$2:$A$7500,0),$E114+2)=Команды!$AJ$3,TRUE,FALSE),IF(INDEX(Команды!$A$2:$AN$7500,MATCH(BI$3,Команды!$A$2:$A$7500,0),$E114+2)=Команды!$AJ$4,TRUE,FALSE),IF(INDEX(Команды!$A$2:$AN$7500,MATCH(BI$3,Команды!$A$2:$A$7500,0),$E114+2)=Команды!$AJ$5,TRUE,FALSE),IF(INDEX(Команды!$A$2:$AN$7500,MATCH(BI$3,Команды!$A$2:$A$7500,0),$E114+2)=Команды!$AJ$6,TRUE,FALSE),IF(INDEX(Команды!$A$2:$AN$7500,MATCH(BI$3,Команды!$A$2:$A$7500,0),$E114+2)=Команды!$AJ$7,TRUE,FALSE),IF(INDEX(Команды!$A$2:$AN$7500,MATCH(BI$3,Команды!$A$2:$A$7500,0),$E114+2)=Команды!$AJ$8,TRUE,FALSE),IF(INDEX(Команды!$A$2:$AN$7500,MATCH(BI$3,Команды!$A$2:$A$7500,0),$E114+2)=Команды!$AJ$9,TRUE,FALSE),IF(INDEX(Команды!$A$2:$AN$7500,MATCH(BI$3,Команды!$A$2:$A$7500,0),$E114+2)=Команды!$AJ$10,TRUE,FALSE),IF(INDEX(Команды!$A$2:$AN$7500,MATCH(BI$3,Команды!$A$2:$A$7500,0),$E114+2)=Команды!$AJ$11,TRUE,FALSE),IF(INDEX(Команды!$A$2:$AN$7500,MATCH(BI$3,Команды!$A$2:$A$7500,0),$E114+2)=Команды!$AJ$12,TRUE,FALSE),IF(INDEX(Команды!$A$2:$AN$7500,MATCH(BI$3,Команды!$A$2:$A$7500,0),$E114+2)=Команды!$AJ$13,TRUE,FALSE),IF(INDEX(Команды!$A$2:$AN$7500,MATCH(BI$3,Команды!$A$2:$A$7500,0),$E114+2)=Команды!$AJ$14,TRUE,FALSE),IF(INDEX(Команды!$A$2:$AN$7500,MATCH(BI$3,Команды!$A$2:$A$7500,0),$E114+2)=Команды!$AJ$15,TRUE,FALSE),IF(INDEX(Команды!$A$2:$AN$7500,MATCH(BI$3,Команды!$A$2:$A$7500,0),$E114+2)=Команды!$AJ$16,TRUE,FALSE),IF(INDEX(Команды!$A$2:$AN$7500,MATCH(BI$3,Команды!$A$2:$A$7500,0),$E114+2)=Команды!$AJ$17,TRUE,FALSE),IF(INDEX(Команды!$A$2:$AN$7500,MATCH(BI$3,Команды!$A$2:$A$7500,0),$E114+2)=Команды!$AJ$18,TRUE,FALSE),IF(INDEX(Команды!$A$2:$AN$7500,MATCH(BI$3,Команды!$A$2:$A$7500,0),$E114+2)=Команды!$AJ$19,TRUE,FALSE)),INDEX(Команды!$AJ$2:$AL$19,MATCH(INDEX(Команды!$A$2:$AN$7500,MATCH(BI$3,Команды!$A$2:$A$7500,0),$E114+2),Команды!$AJ$2:$AJ$19,0),3),0)</f>
        <v>0</v>
      </c>
      <c r="BK114" s="342"/>
      <c r="BL114" s="174">
        <f>IF(OR(IF(INDEX(Команды!$A$2:$AN$7500,MATCH(BL$3,Команды!$A$2:$A$7500,0),$E114+2)=Команды!$AJ$2,TRUE,FALSE),IF(INDEX(Команды!$A$2:$AN$7500,MATCH(BL$3,Команды!$A$2:$A$7500,0),$E114+2)=Команды!$AJ$3,TRUE,FALSE),IF(INDEX(Команды!$A$2:$AN$7500,MATCH(BL$3,Команды!$A$2:$A$7500,0),$E114+2)=Команды!$AJ$4,TRUE,FALSE),IF(INDEX(Команды!$A$2:$AN$7500,MATCH(BL$3,Команды!$A$2:$A$7500,0),$E114+2)=Команды!$AJ$5,TRUE,FALSE),IF(INDEX(Команды!$A$2:$AN$7500,MATCH(BL$3,Команды!$A$2:$A$7500,0),$E114+2)=Команды!$AJ$6,TRUE,FALSE),IF(INDEX(Команды!$A$2:$AN$7500,MATCH(BL$3,Команды!$A$2:$A$7500,0),$E114+2)=Команды!$AJ$7,TRUE,FALSE),IF(INDEX(Команды!$A$2:$AN$7500,MATCH(BL$3,Команды!$A$2:$A$7500,0),$E114+2)=Команды!$AJ$8,TRUE,FALSE),IF(INDEX(Команды!$A$2:$AN$7500,MATCH(BL$3,Команды!$A$2:$A$7500,0),$E114+2)=Команды!$AJ$9,TRUE,FALSE),IF(INDEX(Команды!$A$2:$AN$7500,MATCH(BL$3,Команды!$A$2:$A$7500,0),$E114+2)=Команды!$AJ$10,TRUE,FALSE),IF(INDEX(Команды!$A$2:$AN$7500,MATCH(BL$3,Команды!$A$2:$A$7500,0),$E114+2)=Команды!$AJ$11,TRUE,FALSE),IF(INDEX(Команды!$A$2:$AN$7500,MATCH(BL$3,Команды!$A$2:$A$7500,0),$E114+2)=Команды!$AJ$12,TRUE,FALSE),IF(INDEX(Команды!$A$2:$AN$7500,MATCH(BL$3,Команды!$A$2:$A$7500,0),$E114+2)=Команды!$AJ$13,TRUE,FALSE),IF(INDEX(Команды!$A$2:$AN$7500,MATCH(BL$3,Команды!$A$2:$A$7500,0),$E114+2)=Команды!$AJ$14,TRUE,FALSE),IF(INDEX(Команды!$A$2:$AN$7500,MATCH(BL$3,Команды!$A$2:$A$7500,0),$E114+2)=Команды!$AJ$15,TRUE,FALSE),IF(INDEX(Команды!$A$2:$AN$7500,MATCH(BL$3,Команды!$A$2:$A$7500,0),$E114+2)=Команды!$AJ$16,TRUE,FALSE),,IF(INDEX(Команды!$A$2:$AN$7500,MATCH(BL$3,Команды!$A$2:$A$7500,0),$E114+2)=Команды!$AJ$17,TRUE,FALSE),,IF(INDEX(Команды!$A$2:$AN$7500,MATCH(BL$3,Команды!$A$2:$A$7500,0),$E114+2)=Команды!$AJ$18,TRUE,FALSE),,IF(INDEX(Команды!$A$2:$AN$7500,MATCH(BL$3,Команды!$A$2:$A$7500,0),$E114+2)=Команды!$AJ$19,TRUE,FALSE)),INDEX(Команды!$AJ$2:$AK$19,MATCH(INDEX(Команды!$A$2:$AN$7500,MATCH(BL$3,Команды!$A$2:$A$7500,0),$E114+2),Команды!$AJ$2:$AJ$19,0),2),0)</f>
        <v>0</v>
      </c>
      <c r="BM114" s="175">
        <f>IF(OR(IF(INDEX(Команды!$A$2:$AN$7500,MATCH(BL$3,Команды!$A$2:$A$7500,0),$E114+2)=Команды!$AJ$2,TRUE,FALSE),IF(INDEX(Команды!$A$2:$AN$7500,MATCH(BL$3,Команды!$A$2:$A$7500,0),$E114+2)=Команды!$AJ$3,TRUE,FALSE),IF(INDEX(Команды!$A$2:$AN$7500,MATCH(BL$3,Команды!$A$2:$A$7500,0),$E114+2)=Команды!$AJ$4,TRUE,FALSE),IF(INDEX(Команды!$A$2:$AN$7500,MATCH(BL$3,Команды!$A$2:$A$7500,0),$E114+2)=Команды!$AJ$5,TRUE,FALSE),IF(INDEX(Команды!$A$2:$AN$7500,MATCH(BL$3,Команды!$A$2:$A$7500,0),$E114+2)=Команды!$AJ$6,TRUE,FALSE),IF(INDEX(Команды!$A$2:$AN$7500,MATCH(BL$3,Команды!$A$2:$A$7500,0),$E114+2)=Команды!$AJ$7,TRUE,FALSE),IF(INDEX(Команды!$A$2:$AN$7500,MATCH(BL$3,Команды!$A$2:$A$7500,0),$E114+2)=Команды!$AJ$8,TRUE,FALSE),IF(INDEX(Команды!$A$2:$AN$7500,MATCH(BL$3,Команды!$A$2:$A$7500,0),$E114+2)=Команды!$AJ$9,TRUE,FALSE),IF(INDEX(Команды!$A$2:$AN$7500,MATCH(BL$3,Команды!$A$2:$A$7500,0),$E114+2)=Команды!$AJ$10,TRUE,FALSE),IF(INDEX(Команды!$A$2:$AN$7500,MATCH(BL$3,Команды!$A$2:$A$7500,0),$E114+2)=Команды!$AJ$11,TRUE,FALSE),IF(INDEX(Команды!$A$2:$AN$7500,MATCH(BL$3,Команды!$A$2:$A$7500,0),$E114+2)=Команды!$AJ$12,TRUE,FALSE),IF(INDEX(Команды!$A$2:$AN$7500,MATCH(BL$3,Команды!$A$2:$A$7500,0),$E114+2)=Команды!$AJ$13,TRUE,FALSE),IF(INDEX(Команды!$A$2:$AN$7500,MATCH(BL$3,Команды!$A$2:$A$7500,0),$E114+2)=Команды!$AJ$14,TRUE,FALSE),IF(INDEX(Команды!$A$2:$AN$7500,MATCH(BL$3,Команды!$A$2:$A$7500,0),$E114+2)=Команды!$AJ$15,TRUE,FALSE),IF(INDEX(Команды!$A$2:$AN$7500,MATCH(BL$3,Команды!$A$2:$A$7500,0),$E114+2)=Команды!$AJ$16,TRUE,FALSE),IF(INDEX(Команды!$A$2:$AN$7500,MATCH(BL$3,Команды!$A$2:$A$7500,0),$E114+2)=Команды!$AJ$17,TRUE,FALSE),IF(INDEX(Команды!$A$2:$AN$7500,MATCH(BL$3,Команды!$A$2:$A$7500,0),$E114+2)=Команды!$AJ$18,TRUE,FALSE),IF(INDEX(Команды!$A$2:$AN$7500,MATCH(BL$3,Команды!$A$2:$A$7500,0),$E114+2)=Команды!$AJ$19,TRUE,FALSE)),INDEX(Команды!$AJ$2:$AL$19,MATCH(INDEX(Команды!$A$2:$AN$7500,MATCH(BL$3,Команды!$A$2:$A$7500,0),$E114+2),Команды!$AJ$2:$AJ$19,0),3),0)</f>
        <v>0</v>
      </c>
      <c r="BN114" s="342"/>
      <c r="BO114" s="174">
        <f>IF(OR(IF(INDEX(Команды!$A$2:$AN$7500,MATCH(BO$3,Команды!$A$2:$A$7500,0),$E114+2)=Команды!$AJ$2,TRUE,FALSE),IF(INDEX(Команды!$A$2:$AN$7500,MATCH(BO$3,Команды!$A$2:$A$7500,0),$E114+2)=Команды!$AJ$3,TRUE,FALSE),IF(INDEX(Команды!$A$2:$AN$7500,MATCH(BO$3,Команды!$A$2:$A$7500,0),$E114+2)=Команды!$AJ$4,TRUE,FALSE),IF(INDEX(Команды!$A$2:$AN$7500,MATCH(BO$3,Команды!$A$2:$A$7500,0),$E114+2)=Команды!$AJ$5,TRUE,FALSE),IF(INDEX(Команды!$A$2:$AN$7500,MATCH(BO$3,Команды!$A$2:$A$7500,0),$E114+2)=Команды!$AJ$6,TRUE,FALSE),IF(INDEX(Команды!$A$2:$AN$7500,MATCH(BO$3,Команды!$A$2:$A$7500,0),$E114+2)=Команды!$AJ$7,TRUE,FALSE),IF(INDEX(Команды!$A$2:$AN$7500,MATCH(BO$3,Команды!$A$2:$A$7500,0),$E114+2)=Команды!$AJ$8,TRUE,FALSE),IF(INDEX(Команды!$A$2:$AN$7500,MATCH(BO$3,Команды!$A$2:$A$7500,0),$E114+2)=Команды!$AJ$9,TRUE,FALSE),IF(INDEX(Команды!$A$2:$AN$7500,MATCH(BO$3,Команды!$A$2:$A$7500,0),$E114+2)=Команды!$AJ$10,TRUE,FALSE),IF(INDEX(Команды!$A$2:$AN$7500,MATCH(BO$3,Команды!$A$2:$A$7500,0),$E114+2)=Команды!$AJ$11,TRUE,FALSE),IF(INDEX(Команды!$A$2:$AN$7500,MATCH(BO$3,Команды!$A$2:$A$7500,0),$E114+2)=Команды!$AJ$12,TRUE,FALSE),IF(INDEX(Команды!$A$2:$AN$7500,MATCH(BO$3,Команды!$A$2:$A$7500,0),$E114+2)=Команды!$AJ$13,TRUE,FALSE),IF(INDEX(Команды!$A$2:$AN$7500,MATCH(BO$3,Команды!$A$2:$A$7500,0),$E114+2)=Команды!$AJ$14,TRUE,FALSE),IF(INDEX(Команды!$A$2:$AN$7500,MATCH(BO$3,Команды!$A$2:$A$7500,0),$E114+2)=Команды!$AJ$15,TRUE,FALSE),IF(INDEX(Команды!$A$2:$AN$7500,MATCH(BO$3,Команды!$A$2:$A$7500,0),$E114+2)=Команды!$AJ$16,TRUE,FALSE),,IF(INDEX(Команды!$A$2:$AN$7500,MATCH(BO$3,Команды!$A$2:$A$7500,0),$E114+2)=Команды!$AJ$17,TRUE,FALSE),,IF(INDEX(Команды!$A$2:$AN$7500,MATCH(BO$3,Команды!$A$2:$A$7500,0),$E114+2)=Команды!$AJ$18,TRUE,FALSE),,IF(INDEX(Команды!$A$2:$AN$7500,MATCH(BO$3,Команды!$A$2:$A$7500,0),$E114+2)=Команды!$AJ$19,TRUE,FALSE)),INDEX(Команды!$AJ$2:$AK$19,MATCH(INDEX(Команды!$A$2:$AN$7500,MATCH(BO$3,Команды!$A$2:$A$7500,0),$E114+2),Команды!$AJ$2:$AJ$19,0),2),0)</f>
        <v>0</v>
      </c>
      <c r="BP114" s="175">
        <f>IF(OR(IF(INDEX(Команды!$A$2:$AN$7500,MATCH(BO$3,Команды!$A$2:$A$7500,0),$E114+2)=Команды!$AJ$2,TRUE,FALSE),IF(INDEX(Команды!$A$2:$AN$7500,MATCH(BO$3,Команды!$A$2:$A$7500,0),$E114+2)=Команды!$AJ$3,TRUE,FALSE),IF(INDEX(Команды!$A$2:$AN$7500,MATCH(BO$3,Команды!$A$2:$A$7500,0),$E114+2)=Команды!$AJ$4,TRUE,FALSE),IF(INDEX(Команды!$A$2:$AN$7500,MATCH(BO$3,Команды!$A$2:$A$7500,0),$E114+2)=Команды!$AJ$5,TRUE,FALSE),IF(INDEX(Команды!$A$2:$AN$7500,MATCH(BO$3,Команды!$A$2:$A$7500,0),$E114+2)=Команды!$AJ$6,TRUE,FALSE),IF(INDEX(Команды!$A$2:$AN$7500,MATCH(BO$3,Команды!$A$2:$A$7500,0),$E114+2)=Команды!$AJ$7,TRUE,FALSE),IF(INDEX(Команды!$A$2:$AN$7500,MATCH(BO$3,Команды!$A$2:$A$7500,0),$E114+2)=Команды!$AJ$8,TRUE,FALSE),IF(INDEX(Команды!$A$2:$AN$7500,MATCH(BO$3,Команды!$A$2:$A$7500,0),$E114+2)=Команды!$AJ$9,TRUE,FALSE),IF(INDEX(Команды!$A$2:$AN$7500,MATCH(BO$3,Команды!$A$2:$A$7500,0),$E114+2)=Команды!$AJ$10,TRUE,FALSE),IF(INDEX(Команды!$A$2:$AN$7500,MATCH(BO$3,Команды!$A$2:$A$7500,0),$E114+2)=Команды!$AJ$11,TRUE,FALSE),IF(INDEX(Команды!$A$2:$AN$7500,MATCH(BO$3,Команды!$A$2:$A$7500,0),$E114+2)=Команды!$AJ$12,TRUE,FALSE),IF(INDEX(Команды!$A$2:$AN$7500,MATCH(BO$3,Команды!$A$2:$A$7500,0),$E114+2)=Команды!$AJ$13,TRUE,FALSE),IF(INDEX(Команды!$A$2:$AN$7500,MATCH(BO$3,Команды!$A$2:$A$7500,0),$E114+2)=Команды!$AJ$14,TRUE,FALSE),IF(INDEX(Команды!$A$2:$AN$7500,MATCH(BO$3,Команды!$A$2:$A$7500,0),$E114+2)=Команды!$AJ$15,TRUE,FALSE),IF(INDEX(Команды!$A$2:$AN$7500,MATCH(BO$3,Команды!$A$2:$A$7500,0),$E114+2)=Команды!$AJ$16,TRUE,FALSE),IF(INDEX(Команды!$A$2:$AN$7500,MATCH(BO$3,Команды!$A$2:$A$7500,0),$E114+2)=Команды!$AJ$17,TRUE,FALSE),IF(INDEX(Команды!$A$2:$AN$7500,MATCH(BO$3,Команды!$A$2:$A$7500,0),$E114+2)=Команды!$AJ$18,TRUE,FALSE),IF(INDEX(Команды!$A$2:$AN$7500,MATCH(BO$3,Команды!$A$2:$A$7500,0),$E114+2)=Команды!$AJ$19,TRUE,FALSE)),INDEX(Команды!$AJ$2:$AL$19,MATCH(INDEX(Команды!$A$2:$AN$7500,MATCH(BO$3,Команды!$A$2:$A$7500,0),$E114+2),Команды!$AJ$2:$AJ$19,0),3),0)</f>
        <v>0</v>
      </c>
      <c r="BQ114" s="342"/>
      <c r="BR114" s="174">
        <f>IF(OR(IF(INDEX(Команды!$A$2:$AN$7500,MATCH(BR$3,Команды!$A$2:$A$7500,0),$E114+2)=Команды!$AJ$2,TRUE,FALSE),IF(INDEX(Команды!$A$2:$AN$7500,MATCH(BR$3,Команды!$A$2:$A$7500,0),$E114+2)=Команды!$AJ$3,TRUE,FALSE),IF(INDEX(Команды!$A$2:$AN$7500,MATCH(BR$3,Команды!$A$2:$A$7500,0),$E114+2)=Команды!$AJ$4,TRUE,FALSE),IF(INDEX(Команды!$A$2:$AN$7500,MATCH(BR$3,Команды!$A$2:$A$7500,0),$E114+2)=Команды!$AJ$5,TRUE,FALSE),IF(INDEX(Команды!$A$2:$AN$7500,MATCH(BR$3,Команды!$A$2:$A$7500,0),$E114+2)=Команды!$AJ$6,TRUE,FALSE),IF(INDEX(Команды!$A$2:$AN$7500,MATCH(BR$3,Команды!$A$2:$A$7500,0),$E114+2)=Команды!$AJ$7,TRUE,FALSE),IF(INDEX(Команды!$A$2:$AN$7500,MATCH(BR$3,Команды!$A$2:$A$7500,0),$E114+2)=Команды!$AJ$8,TRUE,FALSE),IF(INDEX(Команды!$A$2:$AN$7500,MATCH(BR$3,Команды!$A$2:$A$7500,0),$E114+2)=Команды!$AJ$9,TRUE,FALSE),IF(INDEX(Команды!$A$2:$AN$7500,MATCH(BR$3,Команды!$A$2:$A$7500,0),$E114+2)=Команды!$AJ$10,TRUE,FALSE),IF(INDEX(Команды!$A$2:$AN$7500,MATCH(BR$3,Команды!$A$2:$A$7500,0),$E114+2)=Команды!$AJ$11,TRUE,FALSE),IF(INDEX(Команды!$A$2:$AN$7500,MATCH(BR$3,Команды!$A$2:$A$7500,0),$E114+2)=Команды!$AJ$12,TRUE,FALSE),IF(INDEX(Команды!$A$2:$AN$7500,MATCH(BR$3,Команды!$A$2:$A$7500,0),$E114+2)=Команды!$AJ$13,TRUE,FALSE),IF(INDEX(Команды!$A$2:$AN$7500,MATCH(BR$3,Команды!$A$2:$A$7500,0),$E114+2)=Команды!$AJ$14,TRUE,FALSE),IF(INDEX(Команды!$A$2:$AN$7500,MATCH(BR$3,Команды!$A$2:$A$7500,0),$E114+2)=Команды!$AJ$15,TRUE,FALSE),IF(INDEX(Команды!$A$2:$AN$7500,MATCH(BR$3,Команды!$A$2:$A$7500,0),$E114+2)=Команды!$AJ$16,TRUE,FALSE),,IF(INDEX(Команды!$A$2:$AN$7500,MATCH(BR$3,Команды!$A$2:$A$7500,0),$E114+2)=Команды!$AJ$17,TRUE,FALSE),,IF(INDEX(Команды!$A$2:$AN$7500,MATCH(BR$3,Команды!$A$2:$A$7500,0),$E114+2)=Команды!$AJ$18,TRUE,FALSE),,IF(INDEX(Команды!$A$2:$AN$7500,MATCH(BR$3,Команды!$A$2:$A$7500,0),$E114+2)=Команды!$AJ$19,TRUE,FALSE)),INDEX(Команды!$AJ$2:$AK$19,MATCH(INDEX(Команды!$A$2:$AN$7500,MATCH(BR$3,Команды!$A$2:$A$7500,0),$E114+2),Команды!$AJ$2:$AJ$19,0),2),0)</f>
        <v>0</v>
      </c>
      <c r="BS114" s="175">
        <f>IF(OR(IF(INDEX(Команды!$A$2:$AN$7500,MATCH(BR$3,Команды!$A$2:$A$7500,0),$E114+2)=Команды!$AJ$2,TRUE,FALSE),IF(INDEX(Команды!$A$2:$AN$7500,MATCH(BR$3,Команды!$A$2:$A$7500,0),$E114+2)=Команды!$AJ$3,TRUE,FALSE),IF(INDEX(Команды!$A$2:$AN$7500,MATCH(BR$3,Команды!$A$2:$A$7500,0),$E114+2)=Команды!$AJ$4,TRUE,FALSE),IF(INDEX(Команды!$A$2:$AN$7500,MATCH(BR$3,Команды!$A$2:$A$7500,0),$E114+2)=Команды!$AJ$5,TRUE,FALSE),IF(INDEX(Команды!$A$2:$AN$7500,MATCH(BR$3,Команды!$A$2:$A$7500,0),$E114+2)=Команды!$AJ$6,TRUE,FALSE),IF(INDEX(Команды!$A$2:$AN$7500,MATCH(BR$3,Команды!$A$2:$A$7500,0),$E114+2)=Команды!$AJ$7,TRUE,FALSE),IF(INDEX(Команды!$A$2:$AN$7500,MATCH(BR$3,Команды!$A$2:$A$7500,0),$E114+2)=Команды!$AJ$8,TRUE,FALSE),IF(INDEX(Команды!$A$2:$AN$7500,MATCH(BR$3,Команды!$A$2:$A$7500,0),$E114+2)=Команды!$AJ$9,TRUE,FALSE),IF(INDEX(Команды!$A$2:$AN$7500,MATCH(BR$3,Команды!$A$2:$A$7500,0),$E114+2)=Команды!$AJ$10,TRUE,FALSE),IF(INDEX(Команды!$A$2:$AN$7500,MATCH(BR$3,Команды!$A$2:$A$7500,0),$E114+2)=Команды!$AJ$11,TRUE,FALSE),IF(INDEX(Команды!$A$2:$AN$7500,MATCH(BR$3,Команды!$A$2:$A$7500,0),$E114+2)=Команды!$AJ$12,TRUE,FALSE),IF(INDEX(Команды!$A$2:$AN$7500,MATCH(BR$3,Команды!$A$2:$A$7500,0),$E114+2)=Команды!$AJ$13,TRUE,FALSE),IF(INDEX(Команды!$A$2:$AN$7500,MATCH(BR$3,Команды!$A$2:$A$7500,0),$E114+2)=Команды!$AJ$14,TRUE,FALSE),IF(INDEX(Команды!$A$2:$AN$7500,MATCH(BR$3,Команды!$A$2:$A$7500,0),$E114+2)=Команды!$AJ$15,TRUE,FALSE),IF(INDEX(Команды!$A$2:$AN$7500,MATCH(BR$3,Команды!$A$2:$A$7500,0),$E114+2)=Команды!$AJ$16,TRUE,FALSE),IF(INDEX(Команды!$A$2:$AN$7500,MATCH(BR$3,Команды!$A$2:$A$7500,0),$E114+2)=Команды!$AJ$17,TRUE,FALSE),IF(INDEX(Команды!$A$2:$AN$7500,MATCH(BR$3,Команды!$A$2:$A$7500,0),$E114+2)=Команды!$AJ$18,TRUE,FALSE),IF(INDEX(Команды!$A$2:$AN$7500,MATCH(BR$3,Команды!$A$2:$A$7500,0),$E114+2)=Команды!$AJ$19,TRUE,FALSE)),INDEX(Команды!$AJ$2:$AL$19,MATCH(INDEX(Команды!$A$2:$AN$7500,MATCH(BR$3,Команды!$A$2:$A$7500,0),$E114+2),Команды!$AJ$2:$AJ$19,0),3),0)</f>
        <v>0</v>
      </c>
      <c r="BT114" s="342"/>
      <c r="BU114" s="174">
        <f>IF(OR(IF(INDEX(Команды!$A$2:$AN$7500,MATCH(BU$3,Команды!$A$2:$A$7500,0),$E114+2)=Команды!$AJ$2,TRUE,FALSE),IF(INDEX(Команды!$A$2:$AN$7500,MATCH(BU$3,Команды!$A$2:$A$7500,0),$E114+2)=Команды!$AJ$3,TRUE,FALSE),IF(INDEX(Команды!$A$2:$AN$7500,MATCH(BU$3,Команды!$A$2:$A$7500,0),$E114+2)=Команды!$AJ$4,TRUE,FALSE),IF(INDEX(Команды!$A$2:$AN$7500,MATCH(BU$3,Команды!$A$2:$A$7500,0),$E114+2)=Команды!$AJ$5,TRUE,FALSE),IF(INDEX(Команды!$A$2:$AN$7500,MATCH(BU$3,Команды!$A$2:$A$7500,0),$E114+2)=Команды!$AJ$6,TRUE,FALSE),IF(INDEX(Команды!$A$2:$AN$7500,MATCH(BU$3,Команды!$A$2:$A$7500,0),$E114+2)=Команды!$AJ$7,TRUE,FALSE),IF(INDEX(Команды!$A$2:$AN$7500,MATCH(BU$3,Команды!$A$2:$A$7500,0),$E114+2)=Команды!$AJ$8,TRUE,FALSE),IF(INDEX(Команды!$A$2:$AN$7500,MATCH(BU$3,Команды!$A$2:$A$7500,0),$E114+2)=Команды!$AJ$9,TRUE,FALSE),IF(INDEX(Команды!$A$2:$AN$7500,MATCH(BU$3,Команды!$A$2:$A$7500,0),$E114+2)=Команды!$AJ$10,TRUE,FALSE),IF(INDEX(Команды!$A$2:$AN$7500,MATCH(BU$3,Команды!$A$2:$A$7500,0),$E114+2)=Команды!$AJ$11,TRUE,FALSE),IF(INDEX(Команды!$A$2:$AN$7500,MATCH(BU$3,Команды!$A$2:$A$7500,0),$E114+2)=Команды!$AJ$12,TRUE,FALSE),IF(INDEX(Команды!$A$2:$AN$7500,MATCH(BU$3,Команды!$A$2:$A$7500,0),$E114+2)=Команды!$AJ$13,TRUE,FALSE),IF(INDEX(Команды!$A$2:$AN$7500,MATCH(BU$3,Команды!$A$2:$A$7500,0),$E114+2)=Команды!$AJ$14,TRUE,FALSE),IF(INDEX(Команды!$A$2:$AN$7500,MATCH(BU$3,Команды!$A$2:$A$7500,0),$E114+2)=Команды!$AJ$15,TRUE,FALSE),IF(INDEX(Команды!$A$2:$AN$7500,MATCH(BU$3,Команды!$A$2:$A$7500,0),$E114+2)=Команды!$AJ$16,TRUE,FALSE),,IF(INDEX(Команды!$A$2:$AN$7500,MATCH(BU$3,Команды!$A$2:$A$7500,0),$E114+2)=Команды!$AJ$17,TRUE,FALSE),,IF(INDEX(Команды!$A$2:$AN$7500,MATCH(BU$3,Команды!$A$2:$A$7500,0),$E114+2)=Команды!$AJ$18,TRUE,FALSE),,IF(INDEX(Команды!$A$2:$AN$7500,MATCH(BU$3,Команды!$A$2:$A$7500,0),$E114+2)=Команды!$AJ$19,TRUE,FALSE)),INDEX(Команды!$AJ$2:$AK$19,MATCH(INDEX(Команды!$A$2:$AN$7500,MATCH(BU$3,Команды!$A$2:$A$7500,0),$E114+2),Команды!$AJ$2:$AJ$19,0),2),0)</f>
        <v>0</v>
      </c>
      <c r="BV114" s="175">
        <f>IF(OR(IF(INDEX(Команды!$A$2:$AN$7500,MATCH(BU$3,Команды!$A$2:$A$7500,0),$E114+2)=Команды!$AJ$2,TRUE,FALSE),IF(INDEX(Команды!$A$2:$AN$7500,MATCH(BU$3,Команды!$A$2:$A$7500,0),$E114+2)=Команды!$AJ$3,TRUE,FALSE),IF(INDEX(Команды!$A$2:$AN$7500,MATCH(BU$3,Команды!$A$2:$A$7500,0),$E114+2)=Команды!$AJ$4,TRUE,FALSE),IF(INDEX(Команды!$A$2:$AN$7500,MATCH(BU$3,Команды!$A$2:$A$7500,0),$E114+2)=Команды!$AJ$5,TRUE,FALSE),IF(INDEX(Команды!$A$2:$AN$7500,MATCH(BU$3,Команды!$A$2:$A$7500,0),$E114+2)=Команды!$AJ$6,TRUE,FALSE),IF(INDEX(Команды!$A$2:$AN$7500,MATCH(BU$3,Команды!$A$2:$A$7500,0),$E114+2)=Команды!$AJ$7,TRUE,FALSE),IF(INDEX(Команды!$A$2:$AN$7500,MATCH(BU$3,Команды!$A$2:$A$7500,0),$E114+2)=Команды!$AJ$8,TRUE,FALSE),IF(INDEX(Команды!$A$2:$AN$7500,MATCH(BU$3,Команды!$A$2:$A$7500,0),$E114+2)=Команды!$AJ$9,TRUE,FALSE),IF(INDEX(Команды!$A$2:$AN$7500,MATCH(BU$3,Команды!$A$2:$A$7500,0),$E114+2)=Команды!$AJ$10,TRUE,FALSE),IF(INDEX(Команды!$A$2:$AN$7500,MATCH(BU$3,Команды!$A$2:$A$7500,0),$E114+2)=Команды!$AJ$11,TRUE,FALSE),IF(INDEX(Команды!$A$2:$AN$7500,MATCH(BU$3,Команды!$A$2:$A$7500,0),$E114+2)=Команды!$AJ$12,TRUE,FALSE),IF(INDEX(Команды!$A$2:$AN$7500,MATCH(BU$3,Команды!$A$2:$A$7500,0),$E114+2)=Команды!$AJ$13,TRUE,FALSE),IF(INDEX(Команды!$A$2:$AN$7500,MATCH(BU$3,Команды!$A$2:$A$7500,0),$E114+2)=Команды!$AJ$14,TRUE,FALSE),IF(INDEX(Команды!$A$2:$AN$7500,MATCH(BU$3,Команды!$A$2:$A$7500,0),$E114+2)=Команды!$AJ$15,TRUE,FALSE),IF(INDEX(Команды!$A$2:$AN$7500,MATCH(BU$3,Команды!$A$2:$A$7500,0),$E114+2)=Команды!$AJ$16,TRUE,FALSE),IF(INDEX(Команды!$A$2:$AN$7500,MATCH(BU$3,Команды!$A$2:$A$7500,0),$E114+2)=Команды!$AJ$17,TRUE,FALSE),IF(INDEX(Команды!$A$2:$AN$7500,MATCH(BU$3,Команды!$A$2:$A$7500,0),$E114+2)=Команды!$AJ$18,TRUE,FALSE),IF(INDEX(Команды!$A$2:$AN$7500,MATCH(BU$3,Команды!$A$2:$A$7500,0),$E114+2)=Команды!$AJ$19,TRUE,FALSE)),INDEX(Команды!$AJ$2:$AL$19,MATCH(INDEX(Команды!$A$2:$AN$7500,MATCH(BU$3,Команды!$A$2:$A$7500,0),$E114+2),Команды!$AJ$2:$AJ$19,0),3),0)</f>
        <v>0</v>
      </c>
      <c r="BW114" s="342"/>
      <c r="BX114" s="174">
        <f>IF(OR(IF(INDEX(Команды!$A$2:$AN$7500,MATCH(BX$3,Команды!$A$2:$A$7500,0),$E114+2)=Команды!$AJ$2,TRUE,FALSE),IF(INDEX(Команды!$A$2:$AN$7500,MATCH(BX$3,Команды!$A$2:$A$7500,0),$E114+2)=Команды!$AJ$3,TRUE,FALSE),IF(INDEX(Команды!$A$2:$AN$7500,MATCH(BX$3,Команды!$A$2:$A$7500,0),$E114+2)=Команды!$AJ$4,TRUE,FALSE),IF(INDEX(Команды!$A$2:$AN$7500,MATCH(BX$3,Команды!$A$2:$A$7500,0),$E114+2)=Команды!$AJ$5,TRUE,FALSE),IF(INDEX(Команды!$A$2:$AN$7500,MATCH(BX$3,Команды!$A$2:$A$7500,0),$E114+2)=Команды!$AJ$6,TRUE,FALSE),IF(INDEX(Команды!$A$2:$AN$7500,MATCH(BX$3,Команды!$A$2:$A$7500,0),$E114+2)=Команды!$AJ$7,TRUE,FALSE),IF(INDEX(Команды!$A$2:$AN$7500,MATCH(BX$3,Команды!$A$2:$A$7500,0),$E114+2)=Команды!$AJ$8,TRUE,FALSE),IF(INDEX(Команды!$A$2:$AN$7500,MATCH(BX$3,Команды!$A$2:$A$7500,0),$E114+2)=Команды!$AJ$9,TRUE,FALSE),IF(INDEX(Команды!$A$2:$AN$7500,MATCH(BX$3,Команды!$A$2:$A$7500,0),$E114+2)=Команды!$AJ$10,TRUE,FALSE),IF(INDEX(Команды!$A$2:$AN$7500,MATCH(BX$3,Команды!$A$2:$A$7500,0),$E114+2)=Команды!$AJ$11,TRUE,FALSE),IF(INDEX(Команды!$A$2:$AN$7500,MATCH(BX$3,Команды!$A$2:$A$7500,0),$E114+2)=Команды!$AJ$12,TRUE,FALSE),IF(INDEX(Команды!$A$2:$AN$7500,MATCH(BX$3,Команды!$A$2:$A$7500,0),$E114+2)=Команды!$AJ$13,TRUE,FALSE),IF(INDEX(Команды!$A$2:$AN$7500,MATCH(BX$3,Команды!$A$2:$A$7500,0),$E114+2)=Команды!$AJ$14,TRUE,FALSE),IF(INDEX(Команды!$A$2:$AN$7500,MATCH(BX$3,Команды!$A$2:$A$7500,0),$E114+2)=Команды!$AJ$15,TRUE,FALSE),IF(INDEX(Команды!$A$2:$AN$7500,MATCH(BX$3,Команды!$A$2:$A$7500,0),$E114+2)=Команды!$AJ$16,TRUE,FALSE),,IF(INDEX(Команды!$A$2:$AN$7500,MATCH(BX$3,Команды!$A$2:$A$7500,0),$E114+2)=Команды!$AJ$17,TRUE,FALSE),,IF(INDEX(Команды!$A$2:$AN$7500,MATCH(BX$3,Команды!$A$2:$A$7500,0),$E114+2)=Команды!$AJ$18,TRUE,FALSE),,IF(INDEX(Команды!$A$2:$AN$7500,MATCH(BX$3,Команды!$A$2:$A$7500,0),$E114+2)=Команды!$AJ$19,TRUE,FALSE)),INDEX(Команды!$AJ$2:$AK$19,MATCH(INDEX(Команды!$A$2:$AN$7500,MATCH(BX$3,Команды!$A$2:$A$7500,0),$E114+2),Команды!$AJ$2:$AJ$19,0),2),0)</f>
        <v>0</v>
      </c>
      <c r="BY114" s="175">
        <f>IF(OR(IF(INDEX(Команды!$A$2:$AN$7500,MATCH(BX$3,Команды!$A$2:$A$7500,0),$E114+2)=Команды!$AJ$2,TRUE,FALSE),IF(INDEX(Команды!$A$2:$AN$7500,MATCH(BX$3,Команды!$A$2:$A$7500,0),$E114+2)=Команды!$AJ$3,TRUE,FALSE),IF(INDEX(Команды!$A$2:$AN$7500,MATCH(BX$3,Команды!$A$2:$A$7500,0),$E114+2)=Команды!$AJ$4,TRUE,FALSE),IF(INDEX(Команды!$A$2:$AN$7500,MATCH(BX$3,Команды!$A$2:$A$7500,0),$E114+2)=Команды!$AJ$5,TRUE,FALSE),IF(INDEX(Команды!$A$2:$AN$7500,MATCH(BX$3,Команды!$A$2:$A$7500,0),$E114+2)=Команды!$AJ$6,TRUE,FALSE),IF(INDEX(Команды!$A$2:$AN$7500,MATCH(BX$3,Команды!$A$2:$A$7500,0),$E114+2)=Команды!$AJ$7,TRUE,FALSE),IF(INDEX(Команды!$A$2:$AN$7500,MATCH(BX$3,Команды!$A$2:$A$7500,0),$E114+2)=Команды!$AJ$8,TRUE,FALSE),IF(INDEX(Команды!$A$2:$AN$7500,MATCH(BX$3,Команды!$A$2:$A$7500,0),$E114+2)=Команды!$AJ$9,TRUE,FALSE),IF(INDEX(Команды!$A$2:$AN$7500,MATCH(BX$3,Команды!$A$2:$A$7500,0),$E114+2)=Команды!$AJ$10,TRUE,FALSE),IF(INDEX(Команды!$A$2:$AN$7500,MATCH(BX$3,Команды!$A$2:$A$7500,0),$E114+2)=Команды!$AJ$11,TRUE,FALSE),IF(INDEX(Команды!$A$2:$AN$7500,MATCH(BX$3,Команды!$A$2:$A$7500,0),$E114+2)=Команды!$AJ$12,TRUE,FALSE),IF(INDEX(Команды!$A$2:$AN$7500,MATCH(BX$3,Команды!$A$2:$A$7500,0),$E114+2)=Команды!$AJ$13,TRUE,FALSE),IF(INDEX(Команды!$A$2:$AN$7500,MATCH(BX$3,Команды!$A$2:$A$7500,0),$E114+2)=Команды!$AJ$14,TRUE,FALSE),IF(INDEX(Команды!$A$2:$AN$7500,MATCH(BX$3,Команды!$A$2:$A$7500,0),$E114+2)=Команды!$AJ$15,TRUE,FALSE),IF(INDEX(Команды!$A$2:$AN$7500,MATCH(BX$3,Команды!$A$2:$A$7500,0),$E114+2)=Команды!$AJ$16,TRUE,FALSE),IF(INDEX(Команды!$A$2:$AN$7500,MATCH(BX$3,Команды!$A$2:$A$7500,0),$E114+2)=Команды!$AJ$17,TRUE,FALSE),IF(INDEX(Команды!$A$2:$AN$7500,MATCH(BX$3,Команды!$A$2:$A$7500,0),$E114+2)=Команды!$AJ$18,TRUE,FALSE),IF(INDEX(Команды!$A$2:$AN$7500,MATCH(BX$3,Команды!$A$2:$A$7500,0),$E114+2)=Команды!$AJ$19,TRUE,FALSE)),INDEX(Команды!$AJ$2:$AL$19,MATCH(INDEX(Команды!$A$2:$AN$7500,MATCH(BX$3,Команды!$A$2:$A$7500,0),$E114+2),Команды!$AJ$2:$AJ$19,0),3),0)</f>
        <v>0</v>
      </c>
      <c r="BZ114" s="342"/>
      <c r="CA114" s="174">
        <f>IF(OR(IF(INDEX(Команды!$A$2:$AN$7500,MATCH(CA$3,Команды!$A$2:$A$7500,0),$E114+2)=Команды!$AJ$2,TRUE,FALSE),IF(INDEX(Команды!$A$2:$AN$7500,MATCH(CA$3,Команды!$A$2:$A$7500,0),$E114+2)=Команды!$AJ$3,TRUE,FALSE),IF(INDEX(Команды!$A$2:$AN$7500,MATCH(CA$3,Команды!$A$2:$A$7500,0),$E114+2)=Команды!$AJ$4,TRUE,FALSE),IF(INDEX(Команды!$A$2:$AN$7500,MATCH(CA$3,Команды!$A$2:$A$7500,0),$E114+2)=Команды!$AJ$5,TRUE,FALSE),IF(INDEX(Команды!$A$2:$AN$7500,MATCH(CA$3,Команды!$A$2:$A$7500,0),$E114+2)=Команды!$AJ$6,TRUE,FALSE),IF(INDEX(Команды!$A$2:$AN$7500,MATCH(CA$3,Команды!$A$2:$A$7500,0),$E114+2)=Команды!$AJ$7,TRUE,FALSE),IF(INDEX(Команды!$A$2:$AN$7500,MATCH(CA$3,Команды!$A$2:$A$7500,0),$E114+2)=Команды!$AJ$8,TRUE,FALSE),IF(INDEX(Команды!$A$2:$AN$7500,MATCH(CA$3,Команды!$A$2:$A$7500,0),$E114+2)=Команды!$AJ$9,TRUE,FALSE),IF(INDEX(Команды!$A$2:$AN$7500,MATCH(CA$3,Команды!$A$2:$A$7500,0),$E114+2)=Команды!$AJ$10,TRUE,FALSE),IF(INDEX(Команды!$A$2:$AN$7500,MATCH(CA$3,Команды!$A$2:$A$7500,0),$E114+2)=Команды!$AJ$11,TRUE,FALSE),IF(INDEX(Команды!$A$2:$AN$7500,MATCH(CA$3,Команды!$A$2:$A$7500,0),$E114+2)=Команды!$AJ$12,TRUE,FALSE),IF(INDEX(Команды!$A$2:$AN$7500,MATCH(CA$3,Команды!$A$2:$A$7500,0),$E114+2)=Команды!$AJ$13,TRUE,FALSE),IF(INDEX(Команды!$A$2:$AN$7500,MATCH(CA$3,Команды!$A$2:$A$7500,0),$E114+2)=Команды!$AJ$14,TRUE,FALSE),IF(INDEX(Команды!$A$2:$AN$7500,MATCH(CA$3,Команды!$A$2:$A$7500,0),$E114+2)=Команды!$AJ$15,TRUE,FALSE),IF(INDEX(Команды!$A$2:$AN$7500,MATCH(CA$3,Команды!$A$2:$A$7500,0),$E114+2)=Команды!$AJ$16,TRUE,FALSE),,IF(INDEX(Команды!$A$2:$AN$7500,MATCH(CA$3,Команды!$A$2:$A$7500,0),$E114+2)=Команды!$AJ$17,TRUE,FALSE),,IF(INDEX(Команды!$A$2:$AN$7500,MATCH(CA$3,Команды!$A$2:$A$7500,0),$E114+2)=Команды!$AJ$18,TRUE,FALSE),,IF(INDEX(Команды!$A$2:$AN$7500,MATCH(CA$3,Команды!$A$2:$A$7500,0),$E114+2)=Команды!$AJ$19,TRUE,FALSE)),INDEX(Команды!$AJ$2:$AK$19,MATCH(INDEX(Команды!$A$2:$AN$7500,MATCH(CA$3,Команды!$A$2:$A$7500,0),$E114+2),Команды!$AJ$2:$AJ$19,0),2),0)</f>
        <v>0</v>
      </c>
      <c r="CB114" s="175">
        <f>IF(OR(IF(INDEX(Команды!$A$2:$AN$7500,MATCH(CA$3,Команды!$A$2:$A$7500,0),$E114+2)=Команды!$AJ$2,TRUE,FALSE),IF(INDEX(Команды!$A$2:$AN$7500,MATCH(CA$3,Команды!$A$2:$A$7500,0),$E114+2)=Команды!$AJ$3,TRUE,FALSE),IF(INDEX(Команды!$A$2:$AN$7500,MATCH(CA$3,Команды!$A$2:$A$7500,0),$E114+2)=Команды!$AJ$4,TRUE,FALSE),IF(INDEX(Команды!$A$2:$AN$7500,MATCH(CA$3,Команды!$A$2:$A$7500,0),$E114+2)=Команды!$AJ$5,TRUE,FALSE),IF(INDEX(Команды!$A$2:$AN$7500,MATCH(CA$3,Команды!$A$2:$A$7500,0),$E114+2)=Команды!$AJ$6,TRUE,FALSE),IF(INDEX(Команды!$A$2:$AN$7500,MATCH(CA$3,Команды!$A$2:$A$7500,0),$E114+2)=Команды!$AJ$7,TRUE,FALSE),IF(INDEX(Команды!$A$2:$AN$7500,MATCH(CA$3,Команды!$A$2:$A$7500,0),$E114+2)=Команды!$AJ$8,TRUE,FALSE),IF(INDEX(Команды!$A$2:$AN$7500,MATCH(CA$3,Команды!$A$2:$A$7500,0),$E114+2)=Команды!$AJ$9,TRUE,FALSE),IF(INDEX(Команды!$A$2:$AN$7500,MATCH(CA$3,Команды!$A$2:$A$7500,0),$E114+2)=Команды!$AJ$10,TRUE,FALSE),IF(INDEX(Команды!$A$2:$AN$7500,MATCH(CA$3,Команды!$A$2:$A$7500,0),$E114+2)=Команды!$AJ$11,TRUE,FALSE),IF(INDEX(Команды!$A$2:$AN$7500,MATCH(CA$3,Команды!$A$2:$A$7500,0),$E114+2)=Команды!$AJ$12,TRUE,FALSE),IF(INDEX(Команды!$A$2:$AN$7500,MATCH(CA$3,Команды!$A$2:$A$7500,0),$E114+2)=Команды!$AJ$13,TRUE,FALSE),IF(INDEX(Команды!$A$2:$AN$7500,MATCH(CA$3,Команды!$A$2:$A$7500,0),$E114+2)=Команды!$AJ$14,TRUE,FALSE),IF(INDEX(Команды!$A$2:$AN$7500,MATCH(CA$3,Команды!$A$2:$A$7500,0),$E114+2)=Команды!$AJ$15,TRUE,FALSE),IF(INDEX(Команды!$A$2:$AN$7500,MATCH(CA$3,Команды!$A$2:$A$7500,0),$E114+2)=Команды!$AJ$16,TRUE,FALSE),IF(INDEX(Команды!$A$2:$AN$7500,MATCH(CA$3,Команды!$A$2:$A$7500,0),$E114+2)=Команды!$AJ$17,TRUE,FALSE),IF(INDEX(Команды!$A$2:$AN$7500,MATCH(CA$3,Команды!$A$2:$A$7500,0),$E114+2)=Команды!$AJ$18,TRUE,FALSE),IF(INDEX(Команды!$A$2:$AN$7500,MATCH(CA$3,Команды!$A$2:$A$7500,0),$E114+2)=Команды!$AJ$19,TRUE,FALSE)),INDEX(Команды!$AJ$2:$AL$19,MATCH(INDEX(Команды!$A$2:$AN$7500,MATCH(CA$3,Команды!$A$2:$A$7500,0),$E114+2),Команды!$AJ$2:$AJ$19,0),3),0)</f>
        <v>0</v>
      </c>
      <c r="CC114" s="342"/>
      <c r="CD114" s="174">
        <f>IF(OR(IF(INDEX(Команды!$A$2:$AN$7500,MATCH(CD$3,Команды!$A$2:$A$7500,0),$E114+2)=Команды!$AJ$2,TRUE,FALSE),IF(INDEX(Команды!$A$2:$AN$7500,MATCH(CD$3,Команды!$A$2:$A$7500,0),$E114+2)=Команды!$AJ$3,TRUE,FALSE),IF(INDEX(Команды!$A$2:$AN$7500,MATCH(CD$3,Команды!$A$2:$A$7500,0),$E114+2)=Команды!$AJ$4,TRUE,FALSE),IF(INDEX(Команды!$A$2:$AN$7500,MATCH(CD$3,Команды!$A$2:$A$7500,0),$E114+2)=Команды!$AJ$5,TRUE,FALSE),IF(INDEX(Команды!$A$2:$AN$7500,MATCH(CD$3,Команды!$A$2:$A$7500,0),$E114+2)=Команды!$AJ$6,TRUE,FALSE),IF(INDEX(Команды!$A$2:$AN$7500,MATCH(CD$3,Команды!$A$2:$A$7500,0),$E114+2)=Команды!$AJ$7,TRUE,FALSE),IF(INDEX(Команды!$A$2:$AN$7500,MATCH(CD$3,Команды!$A$2:$A$7500,0),$E114+2)=Команды!$AJ$8,TRUE,FALSE),IF(INDEX(Команды!$A$2:$AN$7500,MATCH(CD$3,Команды!$A$2:$A$7500,0),$E114+2)=Команды!$AJ$9,TRUE,FALSE),IF(INDEX(Команды!$A$2:$AN$7500,MATCH(CD$3,Команды!$A$2:$A$7500,0),$E114+2)=Команды!$AJ$10,TRUE,FALSE),IF(INDEX(Команды!$A$2:$AN$7500,MATCH(CD$3,Команды!$A$2:$A$7500,0),$E114+2)=Команды!$AJ$11,TRUE,FALSE),IF(INDEX(Команды!$A$2:$AN$7500,MATCH(CD$3,Команды!$A$2:$A$7500,0),$E114+2)=Команды!$AJ$12,TRUE,FALSE),IF(INDEX(Команды!$A$2:$AN$7500,MATCH(CD$3,Команды!$A$2:$A$7500,0),$E114+2)=Команды!$AJ$13,TRUE,FALSE),IF(INDEX(Команды!$A$2:$AN$7500,MATCH(CD$3,Команды!$A$2:$A$7500,0),$E114+2)=Команды!$AJ$14,TRUE,FALSE),IF(INDEX(Команды!$A$2:$AN$7500,MATCH(CD$3,Команды!$A$2:$A$7500,0),$E114+2)=Команды!$AJ$15,TRUE,FALSE),IF(INDEX(Команды!$A$2:$AN$7500,MATCH(CD$3,Команды!$A$2:$A$7500,0),$E114+2)=Команды!$AJ$16,TRUE,FALSE),,IF(INDEX(Команды!$A$2:$AN$7500,MATCH(CD$3,Команды!$A$2:$A$7500,0),$E114+2)=Команды!$AJ$17,TRUE,FALSE),,IF(INDEX(Команды!$A$2:$AN$7500,MATCH(CD$3,Команды!$A$2:$A$7500,0),$E114+2)=Команды!$AJ$18,TRUE,FALSE),,IF(INDEX(Команды!$A$2:$AN$7500,MATCH(CD$3,Команды!$A$2:$A$7500,0),$E114+2)=Команды!$AJ$19,TRUE,FALSE)),INDEX(Команды!$AJ$2:$AK$19,MATCH(INDEX(Команды!$A$2:$AN$7500,MATCH(CD$3,Команды!$A$2:$A$7500,0),$E114+2),Команды!$AJ$2:$AJ$19,0),2),0)</f>
        <v>0</v>
      </c>
      <c r="CE114" s="175">
        <f>IF(OR(IF(INDEX(Команды!$A$2:$AN$7500,MATCH(CD$3,Команды!$A$2:$A$7500,0),$E114+2)=Команды!$AJ$2,TRUE,FALSE),IF(INDEX(Команды!$A$2:$AN$7500,MATCH(CD$3,Команды!$A$2:$A$7500,0),$E114+2)=Команды!$AJ$3,TRUE,FALSE),IF(INDEX(Команды!$A$2:$AN$7500,MATCH(CD$3,Команды!$A$2:$A$7500,0),$E114+2)=Команды!$AJ$4,TRUE,FALSE),IF(INDEX(Команды!$A$2:$AN$7500,MATCH(CD$3,Команды!$A$2:$A$7500,0),$E114+2)=Команды!$AJ$5,TRUE,FALSE),IF(INDEX(Команды!$A$2:$AN$7500,MATCH(CD$3,Команды!$A$2:$A$7500,0),$E114+2)=Команды!$AJ$6,TRUE,FALSE),IF(INDEX(Команды!$A$2:$AN$7500,MATCH(CD$3,Команды!$A$2:$A$7500,0),$E114+2)=Команды!$AJ$7,TRUE,FALSE),IF(INDEX(Команды!$A$2:$AN$7500,MATCH(CD$3,Команды!$A$2:$A$7500,0),$E114+2)=Команды!$AJ$8,TRUE,FALSE),IF(INDEX(Команды!$A$2:$AN$7500,MATCH(CD$3,Команды!$A$2:$A$7500,0),$E114+2)=Команды!$AJ$9,TRUE,FALSE),IF(INDEX(Команды!$A$2:$AN$7500,MATCH(CD$3,Команды!$A$2:$A$7500,0),$E114+2)=Команды!$AJ$10,TRUE,FALSE),IF(INDEX(Команды!$A$2:$AN$7500,MATCH(CD$3,Команды!$A$2:$A$7500,0),$E114+2)=Команды!$AJ$11,TRUE,FALSE),IF(INDEX(Команды!$A$2:$AN$7500,MATCH(CD$3,Команды!$A$2:$A$7500,0),$E114+2)=Команды!$AJ$12,TRUE,FALSE),IF(INDEX(Команды!$A$2:$AN$7500,MATCH(CD$3,Команды!$A$2:$A$7500,0),$E114+2)=Команды!$AJ$13,TRUE,FALSE),IF(INDEX(Команды!$A$2:$AN$7500,MATCH(CD$3,Команды!$A$2:$A$7500,0),$E114+2)=Команды!$AJ$14,TRUE,FALSE),IF(INDEX(Команды!$A$2:$AN$7500,MATCH(CD$3,Команды!$A$2:$A$7500,0),$E114+2)=Команды!$AJ$15,TRUE,FALSE),IF(INDEX(Команды!$A$2:$AN$7500,MATCH(CD$3,Команды!$A$2:$A$7500,0),$E114+2)=Команды!$AJ$16,TRUE,FALSE),IF(INDEX(Команды!$A$2:$AN$7500,MATCH(CD$3,Команды!$A$2:$A$7500,0),$E114+2)=Команды!$AJ$17,TRUE,FALSE),IF(INDEX(Команды!$A$2:$AN$7500,MATCH(CD$3,Команды!$A$2:$A$7500,0),$E114+2)=Команды!$AJ$18,TRUE,FALSE),IF(INDEX(Команды!$A$2:$AN$7500,MATCH(CD$3,Команды!$A$2:$A$7500,0),$E114+2)=Команды!$AJ$19,TRUE,FALSE)),INDEX(Команды!$AJ$2:$AL$19,MATCH(INDEX(Команды!$A$2:$AN$7500,MATCH(CD$3,Команды!$A$2:$A$7500,0),$E114+2),Команды!$AJ$2:$AJ$19,0),3),0)</f>
        <v>0</v>
      </c>
      <c r="CF114" s="342"/>
      <c r="CG114" s="174">
        <f>IF(OR(IF(INDEX(Команды!$A$2:$AN$7500,MATCH(CG$3,Команды!$A$2:$A$7500,0),$E114+2)=Команды!$AJ$2,TRUE,FALSE),IF(INDEX(Команды!$A$2:$AN$7500,MATCH(CG$3,Команды!$A$2:$A$7500,0),$E114+2)=Команды!$AJ$3,TRUE,FALSE),IF(INDEX(Команды!$A$2:$AN$7500,MATCH(CG$3,Команды!$A$2:$A$7500,0),$E114+2)=Команды!$AJ$4,TRUE,FALSE),IF(INDEX(Команды!$A$2:$AN$7500,MATCH(CG$3,Команды!$A$2:$A$7500,0),$E114+2)=Команды!$AJ$5,TRUE,FALSE),IF(INDEX(Команды!$A$2:$AN$7500,MATCH(CG$3,Команды!$A$2:$A$7500,0),$E114+2)=Команды!$AJ$6,TRUE,FALSE),IF(INDEX(Команды!$A$2:$AN$7500,MATCH(CG$3,Команды!$A$2:$A$7500,0),$E114+2)=Команды!$AJ$7,TRUE,FALSE),IF(INDEX(Команды!$A$2:$AN$7500,MATCH(CG$3,Команды!$A$2:$A$7500,0),$E114+2)=Команды!$AJ$8,TRUE,FALSE),IF(INDEX(Команды!$A$2:$AN$7500,MATCH(CG$3,Команды!$A$2:$A$7500,0),$E114+2)=Команды!$AJ$9,TRUE,FALSE),IF(INDEX(Команды!$A$2:$AN$7500,MATCH(CG$3,Команды!$A$2:$A$7500,0),$E114+2)=Команды!$AJ$10,TRUE,FALSE),IF(INDEX(Команды!$A$2:$AN$7500,MATCH(CG$3,Команды!$A$2:$A$7500,0),$E114+2)=Команды!$AJ$11,TRUE,FALSE),IF(INDEX(Команды!$A$2:$AN$7500,MATCH(CG$3,Команды!$A$2:$A$7500,0),$E114+2)=Команды!$AJ$12,TRUE,FALSE),IF(INDEX(Команды!$A$2:$AN$7500,MATCH(CG$3,Команды!$A$2:$A$7500,0),$E114+2)=Команды!$AJ$13,TRUE,FALSE),IF(INDEX(Команды!$A$2:$AN$7500,MATCH(CG$3,Команды!$A$2:$A$7500,0),$E114+2)=Команды!$AJ$14,TRUE,FALSE),IF(INDEX(Команды!$A$2:$AN$7500,MATCH(CG$3,Команды!$A$2:$A$7500,0),$E114+2)=Команды!$AJ$15,TRUE,FALSE),IF(INDEX(Команды!$A$2:$AN$7500,MATCH(CG$3,Команды!$A$2:$A$7500,0),$E114+2)=Команды!$AJ$16,TRUE,FALSE),,IF(INDEX(Команды!$A$2:$AN$7500,MATCH(CG$3,Команды!$A$2:$A$7500,0),$E114+2)=Команды!$AJ$17,TRUE,FALSE),,IF(INDEX(Команды!$A$2:$AN$7500,MATCH(CG$3,Команды!$A$2:$A$7500,0),$E114+2)=Команды!$AJ$18,TRUE,FALSE),,IF(INDEX(Команды!$A$2:$AN$7500,MATCH(CG$3,Команды!$A$2:$A$7500,0),$E114+2)=Команды!$AJ$19,TRUE,FALSE)),INDEX(Команды!$AJ$2:$AK$19,MATCH(INDEX(Команды!$A$2:$AN$7500,MATCH(CG$3,Команды!$A$2:$A$7500,0),$E114+2),Команды!$AJ$2:$AJ$19,0),2),0)</f>
        <v>0</v>
      </c>
      <c r="CH114" s="175">
        <f>IF(OR(IF(INDEX(Команды!$A$2:$AN$7500,MATCH(CG$3,Команды!$A$2:$A$7500,0),$E114+2)=Команды!$AJ$2,TRUE,FALSE),IF(INDEX(Команды!$A$2:$AN$7500,MATCH(CG$3,Команды!$A$2:$A$7500,0),$E114+2)=Команды!$AJ$3,TRUE,FALSE),IF(INDEX(Команды!$A$2:$AN$7500,MATCH(CG$3,Команды!$A$2:$A$7500,0),$E114+2)=Команды!$AJ$4,TRUE,FALSE),IF(INDEX(Команды!$A$2:$AN$7500,MATCH(CG$3,Команды!$A$2:$A$7500,0),$E114+2)=Команды!$AJ$5,TRUE,FALSE),IF(INDEX(Команды!$A$2:$AN$7500,MATCH(CG$3,Команды!$A$2:$A$7500,0),$E114+2)=Команды!$AJ$6,TRUE,FALSE),IF(INDEX(Команды!$A$2:$AN$7500,MATCH(CG$3,Команды!$A$2:$A$7500,0),$E114+2)=Команды!$AJ$7,TRUE,FALSE),IF(INDEX(Команды!$A$2:$AN$7500,MATCH(CG$3,Команды!$A$2:$A$7500,0),$E114+2)=Команды!$AJ$8,TRUE,FALSE),IF(INDEX(Команды!$A$2:$AN$7500,MATCH(CG$3,Команды!$A$2:$A$7500,0),$E114+2)=Команды!$AJ$9,TRUE,FALSE),IF(INDEX(Команды!$A$2:$AN$7500,MATCH(CG$3,Команды!$A$2:$A$7500,0),$E114+2)=Команды!$AJ$10,TRUE,FALSE),IF(INDEX(Команды!$A$2:$AN$7500,MATCH(CG$3,Команды!$A$2:$A$7500,0),$E114+2)=Команды!$AJ$11,TRUE,FALSE),IF(INDEX(Команды!$A$2:$AN$7500,MATCH(CG$3,Команды!$A$2:$A$7500,0),$E114+2)=Команды!$AJ$12,TRUE,FALSE),IF(INDEX(Команды!$A$2:$AN$7500,MATCH(CG$3,Команды!$A$2:$A$7500,0),$E114+2)=Команды!$AJ$13,TRUE,FALSE),IF(INDEX(Команды!$A$2:$AN$7500,MATCH(CG$3,Команды!$A$2:$A$7500,0),$E114+2)=Команды!$AJ$14,TRUE,FALSE),IF(INDEX(Команды!$A$2:$AN$7500,MATCH(CG$3,Команды!$A$2:$A$7500,0),$E114+2)=Команды!$AJ$15,TRUE,FALSE),IF(INDEX(Команды!$A$2:$AN$7500,MATCH(CG$3,Команды!$A$2:$A$7500,0),$E114+2)=Команды!$AJ$16,TRUE,FALSE),IF(INDEX(Команды!$A$2:$AN$7500,MATCH(CG$3,Команды!$A$2:$A$7500,0),$E114+2)=Команды!$AJ$17,TRUE,FALSE),IF(INDEX(Команды!$A$2:$AN$7500,MATCH(CG$3,Команды!$A$2:$A$7500,0),$E114+2)=Команды!$AJ$18,TRUE,FALSE),IF(INDEX(Команды!$A$2:$AN$7500,MATCH(CG$3,Команды!$A$2:$A$7500,0),$E114+2)=Команды!$AJ$19,TRUE,FALSE)),INDEX(Команды!$AJ$2:$AL$19,MATCH(INDEX(Команды!$A$2:$AN$7500,MATCH(CG$3,Команды!$A$2:$A$7500,0),$E114+2),Команды!$AJ$2:$AJ$19,0),3),0)</f>
        <v>0</v>
      </c>
      <c r="CI114" s="342"/>
      <c r="CJ114" s="174">
        <f>IF(OR(IF(INDEX(Команды!$A$2:$AN$7500,MATCH(CJ$3,Команды!$A$2:$A$7500,0),$E114+2)=Команды!$AJ$2,TRUE,FALSE),IF(INDEX(Команды!$A$2:$AN$7500,MATCH(CJ$3,Команды!$A$2:$A$7500,0),$E114+2)=Команды!$AJ$3,TRUE,FALSE),IF(INDEX(Команды!$A$2:$AN$7500,MATCH(CJ$3,Команды!$A$2:$A$7500,0),$E114+2)=Команды!$AJ$4,TRUE,FALSE),IF(INDEX(Команды!$A$2:$AN$7500,MATCH(CJ$3,Команды!$A$2:$A$7500,0),$E114+2)=Команды!$AJ$5,TRUE,FALSE),IF(INDEX(Команды!$A$2:$AN$7500,MATCH(CJ$3,Команды!$A$2:$A$7500,0),$E114+2)=Команды!$AJ$6,TRUE,FALSE),IF(INDEX(Команды!$A$2:$AN$7500,MATCH(CJ$3,Команды!$A$2:$A$7500,0),$E114+2)=Команды!$AJ$7,TRUE,FALSE),IF(INDEX(Команды!$A$2:$AN$7500,MATCH(CJ$3,Команды!$A$2:$A$7500,0),$E114+2)=Команды!$AJ$8,TRUE,FALSE),IF(INDEX(Команды!$A$2:$AN$7500,MATCH(CJ$3,Команды!$A$2:$A$7500,0),$E114+2)=Команды!$AJ$9,TRUE,FALSE),IF(INDEX(Команды!$A$2:$AN$7500,MATCH(CJ$3,Команды!$A$2:$A$7500,0),$E114+2)=Команды!$AJ$10,TRUE,FALSE),IF(INDEX(Команды!$A$2:$AN$7500,MATCH(CJ$3,Команды!$A$2:$A$7500,0),$E114+2)=Команды!$AJ$11,TRUE,FALSE),IF(INDEX(Команды!$A$2:$AN$7500,MATCH(CJ$3,Команды!$A$2:$A$7500,0),$E114+2)=Команды!$AJ$12,TRUE,FALSE),IF(INDEX(Команды!$A$2:$AN$7500,MATCH(CJ$3,Команды!$A$2:$A$7500,0),$E114+2)=Команды!$AJ$13,TRUE,FALSE),IF(INDEX(Команды!$A$2:$AN$7500,MATCH(CJ$3,Команды!$A$2:$A$7500,0),$E114+2)=Команды!$AJ$14,TRUE,FALSE),IF(INDEX(Команды!$A$2:$AN$7500,MATCH(CJ$3,Команды!$A$2:$A$7500,0),$E114+2)=Команды!$AJ$15,TRUE,FALSE),IF(INDEX(Команды!$A$2:$AN$7500,MATCH(CJ$3,Команды!$A$2:$A$7500,0),$E114+2)=Команды!$AJ$16,TRUE,FALSE),,IF(INDEX(Команды!$A$2:$AN$7500,MATCH(CJ$3,Команды!$A$2:$A$7500,0),$E114+2)=Команды!$AJ$17,TRUE,FALSE),,IF(INDEX(Команды!$A$2:$AN$7500,MATCH(CJ$3,Команды!$A$2:$A$7500,0),$E114+2)=Команды!$AJ$18,TRUE,FALSE),,IF(INDEX(Команды!$A$2:$AN$7500,MATCH(CJ$3,Команды!$A$2:$A$7500,0),$E114+2)=Команды!$AJ$19,TRUE,FALSE)),INDEX(Команды!$AJ$2:$AK$19,MATCH(INDEX(Команды!$A$2:$AN$7500,MATCH(CJ$3,Команды!$A$2:$A$7500,0),$E114+2),Команды!$AJ$2:$AJ$19,0),2),0)</f>
        <v>0</v>
      </c>
      <c r="CK114" s="175">
        <f>IF(OR(IF(INDEX(Команды!$A$2:$AN$7500,MATCH(CJ$3,Команды!$A$2:$A$7500,0),$E114+2)=Команды!$AJ$2,TRUE,FALSE),IF(INDEX(Команды!$A$2:$AN$7500,MATCH(CJ$3,Команды!$A$2:$A$7500,0),$E114+2)=Команды!$AJ$3,TRUE,FALSE),IF(INDEX(Команды!$A$2:$AN$7500,MATCH(CJ$3,Команды!$A$2:$A$7500,0),$E114+2)=Команды!$AJ$4,TRUE,FALSE),IF(INDEX(Команды!$A$2:$AN$7500,MATCH(CJ$3,Команды!$A$2:$A$7500,0),$E114+2)=Команды!$AJ$5,TRUE,FALSE),IF(INDEX(Команды!$A$2:$AN$7500,MATCH(CJ$3,Команды!$A$2:$A$7500,0),$E114+2)=Команды!$AJ$6,TRUE,FALSE),IF(INDEX(Команды!$A$2:$AN$7500,MATCH(CJ$3,Команды!$A$2:$A$7500,0),$E114+2)=Команды!$AJ$7,TRUE,FALSE),IF(INDEX(Команды!$A$2:$AN$7500,MATCH(CJ$3,Команды!$A$2:$A$7500,0),$E114+2)=Команды!$AJ$8,TRUE,FALSE),IF(INDEX(Команды!$A$2:$AN$7500,MATCH(CJ$3,Команды!$A$2:$A$7500,0),$E114+2)=Команды!$AJ$9,TRUE,FALSE),IF(INDEX(Команды!$A$2:$AN$7500,MATCH(CJ$3,Команды!$A$2:$A$7500,0),$E114+2)=Команды!$AJ$10,TRUE,FALSE),IF(INDEX(Команды!$A$2:$AN$7500,MATCH(CJ$3,Команды!$A$2:$A$7500,0),$E114+2)=Команды!$AJ$11,TRUE,FALSE),IF(INDEX(Команды!$A$2:$AN$7500,MATCH(CJ$3,Команды!$A$2:$A$7500,0),$E114+2)=Команды!$AJ$12,TRUE,FALSE),IF(INDEX(Команды!$A$2:$AN$7500,MATCH(CJ$3,Команды!$A$2:$A$7500,0),$E114+2)=Команды!$AJ$13,TRUE,FALSE),IF(INDEX(Команды!$A$2:$AN$7500,MATCH(CJ$3,Команды!$A$2:$A$7500,0),$E114+2)=Команды!$AJ$14,TRUE,FALSE),IF(INDEX(Команды!$A$2:$AN$7500,MATCH(CJ$3,Команды!$A$2:$A$7500,0),$E114+2)=Команды!$AJ$15,TRUE,FALSE),IF(INDEX(Команды!$A$2:$AN$7500,MATCH(CJ$3,Команды!$A$2:$A$7500,0),$E114+2)=Команды!$AJ$16,TRUE,FALSE),IF(INDEX(Команды!$A$2:$AN$7500,MATCH(CJ$3,Команды!$A$2:$A$7500,0),$E114+2)=Команды!$AJ$17,TRUE,FALSE),IF(INDEX(Команды!$A$2:$AN$7500,MATCH(CJ$3,Команды!$A$2:$A$7500,0),$E114+2)=Команды!$AJ$18,TRUE,FALSE),IF(INDEX(Команды!$A$2:$AN$7500,MATCH(CJ$3,Команды!$A$2:$A$7500,0),$E114+2)=Команды!$AJ$19,TRUE,FALSE)),INDEX(Команды!$AJ$2:$AL$19,MATCH(INDEX(Команды!$A$2:$AN$7500,MATCH(CJ$3,Команды!$A$2:$A$7500,0),$E114+2),Команды!$AJ$2:$AJ$19,0),3),0)</f>
        <v>0</v>
      </c>
      <c r="CL114" s="342"/>
      <c r="CM114" s="174">
        <f>IF(OR(IF(INDEX(Команды!$A$2:$AN$7500,MATCH(CM$3,Команды!$A$2:$A$7500,0),$E114+2)=Команды!$AJ$2,TRUE,FALSE),IF(INDEX(Команды!$A$2:$AN$7500,MATCH(CM$3,Команды!$A$2:$A$7500,0),$E114+2)=Команды!$AJ$3,TRUE,FALSE),IF(INDEX(Команды!$A$2:$AN$7500,MATCH(CM$3,Команды!$A$2:$A$7500,0),$E114+2)=Команды!$AJ$4,TRUE,FALSE),IF(INDEX(Команды!$A$2:$AN$7500,MATCH(CM$3,Команды!$A$2:$A$7500,0),$E114+2)=Команды!$AJ$5,TRUE,FALSE),IF(INDEX(Команды!$A$2:$AN$7500,MATCH(CM$3,Команды!$A$2:$A$7500,0),$E114+2)=Команды!$AJ$6,TRUE,FALSE),IF(INDEX(Команды!$A$2:$AN$7500,MATCH(CM$3,Команды!$A$2:$A$7500,0),$E114+2)=Команды!$AJ$7,TRUE,FALSE),IF(INDEX(Команды!$A$2:$AN$7500,MATCH(CM$3,Команды!$A$2:$A$7500,0),$E114+2)=Команды!$AJ$8,TRUE,FALSE),IF(INDEX(Команды!$A$2:$AN$7500,MATCH(CM$3,Команды!$A$2:$A$7500,0),$E114+2)=Команды!$AJ$9,TRUE,FALSE),IF(INDEX(Команды!$A$2:$AN$7500,MATCH(CM$3,Команды!$A$2:$A$7500,0),$E114+2)=Команды!$AJ$10,TRUE,FALSE),IF(INDEX(Команды!$A$2:$AN$7500,MATCH(CM$3,Команды!$A$2:$A$7500,0),$E114+2)=Команды!$AJ$11,TRUE,FALSE),IF(INDEX(Команды!$A$2:$AN$7500,MATCH(CM$3,Команды!$A$2:$A$7500,0),$E114+2)=Команды!$AJ$12,TRUE,FALSE),IF(INDEX(Команды!$A$2:$AN$7500,MATCH(CM$3,Команды!$A$2:$A$7500,0),$E114+2)=Команды!$AJ$13,TRUE,FALSE),IF(INDEX(Команды!$A$2:$AN$7500,MATCH(CM$3,Команды!$A$2:$A$7500,0),$E114+2)=Команды!$AJ$14,TRUE,FALSE),IF(INDEX(Команды!$A$2:$AN$7500,MATCH(CM$3,Команды!$A$2:$A$7500,0),$E114+2)=Команды!$AJ$15,TRUE,FALSE),IF(INDEX(Команды!$A$2:$AN$7500,MATCH(CM$3,Команды!$A$2:$A$7500,0),$E114+2)=Команды!$AJ$16,TRUE,FALSE),,IF(INDEX(Команды!$A$2:$AN$7500,MATCH(CM$3,Команды!$A$2:$A$7500,0),$E114+2)=Команды!$AJ$17,TRUE,FALSE),,IF(INDEX(Команды!$A$2:$AN$7500,MATCH(CM$3,Команды!$A$2:$A$7500,0),$E114+2)=Команды!$AJ$18,TRUE,FALSE),,IF(INDEX(Команды!$A$2:$AN$7500,MATCH(CM$3,Команды!$A$2:$A$7500,0),$E114+2)=Команды!$AJ$19,TRUE,FALSE)),INDEX(Команды!$AJ$2:$AK$19,MATCH(INDEX(Команды!$A$2:$AN$7500,MATCH(CM$3,Команды!$A$2:$A$7500,0),$E114+2),Команды!$AJ$2:$AJ$19,0),2),0)</f>
        <v>0</v>
      </c>
      <c r="CN114" s="175">
        <f>IF(OR(IF(INDEX(Команды!$A$2:$AN$7500,MATCH(CM$3,Команды!$A$2:$A$7500,0),$E114+2)=Команды!$AJ$2,TRUE,FALSE),IF(INDEX(Команды!$A$2:$AN$7500,MATCH(CM$3,Команды!$A$2:$A$7500,0),$E114+2)=Команды!$AJ$3,TRUE,FALSE),IF(INDEX(Команды!$A$2:$AN$7500,MATCH(CM$3,Команды!$A$2:$A$7500,0),$E114+2)=Команды!$AJ$4,TRUE,FALSE),IF(INDEX(Команды!$A$2:$AN$7500,MATCH(CM$3,Команды!$A$2:$A$7500,0),$E114+2)=Команды!$AJ$5,TRUE,FALSE),IF(INDEX(Команды!$A$2:$AN$7500,MATCH(CM$3,Команды!$A$2:$A$7500,0),$E114+2)=Команды!$AJ$6,TRUE,FALSE),IF(INDEX(Команды!$A$2:$AN$7500,MATCH(CM$3,Команды!$A$2:$A$7500,0),$E114+2)=Команды!$AJ$7,TRUE,FALSE),IF(INDEX(Команды!$A$2:$AN$7500,MATCH(CM$3,Команды!$A$2:$A$7500,0),$E114+2)=Команды!$AJ$8,TRUE,FALSE),IF(INDEX(Команды!$A$2:$AN$7500,MATCH(CM$3,Команды!$A$2:$A$7500,0),$E114+2)=Команды!$AJ$9,TRUE,FALSE),IF(INDEX(Команды!$A$2:$AN$7500,MATCH(CM$3,Команды!$A$2:$A$7500,0),$E114+2)=Команды!$AJ$10,TRUE,FALSE),IF(INDEX(Команды!$A$2:$AN$7500,MATCH(CM$3,Команды!$A$2:$A$7500,0),$E114+2)=Команды!$AJ$11,TRUE,FALSE),IF(INDEX(Команды!$A$2:$AN$7500,MATCH(CM$3,Команды!$A$2:$A$7500,0),$E114+2)=Команды!$AJ$12,TRUE,FALSE),IF(INDEX(Команды!$A$2:$AN$7500,MATCH(CM$3,Команды!$A$2:$A$7500,0),$E114+2)=Команды!$AJ$13,TRUE,FALSE),IF(INDEX(Команды!$A$2:$AN$7500,MATCH(CM$3,Команды!$A$2:$A$7500,0),$E114+2)=Команды!$AJ$14,TRUE,FALSE),IF(INDEX(Команды!$A$2:$AN$7500,MATCH(CM$3,Команды!$A$2:$A$7500,0),$E114+2)=Команды!$AJ$15,TRUE,FALSE),IF(INDEX(Команды!$A$2:$AN$7500,MATCH(CM$3,Команды!$A$2:$A$7500,0),$E114+2)=Команды!$AJ$16,TRUE,FALSE),IF(INDEX(Команды!$A$2:$AN$7500,MATCH(CM$3,Команды!$A$2:$A$7500,0),$E114+2)=Команды!$AJ$17,TRUE,FALSE),IF(INDEX(Команды!$A$2:$AN$7500,MATCH(CM$3,Команды!$A$2:$A$7500,0),$E114+2)=Команды!$AJ$18,TRUE,FALSE),IF(INDEX(Команды!$A$2:$AN$7500,MATCH(CM$3,Команды!$A$2:$A$7500,0),$E114+2)=Команды!$AJ$19,TRUE,FALSE)),INDEX(Команды!$AJ$2:$AL$19,MATCH(INDEX(Команды!$A$2:$AN$7500,MATCH(CM$3,Команды!$A$2:$A$7500,0),$E114+2),Команды!$AJ$2:$AJ$19,0),3),0)</f>
        <v>0</v>
      </c>
      <c r="CO114" s="342"/>
      <c r="CP114" s="174">
        <f>IF(OR(IF(INDEX(Команды!$A$2:$AN$7500,MATCH(CP$3,Команды!$A$2:$A$7500,0),$E114+2)=Команды!$AJ$2,TRUE,FALSE),IF(INDEX(Команды!$A$2:$AN$7500,MATCH(CP$3,Команды!$A$2:$A$7500,0),$E114+2)=Команды!$AJ$3,TRUE,FALSE),IF(INDEX(Команды!$A$2:$AN$7500,MATCH(CP$3,Команды!$A$2:$A$7500,0),$E114+2)=Команды!$AJ$4,TRUE,FALSE),IF(INDEX(Команды!$A$2:$AN$7500,MATCH(CP$3,Команды!$A$2:$A$7500,0),$E114+2)=Команды!$AJ$5,TRUE,FALSE),IF(INDEX(Команды!$A$2:$AN$7500,MATCH(CP$3,Команды!$A$2:$A$7500,0),$E114+2)=Команды!$AJ$6,TRUE,FALSE),IF(INDEX(Команды!$A$2:$AN$7500,MATCH(CP$3,Команды!$A$2:$A$7500,0),$E114+2)=Команды!$AJ$7,TRUE,FALSE),IF(INDEX(Команды!$A$2:$AN$7500,MATCH(CP$3,Команды!$A$2:$A$7500,0),$E114+2)=Команды!$AJ$8,TRUE,FALSE),IF(INDEX(Команды!$A$2:$AN$7500,MATCH(CP$3,Команды!$A$2:$A$7500,0),$E114+2)=Команды!$AJ$9,TRUE,FALSE),IF(INDEX(Команды!$A$2:$AN$7500,MATCH(CP$3,Команды!$A$2:$A$7500,0),$E114+2)=Команды!$AJ$10,TRUE,FALSE),IF(INDEX(Команды!$A$2:$AN$7500,MATCH(CP$3,Команды!$A$2:$A$7500,0),$E114+2)=Команды!$AJ$11,TRUE,FALSE),IF(INDEX(Команды!$A$2:$AN$7500,MATCH(CP$3,Команды!$A$2:$A$7500,0),$E114+2)=Команды!$AJ$12,TRUE,FALSE),IF(INDEX(Команды!$A$2:$AN$7500,MATCH(CP$3,Команды!$A$2:$A$7500,0),$E114+2)=Команды!$AJ$13,TRUE,FALSE),IF(INDEX(Команды!$A$2:$AN$7500,MATCH(CP$3,Команды!$A$2:$A$7500,0),$E114+2)=Команды!$AJ$14,TRUE,FALSE),IF(INDEX(Команды!$A$2:$AN$7500,MATCH(CP$3,Команды!$A$2:$A$7500,0),$E114+2)=Команды!$AJ$15,TRUE,FALSE),IF(INDEX(Команды!$A$2:$AN$7500,MATCH(CP$3,Команды!$A$2:$A$7500,0),$E114+2)=Команды!$AJ$16,TRUE,FALSE),,IF(INDEX(Команды!$A$2:$AN$7500,MATCH(CP$3,Команды!$A$2:$A$7500,0),$E114+2)=Команды!$AJ$17,TRUE,FALSE),,IF(INDEX(Команды!$A$2:$AN$7500,MATCH(CP$3,Команды!$A$2:$A$7500,0),$E114+2)=Команды!$AJ$18,TRUE,FALSE),,IF(INDEX(Команды!$A$2:$AN$7500,MATCH(CP$3,Команды!$A$2:$A$7500,0),$E114+2)=Команды!$AJ$19,TRUE,FALSE)),INDEX(Команды!$AJ$2:$AK$19,MATCH(INDEX(Команды!$A$2:$AN$7500,MATCH(CP$3,Команды!$A$2:$A$7500,0),$E114+2),Команды!$AJ$2:$AJ$19,0),2),0)</f>
        <v>0</v>
      </c>
      <c r="CQ114" s="175">
        <f>IF(OR(IF(INDEX(Команды!$A$2:$AN$7500,MATCH(CP$3,Команды!$A$2:$A$7500,0),$E114+2)=Команды!$AJ$2,TRUE,FALSE),IF(INDEX(Команды!$A$2:$AN$7500,MATCH(CP$3,Команды!$A$2:$A$7500,0),$E114+2)=Команды!$AJ$3,TRUE,FALSE),IF(INDEX(Команды!$A$2:$AN$7500,MATCH(CP$3,Команды!$A$2:$A$7500,0),$E114+2)=Команды!$AJ$4,TRUE,FALSE),IF(INDEX(Команды!$A$2:$AN$7500,MATCH(CP$3,Команды!$A$2:$A$7500,0),$E114+2)=Команды!$AJ$5,TRUE,FALSE),IF(INDEX(Команды!$A$2:$AN$7500,MATCH(CP$3,Команды!$A$2:$A$7500,0),$E114+2)=Команды!$AJ$6,TRUE,FALSE),IF(INDEX(Команды!$A$2:$AN$7500,MATCH(CP$3,Команды!$A$2:$A$7500,0),$E114+2)=Команды!$AJ$7,TRUE,FALSE),IF(INDEX(Команды!$A$2:$AN$7500,MATCH(CP$3,Команды!$A$2:$A$7500,0),$E114+2)=Команды!$AJ$8,TRUE,FALSE),IF(INDEX(Команды!$A$2:$AN$7500,MATCH(CP$3,Команды!$A$2:$A$7500,0),$E114+2)=Команды!$AJ$9,TRUE,FALSE),IF(INDEX(Команды!$A$2:$AN$7500,MATCH(CP$3,Команды!$A$2:$A$7500,0),$E114+2)=Команды!$AJ$10,TRUE,FALSE),IF(INDEX(Команды!$A$2:$AN$7500,MATCH(CP$3,Команды!$A$2:$A$7500,0),$E114+2)=Команды!$AJ$11,TRUE,FALSE),IF(INDEX(Команды!$A$2:$AN$7500,MATCH(CP$3,Команды!$A$2:$A$7500,0),$E114+2)=Команды!$AJ$12,TRUE,FALSE),IF(INDEX(Команды!$A$2:$AN$7500,MATCH(CP$3,Команды!$A$2:$A$7500,0),$E114+2)=Команды!$AJ$13,TRUE,FALSE),IF(INDEX(Команды!$A$2:$AN$7500,MATCH(CP$3,Команды!$A$2:$A$7500,0),$E114+2)=Команды!$AJ$14,TRUE,FALSE),IF(INDEX(Команды!$A$2:$AN$7500,MATCH(CP$3,Команды!$A$2:$A$7500,0),$E114+2)=Команды!$AJ$15,TRUE,FALSE),IF(INDEX(Команды!$A$2:$AN$7500,MATCH(CP$3,Команды!$A$2:$A$7500,0),$E114+2)=Команды!$AJ$16,TRUE,FALSE),IF(INDEX(Команды!$A$2:$AN$7500,MATCH(CP$3,Команды!$A$2:$A$7500,0),$E114+2)=Команды!$AJ$17,TRUE,FALSE),IF(INDEX(Команды!$A$2:$AN$7500,MATCH(CP$3,Команды!$A$2:$A$7500,0),$E114+2)=Команды!$AJ$18,TRUE,FALSE),IF(INDEX(Команды!$A$2:$AN$7500,MATCH(CP$3,Команды!$A$2:$A$7500,0),$E114+2)=Команды!$AJ$19,TRUE,FALSE)),INDEX(Команды!$AJ$2:$AL$19,MATCH(INDEX(Команды!$A$2:$AN$7500,MATCH(CP$3,Команды!$A$2:$A$7500,0),$E114+2),Команды!$AJ$2:$AJ$19,0),3),0)</f>
        <v>0</v>
      </c>
      <c r="CR114" s="342"/>
      <c r="CS114" s="174">
        <f>IF(OR(IF(INDEX(Команды!$A$2:$AN$7500,MATCH(CS$3,Команды!$A$2:$A$7500,0),$E114+2)=Команды!$AJ$2,TRUE,FALSE),IF(INDEX(Команды!$A$2:$AN$7500,MATCH(CS$3,Команды!$A$2:$A$7500,0),$E114+2)=Команды!$AJ$3,TRUE,FALSE),IF(INDEX(Команды!$A$2:$AN$7500,MATCH(CS$3,Команды!$A$2:$A$7500,0),$E114+2)=Команды!$AJ$4,TRUE,FALSE),IF(INDEX(Команды!$A$2:$AN$7500,MATCH(CS$3,Команды!$A$2:$A$7500,0),$E114+2)=Команды!$AJ$5,TRUE,FALSE),IF(INDEX(Команды!$A$2:$AN$7500,MATCH(CS$3,Команды!$A$2:$A$7500,0),$E114+2)=Команды!$AJ$6,TRUE,FALSE),IF(INDEX(Команды!$A$2:$AN$7500,MATCH(CS$3,Команды!$A$2:$A$7500,0),$E114+2)=Команды!$AJ$7,TRUE,FALSE),IF(INDEX(Команды!$A$2:$AN$7500,MATCH(CS$3,Команды!$A$2:$A$7500,0),$E114+2)=Команды!$AJ$8,TRUE,FALSE),IF(INDEX(Команды!$A$2:$AN$7500,MATCH(CS$3,Команды!$A$2:$A$7500,0),$E114+2)=Команды!$AJ$9,TRUE,FALSE),IF(INDEX(Команды!$A$2:$AN$7500,MATCH(CS$3,Команды!$A$2:$A$7500,0),$E114+2)=Команды!$AJ$10,TRUE,FALSE),IF(INDEX(Команды!$A$2:$AN$7500,MATCH(CS$3,Команды!$A$2:$A$7500,0),$E114+2)=Команды!$AJ$11,TRUE,FALSE),IF(INDEX(Команды!$A$2:$AN$7500,MATCH(CS$3,Команды!$A$2:$A$7500,0),$E114+2)=Команды!$AJ$12,TRUE,FALSE),IF(INDEX(Команды!$A$2:$AN$7500,MATCH(CS$3,Команды!$A$2:$A$7500,0),$E114+2)=Команды!$AJ$13,TRUE,FALSE),IF(INDEX(Команды!$A$2:$AN$7500,MATCH(CS$3,Команды!$A$2:$A$7500,0),$E114+2)=Команды!$AJ$14,TRUE,FALSE),IF(INDEX(Команды!$A$2:$AN$7500,MATCH(CS$3,Команды!$A$2:$A$7500,0),$E114+2)=Команды!$AJ$15,TRUE,FALSE),IF(INDEX(Команды!$A$2:$AN$7500,MATCH(CS$3,Команды!$A$2:$A$7500,0),$E114+2)=Команды!$AJ$16,TRUE,FALSE),,IF(INDEX(Команды!$A$2:$AN$7500,MATCH(CS$3,Команды!$A$2:$A$7500,0),$E114+2)=Команды!$AJ$17,TRUE,FALSE),,IF(INDEX(Команды!$A$2:$AN$7500,MATCH(CS$3,Команды!$A$2:$A$7500,0),$E114+2)=Команды!$AJ$18,TRUE,FALSE),,IF(INDEX(Команды!$A$2:$AN$7500,MATCH(CS$3,Команды!$A$2:$A$7500,0),$E114+2)=Команды!$AJ$19,TRUE,FALSE)),INDEX(Команды!$AJ$2:$AK$19,MATCH(INDEX(Команды!$A$2:$AN$7500,MATCH(CS$3,Команды!$A$2:$A$7500,0),$E114+2),Команды!$AJ$2:$AJ$19,0),2),0)</f>
        <v>0</v>
      </c>
      <c r="CT114" s="175">
        <f>IF(OR(IF(INDEX(Команды!$A$2:$AN$7500,MATCH(CS$3,Команды!$A$2:$A$7500,0),$E114+2)=Команды!$AJ$2,TRUE,FALSE),IF(INDEX(Команды!$A$2:$AN$7500,MATCH(CS$3,Команды!$A$2:$A$7500,0),$E114+2)=Команды!$AJ$3,TRUE,FALSE),IF(INDEX(Команды!$A$2:$AN$7500,MATCH(CS$3,Команды!$A$2:$A$7500,0),$E114+2)=Команды!$AJ$4,TRUE,FALSE),IF(INDEX(Команды!$A$2:$AN$7500,MATCH(CS$3,Команды!$A$2:$A$7500,0),$E114+2)=Команды!$AJ$5,TRUE,FALSE),IF(INDEX(Команды!$A$2:$AN$7500,MATCH(CS$3,Команды!$A$2:$A$7500,0),$E114+2)=Команды!$AJ$6,TRUE,FALSE),IF(INDEX(Команды!$A$2:$AN$7500,MATCH(CS$3,Команды!$A$2:$A$7500,0),$E114+2)=Команды!$AJ$7,TRUE,FALSE),IF(INDEX(Команды!$A$2:$AN$7500,MATCH(CS$3,Команды!$A$2:$A$7500,0),$E114+2)=Команды!$AJ$8,TRUE,FALSE),IF(INDEX(Команды!$A$2:$AN$7500,MATCH(CS$3,Команды!$A$2:$A$7500,0),$E114+2)=Команды!$AJ$9,TRUE,FALSE),IF(INDEX(Команды!$A$2:$AN$7500,MATCH(CS$3,Команды!$A$2:$A$7500,0),$E114+2)=Команды!$AJ$10,TRUE,FALSE),IF(INDEX(Команды!$A$2:$AN$7500,MATCH(CS$3,Команды!$A$2:$A$7500,0),$E114+2)=Команды!$AJ$11,TRUE,FALSE),IF(INDEX(Команды!$A$2:$AN$7500,MATCH(CS$3,Команды!$A$2:$A$7500,0),$E114+2)=Команды!$AJ$12,TRUE,FALSE),IF(INDEX(Команды!$A$2:$AN$7500,MATCH(CS$3,Команды!$A$2:$A$7500,0),$E114+2)=Команды!$AJ$13,TRUE,FALSE),IF(INDEX(Команды!$A$2:$AN$7500,MATCH(CS$3,Команды!$A$2:$A$7500,0),$E114+2)=Команды!$AJ$14,TRUE,FALSE),IF(INDEX(Команды!$A$2:$AN$7500,MATCH(CS$3,Команды!$A$2:$A$7500,0),$E114+2)=Команды!$AJ$15,TRUE,FALSE),IF(INDEX(Команды!$A$2:$AN$7500,MATCH(CS$3,Команды!$A$2:$A$7500,0),$E114+2)=Команды!$AJ$16,TRUE,FALSE),IF(INDEX(Команды!$A$2:$AN$7500,MATCH(CS$3,Команды!$A$2:$A$7500,0),$E114+2)=Команды!$AJ$17,TRUE,FALSE),IF(INDEX(Команды!$A$2:$AN$7500,MATCH(CS$3,Команды!$A$2:$A$7500,0),$E114+2)=Команды!$AJ$18,TRUE,FALSE),IF(INDEX(Команды!$A$2:$AN$7500,MATCH(CS$3,Команды!$A$2:$A$7500,0),$E114+2)=Команды!$AJ$19,TRUE,FALSE)),INDEX(Команды!$AJ$2:$AL$19,MATCH(INDEX(Команды!$A$2:$AN$7500,MATCH(CS$3,Команды!$A$2:$A$7500,0),$E114+2),Команды!$AJ$2:$AJ$19,0),3),0)</f>
        <v>0</v>
      </c>
      <c r="CU114" s="342"/>
    </row>
    <row r="115" spans="1:99" s="2" customFormat="1" ht="21.95" customHeight="1" x14ac:dyDescent="0.3">
      <c r="A115" s="251">
        <v>110</v>
      </c>
      <c r="B115" s="2" t="e">
        <f>VLOOKUP(A115,'Список КК'!A:F,6,TRUE)</f>
        <v>#N/A</v>
      </c>
      <c r="C115" s="4">
        <f>VLOOKUP(A115,'Список КК'!A:B,2,TRUE)</f>
        <v>0</v>
      </c>
      <c r="D115" s="203">
        <f>VLOOKUP(A115,'Список КК'!A:D,4,TRUE)</f>
        <v>0</v>
      </c>
      <c r="E115" s="4">
        <f>VLOOKUP(A115,'Список КК'!A:C,3,TRUE)</f>
        <v>0</v>
      </c>
      <c r="F115" s="220">
        <f>VLOOKUP(A115,'Список КК'!A:E,5,TRUE)</f>
        <v>0</v>
      </c>
      <c r="G115" s="174">
        <f>IF(OR(IF(INDEX(Команды!$A$2:$AN$7500,MATCH(G$3,Команды!$A$2:$A$7500,0),$E115+2)=Команды!$AJ$2,TRUE,FALSE),IF(INDEX(Команды!$A$2:$AN$7500,MATCH(G$3,Команды!$A$2:$A$7500,0),$E115+2)=Команды!$AJ$3,TRUE,FALSE),IF(INDEX(Команды!$A$2:$AN$7500,MATCH(G$3,Команды!$A$2:$A$7500,0),$E115+2)=Команды!$AJ$4,TRUE,FALSE),IF(INDEX(Команды!$A$2:$AN$7500,MATCH(G$3,Команды!$A$2:$A$7500,0),$E115+2)=Команды!$AJ$5,TRUE,FALSE),IF(INDEX(Команды!$A$2:$AN$7500,MATCH(G$3,Команды!$A$2:$A$7500,0),$E115+2)=Команды!$AJ$6,TRUE,FALSE),IF(INDEX(Команды!$A$2:$AN$7500,MATCH(G$3,Команды!$A$2:$A$7500,0),$E115+2)=Команды!$AJ$7,TRUE,FALSE),IF(INDEX(Команды!$A$2:$AN$7500,MATCH(G$3,Команды!$A$2:$A$7500,0),$E115+2)=Команды!$AJ$8,TRUE,FALSE),IF(INDEX(Команды!$A$2:$AN$7500,MATCH(G$3,Команды!$A$2:$A$7500,0),$E115+2)=Команды!$AJ$9,TRUE,FALSE),IF(INDEX(Команды!$A$2:$AN$7500,MATCH(G$3,Команды!$A$2:$A$7500,0),$E115+2)=Команды!$AJ$10,TRUE,FALSE),IF(INDEX(Команды!$A$2:$AN$7500,MATCH(G$3,Команды!$A$2:$A$7500,0),$E115+2)=Команды!$AJ$11,TRUE,FALSE),IF(INDEX(Команды!$A$2:$AN$7500,MATCH(G$3,Команды!$A$2:$A$7500,0),$E115+2)=Команды!$AJ$12,TRUE,FALSE),IF(INDEX(Команды!$A$2:$AN$7500,MATCH(G$3,Команды!$A$2:$A$7500,0),$E115+2)=Команды!$AJ$13,TRUE,FALSE),IF(INDEX(Команды!$A$2:$AN$7500,MATCH(G$3,Команды!$A$2:$A$7500,0),$E115+2)=Команды!$AJ$14,TRUE,FALSE),IF(INDEX(Команды!$A$2:$AN$7500,MATCH(G$3,Команды!$A$2:$A$7500,0),$E115+2)=Команды!$AJ$15,TRUE,FALSE),IF(INDEX(Команды!$A$2:$AN$7500,MATCH(G$3,Команды!$A$2:$A$7500,0),$E115+2)=Команды!$AJ$16,TRUE,FALSE),,IF(INDEX(Команды!$A$2:$AN$7500,MATCH(G$3,Команды!$A$2:$A$7500,0),$E115+2)=Команды!$AJ$17,TRUE,FALSE),,IF(INDEX(Команды!$A$2:$AN$7500,MATCH(G$3,Команды!$A$2:$A$7500,0),$E115+2)=Команды!$AJ$18,TRUE,FALSE),,IF(INDEX(Команды!$A$2:$AN$7500,MATCH(G$3,Команды!$A$2:$A$7500,0),$E115+2)=Команды!$AJ$19,TRUE,FALSE)),INDEX(Команды!$AJ$2:$AK$19,MATCH(INDEX(Команды!$A$2:$AN$7500,MATCH(G$3,Команды!$A$2:$A$7500,0),$E115+2),Команды!$AJ$2:$AJ$19,0),2),0)</f>
        <v>0</v>
      </c>
      <c r="H115" s="175">
        <f>IF(OR(IF(INDEX(Команды!$A$2:$AN$7500,MATCH(G$3,Команды!$A$2:$A$7500,0),$E115+2)=Команды!$AJ$2,TRUE,FALSE),IF(INDEX(Команды!$A$2:$AN$7500,MATCH(G$3,Команды!$A$2:$A$7500,0),$E115+2)=Команды!$AJ$3,TRUE,FALSE),IF(INDEX(Команды!$A$2:$AN$7500,MATCH(G$3,Команды!$A$2:$A$7500,0),$E115+2)=Команды!$AJ$4,TRUE,FALSE),IF(INDEX(Команды!$A$2:$AN$7500,MATCH(G$3,Команды!$A$2:$A$7500,0),$E115+2)=Команды!$AJ$5,TRUE,FALSE),IF(INDEX(Команды!$A$2:$AN$7500,MATCH(G$3,Команды!$A$2:$A$7500,0),$E115+2)=Команды!$AJ$6,TRUE,FALSE),IF(INDEX(Команды!$A$2:$AN$7500,MATCH(G$3,Команды!$A$2:$A$7500,0),$E115+2)=Команды!$AJ$7,TRUE,FALSE),IF(INDEX(Команды!$A$2:$AN$7500,MATCH(G$3,Команды!$A$2:$A$7500,0),$E115+2)=Команды!$AJ$8,TRUE,FALSE),IF(INDEX(Команды!$A$2:$AN$7500,MATCH(G$3,Команды!$A$2:$A$7500,0),$E115+2)=Команды!$AJ$9,TRUE,FALSE),IF(INDEX(Команды!$A$2:$AN$7500,MATCH(G$3,Команды!$A$2:$A$7500,0),$E115+2)=Команды!$AJ$10,TRUE,FALSE),IF(INDEX(Команды!$A$2:$AN$7500,MATCH(G$3,Команды!$A$2:$A$7500,0),$E115+2)=Команды!$AJ$11,TRUE,FALSE),IF(INDEX(Команды!$A$2:$AN$7500,MATCH(G$3,Команды!$A$2:$A$7500,0),$E115+2)=Команды!$AJ$12,TRUE,FALSE),IF(INDEX(Команды!$A$2:$AN$7500,MATCH(G$3,Команды!$A$2:$A$7500,0),$E115+2)=Команды!$AJ$13,TRUE,FALSE),IF(INDEX(Команды!$A$2:$AN$7500,MATCH(G$3,Команды!$A$2:$A$7500,0),$E115+2)=Команды!$AJ$14,TRUE,FALSE),IF(INDEX(Команды!$A$2:$AN$7500,MATCH(G$3,Команды!$A$2:$A$7500,0),$E115+2)=Команды!$AJ$15,TRUE,FALSE),IF(INDEX(Команды!$A$2:$AN$7500,MATCH(G$3,Команды!$A$2:$A$7500,0),$E115+2)=Команды!$AJ$16,TRUE,FALSE),IF(INDEX(Команды!$A$2:$AN$7500,MATCH(G$3,Команды!$A$2:$A$7500,0),$E115+2)=Команды!$AJ$17,TRUE,FALSE),IF(INDEX(Команды!$A$2:$AN$7500,MATCH(G$3,Команды!$A$2:$A$7500,0),$E115+2)=Команды!$AJ$18,TRUE,FALSE),IF(INDEX(Команды!$A$2:$AN$7500,MATCH(G$3,Команды!$A$2:$A$7500,0),$E115+2)=Команды!$AJ$19,TRUE,FALSE)),INDEX(Команды!$AJ$2:$AL$19,MATCH(INDEX(Команды!$A$2:$AN$7500,MATCH(G$3,Команды!$A$2:$A$7500,0),$E115+2),Команды!$AJ$2:$AJ$19,0),3),0)</f>
        <v>0</v>
      </c>
      <c r="I115" s="342"/>
      <c r="J115" s="174">
        <f>IF(OR(IF(INDEX(Команды!$A$2:$AN$7500,MATCH(J$3,Команды!$A$2:$A$7500,0),$E115+2)=Команды!$AJ$2,TRUE,FALSE),IF(INDEX(Команды!$A$2:$AN$7500,MATCH(J$3,Команды!$A$2:$A$7500,0),$E115+2)=Команды!$AJ$3,TRUE,FALSE),IF(INDEX(Команды!$A$2:$AN$7500,MATCH(J$3,Команды!$A$2:$A$7500,0),$E115+2)=Команды!$AJ$4,TRUE,FALSE),IF(INDEX(Команды!$A$2:$AN$7500,MATCH(J$3,Команды!$A$2:$A$7500,0),$E115+2)=Команды!$AJ$5,TRUE,FALSE),IF(INDEX(Команды!$A$2:$AN$7500,MATCH(J$3,Команды!$A$2:$A$7500,0),$E115+2)=Команды!$AJ$6,TRUE,FALSE),IF(INDEX(Команды!$A$2:$AN$7500,MATCH(J$3,Команды!$A$2:$A$7500,0),$E115+2)=Команды!$AJ$7,TRUE,FALSE),IF(INDEX(Команды!$A$2:$AN$7500,MATCH(J$3,Команды!$A$2:$A$7500,0),$E115+2)=Команды!$AJ$8,TRUE,FALSE),IF(INDEX(Команды!$A$2:$AN$7500,MATCH(J$3,Команды!$A$2:$A$7500,0),$E115+2)=Команды!$AJ$9,TRUE,FALSE),IF(INDEX(Команды!$A$2:$AN$7500,MATCH(J$3,Команды!$A$2:$A$7500,0),$E115+2)=Команды!$AJ$10,TRUE,FALSE),IF(INDEX(Команды!$A$2:$AN$7500,MATCH(J$3,Команды!$A$2:$A$7500,0),$E115+2)=Команды!$AJ$11,TRUE,FALSE),IF(INDEX(Команды!$A$2:$AN$7500,MATCH(J$3,Команды!$A$2:$A$7500,0),$E115+2)=Команды!$AJ$12,TRUE,FALSE),IF(INDEX(Команды!$A$2:$AN$7500,MATCH(J$3,Команды!$A$2:$A$7500,0),$E115+2)=Команды!$AJ$13,TRUE,FALSE),IF(INDEX(Команды!$A$2:$AN$7500,MATCH(J$3,Команды!$A$2:$A$7500,0),$E115+2)=Команды!$AJ$14,TRUE,FALSE),IF(INDEX(Команды!$A$2:$AN$7500,MATCH(J$3,Команды!$A$2:$A$7500,0),$E115+2)=Команды!$AJ$15,TRUE,FALSE),IF(INDEX(Команды!$A$2:$AN$7500,MATCH(J$3,Команды!$A$2:$A$7500,0),$E115+2)=Команды!$AJ$16,TRUE,FALSE),,IF(INDEX(Команды!$A$2:$AN$7500,MATCH(J$3,Команды!$A$2:$A$7500,0),$E115+2)=Команды!$AJ$17,TRUE,FALSE),,IF(INDEX(Команды!$A$2:$AN$7500,MATCH(J$3,Команды!$A$2:$A$7500,0),$E115+2)=Команды!$AJ$18,TRUE,FALSE),,IF(INDEX(Команды!$A$2:$AN$7500,MATCH(J$3,Команды!$A$2:$A$7500,0),$E115+2)=Команды!$AJ$19,TRUE,FALSE)),INDEX(Команды!$AJ$2:$AK$19,MATCH(INDEX(Команды!$A$2:$AN$7500,MATCH(J$3,Команды!$A$2:$A$7500,0),$E115+2),Команды!$AJ$2:$AJ$19,0),2),0)</f>
        <v>0</v>
      </c>
      <c r="K115" s="175">
        <f>IF(OR(IF(INDEX(Команды!$A$2:$AN$7500,MATCH(J$3,Команды!$A$2:$A$7500,0),$E115+2)=Команды!$AJ$2,TRUE,FALSE),IF(INDEX(Команды!$A$2:$AN$7500,MATCH(J$3,Команды!$A$2:$A$7500,0),$E115+2)=Команды!$AJ$3,TRUE,FALSE),IF(INDEX(Команды!$A$2:$AN$7500,MATCH(J$3,Команды!$A$2:$A$7500,0),$E115+2)=Команды!$AJ$4,TRUE,FALSE),IF(INDEX(Команды!$A$2:$AN$7500,MATCH(J$3,Команды!$A$2:$A$7500,0),$E115+2)=Команды!$AJ$5,TRUE,FALSE),IF(INDEX(Команды!$A$2:$AN$7500,MATCH(J$3,Команды!$A$2:$A$7500,0),$E115+2)=Команды!$AJ$6,TRUE,FALSE),IF(INDEX(Команды!$A$2:$AN$7500,MATCH(J$3,Команды!$A$2:$A$7500,0),$E115+2)=Команды!$AJ$7,TRUE,FALSE),IF(INDEX(Команды!$A$2:$AN$7500,MATCH(J$3,Команды!$A$2:$A$7500,0),$E115+2)=Команды!$AJ$8,TRUE,FALSE),IF(INDEX(Команды!$A$2:$AN$7500,MATCH(J$3,Команды!$A$2:$A$7500,0),$E115+2)=Команды!$AJ$9,TRUE,FALSE),IF(INDEX(Команды!$A$2:$AN$7500,MATCH(J$3,Команды!$A$2:$A$7500,0),$E115+2)=Команды!$AJ$10,TRUE,FALSE),IF(INDEX(Команды!$A$2:$AN$7500,MATCH(J$3,Команды!$A$2:$A$7500,0),$E115+2)=Команды!$AJ$11,TRUE,FALSE),IF(INDEX(Команды!$A$2:$AN$7500,MATCH(J$3,Команды!$A$2:$A$7500,0),$E115+2)=Команды!$AJ$12,TRUE,FALSE),IF(INDEX(Команды!$A$2:$AN$7500,MATCH(J$3,Команды!$A$2:$A$7500,0),$E115+2)=Команды!$AJ$13,TRUE,FALSE),IF(INDEX(Команды!$A$2:$AN$7500,MATCH(J$3,Команды!$A$2:$A$7500,0),$E115+2)=Команды!$AJ$14,TRUE,FALSE),IF(INDEX(Команды!$A$2:$AN$7500,MATCH(J$3,Команды!$A$2:$A$7500,0),$E115+2)=Команды!$AJ$15,TRUE,FALSE),IF(INDEX(Команды!$A$2:$AN$7500,MATCH(J$3,Команды!$A$2:$A$7500,0),$E115+2)=Команды!$AJ$16,TRUE,FALSE),IF(INDEX(Команды!$A$2:$AN$7500,MATCH(J$3,Команды!$A$2:$A$7500,0),$E115+2)=Команды!$AJ$17,TRUE,FALSE),IF(INDEX(Команды!$A$2:$AN$7500,MATCH(J$3,Команды!$A$2:$A$7500,0),$E115+2)=Команды!$AJ$18,TRUE,FALSE),IF(INDEX(Команды!$A$2:$AN$7500,MATCH(J$3,Команды!$A$2:$A$7500,0),$E115+2)=Команды!$AJ$19,TRUE,FALSE)),INDEX(Команды!$AJ$2:$AL$19,MATCH(INDEX(Команды!$A$2:$AN$7500,MATCH(J$3,Команды!$A$2:$A$7500,0),$E115+2),Команды!$AJ$2:$AJ$19,0),3),0)</f>
        <v>0</v>
      </c>
      <c r="L115" s="342"/>
      <c r="M115" s="174">
        <f>IF(OR(IF(INDEX(Команды!$A$2:$AN$7500,MATCH(M$3,Команды!$A$2:$A$7500,0),$E115+2)=Команды!$AJ$2,TRUE,FALSE),IF(INDEX(Команды!$A$2:$AN$7500,MATCH(M$3,Команды!$A$2:$A$7500,0),$E115+2)=Команды!$AJ$3,TRUE,FALSE),IF(INDEX(Команды!$A$2:$AN$7500,MATCH(M$3,Команды!$A$2:$A$7500,0),$E115+2)=Команды!$AJ$4,TRUE,FALSE),IF(INDEX(Команды!$A$2:$AN$7500,MATCH(M$3,Команды!$A$2:$A$7500,0),$E115+2)=Команды!$AJ$5,TRUE,FALSE),IF(INDEX(Команды!$A$2:$AN$7500,MATCH(M$3,Команды!$A$2:$A$7500,0),$E115+2)=Команды!$AJ$6,TRUE,FALSE),IF(INDEX(Команды!$A$2:$AN$7500,MATCH(M$3,Команды!$A$2:$A$7500,0),$E115+2)=Команды!$AJ$7,TRUE,FALSE),IF(INDEX(Команды!$A$2:$AN$7500,MATCH(M$3,Команды!$A$2:$A$7500,0),$E115+2)=Команды!$AJ$8,TRUE,FALSE),IF(INDEX(Команды!$A$2:$AN$7500,MATCH(M$3,Команды!$A$2:$A$7500,0),$E115+2)=Команды!$AJ$9,TRUE,FALSE),IF(INDEX(Команды!$A$2:$AN$7500,MATCH(M$3,Команды!$A$2:$A$7500,0),$E115+2)=Команды!$AJ$10,TRUE,FALSE),IF(INDEX(Команды!$A$2:$AN$7500,MATCH(M$3,Команды!$A$2:$A$7500,0),$E115+2)=Команды!$AJ$11,TRUE,FALSE),IF(INDEX(Команды!$A$2:$AN$7500,MATCH(M$3,Команды!$A$2:$A$7500,0),$E115+2)=Команды!$AJ$12,TRUE,FALSE),IF(INDEX(Команды!$A$2:$AN$7500,MATCH(M$3,Команды!$A$2:$A$7500,0),$E115+2)=Команды!$AJ$13,TRUE,FALSE),IF(INDEX(Команды!$A$2:$AN$7500,MATCH(M$3,Команды!$A$2:$A$7500,0),$E115+2)=Команды!$AJ$14,TRUE,FALSE),IF(INDEX(Команды!$A$2:$AN$7500,MATCH(M$3,Команды!$A$2:$A$7500,0),$E115+2)=Команды!$AJ$15,TRUE,FALSE),IF(INDEX(Команды!$A$2:$AN$7500,MATCH(M$3,Команды!$A$2:$A$7500,0),$E115+2)=Команды!$AJ$16,TRUE,FALSE),,IF(INDEX(Команды!$A$2:$AN$7500,MATCH(M$3,Команды!$A$2:$A$7500,0),$E115+2)=Команды!$AJ$17,TRUE,FALSE),,IF(INDEX(Команды!$A$2:$AN$7500,MATCH(M$3,Команды!$A$2:$A$7500,0),$E115+2)=Команды!$AJ$18,TRUE,FALSE),,IF(INDEX(Команды!$A$2:$AN$7500,MATCH(M$3,Команды!$A$2:$A$7500,0),$E115+2)=Команды!$AJ$19,TRUE,FALSE)),INDEX(Команды!$AJ$2:$AK$19,MATCH(INDEX(Команды!$A$2:$AN$7500,MATCH(M$3,Команды!$A$2:$A$7500,0),$E115+2),Команды!$AJ$2:$AJ$19,0),2),0)</f>
        <v>0</v>
      </c>
      <c r="N115" s="175">
        <f>IF(OR(IF(INDEX(Команды!$A$2:$AN$7500,MATCH(M$3,Команды!$A$2:$A$7500,0),$E115+2)=Команды!$AJ$2,TRUE,FALSE),IF(INDEX(Команды!$A$2:$AN$7500,MATCH(M$3,Команды!$A$2:$A$7500,0),$E115+2)=Команды!$AJ$3,TRUE,FALSE),IF(INDEX(Команды!$A$2:$AN$7500,MATCH(M$3,Команды!$A$2:$A$7500,0),$E115+2)=Команды!$AJ$4,TRUE,FALSE),IF(INDEX(Команды!$A$2:$AN$7500,MATCH(M$3,Команды!$A$2:$A$7500,0),$E115+2)=Команды!$AJ$5,TRUE,FALSE),IF(INDEX(Команды!$A$2:$AN$7500,MATCH(M$3,Команды!$A$2:$A$7500,0),$E115+2)=Команды!$AJ$6,TRUE,FALSE),IF(INDEX(Команды!$A$2:$AN$7500,MATCH(M$3,Команды!$A$2:$A$7500,0),$E115+2)=Команды!$AJ$7,TRUE,FALSE),IF(INDEX(Команды!$A$2:$AN$7500,MATCH(M$3,Команды!$A$2:$A$7500,0),$E115+2)=Команды!$AJ$8,TRUE,FALSE),IF(INDEX(Команды!$A$2:$AN$7500,MATCH(M$3,Команды!$A$2:$A$7500,0),$E115+2)=Команды!$AJ$9,TRUE,FALSE),IF(INDEX(Команды!$A$2:$AN$7500,MATCH(M$3,Команды!$A$2:$A$7500,0),$E115+2)=Команды!$AJ$10,TRUE,FALSE),IF(INDEX(Команды!$A$2:$AN$7500,MATCH(M$3,Команды!$A$2:$A$7500,0),$E115+2)=Команды!$AJ$11,TRUE,FALSE),IF(INDEX(Команды!$A$2:$AN$7500,MATCH(M$3,Команды!$A$2:$A$7500,0),$E115+2)=Команды!$AJ$12,TRUE,FALSE),IF(INDEX(Команды!$A$2:$AN$7500,MATCH(M$3,Команды!$A$2:$A$7500,0),$E115+2)=Команды!$AJ$13,TRUE,FALSE),IF(INDEX(Команды!$A$2:$AN$7500,MATCH(M$3,Команды!$A$2:$A$7500,0),$E115+2)=Команды!$AJ$14,TRUE,FALSE),IF(INDEX(Команды!$A$2:$AN$7500,MATCH(M$3,Команды!$A$2:$A$7500,0),$E115+2)=Команды!$AJ$15,TRUE,FALSE),IF(INDEX(Команды!$A$2:$AN$7500,MATCH(M$3,Команды!$A$2:$A$7500,0),$E115+2)=Команды!$AJ$16,TRUE,FALSE),IF(INDEX(Команды!$A$2:$AN$7500,MATCH(M$3,Команды!$A$2:$A$7500,0),$E115+2)=Команды!$AJ$17,TRUE,FALSE),IF(INDEX(Команды!$A$2:$AN$7500,MATCH(M$3,Команды!$A$2:$A$7500,0),$E115+2)=Команды!$AJ$18,TRUE,FALSE),IF(INDEX(Команды!$A$2:$AN$7500,MATCH(M$3,Команды!$A$2:$A$7500,0),$E115+2)=Команды!$AJ$19,TRUE,FALSE)),INDEX(Команды!$AJ$2:$AL$19,MATCH(INDEX(Команды!$A$2:$AN$7500,MATCH(M$3,Команды!$A$2:$A$7500,0),$E115+2),Команды!$AJ$2:$AJ$19,0),3),0)</f>
        <v>0</v>
      </c>
      <c r="O115" s="342"/>
      <c r="P115" s="174">
        <f>IF(OR(IF(INDEX(Команды!$A$2:$AN$7500,MATCH(P$3,Команды!$A$2:$A$7500,0),$E115+2)=Команды!$AJ$2,TRUE,FALSE),IF(INDEX(Команды!$A$2:$AN$7500,MATCH(P$3,Команды!$A$2:$A$7500,0),$E115+2)=Команды!$AJ$3,TRUE,FALSE),IF(INDEX(Команды!$A$2:$AN$7500,MATCH(P$3,Команды!$A$2:$A$7500,0),$E115+2)=Команды!$AJ$4,TRUE,FALSE),IF(INDEX(Команды!$A$2:$AN$7500,MATCH(P$3,Команды!$A$2:$A$7500,0),$E115+2)=Команды!$AJ$5,TRUE,FALSE),IF(INDEX(Команды!$A$2:$AN$7500,MATCH(P$3,Команды!$A$2:$A$7500,0),$E115+2)=Команды!$AJ$6,TRUE,FALSE),IF(INDEX(Команды!$A$2:$AN$7500,MATCH(P$3,Команды!$A$2:$A$7500,0),$E115+2)=Команды!$AJ$7,TRUE,FALSE),IF(INDEX(Команды!$A$2:$AN$7500,MATCH(P$3,Команды!$A$2:$A$7500,0),$E115+2)=Команды!$AJ$8,TRUE,FALSE),IF(INDEX(Команды!$A$2:$AN$7500,MATCH(P$3,Команды!$A$2:$A$7500,0),$E115+2)=Команды!$AJ$9,TRUE,FALSE),IF(INDEX(Команды!$A$2:$AN$7500,MATCH(P$3,Команды!$A$2:$A$7500,0),$E115+2)=Команды!$AJ$10,TRUE,FALSE),IF(INDEX(Команды!$A$2:$AN$7500,MATCH(P$3,Команды!$A$2:$A$7500,0),$E115+2)=Команды!$AJ$11,TRUE,FALSE),IF(INDEX(Команды!$A$2:$AN$7500,MATCH(P$3,Команды!$A$2:$A$7500,0),$E115+2)=Команды!$AJ$12,TRUE,FALSE),IF(INDEX(Команды!$A$2:$AN$7500,MATCH(P$3,Команды!$A$2:$A$7500,0),$E115+2)=Команды!$AJ$13,TRUE,FALSE),IF(INDEX(Команды!$A$2:$AN$7500,MATCH(P$3,Команды!$A$2:$A$7500,0),$E115+2)=Команды!$AJ$14,TRUE,FALSE),IF(INDEX(Команды!$A$2:$AN$7500,MATCH(P$3,Команды!$A$2:$A$7500,0),$E115+2)=Команды!$AJ$15,TRUE,FALSE),IF(INDEX(Команды!$A$2:$AN$7500,MATCH(P$3,Команды!$A$2:$A$7500,0),$E115+2)=Команды!$AJ$16,TRUE,FALSE),,IF(INDEX(Команды!$A$2:$AN$7500,MATCH(P$3,Команды!$A$2:$A$7500,0),$E115+2)=Команды!$AJ$17,TRUE,FALSE),,IF(INDEX(Команды!$A$2:$AN$7500,MATCH(P$3,Команды!$A$2:$A$7500,0),$E115+2)=Команды!$AJ$18,TRUE,FALSE),,IF(INDEX(Команды!$A$2:$AN$7500,MATCH(P$3,Команды!$A$2:$A$7500,0),$E115+2)=Команды!$AJ$19,TRUE,FALSE)),INDEX(Команды!$AJ$2:$AK$19,MATCH(INDEX(Команды!$A$2:$AN$7500,MATCH(P$3,Команды!$A$2:$A$7500,0),$E115+2),Команды!$AJ$2:$AJ$19,0),2),0)</f>
        <v>0</v>
      </c>
      <c r="Q115" s="175">
        <f>IF(OR(IF(INDEX(Команды!$A$2:$AN$7500,MATCH(P$3,Команды!$A$2:$A$7500,0),$E115+2)=Команды!$AJ$2,TRUE,FALSE),IF(INDEX(Команды!$A$2:$AN$7500,MATCH(P$3,Команды!$A$2:$A$7500,0),$E115+2)=Команды!$AJ$3,TRUE,FALSE),IF(INDEX(Команды!$A$2:$AN$7500,MATCH(P$3,Команды!$A$2:$A$7500,0),$E115+2)=Команды!$AJ$4,TRUE,FALSE),IF(INDEX(Команды!$A$2:$AN$7500,MATCH(P$3,Команды!$A$2:$A$7500,0),$E115+2)=Команды!$AJ$5,TRUE,FALSE),IF(INDEX(Команды!$A$2:$AN$7500,MATCH(P$3,Команды!$A$2:$A$7500,0),$E115+2)=Команды!$AJ$6,TRUE,FALSE),IF(INDEX(Команды!$A$2:$AN$7500,MATCH(P$3,Команды!$A$2:$A$7500,0),$E115+2)=Команды!$AJ$7,TRUE,FALSE),IF(INDEX(Команды!$A$2:$AN$7500,MATCH(P$3,Команды!$A$2:$A$7500,0),$E115+2)=Команды!$AJ$8,TRUE,FALSE),IF(INDEX(Команды!$A$2:$AN$7500,MATCH(P$3,Команды!$A$2:$A$7500,0),$E115+2)=Команды!$AJ$9,TRUE,FALSE),IF(INDEX(Команды!$A$2:$AN$7500,MATCH(P$3,Команды!$A$2:$A$7500,0),$E115+2)=Команды!$AJ$10,TRUE,FALSE),IF(INDEX(Команды!$A$2:$AN$7500,MATCH(P$3,Команды!$A$2:$A$7500,0),$E115+2)=Команды!$AJ$11,TRUE,FALSE),IF(INDEX(Команды!$A$2:$AN$7500,MATCH(P$3,Команды!$A$2:$A$7500,0),$E115+2)=Команды!$AJ$12,TRUE,FALSE),IF(INDEX(Команды!$A$2:$AN$7500,MATCH(P$3,Команды!$A$2:$A$7500,0),$E115+2)=Команды!$AJ$13,TRUE,FALSE),IF(INDEX(Команды!$A$2:$AN$7500,MATCH(P$3,Команды!$A$2:$A$7500,0),$E115+2)=Команды!$AJ$14,TRUE,FALSE),IF(INDEX(Команды!$A$2:$AN$7500,MATCH(P$3,Команды!$A$2:$A$7500,0),$E115+2)=Команды!$AJ$15,TRUE,FALSE),IF(INDEX(Команды!$A$2:$AN$7500,MATCH(P$3,Команды!$A$2:$A$7500,0),$E115+2)=Команды!$AJ$16,TRUE,FALSE),IF(INDEX(Команды!$A$2:$AN$7500,MATCH(P$3,Команды!$A$2:$A$7500,0),$E115+2)=Команды!$AJ$17,TRUE,FALSE),IF(INDEX(Команды!$A$2:$AN$7500,MATCH(P$3,Команды!$A$2:$A$7500,0),$E115+2)=Команды!$AJ$18,TRUE,FALSE),IF(INDEX(Команды!$A$2:$AN$7500,MATCH(P$3,Команды!$A$2:$A$7500,0),$E115+2)=Команды!$AJ$19,TRUE,FALSE)),INDEX(Команды!$AJ$2:$AL$19,MATCH(INDEX(Команды!$A$2:$AN$7500,MATCH(P$3,Команды!$A$2:$A$7500,0),$E115+2),Команды!$AJ$2:$AJ$19,0),3),0)</f>
        <v>0</v>
      </c>
      <c r="R115" s="342"/>
      <c r="S115" s="174">
        <f>IF(OR(IF(INDEX(Команды!$A$2:$AN$7500,MATCH(S$3,Команды!$A$2:$A$7500,0),$E115+2)=Команды!$AJ$2,TRUE,FALSE),IF(INDEX(Команды!$A$2:$AN$7500,MATCH(S$3,Команды!$A$2:$A$7500,0),$E115+2)=Команды!$AJ$3,TRUE,FALSE),IF(INDEX(Команды!$A$2:$AN$7500,MATCH(S$3,Команды!$A$2:$A$7500,0),$E115+2)=Команды!$AJ$4,TRUE,FALSE),IF(INDEX(Команды!$A$2:$AN$7500,MATCH(S$3,Команды!$A$2:$A$7500,0),$E115+2)=Команды!$AJ$5,TRUE,FALSE),IF(INDEX(Команды!$A$2:$AN$7500,MATCH(S$3,Команды!$A$2:$A$7500,0),$E115+2)=Команды!$AJ$6,TRUE,FALSE),IF(INDEX(Команды!$A$2:$AN$7500,MATCH(S$3,Команды!$A$2:$A$7500,0),$E115+2)=Команды!$AJ$7,TRUE,FALSE),IF(INDEX(Команды!$A$2:$AN$7500,MATCH(S$3,Команды!$A$2:$A$7500,0),$E115+2)=Команды!$AJ$8,TRUE,FALSE),IF(INDEX(Команды!$A$2:$AN$7500,MATCH(S$3,Команды!$A$2:$A$7500,0),$E115+2)=Команды!$AJ$9,TRUE,FALSE),IF(INDEX(Команды!$A$2:$AN$7500,MATCH(S$3,Команды!$A$2:$A$7500,0),$E115+2)=Команды!$AJ$10,TRUE,FALSE),IF(INDEX(Команды!$A$2:$AN$7500,MATCH(S$3,Команды!$A$2:$A$7500,0),$E115+2)=Команды!$AJ$11,TRUE,FALSE),IF(INDEX(Команды!$A$2:$AN$7500,MATCH(S$3,Команды!$A$2:$A$7500,0),$E115+2)=Команды!$AJ$12,TRUE,FALSE),IF(INDEX(Команды!$A$2:$AN$7500,MATCH(S$3,Команды!$A$2:$A$7500,0),$E115+2)=Команды!$AJ$13,TRUE,FALSE),IF(INDEX(Команды!$A$2:$AN$7500,MATCH(S$3,Команды!$A$2:$A$7500,0),$E115+2)=Команды!$AJ$14,TRUE,FALSE),IF(INDEX(Команды!$A$2:$AN$7500,MATCH(S$3,Команды!$A$2:$A$7500,0),$E115+2)=Команды!$AJ$15,TRUE,FALSE),IF(INDEX(Команды!$A$2:$AN$7500,MATCH(S$3,Команды!$A$2:$A$7500,0),$E115+2)=Команды!$AJ$16,TRUE,FALSE),,IF(INDEX(Команды!$A$2:$AN$7500,MATCH(S$3,Команды!$A$2:$A$7500,0),$E115+2)=Команды!$AJ$17,TRUE,FALSE),,IF(INDEX(Команды!$A$2:$AN$7500,MATCH(S$3,Команды!$A$2:$A$7500,0),$E115+2)=Команды!$AJ$18,TRUE,FALSE),,IF(INDEX(Команды!$A$2:$AN$7500,MATCH(S$3,Команды!$A$2:$A$7500,0),$E115+2)=Команды!$AJ$19,TRUE,FALSE)),INDEX(Команды!$AJ$2:$AK$19,MATCH(INDEX(Команды!$A$2:$AN$7500,MATCH(S$3,Команды!$A$2:$A$7500,0),$E115+2),Команды!$AJ$2:$AJ$19,0),2),0)</f>
        <v>0</v>
      </c>
      <c r="T115" s="175">
        <f>IF(OR(IF(INDEX(Команды!$A$2:$AN$7500,MATCH(S$3,Команды!$A$2:$A$7500,0),$E115+2)=Команды!$AJ$2,TRUE,FALSE),IF(INDEX(Команды!$A$2:$AN$7500,MATCH(S$3,Команды!$A$2:$A$7500,0),$E115+2)=Команды!$AJ$3,TRUE,FALSE),IF(INDEX(Команды!$A$2:$AN$7500,MATCH(S$3,Команды!$A$2:$A$7500,0),$E115+2)=Команды!$AJ$4,TRUE,FALSE),IF(INDEX(Команды!$A$2:$AN$7500,MATCH(S$3,Команды!$A$2:$A$7500,0),$E115+2)=Команды!$AJ$5,TRUE,FALSE),IF(INDEX(Команды!$A$2:$AN$7500,MATCH(S$3,Команды!$A$2:$A$7500,0),$E115+2)=Команды!$AJ$6,TRUE,FALSE),IF(INDEX(Команды!$A$2:$AN$7500,MATCH(S$3,Команды!$A$2:$A$7500,0),$E115+2)=Команды!$AJ$7,TRUE,FALSE),IF(INDEX(Команды!$A$2:$AN$7500,MATCH(S$3,Команды!$A$2:$A$7500,0),$E115+2)=Команды!$AJ$8,TRUE,FALSE),IF(INDEX(Команды!$A$2:$AN$7500,MATCH(S$3,Команды!$A$2:$A$7500,0),$E115+2)=Команды!$AJ$9,TRUE,FALSE),IF(INDEX(Команды!$A$2:$AN$7500,MATCH(S$3,Команды!$A$2:$A$7500,0),$E115+2)=Команды!$AJ$10,TRUE,FALSE),IF(INDEX(Команды!$A$2:$AN$7500,MATCH(S$3,Команды!$A$2:$A$7500,0),$E115+2)=Команды!$AJ$11,TRUE,FALSE),IF(INDEX(Команды!$A$2:$AN$7500,MATCH(S$3,Команды!$A$2:$A$7500,0),$E115+2)=Команды!$AJ$12,TRUE,FALSE),IF(INDEX(Команды!$A$2:$AN$7500,MATCH(S$3,Команды!$A$2:$A$7500,0),$E115+2)=Команды!$AJ$13,TRUE,FALSE),IF(INDEX(Команды!$A$2:$AN$7500,MATCH(S$3,Команды!$A$2:$A$7500,0),$E115+2)=Команды!$AJ$14,TRUE,FALSE),IF(INDEX(Команды!$A$2:$AN$7500,MATCH(S$3,Команды!$A$2:$A$7500,0),$E115+2)=Команды!$AJ$15,TRUE,FALSE),IF(INDEX(Команды!$A$2:$AN$7500,MATCH(S$3,Команды!$A$2:$A$7500,0),$E115+2)=Команды!$AJ$16,TRUE,FALSE),IF(INDEX(Команды!$A$2:$AN$7500,MATCH(S$3,Команды!$A$2:$A$7500,0),$E115+2)=Команды!$AJ$17,TRUE,FALSE),IF(INDEX(Команды!$A$2:$AN$7500,MATCH(S$3,Команды!$A$2:$A$7500,0),$E115+2)=Команды!$AJ$18,TRUE,FALSE),IF(INDEX(Команды!$A$2:$AN$7500,MATCH(S$3,Команды!$A$2:$A$7500,0),$E115+2)=Команды!$AJ$19,TRUE,FALSE)),INDEX(Команды!$AJ$2:$AL$19,MATCH(INDEX(Команды!$A$2:$AN$7500,MATCH(S$3,Команды!$A$2:$A$7500,0),$E115+2),Команды!$AJ$2:$AJ$19,0),3),0)</f>
        <v>0</v>
      </c>
      <c r="U115" s="342"/>
      <c r="V115" s="174">
        <f>IF(OR(IF(INDEX(Команды!$A$2:$AN$7500,MATCH(V$3,Команды!$A$2:$A$7500,0),$E115+2)=Команды!$AJ$2,TRUE,FALSE),IF(INDEX(Команды!$A$2:$AN$7500,MATCH(V$3,Команды!$A$2:$A$7500,0),$E115+2)=Команды!$AJ$3,TRUE,FALSE),IF(INDEX(Команды!$A$2:$AN$7500,MATCH(V$3,Команды!$A$2:$A$7500,0),$E115+2)=Команды!$AJ$4,TRUE,FALSE),IF(INDEX(Команды!$A$2:$AN$7500,MATCH(V$3,Команды!$A$2:$A$7500,0),$E115+2)=Команды!$AJ$5,TRUE,FALSE),IF(INDEX(Команды!$A$2:$AN$7500,MATCH(V$3,Команды!$A$2:$A$7500,0),$E115+2)=Команды!$AJ$6,TRUE,FALSE),IF(INDEX(Команды!$A$2:$AN$7500,MATCH(V$3,Команды!$A$2:$A$7500,0),$E115+2)=Команды!$AJ$7,TRUE,FALSE),IF(INDEX(Команды!$A$2:$AN$7500,MATCH(V$3,Команды!$A$2:$A$7500,0),$E115+2)=Команды!$AJ$8,TRUE,FALSE),IF(INDEX(Команды!$A$2:$AN$7500,MATCH(V$3,Команды!$A$2:$A$7500,0),$E115+2)=Команды!$AJ$9,TRUE,FALSE),IF(INDEX(Команды!$A$2:$AN$7500,MATCH(V$3,Команды!$A$2:$A$7500,0),$E115+2)=Команды!$AJ$10,TRUE,FALSE),IF(INDEX(Команды!$A$2:$AN$7500,MATCH(V$3,Команды!$A$2:$A$7500,0),$E115+2)=Команды!$AJ$11,TRUE,FALSE),IF(INDEX(Команды!$A$2:$AN$7500,MATCH(V$3,Команды!$A$2:$A$7500,0),$E115+2)=Команды!$AJ$12,TRUE,FALSE),IF(INDEX(Команды!$A$2:$AN$7500,MATCH(V$3,Команды!$A$2:$A$7500,0),$E115+2)=Команды!$AJ$13,TRUE,FALSE),IF(INDEX(Команды!$A$2:$AN$7500,MATCH(V$3,Команды!$A$2:$A$7500,0),$E115+2)=Команды!$AJ$14,TRUE,FALSE),IF(INDEX(Команды!$A$2:$AN$7500,MATCH(V$3,Команды!$A$2:$A$7500,0),$E115+2)=Команды!$AJ$15,TRUE,FALSE),IF(INDEX(Команды!$A$2:$AN$7500,MATCH(V$3,Команды!$A$2:$A$7500,0),$E115+2)=Команды!$AJ$16,TRUE,FALSE),,IF(INDEX(Команды!$A$2:$AN$7500,MATCH(V$3,Команды!$A$2:$A$7500,0),$E115+2)=Команды!$AJ$17,TRUE,FALSE),,IF(INDEX(Команды!$A$2:$AN$7500,MATCH(V$3,Команды!$A$2:$A$7500,0),$E115+2)=Команды!$AJ$18,TRUE,FALSE),,IF(INDEX(Команды!$A$2:$AN$7500,MATCH(V$3,Команды!$A$2:$A$7500,0),$E115+2)=Команды!$AJ$19,TRUE,FALSE)),INDEX(Команды!$AJ$2:$AK$19,MATCH(INDEX(Команды!$A$2:$AN$7500,MATCH(V$3,Команды!$A$2:$A$7500,0),$E115+2),Команды!$AJ$2:$AJ$19,0),2),0)</f>
        <v>0</v>
      </c>
      <c r="W115" s="175">
        <f>IF(OR(IF(INDEX(Команды!$A$2:$AN$7500,MATCH(V$3,Команды!$A$2:$A$7500,0),$E115+2)=Команды!$AJ$2,TRUE,FALSE),IF(INDEX(Команды!$A$2:$AN$7500,MATCH(V$3,Команды!$A$2:$A$7500,0),$E115+2)=Команды!$AJ$3,TRUE,FALSE),IF(INDEX(Команды!$A$2:$AN$7500,MATCH(V$3,Команды!$A$2:$A$7500,0),$E115+2)=Команды!$AJ$4,TRUE,FALSE),IF(INDEX(Команды!$A$2:$AN$7500,MATCH(V$3,Команды!$A$2:$A$7500,0),$E115+2)=Команды!$AJ$5,TRUE,FALSE),IF(INDEX(Команды!$A$2:$AN$7500,MATCH(V$3,Команды!$A$2:$A$7500,0),$E115+2)=Команды!$AJ$6,TRUE,FALSE),IF(INDEX(Команды!$A$2:$AN$7500,MATCH(V$3,Команды!$A$2:$A$7500,0),$E115+2)=Команды!$AJ$7,TRUE,FALSE),IF(INDEX(Команды!$A$2:$AN$7500,MATCH(V$3,Команды!$A$2:$A$7500,0),$E115+2)=Команды!$AJ$8,TRUE,FALSE),IF(INDEX(Команды!$A$2:$AN$7500,MATCH(V$3,Команды!$A$2:$A$7500,0),$E115+2)=Команды!$AJ$9,TRUE,FALSE),IF(INDEX(Команды!$A$2:$AN$7500,MATCH(V$3,Команды!$A$2:$A$7500,0),$E115+2)=Команды!$AJ$10,TRUE,FALSE),IF(INDEX(Команды!$A$2:$AN$7500,MATCH(V$3,Команды!$A$2:$A$7500,0),$E115+2)=Команды!$AJ$11,TRUE,FALSE),IF(INDEX(Команды!$A$2:$AN$7500,MATCH(V$3,Команды!$A$2:$A$7500,0),$E115+2)=Команды!$AJ$12,TRUE,FALSE),IF(INDEX(Команды!$A$2:$AN$7500,MATCH(V$3,Команды!$A$2:$A$7500,0),$E115+2)=Команды!$AJ$13,TRUE,FALSE),IF(INDEX(Команды!$A$2:$AN$7500,MATCH(V$3,Команды!$A$2:$A$7500,0),$E115+2)=Команды!$AJ$14,TRUE,FALSE),IF(INDEX(Команды!$A$2:$AN$7500,MATCH(V$3,Команды!$A$2:$A$7500,0),$E115+2)=Команды!$AJ$15,TRUE,FALSE),IF(INDEX(Команды!$A$2:$AN$7500,MATCH(V$3,Команды!$A$2:$A$7500,0),$E115+2)=Команды!$AJ$16,TRUE,FALSE),IF(INDEX(Команды!$A$2:$AN$7500,MATCH(V$3,Команды!$A$2:$A$7500,0),$E115+2)=Команды!$AJ$17,TRUE,FALSE),IF(INDEX(Команды!$A$2:$AN$7500,MATCH(V$3,Команды!$A$2:$A$7500,0),$E115+2)=Команды!$AJ$18,TRUE,FALSE),IF(INDEX(Команды!$A$2:$AN$7500,MATCH(V$3,Команды!$A$2:$A$7500,0),$E115+2)=Команды!$AJ$19,TRUE,FALSE)),INDEX(Команды!$AJ$2:$AL$19,MATCH(INDEX(Команды!$A$2:$AN$7500,MATCH(V$3,Команды!$A$2:$A$7500,0),$E115+2),Команды!$AJ$2:$AJ$19,0),3),0)</f>
        <v>0</v>
      </c>
      <c r="X115" s="342"/>
      <c r="Y115" s="174">
        <f>IF(OR(IF(INDEX(Команды!$A$2:$AN$7500,MATCH(Y$3,Команды!$A$2:$A$7500,0),$E115+2)=Команды!$AJ$2,TRUE,FALSE),IF(INDEX(Команды!$A$2:$AN$7500,MATCH(Y$3,Команды!$A$2:$A$7500,0),$E115+2)=Команды!$AJ$3,TRUE,FALSE),IF(INDEX(Команды!$A$2:$AN$7500,MATCH(Y$3,Команды!$A$2:$A$7500,0),$E115+2)=Команды!$AJ$4,TRUE,FALSE),IF(INDEX(Команды!$A$2:$AN$7500,MATCH(Y$3,Команды!$A$2:$A$7500,0),$E115+2)=Команды!$AJ$5,TRUE,FALSE),IF(INDEX(Команды!$A$2:$AN$7500,MATCH(Y$3,Команды!$A$2:$A$7500,0),$E115+2)=Команды!$AJ$6,TRUE,FALSE),IF(INDEX(Команды!$A$2:$AN$7500,MATCH(Y$3,Команды!$A$2:$A$7500,0),$E115+2)=Команды!$AJ$7,TRUE,FALSE),IF(INDEX(Команды!$A$2:$AN$7500,MATCH(Y$3,Команды!$A$2:$A$7500,0),$E115+2)=Команды!$AJ$8,TRUE,FALSE),IF(INDEX(Команды!$A$2:$AN$7500,MATCH(Y$3,Команды!$A$2:$A$7500,0),$E115+2)=Команды!$AJ$9,TRUE,FALSE),IF(INDEX(Команды!$A$2:$AN$7500,MATCH(Y$3,Команды!$A$2:$A$7500,0),$E115+2)=Команды!$AJ$10,TRUE,FALSE),IF(INDEX(Команды!$A$2:$AN$7500,MATCH(Y$3,Команды!$A$2:$A$7500,0),$E115+2)=Команды!$AJ$11,TRUE,FALSE),IF(INDEX(Команды!$A$2:$AN$7500,MATCH(Y$3,Команды!$A$2:$A$7500,0),$E115+2)=Команды!$AJ$12,TRUE,FALSE),IF(INDEX(Команды!$A$2:$AN$7500,MATCH(Y$3,Команды!$A$2:$A$7500,0),$E115+2)=Команды!$AJ$13,TRUE,FALSE),IF(INDEX(Команды!$A$2:$AN$7500,MATCH(Y$3,Команды!$A$2:$A$7500,0),$E115+2)=Команды!$AJ$14,TRUE,FALSE),IF(INDEX(Команды!$A$2:$AN$7500,MATCH(Y$3,Команды!$A$2:$A$7500,0),$E115+2)=Команды!$AJ$15,TRUE,FALSE),IF(INDEX(Команды!$A$2:$AN$7500,MATCH(Y$3,Команды!$A$2:$A$7500,0),$E115+2)=Команды!$AJ$16,TRUE,FALSE),,IF(INDEX(Команды!$A$2:$AN$7500,MATCH(Y$3,Команды!$A$2:$A$7500,0),$E115+2)=Команды!$AJ$17,TRUE,FALSE),,IF(INDEX(Команды!$A$2:$AN$7500,MATCH(Y$3,Команды!$A$2:$A$7500,0),$E115+2)=Команды!$AJ$18,TRUE,FALSE),,IF(INDEX(Команды!$A$2:$AN$7500,MATCH(Y$3,Команды!$A$2:$A$7500,0),$E115+2)=Команды!$AJ$19,TRUE,FALSE)),INDEX(Команды!$AJ$2:$AK$19,MATCH(INDEX(Команды!$A$2:$AN$7500,MATCH(Y$3,Команды!$A$2:$A$7500,0),$E115+2),Команды!$AJ$2:$AJ$19,0),2),0)</f>
        <v>0</v>
      </c>
      <c r="Z115" s="175">
        <f>IF(OR(IF(INDEX(Команды!$A$2:$AN$7500,MATCH(Y$3,Команды!$A$2:$A$7500,0),$E115+2)=Команды!$AJ$2,TRUE,FALSE),IF(INDEX(Команды!$A$2:$AN$7500,MATCH(Y$3,Команды!$A$2:$A$7500,0),$E115+2)=Команды!$AJ$3,TRUE,FALSE),IF(INDEX(Команды!$A$2:$AN$7500,MATCH(Y$3,Команды!$A$2:$A$7500,0),$E115+2)=Команды!$AJ$4,TRUE,FALSE),IF(INDEX(Команды!$A$2:$AN$7500,MATCH(Y$3,Команды!$A$2:$A$7500,0),$E115+2)=Команды!$AJ$5,TRUE,FALSE),IF(INDEX(Команды!$A$2:$AN$7500,MATCH(Y$3,Команды!$A$2:$A$7500,0),$E115+2)=Команды!$AJ$6,TRUE,FALSE),IF(INDEX(Команды!$A$2:$AN$7500,MATCH(Y$3,Команды!$A$2:$A$7500,0),$E115+2)=Команды!$AJ$7,TRUE,FALSE),IF(INDEX(Команды!$A$2:$AN$7500,MATCH(Y$3,Команды!$A$2:$A$7500,0),$E115+2)=Команды!$AJ$8,TRUE,FALSE),IF(INDEX(Команды!$A$2:$AN$7500,MATCH(Y$3,Команды!$A$2:$A$7500,0),$E115+2)=Команды!$AJ$9,TRUE,FALSE),IF(INDEX(Команды!$A$2:$AN$7500,MATCH(Y$3,Команды!$A$2:$A$7500,0),$E115+2)=Команды!$AJ$10,TRUE,FALSE),IF(INDEX(Команды!$A$2:$AN$7500,MATCH(Y$3,Команды!$A$2:$A$7500,0),$E115+2)=Команды!$AJ$11,TRUE,FALSE),IF(INDEX(Команды!$A$2:$AN$7500,MATCH(Y$3,Команды!$A$2:$A$7500,0),$E115+2)=Команды!$AJ$12,TRUE,FALSE),IF(INDEX(Команды!$A$2:$AN$7500,MATCH(Y$3,Команды!$A$2:$A$7500,0),$E115+2)=Команды!$AJ$13,TRUE,FALSE),IF(INDEX(Команды!$A$2:$AN$7500,MATCH(Y$3,Команды!$A$2:$A$7500,0),$E115+2)=Команды!$AJ$14,TRUE,FALSE),IF(INDEX(Команды!$A$2:$AN$7500,MATCH(Y$3,Команды!$A$2:$A$7500,0),$E115+2)=Команды!$AJ$15,TRUE,FALSE),IF(INDEX(Команды!$A$2:$AN$7500,MATCH(Y$3,Команды!$A$2:$A$7500,0),$E115+2)=Команды!$AJ$16,TRUE,FALSE),IF(INDEX(Команды!$A$2:$AN$7500,MATCH(Y$3,Команды!$A$2:$A$7500,0),$E115+2)=Команды!$AJ$17,TRUE,FALSE),IF(INDEX(Команды!$A$2:$AN$7500,MATCH(Y$3,Команды!$A$2:$A$7500,0),$E115+2)=Команды!$AJ$18,TRUE,FALSE),IF(INDEX(Команды!$A$2:$AN$7500,MATCH(Y$3,Команды!$A$2:$A$7500,0),$E115+2)=Команды!$AJ$19,TRUE,FALSE)),INDEX(Команды!$AJ$2:$AL$19,MATCH(INDEX(Команды!$A$2:$AN$7500,MATCH(Y$3,Команды!$A$2:$A$7500,0),$E115+2),Команды!$AJ$2:$AJ$19,0),3),0)</f>
        <v>0</v>
      </c>
      <c r="AA115" s="342"/>
      <c r="AB115" s="174">
        <f>IF(OR(IF(INDEX(Команды!$A$2:$AN$7500,MATCH(AB$3,Команды!$A$2:$A$7500,0),$E115+2)=Команды!$AJ$2,TRUE,FALSE),IF(INDEX(Команды!$A$2:$AN$7500,MATCH(AB$3,Команды!$A$2:$A$7500,0),$E115+2)=Команды!$AJ$3,TRUE,FALSE),IF(INDEX(Команды!$A$2:$AN$7500,MATCH(AB$3,Команды!$A$2:$A$7500,0),$E115+2)=Команды!$AJ$4,TRUE,FALSE),IF(INDEX(Команды!$A$2:$AN$7500,MATCH(AB$3,Команды!$A$2:$A$7500,0),$E115+2)=Команды!$AJ$5,TRUE,FALSE),IF(INDEX(Команды!$A$2:$AN$7500,MATCH(AB$3,Команды!$A$2:$A$7500,0),$E115+2)=Команды!$AJ$6,TRUE,FALSE),IF(INDEX(Команды!$A$2:$AN$7500,MATCH(AB$3,Команды!$A$2:$A$7500,0),$E115+2)=Команды!$AJ$7,TRUE,FALSE),IF(INDEX(Команды!$A$2:$AN$7500,MATCH(AB$3,Команды!$A$2:$A$7500,0),$E115+2)=Команды!$AJ$8,TRUE,FALSE),IF(INDEX(Команды!$A$2:$AN$7500,MATCH(AB$3,Команды!$A$2:$A$7500,0),$E115+2)=Команды!$AJ$9,TRUE,FALSE),IF(INDEX(Команды!$A$2:$AN$7500,MATCH(AB$3,Команды!$A$2:$A$7500,0),$E115+2)=Команды!$AJ$10,TRUE,FALSE),IF(INDEX(Команды!$A$2:$AN$7500,MATCH(AB$3,Команды!$A$2:$A$7500,0),$E115+2)=Команды!$AJ$11,TRUE,FALSE),IF(INDEX(Команды!$A$2:$AN$7500,MATCH(AB$3,Команды!$A$2:$A$7500,0),$E115+2)=Команды!$AJ$12,TRUE,FALSE),IF(INDEX(Команды!$A$2:$AN$7500,MATCH(AB$3,Команды!$A$2:$A$7500,0),$E115+2)=Команды!$AJ$13,TRUE,FALSE),IF(INDEX(Команды!$A$2:$AN$7500,MATCH(AB$3,Команды!$A$2:$A$7500,0),$E115+2)=Команды!$AJ$14,TRUE,FALSE),IF(INDEX(Команды!$A$2:$AN$7500,MATCH(AB$3,Команды!$A$2:$A$7500,0),$E115+2)=Команды!$AJ$15,TRUE,FALSE),IF(INDEX(Команды!$A$2:$AN$7500,MATCH(AB$3,Команды!$A$2:$A$7500,0),$E115+2)=Команды!$AJ$16,TRUE,FALSE),,IF(INDEX(Команды!$A$2:$AN$7500,MATCH(AB$3,Команды!$A$2:$A$7500,0),$E115+2)=Команды!$AJ$17,TRUE,FALSE),,IF(INDEX(Команды!$A$2:$AN$7500,MATCH(AB$3,Команды!$A$2:$A$7500,0),$E115+2)=Команды!$AJ$18,TRUE,FALSE),,IF(INDEX(Команды!$A$2:$AN$7500,MATCH(AB$3,Команды!$A$2:$A$7500,0),$E115+2)=Команды!$AJ$19,TRUE,FALSE)),INDEX(Команды!$AJ$2:$AK$19,MATCH(INDEX(Команды!$A$2:$AN$7500,MATCH(AB$3,Команды!$A$2:$A$7500,0),$E115+2),Команды!$AJ$2:$AJ$19,0),2),0)</f>
        <v>0</v>
      </c>
      <c r="AC115" s="175">
        <f>IF(OR(IF(INDEX(Команды!$A$2:$AN$7500,MATCH(AB$3,Команды!$A$2:$A$7500,0),$E115+2)=Команды!$AJ$2,TRUE,FALSE),IF(INDEX(Команды!$A$2:$AN$7500,MATCH(AB$3,Команды!$A$2:$A$7500,0),$E115+2)=Команды!$AJ$3,TRUE,FALSE),IF(INDEX(Команды!$A$2:$AN$7500,MATCH(AB$3,Команды!$A$2:$A$7500,0),$E115+2)=Команды!$AJ$4,TRUE,FALSE),IF(INDEX(Команды!$A$2:$AN$7500,MATCH(AB$3,Команды!$A$2:$A$7500,0),$E115+2)=Команды!$AJ$5,TRUE,FALSE),IF(INDEX(Команды!$A$2:$AN$7500,MATCH(AB$3,Команды!$A$2:$A$7500,0),$E115+2)=Команды!$AJ$6,TRUE,FALSE),IF(INDEX(Команды!$A$2:$AN$7500,MATCH(AB$3,Команды!$A$2:$A$7500,0),$E115+2)=Команды!$AJ$7,TRUE,FALSE),IF(INDEX(Команды!$A$2:$AN$7500,MATCH(AB$3,Команды!$A$2:$A$7500,0),$E115+2)=Команды!$AJ$8,TRUE,FALSE),IF(INDEX(Команды!$A$2:$AN$7500,MATCH(AB$3,Команды!$A$2:$A$7500,0),$E115+2)=Команды!$AJ$9,TRUE,FALSE),IF(INDEX(Команды!$A$2:$AN$7500,MATCH(AB$3,Команды!$A$2:$A$7500,0),$E115+2)=Команды!$AJ$10,TRUE,FALSE),IF(INDEX(Команды!$A$2:$AN$7500,MATCH(AB$3,Команды!$A$2:$A$7500,0),$E115+2)=Команды!$AJ$11,TRUE,FALSE),IF(INDEX(Команды!$A$2:$AN$7500,MATCH(AB$3,Команды!$A$2:$A$7500,0),$E115+2)=Команды!$AJ$12,TRUE,FALSE),IF(INDEX(Команды!$A$2:$AN$7500,MATCH(AB$3,Команды!$A$2:$A$7500,0),$E115+2)=Команды!$AJ$13,TRUE,FALSE),IF(INDEX(Команды!$A$2:$AN$7500,MATCH(AB$3,Команды!$A$2:$A$7500,0),$E115+2)=Команды!$AJ$14,TRUE,FALSE),IF(INDEX(Команды!$A$2:$AN$7500,MATCH(AB$3,Команды!$A$2:$A$7500,0),$E115+2)=Команды!$AJ$15,TRUE,FALSE),IF(INDEX(Команды!$A$2:$AN$7500,MATCH(AB$3,Команды!$A$2:$A$7500,0),$E115+2)=Команды!$AJ$16,TRUE,FALSE),IF(INDEX(Команды!$A$2:$AN$7500,MATCH(AB$3,Команды!$A$2:$A$7500,0),$E115+2)=Команды!$AJ$17,TRUE,FALSE),IF(INDEX(Команды!$A$2:$AN$7500,MATCH(AB$3,Команды!$A$2:$A$7500,0),$E115+2)=Команды!$AJ$18,TRUE,FALSE),IF(INDEX(Команды!$A$2:$AN$7500,MATCH(AB$3,Команды!$A$2:$A$7500,0),$E115+2)=Команды!$AJ$19,TRUE,FALSE)),INDEX(Команды!$AJ$2:$AL$19,MATCH(INDEX(Команды!$A$2:$AN$7500,MATCH(AB$3,Команды!$A$2:$A$7500,0),$E115+2),Команды!$AJ$2:$AJ$19,0),3),0)</f>
        <v>0</v>
      </c>
      <c r="AD115" s="342"/>
      <c r="AE115" s="174">
        <f>IF(OR(IF(INDEX(Команды!$A$2:$AN$7500,MATCH(AE$3,Команды!$A$2:$A$7500,0),$E115+2)=Команды!$AJ$2,TRUE,FALSE),IF(INDEX(Команды!$A$2:$AN$7500,MATCH(AE$3,Команды!$A$2:$A$7500,0),$E115+2)=Команды!$AJ$3,TRUE,FALSE),IF(INDEX(Команды!$A$2:$AN$7500,MATCH(AE$3,Команды!$A$2:$A$7500,0),$E115+2)=Команды!$AJ$4,TRUE,FALSE),IF(INDEX(Команды!$A$2:$AN$7500,MATCH(AE$3,Команды!$A$2:$A$7500,0),$E115+2)=Команды!$AJ$5,TRUE,FALSE),IF(INDEX(Команды!$A$2:$AN$7500,MATCH(AE$3,Команды!$A$2:$A$7500,0),$E115+2)=Команды!$AJ$6,TRUE,FALSE),IF(INDEX(Команды!$A$2:$AN$7500,MATCH(AE$3,Команды!$A$2:$A$7500,0),$E115+2)=Команды!$AJ$7,TRUE,FALSE),IF(INDEX(Команды!$A$2:$AN$7500,MATCH(AE$3,Команды!$A$2:$A$7500,0),$E115+2)=Команды!$AJ$8,TRUE,FALSE),IF(INDEX(Команды!$A$2:$AN$7500,MATCH(AE$3,Команды!$A$2:$A$7500,0),$E115+2)=Команды!$AJ$9,TRUE,FALSE),IF(INDEX(Команды!$A$2:$AN$7500,MATCH(AE$3,Команды!$A$2:$A$7500,0),$E115+2)=Команды!$AJ$10,TRUE,FALSE),IF(INDEX(Команды!$A$2:$AN$7500,MATCH(AE$3,Команды!$A$2:$A$7500,0),$E115+2)=Команды!$AJ$11,TRUE,FALSE),IF(INDEX(Команды!$A$2:$AN$7500,MATCH(AE$3,Команды!$A$2:$A$7500,0),$E115+2)=Команды!$AJ$12,TRUE,FALSE),IF(INDEX(Команды!$A$2:$AN$7500,MATCH(AE$3,Команды!$A$2:$A$7500,0),$E115+2)=Команды!$AJ$13,TRUE,FALSE),IF(INDEX(Команды!$A$2:$AN$7500,MATCH(AE$3,Команды!$A$2:$A$7500,0),$E115+2)=Команды!$AJ$14,TRUE,FALSE),IF(INDEX(Команды!$A$2:$AN$7500,MATCH(AE$3,Команды!$A$2:$A$7500,0),$E115+2)=Команды!$AJ$15,TRUE,FALSE),IF(INDEX(Команды!$A$2:$AN$7500,MATCH(AE$3,Команды!$A$2:$A$7500,0),$E115+2)=Команды!$AJ$16,TRUE,FALSE),,IF(INDEX(Команды!$A$2:$AN$7500,MATCH(AE$3,Команды!$A$2:$A$7500,0),$E115+2)=Команды!$AJ$17,TRUE,FALSE),,IF(INDEX(Команды!$A$2:$AN$7500,MATCH(AE$3,Команды!$A$2:$A$7500,0),$E115+2)=Команды!$AJ$18,TRUE,FALSE),,IF(INDEX(Команды!$A$2:$AN$7500,MATCH(AE$3,Команды!$A$2:$A$7500,0),$E115+2)=Команды!$AJ$19,TRUE,FALSE)),INDEX(Команды!$AJ$2:$AK$19,MATCH(INDEX(Команды!$A$2:$AN$7500,MATCH(AE$3,Команды!$A$2:$A$7500,0),$E115+2),Команды!$AJ$2:$AJ$19,0),2),0)</f>
        <v>0</v>
      </c>
      <c r="AF115" s="175">
        <f>IF(OR(IF(INDEX(Команды!$A$2:$AN$7500,MATCH(AE$3,Команды!$A$2:$A$7500,0),$E115+2)=Команды!$AJ$2,TRUE,FALSE),IF(INDEX(Команды!$A$2:$AN$7500,MATCH(AE$3,Команды!$A$2:$A$7500,0),$E115+2)=Команды!$AJ$3,TRUE,FALSE),IF(INDEX(Команды!$A$2:$AN$7500,MATCH(AE$3,Команды!$A$2:$A$7500,0),$E115+2)=Команды!$AJ$4,TRUE,FALSE),IF(INDEX(Команды!$A$2:$AN$7500,MATCH(AE$3,Команды!$A$2:$A$7500,0),$E115+2)=Команды!$AJ$5,TRUE,FALSE),IF(INDEX(Команды!$A$2:$AN$7500,MATCH(AE$3,Команды!$A$2:$A$7500,0),$E115+2)=Команды!$AJ$6,TRUE,FALSE),IF(INDEX(Команды!$A$2:$AN$7500,MATCH(AE$3,Команды!$A$2:$A$7500,0),$E115+2)=Команды!$AJ$7,TRUE,FALSE),IF(INDEX(Команды!$A$2:$AN$7500,MATCH(AE$3,Команды!$A$2:$A$7500,0),$E115+2)=Команды!$AJ$8,TRUE,FALSE),IF(INDEX(Команды!$A$2:$AN$7500,MATCH(AE$3,Команды!$A$2:$A$7500,0),$E115+2)=Команды!$AJ$9,TRUE,FALSE),IF(INDEX(Команды!$A$2:$AN$7500,MATCH(AE$3,Команды!$A$2:$A$7500,0),$E115+2)=Команды!$AJ$10,TRUE,FALSE),IF(INDEX(Команды!$A$2:$AN$7500,MATCH(AE$3,Команды!$A$2:$A$7500,0),$E115+2)=Команды!$AJ$11,TRUE,FALSE),IF(INDEX(Команды!$A$2:$AN$7500,MATCH(AE$3,Команды!$A$2:$A$7500,0),$E115+2)=Команды!$AJ$12,TRUE,FALSE),IF(INDEX(Команды!$A$2:$AN$7500,MATCH(AE$3,Команды!$A$2:$A$7500,0),$E115+2)=Команды!$AJ$13,TRUE,FALSE),IF(INDEX(Команды!$A$2:$AN$7500,MATCH(AE$3,Команды!$A$2:$A$7500,0),$E115+2)=Команды!$AJ$14,TRUE,FALSE),IF(INDEX(Команды!$A$2:$AN$7500,MATCH(AE$3,Команды!$A$2:$A$7500,0),$E115+2)=Команды!$AJ$15,TRUE,FALSE),IF(INDEX(Команды!$A$2:$AN$7500,MATCH(AE$3,Команды!$A$2:$A$7500,0),$E115+2)=Команды!$AJ$16,TRUE,FALSE),IF(INDEX(Команды!$A$2:$AN$7500,MATCH(AE$3,Команды!$A$2:$A$7500,0),$E115+2)=Команды!$AJ$17,TRUE,FALSE),IF(INDEX(Команды!$A$2:$AN$7500,MATCH(AE$3,Команды!$A$2:$A$7500,0),$E115+2)=Команды!$AJ$18,TRUE,FALSE),IF(INDEX(Команды!$A$2:$AN$7500,MATCH(AE$3,Команды!$A$2:$A$7500,0),$E115+2)=Команды!$AJ$19,TRUE,FALSE)),INDEX(Команды!$AJ$2:$AL$19,MATCH(INDEX(Команды!$A$2:$AN$7500,MATCH(AE$3,Команды!$A$2:$A$7500,0),$E115+2),Команды!$AJ$2:$AJ$19,0),3),0)</f>
        <v>0</v>
      </c>
      <c r="AG115" s="342"/>
      <c r="AH115" s="174">
        <f>IF(OR(IF(INDEX(Команды!$A$2:$AN$7500,MATCH(AH$3,Команды!$A$2:$A$7500,0),$E115+2)=Команды!$AJ$2,TRUE,FALSE),IF(INDEX(Команды!$A$2:$AN$7500,MATCH(AH$3,Команды!$A$2:$A$7500,0),$E115+2)=Команды!$AJ$3,TRUE,FALSE),IF(INDEX(Команды!$A$2:$AN$7500,MATCH(AH$3,Команды!$A$2:$A$7500,0),$E115+2)=Команды!$AJ$4,TRUE,FALSE),IF(INDEX(Команды!$A$2:$AN$7500,MATCH(AH$3,Команды!$A$2:$A$7500,0),$E115+2)=Команды!$AJ$5,TRUE,FALSE),IF(INDEX(Команды!$A$2:$AN$7500,MATCH(AH$3,Команды!$A$2:$A$7500,0),$E115+2)=Команды!$AJ$6,TRUE,FALSE),IF(INDEX(Команды!$A$2:$AN$7500,MATCH(AH$3,Команды!$A$2:$A$7500,0),$E115+2)=Команды!$AJ$7,TRUE,FALSE),IF(INDEX(Команды!$A$2:$AN$7500,MATCH(AH$3,Команды!$A$2:$A$7500,0),$E115+2)=Команды!$AJ$8,TRUE,FALSE),IF(INDEX(Команды!$A$2:$AN$7500,MATCH(AH$3,Команды!$A$2:$A$7500,0),$E115+2)=Команды!$AJ$9,TRUE,FALSE),IF(INDEX(Команды!$A$2:$AN$7500,MATCH(AH$3,Команды!$A$2:$A$7500,0),$E115+2)=Команды!$AJ$10,TRUE,FALSE),IF(INDEX(Команды!$A$2:$AN$7500,MATCH(AH$3,Команды!$A$2:$A$7500,0),$E115+2)=Команды!$AJ$11,TRUE,FALSE),IF(INDEX(Команды!$A$2:$AN$7500,MATCH(AH$3,Команды!$A$2:$A$7500,0),$E115+2)=Команды!$AJ$12,TRUE,FALSE),IF(INDEX(Команды!$A$2:$AN$7500,MATCH(AH$3,Команды!$A$2:$A$7500,0),$E115+2)=Команды!$AJ$13,TRUE,FALSE),IF(INDEX(Команды!$A$2:$AN$7500,MATCH(AH$3,Команды!$A$2:$A$7500,0),$E115+2)=Команды!$AJ$14,TRUE,FALSE),IF(INDEX(Команды!$A$2:$AN$7500,MATCH(AH$3,Команды!$A$2:$A$7500,0),$E115+2)=Команды!$AJ$15,TRUE,FALSE),IF(INDEX(Команды!$A$2:$AN$7500,MATCH(AH$3,Команды!$A$2:$A$7500,0),$E115+2)=Команды!$AJ$16,TRUE,FALSE),,IF(INDEX(Команды!$A$2:$AN$7500,MATCH(AH$3,Команды!$A$2:$A$7500,0),$E115+2)=Команды!$AJ$17,TRUE,FALSE),,IF(INDEX(Команды!$A$2:$AN$7500,MATCH(AH$3,Команды!$A$2:$A$7500,0),$E115+2)=Команды!$AJ$18,TRUE,FALSE),,IF(INDEX(Команды!$A$2:$AN$7500,MATCH(AH$3,Команды!$A$2:$A$7500,0),$E115+2)=Команды!$AJ$19,TRUE,FALSE)),INDEX(Команды!$AJ$2:$AK$19,MATCH(INDEX(Команды!$A$2:$AN$7500,MATCH(AH$3,Команды!$A$2:$A$7500,0),$E115+2),Команды!$AJ$2:$AJ$19,0),2),0)</f>
        <v>0</v>
      </c>
      <c r="AI115" s="175">
        <f>IF(OR(IF(INDEX(Команды!$A$2:$AN$7500,MATCH(AH$3,Команды!$A$2:$A$7500,0),$E115+2)=Команды!$AJ$2,TRUE,FALSE),IF(INDEX(Команды!$A$2:$AN$7500,MATCH(AH$3,Команды!$A$2:$A$7500,0),$E115+2)=Команды!$AJ$3,TRUE,FALSE),IF(INDEX(Команды!$A$2:$AN$7500,MATCH(AH$3,Команды!$A$2:$A$7500,0),$E115+2)=Команды!$AJ$4,TRUE,FALSE),IF(INDEX(Команды!$A$2:$AN$7500,MATCH(AH$3,Команды!$A$2:$A$7500,0),$E115+2)=Команды!$AJ$5,TRUE,FALSE),IF(INDEX(Команды!$A$2:$AN$7500,MATCH(AH$3,Команды!$A$2:$A$7500,0),$E115+2)=Команды!$AJ$6,TRUE,FALSE),IF(INDEX(Команды!$A$2:$AN$7500,MATCH(AH$3,Команды!$A$2:$A$7500,0),$E115+2)=Команды!$AJ$7,TRUE,FALSE),IF(INDEX(Команды!$A$2:$AN$7500,MATCH(AH$3,Команды!$A$2:$A$7500,0),$E115+2)=Команды!$AJ$8,TRUE,FALSE),IF(INDEX(Команды!$A$2:$AN$7500,MATCH(AH$3,Команды!$A$2:$A$7500,0),$E115+2)=Команды!$AJ$9,TRUE,FALSE),IF(INDEX(Команды!$A$2:$AN$7500,MATCH(AH$3,Команды!$A$2:$A$7500,0),$E115+2)=Команды!$AJ$10,TRUE,FALSE),IF(INDEX(Команды!$A$2:$AN$7500,MATCH(AH$3,Команды!$A$2:$A$7500,0),$E115+2)=Команды!$AJ$11,TRUE,FALSE),IF(INDEX(Команды!$A$2:$AN$7500,MATCH(AH$3,Команды!$A$2:$A$7500,0),$E115+2)=Команды!$AJ$12,TRUE,FALSE),IF(INDEX(Команды!$A$2:$AN$7500,MATCH(AH$3,Команды!$A$2:$A$7500,0),$E115+2)=Команды!$AJ$13,TRUE,FALSE),IF(INDEX(Команды!$A$2:$AN$7500,MATCH(AH$3,Команды!$A$2:$A$7500,0),$E115+2)=Команды!$AJ$14,TRUE,FALSE),IF(INDEX(Команды!$A$2:$AN$7500,MATCH(AH$3,Команды!$A$2:$A$7500,0),$E115+2)=Команды!$AJ$15,TRUE,FALSE),IF(INDEX(Команды!$A$2:$AN$7500,MATCH(AH$3,Команды!$A$2:$A$7500,0),$E115+2)=Команды!$AJ$16,TRUE,FALSE),IF(INDEX(Команды!$A$2:$AN$7500,MATCH(AH$3,Команды!$A$2:$A$7500,0),$E115+2)=Команды!$AJ$17,TRUE,FALSE),IF(INDEX(Команды!$A$2:$AN$7500,MATCH(AH$3,Команды!$A$2:$A$7500,0),$E115+2)=Команды!$AJ$18,TRUE,FALSE),IF(INDEX(Команды!$A$2:$AN$7500,MATCH(AH$3,Команды!$A$2:$A$7500,0),$E115+2)=Команды!$AJ$19,TRUE,FALSE)),INDEX(Команды!$AJ$2:$AL$19,MATCH(INDEX(Команды!$A$2:$AN$7500,MATCH(AH$3,Команды!$A$2:$A$7500,0),$E115+2),Команды!$AJ$2:$AJ$19,0),3),0)</f>
        <v>0</v>
      </c>
      <c r="AJ115" s="342"/>
      <c r="AK115" s="174">
        <f>IF(OR(IF(INDEX(Команды!$A$2:$AN$7500,MATCH(AK$3,Команды!$A$2:$A$7500,0),$E115+2)=Команды!$AJ$2,TRUE,FALSE),IF(INDEX(Команды!$A$2:$AN$7500,MATCH(AK$3,Команды!$A$2:$A$7500,0),$E115+2)=Команды!$AJ$3,TRUE,FALSE),IF(INDEX(Команды!$A$2:$AN$7500,MATCH(AK$3,Команды!$A$2:$A$7500,0),$E115+2)=Команды!$AJ$4,TRUE,FALSE),IF(INDEX(Команды!$A$2:$AN$7500,MATCH(AK$3,Команды!$A$2:$A$7500,0),$E115+2)=Команды!$AJ$5,TRUE,FALSE),IF(INDEX(Команды!$A$2:$AN$7500,MATCH(AK$3,Команды!$A$2:$A$7500,0),$E115+2)=Команды!$AJ$6,TRUE,FALSE),IF(INDEX(Команды!$A$2:$AN$7500,MATCH(AK$3,Команды!$A$2:$A$7500,0),$E115+2)=Команды!$AJ$7,TRUE,FALSE),IF(INDEX(Команды!$A$2:$AN$7500,MATCH(AK$3,Команды!$A$2:$A$7500,0),$E115+2)=Команды!$AJ$8,TRUE,FALSE),IF(INDEX(Команды!$A$2:$AN$7500,MATCH(AK$3,Команды!$A$2:$A$7500,0),$E115+2)=Команды!$AJ$9,TRUE,FALSE),IF(INDEX(Команды!$A$2:$AN$7500,MATCH(AK$3,Команды!$A$2:$A$7500,0),$E115+2)=Команды!$AJ$10,TRUE,FALSE),IF(INDEX(Команды!$A$2:$AN$7500,MATCH(AK$3,Команды!$A$2:$A$7500,0),$E115+2)=Команды!$AJ$11,TRUE,FALSE),IF(INDEX(Команды!$A$2:$AN$7500,MATCH(AK$3,Команды!$A$2:$A$7500,0),$E115+2)=Команды!$AJ$12,TRUE,FALSE),IF(INDEX(Команды!$A$2:$AN$7500,MATCH(AK$3,Команды!$A$2:$A$7500,0),$E115+2)=Команды!$AJ$13,TRUE,FALSE),IF(INDEX(Команды!$A$2:$AN$7500,MATCH(AK$3,Команды!$A$2:$A$7500,0),$E115+2)=Команды!$AJ$14,TRUE,FALSE),IF(INDEX(Команды!$A$2:$AN$7500,MATCH(AK$3,Команды!$A$2:$A$7500,0),$E115+2)=Команды!$AJ$15,TRUE,FALSE),IF(INDEX(Команды!$A$2:$AN$7500,MATCH(AK$3,Команды!$A$2:$A$7500,0),$E115+2)=Команды!$AJ$16,TRUE,FALSE),,IF(INDEX(Команды!$A$2:$AN$7500,MATCH(AK$3,Команды!$A$2:$A$7500,0),$E115+2)=Команды!$AJ$17,TRUE,FALSE),,IF(INDEX(Команды!$A$2:$AN$7500,MATCH(AK$3,Команды!$A$2:$A$7500,0),$E115+2)=Команды!$AJ$18,TRUE,FALSE),,IF(INDEX(Команды!$A$2:$AN$7500,MATCH(AK$3,Команды!$A$2:$A$7500,0),$E115+2)=Команды!$AJ$19,TRUE,FALSE)),INDEX(Команды!$AJ$2:$AK$19,MATCH(INDEX(Команды!$A$2:$AN$7500,MATCH(AK$3,Команды!$A$2:$A$7500,0),$E115+2),Команды!$AJ$2:$AJ$19,0),2),0)</f>
        <v>0</v>
      </c>
      <c r="AL115" s="175">
        <f>IF(OR(IF(INDEX(Команды!$A$2:$AN$7500,MATCH(AK$3,Команды!$A$2:$A$7500,0),$E115+2)=Команды!$AJ$2,TRUE,FALSE),IF(INDEX(Команды!$A$2:$AN$7500,MATCH(AK$3,Команды!$A$2:$A$7500,0),$E115+2)=Команды!$AJ$3,TRUE,FALSE),IF(INDEX(Команды!$A$2:$AN$7500,MATCH(AK$3,Команды!$A$2:$A$7500,0),$E115+2)=Команды!$AJ$4,TRUE,FALSE),IF(INDEX(Команды!$A$2:$AN$7500,MATCH(AK$3,Команды!$A$2:$A$7500,0),$E115+2)=Команды!$AJ$5,TRUE,FALSE),IF(INDEX(Команды!$A$2:$AN$7500,MATCH(AK$3,Команды!$A$2:$A$7500,0),$E115+2)=Команды!$AJ$6,TRUE,FALSE),IF(INDEX(Команды!$A$2:$AN$7500,MATCH(AK$3,Команды!$A$2:$A$7500,0),$E115+2)=Команды!$AJ$7,TRUE,FALSE),IF(INDEX(Команды!$A$2:$AN$7500,MATCH(AK$3,Команды!$A$2:$A$7500,0),$E115+2)=Команды!$AJ$8,TRUE,FALSE),IF(INDEX(Команды!$A$2:$AN$7500,MATCH(AK$3,Команды!$A$2:$A$7500,0),$E115+2)=Команды!$AJ$9,TRUE,FALSE),IF(INDEX(Команды!$A$2:$AN$7500,MATCH(AK$3,Команды!$A$2:$A$7500,0),$E115+2)=Команды!$AJ$10,TRUE,FALSE),IF(INDEX(Команды!$A$2:$AN$7500,MATCH(AK$3,Команды!$A$2:$A$7500,0),$E115+2)=Команды!$AJ$11,TRUE,FALSE),IF(INDEX(Команды!$A$2:$AN$7500,MATCH(AK$3,Команды!$A$2:$A$7500,0),$E115+2)=Команды!$AJ$12,TRUE,FALSE),IF(INDEX(Команды!$A$2:$AN$7500,MATCH(AK$3,Команды!$A$2:$A$7500,0),$E115+2)=Команды!$AJ$13,TRUE,FALSE),IF(INDEX(Команды!$A$2:$AN$7500,MATCH(AK$3,Команды!$A$2:$A$7500,0),$E115+2)=Команды!$AJ$14,TRUE,FALSE),IF(INDEX(Команды!$A$2:$AN$7500,MATCH(AK$3,Команды!$A$2:$A$7500,0),$E115+2)=Команды!$AJ$15,TRUE,FALSE),IF(INDEX(Команды!$A$2:$AN$7500,MATCH(AK$3,Команды!$A$2:$A$7500,0),$E115+2)=Команды!$AJ$16,TRUE,FALSE),IF(INDEX(Команды!$A$2:$AN$7500,MATCH(AK$3,Команды!$A$2:$A$7500,0),$E115+2)=Команды!$AJ$17,TRUE,FALSE),IF(INDEX(Команды!$A$2:$AN$7500,MATCH(AK$3,Команды!$A$2:$A$7500,0),$E115+2)=Команды!$AJ$18,TRUE,FALSE),IF(INDEX(Команды!$A$2:$AN$7500,MATCH(AK$3,Команды!$A$2:$A$7500,0),$E115+2)=Команды!$AJ$19,TRUE,FALSE)),INDEX(Команды!$AJ$2:$AL$19,MATCH(INDEX(Команды!$A$2:$AN$7500,MATCH(AK$3,Команды!$A$2:$A$7500,0),$E115+2),Команды!$AJ$2:$AJ$19,0),3),0)</f>
        <v>0</v>
      </c>
      <c r="AM115" s="342"/>
      <c r="AN115" s="174">
        <f>IF(OR(IF(INDEX(Команды!$A$2:$AN$7500,MATCH(AN$3,Команды!$A$2:$A$7500,0),$E115+2)=Команды!$AJ$2,TRUE,FALSE),IF(INDEX(Команды!$A$2:$AN$7500,MATCH(AN$3,Команды!$A$2:$A$7500,0),$E115+2)=Команды!$AJ$3,TRUE,FALSE),IF(INDEX(Команды!$A$2:$AN$7500,MATCH(AN$3,Команды!$A$2:$A$7500,0),$E115+2)=Команды!$AJ$4,TRUE,FALSE),IF(INDEX(Команды!$A$2:$AN$7500,MATCH(AN$3,Команды!$A$2:$A$7500,0),$E115+2)=Команды!$AJ$5,TRUE,FALSE),IF(INDEX(Команды!$A$2:$AN$7500,MATCH(AN$3,Команды!$A$2:$A$7500,0),$E115+2)=Команды!$AJ$6,TRUE,FALSE),IF(INDEX(Команды!$A$2:$AN$7500,MATCH(AN$3,Команды!$A$2:$A$7500,0),$E115+2)=Команды!$AJ$7,TRUE,FALSE),IF(INDEX(Команды!$A$2:$AN$7500,MATCH(AN$3,Команды!$A$2:$A$7500,0),$E115+2)=Команды!$AJ$8,TRUE,FALSE),IF(INDEX(Команды!$A$2:$AN$7500,MATCH(AN$3,Команды!$A$2:$A$7500,0),$E115+2)=Команды!$AJ$9,TRUE,FALSE),IF(INDEX(Команды!$A$2:$AN$7500,MATCH(AN$3,Команды!$A$2:$A$7500,0),$E115+2)=Команды!$AJ$10,TRUE,FALSE),IF(INDEX(Команды!$A$2:$AN$7500,MATCH(AN$3,Команды!$A$2:$A$7500,0),$E115+2)=Команды!$AJ$11,TRUE,FALSE),IF(INDEX(Команды!$A$2:$AN$7500,MATCH(AN$3,Команды!$A$2:$A$7500,0),$E115+2)=Команды!$AJ$12,TRUE,FALSE),IF(INDEX(Команды!$A$2:$AN$7500,MATCH(AN$3,Команды!$A$2:$A$7500,0),$E115+2)=Команды!$AJ$13,TRUE,FALSE),IF(INDEX(Команды!$A$2:$AN$7500,MATCH(AN$3,Команды!$A$2:$A$7500,0),$E115+2)=Команды!$AJ$14,TRUE,FALSE),IF(INDEX(Команды!$A$2:$AN$7500,MATCH(AN$3,Команды!$A$2:$A$7500,0),$E115+2)=Команды!$AJ$15,TRUE,FALSE),IF(INDEX(Команды!$A$2:$AN$7500,MATCH(AN$3,Команды!$A$2:$A$7500,0),$E115+2)=Команды!$AJ$16,TRUE,FALSE),,IF(INDEX(Команды!$A$2:$AN$7500,MATCH(AN$3,Команды!$A$2:$A$7500,0),$E115+2)=Команды!$AJ$17,TRUE,FALSE),,IF(INDEX(Команды!$A$2:$AN$7500,MATCH(AN$3,Команды!$A$2:$A$7500,0),$E115+2)=Команды!$AJ$18,TRUE,FALSE),,IF(INDEX(Команды!$A$2:$AN$7500,MATCH(AN$3,Команды!$A$2:$A$7500,0),$E115+2)=Команды!$AJ$19,TRUE,FALSE)),INDEX(Команды!$AJ$2:$AK$19,MATCH(INDEX(Команды!$A$2:$AN$7500,MATCH(AN$3,Команды!$A$2:$A$7500,0),$E115+2),Команды!$AJ$2:$AJ$19,0),2),0)</f>
        <v>0</v>
      </c>
      <c r="AO115" s="175">
        <f>IF(OR(IF(INDEX(Команды!$A$2:$AN$7500,MATCH(AN$3,Команды!$A$2:$A$7500,0),$E115+2)=Команды!$AJ$2,TRUE,FALSE),IF(INDEX(Команды!$A$2:$AN$7500,MATCH(AN$3,Команды!$A$2:$A$7500,0),$E115+2)=Команды!$AJ$3,TRUE,FALSE),IF(INDEX(Команды!$A$2:$AN$7500,MATCH(AN$3,Команды!$A$2:$A$7500,0),$E115+2)=Команды!$AJ$4,TRUE,FALSE),IF(INDEX(Команды!$A$2:$AN$7500,MATCH(AN$3,Команды!$A$2:$A$7500,0),$E115+2)=Команды!$AJ$5,TRUE,FALSE),IF(INDEX(Команды!$A$2:$AN$7500,MATCH(AN$3,Команды!$A$2:$A$7500,0),$E115+2)=Команды!$AJ$6,TRUE,FALSE),IF(INDEX(Команды!$A$2:$AN$7500,MATCH(AN$3,Команды!$A$2:$A$7500,0),$E115+2)=Команды!$AJ$7,TRUE,FALSE),IF(INDEX(Команды!$A$2:$AN$7500,MATCH(AN$3,Команды!$A$2:$A$7500,0),$E115+2)=Команды!$AJ$8,TRUE,FALSE),IF(INDEX(Команды!$A$2:$AN$7500,MATCH(AN$3,Команды!$A$2:$A$7500,0),$E115+2)=Команды!$AJ$9,TRUE,FALSE),IF(INDEX(Команды!$A$2:$AN$7500,MATCH(AN$3,Команды!$A$2:$A$7500,0),$E115+2)=Команды!$AJ$10,TRUE,FALSE),IF(INDEX(Команды!$A$2:$AN$7500,MATCH(AN$3,Команды!$A$2:$A$7500,0),$E115+2)=Команды!$AJ$11,TRUE,FALSE),IF(INDEX(Команды!$A$2:$AN$7500,MATCH(AN$3,Команды!$A$2:$A$7500,0),$E115+2)=Команды!$AJ$12,TRUE,FALSE),IF(INDEX(Команды!$A$2:$AN$7500,MATCH(AN$3,Команды!$A$2:$A$7500,0),$E115+2)=Команды!$AJ$13,TRUE,FALSE),IF(INDEX(Команды!$A$2:$AN$7500,MATCH(AN$3,Команды!$A$2:$A$7500,0),$E115+2)=Команды!$AJ$14,TRUE,FALSE),IF(INDEX(Команды!$A$2:$AN$7500,MATCH(AN$3,Команды!$A$2:$A$7500,0),$E115+2)=Команды!$AJ$15,TRUE,FALSE),IF(INDEX(Команды!$A$2:$AN$7500,MATCH(AN$3,Команды!$A$2:$A$7500,0),$E115+2)=Команды!$AJ$16,TRUE,FALSE),IF(INDEX(Команды!$A$2:$AN$7500,MATCH(AN$3,Команды!$A$2:$A$7500,0),$E115+2)=Команды!$AJ$17,TRUE,FALSE),IF(INDEX(Команды!$A$2:$AN$7500,MATCH(AN$3,Команды!$A$2:$A$7500,0),$E115+2)=Команды!$AJ$18,TRUE,FALSE),IF(INDEX(Команды!$A$2:$AN$7500,MATCH(AN$3,Команды!$A$2:$A$7500,0),$E115+2)=Команды!$AJ$19,TRUE,FALSE)),INDEX(Команды!$AJ$2:$AL$19,MATCH(INDEX(Команды!$A$2:$AN$7500,MATCH(AN$3,Команды!$A$2:$A$7500,0),$E115+2),Команды!$AJ$2:$AJ$19,0),3),0)</f>
        <v>0</v>
      </c>
      <c r="AP115" s="342"/>
      <c r="AQ115" s="174">
        <f>IF(OR(IF(INDEX(Команды!$A$2:$AN$7500,MATCH(AQ$3,Команды!$A$2:$A$7500,0),$E115+2)=Команды!$AJ$2,TRUE,FALSE),IF(INDEX(Команды!$A$2:$AN$7500,MATCH(AQ$3,Команды!$A$2:$A$7500,0),$E115+2)=Команды!$AJ$3,TRUE,FALSE),IF(INDEX(Команды!$A$2:$AN$7500,MATCH(AQ$3,Команды!$A$2:$A$7500,0),$E115+2)=Команды!$AJ$4,TRUE,FALSE),IF(INDEX(Команды!$A$2:$AN$7500,MATCH(AQ$3,Команды!$A$2:$A$7500,0),$E115+2)=Команды!$AJ$5,TRUE,FALSE),IF(INDEX(Команды!$A$2:$AN$7500,MATCH(AQ$3,Команды!$A$2:$A$7500,0),$E115+2)=Команды!$AJ$6,TRUE,FALSE),IF(INDEX(Команды!$A$2:$AN$7500,MATCH(AQ$3,Команды!$A$2:$A$7500,0),$E115+2)=Команды!$AJ$7,TRUE,FALSE),IF(INDEX(Команды!$A$2:$AN$7500,MATCH(AQ$3,Команды!$A$2:$A$7500,0),$E115+2)=Команды!$AJ$8,TRUE,FALSE),IF(INDEX(Команды!$A$2:$AN$7500,MATCH(AQ$3,Команды!$A$2:$A$7500,0),$E115+2)=Команды!$AJ$9,TRUE,FALSE),IF(INDEX(Команды!$A$2:$AN$7500,MATCH(AQ$3,Команды!$A$2:$A$7500,0),$E115+2)=Команды!$AJ$10,TRUE,FALSE),IF(INDEX(Команды!$A$2:$AN$7500,MATCH(AQ$3,Команды!$A$2:$A$7500,0),$E115+2)=Команды!$AJ$11,TRUE,FALSE),IF(INDEX(Команды!$A$2:$AN$7500,MATCH(AQ$3,Команды!$A$2:$A$7500,0),$E115+2)=Команды!$AJ$12,TRUE,FALSE),IF(INDEX(Команды!$A$2:$AN$7500,MATCH(AQ$3,Команды!$A$2:$A$7500,0),$E115+2)=Команды!$AJ$13,TRUE,FALSE),IF(INDEX(Команды!$A$2:$AN$7500,MATCH(AQ$3,Команды!$A$2:$A$7500,0),$E115+2)=Команды!$AJ$14,TRUE,FALSE),IF(INDEX(Команды!$A$2:$AN$7500,MATCH(AQ$3,Команды!$A$2:$A$7500,0),$E115+2)=Команды!$AJ$15,TRUE,FALSE),IF(INDEX(Команды!$A$2:$AN$7500,MATCH(AQ$3,Команды!$A$2:$A$7500,0),$E115+2)=Команды!$AJ$16,TRUE,FALSE),,IF(INDEX(Команды!$A$2:$AN$7500,MATCH(AQ$3,Команды!$A$2:$A$7500,0),$E115+2)=Команды!$AJ$17,TRUE,FALSE),,IF(INDEX(Команды!$A$2:$AN$7500,MATCH(AQ$3,Команды!$A$2:$A$7500,0),$E115+2)=Команды!$AJ$18,TRUE,FALSE),,IF(INDEX(Команды!$A$2:$AN$7500,MATCH(AQ$3,Команды!$A$2:$A$7500,0),$E115+2)=Команды!$AJ$19,TRUE,FALSE)),INDEX(Команды!$AJ$2:$AK$19,MATCH(INDEX(Команды!$A$2:$AN$7500,MATCH(AQ$3,Команды!$A$2:$A$7500,0),$E115+2),Команды!$AJ$2:$AJ$19,0),2),0)</f>
        <v>0</v>
      </c>
      <c r="AR115" s="175">
        <f>IF(OR(IF(INDEX(Команды!$A$2:$AN$7500,MATCH(AQ$3,Команды!$A$2:$A$7500,0),$E115+2)=Команды!$AJ$2,TRUE,FALSE),IF(INDEX(Команды!$A$2:$AN$7500,MATCH(AQ$3,Команды!$A$2:$A$7500,0),$E115+2)=Команды!$AJ$3,TRUE,FALSE),IF(INDEX(Команды!$A$2:$AN$7500,MATCH(AQ$3,Команды!$A$2:$A$7500,0),$E115+2)=Команды!$AJ$4,TRUE,FALSE),IF(INDEX(Команды!$A$2:$AN$7500,MATCH(AQ$3,Команды!$A$2:$A$7500,0),$E115+2)=Команды!$AJ$5,TRUE,FALSE),IF(INDEX(Команды!$A$2:$AN$7500,MATCH(AQ$3,Команды!$A$2:$A$7500,0),$E115+2)=Команды!$AJ$6,TRUE,FALSE),IF(INDEX(Команды!$A$2:$AN$7500,MATCH(AQ$3,Команды!$A$2:$A$7500,0),$E115+2)=Команды!$AJ$7,TRUE,FALSE),IF(INDEX(Команды!$A$2:$AN$7500,MATCH(AQ$3,Команды!$A$2:$A$7500,0),$E115+2)=Команды!$AJ$8,TRUE,FALSE),IF(INDEX(Команды!$A$2:$AN$7500,MATCH(AQ$3,Команды!$A$2:$A$7500,0),$E115+2)=Команды!$AJ$9,TRUE,FALSE),IF(INDEX(Команды!$A$2:$AN$7500,MATCH(AQ$3,Команды!$A$2:$A$7500,0),$E115+2)=Команды!$AJ$10,TRUE,FALSE),IF(INDEX(Команды!$A$2:$AN$7500,MATCH(AQ$3,Команды!$A$2:$A$7500,0),$E115+2)=Команды!$AJ$11,TRUE,FALSE),IF(INDEX(Команды!$A$2:$AN$7500,MATCH(AQ$3,Команды!$A$2:$A$7500,0),$E115+2)=Команды!$AJ$12,TRUE,FALSE),IF(INDEX(Команды!$A$2:$AN$7500,MATCH(AQ$3,Команды!$A$2:$A$7500,0),$E115+2)=Команды!$AJ$13,TRUE,FALSE),IF(INDEX(Команды!$A$2:$AN$7500,MATCH(AQ$3,Команды!$A$2:$A$7500,0),$E115+2)=Команды!$AJ$14,TRUE,FALSE),IF(INDEX(Команды!$A$2:$AN$7500,MATCH(AQ$3,Команды!$A$2:$A$7500,0),$E115+2)=Команды!$AJ$15,TRUE,FALSE),IF(INDEX(Команды!$A$2:$AN$7500,MATCH(AQ$3,Команды!$A$2:$A$7500,0),$E115+2)=Команды!$AJ$16,TRUE,FALSE),IF(INDEX(Команды!$A$2:$AN$7500,MATCH(AQ$3,Команды!$A$2:$A$7500,0),$E115+2)=Команды!$AJ$17,TRUE,FALSE),IF(INDEX(Команды!$A$2:$AN$7500,MATCH(AQ$3,Команды!$A$2:$A$7500,0),$E115+2)=Команды!$AJ$18,TRUE,FALSE),IF(INDEX(Команды!$A$2:$AN$7500,MATCH(AQ$3,Команды!$A$2:$A$7500,0),$E115+2)=Команды!$AJ$19,TRUE,FALSE)),INDEX(Команды!$AJ$2:$AL$19,MATCH(INDEX(Команды!$A$2:$AN$7500,MATCH(AQ$3,Команды!$A$2:$A$7500,0),$E115+2),Команды!$AJ$2:$AJ$19,0),3),0)</f>
        <v>0</v>
      </c>
      <c r="AS115" s="342"/>
      <c r="AT115" s="174">
        <f>IF(OR(IF(INDEX(Команды!$A$2:$AN$7500,MATCH(AT$3,Команды!$A$2:$A$7500,0),$E115+2)=Команды!$AJ$2,TRUE,FALSE),IF(INDEX(Команды!$A$2:$AN$7500,MATCH(AT$3,Команды!$A$2:$A$7500,0),$E115+2)=Команды!$AJ$3,TRUE,FALSE),IF(INDEX(Команды!$A$2:$AN$7500,MATCH(AT$3,Команды!$A$2:$A$7500,0),$E115+2)=Команды!$AJ$4,TRUE,FALSE),IF(INDEX(Команды!$A$2:$AN$7500,MATCH(AT$3,Команды!$A$2:$A$7500,0),$E115+2)=Команды!$AJ$5,TRUE,FALSE),IF(INDEX(Команды!$A$2:$AN$7500,MATCH(AT$3,Команды!$A$2:$A$7500,0),$E115+2)=Команды!$AJ$6,TRUE,FALSE),IF(INDEX(Команды!$A$2:$AN$7500,MATCH(AT$3,Команды!$A$2:$A$7500,0),$E115+2)=Команды!$AJ$7,TRUE,FALSE),IF(INDEX(Команды!$A$2:$AN$7500,MATCH(AT$3,Команды!$A$2:$A$7500,0),$E115+2)=Команды!$AJ$8,TRUE,FALSE),IF(INDEX(Команды!$A$2:$AN$7500,MATCH(AT$3,Команды!$A$2:$A$7500,0),$E115+2)=Команды!$AJ$9,TRUE,FALSE),IF(INDEX(Команды!$A$2:$AN$7500,MATCH(AT$3,Команды!$A$2:$A$7500,0),$E115+2)=Команды!$AJ$10,TRUE,FALSE),IF(INDEX(Команды!$A$2:$AN$7500,MATCH(AT$3,Команды!$A$2:$A$7500,0),$E115+2)=Команды!$AJ$11,TRUE,FALSE),IF(INDEX(Команды!$A$2:$AN$7500,MATCH(AT$3,Команды!$A$2:$A$7500,0),$E115+2)=Команды!$AJ$12,TRUE,FALSE),IF(INDEX(Команды!$A$2:$AN$7500,MATCH(AT$3,Команды!$A$2:$A$7500,0),$E115+2)=Команды!$AJ$13,TRUE,FALSE),IF(INDEX(Команды!$A$2:$AN$7500,MATCH(AT$3,Команды!$A$2:$A$7500,0),$E115+2)=Команды!$AJ$14,TRUE,FALSE),IF(INDEX(Команды!$A$2:$AN$7500,MATCH(AT$3,Команды!$A$2:$A$7500,0),$E115+2)=Команды!$AJ$15,TRUE,FALSE),IF(INDEX(Команды!$A$2:$AN$7500,MATCH(AT$3,Команды!$A$2:$A$7500,0),$E115+2)=Команды!$AJ$16,TRUE,FALSE),,IF(INDEX(Команды!$A$2:$AN$7500,MATCH(AT$3,Команды!$A$2:$A$7500,0),$E115+2)=Команды!$AJ$17,TRUE,FALSE),,IF(INDEX(Команды!$A$2:$AN$7500,MATCH(AT$3,Команды!$A$2:$A$7500,0),$E115+2)=Команды!$AJ$18,TRUE,FALSE),,IF(INDEX(Команды!$A$2:$AN$7500,MATCH(AT$3,Команды!$A$2:$A$7500,0),$E115+2)=Команды!$AJ$19,TRUE,FALSE)),INDEX(Команды!$AJ$2:$AK$19,MATCH(INDEX(Команды!$A$2:$AN$7500,MATCH(AT$3,Команды!$A$2:$A$7500,0),$E115+2),Команды!$AJ$2:$AJ$19,0),2),0)</f>
        <v>0</v>
      </c>
      <c r="AU115" s="175">
        <f>IF(OR(IF(INDEX(Команды!$A$2:$AN$7500,MATCH(AT$3,Команды!$A$2:$A$7500,0),$E115+2)=Команды!$AJ$2,TRUE,FALSE),IF(INDEX(Команды!$A$2:$AN$7500,MATCH(AT$3,Команды!$A$2:$A$7500,0),$E115+2)=Команды!$AJ$3,TRUE,FALSE),IF(INDEX(Команды!$A$2:$AN$7500,MATCH(AT$3,Команды!$A$2:$A$7500,0),$E115+2)=Команды!$AJ$4,TRUE,FALSE),IF(INDEX(Команды!$A$2:$AN$7500,MATCH(AT$3,Команды!$A$2:$A$7500,0),$E115+2)=Команды!$AJ$5,TRUE,FALSE),IF(INDEX(Команды!$A$2:$AN$7500,MATCH(AT$3,Команды!$A$2:$A$7500,0),$E115+2)=Команды!$AJ$6,TRUE,FALSE),IF(INDEX(Команды!$A$2:$AN$7500,MATCH(AT$3,Команды!$A$2:$A$7500,0),$E115+2)=Команды!$AJ$7,TRUE,FALSE),IF(INDEX(Команды!$A$2:$AN$7500,MATCH(AT$3,Команды!$A$2:$A$7500,0),$E115+2)=Команды!$AJ$8,TRUE,FALSE),IF(INDEX(Команды!$A$2:$AN$7500,MATCH(AT$3,Команды!$A$2:$A$7500,0),$E115+2)=Команды!$AJ$9,TRUE,FALSE),IF(INDEX(Команды!$A$2:$AN$7500,MATCH(AT$3,Команды!$A$2:$A$7500,0),$E115+2)=Команды!$AJ$10,TRUE,FALSE),IF(INDEX(Команды!$A$2:$AN$7500,MATCH(AT$3,Команды!$A$2:$A$7500,0),$E115+2)=Команды!$AJ$11,TRUE,FALSE),IF(INDEX(Команды!$A$2:$AN$7500,MATCH(AT$3,Команды!$A$2:$A$7500,0),$E115+2)=Команды!$AJ$12,TRUE,FALSE),IF(INDEX(Команды!$A$2:$AN$7500,MATCH(AT$3,Команды!$A$2:$A$7500,0),$E115+2)=Команды!$AJ$13,TRUE,FALSE),IF(INDEX(Команды!$A$2:$AN$7500,MATCH(AT$3,Команды!$A$2:$A$7500,0),$E115+2)=Команды!$AJ$14,TRUE,FALSE),IF(INDEX(Команды!$A$2:$AN$7500,MATCH(AT$3,Команды!$A$2:$A$7500,0),$E115+2)=Команды!$AJ$15,TRUE,FALSE),IF(INDEX(Команды!$A$2:$AN$7500,MATCH(AT$3,Команды!$A$2:$A$7500,0),$E115+2)=Команды!$AJ$16,TRUE,FALSE),IF(INDEX(Команды!$A$2:$AN$7500,MATCH(AT$3,Команды!$A$2:$A$7500,0),$E115+2)=Команды!$AJ$17,TRUE,FALSE),IF(INDEX(Команды!$A$2:$AN$7500,MATCH(AT$3,Команды!$A$2:$A$7500,0),$E115+2)=Команды!$AJ$18,TRUE,FALSE),IF(INDEX(Команды!$A$2:$AN$7500,MATCH(AT$3,Команды!$A$2:$A$7500,0),$E115+2)=Команды!$AJ$19,TRUE,FALSE)),INDEX(Команды!$AJ$2:$AL$19,MATCH(INDEX(Команды!$A$2:$AN$7500,MATCH(AT$3,Команды!$A$2:$A$7500,0),$E115+2),Команды!$AJ$2:$AJ$19,0),3),0)</f>
        <v>0</v>
      </c>
      <c r="AV115" s="342"/>
      <c r="AW115" s="174">
        <f>IF(OR(IF(INDEX(Команды!$A$2:$AN$7500,MATCH(AW$3,Команды!$A$2:$A$7500,0),$E115+2)=Команды!$AJ$2,TRUE,FALSE),IF(INDEX(Команды!$A$2:$AN$7500,MATCH(AW$3,Команды!$A$2:$A$7500,0),$E115+2)=Команды!$AJ$3,TRUE,FALSE),IF(INDEX(Команды!$A$2:$AN$7500,MATCH(AW$3,Команды!$A$2:$A$7500,0),$E115+2)=Команды!$AJ$4,TRUE,FALSE),IF(INDEX(Команды!$A$2:$AN$7500,MATCH(AW$3,Команды!$A$2:$A$7500,0),$E115+2)=Команды!$AJ$5,TRUE,FALSE),IF(INDEX(Команды!$A$2:$AN$7500,MATCH(AW$3,Команды!$A$2:$A$7500,0),$E115+2)=Команды!$AJ$6,TRUE,FALSE),IF(INDEX(Команды!$A$2:$AN$7500,MATCH(AW$3,Команды!$A$2:$A$7500,0),$E115+2)=Команды!$AJ$7,TRUE,FALSE),IF(INDEX(Команды!$A$2:$AN$7500,MATCH(AW$3,Команды!$A$2:$A$7500,0),$E115+2)=Команды!$AJ$8,TRUE,FALSE),IF(INDEX(Команды!$A$2:$AN$7500,MATCH(AW$3,Команды!$A$2:$A$7500,0),$E115+2)=Команды!$AJ$9,TRUE,FALSE),IF(INDEX(Команды!$A$2:$AN$7500,MATCH(AW$3,Команды!$A$2:$A$7500,0),$E115+2)=Команды!$AJ$10,TRUE,FALSE),IF(INDEX(Команды!$A$2:$AN$7500,MATCH(AW$3,Команды!$A$2:$A$7500,0),$E115+2)=Команды!$AJ$11,TRUE,FALSE),IF(INDEX(Команды!$A$2:$AN$7500,MATCH(AW$3,Команды!$A$2:$A$7500,0),$E115+2)=Команды!$AJ$12,TRUE,FALSE),IF(INDEX(Команды!$A$2:$AN$7500,MATCH(AW$3,Команды!$A$2:$A$7500,0),$E115+2)=Команды!$AJ$13,TRUE,FALSE),IF(INDEX(Команды!$A$2:$AN$7500,MATCH(AW$3,Команды!$A$2:$A$7500,0),$E115+2)=Команды!$AJ$14,TRUE,FALSE),IF(INDEX(Команды!$A$2:$AN$7500,MATCH(AW$3,Команды!$A$2:$A$7500,0),$E115+2)=Команды!$AJ$15,TRUE,FALSE),IF(INDEX(Команды!$A$2:$AN$7500,MATCH(AW$3,Команды!$A$2:$A$7500,0),$E115+2)=Команды!$AJ$16,TRUE,FALSE),,IF(INDEX(Команды!$A$2:$AN$7500,MATCH(AW$3,Команды!$A$2:$A$7500,0),$E115+2)=Команды!$AJ$17,TRUE,FALSE),,IF(INDEX(Команды!$A$2:$AN$7500,MATCH(AW$3,Команды!$A$2:$A$7500,0),$E115+2)=Команды!$AJ$18,TRUE,FALSE),,IF(INDEX(Команды!$A$2:$AN$7500,MATCH(AW$3,Команды!$A$2:$A$7500,0),$E115+2)=Команды!$AJ$19,TRUE,FALSE)),INDEX(Команды!$AJ$2:$AK$19,MATCH(INDEX(Команды!$A$2:$AN$7500,MATCH(AW$3,Команды!$A$2:$A$7500,0),$E115+2),Команды!$AJ$2:$AJ$19,0),2),0)</f>
        <v>0</v>
      </c>
      <c r="AX115" s="175">
        <f>IF(OR(IF(INDEX(Команды!$A$2:$AN$7500,MATCH(AW$3,Команды!$A$2:$A$7500,0),$E115+2)=Команды!$AJ$2,TRUE,FALSE),IF(INDEX(Команды!$A$2:$AN$7500,MATCH(AW$3,Команды!$A$2:$A$7500,0),$E115+2)=Команды!$AJ$3,TRUE,FALSE),IF(INDEX(Команды!$A$2:$AN$7500,MATCH(AW$3,Команды!$A$2:$A$7500,0),$E115+2)=Команды!$AJ$4,TRUE,FALSE),IF(INDEX(Команды!$A$2:$AN$7500,MATCH(AW$3,Команды!$A$2:$A$7500,0),$E115+2)=Команды!$AJ$5,TRUE,FALSE),IF(INDEX(Команды!$A$2:$AN$7500,MATCH(AW$3,Команды!$A$2:$A$7500,0),$E115+2)=Команды!$AJ$6,TRUE,FALSE),IF(INDEX(Команды!$A$2:$AN$7500,MATCH(AW$3,Команды!$A$2:$A$7500,0),$E115+2)=Команды!$AJ$7,TRUE,FALSE),IF(INDEX(Команды!$A$2:$AN$7500,MATCH(AW$3,Команды!$A$2:$A$7500,0),$E115+2)=Команды!$AJ$8,TRUE,FALSE),IF(INDEX(Команды!$A$2:$AN$7500,MATCH(AW$3,Команды!$A$2:$A$7500,0),$E115+2)=Команды!$AJ$9,TRUE,FALSE),IF(INDEX(Команды!$A$2:$AN$7500,MATCH(AW$3,Команды!$A$2:$A$7500,0),$E115+2)=Команды!$AJ$10,TRUE,FALSE),IF(INDEX(Команды!$A$2:$AN$7500,MATCH(AW$3,Команды!$A$2:$A$7500,0),$E115+2)=Команды!$AJ$11,TRUE,FALSE),IF(INDEX(Команды!$A$2:$AN$7500,MATCH(AW$3,Команды!$A$2:$A$7500,0),$E115+2)=Команды!$AJ$12,TRUE,FALSE),IF(INDEX(Команды!$A$2:$AN$7500,MATCH(AW$3,Команды!$A$2:$A$7500,0),$E115+2)=Команды!$AJ$13,TRUE,FALSE),IF(INDEX(Команды!$A$2:$AN$7500,MATCH(AW$3,Команды!$A$2:$A$7500,0),$E115+2)=Команды!$AJ$14,TRUE,FALSE),IF(INDEX(Команды!$A$2:$AN$7500,MATCH(AW$3,Команды!$A$2:$A$7500,0),$E115+2)=Команды!$AJ$15,TRUE,FALSE),IF(INDEX(Команды!$A$2:$AN$7500,MATCH(AW$3,Команды!$A$2:$A$7500,0),$E115+2)=Команды!$AJ$16,TRUE,FALSE),IF(INDEX(Команды!$A$2:$AN$7500,MATCH(AW$3,Команды!$A$2:$A$7500,0),$E115+2)=Команды!$AJ$17,TRUE,FALSE),IF(INDEX(Команды!$A$2:$AN$7500,MATCH(AW$3,Команды!$A$2:$A$7500,0),$E115+2)=Команды!$AJ$18,TRUE,FALSE),IF(INDEX(Команды!$A$2:$AN$7500,MATCH(AW$3,Команды!$A$2:$A$7500,0),$E115+2)=Команды!$AJ$19,TRUE,FALSE)),INDEX(Команды!$AJ$2:$AL$19,MATCH(INDEX(Команды!$A$2:$AN$7500,MATCH(AW$3,Команды!$A$2:$A$7500,0),$E115+2),Команды!$AJ$2:$AJ$19,0),3),0)</f>
        <v>0</v>
      </c>
      <c r="AY115" s="342"/>
      <c r="AZ115" s="174">
        <f>IF(OR(IF(INDEX(Команды!$A$2:$AN$7500,MATCH(AZ$3,Команды!$A$2:$A$7500,0),$E115+2)=Команды!$AJ$2,TRUE,FALSE),IF(INDEX(Команды!$A$2:$AN$7500,MATCH(AZ$3,Команды!$A$2:$A$7500,0),$E115+2)=Команды!$AJ$3,TRUE,FALSE),IF(INDEX(Команды!$A$2:$AN$7500,MATCH(AZ$3,Команды!$A$2:$A$7500,0),$E115+2)=Команды!$AJ$4,TRUE,FALSE),IF(INDEX(Команды!$A$2:$AN$7500,MATCH(AZ$3,Команды!$A$2:$A$7500,0),$E115+2)=Команды!$AJ$5,TRUE,FALSE),IF(INDEX(Команды!$A$2:$AN$7500,MATCH(AZ$3,Команды!$A$2:$A$7500,0),$E115+2)=Команды!$AJ$6,TRUE,FALSE),IF(INDEX(Команды!$A$2:$AN$7500,MATCH(AZ$3,Команды!$A$2:$A$7500,0),$E115+2)=Команды!$AJ$7,TRUE,FALSE),IF(INDEX(Команды!$A$2:$AN$7500,MATCH(AZ$3,Команды!$A$2:$A$7500,0),$E115+2)=Команды!$AJ$8,TRUE,FALSE),IF(INDEX(Команды!$A$2:$AN$7500,MATCH(AZ$3,Команды!$A$2:$A$7500,0),$E115+2)=Команды!$AJ$9,TRUE,FALSE),IF(INDEX(Команды!$A$2:$AN$7500,MATCH(AZ$3,Команды!$A$2:$A$7500,0),$E115+2)=Команды!$AJ$10,TRUE,FALSE),IF(INDEX(Команды!$A$2:$AN$7500,MATCH(AZ$3,Команды!$A$2:$A$7500,0),$E115+2)=Команды!$AJ$11,TRUE,FALSE),IF(INDEX(Команды!$A$2:$AN$7500,MATCH(AZ$3,Команды!$A$2:$A$7500,0),$E115+2)=Команды!$AJ$12,TRUE,FALSE),IF(INDEX(Команды!$A$2:$AN$7500,MATCH(AZ$3,Команды!$A$2:$A$7500,0),$E115+2)=Команды!$AJ$13,TRUE,FALSE),IF(INDEX(Команды!$A$2:$AN$7500,MATCH(AZ$3,Команды!$A$2:$A$7500,0),$E115+2)=Команды!$AJ$14,TRUE,FALSE),IF(INDEX(Команды!$A$2:$AN$7500,MATCH(AZ$3,Команды!$A$2:$A$7500,0),$E115+2)=Команды!$AJ$15,TRUE,FALSE),IF(INDEX(Команды!$A$2:$AN$7500,MATCH(AZ$3,Команды!$A$2:$A$7500,0),$E115+2)=Команды!$AJ$16,TRUE,FALSE),,IF(INDEX(Команды!$A$2:$AN$7500,MATCH(AZ$3,Команды!$A$2:$A$7500,0),$E115+2)=Команды!$AJ$17,TRUE,FALSE),,IF(INDEX(Команды!$A$2:$AN$7500,MATCH(AZ$3,Команды!$A$2:$A$7500,0),$E115+2)=Команды!$AJ$18,TRUE,FALSE),,IF(INDEX(Команды!$A$2:$AN$7500,MATCH(AZ$3,Команды!$A$2:$A$7500,0),$E115+2)=Команды!$AJ$19,TRUE,FALSE)),INDEX(Команды!$AJ$2:$AK$19,MATCH(INDEX(Команды!$A$2:$AN$7500,MATCH(AZ$3,Команды!$A$2:$A$7500,0),$E115+2),Команды!$AJ$2:$AJ$19,0),2),0)</f>
        <v>0</v>
      </c>
      <c r="BA115" s="175">
        <f>IF(OR(IF(INDEX(Команды!$A$2:$AN$7500,MATCH(AZ$3,Команды!$A$2:$A$7500,0),$E115+2)=Команды!$AJ$2,TRUE,FALSE),IF(INDEX(Команды!$A$2:$AN$7500,MATCH(AZ$3,Команды!$A$2:$A$7500,0),$E115+2)=Команды!$AJ$3,TRUE,FALSE),IF(INDEX(Команды!$A$2:$AN$7500,MATCH(AZ$3,Команды!$A$2:$A$7500,0),$E115+2)=Команды!$AJ$4,TRUE,FALSE),IF(INDEX(Команды!$A$2:$AN$7500,MATCH(AZ$3,Команды!$A$2:$A$7500,0),$E115+2)=Команды!$AJ$5,TRUE,FALSE),IF(INDEX(Команды!$A$2:$AN$7500,MATCH(AZ$3,Команды!$A$2:$A$7500,0),$E115+2)=Команды!$AJ$6,TRUE,FALSE),IF(INDEX(Команды!$A$2:$AN$7500,MATCH(AZ$3,Команды!$A$2:$A$7500,0),$E115+2)=Команды!$AJ$7,TRUE,FALSE),IF(INDEX(Команды!$A$2:$AN$7500,MATCH(AZ$3,Команды!$A$2:$A$7500,0),$E115+2)=Команды!$AJ$8,TRUE,FALSE),IF(INDEX(Команды!$A$2:$AN$7500,MATCH(AZ$3,Команды!$A$2:$A$7500,0),$E115+2)=Команды!$AJ$9,TRUE,FALSE),IF(INDEX(Команды!$A$2:$AN$7500,MATCH(AZ$3,Команды!$A$2:$A$7500,0),$E115+2)=Команды!$AJ$10,TRUE,FALSE),IF(INDEX(Команды!$A$2:$AN$7500,MATCH(AZ$3,Команды!$A$2:$A$7500,0),$E115+2)=Команды!$AJ$11,TRUE,FALSE),IF(INDEX(Команды!$A$2:$AN$7500,MATCH(AZ$3,Команды!$A$2:$A$7500,0),$E115+2)=Команды!$AJ$12,TRUE,FALSE),IF(INDEX(Команды!$A$2:$AN$7500,MATCH(AZ$3,Команды!$A$2:$A$7500,0),$E115+2)=Команды!$AJ$13,TRUE,FALSE),IF(INDEX(Команды!$A$2:$AN$7500,MATCH(AZ$3,Команды!$A$2:$A$7500,0),$E115+2)=Команды!$AJ$14,TRUE,FALSE),IF(INDEX(Команды!$A$2:$AN$7500,MATCH(AZ$3,Команды!$A$2:$A$7500,0),$E115+2)=Команды!$AJ$15,TRUE,FALSE),IF(INDEX(Команды!$A$2:$AN$7500,MATCH(AZ$3,Команды!$A$2:$A$7500,0),$E115+2)=Команды!$AJ$16,TRUE,FALSE),IF(INDEX(Команды!$A$2:$AN$7500,MATCH(AZ$3,Команды!$A$2:$A$7500,0),$E115+2)=Команды!$AJ$17,TRUE,FALSE),IF(INDEX(Команды!$A$2:$AN$7500,MATCH(AZ$3,Команды!$A$2:$A$7500,0),$E115+2)=Команды!$AJ$18,TRUE,FALSE),IF(INDEX(Команды!$A$2:$AN$7500,MATCH(AZ$3,Команды!$A$2:$A$7500,0),$E115+2)=Команды!$AJ$19,TRUE,FALSE)),INDEX(Команды!$AJ$2:$AL$19,MATCH(INDEX(Команды!$A$2:$AN$7500,MATCH(AZ$3,Команды!$A$2:$A$7500,0),$E115+2),Команды!$AJ$2:$AJ$19,0),3),0)</f>
        <v>0</v>
      </c>
      <c r="BB115" s="342"/>
      <c r="BC115" s="174">
        <f>IF(OR(IF(INDEX(Команды!$A$2:$AN$7500,MATCH(BC$3,Команды!$A$2:$A$7500,0),$E115+2)=Команды!$AJ$2,TRUE,FALSE),IF(INDEX(Команды!$A$2:$AN$7500,MATCH(BC$3,Команды!$A$2:$A$7500,0),$E115+2)=Команды!$AJ$3,TRUE,FALSE),IF(INDEX(Команды!$A$2:$AN$7500,MATCH(BC$3,Команды!$A$2:$A$7500,0),$E115+2)=Команды!$AJ$4,TRUE,FALSE),IF(INDEX(Команды!$A$2:$AN$7500,MATCH(BC$3,Команды!$A$2:$A$7500,0),$E115+2)=Команды!$AJ$5,TRUE,FALSE),IF(INDEX(Команды!$A$2:$AN$7500,MATCH(BC$3,Команды!$A$2:$A$7500,0),$E115+2)=Команды!$AJ$6,TRUE,FALSE),IF(INDEX(Команды!$A$2:$AN$7500,MATCH(BC$3,Команды!$A$2:$A$7500,0),$E115+2)=Команды!$AJ$7,TRUE,FALSE),IF(INDEX(Команды!$A$2:$AN$7500,MATCH(BC$3,Команды!$A$2:$A$7500,0),$E115+2)=Команды!$AJ$8,TRUE,FALSE),IF(INDEX(Команды!$A$2:$AN$7500,MATCH(BC$3,Команды!$A$2:$A$7500,0),$E115+2)=Команды!$AJ$9,TRUE,FALSE),IF(INDEX(Команды!$A$2:$AN$7500,MATCH(BC$3,Команды!$A$2:$A$7500,0),$E115+2)=Команды!$AJ$10,TRUE,FALSE),IF(INDEX(Команды!$A$2:$AN$7500,MATCH(BC$3,Команды!$A$2:$A$7500,0),$E115+2)=Команды!$AJ$11,TRUE,FALSE),IF(INDEX(Команды!$A$2:$AN$7500,MATCH(BC$3,Команды!$A$2:$A$7500,0),$E115+2)=Команды!$AJ$12,TRUE,FALSE),IF(INDEX(Команды!$A$2:$AN$7500,MATCH(BC$3,Команды!$A$2:$A$7500,0),$E115+2)=Команды!$AJ$13,TRUE,FALSE),IF(INDEX(Команды!$A$2:$AN$7500,MATCH(BC$3,Команды!$A$2:$A$7500,0),$E115+2)=Команды!$AJ$14,TRUE,FALSE),IF(INDEX(Команды!$A$2:$AN$7500,MATCH(BC$3,Команды!$A$2:$A$7500,0),$E115+2)=Команды!$AJ$15,TRUE,FALSE),IF(INDEX(Команды!$A$2:$AN$7500,MATCH(BC$3,Команды!$A$2:$A$7500,0),$E115+2)=Команды!$AJ$16,TRUE,FALSE),,IF(INDEX(Команды!$A$2:$AN$7500,MATCH(BC$3,Команды!$A$2:$A$7500,0),$E115+2)=Команды!$AJ$17,TRUE,FALSE),,IF(INDEX(Команды!$A$2:$AN$7500,MATCH(BC$3,Команды!$A$2:$A$7500,0),$E115+2)=Команды!$AJ$18,TRUE,FALSE),,IF(INDEX(Команды!$A$2:$AN$7500,MATCH(BC$3,Команды!$A$2:$A$7500,0),$E115+2)=Команды!$AJ$19,TRUE,FALSE)),INDEX(Команды!$AJ$2:$AK$19,MATCH(INDEX(Команды!$A$2:$AN$7500,MATCH(BC$3,Команды!$A$2:$A$7500,0),$E115+2),Команды!$AJ$2:$AJ$19,0),2),0)</f>
        <v>0</v>
      </c>
      <c r="BD115" s="175">
        <f>IF(OR(IF(INDEX(Команды!$A$2:$AN$7500,MATCH(BC$3,Команды!$A$2:$A$7500,0),$E115+2)=Команды!$AJ$2,TRUE,FALSE),IF(INDEX(Команды!$A$2:$AN$7500,MATCH(BC$3,Команды!$A$2:$A$7500,0),$E115+2)=Команды!$AJ$3,TRUE,FALSE),IF(INDEX(Команды!$A$2:$AN$7500,MATCH(BC$3,Команды!$A$2:$A$7500,0),$E115+2)=Команды!$AJ$4,TRUE,FALSE),IF(INDEX(Команды!$A$2:$AN$7500,MATCH(BC$3,Команды!$A$2:$A$7500,0),$E115+2)=Команды!$AJ$5,TRUE,FALSE),IF(INDEX(Команды!$A$2:$AN$7500,MATCH(BC$3,Команды!$A$2:$A$7500,0),$E115+2)=Команды!$AJ$6,TRUE,FALSE),IF(INDEX(Команды!$A$2:$AN$7500,MATCH(BC$3,Команды!$A$2:$A$7500,0),$E115+2)=Команды!$AJ$7,TRUE,FALSE),IF(INDEX(Команды!$A$2:$AN$7500,MATCH(BC$3,Команды!$A$2:$A$7500,0),$E115+2)=Команды!$AJ$8,TRUE,FALSE),IF(INDEX(Команды!$A$2:$AN$7500,MATCH(BC$3,Команды!$A$2:$A$7500,0),$E115+2)=Команды!$AJ$9,TRUE,FALSE),IF(INDEX(Команды!$A$2:$AN$7500,MATCH(BC$3,Команды!$A$2:$A$7500,0),$E115+2)=Команды!$AJ$10,TRUE,FALSE),IF(INDEX(Команды!$A$2:$AN$7500,MATCH(BC$3,Команды!$A$2:$A$7500,0),$E115+2)=Команды!$AJ$11,TRUE,FALSE),IF(INDEX(Команды!$A$2:$AN$7500,MATCH(BC$3,Команды!$A$2:$A$7500,0),$E115+2)=Команды!$AJ$12,TRUE,FALSE),IF(INDEX(Команды!$A$2:$AN$7500,MATCH(BC$3,Команды!$A$2:$A$7500,0),$E115+2)=Команды!$AJ$13,TRUE,FALSE),IF(INDEX(Команды!$A$2:$AN$7500,MATCH(BC$3,Команды!$A$2:$A$7500,0),$E115+2)=Команды!$AJ$14,TRUE,FALSE),IF(INDEX(Команды!$A$2:$AN$7500,MATCH(BC$3,Команды!$A$2:$A$7500,0),$E115+2)=Команды!$AJ$15,TRUE,FALSE),IF(INDEX(Команды!$A$2:$AN$7500,MATCH(BC$3,Команды!$A$2:$A$7500,0),$E115+2)=Команды!$AJ$16,TRUE,FALSE),IF(INDEX(Команды!$A$2:$AN$7500,MATCH(BC$3,Команды!$A$2:$A$7500,0),$E115+2)=Команды!$AJ$17,TRUE,FALSE),IF(INDEX(Команды!$A$2:$AN$7500,MATCH(BC$3,Команды!$A$2:$A$7500,0),$E115+2)=Команды!$AJ$18,TRUE,FALSE),IF(INDEX(Команды!$A$2:$AN$7500,MATCH(BC$3,Команды!$A$2:$A$7500,0),$E115+2)=Команды!$AJ$19,TRUE,FALSE)),INDEX(Команды!$AJ$2:$AL$19,MATCH(INDEX(Команды!$A$2:$AN$7500,MATCH(BC$3,Команды!$A$2:$A$7500,0),$E115+2),Команды!$AJ$2:$AJ$19,0),3),0)</f>
        <v>0</v>
      </c>
      <c r="BE115" s="342"/>
      <c r="BF115" s="174">
        <f>IF(OR(IF(INDEX(Команды!$A$2:$AN$7500,MATCH(BF$3,Команды!$A$2:$A$7500,0),$E115+2)=Команды!$AJ$2,TRUE,FALSE),IF(INDEX(Команды!$A$2:$AN$7500,MATCH(BF$3,Команды!$A$2:$A$7500,0),$E115+2)=Команды!$AJ$3,TRUE,FALSE),IF(INDEX(Команды!$A$2:$AN$7500,MATCH(BF$3,Команды!$A$2:$A$7500,0),$E115+2)=Команды!$AJ$4,TRUE,FALSE),IF(INDEX(Команды!$A$2:$AN$7500,MATCH(BF$3,Команды!$A$2:$A$7500,0),$E115+2)=Команды!$AJ$5,TRUE,FALSE),IF(INDEX(Команды!$A$2:$AN$7500,MATCH(BF$3,Команды!$A$2:$A$7500,0),$E115+2)=Команды!$AJ$6,TRUE,FALSE),IF(INDEX(Команды!$A$2:$AN$7500,MATCH(BF$3,Команды!$A$2:$A$7500,0),$E115+2)=Команды!$AJ$7,TRUE,FALSE),IF(INDEX(Команды!$A$2:$AN$7500,MATCH(BF$3,Команды!$A$2:$A$7500,0),$E115+2)=Команды!$AJ$8,TRUE,FALSE),IF(INDEX(Команды!$A$2:$AN$7500,MATCH(BF$3,Команды!$A$2:$A$7500,0),$E115+2)=Команды!$AJ$9,TRUE,FALSE),IF(INDEX(Команды!$A$2:$AN$7500,MATCH(BF$3,Команды!$A$2:$A$7500,0),$E115+2)=Команды!$AJ$10,TRUE,FALSE),IF(INDEX(Команды!$A$2:$AN$7500,MATCH(BF$3,Команды!$A$2:$A$7500,0),$E115+2)=Команды!$AJ$11,TRUE,FALSE),IF(INDEX(Команды!$A$2:$AN$7500,MATCH(BF$3,Команды!$A$2:$A$7500,0),$E115+2)=Команды!$AJ$12,TRUE,FALSE),IF(INDEX(Команды!$A$2:$AN$7500,MATCH(BF$3,Команды!$A$2:$A$7500,0),$E115+2)=Команды!$AJ$13,TRUE,FALSE),IF(INDEX(Команды!$A$2:$AN$7500,MATCH(BF$3,Команды!$A$2:$A$7500,0),$E115+2)=Команды!$AJ$14,TRUE,FALSE),IF(INDEX(Команды!$A$2:$AN$7500,MATCH(BF$3,Команды!$A$2:$A$7500,0),$E115+2)=Команды!$AJ$15,TRUE,FALSE),IF(INDEX(Команды!$A$2:$AN$7500,MATCH(BF$3,Команды!$A$2:$A$7500,0),$E115+2)=Команды!$AJ$16,TRUE,FALSE),,IF(INDEX(Команды!$A$2:$AN$7500,MATCH(BF$3,Команды!$A$2:$A$7500,0),$E115+2)=Команды!$AJ$17,TRUE,FALSE),,IF(INDEX(Команды!$A$2:$AN$7500,MATCH(BF$3,Команды!$A$2:$A$7500,0),$E115+2)=Команды!$AJ$18,TRUE,FALSE),,IF(INDEX(Команды!$A$2:$AN$7500,MATCH(BF$3,Команды!$A$2:$A$7500,0),$E115+2)=Команды!$AJ$19,TRUE,FALSE)),INDEX(Команды!$AJ$2:$AK$19,MATCH(INDEX(Команды!$A$2:$AN$7500,MATCH(BF$3,Команды!$A$2:$A$7500,0),$E115+2),Команды!$AJ$2:$AJ$19,0),2),0)</f>
        <v>0</v>
      </c>
      <c r="BG115" s="175">
        <f>IF(OR(IF(INDEX(Команды!$A$2:$AN$7500,MATCH(BF$3,Команды!$A$2:$A$7500,0),$E115+2)=Команды!$AJ$2,TRUE,FALSE),IF(INDEX(Команды!$A$2:$AN$7500,MATCH(BF$3,Команды!$A$2:$A$7500,0),$E115+2)=Команды!$AJ$3,TRUE,FALSE),IF(INDEX(Команды!$A$2:$AN$7500,MATCH(BF$3,Команды!$A$2:$A$7500,0),$E115+2)=Команды!$AJ$4,TRUE,FALSE),IF(INDEX(Команды!$A$2:$AN$7500,MATCH(BF$3,Команды!$A$2:$A$7500,0),$E115+2)=Команды!$AJ$5,TRUE,FALSE),IF(INDEX(Команды!$A$2:$AN$7500,MATCH(BF$3,Команды!$A$2:$A$7500,0),$E115+2)=Команды!$AJ$6,TRUE,FALSE),IF(INDEX(Команды!$A$2:$AN$7500,MATCH(BF$3,Команды!$A$2:$A$7500,0),$E115+2)=Команды!$AJ$7,TRUE,FALSE),IF(INDEX(Команды!$A$2:$AN$7500,MATCH(BF$3,Команды!$A$2:$A$7500,0),$E115+2)=Команды!$AJ$8,TRUE,FALSE),IF(INDEX(Команды!$A$2:$AN$7500,MATCH(BF$3,Команды!$A$2:$A$7500,0),$E115+2)=Команды!$AJ$9,TRUE,FALSE),IF(INDEX(Команды!$A$2:$AN$7500,MATCH(BF$3,Команды!$A$2:$A$7500,0),$E115+2)=Команды!$AJ$10,TRUE,FALSE),IF(INDEX(Команды!$A$2:$AN$7500,MATCH(BF$3,Команды!$A$2:$A$7500,0),$E115+2)=Команды!$AJ$11,TRUE,FALSE),IF(INDEX(Команды!$A$2:$AN$7500,MATCH(BF$3,Команды!$A$2:$A$7500,0),$E115+2)=Команды!$AJ$12,TRUE,FALSE),IF(INDEX(Команды!$A$2:$AN$7500,MATCH(BF$3,Команды!$A$2:$A$7500,0),$E115+2)=Команды!$AJ$13,TRUE,FALSE),IF(INDEX(Команды!$A$2:$AN$7500,MATCH(BF$3,Команды!$A$2:$A$7500,0),$E115+2)=Команды!$AJ$14,TRUE,FALSE),IF(INDEX(Команды!$A$2:$AN$7500,MATCH(BF$3,Команды!$A$2:$A$7500,0),$E115+2)=Команды!$AJ$15,TRUE,FALSE),IF(INDEX(Команды!$A$2:$AN$7500,MATCH(BF$3,Команды!$A$2:$A$7500,0),$E115+2)=Команды!$AJ$16,TRUE,FALSE),IF(INDEX(Команды!$A$2:$AN$7500,MATCH(BF$3,Команды!$A$2:$A$7500,0),$E115+2)=Команды!$AJ$17,TRUE,FALSE),IF(INDEX(Команды!$A$2:$AN$7500,MATCH(BF$3,Команды!$A$2:$A$7500,0),$E115+2)=Команды!$AJ$18,TRUE,FALSE),IF(INDEX(Команды!$A$2:$AN$7500,MATCH(BF$3,Команды!$A$2:$A$7500,0),$E115+2)=Команды!$AJ$19,TRUE,FALSE)),INDEX(Команды!$AJ$2:$AL$19,MATCH(INDEX(Команды!$A$2:$AN$7500,MATCH(BF$3,Команды!$A$2:$A$7500,0),$E115+2),Команды!$AJ$2:$AJ$19,0),3),0)</f>
        <v>0</v>
      </c>
      <c r="BH115" s="342"/>
      <c r="BI115" s="174">
        <f>IF(OR(IF(INDEX(Команды!$A$2:$AN$7500,MATCH(BI$3,Команды!$A$2:$A$7500,0),$E115+2)=Команды!$AJ$2,TRUE,FALSE),IF(INDEX(Команды!$A$2:$AN$7500,MATCH(BI$3,Команды!$A$2:$A$7500,0),$E115+2)=Команды!$AJ$3,TRUE,FALSE),IF(INDEX(Команды!$A$2:$AN$7500,MATCH(BI$3,Команды!$A$2:$A$7500,0),$E115+2)=Команды!$AJ$4,TRUE,FALSE),IF(INDEX(Команды!$A$2:$AN$7500,MATCH(BI$3,Команды!$A$2:$A$7500,0),$E115+2)=Команды!$AJ$5,TRUE,FALSE),IF(INDEX(Команды!$A$2:$AN$7500,MATCH(BI$3,Команды!$A$2:$A$7500,0),$E115+2)=Команды!$AJ$6,TRUE,FALSE),IF(INDEX(Команды!$A$2:$AN$7500,MATCH(BI$3,Команды!$A$2:$A$7500,0),$E115+2)=Команды!$AJ$7,TRUE,FALSE),IF(INDEX(Команды!$A$2:$AN$7500,MATCH(BI$3,Команды!$A$2:$A$7500,0),$E115+2)=Команды!$AJ$8,TRUE,FALSE),IF(INDEX(Команды!$A$2:$AN$7500,MATCH(BI$3,Команды!$A$2:$A$7500,0),$E115+2)=Команды!$AJ$9,TRUE,FALSE),IF(INDEX(Команды!$A$2:$AN$7500,MATCH(BI$3,Команды!$A$2:$A$7500,0),$E115+2)=Команды!$AJ$10,TRUE,FALSE),IF(INDEX(Команды!$A$2:$AN$7500,MATCH(BI$3,Команды!$A$2:$A$7500,0),$E115+2)=Команды!$AJ$11,TRUE,FALSE),IF(INDEX(Команды!$A$2:$AN$7500,MATCH(BI$3,Команды!$A$2:$A$7500,0),$E115+2)=Команды!$AJ$12,TRUE,FALSE),IF(INDEX(Команды!$A$2:$AN$7500,MATCH(BI$3,Команды!$A$2:$A$7500,0),$E115+2)=Команды!$AJ$13,TRUE,FALSE),IF(INDEX(Команды!$A$2:$AN$7500,MATCH(BI$3,Команды!$A$2:$A$7500,0),$E115+2)=Команды!$AJ$14,TRUE,FALSE),IF(INDEX(Команды!$A$2:$AN$7500,MATCH(BI$3,Команды!$A$2:$A$7500,0),$E115+2)=Команды!$AJ$15,TRUE,FALSE),IF(INDEX(Команды!$A$2:$AN$7500,MATCH(BI$3,Команды!$A$2:$A$7500,0),$E115+2)=Команды!$AJ$16,TRUE,FALSE),,IF(INDEX(Команды!$A$2:$AN$7500,MATCH(BI$3,Команды!$A$2:$A$7500,0),$E115+2)=Команды!$AJ$17,TRUE,FALSE),,IF(INDEX(Команды!$A$2:$AN$7500,MATCH(BI$3,Команды!$A$2:$A$7500,0),$E115+2)=Команды!$AJ$18,TRUE,FALSE),,IF(INDEX(Команды!$A$2:$AN$7500,MATCH(BI$3,Команды!$A$2:$A$7500,0),$E115+2)=Команды!$AJ$19,TRUE,FALSE)),INDEX(Команды!$AJ$2:$AK$19,MATCH(INDEX(Команды!$A$2:$AN$7500,MATCH(BI$3,Команды!$A$2:$A$7500,0),$E115+2),Команды!$AJ$2:$AJ$19,0),2),0)</f>
        <v>0</v>
      </c>
      <c r="BJ115" s="175">
        <f>IF(OR(IF(INDEX(Команды!$A$2:$AN$7500,MATCH(BI$3,Команды!$A$2:$A$7500,0),$E115+2)=Команды!$AJ$2,TRUE,FALSE),IF(INDEX(Команды!$A$2:$AN$7500,MATCH(BI$3,Команды!$A$2:$A$7500,0),$E115+2)=Команды!$AJ$3,TRUE,FALSE),IF(INDEX(Команды!$A$2:$AN$7500,MATCH(BI$3,Команды!$A$2:$A$7500,0),$E115+2)=Команды!$AJ$4,TRUE,FALSE),IF(INDEX(Команды!$A$2:$AN$7500,MATCH(BI$3,Команды!$A$2:$A$7500,0),$E115+2)=Команды!$AJ$5,TRUE,FALSE),IF(INDEX(Команды!$A$2:$AN$7500,MATCH(BI$3,Команды!$A$2:$A$7500,0),$E115+2)=Команды!$AJ$6,TRUE,FALSE),IF(INDEX(Команды!$A$2:$AN$7500,MATCH(BI$3,Команды!$A$2:$A$7500,0),$E115+2)=Команды!$AJ$7,TRUE,FALSE),IF(INDEX(Команды!$A$2:$AN$7500,MATCH(BI$3,Команды!$A$2:$A$7500,0),$E115+2)=Команды!$AJ$8,TRUE,FALSE),IF(INDEX(Команды!$A$2:$AN$7500,MATCH(BI$3,Команды!$A$2:$A$7500,0),$E115+2)=Команды!$AJ$9,TRUE,FALSE),IF(INDEX(Команды!$A$2:$AN$7500,MATCH(BI$3,Команды!$A$2:$A$7500,0),$E115+2)=Команды!$AJ$10,TRUE,FALSE),IF(INDEX(Команды!$A$2:$AN$7500,MATCH(BI$3,Команды!$A$2:$A$7500,0),$E115+2)=Команды!$AJ$11,TRUE,FALSE),IF(INDEX(Команды!$A$2:$AN$7500,MATCH(BI$3,Команды!$A$2:$A$7500,0),$E115+2)=Команды!$AJ$12,TRUE,FALSE),IF(INDEX(Команды!$A$2:$AN$7500,MATCH(BI$3,Команды!$A$2:$A$7500,0),$E115+2)=Команды!$AJ$13,TRUE,FALSE),IF(INDEX(Команды!$A$2:$AN$7500,MATCH(BI$3,Команды!$A$2:$A$7500,0),$E115+2)=Команды!$AJ$14,TRUE,FALSE),IF(INDEX(Команды!$A$2:$AN$7500,MATCH(BI$3,Команды!$A$2:$A$7500,0),$E115+2)=Команды!$AJ$15,TRUE,FALSE),IF(INDEX(Команды!$A$2:$AN$7500,MATCH(BI$3,Команды!$A$2:$A$7500,0),$E115+2)=Команды!$AJ$16,TRUE,FALSE),IF(INDEX(Команды!$A$2:$AN$7500,MATCH(BI$3,Команды!$A$2:$A$7500,0),$E115+2)=Команды!$AJ$17,TRUE,FALSE),IF(INDEX(Команды!$A$2:$AN$7500,MATCH(BI$3,Команды!$A$2:$A$7500,0),$E115+2)=Команды!$AJ$18,TRUE,FALSE),IF(INDEX(Команды!$A$2:$AN$7500,MATCH(BI$3,Команды!$A$2:$A$7500,0),$E115+2)=Команды!$AJ$19,TRUE,FALSE)),INDEX(Команды!$AJ$2:$AL$19,MATCH(INDEX(Команды!$A$2:$AN$7500,MATCH(BI$3,Команды!$A$2:$A$7500,0),$E115+2),Команды!$AJ$2:$AJ$19,0),3),0)</f>
        <v>0</v>
      </c>
      <c r="BK115" s="342"/>
      <c r="BL115" s="174">
        <f>IF(OR(IF(INDEX(Команды!$A$2:$AN$7500,MATCH(BL$3,Команды!$A$2:$A$7500,0),$E115+2)=Команды!$AJ$2,TRUE,FALSE),IF(INDEX(Команды!$A$2:$AN$7500,MATCH(BL$3,Команды!$A$2:$A$7500,0),$E115+2)=Команды!$AJ$3,TRUE,FALSE),IF(INDEX(Команды!$A$2:$AN$7500,MATCH(BL$3,Команды!$A$2:$A$7500,0),$E115+2)=Команды!$AJ$4,TRUE,FALSE),IF(INDEX(Команды!$A$2:$AN$7500,MATCH(BL$3,Команды!$A$2:$A$7500,0),$E115+2)=Команды!$AJ$5,TRUE,FALSE),IF(INDEX(Команды!$A$2:$AN$7500,MATCH(BL$3,Команды!$A$2:$A$7500,0),$E115+2)=Команды!$AJ$6,TRUE,FALSE),IF(INDEX(Команды!$A$2:$AN$7500,MATCH(BL$3,Команды!$A$2:$A$7500,0),$E115+2)=Команды!$AJ$7,TRUE,FALSE),IF(INDEX(Команды!$A$2:$AN$7500,MATCH(BL$3,Команды!$A$2:$A$7500,0),$E115+2)=Команды!$AJ$8,TRUE,FALSE),IF(INDEX(Команды!$A$2:$AN$7500,MATCH(BL$3,Команды!$A$2:$A$7500,0),$E115+2)=Команды!$AJ$9,TRUE,FALSE),IF(INDEX(Команды!$A$2:$AN$7500,MATCH(BL$3,Команды!$A$2:$A$7500,0),$E115+2)=Команды!$AJ$10,TRUE,FALSE),IF(INDEX(Команды!$A$2:$AN$7500,MATCH(BL$3,Команды!$A$2:$A$7500,0),$E115+2)=Команды!$AJ$11,TRUE,FALSE),IF(INDEX(Команды!$A$2:$AN$7500,MATCH(BL$3,Команды!$A$2:$A$7500,0),$E115+2)=Команды!$AJ$12,TRUE,FALSE),IF(INDEX(Команды!$A$2:$AN$7500,MATCH(BL$3,Команды!$A$2:$A$7500,0),$E115+2)=Команды!$AJ$13,TRUE,FALSE),IF(INDEX(Команды!$A$2:$AN$7500,MATCH(BL$3,Команды!$A$2:$A$7500,0),$E115+2)=Команды!$AJ$14,TRUE,FALSE),IF(INDEX(Команды!$A$2:$AN$7500,MATCH(BL$3,Команды!$A$2:$A$7500,0),$E115+2)=Команды!$AJ$15,TRUE,FALSE),IF(INDEX(Команды!$A$2:$AN$7500,MATCH(BL$3,Команды!$A$2:$A$7500,0),$E115+2)=Команды!$AJ$16,TRUE,FALSE),,IF(INDEX(Команды!$A$2:$AN$7500,MATCH(BL$3,Команды!$A$2:$A$7500,0),$E115+2)=Команды!$AJ$17,TRUE,FALSE),,IF(INDEX(Команды!$A$2:$AN$7500,MATCH(BL$3,Команды!$A$2:$A$7500,0),$E115+2)=Команды!$AJ$18,TRUE,FALSE),,IF(INDEX(Команды!$A$2:$AN$7500,MATCH(BL$3,Команды!$A$2:$A$7500,0),$E115+2)=Команды!$AJ$19,TRUE,FALSE)),INDEX(Команды!$AJ$2:$AK$19,MATCH(INDEX(Команды!$A$2:$AN$7500,MATCH(BL$3,Команды!$A$2:$A$7500,0),$E115+2),Команды!$AJ$2:$AJ$19,0),2),0)</f>
        <v>0</v>
      </c>
      <c r="BM115" s="175">
        <f>IF(OR(IF(INDEX(Команды!$A$2:$AN$7500,MATCH(BL$3,Команды!$A$2:$A$7500,0),$E115+2)=Команды!$AJ$2,TRUE,FALSE),IF(INDEX(Команды!$A$2:$AN$7500,MATCH(BL$3,Команды!$A$2:$A$7500,0),$E115+2)=Команды!$AJ$3,TRUE,FALSE),IF(INDEX(Команды!$A$2:$AN$7500,MATCH(BL$3,Команды!$A$2:$A$7500,0),$E115+2)=Команды!$AJ$4,TRUE,FALSE),IF(INDEX(Команды!$A$2:$AN$7500,MATCH(BL$3,Команды!$A$2:$A$7500,0),$E115+2)=Команды!$AJ$5,TRUE,FALSE),IF(INDEX(Команды!$A$2:$AN$7500,MATCH(BL$3,Команды!$A$2:$A$7500,0),$E115+2)=Команды!$AJ$6,TRUE,FALSE),IF(INDEX(Команды!$A$2:$AN$7500,MATCH(BL$3,Команды!$A$2:$A$7500,0),$E115+2)=Команды!$AJ$7,TRUE,FALSE),IF(INDEX(Команды!$A$2:$AN$7500,MATCH(BL$3,Команды!$A$2:$A$7500,0),$E115+2)=Команды!$AJ$8,TRUE,FALSE),IF(INDEX(Команды!$A$2:$AN$7500,MATCH(BL$3,Команды!$A$2:$A$7500,0),$E115+2)=Команды!$AJ$9,TRUE,FALSE),IF(INDEX(Команды!$A$2:$AN$7500,MATCH(BL$3,Команды!$A$2:$A$7500,0),$E115+2)=Команды!$AJ$10,TRUE,FALSE),IF(INDEX(Команды!$A$2:$AN$7500,MATCH(BL$3,Команды!$A$2:$A$7500,0),$E115+2)=Команды!$AJ$11,TRUE,FALSE),IF(INDEX(Команды!$A$2:$AN$7500,MATCH(BL$3,Команды!$A$2:$A$7500,0),$E115+2)=Команды!$AJ$12,TRUE,FALSE),IF(INDEX(Команды!$A$2:$AN$7500,MATCH(BL$3,Команды!$A$2:$A$7500,0),$E115+2)=Команды!$AJ$13,TRUE,FALSE),IF(INDEX(Команды!$A$2:$AN$7500,MATCH(BL$3,Команды!$A$2:$A$7500,0),$E115+2)=Команды!$AJ$14,TRUE,FALSE),IF(INDEX(Команды!$A$2:$AN$7500,MATCH(BL$3,Команды!$A$2:$A$7500,0),$E115+2)=Команды!$AJ$15,TRUE,FALSE),IF(INDEX(Команды!$A$2:$AN$7500,MATCH(BL$3,Команды!$A$2:$A$7500,0),$E115+2)=Команды!$AJ$16,TRUE,FALSE),IF(INDEX(Команды!$A$2:$AN$7500,MATCH(BL$3,Команды!$A$2:$A$7500,0),$E115+2)=Команды!$AJ$17,TRUE,FALSE),IF(INDEX(Команды!$A$2:$AN$7500,MATCH(BL$3,Команды!$A$2:$A$7500,0),$E115+2)=Команды!$AJ$18,TRUE,FALSE),IF(INDEX(Команды!$A$2:$AN$7500,MATCH(BL$3,Команды!$A$2:$A$7500,0),$E115+2)=Команды!$AJ$19,TRUE,FALSE)),INDEX(Команды!$AJ$2:$AL$19,MATCH(INDEX(Команды!$A$2:$AN$7500,MATCH(BL$3,Команды!$A$2:$A$7500,0),$E115+2),Команды!$AJ$2:$AJ$19,0),3),0)</f>
        <v>0</v>
      </c>
      <c r="BN115" s="342"/>
      <c r="BO115" s="174">
        <f>IF(OR(IF(INDEX(Команды!$A$2:$AN$7500,MATCH(BO$3,Команды!$A$2:$A$7500,0),$E115+2)=Команды!$AJ$2,TRUE,FALSE),IF(INDEX(Команды!$A$2:$AN$7500,MATCH(BO$3,Команды!$A$2:$A$7500,0),$E115+2)=Команды!$AJ$3,TRUE,FALSE),IF(INDEX(Команды!$A$2:$AN$7500,MATCH(BO$3,Команды!$A$2:$A$7500,0),$E115+2)=Команды!$AJ$4,TRUE,FALSE),IF(INDEX(Команды!$A$2:$AN$7500,MATCH(BO$3,Команды!$A$2:$A$7500,0),$E115+2)=Команды!$AJ$5,TRUE,FALSE),IF(INDEX(Команды!$A$2:$AN$7500,MATCH(BO$3,Команды!$A$2:$A$7500,0),$E115+2)=Команды!$AJ$6,TRUE,FALSE),IF(INDEX(Команды!$A$2:$AN$7500,MATCH(BO$3,Команды!$A$2:$A$7500,0),$E115+2)=Команды!$AJ$7,TRUE,FALSE),IF(INDEX(Команды!$A$2:$AN$7500,MATCH(BO$3,Команды!$A$2:$A$7500,0),$E115+2)=Команды!$AJ$8,TRUE,FALSE),IF(INDEX(Команды!$A$2:$AN$7500,MATCH(BO$3,Команды!$A$2:$A$7500,0),$E115+2)=Команды!$AJ$9,TRUE,FALSE),IF(INDEX(Команды!$A$2:$AN$7500,MATCH(BO$3,Команды!$A$2:$A$7500,0),$E115+2)=Команды!$AJ$10,TRUE,FALSE),IF(INDEX(Команды!$A$2:$AN$7500,MATCH(BO$3,Команды!$A$2:$A$7500,0),$E115+2)=Команды!$AJ$11,TRUE,FALSE),IF(INDEX(Команды!$A$2:$AN$7500,MATCH(BO$3,Команды!$A$2:$A$7500,0),$E115+2)=Команды!$AJ$12,TRUE,FALSE),IF(INDEX(Команды!$A$2:$AN$7500,MATCH(BO$3,Команды!$A$2:$A$7500,0),$E115+2)=Команды!$AJ$13,TRUE,FALSE),IF(INDEX(Команды!$A$2:$AN$7500,MATCH(BO$3,Команды!$A$2:$A$7500,0),$E115+2)=Команды!$AJ$14,TRUE,FALSE),IF(INDEX(Команды!$A$2:$AN$7500,MATCH(BO$3,Команды!$A$2:$A$7500,0),$E115+2)=Команды!$AJ$15,TRUE,FALSE),IF(INDEX(Команды!$A$2:$AN$7500,MATCH(BO$3,Команды!$A$2:$A$7500,0),$E115+2)=Команды!$AJ$16,TRUE,FALSE),,IF(INDEX(Команды!$A$2:$AN$7500,MATCH(BO$3,Команды!$A$2:$A$7500,0),$E115+2)=Команды!$AJ$17,TRUE,FALSE),,IF(INDEX(Команды!$A$2:$AN$7500,MATCH(BO$3,Команды!$A$2:$A$7500,0),$E115+2)=Команды!$AJ$18,TRUE,FALSE),,IF(INDEX(Команды!$A$2:$AN$7500,MATCH(BO$3,Команды!$A$2:$A$7500,0),$E115+2)=Команды!$AJ$19,TRUE,FALSE)),INDEX(Команды!$AJ$2:$AK$19,MATCH(INDEX(Команды!$A$2:$AN$7500,MATCH(BO$3,Команды!$A$2:$A$7500,0),$E115+2),Команды!$AJ$2:$AJ$19,0),2),0)</f>
        <v>0</v>
      </c>
      <c r="BP115" s="175">
        <f>IF(OR(IF(INDEX(Команды!$A$2:$AN$7500,MATCH(BO$3,Команды!$A$2:$A$7500,0),$E115+2)=Команды!$AJ$2,TRUE,FALSE),IF(INDEX(Команды!$A$2:$AN$7500,MATCH(BO$3,Команды!$A$2:$A$7500,0),$E115+2)=Команды!$AJ$3,TRUE,FALSE),IF(INDEX(Команды!$A$2:$AN$7500,MATCH(BO$3,Команды!$A$2:$A$7500,0),$E115+2)=Команды!$AJ$4,TRUE,FALSE),IF(INDEX(Команды!$A$2:$AN$7500,MATCH(BO$3,Команды!$A$2:$A$7500,0),$E115+2)=Команды!$AJ$5,TRUE,FALSE),IF(INDEX(Команды!$A$2:$AN$7500,MATCH(BO$3,Команды!$A$2:$A$7500,0),$E115+2)=Команды!$AJ$6,TRUE,FALSE),IF(INDEX(Команды!$A$2:$AN$7500,MATCH(BO$3,Команды!$A$2:$A$7500,0),$E115+2)=Команды!$AJ$7,TRUE,FALSE),IF(INDEX(Команды!$A$2:$AN$7500,MATCH(BO$3,Команды!$A$2:$A$7500,0),$E115+2)=Команды!$AJ$8,TRUE,FALSE),IF(INDEX(Команды!$A$2:$AN$7500,MATCH(BO$3,Команды!$A$2:$A$7500,0),$E115+2)=Команды!$AJ$9,TRUE,FALSE),IF(INDEX(Команды!$A$2:$AN$7500,MATCH(BO$3,Команды!$A$2:$A$7500,0),$E115+2)=Команды!$AJ$10,TRUE,FALSE),IF(INDEX(Команды!$A$2:$AN$7500,MATCH(BO$3,Команды!$A$2:$A$7500,0),$E115+2)=Команды!$AJ$11,TRUE,FALSE),IF(INDEX(Команды!$A$2:$AN$7500,MATCH(BO$3,Команды!$A$2:$A$7500,0),$E115+2)=Команды!$AJ$12,TRUE,FALSE),IF(INDEX(Команды!$A$2:$AN$7500,MATCH(BO$3,Команды!$A$2:$A$7500,0),$E115+2)=Команды!$AJ$13,TRUE,FALSE),IF(INDEX(Команды!$A$2:$AN$7500,MATCH(BO$3,Команды!$A$2:$A$7500,0),$E115+2)=Команды!$AJ$14,TRUE,FALSE),IF(INDEX(Команды!$A$2:$AN$7500,MATCH(BO$3,Команды!$A$2:$A$7500,0),$E115+2)=Команды!$AJ$15,TRUE,FALSE),IF(INDEX(Команды!$A$2:$AN$7500,MATCH(BO$3,Команды!$A$2:$A$7500,0),$E115+2)=Команды!$AJ$16,TRUE,FALSE),IF(INDEX(Команды!$A$2:$AN$7500,MATCH(BO$3,Команды!$A$2:$A$7500,0),$E115+2)=Команды!$AJ$17,TRUE,FALSE),IF(INDEX(Команды!$A$2:$AN$7500,MATCH(BO$3,Команды!$A$2:$A$7500,0),$E115+2)=Команды!$AJ$18,TRUE,FALSE),IF(INDEX(Команды!$A$2:$AN$7500,MATCH(BO$3,Команды!$A$2:$A$7500,0),$E115+2)=Команды!$AJ$19,TRUE,FALSE)),INDEX(Команды!$AJ$2:$AL$19,MATCH(INDEX(Команды!$A$2:$AN$7500,MATCH(BO$3,Команды!$A$2:$A$7500,0),$E115+2),Команды!$AJ$2:$AJ$19,0),3),0)</f>
        <v>0</v>
      </c>
      <c r="BQ115" s="342"/>
      <c r="BR115" s="174">
        <f>IF(OR(IF(INDEX(Команды!$A$2:$AN$7500,MATCH(BR$3,Команды!$A$2:$A$7500,0),$E115+2)=Команды!$AJ$2,TRUE,FALSE),IF(INDEX(Команды!$A$2:$AN$7500,MATCH(BR$3,Команды!$A$2:$A$7500,0),$E115+2)=Команды!$AJ$3,TRUE,FALSE),IF(INDEX(Команды!$A$2:$AN$7500,MATCH(BR$3,Команды!$A$2:$A$7500,0),$E115+2)=Команды!$AJ$4,TRUE,FALSE),IF(INDEX(Команды!$A$2:$AN$7500,MATCH(BR$3,Команды!$A$2:$A$7500,0),$E115+2)=Команды!$AJ$5,TRUE,FALSE),IF(INDEX(Команды!$A$2:$AN$7500,MATCH(BR$3,Команды!$A$2:$A$7500,0),$E115+2)=Команды!$AJ$6,TRUE,FALSE),IF(INDEX(Команды!$A$2:$AN$7500,MATCH(BR$3,Команды!$A$2:$A$7500,0),$E115+2)=Команды!$AJ$7,TRUE,FALSE),IF(INDEX(Команды!$A$2:$AN$7500,MATCH(BR$3,Команды!$A$2:$A$7500,0),$E115+2)=Команды!$AJ$8,TRUE,FALSE),IF(INDEX(Команды!$A$2:$AN$7500,MATCH(BR$3,Команды!$A$2:$A$7500,0),$E115+2)=Команды!$AJ$9,TRUE,FALSE),IF(INDEX(Команды!$A$2:$AN$7500,MATCH(BR$3,Команды!$A$2:$A$7500,0),$E115+2)=Команды!$AJ$10,TRUE,FALSE),IF(INDEX(Команды!$A$2:$AN$7500,MATCH(BR$3,Команды!$A$2:$A$7500,0),$E115+2)=Команды!$AJ$11,TRUE,FALSE),IF(INDEX(Команды!$A$2:$AN$7500,MATCH(BR$3,Команды!$A$2:$A$7500,0),$E115+2)=Команды!$AJ$12,TRUE,FALSE),IF(INDEX(Команды!$A$2:$AN$7500,MATCH(BR$3,Команды!$A$2:$A$7500,0),$E115+2)=Команды!$AJ$13,TRUE,FALSE),IF(INDEX(Команды!$A$2:$AN$7500,MATCH(BR$3,Команды!$A$2:$A$7500,0),$E115+2)=Команды!$AJ$14,TRUE,FALSE),IF(INDEX(Команды!$A$2:$AN$7500,MATCH(BR$3,Команды!$A$2:$A$7500,0),$E115+2)=Команды!$AJ$15,TRUE,FALSE),IF(INDEX(Команды!$A$2:$AN$7500,MATCH(BR$3,Команды!$A$2:$A$7500,0),$E115+2)=Команды!$AJ$16,TRUE,FALSE),,IF(INDEX(Команды!$A$2:$AN$7500,MATCH(BR$3,Команды!$A$2:$A$7500,0),$E115+2)=Команды!$AJ$17,TRUE,FALSE),,IF(INDEX(Команды!$A$2:$AN$7500,MATCH(BR$3,Команды!$A$2:$A$7500,0),$E115+2)=Команды!$AJ$18,TRUE,FALSE),,IF(INDEX(Команды!$A$2:$AN$7500,MATCH(BR$3,Команды!$A$2:$A$7500,0),$E115+2)=Команды!$AJ$19,TRUE,FALSE)),INDEX(Команды!$AJ$2:$AK$19,MATCH(INDEX(Команды!$A$2:$AN$7500,MATCH(BR$3,Команды!$A$2:$A$7500,0),$E115+2),Команды!$AJ$2:$AJ$19,0),2),0)</f>
        <v>0</v>
      </c>
      <c r="BS115" s="175">
        <f>IF(OR(IF(INDEX(Команды!$A$2:$AN$7500,MATCH(BR$3,Команды!$A$2:$A$7500,0),$E115+2)=Команды!$AJ$2,TRUE,FALSE),IF(INDEX(Команды!$A$2:$AN$7500,MATCH(BR$3,Команды!$A$2:$A$7500,0),$E115+2)=Команды!$AJ$3,TRUE,FALSE),IF(INDEX(Команды!$A$2:$AN$7500,MATCH(BR$3,Команды!$A$2:$A$7500,0),$E115+2)=Команды!$AJ$4,TRUE,FALSE),IF(INDEX(Команды!$A$2:$AN$7500,MATCH(BR$3,Команды!$A$2:$A$7500,0),$E115+2)=Команды!$AJ$5,TRUE,FALSE),IF(INDEX(Команды!$A$2:$AN$7500,MATCH(BR$3,Команды!$A$2:$A$7500,0),$E115+2)=Команды!$AJ$6,TRUE,FALSE),IF(INDEX(Команды!$A$2:$AN$7500,MATCH(BR$3,Команды!$A$2:$A$7500,0),$E115+2)=Команды!$AJ$7,TRUE,FALSE),IF(INDEX(Команды!$A$2:$AN$7500,MATCH(BR$3,Команды!$A$2:$A$7500,0),$E115+2)=Команды!$AJ$8,TRUE,FALSE),IF(INDEX(Команды!$A$2:$AN$7500,MATCH(BR$3,Команды!$A$2:$A$7500,0),$E115+2)=Команды!$AJ$9,TRUE,FALSE),IF(INDEX(Команды!$A$2:$AN$7500,MATCH(BR$3,Команды!$A$2:$A$7500,0),$E115+2)=Команды!$AJ$10,TRUE,FALSE),IF(INDEX(Команды!$A$2:$AN$7500,MATCH(BR$3,Команды!$A$2:$A$7500,0),$E115+2)=Команды!$AJ$11,TRUE,FALSE),IF(INDEX(Команды!$A$2:$AN$7500,MATCH(BR$3,Команды!$A$2:$A$7500,0),$E115+2)=Команды!$AJ$12,TRUE,FALSE),IF(INDEX(Команды!$A$2:$AN$7500,MATCH(BR$3,Команды!$A$2:$A$7500,0),$E115+2)=Команды!$AJ$13,TRUE,FALSE),IF(INDEX(Команды!$A$2:$AN$7500,MATCH(BR$3,Команды!$A$2:$A$7500,0),$E115+2)=Команды!$AJ$14,TRUE,FALSE),IF(INDEX(Команды!$A$2:$AN$7500,MATCH(BR$3,Команды!$A$2:$A$7500,0),$E115+2)=Команды!$AJ$15,TRUE,FALSE),IF(INDEX(Команды!$A$2:$AN$7500,MATCH(BR$3,Команды!$A$2:$A$7500,0),$E115+2)=Команды!$AJ$16,TRUE,FALSE),IF(INDEX(Команды!$A$2:$AN$7500,MATCH(BR$3,Команды!$A$2:$A$7500,0),$E115+2)=Команды!$AJ$17,TRUE,FALSE),IF(INDEX(Команды!$A$2:$AN$7500,MATCH(BR$3,Команды!$A$2:$A$7500,0),$E115+2)=Команды!$AJ$18,TRUE,FALSE),IF(INDEX(Команды!$A$2:$AN$7500,MATCH(BR$3,Команды!$A$2:$A$7500,0),$E115+2)=Команды!$AJ$19,TRUE,FALSE)),INDEX(Команды!$AJ$2:$AL$19,MATCH(INDEX(Команды!$A$2:$AN$7500,MATCH(BR$3,Команды!$A$2:$A$7500,0),$E115+2),Команды!$AJ$2:$AJ$19,0),3),0)</f>
        <v>0</v>
      </c>
      <c r="BT115" s="342"/>
      <c r="BU115" s="174">
        <f>IF(OR(IF(INDEX(Команды!$A$2:$AN$7500,MATCH(BU$3,Команды!$A$2:$A$7500,0),$E115+2)=Команды!$AJ$2,TRUE,FALSE),IF(INDEX(Команды!$A$2:$AN$7500,MATCH(BU$3,Команды!$A$2:$A$7500,0),$E115+2)=Команды!$AJ$3,TRUE,FALSE),IF(INDEX(Команды!$A$2:$AN$7500,MATCH(BU$3,Команды!$A$2:$A$7500,0),$E115+2)=Команды!$AJ$4,TRUE,FALSE),IF(INDEX(Команды!$A$2:$AN$7500,MATCH(BU$3,Команды!$A$2:$A$7500,0),$E115+2)=Команды!$AJ$5,TRUE,FALSE),IF(INDEX(Команды!$A$2:$AN$7500,MATCH(BU$3,Команды!$A$2:$A$7500,0),$E115+2)=Команды!$AJ$6,TRUE,FALSE),IF(INDEX(Команды!$A$2:$AN$7500,MATCH(BU$3,Команды!$A$2:$A$7500,0),$E115+2)=Команды!$AJ$7,TRUE,FALSE),IF(INDEX(Команды!$A$2:$AN$7500,MATCH(BU$3,Команды!$A$2:$A$7500,0),$E115+2)=Команды!$AJ$8,TRUE,FALSE),IF(INDEX(Команды!$A$2:$AN$7500,MATCH(BU$3,Команды!$A$2:$A$7500,0),$E115+2)=Команды!$AJ$9,TRUE,FALSE),IF(INDEX(Команды!$A$2:$AN$7500,MATCH(BU$3,Команды!$A$2:$A$7500,0),$E115+2)=Команды!$AJ$10,TRUE,FALSE),IF(INDEX(Команды!$A$2:$AN$7500,MATCH(BU$3,Команды!$A$2:$A$7500,0),$E115+2)=Команды!$AJ$11,TRUE,FALSE),IF(INDEX(Команды!$A$2:$AN$7500,MATCH(BU$3,Команды!$A$2:$A$7500,0),$E115+2)=Команды!$AJ$12,TRUE,FALSE),IF(INDEX(Команды!$A$2:$AN$7500,MATCH(BU$3,Команды!$A$2:$A$7500,0),$E115+2)=Команды!$AJ$13,TRUE,FALSE),IF(INDEX(Команды!$A$2:$AN$7500,MATCH(BU$3,Команды!$A$2:$A$7500,0),$E115+2)=Команды!$AJ$14,TRUE,FALSE),IF(INDEX(Команды!$A$2:$AN$7500,MATCH(BU$3,Команды!$A$2:$A$7500,0),$E115+2)=Команды!$AJ$15,TRUE,FALSE),IF(INDEX(Команды!$A$2:$AN$7500,MATCH(BU$3,Команды!$A$2:$A$7500,0),$E115+2)=Команды!$AJ$16,TRUE,FALSE),,IF(INDEX(Команды!$A$2:$AN$7500,MATCH(BU$3,Команды!$A$2:$A$7500,0),$E115+2)=Команды!$AJ$17,TRUE,FALSE),,IF(INDEX(Команды!$A$2:$AN$7500,MATCH(BU$3,Команды!$A$2:$A$7500,0),$E115+2)=Команды!$AJ$18,TRUE,FALSE),,IF(INDEX(Команды!$A$2:$AN$7500,MATCH(BU$3,Команды!$A$2:$A$7500,0),$E115+2)=Команды!$AJ$19,TRUE,FALSE)),INDEX(Команды!$AJ$2:$AK$19,MATCH(INDEX(Команды!$A$2:$AN$7500,MATCH(BU$3,Команды!$A$2:$A$7500,0),$E115+2),Команды!$AJ$2:$AJ$19,0),2),0)</f>
        <v>0</v>
      </c>
      <c r="BV115" s="175">
        <f>IF(OR(IF(INDEX(Команды!$A$2:$AN$7500,MATCH(BU$3,Команды!$A$2:$A$7500,0),$E115+2)=Команды!$AJ$2,TRUE,FALSE),IF(INDEX(Команды!$A$2:$AN$7500,MATCH(BU$3,Команды!$A$2:$A$7500,0),$E115+2)=Команды!$AJ$3,TRUE,FALSE),IF(INDEX(Команды!$A$2:$AN$7500,MATCH(BU$3,Команды!$A$2:$A$7500,0),$E115+2)=Команды!$AJ$4,TRUE,FALSE),IF(INDEX(Команды!$A$2:$AN$7500,MATCH(BU$3,Команды!$A$2:$A$7500,0),$E115+2)=Команды!$AJ$5,TRUE,FALSE),IF(INDEX(Команды!$A$2:$AN$7500,MATCH(BU$3,Команды!$A$2:$A$7500,0),$E115+2)=Команды!$AJ$6,TRUE,FALSE),IF(INDEX(Команды!$A$2:$AN$7500,MATCH(BU$3,Команды!$A$2:$A$7500,0),$E115+2)=Команды!$AJ$7,TRUE,FALSE),IF(INDEX(Команды!$A$2:$AN$7500,MATCH(BU$3,Команды!$A$2:$A$7500,0),$E115+2)=Команды!$AJ$8,TRUE,FALSE),IF(INDEX(Команды!$A$2:$AN$7500,MATCH(BU$3,Команды!$A$2:$A$7500,0),$E115+2)=Команды!$AJ$9,TRUE,FALSE),IF(INDEX(Команды!$A$2:$AN$7500,MATCH(BU$3,Команды!$A$2:$A$7500,0),$E115+2)=Команды!$AJ$10,TRUE,FALSE),IF(INDEX(Команды!$A$2:$AN$7500,MATCH(BU$3,Команды!$A$2:$A$7500,0),$E115+2)=Команды!$AJ$11,TRUE,FALSE),IF(INDEX(Команды!$A$2:$AN$7500,MATCH(BU$3,Команды!$A$2:$A$7500,0),$E115+2)=Команды!$AJ$12,TRUE,FALSE),IF(INDEX(Команды!$A$2:$AN$7500,MATCH(BU$3,Команды!$A$2:$A$7500,0),$E115+2)=Команды!$AJ$13,TRUE,FALSE),IF(INDEX(Команды!$A$2:$AN$7500,MATCH(BU$3,Команды!$A$2:$A$7500,0),$E115+2)=Команды!$AJ$14,TRUE,FALSE),IF(INDEX(Команды!$A$2:$AN$7500,MATCH(BU$3,Команды!$A$2:$A$7500,0),$E115+2)=Команды!$AJ$15,TRUE,FALSE),IF(INDEX(Команды!$A$2:$AN$7500,MATCH(BU$3,Команды!$A$2:$A$7500,0),$E115+2)=Команды!$AJ$16,TRUE,FALSE),IF(INDEX(Команды!$A$2:$AN$7500,MATCH(BU$3,Команды!$A$2:$A$7500,0),$E115+2)=Команды!$AJ$17,TRUE,FALSE),IF(INDEX(Команды!$A$2:$AN$7500,MATCH(BU$3,Команды!$A$2:$A$7500,0),$E115+2)=Команды!$AJ$18,TRUE,FALSE),IF(INDEX(Команды!$A$2:$AN$7500,MATCH(BU$3,Команды!$A$2:$A$7500,0),$E115+2)=Команды!$AJ$19,TRUE,FALSE)),INDEX(Команды!$AJ$2:$AL$19,MATCH(INDEX(Команды!$A$2:$AN$7500,MATCH(BU$3,Команды!$A$2:$A$7500,0),$E115+2),Команды!$AJ$2:$AJ$19,0),3),0)</f>
        <v>0</v>
      </c>
      <c r="BW115" s="342"/>
      <c r="BX115" s="174">
        <f>IF(OR(IF(INDEX(Команды!$A$2:$AN$7500,MATCH(BX$3,Команды!$A$2:$A$7500,0),$E115+2)=Команды!$AJ$2,TRUE,FALSE),IF(INDEX(Команды!$A$2:$AN$7500,MATCH(BX$3,Команды!$A$2:$A$7500,0),$E115+2)=Команды!$AJ$3,TRUE,FALSE),IF(INDEX(Команды!$A$2:$AN$7500,MATCH(BX$3,Команды!$A$2:$A$7500,0),$E115+2)=Команды!$AJ$4,TRUE,FALSE),IF(INDEX(Команды!$A$2:$AN$7500,MATCH(BX$3,Команды!$A$2:$A$7500,0),$E115+2)=Команды!$AJ$5,TRUE,FALSE),IF(INDEX(Команды!$A$2:$AN$7500,MATCH(BX$3,Команды!$A$2:$A$7500,0),$E115+2)=Команды!$AJ$6,TRUE,FALSE),IF(INDEX(Команды!$A$2:$AN$7500,MATCH(BX$3,Команды!$A$2:$A$7500,0),$E115+2)=Команды!$AJ$7,TRUE,FALSE),IF(INDEX(Команды!$A$2:$AN$7500,MATCH(BX$3,Команды!$A$2:$A$7500,0),$E115+2)=Команды!$AJ$8,TRUE,FALSE),IF(INDEX(Команды!$A$2:$AN$7500,MATCH(BX$3,Команды!$A$2:$A$7500,0),$E115+2)=Команды!$AJ$9,TRUE,FALSE),IF(INDEX(Команды!$A$2:$AN$7500,MATCH(BX$3,Команды!$A$2:$A$7500,0),$E115+2)=Команды!$AJ$10,TRUE,FALSE),IF(INDEX(Команды!$A$2:$AN$7500,MATCH(BX$3,Команды!$A$2:$A$7500,0),$E115+2)=Команды!$AJ$11,TRUE,FALSE),IF(INDEX(Команды!$A$2:$AN$7500,MATCH(BX$3,Команды!$A$2:$A$7500,0),$E115+2)=Команды!$AJ$12,TRUE,FALSE),IF(INDEX(Команды!$A$2:$AN$7500,MATCH(BX$3,Команды!$A$2:$A$7500,0),$E115+2)=Команды!$AJ$13,TRUE,FALSE),IF(INDEX(Команды!$A$2:$AN$7500,MATCH(BX$3,Команды!$A$2:$A$7500,0),$E115+2)=Команды!$AJ$14,TRUE,FALSE),IF(INDEX(Команды!$A$2:$AN$7500,MATCH(BX$3,Команды!$A$2:$A$7500,0),$E115+2)=Команды!$AJ$15,TRUE,FALSE),IF(INDEX(Команды!$A$2:$AN$7500,MATCH(BX$3,Команды!$A$2:$A$7500,0),$E115+2)=Команды!$AJ$16,TRUE,FALSE),,IF(INDEX(Команды!$A$2:$AN$7500,MATCH(BX$3,Команды!$A$2:$A$7500,0),$E115+2)=Команды!$AJ$17,TRUE,FALSE),,IF(INDEX(Команды!$A$2:$AN$7500,MATCH(BX$3,Команды!$A$2:$A$7500,0),$E115+2)=Команды!$AJ$18,TRUE,FALSE),,IF(INDEX(Команды!$A$2:$AN$7500,MATCH(BX$3,Команды!$A$2:$A$7500,0),$E115+2)=Команды!$AJ$19,TRUE,FALSE)),INDEX(Команды!$AJ$2:$AK$19,MATCH(INDEX(Команды!$A$2:$AN$7500,MATCH(BX$3,Команды!$A$2:$A$7500,0),$E115+2),Команды!$AJ$2:$AJ$19,0),2),0)</f>
        <v>0</v>
      </c>
      <c r="BY115" s="175">
        <f>IF(OR(IF(INDEX(Команды!$A$2:$AN$7500,MATCH(BX$3,Команды!$A$2:$A$7500,0),$E115+2)=Команды!$AJ$2,TRUE,FALSE),IF(INDEX(Команды!$A$2:$AN$7500,MATCH(BX$3,Команды!$A$2:$A$7500,0),$E115+2)=Команды!$AJ$3,TRUE,FALSE),IF(INDEX(Команды!$A$2:$AN$7500,MATCH(BX$3,Команды!$A$2:$A$7500,0),$E115+2)=Команды!$AJ$4,TRUE,FALSE),IF(INDEX(Команды!$A$2:$AN$7500,MATCH(BX$3,Команды!$A$2:$A$7500,0),$E115+2)=Команды!$AJ$5,TRUE,FALSE),IF(INDEX(Команды!$A$2:$AN$7500,MATCH(BX$3,Команды!$A$2:$A$7500,0),$E115+2)=Команды!$AJ$6,TRUE,FALSE),IF(INDEX(Команды!$A$2:$AN$7500,MATCH(BX$3,Команды!$A$2:$A$7500,0),$E115+2)=Команды!$AJ$7,TRUE,FALSE),IF(INDEX(Команды!$A$2:$AN$7500,MATCH(BX$3,Команды!$A$2:$A$7500,0),$E115+2)=Команды!$AJ$8,TRUE,FALSE),IF(INDEX(Команды!$A$2:$AN$7500,MATCH(BX$3,Команды!$A$2:$A$7500,0),$E115+2)=Команды!$AJ$9,TRUE,FALSE),IF(INDEX(Команды!$A$2:$AN$7500,MATCH(BX$3,Команды!$A$2:$A$7500,0),$E115+2)=Команды!$AJ$10,TRUE,FALSE),IF(INDEX(Команды!$A$2:$AN$7500,MATCH(BX$3,Команды!$A$2:$A$7500,0),$E115+2)=Команды!$AJ$11,TRUE,FALSE),IF(INDEX(Команды!$A$2:$AN$7500,MATCH(BX$3,Команды!$A$2:$A$7500,0),$E115+2)=Команды!$AJ$12,TRUE,FALSE),IF(INDEX(Команды!$A$2:$AN$7500,MATCH(BX$3,Команды!$A$2:$A$7500,0),$E115+2)=Команды!$AJ$13,TRUE,FALSE),IF(INDEX(Команды!$A$2:$AN$7500,MATCH(BX$3,Команды!$A$2:$A$7500,0),$E115+2)=Команды!$AJ$14,TRUE,FALSE),IF(INDEX(Команды!$A$2:$AN$7500,MATCH(BX$3,Команды!$A$2:$A$7500,0),$E115+2)=Команды!$AJ$15,TRUE,FALSE),IF(INDEX(Команды!$A$2:$AN$7500,MATCH(BX$3,Команды!$A$2:$A$7500,0),$E115+2)=Команды!$AJ$16,TRUE,FALSE),IF(INDEX(Команды!$A$2:$AN$7500,MATCH(BX$3,Команды!$A$2:$A$7500,0),$E115+2)=Команды!$AJ$17,TRUE,FALSE),IF(INDEX(Команды!$A$2:$AN$7500,MATCH(BX$3,Команды!$A$2:$A$7500,0),$E115+2)=Команды!$AJ$18,TRUE,FALSE),IF(INDEX(Команды!$A$2:$AN$7500,MATCH(BX$3,Команды!$A$2:$A$7500,0),$E115+2)=Команды!$AJ$19,TRUE,FALSE)),INDEX(Команды!$AJ$2:$AL$19,MATCH(INDEX(Команды!$A$2:$AN$7500,MATCH(BX$3,Команды!$A$2:$A$7500,0),$E115+2),Команды!$AJ$2:$AJ$19,0),3),0)</f>
        <v>0</v>
      </c>
      <c r="BZ115" s="342"/>
      <c r="CA115" s="174">
        <f>IF(OR(IF(INDEX(Команды!$A$2:$AN$7500,MATCH(CA$3,Команды!$A$2:$A$7500,0),$E115+2)=Команды!$AJ$2,TRUE,FALSE),IF(INDEX(Команды!$A$2:$AN$7500,MATCH(CA$3,Команды!$A$2:$A$7500,0),$E115+2)=Команды!$AJ$3,TRUE,FALSE),IF(INDEX(Команды!$A$2:$AN$7500,MATCH(CA$3,Команды!$A$2:$A$7500,0),$E115+2)=Команды!$AJ$4,TRUE,FALSE),IF(INDEX(Команды!$A$2:$AN$7500,MATCH(CA$3,Команды!$A$2:$A$7500,0),$E115+2)=Команды!$AJ$5,TRUE,FALSE),IF(INDEX(Команды!$A$2:$AN$7500,MATCH(CA$3,Команды!$A$2:$A$7500,0),$E115+2)=Команды!$AJ$6,TRUE,FALSE),IF(INDEX(Команды!$A$2:$AN$7500,MATCH(CA$3,Команды!$A$2:$A$7500,0),$E115+2)=Команды!$AJ$7,TRUE,FALSE),IF(INDEX(Команды!$A$2:$AN$7500,MATCH(CA$3,Команды!$A$2:$A$7500,0),$E115+2)=Команды!$AJ$8,TRUE,FALSE),IF(INDEX(Команды!$A$2:$AN$7500,MATCH(CA$3,Команды!$A$2:$A$7500,0),$E115+2)=Команды!$AJ$9,TRUE,FALSE),IF(INDEX(Команды!$A$2:$AN$7500,MATCH(CA$3,Команды!$A$2:$A$7500,0),$E115+2)=Команды!$AJ$10,TRUE,FALSE),IF(INDEX(Команды!$A$2:$AN$7500,MATCH(CA$3,Команды!$A$2:$A$7500,0),$E115+2)=Команды!$AJ$11,TRUE,FALSE),IF(INDEX(Команды!$A$2:$AN$7500,MATCH(CA$3,Команды!$A$2:$A$7500,0),$E115+2)=Команды!$AJ$12,TRUE,FALSE),IF(INDEX(Команды!$A$2:$AN$7500,MATCH(CA$3,Команды!$A$2:$A$7500,0),$E115+2)=Команды!$AJ$13,TRUE,FALSE),IF(INDEX(Команды!$A$2:$AN$7500,MATCH(CA$3,Команды!$A$2:$A$7500,0),$E115+2)=Команды!$AJ$14,TRUE,FALSE),IF(INDEX(Команды!$A$2:$AN$7500,MATCH(CA$3,Команды!$A$2:$A$7500,0),$E115+2)=Команды!$AJ$15,TRUE,FALSE),IF(INDEX(Команды!$A$2:$AN$7500,MATCH(CA$3,Команды!$A$2:$A$7500,0),$E115+2)=Команды!$AJ$16,TRUE,FALSE),,IF(INDEX(Команды!$A$2:$AN$7500,MATCH(CA$3,Команды!$A$2:$A$7500,0),$E115+2)=Команды!$AJ$17,TRUE,FALSE),,IF(INDEX(Команды!$A$2:$AN$7500,MATCH(CA$3,Команды!$A$2:$A$7500,0),$E115+2)=Команды!$AJ$18,TRUE,FALSE),,IF(INDEX(Команды!$A$2:$AN$7500,MATCH(CA$3,Команды!$A$2:$A$7500,0),$E115+2)=Команды!$AJ$19,TRUE,FALSE)),INDEX(Команды!$AJ$2:$AK$19,MATCH(INDEX(Команды!$A$2:$AN$7500,MATCH(CA$3,Команды!$A$2:$A$7500,0),$E115+2),Команды!$AJ$2:$AJ$19,0),2),0)</f>
        <v>0</v>
      </c>
      <c r="CB115" s="175">
        <f>IF(OR(IF(INDEX(Команды!$A$2:$AN$7500,MATCH(CA$3,Команды!$A$2:$A$7500,0),$E115+2)=Команды!$AJ$2,TRUE,FALSE),IF(INDEX(Команды!$A$2:$AN$7500,MATCH(CA$3,Команды!$A$2:$A$7500,0),$E115+2)=Команды!$AJ$3,TRUE,FALSE),IF(INDEX(Команды!$A$2:$AN$7500,MATCH(CA$3,Команды!$A$2:$A$7500,0),$E115+2)=Команды!$AJ$4,TRUE,FALSE),IF(INDEX(Команды!$A$2:$AN$7500,MATCH(CA$3,Команды!$A$2:$A$7500,0),$E115+2)=Команды!$AJ$5,TRUE,FALSE),IF(INDEX(Команды!$A$2:$AN$7500,MATCH(CA$3,Команды!$A$2:$A$7500,0),$E115+2)=Команды!$AJ$6,TRUE,FALSE),IF(INDEX(Команды!$A$2:$AN$7500,MATCH(CA$3,Команды!$A$2:$A$7500,0),$E115+2)=Команды!$AJ$7,TRUE,FALSE),IF(INDEX(Команды!$A$2:$AN$7500,MATCH(CA$3,Команды!$A$2:$A$7500,0),$E115+2)=Команды!$AJ$8,TRUE,FALSE),IF(INDEX(Команды!$A$2:$AN$7500,MATCH(CA$3,Команды!$A$2:$A$7500,0),$E115+2)=Команды!$AJ$9,TRUE,FALSE),IF(INDEX(Команды!$A$2:$AN$7500,MATCH(CA$3,Команды!$A$2:$A$7500,0),$E115+2)=Команды!$AJ$10,TRUE,FALSE),IF(INDEX(Команды!$A$2:$AN$7500,MATCH(CA$3,Команды!$A$2:$A$7500,0),$E115+2)=Команды!$AJ$11,TRUE,FALSE),IF(INDEX(Команды!$A$2:$AN$7500,MATCH(CA$3,Команды!$A$2:$A$7500,0),$E115+2)=Команды!$AJ$12,TRUE,FALSE),IF(INDEX(Команды!$A$2:$AN$7500,MATCH(CA$3,Команды!$A$2:$A$7500,0),$E115+2)=Команды!$AJ$13,TRUE,FALSE),IF(INDEX(Команды!$A$2:$AN$7500,MATCH(CA$3,Команды!$A$2:$A$7500,0),$E115+2)=Команды!$AJ$14,TRUE,FALSE),IF(INDEX(Команды!$A$2:$AN$7500,MATCH(CA$3,Команды!$A$2:$A$7500,0),$E115+2)=Команды!$AJ$15,TRUE,FALSE),IF(INDEX(Команды!$A$2:$AN$7500,MATCH(CA$3,Команды!$A$2:$A$7500,0),$E115+2)=Команды!$AJ$16,TRUE,FALSE),IF(INDEX(Команды!$A$2:$AN$7500,MATCH(CA$3,Команды!$A$2:$A$7500,0),$E115+2)=Команды!$AJ$17,TRUE,FALSE),IF(INDEX(Команды!$A$2:$AN$7500,MATCH(CA$3,Команды!$A$2:$A$7500,0),$E115+2)=Команды!$AJ$18,TRUE,FALSE),IF(INDEX(Команды!$A$2:$AN$7500,MATCH(CA$3,Команды!$A$2:$A$7500,0),$E115+2)=Команды!$AJ$19,TRUE,FALSE)),INDEX(Команды!$AJ$2:$AL$19,MATCH(INDEX(Команды!$A$2:$AN$7500,MATCH(CA$3,Команды!$A$2:$A$7500,0),$E115+2),Команды!$AJ$2:$AJ$19,0),3),0)</f>
        <v>0</v>
      </c>
      <c r="CC115" s="342"/>
      <c r="CD115" s="174">
        <f>IF(OR(IF(INDEX(Команды!$A$2:$AN$7500,MATCH(CD$3,Команды!$A$2:$A$7500,0),$E115+2)=Команды!$AJ$2,TRUE,FALSE),IF(INDEX(Команды!$A$2:$AN$7500,MATCH(CD$3,Команды!$A$2:$A$7500,0),$E115+2)=Команды!$AJ$3,TRUE,FALSE),IF(INDEX(Команды!$A$2:$AN$7500,MATCH(CD$3,Команды!$A$2:$A$7500,0),$E115+2)=Команды!$AJ$4,TRUE,FALSE),IF(INDEX(Команды!$A$2:$AN$7500,MATCH(CD$3,Команды!$A$2:$A$7500,0),$E115+2)=Команды!$AJ$5,TRUE,FALSE),IF(INDEX(Команды!$A$2:$AN$7500,MATCH(CD$3,Команды!$A$2:$A$7500,0),$E115+2)=Команды!$AJ$6,TRUE,FALSE),IF(INDEX(Команды!$A$2:$AN$7500,MATCH(CD$3,Команды!$A$2:$A$7500,0),$E115+2)=Команды!$AJ$7,TRUE,FALSE),IF(INDEX(Команды!$A$2:$AN$7500,MATCH(CD$3,Команды!$A$2:$A$7500,0),$E115+2)=Команды!$AJ$8,TRUE,FALSE),IF(INDEX(Команды!$A$2:$AN$7500,MATCH(CD$3,Команды!$A$2:$A$7500,0),$E115+2)=Команды!$AJ$9,TRUE,FALSE),IF(INDEX(Команды!$A$2:$AN$7500,MATCH(CD$3,Команды!$A$2:$A$7500,0),$E115+2)=Команды!$AJ$10,TRUE,FALSE),IF(INDEX(Команды!$A$2:$AN$7500,MATCH(CD$3,Команды!$A$2:$A$7500,0),$E115+2)=Команды!$AJ$11,TRUE,FALSE),IF(INDEX(Команды!$A$2:$AN$7500,MATCH(CD$3,Команды!$A$2:$A$7500,0),$E115+2)=Команды!$AJ$12,TRUE,FALSE),IF(INDEX(Команды!$A$2:$AN$7500,MATCH(CD$3,Команды!$A$2:$A$7500,0),$E115+2)=Команды!$AJ$13,TRUE,FALSE),IF(INDEX(Команды!$A$2:$AN$7500,MATCH(CD$3,Команды!$A$2:$A$7500,0),$E115+2)=Команды!$AJ$14,TRUE,FALSE),IF(INDEX(Команды!$A$2:$AN$7500,MATCH(CD$3,Команды!$A$2:$A$7500,0),$E115+2)=Команды!$AJ$15,TRUE,FALSE),IF(INDEX(Команды!$A$2:$AN$7500,MATCH(CD$3,Команды!$A$2:$A$7500,0),$E115+2)=Команды!$AJ$16,TRUE,FALSE),,IF(INDEX(Команды!$A$2:$AN$7500,MATCH(CD$3,Команды!$A$2:$A$7500,0),$E115+2)=Команды!$AJ$17,TRUE,FALSE),,IF(INDEX(Команды!$A$2:$AN$7500,MATCH(CD$3,Команды!$A$2:$A$7500,0),$E115+2)=Команды!$AJ$18,TRUE,FALSE),,IF(INDEX(Команды!$A$2:$AN$7500,MATCH(CD$3,Команды!$A$2:$A$7500,0),$E115+2)=Команды!$AJ$19,TRUE,FALSE)),INDEX(Команды!$AJ$2:$AK$19,MATCH(INDEX(Команды!$A$2:$AN$7500,MATCH(CD$3,Команды!$A$2:$A$7500,0),$E115+2),Команды!$AJ$2:$AJ$19,0),2),0)</f>
        <v>0</v>
      </c>
      <c r="CE115" s="175">
        <f>IF(OR(IF(INDEX(Команды!$A$2:$AN$7500,MATCH(CD$3,Команды!$A$2:$A$7500,0),$E115+2)=Команды!$AJ$2,TRUE,FALSE),IF(INDEX(Команды!$A$2:$AN$7500,MATCH(CD$3,Команды!$A$2:$A$7500,0),$E115+2)=Команды!$AJ$3,TRUE,FALSE),IF(INDEX(Команды!$A$2:$AN$7500,MATCH(CD$3,Команды!$A$2:$A$7500,0),$E115+2)=Команды!$AJ$4,TRUE,FALSE),IF(INDEX(Команды!$A$2:$AN$7500,MATCH(CD$3,Команды!$A$2:$A$7500,0),$E115+2)=Команды!$AJ$5,TRUE,FALSE),IF(INDEX(Команды!$A$2:$AN$7500,MATCH(CD$3,Команды!$A$2:$A$7500,0),$E115+2)=Команды!$AJ$6,TRUE,FALSE),IF(INDEX(Команды!$A$2:$AN$7500,MATCH(CD$3,Команды!$A$2:$A$7500,0),$E115+2)=Команды!$AJ$7,TRUE,FALSE),IF(INDEX(Команды!$A$2:$AN$7500,MATCH(CD$3,Команды!$A$2:$A$7500,0),$E115+2)=Команды!$AJ$8,TRUE,FALSE),IF(INDEX(Команды!$A$2:$AN$7500,MATCH(CD$3,Команды!$A$2:$A$7500,0),$E115+2)=Команды!$AJ$9,TRUE,FALSE),IF(INDEX(Команды!$A$2:$AN$7500,MATCH(CD$3,Команды!$A$2:$A$7500,0),$E115+2)=Команды!$AJ$10,TRUE,FALSE),IF(INDEX(Команды!$A$2:$AN$7500,MATCH(CD$3,Команды!$A$2:$A$7500,0),$E115+2)=Команды!$AJ$11,TRUE,FALSE),IF(INDEX(Команды!$A$2:$AN$7500,MATCH(CD$3,Команды!$A$2:$A$7500,0),$E115+2)=Команды!$AJ$12,TRUE,FALSE),IF(INDEX(Команды!$A$2:$AN$7500,MATCH(CD$3,Команды!$A$2:$A$7500,0),$E115+2)=Команды!$AJ$13,TRUE,FALSE),IF(INDEX(Команды!$A$2:$AN$7500,MATCH(CD$3,Команды!$A$2:$A$7500,0),$E115+2)=Команды!$AJ$14,TRUE,FALSE),IF(INDEX(Команды!$A$2:$AN$7500,MATCH(CD$3,Команды!$A$2:$A$7500,0),$E115+2)=Команды!$AJ$15,TRUE,FALSE),IF(INDEX(Команды!$A$2:$AN$7500,MATCH(CD$3,Команды!$A$2:$A$7500,0),$E115+2)=Команды!$AJ$16,TRUE,FALSE),IF(INDEX(Команды!$A$2:$AN$7500,MATCH(CD$3,Команды!$A$2:$A$7500,0),$E115+2)=Команды!$AJ$17,TRUE,FALSE),IF(INDEX(Команды!$A$2:$AN$7500,MATCH(CD$3,Команды!$A$2:$A$7500,0),$E115+2)=Команды!$AJ$18,TRUE,FALSE),IF(INDEX(Команды!$A$2:$AN$7500,MATCH(CD$3,Команды!$A$2:$A$7500,0),$E115+2)=Команды!$AJ$19,TRUE,FALSE)),INDEX(Команды!$AJ$2:$AL$19,MATCH(INDEX(Команды!$A$2:$AN$7500,MATCH(CD$3,Команды!$A$2:$A$7500,0),$E115+2),Команды!$AJ$2:$AJ$19,0),3),0)</f>
        <v>0</v>
      </c>
      <c r="CF115" s="342"/>
      <c r="CG115" s="174">
        <f>IF(OR(IF(INDEX(Команды!$A$2:$AN$7500,MATCH(CG$3,Команды!$A$2:$A$7500,0),$E115+2)=Команды!$AJ$2,TRUE,FALSE),IF(INDEX(Команды!$A$2:$AN$7500,MATCH(CG$3,Команды!$A$2:$A$7500,0),$E115+2)=Команды!$AJ$3,TRUE,FALSE),IF(INDEX(Команды!$A$2:$AN$7500,MATCH(CG$3,Команды!$A$2:$A$7500,0),$E115+2)=Команды!$AJ$4,TRUE,FALSE),IF(INDEX(Команды!$A$2:$AN$7500,MATCH(CG$3,Команды!$A$2:$A$7500,0),$E115+2)=Команды!$AJ$5,TRUE,FALSE),IF(INDEX(Команды!$A$2:$AN$7500,MATCH(CG$3,Команды!$A$2:$A$7500,0),$E115+2)=Команды!$AJ$6,TRUE,FALSE),IF(INDEX(Команды!$A$2:$AN$7500,MATCH(CG$3,Команды!$A$2:$A$7500,0),$E115+2)=Команды!$AJ$7,TRUE,FALSE),IF(INDEX(Команды!$A$2:$AN$7500,MATCH(CG$3,Команды!$A$2:$A$7500,0),$E115+2)=Команды!$AJ$8,TRUE,FALSE),IF(INDEX(Команды!$A$2:$AN$7500,MATCH(CG$3,Команды!$A$2:$A$7500,0),$E115+2)=Команды!$AJ$9,TRUE,FALSE),IF(INDEX(Команды!$A$2:$AN$7500,MATCH(CG$3,Команды!$A$2:$A$7500,0),$E115+2)=Команды!$AJ$10,TRUE,FALSE),IF(INDEX(Команды!$A$2:$AN$7500,MATCH(CG$3,Команды!$A$2:$A$7500,0),$E115+2)=Команды!$AJ$11,TRUE,FALSE),IF(INDEX(Команды!$A$2:$AN$7500,MATCH(CG$3,Команды!$A$2:$A$7500,0),$E115+2)=Команды!$AJ$12,TRUE,FALSE),IF(INDEX(Команды!$A$2:$AN$7500,MATCH(CG$3,Команды!$A$2:$A$7500,0),$E115+2)=Команды!$AJ$13,TRUE,FALSE),IF(INDEX(Команды!$A$2:$AN$7500,MATCH(CG$3,Команды!$A$2:$A$7500,0),$E115+2)=Команды!$AJ$14,TRUE,FALSE),IF(INDEX(Команды!$A$2:$AN$7500,MATCH(CG$3,Команды!$A$2:$A$7500,0),$E115+2)=Команды!$AJ$15,TRUE,FALSE),IF(INDEX(Команды!$A$2:$AN$7500,MATCH(CG$3,Команды!$A$2:$A$7500,0),$E115+2)=Команды!$AJ$16,TRUE,FALSE),,IF(INDEX(Команды!$A$2:$AN$7500,MATCH(CG$3,Команды!$A$2:$A$7500,0),$E115+2)=Команды!$AJ$17,TRUE,FALSE),,IF(INDEX(Команды!$A$2:$AN$7500,MATCH(CG$3,Команды!$A$2:$A$7500,0),$E115+2)=Команды!$AJ$18,TRUE,FALSE),,IF(INDEX(Команды!$A$2:$AN$7500,MATCH(CG$3,Команды!$A$2:$A$7500,0),$E115+2)=Команды!$AJ$19,TRUE,FALSE)),INDEX(Команды!$AJ$2:$AK$19,MATCH(INDEX(Команды!$A$2:$AN$7500,MATCH(CG$3,Команды!$A$2:$A$7500,0),$E115+2),Команды!$AJ$2:$AJ$19,0),2),0)</f>
        <v>0</v>
      </c>
      <c r="CH115" s="175">
        <f>IF(OR(IF(INDEX(Команды!$A$2:$AN$7500,MATCH(CG$3,Команды!$A$2:$A$7500,0),$E115+2)=Команды!$AJ$2,TRUE,FALSE),IF(INDEX(Команды!$A$2:$AN$7500,MATCH(CG$3,Команды!$A$2:$A$7500,0),$E115+2)=Команды!$AJ$3,TRUE,FALSE),IF(INDEX(Команды!$A$2:$AN$7500,MATCH(CG$3,Команды!$A$2:$A$7500,0),$E115+2)=Команды!$AJ$4,TRUE,FALSE),IF(INDEX(Команды!$A$2:$AN$7500,MATCH(CG$3,Команды!$A$2:$A$7500,0),$E115+2)=Команды!$AJ$5,TRUE,FALSE),IF(INDEX(Команды!$A$2:$AN$7500,MATCH(CG$3,Команды!$A$2:$A$7500,0),$E115+2)=Команды!$AJ$6,TRUE,FALSE),IF(INDEX(Команды!$A$2:$AN$7500,MATCH(CG$3,Команды!$A$2:$A$7500,0),$E115+2)=Команды!$AJ$7,TRUE,FALSE),IF(INDEX(Команды!$A$2:$AN$7500,MATCH(CG$3,Команды!$A$2:$A$7500,0),$E115+2)=Команды!$AJ$8,TRUE,FALSE),IF(INDEX(Команды!$A$2:$AN$7500,MATCH(CG$3,Команды!$A$2:$A$7500,0),$E115+2)=Команды!$AJ$9,TRUE,FALSE),IF(INDEX(Команды!$A$2:$AN$7500,MATCH(CG$3,Команды!$A$2:$A$7500,0),$E115+2)=Команды!$AJ$10,TRUE,FALSE),IF(INDEX(Команды!$A$2:$AN$7500,MATCH(CG$3,Команды!$A$2:$A$7500,0),$E115+2)=Команды!$AJ$11,TRUE,FALSE),IF(INDEX(Команды!$A$2:$AN$7500,MATCH(CG$3,Команды!$A$2:$A$7500,0),$E115+2)=Команды!$AJ$12,TRUE,FALSE),IF(INDEX(Команды!$A$2:$AN$7500,MATCH(CG$3,Команды!$A$2:$A$7500,0),$E115+2)=Команды!$AJ$13,TRUE,FALSE),IF(INDEX(Команды!$A$2:$AN$7500,MATCH(CG$3,Команды!$A$2:$A$7500,0),$E115+2)=Команды!$AJ$14,TRUE,FALSE),IF(INDEX(Команды!$A$2:$AN$7500,MATCH(CG$3,Команды!$A$2:$A$7500,0),$E115+2)=Команды!$AJ$15,TRUE,FALSE),IF(INDEX(Команды!$A$2:$AN$7500,MATCH(CG$3,Команды!$A$2:$A$7500,0),$E115+2)=Команды!$AJ$16,TRUE,FALSE),IF(INDEX(Команды!$A$2:$AN$7500,MATCH(CG$3,Команды!$A$2:$A$7500,0),$E115+2)=Команды!$AJ$17,TRUE,FALSE),IF(INDEX(Команды!$A$2:$AN$7500,MATCH(CG$3,Команды!$A$2:$A$7500,0),$E115+2)=Команды!$AJ$18,TRUE,FALSE),IF(INDEX(Команды!$A$2:$AN$7500,MATCH(CG$3,Команды!$A$2:$A$7500,0),$E115+2)=Команды!$AJ$19,TRUE,FALSE)),INDEX(Команды!$AJ$2:$AL$19,MATCH(INDEX(Команды!$A$2:$AN$7500,MATCH(CG$3,Команды!$A$2:$A$7500,0),$E115+2),Команды!$AJ$2:$AJ$19,0),3),0)</f>
        <v>0</v>
      </c>
      <c r="CI115" s="342"/>
      <c r="CJ115" s="174">
        <f>IF(OR(IF(INDEX(Команды!$A$2:$AN$7500,MATCH(CJ$3,Команды!$A$2:$A$7500,0),$E115+2)=Команды!$AJ$2,TRUE,FALSE),IF(INDEX(Команды!$A$2:$AN$7500,MATCH(CJ$3,Команды!$A$2:$A$7500,0),$E115+2)=Команды!$AJ$3,TRUE,FALSE),IF(INDEX(Команды!$A$2:$AN$7500,MATCH(CJ$3,Команды!$A$2:$A$7500,0),$E115+2)=Команды!$AJ$4,TRUE,FALSE),IF(INDEX(Команды!$A$2:$AN$7500,MATCH(CJ$3,Команды!$A$2:$A$7500,0),$E115+2)=Команды!$AJ$5,TRUE,FALSE),IF(INDEX(Команды!$A$2:$AN$7500,MATCH(CJ$3,Команды!$A$2:$A$7500,0),$E115+2)=Команды!$AJ$6,TRUE,FALSE),IF(INDEX(Команды!$A$2:$AN$7500,MATCH(CJ$3,Команды!$A$2:$A$7500,0),$E115+2)=Команды!$AJ$7,TRUE,FALSE),IF(INDEX(Команды!$A$2:$AN$7500,MATCH(CJ$3,Команды!$A$2:$A$7500,0),$E115+2)=Команды!$AJ$8,TRUE,FALSE),IF(INDEX(Команды!$A$2:$AN$7500,MATCH(CJ$3,Команды!$A$2:$A$7500,0),$E115+2)=Команды!$AJ$9,TRUE,FALSE),IF(INDEX(Команды!$A$2:$AN$7500,MATCH(CJ$3,Команды!$A$2:$A$7500,0),$E115+2)=Команды!$AJ$10,TRUE,FALSE),IF(INDEX(Команды!$A$2:$AN$7500,MATCH(CJ$3,Команды!$A$2:$A$7500,0),$E115+2)=Команды!$AJ$11,TRUE,FALSE),IF(INDEX(Команды!$A$2:$AN$7500,MATCH(CJ$3,Команды!$A$2:$A$7500,0),$E115+2)=Команды!$AJ$12,TRUE,FALSE),IF(INDEX(Команды!$A$2:$AN$7500,MATCH(CJ$3,Команды!$A$2:$A$7500,0),$E115+2)=Команды!$AJ$13,TRUE,FALSE),IF(INDEX(Команды!$A$2:$AN$7500,MATCH(CJ$3,Команды!$A$2:$A$7500,0),$E115+2)=Команды!$AJ$14,TRUE,FALSE),IF(INDEX(Команды!$A$2:$AN$7500,MATCH(CJ$3,Команды!$A$2:$A$7500,0),$E115+2)=Команды!$AJ$15,TRUE,FALSE),IF(INDEX(Команды!$A$2:$AN$7500,MATCH(CJ$3,Команды!$A$2:$A$7500,0),$E115+2)=Команды!$AJ$16,TRUE,FALSE),,IF(INDEX(Команды!$A$2:$AN$7500,MATCH(CJ$3,Команды!$A$2:$A$7500,0),$E115+2)=Команды!$AJ$17,TRUE,FALSE),,IF(INDEX(Команды!$A$2:$AN$7500,MATCH(CJ$3,Команды!$A$2:$A$7500,0),$E115+2)=Команды!$AJ$18,TRUE,FALSE),,IF(INDEX(Команды!$A$2:$AN$7500,MATCH(CJ$3,Команды!$A$2:$A$7500,0),$E115+2)=Команды!$AJ$19,TRUE,FALSE)),INDEX(Команды!$AJ$2:$AK$19,MATCH(INDEX(Команды!$A$2:$AN$7500,MATCH(CJ$3,Команды!$A$2:$A$7500,0),$E115+2),Команды!$AJ$2:$AJ$19,0),2),0)</f>
        <v>0</v>
      </c>
      <c r="CK115" s="175">
        <f>IF(OR(IF(INDEX(Команды!$A$2:$AN$7500,MATCH(CJ$3,Команды!$A$2:$A$7500,0),$E115+2)=Команды!$AJ$2,TRUE,FALSE),IF(INDEX(Команды!$A$2:$AN$7500,MATCH(CJ$3,Команды!$A$2:$A$7500,0),$E115+2)=Команды!$AJ$3,TRUE,FALSE),IF(INDEX(Команды!$A$2:$AN$7500,MATCH(CJ$3,Команды!$A$2:$A$7500,0),$E115+2)=Команды!$AJ$4,TRUE,FALSE),IF(INDEX(Команды!$A$2:$AN$7500,MATCH(CJ$3,Команды!$A$2:$A$7500,0),$E115+2)=Команды!$AJ$5,TRUE,FALSE),IF(INDEX(Команды!$A$2:$AN$7500,MATCH(CJ$3,Команды!$A$2:$A$7500,0),$E115+2)=Команды!$AJ$6,TRUE,FALSE),IF(INDEX(Команды!$A$2:$AN$7500,MATCH(CJ$3,Команды!$A$2:$A$7500,0),$E115+2)=Команды!$AJ$7,TRUE,FALSE),IF(INDEX(Команды!$A$2:$AN$7500,MATCH(CJ$3,Команды!$A$2:$A$7500,0),$E115+2)=Команды!$AJ$8,TRUE,FALSE),IF(INDEX(Команды!$A$2:$AN$7500,MATCH(CJ$3,Команды!$A$2:$A$7500,0),$E115+2)=Команды!$AJ$9,TRUE,FALSE),IF(INDEX(Команды!$A$2:$AN$7500,MATCH(CJ$3,Команды!$A$2:$A$7500,0),$E115+2)=Команды!$AJ$10,TRUE,FALSE),IF(INDEX(Команды!$A$2:$AN$7500,MATCH(CJ$3,Команды!$A$2:$A$7500,0),$E115+2)=Команды!$AJ$11,TRUE,FALSE),IF(INDEX(Команды!$A$2:$AN$7500,MATCH(CJ$3,Команды!$A$2:$A$7500,0),$E115+2)=Команды!$AJ$12,TRUE,FALSE),IF(INDEX(Команды!$A$2:$AN$7500,MATCH(CJ$3,Команды!$A$2:$A$7500,0),$E115+2)=Команды!$AJ$13,TRUE,FALSE),IF(INDEX(Команды!$A$2:$AN$7500,MATCH(CJ$3,Команды!$A$2:$A$7500,0),$E115+2)=Команды!$AJ$14,TRUE,FALSE),IF(INDEX(Команды!$A$2:$AN$7500,MATCH(CJ$3,Команды!$A$2:$A$7500,0),$E115+2)=Команды!$AJ$15,TRUE,FALSE),IF(INDEX(Команды!$A$2:$AN$7500,MATCH(CJ$3,Команды!$A$2:$A$7500,0),$E115+2)=Команды!$AJ$16,TRUE,FALSE),IF(INDEX(Команды!$A$2:$AN$7500,MATCH(CJ$3,Команды!$A$2:$A$7500,0),$E115+2)=Команды!$AJ$17,TRUE,FALSE),IF(INDEX(Команды!$A$2:$AN$7500,MATCH(CJ$3,Команды!$A$2:$A$7500,0),$E115+2)=Команды!$AJ$18,TRUE,FALSE),IF(INDEX(Команды!$A$2:$AN$7500,MATCH(CJ$3,Команды!$A$2:$A$7500,0),$E115+2)=Команды!$AJ$19,TRUE,FALSE)),INDEX(Команды!$AJ$2:$AL$19,MATCH(INDEX(Команды!$A$2:$AN$7500,MATCH(CJ$3,Команды!$A$2:$A$7500,0),$E115+2),Команды!$AJ$2:$AJ$19,0),3),0)</f>
        <v>0</v>
      </c>
      <c r="CL115" s="342"/>
      <c r="CM115" s="174">
        <f>IF(OR(IF(INDEX(Команды!$A$2:$AN$7500,MATCH(CM$3,Команды!$A$2:$A$7500,0),$E115+2)=Команды!$AJ$2,TRUE,FALSE),IF(INDEX(Команды!$A$2:$AN$7500,MATCH(CM$3,Команды!$A$2:$A$7500,0),$E115+2)=Команды!$AJ$3,TRUE,FALSE),IF(INDEX(Команды!$A$2:$AN$7500,MATCH(CM$3,Команды!$A$2:$A$7500,0),$E115+2)=Команды!$AJ$4,TRUE,FALSE),IF(INDEX(Команды!$A$2:$AN$7500,MATCH(CM$3,Команды!$A$2:$A$7500,0),$E115+2)=Команды!$AJ$5,TRUE,FALSE),IF(INDEX(Команды!$A$2:$AN$7500,MATCH(CM$3,Команды!$A$2:$A$7500,0),$E115+2)=Команды!$AJ$6,TRUE,FALSE),IF(INDEX(Команды!$A$2:$AN$7500,MATCH(CM$3,Команды!$A$2:$A$7500,0),$E115+2)=Команды!$AJ$7,TRUE,FALSE),IF(INDEX(Команды!$A$2:$AN$7500,MATCH(CM$3,Команды!$A$2:$A$7500,0),$E115+2)=Команды!$AJ$8,TRUE,FALSE),IF(INDEX(Команды!$A$2:$AN$7500,MATCH(CM$3,Команды!$A$2:$A$7500,0),$E115+2)=Команды!$AJ$9,TRUE,FALSE),IF(INDEX(Команды!$A$2:$AN$7500,MATCH(CM$3,Команды!$A$2:$A$7500,0),$E115+2)=Команды!$AJ$10,TRUE,FALSE),IF(INDEX(Команды!$A$2:$AN$7500,MATCH(CM$3,Команды!$A$2:$A$7500,0),$E115+2)=Команды!$AJ$11,TRUE,FALSE),IF(INDEX(Команды!$A$2:$AN$7500,MATCH(CM$3,Команды!$A$2:$A$7500,0),$E115+2)=Команды!$AJ$12,TRUE,FALSE),IF(INDEX(Команды!$A$2:$AN$7500,MATCH(CM$3,Команды!$A$2:$A$7500,0),$E115+2)=Команды!$AJ$13,TRUE,FALSE),IF(INDEX(Команды!$A$2:$AN$7500,MATCH(CM$3,Команды!$A$2:$A$7500,0),$E115+2)=Команды!$AJ$14,TRUE,FALSE),IF(INDEX(Команды!$A$2:$AN$7500,MATCH(CM$3,Команды!$A$2:$A$7500,0),$E115+2)=Команды!$AJ$15,TRUE,FALSE),IF(INDEX(Команды!$A$2:$AN$7500,MATCH(CM$3,Команды!$A$2:$A$7500,0),$E115+2)=Команды!$AJ$16,TRUE,FALSE),,IF(INDEX(Команды!$A$2:$AN$7500,MATCH(CM$3,Команды!$A$2:$A$7500,0),$E115+2)=Команды!$AJ$17,TRUE,FALSE),,IF(INDEX(Команды!$A$2:$AN$7500,MATCH(CM$3,Команды!$A$2:$A$7500,0),$E115+2)=Команды!$AJ$18,TRUE,FALSE),,IF(INDEX(Команды!$A$2:$AN$7500,MATCH(CM$3,Команды!$A$2:$A$7500,0),$E115+2)=Команды!$AJ$19,TRUE,FALSE)),INDEX(Команды!$AJ$2:$AK$19,MATCH(INDEX(Команды!$A$2:$AN$7500,MATCH(CM$3,Команды!$A$2:$A$7500,0),$E115+2),Команды!$AJ$2:$AJ$19,0),2),0)</f>
        <v>0</v>
      </c>
      <c r="CN115" s="175">
        <f>IF(OR(IF(INDEX(Команды!$A$2:$AN$7500,MATCH(CM$3,Команды!$A$2:$A$7500,0),$E115+2)=Команды!$AJ$2,TRUE,FALSE),IF(INDEX(Команды!$A$2:$AN$7500,MATCH(CM$3,Команды!$A$2:$A$7500,0),$E115+2)=Команды!$AJ$3,TRUE,FALSE),IF(INDEX(Команды!$A$2:$AN$7500,MATCH(CM$3,Команды!$A$2:$A$7500,0),$E115+2)=Команды!$AJ$4,TRUE,FALSE),IF(INDEX(Команды!$A$2:$AN$7500,MATCH(CM$3,Команды!$A$2:$A$7500,0),$E115+2)=Команды!$AJ$5,TRUE,FALSE),IF(INDEX(Команды!$A$2:$AN$7500,MATCH(CM$3,Команды!$A$2:$A$7500,0),$E115+2)=Команды!$AJ$6,TRUE,FALSE),IF(INDEX(Команды!$A$2:$AN$7500,MATCH(CM$3,Команды!$A$2:$A$7500,0),$E115+2)=Команды!$AJ$7,TRUE,FALSE),IF(INDEX(Команды!$A$2:$AN$7500,MATCH(CM$3,Команды!$A$2:$A$7500,0),$E115+2)=Команды!$AJ$8,TRUE,FALSE),IF(INDEX(Команды!$A$2:$AN$7500,MATCH(CM$3,Команды!$A$2:$A$7500,0),$E115+2)=Команды!$AJ$9,TRUE,FALSE),IF(INDEX(Команды!$A$2:$AN$7500,MATCH(CM$3,Команды!$A$2:$A$7500,0),$E115+2)=Команды!$AJ$10,TRUE,FALSE),IF(INDEX(Команды!$A$2:$AN$7500,MATCH(CM$3,Команды!$A$2:$A$7500,0),$E115+2)=Команды!$AJ$11,TRUE,FALSE),IF(INDEX(Команды!$A$2:$AN$7500,MATCH(CM$3,Команды!$A$2:$A$7500,0),$E115+2)=Команды!$AJ$12,TRUE,FALSE),IF(INDEX(Команды!$A$2:$AN$7500,MATCH(CM$3,Команды!$A$2:$A$7500,0),$E115+2)=Команды!$AJ$13,TRUE,FALSE),IF(INDEX(Команды!$A$2:$AN$7500,MATCH(CM$3,Команды!$A$2:$A$7500,0),$E115+2)=Команды!$AJ$14,TRUE,FALSE),IF(INDEX(Команды!$A$2:$AN$7500,MATCH(CM$3,Команды!$A$2:$A$7500,0),$E115+2)=Команды!$AJ$15,TRUE,FALSE),IF(INDEX(Команды!$A$2:$AN$7500,MATCH(CM$3,Команды!$A$2:$A$7500,0),$E115+2)=Команды!$AJ$16,TRUE,FALSE),IF(INDEX(Команды!$A$2:$AN$7500,MATCH(CM$3,Команды!$A$2:$A$7500,0),$E115+2)=Команды!$AJ$17,TRUE,FALSE),IF(INDEX(Команды!$A$2:$AN$7500,MATCH(CM$3,Команды!$A$2:$A$7500,0),$E115+2)=Команды!$AJ$18,TRUE,FALSE),IF(INDEX(Команды!$A$2:$AN$7500,MATCH(CM$3,Команды!$A$2:$A$7500,0),$E115+2)=Команды!$AJ$19,TRUE,FALSE)),INDEX(Команды!$AJ$2:$AL$19,MATCH(INDEX(Команды!$A$2:$AN$7500,MATCH(CM$3,Команды!$A$2:$A$7500,0),$E115+2),Команды!$AJ$2:$AJ$19,0),3),0)</f>
        <v>0</v>
      </c>
      <c r="CO115" s="342"/>
      <c r="CP115" s="174">
        <f>IF(OR(IF(INDEX(Команды!$A$2:$AN$7500,MATCH(CP$3,Команды!$A$2:$A$7500,0),$E115+2)=Команды!$AJ$2,TRUE,FALSE),IF(INDEX(Команды!$A$2:$AN$7500,MATCH(CP$3,Команды!$A$2:$A$7500,0),$E115+2)=Команды!$AJ$3,TRUE,FALSE),IF(INDEX(Команды!$A$2:$AN$7500,MATCH(CP$3,Команды!$A$2:$A$7500,0),$E115+2)=Команды!$AJ$4,TRUE,FALSE),IF(INDEX(Команды!$A$2:$AN$7500,MATCH(CP$3,Команды!$A$2:$A$7500,0),$E115+2)=Команды!$AJ$5,TRUE,FALSE),IF(INDEX(Команды!$A$2:$AN$7500,MATCH(CP$3,Команды!$A$2:$A$7500,0),$E115+2)=Команды!$AJ$6,TRUE,FALSE),IF(INDEX(Команды!$A$2:$AN$7500,MATCH(CP$3,Команды!$A$2:$A$7500,0),$E115+2)=Команды!$AJ$7,TRUE,FALSE),IF(INDEX(Команды!$A$2:$AN$7500,MATCH(CP$3,Команды!$A$2:$A$7500,0),$E115+2)=Команды!$AJ$8,TRUE,FALSE),IF(INDEX(Команды!$A$2:$AN$7500,MATCH(CP$3,Команды!$A$2:$A$7500,0),$E115+2)=Команды!$AJ$9,TRUE,FALSE),IF(INDEX(Команды!$A$2:$AN$7500,MATCH(CP$3,Команды!$A$2:$A$7500,0),$E115+2)=Команды!$AJ$10,TRUE,FALSE),IF(INDEX(Команды!$A$2:$AN$7500,MATCH(CP$3,Команды!$A$2:$A$7500,0),$E115+2)=Команды!$AJ$11,TRUE,FALSE),IF(INDEX(Команды!$A$2:$AN$7500,MATCH(CP$3,Команды!$A$2:$A$7500,0),$E115+2)=Команды!$AJ$12,TRUE,FALSE),IF(INDEX(Команды!$A$2:$AN$7500,MATCH(CP$3,Команды!$A$2:$A$7500,0),$E115+2)=Команды!$AJ$13,TRUE,FALSE),IF(INDEX(Команды!$A$2:$AN$7500,MATCH(CP$3,Команды!$A$2:$A$7500,0),$E115+2)=Команды!$AJ$14,TRUE,FALSE),IF(INDEX(Команды!$A$2:$AN$7500,MATCH(CP$3,Команды!$A$2:$A$7500,0),$E115+2)=Команды!$AJ$15,TRUE,FALSE),IF(INDEX(Команды!$A$2:$AN$7500,MATCH(CP$3,Команды!$A$2:$A$7500,0),$E115+2)=Команды!$AJ$16,TRUE,FALSE),,IF(INDEX(Команды!$A$2:$AN$7500,MATCH(CP$3,Команды!$A$2:$A$7500,0),$E115+2)=Команды!$AJ$17,TRUE,FALSE),,IF(INDEX(Команды!$A$2:$AN$7500,MATCH(CP$3,Команды!$A$2:$A$7500,0),$E115+2)=Команды!$AJ$18,TRUE,FALSE),,IF(INDEX(Команды!$A$2:$AN$7500,MATCH(CP$3,Команды!$A$2:$A$7500,0),$E115+2)=Команды!$AJ$19,TRUE,FALSE)),INDEX(Команды!$AJ$2:$AK$19,MATCH(INDEX(Команды!$A$2:$AN$7500,MATCH(CP$3,Команды!$A$2:$A$7500,0),$E115+2),Команды!$AJ$2:$AJ$19,0),2),0)</f>
        <v>0</v>
      </c>
      <c r="CQ115" s="175">
        <f>IF(OR(IF(INDEX(Команды!$A$2:$AN$7500,MATCH(CP$3,Команды!$A$2:$A$7500,0),$E115+2)=Команды!$AJ$2,TRUE,FALSE),IF(INDEX(Команды!$A$2:$AN$7500,MATCH(CP$3,Команды!$A$2:$A$7500,0),$E115+2)=Команды!$AJ$3,TRUE,FALSE),IF(INDEX(Команды!$A$2:$AN$7500,MATCH(CP$3,Команды!$A$2:$A$7500,0),$E115+2)=Команды!$AJ$4,TRUE,FALSE),IF(INDEX(Команды!$A$2:$AN$7500,MATCH(CP$3,Команды!$A$2:$A$7500,0),$E115+2)=Команды!$AJ$5,TRUE,FALSE),IF(INDEX(Команды!$A$2:$AN$7500,MATCH(CP$3,Команды!$A$2:$A$7500,0),$E115+2)=Команды!$AJ$6,TRUE,FALSE),IF(INDEX(Команды!$A$2:$AN$7500,MATCH(CP$3,Команды!$A$2:$A$7500,0),$E115+2)=Команды!$AJ$7,TRUE,FALSE),IF(INDEX(Команды!$A$2:$AN$7500,MATCH(CP$3,Команды!$A$2:$A$7500,0),$E115+2)=Команды!$AJ$8,TRUE,FALSE),IF(INDEX(Команды!$A$2:$AN$7500,MATCH(CP$3,Команды!$A$2:$A$7500,0),$E115+2)=Команды!$AJ$9,TRUE,FALSE),IF(INDEX(Команды!$A$2:$AN$7500,MATCH(CP$3,Команды!$A$2:$A$7500,0),$E115+2)=Команды!$AJ$10,TRUE,FALSE),IF(INDEX(Команды!$A$2:$AN$7500,MATCH(CP$3,Команды!$A$2:$A$7500,0),$E115+2)=Команды!$AJ$11,TRUE,FALSE),IF(INDEX(Команды!$A$2:$AN$7500,MATCH(CP$3,Команды!$A$2:$A$7500,0),$E115+2)=Команды!$AJ$12,TRUE,FALSE),IF(INDEX(Команды!$A$2:$AN$7500,MATCH(CP$3,Команды!$A$2:$A$7500,0),$E115+2)=Команды!$AJ$13,TRUE,FALSE),IF(INDEX(Команды!$A$2:$AN$7500,MATCH(CP$3,Команды!$A$2:$A$7500,0),$E115+2)=Команды!$AJ$14,TRUE,FALSE),IF(INDEX(Команды!$A$2:$AN$7500,MATCH(CP$3,Команды!$A$2:$A$7500,0),$E115+2)=Команды!$AJ$15,TRUE,FALSE),IF(INDEX(Команды!$A$2:$AN$7500,MATCH(CP$3,Команды!$A$2:$A$7500,0),$E115+2)=Команды!$AJ$16,TRUE,FALSE),IF(INDEX(Команды!$A$2:$AN$7500,MATCH(CP$3,Команды!$A$2:$A$7500,0),$E115+2)=Команды!$AJ$17,TRUE,FALSE),IF(INDEX(Команды!$A$2:$AN$7500,MATCH(CP$3,Команды!$A$2:$A$7500,0),$E115+2)=Команды!$AJ$18,TRUE,FALSE),IF(INDEX(Команды!$A$2:$AN$7500,MATCH(CP$3,Команды!$A$2:$A$7500,0),$E115+2)=Команды!$AJ$19,TRUE,FALSE)),INDEX(Команды!$AJ$2:$AL$19,MATCH(INDEX(Команды!$A$2:$AN$7500,MATCH(CP$3,Команды!$A$2:$A$7500,0),$E115+2),Команды!$AJ$2:$AJ$19,0),3),0)</f>
        <v>0</v>
      </c>
      <c r="CR115" s="342"/>
      <c r="CS115" s="174">
        <f>IF(OR(IF(INDEX(Команды!$A$2:$AN$7500,MATCH(CS$3,Команды!$A$2:$A$7500,0),$E115+2)=Команды!$AJ$2,TRUE,FALSE),IF(INDEX(Команды!$A$2:$AN$7500,MATCH(CS$3,Команды!$A$2:$A$7500,0),$E115+2)=Команды!$AJ$3,TRUE,FALSE),IF(INDEX(Команды!$A$2:$AN$7500,MATCH(CS$3,Команды!$A$2:$A$7500,0),$E115+2)=Команды!$AJ$4,TRUE,FALSE),IF(INDEX(Команды!$A$2:$AN$7500,MATCH(CS$3,Команды!$A$2:$A$7500,0),$E115+2)=Команды!$AJ$5,TRUE,FALSE),IF(INDEX(Команды!$A$2:$AN$7500,MATCH(CS$3,Команды!$A$2:$A$7500,0),$E115+2)=Команды!$AJ$6,TRUE,FALSE),IF(INDEX(Команды!$A$2:$AN$7500,MATCH(CS$3,Команды!$A$2:$A$7500,0),$E115+2)=Команды!$AJ$7,TRUE,FALSE),IF(INDEX(Команды!$A$2:$AN$7500,MATCH(CS$3,Команды!$A$2:$A$7500,0),$E115+2)=Команды!$AJ$8,TRUE,FALSE),IF(INDEX(Команды!$A$2:$AN$7500,MATCH(CS$3,Команды!$A$2:$A$7500,0),$E115+2)=Команды!$AJ$9,TRUE,FALSE),IF(INDEX(Команды!$A$2:$AN$7500,MATCH(CS$3,Команды!$A$2:$A$7500,0),$E115+2)=Команды!$AJ$10,TRUE,FALSE),IF(INDEX(Команды!$A$2:$AN$7500,MATCH(CS$3,Команды!$A$2:$A$7500,0),$E115+2)=Команды!$AJ$11,TRUE,FALSE),IF(INDEX(Команды!$A$2:$AN$7500,MATCH(CS$3,Команды!$A$2:$A$7500,0),$E115+2)=Команды!$AJ$12,TRUE,FALSE),IF(INDEX(Команды!$A$2:$AN$7500,MATCH(CS$3,Команды!$A$2:$A$7500,0),$E115+2)=Команды!$AJ$13,TRUE,FALSE),IF(INDEX(Команды!$A$2:$AN$7500,MATCH(CS$3,Команды!$A$2:$A$7500,0),$E115+2)=Команды!$AJ$14,TRUE,FALSE),IF(INDEX(Команды!$A$2:$AN$7500,MATCH(CS$3,Команды!$A$2:$A$7500,0),$E115+2)=Команды!$AJ$15,TRUE,FALSE),IF(INDEX(Команды!$A$2:$AN$7500,MATCH(CS$3,Команды!$A$2:$A$7500,0),$E115+2)=Команды!$AJ$16,TRUE,FALSE),,IF(INDEX(Команды!$A$2:$AN$7500,MATCH(CS$3,Команды!$A$2:$A$7500,0),$E115+2)=Команды!$AJ$17,TRUE,FALSE),,IF(INDEX(Команды!$A$2:$AN$7500,MATCH(CS$3,Команды!$A$2:$A$7500,0),$E115+2)=Команды!$AJ$18,TRUE,FALSE),,IF(INDEX(Команды!$A$2:$AN$7500,MATCH(CS$3,Команды!$A$2:$A$7500,0),$E115+2)=Команды!$AJ$19,TRUE,FALSE)),INDEX(Команды!$AJ$2:$AK$19,MATCH(INDEX(Команды!$A$2:$AN$7500,MATCH(CS$3,Команды!$A$2:$A$7500,0),$E115+2),Команды!$AJ$2:$AJ$19,0),2),0)</f>
        <v>0</v>
      </c>
      <c r="CT115" s="175">
        <f>IF(OR(IF(INDEX(Команды!$A$2:$AN$7500,MATCH(CS$3,Команды!$A$2:$A$7500,0),$E115+2)=Команды!$AJ$2,TRUE,FALSE),IF(INDEX(Команды!$A$2:$AN$7500,MATCH(CS$3,Команды!$A$2:$A$7500,0),$E115+2)=Команды!$AJ$3,TRUE,FALSE),IF(INDEX(Команды!$A$2:$AN$7500,MATCH(CS$3,Команды!$A$2:$A$7500,0),$E115+2)=Команды!$AJ$4,TRUE,FALSE),IF(INDEX(Команды!$A$2:$AN$7500,MATCH(CS$3,Команды!$A$2:$A$7500,0),$E115+2)=Команды!$AJ$5,TRUE,FALSE),IF(INDEX(Команды!$A$2:$AN$7500,MATCH(CS$3,Команды!$A$2:$A$7500,0),$E115+2)=Команды!$AJ$6,TRUE,FALSE),IF(INDEX(Команды!$A$2:$AN$7500,MATCH(CS$3,Команды!$A$2:$A$7500,0),$E115+2)=Команды!$AJ$7,TRUE,FALSE),IF(INDEX(Команды!$A$2:$AN$7500,MATCH(CS$3,Команды!$A$2:$A$7500,0),$E115+2)=Команды!$AJ$8,TRUE,FALSE),IF(INDEX(Команды!$A$2:$AN$7500,MATCH(CS$3,Команды!$A$2:$A$7500,0),$E115+2)=Команды!$AJ$9,TRUE,FALSE),IF(INDEX(Команды!$A$2:$AN$7500,MATCH(CS$3,Команды!$A$2:$A$7500,0),$E115+2)=Команды!$AJ$10,TRUE,FALSE),IF(INDEX(Команды!$A$2:$AN$7500,MATCH(CS$3,Команды!$A$2:$A$7500,0),$E115+2)=Команды!$AJ$11,TRUE,FALSE),IF(INDEX(Команды!$A$2:$AN$7500,MATCH(CS$3,Команды!$A$2:$A$7500,0),$E115+2)=Команды!$AJ$12,TRUE,FALSE),IF(INDEX(Команды!$A$2:$AN$7500,MATCH(CS$3,Команды!$A$2:$A$7500,0),$E115+2)=Команды!$AJ$13,TRUE,FALSE),IF(INDEX(Команды!$A$2:$AN$7500,MATCH(CS$3,Команды!$A$2:$A$7500,0),$E115+2)=Команды!$AJ$14,TRUE,FALSE),IF(INDEX(Команды!$A$2:$AN$7500,MATCH(CS$3,Команды!$A$2:$A$7500,0),$E115+2)=Команды!$AJ$15,TRUE,FALSE),IF(INDEX(Команды!$A$2:$AN$7500,MATCH(CS$3,Команды!$A$2:$A$7500,0),$E115+2)=Команды!$AJ$16,TRUE,FALSE),IF(INDEX(Команды!$A$2:$AN$7500,MATCH(CS$3,Команды!$A$2:$A$7500,0),$E115+2)=Команды!$AJ$17,TRUE,FALSE),IF(INDEX(Команды!$A$2:$AN$7500,MATCH(CS$3,Команды!$A$2:$A$7500,0),$E115+2)=Команды!$AJ$18,TRUE,FALSE),IF(INDEX(Команды!$A$2:$AN$7500,MATCH(CS$3,Команды!$A$2:$A$7500,0),$E115+2)=Команды!$AJ$19,TRUE,FALSE)),INDEX(Команды!$AJ$2:$AL$19,MATCH(INDEX(Команды!$A$2:$AN$7500,MATCH(CS$3,Команды!$A$2:$A$7500,0),$E115+2),Команды!$AJ$2:$AJ$19,0),3),0)</f>
        <v>0</v>
      </c>
      <c r="CU115" s="342"/>
    </row>
    <row r="116" spans="1:99" s="2" customFormat="1" ht="21.95" customHeight="1" x14ac:dyDescent="0.3">
      <c r="A116" s="251">
        <v>111</v>
      </c>
      <c r="B116" s="2" t="e">
        <f>VLOOKUP(A116,'Список КК'!A:F,6,TRUE)</f>
        <v>#N/A</v>
      </c>
      <c r="C116" s="4">
        <f>VLOOKUP(A116,'Список КК'!A:B,2,TRUE)</f>
        <v>0</v>
      </c>
      <c r="D116" s="203">
        <f>VLOOKUP(A116,'Список КК'!A:D,4,TRUE)</f>
        <v>0</v>
      </c>
      <c r="E116" s="4">
        <f>VLOOKUP(A116,'Список КК'!A:C,3,TRUE)</f>
        <v>0</v>
      </c>
      <c r="F116" s="220">
        <f>VLOOKUP(A116,'Список КК'!A:E,5,TRUE)</f>
        <v>0</v>
      </c>
      <c r="G116" s="174">
        <f>IF(OR(IF(INDEX(Команды!$A$2:$AN$7500,MATCH(G$3,Команды!$A$2:$A$7500,0),$E116+2)=Команды!$AJ$2,TRUE,FALSE),IF(INDEX(Команды!$A$2:$AN$7500,MATCH(G$3,Команды!$A$2:$A$7500,0),$E116+2)=Команды!$AJ$3,TRUE,FALSE),IF(INDEX(Команды!$A$2:$AN$7500,MATCH(G$3,Команды!$A$2:$A$7500,0),$E116+2)=Команды!$AJ$4,TRUE,FALSE),IF(INDEX(Команды!$A$2:$AN$7500,MATCH(G$3,Команды!$A$2:$A$7500,0),$E116+2)=Команды!$AJ$5,TRUE,FALSE),IF(INDEX(Команды!$A$2:$AN$7500,MATCH(G$3,Команды!$A$2:$A$7500,0),$E116+2)=Команды!$AJ$6,TRUE,FALSE),IF(INDEX(Команды!$A$2:$AN$7500,MATCH(G$3,Команды!$A$2:$A$7500,0),$E116+2)=Команды!$AJ$7,TRUE,FALSE),IF(INDEX(Команды!$A$2:$AN$7500,MATCH(G$3,Команды!$A$2:$A$7500,0),$E116+2)=Команды!$AJ$8,TRUE,FALSE),IF(INDEX(Команды!$A$2:$AN$7500,MATCH(G$3,Команды!$A$2:$A$7500,0),$E116+2)=Команды!$AJ$9,TRUE,FALSE),IF(INDEX(Команды!$A$2:$AN$7500,MATCH(G$3,Команды!$A$2:$A$7500,0),$E116+2)=Команды!$AJ$10,TRUE,FALSE),IF(INDEX(Команды!$A$2:$AN$7500,MATCH(G$3,Команды!$A$2:$A$7500,0),$E116+2)=Команды!$AJ$11,TRUE,FALSE),IF(INDEX(Команды!$A$2:$AN$7500,MATCH(G$3,Команды!$A$2:$A$7500,0),$E116+2)=Команды!$AJ$12,TRUE,FALSE),IF(INDEX(Команды!$A$2:$AN$7500,MATCH(G$3,Команды!$A$2:$A$7500,0),$E116+2)=Команды!$AJ$13,TRUE,FALSE),IF(INDEX(Команды!$A$2:$AN$7500,MATCH(G$3,Команды!$A$2:$A$7500,0),$E116+2)=Команды!$AJ$14,TRUE,FALSE),IF(INDEX(Команды!$A$2:$AN$7500,MATCH(G$3,Команды!$A$2:$A$7500,0),$E116+2)=Команды!$AJ$15,TRUE,FALSE),IF(INDEX(Команды!$A$2:$AN$7500,MATCH(G$3,Команды!$A$2:$A$7500,0),$E116+2)=Команды!$AJ$16,TRUE,FALSE),,IF(INDEX(Команды!$A$2:$AN$7500,MATCH(G$3,Команды!$A$2:$A$7500,0),$E116+2)=Команды!$AJ$17,TRUE,FALSE),,IF(INDEX(Команды!$A$2:$AN$7500,MATCH(G$3,Команды!$A$2:$A$7500,0),$E116+2)=Команды!$AJ$18,TRUE,FALSE),,IF(INDEX(Команды!$A$2:$AN$7500,MATCH(G$3,Команды!$A$2:$A$7500,0),$E116+2)=Команды!$AJ$19,TRUE,FALSE)),INDEX(Команды!$AJ$2:$AK$19,MATCH(INDEX(Команды!$A$2:$AN$7500,MATCH(G$3,Команды!$A$2:$A$7500,0),$E116+2),Команды!$AJ$2:$AJ$19,0),2),0)</f>
        <v>0</v>
      </c>
      <c r="H116" s="175">
        <f>IF(OR(IF(INDEX(Команды!$A$2:$AN$7500,MATCH(G$3,Команды!$A$2:$A$7500,0),$E116+2)=Команды!$AJ$2,TRUE,FALSE),IF(INDEX(Команды!$A$2:$AN$7500,MATCH(G$3,Команды!$A$2:$A$7500,0),$E116+2)=Команды!$AJ$3,TRUE,FALSE),IF(INDEX(Команды!$A$2:$AN$7500,MATCH(G$3,Команды!$A$2:$A$7500,0),$E116+2)=Команды!$AJ$4,TRUE,FALSE),IF(INDEX(Команды!$A$2:$AN$7500,MATCH(G$3,Команды!$A$2:$A$7500,0),$E116+2)=Команды!$AJ$5,TRUE,FALSE),IF(INDEX(Команды!$A$2:$AN$7500,MATCH(G$3,Команды!$A$2:$A$7500,0),$E116+2)=Команды!$AJ$6,TRUE,FALSE),IF(INDEX(Команды!$A$2:$AN$7500,MATCH(G$3,Команды!$A$2:$A$7500,0),$E116+2)=Команды!$AJ$7,TRUE,FALSE),IF(INDEX(Команды!$A$2:$AN$7500,MATCH(G$3,Команды!$A$2:$A$7500,0),$E116+2)=Команды!$AJ$8,TRUE,FALSE),IF(INDEX(Команды!$A$2:$AN$7500,MATCH(G$3,Команды!$A$2:$A$7500,0),$E116+2)=Команды!$AJ$9,TRUE,FALSE),IF(INDEX(Команды!$A$2:$AN$7500,MATCH(G$3,Команды!$A$2:$A$7500,0),$E116+2)=Команды!$AJ$10,TRUE,FALSE),IF(INDEX(Команды!$A$2:$AN$7500,MATCH(G$3,Команды!$A$2:$A$7500,0),$E116+2)=Команды!$AJ$11,TRUE,FALSE),IF(INDEX(Команды!$A$2:$AN$7500,MATCH(G$3,Команды!$A$2:$A$7500,0),$E116+2)=Команды!$AJ$12,TRUE,FALSE),IF(INDEX(Команды!$A$2:$AN$7500,MATCH(G$3,Команды!$A$2:$A$7500,0),$E116+2)=Команды!$AJ$13,TRUE,FALSE),IF(INDEX(Команды!$A$2:$AN$7500,MATCH(G$3,Команды!$A$2:$A$7500,0),$E116+2)=Команды!$AJ$14,TRUE,FALSE),IF(INDEX(Команды!$A$2:$AN$7500,MATCH(G$3,Команды!$A$2:$A$7500,0),$E116+2)=Команды!$AJ$15,TRUE,FALSE),IF(INDEX(Команды!$A$2:$AN$7500,MATCH(G$3,Команды!$A$2:$A$7500,0),$E116+2)=Команды!$AJ$16,TRUE,FALSE),IF(INDEX(Команды!$A$2:$AN$7500,MATCH(G$3,Команды!$A$2:$A$7500,0),$E116+2)=Команды!$AJ$17,TRUE,FALSE),IF(INDEX(Команды!$A$2:$AN$7500,MATCH(G$3,Команды!$A$2:$A$7500,0),$E116+2)=Команды!$AJ$18,TRUE,FALSE),IF(INDEX(Команды!$A$2:$AN$7500,MATCH(G$3,Команды!$A$2:$A$7500,0),$E116+2)=Команды!$AJ$19,TRUE,FALSE)),INDEX(Команды!$AJ$2:$AL$19,MATCH(INDEX(Команды!$A$2:$AN$7500,MATCH(G$3,Команды!$A$2:$A$7500,0),$E116+2),Команды!$AJ$2:$AJ$19,0),3),0)</f>
        <v>0</v>
      </c>
      <c r="I116" s="342"/>
      <c r="J116" s="174">
        <f>IF(OR(IF(INDEX(Команды!$A$2:$AN$7500,MATCH(J$3,Команды!$A$2:$A$7500,0),$E116+2)=Команды!$AJ$2,TRUE,FALSE),IF(INDEX(Команды!$A$2:$AN$7500,MATCH(J$3,Команды!$A$2:$A$7500,0),$E116+2)=Команды!$AJ$3,TRUE,FALSE),IF(INDEX(Команды!$A$2:$AN$7500,MATCH(J$3,Команды!$A$2:$A$7500,0),$E116+2)=Команды!$AJ$4,TRUE,FALSE),IF(INDEX(Команды!$A$2:$AN$7500,MATCH(J$3,Команды!$A$2:$A$7500,0),$E116+2)=Команды!$AJ$5,TRUE,FALSE),IF(INDEX(Команды!$A$2:$AN$7500,MATCH(J$3,Команды!$A$2:$A$7500,0),$E116+2)=Команды!$AJ$6,TRUE,FALSE),IF(INDEX(Команды!$A$2:$AN$7500,MATCH(J$3,Команды!$A$2:$A$7500,0),$E116+2)=Команды!$AJ$7,TRUE,FALSE),IF(INDEX(Команды!$A$2:$AN$7500,MATCH(J$3,Команды!$A$2:$A$7500,0),$E116+2)=Команды!$AJ$8,TRUE,FALSE),IF(INDEX(Команды!$A$2:$AN$7500,MATCH(J$3,Команды!$A$2:$A$7500,0),$E116+2)=Команды!$AJ$9,TRUE,FALSE),IF(INDEX(Команды!$A$2:$AN$7500,MATCH(J$3,Команды!$A$2:$A$7500,0),$E116+2)=Команды!$AJ$10,TRUE,FALSE),IF(INDEX(Команды!$A$2:$AN$7500,MATCH(J$3,Команды!$A$2:$A$7500,0),$E116+2)=Команды!$AJ$11,TRUE,FALSE),IF(INDEX(Команды!$A$2:$AN$7500,MATCH(J$3,Команды!$A$2:$A$7500,0),$E116+2)=Команды!$AJ$12,TRUE,FALSE),IF(INDEX(Команды!$A$2:$AN$7500,MATCH(J$3,Команды!$A$2:$A$7500,0),$E116+2)=Команды!$AJ$13,TRUE,FALSE),IF(INDEX(Команды!$A$2:$AN$7500,MATCH(J$3,Команды!$A$2:$A$7500,0),$E116+2)=Команды!$AJ$14,TRUE,FALSE),IF(INDEX(Команды!$A$2:$AN$7500,MATCH(J$3,Команды!$A$2:$A$7500,0),$E116+2)=Команды!$AJ$15,TRUE,FALSE),IF(INDEX(Команды!$A$2:$AN$7500,MATCH(J$3,Команды!$A$2:$A$7500,0),$E116+2)=Команды!$AJ$16,TRUE,FALSE),,IF(INDEX(Команды!$A$2:$AN$7500,MATCH(J$3,Команды!$A$2:$A$7500,0),$E116+2)=Команды!$AJ$17,TRUE,FALSE),,IF(INDEX(Команды!$A$2:$AN$7500,MATCH(J$3,Команды!$A$2:$A$7500,0),$E116+2)=Команды!$AJ$18,TRUE,FALSE),,IF(INDEX(Команды!$A$2:$AN$7500,MATCH(J$3,Команды!$A$2:$A$7500,0),$E116+2)=Команды!$AJ$19,TRUE,FALSE)),INDEX(Команды!$AJ$2:$AK$19,MATCH(INDEX(Команды!$A$2:$AN$7500,MATCH(J$3,Команды!$A$2:$A$7500,0),$E116+2),Команды!$AJ$2:$AJ$19,0),2),0)</f>
        <v>0</v>
      </c>
      <c r="K116" s="175">
        <f>IF(OR(IF(INDEX(Команды!$A$2:$AN$7500,MATCH(J$3,Команды!$A$2:$A$7500,0),$E116+2)=Команды!$AJ$2,TRUE,FALSE),IF(INDEX(Команды!$A$2:$AN$7500,MATCH(J$3,Команды!$A$2:$A$7500,0),$E116+2)=Команды!$AJ$3,TRUE,FALSE),IF(INDEX(Команды!$A$2:$AN$7500,MATCH(J$3,Команды!$A$2:$A$7500,0),$E116+2)=Команды!$AJ$4,TRUE,FALSE),IF(INDEX(Команды!$A$2:$AN$7500,MATCH(J$3,Команды!$A$2:$A$7500,0),$E116+2)=Команды!$AJ$5,TRUE,FALSE),IF(INDEX(Команды!$A$2:$AN$7500,MATCH(J$3,Команды!$A$2:$A$7500,0),$E116+2)=Команды!$AJ$6,TRUE,FALSE),IF(INDEX(Команды!$A$2:$AN$7500,MATCH(J$3,Команды!$A$2:$A$7500,0),$E116+2)=Команды!$AJ$7,TRUE,FALSE),IF(INDEX(Команды!$A$2:$AN$7500,MATCH(J$3,Команды!$A$2:$A$7500,0),$E116+2)=Команды!$AJ$8,TRUE,FALSE),IF(INDEX(Команды!$A$2:$AN$7500,MATCH(J$3,Команды!$A$2:$A$7500,0),$E116+2)=Команды!$AJ$9,TRUE,FALSE),IF(INDEX(Команды!$A$2:$AN$7500,MATCH(J$3,Команды!$A$2:$A$7500,0),$E116+2)=Команды!$AJ$10,TRUE,FALSE),IF(INDEX(Команды!$A$2:$AN$7500,MATCH(J$3,Команды!$A$2:$A$7500,0),$E116+2)=Команды!$AJ$11,TRUE,FALSE),IF(INDEX(Команды!$A$2:$AN$7500,MATCH(J$3,Команды!$A$2:$A$7500,0),$E116+2)=Команды!$AJ$12,TRUE,FALSE),IF(INDEX(Команды!$A$2:$AN$7500,MATCH(J$3,Команды!$A$2:$A$7500,0),$E116+2)=Команды!$AJ$13,TRUE,FALSE),IF(INDEX(Команды!$A$2:$AN$7500,MATCH(J$3,Команды!$A$2:$A$7500,0),$E116+2)=Команды!$AJ$14,TRUE,FALSE),IF(INDEX(Команды!$A$2:$AN$7500,MATCH(J$3,Команды!$A$2:$A$7500,0),$E116+2)=Команды!$AJ$15,TRUE,FALSE),IF(INDEX(Команды!$A$2:$AN$7500,MATCH(J$3,Команды!$A$2:$A$7500,0),$E116+2)=Команды!$AJ$16,TRUE,FALSE),IF(INDEX(Команды!$A$2:$AN$7500,MATCH(J$3,Команды!$A$2:$A$7500,0),$E116+2)=Команды!$AJ$17,TRUE,FALSE),IF(INDEX(Команды!$A$2:$AN$7500,MATCH(J$3,Команды!$A$2:$A$7500,0),$E116+2)=Команды!$AJ$18,TRUE,FALSE),IF(INDEX(Команды!$A$2:$AN$7500,MATCH(J$3,Команды!$A$2:$A$7500,0),$E116+2)=Команды!$AJ$19,TRUE,FALSE)),INDEX(Команды!$AJ$2:$AL$19,MATCH(INDEX(Команды!$A$2:$AN$7500,MATCH(J$3,Команды!$A$2:$A$7500,0),$E116+2),Команды!$AJ$2:$AJ$19,0),3),0)</f>
        <v>0</v>
      </c>
      <c r="L116" s="342"/>
      <c r="M116" s="174">
        <f>IF(OR(IF(INDEX(Команды!$A$2:$AN$7500,MATCH(M$3,Команды!$A$2:$A$7500,0),$E116+2)=Команды!$AJ$2,TRUE,FALSE),IF(INDEX(Команды!$A$2:$AN$7500,MATCH(M$3,Команды!$A$2:$A$7500,0),$E116+2)=Команды!$AJ$3,TRUE,FALSE),IF(INDEX(Команды!$A$2:$AN$7500,MATCH(M$3,Команды!$A$2:$A$7500,0),$E116+2)=Команды!$AJ$4,TRUE,FALSE),IF(INDEX(Команды!$A$2:$AN$7500,MATCH(M$3,Команды!$A$2:$A$7500,0),$E116+2)=Команды!$AJ$5,TRUE,FALSE),IF(INDEX(Команды!$A$2:$AN$7500,MATCH(M$3,Команды!$A$2:$A$7500,0),$E116+2)=Команды!$AJ$6,TRUE,FALSE),IF(INDEX(Команды!$A$2:$AN$7500,MATCH(M$3,Команды!$A$2:$A$7500,0),$E116+2)=Команды!$AJ$7,TRUE,FALSE),IF(INDEX(Команды!$A$2:$AN$7500,MATCH(M$3,Команды!$A$2:$A$7500,0),$E116+2)=Команды!$AJ$8,TRUE,FALSE),IF(INDEX(Команды!$A$2:$AN$7500,MATCH(M$3,Команды!$A$2:$A$7500,0),$E116+2)=Команды!$AJ$9,TRUE,FALSE),IF(INDEX(Команды!$A$2:$AN$7500,MATCH(M$3,Команды!$A$2:$A$7500,0),$E116+2)=Команды!$AJ$10,TRUE,FALSE),IF(INDEX(Команды!$A$2:$AN$7500,MATCH(M$3,Команды!$A$2:$A$7500,0),$E116+2)=Команды!$AJ$11,TRUE,FALSE),IF(INDEX(Команды!$A$2:$AN$7500,MATCH(M$3,Команды!$A$2:$A$7500,0),$E116+2)=Команды!$AJ$12,TRUE,FALSE),IF(INDEX(Команды!$A$2:$AN$7500,MATCH(M$3,Команды!$A$2:$A$7500,0),$E116+2)=Команды!$AJ$13,TRUE,FALSE),IF(INDEX(Команды!$A$2:$AN$7500,MATCH(M$3,Команды!$A$2:$A$7500,0),$E116+2)=Команды!$AJ$14,TRUE,FALSE),IF(INDEX(Команды!$A$2:$AN$7500,MATCH(M$3,Команды!$A$2:$A$7500,0),$E116+2)=Команды!$AJ$15,TRUE,FALSE),IF(INDEX(Команды!$A$2:$AN$7500,MATCH(M$3,Команды!$A$2:$A$7500,0),$E116+2)=Команды!$AJ$16,TRUE,FALSE),,IF(INDEX(Команды!$A$2:$AN$7500,MATCH(M$3,Команды!$A$2:$A$7500,0),$E116+2)=Команды!$AJ$17,TRUE,FALSE),,IF(INDEX(Команды!$A$2:$AN$7500,MATCH(M$3,Команды!$A$2:$A$7500,0),$E116+2)=Команды!$AJ$18,TRUE,FALSE),,IF(INDEX(Команды!$A$2:$AN$7500,MATCH(M$3,Команды!$A$2:$A$7500,0),$E116+2)=Команды!$AJ$19,TRUE,FALSE)),INDEX(Команды!$AJ$2:$AK$19,MATCH(INDEX(Команды!$A$2:$AN$7500,MATCH(M$3,Команды!$A$2:$A$7500,0),$E116+2),Команды!$AJ$2:$AJ$19,0),2),0)</f>
        <v>0</v>
      </c>
      <c r="N116" s="175">
        <f>IF(OR(IF(INDEX(Команды!$A$2:$AN$7500,MATCH(M$3,Команды!$A$2:$A$7500,0),$E116+2)=Команды!$AJ$2,TRUE,FALSE),IF(INDEX(Команды!$A$2:$AN$7500,MATCH(M$3,Команды!$A$2:$A$7500,0),$E116+2)=Команды!$AJ$3,TRUE,FALSE),IF(INDEX(Команды!$A$2:$AN$7500,MATCH(M$3,Команды!$A$2:$A$7500,0),$E116+2)=Команды!$AJ$4,TRUE,FALSE),IF(INDEX(Команды!$A$2:$AN$7500,MATCH(M$3,Команды!$A$2:$A$7500,0),$E116+2)=Команды!$AJ$5,TRUE,FALSE),IF(INDEX(Команды!$A$2:$AN$7500,MATCH(M$3,Команды!$A$2:$A$7500,0),$E116+2)=Команды!$AJ$6,TRUE,FALSE),IF(INDEX(Команды!$A$2:$AN$7500,MATCH(M$3,Команды!$A$2:$A$7500,0),$E116+2)=Команды!$AJ$7,TRUE,FALSE),IF(INDEX(Команды!$A$2:$AN$7500,MATCH(M$3,Команды!$A$2:$A$7500,0),$E116+2)=Команды!$AJ$8,TRUE,FALSE),IF(INDEX(Команды!$A$2:$AN$7500,MATCH(M$3,Команды!$A$2:$A$7500,0),$E116+2)=Команды!$AJ$9,TRUE,FALSE),IF(INDEX(Команды!$A$2:$AN$7500,MATCH(M$3,Команды!$A$2:$A$7500,0),$E116+2)=Команды!$AJ$10,TRUE,FALSE),IF(INDEX(Команды!$A$2:$AN$7500,MATCH(M$3,Команды!$A$2:$A$7500,0),$E116+2)=Команды!$AJ$11,TRUE,FALSE),IF(INDEX(Команды!$A$2:$AN$7500,MATCH(M$3,Команды!$A$2:$A$7500,0),$E116+2)=Команды!$AJ$12,TRUE,FALSE),IF(INDEX(Команды!$A$2:$AN$7500,MATCH(M$3,Команды!$A$2:$A$7500,0),$E116+2)=Команды!$AJ$13,TRUE,FALSE),IF(INDEX(Команды!$A$2:$AN$7500,MATCH(M$3,Команды!$A$2:$A$7500,0),$E116+2)=Команды!$AJ$14,TRUE,FALSE),IF(INDEX(Команды!$A$2:$AN$7500,MATCH(M$3,Команды!$A$2:$A$7500,0),$E116+2)=Команды!$AJ$15,TRUE,FALSE),IF(INDEX(Команды!$A$2:$AN$7500,MATCH(M$3,Команды!$A$2:$A$7500,0),$E116+2)=Команды!$AJ$16,TRUE,FALSE),IF(INDEX(Команды!$A$2:$AN$7500,MATCH(M$3,Команды!$A$2:$A$7500,0),$E116+2)=Команды!$AJ$17,TRUE,FALSE),IF(INDEX(Команды!$A$2:$AN$7500,MATCH(M$3,Команды!$A$2:$A$7500,0),$E116+2)=Команды!$AJ$18,TRUE,FALSE),IF(INDEX(Команды!$A$2:$AN$7500,MATCH(M$3,Команды!$A$2:$A$7500,0),$E116+2)=Команды!$AJ$19,TRUE,FALSE)),INDEX(Команды!$AJ$2:$AL$19,MATCH(INDEX(Команды!$A$2:$AN$7500,MATCH(M$3,Команды!$A$2:$A$7500,0),$E116+2),Команды!$AJ$2:$AJ$19,0),3),0)</f>
        <v>0</v>
      </c>
      <c r="O116" s="342"/>
      <c r="P116" s="174">
        <f>IF(OR(IF(INDEX(Команды!$A$2:$AN$7500,MATCH(P$3,Команды!$A$2:$A$7500,0),$E116+2)=Команды!$AJ$2,TRUE,FALSE),IF(INDEX(Команды!$A$2:$AN$7500,MATCH(P$3,Команды!$A$2:$A$7500,0),$E116+2)=Команды!$AJ$3,TRUE,FALSE),IF(INDEX(Команды!$A$2:$AN$7500,MATCH(P$3,Команды!$A$2:$A$7500,0),$E116+2)=Команды!$AJ$4,TRUE,FALSE),IF(INDEX(Команды!$A$2:$AN$7500,MATCH(P$3,Команды!$A$2:$A$7500,0),$E116+2)=Команды!$AJ$5,TRUE,FALSE),IF(INDEX(Команды!$A$2:$AN$7500,MATCH(P$3,Команды!$A$2:$A$7500,0),$E116+2)=Команды!$AJ$6,TRUE,FALSE),IF(INDEX(Команды!$A$2:$AN$7500,MATCH(P$3,Команды!$A$2:$A$7500,0),$E116+2)=Команды!$AJ$7,TRUE,FALSE),IF(INDEX(Команды!$A$2:$AN$7500,MATCH(P$3,Команды!$A$2:$A$7500,0),$E116+2)=Команды!$AJ$8,TRUE,FALSE),IF(INDEX(Команды!$A$2:$AN$7500,MATCH(P$3,Команды!$A$2:$A$7500,0),$E116+2)=Команды!$AJ$9,TRUE,FALSE),IF(INDEX(Команды!$A$2:$AN$7500,MATCH(P$3,Команды!$A$2:$A$7500,0),$E116+2)=Команды!$AJ$10,TRUE,FALSE),IF(INDEX(Команды!$A$2:$AN$7500,MATCH(P$3,Команды!$A$2:$A$7500,0),$E116+2)=Команды!$AJ$11,TRUE,FALSE),IF(INDEX(Команды!$A$2:$AN$7500,MATCH(P$3,Команды!$A$2:$A$7500,0),$E116+2)=Команды!$AJ$12,TRUE,FALSE),IF(INDEX(Команды!$A$2:$AN$7500,MATCH(P$3,Команды!$A$2:$A$7500,0),$E116+2)=Команды!$AJ$13,TRUE,FALSE),IF(INDEX(Команды!$A$2:$AN$7500,MATCH(P$3,Команды!$A$2:$A$7500,0),$E116+2)=Команды!$AJ$14,TRUE,FALSE),IF(INDEX(Команды!$A$2:$AN$7500,MATCH(P$3,Команды!$A$2:$A$7500,0),$E116+2)=Команды!$AJ$15,TRUE,FALSE),IF(INDEX(Команды!$A$2:$AN$7500,MATCH(P$3,Команды!$A$2:$A$7500,0),$E116+2)=Команды!$AJ$16,TRUE,FALSE),,IF(INDEX(Команды!$A$2:$AN$7500,MATCH(P$3,Команды!$A$2:$A$7500,0),$E116+2)=Команды!$AJ$17,TRUE,FALSE),,IF(INDEX(Команды!$A$2:$AN$7500,MATCH(P$3,Команды!$A$2:$A$7500,0),$E116+2)=Команды!$AJ$18,TRUE,FALSE),,IF(INDEX(Команды!$A$2:$AN$7500,MATCH(P$3,Команды!$A$2:$A$7500,0),$E116+2)=Команды!$AJ$19,TRUE,FALSE)),INDEX(Команды!$AJ$2:$AK$19,MATCH(INDEX(Команды!$A$2:$AN$7500,MATCH(P$3,Команды!$A$2:$A$7500,0),$E116+2),Команды!$AJ$2:$AJ$19,0),2),0)</f>
        <v>0</v>
      </c>
      <c r="Q116" s="175">
        <f>IF(OR(IF(INDEX(Команды!$A$2:$AN$7500,MATCH(P$3,Команды!$A$2:$A$7500,0),$E116+2)=Команды!$AJ$2,TRUE,FALSE),IF(INDEX(Команды!$A$2:$AN$7500,MATCH(P$3,Команды!$A$2:$A$7500,0),$E116+2)=Команды!$AJ$3,TRUE,FALSE),IF(INDEX(Команды!$A$2:$AN$7500,MATCH(P$3,Команды!$A$2:$A$7500,0),$E116+2)=Команды!$AJ$4,TRUE,FALSE),IF(INDEX(Команды!$A$2:$AN$7500,MATCH(P$3,Команды!$A$2:$A$7500,0),$E116+2)=Команды!$AJ$5,TRUE,FALSE),IF(INDEX(Команды!$A$2:$AN$7500,MATCH(P$3,Команды!$A$2:$A$7500,0),$E116+2)=Команды!$AJ$6,TRUE,FALSE),IF(INDEX(Команды!$A$2:$AN$7500,MATCH(P$3,Команды!$A$2:$A$7500,0),$E116+2)=Команды!$AJ$7,TRUE,FALSE),IF(INDEX(Команды!$A$2:$AN$7500,MATCH(P$3,Команды!$A$2:$A$7500,0),$E116+2)=Команды!$AJ$8,TRUE,FALSE),IF(INDEX(Команды!$A$2:$AN$7500,MATCH(P$3,Команды!$A$2:$A$7500,0),$E116+2)=Команды!$AJ$9,TRUE,FALSE),IF(INDEX(Команды!$A$2:$AN$7500,MATCH(P$3,Команды!$A$2:$A$7500,0),$E116+2)=Команды!$AJ$10,TRUE,FALSE),IF(INDEX(Команды!$A$2:$AN$7500,MATCH(P$3,Команды!$A$2:$A$7500,0),$E116+2)=Команды!$AJ$11,TRUE,FALSE),IF(INDEX(Команды!$A$2:$AN$7500,MATCH(P$3,Команды!$A$2:$A$7500,0),$E116+2)=Команды!$AJ$12,TRUE,FALSE),IF(INDEX(Команды!$A$2:$AN$7500,MATCH(P$3,Команды!$A$2:$A$7500,0),$E116+2)=Команды!$AJ$13,TRUE,FALSE),IF(INDEX(Команды!$A$2:$AN$7500,MATCH(P$3,Команды!$A$2:$A$7500,0),$E116+2)=Команды!$AJ$14,TRUE,FALSE),IF(INDEX(Команды!$A$2:$AN$7500,MATCH(P$3,Команды!$A$2:$A$7500,0),$E116+2)=Команды!$AJ$15,TRUE,FALSE),IF(INDEX(Команды!$A$2:$AN$7500,MATCH(P$3,Команды!$A$2:$A$7500,0),$E116+2)=Команды!$AJ$16,TRUE,FALSE),IF(INDEX(Команды!$A$2:$AN$7500,MATCH(P$3,Команды!$A$2:$A$7500,0),$E116+2)=Команды!$AJ$17,TRUE,FALSE),IF(INDEX(Команды!$A$2:$AN$7500,MATCH(P$3,Команды!$A$2:$A$7500,0),$E116+2)=Команды!$AJ$18,TRUE,FALSE),IF(INDEX(Команды!$A$2:$AN$7500,MATCH(P$3,Команды!$A$2:$A$7500,0),$E116+2)=Команды!$AJ$19,TRUE,FALSE)),INDEX(Команды!$AJ$2:$AL$19,MATCH(INDEX(Команды!$A$2:$AN$7500,MATCH(P$3,Команды!$A$2:$A$7500,0),$E116+2),Команды!$AJ$2:$AJ$19,0),3),0)</f>
        <v>0</v>
      </c>
      <c r="R116" s="342"/>
      <c r="S116" s="174">
        <f>IF(OR(IF(INDEX(Команды!$A$2:$AN$7500,MATCH(S$3,Команды!$A$2:$A$7500,0),$E116+2)=Команды!$AJ$2,TRUE,FALSE),IF(INDEX(Команды!$A$2:$AN$7500,MATCH(S$3,Команды!$A$2:$A$7500,0),$E116+2)=Команды!$AJ$3,TRUE,FALSE),IF(INDEX(Команды!$A$2:$AN$7500,MATCH(S$3,Команды!$A$2:$A$7500,0),$E116+2)=Команды!$AJ$4,TRUE,FALSE),IF(INDEX(Команды!$A$2:$AN$7500,MATCH(S$3,Команды!$A$2:$A$7500,0),$E116+2)=Команды!$AJ$5,TRUE,FALSE),IF(INDEX(Команды!$A$2:$AN$7500,MATCH(S$3,Команды!$A$2:$A$7500,0),$E116+2)=Команды!$AJ$6,TRUE,FALSE),IF(INDEX(Команды!$A$2:$AN$7500,MATCH(S$3,Команды!$A$2:$A$7500,0),$E116+2)=Команды!$AJ$7,TRUE,FALSE),IF(INDEX(Команды!$A$2:$AN$7500,MATCH(S$3,Команды!$A$2:$A$7500,0),$E116+2)=Команды!$AJ$8,TRUE,FALSE),IF(INDEX(Команды!$A$2:$AN$7500,MATCH(S$3,Команды!$A$2:$A$7500,0),$E116+2)=Команды!$AJ$9,TRUE,FALSE),IF(INDEX(Команды!$A$2:$AN$7500,MATCH(S$3,Команды!$A$2:$A$7500,0),$E116+2)=Команды!$AJ$10,TRUE,FALSE),IF(INDEX(Команды!$A$2:$AN$7500,MATCH(S$3,Команды!$A$2:$A$7500,0),$E116+2)=Команды!$AJ$11,TRUE,FALSE),IF(INDEX(Команды!$A$2:$AN$7500,MATCH(S$3,Команды!$A$2:$A$7500,0),$E116+2)=Команды!$AJ$12,TRUE,FALSE),IF(INDEX(Команды!$A$2:$AN$7500,MATCH(S$3,Команды!$A$2:$A$7500,0),$E116+2)=Команды!$AJ$13,TRUE,FALSE),IF(INDEX(Команды!$A$2:$AN$7500,MATCH(S$3,Команды!$A$2:$A$7500,0),$E116+2)=Команды!$AJ$14,TRUE,FALSE),IF(INDEX(Команды!$A$2:$AN$7500,MATCH(S$3,Команды!$A$2:$A$7500,0),$E116+2)=Команды!$AJ$15,TRUE,FALSE),IF(INDEX(Команды!$A$2:$AN$7500,MATCH(S$3,Команды!$A$2:$A$7500,0),$E116+2)=Команды!$AJ$16,TRUE,FALSE),,IF(INDEX(Команды!$A$2:$AN$7500,MATCH(S$3,Команды!$A$2:$A$7500,0),$E116+2)=Команды!$AJ$17,TRUE,FALSE),,IF(INDEX(Команды!$A$2:$AN$7500,MATCH(S$3,Команды!$A$2:$A$7500,0),$E116+2)=Команды!$AJ$18,TRUE,FALSE),,IF(INDEX(Команды!$A$2:$AN$7500,MATCH(S$3,Команды!$A$2:$A$7500,0),$E116+2)=Команды!$AJ$19,TRUE,FALSE)),INDEX(Команды!$AJ$2:$AK$19,MATCH(INDEX(Команды!$A$2:$AN$7500,MATCH(S$3,Команды!$A$2:$A$7500,0),$E116+2),Команды!$AJ$2:$AJ$19,0),2),0)</f>
        <v>0</v>
      </c>
      <c r="T116" s="175">
        <f>IF(OR(IF(INDEX(Команды!$A$2:$AN$7500,MATCH(S$3,Команды!$A$2:$A$7500,0),$E116+2)=Команды!$AJ$2,TRUE,FALSE),IF(INDEX(Команды!$A$2:$AN$7500,MATCH(S$3,Команды!$A$2:$A$7500,0),$E116+2)=Команды!$AJ$3,TRUE,FALSE),IF(INDEX(Команды!$A$2:$AN$7500,MATCH(S$3,Команды!$A$2:$A$7500,0),$E116+2)=Команды!$AJ$4,TRUE,FALSE),IF(INDEX(Команды!$A$2:$AN$7500,MATCH(S$3,Команды!$A$2:$A$7500,0),$E116+2)=Команды!$AJ$5,TRUE,FALSE),IF(INDEX(Команды!$A$2:$AN$7500,MATCH(S$3,Команды!$A$2:$A$7500,0),$E116+2)=Команды!$AJ$6,TRUE,FALSE),IF(INDEX(Команды!$A$2:$AN$7500,MATCH(S$3,Команды!$A$2:$A$7500,0),$E116+2)=Команды!$AJ$7,TRUE,FALSE),IF(INDEX(Команды!$A$2:$AN$7500,MATCH(S$3,Команды!$A$2:$A$7500,0),$E116+2)=Команды!$AJ$8,TRUE,FALSE),IF(INDEX(Команды!$A$2:$AN$7500,MATCH(S$3,Команды!$A$2:$A$7500,0),$E116+2)=Команды!$AJ$9,TRUE,FALSE),IF(INDEX(Команды!$A$2:$AN$7500,MATCH(S$3,Команды!$A$2:$A$7500,0),$E116+2)=Команды!$AJ$10,TRUE,FALSE),IF(INDEX(Команды!$A$2:$AN$7500,MATCH(S$3,Команды!$A$2:$A$7500,0),$E116+2)=Команды!$AJ$11,TRUE,FALSE),IF(INDEX(Команды!$A$2:$AN$7500,MATCH(S$3,Команды!$A$2:$A$7500,0),$E116+2)=Команды!$AJ$12,TRUE,FALSE),IF(INDEX(Команды!$A$2:$AN$7500,MATCH(S$3,Команды!$A$2:$A$7500,0),$E116+2)=Команды!$AJ$13,TRUE,FALSE),IF(INDEX(Команды!$A$2:$AN$7500,MATCH(S$3,Команды!$A$2:$A$7500,0),$E116+2)=Команды!$AJ$14,TRUE,FALSE),IF(INDEX(Команды!$A$2:$AN$7500,MATCH(S$3,Команды!$A$2:$A$7500,0),$E116+2)=Команды!$AJ$15,TRUE,FALSE),IF(INDEX(Команды!$A$2:$AN$7500,MATCH(S$3,Команды!$A$2:$A$7500,0),$E116+2)=Команды!$AJ$16,TRUE,FALSE),IF(INDEX(Команды!$A$2:$AN$7500,MATCH(S$3,Команды!$A$2:$A$7500,0),$E116+2)=Команды!$AJ$17,TRUE,FALSE),IF(INDEX(Команды!$A$2:$AN$7500,MATCH(S$3,Команды!$A$2:$A$7500,0),$E116+2)=Команды!$AJ$18,TRUE,FALSE),IF(INDEX(Команды!$A$2:$AN$7500,MATCH(S$3,Команды!$A$2:$A$7500,0),$E116+2)=Команды!$AJ$19,TRUE,FALSE)),INDEX(Команды!$AJ$2:$AL$19,MATCH(INDEX(Команды!$A$2:$AN$7500,MATCH(S$3,Команды!$A$2:$A$7500,0),$E116+2),Команды!$AJ$2:$AJ$19,0),3),0)</f>
        <v>0</v>
      </c>
      <c r="U116" s="342"/>
      <c r="V116" s="174">
        <f>IF(OR(IF(INDEX(Команды!$A$2:$AN$7500,MATCH(V$3,Команды!$A$2:$A$7500,0),$E116+2)=Команды!$AJ$2,TRUE,FALSE),IF(INDEX(Команды!$A$2:$AN$7500,MATCH(V$3,Команды!$A$2:$A$7500,0),$E116+2)=Команды!$AJ$3,TRUE,FALSE),IF(INDEX(Команды!$A$2:$AN$7500,MATCH(V$3,Команды!$A$2:$A$7500,0),$E116+2)=Команды!$AJ$4,TRUE,FALSE),IF(INDEX(Команды!$A$2:$AN$7500,MATCH(V$3,Команды!$A$2:$A$7500,0),$E116+2)=Команды!$AJ$5,TRUE,FALSE),IF(INDEX(Команды!$A$2:$AN$7500,MATCH(V$3,Команды!$A$2:$A$7500,0),$E116+2)=Команды!$AJ$6,TRUE,FALSE),IF(INDEX(Команды!$A$2:$AN$7500,MATCH(V$3,Команды!$A$2:$A$7500,0),$E116+2)=Команды!$AJ$7,TRUE,FALSE),IF(INDEX(Команды!$A$2:$AN$7500,MATCH(V$3,Команды!$A$2:$A$7500,0),$E116+2)=Команды!$AJ$8,TRUE,FALSE),IF(INDEX(Команды!$A$2:$AN$7500,MATCH(V$3,Команды!$A$2:$A$7500,0),$E116+2)=Команды!$AJ$9,TRUE,FALSE),IF(INDEX(Команды!$A$2:$AN$7500,MATCH(V$3,Команды!$A$2:$A$7500,0),$E116+2)=Команды!$AJ$10,TRUE,FALSE),IF(INDEX(Команды!$A$2:$AN$7500,MATCH(V$3,Команды!$A$2:$A$7500,0),$E116+2)=Команды!$AJ$11,TRUE,FALSE),IF(INDEX(Команды!$A$2:$AN$7500,MATCH(V$3,Команды!$A$2:$A$7500,0),$E116+2)=Команды!$AJ$12,TRUE,FALSE),IF(INDEX(Команды!$A$2:$AN$7500,MATCH(V$3,Команды!$A$2:$A$7500,0),$E116+2)=Команды!$AJ$13,TRUE,FALSE),IF(INDEX(Команды!$A$2:$AN$7500,MATCH(V$3,Команды!$A$2:$A$7500,0),$E116+2)=Команды!$AJ$14,TRUE,FALSE),IF(INDEX(Команды!$A$2:$AN$7500,MATCH(V$3,Команды!$A$2:$A$7500,0),$E116+2)=Команды!$AJ$15,TRUE,FALSE),IF(INDEX(Команды!$A$2:$AN$7500,MATCH(V$3,Команды!$A$2:$A$7500,0),$E116+2)=Команды!$AJ$16,TRUE,FALSE),,IF(INDEX(Команды!$A$2:$AN$7500,MATCH(V$3,Команды!$A$2:$A$7500,0),$E116+2)=Команды!$AJ$17,TRUE,FALSE),,IF(INDEX(Команды!$A$2:$AN$7500,MATCH(V$3,Команды!$A$2:$A$7500,0),$E116+2)=Команды!$AJ$18,TRUE,FALSE),,IF(INDEX(Команды!$A$2:$AN$7500,MATCH(V$3,Команды!$A$2:$A$7500,0),$E116+2)=Команды!$AJ$19,TRUE,FALSE)),INDEX(Команды!$AJ$2:$AK$19,MATCH(INDEX(Команды!$A$2:$AN$7500,MATCH(V$3,Команды!$A$2:$A$7500,0),$E116+2),Команды!$AJ$2:$AJ$19,0),2),0)</f>
        <v>0</v>
      </c>
      <c r="W116" s="175">
        <f>IF(OR(IF(INDEX(Команды!$A$2:$AN$7500,MATCH(V$3,Команды!$A$2:$A$7500,0),$E116+2)=Команды!$AJ$2,TRUE,FALSE),IF(INDEX(Команды!$A$2:$AN$7500,MATCH(V$3,Команды!$A$2:$A$7500,0),$E116+2)=Команды!$AJ$3,TRUE,FALSE),IF(INDEX(Команды!$A$2:$AN$7500,MATCH(V$3,Команды!$A$2:$A$7500,0),$E116+2)=Команды!$AJ$4,TRUE,FALSE),IF(INDEX(Команды!$A$2:$AN$7500,MATCH(V$3,Команды!$A$2:$A$7500,0),$E116+2)=Команды!$AJ$5,TRUE,FALSE),IF(INDEX(Команды!$A$2:$AN$7500,MATCH(V$3,Команды!$A$2:$A$7500,0),$E116+2)=Команды!$AJ$6,TRUE,FALSE),IF(INDEX(Команды!$A$2:$AN$7500,MATCH(V$3,Команды!$A$2:$A$7500,0),$E116+2)=Команды!$AJ$7,TRUE,FALSE),IF(INDEX(Команды!$A$2:$AN$7500,MATCH(V$3,Команды!$A$2:$A$7500,0),$E116+2)=Команды!$AJ$8,TRUE,FALSE),IF(INDEX(Команды!$A$2:$AN$7500,MATCH(V$3,Команды!$A$2:$A$7500,0),$E116+2)=Команды!$AJ$9,TRUE,FALSE),IF(INDEX(Команды!$A$2:$AN$7500,MATCH(V$3,Команды!$A$2:$A$7500,0),$E116+2)=Команды!$AJ$10,TRUE,FALSE),IF(INDEX(Команды!$A$2:$AN$7500,MATCH(V$3,Команды!$A$2:$A$7500,0),$E116+2)=Команды!$AJ$11,TRUE,FALSE),IF(INDEX(Команды!$A$2:$AN$7500,MATCH(V$3,Команды!$A$2:$A$7500,0),$E116+2)=Команды!$AJ$12,TRUE,FALSE),IF(INDEX(Команды!$A$2:$AN$7500,MATCH(V$3,Команды!$A$2:$A$7500,0),$E116+2)=Команды!$AJ$13,TRUE,FALSE),IF(INDEX(Команды!$A$2:$AN$7500,MATCH(V$3,Команды!$A$2:$A$7500,0),$E116+2)=Команды!$AJ$14,TRUE,FALSE),IF(INDEX(Команды!$A$2:$AN$7500,MATCH(V$3,Команды!$A$2:$A$7500,0),$E116+2)=Команды!$AJ$15,TRUE,FALSE),IF(INDEX(Команды!$A$2:$AN$7500,MATCH(V$3,Команды!$A$2:$A$7500,0),$E116+2)=Команды!$AJ$16,TRUE,FALSE),IF(INDEX(Команды!$A$2:$AN$7500,MATCH(V$3,Команды!$A$2:$A$7500,0),$E116+2)=Команды!$AJ$17,TRUE,FALSE),IF(INDEX(Команды!$A$2:$AN$7500,MATCH(V$3,Команды!$A$2:$A$7500,0),$E116+2)=Команды!$AJ$18,TRUE,FALSE),IF(INDEX(Команды!$A$2:$AN$7500,MATCH(V$3,Команды!$A$2:$A$7500,0),$E116+2)=Команды!$AJ$19,TRUE,FALSE)),INDEX(Команды!$AJ$2:$AL$19,MATCH(INDEX(Команды!$A$2:$AN$7500,MATCH(V$3,Команды!$A$2:$A$7500,0),$E116+2),Команды!$AJ$2:$AJ$19,0),3),0)</f>
        <v>0</v>
      </c>
      <c r="X116" s="342"/>
      <c r="Y116" s="174">
        <f>IF(OR(IF(INDEX(Команды!$A$2:$AN$7500,MATCH(Y$3,Команды!$A$2:$A$7500,0),$E116+2)=Команды!$AJ$2,TRUE,FALSE),IF(INDEX(Команды!$A$2:$AN$7500,MATCH(Y$3,Команды!$A$2:$A$7500,0),$E116+2)=Команды!$AJ$3,TRUE,FALSE),IF(INDEX(Команды!$A$2:$AN$7500,MATCH(Y$3,Команды!$A$2:$A$7500,0),$E116+2)=Команды!$AJ$4,TRUE,FALSE),IF(INDEX(Команды!$A$2:$AN$7500,MATCH(Y$3,Команды!$A$2:$A$7500,0),$E116+2)=Команды!$AJ$5,TRUE,FALSE),IF(INDEX(Команды!$A$2:$AN$7500,MATCH(Y$3,Команды!$A$2:$A$7500,0),$E116+2)=Команды!$AJ$6,TRUE,FALSE),IF(INDEX(Команды!$A$2:$AN$7500,MATCH(Y$3,Команды!$A$2:$A$7500,0),$E116+2)=Команды!$AJ$7,TRUE,FALSE),IF(INDEX(Команды!$A$2:$AN$7500,MATCH(Y$3,Команды!$A$2:$A$7500,0),$E116+2)=Команды!$AJ$8,TRUE,FALSE),IF(INDEX(Команды!$A$2:$AN$7500,MATCH(Y$3,Команды!$A$2:$A$7500,0),$E116+2)=Команды!$AJ$9,TRUE,FALSE),IF(INDEX(Команды!$A$2:$AN$7500,MATCH(Y$3,Команды!$A$2:$A$7500,0),$E116+2)=Команды!$AJ$10,TRUE,FALSE),IF(INDEX(Команды!$A$2:$AN$7500,MATCH(Y$3,Команды!$A$2:$A$7500,0),$E116+2)=Команды!$AJ$11,TRUE,FALSE),IF(INDEX(Команды!$A$2:$AN$7500,MATCH(Y$3,Команды!$A$2:$A$7500,0),$E116+2)=Команды!$AJ$12,TRUE,FALSE),IF(INDEX(Команды!$A$2:$AN$7500,MATCH(Y$3,Команды!$A$2:$A$7500,0),$E116+2)=Команды!$AJ$13,TRUE,FALSE),IF(INDEX(Команды!$A$2:$AN$7500,MATCH(Y$3,Команды!$A$2:$A$7500,0),$E116+2)=Команды!$AJ$14,TRUE,FALSE),IF(INDEX(Команды!$A$2:$AN$7500,MATCH(Y$3,Команды!$A$2:$A$7500,0),$E116+2)=Команды!$AJ$15,TRUE,FALSE),IF(INDEX(Команды!$A$2:$AN$7500,MATCH(Y$3,Команды!$A$2:$A$7500,0),$E116+2)=Команды!$AJ$16,TRUE,FALSE),,IF(INDEX(Команды!$A$2:$AN$7500,MATCH(Y$3,Команды!$A$2:$A$7500,0),$E116+2)=Команды!$AJ$17,TRUE,FALSE),,IF(INDEX(Команды!$A$2:$AN$7500,MATCH(Y$3,Команды!$A$2:$A$7500,0),$E116+2)=Команды!$AJ$18,TRUE,FALSE),,IF(INDEX(Команды!$A$2:$AN$7500,MATCH(Y$3,Команды!$A$2:$A$7500,0),$E116+2)=Команды!$AJ$19,TRUE,FALSE)),INDEX(Команды!$AJ$2:$AK$19,MATCH(INDEX(Команды!$A$2:$AN$7500,MATCH(Y$3,Команды!$A$2:$A$7500,0),$E116+2),Команды!$AJ$2:$AJ$19,0),2),0)</f>
        <v>0</v>
      </c>
      <c r="Z116" s="175">
        <f>IF(OR(IF(INDEX(Команды!$A$2:$AN$7500,MATCH(Y$3,Команды!$A$2:$A$7500,0),$E116+2)=Команды!$AJ$2,TRUE,FALSE),IF(INDEX(Команды!$A$2:$AN$7500,MATCH(Y$3,Команды!$A$2:$A$7500,0),$E116+2)=Команды!$AJ$3,TRUE,FALSE),IF(INDEX(Команды!$A$2:$AN$7500,MATCH(Y$3,Команды!$A$2:$A$7500,0),$E116+2)=Команды!$AJ$4,TRUE,FALSE),IF(INDEX(Команды!$A$2:$AN$7500,MATCH(Y$3,Команды!$A$2:$A$7500,0),$E116+2)=Команды!$AJ$5,TRUE,FALSE),IF(INDEX(Команды!$A$2:$AN$7500,MATCH(Y$3,Команды!$A$2:$A$7500,0),$E116+2)=Команды!$AJ$6,TRUE,FALSE),IF(INDEX(Команды!$A$2:$AN$7500,MATCH(Y$3,Команды!$A$2:$A$7500,0),$E116+2)=Команды!$AJ$7,TRUE,FALSE),IF(INDEX(Команды!$A$2:$AN$7500,MATCH(Y$3,Команды!$A$2:$A$7500,0),$E116+2)=Команды!$AJ$8,TRUE,FALSE),IF(INDEX(Команды!$A$2:$AN$7500,MATCH(Y$3,Команды!$A$2:$A$7500,0),$E116+2)=Команды!$AJ$9,TRUE,FALSE),IF(INDEX(Команды!$A$2:$AN$7500,MATCH(Y$3,Команды!$A$2:$A$7500,0),$E116+2)=Команды!$AJ$10,TRUE,FALSE),IF(INDEX(Команды!$A$2:$AN$7500,MATCH(Y$3,Команды!$A$2:$A$7500,0),$E116+2)=Команды!$AJ$11,TRUE,FALSE),IF(INDEX(Команды!$A$2:$AN$7500,MATCH(Y$3,Команды!$A$2:$A$7500,0),$E116+2)=Команды!$AJ$12,TRUE,FALSE),IF(INDEX(Команды!$A$2:$AN$7500,MATCH(Y$3,Команды!$A$2:$A$7500,0),$E116+2)=Команды!$AJ$13,TRUE,FALSE),IF(INDEX(Команды!$A$2:$AN$7500,MATCH(Y$3,Команды!$A$2:$A$7500,0),$E116+2)=Команды!$AJ$14,TRUE,FALSE),IF(INDEX(Команды!$A$2:$AN$7500,MATCH(Y$3,Команды!$A$2:$A$7500,0),$E116+2)=Команды!$AJ$15,TRUE,FALSE),IF(INDEX(Команды!$A$2:$AN$7500,MATCH(Y$3,Команды!$A$2:$A$7500,0),$E116+2)=Команды!$AJ$16,TRUE,FALSE),IF(INDEX(Команды!$A$2:$AN$7500,MATCH(Y$3,Команды!$A$2:$A$7500,0),$E116+2)=Команды!$AJ$17,TRUE,FALSE),IF(INDEX(Команды!$A$2:$AN$7500,MATCH(Y$3,Команды!$A$2:$A$7500,0),$E116+2)=Команды!$AJ$18,TRUE,FALSE),IF(INDEX(Команды!$A$2:$AN$7500,MATCH(Y$3,Команды!$A$2:$A$7500,0),$E116+2)=Команды!$AJ$19,TRUE,FALSE)),INDEX(Команды!$AJ$2:$AL$19,MATCH(INDEX(Команды!$A$2:$AN$7500,MATCH(Y$3,Команды!$A$2:$A$7500,0),$E116+2),Команды!$AJ$2:$AJ$19,0),3),0)</f>
        <v>0</v>
      </c>
      <c r="AA116" s="342"/>
      <c r="AB116" s="174">
        <f>IF(OR(IF(INDEX(Команды!$A$2:$AN$7500,MATCH(AB$3,Команды!$A$2:$A$7500,0),$E116+2)=Команды!$AJ$2,TRUE,FALSE),IF(INDEX(Команды!$A$2:$AN$7500,MATCH(AB$3,Команды!$A$2:$A$7500,0),$E116+2)=Команды!$AJ$3,TRUE,FALSE),IF(INDEX(Команды!$A$2:$AN$7500,MATCH(AB$3,Команды!$A$2:$A$7500,0),$E116+2)=Команды!$AJ$4,TRUE,FALSE),IF(INDEX(Команды!$A$2:$AN$7500,MATCH(AB$3,Команды!$A$2:$A$7500,0),$E116+2)=Команды!$AJ$5,TRUE,FALSE),IF(INDEX(Команды!$A$2:$AN$7500,MATCH(AB$3,Команды!$A$2:$A$7500,0),$E116+2)=Команды!$AJ$6,TRUE,FALSE),IF(INDEX(Команды!$A$2:$AN$7500,MATCH(AB$3,Команды!$A$2:$A$7500,0),$E116+2)=Команды!$AJ$7,TRUE,FALSE),IF(INDEX(Команды!$A$2:$AN$7500,MATCH(AB$3,Команды!$A$2:$A$7500,0),$E116+2)=Команды!$AJ$8,TRUE,FALSE),IF(INDEX(Команды!$A$2:$AN$7500,MATCH(AB$3,Команды!$A$2:$A$7500,0),$E116+2)=Команды!$AJ$9,TRUE,FALSE),IF(INDEX(Команды!$A$2:$AN$7500,MATCH(AB$3,Команды!$A$2:$A$7500,0),$E116+2)=Команды!$AJ$10,TRUE,FALSE),IF(INDEX(Команды!$A$2:$AN$7500,MATCH(AB$3,Команды!$A$2:$A$7500,0),$E116+2)=Команды!$AJ$11,TRUE,FALSE),IF(INDEX(Команды!$A$2:$AN$7500,MATCH(AB$3,Команды!$A$2:$A$7500,0),$E116+2)=Команды!$AJ$12,TRUE,FALSE),IF(INDEX(Команды!$A$2:$AN$7500,MATCH(AB$3,Команды!$A$2:$A$7500,0),$E116+2)=Команды!$AJ$13,TRUE,FALSE),IF(INDEX(Команды!$A$2:$AN$7500,MATCH(AB$3,Команды!$A$2:$A$7500,0),$E116+2)=Команды!$AJ$14,TRUE,FALSE),IF(INDEX(Команды!$A$2:$AN$7500,MATCH(AB$3,Команды!$A$2:$A$7500,0),$E116+2)=Команды!$AJ$15,TRUE,FALSE),IF(INDEX(Команды!$A$2:$AN$7500,MATCH(AB$3,Команды!$A$2:$A$7500,0),$E116+2)=Команды!$AJ$16,TRUE,FALSE),,IF(INDEX(Команды!$A$2:$AN$7500,MATCH(AB$3,Команды!$A$2:$A$7500,0),$E116+2)=Команды!$AJ$17,TRUE,FALSE),,IF(INDEX(Команды!$A$2:$AN$7500,MATCH(AB$3,Команды!$A$2:$A$7500,0),$E116+2)=Команды!$AJ$18,TRUE,FALSE),,IF(INDEX(Команды!$A$2:$AN$7500,MATCH(AB$3,Команды!$A$2:$A$7500,0),$E116+2)=Команды!$AJ$19,TRUE,FALSE)),INDEX(Команды!$AJ$2:$AK$19,MATCH(INDEX(Команды!$A$2:$AN$7500,MATCH(AB$3,Команды!$A$2:$A$7500,0),$E116+2),Команды!$AJ$2:$AJ$19,0),2),0)</f>
        <v>0</v>
      </c>
      <c r="AC116" s="175">
        <f>IF(OR(IF(INDEX(Команды!$A$2:$AN$7500,MATCH(AB$3,Команды!$A$2:$A$7500,0),$E116+2)=Команды!$AJ$2,TRUE,FALSE),IF(INDEX(Команды!$A$2:$AN$7500,MATCH(AB$3,Команды!$A$2:$A$7500,0),$E116+2)=Команды!$AJ$3,TRUE,FALSE),IF(INDEX(Команды!$A$2:$AN$7500,MATCH(AB$3,Команды!$A$2:$A$7500,0),$E116+2)=Команды!$AJ$4,TRUE,FALSE),IF(INDEX(Команды!$A$2:$AN$7500,MATCH(AB$3,Команды!$A$2:$A$7500,0),$E116+2)=Команды!$AJ$5,TRUE,FALSE),IF(INDEX(Команды!$A$2:$AN$7500,MATCH(AB$3,Команды!$A$2:$A$7500,0),$E116+2)=Команды!$AJ$6,TRUE,FALSE),IF(INDEX(Команды!$A$2:$AN$7500,MATCH(AB$3,Команды!$A$2:$A$7500,0),$E116+2)=Команды!$AJ$7,TRUE,FALSE),IF(INDEX(Команды!$A$2:$AN$7500,MATCH(AB$3,Команды!$A$2:$A$7500,0),$E116+2)=Команды!$AJ$8,TRUE,FALSE),IF(INDEX(Команды!$A$2:$AN$7500,MATCH(AB$3,Команды!$A$2:$A$7500,0),$E116+2)=Команды!$AJ$9,TRUE,FALSE),IF(INDEX(Команды!$A$2:$AN$7500,MATCH(AB$3,Команды!$A$2:$A$7500,0),$E116+2)=Команды!$AJ$10,TRUE,FALSE),IF(INDEX(Команды!$A$2:$AN$7500,MATCH(AB$3,Команды!$A$2:$A$7500,0),$E116+2)=Команды!$AJ$11,TRUE,FALSE),IF(INDEX(Команды!$A$2:$AN$7500,MATCH(AB$3,Команды!$A$2:$A$7500,0),$E116+2)=Команды!$AJ$12,TRUE,FALSE),IF(INDEX(Команды!$A$2:$AN$7500,MATCH(AB$3,Команды!$A$2:$A$7500,0),$E116+2)=Команды!$AJ$13,TRUE,FALSE),IF(INDEX(Команды!$A$2:$AN$7500,MATCH(AB$3,Команды!$A$2:$A$7500,0),$E116+2)=Команды!$AJ$14,TRUE,FALSE),IF(INDEX(Команды!$A$2:$AN$7500,MATCH(AB$3,Команды!$A$2:$A$7500,0),$E116+2)=Команды!$AJ$15,TRUE,FALSE),IF(INDEX(Команды!$A$2:$AN$7500,MATCH(AB$3,Команды!$A$2:$A$7500,0),$E116+2)=Команды!$AJ$16,TRUE,FALSE),IF(INDEX(Команды!$A$2:$AN$7500,MATCH(AB$3,Команды!$A$2:$A$7500,0),$E116+2)=Команды!$AJ$17,TRUE,FALSE),IF(INDEX(Команды!$A$2:$AN$7500,MATCH(AB$3,Команды!$A$2:$A$7500,0),$E116+2)=Команды!$AJ$18,TRUE,FALSE),IF(INDEX(Команды!$A$2:$AN$7500,MATCH(AB$3,Команды!$A$2:$A$7500,0),$E116+2)=Команды!$AJ$19,TRUE,FALSE)),INDEX(Команды!$AJ$2:$AL$19,MATCH(INDEX(Команды!$A$2:$AN$7500,MATCH(AB$3,Команды!$A$2:$A$7500,0),$E116+2),Команды!$AJ$2:$AJ$19,0),3),0)</f>
        <v>0</v>
      </c>
      <c r="AD116" s="342"/>
      <c r="AE116" s="174">
        <f>IF(OR(IF(INDEX(Команды!$A$2:$AN$7500,MATCH(AE$3,Команды!$A$2:$A$7500,0),$E116+2)=Команды!$AJ$2,TRUE,FALSE),IF(INDEX(Команды!$A$2:$AN$7500,MATCH(AE$3,Команды!$A$2:$A$7500,0),$E116+2)=Команды!$AJ$3,TRUE,FALSE),IF(INDEX(Команды!$A$2:$AN$7500,MATCH(AE$3,Команды!$A$2:$A$7500,0),$E116+2)=Команды!$AJ$4,TRUE,FALSE),IF(INDEX(Команды!$A$2:$AN$7500,MATCH(AE$3,Команды!$A$2:$A$7500,0),$E116+2)=Команды!$AJ$5,TRUE,FALSE),IF(INDEX(Команды!$A$2:$AN$7500,MATCH(AE$3,Команды!$A$2:$A$7500,0),$E116+2)=Команды!$AJ$6,TRUE,FALSE),IF(INDEX(Команды!$A$2:$AN$7500,MATCH(AE$3,Команды!$A$2:$A$7500,0),$E116+2)=Команды!$AJ$7,TRUE,FALSE),IF(INDEX(Команды!$A$2:$AN$7500,MATCH(AE$3,Команды!$A$2:$A$7500,0),$E116+2)=Команды!$AJ$8,TRUE,FALSE),IF(INDEX(Команды!$A$2:$AN$7500,MATCH(AE$3,Команды!$A$2:$A$7500,0),$E116+2)=Команды!$AJ$9,TRUE,FALSE),IF(INDEX(Команды!$A$2:$AN$7500,MATCH(AE$3,Команды!$A$2:$A$7500,0),$E116+2)=Команды!$AJ$10,TRUE,FALSE),IF(INDEX(Команды!$A$2:$AN$7500,MATCH(AE$3,Команды!$A$2:$A$7500,0),$E116+2)=Команды!$AJ$11,TRUE,FALSE),IF(INDEX(Команды!$A$2:$AN$7500,MATCH(AE$3,Команды!$A$2:$A$7500,0),$E116+2)=Команды!$AJ$12,TRUE,FALSE),IF(INDEX(Команды!$A$2:$AN$7500,MATCH(AE$3,Команды!$A$2:$A$7500,0),$E116+2)=Команды!$AJ$13,TRUE,FALSE),IF(INDEX(Команды!$A$2:$AN$7500,MATCH(AE$3,Команды!$A$2:$A$7500,0),$E116+2)=Команды!$AJ$14,TRUE,FALSE),IF(INDEX(Команды!$A$2:$AN$7500,MATCH(AE$3,Команды!$A$2:$A$7500,0),$E116+2)=Команды!$AJ$15,TRUE,FALSE),IF(INDEX(Команды!$A$2:$AN$7500,MATCH(AE$3,Команды!$A$2:$A$7500,0),$E116+2)=Команды!$AJ$16,TRUE,FALSE),,IF(INDEX(Команды!$A$2:$AN$7500,MATCH(AE$3,Команды!$A$2:$A$7500,0),$E116+2)=Команды!$AJ$17,TRUE,FALSE),,IF(INDEX(Команды!$A$2:$AN$7500,MATCH(AE$3,Команды!$A$2:$A$7500,0),$E116+2)=Команды!$AJ$18,TRUE,FALSE),,IF(INDEX(Команды!$A$2:$AN$7500,MATCH(AE$3,Команды!$A$2:$A$7500,0),$E116+2)=Команды!$AJ$19,TRUE,FALSE)),INDEX(Команды!$AJ$2:$AK$19,MATCH(INDEX(Команды!$A$2:$AN$7500,MATCH(AE$3,Команды!$A$2:$A$7500,0),$E116+2),Команды!$AJ$2:$AJ$19,0),2),0)</f>
        <v>0</v>
      </c>
      <c r="AF116" s="175">
        <f>IF(OR(IF(INDEX(Команды!$A$2:$AN$7500,MATCH(AE$3,Команды!$A$2:$A$7500,0),$E116+2)=Команды!$AJ$2,TRUE,FALSE),IF(INDEX(Команды!$A$2:$AN$7500,MATCH(AE$3,Команды!$A$2:$A$7500,0),$E116+2)=Команды!$AJ$3,TRUE,FALSE),IF(INDEX(Команды!$A$2:$AN$7500,MATCH(AE$3,Команды!$A$2:$A$7500,0),$E116+2)=Команды!$AJ$4,TRUE,FALSE),IF(INDEX(Команды!$A$2:$AN$7500,MATCH(AE$3,Команды!$A$2:$A$7500,0),$E116+2)=Команды!$AJ$5,TRUE,FALSE),IF(INDEX(Команды!$A$2:$AN$7500,MATCH(AE$3,Команды!$A$2:$A$7500,0),$E116+2)=Команды!$AJ$6,TRUE,FALSE),IF(INDEX(Команды!$A$2:$AN$7500,MATCH(AE$3,Команды!$A$2:$A$7500,0),$E116+2)=Команды!$AJ$7,TRUE,FALSE),IF(INDEX(Команды!$A$2:$AN$7500,MATCH(AE$3,Команды!$A$2:$A$7500,0),$E116+2)=Команды!$AJ$8,TRUE,FALSE),IF(INDEX(Команды!$A$2:$AN$7500,MATCH(AE$3,Команды!$A$2:$A$7500,0),$E116+2)=Команды!$AJ$9,TRUE,FALSE),IF(INDEX(Команды!$A$2:$AN$7500,MATCH(AE$3,Команды!$A$2:$A$7500,0),$E116+2)=Команды!$AJ$10,TRUE,FALSE),IF(INDEX(Команды!$A$2:$AN$7500,MATCH(AE$3,Команды!$A$2:$A$7500,0),$E116+2)=Команды!$AJ$11,TRUE,FALSE),IF(INDEX(Команды!$A$2:$AN$7500,MATCH(AE$3,Команды!$A$2:$A$7500,0),$E116+2)=Команды!$AJ$12,TRUE,FALSE),IF(INDEX(Команды!$A$2:$AN$7500,MATCH(AE$3,Команды!$A$2:$A$7500,0),$E116+2)=Команды!$AJ$13,TRUE,FALSE),IF(INDEX(Команды!$A$2:$AN$7500,MATCH(AE$3,Команды!$A$2:$A$7500,0),$E116+2)=Команды!$AJ$14,TRUE,FALSE),IF(INDEX(Команды!$A$2:$AN$7500,MATCH(AE$3,Команды!$A$2:$A$7500,0),$E116+2)=Команды!$AJ$15,TRUE,FALSE),IF(INDEX(Команды!$A$2:$AN$7500,MATCH(AE$3,Команды!$A$2:$A$7500,0),$E116+2)=Команды!$AJ$16,TRUE,FALSE),IF(INDEX(Команды!$A$2:$AN$7500,MATCH(AE$3,Команды!$A$2:$A$7500,0),$E116+2)=Команды!$AJ$17,TRUE,FALSE),IF(INDEX(Команды!$A$2:$AN$7500,MATCH(AE$3,Команды!$A$2:$A$7500,0),$E116+2)=Команды!$AJ$18,TRUE,FALSE),IF(INDEX(Команды!$A$2:$AN$7500,MATCH(AE$3,Команды!$A$2:$A$7500,0),$E116+2)=Команды!$AJ$19,TRUE,FALSE)),INDEX(Команды!$AJ$2:$AL$19,MATCH(INDEX(Команды!$A$2:$AN$7500,MATCH(AE$3,Команды!$A$2:$A$7500,0),$E116+2),Команды!$AJ$2:$AJ$19,0),3),0)</f>
        <v>0</v>
      </c>
      <c r="AG116" s="342"/>
      <c r="AH116" s="174">
        <f>IF(OR(IF(INDEX(Команды!$A$2:$AN$7500,MATCH(AH$3,Команды!$A$2:$A$7500,0),$E116+2)=Команды!$AJ$2,TRUE,FALSE),IF(INDEX(Команды!$A$2:$AN$7500,MATCH(AH$3,Команды!$A$2:$A$7500,0),$E116+2)=Команды!$AJ$3,TRUE,FALSE),IF(INDEX(Команды!$A$2:$AN$7500,MATCH(AH$3,Команды!$A$2:$A$7500,0),$E116+2)=Команды!$AJ$4,TRUE,FALSE),IF(INDEX(Команды!$A$2:$AN$7500,MATCH(AH$3,Команды!$A$2:$A$7500,0),$E116+2)=Команды!$AJ$5,TRUE,FALSE),IF(INDEX(Команды!$A$2:$AN$7500,MATCH(AH$3,Команды!$A$2:$A$7500,0),$E116+2)=Команды!$AJ$6,TRUE,FALSE),IF(INDEX(Команды!$A$2:$AN$7500,MATCH(AH$3,Команды!$A$2:$A$7500,0),$E116+2)=Команды!$AJ$7,TRUE,FALSE),IF(INDEX(Команды!$A$2:$AN$7500,MATCH(AH$3,Команды!$A$2:$A$7500,0),$E116+2)=Команды!$AJ$8,TRUE,FALSE),IF(INDEX(Команды!$A$2:$AN$7500,MATCH(AH$3,Команды!$A$2:$A$7500,0),$E116+2)=Команды!$AJ$9,TRUE,FALSE),IF(INDEX(Команды!$A$2:$AN$7500,MATCH(AH$3,Команды!$A$2:$A$7500,0),$E116+2)=Команды!$AJ$10,TRUE,FALSE),IF(INDEX(Команды!$A$2:$AN$7500,MATCH(AH$3,Команды!$A$2:$A$7500,0),$E116+2)=Команды!$AJ$11,TRUE,FALSE),IF(INDEX(Команды!$A$2:$AN$7500,MATCH(AH$3,Команды!$A$2:$A$7500,0),$E116+2)=Команды!$AJ$12,TRUE,FALSE),IF(INDEX(Команды!$A$2:$AN$7500,MATCH(AH$3,Команды!$A$2:$A$7500,0),$E116+2)=Команды!$AJ$13,TRUE,FALSE),IF(INDEX(Команды!$A$2:$AN$7500,MATCH(AH$3,Команды!$A$2:$A$7500,0),$E116+2)=Команды!$AJ$14,TRUE,FALSE),IF(INDEX(Команды!$A$2:$AN$7500,MATCH(AH$3,Команды!$A$2:$A$7500,0),$E116+2)=Команды!$AJ$15,TRUE,FALSE),IF(INDEX(Команды!$A$2:$AN$7500,MATCH(AH$3,Команды!$A$2:$A$7500,0),$E116+2)=Команды!$AJ$16,TRUE,FALSE),,IF(INDEX(Команды!$A$2:$AN$7500,MATCH(AH$3,Команды!$A$2:$A$7500,0),$E116+2)=Команды!$AJ$17,TRUE,FALSE),,IF(INDEX(Команды!$A$2:$AN$7500,MATCH(AH$3,Команды!$A$2:$A$7500,0),$E116+2)=Команды!$AJ$18,TRUE,FALSE),,IF(INDEX(Команды!$A$2:$AN$7500,MATCH(AH$3,Команды!$A$2:$A$7500,0),$E116+2)=Команды!$AJ$19,TRUE,FALSE)),INDEX(Команды!$AJ$2:$AK$19,MATCH(INDEX(Команды!$A$2:$AN$7500,MATCH(AH$3,Команды!$A$2:$A$7500,0),$E116+2),Команды!$AJ$2:$AJ$19,0),2),0)</f>
        <v>0</v>
      </c>
      <c r="AI116" s="175">
        <f>IF(OR(IF(INDEX(Команды!$A$2:$AN$7500,MATCH(AH$3,Команды!$A$2:$A$7500,0),$E116+2)=Команды!$AJ$2,TRUE,FALSE),IF(INDEX(Команды!$A$2:$AN$7500,MATCH(AH$3,Команды!$A$2:$A$7500,0),$E116+2)=Команды!$AJ$3,TRUE,FALSE),IF(INDEX(Команды!$A$2:$AN$7500,MATCH(AH$3,Команды!$A$2:$A$7500,0),$E116+2)=Команды!$AJ$4,TRUE,FALSE),IF(INDEX(Команды!$A$2:$AN$7500,MATCH(AH$3,Команды!$A$2:$A$7500,0),$E116+2)=Команды!$AJ$5,TRUE,FALSE),IF(INDEX(Команды!$A$2:$AN$7500,MATCH(AH$3,Команды!$A$2:$A$7500,0),$E116+2)=Команды!$AJ$6,TRUE,FALSE),IF(INDEX(Команды!$A$2:$AN$7500,MATCH(AH$3,Команды!$A$2:$A$7500,0),$E116+2)=Команды!$AJ$7,TRUE,FALSE),IF(INDEX(Команды!$A$2:$AN$7500,MATCH(AH$3,Команды!$A$2:$A$7500,0),$E116+2)=Команды!$AJ$8,TRUE,FALSE),IF(INDEX(Команды!$A$2:$AN$7500,MATCH(AH$3,Команды!$A$2:$A$7500,0),$E116+2)=Команды!$AJ$9,TRUE,FALSE),IF(INDEX(Команды!$A$2:$AN$7500,MATCH(AH$3,Команды!$A$2:$A$7500,0),$E116+2)=Команды!$AJ$10,TRUE,FALSE),IF(INDEX(Команды!$A$2:$AN$7500,MATCH(AH$3,Команды!$A$2:$A$7500,0),$E116+2)=Команды!$AJ$11,TRUE,FALSE),IF(INDEX(Команды!$A$2:$AN$7500,MATCH(AH$3,Команды!$A$2:$A$7500,0),$E116+2)=Команды!$AJ$12,TRUE,FALSE),IF(INDEX(Команды!$A$2:$AN$7500,MATCH(AH$3,Команды!$A$2:$A$7500,0),$E116+2)=Команды!$AJ$13,TRUE,FALSE),IF(INDEX(Команды!$A$2:$AN$7500,MATCH(AH$3,Команды!$A$2:$A$7500,0),$E116+2)=Команды!$AJ$14,TRUE,FALSE),IF(INDEX(Команды!$A$2:$AN$7500,MATCH(AH$3,Команды!$A$2:$A$7500,0),$E116+2)=Команды!$AJ$15,TRUE,FALSE),IF(INDEX(Команды!$A$2:$AN$7500,MATCH(AH$3,Команды!$A$2:$A$7500,0),$E116+2)=Команды!$AJ$16,TRUE,FALSE),IF(INDEX(Команды!$A$2:$AN$7500,MATCH(AH$3,Команды!$A$2:$A$7500,0),$E116+2)=Команды!$AJ$17,TRUE,FALSE),IF(INDEX(Команды!$A$2:$AN$7500,MATCH(AH$3,Команды!$A$2:$A$7500,0),$E116+2)=Команды!$AJ$18,TRUE,FALSE),IF(INDEX(Команды!$A$2:$AN$7500,MATCH(AH$3,Команды!$A$2:$A$7500,0),$E116+2)=Команды!$AJ$19,TRUE,FALSE)),INDEX(Команды!$AJ$2:$AL$19,MATCH(INDEX(Команды!$A$2:$AN$7500,MATCH(AH$3,Команды!$A$2:$A$7500,0),$E116+2),Команды!$AJ$2:$AJ$19,0),3),0)</f>
        <v>0</v>
      </c>
      <c r="AJ116" s="342"/>
      <c r="AK116" s="174">
        <f>IF(OR(IF(INDEX(Команды!$A$2:$AN$7500,MATCH(AK$3,Команды!$A$2:$A$7500,0),$E116+2)=Команды!$AJ$2,TRUE,FALSE),IF(INDEX(Команды!$A$2:$AN$7500,MATCH(AK$3,Команды!$A$2:$A$7500,0),$E116+2)=Команды!$AJ$3,TRUE,FALSE),IF(INDEX(Команды!$A$2:$AN$7500,MATCH(AK$3,Команды!$A$2:$A$7500,0),$E116+2)=Команды!$AJ$4,TRUE,FALSE),IF(INDEX(Команды!$A$2:$AN$7500,MATCH(AK$3,Команды!$A$2:$A$7500,0),$E116+2)=Команды!$AJ$5,TRUE,FALSE),IF(INDEX(Команды!$A$2:$AN$7500,MATCH(AK$3,Команды!$A$2:$A$7500,0),$E116+2)=Команды!$AJ$6,TRUE,FALSE),IF(INDEX(Команды!$A$2:$AN$7500,MATCH(AK$3,Команды!$A$2:$A$7500,0),$E116+2)=Команды!$AJ$7,TRUE,FALSE),IF(INDEX(Команды!$A$2:$AN$7500,MATCH(AK$3,Команды!$A$2:$A$7500,0),$E116+2)=Команды!$AJ$8,TRUE,FALSE),IF(INDEX(Команды!$A$2:$AN$7500,MATCH(AK$3,Команды!$A$2:$A$7500,0),$E116+2)=Команды!$AJ$9,TRUE,FALSE),IF(INDEX(Команды!$A$2:$AN$7500,MATCH(AK$3,Команды!$A$2:$A$7500,0),$E116+2)=Команды!$AJ$10,TRUE,FALSE),IF(INDEX(Команды!$A$2:$AN$7500,MATCH(AK$3,Команды!$A$2:$A$7500,0),$E116+2)=Команды!$AJ$11,TRUE,FALSE),IF(INDEX(Команды!$A$2:$AN$7500,MATCH(AK$3,Команды!$A$2:$A$7500,0),$E116+2)=Команды!$AJ$12,TRUE,FALSE),IF(INDEX(Команды!$A$2:$AN$7500,MATCH(AK$3,Команды!$A$2:$A$7500,0),$E116+2)=Команды!$AJ$13,TRUE,FALSE),IF(INDEX(Команды!$A$2:$AN$7500,MATCH(AK$3,Команды!$A$2:$A$7500,0),$E116+2)=Команды!$AJ$14,TRUE,FALSE),IF(INDEX(Команды!$A$2:$AN$7500,MATCH(AK$3,Команды!$A$2:$A$7500,0),$E116+2)=Команды!$AJ$15,TRUE,FALSE),IF(INDEX(Команды!$A$2:$AN$7500,MATCH(AK$3,Команды!$A$2:$A$7500,0),$E116+2)=Команды!$AJ$16,TRUE,FALSE),,IF(INDEX(Команды!$A$2:$AN$7500,MATCH(AK$3,Команды!$A$2:$A$7500,0),$E116+2)=Команды!$AJ$17,TRUE,FALSE),,IF(INDEX(Команды!$A$2:$AN$7500,MATCH(AK$3,Команды!$A$2:$A$7500,0),$E116+2)=Команды!$AJ$18,TRUE,FALSE),,IF(INDEX(Команды!$A$2:$AN$7500,MATCH(AK$3,Команды!$A$2:$A$7500,0),$E116+2)=Команды!$AJ$19,TRUE,FALSE)),INDEX(Команды!$AJ$2:$AK$19,MATCH(INDEX(Команды!$A$2:$AN$7500,MATCH(AK$3,Команды!$A$2:$A$7500,0),$E116+2),Команды!$AJ$2:$AJ$19,0),2),0)</f>
        <v>0</v>
      </c>
      <c r="AL116" s="175">
        <f>IF(OR(IF(INDEX(Команды!$A$2:$AN$7500,MATCH(AK$3,Команды!$A$2:$A$7500,0),$E116+2)=Команды!$AJ$2,TRUE,FALSE),IF(INDEX(Команды!$A$2:$AN$7500,MATCH(AK$3,Команды!$A$2:$A$7500,0),$E116+2)=Команды!$AJ$3,TRUE,FALSE),IF(INDEX(Команды!$A$2:$AN$7500,MATCH(AK$3,Команды!$A$2:$A$7500,0),$E116+2)=Команды!$AJ$4,TRUE,FALSE),IF(INDEX(Команды!$A$2:$AN$7500,MATCH(AK$3,Команды!$A$2:$A$7500,0),$E116+2)=Команды!$AJ$5,TRUE,FALSE),IF(INDEX(Команды!$A$2:$AN$7500,MATCH(AK$3,Команды!$A$2:$A$7500,0),$E116+2)=Команды!$AJ$6,TRUE,FALSE),IF(INDEX(Команды!$A$2:$AN$7500,MATCH(AK$3,Команды!$A$2:$A$7500,0),$E116+2)=Команды!$AJ$7,TRUE,FALSE),IF(INDEX(Команды!$A$2:$AN$7500,MATCH(AK$3,Команды!$A$2:$A$7500,0),$E116+2)=Команды!$AJ$8,TRUE,FALSE),IF(INDEX(Команды!$A$2:$AN$7500,MATCH(AK$3,Команды!$A$2:$A$7500,0),$E116+2)=Команды!$AJ$9,TRUE,FALSE),IF(INDEX(Команды!$A$2:$AN$7500,MATCH(AK$3,Команды!$A$2:$A$7500,0),$E116+2)=Команды!$AJ$10,TRUE,FALSE),IF(INDEX(Команды!$A$2:$AN$7500,MATCH(AK$3,Команды!$A$2:$A$7500,0),$E116+2)=Команды!$AJ$11,TRUE,FALSE),IF(INDEX(Команды!$A$2:$AN$7500,MATCH(AK$3,Команды!$A$2:$A$7500,0),$E116+2)=Команды!$AJ$12,TRUE,FALSE),IF(INDEX(Команды!$A$2:$AN$7500,MATCH(AK$3,Команды!$A$2:$A$7500,0),$E116+2)=Команды!$AJ$13,TRUE,FALSE),IF(INDEX(Команды!$A$2:$AN$7500,MATCH(AK$3,Команды!$A$2:$A$7500,0),$E116+2)=Команды!$AJ$14,TRUE,FALSE),IF(INDEX(Команды!$A$2:$AN$7500,MATCH(AK$3,Команды!$A$2:$A$7500,0),$E116+2)=Команды!$AJ$15,TRUE,FALSE),IF(INDEX(Команды!$A$2:$AN$7500,MATCH(AK$3,Команды!$A$2:$A$7500,0),$E116+2)=Команды!$AJ$16,TRUE,FALSE),IF(INDEX(Команды!$A$2:$AN$7500,MATCH(AK$3,Команды!$A$2:$A$7500,0),$E116+2)=Команды!$AJ$17,TRUE,FALSE),IF(INDEX(Команды!$A$2:$AN$7500,MATCH(AK$3,Команды!$A$2:$A$7500,0),$E116+2)=Команды!$AJ$18,TRUE,FALSE),IF(INDEX(Команды!$A$2:$AN$7500,MATCH(AK$3,Команды!$A$2:$A$7500,0),$E116+2)=Команды!$AJ$19,TRUE,FALSE)),INDEX(Команды!$AJ$2:$AL$19,MATCH(INDEX(Команды!$A$2:$AN$7500,MATCH(AK$3,Команды!$A$2:$A$7500,0),$E116+2),Команды!$AJ$2:$AJ$19,0),3),0)</f>
        <v>0</v>
      </c>
      <c r="AM116" s="342"/>
      <c r="AN116" s="174">
        <f>IF(OR(IF(INDEX(Команды!$A$2:$AN$7500,MATCH(AN$3,Команды!$A$2:$A$7500,0),$E116+2)=Команды!$AJ$2,TRUE,FALSE),IF(INDEX(Команды!$A$2:$AN$7500,MATCH(AN$3,Команды!$A$2:$A$7500,0),$E116+2)=Команды!$AJ$3,TRUE,FALSE),IF(INDEX(Команды!$A$2:$AN$7500,MATCH(AN$3,Команды!$A$2:$A$7500,0),$E116+2)=Команды!$AJ$4,TRUE,FALSE),IF(INDEX(Команды!$A$2:$AN$7500,MATCH(AN$3,Команды!$A$2:$A$7500,0),$E116+2)=Команды!$AJ$5,TRUE,FALSE),IF(INDEX(Команды!$A$2:$AN$7500,MATCH(AN$3,Команды!$A$2:$A$7500,0),$E116+2)=Команды!$AJ$6,TRUE,FALSE),IF(INDEX(Команды!$A$2:$AN$7500,MATCH(AN$3,Команды!$A$2:$A$7500,0),$E116+2)=Команды!$AJ$7,TRUE,FALSE),IF(INDEX(Команды!$A$2:$AN$7500,MATCH(AN$3,Команды!$A$2:$A$7500,0),$E116+2)=Команды!$AJ$8,TRUE,FALSE),IF(INDEX(Команды!$A$2:$AN$7500,MATCH(AN$3,Команды!$A$2:$A$7500,0),$E116+2)=Команды!$AJ$9,TRUE,FALSE),IF(INDEX(Команды!$A$2:$AN$7500,MATCH(AN$3,Команды!$A$2:$A$7500,0),$E116+2)=Команды!$AJ$10,TRUE,FALSE),IF(INDEX(Команды!$A$2:$AN$7500,MATCH(AN$3,Команды!$A$2:$A$7500,0),$E116+2)=Команды!$AJ$11,TRUE,FALSE),IF(INDEX(Команды!$A$2:$AN$7500,MATCH(AN$3,Команды!$A$2:$A$7500,0),$E116+2)=Команды!$AJ$12,TRUE,FALSE),IF(INDEX(Команды!$A$2:$AN$7500,MATCH(AN$3,Команды!$A$2:$A$7500,0),$E116+2)=Команды!$AJ$13,TRUE,FALSE),IF(INDEX(Команды!$A$2:$AN$7500,MATCH(AN$3,Команды!$A$2:$A$7500,0),$E116+2)=Команды!$AJ$14,TRUE,FALSE),IF(INDEX(Команды!$A$2:$AN$7500,MATCH(AN$3,Команды!$A$2:$A$7500,0),$E116+2)=Команды!$AJ$15,TRUE,FALSE),IF(INDEX(Команды!$A$2:$AN$7500,MATCH(AN$3,Команды!$A$2:$A$7500,0),$E116+2)=Команды!$AJ$16,TRUE,FALSE),,IF(INDEX(Команды!$A$2:$AN$7500,MATCH(AN$3,Команды!$A$2:$A$7500,0),$E116+2)=Команды!$AJ$17,TRUE,FALSE),,IF(INDEX(Команды!$A$2:$AN$7500,MATCH(AN$3,Команды!$A$2:$A$7500,0),$E116+2)=Команды!$AJ$18,TRUE,FALSE),,IF(INDEX(Команды!$A$2:$AN$7500,MATCH(AN$3,Команды!$A$2:$A$7500,0),$E116+2)=Команды!$AJ$19,TRUE,FALSE)),INDEX(Команды!$AJ$2:$AK$19,MATCH(INDEX(Команды!$A$2:$AN$7500,MATCH(AN$3,Команды!$A$2:$A$7500,0),$E116+2),Команды!$AJ$2:$AJ$19,0),2),0)</f>
        <v>0</v>
      </c>
      <c r="AO116" s="175">
        <f>IF(OR(IF(INDEX(Команды!$A$2:$AN$7500,MATCH(AN$3,Команды!$A$2:$A$7500,0),$E116+2)=Команды!$AJ$2,TRUE,FALSE),IF(INDEX(Команды!$A$2:$AN$7500,MATCH(AN$3,Команды!$A$2:$A$7500,0),$E116+2)=Команды!$AJ$3,TRUE,FALSE),IF(INDEX(Команды!$A$2:$AN$7500,MATCH(AN$3,Команды!$A$2:$A$7500,0),$E116+2)=Команды!$AJ$4,TRUE,FALSE),IF(INDEX(Команды!$A$2:$AN$7500,MATCH(AN$3,Команды!$A$2:$A$7500,0),$E116+2)=Команды!$AJ$5,TRUE,FALSE),IF(INDEX(Команды!$A$2:$AN$7500,MATCH(AN$3,Команды!$A$2:$A$7500,0),$E116+2)=Команды!$AJ$6,TRUE,FALSE),IF(INDEX(Команды!$A$2:$AN$7500,MATCH(AN$3,Команды!$A$2:$A$7500,0),$E116+2)=Команды!$AJ$7,TRUE,FALSE),IF(INDEX(Команды!$A$2:$AN$7500,MATCH(AN$3,Команды!$A$2:$A$7500,0),$E116+2)=Команды!$AJ$8,TRUE,FALSE),IF(INDEX(Команды!$A$2:$AN$7500,MATCH(AN$3,Команды!$A$2:$A$7500,0),$E116+2)=Команды!$AJ$9,TRUE,FALSE),IF(INDEX(Команды!$A$2:$AN$7500,MATCH(AN$3,Команды!$A$2:$A$7500,0),$E116+2)=Команды!$AJ$10,TRUE,FALSE),IF(INDEX(Команды!$A$2:$AN$7500,MATCH(AN$3,Команды!$A$2:$A$7500,0),$E116+2)=Команды!$AJ$11,TRUE,FALSE),IF(INDEX(Команды!$A$2:$AN$7500,MATCH(AN$3,Команды!$A$2:$A$7500,0),$E116+2)=Команды!$AJ$12,TRUE,FALSE),IF(INDEX(Команды!$A$2:$AN$7500,MATCH(AN$3,Команды!$A$2:$A$7500,0),$E116+2)=Команды!$AJ$13,TRUE,FALSE),IF(INDEX(Команды!$A$2:$AN$7500,MATCH(AN$3,Команды!$A$2:$A$7500,0),$E116+2)=Команды!$AJ$14,TRUE,FALSE),IF(INDEX(Команды!$A$2:$AN$7500,MATCH(AN$3,Команды!$A$2:$A$7500,0),$E116+2)=Команды!$AJ$15,TRUE,FALSE),IF(INDEX(Команды!$A$2:$AN$7500,MATCH(AN$3,Команды!$A$2:$A$7500,0),$E116+2)=Команды!$AJ$16,TRUE,FALSE),IF(INDEX(Команды!$A$2:$AN$7500,MATCH(AN$3,Команды!$A$2:$A$7500,0),$E116+2)=Команды!$AJ$17,TRUE,FALSE),IF(INDEX(Команды!$A$2:$AN$7500,MATCH(AN$3,Команды!$A$2:$A$7500,0),$E116+2)=Команды!$AJ$18,TRUE,FALSE),IF(INDEX(Команды!$A$2:$AN$7500,MATCH(AN$3,Команды!$A$2:$A$7500,0),$E116+2)=Команды!$AJ$19,TRUE,FALSE)),INDEX(Команды!$AJ$2:$AL$19,MATCH(INDEX(Команды!$A$2:$AN$7500,MATCH(AN$3,Команды!$A$2:$A$7500,0),$E116+2),Команды!$AJ$2:$AJ$19,0),3),0)</f>
        <v>0</v>
      </c>
      <c r="AP116" s="342"/>
      <c r="AQ116" s="174">
        <f>IF(OR(IF(INDEX(Команды!$A$2:$AN$7500,MATCH(AQ$3,Команды!$A$2:$A$7500,0),$E116+2)=Команды!$AJ$2,TRUE,FALSE),IF(INDEX(Команды!$A$2:$AN$7500,MATCH(AQ$3,Команды!$A$2:$A$7500,0),$E116+2)=Команды!$AJ$3,TRUE,FALSE),IF(INDEX(Команды!$A$2:$AN$7500,MATCH(AQ$3,Команды!$A$2:$A$7500,0),$E116+2)=Команды!$AJ$4,TRUE,FALSE),IF(INDEX(Команды!$A$2:$AN$7500,MATCH(AQ$3,Команды!$A$2:$A$7500,0),$E116+2)=Команды!$AJ$5,TRUE,FALSE),IF(INDEX(Команды!$A$2:$AN$7500,MATCH(AQ$3,Команды!$A$2:$A$7500,0),$E116+2)=Команды!$AJ$6,TRUE,FALSE),IF(INDEX(Команды!$A$2:$AN$7500,MATCH(AQ$3,Команды!$A$2:$A$7500,0),$E116+2)=Команды!$AJ$7,TRUE,FALSE),IF(INDEX(Команды!$A$2:$AN$7500,MATCH(AQ$3,Команды!$A$2:$A$7500,0),$E116+2)=Команды!$AJ$8,TRUE,FALSE),IF(INDEX(Команды!$A$2:$AN$7500,MATCH(AQ$3,Команды!$A$2:$A$7500,0),$E116+2)=Команды!$AJ$9,TRUE,FALSE),IF(INDEX(Команды!$A$2:$AN$7500,MATCH(AQ$3,Команды!$A$2:$A$7500,0),$E116+2)=Команды!$AJ$10,TRUE,FALSE),IF(INDEX(Команды!$A$2:$AN$7500,MATCH(AQ$3,Команды!$A$2:$A$7500,0),$E116+2)=Команды!$AJ$11,TRUE,FALSE),IF(INDEX(Команды!$A$2:$AN$7500,MATCH(AQ$3,Команды!$A$2:$A$7500,0),$E116+2)=Команды!$AJ$12,TRUE,FALSE),IF(INDEX(Команды!$A$2:$AN$7500,MATCH(AQ$3,Команды!$A$2:$A$7500,0),$E116+2)=Команды!$AJ$13,TRUE,FALSE),IF(INDEX(Команды!$A$2:$AN$7500,MATCH(AQ$3,Команды!$A$2:$A$7500,0),$E116+2)=Команды!$AJ$14,TRUE,FALSE),IF(INDEX(Команды!$A$2:$AN$7500,MATCH(AQ$3,Команды!$A$2:$A$7500,0),$E116+2)=Команды!$AJ$15,TRUE,FALSE),IF(INDEX(Команды!$A$2:$AN$7500,MATCH(AQ$3,Команды!$A$2:$A$7500,0),$E116+2)=Команды!$AJ$16,TRUE,FALSE),,IF(INDEX(Команды!$A$2:$AN$7500,MATCH(AQ$3,Команды!$A$2:$A$7500,0),$E116+2)=Команды!$AJ$17,TRUE,FALSE),,IF(INDEX(Команды!$A$2:$AN$7500,MATCH(AQ$3,Команды!$A$2:$A$7500,0),$E116+2)=Команды!$AJ$18,TRUE,FALSE),,IF(INDEX(Команды!$A$2:$AN$7500,MATCH(AQ$3,Команды!$A$2:$A$7500,0),$E116+2)=Команды!$AJ$19,TRUE,FALSE)),INDEX(Команды!$AJ$2:$AK$19,MATCH(INDEX(Команды!$A$2:$AN$7500,MATCH(AQ$3,Команды!$A$2:$A$7500,0),$E116+2),Команды!$AJ$2:$AJ$19,0),2),0)</f>
        <v>0</v>
      </c>
      <c r="AR116" s="175">
        <f>IF(OR(IF(INDEX(Команды!$A$2:$AN$7500,MATCH(AQ$3,Команды!$A$2:$A$7500,0),$E116+2)=Команды!$AJ$2,TRUE,FALSE),IF(INDEX(Команды!$A$2:$AN$7500,MATCH(AQ$3,Команды!$A$2:$A$7500,0),$E116+2)=Команды!$AJ$3,TRUE,FALSE),IF(INDEX(Команды!$A$2:$AN$7500,MATCH(AQ$3,Команды!$A$2:$A$7500,0),$E116+2)=Команды!$AJ$4,TRUE,FALSE),IF(INDEX(Команды!$A$2:$AN$7500,MATCH(AQ$3,Команды!$A$2:$A$7500,0),$E116+2)=Команды!$AJ$5,TRUE,FALSE),IF(INDEX(Команды!$A$2:$AN$7500,MATCH(AQ$3,Команды!$A$2:$A$7500,0),$E116+2)=Команды!$AJ$6,TRUE,FALSE),IF(INDEX(Команды!$A$2:$AN$7500,MATCH(AQ$3,Команды!$A$2:$A$7500,0),$E116+2)=Команды!$AJ$7,TRUE,FALSE),IF(INDEX(Команды!$A$2:$AN$7500,MATCH(AQ$3,Команды!$A$2:$A$7500,0),$E116+2)=Команды!$AJ$8,TRUE,FALSE),IF(INDEX(Команды!$A$2:$AN$7500,MATCH(AQ$3,Команды!$A$2:$A$7500,0),$E116+2)=Команды!$AJ$9,TRUE,FALSE),IF(INDEX(Команды!$A$2:$AN$7500,MATCH(AQ$3,Команды!$A$2:$A$7500,0),$E116+2)=Команды!$AJ$10,TRUE,FALSE),IF(INDEX(Команды!$A$2:$AN$7500,MATCH(AQ$3,Команды!$A$2:$A$7500,0),$E116+2)=Команды!$AJ$11,TRUE,FALSE),IF(INDEX(Команды!$A$2:$AN$7500,MATCH(AQ$3,Команды!$A$2:$A$7500,0),$E116+2)=Команды!$AJ$12,TRUE,FALSE),IF(INDEX(Команды!$A$2:$AN$7500,MATCH(AQ$3,Команды!$A$2:$A$7500,0),$E116+2)=Команды!$AJ$13,TRUE,FALSE),IF(INDEX(Команды!$A$2:$AN$7500,MATCH(AQ$3,Команды!$A$2:$A$7500,0),$E116+2)=Команды!$AJ$14,TRUE,FALSE),IF(INDEX(Команды!$A$2:$AN$7500,MATCH(AQ$3,Команды!$A$2:$A$7500,0),$E116+2)=Команды!$AJ$15,TRUE,FALSE),IF(INDEX(Команды!$A$2:$AN$7500,MATCH(AQ$3,Команды!$A$2:$A$7500,0),$E116+2)=Команды!$AJ$16,TRUE,FALSE),IF(INDEX(Команды!$A$2:$AN$7500,MATCH(AQ$3,Команды!$A$2:$A$7500,0),$E116+2)=Команды!$AJ$17,TRUE,FALSE),IF(INDEX(Команды!$A$2:$AN$7500,MATCH(AQ$3,Команды!$A$2:$A$7500,0),$E116+2)=Команды!$AJ$18,TRUE,FALSE),IF(INDEX(Команды!$A$2:$AN$7500,MATCH(AQ$3,Команды!$A$2:$A$7500,0),$E116+2)=Команды!$AJ$19,TRUE,FALSE)),INDEX(Команды!$AJ$2:$AL$19,MATCH(INDEX(Команды!$A$2:$AN$7500,MATCH(AQ$3,Команды!$A$2:$A$7500,0),$E116+2),Команды!$AJ$2:$AJ$19,0),3),0)</f>
        <v>0</v>
      </c>
      <c r="AS116" s="342"/>
      <c r="AT116" s="174">
        <f>IF(OR(IF(INDEX(Команды!$A$2:$AN$7500,MATCH(AT$3,Команды!$A$2:$A$7500,0),$E116+2)=Команды!$AJ$2,TRUE,FALSE),IF(INDEX(Команды!$A$2:$AN$7500,MATCH(AT$3,Команды!$A$2:$A$7500,0),$E116+2)=Команды!$AJ$3,TRUE,FALSE),IF(INDEX(Команды!$A$2:$AN$7500,MATCH(AT$3,Команды!$A$2:$A$7500,0),$E116+2)=Команды!$AJ$4,TRUE,FALSE),IF(INDEX(Команды!$A$2:$AN$7500,MATCH(AT$3,Команды!$A$2:$A$7500,0),$E116+2)=Команды!$AJ$5,TRUE,FALSE),IF(INDEX(Команды!$A$2:$AN$7500,MATCH(AT$3,Команды!$A$2:$A$7500,0),$E116+2)=Команды!$AJ$6,TRUE,FALSE),IF(INDEX(Команды!$A$2:$AN$7500,MATCH(AT$3,Команды!$A$2:$A$7500,0),$E116+2)=Команды!$AJ$7,TRUE,FALSE),IF(INDEX(Команды!$A$2:$AN$7500,MATCH(AT$3,Команды!$A$2:$A$7500,0),$E116+2)=Команды!$AJ$8,TRUE,FALSE),IF(INDEX(Команды!$A$2:$AN$7500,MATCH(AT$3,Команды!$A$2:$A$7500,0),$E116+2)=Команды!$AJ$9,TRUE,FALSE),IF(INDEX(Команды!$A$2:$AN$7500,MATCH(AT$3,Команды!$A$2:$A$7500,0),$E116+2)=Команды!$AJ$10,TRUE,FALSE),IF(INDEX(Команды!$A$2:$AN$7500,MATCH(AT$3,Команды!$A$2:$A$7500,0),$E116+2)=Команды!$AJ$11,TRUE,FALSE),IF(INDEX(Команды!$A$2:$AN$7500,MATCH(AT$3,Команды!$A$2:$A$7500,0),$E116+2)=Команды!$AJ$12,TRUE,FALSE),IF(INDEX(Команды!$A$2:$AN$7500,MATCH(AT$3,Команды!$A$2:$A$7500,0),$E116+2)=Команды!$AJ$13,TRUE,FALSE),IF(INDEX(Команды!$A$2:$AN$7500,MATCH(AT$3,Команды!$A$2:$A$7500,0),$E116+2)=Команды!$AJ$14,TRUE,FALSE),IF(INDEX(Команды!$A$2:$AN$7500,MATCH(AT$3,Команды!$A$2:$A$7500,0),$E116+2)=Команды!$AJ$15,TRUE,FALSE),IF(INDEX(Команды!$A$2:$AN$7500,MATCH(AT$3,Команды!$A$2:$A$7500,0),$E116+2)=Команды!$AJ$16,TRUE,FALSE),,IF(INDEX(Команды!$A$2:$AN$7500,MATCH(AT$3,Команды!$A$2:$A$7500,0),$E116+2)=Команды!$AJ$17,TRUE,FALSE),,IF(INDEX(Команды!$A$2:$AN$7500,MATCH(AT$3,Команды!$A$2:$A$7500,0),$E116+2)=Команды!$AJ$18,TRUE,FALSE),,IF(INDEX(Команды!$A$2:$AN$7500,MATCH(AT$3,Команды!$A$2:$A$7500,0),$E116+2)=Команды!$AJ$19,TRUE,FALSE)),INDEX(Команды!$AJ$2:$AK$19,MATCH(INDEX(Команды!$A$2:$AN$7500,MATCH(AT$3,Команды!$A$2:$A$7500,0),$E116+2),Команды!$AJ$2:$AJ$19,0),2),0)</f>
        <v>0</v>
      </c>
      <c r="AU116" s="175">
        <f>IF(OR(IF(INDEX(Команды!$A$2:$AN$7500,MATCH(AT$3,Команды!$A$2:$A$7500,0),$E116+2)=Команды!$AJ$2,TRUE,FALSE),IF(INDEX(Команды!$A$2:$AN$7500,MATCH(AT$3,Команды!$A$2:$A$7500,0),$E116+2)=Команды!$AJ$3,TRUE,FALSE),IF(INDEX(Команды!$A$2:$AN$7500,MATCH(AT$3,Команды!$A$2:$A$7500,0),$E116+2)=Команды!$AJ$4,TRUE,FALSE),IF(INDEX(Команды!$A$2:$AN$7500,MATCH(AT$3,Команды!$A$2:$A$7500,0),$E116+2)=Команды!$AJ$5,TRUE,FALSE),IF(INDEX(Команды!$A$2:$AN$7500,MATCH(AT$3,Команды!$A$2:$A$7500,0),$E116+2)=Команды!$AJ$6,TRUE,FALSE),IF(INDEX(Команды!$A$2:$AN$7500,MATCH(AT$3,Команды!$A$2:$A$7500,0),$E116+2)=Команды!$AJ$7,TRUE,FALSE),IF(INDEX(Команды!$A$2:$AN$7500,MATCH(AT$3,Команды!$A$2:$A$7500,0),$E116+2)=Команды!$AJ$8,TRUE,FALSE),IF(INDEX(Команды!$A$2:$AN$7500,MATCH(AT$3,Команды!$A$2:$A$7500,0),$E116+2)=Команды!$AJ$9,TRUE,FALSE),IF(INDEX(Команды!$A$2:$AN$7500,MATCH(AT$3,Команды!$A$2:$A$7500,0),$E116+2)=Команды!$AJ$10,TRUE,FALSE),IF(INDEX(Команды!$A$2:$AN$7500,MATCH(AT$3,Команды!$A$2:$A$7500,0),$E116+2)=Команды!$AJ$11,TRUE,FALSE),IF(INDEX(Команды!$A$2:$AN$7500,MATCH(AT$3,Команды!$A$2:$A$7500,0),$E116+2)=Команды!$AJ$12,TRUE,FALSE),IF(INDEX(Команды!$A$2:$AN$7500,MATCH(AT$3,Команды!$A$2:$A$7500,0),$E116+2)=Команды!$AJ$13,TRUE,FALSE),IF(INDEX(Команды!$A$2:$AN$7500,MATCH(AT$3,Команды!$A$2:$A$7500,0),$E116+2)=Команды!$AJ$14,TRUE,FALSE),IF(INDEX(Команды!$A$2:$AN$7500,MATCH(AT$3,Команды!$A$2:$A$7500,0),$E116+2)=Команды!$AJ$15,TRUE,FALSE),IF(INDEX(Команды!$A$2:$AN$7500,MATCH(AT$3,Команды!$A$2:$A$7500,0),$E116+2)=Команды!$AJ$16,TRUE,FALSE),IF(INDEX(Команды!$A$2:$AN$7500,MATCH(AT$3,Команды!$A$2:$A$7500,0),$E116+2)=Команды!$AJ$17,TRUE,FALSE),IF(INDEX(Команды!$A$2:$AN$7500,MATCH(AT$3,Команды!$A$2:$A$7500,0),$E116+2)=Команды!$AJ$18,TRUE,FALSE),IF(INDEX(Команды!$A$2:$AN$7500,MATCH(AT$3,Команды!$A$2:$A$7500,0),$E116+2)=Команды!$AJ$19,TRUE,FALSE)),INDEX(Команды!$AJ$2:$AL$19,MATCH(INDEX(Команды!$A$2:$AN$7500,MATCH(AT$3,Команды!$A$2:$A$7500,0),$E116+2),Команды!$AJ$2:$AJ$19,0),3),0)</f>
        <v>0</v>
      </c>
      <c r="AV116" s="342"/>
      <c r="AW116" s="174">
        <f>IF(OR(IF(INDEX(Команды!$A$2:$AN$7500,MATCH(AW$3,Команды!$A$2:$A$7500,0),$E116+2)=Команды!$AJ$2,TRUE,FALSE),IF(INDEX(Команды!$A$2:$AN$7500,MATCH(AW$3,Команды!$A$2:$A$7500,0),$E116+2)=Команды!$AJ$3,TRUE,FALSE),IF(INDEX(Команды!$A$2:$AN$7500,MATCH(AW$3,Команды!$A$2:$A$7500,0),$E116+2)=Команды!$AJ$4,TRUE,FALSE),IF(INDEX(Команды!$A$2:$AN$7500,MATCH(AW$3,Команды!$A$2:$A$7500,0),$E116+2)=Команды!$AJ$5,TRUE,FALSE),IF(INDEX(Команды!$A$2:$AN$7500,MATCH(AW$3,Команды!$A$2:$A$7500,0),$E116+2)=Команды!$AJ$6,TRUE,FALSE),IF(INDEX(Команды!$A$2:$AN$7500,MATCH(AW$3,Команды!$A$2:$A$7500,0),$E116+2)=Команды!$AJ$7,TRUE,FALSE),IF(INDEX(Команды!$A$2:$AN$7500,MATCH(AW$3,Команды!$A$2:$A$7500,0),$E116+2)=Команды!$AJ$8,TRUE,FALSE),IF(INDEX(Команды!$A$2:$AN$7500,MATCH(AW$3,Команды!$A$2:$A$7500,0),$E116+2)=Команды!$AJ$9,TRUE,FALSE),IF(INDEX(Команды!$A$2:$AN$7500,MATCH(AW$3,Команды!$A$2:$A$7500,0),$E116+2)=Команды!$AJ$10,TRUE,FALSE),IF(INDEX(Команды!$A$2:$AN$7500,MATCH(AW$3,Команды!$A$2:$A$7500,0),$E116+2)=Команды!$AJ$11,TRUE,FALSE),IF(INDEX(Команды!$A$2:$AN$7500,MATCH(AW$3,Команды!$A$2:$A$7500,0),$E116+2)=Команды!$AJ$12,TRUE,FALSE),IF(INDEX(Команды!$A$2:$AN$7500,MATCH(AW$3,Команды!$A$2:$A$7500,0),$E116+2)=Команды!$AJ$13,TRUE,FALSE),IF(INDEX(Команды!$A$2:$AN$7500,MATCH(AW$3,Команды!$A$2:$A$7500,0),$E116+2)=Команды!$AJ$14,TRUE,FALSE),IF(INDEX(Команды!$A$2:$AN$7500,MATCH(AW$3,Команды!$A$2:$A$7500,0),$E116+2)=Команды!$AJ$15,TRUE,FALSE),IF(INDEX(Команды!$A$2:$AN$7500,MATCH(AW$3,Команды!$A$2:$A$7500,0),$E116+2)=Команды!$AJ$16,TRUE,FALSE),,IF(INDEX(Команды!$A$2:$AN$7500,MATCH(AW$3,Команды!$A$2:$A$7500,0),$E116+2)=Команды!$AJ$17,TRUE,FALSE),,IF(INDEX(Команды!$A$2:$AN$7500,MATCH(AW$3,Команды!$A$2:$A$7500,0),$E116+2)=Команды!$AJ$18,TRUE,FALSE),,IF(INDEX(Команды!$A$2:$AN$7500,MATCH(AW$3,Команды!$A$2:$A$7500,0),$E116+2)=Команды!$AJ$19,TRUE,FALSE)),INDEX(Команды!$AJ$2:$AK$19,MATCH(INDEX(Команды!$A$2:$AN$7500,MATCH(AW$3,Команды!$A$2:$A$7500,0),$E116+2),Команды!$AJ$2:$AJ$19,0),2),0)</f>
        <v>0</v>
      </c>
      <c r="AX116" s="175">
        <f>IF(OR(IF(INDEX(Команды!$A$2:$AN$7500,MATCH(AW$3,Команды!$A$2:$A$7500,0),$E116+2)=Команды!$AJ$2,TRUE,FALSE),IF(INDEX(Команды!$A$2:$AN$7500,MATCH(AW$3,Команды!$A$2:$A$7500,0),$E116+2)=Команды!$AJ$3,TRUE,FALSE),IF(INDEX(Команды!$A$2:$AN$7500,MATCH(AW$3,Команды!$A$2:$A$7500,0),$E116+2)=Команды!$AJ$4,TRUE,FALSE),IF(INDEX(Команды!$A$2:$AN$7500,MATCH(AW$3,Команды!$A$2:$A$7500,0),$E116+2)=Команды!$AJ$5,TRUE,FALSE),IF(INDEX(Команды!$A$2:$AN$7500,MATCH(AW$3,Команды!$A$2:$A$7500,0),$E116+2)=Команды!$AJ$6,TRUE,FALSE),IF(INDEX(Команды!$A$2:$AN$7500,MATCH(AW$3,Команды!$A$2:$A$7500,0),$E116+2)=Команды!$AJ$7,TRUE,FALSE),IF(INDEX(Команды!$A$2:$AN$7500,MATCH(AW$3,Команды!$A$2:$A$7500,0),$E116+2)=Команды!$AJ$8,TRUE,FALSE),IF(INDEX(Команды!$A$2:$AN$7500,MATCH(AW$3,Команды!$A$2:$A$7500,0),$E116+2)=Команды!$AJ$9,TRUE,FALSE),IF(INDEX(Команды!$A$2:$AN$7500,MATCH(AW$3,Команды!$A$2:$A$7500,0),$E116+2)=Команды!$AJ$10,TRUE,FALSE),IF(INDEX(Команды!$A$2:$AN$7500,MATCH(AW$3,Команды!$A$2:$A$7500,0),$E116+2)=Команды!$AJ$11,TRUE,FALSE),IF(INDEX(Команды!$A$2:$AN$7500,MATCH(AW$3,Команды!$A$2:$A$7500,0),$E116+2)=Команды!$AJ$12,TRUE,FALSE),IF(INDEX(Команды!$A$2:$AN$7500,MATCH(AW$3,Команды!$A$2:$A$7500,0),$E116+2)=Команды!$AJ$13,TRUE,FALSE),IF(INDEX(Команды!$A$2:$AN$7500,MATCH(AW$3,Команды!$A$2:$A$7500,0),$E116+2)=Команды!$AJ$14,TRUE,FALSE),IF(INDEX(Команды!$A$2:$AN$7500,MATCH(AW$3,Команды!$A$2:$A$7500,0),$E116+2)=Команды!$AJ$15,TRUE,FALSE),IF(INDEX(Команды!$A$2:$AN$7500,MATCH(AW$3,Команды!$A$2:$A$7500,0),$E116+2)=Команды!$AJ$16,TRUE,FALSE),IF(INDEX(Команды!$A$2:$AN$7500,MATCH(AW$3,Команды!$A$2:$A$7500,0),$E116+2)=Команды!$AJ$17,TRUE,FALSE),IF(INDEX(Команды!$A$2:$AN$7500,MATCH(AW$3,Команды!$A$2:$A$7500,0),$E116+2)=Команды!$AJ$18,TRUE,FALSE),IF(INDEX(Команды!$A$2:$AN$7500,MATCH(AW$3,Команды!$A$2:$A$7500,0),$E116+2)=Команды!$AJ$19,TRUE,FALSE)),INDEX(Команды!$AJ$2:$AL$19,MATCH(INDEX(Команды!$A$2:$AN$7500,MATCH(AW$3,Команды!$A$2:$A$7500,0),$E116+2),Команды!$AJ$2:$AJ$19,0),3),0)</f>
        <v>0</v>
      </c>
      <c r="AY116" s="342"/>
      <c r="AZ116" s="174">
        <f>IF(OR(IF(INDEX(Команды!$A$2:$AN$7500,MATCH(AZ$3,Команды!$A$2:$A$7500,0),$E116+2)=Команды!$AJ$2,TRUE,FALSE),IF(INDEX(Команды!$A$2:$AN$7500,MATCH(AZ$3,Команды!$A$2:$A$7500,0),$E116+2)=Команды!$AJ$3,TRUE,FALSE),IF(INDEX(Команды!$A$2:$AN$7500,MATCH(AZ$3,Команды!$A$2:$A$7500,0),$E116+2)=Команды!$AJ$4,TRUE,FALSE),IF(INDEX(Команды!$A$2:$AN$7500,MATCH(AZ$3,Команды!$A$2:$A$7500,0),$E116+2)=Команды!$AJ$5,TRUE,FALSE),IF(INDEX(Команды!$A$2:$AN$7500,MATCH(AZ$3,Команды!$A$2:$A$7500,0),$E116+2)=Команды!$AJ$6,TRUE,FALSE),IF(INDEX(Команды!$A$2:$AN$7500,MATCH(AZ$3,Команды!$A$2:$A$7500,0),$E116+2)=Команды!$AJ$7,TRUE,FALSE),IF(INDEX(Команды!$A$2:$AN$7500,MATCH(AZ$3,Команды!$A$2:$A$7500,0),$E116+2)=Команды!$AJ$8,TRUE,FALSE),IF(INDEX(Команды!$A$2:$AN$7500,MATCH(AZ$3,Команды!$A$2:$A$7500,0),$E116+2)=Команды!$AJ$9,TRUE,FALSE),IF(INDEX(Команды!$A$2:$AN$7500,MATCH(AZ$3,Команды!$A$2:$A$7500,0),$E116+2)=Команды!$AJ$10,TRUE,FALSE),IF(INDEX(Команды!$A$2:$AN$7500,MATCH(AZ$3,Команды!$A$2:$A$7500,0),$E116+2)=Команды!$AJ$11,TRUE,FALSE),IF(INDEX(Команды!$A$2:$AN$7500,MATCH(AZ$3,Команды!$A$2:$A$7500,0),$E116+2)=Команды!$AJ$12,TRUE,FALSE),IF(INDEX(Команды!$A$2:$AN$7500,MATCH(AZ$3,Команды!$A$2:$A$7500,0),$E116+2)=Команды!$AJ$13,TRUE,FALSE),IF(INDEX(Команды!$A$2:$AN$7500,MATCH(AZ$3,Команды!$A$2:$A$7500,0),$E116+2)=Команды!$AJ$14,TRUE,FALSE),IF(INDEX(Команды!$A$2:$AN$7500,MATCH(AZ$3,Команды!$A$2:$A$7500,0),$E116+2)=Команды!$AJ$15,TRUE,FALSE),IF(INDEX(Команды!$A$2:$AN$7500,MATCH(AZ$3,Команды!$A$2:$A$7500,0),$E116+2)=Команды!$AJ$16,TRUE,FALSE),,IF(INDEX(Команды!$A$2:$AN$7500,MATCH(AZ$3,Команды!$A$2:$A$7500,0),$E116+2)=Команды!$AJ$17,TRUE,FALSE),,IF(INDEX(Команды!$A$2:$AN$7500,MATCH(AZ$3,Команды!$A$2:$A$7500,0),$E116+2)=Команды!$AJ$18,TRUE,FALSE),,IF(INDEX(Команды!$A$2:$AN$7500,MATCH(AZ$3,Команды!$A$2:$A$7500,0),$E116+2)=Команды!$AJ$19,TRUE,FALSE)),INDEX(Команды!$AJ$2:$AK$19,MATCH(INDEX(Команды!$A$2:$AN$7500,MATCH(AZ$3,Команды!$A$2:$A$7500,0),$E116+2),Команды!$AJ$2:$AJ$19,0),2),0)</f>
        <v>0</v>
      </c>
      <c r="BA116" s="175">
        <f>IF(OR(IF(INDEX(Команды!$A$2:$AN$7500,MATCH(AZ$3,Команды!$A$2:$A$7500,0),$E116+2)=Команды!$AJ$2,TRUE,FALSE),IF(INDEX(Команды!$A$2:$AN$7500,MATCH(AZ$3,Команды!$A$2:$A$7500,0),$E116+2)=Команды!$AJ$3,TRUE,FALSE),IF(INDEX(Команды!$A$2:$AN$7500,MATCH(AZ$3,Команды!$A$2:$A$7500,0),$E116+2)=Команды!$AJ$4,TRUE,FALSE),IF(INDEX(Команды!$A$2:$AN$7500,MATCH(AZ$3,Команды!$A$2:$A$7500,0),$E116+2)=Команды!$AJ$5,TRUE,FALSE),IF(INDEX(Команды!$A$2:$AN$7500,MATCH(AZ$3,Команды!$A$2:$A$7500,0),$E116+2)=Команды!$AJ$6,TRUE,FALSE),IF(INDEX(Команды!$A$2:$AN$7500,MATCH(AZ$3,Команды!$A$2:$A$7500,0),$E116+2)=Команды!$AJ$7,TRUE,FALSE),IF(INDEX(Команды!$A$2:$AN$7500,MATCH(AZ$3,Команды!$A$2:$A$7500,0),$E116+2)=Команды!$AJ$8,TRUE,FALSE),IF(INDEX(Команды!$A$2:$AN$7500,MATCH(AZ$3,Команды!$A$2:$A$7500,0),$E116+2)=Команды!$AJ$9,TRUE,FALSE),IF(INDEX(Команды!$A$2:$AN$7500,MATCH(AZ$3,Команды!$A$2:$A$7500,0),$E116+2)=Команды!$AJ$10,TRUE,FALSE),IF(INDEX(Команды!$A$2:$AN$7500,MATCH(AZ$3,Команды!$A$2:$A$7500,0),$E116+2)=Команды!$AJ$11,TRUE,FALSE),IF(INDEX(Команды!$A$2:$AN$7500,MATCH(AZ$3,Команды!$A$2:$A$7500,0),$E116+2)=Команды!$AJ$12,TRUE,FALSE),IF(INDEX(Команды!$A$2:$AN$7500,MATCH(AZ$3,Команды!$A$2:$A$7500,0),$E116+2)=Команды!$AJ$13,TRUE,FALSE),IF(INDEX(Команды!$A$2:$AN$7500,MATCH(AZ$3,Команды!$A$2:$A$7500,0),$E116+2)=Команды!$AJ$14,TRUE,FALSE),IF(INDEX(Команды!$A$2:$AN$7500,MATCH(AZ$3,Команды!$A$2:$A$7500,0),$E116+2)=Команды!$AJ$15,TRUE,FALSE),IF(INDEX(Команды!$A$2:$AN$7500,MATCH(AZ$3,Команды!$A$2:$A$7500,0),$E116+2)=Команды!$AJ$16,TRUE,FALSE),IF(INDEX(Команды!$A$2:$AN$7500,MATCH(AZ$3,Команды!$A$2:$A$7500,0),$E116+2)=Команды!$AJ$17,TRUE,FALSE),IF(INDEX(Команды!$A$2:$AN$7500,MATCH(AZ$3,Команды!$A$2:$A$7500,0),$E116+2)=Команды!$AJ$18,TRUE,FALSE),IF(INDEX(Команды!$A$2:$AN$7500,MATCH(AZ$3,Команды!$A$2:$A$7500,0),$E116+2)=Команды!$AJ$19,TRUE,FALSE)),INDEX(Команды!$AJ$2:$AL$19,MATCH(INDEX(Команды!$A$2:$AN$7500,MATCH(AZ$3,Команды!$A$2:$A$7500,0),$E116+2),Команды!$AJ$2:$AJ$19,0),3),0)</f>
        <v>0</v>
      </c>
      <c r="BB116" s="342"/>
      <c r="BC116" s="174">
        <f>IF(OR(IF(INDEX(Команды!$A$2:$AN$7500,MATCH(BC$3,Команды!$A$2:$A$7500,0),$E116+2)=Команды!$AJ$2,TRUE,FALSE),IF(INDEX(Команды!$A$2:$AN$7500,MATCH(BC$3,Команды!$A$2:$A$7500,0),$E116+2)=Команды!$AJ$3,TRUE,FALSE),IF(INDEX(Команды!$A$2:$AN$7500,MATCH(BC$3,Команды!$A$2:$A$7500,0),$E116+2)=Команды!$AJ$4,TRUE,FALSE),IF(INDEX(Команды!$A$2:$AN$7500,MATCH(BC$3,Команды!$A$2:$A$7500,0),$E116+2)=Команды!$AJ$5,TRUE,FALSE),IF(INDEX(Команды!$A$2:$AN$7500,MATCH(BC$3,Команды!$A$2:$A$7500,0),$E116+2)=Команды!$AJ$6,TRUE,FALSE),IF(INDEX(Команды!$A$2:$AN$7500,MATCH(BC$3,Команды!$A$2:$A$7500,0),$E116+2)=Команды!$AJ$7,TRUE,FALSE),IF(INDEX(Команды!$A$2:$AN$7500,MATCH(BC$3,Команды!$A$2:$A$7500,0),$E116+2)=Команды!$AJ$8,TRUE,FALSE),IF(INDEX(Команды!$A$2:$AN$7500,MATCH(BC$3,Команды!$A$2:$A$7500,0),$E116+2)=Команды!$AJ$9,TRUE,FALSE),IF(INDEX(Команды!$A$2:$AN$7500,MATCH(BC$3,Команды!$A$2:$A$7500,0),$E116+2)=Команды!$AJ$10,TRUE,FALSE),IF(INDEX(Команды!$A$2:$AN$7500,MATCH(BC$3,Команды!$A$2:$A$7500,0),$E116+2)=Команды!$AJ$11,TRUE,FALSE),IF(INDEX(Команды!$A$2:$AN$7500,MATCH(BC$3,Команды!$A$2:$A$7500,0),$E116+2)=Команды!$AJ$12,TRUE,FALSE),IF(INDEX(Команды!$A$2:$AN$7500,MATCH(BC$3,Команды!$A$2:$A$7500,0),$E116+2)=Команды!$AJ$13,TRUE,FALSE),IF(INDEX(Команды!$A$2:$AN$7500,MATCH(BC$3,Команды!$A$2:$A$7500,0),$E116+2)=Команды!$AJ$14,TRUE,FALSE),IF(INDEX(Команды!$A$2:$AN$7500,MATCH(BC$3,Команды!$A$2:$A$7500,0),$E116+2)=Команды!$AJ$15,TRUE,FALSE),IF(INDEX(Команды!$A$2:$AN$7500,MATCH(BC$3,Команды!$A$2:$A$7500,0),$E116+2)=Команды!$AJ$16,TRUE,FALSE),,IF(INDEX(Команды!$A$2:$AN$7500,MATCH(BC$3,Команды!$A$2:$A$7500,0),$E116+2)=Команды!$AJ$17,TRUE,FALSE),,IF(INDEX(Команды!$A$2:$AN$7500,MATCH(BC$3,Команды!$A$2:$A$7500,0),$E116+2)=Команды!$AJ$18,TRUE,FALSE),,IF(INDEX(Команды!$A$2:$AN$7500,MATCH(BC$3,Команды!$A$2:$A$7500,0),$E116+2)=Команды!$AJ$19,TRUE,FALSE)),INDEX(Команды!$AJ$2:$AK$19,MATCH(INDEX(Команды!$A$2:$AN$7500,MATCH(BC$3,Команды!$A$2:$A$7500,0),$E116+2),Команды!$AJ$2:$AJ$19,0),2),0)</f>
        <v>0</v>
      </c>
      <c r="BD116" s="175">
        <f>IF(OR(IF(INDEX(Команды!$A$2:$AN$7500,MATCH(BC$3,Команды!$A$2:$A$7500,0),$E116+2)=Команды!$AJ$2,TRUE,FALSE),IF(INDEX(Команды!$A$2:$AN$7500,MATCH(BC$3,Команды!$A$2:$A$7500,0),$E116+2)=Команды!$AJ$3,TRUE,FALSE),IF(INDEX(Команды!$A$2:$AN$7500,MATCH(BC$3,Команды!$A$2:$A$7500,0),$E116+2)=Команды!$AJ$4,TRUE,FALSE),IF(INDEX(Команды!$A$2:$AN$7500,MATCH(BC$3,Команды!$A$2:$A$7500,0),$E116+2)=Команды!$AJ$5,TRUE,FALSE),IF(INDEX(Команды!$A$2:$AN$7500,MATCH(BC$3,Команды!$A$2:$A$7500,0),$E116+2)=Команды!$AJ$6,TRUE,FALSE),IF(INDEX(Команды!$A$2:$AN$7500,MATCH(BC$3,Команды!$A$2:$A$7500,0),$E116+2)=Команды!$AJ$7,TRUE,FALSE),IF(INDEX(Команды!$A$2:$AN$7500,MATCH(BC$3,Команды!$A$2:$A$7500,0),$E116+2)=Команды!$AJ$8,TRUE,FALSE),IF(INDEX(Команды!$A$2:$AN$7500,MATCH(BC$3,Команды!$A$2:$A$7500,0),$E116+2)=Команды!$AJ$9,TRUE,FALSE),IF(INDEX(Команды!$A$2:$AN$7500,MATCH(BC$3,Команды!$A$2:$A$7500,0),$E116+2)=Команды!$AJ$10,TRUE,FALSE),IF(INDEX(Команды!$A$2:$AN$7500,MATCH(BC$3,Команды!$A$2:$A$7500,0),$E116+2)=Команды!$AJ$11,TRUE,FALSE),IF(INDEX(Команды!$A$2:$AN$7500,MATCH(BC$3,Команды!$A$2:$A$7500,0),$E116+2)=Команды!$AJ$12,TRUE,FALSE),IF(INDEX(Команды!$A$2:$AN$7500,MATCH(BC$3,Команды!$A$2:$A$7500,0),$E116+2)=Команды!$AJ$13,TRUE,FALSE),IF(INDEX(Команды!$A$2:$AN$7500,MATCH(BC$3,Команды!$A$2:$A$7500,0),$E116+2)=Команды!$AJ$14,TRUE,FALSE),IF(INDEX(Команды!$A$2:$AN$7500,MATCH(BC$3,Команды!$A$2:$A$7500,0),$E116+2)=Команды!$AJ$15,TRUE,FALSE),IF(INDEX(Команды!$A$2:$AN$7500,MATCH(BC$3,Команды!$A$2:$A$7500,0),$E116+2)=Команды!$AJ$16,TRUE,FALSE),IF(INDEX(Команды!$A$2:$AN$7500,MATCH(BC$3,Команды!$A$2:$A$7500,0),$E116+2)=Команды!$AJ$17,TRUE,FALSE),IF(INDEX(Команды!$A$2:$AN$7500,MATCH(BC$3,Команды!$A$2:$A$7500,0),$E116+2)=Команды!$AJ$18,TRUE,FALSE),IF(INDEX(Команды!$A$2:$AN$7500,MATCH(BC$3,Команды!$A$2:$A$7500,0),$E116+2)=Команды!$AJ$19,TRUE,FALSE)),INDEX(Команды!$AJ$2:$AL$19,MATCH(INDEX(Команды!$A$2:$AN$7500,MATCH(BC$3,Команды!$A$2:$A$7500,0),$E116+2),Команды!$AJ$2:$AJ$19,0),3),0)</f>
        <v>0</v>
      </c>
      <c r="BE116" s="342"/>
      <c r="BF116" s="174">
        <f>IF(OR(IF(INDEX(Команды!$A$2:$AN$7500,MATCH(BF$3,Команды!$A$2:$A$7500,0),$E116+2)=Команды!$AJ$2,TRUE,FALSE),IF(INDEX(Команды!$A$2:$AN$7500,MATCH(BF$3,Команды!$A$2:$A$7500,0),$E116+2)=Команды!$AJ$3,TRUE,FALSE),IF(INDEX(Команды!$A$2:$AN$7500,MATCH(BF$3,Команды!$A$2:$A$7500,0),$E116+2)=Команды!$AJ$4,TRUE,FALSE),IF(INDEX(Команды!$A$2:$AN$7500,MATCH(BF$3,Команды!$A$2:$A$7500,0),$E116+2)=Команды!$AJ$5,TRUE,FALSE),IF(INDEX(Команды!$A$2:$AN$7500,MATCH(BF$3,Команды!$A$2:$A$7500,0),$E116+2)=Команды!$AJ$6,TRUE,FALSE),IF(INDEX(Команды!$A$2:$AN$7500,MATCH(BF$3,Команды!$A$2:$A$7500,0),$E116+2)=Команды!$AJ$7,TRUE,FALSE),IF(INDEX(Команды!$A$2:$AN$7500,MATCH(BF$3,Команды!$A$2:$A$7500,0),$E116+2)=Команды!$AJ$8,TRUE,FALSE),IF(INDEX(Команды!$A$2:$AN$7500,MATCH(BF$3,Команды!$A$2:$A$7500,0),$E116+2)=Команды!$AJ$9,TRUE,FALSE),IF(INDEX(Команды!$A$2:$AN$7500,MATCH(BF$3,Команды!$A$2:$A$7500,0),$E116+2)=Команды!$AJ$10,TRUE,FALSE),IF(INDEX(Команды!$A$2:$AN$7500,MATCH(BF$3,Команды!$A$2:$A$7500,0),$E116+2)=Команды!$AJ$11,TRUE,FALSE),IF(INDEX(Команды!$A$2:$AN$7500,MATCH(BF$3,Команды!$A$2:$A$7500,0),$E116+2)=Команды!$AJ$12,TRUE,FALSE),IF(INDEX(Команды!$A$2:$AN$7500,MATCH(BF$3,Команды!$A$2:$A$7500,0),$E116+2)=Команды!$AJ$13,TRUE,FALSE),IF(INDEX(Команды!$A$2:$AN$7500,MATCH(BF$3,Команды!$A$2:$A$7500,0),$E116+2)=Команды!$AJ$14,TRUE,FALSE),IF(INDEX(Команды!$A$2:$AN$7500,MATCH(BF$3,Команды!$A$2:$A$7500,0),$E116+2)=Команды!$AJ$15,TRUE,FALSE),IF(INDEX(Команды!$A$2:$AN$7500,MATCH(BF$3,Команды!$A$2:$A$7500,0),$E116+2)=Команды!$AJ$16,TRUE,FALSE),,IF(INDEX(Команды!$A$2:$AN$7500,MATCH(BF$3,Команды!$A$2:$A$7500,0),$E116+2)=Команды!$AJ$17,TRUE,FALSE),,IF(INDEX(Команды!$A$2:$AN$7500,MATCH(BF$3,Команды!$A$2:$A$7500,0),$E116+2)=Команды!$AJ$18,TRUE,FALSE),,IF(INDEX(Команды!$A$2:$AN$7500,MATCH(BF$3,Команды!$A$2:$A$7500,0),$E116+2)=Команды!$AJ$19,TRUE,FALSE)),INDEX(Команды!$AJ$2:$AK$19,MATCH(INDEX(Команды!$A$2:$AN$7500,MATCH(BF$3,Команды!$A$2:$A$7500,0),$E116+2),Команды!$AJ$2:$AJ$19,0),2),0)</f>
        <v>0</v>
      </c>
      <c r="BG116" s="175">
        <f>IF(OR(IF(INDEX(Команды!$A$2:$AN$7500,MATCH(BF$3,Команды!$A$2:$A$7500,0),$E116+2)=Команды!$AJ$2,TRUE,FALSE),IF(INDEX(Команды!$A$2:$AN$7500,MATCH(BF$3,Команды!$A$2:$A$7500,0),$E116+2)=Команды!$AJ$3,TRUE,FALSE),IF(INDEX(Команды!$A$2:$AN$7500,MATCH(BF$3,Команды!$A$2:$A$7500,0),$E116+2)=Команды!$AJ$4,TRUE,FALSE),IF(INDEX(Команды!$A$2:$AN$7500,MATCH(BF$3,Команды!$A$2:$A$7500,0),$E116+2)=Команды!$AJ$5,TRUE,FALSE),IF(INDEX(Команды!$A$2:$AN$7500,MATCH(BF$3,Команды!$A$2:$A$7500,0),$E116+2)=Команды!$AJ$6,TRUE,FALSE),IF(INDEX(Команды!$A$2:$AN$7500,MATCH(BF$3,Команды!$A$2:$A$7500,0),$E116+2)=Команды!$AJ$7,TRUE,FALSE),IF(INDEX(Команды!$A$2:$AN$7500,MATCH(BF$3,Команды!$A$2:$A$7500,0),$E116+2)=Команды!$AJ$8,TRUE,FALSE),IF(INDEX(Команды!$A$2:$AN$7500,MATCH(BF$3,Команды!$A$2:$A$7500,0),$E116+2)=Команды!$AJ$9,TRUE,FALSE),IF(INDEX(Команды!$A$2:$AN$7500,MATCH(BF$3,Команды!$A$2:$A$7500,0),$E116+2)=Команды!$AJ$10,TRUE,FALSE),IF(INDEX(Команды!$A$2:$AN$7500,MATCH(BF$3,Команды!$A$2:$A$7500,0),$E116+2)=Команды!$AJ$11,TRUE,FALSE),IF(INDEX(Команды!$A$2:$AN$7500,MATCH(BF$3,Команды!$A$2:$A$7500,0),$E116+2)=Команды!$AJ$12,TRUE,FALSE),IF(INDEX(Команды!$A$2:$AN$7500,MATCH(BF$3,Команды!$A$2:$A$7500,0),$E116+2)=Команды!$AJ$13,TRUE,FALSE),IF(INDEX(Команды!$A$2:$AN$7500,MATCH(BF$3,Команды!$A$2:$A$7500,0),$E116+2)=Команды!$AJ$14,TRUE,FALSE),IF(INDEX(Команды!$A$2:$AN$7500,MATCH(BF$3,Команды!$A$2:$A$7500,0),$E116+2)=Команды!$AJ$15,TRUE,FALSE),IF(INDEX(Команды!$A$2:$AN$7500,MATCH(BF$3,Команды!$A$2:$A$7500,0),$E116+2)=Команды!$AJ$16,TRUE,FALSE),IF(INDEX(Команды!$A$2:$AN$7500,MATCH(BF$3,Команды!$A$2:$A$7500,0),$E116+2)=Команды!$AJ$17,TRUE,FALSE),IF(INDEX(Команды!$A$2:$AN$7500,MATCH(BF$3,Команды!$A$2:$A$7500,0),$E116+2)=Команды!$AJ$18,TRUE,FALSE),IF(INDEX(Команды!$A$2:$AN$7500,MATCH(BF$3,Команды!$A$2:$A$7500,0),$E116+2)=Команды!$AJ$19,TRUE,FALSE)),INDEX(Команды!$AJ$2:$AL$19,MATCH(INDEX(Команды!$A$2:$AN$7500,MATCH(BF$3,Команды!$A$2:$A$7500,0),$E116+2),Команды!$AJ$2:$AJ$19,0),3),0)</f>
        <v>0</v>
      </c>
      <c r="BH116" s="342"/>
      <c r="BI116" s="174">
        <f>IF(OR(IF(INDEX(Команды!$A$2:$AN$7500,MATCH(BI$3,Команды!$A$2:$A$7500,0),$E116+2)=Команды!$AJ$2,TRUE,FALSE),IF(INDEX(Команды!$A$2:$AN$7500,MATCH(BI$3,Команды!$A$2:$A$7500,0),$E116+2)=Команды!$AJ$3,TRUE,FALSE),IF(INDEX(Команды!$A$2:$AN$7500,MATCH(BI$3,Команды!$A$2:$A$7500,0),$E116+2)=Команды!$AJ$4,TRUE,FALSE),IF(INDEX(Команды!$A$2:$AN$7500,MATCH(BI$3,Команды!$A$2:$A$7500,0),$E116+2)=Команды!$AJ$5,TRUE,FALSE),IF(INDEX(Команды!$A$2:$AN$7500,MATCH(BI$3,Команды!$A$2:$A$7500,0),$E116+2)=Команды!$AJ$6,TRUE,FALSE),IF(INDEX(Команды!$A$2:$AN$7500,MATCH(BI$3,Команды!$A$2:$A$7500,0),$E116+2)=Команды!$AJ$7,TRUE,FALSE),IF(INDEX(Команды!$A$2:$AN$7500,MATCH(BI$3,Команды!$A$2:$A$7500,0),$E116+2)=Команды!$AJ$8,TRUE,FALSE),IF(INDEX(Команды!$A$2:$AN$7500,MATCH(BI$3,Команды!$A$2:$A$7500,0),$E116+2)=Команды!$AJ$9,TRUE,FALSE),IF(INDEX(Команды!$A$2:$AN$7500,MATCH(BI$3,Команды!$A$2:$A$7500,0),$E116+2)=Команды!$AJ$10,TRUE,FALSE),IF(INDEX(Команды!$A$2:$AN$7500,MATCH(BI$3,Команды!$A$2:$A$7500,0),$E116+2)=Команды!$AJ$11,TRUE,FALSE),IF(INDEX(Команды!$A$2:$AN$7500,MATCH(BI$3,Команды!$A$2:$A$7500,0),$E116+2)=Команды!$AJ$12,TRUE,FALSE),IF(INDEX(Команды!$A$2:$AN$7500,MATCH(BI$3,Команды!$A$2:$A$7500,0),$E116+2)=Команды!$AJ$13,TRUE,FALSE),IF(INDEX(Команды!$A$2:$AN$7500,MATCH(BI$3,Команды!$A$2:$A$7500,0),$E116+2)=Команды!$AJ$14,TRUE,FALSE),IF(INDEX(Команды!$A$2:$AN$7500,MATCH(BI$3,Команды!$A$2:$A$7500,0),$E116+2)=Команды!$AJ$15,TRUE,FALSE),IF(INDEX(Команды!$A$2:$AN$7500,MATCH(BI$3,Команды!$A$2:$A$7500,0),$E116+2)=Команды!$AJ$16,TRUE,FALSE),,IF(INDEX(Команды!$A$2:$AN$7500,MATCH(BI$3,Команды!$A$2:$A$7500,0),$E116+2)=Команды!$AJ$17,TRUE,FALSE),,IF(INDEX(Команды!$A$2:$AN$7500,MATCH(BI$3,Команды!$A$2:$A$7500,0),$E116+2)=Команды!$AJ$18,TRUE,FALSE),,IF(INDEX(Команды!$A$2:$AN$7500,MATCH(BI$3,Команды!$A$2:$A$7500,0),$E116+2)=Команды!$AJ$19,TRUE,FALSE)),INDEX(Команды!$AJ$2:$AK$19,MATCH(INDEX(Команды!$A$2:$AN$7500,MATCH(BI$3,Команды!$A$2:$A$7500,0),$E116+2),Команды!$AJ$2:$AJ$19,0),2),0)</f>
        <v>0</v>
      </c>
      <c r="BJ116" s="175">
        <f>IF(OR(IF(INDEX(Команды!$A$2:$AN$7500,MATCH(BI$3,Команды!$A$2:$A$7500,0),$E116+2)=Команды!$AJ$2,TRUE,FALSE),IF(INDEX(Команды!$A$2:$AN$7500,MATCH(BI$3,Команды!$A$2:$A$7500,0),$E116+2)=Команды!$AJ$3,TRUE,FALSE),IF(INDEX(Команды!$A$2:$AN$7500,MATCH(BI$3,Команды!$A$2:$A$7500,0),$E116+2)=Команды!$AJ$4,TRUE,FALSE),IF(INDEX(Команды!$A$2:$AN$7500,MATCH(BI$3,Команды!$A$2:$A$7500,0),$E116+2)=Команды!$AJ$5,TRUE,FALSE),IF(INDEX(Команды!$A$2:$AN$7500,MATCH(BI$3,Команды!$A$2:$A$7500,0),$E116+2)=Команды!$AJ$6,TRUE,FALSE),IF(INDEX(Команды!$A$2:$AN$7500,MATCH(BI$3,Команды!$A$2:$A$7500,0),$E116+2)=Команды!$AJ$7,TRUE,FALSE),IF(INDEX(Команды!$A$2:$AN$7500,MATCH(BI$3,Команды!$A$2:$A$7500,0),$E116+2)=Команды!$AJ$8,TRUE,FALSE),IF(INDEX(Команды!$A$2:$AN$7500,MATCH(BI$3,Команды!$A$2:$A$7500,0),$E116+2)=Команды!$AJ$9,TRUE,FALSE),IF(INDEX(Команды!$A$2:$AN$7500,MATCH(BI$3,Команды!$A$2:$A$7500,0),$E116+2)=Команды!$AJ$10,TRUE,FALSE),IF(INDEX(Команды!$A$2:$AN$7500,MATCH(BI$3,Команды!$A$2:$A$7500,0),$E116+2)=Команды!$AJ$11,TRUE,FALSE),IF(INDEX(Команды!$A$2:$AN$7500,MATCH(BI$3,Команды!$A$2:$A$7500,0),$E116+2)=Команды!$AJ$12,TRUE,FALSE),IF(INDEX(Команды!$A$2:$AN$7500,MATCH(BI$3,Команды!$A$2:$A$7500,0),$E116+2)=Команды!$AJ$13,TRUE,FALSE),IF(INDEX(Команды!$A$2:$AN$7500,MATCH(BI$3,Команды!$A$2:$A$7500,0),$E116+2)=Команды!$AJ$14,TRUE,FALSE),IF(INDEX(Команды!$A$2:$AN$7500,MATCH(BI$3,Команды!$A$2:$A$7500,0),$E116+2)=Команды!$AJ$15,TRUE,FALSE),IF(INDEX(Команды!$A$2:$AN$7500,MATCH(BI$3,Команды!$A$2:$A$7500,0),$E116+2)=Команды!$AJ$16,TRUE,FALSE),IF(INDEX(Команды!$A$2:$AN$7500,MATCH(BI$3,Команды!$A$2:$A$7500,0),$E116+2)=Команды!$AJ$17,TRUE,FALSE),IF(INDEX(Команды!$A$2:$AN$7500,MATCH(BI$3,Команды!$A$2:$A$7500,0),$E116+2)=Команды!$AJ$18,TRUE,FALSE),IF(INDEX(Команды!$A$2:$AN$7500,MATCH(BI$3,Команды!$A$2:$A$7500,0),$E116+2)=Команды!$AJ$19,TRUE,FALSE)),INDEX(Команды!$AJ$2:$AL$19,MATCH(INDEX(Команды!$A$2:$AN$7500,MATCH(BI$3,Команды!$A$2:$A$7500,0),$E116+2),Команды!$AJ$2:$AJ$19,0),3),0)</f>
        <v>0</v>
      </c>
      <c r="BK116" s="342"/>
      <c r="BL116" s="174">
        <f>IF(OR(IF(INDEX(Команды!$A$2:$AN$7500,MATCH(BL$3,Команды!$A$2:$A$7500,0),$E116+2)=Команды!$AJ$2,TRUE,FALSE),IF(INDEX(Команды!$A$2:$AN$7500,MATCH(BL$3,Команды!$A$2:$A$7500,0),$E116+2)=Команды!$AJ$3,TRUE,FALSE),IF(INDEX(Команды!$A$2:$AN$7500,MATCH(BL$3,Команды!$A$2:$A$7500,0),$E116+2)=Команды!$AJ$4,TRUE,FALSE),IF(INDEX(Команды!$A$2:$AN$7500,MATCH(BL$3,Команды!$A$2:$A$7500,0),$E116+2)=Команды!$AJ$5,TRUE,FALSE),IF(INDEX(Команды!$A$2:$AN$7500,MATCH(BL$3,Команды!$A$2:$A$7500,0),$E116+2)=Команды!$AJ$6,TRUE,FALSE),IF(INDEX(Команды!$A$2:$AN$7500,MATCH(BL$3,Команды!$A$2:$A$7500,0),$E116+2)=Команды!$AJ$7,TRUE,FALSE),IF(INDEX(Команды!$A$2:$AN$7500,MATCH(BL$3,Команды!$A$2:$A$7500,0),$E116+2)=Команды!$AJ$8,TRUE,FALSE),IF(INDEX(Команды!$A$2:$AN$7500,MATCH(BL$3,Команды!$A$2:$A$7500,0),$E116+2)=Команды!$AJ$9,TRUE,FALSE),IF(INDEX(Команды!$A$2:$AN$7500,MATCH(BL$3,Команды!$A$2:$A$7500,0),$E116+2)=Команды!$AJ$10,TRUE,FALSE),IF(INDEX(Команды!$A$2:$AN$7500,MATCH(BL$3,Команды!$A$2:$A$7500,0),$E116+2)=Команды!$AJ$11,TRUE,FALSE),IF(INDEX(Команды!$A$2:$AN$7500,MATCH(BL$3,Команды!$A$2:$A$7500,0),$E116+2)=Команды!$AJ$12,TRUE,FALSE),IF(INDEX(Команды!$A$2:$AN$7500,MATCH(BL$3,Команды!$A$2:$A$7500,0),$E116+2)=Команды!$AJ$13,TRUE,FALSE),IF(INDEX(Команды!$A$2:$AN$7500,MATCH(BL$3,Команды!$A$2:$A$7500,0),$E116+2)=Команды!$AJ$14,TRUE,FALSE),IF(INDEX(Команды!$A$2:$AN$7500,MATCH(BL$3,Команды!$A$2:$A$7500,0),$E116+2)=Команды!$AJ$15,TRUE,FALSE),IF(INDEX(Команды!$A$2:$AN$7500,MATCH(BL$3,Команды!$A$2:$A$7500,0),$E116+2)=Команды!$AJ$16,TRUE,FALSE),,IF(INDEX(Команды!$A$2:$AN$7500,MATCH(BL$3,Команды!$A$2:$A$7500,0),$E116+2)=Команды!$AJ$17,TRUE,FALSE),,IF(INDEX(Команды!$A$2:$AN$7500,MATCH(BL$3,Команды!$A$2:$A$7500,0),$E116+2)=Команды!$AJ$18,TRUE,FALSE),,IF(INDEX(Команды!$A$2:$AN$7500,MATCH(BL$3,Команды!$A$2:$A$7500,0),$E116+2)=Команды!$AJ$19,TRUE,FALSE)),INDEX(Команды!$AJ$2:$AK$19,MATCH(INDEX(Команды!$A$2:$AN$7500,MATCH(BL$3,Команды!$A$2:$A$7500,0),$E116+2),Команды!$AJ$2:$AJ$19,0),2),0)</f>
        <v>0</v>
      </c>
      <c r="BM116" s="175">
        <f>IF(OR(IF(INDEX(Команды!$A$2:$AN$7500,MATCH(BL$3,Команды!$A$2:$A$7500,0),$E116+2)=Команды!$AJ$2,TRUE,FALSE),IF(INDEX(Команды!$A$2:$AN$7500,MATCH(BL$3,Команды!$A$2:$A$7500,0),$E116+2)=Команды!$AJ$3,TRUE,FALSE),IF(INDEX(Команды!$A$2:$AN$7500,MATCH(BL$3,Команды!$A$2:$A$7500,0),$E116+2)=Команды!$AJ$4,TRUE,FALSE),IF(INDEX(Команды!$A$2:$AN$7500,MATCH(BL$3,Команды!$A$2:$A$7500,0),$E116+2)=Команды!$AJ$5,TRUE,FALSE),IF(INDEX(Команды!$A$2:$AN$7500,MATCH(BL$3,Команды!$A$2:$A$7500,0),$E116+2)=Команды!$AJ$6,TRUE,FALSE),IF(INDEX(Команды!$A$2:$AN$7500,MATCH(BL$3,Команды!$A$2:$A$7500,0),$E116+2)=Команды!$AJ$7,TRUE,FALSE),IF(INDEX(Команды!$A$2:$AN$7500,MATCH(BL$3,Команды!$A$2:$A$7500,0),$E116+2)=Команды!$AJ$8,TRUE,FALSE),IF(INDEX(Команды!$A$2:$AN$7500,MATCH(BL$3,Команды!$A$2:$A$7500,0),$E116+2)=Команды!$AJ$9,TRUE,FALSE),IF(INDEX(Команды!$A$2:$AN$7500,MATCH(BL$3,Команды!$A$2:$A$7500,0),$E116+2)=Команды!$AJ$10,TRUE,FALSE),IF(INDEX(Команды!$A$2:$AN$7500,MATCH(BL$3,Команды!$A$2:$A$7500,0),$E116+2)=Команды!$AJ$11,TRUE,FALSE),IF(INDEX(Команды!$A$2:$AN$7500,MATCH(BL$3,Команды!$A$2:$A$7500,0),$E116+2)=Команды!$AJ$12,TRUE,FALSE),IF(INDEX(Команды!$A$2:$AN$7500,MATCH(BL$3,Команды!$A$2:$A$7500,0),$E116+2)=Команды!$AJ$13,TRUE,FALSE),IF(INDEX(Команды!$A$2:$AN$7500,MATCH(BL$3,Команды!$A$2:$A$7500,0),$E116+2)=Команды!$AJ$14,TRUE,FALSE),IF(INDEX(Команды!$A$2:$AN$7500,MATCH(BL$3,Команды!$A$2:$A$7500,0),$E116+2)=Команды!$AJ$15,TRUE,FALSE),IF(INDEX(Команды!$A$2:$AN$7500,MATCH(BL$3,Команды!$A$2:$A$7500,0),$E116+2)=Команды!$AJ$16,TRUE,FALSE),IF(INDEX(Команды!$A$2:$AN$7500,MATCH(BL$3,Команды!$A$2:$A$7500,0),$E116+2)=Команды!$AJ$17,TRUE,FALSE),IF(INDEX(Команды!$A$2:$AN$7500,MATCH(BL$3,Команды!$A$2:$A$7500,0),$E116+2)=Команды!$AJ$18,TRUE,FALSE),IF(INDEX(Команды!$A$2:$AN$7500,MATCH(BL$3,Команды!$A$2:$A$7500,0),$E116+2)=Команды!$AJ$19,TRUE,FALSE)),INDEX(Команды!$AJ$2:$AL$19,MATCH(INDEX(Команды!$A$2:$AN$7500,MATCH(BL$3,Команды!$A$2:$A$7500,0),$E116+2),Команды!$AJ$2:$AJ$19,0),3),0)</f>
        <v>0</v>
      </c>
      <c r="BN116" s="342"/>
      <c r="BO116" s="174">
        <f>IF(OR(IF(INDEX(Команды!$A$2:$AN$7500,MATCH(BO$3,Команды!$A$2:$A$7500,0),$E116+2)=Команды!$AJ$2,TRUE,FALSE),IF(INDEX(Команды!$A$2:$AN$7500,MATCH(BO$3,Команды!$A$2:$A$7500,0),$E116+2)=Команды!$AJ$3,TRUE,FALSE),IF(INDEX(Команды!$A$2:$AN$7500,MATCH(BO$3,Команды!$A$2:$A$7500,0),$E116+2)=Команды!$AJ$4,TRUE,FALSE),IF(INDEX(Команды!$A$2:$AN$7500,MATCH(BO$3,Команды!$A$2:$A$7500,0),$E116+2)=Команды!$AJ$5,TRUE,FALSE),IF(INDEX(Команды!$A$2:$AN$7500,MATCH(BO$3,Команды!$A$2:$A$7500,0),$E116+2)=Команды!$AJ$6,TRUE,FALSE),IF(INDEX(Команды!$A$2:$AN$7500,MATCH(BO$3,Команды!$A$2:$A$7500,0),$E116+2)=Команды!$AJ$7,TRUE,FALSE),IF(INDEX(Команды!$A$2:$AN$7500,MATCH(BO$3,Команды!$A$2:$A$7500,0),$E116+2)=Команды!$AJ$8,TRUE,FALSE),IF(INDEX(Команды!$A$2:$AN$7500,MATCH(BO$3,Команды!$A$2:$A$7500,0),$E116+2)=Команды!$AJ$9,TRUE,FALSE),IF(INDEX(Команды!$A$2:$AN$7500,MATCH(BO$3,Команды!$A$2:$A$7500,0),$E116+2)=Команды!$AJ$10,TRUE,FALSE),IF(INDEX(Команды!$A$2:$AN$7500,MATCH(BO$3,Команды!$A$2:$A$7500,0),$E116+2)=Команды!$AJ$11,TRUE,FALSE),IF(INDEX(Команды!$A$2:$AN$7500,MATCH(BO$3,Команды!$A$2:$A$7500,0),$E116+2)=Команды!$AJ$12,TRUE,FALSE),IF(INDEX(Команды!$A$2:$AN$7500,MATCH(BO$3,Команды!$A$2:$A$7500,0),$E116+2)=Команды!$AJ$13,TRUE,FALSE),IF(INDEX(Команды!$A$2:$AN$7500,MATCH(BO$3,Команды!$A$2:$A$7500,0),$E116+2)=Команды!$AJ$14,TRUE,FALSE),IF(INDEX(Команды!$A$2:$AN$7500,MATCH(BO$3,Команды!$A$2:$A$7500,0),$E116+2)=Команды!$AJ$15,TRUE,FALSE),IF(INDEX(Команды!$A$2:$AN$7500,MATCH(BO$3,Команды!$A$2:$A$7500,0),$E116+2)=Команды!$AJ$16,TRUE,FALSE),,IF(INDEX(Команды!$A$2:$AN$7500,MATCH(BO$3,Команды!$A$2:$A$7500,0),$E116+2)=Команды!$AJ$17,TRUE,FALSE),,IF(INDEX(Команды!$A$2:$AN$7500,MATCH(BO$3,Команды!$A$2:$A$7500,0),$E116+2)=Команды!$AJ$18,TRUE,FALSE),,IF(INDEX(Команды!$A$2:$AN$7500,MATCH(BO$3,Команды!$A$2:$A$7500,0),$E116+2)=Команды!$AJ$19,TRUE,FALSE)),INDEX(Команды!$AJ$2:$AK$19,MATCH(INDEX(Команды!$A$2:$AN$7500,MATCH(BO$3,Команды!$A$2:$A$7500,0),$E116+2),Команды!$AJ$2:$AJ$19,0),2),0)</f>
        <v>0</v>
      </c>
      <c r="BP116" s="175">
        <f>IF(OR(IF(INDEX(Команды!$A$2:$AN$7500,MATCH(BO$3,Команды!$A$2:$A$7500,0),$E116+2)=Команды!$AJ$2,TRUE,FALSE),IF(INDEX(Команды!$A$2:$AN$7500,MATCH(BO$3,Команды!$A$2:$A$7500,0),$E116+2)=Команды!$AJ$3,TRUE,FALSE),IF(INDEX(Команды!$A$2:$AN$7500,MATCH(BO$3,Команды!$A$2:$A$7500,0),$E116+2)=Команды!$AJ$4,TRUE,FALSE),IF(INDEX(Команды!$A$2:$AN$7500,MATCH(BO$3,Команды!$A$2:$A$7500,0),$E116+2)=Команды!$AJ$5,TRUE,FALSE),IF(INDEX(Команды!$A$2:$AN$7500,MATCH(BO$3,Команды!$A$2:$A$7500,0),$E116+2)=Команды!$AJ$6,TRUE,FALSE),IF(INDEX(Команды!$A$2:$AN$7500,MATCH(BO$3,Команды!$A$2:$A$7500,0),$E116+2)=Команды!$AJ$7,TRUE,FALSE),IF(INDEX(Команды!$A$2:$AN$7500,MATCH(BO$3,Команды!$A$2:$A$7500,0),$E116+2)=Команды!$AJ$8,TRUE,FALSE),IF(INDEX(Команды!$A$2:$AN$7500,MATCH(BO$3,Команды!$A$2:$A$7500,0),$E116+2)=Команды!$AJ$9,TRUE,FALSE),IF(INDEX(Команды!$A$2:$AN$7500,MATCH(BO$3,Команды!$A$2:$A$7500,0),$E116+2)=Команды!$AJ$10,TRUE,FALSE),IF(INDEX(Команды!$A$2:$AN$7500,MATCH(BO$3,Команды!$A$2:$A$7500,0),$E116+2)=Команды!$AJ$11,TRUE,FALSE),IF(INDEX(Команды!$A$2:$AN$7500,MATCH(BO$3,Команды!$A$2:$A$7500,0),$E116+2)=Команды!$AJ$12,TRUE,FALSE),IF(INDEX(Команды!$A$2:$AN$7500,MATCH(BO$3,Команды!$A$2:$A$7500,0),$E116+2)=Команды!$AJ$13,TRUE,FALSE),IF(INDEX(Команды!$A$2:$AN$7500,MATCH(BO$3,Команды!$A$2:$A$7500,0),$E116+2)=Команды!$AJ$14,TRUE,FALSE),IF(INDEX(Команды!$A$2:$AN$7500,MATCH(BO$3,Команды!$A$2:$A$7500,0),$E116+2)=Команды!$AJ$15,TRUE,FALSE),IF(INDEX(Команды!$A$2:$AN$7500,MATCH(BO$3,Команды!$A$2:$A$7500,0),$E116+2)=Команды!$AJ$16,TRUE,FALSE),IF(INDEX(Команды!$A$2:$AN$7500,MATCH(BO$3,Команды!$A$2:$A$7500,0),$E116+2)=Команды!$AJ$17,TRUE,FALSE),IF(INDEX(Команды!$A$2:$AN$7500,MATCH(BO$3,Команды!$A$2:$A$7500,0),$E116+2)=Команды!$AJ$18,TRUE,FALSE),IF(INDEX(Команды!$A$2:$AN$7500,MATCH(BO$3,Команды!$A$2:$A$7500,0),$E116+2)=Команды!$AJ$19,TRUE,FALSE)),INDEX(Команды!$AJ$2:$AL$19,MATCH(INDEX(Команды!$A$2:$AN$7500,MATCH(BO$3,Команды!$A$2:$A$7500,0),$E116+2),Команды!$AJ$2:$AJ$19,0),3),0)</f>
        <v>0</v>
      </c>
      <c r="BQ116" s="342"/>
      <c r="BR116" s="174">
        <f>IF(OR(IF(INDEX(Команды!$A$2:$AN$7500,MATCH(BR$3,Команды!$A$2:$A$7500,0),$E116+2)=Команды!$AJ$2,TRUE,FALSE),IF(INDEX(Команды!$A$2:$AN$7500,MATCH(BR$3,Команды!$A$2:$A$7500,0),$E116+2)=Команды!$AJ$3,TRUE,FALSE),IF(INDEX(Команды!$A$2:$AN$7500,MATCH(BR$3,Команды!$A$2:$A$7500,0),$E116+2)=Команды!$AJ$4,TRUE,FALSE),IF(INDEX(Команды!$A$2:$AN$7500,MATCH(BR$3,Команды!$A$2:$A$7500,0),$E116+2)=Команды!$AJ$5,TRUE,FALSE),IF(INDEX(Команды!$A$2:$AN$7500,MATCH(BR$3,Команды!$A$2:$A$7500,0),$E116+2)=Команды!$AJ$6,TRUE,FALSE),IF(INDEX(Команды!$A$2:$AN$7500,MATCH(BR$3,Команды!$A$2:$A$7500,0),$E116+2)=Команды!$AJ$7,TRUE,FALSE),IF(INDEX(Команды!$A$2:$AN$7500,MATCH(BR$3,Команды!$A$2:$A$7500,0),$E116+2)=Команды!$AJ$8,TRUE,FALSE),IF(INDEX(Команды!$A$2:$AN$7500,MATCH(BR$3,Команды!$A$2:$A$7500,0),$E116+2)=Команды!$AJ$9,TRUE,FALSE),IF(INDEX(Команды!$A$2:$AN$7500,MATCH(BR$3,Команды!$A$2:$A$7500,0),$E116+2)=Команды!$AJ$10,TRUE,FALSE),IF(INDEX(Команды!$A$2:$AN$7500,MATCH(BR$3,Команды!$A$2:$A$7500,0),$E116+2)=Команды!$AJ$11,TRUE,FALSE),IF(INDEX(Команды!$A$2:$AN$7500,MATCH(BR$3,Команды!$A$2:$A$7500,0),$E116+2)=Команды!$AJ$12,TRUE,FALSE),IF(INDEX(Команды!$A$2:$AN$7500,MATCH(BR$3,Команды!$A$2:$A$7500,0),$E116+2)=Команды!$AJ$13,TRUE,FALSE),IF(INDEX(Команды!$A$2:$AN$7500,MATCH(BR$3,Команды!$A$2:$A$7500,0),$E116+2)=Команды!$AJ$14,TRUE,FALSE),IF(INDEX(Команды!$A$2:$AN$7500,MATCH(BR$3,Команды!$A$2:$A$7500,0),$E116+2)=Команды!$AJ$15,TRUE,FALSE),IF(INDEX(Команды!$A$2:$AN$7500,MATCH(BR$3,Команды!$A$2:$A$7500,0),$E116+2)=Команды!$AJ$16,TRUE,FALSE),,IF(INDEX(Команды!$A$2:$AN$7500,MATCH(BR$3,Команды!$A$2:$A$7500,0),$E116+2)=Команды!$AJ$17,TRUE,FALSE),,IF(INDEX(Команды!$A$2:$AN$7500,MATCH(BR$3,Команды!$A$2:$A$7500,0),$E116+2)=Команды!$AJ$18,TRUE,FALSE),,IF(INDEX(Команды!$A$2:$AN$7500,MATCH(BR$3,Команды!$A$2:$A$7500,0),$E116+2)=Команды!$AJ$19,TRUE,FALSE)),INDEX(Команды!$AJ$2:$AK$19,MATCH(INDEX(Команды!$A$2:$AN$7500,MATCH(BR$3,Команды!$A$2:$A$7500,0),$E116+2),Команды!$AJ$2:$AJ$19,0),2),0)</f>
        <v>0</v>
      </c>
      <c r="BS116" s="175">
        <f>IF(OR(IF(INDEX(Команды!$A$2:$AN$7500,MATCH(BR$3,Команды!$A$2:$A$7500,0),$E116+2)=Команды!$AJ$2,TRUE,FALSE),IF(INDEX(Команды!$A$2:$AN$7500,MATCH(BR$3,Команды!$A$2:$A$7500,0),$E116+2)=Команды!$AJ$3,TRUE,FALSE),IF(INDEX(Команды!$A$2:$AN$7500,MATCH(BR$3,Команды!$A$2:$A$7500,0),$E116+2)=Команды!$AJ$4,TRUE,FALSE),IF(INDEX(Команды!$A$2:$AN$7500,MATCH(BR$3,Команды!$A$2:$A$7500,0),$E116+2)=Команды!$AJ$5,TRUE,FALSE),IF(INDEX(Команды!$A$2:$AN$7500,MATCH(BR$3,Команды!$A$2:$A$7500,0),$E116+2)=Команды!$AJ$6,TRUE,FALSE),IF(INDEX(Команды!$A$2:$AN$7500,MATCH(BR$3,Команды!$A$2:$A$7500,0),$E116+2)=Команды!$AJ$7,TRUE,FALSE),IF(INDEX(Команды!$A$2:$AN$7500,MATCH(BR$3,Команды!$A$2:$A$7500,0),$E116+2)=Команды!$AJ$8,TRUE,FALSE),IF(INDEX(Команды!$A$2:$AN$7500,MATCH(BR$3,Команды!$A$2:$A$7500,0),$E116+2)=Команды!$AJ$9,TRUE,FALSE),IF(INDEX(Команды!$A$2:$AN$7500,MATCH(BR$3,Команды!$A$2:$A$7500,0),$E116+2)=Команды!$AJ$10,TRUE,FALSE),IF(INDEX(Команды!$A$2:$AN$7500,MATCH(BR$3,Команды!$A$2:$A$7500,0),$E116+2)=Команды!$AJ$11,TRUE,FALSE),IF(INDEX(Команды!$A$2:$AN$7500,MATCH(BR$3,Команды!$A$2:$A$7500,0),$E116+2)=Команды!$AJ$12,TRUE,FALSE),IF(INDEX(Команды!$A$2:$AN$7500,MATCH(BR$3,Команды!$A$2:$A$7500,0),$E116+2)=Команды!$AJ$13,TRUE,FALSE),IF(INDEX(Команды!$A$2:$AN$7500,MATCH(BR$3,Команды!$A$2:$A$7500,0),$E116+2)=Команды!$AJ$14,TRUE,FALSE),IF(INDEX(Команды!$A$2:$AN$7500,MATCH(BR$3,Команды!$A$2:$A$7500,0),$E116+2)=Команды!$AJ$15,TRUE,FALSE),IF(INDEX(Команды!$A$2:$AN$7500,MATCH(BR$3,Команды!$A$2:$A$7500,0),$E116+2)=Команды!$AJ$16,TRUE,FALSE),IF(INDEX(Команды!$A$2:$AN$7500,MATCH(BR$3,Команды!$A$2:$A$7500,0),$E116+2)=Команды!$AJ$17,TRUE,FALSE),IF(INDEX(Команды!$A$2:$AN$7500,MATCH(BR$3,Команды!$A$2:$A$7500,0),$E116+2)=Команды!$AJ$18,TRUE,FALSE),IF(INDEX(Команды!$A$2:$AN$7500,MATCH(BR$3,Команды!$A$2:$A$7500,0),$E116+2)=Команды!$AJ$19,TRUE,FALSE)),INDEX(Команды!$AJ$2:$AL$19,MATCH(INDEX(Команды!$A$2:$AN$7500,MATCH(BR$3,Команды!$A$2:$A$7500,0),$E116+2),Команды!$AJ$2:$AJ$19,0),3),0)</f>
        <v>0</v>
      </c>
      <c r="BT116" s="342"/>
      <c r="BU116" s="174">
        <f>IF(OR(IF(INDEX(Команды!$A$2:$AN$7500,MATCH(BU$3,Команды!$A$2:$A$7500,0),$E116+2)=Команды!$AJ$2,TRUE,FALSE),IF(INDEX(Команды!$A$2:$AN$7500,MATCH(BU$3,Команды!$A$2:$A$7500,0),$E116+2)=Команды!$AJ$3,TRUE,FALSE),IF(INDEX(Команды!$A$2:$AN$7500,MATCH(BU$3,Команды!$A$2:$A$7500,0),$E116+2)=Команды!$AJ$4,TRUE,FALSE),IF(INDEX(Команды!$A$2:$AN$7500,MATCH(BU$3,Команды!$A$2:$A$7500,0),$E116+2)=Команды!$AJ$5,TRUE,FALSE),IF(INDEX(Команды!$A$2:$AN$7500,MATCH(BU$3,Команды!$A$2:$A$7500,0),$E116+2)=Команды!$AJ$6,TRUE,FALSE),IF(INDEX(Команды!$A$2:$AN$7500,MATCH(BU$3,Команды!$A$2:$A$7500,0),$E116+2)=Команды!$AJ$7,TRUE,FALSE),IF(INDEX(Команды!$A$2:$AN$7500,MATCH(BU$3,Команды!$A$2:$A$7500,0),$E116+2)=Команды!$AJ$8,TRUE,FALSE),IF(INDEX(Команды!$A$2:$AN$7500,MATCH(BU$3,Команды!$A$2:$A$7500,0),$E116+2)=Команды!$AJ$9,TRUE,FALSE),IF(INDEX(Команды!$A$2:$AN$7500,MATCH(BU$3,Команды!$A$2:$A$7500,0),$E116+2)=Команды!$AJ$10,TRUE,FALSE),IF(INDEX(Команды!$A$2:$AN$7500,MATCH(BU$3,Команды!$A$2:$A$7500,0),$E116+2)=Команды!$AJ$11,TRUE,FALSE),IF(INDEX(Команды!$A$2:$AN$7500,MATCH(BU$3,Команды!$A$2:$A$7500,0),$E116+2)=Команды!$AJ$12,TRUE,FALSE),IF(INDEX(Команды!$A$2:$AN$7500,MATCH(BU$3,Команды!$A$2:$A$7500,0),$E116+2)=Команды!$AJ$13,TRUE,FALSE),IF(INDEX(Команды!$A$2:$AN$7500,MATCH(BU$3,Команды!$A$2:$A$7500,0),$E116+2)=Команды!$AJ$14,TRUE,FALSE),IF(INDEX(Команды!$A$2:$AN$7500,MATCH(BU$3,Команды!$A$2:$A$7500,0),$E116+2)=Команды!$AJ$15,TRUE,FALSE),IF(INDEX(Команды!$A$2:$AN$7500,MATCH(BU$3,Команды!$A$2:$A$7500,0),$E116+2)=Команды!$AJ$16,TRUE,FALSE),,IF(INDEX(Команды!$A$2:$AN$7500,MATCH(BU$3,Команды!$A$2:$A$7500,0),$E116+2)=Команды!$AJ$17,TRUE,FALSE),,IF(INDEX(Команды!$A$2:$AN$7500,MATCH(BU$3,Команды!$A$2:$A$7500,0),$E116+2)=Команды!$AJ$18,TRUE,FALSE),,IF(INDEX(Команды!$A$2:$AN$7500,MATCH(BU$3,Команды!$A$2:$A$7500,0),$E116+2)=Команды!$AJ$19,TRUE,FALSE)),INDEX(Команды!$AJ$2:$AK$19,MATCH(INDEX(Команды!$A$2:$AN$7500,MATCH(BU$3,Команды!$A$2:$A$7500,0),$E116+2),Команды!$AJ$2:$AJ$19,0),2),0)</f>
        <v>0</v>
      </c>
      <c r="BV116" s="175">
        <f>IF(OR(IF(INDEX(Команды!$A$2:$AN$7500,MATCH(BU$3,Команды!$A$2:$A$7500,0),$E116+2)=Команды!$AJ$2,TRUE,FALSE),IF(INDEX(Команды!$A$2:$AN$7500,MATCH(BU$3,Команды!$A$2:$A$7500,0),$E116+2)=Команды!$AJ$3,TRUE,FALSE),IF(INDEX(Команды!$A$2:$AN$7500,MATCH(BU$3,Команды!$A$2:$A$7500,0),$E116+2)=Команды!$AJ$4,TRUE,FALSE),IF(INDEX(Команды!$A$2:$AN$7500,MATCH(BU$3,Команды!$A$2:$A$7500,0),$E116+2)=Команды!$AJ$5,TRUE,FALSE),IF(INDEX(Команды!$A$2:$AN$7500,MATCH(BU$3,Команды!$A$2:$A$7500,0),$E116+2)=Команды!$AJ$6,TRUE,FALSE),IF(INDEX(Команды!$A$2:$AN$7500,MATCH(BU$3,Команды!$A$2:$A$7500,0),$E116+2)=Команды!$AJ$7,TRUE,FALSE),IF(INDEX(Команды!$A$2:$AN$7500,MATCH(BU$3,Команды!$A$2:$A$7500,0),$E116+2)=Команды!$AJ$8,TRUE,FALSE),IF(INDEX(Команды!$A$2:$AN$7500,MATCH(BU$3,Команды!$A$2:$A$7500,0),$E116+2)=Команды!$AJ$9,TRUE,FALSE),IF(INDEX(Команды!$A$2:$AN$7500,MATCH(BU$3,Команды!$A$2:$A$7500,0),$E116+2)=Команды!$AJ$10,TRUE,FALSE),IF(INDEX(Команды!$A$2:$AN$7500,MATCH(BU$3,Команды!$A$2:$A$7500,0),$E116+2)=Команды!$AJ$11,TRUE,FALSE),IF(INDEX(Команды!$A$2:$AN$7500,MATCH(BU$3,Команды!$A$2:$A$7500,0),$E116+2)=Команды!$AJ$12,TRUE,FALSE),IF(INDEX(Команды!$A$2:$AN$7500,MATCH(BU$3,Команды!$A$2:$A$7500,0),$E116+2)=Команды!$AJ$13,TRUE,FALSE),IF(INDEX(Команды!$A$2:$AN$7500,MATCH(BU$3,Команды!$A$2:$A$7500,0),$E116+2)=Команды!$AJ$14,TRUE,FALSE),IF(INDEX(Команды!$A$2:$AN$7500,MATCH(BU$3,Команды!$A$2:$A$7500,0),$E116+2)=Команды!$AJ$15,TRUE,FALSE),IF(INDEX(Команды!$A$2:$AN$7500,MATCH(BU$3,Команды!$A$2:$A$7500,0),$E116+2)=Команды!$AJ$16,TRUE,FALSE),IF(INDEX(Команды!$A$2:$AN$7500,MATCH(BU$3,Команды!$A$2:$A$7500,0),$E116+2)=Команды!$AJ$17,TRUE,FALSE),IF(INDEX(Команды!$A$2:$AN$7500,MATCH(BU$3,Команды!$A$2:$A$7500,0),$E116+2)=Команды!$AJ$18,TRUE,FALSE),IF(INDEX(Команды!$A$2:$AN$7500,MATCH(BU$3,Команды!$A$2:$A$7500,0),$E116+2)=Команды!$AJ$19,TRUE,FALSE)),INDEX(Команды!$AJ$2:$AL$19,MATCH(INDEX(Команды!$A$2:$AN$7500,MATCH(BU$3,Команды!$A$2:$A$7500,0),$E116+2),Команды!$AJ$2:$AJ$19,0),3),0)</f>
        <v>0</v>
      </c>
      <c r="BW116" s="342"/>
      <c r="BX116" s="174">
        <f>IF(OR(IF(INDEX(Команды!$A$2:$AN$7500,MATCH(BX$3,Команды!$A$2:$A$7500,0),$E116+2)=Команды!$AJ$2,TRUE,FALSE),IF(INDEX(Команды!$A$2:$AN$7500,MATCH(BX$3,Команды!$A$2:$A$7500,0),$E116+2)=Команды!$AJ$3,TRUE,FALSE),IF(INDEX(Команды!$A$2:$AN$7500,MATCH(BX$3,Команды!$A$2:$A$7500,0),$E116+2)=Команды!$AJ$4,TRUE,FALSE),IF(INDEX(Команды!$A$2:$AN$7500,MATCH(BX$3,Команды!$A$2:$A$7500,0),$E116+2)=Команды!$AJ$5,TRUE,FALSE),IF(INDEX(Команды!$A$2:$AN$7500,MATCH(BX$3,Команды!$A$2:$A$7500,0),$E116+2)=Команды!$AJ$6,TRUE,FALSE),IF(INDEX(Команды!$A$2:$AN$7500,MATCH(BX$3,Команды!$A$2:$A$7500,0),$E116+2)=Команды!$AJ$7,TRUE,FALSE),IF(INDEX(Команды!$A$2:$AN$7500,MATCH(BX$3,Команды!$A$2:$A$7500,0),$E116+2)=Команды!$AJ$8,TRUE,FALSE),IF(INDEX(Команды!$A$2:$AN$7500,MATCH(BX$3,Команды!$A$2:$A$7500,0),$E116+2)=Команды!$AJ$9,TRUE,FALSE),IF(INDEX(Команды!$A$2:$AN$7500,MATCH(BX$3,Команды!$A$2:$A$7500,0),$E116+2)=Команды!$AJ$10,TRUE,FALSE),IF(INDEX(Команды!$A$2:$AN$7500,MATCH(BX$3,Команды!$A$2:$A$7500,0),$E116+2)=Команды!$AJ$11,TRUE,FALSE),IF(INDEX(Команды!$A$2:$AN$7500,MATCH(BX$3,Команды!$A$2:$A$7500,0),$E116+2)=Команды!$AJ$12,TRUE,FALSE),IF(INDEX(Команды!$A$2:$AN$7500,MATCH(BX$3,Команды!$A$2:$A$7500,0),$E116+2)=Команды!$AJ$13,TRUE,FALSE),IF(INDEX(Команды!$A$2:$AN$7500,MATCH(BX$3,Команды!$A$2:$A$7500,0),$E116+2)=Команды!$AJ$14,TRUE,FALSE),IF(INDEX(Команды!$A$2:$AN$7500,MATCH(BX$3,Команды!$A$2:$A$7500,0),$E116+2)=Команды!$AJ$15,TRUE,FALSE),IF(INDEX(Команды!$A$2:$AN$7500,MATCH(BX$3,Команды!$A$2:$A$7500,0),$E116+2)=Команды!$AJ$16,TRUE,FALSE),,IF(INDEX(Команды!$A$2:$AN$7500,MATCH(BX$3,Команды!$A$2:$A$7500,0),$E116+2)=Команды!$AJ$17,TRUE,FALSE),,IF(INDEX(Команды!$A$2:$AN$7500,MATCH(BX$3,Команды!$A$2:$A$7500,0),$E116+2)=Команды!$AJ$18,TRUE,FALSE),,IF(INDEX(Команды!$A$2:$AN$7500,MATCH(BX$3,Команды!$A$2:$A$7500,0),$E116+2)=Команды!$AJ$19,TRUE,FALSE)),INDEX(Команды!$AJ$2:$AK$19,MATCH(INDEX(Команды!$A$2:$AN$7500,MATCH(BX$3,Команды!$A$2:$A$7500,0),$E116+2),Команды!$AJ$2:$AJ$19,0),2),0)</f>
        <v>0</v>
      </c>
      <c r="BY116" s="175">
        <f>IF(OR(IF(INDEX(Команды!$A$2:$AN$7500,MATCH(BX$3,Команды!$A$2:$A$7500,0),$E116+2)=Команды!$AJ$2,TRUE,FALSE),IF(INDEX(Команды!$A$2:$AN$7500,MATCH(BX$3,Команды!$A$2:$A$7500,0),$E116+2)=Команды!$AJ$3,TRUE,FALSE),IF(INDEX(Команды!$A$2:$AN$7500,MATCH(BX$3,Команды!$A$2:$A$7500,0),$E116+2)=Команды!$AJ$4,TRUE,FALSE),IF(INDEX(Команды!$A$2:$AN$7500,MATCH(BX$3,Команды!$A$2:$A$7500,0),$E116+2)=Команды!$AJ$5,TRUE,FALSE),IF(INDEX(Команды!$A$2:$AN$7500,MATCH(BX$3,Команды!$A$2:$A$7500,0),$E116+2)=Команды!$AJ$6,TRUE,FALSE),IF(INDEX(Команды!$A$2:$AN$7500,MATCH(BX$3,Команды!$A$2:$A$7500,0),$E116+2)=Команды!$AJ$7,TRUE,FALSE),IF(INDEX(Команды!$A$2:$AN$7500,MATCH(BX$3,Команды!$A$2:$A$7500,0),$E116+2)=Команды!$AJ$8,TRUE,FALSE),IF(INDEX(Команды!$A$2:$AN$7500,MATCH(BX$3,Команды!$A$2:$A$7500,0),$E116+2)=Команды!$AJ$9,TRUE,FALSE),IF(INDEX(Команды!$A$2:$AN$7500,MATCH(BX$3,Команды!$A$2:$A$7500,0),$E116+2)=Команды!$AJ$10,TRUE,FALSE),IF(INDEX(Команды!$A$2:$AN$7500,MATCH(BX$3,Команды!$A$2:$A$7500,0),$E116+2)=Команды!$AJ$11,TRUE,FALSE),IF(INDEX(Команды!$A$2:$AN$7500,MATCH(BX$3,Команды!$A$2:$A$7500,0),$E116+2)=Команды!$AJ$12,TRUE,FALSE),IF(INDEX(Команды!$A$2:$AN$7500,MATCH(BX$3,Команды!$A$2:$A$7500,0),$E116+2)=Команды!$AJ$13,TRUE,FALSE),IF(INDEX(Команды!$A$2:$AN$7500,MATCH(BX$3,Команды!$A$2:$A$7500,0),$E116+2)=Команды!$AJ$14,TRUE,FALSE),IF(INDEX(Команды!$A$2:$AN$7500,MATCH(BX$3,Команды!$A$2:$A$7500,0),$E116+2)=Команды!$AJ$15,TRUE,FALSE),IF(INDEX(Команды!$A$2:$AN$7500,MATCH(BX$3,Команды!$A$2:$A$7500,0),$E116+2)=Команды!$AJ$16,TRUE,FALSE),IF(INDEX(Команды!$A$2:$AN$7500,MATCH(BX$3,Команды!$A$2:$A$7500,0),$E116+2)=Команды!$AJ$17,TRUE,FALSE),IF(INDEX(Команды!$A$2:$AN$7500,MATCH(BX$3,Команды!$A$2:$A$7500,0),$E116+2)=Команды!$AJ$18,TRUE,FALSE),IF(INDEX(Команды!$A$2:$AN$7500,MATCH(BX$3,Команды!$A$2:$A$7500,0),$E116+2)=Команды!$AJ$19,TRUE,FALSE)),INDEX(Команды!$AJ$2:$AL$19,MATCH(INDEX(Команды!$A$2:$AN$7500,MATCH(BX$3,Команды!$A$2:$A$7500,0),$E116+2),Команды!$AJ$2:$AJ$19,0),3),0)</f>
        <v>0</v>
      </c>
      <c r="BZ116" s="342"/>
      <c r="CA116" s="174">
        <f>IF(OR(IF(INDEX(Команды!$A$2:$AN$7500,MATCH(CA$3,Команды!$A$2:$A$7500,0),$E116+2)=Команды!$AJ$2,TRUE,FALSE),IF(INDEX(Команды!$A$2:$AN$7500,MATCH(CA$3,Команды!$A$2:$A$7500,0),$E116+2)=Команды!$AJ$3,TRUE,FALSE),IF(INDEX(Команды!$A$2:$AN$7500,MATCH(CA$3,Команды!$A$2:$A$7500,0),$E116+2)=Команды!$AJ$4,TRUE,FALSE),IF(INDEX(Команды!$A$2:$AN$7500,MATCH(CA$3,Команды!$A$2:$A$7500,0),$E116+2)=Команды!$AJ$5,TRUE,FALSE),IF(INDEX(Команды!$A$2:$AN$7500,MATCH(CA$3,Команды!$A$2:$A$7500,0),$E116+2)=Команды!$AJ$6,TRUE,FALSE),IF(INDEX(Команды!$A$2:$AN$7500,MATCH(CA$3,Команды!$A$2:$A$7500,0),$E116+2)=Команды!$AJ$7,TRUE,FALSE),IF(INDEX(Команды!$A$2:$AN$7500,MATCH(CA$3,Команды!$A$2:$A$7500,0),$E116+2)=Команды!$AJ$8,TRUE,FALSE),IF(INDEX(Команды!$A$2:$AN$7500,MATCH(CA$3,Команды!$A$2:$A$7500,0),$E116+2)=Команды!$AJ$9,TRUE,FALSE),IF(INDEX(Команды!$A$2:$AN$7500,MATCH(CA$3,Команды!$A$2:$A$7500,0),$E116+2)=Команды!$AJ$10,TRUE,FALSE),IF(INDEX(Команды!$A$2:$AN$7500,MATCH(CA$3,Команды!$A$2:$A$7500,0),$E116+2)=Команды!$AJ$11,TRUE,FALSE),IF(INDEX(Команды!$A$2:$AN$7500,MATCH(CA$3,Команды!$A$2:$A$7500,0),$E116+2)=Команды!$AJ$12,TRUE,FALSE),IF(INDEX(Команды!$A$2:$AN$7500,MATCH(CA$3,Команды!$A$2:$A$7500,0),$E116+2)=Команды!$AJ$13,TRUE,FALSE),IF(INDEX(Команды!$A$2:$AN$7500,MATCH(CA$3,Команды!$A$2:$A$7500,0),$E116+2)=Команды!$AJ$14,TRUE,FALSE),IF(INDEX(Команды!$A$2:$AN$7500,MATCH(CA$3,Команды!$A$2:$A$7500,0),$E116+2)=Команды!$AJ$15,TRUE,FALSE),IF(INDEX(Команды!$A$2:$AN$7500,MATCH(CA$3,Команды!$A$2:$A$7500,0),$E116+2)=Команды!$AJ$16,TRUE,FALSE),,IF(INDEX(Команды!$A$2:$AN$7500,MATCH(CA$3,Команды!$A$2:$A$7500,0),$E116+2)=Команды!$AJ$17,TRUE,FALSE),,IF(INDEX(Команды!$A$2:$AN$7500,MATCH(CA$3,Команды!$A$2:$A$7500,0),$E116+2)=Команды!$AJ$18,TRUE,FALSE),,IF(INDEX(Команды!$A$2:$AN$7500,MATCH(CA$3,Команды!$A$2:$A$7500,0),$E116+2)=Команды!$AJ$19,TRUE,FALSE)),INDEX(Команды!$AJ$2:$AK$19,MATCH(INDEX(Команды!$A$2:$AN$7500,MATCH(CA$3,Команды!$A$2:$A$7500,0),$E116+2),Команды!$AJ$2:$AJ$19,0),2),0)</f>
        <v>0</v>
      </c>
      <c r="CB116" s="175">
        <f>IF(OR(IF(INDEX(Команды!$A$2:$AN$7500,MATCH(CA$3,Команды!$A$2:$A$7500,0),$E116+2)=Команды!$AJ$2,TRUE,FALSE),IF(INDEX(Команды!$A$2:$AN$7500,MATCH(CA$3,Команды!$A$2:$A$7500,0),$E116+2)=Команды!$AJ$3,TRUE,FALSE),IF(INDEX(Команды!$A$2:$AN$7500,MATCH(CA$3,Команды!$A$2:$A$7500,0),$E116+2)=Команды!$AJ$4,TRUE,FALSE),IF(INDEX(Команды!$A$2:$AN$7500,MATCH(CA$3,Команды!$A$2:$A$7500,0),$E116+2)=Команды!$AJ$5,TRUE,FALSE),IF(INDEX(Команды!$A$2:$AN$7500,MATCH(CA$3,Команды!$A$2:$A$7500,0),$E116+2)=Команды!$AJ$6,TRUE,FALSE),IF(INDEX(Команды!$A$2:$AN$7500,MATCH(CA$3,Команды!$A$2:$A$7500,0),$E116+2)=Команды!$AJ$7,TRUE,FALSE),IF(INDEX(Команды!$A$2:$AN$7500,MATCH(CA$3,Команды!$A$2:$A$7500,0),$E116+2)=Команды!$AJ$8,TRUE,FALSE),IF(INDEX(Команды!$A$2:$AN$7500,MATCH(CA$3,Команды!$A$2:$A$7500,0),$E116+2)=Команды!$AJ$9,TRUE,FALSE),IF(INDEX(Команды!$A$2:$AN$7500,MATCH(CA$3,Команды!$A$2:$A$7500,0),$E116+2)=Команды!$AJ$10,TRUE,FALSE),IF(INDEX(Команды!$A$2:$AN$7500,MATCH(CA$3,Команды!$A$2:$A$7500,0),$E116+2)=Команды!$AJ$11,TRUE,FALSE),IF(INDEX(Команды!$A$2:$AN$7500,MATCH(CA$3,Команды!$A$2:$A$7500,0),$E116+2)=Команды!$AJ$12,TRUE,FALSE),IF(INDEX(Команды!$A$2:$AN$7500,MATCH(CA$3,Команды!$A$2:$A$7500,0),$E116+2)=Команды!$AJ$13,TRUE,FALSE),IF(INDEX(Команды!$A$2:$AN$7500,MATCH(CA$3,Команды!$A$2:$A$7500,0),$E116+2)=Команды!$AJ$14,TRUE,FALSE),IF(INDEX(Команды!$A$2:$AN$7500,MATCH(CA$3,Команды!$A$2:$A$7500,0),$E116+2)=Команды!$AJ$15,TRUE,FALSE),IF(INDEX(Команды!$A$2:$AN$7500,MATCH(CA$3,Команды!$A$2:$A$7500,0),$E116+2)=Команды!$AJ$16,TRUE,FALSE),IF(INDEX(Команды!$A$2:$AN$7500,MATCH(CA$3,Команды!$A$2:$A$7500,0),$E116+2)=Команды!$AJ$17,TRUE,FALSE),IF(INDEX(Команды!$A$2:$AN$7500,MATCH(CA$3,Команды!$A$2:$A$7500,0),$E116+2)=Команды!$AJ$18,TRUE,FALSE),IF(INDEX(Команды!$A$2:$AN$7500,MATCH(CA$3,Команды!$A$2:$A$7500,0),$E116+2)=Команды!$AJ$19,TRUE,FALSE)),INDEX(Команды!$AJ$2:$AL$19,MATCH(INDEX(Команды!$A$2:$AN$7500,MATCH(CA$3,Команды!$A$2:$A$7500,0),$E116+2),Команды!$AJ$2:$AJ$19,0),3),0)</f>
        <v>0</v>
      </c>
      <c r="CC116" s="342"/>
      <c r="CD116" s="174">
        <f>IF(OR(IF(INDEX(Команды!$A$2:$AN$7500,MATCH(CD$3,Команды!$A$2:$A$7500,0),$E116+2)=Команды!$AJ$2,TRUE,FALSE),IF(INDEX(Команды!$A$2:$AN$7500,MATCH(CD$3,Команды!$A$2:$A$7500,0),$E116+2)=Команды!$AJ$3,TRUE,FALSE),IF(INDEX(Команды!$A$2:$AN$7500,MATCH(CD$3,Команды!$A$2:$A$7500,0),$E116+2)=Команды!$AJ$4,TRUE,FALSE),IF(INDEX(Команды!$A$2:$AN$7500,MATCH(CD$3,Команды!$A$2:$A$7500,0),$E116+2)=Команды!$AJ$5,TRUE,FALSE),IF(INDEX(Команды!$A$2:$AN$7500,MATCH(CD$3,Команды!$A$2:$A$7500,0),$E116+2)=Команды!$AJ$6,TRUE,FALSE),IF(INDEX(Команды!$A$2:$AN$7500,MATCH(CD$3,Команды!$A$2:$A$7500,0),$E116+2)=Команды!$AJ$7,TRUE,FALSE),IF(INDEX(Команды!$A$2:$AN$7500,MATCH(CD$3,Команды!$A$2:$A$7500,0),$E116+2)=Команды!$AJ$8,TRUE,FALSE),IF(INDEX(Команды!$A$2:$AN$7500,MATCH(CD$3,Команды!$A$2:$A$7500,0),$E116+2)=Команды!$AJ$9,TRUE,FALSE),IF(INDEX(Команды!$A$2:$AN$7500,MATCH(CD$3,Команды!$A$2:$A$7500,0),$E116+2)=Команды!$AJ$10,TRUE,FALSE),IF(INDEX(Команды!$A$2:$AN$7500,MATCH(CD$3,Команды!$A$2:$A$7500,0),$E116+2)=Команды!$AJ$11,TRUE,FALSE),IF(INDEX(Команды!$A$2:$AN$7500,MATCH(CD$3,Команды!$A$2:$A$7500,0),$E116+2)=Команды!$AJ$12,TRUE,FALSE),IF(INDEX(Команды!$A$2:$AN$7500,MATCH(CD$3,Команды!$A$2:$A$7500,0),$E116+2)=Команды!$AJ$13,TRUE,FALSE),IF(INDEX(Команды!$A$2:$AN$7500,MATCH(CD$3,Команды!$A$2:$A$7500,0),$E116+2)=Команды!$AJ$14,TRUE,FALSE),IF(INDEX(Команды!$A$2:$AN$7500,MATCH(CD$3,Команды!$A$2:$A$7500,0),$E116+2)=Команды!$AJ$15,TRUE,FALSE),IF(INDEX(Команды!$A$2:$AN$7500,MATCH(CD$3,Команды!$A$2:$A$7500,0),$E116+2)=Команды!$AJ$16,TRUE,FALSE),,IF(INDEX(Команды!$A$2:$AN$7500,MATCH(CD$3,Команды!$A$2:$A$7500,0),$E116+2)=Команды!$AJ$17,TRUE,FALSE),,IF(INDEX(Команды!$A$2:$AN$7500,MATCH(CD$3,Команды!$A$2:$A$7500,0),$E116+2)=Команды!$AJ$18,TRUE,FALSE),,IF(INDEX(Команды!$A$2:$AN$7500,MATCH(CD$3,Команды!$A$2:$A$7500,0),$E116+2)=Команды!$AJ$19,TRUE,FALSE)),INDEX(Команды!$AJ$2:$AK$19,MATCH(INDEX(Команды!$A$2:$AN$7500,MATCH(CD$3,Команды!$A$2:$A$7500,0),$E116+2),Команды!$AJ$2:$AJ$19,0),2),0)</f>
        <v>0</v>
      </c>
      <c r="CE116" s="175">
        <f>IF(OR(IF(INDEX(Команды!$A$2:$AN$7500,MATCH(CD$3,Команды!$A$2:$A$7500,0),$E116+2)=Команды!$AJ$2,TRUE,FALSE),IF(INDEX(Команды!$A$2:$AN$7500,MATCH(CD$3,Команды!$A$2:$A$7500,0),$E116+2)=Команды!$AJ$3,TRUE,FALSE),IF(INDEX(Команды!$A$2:$AN$7500,MATCH(CD$3,Команды!$A$2:$A$7500,0),$E116+2)=Команды!$AJ$4,TRUE,FALSE),IF(INDEX(Команды!$A$2:$AN$7500,MATCH(CD$3,Команды!$A$2:$A$7500,0),$E116+2)=Команды!$AJ$5,TRUE,FALSE),IF(INDEX(Команды!$A$2:$AN$7500,MATCH(CD$3,Команды!$A$2:$A$7500,0),$E116+2)=Команды!$AJ$6,TRUE,FALSE),IF(INDEX(Команды!$A$2:$AN$7500,MATCH(CD$3,Команды!$A$2:$A$7500,0),$E116+2)=Команды!$AJ$7,TRUE,FALSE),IF(INDEX(Команды!$A$2:$AN$7500,MATCH(CD$3,Команды!$A$2:$A$7500,0),$E116+2)=Команды!$AJ$8,TRUE,FALSE),IF(INDEX(Команды!$A$2:$AN$7500,MATCH(CD$3,Команды!$A$2:$A$7500,0),$E116+2)=Команды!$AJ$9,TRUE,FALSE),IF(INDEX(Команды!$A$2:$AN$7500,MATCH(CD$3,Команды!$A$2:$A$7500,0),$E116+2)=Команды!$AJ$10,TRUE,FALSE),IF(INDEX(Команды!$A$2:$AN$7500,MATCH(CD$3,Команды!$A$2:$A$7500,0),$E116+2)=Команды!$AJ$11,TRUE,FALSE),IF(INDEX(Команды!$A$2:$AN$7500,MATCH(CD$3,Команды!$A$2:$A$7500,0),$E116+2)=Команды!$AJ$12,TRUE,FALSE),IF(INDEX(Команды!$A$2:$AN$7500,MATCH(CD$3,Команды!$A$2:$A$7500,0),$E116+2)=Команды!$AJ$13,TRUE,FALSE),IF(INDEX(Команды!$A$2:$AN$7500,MATCH(CD$3,Команды!$A$2:$A$7500,0),$E116+2)=Команды!$AJ$14,TRUE,FALSE),IF(INDEX(Команды!$A$2:$AN$7500,MATCH(CD$3,Команды!$A$2:$A$7500,0),$E116+2)=Команды!$AJ$15,TRUE,FALSE),IF(INDEX(Команды!$A$2:$AN$7500,MATCH(CD$3,Команды!$A$2:$A$7500,0),$E116+2)=Команды!$AJ$16,TRUE,FALSE),IF(INDEX(Команды!$A$2:$AN$7500,MATCH(CD$3,Команды!$A$2:$A$7500,0),$E116+2)=Команды!$AJ$17,TRUE,FALSE),IF(INDEX(Команды!$A$2:$AN$7500,MATCH(CD$3,Команды!$A$2:$A$7500,0),$E116+2)=Команды!$AJ$18,TRUE,FALSE),IF(INDEX(Команды!$A$2:$AN$7500,MATCH(CD$3,Команды!$A$2:$A$7500,0),$E116+2)=Команды!$AJ$19,TRUE,FALSE)),INDEX(Команды!$AJ$2:$AL$19,MATCH(INDEX(Команды!$A$2:$AN$7500,MATCH(CD$3,Команды!$A$2:$A$7500,0),$E116+2),Команды!$AJ$2:$AJ$19,0),3),0)</f>
        <v>0</v>
      </c>
      <c r="CF116" s="342"/>
      <c r="CG116" s="174">
        <f>IF(OR(IF(INDEX(Команды!$A$2:$AN$7500,MATCH(CG$3,Команды!$A$2:$A$7500,0),$E116+2)=Команды!$AJ$2,TRUE,FALSE),IF(INDEX(Команды!$A$2:$AN$7500,MATCH(CG$3,Команды!$A$2:$A$7500,0),$E116+2)=Команды!$AJ$3,TRUE,FALSE),IF(INDEX(Команды!$A$2:$AN$7500,MATCH(CG$3,Команды!$A$2:$A$7500,0),$E116+2)=Команды!$AJ$4,TRUE,FALSE),IF(INDEX(Команды!$A$2:$AN$7500,MATCH(CG$3,Команды!$A$2:$A$7500,0),$E116+2)=Команды!$AJ$5,TRUE,FALSE),IF(INDEX(Команды!$A$2:$AN$7500,MATCH(CG$3,Команды!$A$2:$A$7500,0),$E116+2)=Команды!$AJ$6,TRUE,FALSE),IF(INDEX(Команды!$A$2:$AN$7500,MATCH(CG$3,Команды!$A$2:$A$7500,0),$E116+2)=Команды!$AJ$7,TRUE,FALSE),IF(INDEX(Команды!$A$2:$AN$7500,MATCH(CG$3,Команды!$A$2:$A$7500,0),$E116+2)=Команды!$AJ$8,TRUE,FALSE),IF(INDEX(Команды!$A$2:$AN$7500,MATCH(CG$3,Команды!$A$2:$A$7500,0),$E116+2)=Команды!$AJ$9,TRUE,FALSE),IF(INDEX(Команды!$A$2:$AN$7500,MATCH(CG$3,Команды!$A$2:$A$7500,0),$E116+2)=Команды!$AJ$10,TRUE,FALSE),IF(INDEX(Команды!$A$2:$AN$7500,MATCH(CG$3,Команды!$A$2:$A$7500,0),$E116+2)=Команды!$AJ$11,TRUE,FALSE),IF(INDEX(Команды!$A$2:$AN$7500,MATCH(CG$3,Команды!$A$2:$A$7500,0),$E116+2)=Команды!$AJ$12,TRUE,FALSE),IF(INDEX(Команды!$A$2:$AN$7500,MATCH(CG$3,Команды!$A$2:$A$7500,0),$E116+2)=Команды!$AJ$13,TRUE,FALSE),IF(INDEX(Команды!$A$2:$AN$7500,MATCH(CG$3,Команды!$A$2:$A$7500,0),$E116+2)=Команды!$AJ$14,TRUE,FALSE),IF(INDEX(Команды!$A$2:$AN$7500,MATCH(CG$3,Команды!$A$2:$A$7500,0),$E116+2)=Команды!$AJ$15,TRUE,FALSE),IF(INDEX(Команды!$A$2:$AN$7500,MATCH(CG$3,Команды!$A$2:$A$7500,0),$E116+2)=Команды!$AJ$16,TRUE,FALSE),,IF(INDEX(Команды!$A$2:$AN$7500,MATCH(CG$3,Команды!$A$2:$A$7500,0),$E116+2)=Команды!$AJ$17,TRUE,FALSE),,IF(INDEX(Команды!$A$2:$AN$7500,MATCH(CG$3,Команды!$A$2:$A$7500,0),$E116+2)=Команды!$AJ$18,TRUE,FALSE),,IF(INDEX(Команды!$A$2:$AN$7500,MATCH(CG$3,Команды!$A$2:$A$7500,0),$E116+2)=Команды!$AJ$19,TRUE,FALSE)),INDEX(Команды!$AJ$2:$AK$19,MATCH(INDEX(Команды!$A$2:$AN$7500,MATCH(CG$3,Команды!$A$2:$A$7500,0),$E116+2),Команды!$AJ$2:$AJ$19,0),2),0)</f>
        <v>0</v>
      </c>
      <c r="CH116" s="175">
        <f>IF(OR(IF(INDEX(Команды!$A$2:$AN$7500,MATCH(CG$3,Команды!$A$2:$A$7500,0),$E116+2)=Команды!$AJ$2,TRUE,FALSE),IF(INDEX(Команды!$A$2:$AN$7500,MATCH(CG$3,Команды!$A$2:$A$7500,0),$E116+2)=Команды!$AJ$3,TRUE,FALSE),IF(INDEX(Команды!$A$2:$AN$7500,MATCH(CG$3,Команды!$A$2:$A$7500,0),$E116+2)=Команды!$AJ$4,TRUE,FALSE),IF(INDEX(Команды!$A$2:$AN$7500,MATCH(CG$3,Команды!$A$2:$A$7500,0),$E116+2)=Команды!$AJ$5,TRUE,FALSE),IF(INDEX(Команды!$A$2:$AN$7500,MATCH(CG$3,Команды!$A$2:$A$7500,0),$E116+2)=Команды!$AJ$6,TRUE,FALSE),IF(INDEX(Команды!$A$2:$AN$7500,MATCH(CG$3,Команды!$A$2:$A$7500,0),$E116+2)=Команды!$AJ$7,TRUE,FALSE),IF(INDEX(Команды!$A$2:$AN$7500,MATCH(CG$3,Команды!$A$2:$A$7500,0),$E116+2)=Команды!$AJ$8,TRUE,FALSE),IF(INDEX(Команды!$A$2:$AN$7500,MATCH(CG$3,Команды!$A$2:$A$7500,0),$E116+2)=Команды!$AJ$9,TRUE,FALSE),IF(INDEX(Команды!$A$2:$AN$7500,MATCH(CG$3,Команды!$A$2:$A$7500,0),$E116+2)=Команды!$AJ$10,TRUE,FALSE),IF(INDEX(Команды!$A$2:$AN$7500,MATCH(CG$3,Команды!$A$2:$A$7500,0),$E116+2)=Команды!$AJ$11,TRUE,FALSE),IF(INDEX(Команды!$A$2:$AN$7500,MATCH(CG$3,Команды!$A$2:$A$7500,0),$E116+2)=Команды!$AJ$12,TRUE,FALSE),IF(INDEX(Команды!$A$2:$AN$7500,MATCH(CG$3,Команды!$A$2:$A$7500,0),$E116+2)=Команды!$AJ$13,TRUE,FALSE),IF(INDEX(Команды!$A$2:$AN$7500,MATCH(CG$3,Команды!$A$2:$A$7500,0),$E116+2)=Команды!$AJ$14,TRUE,FALSE),IF(INDEX(Команды!$A$2:$AN$7500,MATCH(CG$3,Команды!$A$2:$A$7500,0),$E116+2)=Команды!$AJ$15,TRUE,FALSE),IF(INDEX(Команды!$A$2:$AN$7500,MATCH(CG$3,Команды!$A$2:$A$7500,0),$E116+2)=Команды!$AJ$16,TRUE,FALSE),IF(INDEX(Команды!$A$2:$AN$7500,MATCH(CG$3,Команды!$A$2:$A$7500,0),$E116+2)=Команды!$AJ$17,TRUE,FALSE),IF(INDEX(Команды!$A$2:$AN$7500,MATCH(CG$3,Команды!$A$2:$A$7500,0),$E116+2)=Команды!$AJ$18,TRUE,FALSE),IF(INDEX(Команды!$A$2:$AN$7500,MATCH(CG$3,Команды!$A$2:$A$7500,0),$E116+2)=Команды!$AJ$19,TRUE,FALSE)),INDEX(Команды!$AJ$2:$AL$19,MATCH(INDEX(Команды!$A$2:$AN$7500,MATCH(CG$3,Команды!$A$2:$A$7500,0),$E116+2),Команды!$AJ$2:$AJ$19,0),3),0)</f>
        <v>0</v>
      </c>
      <c r="CI116" s="342"/>
      <c r="CJ116" s="174">
        <f>IF(OR(IF(INDEX(Команды!$A$2:$AN$7500,MATCH(CJ$3,Команды!$A$2:$A$7500,0),$E116+2)=Команды!$AJ$2,TRUE,FALSE),IF(INDEX(Команды!$A$2:$AN$7500,MATCH(CJ$3,Команды!$A$2:$A$7500,0),$E116+2)=Команды!$AJ$3,TRUE,FALSE),IF(INDEX(Команды!$A$2:$AN$7500,MATCH(CJ$3,Команды!$A$2:$A$7500,0),$E116+2)=Команды!$AJ$4,TRUE,FALSE),IF(INDEX(Команды!$A$2:$AN$7500,MATCH(CJ$3,Команды!$A$2:$A$7500,0),$E116+2)=Команды!$AJ$5,TRUE,FALSE),IF(INDEX(Команды!$A$2:$AN$7500,MATCH(CJ$3,Команды!$A$2:$A$7500,0),$E116+2)=Команды!$AJ$6,TRUE,FALSE),IF(INDEX(Команды!$A$2:$AN$7500,MATCH(CJ$3,Команды!$A$2:$A$7500,0),$E116+2)=Команды!$AJ$7,TRUE,FALSE),IF(INDEX(Команды!$A$2:$AN$7500,MATCH(CJ$3,Команды!$A$2:$A$7500,0),$E116+2)=Команды!$AJ$8,TRUE,FALSE),IF(INDEX(Команды!$A$2:$AN$7500,MATCH(CJ$3,Команды!$A$2:$A$7500,0),$E116+2)=Команды!$AJ$9,TRUE,FALSE),IF(INDEX(Команды!$A$2:$AN$7500,MATCH(CJ$3,Команды!$A$2:$A$7500,0),$E116+2)=Команды!$AJ$10,TRUE,FALSE),IF(INDEX(Команды!$A$2:$AN$7500,MATCH(CJ$3,Команды!$A$2:$A$7500,0),$E116+2)=Команды!$AJ$11,TRUE,FALSE),IF(INDEX(Команды!$A$2:$AN$7500,MATCH(CJ$3,Команды!$A$2:$A$7500,0),$E116+2)=Команды!$AJ$12,TRUE,FALSE),IF(INDEX(Команды!$A$2:$AN$7500,MATCH(CJ$3,Команды!$A$2:$A$7500,0),$E116+2)=Команды!$AJ$13,TRUE,FALSE),IF(INDEX(Команды!$A$2:$AN$7500,MATCH(CJ$3,Команды!$A$2:$A$7500,0),$E116+2)=Команды!$AJ$14,TRUE,FALSE),IF(INDEX(Команды!$A$2:$AN$7500,MATCH(CJ$3,Команды!$A$2:$A$7500,0),$E116+2)=Команды!$AJ$15,TRUE,FALSE),IF(INDEX(Команды!$A$2:$AN$7500,MATCH(CJ$3,Команды!$A$2:$A$7500,0),$E116+2)=Команды!$AJ$16,TRUE,FALSE),,IF(INDEX(Команды!$A$2:$AN$7500,MATCH(CJ$3,Команды!$A$2:$A$7500,0),$E116+2)=Команды!$AJ$17,TRUE,FALSE),,IF(INDEX(Команды!$A$2:$AN$7500,MATCH(CJ$3,Команды!$A$2:$A$7500,0),$E116+2)=Команды!$AJ$18,TRUE,FALSE),,IF(INDEX(Команды!$A$2:$AN$7500,MATCH(CJ$3,Команды!$A$2:$A$7500,0),$E116+2)=Команды!$AJ$19,TRUE,FALSE)),INDEX(Команды!$AJ$2:$AK$19,MATCH(INDEX(Команды!$A$2:$AN$7500,MATCH(CJ$3,Команды!$A$2:$A$7500,0),$E116+2),Команды!$AJ$2:$AJ$19,0),2),0)</f>
        <v>0</v>
      </c>
      <c r="CK116" s="175">
        <f>IF(OR(IF(INDEX(Команды!$A$2:$AN$7500,MATCH(CJ$3,Команды!$A$2:$A$7500,0),$E116+2)=Команды!$AJ$2,TRUE,FALSE),IF(INDEX(Команды!$A$2:$AN$7500,MATCH(CJ$3,Команды!$A$2:$A$7500,0),$E116+2)=Команды!$AJ$3,TRUE,FALSE),IF(INDEX(Команды!$A$2:$AN$7500,MATCH(CJ$3,Команды!$A$2:$A$7500,0),$E116+2)=Команды!$AJ$4,TRUE,FALSE),IF(INDEX(Команды!$A$2:$AN$7500,MATCH(CJ$3,Команды!$A$2:$A$7500,0),$E116+2)=Команды!$AJ$5,TRUE,FALSE),IF(INDEX(Команды!$A$2:$AN$7500,MATCH(CJ$3,Команды!$A$2:$A$7500,0),$E116+2)=Команды!$AJ$6,TRUE,FALSE),IF(INDEX(Команды!$A$2:$AN$7500,MATCH(CJ$3,Команды!$A$2:$A$7500,0),$E116+2)=Команды!$AJ$7,TRUE,FALSE),IF(INDEX(Команды!$A$2:$AN$7500,MATCH(CJ$3,Команды!$A$2:$A$7500,0),$E116+2)=Команды!$AJ$8,TRUE,FALSE),IF(INDEX(Команды!$A$2:$AN$7500,MATCH(CJ$3,Команды!$A$2:$A$7500,0),$E116+2)=Команды!$AJ$9,TRUE,FALSE),IF(INDEX(Команды!$A$2:$AN$7500,MATCH(CJ$3,Команды!$A$2:$A$7500,0),$E116+2)=Команды!$AJ$10,TRUE,FALSE),IF(INDEX(Команды!$A$2:$AN$7500,MATCH(CJ$3,Команды!$A$2:$A$7500,0),$E116+2)=Команды!$AJ$11,TRUE,FALSE),IF(INDEX(Команды!$A$2:$AN$7500,MATCH(CJ$3,Команды!$A$2:$A$7500,0),$E116+2)=Команды!$AJ$12,TRUE,FALSE),IF(INDEX(Команды!$A$2:$AN$7500,MATCH(CJ$3,Команды!$A$2:$A$7500,0),$E116+2)=Команды!$AJ$13,TRUE,FALSE),IF(INDEX(Команды!$A$2:$AN$7500,MATCH(CJ$3,Команды!$A$2:$A$7500,0),$E116+2)=Команды!$AJ$14,TRUE,FALSE),IF(INDEX(Команды!$A$2:$AN$7500,MATCH(CJ$3,Команды!$A$2:$A$7500,0),$E116+2)=Команды!$AJ$15,TRUE,FALSE),IF(INDEX(Команды!$A$2:$AN$7500,MATCH(CJ$3,Команды!$A$2:$A$7500,0),$E116+2)=Команды!$AJ$16,TRUE,FALSE),IF(INDEX(Команды!$A$2:$AN$7500,MATCH(CJ$3,Команды!$A$2:$A$7500,0),$E116+2)=Команды!$AJ$17,TRUE,FALSE),IF(INDEX(Команды!$A$2:$AN$7500,MATCH(CJ$3,Команды!$A$2:$A$7500,0),$E116+2)=Команды!$AJ$18,TRUE,FALSE),IF(INDEX(Команды!$A$2:$AN$7500,MATCH(CJ$3,Команды!$A$2:$A$7500,0),$E116+2)=Команды!$AJ$19,TRUE,FALSE)),INDEX(Команды!$AJ$2:$AL$19,MATCH(INDEX(Команды!$A$2:$AN$7500,MATCH(CJ$3,Команды!$A$2:$A$7500,0),$E116+2),Команды!$AJ$2:$AJ$19,0),3),0)</f>
        <v>0</v>
      </c>
      <c r="CL116" s="342"/>
      <c r="CM116" s="174">
        <f>IF(OR(IF(INDEX(Команды!$A$2:$AN$7500,MATCH(CM$3,Команды!$A$2:$A$7500,0),$E116+2)=Команды!$AJ$2,TRUE,FALSE),IF(INDEX(Команды!$A$2:$AN$7500,MATCH(CM$3,Команды!$A$2:$A$7500,0),$E116+2)=Команды!$AJ$3,TRUE,FALSE),IF(INDEX(Команды!$A$2:$AN$7500,MATCH(CM$3,Команды!$A$2:$A$7500,0),$E116+2)=Команды!$AJ$4,TRUE,FALSE),IF(INDEX(Команды!$A$2:$AN$7500,MATCH(CM$3,Команды!$A$2:$A$7500,0),$E116+2)=Команды!$AJ$5,TRUE,FALSE),IF(INDEX(Команды!$A$2:$AN$7500,MATCH(CM$3,Команды!$A$2:$A$7500,0),$E116+2)=Команды!$AJ$6,TRUE,FALSE),IF(INDEX(Команды!$A$2:$AN$7500,MATCH(CM$3,Команды!$A$2:$A$7500,0),$E116+2)=Команды!$AJ$7,TRUE,FALSE),IF(INDEX(Команды!$A$2:$AN$7500,MATCH(CM$3,Команды!$A$2:$A$7500,0),$E116+2)=Команды!$AJ$8,TRUE,FALSE),IF(INDEX(Команды!$A$2:$AN$7500,MATCH(CM$3,Команды!$A$2:$A$7500,0),$E116+2)=Команды!$AJ$9,TRUE,FALSE),IF(INDEX(Команды!$A$2:$AN$7500,MATCH(CM$3,Команды!$A$2:$A$7500,0),$E116+2)=Команды!$AJ$10,TRUE,FALSE),IF(INDEX(Команды!$A$2:$AN$7500,MATCH(CM$3,Команды!$A$2:$A$7500,0),$E116+2)=Команды!$AJ$11,TRUE,FALSE),IF(INDEX(Команды!$A$2:$AN$7500,MATCH(CM$3,Команды!$A$2:$A$7500,0),$E116+2)=Команды!$AJ$12,TRUE,FALSE),IF(INDEX(Команды!$A$2:$AN$7500,MATCH(CM$3,Команды!$A$2:$A$7500,0),$E116+2)=Команды!$AJ$13,TRUE,FALSE),IF(INDEX(Команды!$A$2:$AN$7500,MATCH(CM$3,Команды!$A$2:$A$7500,0),$E116+2)=Команды!$AJ$14,TRUE,FALSE),IF(INDEX(Команды!$A$2:$AN$7500,MATCH(CM$3,Команды!$A$2:$A$7500,0),$E116+2)=Команды!$AJ$15,TRUE,FALSE),IF(INDEX(Команды!$A$2:$AN$7500,MATCH(CM$3,Команды!$A$2:$A$7500,0),$E116+2)=Команды!$AJ$16,TRUE,FALSE),,IF(INDEX(Команды!$A$2:$AN$7500,MATCH(CM$3,Команды!$A$2:$A$7500,0),$E116+2)=Команды!$AJ$17,TRUE,FALSE),,IF(INDEX(Команды!$A$2:$AN$7500,MATCH(CM$3,Команды!$A$2:$A$7500,0),$E116+2)=Команды!$AJ$18,TRUE,FALSE),,IF(INDEX(Команды!$A$2:$AN$7500,MATCH(CM$3,Команды!$A$2:$A$7500,0),$E116+2)=Команды!$AJ$19,TRUE,FALSE)),INDEX(Команды!$AJ$2:$AK$19,MATCH(INDEX(Команды!$A$2:$AN$7500,MATCH(CM$3,Команды!$A$2:$A$7500,0),$E116+2),Команды!$AJ$2:$AJ$19,0),2),0)</f>
        <v>0</v>
      </c>
      <c r="CN116" s="175">
        <f>IF(OR(IF(INDEX(Команды!$A$2:$AN$7500,MATCH(CM$3,Команды!$A$2:$A$7500,0),$E116+2)=Команды!$AJ$2,TRUE,FALSE),IF(INDEX(Команды!$A$2:$AN$7500,MATCH(CM$3,Команды!$A$2:$A$7500,0),$E116+2)=Команды!$AJ$3,TRUE,FALSE),IF(INDEX(Команды!$A$2:$AN$7500,MATCH(CM$3,Команды!$A$2:$A$7500,0),$E116+2)=Команды!$AJ$4,TRUE,FALSE),IF(INDEX(Команды!$A$2:$AN$7500,MATCH(CM$3,Команды!$A$2:$A$7500,0),$E116+2)=Команды!$AJ$5,TRUE,FALSE),IF(INDEX(Команды!$A$2:$AN$7500,MATCH(CM$3,Команды!$A$2:$A$7500,0),$E116+2)=Команды!$AJ$6,TRUE,FALSE),IF(INDEX(Команды!$A$2:$AN$7500,MATCH(CM$3,Команды!$A$2:$A$7500,0),$E116+2)=Команды!$AJ$7,TRUE,FALSE),IF(INDEX(Команды!$A$2:$AN$7500,MATCH(CM$3,Команды!$A$2:$A$7500,0),$E116+2)=Команды!$AJ$8,TRUE,FALSE),IF(INDEX(Команды!$A$2:$AN$7500,MATCH(CM$3,Команды!$A$2:$A$7500,0),$E116+2)=Команды!$AJ$9,TRUE,FALSE),IF(INDEX(Команды!$A$2:$AN$7500,MATCH(CM$3,Команды!$A$2:$A$7500,0),$E116+2)=Команды!$AJ$10,TRUE,FALSE),IF(INDEX(Команды!$A$2:$AN$7500,MATCH(CM$3,Команды!$A$2:$A$7500,0),$E116+2)=Команды!$AJ$11,TRUE,FALSE),IF(INDEX(Команды!$A$2:$AN$7500,MATCH(CM$3,Команды!$A$2:$A$7500,0),$E116+2)=Команды!$AJ$12,TRUE,FALSE),IF(INDEX(Команды!$A$2:$AN$7500,MATCH(CM$3,Команды!$A$2:$A$7500,0),$E116+2)=Команды!$AJ$13,TRUE,FALSE),IF(INDEX(Команды!$A$2:$AN$7500,MATCH(CM$3,Команды!$A$2:$A$7500,0),$E116+2)=Команды!$AJ$14,TRUE,FALSE),IF(INDEX(Команды!$A$2:$AN$7500,MATCH(CM$3,Команды!$A$2:$A$7500,0),$E116+2)=Команды!$AJ$15,TRUE,FALSE),IF(INDEX(Команды!$A$2:$AN$7500,MATCH(CM$3,Команды!$A$2:$A$7500,0),$E116+2)=Команды!$AJ$16,TRUE,FALSE),IF(INDEX(Команды!$A$2:$AN$7500,MATCH(CM$3,Команды!$A$2:$A$7500,0),$E116+2)=Команды!$AJ$17,TRUE,FALSE),IF(INDEX(Команды!$A$2:$AN$7500,MATCH(CM$3,Команды!$A$2:$A$7500,0),$E116+2)=Команды!$AJ$18,TRUE,FALSE),IF(INDEX(Команды!$A$2:$AN$7500,MATCH(CM$3,Команды!$A$2:$A$7500,0),$E116+2)=Команды!$AJ$19,TRUE,FALSE)),INDEX(Команды!$AJ$2:$AL$19,MATCH(INDEX(Команды!$A$2:$AN$7500,MATCH(CM$3,Команды!$A$2:$A$7500,0),$E116+2),Команды!$AJ$2:$AJ$19,0),3),0)</f>
        <v>0</v>
      </c>
      <c r="CO116" s="342"/>
      <c r="CP116" s="174">
        <f>IF(OR(IF(INDEX(Команды!$A$2:$AN$7500,MATCH(CP$3,Команды!$A$2:$A$7500,0),$E116+2)=Команды!$AJ$2,TRUE,FALSE),IF(INDEX(Команды!$A$2:$AN$7500,MATCH(CP$3,Команды!$A$2:$A$7500,0),$E116+2)=Команды!$AJ$3,TRUE,FALSE),IF(INDEX(Команды!$A$2:$AN$7500,MATCH(CP$3,Команды!$A$2:$A$7500,0),$E116+2)=Команды!$AJ$4,TRUE,FALSE),IF(INDEX(Команды!$A$2:$AN$7500,MATCH(CP$3,Команды!$A$2:$A$7500,0),$E116+2)=Команды!$AJ$5,TRUE,FALSE),IF(INDEX(Команды!$A$2:$AN$7500,MATCH(CP$3,Команды!$A$2:$A$7500,0),$E116+2)=Команды!$AJ$6,TRUE,FALSE),IF(INDEX(Команды!$A$2:$AN$7500,MATCH(CP$3,Команды!$A$2:$A$7500,0),$E116+2)=Команды!$AJ$7,TRUE,FALSE),IF(INDEX(Команды!$A$2:$AN$7500,MATCH(CP$3,Команды!$A$2:$A$7500,0),$E116+2)=Команды!$AJ$8,TRUE,FALSE),IF(INDEX(Команды!$A$2:$AN$7500,MATCH(CP$3,Команды!$A$2:$A$7500,0),$E116+2)=Команды!$AJ$9,TRUE,FALSE),IF(INDEX(Команды!$A$2:$AN$7500,MATCH(CP$3,Команды!$A$2:$A$7500,0),$E116+2)=Команды!$AJ$10,TRUE,FALSE),IF(INDEX(Команды!$A$2:$AN$7500,MATCH(CP$3,Команды!$A$2:$A$7500,0),$E116+2)=Команды!$AJ$11,TRUE,FALSE),IF(INDEX(Команды!$A$2:$AN$7500,MATCH(CP$3,Команды!$A$2:$A$7500,0),$E116+2)=Команды!$AJ$12,TRUE,FALSE),IF(INDEX(Команды!$A$2:$AN$7500,MATCH(CP$3,Команды!$A$2:$A$7500,0),$E116+2)=Команды!$AJ$13,TRUE,FALSE),IF(INDEX(Команды!$A$2:$AN$7500,MATCH(CP$3,Команды!$A$2:$A$7500,0),$E116+2)=Команды!$AJ$14,TRUE,FALSE),IF(INDEX(Команды!$A$2:$AN$7500,MATCH(CP$3,Команды!$A$2:$A$7500,0),$E116+2)=Команды!$AJ$15,TRUE,FALSE),IF(INDEX(Команды!$A$2:$AN$7500,MATCH(CP$3,Команды!$A$2:$A$7500,0),$E116+2)=Команды!$AJ$16,TRUE,FALSE),,IF(INDEX(Команды!$A$2:$AN$7500,MATCH(CP$3,Команды!$A$2:$A$7500,0),$E116+2)=Команды!$AJ$17,TRUE,FALSE),,IF(INDEX(Команды!$A$2:$AN$7500,MATCH(CP$3,Команды!$A$2:$A$7500,0),$E116+2)=Команды!$AJ$18,TRUE,FALSE),,IF(INDEX(Команды!$A$2:$AN$7500,MATCH(CP$3,Команды!$A$2:$A$7500,0),$E116+2)=Команды!$AJ$19,TRUE,FALSE)),INDEX(Команды!$AJ$2:$AK$19,MATCH(INDEX(Команды!$A$2:$AN$7500,MATCH(CP$3,Команды!$A$2:$A$7500,0),$E116+2),Команды!$AJ$2:$AJ$19,0),2),0)</f>
        <v>0</v>
      </c>
      <c r="CQ116" s="175">
        <f>IF(OR(IF(INDEX(Команды!$A$2:$AN$7500,MATCH(CP$3,Команды!$A$2:$A$7500,0),$E116+2)=Команды!$AJ$2,TRUE,FALSE),IF(INDEX(Команды!$A$2:$AN$7500,MATCH(CP$3,Команды!$A$2:$A$7500,0),$E116+2)=Команды!$AJ$3,TRUE,FALSE),IF(INDEX(Команды!$A$2:$AN$7500,MATCH(CP$3,Команды!$A$2:$A$7500,0),$E116+2)=Команды!$AJ$4,TRUE,FALSE),IF(INDEX(Команды!$A$2:$AN$7500,MATCH(CP$3,Команды!$A$2:$A$7500,0),$E116+2)=Команды!$AJ$5,TRUE,FALSE),IF(INDEX(Команды!$A$2:$AN$7500,MATCH(CP$3,Команды!$A$2:$A$7500,0),$E116+2)=Команды!$AJ$6,TRUE,FALSE),IF(INDEX(Команды!$A$2:$AN$7500,MATCH(CP$3,Команды!$A$2:$A$7500,0),$E116+2)=Команды!$AJ$7,TRUE,FALSE),IF(INDEX(Команды!$A$2:$AN$7500,MATCH(CP$3,Команды!$A$2:$A$7500,0),$E116+2)=Команды!$AJ$8,TRUE,FALSE),IF(INDEX(Команды!$A$2:$AN$7500,MATCH(CP$3,Команды!$A$2:$A$7500,0),$E116+2)=Команды!$AJ$9,TRUE,FALSE),IF(INDEX(Команды!$A$2:$AN$7500,MATCH(CP$3,Команды!$A$2:$A$7500,0),$E116+2)=Команды!$AJ$10,TRUE,FALSE),IF(INDEX(Команды!$A$2:$AN$7500,MATCH(CP$3,Команды!$A$2:$A$7500,0),$E116+2)=Команды!$AJ$11,TRUE,FALSE),IF(INDEX(Команды!$A$2:$AN$7500,MATCH(CP$3,Команды!$A$2:$A$7500,0),$E116+2)=Команды!$AJ$12,TRUE,FALSE),IF(INDEX(Команды!$A$2:$AN$7500,MATCH(CP$3,Команды!$A$2:$A$7500,0),$E116+2)=Команды!$AJ$13,TRUE,FALSE),IF(INDEX(Команды!$A$2:$AN$7500,MATCH(CP$3,Команды!$A$2:$A$7500,0),$E116+2)=Команды!$AJ$14,TRUE,FALSE),IF(INDEX(Команды!$A$2:$AN$7500,MATCH(CP$3,Команды!$A$2:$A$7500,0),$E116+2)=Команды!$AJ$15,TRUE,FALSE),IF(INDEX(Команды!$A$2:$AN$7500,MATCH(CP$3,Команды!$A$2:$A$7500,0),$E116+2)=Команды!$AJ$16,TRUE,FALSE),IF(INDEX(Команды!$A$2:$AN$7500,MATCH(CP$3,Команды!$A$2:$A$7500,0),$E116+2)=Команды!$AJ$17,TRUE,FALSE),IF(INDEX(Команды!$A$2:$AN$7500,MATCH(CP$3,Команды!$A$2:$A$7500,0),$E116+2)=Команды!$AJ$18,TRUE,FALSE),IF(INDEX(Команды!$A$2:$AN$7500,MATCH(CP$3,Команды!$A$2:$A$7500,0),$E116+2)=Команды!$AJ$19,TRUE,FALSE)),INDEX(Команды!$AJ$2:$AL$19,MATCH(INDEX(Команды!$A$2:$AN$7500,MATCH(CP$3,Команды!$A$2:$A$7500,0),$E116+2),Команды!$AJ$2:$AJ$19,0),3),0)</f>
        <v>0</v>
      </c>
      <c r="CR116" s="342"/>
      <c r="CS116" s="174">
        <f>IF(OR(IF(INDEX(Команды!$A$2:$AN$7500,MATCH(CS$3,Команды!$A$2:$A$7500,0),$E116+2)=Команды!$AJ$2,TRUE,FALSE),IF(INDEX(Команды!$A$2:$AN$7500,MATCH(CS$3,Команды!$A$2:$A$7500,0),$E116+2)=Команды!$AJ$3,TRUE,FALSE),IF(INDEX(Команды!$A$2:$AN$7500,MATCH(CS$3,Команды!$A$2:$A$7500,0),$E116+2)=Команды!$AJ$4,TRUE,FALSE),IF(INDEX(Команды!$A$2:$AN$7500,MATCH(CS$3,Команды!$A$2:$A$7500,0),$E116+2)=Команды!$AJ$5,TRUE,FALSE),IF(INDEX(Команды!$A$2:$AN$7500,MATCH(CS$3,Команды!$A$2:$A$7500,0),$E116+2)=Команды!$AJ$6,TRUE,FALSE),IF(INDEX(Команды!$A$2:$AN$7500,MATCH(CS$3,Команды!$A$2:$A$7500,0),$E116+2)=Команды!$AJ$7,TRUE,FALSE),IF(INDEX(Команды!$A$2:$AN$7500,MATCH(CS$3,Команды!$A$2:$A$7500,0),$E116+2)=Команды!$AJ$8,TRUE,FALSE),IF(INDEX(Команды!$A$2:$AN$7500,MATCH(CS$3,Команды!$A$2:$A$7500,0),$E116+2)=Команды!$AJ$9,TRUE,FALSE),IF(INDEX(Команды!$A$2:$AN$7500,MATCH(CS$3,Команды!$A$2:$A$7500,0),$E116+2)=Команды!$AJ$10,TRUE,FALSE),IF(INDEX(Команды!$A$2:$AN$7500,MATCH(CS$3,Команды!$A$2:$A$7500,0),$E116+2)=Команды!$AJ$11,TRUE,FALSE),IF(INDEX(Команды!$A$2:$AN$7500,MATCH(CS$3,Команды!$A$2:$A$7500,0),$E116+2)=Команды!$AJ$12,TRUE,FALSE),IF(INDEX(Команды!$A$2:$AN$7500,MATCH(CS$3,Команды!$A$2:$A$7500,0),$E116+2)=Команды!$AJ$13,TRUE,FALSE),IF(INDEX(Команды!$A$2:$AN$7500,MATCH(CS$3,Команды!$A$2:$A$7500,0),$E116+2)=Команды!$AJ$14,TRUE,FALSE),IF(INDEX(Команды!$A$2:$AN$7500,MATCH(CS$3,Команды!$A$2:$A$7500,0),$E116+2)=Команды!$AJ$15,TRUE,FALSE),IF(INDEX(Команды!$A$2:$AN$7500,MATCH(CS$3,Команды!$A$2:$A$7500,0),$E116+2)=Команды!$AJ$16,TRUE,FALSE),,IF(INDEX(Команды!$A$2:$AN$7500,MATCH(CS$3,Команды!$A$2:$A$7500,0),$E116+2)=Команды!$AJ$17,TRUE,FALSE),,IF(INDEX(Команды!$A$2:$AN$7500,MATCH(CS$3,Команды!$A$2:$A$7500,0),$E116+2)=Команды!$AJ$18,TRUE,FALSE),,IF(INDEX(Команды!$A$2:$AN$7500,MATCH(CS$3,Команды!$A$2:$A$7500,0),$E116+2)=Команды!$AJ$19,TRUE,FALSE)),INDEX(Команды!$AJ$2:$AK$19,MATCH(INDEX(Команды!$A$2:$AN$7500,MATCH(CS$3,Команды!$A$2:$A$7500,0),$E116+2),Команды!$AJ$2:$AJ$19,0),2),0)</f>
        <v>0</v>
      </c>
      <c r="CT116" s="175">
        <f>IF(OR(IF(INDEX(Команды!$A$2:$AN$7500,MATCH(CS$3,Команды!$A$2:$A$7500,0),$E116+2)=Команды!$AJ$2,TRUE,FALSE),IF(INDEX(Команды!$A$2:$AN$7500,MATCH(CS$3,Команды!$A$2:$A$7500,0),$E116+2)=Команды!$AJ$3,TRUE,FALSE),IF(INDEX(Команды!$A$2:$AN$7500,MATCH(CS$3,Команды!$A$2:$A$7500,0),$E116+2)=Команды!$AJ$4,TRUE,FALSE),IF(INDEX(Команды!$A$2:$AN$7500,MATCH(CS$3,Команды!$A$2:$A$7500,0),$E116+2)=Команды!$AJ$5,TRUE,FALSE),IF(INDEX(Команды!$A$2:$AN$7500,MATCH(CS$3,Команды!$A$2:$A$7500,0),$E116+2)=Команды!$AJ$6,TRUE,FALSE),IF(INDEX(Команды!$A$2:$AN$7500,MATCH(CS$3,Команды!$A$2:$A$7500,0),$E116+2)=Команды!$AJ$7,TRUE,FALSE),IF(INDEX(Команды!$A$2:$AN$7500,MATCH(CS$3,Команды!$A$2:$A$7500,0),$E116+2)=Команды!$AJ$8,TRUE,FALSE),IF(INDEX(Команды!$A$2:$AN$7500,MATCH(CS$3,Команды!$A$2:$A$7500,0),$E116+2)=Команды!$AJ$9,TRUE,FALSE),IF(INDEX(Команды!$A$2:$AN$7500,MATCH(CS$3,Команды!$A$2:$A$7500,0),$E116+2)=Команды!$AJ$10,TRUE,FALSE),IF(INDEX(Команды!$A$2:$AN$7500,MATCH(CS$3,Команды!$A$2:$A$7500,0),$E116+2)=Команды!$AJ$11,TRUE,FALSE),IF(INDEX(Команды!$A$2:$AN$7500,MATCH(CS$3,Команды!$A$2:$A$7500,0),$E116+2)=Команды!$AJ$12,TRUE,FALSE),IF(INDEX(Команды!$A$2:$AN$7500,MATCH(CS$3,Команды!$A$2:$A$7500,0),$E116+2)=Команды!$AJ$13,TRUE,FALSE),IF(INDEX(Команды!$A$2:$AN$7500,MATCH(CS$3,Команды!$A$2:$A$7500,0),$E116+2)=Команды!$AJ$14,TRUE,FALSE),IF(INDEX(Команды!$A$2:$AN$7500,MATCH(CS$3,Команды!$A$2:$A$7500,0),$E116+2)=Команды!$AJ$15,TRUE,FALSE),IF(INDEX(Команды!$A$2:$AN$7500,MATCH(CS$3,Команды!$A$2:$A$7500,0),$E116+2)=Команды!$AJ$16,TRUE,FALSE),IF(INDEX(Команды!$A$2:$AN$7500,MATCH(CS$3,Команды!$A$2:$A$7500,0),$E116+2)=Команды!$AJ$17,TRUE,FALSE),IF(INDEX(Команды!$A$2:$AN$7500,MATCH(CS$3,Команды!$A$2:$A$7500,0),$E116+2)=Команды!$AJ$18,TRUE,FALSE),IF(INDEX(Команды!$A$2:$AN$7500,MATCH(CS$3,Команды!$A$2:$A$7500,0),$E116+2)=Команды!$AJ$19,TRUE,FALSE)),INDEX(Команды!$AJ$2:$AL$19,MATCH(INDEX(Команды!$A$2:$AN$7500,MATCH(CS$3,Команды!$A$2:$A$7500,0),$E116+2),Команды!$AJ$2:$AJ$19,0),3),0)</f>
        <v>0</v>
      </c>
      <c r="CU116" s="342"/>
    </row>
    <row r="117" spans="1:99" s="2" customFormat="1" ht="21.95" customHeight="1" x14ac:dyDescent="0.3">
      <c r="A117" s="251">
        <v>112</v>
      </c>
      <c r="B117" s="2" t="e">
        <f>VLOOKUP(A117,'Список КК'!A:F,6,TRUE)</f>
        <v>#N/A</v>
      </c>
      <c r="C117" s="4">
        <f>VLOOKUP(A117,'Список КК'!A:B,2,TRUE)</f>
        <v>0</v>
      </c>
      <c r="D117" s="203">
        <f>VLOOKUP(A117,'Список КК'!A:D,4,TRUE)</f>
        <v>0</v>
      </c>
      <c r="E117" s="4">
        <f>VLOOKUP(A117,'Список КК'!A:C,3,TRUE)</f>
        <v>0</v>
      </c>
      <c r="F117" s="220">
        <f>VLOOKUP(A117,'Список КК'!A:E,5,TRUE)</f>
        <v>0</v>
      </c>
      <c r="G117" s="174">
        <f>IF(OR(IF(INDEX(Команды!$A$2:$AN$7500,MATCH(G$3,Команды!$A$2:$A$7500,0),$E117+2)=Команды!$AJ$2,TRUE,FALSE),IF(INDEX(Команды!$A$2:$AN$7500,MATCH(G$3,Команды!$A$2:$A$7500,0),$E117+2)=Команды!$AJ$3,TRUE,FALSE),IF(INDEX(Команды!$A$2:$AN$7500,MATCH(G$3,Команды!$A$2:$A$7500,0),$E117+2)=Команды!$AJ$4,TRUE,FALSE),IF(INDEX(Команды!$A$2:$AN$7500,MATCH(G$3,Команды!$A$2:$A$7500,0),$E117+2)=Команды!$AJ$5,TRUE,FALSE),IF(INDEX(Команды!$A$2:$AN$7500,MATCH(G$3,Команды!$A$2:$A$7500,0),$E117+2)=Команды!$AJ$6,TRUE,FALSE),IF(INDEX(Команды!$A$2:$AN$7500,MATCH(G$3,Команды!$A$2:$A$7500,0),$E117+2)=Команды!$AJ$7,TRUE,FALSE),IF(INDEX(Команды!$A$2:$AN$7500,MATCH(G$3,Команды!$A$2:$A$7500,0),$E117+2)=Команды!$AJ$8,TRUE,FALSE),IF(INDEX(Команды!$A$2:$AN$7500,MATCH(G$3,Команды!$A$2:$A$7500,0),$E117+2)=Команды!$AJ$9,TRUE,FALSE),IF(INDEX(Команды!$A$2:$AN$7500,MATCH(G$3,Команды!$A$2:$A$7500,0),$E117+2)=Команды!$AJ$10,TRUE,FALSE),IF(INDEX(Команды!$A$2:$AN$7500,MATCH(G$3,Команды!$A$2:$A$7500,0),$E117+2)=Команды!$AJ$11,TRUE,FALSE),IF(INDEX(Команды!$A$2:$AN$7500,MATCH(G$3,Команды!$A$2:$A$7500,0),$E117+2)=Команды!$AJ$12,TRUE,FALSE),IF(INDEX(Команды!$A$2:$AN$7500,MATCH(G$3,Команды!$A$2:$A$7500,0),$E117+2)=Команды!$AJ$13,TRUE,FALSE),IF(INDEX(Команды!$A$2:$AN$7500,MATCH(G$3,Команды!$A$2:$A$7500,0),$E117+2)=Команды!$AJ$14,TRUE,FALSE),IF(INDEX(Команды!$A$2:$AN$7500,MATCH(G$3,Команды!$A$2:$A$7500,0),$E117+2)=Команды!$AJ$15,TRUE,FALSE),IF(INDEX(Команды!$A$2:$AN$7500,MATCH(G$3,Команды!$A$2:$A$7500,0),$E117+2)=Команды!$AJ$16,TRUE,FALSE),,IF(INDEX(Команды!$A$2:$AN$7500,MATCH(G$3,Команды!$A$2:$A$7500,0),$E117+2)=Команды!$AJ$17,TRUE,FALSE),,IF(INDEX(Команды!$A$2:$AN$7500,MATCH(G$3,Команды!$A$2:$A$7500,0),$E117+2)=Команды!$AJ$18,TRUE,FALSE),,IF(INDEX(Команды!$A$2:$AN$7500,MATCH(G$3,Команды!$A$2:$A$7500,0),$E117+2)=Команды!$AJ$19,TRUE,FALSE)),INDEX(Команды!$AJ$2:$AK$19,MATCH(INDEX(Команды!$A$2:$AN$7500,MATCH(G$3,Команды!$A$2:$A$7500,0),$E117+2),Команды!$AJ$2:$AJ$19,0),2),0)</f>
        <v>0</v>
      </c>
      <c r="H117" s="175">
        <f>IF(OR(IF(INDEX(Команды!$A$2:$AN$7500,MATCH(G$3,Команды!$A$2:$A$7500,0),$E117+2)=Команды!$AJ$2,TRUE,FALSE),IF(INDEX(Команды!$A$2:$AN$7500,MATCH(G$3,Команды!$A$2:$A$7500,0),$E117+2)=Команды!$AJ$3,TRUE,FALSE),IF(INDEX(Команды!$A$2:$AN$7500,MATCH(G$3,Команды!$A$2:$A$7500,0),$E117+2)=Команды!$AJ$4,TRUE,FALSE),IF(INDEX(Команды!$A$2:$AN$7500,MATCH(G$3,Команды!$A$2:$A$7500,0),$E117+2)=Команды!$AJ$5,TRUE,FALSE),IF(INDEX(Команды!$A$2:$AN$7500,MATCH(G$3,Команды!$A$2:$A$7500,0),$E117+2)=Команды!$AJ$6,TRUE,FALSE),IF(INDEX(Команды!$A$2:$AN$7500,MATCH(G$3,Команды!$A$2:$A$7500,0),$E117+2)=Команды!$AJ$7,TRUE,FALSE),IF(INDEX(Команды!$A$2:$AN$7500,MATCH(G$3,Команды!$A$2:$A$7500,0),$E117+2)=Команды!$AJ$8,TRUE,FALSE),IF(INDEX(Команды!$A$2:$AN$7500,MATCH(G$3,Команды!$A$2:$A$7500,0),$E117+2)=Команды!$AJ$9,TRUE,FALSE),IF(INDEX(Команды!$A$2:$AN$7500,MATCH(G$3,Команды!$A$2:$A$7500,0),$E117+2)=Команды!$AJ$10,TRUE,FALSE),IF(INDEX(Команды!$A$2:$AN$7500,MATCH(G$3,Команды!$A$2:$A$7500,0),$E117+2)=Команды!$AJ$11,TRUE,FALSE),IF(INDEX(Команды!$A$2:$AN$7500,MATCH(G$3,Команды!$A$2:$A$7500,0),$E117+2)=Команды!$AJ$12,TRUE,FALSE),IF(INDEX(Команды!$A$2:$AN$7500,MATCH(G$3,Команды!$A$2:$A$7500,0),$E117+2)=Команды!$AJ$13,TRUE,FALSE),IF(INDEX(Команды!$A$2:$AN$7500,MATCH(G$3,Команды!$A$2:$A$7500,0),$E117+2)=Команды!$AJ$14,TRUE,FALSE),IF(INDEX(Команды!$A$2:$AN$7500,MATCH(G$3,Команды!$A$2:$A$7500,0),$E117+2)=Команды!$AJ$15,TRUE,FALSE),IF(INDEX(Команды!$A$2:$AN$7500,MATCH(G$3,Команды!$A$2:$A$7500,0),$E117+2)=Команды!$AJ$16,TRUE,FALSE),IF(INDEX(Команды!$A$2:$AN$7500,MATCH(G$3,Команды!$A$2:$A$7500,0),$E117+2)=Команды!$AJ$17,TRUE,FALSE),IF(INDEX(Команды!$A$2:$AN$7500,MATCH(G$3,Команды!$A$2:$A$7500,0),$E117+2)=Команды!$AJ$18,TRUE,FALSE),IF(INDEX(Команды!$A$2:$AN$7500,MATCH(G$3,Команды!$A$2:$A$7500,0),$E117+2)=Команды!$AJ$19,TRUE,FALSE)),INDEX(Команды!$AJ$2:$AL$19,MATCH(INDEX(Команды!$A$2:$AN$7500,MATCH(G$3,Команды!$A$2:$A$7500,0),$E117+2),Команды!$AJ$2:$AJ$19,0),3),0)</f>
        <v>0</v>
      </c>
      <c r="I117" s="342"/>
      <c r="J117" s="174">
        <f>IF(OR(IF(INDEX(Команды!$A$2:$AN$7500,MATCH(J$3,Команды!$A$2:$A$7500,0),$E117+2)=Команды!$AJ$2,TRUE,FALSE),IF(INDEX(Команды!$A$2:$AN$7500,MATCH(J$3,Команды!$A$2:$A$7500,0),$E117+2)=Команды!$AJ$3,TRUE,FALSE),IF(INDEX(Команды!$A$2:$AN$7500,MATCH(J$3,Команды!$A$2:$A$7500,0),$E117+2)=Команды!$AJ$4,TRUE,FALSE),IF(INDEX(Команды!$A$2:$AN$7500,MATCH(J$3,Команды!$A$2:$A$7500,0),$E117+2)=Команды!$AJ$5,TRUE,FALSE),IF(INDEX(Команды!$A$2:$AN$7500,MATCH(J$3,Команды!$A$2:$A$7500,0),$E117+2)=Команды!$AJ$6,TRUE,FALSE),IF(INDEX(Команды!$A$2:$AN$7500,MATCH(J$3,Команды!$A$2:$A$7500,0),$E117+2)=Команды!$AJ$7,TRUE,FALSE),IF(INDEX(Команды!$A$2:$AN$7500,MATCH(J$3,Команды!$A$2:$A$7500,0),$E117+2)=Команды!$AJ$8,TRUE,FALSE),IF(INDEX(Команды!$A$2:$AN$7500,MATCH(J$3,Команды!$A$2:$A$7500,0),$E117+2)=Команды!$AJ$9,TRUE,FALSE),IF(INDEX(Команды!$A$2:$AN$7500,MATCH(J$3,Команды!$A$2:$A$7500,0),$E117+2)=Команды!$AJ$10,TRUE,FALSE),IF(INDEX(Команды!$A$2:$AN$7500,MATCH(J$3,Команды!$A$2:$A$7500,0),$E117+2)=Команды!$AJ$11,TRUE,FALSE),IF(INDEX(Команды!$A$2:$AN$7500,MATCH(J$3,Команды!$A$2:$A$7500,0),$E117+2)=Команды!$AJ$12,TRUE,FALSE),IF(INDEX(Команды!$A$2:$AN$7500,MATCH(J$3,Команды!$A$2:$A$7500,0),$E117+2)=Команды!$AJ$13,TRUE,FALSE),IF(INDEX(Команды!$A$2:$AN$7500,MATCH(J$3,Команды!$A$2:$A$7500,0),$E117+2)=Команды!$AJ$14,TRUE,FALSE),IF(INDEX(Команды!$A$2:$AN$7500,MATCH(J$3,Команды!$A$2:$A$7500,0),$E117+2)=Команды!$AJ$15,TRUE,FALSE),IF(INDEX(Команды!$A$2:$AN$7500,MATCH(J$3,Команды!$A$2:$A$7500,0),$E117+2)=Команды!$AJ$16,TRUE,FALSE),,IF(INDEX(Команды!$A$2:$AN$7500,MATCH(J$3,Команды!$A$2:$A$7500,0),$E117+2)=Команды!$AJ$17,TRUE,FALSE),,IF(INDEX(Команды!$A$2:$AN$7500,MATCH(J$3,Команды!$A$2:$A$7500,0),$E117+2)=Команды!$AJ$18,TRUE,FALSE),,IF(INDEX(Команды!$A$2:$AN$7500,MATCH(J$3,Команды!$A$2:$A$7500,0),$E117+2)=Команды!$AJ$19,TRUE,FALSE)),INDEX(Команды!$AJ$2:$AK$19,MATCH(INDEX(Команды!$A$2:$AN$7500,MATCH(J$3,Команды!$A$2:$A$7500,0),$E117+2),Команды!$AJ$2:$AJ$19,0),2),0)</f>
        <v>0</v>
      </c>
      <c r="K117" s="175">
        <f>IF(OR(IF(INDEX(Команды!$A$2:$AN$7500,MATCH(J$3,Команды!$A$2:$A$7500,0),$E117+2)=Команды!$AJ$2,TRUE,FALSE),IF(INDEX(Команды!$A$2:$AN$7500,MATCH(J$3,Команды!$A$2:$A$7500,0),$E117+2)=Команды!$AJ$3,TRUE,FALSE),IF(INDEX(Команды!$A$2:$AN$7500,MATCH(J$3,Команды!$A$2:$A$7500,0),$E117+2)=Команды!$AJ$4,TRUE,FALSE),IF(INDEX(Команды!$A$2:$AN$7500,MATCH(J$3,Команды!$A$2:$A$7500,0),$E117+2)=Команды!$AJ$5,TRUE,FALSE),IF(INDEX(Команды!$A$2:$AN$7500,MATCH(J$3,Команды!$A$2:$A$7500,0),$E117+2)=Команды!$AJ$6,TRUE,FALSE),IF(INDEX(Команды!$A$2:$AN$7500,MATCH(J$3,Команды!$A$2:$A$7500,0),$E117+2)=Команды!$AJ$7,TRUE,FALSE),IF(INDEX(Команды!$A$2:$AN$7500,MATCH(J$3,Команды!$A$2:$A$7500,0),$E117+2)=Команды!$AJ$8,TRUE,FALSE),IF(INDEX(Команды!$A$2:$AN$7500,MATCH(J$3,Команды!$A$2:$A$7500,0),$E117+2)=Команды!$AJ$9,TRUE,FALSE),IF(INDEX(Команды!$A$2:$AN$7500,MATCH(J$3,Команды!$A$2:$A$7500,0),$E117+2)=Команды!$AJ$10,TRUE,FALSE),IF(INDEX(Команды!$A$2:$AN$7500,MATCH(J$3,Команды!$A$2:$A$7500,0),$E117+2)=Команды!$AJ$11,TRUE,FALSE),IF(INDEX(Команды!$A$2:$AN$7500,MATCH(J$3,Команды!$A$2:$A$7500,0),$E117+2)=Команды!$AJ$12,TRUE,FALSE),IF(INDEX(Команды!$A$2:$AN$7500,MATCH(J$3,Команды!$A$2:$A$7500,0),$E117+2)=Команды!$AJ$13,TRUE,FALSE),IF(INDEX(Команды!$A$2:$AN$7500,MATCH(J$3,Команды!$A$2:$A$7500,0),$E117+2)=Команды!$AJ$14,TRUE,FALSE),IF(INDEX(Команды!$A$2:$AN$7500,MATCH(J$3,Команды!$A$2:$A$7500,0),$E117+2)=Команды!$AJ$15,TRUE,FALSE),IF(INDEX(Команды!$A$2:$AN$7500,MATCH(J$3,Команды!$A$2:$A$7500,0),$E117+2)=Команды!$AJ$16,TRUE,FALSE),IF(INDEX(Команды!$A$2:$AN$7500,MATCH(J$3,Команды!$A$2:$A$7500,0),$E117+2)=Команды!$AJ$17,TRUE,FALSE),IF(INDEX(Команды!$A$2:$AN$7500,MATCH(J$3,Команды!$A$2:$A$7500,0),$E117+2)=Команды!$AJ$18,TRUE,FALSE),IF(INDEX(Команды!$A$2:$AN$7500,MATCH(J$3,Команды!$A$2:$A$7500,0),$E117+2)=Команды!$AJ$19,TRUE,FALSE)),INDEX(Команды!$AJ$2:$AL$19,MATCH(INDEX(Команды!$A$2:$AN$7500,MATCH(J$3,Команды!$A$2:$A$7500,0),$E117+2),Команды!$AJ$2:$AJ$19,0),3),0)</f>
        <v>0</v>
      </c>
      <c r="L117" s="342"/>
      <c r="M117" s="174">
        <f>IF(OR(IF(INDEX(Команды!$A$2:$AN$7500,MATCH(M$3,Команды!$A$2:$A$7500,0),$E117+2)=Команды!$AJ$2,TRUE,FALSE),IF(INDEX(Команды!$A$2:$AN$7500,MATCH(M$3,Команды!$A$2:$A$7500,0),$E117+2)=Команды!$AJ$3,TRUE,FALSE),IF(INDEX(Команды!$A$2:$AN$7500,MATCH(M$3,Команды!$A$2:$A$7500,0),$E117+2)=Команды!$AJ$4,TRUE,FALSE),IF(INDEX(Команды!$A$2:$AN$7500,MATCH(M$3,Команды!$A$2:$A$7500,0),$E117+2)=Команды!$AJ$5,TRUE,FALSE),IF(INDEX(Команды!$A$2:$AN$7500,MATCH(M$3,Команды!$A$2:$A$7500,0),$E117+2)=Команды!$AJ$6,TRUE,FALSE),IF(INDEX(Команды!$A$2:$AN$7500,MATCH(M$3,Команды!$A$2:$A$7500,0),$E117+2)=Команды!$AJ$7,TRUE,FALSE),IF(INDEX(Команды!$A$2:$AN$7500,MATCH(M$3,Команды!$A$2:$A$7500,0),$E117+2)=Команды!$AJ$8,TRUE,FALSE),IF(INDEX(Команды!$A$2:$AN$7500,MATCH(M$3,Команды!$A$2:$A$7500,0),$E117+2)=Команды!$AJ$9,TRUE,FALSE),IF(INDEX(Команды!$A$2:$AN$7500,MATCH(M$3,Команды!$A$2:$A$7500,0),$E117+2)=Команды!$AJ$10,TRUE,FALSE),IF(INDEX(Команды!$A$2:$AN$7500,MATCH(M$3,Команды!$A$2:$A$7500,0),$E117+2)=Команды!$AJ$11,TRUE,FALSE),IF(INDEX(Команды!$A$2:$AN$7500,MATCH(M$3,Команды!$A$2:$A$7500,0),$E117+2)=Команды!$AJ$12,TRUE,FALSE),IF(INDEX(Команды!$A$2:$AN$7500,MATCH(M$3,Команды!$A$2:$A$7500,0),$E117+2)=Команды!$AJ$13,TRUE,FALSE),IF(INDEX(Команды!$A$2:$AN$7500,MATCH(M$3,Команды!$A$2:$A$7500,0),$E117+2)=Команды!$AJ$14,TRUE,FALSE),IF(INDEX(Команды!$A$2:$AN$7500,MATCH(M$3,Команды!$A$2:$A$7500,0),$E117+2)=Команды!$AJ$15,TRUE,FALSE),IF(INDEX(Команды!$A$2:$AN$7500,MATCH(M$3,Команды!$A$2:$A$7500,0),$E117+2)=Команды!$AJ$16,TRUE,FALSE),,IF(INDEX(Команды!$A$2:$AN$7500,MATCH(M$3,Команды!$A$2:$A$7500,0),$E117+2)=Команды!$AJ$17,TRUE,FALSE),,IF(INDEX(Команды!$A$2:$AN$7500,MATCH(M$3,Команды!$A$2:$A$7500,0),$E117+2)=Команды!$AJ$18,TRUE,FALSE),,IF(INDEX(Команды!$A$2:$AN$7500,MATCH(M$3,Команды!$A$2:$A$7500,0),$E117+2)=Команды!$AJ$19,TRUE,FALSE)),INDEX(Команды!$AJ$2:$AK$19,MATCH(INDEX(Команды!$A$2:$AN$7500,MATCH(M$3,Команды!$A$2:$A$7500,0),$E117+2),Команды!$AJ$2:$AJ$19,0),2),0)</f>
        <v>0</v>
      </c>
      <c r="N117" s="175">
        <f>IF(OR(IF(INDEX(Команды!$A$2:$AN$7500,MATCH(M$3,Команды!$A$2:$A$7500,0),$E117+2)=Команды!$AJ$2,TRUE,FALSE),IF(INDEX(Команды!$A$2:$AN$7500,MATCH(M$3,Команды!$A$2:$A$7500,0),$E117+2)=Команды!$AJ$3,TRUE,FALSE),IF(INDEX(Команды!$A$2:$AN$7500,MATCH(M$3,Команды!$A$2:$A$7500,0),$E117+2)=Команды!$AJ$4,TRUE,FALSE),IF(INDEX(Команды!$A$2:$AN$7500,MATCH(M$3,Команды!$A$2:$A$7500,0),$E117+2)=Команды!$AJ$5,TRUE,FALSE),IF(INDEX(Команды!$A$2:$AN$7500,MATCH(M$3,Команды!$A$2:$A$7500,0),$E117+2)=Команды!$AJ$6,TRUE,FALSE),IF(INDEX(Команды!$A$2:$AN$7500,MATCH(M$3,Команды!$A$2:$A$7500,0),$E117+2)=Команды!$AJ$7,TRUE,FALSE),IF(INDEX(Команды!$A$2:$AN$7500,MATCH(M$3,Команды!$A$2:$A$7500,0),$E117+2)=Команды!$AJ$8,TRUE,FALSE),IF(INDEX(Команды!$A$2:$AN$7500,MATCH(M$3,Команды!$A$2:$A$7500,0),$E117+2)=Команды!$AJ$9,TRUE,FALSE),IF(INDEX(Команды!$A$2:$AN$7500,MATCH(M$3,Команды!$A$2:$A$7500,0),$E117+2)=Команды!$AJ$10,TRUE,FALSE),IF(INDEX(Команды!$A$2:$AN$7500,MATCH(M$3,Команды!$A$2:$A$7500,0),$E117+2)=Команды!$AJ$11,TRUE,FALSE),IF(INDEX(Команды!$A$2:$AN$7500,MATCH(M$3,Команды!$A$2:$A$7500,0),$E117+2)=Команды!$AJ$12,TRUE,FALSE),IF(INDEX(Команды!$A$2:$AN$7500,MATCH(M$3,Команды!$A$2:$A$7500,0),$E117+2)=Команды!$AJ$13,TRUE,FALSE),IF(INDEX(Команды!$A$2:$AN$7500,MATCH(M$3,Команды!$A$2:$A$7500,0),$E117+2)=Команды!$AJ$14,TRUE,FALSE),IF(INDEX(Команды!$A$2:$AN$7500,MATCH(M$3,Команды!$A$2:$A$7500,0),$E117+2)=Команды!$AJ$15,TRUE,FALSE),IF(INDEX(Команды!$A$2:$AN$7500,MATCH(M$3,Команды!$A$2:$A$7500,0),$E117+2)=Команды!$AJ$16,TRUE,FALSE),IF(INDEX(Команды!$A$2:$AN$7500,MATCH(M$3,Команды!$A$2:$A$7500,0),$E117+2)=Команды!$AJ$17,TRUE,FALSE),IF(INDEX(Команды!$A$2:$AN$7500,MATCH(M$3,Команды!$A$2:$A$7500,0),$E117+2)=Команды!$AJ$18,TRUE,FALSE),IF(INDEX(Команды!$A$2:$AN$7500,MATCH(M$3,Команды!$A$2:$A$7500,0),$E117+2)=Команды!$AJ$19,TRUE,FALSE)),INDEX(Команды!$AJ$2:$AL$19,MATCH(INDEX(Команды!$A$2:$AN$7500,MATCH(M$3,Команды!$A$2:$A$7500,0),$E117+2),Команды!$AJ$2:$AJ$19,0),3),0)</f>
        <v>0</v>
      </c>
      <c r="O117" s="342"/>
      <c r="P117" s="174">
        <f>IF(OR(IF(INDEX(Команды!$A$2:$AN$7500,MATCH(P$3,Команды!$A$2:$A$7500,0),$E117+2)=Команды!$AJ$2,TRUE,FALSE),IF(INDEX(Команды!$A$2:$AN$7500,MATCH(P$3,Команды!$A$2:$A$7500,0),$E117+2)=Команды!$AJ$3,TRUE,FALSE),IF(INDEX(Команды!$A$2:$AN$7500,MATCH(P$3,Команды!$A$2:$A$7500,0),$E117+2)=Команды!$AJ$4,TRUE,FALSE),IF(INDEX(Команды!$A$2:$AN$7500,MATCH(P$3,Команды!$A$2:$A$7500,0),$E117+2)=Команды!$AJ$5,TRUE,FALSE),IF(INDEX(Команды!$A$2:$AN$7500,MATCH(P$3,Команды!$A$2:$A$7500,0),$E117+2)=Команды!$AJ$6,TRUE,FALSE),IF(INDEX(Команды!$A$2:$AN$7500,MATCH(P$3,Команды!$A$2:$A$7500,0),$E117+2)=Команды!$AJ$7,TRUE,FALSE),IF(INDEX(Команды!$A$2:$AN$7500,MATCH(P$3,Команды!$A$2:$A$7500,0),$E117+2)=Команды!$AJ$8,TRUE,FALSE),IF(INDEX(Команды!$A$2:$AN$7500,MATCH(P$3,Команды!$A$2:$A$7500,0),$E117+2)=Команды!$AJ$9,TRUE,FALSE),IF(INDEX(Команды!$A$2:$AN$7500,MATCH(P$3,Команды!$A$2:$A$7500,0),$E117+2)=Команды!$AJ$10,TRUE,FALSE),IF(INDEX(Команды!$A$2:$AN$7500,MATCH(P$3,Команды!$A$2:$A$7500,0),$E117+2)=Команды!$AJ$11,TRUE,FALSE),IF(INDEX(Команды!$A$2:$AN$7500,MATCH(P$3,Команды!$A$2:$A$7500,0),$E117+2)=Команды!$AJ$12,TRUE,FALSE),IF(INDEX(Команды!$A$2:$AN$7500,MATCH(P$3,Команды!$A$2:$A$7500,0),$E117+2)=Команды!$AJ$13,TRUE,FALSE),IF(INDEX(Команды!$A$2:$AN$7500,MATCH(P$3,Команды!$A$2:$A$7500,0),$E117+2)=Команды!$AJ$14,TRUE,FALSE),IF(INDEX(Команды!$A$2:$AN$7500,MATCH(P$3,Команды!$A$2:$A$7500,0),$E117+2)=Команды!$AJ$15,TRUE,FALSE),IF(INDEX(Команды!$A$2:$AN$7500,MATCH(P$3,Команды!$A$2:$A$7500,0),$E117+2)=Команды!$AJ$16,TRUE,FALSE),,IF(INDEX(Команды!$A$2:$AN$7500,MATCH(P$3,Команды!$A$2:$A$7500,0),$E117+2)=Команды!$AJ$17,TRUE,FALSE),,IF(INDEX(Команды!$A$2:$AN$7500,MATCH(P$3,Команды!$A$2:$A$7500,0),$E117+2)=Команды!$AJ$18,TRUE,FALSE),,IF(INDEX(Команды!$A$2:$AN$7500,MATCH(P$3,Команды!$A$2:$A$7500,0),$E117+2)=Команды!$AJ$19,TRUE,FALSE)),INDEX(Команды!$AJ$2:$AK$19,MATCH(INDEX(Команды!$A$2:$AN$7500,MATCH(P$3,Команды!$A$2:$A$7500,0),$E117+2),Команды!$AJ$2:$AJ$19,0),2),0)</f>
        <v>0</v>
      </c>
      <c r="Q117" s="175">
        <f>IF(OR(IF(INDEX(Команды!$A$2:$AN$7500,MATCH(P$3,Команды!$A$2:$A$7500,0),$E117+2)=Команды!$AJ$2,TRUE,FALSE),IF(INDEX(Команды!$A$2:$AN$7500,MATCH(P$3,Команды!$A$2:$A$7500,0),$E117+2)=Команды!$AJ$3,TRUE,FALSE),IF(INDEX(Команды!$A$2:$AN$7500,MATCH(P$3,Команды!$A$2:$A$7500,0),$E117+2)=Команды!$AJ$4,TRUE,FALSE),IF(INDEX(Команды!$A$2:$AN$7500,MATCH(P$3,Команды!$A$2:$A$7500,0),$E117+2)=Команды!$AJ$5,TRUE,FALSE),IF(INDEX(Команды!$A$2:$AN$7500,MATCH(P$3,Команды!$A$2:$A$7500,0),$E117+2)=Команды!$AJ$6,TRUE,FALSE),IF(INDEX(Команды!$A$2:$AN$7500,MATCH(P$3,Команды!$A$2:$A$7500,0),$E117+2)=Команды!$AJ$7,TRUE,FALSE),IF(INDEX(Команды!$A$2:$AN$7500,MATCH(P$3,Команды!$A$2:$A$7500,0),$E117+2)=Команды!$AJ$8,TRUE,FALSE),IF(INDEX(Команды!$A$2:$AN$7500,MATCH(P$3,Команды!$A$2:$A$7500,0),$E117+2)=Команды!$AJ$9,TRUE,FALSE),IF(INDEX(Команды!$A$2:$AN$7500,MATCH(P$3,Команды!$A$2:$A$7500,0),$E117+2)=Команды!$AJ$10,TRUE,FALSE),IF(INDEX(Команды!$A$2:$AN$7500,MATCH(P$3,Команды!$A$2:$A$7500,0),$E117+2)=Команды!$AJ$11,TRUE,FALSE),IF(INDEX(Команды!$A$2:$AN$7500,MATCH(P$3,Команды!$A$2:$A$7500,0),$E117+2)=Команды!$AJ$12,TRUE,FALSE),IF(INDEX(Команды!$A$2:$AN$7500,MATCH(P$3,Команды!$A$2:$A$7500,0),$E117+2)=Команды!$AJ$13,TRUE,FALSE),IF(INDEX(Команды!$A$2:$AN$7500,MATCH(P$3,Команды!$A$2:$A$7500,0),$E117+2)=Команды!$AJ$14,TRUE,FALSE),IF(INDEX(Команды!$A$2:$AN$7500,MATCH(P$3,Команды!$A$2:$A$7500,0),$E117+2)=Команды!$AJ$15,TRUE,FALSE),IF(INDEX(Команды!$A$2:$AN$7500,MATCH(P$3,Команды!$A$2:$A$7500,0),$E117+2)=Команды!$AJ$16,TRUE,FALSE),IF(INDEX(Команды!$A$2:$AN$7500,MATCH(P$3,Команды!$A$2:$A$7500,0),$E117+2)=Команды!$AJ$17,TRUE,FALSE),IF(INDEX(Команды!$A$2:$AN$7500,MATCH(P$3,Команды!$A$2:$A$7500,0),$E117+2)=Команды!$AJ$18,TRUE,FALSE),IF(INDEX(Команды!$A$2:$AN$7500,MATCH(P$3,Команды!$A$2:$A$7500,0),$E117+2)=Команды!$AJ$19,TRUE,FALSE)),INDEX(Команды!$AJ$2:$AL$19,MATCH(INDEX(Команды!$A$2:$AN$7500,MATCH(P$3,Команды!$A$2:$A$7500,0),$E117+2),Команды!$AJ$2:$AJ$19,0),3),0)</f>
        <v>0</v>
      </c>
      <c r="R117" s="342"/>
      <c r="S117" s="174">
        <f>IF(OR(IF(INDEX(Команды!$A$2:$AN$7500,MATCH(S$3,Команды!$A$2:$A$7500,0),$E117+2)=Команды!$AJ$2,TRUE,FALSE),IF(INDEX(Команды!$A$2:$AN$7500,MATCH(S$3,Команды!$A$2:$A$7500,0),$E117+2)=Команды!$AJ$3,TRUE,FALSE),IF(INDEX(Команды!$A$2:$AN$7500,MATCH(S$3,Команды!$A$2:$A$7500,0),$E117+2)=Команды!$AJ$4,TRUE,FALSE),IF(INDEX(Команды!$A$2:$AN$7500,MATCH(S$3,Команды!$A$2:$A$7500,0),$E117+2)=Команды!$AJ$5,TRUE,FALSE),IF(INDEX(Команды!$A$2:$AN$7500,MATCH(S$3,Команды!$A$2:$A$7500,0),$E117+2)=Команды!$AJ$6,TRUE,FALSE),IF(INDEX(Команды!$A$2:$AN$7500,MATCH(S$3,Команды!$A$2:$A$7500,0),$E117+2)=Команды!$AJ$7,TRUE,FALSE),IF(INDEX(Команды!$A$2:$AN$7500,MATCH(S$3,Команды!$A$2:$A$7500,0),$E117+2)=Команды!$AJ$8,TRUE,FALSE),IF(INDEX(Команды!$A$2:$AN$7500,MATCH(S$3,Команды!$A$2:$A$7500,0),$E117+2)=Команды!$AJ$9,TRUE,FALSE),IF(INDEX(Команды!$A$2:$AN$7500,MATCH(S$3,Команды!$A$2:$A$7500,0),$E117+2)=Команды!$AJ$10,TRUE,FALSE),IF(INDEX(Команды!$A$2:$AN$7500,MATCH(S$3,Команды!$A$2:$A$7500,0),$E117+2)=Команды!$AJ$11,TRUE,FALSE),IF(INDEX(Команды!$A$2:$AN$7500,MATCH(S$3,Команды!$A$2:$A$7500,0),$E117+2)=Команды!$AJ$12,TRUE,FALSE),IF(INDEX(Команды!$A$2:$AN$7500,MATCH(S$3,Команды!$A$2:$A$7500,0),$E117+2)=Команды!$AJ$13,TRUE,FALSE),IF(INDEX(Команды!$A$2:$AN$7500,MATCH(S$3,Команды!$A$2:$A$7500,0),$E117+2)=Команды!$AJ$14,TRUE,FALSE),IF(INDEX(Команды!$A$2:$AN$7500,MATCH(S$3,Команды!$A$2:$A$7500,0),$E117+2)=Команды!$AJ$15,TRUE,FALSE),IF(INDEX(Команды!$A$2:$AN$7500,MATCH(S$3,Команды!$A$2:$A$7500,0),$E117+2)=Команды!$AJ$16,TRUE,FALSE),,IF(INDEX(Команды!$A$2:$AN$7500,MATCH(S$3,Команды!$A$2:$A$7500,0),$E117+2)=Команды!$AJ$17,TRUE,FALSE),,IF(INDEX(Команды!$A$2:$AN$7500,MATCH(S$3,Команды!$A$2:$A$7500,0),$E117+2)=Команды!$AJ$18,TRUE,FALSE),,IF(INDEX(Команды!$A$2:$AN$7500,MATCH(S$3,Команды!$A$2:$A$7500,0),$E117+2)=Команды!$AJ$19,TRUE,FALSE)),INDEX(Команды!$AJ$2:$AK$19,MATCH(INDEX(Команды!$A$2:$AN$7500,MATCH(S$3,Команды!$A$2:$A$7500,0),$E117+2),Команды!$AJ$2:$AJ$19,0),2),0)</f>
        <v>0</v>
      </c>
      <c r="T117" s="175">
        <f>IF(OR(IF(INDEX(Команды!$A$2:$AN$7500,MATCH(S$3,Команды!$A$2:$A$7500,0),$E117+2)=Команды!$AJ$2,TRUE,FALSE),IF(INDEX(Команды!$A$2:$AN$7500,MATCH(S$3,Команды!$A$2:$A$7500,0),$E117+2)=Команды!$AJ$3,TRUE,FALSE),IF(INDEX(Команды!$A$2:$AN$7500,MATCH(S$3,Команды!$A$2:$A$7500,0),$E117+2)=Команды!$AJ$4,TRUE,FALSE),IF(INDEX(Команды!$A$2:$AN$7500,MATCH(S$3,Команды!$A$2:$A$7500,0),$E117+2)=Команды!$AJ$5,TRUE,FALSE),IF(INDEX(Команды!$A$2:$AN$7500,MATCH(S$3,Команды!$A$2:$A$7500,0),$E117+2)=Команды!$AJ$6,TRUE,FALSE),IF(INDEX(Команды!$A$2:$AN$7500,MATCH(S$3,Команды!$A$2:$A$7500,0),$E117+2)=Команды!$AJ$7,TRUE,FALSE),IF(INDEX(Команды!$A$2:$AN$7500,MATCH(S$3,Команды!$A$2:$A$7500,0),$E117+2)=Команды!$AJ$8,TRUE,FALSE),IF(INDEX(Команды!$A$2:$AN$7500,MATCH(S$3,Команды!$A$2:$A$7500,0),$E117+2)=Команды!$AJ$9,TRUE,FALSE),IF(INDEX(Команды!$A$2:$AN$7500,MATCH(S$3,Команды!$A$2:$A$7500,0),$E117+2)=Команды!$AJ$10,TRUE,FALSE),IF(INDEX(Команды!$A$2:$AN$7500,MATCH(S$3,Команды!$A$2:$A$7500,0),$E117+2)=Команды!$AJ$11,TRUE,FALSE),IF(INDEX(Команды!$A$2:$AN$7500,MATCH(S$3,Команды!$A$2:$A$7500,0),$E117+2)=Команды!$AJ$12,TRUE,FALSE),IF(INDEX(Команды!$A$2:$AN$7500,MATCH(S$3,Команды!$A$2:$A$7500,0),$E117+2)=Команды!$AJ$13,TRUE,FALSE),IF(INDEX(Команды!$A$2:$AN$7500,MATCH(S$3,Команды!$A$2:$A$7500,0),$E117+2)=Команды!$AJ$14,TRUE,FALSE),IF(INDEX(Команды!$A$2:$AN$7500,MATCH(S$3,Команды!$A$2:$A$7500,0),$E117+2)=Команды!$AJ$15,TRUE,FALSE),IF(INDEX(Команды!$A$2:$AN$7500,MATCH(S$3,Команды!$A$2:$A$7500,0),$E117+2)=Команды!$AJ$16,TRUE,FALSE),IF(INDEX(Команды!$A$2:$AN$7500,MATCH(S$3,Команды!$A$2:$A$7500,0),$E117+2)=Команды!$AJ$17,TRUE,FALSE),IF(INDEX(Команды!$A$2:$AN$7500,MATCH(S$3,Команды!$A$2:$A$7500,0),$E117+2)=Команды!$AJ$18,TRUE,FALSE),IF(INDEX(Команды!$A$2:$AN$7500,MATCH(S$3,Команды!$A$2:$A$7500,0),$E117+2)=Команды!$AJ$19,TRUE,FALSE)),INDEX(Команды!$AJ$2:$AL$19,MATCH(INDEX(Команды!$A$2:$AN$7500,MATCH(S$3,Команды!$A$2:$A$7500,0),$E117+2),Команды!$AJ$2:$AJ$19,0),3),0)</f>
        <v>0</v>
      </c>
      <c r="U117" s="342"/>
      <c r="V117" s="174">
        <f>IF(OR(IF(INDEX(Команды!$A$2:$AN$7500,MATCH(V$3,Команды!$A$2:$A$7500,0),$E117+2)=Команды!$AJ$2,TRUE,FALSE),IF(INDEX(Команды!$A$2:$AN$7500,MATCH(V$3,Команды!$A$2:$A$7500,0),$E117+2)=Команды!$AJ$3,TRUE,FALSE),IF(INDEX(Команды!$A$2:$AN$7500,MATCH(V$3,Команды!$A$2:$A$7500,0),$E117+2)=Команды!$AJ$4,TRUE,FALSE),IF(INDEX(Команды!$A$2:$AN$7500,MATCH(V$3,Команды!$A$2:$A$7500,0),$E117+2)=Команды!$AJ$5,TRUE,FALSE),IF(INDEX(Команды!$A$2:$AN$7500,MATCH(V$3,Команды!$A$2:$A$7500,0),$E117+2)=Команды!$AJ$6,TRUE,FALSE),IF(INDEX(Команды!$A$2:$AN$7500,MATCH(V$3,Команды!$A$2:$A$7500,0),$E117+2)=Команды!$AJ$7,TRUE,FALSE),IF(INDEX(Команды!$A$2:$AN$7500,MATCH(V$3,Команды!$A$2:$A$7500,0),$E117+2)=Команды!$AJ$8,TRUE,FALSE),IF(INDEX(Команды!$A$2:$AN$7500,MATCH(V$3,Команды!$A$2:$A$7500,0),$E117+2)=Команды!$AJ$9,TRUE,FALSE),IF(INDEX(Команды!$A$2:$AN$7500,MATCH(V$3,Команды!$A$2:$A$7500,0),$E117+2)=Команды!$AJ$10,TRUE,FALSE),IF(INDEX(Команды!$A$2:$AN$7500,MATCH(V$3,Команды!$A$2:$A$7500,0),$E117+2)=Команды!$AJ$11,TRUE,FALSE),IF(INDEX(Команды!$A$2:$AN$7500,MATCH(V$3,Команды!$A$2:$A$7500,0),$E117+2)=Команды!$AJ$12,TRUE,FALSE),IF(INDEX(Команды!$A$2:$AN$7500,MATCH(V$3,Команды!$A$2:$A$7500,0),$E117+2)=Команды!$AJ$13,TRUE,FALSE),IF(INDEX(Команды!$A$2:$AN$7500,MATCH(V$3,Команды!$A$2:$A$7500,0),$E117+2)=Команды!$AJ$14,TRUE,FALSE),IF(INDEX(Команды!$A$2:$AN$7500,MATCH(V$3,Команды!$A$2:$A$7500,0),$E117+2)=Команды!$AJ$15,TRUE,FALSE),IF(INDEX(Команды!$A$2:$AN$7500,MATCH(V$3,Команды!$A$2:$A$7500,0),$E117+2)=Команды!$AJ$16,TRUE,FALSE),,IF(INDEX(Команды!$A$2:$AN$7500,MATCH(V$3,Команды!$A$2:$A$7500,0),$E117+2)=Команды!$AJ$17,TRUE,FALSE),,IF(INDEX(Команды!$A$2:$AN$7500,MATCH(V$3,Команды!$A$2:$A$7500,0),$E117+2)=Команды!$AJ$18,TRUE,FALSE),,IF(INDEX(Команды!$A$2:$AN$7500,MATCH(V$3,Команды!$A$2:$A$7500,0),$E117+2)=Команды!$AJ$19,TRUE,FALSE)),INDEX(Команды!$AJ$2:$AK$19,MATCH(INDEX(Команды!$A$2:$AN$7500,MATCH(V$3,Команды!$A$2:$A$7500,0),$E117+2),Команды!$AJ$2:$AJ$19,0),2),0)</f>
        <v>0</v>
      </c>
      <c r="W117" s="175">
        <f>IF(OR(IF(INDEX(Команды!$A$2:$AN$7500,MATCH(V$3,Команды!$A$2:$A$7500,0),$E117+2)=Команды!$AJ$2,TRUE,FALSE),IF(INDEX(Команды!$A$2:$AN$7500,MATCH(V$3,Команды!$A$2:$A$7500,0),$E117+2)=Команды!$AJ$3,TRUE,FALSE),IF(INDEX(Команды!$A$2:$AN$7500,MATCH(V$3,Команды!$A$2:$A$7500,0),$E117+2)=Команды!$AJ$4,TRUE,FALSE),IF(INDEX(Команды!$A$2:$AN$7500,MATCH(V$3,Команды!$A$2:$A$7500,0),$E117+2)=Команды!$AJ$5,TRUE,FALSE),IF(INDEX(Команды!$A$2:$AN$7500,MATCH(V$3,Команды!$A$2:$A$7500,0),$E117+2)=Команды!$AJ$6,TRUE,FALSE),IF(INDEX(Команды!$A$2:$AN$7500,MATCH(V$3,Команды!$A$2:$A$7500,0),$E117+2)=Команды!$AJ$7,TRUE,FALSE),IF(INDEX(Команды!$A$2:$AN$7500,MATCH(V$3,Команды!$A$2:$A$7500,0),$E117+2)=Команды!$AJ$8,TRUE,FALSE),IF(INDEX(Команды!$A$2:$AN$7500,MATCH(V$3,Команды!$A$2:$A$7500,0),$E117+2)=Команды!$AJ$9,TRUE,FALSE),IF(INDEX(Команды!$A$2:$AN$7500,MATCH(V$3,Команды!$A$2:$A$7500,0),$E117+2)=Команды!$AJ$10,TRUE,FALSE),IF(INDEX(Команды!$A$2:$AN$7500,MATCH(V$3,Команды!$A$2:$A$7500,0),$E117+2)=Команды!$AJ$11,TRUE,FALSE),IF(INDEX(Команды!$A$2:$AN$7500,MATCH(V$3,Команды!$A$2:$A$7500,0),$E117+2)=Команды!$AJ$12,TRUE,FALSE),IF(INDEX(Команды!$A$2:$AN$7500,MATCH(V$3,Команды!$A$2:$A$7500,0),$E117+2)=Команды!$AJ$13,TRUE,FALSE),IF(INDEX(Команды!$A$2:$AN$7500,MATCH(V$3,Команды!$A$2:$A$7500,0),$E117+2)=Команды!$AJ$14,TRUE,FALSE),IF(INDEX(Команды!$A$2:$AN$7500,MATCH(V$3,Команды!$A$2:$A$7500,0),$E117+2)=Команды!$AJ$15,TRUE,FALSE),IF(INDEX(Команды!$A$2:$AN$7500,MATCH(V$3,Команды!$A$2:$A$7500,0),$E117+2)=Команды!$AJ$16,TRUE,FALSE),IF(INDEX(Команды!$A$2:$AN$7500,MATCH(V$3,Команды!$A$2:$A$7500,0),$E117+2)=Команды!$AJ$17,TRUE,FALSE),IF(INDEX(Команды!$A$2:$AN$7500,MATCH(V$3,Команды!$A$2:$A$7500,0),$E117+2)=Команды!$AJ$18,TRUE,FALSE),IF(INDEX(Команды!$A$2:$AN$7500,MATCH(V$3,Команды!$A$2:$A$7500,0),$E117+2)=Команды!$AJ$19,TRUE,FALSE)),INDEX(Команды!$AJ$2:$AL$19,MATCH(INDEX(Команды!$A$2:$AN$7500,MATCH(V$3,Команды!$A$2:$A$7500,0),$E117+2),Команды!$AJ$2:$AJ$19,0),3),0)</f>
        <v>0</v>
      </c>
      <c r="X117" s="342"/>
      <c r="Y117" s="174">
        <f>IF(OR(IF(INDEX(Команды!$A$2:$AN$7500,MATCH(Y$3,Команды!$A$2:$A$7500,0),$E117+2)=Команды!$AJ$2,TRUE,FALSE),IF(INDEX(Команды!$A$2:$AN$7500,MATCH(Y$3,Команды!$A$2:$A$7500,0),$E117+2)=Команды!$AJ$3,TRUE,FALSE),IF(INDEX(Команды!$A$2:$AN$7500,MATCH(Y$3,Команды!$A$2:$A$7500,0),$E117+2)=Команды!$AJ$4,TRUE,FALSE),IF(INDEX(Команды!$A$2:$AN$7500,MATCH(Y$3,Команды!$A$2:$A$7500,0),$E117+2)=Команды!$AJ$5,TRUE,FALSE),IF(INDEX(Команды!$A$2:$AN$7500,MATCH(Y$3,Команды!$A$2:$A$7500,0),$E117+2)=Команды!$AJ$6,TRUE,FALSE),IF(INDEX(Команды!$A$2:$AN$7500,MATCH(Y$3,Команды!$A$2:$A$7500,0),$E117+2)=Команды!$AJ$7,TRUE,FALSE),IF(INDEX(Команды!$A$2:$AN$7500,MATCH(Y$3,Команды!$A$2:$A$7500,0),$E117+2)=Команды!$AJ$8,TRUE,FALSE),IF(INDEX(Команды!$A$2:$AN$7500,MATCH(Y$3,Команды!$A$2:$A$7500,0),$E117+2)=Команды!$AJ$9,TRUE,FALSE),IF(INDEX(Команды!$A$2:$AN$7500,MATCH(Y$3,Команды!$A$2:$A$7500,0),$E117+2)=Команды!$AJ$10,TRUE,FALSE),IF(INDEX(Команды!$A$2:$AN$7500,MATCH(Y$3,Команды!$A$2:$A$7500,0),$E117+2)=Команды!$AJ$11,TRUE,FALSE),IF(INDEX(Команды!$A$2:$AN$7500,MATCH(Y$3,Команды!$A$2:$A$7500,0),$E117+2)=Команды!$AJ$12,TRUE,FALSE),IF(INDEX(Команды!$A$2:$AN$7500,MATCH(Y$3,Команды!$A$2:$A$7500,0),$E117+2)=Команды!$AJ$13,TRUE,FALSE),IF(INDEX(Команды!$A$2:$AN$7500,MATCH(Y$3,Команды!$A$2:$A$7500,0),$E117+2)=Команды!$AJ$14,TRUE,FALSE),IF(INDEX(Команды!$A$2:$AN$7500,MATCH(Y$3,Команды!$A$2:$A$7500,0),$E117+2)=Команды!$AJ$15,TRUE,FALSE),IF(INDEX(Команды!$A$2:$AN$7500,MATCH(Y$3,Команды!$A$2:$A$7500,0),$E117+2)=Команды!$AJ$16,TRUE,FALSE),,IF(INDEX(Команды!$A$2:$AN$7500,MATCH(Y$3,Команды!$A$2:$A$7500,0),$E117+2)=Команды!$AJ$17,TRUE,FALSE),,IF(INDEX(Команды!$A$2:$AN$7500,MATCH(Y$3,Команды!$A$2:$A$7500,0),$E117+2)=Команды!$AJ$18,TRUE,FALSE),,IF(INDEX(Команды!$A$2:$AN$7500,MATCH(Y$3,Команды!$A$2:$A$7500,0),$E117+2)=Команды!$AJ$19,TRUE,FALSE)),INDEX(Команды!$AJ$2:$AK$19,MATCH(INDEX(Команды!$A$2:$AN$7500,MATCH(Y$3,Команды!$A$2:$A$7500,0),$E117+2),Команды!$AJ$2:$AJ$19,0),2),0)</f>
        <v>0</v>
      </c>
      <c r="Z117" s="175">
        <f>IF(OR(IF(INDEX(Команды!$A$2:$AN$7500,MATCH(Y$3,Команды!$A$2:$A$7500,0),$E117+2)=Команды!$AJ$2,TRUE,FALSE),IF(INDEX(Команды!$A$2:$AN$7500,MATCH(Y$3,Команды!$A$2:$A$7500,0),$E117+2)=Команды!$AJ$3,TRUE,FALSE),IF(INDEX(Команды!$A$2:$AN$7500,MATCH(Y$3,Команды!$A$2:$A$7500,0),$E117+2)=Команды!$AJ$4,TRUE,FALSE),IF(INDEX(Команды!$A$2:$AN$7500,MATCH(Y$3,Команды!$A$2:$A$7500,0),$E117+2)=Команды!$AJ$5,TRUE,FALSE),IF(INDEX(Команды!$A$2:$AN$7500,MATCH(Y$3,Команды!$A$2:$A$7500,0),$E117+2)=Команды!$AJ$6,TRUE,FALSE),IF(INDEX(Команды!$A$2:$AN$7500,MATCH(Y$3,Команды!$A$2:$A$7500,0),$E117+2)=Команды!$AJ$7,TRUE,FALSE),IF(INDEX(Команды!$A$2:$AN$7500,MATCH(Y$3,Команды!$A$2:$A$7500,0),$E117+2)=Команды!$AJ$8,TRUE,FALSE),IF(INDEX(Команды!$A$2:$AN$7500,MATCH(Y$3,Команды!$A$2:$A$7500,0),$E117+2)=Команды!$AJ$9,TRUE,FALSE),IF(INDEX(Команды!$A$2:$AN$7500,MATCH(Y$3,Команды!$A$2:$A$7500,0),$E117+2)=Команды!$AJ$10,TRUE,FALSE),IF(INDEX(Команды!$A$2:$AN$7500,MATCH(Y$3,Команды!$A$2:$A$7500,0),$E117+2)=Команды!$AJ$11,TRUE,FALSE),IF(INDEX(Команды!$A$2:$AN$7500,MATCH(Y$3,Команды!$A$2:$A$7500,0),$E117+2)=Команды!$AJ$12,TRUE,FALSE),IF(INDEX(Команды!$A$2:$AN$7500,MATCH(Y$3,Команды!$A$2:$A$7500,0),$E117+2)=Команды!$AJ$13,TRUE,FALSE),IF(INDEX(Команды!$A$2:$AN$7500,MATCH(Y$3,Команды!$A$2:$A$7500,0),$E117+2)=Команды!$AJ$14,TRUE,FALSE),IF(INDEX(Команды!$A$2:$AN$7500,MATCH(Y$3,Команды!$A$2:$A$7500,0),$E117+2)=Команды!$AJ$15,TRUE,FALSE),IF(INDEX(Команды!$A$2:$AN$7500,MATCH(Y$3,Команды!$A$2:$A$7500,0),$E117+2)=Команды!$AJ$16,TRUE,FALSE),IF(INDEX(Команды!$A$2:$AN$7500,MATCH(Y$3,Команды!$A$2:$A$7500,0),$E117+2)=Команды!$AJ$17,TRUE,FALSE),IF(INDEX(Команды!$A$2:$AN$7500,MATCH(Y$3,Команды!$A$2:$A$7500,0),$E117+2)=Команды!$AJ$18,TRUE,FALSE),IF(INDEX(Команды!$A$2:$AN$7500,MATCH(Y$3,Команды!$A$2:$A$7500,0),$E117+2)=Команды!$AJ$19,TRUE,FALSE)),INDEX(Команды!$AJ$2:$AL$19,MATCH(INDEX(Команды!$A$2:$AN$7500,MATCH(Y$3,Команды!$A$2:$A$7500,0),$E117+2),Команды!$AJ$2:$AJ$19,0),3),0)</f>
        <v>0</v>
      </c>
      <c r="AA117" s="342"/>
      <c r="AB117" s="174">
        <f>IF(OR(IF(INDEX(Команды!$A$2:$AN$7500,MATCH(AB$3,Команды!$A$2:$A$7500,0),$E117+2)=Команды!$AJ$2,TRUE,FALSE),IF(INDEX(Команды!$A$2:$AN$7500,MATCH(AB$3,Команды!$A$2:$A$7500,0),$E117+2)=Команды!$AJ$3,TRUE,FALSE),IF(INDEX(Команды!$A$2:$AN$7500,MATCH(AB$3,Команды!$A$2:$A$7500,0),$E117+2)=Команды!$AJ$4,TRUE,FALSE),IF(INDEX(Команды!$A$2:$AN$7500,MATCH(AB$3,Команды!$A$2:$A$7500,0),$E117+2)=Команды!$AJ$5,TRUE,FALSE),IF(INDEX(Команды!$A$2:$AN$7500,MATCH(AB$3,Команды!$A$2:$A$7500,0),$E117+2)=Команды!$AJ$6,TRUE,FALSE),IF(INDEX(Команды!$A$2:$AN$7500,MATCH(AB$3,Команды!$A$2:$A$7500,0),$E117+2)=Команды!$AJ$7,TRUE,FALSE),IF(INDEX(Команды!$A$2:$AN$7500,MATCH(AB$3,Команды!$A$2:$A$7500,0),$E117+2)=Команды!$AJ$8,TRUE,FALSE),IF(INDEX(Команды!$A$2:$AN$7500,MATCH(AB$3,Команды!$A$2:$A$7500,0),$E117+2)=Команды!$AJ$9,TRUE,FALSE),IF(INDEX(Команды!$A$2:$AN$7500,MATCH(AB$3,Команды!$A$2:$A$7500,0),$E117+2)=Команды!$AJ$10,TRUE,FALSE),IF(INDEX(Команды!$A$2:$AN$7500,MATCH(AB$3,Команды!$A$2:$A$7500,0),$E117+2)=Команды!$AJ$11,TRUE,FALSE),IF(INDEX(Команды!$A$2:$AN$7500,MATCH(AB$3,Команды!$A$2:$A$7500,0),$E117+2)=Команды!$AJ$12,TRUE,FALSE),IF(INDEX(Команды!$A$2:$AN$7500,MATCH(AB$3,Команды!$A$2:$A$7500,0),$E117+2)=Команды!$AJ$13,TRUE,FALSE),IF(INDEX(Команды!$A$2:$AN$7500,MATCH(AB$3,Команды!$A$2:$A$7500,0),$E117+2)=Команды!$AJ$14,TRUE,FALSE),IF(INDEX(Команды!$A$2:$AN$7500,MATCH(AB$3,Команды!$A$2:$A$7500,0),$E117+2)=Команды!$AJ$15,TRUE,FALSE),IF(INDEX(Команды!$A$2:$AN$7500,MATCH(AB$3,Команды!$A$2:$A$7500,0),$E117+2)=Команды!$AJ$16,TRUE,FALSE),,IF(INDEX(Команды!$A$2:$AN$7500,MATCH(AB$3,Команды!$A$2:$A$7500,0),$E117+2)=Команды!$AJ$17,TRUE,FALSE),,IF(INDEX(Команды!$A$2:$AN$7500,MATCH(AB$3,Команды!$A$2:$A$7500,0),$E117+2)=Команды!$AJ$18,TRUE,FALSE),,IF(INDEX(Команды!$A$2:$AN$7500,MATCH(AB$3,Команды!$A$2:$A$7500,0),$E117+2)=Команды!$AJ$19,TRUE,FALSE)),INDEX(Команды!$AJ$2:$AK$19,MATCH(INDEX(Команды!$A$2:$AN$7500,MATCH(AB$3,Команды!$A$2:$A$7500,0),$E117+2),Команды!$AJ$2:$AJ$19,0),2),0)</f>
        <v>0</v>
      </c>
      <c r="AC117" s="175">
        <f>IF(OR(IF(INDEX(Команды!$A$2:$AN$7500,MATCH(AB$3,Команды!$A$2:$A$7500,0),$E117+2)=Команды!$AJ$2,TRUE,FALSE),IF(INDEX(Команды!$A$2:$AN$7500,MATCH(AB$3,Команды!$A$2:$A$7500,0),$E117+2)=Команды!$AJ$3,TRUE,FALSE),IF(INDEX(Команды!$A$2:$AN$7500,MATCH(AB$3,Команды!$A$2:$A$7500,0),$E117+2)=Команды!$AJ$4,TRUE,FALSE),IF(INDEX(Команды!$A$2:$AN$7500,MATCH(AB$3,Команды!$A$2:$A$7500,0),$E117+2)=Команды!$AJ$5,TRUE,FALSE),IF(INDEX(Команды!$A$2:$AN$7500,MATCH(AB$3,Команды!$A$2:$A$7500,0),$E117+2)=Команды!$AJ$6,TRUE,FALSE),IF(INDEX(Команды!$A$2:$AN$7500,MATCH(AB$3,Команды!$A$2:$A$7500,0),$E117+2)=Команды!$AJ$7,TRUE,FALSE),IF(INDEX(Команды!$A$2:$AN$7500,MATCH(AB$3,Команды!$A$2:$A$7500,0),$E117+2)=Команды!$AJ$8,TRUE,FALSE),IF(INDEX(Команды!$A$2:$AN$7500,MATCH(AB$3,Команды!$A$2:$A$7500,0),$E117+2)=Команды!$AJ$9,TRUE,FALSE),IF(INDEX(Команды!$A$2:$AN$7500,MATCH(AB$3,Команды!$A$2:$A$7500,0),$E117+2)=Команды!$AJ$10,TRUE,FALSE),IF(INDEX(Команды!$A$2:$AN$7500,MATCH(AB$3,Команды!$A$2:$A$7500,0),$E117+2)=Команды!$AJ$11,TRUE,FALSE),IF(INDEX(Команды!$A$2:$AN$7500,MATCH(AB$3,Команды!$A$2:$A$7500,0),$E117+2)=Команды!$AJ$12,TRUE,FALSE),IF(INDEX(Команды!$A$2:$AN$7500,MATCH(AB$3,Команды!$A$2:$A$7500,0),$E117+2)=Команды!$AJ$13,TRUE,FALSE),IF(INDEX(Команды!$A$2:$AN$7500,MATCH(AB$3,Команды!$A$2:$A$7500,0),$E117+2)=Команды!$AJ$14,TRUE,FALSE),IF(INDEX(Команды!$A$2:$AN$7500,MATCH(AB$3,Команды!$A$2:$A$7500,0),$E117+2)=Команды!$AJ$15,TRUE,FALSE),IF(INDEX(Команды!$A$2:$AN$7500,MATCH(AB$3,Команды!$A$2:$A$7500,0),$E117+2)=Команды!$AJ$16,TRUE,FALSE),IF(INDEX(Команды!$A$2:$AN$7500,MATCH(AB$3,Команды!$A$2:$A$7500,0),$E117+2)=Команды!$AJ$17,TRUE,FALSE),IF(INDEX(Команды!$A$2:$AN$7500,MATCH(AB$3,Команды!$A$2:$A$7500,0),$E117+2)=Команды!$AJ$18,TRUE,FALSE),IF(INDEX(Команды!$A$2:$AN$7500,MATCH(AB$3,Команды!$A$2:$A$7500,0),$E117+2)=Команды!$AJ$19,TRUE,FALSE)),INDEX(Команды!$AJ$2:$AL$19,MATCH(INDEX(Команды!$A$2:$AN$7500,MATCH(AB$3,Команды!$A$2:$A$7500,0),$E117+2),Команды!$AJ$2:$AJ$19,0),3),0)</f>
        <v>0</v>
      </c>
      <c r="AD117" s="342"/>
      <c r="AE117" s="174">
        <f>IF(OR(IF(INDEX(Команды!$A$2:$AN$7500,MATCH(AE$3,Команды!$A$2:$A$7500,0),$E117+2)=Команды!$AJ$2,TRUE,FALSE),IF(INDEX(Команды!$A$2:$AN$7500,MATCH(AE$3,Команды!$A$2:$A$7500,0),$E117+2)=Команды!$AJ$3,TRUE,FALSE),IF(INDEX(Команды!$A$2:$AN$7500,MATCH(AE$3,Команды!$A$2:$A$7500,0),$E117+2)=Команды!$AJ$4,TRUE,FALSE),IF(INDEX(Команды!$A$2:$AN$7500,MATCH(AE$3,Команды!$A$2:$A$7500,0),$E117+2)=Команды!$AJ$5,TRUE,FALSE),IF(INDEX(Команды!$A$2:$AN$7500,MATCH(AE$3,Команды!$A$2:$A$7500,0),$E117+2)=Команды!$AJ$6,TRUE,FALSE),IF(INDEX(Команды!$A$2:$AN$7500,MATCH(AE$3,Команды!$A$2:$A$7500,0),$E117+2)=Команды!$AJ$7,TRUE,FALSE),IF(INDEX(Команды!$A$2:$AN$7500,MATCH(AE$3,Команды!$A$2:$A$7500,0),$E117+2)=Команды!$AJ$8,TRUE,FALSE),IF(INDEX(Команды!$A$2:$AN$7500,MATCH(AE$3,Команды!$A$2:$A$7500,0),$E117+2)=Команды!$AJ$9,TRUE,FALSE),IF(INDEX(Команды!$A$2:$AN$7500,MATCH(AE$3,Команды!$A$2:$A$7500,0),$E117+2)=Команды!$AJ$10,TRUE,FALSE),IF(INDEX(Команды!$A$2:$AN$7500,MATCH(AE$3,Команды!$A$2:$A$7500,0),$E117+2)=Команды!$AJ$11,TRUE,FALSE),IF(INDEX(Команды!$A$2:$AN$7500,MATCH(AE$3,Команды!$A$2:$A$7500,0),$E117+2)=Команды!$AJ$12,TRUE,FALSE),IF(INDEX(Команды!$A$2:$AN$7500,MATCH(AE$3,Команды!$A$2:$A$7500,0),$E117+2)=Команды!$AJ$13,TRUE,FALSE),IF(INDEX(Команды!$A$2:$AN$7500,MATCH(AE$3,Команды!$A$2:$A$7500,0),$E117+2)=Команды!$AJ$14,TRUE,FALSE),IF(INDEX(Команды!$A$2:$AN$7500,MATCH(AE$3,Команды!$A$2:$A$7500,0),$E117+2)=Команды!$AJ$15,TRUE,FALSE),IF(INDEX(Команды!$A$2:$AN$7500,MATCH(AE$3,Команды!$A$2:$A$7500,0),$E117+2)=Команды!$AJ$16,TRUE,FALSE),,IF(INDEX(Команды!$A$2:$AN$7500,MATCH(AE$3,Команды!$A$2:$A$7500,0),$E117+2)=Команды!$AJ$17,TRUE,FALSE),,IF(INDEX(Команды!$A$2:$AN$7500,MATCH(AE$3,Команды!$A$2:$A$7500,0),$E117+2)=Команды!$AJ$18,TRUE,FALSE),,IF(INDEX(Команды!$A$2:$AN$7500,MATCH(AE$3,Команды!$A$2:$A$7500,0),$E117+2)=Команды!$AJ$19,TRUE,FALSE)),INDEX(Команды!$AJ$2:$AK$19,MATCH(INDEX(Команды!$A$2:$AN$7500,MATCH(AE$3,Команды!$A$2:$A$7500,0),$E117+2),Команды!$AJ$2:$AJ$19,0),2),0)</f>
        <v>0</v>
      </c>
      <c r="AF117" s="175">
        <f>IF(OR(IF(INDEX(Команды!$A$2:$AN$7500,MATCH(AE$3,Команды!$A$2:$A$7500,0),$E117+2)=Команды!$AJ$2,TRUE,FALSE),IF(INDEX(Команды!$A$2:$AN$7500,MATCH(AE$3,Команды!$A$2:$A$7500,0),$E117+2)=Команды!$AJ$3,TRUE,FALSE),IF(INDEX(Команды!$A$2:$AN$7500,MATCH(AE$3,Команды!$A$2:$A$7500,0),$E117+2)=Команды!$AJ$4,TRUE,FALSE),IF(INDEX(Команды!$A$2:$AN$7500,MATCH(AE$3,Команды!$A$2:$A$7500,0),$E117+2)=Команды!$AJ$5,TRUE,FALSE),IF(INDEX(Команды!$A$2:$AN$7500,MATCH(AE$3,Команды!$A$2:$A$7500,0),$E117+2)=Команды!$AJ$6,TRUE,FALSE),IF(INDEX(Команды!$A$2:$AN$7500,MATCH(AE$3,Команды!$A$2:$A$7500,0),$E117+2)=Команды!$AJ$7,TRUE,FALSE),IF(INDEX(Команды!$A$2:$AN$7500,MATCH(AE$3,Команды!$A$2:$A$7500,0),$E117+2)=Команды!$AJ$8,TRUE,FALSE),IF(INDEX(Команды!$A$2:$AN$7500,MATCH(AE$3,Команды!$A$2:$A$7500,0),$E117+2)=Команды!$AJ$9,TRUE,FALSE),IF(INDEX(Команды!$A$2:$AN$7500,MATCH(AE$3,Команды!$A$2:$A$7500,0),$E117+2)=Команды!$AJ$10,TRUE,FALSE),IF(INDEX(Команды!$A$2:$AN$7500,MATCH(AE$3,Команды!$A$2:$A$7500,0),$E117+2)=Команды!$AJ$11,TRUE,FALSE),IF(INDEX(Команды!$A$2:$AN$7500,MATCH(AE$3,Команды!$A$2:$A$7500,0),$E117+2)=Команды!$AJ$12,TRUE,FALSE),IF(INDEX(Команды!$A$2:$AN$7500,MATCH(AE$3,Команды!$A$2:$A$7500,0),$E117+2)=Команды!$AJ$13,TRUE,FALSE),IF(INDEX(Команды!$A$2:$AN$7500,MATCH(AE$3,Команды!$A$2:$A$7500,0),$E117+2)=Команды!$AJ$14,TRUE,FALSE),IF(INDEX(Команды!$A$2:$AN$7500,MATCH(AE$3,Команды!$A$2:$A$7500,0),$E117+2)=Команды!$AJ$15,TRUE,FALSE),IF(INDEX(Команды!$A$2:$AN$7500,MATCH(AE$3,Команды!$A$2:$A$7500,0),$E117+2)=Команды!$AJ$16,TRUE,FALSE),IF(INDEX(Команды!$A$2:$AN$7500,MATCH(AE$3,Команды!$A$2:$A$7500,0),$E117+2)=Команды!$AJ$17,TRUE,FALSE),IF(INDEX(Команды!$A$2:$AN$7500,MATCH(AE$3,Команды!$A$2:$A$7500,0),$E117+2)=Команды!$AJ$18,TRUE,FALSE),IF(INDEX(Команды!$A$2:$AN$7500,MATCH(AE$3,Команды!$A$2:$A$7500,0),$E117+2)=Команды!$AJ$19,TRUE,FALSE)),INDEX(Команды!$AJ$2:$AL$19,MATCH(INDEX(Команды!$A$2:$AN$7500,MATCH(AE$3,Команды!$A$2:$A$7500,0),$E117+2),Команды!$AJ$2:$AJ$19,0),3),0)</f>
        <v>0</v>
      </c>
      <c r="AG117" s="342"/>
      <c r="AH117" s="174">
        <f>IF(OR(IF(INDEX(Команды!$A$2:$AN$7500,MATCH(AH$3,Команды!$A$2:$A$7500,0),$E117+2)=Команды!$AJ$2,TRUE,FALSE),IF(INDEX(Команды!$A$2:$AN$7500,MATCH(AH$3,Команды!$A$2:$A$7500,0),$E117+2)=Команды!$AJ$3,TRUE,FALSE),IF(INDEX(Команды!$A$2:$AN$7500,MATCH(AH$3,Команды!$A$2:$A$7500,0),$E117+2)=Команды!$AJ$4,TRUE,FALSE),IF(INDEX(Команды!$A$2:$AN$7500,MATCH(AH$3,Команды!$A$2:$A$7500,0),$E117+2)=Команды!$AJ$5,TRUE,FALSE),IF(INDEX(Команды!$A$2:$AN$7500,MATCH(AH$3,Команды!$A$2:$A$7500,0),$E117+2)=Команды!$AJ$6,TRUE,FALSE),IF(INDEX(Команды!$A$2:$AN$7500,MATCH(AH$3,Команды!$A$2:$A$7500,0),$E117+2)=Команды!$AJ$7,TRUE,FALSE),IF(INDEX(Команды!$A$2:$AN$7500,MATCH(AH$3,Команды!$A$2:$A$7500,0),$E117+2)=Команды!$AJ$8,TRUE,FALSE),IF(INDEX(Команды!$A$2:$AN$7500,MATCH(AH$3,Команды!$A$2:$A$7500,0),$E117+2)=Команды!$AJ$9,TRUE,FALSE),IF(INDEX(Команды!$A$2:$AN$7500,MATCH(AH$3,Команды!$A$2:$A$7500,0),$E117+2)=Команды!$AJ$10,TRUE,FALSE),IF(INDEX(Команды!$A$2:$AN$7500,MATCH(AH$3,Команды!$A$2:$A$7500,0),$E117+2)=Команды!$AJ$11,TRUE,FALSE),IF(INDEX(Команды!$A$2:$AN$7500,MATCH(AH$3,Команды!$A$2:$A$7500,0),$E117+2)=Команды!$AJ$12,TRUE,FALSE),IF(INDEX(Команды!$A$2:$AN$7500,MATCH(AH$3,Команды!$A$2:$A$7500,0),$E117+2)=Команды!$AJ$13,TRUE,FALSE),IF(INDEX(Команды!$A$2:$AN$7500,MATCH(AH$3,Команды!$A$2:$A$7500,0),$E117+2)=Команды!$AJ$14,TRUE,FALSE),IF(INDEX(Команды!$A$2:$AN$7500,MATCH(AH$3,Команды!$A$2:$A$7500,0),$E117+2)=Команды!$AJ$15,TRUE,FALSE),IF(INDEX(Команды!$A$2:$AN$7500,MATCH(AH$3,Команды!$A$2:$A$7500,0),$E117+2)=Команды!$AJ$16,TRUE,FALSE),,IF(INDEX(Команды!$A$2:$AN$7500,MATCH(AH$3,Команды!$A$2:$A$7500,0),$E117+2)=Команды!$AJ$17,TRUE,FALSE),,IF(INDEX(Команды!$A$2:$AN$7500,MATCH(AH$3,Команды!$A$2:$A$7500,0),$E117+2)=Команды!$AJ$18,TRUE,FALSE),,IF(INDEX(Команды!$A$2:$AN$7500,MATCH(AH$3,Команды!$A$2:$A$7500,0),$E117+2)=Команды!$AJ$19,TRUE,FALSE)),INDEX(Команды!$AJ$2:$AK$19,MATCH(INDEX(Команды!$A$2:$AN$7500,MATCH(AH$3,Команды!$A$2:$A$7500,0),$E117+2),Команды!$AJ$2:$AJ$19,0),2),0)</f>
        <v>0</v>
      </c>
      <c r="AI117" s="175">
        <f>IF(OR(IF(INDEX(Команды!$A$2:$AN$7500,MATCH(AH$3,Команды!$A$2:$A$7500,0),$E117+2)=Команды!$AJ$2,TRUE,FALSE),IF(INDEX(Команды!$A$2:$AN$7500,MATCH(AH$3,Команды!$A$2:$A$7500,0),$E117+2)=Команды!$AJ$3,TRUE,FALSE),IF(INDEX(Команды!$A$2:$AN$7500,MATCH(AH$3,Команды!$A$2:$A$7500,0),$E117+2)=Команды!$AJ$4,TRUE,FALSE),IF(INDEX(Команды!$A$2:$AN$7500,MATCH(AH$3,Команды!$A$2:$A$7500,0),$E117+2)=Команды!$AJ$5,TRUE,FALSE),IF(INDEX(Команды!$A$2:$AN$7500,MATCH(AH$3,Команды!$A$2:$A$7500,0),$E117+2)=Команды!$AJ$6,TRUE,FALSE),IF(INDEX(Команды!$A$2:$AN$7500,MATCH(AH$3,Команды!$A$2:$A$7500,0),$E117+2)=Команды!$AJ$7,TRUE,FALSE),IF(INDEX(Команды!$A$2:$AN$7500,MATCH(AH$3,Команды!$A$2:$A$7500,0),$E117+2)=Команды!$AJ$8,TRUE,FALSE),IF(INDEX(Команды!$A$2:$AN$7500,MATCH(AH$3,Команды!$A$2:$A$7500,0),$E117+2)=Команды!$AJ$9,TRUE,FALSE),IF(INDEX(Команды!$A$2:$AN$7500,MATCH(AH$3,Команды!$A$2:$A$7500,0),$E117+2)=Команды!$AJ$10,TRUE,FALSE),IF(INDEX(Команды!$A$2:$AN$7500,MATCH(AH$3,Команды!$A$2:$A$7500,0),$E117+2)=Команды!$AJ$11,TRUE,FALSE),IF(INDEX(Команды!$A$2:$AN$7500,MATCH(AH$3,Команды!$A$2:$A$7500,0),$E117+2)=Команды!$AJ$12,TRUE,FALSE),IF(INDEX(Команды!$A$2:$AN$7500,MATCH(AH$3,Команды!$A$2:$A$7500,0),$E117+2)=Команды!$AJ$13,TRUE,FALSE),IF(INDEX(Команды!$A$2:$AN$7500,MATCH(AH$3,Команды!$A$2:$A$7500,0),$E117+2)=Команды!$AJ$14,TRUE,FALSE),IF(INDEX(Команды!$A$2:$AN$7500,MATCH(AH$3,Команды!$A$2:$A$7500,0),$E117+2)=Команды!$AJ$15,TRUE,FALSE),IF(INDEX(Команды!$A$2:$AN$7500,MATCH(AH$3,Команды!$A$2:$A$7500,0),$E117+2)=Команды!$AJ$16,TRUE,FALSE),IF(INDEX(Команды!$A$2:$AN$7500,MATCH(AH$3,Команды!$A$2:$A$7500,0),$E117+2)=Команды!$AJ$17,TRUE,FALSE),IF(INDEX(Команды!$A$2:$AN$7500,MATCH(AH$3,Команды!$A$2:$A$7500,0),$E117+2)=Команды!$AJ$18,TRUE,FALSE),IF(INDEX(Команды!$A$2:$AN$7500,MATCH(AH$3,Команды!$A$2:$A$7500,0),$E117+2)=Команды!$AJ$19,TRUE,FALSE)),INDEX(Команды!$AJ$2:$AL$19,MATCH(INDEX(Команды!$A$2:$AN$7500,MATCH(AH$3,Команды!$A$2:$A$7500,0),$E117+2),Команды!$AJ$2:$AJ$19,0),3),0)</f>
        <v>0</v>
      </c>
      <c r="AJ117" s="342"/>
      <c r="AK117" s="174">
        <f>IF(OR(IF(INDEX(Команды!$A$2:$AN$7500,MATCH(AK$3,Команды!$A$2:$A$7500,0),$E117+2)=Команды!$AJ$2,TRUE,FALSE),IF(INDEX(Команды!$A$2:$AN$7500,MATCH(AK$3,Команды!$A$2:$A$7500,0),$E117+2)=Команды!$AJ$3,TRUE,FALSE),IF(INDEX(Команды!$A$2:$AN$7500,MATCH(AK$3,Команды!$A$2:$A$7500,0),$E117+2)=Команды!$AJ$4,TRUE,FALSE),IF(INDEX(Команды!$A$2:$AN$7500,MATCH(AK$3,Команды!$A$2:$A$7500,0),$E117+2)=Команды!$AJ$5,TRUE,FALSE),IF(INDEX(Команды!$A$2:$AN$7500,MATCH(AK$3,Команды!$A$2:$A$7500,0),$E117+2)=Команды!$AJ$6,TRUE,FALSE),IF(INDEX(Команды!$A$2:$AN$7500,MATCH(AK$3,Команды!$A$2:$A$7500,0),$E117+2)=Команды!$AJ$7,TRUE,FALSE),IF(INDEX(Команды!$A$2:$AN$7500,MATCH(AK$3,Команды!$A$2:$A$7500,0),$E117+2)=Команды!$AJ$8,TRUE,FALSE),IF(INDEX(Команды!$A$2:$AN$7500,MATCH(AK$3,Команды!$A$2:$A$7500,0),$E117+2)=Команды!$AJ$9,TRUE,FALSE),IF(INDEX(Команды!$A$2:$AN$7500,MATCH(AK$3,Команды!$A$2:$A$7500,0),$E117+2)=Команды!$AJ$10,TRUE,FALSE),IF(INDEX(Команды!$A$2:$AN$7500,MATCH(AK$3,Команды!$A$2:$A$7500,0),$E117+2)=Команды!$AJ$11,TRUE,FALSE),IF(INDEX(Команды!$A$2:$AN$7500,MATCH(AK$3,Команды!$A$2:$A$7500,0),$E117+2)=Команды!$AJ$12,TRUE,FALSE),IF(INDEX(Команды!$A$2:$AN$7500,MATCH(AK$3,Команды!$A$2:$A$7500,0),$E117+2)=Команды!$AJ$13,TRUE,FALSE),IF(INDEX(Команды!$A$2:$AN$7500,MATCH(AK$3,Команды!$A$2:$A$7500,0),$E117+2)=Команды!$AJ$14,TRUE,FALSE),IF(INDEX(Команды!$A$2:$AN$7500,MATCH(AK$3,Команды!$A$2:$A$7500,0),$E117+2)=Команды!$AJ$15,TRUE,FALSE),IF(INDEX(Команды!$A$2:$AN$7500,MATCH(AK$3,Команды!$A$2:$A$7500,0),$E117+2)=Команды!$AJ$16,TRUE,FALSE),,IF(INDEX(Команды!$A$2:$AN$7500,MATCH(AK$3,Команды!$A$2:$A$7500,0),$E117+2)=Команды!$AJ$17,TRUE,FALSE),,IF(INDEX(Команды!$A$2:$AN$7500,MATCH(AK$3,Команды!$A$2:$A$7500,0),$E117+2)=Команды!$AJ$18,TRUE,FALSE),,IF(INDEX(Команды!$A$2:$AN$7500,MATCH(AK$3,Команды!$A$2:$A$7500,0),$E117+2)=Команды!$AJ$19,TRUE,FALSE)),INDEX(Команды!$AJ$2:$AK$19,MATCH(INDEX(Команды!$A$2:$AN$7500,MATCH(AK$3,Команды!$A$2:$A$7500,0),$E117+2),Команды!$AJ$2:$AJ$19,0),2),0)</f>
        <v>0</v>
      </c>
      <c r="AL117" s="175">
        <f>IF(OR(IF(INDEX(Команды!$A$2:$AN$7500,MATCH(AK$3,Команды!$A$2:$A$7500,0),$E117+2)=Команды!$AJ$2,TRUE,FALSE),IF(INDEX(Команды!$A$2:$AN$7500,MATCH(AK$3,Команды!$A$2:$A$7500,0),$E117+2)=Команды!$AJ$3,TRUE,FALSE),IF(INDEX(Команды!$A$2:$AN$7500,MATCH(AK$3,Команды!$A$2:$A$7500,0),$E117+2)=Команды!$AJ$4,TRUE,FALSE),IF(INDEX(Команды!$A$2:$AN$7500,MATCH(AK$3,Команды!$A$2:$A$7500,0),$E117+2)=Команды!$AJ$5,TRUE,FALSE),IF(INDEX(Команды!$A$2:$AN$7500,MATCH(AK$3,Команды!$A$2:$A$7500,0),$E117+2)=Команды!$AJ$6,TRUE,FALSE),IF(INDEX(Команды!$A$2:$AN$7500,MATCH(AK$3,Команды!$A$2:$A$7500,0),$E117+2)=Команды!$AJ$7,TRUE,FALSE),IF(INDEX(Команды!$A$2:$AN$7500,MATCH(AK$3,Команды!$A$2:$A$7500,0),$E117+2)=Команды!$AJ$8,TRUE,FALSE),IF(INDEX(Команды!$A$2:$AN$7500,MATCH(AK$3,Команды!$A$2:$A$7500,0),$E117+2)=Команды!$AJ$9,TRUE,FALSE),IF(INDEX(Команды!$A$2:$AN$7500,MATCH(AK$3,Команды!$A$2:$A$7500,0),$E117+2)=Команды!$AJ$10,TRUE,FALSE),IF(INDEX(Команды!$A$2:$AN$7500,MATCH(AK$3,Команды!$A$2:$A$7500,0),$E117+2)=Команды!$AJ$11,TRUE,FALSE),IF(INDEX(Команды!$A$2:$AN$7500,MATCH(AK$3,Команды!$A$2:$A$7500,0),$E117+2)=Команды!$AJ$12,TRUE,FALSE),IF(INDEX(Команды!$A$2:$AN$7500,MATCH(AK$3,Команды!$A$2:$A$7500,0),$E117+2)=Команды!$AJ$13,TRUE,FALSE),IF(INDEX(Команды!$A$2:$AN$7500,MATCH(AK$3,Команды!$A$2:$A$7500,0),$E117+2)=Команды!$AJ$14,TRUE,FALSE),IF(INDEX(Команды!$A$2:$AN$7500,MATCH(AK$3,Команды!$A$2:$A$7500,0),$E117+2)=Команды!$AJ$15,TRUE,FALSE),IF(INDEX(Команды!$A$2:$AN$7500,MATCH(AK$3,Команды!$A$2:$A$7500,0),$E117+2)=Команды!$AJ$16,TRUE,FALSE),IF(INDEX(Команды!$A$2:$AN$7500,MATCH(AK$3,Команды!$A$2:$A$7500,0),$E117+2)=Команды!$AJ$17,TRUE,FALSE),IF(INDEX(Команды!$A$2:$AN$7500,MATCH(AK$3,Команды!$A$2:$A$7500,0),$E117+2)=Команды!$AJ$18,TRUE,FALSE),IF(INDEX(Команды!$A$2:$AN$7500,MATCH(AK$3,Команды!$A$2:$A$7500,0),$E117+2)=Команды!$AJ$19,TRUE,FALSE)),INDEX(Команды!$AJ$2:$AL$19,MATCH(INDEX(Команды!$A$2:$AN$7500,MATCH(AK$3,Команды!$A$2:$A$7500,0),$E117+2),Команды!$AJ$2:$AJ$19,0),3),0)</f>
        <v>0</v>
      </c>
      <c r="AM117" s="342"/>
      <c r="AN117" s="174">
        <f>IF(OR(IF(INDEX(Команды!$A$2:$AN$7500,MATCH(AN$3,Команды!$A$2:$A$7500,0),$E117+2)=Команды!$AJ$2,TRUE,FALSE),IF(INDEX(Команды!$A$2:$AN$7500,MATCH(AN$3,Команды!$A$2:$A$7500,0),$E117+2)=Команды!$AJ$3,TRUE,FALSE),IF(INDEX(Команды!$A$2:$AN$7500,MATCH(AN$3,Команды!$A$2:$A$7500,0),$E117+2)=Команды!$AJ$4,TRUE,FALSE),IF(INDEX(Команды!$A$2:$AN$7500,MATCH(AN$3,Команды!$A$2:$A$7500,0),$E117+2)=Команды!$AJ$5,TRUE,FALSE),IF(INDEX(Команды!$A$2:$AN$7500,MATCH(AN$3,Команды!$A$2:$A$7500,0),$E117+2)=Команды!$AJ$6,TRUE,FALSE),IF(INDEX(Команды!$A$2:$AN$7500,MATCH(AN$3,Команды!$A$2:$A$7500,0),$E117+2)=Команды!$AJ$7,TRUE,FALSE),IF(INDEX(Команды!$A$2:$AN$7500,MATCH(AN$3,Команды!$A$2:$A$7500,0),$E117+2)=Команды!$AJ$8,TRUE,FALSE),IF(INDEX(Команды!$A$2:$AN$7500,MATCH(AN$3,Команды!$A$2:$A$7500,0),$E117+2)=Команды!$AJ$9,TRUE,FALSE),IF(INDEX(Команды!$A$2:$AN$7500,MATCH(AN$3,Команды!$A$2:$A$7500,0),$E117+2)=Команды!$AJ$10,TRUE,FALSE),IF(INDEX(Команды!$A$2:$AN$7500,MATCH(AN$3,Команды!$A$2:$A$7500,0),$E117+2)=Команды!$AJ$11,TRUE,FALSE),IF(INDEX(Команды!$A$2:$AN$7500,MATCH(AN$3,Команды!$A$2:$A$7500,0),$E117+2)=Команды!$AJ$12,TRUE,FALSE),IF(INDEX(Команды!$A$2:$AN$7500,MATCH(AN$3,Команды!$A$2:$A$7500,0),$E117+2)=Команды!$AJ$13,TRUE,FALSE),IF(INDEX(Команды!$A$2:$AN$7500,MATCH(AN$3,Команды!$A$2:$A$7500,0),$E117+2)=Команды!$AJ$14,TRUE,FALSE),IF(INDEX(Команды!$A$2:$AN$7500,MATCH(AN$3,Команды!$A$2:$A$7500,0),$E117+2)=Команды!$AJ$15,TRUE,FALSE),IF(INDEX(Команды!$A$2:$AN$7500,MATCH(AN$3,Команды!$A$2:$A$7500,0),$E117+2)=Команды!$AJ$16,TRUE,FALSE),,IF(INDEX(Команды!$A$2:$AN$7500,MATCH(AN$3,Команды!$A$2:$A$7500,0),$E117+2)=Команды!$AJ$17,TRUE,FALSE),,IF(INDEX(Команды!$A$2:$AN$7500,MATCH(AN$3,Команды!$A$2:$A$7500,0),$E117+2)=Команды!$AJ$18,TRUE,FALSE),,IF(INDEX(Команды!$A$2:$AN$7500,MATCH(AN$3,Команды!$A$2:$A$7500,0),$E117+2)=Команды!$AJ$19,TRUE,FALSE)),INDEX(Команды!$AJ$2:$AK$19,MATCH(INDEX(Команды!$A$2:$AN$7500,MATCH(AN$3,Команды!$A$2:$A$7500,0),$E117+2),Команды!$AJ$2:$AJ$19,0),2),0)</f>
        <v>0</v>
      </c>
      <c r="AO117" s="175">
        <f>IF(OR(IF(INDEX(Команды!$A$2:$AN$7500,MATCH(AN$3,Команды!$A$2:$A$7500,0),$E117+2)=Команды!$AJ$2,TRUE,FALSE),IF(INDEX(Команды!$A$2:$AN$7500,MATCH(AN$3,Команды!$A$2:$A$7500,0),$E117+2)=Команды!$AJ$3,TRUE,FALSE),IF(INDEX(Команды!$A$2:$AN$7500,MATCH(AN$3,Команды!$A$2:$A$7500,0),$E117+2)=Команды!$AJ$4,TRUE,FALSE),IF(INDEX(Команды!$A$2:$AN$7500,MATCH(AN$3,Команды!$A$2:$A$7500,0),$E117+2)=Команды!$AJ$5,TRUE,FALSE),IF(INDEX(Команды!$A$2:$AN$7500,MATCH(AN$3,Команды!$A$2:$A$7500,0),$E117+2)=Команды!$AJ$6,TRUE,FALSE),IF(INDEX(Команды!$A$2:$AN$7500,MATCH(AN$3,Команды!$A$2:$A$7500,0),$E117+2)=Команды!$AJ$7,TRUE,FALSE),IF(INDEX(Команды!$A$2:$AN$7500,MATCH(AN$3,Команды!$A$2:$A$7500,0),$E117+2)=Команды!$AJ$8,TRUE,FALSE),IF(INDEX(Команды!$A$2:$AN$7500,MATCH(AN$3,Команды!$A$2:$A$7500,0),$E117+2)=Команды!$AJ$9,TRUE,FALSE),IF(INDEX(Команды!$A$2:$AN$7500,MATCH(AN$3,Команды!$A$2:$A$7500,0),$E117+2)=Команды!$AJ$10,TRUE,FALSE),IF(INDEX(Команды!$A$2:$AN$7500,MATCH(AN$3,Команды!$A$2:$A$7500,0),$E117+2)=Команды!$AJ$11,TRUE,FALSE),IF(INDEX(Команды!$A$2:$AN$7500,MATCH(AN$3,Команды!$A$2:$A$7500,0),$E117+2)=Команды!$AJ$12,TRUE,FALSE),IF(INDEX(Команды!$A$2:$AN$7500,MATCH(AN$3,Команды!$A$2:$A$7500,0),$E117+2)=Команды!$AJ$13,TRUE,FALSE),IF(INDEX(Команды!$A$2:$AN$7500,MATCH(AN$3,Команды!$A$2:$A$7500,0),$E117+2)=Команды!$AJ$14,TRUE,FALSE),IF(INDEX(Команды!$A$2:$AN$7500,MATCH(AN$3,Команды!$A$2:$A$7500,0),$E117+2)=Команды!$AJ$15,TRUE,FALSE),IF(INDEX(Команды!$A$2:$AN$7500,MATCH(AN$3,Команды!$A$2:$A$7500,0),$E117+2)=Команды!$AJ$16,TRUE,FALSE),IF(INDEX(Команды!$A$2:$AN$7500,MATCH(AN$3,Команды!$A$2:$A$7500,0),$E117+2)=Команды!$AJ$17,TRUE,FALSE),IF(INDEX(Команды!$A$2:$AN$7500,MATCH(AN$3,Команды!$A$2:$A$7500,0),$E117+2)=Команды!$AJ$18,TRUE,FALSE),IF(INDEX(Команды!$A$2:$AN$7500,MATCH(AN$3,Команды!$A$2:$A$7500,0),$E117+2)=Команды!$AJ$19,TRUE,FALSE)),INDEX(Команды!$AJ$2:$AL$19,MATCH(INDEX(Команды!$A$2:$AN$7500,MATCH(AN$3,Команды!$A$2:$A$7500,0),$E117+2),Команды!$AJ$2:$AJ$19,0),3),0)</f>
        <v>0</v>
      </c>
      <c r="AP117" s="342"/>
      <c r="AQ117" s="174">
        <f>IF(OR(IF(INDEX(Команды!$A$2:$AN$7500,MATCH(AQ$3,Команды!$A$2:$A$7500,0),$E117+2)=Команды!$AJ$2,TRUE,FALSE),IF(INDEX(Команды!$A$2:$AN$7500,MATCH(AQ$3,Команды!$A$2:$A$7500,0),$E117+2)=Команды!$AJ$3,TRUE,FALSE),IF(INDEX(Команды!$A$2:$AN$7500,MATCH(AQ$3,Команды!$A$2:$A$7500,0),$E117+2)=Команды!$AJ$4,TRUE,FALSE),IF(INDEX(Команды!$A$2:$AN$7500,MATCH(AQ$3,Команды!$A$2:$A$7500,0),$E117+2)=Команды!$AJ$5,TRUE,FALSE),IF(INDEX(Команды!$A$2:$AN$7500,MATCH(AQ$3,Команды!$A$2:$A$7500,0),$E117+2)=Команды!$AJ$6,TRUE,FALSE),IF(INDEX(Команды!$A$2:$AN$7500,MATCH(AQ$3,Команды!$A$2:$A$7500,0),$E117+2)=Команды!$AJ$7,TRUE,FALSE),IF(INDEX(Команды!$A$2:$AN$7500,MATCH(AQ$3,Команды!$A$2:$A$7500,0),$E117+2)=Команды!$AJ$8,TRUE,FALSE),IF(INDEX(Команды!$A$2:$AN$7500,MATCH(AQ$3,Команды!$A$2:$A$7500,0),$E117+2)=Команды!$AJ$9,TRUE,FALSE),IF(INDEX(Команды!$A$2:$AN$7500,MATCH(AQ$3,Команды!$A$2:$A$7500,0),$E117+2)=Команды!$AJ$10,TRUE,FALSE),IF(INDEX(Команды!$A$2:$AN$7500,MATCH(AQ$3,Команды!$A$2:$A$7500,0),$E117+2)=Команды!$AJ$11,TRUE,FALSE),IF(INDEX(Команды!$A$2:$AN$7500,MATCH(AQ$3,Команды!$A$2:$A$7500,0),$E117+2)=Команды!$AJ$12,TRUE,FALSE),IF(INDEX(Команды!$A$2:$AN$7500,MATCH(AQ$3,Команды!$A$2:$A$7500,0),$E117+2)=Команды!$AJ$13,TRUE,FALSE),IF(INDEX(Команды!$A$2:$AN$7500,MATCH(AQ$3,Команды!$A$2:$A$7500,0),$E117+2)=Команды!$AJ$14,TRUE,FALSE),IF(INDEX(Команды!$A$2:$AN$7500,MATCH(AQ$3,Команды!$A$2:$A$7500,0),$E117+2)=Команды!$AJ$15,TRUE,FALSE),IF(INDEX(Команды!$A$2:$AN$7500,MATCH(AQ$3,Команды!$A$2:$A$7500,0),$E117+2)=Команды!$AJ$16,TRUE,FALSE),,IF(INDEX(Команды!$A$2:$AN$7500,MATCH(AQ$3,Команды!$A$2:$A$7500,0),$E117+2)=Команды!$AJ$17,TRUE,FALSE),,IF(INDEX(Команды!$A$2:$AN$7500,MATCH(AQ$3,Команды!$A$2:$A$7500,0),$E117+2)=Команды!$AJ$18,TRUE,FALSE),,IF(INDEX(Команды!$A$2:$AN$7500,MATCH(AQ$3,Команды!$A$2:$A$7500,0),$E117+2)=Команды!$AJ$19,TRUE,FALSE)),INDEX(Команды!$AJ$2:$AK$19,MATCH(INDEX(Команды!$A$2:$AN$7500,MATCH(AQ$3,Команды!$A$2:$A$7500,0),$E117+2),Команды!$AJ$2:$AJ$19,0),2),0)</f>
        <v>0</v>
      </c>
      <c r="AR117" s="175">
        <f>IF(OR(IF(INDEX(Команды!$A$2:$AN$7500,MATCH(AQ$3,Команды!$A$2:$A$7500,0),$E117+2)=Команды!$AJ$2,TRUE,FALSE),IF(INDEX(Команды!$A$2:$AN$7500,MATCH(AQ$3,Команды!$A$2:$A$7500,0),$E117+2)=Команды!$AJ$3,TRUE,FALSE),IF(INDEX(Команды!$A$2:$AN$7500,MATCH(AQ$3,Команды!$A$2:$A$7500,0),$E117+2)=Команды!$AJ$4,TRUE,FALSE),IF(INDEX(Команды!$A$2:$AN$7500,MATCH(AQ$3,Команды!$A$2:$A$7500,0),$E117+2)=Команды!$AJ$5,TRUE,FALSE),IF(INDEX(Команды!$A$2:$AN$7500,MATCH(AQ$3,Команды!$A$2:$A$7500,0),$E117+2)=Команды!$AJ$6,TRUE,FALSE),IF(INDEX(Команды!$A$2:$AN$7500,MATCH(AQ$3,Команды!$A$2:$A$7500,0),$E117+2)=Команды!$AJ$7,TRUE,FALSE),IF(INDEX(Команды!$A$2:$AN$7500,MATCH(AQ$3,Команды!$A$2:$A$7500,0),$E117+2)=Команды!$AJ$8,TRUE,FALSE),IF(INDEX(Команды!$A$2:$AN$7500,MATCH(AQ$3,Команды!$A$2:$A$7500,0),$E117+2)=Команды!$AJ$9,TRUE,FALSE),IF(INDEX(Команды!$A$2:$AN$7500,MATCH(AQ$3,Команды!$A$2:$A$7500,0),$E117+2)=Команды!$AJ$10,TRUE,FALSE),IF(INDEX(Команды!$A$2:$AN$7500,MATCH(AQ$3,Команды!$A$2:$A$7500,0),$E117+2)=Команды!$AJ$11,TRUE,FALSE),IF(INDEX(Команды!$A$2:$AN$7500,MATCH(AQ$3,Команды!$A$2:$A$7500,0),$E117+2)=Команды!$AJ$12,TRUE,FALSE),IF(INDEX(Команды!$A$2:$AN$7500,MATCH(AQ$3,Команды!$A$2:$A$7500,0),$E117+2)=Команды!$AJ$13,TRUE,FALSE),IF(INDEX(Команды!$A$2:$AN$7500,MATCH(AQ$3,Команды!$A$2:$A$7500,0),$E117+2)=Команды!$AJ$14,TRUE,FALSE),IF(INDEX(Команды!$A$2:$AN$7500,MATCH(AQ$3,Команды!$A$2:$A$7500,0),$E117+2)=Команды!$AJ$15,TRUE,FALSE),IF(INDEX(Команды!$A$2:$AN$7500,MATCH(AQ$3,Команды!$A$2:$A$7500,0),$E117+2)=Команды!$AJ$16,TRUE,FALSE),IF(INDEX(Команды!$A$2:$AN$7500,MATCH(AQ$3,Команды!$A$2:$A$7500,0),$E117+2)=Команды!$AJ$17,TRUE,FALSE),IF(INDEX(Команды!$A$2:$AN$7500,MATCH(AQ$3,Команды!$A$2:$A$7500,0),$E117+2)=Команды!$AJ$18,TRUE,FALSE),IF(INDEX(Команды!$A$2:$AN$7500,MATCH(AQ$3,Команды!$A$2:$A$7500,0),$E117+2)=Команды!$AJ$19,TRUE,FALSE)),INDEX(Команды!$AJ$2:$AL$19,MATCH(INDEX(Команды!$A$2:$AN$7500,MATCH(AQ$3,Команды!$A$2:$A$7500,0),$E117+2),Команды!$AJ$2:$AJ$19,0),3),0)</f>
        <v>0</v>
      </c>
      <c r="AS117" s="342"/>
      <c r="AT117" s="174">
        <f>IF(OR(IF(INDEX(Команды!$A$2:$AN$7500,MATCH(AT$3,Команды!$A$2:$A$7500,0),$E117+2)=Команды!$AJ$2,TRUE,FALSE),IF(INDEX(Команды!$A$2:$AN$7500,MATCH(AT$3,Команды!$A$2:$A$7500,0),$E117+2)=Команды!$AJ$3,TRUE,FALSE),IF(INDEX(Команды!$A$2:$AN$7500,MATCH(AT$3,Команды!$A$2:$A$7500,0),$E117+2)=Команды!$AJ$4,TRUE,FALSE),IF(INDEX(Команды!$A$2:$AN$7500,MATCH(AT$3,Команды!$A$2:$A$7500,0),$E117+2)=Команды!$AJ$5,TRUE,FALSE),IF(INDEX(Команды!$A$2:$AN$7500,MATCH(AT$3,Команды!$A$2:$A$7500,0),$E117+2)=Команды!$AJ$6,TRUE,FALSE),IF(INDEX(Команды!$A$2:$AN$7500,MATCH(AT$3,Команды!$A$2:$A$7500,0),$E117+2)=Команды!$AJ$7,TRUE,FALSE),IF(INDEX(Команды!$A$2:$AN$7500,MATCH(AT$3,Команды!$A$2:$A$7500,0),$E117+2)=Команды!$AJ$8,TRUE,FALSE),IF(INDEX(Команды!$A$2:$AN$7500,MATCH(AT$3,Команды!$A$2:$A$7500,0),$E117+2)=Команды!$AJ$9,TRUE,FALSE),IF(INDEX(Команды!$A$2:$AN$7500,MATCH(AT$3,Команды!$A$2:$A$7500,0),$E117+2)=Команды!$AJ$10,TRUE,FALSE),IF(INDEX(Команды!$A$2:$AN$7500,MATCH(AT$3,Команды!$A$2:$A$7500,0),$E117+2)=Команды!$AJ$11,TRUE,FALSE),IF(INDEX(Команды!$A$2:$AN$7500,MATCH(AT$3,Команды!$A$2:$A$7500,0),$E117+2)=Команды!$AJ$12,TRUE,FALSE),IF(INDEX(Команды!$A$2:$AN$7500,MATCH(AT$3,Команды!$A$2:$A$7500,0),$E117+2)=Команды!$AJ$13,TRUE,FALSE),IF(INDEX(Команды!$A$2:$AN$7500,MATCH(AT$3,Команды!$A$2:$A$7500,0),$E117+2)=Команды!$AJ$14,TRUE,FALSE),IF(INDEX(Команды!$A$2:$AN$7500,MATCH(AT$3,Команды!$A$2:$A$7500,0),$E117+2)=Команды!$AJ$15,TRUE,FALSE),IF(INDEX(Команды!$A$2:$AN$7500,MATCH(AT$3,Команды!$A$2:$A$7500,0),$E117+2)=Команды!$AJ$16,TRUE,FALSE),,IF(INDEX(Команды!$A$2:$AN$7500,MATCH(AT$3,Команды!$A$2:$A$7500,0),$E117+2)=Команды!$AJ$17,TRUE,FALSE),,IF(INDEX(Команды!$A$2:$AN$7500,MATCH(AT$3,Команды!$A$2:$A$7500,0),$E117+2)=Команды!$AJ$18,TRUE,FALSE),,IF(INDEX(Команды!$A$2:$AN$7500,MATCH(AT$3,Команды!$A$2:$A$7500,0),$E117+2)=Команды!$AJ$19,TRUE,FALSE)),INDEX(Команды!$AJ$2:$AK$19,MATCH(INDEX(Команды!$A$2:$AN$7500,MATCH(AT$3,Команды!$A$2:$A$7500,0),$E117+2),Команды!$AJ$2:$AJ$19,0),2),0)</f>
        <v>0</v>
      </c>
      <c r="AU117" s="175">
        <f>IF(OR(IF(INDEX(Команды!$A$2:$AN$7500,MATCH(AT$3,Команды!$A$2:$A$7500,0),$E117+2)=Команды!$AJ$2,TRUE,FALSE),IF(INDEX(Команды!$A$2:$AN$7500,MATCH(AT$3,Команды!$A$2:$A$7500,0),$E117+2)=Команды!$AJ$3,TRUE,FALSE),IF(INDEX(Команды!$A$2:$AN$7500,MATCH(AT$3,Команды!$A$2:$A$7500,0),$E117+2)=Команды!$AJ$4,TRUE,FALSE),IF(INDEX(Команды!$A$2:$AN$7500,MATCH(AT$3,Команды!$A$2:$A$7500,0),$E117+2)=Команды!$AJ$5,TRUE,FALSE),IF(INDEX(Команды!$A$2:$AN$7500,MATCH(AT$3,Команды!$A$2:$A$7500,0),$E117+2)=Команды!$AJ$6,TRUE,FALSE),IF(INDEX(Команды!$A$2:$AN$7500,MATCH(AT$3,Команды!$A$2:$A$7500,0),$E117+2)=Команды!$AJ$7,TRUE,FALSE),IF(INDEX(Команды!$A$2:$AN$7500,MATCH(AT$3,Команды!$A$2:$A$7500,0),$E117+2)=Команды!$AJ$8,TRUE,FALSE),IF(INDEX(Команды!$A$2:$AN$7500,MATCH(AT$3,Команды!$A$2:$A$7500,0),$E117+2)=Команды!$AJ$9,TRUE,FALSE),IF(INDEX(Команды!$A$2:$AN$7500,MATCH(AT$3,Команды!$A$2:$A$7500,0),$E117+2)=Команды!$AJ$10,TRUE,FALSE),IF(INDEX(Команды!$A$2:$AN$7500,MATCH(AT$3,Команды!$A$2:$A$7500,0),$E117+2)=Команды!$AJ$11,TRUE,FALSE),IF(INDEX(Команды!$A$2:$AN$7500,MATCH(AT$3,Команды!$A$2:$A$7500,0),$E117+2)=Команды!$AJ$12,TRUE,FALSE),IF(INDEX(Команды!$A$2:$AN$7500,MATCH(AT$3,Команды!$A$2:$A$7500,0),$E117+2)=Команды!$AJ$13,TRUE,FALSE),IF(INDEX(Команды!$A$2:$AN$7500,MATCH(AT$3,Команды!$A$2:$A$7500,0),$E117+2)=Команды!$AJ$14,TRUE,FALSE),IF(INDEX(Команды!$A$2:$AN$7500,MATCH(AT$3,Команды!$A$2:$A$7500,0),$E117+2)=Команды!$AJ$15,TRUE,FALSE),IF(INDEX(Команды!$A$2:$AN$7500,MATCH(AT$3,Команды!$A$2:$A$7500,0),$E117+2)=Команды!$AJ$16,TRUE,FALSE),IF(INDEX(Команды!$A$2:$AN$7500,MATCH(AT$3,Команды!$A$2:$A$7500,0),$E117+2)=Команды!$AJ$17,TRUE,FALSE),IF(INDEX(Команды!$A$2:$AN$7500,MATCH(AT$3,Команды!$A$2:$A$7500,0),$E117+2)=Команды!$AJ$18,TRUE,FALSE),IF(INDEX(Команды!$A$2:$AN$7500,MATCH(AT$3,Команды!$A$2:$A$7500,0),$E117+2)=Команды!$AJ$19,TRUE,FALSE)),INDEX(Команды!$AJ$2:$AL$19,MATCH(INDEX(Команды!$A$2:$AN$7500,MATCH(AT$3,Команды!$A$2:$A$7500,0),$E117+2),Команды!$AJ$2:$AJ$19,0),3),0)</f>
        <v>0</v>
      </c>
      <c r="AV117" s="342"/>
      <c r="AW117" s="174">
        <f>IF(OR(IF(INDEX(Команды!$A$2:$AN$7500,MATCH(AW$3,Команды!$A$2:$A$7500,0),$E117+2)=Команды!$AJ$2,TRUE,FALSE),IF(INDEX(Команды!$A$2:$AN$7500,MATCH(AW$3,Команды!$A$2:$A$7500,0),$E117+2)=Команды!$AJ$3,TRUE,FALSE),IF(INDEX(Команды!$A$2:$AN$7500,MATCH(AW$3,Команды!$A$2:$A$7500,0),$E117+2)=Команды!$AJ$4,TRUE,FALSE),IF(INDEX(Команды!$A$2:$AN$7500,MATCH(AW$3,Команды!$A$2:$A$7500,0),$E117+2)=Команды!$AJ$5,TRUE,FALSE),IF(INDEX(Команды!$A$2:$AN$7500,MATCH(AW$3,Команды!$A$2:$A$7500,0),$E117+2)=Команды!$AJ$6,TRUE,FALSE),IF(INDEX(Команды!$A$2:$AN$7500,MATCH(AW$3,Команды!$A$2:$A$7500,0),$E117+2)=Команды!$AJ$7,TRUE,FALSE),IF(INDEX(Команды!$A$2:$AN$7500,MATCH(AW$3,Команды!$A$2:$A$7500,0),$E117+2)=Команды!$AJ$8,TRUE,FALSE),IF(INDEX(Команды!$A$2:$AN$7500,MATCH(AW$3,Команды!$A$2:$A$7500,0),$E117+2)=Команды!$AJ$9,TRUE,FALSE),IF(INDEX(Команды!$A$2:$AN$7500,MATCH(AW$3,Команды!$A$2:$A$7500,0),$E117+2)=Команды!$AJ$10,TRUE,FALSE),IF(INDEX(Команды!$A$2:$AN$7500,MATCH(AW$3,Команды!$A$2:$A$7500,0),$E117+2)=Команды!$AJ$11,TRUE,FALSE),IF(INDEX(Команды!$A$2:$AN$7500,MATCH(AW$3,Команды!$A$2:$A$7500,0),$E117+2)=Команды!$AJ$12,TRUE,FALSE),IF(INDEX(Команды!$A$2:$AN$7500,MATCH(AW$3,Команды!$A$2:$A$7500,0),$E117+2)=Команды!$AJ$13,TRUE,FALSE),IF(INDEX(Команды!$A$2:$AN$7500,MATCH(AW$3,Команды!$A$2:$A$7500,0),$E117+2)=Команды!$AJ$14,TRUE,FALSE),IF(INDEX(Команды!$A$2:$AN$7500,MATCH(AW$3,Команды!$A$2:$A$7500,0),$E117+2)=Команды!$AJ$15,TRUE,FALSE),IF(INDEX(Команды!$A$2:$AN$7500,MATCH(AW$3,Команды!$A$2:$A$7500,0),$E117+2)=Команды!$AJ$16,TRUE,FALSE),,IF(INDEX(Команды!$A$2:$AN$7500,MATCH(AW$3,Команды!$A$2:$A$7500,0),$E117+2)=Команды!$AJ$17,TRUE,FALSE),,IF(INDEX(Команды!$A$2:$AN$7500,MATCH(AW$3,Команды!$A$2:$A$7500,0),$E117+2)=Команды!$AJ$18,TRUE,FALSE),,IF(INDEX(Команды!$A$2:$AN$7500,MATCH(AW$3,Команды!$A$2:$A$7500,0),$E117+2)=Команды!$AJ$19,TRUE,FALSE)),INDEX(Команды!$AJ$2:$AK$19,MATCH(INDEX(Команды!$A$2:$AN$7500,MATCH(AW$3,Команды!$A$2:$A$7500,0),$E117+2),Команды!$AJ$2:$AJ$19,0),2),0)</f>
        <v>0</v>
      </c>
      <c r="AX117" s="175">
        <f>IF(OR(IF(INDEX(Команды!$A$2:$AN$7500,MATCH(AW$3,Команды!$A$2:$A$7500,0),$E117+2)=Команды!$AJ$2,TRUE,FALSE),IF(INDEX(Команды!$A$2:$AN$7500,MATCH(AW$3,Команды!$A$2:$A$7500,0),$E117+2)=Команды!$AJ$3,TRUE,FALSE),IF(INDEX(Команды!$A$2:$AN$7500,MATCH(AW$3,Команды!$A$2:$A$7500,0),$E117+2)=Команды!$AJ$4,TRUE,FALSE),IF(INDEX(Команды!$A$2:$AN$7500,MATCH(AW$3,Команды!$A$2:$A$7500,0),$E117+2)=Команды!$AJ$5,TRUE,FALSE),IF(INDEX(Команды!$A$2:$AN$7500,MATCH(AW$3,Команды!$A$2:$A$7500,0),$E117+2)=Команды!$AJ$6,TRUE,FALSE),IF(INDEX(Команды!$A$2:$AN$7500,MATCH(AW$3,Команды!$A$2:$A$7500,0),$E117+2)=Команды!$AJ$7,TRUE,FALSE),IF(INDEX(Команды!$A$2:$AN$7500,MATCH(AW$3,Команды!$A$2:$A$7500,0),$E117+2)=Команды!$AJ$8,TRUE,FALSE),IF(INDEX(Команды!$A$2:$AN$7500,MATCH(AW$3,Команды!$A$2:$A$7500,0),$E117+2)=Команды!$AJ$9,TRUE,FALSE),IF(INDEX(Команды!$A$2:$AN$7500,MATCH(AW$3,Команды!$A$2:$A$7500,0),$E117+2)=Команды!$AJ$10,TRUE,FALSE),IF(INDEX(Команды!$A$2:$AN$7500,MATCH(AW$3,Команды!$A$2:$A$7500,0),$E117+2)=Команды!$AJ$11,TRUE,FALSE),IF(INDEX(Команды!$A$2:$AN$7500,MATCH(AW$3,Команды!$A$2:$A$7500,0),$E117+2)=Команды!$AJ$12,TRUE,FALSE),IF(INDEX(Команды!$A$2:$AN$7500,MATCH(AW$3,Команды!$A$2:$A$7500,0),$E117+2)=Команды!$AJ$13,TRUE,FALSE),IF(INDEX(Команды!$A$2:$AN$7500,MATCH(AW$3,Команды!$A$2:$A$7500,0),$E117+2)=Команды!$AJ$14,TRUE,FALSE),IF(INDEX(Команды!$A$2:$AN$7500,MATCH(AW$3,Команды!$A$2:$A$7500,0),$E117+2)=Команды!$AJ$15,TRUE,FALSE),IF(INDEX(Команды!$A$2:$AN$7500,MATCH(AW$3,Команды!$A$2:$A$7500,0),$E117+2)=Команды!$AJ$16,TRUE,FALSE),IF(INDEX(Команды!$A$2:$AN$7500,MATCH(AW$3,Команды!$A$2:$A$7500,0),$E117+2)=Команды!$AJ$17,TRUE,FALSE),IF(INDEX(Команды!$A$2:$AN$7500,MATCH(AW$3,Команды!$A$2:$A$7500,0),$E117+2)=Команды!$AJ$18,TRUE,FALSE),IF(INDEX(Команды!$A$2:$AN$7500,MATCH(AW$3,Команды!$A$2:$A$7500,0),$E117+2)=Команды!$AJ$19,TRUE,FALSE)),INDEX(Команды!$AJ$2:$AL$19,MATCH(INDEX(Команды!$A$2:$AN$7500,MATCH(AW$3,Команды!$A$2:$A$7500,0),$E117+2),Команды!$AJ$2:$AJ$19,0),3),0)</f>
        <v>0</v>
      </c>
      <c r="AY117" s="342"/>
      <c r="AZ117" s="174">
        <f>IF(OR(IF(INDEX(Команды!$A$2:$AN$7500,MATCH(AZ$3,Команды!$A$2:$A$7500,0),$E117+2)=Команды!$AJ$2,TRUE,FALSE),IF(INDEX(Команды!$A$2:$AN$7500,MATCH(AZ$3,Команды!$A$2:$A$7500,0),$E117+2)=Команды!$AJ$3,TRUE,FALSE),IF(INDEX(Команды!$A$2:$AN$7500,MATCH(AZ$3,Команды!$A$2:$A$7500,0),$E117+2)=Команды!$AJ$4,TRUE,FALSE),IF(INDEX(Команды!$A$2:$AN$7500,MATCH(AZ$3,Команды!$A$2:$A$7500,0),$E117+2)=Команды!$AJ$5,TRUE,FALSE),IF(INDEX(Команды!$A$2:$AN$7500,MATCH(AZ$3,Команды!$A$2:$A$7500,0),$E117+2)=Команды!$AJ$6,TRUE,FALSE),IF(INDEX(Команды!$A$2:$AN$7500,MATCH(AZ$3,Команды!$A$2:$A$7500,0),$E117+2)=Команды!$AJ$7,TRUE,FALSE),IF(INDEX(Команды!$A$2:$AN$7500,MATCH(AZ$3,Команды!$A$2:$A$7500,0),$E117+2)=Команды!$AJ$8,TRUE,FALSE),IF(INDEX(Команды!$A$2:$AN$7500,MATCH(AZ$3,Команды!$A$2:$A$7500,0),$E117+2)=Команды!$AJ$9,TRUE,FALSE),IF(INDEX(Команды!$A$2:$AN$7500,MATCH(AZ$3,Команды!$A$2:$A$7500,0),$E117+2)=Команды!$AJ$10,TRUE,FALSE),IF(INDEX(Команды!$A$2:$AN$7500,MATCH(AZ$3,Команды!$A$2:$A$7500,0),$E117+2)=Команды!$AJ$11,TRUE,FALSE),IF(INDEX(Команды!$A$2:$AN$7500,MATCH(AZ$3,Команды!$A$2:$A$7500,0),$E117+2)=Команды!$AJ$12,TRUE,FALSE),IF(INDEX(Команды!$A$2:$AN$7500,MATCH(AZ$3,Команды!$A$2:$A$7500,0),$E117+2)=Команды!$AJ$13,TRUE,FALSE),IF(INDEX(Команды!$A$2:$AN$7500,MATCH(AZ$3,Команды!$A$2:$A$7500,0),$E117+2)=Команды!$AJ$14,TRUE,FALSE),IF(INDEX(Команды!$A$2:$AN$7500,MATCH(AZ$3,Команды!$A$2:$A$7500,0),$E117+2)=Команды!$AJ$15,TRUE,FALSE),IF(INDEX(Команды!$A$2:$AN$7500,MATCH(AZ$3,Команды!$A$2:$A$7500,0),$E117+2)=Команды!$AJ$16,TRUE,FALSE),,IF(INDEX(Команды!$A$2:$AN$7500,MATCH(AZ$3,Команды!$A$2:$A$7500,0),$E117+2)=Команды!$AJ$17,TRUE,FALSE),,IF(INDEX(Команды!$A$2:$AN$7500,MATCH(AZ$3,Команды!$A$2:$A$7500,0),$E117+2)=Команды!$AJ$18,TRUE,FALSE),,IF(INDEX(Команды!$A$2:$AN$7500,MATCH(AZ$3,Команды!$A$2:$A$7500,0),$E117+2)=Команды!$AJ$19,TRUE,FALSE)),INDEX(Команды!$AJ$2:$AK$19,MATCH(INDEX(Команды!$A$2:$AN$7500,MATCH(AZ$3,Команды!$A$2:$A$7500,0),$E117+2),Команды!$AJ$2:$AJ$19,0),2),0)</f>
        <v>0</v>
      </c>
      <c r="BA117" s="175">
        <f>IF(OR(IF(INDEX(Команды!$A$2:$AN$7500,MATCH(AZ$3,Команды!$A$2:$A$7500,0),$E117+2)=Команды!$AJ$2,TRUE,FALSE),IF(INDEX(Команды!$A$2:$AN$7500,MATCH(AZ$3,Команды!$A$2:$A$7500,0),$E117+2)=Команды!$AJ$3,TRUE,FALSE),IF(INDEX(Команды!$A$2:$AN$7500,MATCH(AZ$3,Команды!$A$2:$A$7500,0),$E117+2)=Команды!$AJ$4,TRUE,FALSE),IF(INDEX(Команды!$A$2:$AN$7500,MATCH(AZ$3,Команды!$A$2:$A$7500,0),$E117+2)=Команды!$AJ$5,TRUE,FALSE),IF(INDEX(Команды!$A$2:$AN$7500,MATCH(AZ$3,Команды!$A$2:$A$7500,0),$E117+2)=Команды!$AJ$6,TRUE,FALSE),IF(INDEX(Команды!$A$2:$AN$7500,MATCH(AZ$3,Команды!$A$2:$A$7500,0),$E117+2)=Команды!$AJ$7,TRUE,FALSE),IF(INDEX(Команды!$A$2:$AN$7500,MATCH(AZ$3,Команды!$A$2:$A$7500,0),$E117+2)=Команды!$AJ$8,TRUE,FALSE),IF(INDEX(Команды!$A$2:$AN$7500,MATCH(AZ$3,Команды!$A$2:$A$7500,0),$E117+2)=Команды!$AJ$9,TRUE,FALSE),IF(INDEX(Команды!$A$2:$AN$7500,MATCH(AZ$3,Команды!$A$2:$A$7500,0),$E117+2)=Команды!$AJ$10,TRUE,FALSE),IF(INDEX(Команды!$A$2:$AN$7500,MATCH(AZ$3,Команды!$A$2:$A$7500,0),$E117+2)=Команды!$AJ$11,TRUE,FALSE),IF(INDEX(Команды!$A$2:$AN$7500,MATCH(AZ$3,Команды!$A$2:$A$7500,0),$E117+2)=Команды!$AJ$12,TRUE,FALSE),IF(INDEX(Команды!$A$2:$AN$7500,MATCH(AZ$3,Команды!$A$2:$A$7500,0),$E117+2)=Команды!$AJ$13,TRUE,FALSE),IF(INDEX(Команды!$A$2:$AN$7500,MATCH(AZ$3,Команды!$A$2:$A$7500,0),$E117+2)=Команды!$AJ$14,TRUE,FALSE),IF(INDEX(Команды!$A$2:$AN$7500,MATCH(AZ$3,Команды!$A$2:$A$7500,0),$E117+2)=Команды!$AJ$15,TRUE,FALSE),IF(INDEX(Команды!$A$2:$AN$7500,MATCH(AZ$3,Команды!$A$2:$A$7500,0),$E117+2)=Команды!$AJ$16,TRUE,FALSE),IF(INDEX(Команды!$A$2:$AN$7500,MATCH(AZ$3,Команды!$A$2:$A$7500,0),$E117+2)=Команды!$AJ$17,TRUE,FALSE),IF(INDEX(Команды!$A$2:$AN$7500,MATCH(AZ$3,Команды!$A$2:$A$7500,0),$E117+2)=Команды!$AJ$18,TRUE,FALSE),IF(INDEX(Команды!$A$2:$AN$7500,MATCH(AZ$3,Команды!$A$2:$A$7500,0),$E117+2)=Команды!$AJ$19,TRUE,FALSE)),INDEX(Команды!$AJ$2:$AL$19,MATCH(INDEX(Команды!$A$2:$AN$7500,MATCH(AZ$3,Команды!$A$2:$A$7500,0),$E117+2),Команды!$AJ$2:$AJ$19,0),3),0)</f>
        <v>0</v>
      </c>
      <c r="BB117" s="342"/>
      <c r="BC117" s="174">
        <f>IF(OR(IF(INDEX(Команды!$A$2:$AN$7500,MATCH(BC$3,Команды!$A$2:$A$7500,0),$E117+2)=Команды!$AJ$2,TRUE,FALSE),IF(INDEX(Команды!$A$2:$AN$7500,MATCH(BC$3,Команды!$A$2:$A$7500,0),$E117+2)=Команды!$AJ$3,TRUE,FALSE),IF(INDEX(Команды!$A$2:$AN$7500,MATCH(BC$3,Команды!$A$2:$A$7500,0),$E117+2)=Команды!$AJ$4,TRUE,FALSE),IF(INDEX(Команды!$A$2:$AN$7500,MATCH(BC$3,Команды!$A$2:$A$7500,0),$E117+2)=Команды!$AJ$5,TRUE,FALSE),IF(INDEX(Команды!$A$2:$AN$7500,MATCH(BC$3,Команды!$A$2:$A$7500,0),$E117+2)=Команды!$AJ$6,TRUE,FALSE),IF(INDEX(Команды!$A$2:$AN$7500,MATCH(BC$3,Команды!$A$2:$A$7500,0),$E117+2)=Команды!$AJ$7,TRUE,FALSE),IF(INDEX(Команды!$A$2:$AN$7500,MATCH(BC$3,Команды!$A$2:$A$7500,0),$E117+2)=Команды!$AJ$8,TRUE,FALSE),IF(INDEX(Команды!$A$2:$AN$7500,MATCH(BC$3,Команды!$A$2:$A$7500,0),$E117+2)=Команды!$AJ$9,TRUE,FALSE),IF(INDEX(Команды!$A$2:$AN$7500,MATCH(BC$3,Команды!$A$2:$A$7500,0),$E117+2)=Команды!$AJ$10,TRUE,FALSE),IF(INDEX(Команды!$A$2:$AN$7500,MATCH(BC$3,Команды!$A$2:$A$7500,0),$E117+2)=Команды!$AJ$11,TRUE,FALSE),IF(INDEX(Команды!$A$2:$AN$7500,MATCH(BC$3,Команды!$A$2:$A$7500,0),$E117+2)=Команды!$AJ$12,TRUE,FALSE),IF(INDEX(Команды!$A$2:$AN$7500,MATCH(BC$3,Команды!$A$2:$A$7500,0),$E117+2)=Команды!$AJ$13,TRUE,FALSE),IF(INDEX(Команды!$A$2:$AN$7500,MATCH(BC$3,Команды!$A$2:$A$7500,0),$E117+2)=Команды!$AJ$14,TRUE,FALSE),IF(INDEX(Команды!$A$2:$AN$7500,MATCH(BC$3,Команды!$A$2:$A$7500,0),$E117+2)=Команды!$AJ$15,TRUE,FALSE),IF(INDEX(Команды!$A$2:$AN$7500,MATCH(BC$3,Команды!$A$2:$A$7500,0),$E117+2)=Команды!$AJ$16,TRUE,FALSE),,IF(INDEX(Команды!$A$2:$AN$7500,MATCH(BC$3,Команды!$A$2:$A$7500,0),$E117+2)=Команды!$AJ$17,TRUE,FALSE),,IF(INDEX(Команды!$A$2:$AN$7500,MATCH(BC$3,Команды!$A$2:$A$7500,0),$E117+2)=Команды!$AJ$18,TRUE,FALSE),,IF(INDEX(Команды!$A$2:$AN$7500,MATCH(BC$3,Команды!$A$2:$A$7500,0),$E117+2)=Команды!$AJ$19,TRUE,FALSE)),INDEX(Команды!$AJ$2:$AK$19,MATCH(INDEX(Команды!$A$2:$AN$7500,MATCH(BC$3,Команды!$A$2:$A$7500,0),$E117+2),Команды!$AJ$2:$AJ$19,0),2),0)</f>
        <v>0</v>
      </c>
      <c r="BD117" s="175">
        <f>IF(OR(IF(INDEX(Команды!$A$2:$AN$7500,MATCH(BC$3,Команды!$A$2:$A$7500,0),$E117+2)=Команды!$AJ$2,TRUE,FALSE),IF(INDEX(Команды!$A$2:$AN$7500,MATCH(BC$3,Команды!$A$2:$A$7500,0),$E117+2)=Команды!$AJ$3,TRUE,FALSE),IF(INDEX(Команды!$A$2:$AN$7500,MATCH(BC$3,Команды!$A$2:$A$7500,0),$E117+2)=Команды!$AJ$4,TRUE,FALSE),IF(INDEX(Команды!$A$2:$AN$7500,MATCH(BC$3,Команды!$A$2:$A$7500,0),$E117+2)=Команды!$AJ$5,TRUE,FALSE),IF(INDEX(Команды!$A$2:$AN$7500,MATCH(BC$3,Команды!$A$2:$A$7500,0),$E117+2)=Команды!$AJ$6,TRUE,FALSE),IF(INDEX(Команды!$A$2:$AN$7500,MATCH(BC$3,Команды!$A$2:$A$7500,0),$E117+2)=Команды!$AJ$7,TRUE,FALSE),IF(INDEX(Команды!$A$2:$AN$7500,MATCH(BC$3,Команды!$A$2:$A$7500,0),$E117+2)=Команды!$AJ$8,TRUE,FALSE),IF(INDEX(Команды!$A$2:$AN$7500,MATCH(BC$3,Команды!$A$2:$A$7500,0),$E117+2)=Команды!$AJ$9,TRUE,FALSE),IF(INDEX(Команды!$A$2:$AN$7500,MATCH(BC$3,Команды!$A$2:$A$7500,0),$E117+2)=Команды!$AJ$10,TRUE,FALSE),IF(INDEX(Команды!$A$2:$AN$7500,MATCH(BC$3,Команды!$A$2:$A$7500,0),$E117+2)=Команды!$AJ$11,TRUE,FALSE),IF(INDEX(Команды!$A$2:$AN$7500,MATCH(BC$3,Команды!$A$2:$A$7500,0),$E117+2)=Команды!$AJ$12,TRUE,FALSE),IF(INDEX(Команды!$A$2:$AN$7500,MATCH(BC$3,Команды!$A$2:$A$7500,0),$E117+2)=Команды!$AJ$13,TRUE,FALSE),IF(INDEX(Команды!$A$2:$AN$7500,MATCH(BC$3,Команды!$A$2:$A$7500,0),$E117+2)=Команды!$AJ$14,TRUE,FALSE),IF(INDEX(Команды!$A$2:$AN$7500,MATCH(BC$3,Команды!$A$2:$A$7500,0),$E117+2)=Команды!$AJ$15,TRUE,FALSE),IF(INDEX(Команды!$A$2:$AN$7500,MATCH(BC$3,Команды!$A$2:$A$7500,0),$E117+2)=Команды!$AJ$16,TRUE,FALSE),IF(INDEX(Команды!$A$2:$AN$7500,MATCH(BC$3,Команды!$A$2:$A$7500,0),$E117+2)=Команды!$AJ$17,TRUE,FALSE),IF(INDEX(Команды!$A$2:$AN$7500,MATCH(BC$3,Команды!$A$2:$A$7500,0),$E117+2)=Команды!$AJ$18,TRUE,FALSE),IF(INDEX(Команды!$A$2:$AN$7500,MATCH(BC$3,Команды!$A$2:$A$7500,0),$E117+2)=Команды!$AJ$19,TRUE,FALSE)),INDEX(Команды!$AJ$2:$AL$19,MATCH(INDEX(Команды!$A$2:$AN$7500,MATCH(BC$3,Команды!$A$2:$A$7500,0),$E117+2),Команды!$AJ$2:$AJ$19,0),3),0)</f>
        <v>0</v>
      </c>
      <c r="BE117" s="342"/>
      <c r="BF117" s="174">
        <f>IF(OR(IF(INDEX(Команды!$A$2:$AN$7500,MATCH(BF$3,Команды!$A$2:$A$7500,0),$E117+2)=Команды!$AJ$2,TRUE,FALSE),IF(INDEX(Команды!$A$2:$AN$7500,MATCH(BF$3,Команды!$A$2:$A$7500,0),$E117+2)=Команды!$AJ$3,TRUE,FALSE),IF(INDEX(Команды!$A$2:$AN$7500,MATCH(BF$3,Команды!$A$2:$A$7500,0),$E117+2)=Команды!$AJ$4,TRUE,FALSE),IF(INDEX(Команды!$A$2:$AN$7500,MATCH(BF$3,Команды!$A$2:$A$7500,0),$E117+2)=Команды!$AJ$5,TRUE,FALSE),IF(INDEX(Команды!$A$2:$AN$7500,MATCH(BF$3,Команды!$A$2:$A$7500,0),$E117+2)=Команды!$AJ$6,TRUE,FALSE),IF(INDEX(Команды!$A$2:$AN$7500,MATCH(BF$3,Команды!$A$2:$A$7500,0),$E117+2)=Команды!$AJ$7,TRUE,FALSE),IF(INDEX(Команды!$A$2:$AN$7500,MATCH(BF$3,Команды!$A$2:$A$7500,0),$E117+2)=Команды!$AJ$8,TRUE,FALSE),IF(INDEX(Команды!$A$2:$AN$7500,MATCH(BF$3,Команды!$A$2:$A$7500,0),$E117+2)=Команды!$AJ$9,TRUE,FALSE),IF(INDEX(Команды!$A$2:$AN$7500,MATCH(BF$3,Команды!$A$2:$A$7500,0),$E117+2)=Команды!$AJ$10,TRUE,FALSE),IF(INDEX(Команды!$A$2:$AN$7500,MATCH(BF$3,Команды!$A$2:$A$7500,0),$E117+2)=Команды!$AJ$11,TRUE,FALSE),IF(INDEX(Команды!$A$2:$AN$7500,MATCH(BF$3,Команды!$A$2:$A$7500,0),$E117+2)=Команды!$AJ$12,TRUE,FALSE),IF(INDEX(Команды!$A$2:$AN$7500,MATCH(BF$3,Команды!$A$2:$A$7500,0),$E117+2)=Команды!$AJ$13,TRUE,FALSE),IF(INDEX(Команды!$A$2:$AN$7500,MATCH(BF$3,Команды!$A$2:$A$7500,0),$E117+2)=Команды!$AJ$14,TRUE,FALSE),IF(INDEX(Команды!$A$2:$AN$7500,MATCH(BF$3,Команды!$A$2:$A$7500,0),$E117+2)=Команды!$AJ$15,TRUE,FALSE),IF(INDEX(Команды!$A$2:$AN$7500,MATCH(BF$3,Команды!$A$2:$A$7500,0),$E117+2)=Команды!$AJ$16,TRUE,FALSE),,IF(INDEX(Команды!$A$2:$AN$7500,MATCH(BF$3,Команды!$A$2:$A$7500,0),$E117+2)=Команды!$AJ$17,TRUE,FALSE),,IF(INDEX(Команды!$A$2:$AN$7500,MATCH(BF$3,Команды!$A$2:$A$7500,0),$E117+2)=Команды!$AJ$18,TRUE,FALSE),,IF(INDEX(Команды!$A$2:$AN$7500,MATCH(BF$3,Команды!$A$2:$A$7500,0),$E117+2)=Команды!$AJ$19,TRUE,FALSE)),INDEX(Команды!$AJ$2:$AK$19,MATCH(INDEX(Команды!$A$2:$AN$7500,MATCH(BF$3,Команды!$A$2:$A$7500,0),$E117+2),Команды!$AJ$2:$AJ$19,0),2),0)</f>
        <v>0</v>
      </c>
      <c r="BG117" s="175">
        <f>IF(OR(IF(INDEX(Команды!$A$2:$AN$7500,MATCH(BF$3,Команды!$A$2:$A$7500,0),$E117+2)=Команды!$AJ$2,TRUE,FALSE),IF(INDEX(Команды!$A$2:$AN$7500,MATCH(BF$3,Команды!$A$2:$A$7500,0),$E117+2)=Команды!$AJ$3,TRUE,FALSE),IF(INDEX(Команды!$A$2:$AN$7500,MATCH(BF$3,Команды!$A$2:$A$7500,0),$E117+2)=Команды!$AJ$4,TRUE,FALSE),IF(INDEX(Команды!$A$2:$AN$7500,MATCH(BF$3,Команды!$A$2:$A$7500,0),$E117+2)=Команды!$AJ$5,TRUE,FALSE),IF(INDEX(Команды!$A$2:$AN$7500,MATCH(BF$3,Команды!$A$2:$A$7500,0),$E117+2)=Команды!$AJ$6,TRUE,FALSE),IF(INDEX(Команды!$A$2:$AN$7500,MATCH(BF$3,Команды!$A$2:$A$7500,0),$E117+2)=Команды!$AJ$7,TRUE,FALSE),IF(INDEX(Команды!$A$2:$AN$7500,MATCH(BF$3,Команды!$A$2:$A$7500,0),$E117+2)=Команды!$AJ$8,TRUE,FALSE),IF(INDEX(Команды!$A$2:$AN$7500,MATCH(BF$3,Команды!$A$2:$A$7500,0),$E117+2)=Команды!$AJ$9,TRUE,FALSE),IF(INDEX(Команды!$A$2:$AN$7500,MATCH(BF$3,Команды!$A$2:$A$7500,0),$E117+2)=Команды!$AJ$10,TRUE,FALSE),IF(INDEX(Команды!$A$2:$AN$7500,MATCH(BF$3,Команды!$A$2:$A$7500,0),$E117+2)=Команды!$AJ$11,TRUE,FALSE),IF(INDEX(Команды!$A$2:$AN$7500,MATCH(BF$3,Команды!$A$2:$A$7500,0),$E117+2)=Команды!$AJ$12,TRUE,FALSE),IF(INDEX(Команды!$A$2:$AN$7500,MATCH(BF$3,Команды!$A$2:$A$7500,0),$E117+2)=Команды!$AJ$13,TRUE,FALSE),IF(INDEX(Команды!$A$2:$AN$7500,MATCH(BF$3,Команды!$A$2:$A$7500,0),$E117+2)=Команды!$AJ$14,TRUE,FALSE),IF(INDEX(Команды!$A$2:$AN$7500,MATCH(BF$3,Команды!$A$2:$A$7500,0),$E117+2)=Команды!$AJ$15,TRUE,FALSE),IF(INDEX(Команды!$A$2:$AN$7500,MATCH(BF$3,Команды!$A$2:$A$7500,0),$E117+2)=Команды!$AJ$16,TRUE,FALSE),IF(INDEX(Команды!$A$2:$AN$7500,MATCH(BF$3,Команды!$A$2:$A$7500,0),$E117+2)=Команды!$AJ$17,TRUE,FALSE),IF(INDEX(Команды!$A$2:$AN$7500,MATCH(BF$3,Команды!$A$2:$A$7500,0),$E117+2)=Команды!$AJ$18,TRUE,FALSE),IF(INDEX(Команды!$A$2:$AN$7500,MATCH(BF$3,Команды!$A$2:$A$7500,0),$E117+2)=Команды!$AJ$19,TRUE,FALSE)),INDEX(Команды!$AJ$2:$AL$19,MATCH(INDEX(Команды!$A$2:$AN$7500,MATCH(BF$3,Команды!$A$2:$A$7500,0),$E117+2),Команды!$AJ$2:$AJ$19,0),3),0)</f>
        <v>0</v>
      </c>
      <c r="BH117" s="342"/>
      <c r="BI117" s="174">
        <f>IF(OR(IF(INDEX(Команды!$A$2:$AN$7500,MATCH(BI$3,Команды!$A$2:$A$7500,0),$E117+2)=Команды!$AJ$2,TRUE,FALSE),IF(INDEX(Команды!$A$2:$AN$7500,MATCH(BI$3,Команды!$A$2:$A$7500,0),$E117+2)=Команды!$AJ$3,TRUE,FALSE),IF(INDEX(Команды!$A$2:$AN$7500,MATCH(BI$3,Команды!$A$2:$A$7500,0),$E117+2)=Команды!$AJ$4,TRUE,FALSE),IF(INDEX(Команды!$A$2:$AN$7500,MATCH(BI$3,Команды!$A$2:$A$7500,0),$E117+2)=Команды!$AJ$5,TRUE,FALSE),IF(INDEX(Команды!$A$2:$AN$7500,MATCH(BI$3,Команды!$A$2:$A$7500,0),$E117+2)=Команды!$AJ$6,TRUE,FALSE),IF(INDEX(Команды!$A$2:$AN$7500,MATCH(BI$3,Команды!$A$2:$A$7500,0),$E117+2)=Команды!$AJ$7,TRUE,FALSE),IF(INDEX(Команды!$A$2:$AN$7500,MATCH(BI$3,Команды!$A$2:$A$7500,0),$E117+2)=Команды!$AJ$8,TRUE,FALSE),IF(INDEX(Команды!$A$2:$AN$7500,MATCH(BI$3,Команды!$A$2:$A$7500,0),$E117+2)=Команды!$AJ$9,TRUE,FALSE),IF(INDEX(Команды!$A$2:$AN$7500,MATCH(BI$3,Команды!$A$2:$A$7500,0),$E117+2)=Команды!$AJ$10,TRUE,FALSE),IF(INDEX(Команды!$A$2:$AN$7500,MATCH(BI$3,Команды!$A$2:$A$7500,0),$E117+2)=Команды!$AJ$11,TRUE,FALSE),IF(INDEX(Команды!$A$2:$AN$7500,MATCH(BI$3,Команды!$A$2:$A$7500,0),$E117+2)=Команды!$AJ$12,TRUE,FALSE),IF(INDEX(Команды!$A$2:$AN$7500,MATCH(BI$3,Команды!$A$2:$A$7500,0),$E117+2)=Команды!$AJ$13,TRUE,FALSE),IF(INDEX(Команды!$A$2:$AN$7500,MATCH(BI$3,Команды!$A$2:$A$7500,0),$E117+2)=Команды!$AJ$14,TRUE,FALSE),IF(INDEX(Команды!$A$2:$AN$7500,MATCH(BI$3,Команды!$A$2:$A$7500,0),$E117+2)=Команды!$AJ$15,TRUE,FALSE),IF(INDEX(Команды!$A$2:$AN$7500,MATCH(BI$3,Команды!$A$2:$A$7500,0),$E117+2)=Команды!$AJ$16,TRUE,FALSE),,IF(INDEX(Команды!$A$2:$AN$7500,MATCH(BI$3,Команды!$A$2:$A$7500,0),$E117+2)=Команды!$AJ$17,TRUE,FALSE),,IF(INDEX(Команды!$A$2:$AN$7500,MATCH(BI$3,Команды!$A$2:$A$7500,0),$E117+2)=Команды!$AJ$18,TRUE,FALSE),,IF(INDEX(Команды!$A$2:$AN$7500,MATCH(BI$3,Команды!$A$2:$A$7500,0),$E117+2)=Команды!$AJ$19,TRUE,FALSE)),INDEX(Команды!$AJ$2:$AK$19,MATCH(INDEX(Команды!$A$2:$AN$7500,MATCH(BI$3,Команды!$A$2:$A$7500,0),$E117+2),Команды!$AJ$2:$AJ$19,0),2),0)</f>
        <v>0</v>
      </c>
      <c r="BJ117" s="175">
        <f>IF(OR(IF(INDEX(Команды!$A$2:$AN$7500,MATCH(BI$3,Команды!$A$2:$A$7500,0),$E117+2)=Команды!$AJ$2,TRUE,FALSE),IF(INDEX(Команды!$A$2:$AN$7500,MATCH(BI$3,Команды!$A$2:$A$7500,0),$E117+2)=Команды!$AJ$3,TRUE,FALSE),IF(INDEX(Команды!$A$2:$AN$7500,MATCH(BI$3,Команды!$A$2:$A$7500,0),$E117+2)=Команды!$AJ$4,TRUE,FALSE),IF(INDEX(Команды!$A$2:$AN$7500,MATCH(BI$3,Команды!$A$2:$A$7500,0),$E117+2)=Команды!$AJ$5,TRUE,FALSE),IF(INDEX(Команды!$A$2:$AN$7500,MATCH(BI$3,Команды!$A$2:$A$7500,0),$E117+2)=Команды!$AJ$6,TRUE,FALSE),IF(INDEX(Команды!$A$2:$AN$7500,MATCH(BI$3,Команды!$A$2:$A$7500,0),$E117+2)=Команды!$AJ$7,TRUE,FALSE),IF(INDEX(Команды!$A$2:$AN$7500,MATCH(BI$3,Команды!$A$2:$A$7500,0),$E117+2)=Команды!$AJ$8,TRUE,FALSE),IF(INDEX(Команды!$A$2:$AN$7500,MATCH(BI$3,Команды!$A$2:$A$7500,0),$E117+2)=Команды!$AJ$9,TRUE,FALSE),IF(INDEX(Команды!$A$2:$AN$7500,MATCH(BI$3,Команды!$A$2:$A$7500,0),$E117+2)=Команды!$AJ$10,TRUE,FALSE),IF(INDEX(Команды!$A$2:$AN$7500,MATCH(BI$3,Команды!$A$2:$A$7500,0),$E117+2)=Команды!$AJ$11,TRUE,FALSE),IF(INDEX(Команды!$A$2:$AN$7500,MATCH(BI$3,Команды!$A$2:$A$7500,0),$E117+2)=Команды!$AJ$12,TRUE,FALSE),IF(INDEX(Команды!$A$2:$AN$7500,MATCH(BI$3,Команды!$A$2:$A$7500,0),$E117+2)=Команды!$AJ$13,TRUE,FALSE),IF(INDEX(Команды!$A$2:$AN$7500,MATCH(BI$3,Команды!$A$2:$A$7500,0),$E117+2)=Команды!$AJ$14,TRUE,FALSE),IF(INDEX(Команды!$A$2:$AN$7500,MATCH(BI$3,Команды!$A$2:$A$7500,0),$E117+2)=Команды!$AJ$15,TRUE,FALSE),IF(INDEX(Команды!$A$2:$AN$7500,MATCH(BI$3,Команды!$A$2:$A$7500,0),$E117+2)=Команды!$AJ$16,TRUE,FALSE),IF(INDEX(Команды!$A$2:$AN$7500,MATCH(BI$3,Команды!$A$2:$A$7500,0),$E117+2)=Команды!$AJ$17,TRUE,FALSE),IF(INDEX(Команды!$A$2:$AN$7500,MATCH(BI$3,Команды!$A$2:$A$7500,0),$E117+2)=Команды!$AJ$18,TRUE,FALSE),IF(INDEX(Команды!$A$2:$AN$7500,MATCH(BI$3,Команды!$A$2:$A$7500,0),$E117+2)=Команды!$AJ$19,TRUE,FALSE)),INDEX(Команды!$AJ$2:$AL$19,MATCH(INDEX(Команды!$A$2:$AN$7500,MATCH(BI$3,Команды!$A$2:$A$7500,0),$E117+2),Команды!$AJ$2:$AJ$19,0),3),0)</f>
        <v>0</v>
      </c>
      <c r="BK117" s="342"/>
      <c r="BL117" s="174">
        <f>IF(OR(IF(INDEX(Команды!$A$2:$AN$7500,MATCH(BL$3,Команды!$A$2:$A$7500,0),$E117+2)=Команды!$AJ$2,TRUE,FALSE),IF(INDEX(Команды!$A$2:$AN$7500,MATCH(BL$3,Команды!$A$2:$A$7500,0),$E117+2)=Команды!$AJ$3,TRUE,FALSE),IF(INDEX(Команды!$A$2:$AN$7500,MATCH(BL$3,Команды!$A$2:$A$7500,0),$E117+2)=Команды!$AJ$4,TRUE,FALSE),IF(INDEX(Команды!$A$2:$AN$7500,MATCH(BL$3,Команды!$A$2:$A$7500,0),$E117+2)=Команды!$AJ$5,TRUE,FALSE),IF(INDEX(Команды!$A$2:$AN$7500,MATCH(BL$3,Команды!$A$2:$A$7500,0),$E117+2)=Команды!$AJ$6,TRUE,FALSE),IF(INDEX(Команды!$A$2:$AN$7500,MATCH(BL$3,Команды!$A$2:$A$7500,0),$E117+2)=Команды!$AJ$7,TRUE,FALSE),IF(INDEX(Команды!$A$2:$AN$7500,MATCH(BL$3,Команды!$A$2:$A$7500,0),$E117+2)=Команды!$AJ$8,TRUE,FALSE),IF(INDEX(Команды!$A$2:$AN$7500,MATCH(BL$3,Команды!$A$2:$A$7500,0),$E117+2)=Команды!$AJ$9,TRUE,FALSE),IF(INDEX(Команды!$A$2:$AN$7500,MATCH(BL$3,Команды!$A$2:$A$7500,0),$E117+2)=Команды!$AJ$10,TRUE,FALSE),IF(INDEX(Команды!$A$2:$AN$7500,MATCH(BL$3,Команды!$A$2:$A$7500,0),$E117+2)=Команды!$AJ$11,TRUE,FALSE),IF(INDEX(Команды!$A$2:$AN$7500,MATCH(BL$3,Команды!$A$2:$A$7500,0),$E117+2)=Команды!$AJ$12,TRUE,FALSE),IF(INDEX(Команды!$A$2:$AN$7500,MATCH(BL$3,Команды!$A$2:$A$7500,0),$E117+2)=Команды!$AJ$13,TRUE,FALSE),IF(INDEX(Команды!$A$2:$AN$7500,MATCH(BL$3,Команды!$A$2:$A$7500,0),$E117+2)=Команды!$AJ$14,TRUE,FALSE),IF(INDEX(Команды!$A$2:$AN$7500,MATCH(BL$3,Команды!$A$2:$A$7500,0),$E117+2)=Команды!$AJ$15,TRUE,FALSE),IF(INDEX(Команды!$A$2:$AN$7500,MATCH(BL$3,Команды!$A$2:$A$7500,0),$E117+2)=Команды!$AJ$16,TRUE,FALSE),,IF(INDEX(Команды!$A$2:$AN$7500,MATCH(BL$3,Команды!$A$2:$A$7500,0),$E117+2)=Команды!$AJ$17,TRUE,FALSE),,IF(INDEX(Команды!$A$2:$AN$7500,MATCH(BL$3,Команды!$A$2:$A$7500,0),$E117+2)=Команды!$AJ$18,TRUE,FALSE),,IF(INDEX(Команды!$A$2:$AN$7500,MATCH(BL$3,Команды!$A$2:$A$7500,0),$E117+2)=Команды!$AJ$19,TRUE,FALSE)),INDEX(Команды!$AJ$2:$AK$19,MATCH(INDEX(Команды!$A$2:$AN$7500,MATCH(BL$3,Команды!$A$2:$A$7500,0),$E117+2),Команды!$AJ$2:$AJ$19,0),2),0)</f>
        <v>0</v>
      </c>
      <c r="BM117" s="175">
        <f>IF(OR(IF(INDEX(Команды!$A$2:$AN$7500,MATCH(BL$3,Команды!$A$2:$A$7500,0),$E117+2)=Команды!$AJ$2,TRUE,FALSE),IF(INDEX(Команды!$A$2:$AN$7500,MATCH(BL$3,Команды!$A$2:$A$7500,0),$E117+2)=Команды!$AJ$3,TRUE,FALSE),IF(INDEX(Команды!$A$2:$AN$7500,MATCH(BL$3,Команды!$A$2:$A$7500,0),$E117+2)=Команды!$AJ$4,TRUE,FALSE),IF(INDEX(Команды!$A$2:$AN$7500,MATCH(BL$3,Команды!$A$2:$A$7500,0),$E117+2)=Команды!$AJ$5,TRUE,FALSE),IF(INDEX(Команды!$A$2:$AN$7500,MATCH(BL$3,Команды!$A$2:$A$7500,0),$E117+2)=Команды!$AJ$6,TRUE,FALSE),IF(INDEX(Команды!$A$2:$AN$7500,MATCH(BL$3,Команды!$A$2:$A$7500,0),$E117+2)=Команды!$AJ$7,TRUE,FALSE),IF(INDEX(Команды!$A$2:$AN$7500,MATCH(BL$3,Команды!$A$2:$A$7500,0),$E117+2)=Команды!$AJ$8,TRUE,FALSE),IF(INDEX(Команды!$A$2:$AN$7500,MATCH(BL$3,Команды!$A$2:$A$7500,0),$E117+2)=Команды!$AJ$9,TRUE,FALSE),IF(INDEX(Команды!$A$2:$AN$7500,MATCH(BL$3,Команды!$A$2:$A$7500,0),$E117+2)=Команды!$AJ$10,TRUE,FALSE),IF(INDEX(Команды!$A$2:$AN$7500,MATCH(BL$3,Команды!$A$2:$A$7500,0),$E117+2)=Команды!$AJ$11,TRUE,FALSE),IF(INDEX(Команды!$A$2:$AN$7500,MATCH(BL$3,Команды!$A$2:$A$7500,0),$E117+2)=Команды!$AJ$12,TRUE,FALSE),IF(INDEX(Команды!$A$2:$AN$7500,MATCH(BL$3,Команды!$A$2:$A$7500,0),$E117+2)=Команды!$AJ$13,TRUE,FALSE),IF(INDEX(Команды!$A$2:$AN$7500,MATCH(BL$3,Команды!$A$2:$A$7500,0),$E117+2)=Команды!$AJ$14,TRUE,FALSE),IF(INDEX(Команды!$A$2:$AN$7500,MATCH(BL$3,Команды!$A$2:$A$7500,0),$E117+2)=Команды!$AJ$15,TRUE,FALSE),IF(INDEX(Команды!$A$2:$AN$7500,MATCH(BL$3,Команды!$A$2:$A$7500,0),$E117+2)=Команды!$AJ$16,TRUE,FALSE),IF(INDEX(Команды!$A$2:$AN$7500,MATCH(BL$3,Команды!$A$2:$A$7500,0),$E117+2)=Команды!$AJ$17,TRUE,FALSE),IF(INDEX(Команды!$A$2:$AN$7500,MATCH(BL$3,Команды!$A$2:$A$7500,0),$E117+2)=Команды!$AJ$18,TRUE,FALSE),IF(INDEX(Команды!$A$2:$AN$7500,MATCH(BL$3,Команды!$A$2:$A$7500,0),$E117+2)=Команды!$AJ$19,TRUE,FALSE)),INDEX(Команды!$AJ$2:$AL$19,MATCH(INDEX(Команды!$A$2:$AN$7500,MATCH(BL$3,Команды!$A$2:$A$7500,0),$E117+2),Команды!$AJ$2:$AJ$19,0),3),0)</f>
        <v>0</v>
      </c>
      <c r="BN117" s="342"/>
      <c r="BO117" s="174">
        <f>IF(OR(IF(INDEX(Команды!$A$2:$AN$7500,MATCH(BO$3,Команды!$A$2:$A$7500,0),$E117+2)=Команды!$AJ$2,TRUE,FALSE),IF(INDEX(Команды!$A$2:$AN$7500,MATCH(BO$3,Команды!$A$2:$A$7500,0),$E117+2)=Команды!$AJ$3,TRUE,FALSE),IF(INDEX(Команды!$A$2:$AN$7500,MATCH(BO$3,Команды!$A$2:$A$7500,0),$E117+2)=Команды!$AJ$4,TRUE,FALSE),IF(INDEX(Команды!$A$2:$AN$7500,MATCH(BO$3,Команды!$A$2:$A$7500,0),$E117+2)=Команды!$AJ$5,TRUE,FALSE),IF(INDEX(Команды!$A$2:$AN$7500,MATCH(BO$3,Команды!$A$2:$A$7500,0),$E117+2)=Команды!$AJ$6,TRUE,FALSE),IF(INDEX(Команды!$A$2:$AN$7500,MATCH(BO$3,Команды!$A$2:$A$7500,0),$E117+2)=Команды!$AJ$7,TRUE,FALSE),IF(INDEX(Команды!$A$2:$AN$7500,MATCH(BO$3,Команды!$A$2:$A$7500,0),$E117+2)=Команды!$AJ$8,TRUE,FALSE),IF(INDEX(Команды!$A$2:$AN$7500,MATCH(BO$3,Команды!$A$2:$A$7500,0),$E117+2)=Команды!$AJ$9,TRUE,FALSE),IF(INDEX(Команды!$A$2:$AN$7500,MATCH(BO$3,Команды!$A$2:$A$7500,0),$E117+2)=Команды!$AJ$10,TRUE,FALSE),IF(INDEX(Команды!$A$2:$AN$7500,MATCH(BO$3,Команды!$A$2:$A$7500,0),$E117+2)=Команды!$AJ$11,TRUE,FALSE),IF(INDEX(Команды!$A$2:$AN$7500,MATCH(BO$3,Команды!$A$2:$A$7500,0),$E117+2)=Команды!$AJ$12,TRUE,FALSE),IF(INDEX(Команды!$A$2:$AN$7500,MATCH(BO$3,Команды!$A$2:$A$7500,0),$E117+2)=Команды!$AJ$13,TRUE,FALSE),IF(INDEX(Команды!$A$2:$AN$7500,MATCH(BO$3,Команды!$A$2:$A$7500,0),$E117+2)=Команды!$AJ$14,TRUE,FALSE),IF(INDEX(Команды!$A$2:$AN$7500,MATCH(BO$3,Команды!$A$2:$A$7500,0),$E117+2)=Команды!$AJ$15,TRUE,FALSE),IF(INDEX(Команды!$A$2:$AN$7500,MATCH(BO$3,Команды!$A$2:$A$7500,0),$E117+2)=Команды!$AJ$16,TRUE,FALSE),,IF(INDEX(Команды!$A$2:$AN$7500,MATCH(BO$3,Команды!$A$2:$A$7500,0),$E117+2)=Команды!$AJ$17,TRUE,FALSE),,IF(INDEX(Команды!$A$2:$AN$7500,MATCH(BO$3,Команды!$A$2:$A$7500,0),$E117+2)=Команды!$AJ$18,TRUE,FALSE),,IF(INDEX(Команды!$A$2:$AN$7500,MATCH(BO$3,Команды!$A$2:$A$7500,0),$E117+2)=Команды!$AJ$19,TRUE,FALSE)),INDEX(Команды!$AJ$2:$AK$19,MATCH(INDEX(Команды!$A$2:$AN$7500,MATCH(BO$3,Команды!$A$2:$A$7500,0),$E117+2),Команды!$AJ$2:$AJ$19,0),2),0)</f>
        <v>0</v>
      </c>
      <c r="BP117" s="175">
        <f>IF(OR(IF(INDEX(Команды!$A$2:$AN$7500,MATCH(BO$3,Команды!$A$2:$A$7500,0),$E117+2)=Команды!$AJ$2,TRUE,FALSE),IF(INDEX(Команды!$A$2:$AN$7500,MATCH(BO$3,Команды!$A$2:$A$7500,0),$E117+2)=Команды!$AJ$3,TRUE,FALSE),IF(INDEX(Команды!$A$2:$AN$7500,MATCH(BO$3,Команды!$A$2:$A$7500,0),$E117+2)=Команды!$AJ$4,TRUE,FALSE),IF(INDEX(Команды!$A$2:$AN$7500,MATCH(BO$3,Команды!$A$2:$A$7500,0),$E117+2)=Команды!$AJ$5,TRUE,FALSE),IF(INDEX(Команды!$A$2:$AN$7500,MATCH(BO$3,Команды!$A$2:$A$7500,0),$E117+2)=Команды!$AJ$6,TRUE,FALSE),IF(INDEX(Команды!$A$2:$AN$7500,MATCH(BO$3,Команды!$A$2:$A$7500,0),$E117+2)=Команды!$AJ$7,TRUE,FALSE),IF(INDEX(Команды!$A$2:$AN$7500,MATCH(BO$3,Команды!$A$2:$A$7500,0),$E117+2)=Команды!$AJ$8,TRUE,FALSE),IF(INDEX(Команды!$A$2:$AN$7500,MATCH(BO$3,Команды!$A$2:$A$7500,0),$E117+2)=Команды!$AJ$9,TRUE,FALSE),IF(INDEX(Команды!$A$2:$AN$7500,MATCH(BO$3,Команды!$A$2:$A$7500,0),$E117+2)=Команды!$AJ$10,TRUE,FALSE),IF(INDEX(Команды!$A$2:$AN$7500,MATCH(BO$3,Команды!$A$2:$A$7500,0),$E117+2)=Команды!$AJ$11,TRUE,FALSE),IF(INDEX(Команды!$A$2:$AN$7500,MATCH(BO$3,Команды!$A$2:$A$7500,0),$E117+2)=Команды!$AJ$12,TRUE,FALSE),IF(INDEX(Команды!$A$2:$AN$7500,MATCH(BO$3,Команды!$A$2:$A$7500,0),$E117+2)=Команды!$AJ$13,TRUE,FALSE),IF(INDEX(Команды!$A$2:$AN$7500,MATCH(BO$3,Команды!$A$2:$A$7500,0),$E117+2)=Команды!$AJ$14,TRUE,FALSE),IF(INDEX(Команды!$A$2:$AN$7500,MATCH(BO$3,Команды!$A$2:$A$7500,0),$E117+2)=Команды!$AJ$15,TRUE,FALSE),IF(INDEX(Команды!$A$2:$AN$7500,MATCH(BO$3,Команды!$A$2:$A$7500,0),$E117+2)=Команды!$AJ$16,TRUE,FALSE),IF(INDEX(Команды!$A$2:$AN$7500,MATCH(BO$3,Команды!$A$2:$A$7500,0),$E117+2)=Команды!$AJ$17,TRUE,FALSE),IF(INDEX(Команды!$A$2:$AN$7500,MATCH(BO$3,Команды!$A$2:$A$7500,0),$E117+2)=Команды!$AJ$18,TRUE,FALSE),IF(INDEX(Команды!$A$2:$AN$7500,MATCH(BO$3,Команды!$A$2:$A$7500,0),$E117+2)=Команды!$AJ$19,TRUE,FALSE)),INDEX(Команды!$AJ$2:$AL$19,MATCH(INDEX(Команды!$A$2:$AN$7500,MATCH(BO$3,Команды!$A$2:$A$7500,0),$E117+2),Команды!$AJ$2:$AJ$19,0),3),0)</f>
        <v>0</v>
      </c>
      <c r="BQ117" s="342"/>
      <c r="BR117" s="174">
        <f>IF(OR(IF(INDEX(Команды!$A$2:$AN$7500,MATCH(BR$3,Команды!$A$2:$A$7500,0),$E117+2)=Команды!$AJ$2,TRUE,FALSE),IF(INDEX(Команды!$A$2:$AN$7500,MATCH(BR$3,Команды!$A$2:$A$7500,0),$E117+2)=Команды!$AJ$3,TRUE,FALSE),IF(INDEX(Команды!$A$2:$AN$7500,MATCH(BR$3,Команды!$A$2:$A$7500,0),$E117+2)=Команды!$AJ$4,TRUE,FALSE),IF(INDEX(Команды!$A$2:$AN$7500,MATCH(BR$3,Команды!$A$2:$A$7500,0),$E117+2)=Команды!$AJ$5,TRUE,FALSE),IF(INDEX(Команды!$A$2:$AN$7500,MATCH(BR$3,Команды!$A$2:$A$7500,0),$E117+2)=Команды!$AJ$6,TRUE,FALSE),IF(INDEX(Команды!$A$2:$AN$7500,MATCH(BR$3,Команды!$A$2:$A$7500,0),$E117+2)=Команды!$AJ$7,TRUE,FALSE),IF(INDEX(Команды!$A$2:$AN$7500,MATCH(BR$3,Команды!$A$2:$A$7500,0),$E117+2)=Команды!$AJ$8,TRUE,FALSE),IF(INDEX(Команды!$A$2:$AN$7500,MATCH(BR$3,Команды!$A$2:$A$7500,0),$E117+2)=Команды!$AJ$9,TRUE,FALSE),IF(INDEX(Команды!$A$2:$AN$7500,MATCH(BR$3,Команды!$A$2:$A$7500,0),$E117+2)=Команды!$AJ$10,TRUE,FALSE),IF(INDEX(Команды!$A$2:$AN$7500,MATCH(BR$3,Команды!$A$2:$A$7500,0),$E117+2)=Команды!$AJ$11,TRUE,FALSE),IF(INDEX(Команды!$A$2:$AN$7500,MATCH(BR$3,Команды!$A$2:$A$7500,0),$E117+2)=Команды!$AJ$12,TRUE,FALSE),IF(INDEX(Команды!$A$2:$AN$7500,MATCH(BR$3,Команды!$A$2:$A$7500,0),$E117+2)=Команды!$AJ$13,TRUE,FALSE),IF(INDEX(Команды!$A$2:$AN$7500,MATCH(BR$3,Команды!$A$2:$A$7500,0),$E117+2)=Команды!$AJ$14,TRUE,FALSE),IF(INDEX(Команды!$A$2:$AN$7500,MATCH(BR$3,Команды!$A$2:$A$7500,0),$E117+2)=Команды!$AJ$15,TRUE,FALSE),IF(INDEX(Команды!$A$2:$AN$7500,MATCH(BR$3,Команды!$A$2:$A$7500,0),$E117+2)=Команды!$AJ$16,TRUE,FALSE),,IF(INDEX(Команды!$A$2:$AN$7500,MATCH(BR$3,Команды!$A$2:$A$7500,0),$E117+2)=Команды!$AJ$17,TRUE,FALSE),,IF(INDEX(Команды!$A$2:$AN$7500,MATCH(BR$3,Команды!$A$2:$A$7500,0),$E117+2)=Команды!$AJ$18,TRUE,FALSE),,IF(INDEX(Команды!$A$2:$AN$7500,MATCH(BR$3,Команды!$A$2:$A$7500,0),$E117+2)=Команды!$AJ$19,TRUE,FALSE)),INDEX(Команды!$AJ$2:$AK$19,MATCH(INDEX(Команды!$A$2:$AN$7500,MATCH(BR$3,Команды!$A$2:$A$7500,0),$E117+2),Команды!$AJ$2:$AJ$19,0),2),0)</f>
        <v>0</v>
      </c>
      <c r="BS117" s="175">
        <f>IF(OR(IF(INDEX(Команды!$A$2:$AN$7500,MATCH(BR$3,Команды!$A$2:$A$7500,0),$E117+2)=Команды!$AJ$2,TRUE,FALSE),IF(INDEX(Команды!$A$2:$AN$7500,MATCH(BR$3,Команды!$A$2:$A$7500,0),$E117+2)=Команды!$AJ$3,TRUE,FALSE),IF(INDEX(Команды!$A$2:$AN$7500,MATCH(BR$3,Команды!$A$2:$A$7500,0),$E117+2)=Команды!$AJ$4,TRUE,FALSE),IF(INDEX(Команды!$A$2:$AN$7500,MATCH(BR$3,Команды!$A$2:$A$7500,0),$E117+2)=Команды!$AJ$5,TRUE,FALSE),IF(INDEX(Команды!$A$2:$AN$7500,MATCH(BR$3,Команды!$A$2:$A$7500,0),$E117+2)=Команды!$AJ$6,TRUE,FALSE),IF(INDEX(Команды!$A$2:$AN$7500,MATCH(BR$3,Команды!$A$2:$A$7500,0),$E117+2)=Команды!$AJ$7,TRUE,FALSE),IF(INDEX(Команды!$A$2:$AN$7500,MATCH(BR$3,Команды!$A$2:$A$7500,0),$E117+2)=Команды!$AJ$8,TRUE,FALSE),IF(INDEX(Команды!$A$2:$AN$7500,MATCH(BR$3,Команды!$A$2:$A$7500,0),$E117+2)=Команды!$AJ$9,TRUE,FALSE),IF(INDEX(Команды!$A$2:$AN$7500,MATCH(BR$3,Команды!$A$2:$A$7500,0),$E117+2)=Команды!$AJ$10,TRUE,FALSE),IF(INDEX(Команды!$A$2:$AN$7500,MATCH(BR$3,Команды!$A$2:$A$7500,0),$E117+2)=Команды!$AJ$11,TRUE,FALSE),IF(INDEX(Команды!$A$2:$AN$7500,MATCH(BR$3,Команды!$A$2:$A$7500,0),$E117+2)=Команды!$AJ$12,TRUE,FALSE),IF(INDEX(Команды!$A$2:$AN$7500,MATCH(BR$3,Команды!$A$2:$A$7500,0),$E117+2)=Команды!$AJ$13,TRUE,FALSE),IF(INDEX(Команды!$A$2:$AN$7500,MATCH(BR$3,Команды!$A$2:$A$7500,0),$E117+2)=Команды!$AJ$14,TRUE,FALSE),IF(INDEX(Команды!$A$2:$AN$7500,MATCH(BR$3,Команды!$A$2:$A$7500,0),$E117+2)=Команды!$AJ$15,TRUE,FALSE),IF(INDEX(Команды!$A$2:$AN$7500,MATCH(BR$3,Команды!$A$2:$A$7500,0),$E117+2)=Команды!$AJ$16,TRUE,FALSE),IF(INDEX(Команды!$A$2:$AN$7500,MATCH(BR$3,Команды!$A$2:$A$7500,0),$E117+2)=Команды!$AJ$17,TRUE,FALSE),IF(INDEX(Команды!$A$2:$AN$7500,MATCH(BR$3,Команды!$A$2:$A$7500,0),$E117+2)=Команды!$AJ$18,TRUE,FALSE),IF(INDEX(Команды!$A$2:$AN$7500,MATCH(BR$3,Команды!$A$2:$A$7500,0),$E117+2)=Команды!$AJ$19,TRUE,FALSE)),INDEX(Команды!$AJ$2:$AL$19,MATCH(INDEX(Команды!$A$2:$AN$7500,MATCH(BR$3,Команды!$A$2:$A$7500,0),$E117+2),Команды!$AJ$2:$AJ$19,0),3),0)</f>
        <v>0</v>
      </c>
      <c r="BT117" s="342"/>
      <c r="BU117" s="174">
        <f>IF(OR(IF(INDEX(Команды!$A$2:$AN$7500,MATCH(BU$3,Команды!$A$2:$A$7500,0),$E117+2)=Команды!$AJ$2,TRUE,FALSE),IF(INDEX(Команды!$A$2:$AN$7500,MATCH(BU$3,Команды!$A$2:$A$7500,0),$E117+2)=Команды!$AJ$3,TRUE,FALSE),IF(INDEX(Команды!$A$2:$AN$7500,MATCH(BU$3,Команды!$A$2:$A$7500,0),$E117+2)=Команды!$AJ$4,TRUE,FALSE),IF(INDEX(Команды!$A$2:$AN$7500,MATCH(BU$3,Команды!$A$2:$A$7500,0),$E117+2)=Команды!$AJ$5,TRUE,FALSE),IF(INDEX(Команды!$A$2:$AN$7500,MATCH(BU$3,Команды!$A$2:$A$7500,0),$E117+2)=Команды!$AJ$6,TRUE,FALSE),IF(INDEX(Команды!$A$2:$AN$7500,MATCH(BU$3,Команды!$A$2:$A$7500,0),$E117+2)=Команды!$AJ$7,TRUE,FALSE),IF(INDEX(Команды!$A$2:$AN$7500,MATCH(BU$3,Команды!$A$2:$A$7500,0),$E117+2)=Команды!$AJ$8,TRUE,FALSE),IF(INDEX(Команды!$A$2:$AN$7500,MATCH(BU$3,Команды!$A$2:$A$7500,0),$E117+2)=Команды!$AJ$9,TRUE,FALSE),IF(INDEX(Команды!$A$2:$AN$7500,MATCH(BU$3,Команды!$A$2:$A$7500,0),$E117+2)=Команды!$AJ$10,TRUE,FALSE),IF(INDEX(Команды!$A$2:$AN$7500,MATCH(BU$3,Команды!$A$2:$A$7500,0),$E117+2)=Команды!$AJ$11,TRUE,FALSE),IF(INDEX(Команды!$A$2:$AN$7500,MATCH(BU$3,Команды!$A$2:$A$7500,0),$E117+2)=Команды!$AJ$12,TRUE,FALSE),IF(INDEX(Команды!$A$2:$AN$7500,MATCH(BU$3,Команды!$A$2:$A$7500,0),$E117+2)=Команды!$AJ$13,TRUE,FALSE),IF(INDEX(Команды!$A$2:$AN$7500,MATCH(BU$3,Команды!$A$2:$A$7500,0),$E117+2)=Команды!$AJ$14,TRUE,FALSE),IF(INDEX(Команды!$A$2:$AN$7500,MATCH(BU$3,Команды!$A$2:$A$7500,0),$E117+2)=Команды!$AJ$15,TRUE,FALSE),IF(INDEX(Команды!$A$2:$AN$7500,MATCH(BU$3,Команды!$A$2:$A$7500,0),$E117+2)=Команды!$AJ$16,TRUE,FALSE),,IF(INDEX(Команды!$A$2:$AN$7500,MATCH(BU$3,Команды!$A$2:$A$7500,0),$E117+2)=Команды!$AJ$17,TRUE,FALSE),,IF(INDEX(Команды!$A$2:$AN$7500,MATCH(BU$3,Команды!$A$2:$A$7500,0),$E117+2)=Команды!$AJ$18,TRUE,FALSE),,IF(INDEX(Команды!$A$2:$AN$7500,MATCH(BU$3,Команды!$A$2:$A$7500,0),$E117+2)=Команды!$AJ$19,TRUE,FALSE)),INDEX(Команды!$AJ$2:$AK$19,MATCH(INDEX(Команды!$A$2:$AN$7500,MATCH(BU$3,Команды!$A$2:$A$7500,0),$E117+2),Команды!$AJ$2:$AJ$19,0),2),0)</f>
        <v>0</v>
      </c>
      <c r="BV117" s="175">
        <f>IF(OR(IF(INDEX(Команды!$A$2:$AN$7500,MATCH(BU$3,Команды!$A$2:$A$7500,0),$E117+2)=Команды!$AJ$2,TRUE,FALSE),IF(INDEX(Команды!$A$2:$AN$7500,MATCH(BU$3,Команды!$A$2:$A$7500,0),$E117+2)=Команды!$AJ$3,TRUE,FALSE),IF(INDEX(Команды!$A$2:$AN$7500,MATCH(BU$3,Команды!$A$2:$A$7500,0),$E117+2)=Команды!$AJ$4,TRUE,FALSE),IF(INDEX(Команды!$A$2:$AN$7500,MATCH(BU$3,Команды!$A$2:$A$7500,0),$E117+2)=Команды!$AJ$5,TRUE,FALSE),IF(INDEX(Команды!$A$2:$AN$7500,MATCH(BU$3,Команды!$A$2:$A$7500,0),$E117+2)=Команды!$AJ$6,TRUE,FALSE),IF(INDEX(Команды!$A$2:$AN$7500,MATCH(BU$3,Команды!$A$2:$A$7500,0),$E117+2)=Команды!$AJ$7,TRUE,FALSE),IF(INDEX(Команды!$A$2:$AN$7500,MATCH(BU$3,Команды!$A$2:$A$7500,0),$E117+2)=Команды!$AJ$8,TRUE,FALSE),IF(INDEX(Команды!$A$2:$AN$7500,MATCH(BU$3,Команды!$A$2:$A$7500,0),$E117+2)=Команды!$AJ$9,TRUE,FALSE),IF(INDEX(Команды!$A$2:$AN$7500,MATCH(BU$3,Команды!$A$2:$A$7500,0),$E117+2)=Команды!$AJ$10,TRUE,FALSE),IF(INDEX(Команды!$A$2:$AN$7500,MATCH(BU$3,Команды!$A$2:$A$7500,0),$E117+2)=Команды!$AJ$11,TRUE,FALSE),IF(INDEX(Команды!$A$2:$AN$7500,MATCH(BU$3,Команды!$A$2:$A$7500,0),$E117+2)=Команды!$AJ$12,TRUE,FALSE),IF(INDEX(Команды!$A$2:$AN$7500,MATCH(BU$3,Команды!$A$2:$A$7500,0),$E117+2)=Команды!$AJ$13,TRUE,FALSE),IF(INDEX(Команды!$A$2:$AN$7500,MATCH(BU$3,Команды!$A$2:$A$7500,0),$E117+2)=Команды!$AJ$14,TRUE,FALSE),IF(INDEX(Команды!$A$2:$AN$7500,MATCH(BU$3,Команды!$A$2:$A$7500,0),$E117+2)=Команды!$AJ$15,TRUE,FALSE),IF(INDEX(Команды!$A$2:$AN$7500,MATCH(BU$3,Команды!$A$2:$A$7500,0),$E117+2)=Команды!$AJ$16,TRUE,FALSE),IF(INDEX(Команды!$A$2:$AN$7500,MATCH(BU$3,Команды!$A$2:$A$7500,0),$E117+2)=Команды!$AJ$17,TRUE,FALSE),IF(INDEX(Команды!$A$2:$AN$7500,MATCH(BU$3,Команды!$A$2:$A$7500,0),$E117+2)=Команды!$AJ$18,TRUE,FALSE),IF(INDEX(Команды!$A$2:$AN$7500,MATCH(BU$3,Команды!$A$2:$A$7500,0),$E117+2)=Команды!$AJ$19,TRUE,FALSE)),INDEX(Команды!$AJ$2:$AL$19,MATCH(INDEX(Команды!$A$2:$AN$7500,MATCH(BU$3,Команды!$A$2:$A$7500,0),$E117+2),Команды!$AJ$2:$AJ$19,0),3),0)</f>
        <v>0</v>
      </c>
      <c r="BW117" s="342"/>
      <c r="BX117" s="174">
        <f>IF(OR(IF(INDEX(Команды!$A$2:$AN$7500,MATCH(BX$3,Команды!$A$2:$A$7500,0),$E117+2)=Команды!$AJ$2,TRUE,FALSE),IF(INDEX(Команды!$A$2:$AN$7500,MATCH(BX$3,Команды!$A$2:$A$7500,0),$E117+2)=Команды!$AJ$3,TRUE,FALSE),IF(INDEX(Команды!$A$2:$AN$7500,MATCH(BX$3,Команды!$A$2:$A$7500,0),$E117+2)=Команды!$AJ$4,TRUE,FALSE),IF(INDEX(Команды!$A$2:$AN$7500,MATCH(BX$3,Команды!$A$2:$A$7500,0),$E117+2)=Команды!$AJ$5,TRUE,FALSE),IF(INDEX(Команды!$A$2:$AN$7500,MATCH(BX$3,Команды!$A$2:$A$7500,0),$E117+2)=Команды!$AJ$6,TRUE,FALSE),IF(INDEX(Команды!$A$2:$AN$7500,MATCH(BX$3,Команды!$A$2:$A$7500,0),$E117+2)=Команды!$AJ$7,TRUE,FALSE),IF(INDEX(Команды!$A$2:$AN$7500,MATCH(BX$3,Команды!$A$2:$A$7500,0),$E117+2)=Команды!$AJ$8,TRUE,FALSE),IF(INDEX(Команды!$A$2:$AN$7500,MATCH(BX$3,Команды!$A$2:$A$7500,0),$E117+2)=Команды!$AJ$9,TRUE,FALSE),IF(INDEX(Команды!$A$2:$AN$7500,MATCH(BX$3,Команды!$A$2:$A$7500,0),$E117+2)=Команды!$AJ$10,TRUE,FALSE),IF(INDEX(Команды!$A$2:$AN$7500,MATCH(BX$3,Команды!$A$2:$A$7500,0),$E117+2)=Команды!$AJ$11,TRUE,FALSE),IF(INDEX(Команды!$A$2:$AN$7500,MATCH(BX$3,Команды!$A$2:$A$7500,0),$E117+2)=Команды!$AJ$12,TRUE,FALSE),IF(INDEX(Команды!$A$2:$AN$7500,MATCH(BX$3,Команды!$A$2:$A$7500,0),$E117+2)=Команды!$AJ$13,TRUE,FALSE),IF(INDEX(Команды!$A$2:$AN$7500,MATCH(BX$3,Команды!$A$2:$A$7500,0),$E117+2)=Команды!$AJ$14,TRUE,FALSE),IF(INDEX(Команды!$A$2:$AN$7500,MATCH(BX$3,Команды!$A$2:$A$7500,0),$E117+2)=Команды!$AJ$15,TRUE,FALSE),IF(INDEX(Команды!$A$2:$AN$7500,MATCH(BX$3,Команды!$A$2:$A$7500,0),$E117+2)=Команды!$AJ$16,TRUE,FALSE),,IF(INDEX(Команды!$A$2:$AN$7500,MATCH(BX$3,Команды!$A$2:$A$7500,0),$E117+2)=Команды!$AJ$17,TRUE,FALSE),,IF(INDEX(Команды!$A$2:$AN$7500,MATCH(BX$3,Команды!$A$2:$A$7500,0),$E117+2)=Команды!$AJ$18,TRUE,FALSE),,IF(INDEX(Команды!$A$2:$AN$7500,MATCH(BX$3,Команды!$A$2:$A$7500,0),$E117+2)=Команды!$AJ$19,TRUE,FALSE)),INDEX(Команды!$AJ$2:$AK$19,MATCH(INDEX(Команды!$A$2:$AN$7500,MATCH(BX$3,Команды!$A$2:$A$7500,0),$E117+2),Команды!$AJ$2:$AJ$19,0),2),0)</f>
        <v>0</v>
      </c>
      <c r="BY117" s="175">
        <f>IF(OR(IF(INDEX(Команды!$A$2:$AN$7500,MATCH(BX$3,Команды!$A$2:$A$7500,0),$E117+2)=Команды!$AJ$2,TRUE,FALSE),IF(INDEX(Команды!$A$2:$AN$7500,MATCH(BX$3,Команды!$A$2:$A$7500,0),$E117+2)=Команды!$AJ$3,TRUE,FALSE),IF(INDEX(Команды!$A$2:$AN$7500,MATCH(BX$3,Команды!$A$2:$A$7500,0),$E117+2)=Команды!$AJ$4,TRUE,FALSE),IF(INDEX(Команды!$A$2:$AN$7500,MATCH(BX$3,Команды!$A$2:$A$7500,0),$E117+2)=Команды!$AJ$5,TRUE,FALSE),IF(INDEX(Команды!$A$2:$AN$7500,MATCH(BX$3,Команды!$A$2:$A$7500,0),$E117+2)=Команды!$AJ$6,TRUE,FALSE),IF(INDEX(Команды!$A$2:$AN$7500,MATCH(BX$3,Команды!$A$2:$A$7500,0),$E117+2)=Команды!$AJ$7,TRUE,FALSE),IF(INDEX(Команды!$A$2:$AN$7500,MATCH(BX$3,Команды!$A$2:$A$7500,0),$E117+2)=Команды!$AJ$8,TRUE,FALSE),IF(INDEX(Команды!$A$2:$AN$7500,MATCH(BX$3,Команды!$A$2:$A$7500,0),$E117+2)=Команды!$AJ$9,TRUE,FALSE),IF(INDEX(Команды!$A$2:$AN$7500,MATCH(BX$3,Команды!$A$2:$A$7500,0),$E117+2)=Команды!$AJ$10,TRUE,FALSE),IF(INDEX(Команды!$A$2:$AN$7500,MATCH(BX$3,Команды!$A$2:$A$7500,0),$E117+2)=Команды!$AJ$11,TRUE,FALSE),IF(INDEX(Команды!$A$2:$AN$7500,MATCH(BX$3,Команды!$A$2:$A$7500,0),$E117+2)=Команды!$AJ$12,TRUE,FALSE),IF(INDEX(Команды!$A$2:$AN$7500,MATCH(BX$3,Команды!$A$2:$A$7500,0),$E117+2)=Команды!$AJ$13,TRUE,FALSE),IF(INDEX(Команды!$A$2:$AN$7500,MATCH(BX$3,Команды!$A$2:$A$7500,0),$E117+2)=Команды!$AJ$14,TRUE,FALSE),IF(INDEX(Команды!$A$2:$AN$7500,MATCH(BX$3,Команды!$A$2:$A$7500,0),$E117+2)=Команды!$AJ$15,TRUE,FALSE),IF(INDEX(Команды!$A$2:$AN$7500,MATCH(BX$3,Команды!$A$2:$A$7500,0),$E117+2)=Команды!$AJ$16,TRUE,FALSE),IF(INDEX(Команды!$A$2:$AN$7500,MATCH(BX$3,Команды!$A$2:$A$7500,0),$E117+2)=Команды!$AJ$17,TRUE,FALSE),IF(INDEX(Команды!$A$2:$AN$7500,MATCH(BX$3,Команды!$A$2:$A$7500,0),$E117+2)=Команды!$AJ$18,TRUE,FALSE),IF(INDEX(Команды!$A$2:$AN$7500,MATCH(BX$3,Команды!$A$2:$A$7500,0),$E117+2)=Команды!$AJ$19,TRUE,FALSE)),INDEX(Команды!$AJ$2:$AL$19,MATCH(INDEX(Команды!$A$2:$AN$7500,MATCH(BX$3,Команды!$A$2:$A$7500,0),$E117+2),Команды!$AJ$2:$AJ$19,0),3),0)</f>
        <v>0</v>
      </c>
      <c r="BZ117" s="342"/>
      <c r="CA117" s="174">
        <f>IF(OR(IF(INDEX(Команды!$A$2:$AN$7500,MATCH(CA$3,Команды!$A$2:$A$7500,0),$E117+2)=Команды!$AJ$2,TRUE,FALSE),IF(INDEX(Команды!$A$2:$AN$7500,MATCH(CA$3,Команды!$A$2:$A$7500,0),$E117+2)=Команды!$AJ$3,TRUE,FALSE),IF(INDEX(Команды!$A$2:$AN$7500,MATCH(CA$3,Команды!$A$2:$A$7500,0),$E117+2)=Команды!$AJ$4,TRUE,FALSE),IF(INDEX(Команды!$A$2:$AN$7500,MATCH(CA$3,Команды!$A$2:$A$7500,0),$E117+2)=Команды!$AJ$5,TRUE,FALSE),IF(INDEX(Команды!$A$2:$AN$7500,MATCH(CA$3,Команды!$A$2:$A$7500,0),$E117+2)=Команды!$AJ$6,TRUE,FALSE),IF(INDEX(Команды!$A$2:$AN$7500,MATCH(CA$3,Команды!$A$2:$A$7500,0),$E117+2)=Команды!$AJ$7,TRUE,FALSE),IF(INDEX(Команды!$A$2:$AN$7500,MATCH(CA$3,Команды!$A$2:$A$7500,0),$E117+2)=Команды!$AJ$8,TRUE,FALSE),IF(INDEX(Команды!$A$2:$AN$7500,MATCH(CA$3,Команды!$A$2:$A$7500,0),$E117+2)=Команды!$AJ$9,TRUE,FALSE),IF(INDEX(Команды!$A$2:$AN$7500,MATCH(CA$3,Команды!$A$2:$A$7500,0),$E117+2)=Команды!$AJ$10,TRUE,FALSE),IF(INDEX(Команды!$A$2:$AN$7500,MATCH(CA$3,Команды!$A$2:$A$7500,0),$E117+2)=Команды!$AJ$11,TRUE,FALSE),IF(INDEX(Команды!$A$2:$AN$7500,MATCH(CA$3,Команды!$A$2:$A$7500,0),$E117+2)=Команды!$AJ$12,TRUE,FALSE),IF(INDEX(Команды!$A$2:$AN$7500,MATCH(CA$3,Команды!$A$2:$A$7500,0),$E117+2)=Команды!$AJ$13,TRUE,FALSE),IF(INDEX(Команды!$A$2:$AN$7500,MATCH(CA$3,Команды!$A$2:$A$7500,0),$E117+2)=Команды!$AJ$14,TRUE,FALSE),IF(INDEX(Команды!$A$2:$AN$7500,MATCH(CA$3,Команды!$A$2:$A$7500,0),$E117+2)=Команды!$AJ$15,TRUE,FALSE),IF(INDEX(Команды!$A$2:$AN$7500,MATCH(CA$3,Команды!$A$2:$A$7500,0),$E117+2)=Команды!$AJ$16,TRUE,FALSE),,IF(INDEX(Команды!$A$2:$AN$7500,MATCH(CA$3,Команды!$A$2:$A$7500,0),$E117+2)=Команды!$AJ$17,TRUE,FALSE),,IF(INDEX(Команды!$A$2:$AN$7500,MATCH(CA$3,Команды!$A$2:$A$7500,0),$E117+2)=Команды!$AJ$18,TRUE,FALSE),,IF(INDEX(Команды!$A$2:$AN$7500,MATCH(CA$3,Команды!$A$2:$A$7500,0),$E117+2)=Команды!$AJ$19,TRUE,FALSE)),INDEX(Команды!$AJ$2:$AK$19,MATCH(INDEX(Команды!$A$2:$AN$7500,MATCH(CA$3,Команды!$A$2:$A$7500,0),$E117+2),Команды!$AJ$2:$AJ$19,0),2),0)</f>
        <v>0</v>
      </c>
      <c r="CB117" s="175">
        <f>IF(OR(IF(INDEX(Команды!$A$2:$AN$7500,MATCH(CA$3,Команды!$A$2:$A$7500,0),$E117+2)=Команды!$AJ$2,TRUE,FALSE),IF(INDEX(Команды!$A$2:$AN$7500,MATCH(CA$3,Команды!$A$2:$A$7500,0),$E117+2)=Команды!$AJ$3,TRUE,FALSE),IF(INDEX(Команды!$A$2:$AN$7500,MATCH(CA$3,Команды!$A$2:$A$7500,0),$E117+2)=Команды!$AJ$4,TRUE,FALSE),IF(INDEX(Команды!$A$2:$AN$7500,MATCH(CA$3,Команды!$A$2:$A$7500,0),$E117+2)=Команды!$AJ$5,TRUE,FALSE),IF(INDEX(Команды!$A$2:$AN$7500,MATCH(CA$3,Команды!$A$2:$A$7500,0),$E117+2)=Команды!$AJ$6,TRUE,FALSE),IF(INDEX(Команды!$A$2:$AN$7500,MATCH(CA$3,Команды!$A$2:$A$7500,0),$E117+2)=Команды!$AJ$7,TRUE,FALSE),IF(INDEX(Команды!$A$2:$AN$7500,MATCH(CA$3,Команды!$A$2:$A$7500,0),$E117+2)=Команды!$AJ$8,TRUE,FALSE),IF(INDEX(Команды!$A$2:$AN$7500,MATCH(CA$3,Команды!$A$2:$A$7500,0),$E117+2)=Команды!$AJ$9,TRUE,FALSE),IF(INDEX(Команды!$A$2:$AN$7500,MATCH(CA$3,Команды!$A$2:$A$7500,0),$E117+2)=Команды!$AJ$10,TRUE,FALSE),IF(INDEX(Команды!$A$2:$AN$7500,MATCH(CA$3,Команды!$A$2:$A$7500,0),$E117+2)=Команды!$AJ$11,TRUE,FALSE),IF(INDEX(Команды!$A$2:$AN$7500,MATCH(CA$3,Команды!$A$2:$A$7500,0),$E117+2)=Команды!$AJ$12,TRUE,FALSE),IF(INDEX(Команды!$A$2:$AN$7500,MATCH(CA$3,Команды!$A$2:$A$7500,0),$E117+2)=Команды!$AJ$13,TRUE,FALSE),IF(INDEX(Команды!$A$2:$AN$7500,MATCH(CA$3,Команды!$A$2:$A$7500,0),$E117+2)=Команды!$AJ$14,TRUE,FALSE),IF(INDEX(Команды!$A$2:$AN$7500,MATCH(CA$3,Команды!$A$2:$A$7500,0),$E117+2)=Команды!$AJ$15,TRUE,FALSE),IF(INDEX(Команды!$A$2:$AN$7500,MATCH(CA$3,Команды!$A$2:$A$7500,0),$E117+2)=Команды!$AJ$16,TRUE,FALSE),IF(INDEX(Команды!$A$2:$AN$7500,MATCH(CA$3,Команды!$A$2:$A$7500,0),$E117+2)=Команды!$AJ$17,TRUE,FALSE),IF(INDEX(Команды!$A$2:$AN$7500,MATCH(CA$3,Команды!$A$2:$A$7500,0),$E117+2)=Команды!$AJ$18,TRUE,FALSE),IF(INDEX(Команды!$A$2:$AN$7500,MATCH(CA$3,Команды!$A$2:$A$7500,0),$E117+2)=Команды!$AJ$19,TRUE,FALSE)),INDEX(Команды!$AJ$2:$AL$19,MATCH(INDEX(Команды!$A$2:$AN$7500,MATCH(CA$3,Команды!$A$2:$A$7500,0),$E117+2),Команды!$AJ$2:$AJ$19,0),3),0)</f>
        <v>0</v>
      </c>
      <c r="CC117" s="342"/>
      <c r="CD117" s="174">
        <f>IF(OR(IF(INDEX(Команды!$A$2:$AN$7500,MATCH(CD$3,Команды!$A$2:$A$7500,0),$E117+2)=Команды!$AJ$2,TRUE,FALSE),IF(INDEX(Команды!$A$2:$AN$7500,MATCH(CD$3,Команды!$A$2:$A$7500,0),$E117+2)=Команды!$AJ$3,TRUE,FALSE),IF(INDEX(Команды!$A$2:$AN$7500,MATCH(CD$3,Команды!$A$2:$A$7500,0),$E117+2)=Команды!$AJ$4,TRUE,FALSE),IF(INDEX(Команды!$A$2:$AN$7500,MATCH(CD$3,Команды!$A$2:$A$7500,0),$E117+2)=Команды!$AJ$5,TRUE,FALSE),IF(INDEX(Команды!$A$2:$AN$7500,MATCH(CD$3,Команды!$A$2:$A$7500,0),$E117+2)=Команды!$AJ$6,TRUE,FALSE),IF(INDEX(Команды!$A$2:$AN$7500,MATCH(CD$3,Команды!$A$2:$A$7500,0),$E117+2)=Команды!$AJ$7,TRUE,FALSE),IF(INDEX(Команды!$A$2:$AN$7500,MATCH(CD$3,Команды!$A$2:$A$7500,0),$E117+2)=Команды!$AJ$8,TRUE,FALSE),IF(INDEX(Команды!$A$2:$AN$7500,MATCH(CD$3,Команды!$A$2:$A$7500,0),$E117+2)=Команды!$AJ$9,TRUE,FALSE),IF(INDEX(Команды!$A$2:$AN$7500,MATCH(CD$3,Команды!$A$2:$A$7500,0),$E117+2)=Команды!$AJ$10,TRUE,FALSE),IF(INDEX(Команды!$A$2:$AN$7500,MATCH(CD$3,Команды!$A$2:$A$7500,0),$E117+2)=Команды!$AJ$11,TRUE,FALSE),IF(INDEX(Команды!$A$2:$AN$7500,MATCH(CD$3,Команды!$A$2:$A$7500,0),$E117+2)=Команды!$AJ$12,TRUE,FALSE),IF(INDEX(Команды!$A$2:$AN$7500,MATCH(CD$3,Команды!$A$2:$A$7500,0),$E117+2)=Команды!$AJ$13,TRUE,FALSE),IF(INDEX(Команды!$A$2:$AN$7500,MATCH(CD$3,Команды!$A$2:$A$7500,0),$E117+2)=Команды!$AJ$14,TRUE,FALSE),IF(INDEX(Команды!$A$2:$AN$7500,MATCH(CD$3,Команды!$A$2:$A$7500,0),$E117+2)=Команды!$AJ$15,TRUE,FALSE),IF(INDEX(Команды!$A$2:$AN$7500,MATCH(CD$3,Команды!$A$2:$A$7500,0),$E117+2)=Команды!$AJ$16,TRUE,FALSE),,IF(INDEX(Команды!$A$2:$AN$7500,MATCH(CD$3,Команды!$A$2:$A$7500,0),$E117+2)=Команды!$AJ$17,TRUE,FALSE),,IF(INDEX(Команды!$A$2:$AN$7500,MATCH(CD$3,Команды!$A$2:$A$7500,0),$E117+2)=Команды!$AJ$18,TRUE,FALSE),,IF(INDEX(Команды!$A$2:$AN$7500,MATCH(CD$3,Команды!$A$2:$A$7500,0),$E117+2)=Команды!$AJ$19,TRUE,FALSE)),INDEX(Команды!$AJ$2:$AK$19,MATCH(INDEX(Команды!$A$2:$AN$7500,MATCH(CD$3,Команды!$A$2:$A$7500,0),$E117+2),Команды!$AJ$2:$AJ$19,0),2),0)</f>
        <v>0</v>
      </c>
      <c r="CE117" s="175">
        <f>IF(OR(IF(INDEX(Команды!$A$2:$AN$7500,MATCH(CD$3,Команды!$A$2:$A$7500,0),$E117+2)=Команды!$AJ$2,TRUE,FALSE),IF(INDEX(Команды!$A$2:$AN$7500,MATCH(CD$3,Команды!$A$2:$A$7500,0),$E117+2)=Команды!$AJ$3,TRUE,FALSE),IF(INDEX(Команды!$A$2:$AN$7500,MATCH(CD$3,Команды!$A$2:$A$7500,0),$E117+2)=Команды!$AJ$4,TRUE,FALSE),IF(INDEX(Команды!$A$2:$AN$7500,MATCH(CD$3,Команды!$A$2:$A$7500,0),$E117+2)=Команды!$AJ$5,TRUE,FALSE),IF(INDEX(Команды!$A$2:$AN$7500,MATCH(CD$3,Команды!$A$2:$A$7500,0),$E117+2)=Команды!$AJ$6,TRUE,FALSE),IF(INDEX(Команды!$A$2:$AN$7500,MATCH(CD$3,Команды!$A$2:$A$7500,0),$E117+2)=Команды!$AJ$7,TRUE,FALSE),IF(INDEX(Команды!$A$2:$AN$7500,MATCH(CD$3,Команды!$A$2:$A$7500,0),$E117+2)=Команды!$AJ$8,TRUE,FALSE),IF(INDEX(Команды!$A$2:$AN$7500,MATCH(CD$3,Команды!$A$2:$A$7500,0),$E117+2)=Команды!$AJ$9,TRUE,FALSE),IF(INDEX(Команды!$A$2:$AN$7500,MATCH(CD$3,Команды!$A$2:$A$7500,0),$E117+2)=Команды!$AJ$10,TRUE,FALSE),IF(INDEX(Команды!$A$2:$AN$7500,MATCH(CD$3,Команды!$A$2:$A$7500,0),$E117+2)=Команды!$AJ$11,TRUE,FALSE),IF(INDEX(Команды!$A$2:$AN$7500,MATCH(CD$3,Команды!$A$2:$A$7500,0),$E117+2)=Команды!$AJ$12,TRUE,FALSE),IF(INDEX(Команды!$A$2:$AN$7500,MATCH(CD$3,Команды!$A$2:$A$7500,0),$E117+2)=Команды!$AJ$13,TRUE,FALSE),IF(INDEX(Команды!$A$2:$AN$7500,MATCH(CD$3,Команды!$A$2:$A$7500,0),$E117+2)=Команды!$AJ$14,TRUE,FALSE),IF(INDEX(Команды!$A$2:$AN$7500,MATCH(CD$3,Команды!$A$2:$A$7500,0),$E117+2)=Команды!$AJ$15,TRUE,FALSE),IF(INDEX(Команды!$A$2:$AN$7500,MATCH(CD$3,Команды!$A$2:$A$7500,0),$E117+2)=Команды!$AJ$16,TRUE,FALSE),IF(INDEX(Команды!$A$2:$AN$7500,MATCH(CD$3,Команды!$A$2:$A$7500,0),$E117+2)=Команды!$AJ$17,TRUE,FALSE),IF(INDEX(Команды!$A$2:$AN$7500,MATCH(CD$3,Команды!$A$2:$A$7500,0),$E117+2)=Команды!$AJ$18,TRUE,FALSE),IF(INDEX(Команды!$A$2:$AN$7500,MATCH(CD$3,Команды!$A$2:$A$7500,0),$E117+2)=Команды!$AJ$19,TRUE,FALSE)),INDEX(Команды!$AJ$2:$AL$19,MATCH(INDEX(Команды!$A$2:$AN$7500,MATCH(CD$3,Команды!$A$2:$A$7500,0),$E117+2),Команды!$AJ$2:$AJ$19,0),3),0)</f>
        <v>0</v>
      </c>
      <c r="CF117" s="342"/>
      <c r="CG117" s="174">
        <f>IF(OR(IF(INDEX(Команды!$A$2:$AN$7500,MATCH(CG$3,Команды!$A$2:$A$7500,0),$E117+2)=Команды!$AJ$2,TRUE,FALSE),IF(INDEX(Команды!$A$2:$AN$7500,MATCH(CG$3,Команды!$A$2:$A$7500,0),$E117+2)=Команды!$AJ$3,TRUE,FALSE),IF(INDEX(Команды!$A$2:$AN$7500,MATCH(CG$3,Команды!$A$2:$A$7500,0),$E117+2)=Команды!$AJ$4,TRUE,FALSE),IF(INDEX(Команды!$A$2:$AN$7500,MATCH(CG$3,Команды!$A$2:$A$7500,0),$E117+2)=Команды!$AJ$5,TRUE,FALSE),IF(INDEX(Команды!$A$2:$AN$7500,MATCH(CG$3,Команды!$A$2:$A$7500,0),$E117+2)=Команды!$AJ$6,TRUE,FALSE),IF(INDEX(Команды!$A$2:$AN$7500,MATCH(CG$3,Команды!$A$2:$A$7500,0),$E117+2)=Команды!$AJ$7,TRUE,FALSE),IF(INDEX(Команды!$A$2:$AN$7500,MATCH(CG$3,Команды!$A$2:$A$7500,0),$E117+2)=Команды!$AJ$8,TRUE,FALSE),IF(INDEX(Команды!$A$2:$AN$7500,MATCH(CG$3,Команды!$A$2:$A$7500,0),$E117+2)=Команды!$AJ$9,TRUE,FALSE),IF(INDEX(Команды!$A$2:$AN$7500,MATCH(CG$3,Команды!$A$2:$A$7500,0),$E117+2)=Команды!$AJ$10,TRUE,FALSE),IF(INDEX(Команды!$A$2:$AN$7500,MATCH(CG$3,Команды!$A$2:$A$7500,0),$E117+2)=Команды!$AJ$11,TRUE,FALSE),IF(INDEX(Команды!$A$2:$AN$7500,MATCH(CG$3,Команды!$A$2:$A$7500,0),$E117+2)=Команды!$AJ$12,TRUE,FALSE),IF(INDEX(Команды!$A$2:$AN$7500,MATCH(CG$3,Команды!$A$2:$A$7500,0),$E117+2)=Команды!$AJ$13,TRUE,FALSE),IF(INDEX(Команды!$A$2:$AN$7500,MATCH(CG$3,Команды!$A$2:$A$7500,0),$E117+2)=Команды!$AJ$14,TRUE,FALSE),IF(INDEX(Команды!$A$2:$AN$7500,MATCH(CG$3,Команды!$A$2:$A$7500,0),$E117+2)=Команды!$AJ$15,TRUE,FALSE),IF(INDEX(Команды!$A$2:$AN$7500,MATCH(CG$3,Команды!$A$2:$A$7500,0),$E117+2)=Команды!$AJ$16,TRUE,FALSE),,IF(INDEX(Команды!$A$2:$AN$7500,MATCH(CG$3,Команды!$A$2:$A$7500,0),$E117+2)=Команды!$AJ$17,TRUE,FALSE),,IF(INDEX(Команды!$A$2:$AN$7500,MATCH(CG$3,Команды!$A$2:$A$7500,0),$E117+2)=Команды!$AJ$18,TRUE,FALSE),,IF(INDEX(Команды!$A$2:$AN$7500,MATCH(CG$3,Команды!$A$2:$A$7500,0),$E117+2)=Команды!$AJ$19,TRUE,FALSE)),INDEX(Команды!$AJ$2:$AK$19,MATCH(INDEX(Команды!$A$2:$AN$7500,MATCH(CG$3,Команды!$A$2:$A$7500,0),$E117+2),Команды!$AJ$2:$AJ$19,0),2),0)</f>
        <v>0</v>
      </c>
      <c r="CH117" s="175">
        <f>IF(OR(IF(INDEX(Команды!$A$2:$AN$7500,MATCH(CG$3,Команды!$A$2:$A$7500,0),$E117+2)=Команды!$AJ$2,TRUE,FALSE),IF(INDEX(Команды!$A$2:$AN$7500,MATCH(CG$3,Команды!$A$2:$A$7500,0),$E117+2)=Команды!$AJ$3,TRUE,FALSE),IF(INDEX(Команды!$A$2:$AN$7500,MATCH(CG$3,Команды!$A$2:$A$7500,0),$E117+2)=Команды!$AJ$4,TRUE,FALSE),IF(INDEX(Команды!$A$2:$AN$7500,MATCH(CG$3,Команды!$A$2:$A$7500,0),$E117+2)=Команды!$AJ$5,TRUE,FALSE),IF(INDEX(Команды!$A$2:$AN$7500,MATCH(CG$3,Команды!$A$2:$A$7500,0),$E117+2)=Команды!$AJ$6,TRUE,FALSE),IF(INDEX(Команды!$A$2:$AN$7500,MATCH(CG$3,Команды!$A$2:$A$7500,0),$E117+2)=Команды!$AJ$7,TRUE,FALSE),IF(INDEX(Команды!$A$2:$AN$7500,MATCH(CG$3,Команды!$A$2:$A$7500,0),$E117+2)=Команды!$AJ$8,TRUE,FALSE),IF(INDEX(Команды!$A$2:$AN$7500,MATCH(CG$3,Команды!$A$2:$A$7500,0),$E117+2)=Команды!$AJ$9,TRUE,FALSE),IF(INDEX(Команды!$A$2:$AN$7500,MATCH(CG$3,Команды!$A$2:$A$7500,0),$E117+2)=Команды!$AJ$10,TRUE,FALSE),IF(INDEX(Команды!$A$2:$AN$7500,MATCH(CG$3,Команды!$A$2:$A$7500,0),$E117+2)=Команды!$AJ$11,TRUE,FALSE),IF(INDEX(Команды!$A$2:$AN$7500,MATCH(CG$3,Команды!$A$2:$A$7500,0),$E117+2)=Команды!$AJ$12,TRUE,FALSE),IF(INDEX(Команды!$A$2:$AN$7500,MATCH(CG$3,Команды!$A$2:$A$7500,0),$E117+2)=Команды!$AJ$13,TRUE,FALSE),IF(INDEX(Команды!$A$2:$AN$7500,MATCH(CG$3,Команды!$A$2:$A$7500,0),$E117+2)=Команды!$AJ$14,TRUE,FALSE),IF(INDEX(Команды!$A$2:$AN$7500,MATCH(CG$3,Команды!$A$2:$A$7500,0),$E117+2)=Команды!$AJ$15,TRUE,FALSE),IF(INDEX(Команды!$A$2:$AN$7500,MATCH(CG$3,Команды!$A$2:$A$7500,0),$E117+2)=Команды!$AJ$16,TRUE,FALSE),IF(INDEX(Команды!$A$2:$AN$7500,MATCH(CG$3,Команды!$A$2:$A$7500,0),$E117+2)=Команды!$AJ$17,TRUE,FALSE),IF(INDEX(Команды!$A$2:$AN$7500,MATCH(CG$3,Команды!$A$2:$A$7500,0),$E117+2)=Команды!$AJ$18,TRUE,FALSE),IF(INDEX(Команды!$A$2:$AN$7500,MATCH(CG$3,Команды!$A$2:$A$7500,0),$E117+2)=Команды!$AJ$19,TRUE,FALSE)),INDEX(Команды!$AJ$2:$AL$19,MATCH(INDEX(Команды!$A$2:$AN$7500,MATCH(CG$3,Команды!$A$2:$A$7500,0),$E117+2),Команды!$AJ$2:$AJ$19,0),3),0)</f>
        <v>0</v>
      </c>
      <c r="CI117" s="342"/>
      <c r="CJ117" s="174">
        <f>IF(OR(IF(INDEX(Команды!$A$2:$AN$7500,MATCH(CJ$3,Команды!$A$2:$A$7500,0),$E117+2)=Команды!$AJ$2,TRUE,FALSE),IF(INDEX(Команды!$A$2:$AN$7500,MATCH(CJ$3,Команды!$A$2:$A$7500,0),$E117+2)=Команды!$AJ$3,TRUE,FALSE),IF(INDEX(Команды!$A$2:$AN$7500,MATCH(CJ$3,Команды!$A$2:$A$7500,0),$E117+2)=Команды!$AJ$4,TRUE,FALSE),IF(INDEX(Команды!$A$2:$AN$7500,MATCH(CJ$3,Команды!$A$2:$A$7500,0),$E117+2)=Команды!$AJ$5,TRUE,FALSE),IF(INDEX(Команды!$A$2:$AN$7500,MATCH(CJ$3,Команды!$A$2:$A$7500,0),$E117+2)=Команды!$AJ$6,TRUE,FALSE),IF(INDEX(Команды!$A$2:$AN$7500,MATCH(CJ$3,Команды!$A$2:$A$7500,0),$E117+2)=Команды!$AJ$7,TRUE,FALSE),IF(INDEX(Команды!$A$2:$AN$7500,MATCH(CJ$3,Команды!$A$2:$A$7500,0),$E117+2)=Команды!$AJ$8,TRUE,FALSE),IF(INDEX(Команды!$A$2:$AN$7500,MATCH(CJ$3,Команды!$A$2:$A$7500,0),$E117+2)=Команды!$AJ$9,TRUE,FALSE),IF(INDEX(Команды!$A$2:$AN$7500,MATCH(CJ$3,Команды!$A$2:$A$7500,0),$E117+2)=Команды!$AJ$10,TRUE,FALSE),IF(INDEX(Команды!$A$2:$AN$7500,MATCH(CJ$3,Команды!$A$2:$A$7500,0),$E117+2)=Команды!$AJ$11,TRUE,FALSE),IF(INDEX(Команды!$A$2:$AN$7500,MATCH(CJ$3,Команды!$A$2:$A$7500,0),$E117+2)=Команды!$AJ$12,TRUE,FALSE),IF(INDEX(Команды!$A$2:$AN$7500,MATCH(CJ$3,Команды!$A$2:$A$7500,0),$E117+2)=Команды!$AJ$13,TRUE,FALSE),IF(INDEX(Команды!$A$2:$AN$7500,MATCH(CJ$3,Команды!$A$2:$A$7500,0),$E117+2)=Команды!$AJ$14,TRUE,FALSE),IF(INDEX(Команды!$A$2:$AN$7500,MATCH(CJ$3,Команды!$A$2:$A$7500,0),$E117+2)=Команды!$AJ$15,TRUE,FALSE),IF(INDEX(Команды!$A$2:$AN$7500,MATCH(CJ$3,Команды!$A$2:$A$7500,0),$E117+2)=Команды!$AJ$16,TRUE,FALSE),,IF(INDEX(Команды!$A$2:$AN$7500,MATCH(CJ$3,Команды!$A$2:$A$7500,0),$E117+2)=Команды!$AJ$17,TRUE,FALSE),,IF(INDEX(Команды!$A$2:$AN$7500,MATCH(CJ$3,Команды!$A$2:$A$7500,0),$E117+2)=Команды!$AJ$18,TRUE,FALSE),,IF(INDEX(Команды!$A$2:$AN$7500,MATCH(CJ$3,Команды!$A$2:$A$7500,0),$E117+2)=Команды!$AJ$19,TRUE,FALSE)),INDEX(Команды!$AJ$2:$AK$19,MATCH(INDEX(Команды!$A$2:$AN$7500,MATCH(CJ$3,Команды!$A$2:$A$7500,0),$E117+2),Команды!$AJ$2:$AJ$19,0),2),0)</f>
        <v>0</v>
      </c>
      <c r="CK117" s="175">
        <f>IF(OR(IF(INDEX(Команды!$A$2:$AN$7500,MATCH(CJ$3,Команды!$A$2:$A$7500,0),$E117+2)=Команды!$AJ$2,TRUE,FALSE),IF(INDEX(Команды!$A$2:$AN$7500,MATCH(CJ$3,Команды!$A$2:$A$7500,0),$E117+2)=Команды!$AJ$3,TRUE,FALSE),IF(INDEX(Команды!$A$2:$AN$7500,MATCH(CJ$3,Команды!$A$2:$A$7500,0),$E117+2)=Команды!$AJ$4,TRUE,FALSE),IF(INDEX(Команды!$A$2:$AN$7500,MATCH(CJ$3,Команды!$A$2:$A$7500,0),$E117+2)=Команды!$AJ$5,TRUE,FALSE),IF(INDEX(Команды!$A$2:$AN$7500,MATCH(CJ$3,Команды!$A$2:$A$7500,0),$E117+2)=Команды!$AJ$6,TRUE,FALSE),IF(INDEX(Команды!$A$2:$AN$7500,MATCH(CJ$3,Команды!$A$2:$A$7500,0),$E117+2)=Команды!$AJ$7,TRUE,FALSE),IF(INDEX(Команды!$A$2:$AN$7500,MATCH(CJ$3,Команды!$A$2:$A$7500,0),$E117+2)=Команды!$AJ$8,TRUE,FALSE),IF(INDEX(Команды!$A$2:$AN$7500,MATCH(CJ$3,Команды!$A$2:$A$7500,0),$E117+2)=Команды!$AJ$9,TRUE,FALSE),IF(INDEX(Команды!$A$2:$AN$7500,MATCH(CJ$3,Команды!$A$2:$A$7500,0),$E117+2)=Команды!$AJ$10,TRUE,FALSE),IF(INDEX(Команды!$A$2:$AN$7500,MATCH(CJ$3,Команды!$A$2:$A$7500,0),$E117+2)=Команды!$AJ$11,TRUE,FALSE),IF(INDEX(Команды!$A$2:$AN$7500,MATCH(CJ$3,Команды!$A$2:$A$7500,0),$E117+2)=Команды!$AJ$12,TRUE,FALSE),IF(INDEX(Команды!$A$2:$AN$7500,MATCH(CJ$3,Команды!$A$2:$A$7500,0),$E117+2)=Команды!$AJ$13,TRUE,FALSE),IF(INDEX(Команды!$A$2:$AN$7500,MATCH(CJ$3,Команды!$A$2:$A$7500,0),$E117+2)=Команды!$AJ$14,TRUE,FALSE),IF(INDEX(Команды!$A$2:$AN$7500,MATCH(CJ$3,Команды!$A$2:$A$7500,0),$E117+2)=Команды!$AJ$15,TRUE,FALSE),IF(INDEX(Команды!$A$2:$AN$7500,MATCH(CJ$3,Команды!$A$2:$A$7500,0),$E117+2)=Команды!$AJ$16,TRUE,FALSE),IF(INDEX(Команды!$A$2:$AN$7500,MATCH(CJ$3,Команды!$A$2:$A$7500,0),$E117+2)=Команды!$AJ$17,TRUE,FALSE),IF(INDEX(Команды!$A$2:$AN$7500,MATCH(CJ$3,Команды!$A$2:$A$7500,0),$E117+2)=Команды!$AJ$18,TRUE,FALSE),IF(INDEX(Команды!$A$2:$AN$7500,MATCH(CJ$3,Команды!$A$2:$A$7500,0),$E117+2)=Команды!$AJ$19,TRUE,FALSE)),INDEX(Команды!$AJ$2:$AL$19,MATCH(INDEX(Команды!$A$2:$AN$7500,MATCH(CJ$3,Команды!$A$2:$A$7500,0),$E117+2),Команды!$AJ$2:$AJ$19,0),3),0)</f>
        <v>0</v>
      </c>
      <c r="CL117" s="342"/>
      <c r="CM117" s="174">
        <f>IF(OR(IF(INDEX(Команды!$A$2:$AN$7500,MATCH(CM$3,Команды!$A$2:$A$7500,0),$E117+2)=Команды!$AJ$2,TRUE,FALSE),IF(INDEX(Команды!$A$2:$AN$7500,MATCH(CM$3,Команды!$A$2:$A$7500,0),$E117+2)=Команды!$AJ$3,TRUE,FALSE),IF(INDEX(Команды!$A$2:$AN$7500,MATCH(CM$3,Команды!$A$2:$A$7500,0),$E117+2)=Команды!$AJ$4,TRUE,FALSE),IF(INDEX(Команды!$A$2:$AN$7500,MATCH(CM$3,Команды!$A$2:$A$7500,0),$E117+2)=Команды!$AJ$5,TRUE,FALSE),IF(INDEX(Команды!$A$2:$AN$7500,MATCH(CM$3,Команды!$A$2:$A$7500,0),$E117+2)=Команды!$AJ$6,TRUE,FALSE),IF(INDEX(Команды!$A$2:$AN$7500,MATCH(CM$3,Команды!$A$2:$A$7500,0),$E117+2)=Команды!$AJ$7,TRUE,FALSE),IF(INDEX(Команды!$A$2:$AN$7500,MATCH(CM$3,Команды!$A$2:$A$7500,0),$E117+2)=Команды!$AJ$8,TRUE,FALSE),IF(INDEX(Команды!$A$2:$AN$7500,MATCH(CM$3,Команды!$A$2:$A$7500,0),$E117+2)=Команды!$AJ$9,TRUE,FALSE),IF(INDEX(Команды!$A$2:$AN$7500,MATCH(CM$3,Команды!$A$2:$A$7500,0),$E117+2)=Команды!$AJ$10,TRUE,FALSE),IF(INDEX(Команды!$A$2:$AN$7500,MATCH(CM$3,Команды!$A$2:$A$7500,0),$E117+2)=Команды!$AJ$11,TRUE,FALSE),IF(INDEX(Команды!$A$2:$AN$7500,MATCH(CM$3,Команды!$A$2:$A$7500,0),$E117+2)=Команды!$AJ$12,TRUE,FALSE),IF(INDEX(Команды!$A$2:$AN$7500,MATCH(CM$3,Команды!$A$2:$A$7500,0),$E117+2)=Команды!$AJ$13,TRUE,FALSE),IF(INDEX(Команды!$A$2:$AN$7500,MATCH(CM$3,Команды!$A$2:$A$7500,0),$E117+2)=Команды!$AJ$14,TRUE,FALSE),IF(INDEX(Команды!$A$2:$AN$7500,MATCH(CM$3,Команды!$A$2:$A$7500,0),$E117+2)=Команды!$AJ$15,TRUE,FALSE),IF(INDEX(Команды!$A$2:$AN$7500,MATCH(CM$3,Команды!$A$2:$A$7500,0),$E117+2)=Команды!$AJ$16,TRUE,FALSE),,IF(INDEX(Команды!$A$2:$AN$7500,MATCH(CM$3,Команды!$A$2:$A$7500,0),$E117+2)=Команды!$AJ$17,TRUE,FALSE),,IF(INDEX(Команды!$A$2:$AN$7500,MATCH(CM$3,Команды!$A$2:$A$7500,0),$E117+2)=Команды!$AJ$18,TRUE,FALSE),,IF(INDEX(Команды!$A$2:$AN$7500,MATCH(CM$3,Команды!$A$2:$A$7500,0),$E117+2)=Команды!$AJ$19,TRUE,FALSE)),INDEX(Команды!$AJ$2:$AK$19,MATCH(INDEX(Команды!$A$2:$AN$7500,MATCH(CM$3,Команды!$A$2:$A$7500,0),$E117+2),Команды!$AJ$2:$AJ$19,0),2),0)</f>
        <v>0</v>
      </c>
      <c r="CN117" s="175">
        <f>IF(OR(IF(INDEX(Команды!$A$2:$AN$7500,MATCH(CM$3,Команды!$A$2:$A$7500,0),$E117+2)=Команды!$AJ$2,TRUE,FALSE),IF(INDEX(Команды!$A$2:$AN$7500,MATCH(CM$3,Команды!$A$2:$A$7500,0),$E117+2)=Команды!$AJ$3,TRUE,FALSE),IF(INDEX(Команды!$A$2:$AN$7500,MATCH(CM$3,Команды!$A$2:$A$7500,0),$E117+2)=Команды!$AJ$4,TRUE,FALSE),IF(INDEX(Команды!$A$2:$AN$7500,MATCH(CM$3,Команды!$A$2:$A$7500,0),$E117+2)=Команды!$AJ$5,TRUE,FALSE),IF(INDEX(Команды!$A$2:$AN$7500,MATCH(CM$3,Команды!$A$2:$A$7500,0),$E117+2)=Команды!$AJ$6,TRUE,FALSE),IF(INDEX(Команды!$A$2:$AN$7500,MATCH(CM$3,Команды!$A$2:$A$7500,0),$E117+2)=Команды!$AJ$7,TRUE,FALSE),IF(INDEX(Команды!$A$2:$AN$7500,MATCH(CM$3,Команды!$A$2:$A$7500,0),$E117+2)=Команды!$AJ$8,TRUE,FALSE),IF(INDEX(Команды!$A$2:$AN$7500,MATCH(CM$3,Команды!$A$2:$A$7500,0),$E117+2)=Команды!$AJ$9,TRUE,FALSE),IF(INDEX(Команды!$A$2:$AN$7500,MATCH(CM$3,Команды!$A$2:$A$7500,0),$E117+2)=Команды!$AJ$10,TRUE,FALSE),IF(INDEX(Команды!$A$2:$AN$7500,MATCH(CM$3,Команды!$A$2:$A$7500,0),$E117+2)=Команды!$AJ$11,TRUE,FALSE),IF(INDEX(Команды!$A$2:$AN$7500,MATCH(CM$3,Команды!$A$2:$A$7500,0),$E117+2)=Команды!$AJ$12,TRUE,FALSE),IF(INDEX(Команды!$A$2:$AN$7500,MATCH(CM$3,Команды!$A$2:$A$7500,0),$E117+2)=Команды!$AJ$13,TRUE,FALSE),IF(INDEX(Команды!$A$2:$AN$7500,MATCH(CM$3,Команды!$A$2:$A$7500,0),$E117+2)=Команды!$AJ$14,TRUE,FALSE),IF(INDEX(Команды!$A$2:$AN$7500,MATCH(CM$3,Команды!$A$2:$A$7500,0),$E117+2)=Команды!$AJ$15,TRUE,FALSE),IF(INDEX(Команды!$A$2:$AN$7500,MATCH(CM$3,Команды!$A$2:$A$7500,0),$E117+2)=Команды!$AJ$16,TRUE,FALSE),IF(INDEX(Команды!$A$2:$AN$7500,MATCH(CM$3,Команды!$A$2:$A$7500,0),$E117+2)=Команды!$AJ$17,TRUE,FALSE),IF(INDEX(Команды!$A$2:$AN$7500,MATCH(CM$3,Команды!$A$2:$A$7500,0),$E117+2)=Команды!$AJ$18,TRUE,FALSE),IF(INDEX(Команды!$A$2:$AN$7500,MATCH(CM$3,Команды!$A$2:$A$7500,0),$E117+2)=Команды!$AJ$19,TRUE,FALSE)),INDEX(Команды!$AJ$2:$AL$19,MATCH(INDEX(Команды!$A$2:$AN$7500,MATCH(CM$3,Команды!$A$2:$A$7500,0),$E117+2),Команды!$AJ$2:$AJ$19,0),3),0)</f>
        <v>0</v>
      </c>
      <c r="CO117" s="342"/>
      <c r="CP117" s="174">
        <f>IF(OR(IF(INDEX(Команды!$A$2:$AN$7500,MATCH(CP$3,Команды!$A$2:$A$7500,0),$E117+2)=Команды!$AJ$2,TRUE,FALSE),IF(INDEX(Команды!$A$2:$AN$7500,MATCH(CP$3,Команды!$A$2:$A$7500,0),$E117+2)=Команды!$AJ$3,TRUE,FALSE),IF(INDEX(Команды!$A$2:$AN$7500,MATCH(CP$3,Команды!$A$2:$A$7500,0),$E117+2)=Команды!$AJ$4,TRUE,FALSE),IF(INDEX(Команды!$A$2:$AN$7500,MATCH(CP$3,Команды!$A$2:$A$7500,0),$E117+2)=Команды!$AJ$5,TRUE,FALSE),IF(INDEX(Команды!$A$2:$AN$7500,MATCH(CP$3,Команды!$A$2:$A$7500,0),$E117+2)=Команды!$AJ$6,TRUE,FALSE),IF(INDEX(Команды!$A$2:$AN$7500,MATCH(CP$3,Команды!$A$2:$A$7500,0),$E117+2)=Команды!$AJ$7,TRUE,FALSE),IF(INDEX(Команды!$A$2:$AN$7500,MATCH(CP$3,Команды!$A$2:$A$7500,0),$E117+2)=Команды!$AJ$8,TRUE,FALSE),IF(INDEX(Команды!$A$2:$AN$7500,MATCH(CP$3,Команды!$A$2:$A$7500,0),$E117+2)=Команды!$AJ$9,TRUE,FALSE),IF(INDEX(Команды!$A$2:$AN$7500,MATCH(CP$3,Команды!$A$2:$A$7500,0),$E117+2)=Команды!$AJ$10,TRUE,FALSE),IF(INDEX(Команды!$A$2:$AN$7500,MATCH(CP$3,Команды!$A$2:$A$7500,0),$E117+2)=Команды!$AJ$11,TRUE,FALSE),IF(INDEX(Команды!$A$2:$AN$7500,MATCH(CP$3,Команды!$A$2:$A$7500,0),$E117+2)=Команды!$AJ$12,TRUE,FALSE),IF(INDEX(Команды!$A$2:$AN$7500,MATCH(CP$3,Команды!$A$2:$A$7500,0),$E117+2)=Команды!$AJ$13,TRUE,FALSE),IF(INDEX(Команды!$A$2:$AN$7500,MATCH(CP$3,Команды!$A$2:$A$7500,0),$E117+2)=Команды!$AJ$14,TRUE,FALSE),IF(INDEX(Команды!$A$2:$AN$7500,MATCH(CP$3,Команды!$A$2:$A$7500,0),$E117+2)=Команды!$AJ$15,TRUE,FALSE),IF(INDEX(Команды!$A$2:$AN$7500,MATCH(CP$3,Команды!$A$2:$A$7500,0),$E117+2)=Команды!$AJ$16,TRUE,FALSE),,IF(INDEX(Команды!$A$2:$AN$7500,MATCH(CP$3,Команды!$A$2:$A$7500,0),$E117+2)=Команды!$AJ$17,TRUE,FALSE),,IF(INDEX(Команды!$A$2:$AN$7500,MATCH(CP$3,Команды!$A$2:$A$7500,0),$E117+2)=Команды!$AJ$18,TRUE,FALSE),,IF(INDEX(Команды!$A$2:$AN$7500,MATCH(CP$3,Команды!$A$2:$A$7500,0),$E117+2)=Команды!$AJ$19,TRUE,FALSE)),INDEX(Команды!$AJ$2:$AK$19,MATCH(INDEX(Команды!$A$2:$AN$7500,MATCH(CP$3,Команды!$A$2:$A$7500,0),$E117+2),Команды!$AJ$2:$AJ$19,0),2),0)</f>
        <v>0</v>
      </c>
      <c r="CQ117" s="175">
        <f>IF(OR(IF(INDEX(Команды!$A$2:$AN$7500,MATCH(CP$3,Команды!$A$2:$A$7500,0),$E117+2)=Команды!$AJ$2,TRUE,FALSE),IF(INDEX(Команды!$A$2:$AN$7500,MATCH(CP$3,Команды!$A$2:$A$7500,0),$E117+2)=Команды!$AJ$3,TRUE,FALSE),IF(INDEX(Команды!$A$2:$AN$7500,MATCH(CP$3,Команды!$A$2:$A$7500,0),$E117+2)=Команды!$AJ$4,TRUE,FALSE),IF(INDEX(Команды!$A$2:$AN$7500,MATCH(CP$3,Команды!$A$2:$A$7500,0),$E117+2)=Команды!$AJ$5,TRUE,FALSE),IF(INDEX(Команды!$A$2:$AN$7500,MATCH(CP$3,Команды!$A$2:$A$7500,0),$E117+2)=Команды!$AJ$6,TRUE,FALSE),IF(INDEX(Команды!$A$2:$AN$7500,MATCH(CP$3,Команды!$A$2:$A$7500,0),$E117+2)=Команды!$AJ$7,TRUE,FALSE),IF(INDEX(Команды!$A$2:$AN$7500,MATCH(CP$3,Команды!$A$2:$A$7500,0),$E117+2)=Команды!$AJ$8,TRUE,FALSE),IF(INDEX(Команды!$A$2:$AN$7500,MATCH(CP$3,Команды!$A$2:$A$7500,0),$E117+2)=Команды!$AJ$9,TRUE,FALSE),IF(INDEX(Команды!$A$2:$AN$7500,MATCH(CP$3,Команды!$A$2:$A$7500,0),$E117+2)=Команды!$AJ$10,TRUE,FALSE),IF(INDEX(Команды!$A$2:$AN$7500,MATCH(CP$3,Команды!$A$2:$A$7500,0),$E117+2)=Команды!$AJ$11,TRUE,FALSE),IF(INDEX(Команды!$A$2:$AN$7500,MATCH(CP$3,Команды!$A$2:$A$7500,0),$E117+2)=Команды!$AJ$12,TRUE,FALSE),IF(INDEX(Команды!$A$2:$AN$7500,MATCH(CP$3,Команды!$A$2:$A$7500,0),$E117+2)=Команды!$AJ$13,TRUE,FALSE),IF(INDEX(Команды!$A$2:$AN$7500,MATCH(CP$3,Команды!$A$2:$A$7500,0),$E117+2)=Команды!$AJ$14,TRUE,FALSE),IF(INDEX(Команды!$A$2:$AN$7500,MATCH(CP$3,Команды!$A$2:$A$7500,0),$E117+2)=Команды!$AJ$15,TRUE,FALSE),IF(INDEX(Команды!$A$2:$AN$7500,MATCH(CP$3,Команды!$A$2:$A$7500,0),$E117+2)=Команды!$AJ$16,TRUE,FALSE),IF(INDEX(Команды!$A$2:$AN$7500,MATCH(CP$3,Команды!$A$2:$A$7500,0),$E117+2)=Команды!$AJ$17,TRUE,FALSE),IF(INDEX(Команды!$A$2:$AN$7500,MATCH(CP$3,Команды!$A$2:$A$7500,0),$E117+2)=Команды!$AJ$18,TRUE,FALSE),IF(INDEX(Команды!$A$2:$AN$7500,MATCH(CP$3,Команды!$A$2:$A$7500,0),$E117+2)=Команды!$AJ$19,TRUE,FALSE)),INDEX(Команды!$AJ$2:$AL$19,MATCH(INDEX(Команды!$A$2:$AN$7500,MATCH(CP$3,Команды!$A$2:$A$7500,0),$E117+2),Команды!$AJ$2:$AJ$19,0),3),0)</f>
        <v>0</v>
      </c>
      <c r="CR117" s="342"/>
      <c r="CS117" s="174">
        <f>IF(OR(IF(INDEX(Команды!$A$2:$AN$7500,MATCH(CS$3,Команды!$A$2:$A$7500,0),$E117+2)=Команды!$AJ$2,TRUE,FALSE),IF(INDEX(Команды!$A$2:$AN$7500,MATCH(CS$3,Команды!$A$2:$A$7500,0),$E117+2)=Команды!$AJ$3,TRUE,FALSE),IF(INDEX(Команды!$A$2:$AN$7500,MATCH(CS$3,Команды!$A$2:$A$7500,0),$E117+2)=Команды!$AJ$4,TRUE,FALSE),IF(INDEX(Команды!$A$2:$AN$7500,MATCH(CS$3,Команды!$A$2:$A$7500,0),$E117+2)=Команды!$AJ$5,TRUE,FALSE),IF(INDEX(Команды!$A$2:$AN$7500,MATCH(CS$3,Команды!$A$2:$A$7500,0),$E117+2)=Команды!$AJ$6,TRUE,FALSE),IF(INDEX(Команды!$A$2:$AN$7500,MATCH(CS$3,Команды!$A$2:$A$7500,0),$E117+2)=Команды!$AJ$7,TRUE,FALSE),IF(INDEX(Команды!$A$2:$AN$7500,MATCH(CS$3,Команды!$A$2:$A$7500,0),$E117+2)=Команды!$AJ$8,TRUE,FALSE),IF(INDEX(Команды!$A$2:$AN$7500,MATCH(CS$3,Команды!$A$2:$A$7500,0),$E117+2)=Команды!$AJ$9,TRUE,FALSE),IF(INDEX(Команды!$A$2:$AN$7500,MATCH(CS$3,Команды!$A$2:$A$7500,0),$E117+2)=Команды!$AJ$10,TRUE,FALSE),IF(INDEX(Команды!$A$2:$AN$7500,MATCH(CS$3,Команды!$A$2:$A$7500,0),$E117+2)=Команды!$AJ$11,TRUE,FALSE),IF(INDEX(Команды!$A$2:$AN$7500,MATCH(CS$3,Команды!$A$2:$A$7500,0),$E117+2)=Команды!$AJ$12,TRUE,FALSE),IF(INDEX(Команды!$A$2:$AN$7500,MATCH(CS$3,Команды!$A$2:$A$7500,0),$E117+2)=Команды!$AJ$13,TRUE,FALSE),IF(INDEX(Команды!$A$2:$AN$7500,MATCH(CS$3,Команды!$A$2:$A$7500,0),$E117+2)=Команды!$AJ$14,TRUE,FALSE),IF(INDEX(Команды!$A$2:$AN$7500,MATCH(CS$3,Команды!$A$2:$A$7500,0),$E117+2)=Команды!$AJ$15,TRUE,FALSE),IF(INDEX(Команды!$A$2:$AN$7500,MATCH(CS$3,Команды!$A$2:$A$7500,0),$E117+2)=Команды!$AJ$16,TRUE,FALSE),,IF(INDEX(Команды!$A$2:$AN$7500,MATCH(CS$3,Команды!$A$2:$A$7500,0),$E117+2)=Команды!$AJ$17,TRUE,FALSE),,IF(INDEX(Команды!$A$2:$AN$7500,MATCH(CS$3,Команды!$A$2:$A$7500,0),$E117+2)=Команды!$AJ$18,TRUE,FALSE),,IF(INDEX(Команды!$A$2:$AN$7500,MATCH(CS$3,Команды!$A$2:$A$7500,0),$E117+2)=Команды!$AJ$19,TRUE,FALSE)),INDEX(Команды!$AJ$2:$AK$19,MATCH(INDEX(Команды!$A$2:$AN$7500,MATCH(CS$3,Команды!$A$2:$A$7500,0),$E117+2),Команды!$AJ$2:$AJ$19,0),2),0)</f>
        <v>0</v>
      </c>
      <c r="CT117" s="175">
        <f>IF(OR(IF(INDEX(Команды!$A$2:$AN$7500,MATCH(CS$3,Команды!$A$2:$A$7500,0),$E117+2)=Команды!$AJ$2,TRUE,FALSE),IF(INDEX(Команды!$A$2:$AN$7500,MATCH(CS$3,Команды!$A$2:$A$7500,0),$E117+2)=Команды!$AJ$3,TRUE,FALSE),IF(INDEX(Команды!$A$2:$AN$7500,MATCH(CS$3,Команды!$A$2:$A$7500,0),$E117+2)=Команды!$AJ$4,TRUE,FALSE),IF(INDEX(Команды!$A$2:$AN$7500,MATCH(CS$3,Команды!$A$2:$A$7500,0),$E117+2)=Команды!$AJ$5,TRUE,FALSE),IF(INDEX(Команды!$A$2:$AN$7500,MATCH(CS$3,Команды!$A$2:$A$7500,0),$E117+2)=Команды!$AJ$6,TRUE,FALSE),IF(INDEX(Команды!$A$2:$AN$7500,MATCH(CS$3,Команды!$A$2:$A$7500,0),$E117+2)=Команды!$AJ$7,TRUE,FALSE),IF(INDEX(Команды!$A$2:$AN$7500,MATCH(CS$3,Команды!$A$2:$A$7500,0),$E117+2)=Команды!$AJ$8,TRUE,FALSE),IF(INDEX(Команды!$A$2:$AN$7500,MATCH(CS$3,Команды!$A$2:$A$7500,0),$E117+2)=Команды!$AJ$9,TRUE,FALSE),IF(INDEX(Команды!$A$2:$AN$7500,MATCH(CS$3,Команды!$A$2:$A$7500,0),$E117+2)=Команды!$AJ$10,TRUE,FALSE),IF(INDEX(Команды!$A$2:$AN$7500,MATCH(CS$3,Команды!$A$2:$A$7500,0),$E117+2)=Команды!$AJ$11,TRUE,FALSE),IF(INDEX(Команды!$A$2:$AN$7500,MATCH(CS$3,Команды!$A$2:$A$7500,0),$E117+2)=Команды!$AJ$12,TRUE,FALSE),IF(INDEX(Команды!$A$2:$AN$7500,MATCH(CS$3,Команды!$A$2:$A$7500,0),$E117+2)=Команды!$AJ$13,TRUE,FALSE),IF(INDEX(Команды!$A$2:$AN$7500,MATCH(CS$3,Команды!$A$2:$A$7500,0),$E117+2)=Команды!$AJ$14,TRUE,FALSE),IF(INDEX(Команды!$A$2:$AN$7500,MATCH(CS$3,Команды!$A$2:$A$7500,0),$E117+2)=Команды!$AJ$15,TRUE,FALSE),IF(INDEX(Команды!$A$2:$AN$7500,MATCH(CS$3,Команды!$A$2:$A$7500,0),$E117+2)=Команды!$AJ$16,TRUE,FALSE),IF(INDEX(Команды!$A$2:$AN$7500,MATCH(CS$3,Команды!$A$2:$A$7500,0),$E117+2)=Команды!$AJ$17,TRUE,FALSE),IF(INDEX(Команды!$A$2:$AN$7500,MATCH(CS$3,Команды!$A$2:$A$7500,0),$E117+2)=Команды!$AJ$18,TRUE,FALSE),IF(INDEX(Команды!$A$2:$AN$7500,MATCH(CS$3,Команды!$A$2:$A$7500,0),$E117+2)=Команды!$AJ$19,TRUE,FALSE)),INDEX(Команды!$AJ$2:$AL$19,MATCH(INDEX(Команды!$A$2:$AN$7500,MATCH(CS$3,Команды!$A$2:$A$7500,0),$E117+2),Команды!$AJ$2:$AJ$19,0),3),0)</f>
        <v>0</v>
      </c>
      <c r="CU117" s="342"/>
    </row>
    <row r="118" spans="1:99" s="2" customFormat="1" ht="21.95" customHeight="1" x14ac:dyDescent="0.3">
      <c r="A118" s="251">
        <v>113</v>
      </c>
      <c r="B118" s="2" t="e">
        <f>VLOOKUP(A118,'Список КК'!A:F,6,TRUE)</f>
        <v>#N/A</v>
      </c>
      <c r="C118" s="4">
        <f>VLOOKUP(A118,'Список КК'!A:B,2,TRUE)</f>
        <v>0</v>
      </c>
      <c r="D118" s="203">
        <f>VLOOKUP(A118,'Список КК'!A:D,4,TRUE)</f>
        <v>0</v>
      </c>
      <c r="E118" s="4">
        <f>VLOOKUP(A118,'Список КК'!A:C,3,TRUE)</f>
        <v>0</v>
      </c>
      <c r="F118" s="220">
        <f>VLOOKUP(A118,'Список КК'!A:E,5,TRUE)</f>
        <v>0</v>
      </c>
      <c r="G118" s="174">
        <f>IF(OR(IF(INDEX(Команды!$A$2:$AN$7500,MATCH(G$3,Команды!$A$2:$A$7500,0),$E118+2)=Команды!$AJ$2,TRUE,FALSE),IF(INDEX(Команды!$A$2:$AN$7500,MATCH(G$3,Команды!$A$2:$A$7500,0),$E118+2)=Команды!$AJ$3,TRUE,FALSE),IF(INDEX(Команды!$A$2:$AN$7500,MATCH(G$3,Команды!$A$2:$A$7500,0),$E118+2)=Команды!$AJ$4,TRUE,FALSE),IF(INDEX(Команды!$A$2:$AN$7500,MATCH(G$3,Команды!$A$2:$A$7500,0),$E118+2)=Команды!$AJ$5,TRUE,FALSE),IF(INDEX(Команды!$A$2:$AN$7500,MATCH(G$3,Команды!$A$2:$A$7500,0),$E118+2)=Команды!$AJ$6,TRUE,FALSE),IF(INDEX(Команды!$A$2:$AN$7500,MATCH(G$3,Команды!$A$2:$A$7500,0),$E118+2)=Команды!$AJ$7,TRUE,FALSE),IF(INDEX(Команды!$A$2:$AN$7500,MATCH(G$3,Команды!$A$2:$A$7500,0),$E118+2)=Команды!$AJ$8,TRUE,FALSE),IF(INDEX(Команды!$A$2:$AN$7500,MATCH(G$3,Команды!$A$2:$A$7500,0),$E118+2)=Команды!$AJ$9,TRUE,FALSE),IF(INDEX(Команды!$A$2:$AN$7500,MATCH(G$3,Команды!$A$2:$A$7500,0),$E118+2)=Команды!$AJ$10,TRUE,FALSE),IF(INDEX(Команды!$A$2:$AN$7500,MATCH(G$3,Команды!$A$2:$A$7500,0),$E118+2)=Команды!$AJ$11,TRUE,FALSE),IF(INDEX(Команды!$A$2:$AN$7500,MATCH(G$3,Команды!$A$2:$A$7500,0),$E118+2)=Команды!$AJ$12,TRUE,FALSE),IF(INDEX(Команды!$A$2:$AN$7500,MATCH(G$3,Команды!$A$2:$A$7500,0),$E118+2)=Команды!$AJ$13,TRUE,FALSE),IF(INDEX(Команды!$A$2:$AN$7500,MATCH(G$3,Команды!$A$2:$A$7500,0),$E118+2)=Команды!$AJ$14,TRUE,FALSE),IF(INDEX(Команды!$A$2:$AN$7500,MATCH(G$3,Команды!$A$2:$A$7500,0),$E118+2)=Команды!$AJ$15,TRUE,FALSE),IF(INDEX(Команды!$A$2:$AN$7500,MATCH(G$3,Команды!$A$2:$A$7500,0),$E118+2)=Команды!$AJ$16,TRUE,FALSE),,IF(INDEX(Команды!$A$2:$AN$7500,MATCH(G$3,Команды!$A$2:$A$7500,0),$E118+2)=Команды!$AJ$17,TRUE,FALSE),,IF(INDEX(Команды!$A$2:$AN$7500,MATCH(G$3,Команды!$A$2:$A$7500,0),$E118+2)=Команды!$AJ$18,TRUE,FALSE),,IF(INDEX(Команды!$A$2:$AN$7500,MATCH(G$3,Команды!$A$2:$A$7500,0),$E118+2)=Команды!$AJ$19,TRUE,FALSE)),INDEX(Команды!$AJ$2:$AK$19,MATCH(INDEX(Команды!$A$2:$AN$7500,MATCH(G$3,Команды!$A$2:$A$7500,0),$E118+2),Команды!$AJ$2:$AJ$19,0),2),0)</f>
        <v>0</v>
      </c>
      <c r="H118" s="175">
        <f>IF(OR(IF(INDEX(Команды!$A$2:$AN$7500,MATCH(G$3,Команды!$A$2:$A$7500,0),$E118+2)=Команды!$AJ$2,TRUE,FALSE),IF(INDEX(Команды!$A$2:$AN$7500,MATCH(G$3,Команды!$A$2:$A$7500,0),$E118+2)=Команды!$AJ$3,TRUE,FALSE),IF(INDEX(Команды!$A$2:$AN$7500,MATCH(G$3,Команды!$A$2:$A$7500,0),$E118+2)=Команды!$AJ$4,TRUE,FALSE),IF(INDEX(Команды!$A$2:$AN$7500,MATCH(G$3,Команды!$A$2:$A$7500,0),$E118+2)=Команды!$AJ$5,TRUE,FALSE),IF(INDEX(Команды!$A$2:$AN$7500,MATCH(G$3,Команды!$A$2:$A$7500,0),$E118+2)=Команды!$AJ$6,TRUE,FALSE),IF(INDEX(Команды!$A$2:$AN$7500,MATCH(G$3,Команды!$A$2:$A$7500,0),$E118+2)=Команды!$AJ$7,TRUE,FALSE),IF(INDEX(Команды!$A$2:$AN$7500,MATCH(G$3,Команды!$A$2:$A$7500,0),$E118+2)=Команды!$AJ$8,TRUE,FALSE),IF(INDEX(Команды!$A$2:$AN$7500,MATCH(G$3,Команды!$A$2:$A$7500,0),$E118+2)=Команды!$AJ$9,TRUE,FALSE),IF(INDEX(Команды!$A$2:$AN$7500,MATCH(G$3,Команды!$A$2:$A$7500,0),$E118+2)=Команды!$AJ$10,TRUE,FALSE),IF(INDEX(Команды!$A$2:$AN$7500,MATCH(G$3,Команды!$A$2:$A$7500,0),$E118+2)=Команды!$AJ$11,TRUE,FALSE),IF(INDEX(Команды!$A$2:$AN$7500,MATCH(G$3,Команды!$A$2:$A$7500,0),$E118+2)=Команды!$AJ$12,TRUE,FALSE),IF(INDEX(Команды!$A$2:$AN$7500,MATCH(G$3,Команды!$A$2:$A$7500,0),$E118+2)=Команды!$AJ$13,TRUE,FALSE),IF(INDEX(Команды!$A$2:$AN$7500,MATCH(G$3,Команды!$A$2:$A$7500,0),$E118+2)=Команды!$AJ$14,TRUE,FALSE),IF(INDEX(Команды!$A$2:$AN$7500,MATCH(G$3,Команды!$A$2:$A$7500,0),$E118+2)=Команды!$AJ$15,TRUE,FALSE),IF(INDEX(Команды!$A$2:$AN$7500,MATCH(G$3,Команды!$A$2:$A$7500,0),$E118+2)=Команды!$AJ$16,TRUE,FALSE),IF(INDEX(Команды!$A$2:$AN$7500,MATCH(G$3,Команды!$A$2:$A$7500,0),$E118+2)=Команды!$AJ$17,TRUE,FALSE),IF(INDEX(Команды!$A$2:$AN$7500,MATCH(G$3,Команды!$A$2:$A$7500,0),$E118+2)=Команды!$AJ$18,TRUE,FALSE),IF(INDEX(Команды!$A$2:$AN$7500,MATCH(G$3,Команды!$A$2:$A$7500,0),$E118+2)=Команды!$AJ$19,TRUE,FALSE)),INDEX(Команды!$AJ$2:$AL$19,MATCH(INDEX(Команды!$A$2:$AN$7500,MATCH(G$3,Команды!$A$2:$A$7500,0),$E118+2),Команды!$AJ$2:$AJ$19,0),3),0)</f>
        <v>0</v>
      </c>
      <c r="I118" s="342"/>
      <c r="J118" s="174">
        <f>IF(OR(IF(INDEX(Команды!$A$2:$AN$7500,MATCH(J$3,Команды!$A$2:$A$7500,0),$E118+2)=Команды!$AJ$2,TRUE,FALSE),IF(INDEX(Команды!$A$2:$AN$7500,MATCH(J$3,Команды!$A$2:$A$7500,0),$E118+2)=Команды!$AJ$3,TRUE,FALSE),IF(INDEX(Команды!$A$2:$AN$7500,MATCH(J$3,Команды!$A$2:$A$7500,0),$E118+2)=Команды!$AJ$4,TRUE,FALSE),IF(INDEX(Команды!$A$2:$AN$7500,MATCH(J$3,Команды!$A$2:$A$7500,0),$E118+2)=Команды!$AJ$5,TRUE,FALSE),IF(INDEX(Команды!$A$2:$AN$7500,MATCH(J$3,Команды!$A$2:$A$7500,0),$E118+2)=Команды!$AJ$6,TRUE,FALSE),IF(INDEX(Команды!$A$2:$AN$7500,MATCH(J$3,Команды!$A$2:$A$7500,0),$E118+2)=Команды!$AJ$7,TRUE,FALSE),IF(INDEX(Команды!$A$2:$AN$7500,MATCH(J$3,Команды!$A$2:$A$7500,0),$E118+2)=Команды!$AJ$8,TRUE,FALSE),IF(INDEX(Команды!$A$2:$AN$7500,MATCH(J$3,Команды!$A$2:$A$7500,0),$E118+2)=Команды!$AJ$9,TRUE,FALSE),IF(INDEX(Команды!$A$2:$AN$7500,MATCH(J$3,Команды!$A$2:$A$7500,0),$E118+2)=Команды!$AJ$10,TRUE,FALSE),IF(INDEX(Команды!$A$2:$AN$7500,MATCH(J$3,Команды!$A$2:$A$7500,0),$E118+2)=Команды!$AJ$11,TRUE,FALSE),IF(INDEX(Команды!$A$2:$AN$7500,MATCH(J$3,Команды!$A$2:$A$7500,0),$E118+2)=Команды!$AJ$12,TRUE,FALSE),IF(INDEX(Команды!$A$2:$AN$7500,MATCH(J$3,Команды!$A$2:$A$7500,0),$E118+2)=Команды!$AJ$13,TRUE,FALSE),IF(INDEX(Команды!$A$2:$AN$7500,MATCH(J$3,Команды!$A$2:$A$7500,0),$E118+2)=Команды!$AJ$14,TRUE,FALSE),IF(INDEX(Команды!$A$2:$AN$7500,MATCH(J$3,Команды!$A$2:$A$7500,0),$E118+2)=Команды!$AJ$15,TRUE,FALSE),IF(INDEX(Команды!$A$2:$AN$7500,MATCH(J$3,Команды!$A$2:$A$7500,0),$E118+2)=Команды!$AJ$16,TRUE,FALSE),,IF(INDEX(Команды!$A$2:$AN$7500,MATCH(J$3,Команды!$A$2:$A$7500,0),$E118+2)=Команды!$AJ$17,TRUE,FALSE),,IF(INDEX(Команды!$A$2:$AN$7500,MATCH(J$3,Команды!$A$2:$A$7500,0),$E118+2)=Команды!$AJ$18,TRUE,FALSE),,IF(INDEX(Команды!$A$2:$AN$7500,MATCH(J$3,Команды!$A$2:$A$7500,0),$E118+2)=Команды!$AJ$19,TRUE,FALSE)),INDEX(Команды!$AJ$2:$AK$19,MATCH(INDEX(Команды!$A$2:$AN$7500,MATCH(J$3,Команды!$A$2:$A$7500,0),$E118+2),Команды!$AJ$2:$AJ$19,0),2),0)</f>
        <v>0</v>
      </c>
      <c r="K118" s="175">
        <f>IF(OR(IF(INDEX(Команды!$A$2:$AN$7500,MATCH(J$3,Команды!$A$2:$A$7500,0),$E118+2)=Команды!$AJ$2,TRUE,FALSE),IF(INDEX(Команды!$A$2:$AN$7500,MATCH(J$3,Команды!$A$2:$A$7500,0),$E118+2)=Команды!$AJ$3,TRUE,FALSE),IF(INDEX(Команды!$A$2:$AN$7500,MATCH(J$3,Команды!$A$2:$A$7500,0),$E118+2)=Команды!$AJ$4,TRUE,FALSE),IF(INDEX(Команды!$A$2:$AN$7500,MATCH(J$3,Команды!$A$2:$A$7500,0),$E118+2)=Команды!$AJ$5,TRUE,FALSE),IF(INDEX(Команды!$A$2:$AN$7500,MATCH(J$3,Команды!$A$2:$A$7500,0),$E118+2)=Команды!$AJ$6,TRUE,FALSE),IF(INDEX(Команды!$A$2:$AN$7500,MATCH(J$3,Команды!$A$2:$A$7500,0),$E118+2)=Команды!$AJ$7,TRUE,FALSE),IF(INDEX(Команды!$A$2:$AN$7500,MATCH(J$3,Команды!$A$2:$A$7500,0),$E118+2)=Команды!$AJ$8,TRUE,FALSE),IF(INDEX(Команды!$A$2:$AN$7500,MATCH(J$3,Команды!$A$2:$A$7500,0),$E118+2)=Команды!$AJ$9,TRUE,FALSE),IF(INDEX(Команды!$A$2:$AN$7500,MATCH(J$3,Команды!$A$2:$A$7500,0),$E118+2)=Команды!$AJ$10,TRUE,FALSE),IF(INDEX(Команды!$A$2:$AN$7500,MATCH(J$3,Команды!$A$2:$A$7500,0),$E118+2)=Команды!$AJ$11,TRUE,FALSE),IF(INDEX(Команды!$A$2:$AN$7500,MATCH(J$3,Команды!$A$2:$A$7500,0),$E118+2)=Команды!$AJ$12,TRUE,FALSE),IF(INDEX(Команды!$A$2:$AN$7500,MATCH(J$3,Команды!$A$2:$A$7500,0),$E118+2)=Команды!$AJ$13,TRUE,FALSE),IF(INDEX(Команды!$A$2:$AN$7500,MATCH(J$3,Команды!$A$2:$A$7500,0),$E118+2)=Команды!$AJ$14,TRUE,FALSE),IF(INDEX(Команды!$A$2:$AN$7500,MATCH(J$3,Команды!$A$2:$A$7500,0),$E118+2)=Команды!$AJ$15,TRUE,FALSE),IF(INDEX(Команды!$A$2:$AN$7500,MATCH(J$3,Команды!$A$2:$A$7500,0),$E118+2)=Команды!$AJ$16,TRUE,FALSE),IF(INDEX(Команды!$A$2:$AN$7500,MATCH(J$3,Команды!$A$2:$A$7500,0),$E118+2)=Команды!$AJ$17,TRUE,FALSE),IF(INDEX(Команды!$A$2:$AN$7500,MATCH(J$3,Команды!$A$2:$A$7500,0),$E118+2)=Команды!$AJ$18,TRUE,FALSE),IF(INDEX(Команды!$A$2:$AN$7500,MATCH(J$3,Команды!$A$2:$A$7500,0),$E118+2)=Команды!$AJ$19,TRUE,FALSE)),INDEX(Команды!$AJ$2:$AL$19,MATCH(INDEX(Команды!$A$2:$AN$7500,MATCH(J$3,Команды!$A$2:$A$7500,0),$E118+2),Команды!$AJ$2:$AJ$19,0),3),0)</f>
        <v>0</v>
      </c>
      <c r="L118" s="342"/>
      <c r="M118" s="174">
        <f>IF(OR(IF(INDEX(Команды!$A$2:$AN$7500,MATCH(M$3,Команды!$A$2:$A$7500,0),$E118+2)=Команды!$AJ$2,TRUE,FALSE),IF(INDEX(Команды!$A$2:$AN$7500,MATCH(M$3,Команды!$A$2:$A$7500,0),$E118+2)=Команды!$AJ$3,TRUE,FALSE),IF(INDEX(Команды!$A$2:$AN$7500,MATCH(M$3,Команды!$A$2:$A$7500,0),$E118+2)=Команды!$AJ$4,TRUE,FALSE),IF(INDEX(Команды!$A$2:$AN$7500,MATCH(M$3,Команды!$A$2:$A$7500,0),$E118+2)=Команды!$AJ$5,TRUE,FALSE),IF(INDEX(Команды!$A$2:$AN$7500,MATCH(M$3,Команды!$A$2:$A$7500,0),$E118+2)=Команды!$AJ$6,TRUE,FALSE),IF(INDEX(Команды!$A$2:$AN$7500,MATCH(M$3,Команды!$A$2:$A$7500,0),$E118+2)=Команды!$AJ$7,TRUE,FALSE),IF(INDEX(Команды!$A$2:$AN$7500,MATCH(M$3,Команды!$A$2:$A$7500,0),$E118+2)=Команды!$AJ$8,TRUE,FALSE),IF(INDEX(Команды!$A$2:$AN$7500,MATCH(M$3,Команды!$A$2:$A$7500,0),$E118+2)=Команды!$AJ$9,TRUE,FALSE),IF(INDEX(Команды!$A$2:$AN$7500,MATCH(M$3,Команды!$A$2:$A$7500,0),$E118+2)=Команды!$AJ$10,TRUE,FALSE),IF(INDEX(Команды!$A$2:$AN$7500,MATCH(M$3,Команды!$A$2:$A$7500,0),$E118+2)=Команды!$AJ$11,TRUE,FALSE),IF(INDEX(Команды!$A$2:$AN$7500,MATCH(M$3,Команды!$A$2:$A$7500,0),$E118+2)=Команды!$AJ$12,TRUE,FALSE),IF(INDEX(Команды!$A$2:$AN$7500,MATCH(M$3,Команды!$A$2:$A$7500,0),$E118+2)=Команды!$AJ$13,TRUE,FALSE),IF(INDEX(Команды!$A$2:$AN$7500,MATCH(M$3,Команды!$A$2:$A$7500,0),$E118+2)=Команды!$AJ$14,TRUE,FALSE),IF(INDEX(Команды!$A$2:$AN$7500,MATCH(M$3,Команды!$A$2:$A$7500,0),$E118+2)=Команды!$AJ$15,TRUE,FALSE),IF(INDEX(Команды!$A$2:$AN$7500,MATCH(M$3,Команды!$A$2:$A$7500,0),$E118+2)=Команды!$AJ$16,TRUE,FALSE),,IF(INDEX(Команды!$A$2:$AN$7500,MATCH(M$3,Команды!$A$2:$A$7500,0),$E118+2)=Команды!$AJ$17,TRUE,FALSE),,IF(INDEX(Команды!$A$2:$AN$7500,MATCH(M$3,Команды!$A$2:$A$7500,0),$E118+2)=Команды!$AJ$18,TRUE,FALSE),,IF(INDEX(Команды!$A$2:$AN$7500,MATCH(M$3,Команды!$A$2:$A$7500,0),$E118+2)=Команды!$AJ$19,TRUE,FALSE)),INDEX(Команды!$AJ$2:$AK$19,MATCH(INDEX(Команды!$A$2:$AN$7500,MATCH(M$3,Команды!$A$2:$A$7500,0),$E118+2),Команды!$AJ$2:$AJ$19,0),2),0)</f>
        <v>0</v>
      </c>
      <c r="N118" s="175">
        <f>IF(OR(IF(INDEX(Команды!$A$2:$AN$7500,MATCH(M$3,Команды!$A$2:$A$7500,0),$E118+2)=Команды!$AJ$2,TRUE,FALSE),IF(INDEX(Команды!$A$2:$AN$7500,MATCH(M$3,Команды!$A$2:$A$7500,0),$E118+2)=Команды!$AJ$3,TRUE,FALSE),IF(INDEX(Команды!$A$2:$AN$7500,MATCH(M$3,Команды!$A$2:$A$7500,0),$E118+2)=Команды!$AJ$4,TRUE,FALSE),IF(INDEX(Команды!$A$2:$AN$7500,MATCH(M$3,Команды!$A$2:$A$7500,0),$E118+2)=Команды!$AJ$5,TRUE,FALSE),IF(INDEX(Команды!$A$2:$AN$7500,MATCH(M$3,Команды!$A$2:$A$7500,0),$E118+2)=Команды!$AJ$6,TRUE,FALSE),IF(INDEX(Команды!$A$2:$AN$7500,MATCH(M$3,Команды!$A$2:$A$7500,0),$E118+2)=Команды!$AJ$7,TRUE,FALSE),IF(INDEX(Команды!$A$2:$AN$7500,MATCH(M$3,Команды!$A$2:$A$7500,0),$E118+2)=Команды!$AJ$8,TRUE,FALSE),IF(INDEX(Команды!$A$2:$AN$7500,MATCH(M$3,Команды!$A$2:$A$7500,0),$E118+2)=Команды!$AJ$9,TRUE,FALSE),IF(INDEX(Команды!$A$2:$AN$7500,MATCH(M$3,Команды!$A$2:$A$7500,0),$E118+2)=Команды!$AJ$10,TRUE,FALSE),IF(INDEX(Команды!$A$2:$AN$7500,MATCH(M$3,Команды!$A$2:$A$7500,0),$E118+2)=Команды!$AJ$11,TRUE,FALSE),IF(INDEX(Команды!$A$2:$AN$7500,MATCH(M$3,Команды!$A$2:$A$7500,0),$E118+2)=Команды!$AJ$12,TRUE,FALSE),IF(INDEX(Команды!$A$2:$AN$7500,MATCH(M$3,Команды!$A$2:$A$7500,0),$E118+2)=Команды!$AJ$13,TRUE,FALSE),IF(INDEX(Команды!$A$2:$AN$7500,MATCH(M$3,Команды!$A$2:$A$7500,0),$E118+2)=Команды!$AJ$14,TRUE,FALSE),IF(INDEX(Команды!$A$2:$AN$7500,MATCH(M$3,Команды!$A$2:$A$7500,0),$E118+2)=Команды!$AJ$15,TRUE,FALSE),IF(INDEX(Команды!$A$2:$AN$7500,MATCH(M$3,Команды!$A$2:$A$7500,0),$E118+2)=Команды!$AJ$16,TRUE,FALSE),IF(INDEX(Команды!$A$2:$AN$7500,MATCH(M$3,Команды!$A$2:$A$7500,0),$E118+2)=Команды!$AJ$17,TRUE,FALSE),IF(INDEX(Команды!$A$2:$AN$7500,MATCH(M$3,Команды!$A$2:$A$7500,0),$E118+2)=Команды!$AJ$18,TRUE,FALSE),IF(INDEX(Команды!$A$2:$AN$7500,MATCH(M$3,Команды!$A$2:$A$7500,0),$E118+2)=Команды!$AJ$19,TRUE,FALSE)),INDEX(Команды!$AJ$2:$AL$19,MATCH(INDEX(Команды!$A$2:$AN$7500,MATCH(M$3,Команды!$A$2:$A$7500,0),$E118+2),Команды!$AJ$2:$AJ$19,0),3),0)</f>
        <v>0</v>
      </c>
      <c r="O118" s="342"/>
      <c r="P118" s="174">
        <f>IF(OR(IF(INDEX(Команды!$A$2:$AN$7500,MATCH(P$3,Команды!$A$2:$A$7500,0),$E118+2)=Команды!$AJ$2,TRUE,FALSE),IF(INDEX(Команды!$A$2:$AN$7500,MATCH(P$3,Команды!$A$2:$A$7500,0),$E118+2)=Команды!$AJ$3,TRUE,FALSE),IF(INDEX(Команды!$A$2:$AN$7500,MATCH(P$3,Команды!$A$2:$A$7500,0),$E118+2)=Команды!$AJ$4,TRUE,FALSE),IF(INDEX(Команды!$A$2:$AN$7500,MATCH(P$3,Команды!$A$2:$A$7500,0),$E118+2)=Команды!$AJ$5,TRUE,FALSE),IF(INDEX(Команды!$A$2:$AN$7500,MATCH(P$3,Команды!$A$2:$A$7500,0),$E118+2)=Команды!$AJ$6,TRUE,FALSE),IF(INDEX(Команды!$A$2:$AN$7500,MATCH(P$3,Команды!$A$2:$A$7500,0),$E118+2)=Команды!$AJ$7,TRUE,FALSE),IF(INDEX(Команды!$A$2:$AN$7500,MATCH(P$3,Команды!$A$2:$A$7500,0),$E118+2)=Команды!$AJ$8,TRUE,FALSE),IF(INDEX(Команды!$A$2:$AN$7500,MATCH(P$3,Команды!$A$2:$A$7500,0),$E118+2)=Команды!$AJ$9,TRUE,FALSE),IF(INDEX(Команды!$A$2:$AN$7500,MATCH(P$3,Команды!$A$2:$A$7500,0),$E118+2)=Команды!$AJ$10,TRUE,FALSE),IF(INDEX(Команды!$A$2:$AN$7500,MATCH(P$3,Команды!$A$2:$A$7500,0),$E118+2)=Команды!$AJ$11,TRUE,FALSE),IF(INDEX(Команды!$A$2:$AN$7500,MATCH(P$3,Команды!$A$2:$A$7500,0),$E118+2)=Команды!$AJ$12,TRUE,FALSE),IF(INDEX(Команды!$A$2:$AN$7500,MATCH(P$3,Команды!$A$2:$A$7500,0),$E118+2)=Команды!$AJ$13,TRUE,FALSE),IF(INDEX(Команды!$A$2:$AN$7500,MATCH(P$3,Команды!$A$2:$A$7500,0),$E118+2)=Команды!$AJ$14,TRUE,FALSE),IF(INDEX(Команды!$A$2:$AN$7500,MATCH(P$3,Команды!$A$2:$A$7500,0),$E118+2)=Команды!$AJ$15,TRUE,FALSE),IF(INDEX(Команды!$A$2:$AN$7500,MATCH(P$3,Команды!$A$2:$A$7500,0),$E118+2)=Команды!$AJ$16,TRUE,FALSE),,IF(INDEX(Команды!$A$2:$AN$7500,MATCH(P$3,Команды!$A$2:$A$7500,0),$E118+2)=Команды!$AJ$17,TRUE,FALSE),,IF(INDEX(Команды!$A$2:$AN$7500,MATCH(P$3,Команды!$A$2:$A$7500,0),$E118+2)=Команды!$AJ$18,TRUE,FALSE),,IF(INDEX(Команды!$A$2:$AN$7500,MATCH(P$3,Команды!$A$2:$A$7500,0),$E118+2)=Команды!$AJ$19,TRUE,FALSE)),INDEX(Команды!$AJ$2:$AK$19,MATCH(INDEX(Команды!$A$2:$AN$7500,MATCH(P$3,Команды!$A$2:$A$7500,0),$E118+2),Команды!$AJ$2:$AJ$19,0),2),0)</f>
        <v>0</v>
      </c>
      <c r="Q118" s="175">
        <f>IF(OR(IF(INDEX(Команды!$A$2:$AN$7500,MATCH(P$3,Команды!$A$2:$A$7500,0),$E118+2)=Команды!$AJ$2,TRUE,FALSE),IF(INDEX(Команды!$A$2:$AN$7500,MATCH(P$3,Команды!$A$2:$A$7500,0),$E118+2)=Команды!$AJ$3,TRUE,FALSE),IF(INDEX(Команды!$A$2:$AN$7500,MATCH(P$3,Команды!$A$2:$A$7500,0),$E118+2)=Команды!$AJ$4,TRUE,FALSE),IF(INDEX(Команды!$A$2:$AN$7500,MATCH(P$3,Команды!$A$2:$A$7500,0),$E118+2)=Команды!$AJ$5,TRUE,FALSE),IF(INDEX(Команды!$A$2:$AN$7500,MATCH(P$3,Команды!$A$2:$A$7500,0),$E118+2)=Команды!$AJ$6,TRUE,FALSE),IF(INDEX(Команды!$A$2:$AN$7500,MATCH(P$3,Команды!$A$2:$A$7500,0),$E118+2)=Команды!$AJ$7,TRUE,FALSE),IF(INDEX(Команды!$A$2:$AN$7500,MATCH(P$3,Команды!$A$2:$A$7500,0),$E118+2)=Команды!$AJ$8,TRUE,FALSE),IF(INDEX(Команды!$A$2:$AN$7500,MATCH(P$3,Команды!$A$2:$A$7500,0),$E118+2)=Команды!$AJ$9,TRUE,FALSE),IF(INDEX(Команды!$A$2:$AN$7500,MATCH(P$3,Команды!$A$2:$A$7500,0),$E118+2)=Команды!$AJ$10,TRUE,FALSE),IF(INDEX(Команды!$A$2:$AN$7500,MATCH(P$3,Команды!$A$2:$A$7500,0),$E118+2)=Команды!$AJ$11,TRUE,FALSE),IF(INDEX(Команды!$A$2:$AN$7500,MATCH(P$3,Команды!$A$2:$A$7500,0),$E118+2)=Команды!$AJ$12,TRUE,FALSE),IF(INDEX(Команды!$A$2:$AN$7500,MATCH(P$3,Команды!$A$2:$A$7500,0),$E118+2)=Команды!$AJ$13,TRUE,FALSE),IF(INDEX(Команды!$A$2:$AN$7500,MATCH(P$3,Команды!$A$2:$A$7500,0),$E118+2)=Команды!$AJ$14,TRUE,FALSE),IF(INDEX(Команды!$A$2:$AN$7500,MATCH(P$3,Команды!$A$2:$A$7500,0),$E118+2)=Команды!$AJ$15,TRUE,FALSE),IF(INDEX(Команды!$A$2:$AN$7500,MATCH(P$3,Команды!$A$2:$A$7500,0),$E118+2)=Команды!$AJ$16,TRUE,FALSE),IF(INDEX(Команды!$A$2:$AN$7500,MATCH(P$3,Команды!$A$2:$A$7500,0),$E118+2)=Команды!$AJ$17,TRUE,FALSE),IF(INDEX(Команды!$A$2:$AN$7500,MATCH(P$3,Команды!$A$2:$A$7500,0),$E118+2)=Команды!$AJ$18,TRUE,FALSE),IF(INDEX(Команды!$A$2:$AN$7500,MATCH(P$3,Команды!$A$2:$A$7500,0),$E118+2)=Команды!$AJ$19,TRUE,FALSE)),INDEX(Команды!$AJ$2:$AL$19,MATCH(INDEX(Команды!$A$2:$AN$7500,MATCH(P$3,Команды!$A$2:$A$7500,0),$E118+2),Команды!$AJ$2:$AJ$19,0),3),0)</f>
        <v>0</v>
      </c>
      <c r="R118" s="342"/>
      <c r="S118" s="174">
        <f>IF(OR(IF(INDEX(Команды!$A$2:$AN$7500,MATCH(S$3,Команды!$A$2:$A$7500,0),$E118+2)=Команды!$AJ$2,TRUE,FALSE),IF(INDEX(Команды!$A$2:$AN$7500,MATCH(S$3,Команды!$A$2:$A$7500,0),$E118+2)=Команды!$AJ$3,TRUE,FALSE),IF(INDEX(Команды!$A$2:$AN$7500,MATCH(S$3,Команды!$A$2:$A$7500,0),$E118+2)=Команды!$AJ$4,TRUE,FALSE),IF(INDEX(Команды!$A$2:$AN$7500,MATCH(S$3,Команды!$A$2:$A$7500,0),$E118+2)=Команды!$AJ$5,TRUE,FALSE),IF(INDEX(Команды!$A$2:$AN$7500,MATCH(S$3,Команды!$A$2:$A$7500,0),$E118+2)=Команды!$AJ$6,TRUE,FALSE),IF(INDEX(Команды!$A$2:$AN$7500,MATCH(S$3,Команды!$A$2:$A$7500,0),$E118+2)=Команды!$AJ$7,TRUE,FALSE),IF(INDEX(Команды!$A$2:$AN$7500,MATCH(S$3,Команды!$A$2:$A$7500,0),$E118+2)=Команды!$AJ$8,TRUE,FALSE),IF(INDEX(Команды!$A$2:$AN$7500,MATCH(S$3,Команды!$A$2:$A$7500,0),$E118+2)=Команды!$AJ$9,TRUE,FALSE),IF(INDEX(Команды!$A$2:$AN$7500,MATCH(S$3,Команды!$A$2:$A$7500,0),$E118+2)=Команды!$AJ$10,TRUE,FALSE),IF(INDEX(Команды!$A$2:$AN$7500,MATCH(S$3,Команды!$A$2:$A$7500,0),$E118+2)=Команды!$AJ$11,TRUE,FALSE),IF(INDEX(Команды!$A$2:$AN$7500,MATCH(S$3,Команды!$A$2:$A$7500,0),$E118+2)=Команды!$AJ$12,TRUE,FALSE),IF(INDEX(Команды!$A$2:$AN$7500,MATCH(S$3,Команды!$A$2:$A$7500,0),$E118+2)=Команды!$AJ$13,TRUE,FALSE),IF(INDEX(Команды!$A$2:$AN$7500,MATCH(S$3,Команды!$A$2:$A$7500,0),$E118+2)=Команды!$AJ$14,TRUE,FALSE),IF(INDEX(Команды!$A$2:$AN$7500,MATCH(S$3,Команды!$A$2:$A$7500,0),$E118+2)=Команды!$AJ$15,TRUE,FALSE),IF(INDEX(Команды!$A$2:$AN$7500,MATCH(S$3,Команды!$A$2:$A$7500,0),$E118+2)=Команды!$AJ$16,TRUE,FALSE),,IF(INDEX(Команды!$A$2:$AN$7500,MATCH(S$3,Команды!$A$2:$A$7500,0),$E118+2)=Команды!$AJ$17,TRUE,FALSE),,IF(INDEX(Команды!$A$2:$AN$7500,MATCH(S$3,Команды!$A$2:$A$7500,0),$E118+2)=Команды!$AJ$18,TRUE,FALSE),,IF(INDEX(Команды!$A$2:$AN$7500,MATCH(S$3,Команды!$A$2:$A$7500,0),$E118+2)=Команды!$AJ$19,TRUE,FALSE)),INDEX(Команды!$AJ$2:$AK$19,MATCH(INDEX(Команды!$A$2:$AN$7500,MATCH(S$3,Команды!$A$2:$A$7500,0),$E118+2),Команды!$AJ$2:$AJ$19,0),2),0)</f>
        <v>0</v>
      </c>
      <c r="T118" s="175">
        <f>IF(OR(IF(INDEX(Команды!$A$2:$AN$7500,MATCH(S$3,Команды!$A$2:$A$7500,0),$E118+2)=Команды!$AJ$2,TRUE,FALSE),IF(INDEX(Команды!$A$2:$AN$7500,MATCH(S$3,Команды!$A$2:$A$7500,0),$E118+2)=Команды!$AJ$3,TRUE,FALSE),IF(INDEX(Команды!$A$2:$AN$7500,MATCH(S$3,Команды!$A$2:$A$7500,0),$E118+2)=Команды!$AJ$4,TRUE,FALSE),IF(INDEX(Команды!$A$2:$AN$7500,MATCH(S$3,Команды!$A$2:$A$7500,0),$E118+2)=Команды!$AJ$5,TRUE,FALSE),IF(INDEX(Команды!$A$2:$AN$7500,MATCH(S$3,Команды!$A$2:$A$7500,0),$E118+2)=Команды!$AJ$6,TRUE,FALSE),IF(INDEX(Команды!$A$2:$AN$7500,MATCH(S$3,Команды!$A$2:$A$7500,0),$E118+2)=Команды!$AJ$7,TRUE,FALSE),IF(INDEX(Команды!$A$2:$AN$7500,MATCH(S$3,Команды!$A$2:$A$7500,0),$E118+2)=Команды!$AJ$8,TRUE,FALSE),IF(INDEX(Команды!$A$2:$AN$7500,MATCH(S$3,Команды!$A$2:$A$7500,0),$E118+2)=Команды!$AJ$9,TRUE,FALSE),IF(INDEX(Команды!$A$2:$AN$7500,MATCH(S$3,Команды!$A$2:$A$7500,0),$E118+2)=Команды!$AJ$10,TRUE,FALSE),IF(INDEX(Команды!$A$2:$AN$7500,MATCH(S$3,Команды!$A$2:$A$7500,0),$E118+2)=Команды!$AJ$11,TRUE,FALSE),IF(INDEX(Команды!$A$2:$AN$7500,MATCH(S$3,Команды!$A$2:$A$7500,0),$E118+2)=Команды!$AJ$12,TRUE,FALSE),IF(INDEX(Команды!$A$2:$AN$7500,MATCH(S$3,Команды!$A$2:$A$7500,0),$E118+2)=Команды!$AJ$13,TRUE,FALSE),IF(INDEX(Команды!$A$2:$AN$7500,MATCH(S$3,Команды!$A$2:$A$7500,0),$E118+2)=Команды!$AJ$14,TRUE,FALSE),IF(INDEX(Команды!$A$2:$AN$7500,MATCH(S$3,Команды!$A$2:$A$7500,0),$E118+2)=Команды!$AJ$15,TRUE,FALSE),IF(INDEX(Команды!$A$2:$AN$7500,MATCH(S$3,Команды!$A$2:$A$7500,0),$E118+2)=Команды!$AJ$16,TRUE,FALSE),IF(INDEX(Команды!$A$2:$AN$7500,MATCH(S$3,Команды!$A$2:$A$7500,0),$E118+2)=Команды!$AJ$17,TRUE,FALSE),IF(INDEX(Команды!$A$2:$AN$7500,MATCH(S$3,Команды!$A$2:$A$7500,0),$E118+2)=Команды!$AJ$18,TRUE,FALSE),IF(INDEX(Команды!$A$2:$AN$7500,MATCH(S$3,Команды!$A$2:$A$7500,0),$E118+2)=Команды!$AJ$19,TRUE,FALSE)),INDEX(Команды!$AJ$2:$AL$19,MATCH(INDEX(Команды!$A$2:$AN$7500,MATCH(S$3,Команды!$A$2:$A$7500,0),$E118+2),Команды!$AJ$2:$AJ$19,0),3),0)</f>
        <v>0</v>
      </c>
      <c r="U118" s="342"/>
      <c r="V118" s="174">
        <f>IF(OR(IF(INDEX(Команды!$A$2:$AN$7500,MATCH(V$3,Команды!$A$2:$A$7500,0),$E118+2)=Команды!$AJ$2,TRUE,FALSE),IF(INDEX(Команды!$A$2:$AN$7500,MATCH(V$3,Команды!$A$2:$A$7500,0),$E118+2)=Команды!$AJ$3,TRUE,FALSE),IF(INDEX(Команды!$A$2:$AN$7500,MATCH(V$3,Команды!$A$2:$A$7500,0),$E118+2)=Команды!$AJ$4,TRUE,FALSE),IF(INDEX(Команды!$A$2:$AN$7500,MATCH(V$3,Команды!$A$2:$A$7500,0),$E118+2)=Команды!$AJ$5,TRUE,FALSE),IF(INDEX(Команды!$A$2:$AN$7500,MATCH(V$3,Команды!$A$2:$A$7500,0),$E118+2)=Команды!$AJ$6,TRUE,FALSE),IF(INDEX(Команды!$A$2:$AN$7500,MATCH(V$3,Команды!$A$2:$A$7500,0),$E118+2)=Команды!$AJ$7,TRUE,FALSE),IF(INDEX(Команды!$A$2:$AN$7500,MATCH(V$3,Команды!$A$2:$A$7500,0),$E118+2)=Команды!$AJ$8,TRUE,FALSE),IF(INDEX(Команды!$A$2:$AN$7500,MATCH(V$3,Команды!$A$2:$A$7500,0),$E118+2)=Команды!$AJ$9,TRUE,FALSE),IF(INDEX(Команды!$A$2:$AN$7500,MATCH(V$3,Команды!$A$2:$A$7500,0),$E118+2)=Команды!$AJ$10,TRUE,FALSE),IF(INDEX(Команды!$A$2:$AN$7500,MATCH(V$3,Команды!$A$2:$A$7500,0),$E118+2)=Команды!$AJ$11,TRUE,FALSE),IF(INDEX(Команды!$A$2:$AN$7500,MATCH(V$3,Команды!$A$2:$A$7500,0),$E118+2)=Команды!$AJ$12,TRUE,FALSE),IF(INDEX(Команды!$A$2:$AN$7500,MATCH(V$3,Команды!$A$2:$A$7500,0),$E118+2)=Команды!$AJ$13,TRUE,FALSE),IF(INDEX(Команды!$A$2:$AN$7500,MATCH(V$3,Команды!$A$2:$A$7500,0),$E118+2)=Команды!$AJ$14,TRUE,FALSE),IF(INDEX(Команды!$A$2:$AN$7500,MATCH(V$3,Команды!$A$2:$A$7500,0),$E118+2)=Команды!$AJ$15,TRUE,FALSE),IF(INDEX(Команды!$A$2:$AN$7500,MATCH(V$3,Команды!$A$2:$A$7500,0),$E118+2)=Команды!$AJ$16,TRUE,FALSE),,IF(INDEX(Команды!$A$2:$AN$7500,MATCH(V$3,Команды!$A$2:$A$7500,0),$E118+2)=Команды!$AJ$17,TRUE,FALSE),,IF(INDEX(Команды!$A$2:$AN$7500,MATCH(V$3,Команды!$A$2:$A$7500,0),$E118+2)=Команды!$AJ$18,TRUE,FALSE),,IF(INDEX(Команды!$A$2:$AN$7500,MATCH(V$3,Команды!$A$2:$A$7500,0),$E118+2)=Команды!$AJ$19,TRUE,FALSE)),INDEX(Команды!$AJ$2:$AK$19,MATCH(INDEX(Команды!$A$2:$AN$7500,MATCH(V$3,Команды!$A$2:$A$7500,0),$E118+2),Команды!$AJ$2:$AJ$19,0),2),0)</f>
        <v>0</v>
      </c>
      <c r="W118" s="175">
        <f>IF(OR(IF(INDEX(Команды!$A$2:$AN$7500,MATCH(V$3,Команды!$A$2:$A$7500,0),$E118+2)=Команды!$AJ$2,TRUE,FALSE),IF(INDEX(Команды!$A$2:$AN$7500,MATCH(V$3,Команды!$A$2:$A$7500,0),$E118+2)=Команды!$AJ$3,TRUE,FALSE),IF(INDEX(Команды!$A$2:$AN$7500,MATCH(V$3,Команды!$A$2:$A$7500,0),$E118+2)=Команды!$AJ$4,TRUE,FALSE),IF(INDEX(Команды!$A$2:$AN$7500,MATCH(V$3,Команды!$A$2:$A$7500,0),$E118+2)=Команды!$AJ$5,TRUE,FALSE),IF(INDEX(Команды!$A$2:$AN$7500,MATCH(V$3,Команды!$A$2:$A$7500,0),$E118+2)=Команды!$AJ$6,TRUE,FALSE),IF(INDEX(Команды!$A$2:$AN$7500,MATCH(V$3,Команды!$A$2:$A$7500,0),$E118+2)=Команды!$AJ$7,TRUE,FALSE),IF(INDEX(Команды!$A$2:$AN$7500,MATCH(V$3,Команды!$A$2:$A$7500,0),$E118+2)=Команды!$AJ$8,TRUE,FALSE),IF(INDEX(Команды!$A$2:$AN$7500,MATCH(V$3,Команды!$A$2:$A$7500,0),$E118+2)=Команды!$AJ$9,TRUE,FALSE),IF(INDEX(Команды!$A$2:$AN$7500,MATCH(V$3,Команды!$A$2:$A$7500,0),$E118+2)=Команды!$AJ$10,TRUE,FALSE),IF(INDEX(Команды!$A$2:$AN$7500,MATCH(V$3,Команды!$A$2:$A$7500,0),$E118+2)=Команды!$AJ$11,TRUE,FALSE),IF(INDEX(Команды!$A$2:$AN$7500,MATCH(V$3,Команды!$A$2:$A$7500,0),$E118+2)=Команды!$AJ$12,TRUE,FALSE),IF(INDEX(Команды!$A$2:$AN$7500,MATCH(V$3,Команды!$A$2:$A$7500,0),$E118+2)=Команды!$AJ$13,TRUE,FALSE),IF(INDEX(Команды!$A$2:$AN$7500,MATCH(V$3,Команды!$A$2:$A$7500,0),$E118+2)=Команды!$AJ$14,TRUE,FALSE),IF(INDEX(Команды!$A$2:$AN$7500,MATCH(V$3,Команды!$A$2:$A$7500,0),$E118+2)=Команды!$AJ$15,TRUE,FALSE),IF(INDEX(Команды!$A$2:$AN$7500,MATCH(V$3,Команды!$A$2:$A$7500,0),$E118+2)=Команды!$AJ$16,TRUE,FALSE),IF(INDEX(Команды!$A$2:$AN$7500,MATCH(V$3,Команды!$A$2:$A$7500,0),$E118+2)=Команды!$AJ$17,TRUE,FALSE),IF(INDEX(Команды!$A$2:$AN$7500,MATCH(V$3,Команды!$A$2:$A$7500,0),$E118+2)=Команды!$AJ$18,TRUE,FALSE),IF(INDEX(Команды!$A$2:$AN$7500,MATCH(V$3,Команды!$A$2:$A$7500,0),$E118+2)=Команды!$AJ$19,TRUE,FALSE)),INDEX(Команды!$AJ$2:$AL$19,MATCH(INDEX(Команды!$A$2:$AN$7500,MATCH(V$3,Команды!$A$2:$A$7500,0),$E118+2),Команды!$AJ$2:$AJ$19,0),3),0)</f>
        <v>0</v>
      </c>
      <c r="X118" s="342"/>
      <c r="Y118" s="174">
        <f>IF(OR(IF(INDEX(Команды!$A$2:$AN$7500,MATCH(Y$3,Команды!$A$2:$A$7500,0),$E118+2)=Команды!$AJ$2,TRUE,FALSE),IF(INDEX(Команды!$A$2:$AN$7500,MATCH(Y$3,Команды!$A$2:$A$7500,0),$E118+2)=Команды!$AJ$3,TRUE,FALSE),IF(INDEX(Команды!$A$2:$AN$7500,MATCH(Y$3,Команды!$A$2:$A$7500,0),$E118+2)=Команды!$AJ$4,TRUE,FALSE),IF(INDEX(Команды!$A$2:$AN$7500,MATCH(Y$3,Команды!$A$2:$A$7500,0),$E118+2)=Команды!$AJ$5,TRUE,FALSE),IF(INDEX(Команды!$A$2:$AN$7500,MATCH(Y$3,Команды!$A$2:$A$7500,0),$E118+2)=Команды!$AJ$6,TRUE,FALSE),IF(INDEX(Команды!$A$2:$AN$7500,MATCH(Y$3,Команды!$A$2:$A$7500,0),$E118+2)=Команды!$AJ$7,TRUE,FALSE),IF(INDEX(Команды!$A$2:$AN$7500,MATCH(Y$3,Команды!$A$2:$A$7500,0),$E118+2)=Команды!$AJ$8,TRUE,FALSE),IF(INDEX(Команды!$A$2:$AN$7500,MATCH(Y$3,Команды!$A$2:$A$7500,0),$E118+2)=Команды!$AJ$9,TRUE,FALSE),IF(INDEX(Команды!$A$2:$AN$7500,MATCH(Y$3,Команды!$A$2:$A$7500,0),$E118+2)=Команды!$AJ$10,TRUE,FALSE),IF(INDEX(Команды!$A$2:$AN$7500,MATCH(Y$3,Команды!$A$2:$A$7500,0),$E118+2)=Команды!$AJ$11,TRUE,FALSE),IF(INDEX(Команды!$A$2:$AN$7500,MATCH(Y$3,Команды!$A$2:$A$7500,0),$E118+2)=Команды!$AJ$12,TRUE,FALSE),IF(INDEX(Команды!$A$2:$AN$7500,MATCH(Y$3,Команды!$A$2:$A$7500,0),$E118+2)=Команды!$AJ$13,TRUE,FALSE),IF(INDEX(Команды!$A$2:$AN$7500,MATCH(Y$3,Команды!$A$2:$A$7500,0),$E118+2)=Команды!$AJ$14,TRUE,FALSE),IF(INDEX(Команды!$A$2:$AN$7500,MATCH(Y$3,Команды!$A$2:$A$7500,0),$E118+2)=Команды!$AJ$15,TRUE,FALSE),IF(INDEX(Команды!$A$2:$AN$7500,MATCH(Y$3,Команды!$A$2:$A$7500,0),$E118+2)=Команды!$AJ$16,TRUE,FALSE),,IF(INDEX(Команды!$A$2:$AN$7500,MATCH(Y$3,Команды!$A$2:$A$7500,0),$E118+2)=Команды!$AJ$17,TRUE,FALSE),,IF(INDEX(Команды!$A$2:$AN$7500,MATCH(Y$3,Команды!$A$2:$A$7500,0),$E118+2)=Команды!$AJ$18,TRUE,FALSE),,IF(INDEX(Команды!$A$2:$AN$7500,MATCH(Y$3,Команды!$A$2:$A$7500,0),$E118+2)=Команды!$AJ$19,TRUE,FALSE)),INDEX(Команды!$AJ$2:$AK$19,MATCH(INDEX(Команды!$A$2:$AN$7500,MATCH(Y$3,Команды!$A$2:$A$7500,0),$E118+2),Команды!$AJ$2:$AJ$19,0),2),0)</f>
        <v>0</v>
      </c>
      <c r="Z118" s="175">
        <f>IF(OR(IF(INDEX(Команды!$A$2:$AN$7500,MATCH(Y$3,Команды!$A$2:$A$7500,0),$E118+2)=Команды!$AJ$2,TRUE,FALSE),IF(INDEX(Команды!$A$2:$AN$7500,MATCH(Y$3,Команды!$A$2:$A$7500,0),$E118+2)=Команды!$AJ$3,TRUE,FALSE),IF(INDEX(Команды!$A$2:$AN$7500,MATCH(Y$3,Команды!$A$2:$A$7500,0),$E118+2)=Команды!$AJ$4,TRUE,FALSE),IF(INDEX(Команды!$A$2:$AN$7500,MATCH(Y$3,Команды!$A$2:$A$7500,0),$E118+2)=Команды!$AJ$5,TRUE,FALSE),IF(INDEX(Команды!$A$2:$AN$7500,MATCH(Y$3,Команды!$A$2:$A$7500,0),$E118+2)=Команды!$AJ$6,TRUE,FALSE),IF(INDEX(Команды!$A$2:$AN$7500,MATCH(Y$3,Команды!$A$2:$A$7500,0),$E118+2)=Команды!$AJ$7,TRUE,FALSE),IF(INDEX(Команды!$A$2:$AN$7500,MATCH(Y$3,Команды!$A$2:$A$7500,0),$E118+2)=Команды!$AJ$8,TRUE,FALSE),IF(INDEX(Команды!$A$2:$AN$7500,MATCH(Y$3,Команды!$A$2:$A$7500,0),$E118+2)=Команды!$AJ$9,TRUE,FALSE),IF(INDEX(Команды!$A$2:$AN$7500,MATCH(Y$3,Команды!$A$2:$A$7500,0),$E118+2)=Команды!$AJ$10,TRUE,FALSE),IF(INDEX(Команды!$A$2:$AN$7500,MATCH(Y$3,Команды!$A$2:$A$7500,0),$E118+2)=Команды!$AJ$11,TRUE,FALSE),IF(INDEX(Команды!$A$2:$AN$7500,MATCH(Y$3,Команды!$A$2:$A$7500,0),$E118+2)=Команды!$AJ$12,TRUE,FALSE),IF(INDEX(Команды!$A$2:$AN$7500,MATCH(Y$3,Команды!$A$2:$A$7500,0),$E118+2)=Команды!$AJ$13,TRUE,FALSE),IF(INDEX(Команды!$A$2:$AN$7500,MATCH(Y$3,Команды!$A$2:$A$7500,0),$E118+2)=Команды!$AJ$14,TRUE,FALSE),IF(INDEX(Команды!$A$2:$AN$7500,MATCH(Y$3,Команды!$A$2:$A$7500,0),$E118+2)=Команды!$AJ$15,TRUE,FALSE),IF(INDEX(Команды!$A$2:$AN$7500,MATCH(Y$3,Команды!$A$2:$A$7500,0),$E118+2)=Команды!$AJ$16,TRUE,FALSE),IF(INDEX(Команды!$A$2:$AN$7500,MATCH(Y$3,Команды!$A$2:$A$7500,0),$E118+2)=Команды!$AJ$17,TRUE,FALSE),IF(INDEX(Команды!$A$2:$AN$7500,MATCH(Y$3,Команды!$A$2:$A$7500,0),$E118+2)=Команды!$AJ$18,TRUE,FALSE),IF(INDEX(Команды!$A$2:$AN$7500,MATCH(Y$3,Команды!$A$2:$A$7500,0),$E118+2)=Команды!$AJ$19,TRUE,FALSE)),INDEX(Команды!$AJ$2:$AL$19,MATCH(INDEX(Команды!$A$2:$AN$7500,MATCH(Y$3,Команды!$A$2:$A$7500,0),$E118+2),Команды!$AJ$2:$AJ$19,0),3),0)</f>
        <v>0</v>
      </c>
      <c r="AA118" s="342"/>
      <c r="AB118" s="174">
        <f>IF(OR(IF(INDEX(Команды!$A$2:$AN$7500,MATCH(AB$3,Команды!$A$2:$A$7500,0),$E118+2)=Команды!$AJ$2,TRUE,FALSE),IF(INDEX(Команды!$A$2:$AN$7500,MATCH(AB$3,Команды!$A$2:$A$7500,0),$E118+2)=Команды!$AJ$3,TRUE,FALSE),IF(INDEX(Команды!$A$2:$AN$7500,MATCH(AB$3,Команды!$A$2:$A$7500,0),$E118+2)=Команды!$AJ$4,TRUE,FALSE),IF(INDEX(Команды!$A$2:$AN$7500,MATCH(AB$3,Команды!$A$2:$A$7500,0),$E118+2)=Команды!$AJ$5,TRUE,FALSE),IF(INDEX(Команды!$A$2:$AN$7500,MATCH(AB$3,Команды!$A$2:$A$7500,0),$E118+2)=Команды!$AJ$6,TRUE,FALSE),IF(INDEX(Команды!$A$2:$AN$7500,MATCH(AB$3,Команды!$A$2:$A$7500,0),$E118+2)=Команды!$AJ$7,TRUE,FALSE),IF(INDEX(Команды!$A$2:$AN$7500,MATCH(AB$3,Команды!$A$2:$A$7500,0),$E118+2)=Команды!$AJ$8,TRUE,FALSE),IF(INDEX(Команды!$A$2:$AN$7500,MATCH(AB$3,Команды!$A$2:$A$7500,0),$E118+2)=Команды!$AJ$9,TRUE,FALSE),IF(INDEX(Команды!$A$2:$AN$7500,MATCH(AB$3,Команды!$A$2:$A$7500,0),$E118+2)=Команды!$AJ$10,TRUE,FALSE),IF(INDEX(Команды!$A$2:$AN$7500,MATCH(AB$3,Команды!$A$2:$A$7500,0),$E118+2)=Команды!$AJ$11,TRUE,FALSE),IF(INDEX(Команды!$A$2:$AN$7500,MATCH(AB$3,Команды!$A$2:$A$7500,0),$E118+2)=Команды!$AJ$12,TRUE,FALSE),IF(INDEX(Команды!$A$2:$AN$7500,MATCH(AB$3,Команды!$A$2:$A$7500,0),$E118+2)=Команды!$AJ$13,TRUE,FALSE),IF(INDEX(Команды!$A$2:$AN$7500,MATCH(AB$3,Команды!$A$2:$A$7500,0),$E118+2)=Команды!$AJ$14,TRUE,FALSE),IF(INDEX(Команды!$A$2:$AN$7500,MATCH(AB$3,Команды!$A$2:$A$7500,0),$E118+2)=Команды!$AJ$15,TRUE,FALSE),IF(INDEX(Команды!$A$2:$AN$7500,MATCH(AB$3,Команды!$A$2:$A$7500,0),$E118+2)=Команды!$AJ$16,TRUE,FALSE),,IF(INDEX(Команды!$A$2:$AN$7500,MATCH(AB$3,Команды!$A$2:$A$7500,0),$E118+2)=Команды!$AJ$17,TRUE,FALSE),,IF(INDEX(Команды!$A$2:$AN$7500,MATCH(AB$3,Команды!$A$2:$A$7500,0),$E118+2)=Команды!$AJ$18,TRUE,FALSE),,IF(INDEX(Команды!$A$2:$AN$7500,MATCH(AB$3,Команды!$A$2:$A$7500,0),$E118+2)=Команды!$AJ$19,TRUE,FALSE)),INDEX(Команды!$AJ$2:$AK$19,MATCH(INDEX(Команды!$A$2:$AN$7500,MATCH(AB$3,Команды!$A$2:$A$7500,0),$E118+2),Команды!$AJ$2:$AJ$19,0),2),0)</f>
        <v>0</v>
      </c>
      <c r="AC118" s="175">
        <f>IF(OR(IF(INDEX(Команды!$A$2:$AN$7500,MATCH(AB$3,Команды!$A$2:$A$7500,0),$E118+2)=Команды!$AJ$2,TRUE,FALSE),IF(INDEX(Команды!$A$2:$AN$7500,MATCH(AB$3,Команды!$A$2:$A$7500,0),$E118+2)=Команды!$AJ$3,TRUE,FALSE),IF(INDEX(Команды!$A$2:$AN$7500,MATCH(AB$3,Команды!$A$2:$A$7500,0),$E118+2)=Команды!$AJ$4,TRUE,FALSE),IF(INDEX(Команды!$A$2:$AN$7500,MATCH(AB$3,Команды!$A$2:$A$7500,0),$E118+2)=Команды!$AJ$5,TRUE,FALSE),IF(INDEX(Команды!$A$2:$AN$7500,MATCH(AB$3,Команды!$A$2:$A$7500,0),$E118+2)=Команды!$AJ$6,TRUE,FALSE),IF(INDEX(Команды!$A$2:$AN$7500,MATCH(AB$3,Команды!$A$2:$A$7500,0),$E118+2)=Команды!$AJ$7,TRUE,FALSE),IF(INDEX(Команды!$A$2:$AN$7500,MATCH(AB$3,Команды!$A$2:$A$7500,0),$E118+2)=Команды!$AJ$8,TRUE,FALSE),IF(INDEX(Команды!$A$2:$AN$7500,MATCH(AB$3,Команды!$A$2:$A$7500,0),$E118+2)=Команды!$AJ$9,TRUE,FALSE),IF(INDEX(Команды!$A$2:$AN$7500,MATCH(AB$3,Команды!$A$2:$A$7500,0),$E118+2)=Команды!$AJ$10,TRUE,FALSE),IF(INDEX(Команды!$A$2:$AN$7500,MATCH(AB$3,Команды!$A$2:$A$7500,0),$E118+2)=Команды!$AJ$11,TRUE,FALSE),IF(INDEX(Команды!$A$2:$AN$7500,MATCH(AB$3,Команды!$A$2:$A$7500,0),$E118+2)=Команды!$AJ$12,TRUE,FALSE),IF(INDEX(Команды!$A$2:$AN$7500,MATCH(AB$3,Команды!$A$2:$A$7500,0),$E118+2)=Команды!$AJ$13,TRUE,FALSE),IF(INDEX(Команды!$A$2:$AN$7500,MATCH(AB$3,Команды!$A$2:$A$7500,0),$E118+2)=Команды!$AJ$14,TRUE,FALSE),IF(INDEX(Команды!$A$2:$AN$7500,MATCH(AB$3,Команды!$A$2:$A$7500,0),$E118+2)=Команды!$AJ$15,TRUE,FALSE),IF(INDEX(Команды!$A$2:$AN$7500,MATCH(AB$3,Команды!$A$2:$A$7500,0),$E118+2)=Команды!$AJ$16,TRUE,FALSE),IF(INDEX(Команды!$A$2:$AN$7500,MATCH(AB$3,Команды!$A$2:$A$7500,0),$E118+2)=Команды!$AJ$17,TRUE,FALSE),IF(INDEX(Команды!$A$2:$AN$7500,MATCH(AB$3,Команды!$A$2:$A$7500,0),$E118+2)=Команды!$AJ$18,TRUE,FALSE),IF(INDEX(Команды!$A$2:$AN$7500,MATCH(AB$3,Команды!$A$2:$A$7500,0),$E118+2)=Команды!$AJ$19,TRUE,FALSE)),INDEX(Команды!$AJ$2:$AL$19,MATCH(INDEX(Команды!$A$2:$AN$7500,MATCH(AB$3,Команды!$A$2:$A$7500,0),$E118+2),Команды!$AJ$2:$AJ$19,0),3),0)</f>
        <v>0</v>
      </c>
      <c r="AD118" s="342"/>
      <c r="AE118" s="174">
        <f>IF(OR(IF(INDEX(Команды!$A$2:$AN$7500,MATCH(AE$3,Команды!$A$2:$A$7500,0),$E118+2)=Команды!$AJ$2,TRUE,FALSE),IF(INDEX(Команды!$A$2:$AN$7500,MATCH(AE$3,Команды!$A$2:$A$7500,0),$E118+2)=Команды!$AJ$3,TRUE,FALSE),IF(INDEX(Команды!$A$2:$AN$7500,MATCH(AE$3,Команды!$A$2:$A$7500,0),$E118+2)=Команды!$AJ$4,TRUE,FALSE),IF(INDEX(Команды!$A$2:$AN$7500,MATCH(AE$3,Команды!$A$2:$A$7500,0),$E118+2)=Команды!$AJ$5,TRUE,FALSE),IF(INDEX(Команды!$A$2:$AN$7500,MATCH(AE$3,Команды!$A$2:$A$7500,0),$E118+2)=Команды!$AJ$6,TRUE,FALSE),IF(INDEX(Команды!$A$2:$AN$7500,MATCH(AE$3,Команды!$A$2:$A$7500,0),$E118+2)=Команды!$AJ$7,TRUE,FALSE),IF(INDEX(Команды!$A$2:$AN$7500,MATCH(AE$3,Команды!$A$2:$A$7500,0),$E118+2)=Команды!$AJ$8,TRUE,FALSE),IF(INDEX(Команды!$A$2:$AN$7500,MATCH(AE$3,Команды!$A$2:$A$7500,0),$E118+2)=Команды!$AJ$9,TRUE,FALSE),IF(INDEX(Команды!$A$2:$AN$7500,MATCH(AE$3,Команды!$A$2:$A$7500,0),$E118+2)=Команды!$AJ$10,TRUE,FALSE),IF(INDEX(Команды!$A$2:$AN$7500,MATCH(AE$3,Команды!$A$2:$A$7500,0),$E118+2)=Команды!$AJ$11,TRUE,FALSE),IF(INDEX(Команды!$A$2:$AN$7500,MATCH(AE$3,Команды!$A$2:$A$7500,0),$E118+2)=Команды!$AJ$12,TRUE,FALSE),IF(INDEX(Команды!$A$2:$AN$7500,MATCH(AE$3,Команды!$A$2:$A$7500,0),$E118+2)=Команды!$AJ$13,TRUE,FALSE),IF(INDEX(Команды!$A$2:$AN$7500,MATCH(AE$3,Команды!$A$2:$A$7500,0),$E118+2)=Команды!$AJ$14,TRUE,FALSE),IF(INDEX(Команды!$A$2:$AN$7500,MATCH(AE$3,Команды!$A$2:$A$7500,0),$E118+2)=Команды!$AJ$15,TRUE,FALSE),IF(INDEX(Команды!$A$2:$AN$7500,MATCH(AE$3,Команды!$A$2:$A$7500,0),$E118+2)=Команды!$AJ$16,TRUE,FALSE),,IF(INDEX(Команды!$A$2:$AN$7500,MATCH(AE$3,Команды!$A$2:$A$7500,0),$E118+2)=Команды!$AJ$17,TRUE,FALSE),,IF(INDEX(Команды!$A$2:$AN$7500,MATCH(AE$3,Команды!$A$2:$A$7500,0),$E118+2)=Команды!$AJ$18,TRUE,FALSE),,IF(INDEX(Команды!$A$2:$AN$7500,MATCH(AE$3,Команды!$A$2:$A$7500,0),$E118+2)=Команды!$AJ$19,TRUE,FALSE)),INDEX(Команды!$AJ$2:$AK$19,MATCH(INDEX(Команды!$A$2:$AN$7500,MATCH(AE$3,Команды!$A$2:$A$7500,0),$E118+2),Команды!$AJ$2:$AJ$19,0),2),0)</f>
        <v>0</v>
      </c>
      <c r="AF118" s="175">
        <f>IF(OR(IF(INDEX(Команды!$A$2:$AN$7500,MATCH(AE$3,Команды!$A$2:$A$7500,0),$E118+2)=Команды!$AJ$2,TRUE,FALSE),IF(INDEX(Команды!$A$2:$AN$7500,MATCH(AE$3,Команды!$A$2:$A$7500,0),$E118+2)=Команды!$AJ$3,TRUE,FALSE),IF(INDEX(Команды!$A$2:$AN$7500,MATCH(AE$3,Команды!$A$2:$A$7500,0),$E118+2)=Команды!$AJ$4,TRUE,FALSE),IF(INDEX(Команды!$A$2:$AN$7500,MATCH(AE$3,Команды!$A$2:$A$7500,0),$E118+2)=Команды!$AJ$5,TRUE,FALSE),IF(INDEX(Команды!$A$2:$AN$7500,MATCH(AE$3,Команды!$A$2:$A$7500,0),$E118+2)=Команды!$AJ$6,TRUE,FALSE),IF(INDEX(Команды!$A$2:$AN$7500,MATCH(AE$3,Команды!$A$2:$A$7500,0),$E118+2)=Команды!$AJ$7,TRUE,FALSE),IF(INDEX(Команды!$A$2:$AN$7500,MATCH(AE$3,Команды!$A$2:$A$7500,0),$E118+2)=Команды!$AJ$8,TRUE,FALSE),IF(INDEX(Команды!$A$2:$AN$7500,MATCH(AE$3,Команды!$A$2:$A$7500,0),$E118+2)=Команды!$AJ$9,TRUE,FALSE),IF(INDEX(Команды!$A$2:$AN$7500,MATCH(AE$3,Команды!$A$2:$A$7500,0),$E118+2)=Команды!$AJ$10,TRUE,FALSE),IF(INDEX(Команды!$A$2:$AN$7500,MATCH(AE$3,Команды!$A$2:$A$7500,0),$E118+2)=Команды!$AJ$11,TRUE,FALSE),IF(INDEX(Команды!$A$2:$AN$7500,MATCH(AE$3,Команды!$A$2:$A$7500,0),$E118+2)=Команды!$AJ$12,TRUE,FALSE),IF(INDEX(Команды!$A$2:$AN$7500,MATCH(AE$3,Команды!$A$2:$A$7500,0),$E118+2)=Команды!$AJ$13,TRUE,FALSE),IF(INDEX(Команды!$A$2:$AN$7500,MATCH(AE$3,Команды!$A$2:$A$7500,0),$E118+2)=Команды!$AJ$14,TRUE,FALSE),IF(INDEX(Команды!$A$2:$AN$7500,MATCH(AE$3,Команды!$A$2:$A$7500,0),$E118+2)=Команды!$AJ$15,TRUE,FALSE),IF(INDEX(Команды!$A$2:$AN$7500,MATCH(AE$3,Команды!$A$2:$A$7500,0),$E118+2)=Команды!$AJ$16,TRUE,FALSE),IF(INDEX(Команды!$A$2:$AN$7500,MATCH(AE$3,Команды!$A$2:$A$7500,0),$E118+2)=Команды!$AJ$17,TRUE,FALSE),IF(INDEX(Команды!$A$2:$AN$7500,MATCH(AE$3,Команды!$A$2:$A$7500,0),$E118+2)=Команды!$AJ$18,TRUE,FALSE),IF(INDEX(Команды!$A$2:$AN$7500,MATCH(AE$3,Команды!$A$2:$A$7500,0),$E118+2)=Команды!$AJ$19,TRUE,FALSE)),INDEX(Команды!$AJ$2:$AL$19,MATCH(INDEX(Команды!$A$2:$AN$7500,MATCH(AE$3,Команды!$A$2:$A$7500,0),$E118+2),Команды!$AJ$2:$AJ$19,0),3),0)</f>
        <v>0</v>
      </c>
      <c r="AG118" s="342"/>
      <c r="AH118" s="174">
        <f>IF(OR(IF(INDEX(Команды!$A$2:$AN$7500,MATCH(AH$3,Команды!$A$2:$A$7500,0),$E118+2)=Команды!$AJ$2,TRUE,FALSE),IF(INDEX(Команды!$A$2:$AN$7500,MATCH(AH$3,Команды!$A$2:$A$7500,0),$E118+2)=Команды!$AJ$3,TRUE,FALSE),IF(INDEX(Команды!$A$2:$AN$7500,MATCH(AH$3,Команды!$A$2:$A$7500,0),$E118+2)=Команды!$AJ$4,TRUE,FALSE),IF(INDEX(Команды!$A$2:$AN$7500,MATCH(AH$3,Команды!$A$2:$A$7500,0),$E118+2)=Команды!$AJ$5,TRUE,FALSE),IF(INDEX(Команды!$A$2:$AN$7500,MATCH(AH$3,Команды!$A$2:$A$7500,0),$E118+2)=Команды!$AJ$6,TRUE,FALSE),IF(INDEX(Команды!$A$2:$AN$7500,MATCH(AH$3,Команды!$A$2:$A$7500,0),$E118+2)=Команды!$AJ$7,TRUE,FALSE),IF(INDEX(Команды!$A$2:$AN$7500,MATCH(AH$3,Команды!$A$2:$A$7500,0),$E118+2)=Команды!$AJ$8,TRUE,FALSE),IF(INDEX(Команды!$A$2:$AN$7500,MATCH(AH$3,Команды!$A$2:$A$7500,0),$E118+2)=Команды!$AJ$9,TRUE,FALSE),IF(INDEX(Команды!$A$2:$AN$7500,MATCH(AH$3,Команды!$A$2:$A$7500,0),$E118+2)=Команды!$AJ$10,TRUE,FALSE),IF(INDEX(Команды!$A$2:$AN$7500,MATCH(AH$3,Команды!$A$2:$A$7500,0),$E118+2)=Команды!$AJ$11,TRUE,FALSE),IF(INDEX(Команды!$A$2:$AN$7500,MATCH(AH$3,Команды!$A$2:$A$7500,0),$E118+2)=Команды!$AJ$12,TRUE,FALSE),IF(INDEX(Команды!$A$2:$AN$7500,MATCH(AH$3,Команды!$A$2:$A$7500,0),$E118+2)=Команды!$AJ$13,TRUE,FALSE),IF(INDEX(Команды!$A$2:$AN$7500,MATCH(AH$3,Команды!$A$2:$A$7500,0),$E118+2)=Команды!$AJ$14,TRUE,FALSE),IF(INDEX(Команды!$A$2:$AN$7500,MATCH(AH$3,Команды!$A$2:$A$7500,0),$E118+2)=Команды!$AJ$15,TRUE,FALSE),IF(INDEX(Команды!$A$2:$AN$7500,MATCH(AH$3,Команды!$A$2:$A$7500,0),$E118+2)=Команды!$AJ$16,TRUE,FALSE),,IF(INDEX(Команды!$A$2:$AN$7500,MATCH(AH$3,Команды!$A$2:$A$7500,0),$E118+2)=Команды!$AJ$17,TRUE,FALSE),,IF(INDEX(Команды!$A$2:$AN$7500,MATCH(AH$3,Команды!$A$2:$A$7500,0),$E118+2)=Команды!$AJ$18,TRUE,FALSE),,IF(INDEX(Команды!$A$2:$AN$7500,MATCH(AH$3,Команды!$A$2:$A$7500,0),$E118+2)=Команды!$AJ$19,TRUE,FALSE)),INDEX(Команды!$AJ$2:$AK$19,MATCH(INDEX(Команды!$A$2:$AN$7500,MATCH(AH$3,Команды!$A$2:$A$7500,0),$E118+2),Команды!$AJ$2:$AJ$19,0),2),0)</f>
        <v>0</v>
      </c>
      <c r="AI118" s="175">
        <f>IF(OR(IF(INDEX(Команды!$A$2:$AN$7500,MATCH(AH$3,Команды!$A$2:$A$7500,0),$E118+2)=Команды!$AJ$2,TRUE,FALSE),IF(INDEX(Команды!$A$2:$AN$7500,MATCH(AH$3,Команды!$A$2:$A$7500,0),$E118+2)=Команды!$AJ$3,TRUE,FALSE),IF(INDEX(Команды!$A$2:$AN$7500,MATCH(AH$3,Команды!$A$2:$A$7500,0),$E118+2)=Команды!$AJ$4,TRUE,FALSE),IF(INDEX(Команды!$A$2:$AN$7500,MATCH(AH$3,Команды!$A$2:$A$7500,0),$E118+2)=Команды!$AJ$5,TRUE,FALSE),IF(INDEX(Команды!$A$2:$AN$7500,MATCH(AH$3,Команды!$A$2:$A$7500,0),$E118+2)=Команды!$AJ$6,TRUE,FALSE),IF(INDEX(Команды!$A$2:$AN$7500,MATCH(AH$3,Команды!$A$2:$A$7500,0),$E118+2)=Команды!$AJ$7,TRUE,FALSE),IF(INDEX(Команды!$A$2:$AN$7500,MATCH(AH$3,Команды!$A$2:$A$7500,0),$E118+2)=Команды!$AJ$8,TRUE,FALSE),IF(INDEX(Команды!$A$2:$AN$7500,MATCH(AH$3,Команды!$A$2:$A$7500,0),$E118+2)=Команды!$AJ$9,TRUE,FALSE),IF(INDEX(Команды!$A$2:$AN$7500,MATCH(AH$3,Команды!$A$2:$A$7500,0),$E118+2)=Команды!$AJ$10,TRUE,FALSE),IF(INDEX(Команды!$A$2:$AN$7500,MATCH(AH$3,Команды!$A$2:$A$7500,0),$E118+2)=Команды!$AJ$11,TRUE,FALSE),IF(INDEX(Команды!$A$2:$AN$7500,MATCH(AH$3,Команды!$A$2:$A$7500,0),$E118+2)=Команды!$AJ$12,TRUE,FALSE),IF(INDEX(Команды!$A$2:$AN$7500,MATCH(AH$3,Команды!$A$2:$A$7500,0),$E118+2)=Команды!$AJ$13,TRUE,FALSE),IF(INDEX(Команды!$A$2:$AN$7500,MATCH(AH$3,Команды!$A$2:$A$7500,0),$E118+2)=Команды!$AJ$14,TRUE,FALSE),IF(INDEX(Команды!$A$2:$AN$7500,MATCH(AH$3,Команды!$A$2:$A$7500,0),$E118+2)=Команды!$AJ$15,TRUE,FALSE),IF(INDEX(Команды!$A$2:$AN$7500,MATCH(AH$3,Команды!$A$2:$A$7500,0),$E118+2)=Команды!$AJ$16,TRUE,FALSE),IF(INDEX(Команды!$A$2:$AN$7500,MATCH(AH$3,Команды!$A$2:$A$7500,0),$E118+2)=Команды!$AJ$17,TRUE,FALSE),IF(INDEX(Команды!$A$2:$AN$7500,MATCH(AH$3,Команды!$A$2:$A$7500,0),$E118+2)=Команды!$AJ$18,TRUE,FALSE),IF(INDEX(Команды!$A$2:$AN$7500,MATCH(AH$3,Команды!$A$2:$A$7500,0),$E118+2)=Команды!$AJ$19,TRUE,FALSE)),INDEX(Команды!$AJ$2:$AL$19,MATCH(INDEX(Команды!$A$2:$AN$7500,MATCH(AH$3,Команды!$A$2:$A$7500,0),$E118+2),Команды!$AJ$2:$AJ$19,0),3),0)</f>
        <v>0</v>
      </c>
      <c r="AJ118" s="342"/>
      <c r="AK118" s="174">
        <f>IF(OR(IF(INDEX(Команды!$A$2:$AN$7500,MATCH(AK$3,Команды!$A$2:$A$7500,0),$E118+2)=Команды!$AJ$2,TRUE,FALSE),IF(INDEX(Команды!$A$2:$AN$7500,MATCH(AK$3,Команды!$A$2:$A$7500,0),$E118+2)=Команды!$AJ$3,TRUE,FALSE),IF(INDEX(Команды!$A$2:$AN$7500,MATCH(AK$3,Команды!$A$2:$A$7500,0),$E118+2)=Команды!$AJ$4,TRUE,FALSE),IF(INDEX(Команды!$A$2:$AN$7500,MATCH(AK$3,Команды!$A$2:$A$7500,0),$E118+2)=Команды!$AJ$5,TRUE,FALSE),IF(INDEX(Команды!$A$2:$AN$7500,MATCH(AK$3,Команды!$A$2:$A$7500,0),$E118+2)=Команды!$AJ$6,TRUE,FALSE),IF(INDEX(Команды!$A$2:$AN$7500,MATCH(AK$3,Команды!$A$2:$A$7500,0),$E118+2)=Команды!$AJ$7,TRUE,FALSE),IF(INDEX(Команды!$A$2:$AN$7500,MATCH(AK$3,Команды!$A$2:$A$7500,0),$E118+2)=Команды!$AJ$8,TRUE,FALSE),IF(INDEX(Команды!$A$2:$AN$7500,MATCH(AK$3,Команды!$A$2:$A$7500,0),$E118+2)=Команды!$AJ$9,TRUE,FALSE),IF(INDEX(Команды!$A$2:$AN$7500,MATCH(AK$3,Команды!$A$2:$A$7500,0),$E118+2)=Команды!$AJ$10,TRUE,FALSE),IF(INDEX(Команды!$A$2:$AN$7500,MATCH(AK$3,Команды!$A$2:$A$7500,0),$E118+2)=Команды!$AJ$11,TRUE,FALSE),IF(INDEX(Команды!$A$2:$AN$7500,MATCH(AK$3,Команды!$A$2:$A$7500,0),$E118+2)=Команды!$AJ$12,TRUE,FALSE),IF(INDEX(Команды!$A$2:$AN$7500,MATCH(AK$3,Команды!$A$2:$A$7500,0),$E118+2)=Команды!$AJ$13,TRUE,FALSE),IF(INDEX(Команды!$A$2:$AN$7500,MATCH(AK$3,Команды!$A$2:$A$7500,0),$E118+2)=Команды!$AJ$14,TRUE,FALSE),IF(INDEX(Команды!$A$2:$AN$7500,MATCH(AK$3,Команды!$A$2:$A$7500,0),$E118+2)=Команды!$AJ$15,TRUE,FALSE),IF(INDEX(Команды!$A$2:$AN$7500,MATCH(AK$3,Команды!$A$2:$A$7500,0),$E118+2)=Команды!$AJ$16,TRUE,FALSE),,IF(INDEX(Команды!$A$2:$AN$7500,MATCH(AK$3,Команды!$A$2:$A$7500,0),$E118+2)=Команды!$AJ$17,TRUE,FALSE),,IF(INDEX(Команды!$A$2:$AN$7500,MATCH(AK$3,Команды!$A$2:$A$7500,0),$E118+2)=Команды!$AJ$18,TRUE,FALSE),,IF(INDEX(Команды!$A$2:$AN$7500,MATCH(AK$3,Команды!$A$2:$A$7500,0),$E118+2)=Команды!$AJ$19,TRUE,FALSE)),INDEX(Команды!$AJ$2:$AK$19,MATCH(INDEX(Команды!$A$2:$AN$7500,MATCH(AK$3,Команды!$A$2:$A$7500,0),$E118+2),Команды!$AJ$2:$AJ$19,0),2),0)</f>
        <v>0</v>
      </c>
      <c r="AL118" s="175">
        <f>IF(OR(IF(INDEX(Команды!$A$2:$AN$7500,MATCH(AK$3,Команды!$A$2:$A$7500,0),$E118+2)=Команды!$AJ$2,TRUE,FALSE),IF(INDEX(Команды!$A$2:$AN$7500,MATCH(AK$3,Команды!$A$2:$A$7500,0),$E118+2)=Команды!$AJ$3,TRUE,FALSE),IF(INDEX(Команды!$A$2:$AN$7500,MATCH(AK$3,Команды!$A$2:$A$7500,0),$E118+2)=Команды!$AJ$4,TRUE,FALSE),IF(INDEX(Команды!$A$2:$AN$7500,MATCH(AK$3,Команды!$A$2:$A$7500,0),$E118+2)=Команды!$AJ$5,TRUE,FALSE),IF(INDEX(Команды!$A$2:$AN$7500,MATCH(AK$3,Команды!$A$2:$A$7500,0),$E118+2)=Команды!$AJ$6,TRUE,FALSE),IF(INDEX(Команды!$A$2:$AN$7500,MATCH(AK$3,Команды!$A$2:$A$7500,0),$E118+2)=Команды!$AJ$7,TRUE,FALSE),IF(INDEX(Команды!$A$2:$AN$7500,MATCH(AK$3,Команды!$A$2:$A$7500,0),$E118+2)=Команды!$AJ$8,TRUE,FALSE),IF(INDEX(Команды!$A$2:$AN$7500,MATCH(AK$3,Команды!$A$2:$A$7500,0),$E118+2)=Команды!$AJ$9,TRUE,FALSE),IF(INDEX(Команды!$A$2:$AN$7500,MATCH(AK$3,Команды!$A$2:$A$7500,0),$E118+2)=Команды!$AJ$10,TRUE,FALSE),IF(INDEX(Команды!$A$2:$AN$7500,MATCH(AK$3,Команды!$A$2:$A$7500,0),$E118+2)=Команды!$AJ$11,TRUE,FALSE),IF(INDEX(Команды!$A$2:$AN$7500,MATCH(AK$3,Команды!$A$2:$A$7500,0),$E118+2)=Команды!$AJ$12,TRUE,FALSE),IF(INDEX(Команды!$A$2:$AN$7500,MATCH(AK$3,Команды!$A$2:$A$7500,0),$E118+2)=Команды!$AJ$13,TRUE,FALSE),IF(INDEX(Команды!$A$2:$AN$7500,MATCH(AK$3,Команды!$A$2:$A$7500,0),$E118+2)=Команды!$AJ$14,TRUE,FALSE),IF(INDEX(Команды!$A$2:$AN$7500,MATCH(AK$3,Команды!$A$2:$A$7500,0),$E118+2)=Команды!$AJ$15,TRUE,FALSE),IF(INDEX(Команды!$A$2:$AN$7500,MATCH(AK$3,Команды!$A$2:$A$7500,0),$E118+2)=Команды!$AJ$16,TRUE,FALSE),IF(INDEX(Команды!$A$2:$AN$7500,MATCH(AK$3,Команды!$A$2:$A$7500,0),$E118+2)=Команды!$AJ$17,TRUE,FALSE),IF(INDEX(Команды!$A$2:$AN$7500,MATCH(AK$3,Команды!$A$2:$A$7500,0),$E118+2)=Команды!$AJ$18,TRUE,FALSE),IF(INDEX(Команды!$A$2:$AN$7500,MATCH(AK$3,Команды!$A$2:$A$7500,0),$E118+2)=Команды!$AJ$19,TRUE,FALSE)),INDEX(Команды!$AJ$2:$AL$19,MATCH(INDEX(Команды!$A$2:$AN$7500,MATCH(AK$3,Команды!$A$2:$A$7500,0),$E118+2),Команды!$AJ$2:$AJ$19,0),3),0)</f>
        <v>0</v>
      </c>
      <c r="AM118" s="342"/>
      <c r="AN118" s="174">
        <f>IF(OR(IF(INDEX(Команды!$A$2:$AN$7500,MATCH(AN$3,Команды!$A$2:$A$7500,0),$E118+2)=Команды!$AJ$2,TRUE,FALSE),IF(INDEX(Команды!$A$2:$AN$7500,MATCH(AN$3,Команды!$A$2:$A$7500,0),$E118+2)=Команды!$AJ$3,TRUE,FALSE),IF(INDEX(Команды!$A$2:$AN$7500,MATCH(AN$3,Команды!$A$2:$A$7500,0),$E118+2)=Команды!$AJ$4,TRUE,FALSE),IF(INDEX(Команды!$A$2:$AN$7500,MATCH(AN$3,Команды!$A$2:$A$7500,0),$E118+2)=Команды!$AJ$5,TRUE,FALSE),IF(INDEX(Команды!$A$2:$AN$7500,MATCH(AN$3,Команды!$A$2:$A$7500,0),$E118+2)=Команды!$AJ$6,TRUE,FALSE),IF(INDEX(Команды!$A$2:$AN$7500,MATCH(AN$3,Команды!$A$2:$A$7500,0),$E118+2)=Команды!$AJ$7,TRUE,FALSE),IF(INDEX(Команды!$A$2:$AN$7500,MATCH(AN$3,Команды!$A$2:$A$7500,0),$E118+2)=Команды!$AJ$8,TRUE,FALSE),IF(INDEX(Команды!$A$2:$AN$7500,MATCH(AN$3,Команды!$A$2:$A$7500,0),$E118+2)=Команды!$AJ$9,TRUE,FALSE),IF(INDEX(Команды!$A$2:$AN$7500,MATCH(AN$3,Команды!$A$2:$A$7500,0),$E118+2)=Команды!$AJ$10,TRUE,FALSE),IF(INDEX(Команды!$A$2:$AN$7500,MATCH(AN$3,Команды!$A$2:$A$7500,0),$E118+2)=Команды!$AJ$11,TRUE,FALSE),IF(INDEX(Команды!$A$2:$AN$7500,MATCH(AN$3,Команды!$A$2:$A$7500,0),$E118+2)=Команды!$AJ$12,TRUE,FALSE),IF(INDEX(Команды!$A$2:$AN$7500,MATCH(AN$3,Команды!$A$2:$A$7500,0),$E118+2)=Команды!$AJ$13,TRUE,FALSE),IF(INDEX(Команды!$A$2:$AN$7500,MATCH(AN$3,Команды!$A$2:$A$7500,0),$E118+2)=Команды!$AJ$14,TRUE,FALSE),IF(INDEX(Команды!$A$2:$AN$7500,MATCH(AN$3,Команды!$A$2:$A$7500,0),$E118+2)=Команды!$AJ$15,TRUE,FALSE),IF(INDEX(Команды!$A$2:$AN$7500,MATCH(AN$3,Команды!$A$2:$A$7500,0),$E118+2)=Команды!$AJ$16,TRUE,FALSE),,IF(INDEX(Команды!$A$2:$AN$7500,MATCH(AN$3,Команды!$A$2:$A$7500,0),$E118+2)=Команды!$AJ$17,TRUE,FALSE),,IF(INDEX(Команды!$A$2:$AN$7500,MATCH(AN$3,Команды!$A$2:$A$7500,0),$E118+2)=Команды!$AJ$18,TRUE,FALSE),,IF(INDEX(Команды!$A$2:$AN$7500,MATCH(AN$3,Команды!$A$2:$A$7500,0),$E118+2)=Команды!$AJ$19,TRUE,FALSE)),INDEX(Команды!$AJ$2:$AK$19,MATCH(INDEX(Команды!$A$2:$AN$7500,MATCH(AN$3,Команды!$A$2:$A$7500,0),$E118+2),Команды!$AJ$2:$AJ$19,0),2),0)</f>
        <v>0</v>
      </c>
      <c r="AO118" s="175">
        <f>IF(OR(IF(INDEX(Команды!$A$2:$AN$7500,MATCH(AN$3,Команды!$A$2:$A$7500,0),$E118+2)=Команды!$AJ$2,TRUE,FALSE),IF(INDEX(Команды!$A$2:$AN$7500,MATCH(AN$3,Команды!$A$2:$A$7500,0),$E118+2)=Команды!$AJ$3,TRUE,FALSE),IF(INDEX(Команды!$A$2:$AN$7500,MATCH(AN$3,Команды!$A$2:$A$7500,0),$E118+2)=Команды!$AJ$4,TRUE,FALSE),IF(INDEX(Команды!$A$2:$AN$7500,MATCH(AN$3,Команды!$A$2:$A$7500,0),$E118+2)=Команды!$AJ$5,TRUE,FALSE),IF(INDEX(Команды!$A$2:$AN$7500,MATCH(AN$3,Команды!$A$2:$A$7500,0),$E118+2)=Команды!$AJ$6,TRUE,FALSE),IF(INDEX(Команды!$A$2:$AN$7500,MATCH(AN$3,Команды!$A$2:$A$7500,0),$E118+2)=Команды!$AJ$7,TRUE,FALSE),IF(INDEX(Команды!$A$2:$AN$7500,MATCH(AN$3,Команды!$A$2:$A$7500,0),$E118+2)=Команды!$AJ$8,TRUE,FALSE),IF(INDEX(Команды!$A$2:$AN$7500,MATCH(AN$3,Команды!$A$2:$A$7500,0),$E118+2)=Команды!$AJ$9,TRUE,FALSE),IF(INDEX(Команды!$A$2:$AN$7500,MATCH(AN$3,Команды!$A$2:$A$7500,0),$E118+2)=Команды!$AJ$10,TRUE,FALSE),IF(INDEX(Команды!$A$2:$AN$7500,MATCH(AN$3,Команды!$A$2:$A$7500,0),$E118+2)=Команды!$AJ$11,TRUE,FALSE),IF(INDEX(Команды!$A$2:$AN$7500,MATCH(AN$3,Команды!$A$2:$A$7500,0),$E118+2)=Команды!$AJ$12,TRUE,FALSE),IF(INDEX(Команды!$A$2:$AN$7500,MATCH(AN$3,Команды!$A$2:$A$7500,0),$E118+2)=Команды!$AJ$13,TRUE,FALSE),IF(INDEX(Команды!$A$2:$AN$7500,MATCH(AN$3,Команды!$A$2:$A$7500,0),$E118+2)=Команды!$AJ$14,TRUE,FALSE),IF(INDEX(Команды!$A$2:$AN$7500,MATCH(AN$3,Команды!$A$2:$A$7500,0),$E118+2)=Команды!$AJ$15,TRUE,FALSE),IF(INDEX(Команды!$A$2:$AN$7500,MATCH(AN$3,Команды!$A$2:$A$7500,0),$E118+2)=Команды!$AJ$16,TRUE,FALSE),IF(INDEX(Команды!$A$2:$AN$7500,MATCH(AN$3,Команды!$A$2:$A$7500,0),$E118+2)=Команды!$AJ$17,TRUE,FALSE),IF(INDEX(Команды!$A$2:$AN$7500,MATCH(AN$3,Команды!$A$2:$A$7500,0),$E118+2)=Команды!$AJ$18,TRUE,FALSE),IF(INDEX(Команды!$A$2:$AN$7500,MATCH(AN$3,Команды!$A$2:$A$7500,0),$E118+2)=Команды!$AJ$19,TRUE,FALSE)),INDEX(Команды!$AJ$2:$AL$19,MATCH(INDEX(Команды!$A$2:$AN$7500,MATCH(AN$3,Команды!$A$2:$A$7500,0),$E118+2),Команды!$AJ$2:$AJ$19,0),3),0)</f>
        <v>0</v>
      </c>
      <c r="AP118" s="342"/>
      <c r="AQ118" s="174">
        <f>IF(OR(IF(INDEX(Команды!$A$2:$AN$7500,MATCH(AQ$3,Команды!$A$2:$A$7500,0),$E118+2)=Команды!$AJ$2,TRUE,FALSE),IF(INDEX(Команды!$A$2:$AN$7500,MATCH(AQ$3,Команды!$A$2:$A$7500,0),$E118+2)=Команды!$AJ$3,TRUE,FALSE),IF(INDEX(Команды!$A$2:$AN$7500,MATCH(AQ$3,Команды!$A$2:$A$7500,0),$E118+2)=Команды!$AJ$4,TRUE,FALSE),IF(INDEX(Команды!$A$2:$AN$7500,MATCH(AQ$3,Команды!$A$2:$A$7500,0),$E118+2)=Команды!$AJ$5,TRUE,FALSE),IF(INDEX(Команды!$A$2:$AN$7500,MATCH(AQ$3,Команды!$A$2:$A$7500,0),$E118+2)=Команды!$AJ$6,TRUE,FALSE),IF(INDEX(Команды!$A$2:$AN$7500,MATCH(AQ$3,Команды!$A$2:$A$7500,0),$E118+2)=Команды!$AJ$7,TRUE,FALSE),IF(INDEX(Команды!$A$2:$AN$7500,MATCH(AQ$3,Команды!$A$2:$A$7500,0),$E118+2)=Команды!$AJ$8,TRUE,FALSE),IF(INDEX(Команды!$A$2:$AN$7500,MATCH(AQ$3,Команды!$A$2:$A$7500,0),$E118+2)=Команды!$AJ$9,TRUE,FALSE),IF(INDEX(Команды!$A$2:$AN$7500,MATCH(AQ$3,Команды!$A$2:$A$7500,0),$E118+2)=Команды!$AJ$10,TRUE,FALSE),IF(INDEX(Команды!$A$2:$AN$7500,MATCH(AQ$3,Команды!$A$2:$A$7500,0),$E118+2)=Команды!$AJ$11,TRUE,FALSE),IF(INDEX(Команды!$A$2:$AN$7500,MATCH(AQ$3,Команды!$A$2:$A$7500,0),$E118+2)=Команды!$AJ$12,TRUE,FALSE),IF(INDEX(Команды!$A$2:$AN$7500,MATCH(AQ$3,Команды!$A$2:$A$7500,0),$E118+2)=Команды!$AJ$13,TRUE,FALSE),IF(INDEX(Команды!$A$2:$AN$7500,MATCH(AQ$3,Команды!$A$2:$A$7500,0),$E118+2)=Команды!$AJ$14,TRUE,FALSE),IF(INDEX(Команды!$A$2:$AN$7500,MATCH(AQ$3,Команды!$A$2:$A$7500,0),$E118+2)=Команды!$AJ$15,TRUE,FALSE),IF(INDEX(Команды!$A$2:$AN$7500,MATCH(AQ$3,Команды!$A$2:$A$7500,0),$E118+2)=Команды!$AJ$16,TRUE,FALSE),,IF(INDEX(Команды!$A$2:$AN$7500,MATCH(AQ$3,Команды!$A$2:$A$7500,0),$E118+2)=Команды!$AJ$17,TRUE,FALSE),,IF(INDEX(Команды!$A$2:$AN$7500,MATCH(AQ$3,Команды!$A$2:$A$7500,0),$E118+2)=Команды!$AJ$18,TRUE,FALSE),,IF(INDEX(Команды!$A$2:$AN$7500,MATCH(AQ$3,Команды!$A$2:$A$7500,0),$E118+2)=Команды!$AJ$19,TRUE,FALSE)),INDEX(Команды!$AJ$2:$AK$19,MATCH(INDEX(Команды!$A$2:$AN$7500,MATCH(AQ$3,Команды!$A$2:$A$7500,0),$E118+2),Команды!$AJ$2:$AJ$19,0),2),0)</f>
        <v>0</v>
      </c>
      <c r="AR118" s="175">
        <f>IF(OR(IF(INDEX(Команды!$A$2:$AN$7500,MATCH(AQ$3,Команды!$A$2:$A$7500,0),$E118+2)=Команды!$AJ$2,TRUE,FALSE),IF(INDEX(Команды!$A$2:$AN$7500,MATCH(AQ$3,Команды!$A$2:$A$7500,0),$E118+2)=Команды!$AJ$3,TRUE,FALSE),IF(INDEX(Команды!$A$2:$AN$7500,MATCH(AQ$3,Команды!$A$2:$A$7500,0),$E118+2)=Команды!$AJ$4,TRUE,FALSE),IF(INDEX(Команды!$A$2:$AN$7500,MATCH(AQ$3,Команды!$A$2:$A$7500,0),$E118+2)=Команды!$AJ$5,TRUE,FALSE),IF(INDEX(Команды!$A$2:$AN$7500,MATCH(AQ$3,Команды!$A$2:$A$7500,0),$E118+2)=Команды!$AJ$6,TRUE,FALSE),IF(INDEX(Команды!$A$2:$AN$7500,MATCH(AQ$3,Команды!$A$2:$A$7500,0),$E118+2)=Команды!$AJ$7,TRUE,FALSE),IF(INDEX(Команды!$A$2:$AN$7500,MATCH(AQ$3,Команды!$A$2:$A$7500,0),$E118+2)=Команды!$AJ$8,TRUE,FALSE),IF(INDEX(Команды!$A$2:$AN$7500,MATCH(AQ$3,Команды!$A$2:$A$7500,0),$E118+2)=Команды!$AJ$9,TRUE,FALSE),IF(INDEX(Команды!$A$2:$AN$7500,MATCH(AQ$3,Команды!$A$2:$A$7500,0),$E118+2)=Команды!$AJ$10,TRUE,FALSE),IF(INDEX(Команды!$A$2:$AN$7500,MATCH(AQ$3,Команды!$A$2:$A$7500,0),$E118+2)=Команды!$AJ$11,TRUE,FALSE),IF(INDEX(Команды!$A$2:$AN$7500,MATCH(AQ$3,Команды!$A$2:$A$7500,0),$E118+2)=Команды!$AJ$12,TRUE,FALSE),IF(INDEX(Команды!$A$2:$AN$7500,MATCH(AQ$3,Команды!$A$2:$A$7500,0),$E118+2)=Команды!$AJ$13,TRUE,FALSE),IF(INDEX(Команды!$A$2:$AN$7500,MATCH(AQ$3,Команды!$A$2:$A$7500,0),$E118+2)=Команды!$AJ$14,TRUE,FALSE),IF(INDEX(Команды!$A$2:$AN$7500,MATCH(AQ$3,Команды!$A$2:$A$7500,0),$E118+2)=Команды!$AJ$15,TRUE,FALSE),IF(INDEX(Команды!$A$2:$AN$7500,MATCH(AQ$3,Команды!$A$2:$A$7500,0),$E118+2)=Команды!$AJ$16,TRUE,FALSE),IF(INDEX(Команды!$A$2:$AN$7500,MATCH(AQ$3,Команды!$A$2:$A$7500,0),$E118+2)=Команды!$AJ$17,TRUE,FALSE),IF(INDEX(Команды!$A$2:$AN$7500,MATCH(AQ$3,Команды!$A$2:$A$7500,0),$E118+2)=Команды!$AJ$18,TRUE,FALSE),IF(INDEX(Команды!$A$2:$AN$7500,MATCH(AQ$3,Команды!$A$2:$A$7500,0),$E118+2)=Команды!$AJ$19,TRUE,FALSE)),INDEX(Команды!$AJ$2:$AL$19,MATCH(INDEX(Команды!$A$2:$AN$7500,MATCH(AQ$3,Команды!$A$2:$A$7500,0),$E118+2),Команды!$AJ$2:$AJ$19,0),3),0)</f>
        <v>0</v>
      </c>
      <c r="AS118" s="342"/>
      <c r="AT118" s="174">
        <f>IF(OR(IF(INDEX(Команды!$A$2:$AN$7500,MATCH(AT$3,Команды!$A$2:$A$7500,0),$E118+2)=Команды!$AJ$2,TRUE,FALSE),IF(INDEX(Команды!$A$2:$AN$7500,MATCH(AT$3,Команды!$A$2:$A$7500,0),$E118+2)=Команды!$AJ$3,TRUE,FALSE),IF(INDEX(Команды!$A$2:$AN$7500,MATCH(AT$3,Команды!$A$2:$A$7500,0),$E118+2)=Команды!$AJ$4,TRUE,FALSE),IF(INDEX(Команды!$A$2:$AN$7500,MATCH(AT$3,Команды!$A$2:$A$7500,0),$E118+2)=Команды!$AJ$5,TRUE,FALSE),IF(INDEX(Команды!$A$2:$AN$7500,MATCH(AT$3,Команды!$A$2:$A$7500,0),$E118+2)=Команды!$AJ$6,TRUE,FALSE),IF(INDEX(Команды!$A$2:$AN$7500,MATCH(AT$3,Команды!$A$2:$A$7500,0),$E118+2)=Команды!$AJ$7,TRUE,FALSE),IF(INDEX(Команды!$A$2:$AN$7500,MATCH(AT$3,Команды!$A$2:$A$7500,0),$E118+2)=Команды!$AJ$8,TRUE,FALSE),IF(INDEX(Команды!$A$2:$AN$7500,MATCH(AT$3,Команды!$A$2:$A$7500,0),$E118+2)=Команды!$AJ$9,TRUE,FALSE),IF(INDEX(Команды!$A$2:$AN$7500,MATCH(AT$3,Команды!$A$2:$A$7500,0),$E118+2)=Команды!$AJ$10,TRUE,FALSE),IF(INDEX(Команды!$A$2:$AN$7500,MATCH(AT$3,Команды!$A$2:$A$7500,0),$E118+2)=Команды!$AJ$11,TRUE,FALSE),IF(INDEX(Команды!$A$2:$AN$7500,MATCH(AT$3,Команды!$A$2:$A$7500,0),$E118+2)=Команды!$AJ$12,TRUE,FALSE),IF(INDEX(Команды!$A$2:$AN$7500,MATCH(AT$3,Команды!$A$2:$A$7500,0),$E118+2)=Команды!$AJ$13,TRUE,FALSE),IF(INDEX(Команды!$A$2:$AN$7500,MATCH(AT$3,Команды!$A$2:$A$7500,0),$E118+2)=Команды!$AJ$14,TRUE,FALSE),IF(INDEX(Команды!$A$2:$AN$7500,MATCH(AT$3,Команды!$A$2:$A$7500,0),$E118+2)=Команды!$AJ$15,TRUE,FALSE),IF(INDEX(Команды!$A$2:$AN$7500,MATCH(AT$3,Команды!$A$2:$A$7500,0),$E118+2)=Команды!$AJ$16,TRUE,FALSE),,IF(INDEX(Команды!$A$2:$AN$7500,MATCH(AT$3,Команды!$A$2:$A$7500,0),$E118+2)=Команды!$AJ$17,TRUE,FALSE),,IF(INDEX(Команды!$A$2:$AN$7500,MATCH(AT$3,Команды!$A$2:$A$7500,0),$E118+2)=Команды!$AJ$18,TRUE,FALSE),,IF(INDEX(Команды!$A$2:$AN$7500,MATCH(AT$3,Команды!$A$2:$A$7500,0),$E118+2)=Команды!$AJ$19,TRUE,FALSE)),INDEX(Команды!$AJ$2:$AK$19,MATCH(INDEX(Команды!$A$2:$AN$7500,MATCH(AT$3,Команды!$A$2:$A$7500,0),$E118+2),Команды!$AJ$2:$AJ$19,0),2),0)</f>
        <v>0</v>
      </c>
      <c r="AU118" s="175">
        <f>IF(OR(IF(INDEX(Команды!$A$2:$AN$7500,MATCH(AT$3,Команды!$A$2:$A$7500,0),$E118+2)=Команды!$AJ$2,TRUE,FALSE),IF(INDEX(Команды!$A$2:$AN$7500,MATCH(AT$3,Команды!$A$2:$A$7500,0),$E118+2)=Команды!$AJ$3,TRUE,FALSE),IF(INDEX(Команды!$A$2:$AN$7500,MATCH(AT$3,Команды!$A$2:$A$7500,0),$E118+2)=Команды!$AJ$4,TRUE,FALSE),IF(INDEX(Команды!$A$2:$AN$7500,MATCH(AT$3,Команды!$A$2:$A$7500,0),$E118+2)=Команды!$AJ$5,TRUE,FALSE),IF(INDEX(Команды!$A$2:$AN$7500,MATCH(AT$3,Команды!$A$2:$A$7500,0),$E118+2)=Команды!$AJ$6,TRUE,FALSE),IF(INDEX(Команды!$A$2:$AN$7500,MATCH(AT$3,Команды!$A$2:$A$7500,0),$E118+2)=Команды!$AJ$7,TRUE,FALSE),IF(INDEX(Команды!$A$2:$AN$7500,MATCH(AT$3,Команды!$A$2:$A$7500,0),$E118+2)=Команды!$AJ$8,TRUE,FALSE),IF(INDEX(Команды!$A$2:$AN$7500,MATCH(AT$3,Команды!$A$2:$A$7500,0),$E118+2)=Команды!$AJ$9,TRUE,FALSE),IF(INDEX(Команды!$A$2:$AN$7500,MATCH(AT$3,Команды!$A$2:$A$7500,0),$E118+2)=Команды!$AJ$10,TRUE,FALSE),IF(INDEX(Команды!$A$2:$AN$7500,MATCH(AT$3,Команды!$A$2:$A$7500,0),$E118+2)=Команды!$AJ$11,TRUE,FALSE),IF(INDEX(Команды!$A$2:$AN$7500,MATCH(AT$3,Команды!$A$2:$A$7500,0),$E118+2)=Команды!$AJ$12,TRUE,FALSE),IF(INDEX(Команды!$A$2:$AN$7500,MATCH(AT$3,Команды!$A$2:$A$7500,0),$E118+2)=Команды!$AJ$13,TRUE,FALSE),IF(INDEX(Команды!$A$2:$AN$7500,MATCH(AT$3,Команды!$A$2:$A$7500,0),$E118+2)=Команды!$AJ$14,TRUE,FALSE),IF(INDEX(Команды!$A$2:$AN$7500,MATCH(AT$3,Команды!$A$2:$A$7500,0),$E118+2)=Команды!$AJ$15,TRUE,FALSE),IF(INDEX(Команды!$A$2:$AN$7500,MATCH(AT$3,Команды!$A$2:$A$7500,0),$E118+2)=Команды!$AJ$16,TRUE,FALSE),IF(INDEX(Команды!$A$2:$AN$7500,MATCH(AT$3,Команды!$A$2:$A$7500,0),$E118+2)=Команды!$AJ$17,TRUE,FALSE),IF(INDEX(Команды!$A$2:$AN$7500,MATCH(AT$3,Команды!$A$2:$A$7500,0),$E118+2)=Команды!$AJ$18,TRUE,FALSE),IF(INDEX(Команды!$A$2:$AN$7500,MATCH(AT$3,Команды!$A$2:$A$7500,0),$E118+2)=Команды!$AJ$19,TRUE,FALSE)),INDEX(Команды!$AJ$2:$AL$19,MATCH(INDEX(Команды!$A$2:$AN$7500,MATCH(AT$3,Команды!$A$2:$A$7500,0),$E118+2),Команды!$AJ$2:$AJ$19,0),3),0)</f>
        <v>0</v>
      </c>
      <c r="AV118" s="342"/>
      <c r="AW118" s="174">
        <f>IF(OR(IF(INDEX(Команды!$A$2:$AN$7500,MATCH(AW$3,Команды!$A$2:$A$7500,0),$E118+2)=Команды!$AJ$2,TRUE,FALSE),IF(INDEX(Команды!$A$2:$AN$7500,MATCH(AW$3,Команды!$A$2:$A$7500,0),$E118+2)=Команды!$AJ$3,TRUE,FALSE),IF(INDEX(Команды!$A$2:$AN$7500,MATCH(AW$3,Команды!$A$2:$A$7500,0),$E118+2)=Команды!$AJ$4,TRUE,FALSE),IF(INDEX(Команды!$A$2:$AN$7500,MATCH(AW$3,Команды!$A$2:$A$7500,0),$E118+2)=Команды!$AJ$5,TRUE,FALSE),IF(INDEX(Команды!$A$2:$AN$7500,MATCH(AW$3,Команды!$A$2:$A$7500,0),$E118+2)=Команды!$AJ$6,TRUE,FALSE),IF(INDEX(Команды!$A$2:$AN$7500,MATCH(AW$3,Команды!$A$2:$A$7500,0),$E118+2)=Команды!$AJ$7,TRUE,FALSE),IF(INDEX(Команды!$A$2:$AN$7500,MATCH(AW$3,Команды!$A$2:$A$7500,0),$E118+2)=Команды!$AJ$8,TRUE,FALSE),IF(INDEX(Команды!$A$2:$AN$7500,MATCH(AW$3,Команды!$A$2:$A$7500,0),$E118+2)=Команды!$AJ$9,TRUE,FALSE),IF(INDEX(Команды!$A$2:$AN$7500,MATCH(AW$3,Команды!$A$2:$A$7500,0),$E118+2)=Команды!$AJ$10,TRUE,FALSE),IF(INDEX(Команды!$A$2:$AN$7500,MATCH(AW$3,Команды!$A$2:$A$7500,0),$E118+2)=Команды!$AJ$11,TRUE,FALSE),IF(INDEX(Команды!$A$2:$AN$7500,MATCH(AW$3,Команды!$A$2:$A$7500,0),$E118+2)=Команды!$AJ$12,TRUE,FALSE),IF(INDEX(Команды!$A$2:$AN$7500,MATCH(AW$3,Команды!$A$2:$A$7500,0),$E118+2)=Команды!$AJ$13,TRUE,FALSE),IF(INDEX(Команды!$A$2:$AN$7500,MATCH(AW$3,Команды!$A$2:$A$7500,0),$E118+2)=Команды!$AJ$14,TRUE,FALSE),IF(INDEX(Команды!$A$2:$AN$7500,MATCH(AW$3,Команды!$A$2:$A$7500,0),$E118+2)=Команды!$AJ$15,TRUE,FALSE),IF(INDEX(Команды!$A$2:$AN$7500,MATCH(AW$3,Команды!$A$2:$A$7500,0),$E118+2)=Команды!$AJ$16,TRUE,FALSE),,IF(INDEX(Команды!$A$2:$AN$7500,MATCH(AW$3,Команды!$A$2:$A$7500,0),$E118+2)=Команды!$AJ$17,TRUE,FALSE),,IF(INDEX(Команды!$A$2:$AN$7500,MATCH(AW$3,Команды!$A$2:$A$7500,0),$E118+2)=Команды!$AJ$18,TRUE,FALSE),,IF(INDEX(Команды!$A$2:$AN$7500,MATCH(AW$3,Команды!$A$2:$A$7500,0),$E118+2)=Команды!$AJ$19,TRUE,FALSE)),INDEX(Команды!$AJ$2:$AK$19,MATCH(INDEX(Команды!$A$2:$AN$7500,MATCH(AW$3,Команды!$A$2:$A$7500,0),$E118+2),Команды!$AJ$2:$AJ$19,0),2),0)</f>
        <v>0</v>
      </c>
      <c r="AX118" s="175">
        <f>IF(OR(IF(INDEX(Команды!$A$2:$AN$7500,MATCH(AW$3,Команды!$A$2:$A$7500,0),$E118+2)=Команды!$AJ$2,TRUE,FALSE),IF(INDEX(Команды!$A$2:$AN$7500,MATCH(AW$3,Команды!$A$2:$A$7500,0),$E118+2)=Команды!$AJ$3,TRUE,FALSE),IF(INDEX(Команды!$A$2:$AN$7500,MATCH(AW$3,Команды!$A$2:$A$7500,0),$E118+2)=Команды!$AJ$4,TRUE,FALSE),IF(INDEX(Команды!$A$2:$AN$7500,MATCH(AW$3,Команды!$A$2:$A$7500,0),$E118+2)=Команды!$AJ$5,TRUE,FALSE),IF(INDEX(Команды!$A$2:$AN$7500,MATCH(AW$3,Команды!$A$2:$A$7500,0),$E118+2)=Команды!$AJ$6,TRUE,FALSE),IF(INDEX(Команды!$A$2:$AN$7500,MATCH(AW$3,Команды!$A$2:$A$7500,0),$E118+2)=Команды!$AJ$7,TRUE,FALSE),IF(INDEX(Команды!$A$2:$AN$7500,MATCH(AW$3,Команды!$A$2:$A$7500,0),$E118+2)=Команды!$AJ$8,TRUE,FALSE),IF(INDEX(Команды!$A$2:$AN$7500,MATCH(AW$3,Команды!$A$2:$A$7500,0),$E118+2)=Команды!$AJ$9,TRUE,FALSE),IF(INDEX(Команды!$A$2:$AN$7500,MATCH(AW$3,Команды!$A$2:$A$7500,0),$E118+2)=Команды!$AJ$10,TRUE,FALSE),IF(INDEX(Команды!$A$2:$AN$7500,MATCH(AW$3,Команды!$A$2:$A$7500,0),$E118+2)=Команды!$AJ$11,TRUE,FALSE),IF(INDEX(Команды!$A$2:$AN$7500,MATCH(AW$3,Команды!$A$2:$A$7500,0),$E118+2)=Команды!$AJ$12,TRUE,FALSE),IF(INDEX(Команды!$A$2:$AN$7500,MATCH(AW$3,Команды!$A$2:$A$7500,0),$E118+2)=Команды!$AJ$13,TRUE,FALSE),IF(INDEX(Команды!$A$2:$AN$7500,MATCH(AW$3,Команды!$A$2:$A$7500,0),$E118+2)=Команды!$AJ$14,TRUE,FALSE),IF(INDEX(Команды!$A$2:$AN$7500,MATCH(AW$3,Команды!$A$2:$A$7500,0),$E118+2)=Команды!$AJ$15,TRUE,FALSE),IF(INDEX(Команды!$A$2:$AN$7500,MATCH(AW$3,Команды!$A$2:$A$7500,0),$E118+2)=Команды!$AJ$16,TRUE,FALSE),IF(INDEX(Команды!$A$2:$AN$7500,MATCH(AW$3,Команды!$A$2:$A$7500,0),$E118+2)=Команды!$AJ$17,TRUE,FALSE),IF(INDEX(Команды!$A$2:$AN$7500,MATCH(AW$3,Команды!$A$2:$A$7500,0),$E118+2)=Команды!$AJ$18,TRUE,FALSE),IF(INDEX(Команды!$A$2:$AN$7500,MATCH(AW$3,Команды!$A$2:$A$7500,0),$E118+2)=Команды!$AJ$19,TRUE,FALSE)),INDEX(Команды!$AJ$2:$AL$19,MATCH(INDEX(Команды!$A$2:$AN$7500,MATCH(AW$3,Команды!$A$2:$A$7500,0),$E118+2),Команды!$AJ$2:$AJ$19,0),3),0)</f>
        <v>0</v>
      </c>
      <c r="AY118" s="342"/>
      <c r="AZ118" s="174">
        <f>IF(OR(IF(INDEX(Команды!$A$2:$AN$7500,MATCH(AZ$3,Команды!$A$2:$A$7500,0),$E118+2)=Команды!$AJ$2,TRUE,FALSE),IF(INDEX(Команды!$A$2:$AN$7500,MATCH(AZ$3,Команды!$A$2:$A$7500,0),$E118+2)=Команды!$AJ$3,TRUE,FALSE),IF(INDEX(Команды!$A$2:$AN$7500,MATCH(AZ$3,Команды!$A$2:$A$7500,0),$E118+2)=Команды!$AJ$4,TRUE,FALSE),IF(INDEX(Команды!$A$2:$AN$7500,MATCH(AZ$3,Команды!$A$2:$A$7500,0),$E118+2)=Команды!$AJ$5,TRUE,FALSE),IF(INDEX(Команды!$A$2:$AN$7500,MATCH(AZ$3,Команды!$A$2:$A$7500,0),$E118+2)=Команды!$AJ$6,TRUE,FALSE),IF(INDEX(Команды!$A$2:$AN$7500,MATCH(AZ$3,Команды!$A$2:$A$7500,0),$E118+2)=Команды!$AJ$7,TRUE,FALSE),IF(INDEX(Команды!$A$2:$AN$7500,MATCH(AZ$3,Команды!$A$2:$A$7500,0),$E118+2)=Команды!$AJ$8,TRUE,FALSE),IF(INDEX(Команды!$A$2:$AN$7500,MATCH(AZ$3,Команды!$A$2:$A$7500,0),$E118+2)=Команды!$AJ$9,TRUE,FALSE),IF(INDEX(Команды!$A$2:$AN$7500,MATCH(AZ$3,Команды!$A$2:$A$7500,0),$E118+2)=Команды!$AJ$10,TRUE,FALSE),IF(INDEX(Команды!$A$2:$AN$7500,MATCH(AZ$3,Команды!$A$2:$A$7500,0),$E118+2)=Команды!$AJ$11,TRUE,FALSE),IF(INDEX(Команды!$A$2:$AN$7500,MATCH(AZ$3,Команды!$A$2:$A$7500,0),$E118+2)=Команды!$AJ$12,TRUE,FALSE),IF(INDEX(Команды!$A$2:$AN$7500,MATCH(AZ$3,Команды!$A$2:$A$7500,0),$E118+2)=Команды!$AJ$13,TRUE,FALSE),IF(INDEX(Команды!$A$2:$AN$7500,MATCH(AZ$3,Команды!$A$2:$A$7500,0),$E118+2)=Команды!$AJ$14,TRUE,FALSE),IF(INDEX(Команды!$A$2:$AN$7500,MATCH(AZ$3,Команды!$A$2:$A$7500,0),$E118+2)=Команды!$AJ$15,TRUE,FALSE),IF(INDEX(Команды!$A$2:$AN$7500,MATCH(AZ$3,Команды!$A$2:$A$7500,0),$E118+2)=Команды!$AJ$16,TRUE,FALSE),,IF(INDEX(Команды!$A$2:$AN$7500,MATCH(AZ$3,Команды!$A$2:$A$7500,0),$E118+2)=Команды!$AJ$17,TRUE,FALSE),,IF(INDEX(Команды!$A$2:$AN$7500,MATCH(AZ$3,Команды!$A$2:$A$7500,0),$E118+2)=Команды!$AJ$18,TRUE,FALSE),,IF(INDEX(Команды!$A$2:$AN$7500,MATCH(AZ$3,Команды!$A$2:$A$7500,0),$E118+2)=Команды!$AJ$19,TRUE,FALSE)),INDEX(Команды!$AJ$2:$AK$19,MATCH(INDEX(Команды!$A$2:$AN$7500,MATCH(AZ$3,Команды!$A$2:$A$7500,0),$E118+2),Команды!$AJ$2:$AJ$19,0),2),0)</f>
        <v>0</v>
      </c>
      <c r="BA118" s="175">
        <f>IF(OR(IF(INDEX(Команды!$A$2:$AN$7500,MATCH(AZ$3,Команды!$A$2:$A$7500,0),$E118+2)=Команды!$AJ$2,TRUE,FALSE),IF(INDEX(Команды!$A$2:$AN$7500,MATCH(AZ$3,Команды!$A$2:$A$7500,0),$E118+2)=Команды!$AJ$3,TRUE,FALSE),IF(INDEX(Команды!$A$2:$AN$7500,MATCH(AZ$3,Команды!$A$2:$A$7500,0),$E118+2)=Команды!$AJ$4,TRUE,FALSE),IF(INDEX(Команды!$A$2:$AN$7500,MATCH(AZ$3,Команды!$A$2:$A$7500,0),$E118+2)=Команды!$AJ$5,TRUE,FALSE),IF(INDEX(Команды!$A$2:$AN$7500,MATCH(AZ$3,Команды!$A$2:$A$7500,0),$E118+2)=Команды!$AJ$6,TRUE,FALSE),IF(INDEX(Команды!$A$2:$AN$7500,MATCH(AZ$3,Команды!$A$2:$A$7500,0),$E118+2)=Команды!$AJ$7,TRUE,FALSE),IF(INDEX(Команды!$A$2:$AN$7500,MATCH(AZ$3,Команды!$A$2:$A$7500,0),$E118+2)=Команды!$AJ$8,TRUE,FALSE),IF(INDEX(Команды!$A$2:$AN$7500,MATCH(AZ$3,Команды!$A$2:$A$7500,0),$E118+2)=Команды!$AJ$9,TRUE,FALSE),IF(INDEX(Команды!$A$2:$AN$7500,MATCH(AZ$3,Команды!$A$2:$A$7500,0),$E118+2)=Команды!$AJ$10,TRUE,FALSE),IF(INDEX(Команды!$A$2:$AN$7500,MATCH(AZ$3,Команды!$A$2:$A$7500,0),$E118+2)=Команды!$AJ$11,TRUE,FALSE),IF(INDEX(Команды!$A$2:$AN$7500,MATCH(AZ$3,Команды!$A$2:$A$7500,0),$E118+2)=Команды!$AJ$12,TRUE,FALSE),IF(INDEX(Команды!$A$2:$AN$7500,MATCH(AZ$3,Команды!$A$2:$A$7500,0),$E118+2)=Команды!$AJ$13,TRUE,FALSE),IF(INDEX(Команды!$A$2:$AN$7500,MATCH(AZ$3,Команды!$A$2:$A$7500,0),$E118+2)=Команды!$AJ$14,TRUE,FALSE),IF(INDEX(Команды!$A$2:$AN$7500,MATCH(AZ$3,Команды!$A$2:$A$7500,0),$E118+2)=Команды!$AJ$15,TRUE,FALSE),IF(INDEX(Команды!$A$2:$AN$7500,MATCH(AZ$3,Команды!$A$2:$A$7500,0),$E118+2)=Команды!$AJ$16,TRUE,FALSE),IF(INDEX(Команды!$A$2:$AN$7500,MATCH(AZ$3,Команды!$A$2:$A$7500,0),$E118+2)=Команды!$AJ$17,TRUE,FALSE),IF(INDEX(Команды!$A$2:$AN$7500,MATCH(AZ$3,Команды!$A$2:$A$7500,0),$E118+2)=Команды!$AJ$18,TRUE,FALSE),IF(INDEX(Команды!$A$2:$AN$7500,MATCH(AZ$3,Команды!$A$2:$A$7500,0),$E118+2)=Команды!$AJ$19,TRUE,FALSE)),INDEX(Команды!$AJ$2:$AL$19,MATCH(INDEX(Команды!$A$2:$AN$7500,MATCH(AZ$3,Команды!$A$2:$A$7500,0),$E118+2),Команды!$AJ$2:$AJ$19,0),3),0)</f>
        <v>0</v>
      </c>
      <c r="BB118" s="342"/>
      <c r="BC118" s="174">
        <f>IF(OR(IF(INDEX(Команды!$A$2:$AN$7500,MATCH(BC$3,Команды!$A$2:$A$7500,0),$E118+2)=Команды!$AJ$2,TRUE,FALSE),IF(INDEX(Команды!$A$2:$AN$7500,MATCH(BC$3,Команды!$A$2:$A$7500,0),$E118+2)=Команды!$AJ$3,TRUE,FALSE),IF(INDEX(Команды!$A$2:$AN$7500,MATCH(BC$3,Команды!$A$2:$A$7500,0),$E118+2)=Команды!$AJ$4,TRUE,FALSE),IF(INDEX(Команды!$A$2:$AN$7500,MATCH(BC$3,Команды!$A$2:$A$7500,0),$E118+2)=Команды!$AJ$5,TRUE,FALSE),IF(INDEX(Команды!$A$2:$AN$7500,MATCH(BC$3,Команды!$A$2:$A$7500,0),$E118+2)=Команды!$AJ$6,TRUE,FALSE),IF(INDEX(Команды!$A$2:$AN$7500,MATCH(BC$3,Команды!$A$2:$A$7500,0),$E118+2)=Команды!$AJ$7,TRUE,FALSE),IF(INDEX(Команды!$A$2:$AN$7500,MATCH(BC$3,Команды!$A$2:$A$7500,0),$E118+2)=Команды!$AJ$8,TRUE,FALSE),IF(INDEX(Команды!$A$2:$AN$7500,MATCH(BC$3,Команды!$A$2:$A$7500,0),$E118+2)=Команды!$AJ$9,TRUE,FALSE),IF(INDEX(Команды!$A$2:$AN$7500,MATCH(BC$3,Команды!$A$2:$A$7500,0),$E118+2)=Команды!$AJ$10,TRUE,FALSE),IF(INDEX(Команды!$A$2:$AN$7500,MATCH(BC$3,Команды!$A$2:$A$7500,0),$E118+2)=Команды!$AJ$11,TRUE,FALSE),IF(INDEX(Команды!$A$2:$AN$7500,MATCH(BC$3,Команды!$A$2:$A$7500,0),$E118+2)=Команды!$AJ$12,TRUE,FALSE),IF(INDEX(Команды!$A$2:$AN$7500,MATCH(BC$3,Команды!$A$2:$A$7500,0),$E118+2)=Команды!$AJ$13,TRUE,FALSE),IF(INDEX(Команды!$A$2:$AN$7500,MATCH(BC$3,Команды!$A$2:$A$7500,0),$E118+2)=Команды!$AJ$14,TRUE,FALSE),IF(INDEX(Команды!$A$2:$AN$7500,MATCH(BC$3,Команды!$A$2:$A$7500,0),$E118+2)=Команды!$AJ$15,TRUE,FALSE),IF(INDEX(Команды!$A$2:$AN$7500,MATCH(BC$3,Команды!$A$2:$A$7500,0),$E118+2)=Команды!$AJ$16,TRUE,FALSE),,IF(INDEX(Команды!$A$2:$AN$7500,MATCH(BC$3,Команды!$A$2:$A$7500,0),$E118+2)=Команды!$AJ$17,TRUE,FALSE),,IF(INDEX(Команды!$A$2:$AN$7500,MATCH(BC$3,Команды!$A$2:$A$7500,0),$E118+2)=Команды!$AJ$18,TRUE,FALSE),,IF(INDEX(Команды!$A$2:$AN$7500,MATCH(BC$3,Команды!$A$2:$A$7500,0),$E118+2)=Команды!$AJ$19,TRUE,FALSE)),INDEX(Команды!$AJ$2:$AK$19,MATCH(INDEX(Команды!$A$2:$AN$7500,MATCH(BC$3,Команды!$A$2:$A$7500,0),$E118+2),Команды!$AJ$2:$AJ$19,0),2),0)</f>
        <v>0</v>
      </c>
      <c r="BD118" s="175">
        <f>IF(OR(IF(INDEX(Команды!$A$2:$AN$7500,MATCH(BC$3,Команды!$A$2:$A$7500,0),$E118+2)=Команды!$AJ$2,TRUE,FALSE),IF(INDEX(Команды!$A$2:$AN$7500,MATCH(BC$3,Команды!$A$2:$A$7500,0),$E118+2)=Команды!$AJ$3,TRUE,FALSE),IF(INDEX(Команды!$A$2:$AN$7500,MATCH(BC$3,Команды!$A$2:$A$7500,0),$E118+2)=Команды!$AJ$4,TRUE,FALSE),IF(INDEX(Команды!$A$2:$AN$7500,MATCH(BC$3,Команды!$A$2:$A$7500,0),$E118+2)=Команды!$AJ$5,TRUE,FALSE),IF(INDEX(Команды!$A$2:$AN$7500,MATCH(BC$3,Команды!$A$2:$A$7500,0),$E118+2)=Команды!$AJ$6,TRUE,FALSE),IF(INDEX(Команды!$A$2:$AN$7500,MATCH(BC$3,Команды!$A$2:$A$7500,0),$E118+2)=Команды!$AJ$7,TRUE,FALSE),IF(INDEX(Команды!$A$2:$AN$7500,MATCH(BC$3,Команды!$A$2:$A$7500,0),$E118+2)=Команды!$AJ$8,TRUE,FALSE),IF(INDEX(Команды!$A$2:$AN$7500,MATCH(BC$3,Команды!$A$2:$A$7500,0),$E118+2)=Команды!$AJ$9,TRUE,FALSE),IF(INDEX(Команды!$A$2:$AN$7500,MATCH(BC$3,Команды!$A$2:$A$7500,0),$E118+2)=Команды!$AJ$10,TRUE,FALSE),IF(INDEX(Команды!$A$2:$AN$7500,MATCH(BC$3,Команды!$A$2:$A$7500,0),$E118+2)=Команды!$AJ$11,TRUE,FALSE),IF(INDEX(Команды!$A$2:$AN$7500,MATCH(BC$3,Команды!$A$2:$A$7500,0),$E118+2)=Команды!$AJ$12,TRUE,FALSE),IF(INDEX(Команды!$A$2:$AN$7500,MATCH(BC$3,Команды!$A$2:$A$7500,0),$E118+2)=Команды!$AJ$13,TRUE,FALSE),IF(INDEX(Команды!$A$2:$AN$7500,MATCH(BC$3,Команды!$A$2:$A$7500,0),$E118+2)=Команды!$AJ$14,TRUE,FALSE),IF(INDEX(Команды!$A$2:$AN$7500,MATCH(BC$3,Команды!$A$2:$A$7500,0),$E118+2)=Команды!$AJ$15,TRUE,FALSE),IF(INDEX(Команды!$A$2:$AN$7500,MATCH(BC$3,Команды!$A$2:$A$7500,0),$E118+2)=Команды!$AJ$16,TRUE,FALSE),IF(INDEX(Команды!$A$2:$AN$7500,MATCH(BC$3,Команды!$A$2:$A$7500,0),$E118+2)=Команды!$AJ$17,TRUE,FALSE),IF(INDEX(Команды!$A$2:$AN$7500,MATCH(BC$3,Команды!$A$2:$A$7500,0),$E118+2)=Команды!$AJ$18,TRUE,FALSE),IF(INDEX(Команды!$A$2:$AN$7500,MATCH(BC$3,Команды!$A$2:$A$7500,0),$E118+2)=Команды!$AJ$19,TRUE,FALSE)),INDEX(Команды!$AJ$2:$AL$19,MATCH(INDEX(Команды!$A$2:$AN$7500,MATCH(BC$3,Команды!$A$2:$A$7500,0),$E118+2),Команды!$AJ$2:$AJ$19,0),3),0)</f>
        <v>0</v>
      </c>
      <c r="BE118" s="342"/>
      <c r="BF118" s="174">
        <f>IF(OR(IF(INDEX(Команды!$A$2:$AN$7500,MATCH(BF$3,Команды!$A$2:$A$7500,0),$E118+2)=Команды!$AJ$2,TRUE,FALSE),IF(INDEX(Команды!$A$2:$AN$7500,MATCH(BF$3,Команды!$A$2:$A$7500,0),$E118+2)=Команды!$AJ$3,TRUE,FALSE),IF(INDEX(Команды!$A$2:$AN$7500,MATCH(BF$3,Команды!$A$2:$A$7500,0),$E118+2)=Команды!$AJ$4,TRUE,FALSE),IF(INDEX(Команды!$A$2:$AN$7500,MATCH(BF$3,Команды!$A$2:$A$7500,0),$E118+2)=Команды!$AJ$5,TRUE,FALSE),IF(INDEX(Команды!$A$2:$AN$7500,MATCH(BF$3,Команды!$A$2:$A$7500,0),$E118+2)=Команды!$AJ$6,TRUE,FALSE),IF(INDEX(Команды!$A$2:$AN$7500,MATCH(BF$3,Команды!$A$2:$A$7500,0),$E118+2)=Команды!$AJ$7,TRUE,FALSE),IF(INDEX(Команды!$A$2:$AN$7500,MATCH(BF$3,Команды!$A$2:$A$7500,0),$E118+2)=Команды!$AJ$8,TRUE,FALSE),IF(INDEX(Команды!$A$2:$AN$7500,MATCH(BF$3,Команды!$A$2:$A$7500,0),$E118+2)=Команды!$AJ$9,TRUE,FALSE),IF(INDEX(Команды!$A$2:$AN$7500,MATCH(BF$3,Команды!$A$2:$A$7500,0),$E118+2)=Команды!$AJ$10,TRUE,FALSE),IF(INDEX(Команды!$A$2:$AN$7500,MATCH(BF$3,Команды!$A$2:$A$7500,0),$E118+2)=Команды!$AJ$11,TRUE,FALSE),IF(INDEX(Команды!$A$2:$AN$7500,MATCH(BF$3,Команды!$A$2:$A$7500,0),$E118+2)=Команды!$AJ$12,TRUE,FALSE),IF(INDEX(Команды!$A$2:$AN$7500,MATCH(BF$3,Команды!$A$2:$A$7500,0),$E118+2)=Команды!$AJ$13,TRUE,FALSE),IF(INDEX(Команды!$A$2:$AN$7500,MATCH(BF$3,Команды!$A$2:$A$7500,0),$E118+2)=Команды!$AJ$14,TRUE,FALSE),IF(INDEX(Команды!$A$2:$AN$7500,MATCH(BF$3,Команды!$A$2:$A$7500,0),$E118+2)=Команды!$AJ$15,TRUE,FALSE),IF(INDEX(Команды!$A$2:$AN$7500,MATCH(BF$3,Команды!$A$2:$A$7500,0),$E118+2)=Команды!$AJ$16,TRUE,FALSE),,IF(INDEX(Команды!$A$2:$AN$7500,MATCH(BF$3,Команды!$A$2:$A$7500,0),$E118+2)=Команды!$AJ$17,TRUE,FALSE),,IF(INDEX(Команды!$A$2:$AN$7500,MATCH(BF$3,Команды!$A$2:$A$7500,0),$E118+2)=Команды!$AJ$18,TRUE,FALSE),,IF(INDEX(Команды!$A$2:$AN$7500,MATCH(BF$3,Команды!$A$2:$A$7500,0),$E118+2)=Команды!$AJ$19,TRUE,FALSE)),INDEX(Команды!$AJ$2:$AK$19,MATCH(INDEX(Команды!$A$2:$AN$7500,MATCH(BF$3,Команды!$A$2:$A$7500,0),$E118+2),Команды!$AJ$2:$AJ$19,0),2),0)</f>
        <v>0</v>
      </c>
      <c r="BG118" s="175">
        <f>IF(OR(IF(INDEX(Команды!$A$2:$AN$7500,MATCH(BF$3,Команды!$A$2:$A$7500,0),$E118+2)=Команды!$AJ$2,TRUE,FALSE),IF(INDEX(Команды!$A$2:$AN$7500,MATCH(BF$3,Команды!$A$2:$A$7500,0),$E118+2)=Команды!$AJ$3,TRUE,FALSE),IF(INDEX(Команды!$A$2:$AN$7500,MATCH(BF$3,Команды!$A$2:$A$7500,0),$E118+2)=Команды!$AJ$4,TRUE,FALSE),IF(INDEX(Команды!$A$2:$AN$7500,MATCH(BF$3,Команды!$A$2:$A$7500,0),$E118+2)=Команды!$AJ$5,TRUE,FALSE),IF(INDEX(Команды!$A$2:$AN$7500,MATCH(BF$3,Команды!$A$2:$A$7500,0),$E118+2)=Команды!$AJ$6,TRUE,FALSE),IF(INDEX(Команды!$A$2:$AN$7500,MATCH(BF$3,Команды!$A$2:$A$7500,0),$E118+2)=Команды!$AJ$7,TRUE,FALSE),IF(INDEX(Команды!$A$2:$AN$7500,MATCH(BF$3,Команды!$A$2:$A$7500,0),$E118+2)=Команды!$AJ$8,TRUE,FALSE),IF(INDEX(Команды!$A$2:$AN$7500,MATCH(BF$3,Команды!$A$2:$A$7500,0),$E118+2)=Команды!$AJ$9,TRUE,FALSE),IF(INDEX(Команды!$A$2:$AN$7500,MATCH(BF$3,Команды!$A$2:$A$7500,0),$E118+2)=Команды!$AJ$10,TRUE,FALSE),IF(INDEX(Команды!$A$2:$AN$7500,MATCH(BF$3,Команды!$A$2:$A$7500,0),$E118+2)=Команды!$AJ$11,TRUE,FALSE),IF(INDEX(Команды!$A$2:$AN$7500,MATCH(BF$3,Команды!$A$2:$A$7500,0),$E118+2)=Команды!$AJ$12,TRUE,FALSE),IF(INDEX(Команды!$A$2:$AN$7500,MATCH(BF$3,Команды!$A$2:$A$7500,0),$E118+2)=Команды!$AJ$13,TRUE,FALSE),IF(INDEX(Команды!$A$2:$AN$7500,MATCH(BF$3,Команды!$A$2:$A$7500,0),$E118+2)=Команды!$AJ$14,TRUE,FALSE),IF(INDEX(Команды!$A$2:$AN$7500,MATCH(BF$3,Команды!$A$2:$A$7500,0),$E118+2)=Команды!$AJ$15,TRUE,FALSE),IF(INDEX(Команды!$A$2:$AN$7500,MATCH(BF$3,Команды!$A$2:$A$7500,0),$E118+2)=Команды!$AJ$16,TRUE,FALSE),IF(INDEX(Команды!$A$2:$AN$7500,MATCH(BF$3,Команды!$A$2:$A$7500,0),$E118+2)=Команды!$AJ$17,TRUE,FALSE),IF(INDEX(Команды!$A$2:$AN$7500,MATCH(BF$3,Команды!$A$2:$A$7500,0),$E118+2)=Команды!$AJ$18,TRUE,FALSE),IF(INDEX(Команды!$A$2:$AN$7500,MATCH(BF$3,Команды!$A$2:$A$7500,0),$E118+2)=Команды!$AJ$19,TRUE,FALSE)),INDEX(Команды!$AJ$2:$AL$19,MATCH(INDEX(Команды!$A$2:$AN$7500,MATCH(BF$3,Команды!$A$2:$A$7500,0),$E118+2),Команды!$AJ$2:$AJ$19,0),3),0)</f>
        <v>0</v>
      </c>
      <c r="BH118" s="342"/>
      <c r="BI118" s="174">
        <f>IF(OR(IF(INDEX(Команды!$A$2:$AN$7500,MATCH(BI$3,Команды!$A$2:$A$7500,0),$E118+2)=Команды!$AJ$2,TRUE,FALSE),IF(INDEX(Команды!$A$2:$AN$7500,MATCH(BI$3,Команды!$A$2:$A$7500,0),$E118+2)=Команды!$AJ$3,TRUE,FALSE),IF(INDEX(Команды!$A$2:$AN$7500,MATCH(BI$3,Команды!$A$2:$A$7500,0),$E118+2)=Команды!$AJ$4,TRUE,FALSE),IF(INDEX(Команды!$A$2:$AN$7500,MATCH(BI$3,Команды!$A$2:$A$7500,0),$E118+2)=Команды!$AJ$5,TRUE,FALSE),IF(INDEX(Команды!$A$2:$AN$7500,MATCH(BI$3,Команды!$A$2:$A$7500,0),$E118+2)=Команды!$AJ$6,TRUE,FALSE),IF(INDEX(Команды!$A$2:$AN$7500,MATCH(BI$3,Команды!$A$2:$A$7500,0),$E118+2)=Команды!$AJ$7,TRUE,FALSE),IF(INDEX(Команды!$A$2:$AN$7500,MATCH(BI$3,Команды!$A$2:$A$7500,0),$E118+2)=Команды!$AJ$8,TRUE,FALSE),IF(INDEX(Команды!$A$2:$AN$7500,MATCH(BI$3,Команды!$A$2:$A$7500,0),$E118+2)=Команды!$AJ$9,TRUE,FALSE),IF(INDEX(Команды!$A$2:$AN$7500,MATCH(BI$3,Команды!$A$2:$A$7500,0),$E118+2)=Команды!$AJ$10,TRUE,FALSE),IF(INDEX(Команды!$A$2:$AN$7500,MATCH(BI$3,Команды!$A$2:$A$7500,0),$E118+2)=Команды!$AJ$11,TRUE,FALSE),IF(INDEX(Команды!$A$2:$AN$7500,MATCH(BI$3,Команды!$A$2:$A$7500,0),$E118+2)=Команды!$AJ$12,TRUE,FALSE),IF(INDEX(Команды!$A$2:$AN$7500,MATCH(BI$3,Команды!$A$2:$A$7500,0),$E118+2)=Команды!$AJ$13,TRUE,FALSE),IF(INDEX(Команды!$A$2:$AN$7500,MATCH(BI$3,Команды!$A$2:$A$7500,0),$E118+2)=Команды!$AJ$14,TRUE,FALSE),IF(INDEX(Команды!$A$2:$AN$7500,MATCH(BI$3,Команды!$A$2:$A$7500,0),$E118+2)=Команды!$AJ$15,TRUE,FALSE),IF(INDEX(Команды!$A$2:$AN$7500,MATCH(BI$3,Команды!$A$2:$A$7500,0),$E118+2)=Команды!$AJ$16,TRUE,FALSE),,IF(INDEX(Команды!$A$2:$AN$7500,MATCH(BI$3,Команды!$A$2:$A$7500,0),$E118+2)=Команды!$AJ$17,TRUE,FALSE),,IF(INDEX(Команды!$A$2:$AN$7500,MATCH(BI$3,Команды!$A$2:$A$7500,0),$E118+2)=Команды!$AJ$18,TRUE,FALSE),,IF(INDEX(Команды!$A$2:$AN$7500,MATCH(BI$3,Команды!$A$2:$A$7500,0),$E118+2)=Команды!$AJ$19,TRUE,FALSE)),INDEX(Команды!$AJ$2:$AK$19,MATCH(INDEX(Команды!$A$2:$AN$7500,MATCH(BI$3,Команды!$A$2:$A$7500,0),$E118+2),Команды!$AJ$2:$AJ$19,0),2),0)</f>
        <v>0</v>
      </c>
      <c r="BJ118" s="175">
        <f>IF(OR(IF(INDEX(Команды!$A$2:$AN$7500,MATCH(BI$3,Команды!$A$2:$A$7500,0),$E118+2)=Команды!$AJ$2,TRUE,FALSE),IF(INDEX(Команды!$A$2:$AN$7500,MATCH(BI$3,Команды!$A$2:$A$7500,0),$E118+2)=Команды!$AJ$3,TRUE,FALSE),IF(INDEX(Команды!$A$2:$AN$7500,MATCH(BI$3,Команды!$A$2:$A$7500,0),$E118+2)=Команды!$AJ$4,TRUE,FALSE),IF(INDEX(Команды!$A$2:$AN$7500,MATCH(BI$3,Команды!$A$2:$A$7500,0),$E118+2)=Команды!$AJ$5,TRUE,FALSE),IF(INDEX(Команды!$A$2:$AN$7500,MATCH(BI$3,Команды!$A$2:$A$7500,0),$E118+2)=Команды!$AJ$6,TRUE,FALSE),IF(INDEX(Команды!$A$2:$AN$7500,MATCH(BI$3,Команды!$A$2:$A$7500,0),$E118+2)=Команды!$AJ$7,TRUE,FALSE),IF(INDEX(Команды!$A$2:$AN$7500,MATCH(BI$3,Команды!$A$2:$A$7500,0),$E118+2)=Команды!$AJ$8,TRUE,FALSE),IF(INDEX(Команды!$A$2:$AN$7500,MATCH(BI$3,Команды!$A$2:$A$7500,0),$E118+2)=Команды!$AJ$9,TRUE,FALSE),IF(INDEX(Команды!$A$2:$AN$7500,MATCH(BI$3,Команды!$A$2:$A$7500,0),$E118+2)=Команды!$AJ$10,TRUE,FALSE),IF(INDEX(Команды!$A$2:$AN$7500,MATCH(BI$3,Команды!$A$2:$A$7500,0),$E118+2)=Команды!$AJ$11,TRUE,FALSE),IF(INDEX(Команды!$A$2:$AN$7500,MATCH(BI$3,Команды!$A$2:$A$7500,0),$E118+2)=Команды!$AJ$12,TRUE,FALSE),IF(INDEX(Команды!$A$2:$AN$7500,MATCH(BI$3,Команды!$A$2:$A$7500,0),$E118+2)=Команды!$AJ$13,TRUE,FALSE),IF(INDEX(Команды!$A$2:$AN$7500,MATCH(BI$3,Команды!$A$2:$A$7500,0),$E118+2)=Команды!$AJ$14,TRUE,FALSE),IF(INDEX(Команды!$A$2:$AN$7500,MATCH(BI$3,Команды!$A$2:$A$7500,0),$E118+2)=Команды!$AJ$15,TRUE,FALSE),IF(INDEX(Команды!$A$2:$AN$7500,MATCH(BI$3,Команды!$A$2:$A$7500,0),$E118+2)=Команды!$AJ$16,TRUE,FALSE),IF(INDEX(Команды!$A$2:$AN$7500,MATCH(BI$3,Команды!$A$2:$A$7500,0),$E118+2)=Команды!$AJ$17,TRUE,FALSE),IF(INDEX(Команды!$A$2:$AN$7500,MATCH(BI$3,Команды!$A$2:$A$7500,0),$E118+2)=Команды!$AJ$18,TRUE,FALSE),IF(INDEX(Команды!$A$2:$AN$7500,MATCH(BI$3,Команды!$A$2:$A$7500,0),$E118+2)=Команды!$AJ$19,TRUE,FALSE)),INDEX(Команды!$AJ$2:$AL$19,MATCH(INDEX(Команды!$A$2:$AN$7500,MATCH(BI$3,Команды!$A$2:$A$7500,0),$E118+2),Команды!$AJ$2:$AJ$19,0),3),0)</f>
        <v>0</v>
      </c>
      <c r="BK118" s="342"/>
      <c r="BL118" s="174">
        <f>IF(OR(IF(INDEX(Команды!$A$2:$AN$7500,MATCH(BL$3,Команды!$A$2:$A$7500,0),$E118+2)=Команды!$AJ$2,TRUE,FALSE),IF(INDEX(Команды!$A$2:$AN$7500,MATCH(BL$3,Команды!$A$2:$A$7500,0),$E118+2)=Команды!$AJ$3,TRUE,FALSE),IF(INDEX(Команды!$A$2:$AN$7500,MATCH(BL$3,Команды!$A$2:$A$7500,0),$E118+2)=Команды!$AJ$4,TRUE,FALSE),IF(INDEX(Команды!$A$2:$AN$7500,MATCH(BL$3,Команды!$A$2:$A$7500,0),$E118+2)=Команды!$AJ$5,TRUE,FALSE),IF(INDEX(Команды!$A$2:$AN$7500,MATCH(BL$3,Команды!$A$2:$A$7500,0),$E118+2)=Команды!$AJ$6,TRUE,FALSE),IF(INDEX(Команды!$A$2:$AN$7500,MATCH(BL$3,Команды!$A$2:$A$7500,0),$E118+2)=Команды!$AJ$7,TRUE,FALSE),IF(INDEX(Команды!$A$2:$AN$7500,MATCH(BL$3,Команды!$A$2:$A$7500,0),$E118+2)=Команды!$AJ$8,TRUE,FALSE),IF(INDEX(Команды!$A$2:$AN$7500,MATCH(BL$3,Команды!$A$2:$A$7500,0),$E118+2)=Команды!$AJ$9,TRUE,FALSE),IF(INDEX(Команды!$A$2:$AN$7500,MATCH(BL$3,Команды!$A$2:$A$7500,0),$E118+2)=Команды!$AJ$10,TRUE,FALSE),IF(INDEX(Команды!$A$2:$AN$7500,MATCH(BL$3,Команды!$A$2:$A$7500,0),$E118+2)=Команды!$AJ$11,TRUE,FALSE),IF(INDEX(Команды!$A$2:$AN$7500,MATCH(BL$3,Команды!$A$2:$A$7500,0),$E118+2)=Команды!$AJ$12,TRUE,FALSE),IF(INDEX(Команды!$A$2:$AN$7500,MATCH(BL$3,Команды!$A$2:$A$7500,0),$E118+2)=Команды!$AJ$13,TRUE,FALSE),IF(INDEX(Команды!$A$2:$AN$7500,MATCH(BL$3,Команды!$A$2:$A$7500,0),$E118+2)=Команды!$AJ$14,TRUE,FALSE),IF(INDEX(Команды!$A$2:$AN$7500,MATCH(BL$3,Команды!$A$2:$A$7500,0),$E118+2)=Команды!$AJ$15,TRUE,FALSE),IF(INDEX(Команды!$A$2:$AN$7500,MATCH(BL$3,Команды!$A$2:$A$7500,0),$E118+2)=Команды!$AJ$16,TRUE,FALSE),,IF(INDEX(Команды!$A$2:$AN$7500,MATCH(BL$3,Команды!$A$2:$A$7500,0),$E118+2)=Команды!$AJ$17,TRUE,FALSE),,IF(INDEX(Команды!$A$2:$AN$7500,MATCH(BL$3,Команды!$A$2:$A$7500,0),$E118+2)=Команды!$AJ$18,TRUE,FALSE),,IF(INDEX(Команды!$A$2:$AN$7500,MATCH(BL$3,Команды!$A$2:$A$7500,0),$E118+2)=Команды!$AJ$19,TRUE,FALSE)),INDEX(Команды!$AJ$2:$AK$19,MATCH(INDEX(Команды!$A$2:$AN$7500,MATCH(BL$3,Команды!$A$2:$A$7500,0),$E118+2),Команды!$AJ$2:$AJ$19,0),2),0)</f>
        <v>0</v>
      </c>
      <c r="BM118" s="175">
        <f>IF(OR(IF(INDEX(Команды!$A$2:$AN$7500,MATCH(BL$3,Команды!$A$2:$A$7500,0),$E118+2)=Команды!$AJ$2,TRUE,FALSE),IF(INDEX(Команды!$A$2:$AN$7500,MATCH(BL$3,Команды!$A$2:$A$7500,0),$E118+2)=Команды!$AJ$3,TRUE,FALSE),IF(INDEX(Команды!$A$2:$AN$7500,MATCH(BL$3,Команды!$A$2:$A$7500,0),$E118+2)=Команды!$AJ$4,TRUE,FALSE),IF(INDEX(Команды!$A$2:$AN$7500,MATCH(BL$3,Команды!$A$2:$A$7500,0),$E118+2)=Команды!$AJ$5,TRUE,FALSE),IF(INDEX(Команды!$A$2:$AN$7500,MATCH(BL$3,Команды!$A$2:$A$7500,0),$E118+2)=Команды!$AJ$6,TRUE,FALSE),IF(INDEX(Команды!$A$2:$AN$7500,MATCH(BL$3,Команды!$A$2:$A$7500,0),$E118+2)=Команды!$AJ$7,TRUE,FALSE),IF(INDEX(Команды!$A$2:$AN$7500,MATCH(BL$3,Команды!$A$2:$A$7500,0),$E118+2)=Команды!$AJ$8,TRUE,FALSE),IF(INDEX(Команды!$A$2:$AN$7500,MATCH(BL$3,Команды!$A$2:$A$7500,0),$E118+2)=Команды!$AJ$9,TRUE,FALSE),IF(INDEX(Команды!$A$2:$AN$7500,MATCH(BL$3,Команды!$A$2:$A$7500,0),$E118+2)=Команды!$AJ$10,TRUE,FALSE),IF(INDEX(Команды!$A$2:$AN$7500,MATCH(BL$3,Команды!$A$2:$A$7500,0),$E118+2)=Команды!$AJ$11,TRUE,FALSE),IF(INDEX(Команды!$A$2:$AN$7500,MATCH(BL$3,Команды!$A$2:$A$7500,0),$E118+2)=Команды!$AJ$12,TRUE,FALSE),IF(INDEX(Команды!$A$2:$AN$7500,MATCH(BL$3,Команды!$A$2:$A$7500,0),$E118+2)=Команды!$AJ$13,TRUE,FALSE),IF(INDEX(Команды!$A$2:$AN$7500,MATCH(BL$3,Команды!$A$2:$A$7500,0),$E118+2)=Команды!$AJ$14,TRUE,FALSE),IF(INDEX(Команды!$A$2:$AN$7500,MATCH(BL$3,Команды!$A$2:$A$7500,0),$E118+2)=Команды!$AJ$15,TRUE,FALSE),IF(INDEX(Команды!$A$2:$AN$7500,MATCH(BL$3,Команды!$A$2:$A$7500,0),$E118+2)=Команды!$AJ$16,TRUE,FALSE),IF(INDEX(Команды!$A$2:$AN$7500,MATCH(BL$3,Команды!$A$2:$A$7500,0),$E118+2)=Команды!$AJ$17,TRUE,FALSE),IF(INDEX(Команды!$A$2:$AN$7500,MATCH(BL$3,Команды!$A$2:$A$7500,0),$E118+2)=Команды!$AJ$18,TRUE,FALSE),IF(INDEX(Команды!$A$2:$AN$7500,MATCH(BL$3,Команды!$A$2:$A$7500,0),$E118+2)=Команды!$AJ$19,TRUE,FALSE)),INDEX(Команды!$AJ$2:$AL$19,MATCH(INDEX(Команды!$A$2:$AN$7500,MATCH(BL$3,Команды!$A$2:$A$7500,0),$E118+2),Команды!$AJ$2:$AJ$19,0),3),0)</f>
        <v>0</v>
      </c>
      <c r="BN118" s="342"/>
      <c r="BO118" s="174">
        <f>IF(OR(IF(INDEX(Команды!$A$2:$AN$7500,MATCH(BO$3,Команды!$A$2:$A$7500,0),$E118+2)=Команды!$AJ$2,TRUE,FALSE),IF(INDEX(Команды!$A$2:$AN$7500,MATCH(BO$3,Команды!$A$2:$A$7500,0),$E118+2)=Команды!$AJ$3,TRUE,FALSE),IF(INDEX(Команды!$A$2:$AN$7500,MATCH(BO$3,Команды!$A$2:$A$7500,0),$E118+2)=Команды!$AJ$4,TRUE,FALSE),IF(INDEX(Команды!$A$2:$AN$7500,MATCH(BO$3,Команды!$A$2:$A$7500,0),$E118+2)=Команды!$AJ$5,TRUE,FALSE),IF(INDEX(Команды!$A$2:$AN$7500,MATCH(BO$3,Команды!$A$2:$A$7500,0),$E118+2)=Команды!$AJ$6,TRUE,FALSE),IF(INDEX(Команды!$A$2:$AN$7500,MATCH(BO$3,Команды!$A$2:$A$7500,0),$E118+2)=Команды!$AJ$7,TRUE,FALSE),IF(INDEX(Команды!$A$2:$AN$7500,MATCH(BO$3,Команды!$A$2:$A$7500,0),$E118+2)=Команды!$AJ$8,TRUE,FALSE),IF(INDEX(Команды!$A$2:$AN$7500,MATCH(BO$3,Команды!$A$2:$A$7500,0),$E118+2)=Команды!$AJ$9,TRUE,FALSE),IF(INDEX(Команды!$A$2:$AN$7500,MATCH(BO$3,Команды!$A$2:$A$7500,0),$E118+2)=Команды!$AJ$10,TRUE,FALSE),IF(INDEX(Команды!$A$2:$AN$7500,MATCH(BO$3,Команды!$A$2:$A$7500,0),$E118+2)=Команды!$AJ$11,TRUE,FALSE),IF(INDEX(Команды!$A$2:$AN$7500,MATCH(BO$3,Команды!$A$2:$A$7500,0),$E118+2)=Команды!$AJ$12,TRUE,FALSE),IF(INDEX(Команды!$A$2:$AN$7500,MATCH(BO$3,Команды!$A$2:$A$7500,0),$E118+2)=Команды!$AJ$13,TRUE,FALSE),IF(INDEX(Команды!$A$2:$AN$7500,MATCH(BO$3,Команды!$A$2:$A$7500,0),$E118+2)=Команды!$AJ$14,TRUE,FALSE),IF(INDEX(Команды!$A$2:$AN$7500,MATCH(BO$3,Команды!$A$2:$A$7500,0),$E118+2)=Команды!$AJ$15,TRUE,FALSE),IF(INDEX(Команды!$A$2:$AN$7500,MATCH(BO$3,Команды!$A$2:$A$7500,0),$E118+2)=Команды!$AJ$16,TRUE,FALSE),,IF(INDEX(Команды!$A$2:$AN$7500,MATCH(BO$3,Команды!$A$2:$A$7500,0),$E118+2)=Команды!$AJ$17,TRUE,FALSE),,IF(INDEX(Команды!$A$2:$AN$7500,MATCH(BO$3,Команды!$A$2:$A$7500,0),$E118+2)=Команды!$AJ$18,TRUE,FALSE),,IF(INDEX(Команды!$A$2:$AN$7500,MATCH(BO$3,Команды!$A$2:$A$7500,0),$E118+2)=Команды!$AJ$19,TRUE,FALSE)),INDEX(Команды!$AJ$2:$AK$19,MATCH(INDEX(Команды!$A$2:$AN$7500,MATCH(BO$3,Команды!$A$2:$A$7500,0),$E118+2),Команды!$AJ$2:$AJ$19,0),2),0)</f>
        <v>0</v>
      </c>
      <c r="BP118" s="175">
        <f>IF(OR(IF(INDEX(Команды!$A$2:$AN$7500,MATCH(BO$3,Команды!$A$2:$A$7500,0),$E118+2)=Команды!$AJ$2,TRUE,FALSE),IF(INDEX(Команды!$A$2:$AN$7500,MATCH(BO$3,Команды!$A$2:$A$7500,0),$E118+2)=Команды!$AJ$3,TRUE,FALSE),IF(INDEX(Команды!$A$2:$AN$7500,MATCH(BO$3,Команды!$A$2:$A$7500,0),$E118+2)=Команды!$AJ$4,TRUE,FALSE),IF(INDEX(Команды!$A$2:$AN$7500,MATCH(BO$3,Команды!$A$2:$A$7500,0),$E118+2)=Команды!$AJ$5,TRUE,FALSE),IF(INDEX(Команды!$A$2:$AN$7500,MATCH(BO$3,Команды!$A$2:$A$7500,0),$E118+2)=Команды!$AJ$6,TRUE,FALSE),IF(INDEX(Команды!$A$2:$AN$7500,MATCH(BO$3,Команды!$A$2:$A$7500,0),$E118+2)=Команды!$AJ$7,TRUE,FALSE),IF(INDEX(Команды!$A$2:$AN$7500,MATCH(BO$3,Команды!$A$2:$A$7500,0),$E118+2)=Команды!$AJ$8,TRUE,FALSE),IF(INDEX(Команды!$A$2:$AN$7500,MATCH(BO$3,Команды!$A$2:$A$7500,0),$E118+2)=Команды!$AJ$9,TRUE,FALSE),IF(INDEX(Команды!$A$2:$AN$7500,MATCH(BO$3,Команды!$A$2:$A$7500,0),$E118+2)=Команды!$AJ$10,TRUE,FALSE),IF(INDEX(Команды!$A$2:$AN$7500,MATCH(BO$3,Команды!$A$2:$A$7500,0),$E118+2)=Команды!$AJ$11,TRUE,FALSE),IF(INDEX(Команды!$A$2:$AN$7500,MATCH(BO$3,Команды!$A$2:$A$7500,0),$E118+2)=Команды!$AJ$12,TRUE,FALSE),IF(INDEX(Команды!$A$2:$AN$7500,MATCH(BO$3,Команды!$A$2:$A$7500,0),$E118+2)=Команды!$AJ$13,TRUE,FALSE),IF(INDEX(Команды!$A$2:$AN$7500,MATCH(BO$3,Команды!$A$2:$A$7500,0),$E118+2)=Команды!$AJ$14,TRUE,FALSE),IF(INDEX(Команды!$A$2:$AN$7500,MATCH(BO$3,Команды!$A$2:$A$7500,0),$E118+2)=Команды!$AJ$15,TRUE,FALSE),IF(INDEX(Команды!$A$2:$AN$7500,MATCH(BO$3,Команды!$A$2:$A$7500,0),$E118+2)=Команды!$AJ$16,TRUE,FALSE),IF(INDEX(Команды!$A$2:$AN$7500,MATCH(BO$3,Команды!$A$2:$A$7500,0),$E118+2)=Команды!$AJ$17,TRUE,FALSE),IF(INDEX(Команды!$A$2:$AN$7500,MATCH(BO$3,Команды!$A$2:$A$7500,0),$E118+2)=Команды!$AJ$18,TRUE,FALSE),IF(INDEX(Команды!$A$2:$AN$7500,MATCH(BO$3,Команды!$A$2:$A$7500,0),$E118+2)=Команды!$AJ$19,TRUE,FALSE)),INDEX(Команды!$AJ$2:$AL$19,MATCH(INDEX(Команды!$A$2:$AN$7500,MATCH(BO$3,Команды!$A$2:$A$7500,0),$E118+2),Команды!$AJ$2:$AJ$19,0),3),0)</f>
        <v>0</v>
      </c>
      <c r="BQ118" s="342"/>
      <c r="BR118" s="174">
        <f>IF(OR(IF(INDEX(Команды!$A$2:$AN$7500,MATCH(BR$3,Команды!$A$2:$A$7500,0),$E118+2)=Команды!$AJ$2,TRUE,FALSE),IF(INDEX(Команды!$A$2:$AN$7500,MATCH(BR$3,Команды!$A$2:$A$7500,0),$E118+2)=Команды!$AJ$3,TRUE,FALSE),IF(INDEX(Команды!$A$2:$AN$7500,MATCH(BR$3,Команды!$A$2:$A$7500,0),$E118+2)=Команды!$AJ$4,TRUE,FALSE),IF(INDEX(Команды!$A$2:$AN$7500,MATCH(BR$3,Команды!$A$2:$A$7500,0),$E118+2)=Команды!$AJ$5,TRUE,FALSE),IF(INDEX(Команды!$A$2:$AN$7500,MATCH(BR$3,Команды!$A$2:$A$7500,0),$E118+2)=Команды!$AJ$6,TRUE,FALSE),IF(INDEX(Команды!$A$2:$AN$7500,MATCH(BR$3,Команды!$A$2:$A$7500,0),$E118+2)=Команды!$AJ$7,TRUE,FALSE),IF(INDEX(Команды!$A$2:$AN$7500,MATCH(BR$3,Команды!$A$2:$A$7500,0),$E118+2)=Команды!$AJ$8,TRUE,FALSE),IF(INDEX(Команды!$A$2:$AN$7500,MATCH(BR$3,Команды!$A$2:$A$7500,0),$E118+2)=Команды!$AJ$9,TRUE,FALSE),IF(INDEX(Команды!$A$2:$AN$7500,MATCH(BR$3,Команды!$A$2:$A$7500,0),$E118+2)=Команды!$AJ$10,TRUE,FALSE),IF(INDEX(Команды!$A$2:$AN$7500,MATCH(BR$3,Команды!$A$2:$A$7500,0),$E118+2)=Команды!$AJ$11,TRUE,FALSE),IF(INDEX(Команды!$A$2:$AN$7500,MATCH(BR$3,Команды!$A$2:$A$7500,0),$E118+2)=Команды!$AJ$12,TRUE,FALSE),IF(INDEX(Команды!$A$2:$AN$7500,MATCH(BR$3,Команды!$A$2:$A$7500,0),$E118+2)=Команды!$AJ$13,TRUE,FALSE),IF(INDEX(Команды!$A$2:$AN$7500,MATCH(BR$3,Команды!$A$2:$A$7500,0),$E118+2)=Команды!$AJ$14,TRUE,FALSE),IF(INDEX(Команды!$A$2:$AN$7500,MATCH(BR$3,Команды!$A$2:$A$7500,0),$E118+2)=Команды!$AJ$15,TRUE,FALSE),IF(INDEX(Команды!$A$2:$AN$7500,MATCH(BR$3,Команды!$A$2:$A$7500,0),$E118+2)=Команды!$AJ$16,TRUE,FALSE),,IF(INDEX(Команды!$A$2:$AN$7500,MATCH(BR$3,Команды!$A$2:$A$7500,0),$E118+2)=Команды!$AJ$17,TRUE,FALSE),,IF(INDEX(Команды!$A$2:$AN$7500,MATCH(BR$3,Команды!$A$2:$A$7500,0),$E118+2)=Команды!$AJ$18,TRUE,FALSE),,IF(INDEX(Команды!$A$2:$AN$7500,MATCH(BR$3,Команды!$A$2:$A$7500,0),$E118+2)=Команды!$AJ$19,TRUE,FALSE)),INDEX(Команды!$AJ$2:$AK$19,MATCH(INDEX(Команды!$A$2:$AN$7500,MATCH(BR$3,Команды!$A$2:$A$7500,0),$E118+2),Команды!$AJ$2:$AJ$19,0),2),0)</f>
        <v>0</v>
      </c>
      <c r="BS118" s="175">
        <f>IF(OR(IF(INDEX(Команды!$A$2:$AN$7500,MATCH(BR$3,Команды!$A$2:$A$7500,0),$E118+2)=Команды!$AJ$2,TRUE,FALSE),IF(INDEX(Команды!$A$2:$AN$7500,MATCH(BR$3,Команды!$A$2:$A$7500,0),$E118+2)=Команды!$AJ$3,TRUE,FALSE),IF(INDEX(Команды!$A$2:$AN$7500,MATCH(BR$3,Команды!$A$2:$A$7500,0),$E118+2)=Команды!$AJ$4,TRUE,FALSE),IF(INDEX(Команды!$A$2:$AN$7500,MATCH(BR$3,Команды!$A$2:$A$7500,0),$E118+2)=Команды!$AJ$5,TRUE,FALSE),IF(INDEX(Команды!$A$2:$AN$7500,MATCH(BR$3,Команды!$A$2:$A$7500,0),$E118+2)=Команды!$AJ$6,TRUE,FALSE),IF(INDEX(Команды!$A$2:$AN$7500,MATCH(BR$3,Команды!$A$2:$A$7500,0),$E118+2)=Команды!$AJ$7,TRUE,FALSE),IF(INDEX(Команды!$A$2:$AN$7500,MATCH(BR$3,Команды!$A$2:$A$7500,0),$E118+2)=Команды!$AJ$8,TRUE,FALSE),IF(INDEX(Команды!$A$2:$AN$7500,MATCH(BR$3,Команды!$A$2:$A$7500,0),$E118+2)=Команды!$AJ$9,TRUE,FALSE),IF(INDEX(Команды!$A$2:$AN$7500,MATCH(BR$3,Команды!$A$2:$A$7500,0),$E118+2)=Команды!$AJ$10,TRUE,FALSE),IF(INDEX(Команды!$A$2:$AN$7500,MATCH(BR$3,Команды!$A$2:$A$7500,0),$E118+2)=Команды!$AJ$11,TRUE,FALSE),IF(INDEX(Команды!$A$2:$AN$7500,MATCH(BR$3,Команды!$A$2:$A$7500,0),$E118+2)=Команды!$AJ$12,TRUE,FALSE),IF(INDEX(Команды!$A$2:$AN$7500,MATCH(BR$3,Команды!$A$2:$A$7500,0),$E118+2)=Команды!$AJ$13,TRUE,FALSE),IF(INDEX(Команды!$A$2:$AN$7500,MATCH(BR$3,Команды!$A$2:$A$7500,0),$E118+2)=Команды!$AJ$14,TRUE,FALSE),IF(INDEX(Команды!$A$2:$AN$7500,MATCH(BR$3,Команды!$A$2:$A$7500,0),$E118+2)=Команды!$AJ$15,TRUE,FALSE),IF(INDEX(Команды!$A$2:$AN$7500,MATCH(BR$3,Команды!$A$2:$A$7500,0),$E118+2)=Команды!$AJ$16,TRUE,FALSE),IF(INDEX(Команды!$A$2:$AN$7500,MATCH(BR$3,Команды!$A$2:$A$7500,0),$E118+2)=Команды!$AJ$17,TRUE,FALSE),IF(INDEX(Команды!$A$2:$AN$7500,MATCH(BR$3,Команды!$A$2:$A$7500,0),$E118+2)=Команды!$AJ$18,TRUE,FALSE),IF(INDEX(Команды!$A$2:$AN$7500,MATCH(BR$3,Команды!$A$2:$A$7500,0),$E118+2)=Команды!$AJ$19,TRUE,FALSE)),INDEX(Команды!$AJ$2:$AL$19,MATCH(INDEX(Команды!$A$2:$AN$7500,MATCH(BR$3,Команды!$A$2:$A$7500,0),$E118+2),Команды!$AJ$2:$AJ$19,0),3),0)</f>
        <v>0</v>
      </c>
      <c r="BT118" s="342"/>
      <c r="BU118" s="174">
        <f>IF(OR(IF(INDEX(Команды!$A$2:$AN$7500,MATCH(BU$3,Команды!$A$2:$A$7500,0),$E118+2)=Команды!$AJ$2,TRUE,FALSE),IF(INDEX(Команды!$A$2:$AN$7500,MATCH(BU$3,Команды!$A$2:$A$7500,0),$E118+2)=Команды!$AJ$3,TRUE,FALSE),IF(INDEX(Команды!$A$2:$AN$7500,MATCH(BU$3,Команды!$A$2:$A$7500,0),$E118+2)=Команды!$AJ$4,TRUE,FALSE),IF(INDEX(Команды!$A$2:$AN$7500,MATCH(BU$3,Команды!$A$2:$A$7500,0),$E118+2)=Команды!$AJ$5,TRUE,FALSE),IF(INDEX(Команды!$A$2:$AN$7500,MATCH(BU$3,Команды!$A$2:$A$7500,0),$E118+2)=Команды!$AJ$6,TRUE,FALSE),IF(INDEX(Команды!$A$2:$AN$7500,MATCH(BU$3,Команды!$A$2:$A$7500,0),$E118+2)=Команды!$AJ$7,TRUE,FALSE),IF(INDEX(Команды!$A$2:$AN$7500,MATCH(BU$3,Команды!$A$2:$A$7500,0),$E118+2)=Команды!$AJ$8,TRUE,FALSE),IF(INDEX(Команды!$A$2:$AN$7500,MATCH(BU$3,Команды!$A$2:$A$7500,0),$E118+2)=Команды!$AJ$9,TRUE,FALSE),IF(INDEX(Команды!$A$2:$AN$7500,MATCH(BU$3,Команды!$A$2:$A$7500,0),$E118+2)=Команды!$AJ$10,TRUE,FALSE),IF(INDEX(Команды!$A$2:$AN$7500,MATCH(BU$3,Команды!$A$2:$A$7500,0),$E118+2)=Команды!$AJ$11,TRUE,FALSE),IF(INDEX(Команды!$A$2:$AN$7500,MATCH(BU$3,Команды!$A$2:$A$7500,0),$E118+2)=Команды!$AJ$12,TRUE,FALSE),IF(INDEX(Команды!$A$2:$AN$7500,MATCH(BU$3,Команды!$A$2:$A$7500,0),$E118+2)=Команды!$AJ$13,TRUE,FALSE),IF(INDEX(Команды!$A$2:$AN$7500,MATCH(BU$3,Команды!$A$2:$A$7500,0),$E118+2)=Команды!$AJ$14,TRUE,FALSE),IF(INDEX(Команды!$A$2:$AN$7500,MATCH(BU$3,Команды!$A$2:$A$7500,0),$E118+2)=Команды!$AJ$15,TRUE,FALSE),IF(INDEX(Команды!$A$2:$AN$7500,MATCH(BU$3,Команды!$A$2:$A$7500,0),$E118+2)=Команды!$AJ$16,TRUE,FALSE),,IF(INDEX(Команды!$A$2:$AN$7500,MATCH(BU$3,Команды!$A$2:$A$7500,0),$E118+2)=Команды!$AJ$17,TRUE,FALSE),,IF(INDEX(Команды!$A$2:$AN$7500,MATCH(BU$3,Команды!$A$2:$A$7500,0),$E118+2)=Команды!$AJ$18,TRUE,FALSE),,IF(INDEX(Команды!$A$2:$AN$7500,MATCH(BU$3,Команды!$A$2:$A$7500,0),$E118+2)=Команды!$AJ$19,TRUE,FALSE)),INDEX(Команды!$AJ$2:$AK$19,MATCH(INDEX(Команды!$A$2:$AN$7500,MATCH(BU$3,Команды!$A$2:$A$7500,0),$E118+2),Команды!$AJ$2:$AJ$19,0),2),0)</f>
        <v>0</v>
      </c>
      <c r="BV118" s="175">
        <f>IF(OR(IF(INDEX(Команды!$A$2:$AN$7500,MATCH(BU$3,Команды!$A$2:$A$7500,0),$E118+2)=Команды!$AJ$2,TRUE,FALSE),IF(INDEX(Команды!$A$2:$AN$7500,MATCH(BU$3,Команды!$A$2:$A$7500,0),$E118+2)=Команды!$AJ$3,TRUE,FALSE),IF(INDEX(Команды!$A$2:$AN$7500,MATCH(BU$3,Команды!$A$2:$A$7500,0),$E118+2)=Команды!$AJ$4,TRUE,FALSE),IF(INDEX(Команды!$A$2:$AN$7500,MATCH(BU$3,Команды!$A$2:$A$7500,0),$E118+2)=Команды!$AJ$5,TRUE,FALSE),IF(INDEX(Команды!$A$2:$AN$7500,MATCH(BU$3,Команды!$A$2:$A$7500,0),$E118+2)=Команды!$AJ$6,TRUE,FALSE),IF(INDEX(Команды!$A$2:$AN$7500,MATCH(BU$3,Команды!$A$2:$A$7500,0),$E118+2)=Команды!$AJ$7,TRUE,FALSE),IF(INDEX(Команды!$A$2:$AN$7500,MATCH(BU$3,Команды!$A$2:$A$7500,0),$E118+2)=Команды!$AJ$8,TRUE,FALSE),IF(INDEX(Команды!$A$2:$AN$7500,MATCH(BU$3,Команды!$A$2:$A$7500,0),$E118+2)=Команды!$AJ$9,TRUE,FALSE),IF(INDEX(Команды!$A$2:$AN$7500,MATCH(BU$3,Команды!$A$2:$A$7500,0),$E118+2)=Команды!$AJ$10,TRUE,FALSE),IF(INDEX(Команды!$A$2:$AN$7500,MATCH(BU$3,Команды!$A$2:$A$7500,0),$E118+2)=Команды!$AJ$11,TRUE,FALSE),IF(INDEX(Команды!$A$2:$AN$7500,MATCH(BU$3,Команды!$A$2:$A$7500,0),$E118+2)=Команды!$AJ$12,TRUE,FALSE),IF(INDEX(Команды!$A$2:$AN$7500,MATCH(BU$3,Команды!$A$2:$A$7500,0),$E118+2)=Команды!$AJ$13,TRUE,FALSE),IF(INDEX(Команды!$A$2:$AN$7500,MATCH(BU$3,Команды!$A$2:$A$7500,0),$E118+2)=Команды!$AJ$14,TRUE,FALSE),IF(INDEX(Команды!$A$2:$AN$7500,MATCH(BU$3,Команды!$A$2:$A$7500,0),$E118+2)=Команды!$AJ$15,TRUE,FALSE),IF(INDEX(Команды!$A$2:$AN$7500,MATCH(BU$3,Команды!$A$2:$A$7500,0),$E118+2)=Команды!$AJ$16,TRUE,FALSE),IF(INDEX(Команды!$A$2:$AN$7500,MATCH(BU$3,Команды!$A$2:$A$7500,0),$E118+2)=Команды!$AJ$17,TRUE,FALSE),IF(INDEX(Команды!$A$2:$AN$7500,MATCH(BU$3,Команды!$A$2:$A$7500,0),$E118+2)=Команды!$AJ$18,TRUE,FALSE),IF(INDEX(Команды!$A$2:$AN$7500,MATCH(BU$3,Команды!$A$2:$A$7500,0),$E118+2)=Команды!$AJ$19,TRUE,FALSE)),INDEX(Команды!$AJ$2:$AL$19,MATCH(INDEX(Команды!$A$2:$AN$7500,MATCH(BU$3,Команды!$A$2:$A$7500,0),$E118+2),Команды!$AJ$2:$AJ$19,0),3),0)</f>
        <v>0</v>
      </c>
      <c r="BW118" s="342"/>
      <c r="BX118" s="174">
        <f>IF(OR(IF(INDEX(Команды!$A$2:$AN$7500,MATCH(BX$3,Команды!$A$2:$A$7500,0),$E118+2)=Команды!$AJ$2,TRUE,FALSE),IF(INDEX(Команды!$A$2:$AN$7500,MATCH(BX$3,Команды!$A$2:$A$7500,0),$E118+2)=Команды!$AJ$3,TRUE,FALSE),IF(INDEX(Команды!$A$2:$AN$7500,MATCH(BX$3,Команды!$A$2:$A$7500,0),$E118+2)=Команды!$AJ$4,TRUE,FALSE),IF(INDEX(Команды!$A$2:$AN$7500,MATCH(BX$3,Команды!$A$2:$A$7500,0),$E118+2)=Команды!$AJ$5,TRUE,FALSE),IF(INDEX(Команды!$A$2:$AN$7500,MATCH(BX$3,Команды!$A$2:$A$7500,0),$E118+2)=Команды!$AJ$6,TRUE,FALSE),IF(INDEX(Команды!$A$2:$AN$7500,MATCH(BX$3,Команды!$A$2:$A$7500,0),$E118+2)=Команды!$AJ$7,TRUE,FALSE),IF(INDEX(Команды!$A$2:$AN$7500,MATCH(BX$3,Команды!$A$2:$A$7500,0),$E118+2)=Команды!$AJ$8,TRUE,FALSE),IF(INDEX(Команды!$A$2:$AN$7500,MATCH(BX$3,Команды!$A$2:$A$7500,0),$E118+2)=Команды!$AJ$9,TRUE,FALSE),IF(INDEX(Команды!$A$2:$AN$7500,MATCH(BX$3,Команды!$A$2:$A$7500,0),$E118+2)=Команды!$AJ$10,TRUE,FALSE),IF(INDEX(Команды!$A$2:$AN$7500,MATCH(BX$3,Команды!$A$2:$A$7500,0),$E118+2)=Команды!$AJ$11,TRUE,FALSE),IF(INDEX(Команды!$A$2:$AN$7500,MATCH(BX$3,Команды!$A$2:$A$7500,0),$E118+2)=Команды!$AJ$12,TRUE,FALSE),IF(INDEX(Команды!$A$2:$AN$7500,MATCH(BX$3,Команды!$A$2:$A$7500,0),$E118+2)=Команды!$AJ$13,TRUE,FALSE),IF(INDEX(Команды!$A$2:$AN$7500,MATCH(BX$3,Команды!$A$2:$A$7500,0),$E118+2)=Команды!$AJ$14,TRUE,FALSE),IF(INDEX(Команды!$A$2:$AN$7500,MATCH(BX$3,Команды!$A$2:$A$7500,0),$E118+2)=Команды!$AJ$15,TRUE,FALSE),IF(INDEX(Команды!$A$2:$AN$7500,MATCH(BX$3,Команды!$A$2:$A$7500,0),$E118+2)=Команды!$AJ$16,TRUE,FALSE),,IF(INDEX(Команды!$A$2:$AN$7500,MATCH(BX$3,Команды!$A$2:$A$7500,0),$E118+2)=Команды!$AJ$17,TRUE,FALSE),,IF(INDEX(Команды!$A$2:$AN$7500,MATCH(BX$3,Команды!$A$2:$A$7500,0),$E118+2)=Команды!$AJ$18,TRUE,FALSE),,IF(INDEX(Команды!$A$2:$AN$7500,MATCH(BX$3,Команды!$A$2:$A$7500,0),$E118+2)=Команды!$AJ$19,TRUE,FALSE)),INDEX(Команды!$AJ$2:$AK$19,MATCH(INDEX(Команды!$A$2:$AN$7500,MATCH(BX$3,Команды!$A$2:$A$7500,0),$E118+2),Команды!$AJ$2:$AJ$19,0),2),0)</f>
        <v>0</v>
      </c>
      <c r="BY118" s="175">
        <f>IF(OR(IF(INDEX(Команды!$A$2:$AN$7500,MATCH(BX$3,Команды!$A$2:$A$7500,0),$E118+2)=Команды!$AJ$2,TRUE,FALSE),IF(INDEX(Команды!$A$2:$AN$7500,MATCH(BX$3,Команды!$A$2:$A$7500,0),$E118+2)=Команды!$AJ$3,TRUE,FALSE),IF(INDEX(Команды!$A$2:$AN$7500,MATCH(BX$3,Команды!$A$2:$A$7500,0),$E118+2)=Команды!$AJ$4,TRUE,FALSE),IF(INDEX(Команды!$A$2:$AN$7500,MATCH(BX$3,Команды!$A$2:$A$7500,0),$E118+2)=Команды!$AJ$5,TRUE,FALSE),IF(INDEX(Команды!$A$2:$AN$7500,MATCH(BX$3,Команды!$A$2:$A$7500,0),$E118+2)=Команды!$AJ$6,TRUE,FALSE),IF(INDEX(Команды!$A$2:$AN$7500,MATCH(BX$3,Команды!$A$2:$A$7500,0),$E118+2)=Команды!$AJ$7,TRUE,FALSE),IF(INDEX(Команды!$A$2:$AN$7500,MATCH(BX$3,Команды!$A$2:$A$7500,0),$E118+2)=Команды!$AJ$8,TRUE,FALSE),IF(INDEX(Команды!$A$2:$AN$7500,MATCH(BX$3,Команды!$A$2:$A$7500,0),$E118+2)=Команды!$AJ$9,TRUE,FALSE),IF(INDEX(Команды!$A$2:$AN$7500,MATCH(BX$3,Команды!$A$2:$A$7500,0),$E118+2)=Команды!$AJ$10,TRUE,FALSE),IF(INDEX(Команды!$A$2:$AN$7500,MATCH(BX$3,Команды!$A$2:$A$7500,0),$E118+2)=Команды!$AJ$11,TRUE,FALSE),IF(INDEX(Команды!$A$2:$AN$7500,MATCH(BX$3,Команды!$A$2:$A$7500,0),$E118+2)=Команды!$AJ$12,TRUE,FALSE),IF(INDEX(Команды!$A$2:$AN$7500,MATCH(BX$3,Команды!$A$2:$A$7500,0),$E118+2)=Команды!$AJ$13,TRUE,FALSE),IF(INDEX(Команды!$A$2:$AN$7500,MATCH(BX$3,Команды!$A$2:$A$7500,0),$E118+2)=Команды!$AJ$14,TRUE,FALSE),IF(INDEX(Команды!$A$2:$AN$7500,MATCH(BX$3,Команды!$A$2:$A$7500,0),$E118+2)=Команды!$AJ$15,TRUE,FALSE),IF(INDEX(Команды!$A$2:$AN$7500,MATCH(BX$3,Команды!$A$2:$A$7500,0),$E118+2)=Команды!$AJ$16,TRUE,FALSE),IF(INDEX(Команды!$A$2:$AN$7500,MATCH(BX$3,Команды!$A$2:$A$7500,0),$E118+2)=Команды!$AJ$17,TRUE,FALSE),IF(INDEX(Команды!$A$2:$AN$7500,MATCH(BX$3,Команды!$A$2:$A$7500,0),$E118+2)=Команды!$AJ$18,TRUE,FALSE),IF(INDEX(Команды!$A$2:$AN$7500,MATCH(BX$3,Команды!$A$2:$A$7500,0),$E118+2)=Команды!$AJ$19,TRUE,FALSE)),INDEX(Команды!$AJ$2:$AL$19,MATCH(INDEX(Команды!$A$2:$AN$7500,MATCH(BX$3,Команды!$A$2:$A$7500,0),$E118+2),Команды!$AJ$2:$AJ$19,0),3),0)</f>
        <v>0</v>
      </c>
      <c r="BZ118" s="342"/>
      <c r="CA118" s="174">
        <f>IF(OR(IF(INDEX(Команды!$A$2:$AN$7500,MATCH(CA$3,Команды!$A$2:$A$7500,0),$E118+2)=Команды!$AJ$2,TRUE,FALSE),IF(INDEX(Команды!$A$2:$AN$7500,MATCH(CA$3,Команды!$A$2:$A$7500,0),$E118+2)=Команды!$AJ$3,TRUE,FALSE),IF(INDEX(Команды!$A$2:$AN$7500,MATCH(CA$3,Команды!$A$2:$A$7500,0),$E118+2)=Команды!$AJ$4,TRUE,FALSE),IF(INDEX(Команды!$A$2:$AN$7500,MATCH(CA$3,Команды!$A$2:$A$7500,0),$E118+2)=Команды!$AJ$5,TRUE,FALSE),IF(INDEX(Команды!$A$2:$AN$7500,MATCH(CA$3,Команды!$A$2:$A$7500,0),$E118+2)=Команды!$AJ$6,TRUE,FALSE),IF(INDEX(Команды!$A$2:$AN$7500,MATCH(CA$3,Команды!$A$2:$A$7500,0),$E118+2)=Команды!$AJ$7,TRUE,FALSE),IF(INDEX(Команды!$A$2:$AN$7500,MATCH(CA$3,Команды!$A$2:$A$7500,0),$E118+2)=Команды!$AJ$8,TRUE,FALSE),IF(INDEX(Команды!$A$2:$AN$7500,MATCH(CA$3,Команды!$A$2:$A$7500,0),$E118+2)=Команды!$AJ$9,TRUE,FALSE),IF(INDEX(Команды!$A$2:$AN$7500,MATCH(CA$3,Команды!$A$2:$A$7500,0),$E118+2)=Команды!$AJ$10,TRUE,FALSE),IF(INDEX(Команды!$A$2:$AN$7500,MATCH(CA$3,Команды!$A$2:$A$7500,0),$E118+2)=Команды!$AJ$11,TRUE,FALSE),IF(INDEX(Команды!$A$2:$AN$7500,MATCH(CA$3,Команды!$A$2:$A$7500,0),$E118+2)=Команды!$AJ$12,TRUE,FALSE),IF(INDEX(Команды!$A$2:$AN$7500,MATCH(CA$3,Команды!$A$2:$A$7500,0),$E118+2)=Команды!$AJ$13,TRUE,FALSE),IF(INDEX(Команды!$A$2:$AN$7500,MATCH(CA$3,Команды!$A$2:$A$7500,0),$E118+2)=Команды!$AJ$14,TRUE,FALSE),IF(INDEX(Команды!$A$2:$AN$7500,MATCH(CA$3,Команды!$A$2:$A$7500,0),$E118+2)=Команды!$AJ$15,TRUE,FALSE),IF(INDEX(Команды!$A$2:$AN$7500,MATCH(CA$3,Команды!$A$2:$A$7500,0),$E118+2)=Команды!$AJ$16,TRUE,FALSE),,IF(INDEX(Команды!$A$2:$AN$7500,MATCH(CA$3,Команды!$A$2:$A$7500,0),$E118+2)=Команды!$AJ$17,TRUE,FALSE),,IF(INDEX(Команды!$A$2:$AN$7500,MATCH(CA$3,Команды!$A$2:$A$7500,0),$E118+2)=Команды!$AJ$18,TRUE,FALSE),,IF(INDEX(Команды!$A$2:$AN$7500,MATCH(CA$3,Команды!$A$2:$A$7500,0),$E118+2)=Команды!$AJ$19,TRUE,FALSE)),INDEX(Команды!$AJ$2:$AK$19,MATCH(INDEX(Команды!$A$2:$AN$7500,MATCH(CA$3,Команды!$A$2:$A$7500,0),$E118+2),Команды!$AJ$2:$AJ$19,0),2),0)</f>
        <v>0</v>
      </c>
      <c r="CB118" s="175">
        <f>IF(OR(IF(INDEX(Команды!$A$2:$AN$7500,MATCH(CA$3,Команды!$A$2:$A$7500,0),$E118+2)=Команды!$AJ$2,TRUE,FALSE),IF(INDEX(Команды!$A$2:$AN$7500,MATCH(CA$3,Команды!$A$2:$A$7500,0),$E118+2)=Команды!$AJ$3,TRUE,FALSE),IF(INDEX(Команды!$A$2:$AN$7500,MATCH(CA$3,Команды!$A$2:$A$7500,0),$E118+2)=Команды!$AJ$4,TRUE,FALSE),IF(INDEX(Команды!$A$2:$AN$7500,MATCH(CA$3,Команды!$A$2:$A$7500,0),$E118+2)=Команды!$AJ$5,TRUE,FALSE),IF(INDEX(Команды!$A$2:$AN$7500,MATCH(CA$3,Команды!$A$2:$A$7500,0),$E118+2)=Команды!$AJ$6,TRUE,FALSE),IF(INDEX(Команды!$A$2:$AN$7500,MATCH(CA$3,Команды!$A$2:$A$7500,0),$E118+2)=Команды!$AJ$7,TRUE,FALSE),IF(INDEX(Команды!$A$2:$AN$7500,MATCH(CA$3,Команды!$A$2:$A$7500,0),$E118+2)=Команды!$AJ$8,TRUE,FALSE),IF(INDEX(Команды!$A$2:$AN$7500,MATCH(CA$3,Команды!$A$2:$A$7500,0),$E118+2)=Команды!$AJ$9,TRUE,FALSE),IF(INDEX(Команды!$A$2:$AN$7500,MATCH(CA$3,Команды!$A$2:$A$7500,0),$E118+2)=Команды!$AJ$10,TRUE,FALSE),IF(INDEX(Команды!$A$2:$AN$7500,MATCH(CA$3,Команды!$A$2:$A$7500,0),$E118+2)=Команды!$AJ$11,TRUE,FALSE),IF(INDEX(Команды!$A$2:$AN$7500,MATCH(CA$3,Команды!$A$2:$A$7500,0),$E118+2)=Команды!$AJ$12,TRUE,FALSE),IF(INDEX(Команды!$A$2:$AN$7500,MATCH(CA$3,Команды!$A$2:$A$7500,0),$E118+2)=Команды!$AJ$13,TRUE,FALSE),IF(INDEX(Команды!$A$2:$AN$7500,MATCH(CA$3,Команды!$A$2:$A$7500,0),$E118+2)=Команды!$AJ$14,TRUE,FALSE),IF(INDEX(Команды!$A$2:$AN$7500,MATCH(CA$3,Команды!$A$2:$A$7500,0),$E118+2)=Команды!$AJ$15,TRUE,FALSE),IF(INDEX(Команды!$A$2:$AN$7500,MATCH(CA$3,Команды!$A$2:$A$7500,0),$E118+2)=Команды!$AJ$16,TRUE,FALSE),IF(INDEX(Команды!$A$2:$AN$7500,MATCH(CA$3,Команды!$A$2:$A$7500,0),$E118+2)=Команды!$AJ$17,TRUE,FALSE),IF(INDEX(Команды!$A$2:$AN$7500,MATCH(CA$3,Команды!$A$2:$A$7500,0),$E118+2)=Команды!$AJ$18,TRUE,FALSE),IF(INDEX(Команды!$A$2:$AN$7500,MATCH(CA$3,Команды!$A$2:$A$7500,0),$E118+2)=Команды!$AJ$19,TRUE,FALSE)),INDEX(Команды!$AJ$2:$AL$19,MATCH(INDEX(Команды!$A$2:$AN$7500,MATCH(CA$3,Команды!$A$2:$A$7500,0),$E118+2),Команды!$AJ$2:$AJ$19,0),3),0)</f>
        <v>0</v>
      </c>
      <c r="CC118" s="342"/>
      <c r="CD118" s="174">
        <f>IF(OR(IF(INDEX(Команды!$A$2:$AN$7500,MATCH(CD$3,Команды!$A$2:$A$7500,0),$E118+2)=Команды!$AJ$2,TRUE,FALSE),IF(INDEX(Команды!$A$2:$AN$7500,MATCH(CD$3,Команды!$A$2:$A$7500,0),$E118+2)=Команды!$AJ$3,TRUE,FALSE),IF(INDEX(Команды!$A$2:$AN$7500,MATCH(CD$3,Команды!$A$2:$A$7500,0),$E118+2)=Команды!$AJ$4,TRUE,FALSE),IF(INDEX(Команды!$A$2:$AN$7500,MATCH(CD$3,Команды!$A$2:$A$7500,0),$E118+2)=Команды!$AJ$5,TRUE,FALSE),IF(INDEX(Команды!$A$2:$AN$7500,MATCH(CD$3,Команды!$A$2:$A$7500,0),$E118+2)=Команды!$AJ$6,TRUE,FALSE),IF(INDEX(Команды!$A$2:$AN$7500,MATCH(CD$3,Команды!$A$2:$A$7500,0),$E118+2)=Команды!$AJ$7,TRUE,FALSE),IF(INDEX(Команды!$A$2:$AN$7500,MATCH(CD$3,Команды!$A$2:$A$7500,0),$E118+2)=Команды!$AJ$8,TRUE,FALSE),IF(INDEX(Команды!$A$2:$AN$7500,MATCH(CD$3,Команды!$A$2:$A$7500,0),$E118+2)=Команды!$AJ$9,TRUE,FALSE),IF(INDEX(Команды!$A$2:$AN$7500,MATCH(CD$3,Команды!$A$2:$A$7500,0),$E118+2)=Команды!$AJ$10,TRUE,FALSE),IF(INDEX(Команды!$A$2:$AN$7500,MATCH(CD$3,Команды!$A$2:$A$7500,0),$E118+2)=Команды!$AJ$11,TRUE,FALSE),IF(INDEX(Команды!$A$2:$AN$7500,MATCH(CD$3,Команды!$A$2:$A$7500,0),$E118+2)=Команды!$AJ$12,TRUE,FALSE),IF(INDEX(Команды!$A$2:$AN$7500,MATCH(CD$3,Команды!$A$2:$A$7500,0),$E118+2)=Команды!$AJ$13,TRUE,FALSE),IF(INDEX(Команды!$A$2:$AN$7500,MATCH(CD$3,Команды!$A$2:$A$7500,0),$E118+2)=Команды!$AJ$14,TRUE,FALSE),IF(INDEX(Команды!$A$2:$AN$7500,MATCH(CD$3,Команды!$A$2:$A$7500,0),$E118+2)=Команды!$AJ$15,TRUE,FALSE),IF(INDEX(Команды!$A$2:$AN$7500,MATCH(CD$3,Команды!$A$2:$A$7500,0),$E118+2)=Команды!$AJ$16,TRUE,FALSE),,IF(INDEX(Команды!$A$2:$AN$7500,MATCH(CD$3,Команды!$A$2:$A$7500,0),$E118+2)=Команды!$AJ$17,TRUE,FALSE),,IF(INDEX(Команды!$A$2:$AN$7500,MATCH(CD$3,Команды!$A$2:$A$7500,0),$E118+2)=Команды!$AJ$18,TRUE,FALSE),,IF(INDEX(Команды!$A$2:$AN$7500,MATCH(CD$3,Команды!$A$2:$A$7500,0),$E118+2)=Команды!$AJ$19,TRUE,FALSE)),INDEX(Команды!$AJ$2:$AK$19,MATCH(INDEX(Команды!$A$2:$AN$7500,MATCH(CD$3,Команды!$A$2:$A$7500,0),$E118+2),Команды!$AJ$2:$AJ$19,0),2),0)</f>
        <v>0</v>
      </c>
      <c r="CE118" s="175">
        <f>IF(OR(IF(INDEX(Команды!$A$2:$AN$7500,MATCH(CD$3,Команды!$A$2:$A$7500,0),$E118+2)=Команды!$AJ$2,TRUE,FALSE),IF(INDEX(Команды!$A$2:$AN$7500,MATCH(CD$3,Команды!$A$2:$A$7500,0),$E118+2)=Команды!$AJ$3,TRUE,FALSE),IF(INDEX(Команды!$A$2:$AN$7500,MATCH(CD$3,Команды!$A$2:$A$7500,0),$E118+2)=Команды!$AJ$4,TRUE,FALSE),IF(INDEX(Команды!$A$2:$AN$7500,MATCH(CD$3,Команды!$A$2:$A$7500,0),$E118+2)=Команды!$AJ$5,TRUE,FALSE),IF(INDEX(Команды!$A$2:$AN$7500,MATCH(CD$3,Команды!$A$2:$A$7500,0),$E118+2)=Команды!$AJ$6,TRUE,FALSE),IF(INDEX(Команды!$A$2:$AN$7500,MATCH(CD$3,Команды!$A$2:$A$7500,0),$E118+2)=Команды!$AJ$7,TRUE,FALSE),IF(INDEX(Команды!$A$2:$AN$7500,MATCH(CD$3,Команды!$A$2:$A$7500,0),$E118+2)=Команды!$AJ$8,TRUE,FALSE),IF(INDEX(Команды!$A$2:$AN$7500,MATCH(CD$3,Команды!$A$2:$A$7500,0),$E118+2)=Команды!$AJ$9,TRUE,FALSE),IF(INDEX(Команды!$A$2:$AN$7500,MATCH(CD$3,Команды!$A$2:$A$7500,0),$E118+2)=Команды!$AJ$10,TRUE,FALSE),IF(INDEX(Команды!$A$2:$AN$7500,MATCH(CD$3,Команды!$A$2:$A$7500,0),$E118+2)=Команды!$AJ$11,TRUE,FALSE),IF(INDEX(Команды!$A$2:$AN$7500,MATCH(CD$3,Команды!$A$2:$A$7500,0),$E118+2)=Команды!$AJ$12,TRUE,FALSE),IF(INDEX(Команды!$A$2:$AN$7500,MATCH(CD$3,Команды!$A$2:$A$7500,0),$E118+2)=Команды!$AJ$13,TRUE,FALSE),IF(INDEX(Команды!$A$2:$AN$7500,MATCH(CD$3,Команды!$A$2:$A$7500,0),$E118+2)=Команды!$AJ$14,TRUE,FALSE),IF(INDEX(Команды!$A$2:$AN$7500,MATCH(CD$3,Команды!$A$2:$A$7500,0),$E118+2)=Команды!$AJ$15,TRUE,FALSE),IF(INDEX(Команды!$A$2:$AN$7500,MATCH(CD$3,Команды!$A$2:$A$7500,0),$E118+2)=Команды!$AJ$16,TRUE,FALSE),IF(INDEX(Команды!$A$2:$AN$7500,MATCH(CD$3,Команды!$A$2:$A$7500,0),$E118+2)=Команды!$AJ$17,TRUE,FALSE),IF(INDEX(Команды!$A$2:$AN$7500,MATCH(CD$3,Команды!$A$2:$A$7500,0),$E118+2)=Команды!$AJ$18,TRUE,FALSE),IF(INDEX(Команды!$A$2:$AN$7500,MATCH(CD$3,Команды!$A$2:$A$7500,0),$E118+2)=Команды!$AJ$19,TRUE,FALSE)),INDEX(Команды!$AJ$2:$AL$19,MATCH(INDEX(Команды!$A$2:$AN$7500,MATCH(CD$3,Команды!$A$2:$A$7500,0),$E118+2),Команды!$AJ$2:$AJ$19,0),3),0)</f>
        <v>0</v>
      </c>
      <c r="CF118" s="342"/>
      <c r="CG118" s="174">
        <f>IF(OR(IF(INDEX(Команды!$A$2:$AN$7500,MATCH(CG$3,Команды!$A$2:$A$7500,0),$E118+2)=Команды!$AJ$2,TRUE,FALSE),IF(INDEX(Команды!$A$2:$AN$7500,MATCH(CG$3,Команды!$A$2:$A$7500,0),$E118+2)=Команды!$AJ$3,TRUE,FALSE),IF(INDEX(Команды!$A$2:$AN$7500,MATCH(CG$3,Команды!$A$2:$A$7500,0),$E118+2)=Команды!$AJ$4,TRUE,FALSE),IF(INDEX(Команды!$A$2:$AN$7500,MATCH(CG$3,Команды!$A$2:$A$7500,0),$E118+2)=Команды!$AJ$5,TRUE,FALSE),IF(INDEX(Команды!$A$2:$AN$7500,MATCH(CG$3,Команды!$A$2:$A$7500,0),$E118+2)=Команды!$AJ$6,TRUE,FALSE),IF(INDEX(Команды!$A$2:$AN$7500,MATCH(CG$3,Команды!$A$2:$A$7500,0),$E118+2)=Команды!$AJ$7,TRUE,FALSE),IF(INDEX(Команды!$A$2:$AN$7500,MATCH(CG$3,Команды!$A$2:$A$7500,0),$E118+2)=Команды!$AJ$8,TRUE,FALSE),IF(INDEX(Команды!$A$2:$AN$7500,MATCH(CG$3,Команды!$A$2:$A$7500,0),$E118+2)=Команды!$AJ$9,TRUE,FALSE),IF(INDEX(Команды!$A$2:$AN$7500,MATCH(CG$3,Команды!$A$2:$A$7500,0),$E118+2)=Команды!$AJ$10,TRUE,FALSE),IF(INDEX(Команды!$A$2:$AN$7500,MATCH(CG$3,Команды!$A$2:$A$7500,0),$E118+2)=Команды!$AJ$11,TRUE,FALSE),IF(INDEX(Команды!$A$2:$AN$7500,MATCH(CG$3,Команды!$A$2:$A$7500,0),$E118+2)=Команды!$AJ$12,TRUE,FALSE),IF(INDEX(Команды!$A$2:$AN$7500,MATCH(CG$3,Команды!$A$2:$A$7500,0),$E118+2)=Команды!$AJ$13,TRUE,FALSE),IF(INDEX(Команды!$A$2:$AN$7500,MATCH(CG$3,Команды!$A$2:$A$7500,0),$E118+2)=Команды!$AJ$14,TRUE,FALSE),IF(INDEX(Команды!$A$2:$AN$7500,MATCH(CG$3,Команды!$A$2:$A$7500,0),$E118+2)=Команды!$AJ$15,TRUE,FALSE),IF(INDEX(Команды!$A$2:$AN$7500,MATCH(CG$3,Команды!$A$2:$A$7500,0),$E118+2)=Команды!$AJ$16,TRUE,FALSE),,IF(INDEX(Команды!$A$2:$AN$7500,MATCH(CG$3,Команды!$A$2:$A$7500,0),$E118+2)=Команды!$AJ$17,TRUE,FALSE),,IF(INDEX(Команды!$A$2:$AN$7500,MATCH(CG$3,Команды!$A$2:$A$7500,0),$E118+2)=Команды!$AJ$18,TRUE,FALSE),,IF(INDEX(Команды!$A$2:$AN$7500,MATCH(CG$3,Команды!$A$2:$A$7500,0),$E118+2)=Команды!$AJ$19,TRUE,FALSE)),INDEX(Команды!$AJ$2:$AK$19,MATCH(INDEX(Команды!$A$2:$AN$7500,MATCH(CG$3,Команды!$A$2:$A$7500,0),$E118+2),Команды!$AJ$2:$AJ$19,0),2),0)</f>
        <v>0</v>
      </c>
      <c r="CH118" s="175">
        <f>IF(OR(IF(INDEX(Команды!$A$2:$AN$7500,MATCH(CG$3,Команды!$A$2:$A$7500,0),$E118+2)=Команды!$AJ$2,TRUE,FALSE),IF(INDEX(Команды!$A$2:$AN$7500,MATCH(CG$3,Команды!$A$2:$A$7500,0),$E118+2)=Команды!$AJ$3,TRUE,FALSE),IF(INDEX(Команды!$A$2:$AN$7500,MATCH(CG$3,Команды!$A$2:$A$7500,0),$E118+2)=Команды!$AJ$4,TRUE,FALSE),IF(INDEX(Команды!$A$2:$AN$7500,MATCH(CG$3,Команды!$A$2:$A$7500,0),$E118+2)=Команды!$AJ$5,TRUE,FALSE),IF(INDEX(Команды!$A$2:$AN$7500,MATCH(CG$3,Команды!$A$2:$A$7500,0),$E118+2)=Команды!$AJ$6,TRUE,FALSE),IF(INDEX(Команды!$A$2:$AN$7500,MATCH(CG$3,Команды!$A$2:$A$7500,0),$E118+2)=Команды!$AJ$7,TRUE,FALSE),IF(INDEX(Команды!$A$2:$AN$7500,MATCH(CG$3,Команды!$A$2:$A$7500,0),$E118+2)=Команды!$AJ$8,TRUE,FALSE),IF(INDEX(Команды!$A$2:$AN$7500,MATCH(CG$3,Команды!$A$2:$A$7500,0),$E118+2)=Команды!$AJ$9,TRUE,FALSE),IF(INDEX(Команды!$A$2:$AN$7500,MATCH(CG$3,Команды!$A$2:$A$7500,0),$E118+2)=Команды!$AJ$10,TRUE,FALSE),IF(INDEX(Команды!$A$2:$AN$7500,MATCH(CG$3,Команды!$A$2:$A$7500,0),$E118+2)=Команды!$AJ$11,TRUE,FALSE),IF(INDEX(Команды!$A$2:$AN$7500,MATCH(CG$3,Команды!$A$2:$A$7500,0),$E118+2)=Команды!$AJ$12,TRUE,FALSE),IF(INDEX(Команды!$A$2:$AN$7500,MATCH(CG$3,Команды!$A$2:$A$7500,0),$E118+2)=Команды!$AJ$13,TRUE,FALSE),IF(INDEX(Команды!$A$2:$AN$7500,MATCH(CG$3,Команды!$A$2:$A$7500,0),$E118+2)=Команды!$AJ$14,TRUE,FALSE),IF(INDEX(Команды!$A$2:$AN$7500,MATCH(CG$3,Команды!$A$2:$A$7500,0),$E118+2)=Команды!$AJ$15,TRUE,FALSE),IF(INDEX(Команды!$A$2:$AN$7500,MATCH(CG$3,Команды!$A$2:$A$7500,0),$E118+2)=Команды!$AJ$16,TRUE,FALSE),IF(INDEX(Команды!$A$2:$AN$7500,MATCH(CG$3,Команды!$A$2:$A$7500,0),$E118+2)=Команды!$AJ$17,TRUE,FALSE),IF(INDEX(Команды!$A$2:$AN$7500,MATCH(CG$3,Команды!$A$2:$A$7500,0),$E118+2)=Команды!$AJ$18,TRUE,FALSE),IF(INDEX(Команды!$A$2:$AN$7500,MATCH(CG$3,Команды!$A$2:$A$7500,0),$E118+2)=Команды!$AJ$19,TRUE,FALSE)),INDEX(Команды!$AJ$2:$AL$19,MATCH(INDEX(Команды!$A$2:$AN$7500,MATCH(CG$3,Команды!$A$2:$A$7500,0),$E118+2),Команды!$AJ$2:$AJ$19,0),3),0)</f>
        <v>0</v>
      </c>
      <c r="CI118" s="342"/>
      <c r="CJ118" s="174">
        <f>IF(OR(IF(INDEX(Команды!$A$2:$AN$7500,MATCH(CJ$3,Команды!$A$2:$A$7500,0),$E118+2)=Команды!$AJ$2,TRUE,FALSE),IF(INDEX(Команды!$A$2:$AN$7500,MATCH(CJ$3,Команды!$A$2:$A$7500,0),$E118+2)=Команды!$AJ$3,TRUE,FALSE),IF(INDEX(Команды!$A$2:$AN$7500,MATCH(CJ$3,Команды!$A$2:$A$7500,0),$E118+2)=Команды!$AJ$4,TRUE,FALSE),IF(INDEX(Команды!$A$2:$AN$7500,MATCH(CJ$3,Команды!$A$2:$A$7500,0),$E118+2)=Команды!$AJ$5,TRUE,FALSE),IF(INDEX(Команды!$A$2:$AN$7500,MATCH(CJ$3,Команды!$A$2:$A$7500,0),$E118+2)=Команды!$AJ$6,TRUE,FALSE),IF(INDEX(Команды!$A$2:$AN$7500,MATCH(CJ$3,Команды!$A$2:$A$7500,0),$E118+2)=Команды!$AJ$7,TRUE,FALSE),IF(INDEX(Команды!$A$2:$AN$7500,MATCH(CJ$3,Команды!$A$2:$A$7500,0),$E118+2)=Команды!$AJ$8,TRUE,FALSE),IF(INDEX(Команды!$A$2:$AN$7500,MATCH(CJ$3,Команды!$A$2:$A$7500,0),$E118+2)=Команды!$AJ$9,TRUE,FALSE),IF(INDEX(Команды!$A$2:$AN$7500,MATCH(CJ$3,Команды!$A$2:$A$7500,0),$E118+2)=Команды!$AJ$10,TRUE,FALSE),IF(INDEX(Команды!$A$2:$AN$7500,MATCH(CJ$3,Команды!$A$2:$A$7500,0),$E118+2)=Команды!$AJ$11,TRUE,FALSE),IF(INDEX(Команды!$A$2:$AN$7500,MATCH(CJ$3,Команды!$A$2:$A$7500,0),$E118+2)=Команды!$AJ$12,TRUE,FALSE),IF(INDEX(Команды!$A$2:$AN$7500,MATCH(CJ$3,Команды!$A$2:$A$7500,0),$E118+2)=Команды!$AJ$13,TRUE,FALSE),IF(INDEX(Команды!$A$2:$AN$7500,MATCH(CJ$3,Команды!$A$2:$A$7500,0),$E118+2)=Команды!$AJ$14,TRUE,FALSE),IF(INDEX(Команды!$A$2:$AN$7500,MATCH(CJ$3,Команды!$A$2:$A$7500,0),$E118+2)=Команды!$AJ$15,TRUE,FALSE),IF(INDEX(Команды!$A$2:$AN$7500,MATCH(CJ$3,Команды!$A$2:$A$7500,0),$E118+2)=Команды!$AJ$16,TRUE,FALSE),,IF(INDEX(Команды!$A$2:$AN$7500,MATCH(CJ$3,Команды!$A$2:$A$7500,0),$E118+2)=Команды!$AJ$17,TRUE,FALSE),,IF(INDEX(Команды!$A$2:$AN$7500,MATCH(CJ$3,Команды!$A$2:$A$7500,0),$E118+2)=Команды!$AJ$18,TRUE,FALSE),,IF(INDEX(Команды!$A$2:$AN$7500,MATCH(CJ$3,Команды!$A$2:$A$7500,0),$E118+2)=Команды!$AJ$19,TRUE,FALSE)),INDEX(Команды!$AJ$2:$AK$19,MATCH(INDEX(Команды!$A$2:$AN$7500,MATCH(CJ$3,Команды!$A$2:$A$7500,0),$E118+2),Команды!$AJ$2:$AJ$19,0),2),0)</f>
        <v>0</v>
      </c>
      <c r="CK118" s="175">
        <f>IF(OR(IF(INDEX(Команды!$A$2:$AN$7500,MATCH(CJ$3,Команды!$A$2:$A$7500,0),$E118+2)=Команды!$AJ$2,TRUE,FALSE),IF(INDEX(Команды!$A$2:$AN$7500,MATCH(CJ$3,Команды!$A$2:$A$7500,0),$E118+2)=Команды!$AJ$3,TRUE,FALSE),IF(INDEX(Команды!$A$2:$AN$7500,MATCH(CJ$3,Команды!$A$2:$A$7500,0),$E118+2)=Команды!$AJ$4,TRUE,FALSE),IF(INDEX(Команды!$A$2:$AN$7500,MATCH(CJ$3,Команды!$A$2:$A$7500,0),$E118+2)=Команды!$AJ$5,TRUE,FALSE),IF(INDEX(Команды!$A$2:$AN$7500,MATCH(CJ$3,Команды!$A$2:$A$7500,0),$E118+2)=Команды!$AJ$6,TRUE,FALSE),IF(INDEX(Команды!$A$2:$AN$7500,MATCH(CJ$3,Команды!$A$2:$A$7500,0),$E118+2)=Команды!$AJ$7,TRUE,FALSE),IF(INDEX(Команды!$A$2:$AN$7500,MATCH(CJ$3,Команды!$A$2:$A$7500,0),$E118+2)=Команды!$AJ$8,TRUE,FALSE),IF(INDEX(Команды!$A$2:$AN$7500,MATCH(CJ$3,Команды!$A$2:$A$7500,0),$E118+2)=Команды!$AJ$9,TRUE,FALSE),IF(INDEX(Команды!$A$2:$AN$7500,MATCH(CJ$3,Команды!$A$2:$A$7500,0),$E118+2)=Команды!$AJ$10,TRUE,FALSE),IF(INDEX(Команды!$A$2:$AN$7500,MATCH(CJ$3,Команды!$A$2:$A$7500,0),$E118+2)=Команды!$AJ$11,TRUE,FALSE),IF(INDEX(Команды!$A$2:$AN$7500,MATCH(CJ$3,Команды!$A$2:$A$7500,0),$E118+2)=Команды!$AJ$12,TRUE,FALSE),IF(INDEX(Команды!$A$2:$AN$7500,MATCH(CJ$3,Команды!$A$2:$A$7500,0),$E118+2)=Команды!$AJ$13,TRUE,FALSE),IF(INDEX(Команды!$A$2:$AN$7500,MATCH(CJ$3,Команды!$A$2:$A$7500,0),$E118+2)=Команды!$AJ$14,TRUE,FALSE),IF(INDEX(Команды!$A$2:$AN$7500,MATCH(CJ$3,Команды!$A$2:$A$7500,0),$E118+2)=Команды!$AJ$15,TRUE,FALSE),IF(INDEX(Команды!$A$2:$AN$7500,MATCH(CJ$3,Команды!$A$2:$A$7500,0),$E118+2)=Команды!$AJ$16,TRUE,FALSE),IF(INDEX(Команды!$A$2:$AN$7500,MATCH(CJ$3,Команды!$A$2:$A$7500,0),$E118+2)=Команды!$AJ$17,TRUE,FALSE),IF(INDEX(Команды!$A$2:$AN$7500,MATCH(CJ$3,Команды!$A$2:$A$7500,0),$E118+2)=Команды!$AJ$18,TRUE,FALSE),IF(INDEX(Команды!$A$2:$AN$7500,MATCH(CJ$3,Команды!$A$2:$A$7500,0),$E118+2)=Команды!$AJ$19,TRUE,FALSE)),INDEX(Команды!$AJ$2:$AL$19,MATCH(INDEX(Команды!$A$2:$AN$7500,MATCH(CJ$3,Команды!$A$2:$A$7500,0),$E118+2),Команды!$AJ$2:$AJ$19,0),3),0)</f>
        <v>0</v>
      </c>
      <c r="CL118" s="342"/>
      <c r="CM118" s="174">
        <f>IF(OR(IF(INDEX(Команды!$A$2:$AN$7500,MATCH(CM$3,Команды!$A$2:$A$7500,0),$E118+2)=Команды!$AJ$2,TRUE,FALSE),IF(INDEX(Команды!$A$2:$AN$7500,MATCH(CM$3,Команды!$A$2:$A$7500,0),$E118+2)=Команды!$AJ$3,TRUE,FALSE),IF(INDEX(Команды!$A$2:$AN$7500,MATCH(CM$3,Команды!$A$2:$A$7500,0),$E118+2)=Команды!$AJ$4,TRUE,FALSE),IF(INDEX(Команды!$A$2:$AN$7500,MATCH(CM$3,Команды!$A$2:$A$7500,0),$E118+2)=Команды!$AJ$5,TRUE,FALSE),IF(INDEX(Команды!$A$2:$AN$7500,MATCH(CM$3,Команды!$A$2:$A$7500,0),$E118+2)=Команды!$AJ$6,TRUE,FALSE),IF(INDEX(Команды!$A$2:$AN$7500,MATCH(CM$3,Команды!$A$2:$A$7500,0),$E118+2)=Команды!$AJ$7,TRUE,FALSE),IF(INDEX(Команды!$A$2:$AN$7500,MATCH(CM$3,Команды!$A$2:$A$7500,0),$E118+2)=Команды!$AJ$8,TRUE,FALSE),IF(INDEX(Команды!$A$2:$AN$7500,MATCH(CM$3,Команды!$A$2:$A$7500,0),$E118+2)=Команды!$AJ$9,TRUE,FALSE),IF(INDEX(Команды!$A$2:$AN$7500,MATCH(CM$3,Команды!$A$2:$A$7500,0),$E118+2)=Команды!$AJ$10,TRUE,FALSE),IF(INDEX(Команды!$A$2:$AN$7500,MATCH(CM$3,Команды!$A$2:$A$7500,0),$E118+2)=Команды!$AJ$11,TRUE,FALSE),IF(INDEX(Команды!$A$2:$AN$7500,MATCH(CM$3,Команды!$A$2:$A$7500,0),$E118+2)=Команды!$AJ$12,TRUE,FALSE),IF(INDEX(Команды!$A$2:$AN$7500,MATCH(CM$3,Команды!$A$2:$A$7500,0),$E118+2)=Команды!$AJ$13,TRUE,FALSE),IF(INDEX(Команды!$A$2:$AN$7500,MATCH(CM$3,Команды!$A$2:$A$7500,0),$E118+2)=Команды!$AJ$14,TRUE,FALSE),IF(INDEX(Команды!$A$2:$AN$7500,MATCH(CM$3,Команды!$A$2:$A$7500,0),$E118+2)=Команды!$AJ$15,TRUE,FALSE),IF(INDEX(Команды!$A$2:$AN$7500,MATCH(CM$3,Команды!$A$2:$A$7500,0),$E118+2)=Команды!$AJ$16,TRUE,FALSE),,IF(INDEX(Команды!$A$2:$AN$7500,MATCH(CM$3,Команды!$A$2:$A$7500,0),$E118+2)=Команды!$AJ$17,TRUE,FALSE),,IF(INDEX(Команды!$A$2:$AN$7500,MATCH(CM$3,Команды!$A$2:$A$7500,0),$E118+2)=Команды!$AJ$18,TRUE,FALSE),,IF(INDEX(Команды!$A$2:$AN$7500,MATCH(CM$3,Команды!$A$2:$A$7500,0),$E118+2)=Команды!$AJ$19,TRUE,FALSE)),INDEX(Команды!$AJ$2:$AK$19,MATCH(INDEX(Команды!$A$2:$AN$7500,MATCH(CM$3,Команды!$A$2:$A$7500,0),$E118+2),Команды!$AJ$2:$AJ$19,0),2),0)</f>
        <v>0</v>
      </c>
      <c r="CN118" s="175">
        <f>IF(OR(IF(INDEX(Команды!$A$2:$AN$7500,MATCH(CM$3,Команды!$A$2:$A$7500,0),$E118+2)=Команды!$AJ$2,TRUE,FALSE),IF(INDEX(Команды!$A$2:$AN$7500,MATCH(CM$3,Команды!$A$2:$A$7500,0),$E118+2)=Команды!$AJ$3,TRUE,FALSE),IF(INDEX(Команды!$A$2:$AN$7500,MATCH(CM$3,Команды!$A$2:$A$7500,0),$E118+2)=Команды!$AJ$4,TRUE,FALSE),IF(INDEX(Команды!$A$2:$AN$7500,MATCH(CM$3,Команды!$A$2:$A$7500,0),$E118+2)=Команды!$AJ$5,TRUE,FALSE),IF(INDEX(Команды!$A$2:$AN$7500,MATCH(CM$3,Команды!$A$2:$A$7500,0),$E118+2)=Команды!$AJ$6,TRUE,FALSE),IF(INDEX(Команды!$A$2:$AN$7500,MATCH(CM$3,Команды!$A$2:$A$7500,0),$E118+2)=Команды!$AJ$7,TRUE,FALSE),IF(INDEX(Команды!$A$2:$AN$7500,MATCH(CM$3,Команды!$A$2:$A$7500,0),$E118+2)=Команды!$AJ$8,TRUE,FALSE),IF(INDEX(Команды!$A$2:$AN$7500,MATCH(CM$3,Команды!$A$2:$A$7500,0),$E118+2)=Команды!$AJ$9,TRUE,FALSE),IF(INDEX(Команды!$A$2:$AN$7500,MATCH(CM$3,Команды!$A$2:$A$7500,0),$E118+2)=Команды!$AJ$10,TRUE,FALSE),IF(INDEX(Команды!$A$2:$AN$7500,MATCH(CM$3,Команды!$A$2:$A$7500,0),$E118+2)=Команды!$AJ$11,TRUE,FALSE),IF(INDEX(Команды!$A$2:$AN$7500,MATCH(CM$3,Команды!$A$2:$A$7500,0),$E118+2)=Команды!$AJ$12,TRUE,FALSE),IF(INDEX(Команды!$A$2:$AN$7500,MATCH(CM$3,Команды!$A$2:$A$7500,0),$E118+2)=Команды!$AJ$13,TRUE,FALSE),IF(INDEX(Команды!$A$2:$AN$7500,MATCH(CM$3,Команды!$A$2:$A$7500,0),$E118+2)=Команды!$AJ$14,TRUE,FALSE),IF(INDEX(Команды!$A$2:$AN$7500,MATCH(CM$3,Команды!$A$2:$A$7500,0),$E118+2)=Команды!$AJ$15,TRUE,FALSE),IF(INDEX(Команды!$A$2:$AN$7500,MATCH(CM$3,Команды!$A$2:$A$7500,0),$E118+2)=Команды!$AJ$16,TRUE,FALSE),IF(INDEX(Команды!$A$2:$AN$7500,MATCH(CM$3,Команды!$A$2:$A$7500,0),$E118+2)=Команды!$AJ$17,TRUE,FALSE),IF(INDEX(Команды!$A$2:$AN$7500,MATCH(CM$3,Команды!$A$2:$A$7500,0),$E118+2)=Команды!$AJ$18,TRUE,FALSE),IF(INDEX(Команды!$A$2:$AN$7500,MATCH(CM$3,Команды!$A$2:$A$7500,0),$E118+2)=Команды!$AJ$19,TRUE,FALSE)),INDEX(Команды!$AJ$2:$AL$19,MATCH(INDEX(Команды!$A$2:$AN$7500,MATCH(CM$3,Команды!$A$2:$A$7500,0),$E118+2),Команды!$AJ$2:$AJ$19,0),3),0)</f>
        <v>0</v>
      </c>
      <c r="CO118" s="342"/>
      <c r="CP118" s="174">
        <f>IF(OR(IF(INDEX(Команды!$A$2:$AN$7500,MATCH(CP$3,Команды!$A$2:$A$7500,0),$E118+2)=Команды!$AJ$2,TRUE,FALSE),IF(INDEX(Команды!$A$2:$AN$7500,MATCH(CP$3,Команды!$A$2:$A$7500,0),$E118+2)=Команды!$AJ$3,TRUE,FALSE),IF(INDEX(Команды!$A$2:$AN$7500,MATCH(CP$3,Команды!$A$2:$A$7500,0),$E118+2)=Команды!$AJ$4,TRUE,FALSE),IF(INDEX(Команды!$A$2:$AN$7500,MATCH(CP$3,Команды!$A$2:$A$7500,0),$E118+2)=Команды!$AJ$5,TRUE,FALSE),IF(INDEX(Команды!$A$2:$AN$7500,MATCH(CP$3,Команды!$A$2:$A$7500,0),$E118+2)=Команды!$AJ$6,TRUE,FALSE),IF(INDEX(Команды!$A$2:$AN$7500,MATCH(CP$3,Команды!$A$2:$A$7500,0),$E118+2)=Команды!$AJ$7,TRUE,FALSE),IF(INDEX(Команды!$A$2:$AN$7500,MATCH(CP$3,Команды!$A$2:$A$7500,0),$E118+2)=Команды!$AJ$8,TRUE,FALSE),IF(INDEX(Команды!$A$2:$AN$7500,MATCH(CP$3,Команды!$A$2:$A$7500,0),$E118+2)=Команды!$AJ$9,TRUE,FALSE),IF(INDEX(Команды!$A$2:$AN$7500,MATCH(CP$3,Команды!$A$2:$A$7500,0),$E118+2)=Команды!$AJ$10,TRUE,FALSE),IF(INDEX(Команды!$A$2:$AN$7500,MATCH(CP$3,Команды!$A$2:$A$7500,0),$E118+2)=Команды!$AJ$11,TRUE,FALSE),IF(INDEX(Команды!$A$2:$AN$7500,MATCH(CP$3,Команды!$A$2:$A$7500,0),$E118+2)=Команды!$AJ$12,TRUE,FALSE),IF(INDEX(Команды!$A$2:$AN$7500,MATCH(CP$3,Команды!$A$2:$A$7500,0),$E118+2)=Команды!$AJ$13,TRUE,FALSE),IF(INDEX(Команды!$A$2:$AN$7500,MATCH(CP$3,Команды!$A$2:$A$7500,0),$E118+2)=Команды!$AJ$14,TRUE,FALSE),IF(INDEX(Команды!$A$2:$AN$7500,MATCH(CP$3,Команды!$A$2:$A$7500,0),$E118+2)=Команды!$AJ$15,TRUE,FALSE),IF(INDEX(Команды!$A$2:$AN$7500,MATCH(CP$3,Команды!$A$2:$A$7500,0),$E118+2)=Команды!$AJ$16,TRUE,FALSE),,IF(INDEX(Команды!$A$2:$AN$7500,MATCH(CP$3,Команды!$A$2:$A$7500,0),$E118+2)=Команды!$AJ$17,TRUE,FALSE),,IF(INDEX(Команды!$A$2:$AN$7500,MATCH(CP$3,Команды!$A$2:$A$7500,0),$E118+2)=Команды!$AJ$18,TRUE,FALSE),,IF(INDEX(Команды!$A$2:$AN$7500,MATCH(CP$3,Команды!$A$2:$A$7500,0),$E118+2)=Команды!$AJ$19,TRUE,FALSE)),INDEX(Команды!$AJ$2:$AK$19,MATCH(INDEX(Команды!$A$2:$AN$7500,MATCH(CP$3,Команды!$A$2:$A$7500,0),$E118+2),Команды!$AJ$2:$AJ$19,0),2),0)</f>
        <v>0</v>
      </c>
      <c r="CQ118" s="175">
        <f>IF(OR(IF(INDEX(Команды!$A$2:$AN$7500,MATCH(CP$3,Команды!$A$2:$A$7500,0),$E118+2)=Команды!$AJ$2,TRUE,FALSE),IF(INDEX(Команды!$A$2:$AN$7500,MATCH(CP$3,Команды!$A$2:$A$7500,0),$E118+2)=Команды!$AJ$3,TRUE,FALSE),IF(INDEX(Команды!$A$2:$AN$7500,MATCH(CP$3,Команды!$A$2:$A$7500,0),$E118+2)=Команды!$AJ$4,TRUE,FALSE),IF(INDEX(Команды!$A$2:$AN$7500,MATCH(CP$3,Команды!$A$2:$A$7500,0),$E118+2)=Команды!$AJ$5,TRUE,FALSE),IF(INDEX(Команды!$A$2:$AN$7500,MATCH(CP$3,Команды!$A$2:$A$7500,0),$E118+2)=Команды!$AJ$6,TRUE,FALSE),IF(INDEX(Команды!$A$2:$AN$7500,MATCH(CP$3,Команды!$A$2:$A$7500,0),$E118+2)=Команды!$AJ$7,TRUE,FALSE),IF(INDEX(Команды!$A$2:$AN$7500,MATCH(CP$3,Команды!$A$2:$A$7500,0),$E118+2)=Команды!$AJ$8,TRUE,FALSE),IF(INDEX(Команды!$A$2:$AN$7500,MATCH(CP$3,Команды!$A$2:$A$7500,0),$E118+2)=Команды!$AJ$9,TRUE,FALSE),IF(INDEX(Команды!$A$2:$AN$7500,MATCH(CP$3,Команды!$A$2:$A$7500,0),$E118+2)=Команды!$AJ$10,TRUE,FALSE),IF(INDEX(Команды!$A$2:$AN$7500,MATCH(CP$3,Команды!$A$2:$A$7500,0),$E118+2)=Команды!$AJ$11,TRUE,FALSE),IF(INDEX(Команды!$A$2:$AN$7500,MATCH(CP$3,Команды!$A$2:$A$7500,0),$E118+2)=Команды!$AJ$12,TRUE,FALSE),IF(INDEX(Команды!$A$2:$AN$7500,MATCH(CP$3,Команды!$A$2:$A$7500,0),$E118+2)=Команды!$AJ$13,TRUE,FALSE),IF(INDEX(Команды!$A$2:$AN$7500,MATCH(CP$3,Команды!$A$2:$A$7500,0),$E118+2)=Команды!$AJ$14,TRUE,FALSE),IF(INDEX(Команды!$A$2:$AN$7500,MATCH(CP$3,Команды!$A$2:$A$7500,0),$E118+2)=Команды!$AJ$15,TRUE,FALSE),IF(INDEX(Команды!$A$2:$AN$7500,MATCH(CP$3,Команды!$A$2:$A$7500,0),$E118+2)=Команды!$AJ$16,TRUE,FALSE),IF(INDEX(Команды!$A$2:$AN$7500,MATCH(CP$3,Команды!$A$2:$A$7500,0),$E118+2)=Команды!$AJ$17,TRUE,FALSE),IF(INDEX(Команды!$A$2:$AN$7500,MATCH(CP$3,Команды!$A$2:$A$7500,0),$E118+2)=Команды!$AJ$18,TRUE,FALSE),IF(INDEX(Команды!$A$2:$AN$7500,MATCH(CP$3,Команды!$A$2:$A$7500,0),$E118+2)=Команды!$AJ$19,TRUE,FALSE)),INDEX(Команды!$AJ$2:$AL$19,MATCH(INDEX(Команды!$A$2:$AN$7500,MATCH(CP$3,Команды!$A$2:$A$7500,0),$E118+2),Команды!$AJ$2:$AJ$19,0),3),0)</f>
        <v>0</v>
      </c>
      <c r="CR118" s="342"/>
      <c r="CS118" s="174">
        <f>IF(OR(IF(INDEX(Команды!$A$2:$AN$7500,MATCH(CS$3,Команды!$A$2:$A$7500,0),$E118+2)=Команды!$AJ$2,TRUE,FALSE),IF(INDEX(Команды!$A$2:$AN$7500,MATCH(CS$3,Команды!$A$2:$A$7500,0),$E118+2)=Команды!$AJ$3,TRUE,FALSE),IF(INDEX(Команды!$A$2:$AN$7500,MATCH(CS$3,Команды!$A$2:$A$7500,0),$E118+2)=Команды!$AJ$4,TRUE,FALSE),IF(INDEX(Команды!$A$2:$AN$7500,MATCH(CS$3,Команды!$A$2:$A$7500,0),$E118+2)=Команды!$AJ$5,TRUE,FALSE),IF(INDEX(Команды!$A$2:$AN$7500,MATCH(CS$3,Команды!$A$2:$A$7500,0),$E118+2)=Команды!$AJ$6,TRUE,FALSE),IF(INDEX(Команды!$A$2:$AN$7500,MATCH(CS$3,Команды!$A$2:$A$7500,0),$E118+2)=Команды!$AJ$7,TRUE,FALSE),IF(INDEX(Команды!$A$2:$AN$7500,MATCH(CS$3,Команды!$A$2:$A$7500,0),$E118+2)=Команды!$AJ$8,TRUE,FALSE),IF(INDEX(Команды!$A$2:$AN$7500,MATCH(CS$3,Команды!$A$2:$A$7500,0),$E118+2)=Команды!$AJ$9,TRUE,FALSE),IF(INDEX(Команды!$A$2:$AN$7500,MATCH(CS$3,Команды!$A$2:$A$7500,0),$E118+2)=Команды!$AJ$10,TRUE,FALSE),IF(INDEX(Команды!$A$2:$AN$7500,MATCH(CS$3,Команды!$A$2:$A$7500,0),$E118+2)=Команды!$AJ$11,TRUE,FALSE),IF(INDEX(Команды!$A$2:$AN$7500,MATCH(CS$3,Команды!$A$2:$A$7500,0),$E118+2)=Команды!$AJ$12,TRUE,FALSE),IF(INDEX(Команды!$A$2:$AN$7500,MATCH(CS$3,Команды!$A$2:$A$7500,0),$E118+2)=Команды!$AJ$13,TRUE,FALSE),IF(INDEX(Команды!$A$2:$AN$7500,MATCH(CS$3,Команды!$A$2:$A$7500,0),$E118+2)=Команды!$AJ$14,TRUE,FALSE),IF(INDEX(Команды!$A$2:$AN$7500,MATCH(CS$3,Команды!$A$2:$A$7500,0),$E118+2)=Команды!$AJ$15,TRUE,FALSE),IF(INDEX(Команды!$A$2:$AN$7500,MATCH(CS$3,Команды!$A$2:$A$7500,0),$E118+2)=Команды!$AJ$16,TRUE,FALSE),,IF(INDEX(Команды!$A$2:$AN$7500,MATCH(CS$3,Команды!$A$2:$A$7500,0),$E118+2)=Команды!$AJ$17,TRUE,FALSE),,IF(INDEX(Команды!$A$2:$AN$7500,MATCH(CS$3,Команды!$A$2:$A$7500,0),$E118+2)=Команды!$AJ$18,TRUE,FALSE),,IF(INDEX(Команды!$A$2:$AN$7500,MATCH(CS$3,Команды!$A$2:$A$7500,0),$E118+2)=Команды!$AJ$19,TRUE,FALSE)),INDEX(Команды!$AJ$2:$AK$19,MATCH(INDEX(Команды!$A$2:$AN$7500,MATCH(CS$3,Команды!$A$2:$A$7500,0),$E118+2),Команды!$AJ$2:$AJ$19,0),2),0)</f>
        <v>0</v>
      </c>
      <c r="CT118" s="175">
        <f>IF(OR(IF(INDEX(Команды!$A$2:$AN$7500,MATCH(CS$3,Команды!$A$2:$A$7500,0),$E118+2)=Команды!$AJ$2,TRUE,FALSE),IF(INDEX(Команды!$A$2:$AN$7500,MATCH(CS$3,Команды!$A$2:$A$7500,0),$E118+2)=Команды!$AJ$3,TRUE,FALSE),IF(INDEX(Команды!$A$2:$AN$7500,MATCH(CS$3,Команды!$A$2:$A$7500,0),$E118+2)=Команды!$AJ$4,TRUE,FALSE),IF(INDEX(Команды!$A$2:$AN$7500,MATCH(CS$3,Команды!$A$2:$A$7500,0),$E118+2)=Команды!$AJ$5,TRUE,FALSE),IF(INDEX(Команды!$A$2:$AN$7500,MATCH(CS$3,Команды!$A$2:$A$7500,0),$E118+2)=Команды!$AJ$6,TRUE,FALSE),IF(INDEX(Команды!$A$2:$AN$7500,MATCH(CS$3,Команды!$A$2:$A$7500,0),$E118+2)=Команды!$AJ$7,TRUE,FALSE),IF(INDEX(Команды!$A$2:$AN$7500,MATCH(CS$3,Команды!$A$2:$A$7500,0),$E118+2)=Команды!$AJ$8,TRUE,FALSE),IF(INDEX(Команды!$A$2:$AN$7500,MATCH(CS$3,Команды!$A$2:$A$7500,0),$E118+2)=Команды!$AJ$9,TRUE,FALSE),IF(INDEX(Команды!$A$2:$AN$7500,MATCH(CS$3,Команды!$A$2:$A$7500,0),$E118+2)=Команды!$AJ$10,TRUE,FALSE),IF(INDEX(Команды!$A$2:$AN$7500,MATCH(CS$3,Команды!$A$2:$A$7500,0),$E118+2)=Команды!$AJ$11,TRUE,FALSE),IF(INDEX(Команды!$A$2:$AN$7500,MATCH(CS$3,Команды!$A$2:$A$7500,0),$E118+2)=Команды!$AJ$12,TRUE,FALSE),IF(INDEX(Команды!$A$2:$AN$7500,MATCH(CS$3,Команды!$A$2:$A$7500,0),$E118+2)=Команды!$AJ$13,TRUE,FALSE),IF(INDEX(Команды!$A$2:$AN$7500,MATCH(CS$3,Команды!$A$2:$A$7500,0),$E118+2)=Команды!$AJ$14,TRUE,FALSE),IF(INDEX(Команды!$A$2:$AN$7500,MATCH(CS$3,Команды!$A$2:$A$7500,0),$E118+2)=Команды!$AJ$15,TRUE,FALSE),IF(INDEX(Команды!$A$2:$AN$7500,MATCH(CS$3,Команды!$A$2:$A$7500,0),$E118+2)=Команды!$AJ$16,TRUE,FALSE),IF(INDEX(Команды!$A$2:$AN$7500,MATCH(CS$3,Команды!$A$2:$A$7500,0),$E118+2)=Команды!$AJ$17,TRUE,FALSE),IF(INDEX(Команды!$A$2:$AN$7500,MATCH(CS$3,Команды!$A$2:$A$7500,0),$E118+2)=Команды!$AJ$18,TRUE,FALSE),IF(INDEX(Команды!$A$2:$AN$7500,MATCH(CS$3,Команды!$A$2:$A$7500,0),$E118+2)=Команды!$AJ$19,TRUE,FALSE)),INDEX(Команды!$AJ$2:$AL$19,MATCH(INDEX(Команды!$A$2:$AN$7500,MATCH(CS$3,Команды!$A$2:$A$7500,0),$E118+2),Команды!$AJ$2:$AJ$19,0),3),0)</f>
        <v>0</v>
      </c>
      <c r="CU118" s="342"/>
    </row>
    <row r="119" spans="1:99" s="2" customFormat="1" ht="21.95" customHeight="1" x14ac:dyDescent="0.3">
      <c r="A119" s="251">
        <v>114</v>
      </c>
      <c r="B119" s="2" t="e">
        <f>VLOOKUP(A119,'Список КК'!A:F,6,TRUE)</f>
        <v>#N/A</v>
      </c>
      <c r="C119" s="4">
        <f>VLOOKUP(A119,'Список КК'!A:B,2,TRUE)</f>
        <v>0</v>
      </c>
      <c r="D119" s="203">
        <f>VLOOKUP(A119,'Список КК'!A:D,4,TRUE)</f>
        <v>0</v>
      </c>
      <c r="E119" s="4">
        <f>VLOOKUP(A119,'Список КК'!A:C,3,TRUE)</f>
        <v>0</v>
      </c>
      <c r="F119" s="220">
        <f>VLOOKUP(A119,'Список КК'!A:E,5,TRUE)</f>
        <v>0</v>
      </c>
      <c r="G119" s="174">
        <f>IF(OR(IF(INDEX(Команды!$A$2:$AN$7500,MATCH(G$3,Команды!$A$2:$A$7500,0),$E119+2)=Команды!$AJ$2,TRUE,FALSE),IF(INDEX(Команды!$A$2:$AN$7500,MATCH(G$3,Команды!$A$2:$A$7500,0),$E119+2)=Команды!$AJ$3,TRUE,FALSE),IF(INDEX(Команды!$A$2:$AN$7500,MATCH(G$3,Команды!$A$2:$A$7500,0),$E119+2)=Команды!$AJ$4,TRUE,FALSE),IF(INDEX(Команды!$A$2:$AN$7500,MATCH(G$3,Команды!$A$2:$A$7500,0),$E119+2)=Команды!$AJ$5,TRUE,FALSE),IF(INDEX(Команды!$A$2:$AN$7500,MATCH(G$3,Команды!$A$2:$A$7500,0),$E119+2)=Команды!$AJ$6,TRUE,FALSE),IF(INDEX(Команды!$A$2:$AN$7500,MATCH(G$3,Команды!$A$2:$A$7500,0),$E119+2)=Команды!$AJ$7,TRUE,FALSE),IF(INDEX(Команды!$A$2:$AN$7500,MATCH(G$3,Команды!$A$2:$A$7500,0),$E119+2)=Команды!$AJ$8,TRUE,FALSE),IF(INDEX(Команды!$A$2:$AN$7500,MATCH(G$3,Команды!$A$2:$A$7500,0),$E119+2)=Команды!$AJ$9,TRUE,FALSE),IF(INDEX(Команды!$A$2:$AN$7500,MATCH(G$3,Команды!$A$2:$A$7500,0),$E119+2)=Команды!$AJ$10,TRUE,FALSE),IF(INDEX(Команды!$A$2:$AN$7500,MATCH(G$3,Команды!$A$2:$A$7500,0),$E119+2)=Команды!$AJ$11,TRUE,FALSE),IF(INDEX(Команды!$A$2:$AN$7500,MATCH(G$3,Команды!$A$2:$A$7500,0),$E119+2)=Команды!$AJ$12,TRUE,FALSE),IF(INDEX(Команды!$A$2:$AN$7500,MATCH(G$3,Команды!$A$2:$A$7500,0),$E119+2)=Команды!$AJ$13,TRUE,FALSE),IF(INDEX(Команды!$A$2:$AN$7500,MATCH(G$3,Команды!$A$2:$A$7500,0),$E119+2)=Команды!$AJ$14,TRUE,FALSE),IF(INDEX(Команды!$A$2:$AN$7500,MATCH(G$3,Команды!$A$2:$A$7500,0),$E119+2)=Команды!$AJ$15,TRUE,FALSE),IF(INDEX(Команды!$A$2:$AN$7500,MATCH(G$3,Команды!$A$2:$A$7500,0),$E119+2)=Команды!$AJ$16,TRUE,FALSE),,IF(INDEX(Команды!$A$2:$AN$7500,MATCH(G$3,Команды!$A$2:$A$7500,0),$E119+2)=Команды!$AJ$17,TRUE,FALSE),,IF(INDEX(Команды!$A$2:$AN$7500,MATCH(G$3,Команды!$A$2:$A$7500,0),$E119+2)=Команды!$AJ$18,TRUE,FALSE),,IF(INDEX(Команды!$A$2:$AN$7500,MATCH(G$3,Команды!$A$2:$A$7500,0),$E119+2)=Команды!$AJ$19,TRUE,FALSE)),INDEX(Команды!$AJ$2:$AK$19,MATCH(INDEX(Команды!$A$2:$AN$7500,MATCH(G$3,Команды!$A$2:$A$7500,0),$E119+2),Команды!$AJ$2:$AJ$19,0),2),0)</f>
        <v>0</v>
      </c>
      <c r="H119" s="175">
        <f>IF(OR(IF(INDEX(Команды!$A$2:$AN$7500,MATCH(G$3,Команды!$A$2:$A$7500,0),$E119+2)=Команды!$AJ$2,TRUE,FALSE),IF(INDEX(Команды!$A$2:$AN$7500,MATCH(G$3,Команды!$A$2:$A$7500,0),$E119+2)=Команды!$AJ$3,TRUE,FALSE),IF(INDEX(Команды!$A$2:$AN$7500,MATCH(G$3,Команды!$A$2:$A$7500,0),$E119+2)=Команды!$AJ$4,TRUE,FALSE),IF(INDEX(Команды!$A$2:$AN$7500,MATCH(G$3,Команды!$A$2:$A$7500,0),$E119+2)=Команды!$AJ$5,TRUE,FALSE),IF(INDEX(Команды!$A$2:$AN$7500,MATCH(G$3,Команды!$A$2:$A$7500,0),$E119+2)=Команды!$AJ$6,TRUE,FALSE),IF(INDEX(Команды!$A$2:$AN$7500,MATCH(G$3,Команды!$A$2:$A$7500,0),$E119+2)=Команды!$AJ$7,TRUE,FALSE),IF(INDEX(Команды!$A$2:$AN$7500,MATCH(G$3,Команды!$A$2:$A$7500,0),$E119+2)=Команды!$AJ$8,TRUE,FALSE),IF(INDEX(Команды!$A$2:$AN$7500,MATCH(G$3,Команды!$A$2:$A$7500,0),$E119+2)=Команды!$AJ$9,TRUE,FALSE),IF(INDEX(Команды!$A$2:$AN$7500,MATCH(G$3,Команды!$A$2:$A$7500,0),$E119+2)=Команды!$AJ$10,TRUE,FALSE),IF(INDEX(Команды!$A$2:$AN$7500,MATCH(G$3,Команды!$A$2:$A$7500,0),$E119+2)=Команды!$AJ$11,TRUE,FALSE),IF(INDEX(Команды!$A$2:$AN$7500,MATCH(G$3,Команды!$A$2:$A$7500,0),$E119+2)=Команды!$AJ$12,TRUE,FALSE),IF(INDEX(Команды!$A$2:$AN$7500,MATCH(G$3,Команды!$A$2:$A$7500,0),$E119+2)=Команды!$AJ$13,TRUE,FALSE),IF(INDEX(Команды!$A$2:$AN$7500,MATCH(G$3,Команды!$A$2:$A$7500,0),$E119+2)=Команды!$AJ$14,TRUE,FALSE),IF(INDEX(Команды!$A$2:$AN$7500,MATCH(G$3,Команды!$A$2:$A$7500,0),$E119+2)=Команды!$AJ$15,TRUE,FALSE),IF(INDEX(Команды!$A$2:$AN$7500,MATCH(G$3,Команды!$A$2:$A$7500,0),$E119+2)=Команды!$AJ$16,TRUE,FALSE),IF(INDEX(Команды!$A$2:$AN$7500,MATCH(G$3,Команды!$A$2:$A$7500,0),$E119+2)=Команды!$AJ$17,TRUE,FALSE),IF(INDEX(Команды!$A$2:$AN$7500,MATCH(G$3,Команды!$A$2:$A$7500,0),$E119+2)=Команды!$AJ$18,TRUE,FALSE),IF(INDEX(Команды!$A$2:$AN$7500,MATCH(G$3,Команды!$A$2:$A$7500,0),$E119+2)=Команды!$AJ$19,TRUE,FALSE)),INDEX(Команды!$AJ$2:$AL$19,MATCH(INDEX(Команды!$A$2:$AN$7500,MATCH(G$3,Команды!$A$2:$A$7500,0),$E119+2),Команды!$AJ$2:$AJ$19,0),3),0)</f>
        <v>0</v>
      </c>
      <c r="I119" s="342"/>
      <c r="J119" s="174">
        <f>IF(OR(IF(INDEX(Команды!$A$2:$AN$7500,MATCH(J$3,Команды!$A$2:$A$7500,0),$E119+2)=Команды!$AJ$2,TRUE,FALSE),IF(INDEX(Команды!$A$2:$AN$7500,MATCH(J$3,Команды!$A$2:$A$7500,0),$E119+2)=Команды!$AJ$3,TRUE,FALSE),IF(INDEX(Команды!$A$2:$AN$7500,MATCH(J$3,Команды!$A$2:$A$7500,0),$E119+2)=Команды!$AJ$4,TRUE,FALSE),IF(INDEX(Команды!$A$2:$AN$7500,MATCH(J$3,Команды!$A$2:$A$7500,0),$E119+2)=Команды!$AJ$5,TRUE,FALSE),IF(INDEX(Команды!$A$2:$AN$7500,MATCH(J$3,Команды!$A$2:$A$7500,0),$E119+2)=Команды!$AJ$6,TRUE,FALSE),IF(INDEX(Команды!$A$2:$AN$7500,MATCH(J$3,Команды!$A$2:$A$7500,0),$E119+2)=Команды!$AJ$7,TRUE,FALSE),IF(INDEX(Команды!$A$2:$AN$7500,MATCH(J$3,Команды!$A$2:$A$7500,0),$E119+2)=Команды!$AJ$8,TRUE,FALSE),IF(INDEX(Команды!$A$2:$AN$7500,MATCH(J$3,Команды!$A$2:$A$7500,0),$E119+2)=Команды!$AJ$9,TRUE,FALSE),IF(INDEX(Команды!$A$2:$AN$7500,MATCH(J$3,Команды!$A$2:$A$7500,0),$E119+2)=Команды!$AJ$10,TRUE,FALSE),IF(INDEX(Команды!$A$2:$AN$7500,MATCH(J$3,Команды!$A$2:$A$7500,0),$E119+2)=Команды!$AJ$11,TRUE,FALSE),IF(INDEX(Команды!$A$2:$AN$7500,MATCH(J$3,Команды!$A$2:$A$7500,0),$E119+2)=Команды!$AJ$12,TRUE,FALSE),IF(INDEX(Команды!$A$2:$AN$7500,MATCH(J$3,Команды!$A$2:$A$7500,0),$E119+2)=Команды!$AJ$13,TRUE,FALSE),IF(INDEX(Команды!$A$2:$AN$7500,MATCH(J$3,Команды!$A$2:$A$7500,0),$E119+2)=Команды!$AJ$14,TRUE,FALSE),IF(INDEX(Команды!$A$2:$AN$7500,MATCH(J$3,Команды!$A$2:$A$7500,0),$E119+2)=Команды!$AJ$15,TRUE,FALSE),IF(INDEX(Команды!$A$2:$AN$7500,MATCH(J$3,Команды!$A$2:$A$7500,0),$E119+2)=Команды!$AJ$16,TRUE,FALSE),,IF(INDEX(Команды!$A$2:$AN$7500,MATCH(J$3,Команды!$A$2:$A$7500,0),$E119+2)=Команды!$AJ$17,TRUE,FALSE),,IF(INDEX(Команды!$A$2:$AN$7500,MATCH(J$3,Команды!$A$2:$A$7500,0),$E119+2)=Команды!$AJ$18,TRUE,FALSE),,IF(INDEX(Команды!$A$2:$AN$7500,MATCH(J$3,Команды!$A$2:$A$7500,0),$E119+2)=Команды!$AJ$19,TRUE,FALSE)),INDEX(Команды!$AJ$2:$AK$19,MATCH(INDEX(Команды!$A$2:$AN$7500,MATCH(J$3,Команды!$A$2:$A$7500,0),$E119+2),Команды!$AJ$2:$AJ$19,0),2),0)</f>
        <v>0</v>
      </c>
      <c r="K119" s="175">
        <f>IF(OR(IF(INDEX(Команды!$A$2:$AN$7500,MATCH(J$3,Команды!$A$2:$A$7500,0),$E119+2)=Команды!$AJ$2,TRUE,FALSE),IF(INDEX(Команды!$A$2:$AN$7500,MATCH(J$3,Команды!$A$2:$A$7500,0),$E119+2)=Команды!$AJ$3,TRUE,FALSE),IF(INDEX(Команды!$A$2:$AN$7500,MATCH(J$3,Команды!$A$2:$A$7500,0),$E119+2)=Команды!$AJ$4,TRUE,FALSE),IF(INDEX(Команды!$A$2:$AN$7500,MATCH(J$3,Команды!$A$2:$A$7500,0),$E119+2)=Команды!$AJ$5,TRUE,FALSE),IF(INDEX(Команды!$A$2:$AN$7500,MATCH(J$3,Команды!$A$2:$A$7500,0),$E119+2)=Команды!$AJ$6,TRUE,FALSE),IF(INDEX(Команды!$A$2:$AN$7500,MATCH(J$3,Команды!$A$2:$A$7500,0),$E119+2)=Команды!$AJ$7,TRUE,FALSE),IF(INDEX(Команды!$A$2:$AN$7500,MATCH(J$3,Команды!$A$2:$A$7500,0),$E119+2)=Команды!$AJ$8,TRUE,FALSE),IF(INDEX(Команды!$A$2:$AN$7500,MATCH(J$3,Команды!$A$2:$A$7500,0),$E119+2)=Команды!$AJ$9,TRUE,FALSE),IF(INDEX(Команды!$A$2:$AN$7500,MATCH(J$3,Команды!$A$2:$A$7500,0),$E119+2)=Команды!$AJ$10,TRUE,FALSE),IF(INDEX(Команды!$A$2:$AN$7500,MATCH(J$3,Команды!$A$2:$A$7500,0),$E119+2)=Команды!$AJ$11,TRUE,FALSE),IF(INDEX(Команды!$A$2:$AN$7500,MATCH(J$3,Команды!$A$2:$A$7500,0),$E119+2)=Команды!$AJ$12,TRUE,FALSE),IF(INDEX(Команды!$A$2:$AN$7500,MATCH(J$3,Команды!$A$2:$A$7500,0),$E119+2)=Команды!$AJ$13,TRUE,FALSE),IF(INDEX(Команды!$A$2:$AN$7500,MATCH(J$3,Команды!$A$2:$A$7500,0),$E119+2)=Команды!$AJ$14,TRUE,FALSE),IF(INDEX(Команды!$A$2:$AN$7500,MATCH(J$3,Команды!$A$2:$A$7500,0),$E119+2)=Команды!$AJ$15,TRUE,FALSE),IF(INDEX(Команды!$A$2:$AN$7500,MATCH(J$3,Команды!$A$2:$A$7500,0),$E119+2)=Команды!$AJ$16,TRUE,FALSE),IF(INDEX(Команды!$A$2:$AN$7500,MATCH(J$3,Команды!$A$2:$A$7500,0),$E119+2)=Команды!$AJ$17,TRUE,FALSE),IF(INDEX(Команды!$A$2:$AN$7500,MATCH(J$3,Команды!$A$2:$A$7500,0),$E119+2)=Команды!$AJ$18,TRUE,FALSE),IF(INDEX(Команды!$A$2:$AN$7500,MATCH(J$3,Команды!$A$2:$A$7500,0),$E119+2)=Команды!$AJ$19,TRUE,FALSE)),INDEX(Команды!$AJ$2:$AL$19,MATCH(INDEX(Команды!$A$2:$AN$7500,MATCH(J$3,Команды!$A$2:$A$7500,0),$E119+2),Команды!$AJ$2:$AJ$19,0),3),0)</f>
        <v>0</v>
      </c>
      <c r="L119" s="342"/>
      <c r="M119" s="174">
        <f>IF(OR(IF(INDEX(Команды!$A$2:$AN$7500,MATCH(M$3,Команды!$A$2:$A$7500,0),$E119+2)=Команды!$AJ$2,TRUE,FALSE),IF(INDEX(Команды!$A$2:$AN$7500,MATCH(M$3,Команды!$A$2:$A$7500,0),$E119+2)=Команды!$AJ$3,TRUE,FALSE),IF(INDEX(Команды!$A$2:$AN$7500,MATCH(M$3,Команды!$A$2:$A$7500,0),$E119+2)=Команды!$AJ$4,TRUE,FALSE),IF(INDEX(Команды!$A$2:$AN$7500,MATCH(M$3,Команды!$A$2:$A$7500,0),$E119+2)=Команды!$AJ$5,TRUE,FALSE),IF(INDEX(Команды!$A$2:$AN$7500,MATCH(M$3,Команды!$A$2:$A$7500,0),$E119+2)=Команды!$AJ$6,TRUE,FALSE),IF(INDEX(Команды!$A$2:$AN$7500,MATCH(M$3,Команды!$A$2:$A$7500,0),$E119+2)=Команды!$AJ$7,TRUE,FALSE),IF(INDEX(Команды!$A$2:$AN$7500,MATCH(M$3,Команды!$A$2:$A$7500,0),$E119+2)=Команды!$AJ$8,TRUE,FALSE),IF(INDEX(Команды!$A$2:$AN$7500,MATCH(M$3,Команды!$A$2:$A$7500,0),$E119+2)=Команды!$AJ$9,TRUE,FALSE),IF(INDEX(Команды!$A$2:$AN$7500,MATCH(M$3,Команды!$A$2:$A$7500,0),$E119+2)=Команды!$AJ$10,TRUE,FALSE),IF(INDEX(Команды!$A$2:$AN$7500,MATCH(M$3,Команды!$A$2:$A$7500,0),$E119+2)=Команды!$AJ$11,TRUE,FALSE),IF(INDEX(Команды!$A$2:$AN$7500,MATCH(M$3,Команды!$A$2:$A$7500,0),$E119+2)=Команды!$AJ$12,TRUE,FALSE),IF(INDEX(Команды!$A$2:$AN$7500,MATCH(M$3,Команды!$A$2:$A$7500,0),$E119+2)=Команды!$AJ$13,TRUE,FALSE),IF(INDEX(Команды!$A$2:$AN$7500,MATCH(M$3,Команды!$A$2:$A$7500,0),$E119+2)=Команды!$AJ$14,TRUE,FALSE),IF(INDEX(Команды!$A$2:$AN$7500,MATCH(M$3,Команды!$A$2:$A$7500,0),$E119+2)=Команды!$AJ$15,TRUE,FALSE),IF(INDEX(Команды!$A$2:$AN$7500,MATCH(M$3,Команды!$A$2:$A$7500,0),$E119+2)=Команды!$AJ$16,TRUE,FALSE),,IF(INDEX(Команды!$A$2:$AN$7500,MATCH(M$3,Команды!$A$2:$A$7500,0),$E119+2)=Команды!$AJ$17,TRUE,FALSE),,IF(INDEX(Команды!$A$2:$AN$7500,MATCH(M$3,Команды!$A$2:$A$7500,0),$E119+2)=Команды!$AJ$18,TRUE,FALSE),,IF(INDEX(Команды!$A$2:$AN$7500,MATCH(M$3,Команды!$A$2:$A$7500,0),$E119+2)=Команды!$AJ$19,TRUE,FALSE)),INDEX(Команды!$AJ$2:$AK$19,MATCH(INDEX(Команды!$A$2:$AN$7500,MATCH(M$3,Команды!$A$2:$A$7500,0),$E119+2),Команды!$AJ$2:$AJ$19,0),2),0)</f>
        <v>0</v>
      </c>
      <c r="N119" s="175">
        <f>IF(OR(IF(INDEX(Команды!$A$2:$AN$7500,MATCH(M$3,Команды!$A$2:$A$7500,0),$E119+2)=Команды!$AJ$2,TRUE,FALSE),IF(INDEX(Команды!$A$2:$AN$7500,MATCH(M$3,Команды!$A$2:$A$7500,0),$E119+2)=Команды!$AJ$3,TRUE,FALSE),IF(INDEX(Команды!$A$2:$AN$7500,MATCH(M$3,Команды!$A$2:$A$7500,0),$E119+2)=Команды!$AJ$4,TRUE,FALSE),IF(INDEX(Команды!$A$2:$AN$7500,MATCH(M$3,Команды!$A$2:$A$7500,0),$E119+2)=Команды!$AJ$5,TRUE,FALSE),IF(INDEX(Команды!$A$2:$AN$7500,MATCH(M$3,Команды!$A$2:$A$7500,0),$E119+2)=Команды!$AJ$6,TRUE,FALSE),IF(INDEX(Команды!$A$2:$AN$7500,MATCH(M$3,Команды!$A$2:$A$7500,0),$E119+2)=Команды!$AJ$7,TRUE,FALSE),IF(INDEX(Команды!$A$2:$AN$7500,MATCH(M$3,Команды!$A$2:$A$7500,0),$E119+2)=Команды!$AJ$8,TRUE,FALSE),IF(INDEX(Команды!$A$2:$AN$7500,MATCH(M$3,Команды!$A$2:$A$7500,0),$E119+2)=Команды!$AJ$9,TRUE,FALSE),IF(INDEX(Команды!$A$2:$AN$7500,MATCH(M$3,Команды!$A$2:$A$7500,0),$E119+2)=Команды!$AJ$10,TRUE,FALSE),IF(INDEX(Команды!$A$2:$AN$7500,MATCH(M$3,Команды!$A$2:$A$7500,0),$E119+2)=Команды!$AJ$11,TRUE,FALSE),IF(INDEX(Команды!$A$2:$AN$7500,MATCH(M$3,Команды!$A$2:$A$7500,0),$E119+2)=Команды!$AJ$12,TRUE,FALSE),IF(INDEX(Команды!$A$2:$AN$7500,MATCH(M$3,Команды!$A$2:$A$7500,0),$E119+2)=Команды!$AJ$13,TRUE,FALSE),IF(INDEX(Команды!$A$2:$AN$7500,MATCH(M$3,Команды!$A$2:$A$7500,0),$E119+2)=Команды!$AJ$14,TRUE,FALSE),IF(INDEX(Команды!$A$2:$AN$7500,MATCH(M$3,Команды!$A$2:$A$7500,0),$E119+2)=Команды!$AJ$15,TRUE,FALSE),IF(INDEX(Команды!$A$2:$AN$7500,MATCH(M$3,Команды!$A$2:$A$7500,0),$E119+2)=Команды!$AJ$16,TRUE,FALSE),IF(INDEX(Команды!$A$2:$AN$7500,MATCH(M$3,Команды!$A$2:$A$7500,0),$E119+2)=Команды!$AJ$17,TRUE,FALSE),IF(INDEX(Команды!$A$2:$AN$7500,MATCH(M$3,Команды!$A$2:$A$7500,0),$E119+2)=Команды!$AJ$18,TRUE,FALSE),IF(INDEX(Команды!$A$2:$AN$7500,MATCH(M$3,Команды!$A$2:$A$7500,0),$E119+2)=Команды!$AJ$19,TRUE,FALSE)),INDEX(Команды!$AJ$2:$AL$19,MATCH(INDEX(Команды!$A$2:$AN$7500,MATCH(M$3,Команды!$A$2:$A$7500,0),$E119+2),Команды!$AJ$2:$AJ$19,0),3),0)</f>
        <v>0</v>
      </c>
      <c r="O119" s="342"/>
      <c r="P119" s="174">
        <f>IF(OR(IF(INDEX(Команды!$A$2:$AN$7500,MATCH(P$3,Команды!$A$2:$A$7500,0),$E119+2)=Команды!$AJ$2,TRUE,FALSE),IF(INDEX(Команды!$A$2:$AN$7500,MATCH(P$3,Команды!$A$2:$A$7500,0),$E119+2)=Команды!$AJ$3,TRUE,FALSE),IF(INDEX(Команды!$A$2:$AN$7500,MATCH(P$3,Команды!$A$2:$A$7500,0),$E119+2)=Команды!$AJ$4,TRUE,FALSE),IF(INDEX(Команды!$A$2:$AN$7500,MATCH(P$3,Команды!$A$2:$A$7500,0),$E119+2)=Команды!$AJ$5,TRUE,FALSE),IF(INDEX(Команды!$A$2:$AN$7500,MATCH(P$3,Команды!$A$2:$A$7500,0),$E119+2)=Команды!$AJ$6,TRUE,FALSE),IF(INDEX(Команды!$A$2:$AN$7500,MATCH(P$3,Команды!$A$2:$A$7500,0),$E119+2)=Команды!$AJ$7,TRUE,FALSE),IF(INDEX(Команды!$A$2:$AN$7500,MATCH(P$3,Команды!$A$2:$A$7500,0),$E119+2)=Команды!$AJ$8,TRUE,FALSE),IF(INDEX(Команды!$A$2:$AN$7500,MATCH(P$3,Команды!$A$2:$A$7500,0),$E119+2)=Команды!$AJ$9,TRUE,FALSE),IF(INDEX(Команды!$A$2:$AN$7500,MATCH(P$3,Команды!$A$2:$A$7500,0),$E119+2)=Команды!$AJ$10,TRUE,FALSE),IF(INDEX(Команды!$A$2:$AN$7500,MATCH(P$3,Команды!$A$2:$A$7500,0),$E119+2)=Команды!$AJ$11,TRUE,FALSE),IF(INDEX(Команды!$A$2:$AN$7500,MATCH(P$3,Команды!$A$2:$A$7500,0),$E119+2)=Команды!$AJ$12,TRUE,FALSE),IF(INDEX(Команды!$A$2:$AN$7500,MATCH(P$3,Команды!$A$2:$A$7500,0),$E119+2)=Команды!$AJ$13,TRUE,FALSE),IF(INDEX(Команды!$A$2:$AN$7500,MATCH(P$3,Команды!$A$2:$A$7500,0),$E119+2)=Команды!$AJ$14,TRUE,FALSE),IF(INDEX(Команды!$A$2:$AN$7500,MATCH(P$3,Команды!$A$2:$A$7500,0),$E119+2)=Команды!$AJ$15,TRUE,FALSE),IF(INDEX(Команды!$A$2:$AN$7500,MATCH(P$3,Команды!$A$2:$A$7500,0),$E119+2)=Команды!$AJ$16,TRUE,FALSE),,IF(INDEX(Команды!$A$2:$AN$7500,MATCH(P$3,Команды!$A$2:$A$7500,0),$E119+2)=Команды!$AJ$17,TRUE,FALSE),,IF(INDEX(Команды!$A$2:$AN$7500,MATCH(P$3,Команды!$A$2:$A$7500,0),$E119+2)=Команды!$AJ$18,TRUE,FALSE),,IF(INDEX(Команды!$A$2:$AN$7500,MATCH(P$3,Команды!$A$2:$A$7500,0),$E119+2)=Команды!$AJ$19,TRUE,FALSE)),INDEX(Команды!$AJ$2:$AK$19,MATCH(INDEX(Команды!$A$2:$AN$7500,MATCH(P$3,Команды!$A$2:$A$7500,0),$E119+2),Команды!$AJ$2:$AJ$19,0),2),0)</f>
        <v>0</v>
      </c>
      <c r="Q119" s="175">
        <f>IF(OR(IF(INDEX(Команды!$A$2:$AN$7500,MATCH(P$3,Команды!$A$2:$A$7500,0),$E119+2)=Команды!$AJ$2,TRUE,FALSE),IF(INDEX(Команды!$A$2:$AN$7500,MATCH(P$3,Команды!$A$2:$A$7500,0),$E119+2)=Команды!$AJ$3,TRUE,FALSE),IF(INDEX(Команды!$A$2:$AN$7500,MATCH(P$3,Команды!$A$2:$A$7500,0),$E119+2)=Команды!$AJ$4,TRUE,FALSE),IF(INDEX(Команды!$A$2:$AN$7500,MATCH(P$3,Команды!$A$2:$A$7500,0),$E119+2)=Команды!$AJ$5,TRUE,FALSE),IF(INDEX(Команды!$A$2:$AN$7500,MATCH(P$3,Команды!$A$2:$A$7500,0),$E119+2)=Команды!$AJ$6,TRUE,FALSE),IF(INDEX(Команды!$A$2:$AN$7500,MATCH(P$3,Команды!$A$2:$A$7500,0),$E119+2)=Команды!$AJ$7,TRUE,FALSE),IF(INDEX(Команды!$A$2:$AN$7500,MATCH(P$3,Команды!$A$2:$A$7500,0),$E119+2)=Команды!$AJ$8,TRUE,FALSE),IF(INDEX(Команды!$A$2:$AN$7500,MATCH(P$3,Команды!$A$2:$A$7500,0),$E119+2)=Команды!$AJ$9,TRUE,FALSE),IF(INDEX(Команды!$A$2:$AN$7500,MATCH(P$3,Команды!$A$2:$A$7500,0),$E119+2)=Команды!$AJ$10,TRUE,FALSE),IF(INDEX(Команды!$A$2:$AN$7500,MATCH(P$3,Команды!$A$2:$A$7500,0),$E119+2)=Команды!$AJ$11,TRUE,FALSE),IF(INDEX(Команды!$A$2:$AN$7500,MATCH(P$3,Команды!$A$2:$A$7500,0),$E119+2)=Команды!$AJ$12,TRUE,FALSE),IF(INDEX(Команды!$A$2:$AN$7500,MATCH(P$3,Команды!$A$2:$A$7500,0),$E119+2)=Команды!$AJ$13,TRUE,FALSE),IF(INDEX(Команды!$A$2:$AN$7500,MATCH(P$3,Команды!$A$2:$A$7500,0),$E119+2)=Команды!$AJ$14,TRUE,FALSE),IF(INDEX(Команды!$A$2:$AN$7500,MATCH(P$3,Команды!$A$2:$A$7500,0),$E119+2)=Команды!$AJ$15,TRUE,FALSE),IF(INDEX(Команды!$A$2:$AN$7500,MATCH(P$3,Команды!$A$2:$A$7500,0),$E119+2)=Команды!$AJ$16,TRUE,FALSE),IF(INDEX(Команды!$A$2:$AN$7500,MATCH(P$3,Команды!$A$2:$A$7500,0),$E119+2)=Команды!$AJ$17,TRUE,FALSE),IF(INDEX(Команды!$A$2:$AN$7500,MATCH(P$3,Команды!$A$2:$A$7500,0),$E119+2)=Команды!$AJ$18,TRUE,FALSE),IF(INDEX(Команды!$A$2:$AN$7500,MATCH(P$3,Команды!$A$2:$A$7500,0),$E119+2)=Команды!$AJ$19,TRUE,FALSE)),INDEX(Команды!$AJ$2:$AL$19,MATCH(INDEX(Команды!$A$2:$AN$7500,MATCH(P$3,Команды!$A$2:$A$7500,0),$E119+2),Команды!$AJ$2:$AJ$19,0),3),0)</f>
        <v>0</v>
      </c>
      <c r="R119" s="342"/>
      <c r="S119" s="174">
        <f>IF(OR(IF(INDEX(Команды!$A$2:$AN$7500,MATCH(S$3,Команды!$A$2:$A$7500,0),$E119+2)=Команды!$AJ$2,TRUE,FALSE),IF(INDEX(Команды!$A$2:$AN$7500,MATCH(S$3,Команды!$A$2:$A$7500,0),$E119+2)=Команды!$AJ$3,TRUE,FALSE),IF(INDEX(Команды!$A$2:$AN$7500,MATCH(S$3,Команды!$A$2:$A$7500,0),$E119+2)=Команды!$AJ$4,TRUE,FALSE),IF(INDEX(Команды!$A$2:$AN$7500,MATCH(S$3,Команды!$A$2:$A$7500,0),$E119+2)=Команды!$AJ$5,TRUE,FALSE),IF(INDEX(Команды!$A$2:$AN$7500,MATCH(S$3,Команды!$A$2:$A$7500,0),$E119+2)=Команды!$AJ$6,TRUE,FALSE),IF(INDEX(Команды!$A$2:$AN$7500,MATCH(S$3,Команды!$A$2:$A$7500,0),$E119+2)=Команды!$AJ$7,TRUE,FALSE),IF(INDEX(Команды!$A$2:$AN$7500,MATCH(S$3,Команды!$A$2:$A$7500,0),$E119+2)=Команды!$AJ$8,TRUE,FALSE),IF(INDEX(Команды!$A$2:$AN$7500,MATCH(S$3,Команды!$A$2:$A$7500,0),$E119+2)=Команды!$AJ$9,TRUE,FALSE),IF(INDEX(Команды!$A$2:$AN$7500,MATCH(S$3,Команды!$A$2:$A$7500,0),$E119+2)=Команды!$AJ$10,TRUE,FALSE),IF(INDEX(Команды!$A$2:$AN$7500,MATCH(S$3,Команды!$A$2:$A$7500,0),$E119+2)=Команды!$AJ$11,TRUE,FALSE),IF(INDEX(Команды!$A$2:$AN$7500,MATCH(S$3,Команды!$A$2:$A$7500,0),$E119+2)=Команды!$AJ$12,TRUE,FALSE),IF(INDEX(Команды!$A$2:$AN$7500,MATCH(S$3,Команды!$A$2:$A$7500,0),$E119+2)=Команды!$AJ$13,TRUE,FALSE),IF(INDEX(Команды!$A$2:$AN$7500,MATCH(S$3,Команды!$A$2:$A$7500,0),$E119+2)=Команды!$AJ$14,TRUE,FALSE),IF(INDEX(Команды!$A$2:$AN$7500,MATCH(S$3,Команды!$A$2:$A$7500,0),$E119+2)=Команды!$AJ$15,TRUE,FALSE),IF(INDEX(Команды!$A$2:$AN$7500,MATCH(S$3,Команды!$A$2:$A$7500,0),$E119+2)=Команды!$AJ$16,TRUE,FALSE),,IF(INDEX(Команды!$A$2:$AN$7500,MATCH(S$3,Команды!$A$2:$A$7500,0),$E119+2)=Команды!$AJ$17,TRUE,FALSE),,IF(INDEX(Команды!$A$2:$AN$7500,MATCH(S$3,Команды!$A$2:$A$7500,0),$E119+2)=Команды!$AJ$18,TRUE,FALSE),,IF(INDEX(Команды!$A$2:$AN$7500,MATCH(S$3,Команды!$A$2:$A$7500,0),$E119+2)=Команды!$AJ$19,TRUE,FALSE)),INDEX(Команды!$AJ$2:$AK$19,MATCH(INDEX(Команды!$A$2:$AN$7500,MATCH(S$3,Команды!$A$2:$A$7500,0),$E119+2),Команды!$AJ$2:$AJ$19,0),2),0)</f>
        <v>0</v>
      </c>
      <c r="T119" s="175">
        <f>IF(OR(IF(INDEX(Команды!$A$2:$AN$7500,MATCH(S$3,Команды!$A$2:$A$7500,0),$E119+2)=Команды!$AJ$2,TRUE,FALSE),IF(INDEX(Команды!$A$2:$AN$7500,MATCH(S$3,Команды!$A$2:$A$7500,0),$E119+2)=Команды!$AJ$3,TRUE,FALSE),IF(INDEX(Команды!$A$2:$AN$7500,MATCH(S$3,Команды!$A$2:$A$7500,0),$E119+2)=Команды!$AJ$4,TRUE,FALSE),IF(INDEX(Команды!$A$2:$AN$7500,MATCH(S$3,Команды!$A$2:$A$7500,0),$E119+2)=Команды!$AJ$5,TRUE,FALSE),IF(INDEX(Команды!$A$2:$AN$7500,MATCH(S$3,Команды!$A$2:$A$7500,0),$E119+2)=Команды!$AJ$6,TRUE,FALSE),IF(INDEX(Команды!$A$2:$AN$7500,MATCH(S$3,Команды!$A$2:$A$7500,0),$E119+2)=Команды!$AJ$7,TRUE,FALSE),IF(INDEX(Команды!$A$2:$AN$7500,MATCH(S$3,Команды!$A$2:$A$7500,0),$E119+2)=Команды!$AJ$8,TRUE,FALSE),IF(INDEX(Команды!$A$2:$AN$7500,MATCH(S$3,Команды!$A$2:$A$7500,0),$E119+2)=Команды!$AJ$9,TRUE,FALSE),IF(INDEX(Команды!$A$2:$AN$7500,MATCH(S$3,Команды!$A$2:$A$7500,0),$E119+2)=Команды!$AJ$10,TRUE,FALSE),IF(INDEX(Команды!$A$2:$AN$7500,MATCH(S$3,Команды!$A$2:$A$7500,0),$E119+2)=Команды!$AJ$11,TRUE,FALSE),IF(INDEX(Команды!$A$2:$AN$7500,MATCH(S$3,Команды!$A$2:$A$7500,0),$E119+2)=Команды!$AJ$12,TRUE,FALSE),IF(INDEX(Команды!$A$2:$AN$7500,MATCH(S$3,Команды!$A$2:$A$7500,0),$E119+2)=Команды!$AJ$13,TRUE,FALSE),IF(INDEX(Команды!$A$2:$AN$7500,MATCH(S$3,Команды!$A$2:$A$7500,0),$E119+2)=Команды!$AJ$14,TRUE,FALSE),IF(INDEX(Команды!$A$2:$AN$7500,MATCH(S$3,Команды!$A$2:$A$7500,0),$E119+2)=Команды!$AJ$15,TRUE,FALSE),IF(INDEX(Команды!$A$2:$AN$7500,MATCH(S$3,Команды!$A$2:$A$7500,0),$E119+2)=Команды!$AJ$16,TRUE,FALSE),IF(INDEX(Команды!$A$2:$AN$7500,MATCH(S$3,Команды!$A$2:$A$7500,0),$E119+2)=Команды!$AJ$17,TRUE,FALSE),IF(INDEX(Команды!$A$2:$AN$7500,MATCH(S$3,Команды!$A$2:$A$7500,0),$E119+2)=Команды!$AJ$18,TRUE,FALSE),IF(INDEX(Команды!$A$2:$AN$7500,MATCH(S$3,Команды!$A$2:$A$7500,0),$E119+2)=Команды!$AJ$19,TRUE,FALSE)),INDEX(Команды!$AJ$2:$AL$19,MATCH(INDEX(Команды!$A$2:$AN$7500,MATCH(S$3,Команды!$A$2:$A$7500,0),$E119+2),Команды!$AJ$2:$AJ$19,0),3),0)</f>
        <v>0</v>
      </c>
      <c r="U119" s="342"/>
      <c r="V119" s="174">
        <f>IF(OR(IF(INDEX(Команды!$A$2:$AN$7500,MATCH(V$3,Команды!$A$2:$A$7500,0),$E119+2)=Команды!$AJ$2,TRUE,FALSE),IF(INDEX(Команды!$A$2:$AN$7500,MATCH(V$3,Команды!$A$2:$A$7500,0),$E119+2)=Команды!$AJ$3,TRUE,FALSE),IF(INDEX(Команды!$A$2:$AN$7500,MATCH(V$3,Команды!$A$2:$A$7500,0),$E119+2)=Команды!$AJ$4,TRUE,FALSE),IF(INDEX(Команды!$A$2:$AN$7500,MATCH(V$3,Команды!$A$2:$A$7500,0),$E119+2)=Команды!$AJ$5,TRUE,FALSE),IF(INDEX(Команды!$A$2:$AN$7500,MATCH(V$3,Команды!$A$2:$A$7500,0),$E119+2)=Команды!$AJ$6,TRUE,FALSE),IF(INDEX(Команды!$A$2:$AN$7500,MATCH(V$3,Команды!$A$2:$A$7500,0),$E119+2)=Команды!$AJ$7,TRUE,FALSE),IF(INDEX(Команды!$A$2:$AN$7500,MATCH(V$3,Команды!$A$2:$A$7500,0),$E119+2)=Команды!$AJ$8,TRUE,FALSE),IF(INDEX(Команды!$A$2:$AN$7500,MATCH(V$3,Команды!$A$2:$A$7500,0),$E119+2)=Команды!$AJ$9,TRUE,FALSE),IF(INDEX(Команды!$A$2:$AN$7500,MATCH(V$3,Команды!$A$2:$A$7500,0),$E119+2)=Команды!$AJ$10,TRUE,FALSE),IF(INDEX(Команды!$A$2:$AN$7500,MATCH(V$3,Команды!$A$2:$A$7500,0),$E119+2)=Команды!$AJ$11,TRUE,FALSE),IF(INDEX(Команды!$A$2:$AN$7500,MATCH(V$3,Команды!$A$2:$A$7500,0),$E119+2)=Команды!$AJ$12,TRUE,FALSE),IF(INDEX(Команды!$A$2:$AN$7500,MATCH(V$3,Команды!$A$2:$A$7500,0),$E119+2)=Команды!$AJ$13,TRUE,FALSE),IF(INDEX(Команды!$A$2:$AN$7500,MATCH(V$3,Команды!$A$2:$A$7500,0),$E119+2)=Команды!$AJ$14,TRUE,FALSE),IF(INDEX(Команды!$A$2:$AN$7500,MATCH(V$3,Команды!$A$2:$A$7500,0),$E119+2)=Команды!$AJ$15,TRUE,FALSE),IF(INDEX(Команды!$A$2:$AN$7500,MATCH(V$3,Команды!$A$2:$A$7500,0),$E119+2)=Команды!$AJ$16,TRUE,FALSE),,IF(INDEX(Команды!$A$2:$AN$7500,MATCH(V$3,Команды!$A$2:$A$7500,0),$E119+2)=Команды!$AJ$17,TRUE,FALSE),,IF(INDEX(Команды!$A$2:$AN$7500,MATCH(V$3,Команды!$A$2:$A$7500,0),$E119+2)=Команды!$AJ$18,TRUE,FALSE),,IF(INDEX(Команды!$A$2:$AN$7500,MATCH(V$3,Команды!$A$2:$A$7500,0),$E119+2)=Команды!$AJ$19,TRUE,FALSE)),INDEX(Команды!$AJ$2:$AK$19,MATCH(INDEX(Команды!$A$2:$AN$7500,MATCH(V$3,Команды!$A$2:$A$7500,0),$E119+2),Команды!$AJ$2:$AJ$19,0),2),0)</f>
        <v>0</v>
      </c>
      <c r="W119" s="175">
        <f>IF(OR(IF(INDEX(Команды!$A$2:$AN$7500,MATCH(V$3,Команды!$A$2:$A$7500,0),$E119+2)=Команды!$AJ$2,TRUE,FALSE),IF(INDEX(Команды!$A$2:$AN$7500,MATCH(V$3,Команды!$A$2:$A$7500,0),$E119+2)=Команды!$AJ$3,TRUE,FALSE),IF(INDEX(Команды!$A$2:$AN$7500,MATCH(V$3,Команды!$A$2:$A$7500,0),$E119+2)=Команды!$AJ$4,TRUE,FALSE),IF(INDEX(Команды!$A$2:$AN$7500,MATCH(V$3,Команды!$A$2:$A$7500,0),$E119+2)=Команды!$AJ$5,TRUE,FALSE),IF(INDEX(Команды!$A$2:$AN$7500,MATCH(V$3,Команды!$A$2:$A$7500,0),$E119+2)=Команды!$AJ$6,TRUE,FALSE),IF(INDEX(Команды!$A$2:$AN$7500,MATCH(V$3,Команды!$A$2:$A$7500,0),$E119+2)=Команды!$AJ$7,TRUE,FALSE),IF(INDEX(Команды!$A$2:$AN$7500,MATCH(V$3,Команды!$A$2:$A$7500,0),$E119+2)=Команды!$AJ$8,TRUE,FALSE),IF(INDEX(Команды!$A$2:$AN$7500,MATCH(V$3,Команды!$A$2:$A$7500,0),$E119+2)=Команды!$AJ$9,TRUE,FALSE),IF(INDEX(Команды!$A$2:$AN$7500,MATCH(V$3,Команды!$A$2:$A$7500,0),$E119+2)=Команды!$AJ$10,TRUE,FALSE),IF(INDEX(Команды!$A$2:$AN$7500,MATCH(V$3,Команды!$A$2:$A$7500,0),$E119+2)=Команды!$AJ$11,TRUE,FALSE),IF(INDEX(Команды!$A$2:$AN$7500,MATCH(V$3,Команды!$A$2:$A$7500,0),$E119+2)=Команды!$AJ$12,TRUE,FALSE),IF(INDEX(Команды!$A$2:$AN$7500,MATCH(V$3,Команды!$A$2:$A$7500,0),$E119+2)=Команды!$AJ$13,TRUE,FALSE),IF(INDEX(Команды!$A$2:$AN$7500,MATCH(V$3,Команды!$A$2:$A$7500,0),$E119+2)=Команды!$AJ$14,TRUE,FALSE),IF(INDEX(Команды!$A$2:$AN$7500,MATCH(V$3,Команды!$A$2:$A$7500,0),$E119+2)=Команды!$AJ$15,TRUE,FALSE),IF(INDEX(Команды!$A$2:$AN$7500,MATCH(V$3,Команды!$A$2:$A$7500,0),$E119+2)=Команды!$AJ$16,TRUE,FALSE),IF(INDEX(Команды!$A$2:$AN$7500,MATCH(V$3,Команды!$A$2:$A$7500,0),$E119+2)=Команды!$AJ$17,TRUE,FALSE),IF(INDEX(Команды!$A$2:$AN$7500,MATCH(V$3,Команды!$A$2:$A$7500,0),$E119+2)=Команды!$AJ$18,TRUE,FALSE),IF(INDEX(Команды!$A$2:$AN$7500,MATCH(V$3,Команды!$A$2:$A$7500,0),$E119+2)=Команды!$AJ$19,TRUE,FALSE)),INDEX(Команды!$AJ$2:$AL$19,MATCH(INDEX(Команды!$A$2:$AN$7500,MATCH(V$3,Команды!$A$2:$A$7500,0),$E119+2),Команды!$AJ$2:$AJ$19,0),3),0)</f>
        <v>0</v>
      </c>
      <c r="X119" s="342"/>
      <c r="Y119" s="174">
        <f>IF(OR(IF(INDEX(Команды!$A$2:$AN$7500,MATCH(Y$3,Команды!$A$2:$A$7500,0),$E119+2)=Команды!$AJ$2,TRUE,FALSE),IF(INDEX(Команды!$A$2:$AN$7500,MATCH(Y$3,Команды!$A$2:$A$7500,0),$E119+2)=Команды!$AJ$3,TRUE,FALSE),IF(INDEX(Команды!$A$2:$AN$7500,MATCH(Y$3,Команды!$A$2:$A$7500,0),$E119+2)=Команды!$AJ$4,TRUE,FALSE),IF(INDEX(Команды!$A$2:$AN$7500,MATCH(Y$3,Команды!$A$2:$A$7500,0),$E119+2)=Команды!$AJ$5,TRUE,FALSE),IF(INDEX(Команды!$A$2:$AN$7500,MATCH(Y$3,Команды!$A$2:$A$7500,0),$E119+2)=Команды!$AJ$6,TRUE,FALSE),IF(INDEX(Команды!$A$2:$AN$7500,MATCH(Y$3,Команды!$A$2:$A$7500,0),$E119+2)=Команды!$AJ$7,TRUE,FALSE),IF(INDEX(Команды!$A$2:$AN$7500,MATCH(Y$3,Команды!$A$2:$A$7500,0),$E119+2)=Команды!$AJ$8,TRUE,FALSE),IF(INDEX(Команды!$A$2:$AN$7500,MATCH(Y$3,Команды!$A$2:$A$7500,0),$E119+2)=Команды!$AJ$9,TRUE,FALSE),IF(INDEX(Команды!$A$2:$AN$7500,MATCH(Y$3,Команды!$A$2:$A$7500,0),$E119+2)=Команды!$AJ$10,TRUE,FALSE),IF(INDEX(Команды!$A$2:$AN$7500,MATCH(Y$3,Команды!$A$2:$A$7500,0),$E119+2)=Команды!$AJ$11,TRUE,FALSE),IF(INDEX(Команды!$A$2:$AN$7500,MATCH(Y$3,Команды!$A$2:$A$7500,0),$E119+2)=Команды!$AJ$12,TRUE,FALSE),IF(INDEX(Команды!$A$2:$AN$7500,MATCH(Y$3,Команды!$A$2:$A$7500,0),$E119+2)=Команды!$AJ$13,TRUE,FALSE),IF(INDEX(Команды!$A$2:$AN$7500,MATCH(Y$3,Команды!$A$2:$A$7500,0),$E119+2)=Команды!$AJ$14,TRUE,FALSE),IF(INDEX(Команды!$A$2:$AN$7500,MATCH(Y$3,Команды!$A$2:$A$7500,0),$E119+2)=Команды!$AJ$15,TRUE,FALSE),IF(INDEX(Команды!$A$2:$AN$7500,MATCH(Y$3,Команды!$A$2:$A$7500,0),$E119+2)=Команды!$AJ$16,TRUE,FALSE),,IF(INDEX(Команды!$A$2:$AN$7500,MATCH(Y$3,Команды!$A$2:$A$7500,0),$E119+2)=Команды!$AJ$17,TRUE,FALSE),,IF(INDEX(Команды!$A$2:$AN$7500,MATCH(Y$3,Команды!$A$2:$A$7500,0),$E119+2)=Команды!$AJ$18,TRUE,FALSE),,IF(INDEX(Команды!$A$2:$AN$7500,MATCH(Y$3,Команды!$A$2:$A$7500,0),$E119+2)=Команды!$AJ$19,TRUE,FALSE)),INDEX(Команды!$AJ$2:$AK$19,MATCH(INDEX(Команды!$A$2:$AN$7500,MATCH(Y$3,Команды!$A$2:$A$7500,0),$E119+2),Команды!$AJ$2:$AJ$19,0),2),0)</f>
        <v>0</v>
      </c>
      <c r="Z119" s="175">
        <f>IF(OR(IF(INDEX(Команды!$A$2:$AN$7500,MATCH(Y$3,Команды!$A$2:$A$7500,0),$E119+2)=Команды!$AJ$2,TRUE,FALSE),IF(INDEX(Команды!$A$2:$AN$7500,MATCH(Y$3,Команды!$A$2:$A$7500,0),$E119+2)=Команды!$AJ$3,TRUE,FALSE),IF(INDEX(Команды!$A$2:$AN$7500,MATCH(Y$3,Команды!$A$2:$A$7500,0),$E119+2)=Команды!$AJ$4,TRUE,FALSE),IF(INDEX(Команды!$A$2:$AN$7500,MATCH(Y$3,Команды!$A$2:$A$7500,0),$E119+2)=Команды!$AJ$5,TRUE,FALSE),IF(INDEX(Команды!$A$2:$AN$7500,MATCH(Y$3,Команды!$A$2:$A$7500,0),$E119+2)=Команды!$AJ$6,TRUE,FALSE),IF(INDEX(Команды!$A$2:$AN$7500,MATCH(Y$3,Команды!$A$2:$A$7500,0),$E119+2)=Команды!$AJ$7,TRUE,FALSE),IF(INDEX(Команды!$A$2:$AN$7500,MATCH(Y$3,Команды!$A$2:$A$7500,0),$E119+2)=Команды!$AJ$8,TRUE,FALSE),IF(INDEX(Команды!$A$2:$AN$7500,MATCH(Y$3,Команды!$A$2:$A$7500,0),$E119+2)=Команды!$AJ$9,TRUE,FALSE),IF(INDEX(Команды!$A$2:$AN$7500,MATCH(Y$3,Команды!$A$2:$A$7500,0),$E119+2)=Команды!$AJ$10,TRUE,FALSE),IF(INDEX(Команды!$A$2:$AN$7500,MATCH(Y$3,Команды!$A$2:$A$7500,0),$E119+2)=Команды!$AJ$11,TRUE,FALSE),IF(INDEX(Команды!$A$2:$AN$7500,MATCH(Y$3,Команды!$A$2:$A$7500,0),$E119+2)=Команды!$AJ$12,TRUE,FALSE),IF(INDEX(Команды!$A$2:$AN$7500,MATCH(Y$3,Команды!$A$2:$A$7500,0),$E119+2)=Команды!$AJ$13,TRUE,FALSE),IF(INDEX(Команды!$A$2:$AN$7500,MATCH(Y$3,Команды!$A$2:$A$7500,0),$E119+2)=Команды!$AJ$14,TRUE,FALSE),IF(INDEX(Команды!$A$2:$AN$7500,MATCH(Y$3,Команды!$A$2:$A$7500,0),$E119+2)=Команды!$AJ$15,TRUE,FALSE),IF(INDEX(Команды!$A$2:$AN$7500,MATCH(Y$3,Команды!$A$2:$A$7500,0),$E119+2)=Команды!$AJ$16,TRUE,FALSE),IF(INDEX(Команды!$A$2:$AN$7500,MATCH(Y$3,Команды!$A$2:$A$7500,0),$E119+2)=Команды!$AJ$17,TRUE,FALSE),IF(INDEX(Команды!$A$2:$AN$7500,MATCH(Y$3,Команды!$A$2:$A$7500,0),$E119+2)=Команды!$AJ$18,TRUE,FALSE),IF(INDEX(Команды!$A$2:$AN$7500,MATCH(Y$3,Команды!$A$2:$A$7500,0),$E119+2)=Команды!$AJ$19,TRUE,FALSE)),INDEX(Команды!$AJ$2:$AL$19,MATCH(INDEX(Команды!$A$2:$AN$7500,MATCH(Y$3,Команды!$A$2:$A$7500,0),$E119+2),Команды!$AJ$2:$AJ$19,0),3),0)</f>
        <v>0</v>
      </c>
      <c r="AA119" s="342"/>
      <c r="AB119" s="174">
        <f>IF(OR(IF(INDEX(Команды!$A$2:$AN$7500,MATCH(AB$3,Команды!$A$2:$A$7500,0),$E119+2)=Команды!$AJ$2,TRUE,FALSE),IF(INDEX(Команды!$A$2:$AN$7500,MATCH(AB$3,Команды!$A$2:$A$7500,0),$E119+2)=Команды!$AJ$3,TRUE,FALSE),IF(INDEX(Команды!$A$2:$AN$7500,MATCH(AB$3,Команды!$A$2:$A$7500,0),$E119+2)=Команды!$AJ$4,TRUE,FALSE),IF(INDEX(Команды!$A$2:$AN$7500,MATCH(AB$3,Команды!$A$2:$A$7500,0),$E119+2)=Команды!$AJ$5,TRUE,FALSE),IF(INDEX(Команды!$A$2:$AN$7500,MATCH(AB$3,Команды!$A$2:$A$7500,0),$E119+2)=Команды!$AJ$6,TRUE,FALSE),IF(INDEX(Команды!$A$2:$AN$7500,MATCH(AB$3,Команды!$A$2:$A$7500,0),$E119+2)=Команды!$AJ$7,TRUE,FALSE),IF(INDEX(Команды!$A$2:$AN$7500,MATCH(AB$3,Команды!$A$2:$A$7500,0),$E119+2)=Команды!$AJ$8,TRUE,FALSE),IF(INDEX(Команды!$A$2:$AN$7500,MATCH(AB$3,Команды!$A$2:$A$7500,0),$E119+2)=Команды!$AJ$9,TRUE,FALSE),IF(INDEX(Команды!$A$2:$AN$7500,MATCH(AB$3,Команды!$A$2:$A$7500,0),$E119+2)=Команды!$AJ$10,TRUE,FALSE),IF(INDEX(Команды!$A$2:$AN$7500,MATCH(AB$3,Команды!$A$2:$A$7500,0),$E119+2)=Команды!$AJ$11,TRUE,FALSE),IF(INDEX(Команды!$A$2:$AN$7500,MATCH(AB$3,Команды!$A$2:$A$7500,0),$E119+2)=Команды!$AJ$12,TRUE,FALSE),IF(INDEX(Команды!$A$2:$AN$7500,MATCH(AB$3,Команды!$A$2:$A$7500,0),$E119+2)=Команды!$AJ$13,TRUE,FALSE),IF(INDEX(Команды!$A$2:$AN$7500,MATCH(AB$3,Команды!$A$2:$A$7500,0),$E119+2)=Команды!$AJ$14,TRUE,FALSE),IF(INDEX(Команды!$A$2:$AN$7500,MATCH(AB$3,Команды!$A$2:$A$7500,0),$E119+2)=Команды!$AJ$15,TRUE,FALSE),IF(INDEX(Команды!$A$2:$AN$7500,MATCH(AB$3,Команды!$A$2:$A$7500,0),$E119+2)=Команды!$AJ$16,TRUE,FALSE),,IF(INDEX(Команды!$A$2:$AN$7500,MATCH(AB$3,Команды!$A$2:$A$7500,0),$E119+2)=Команды!$AJ$17,TRUE,FALSE),,IF(INDEX(Команды!$A$2:$AN$7500,MATCH(AB$3,Команды!$A$2:$A$7500,0),$E119+2)=Команды!$AJ$18,TRUE,FALSE),,IF(INDEX(Команды!$A$2:$AN$7500,MATCH(AB$3,Команды!$A$2:$A$7500,0),$E119+2)=Команды!$AJ$19,TRUE,FALSE)),INDEX(Команды!$AJ$2:$AK$19,MATCH(INDEX(Команды!$A$2:$AN$7500,MATCH(AB$3,Команды!$A$2:$A$7500,0),$E119+2),Команды!$AJ$2:$AJ$19,0),2),0)</f>
        <v>0</v>
      </c>
      <c r="AC119" s="175">
        <f>IF(OR(IF(INDEX(Команды!$A$2:$AN$7500,MATCH(AB$3,Команды!$A$2:$A$7500,0),$E119+2)=Команды!$AJ$2,TRUE,FALSE),IF(INDEX(Команды!$A$2:$AN$7500,MATCH(AB$3,Команды!$A$2:$A$7500,0),$E119+2)=Команды!$AJ$3,TRUE,FALSE),IF(INDEX(Команды!$A$2:$AN$7500,MATCH(AB$3,Команды!$A$2:$A$7500,0),$E119+2)=Команды!$AJ$4,TRUE,FALSE),IF(INDEX(Команды!$A$2:$AN$7500,MATCH(AB$3,Команды!$A$2:$A$7500,0),$E119+2)=Команды!$AJ$5,TRUE,FALSE),IF(INDEX(Команды!$A$2:$AN$7500,MATCH(AB$3,Команды!$A$2:$A$7500,0),$E119+2)=Команды!$AJ$6,TRUE,FALSE),IF(INDEX(Команды!$A$2:$AN$7500,MATCH(AB$3,Команды!$A$2:$A$7500,0),$E119+2)=Команды!$AJ$7,TRUE,FALSE),IF(INDEX(Команды!$A$2:$AN$7500,MATCH(AB$3,Команды!$A$2:$A$7500,0),$E119+2)=Команды!$AJ$8,TRUE,FALSE),IF(INDEX(Команды!$A$2:$AN$7500,MATCH(AB$3,Команды!$A$2:$A$7500,0),$E119+2)=Команды!$AJ$9,TRUE,FALSE),IF(INDEX(Команды!$A$2:$AN$7500,MATCH(AB$3,Команды!$A$2:$A$7500,0),$E119+2)=Команды!$AJ$10,TRUE,FALSE),IF(INDEX(Команды!$A$2:$AN$7500,MATCH(AB$3,Команды!$A$2:$A$7500,0),$E119+2)=Команды!$AJ$11,TRUE,FALSE),IF(INDEX(Команды!$A$2:$AN$7500,MATCH(AB$3,Команды!$A$2:$A$7500,0),$E119+2)=Команды!$AJ$12,TRUE,FALSE),IF(INDEX(Команды!$A$2:$AN$7500,MATCH(AB$3,Команды!$A$2:$A$7500,0),$E119+2)=Команды!$AJ$13,TRUE,FALSE),IF(INDEX(Команды!$A$2:$AN$7500,MATCH(AB$3,Команды!$A$2:$A$7500,0),$E119+2)=Команды!$AJ$14,TRUE,FALSE),IF(INDEX(Команды!$A$2:$AN$7500,MATCH(AB$3,Команды!$A$2:$A$7500,0),$E119+2)=Команды!$AJ$15,TRUE,FALSE),IF(INDEX(Команды!$A$2:$AN$7500,MATCH(AB$3,Команды!$A$2:$A$7500,0),$E119+2)=Команды!$AJ$16,TRUE,FALSE),IF(INDEX(Команды!$A$2:$AN$7500,MATCH(AB$3,Команды!$A$2:$A$7500,0),$E119+2)=Команды!$AJ$17,TRUE,FALSE),IF(INDEX(Команды!$A$2:$AN$7500,MATCH(AB$3,Команды!$A$2:$A$7500,0),$E119+2)=Команды!$AJ$18,TRUE,FALSE),IF(INDEX(Команды!$A$2:$AN$7500,MATCH(AB$3,Команды!$A$2:$A$7500,0),$E119+2)=Команды!$AJ$19,TRUE,FALSE)),INDEX(Команды!$AJ$2:$AL$19,MATCH(INDEX(Команды!$A$2:$AN$7500,MATCH(AB$3,Команды!$A$2:$A$7500,0),$E119+2),Команды!$AJ$2:$AJ$19,0),3),0)</f>
        <v>0</v>
      </c>
      <c r="AD119" s="342"/>
      <c r="AE119" s="174">
        <f>IF(OR(IF(INDEX(Команды!$A$2:$AN$7500,MATCH(AE$3,Команды!$A$2:$A$7500,0),$E119+2)=Команды!$AJ$2,TRUE,FALSE),IF(INDEX(Команды!$A$2:$AN$7500,MATCH(AE$3,Команды!$A$2:$A$7500,0),$E119+2)=Команды!$AJ$3,TRUE,FALSE),IF(INDEX(Команды!$A$2:$AN$7500,MATCH(AE$3,Команды!$A$2:$A$7500,0),$E119+2)=Команды!$AJ$4,TRUE,FALSE),IF(INDEX(Команды!$A$2:$AN$7500,MATCH(AE$3,Команды!$A$2:$A$7500,0),$E119+2)=Команды!$AJ$5,TRUE,FALSE),IF(INDEX(Команды!$A$2:$AN$7500,MATCH(AE$3,Команды!$A$2:$A$7500,0),$E119+2)=Команды!$AJ$6,TRUE,FALSE),IF(INDEX(Команды!$A$2:$AN$7500,MATCH(AE$3,Команды!$A$2:$A$7500,0),$E119+2)=Команды!$AJ$7,TRUE,FALSE),IF(INDEX(Команды!$A$2:$AN$7500,MATCH(AE$3,Команды!$A$2:$A$7500,0),$E119+2)=Команды!$AJ$8,TRUE,FALSE),IF(INDEX(Команды!$A$2:$AN$7500,MATCH(AE$3,Команды!$A$2:$A$7500,0),$E119+2)=Команды!$AJ$9,TRUE,FALSE),IF(INDEX(Команды!$A$2:$AN$7500,MATCH(AE$3,Команды!$A$2:$A$7500,0),$E119+2)=Команды!$AJ$10,TRUE,FALSE),IF(INDEX(Команды!$A$2:$AN$7500,MATCH(AE$3,Команды!$A$2:$A$7500,0),$E119+2)=Команды!$AJ$11,TRUE,FALSE),IF(INDEX(Команды!$A$2:$AN$7500,MATCH(AE$3,Команды!$A$2:$A$7500,0),$E119+2)=Команды!$AJ$12,TRUE,FALSE),IF(INDEX(Команды!$A$2:$AN$7500,MATCH(AE$3,Команды!$A$2:$A$7500,0),$E119+2)=Команды!$AJ$13,TRUE,FALSE),IF(INDEX(Команды!$A$2:$AN$7500,MATCH(AE$3,Команды!$A$2:$A$7500,0),$E119+2)=Команды!$AJ$14,TRUE,FALSE),IF(INDEX(Команды!$A$2:$AN$7500,MATCH(AE$3,Команды!$A$2:$A$7500,0),$E119+2)=Команды!$AJ$15,TRUE,FALSE),IF(INDEX(Команды!$A$2:$AN$7500,MATCH(AE$3,Команды!$A$2:$A$7500,0),$E119+2)=Команды!$AJ$16,TRUE,FALSE),,IF(INDEX(Команды!$A$2:$AN$7500,MATCH(AE$3,Команды!$A$2:$A$7500,0),$E119+2)=Команды!$AJ$17,TRUE,FALSE),,IF(INDEX(Команды!$A$2:$AN$7500,MATCH(AE$3,Команды!$A$2:$A$7500,0),$E119+2)=Команды!$AJ$18,TRUE,FALSE),,IF(INDEX(Команды!$A$2:$AN$7500,MATCH(AE$3,Команды!$A$2:$A$7500,0),$E119+2)=Команды!$AJ$19,TRUE,FALSE)),INDEX(Команды!$AJ$2:$AK$19,MATCH(INDEX(Команды!$A$2:$AN$7500,MATCH(AE$3,Команды!$A$2:$A$7500,0),$E119+2),Команды!$AJ$2:$AJ$19,0),2),0)</f>
        <v>0</v>
      </c>
      <c r="AF119" s="175">
        <f>IF(OR(IF(INDEX(Команды!$A$2:$AN$7500,MATCH(AE$3,Команды!$A$2:$A$7500,0),$E119+2)=Команды!$AJ$2,TRUE,FALSE),IF(INDEX(Команды!$A$2:$AN$7500,MATCH(AE$3,Команды!$A$2:$A$7500,0),$E119+2)=Команды!$AJ$3,TRUE,FALSE),IF(INDEX(Команды!$A$2:$AN$7500,MATCH(AE$3,Команды!$A$2:$A$7500,0),$E119+2)=Команды!$AJ$4,TRUE,FALSE),IF(INDEX(Команды!$A$2:$AN$7500,MATCH(AE$3,Команды!$A$2:$A$7500,0),$E119+2)=Команды!$AJ$5,TRUE,FALSE),IF(INDEX(Команды!$A$2:$AN$7500,MATCH(AE$3,Команды!$A$2:$A$7500,0),$E119+2)=Команды!$AJ$6,TRUE,FALSE),IF(INDEX(Команды!$A$2:$AN$7500,MATCH(AE$3,Команды!$A$2:$A$7500,0),$E119+2)=Команды!$AJ$7,TRUE,FALSE),IF(INDEX(Команды!$A$2:$AN$7500,MATCH(AE$3,Команды!$A$2:$A$7500,0),$E119+2)=Команды!$AJ$8,TRUE,FALSE),IF(INDEX(Команды!$A$2:$AN$7500,MATCH(AE$3,Команды!$A$2:$A$7500,0),$E119+2)=Команды!$AJ$9,TRUE,FALSE),IF(INDEX(Команды!$A$2:$AN$7500,MATCH(AE$3,Команды!$A$2:$A$7500,0),$E119+2)=Команды!$AJ$10,TRUE,FALSE),IF(INDEX(Команды!$A$2:$AN$7500,MATCH(AE$3,Команды!$A$2:$A$7500,0),$E119+2)=Команды!$AJ$11,TRUE,FALSE),IF(INDEX(Команды!$A$2:$AN$7500,MATCH(AE$3,Команды!$A$2:$A$7500,0),$E119+2)=Команды!$AJ$12,TRUE,FALSE),IF(INDEX(Команды!$A$2:$AN$7500,MATCH(AE$3,Команды!$A$2:$A$7500,0),$E119+2)=Команды!$AJ$13,TRUE,FALSE),IF(INDEX(Команды!$A$2:$AN$7500,MATCH(AE$3,Команды!$A$2:$A$7500,0),$E119+2)=Команды!$AJ$14,TRUE,FALSE),IF(INDEX(Команды!$A$2:$AN$7500,MATCH(AE$3,Команды!$A$2:$A$7500,0),$E119+2)=Команды!$AJ$15,TRUE,FALSE),IF(INDEX(Команды!$A$2:$AN$7500,MATCH(AE$3,Команды!$A$2:$A$7500,0),$E119+2)=Команды!$AJ$16,TRUE,FALSE),IF(INDEX(Команды!$A$2:$AN$7500,MATCH(AE$3,Команды!$A$2:$A$7500,0),$E119+2)=Команды!$AJ$17,TRUE,FALSE),IF(INDEX(Команды!$A$2:$AN$7500,MATCH(AE$3,Команды!$A$2:$A$7500,0),$E119+2)=Команды!$AJ$18,TRUE,FALSE),IF(INDEX(Команды!$A$2:$AN$7500,MATCH(AE$3,Команды!$A$2:$A$7500,0),$E119+2)=Команды!$AJ$19,TRUE,FALSE)),INDEX(Команды!$AJ$2:$AL$19,MATCH(INDEX(Команды!$A$2:$AN$7500,MATCH(AE$3,Команды!$A$2:$A$7500,0),$E119+2),Команды!$AJ$2:$AJ$19,0),3),0)</f>
        <v>0</v>
      </c>
      <c r="AG119" s="342"/>
      <c r="AH119" s="174">
        <f>IF(OR(IF(INDEX(Команды!$A$2:$AN$7500,MATCH(AH$3,Команды!$A$2:$A$7500,0),$E119+2)=Команды!$AJ$2,TRUE,FALSE),IF(INDEX(Команды!$A$2:$AN$7500,MATCH(AH$3,Команды!$A$2:$A$7500,0),$E119+2)=Команды!$AJ$3,TRUE,FALSE),IF(INDEX(Команды!$A$2:$AN$7500,MATCH(AH$3,Команды!$A$2:$A$7500,0),$E119+2)=Команды!$AJ$4,TRUE,FALSE),IF(INDEX(Команды!$A$2:$AN$7500,MATCH(AH$3,Команды!$A$2:$A$7500,0),$E119+2)=Команды!$AJ$5,TRUE,FALSE),IF(INDEX(Команды!$A$2:$AN$7500,MATCH(AH$3,Команды!$A$2:$A$7500,0),$E119+2)=Команды!$AJ$6,TRUE,FALSE),IF(INDEX(Команды!$A$2:$AN$7500,MATCH(AH$3,Команды!$A$2:$A$7500,0),$E119+2)=Команды!$AJ$7,TRUE,FALSE),IF(INDEX(Команды!$A$2:$AN$7500,MATCH(AH$3,Команды!$A$2:$A$7500,0),$E119+2)=Команды!$AJ$8,TRUE,FALSE),IF(INDEX(Команды!$A$2:$AN$7500,MATCH(AH$3,Команды!$A$2:$A$7500,0),$E119+2)=Команды!$AJ$9,TRUE,FALSE),IF(INDEX(Команды!$A$2:$AN$7500,MATCH(AH$3,Команды!$A$2:$A$7500,0),$E119+2)=Команды!$AJ$10,TRUE,FALSE),IF(INDEX(Команды!$A$2:$AN$7500,MATCH(AH$3,Команды!$A$2:$A$7500,0),$E119+2)=Команды!$AJ$11,TRUE,FALSE),IF(INDEX(Команды!$A$2:$AN$7500,MATCH(AH$3,Команды!$A$2:$A$7500,0),$E119+2)=Команды!$AJ$12,TRUE,FALSE),IF(INDEX(Команды!$A$2:$AN$7500,MATCH(AH$3,Команды!$A$2:$A$7500,0),$E119+2)=Команды!$AJ$13,TRUE,FALSE),IF(INDEX(Команды!$A$2:$AN$7500,MATCH(AH$3,Команды!$A$2:$A$7500,0),$E119+2)=Команды!$AJ$14,TRUE,FALSE),IF(INDEX(Команды!$A$2:$AN$7500,MATCH(AH$3,Команды!$A$2:$A$7500,0),$E119+2)=Команды!$AJ$15,TRUE,FALSE),IF(INDEX(Команды!$A$2:$AN$7500,MATCH(AH$3,Команды!$A$2:$A$7500,0),$E119+2)=Команды!$AJ$16,TRUE,FALSE),,IF(INDEX(Команды!$A$2:$AN$7500,MATCH(AH$3,Команды!$A$2:$A$7500,0),$E119+2)=Команды!$AJ$17,TRUE,FALSE),,IF(INDEX(Команды!$A$2:$AN$7500,MATCH(AH$3,Команды!$A$2:$A$7500,0),$E119+2)=Команды!$AJ$18,TRUE,FALSE),,IF(INDEX(Команды!$A$2:$AN$7500,MATCH(AH$3,Команды!$A$2:$A$7500,0),$E119+2)=Команды!$AJ$19,TRUE,FALSE)),INDEX(Команды!$AJ$2:$AK$19,MATCH(INDEX(Команды!$A$2:$AN$7500,MATCH(AH$3,Команды!$A$2:$A$7500,0),$E119+2),Команды!$AJ$2:$AJ$19,0),2),0)</f>
        <v>0</v>
      </c>
      <c r="AI119" s="175">
        <f>IF(OR(IF(INDEX(Команды!$A$2:$AN$7500,MATCH(AH$3,Команды!$A$2:$A$7500,0),$E119+2)=Команды!$AJ$2,TRUE,FALSE),IF(INDEX(Команды!$A$2:$AN$7500,MATCH(AH$3,Команды!$A$2:$A$7500,0),$E119+2)=Команды!$AJ$3,TRUE,FALSE),IF(INDEX(Команды!$A$2:$AN$7500,MATCH(AH$3,Команды!$A$2:$A$7500,0),$E119+2)=Команды!$AJ$4,TRUE,FALSE),IF(INDEX(Команды!$A$2:$AN$7500,MATCH(AH$3,Команды!$A$2:$A$7500,0),$E119+2)=Команды!$AJ$5,TRUE,FALSE),IF(INDEX(Команды!$A$2:$AN$7500,MATCH(AH$3,Команды!$A$2:$A$7500,0),$E119+2)=Команды!$AJ$6,TRUE,FALSE),IF(INDEX(Команды!$A$2:$AN$7500,MATCH(AH$3,Команды!$A$2:$A$7500,0),$E119+2)=Команды!$AJ$7,TRUE,FALSE),IF(INDEX(Команды!$A$2:$AN$7500,MATCH(AH$3,Команды!$A$2:$A$7500,0),$E119+2)=Команды!$AJ$8,TRUE,FALSE),IF(INDEX(Команды!$A$2:$AN$7500,MATCH(AH$3,Команды!$A$2:$A$7500,0),$E119+2)=Команды!$AJ$9,TRUE,FALSE),IF(INDEX(Команды!$A$2:$AN$7500,MATCH(AH$3,Команды!$A$2:$A$7500,0),$E119+2)=Команды!$AJ$10,TRUE,FALSE),IF(INDEX(Команды!$A$2:$AN$7500,MATCH(AH$3,Команды!$A$2:$A$7500,0),$E119+2)=Команды!$AJ$11,TRUE,FALSE),IF(INDEX(Команды!$A$2:$AN$7500,MATCH(AH$3,Команды!$A$2:$A$7500,0),$E119+2)=Команды!$AJ$12,TRUE,FALSE),IF(INDEX(Команды!$A$2:$AN$7500,MATCH(AH$3,Команды!$A$2:$A$7500,0),$E119+2)=Команды!$AJ$13,TRUE,FALSE),IF(INDEX(Команды!$A$2:$AN$7500,MATCH(AH$3,Команды!$A$2:$A$7500,0),$E119+2)=Команды!$AJ$14,TRUE,FALSE),IF(INDEX(Команды!$A$2:$AN$7500,MATCH(AH$3,Команды!$A$2:$A$7500,0),$E119+2)=Команды!$AJ$15,TRUE,FALSE),IF(INDEX(Команды!$A$2:$AN$7500,MATCH(AH$3,Команды!$A$2:$A$7500,0),$E119+2)=Команды!$AJ$16,TRUE,FALSE),IF(INDEX(Команды!$A$2:$AN$7500,MATCH(AH$3,Команды!$A$2:$A$7500,0),$E119+2)=Команды!$AJ$17,TRUE,FALSE),IF(INDEX(Команды!$A$2:$AN$7500,MATCH(AH$3,Команды!$A$2:$A$7500,0),$E119+2)=Команды!$AJ$18,TRUE,FALSE),IF(INDEX(Команды!$A$2:$AN$7500,MATCH(AH$3,Команды!$A$2:$A$7500,0),$E119+2)=Команды!$AJ$19,TRUE,FALSE)),INDEX(Команды!$AJ$2:$AL$19,MATCH(INDEX(Команды!$A$2:$AN$7500,MATCH(AH$3,Команды!$A$2:$A$7500,0),$E119+2),Команды!$AJ$2:$AJ$19,0),3),0)</f>
        <v>0</v>
      </c>
      <c r="AJ119" s="342"/>
      <c r="AK119" s="174">
        <f>IF(OR(IF(INDEX(Команды!$A$2:$AN$7500,MATCH(AK$3,Команды!$A$2:$A$7500,0),$E119+2)=Команды!$AJ$2,TRUE,FALSE),IF(INDEX(Команды!$A$2:$AN$7500,MATCH(AK$3,Команды!$A$2:$A$7500,0),$E119+2)=Команды!$AJ$3,TRUE,FALSE),IF(INDEX(Команды!$A$2:$AN$7500,MATCH(AK$3,Команды!$A$2:$A$7500,0),$E119+2)=Команды!$AJ$4,TRUE,FALSE),IF(INDEX(Команды!$A$2:$AN$7500,MATCH(AK$3,Команды!$A$2:$A$7500,0),$E119+2)=Команды!$AJ$5,TRUE,FALSE),IF(INDEX(Команды!$A$2:$AN$7500,MATCH(AK$3,Команды!$A$2:$A$7500,0),$E119+2)=Команды!$AJ$6,TRUE,FALSE),IF(INDEX(Команды!$A$2:$AN$7500,MATCH(AK$3,Команды!$A$2:$A$7500,0),$E119+2)=Команды!$AJ$7,TRUE,FALSE),IF(INDEX(Команды!$A$2:$AN$7500,MATCH(AK$3,Команды!$A$2:$A$7500,0),$E119+2)=Команды!$AJ$8,TRUE,FALSE),IF(INDEX(Команды!$A$2:$AN$7500,MATCH(AK$3,Команды!$A$2:$A$7500,0),$E119+2)=Команды!$AJ$9,TRUE,FALSE),IF(INDEX(Команды!$A$2:$AN$7500,MATCH(AK$3,Команды!$A$2:$A$7500,0),$E119+2)=Команды!$AJ$10,TRUE,FALSE),IF(INDEX(Команды!$A$2:$AN$7500,MATCH(AK$3,Команды!$A$2:$A$7500,0),$E119+2)=Команды!$AJ$11,TRUE,FALSE),IF(INDEX(Команды!$A$2:$AN$7500,MATCH(AK$3,Команды!$A$2:$A$7500,0),$E119+2)=Команды!$AJ$12,TRUE,FALSE),IF(INDEX(Команды!$A$2:$AN$7500,MATCH(AK$3,Команды!$A$2:$A$7500,0),$E119+2)=Команды!$AJ$13,TRUE,FALSE),IF(INDEX(Команды!$A$2:$AN$7500,MATCH(AK$3,Команды!$A$2:$A$7500,0),$E119+2)=Команды!$AJ$14,TRUE,FALSE),IF(INDEX(Команды!$A$2:$AN$7500,MATCH(AK$3,Команды!$A$2:$A$7500,0),$E119+2)=Команды!$AJ$15,TRUE,FALSE),IF(INDEX(Команды!$A$2:$AN$7500,MATCH(AK$3,Команды!$A$2:$A$7500,0),$E119+2)=Команды!$AJ$16,TRUE,FALSE),,IF(INDEX(Команды!$A$2:$AN$7500,MATCH(AK$3,Команды!$A$2:$A$7500,0),$E119+2)=Команды!$AJ$17,TRUE,FALSE),,IF(INDEX(Команды!$A$2:$AN$7500,MATCH(AK$3,Команды!$A$2:$A$7500,0),$E119+2)=Команды!$AJ$18,TRUE,FALSE),,IF(INDEX(Команды!$A$2:$AN$7500,MATCH(AK$3,Команды!$A$2:$A$7500,0),$E119+2)=Команды!$AJ$19,TRUE,FALSE)),INDEX(Команды!$AJ$2:$AK$19,MATCH(INDEX(Команды!$A$2:$AN$7500,MATCH(AK$3,Команды!$A$2:$A$7500,0),$E119+2),Команды!$AJ$2:$AJ$19,0),2),0)</f>
        <v>0</v>
      </c>
      <c r="AL119" s="175">
        <f>IF(OR(IF(INDEX(Команды!$A$2:$AN$7500,MATCH(AK$3,Команды!$A$2:$A$7500,0),$E119+2)=Команды!$AJ$2,TRUE,FALSE),IF(INDEX(Команды!$A$2:$AN$7500,MATCH(AK$3,Команды!$A$2:$A$7500,0),$E119+2)=Команды!$AJ$3,TRUE,FALSE),IF(INDEX(Команды!$A$2:$AN$7500,MATCH(AK$3,Команды!$A$2:$A$7500,0),$E119+2)=Команды!$AJ$4,TRUE,FALSE),IF(INDEX(Команды!$A$2:$AN$7500,MATCH(AK$3,Команды!$A$2:$A$7500,0),$E119+2)=Команды!$AJ$5,TRUE,FALSE),IF(INDEX(Команды!$A$2:$AN$7500,MATCH(AK$3,Команды!$A$2:$A$7500,0),$E119+2)=Команды!$AJ$6,TRUE,FALSE),IF(INDEX(Команды!$A$2:$AN$7500,MATCH(AK$3,Команды!$A$2:$A$7500,0),$E119+2)=Команды!$AJ$7,TRUE,FALSE),IF(INDEX(Команды!$A$2:$AN$7500,MATCH(AK$3,Команды!$A$2:$A$7500,0),$E119+2)=Команды!$AJ$8,TRUE,FALSE),IF(INDEX(Команды!$A$2:$AN$7500,MATCH(AK$3,Команды!$A$2:$A$7500,0),$E119+2)=Команды!$AJ$9,TRUE,FALSE),IF(INDEX(Команды!$A$2:$AN$7500,MATCH(AK$3,Команды!$A$2:$A$7500,0),$E119+2)=Команды!$AJ$10,TRUE,FALSE),IF(INDEX(Команды!$A$2:$AN$7500,MATCH(AK$3,Команды!$A$2:$A$7500,0),$E119+2)=Команды!$AJ$11,TRUE,FALSE),IF(INDEX(Команды!$A$2:$AN$7500,MATCH(AK$3,Команды!$A$2:$A$7500,0),$E119+2)=Команды!$AJ$12,TRUE,FALSE),IF(INDEX(Команды!$A$2:$AN$7500,MATCH(AK$3,Команды!$A$2:$A$7500,0),$E119+2)=Команды!$AJ$13,TRUE,FALSE),IF(INDEX(Команды!$A$2:$AN$7500,MATCH(AK$3,Команды!$A$2:$A$7500,0),$E119+2)=Команды!$AJ$14,TRUE,FALSE),IF(INDEX(Команды!$A$2:$AN$7500,MATCH(AK$3,Команды!$A$2:$A$7500,0),$E119+2)=Команды!$AJ$15,TRUE,FALSE),IF(INDEX(Команды!$A$2:$AN$7500,MATCH(AK$3,Команды!$A$2:$A$7500,0),$E119+2)=Команды!$AJ$16,TRUE,FALSE),IF(INDEX(Команды!$A$2:$AN$7500,MATCH(AK$3,Команды!$A$2:$A$7500,0),$E119+2)=Команды!$AJ$17,TRUE,FALSE),IF(INDEX(Команды!$A$2:$AN$7500,MATCH(AK$3,Команды!$A$2:$A$7500,0),$E119+2)=Команды!$AJ$18,TRUE,FALSE),IF(INDEX(Команды!$A$2:$AN$7500,MATCH(AK$3,Команды!$A$2:$A$7500,0),$E119+2)=Команды!$AJ$19,TRUE,FALSE)),INDEX(Команды!$AJ$2:$AL$19,MATCH(INDEX(Команды!$A$2:$AN$7500,MATCH(AK$3,Команды!$A$2:$A$7500,0),$E119+2),Команды!$AJ$2:$AJ$19,0),3),0)</f>
        <v>0</v>
      </c>
      <c r="AM119" s="342"/>
      <c r="AN119" s="174">
        <f>IF(OR(IF(INDEX(Команды!$A$2:$AN$7500,MATCH(AN$3,Команды!$A$2:$A$7500,0),$E119+2)=Команды!$AJ$2,TRUE,FALSE),IF(INDEX(Команды!$A$2:$AN$7500,MATCH(AN$3,Команды!$A$2:$A$7500,0),$E119+2)=Команды!$AJ$3,TRUE,FALSE),IF(INDEX(Команды!$A$2:$AN$7500,MATCH(AN$3,Команды!$A$2:$A$7500,0),$E119+2)=Команды!$AJ$4,TRUE,FALSE),IF(INDEX(Команды!$A$2:$AN$7500,MATCH(AN$3,Команды!$A$2:$A$7500,0),$E119+2)=Команды!$AJ$5,TRUE,FALSE),IF(INDEX(Команды!$A$2:$AN$7500,MATCH(AN$3,Команды!$A$2:$A$7500,0),$E119+2)=Команды!$AJ$6,TRUE,FALSE),IF(INDEX(Команды!$A$2:$AN$7500,MATCH(AN$3,Команды!$A$2:$A$7500,0),$E119+2)=Команды!$AJ$7,TRUE,FALSE),IF(INDEX(Команды!$A$2:$AN$7500,MATCH(AN$3,Команды!$A$2:$A$7500,0),$E119+2)=Команды!$AJ$8,TRUE,FALSE),IF(INDEX(Команды!$A$2:$AN$7500,MATCH(AN$3,Команды!$A$2:$A$7500,0),$E119+2)=Команды!$AJ$9,TRUE,FALSE),IF(INDEX(Команды!$A$2:$AN$7500,MATCH(AN$3,Команды!$A$2:$A$7500,0),$E119+2)=Команды!$AJ$10,TRUE,FALSE),IF(INDEX(Команды!$A$2:$AN$7500,MATCH(AN$3,Команды!$A$2:$A$7500,0),$E119+2)=Команды!$AJ$11,TRUE,FALSE),IF(INDEX(Команды!$A$2:$AN$7500,MATCH(AN$3,Команды!$A$2:$A$7500,0),$E119+2)=Команды!$AJ$12,TRUE,FALSE),IF(INDEX(Команды!$A$2:$AN$7500,MATCH(AN$3,Команды!$A$2:$A$7500,0),$E119+2)=Команды!$AJ$13,TRUE,FALSE),IF(INDEX(Команды!$A$2:$AN$7500,MATCH(AN$3,Команды!$A$2:$A$7500,0),$E119+2)=Команды!$AJ$14,TRUE,FALSE),IF(INDEX(Команды!$A$2:$AN$7500,MATCH(AN$3,Команды!$A$2:$A$7500,0),$E119+2)=Команды!$AJ$15,TRUE,FALSE),IF(INDEX(Команды!$A$2:$AN$7500,MATCH(AN$3,Команды!$A$2:$A$7500,0),$E119+2)=Команды!$AJ$16,TRUE,FALSE),,IF(INDEX(Команды!$A$2:$AN$7500,MATCH(AN$3,Команды!$A$2:$A$7500,0),$E119+2)=Команды!$AJ$17,TRUE,FALSE),,IF(INDEX(Команды!$A$2:$AN$7500,MATCH(AN$3,Команды!$A$2:$A$7500,0),$E119+2)=Команды!$AJ$18,TRUE,FALSE),,IF(INDEX(Команды!$A$2:$AN$7500,MATCH(AN$3,Команды!$A$2:$A$7500,0),$E119+2)=Команды!$AJ$19,TRUE,FALSE)),INDEX(Команды!$AJ$2:$AK$19,MATCH(INDEX(Команды!$A$2:$AN$7500,MATCH(AN$3,Команды!$A$2:$A$7500,0),$E119+2),Команды!$AJ$2:$AJ$19,0),2),0)</f>
        <v>0</v>
      </c>
      <c r="AO119" s="175">
        <f>IF(OR(IF(INDEX(Команды!$A$2:$AN$7500,MATCH(AN$3,Команды!$A$2:$A$7500,0),$E119+2)=Команды!$AJ$2,TRUE,FALSE),IF(INDEX(Команды!$A$2:$AN$7500,MATCH(AN$3,Команды!$A$2:$A$7500,0),$E119+2)=Команды!$AJ$3,TRUE,FALSE),IF(INDEX(Команды!$A$2:$AN$7500,MATCH(AN$3,Команды!$A$2:$A$7500,0),$E119+2)=Команды!$AJ$4,TRUE,FALSE),IF(INDEX(Команды!$A$2:$AN$7500,MATCH(AN$3,Команды!$A$2:$A$7500,0),$E119+2)=Команды!$AJ$5,TRUE,FALSE),IF(INDEX(Команды!$A$2:$AN$7500,MATCH(AN$3,Команды!$A$2:$A$7500,0),$E119+2)=Команды!$AJ$6,TRUE,FALSE),IF(INDEX(Команды!$A$2:$AN$7500,MATCH(AN$3,Команды!$A$2:$A$7500,0),$E119+2)=Команды!$AJ$7,TRUE,FALSE),IF(INDEX(Команды!$A$2:$AN$7500,MATCH(AN$3,Команды!$A$2:$A$7500,0),$E119+2)=Команды!$AJ$8,TRUE,FALSE),IF(INDEX(Команды!$A$2:$AN$7500,MATCH(AN$3,Команды!$A$2:$A$7500,0),$E119+2)=Команды!$AJ$9,TRUE,FALSE),IF(INDEX(Команды!$A$2:$AN$7500,MATCH(AN$3,Команды!$A$2:$A$7500,0),$E119+2)=Команды!$AJ$10,TRUE,FALSE),IF(INDEX(Команды!$A$2:$AN$7500,MATCH(AN$3,Команды!$A$2:$A$7500,0),$E119+2)=Команды!$AJ$11,TRUE,FALSE),IF(INDEX(Команды!$A$2:$AN$7500,MATCH(AN$3,Команды!$A$2:$A$7500,0),$E119+2)=Команды!$AJ$12,TRUE,FALSE),IF(INDEX(Команды!$A$2:$AN$7500,MATCH(AN$3,Команды!$A$2:$A$7500,0),$E119+2)=Команды!$AJ$13,TRUE,FALSE),IF(INDEX(Команды!$A$2:$AN$7500,MATCH(AN$3,Команды!$A$2:$A$7500,0),$E119+2)=Команды!$AJ$14,TRUE,FALSE),IF(INDEX(Команды!$A$2:$AN$7500,MATCH(AN$3,Команды!$A$2:$A$7500,0),$E119+2)=Команды!$AJ$15,TRUE,FALSE),IF(INDEX(Команды!$A$2:$AN$7500,MATCH(AN$3,Команды!$A$2:$A$7500,0),$E119+2)=Команды!$AJ$16,TRUE,FALSE),IF(INDEX(Команды!$A$2:$AN$7500,MATCH(AN$3,Команды!$A$2:$A$7500,0),$E119+2)=Команды!$AJ$17,TRUE,FALSE),IF(INDEX(Команды!$A$2:$AN$7500,MATCH(AN$3,Команды!$A$2:$A$7500,0),$E119+2)=Команды!$AJ$18,TRUE,FALSE),IF(INDEX(Команды!$A$2:$AN$7500,MATCH(AN$3,Команды!$A$2:$A$7500,0),$E119+2)=Команды!$AJ$19,TRUE,FALSE)),INDEX(Команды!$AJ$2:$AL$19,MATCH(INDEX(Команды!$A$2:$AN$7500,MATCH(AN$3,Команды!$A$2:$A$7500,0),$E119+2),Команды!$AJ$2:$AJ$19,0),3),0)</f>
        <v>0</v>
      </c>
      <c r="AP119" s="342"/>
      <c r="AQ119" s="174">
        <f>IF(OR(IF(INDEX(Команды!$A$2:$AN$7500,MATCH(AQ$3,Команды!$A$2:$A$7500,0),$E119+2)=Команды!$AJ$2,TRUE,FALSE),IF(INDEX(Команды!$A$2:$AN$7500,MATCH(AQ$3,Команды!$A$2:$A$7500,0),$E119+2)=Команды!$AJ$3,TRUE,FALSE),IF(INDEX(Команды!$A$2:$AN$7500,MATCH(AQ$3,Команды!$A$2:$A$7500,0),$E119+2)=Команды!$AJ$4,TRUE,FALSE),IF(INDEX(Команды!$A$2:$AN$7500,MATCH(AQ$3,Команды!$A$2:$A$7500,0),$E119+2)=Команды!$AJ$5,TRUE,FALSE),IF(INDEX(Команды!$A$2:$AN$7500,MATCH(AQ$3,Команды!$A$2:$A$7500,0),$E119+2)=Команды!$AJ$6,TRUE,FALSE),IF(INDEX(Команды!$A$2:$AN$7500,MATCH(AQ$3,Команды!$A$2:$A$7500,0),$E119+2)=Команды!$AJ$7,TRUE,FALSE),IF(INDEX(Команды!$A$2:$AN$7500,MATCH(AQ$3,Команды!$A$2:$A$7500,0),$E119+2)=Команды!$AJ$8,TRUE,FALSE),IF(INDEX(Команды!$A$2:$AN$7500,MATCH(AQ$3,Команды!$A$2:$A$7500,0),$E119+2)=Команды!$AJ$9,TRUE,FALSE),IF(INDEX(Команды!$A$2:$AN$7500,MATCH(AQ$3,Команды!$A$2:$A$7500,0),$E119+2)=Команды!$AJ$10,TRUE,FALSE),IF(INDEX(Команды!$A$2:$AN$7500,MATCH(AQ$3,Команды!$A$2:$A$7500,0),$E119+2)=Команды!$AJ$11,TRUE,FALSE),IF(INDEX(Команды!$A$2:$AN$7500,MATCH(AQ$3,Команды!$A$2:$A$7500,0),$E119+2)=Команды!$AJ$12,TRUE,FALSE),IF(INDEX(Команды!$A$2:$AN$7500,MATCH(AQ$3,Команды!$A$2:$A$7500,0),$E119+2)=Команды!$AJ$13,TRUE,FALSE),IF(INDEX(Команды!$A$2:$AN$7500,MATCH(AQ$3,Команды!$A$2:$A$7500,0),$E119+2)=Команды!$AJ$14,TRUE,FALSE),IF(INDEX(Команды!$A$2:$AN$7500,MATCH(AQ$3,Команды!$A$2:$A$7500,0),$E119+2)=Команды!$AJ$15,TRUE,FALSE),IF(INDEX(Команды!$A$2:$AN$7500,MATCH(AQ$3,Команды!$A$2:$A$7500,0),$E119+2)=Команды!$AJ$16,TRUE,FALSE),,IF(INDEX(Команды!$A$2:$AN$7500,MATCH(AQ$3,Команды!$A$2:$A$7500,0),$E119+2)=Команды!$AJ$17,TRUE,FALSE),,IF(INDEX(Команды!$A$2:$AN$7500,MATCH(AQ$3,Команды!$A$2:$A$7500,0),$E119+2)=Команды!$AJ$18,TRUE,FALSE),,IF(INDEX(Команды!$A$2:$AN$7500,MATCH(AQ$3,Команды!$A$2:$A$7500,0),$E119+2)=Команды!$AJ$19,TRUE,FALSE)),INDEX(Команды!$AJ$2:$AK$19,MATCH(INDEX(Команды!$A$2:$AN$7500,MATCH(AQ$3,Команды!$A$2:$A$7500,0),$E119+2),Команды!$AJ$2:$AJ$19,0),2),0)</f>
        <v>0</v>
      </c>
      <c r="AR119" s="175">
        <f>IF(OR(IF(INDEX(Команды!$A$2:$AN$7500,MATCH(AQ$3,Команды!$A$2:$A$7500,0),$E119+2)=Команды!$AJ$2,TRUE,FALSE),IF(INDEX(Команды!$A$2:$AN$7500,MATCH(AQ$3,Команды!$A$2:$A$7500,0),$E119+2)=Команды!$AJ$3,TRUE,FALSE),IF(INDEX(Команды!$A$2:$AN$7500,MATCH(AQ$3,Команды!$A$2:$A$7500,0),$E119+2)=Команды!$AJ$4,TRUE,FALSE),IF(INDEX(Команды!$A$2:$AN$7500,MATCH(AQ$3,Команды!$A$2:$A$7500,0),$E119+2)=Команды!$AJ$5,TRUE,FALSE),IF(INDEX(Команды!$A$2:$AN$7500,MATCH(AQ$3,Команды!$A$2:$A$7500,0),$E119+2)=Команды!$AJ$6,TRUE,FALSE),IF(INDEX(Команды!$A$2:$AN$7500,MATCH(AQ$3,Команды!$A$2:$A$7500,0),$E119+2)=Команды!$AJ$7,TRUE,FALSE),IF(INDEX(Команды!$A$2:$AN$7500,MATCH(AQ$3,Команды!$A$2:$A$7500,0),$E119+2)=Команды!$AJ$8,TRUE,FALSE),IF(INDEX(Команды!$A$2:$AN$7500,MATCH(AQ$3,Команды!$A$2:$A$7500,0),$E119+2)=Команды!$AJ$9,TRUE,FALSE),IF(INDEX(Команды!$A$2:$AN$7500,MATCH(AQ$3,Команды!$A$2:$A$7500,0),$E119+2)=Команды!$AJ$10,TRUE,FALSE),IF(INDEX(Команды!$A$2:$AN$7500,MATCH(AQ$3,Команды!$A$2:$A$7500,0),$E119+2)=Команды!$AJ$11,TRUE,FALSE),IF(INDEX(Команды!$A$2:$AN$7500,MATCH(AQ$3,Команды!$A$2:$A$7500,0),$E119+2)=Команды!$AJ$12,TRUE,FALSE),IF(INDEX(Команды!$A$2:$AN$7500,MATCH(AQ$3,Команды!$A$2:$A$7500,0),$E119+2)=Команды!$AJ$13,TRUE,FALSE),IF(INDEX(Команды!$A$2:$AN$7500,MATCH(AQ$3,Команды!$A$2:$A$7500,0),$E119+2)=Команды!$AJ$14,TRUE,FALSE),IF(INDEX(Команды!$A$2:$AN$7500,MATCH(AQ$3,Команды!$A$2:$A$7500,0),$E119+2)=Команды!$AJ$15,TRUE,FALSE),IF(INDEX(Команды!$A$2:$AN$7500,MATCH(AQ$3,Команды!$A$2:$A$7500,0),$E119+2)=Команды!$AJ$16,TRUE,FALSE),IF(INDEX(Команды!$A$2:$AN$7500,MATCH(AQ$3,Команды!$A$2:$A$7500,0),$E119+2)=Команды!$AJ$17,TRUE,FALSE),IF(INDEX(Команды!$A$2:$AN$7500,MATCH(AQ$3,Команды!$A$2:$A$7500,0),$E119+2)=Команды!$AJ$18,TRUE,FALSE),IF(INDEX(Команды!$A$2:$AN$7500,MATCH(AQ$3,Команды!$A$2:$A$7500,0),$E119+2)=Команды!$AJ$19,TRUE,FALSE)),INDEX(Команды!$AJ$2:$AL$19,MATCH(INDEX(Команды!$A$2:$AN$7500,MATCH(AQ$3,Команды!$A$2:$A$7500,0),$E119+2),Команды!$AJ$2:$AJ$19,0),3),0)</f>
        <v>0</v>
      </c>
      <c r="AS119" s="342"/>
      <c r="AT119" s="174">
        <f>IF(OR(IF(INDEX(Команды!$A$2:$AN$7500,MATCH(AT$3,Команды!$A$2:$A$7500,0),$E119+2)=Команды!$AJ$2,TRUE,FALSE),IF(INDEX(Команды!$A$2:$AN$7500,MATCH(AT$3,Команды!$A$2:$A$7500,0),$E119+2)=Команды!$AJ$3,TRUE,FALSE),IF(INDEX(Команды!$A$2:$AN$7500,MATCH(AT$3,Команды!$A$2:$A$7500,0),$E119+2)=Команды!$AJ$4,TRUE,FALSE),IF(INDEX(Команды!$A$2:$AN$7500,MATCH(AT$3,Команды!$A$2:$A$7500,0),$E119+2)=Команды!$AJ$5,TRUE,FALSE),IF(INDEX(Команды!$A$2:$AN$7500,MATCH(AT$3,Команды!$A$2:$A$7500,0),$E119+2)=Команды!$AJ$6,TRUE,FALSE),IF(INDEX(Команды!$A$2:$AN$7500,MATCH(AT$3,Команды!$A$2:$A$7500,0),$E119+2)=Команды!$AJ$7,TRUE,FALSE),IF(INDEX(Команды!$A$2:$AN$7500,MATCH(AT$3,Команды!$A$2:$A$7500,0),$E119+2)=Команды!$AJ$8,TRUE,FALSE),IF(INDEX(Команды!$A$2:$AN$7500,MATCH(AT$3,Команды!$A$2:$A$7500,0),$E119+2)=Команды!$AJ$9,TRUE,FALSE),IF(INDEX(Команды!$A$2:$AN$7500,MATCH(AT$3,Команды!$A$2:$A$7500,0),$E119+2)=Команды!$AJ$10,TRUE,FALSE),IF(INDEX(Команды!$A$2:$AN$7500,MATCH(AT$3,Команды!$A$2:$A$7500,0),$E119+2)=Команды!$AJ$11,TRUE,FALSE),IF(INDEX(Команды!$A$2:$AN$7500,MATCH(AT$3,Команды!$A$2:$A$7500,0),$E119+2)=Команды!$AJ$12,TRUE,FALSE),IF(INDEX(Команды!$A$2:$AN$7500,MATCH(AT$3,Команды!$A$2:$A$7500,0),$E119+2)=Команды!$AJ$13,TRUE,FALSE),IF(INDEX(Команды!$A$2:$AN$7500,MATCH(AT$3,Команды!$A$2:$A$7500,0),$E119+2)=Команды!$AJ$14,TRUE,FALSE),IF(INDEX(Команды!$A$2:$AN$7500,MATCH(AT$3,Команды!$A$2:$A$7500,0),$E119+2)=Команды!$AJ$15,TRUE,FALSE),IF(INDEX(Команды!$A$2:$AN$7500,MATCH(AT$3,Команды!$A$2:$A$7500,0),$E119+2)=Команды!$AJ$16,TRUE,FALSE),,IF(INDEX(Команды!$A$2:$AN$7500,MATCH(AT$3,Команды!$A$2:$A$7500,0),$E119+2)=Команды!$AJ$17,TRUE,FALSE),,IF(INDEX(Команды!$A$2:$AN$7500,MATCH(AT$3,Команды!$A$2:$A$7500,0),$E119+2)=Команды!$AJ$18,TRUE,FALSE),,IF(INDEX(Команды!$A$2:$AN$7500,MATCH(AT$3,Команды!$A$2:$A$7500,0),$E119+2)=Команды!$AJ$19,TRUE,FALSE)),INDEX(Команды!$AJ$2:$AK$19,MATCH(INDEX(Команды!$A$2:$AN$7500,MATCH(AT$3,Команды!$A$2:$A$7500,0),$E119+2),Команды!$AJ$2:$AJ$19,0),2),0)</f>
        <v>0</v>
      </c>
      <c r="AU119" s="175">
        <f>IF(OR(IF(INDEX(Команды!$A$2:$AN$7500,MATCH(AT$3,Команды!$A$2:$A$7500,0),$E119+2)=Команды!$AJ$2,TRUE,FALSE),IF(INDEX(Команды!$A$2:$AN$7500,MATCH(AT$3,Команды!$A$2:$A$7500,0),$E119+2)=Команды!$AJ$3,TRUE,FALSE),IF(INDEX(Команды!$A$2:$AN$7500,MATCH(AT$3,Команды!$A$2:$A$7500,0),$E119+2)=Команды!$AJ$4,TRUE,FALSE),IF(INDEX(Команды!$A$2:$AN$7500,MATCH(AT$3,Команды!$A$2:$A$7500,0),$E119+2)=Команды!$AJ$5,TRUE,FALSE),IF(INDEX(Команды!$A$2:$AN$7500,MATCH(AT$3,Команды!$A$2:$A$7500,0),$E119+2)=Команды!$AJ$6,TRUE,FALSE),IF(INDEX(Команды!$A$2:$AN$7500,MATCH(AT$3,Команды!$A$2:$A$7500,0),$E119+2)=Команды!$AJ$7,TRUE,FALSE),IF(INDEX(Команды!$A$2:$AN$7500,MATCH(AT$3,Команды!$A$2:$A$7500,0),$E119+2)=Команды!$AJ$8,TRUE,FALSE),IF(INDEX(Команды!$A$2:$AN$7500,MATCH(AT$3,Команды!$A$2:$A$7500,0),$E119+2)=Команды!$AJ$9,TRUE,FALSE),IF(INDEX(Команды!$A$2:$AN$7500,MATCH(AT$3,Команды!$A$2:$A$7500,0),$E119+2)=Команды!$AJ$10,TRUE,FALSE),IF(INDEX(Команды!$A$2:$AN$7500,MATCH(AT$3,Команды!$A$2:$A$7500,0),$E119+2)=Команды!$AJ$11,TRUE,FALSE),IF(INDEX(Команды!$A$2:$AN$7500,MATCH(AT$3,Команды!$A$2:$A$7500,0),$E119+2)=Команды!$AJ$12,TRUE,FALSE),IF(INDEX(Команды!$A$2:$AN$7500,MATCH(AT$3,Команды!$A$2:$A$7500,0),$E119+2)=Команды!$AJ$13,TRUE,FALSE),IF(INDEX(Команды!$A$2:$AN$7500,MATCH(AT$3,Команды!$A$2:$A$7500,0),$E119+2)=Команды!$AJ$14,TRUE,FALSE),IF(INDEX(Команды!$A$2:$AN$7500,MATCH(AT$3,Команды!$A$2:$A$7500,0),$E119+2)=Команды!$AJ$15,TRUE,FALSE),IF(INDEX(Команды!$A$2:$AN$7500,MATCH(AT$3,Команды!$A$2:$A$7500,0),$E119+2)=Команды!$AJ$16,TRUE,FALSE),IF(INDEX(Команды!$A$2:$AN$7500,MATCH(AT$3,Команды!$A$2:$A$7500,0),$E119+2)=Команды!$AJ$17,TRUE,FALSE),IF(INDEX(Команды!$A$2:$AN$7500,MATCH(AT$3,Команды!$A$2:$A$7500,0),$E119+2)=Команды!$AJ$18,TRUE,FALSE),IF(INDEX(Команды!$A$2:$AN$7500,MATCH(AT$3,Команды!$A$2:$A$7500,0),$E119+2)=Команды!$AJ$19,TRUE,FALSE)),INDEX(Команды!$AJ$2:$AL$19,MATCH(INDEX(Команды!$A$2:$AN$7500,MATCH(AT$3,Команды!$A$2:$A$7500,0),$E119+2),Команды!$AJ$2:$AJ$19,0),3),0)</f>
        <v>0</v>
      </c>
      <c r="AV119" s="342"/>
      <c r="AW119" s="174">
        <f>IF(OR(IF(INDEX(Команды!$A$2:$AN$7500,MATCH(AW$3,Команды!$A$2:$A$7500,0),$E119+2)=Команды!$AJ$2,TRUE,FALSE),IF(INDEX(Команды!$A$2:$AN$7500,MATCH(AW$3,Команды!$A$2:$A$7500,0),$E119+2)=Команды!$AJ$3,TRUE,FALSE),IF(INDEX(Команды!$A$2:$AN$7500,MATCH(AW$3,Команды!$A$2:$A$7500,0),$E119+2)=Команды!$AJ$4,TRUE,FALSE),IF(INDEX(Команды!$A$2:$AN$7500,MATCH(AW$3,Команды!$A$2:$A$7500,0),$E119+2)=Команды!$AJ$5,TRUE,FALSE),IF(INDEX(Команды!$A$2:$AN$7500,MATCH(AW$3,Команды!$A$2:$A$7500,0),$E119+2)=Команды!$AJ$6,TRUE,FALSE),IF(INDEX(Команды!$A$2:$AN$7500,MATCH(AW$3,Команды!$A$2:$A$7500,0),$E119+2)=Команды!$AJ$7,TRUE,FALSE),IF(INDEX(Команды!$A$2:$AN$7500,MATCH(AW$3,Команды!$A$2:$A$7500,0),$E119+2)=Команды!$AJ$8,TRUE,FALSE),IF(INDEX(Команды!$A$2:$AN$7500,MATCH(AW$3,Команды!$A$2:$A$7500,0),$E119+2)=Команды!$AJ$9,TRUE,FALSE),IF(INDEX(Команды!$A$2:$AN$7500,MATCH(AW$3,Команды!$A$2:$A$7500,0),$E119+2)=Команды!$AJ$10,TRUE,FALSE),IF(INDEX(Команды!$A$2:$AN$7500,MATCH(AW$3,Команды!$A$2:$A$7500,0),$E119+2)=Команды!$AJ$11,TRUE,FALSE),IF(INDEX(Команды!$A$2:$AN$7500,MATCH(AW$3,Команды!$A$2:$A$7500,0),$E119+2)=Команды!$AJ$12,TRUE,FALSE),IF(INDEX(Команды!$A$2:$AN$7500,MATCH(AW$3,Команды!$A$2:$A$7500,0),$E119+2)=Команды!$AJ$13,TRUE,FALSE),IF(INDEX(Команды!$A$2:$AN$7500,MATCH(AW$3,Команды!$A$2:$A$7500,0),$E119+2)=Команды!$AJ$14,TRUE,FALSE),IF(INDEX(Команды!$A$2:$AN$7500,MATCH(AW$3,Команды!$A$2:$A$7500,0),$E119+2)=Команды!$AJ$15,TRUE,FALSE),IF(INDEX(Команды!$A$2:$AN$7500,MATCH(AW$3,Команды!$A$2:$A$7500,0),$E119+2)=Команды!$AJ$16,TRUE,FALSE),,IF(INDEX(Команды!$A$2:$AN$7500,MATCH(AW$3,Команды!$A$2:$A$7500,0),$E119+2)=Команды!$AJ$17,TRUE,FALSE),,IF(INDEX(Команды!$A$2:$AN$7500,MATCH(AW$3,Команды!$A$2:$A$7500,0),$E119+2)=Команды!$AJ$18,TRUE,FALSE),,IF(INDEX(Команды!$A$2:$AN$7500,MATCH(AW$3,Команды!$A$2:$A$7500,0),$E119+2)=Команды!$AJ$19,TRUE,FALSE)),INDEX(Команды!$AJ$2:$AK$19,MATCH(INDEX(Команды!$A$2:$AN$7500,MATCH(AW$3,Команды!$A$2:$A$7500,0),$E119+2),Команды!$AJ$2:$AJ$19,0),2),0)</f>
        <v>0</v>
      </c>
      <c r="AX119" s="175">
        <f>IF(OR(IF(INDEX(Команды!$A$2:$AN$7500,MATCH(AW$3,Команды!$A$2:$A$7500,0),$E119+2)=Команды!$AJ$2,TRUE,FALSE),IF(INDEX(Команды!$A$2:$AN$7500,MATCH(AW$3,Команды!$A$2:$A$7500,0),$E119+2)=Команды!$AJ$3,TRUE,FALSE),IF(INDEX(Команды!$A$2:$AN$7500,MATCH(AW$3,Команды!$A$2:$A$7500,0),$E119+2)=Команды!$AJ$4,TRUE,FALSE),IF(INDEX(Команды!$A$2:$AN$7500,MATCH(AW$3,Команды!$A$2:$A$7500,0),$E119+2)=Команды!$AJ$5,TRUE,FALSE),IF(INDEX(Команды!$A$2:$AN$7500,MATCH(AW$3,Команды!$A$2:$A$7500,0),$E119+2)=Команды!$AJ$6,TRUE,FALSE),IF(INDEX(Команды!$A$2:$AN$7500,MATCH(AW$3,Команды!$A$2:$A$7500,0),$E119+2)=Команды!$AJ$7,TRUE,FALSE),IF(INDEX(Команды!$A$2:$AN$7500,MATCH(AW$3,Команды!$A$2:$A$7500,0),$E119+2)=Команды!$AJ$8,TRUE,FALSE),IF(INDEX(Команды!$A$2:$AN$7500,MATCH(AW$3,Команды!$A$2:$A$7500,0),$E119+2)=Команды!$AJ$9,TRUE,FALSE),IF(INDEX(Команды!$A$2:$AN$7500,MATCH(AW$3,Команды!$A$2:$A$7500,0),$E119+2)=Команды!$AJ$10,TRUE,FALSE),IF(INDEX(Команды!$A$2:$AN$7500,MATCH(AW$3,Команды!$A$2:$A$7500,0),$E119+2)=Команды!$AJ$11,TRUE,FALSE),IF(INDEX(Команды!$A$2:$AN$7500,MATCH(AW$3,Команды!$A$2:$A$7500,0),$E119+2)=Команды!$AJ$12,TRUE,FALSE),IF(INDEX(Команды!$A$2:$AN$7500,MATCH(AW$3,Команды!$A$2:$A$7500,0),$E119+2)=Команды!$AJ$13,TRUE,FALSE),IF(INDEX(Команды!$A$2:$AN$7500,MATCH(AW$3,Команды!$A$2:$A$7500,0),$E119+2)=Команды!$AJ$14,TRUE,FALSE),IF(INDEX(Команды!$A$2:$AN$7500,MATCH(AW$3,Команды!$A$2:$A$7500,0),$E119+2)=Команды!$AJ$15,TRUE,FALSE),IF(INDEX(Команды!$A$2:$AN$7500,MATCH(AW$3,Команды!$A$2:$A$7500,0),$E119+2)=Команды!$AJ$16,TRUE,FALSE),IF(INDEX(Команды!$A$2:$AN$7500,MATCH(AW$3,Команды!$A$2:$A$7500,0),$E119+2)=Команды!$AJ$17,TRUE,FALSE),IF(INDEX(Команды!$A$2:$AN$7500,MATCH(AW$3,Команды!$A$2:$A$7500,0),$E119+2)=Команды!$AJ$18,TRUE,FALSE),IF(INDEX(Команды!$A$2:$AN$7500,MATCH(AW$3,Команды!$A$2:$A$7500,0),$E119+2)=Команды!$AJ$19,TRUE,FALSE)),INDEX(Команды!$AJ$2:$AL$19,MATCH(INDEX(Команды!$A$2:$AN$7500,MATCH(AW$3,Команды!$A$2:$A$7500,0),$E119+2),Команды!$AJ$2:$AJ$19,0),3),0)</f>
        <v>0</v>
      </c>
      <c r="AY119" s="342"/>
      <c r="AZ119" s="174">
        <f>IF(OR(IF(INDEX(Команды!$A$2:$AN$7500,MATCH(AZ$3,Команды!$A$2:$A$7500,0),$E119+2)=Команды!$AJ$2,TRUE,FALSE),IF(INDEX(Команды!$A$2:$AN$7500,MATCH(AZ$3,Команды!$A$2:$A$7500,0),$E119+2)=Команды!$AJ$3,TRUE,FALSE),IF(INDEX(Команды!$A$2:$AN$7500,MATCH(AZ$3,Команды!$A$2:$A$7500,0),$E119+2)=Команды!$AJ$4,TRUE,FALSE),IF(INDEX(Команды!$A$2:$AN$7500,MATCH(AZ$3,Команды!$A$2:$A$7500,0),$E119+2)=Команды!$AJ$5,TRUE,FALSE),IF(INDEX(Команды!$A$2:$AN$7500,MATCH(AZ$3,Команды!$A$2:$A$7500,0),$E119+2)=Команды!$AJ$6,TRUE,FALSE),IF(INDEX(Команды!$A$2:$AN$7500,MATCH(AZ$3,Команды!$A$2:$A$7500,0),$E119+2)=Команды!$AJ$7,TRUE,FALSE),IF(INDEX(Команды!$A$2:$AN$7500,MATCH(AZ$3,Команды!$A$2:$A$7500,0),$E119+2)=Команды!$AJ$8,TRUE,FALSE),IF(INDEX(Команды!$A$2:$AN$7500,MATCH(AZ$3,Команды!$A$2:$A$7500,0),$E119+2)=Команды!$AJ$9,TRUE,FALSE),IF(INDEX(Команды!$A$2:$AN$7500,MATCH(AZ$3,Команды!$A$2:$A$7500,0),$E119+2)=Команды!$AJ$10,TRUE,FALSE),IF(INDEX(Команды!$A$2:$AN$7500,MATCH(AZ$3,Команды!$A$2:$A$7500,0),$E119+2)=Команды!$AJ$11,TRUE,FALSE),IF(INDEX(Команды!$A$2:$AN$7500,MATCH(AZ$3,Команды!$A$2:$A$7500,0),$E119+2)=Команды!$AJ$12,TRUE,FALSE),IF(INDEX(Команды!$A$2:$AN$7500,MATCH(AZ$3,Команды!$A$2:$A$7500,0),$E119+2)=Команды!$AJ$13,TRUE,FALSE),IF(INDEX(Команды!$A$2:$AN$7500,MATCH(AZ$3,Команды!$A$2:$A$7500,0),$E119+2)=Команды!$AJ$14,TRUE,FALSE),IF(INDEX(Команды!$A$2:$AN$7500,MATCH(AZ$3,Команды!$A$2:$A$7500,0),$E119+2)=Команды!$AJ$15,TRUE,FALSE),IF(INDEX(Команды!$A$2:$AN$7500,MATCH(AZ$3,Команды!$A$2:$A$7500,0),$E119+2)=Команды!$AJ$16,TRUE,FALSE),,IF(INDEX(Команды!$A$2:$AN$7500,MATCH(AZ$3,Команды!$A$2:$A$7500,0),$E119+2)=Команды!$AJ$17,TRUE,FALSE),,IF(INDEX(Команды!$A$2:$AN$7500,MATCH(AZ$3,Команды!$A$2:$A$7500,0),$E119+2)=Команды!$AJ$18,TRUE,FALSE),,IF(INDEX(Команды!$A$2:$AN$7500,MATCH(AZ$3,Команды!$A$2:$A$7500,0),$E119+2)=Команды!$AJ$19,TRUE,FALSE)),INDEX(Команды!$AJ$2:$AK$19,MATCH(INDEX(Команды!$A$2:$AN$7500,MATCH(AZ$3,Команды!$A$2:$A$7500,0),$E119+2),Команды!$AJ$2:$AJ$19,0),2),0)</f>
        <v>0</v>
      </c>
      <c r="BA119" s="175">
        <f>IF(OR(IF(INDEX(Команды!$A$2:$AN$7500,MATCH(AZ$3,Команды!$A$2:$A$7500,0),$E119+2)=Команды!$AJ$2,TRUE,FALSE),IF(INDEX(Команды!$A$2:$AN$7500,MATCH(AZ$3,Команды!$A$2:$A$7500,0),$E119+2)=Команды!$AJ$3,TRUE,FALSE),IF(INDEX(Команды!$A$2:$AN$7500,MATCH(AZ$3,Команды!$A$2:$A$7500,0),$E119+2)=Команды!$AJ$4,TRUE,FALSE),IF(INDEX(Команды!$A$2:$AN$7500,MATCH(AZ$3,Команды!$A$2:$A$7500,0),$E119+2)=Команды!$AJ$5,TRUE,FALSE),IF(INDEX(Команды!$A$2:$AN$7500,MATCH(AZ$3,Команды!$A$2:$A$7500,0),$E119+2)=Команды!$AJ$6,TRUE,FALSE),IF(INDEX(Команды!$A$2:$AN$7500,MATCH(AZ$3,Команды!$A$2:$A$7500,0),$E119+2)=Команды!$AJ$7,TRUE,FALSE),IF(INDEX(Команды!$A$2:$AN$7500,MATCH(AZ$3,Команды!$A$2:$A$7500,0),$E119+2)=Команды!$AJ$8,TRUE,FALSE),IF(INDEX(Команды!$A$2:$AN$7500,MATCH(AZ$3,Команды!$A$2:$A$7500,0),$E119+2)=Команды!$AJ$9,TRUE,FALSE),IF(INDEX(Команды!$A$2:$AN$7500,MATCH(AZ$3,Команды!$A$2:$A$7500,0),$E119+2)=Команды!$AJ$10,TRUE,FALSE),IF(INDEX(Команды!$A$2:$AN$7500,MATCH(AZ$3,Команды!$A$2:$A$7500,0),$E119+2)=Команды!$AJ$11,TRUE,FALSE),IF(INDEX(Команды!$A$2:$AN$7500,MATCH(AZ$3,Команды!$A$2:$A$7500,0),$E119+2)=Команды!$AJ$12,TRUE,FALSE),IF(INDEX(Команды!$A$2:$AN$7500,MATCH(AZ$3,Команды!$A$2:$A$7500,0),$E119+2)=Команды!$AJ$13,TRUE,FALSE),IF(INDEX(Команды!$A$2:$AN$7500,MATCH(AZ$3,Команды!$A$2:$A$7500,0),$E119+2)=Команды!$AJ$14,TRUE,FALSE),IF(INDEX(Команды!$A$2:$AN$7500,MATCH(AZ$3,Команды!$A$2:$A$7500,0),$E119+2)=Команды!$AJ$15,TRUE,FALSE),IF(INDEX(Команды!$A$2:$AN$7500,MATCH(AZ$3,Команды!$A$2:$A$7500,0),$E119+2)=Команды!$AJ$16,TRUE,FALSE),IF(INDEX(Команды!$A$2:$AN$7500,MATCH(AZ$3,Команды!$A$2:$A$7500,0),$E119+2)=Команды!$AJ$17,TRUE,FALSE),IF(INDEX(Команды!$A$2:$AN$7500,MATCH(AZ$3,Команды!$A$2:$A$7500,0),$E119+2)=Команды!$AJ$18,TRUE,FALSE),IF(INDEX(Команды!$A$2:$AN$7500,MATCH(AZ$3,Команды!$A$2:$A$7500,0),$E119+2)=Команды!$AJ$19,TRUE,FALSE)),INDEX(Команды!$AJ$2:$AL$19,MATCH(INDEX(Команды!$A$2:$AN$7500,MATCH(AZ$3,Команды!$A$2:$A$7500,0),$E119+2),Команды!$AJ$2:$AJ$19,0),3),0)</f>
        <v>0</v>
      </c>
      <c r="BB119" s="342"/>
      <c r="BC119" s="174">
        <f>IF(OR(IF(INDEX(Команды!$A$2:$AN$7500,MATCH(BC$3,Команды!$A$2:$A$7500,0),$E119+2)=Команды!$AJ$2,TRUE,FALSE),IF(INDEX(Команды!$A$2:$AN$7500,MATCH(BC$3,Команды!$A$2:$A$7500,0),$E119+2)=Команды!$AJ$3,TRUE,FALSE),IF(INDEX(Команды!$A$2:$AN$7500,MATCH(BC$3,Команды!$A$2:$A$7500,0),$E119+2)=Команды!$AJ$4,TRUE,FALSE),IF(INDEX(Команды!$A$2:$AN$7500,MATCH(BC$3,Команды!$A$2:$A$7500,0),$E119+2)=Команды!$AJ$5,TRUE,FALSE),IF(INDEX(Команды!$A$2:$AN$7500,MATCH(BC$3,Команды!$A$2:$A$7500,0),$E119+2)=Команды!$AJ$6,TRUE,FALSE),IF(INDEX(Команды!$A$2:$AN$7500,MATCH(BC$3,Команды!$A$2:$A$7500,0),$E119+2)=Команды!$AJ$7,TRUE,FALSE),IF(INDEX(Команды!$A$2:$AN$7500,MATCH(BC$3,Команды!$A$2:$A$7500,0),$E119+2)=Команды!$AJ$8,TRUE,FALSE),IF(INDEX(Команды!$A$2:$AN$7500,MATCH(BC$3,Команды!$A$2:$A$7500,0),$E119+2)=Команды!$AJ$9,TRUE,FALSE),IF(INDEX(Команды!$A$2:$AN$7500,MATCH(BC$3,Команды!$A$2:$A$7500,0),$E119+2)=Команды!$AJ$10,TRUE,FALSE),IF(INDEX(Команды!$A$2:$AN$7500,MATCH(BC$3,Команды!$A$2:$A$7500,0),$E119+2)=Команды!$AJ$11,TRUE,FALSE),IF(INDEX(Команды!$A$2:$AN$7500,MATCH(BC$3,Команды!$A$2:$A$7500,0),$E119+2)=Команды!$AJ$12,TRUE,FALSE),IF(INDEX(Команды!$A$2:$AN$7500,MATCH(BC$3,Команды!$A$2:$A$7500,0),$E119+2)=Команды!$AJ$13,TRUE,FALSE),IF(INDEX(Команды!$A$2:$AN$7500,MATCH(BC$3,Команды!$A$2:$A$7500,0),$E119+2)=Команды!$AJ$14,TRUE,FALSE),IF(INDEX(Команды!$A$2:$AN$7500,MATCH(BC$3,Команды!$A$2:$A$7500,0),$E119+2)=Команды!$AJ$15,TRUE,FALSE),IF(INDEX(Команды!$A$2:$AN$7500,MATCH(BC$3,Команды!$A$2:$A$7500,0),$E119+2)=Команды!$AJ$16,TRUE,FALSE),,IF(INDEX(Команды!$A$2:$AN$7500,MATCH(BC$3,Команды!$A$2:$A$7500,0),$E119+2)=Команды!$AJ$17,TRUE,FALSE),,IF(INDEX(Команды!$A$2:$AN$7500,MATCH(BC$3,Команды!$A$2:$A$7500,0),$E119+2)=Команды!$AJ$18,TRUE,FALSE),,IF(INDEX(Команды!$A$2:$AN$7500,MATCH(BC$3,Команды!$A$2:$A$7500,0),$E119+2)=Команды!$AJ$19,TRUE,FALSE)),INDEX(Команды!$AJ$2:$AK$19,MATCH(INDEX(Команды!$A$2:$AN$7500,MATCH(BC$3,Команды!$A$2:$A$7500,0),$E119+2),Команды!$AJ$2:$AJ$19,0),2),0)</f>
        <v>0</v>
      </c>
      <c r="BD119" s="175">
        <f>IF(OR(IF(INDEX(Команды!$A$2:$AN$7500,MATCH(BC$3,Команды!$A$2:$A$7500,0),$E119+2)=Команды!$AJ$2,TRUE,FALSE),IF(INDEX(Команды!$A$2:$AN$7500,MATCH(BC$3,Команды!$A$2:$A$7500,0),$E119+2)=Команды!$AJ$3,TRUE,FALSE),IF(INDEX(Команды!$A$2:$AN$7500,MATCH(BC$3,Команды!$A$2:$A$7500,0),$E119+2)=Команды!$AJ$4,TRUE,FALSE),IF(INDEX(Команды!$A$2:$AN$7500,MATCH(BC$3,Команды!$A$2:$A$7500,0),$E119+2)=Команды!$AJ$5,TRUE,FALSE),IF(INDEX(Команды!$A$2:$AN$7500,MATCH(BC$3,Команды!$A$2:$A$7500,0),$E119+2)=Команды!$AJ$6,TRUE,FALSE),IF(INDEX(Команды!$A$2:$AN$7500,MATCH(BC$3,Команды!$A$2:$A$7500,0),$E119+2)=Команды!$AJ$7,TRUE,FALSE),IF(INDEX(Команды!$A$2:$AN$7500,MATCH(BC$3,Команды!$A$2:$A$7500,0),$E119+2)=Команды!$AJ$8,TRUE,FALSE),IF(INDEX(Команды!$A$2:$AN$7500,MATCH(BC$3,Команды!$A$2:$A$7500,0),$E119+2)=Команды!$AJ$9,TRUE,FALSE),IF(INDEX(Команды!$A$2:$AN$7500,MATCH(BC$3,Команды!$A$2:$A$7500,0),$E119+2)=Команды!$AJ$10,TRUE,FALSE),IF(INDEX(Команды!$A$2:$AN$7500,MATCH(BC$3,Команды!$A$2:$A$7500,0),$E119+2)=Команды!$AJ$11,TRUE,FALSE),IF(INDEX(Команды!$A$2:$AN$7500,MATCH(BC$3,Команды!$A$2:$A$7500,0),$E119+2)=Команды!$AJ$12,TRUE,FALSE),IF(INDEX(Команды!$A$2:$AN$7500,MATCH(BC$3,Команды!$A$2:$A$7500,0),$E119+2)=Команды!$AJ$13,TRUE,FALSE),IF(INDEX(Команды!$A$2:$AN$7500,MATCH(BC$3,Команды!$A$2:$A$7500,0),$E119+2)=Команды!$AJ$14,TRUE,FALSE),IF(INDEX(Команды!$A$2:$AN$7500,MATCH(BC$3,Команды!$A$2:$A$7500,0),$E119+2)=Команды!$AJ$15,TRUE,FALSE),IF(INDEX(Команды!$A$2:$AN$7500,MATCH(BC$3,Команды!$A$2:$A$7500,0),$E119+2)=Команды!$AJ$16,TRUE,FALSE),IF(INDEX(Команды!$A$2:$AN$7500,MATCH(BC$3,Команды!$A$2:$A$7500,0),$E119+2)=Команды!$AJ$17,TRUE,FALSE),IF(INDEX(Команды!$A$2:$AN$7500,MATCH(BC$3,Команды!$A$2:$A$7500,0),$E119+2)=Команды!$AJ$18,TRUE,FALSE),IF(INDEX(Команды!$A$2:$AN$7500,MATCH(BC$3,Команды!$A$2:$A$7500,0),$E119+2)=Команды!$AJ$19,TRUE,FALSE)),INDEX(Команды!$AJ$2:$AL$19,MATCH(INDEX(Команды!$A$2:$AN$7500,MATCH(BC$3,Команды!$A$2:$A$7500,0),$E119+2),Команды!$AJ$2:$AJ$19,0),3),0)</f>
        <v>0</v>
      </c>
      <c r="BE119" s="342"/>
      <c r="BF119" s="174">
        <f>IF(OR(IF(INDEX(Команды!$A$2:$AN$7500,MATCH(BF$3,Команды!$A$2:$A$7500,0),$E119+2)=Команды!$AJ$2,TRUE,FALSE),IF(INDEX(Команды!$A$2:$AN$7500,MATCH(BF$3,Команды!$A$2:$A$7500,0),$E119+2)=Команды!$AJ$3,TRUE,FALSE),IF(INDEX(Команды!$A$2:$AN$7500,MATCH(BF$3,Команды!$A$2:$A$7500,0),$E119+2)=Команды!$AJ$4,TRUE,FALSE),IF(INDEX(Команды!$A$2:$AN$7500,MATCH(BF$3,Команды!$A$2:$A$7500,0),$E119+2)=Команды!$AJ$5,TRUE,FALSE),IF(INDEX(Команды!$A$2:$AN$7500,MATCH(BF$3,Команды!$A$2:$A$7500,0),$E119+2)=Команды!$AJ$6,TRUE,FALSE),IF(INDEX(Команды!$A$2:$AN$7500,MATCH(BF$3,Команды!$A$2:$A$7500,0),$E119+2)=Команды!$AJ$7,TRUE,FALSE),IF(INDEX(Команды!$A$2:$AN$7500,MATCH(BF$3,Команды!$A$2:$A$7500,0),$E119+2)=Команды!$AJ$8,TRUE,FALSE),IF(INDEX(Команды!$A$2:$AN$7500,MATCH(BF$3,Команды!$A$2:$A$7500,0),$E119+2)=Команды!$AJ$9,TRUE,FALSE),IF(INDEX(Команды!$A$2:$AN$7500,MATCH(BF$3,Команды!$A$2:$A$7500,0),$E119+2)=Команды!$AJ$10,TRUE,FALSE),IF(INDEX(Команды!$A$2:$AN$7500,MATCH(BF$3,Команды!$A$2:$A$7500,0),$E119+2)=Команды!$AJ$11,TRUE,FALSE),IF(INDEX(Команды!$A$2:$AN$7500,MATCH(BF$3,Команды!$A$2:$A$7500,0),$E119+2)=Команды!$AJ$12,TRUE,FALSE),IF(INDEX(Команды!$A$2:$AN$7500,MATCH(BF$3,Команды!$A$2:$A$7500,0),$E119+2)=Команды!$AJ$13,TRUE,FALSE),IF(INDEX(Команды!$A$2:$AN$7500,MATCH(BF$3,Команды!$A$2:$A$7500,0),$E119+2)=Команды!$AJ$14,TRUE,FALSE),IF(INDEX(Команды!$A$2:$AN$7500,MATCH(BF$3,Команды!$A$2:$A$7500,0),$E119+2)=Команды!$AJ$15,TRUE,FALSE),IF(INDEX(Команды!$A$2:$AN$7500,MATCH(BF$3,Команды!$A$2:$A$7500,0),$E119+2)=Команды!$AJ$16,TRUE,FALSE),,IF(INDEX(Команды!$A$2:$AN$7500,MATCH(BF$3,Команды!$A$2:$A$7500,0),$E119+2)=Команды!$AJ$17,TRUE,FALSE),,IF(INDEX(Команды!$A$2:$AN$7500,MATCH(BF$3,Команды!$A$2:$A$7500,0),$E119+2)=Команды!$AJ$18,TRUE,FALSE),,IF(INDEX(Команды!$A$2:$AN$7500,MATCH(BF$3,Команды!$A$2:$A$7500,0),$E119+2)=Команды!$AJ$19,TRUE,FALSE)),INDEX(Команды!$AJ$2:$AK$19,MATCH(INDEX(Команды!$A$2:$AN$7500,MATCH(BF$3,Команды!$A$2:$A$7500,0),$E119+2),Команды!$AJ$2:$AJ$19,0),2),0)</f>
        <v>0</v>
      </c>
      <c r="BG119" s="175">
        <f>IF(OR(IF(INDEX(Команды!$A$2:$AN$7500,MATCH(BF$3,Команды!$A$2:$A$7500,0),$E119+2)=Команды!$AJ$2,TRUE,FALSE),IF(INDEX(Команды!$A$2:$AN$7500,MATCH(BF$3,Команды!$A$2:$A$7500,0),$E119+2)=Команды!$AJ$3,TRUE,FALSE),IF(INDEX(Команды!$A$2:$AN$7500,MATCH(BF$3,Команды!$A$2:$A$7500,0),$E119+2)=Команды!$AJ$4,TRUE,FALSE),IF(INDEX(Команды!$A$2:$AN$7500,MATCH(BF$3,Команды!$A$2:$A$7500,0),$E119+2)=Команды!$AJ$5,TRUE,FALSE),IF(INDEX(Команды!$A$2:$AN$7500,MATCH(BF$3,Команды!$A$2:$A$7500,0),$E119+2)=Команды!$AJ$6,TRUE,FALSE),IF(INDEX(Команды!$A$2:$AN$7500,MATCH(BF$3,Команды!$A$2:$A$7500,0),$E119+2)=Команды!$AJ$7,TRUE,FALSE),IF(INDEX(Команды!$A$2:$AN$7500,MATCH(BF$3,Команды!$A$2:$A$7500,0),$E119+2)=Команды!$AJ$8,TRUE,FALSE),IF(INDEX(Команды!$A$2:$AN$7500,MATCH(BF$3,Команды!$A$2:$A$7500,0),$E119+2)=Команды!$AJ$9,TRUE,FALSE),IF(INDEX(Команды!$A$2:$AN$7500,MATCH(BF$3,Команды!$A$2:$A$7500,0),$E119+2)=Команды!$AJ$10,TRUE,FALSE),IF(INDEX(Команды!$A$2:$AN$7500,MATCH(BF$3,Команды!$A$2:$A$7500,0),$E119+2)=Команды!$AJ$11,TRUE,FALSE),IF(INDEX(Команды!$A$2:$AN$7500,MATCH(BF$3,Команды!$A$2:$A$7500,0),$E119+2)=Команды!$AJ$12,TRUE,FALSE),IF(INDEX(Команды!$A$2:$AN$7500,MATCH(BF$3,Команды!$A$2:$A$7500,0),$E119+2)=Команды!$AJ$13,TRUE,FALSE),IF(INDEX(Команды!$A$2:$AN$7500,MATCH(BF$3,Команды!$A$2:$A$7500,0),$E119+2)=Команды!$AJ$14,TRUE,FALSE),IF(INDEX(Команды!$A$2:$AN$7500,MATCH(BF$3,Команды!$A$2:$A$7500,0),$E119+2)=Команды!$AJ$15,TRUE,FALSE),IF(INDEX(Команды!$A$2:$AN$7500,MATCH(BF$3,Команды!$A$2:$A$7500,0),$E119+2)=Команды!$AJ$16,TRUE,FALSE),IF(INDEX(Команды!$A$2:$AN$7500,MATCH(BF$3,Команды!$A$2:$A$7500,0),$E119+2)=Команды!$AJ$17,TRUE,FALSE),IF(INDEX(Команды!$A$2:$AN$7500,MATCH(BF$3,Команды!$A$2:$A$7500,0),$E119+2)=Команды!$AJ$18,TRUE,FALSE),IF(INDEX(Команды!$A$2:$AN$7500,MATCH(BF$3,Команды!$A$2:$A$7500,0),$E119+2)=Команды!$AJ$19,TRUE,FALSE)),INDEX(Команды!$AJ$2:$AL$19,MATCH(INDEX(Команды!$A$2:$AN$7500,MATCH(BF$3,Команды!$A$2:$A$7500,0),$E119+2),Команды!$AJ$2:$AJ$19,0),3),0)</f>
        <v>0</v>
      </c>
      <c r="BH119" s="342"/>
      <c r="BI119" s="174">
        <f>IF(OR(IF(INDEX(Команды!$A$2:$AN$7500,MATCH(BI$3,Команды!$A$2:$A$7500,0),$E119+2)=Команды!$AJ$2,TRUE,FALSE),IF(INDEX(Команды!$A$2:$AN$7500,MATCH(BI$3,Команды!$A$2:$A$7500,0),$E119+2)=Команды!$AJ$3,TRUE,FALSE),IF(INDEX(Команды!$A$2:$AN$7500,MATCH(BI$3,Команды!$A$2:$A$7500,0),$E119+2)=Команды!$AJ$4,TRUE,FALSE),IF(INDEX(Команды!$A$2:$AN$7500,MATCH(BI$3,Команды!$A$2:$A$7500,0),$E119+2)=Команды!$AJ$5,TRUE,FALSE),IF(INDEX(Команды!$A$2:$AN$7500,MATCH(BI$3,Команды!$A$2:$A$7500,0),$E119+2)=Команды!$AJ$6,TRUE,FALSE),IF(INDEX(Команды!$A$2:$AN$7500,MATCH(BI$3,Команды!$A$2:$A$7500,0),$E119+2)=Команды!$AJ$7,TRUE,FALSE),IF(INDEX(Команды!$A$2:$AN$7500,MATCH(BI$3,Команды!$A$2:$A$7500,0),$E119+2)=Команды!$AJ$8,TRUE,FALSE),IF(INDEX(Команды!$A$2:$AN$7500,MATCH(BI$3,Команды!$A$2:$A$7500,0),$E119+2)=Команды!$AJ$9,TRUE,FALSE),IF(INDEX(Команды!$A$2:$AN$7500,MATCH(BI$3,Команды!$A$2:$A$7500,0),$E119+2)=Команды!$AJ$10,TRUE,FALSE),IF(INDEX(Команды!$A$2:$AN$7500,MATCH(BI$3,Команды!$A$2:$A$7500,0),$E119+2)=Команды!$AJ$11,TRUE,FALSE),IF(INDEX(Команды!$A$2:$AN$7500,MATCH(BI$3,Команды!$A$2:$A$7500,0),$E119+2)=Команды!$AJ$12,TRUE,FALSE),IF(INDEX(Команды!$A$2:$AN$7500,MATCH(BI$3,Команды!$A$2:$A$7500,0),$E119+2)=Команды!$AJ$13,TRUE,FALSE),IF(INDEX(Команды!$A$2:$AN$7500,MATCH(BI$3,Команды!$A$2:$A$7500,0),$E119+2)=Команды!$AJ$14,TRUE,FALSE),IF(INDEX(Команды!$A$2:$AN$7500,MATCH(BI$3,Команды!$A$2:$A$7500,0),$E119+2)=Команды!$AJ$15,TRUE,FALSE),IF(INDEX(Команды!$A$2:$AN$7500,MATCH(BI$3,Команды!$A$2:$A$7500,0),$E119+2)=Команды!$AJ$16,TRUE,FALSE),,IF(INDEX(Команды!$A$2:$AN$7500,MATCH(BI$3,Команды!$A$2:$A$7500,0),$E119+2)=Команды!$AJ$17,TRUE,FALSE),,IF(INDEX(Команды!$A$2:$AN$7500,MATCH(BI$3,Команды!$A$2:$A$7500,0),$E119+2)=Команды!$AJ$18,TRUE,FALSE),,IF(INDEX(Команды!$A$2:$AN$7500,MATCH(BI$3,Команды!$A$2:$A$7500,0),$E119+2)=Команды!$AJ$19,TRUE,FALSE)),INDEX(Команды!$AJ$2:$AK$19,MATCH(INDEX(Команды!$A$2:$AN$7500,MATCH(BI$3,Команды!$A$2:$A$7500,0),$E119+2),Команды!$AJ$2:$AJ$19,0),2),0)</f>
        <v>0</v>
      </c>
      <c r="BJ119" s="175">
        <f>IF(OR(IF(INDEX(Команды!$A$2:$AN$7500,MATCH(BI$3,Команды!$A$2:$A$7500,0),$E119+2)=Команды!$AJ$2,TRUE,FALSE),IF(INDEX(Команды!$A$2:$AN$7500,MATCH(BI$3,Команды!$A$2:$A$7500,0),$E119+2)=Команды!$AJ$3,TRUE,FALSE),IF(INDEX(Команды!$A$2:$AN$7500,MATCH(BI$3,Команды!$A$2:$A$7500,0),$E119+2)=Команды!$AJ$4,TRUE,FALSE),IF(INDEX(Команды!$A$2:$AN$7500,MATCH(BI$3,Команды!$A$2:$A$7500,0),$E119+2)=Команды!$AJ$5,TRUE,FALSE),IF(INDEX(Команды!$A$2:$AN$7500,MATCH(BI$3,Команды!$A$2:$A$7500,0),$E119+2)=Команды!$AJ$6,TRUE,FALSE),IF(INDEX(Команды!$A$2:$AN$7500,MATCH(BI$3,Команды!$A$2:$A$7500,0),$E119+2)=Команды!$AJ$7,TRUE,FALSE),IF(INDEX(Команды!$A$2:$AN$7500,MATCH(BI$3,Команды!$A$2:$A$7500,0),$E119+2)=Команды!$AJ$8,TRUE,FALSE),IF(INDEX(Команды!$A$2:$AN$7500,MATCH(BI$3,Команды!$A$2:$A$7500,0),$E119+2)=Команды!$AJ$9,TRUE,FALSE),IF(INDEX(Команды!$A$2:$AN$7500,MATCH(BI$3,Команды!$A$2:$A$7500,0),$E119+2)=Команды!$AJ$10,TRUE,FALSE),IF(INDEX(Команды!$A$2:$AN$7500,MATCH(BI$3,Команды!$A$2:$A$7500,0),$E119+2)=Команды!$AJ$11,TRUE,FALSE),IF(INDEX(Команды!$A$2:$AN$7500,MATCH(BI$3,Команды!$A$2:$A$7500,0),$E119+2)=Команды!$AJ$12,TRUE,FALSE),IF(INDEX(Команды!$A$2:$AN$7500,MATCH(BI$3,Команды!$A$2:$A$7500,0),$E119+2)=Команды!$AJ$13,TRUE,FALSE),IF(INDEX(Команды!$A$2:$AN$7500,MATCH(BI$3,Команды!$A$2:$A$7500,0),$E119+2)=Команды!$AJ$14,TRUE,FALSE),IF(INDEX(Команды!$A$2:$AN$7500,MATCH(BI$3,Команды!$A$2:$A$7500,0),$E119+2)=Команды!$AJ$15,TRUE,FALSE),IF(INDEX(Команды!$A$2:$AN$7500,MATCH(BI$3,Команды!$A$2:$A$7500,0),$E119+2)=Команды!$AJ$16,TRUE,FALSE),IF(INDEX(Команды!$A$2:$AN$7500,MATCH(BI$3,Команды!$A$2:$A$7500,0),$E119+2)=Команды!$AJ$17,TRUE,FALSE),IF(INDEX(Команды!$A$2:$AN$7500,MATCH(BI$3,Команды!$A$2:$A$7500,0),$E119+2)=Команды!$AJ$18,TRUE,FALSE),IF(INDEX(Команды!$A$2:$AN$7500,MATCH(BI$3,Команды!$A$2:$A$7500,0),$E119+2)=Команды!$AJ$19,TRUE,FALSE)),INDEX(Команды!$AJ$2:$AL$19,MATCH(INDEX(Команды!$A$2:$AN$7500,MATCH(BI$3,Команды!$A$2:$A$7500,0),$E119+2),Команды!$AJ$2:$AJ$19,0),3),0)</f>
        <v>0</v>
      </c>
      <c r="BK119" s="342"/>
      <c r="BL119" s="174">
        <f>IF(OR(IF(INDEX(Команды!$A$2:$AN$7500,MATCH(BL$3,Команды!$A$2:$A$7500,0),$E119+2)=Команды!$AJ$2,TRUE,FALSE),IF(INDEX(Команды!$A$2:$AN$7500,MATCH(BL$3,Команды!$A$2:$A$7500,0),$E119+2)=Команды!$AJ$3,TRUE,FALSE),IF(INDEX(Команды!$A$2:$AN$7500,MATCH(BL$3,Команды!$A$2:$A$7500,0),$E119+2)=Команды!$AJ$4,TRUE,FALSE),IF(INDEX(Команды!$A$2:$AN$7500,MATCH(BL$3,Команды!$A$2:$A$7500,0),$E119+2)=Команды!$AJ$5,TRUE,FALSE),IF(INDEX(Команды!$A$2:$AN$7500,MATCH(BL$3,Команды!$A$2:$A$7500,0),$E119+2)=Команды!$AJ$6,TRUE,FALSE),IF(INDEX(Команды!$A$2:$AN$7500,MATCH(BL$3,Команды!$A$2:$A$7500,0),$E119+2)=Команды!$AJ$7,TRUE,FALSE),IF(INDEX(Команды!$A$2:$AN$7500,MATCH(BL$3,Команды!$A$2:$A$7500,0),$E119+2)=Команды!$AJ$8,TRUE,FALSE),IF(INDEX(Команды!$A$2:$AN$7500,MATCH(BL$3,Команды!$A$2:$A$7500,0),$E119+2)=Команды!$AJ$9,TRUE,FALSE),IF(INDEX(Команды!$A$2:$AN$7500,MATCH(BL$3,Команды!$A$2:$A$7500,0),$E119+2)=Команды!$AJ$10,TRUE,FALSE),IF(INDEX(Команды!$A$2:$AN$7500,MATCH(BL$3,Команды!$A$2:$A$7500,0),$E119+2)=Команды!$AJ$11,TRUE,FALSE),IF(INDEX(Команды!$A$2:$AN$7500,MATCH(BL$3,Команды!$A$2:$A$7500,0),$E119+2)=Команды!$AJ$12,TRUE,FALSE),IF(INDEX(Команды!$A$2:$AN$7500,MATCH(BL$3,Команды!$A$2:$A$7500,0),$E119+2)=Команды!$AJ$13,TRUE,FALSE),IF(INDEX(Команды!$A$2:$AN$7500,MATCH(BL$3,Команды!$A$2:$A$7500,0),$E119+2)=Команды!$AJ$14,TRUE,FALSE),IF(INDEX(Команды!$A$2:$AN$7500,MATCH(BL$3,Команды!$A$2:$A$7500,0),$E119+2)=Команды!$AJ$15,TRUE,FALSE),IF(INDEX(Команды!$A$2:$AN$7500,MATCH(BL$3,Команды!$A$2:$A$7500,0),$E119+2)=Команды!$AJ$16,TRUE,FALSE),,IF(INDEX(Команды!$A$2:$AN$7500,MATCH(BL$3,Команды!$A$2:$A$7500,0),$E119+2)=Команды!$AJ$17,TRUE,FALSE),,IF(INDEX(Команды!$A$2:$AN$7500,MATCH(BL$3,Команды!$A$2:$A$7500,0),$E119+2)=Команды!$AJ$18,TRUE,FALSE),,IF(INDEX(Команды!$A$2:$AN$7500,MATCH(BL$3,Команды!$A$2:$A$7500,0),$E119+2)=Команды!$AJ$19,TRUE,FALSE)),INDEX(Команды!$AJ$2:$AK$19,MATCH(INDEX(Команды!$A$2:$AN$7500,MATCH(BL$3,Команды!$A$2:$A$7500,0),$E119+2),Команды!$AJ$2:$AJ$19,0),2),0)</f>
        <v>0</v>
      </c>
      <c r="BM119" s="175">
        <f>IF(OR(IF(INDEX(Команды!$A$2:$AN$7500,MATCH(BL$3,Команды!$A$2:$A$7500,0),$E119+2)=Команды!$AJ$2,TRUE,FALSE),IF(INDEX(Команды!$A$2:$AN$7500,MATCH(BL$3,Команды!$A$2:$A$7500,0),$E119+2)=Команды!$AJ$3,TRUE,FALSE),IF(INDEX(Команды!$A$2:$AN$7500,MATCH(BL$3,Команды!$A$2:$A$7500,0),$E119+2)=Команды!$AJ$4,TRUE,FALSE),IF(INDEX(Команды!$A$2:$AN$7500,MATCH(BL$3,Команды!$A$2:$A$7500,0),$E119+2)=Команды!$AJ$5,TRUE,FALSE),IF(INDEX(Команды!$A$2:$AN$7500,MATCH(BL$3,Команды!$A$2:$A$7500,0),$E119+2)=Команды!$AJ$6,TRUE,FALSE),IF(INDEX(Команды!$A$2:$AN$7500,MATCH(BL$3,Команды!$A$2:$A$7500,0),$E119+2)=Команды!$AJ$7,TRUE,FALSE),IF(INDEX(Команды!$A$2:$AN$7500,MATCH(BL$3,Команды!$A$2:$A$7500,0),$E119+2)=Команды!$AJ$8,TRUE,FALSE),IF(INDEX(Команды!$A$2:$AN$7500,MATCH(BL$3,Команды!$A$2:$A$7500,0),$E119+2)=Команды!$AJ$9,TRUE,FALSE),IF(INDEX(Команды!$A$2:$AN$7500,MATCH(BL$3,Команды!$A$2:$A$7500,0),$E119+2)=Команды!$AJ$10,TRUE,FALSE),IF(INDEX(Команды!$A$2:$AN$7500,MATCH(BL$3,Команды!$A$2:$A$7500,0),$E119+2)=Команды!$AJ$11,TRUE,FALSE),IF(INDEX(Команды!$A$2:$AN$7500,MATCH(BL$3,Команды!$A$2:$A$7500,0),$E119+2)=Команды!$AJ$12,TRUE,FALSE),IF(INDEX(Команды!$A$2:$AN$7500,MATCH(BL$3,Команды!$A$2:$A$7500,0),$E119+2)=Команды!$AJ$13,TRUE,FALSE),IF(INDEX(Команды!$A$2:$AN$7500,MATCH(BL$3,Команды!$A$2:$A$7500,0),$E119+2)=Команды!$AJ$14,TRUE,FALSE),IF(INDEX(Команды!$A$2:$AN$7500,MATCH(BL$3,Команды!$A$2:$A$7500,0),$E119+2)=Команды!$AJ$15,TRUE,FALSE),IF(INDEX(Команды!$A$2:$AN$7500,MATCH(BL$3,Команды!$A$2:$A$7500,0),$E119+2)=Команды!$AJ$16,TRUE,FALSE),IF(INDEX(Команды!$A$2:$AN$7500,MATCH(BL$3,Команды!$A$2:$A$7500,0),$E119+2)=Команды!$AJ$17,TRUE,FALSE),IF(INDEX(Команды!$A$2:$AN$7500,MATCH(BL$3,Команды!$A$2:$A$7500,0),$E119+2)=Команды!$AJ$18,TRUE,FALSE),IF(INDEX(Команды!$A$2:$AN$7500,MATCH(BL$3,Команды!$A$2:$A$7500,0),$E119+2)=Команды!$AJ$19,TRUE,FALSE)),INDEX(Команды!$AJ$2:$AL$19,MATCH(INDEX(Команды!$A$2:$AN$7500,MATCH(BL$3,Команды!$A$2:$A$7500,0),$E119+2),Команды!$AJ$2:$AJ$19,0),3),0)</f>
        <v>0</v>
      </c>
      <c r="BN119" s="342"/>
      <c r="BO119" s="174">
        <f>IF(OR(IF(INDEX(Команды!$A$2:$AN$7500,MATCH(BO$3,Команды!$A$2:$A$7500,0),$E119+2)=Команды!$AJ$2,TRUE,FALSE),IF(INDEX(Команды!$A$2:$AN$7500,MATCH(BO$3,Команды!$A$2:$A$7500,0),$E119+2)=Команды!$AJ$3,TRUE,FALSE),IF(INDEX(Команды!$A$2:$AN$7500,MATCH(BO$3,Команды!$A$2:$A$7500,0),$E119+2)=Команды!$AJ$4,TRUE,FALSE),IF(INDEX(Команды!$A$2:$AN$7500,MATCH(BO$3,Команды!$A$2:$A$7500,0),$E119+2)=Команды!$AJ$5,TRUE,FALSE),IF(INDEX(Команды!$A$2:$AN$7500,MATCH(BO$3,Команды!$A$2:$A$7500,0),$E119+2)=Команды!$AJ$6,TRUE,FALSE),IF(INDEX(Команды!$A$2:$AN$7500,MATCH(BO$3,Команды!$A$2:$A$7500,0),$E119+2)=Команды!$AJ$7,TRUE,FALSE),IF(INDEX(Команды!$A$2:$AN$7500,MATCH(BO$3,Команды!$A$2:$A$7500,0),$E119+2)=Команды!$AJ$8,TRUE,FALSE),IF(INDEX(Команды!$A$2:$AN$7500,MATCH(BO$3,Команды!$A$2:$A$7500,0),$E119+2)=Команды!$AJ$9,TRUE,FALSE),IF(INDEX(Команды!$A$2:$AN$7500,MATCH(BO$3,Команды!$A$2:$A$7500,0),$E119+2)=Команды!$AJ$10,TRUE,FALSE),IF(INDEX(Команды!$A$2:$AN$7500,MATCH(BO$3,Команды!$A$2:$A$7500,0),$E119+2)=Команды!$AJ$11,TRUE,FALSE),IF(INDEX(Команды!$A$2:$AN$7500,MATCH(BO$3,Команды!$A$2:$A$7500,0),$E119+2)=Команды!$AJ$12,TRUE,FALSE),IF(INDEX(Команды!$A$2:$AN$7500,MATCH(BO$3,Команды!$A$2:$A$7500,0),$E119+2)=Команды!$AJ$13,TRUE,FALSE),IF(INDEX(Команды!$A$2:$AN$7500,MATCH(BO$3,Команды!$A$2:$A$7500,0),$E119+2)=Команды!$AJ$14,TRUE,FALSE),IF(INDEX(Команды!$A$2:$AN$7500,MATCH(BO$3,Команды!$A$2:$A$7500,0),$E119+2)=Команды!$AJ$15,TRUE,FALSE),IF(INDEX(Команды!$A$2:$AN$7500,MATCH(BO$3,Команды!$A$2:$A$7500,0),$E119+2)=Команды!$AJ$16,TRUE,FALSE),,IF(INDEX(Команды!$A$2:$AN$7500,MATCH(BO$3,Команды!$A$2:$A$7500,0),$E119+2)=Команды!$AJ$17,TRUE,FALSE),,IF(INDEX(Команды!$A$2:$AN$7500,MATCH(BO$3,Команды!$A$2:$A$7500,0),$E119+2)=Команды!$AJ$18,TRUE,FALSE),,IF(INDEX(Команды!$A$2:$AN$7500,MATCH(BO$3,Команды!$A$2:$A$7500,0),$E119+2)=Команды!$AJ$19,TRUE,FALSE)),INDEX(Команды!$AJ$2:$AK$19,MATCH(INDEX(Команды!$A$2:$AN$7500,MATCH(BO$3,Команды!$A$2:$A$7500,0),$E119+2),Команды!$AJ$2:$AJ$19,0),2),0)</f>
        <v>0</v>
      </c>
      <c r="BP119" s="175">
        <f>IF(OR(IF(INDEX(Команды!$A$2:$AN$7500,MATCH(BO$3,Команды!$A$2:$A$7500,0),$E119+2)=Команды!$AJ$2,TRUE,FALSE),IF(INDEX(Команды!$A$2:$AN$7500,MATCH(BO$3,Команды!$A$2:$A$7500,0),$E119+2)=Команды!$AJ$3,TRUE,FALSE),IF(INDEX(Команды!$A$2:$AN$7500,MATCH(BO$3,Команды!$A$2:$A$7500,0),$E119+2)=Команды!$AJ$4,TRUE,FALSE),IF(INDEX(Команды!$A$2:$AN$7500,MATCH(BO$3,Команды!$A$2:$A$7500,0),$E119+2)=Команды!$AJ$5,TRUE,FALSE),IF(INDEX(Команды!$A$2:$AN$7500,MATCH(BO$3,Команды!$A$2:$A$7500,0),$E119+2)=Команды!$AJ$6,TRUE,FALSE),IF(INDEX(Команды!$A$2:$AN$7500,MATCH(BO$3,Команды!$A$2:$A$7500,0),$E119+2)=Команды!$AJ$7,TRUE,FALSE),IF(INDEX(Команды!$A$2:$AN$7500,MATCH(BO$3,Команды!$A$2:$A$7500,0),$E119+2)=Команды!$AJ$8,TRUE,FALSE),IF(INDEX(Команды!$A$2:$AN$7500,MATCH(BO$3,Команды!$A$2:$A$7500,0),$E119+2)=Команды!$AJ$9,TRUE,FALSE),IF(INDEX(Команды!$A$2:$AN$7500,MATCH(BO$3,Команды!$A$2:$A$7500,0),$E119+2)=Команды!$AJ$10,TRUE,FALSE),IF(INDEX(Команды!$A$2:$AN$7500,MATCH(BO$3,Команды!$A$2:$A$7500,0),$E119+2)=Команды!$AJ$11,TRUE,FALSE),IF(INDEX(Команды!$A$2:$AN$7500,MATCH(BO$3,Команды!$A$2:$A$7500,0),$E119+2)=Команды!$AJ$12,TRUE,FALSE),IF(INDEX(Команды!$A$2:$AN$7500,MATCH(BO$3,Команды!$A$2:$A$7500,0),$E119+2)=Команды!$AJ$13,TRUE,FALSE),IF(INDEX(Команды!$A$2:$AN$7500,MATCH(BO$3,Команды!$A$2:$A$7500,0),$E119+2)=Команды!$AJ$14,TRUE,FALSE),IF(INDEX(Команды!$A$2:$AN$7500,MATCH(BO$3,Команды!$A$2:$A$7500,0),$E119+2)=Команды!$AJ$15,TRUE,FALSE),IF(INDEX(Команды!$A$2:$AN$7500,MATCH(BO$3,Команды!$A$2:$A$7500,0),$E119+2)=Команды!$AJ$16,TRUE,FALSE),IF(INDEX(Команды!$A$2:$AN$7500,MATCH(BO$3,Команды!$A$2:$A$7500,0),$E119+2)=Команды!$AJ$17,TRUE,FALSE),IF(INDEX(Команды!$A$2:$AN$7500,MATCH(BO$3,Команды!$A$2:$A$7500,0),$E119+2)=Команды!$AJ$18,TRUE,FALSE),IF(INDEX(Команды!$A$2:$AN$7500,MATCH(BO$3,Команды!$A$2:$A$7500,0),$E119+2)=Команды!$AJ$19,TRUE,FALSE)),INDEX(Команды!$AJ$2:$AL$19,MATCH(INDEX(Команды!$A$2:$AN$7500,MATCH(BO$3,Команды!$A$2:$A$7500,0),$E119+2),Команды!$AJ$2:$AJ$19,0),3),0)</f>
        <v>0</v>
      </c>
      <c r="BQ119" s="342"/>
      <c r="BR119" s="174">
        <f>IF(OR(IF(INDEX(Команды!$A$2:$AN$7500,MATCH(BR$3,Команды!$A$2:$A$7500,0),$E119+2)=Команды!$AJ$2,TRUE,FALSE),IF(INDEX(Команды!$A$2:$AN$7500,MATCH(BR$3,Команды!$A$2:$A$7500,0),$E119+2)=Команды!$AJ$3,TRUE,FALSE),IF(INDEX(Команды!$A$2:$AN$7500,MATCH(BR$3,Команды!$A$2:$A$7500,0),$E119+2)=Команды!$AJ$4,TRUE,FALSE),IF(INDEX(Команды!$A$2:$AN$7500,MATCH(BR$3,Команды!$A$2:$A$7500,0),$E119+2)=Команды!$AJ$5,TRUE,FALSE),IF(INDEX(Команды!$A$2:$AN$7500,MATCH(BR$3,Команды!$A$2:$A$7500,0),$E119+2)=Команды!$AJ$6,TRUE,FALSE),IF(INDEX(Команды!$A$2:$AN$7500,MATCH(BR$3,Команды!$A$2:$A$7500,0),$E119+2)=Команды!$AJ$7,TRUE,FALSE),IF(INDEX(Команды!$A$2:$AN$7500,MATCH(BR$3,Команды!$A$2:$A$7500,0),$E119+2)=Команды!$AJ$8,TRUE,FALSE),IF(INDEX(Команды!$A$2:$AN$7500,MATCH(BR$3,Команды!$A$2:$A$7500,0),$E119+2)=Команды!$AJ$9,TRUE,FALSE),IF(INDEX(Команды!$A$2:$AN$7500,MATCH(BR$3,Команды!$A$2:$A$7500,0),$E119+2)=Команды!$AJ$10,TRUE,FALSE),IF(INDEX(Команды!$A$2:$AN$7500,MATCH(BR$3,Команды!$A$2:$A$7500,0),$E119+2)=Команды!$AJ$11,TRUE,FALSE),IF(INDEX(Команды!$A$2:$AN$7500,MATCH(BR$3,Команды!$A$2:$A$7500,0),$E119+2)=Команды!$AJ$12,TRUE,FALSE),IF(INDEX(Команды!$A$2:$AN$7500,MATCH(BR$3,Команды!$A$2:$A$7500,0),$E119+2)=Команды!$AJ$13,TRUE,FALSE),IF(INDEX(Команды!$A$2:$AN$7500,MATCH(BR$3,Команды!$A$2:$A$7500,0),$E119+2)=Команды!$AJ$14,TRUE,FALSE),IF(INDEX(Команды!$A$2:$AN$7500,MATCH(BR$3,Команды!$A$2:$A$7500,0),$E119+2)=Команды!$AJ$15,TRUE,FALSE),IF(INDEX(Команды!$A$2:$AN$7500,MATCH(BR$3,Команды!$A$2:$A$7500,0),$E119+2)=Команды!$AJ$16,TRUE,FALSE),,IF(INDEX(Команды!$A$2:$AN$7500,MATCH(BR$3,Команды!$A$2:$A$7500,0),$E119+2)=Команды!$AJ$17,TRUE,FALSE),,IF(INDEX(Команды!$A$2:$AN$7500,MATCH(BR$3,Команды!$A$2:$A$7500,0),$E119+2)=Команды!$AJ$18,TRUE,FALSE),,IF(INDEX(Команды!$A$2:$AN$7500,MATCH(BR$3,Команды!$A$2:$A$7500,0),$E119+2)=Команды!$AJ$19,TRUE,FALSE)),INDEX(Команды!$AJ$2:$AK$19,MATCH(INDEX(Команды!$A$2:$AN$7500,MATCH(BR$3,Команды!$A$2:$A$7500,0),$E119+2),Команды!$AJ$2:$AJ$19,0),2),0)</f>
        <v>0</v>
      </c>
      <c r="BS119" s="175">
        <f>IF(OR(IF(INDEX(Команды!$A$2:$AN$7500,MATCH(BR$3,Команды!$A$2:$A$7500,0),$E119+2)=Команды!$AJ$2,TRUE,FALSE),IF(INDEX(Команды!$A$2:$AN$7500,MATCH(BR$3,Команды!$A$2:$A$7500,0),$E119+2)=Команды!$AJ$3,TRUE,FALSE),IF(INDEX(Команды!$A$2:$AN$7500,MATCH(BR$3,Команды!$A$2:$A$7500,0),$E119+2)=Команды!$AJ$4,TRUE,FALSE),IF(INDEX(Команды!$A$2:$AN$7500,MATCH(BR$3,Команды!$A$2:$A$7500,0),$E119+2)=Команды!$AJ$5,TRUE,FALSE),IF(INDEX(Команды!$A$2:$AN$7500,MATCH(BR$3,Команды!$A$2:$A$7500,0),$E119+2)=Команды!$AJ$6,TRUE,FALSE),IF(INDEX(Команды!$A$2:$AN$7500,MATCH(BR$3,Команды!$A$2:$A$7500,0),$E119+2)=Команды!$AJ$7,TRUE,FALSE),IF(INDEX(Команды!$A$2:$AN$7500,MATCH(BR$3,Команды!$A$2:$A$7500,0),$E119+2)=Команды!$AJ$8,TRUE,FALSE),IF(INDEX(Команды!$A$2:$AN$7500,MATCH(BR$3,Команды!$A$2:$A$7500,0),$E119+2)=Команды!$AJ$9,TRUE,FALSE),IF(INDEX(Команды!$A$2:$AN$7500,MATCH(BR$3,Команды!$A$2:$A$7500,0),$E119+2)=Команды!$AJ$10,TRUE,FALSE),IF(INDEX(Команды!$A$2:$AN$7500,MATCH(BR$3,Команды!$A$2:$A$7500,0),$E119+2)=Команды!$AJ$11,TRUE,FALSE),IF(INDEX(Команды!$A$2:$AN$7500,MATCH(BR$3,Команды!$A$2:$A$7500,0),$E119+2)=Команды!$AJ$12,TRUE,FALSE),IF(INDEX(Команды!$A$2:$AN$7500,MATCH(BR$3,Команды!$A$2:$A$7500,0),$E119+2)=Команды!$AJ$13,TRUE,FALSE),IF(INDEX(Команды!$A$2:$AN$7500,MATCH(BR$3,Команды!$A$2:$A$7500,0),$E119+2)=Команды!$AJ$14,TRUE,FALSE),IF(INDEX(Команды!$A$2:$AN$7500,MATCH(BR$3,Команды!$A$2:$A$7500,0),$E119+2)=Команды!$AJ$15,TRUE,FALSE),IF(INDEX(Команды!$A$2:$AN$7500,MATCH(BR$3,Команды!$A$2:$A$7500,0),$E119+2)=Команды!$AJ$16,TRUE,FALSE),IF(INDEX(Команды!$A$2:$AN$7500,MATCH(BR$3,Команды!$A$2:$A$7500,0),$E119+2)=Команды!$AJ$17,TRUE,FALSE),IF(INDEX(Команды!$A$2:$AN$7500,MATCH(BR$3,Команды!$A$2:$A$7500,0),$E119+2)=Команды!$AJ$18,TRUE,FALSE),IF(INDEX(Команды!$A$2:$AN$7500,MATCH(BR$3,Команды!$A$2:$A$7500,0),$E119+2)=Команды!$AJ$19,TRUE,FALSE)),INDEX(Команды!$AJ$2:$AL$19,MATCH(INDEX(Команды!$A$2:$AN$7500,MATCH(BR$3,Команды!$A$2:$A$7500,0),$E119+2),Команды!$AJ$2:$AJ$19,0),3),0)</f>
        <v>0</v>
      </c>
      <c r="BT119" s="342"/>
      <c r="BU119" s="174">
        <f>IF(OR(IF(INDEX(Команды!$A$2:$AN$7500,MATCH(BU$3,Команды!$A$2:$A$7500,0),$E119+2)=Команды!$AJ$2,TRUE,FALSE),IF(INDEX(Команды!$A$2:$AN$7500,MATCH(BU$3,Команды!$A$2:$A$7500,0),$E119+2)=Команды!$AJ$3,TRUE,FALSE),IF(INDEX(Команды!$A$2:$AN$7500,MATCH(BU$3,Команды!$A$2:$A$7500,0),$E119+2)=Команды!$AJ$4,TRUE,FALSE),IF(INDEX(Команды!$A$2:$AN$7500,MATCH(BU$3,Команды!$A$2:$A$7500,0),$E119+2)=Команды!$AJ$5,TRUE,FALSE),IF(INDEX(Команды!$A$2:$AN$7500,MATCH(BU$3,Команды!$A$2:$A$7500,0),$E119+2)=Команды!$AJ$6,TRUE,FALSE),IF(INDEX(Команды!$A$2:$AN$7500,MATCH(BU$3,Команды!$A$2:$A$7500,0),$E119+2)=Команды!$AJ$7,TRUE,FALSE),IF(INDEX(Команды!$A$2:$AN$7500,MATCH(BU$3,Команды!$A$2:$A$7500,0),$E119+2)=Команды!$AJ$8,TRUE,FALSE),IF(INDEX(Команды!$A$2:$AN$7500,MATCH(BU$3,Команды!$A$2:$A$7500,0),$E119+2)=Команды!$AJ$9,TRUE,FALSE),IF(INDEX(Команды!$A$2:$AN$7500,MATCH(BU$3,Команды!$A$2:$A$7500,0),$E119+2)=Команды!$AJ$10,TRUE,FALSE),IF(INDEX(Команды!$A$2:$AN$7500,MATCH(BU$3,Команды!$A$2:$A$7500,0),$E119+2)=Команды!$AJ$11,TRUE,FALSE),IF(INDEX(Команды!$A$2:$AN$7500,MATCH(BU$3,Команды!$A$2:$A$7500,0),$E119+2)=Команды!$AJ$12,TRUE,FALSE),IF(INDEX(Команды!$A$2:$AN$7500,MATCH(BU$3,Команды!$A$2:$A$7500,0),$E119+2)=Команды!$AJ$13,TRUE,FALSE),IF(INDEX(Команды!$A$2:$AN$7500,MATCH(BU$3,Команды!$A$2:$A$7500,0),$E119+2)=Команды!$AJ$14,TRUE,FALSE),IF(INDEX(Команды!$A$2:$AN$7500,MATCH(BU$3,Команды!$A$2:$A$7500,0),$E119+2)=Команды!$AJ$15,TRUE,FALSE),IF(INDEX(Команды!$A$2:$AN$7500,MATCH(BU$3,Команды!$A$2:$A$7500,0),$E119+2)=Команды!$AJ$16,TRUE,FALSE),,IF(INDEX(Команды!$A$2:$AN$7500,MATCH(BU$3,Команды!$A$2:$A$7500,0),$E119+2)=Команды!$AJ$17,TRUE,FALSE),,IF(INDEX(Команды!$A$2:$AN$7500,MATCH(BU$3,Команды!$A$2:$A$7500,0),$E119+2)=Команды!$AJ$18,TRUE,FALSE),,IF(INDEX(Команды!$A$2:$AN$7500,MATCH(BU$3,Команды!$A$2:$A$7500,0),$E119+2)=Команды!$AJ$19,TRUE,FALSE)),INDEX(Команды!$AJ$2:$AK$19,MATCH(INDEX(Команды!$A$2:$AN$7500,MATCH(BU$3,Команды!$A$2:$A$7500,0),$E119+2),Команды!$AJ$2:$AJ$19,0),2),0)</f>
        <v>0</v>
      </c>
      <c r="BV119" s="175">
        <f>IF(OR(IF(INDEX(Команды!$A$2:$AN$7500,MATCH(BU$3,Команды!$A$2:$A$7500,0),$E119+2)=Команды!$AJ$2,TRUE,FALSE),IF(INDEX(Команды!$A$2:$AN$7500,MATCH(BU$3,Команды!$A$2:$A$7500,0),$E119+2)=Команды!$AJ$3,TRUE,FALSE),IF(INDEX(Команды!$A$2:$AN$7500,MATCH(BU$3,Команды!$A$2:$A$7500,0),$E119+2)=Команды!$AJ$4,TRUE,FALSE),IF(INDEX(Команды!$A$2:$AN$7500,MATCH(BU$3,Команды!$A$2:$A$7500,0),$E119+2)=Команды!$AJ$5,TRUE,FALSE),IF(INDEX(Команды!$A$2:$AN$7500,MATCH(BU$3,Команды!$A$2:$A$7500,0),$E119+2)=Команды!$AJ$6,TRUE,FALSE),IF(INDEX(Команды!$A$2:$AN$7500,MATCH(BU$3,Команды!$A$2:$A$7500,0),$E119+2)=Команды!$AJ$7,TRUE,FALSE),IF(INDEX(Команды!$A$2:$AN$7500,MATCH(BU$3,Команды!$A$2:$A$7500,0),$E119+2)=Команды!$AJ$8,TRUE,FALSE),IF(INDEX(Команды!$A$2:$AN$7500,MATCH(BU$3,Команды!$A$2:$A$7500,0),$E119+2)=Команды!$AJ$9,TRUE,FALSE),IF(INDEX(Команды!$A$2:$AN$7500,MATCH(BU$3,Команды!$A$2:$A$7500,0),$E119+2)=Команды!$AJ$10,TRUE,FALSE),IF(INDEX(Команды!$A$2:$AN$7500,MATCH(BU$3,Команды!$A$2:$A$7500,0),$E119+2)=Команды!$AJ$11,TRUE,FALSE),IF(INDEX(Команды!$A$2:$AN$7500,MATCH(BU$3,Команды!$A$2:$A$7500,0),$E119+2)=Команды!$AJ$12,TRUE,FALSE),IF(INDEX(Команды!$A$2:$AN$7500,MATCH(BU$3,Команды!$A$2:$A$7500,0),$E119+2)=Команды!$AJ$13,TRUE,FALSE),IF(INDEX(Команды!$A$2:$AN$7500,MATCH(BU$3,Команды!$A$2:$A$7500,0),$E119+2)=Команды!$AJ$14,TRUE,FALSE),IF(INDEX(Команды!$A$2:$AN$7500,MATCH(BU$3,Команды!$A$2:$A$7500,0),$E119+2)=Команды!$AJ$15,TRUE,FALSE),IF(INDEX(Команды!$A$2:$AN$7500,MATCH(BU$3,Команды!$A$2:$A$7500,0),$E119+2)=Команды!$AJ$16,TRUE,FALSE),IF(INDEX(Команды!$A$2:$AN$7500,MATCH(BU$3,Команды!$A$2:$A$7500,0),$E119+2)=Команды!$AJ$17,TRUE,FALSE),IF(INDEX(Команды!$A$2:$AN$7500,MATCH(BU$3,Команды!$A$2:$A$7500,0),$E119+2)=Команды!$AJ$18,TRUE,FALSE),IF(INDEX(Команды!$A$2:$AN$7500,MATCH(BU$3,Команды!$A$2:$A$7500,0),$E119+2)=Команды!$AJ$19,TRUE,FALSE)),INDEX(Команды!$AJ$2:$AL$19,MATCH(INDEX(Команды!$A$2:$AN$7500,MATCH(BU$3,Команды!$A$2:$A$7500,0),$E119+2),Команды!$AJ$2:$AJ$19,0),3),0)</f>
        <v>0</v>
      </c>
      <c r="BW119" s="342"/>
      <c r="BX119" s="174">
        <f>IF(OR(IF(INDEX(Команды!$A$2:$AN$7500,MATCH(BX$3,Команды!$A$2:$A$7500,0),$E119+2)=Команды!$AJ$2,TRUE,FALSE),IF(INDEX(Команды!$A$2:$AN$7500,MATCH(BX$3,Команды!$A$2:$A$7500,0),$E119+2)=Команды!$AJ$3,TRUE,FALSE),IF(INDEX(Команды!$A$2:$AN$7500,MATCH(BX$3,Команды!$A$2:$A$7500,0),$E119+2)=Команды!$AJ$4,TRUE,FALSE),IF(INDEX(Команды!$A$2:$AN$7500,MATCH(BX$3,Команды!$A$2:$A$7500,0),$E119+2)=Команды!$AJ$5,TRUE,FALSE),IF(INDEX(Команды!$A$2:$AN$7500,MATCH(BX$3,Команды!$A$2:$A$7500,0),$E119+2)=Команды!$AJ$6,TRUE,FALSE),IF(INDEX(Команды!$A$2:$AN$7500,MATCH(BX$3,Команды!$A$2:$A$7500,0),$E119+2)=Команды!$AJ$7,TRUE,FALSE),IF(INDEX(Команды!$A$2:$AN$7500,MATCH(BX$3,Команды!$A$2:$A$7500,0),$E119+2)=Команды!$AJ$8,TRUE,FALSE),IF(INDEX(Команды!$A$2:$AN$7500,MATCH(BX$3,Команды!$A$2:$A$7500,0),$E119+2)=Команды!$AJ$9,TRUE,FALSE),IF(INDEX(Команды!$A$2:$AN$7500,MATCH(BX$3,Команды!$A$2:$A$7500,0),$E119+2)=Команды!$AJ$10,TRUE,FALSE),IF(INDEX(Команды!$A$2:$AN$7500,MATCH(BX$3,Команды!$A$2:$A$7500,0),$E119+2)=Команды!$AJ$11,TRUE,FALSE),IF(INDEX(Команды!$A$2:$AN$7500,MATCH(BX$3,Команды!$A$2:$A$7500,0),$E119+2)=Команды!$AJ$12,TRUE,FALSE),IF(INDEX(Команды!$A$2:$AN$7500,MATCH(BX$3,Команды!$A$2:$A$7500,0),$E119+2)=Команды!$AJ$13,TRUE,FALSE),IF(INDEX(Команды!$A$2:$AN$7500,MATCH(BX$3,Команды!$A$2:$A$7500,0),$E119+2)=Команды!$AJ$14,TRUE,FALSE),IF(INDEX(Команды!$A$2:$AN$7500,MATCH(BX$3,Команды!$A$2:$A$7500,0),$E119+2)=Команды!$AJ$15,TRUE,FALSE),IF(INDEX(Команды!$A$2:$AN$7500,MATCH(BX$3,Команды!$A$2:$A$7500,0),$E119+2)=Команды!$AJ$16,TRUE,FALSE),,IF(INDEX(Команды!$A$2:$AN$7500,MATCH(BX$3,Команды!$A$2:$A$7500,0),$E119+2)=Команды!$AJ$17,TRUE,FALSE),,IF(INDEX(Команды!$A$2:$AN$7500,MATCH(BX$3,Команды!$A$2:$A$7500,0),$E119+2)=Команды!$AJ$18,TRUE,FALSE),,IF(INDEX(Команды!$A$2:$AN$7500,MATCH(BX$3,Команды!$A$2:$A$7500,0),$E119+2)=Команды!$AJ$19,TRUE,FALSE)),INDEX(Команды!$AJ$2:$AK$19,MATCH(INDEX(Команды!$A$2:$AN$7500,MATCH(BX$3,Команды!$A$2:$A$7500,0),$E119+2),Команды!$AJ$2:$AJ$19,0),2),0)</f>
        <v>0</v>
      </c>
      <c r="BY119" s="175">
        <f>IF(OR(IF(INDEX(Команды!$A$2:$AN$7500,MATCH(BX$3,Команды!$A$2:$A$7500,0),$E119+2)=Команды!$AJ$2,TRUE,FALSE),IF(INDEX(Команды!$A$2:$AN$7500,MATCH(BX$3,Команды!$A$2:$A$7500,0),$E119+2)=Команды!$AJ$3,TRUE,FALSE),IF(INDEX(Команды!$A$2:$AN$7500,MATCH(BX$3,Команды!$A$2:$A$7500,0),$E119+2)=Команды!$AJ$4,TRUE,FALSE),IF(INDEX(Команды!$A$2:$AN$7500,MATCH(BX$3,Команды!$A$2:$A$7500,0),$E119+2)=Команды!$AJ$5,TRUE,FALSE),IF(INDEX(Команды!$A$2:$AN$7500,MATCH(BX$3,Команды!$A$2:$A$7500,0),$E119+2)=Команды!$AJ$6,TRUE,FALSE),IF(INDEX(Команды!$A$2:$AN$7500,MATCH(BX$3,Команды!$A$2:$A$7500,0),$E119+2)=Команды!$AJ$7,TRUE,FALSE),IF(INDEX(Команды!$A$2:$AN$7500,MATCH(BX$3,Команды!$A$2:$A$7500,0),$E119+2)=Команды!$AJ$8,TRUE,FALSE),IF(INDEX(Команды!$A$2:$AN$7500,MATCH(BX$3,Команды!$A$2:$A$7500,0),$E119+2)=Команды!$AJ$9,TRUE,FALSE),IF(INDEX(Команды!$A$2:$AN$7500,MATCH(BX$3,Команды!$A$2:$A$7500,0),$E119+2)=Команды!$AJ$10,TRUE,FALSE),IF(INDEX(Команды!$A$2:$AN$7500,MATCH(BX$3,Команды!$A$2:$A$7500,0),$E119+2)=Команды!$AJ$11,TRUE,FALSE),IF(INDEX(Команды!$A$2:$AN$7500,MATCH(BX$3,Команды!$A$2:$A$7500,0),$E119+2)=Команды!$AJ$12,TRUE,FALSE),IF(INDEX(Команды!$A$2:$AN$7500,MATCH(BX$3,Команды!$A$2:$A$7500,0),$E119+2)=Команды!$AJ$13,TRUE,FALSE),IF(INDEX(Команды!$A$2:$AN$7500,MATCH(BX$3,Команды!$A$2:$A$7500,0),$E119+2)=Команды!$AJ$14,TRUE,FALSE),IF(INDEX(Команды!$A$2:$AN$7500,MATCH(BX$3,Команды!$A$2:$A$7500,0),$E119+2)=Команды!$AJ$15,TRUE,FALSE),IF(INDEX(Команды!$A$2:$AN$7500,MATCH(BX$3,Команды!$A$2:$A$7500,0),$E119+2)=Команды!$AJ$16,TRUE,FALSE),IF(INDEX(Команды!$A$2:$AN$7500,MATCH(BX$3,Команды!$A$2:$A$7500,0),$E119+2)=Команды!$AJ$17,TRUE,FALSE),IF(INDEX(Команды!$A$2:$AN$7500,MATCH(BX$3,Команды!$A$2:$A$7500,0),$E119+2)=Команды!$AJ$18,TRUE,FALSE),IF(INDEX(Команды!$A$2:$AN$7500,MATCH(BX$3,Команды!$A$2:$A$7500,0),$E119+2)=Команды!$AJ$19,TRUE,FALSE)),INDEX(Команды!$AJ$2:$AL$19,MATCH(INDEX(Команды!$A$2:$AN$7500,MATCH(BX$3,Команды!$A$2:$A$7500,0),$E119+2),Команды!$AJ$2:$AJ$19,0),3),0)</f>
        <v>0</v>
      </c>
      <c r="BZ119" s="342"/>
      <c r="CA119" s="174">
        <f>IF(OR(IF(INDEX(Команды!$A$2:$AN$7500,MATCH(CA$3,Команды!$A$2:$A$7500,0),$E119+2)=Команды!$AJ$2,TRUE,FALSE),IF(INDEX(Команды!$A$2:$AN$7500,MATCH(CA$3,Команды!$A$2:$A$7500,0),$E119+2)=Команды!$AJ$3,TRUE,FALSE),IF(INDEX(Команды!$A$2:$AN$7500,MATCH(CA$3,Команды!$A$2:$A$7500,0),$E119+2)=Команды!$AJ$4,TRUE,FALSE),IF(INDEX(Команды!$A$2:$AN$7500,MATCH(CA$3,Команды!$A$2:$A$7500,0),$E119+2)=Команды!$AJ$5,TRUE,FALSE),IF(INDEX(Команды!$A$2:$AN$7500,MATCH(CA$3,Команды!$A$2:$A$7500,0),$E119+2)=Команды!$AJ$6,TRUE,FALSE),IF(INDEX(Команды!$A$2:$AN$7500,MATCH(CA$3,Команды!$A$2:$A$7500,0),$E119+2)=Команды!$AJ$7,TRUE,FALSE),IF(INDEX(Команды!$A$2:$AN$7500,MATCH(CA$3,Команды!$A$2:$A$7500,0),$E119+2)=Команды!$AJ$8,TRUE,FALSE),IF(INDEX(Команды!$A$2:$AN$7500,MATCH(CA$3,Команды!$A$2:$A$7500,0),$E119+2)=Команды!$AJ$9,TRUE,FALSE),IF(INDEX(Команды!$A$2:$AN$7500,MATCH(CA$3,Команды!$A$2:$A$7500,0),$E119+2)=Команды!$AJ$10,TRUE,FALSE),IF(INDEX(Команды!$A$2:$AN$7500,MATCH(CA$3,Команды!$A$2:$A$7500,0),$E119+2)=Команды!$AJ$11,TRUE,FALSE),IF(INDEX(Команды!$A$2:$AN$7500,MATCH(CA$3,Команды!$A$2:$A$7500,0),$E119+2)=Команды!$AJ$12,TRUE,FALSE),IF(INDEX(Команды!$A$2:$AN$7500,MATCH(CA$3,Команды!$A$2:$A$7500,0),$E119+2)=Команды!$AJ$13,TRUE,FALSE),IF(INDEX(Команды!$A$2:$AN$7500,MATCH(CA$3,Команды!$A$2:$A$7500,0),$E119+2)=Команды!$AJ$14,TRUE,FALSE),IF(INDEX(Команды!$A$2:$AN$7500,MATCH(CA$3,Команды!$A$2:$A$7500,0),$E119+2)=Команды!$AJ$15,TRUE,FALSE),IF(INDEX(Команды!$A$2:$AN$7500,MATCH(CA$3,Команды!$A$2:$A$7500,0),$E119+2)=Команды!$AJ$16,TRUE,FALSE),,IF(INDEX(Команды!$A$2:$AN$7500,MATCH(CA$3,Команды!$A$2:$A$7500,0),$E119+2)=Команды!$AJ$17,TRUE,FALSE),,IF(INDEX(Команды!$A$2:$AN$7500,MATCH(CA$3,Команды!$A$2:$A$7500,0),$E119+2)=Команды!$AJ$18,TRUE,FALSE),,IF(INDEX(Команды!$A$2:$AN$7500,MATCH(CA$3,Команды!$A$2:$A$7500,0),$E119+2)=Команды!$AJ$19,TRUE,FALSE)),INDEX(Команды!$AJ$2:$AK$19,MATCH(INDEX(Команды!$A$2:$AN$7500,MATCH(CA$3,Команды!$A$2:$A$7500,0),$E119+2),Команды!$AJ$2:$AJ$19,0),2),0)</f>
        <v>0</v>
      </c>
      <c r="CB119" s="175">
        <f>IF(OR(IF(INDEX(Команды!$A$2:$AN$7500,MATCH(CA$3,Команды!$A$2:$A$7500,0),$E119+2)=Команды!$AJ$2,TRUE,FALSE),IF(INDEX(Команды!$A$2:$AN$7500,MATCH(CA$3,Команды!$A$2:$A$7500,0),$E119+2)=Команды!$AJ$3,TRUE,FALSE),IF(INDEX(Команды!$A$2:$AN$7500,MATCH(CA$3,Команды!$A$2:$A$7500,0),$E119+2)=Команды!$AJ$4,TRUE,FALSE),IF(INDEX(Команды!$A$2:$AN$7500,MATCH(CA$3,Команды!$A$2:$A$7500,0),$E119+2)=Команды!$AJ$5,TRUE,FALSE),IF(INDEX(Команды!$A$2:$AN$7500,MATCH(CA$3,Команды!$A$2:$A$7500,0),$E119+2)=Команды!$AJ$6,TRUE,FALSE),IF(INDEX(Команды!$A$2:$AN$7500,MATCH(CA$3,Команды!$A$2:$A$7500,0),$E119+2)=Команды!$AJ$7,TRUE,FALSE),IF(INDEX(Команды!$A$2:$AN$7500,MATCH(CA$3,Команды!$A$2:$A$7500,0),$E119+2)=Команды!$AJ$8,TRUE,FALSE),IF(INDEX(Команды!$A$2:$AN$7500,MATCH(CA$3,Команды!$A$2:$A$7500,0),$E119+2)=Команды!$AJ$9,TRUE,FALSE),IF(INDEX(Команды!$A$2:$AN$7500,MATCH(CA$3,Команды!$A$2:$A$7500,0),$E119+2)=Команды!$AJ$10,TRUE,FALSE),IF(INDEX(Команды!$A$2:$AN$7500,MATCH(CA$3,Команды!$A$2:$A$7500,0),$E119+2)=Команды!$AJ$11,TRUE,FALSE),IF(INDEX(Команды!$A$2:$AN$7500,MATCH(CA$3,Команды!$A$2:$A$7500,0),$E119+2)=Команды!$AJ$12,TRUE,FALSE),IF(INDEX(Команды!$A$2:$AN$7500,MATCH(CA$3,Команды!$A$2:$A$7500,0),$E119+2)=Команды!$AJ$13,TRUE,FALSE),IF(INDEX(Команды!$A$2:$AN$7500,MATCH(CA$3,Команды!$A$2:$A$7500,0),$E119+2)=Команды!$AJ$14,TRUE,FALSE),IF(INDEX(Команды!$A$2:$AN$7500,MATCH(CA$3,Команды!$A$2:$A$7500,0),$E119+2)=Команды!$AJ$15,TRUE,FALSE),IF(INDEX(Команды!$A$2:$AN$7500,MATCH(CA$3,Команды!$A$2:$A$7500,0),$E119+2)=Команды!$AJ$16,TRUE,FALSE),IF(INDEX(Команды!$A$2:$AN$7500,MATCH(CA$3,Команды!$A$2:$A$7500,0),$E119+2)=Команды!$AJ$17,TRUE,FALSE),IF(INDEX(Команды!$A$2:$AN$7500,MATCH(CA$3,Команды!$A$2:$A$7500,0),$E119+2)=Команды!$AJ$18,TRUE,FALSE),IF(INDEX(Команды!$A$2:$AN$7500,MATCH(CA$3,Команды!$A$2:$A$7500,0),$E119+2)=Команды!$AJ$19,TRUE,FALSE)),INDEX(Команды!$AJ$2:$AL$19,MATCH(INDEX(Команды!$A$2:$AN$7500,MATCH(CA$3,Команды!$A$2:$A$7500,0),$E119+2),Команды!$AJ$2:$AJ$19,0),3),0)</f>
        <v>0</v>
      </c>
      <c r="CC119" s="342"/>
      <c r="CD119" s="174">
        <f>IF(OR(IF(INDEX(Команды!$A$2:$AN$7500,MATCH(CD$3,Команды!$A$2:$A$7500,0),$E119+2)=Команды!$AJ$2,TRUE,FALSE),IF(INDEX(Команды!$A$2:$AN$7500,MATCH(CD$3,Команды!$A$2:$A$7500,0),$E119+2)=Команды!$AJ$3,TRUE,FALSE),IF(INDEX(Команды!$A$2:$AN$7500,MATCH(CD$3,Команды!$A$2:$A$7500,0),$E119+2)=Команды!$AJ$4,TRUE,FALSE),IF(INDEX(Команды!$A$2:$AN$7500,MATCH(CD$3,Команды!$A$2:$A$7500,0),$E119+2)=Команды!$AJ$5,TRUE,FALSE),IF(INDEX(Команды!$A$2:$AN$7500,MATCH(CD$3,Команды!$A$2:$A$7500,0),$E119+2)=Команды!$AJ$6,TRUE,FALSE),IF(INDEX(Команды!$A$2:$AN$7500,MATCH(CD$3,Команды!$A$2:$A$7500,0),$E119+2)=Команды!$AJ$7,TRUE,FALSE),IF(INDEX(Команды!$A$2:$AN$7500,MATCH(CD$3,Команды!$A$2:$A$7500,0),$E119+2)=Команды!$AJ$8,TRUE,FALSE),IF(INDEX(Команды!$A$2:$AN$7500,MATCH(CD$3,Команды!$A$2:$A$7500,0),$E119+2)=Команды!$AJ$9,TRUE,FALSE),IF(INDEX(Команды!$A$2:$AN$7500,MATCH(CD$3,Команды!$A$2:$A$7500,0),$E119+2)=Команды!$AJ$10,TRUE,FALSE),IF(INDEX(Команды!$A$2:$AN$7500,MATCH(CD$3,Команды!$A$2:$A$7500,0),$E119+2)=Команды!$AJ$11,TRUE,FALSE),IF(INDEX(Команды!$A$2:$AN$7500,MATCH(CD$3,Команды!$A$2:$A$7500,0),$E119+2)=Команды!$AJ$12,TRUE,FALSE),IF(INDEX(Команды!$A$2:$AN$7500,MATCH(CD$3,Команды!$A$2:$A$7500,0),$E119+2)=Команды!$AJ$13,TRUE,FALSE),IF(INDEX(Команды!$A$2:$AN$7500,MATCH(CD$3,Команды!$A$2:$A$7500,0),$E119+2)=Команды!$AJ$14,TRUE,FALSE),IF(INDEX(Команды!$A$2:$AN$7500,MATCH(CD$3,Команды!$A$2:$A$7500,0),$E119+2)=Команды!$AJ$15,TRUE,FALSE),IF(INDEX(Команды!$A$2:$AN$7500,MATCH(CD$3,Команды!$A$2:$A$7500,0),$E119+2)=Команды!$AJ$16,TRUE,FALSE),,IF(INDEX(Команды!$A$2:$AN$7500,MATCH(CD$3,Команды!$A$2:$A$7500,0),$E119+2)=Команды!$AJ$17,TRUE,FALSE),,IF(INDEX(Команды!$A$2:$AN$7500,MATCH(CD$3,Команды!$A$2:$A$7500,0),$E119+2)=Команды!$AJ$18,TRUE,FALSE),,IF(INDEX(Команды!$A$2:$AN$7500,MATCH(CD$3,Команды!$A$2:$A$7500,0),$E119+2)=Команды!$AJ$19,TRUE,FALSE)),INDEX(Команды!$AJ$2:$AK$19,MATCH(INDEX(Команды!$A$2:$AN$7500,MATCH(CD$3,Команды!$A$2:$A$7500,0),$E119+2),Команды!$AJ$2:$AJ$19,0),2),0)</f>
        <v>0</v>
      </c>
      <c r="CE119" s="175">
        <f>IF(OR(IF(INDEX(Команды!$A$2:$AN$7500,MATCH(CD$3,Команды!$A$2:$A$7500,0),$E119+2)=Команды!$AJ$2,TRUE,FALSE),IF(INDEX(Команды!$A$2:$AN$7500,MATCH(CD$3,Команды!$A$2:$A$7500,0),$E119+2)=Команды!$AJ$3,TRUE,FALSE),IF(INDEX(Команды!$A$2:$AN$7500,MATCH(CD$3,Команды!$A$2:$A$7500,0),$E119+2)=Команды!$AJ$4,TRUE,FALSE),IF(INDEX(Команды!$A$2:$AN$7500,MATCH(CD$3,Команды!$A$2:$A$7500,0),$E119+2)=Команды!$AJ$5,TRUE,FALSE),IF(INDEX(Команды!$A$2:$AN$7500,MATCH(CD$3,Команды!$A$2:$A$7500,0),$E119+2)=Команды!$AJ$6,TRUE,FALSE),IF(INDEX(Команды!$A$2:$AN$7500,MATCH(CD$3,Команды!$A$2:$A$7500,0),$E119+2)=Команды!$AJ$7,TRUE,FALSE),IF(INDEX(Команды!$A$2:$AN$7500,MATCH(CD$3,Команды!$A$2:$A$7500,0),$E119+2)=Команды!$AJ$8,TRUE,FALSE),IF(INDEX(Команды!$A$2:$AN$7500,MATCH(CD$3,Команды!$A$2:$A$7500,0),$E119+2)=Команды!$AJ$9,TRUE,FALSE),IF(INDEX(Команды!$A$2:$AN$7500,MATCH(CD$3,Команды!$A$2:$A$7500,0),$E119+2)=Команды!$AJ$10,TRUE,FALSE),IF(INDEX(Команды!$A$2:$AN$7500,MATCH(CD$3,Команды!$A$2:$A$7500,0),$E119+2)=Команды!$AJ$11,TRUE,FALSE),IF(INDEX(Команды!$A$2:$AN$7500,MATCH(CD$3,Команды!$A$2:$A$7500,0),$E119+2)=Команды!$AJ$12,TRUE,FALSE),IF(INDEX(Команды!$A$2:$AN$7500,MATCH(CD$3,Команды!$A$2:$A$7500,0),$E119+2)=Команды!$AJ$13,TRUE,FALSE),IF(INDEX(Команды!$A$2:$AN$7500,MATCH(CD$3,Команды!$A$2:$A$7500,0),$E119+2)=Команды!$AJ$14,TRUE,FALSE),IF(INDEX(Команды!$A$2:$AN$7500,MATCH(CD$3,Команды!$A$2:$A$7500,0),$E119+2)=Команды!$AJ$15,TRUE,FALSE),IF(INDEX(Команды!$A$2:$AN$7500,MATCH(CD$3,Команды!$A$2:$A$7500,0),$E119+2)=Команды!$AJ$16,TRUE,FALSE),IF(INDEX(Команды!$A$2:$AN$7500,MATCH(CD$3,Команды!$A$2:$A$7500,0),$E119+2)=Команды!$AJ$17,TRUE,FALSE),IF(INDEX(Команды!$A$2:$AN$7500,MATCH(CD$3,Команды!$A$2:$A$7500,0),$E119+2)=Команды!$AJ$18,TRUE,FALSE),IF(INDEX(Команды!$A$2:$AN$7500,MATCH(CD$3,Команды!$A$2:$A$7500,0),$E119+2)=Команды!$AJ$19,TRUE,FALSE)),INDEX(Команды!$AJ$2:$AL$19,MATCH(INDEX(Команды!$A$2:$AN$7500,MATCH(CD$3,Команды!$A$2:$A$7500,0),$E119+2),Команды!$AJ$2:$AJ$19,0),3),0)</f>
        <v>0</v>
      </c>
      <c r="CF119" s="342"/>
      <c r="CG119" s="174">
        <f>IF(OR(IF(INDEX(Команды!$A$2:$AN$7500,MATCH(CG$3,Команды!$A$2:$A$7500,0),$E119+2)=Команды!$AJ$2,TRUE,FALSE),IF(INDEX(Команды!$A$2:$AN$7500,MATCH(CG$3,Команды!$A$2:$A$7500,0),$E119+2)=Команды!$AJ$3,TRUE,FALSE),IF(INDEX(Команды!$A$2:$AN$7500,MATCH(CG$3,Команды!$A$2:$A$7500,0),$E119+2)=Команды!$AJ$4,TRUE,FALSE),IF(INDEX(Команды!$A$2:$AN$7500,MATCH(CG$3,Команды!$A$2:$A$7500,0),$E119+2)=Команды!$AJ$5,TRUE,FALSE),IF(INDEX(Команды!$A$2:$AN$7500,MATCH(CG$3,Команды!$A$2:$A$7500,0),$E119+2)=Команды!$AJ$6,TRUE,FALSE),IF(INDEX(Команды!$A$2:$AN$7500,MATCH(CG$3,Команды!$A$2:$A$7500,0),$E119+2)=Команды!$AJ$7,TRUE,FALSE),IF(INDEX(Команды!$A$2:$AN$7500,MATCH(CG$3,Команды!$A$2:$A$7500,0),$E119+2)=Команды!$AJ$8,TRUE,FALSE),IF(INDEX(Команды!$A$2:$AN$7500,MATCH(CG$3,Команды!$A$2:$A$7500,0),$E119+2)=Команды!$AJ$9,TRUE,FALSE),IF(INDEX(Команды!$A$2:$AN$7500,MATCH(CG$3,Команды!$A$2:$A$7500,0),$E119+2)=Команды!$AJ$10,TRUE,FALSE),IF(INDEX(Команды!$A$2:$AN$7500,MATCH(CG$3,Команды!$A$2:$A$7500,0),$E119+2)=Команды!$AJ$11,TRUE,FALSE),IF(INDEX(Команды!$A$2:$AN$7500,MATCH(CG$3,Команды!$A$2:$A$7500,0),$E119+2)=Команды!$AJ$12,TRUE,FALSE),IF(INDEX(Команды!$A$2:$AN$7500,MATCH(CG$3,Команды!$A$2:$A$7500,0),$E119+2)=Команды!$AJ$13,TRUE,FALSE),IF(INDEX(Команды!$A$2:$AN$7500,MATCH(CG$3,Команды!$A$2:$A$7500,0),$E119+2)=Команды!$AJ$14,TRUE,FALSE),IF(INDEX(Команды!$A$2:$AN$7500,MATCH(CG$3,Команды!$A$2:$A$7500,0),$E119+2)=Команды!$AJ$15,TRUE,FALSE),IF(INDEX(Команды!$A$2:$AN$7500,MATCH(CG$3,Команды!$A$2:$A$7500,0),$E119+2)=Команды!$AJ$16,TRUE,FALSE),,IF(INDEX(Команды!$A$2:$AN$7500,MATCH(CG$3,Команды!$A$2:$A$7500,0),$E119+2)=Команды!$AJ$17,TRUE,FALSE),,IF(INDEX(Команды!$A$2:$AN$7500,MATCH(CG$3,Команды!$A$2:$A$7500,0),$E119+2)=Команды!$AJ$18,TRUE,FALSE),,IF(INDEX(Команды!$A$2:$AN$7500,MATCH(CG$3,Команды!$A$2:$A$7500,0),$E119+2)=Команды!$AJ$19,TRUE,FALSE)),INDEX(Команды!$AJ$2:$AK$19,MATCH(INDEX(Команды!$A$2:$AN$7500,MATCH(CG$3,Команды!$A$2:$A$7500,0),$E119+2),Команды!$AJ$2:$AJ$19,0),2),0)</f>
        <v>0</v>
      </c>
      <c r="CH119" s="175">
        <f>IF(OR(IF(INDEX(Команды!$A$2:$AN$7500,MATCH(CG$3,Команды!$A$2:$A$7500,0),$E119+2)=Команды!$AJ$2,TRUE,FALSE),IF(INDEX(Команды!$A$2:$AN$7500,MATCH(CG$3,Команды!$A$2:$A$7500,0),$E119+2)=Команды!$AJ$3,TRUE,FALSE),IF(INDEX(Команды!$A$2:$AN$7500,MATCH(CG$3,Команды!$A$2:$A$7500,0),$E119+2)=Команды!$AJ$4,TRUE,FALSE),IF(INDEX(Команды!$A$2:$AN$7500,MATCH(CG$3,Команды!$A$2:$A$7500,0),$E119+2)=Команды!$AJ$5,TRUE,FALSE),IF(INDEX(Команды!$A$2:$AN$7500,MATCH(CG$3,Команды!$A$2:$A$7500,0),$E119+2)=Команды!$AJ$6,TRUE,FALSE),IF(INDEX(Команды!$A$2:$AN$7500,MATCH(CG$3,Команды!$A$2:$A$7500,0),$E119+2)=Команды!$AJ$7,TRUE,FALSE),IF(INDEX(Команды!$A$2:$AN$7500,MATCH(CG$3,Команды!$A$2:$A$7500,0),$E119+2)=Команды!$AJ$8,TRUE,FALSE),IF(INDEX(Команды!$A$2:$AN$7500,MATCH(CG$3,Команды!$A$2:$A$7500,0),$E119+2)=Команды!$AJ$9,TRUE,FALSE),IF(INDEX(Команды!$A$2:$AN$7500,MATCH(CG$3,Команды!$A$2:$A$7500,0),$E119+2)=Команды!$AJ$10,TRUE,FALSE),IF(INDEX(Команды!$A$2:$AN$7500,MATCH(CG$3,Команды!$A$2:$A$7500,0),$E119+2)=Команды!$AJ$11,TRUE,FALSE),IF(INDEX(Команды!$A$2:$AN$7500,MATCH(CG$3,Команды!$A$2:$A$7500,0),$E119+2)=Команды!$AJ$12,TRUE,FALSE),IF(INDEX(Команды!$A$2:$AN$7500,MATCH(CG$3,Команды!$A$2:$A$7500,0),$E119+2)=Команды!$AJ$13,TRUE,FALSE),IF(INDEX(Команды!$A$2:$AN$7500,MATCH(CG$3,Команды!$A$2:$A$7500,0),$E119+2)=Команды!$AJ$14,TRUE,FALSE),IF(INDEX(Команды!$A$2:$AN$7500,MATCH(CG$3,Команды!$A$2:$A$7500,0),$E119+2)=Команды!$AJ$15,TRUE,FALSE),IF(INDEX(Команды!$A$2:$AN$7500,MATCH(CG$3,Команды!$A$2:$A$7500,0),$E119+2)=Команды!$AJ$16,TRUE,FALSE),IF(INDEX(Команды!$A$2:$AN$7500,MATCH(CG$3,Команды!$A$2:$A$7500,0),$E119+2)=Команды!$AJ$17,TRUE,FALSE),IF(INDEX(Команды!$A$2:$AN$7500,MATCH(CG$3,Команды!$A$2:$A$7500,0),$E119+2)=Команды!$AJ$18,TRUE,FALSE),IF(INDEX(Команды!$A$2:$AN$7500,MATCH(CG$3,Команды!$A$2:$A$7500,0),$E119+2)=Команды!$AJ$19,TRUE,FALSE)),INDEX(Команды!$AJ$2:$AL$19,MATCH(INDEX(Команды!$A$2:$AN$7500,MATCH(CG$3,Команды!$A$2:$A$7500,0),$E119+2),Команды!$AJ$2:$AJ$19,0),3),0)</f>
        <v>0</v>
      </c>
      <c r="CI119" s="342"/>
      <c r="CJ119" s="174">
        <f>IF(OR(IF(INDEX(Команды!$A$2:$AN$7500,MATCH(CJ$3,Команды!$A$2:$A$7500,0),$E119+2)=Команды!$AJ$2,TRUE,FALSE),IF(INDEX(Команды!$A$2:$AN$7500,MATCH(CJ$3,Команды!$A$2:$A$7500,0),$E119+2)=Команды!$AJ$3,TRUE,FALSE),IF(INDEX(Команды!$A$2:$AN$7500,MATCH(CJ$3,Команды!$A$2:$A$7500,0),$E119+2)=Команды!$AJ$4,TRUE,FALSE),IF(INDEX(Команды!$A$2:$AN$7500,MATCH(CJ$3,Команды!$A$2:$A$7500,0),$E119+2)=Команды!$AJ$5,TRUE,FALSE),IF(INDEX(Команды!$A$2:$AN$7500,MATCH(CJ$3,Команды!$A$2:$A$7500,0),$E119+2)=Команды!$AJ$6,TRUE,FALSE),IF(INDEX(Команды!$A$2:$AN$7500,MATCH(CJ$3,Команды!$A$2:$A$7500,0),$E119+2)=Команды!$AJ$7,TRUE,FALSE),IF(INDEX(Команды!$A$2:$AN$7500,MATCH(CJ$3,Команды!$A$2:$A$7500,0),$E119+2)=Команды!$AJ$8,TRUE,FALSE),IF(INDEX(Команды!$A$2:$AN$7500,MATCH(CJ$3,Команды!$A$2:$A$7500,0),$E119+2)=Команды!$AJ$9,TRUE,FALSE),IF(INDEX(Команды!$A$2:$AN$7500,MATCH(CJ$3,Команды!$A$2:$A$7500,0),$E119+2)=Команды!$AJ$10,TRUE,FALSE),IF(INDEX(Команды!$A$2:$AN$7500,MATCH(CJ$3,Команды!$A$2:$A$7500,0),$E119+2)=Команды!$AJ$11,TRUE,FALSE),IF(INDEX(Команды!$A$2:$AN$7500,MATCH(CJ$3,Команды!$A$2:$A$7500,0),$E119+2)=Команды!$AJ$12,TRUE,FALSE),IF(INDEX(Команды!$A$2:$AN$7500,MATCH(CJ$3,Команды!$A$2:$A$7500,0),$E119+2)=Команды!$AJ$13,TRUE,FALSE),IF(INDEX(Команды!$A$2:$AN$7500,MATCH(CJ$3,Команды!$A$2:$A$7500,0),$E119+2)=Команды!$AJ$14,TRUE,FALSE),IF(INDEX(Команды!$A$2:$AN$7500,MATCH(CJ$3,Команды!$A$2:$A$7500,0),$E119+2)=Команды!$AJ$15,TRUE,FALSE),IF(INDEX(Команды!$A$2:$AN$7500,MATCH(CJ$3,Команды!$A$2:$A$7500,0),$E119+2)=Команды!$AJ$16,TRUE,FALSE),,IF(INDEX(Команды!$A$2:$AN$7500,MATCH(CJ$3,Команды!$A$2:$A$7500,0),$E119+2)=Команды!$AJ$17,TRUE,FALSE),,IF(INDEX(Команды!$A$2:$AN$7500,MATCH(CJ$3,Команды!$A$2:$A$7500,0),$E119+2)=Команды!$AJ$18,TRUE,FALSE),,IF(INDEX(Команды!$A$2:$AN$7500,MATCH(CJ$3,Команды!$A$2:$A$7500,0),$E119+2)=Команды!$AJ$19,TRUE,FALSE)),INDEX(Команды!$AJ$2:$AK$19,MATCH(INDEX(Команды!$A$2:$AN$7500,MATCH(CJ$3,Команды!$A$2:$A$7500,0),$E119+2),Команды!$AJ$2:$AJ$19,0),2),0)</f>
        <v>0</v>
      </c>
      <c r="CK119" s="175">
        <f>IF(OR(IF(INDEX(Команды!$A$2:$AN$7500,MATCH(CJ$3,Команды!$A$2:$A$7500,0),$E119+2)=Команды!$AJ$2,TRUE,FALSE),IF(INDEX(Команды!$A$2:$AN$7500,MATCH(CJ$3,Команды!$A$2:$A$7500,0),$E119+2)=Команды!$AJ$3,TRUE,FALSE),IF(INDEX(Команды!$A$2:$AN$7500,MATCH(CJ$3,Команды!$A$2:$A$7500,0),$E119+2)=Команды!$AJ$4,TRUE,FALSE),IF(INDEX(Команды!$A$2:$AN$7500,MATCH(CJ$3,Команды!$A$2:$A$7500,0),$E119+2)=Команды!$AJ$5,TRUE,FALSE),IF(INDEX(Команды!$A$2:$AN$7500,MATCH(CJ$3,Команды!$A$2:$A$7500,0),$E119+2)=Команды!$AJ$6,TRUE,FALSE),IF(INDEX(Команды!$A$2:$AN$7500,MATCH(CJ$3,Команды!$A$2:$A$7500,0),$E119+2)=Команды!$AJ$7,TRUE,FALSE),IF(INDEX(Команды!$A$2:$AN$7500,MATCH(CJ$3,Команды!$A$2:$A$7500,0),$E119+2)=Команды!$AJ$8,TRUE,FALSE),IF(INDEX(Команды!$A$2:$AN$7500,MATCH(CJ$3,Команды!$A$2:$A$7500,0),$E119+2)=Команды!$AJ$9,TRUE,FALSE),IF(INDEX(Команды!$A$2:$AN$7500,MATCH(CJ$3,Команды!$A$2:$A$7500,0),$E119+2)=Команды!$AJ$10,TRUE,FALSE),IF(INDEX(Команды!$A$2:$AN$7500,MATCH(CJ$3,Команды!$A$2:$A$7500,0),$E119+2)=Команды!$AJ$11,TRUE,FALSE),IF(INDEX(Команды!$A$2:$AN$7500,MATCH(CJ$3,Команды!$A$2:$A$7500,0),$E119+2)=Команды!$AJ$12,TRUE,FALSE),IF(INDEX(Команды!$A$2:$AN$7500,MATCH(CJ$3,Команды!$A$2:$A$7500,0),$E119+2)=Команды!$AJ$13,TRUE,FALSE),IF(INDEX(Команды!$A$2:$AN$7500,MATCH(CJ$3,Команды!$A$2:$A$7500,0),$E119+2)=Команды!$AJ$14,TRUE,FALSE),IF(INDEX(Команды!$A$2:$AN$7500,MATCH(CJ$3,Команды!$A$2:$A$7500,0),$E119+2)=Команды!$AJ$15,TRUE,FALSE),IF(INDEX(Команды!$A$2:$AN$7500,MATCH(CJ$3,Команды!$A$2:$A$7500,0),$E119+2)=Команды!$AJ$16,TRUE,FALSE),IF(INDEX(Команды!$A$2:$AN$7500,MATCH(CJ$3,Команды!$A$2:$A$7500,0),$E119+2)=Команды!$AJ$17,TRUE,FALSE),IF(INDEX(Команды!$A$2:$AN$7500,MATCH(CJ$3,Команды!$A$2:$A$7500,0),$E119+2)=Команды!$AJ$18,TRUE,FALSE),IF(INDEX(Команды!$A$2:$AN$7500,MATCH(CJ$3,Команды!$A$2:$A$7500,0),$E119+2)=Команды!$AJ$19,TRUE,FALSE)),INDEX(Команды!$AJ$2:$AL$19,MATCH(INDEX(Команды!$A$2:$AN$7500,MATCH(CJ$3,Команды!$A$2:$A$7500,0),$E119+2),Команды!$AJ$2:$AJ$19,0),3),0)</f>
        <v>0</v>
      </c>
      <c r="CL119" s="342"/>
      <c r="CM119" s="174">
        <f>IF(OR(IF(INDEX(Команды!$A$2:$AN$7500,MATCH(CM$3,Команды!$A$2:$A$7500,0),$E119+2)=Команды!$AJ$2,TRUE,FALSE),IF(INDEX(Команды!$A$2:$AN$7500,MATCH(CM$3,Команды!$A$2:$A$7500,0),$E119+2)=Команды!$AJ$3,TRUE,FALSE),IF(INDEX(Команды!$A$2:$AN$7500,MATCH(CM$3,Команды!$A$2:$A$7500,0),$E119+2)=Команды!$AJ$4,TRUE,FALSE),IF(INDEX(Команды!$A$2:$AN$7500,MATCH(CM$3,Команды!$A$2:$A$7500,0),$E119+2)=Команды!$AJ$5,TRUE,FALSE),IF(INDEX(Команды!$A$2:$AN$7500,MATCH(CM$3,Команды!$A$2:$A$7500,0),$E119+2)=Команды!$AJ$6,TRUE,FALSE),IF(INDEX(Команды!$A$2:$AN$7500,MATCH(CM$3,Команды!$A$2:$A$7500,0),$E119+2)=Команды!$AJ$7,TRUE,FALSE),IF(INDEX(Команды!$A$2:$AN$7500,MATCH(CM$3,Команды!$A$2:$A$7500,0),$E119+2)=Команды!$AJ$8,TRUE,FALSE),IF(INDEX(Команды!$A$2:$AN$7500,MATCH(CM$3,Команды!$A$2:$A$7500,0),$E119+2)=Команды!$AJ$9,TRUE,FALSE),IF(INDEX(Команды!$A$2:$AN$7500,MATCH(CM$3,Команды!$A$2:$A$7500,0),$E119+2)=Команды!$AJ$10,TRUE,FALSE),IF(INDEX(Команды!$A$2:$AN$7500,MATCH(CM$3,Команды!$A$2:$A$7500,0),$E119+2)=Команды!$AJ$11,TRUE,FALSE),IF(INDEX(Команды!$A$2:$AN$7500,MATCH(CM$3,Команды!$A$2:$A$7500,0),$E119+2)=Команды!$AJ$12,TRUE,FALSE),IF(INDEX(Команды!$A$2:$AN$7500,MATCH(CM$3,Команды!$A$2:$A$7500,0),$E119+2)=Команды!$AJ$13,TRUE,FALSE),IF(INDEX(Команды!$A$2:$AN$7500,MATCH(CM$3,Команды!$A$2:$A$7500,0),$E119+2)=Команды!$AJ$14,TRUE,FALSE),IF(INDEX(Команды!$A$2:$AN$7500,MATCH(CM$3,Команды!$A$2:$A$7500,0),$E119+2)=Команды!$AJ$15,TRUE,FALSE),IF(INDEX(Команды!$A$2:$AN$7500,MATCH(CM$3,Команды!$A$2:$A$7500,0),$E119+2)=Команды!$AJ$16,TRUE,FALSE),,IF(INDEX(Команды!$A$2:$AN$7500,MATCH(CM$3,Команды!$A$2:$A$7500,0),$E119+2)=Команды!$AJ$17,TRUE,FALSE),,IF(INDEX(Команды!$A$2:$AN$7500,MATCH(CM$3,Команды!$A$2:$A$7500,0),$E119+2)=Команды!$AJ$18,TRUE,FALSE),,IF(INDEX(Команды!$A$2:$AN$7500,MATCH(CM$3,Команды!$A$2:$A$7500,0),$E119+2)=Команды!$AJ$19,TRUE,FALSE)),INDEX(Команды!$AJ$2:$AK$19,MATCH(INDEX(Команды!$A$2:$AN$7500,MATCH(CM$3,Команды!$A$2:$A$7500,0),$E119+2),Команды!$AJ$2:$AJ$19,0),2),0)</f>
        <v>0</v>
      </c>
      <c r="CN119" s="175">
        <f>IF(OR(IF(INDEX(Команды!$A$2:$AN$7500,MATCH(CM$3,Команды!$A$2:$A$7500,0),$E119+2)=Команды!$AJ$2,TRUE,FALSE),IF(INDEX(Команды!$A$2:$AN$7500,MATCH(CM$3,Команды!$A$2:$A$7500,0),$E119+2)=Команды!$AJ$3,TRUE,FALSE),IF(INDEX(Команды!$A$2:$AN$7500,MATCH(CM$3,Команды!$A$2:$A$7500,0),$E119+2)=Команды!$AJ$4,TRUE,FALSE),IF(INDEX(Команды!$A$2:$AN$7500,MATCH(CM$3,Команды!$A$2:$A$7500,0),$E119+2)=Команды!$AJ$5,TRUE,FALSE),IF(INDEX(Команды!$A$2:$AN$7500,MATCH(CM$3,Команды!$A$2:$A$7500,0),$E119+2)=Команды!$AJ$6,TRUE,FALSE),IF(INDEX(Команды!$A$2:$AN$7500,MATCH(CM$3,Команды!$A$2:$A$7500,0),$E119+2)=Команды!$AJ$7,TRUE,FALSE),IF(INDEX(Команды!$A$2:$AN$7500,MATCH(CM$3,Команды!$A$2:$A$7500,0),$E119+2)=Команды!$AJ$8,TRUE,FALSE),IF(INDEX(Команды!$A$2:$AN$7500,MATCH(CM$3,Команды!$A$2:$A$7500,0),$E119+2)=Команды!$AJ$9,TRUE,FALSE),IF(INDEX(Команды!$A$2:$AN$7500,MATCH(CM$3,Команды!$A$2:$A$7500,0),$E119+2)=Команды!$AJ$10,TRUE,FALSE),IF(INDEX(Команды!$A$2:$AN$7500,MATCH(CM$3,Команды!$A$2:$A$7500,0),$E119+2)=Команды!$AJ$11,TRUE,FALSE),IF(INDEX(Команды!$A$2:$AN$7500,MATCH(CM$3,Команды!$A$2:$A$7500,0),$E119+2)=Команды!$AJ$12,TRUE,FALSE),IF(INDEX(Команды!$A$2:$AN$7500,MATCH(CM$3,Команды!$A$2:$A$7500,0),$E119+2)=Команды!$AJ$13,TRUE,FALSE),IF(INDEX(Команды!$A$2:$AN$7500,MATCH(CM$3,Команды!$A$2:$A$7500,0),$E119+2)=Команды!$AJ$14,TRUE,FALSE),IF(INDEX(Команды!$A$2:$AN$7500,MATCH(CM$3,Команды!$A$2:$A$7500,0),$E119+2)=Команды!$AJ$15,TRUE,FALSE),IF(INDEX(Команды!$A$2:$AN$7500,MATCH(CM$3,Команды!$A$2:$A$7500,0),$E119+2)=Команды!$AJ$16,TRUE,FALSE),IF(INDEX(Команды!$A$2:$AN$7500,MATCH(CM$3,Команды!$A$2:$A$7500,0),$E119+2)=Команды!$AJ$17,TRUE,FALSE),IF(INDEX(Команды!$A$2:$AN$7500,MATCH(CM$3,Команды!$A$2:$A$7500,0),$E119+2)=Команды!$AJ$18,TRUE,FALSE),IF(INDEX(Команды!$A$2:$AN$7500,MATCH(CM$3,Команды!$A$2:$A$7500,0),$E119+2)=Команды!$AJ$19,TRUE,FALSE)),INDEX(Команды!$AJ$2:$AL$19,MATCH(INDEX(Команды!$A$2:$AN$7500,MATCH(CM$3,Команды!$A$2:$A$7500,0),$E119+2),Команды!$AJ$2:$AJ$19,0),3),0)</f>
        <v>0</v>
      </c>
      <c r="CO119" s="342"/>
      <c r="CP119" s="174">
        <f>IF(OR(IF(INDEX(Команды!$A$2:$AN$7500,MATCH(CP$3,Команды!$A$2:$A$7500,0),$E119+2)=Команды!$AJ$2,TRUE,FALSE),IF(INDEX(Команды!$A$2:$AN$7500,MATCH(CP$3,Команды!$A$2:$A$7500,0),$E119+2)=Команды!$AJ$3,TRUE,FALSE),IF(INDEX(Команды!$A$2:$AN$7500,MATCH(CP$3,Команды!$A$2:$A$7500,0),$E119+2)=Команды!$AJ$4,TRUE,FALSE),IF(INDEX(Команды!$A$2:$AN$7500,MATCH(CP$3,Команды!$A$2:$A$7500,0),$E119+2)=Команды!$AJ$5,TRUE,FALSE),IF(INDEX(Команды!$A$2:$AN$7500,MATCH(CP$3,Команды!$A$2:$A$7500,0),$E119+2)=Команды!$AJ$6,TRUE,FALSE),IF(INDEX(Команды!$A$2:$AN$7500,MATCH(CP$3,Команды!$A$2:$A$7500,0),$E119+2)=Команды!$AJ$7,TRUE,FALSE),IF(INDEX(Команды!$A$2:$AN$7500,MATCH(CP$3,Команды!$A$2:$A$7500,0),$E119+2)=Команды!$AJ$8,TRUE,FALSE),IF(INDEX(Команды!$A$2:$AN$7500,MATCH(CP$3,Команды!$A$2:$A$7500,0),$E119+2)=Команды!$AJ$9,TRUE,FALSE),IF(INDEX(Команды!$A$2:$AN$7500,MATCH(CP$3,Команды!$A$2:$A$7500,0),$E119+2)=Команды!$AJ$10,TRUE,FALSE),IF(INDEX(Команды!$A$2:$AN$7500,MATCH(CP$3,Команды!$A$2:$A$7500,0),$E119+2)=Команды!$AJ$11,TRUE,FALSE),IF(INDEX(Команды!$A$2:$AN$7500,MATCH(CP$3,Команды!$A$2:$A$7500,0),$E119+2)=Команды!$AJ$12,TRUE,FALSE),IF(INDEX(Команды!$A$2:$AN$7500,MATCH(CP$3,Команды!$A$2:$A$7500,0),$E119+2)=Команды!$AJ$13,TRUE,FALSE),IF(INDEX(Команды!$A$2:$AN$7500,MATCH(CP$3,Команды!$A$2:$A$7500,0),$E119+2)=Команды!$AJ$14,TRUE,FALSE),IF(INDEX(Команды!$A$2:$AN$7500,MATCH(CP$3,Команды!$A$2:$A$7500,0),$E119+2)=Команды!$AJ$15,TRUE,FALSE),IF(INDEX(Команды!$A$2:$AN$7500,MATCH(CP$3,Команды!$A$2:$A$7500,0),$E119+2)=Команды!$AJ$16,TRUE,FALSE),,IF(INDEX(Команды!$A$2:$AN$7500,MATCH(CP$3,Команды!$A$2:$A$7500,0),$E119+2)=Команды!$AJ$17,TRUE,FALSE),,IF(INDEX(Команды!$A$2:$AN$7500,MATCH(CP$3,Команды!$A$2:$A$7500,0),$E119+2)=Команды!$AJ$18,TRUE,FALSE),,IF(INDEX(Команды!$A$2:$AN$7500,MATCH(CP$3,Команды!$A$2:$A$7500,0),$E119+2)=Команды!$AJ$19,TRUE,FALSE)),INDEX(Команды!$AJ$2:$AK$19,MATCH(INDEX(Команды!$A$2:$AN$7500,MATCH(CP$3,Команды!$A$2:$A$7500,0),$E119+2),Команды!$AJ$2:$AJ$19,0),2),0)</f>
        <v>0</v>
      </c>
      <c r="CQ119" s="175">
        <f>IF(OR(IF(INDEX(Команды!$A$2:$AN$7500,MATCH(CP$3,Команды!$A$2:$A$7500,0),$E119+2)=Команды!$AJ$2,TRUE,FALSE),IF(INDEX(Команды!$A$2:$AN$7500,MATCH(CP$3,Команды!$A$2:$A$7500,0),$E119+2)=Команды!$AJ$3,TRUE,FALSE),IF(INDEX(Команды!$A$2:$AN$7500,MATCH(CP$3,Команды!$A$2:$A$7500,0),$E119+2)=Команды!$AJ$4,TRUE,FALSE),IF(INDEX(Команды!$A$2:$AN$7500,MATCH(CP$3,Команды!$A$2:$A$7500,0),$E119+2)=Команды!$AJ$5,TRUE,FALSE),IF(INDEX(Команды!$A$2:$AN$7500,MATCH(CP$3,Команды!$A$2:$A$7500,0),$E119+2)=Команды!$AJ$6,TRUE,FALSE),IF(INDEX(Команды!$A$2:$AN$7500,MATCH(CP$3,Команды!$A$2:$A$7500,0),$E119+2)=Команды!$AJ$7,TRUE,FALSE),IF(INDEX(Команды!$A$2:$AN$7500,MATCH(CP$3,Команды!$A$2:$A$7500,0),$E119+2)=Команды!$AJ$8,TRUE,FALSE),IF(INDEX(Команды!$A$2:$AN$7500,MATCH(CP$3,Команды!$A$2:$A$7500,0),$E119+2)=Команды!$AJ$9,TRUE,FALSE),IF(INDEX(Команды!$A$2:$AN$7500,MATCH(CP$3,Команды!$A$2:$A$7500,0),$E119+2)=Команды!$AJ$10,TRUE,FALSE),IF(INDEX(Команды!$A$2:$AN$7500,MATCH(CP$3,Команды!$A$2:$A$7500,0),$E119+2)=Команды!$AJ$11,TRUE,FALSE),IF(INDEX(Команды!$A$2:$AN$7500,MATCH(CP$3,Команды!$A$2:$A$7500,0),$E119+2)=Команды!$AJ$12,TRUE,FALSE),IF(INDEX(Команды!$A$2:$AN$7500,MATCH(CP$3,Команды!$A$2:$A$7500,0),$E119+2)=Команды!$AJ$13,TRUE,FALSE),IF(INDEX(Команды!$A$2:$AN$7500,MATCH(CP$3,Команды!$A$2:$A$7500,0),$E119+2)=Команды!$AJ$14,TRUE,FALSE),IF(INDEX(Команды!$A$2:$AN$7500,MATCH(CP$3,Команды!$A$2:$A$7500,0),$E119+2)=Команды!$AJ$15,TRUE,FALSE),IF(INDEX(Команды!$A$2:$AN$7500,MATCH(CP$3,Команды!$A$2:$A$7500,0),$E119+2)=Команды!$AJ$16,TRUE,FALSE),IF(INDEX(Команды!$A$2:$AN$7500,MATCH(CP$3,Команды!$A$2:$A$7500,0),$E119+2)=Команды!$AJ$17,TRUE,FALSE),IF(INDEX(Команды!$A$2:$AN$7500,MATCH(CP$3,Команды!$A$2:$A$7500,0),$E119+2)=Команды!$AJ$18,TRUE,FALSE),IF(INDEX(Команды!$A$2:$AN$7500,MATCH(CP$3,Команды!$A$2:$A$7500,0),$E119+2)=Команды!$AJ$19,TRUE,FALSE)),INDEX(Команды!$AJ$2:$AL$19,MATCH(INDEX(Команды!$A$2:$AN$7500,MATCH(CP$3,Команды!$A$2:$A$7500,0),$E119+2),Команды!$AJ$2:$AJ$19,0),3),0)</f>
        <v>0</v>
      </c>
      <c r="CR119" s="342"/>
      <c r="CS119" s="174">
        <f>IF(OR(IF(INDEX(Команды!$A$2:$AN$7500,MATCH(CS$3,Команды!$A$2:$A$7500,0),$E119+2)=Команды!$AJ$2,TRUE,FALSE),IF(INDEX(Команды!$A$2:$AN$7500,MATCH(CS$3,Команды!$A$2:$A$7500,0),$E119+2)=Команды!$AJ$3,TRUE,FALSE),IF(INDEX(Команды!$A$2:$AN$7500,MATCH(CS$3,Команды!$A$2:$A$7500,0),$E119+2)=Команды!$AJ$4,TRUE,FALSE),IF(INDEX(Команды!$A$2:$AN$7500,MATCH(CS$3,Команды!$A$2:$A$7500,0),$E119+2)=Команды!$AJ$5,TRUE,FALSE),IF(INDEX(Команды!$A$2:$AN$7500,MATCH(CS$3,Команды!$A$2:$A$7500,0),$E119+2)=Команды!$AJ$6,TRUE,FALSE),IF(INDEX(Команды!$A$2:$AN$7500,MATCH(CS$3,Команды!$A$2:$A$7500,0),$E119+2)=Команды!$AJ$7,TRUE,FALSE),IF(INDEX(Команды!$A$2:$AN$7500,MATCH(CS$3,Команды!$A$2:$A$7500,0),$E119+2)=Команды!$AJ$8,TRUE,FALSE),IF(INDEX(Команды!$A$2:$AN$7500,MATCH(CS$3,Команды!$A$2:$A$7500,0),$E119+2)=Команды!$AJ$9,TRUE,FALSE),IF(INDEX(Команды!$A$2:$AN$7500,MATCH(CS$3,Команды!$A$2:$A$7500,0),$E119+2)=Команды!$AJ$10,TRUE,FALSE),IF(INDEX(Команды!$A$2:$AN$7500,MATCH(CS$3,Команды!$A$2:$A$7500,0),$E119+2)=Команды!$AJ$11,TRUE,FALSE),IF(INDEX(Команды!$A$2:$AN$7500,MATCH(CS$3,Команды!$A$2:$A$7500,0),$E119+2)=Команды!$AJ$12,TRUE,FALSE),IF(INDEX(Команды!$A$2:$AN$7500,MATCH(CS$3,Команды!$A$2:$A$7500,0),$E119+2)=Команды!$AJ$13,TRUE,FALSE),IF(INDEX(Команды!$A$2:$AN$7500,MATCH(CS$3,Команды!$A$2:$A$7500,0),$E119+2)=Команды!$AJ$14,TRUE,FALSE),IF(INDEX(Команды!$A$2:$AN$7500,MATCH(CS$3,Команды!$A$2:$A$7500,0),$E119+2)=Команды!$AJ$15,TRUE,FALSE),IF(INDEX(Команды!$A$2:$AN$7500,MATCH(CS$3,Команды!$A$2:$A$7500,0),$E119+2)=Команды!$AJ$16,TRUE,FALSE),,IF(INDEX(Команды!$A$2:$AN$7500,MATCH(CS$3,Команды!$A$2:$A$7500,0),$E119+2)=Команды!$AJ$17,TRUE,FALSE),,IF(INDEX(Команды!$A$2:$AN$7500,MATCH(CS$3,Команды!$A$2:$A$7500,0),$E119+2)=Команды!$AJ$18,TRUE,FALSE),,IF(INDEX(Команды!$A$2:$AN$7500,MATCH(CS$3,Команды!$A$2:$A$7500,0),$E119+2)=Команды!$AJ$19,TRUE,FALSE)),INDEX(Команды!$AJ$2:$AK$19,MATCH(INDEX(Команды!$A$2:$AN$7500,MATCH(CS$3,Команды!$A$2:$A$7500,0),$E119+2),Команды!$AJ$2:$AJ$19,0),2),0)</f>
        <v>0</v>
      </c>
      <c r="CT119" s="175">
        <f>IF(OR(IF(INDEX(Команды!$A$2:$AN$7500,MATCH(CS$3,Команды!$A$2:$A$7500,0),$E119+2)=Команды!$AJ$2,TRUE,FALSE),IF(INDEX(Команды!$A$2:$AN$7500,MATCH(CS$3,Команды!$A$2:$A$7500,0),$E119+2)=Команды!$AJ$3,TRUE,FALSE),IF(INDEX(Команды!$A$2:$AN$7500,MATCH(CS$3,Команды!$A$2:$A$7500,0),$E119+2)=Команды!$AJ$4,TRUE,FALSE),IF(INDEX(Команды!$A$2:$AN$7500,MATCH(CS$3,Команды!$A$2:$A$7500,0),$E119+2)=Команды!$AJ$5,TRUE,FALSE),IF(INDEX(Команды!$A$2:$AN$7500,MATCH(CS$3,Команды!$A$2:$A$7500,0),$E119+2)=Команды!$AJ$6,TRUE,FALSE),IF(INDEX(Команды!$A$2:$AN$7500,MATCH(CS$3,Команды!$A$2:$A$7500,0),$E119+2)=Команды!$AJ$7,TRUE,FALSE),IF(INDEX(Команды!$A$2:$AN$7500,MATCH(CS$3,Команды!$A$2:$A$7500,0),$E119+2)=Команды!$AJ$8,TRUE,FALSE),IF(INDEX(Команды!$A$2:$AN$7500,MATCH(CS$3,Команды!$A$2:$A$7500,0),$E119+2)=Команды!$AJ$9,TRUE,FALSE),IF(INDEX(Команды!$A$2:$AN$7500,MATCH(CS$3,Команды!$A$2:$A$7500,0),$E119+2)=Команды!$AJ$10,TRUE,FALSE),IF(INDEX(Команды!$A$2:$AN$7500,MATCH(CS$3,Команды!$A$2:$A$7500,0),$E119+2)=Команды!$AJ$11,TRUE,FALSE),IF(INDEX(Команды!$A$2:$AN$7500,MATCH(CS$3,Команды!$A$2:$A$7500,0),$E119+2)=Команды!$AJ$12,TRUE,FALSE),IF(INDEX(Команды!$A$2:$AN$7500,MATCH(CS$3,Команды!$A$2:$A$7500,0),$E119+2)=Команды!$AJ$13,TRUE,FALSE),IF(INDEX(Команды!$A$2:$AN$7500,MATCH(CS$3,Команды!$A$2:$A$7500,0),$E119+2)=Команды!$AJ$14,TRUE,FALSE),IF(INDEX(Команды!$A$2:$AN$7500,MATCH(CS$3,Команды!$A$2:$A$7500,0),$E119+2)=Команды!$AJ$15,TRUE,FALSE),IF(INDEX(Команды!$A$2:$AN$7500,MATCH(CS$3,Команды!$A$2:$A$7500,0),$E119+2)=Команды!$AJ$16,TRUE,FALSE),IF(INDEX(Команды!$A$2:$AN$7500,MATCH(CS$3,Команды!$A$2:$A$7500,0),$E119+2)=Команды!$AJ$17,TRUE,FALSE),IF(INDEX(Команды!$A$2:$AN$7500,MATCH(CS$3,Команды!$A$2:$A$7500,0),$E119+2)=Команды!$AJ$18,TRUE,FALSE),IF(INDEX(Команды!$A$2:$AN$7500,MATCH(CS$3,Команды!$A$2:$A$7500,0),$E119+2)=Команды!$AJ$19,TRUE,FALSE)),INDEX(Команды!$AJ$2:$AL$19,MATCH(INDEX(Команды!$A$2:$AN$7500,MATCH(CS$3,Команды!$A$2:$A$7500,0),$E119+2),Команды!$AJ$2:$AJ$19,0),3),0)</f>
        <v>0</v>
      </c>
      <c r="CU119" s="342"/>
    </row>
    <row r="120" spans="1:99" s="2" customFormat="1" ht="21.95" customHeight="1" x14ac:dyDescent="0.3">
      <c r="A120" s="251">
        <v>115</v>
      </c>
      <c r="B120" s="2" t="e">
        <f>VLOOKUP(A120,'Список КК'!A:F,6,TRUE)</f>
        <v>#N/A</v>
      </c>
      <c r="C120" s="4">
        <f>VLOOKUP(A120,'Список КК'!A:B,2,TRUE)</f>
        <v>0</v>
      </c>
      <c r="D120" s="203">
        <f>VLOOKUP(A120,'Список КК'!A:D,4,TRUE)</f>
        <v>0</v>
      </c>
      <c r="E120" s="4">
        <f>VLOOKUP(A120,'Список КК'!A:C,3,TRUE)</f>
        <v>0</v>
      </c>
      <c r="F120" s="220">
        <f>VLOOKUP(A120,'Список КК'!A:E,5,TRUE)</f>
        <v>0</v>
      </c>
      <c r="G120" s="174">
        <f>IF(OR(IF(INDEX(Команды!$A$2:$AN$7500,MATCH(G$3,Команды!$A$2:$A$7500,0),$E120+2)=Команды!$AJ$2,TRUE,FALSE),IF(INDEX(Команды!$A$2:$AN$7500,MATCH(G$3,Команды!$A$2:$A$7500,0),$E120+2)=Команды!$AJ$3,TRUE,FALSE),IF(INDEX(Команды!$A$2:$AN$7500,MATCH(G$3,Команды!$A$2:$A$7500,0),$E120+2)=Команды!$AJ$4,TRUE,FALSE),IF(INDEX(Команды!$A$2:$AN$7500,MATCH(G$3,Команды!$A$2:$A$7500,0),$E120+2)=Команды!$AJ$5,TRUE,FALSE),IF(INDEX(Команды!$A$2:$AN$7500,MATCH(G$3,Команды!$A$2:$A$7500,0),$E120+2)=Команды!$AJ$6,TRUE,FALSE),IF(INDEX(Команды!$A$2:$AN$7500,MATCH(G$3,Команды!$A$2:$A$7500,0),$E120+2)=Команды!$AJ$7,TRUE,FALSE),IF(INDEX(Команды!$A$2:$AN$7500,MATCH(G$3,Команды!$A$2:$A$7500,0),$E120+2)=Команды!$AJ$8,TRUE,FALSE),IF(INDEX(Команды!$A$2:$AN$7500,MATCH(G$3,Команды!$A$2:$A$7500,0),$E120+2)=Команды!$AJ$9,TRUE,FALSE),IF(INDEX(Команды!$A$2:$AN$7500,MATCH(G$3,Команды!$A$2:$A$7500,0),$E120+2)=Команды!$AJ$10,TRUE,FALSE),IF(INDEX(Команды!$A$2:$AN$7500,MATCH(G$3,Команды!$A$2:$A$7500,0),$E120+2)=Команды!$AJ$11,TRUE,FALSE),IF(INDEX(Команды!$A$2:$AN$7500,MATCH(G$3,Команды!$A$2:$A$7500,0),$E120+2)=Команды!$AJ$12,TRUE,FALSE),IF(INDEX(Команды!$A$2:$AN$7500,MATCH(G$3,Команды!$A$2:$A$7500,0),$E120+2)=Команды!$AJ$13,TRUE,FALSE),IF(INDEX(Команды!$A$2:$AN$7500,MATCH(G$3,Команды!$A$2:$A$7500,0),$E120+2)=Команды!$AJ$14,TRUE,FALSE),IF(INDEX(Команды!$A$2:$AN$7500,MATCH(G$3,Команды!$A$2:$A$7500,0),$E120+2)=Команды!$AJ$15,TRUE,FALSE),IF(INDEX(Команды!$A$2:$AN$7500,MATCH(G$3,Команды!$A$2:$A$7500,0),$E120+2)=Команды!$AJ$16,TRUE,FALSE),,IF(INDEX(Команды!$A$2:$AN$7500,MATCH(G$3,Команды!$A$2:$A$7500,0),$E120+2)=Команды!$AJ$17,TRUE,FALSE),,IF(INDEX(Команды!$A$2:$AN$7500,MATCH(G$3,Команды!$A$2:$A$7500,0),$E120+2)=Команды!$AJ$18,TRUE,FALSE),,IF(INDEX(Команды!$A$2:$AN$7500,MATCH(G$3,Команды!$A$2:$A$7500,0),$E120+2)=Команды!$AJ$19,TRUE,FALSE)),INDEX(Команды!$AJ$2:$AK$19,MATCH(INDEX(Команды!$A$2:$AN$7500,MATCH(G$3,Команды!$A$2:$A$7500,0),$E120+2),Команды!$AJ$2:$AJ$19,0),2),0)</f>
        <v>0</v>
      </c>
      <c r="H120" s="175">
        <f>IF(OR(IF(INDEX(Команды!$A$2:$AN$7500,MATCH(G$3,Команды!$A$2:$A$7500,0),$E120+2)=Команды!$AJ$2,TRUE,FALSE),IF(INDEX(Команды!$A$2:$AN$7500,MATCH(G$3,Команды!$A$2:$A$7500,0),$E120+2)=Команды!$AJ$3,TRUE,FALSE),IF(INDEX(Команды!$A$2:$AN$7500,MATCH(G$3,Команды!$A$2:$A$7500,0),$E120+2)=Команды!$AJ$4,TRUE,FALSE),IF(INDEX(Команды!$A$2:$AN$7500,MATCH(G$3,Команды!$A$2:$A$7500,0),$E120+2)=Команды!$AJ$5,TRUE,FALSE),IF(INDEX(Команды!$A$2:$AN$7500,MATCH(G$3,Команды!$A$2:$A$7500,0),$E120+2)=Команды!$AJ$6,TRUE,FALSE),IF(INDEX(Команды!$A$2:$AN$7500,MATCH(G$3,Команды!$A$2:$A$7500,0),$E120+2)=Команды!$AJ$7,TRUE,FALSE),IF(INDEX(Команды!$A$2:$AN$7500,MATCH(G$3,Команды!$A$2:$A$7500,0),$E120+2)=Команды!$AJ$8,TRUE,FALSE),IF(INDEX(Команды!$A$2:$AN$7500,MATCH(G$3,Команды!$A$2:$A$7500,0),$E120+2)=Команды!$AJ$9,TRUE,FALSE),IF(INDEX(Команды!$A$2:$AN$7500,MATCH(G$3,Команды!$A$2:$A$7500,0),$E120+2)=Команды!$AJ$10,TRUE,FALSE),IF(INDEX(Команды!$A$2:$AN$7500,MATCH(G$3,Команды!$A$2:$A$7500,0),$E120+2)=Команды!$AJ$11,TRUE,FALSE),IF(INDEX(Команды!$A$2:$AN$7500,MATCH(G$3,Команды!$A$2:$A$7500,0),$E120+2)=Команды!$AJ$12,TRUE,FALSE),IF(INDEX(Команды!$A$2:$AN$7500,MATCH(G$3,Команды!$A$2:$A$7500,0),$E120+2)=Команды!$AJ$13,TRUE,FALSE),IF(INDEX(Команды!$A$2:$AN$7500,MATCH(G$3,Команды!$A$2:$A$7500,0),$E120+2)=Команды!$AJ$14,TRUE,FALSE),IF(INDEX(Команды!$A$2:$AN$7500,MATCH(G$3,Команды!$A$2:$A$7500,0),$E120+2)=Команды!$AJ$15,TRUE,FALSE),IF(INDEX(Команды!$A$2:$AN$7500,MATCH(G$3,Команды!$A$2:$A$7500,0),$E120+2)=Команды!$AJ$16,TRUE,FALSE),IF(INDEX(Команды!$A$2:$AN$7500,MATCH(G$3,Команды!$A$2:$A$7500,0),$E120+2)=Команды!$AJ$17,TRUE,FALSE),IF(INDEX(Команды!$A$2:$AN$7500,MATCH(G$3,Команды!$A$2:$A$7500,0),$E120+2)=Команды!$AJ$18,TRUE,FALSE),IF(INDEX(Команды!$A$2:$AN$7500,MATCH(G$3,Команды!$A$2:$A$7500,0),$E120+2)=Команды!$AJ$19,TRUE,FALSE)),INDEX(Команды!$AJ$2:$AL$19,MATCH(INDEX(Команды!$A$2:$AN$7500,MATCH(G$3,Команды!$A$2:$A$7500,0),$E120+2),Команды!$AJ$2:$AJ$19,0),3),0)</f>
        <v>0</v>
      </c>
      <c r="I120" s="342"/>
      <c r="J120" s="174">
        <f>IF(OR(IF(INDEX(Команды!$A$2:$AN$7500,MATCH(J$3,Команды!$A$2:$A$7500,0),$E120+2)=Команды!$AJ$2,TRUE,FALSE),IF(INDEX(Команды!$A$2:$AN$7500,MATCH(J$3,Команды!$A$2:$A$7500,0),$E120+2)=Команды!$AJ$3,TRUE,FALSE),IF(INDEX(Команды!$A$2:$AN$7500,MATCH(J$3,Команды!$A$2:$A$7500,0),$E120+2)=Команды!$AJ$4,TRUE,FALSE),IF(INDEX(Команды!$A$2:$AN$7500,MATCH(J$3,Команды!$A$2:$A$7500,0),$E120+2)=Команды!$AJ$5,TRUE,FALSE),IF(INDEX(Команды!$A$2:$AN$7500,MATCH(J$3,Команды!$A$2:$A$7500,0),$E120+2)=Команды!$AJ$6,TRUE,FALSE),IF(INDEX(Команды!$A$2:$AN$7500,MATCH(J$3,Команды!$A$2:$A$7500,0),$E120+2)=Команды!$AJ$7,TRUE,FALSE),IF(INDEX(Команды!$A$2:$AN$7500,MATCH(J$3,Команды!$A$2:$A$7500,0),$E120+2)=Команды!$AJ$8,TRUE,FALSE),IF(INDEX(Команды!$A$2:$AN$7500,MATCH(J$3,Команды!$A$2:$A$7500,0),$E120+2)=Команды!$AJ$9,TRUE,FALSE),IF(INDEX(Команды!$A$2:$AN$7500,MATCH(J$3,Команды!$A$2:$A$7500,0),$E120+2)=Команды!$AJ$10,TRUE,FALSE),IF(INDEX(Команды!$A$2:$AN$7500,MATCH(J$3,Команды!$A$2:$A$7500,0),$E120+2)=Команды!$AJ$11,TRUE,FALSE),IF(INDEX(Команды!$A$2:$AN$7500,MATCH(J$3,Команды!$A$2:$A$7500,0),$E120+2)=Команды!$AJ$12,TRUE,FALSE),IF(INDEX(Команды!$A$2:$AN$7500,MATCH(J$3,Команды!$A$2:$A$7500,0),$E120+2)=Команды!$AJ$13,TRUE,FALSE),IF(INDEX(Команды!$A$2:$AN$7500,MATCH(J$3,Команды!$A$2:$A$7500,0),$E120+2)=Команды!$AJ$14,TRUE,FALSE),IF(INDEX(Команды!$A$2:$AN$7500,MATCH(J$3,Команды!$A$2:$A$7500,0),$E120+2)=Команды!$AJ$15,TRUE,FALSE),IF(INDEX(Команды!$A$2:$AN$7500,MATCH(J$3,Команды!$A$2:$A$7500,0),$E120+2)=Команды!$AJ$16,TRUE,FALSE),,IF(INDEX(Команды!$A$2:$AN$7500,MATCH(J$3,Команды!$A$2:$A$7500,0),$E120+2)=Команды!$AJ$17,TRUE,FALSE),,IF(INDEX(Команды!$A$2:$AN$7500,MATCH(J$3,Команды!$A$2:$A$7500,0),$E120+2)=Команды!$AJ$18,TRUE,FALSE),,IF(INDEX(Команды!$A$2:$AN$7500,MATCH(J$3,Команды!$A$2:$A$7500,0),$E120+2)=Команды!$AJ$19,TRUE,FALSE)),INDEX(Команды!$AJ$2:$AK$19,MATCH(INDEX(Команды!$A$2:$AN$7500,MATCH(J$3,Команды!$A$2:$A$7500,0),$E120+2),Команды!$AJ$2:$AJ$19,0),2),0)</f>
        <v>0</v>
      </c>
      <c r="K120" s="175">
        <f>IF(OR(IF(INDEX(Команды!$A$2:$AN$7500,MATCH(J$3,Команды!$A$2:$A$7500,0),$E120+2)=Команды!$AJ$2,TRUE,FALSE),IF(INDEX(Команды!$A$2:$AN$7500,MATCH(J$3,Команды!$A$2:$A$7500,0),$E120+2)=Команды!$AJ$3,TRUE,FALSE),IF(INDEX(Команды!$A$2:$AN$7500,MATCH(J$3,Команды!$A$2:$A$7500,0),$E120+2)=Команды!$AJ$4,TRUE,FALSE),IF(INDEX(Команды!$A$2:$AN$7500,MATCH(J$3,Команды!$A$2:$A$7500,0),$E120+2)=Команды!$AJ$5,TRUE,FALSE),IF(INDEX(Команды!$A$2:$AN$7500,MATCH(J$3,Команды!$A$2:$A$7500,0),$E120+2)=Команды!$AJ$6,TRUE,FALSE),IF(INDEX(Команды!$A$2:$AN$7500,MATCH(J$3,Команды!$A$2:$A$7500,0),$E120+2)=Команды!$AJ$7,TRUE,FALSE),IF(INDEX(Команды!$A$2:$AN$7500,MATCH(J$3,Команды!$A$2:$A$7500,0),$E120+2)=Команды!$AJ$8,TRUE,FALSE),IF(INDEX(Команды!$A$2:$AN$7500,MATCH(J$3,Команды!$A$2:$A$7500,0),$E120+2)=Команды!$AJ$9,TRUE,FALSE),IF(INDEX(Команды!$A$2:$AN$7500,MATCH(J$3,Команды!$A$2:$A$7500,0),$E120+2)=Команды!$AJ$10,TRUE,FALSE),IF(INDEX(Команды!$A$2:$AN$7500,MATCH(J$3,Команды!$A$2:$A$7500,0),$E120+2)=Команды!$AJ$11,TRUE,FALSE),IF(INDEX(Команды!$A$2:$AN$7500,MATCH(J$3,Команды!$A$2:$A$7500,0),$E120+2)=Команды!$AJ$12,TRUE,FALSE),IF(INDEX(Команды!$A$2:$AN$7500,MATCH(J$3,Команды!$A$2:$A$7500,0),$E120+2)=Команды!$AJ$13,TRUE,FALSE),IF(INDEX(Команды!$A$2:$AN$7500,MATCH(J$3,Команды!$A$2:$A$7500,0),$E120+2)=Команды!$AJ$14,TRUE,FALSE),IF(INDEX(Команды!$A$2:$AN$7500,MATCH(J$3,Команды!$A$2:$A$7500,0),$E120+2)=Команды!$AJ$15,TRUE,FALSE),IF(INDEX(Команды!$A$2:$AN$7500,MATCH(J$3,Команды!$A$2:$A$7500,0),$E120+2)=Команды!$AJ$16,TRUE,FALSE),IF(INDEX(Команды!$A$2:$AN$7500,MATCH(J$3,Команды!$A$2:$A$7500,0),$E120+2)=Команды!$AJ$17,TRUE,FALSE),IF(INDEX(Команды!$A$2:$AN$7500,MATCH(J$3,Команды!$A$2:$A$7500,0),$E120+2)=Команды!$AJ$18,TRUE,FALSE),IF(INDEX(Команды!$A$2:$AN$7500,MATCH(J$3,Команды!$A$2:$A$7500,0),$E120+2)=Команды!$AJ$19,TRUE,FALSE)),INDEX(Команды!$AJ$2:$AL$19,MATCH(INDEX(Команды!$A$2:$AN$7500,MATCH(J$3,Команды!$A$2:$A$7500,0),$E120+2),Команды!$AJ$2:$AJ$19,0),3),0)</f>
        <v>0</v>
      </c>
      <c r="L120" s="342"/>
      <c r="M120" s="174">
        <f>IF(OR(IF(INDEX(Команды!$A$2:$AN$7500,MATCH(M$3,Команды!$A$2:$A$7500,0),$E120+2)=Команды!$AJ$2,TRUE,FALSE),IF(INDEX(Команды!$A$2:$AN$7500,MATCH(M$3,Команды!$A$2:$A$7500,0),$E120+2)=Команды!$AJ$3,TRUE,FALSE),IF(INDEX(Команды!$A$2:$AN$7500,MATCH(M$3,Команды!$A$2:$A$7500,0),$E120+2)=Команды!$AJ$4,TRUE,FALSE),IF(INDEX(Команды!$A$2:$AN$7500,MATCH(M$3,Команды!$A$2:$A$7500,0),$E120+2)=Команды!$AJ$5,TRUE,FALSE),IF(INDEX(Команды!$A$2:$AN$7500,MATCH(M$3,Команды!$A$2:$A$7500,0),$E120+2)=Команды!$AJ$6,TRUE,FALSE),IF(INDEX(Команды!$A$2:$AN$7500,MATCH(M$3,Команды!$A$2:$A$7500,0),$E120+2)=Команды!$AJ$7,TRUE,FALSE),IF(INDEX(Команды!$A$2:$AN$7500,MATCH(M$3,Команды!$A$2:$A$7500,0),$E120+2)=Команды!$AJ$8,TRUE,FALSE),IF(INDEX(Команды!$A$2:$AN$7500,MATCH(M$3,Команды!$A$2:$A$7500,0),$E120+2)=Команды!$AJ$9,TRUE,FALSE),IF(INDEX(Команды!$A$2:$AN$7500,MATCH(M$3,Команды!$A$2:$A$7500,0),$E120+2)=Команды!$AJ$10,TRUE,FALSE),IF(INDEX(Команды!$A$2:$AN$7500,MATCH(M$3,Команды!$A$2:$A$7500,0),$E120+2)=Команды!$AJ$11,TRUE,FALSE),IF(INDEX(Команды!$A$2:$AN$7500,MATCH(M$3,Команды!$A$2:$A$7500,0),$E120+2)=Команды!$AJ$12,TRUE,FALSE),IF(INDEX(Команды!$A$2:$AN$7500,MATCH(M$3,Команды!$A$2:$A$7500,0),$E120+2)=Команды!$AJ$13,TRUE,FALSE),IF(INDEX(Команды!$A$2:$AN$7500,MATCH(M$3,Команды!$A$2:$A$7500,0),$E120+2)=Команды!$AJ$14,TRUE,FALSE),IF(INDEX(Команды!$A$2:$AN$7500,MATCH(M$3,Команды!$A$2:$A$7500,0),$E120+2)=Команды!$AJ$15,TRUE,FALSE),IF(INDEX(Команды!$A$2:$AN$7500,MATCH(M$3,Команды!$A$2:$A$7500,0),$E120+2)=Команды!$AJ$16,TRUE,FALSE),,IF(INDEX(Команды!$A$2:$AN$7500,MATCH(M$3,Команды!$A$2:$A$7500,0),$E120+2)=Команды!$AJ$17,TRUE,FALSE),,IF(INDEX(Команды!$A$2:$AN$7500,MATCH(M$3,Команды!$A$2:$A$7500,0),$E120+2)=Команды!$AJ$18,TRUE,FALSE),,IF(INDEX(Команды!$A$2:$AN$7500,MATCH(M$3,Команды!$A$2:$A$7500,0),$E120+2)=Команды!$AJ$19,TRUE,FALSE)),INDEX(Команды!$AJ$2:$AK$19,MATCH(INDEX(Команды!$A$2:$AN$7500,MATCH(M$3,Команды!$A$2:$A$7500,0),$E120+2),Команды!$AJ$2:$AJ$19,0),2),0)</f>
        <v>0</v>
      </c>
      <c r="N120" s="175">
        <f>IF(OR(IF(INDEX(Команды!$A$2:$AN$7500,MATCH(M$3,Команды!$A$2:$A$7500,0),$E120+2)=Команды!$AJ$2,TRUE,FALSE),IF(INDEX(Команды!$A$2:$AN$7500,MATCH(M$3,Команды!$A$2:$A$7500,0),$E120+2)=Команды!$AJ$3,TRUE,FALSE),IF(INDEX(Команды!$A$2:$AN$7500,MATCH(M$3,Команды!$A$2:$A$7500,0),$E120+2)=Команды!$AJ$4,TRUE,FALSE),IF(INDEX(Команды!$A$2:$AN$7500,MATCH(M$3,Команды!$A$2:$A$7500,0),$E120+2)=Команды!$AJ$5,TRUE,FALSE),IF(INDEX(Команды!$A$2:$AN$7500,MATCH(M$3,Команды!$A$2:$A$7500,0),$E120+2)=Команды!$AJ$6,TRUE,FALSE),IF(INDEX(Команды!$A$2:$AN$7500,MATCH(M$3,Команды!$A$2:$A$7500,0),$E120+2)=Команды!$AJ$7,TRUE,FALSE),IF(INDEX(Команды!$A$2:$AN$7500,MATCH(M$3,Команды!$A$2:$A$7500,0),$E120+2)=Команды!$AJ$8,TRUE,FALSE),IF(INDEX(Команды!$A$2:$AN$7500,MATCH(M$3,Команды!$A$2:$A$7500,0),$E120+2)=Команды!$AJ$9,TRUE,FALSE),IF(INDEX(Команды!$A$2:$AN$7500,MATCH(M$3,Команды!$A$2:$A$7500,0),$E120+2)=Команды!$AJ$10,TRUE,FALSE),IF(INDEX(Команды!$A$2:$AN$7500,MATCH(M$3,Команды!$A$2:$A$7500,0),$E120+2)=Команды!$AJ$11,TRUE,FALSE),IF(INDEX(Команды!$A$2:$AN$7500,MATCH(M$3,Команды!$A$2:$A$7500,0),$E120+2)=Команды!$AJ$12,TRUE,FALSE),IF(INDEX(Команды!$A$2:$AN$7500,MATCH(M$3,Команды!$A$2:$A$7500,0),$E120+2)=Команды!$AJ$13,TRUE,FALSE),IF(INDEX(Команды!$A$2:$AN$7500,MATCH(M$3,Команды!$A$2:$A$7500,0),$E120+2)=Команды!$AJ$14,TRUE,FALSE),IF(INDEX(Команды!$A$2:$AN$7500,MATCH(M$3,Команды!$A$2:$A$7500,0),$E120+2)=Команды!$AJ$15,TRUE,FALSE),IF(INDEX(Команды!$A$2:$AN$7500,MATCH(M$3,Команды!$A$2:$A$7500,0),$E120+2)=Команды!$AJ$16,TRUE,FALSE),IF(INDEX(Команды!$A$2:$AN$7500,MATCH(M$3,Команды!$A$2:$A$7500,0),$E120+2)=Команды!$AJ$17,TRUE,FALSE),IF(INDEX(Команды!$A$2:$AN$7500,MATCH(M$3,Команды!$A$2:$A$7500,0),$E120+2)=Команды!$AJ$18,TRUE,FALSE),IF(INDEX(Команды!$A$2:$AN$7500,MATCH(M$3,Команды!$A$2:$A$7500,0),$E120+2)=Команды!$AJ$19,TRUE,FALSE)),INDEX(Команды!$AJ$2:$AL$19,MATCH(INDEX(Команды!$A$2:$AN$7500,MATCH(M$3,Команды!$A$2:$A$7500,0),$E120+2),Команды!$AJ$2:$AJ$19,0),3),0)</f>
        <v>0</v>
      </c>
      <c r="O120" s="342"/>
      <c r="P120" s="174">
        <f>IF(OR(IF(INDEX(Команды!$A$2:$AN$7500,MATCH(P$3,Команды!$A$2:$A$7500,0),$E120+2)=Команды!$AJ$2,TRUE,FALSE),IF(INDEX(Команды!$A$2:$AN$7500,MATCH(P$3,Команды!$A$2:$A$7500,0),$E120+2)=Команды!$AJ$3,TRUE,FALSE),IF(INDEX(Команды!$A$2:$AN$7500,MATCH(P$3,Команды!$A$2:$A$7500,0),$E120+2)=Команды!$AJ$4,TRUE,FALSE),IF(INDEX(Команды!$A$2:$AN$7500,MATCH(P$3,Команды!$A$2:$A$7500,0),$E120+2)=Команды!$AJ$5,TRUE,FALSE),IF(INDEX(Команды!$A$2:$AN$7500,MATCH(P$3,Команды!$A$2:$A$7500,0),$E120+2)=Команды!$AJ$6,TRUE,FALSE),IF(INDEX(Команды!$A$2:$AN$7500,MATCH(P$3,Команды!$A$2:$A$7500,0),$E120+2)=Команды!$AJ$7,TRUE,FALSE),IF(INDEX(Команды!$A$2:$AN$7500,MATCH(P$3,Команды!$A$2:$A$7500,0),$E120+2)=Команды!$AJ$8,TRUE,FALSE),IF(INDEX(Команды!$A$2:$AN$7500,MATCH(P$3,Команды!$A$2:$A$7500,0),$E120+2)=Команды!$AJ$9,TRUE,FALSE),IF(INDEX(Команды!$A$2:$AN$7500,MATCH(P$3,Команды!$A$2:$A$7500,0),$E120+2)=Команды!$AJ$10,TRUE,FALSE),IF(INDEX(Команды!$A$2:$AN$7500,MATCH(P$3,Команды!$A$2:$A$7500,0),$E120+2)=Команды!$AJ$11,TRUE,FALSE),IF(INDEX(Команды!$A$2:$AN$7500,MATCH(P$3,Команды!$A$2:$A$7500,0),$E120+2)=Команды!$AJ$12,TRUE,FALSE),IF(INDEX(Команды!$A$2:$AN$7500,MATCH(P$3,Команды!$A$2:$A$7500,0),$E120+2)=Команды!$AJ$13,TRUE,FALSE),IF(INDEX(Команды!$A$2:$AN$7500,MATCH(P$3,Команды!$A$2:$A$7500,0),$E120+2)=Команды!$AJ$14,TRUE,FALSE),IF(INDEX(Команды!$A$2:$AN$7500,MATCH(P$3,Команды!$A$2:$A$7500,0),$E120+2)=Команды!$AJ$15,TRUE,FALSE),IF(INDEX(Команды!$A$2:$AN$7500,MATCH(P$3,Команды!$A$2:$A$7500,0),$E120+2)=Команды!$AJ$16,TRUE,FALSE),,IF(INDEX(Команды!$A$2:$AN$7500,MATCH(P$3,Команды!$A$2:$A$7500,0),$E120+2)=Команды!$AJ$17,TRUE,FALSE),,IF(INDEX(Команды!$A$2:$AN$7500,MATCH(P$3,Команды!$A$2:$A$7500,0),$E120+2)=Команды!$AJ$18,TRUE,FALSE),,IF(INDEX(Команды!$A$2:$AN$7500,MATCH(P$3,Команды!$A$2:$A$7500,0),$E120+2)=Команды!$AJ$19,TRUE,FALSE)),INDEX(Команды!$AJ$2:$AK$19,MATCH(INDEX(Команды!$A$2:$AN$7500,MATCH(P$3,Команды!$A$2:$A$7500,0),$E120+2),Команды!$AJ$2:$AJ$19,0),2),0)</f>
        <v>0</v>
      </c>
      <c r="Q120" s="175">
        <f>IF(OR(IF(INDEX(Команды!$A$2:$AN$7500,MATCH(P$3,Команды!$A$2:$A$7500,0),$E120+2)=Команды!$AJ$2,TRUE,FALSE),IF(INDEX(Команды!$A$2:$AN$7500,MATCH(P$3,Команды!$A$2:$A$7500,0),$E120+2)=Команды!$AJ$3,TRUE,FALSE),IF(INDEX(Команды!$A$2:$AN$7500,MATCH(P$3,Команды!$A$2:$A$7500,0),$E120+2)=Команды!$AJ$4,TRUE,FALSE),IF(INDEX(Команды!$A$2:$AN$7500,MATCH(P$3,Команды!$A$2:$A$7500,0),$E120+2)=Команды!$AJ$5,TRUE,FALSE),IF(INDEX(Команды!$A$2:$AN$7500,MATCH(P$3,Команды!$A$2:$A$7500,0),$E120+2)=Команды!$AJ$6,TRUE,FALSE),IF(INDEX(Команды!$A$2:$AN$7500,MATCH(P$3,Команды!$A$2:$A$7500,0),$E120+2)=Команды!$AJ$7,TRUE,FALSE),IF(INDEX(Команды!$A$2:$AN$7500,MATCH(P$3,Команды!$A$2:$A$7500,0),$E120+2)=Команды!$AJ$8,TRUE,FALSE),IF(INDEX(Команды!$A$2:$AN$7500,MATCH(P$3,Команды!$A$2:$A$7500,0),$E120+2)=Команды!$AJ$9,TRUE,FALSE),IF(INDEX(Команды!$A$2:$AN$7500,MATCH(P$3,Команды!$A$2:$A$7500,0),$E120+2)=Команды!$AJ$10,TRUE,FALSE),IF(INDEX(Команды!$A$2:$AN$7500,MATCH(P$3,Команды!$A$2:$A$7500,0),$E120+2)=Команды!$AJ$11,TRUE,FALSE),IF(INDEX(Команды!$A$2:$AN$7500,MATCH(P$3,Команды!$A$2:$A$7500,0),$E120+2)=Команды!$AJ$12,TRUE,FALSE),IF(INDEX(Команды!$A$2:$AN$7500,MATCH(P$3,Команды!$A$2:$A$7500,0),$E120+2)=Команды!$AJ$13,TRUE,FALSE),IF(INDEX(Команды!$A$2:$AN$7500,MATCH(P$3,Команды!$A$2:$A$7500,0),$E120+2)=Команды!$AJ$14,TRUE,FALSE),IF(INDEX(Команды!$A$2:$AN$7500,MATCH(P$3,Команды!$A$2:$A$7500,0),$E120+2)=Команды!$AJ$15,TRUE,FALSE),IF(INDEX(Команды!$A$2:$AN$7500,MATCH(P$3,Команды!$A$2:$A$7500,0),$E120+2)=Команды!$AJ$16,TRUE,FALSE),IF(INDEX(Команды!$A$2:$AN$7500,MATCH(P$3,Команды!$A$2:$A$7500,0),$E120+2)=Команды!$AJ$17,TRUE,FALSE),IF(INDEX(Команды!$A$2:$AN$7500,MATCH(P$3,Команды!$A$2:$A$7500,0),$E120+2)=Команды!$AJ$18,TRUE,FALSE),IF(INDEX(Команды!$A$2:$AN$7500,MATCH(P$3,Команды!$A$2:$A$7500,0),$E120+2)=Команды!$AJ$19,TRUE,FALSE)),INDEX(Команды!$AJ$2:$AL$19,MATCH(INDEX(Команды!$A$2:$AN$7500,MATCH(P$3,Команды!$A$2:$A$7500,0),$E120+2),Команды!$AJ$2:$AJ$19,0),3),0)</f>
        <v>0</v>
      </c>
      <c r="R120" s="342"/>
      <c r="S120" s="174">
        <f>IF(OR(IF(INDEX(Команды!$A$2:$AN$7500,MATCH(S$3,Команды!$A$2:$A$7500,0),$E120+2)=Команды!$AJ$2,TRUE,FALSE),IF(INDEX(Команды!$A$2:$AN$7500,MATCH(S$3,Команды!$A$2:$A$7500,0),$E120+2)=Команды!$AJ$3,TRUE,FALSE),IF(INDEX(Команды!$A$2:$AN$7500,MATCH(S$3,Команды!$A$2:$A$7500,0),$E120+2)=Команды!$AJ$4,TRUE,FALSE),IF(INDEX(Команды!$A$2:$AN$7500,MATCH(S$3,Команды!$A$2:$A$7500,0),$E120+2)=Команды!$AJ$5,TRUE,FALSE),IF(INDEX(Команды!$A$2:$AN$7500,MATCH(S$3,Команды!$A$2:$A$7500,0),$E120+2)=Команды!$AJ$6,TRUE,FALSE),IF(INDEX(Команды!$A$2:$AN$7500,MATCH(S$3,Команды!$A$2:$A$7500,0),$E120+2)=Команды!$AJ$7,TRUE,FALSE),IF(INDEX(Команды!$A$2:$AN$7500,MATCH(S$3,Команды!$A$2:$A$7500,0),$E120+2)=Команды!$AJ$8,TRUE,FALSE),IF(INDEX(Команды!$A$2:$AN$7500,MATCH(S$3,Команды!$A$2:$A$7500,0),$E120+2)=Команды!$AJ$9,TRUE,FALSE),IF(INDEX(Команды!$A$2:$AN$7500,MATCH(S$3,Команды!$A$2:$A$7500,0),$E120+2)=Команды!$AJ$10,TRUE,FALSE),IF(INDEX(Команды!$A$2:$AN$7500,MATCH(S$3,Команды!$A$2:$A$7500,0),$E120+2)=Команды!$AJ$11,TRUE,FALSE),IF(INDEX(Команды!$A$2:$AN$7500,MATCH(S$3,Команды!$A$2:$A$7500,0),$E120+2)=Команды!$AJ$12,TRUE,FALSE),IF(INDEX(Команды!$A$2:$AN$7500,MATCH(S$3,Команды!$A$2:$A$7500,0),$E120+2)=Команды!$AJ$13,TRUE,FALSE),IF(INDEX(Команды!$A$2:$AN$7500,MATCH(S$3,Команды!$A$2:$A$7500,0),$E120+2)=Команды!$AJ$14,TRUE,FALSE),IF(INDEX(Команды!$A$2:$AN$7500,MATCH(S$3,Команды!$A$2:$A$7500,0),$E120+2)=Команды!$AJ$15,TRUE,FALSE),IF(INDEX(Команды!$A$2:$AN$7500,MATCH(S$3,Команды!$A$2:$A$7500,0),$E120+2)=Команды!$AJ$16,TRUE,FALSE),,IF(INDEX(Команды!$A$2:$AN$7500,MATCH(S$3,Команды!$A$2:$A$7500,0),$E120+2)=Команды!$AJ$17,TRUE,FALSE),,IF(INDEX(Команды!$A$2:$AN$7500,MATCH(S$3,Команды!$A$2:$A$7500,0),$E120+2)=Команды!$AJ$18,TRUE,FALSE),,IF(INDEX(Команды!$A$2:$AN$7500,MATCH(S$3,Команды!$A$2:$A$7500,0),$E120+2)=Команды!$AJ$19,TRUE,FALSE)),INDEX(Команды!$AJ$2:$AK$19,MATCH(INDEX(Команды!$A$2:$AN$7500,MATCH(S$3,Команды!$A$2:$A$7500,0),$E120+2),Команды!$AJ$2:$AJ$19,0),2),0)</f>
        <v>0</v>
      </c>
      <c r="T120" s="175">
        <f>IF(OR(IF(INDEX(Команды!$A$2:$AN$7500,MATCH(S$3,Команды!$A$2:$A$7500,0),$E120+2)=Команды!$AJ$2,TRUE,FALSE),IF(INDEX(Команды!$A$2:$AN$7500,MATCH(S$3,Команды!$A$2:$A$7500,0),$E120+2)=Команды!$AJ$3,TRUE,FALSE),IF(INDEX(Команды!$A$2:$AN$7500,MATCH(S$3,Команды!$A$2:$A$7500,0),$E120+2)=Команды!$AJ$4,TRUE,FALSE),IF(INDEX(Команды!$A$2:$AN$7500,MATCH(S$3,Команды!$A$2:$A$7500,0),$E120+2)=Команды!$AJ$5,TRUE,FALSE),IF(INDEX(Команды!$A$2:$AN$7500,MATCH(S$3,Команды!$A$2:$A$7500,0),$E120+2)=Команды!$AJ$6,TRUE,FALSE),IF(INDEX(Команды!$A$2:$AN$7500,MATCH(S$3,Команды!$A$2:$A$7500,0),$E120+2)=Команды!$AJ$7,TRUE,FALSE),IF(INDEX(Команды!$A$2:$AN$7500,MATCH(S$3,Команды!$A$2:$A$7500,0),$E120+2)=Команды!$AJ$8,TRUE,FALSE),IF(INDEX(Команды!$A$2:$AN$7500,MATCH(S$3,Команды!$A$2:$A$7500,0),$E120+2)=Команды!$AJ$9,TRUE,FALSE),IF(INDEX(Команды!$A$2:$AN$7500,MATCH(S$3,Команды!$A$2:$A$7500,0),$E120+2)=Команды!$AJ$10,TRUE,FALSE),IF(INDEX(Команды!$A$2:$AN$7500,MATCH(S$3,Команды!$A$2:$A$7500,0),$E120+2)=Команды!$AJ$11,TRUE,FALSE),IF(INDEX(Команды!$A$2:$AN$7500,MATCH(S$3,Команды!$A$2:$A$7500,0),$E120+2)=Команды!$AJ$12,TRUE,FALSE),IF(INDEX(Команды!$A$2:$AN$7500,MATCH(S$3,Команды!$A$2:$A$7500,0),$E120+2)=Команды!$AJ$13,TRUE,FALSE),IF(INDEX(Команды!$A$2:$AN$7500,MATCH(S$3,Команды!$A$2:$A$7500,0),$E120+2)=Команды!$AJ$14,TRUE,FALSE),IF(INDEX(Команды!$A$2:$AN$7500,MATCH(S$3,Команды!$A$2:$A$7500,0),$E120+2)=Команды!$AJ$15,TRUE,FALSE),IF(INDEX(Команды!$A$2:$AN$7500,MATCH(S$3,Команды!$A$2:$A$7500,0),$E120+2)=Команды!$AJ$16,TRUE,FALSE),IF(INDEX(Команды!$A$2:$AN$7500,MATCH(S$3,Команды!$A$2:$A$7500,0),$E120+2)=Команды!$AJ$17,TRUE,FALSE),IF(INDEX(Команды!$A$2:$AN$7500,MATCH(S$3,Команды!$A$2:$A$7500,0),$E120+2)=Команды!$AJ$18,TRUE,FALSE),IF(INDEX(Команды!$A$2:$AN$7500,MATCH(S$3,Команды!$A$2:$A$7500,0),$E120+2)=Команды!$AJ$19,TRUE,FALSE)),INDEX(Команды!$AJ$2:$AL$19,MATCH(INDEX(Команды!$A$2:$AN$7500,MATCH(S$3,Команды!$A$2:$A$7500,0),$E120+2),Команды!$AJ$2:$AJ$19,0),3),0)</f>
        <v>0</v>
      </c>
      <c r="U120" s="342"/>
      <c r="V120" s="174">
        <f>IF(OR(IF(INDEX(Команды!$A$2:$AN$7500,MATCH(V$3,Команды!$A$2:$A$7500,0),$E120+2)=Команды!$AJ$2,TRUE,FALSE),IF(INDEX(Команды!$A$2:$AN$7500,MATCH(V$3,Команды!$A$2:$A$7500,0),$E120+2)=Команды!$AJ$3,TRUE,FALSE),IF(INDEX(Команды!$A$2:$AN$7500,MATCH(V$3,Команды!$A$2:$A$7500,0),$E120+2)=Команды!$AJ$4,TRUE,FALSE),IF(INDEX(Команды!$A$2:$AN$7500,MATCH(V$3,Команды!$A$2:$A$7500,0),$E120+2)=Команды!$AJ$5,TRUE,FALSE),IF(INDEX(Команды!$A$2:$AN$7500,MATCH(V$3,Команды!$A$2:$A$7500,0),$E120+2)=Команды!$AJ$6,TRUE,FALSE),IF(INDEX(Команды!$A$2:$AN$7500,MATCH(V$3,Команды!$A$2:$A$7500,0),$E120+2)=Команды!$AJ$7,TRUE,FALSE),IF(INDEX(Команды!$A$2:$AN$7500,MATCH(V$3,Команды!$A$2:$A$7500,0),$E120+2)=Команды!$AJ$8,TRUE,FALSE),IF(INDEX(Команды!$A$2:$AN$7500,MATCH(V$3,Команды!$A$2:$A$7500,0),$E120+2)=Команды!$AJ$9,TRUE,FALSE),IF(INDEX(Команды!$A$2:$AN$7500,MATCH(V$3,Команды!$A$2:$A$7500,0),$E120+2)=Команды!$AJ$10,TRUE,FALSE),IF(INDEX(Команды!$A$2:$AN$7500,MATCH(V$3,Команды!$A$2:$A$7500,0),$E120+2)=Команды!$AJ$11,TRUE,FALSE),IF(INDEX(Команды!$A$2:$AN$7500,MATCH(V$3,Команды!$A$2:$A$7500,0),$E120+2)=Команды!$AJ$12,TRUE,FALSE),IF(INDEX(Команды!$A$2:$AN$7500,MATCH(V$3,Команды!$A$2:$A$7500,0),$E120+2)=Команды!$AJ$13,TRUE,FALSE),IF(INDEX(Команды!$A$2:$AN$7500,MATCH(V$3,Команды!$A$2:$A$7500,0),$E120+2)=Команды!$AJ$14,TRUE,FALSE),IF(INDEX(Команды!$A$2:$AN$7500,MATCH(V$3,Команды!$A$2:$A$7500,0),$E120+2)=Команды!$AJ$15,TRUE,FALSE),IF(INDEX(Команды!$A$2:$AN$7500,MATCH(V$3,Команды!$A$2:$A$7500,0),$E120+2)=Команды!$AJ$16,TRUE,FALSE),,IF(INDEX(Команды!$A$2:$AN$7500,MATCH(V$3,Команды!$A$2:$A$7500,0),$E120+2)=Команды!$AJ$17,TRUE,FALSE),,IF(INDEX(Команды!$A$2:$AN$7500,MATCH(V$3,Команды!$A$2:$A$7500,0),$E120+2)=Команды!$AJ$18,TRUE,FALSE),,IF(INDEX(Команды!$A$2:$AN$7500,MATCH(V$3,Команды!$A$2:$A$7500,0),$E120+2)=Команды!$AJ$19,TRUE,FALSE)),INDEX(Команды!$AJ$2:$AK$19,MATCH(INDEX(Команды!$A$2:$AN$7500,MATCH(V$3,Команды!$A$2:$A$7500,0),$E120+2),Команды!$AJ$2:$AJ$19,0),2),0)</f>
        <v>0</v>
      </c>
      <c r="W120" s="175">
        <f>IF(OR(IF(INDEX(Команды!$A$2:$AN$7500,MATCH(V$3,Команды!$A$2:$A$7500,0),$E120+2)=Команды!$AJ$2,TRUE,FALSE),IF(INDEX(Команды!$A$2:$AN$7500,MATCH(V$3,Команды!$A$2:$A$7500,0),$E120+2)=Команды!$AJ$3,TRUE,FALSE),IF(INDEX(Команды!$A$2:$AN$7500,MATCH(V$3,Команды!$A$2:$A$7500,0),$E120+2)=Команды!$AJ$4,TRUE,FALSE),IF(INDEX(Команды!$A$2:$AN$7500,MATCH(V$3,Команды!$A$2:$A$7500,0),$E120+2)=Команды!$AJ$5,TRUE,FALSE),IF(INDEX(Команды!$A$2:$AN$7500,MATCH(V$3,Команды!$A$2:$A$7500,0),$E120+2)=Команды!$AJ$6,TRUE,FALSE),IF(INDEX(Команды!$A$2:$AN$7500,MATCH(V$3,Команды!$A$2:$A$7500,0),$E120+2)=Команды!$AJ$7,TRUE,FALSE),IF(INDEX(Команды!$A$2:$AN$7500,MATCH(V$3,Команды!$A$2:$A$7500,0),$E120+2)=Команды!$AJ$8,TRUE,FALSE),IF(INDEX(Команды!$A$2:$AN$7500,MATCH(V$3,Команды!$A$2:$A$7500,0),$E120+2)=Команды!$AJ$9,TRUE,FALSE),IF(INDEX(Команды!$A$2:$AN$7500,MATCH(V$3,Команды!$A$2:$A$7500,0),$E120+2)=Команды!$AJ$10,TRUE,FALSE),IF(INDEX(Команды!$A$2:$AN$7500,MATCH(V$3,Команды!$A$2:$A$7500,0),$E120+2)=Команды!$AJ$11,TRUE,FALSE),IF(INDEX(Команды!$A$2:$AN$7500,MATCH(V$3,Команды!$A$2:$A$7500,0),$E120+2)=Команды!$AJ$12,TRUE,FALSE),IF(INDEX(Команды!$A$2:$AN$7500,MATCH(V$3,Команды!$A$2:$A$7500,0),$E120+2)=Команды!$AJ$13,TRUE,FALSE),IF(INDEX(Команды!$A$2:$AN$7500,MATCH(V$3,Команды!$A$2:$A$7500,0),$E120+2)=Команды!$AJ$14,TRUE,FALSE),IF(INDEX(Команды!$A$2:$AN$7500,MATCH(V$3,Команды!$A$2:$A$7500,0),$E120+2)=Команды!$AJ$15,TRUE,FALSE),IF(INDEX(Команды!$A$2:$AN$7500,MATCH(V$3,Команды!$A$2:$A$7500,0),$E120+2)=Команды!$AJ$16,TRUE,FALSE),IF(INDEX(Команды!$A$2:$AN$7500,MATCH(V$3,Команды!$A$2:$A$7500,0),$E120+2)=Команды!$AJ$17,TRUE,FALSE),IF(INDEX(Команды!$A$2:$AN$7500,MATCH(V$3,Команды!$A$2:$A$7500,0),$E120+2)=Команды!$AJ$18,TRUE,FALSE),IF(INDEX(Команды!$A$2:$AN$7500,MATCH(V$3,Команды!$A$2:$A$7500,0),$E120+2)=Команды!$AJ$19,TRUE,FALSE)),INDEX(Команды!$AJ$2:$AL$19,MATCH(INDEX(Команды!$A$2:$AN$7500,MATCH(V$3,Команды!$A$2:$A$7500,0),$E120+2),Команды!$AJ$2:$AJ$19,0),3),0)</f>
        <v>0</v>
      </c>
      <c r="X120" s="342"/>
      <c r="Y120" s="174">
        <f>IF(OR(IF(INDEX(Команды!$A$2:$AN$7500,MATCH(Y$3,Команды!$A$2:$A$7500,0),$E120+2)=Команды!$AJ$2,TRUE,FALSE),IF(INDEX(Команды!$A$2:$AN$7500,MATCH(Y$3,Команды!$A$2:$A$7500,0),$E120+2)=Команды!$AJ$3,TRUE,FALSE),IF(INDEX(Команды!$A$2:$AN$7500,MATCH(Y$3,Команды!$A$2:$A$7500,0),$E120+2)=Команды!$AJ$4,TRUE,FALSE),IF(INDEX(Команды!$A$2:$AN$7500,MATCH(Y$3,Команды!$A$2:$A$7500,0),$E120+2)=Команды!$AJ$5,TRUE,FALSE),IF(INDEX(Команды!$A$2:$AN$7500,MATCH(Y$3,Команды!$A$2:$A$7500,0),$E120+2)=Команды!$AJ$6,TRUE,FALSE),IF(INDEX(Команды!$A$2:$AN$7500,MATCH(Y$3,Команды!$A$2:$A$7500,0),$E120+2)=Команды!$AJ$7,TRUE,FALSE),IF(INDEX(Команды!$A$2:$AN$7500,MATCH(Y$3,Команды!$A$2:$A$7500,0),$E120+2)=Команды!$AJ$8,TRUE,FALSE),IF(INDEX(Команды!$A$2:$AN$7500,MATCH(Y$3,Команды!$A$2:$A$7500,0),$E120+2)=Команды!$AJ$9,TRUE,FALSE),IF(INDEX(Команды!$A$2:$AN$7500,MATCH(Y$3,Команды!$A$2:$A$7500,0),$E120+2)=Команды!$AJ$10,TRUE,FALSE),IF(INDEX(Команды!$A$2:$AN$7500,MATCH(Y$3,Команды!$A$2:$A$7500,0),$E120+2)=Команды!$AJ$11,TRUE,FALSE),IF(INDEX(Команды!$A$2:$AN$7500,MATCH(Y$3,Команды!$A$2:$A$7500,0),$E120+2)=Команды!$AJ$12,TRUE,FALSE),IF(INDEX(Команды!$A$2:$AN$7500,MATCH(Y$3,Команды!$A$2:$A$7500,0),$E120+2)=Команды!$AJ$13,TRUE,FALSE),IF(INDEX(Команды!$A$2:$AN$7500,MATCH(Y$3,Команды!$A$2:$A$7500,0),$E120+2)=Команды!$AJ$14,TRUE,FALSE),IF(INDEX(Команды!$A$2:$AN$7500,MATCH(Y$3,Команды!$A$2:$A$7500,0),$E120+2)=Команды!$AJ$15,TRUE,FALSE),IF(INDEX(Команды!$A$2:$AN$7500,MATCH(Y$3,Команды!$A$2:$A$7500,0),$E120+2)=Команды!$AJ$16,TRUE,FALSE),,IF(INDEX(Команды!$A$2:$AN$7500,MATCH(Y$3,Команды!$A$2:$A$7500,0),$E120+2)=Команды!$AJ$17,TRUE,FALSE),,IF(INDEX(Команды!$A$2:$AN$7500,MATCH(Y$3,Команды!$A$2:$A$7500,0),$E120+2)=Команды!$AJ$18,TRUE,FALSE),,IF(INDEX(Команды!$A$2:$AN$7500,MATCH(Y$3,Команды!$A$2:$A$7500,0),$E120+2)=Команды!$AJ$19,TRUE,FALSE)),INDEX(Команды!$AJ$2:$AK$19,MATCH(INDEX(Команды!$A$2:$AN$7500,MATCH(Y$3,Команды!$A$2:$A$7500,0),$E120+2),Команды!$AJ$2:$AJ$19,0),2),0)</f>
        <v>0</v>
      </c>
      <c r="Z120" s="175">
        <f>IF(OR(IF(INDEX(Команды!$A$2:$AN$7500,MATCH(Y$3,Команды!$A$2:$A$7500,0),$E120+2)=Команды!$AJ$2,TRUE,FALSE),IF(INDEX(Команды!$A$2:$AN$7500,MATCH(Y$3,Команды!$A$2:$A$7500,0),$E120+2)=Команды!$AJ$3,TRUE,FALSE),IF(INDEX(Команды!$A$2:$AN$7500,MATCH(Y$3,Команды!$A$2:$A$7500,0),$E120+2)=Команды!$AJ$4,TRUE,FALSE),IF(INDEX(Команды!$A$2:$AN$7500,MATCH(Y$3,Команды!$A$2:$A$7500,0),$E120+2)=Команды!$AJ$5,TRUE,FALSE),IF(INDEX(Команды!$A$2:$AN$7500,MATCH(Y$3,Команды!$A$2:$A$7500,0),$E120+2)=Команды!$AJ$6,TRUE,FALSE),IF(INDEX(Команды!$A$2:$AN$7500,MATCH(Y$3,Команды!$A$2:$A$7500,0),$E120+2)=Команды!$AJ$7,TRUE,FALSE),IF(INDEX(Команды!$A$2:$AN$7500,MATCH(Y$3,Команды!$A$2:$A$7500,0),$E120+2)=Команды!$AJ$8,TRUE,FALSE),IF(INDEX(Команды!$A$2:$AN$7500,MATCH(Y$3,Команды!$A$2:$A$7500,0),$E120+2)=Команды!$AJ$9,TRUE,FALSE),IF(INDEX(Команды!$A$2:$AN$7500,MATCH(Y$3,Команды!$A$2:$A$7500,0),$E120+2)=Команды!$AJ$10,TRUE,FALSE),IF(INDEX(Команды!$A$2:$AN$7500,MATCH(Y$3,Команды!$A$2:$A$7500,0),$E120+2)=Команды!$AJ$11,TRUE,FALSE),IF(INDEX(Команды!$A$2:$AN$7500,MATCH(Y$3,Команды!$A$2:$A$7500,0),$E120+2)=Команды!$AJ$12,TRUE,FALSE),IF(INDEX(Команды!$A$2:$AN$7500,MATCH(Y$3,Команды!$A$2:$A$7500,0),$E120+2)=Команды!$AJ$13,TRUE,FALSE),IF(INDEX(Команды!$A$2:$AN$7500,MATCH(Y$3,Команды!$A$2:$A$7500,0),$E120+2)=Команды!$AJ$14,TRUE,FALSE),IF(INDEX(Команды!$A$2:$AN$7500,MATCH(Y$3,Команды!$A$2:$A$7500,0),$E120+2)=Команды!$AJ$15,TRUE,FALSE),IF(INDEX(Команды!$A$2:$AN$7500,MATCH(Y$3,Команды!$A$2:$A$7500,0),$E120+2)=Команды!$AJ$16,TRUE,FALSE),IF(INDEX(Команды!$A$2:$AN$7500,MATCH(Y$3,Команды!$A$2:$A$7500,0),$E120+2)=Команды!$AJ$17,TRUE,FALSE),IF(INDEX(Команды!$A$2:$AN$7500,MATCH(Y$3,Команды!$A$2:$A$7500,0),$E120+2)=Команды!$AJ$18,TRUE,FALSE),IF(INDEX(Команды!$A$2:$AN$7500,MATCH(Y$3,Команды!$A$2:$A$7500,0),$E120+2)=Команды!$AJ$19,TRUE,FALSE)),INDEX(Команды!$AJ$2:$AL$19,MATCH(INDEX(Команды!$A$2:$AN$7500,MATCH(Y$3,Команды!$A$2:$A$7500,0),$E120+2),Команды!$AJ$2:$AJ$19,0),3),0)</f>
        <v>0</v>
      </c>
      <c r="AA120" s="342"/>
      <c r="AB120" s="174">
        <f>IF(OR(IF(INDEX(Команды!$A$2:$AN$7500,MATCH(AB$3,Команды!$A$2:$A$7500,0),$E120+2)=Команды!$AJ$2,TRUE,FALSE),IF(INDEX(Команды!$A$2:$AN$7500,MATCH(AB$3,Команды!$A$2:$A$7500,0),$E120+2)=Команды!$AJ$3,TRUE,FALSE),IF(INDEX(Команды!$A$2:$AN$7500,MATCH(AB$3,Команды!$A$2:$A$7500,0),$E120+2)=Команды!$AJ$4,TRUE,FALSE),IF(INDEX(Команды!$A$2:$AN$7500,MATCH(AB$3,Команды!$A$2:$A$7500,0),$E120+2)=Команды!$AJ$5,TRUE,FALSE),IF(INDEX(Команды!$A$2:$AN$7500,MATCH(AB$3,Команды!$A$2:$A$7500,0),$E120+2)=Команды!$AJ$6,TRUE,FALSE),IF(INDEX(Команды!$A$2:$AN$7500,MATCH(AB$3,Команды!$A$2:$A$7500,0),$E120+2)=Команды!$AJ$7,TRUE,FALSE),IF(INDEX(Команды!$A$2:$AN$7500,MATCH(AB$3,Команды!$A$2:$A$7500,0),$E120+2)=Команды!$AJ$8,TRUE,FALSE),IF(INDEX(Команды!$A$2:$AN$7500,MATCH(AB$3,Команды!$A$2:$A$7500,0),$E120+2)=Команды!$AJ$9,TRUE,FALSE),IF(INDEX(Команды!$A$2:$AN$7500,MATCH(AB$3,Команды!$A$2:$A$7500,0),$E120+2)=Команды!$AJ$10,TRUE,FALSE),IF(INDEX(Команды!$A$2:$AN$7500,MATCH(AB$3,Команды!$A$2:$A$7500,0),$E120+2)=Команды!$AJ$11,TRUE,FALSE),IF(INDEX(Команды!$A$2:$AN$7500,MATCH(AB$3,Команды!$A$2:$A$7500,0),$E120+2)=Команды!$AJ$12,TRUE,FALSE),IF(INDEX(Команды!$A$2:$AN$7500,MATCH(AB$3,Команды!$A$2:$A$7500,0),$E120+2)=Команды!$AJ$13,TRUE,FALSE),IF(INDEX(Команды!$A$2:$AN$7500,MATCH(AB$3,Команды!$A$2:$A$7500,0),$E120+2)=Команды!$AJ$14,TRUE,FALSE),IF(INDEX(Команды!$A$2:$AN$7500,MATCH(AB$3,Команды!$A$2:$A$7500,0),$E120+2)=Команды!$AJ$15,TRUE,FALSE),IF(INDEX(Команды!$A$2:$AN$7500,MATCH(AB$3,Команды!$A$2:$A$7500,0),$E120+2)=Команды!$AJ$16,TRUE,FALSE),,IF(INDEX(Команды!$A$2:$AN$7500,MATCH(AB$3,Команды!$A$2:$A$7500,0),$E120+2)=Команды!$AJ$17,TRUE,FALSE),,IF(INDEX(Команды!$A$2:$AN$7500,MATCH(AB$3,Команды!$A$2:$A$7500,0),$E120+2)=Команды!$AJ$18,TRUE,FALSE),,IF(INDEX(Команды!$A$2:$AN$7500,MATCH(AB$3,Команды!$A$2:$A$7500,0),$E120+2)=Команды!$AJ$19,TRUE,FALSE)),INDEX(Команды!$AJ$2:$AK$19,MATCH(INDEX(Команды!$A$2:$AN$7500,MATCH(AB$3,Команды!$A$2:$A$7500,0),$E120+2),Команды!$AJ$2:$AJ$19,0),2),0)</f>
        <v>0</v>
      </c>
      <c r="AC120" s="175">
        <f>IF(OR(IF(INDEX(Команды!$A$2:$AN$7500,MATCH(AB$3,Команды!$A$2:$A$7500,0),$E120+2)=Команды!$AJ$2,TRUE,FALSE),IF(INDEX(Команды!$A$2:$AN$7500,MATCH(AB$3,Команды!$A$2:$A$7500,0),$E120+2)=Команды!$AJ$3,TRUE,FALSE),IF(INDEX(Команды!$A$2:$AN$7500,MATCH(AB$3,Команды!$A$2:$A$7500,0),$E120+2)=Команды!$AJ$4,TRUE,FALSE),IF(INDEX(Команды!$A$2:$AN$7500,MATCH(AB$3,Команды!$A$2:$A$7500,0),$E120+2)=Команды!$AJ$5,TRUE,FALSE),IF(INDEX(Команды!$A$2:$AN$7500,MATCH(AB$3,Команды!$A$2:$A$7500,0),$E120+2)=Команды!$AJ$6,TRUE,FALSE),IF(INDEX(Команды!$A$2:$AN$7500,MATCH(AB$3,Команды!$A$2:$A$7500,0),$E120+2)=Команды!$AJ$7,TRUE,FALSE),IF(INDEX(Команды!$A$2:$AN$7500,MATCH(AB$3,Команды!$A$2:$A$7500,0),$E120+2)=Команды!$AJ$8,TRUE,FALSE),IF(INDEX(Команды!$A$2:$AN$7500,MATCH(AB$3,Команды!$A$2:$A$7500,0),$E120+2)=Команды!$AJ$9,TRUE,FALSE),IF(INDEX(Команды!$A$2:$AN$7500,MATCH(AB$3,Команды!$A$2:$A$7500,0),$E120+2)=Команды!$AJ$10,TRUE,FALSE),IF(INDEX(Команды!$A$2:$AN$7500,MATCH(AB$3,Команды!$A$2:$A$7500,0),$E120+2)=Команды!$AJ$11,TRUE,FALSE),IF(INDEX(Команды!$A$2:$AN$7500,MATCH(AB$3,Команды!$A$2:$A$7500,0),$E120+2)=Команды!$AJ$12,TRUE,FALSE),IF(INDEX(Команды!$A$2:$AN$7500,MATCH(AB$3,Команды!$A$2:$A$7500,0),$E120+2)=Команды!$AJ$13,TRUE,FALSE),IF(INDEX(Команды!$A$2:$AN$7500,MATCH(AB$3,Команды!$A$2:$A$7500,0),$E120+2)=Команды!$AJ$14,TRUE,FALSE),IF(INDEX(Команды!$A$2:$AN$7500,MATCH(AB$3,Команды!$A$2:$A$7500,0),$E120+2)=Команды!$AJ$15,TRUE,FALSE),IF(INDEX(Команды!$A$2:$AN$7500,MATCH(AB$3,Команды!$A$2:$A$7500,0),$E120+2)=Команды!$AJ$16,TRUE,FALSE),IF(INDEX(Команды!$A$2:$AN$7500,MATCH(AB$3,Команды!$A$2:$A$7500,0),$E120+2)=Команды!$AJ$17,TRUE,FALSE),IF(INDEX(Команды!$A$2:$AN$7500,MATCH(AB$3,Команды!$A$2:$A$7500,0),$E120+2)=Команды!$AJ$18,TRUE,FALSE),IF(INDEX(Команды!$A$2:$AN$7500,MATCH(AB$3,Команды!$A$2:$A$7500,0),$E120+2)=Команды!$AJ$19,TRUE,FALSE)),INDEX(Команды!$AJ$2:$AL$19,MATCH(INDEX(Команды!$A$2:$AN$7500,MATCH(AB$3,Команды!$A$2:$A$7500,0),$E120+2),Команды!$AJ$2:$AJ$19,0),3),0)</f>
        <v>0</v>
      </c>
      <c r="AD120" s="342"/>
      <c r="AE120" s="174">
        <f>IF(OR(IF(INDEX(Команды!$A$2:$AN$7500,MATCH(AE$3,Команды!$A$2:$A$7500,0),$E120+2)=Команды!$AJ$2,TRUE,FALSE),IF(INDEX(Команды!$A$2:$AN$7500,MATCH(AE$3,Команды!$A$2:$A$7500,0),$E120+2)=Команды!$AJ$3,TRUE,FALSE),IF(INDEX(Команды!$A$2:$AN$7500,MATCH(AE$3,Команды!$A$2:$A$7500,0),$E120+2)=Команды!$AJ$4,TRUE,FALSE),IF(INDEX(Команды!$A$2:$AN$7500,MATCH(AE$3,Команды!$A$2:$A$7500,0),$E120+2)=Команды!$AJ$5,TRUE,FALSE),IF(INDEX(Команды!$A$2:$AN$7500,MATCH(AE$3,Команды!$A$2:$A$7500,0),$E120+2)=Команды!$AJ$6,TRUE,FALSE),IF(INDEX(Команды!$A$2:$AN$7500,MATCH(AE$3,Команды!$A$2:$A$7500,0),$E120+2)=Команды!$AJ$7,TRUE,FALSE),IF(INDEX(Команды!$A$2:$AN$7500,MATCH(AE$3,Команды!$A$2:$A$7500,0),$E120+2)=Команды!$AJ$8,TRUE,FALSE),IF(INDEX(Команды!$A$2:$AN$7500,MATCH(AE$3,Команды!$A$2:$A$7500,0),$E120+2)=Команды!$AJ$9,TRUE,FALSE),IF(INDEX(Команды!$A$2:$AN$7500,MATCH(AE$3,Команды!$A$2:$A$7500,0),$E120+2)=Команды!$AJ$10,TRUE,FALSE),IF(INDEX(Команды!$A$2:$AN$7500,MATCH(AE$3,Команды!$A$2:$A$7500,0),$E120+2)=Команды!$AJ$11,TRUE,FALSE),IF(INDEX(Команды!$A$2:$AN$7500,MATCH(AE$3,Команды!$A$2:$A$7500,0),$E120+2)=Команды!$AJ$12,TRUE,FALSE),IF(INDEX(Команды!$A$2:$AN$7500,MATCH(AE$3,Команды!$A$2:$A$7500,0),$E120+2)=Команды!$AJ$13,TRUE,FALSE),IF(INDEX(Команды!$A$2:$AN$7500,MATCH(AE$3,Команды!$A$2:$A$7500,0),$E120+2)=Команды!$AJ$14,TRUE,FALSE),IF(INDEX(Команды!$A$2:$AN$7500,MATCH(AE$3,Команды!$A$2:$A$7500,0),$E120+2)=Команды!$AJ$15,TRUE,FALSE),IF(INDEX(Команды!$A$2:$AN$7500,MATCH(AE$3,Команды!$A$2:$A$7500,0),$E120+2)=Команды!$AJ$16,TRUE,FALSE),,IF(INDEX(Команды!$A$2:$AN$7500,MATCH(AE$3,Команды!$A$2:$A$7500,0),$E120+2)=Команды!$AJ$17,TRUE,FALSE),,IF(INDEX(Команды!$A$2:$AN$7500,MATCH(AE$3,Команды!$A$2:$A$7500,0),$E120+2)=Команды!$AJ$18,TRUE,FALSE),,IF(INDEX(Команды!$A$2:$AN$7500,MATCH(AE$3,Команды!$A$2:$A$7500,0),$E120+2)=Команды!$AJ$19,TRUE,FALSE)),INDEX(Команды!$AJ$2:$AK$19,MATCH(INDEX(Команды!$A$2:$AN$7500,MATCH(AE$3,Команды!$A$2:$A$7500,0),$E120+2),Команды!$AJ$2:$AJ$19,0),2),0)</f>
        <v>0</v>
      </c>
      <c r="AF120" s="175">
        <f>IF(OR(IF(INDEX(Команды!$A$2:$AN$7500,MATCH(AE$3,Команды!$A$2:$A$7500,0),$E120+2)=Команды!$AJ$2,TRUE,FALSE),IF(INDEX(Команды!$A$2:$AN$7500,MATCH(AE$3,Команды!$A$2:$A$7500,0),$E120+2)=Команды!$AJ$3,TRUE,FALSE),IF(INDEX(Команды!$A$2:$AN$7500,MATCH(AE$3,Команды!$A$2:$A$7500,0),$E120+2)=Команды!$AJ$4,TRUE,FALSE),IF(INDEX(Команды!$A$2:$AN$7500,MATCH(AE$3,Команды!$A$2:$A$7500,0),$E120+2)=Команды!$AJ$5,TRUE,FALSE),IF(INDEX(Команды!$A$2:$AN$7500,MATCH(AE$3,Команды!$A$2:$A$7500,0),$E120+2)=Команды!$AJ$6,TRUE,FALSE),IF(INDEX(Команды!$A$2:$AN$7500,MATCH(AE$3,Команды!$A$2:$A$7500,0),$E120+2)=Команды!$AJ$7,TRUE,FALSE),IF(INDEX(Команды!$A$2:$AN$7500,MATCH(AE$3,Команды!$A$2:$A$7500,0),$E120+2)=Команды!$AJ$8,TRUE,FALSE),IF(INDEX(Команды!$A$2:$AN$7500,MATCH(AE$3,Команды!$A$2:$A$7500,0),$E120+2)=Команды!$AJ$9,TRUE,FALSE),IF(INDEX(Команды!$A$2:$AN$7500,MATCH(AE$3,Команды!$A$2:$A$7500,0),$E120+2)=Команды!$AJ$10,TRUE,FALSE),IF(INDEX(Команды!$A$2:$AN$7500,MATCH(AE$3,Команды!$A$2:$A$7500,0),$E120+2)=Команды!$AJ$11,TRUE,FALSE),IF(INDEX(Команды!$A$2:$AN$7500,MATCH(AE$3,Команды!$A$2:$A$7500,0),$E120+2)=Команды!$AJ$12,TRUE,FALSE),IF(INDEX(Команды!$A$2:$AN$7500,MATCH(AE$3,Команды!$A$2:$A$7500,0),$E120+2)=Команды!$AJ$13,TRUE,FALSE),IF(INDEX(Команды!$A$2:$AN$7500,MATCH(AE$3,Команды!$A$2:$A$7500,0),$E120+2)=Команды!$AJ$14,TRUE,FALSE),IF(INDEX(Команды!$A$2:$AN$7500,MATCH(AE$3,Команды!$A$2:$A$7500,0),$E120+2)=Команды!$AJ$15,TRUE,FALSE),IF(INDEX(Команды!$A$2:$AN$7500,MATCH(AE$3,Команды!$A$2:$A$7500,0),$E120+2)=Команды!$AJ$16,TRUE,FALSE),IF(INDEX(Команды!$A$2:$AN$7500,MATCH(AE$3,Команды!$A$2:$A$7500,0),$E120+2)=Команды!$AJ$17,TRUE,FALSE),IF(INDEX(Команды!$A$2:$AN$7500,MATCH(AE$3,Команды!$A$2:$A$7500,0),$E120+2)=Команды!$AJ$18,TRUE,FALSE),IF(INDEX(Команды!$A$2:$AN$7500,MATCH(AE$3,Команды!$A$2:$A$7500,0),$E120+2)=Команды!$AJ$19,TRUE,FALSE)),INDEX(Команды!$AJ$2:$AL$19,MATCH(INDEX(Команды!$A$2:$AN$7500,MATCH(AE$3,Команды!$A$2:$A$7500,0),$E120+2),Команды!$AJ$2:$AJ$19,0),3),0)</f>
        <v>0</v>
      </c>
      <c r="AG120" s="342"/>
      <c r="AH120" s="174">
        <f>IF(OR(IF(INDEX(Команды!$A$2:$AN$7500,MATCH(AH$3,Команды!$A$2:$A$7500,0),$E120+2)=Команды!$AJ$2,TRUE,FALSE),IF(INDEX(Команды!$A$2:$AN$7500,MATCH(AH$3,Команды!$A$2:$A$7500,0),$E120+2)=Команды!$AJ$3,TRUE,FALSE),IF(INDEX(Команды!$A$2:$AN$7500,MATCH(AH$3,Команды!$A$2:$A$7500,0),$E120+2)=Команды!$AJ$4,TRUE,FALSE),IF(INDEX(Команды!$A$2:$AN$7500,MATCH(AH$3,Команды!$A$2:$A$7500,0),$E120+2)=Команды!$AJ$5,TRUE,FALSE),IF(INDEX(Команды!$A$2:$AN$7500,MATCH(AH$3,Команды!$A$2:$A$7500,0),$E120+2)=Команды!$AJ$6,TRUE,FALSE),IF(INDEX(Команды!$A$2:$AN$7500,MATCH(AH$3,Команды!$A$2:$A$7500,0),$E120+2)=Команды!$AJ$7,TRUE,FALSE),IF(INDEX(Команды!$A$2:$AN$7500,MATCH(AH$3,Команды!$A$2:$A$7500,0),$E120+2)=Команды!$AJ$8,TRUE,FALSE),IF(INDEX(Команды!$A$2:$AN$7500,MATCH(AH$3,Команды!$A$2:$A$7500,0),$E120+2)=Команды!$AJ$9,TRUE,FALSE),IF(INDEX(Команды!$A$2:$AN$7500,MATCH(AH$3,Команды!$A$2:$A$7500,0),$E120+2)=Команды!$AJ$10,TRUE,FALSE),IF(INDEX(Команды!$A$2:$AN$7500,MATCH(AH$3,Команды!$A$2:$A$7500,0),$E120+2)=Команды!$AJ$11,TRUE,FALSE),IF(INDEX(Команды!$A$2:$AN$7500,MATCH(AH$3,Команды!$A$2:$A$7500,0),$E120+2)=Команды!$AJ$12,TRUE,FALSE),IF(INDEX(Команды!$A$2:$AN$7500,MATCH(AH$3,Команды!$A$2:$A$7500,0),$E120+2)=Команды!$AJ$13,TRUE,FALSE),IF(INDEX(Команды!$A$2:$AN$7500,MATCH(AH$3,Команды!$A$2:$A$7500,0),$E120+2)=Команды!$AJ$14,TRUE,FALSE),IF(INDEX(Команды!$A$2:$AN$7500,MATCH(AH$3,Команды!$A$2:$A$7500,0),$E120+2)=Команды!$AJ$15,TRUE,FALSE),IF(INDEX(Команды!$A$2:$AN$7500,MATCH(AH$3,Команды!$A$2:$A$7500,0),$E120+2)=Команды!$AJ$16,TRUE,FALSE),,IF(INDEX(Команды!$A$2:$AN$7500,MATCH(AH$3,Команды!$A$2:$A$7500,0),$E120+2)=Команды!$AJ$17,TRUE,FALSE),,IF(INDEX(Команды!$A$2:$AN$7500,MATCH(AH$3,Команды!$A$2:$A$7500,0),$E120+2)=Команды!$AJ$18,TRUE,FALSE),,IF(INDEX(Команды!$A$2:$AN$7500,MATCH(AH$3,Команды!$A$2:$A$7500,0),$E120+2)=Команды!$AJ$19,TRUE,FALSE)),INDEX(Команды!$AJ$2:$AK$19,MATCH(INDEX(Команды!$A$2:$AN$7500,MATCH(AH$3,Команды!$A$2:$A$7500,0),$E120+2),Команды!$AJ$2:$AJ$19,0),2),0)</f>
        <v>0</v>
      </c>
      <c r="AI120" s="175">
        <f>IF(OR(IF(INDEX(Команды!$A$2:$AN$7500,MATCH(AH$3,Команды!$A$2:$A$7500,0),$E120+2)=Команды!$AJ$2,TRUE,FALSE),IF(INDEX(Команды!$A$2:$AN$7500,MATCH(AH$3,Команды!$A$2:$A$7500,0),$E120+2)=Команды!$AJ$3,TRUE,FALSE),IF(INDEX(Команды!$A$2:$AN$7500,MATCH(AH$3,Команды!$A$2:$A$7500,0),$E120+2)=Команды!$AJ$4,TRUE,FALSE),IF(INDEX(Команды!$A$2:$AN$7500,MATCH(AH$3,Команды!$A$2:$A$7500,0),$E120+2)=Команды!$AJ$5,TRUE,FALSE),IF(INDEX(Команды!$A$2:$AN$7500,MATCH(AH$3,Команды!$A$2:$A$7500,0),$E120+2)=Команды!$AJ$6,TRUE,FALSE),IF(INDEX(Команды!$A$2:$AN$7500,MATCH(AH$3,Команды!$A$2:$A$7500,0),$E120+2)=Команды!$AJ$7,TRUE,FALSE),IF(INDEX(Команды!$A$2:$AN$7500,MATCH(AH$3,Команды!$A$2:$A$7500,0),$E120+2)=Команды!$AJ$8,TRUE,FALSE),IF(INDEX(Команды!$A$2:$AN$7500,MATCH(AH$3,Команды!$A$2:$A$7500,0),$E120+2)=Команды!$AJ$9,TRUE,FALSE),IF(INDEX(Команды!$A$2:$AN$7500,MATCH(AH$3,Команды!$A$2:$A$7500,0),$E120+2)=Команды!$AJ$10,TRUE,FALSE),IF(INDEX(Команды!$A$2:$AN$7500,MATCH(AH$3,Команды!$A$2:$A$7500,0),$E120+2)=Команды!$AJ$11,TRUE,FALSE),IF(INDEX(Команды!$A$2:$AN$7500,MATCH(AH$3,Команды!$A$2:$A$7500,0),$E120+2)=Команды!$AJ$12,TRUE,FALSE),IF(INDEX(Команды!$A$2:$AN$7500,MATCH(AH$3,Команды!$A$2:$A$7500,0),$E120+2)=Команды!$AJ$13,TRUE,FALSE),IF(INDEX(Команды!$A$2:$AN$7500,MATCH(AH$3,Команды!$A$2:$A$7500,0),$E120+2)=Команды!$AJ$14,TRUE,FALSE),IF(INDEX(Команды!$A$2:$AN$7500,MATCH(AH$3,Команды!$A$2:$A$7500,0),$E120+2)=Команды!$AJ$15,TRUE,FALSE),IF(INDEX(Команды!$A$2:$AN$7500,MATCH(AH$3,Команды!$A$2:$A$7500,0),$E120+2)=Команды!$AJ$16,TRUE,FALSE),IF(INDEX(Команды!$A$2:$AN$7500,MATCH(AH$3,Команды!$A$2:$A$7500,0),$E120+2)=Команды!$AJ$17,TRUE,FALSE),IF(INDEX(Команды!$A$2:$AN$7500,MATCH(AH$3,Команды!$A$2:$A$7500,0),$E120+2)=Команды!$AJ$18,TRUE,FALSE),IF(INDEX(Команды!$A$2:$AN$7500,MATCH(AH$3,Команды!$A$2:$A$7500,0),$E120+2)=Команды!$AJ$19,TRUE,FALSE)),INDEX(Команды!$AJ$2:$AL$19,MATCH(INDEX(Команды!$A$2:$AN$7500,MATCH(AH$3,Команды!$A$2:$A$7500,0),$E120+2),Команды!$AJ$2:$AJ$19,0),3),0)</f>
        <v>0</v>
      </c>
      <c r="AJ120" s="342"/>
      <c r="AK120" s="174">
        <f>IF(OR(IF(INDEX(Команды!$A$2:$AN$7500,MATCH(AK$3,Команды!$A$2:$A$7500,0),$E120+2)=Команды!$AJ$2,TRUE,FALSE),IF(INDEX(Команды!$A$2:$AN$7500,MATCH(AK$3,Команды!$A$2:$A$7500,0),$E120+2)=Команды!$AJ$3,TRUE,FALSE),IF(INDEX(Команды!$A$2:$AN$7500,MATCH(AK$3,Команды!$A$2:$A$7500,0),$E120+2)=Команды!$AJ$4,TRUE,FALSE),IF(INDEX(Команды!$A$2:$AN$7500,MATCH(AK$3,Команды!$A$2:$A$7500,0),$E120+2)=Команды!$AJ$5,TRUE,FALSE),IF(INDEX(Команды!$A$2:$AN$7500,MATCH(AK$3,Команды!$A$2:$A$7500,0),$E120+2)=Команды!$AJ$6,TRUE,FALSE),IF(INDEX(Команды!$A$2:$AN$7500,MATCH(AK$3,Команды!$A$2:$A$7500,0),$E120+2)=Команды!$AJ$7,TRUE,FALSE),IF(INDEX(Команды!$A$2:$AN$7500,MATCH(AK$3,Команды!$A$2:$A$7500,0),$E120+2)=Команды!$AJ$8,TRUE,FALSE),IF(INDEX(Команды!$A$2:$AN$7500,MATCH(AK$3,Команды!$A$2:$A$7500,0),$E120+2)=Команды!$AJ$9,TRUE,FALSE),IF(INDEX(Команды!$A$2:$AN$7500,MATCH(AK$3,Команды!$A$2:$A$7500,0),$E120+2)=Команды!$AJ$10,TRUE,FALSE),IF(INDEX(Команды!$A$2:$AN$7500,MATCH(AK$3,Команды!$A$2:$A$7500,0),$E120+2)=Команды!$AJ$11,TRUE,FALSE),IF(INDEX(Команды!$A$2:$AN$7500,MATCH(AK$3,Команды!$A$2:$A$7500,0),$E120+2)=Команды!$AJ$12,TRUE,FALSE),IF(INDEX(Команды!$A$2:$AN$7500,MATCH(AK$3,Команды!$A$2:$A$7500,0),$E120+2)=Команды!$AJ$13,TRUE,FALSE),IF(INDEX(Команды!$A$2:$AN$7500,MATCH(AK$3,Команды!$A$2:$A$7500,0),$E120+2)=Команды!$AJ$14,TRUE,FALSE),IF(INDEX(Команды!$A$2:$AN$7500,MATCH(AK$3,Команды!$A$2:$A$7500,0),$E120+2)=Команды!$AJ$15,TRUE,FALSE),IF(INDEX(Команды!$A$2:$AN$7500,MATCH(AK$3,Команды!$A$2:$A$7500,0),$E120+2)=Команды!$AJ$16,TRUE,FALSE),,IF(INDEX(Команды!$A$2:$AN$7500,MATCH(AK$3,Команды!$A$2:$A$7500,0),$E120+2)=Команды!$AJ$17,TRUE,FALSE),,IF(INDEX(Команды!$A$2:$AN$7500,MATCH(AK$3,Команды!$A$2:$A$7500,0),$E120+2)=Команды!$AJ$18,TRUE,FALSE),,IF(INDEX(Команды!$A$2:$AN$7500,MATCH(AK$3,Команды!$A$2:$A$7500,0),$E120+2)=Команды!$AJ$19,TRUE,FALSE)),INDEX(Команды!$AJ$2:$AK$19,MATCH(INDEX(Команды!$A$2:$AN$7500,MATCH(AK$3,Команды!$A$2:$A$7500,0),$E120+2),Команды!$AJ$2:$AJ$19,0),2),0)</f>
        <v>0</v>
      </c>
      <c r="AL120" s="175">
        <f>IF(OR(IF(INDEX(Команды!$A$2:$AN$7500,MATCH(AK$3,Команды!$A$2:$A$7500,0),$E120+2)=Команды!$AJ$2,TRUE,FALSE),IF(INDEX(Команды!$A$2:$AN$7500,MATCH(AK$3,Команды!$A$2:$A$7500,0),$E120+2)=Команды!$AJ$3,TRUE,FALSE),IF(INDEX(Команды!$A$2:$AN$7500,MATCH(AK$3,Команды!$A$2:$A$7500,0),$E120+2)=Команды!$AJ$4,TRUE,FALSE),IF(INDEX(Команды!$A$2:$AN$7500,MATCH(AK$3,Команды!$A$2:$A$7500,0),$E120+2)=Команды!$AJ$5,TRUE,FALSE),IF(INDEX(Команды!$A$2:$AN$7500,MATCH(AK$3,Команды!$A$2:$A$7500,0),$E120+2)=Команды!$AJ$6,TRUE,FALSE),IF(INDEX(Команды!$A$2:$AN$7500,MATCH(AK$3,Команды!$A$2:$A$7500,0),$E120+2)=Команды!$AJ$7,TRUE,FALSE),IF(INDEX(Команды!$A$2:$AN$7500,MATCH(AK$3,Команды!$A$2:$A$7500,0),$E120+2)=Команды!$AJ$8,TRUE,FALSE),IF(INDEX(Команды!$A$2:$AN$7500,MATCH(AK$3,Команды!$A$2:$A$7500,0),$E120+2)=Команды!$AJ$9,TRUE,FALSE),IF(INDEX(Команды!$A$2:$AN$7500,MATCH(AK$3,Команды!$A$2:$A$7500,0),$E120+2)=Команды!$AJ$10,TRUE,FALSE),IF(INDEX(Команды!$A$2:$AN$7500,MATCH(AK$3,Команды!$A$2:$A$7500,0),$E120+2)=Команды!$AJ$11,TRUE,FALSE),IF(INDEX(Команды!$A$2:$AN$7500,MATCH(AK$3,Команды!$A$2:$A$7500,0),$E120+2)=Команды!$AJ$12,TRUE,FALSE),IF(INDEX(Команды!$A$2:$AN$7500,MATCH(AK$3,Команды!$A$2:$A$7500,0),$E120+2)=Команды!$AJ$13,TRUE,FALSE),IF(INDEX(Команды!$A$2:$AN$7500,MATCH(AK$3,Команды!$A$2:$A$7500,0),$E120+2)=Команды!$AJ$14,TRUE,FALSE),IF(INDEX(Команды!$A$2:$AN$7500,MATCH(AK$3,Команды!$A$2:$A$7500,0),$E120+2)=Команды!$AJ$15,TRUE,FALSE),IF(INDEX(Команды!$A$2:$AN$7500,MATCH(AK$3,Команды!$A$2:$A$7500,0),$E120+2)=Команды!$AJ$16,TRUE,FALSE),IF(INDEX(Команды!$A$2:$AN$7500,MATCH(AK$3,Команды!$A$2:$A$7500,0),$E120+2)=Команды!$AJ$17,TRUE,FALSE),IF(INDEX(Команды!$A$2:$AN$7500,MATCH(AK$3,Команды!$A$2:$A$7500,0),$E120+2)=Команды!$AJ$18,TRUE,FALSE),IF(INDEX(Команды!$A$2:$AN$7500,MATCH(AK$3,Команды!$A$2:$A$7500,0),$E120+2)=Команды!$AJ$19,TRUE,FALSE)),INDEX(Команды!$AJ$2:$AL$19,MATCH(INDEX(Команды!$A$2:$AN$7500,MATCH(AK$3,Команды!$A$2:$A$7500,0),$E120+2),Команды!$AJ$2:$AJ$19,0),3),0)</f>
        <v>0</v>
      </c>
      <c r="AM120" s="342"/>
      <c r="AN120" s="174">
        <f>IF(OR(IF(INDEX(Команды!$A$2:$AN$7500,MATCH(AN$3,Команды!$A$2:$A$7500,0),$E120+2)=Команды!$AJ$2,TRUE,FALSE),IF(INDEX(Команды!$A$2:$AN$7500,MATCH(AN$3,Команды!$A$2:$A$7500,0),$E120+2)=Команды!$AJ$3,TRUE,FALSE),IF(INDEX(Команды!$A$2:$AN$7500,MATCH(AN$3,Команды!$A$2:$A$7500,0),$E120+2)=Команды!$AJ$4,TRUE,FALSE),IF(INDEX(Команды!$A$2:$AN$7500,MATCH(AN$3,Команды!$A$2:$A$7500,0),$E120+2)=Команды!$AJ$5,TRUE,FALSE),IF(INDEX(Команды!$A$2:$AN$7500,MATCH(AN$3,Команды!$A$2:$A$7500,0),$E120+2)=Команды!$AJ$6,TRUE,FALSE),IF(INDEX(Команды!$A$2:$AN$7500,MATCH(AN$3,Команды!$A$2:$A$7500,0),$E120+2)=Команды!$AJ$7,TRUE,FALSE),IF(INDEX(Команды!$A$2:$AN$7500,MATCH(AN$3,Команды!$A$2:$A$7500,0),$E120+2)=Команды!$AJ$8,TRUE,FALSE),IF(INDEX(Команды!$A$2:$AN$7500,MATCH(AN$3,Команды!$A$2:$A$7500,0),$E120+2)=Команды!$AJ$9,TRUE,FALSE),IF(INDEX(Команды!$A$2:$AN$7500,MATCH(AN$3,Команды!$A$2:$A$7500,0),$E120+2)=Команды!$AJ$10,TRUE,FALSE),IF(INDEX(Команды!$A$2:$AN$7500,MATCH(AN$3,Команды!$A$2:$A$7500,0),$E120+2)=Команды!$AJ$11,TRUE,FALSE),IF(INDEX(Команды!$A$2:$AN$7500,MATCH(AN$3,Команды!$A$2:$A$7500,0),$E120+2)=Команды!$AJ$12,TRUE,FALSE),IF(INDEX(Команды!$A$2:$AN$7500,MATCH(AN$3,Команды!$A$2:$A$7500,0),$E120+2)=Команды!$AJ$13,TRUE,FALSE),IF(INDEX(Команды!$A$2:$AN$7500,MATCH(AN$3,Команды!$A$2:$A$7500,0),$E120+2)=Команды!$AJ$14,TRUE,FALSE),IF(INDEX(Команды!$A$2:$AN$7500,MATCH(AN$3,Команды!$A$2:$A$7500,0),$E120+2)=Команды!$AJ$15,TRUE,FALSE),IF(INDEX(Команды!$A$2:$AN$7500,MATCH(AN$3,Команды!$A$2:$A$7500,0),$E120+2)=Команды!$AJ$16,TRUE,FALSE),,IF(INDEX(Команды!$A$2:$AN$7500,MATCH(AN$3,Команды!$A$2:$A$7500,0),$E120+2)=Команды!$AJ$17,TRUE,FALSE),,IF(INDEX(Команды!$A$2:$AN$7500,MATCH(AN$3,Команды!$A$2:$A$7500,0),$E120+2)=Команды!$AJ$18,TRUE,FALSE),,IF(INDEX(Команды!$A$2:$AN$7500,MATCH(AN$3,Команды!$A$2:$A$7500,0),$E120+2)=Команды!$AJ$19,TRUE,FALSE)),INDEX(Команды!$AJ$2:$AK$19,MATCH(INDEX(Команды!$A$2:$AN$7500,MATCH(AN$3,Команды!$A$2:$A$7500,0),$E120+2),Команды!$AJ$2:$AJ$19,0),2),0)</f>
        <v>0</v>
      </c>
      <c r="AO120" s="175">
        <f>IF(OR(IF(INDEX(Команды!$A$2:$AN$7500,MATCH(AN$3,Команды!$A$2:$A$7500,0),$E120+2)=Команды!$AJ$2,TRUE,FALSE),IF(INDEX(Команды!$A$2:$AN$7500,MATCH(AN$3,Команды!$A$2:$A$7500,0),$E120+2)=Команды!$AJ$3,TRUE,FALSE),IF(INDEX(Команды!$A$2:$AN$7500,MATCH(AN$3,Команды!$A$2:$A$7500,0),$E120+2)=Команды!$AJ$4,TRUE,FALSE),IF(INDEX(Команды!$A$2:$AN$7500,MATCH(AN$3,Команды!$A$2:$A$7500,0),$E120+2)=Команды!$AJ$5,TRUE,FALSE),IF(INDEX(Команды!$A$2:$AN$7500,MATCH(AN$3,Команды!$A$2:$A$7500,0),$E120+2)=Команды!$AJ$6,TRUE,FALSE),IF(INDEX(Команды!$A$2:$AN$7500,MATCH(AN$3,Команды!$A$2:$A$7500,0),$E120+2)=Команды!$AJ$7,TRUE,FALSE),IF(INDEX(Команды!$A$2:$AN$7500,MATCH(AN$3,Команды!$A$2:$A$7500,0),$E120+2)=Команды!$AJ$8,TRUE,FALSE),IF(INDEX(Команды!$A$2:$AN$7500,MATCH(AN$3,Команды!$A$2:$A$7500,0),$E120+2)=Команды!$AJ$9,TRUE,FALSE),IF(INDEX(Команды!$A$2:$AN$7500,MATCH(AN$3,Команды!$A$2:$A$7500,0),$E120+2)=Команды!$AJ$10,TRUE,FALSE),IF(INDEX(Команды!$A$2:$AN$7500,MATCH(AN$3,Команды!$A$2:$A$7500,0),$E120+2)=Команды!$AJ$11,TRUE,FALSE),IF(INDEX(Команды!$A$2:$AN$7500,MATCH(AN$3,Команды!$A$2:$A$7500,0),$E120+2)=Команды!$AJ$12,TRUE,FALSE),IF(INDEX(Команды!$A$2:$AN$7500,MATCH(AN$3,Команды!$A$2:$A$7500,0),$E120+2)=Команды!$AJ$13,TRUE,FALSE),IF(INDEX(Команды!$A$2:$AN$7500,MATCH(AN$3,Команды!$A$2:$A$7500,0),$E120+2)=Команды!$AJ$14,TRUE,FALSE),IF(INDEX(Команды!$A$2:$AN$7500,MATCH(AN$3,Команды!$A$2:$A$7500,0),$E120+2)=Команды!$AJ$15,TRUE,FALSE),IF(INDEX(Команды!$A$2:$AN$7500,MATCH(AN$3,Команды!$A$2:$A$7500,0),$E120+2)=Команды!$AJ$16,TRUE,FALSE),IF(INDEX(Команды!$A$2:$AN$7500,MATCH(AN$3,Команды!$A$2:$A$7500,0),$E120+2)=Команды!$AJ$17,TRUE,FALSE),IF(INDEX(Команды!$A$2:$AN$7500,MATCH(AN$3,Команды!$A$2:$A$7500,0),$E120+2)=Команды!$AJ$18,TRUE,FALSE),IF(INDEX(Команды!$A$2:$AN$7500,MATCH(AN$3,Команды!$A$2:$A$7500,0),$E120+2)=Команды!$AJ$19,TRUE,FALSE)),INDEX(Команды!$AJ$2:$AL$19,MATCH(INDEX(Команды!$A$2:$AN$7500,MATCH(AN$3,Команды!$A$2:$A$7500,0),$E120+2),Команды!$AJ$2:$AJ$19,0),3),0)</f>
        <v>0</v>
      </c>
      <c r="AP120" s="342"/>
      <c r="AQ120" s="174">
        <f>IF(OR(IF(INDEX(Команды!$A$2:$AN$7500,MATCH(AQ$3,Команды!$A$2:$A$7500,0),$E120+2)=Команды!$AJ$2,TRUE,FALSE),IF(INDEX(Команды!$A$2:$AN$7500,MATCH(AQ$3,Команды!$A$2:$A$7500,0),$E120+2)=Команды!$AJ$3,TRUE,FALSE),IF(INDEX(Команды!$A$2:$AN$7500,MATCH(AQ$3,Команды!$A$2:$A$7500,0),$E120+2)=Команды!$AJ$4,TRUE,FALSE),IF(INDEX(Команды!$A$2:$AN$7500,MATCH(AQ$3,Команды!$A$2:$A$7500,0),$E120+2)=Команды!$AJ$5,TRUE,FALSE),IF(INDEX(Команды!$A$2:$AN$7500,MATCH(AQ$3,Команды!$A$2:$A$7500,0),$E120+2)=Команды!$AJ$6,TRUE,FALSE),IF(INDEX(Команды!$A$2:$AN$7500,MATCH(AQ$3,Команды!$A$2:$A$7500,0),$E120+2)=Команды!$AJ$7,TRUE,FALSE),IF(INDEX(Команды!$A$2:$AN$7500,MATCH(AQ$3,Команды!$A$2:$A$7500,0),$E120+2)=Команды!$AJ$8,TRUE,FALSE),IF(INDEX(Команды!$A$2:$AN$7500,MATCH(AQ$3,Команды!$A$2:$A$7500,0),$E120+2)=Команды!$AJ$9,TRUE,FALSE),IF(INDEX(Команды!$A$2:$AN$7500,MATCH(AQ$3,Команды!$A$2:$A$7500,0),$E120+2)=Команды!$AJ$10,TRUE,FALSE),IF(INDEX(Команды!$A$2:$AN$7500,MATCH(AQ$3,Команды!$A$2:$A$7500,0),$E120+2)=Команды!$AJ$11,TRUE,FALSE),IF(INDEX(Команды!$A$2:$AN$7500,MATCH(AQ$3,Команды!$A$2:$A$7500,0),$E120+2)=Команды!$AJ$12,TRUE,FALSE),IF(INDEX(Команды!$A$2:$AN$7500,MATCH(AQ$3,Команды!$A$2:$A$7500,0),$E120+2)=Команды!$AJ$13,TRUE,FALSE),IF(INDEX(Команды!$A$2:$AN$7500,MATCH(AQ$3,Команды!$A$2:$A$7500,0),$E120+2)=Команды!$AJ$14,TRUE,FALSE),IF(INDEX(Команды!$A$2:$AN$7500,MATCH(AQ$3,Команды!$A$2:$A$7500,0),$E120+2)=Команды!$AJ$15,TRUE,FALSE),IF(INDEX(Команды!$A$2:$AN$7500,MATCH(AQ$3,Команды!$A$2:$A$7500,0),$E120+2)=Команды!$AJ$16,TRUE,FALSE),,IF(INDEX(Команды!$A$2:$AN$7500,MATCH(AQ$3,Команды!$A$2:$A$7500,0),$E120+2)=Команды!$AJ$17,TRUE,FALSE),,IF(INDEX(Команды!$A$2:$AN$7500,MATCH(AQ$3,Команды!$A$2:$A$7500,0),$E120+2)=Команды!$AJ$18,TRUE,FALSE),,IF(INDEX(Команды!$A$2:$AN$7500,MATCH(AQ$3,Команды!$A$2:$A$7500,0),$E120+2)=Команды!$AJ$19,TRUE,FALSE)),INDEX(Команды!$AJ$2:$AK$19,MATCH(INDEX(Команды!$A$2:$AN$7500,MATCH(AQ$3,Команды!$A$2:$A$7500,0),$E120+2),Команды!$AJ$2:$AJ$19,0),2),0)</f>
        <v>0</v>
      </c>
      <c r="AR120" s="175">
        <f>IF(OR(IF(INDEX(Команды!$A$2:$AN$7500,MATCH(AQ$3,Команды!$A$2:$A$7500,0),$E120+2)=Команды!$AJ$2,TRUE,FALSE),IF(INDEX(Команды!$A$2:$AN$7500,MATCH(AQ$3,Команды!$A$2:$A$7500,0),$E120+2)=Команды!$AJ$3,TRUE,FALSE),IF(INDEX(Команды!$A$2:$AN$7500,MATCH(AQ$3,Команды!$A$2:$A$7500,0),$E120+2)=Команды!$AJ$4,TRUE,FALSE),IF(INDEX(Команды!$A$2:$AN$7500,MATCH(AQ$3,Команды!$A$2:$A$7500,0),$E120+2)=Команды!$AJ$5,TRUE,FALSE),IF(INDEX(Команды!$A$2:$AN$7500,MATCH(AQ$3,Команды!$A$2:$A$7500,0),$E120+2)=Команды!$AJ$6,TRUE,FALSE),IF(INDEX(Команды!$A$2:$AN$7500,MATCH(AQ$3,Команды!$A$2:$A$7500,0),$E120+2)=Команды!$AJ$7,TRUE,FALSE),IF(INDEX(Команды!$A$2:$AN$7500,MATCH(AQ$3,Команды!$A$2:$A$7500,0),$E120+2)=Команды!$AJ$8,TRUE,FALSE),IF(INDEX(Команды!$A$2:$AN$7500,MATCH(AQ$3,Команды!$A$2:$A$7500,0),$E120+2)=Команды!$AJ$9,TRUE,FALSE),IF(INDEX(Команды!$A$2:$AN$7500,MATCH(AQ$3,Команды!$A$2:$A$7500,0),$E120+2)=Команды!$AJ$10,TRUE,FALSE),IF(INDEX(Команды!$A$2:$AN$7500,MATCH(AQ$3,Команды!$A$2:$A$7500,0),$E120+2)=Команды!$AJ$11,TRUE,FALSE),IF(INDEX(Команды!$A$2:$AN$7500,MATCH(AQ$3,Команды!$A$2:$A$7500,0),$E120+2)=Команды!$AJ$12,TRUE,FALSE),IF(INDEX(Команды!$A$2:$AN$7500,MATCH(AQ$3,Команды!$A$2:$A$7500,0),$E120+2)=Команды!$AJ$13,TRUE,FALSE),IF(INDEX(Команды!$A$2:$AN$7500,MATCH(AQ$3,Команды!$A$2:$A$7500,0),$E120+2)=Команды!$AJ$14,TRUE,FALSE),IF(INDEX(Команды!$A$2:$AN$7500,MATCH(AQ$3,Команды!$A$2:$A$7500,0),$E120+2)=Команды!$AJ$15,TRUE,FALSE),IF(INDEX(Команды!$A$2:$AN$7500,MATCH(AQ$3,Команды!$A$2:$A$7500,0),$E120+2)=Команды!$AJ$16,TRUE,FALSE),IF(INDEX(Команды!$A$2:$AN$7500,MATCH(AQ$3,Команды!$A$2:$A$7500,0),$E120+2)=Команды!$AJ$17,TRUE,FALSE),IF(INDEX(Команды!$A$2:$AN$7500,MATCH(AQ$3,Команды!$A$2:$A$7500,0),$E120+2)=Команды!$AJ$18,TRUE,FALSE),IF(INDEX(Команды!$A$2:$AN$7500,MATCH(AQ$3,Команды!$A$2:$A$7500,0),$E120+2)=Команды!$AJ$19,TRUE,FALSE)),INDEX(Команды!$AJ$2:$AL$19,MATCH(INDEX(Команды!$A$2:$AN$7500,MATCH(AQ$3,Команды!$A$2:$A$7500,0),$E120+2),Команды!$AJ$2:$AJ$19,0),3),0)</f>
        <v>0</v>
      </c>
      <c r="AS120" s="342"/>
      <c r="AT120" s="174">
        <f>IF(OR(IF(INDEX(Команды!$A$2:$AN$7500,MATCH(AT$3,Команды!$A$2:$A$7500,0),$E120+2)=Команды!$AJ$2,TRUE,FALSE),IF(INDEX(Команды!$A$2:$AN$7500,MATCH(AT$3,Команды!$A$2:$A$7500,0),$E120+2)=Команды!$AJ$3,TRUE,FALSE),IF(INDEX(Команды!$A$2:$AN$7500,MATCH(AT$3,Команды!$A$2:$A$7500,0),$E120+2)=Команды!$AJ$4,TRUE,FALSE),IF(INDEX(Команды!$A$2:$AN$7500,MATCH(AT$3,Команды!$A$2:$A$7500,0),$E120+2)=Команды!$AJ$5,TRUE,FALSE),IF(INDEX(Команды!$A$2:$AN$7500,MATCH(AT$3,Команды!$A$2:$A$7500,0),$E120+2)=Команды!$AJ$6,TRUE,FALSE),IF(INDEX(Команды!$A$2:$AN$7500,MATCH(AT$3,Команды!$A$2:$A$7500,0),$E120+2)=Команды!$AJ$7,TRUE,FALSE),IF(INDEX(Команды!$A$2:$AN$7500,MATCH(AT$3,Команды!$A$2:$A$7500,0),$E120+2)=Команды!$AJ$8,TRUE,FALSE),IF(INDEX(Команды!$A$2:$AN$7500,MATCH(AT$3,Команды!$A$2:$A$7500,0),$E120+2)=Команды!$AJ$9,TRUE,FALSE),IF(INDEX(Команды!$A$2:$AN$7500,MATCH(AT$3,Команды!$A$2:$A$7500,0),$E120+2)=Команды!$AJ$10,TRUE,FALSE),IF(INDEX(Команды!$A$2:$AN$7500,MATCH(AT$3,Команды!$A$2:$A$7500,0),$E120+2)=Команды!$AJ$11,TRUE,FALSE),IF(INDEX(Команды!$A$2:$AN$7500,MATCH(AT$3,Команды!$A$2:$A$7500,0),$E120+2)=Команды!$AJ$12,TRUE,FALSE),IF(INDEX(Команды!$A$2:$AN$7500,MATCH(AT$3,Команды!$A$2:$A$7500,0),$E120+2)=Команды!$AJ$13,TRUE,FALSE),IF(INDEX(Команды!$A$2:$AN$7500,MATCH(AT$3,Команды!$A$2:$A$7500,0),$E120+2)=Команды!$AJ$14,TRUE,FALSE),IF(INDEX(Команды!$A$2:$AN$7500,MATCH(AT$3,Команды!$A$2:$A$7500,0),$E120+2)=Команды!$AJ$15,TRUE,FALSE),IF(INDEX(Команды!$A$2:$AN$7500,MATCH(AT$3,Команды!$A$2:$A$7500,0),$E120+2)=Команды!$AJ$16,TRUE,FALSE),,IF(INDEX(Команды!$A$2:$AN$7500,MATCH(AT$3,Команды!$A$2:$A$7500,0),$E120+2)=Команды!$AJ$17,TRUE,FALSE),,IF(INDEX(Команды!$A$2:$AN$7500,MATCH(AT$3,Команды!$A$2:$A$7500,0),$E120+2)=Команды!$AJ$18,TRUE,FALSE),,IF(INDEX(Команды!$A$2:$AN$7500,MATCH(AT$3,Команды!$A$2:$A$7500,0),$E120+2)=Команды!$AJ$19,TRUE,FALSE)),INDEX(Команды!$AJ$2:$AK$19,MATCH(INDEX(Команды!$A$2:$AN$7500,MATCH(AT$3,Команды!$A$2:$A$7500,0),$E120+2),Команды!$AJ$2:$AJ$19,0),2),0)</f>
        <v>0</v>
      </c>
      <c r="AU120" s="175">
        <f>IF(OR(IF(INDEX(Команды!$A$2:$AN$7500,MATCH(AT$3,Команды!$A$2:$A$7500,0),$E120+2)=Команды!$AJ$2,TRUE,FALSE),IF(INDEX(Команды!$A$2:$AN$7500,MATCH(AT$3,Команды!$A$2:$A$7500,0),$E120+2)=Команды!$AJ$3,TRUE,FALSE),IF(INDEX(Команды!$A$2:$AN$7500,MATCH(AT$3,Команды!$A$2:$A$7500,0),$E120+2)=Команды!$AJ$4,TRUE,FALSE),IF(INDEX(Команды!$A$2:$AN$7500,MATCH(AT$3,Команды!$A$2:$A$7500,0),$E120+2)=Команды!$AJ$5,TRUE,FALSE),IF(INDEX(Команды!$A$2:$AN$7500,MATCH(AT$3,Команды!$A$2:$A$7500,0),$E120+2)=Команды!$AJ$6,TRUE,FALSE),IF(INDEX(Команды!$A$2:$AN$7500,MATCH(AT$3,Команды!$A$2:$A$7500,0),$E120+2)=Команды!$AJ$7,TRUE,FALSE),IF(INDEX(Команды!$A$2:$AN$7500,MATCH(AT$3,Команды!$A$2:$A$7500,0),$E120+2)=Команды!$AJ$8,TRUE,FALSE),IF(INDEX(Команды!$A$2:$AN$7500,MATCH(AT$3,Команды!$A$2:$A$7500,0),$E120+2)=Команды!$AJ$9,TRUE,FALSE),IF(INDEX(Команды!$A$2:$AN$7500,MATCH(AT$3,Команды!$A$2:$A$7500,0),$E120+2)=Команды!$AJ$10,TRUE,FALSE),IF(INDEX(Команды!$A$2:$AN$7500,MATCH(AT$3,Команды!$A$2:$A$7500,0),$E120+2)=Команды!$AJ$11,TRUE,FALSE),IF(INDEX(Команды!$A$2:$AN$7500,MATCH(AT$3,Команды!$A$2:$A$7500,0),$E120+2)=Команды!$AJ$12,TRUE,FALSE),IF(INDEX(Команды!$A$2:$AN$7500,MATCH(AT$3,Команды!$A$2:$A$7500,0),$E120+2)=Команды!$AJ$13,TRUE,FALSE),IF(INDEX(Команды!$A$2:$AN$7500,MATCH(AT$3,Команды!$A$2:$A$7500,0),$E120+2)=Команды!$AJ$14,TRUE,FALSE),IF(INDEX(Команды!$A$2:$AN$7500,MATCH(AT$3,Команды!$A$2:$A$7500,0),$E120+2)=Команды!$AJ$15,TRUE,FALSE),IF(INDEX(Команды!$A$2:$AN$7500,MATCH(AT$3,Команды!$A$2:$A$7500,0),$E120+2)=Команды!$AJ$16,TRUE,FALSE),IF(INDEX(Команды!$A$2:$AN$7500,MATCH(AT$3,Команды!$A$2:$A$7500,0),$E120+2)=Команды!$AJ$17,TRUE,FALSE),IF(INDEX(Команды!$A$2:$AN$7500,MATCH(AT$3,Команды!$A$2:$A$7500,0),$E120+2)=Команды!$AJ$18,TRUE,FALSE),IF(INDEX(Команды!$A$2:$AN$7500,MATCH(AT$3,Команды!$A$2:$A$7500,0),$E120+2)=Команды!$AJ$19,TRUE,FALSE)),INDEX(Команды!$AJ$2:$AL$19,MATCH(INDEX(Команды!$A$2:$AN$7500,MATCH(AT$3,Команды!$A$2:$A$7500,0),$E120+2),Команды!$AJ$2:$AJ$19,0),3),0)</f>
        <v>0</v>
      </c>
      <c r="AV120" s="342"/>
      <c r="AW120" s="174">
        <f>IF(OR(IF(INDEX(Команды!$A$2:$AN$7500,MATCH(AW$3,Команды!$A$2:$A$7500,0),$E120+2)=Команды!$AJ$2,TRUE,FALSE),IF(INDEX(Команды!$A$2:$AN$7500,MATCH(AW$3,Команды!$A$2:$A$7500,0),$E120+2)=Команды!$AJ$3,TRUE,FALSE),IF(INDEX(Команды!$A$2:$AN$7500,MATCH(AW$3,Команды!$A$2:$A$7500,0),$E120+2)=Команды!$AJ$4,TRUE,FALSE),IF(INDEX(Команды!$A$2:$AN$7500,MATCH(AW$3,Команды!$A$2:$A$7500,0),$E120+2)=Команды!$AJ$5,TRUE,FALSE),IF(INDEX(Команды!$A$2:$AN$7500,MATCH(AW$3,Команды!$A$2:$A$7500,0),$E120+2)=Команды!$AJ$6,TRUE,FALSE),IF(INDEX(Команды!$A$2:$AN$7500,MATCH(AW$3,Команды!$A$2:$A$7500,0),$E120+2)=Команды!$AJ$7,TRUE,FALSE),IF(INDEX(Команды!$A$2:$AN$7500,MATCH(AW$3,Команды!$A$2:$A$7500,0),$E120+2)=Команды!$AJ$8,TRUE,FALSE),IF(INDEX(Команды!$A$2:$AN$7500,MATCH(AW$3,Команды!$A$2:$A$7500,0),$E120+2)=Команды!$AJ$9,TRUE,FALSE),IF(INDEX(Команды!$A$2:$AN$7500,MATCH(AW$3,Команды!$A$2:$A$7500,0),$E120+2)=Команды!$AJ$10,TRUE,FALSE),IF(INDEX(Команды!$A$2:$AN$7500,MATCH(AW$3,Команды!$A$2:$A$7500,0),$E120+2)=Команды!$AJ$11,TRUE,FALSE),IF(INDEX(Команды!$A$2:$AN$7500,MATCH(AW$3,Команды!$A$2:$A$7500,0),$E120+2)=Команды!$AJ$12,TRUE,FALSE),IF(INDEX(Команды!$A$2:$AN$7500,MATCH(AW$3,Команды!$A$2:$A$7500,0),$E120+2)=Команды!$AJ$13,TRUE,FALSE),IF(INDEX(Команды!$A$2:$AN$7500,MATCH(AW$3,Команды!$A$2:$A$7500,0),$E120+2)=Команды!$AJ$14,TRUE,FALSE),IF(INDEX(Команды!$A$2:$AN$7500,MATCH(AW$3,Команды!$A$2:$A$7500,0),$E120+2)=Команды!$AJ$15,TRUE,FALSE),IF(INDEX(Команды!$A$2:$AN$7500,MATCH(AW$3,Команды!$A$2:$A$7500,0),$E120+2)=Команды!$AJ$16,TRUE,FALSE),,IF(INDEX(Команды!$A$2:$AN$7500,MATCH(AW$3,Команды!$A$2:$A$7500,0),$E120+2)=Команды!$AJ$17,TRUE,FALSE),,IF(INDEX(Команды!$A$2:$AN$7500,MATCH(AW$3,Команды!$A$2:$A$7500,0),$E120+2)=Команды!$AJ$18,TRUE,FALSE),,IF(INDEX(Команды!$A$2:$AN$7500,MATCH(AW$3,Команды!$A$2:$A$7500,0),$E120+2)=Команды!$AJ$19,TRUE,FALSE)),INDEX(Команды!$AJ$2:$AK$19,MATCH(INDEX(Команды!$A$2:$AN$7500,MATCH(AW$3,Команды!$A$2:$A$7500,0),$E120+2),Команды!$AJ$2:$AJ$19,0),2),0)</f>
        <v>0</v>
      </c>
      <c r="AX120" s="175">
        <f>IF(OR(IF(INDEX(Команды!$A$2:$AN$7500,MATCH(AW$3,Команды!$A$2:$A$7500,0),$E120+2)=Команды!$AJ$2,TRUE,FALSE),IF(INDEX(Команды!$A$2:$AN$7500,MATCH(AW$3,Команды!$A$2:$A$7500,0),$E120+2)=Команды!$AJ$3,TRUE,FALSE),IF(INDEX(Команды!$A$2:$AN$7500,MATCH(AW$3,Команды!$A$2:$A$7500,0),$E120+2)=Команды!$AJ$4,TRUE,FALSE),IF(INDEX(Команды!$A$2:$AN$7500,MATCH(AW$3,Команды!$A$2:$A$7500,0),$E120+2)=Команды!$AJ$5,TRUE,FALSE),IF(INDEX(Команды!$A$2:$AN$7500,MATCH(AW$3,Команды!$A$2:$A$7500,0),$E120+2)=Команды!$AJ$6,TRUE,FALSE),IF(INDEX(Команды!$A$2:$AN$7500,MATCH(AW$3,Команды!$A$2:$A$7500,0),$E120+2)=Команды!$AJ$7,TRUE,FALSE),IF(INDEX(Команды!$A$2:$AN$7500,MATCH(AW$3,Команды!$A$2:$A$7500,0),$E120+2)=Команды!$AJ$8,TRUE,FALSE),IF(INDEX(Команды!$A$2:$AN$7500,MATCH(AW$3,Команды!$A$2:$A$7500,0),$E120+2)=Команды!$AJ$9,TRUE,FALSE),IF(INDEX(Команды!$A$2:$AN$7500,MATCH(AW$3,Команды!$A$2:$A$7500,0),$E120+2)=Команды!$AJ$10,TRUE,FALSE),IF(INDEX(Команды!$A$2:$AN$7500,MATCH(AW$3,Команды!$A$2:$A$7500,0),$E120+2)=Команды!$AJ$11,TRUE,FALSE),IF(INDEX(Команды!$A$2:$AN$7500,MATCH(AW$3,Команды!$A$2:$A$7500,0),$E120+2)=Команды!$AJ$12,TRUE,FALSE),IF(INDEX(Команды!$A$2:$AN$7500,MATCH(AW$3,Команды!$A$2:$A$7500,0),$E120+2)=Команды!$AJ$13,TRUE,FALSE),IF(INDEX(Команды!$A$2:$AN$7500,MATCH(AW$3,Команды!$A$2:$A$7500,0),$E120+2)=Команды!$AJ$14,TRUE,FALSE),IF(INDEX(Команды!$A$2:$AN$7500,MATCH(AW$3,Команды!$A$2:$A$7500,0),$E120+2)=Команды!$AJ$15,TRUE,FALSE),IF(INDEX(Команды!$A$2:$AN$7500,MATCH(AW$3,Команды!$A$2:$A$7500,0),$E120+2)=Команды!$AJ$16,TRUE,FALSE),IF(INDEX(Команды!$A$2:$AN$7500,MATCH(AW$3,Команды!$A$2:$A$7500,0),$E120+2)=Команды!$AJ$17,TRUE,FALSE),IF(INDEX(Команды!$A$2:$AN$7500,MATCH(AW$3,Команды!$A$2:$A$7500,0),$E120+2)=Команды!$AJ$18,TRUE,FALSE),IF(INDEX(Команды!$A$2:$AN$7500,MATCH(AW$3,Команды!$A$2:$A$7500,0),$E120+2)=Команды!$AJ$19,TRUE,FALSE)),INDEX(Команды!$AJ$2:$AL$19,MATCH(INDEX(Команды!$A$2:$AN$7500,MATCH(AW$3,Команды!$A$2:$A$7500,0),$E120+2),Команды!$AJ$2:$AJ$19,0),3),0)</f>
        <v>0</v>
      </c>
      <c r="AY120" s="342"/>
      <c r="AZ120" s="174">
        <f>IF(OR(IF(INDEX(Команды!$A$2:$AN$7500,MATCH(AZ$3,Команды!$A$2:$A$7500,0),$E120+2)=Команды!$AJ$2,TRUE,FALSE),IF(INDEX(Команды!$A$2:$AN$7500,MATCH(AZ$3,Команды!$A$2:$A$7500,0),$E120+2)=Команды!$AJ$3,TRUE,FALSE),IF(INDEX(Команды!$A$2:$AN$7500,MATCH(AZ$3,Команды!$A$2:$A$7500,0),$E120+2)=Команды!$AJ$4,TRUE,FALSE),IF(INDEX(Команды!$A$2:$AN$7500,MATCH(AZ$3,Команды!$A$2:$A$7500,0),$E120+2)=Команды!$AJ$5,TRUE,FALSE),IF(INDEX(Команды!$A$2:$AN$7500,MATCH(AZ$3,Команды!$A$2:$A$7500,0),$E120+2)=Команды!$AJ$6,TRUE,FALSE),IF(INDEX(Команды!$A$2:$AN$7500,MATCH(AZ$3,Команды!$A$2:$A$7500,0),$E120+2)=Команды!$AJ$7,TRUE,FALSE),IF(INDEX(Команды!$A$2:$AN$7500,MATCH(AZ$3,Команды!$A$2:$A$7500,0),$E120+2)=Команды!$AJ$8,TRUE,FALSE),IF(INDEX(Команды!$A$2:$AN$7500,MATCH(AZ$3,Команды!$A$2:$A$7500,0),$E120+2)=Команды!$AJ$9,TRUE,FALSE),IF(INDEX(Команды!$A$2:$AN$7500,MATCH(AZ$3,Команды!$A$2:$A$7500,0),$E120+2)=Команды!$AJ$10,TRUE,FALSE),IF(INDEX(Команды!$A$2:$AN$7500,MATCH(AZ$3,Команды!$A$2:$A$7500,0),$E120+2)=Команды!$AJ$11,TRUE,FALSE),IF(INDEX(Команды!$A$2:$AN$7500,MATCH(AZ$3,Команды!$A$2:$A$7500,0),$E120+2)=Команды!$AJ$12,TRUE,FALSE),IF(INDEX(Команды!$A$2:$AN$7500,MATCH(AZ$3,Команды!$A$2:$A$7500,0),$E120+2)=Команды!$AJ$13,TRUE,FALSE),IF(INDEX(Команды!$A$2:$AN$7500,MATCH(AZ$3,Команды!$A$2:$A$7500,0),$E120+2)=Команды!$AJ$14,TRUE,FALSE),IF(INDEX(Команды!$A$2:$AN$7500,MATCH(AZ$3,Команды!$A$2:$A$7500,0),$E120+2)=Команды!$AJ$15,TRUE,FALSE),IF(INDEX(Команды!$A$2:$AN$7500,MATCH(AZ$3,Команды!$A$2:$A$7500,0),$E120+2)=Команды!$AJ$16,TRUE,FALSE),,IF(INDEX(Команды!$A$2:$AN$7500,MATCH(AZ$3,Команды!$A$2:$A$7500,0),$E120+2)=Команды!$AJ$17,TRUE,FALSE),,IF(INDEX(Команды!$A$2:$AN$7500,MATCH(AZ$3,Команды!$A$2:$A$7500,0),$E120+2)=Команды!$AJ$18,TRUE,FALSE),,IF(INDEX(Команды!$A$2:$AN$7500,MATCH(AZ$3,Команды!$A$2:$A$7500,0),$E120+2)=Команды!$AJ$19,TRUE,FALSE)),INDEX(Команды!$AJ$2:$AK$19,MATCH(INDEX(Команды!$A$2:$AN$7500,MATCH(AZ$3,Команды!$A$2:$A$7500,0),$E120+2),Команды!$AJ$2:$AJ$19,0),2),0)</f>
        <v>0</v>
      </c>
      <c r="BA120" s="175">
        <f>IF(OR(IF(INDEX(Команды!$A$2:$AN$7500,MATCH(AZ$3,Команды!$A$2:$A$7500,0),$E120+2)=Команды!$AJ$2,TRUE,FALSE),IF(INDEX(Команды!$A$2:$AN$7500,MATCH(AZ$3,Команды!$A$2:$A$7500,0),$E120+2)=Команды!$AJ$3,TRUE,FALSE),IF(INDEX(Команды!$A$2:$AN$7500,MATCH(AZ$3,Команды!$A$2:$A$7500,0),$E120+2)=Команды!$AJ$4,TRUE,FALSE),IF(INDEX(Команды!$A$2:$AN$7500,MATCH(AZ$3,Команды!$A$2:$A$7500,0),$E120+2)=Команды!$AJ$5,TRUE,FALSE),IF(INDEX(Команды!$A$2:$AN$7500,MATCH(AZ$3,Команды!$A$2:$A$7500,0),$E120+2)=Команды!$AJ$6,TRUE,FALSE),IF(INDEX(Команды!$A$2:$AN$7500,MATCH(AZ$3,Команды!$A$2:$A$7500,0),$E120+2)=Команды!$AJ$7,TRUE,FALSE),IF(INDEX(Команды!$A$2:$AN$7500,MATCH(AZ$3,Команды!$A$2:$A$7500,0),$E120+2)=Команды!$AJ$8,TRUE,FALSE),IF(INDEX(Команды!$A$2:$AN$7500,MATCH(AZ$3,Команды!$A$2:$A$7500,0),$E120+2)=Команды!$AJ$9,TRUE,FALSE),IF(INDEX(Команды!$A$2:$AN$7500,MATCH(AZ$3,Команды!$A$2:$A$7500,0),$E120+2)=Команды!$AJ$10,TRUE,FALSE),IF(INDEX(Команды!$A$2:$AN$7500,MATCH(AZ$3,Команды!$A$2:$A$7500,0),$E120+2)=Команды!$AJ$11,TRUE,FALSE),IF(INDEX(Команды!$A$2:$AN$7500,MATCH(AZ$3,Команды!$A$2:$A$7500,0),$E120+2)=Команды!$AJ$12,TRUE,FALSE),IF(INDEX(Команды!$A$2:$AN$7500,MATCH(AZ$3,Команды!$A$2:$A$7500,0),$E120+2)=Команды!$AJ$13,TRUE,FALSE),IF(INDEX(Команды!$A$2:$AN$7500,MATCH(AZ$3,Команды!$A$2:$A$7500,0),$E120+2)=Команды!$AJ$14,TRUE,FALSE),IF(INDEX(Команды!$A$2:$AN$7500,MATCH(AZ$3,Команды!$A$2:$A$7500,0),$E120+2)=Команды!$AJ$15,TRUE,FALSE),IF(INDEX(Команды!$A$2:$AN$7500,MATCH(AZ$3,Команды!$A$2:$A$7500,0),$E120+2)=Команды!$AJ$16,TRUE,FALSE),IF(INDEX(Команды!$A$2:$AN$7500,MATCH(AZ$3,Команды!$A$2:$A$7500,0),$E120+2)=Команды!$AJ$17,TRUE,FALSE),IF(INDEX(Команды!$A$2:$AN$7500,MATCH(AZ$3,Команды!$A$2:$A$7500,0),$E120+2)=Команды!$AJ$18,TRUE,FALSE),IF(INDEX(Команды!$A$2:$AN$7500,MATCH(AZ$3,Команды!$A$2:$A$7500,0),$E120+2)=Команды!$AJ$19,TRUE,FALSE)),INDEX(Команды!$AJ$2:$AL$19,MATCH(INDEX(Команды!$A$2:$AN$7500,MATCH(AZ$3,Команды!$A$2:$A$7500,0),$E120+2),Команды!$AJ$2:$AJ$19,0),3),0)</f>
        <v>0</v>
      </c>
      <c r="BB120" s="342"/>
      <c r="BC120" s="174">
        <f>IF(OR(IF(INDEX(Команды!$A$2:$AN$7500,MATCH(BC$3,Команды!$A$2:$A$7500,0),$E120+2)=Команды!$AJ$2,TRUE,FALSE),IF(INDEX(Команды!$A$2:$AN$7500,MATCH(BC$3,Команды!$A$2:$A$7500,0),$E120+2)=Команды!$AJ$3,TRUE,FALSE),IF(INDEX(Команды!$A$2:$AN$7500,MATCH(BC$3,Команды!$A$2:$A$7500,0),$E120+2)=Команды!$AJ$4,TRUE,FALSE),IF(INDEX(Команды!$A$2:$AN$7500,MATCH(BC$3,Команды!$A$2:$A$7500,0),$E120+2)=Команды!$AJ$5,TRUE,FALSE),IF(INDEX(Команды!$A$2:$AN$7500,MATCH(BC$3,Команды!$A$2:$A$7500,0),$E120+2)=Команды!$AJ$6,TRUE,FALSE),IF(INDEX(Команды!$A$2:$AN$7500,MATCH(BC$3,Команды!$A$2:$A$7500,0),$E120+2)=Команды!$AJ$7,TRUE,FALSE),IF(INDEX(Команды!$A$2:$AN$7500,MATCH(BC$3,Команды!$A$2:$A$7500,0),$E120+2)=Команды!$AJ$8,TRUE,FALSE),IF(INDEX(Команды!$A$2:$AN$7500,MATCH(BC$3,Команды!$A$2:$A$7500,0),$E120+2)=Команды!$AJ$9,TRUE,FALSE),IF(INDEX(Команды!$A$2:$AN$7500,MATCH(BC$3,Команды!$A$2:$A$7500,0),$E120+2)=Команды!$AJ$10,TRUE,FALSE),IF(INDEX(Команды!$A$2:$AN$7500,MATCH(BC$3,Команды!$A$2:$A$7500,0),$E120+2)=Команды!$AJ$11,TRUE,FALSE),IF(INDEX(Команды!$A$2:$AN$7500,MATCH(BC$3,Команды!$A$2:$A$7500,0),$E120+2)=Команды!$AJ$12,TRUE,FALSE),IF(INDEX(Команды!$A$2:$AN$7500,MATCH(BC$3,Команды!$A$2:$A$7500,0),$E120+2)=Команды!$AJ$13,TRUE,FALSE),IF(INDEX(Команды!$A$2:$AN$7500,MATCH(BC$3,Команды!$A$2:$A$7500,0),$E120+2)=Команды!$AJ$14,TRUE,FALSE),IF(INDEX(Команды!$A$2:$AN$7500,MATCH(BC$3,Команды!$A$2:$A$7500,0),$E120+2)=Команды!$AJ$15,TRUE,FALSE),IF(INDEX(Команды!$A$2:$AN$7500,MATCH(BC$3,Команды!$A$2:$A$7500,0),$E120+2)=Команды!$AJ$16,TRUE,FALSE),,IF(INDEX(Команды!$A$2:$AN$7500,MATCH(BC$3,Команды!$A$2:$A$7500,0),$E120+2)=Команды!$AJ$17,TRUE,FALSE),,IF(INDEX(Команды!$A$2:$AN$7500,MATCH(BC$3,Команды!$A$2:$A$7500,0),$E120+2)=Команды!$AJ$18,TRUE,FALSE),,IF(INDEX(Команды!$A$2:$AN$7500,MATCH(BC$3,Команды!$A$2:$A$7500,0),$E120+2)=Команды!$AJ$19,TRUE,FALSE)),INDEX(Команды!$AJ$2:$AK$19,MATCH(INDEX(Команды!$A$2:$AN$7500,MATCH(BC$3,Команды!$A$2:$A$7500,0),$E120+2),Команды!$AJ$2:$AJ$19,0),2),0)</f>
        <v>0</v>
      </c>
      <c r="BD120" s="175">
        <f>IF(OR(IF(INDEX(Команды!$A$2:$AN$7500,MATCH(BC$3,Команды!$A$2:$A$7500,0),$E120+2)=Команды!$AJ$2,TRUE,FALSE),IF(INDEX(Команды!$A$2:$AN$7500,MATCH(BC$3,Команды!$A$2:$A$7500,0),$E120+2)=Команды!$AJ$3,TRUE,FALSE),IF(INDEX(Команды!$A$2:$AN$7500,MATCH(BC$3,Команды!$A$2:$A$7500,0),$E120+2)=Команды!$AJ$4,TRUE,FALSE),IF(INDEX(Команды!$A$2:$AN$7500,MATCH(BC$3,Команды!$A$2:$A$7500,0),$E120+2)=Команды!$AJ$5,TRUE,FALSE),IF(INDEX(Команды!$A$2:$AN$7500,MATCH(BC$3,Команды!$A$2:$A$7500,0),$E120+2)=Команды!$AJ$6,TRUE,FALSE),IF(INDEX(Команды!$A$2:$AN$7500,MATCH(BC$3,Команды!$A$2:$A$7500,0),$E120+2)=Команды!$AJ$7,TRUE,FALSE),IF(INDEX(Команды!$A$2:$AN$7500,MATCH(BC$3,Команды!$A$2:$A$7500,0),$E120+2)=Команды!$AJ$8,TRUE,FALSE),IF(INDEX(Команды!$A$2:$AN$7500,MATCH(BC$3,Команды!$A$2:$A$7500,0),$E120+2)=Команды!$AJ$9,TRUE,FALSE),IF(INDEX(Команды!$A$2:$AN$7500,MATCH(BC$3,Команды!$A$2:$A$7500,0),$E120+2)=Команды!$AJ$10,TRUE,FALSE),IF(INDEX(Команды!$A$2:$AN$7500,MATCH(BC$3,Команды!$A$2:$A$7500,0),$E120+2)=Команды!$AJ$11,TRUE,FALSE),IF(INDEX(Команды!$A$2:$AN$7500,MATCH(BC$3,Команды!$A$2:$A$7500,0),$E120+2)=Команды!$AJ$12,TRUE,FALSE),IF(INDEX(Команды!$A$2:$AN$7500,MATCH(BC$3,Команды!$A$2:$A$7500,0),$E120+2)=Команды!$AJ$13,TRUE,FALSE),IF(INDEX(Команды!$A$2:$AN$7500,MATCH(BC$3,Команды!$A$2:$A$7500,0),$E120+2)=Команды!$AJ$14,TRUE,FALSE),IF(INDEX(Команды!$A$2:$AN$7500,MATCH(BC$3,Команды!$A$2:$A$7500,0),$E120+2)=Команды!$AJ$15,TRUE,FALSE),IF(INDEX(Команды!$A$2:$AN$7500,MATCH(BC$3,Команды!$A$2:$A$7500,0),$E120+2)=Команды!$AJ$16,TRUE,FALSE),IF(INDEX(Команды!$A$2:$AN$7500,MATCH(BC$3,Команды!$A$2:$A$7500,0),$E120+2)=Команды!$AJ$17,TRUE,FALSE),IF(INDEX(Команды!$A$2:$AN$7500,MATCH(BC$3,Команды!$A$2:$A$7500,0),$E120+2)=Команды!$AJ$18,TRUE,FALSE),IF(INDEX(Команды!$A$2:$AN$7500,MATCH(BC$3,Команды!$A$2:$A$7500,0),$E120+2)=Команды!$AJ$19,TRUE,FALSE)),INDEX(Команды!$AJ$2:$AL$19,MATCH(INDEX(Команды!$A$2:$AN$7500,MATCH(BC$3,Команды!$A$2:$A$7500,0),$E120+2),Команды!$AJ$2:$AJ$19,0),3),0)</f>
        <v>0</v>
      </c>
      <c r="BE120" s="342"/>
      <c r="BF120" s="174">
        <f>IF(OR(IF(INDEX(Команды!$A$2:$AN$7500,MATCH(BF$3,Команды!$A$2:$A$7500,0),$E120+2)=Команды!$AJ$2,TRUE,FALSE),IF(INDEX(Команды!$A$2:$AN$7500,MATCH(BF$3,Команды!$A$2:$A$7500,0),$E120+2)=Команды!$AJ$3,TRUE,FALSE),IF(INDEX(Команды!$A$2:$AN$7500,MATCH(BF$3,Команды!$A$2:$A$7500,0),$E120+2)=Команды!$AJ$4,TRUE,FALSE),IF(INDEX(Команды!$A$2:$AN$7500,MATCH(BF$3,Команды!$A$2:$A$7500,0),$E120+2)=Команды!$AJ$5,TRUE,FALSE),IF(INDEX(Команды!$A$2:$AN$7500,MATCH(BF$3,Команды!$A$2:$A$7500,0),$E120+2)=Команды!$AJ$6,TRUE,FALSE),IF(INDEX(Команды!$A$2:$AN$7500,MATCH(BF$3,Команды!$A$2:$A$7500,0),$E120+2)=Команды!$AJ$7,TRUE,FALSE),IF(INDEX(Команды!$A$2:$AN$7500,MATCH(BF$3,Команды!$A$2:$A$7500,0),$E120+2)=Команды!$AJ$8,TRUE,FALSE),IF(INDEX(Команды!$A$2:$AN$7500,MATCH(BF$3,Команды!$A$2:$A$7500,0),$E120+2)=Команды!$AJ$9,TRUE,FALSE),IF(INDEX(Команды!$A$2:$AN$7500,MATCH(BF$3,Команды!$A$2:$A$7500,0),$E120+2)=Команды!$AJ$10,TRUE,FALSE),IF(INDEX(Команды!$A$2:$AN$7500,MATCH(BF$3,Команды!$A$2:$A$7500,0),$E120+2)=Команды!$AJ$11,TRUE,FALSE),IF(INDEX(Команды!$A$2:$AN$7500,MATCH(BF$3,Команды!$A$2:$A$7500,0),$E120+2)=Команды!$AJ$12,TRUE,FALSE),IF(INDEX(Команды!$A$2:$AN$7500,MATCH(BF$3,Команды!$A$2:$A$7500,0),$E120+2)=Команды!$AJ$13,TRUE,FALSE),IF(INDEX(Команды!$A$2:$AN$7500,MATCH(BF$3,Команды!$A$2:$A$7500,0),$E120+2)=Команды!$AJ$14,TRUE,FALSE),IF(INDEX(Команды!$A$2:$AN$7500,MATCH(BF$3,Команды!$A$2:$A$7500,0),$E120+2)=Команды!$AJ$15,TRUE,FALSE),IF(INDEX(Команды!$A$2:$AN$7500,MATCH(BF$3,Команды!$A$2:$A$7500,0),$E120+2)=Команды!$AJ$16,TRUE,FALSE),,IF(INDEX(Команды!$A$2:$AN$7500,MATCH(BF$3,Команды!$A$2:$A$7500,0),$E120+2)=Команды!$AJ$17,TRUE,FALSE),,IF(INDEX(Команды!$A$2:$AN$7500,MATCH(BF$3,Команды!$A$2:$A$7500,0),$E120+2)=Команды!$AJ$18,TRUE,FALSE),,IF(INDEX(Команды!$A$2:$AN$7500,MATCH(BF$3,Команды!$A$2:$A$7500,0),$E120+2)=Команды!$AJ$19,TRUE,FALSE)),INDEX(Команды!$AJ$2:$AK$19,MATCH(INDEX(Команды!$A$2:$AN$7500,MATCH(BF$3,Команды!$A$2:$A$7500,0),$E120+2),Команды!$AJ$2:$AJ$19,0),2),0)</f>
        <v>0</v>
      </c>
      <c r="BG120" s="175">
        <f>IF(OR(IF(INDEX(Команды!$A$2:$AN$7500,MATCH(BF$3,Команды!$A$2:$A$7500,0),$E120+2)=Команды!$AJ$2,TRUE,FALSE),IF(INDEX(Команды!$A$2:$AN$7500,MATCH(BF$3,Команды!$A$2:$A$7500,0),$E120+2)=Команды!$AJ$3,TRUE,FALSE),IF(INDEX(Команды!$A$2:$AN$7500,MATCH(BF$3,Команды!$A$2:$A$7500,0),$E120+2)=Команды!$AJ$4,TRUE,FALSE),IF(INDEX(Команды!$A$2:$AN$7500,MATCH(BF$3,Команды!$A$2:$A$7500,0),$E120+2)=Команды!$AJ$5,TRUE,FALSE),IF(INDEX(Команды!$A$2:$AN$7500,MATCH(BF$3,Команды!$A$2:$A$7500,0),$E120+2)=Команды!$AJ$6,TRUE,FALSE),IF(INDEX(Команды!$A$2:$AN$7500,MATCH(BF$3,Команды!$A$2:$A$7500,0),$E120+2)=Команды!$AJ$7,TRUE,FALSE),IF(INDEX(Команды!$A$2:$AN$7500,MATCH(BF$3,Команды!$A$2:$A$7500,0),$E120+2)=Команды!$AJ$8,TRUE,FALSE),IF(INDEX(Команды!$A$2:$AN$7500,MATCH(BF$3,Команды!$A$2:$A$7500,0),$E120+2)=Команды!$AJ$9,TRUE,FALSE),IF(INDEX(Команды!$A$2:$AN$7500,MATCH(BF$3,Команды!$A$2:$A$7500,0),$E120+2)=Команды!$AJ$10,TRUE,FALSE),IF(INDEX(Команды!$A$2:$AN$7500,MATCH(BF$3,Команды!$A$2:$A$7500,0),$E120+2)=Команды!$AJ$11,TRUE,FALSE),IF(INDEX(Команды!$A$2:$AN$7500,MATCH(BF$3,Команды!$A$2:$A$7500,0),$E120+2)=Команды!$AJ$12,TRUE,FALSE),IF(INDEX(Команды!$A$2:$AN$7500,MATCH(BF$3,Команды!$A$2:$A$7500,0),$E120+2)=Команды!$AJ$13,TRUE,FALSE),IF(INDEX(Команды!$A$2:$AN$7500,MATCH(BF$3,Команды!$A$2:$A$7500,0),$E120+2)=Команды!$AJ$14,TRUE,FALSE),IF(INDEX(Команды!$A$2:$AN$7500,MATCH(BF$3,Команды!$A$2:$A$7500,0),$E120+2)=Команды!$AJ$15,TRUE,FALSE),IF(INDEX(Команды!$A$2:$AN$7500,MATCH(BF$3,Команды!$A$2:$A$7500,0),$E120+2)=Команды!$AJ$16,TRUE,FALSE),IF(INDEX(Команды!$A$2:$AN$7500,MATCH(BF$3,Команды!$A$2:$A$7500,0),$E120+2)=Команды!$AJ$17,TRUE,FALSE),IF(INDEX(Команды!$A$2:$AN$7500,MATCH(BF$3,Команды!$A$2:$A$7500,0),$E120+2)=Команды!$AJ$18,TRUE,FALSE),IF(INDEX(Команды!$A$2:$AN$7500,MATCH(BF$3,Команды!$A$2:$A$7500,0),$E120+2)=Команды!$AJ$19,TRUE,FALSE)),INDEX(Команды!$AJ$2:$AL$19,MATCH(INDEX(Команды!$A$2:$AN$7500,MATCH(BF$3,Команды!$A$2:$A$7500,0),$E120+2),Команды!$AJ$2:$AJ$19,0),3),0)</f>
        <v>0</v>
      </c>
      <c r="BH120" s="342"/>
      <c r="BI120" s="174">
        <f>IF(OR(IF(INDEX(Команды!$A$2:$AN$7500,MATCH(BI$3,Команды!$A$2:$A$7500,0),$E120+2)=Команды!$AJ$2,TRUE,FALSE),IF(INDEX(Команды!$A$2:$AN$7500,MATCH(BI$3,Команды!$A$2:$A$7500,0),$E120+2)=Команды!$AJ$3,TRUE,FALSE),IF(INDEX(Команды!$A$2:$AN$7500,MATCH(BI$3,Команды!$A$2:$A$7500,0),$E120+2)=Команды!$AJ$4,TRUE,FALSE),IF(INDEX(Команды!$A$2:$AN$7500,MATCH(BI$3,Команды!$A$2:$A$7500,0),$E120+2)=Команды!$AJ$5,TRUE,FALSE),IF(INDEX(Команды!$A$2:$AN$7500,MATCH(BI$3,Команды!$A$2:$A$7500,0),$E120+2)=Команды!$AJ$6,TRUE,FALSE),IF(INDEX(Команды!$A$2:$AN$7500,MATCH(BI$3,Команды!$A$2:$A$7500,0),$E120+2)=Команды!$AJ$7,TRUE,FALSE),IF(INDEX(Команды!$A$2:$AN$7500,MATCH(BI$3,Команды!$A$2:$A$7500,0),$E120+2)=Команды!$AJ$8,TRUE,FALSE),IF(INDEX(Команды!$A$2:$AN$7500,MATCH(BI$3,Команды!$A$2:$A$7500,0),$E120+2)=Команды!$AJ$9,TRUE,FALSE),IF(INDEX(Команды!$A$2:$AN$7500,MATCH(BI$3,Команды!$A$2:$A$7500,0),$E120+2)=Команды!$AJ$10,TRUE,FALSE),IF(INDEX(Команды!$A$2:$AN$7500,MATCH(BI$3,Команды!$A$2:$A$7500,0),$E120+2)=Команды!$AJ$11,TRUE,FALSE),IF(INDEX(Команды!$A$2:$AN$7500,MATCH(BI$3,Команды!$A$2:$A$7500,0),$E120+2)=Команды!$AJ$12,TRUE,FALSE),IF(INDEX(Команды!$A$2:$AN$7500,MATCH(BI$3,Команды!$A$2:$A$7500,0),$E120+2)=Команды!$AJ$13,TRUE,FALSE),IF(INDEX(Команды!$A$2:$AN$7500,MATCH(BI$3,Команды!$A$2:$A$7500,0),$E120+2)=Команды!$AJ$14,TRUE,FALSE),IF(INDEX(Команды!$A$2:$AN$7500,MATCH(BI$3,Команды!$A$2:$A$7500,0),$E120+2)=Команды!$AJ$15,TRUE,FALSE),IF(INDEX(Команды!$A$2:$AN$7500,MATCH(BI$3,Команды!$A$2:$A$7500,0),$E120+2)=Команды!$AJ$16,TRUE,FALSE),,IF(INDEX(Команды!$A$2:$AN$7500,MATCH(BI$3,Команды!$A$2:$A$7500,0),$E120+2)=Команды!$AJ$17,TRUE,FALSE),,IF(INDEX(Команды!$A$2:$AN$7500,MATCH(BI$3,Команды!$A$2:$A$7500,0),$E120+2)=Команды!$AJ$18,TRUE,FALSE),,IF(INDEX(Команды!$A$2:$AN$7500,MATCH(BI$3,Команды!$A$2:$A$7500,0),$E120+2)=Команды!$AJ$19,TRUE,FALSE)),INDEX(Команды!$AJ$2:$AK$19,MATCH(INDEX(Команды!$A$2:$AN$7500,MATCH(BI$3,Команды!$A$2:$A$7500,0),$E120+2),Команды!$AJ$2:$AJ$19,0),2),0)</f>
        <v>0</v>
      </c>
      <c r="BJ120" s="175">
        <f>IF(OR(IF(INDEX(Команды!$A$2:$AN$7500,MATCH(BI$3,Команды!$A$2:$A$7500,0),$E120+2)=Команды!$AJ$2,TRUE,FALSE),IF(INDEX(Команды!$A$2:$AN$7500,MATCH(BI$3,Команды!$A$2:$A$7500,0),$E120+2)=Команды!$AJ$3,TRUE,FALSE),IF(INDEX(Команды!$A$2:$AN$7500,MATCH(BI$3,Команды!$A$2:$A$7500,0),$E120+2)=Команды!$AJ$4,TRUE,FALSE),IF(INDEX(Команды!$A$2:$AN$7500,MATCH(BI$3,Команды!$A$2:$A$7500,0),$E120+2)=Команды!$AJ$5,TRUE,FALSE),IF(INDEX(Команды!$A$2:$AN$7500,MATCH(BI$3,Команды!$A$2:$A$7500,0),$E120+2)=Команды!$AJ$6,TRUE,FALSE),IF(INDEX(Команды!$A$2:$AN$7500,MATCH(BI$3,Команды!$A$2:$A$7500,0),$E120+2)=Команды!$AJ$7,TRUE,FALSE),IF(INDEX(Команды!$A$2:$AN$7500,MATCH(BI$3,Команды!$A$2:$A$7500,0),$E120+2)=Команды!$AJ$8,TRUE,FALSE),IF(INDEX(Команды!$A$2:$AN$7500,MATCH(BI$3,Команды!$A$2:$A$7500,0),$E120+2)=Команды!$AJ$9,TRUE,FALSE),IF(INDEX(Команды!$A$2:$AN$7500,MATCH(BI$3,Команды!$A$2:$A$7500,0),$E120+2)=Команды!$AJ$10,TRUE,FALSE),IF(INDEX(Команды!$A$2:$AN$7500,MATCH(BI$3,Команды!$A$2:$A$7500,0),$E120+2)=Команды!$AJ$11,TRUE,FALSE),IF(INDEX(Команды!$A$2:$AN$7500,MATCH(BI$3,Команды!$A$2:$A$7500,0),$E120+2)=Команды!$AJ$12,TRUE,FALSE),IF(INDEX(Команды!$A$2:$AN$7500,MATCH(BI$3,Команды!$A$2:$A$7500,0),$E120+2)=Команды!$AJ$13,TRUE,FALSE),IF(INDEX(Команды!$A$2:$AN$7500,MATCH(BI$3,Команды!$A$2:$A$7500,0),$E120+2)=Команды!$AJ$14,TRUE,FALSE),IF(INDEX(Команды!$A$2:$AN$7500,MATCH(BI$3,Команды!$A$2:$A$7500,0),$E120+2)=Команды!$AJ$15,TRUE,FALSE),IF(INDEX(Команды!$A$2:$AN$7500,MATCH(BI$3,Команды!$A$2:$A$7500,0),$E120+2)=Команды!$AJ$16,TRUE,FALSE),IF(INDEX(Команды!$A$2:$AN$7500,MATCH(BI$3,Команды!$A$2:$A$7500,0),$E120+2)=Команды!$AJ$17,TRUE,FALSE),IF(INDEX(Команды!$A$2:$AN$7500,MATCH(BI$3,Команды!$A$2:$A$7500,0),$E120+2)=Команды!$AJ$18,TRUE,FALSE),IF(INDEX(Команды!$A$2:$AN$7500,MATCH(BI$3,Команды!$A$2:$A$7500,0),$E120+2)=Команды!$AJ$19,TRUE,FALSE)),INDEX(Команды!$AJ$2:$AL$19,MATCH(INDEX(Команды!$A$2:$AN$7500,MATCH(BI$3,Команды!$A$2:$A$7500,0),$E120+2),Команды!$AJ$2:$AJ$19,0),3),0)</f>
        <v>0</v>
      </c>
      <c r="BK120" s="342"/>
      <c r="BL120" s="174">
        <f>IF(OR(IF(INDEX(Команды!$A$2:$AN$7500,MATCH(BL$3,Команды!$A$2:$A$7500,0),$E120+2)=Команды!$AJ$2,TRUE,FALSE),IF(INDEX(Команды!$A$2:$AN$7500,MATCH(BL$3,Команды!$A$2:$A$7500,0),$E120+2)=Команды!$AJ$3,TRUE,FALSE),IF(INDEX(Команды!$A$2:$AN$7500,MATCH(BL$3,Команды!$A$2:$A$7500,0),$E120+2)=Команды!$AJ$4,TRUE,FALSE),IF(INDEX(Команды!$A$2:$AN$7500,MATCH(BL$3,Команды!$A$2:$A$7500,0),$E120+2)=Команды!$AJ$5,TRUE,FALSE),IF(INDEX(Команды!$A$2:$AN$7500,MATCH(BL$3,Команды!$A$2:$A$7500,0),$E120+2)=Команды!$AJ$6,TRUE,FALSE),IF(INDEX(Команды!$A$2:$AN$7500,MATCH(BL$3,Команды!$A$2:$A$7500,0),$E120+2)=Команды!$AJ$7,TRUE,FALSE),IF(INDEX(Команды!$A$2:$AN$7500,MATCH(BL$3,Команды!$A$2:$A$7500,0),$E120+2)=Команды!$AJ$8,TRUE,FALSE),IF(INDEX(Команды!$A$2:$AN$7500,MATCH(BL$3,Команды!$A$2:$A$7500,0),$E120+2)=Команды!$AJ$9,TRUE,FALSE),IF(INDEX(Команды!$A$2:$AN$7500,MATCH(BL$3,Команды!$A$2:$A$7500,0),$E120+2)=Команды!$AJ$10,TRUE,FALSE),IF(INDEX(Команды!$A$2:$AN$7500,MATCH(BL$3,Команды!$A$2:$A$7500,0),$E120+2)=Команды!$AJ$11,TRUE,FALSE),IF(INDEX(Команды!$A$2:$AN$7500,MATCH(BL$3,Команды!$A$2:$A$7500,0),$E120+2)=Команды!$AJ$12,TRUE,FALSE),IF(INDEX(Команды!$A$2:$AN$7500,MATCH(BL$3,Команды!$A$2:$A$7500,0),$E120+2)=Команды!$AJ$13,TRUE,FALSE),IF(INDEX(Команды!$A$2:$AN$7500,MATCH(BL$3,Команды!$A$2:$A$7500,0),$E120+2)=Команды!$AJ$14,TRUE,FALSE),IF(INDEX(Команды!$A$2:$AN$7500,MATCH(BL$3,Команды!$A$2:$A$7500,0),$E120+2)=Команды!$AJ$15,TRUE,FALSE),IF(INDEX(Команды!$A$2:$AN$7500,MATCH(BL$3,Команды!$A$2:$A$7500,0),$E120+2)=Команды!$AJ$16,TRUE,FALSE),,IF(INDEX(Команды!$A$2:$AN$7500,MATCH(BL$3,Команды!$A$2:$A$7500,0),$E120+2)=Команды!$AJ$17,TRUE,FALSE),,IF(INDEX(Команды!$A$2:$AN$7500,MATCH(BL$3,Команды!$A$2:$A$7500,0),$E120+2)=Команды!$AJ$18,TRUE,FALSE),,IF(INDEX(Команды!$A$2:$AN$7500,MATCH(BL$3,Команды!$A$2:$A$7500,0),$E120+2)=Команды!$AJ$19,TRUE,FALSE)),INDEX(Команды!$AJ$2:$AK$19,MATCH(INDEX(Команды!$A$2:$AN$7500,MATCH(BL$3,Команды!$A$2:$A$7500,0),$E120+2),Команды!$AJ$2:$AJ$19,0),2),0)</f>
        <v>0</v>
      </c>
      <c r="BM120" s="175">
        <f>IF(OR(IF(INDEX(Команды!$A$2:$AN$7500,MATCH(BL$3,Команды!$A$2:$A$7500,0),$E120+2)=Команды!$AJ$2,TRUE,FALSE),IF(INDEX(Команды!$A$2:$AN$7500,MATCH(BL$3,Команды!$A$2:$A$7500,0),$E120+2)=Команды!$AJ$3,TRUE,FALSE),IF(INDEX(Команды!$A$2:$AN$7500,MATCH(BL$3,Команды!$A$2:$A$7500,0),$E120+2)=Команды!$AJ$4,TRUE,FALSE),IF(INDEX(Команды!$A$2:$AN$7500,MATCH(BL$3,Команды!$A$2:$A$7500,0),$E120+2)=Команды!$AJ$5,TRUE,FALSE),IF(INDEX(Команды!$A$2:$AN$7500,MATCH(BL$3,Команды!$A$2:$A$7500,0),$E120+2)=Команды!$AJ$6,TRUE,FALSE),IF(INDEX(Команды!$A$2:$AN$7500,MATCH(BL$3,Команды!$A$2:$A$7500,0),$E120+2)=Команды!$AJ$7,TRUE,FALSE),IF(INDEX(Команды!$A$2:$AN$7500,MATCH(BL$3,Команды!$A$2:$A$7500,0),$E120+2)=Команды!$AJ$8,TRUE,FALSE),IF(INDEX(Команды!$A$2:$AN$7500,MATCH(BL$3,Команды!$A$2:$A$7500,0),$E120+2)=Команды!$AJ$9,TRUE,FALSE),IF(INDEX(Команды!$A$2:$AN$7500,MATCH(BL$3,Команды!$A$2:$A$7500,0),$E120+2)=Команды!$AJ$10,TRUE,FALSE),IF(INDEX(Команды!$A$2:$AN$7500,MATCH(BL$3,Команды!$A$2:$A$7500,0),$E120+2)=Команды!$AJ$11,TRUE,FALSE),IF(INDEX(Команды!$A$2:$AN$7500,MATCH(BL$3,Команды!$A$2:$A$7500,0),$E120+2)=Команды!$AJ$12,TRUE,FALSE),IF(INDEX(Команды!$A$2:$AN$7500,MATCH(BL$3,Команды!$A$2:$A$7500,0),$E120+2)=Команды!$AJ$13,TRUE,FALSE),IF(INDEX(Команды!$A$2:$AN$7500,MATCH(BL$3,Команды!$A$2:$A$7500,0),$E120+2)=Команды!$AJ$14,TRUE,FALSE),IF(INDEX(Команды!$A$2:$AN$7500,MATCH(BL$3,Команды!$A$2:$A$7500,0),$E120+2)=Команды!$AJ$15,TRUE,FALSE),IF(INDEX(Команды!$A$2:$AN$7500,MATCH(BL$3,Команды!$A$2:$A$7500,0),$E120+2)=Команды!$AJ$16,TRUE,FALSE),IF(INDEX(Команды!$A$2:$AN$7500,MATCH(BL$3,Команды!$A$2:$A$7500,0),$E120+2)=Команды!$AJ$17,TRUE,FALSE),IF(INDEX(Команды!$A$2:$AN$7500,MATCH(BL$3,Команды!$A$2:$A$7500,0),$E120+2)=Команды!$AJ$18,TRUE,FALSE),IF(INDEX(Команды!$A$2:$AN$7500,MATCH(BL$3,Команды!$A$2:$A$7500,0),$E120+2)=Команды!$AJ$19,TRUE,FALSE)),INDEX(Команды!$AJ$2:$AL$19,MATCH(INDEX(Команды!$A$2:$AN$7500,MATCH(BL$3,Команды!$A$2:$A$7500,0),$E120+2),Команды!$AJ$2:$AJ$19,0),3),0)</f>
        <v>0</v>
      </c>
      <c r="BN120" s="342"/>
      <c r="BO120" s="174">
        <f>IF(OR(IF(INDEX(Команды!$A$2:$AN$7500,MATCH(BO$3,Команды!$A$2:$A$7500,0),$E120+2)=Команды!$AJ$2,TRUE,FALSE),IF(INDEX(Команды!$A$2:$AN$7500,MATCH(BO$3,Команды!$A$2:$A$7500,0),$E120+2)=Команды!$AJ$3,TRUE,FALSE),IF(INDEX(Команды!$A$2:$AN$7500,MATCH(BO$3,Команды!$A$2:$A$7500,0),$E120+2)=Команды!$AJ$4,TRUE,FALSE),IF(INDEX(Команды!$A$2:$AN$7500,MATCH(BO$3,Команды!$A$2:$A$7500,0),$E120+2)=Команды!$AJ$5,TRUE,FALSE),IF(INDEX(Команды!$A$2:$AN$7500,MATCH(BO$3,Команды!$A$2:$A$7500,0),$E120+2)=Команды!$AJ$6,TRUE,FALSE),IF(INDEX(Команды!$A$2:$AN$7500,MATCH(BO$3,Команды!$A$2:$A$7500,0),$E120+2)=Команды!$AJ$7,TRUE,FALSE),IF(INDEX(Команды!$A$2:$AN$7500,MATCH(BO$3,Команды!$A$2:$A$7500,0),$E120+2)=Команды!$AJ$8,TRUE,FALSE),IF(INDEX(Команды!$A$2:$AN$7500,MATCH(BO$3,Команды!$A$2:$A$7500,0),$E120+2)=Команды!$AJ$9,TRUE,FALSE),IF(INDEX(Команды!$A$2:$AN$7500,MATCH(BO$3,Команды!$A$2:$A$7500,0),$E120+2)=Команды!$AJ$10,TRUE,FALSE),IF(INDEX(Команды!$A$2:$AN$7500,MATCH(BO$3,Команды!$A$2:$A$7500,0),$E120+2)=Команды!$AJ$11,TRUE,FALSE),IF(INDEX(Команды!$A$2:$AN$7500,MATCH(BO$3,Команды!$A$2:$A$7500,0),$E120+2)=Команды!$AJ$12,TRUE,FALSE),IF(INDEX(Команды!$A$2:$AN$7500,MATCH(BO$3,Команды!$A$2:$A$7500,0),$E120+2)=Команды!$AJ$13,TRUE,FALSE),IF(INDEX(Команды!$A$2:$AN$7500,MATCH(BO$3,Команды!$A$2:$A$7500,0),$E120+2)=Команды!$AJ$14,TRUE,FALSE),IF(INDEX(Команды!$A$2:$AN$7500,MATCH(BO$3,Команды!$A$2:$A$7500,0),$E120+2)=Команды!$AJ$15,TRUE,FALSE),IF(INDEX(Команды!$A$2:$AN$7500,MATCH(BO$3,Команды!$A$2:$A$7500,0),$E120+2)=Команды!$AJ$16,TRUE,FALSE),,IF(INDEX(Команды!$A$2:$AN$7500,MATCH(BO$3,Команды!$A$2:$A$7500,0),$E120+2)=Команды!$AJ$17,TRUE,FALSE),,IF(INDEX(Команды!$A$2:$AN$7500,MATCH(BO$3,Команды!$A$2:$A$7500,0),$E120+2)=Команды!$AJ$18,TRUE,FALSE),,IF(INDEX(Команды!$A$2:$AN$7500,MATCH(BO$3,Команды!$A$2:$A$7500,0),$E120+2)=Команды!$AJ$19,TRUE,FALSE)),INDEX(Команды!$AJ$2:$AK$19,MATCH(INDEX(Команды!$A$2:$AN$7500,MATCH(BO$3,Команды!$A$2:$A$7500,0),$E120+2),Команды!$AJ$2:$AJ$19,0),2),0)</f>
        <v>0</v>
      </c>
      <c r="BP120" s="175">
        <f>IF(OR(IF(INDEX(Команды!$A$2:$AN$7500,MATCH(BO$3,Команды!$A$2:$A$7500,0),$E120+2)=Команды!$AJ$2,TRUE,FALSE),IF(INDEX(Команды!$A$2:$AN$7500,MATCH(BO$3,Команды!$A$2:$A$7500,0),$E120+2)=Команды!$AJ$3,TRUE,FALSE),IF(INDEX(Команды!$A$2:$AN$7500,MATCH(BO$3,Команды!$A$2:$A$7500,0),$E120+2)=Команды!$AJ$4,TRUE,FALSE),IF(INDEX(Команды!$A$2:$AN$7500,MATCH(BO$3,Команды!$A$2:$A$7500,0),$E120+2)=Команды!$AJ$5,TRUE,FALSE),IF(INDEX(Команды!$A$2:$AN$7500,MATCH(BO$3,Команды!$A$2:$A$7500,0),$E120+2)=Команды!$AJ$6,TRUE,FALSE),IF(INDEX(Команды!$A$2:$AN$7500,MATCH(BO$3,Команды!$A$2:$A$7500,0),$E120+2)=Команды!$AJ$7,TRUE,FALSE),IF(INDEX(Команды!$A$2:$AN$7500,MATCH(BO$3,Команды!$A$2:$A$7500,0),$E120+2)=Команды!$AJ$8,TRUE,FALSE),IF(INDEX(Команды!$A$2:$AN$7500,MATCH(BO$3,Команды!$A$2:$A$7500,0),$E120+2)=Команды!$AJ$9,TRUE,FALSE),IF(INDEX(Команды!$A$2:$AN$7500,MATCH(BO$3,Команды!$A$2:$A$7500,0),$E120+2)=Команды!$AJ$10,TRUE,FALSE),IF(INDEX(Команды!$A$2:$AN$7500,MATCH(BO$3,Команды!$A$2:$A$7500,0),$E120+2)=Команды!$AJ$11,TRUE,FALSE),IF(INDEX(Команды!$A$2:$AN$7500,MATCH(BO$3,Команды!$A$2:$A$7500,0),$E120+2)=Команды!$AJ$12,TRUE,FALSE),IF(INDEX(Команды!$A$2:$AN$7500,MATCH(BO$3,Команды!$A$2:$A$7500,0),$E120+2)=Команды!$AJ$13,TRUE,FALSE),IF(INDEX(Команды!$A$2:$AN$7500,MATCH(BO$3,Команды!$A$2:$A$7500,0),$E120+2)=Команды!$AJ$14,TRUE,FALSE),IF(INDEX(Команды!$A$2:$AN$7500,MATCH(BO$3,Команды!$A$2:$A$7500,0),$E120+2)=Команды!$AJ$15,TRUE,FALSE),IF(INDEX(Команды!$A$2:$AN$7500,MATCH(BO$3,Команды!$A$2:$A$7500,0),$E120+2)=Команды!$AJ$16,TRUE,FALSE),IF(INDEX(Команды!$A$2:$AN$7500,MATCH(BO$3,Команды!$A$2:$A$7500,0),$E120+2)=Команды!$AJ$17,TRUE,FALSE),IF(INDEX(Команды!$A$2:$AN$7500,MATCH(BO$3,Команды!$A$2:$A$7500,0),$E120+2)=Команды!$AJ$18,TRUE,FALSE),IF(INDEX(Команды!$A$2:$AN$7500,MATCH(BO$3,Команды!$A$2:$A$7500,0),$E120+2)=Команды!$AJ$19,TRUE,FALSE)),INDEX(Команды!$AJ$2:$AL$19,MATCH(INDEX(Команды!$A$2:$AN$7500,MATCH(BO$3,Команды!$A$2:$A$7500,0),$E120+2),Команды!$AJ$2:$AJ$19,0),3),0)</f>
        <v>0</v>
      </c>
      <c r="BQ120" s="342"/>
      <c r="BR120" s="174">
        <f>IF(OR(IF(INDEX(Команды!$A$2:$AN$7500,MATCH(BR$3,Команды!$A$2:$A$7500,0),$E120+2)=Команды!$AJ$2,TRUE,FALSE),IF(INDEX(Команды!$A$2:$AN$7500,MATCH(BR$3,Команды!$A$2:$A$7500,0),$E120+2)=Команды!$AJ$3,TRUE,FALSE),IF(INDEX(Команды!$A$2:$AN$7500,MATCH(BR$3,Команды!$A$2:$A$7500,0),$E120+2)=Команды!$AJ$4,TRUE,FALSE),IF(INDEX(Команды!$A$2:$AN$7500,MATCH(BR$3,Команды!$A$2:$A$7500,0),$E120+2)=Команды!$AJ$5,TRUE,FALSE),IF(INDEX(Команды!$A$2:$AN$7500,MATCH(BR$3,Команды!$A$2:$A$7500,0),$E120+2)=Команды!$AJ$6,TRUE,FALSE),IF(INDEX(Команды!$A$2:$AN$7500,MATCH(BR$3,Команды!$A$2:$A$7500,0),$E120+2)=Команды!$AJ$7,TRUE,FALSE),IF(INDEX(Команды!$A$2:$AN$7500,MATCH(BR$3,Команды!$A$2:$A$7500,0),$E120+2)=Команды!$AJ$8,TRUE,FALSE),IF(INDEX(Команды!$A$2:$AN$7500,MATCH(BR$3,Команды!$A$2:$A$7500,0),$E120+2)=Команды!$AJ$9,TRUE,FALSE),IF(INDEX(Команды!$A$2:$AN$7500,MATCH(BR$3,Команды!$A$2:$A$7500,0),$E120+2)=Команды!$AJ$10,TRUE,FALSE),IF(INDEX(Команды!$A$2:$AN$7500,MATCH(BR$3,Команды!$A$2:$A$7500,0),$E120+2)=Команды!$AJ$11,TRUE,FALSE),IF(INDEX(Команды!$A$2:$AN$7500,MATCH(BR$3,Команды!$A$2:$A$7500,0),$E120+2)=Команды!$AJ$12,TRUE,FALSE),IF(INDEX(Команды!$A$2:$AN$7500,MATCH(BR$3,Команды!$A$2:$A$7500,0),$E120+2)=Команды!$AJ$13,TRUE,FALSE),IF(INDEX(Команды!$A$2:$AN$7500,MATCH(BR$3,Команды!$A$2:$A$7500,0),$E120+2)=Команды!$AJ$14,TRUE,FALSE),IF(INDEX(Команды!$A$2:$AN$7500,MATCH(BR$3,Команды!$A$2:$A$7500,0),$E120+2)=Команды!$AJ$15,TRUE,FALSE),IF(INDEX(Команды!$A$2:$AN$7500,MATCH(BR$3,Команды!$A$2:$A$7500,0),$E120+2)=Команды!$AJ$16,TRUE,FALSE),,IF(INDEX(Команды!$A$2:$AN$7500,MATCH(BR$3,Команды!$A$2:$A$7500,0),$E120+2)=Команды!$AJ$17,TRUE,FALSE),,IF(INDEX(Команды!$A$2:$AN$7500,MATCH(BR$3,Команды!$A$2:$A$7500,0),$E120+2)=Команды!$AJ$18,TRUE,FALSE),,IF(INDEX(Команды!$A$2:$AN$7500,MATCH(BR$3,Команды!$A$2:$A$7500,0),$E120+2)=Команды!$AJ$19,TRUE,FALSE)),INDEX(Команды!$AJ$2:$AK$19,MATCH(INDEX(Команды!$A$2:$AN$7500,MATCH(BR$3,Команды!$A$2:$A$7500,0),$E120+2),Команды!$AJ$2:$AJ$19,0),2),0)</f>
        <v>0</v>
      </c>
      <c r="BS120" s="175">
        <f>IF(OR(IF(INDEX(Команды!$A$2:$AN$7500,MATCH(BR$3,Команды!$A$2:$A$7500,0),$E120+2)=Команды!$AJ$2,TRUE,FALSE),IF(INDEX(Команды!$A$2:$AN$7500,MATCH(BR$3,Команды!$A$2:$A$7500,0),$E120+2)=Команды!$AJ$3,TRUE,FALSE),IF(INDEX(Команды!$A$2:$AN$7500,MATCH(BR$3,Команды!$A$2:$A$7500,0),$E120+2)=Команды!$AJ$4,TRUE,FALSE),IF(INDEX(Команды!$A$2:$AN$7500,MATCH(BR$3,Команды!$A$2:$A$7500,0),$E120+2)=Команды!$AJ$5,TRUE,FALSE),IF(INDEX(Команды!$A$2:$AN$7500,MATCH(BR$3,Команды!$A$2:$A$7500,0),$E120+2)=Команды!$AJ$6,TRUE,FALSE),IF(INDEX(Команды!$A$2:$AN$7500,MATCH(BR$3,Команды!$A$2:$A$7500,0),$E120+2)=Команды!$AJ$7,TRUE,FALSE),IF(INDEX(Команды!$A$2:$AN$7500,MATCH(BR$3,Команды!$A$2:$A$7500,0),$E120+2)=Команды!$AJ$8,TRUE,FALSE),IF(INDEX(Команды!$A$2:$AN$7500,MATCH(BR$3,Команды!$A$2:$A$7500,0),$E120+2)=Команды!$AJ$9,TRUE,FALSE),IF(INDEX(Команды!$A$2:$AN$7500,MATCH(BR$3,Команды!$A$2:$A$7500,0),$E120+2)=Команды!$AJ$10,TRUE,FALSE),IF(INDEX(Команды!$A$2:$AN$7500,MATCH(BR$3,Команды!$A$2:$A$7500,0),$E120+2)=Команды!$AJ$11,TRUE,FALSE),IF(INDEX(Команды!$A$2:$AN$7500,MATCH(BR$3,Команды!$A$2:$A$7500,0),$E120+2)=Команды!$AJ$12,TRUE,FALSE),IF(INDEX(Команды!$A$2:$AN$7500,MATCH(BR$3,Команды!$A$2:$A$7500,0),$E120+2)=Команды!$AJ$13,TRUE,FALSE),IF(INDEX(Команды!$A$2:$AN$7500,MATCH(BR$3,Команды!$A$2:$A$7500,0),$E120+2)=Команды!$AJ$14,TRUE,FALSE),IF(INDEX(Команды!$A$2:$AN$7500,MATCH(BR$3,Команды!$A$2:$A$7500,0),$E120+2)=Команды!$AJ$15,TRUE,FALSE),IF(INDEX(Команды!$A$2:$AN$7500,MATCH(BR$3,Команды!$A$2:$A$7500,0),$E120+2)=Команды!$AJ$16,TRUE,FALSE),IF(INDEX(Команды!$A$2:$AN$7500,MATCH(BR$3,Команды!$A$2:$A$7500,0),$E120+2)=Команды!$AJ$17,TRUE,FALSE),IF(INDEX(Команды!$A$2:$AN$7500,MATCH(BR$3,Команды!$A$2:$A$7500,0),$E120+2)=Команды!$AJ$18,TRUE,FALSE),IF(INDEX(Команды!$A$2:$AN$7500,MATCH(BR$3,Команды!$A$2:$A$7500,0),$E120+2)=Команды!$AJ$19,TRUE,FALSE)),INDEX(Команды!$AJ$2:$AL$19,MATCH(INDEX(Команды!$A$2:$AN$7500,MATCH(BR$3,Команды!$A$2:$A$7500,0),$E120+2),Команды!$AJ$2:$AJ$19,0),3),0)</f>
        <v>0</v>
      </c>
      <c r="BT120" s="342"/>
      <c r="BU120" s="174">
        <f>IF(OR(IF(INDEX(Команды!$A$2:$AN$7500,MATCH(BU$3,Команды!$A$2:$A$7500,0),$E120+2)=Команды!$AJ$2,TRUE,FALSE),IF(INDEX(Команды!$A$2:$AN$7500,MATCH(BU$3,Команды!$A$2:$A$7500,0),$E120+2)=Команды!$AJ$3,TRUE,FALSE),IF(INDEX(Команды!$A$2:$AN$7500,MATCH(BU$3,Команды!$A$2:$A$7500,0),$E120+2)=Команды!$AJ$4,TRUE,FALSE),IF(INDEX(Команды!$A$2:$AN$7500,MATCH(BU$3,Команды!$A$2:$A$7500,0),$E120+2)=Команды!$AJ$5,TRUE,FALSE),IF(INDEX(Команды!$A$2:$AN$7500,MATCH(BU$3,Команды!$A$2:$A$7500,0),$E120+2)=Команды!$AJ$6,TRUE,FALSE),IF(INDEX(Команды!$A$2:$AN$7500,MATCH(BU$3,Команды!$A$2:$A$7500,0),$E120+2)=Команды!$AJ$7,TRUE,FALSE),IF(INDEX(Команды!$A$2:$AN$7500,MATCH(BU$3,Команды!$A$2:$A$7500,0),$E120+2)=Команды!$AJ$8,TRUE,FALSE),IF(INDEX(Команды!$A$2:$AN$7500,MATCH(BU$3,Команды!$A$2:$A$7500,0),$E120+2)=Команды!$AJ$9,TRUE,FALSE),IF(INDEX(Команды!$A$2:$AN$7500,MATCH(BU$3,Команды!$A$2:$A$7500,0),$E120+2)=Команды!$AJ$10,TRUE,FALSE),IF(INDEX(Команды!$A$2:$AN$7500,MATCH(BU$3,Команды!$A$2:$A$7500,0),$E120+2)=Команды!$AJ$11,TRUE,FALSE),IF(INDEX(Команды!$A$2:$AN$7500,MATCH(BU$3,Команды!$A$2:$A$7500,0),$E120+2)=Команды!$AJ$12,TRUE,FALSE),IF(INDEX(Команды!$A$2:$AN$7500,MATCH(BU$3,Команды!$A$2:$A$7500,0),$E120+2)=Команды!$AJ$13,TRUE,FALSE),IF(INDEX(Команды!$A$2:$AN$7500,MATCH(BU$3,Команды!$A$2:$A$7500,0),$E120+2)=Команды!$AJ$14,TRUE,FALSE),IF(INDEX(Команды!$A$2:$AN$7500,MATCH(BU$3,Команды!$A$2:$A$7500,0),$E120+2)=Команды!$AJ$15,TRUE,FALSE),IF(INDEX(Команды!$A$2:$AN$7500,MATCH(BU$3,Команды!$A$2:$A$7500,0),$E120+2)=Команды!$AJ$16,TRUE,FALSE),,IF(INDEX(Команды!$A$2:$AN$7500,MATCH(BU$3,Команды!$A$2:$A$7500,0),$E120+2)=Команды!$AJ$17,TRUE,FALSE),,IF(INDEX(Команды!$A$2:$AN$7500,MATCH(BU$3,Команды!$A$2:$A$7500,0),$E120+2)=Команды!$AJ$18,TRUE,FALSE),,IF(INDEX(Команды!$A$2:$AN$7500,MATCH(BU$3,Команды!$A$2:$A$7500,0),$E120+2)=Команды!$AJ$19,TRUE,FALSE)),INDEX(Команды!$AJ$2:$AK$19,MATCH(INDEX(Команды!$A$2:$AN$7500,MATCH(BU$3,Команды!$A$2:$A$7500,0),$E120+2),Команды!$AJ$2:$AJ$19,0),2),0)</f>
        <v>0</v>
      </c>
      <c r="BV120" s="175">
        <f>IF(OR(IF(INDEX(Команды!$A$2:$AN$7500,MATCH(BU$3,Команды!$A$2:$A$7500,0),$E120+2)=Команды!$AJ$2,TRUE,FALSE),IF(INDEX(Команды!$A$2:$AN$7500,MATCH(BU$3,Команды!$A$2:$A$7500,0),$E120+2)=Команды!$AJ$3,TRUE,FALSE),IF(INDEX(Команды!$A$2:$AN$7500,MATCH(BU$3,Команды!$A$2:$A$7500,0),$E120+2)=Команды!$AJ$4,TRUE,FALSE),IF(INDEX(Команды!$A$2:$AN$7500,MATCH(BU$3,Команды!$A$2:$A$7500,0),$E120+2)=Команды!$AJ$5,TRUE,FALSE),IF(INDEX(Команды!$A$2:$AN$7500,MATCH(BU$3,Команды!$A$2:$A$7500,0),$E120+2)=Команды!$AJ$6,TRUE,FALSE),IF(INDEX(Команды!$A$2:$AN$7500,MATCH(BU$3,Команды!$A$2:$A$7500,0),$E120+2)=Команды!$AJ$7,TRUE,FALSE),IF(INDEX(Команды!$A$2:$AN$7500,MATCH(BU$3,Команды!$A$2:$A$7500,0),$E120+2)=Команды!$AJ$8,TRUE,FALSE),IF(INDEX(Команды!$A$2:$AN$7500,MATCH(BU$3,Команды!$A$2:$A$7500,0),$E120+2)=Команды!$AJ$9,TRUE,FALSE),IF(INDEX(Команды!$A$2:$AN$7500,MATCH(BU$3,Команды!$A$2:$A$7500,0),$E120+2)=Команды!$AJ$10,TRUE,FALSE),IF(INDEX(Команды!$A$2:$AN$7500,MATCH(BU$3,Команды!$A$2:$A$7500,0),$E120+2)=Команды!$AJ$11,TRUE,FALSE),IF(INDEX(Команды!$A$2:$AN$7500,MATCH(BU$3,Команды!$A$2:$A$7500,0),$E120+2)=Команды!$AJ$12,TRUE,FALSE),IF(INDEX(Команды!$A$2:$AN$7500,MATCH(BU$3,Команды!$A$2:$A$7500,0),$E120+2)=Команды!$AJ$13,TRUE,FALSE),IF(INDEX(Команды!$A$2:$AN$7500,MATCH(BU$3,Команды!$A$2:$A$7500,0),$E120+2)=Команды!$AJ$14,TRUE,FALSE),IF(INDEX(Команды!$A$2:$AN$7500,MATCH(BU$3,Команды!$A$2:$A$7500,0),$E120+2)=Команды!$AJ$15,TRUE,FALSE),IF(INDEX(Команды!$A$2:$AN$7500,MATCH(BU$3,Команды!$A$2:$A$7500,0),$E120+2)=Команды!$AJ$16,TRUE,FALSE),IF(INDEX(Команды!$A$2:$AN$7500,MATCH(BU$3,Команды!$A$2:$A$7500,0),$E120+2)=Команды!$AJ$17,TRUE,FALSE),IF(INDEX(Команды!$A$2:$AN$7500,MATCH(BU$3,Команды!$A$2:$A$7500,0),$E120+2)=Команды!$AJ$18,TRUE,FALSE),IF(INDEX(Команды!$A$2:$AN$7500,MATCH(BU$3,Команды!$A$2:$A$7500,0),$E120+2)=Команды!$AJ$19,TRUE,FALSE)),INDEX(Команды!$AJ$2:$AL$19,MATCH(INDEX(Команды!$A$2:$AN$7500,MATCH(BU$3,Команды!$A$2:$A$7500,0),$E120+2),Команды!$AJ$2:$AJ$19,0),3),0)</f>
        <v>0</v>
      </c>
      <c r="BW120" s="342"/>
      <c r="BX120" s="174">
        <f>IF(OR(IF(INDEX(Команды!$A$2:$AN$7500,MATCH(BX$3,Команды!$A$2:$A$7500,0),$E120+2)=Команды!$AJ$2,TRUE,FALSE),IF(INDEX(Команды!$A$2:$AN$7500,MATCH(BX$3,Команды!$A$2:$A$7500,0),$E120+2)=Команды!$AJ$3,TRUE,FALSE),IF(INDEX(Команды!$A$2:$AN$7500,MATCH(BX$3,Команды!$A$2:$A$7500,0),$E120+2)=Команды!$AJ$4,TRUE,FALSE),IF(INDEX(Команды!$A$2:$AN$7500,MATCH(BX$3,Команды!$A$2:$A$7500,0),$E120+2)=Команды!$AJ$5,TRUE,FALSE),IF(INDEX(Команды!$A$2:$AN$7500,MATCH(BX$3,Команды!$A$2:$A$7500,0),$E120+2)=Команды!$AJ$6,TRUE,FALSE),IF(INDEX(Команды!$A$2:$AN$7500,MATCH(BX$3,Команды!$A$2:$A$7500,0),$E120+2)=Команды!$AJ$7,TRUE,FALSE),IF(INDEX(Команды!$A$2:$AN$7500,MATCH(BX$3,Команды!$A$2:$A$7500,0),$E120+2)=Команды!$AJ$8,TRUE,FALSE),IF(INDEX(Команды!$A$2:$AN$7500,MATCH(BX$3,Команды!$A$2:$A$7500,0),$E120+2)=Команды!$AJ$9,TRUE,FALSE),IF(INDEX(Команды!$A$2:$AN$7500,MATCH(BX$3,Команды!$A$2:$A$7500,0),$E120+2)=Команды!$AJ$10,TRUE,FALSE),IF(INDEX(Команды!$A$2:$AN$7500,MATCH(BX$3,Команды!$A$2:$A$7500,0),$E120+2)=Команды!$AJ$11,TRUE,FALSE),IF(INDEX(Команды!$A$2:$AN$7500,MATCH(BX$3,Команды!$A$2:$A$7500,0),$E120+2)=Команды!$AJ$12,TRUE,FALSE),IF(INDEX(Команды!$A$2:$AN$7500,MATCH(BX$3,Команды!$A$2:$A$7500,0),$E120+2)=Команды!$AJ$13,TRUE,FALSE),IF(INDEX(Команды!$A$2:$AN$7500,MATCH(BX$3,Команды!$A$2:$A$7500,0),$E120+2)=Команды!$AJ$14,TRUE,FALSE),IF(INDEX(Команды!$A$2:$AN$7500,MATCH(BX$3,Команды!$A$2:$A$7500,0),$E120+2)=Команды!$AJ$15,TRUE,FALSE),IF(INDEX(Команды!$A$2:$AN$7500,MATCH(BX$3,Команды!$A$2:$A$7500,0),$E120+2)=Команды!$AJ$16,TRUE,FALSE),,IF(INDEX(Команды!$A$2:$AN$7500,MATCH(BX$3,Команды!$A$2:$A$7500,0),$E120+2)=Команды!$AJ$17,TRUE,FALSE),,IF(INDEX(Команды!$A$2:$AN$7500,MATCH(BX$3,Команды!$A$2:$A$7500,0),$E120+2)=Команды!$AJ$18,TRUE,FALSE),,IF(INDEX(Команды!$A$2:$AN$7500,MATCH(BX$3,Команды!$A$2:$A$7500,0),$E120+2)=Команды!$AJ$19,TRUE,FALSE)),INDEX(Команды!$AJ$2:$AK$19,MATCH(INDEX(Команды!$A$2:$AN$7500,MATCH(BX$3,Команды!$A$2:$A$7500,0),$E120+2),Команды!$AJ$2:$AJ$19,0),2),0)</f>
        <v>0</v>
      </c>
      <c r="BY120" s="175">
        <f>IF(OR(IF(INDEX(Команды!$A$2:$AN$7500,MATCH(BX$3,Команды!$A$2:$A$7500,0),$E120+2)=Команды!$AJ$2,TRUE,FALSE),IF(INDEX(Команды!$A$2:$AN$7500,MATCH(BX$3,Команды!$A$2:$A$7500,0),$E120+2)=Команды!$AJ$3,TRUE,FALSE),IF(INDEX(Команды!$A$2:$AN$7500,MATCH(BX$3,Команды!$A$2:$A$7500,0),$E120+2)=Команды!$AJ$4,TRUE,FALSE),IF(INDEX(Команды!$A$2:$AN$7500,MATCH(BX$3,Команды!$A$2:$A$7500,0),$E120+2)=Команды!$AJ$5,TRUE,FALSE),IF(INDEX(Команды!$A$2:$AN$7500,MATCH(BX$3,Команды!$A$2:$A$7500,0),$E120+2)=Команды!$AJ$6,TRUE,FALSE),IF(INDEX(Команды!$A$2:$AN$7500,MATCH(BX$3,Команды!$A$2:$A$7500,0),$E120+2)=Команды!$AJ$7,TRUE,FALSE),IF(INDEX(Команды!$A$2:$AN$7500,MATCH(BX$3,Команды!$A$2:$A$7500,0),$E120+2)=Команды!$AJ$8,TRUE,FALSE),IF(INDEX(Команды!$A$2:$AN$7500,MATCH(BX$3,Команды!$A$2:$A$7500,0),$E120+2)=Команды!$AJ$9,TRUE,FALSE),IF(INDEX(Команды!$A$2:$AN$7500,MATCH(BX$3,Команды!$A$2:$A$7500,0),$E120+2)=Команды!$AJ$10,TRUE,FALSE),IF(INDEX(Команды!$A$2:$AN$7500,MATCH(BX$3,Команды!$A$2:$A$7500,0),$E120+2)=Команды!$AJ$11,TRUE,FALSE),IF(INDEX(Команды!$A$2:$AN$7500,MATCH(BX$3,Команды!$A$2:$A$7500,0),$E120+2)=Команды!$AJ$12,TRUE,FALSE),IF(INDEX(Команды!$A$2:$AN$7500,MATCH(BX$3,Команды!$A$2:$A$7500,0),$E120+2)=Команды!$AJ$13,TRUE,FALSE),IF(INDEX(Команды!$A$2:$AN$7500,MATCH(BX$3,Команды!$A$2:$A$7500,0),$E120+2)=Команды!$AJ$14,TRUE,FALSE),IF(INDEX(Команды!$A$2:$AN$7500,MATCH(BX$3,Команды!$A$2:$A$7500,0),$E120+2)=Команды!$AJ$15,TRUE,FALSE),IF(INDEX(Команды!$A$2:$AN$7500,MATCH(BX$3,Команды!$A$2:$A$7500,0),$E120+2)=Команды!$AJ$16,TRUE,FALSE),IF(INDEX(Команды!$A$2:$AN$7500,MATCH(BX$3,Команды!$A$2:$A$7500,0),$E120+2)=Команды!$AJ$17,TRUE,FALSE),IF(INDEX(Команды!$A$2:$AN$7500,MATCH(BX$3,Команды!$A$2:$A$7500,0),$E120+2)=Команды!$AJ$18,TRUE,FALSE),IF(INDEX(Команды!$A$2:$AN$7500,MATCH(BX$3,Команды!$A$2:$A$7500,0),$E120+2)=Команды!$AJ$19,TRUE,FALSE)),INDEX(Команды!$AJ$2:$AL$19,MATCH(INDEX(Команды!$A$2:$AN$7500,MATCH(BX$3,Команды!$A$2:$A$7500,0),$E120+2),Команды!$AJ$2:$AJ$19,0),3),0)</f>
        <v>0</v>
      </c>
      <c r="BZ120" s="342"/>
      <c r="CA120" s="174">
        <f>IF(OR(IF(INDEX(Команды!$A$2:$AN$7500,MATCH(CA$3,Команды!$A$2:$A$7500,0),$E120+2)=Команды!$AJ$2,TRUE,FALSE),IF(INDEX(Команды!$A$2:$AN$7500,MATCH(CA$3,Команды!$A$2:$A$7500,0),$E120+2)=Команды!$AJ$3,TRUE,FALSE),IF(INDEX(Команды!$A$2:$AN$7500,MATCH(CA$3,Команды!$A$2:$A$7500,0),$E120+2)=Команды!$AJ$4,TRUE,FALSE),IF(INDEX(Команды!$A$2:$AN$7500,MATCH(CA$3,Команды!$A$2:$A$7500,0),$E120+2)=Команды!$AJ$5,TRUE,FALSE),IF(INDEX(Команды!$A$2:$AN$7500,MATCH(CA$3,Команды!$A$2:$A$7500,0),$E120+2)=Команды!$AJ$6,TRUE,FALSE),IF(INDEX(Команды!$A$2:$AN$7500,MATCH(CA$3,Команды!$A$2:$A$7500,0),$E120+2)=Команды!$AJ$7,TRUE,FALSE),IF(INDEX(Команды!$A$2:$AN$7500,MATCH(CA$3,Команды!$A$2:$A$7500,0),$E120+2)=Команды!$AJ$8,TRUE,FALSE),IF(INDEX(Команды!$A$2:$AN$7500,MATCH(CA$3,Команды!$A$2:$A$7500,0),$E120+2)=Команды!$AJ$9,TRUE,FALSE),IF(INDEX(Команды!$A$2:$AN$7500,MATCH(CA$3,Команды!$A$2:$A$7500,0),$E120+2)=Команды!$AJ$10,TRUE,FALSE),IF(INDEX(Команды!$A$2:$AN$7500,MATCH(CA$3,Команды!$A$2:$A$7500,0),$E120+2)=Команды!$AJ$11,TRUE,FALSE),IF(INDEX(Команды!$A$2:$AN$7500,MATCH(CA$3,Команды!$A$2:$A$7500,0),$E120+2)=Команды!$AJ$12,TRUE,FALSE),IF(INDEX(Команды!$A$2:$AN$7500,MATCH(CA$3,Команды!$A$2:$A$7500,0),$E120+2)=Команды!$AJ$13,TRUE,FALSE),IF(INDEX(Команды!$A$2:$AN$7500,MATCH(CA$3,Команды!$A$2:$A$7500,0),$E120+2)=Команды!$AJ$14,TRUE,FALSE),IF(INDEX(Команды!$A$2:$AN$7500,MATCH(CA$3,Команды!$A$2:$A$7500,0),$E120+2)=Команды!$AJ$15,TRUE,FALSE),IF(INDEX(Команды!$A$2:$AN$7500,MATCH(CA$3,Команды!$A$2:$A$7500,0),$E120+2)=Команды!$AJ$16,TRUE,FALSE),,IF(INDEX(Команды!$A$2:$AN$7500,MATCH(CA$3,Команды!$A$2:$A$7500,0),$E120+2)=Команды!$AJ$17,TRUE,FALSE),,IF(INDEX(Команды!$A$2:$AN$7500,MATCH(CA$3,Команды!$A$2:$A$7500,0),$E120+2)=Команды!$AJ$18,TRUE,FALSE),,IF(INDEX(Команды!$A$2:$AN$7500,MATCH(CA$3,Команды!$A$2:$A$7500,0),$E120+2)=Команды!$AJ$19,TRUE,FALSE)),INDEX(Команды!$AJ$2:$AK$19,MATCH(INDEX(Команды!$A$2:$AN$7500,MATCH(CA$3,Команды!$A$2:$A$7500,0),$E120+2),Команды!$AJ$2:$AJ$19,0),2),0)</f>
        <v>0</v>
      </c>
      <c r="CB120" s="175">
        <f>IF(OR(IF(INDEX(Команды!$A$2:$AN$7500,MATCH(CA$3,Команды!$A$2:$A$7500,0),$E120+2)=Команды!$AJ$2,TRUE,FALSE),IF(INDEX(Команды!$A$2:$AN$7500,MATCH(CA$3,Команды!$A$2:$A$7500,0),$E120+2)=Команды!$AJ$3,TRUE,FALSE),IF(INDEX(Команды!$A$2:$AN$7500,MATCH(CA$3,Команды!$A$2:$A$7500,0),$E120+2)=Команды!$AJ$4,TRUE,FALSE),IF(INDEX(Команды!$A$2:$AN$7500,MATCH(CA$3,Команды!$A$2:$A$7500,0),$E120+2)=Команды!$AJ$5,TRUE,FALSE),IF(INDEX(Команды!$A$2:$AN$7500,MATCH(CA$3,Команды!$A$2:$A$7500,0),$E120+2)=Команды!$AJ$6,TRUE,FALSE),IF(INDEX(Команды!$A$2:$AN$7500,MATCH(CA$3,Команды!$A$2:$A$7500,0),$E120+2)=Команды!$AJ$7,TRUE,FALSE),IF(INDEX(Команды!$A$2:$AN$7500,MATCH(CA$3,Команды!$A$2:$A$7500,0),$E120+2)=Команды!$AJ$8,TRUE,FALSE),IF(INDEX(Команды!$A$2:$AN$7500,MATCH(CA$3,Команды!$A$2:$A$7500,0),$E120+2)=Команды!$AJ$9,TRUE,FALSE),IF(INDEX(Команды!$A$2:$AN$7500,MATCH(CA$3,Команды!$A$2:$A$7500,0),$E120+2)=Команды!$AJ$10,TRUE,FALSE),IF(INDEX(Команды!$A$2:$AN$7500,MATCH(CA$3,Команды!$A$2:$A$7500,0),$E120+2)=Команды!$AJ$11,TRUE,FALSE),IF(INDEX(Команды!$A$2:$AN$7500,MATCH(CA$3,Команды!$A$2:$A$7500,0),$E120+2)=Команды!$AJ$12,TRUE,FALSE),IF(INDEX(Команды!$A$2:$AN$7500,MATCH(CA$3,Команды!$A$2:$A$7500,0),$E120+2)=Команды!$AJ$13,TRUE,FALSE),IF(INDEX(Команды!$A$2:$AN$7500,MATCH(CA$3,Команды!$A$2:$A$7500,0),$E120+2)=Команды!$AJ$14,TRUE,FALSE),IF(INDEX(Команды!$A$2:$AN$7500,MATCH(CA$3,Команды!$A$2:$A$7500,0),$E120+2)=Команды!$AJ$15,TRUE,FALSE),IF(INDEX(Команды!$A$2:$AN$7500,MATCH(CA$3,Команды!$A$2:$A$7500,0),$E120+2)=Команды!$AJ$16,TRUE,FALSE),IF(INDEX(Команды!$A$2:$AN$7500,MATCH(CA$3,Команды!$A$2:$A$7500,0),$E120+2)=Команды!$AJ$17,TRUE,FALSE),IF(INDEX(Команды!$A$2:$AN$7500,MATCH(CA$3,Команды!$A$2:$A$7500,0),$E120+2)=Команды!$AJ$18,TRUE,FALSE),IF(INDEX(Команды!$A$2:$AN$7500,MATCH(CA$3,Команды!$A$2:$A$7500,0),$E120+2)=Команды!$AJ$19,TRUE,FALSE)),INDEX(Команды!$AJ$2:$AL$19,MATCH(INDEX(Команды!$A$2:$AN$7500,MATCH(CA$3,Команды!$A$2:$A$7500,0),$E120+2),Команды!$AJ$2:$AJ$19,0),3),0)</f>
        <v>0</v>
      </c>
      <c r="CC120" s="342"/>
      <c r="CD120" s="174">
        <f>IF(OR(IF(INDEX(Команды!$A$2:$AN$7500,MATCH(CD$3,Команды!$A$2:$A$7500,0),$E120+2)=Команды!$AJ$2,TRUE,FALSE),IF(INDEX(Команды!$A$2:$AN$7500,MATCH(CD$3,Команды!$A$2:$A$7500,0),$E120+2)=Команды!$AJ$3,TRUE,FALSE),IF(INDEX(Команды!$A$2:$AN$7500,MATCH(CD$3,Команды!$A$2:$A$7500,0),$E120+2)=Команды!$AJ$4,TRUE,FALSE),IF(INDEX(Команды!$A$2:$AN$7500,MATCH(CD$3,Команды!$A$2:$A$7500,0),$E120+2)=Команды!$AJ$5,TRUE,FALSE),IF(INDEX(Команды!$A$2:$AN$7500,MATCH(CD$3,Команды!$A$2:$A$7500,0),$E120+2)=Команды!$AJ$6,TRUE,FALSE),IF(INDEX(Команды!$A$2:$AN$7500,MATCH(CD$3,Команды!$A$2:$A$7500,0),$E120+2)=Команды!$AJ$7,TRUE,FALSE),IF(INDEX(Команды!$A$2:$AN$7500,MATCH(CD$3,Команды!$A$2:$A$7500,0),$E120+2)=Команды!$AJ$8,TRUE,FALSE),IF(INDEX(Команды!$A$2:$AN$7500,MATCH(CD$3,Команды!$A$2:$A$7500,0),$E120+2)=Команды!$AJ$9,TRUE,FALSE),IF(INDEX(Команды!$A$2:$AN$7500,MATCH(CD$3,Команды!$A$2:$A$7500,0),$E120+2)=Команды!$AJ$10,TRUE,FALSE),IF(INDEX(Команды!$A$2:$AN$7500,MATCH(CD$3,Команды!$A$2:$A$7500,0),$E120+2)=Команды!$AJ$11,TRUE,FALSE),IF(INDEX(Команды!$A$2:$AN$7500,MATCH(CD$3,Команды!$A$2:$A$7500,0),$E120+2)=Команды!$AJ$12,TRUE,FALSE),IF(INDEX(Команды!$A$2:$AN$7500,MATCH(CD$3,Команды!$A$2:$A$7500,0),$E120+2)=Команды!$AJ$13,TRUE,FALSE),IF(INDEX(Команды!$A$2:$AN$7500,MATCH(CD$3,Команды!$A$2:$A$7500,0),$E120+2)=Команды!$AJ$14,TRUE,FALSE),IF(INDEX(Команды!$A$2:$AN$7500,MATCH(CD$3,Команды!$A$2:$A$7500,0),$E120+2)=Команды!$AJ$15,TRUE,FALSE),IF(INDEX(Команды!$A$2:$AN$7500,MATCH(CD$3,Команды!$A$2:$A$7500,0),$E120+2)=Команды!$AJ$16,TRUE,FALSE),,IF(INDEX(Команды!$A$2:$AN$7500,MATCH(CD$3,Команды!$A$2:$A$7500,0),$E120+2)=Команды!$AJ$17,TRUE,FALSE),,IF(INDEX(Команды!$A$2:$AN$7500,MATCH(CD$3,Команды!$A$2:$A$7500,0),$E120+2)=Команды!$AJ$18,TRUE,FALSE),,IF(INDEX(Команды!$A$2:$AN$7500,MATCH(CD$3,Команды!$A$2:$A$7500,0),$E120+2)=Команды!$AJ$19,TRUE,FALSE)),INDEX(Команды!$AJ$2:$AK$19,MATCH(INDEX(Команды!$A$2:$AN$7500,MATCH(CD$3,Команды!$A$2:$A$7500,0),$E120+2),Команды!$AJ$2:$AJ$19,0),2),0)</f>
        <v>0</v>
      </c>
      <c r="CE120" s="175">
        <f>IF(OR(IF(INDEX(Команды!$A$2:$AN$7500,MATCH(CD$3,Команды!$A$2:$A$7500,0),$E120+2)=Команды!$AJ$2,TRUE,FALSE),IF(INDEX(Команды!$A$2:$AN$7500,MATCH(CD$3,Команды!$A$2:$A$7500,0),$E120+2)=Команды!$AJ$3,TRUE,FALSE),IF(INDEX(Команды!$A$2:$AN$7500,MATCH(CD$3,Команды!$A$2:$A$7500,0),$E120+2)=Команды!$AJ$4,TRUE,FALSE),IF(INDEX(Команды!$A$2:$AN$7500,MATCH(CD$3,Команды!$A$2:$A$7500,0),$E120+2)=Команды!$AJ$5,TRUE,FALSE),IF(INDEX(Команды!$A$2:$AN$7500,MATCH(CD$3,Команды!$A$2:$A$7500,0),$E120+2)=Команды!$AJ$6,TRUE,FALSE),IF(INDEX(Команды!$A$2:$AN$7500,MATCH(CD$3,Команды!$A$2:$A$7500,0),$E120+2)=Команды!$AJ$7,TRUE,FALSE),IF(INDEX(Команды!$A$2:$AN$7500,MATCH(CD$3,Команды!$A$2:$A$7500,0),$E120+2)=Команды!$AJ$8,TRUE,FALSE),IF(INDEX(Команды!$A$2:$AN$7500,MATCH(CD$3,Команды!$A$2:$A$7500,0),$E120+2)=Команды!$AJ$9,TRUE,FALSE),IF(INDEX(Команды!$A$2:$AN$7500,MATCH(CD$3,Команды!$A$2:$A$7500,0),$E120+2)=Команды!$AJ$10,TRUE,FALSE),IF(INDEX(Команды!$A$2:$AN$7500,MATCH(CD$3,Команды!$A$2:$A$7500,0),$E120+2)=Команды!$AJ$11,TRUE,FALSE),IF(INDEX(Команды!$A$2:$AN$7500,MATCH(CD$3,Команды!$A$2:$A$7500,0),$E120+2)=Команды!$AJ$12,TRUE,FALSE),IF(INDEX(Команды!$A$2:$AN$7500,MATCH(CD$3,Команды!$A$2:$A$7500,0),$E120+2)=Команды!$AJ$13,TRUE,FALSE),IF(INDEX(Команды!$A$2:$AN$7500,MATCH(CD$3,Команды!$A$2:$A$7500,0),$E120+2)=Команды!$AJ$14,TRUE,FALSE),IF(INDEX(Команды!$A$2:$AN$7500,MATCH(CD$3,Команды!$A$2:$A$7500,0),$E120+2)=Команды!$AJ$15,TRUE,FALSE),IF(INDEX(Команды!$A$2:$AN$7500,MATCH(CD$3,Команды!$A$2:$A$7500,0),$E120+2)=Команды!$AJ$16,TRUE,FALSE),IF(INDEX(Команды!$A$2:$AN$7500,MATCH(CD$3,Команды!$A$2:$A$7500,0),$E120+2)=Команды!$AJ$17,TRUE,FALSE),IF(INDEX(Команды!$A$2:$AN$7500,MATCH(CD$3,Команды!$A$2:$A$7500,0),$E120+2)=Команды!$AJ$18,TRUE,FALSE),IF(INDEX(Команды!$A$2:$AN$7500,MATCH(CD$3,Команды!$A$2:$A$7500,0),$E120+2)=Команды!$AJ$19,TRUE,FALSE)),INDEX(Команды!$AJ$2:$AL$19,MATCH(INDEX(Команды!$A$2:$AN$7500,MATCH(CD$3,Команды!$A$2:$A$7500,0),$E120+2),Команды!$AJ$2:$AJ$19,0),3),0)</f>
        <v>0</v>
      </c>
      <c r="CF120" s="342"/>
      <c r="CG120" s="174">
        <f>IF(OR(IF(INDEX(Команды!$A$2:$AN$7500,MATCH(CG$3,Команды!$A$2:$A$7500,0),$E120+2)=Команды!$AJ$2,TRUE,FALSE),IF(INDEX(Команды!$A$2:$AN$7500,MATCH(CG$3,Команды!$A$2:$A$7500,0),$E120+2)=Команды!$AJ$3,TRUE,FALSE),IF(INDEX(Команды!$A$2:$AN$7500,MATCH(CG$3,Команды!$A$2:$A$7500,0),$E120+2)=Команды!$AJ$4,TRUE,FALSE),IF(INDEX(Команды!$A$2:$AN$7500,MATCH(CG$3,Команды!$A$2:$A$7500,0),$E120+2)=Команды!$AJ$5,TRUE,FALSE),IF(INDEX(Команды!$A$2:$AN$7500,MATCH(CG$3,Команды!$A$2:$A$7500,0),$E120+2)=Команды!$AJ$6,TRUE,FALSE),IF(INDEX(Команды!$A$2:$AN$7500,MATCH(CG$3,Команды!$A$2:$A$7500,0),$E120+2)=Команды!$AJ$7,TRUE,FALSE),IF(INDEX(Команды!$A$2:$AN$7500,MATCH(CG$3,Команды!$A$2:$A$7500,0),$E120+2)=Команды!$AJ$8,TRUE,FALSE),IF(INDEX(Команды!$A$2:$AN$7500,MATCH(CG$3,Команды!$A$2:$A$7500,0),$E120+2)=Команды!$AJ$9,TRUE,FALSE),IF(INDEX(Команды!$A$2:$AN$7500,MATCH(CG$3,Команды!$A$2:$A$7500,0),$E120+2)=Команды!$AJ$10,TRUE,FALSE),IF(INDEX(Команды!$A$2:$AN$7500,MATCH(CG$3,Команды!$A$2:$A$7500,0),$E120+2)=Команды!$AJ$11,TRUE,FALSE),IF(INDEX(Команды!$A$2:$AN$7500,MATCH(CG$3,Команды!$A$2:$A$7500,0),$E120+2)=Команды!$AJ$12,TRUE,FALSE),IF(INDEX(Команды!$A$2:$AN$7500,MATCH(CG$3,Команды!$A$2:$A$7500,0),$E120+2)=Команды!$AJ$13,TRUE,FALSE),IF(INDEX(Команды!$A$2:$AN$7500,MATCH(CG$3,Команды!$A$2:$A$7500,0),$E120+2)=Команды!$AJ$14,TRUE,FALSE),IF(INDEX(Команды!$A$2:$AN$7500,MATCH(CG$3,Команды!$A$2:$A$7500,0),$E120+2)=Команды!$AJ$15,TRUE,FALSE),IF(INDEX(Команды!$A$2:$AN$7500,MATCH(CG$3,Команды!$A$2:$A$7500,0),$E120+2)=Команды!$AJ$16,TRUE,FALSE),,IF(INDEX(Команды!$A$2:$AN$7500,MATCH(CG$3,Команды!$A$2:$A$7500,0),$E120+2)=Команды!$AJ$17,TRUE,FALSE),,IF(INDEX(Команды!$A$2:$AN$7500,MATCH(CG$3,Команды!$A$2:$A$7500,0),$E120+2)=Команды!$AJ$18,TRUE,FALSE),,IF(INDEX(Команды!$A$2:$AN$7500,MATCH(CG$3,Команды!$A$2:$A$7500,0),$E120+2)=Команды!$AJ$19,TRUE,FALSE)),INDEX(Команды!$AJ$2:$AK$19,MATCH(INDEX(Команды!$A$2:$AN$7500,MATCH(CG$3,Команды!$A$2:$A$7500,0),$E120+2),Команды!$AJ$2:$AJ$19,0),2),0)</f>
        <v>0</v>
      </c>
      <c r="CH120" s="175">
        <f>IF(OR(IF(INDEX(Команды!$A$2:$AN$7500,MATCH(CG$3,Команды!$A$2:$A$7500,0),$E120+2)=Команды!$AJ$2,TRUE,FALSE),IF(INDEX(Команды!$A$2:$AN$7500,MATCH(CG$3,Команды!$A$2:$A$7500,0),$E120+2)=Команды!$AJ$3,TRUE,FALSE),IF(INDEX(Команды!$A$2:$AN$7500,MATCH(CG$3,Команды!$A$2:$A$7500,0),$E120+2)=Команды!$AJ$4,TRUE,FALSE),IF(INDEX(Команды!$A$2:$AN$7500,MATCH(CG$3,Команды!$A$2:$A$7500,0),$E120+2)=Команды!$AJ$5,TRUE,FALSE),IF(INDEX(Команды!$A$2:$AN$7500,MATCH(CG$3,Команды!$A$2:$A$7500,0),$E120+2)=Команды!$AJ$6,TRUE,FALSE),IF(INDEX(Команды!$A$2:$AN$7500,MATCH(CG$3,Команды!$A$2:$A$7500,0),$E120+2)=Команды!$AJ$7,TRUE,FALSE),IF(INDEX(Команды!$A$2:$AN$7500,MATCH(CG$3,Команды!$A$2:$A$7500,0),$E120+2)=Команды!$AJ$8,TRUE,FALSE),IF(INDEX(Команды!$A$2:$AN$7500,MATCH(CG$3,Команды!$A$2:$A$7500,0),$E120+2)=Команды!$AJ$9,TRUE,FALSE),IF(INDEX(Команды!$A$2:$AN$7500,MATCH(CG$3,Команды!$A$2:$A$7500,0),$E120+2)=Команды!$AJ$10,TRUE,FALSE),IF(INDEX(Команды!$A$2:$AN$7500,MATCH(CG$3,Команды!$A$2:$A$7500,0),$E120+2)=Команды!$AJ$11,TRUE,FALSE),IF(INDEX(Команды!$A$2:$AN$7500,MATCH(CG$3,Команды!$A$2:$A$7500,0),$E120+2)=Команды!$AJ$12,TRUE,FALSE),IF(INDEX(Команды!$A$2:$AN$7500,MATCH(CG$3,Команды!$A$2:$A$7500,0),$E120+2)=Команды!$AJ$13,TRUE,FALSE),IF(INDEX(Команды!$A$2:$AN$7500,MATCH(CG$3,Команды!$A$2:$A$7500,0),$E120+2)=Команды!$AJ$14,TRUE,FALSE),IF(INDEX(Команды!$A$2:$AN$7500,MATCH(CG$3,Команды!$A$2:$A$7500,0),$E120+2)=Команды!$AJ$15,TRUE,FALSE),IF(INDEX(Команды!$A$2:$AN$7500,MATCH(CG$3,Команды!$A$2:$A$7500,0),$E120+2)=Команды!$AJ$16,TRUE,FALSE),IF(INDEX(Команды!$A$2:$AN$7500,MATCH(CG$3,Команды!$A$2:$A$7500,0),$E120+2)=Команды!$AJ$17,TRUE,FALSE),IF(INDEX(Команды!$A$2:$AN$7500,MATCH(CG$3,Команды!$A$2:$A$7500,0),$E120+2)=Команды!$AJ$18,TRUE,FALSE),IF(INDEX(Команды!$A$2:$AN$7500,MATCH(CG$3,Команды!$A$2:$A$7500,0),$E120+2)=Команды!$AJ$19,TRUE,FALSE)),INDEX(Команды!$AJ$2:$AL$19,MATCH(INDEX(Команды!$A$2:$AN$7500,MATCH(CG$3,Команды!$A$2:$A$7500,0),$E120+2),Команды!$AJ$2:$AJ$19,0),3),0)</f>
        <v>0</v>
      </c>
      <c r="CI120" s="342"/>
      <c r="CJ120" s="174">
        <f>IF(OR(IF(INDEX(Команды!$A$2:$AN$7500,MATCH(CJ$3,Команды!$A$2:$A$7500,0),$E120+2)=Команды!$AJ$2,TRUE,FALSE),IF(INDEX(Команды!$A$2:$AN$7500,MATCH(CJ$3,Команды!$A$2:$A$7500,0),$E120+2)=Команды!$AJ$3,TRUE,FALSE),IF(INDEX(Команды!$A$2:$AN$7500,MATCH(CJ$3,Команды!$A$2:$A$7500,0),$E120+2)=Команды!$AJ$4,TRUE,FALSE),IF(INDEX(Команды!$A$2:$AN$7500,MATCH(CJ$3,Команды!$A$2:$A$7500,0),$E120+2)=Команды!$AJ$5,TRUE,FALSE),IF(INDEX(Команды!$A$2:$AN$7500,MATCH(CJ$3,Команды!$A$2:$A$7500,0),$E120+2)=Команды!$AJ$6,TRUE,FALSE),IF(INDEX(Команды!$A$2:$AN$7500,MATCH(CJ$3,Команды!$A$2:$A$7500,0),$E120+2)=Команды!$AJ$7,TRUE,FALSE),IF(INDEX(Команды!$A$2:$AN$7500,MATCH(CJ$3,Команды!$A$2:$A$7500,0),$E120+2)=Команды!$AJ$8,TRUE,FALSE),IF(INDEX(Команды!$A$2:$AN$7500,MATCH(CJ$3,Команды!$A$2:$A$7500,0),$E120+2)=Команды!$AJ$9,TRUE,FALSE),IF(INDEX(Команды!$A$2:$AN$7500,MATCH(CJ$3,Команды!$A$2:$A$7500,0),$E120+2)=Команды!$AJ$10,TRUE,FALSE),IF(INDEX(Команды!$A$2:$AN$7500,MATCH(CJ$3,Команды!$A$2:$A$7500,0),$E120+2)=Команды!$AJ$11,TRUE,FALSE),IF(INDEX(Команды!$A$2:$AN$7500,MATCH(CJ$3,Команды!$A$2:$A$7500,0),$E120+2)=Команды!$AJ$12,TRUE,FALSE),IF(INDEX(Команды!$A$2:$AN$7500,MATCH(CJ$3,Команды!$A$2:$A$7500,0),$E120+2)=Команды!$AJ$13,TRUE,FALSE),IF(INDEX(Команды!$A$2:$AN$7500,MATCH(CJ$3,Команды!$A$2:$A$7500,0),$E120+2)=Команды!$AJ$14,TRUE,FALSE),IF(INDEX(Команды!$A$2:$AN$7500,MATCH(CJ$3,Команды!$A$2:$A$7500,0),$E120+2)=Команды!$AJ$15,TRUE,FALSE),IF(INDEX(Команды!$A$2:$AN$7500,MATCH(CJ$3,Команды!$A$2:$A$7500,0),$E120+2)=Команды!$AJ$16,TRUE,FALSE),,IF(INDEX(Команды!$A$2:$AN$7500,MATCH(CJ$3,Команды!$A$2:$A$7500,0),$E120+2)=Команды!$AJ$17,TRUE,FALSE),,IF(INDEX(Команды!$A$2:$AN$7500,MATCH(CJ$3,Команды!$A$2:$A$7500,0),$E120+2)=Команды!$AJ$18,TRUE,FALSE),,IF(INDEX(Команды!$A$2:$AN$7500,MATCH(CJ$3,Команды!$A$2:$A$7500,0),$E120+2)=Команды!$AJ$19,TRUE,FALSE)),INDEX(Команды!$AJ$2:$AK$19,MATCH(INDEX(Команды!$A$2:$AN$7500,MATCH(CJ$3,Команды!$A$2:$A$7500,0),$E120+2),Команды!$AJ$2:$AJ$19,0),2),0)</f>
        <v>0</v>
      </c>
      <c r="CK120" s="175">
        <f>IF(OR(IF(INDEX(Команды!$A$2:$AN$7500,MATCH(CJ$3,Команды!$A$2:$A$7500,0),$E120+2)=Команды!$AJ$2,TRUE,FALSE),IF(INDEX(Команды!$A$2:$AN$7500,MATCH(CJ$3,Команды!$A$2:$A$7500,0),$E120+2)=Команды!$AJ$3,TRUE,FALSE),IF(INDEX(Команды!$A$2:$AN$7500,MATCH(CJ$3,Команды!$A$2:$A$7500,0),$E120+2)=Команды!$AJ$4,TRUE,FALSE),IF(INDEX(Команды!$A$2:$AN$7500,MATCH(CJ$3,Команды!$A$2:$A$7500,0),$E120+2)=Команды!$AJ$5,TRUE,FALSE),IF(INDEX(Команды!$A$2:$AN$7500,MATCH(CJ$3,Команды!$A$2:$A$7500,0),$E120+2)=Команды!$AJ$6,TRUE,FALSE),IF(INDEX(Команды!$A$2:$AN$7500,MATCH(CJ$3,Команды!$A$2:$A$7500,0),$E120+2)=Команды!$AJ$7,TRUE,FALSE),IF(INDEX(Команды!$A$2:$AN$7500,MATCH(CJ$3,Команды!$A$2:$A$7500,0),$E120+2)=Команды!$AJ$8,TRUE,FALSE),IF(INDEX(Команды!$A$2:$AN$7500,MATCH(CJ$3,Команды!$A$2:$A$7500,0),$E120+2)=Команды!$AJ$9,TRUE,FALSE),IF(INDEX(Команды!$A$2:$AN$7500,MATCH(CJ$3,Команды!$A$2:$A$7500,0),$E120+2)=Команды!$AJ$10,TRUE,FALSE),IF(INDEX(Команды!$A$2:$AN$7500,MATCH(CJ$3,Команды!$A$2:$A$7500,0),$E120+2)=Команды!$AJ$11,TRUE,FALSE),IF(INDEX(Команды!$A$2:$AN$7500,MATCH(CJ$3,Команды!$A$2:$A$7500,0),$E120+2)=Команды!$AJ$12,TRUE,FALSE),IF(INDEX(Команды!$A$2:$AN$7500,MATCH(CJ$3,Команды!$A$2:$A$7500,0),$E120+2)=Команды!$AJ$13,TRUE,FALSE),IF(INDEX(Команды!$A$2:$AN$7500,MATCH(CJ$3,Команды!$A$2:$A$7500,0),$E120+2)=Команды!$AJ$14,TRUE,FALSE),IF(INDEX(Команды!$A$2:$AN$7500,MATCH(CJ$3,Команды!$A$2:$A$7500,0),$E120+2)=Команды!$AJ$15,TRUE,FALSE),IF(INDEX(Команды!$A$2:$AN$7500,MATCH(CJ$3,Команды!$A$2:$A$7500,0),$E120+2)=Команды!$AJ$16,TRUE,FALSE),IF(INDEX(Команды!$A$2:$AN$7500,MATCH(CJ$3,Команды!$A$2:$A$7500,0),$E120+2)=Команды!$AJ$17,TRUE,FALSE),IF(INDEX(Команды!$A$2:$AN$7500,MATCH(CJ$3,Команды!$A$2:$A$7500,0),$E120+2)=Команды!$AJ$18,TRUE,FALSE),IF(INDEX(Команды!$A$2:$AN$7500,MATCH(CJ$3,Команды!$A$2:$A$7500,0),$E120+2)=Команды!$AJ$19,TRUE,FALSE)),INDEX(Команды!$AJ$2:$AL$19,MATCH(INDEX(Команды!$A$2:$AN$7500,MATCH(CJ$3,Команды!$A$2:$A$7500,0),$E120+2),Команды!$AJ$2:$AJ$19,0),3),0)</f>
        <v>0</v>
      </c>
      <c r="CL120" s="342"/>
      <c r="CM120" s="174">
        <f>IF(OR(IF(INDEX(Команды!$A$2:$AN$7500,MATCH(CM$3,Команды!$A$2:$A$7500,0),$E120+2)=Команды!$AJ$2,TRUE,FALSE),IF(INDEX(Команды!$A$2:$AN$7500,MATCH(CM$3,Команды!$A$2:$A$7500,0),$E120+2)=Команды!$AJ$3,TRUE,FALSE),IF(INDEX(Команды!$A$2:$AN$7500,MATCH(CM$3,Команды!$A$2:$A$7500,0),$E120+2)=Команды!$AJ$4,TRUE,FALSE),IF(INDEX(Команды!$A$2:$AN$7500,MATCH(CM$3,Команды!$A$2:$A$7500,0),$E120+2)=Команды!$AJ$5,TRUE,FALSE),IF(INDEX(Команды!$A$2:$AN$7500,MATCH(CM$3,Команды!$A$2:$A$7500,0),$E120+2)=Команды!$AJ$6,TRUE,FALSE),IF(INDEX(Команды!$A$2:$AN$7500,MATCH(CM$3,Команды!$A$2:$A$7500,0),$E120+2)=Команды!$AJ$7,TRUE,FALSE),IF(INDEX(Команды!$A$2:$AN$7500,MATCH(CM$3,Команды!$A$2:$A$7500,0),$E120+2)=Команды!$AJ$8,TRUE,FALSE),IF(INDEX(Команды!$A$2:$AN$7500,MATCH(CM$3,Команды!$A$2:$A$7500,0),$E120+2)=Команды!$AJ$9,TRUE,FALSE),IF(INDEX(Команды!$A$2:$AN$7500,MATCH(CM$3,Команды!$A$2:$A$7500,0),$E120+2)=Команды!$AJ$10,TRUE,FALSE),IF(INDEX(Команды!$A$2:$AN$7500,MATCH(CM$3,Команды!$A$2:$A$7500,0),$E120+2)=Команды!$AJ$11,TRUE,FALSE),IF(INDEX(Команды!$A$2:$AN$7500,MATCH(CM$3,Команды!$A$2:$A$7500,0),$E120+2)=Команды!$AJ$12,TRUE,FALSE),IF(INDEX(Команды!$A$2:$AN$7500,MATCH(CM$3,Команды!$A$2:$A$7500,0),$E120+2)=Команды!$AJ$13,TRUE,FALSE),IF(INDEX(Команды!$A$2:$AN$7500,MATCH(CM$3,Команды!$A$2:$A$7500,0),$E120+2)=Команды!$AJ$14,TRUE,FALSE),IF(INDEX(Команды!$A$2:$AN$7500,MATCH(CM$3,Команды!$A$2:$A$7500,0),$E120+2)=Команды!$AJ$15,TRUE,FALSE),IF(INDEX(Команды!$A$2:$AN$7500,MATCH(CM$3,Команды!$A$2:$A$7500,0),$E120+2)=Команды!$AJ$16,TRUE,FALSE),,IF(INDEX(Команды!$A$2:$AN$7500,MATCH(CM$3,Команды!$A$2:$A$7500,0),$E120+2)=Команды!$AJ$17,TRUE,FALSE),,IF(INDEX(Команды!$A$2:$AN$7500,MATCH(CM$3,Команды!$A$2:$A$7500,0),$E120+2)=Команды!$AJ$18,TRUE,FALSE),,IF(INDEX(Команды!$A$2:$AN$7500,MATCH(CM$3,Команды!$A$2:$A$7500,0),$E120+2)=Команды!$AJ$19,TRUE,FALSE)),INDEX(Команды!$AJ$2:$AK$19,MATCH(INDEX(Команды!$A$2:$AN$7500,MATCH(CM$3,Команды!$A$2:$A$7500,0),$E120+2),Команды!$AJ$2:$AJ$19,0),2),0)</f>
        <v>0</v>
      </c>
      <c r="CN120" s="175">
        <f>IF(OR(IF(INDEX(Команды!$A$2:$AN$7500,MATCH(CM$3,Команды!$A$2:$A$7500,0),$E120+2)=Команды!$AJ$2,TRUE,FALSE),IF(INDEX(Команды!$A$2:$AN$7500,MATCH(CM$3,Команды!$A$2:$A$7500,0),$E120+2)=Команды!$AJ$3,TRUE,FALSE),IF(INDEX(Команды!$A$2:$AN$7500,MATCH(CM$3,Команды!$A$2:$A$7500,0),$E120+2)=Команды!$AJ$4,TRUE,FALSE),IF(INDEX(Команды!$A$2:$AN$7500,MATCH(CM$3,Команды!$A$2:$A$7500,0),$E120+2)=Команды!$AJ$5,TRUE,FALSE),IF(INDEX(Команды!$A$2:$AN$7500,MATCH(CM$3,Команды!$A$2:$A$7500,0),$E120+2)=Команды!$AJ$6,TRUE,FALSE),IF(INDEX(Команды!$A$2:$AN$7500,MATCH(CM$3,Команды!$A$2:$A$7500,0),$E120+2)=Команды!$AJ$7,TRUE,FALSE),IF(INDEX(Команды!$A$2:$AN$7500,MATCH(CM$3,Команды!$A$2:$A$7500,0),$E120+2)=Команды!$AJ$8,TRUE,FALSE),IF(INDEX(Команды!$A$2:$AN$7500,MATCH(CM$3,Команды!$A$2:$A$7500,0),$E120+2)=Команды!$AJ$9,TRUE,FALSE),IF(INDEX(Команды!$A$2:$AN$7500,MATCH(CM$3,Команды!$A$2:$A$7500,0),$E120+2)=Команды!$AJ$10,TRUE,FALSE),IF(INDEX(Команды!$A$2:$AN$7500,MATCH(CM$3,Команды!$A$2:$A$7500,0),$E120+2)=Команды!$AJ$11,TRUE,FALSE),IF(INDEX(Команды!$A$2:$AN$7500,MATCH(CM$3,Команды!$A$2:$A$7500,0),$E120+2)=Команды!$AJ$12,TRUE,FALSE),IF(INDEX(Команды!$A$2:$AN$7500,MATCH(CM$3,Команды!$A$2:$A$7500,0),$E120+2)=Команды!$AJ$13,TRUE,FALSE),IF(INDEX(Команды!$A$2:$AN$7500,MATCH(CM$3,Команды!$A$2:$A$7500,0),$E120+2)=Команды!$AJ$14,TRUE,FALSE),IF(INDEX(Команды!$A$2:$AN$7500,MATCH(CM$3,Команды!$A$2:$A$7500,0),$E120+2)=Команды!$AJ$15,TRUE,FALSE),IF(INDEX(Команды!$A$2:$AN$7500,MATCH(CM$3,Команды!$A$2:$A$7500,0),$E120+2)=Команды!$AJ$16,TRUE,FALSE),IF(INDEX(Команды!$A$2:$AN$7500,MATCH(CM$3,Команды!$A$2:$A$7500,0),$E120+2)=Команды!$AJ$17,TRUE,FALSE),IF(INDEX(Команды!$A$2:$AN$7500,MATCH(CM$3,Команды!$A$2:$A$7500,0),$E120+2)=Команды!$AJ$18,TRUE,FALSE),IF(INDEX(Команды!$A$2:$AN$7500,MATCH(CM$3,Команды!$A$2:$A$7500,0),$E120+2)=Команды!$AJ$19,TRUE,FALSE)),INDEX(Команды!$AJ$2:$AL$19,MATCH(INDEX(Команды!$A$2:$AN$7500,MATCH(CM$3,Команды!$A$2:$A$7500,0),$E120+2),Команды!$AJ$2:$AJ$19,0),3),0)</f>
        <v>0</v>
      </c>
      <c r="CO120" s="342"/>
      <c r="CP120" s="174">
        <f>IF(OR(IF(INDEX(Команды!$A$2:$AN$7500,MATCH(CP$3,Команды!$A$2:$A$7500,0),$E120+2)=Команды!$AJ$2,TRUE,FALSE),IF(INDEX(Команды!$A$2:$AN$7500,MATCH(CP$3,Команды!$A$2:$A$7500,0),$E120+2)=Команды!$AJ$3,TRUE,FALSE),IF(INDEX(Команды!$A$2:$AN$7500,MATCH(CP$3,Команды!$A$2:$A$7500,0),$E120+2)=Команды!$AJ$4,TRUE,FALSE),IF(INDEX(Команды!$A$2:$AN$7500,MATCH(CP$3,Команды!$A$2:$A$7500,0),$E120+2)=Команды!$AJ$5,TRUE,FALSE),IF(INDEX(Команды!$A$2:$AN$7500,MATCH(CP$3,Команды!$A$2:$A$7500,0),$E120+2)=Команды!$AJ$6,TRUE,FALSE),IF(INDEX(Команды!$A$2:$AN$7500,MATCH(CP$3,Команды!$A$2:$A$7500,0),$E120+2)=Команды!$AJ$7,TRUE,FALSE),IF(INDEX(Команды!$A$2:$AN$7500,MATCH(CP$3,Команды!$A$2:$A$7500,0),$E120+2)=Команды!$AJ$8,TRUE,FALSE),IF(INDEX(Команды!$A$2:$AN$7500,MATCH(CP$3,Команды!$A$2:$A$7500,0),$E120+2)=Команды!$AJ$9,TRUE,FALSE),IF(INDEX(Команды!$A$2:$AN$7500,MATCH(CP$3,Команды!$A$2:$A$7500,0),$E120+2)=Команды!$AJ$10,TRUE,FALSE),IF(INDEX(Команды!$A$2:$AN$7500,MATCH(CP$3,Команды!$A$2:$A$7500,0),$E120+2)=Команды!$AJ$11,TRUE,FALSE),IF(INDEX(Команды!$A$2:$AN$7500,MATCH(CP$3,Команды!$A$2:$A$7500,0),$E120+2)=Команды!$AJ$12,TRUE,FALSE),IF(INDEX(Команды!$A$2:$AN$7500,MATCH(CP$3,Команды!$A$2:$A$7500,0),$E120+2)=Команды!$AJ$13,TRUE,FALSE),IF(INDEX(Команды!$A$2:$AN$7500,MATCH(CP$3,Команды!$A$2:$A$7500,0),$E120+2)=Команды!$AJ$14,TRUE,FALSE),IF(INDEX(Команды!$A$2:$AN$7500,MATCH(CP$3,Команды!$A$2:$A$7500,0),$E120+2)=Команды!$AJ$15,TRUE,FALSE),IF(INDEX(Команды!$A$2:$AN$7500,MATCH(CP$3,Команды!$A$2:$A$7500,0),$E120+2)=Команды!$AJ$16,TRUE,FALSE),,IF(INDEX(Команды!$A$2:$AN$7500,MATCH(CP$3,Команды!$A$2:$A$7500,0),$E120+2)=Команды!$AJ$17,TRUE,FALSE),,IF(INDEX(Команды!$A$2:$AN$7500,MATCH(CP$3,Команды!$A$2:$A$7500,0),$E120+2)=Команды!$AJ$18,TRUE,FALSE),,IF(INDEX(Команды!$A$2:$AN$7500,MATCH(CP$3,Команды!$A$2:$A$7500,0),$E120+2)=Команды!$AJ$19,TRUE,FALSE)),INDEX(Команды!$AJ$2:$AK$19,MATCH(INDEX(Команды!$A$2:$AN$7500,MATCH(CP$3,Команды!$A$2:$A$7500,0),$E120+2),Команды!$AJ$2:$AJ$19,0),2),0)</f>
        <v>0</v>
      </c>
      <c r="CQ120" s="175">
        <f>IF(OR(IF(INDEX(Команды!$A$2:$AN$7500,MATCH(CP$3,Команды!$A$2:$A$7500,0),$E120+2)=Команды!$AJ$2,TRUE,FALSE),IF(INDEX(Команды!$A$2:$AN$7500,MATCH(CP$3,Команды!$A$2:$A$7500,0),$E120+2)=Команды!$AJ$3,TRUE,FALSE),IF(INDEX(Команды!$A$2:$AN$7500,MATCH(CP$3,Команды!$A$2:$A$7500,0),$E120+2)=Команды!$AJ$4,TRUE,FALSE),IF(INDEX(Команды!$A$2:$AN$7500,MATCH(CP$3,Команды!$A$2:$A$7500,0),$E120+2)=Команды!$AJ$5,TRUE,FALSE),IF(INDEX(Команды!$A$2:$AN$7500,MATCH(CP$3,Команды!$A$2:$A$7500,0),$E120+2)=Команды!$AJ$6,TRUE,FALSE),IF(INDEX(Команды!$A$2:$AN$7500,MATCH(CP$3,Команды!$A$2:$A$7500,0),$E120+2)=Команды!$AJ$7,TRUE,FALSE),IF(INDEX(Команды!$A$2:$AN$7500,MATCH(CP$3,Команды!$A$2:$A$7500,0),$E120+2)=Команды!$AJ$8,TRUE,FALSE),IF(INDEX(Команды!$A$2:$AN$7500,MATCH(CP$3,Команды!$A$2:$A$7500,0),$E120+2)=Команды!$AJ$9,TRUE,FALSE),IF(INDEX(Команды!$A$2:$AN$7500,MATCH(CP$3,Команды!$A$2:$A$7500,0),$E120+2)=Команды!$AJ$10,TRUE,FALSE),IF(INDEX(Команды!$A$2:$AN$7500,MATCH(CP$3,Команды!$A$2:$A$7500,0),$E120+2)=Команды!$AJ$11,TRUE,FALSE),IF(INDEX(Команды!$A$2:$AN$7500,MATCH(CP$3,Команды!$A$2:$A$7500,0),$E120+2)=Команды!$AJ$12,TRUE,FALSE),IF(INDEX(Команды!$A$2:$AN$7500,MATCH(CP$3,Команды!$A$2:$A$7500,0),$E120+2)=Команды!$AJ$13,TRUE,FALSE),IF(INDEX(Команды!$A$2:$AN$7500,MATCH(CP$3,Команды!$A$2:$A$7500,0),$E120+2)=Команды!$AJ$14,TRUE,FALSE),IF(INDEX(Команды!$A$2:$AN$7500,MATCH(CP$3,Команды!$A$2:$A$7500,0),$E120+2)=Команды!$AJ$15,TRUE,FALSE),IF(INDEX(Команды!$A$2:$AN$7500,MATCH(CP$3,Команды!$A$2:$A$7500,0),$E120+2)=Команды!$AJ$16,TRUE,FALSE),IF(INDEX(Команды!$A$2:$AN$7500,MATCH(CP$3,Команды!$A$2:$A$7500,0),$E120+2)=Команды!$AJ$17,TRUE,FALSE),IF(INDEX(Команды!$A$2:$AN$7500,MATCH(CP$3,Команды!$A$2:$A$7500,0),$E120+2)=Команды!$AJ$18,TRUE,FALSE),IF(INDEX(Команды!$A$2:$AN$7500,MATCH(CP$3,Команды!$A$2:$A$7500,0),$E120+2)=Команды!$AJ$19,TRUE,FALSE)),INDEX(Команды!$AJ$2:$AL$19,MATCH(INDEX(Команды!$A$2:$AN$7500,MATCH(CP$3,Команды!$A$2:$A$7500,0),$E120+2),Команды!$AJ$2:$AJ$19,0),3),0)</f>
        <v>0</v>
      </c>
      <c r="CR120" s="342"/>
      <c r="CS120" s="174">
        <f>IF(OR(IF(INDEX(Команды!$A$2:$AN$7500,MATCH(CS$3,Команды!$A$2:$A$7500,0),$E120+2)=Команды!$AJ$2,TRUE,FALSE),IF(INDEX(Команды!$A$2:$AN$7500,MATCH(CS$3,Команды!$A$2:$A$7500,0),$E120+2)=Команды!$AJ$3,TRUE,FALSE),IF(INDEX(Команды!$A$2:$AN$7500,MATCH(CS$3,Команды!$A$2:$A$7500,0),$E120+2)=Команды!$AJ$4,TRUE,FALSE),IF(INDEX(Команды!$A$2:$AN$7500,MATCH(CS$3,Команды!$A$2:$A$7500,0),$E120+2)=Команды!$AJ$5,TRUE,FALSE),IF(INDEX(Команды!$A$2:$AN$7500,MATCH(CS$3,Команды!$A$2:$A$7500,0),$E120+2)=Команды!$AJ$6,TRUE,FALSE),IF(INDEX(Команды!$A$2:$AN$7500,MATCH(CS$3,Команды!$A$2:$A$7500,0),$E120+2)=Команды!$AJ$7,TRUE,FALSE),IF(INDEX(Команды!$A$2:$AN$7500,MATCH(CS$3,Команды!$A$2:$A$7500,0),$E120+2)=Команды!$AJ$8,TRUE,FALSE),IF(INDEX(Команды!$A$2:$AN$7500,MATCH(CS$3,Команды!$A$2:$A$7500,0),$E120+2)=Команды!$AJ$9,TRUE,FALSE),IF(INDEX(Команды!$A$2:$AN$7500,MATCH(CS$3,Команды!$A$2:$A$7500,0),$E120+2)=Команды!$AJ$10,TRUE,FALSE),IF(INDEX(Команды!$A$2:$AN$7500,MATCH(CS$3,Команды!$A$2:$A$7500,0),$E120+2)=Команды!$AJ$11,TRUE,FALSE),IF(INDEX(Команды!$A$2:$AN$7500,MATCH(CS$3,Команды!$A$2:$A$7500,0),$E120+2)=Команды!$AJ$12,TRUE,FALSE),IF(INDEX(Команды!$A$2:$AN$7500,MATCH(CS$3,Команды!$A$2:$A$7500,0),$E120+2)=Команды!$AJ$13,TRUE,FALSE),IF(INDEX(Команды!$A$2:$AN$7500,MATCH(CS$3,Команды!$A$2:$A$7500,0),$E120+2)=Команды!$AJ$14,TRUE,FALSE),IF(INDEX(Команды!$A$2:$AN$7500,MATCH(CS$3,Команды!$A$2:$A$7500,0),$E120+2)=Команды!$AJ$15,TRUE,FALSE),IF(INDEX(Команды!$A$2:$AN$7500,MATCH(CS$3,Команды!$A$2:$A$7500,0),$E120+2)=Команды!$AJ$16,TRUE,FALSE),,IF(INDEX(Команды!$A$2:$AN$7500,MATCH(CS$3,Команды!$A$2:$A$7500,0),$E120+2)=Команды!$AJ$17,TRUE,FALSE),,IF(INDEX(Команды!$A$2:$AN$7500,MATCH(CS$3,Команды!$A$2:$A$7500,0),$E120+2)=Команды!$AJ$18,TRUE,FALSE),,IF(INDEX(Команды!$A$2:$AN$7500,MATCH(CS$3,Команды!$A$2:$A$7500,0),$E120+2)=Команды!$AJ$19,TRUE,FALSE)),INDEX(Команды!$AJ$2:$AK$19,MATCH(INDEX(Команды!$A$2:$AN$7500,MATCH(CS$3,Команды!$A$2:$A$7500,0),$E120+2),Команды!$AJ$2:$AJ$19,0),2),0)</f>
        <v>0</v>
      </c>
      <c r="CT120" s="175">
        <f>IF(OR(IF(INDEX(Команды!$A$2:$AN$7500,MATCH(CS$3,Команды!$A$2:$A$7500,0),$E120+2)=Команды!$AJ$2,TRUE,FALSE),IF(INDEX(Команды!$A$2:$AN$7500,MATCH(CS$3,Команды!$A$2:$A$7500,0),$E120+2)=Команды!$AJ$3,TRUE,FALSE),IF(INDEX(Команды!$A$2:$AN$7500,MATCH(CS$3,Команды!$A$2:$A$7500,0),$E120+2)=Команды!$AJ$4,TRUE,FALSE),IF(INDEX(Команды!$A$2:$AN$7500,MATCH(CS$3,Команды!$A$2:$A$7500,0),$E120+2)=Команды!$AJ$5,TRUE,FALSE),IF(INDEX(Команды!$A$2:$AN$7500,MATCH(CS$3,Команды!$A$2:$A$7500,0),$E120+2)=Команды!$AJ$6,TRUE,FALSE),IF(INDEX(Команды!$A$2:$AN$7500,MATCH(CS$3,Команды!$A$2:$A$7500,0),$E120+2)=Команды!$AJ$7,TRUE,FALSE),IF(INDEX(Команды!$A$2:$AN$7500,MATCH(CS$3,Команды!$A$2:$A$7500,0),$E120+2)=Команды!$AJ$8,TRUE,FALSE),IF(INDEX(Команды!$A$2:$AN$7500,MATCH(CS$3,Команды!$A$2:$A$7500,0),$E120+2)=Команды!$AJ$9,TRUE,FALSE),IF(INDEX(Команды!$A$2:$AN$7500,MATCH(CS$3,Команды!$A$2:$A$7500,0),$E120+2)=Команды!$AJ$10,TRUE,FALSE),IF(INDEX(Команды!$A$2:$AN$7500,MATCH(CS$3,Команды!$A$2:$A$7500,0),$E120+2)=Команды!$AJ$11,TRUE,FALSE),IF(INDEX(Команды!$A$2:$AN$7500,MATCH(CS$3,Команды!$A$2:$A$7500,0),$E120+2)=Команды!$AJ$12,TRUE,FALSE),IF(INDEX(Команды!$A$2:$AN$7500,MATCH(CS$3,Команды!$A$2:$A$7500,0),$E120+2)=Команды!$AJ$13,TRUE,FALSE),IF(INDEX(Команды!$A$2:$AN$7500,MATCH(CS$3,Команды!$A$2:$A$7500,0),$E120+2)=Команды!$AJ$14,TRUE,FALSE),IF(INDEX(Команды!$A$2:$AN$7500,MATCH(CS$3,Команды!$A$2:$A$7500,0),$E120+2)=Команды!$AJ$15,TRUE,FALSE),IF(INDEX(Команды!$A$2:$AN$7500,MATCH(CS$3,Команды!$A$2:$A$7500,0),$E120+2)=Команды!$AJ$16,TRUE,FALSE),IF(INDEX(Команды!$A$2:$AN$7500,MATCH(CS$3,Команды!$A$2:$A$7500,0),$E120+2)=Команды!$AJ$17,TRUE,FALSE),IF(INDEX(Команды!$A$2:$AN$7500,MATCH(CS$3,Команды!$A$2:$A$7500,0),$E120+2)=Команды!$AJ$18,TRUE,FALSE),IF(INDEX(Команды!$A$2:$AN$7500,MATCH(CS$3,Команды!$A$2:$A$7500,0),$E120+2)=Команды!$AJ$19,TRUE,FALSE)),INDEX(Команды!$AJ$2:$AL$19,MATCH(INDEX(Команды!$A$2:$AN$7500,MATCH(CS$3,Команды!$A$2:$A$7500,0),$E120+2),Команды!$AJ$2:$AJ$19,0),3),0)</f>
        <v>0</v>
      </c>
      <c r="CU120" s="342"/>
    </row>
    <row r="121" spans="1:99" s="2" customFormat="1" ht="21.95" customHeight="1" x14ac:dyDescent="0.3">
      <c r="A121" s="251">
        <v>116</v>
      </c>
      <c r="B121" s="2" t="e">
        <f>VLOOKUP(A121,'Список КК'!A:F,6,TRUE)</f>
        <v>#N/A</v>
      </c>
      <c r="C121" s="4">
        <f>VLOOKUP(A121,'Список КК'!A:B,2,TRUE)</f>
        <v>0</v>
      </c>
      <c r="D121" s="203">
        <f>VLOOKUP(A121,'Список КК'!A:D,4,TRUE)</f>
        <v>0</v>
      </c>
      <c r="E121" s="4">
        <f>VLOOKUP(A121,'Список КК'!A:C,3,TRUE)</f>
        <v>0</v>
      </c>
      <c r="F121" s="220">
        <f>VLOOKUP(A121,'Список КК'!A:E,5,TRUE)</f>
        <v>0</v>
      </c>
      <c r="G121" s="174">
        <f>IF(OR(IF(INDEX(Команды!$A$2:$AN$7500,MATCH(G$3,Команды!$A$2:$A$7500,0),$E121+2)=Команды!$AJ$2,TRUE,FALSE),IF(INDEX(Команды!$A$2:$AN$7500,MATCH(G$3,Команды!$A$2:$A$7500,0),$E121+2)=Команды!$AJ$3,TRUE,FALSE),IF(INDEX(Команды!$A$2:$AN$7500,MATCH(G$3,Команды!$A$2:$A$7500,0),$E121+2)=Команды!$AJ$4,TRUE,FALSE),IF(INDEX(Команды!$A$2:$AN$7500,MATCH(G$3,Команды!$A$2:$A$7500,0),$E121+2)=Команды!$AJ$5,TRUE,FALSE),IF(INDEX(Команды!$A$2:$AN$7500,MATCH(G$3,Команды!$A$2:$A$7500,0),$E121+2)=Команды!$AJ$6,TRUE,FALSE),IF(INDEX(Команды!$A$2:$AN$7500,MATCH(G$3,Команды!$A$2:$A$7500,0),$E121+2)=Команды!$AJ$7,TRUE,FALSE),IF(INDEX(Команды!$A$2:$AN$7500,MATCH(G$3,Команды!$A$2:$A$7500,0),$E121+2)=Команды!$AJ$8,TRUE,FALSE),IF(INDEX(Команды!$A$2:$AN$7500,MATCH(G$3,Команды!$A$2:$A$7500,0),$E121+2)=Команды!$AJ$9,TRUE,FALSE),IF(INDEX(Команды!$A$2:$AN$7500,MATCH(G$3,Команды!$A$2:$A$7500,0),$E121+2)=Команды!$AJ$10,TRUE,FALSE),IF(INDEX(Команды!$A$2:$AN$7500,MATCH(G$3,Команды!$A$2:$A$7500,0),$E121+2)=Команды!$AJ$11,TRUE,FALSE),IF(INDEX(Команды!$A$2:$AN$7500,MATCH(G$3,Команды!$A$2:$A$7500,0),$E121+2)=Команды!$AJ$12,TRUE,FALSE),IF(INDEX(Команды!$A$2:$AN$7500,MATCH(G$3,Команды!$A$2:$A$7500,0),$E121+2)=Команды!$AJ$13,TRUE,FALSE),IF(INDEX(Команды!$A$2:$AN$7500,MATCH(G$3,Команды!$A$2:$A$7500,0),$E121+2)=Команды!$AJ$14,TRUE,FALSE),IF(INDEX(Команды!$A$2:$AN$7500,MATCH(G$3,Команды!$A$2:$A$7500,0),$E121+2)=Команды!$AJ$15,TRUE,FALSE),IF(INDEX(Команды!$A$2:$AN$7500,MATCH(G$3,Команды!$A$2:$A$7500,0),$E121+2)=Команды!$AJ$16,TRUE,FALSE),,IF(INDEX(Команды!$A$2:$AN$7500,MATCH(G$3,Команды!$A$2:$A$7500,0),$E121+2)=Команды!$AJ$17,TRUE,FALSE),,IF(INDEX(Команды!$A$2:$AN$7500,MATCH(G$3,Команды!$A$2:$A$7500,0),$E121+2)=Команды!$AJ$18,TRUE,FALSE),,IF(INDEX(Команды!$A$2:$AN$7500,MATCH(G$3,Команды!$A$2:$A$7500,0),$E121+2)=Команды!$AJ$19,TRUE,FALSE)),INDEX(Команды!$AJ$2:$AK$19,MATCH(INDEX(Команды!$A$2:$AN$7500,MATCH(G$3,Команды!$A$2:$A$7500,0),$E121+2),Команды!$AJ$2:$AJ$19,0),2),0)</f>
        <v>0</v>
      </c>
      <c r="H121" s="175">
        <f>IF(OR(IF(INDEX(Команды!$A$2:$AN$7500,MATCH(G$3,Команды!$A$2:$A$7500,0),$E121+2)=Команды!$AJ$2,TRUE,FALSE),IF(INDEX(Команды!$A$2:$AN$7500,MATCH(G$3,Команды!$A$2:$A$7500,0),$E121+2)=Команды!$AJ$3,TRUE,FALSE),IF(INDEX(Команды!$A$2:$AN$7500,MATCH(G$3,Команды!$A$2:$A$7500,0),$E121+2)=Команды!$AJ$4,TRUE,FALSE),IF(INDEX(Команды!$A$2:$AN$7500,MATCH(G$3,Команды!$A$2:$A$7500,0),$E121+2)=Команды!$AJ$5,TRUE,FALSE),IF(INDEX(Команды!$A$2:$AN$7500,MATCH(G$3,Команды!$A$2:$A$7500,0),$E121+2)=Команды!$AJ$6,TRUE,FALSE),IF(INDEX(Команды!$A$2:$AN$7500,MATCH(G$3,Команды!$A$2:$A$7500,0),$E121+2)=Команды!$AJ$7,TRUE,FALSE),IF(INDEX(Команды!$A$2:$AN$7500,MATCH(G$3,Команды!$A$2:$A$7500,0),$E121+2)=Команды!$AJ$8,TRUE,FALSE),IF(INDEX(Команды!$A$2:$AN$7500,MATCH(G$3,Команды!$A$2:$A$7500,0),$E121+2)=Команды!$AJ$9,TRUE,FALSE),IF(INDEX(Команды!$A$2:$AN$7500,MATCH(G$3,Команды!$A$2:$A$7500,0),$E121+2)=Команды!$AJ$10,TRUE,FALSE),IF(INDEX(Команды!$A$2:$AN$7500,MATCH(G$3,Команды!$A$2:$A$7500,0),$E121+2)=Команды!$AJ$11,TRUE,FALSE),IF(INDEX(Команды!$A$2:$AN$7500,MATCH(G$3,Команды!$A$2:$A$7500,0),$E121+2)=Команды!$AJ$12,TRUE,FALSE),IF(INDEX(Команды!$A$2:$AN$7500,MATCH(G$3,Команды!$A$2:$A$7500,0),$E121+2)=Команды!$AJ$13,TRUE,FALSE),IF(INDEX(Команды!$A$2:$AN$7500,MATCH(G$3,Команды!$A$2:$A$7500,0),$E121+2)=Команды!$AJ$14,TRUE,FALSE),IF(INDEX(Команды!$A$2:$AN$7500,MATCH(G$3,Команды!$A$2:$A$7500,0),$E121+2)=Команды!$AJ$15,TRUE,FALSE),IF(INDEX(Команды!$A$2:$AN$7500,MATCH(G$3,Команды!$A$2:$A$7500,0),$E121+2)=Команды!$AJ$16,TRUE,FALSE),IF(INDEX(Команды!$A$2:$AN$7500,MATCH(G$3,Команды!$A$2:$A$7500,0),$E121+2)=Команды!$AJ$17,TRUE,FALSE),IF(INDEX(Команды!$A$2:$AN$7500,MATCH(G$3,Команды!$A$2:$A$7500,0),$E121+2)=Команды!$AJ$18,TRUE,FALSE),IF(INDEX(Команды!$A$2:$AN$7500,MATCH(G$3,Команды!$A$2:$A$7500,0),$E121+2)=Команды!$AJ$19,TRUE,FALSE)),INDEX(Команды!$AJ$2:$AL$19,MATCH(INDEX(Команды!$A$2:$AN$7500,MATCH(G$3,Команды!$A$2:$A$7500,0),$E121+2),Команды!$AJ$2:$AJ$19,0),3),0)</f>
        <v>0</v>
      </c>
      <c r="I121" s="342"/>
      <c r="J121" s="174">
        <f>IF(OR(IF(INDEX(Команды!$A$2:$AN$7500,MATCH(J$3,Команды!$A$2:$A$7500,0),$E121+2)=Команды!$AJ$2,TRUE,FALSE),IF(INDEX(Команды!$A$2:$AN$7500,MATCH(J$3,Команды!$A$2:$A$7500,0),$E121+2)=Команды!$AJ$3,TRUE,FALSE),IF(INDEX(Команды!$A$2:$AN$7500,MATCH(J$3,Команды!$A$2:$A$7500,0),$E121+2)=Команды!$AJ$4,TRUE,FALSE),IF(INDEX(Команды!$A$2:$AN$7500,MATCH(J$3,Команды!$A$2:$A$7500,0),$E121+2)=Команды!$AJ$5,TRUE,FALSE),IF(INDEX(Команды!$A$2:$AN$7500,MATCH(J$3,Команды!$A$2:$A$7500,0),$E121+2)=Команды!$AJ$6,TRUE,FALSE),IF(INDEX(Команды!$A$2:$AN$7500,MATCH(J$3,Команды!$A$2:$A$7500,0),$E121+2)=Команды!$AJ$7,TRUE,FALSE),IF(INDEX(Команды!$A$2:$AN$7500,MATCH(J$3,Команды!$A$2:$A$7500,0),$E121+2)=Команды!$AJ$8,TRUE,FALSE),IF(INDEX(Команды!$A$2:$AN$7500,MATCH(J$3,Команды!$A$2:$A$7500,0),$E121+2)=Команды!$AJ$9,TRUE,FALSE),IF(INDEX(Команды!$A$2:$AN$7500,MATCH(J$3,Команды!$A$2:$A$7500,0),$E121+2)=Команды!$AJ$10,TRUE,FALSE),IF(INDEX(Команды!$A$2:$AN$7500,MATCH(J$3,Команды!$A$2:$A$7500,0),$E121+2)=Команды!$AJ$11,TRUE,FALSE),IF(INDEX(Команды!$A$2:$AN$7500,MATCH(J$3,Команды!$A$2:$A$7500,0),$E121+2)=Команды!$AJ$12,TRUE,FALSE),IF(INDEX(Команды!$A$2:$AN$7500,MATCH(J$3,Команды!$A$2:$A$7500,0),$E121+2)=Команды!$AJ$13,TRUE,FALSE),IF(INDEX(Команды!$A$2:$AN$7500,MATCH(J$3,Команды!$A$2:$A$7500,0),$E121+2)=Команды!$AJ$14,TRUE,FALSE),IF(INDEX(Команды!$A$2:$AN$7500,MATCH(J$3,Команды!$A$2:$A$7500,0),$E121+2)=Команды!$AJ$15,TRUE,FALSE),IF(INDEX(Команды!$A$2:$AN$7500,MATCH(J$3,Команды!$A$2:$A$7500,0),$E121+2)=Команды!$AJ$16,TRUE,FALSE),,IF(INDEX(Команды!$A$2:$AN$7500,MATCH(J$3,Команды!$A$2:$A$7500,0),$E121+2)=Команды!$AJ$17,TRUE,FALSE),,IF(INDEX(Команды!$A$2:$AN$7500,MATCH(J$3,Команды!$A$2:$A$7500,0),$E121+2)=Команды!$AJ$18,TRUE,FALSE),,IF(INDEX(Команды!$A$2:$AN$7500,MATCH(J$3,Команды!$A$2:$A$7500,0),$E121+2)=Команды!$AJ$19,TRUE,FALSE)),INDEX(Команды!$AJ$2:$AK$19,MATCH(INDEX(Команды!$A$2:$AN$7500,MATCH(J$3,Команды!$A$2:$A$7500,0),$E121+2),Команды!$AJ$2:$AJ$19,0),2),0)</f>
        <v>0</v>
      </c>
      <c r="K121" s="175">
        <f>IF(OR(IF(INDEX(Команды!$A$2:$AN$7500,MATCH(J$3,Команды!$A$2:$A$7500,0),$E121+2)=Команды!$AJ$2,TRUE,FALSE),IF(INDEX(Команды!$A$2:$AN$7500,MATCH(J$3,Команды!$A$2:$A$7500,0),$E121+2)=Команды!$AJ$3,TRUE,FALSE),IF(INDEX(Команды!$A$2:$AN$7500,MATCH(J$3,Команды!$A$2:$A$7500,0),$E121+2)=Команды!$AJ$4,TRUE,FALSE),IF(INDEX(Команды!$A$2:$AN$7500,MATCH(J$3,Команды!$A$2:$A$7500,0),$E121+2)=Команды!$AJ$5,TRUE,FALSE),IF(INDEX(Команды!$A$2:$AN$7500,MATCH(J$3,Команды!$A$2:$A$7500,0),$E121+2)=Команды!$AJ$6,TRUE,FALSE),IF(INDEX(Команды!$A$2:$AN$7500,MATCH(J$3,Команды!$A$2:$A$7500,0),$E121+2)=Команды!$AJ$7,TRUE,FALSE),IF(INDEX(Команды!$A$2:$AN$7500,MATCH(J$3,Команды!$A$2:$A$7500,0),$E121+2)=Команды!$AJ$8,TRUE,FALSE),IF(INDEX(Команды!$A$2:$AN$7500,MATCH(J$3,Команды!$A$2:$A$7500,0),$E121+2)=Команды!$AJ$9,TRUE,FALSE),IF(INDEX(Команды!$A$2:$AN$7500,MATCH(J$3,Команды!$A$2:$A$7500,0),$E121+2)=Команды!$AJ$10,TRUE,FALSE),IF(INDEX(Команды!$A$2:$AN$7500,MATCH(J$3,Команды!$A$2:$A$7500,0),$E121+2)=Команды!$AJ$11,TRUE,FALSE),IF(INDEX(Команды!$A$2:$AN$7500,MATCH(J$3,Команды!$A$2:$A$7500,0),$E121+2)=Команды!$AJ$12,TRUE,FALSE),IF(INDEX(Команды!$A$2:$AN$7500,MATCH(J$3,Команды!$A$2:$A$7500,0),$E121+2)=Команды!$AJ$13,TRUE,FALSE),IF(INDEX(Команды!$A$2:$AN$7500,MATCH(J$3,Команды!$A$2:$A$7500,0),$E121+2)=Команды!$AJ$14,TRUE,FALSE),IF(INDEX(Команды!$A$2:$AN$7500,MATCH(J$3,Команды!$A$2:$A$7500,0),$E121+2)=Команды!$AJ$15,TRUE,FALSE),IF(INDEX(Команды!$A$2:$AN$7500,MATCH(J$3,Команды!$A$2:$A$7500,0),$E121+2)=Команды!$AJ$16,TRUE,FALSE),IF(INDEX(Команды!$A$2:$AN$7500,MATCH(J$3,Команды!$A$2:$A$7500,0),$E121+2)=Команды!$AJ$17,TRUE,FALSE),IF(INDEX(Команды!$A$2:$AN$7500,MATCH(J$3,Команды!$A$2:$A$7500,0),$E121+2)=Команды!$AJ$18,TRUE,FALSE),IF(INDEX(Команды!$A$2:$AN$7500,MATCH(J$3,Команды!$A$2:$A$7500,0),$E121+2)=Команды!$AJ$19,TRUE,FALSE)),INDEX(Команды!$AJ$2:$AL$19,MATCH(INDEX(Команды!$A$2:$AN$7500,MATCH(J$3,Команды!$A$2:$A$7500,0),$E121+2),Команды!$AJ$2:$AJ$19,0),3),0)</f>
        <v>0</v>
      </c>
      <c r="L121" s="342"/>
      <c r="M121" s="174">
        <f>IF(OR(IF(INDEX(Команды!$A$2:$AN$7500,MATCH(M$3,Команды!$A$2:$A$7500,0),$E121+2)=Команды!$AJ$2,TRUE,FALSE),IF(INDEX(Команды!$A$2:$AN$7500,MATCH(M$3,Команды!$A$2:$A$7500,0),$E121+2)=Команды!$AJ$3,TRUE,FALSE),IF(INDEX(Команды!$A$2:$AN$7500,MATCH(M$3,Команды!$A$2:$A$7500,0),$E121+2)=Команды!$AJ$4,TRUE,FALSE),IF(INDEX(Команды!$A$2:$AN$7500,MATCH(M$3,Команды!$A$2:$A$7500,0),$E121+2)=Команды!$AJ$5,TRUE,FALSE),IF(INDEX(Команды!$A$2:$AN$7500,MATCH(M$3,Команды!$A$2:$A$7500,0),$E121+2)=Команды!$AJ$6,TRUE,FALSE),IF(INDEX(Команды!$A$2:$AN$7500,MATCH(M$3,Команды!$A$2:$A$7500,0),$E121+2)=Команды!$AJ$7,TRUE,FALSE),IF(INDEX(Команды!$A$2:$AN$7500,MATCH(M$3,Команды!$A$2:$A$7500,0),$E121+2)=Команды!$AJ$8,TRUE,FALSE),IF(INDEX(Команды!$A$2:$AN$7500,MATCH(M$3,Команды!$A$2:$A$7500,0),$E121+2)=Команды!$AJ$9,TRUE,FALSE),IF(INDEX(Команды!$A$2:$AN$7500,MATCH(M$3,Команды!$A$2:$A$7500,0),$E121+2)=Команды!$AJ$10,TRUE,FALSE),IF(INDEX(Команды!$A$2:$AN$7500,MATCH(M$3,Команды!$A$2:$A$7500,0),$E121+2)=Команды!$AJ$11,TRUE,FALSE),IF(INDEX(Команды!$A$2:$AN$7500,MATCH(M$3,Команды!$A$2:$A$7500,0),$E121+2)=Команды!$AJ$12,TRUE,FALSE),IF(INDEX(Команды!$A$2:$AN$7500,MATCH(M$3,Команды!$A$2:$A$7500,0),$E121+2)=Команды!$AJ$13,TRUE,FALSE),IF(INDEX(Команды!$A$2:$AN$7500,MATCH(M$3,Команды!$A$2:$A$7500,0),$E121+2)=Команды!$AJ$14,TRUE,FALSE),IF(INDEX(Команды!$A$2:$AN$7500,MATCH(M$3,Команды!$A$2:$A$7500,0),$E121+2)=Команды!$AJ$15,TRUE,FALSE),IF(INDEX(Команды!$A$2:$AN$7500,MATCH(M$3,Команды!$A$2:$A$7500,0),$E121+2)=Команды!$AJ$16,TRUE,FALSE),,IF(INDEX(Команды!$A$2:$AN$7500,MATCH(M$3,Команды!$A$2:$A$7500,0),$E121+2)=Команды!$AJ$17,TRUE,FALSE),,IF(INDEX(Команды!$A$2:$AN$7500,MATCH(M$3,Команды!$A$2:$A$7500,0),$E121+2)=Команды!$AJ$18,TRUE,FALSE),,IF(INDEX(Команды!$A$2:$AN$7500,MATCH(M$3,Команды!$A$2:$A$7500,0),$E121+2)=Команды!$AJ$19,TRUE,FALSE)),INDEX(Команды!$AJ$2:$AK$19,MATCH(INDEX(Команды!$A$2:$AN$7500,MATCH(M$3,Команды!$A$2:$A$7500,0),$E121+2),Команды!$AJ$2:$AJ$19,0),2),0)</f>
        <v>0</v>
      </c>
      <c r="N121" s="175">
        <f>IF(OR(IF(INDEX(Команды!$A$2:$AN$7500,MATCH(M$3,Команды!$A$2:$A$7500,0),$E121+2)=Команды!$AJ$2,TRUE,FALSE),IF(INDEX(Команды!$A$2:$AN$7500,MATCH(M$3,Команды!$A$2:$A$7500,0),$E121+2)=Команды!$AJ$3,TRUE,FALSE),IF(INDEX(Команды!$A$2:$AN$7500,MATCH(M$3,Команды!$A$2:$A$7500,0),$E121+2)=Команды!$AJ$4,TRUE,FALSE),IF(INDEX(Команды!$A$2:$AN$7500,MATCH(M$3,Команды!$A$2:$A$7500,0),$E121+2)=Команды!$AJ$5,TRUE,FALSE),IF(INDEX(Команды!$A$2:$AN$7500,MATCH(M$3,Команды!$A$2:$A$7500,0),$E121+2)=Команды!$AJ$6,TRUE,FALSE),IF(INDEX(Команды!$A$2:$AN$7500,MATCH(M$3,Команды!$A$2:$A$7500,0),$E121+2)=Команды!$AJ$7,TRUE,FALSE),IF(INDEX(Команды!$A$2:$AN$7500,MATCH(M$3,Команды!$A$2:$A$7500,0),$E121+2)=Команды!$AJ$8,TRUE,FALSE),IF(INDEX(Команды!$A$2:$AN$7500,MATCH(M$3,Команды!$A$2:$A$7500,0),$E121+2)=Команды!$AJ$9,TRUE,FALSE),IF(INDEX(Команды!$A$2:$AN$7500,MATCH(M$3,Команды!$A$2:$A$7500,0),$E121+2)=Команды!$AJ$10,TRUE,FALSE),IF(INDEX(Команды!$A$2:$AN$7500,MATCH(M$3,Команды!$A$2:$A$7500,0),$E121+2)=Команды!$AJ$11,TRUE,FALSE),IF(INDEX(Команды!$A$2:$AN$7500,MATCH(M$3,Команды!$A$2:$A$7500,0),$E121+2)=Команды!$AJ$12,TRUE,FALSE),IF(INDEX(Команды!$A$2:$AN$7500,MATCH(M$3,Команды!$A$2:$A$7500,0),$E121+2)=Команды!$AJ$13,TRUE,FALSE),IF(INDEX(Команды!$A$2:$AN$7500,MATCH(M$3,Команды!$A$2:$A$7500,0),$E121+2)=Команды!$AJ$14,TRUE,FALSE),IF(INDEX(Команды!$A$2:$AN$7500,MATCH(M$3,Команды!$A$2:$A$7500,0),$E121+2)=Команды!$AJ$15,TRUE,FALSE),IF(INDEX(Команды!$A$2:$AN$7500,MATCH(M$3,Команды!$A$2:$A$7500,0),$E121+2)=Команды!$AJ$16,TRUE,FALSE),IF(INDEX(Команды!$A$2:$AN$7500,MATCH(M$3,Команды!$A$2:$A$7500,0),$E121+2)=Команды!$AJ$17,TRUE,FALSE),IF(INDEX(Команды!$A$2:$AN$7500,MATCH(M$3,Команды!$A$2:$A$7500,0),$E121+2)=Команды!$AJ$18,TRUE,FALSE),IF(INDEX(Команды!$A$2:$AN$7500,MATCH(M$3,Команды!$A$2:$A$7500,0),$E121+2)=Команды!$AJ$19,TRUE,FALSE)),INDEX(Команды!$AJ$2:$AL$19,MATCH(INDEX(Команды!$A$2:$AN$7500,MATCH(M$3,Команды!$A$2:$A$7500,0),$E121+2),Команды!$AJ$2:$AJ$19,0),3),0)</f>
        <v>0</v>
      </c>
      <c r="O121" s="342"/>
      <c r="P121" s="174">
        <f>IF(OR(IF(INDEX(Команды!$A$2:$AN$7500,MATCH(P$3,Команды!$A$2:$A$7500,0),$E121+2)=Команды!$AJ$2,TRUE,FALSE),IF(INDEX(Команды!$A$2:$AN$7500,MATCH(P$3,Команды!$A$2:$A$7500,0),$E121+2)=Команды!$AJ$3,TRUE,FALSE),IF(INDEX(Команды!$A$2:$AN$7500,MATCH(P$3,Команды!$A$2:$A$7500,0),$E121+2)=Команды!$AJ$4,TRUE,FALSE),IF(INDEX(Команды!$A$2:$AN$7500,MATCH(P$3,Команды!$A$2:$A$7500,0),$E121+2)=Команды!$AJ$5,TRUE,FALSE),IF(INDEX(Команды!$A$2:$AN$7500,MATCH(P$3,Команды!$A$2:$A$7500,0),$E121+2)=Команды!$AJ$6,TRUE,FALSE),IF(INDEX(Команды!$A$2:$AN$7500,MATCH(P$3,Команды!$A$2:$A$7500,0),$E121+2)=Команды!$AJ$7,TRUE,FALSE),IF(INDEX(Команды!$A$2:$AN$7500,MATCH(P$3,Команды!$A$2:$A$7500,0),$E121+2)=Команды!$AJ$8,TRUE,FALSE),IF(INDEX(Команды!$A$2:$AN$7500,MATCH(P$3,Команды!$A$2:$A$7500,0),$E121+2)=Команды!$AJ$9,TRUE,FALSE),IF(INDEX(Команды!$A$2:$AN$7500,MATCH(P$3,Команды!$A$2:$A$7500,0),$E121+2)=Команды!$AJ$10,TRUE,FALSE),IF(INDEX(Команды!$A$2:$AN$7500,MATCH(P$3,Команды!$A$2:$A$7500,0),$E121+2)=Команды!$AJ$11,TRUE,FALSE),IF(INDEX(Команды!$A$2:$AN$7500,MATCH(P$3,Команды!$A$2:$A$7500,0),$E121+2)=Команды!$AJ$12,TRUE,FALSE),IF(INDEX(Команды!$A$2:$AN$7500,MATCH(P$3,Команды!$A$2:$A$7500,0),$E121+2)=Команды!$AJ$13,TRUE,FALSE),IF(INDEX(Команды!$A$2:$AN$7500,MATCH(P$3,Команды!$A$2:$A$7500,0),$E121+2)=Команды!$AJ$14,TRUE,FALSE),IF(INDEX(Команды!$A$2:$AN$7500,MATCH(P$3,Команды!$A$2:$A$7500,0),$E121+2)=Команды!$AJ$15,TRUE,FALSE),IF(INDEX(Команды!$A$2:$AN$7500,MATCH(P$3,Команды!$A$2:$A$7500,0),$E121+2)=Команды!$AJ$16,TRUE,FALSE),,IF(INDEX(Команды!$A$2:$AN$7500,MATCH(P$3,Команды!$A$2:$A$7500,0),$E121+2)=Команды!$AJ$17,TRUE,FALSE),,IF(INDEX(Команды!$A$2:$AN$7500,MATCH(P$3,Команды!$A$2:$A$7500,0),$E121+2)=Команды!$AJ$18,TRUE,FALSE),,IF(INDEX(Команды!$A$2:$AN$7500,MATCH(P$3,Команды!$A$2:$A$7500,0),$E121+2)=Команды!$AJ$19,TRUE,FALSE)),INDEX(Команды!$AJ$2:$AK$19,MATCH(INDEX(Команды!$A$2:$AN$7500,MATCH(P$3,Команды!$A$2:$A$7500,0),$E121+2),Команды!$AJ$2:$AJ$19,0),2),0)</f>
        <v>0</v>
      </c>
      <c r="Q121" s="175">
        <f>IF(OR(IF(INDEX(Команды!$A$2:$AN$7500,MATCH(P$3,Команды!$A$2:$A$7500,0),$E121+2)=Команды!$AJ$2,TRUE,FALSE),IF(INDEX(Команды!$A$2:$AN$7500,MATCH(P$3,Команды!$A$2:$A$7500,0),$E121+2)=Команды!$AJ$3,TRUE,FALSE),IF(INDEX(Команды!$A$2:$AN$7500,MATCH(P$3,Команды!$A$2:$A$7500,0),$E121+2)=Команды!$AJ$4,TRUE,FALSE),IF(INDEX(Команды!$A$2:$AN$7500,MATCH(P$3,Команды!$A$2:$A$7500,0),$E121+2)=Команды!$AJ$5,TRUE,FALSE),IF(INDEX(Команды!$A$2:$AN$7500,MATCH(P$3,Команды!$A$2:$A$7500,0),$E121+2)=Команды!$AJ$6,TRUE,FALSE),IF(INDEX(Команды!$A$2:$AN$7500,MATCH(P$3,Команды!$A$2:$A$7500,0),$E121+2)=Команды!$AJ$7,TRUE,FALSE),IF(INDEX(Команды!$A$2:$AN$7500,MATCH(P$3,Команды!$A$2:$A$7500,0),$E121+2)=Команды!$AJ$8,TRUE,FALSE),IF(INDEX(Команды!$A$2:$AN$7500,MATCH(P$3,Команды!$A$2:$A$7500,0),$E121+2)=Команды!$AJ$9,TRUE,FALSE),IF(INDEX(Команды!$A$2:$AN$7500,MATCH(P$3,Команды!$A$2:$A$7500,0),$E121+2)=Команды!$AJ$10,TRUE,FALSE),IF(INDEX(Команды!$A$2:$AN$7500,MATCH(P$3,Команды!$A$2:$A$7500,0),$E121+2)=Команды!$AJ$11,TRUE,FALSE),IF(INDEX(Команды!$A$2:$AN$7500,MATCH(P$3,Команды!$A$2:$A$7500,0),$E121+2)=Команды!$AJ$12,TRUE,FALSE),IF(INDEX(Команды!$A$2:$AN$7500,MATCH(P$3,Команды!$A$2:$A$7500,0),$E121+2)=Команды!$AJ$13,TRUE,FALSE),IF(INDEX(Команды!$A$2:$AN$7500,MATCH(P$3,Команды!$A$2:$A$7500,0),$E121+2)=Команды!$AJ$14,TRUE,FALSE),IF(INDEX(Команды!$A$2:$AN$7500,MATCH(P$3,Команды!$A$2:$A$7500,0),$E121+2)=Команды!$AJ$15,TRUE,FALSE),IF(INDEX(Команды!$A$2:$AN$7500,MATCH(P$3,Команды!$A$2:$A$7500,0),$E121+2)=Команды!$AJ$16,TRUE,FALSE),IF(INDEX(Команды!$A$2:$AN$7500,MATCH(P$3,Команды!$A$2:$A$7500,0),$E121+2)=Команды!$AJ$17,TRUE,FALSE),IF(INDEX(Команды!$A$2:$AN$7500,MATCH(P$3,Команды!$A$2:$A$7500,0),$E121+2)=Команды!$AJ$18,TRUE,FALSE),IF(INDEX(Команды!$A$2:$AN$7500,MATCH(P$3,Команды!$A$2:$A$7500,0),$E121+2)=Команды!$AJ$19,TRUE,FALSE)),INDEX(Команды!$AJ$2:$AL$19,MATCH(INDEX(Команды!$A$2:$AN$7500,MATCH(P$3,Команды!$A$2:$A$7500,0),$E121+2),Команды!$AJ$2:$AJ$19,0),3),0)</f>
        <v>0</v>
      </c>
      <c r="R121" s="342"/>
      <c r="S121" s="174">
        <f>IF(OR(IF(INDEX(Команды!$A$2:$AN$7500,MATCH(S$3,Команды!$A$2:$A$7500,0),$E121+2)=Команды!$AJ$2,TRUE,FALSE),IF(INDEX(Команды!$A$2:$AN$7500,MATCH(S$3,Команды!$A$2:$A$7500,0),$E121+2)=Команды!$AJ$3,TRUE,FALSE),IF(INDEX(Команды!$A$2:$AN$7500,MATCH(S$3,Команды!$A$2:$A$7500,0),$E121+2)=Команды!$AJ$4,TRUE,FALSE),IF(INDEX(Команды!$A$2:$AN$7500,MATCH(S$3,Команды!$A$2:$A$7500,0),$E121+2)=Команды!$AJ$5,TRUE,FALSE),IF(INDEX(Команды!$A$2:$AN$7500,MATCH(S$3,Команды!$A$2:$A$7500,0),$E121+2)=Команды!$AJ$6,TRUE,FALSE),IF(INDEX(Команды!$A$2:$AN$7500,MATCH(S$3,Команды!$A$2:$A$7500,0),$E121+2)=Команды!$AJ$7,TRUE,FALSE),IF(INDEX(Команды!$A$2:$AN$7500,MATCH(S$3,Команды!$A$2:$A$7500,0),$E121+2)=Команды!$AJ$8,TRUE,FALSE),IF(INDEX(Команды!$A$2:$AN$7500,MATCH(S$3,Команды!$A$2:$A$7500,0),$E121+2)=Команды!$AJ$9,TRUE,FALSE),IF(INDEX(Команды!$A$2:$AN$7500,MATCH(S$3,Команды!$A$2:$A$7500,0),$E121+2)=Команды!$AJ$10,TRUE,FALSE),IF(INDEX(Команды!$A$2:$AN$7500,MATCH(S$3,Команды!$A$2:$A$7500,0),$E121+2)=Команды!$AJ$11,TRUE,FALSE),IF(INDEX(Команды!$A$2:$AN$7500,MATCH(S$3,Команды!$A$2:$A$7500,0),$E121+2)=Команды!$AJ$12,TRUE,FALSE),IF(INDEX(Команды!$A$2:$AN$7500,MATCH(S$3,Команды!$A$2:$A$7500,0),$E121+2)=Команды!$AJ$13,TRUE,FALSE),IF(INDEX(Команды!$A$2:$AN$7500,MATCH(S$3,Команды!$A$2:$A$7500,0),$E121+2)=Команды!$AJ$14,TRUE,FALSE),IF(INDEX(Команды!$A$2:$AN$7500,MATCH(S$3,Команды!$A$2:$A$7500,0),$E121+2)=Команды!$AJ$15,TRUE,FALSE),IF(INDEX(Команды!$A$2:$AN$7500,MATCH(S$3,Команды!$A$2:$A$7500,0),$E121+2)=Команды!$AJ$16,TRUE,FALSE),,IF(INDEX(Команды!$A$2:$AN$7500,MATCH(S$3,Команды!$A$2:$A$7500,0),$E121+2)=Команды!$AJ$17,TRUE,FALSE),,IF(INDEX(Команды!$A$2:$AN$7500,MATCH(S$3,Команды!$A$2:$A$7500,0),$E121+2)=Команды!$AJ$18,TRUE,FALSE),,IF(INDEX(Команды!$A$2:$AN$7500,MATCH(S$3,Команды!$A$2:$A$7500,0),$E121+2)=Команды!$AJ$19,TRUE,FALSE)),INDEX(Команды!$AJ$2:$AK$19,MATCH(INDEX(Команды!$A$2:$AN$7500,MATCH(S$3,Команды!$A$2:$A$7500,0),$E121+2),Команды!$AJ$2:$AJ$19,0),2),0)</f>
        <v>0</v>
      </c>
      <c r="T121" s="175">
        <f>IF(OR(IF(INDEX(Команды!$A$2:$AN$7500,MATCH(S$3,Команды!$A$2:$A$7500,0),$E121+2)=Команды!$AJ$2,TRUE,FALSE),IF(INDEX(Команды!$A$2:$AN$7500,MATCH(S$3,Команды!$A$2:$A$7500,0),$E121+2)=Команды!$AJ$3,TRUE,FALSE),IF(INDEX(Команды!$A$2:$AN$7500,MATCH(S$3,Команды!$A$2:$A$7500,0),$E121+2)=Команды!$AJ$4,TRUE,FALSE),IF(INDEX(Команды!$A$2:$AN$7500,MATCH(S$3,Команды!$A$2:$A$7500,0),$E121+2)=Команды!$AJ$5,TRUE,FALSE),IF(INDEX(Команды!$A$2:$AN$7500,MATCH(S$3,Команды!$A$2:$A$7500,0),$E121+2)=Команды!$AJ$6,TRUE,FALSE),IF(INDEX(Команды!$A$2:$AN$7500,MATCH(S$3,Команды!$A$2:$A$7500,0),$E121+2)=Команды!$AJ$7,TRUE,FALSE),IF(INDEX(Команды!$A$2:$AN$7500,MATCH(S$3,Команды!$A$2:$A$7500,0),$E121+2)=Команды!$AJ$8,TRUE,FALSE),IF(INDEX(Команды!$A$2:$AN$7500,MATCH(S$3,Команды!$A$2:$A$7500,0),$E121+2)=Команды!$AJ$9,TRUE,FALSE),IF(INDEX(Команды!$A$2:$AN$7500,MATCH(S$3,Команды!$A$2:$A$7500,0),$E121+2)=Команды!$AJ$10,TRUE,FALSE),IF(INDEX(Команды!$A$2:$AN$7500,MATCH(S$3,Команды!$A$2:$A$7500,0),$E121+2)=Команды!$AJ$11,TRUE,FALSE),IF(INDEX(Команды!$A$2:$AN$7500,MATCH(S$3,Команды!$A$2:$A$7500,0),$E121+2)=Команды!$AJ$12,TRUE,FALSE),IF(INDEX(Команды!$A$2:$AN$7500,MATCH(S$3,Команды!$A$2:$A$7500,0),$E121+2)=Команды!$AJ$13,TRUE,FALSE),IF(INDEX(Команды!$A$2:$AN$7500,MATCH(S$3,Команды!$A$2:$A$7500,0),$E121+2)=Команды!$AJ$14,TRUE,FALSE),IF(INDEX(Команды!$A$2:$AN$7500,MATCH(S$3,Команды!$A$2:$A$7500,0),$E121+2)=Команды!$AJ$15,TRUE,FALSE),IF(INDEX(Команды!$A$2:$AN$7500,MATCH(S$3,Команды!$A$2:$A$7500,0),$E121+2)=Команды!$AJ$16,TRUE,FALSE),IF(INDEX(Команды!$A$2:$AN$7500,MATCH(S$3,Команды!$A$2:$A$7500,0),$E121+2)=Команды!$AJ$17,TRUE,FALSE),IF(INDEX(Команды!$A$2:$AN$7500,MATCH(S$3,Команды!$A$2:$A$7500,0),$E121+2)=Команды!$AJ$18,TRUE,FALSE),IF(INDEX(Команды!$A$2:$AN$7500,MATCH(S$3,Команды!$A$2:$A$7500,0),$E121+2)=Команды!$AJ$19,TRUE,FALSE)),INDEX(Команды!$AJ$2:$AL$19,MATCH(INDEX(Команды!$A$2:$AN$7500,MATCH(S$3,Команды!$A$2:$A$7500,0),$E121+2),Команды!$AJ$2:$AJ$19,0),3),0)</f>
        <v>0</v>
      </c>
      <c r="U121" s="342"/>
      <c r="V121" s="174">
        <f>IF(OR(IF(INDEX(Команды!$A$2:$AN$7500,MATCH(V$3,Команды!$A$2:$A$7500,0),$E121+2)=Команды!$AJ$2,TRUE,FALSE),IF(INDEX(Команды!$A$2:$AN$7500,MATCH(V$3,Команды!$A$2:$A$7500,0),$E121+2)=Команды!$AJ$3,TRUE,FALSE),IF(INDEX(Команды!$A$2:$AN$7500,MATCH(V$3,Команды!$A$2:$A$7500,0),$E121+2)=Команды!$AJ$4,TRUE,FALSE),IF(INDEX(Команды!$A$2:$AN$7500,MATCH(V$3,Команды!$A$2:$A$7500,0),$E121+2)=Команды!$AJ$5,TRUE,FALSE),IF(INDEX(Команды!$A$2:$AN$7500,MATCH(V$3,Команды!$A$2:$A$7500,0),$E121+2)=Команды!$AJ$6,TRUE,FALSE),IF(INDEX(Команды!$A$2:$AN$7500,MATCH(V$3,Команды!$A$2:$A$7500,0),$E121+2)=Команды!$AJ$7,TRUE,FALSE),IF(INDEX(Команды!$A$2:$AN$7500,MATCH(V$3,Команды!$A$2:$A$7500,0),$E121+2)=Команды!$AJ$8,TRUE,FALSE),IF(INDEX(Команды!$A$2:$AN$7500,MATCH(V$3,Команды!$A$2:$A$7500,0),$E121+2)=Команды!$AJ$9,TRUE,FALSE),IF(INDEX(Команды!$A$2:$AN$7500,MATCH(V$3,Команды!$A$2:$A$7500,0),$E121+2)=Команды!$AJ$10,TRUE,FALSE),IF(INDEX(Команды!$A$2:$AN$7500,MATCH(V$3,Команды!$A$2:$A$7500,0),$E121+2)=Команды!$AJ$11,TRUE,FALSE),IF(INDEX(Команды!$A$2:$AN$7500,MATCH(V$3,Команды!$A$2:$A$7500,0),$E121+2)=Команды!$AJ$12,TRUE,FALSE),IF(INDEX(Команды!$A$2:$AN$7500,MATCH(V$3,Команды!$A$2:$A$7500,0),$E121+2)=Команды!$AJ$13,TRUE,FALSE),IF(INDEX(Команды!$A$2:$AN$7500,MATCH(V$3,Команды!$A$2:$A$7500,0),$E121+2)=Команды!$AJ$14,TRUE,FALSE),IF(INDEX(Команды!$A$2:$AN$7500,MATCH(V$3,Команды!$A$2:$A$7500,0),$E121+2)=Команды!$AJ$15,TRUE,FALSE),IF(INDEX(Команды!$A$2:$AN$7500,MATCH(V$3,Команды!$A$2:$A$7500,0),$E121+2)=Команды!$AJ$16,TRUE,FALSE),,IF(INDEX(Команды!$A$2:$AN$7500,MATCH(V$3,Команды!$A$2:$A$7500,0),$E121+2)=Команды!$AJ$17,TRUE,FALSE),,IF(INDEX(Команды!$A$2:$AN$7500,MATCH(V$3,Команды!$A$2:$A$7500,0),$E121+2)=Команды!$AJ$18,TRUE,FALSE),,IF(INDEX(Команды!$A$2:$AN$7500,MATCH(V$3,Команды!$A$2:$A$7500,0),$E121+2)=Команды!$AJ$19,TRUE,FALSE)),INDEX(Команды!$AJ$2:$AK$19,MATCH(INDEX(Команды!$A$2:$AN$7500,MATCH(V$3,Команды!$A$2:$A$7500,0),$E121+2),Команды!$AJ$2:$AJ$19,0),2),0)</f>
        <v>0</v>
      </c>
      <c r="W121" s="175">
        <f>IF(OR(IF(INDEX(Команды!$A$2:$AN$7500,MATCH(V$3,Команды!$A$2:$A$7500,0),$E121+2)=Команды!$AJ$2,TRUE,FALSE),IF(INDEX(Команды!$A$2:$AN$7500,MATCH(V$3,Команды!$A$2:$A$7500,0),$E121+2)=Команды!$AJ$3,TRUE,FALSE),IF(INDEX(Команды!$A$2:$AN$7500,MATCH(V$3,Команды!$A$2:$A$7500,0),$E121+2)=Команды!$AJ$4,TRUE,FALSE),IF(INDEX(Команды!$A$2:$AN$7500,MATCH(V$3,Команды!$A$2:$A$7500,0),$E121+2)=Команды!$AJ$5,TRUE,FALSE),IF(INDEX(Команды!$A$2:$AN$7500,MATCH(V$3,Команды!$A$2:$A$7500,0),$E121+2)=Команды!$AJ$6,TRUE,FALSE),IF(INDEX(Команды!$A$2:$AN$7500,MATCH(V$3,Команды!$A$2:$A$7500,0),$E121+2)=Команды!$AJ$7,TRUE,FALSE),IF(INDEX(Команды!$A$2:$AN$7500,MATCH(V$3,Команды!$A$2:$A$7500,0),$E121+2)=Команды!$AJ$8,TRUE,FALSE),IF(INDEX(Команды!$A$2:$AN$7500,MATCH(V$3,Команды!$A$2:$A$7500,0),$E121+2)=Команды!$AJ$9,TRUE,FALSE),IF(INDEX(Команды!$A$2:$AN$7500,MATCH(V$3,Команды!$A$2:$A$7500,0),$E121+2)=Команды!$AJ$10,TRUE,FALSE),IF(INDEX(Команды!$A$2:$AN$7500,MATCH(V$3,Команды!$A$2:$A$7500,0),$E121+2)=Команды!$AJ$11,TRUE,FALSE),IF(INDEX(Команды!$A$2:$AN$7500,MATCH(V$3,Команды!$A$2:$A$7500,0),$E121+2)=Команды!$AJ$12,TRUE,FALSE),IF(INDEX(Команды!$A$2:$AN$7500,MATCH(V$3,Команды!$A$2:$A$7500,0),$E121+2)=Команды!$AJ$13,TRUE,FALSE),IF(INDEX(Команды!$A$2:$AN$7500,MATCH(V$3,Команды!$A$2:$A$7500,0),$E121+2)=Команды!$AJ$14,TRUE,FALSE),IF(INDEX(Команды!$A$2:$AN$7500,MATCH(V$3,Команды!$A$2:$A$7500,0),$E121+2)=Команды!$AJ$15,TRUE,FALSE),IF(INDEX(Команды!$A$2:$AN$7500,MATCH(V$3,Команды!$A$2:$A$7500,0),$E121+2)=Команды!$AJ$16,TRUE,FALSE),IF(INDEX(Команды!$A$2:$AN$7500,MATCH(V$3,Команды!$A$2:$A$7500,0),$E121+2)=Команды!$AJ$17,TRUE,FALSE),IF(INDEX(Команды!$A$2:$AN$7500,MATCH(V$3,Команды!$A$2:$A$7500,0),$E121+2)=Команды!$AJ$18,TRUE,FALSE),IF(INDEX(Команды!$A$2:$AN$7500,MATCH(V$3,Команды!$A$2:$A$7500,0),$E121+2)=Команды!$AJ$19,TRUE,FALSE)),INDEX(Команды!$AJ$2:$AL$19,MATCH(INDEX(Команды!$A$2:$AN$7500,MATCH(V$3,Команды!$A$2:$A$7500,0),$E121+2),Команды!$AJ$2:$AJ$19,0),3),0)</f>
        <v>0</v>
      </c>
      <c r="X121" s="342"/>
      <c r="Y121" s="174">
        <f>IF(OR(IF(INDEX(Команды!$A$2:$AN$7500,MATCH(Y$3,Команды!$A$2:$A$7500,0),$E121+2)=Команды!$AJ$2,TRUE,FALSE),IF(INDEX(Команды!$A$2:$AN$7500,MATCH(Y$3,Команды!$A$2:$A$7500,0),$E121+2)=Команды!$AJ$3,TRUE,FALSE),IF(INDEX(Команды!$A$2:$AN$7500,MATCH(Y$3,Команды!$A$2:$A$7500,0),$E121+2)=Команды!$AJ$4,TRUE,FALSE),IF(INDEX(Команды!$A$2:$AN$7500,MATCH(Y$3,Команды!$A$2:$A$7500,0),$E121+2)=Команды!$AJ$5,TRUE,FALSE),IF(INDEX(Команды!$A$2:$AN$7500,MATCH(Y$3,Команды!$A$2:$A$7500,0),$E121+2)=Команды!$AJ$6,TRUE,FALSE),IF(INDEX(Команды!$A$2:$AN$7500,MATCH(Y$3,Команды!$A$2:$A$7500,0),$E121+2)=Команды!$AJ$7,TRUE,FALSE),IF(INDEX(Команды!$A$2:$AN$7500,MATCH(Y$3,Команды!$A$2:$A$7500,0),$E121+2)=Команды!$AJ$8,TRUE,FALSE),IF(INDEX(Команды!$A$2:$AN$7500,MATCH(Y$3,Команды!$A$2:$A$7500,0),$E121+2)=Команды!$AJ$9,TRUE,FALSE),IF(INDEX(Команды!$A$2:$AN$7500,MATCH(Y$3,Команды!$A$2:$A$7500,0),$E121+2)=Команды!$AJ$10,TRUE,FALSE),IF(INDEX(Команды!$A$2:$AN$7500,MATCH(Y$3,Команды!$A$2:$A$7500,0),$E121+2)=Команды!$AJ$11,TRUE,FALSE),IF(INDEX(Команды!$A$2:$AN$7500,MATCH(Y$3,Команды!$A$2:$A$7500,0),$E121+2)=Команды!$AJ$12,TRUE,FALSE),IF(INDEX(Команды!$A$2:$AN$7500,MATCH(Y$3,Команды!$A$2:$A$7500,0),$E121+2)=Команды!$AJ$13,TRUE,FALSE),IF(INDEX(Команды!$A$2:$AN$7500,MATCH(Y$3,Команды!$A$2:$A$7500,0),$E121+2)=Команды!$AJ$14,TRUE,FALSE),IF(INDEX(Команды!$A$2:$AN$7500,MATCH(Y$3,Команды!$A$2:$A$7500,0),$E121+2)=Команды!$AJ$15,TRUE,FALSE),IF(INDEX(Команды!$A$2:$AN$7500,MATCH(Y$3,Команды!$A$2:$A$7500,0),$E121+2)=Команды!$AJ$16,TRUE,FALSE),,IF(INDEX(Команды!$A$2:$AN$7500,MATCH(Y$3,Команды!$A$2:$A$7500,0),$E121+2)=Команды!$AJ$17,TRUE,FALSE),,IF(INDEX(Команды!$A$2:$AN$7500,MATCH(Y$3,Команды!$A$2:$A$7500,0),$E121+2)=Команды!$AJ$18,TRUE,FALSE),,IF(INDEX(Команды!$A$2:$AN$7500,MATCH(Y$3,Команды!$A$2:$A$7500,0),$E121+2)=Команды!$AJ$19,TRUE,FALSE)),INDEX(Команды!$AJ$2:$AK$19,MATCH(INDEX(Команды!$A$2:$AN$7500,MATCH(Y$3,Команды!$A$2:$A$7500,0),$E121+2),Команды!$AJ$2:$AJ$19,0),2),0)</f>
        <v>0</v>
      </c>
      <c r="Z121" s="175">
        <f>IF(OR(IF(INDEX(Команды!$A$2:$AN$7500,MATCH(Y$3,Команды!$A$2:$A$7500,0),$E121+2)=Команды!$AJ$2,TRUE,FALSE),IF(INDEX(Команды!$A$2:$AN$7500,MATCH(Y$3,Команды!$A$2:$A$7500,0),$E121+2)=Команды!$AJ$3,TRUE,FALSE),IF(INDEX(Команды!$A$2:$AN$7500,MATCH(Y$3,Команды!$A$2:$A$7500,0),$E121+2)=Команды!$AJ$4,TRUE,FALSE),IF(INDEX(Команды!$A$2:$AN$7500,MATCH(Y$3,Команды!$A$2:$A$7500,0),$E121+2)=Команды!$AJ$5,TRUE,FALSE),IF(INDEX(Команды!$A$2:$AN$7500,MATCH(Y$3,Команды!$A$2:$A$7500,0),$E121+2)=Команды!$AJ$6,TRUE,FALSE),IF(INDEX(Команды!$A$2:$AN$7500,MATCH(Y$3,Команды!$A$2:$A$7500,0),$E121+2)=Команды!$AJ$7,TRUE,FALSE),IF(INDEX(Команды!$A$2:$AN$7500,MATCH(Y$3,Команды!$A$2:$A$7500,0),$E121+2)=Команды!$AJ$8,TRUE,FALSE),IF(INDEX(Команды!$A$2:$AN$7500,MATCH(Y$3,Команды!$A$2:$A$7500,0),$E121+2)=Команды!$AJ$9,TRUE,FALSE),IF(INDEX(Команды!$A$2:$AN$7500,MATCH(Y$3,Команды!$A$2:$A$7500,0),$E121+2)=Команды!$AJ$10,TRUE,FALSE),IF(INDEX(Команды!$A$2:$AN$7500,MATCH(Y$3,Команды!$A$2:$A$7500,0),$E121+2)=Команды!$AJ$11,TRUE,FALSE),IF(INDEX(Команды!$A$2:$AN$7500,MATCH(Y$3,Команды!$A$2:$A$7500,0),$E121+2)=Команды!$AJ$12,TRUE,FALSE),IF(INDEX(Команды!$A$2:$AN$7500,MATCH(Y$3,Команды!$A$2:$A$7500,0),$E121+2)=Команды!$AJ$13,TRUE,FALSE),IF(INDEX(Команды!$A$2:$AN$7500,MATCH(Y$3,Команды!$A$2:$A$7500,0),$E121+2)=Команды!$AJ$14,TRUE,FALSE),IF(INDEX(Команды!$A$2:$AN$7500,MATCH(Y$3,Команды!$A$2:$A$7500,0),$E121+2)=Команды!$AJ$15,TRUE,FALSE),IF(INDEX(Команды!$A$2:$AN$7500,MATCH(Y$3,Команды!$A$2:$A$7500,0),$E121+2)=Команды!$AJ$16,TRUE,FALSE),IF(INDEX(Команды!$A$2:$AN$7500,MATCH(Y$3,Команды!$A$2:$A$7500,0),$E121+2)=Команды!$AJ$17,TRUE,FALSE),IF(INDEX(Команды!$A$2:$AN$7500,MATCH(Y$3,Команды!$A$2:$A$7500,0),$E121+2)=Команды!$AJ$18,TRUE,FALSE),IF(INDEX(Команды!$A$2:$AN$7500,MATCH(Y$3,Команды!$A$2:$A$7500,0),$E121+2)=Команды!$AJ$19,TRUE,FALSE)),INDEX(Команды!$AJ$2:$AL$19,MATCH(INDEX(Команды!$A$2:$AN$7500,MATCH(Y$3,Команды!$A$2:$A$7500,0),$E121+2),Команды!$AJ$2:$AJ$19,0),3),0)</f>
        <v>0</v>
      </c>
      <c r="AA121" s="342"/>
      <c r="AB121" s="174">
        <f>IF(OR(IF(INDEX(Команды!$A$2:$AN$7500,MATCH(AB$3,Команды!$A$2:$A$7500,0),$E121+2)=Команды!$AJ$2,TRUE,FALSE),IF(INDEX(Команды!$A$2:$AN$7500,MATCH(AB$3,Команды!$A$2:$A$7500,0),$E121+2)=Команды!$AJ$3,TRUE,FALSE),IF(INDEX(Команды!$A$2:$AN$7500,MATCH(AB$3,Команды!$A$2:$A$7500,0),$E121+2)=Команды!$AJ$4,TRUE,FALSE),IF(INDEX(Команды!$A$2:$AN$7500,MATCH(AB$3,Команды!$A$2:$A$7500,0),$E121+2)=Команды!$AJ$5,TRUE,FALSE),IF(INDEX(Команды!$A$2:$AN$7500,MATCH(AB$3,Команды!$A$2:$A$7500,0),$E121+2)=Команды!$AJ$6,TRUE,FALSE),IF(INDEX(Команды!$A$2:$AN$7500,MATCH(AB$3,Команды!$A$2:$A$7500,0),$E121+2)=Команды!$AJ$7,TRUE,FALSE),IF(INDEX(Команды!$A$2:$AN$7500,MATCH(AB$3,Команды!$A$2:$A$7500,0),$E121+2)=Команды!$AJ$8,TRUE,FALSE),IF(INDEX(Команды!$A$2:$AN$7500,MATCH(AB$3,Команды!$A$2:$A$7500,0),$E121+2)=Команды!$AJ$9,TRUE,FALSE),IF(INDEX(Команды!$A$2:$AN$7500,MATCH(AB$3,Команды!$A$2:$A$7500,0),$E121+2)=Команды!$AJ$10,TRUE,FALSE),IF(INDEX(Команды!$A$2:$AN$7500,MATCH(AB$3,Команды!$A$2:$A$7500,0),$E121+2)=Команды!$AJ$11,TRUE,FALSE),IF(INDEX(Команды!$A$2:$AN$7500,MATCH(AB$3,Команды!$A$2:$A$7500,0),$E121+2)=Команды!$AJ$12,TRUE,FALSE),IF(INDEX(Команды!$A$2:$AN$7500,MATCH(AB$3,Команды!$A$2:$A$7500,0),$E121+2)=Команды!$AJ$13,TRUE,FALSE),IF(INDEX(Команды!$A$2:$AN$7500,MATCH(AB$3,Команды!$A$2:$A$7500,0),$E121+2)=Команды!$AJ$14,TRUE,FALSE),IF(INDEX(Команды!$A$2:$AN$7500,MATCH(AB$3,Команды!$A$2:$A$7500,0),$E121+2)=Команды!$AJ$15,TRUE,FALSE),IF(INDEX(Команды!$A$2:$AN$7500,MATCH(AB$3,Команды!$A$2:$A$7500,0),$E121+2)=Команды!$AJ$16,TRUE,FALSE),,IF(INDEX(Команды!$A$2:$AN$7500,MATCH(AB$3,Команды!$A$2:$A$7500,0),$E121+2)=Команды!$AJ$17,TRUE,FALSE),,IF(INDEX(Команды!$A$2:$AN$7500,MATCH(AB$3,Команды!$A$2:$A$7500,0),$E121+2)=Команды!$AJ$18,TRUE,FALSE),,IF(INDEX(Команды!$A$2:$AN$7500,MATCH(AB$3,Команды!$A$2:$A$7500,0),$E121+2)=Команды!$AJ$19,TRUE,FALSE)),INDEX(Команды!$AJ$2:$AK$19,MATCH(INDEX(Команды!$A$2:$AN$7500,MATCH(AB$3,Команды!$A$2:$A$7500,0),$E121+2),Команды!$AJ$2:$AJ$19,0),2),0)</f>
        <v>0</v>
      </c>
      <c r="AC121" s="175">
        <f>IF(OR(IF(INDEX(Команды!$A$2:$AN$7500,MATCH(AB$3,Команды!$A$2:$A$7500,0),$E121+2)=Команды!$AJ$2,TRUE,FALSE),IF(INDEX(Команды!$A$2:$AN$7500,MATCH(AB$3,Команды!$A$2:$A$7500,0),$E121+2)=Команды!$AJ$3,TRUE,FALSE),IF(INDEX(Команды!$A$2:$AN$7500,MATCH(AB$3,Команды!$A$2:$A$7500,0),$E121+2)=Команды!$AJ$4,TRUE,FALSE),IF(INDEX(Команды!$A$2:$AN$7500,MATCH(AB$3,Команды!$A$2:$A$7500,0),$E121+2)=Команды!$AJ$5,TRUE,FALSE),IF(INDEX(Команды!$A$2:$AN$7500,MATCH(AB$3,Команды!$A$2:$A$7500,0),$E121+2)=Команды!$AJ$6,TRUE,FALSE),IF(INDEX(Команды!$A$2:$AN$7500,MATCH(AB$3,Команды!$A$2:$A$7500,0),$E121+2)=Команды!$AJ$7,TRUE,FALSE),IF(INDEX(Команды!$A$2:$AN$7500,MATCH(AB$3,Команды!$A$2:$A$7500,0),$E121+2)=Команды!$AJ$8,TRUE,FALSE),IF(INDEX(Команды!$A$2:$AN$7500,MATCH(AB$3,Команды!$A$2:$A$7500,0),$E121+2)=Команды!$AJ$9,TRUE,FALSE),IF(INDEX(Команды!$A$2:$AN$7500,MATCH(AB$3,Команды!$A$2:$A$7500,0),$E121+2)=Команды!$AJ$10,TRUE,FALSE),IF(INDEX(Команды!$A$2:$AN$7500,MATCH(AB$3,Команды!$A$2:$A$7500,0),$E121+2)=Команды!$AJ$11,TRUE,FALSE),IF(INDEX(Команды!$A$2:$AN$7500,MATCH(AB$3,Команды!$A$2:$A$7500,0),$E121+2)=Команды!$AJ$12,TRUE,FALSE),IF(INDEX(Команды!$A$2:$AN$7500,MATCH(AB$3,Команды!$A$2:$A$7500,0),$E121+2)=Команды!$AJ$13,TRUE,FALSE),IF(INDEX(Команды!$A$2:$AN$7500,MATCH(AB$3,Команды!$A$2:$A$7500,0),$E121+2)=Команды!$AJ$14,TRUE,FALSE),IF(INDEX(Команды!$A$2:$AN$7500,MATCH(AB$3,Команды!$A$2:$A$7500,0),$E121+2)=Команды!$AJ$15,TRUE,FALSE),IF(INDEX(Команды!$A$2:$AN$7500,MATCH(AB$3,Команды!$A$2:$A$7500,0),$E121+2)=Команды!$AJ$16,TRUE,FALSE),IF(INDEX(Команды!$A$2:$AN$7500,MATCH(AB$3,Команды!$A$2:$A$7500,0),$E121+2)=Команды!$AJ$17,TRUE,FALSE),IF(INDEX(Команды!$A$2:$AN$7500,MATCH(AB$3,Команды!$A$2:$A$7500,0),$E121+2)=Команды!$AJ$18,TRUE,FALSE),IF(INDEX(Команды!$A$2:$AN$7500,MATCH(AB$3,Команды!$A$2:$A$7500,0),$E121+2)=Команды!$AJ$19,TRUE,FALSE)),INDEX(Команды!$AJ$2:$AL$19,MATCH(INDEX(Команды!$A$2:$AN$7500,MATCH(AB$3,Команды!$A$2:$A$7500,0),$E121+2),Команды!$AJ$2:$AJ$19,0),3),0)</f>
        <v>0</v>
      </c>
      <c r="AD121" s="342"/>
      <c r="AE121" s="174">
        <f>IF(OR(IF(INDEX(Команды!$A$2:$AN$7500,MATCH(AE$3,Команды!$A$2:$A$7500,0),$E121+2)=Команды!$AJ$2,TRUE,FALSE),IF(INDEX(Команды!$A$2:$AN$7500,MATCH(AE$3,Команды!$A$2:$A$7500,0),$E121+2)=Команды!$AJ$3,TRUE,FALSE),IF(INDEX(Команды!$A$2:$AN$7500,MATCH(AE$3,Команды!$A$2:$A$7500,0),$E121+2)=Команды!$AJ$4,TRUE,FALSE),IF(INDEX(Команды!$A$2:$AN$7500,MATCH(AE$3,Команды!$A$2:$A$7500,0),$E121+2)=Команды!$AJ$5,TRUE,FALSE),IF(INDEX(Команды!$A$2:$AN$7500,MATCH(AE$3,Команды!$A$2:$A$7500,0),$E121+2)=Команды!$AJ$6,TRUE,FALSE),IF(INDEX(Команды!$A$2:$AN$7500,MATCH(AE$3,Команды!$A$2:$A$7500,0),$E121+2)=Команды!$AJ$7,TRUE,FALSE),IF(INDEX(Команды!$A$2:$AN$7500,MATCH(AE$3,Команды!$A$2:$A$7500,0),$E121+2)=Команды!$AJ$8,TRUE,FALSE),IF(INDEX(Команды!$A$2:$AN$7500,MATCH(AE$3,Команды!$A$2:$A$7500,0),$E121+2)=Команды!$AJ$9,TRUE,FALSE),IF(INDEX(Команды!$A$2:$AN$7500,MATCH(AE$3,Команды!$A$2:$A$7500,0),$E121+2)=Команды!$AJ$10,TRUE,FALSE),IF(INDEX(Команды!$A$2:$AN$7500,MATCH(AE$3,Команды!$A$2:$A$7500,0),$E121+2)=Команды!$AJ$11,TRUE,FALSE),IF(INDEX(Команды!$A$2:$AN$7500,MATCH(AE$3,Команды!$A$2:$A$7500,0),$E121+2)=Команды!$AJ$12,TRUE,FALSE),IF(INDEX(Команды!$A$2:$AN$7500,MATCH(AE$3,Команды!$A$2:$A$7500,0),$E121+2)=Команды!$AJ$13,TRUE,FALSE),IF(INDEX(Команды!$A$2:$AN$7500,MATCH(AE$3,Команды!$A$2:$A$7500,0),$E121+2)=Команды!$AJ$14,TRUE,FALSE),IF(INDEX(Команды!$A$2:$AN$7500,MATCH(AE$3,Команды!$A$2:$A$7500,0),$E121+2)=Команды!$AJ$15,TRUE,FALSE),IF(INDEX(Команды!$A$2:$AN$7500,MATCH(AE$3,Команды!$A$2:$A$7500,0),$E121+2)=Команды!$AJ$16,TRUE,FALSE),,IF(INDEX(Команды!$A$2:$AN$7500,MATCH(AE$3,Команды!$A$2:$A$7500,0),$E121+2)=Команды!$AJ$17,TRUE,FALSE),,IF(INDEX(Команды!$A$2:$AN$7500,MATCH(AE$3,Команды!$A$2:$A$7500,0),$E121+2)=Команды!$AJ$18,TRUE,FALSE),,IF(INDEX(Команды!$A$2:$AN$7500,MATCH(AE$3,Команды!$A$2:$A$7500,0),$E121+2)=Команды!$AJ$19,TRUE,FALSE)),INDEX(Команды!$AJ$2:$AK$19,MATCH(INDEX(Команды!$A$2:$AN$7500,MATCH(AE$3,Команды!$A$2:$A$7500,0),$E121+2),Команды!$AJ$2:$AJ$19,0),2),0)</f>
        <v>0</v>
      </c>
      <c r="AF121" s="175">
        <f>IF(OR(IF(INDEX(Команды!$A$2:$AN$7500,MATCH(AE$3,Команды!$A$2:$A$7500,0),$E121+2)=Команды!$AJ$2,TRUE,FALSE),IF(INDEX(Команды!$A$2:$AN$7500,MATCH(AE$3,Команды!$A$2:$A$7500,0),$E121+2)=Команды!$AJ$3,TRUE,FALSE),IF(INDEX(Команды!$A$2:$AN$7500,MATCH(AE$3,Команды!$A$2:$A$7500,0),$E121+2)=Команды!$AJ$4,TRUE,FALSE),IF(INDEX(Команды!$A$2:$AN$7500,MATCH(AE$3,Команды!$A$2:$A$7500,0),$E121+2)=Команды!$AJ$5,TRUE,FALSE),IF(INDEX(Команды!$A$2:$AN$7500,MATCH(AE$3,Команды!$A$2:$A$7500,0),$E121+2)=Команды!$AJ$6,TRUE,FALSE),IF(INDEX(Команды!$A$2:$AN$7500,MATCH(AE$3,Команды!$A$2:$A$7500,0),$E121+2)=Команды!$AJ$7,TRUE,FALSE),IF(INDEX(Команды!$A$2:$AN$7500,MATCH(AE$3,Команды!$A$2:$A$7500,0),$E121+2)=Команды!$AJ$8,TRUE,FALSE),IF(INDEX(Команды!$A$2:$AN$7500,MATCH(AE$3,Команды!$A$2:$A$7500,0),$E121+2)=Команды!$AJ$9,TRUE,FALSE),IF(INDEX(Команды!$A$2:$AN$7500,MATCH(AE$3,Команды!$A$2:$A$7500,0),$E121+2)=Команды!$AJ$10,TRUE,FALSE),IF(INDEX(Команды!$A$2:$AN$7500,MATCH(AE$3,Команды!$A$2:$A$7500,0),$E121+2)=Команды!$AJ$11,TRUE,FALSE),IF(INDEX(Команды!$A$2:$AN$7500,MATCH(AE$3,Команды!$A$2:$A$7500,0),$E121+2)=Команды!$AJ$12,TRUE,FALSE),IF(INDEX(Команды!$A$2:$AN$7500,MATCH(AE$3,Команды!$A$2:$A$7500,0),$E121+2)=Команды!$AJ$13,TRUE,FALSE),IF(INDEX(Команды!$A$2:$AN$7500,MATCH(AE$3,Команды!$A$2:$A$7500,0),$E121+2)=Команды!$AJ$14,TRUE,FALSE),IF(INDEX(Команды!$A$2:$AN$7500,MATCH(AE$3,Команды!$A$2:$A$7500,0),$E121+2)=Команды!$AJ$15,TRUE,FALSE),IF(INDEX(Команды!$A$2:$AN$7500,MATCH(AE$3,Команды!$A$2:$A$7500,0),$E121+2)=Команды!$AJ$16,TRUE,FALSE),IF(INDEX(Команды!$A$2:$AN$7500,MATCH(AE$3,Команды!$A$2:$A$7500,0),$E121+2)=Команды!$AJ$17,TRUE,FALSE),IF(INDEX(Команды!$A$2:$AN$7500,MATCH(AE$3,Команды!$A$2:$A$7500,0),$E121+2)=Команды!$AJ$18,TRUE,FALSE),IF(INDEX(Команды!$A$2:$AN$7500,MATCH(AE$3,Команды!$A$2:$A$7500,0),$E121+2)=Команды!$AJ$19,TRUE,FALSE)),INDEX(Команды!$AJ$2:$AL$19,MATCH(INDEX(Команды!$A$2:$AN$7500,MATCH(AE$3,Команды!$A$2:$A$7500,0),$E121+2),Команды!$AJ$2:$AJ$19,0),3),0)</f>
        <v>0</v>
      </c>
      <c r="AG121" s="342"/>
      <c r="AH121" s="174">
        <f>IF(OR(IF(INDEX(Команды!$A$2:$AN$7500,MATCH(AH$3,Команды!$A$2:$A$7500,0),$E121+2)=Команды!$AJ$2,TRUE,FALSE),IF(INDEX(Команды!$A$2:$AN$7500,MATCH(AH$3,Команды!$A$2:$A$7500,0),$E121+2)=Команды!$AJ$3,TRUE,FALSE),IF(INDEX(Команды!$A$2:$AN$7500,MATCH(AH$3,Команды!$A$2:$A$7500,0),$E121+2)=Команды!$AJ$4,TRUE,FALSE),IF(INDEX(Команды!$A$2:$AN$7500,MATCH(AH$3,Команды!$A$2:$A$7500,0),$E121+2)=Команды!$AJ$5,TRUE,FALSE),IF(INDEX(Команды!$A$2:$AN$7500,MATCH(AH$3,Команды!$A$2:$A$7500,0),$E121+2)=Команды!$AJ$6,TRUE,FALSE),IF(INDEX(Команды!$A$2:$AN$7500,MATCH(AH$3,Команды!$A$2:$A$7500,0),$E121+2)=Команды!$AJ$7,TRUE,FALSE),IF(INDEX(Команды!$A$2:$AN$7500,MATCH(AH$3,Команды!$A$2:$A$7500,0),$E121+2)=Команды!$AJ$8,TRUE,FALSE),IF(INDEX(Команды!$A$2:$AN$7500,MATCH(AH$3,Команды!$A$2:$A$7500,0),$E121+2)=Команды!$AJ$9,TRUE,FALSE),IF(INDEX(Команды!$A$2:$AN$7500,MATCH(AH$3,Команды!$A$2:$A$7500,0),$E121+2)=Команды!$AJ$10,TRUE,FALSE),IF(INDEX(Команды!$A$2:$AN$7500,MATCH(AH$3,Команды!$A$2:$A$7500,0),$E121+2)=Команды!$AJ$11,TRUE,FALSE),IF(INDEX(Команды!$A$2:$AN$7500,MATCH(AH$3,Команды!$A$2:$A$7500,0),$E121+2)=Команды!$AJ$12,TRUE,FALSE),IF(INDEX(Команды!$A$2:$AN$7500,MATCH(AH$3,Команды!$A$2:$A$7500,0),$E121+2)=Команды!$AJ$13,TRUE,FALSE),IF(INDEX(Команды!$A$2:$AN$7500,MATCH(AH$3,Команды!$A$2:$A$7500,0),$E121+2)=Команды!$AJ$14,TRUE,FALSE),IF(INDEX(Команды!$A$2:$AN$7500,MATCH(AH$3,Команды!$A$2:$A$7500,0),$E121+2)=Команды!$AJ$15,TRUE,FALSE),IF(INDEX(Команды!$A$2:$AN$7500,MATCH(AH$3,Команды!$A$2:$A$7500,0),$E121+2)=Команды!$AJ$16,TRUE,FALSE),,IF(INDEX(Команды!$A$2:$AN$7500,MATCH(AH$3,Команды!$A$2:$A$7500,0),$E121+2)=Команды!$AJ$17,TRUE,FALSE),,IF(INDEX(Команды!$A$2:$AN$7500,MATCH(AH$3,Команды!$A$2:$A$7500,0),$E121+2)=Команды!$AJ$18,TRUE,FALSE),,IF(INDEX(Команды!$A$2:$AN$7500,MATCH(AH$3,Команды!$A$2:$A$7500,0),$E121+2)=Команды!$AJ$19,TRUE,FALSE)),INDEX(Команды!$AJ$2:$AK$19,MATCH(INDEX(Команды!$A$2:$AN$7500,MATCH(AH$3,Команды!$A$2:$A$7500,0),$E121+2),Команды!$AJ$2:$AJ$19,0),2),0)</f>
        <v>0</v>
      </c>
      <c r="AI121" s="175">
        <f>IF(OR(IF(INDEX(Команды!$A$2:$AN$7500,MATCH(AH$3,Команды!$A$2:$A$7500,0),$E121+2)=Команды!$AJ$2,TRUE,FALSE),IF(INDEX(Команды!$A$2:$AN$7500,MATCH(AH$3,Команды!$A$2:$A$7500,0),$E121+2)=Команды!$AJ$3,TRUE,FALSE),IF(INDEX(Команды!$A$2:$AN$7500,MATCH(AH$3,Команды!$A$2:$A$7500,0),$E121+2)=Команды!$AJ$4,TRUE,FALSE),IF(INDEX(Команды!$A$2:$AN$7500,MATCH(AH$3,Команды!$A$2:$A$7500,0),$E121+2)=Команды!$AJ$5,TRUE,FALSE),IF(INDEX(Команды!$A$2:$AN$7500,MATCH(AH$3,Команды!$A$2:$A$7500,0),$E121+2)=Команды!$AJ$6,TRUE,FALSE),IF(INDEX(Команды!$A$2:$AN$7500,MATCH(AH$3,Команды!$A$2:$A$7500,0),$E121+2)=Команды!$AJ$7,TRUE,FALSE),IF(INDEX(Команды!$A$2:$AN$7500,MATCH(AH$3,Команды!$A$2:$A$7500,0),$E121+2)=Команды!$AJ$8,TRUE,FALSE),IF(INDEX(Команды!$A$2:$AN$7500,MATCH(AH$3,Команды!$A$2:$A$7500,0),$E121+2)=Команды!$AJ$9,TRUE,FALSE),IF(INDEX(Команды!$A$2:$AN$7500,MATCH(AH$3,Команды!$A$2:$A$7500,0),$E121+2)=Команды!$AJ$10,TRUE,FALSE),IF(INDEX(Команды!$A$2:$AN$7500,MATCH(AH$3,Команды!$A$2:$A$7500,0),$E121+2)=Команды!$AJ$11,TRUE,FALSE),IF(INDEX(Команды!$A$2:$AN$7500,MATCH(AH$3,Команды!$A$2:$A$7500,0),$E121+2)=Команды!$AJ$12,TRUE,FALSE),IF(INDEX(Команды!$A$2:$AN$7500,MATCH(AH$3,Команды!$A$2:$A$7500,0),$E121+2)=Команды!$AJ$13,TRUE,FALSE),IF(INDEX(Команды!$A$2:$AN$7500,MATCH(AH$3,Команды!$A$2:$A$7500,0),$E121+2)=Команды!$AJ$14,TRUE,FALSE),IF(INDEX(Команды!$A$2:$AN$7500,MATCH(AH$3,Команды!$A$2:$A$7500,0),$E121+2)=Команды!$AJ$15,TRUE,FALSE),IF(INDEX(Команды!$A$2:$AN$7500,MATCH(AH$3,Команды!$A$2:$A$7500,0),$E121+2)=Команды!$AJ$16,TRUE,FALSE),IF(INDEX(Команды!$A$2:$AN$7500,MATCH(AH$3,Команды!$A$2:$A$7500,0),$E121+2)=Команды!$AJ$17,TRUE,FALSE),IF(INDEX(Команды!$A$2:$AN$7500,MATCH(AH$3,Команды!$A$2:$A$7500,0),$E121+2)=Команды!$AJ$18,TRUE,FALSE),IF(INDEX(Команды!$A$2:$AN$7500,MATCH(AH$3,Команды!$A$2:$A$7500,0),$E121+2)=Команды!$AJ$19,TRUE,FALSE)),INDEX(Команды!$AJ$2:$AL$19,MATCH(INDEX(Команды!$A$2:$AN$7500,MATCH(AH$3,Команды!$A$2:$A$7500,0),$E121+2),Команды!$AJ$2:$AJ$19,0),3),0)</f>
        <v>0</v>
      </c>
      <c r="AJ121" s="342"/>
      <c r="AK121" s="174">
        <f>IF(OR(IF(INDEX(Команды!$A$2:$AN$7500,MATCH(AK$3,Команды!$A$2:$A$7500,0),$E121+2)=Команды!$AJ$2,TRUE,FALSE),IF(INDEX(Команды!$A$2:$AN$7500,MATCH(AK$3,Команды!$A$2:$A$7500,0),$E121+2)=Команды!$AJ$3,TRUE,FALSE),IF(INDEX(Команды!$A$2:$AN$7500,MATCH(AK$3,Команды!$A$2:$A$7500,0),$E121+2)=Команды!$AJ$4,TRUE,FALSE),IF(INDEX(Команды!$A$2:$AN$7500,MATCH(AK$3,Команды!$A$2:$A$7500,0),$E121+2)=Команды!$AJ$5,TRUE,FALSE),IF(INDEX(Команды!$A$2:$AN$7500,MATCH(AK$3,Команды!$A$2:$A$7500,0),$E121+2)=Команды!$AJ$6,TRUE,FALSE),IF(INDEX(Команды!$A$2:$AN$7500,MATCH(AK$3,Команды!$A$2:$A$7500,0),$E121+2)=Команды!$AJ$7,TRUE,FALSE),IF(INDEX(Команды!$A$2:$AN$7500,MATCH(AK$3,Команды!$A$2:$A$7500,0),$E121+2)=Команды!$AJ$8,TRUE,FALSE),IF(INDEX(Команды!$A$2:$AN$7500,MATCH(AK$3,Команды!$A$2:$A$7500,0),$E121+2)=Команды!$AJ$9,TRUE,FALSE),IF(INDEX(Команды!$A$2:$AN$7500,MATCH(AK$3,Команды!$A$2:$A$7500,0),$E121+2)=Команды!$AJ$10,TRUE,FALSE),IF(INDEX(Команды!$A$2:$AN$7500,MATCH(AK$3,Команды!$A$2:$A$7500,0),$E121+2)=Команды!$AJ$11,TRUE,FALSE),IF(INDEX(Команды!$A$2:$AN$7500,MATCH(AK$3,Команды!$A$2:$A$7500,0),$E121+2)=Команды!$AJ$12,TRUE,FALSE),IF(INDEX(Команды!$A$2:$AN$7500,MATCH(AK$3,Команды!$A$2:$A$7500,0),$E121+2)=Команды!$AJ$13,TRUE,FALSE),IF(INDEX(Команды!$A$2:$AN$7500,MATCH(AK$3,Команды!$A$2:$A$7500,0),$E121+2)=Команды!$AJ$14,TRUE,FALSE),IF(INDEX(Команды!$A$2:$AN$7500,MATCH(AK$3,Команды!$A$2:$A$7500,0),$E121+2)=Команды!$AJ$15,TRUE,FALSE),IF(INDEX(Команды!$A$2:$AN$7500,MATCH(AK$3,Команды!$A$2:$A$7500,0),$E121+2)=Команды!$AJ$16,TRUE,FALSE),,IF(INDEX(Команды!$A$2:$AN$7500,MATCH(AK$3,Команды!$A$2:$A$7500,0),$E121+2)=Команды!$AJ$17,TRUE,FALSE),,IF(INDEX(Команды!$A$2:$AN$7500,MATCH(AK$3,Команды!$A$2:$A$7500,0),$E121+2)=Команды!$AJ$18,TRUE,FALSE),,IF(INDEX(Команды!$A$2:$AN$7500,MATCH(AK$3,Команды!$A$2:$A$7500,0),$E121+2)=Команды!$AJ$19,TRUE,FALSE)),INDEX(Команды!$AJ$2:$AK$19,MATCH(INDEX(Команды!$A$2:$AN$7500,MATCH(AK$3,Команды!$A$2:$A$7500,0),$E121+2),Команды!$AJ$2:$AJ$19,0),2),0)</f>
        <v>0</v>
      </c>
      <c r="AL121" s="175">
        <f>IF(OR(IF(INDEX(Команды!$A$2:$AN$7500,MATCH(AK$3,Команды!$A$2:$A$7500,0),$E121+2)=Команды!$AJ$2,TRUE,FALSE),IF(INDEX(Команды!$A$2:$AN$7500,MATCH(AK$3,Команды!$A$2:$A$7500,0),$E121+2)=Команды!$AJ$3,TRUE,FALSE),IF(INDEX(Команды!$A$2:$AN$7500,MATCH(AK$3,Команды!$A$2:$A$7500,0),$E121+2)=Команды!$AJ$4,TRUE,FALSE),IF(INDEX(Команды!$A$2:$AN$7500,MATCH(AK$3,Команды!$A$2:$A$7500,0),$E121+2)=Команды!$AJ$5,TRUE,FALSE),IF(INDEX(Команды!$A$2:$AN$7500,MATCH(AK$3,Команды!$A$2:$A$7500,0),$E121+2)=Команды!$AJ$6,TRUE,FALSE),IF(INDEX(Команды!$A$2:$AN$7500,MATCH(AK$3,Команды!$A$2:$A$7500,0),$E121+2)=Команды!$AJ$7,TRUE,FALSE),IF(INDEX(Команды!$A$2:$AN$7500,MATCH(AK$3,Команды!$A$2:$A$7500,0),$E121+2)=Команды!$AJ$8,TRUE,FALSE),IF(INDEX(Команды!$A$2:$AN$7500,MATCH(AK$3,Команды!$A$2:$A$7500,0),$E121+2)=Команды!$AJ$9,TRUE,FALSE),IF(INDEX(Команды!$A$2:$AN$7500,MATCH(AK$3,Команды!$A$2:$A$7500,0),$E121+2)=Команды!$AJ$10,TRUE,FALSE),IF(INDEX(Команды!$A$2:$AN$7500,MATCH(AK$3,Команды!$A$2:$A$7500,0),$E121+2)=Команды!$AJ$11,TRUE,FALSE),IF(INDEX(Команды!$A$2:$AN$7500,MATCH(AK$3,Команды!$A$2:$A$7500,0),$E121+2)=Команды!$AJ$12,TRUE,FALSE),IF(INDEX(Команды!$A$2:$AN$7500,MATCH(AK$3,Команды!$A$2:$A$7500,0),$E121+2)=Команды!$AJ$13,TRUE,FALSE),IF(INDEX(Команды!$A$2:$AN$7500,MATCH(AK$3,Команды!$A$2:$A$7500,0),$E121+2)=Команды!$AJ$14,TRUE,FALSE),IF(INDEX(Команды!$A$2:$AN$7500,MATCH(AK$3,Команды!$A$2:$A$7500,0),$E121+2)=Команды!$AJ$15,TRUE,FALSE),IF(INDEX(Команды!$A$2:$AN$7500,MATCH(AK$3,Команды!$A$2:$A$7500,0),$E121+2)=Команды!$AJ$16,TRUE,FALSE),IF(INDEX(Команды!$A$2:$AN$7500,MATCH(AK$3,Команды!$A$2:$A$7500,0),$E121+2)=Команды!$AJ$17,TRUE,FALSE),IF(INDEX(Команды!$A$2:$AN$7500,MATCH(AK$3,Команды!$A$2:$A$7500,0),$E121+2)=Команды!$AJ$18,TRUE,FALSE),IF(INDEX(Команды!$A$2:$AN$7500,MATCH(AK$3,Команды!$A$2:$A$7500,0),$E121+2)=Команды!$AJ$19,TRUE,FALSE)),INDEX(Команды!$AJ$2:$AL$19,MATCH(INDEX(Команды!$A$2:$AN$7500,MATCH(AK$3,Команды!$A$2:$A$7500,0),$E121+2),Команды!$AJ$2:$AJ$19,0),3),0)</f>
        <v>0</v>
      </c>
      <c r="AM121" s="342"/>
      <c r="AN121" s="174">
        <f>IF(OR(IF(INDEX(Команды!$A$2:$AN$7500,MATCH(AN$3,Команды!$A$2:$A$7500,0),$E121+2)=Команды!$AJ$2,TRUE,FALSE),IF(INDEX(Команды!$A$2:$AN$7500,MATCH(AN$3,Команды!$A$2:$A$7500,0),$E121+2)=Команды!$AJ$3,TRUE,FALSE),IF(INDEX(Команды!$A$2:$AN$7500,MATCH(AN$3,Команды!$A$2:$A$7500,0),$E121+2)=Команды!$AJ$4,TRUE,FALSE),IF(INDEX(Команды!$A$2:$AN$7500,MATCH(AN$3,Команды!$A$2:$A$7500,0),$E121+2)=Команды!$AJ$5,TRUE,FALSE),IF(INDEX(Команды!$A$2:$AN$7500,MATCH(AN$3,Команды!$A$2:$A$7500,0),$E121+2)=Команды!$AJ$6,TRUE,FALSE),IF(INDEX(Команды!$A$2:$AN$7500,MATCH(AN$3,Команды!$A$2:$A$7500,0),$E121+2)=Команды!$AJ$7,TRUE,FALSE),IF(INDEX(Команды!$A$2:$AN$7500,MATCH(AN$3,Команды!$A$2:$A$7500,0),$E121+2)=Команды!$AJ$8,TRUE,FALSE),IF(INDEX(Команды!$A$2:$AN$7500,MATCH(AN$3,Команды!$A$2:$A$7500,0),$E121+2)=Команды!$AJ$9,TRUE,FALSE),IF(INDEX(Команды!$A$2:$AN$7500,MATCH(AN$3,Команды!$A$2:$A$7500,0),$E121+2)=Команды!$AJ$10,TRUE,FALSE),IF(INDEX(Команды!$A$2:$AN$7500,MATCH(AN$3,Команды!$A$2:$A$7500,0),$E121+2)=Команды!$AJ$11,TRUE,FALSE),IF(INDEX(Команды!$A$2:$AN$7500,MATCH(AN$3,Команды!$A$2:$A$7500,0),$E121+2)=Команды!$AJ$12,TRUE,FALSE),IF(INDEX(Команды!$A$2:$AN$7500,MATCH(AN$3,Команды!$A$2:$A$7500,0),$E121+2)=Команды!$AJ$13,TRUE,FALSE),IF(INDEX(Команды!$A$2:$AN$7500,MATCH(AN$3,Команды!$A$2:$A$7500,0),$E121+2)=Команды!$AJ$14,TRUE,FALSE),IF(INDEX(Команды!$A$2:$AN$7500,MATCH(AN$3,Команды!$A$2:$A$7500,0),$E121+2)=Команды!$AJ$15,TRUE,FALSE),IF(INDEX(Команды!$A$2:$AN$7500,MATCH(AN$3,Команды!$A$2:$A$7500,0),$E121+2)=Команды!$AJ$16,TRUE,FALSE),,IF(INDEX(Команды!$A$2:$AN$7500,MATCH(AN$3,Команды!$A$2:$A$7500,0),$E121+2)=Команды!$AJ$17,TRUE,FALSE),,IF(INDEX(Команды!$A$2:$AN$7500,MATCH(AN$3,Команды!$A$2:$A$7500,0),$E121+2)=Команды!$AJ$18,TRUE,FALSE),,IF(INDEX(Команды!$A$2:$AN$7500,MATCH(AN$3,Команды!$A$2:$A$7500,0),$E121+2)=Команды!$AJ$19,TRUE,FALSE)),INDEX(Команды!$AJ$2:$AK$19,MATCH(INDEX(Команды!$A$2:$AN$7500,MATCH(AN$3,Команды!$A$2:$A$7500,0),$E121+2),Команды!$AJ$2:$AJ$19,0),2),0)</f>
        <v>0</v>
      </c>
      <c r="AO121" s="175">
        <f>IF(OR(IF(INDEX(Команды!$A$2:$AN$7500,MATCH(AN$3,Команды!$A$2:$A$7500,0),$E121+2)=Команды!$AJ$2,TRUE,FALSE),IF(INDEX(Команды!$A$2:$AN$7500,MATCH(AN$3,Команды!$A$2:$A$7500,0),$E121+2)=Команды!$AJ$3,TRUE,FALSE),IF(INDEX(Команды!$A$2:$AN$7500,MATCH(AN$3,Команды!$A$2:$A$7500,0),$E121+2)=Команды!$AJ$4,TRUE,FALSE),IF(INDEX(Команды!$A$2:$AN$7500,MATCH(AN$3,Команды!$A$2:$A$7500,0),$E121+2)=Команды!$AJ$5,TRUE,FALSE),IF(INDEX(Команды!$A$2:$AN$7500,MATCH(AN$3,Команды!$A$2:$A$7500,0),$E121+2)=Команды!$AJ$6,TRUE,FALSE),IF(INDEX(Команды!$A$2:$AN$7500,MATCH(AN$3,Команды!$A$2:$A$7500,0),$E121+2)=Команды!$AJ$7,TRUE,FALSE),IF(INDEX(Команды!$A$2:$AN$7500,MATCH(AN$3,Команды!$A$2:$A$7500,0),$E121+2)=Команды!$AJ$8,TRUE,FALSE),IF(INDEX(Команды!$A$2:$AN$7500,MATCH(AN$3,Команды!$A$2:$A$7500,0),$E121+2)=Команды!$AJ$9,TRUE,FALSE),IF(INDEX(Команды!$A$2:$AN$7500,MATCH(AN$3,Команды!$A$2:$A$7500,0),$E121+2)=Команды!$AJ$10,TRUE,FALSE),IF(INDEX(Команды!$A$2:$AN$7500,MATCH(AN$3,Команды!$A$2:$A$7500,0),$E121+2)=Команды!$AJ$11,TRUE,FALSE),IF(INDEX(Команды!$A$2:$AN$7500,MATCH(AN$3,Команды!$A$2:$A$7500,0),$E121+2)=Команды!$AJ$12,TRUE,FALSE),IF(INDEX(Команды!$A$2:$AN$7500,MATCH(AN$3,Команды!$A$2:$A$7500,0),$E121+2)=Команды!$AJ$13,TRUE,FALSE),IF(INDEX(Команды!$A$2:$AN$7500,MATCH(AN$3,Команды!$A$2:$A$7500,0),$E121+2)=Команды!$AJ$14,TRUE,FALSE),IF(INDEX(Команды!$A$2:$AN$7500,MATCH(AN$3,Команды!$A$2:$A$7500,0),$E121+2)=Команды!$AJ$15,TRUE,FALSE),IF(INDEX(Команды!$A$2:$AN$7500,MATCH(AN$3,Команды!$A$2:$A$7500,0),$E121+2)=Команды!$AJ$16,TRUE,FALSE),IF(INDEX(Команды!$A$2:$AN$7500,MATCH(AN$3,Команды!$A$2:$A$7500,0),$E121+2)=Команды!$AJ$17,TRUE,FALSE),IF(INDEX(Команды!$A$2:$AN$7500,MATCH(AN$3,Команды!$A$2:$A$7500,0),$E121+2)=Команды!$AJ$18,TRUE,FALSE),IF(INDEX(Команды!$A$2:$AN$7500,MATCH(AN$3,Команды!$A$2:$A$7500,0),$E121+2)=Команды!$AJ$19,TRUE,FALSE)),INDEX(Команды!$AJ$2:$AL$19,MATCH(INDEX(Команды!$A$2:$AN$7500,MATCH(AN$3,Команды!$A$2:$A$7500,0),$E121+2),Команды!$AJ$2:$AJ$19,0),3),0)</f>
        <v>0</v>
      </c>
      <c r="AP121" s="342"/>
      <c r="AQ121" s="174">
        <f>IF(OR(IF(INDEX(Команды!$A$2:$AN$7500,MATCH(AQ$3,Команды!$A$2:$A$7500,0),$E121+2)=Команды!$AJ$2,TRUE,FALSE),IF(INDEX(Команды!$A$2:$AN$7500,MATCH(AQ$3,Команды!$A$2:$A$7500,0),$E121+2)=Команды!$AJ$3,TRUE,FALSE),IF(INDEX(Команды!$A$2:$AN$7500,MATCH(AQ$3,Команды!$A$2:$A$7500,0),$E121+2)=Команды!$AJ$4,TRUE,FALSE),IF(INDEX(Команды!$A$2:$AN$7500,MATCH(AQ$3,Команды!$A$2:$A$7500,0),$E121+2)=Команды!$AJ$5,TRUE,FALSE),IF(INDEX(Команды!$A$2:$AN$7500,MATCH(AQ$3,Команды!$A$2:$A$7500,0),$E121+2)=Команды!$AJ$6,TRUE,FALSE),IF(INDEX(Команды!$A$2:$AN$7500,MATCH(AQ$3,Команды!$A$2:$A$7500,0),$E121+2)=Команды!$AJ$7,TRUE,FALSE),IF(INDEX(Команды!$A$2:$AN$7500,MATCH(AQ$3,Команды!$A$2:$A$7500,0),$E121+2)=Команды!$AJ$8,TRUE,FALSE),IF(INDEX(Команды!$A$2:$AN$7500,MATCH(AQ$3,Команды!$A$2:$A$7500,0),$E121+2)=Команды!$AJ$9,TRUE,FALSE),IF(INDEX(Команды!$A$2:$AN$7500,MATCH(AQ$3,Команды!$A$2:$A$7500,0),$E121+2)=Команды!$AJ$10,TRUE,FALSE),IF(INDEX(Команды!$A$2:$AN$7500,MATCH(AQ$3,Команды!$A$2:$A$7500,0),$E121+2)=Команды!$AJ$11,TRUE,FALSE),IF(INDEX(Команды!$A$2:$AN$7500,MATCH(AQ$3,Команды!$A$2:$A$7500,0),$E121+2)=Команды!$AJ$12,TRUE,FALSE),IF(INDEX(Команды!$A$2:$AN$7500,MATCH(AQ$3,Команды!$A$2:$A$7500,0),$E121+2)=Команды!$AJ$13,TRUE,FALSE),IF(INDEX(Команды!$A$2:$AN$7500,MATCH(AQ$3,Команды!$A$2:$A$7500,0),$E121+2)=Команды!$AJ$14,TRUE,FALSE),IF(INDEX(Команды!$A$2:$AN$7500,MATCH(AQ$3,Команды!$A$2:$A$7500,0),$E121+2)=Команды!$AJ$15,TRUE,FALSE),IF(INDEX(Команды!$A$2:$AN$7500,MATCH(AQ$3,Команды!$A$2:$A$7500,0),$E121+2)=Команды!$AJ$16,TRUE,FALSE),,IF(INDEX(Команды!$A$2:$AN$7500,MATCH(AQ$3,Команды!$A$2:$A$7500,0),$E121+2)=Команды!$AJ$17,TRUE,FALSE),,IF(INDEX(Команды!$A$2:$AN$7500,MATCH(AQ$3,Команды!$A$2:$A$7500,0),$E121+2)=Команды!$AJ$18,TRUE,FALSE),,IF(INDEX(Команды!$A$2:$AN$7500,MATCH(AQ$3,Команды!$A$2:$A$7500,0),$E121+2)=Команды!$AJ$19,TRUE,FALSE)),INDEX(Команды!$AJ$2:$AK$19,MATCH(INDEX(Команды!$A$2:$AN$7500,MATCH(AQ$3,Команды!$A$2:$A$7500,0),$E121+2),Команды!$AJ$2:$AJ$19,0),2),0)</f>
        <v>0</v>
      </c>
      <c r="AR121" s="175">
        <f>IF(OR(IF(INDEX(Команды!$A$2:$AN$7500,MATCH(AQ$3,Команды!$A$2:$A$7500,0),$E121+2)=Команды!$AJ$2,TRUE,FALSE),IF(INDEX(Команды!$A$2:$AN$7500,MATCH(AQ$3,Команды!$A$2:$A$7500,0),$E121+2)=Команды!$AJ$3,TRUE,FALSE),IF(INDEX(Команды!$A$2:$AN$7500,MATCH(AQ$3,Команды!$A$2:$A$7500,0),$E121+2)=Команды!$AJ$4,TRUE,FALSE),IF(INDEX(Команды!$A$2:$AN$7500,MATCH(AQ$3,Команды!$A$2:$A$7500,0),$E121+2)=Команды!$AJ$5,TRUE,FALSE),IF(INDEX(Команды!$A$2:$AN$7500,MATCH(AQ$3,Команды!$A$2:$A$7500,0),$E121+2)=Команды!$AJ$6,TRUE,FALSE),IF(INDEX(Команды!$A$2:$AN$7500,MATCH(AQ$3,Команды!$A$2:$A$7500,0),$E121+2)=Команды!$AJ$7,TRUE,FALSE),IF(INDEX(Команды!$A$2:$AN$7500,MATCH(AQ$3,Команды!$A$2:$A$7500,0),$E121+2)=Команды!$AJ$8,TRUE,FALSE),IF(INDEX(Команды!$A$2:$AN$7500,MATCH(AQ$3,Команды!$A$2:$A$7500,0),$E121+2)=Команды!$AJ$9,TRUE,FALSE),IF(INDEX(Команды!$A$2:$AN$7500,MATCH(AQ$3,Команды!$A$2:$A$7500,0),$E121+2)=Команды!$AJ$10,TRUE,FALSE),IF(INDEX(Команды!$A$2:$AN$7500,MATCH(AQ$3,Команды!$A$2:$A$7500,0),$E121+2)=Команды!$AJ$11,TRUE,FALSE),IF(INDEX(Команды!$A$2:$AN$7500,MATCH(AQ$3,Команды!$A$2:$A$7500,0),$E121+2)=Команды!$AJ$12,TRUE,FALSE),IF(INDEX(Команды!$A$2:$AN$7500,MATCH(AQ$3,Команды!$A$2:$A$7500,0),$E121+2)=Команды!$AJ$13,TRUE,FALSE),IF(INDEX(Команды!$A$2:$AN$7500,MATCH(AQ$3,Команды!$A$2:$A$7500,0),$E121+2)=Команды!$AJ$14,TRUE,FALSE),IF(INDEX(Команды!$A$2:$AN$7500,MATCH(AQ$3,Команды!$A$2:$A$7500,0),$E121+2)=Команды!$AJ$15,TRUE,FALSE),IF(INDEX(Команды!$A$2:$AN$7500,MATCH(AQ$3,Команды!$A$2:$A$7500,0),$E121+2)=Команды!$AJ$16,TRUE,FALSE),IF(INDEX(Команды!$A$2:$AN$7500,MATCH(AQ$3,Команды!$A$2:$A$7500,0),$E121+2)=Команды!$AJ$17,TRUE,FALSE),IF(INDEX(Команды!$A$2:$AN$7500,MATCH(AQ$3,Команды!$A$2:$A$7500,0),$E121+2)=Команды!$AJ$18,TRUE,FALSE),IF(INDEX(Команды!$A$2:$AN$7500,MATCH(AQ$3,Команды!$A$2:$A$7500,0),$E121+2)=Команды!$AJ$19,TRUE,FALSE)),INDEX(Команды!$AJ$2:$AL$19,MATCH(INDEX(Команды!$A$2:$AN$7500,MATCH(AQ$3,Команды!$A$2:$A$7500,0),$E121+2),Команды!$AJ$2:$AJ$19,0),3),0)</f>
        <v>0</v>
      </c>
      <c r="AS121" s="342"/>
      <c r="AT121" s="174">
        <f>IF(OR(IF(INDEX(Команды!$A$2:$AN$7500,MATCH(AT$3,Команды!$A$2:$A$7500,0),$E121+2)=Команды!$AJ$2,TRUE,FALSE),IF(INDEX(Команды!$A$2:$AN$7500,MATCH(AT$3,Команды!$A$2:$A$7500,0),$E121+2)=Команды!$AJ$3,TRUE,FALSE),IF(INDEX(Команды!$A$2:$AN$7500,MATCH(AT$3,Команды!$A$2:$A$7500,0),$E121+2)=Команды!$AJ$4,TRUE,FALSE),IF(INDEX(Команды!$A$2:$AN$7500,MATCH(AT$3,Команды!$A$2:$A$7500,0),$E121+2)=Команды!$AJ$5,TRUE,FALSE),IF(INDEX(Команды!$A$2:$AN$7500,MATCH(AT$3,Команды!$A$2:$A$7500,0),$E121+2)=Команды!$AJ$6,TRUE,FALSE),IF(INDEX(Команды!$A$2:$AN$7500,MATCH(AT$3,Команды!$A$2:$A$7500,0),$E121+2)=Команды!$AJ$7,TRUE,FALSE),IF(INDEX(Команды!$A$2:$AN$7500,MATCH(AT$3,Команды!$A$2:$A$7500,0),$E121+2)=Команды!$AJ$8,TRUE,FALSE),IF(INDEX(Команды!$A$2:$AN$7500,MATCH(AT$3,Команды!$A$2:$A$7500,0),$E121+2)=Команды!$AJ$9,TRUE,FALSE),IF(INDEX(Команды!$A$2:$AN$7500,MATCH(AT$3,Команды!$A$2:$A$7500,0),$E121+2)=Команды!$AJ$10,TRUE,FALSE),IF(INDEX(Команды!$A$2:$AN$7500,MATCH(AT$3,Команды!$A$2:$A$7500,0),$E121+2)=Команды!$AJ$11,TRUE,FALSE),IF(INDEX(Команды!$A$2:$AN$7500,MATCH(AT$3,Команды!$A$2:$A$7500,0),$E121+2)=Команды!$AJ$12,TRUE,FALSE),IF(INDEX(Команды!$A$2:$AN$7500,MATCH(AT$3,Команды!$A$2:$A$7500,0),$E121+2)=Команды!$AJ$13,TRUE,FALSE),IF(INDEX(Команды!$A$2:$AN$7500,MATCH(AT$3,Команды!$A$2:$A$7500,0),$E121+2)=Команды!$AJ$14,TRUE,FALSE),IF(INDEX(Команды!$A$2:$AN$7500,MATCH(AT$3,Команды!$A$2:$A$7500,0),$E121+2)=Команды!$AJ$15,TRUE,FALSE),IF(INDEX(Команды!$A$2:$AN$7500,MATCH(AT$3,Команды!$A$2:$A$7500,0),$E121+2)=Команды!$AJ$16,TRUE,FALSE),,IF(INDEX(Команды!$A$2:$AN$7500,MATCH(AT$3,Команды!$A$2:$A$7500,0),$E121+2)=Команды!$AJ$17,TRUE,FALSE),,IF(INDEX(Команды!$A$2:$AN$7500,MATCH(AT$3,Команды!$A$2:$A$7500,0),$E121+2)=Команды!$AJ$18,TRUE,FALSE),,IF(INDEX(Команды!$A$2:$AN$7500,MATCH(AT$3,Команды!$A$2:$A$7500,0),$E121+2)=Команды!$AJ$19,TRUE,FALSE)),INDEX(Команды!$AJ$2:$AK$19,MATCH(INDEX(Команды!$A$2:$AN$7500,MATCH(AT$3,Команды!$A$2:$A$7500,0),$E121+2),Команды!$AJ$2:$AJ$19,0),2),0)</f>
        <v>0</v>
      </c>
      <c r="AU121" s="175">
        <f>IF(OR(IF(INDEX(Команды!$A$2:$AN$7500,MATCH(AT$3,Команды!$A$2:$A$7500,0),$E121+2)=Команды!$AJ$2,TRUE,FALSE),IF(INDEX(Команды!$A$2:$AN$7500,MATCH(AT$3,Команды!$A$2:$A$7500,0),$E121+2)=Команды!$AJ$3,TRUE,FALSE),IF(INDEX(Команды!$A$2:$AN$7500,MATCH(AT$3,Команды!$A$2:$A$7500,0),$E121+2)=Команды!$AJ$4,TRUE,FALSE),IF(INDEX(Команды!$A$2:$AN$7500,MATCH(AT$3,Команды!$A$2:$A$7500,0),$E121+2)=Команды!$AJ$5,TRUE,FALSE),IF(INDEX(Команды!$A$2:$AN$7500,MATCH(AT$3,Команды!$A$2:$A$7500,0),$E121+2)=Команды!$AJ$6,TRUE,FALSE),IF(INDEX(Команды!$A$2:$AN$7500,MATCH(AT$3,Команды!$A$2:$A$7500,0),$E121+2)=Команды!$AJ$7,TRUE,FALSE),IF(INDEX(Команды!$A$2:$AN$7500,MATCH(AT$3,Команды!$A$2:$A$7500,0),$E121+2)=Команды!$AJ$8,TRUE,FALSE),IF(INDEX(Команды!$A$2:$AN$7500,MATCH(AT$3,Команды!$A$2:$A$7500,0),$E121+2)=Команды!$AJ$9,TRUE,FALSE),IF(INDEX(Команды!$A$2:$AN$7500,MATCH(AT$3,Команды!$A$2:$A$7500,0),$E121+2)=Команды!$AJ$10,TRUE,FALSE),IF(INDEX(Команды!$A$2:$AN$7500,MATCH(AT$3,Команды!$A$2:$A$7500,0),$E121+2)=Команды!$AJ$11,TRUE,FALSE),IF(INDEX(Команды!$A$2:$AN$7500,MATCH(AT$3,Команды!$A$2:$A$7500,0),$E121+2)=Команды!$AJ$12,TRUE,FALSE),IF(INDEX(Команды!$A$2:$AN$7500,MATCH(AT$3,Команды!$A$2:$A$7500,0),$E121+2)=Команды!$AJ$13,TRUE,FALSE),IF(INDEX(Команды!$A$2:$AN$7500,MATCH(AT$3,Команды!$A$2:$A$7500,0),$E121+2)=Команды!$AJ$14,TRUE,FALSE),IF(INDEX(Команды!$A$2:$AN$7500,MATCH(AT$3,Команды!$A$2:$A$7500,0),$E121+2)=Команды!$AJ$15,TRUE,FALSE),IF(INDEX(Команды!$A$2:$AN$7500,MATCH(AT$3,Команды!$A$2:$A$7500,0),$E121+2)=Команды!$AJ$16,TRUE,FALSE),IF(INDEX(Команды!$A$2:$AN$7500,MATCH(AT$3,Команды!$A$2:$A$7500,0),$E121+2)=Команды!$AJ$17,TRUE,FALSE),IF(INDEX(Команды!$A$2:$AN$7500,MATCH(AT$3,Команды!$A$2:$A$7500,0),$E121+2)=Команды!$AJ$18,TRUE,FALSE),IF(INDEX(Команды!$A$2:$AN$7500,MATCH(AT$3,Команды!$A$2:$A$7500,0),$E121+2)=Команды!$AJ$19,TRUE,FALSE)),INDEX(Команды!$AJ$2:$AL$19,MATCH(INDEX(Команды!$A$2:$AN$7500,MATCH(AT$3,Команды!$A$2:$A$7500,0),$E121+2),Команды!$AJ$2:$AJ$19,0),3),0)</f>
        <v>0</v>
      </c>
      <c r="AV121" s="342"/>
      <c r="AW121" s="174">
        <f>IF(OR(IF(INDEX(Команды!$A$2:$AN$7500,MATCH(AW$3,Команды!$A$2:$A$7500,0),$E121+2)=Команды!$AJ$2,TRUE,FALSE),IF(INDEX(Команды!$A$2:$AN$7500,MATCH(AW$3,Команды!$A$2:$A$7500,0),$E121+2)=Команды!$AJ$3,TRUE,FALSE),IF(INDEX(Команды!$A$2:$AN$7500,MATCH(AW$3,Команды!$A$2:$A$7500,0),$E121+2)=Команды!$AJ$4,TRUE,FALSE),IF(INDEX(Команды!$A$2:$AN$7500,MATCH(AW$3,Команды!$A$2:$A$7500,0),$E121+2)=Команды!$AJ$5,TRUE,FALSE),IF(INDEX(Команды!$A$2:$AN$7500,MATCH(AW$3,Команды!$A$2:$A$7500,0),$E121+2)=Команды!$AJ$6,TRUE,FALSE),IF(INDEX(Команды!$A$2:$AN$7500,MATCH(AW$3,Команды!$A$2:$A$7500,0),$E121+2)=Команды!$AJ$7,TRUE,FALSE),IF(INDEX(Команды!$A$2:$AN$7500,MATCH(AW$3,Команды!$A$2:$A$7500,0),$E121+2)=Команды!$AJ$8,TRUE,FALSE),IF(INDEX(Команды!$A$2:$AN$7500,MATCH(AW$3,Команды!$A$2:$A$7500,0),$E121+2)=Команды!$AJ$9,TRUE,FALSE),IF(INDEX(Команды!$A$2:$AN$7500,MATCH(AW$3,Команды!$A$2:$A$7500,0),$E121+2)=Команды!$AJ$10,TRUE,FALSE),IF(INDEX(Команды!$A$2:$AN$7500,MATCH(AW$3,Команды!$A$2:$A$7500,0),$E121+2)=Команды!$AJ$11,TRUE,FALSE),IF(INDEX(Команды!$A$2:$AN$7500,MATCH(AW$3,Команды!$A$2:$A$7500,0),$E121+2)=Команды!$AJ$12,TRUE,FALSE),IF(INDEX(Команды!$A$2:$AN$7500,MATCH(AW$3,Команды!$A$2:$A$7500,0),$E121+2)=Команды!$AJ$13,TRUE,FALSE),IF(INDEX(Команды!$A$2:$AN$7500,MATCH(AW$3,Команды!$A$2:$A$7500,0),$E121+2)=Команды!$AJ$14,TRUE,FALSE),IF(INDEX(Команды!$A$2:$AN$7500,MATCH(AW$3,Команды!$A$2:$A$7500,0),$E121+2)=Команды!$AJ$15,TRUE,FALSE),IF(INDEX(Команды!$A$2:$AN$7500,MATCH(AW$3,Команды!$A$2:$A$7500,0),$E121+2)=Команды!$AJ$16,TRUE,FALSE),,IF(INDEX(Команды!$A$2:$AN$7500,MATCH(AW$3,Команды!$A$2:$A$7500,0),$E121+2)=Команды!$AJ$17,TRUE,FALSE),,IF(INDEX(Команды!$A$2:$AN$7500,MATCH(AW$3,Команды!$A$2:$A$7500,0),$E121+2)=Команды!$AJ$18,TRUE,FALSE),,IF(INDEX(Команды!$A$2:$AN$7500,MATCH(AW$3,Команды!$A$2:$A$7500,0),$E121+2)=Команды!$AJ$19,TRUE,FALSE)),INDEX(Команды!$AJ$2:$AK$19,MATCH(INDEX(Команды!$A$2:$AN$7500,MATCH(AW$3,Команды!$A$2:$A$7500,0),$E121+2),Команды!$AJ$2:$AJ$19,0),2),0)</f>
        <v>0</v>
      </c>
      <c r="AX121" s="175">
        <f>IF(OR(IF(INDEX(Команды!$A$2:$AN$7500,MATCH(AW$3,Команды!$A$2:$A$7500,0),$E121+2)=Команды!$AJ$2,TRUE,FALSE),IF(INDEX(Команды!$A$2:$AN$7500,MATCH(AW$3,Команды!$A$2:$A$7500,0),$E121+2)=Команды!$AJ$3,TRUE,FALSE),IF(INDEX(Команды!$A$2:$AN$7500,MATCH(AW$3,Команды!$A$2:$A$7500,0),$E121+2)=Команды!$AJ$4,TRUE,FALSE),IF(INDEX(Команды!$A$2:$AN$7500,MATCH(AW$3,Команды!$A$2:$A$7500,0),$E121+2)=Команды!$AJ$5,TRUE,FALSE),IF(INDEX(Команды!$A$2:$AN$7500,MATCH(AW$3,Команды!$A$2:$A$7500,0),$E121+2)=Команды!$AJ$6,TRUE,FALSE),IF(INDEX(Команды!$A$2:$AN$7500,MATCH(AW$3,Команды!$A$2:$A$7500,0),$E121+2)=Команды!$AJ$7,TRUE,FALSE),IF(INDEX(Команды!$A$2:$AN$7500,MATCH(AW$3,Команды!$A$2:$A$7500,0),$E121+2)=Команды!$AJ$8,TRUE,FALSE),IF(INDEX(Команды!$A$2:$AN$7500,MATCH(AW$3,Команды!$A$2:$A$7500,0),$E121+2)=Команды!$AJ$9,TRUE,FALSE),IF(INDEX(Команды!$A$2:$AN$7500,MATCH(AW$3,Команды!$A$2:$A$7500,0),$E121+2)=Команды!$AJ$10,TRUE,FALSE),IF(INDEX(Команды!$A$2:$AN$7500,MATCH(AW$3,Команды!$A$2:$A$7500,0),$E121+2)=Команды!$AJ$11,TRUE,FALSE),IF(INDEX(Команды!$A$2:$AN$7500,MATCH(AW$3,Команды!$A$2:$A$7500,0),$E121+2)=Команды!$AJ$12,TRUE,FALSE),IF(INDEX(Команды!$A$2:$AN$7500,MATCH(AW$3,Команды!$A$2:$A$7500,0),$E121+2)=Команды!$AJ$13,TRUE,FALSE),IF(INDEX(Команды!$A$2:$AN$7500,MATCH(AW$3,Команды!$A$2:$A$7500,0),$E121+2)=Команды!$AJ$14,TRUE,FALSE),IF(INDEX(Команды!$A$2:$AN$7500,MATCH(AW$3,Команды!$A$2:$A$7500,0),$E121+2)=Команды!$AJ$15,TRUE,FALSE),IF(INDEX(Команды!$A$2:$AN$7500,MATCH(AW$3,Команды!$A$2:$A$7500,0),$E121+2)=Команды!$AJ$16,TRUE,FALSE),IF(INDEX(Команды!$A$2:$AN$7500,MATCH(AW$3,Команды!$A$2:$A$7500,0),$E121+2)=Команды!$AJ$17,TRUE,FALSE),IF(INDEX(Команды!$A$2:$AN$7500,MATCH(AW$3,Команды!$A$2:$A$7500,0),$E121+2)=Команды!$AJ$18,TRUE,FALSE),IF(INDEX(Команды!$A$2:$AN$7500,MATCH(AW$3,Команды!$A$2:$A$7500,0),$E121+2)=Команды!$AJ$19,TRUE,FALSE)),INDEX(Команды!$AJ$2:$AL$19,MATCH(INDEX(Команды!$A$2:$AN$7500,MATCH(AW$3,Команды!$A$2:$A$7500,0),$E121+2),Команды!$AJ$2:$AJ$19,0),3),0)</f>
        <v>0</v>
      </c>
      <c r="AY121" s="342"/>
      <c r="AZ121" s="174">
        <f>IF(OR(IF(INDEX(Команды!$A$2:$AN$7500,MATCH(AZ$3,Команды!$A$2:$A$7500,0),$E121+2)=Команды!$AJ$2,TRUE,FALSE),IF(INDEX(Команды!$A$2:$AN$7500,MATCH(AZ$3,Команды!$A$2:$A$7500,0),$E121+2)=Команды!$AJ$3,TRUE,FALSE),IF(INDEX(Команды!$A$2:$AN$7500,MATCH(AZ$3,Команды!$A$2:$A$7500,0),$E121+2)=Команды!$AJ$4,TRUE,FALSE),IF(INDEX(Команды!$A$2:$AN$7500,MATCH(AZ$3,Команды!$A$2:$A$7500,0),$E121+2)=Команды!$AJ$5,TRUE,FALSE),IF(INDEX(Команды!$A$2:$AN$7500,MATCH(AZ$3,Команды!$A$2:$A$7500,0),$E121+2)=Команды!$AJ$6,TRUE,FALSE),IF(INDEX(Команды!$A$2:$AN$7500,MATCH(AZ$3,Команды!$A$2:$A$7500,0),$E121+2)=Команды!$AJ$7,TRUE,FALSE),IF(INDEX(Команды!$A$2:$AN$7500,MATCH(AZ$3,Команды!$A$2:$A$7500,0),$E121+2)=Команды!$AJ$8,TRUE,FALSE),IF(INDEX(Команды!$A$2:$AN$7500,MATCH(AZ$3,Команды!$A$2:$A$7500,0),$E121+2)=Команды!$AJ$9,TRUE,FALSE),IF(INDEX(Команды!$A$2:$AN$7500,MATCH(AZ$3,Команды!$A$2:$A$7500,0),$E121+2)=Команды!$AJ$10,TRUE,FALSE),IF(INDEX(Команды!$A$2:$AN$7500,MATCH(AZ$3,Команды!$A$2:$A$7500,0),$E121+2)=Команды!$AJ$11,TRUE,FALSE),IF(INDEX(Команды!$A$2:$AN$7500,MATCH(AZ$3,Команды!$A$2:$A$7500,0),$E121+2)=Команды!$AJ$12,TRUE,FALSE),IF(INDEX(Команды!$A$2:$AN$7500,MATCH(AZ$3,Команды!$A$2:$A$7500,0),$E121+2)=Команды!$AJ$13,TRUE,FALSE),IF(INDEX(Команды!$A$2:$AN$7500,MATCH(AZ$3,Команды!$A$2:$A$7500,0),$E121+2)=Команды!$AJ$14,TRUE,FALSE),IF(INDEX(Команды!$A$2:$AN$7500,MATCH(AZ$3,Команды!$A$2:$A$7500,0),$E121+2)=Команды!$AJ$15,TRUE,FALSE),IF(INDEX(Команды!$A$2:$AN$7500,MATCH(AZ$3,Команды!$A$2:$A$7500,0),$E121+2)=Команды!$AJ$16,TRUE,FALSE),,IF(INDEX(Команды!$A$2:$AN$7500,MATCH(AZ$3,Команды!$A$2:$A$7500,0),$E121+2)=Команды!$AJ$17,TRUE,FALSE),,IF(INDEX(Команды!$A$2:$AN$7500,MATCH(AZ$3,Команды!$A$2:$A$7500,0),$E121+2)=Команды!$AJ$18,TRUE,FALSE),,IF(INDEX(Команды!$A$2:$AN$7500,MATCH(AZ$3,Команды!$A$2:$A$7500,0),$E121+2)=Команды!$AJ$19,TRUE,FALSE)),INDEX(Команды!$AJ$2:$AK$19,MATCH(INDEX(Команды!$A$2:$AN$7500,MATCH(AZ$3,Команды!$A$2:$A$7500,0),$E121+2),Команды!$AJ$2:$AJ$19,0),2),0)</f>
        <v>0</v>
      </c>
      <c r="BA121" s="175">
        <f>IF(OR(IF(INDEX(Команды!$A$2:$AN$7500,MATCH(AZ$3,Команды!$A$2:$A$7500,0),$E121+2)=Команды!$AJ$2,TRUE,FALSE),IF(INDEX(Команды!$A$2:$AN$7500,MATCH(AZ$3,Команды!$A$2:$A$7500,0),$E121+2)=Команды!$AJ$3,TRUE,FALSE),IF(INDEX(Команды!$A$2:$AN$7500,MATCH(AZ$3,Команды!$A$2:$A$7500,0),$E121+2)=Команды!$AJ$4,TRUE,FALSE),IF(INDEX(Команды!$A$2:$AN$7500,MATCH(AZ$3,Команды!$A$2:$A$7500,0),$E121+2)=Команды!$AJ$5,TRUE,FALSE),IF(INDEX(Команды!$A$2:$AN$7500,MATCH(AZ$3,Команды!$A$2:$A$7500,0),$E121+2)=Команды!$AJ$6,TRUE,FALSE),IF(INDEX(Команды!$A$2:$AN$7500,MATCH(AZ$3,Команды!$A$2:$A$7500,0),$E121+2)=Команды!$AJ$7,TRUE,FALSE),IF(INDEX(Команды!$A$2:$AN$7500,MATCH(AZ$3,Команды!$A$2:$A$7500,0),$E121+2)=Команды!$AJ$8,TRUE,FALSE),IF(INDEX(Команды!$A$2:$AN$7500,MATCH(AZ$3,Команды!$A$2:$A$7500,0),$E121+2)=Команды!$AJ$9,TRUE,FALSE),IF(INDEX(Команды!$A$2:$AN$7500,MATCH(AZ$3,Команды!$A$2:$A$7500,0),$E121+2)=Команды!$AJ$10,TRUE,FALSE),IF(INDEX(Команды!$A$2:$AN$7500,MATCH(AZ$3,Команды!$A$2:$A$7500,0),$E121+2)=Команды!$AJ$11,TRUE,FALSE),IF(INDEX(Команды!$A$2:$AN$7500,MATCH(AZ$3,Команды!$A$2:$A$7500,0),$E121+2)=Команды!$AJ$12,TRUE,FALSE),IF(INDEX(Команды!$A$2:$AN$7500,MATCH(AZ$3,Команды!$A$2:$A$7500,0),$E121+2)=Команды!$AJ$13,TRUE,FALSE),IF(INDEX(Команды!$A$2:$AN$7500,MATCH(AZ$3,Команды!$A$2:$A$7500,0),$E121+2)=Команды!$AJ$14,TRUE,FALSE),IF(INDEX(Команды!$A$2:$AN$7500,MATCH(AZ$3,Команды!$A$2:$A$7500,0),$E121+2)=Команды!$AJ$15,TRUE,FALSE),IF(INDEX(Команды!$A$2:$AN$7500,MATCH(AZ$3,Команды!$A$2:$A$7500,0),$E121+2)=Команды!$AJ$16,TRUE,FALSE),IF(INDEX(Команды!$A$2:$AN$7500,MATCH(AZ$3,Команды!$A$2:$A$7500,0),$E121+2)=Команды!$AJ$17,TRUE,FALSE),IF(INDEX(Команды!$A$2:$AN$7500,MATCH(AZ$3,Команды!$A$2:$A$7500,0),$E121+2)=Команды!$AJ$18,TRUE,FALSE),IF(INDEX(Команды!$A$2:$AN$7500,MATCH(AZ$3,Команды!$A$2:$A$7500,0),$E121+2)=Команды!$AJ$19,TRUE,FALSE)),INDEX(Команды!$AJ$2:$AL$19,MATCH(INDEX(Команды!$A$2:$AN$7500,MATCH(AZ$3,Команды!$A$2:$A$7500,0),$E121+2),Команды!$AJ$2:$AJ$19,0),3),0)</f>
        <v>0</v>
      </c>
      <c r="BB121" s="342"/>
      <c r="BC121" s="174">
        <f>IF(OR(IF(INDEX(Команды!$A$2:$AN$7500,MATCH(BC$3,Команды!$A$2:$A$7500,0),$E121+2)=Команды!$AJ$2,TRUE,FALSE),IF(INDEX(Команды!$A$2:$AN$7500,MATCH(BC$3,Команды!$A$2:$A$7500,0),$E121+2)=Команды!$AJ$3,TRUE,FALSE),IF(INDEX(Команды!$A$2:$AN$7500,MATCH(BC$3,Команды!$A$2:$A$7500,0),$E121+2)=Команды!$AJ$4,TRUE,FALSE),IF(INDEX(Команды!$A$2:$AN$7500,MATCH(BC$3,Команды!$A$2:$A$7500,0),$E121+2)=Команды!$AJ$5,TRUE,FALSE),IF(INDEX(Команды!$A$2:$AN$7500,MATCH(BC$3,Команды!$A$2:$A$7500,0),$E121+2)=Команды!$AJ$6,TRUE,FALSE),IF(INDEX(Команды!$A$2:$AN$7500,MATCH(BC$3,Команды!$A$2:$A$7500,0),$E121+2)=Команды!$AJ$7,TRUE,FALSE),IF(INDEX(Команды!$A$2:$AN$7500,MATCH(BC$3,Команды!$A$2:$A$7500,0),$E121+2)=Команды!$AJ$8,TRUE,FALSE),IF(INDEX(Команды!$A$2:$AN$7500,MATCH(BC$3,Команды!$A$2:$A$7500,0),$E121+2)=Команды!$AJ$9,TRUE,FALSE),IF(INDEX(Команды!$A$2:$AN$7500,MATCH(BC$3,Команды!$A$2:$A$7500,0),$E121+2)=Команды!$AJ$10,TRUE,FALSE),IF(INDEX(Команды!$A$2:$AN$7500,MATCH(BC$3,Команды!$A$2:$A$7500,0),$E121+2)=Команды!$AJ$11,TRUE,FALSE),IF(INDEX(Команды!$A$2:$AN$7500,MATCH(BC$3,Команды!$A$2:$A$7500,0),$E121+2)=Команды!$AJ$12,TRUE,FALSE),IF(INDEX(Команды!$A$2:$AN$7500,MATCH(BC$3,Команды!$A$2:$A$7500,0),$E121+2)=Команды!$AJ$13,TRUE,FALSE),IF(INDEX(Команды!$A$2:$AN$7500,MATCH(BC$3,Команды!$A$2:$A$7500,0),$E121+2)=Команды!$AJ$14,TRUE,FALSE),IF(INDEX(Команды!$A$2:$AN$7500,MATCH(BC$3,Команды!$A$2:$A$7500,0),$E121+2)=Команды!$AJ$15,TRUE,FALSE),IF(INDEX(Команды!$A$2:$AN$7500,MATCH(BC$3,Команды!$A$2:$A$7500,0),$E121+2)=Команды!$AJ$16,TRUE,FALSE),,IF(INDEX(Команды!$A$2:$AN$7500,MATCH(BC$3,Команды!$A$2:$A$7500,0),$E121+2)=Команды!$AJ$17,TRUE,FALSE),,IF(INDEX(Команды!$A$2:$AN$7500,MATCH(BC$3,Команды!$A$2:$A$7500,0),$E121+2)=Команды!$AJ$18,TRUE,FALSE),,IF(INDEX(Команды!$A$2:$AN$7500,MATCH(BC$3,Команды!$A$2:$A$7500,0),$E121+2)=Команды!$AJ$19,TRUE,FALSE)),INDEX(Команды!$AJ$2:$AK$19,MATCH(INDEX(Команды!$A$2:$AN$7500,MATCH(BC$3,Команды!$A$2:$A$7500,0),$E121+2),Команды!$AJ$2:$AJ$19,0),2),0)</f>
        <v>0</v>
      </c>
      <c r="BD121" s="175">
        <f>IF(OR(IF(INDEX(Команды!$A$2:$AN$7500,MATCH(BC$3,Команды!$A$2:$A$7500,0),$E121+2)=Команды!$AJ$2,TRUE,FALSE),IF(INDEX(Команды!$A$2:$AN$7500,MATCH(BC$3,Команды!$A$2:$A$7500,0),$E121+2)=Команды!$AJ$3,TRUE,FALSE),IF(INDEX(Команды!$A$2:$AN$7500,MATCH(BC$3,Команды!$A$2:$A$7500,0),$E121+2)=Команды!$AJ$4,TRUE,FALSE),IF(INDEX(Команды!$A$2:$AN$7500,MATCH(BC$3,Команды!$A$2:$A$7500,0),$E121+2)=Команды!$AJ$5,TRUE,FALSE),IF(INDEX(Команды!$A$2:$AN$7500,MATCH(BC$3,Команды!$A$2:$A$7500,0),$E121+2)=Команды!$AJ$6,TRUE,FALSE),IF(INDEX(Команды!$A$2:$AN$7500,MATCH(BC$3,Команды!$A$2:$A$7500,0),$E121+2)=Команды!$AJ$7,TRUE,FALSE),IF(INDEX(Команды!$A$2:$AN$7500,MATCH(BC$3,Команды!$A$2:$A$7500,0),$E121+2)=Команды!$AJ$8,TRUE,FALSE),IF(INDEX(Команды!$A$2:$AN$7500,MATCH(BC$3,Команды!$A$2:$A$7500,0),$E121+2)=Команды!$AJ$9,TRUE,FALSE),IF(INDEX(Команды!$A$2:$AN$7500,MATCH(BC$3,Команды!$A$2:$A$7500,0),$E121+2)=Команды!$AJ$10,TRUE,FALSE),IF(INDEX(Команды!$A$2:$AN$7500,MATCH(BC$3,Команды!$A$2:$A$7500,0),$E121+2)=Команды!$AJ$11,TRUE,FALSE),IF(INDEX(Команды!$A$2:$AN$7500,MATCH(BC$3,Команды!$A$2:$A$7500,0),$E121+2)=Команды!$AJ$12,TRUE,FALSE),IF(INDEX(Команды!$A$2:$AN$7500,MATCH(BC$3,Команды!$A$2:$A$7500,0),$E121+2)=Команды!$AJ$13,TRUE,FALSE),IF(INDEX(Команды!$A$2:$AN$7500,MATCH(BC$3,Команды!$A$2:$A$7500,0),$E121+2)=Команды!$AJ$14,TRUE,FALSE),IF(INDEX(Команды!$A$2:$AN$7500,MATCH(BC$3,Команды!$A$2:$A$7500,0),$E121+2)=Команды!$AJ$15,TRUE,FALSE),IF(INDEX(Команды!$A$2:$AN$7500,MATCH(BC$3,Команды!$A$2:$A$7500,0),$E121+2)=Команды!$AJ$16,TRUE,FALSE),IF(INDEX(Команды!$A$2:$AN$7500,MATCH(BC$3,Команды!$A$2:$A$7500,0),$E121+2)=Команды!$AJ$17,TRUE,FALSE),IF(INDEX(Команды!$A$2:$AN$7500,MATCH(BC$3,Команды!$A$2:$A$7500,0),$E121+2)=Команды!$AJ$18,TRUE,FALSE),IF(INDEX(Команды!$A$2:$AN$7500,MATCH(BC$3,Команды!$A$2:$A$7500,0),$E121+2)=Команды!$AJ$19,TRUE,FALSE)),INDEX(Команды!$AJ$2:$AL$19,MATCH(INDEX(Команды!$A$2:$AN$7500,MATCH(BC$3,Команды!$A$2:$A$7500,0),$E121+2),Команды!$AJ$2:$AJ$19,0),3),0)</f>
        <v>0</v>
      </c>
      <c r="BE121" s="342"/>
      <c r="BF121" s="174">
        <f>IF(OR(IF(INDEX(Команды!$A$2:$AN$7500,MATCH(BF$3,Команды!$A$2:$A$7500,0),$E121+2)=Команды!$AJ$2,TRUE,FALSE),IF(INDEX(Команды!$A$2:$AN$7500,MATCH(BF$3,Команды!$A$2:$A$7500,0),$E121+2)=Команды!$AJ$3,TRUE,FALSE),IF(INDEX(Команды!$A$2:$AN$7500,MATCH(BF$3,Команды!$A$2:$A$7500,0),$E121+2)=Команды!$AJ$4,TRUE,FALSE),IF(INDEX(Команды!$A$2:$AN$7500,MATCH(BF$3,Команды!$A$2:$A$7500,0),$E121+2)=Команды!$AJ$5,TRUE,FALSE),IF(INDEX(Команды!$A$2:$AN$7500,MATCH(BF$3,Команды!$A$2:$A$7500,0),$E121+2)=Команды!$AJ$6,TRUE,FALSE),IF(INDEX(Команды!$A$2:$AN$7500,MATCH(BF$3,Команды!$A$2:$A$7500,0),$E121+2)=Команды!$AJ$7,TRUE,FALSE),IF(INDEX(Команды!$A$2:$AN$7500,MATCH(BF$3,Команды!$A$2:$A$7500,0),$E121+2)=Команды!$AJ$8,TRUE,FALSE),IF(INDEX(Команды!$A$2:$AN$7500,MATCH(BF$3,Команды!$A$2:$A$7500,0),$E121+2)=Команды!$AJ$9,TRUE,FALSE),IF(INDEX(Команды!$A$2:$AN$7500,MATCH(BF$3,Команды!$A$2:$A$7500,0),$E121+2)=Команды!$AJ$10,TRUE,FALSE),IF(INDEX(Команды!$A$2:$AN$7500,MATCH(BF$3,Команды!$A$2:$A$7500,0),$E121+2)=Команды!$AJ$11,TRUE,FALSE),IF(INDEX(Команды!$A$2:$AN$7500,MATCH(BF$3,Команды!$A$2:$A$7500,0),$E121+2)=Команды!$AJ$12,TRUE,FALSE),IF(INDEX(Команды!$A$2:$AN$7500,MATCH(BF$3,Команды!$A$2:$A$7500,0),$E121+2)=Команды!$AJ$13,TRUE,FALSE),IF(INDEX(Команды!$A$2:$AN$7500,MATCH(BF$3,Команды!$A$2:$A$7500,0),$E121+2)=Команды!$AJ$14,TRUE,FALSE),IF(INDEX(Команды!$A$2:$AN$7500,MATCH(BF$3,Команды!$A$2:$A$7500,0),$E121+2)=Команды!$AJ$15,TRUE,FALSE),IF(INDEX(Команды!$A$2:$AN$7500,MATCH(BF$3,Команды!$A$2:$A$7500,0),$E121+2)=Команды!$AJ$16,TRUE,FALSE),,IF(INDEX(Команды!$A$2:$AN$7500,MATCH(BF$3,Команды!$A$2:$A$7500,0),$E121+2)=Команды!$AJ$17,TRUE,FALSE),,IF(INDEX(Команды!$A$2:$AN$7500,MATCH(BF$3,Команды!$A$2:$A$7500,0),$E121+2)=Команды!$AJ$18,TRUE,FALSE),,IF(INDEX(Команды!$A$2:$AN$7500,MATCH(BF$3,Команды!$A$2:$A$7500,0),$E121+2)=Команды!$AJ$19,TRUE,FALSE)),INDEX(Команды!$AJ$2:$AK$19,MATCH(INDEX(Команды!$A$2:$AN$7500,MATCH(BF$3,Команды!$A$2:$A$7500,0),$E121+2),Команды!$AJ$2:$AJ$19,0),2),0)</f>
        <v>0</v>
      </c>
      <c r="BG121" s="175">
        <f>IF(OR(IF(INDEX(Команды!$A$2:$AN$7500,MATCH(BF$3,Команды!$A$2:$A$7500,0),$E121+2)=Команды!$AJ$2,TRUE,FALSE),IF(INDEX(Команды!$A$2:$AN$7500,MATCH(BF$3,Команды!$A$2:$A$7500,0),$E121+2)=Команды!$AJ$3,TRUE,FALSE),IF(INDEX(Команды!$A$2:$AN$7500,MATCH(BF$3,Команды!$A$2:$A$7500,0),$E121+2)=Команды!$AJ$4,TRUE,FALSE),IF(INDEX(Команды!$A$2:$AN$7500,MATCH(BF$3,Команды!$A$2:$A$7500,0),$E121+2)=Команды!$AJ$5,TRUE,FALSE),IF(INDEX(Команды!$A$2:$AN$7500,MATCH(BF$3,Команды!$A$2:$A$7500,0),$E121+2)=Команды!$AJ$6,TRUE,FALSE),IF(INDEX(Команды!$A$2:$AN$7500,MATCH(BF$3,Команды!$A$2:$A$7500,0),$E121+2)=Команды!$AJ$7,TRUE,FALSE),IF(INDEX(Команды!$A$2:$AN$7500,MATCH(BF$3,Команды!$A$2:$A$7500,0),$E121+2)=Команды!$AJ$8,TRUE,FALSE),IF(INDEX(Команды!$A$2:$AN$7500,MATCH(BF$3,Команды!$A$2:$A$7500,0),$E121+2)=Команды!$AJ$9,TRUE,FALSE),IF(INDEX(Команды!$A$2:$AN$7500,MATCH(BF$3,Команды!$A$2:$A$7500,0),$E121+2)=Команды!$AJ$10,TRUE,FALSE),IF(INDEX(Команды!$A$2:$AN$7500,MATCH(BF$3,Команды!$A$2:$A$7500,0),$E121+2)=Команды!$AJ$11,TRUE,FALSE),IF(INDEX(Команды!$A$2:$AN$7500,MATCH(BF$3,Команды!$A$2:$A$7500,0),$E121+2)=Команды!$AJ$12,TRUE,FALSE),IF(INDEX(Команды!$A$2:$AN$7500,MATCH(BF$3,Команды!$A$2:$A$7500,0),$E121+2)=Команды!$AJ$13,TRUE,FALSE),IF(INDEX(Команды!$A$2:$AN$7500,MATCH(BF$3,Команды!$A$2:$A$7500,0),$E121+2)=Команды!$AJ$14,TRUE,FALSE),IF(INDEX(Команды!$A$2:$AN$7500,MATCH(BF$3,Команды!$A$2:$A$7500,0),$E121+2)=Команды!$AJ$15,TRUE,FALSE),IF(INDEX(Команды!$A$2:$AN$7500,MATCH(BF$3,Команды!$A$2:$A$7500,0),$E121+2)=Команды!$AJ$16,TRUE,FALSE),IF(INDEX(Команды!$A$2:$AN$7500,MATCH(BF$3,Команды!$A$2:$A$7500,0),$E121+2)=Команды!$AJ$17,TRUE,FALSE),IF(INDEX(Команды!$A$2:$AN$7500,MATCH(BF$3,Команды!$A$2:$A$7500,0),$E121+2)=Команды!$AJ$18,TRUE,FALSE),IF(INDEX(Команды!$A$2:$AN$7500,MATCH(BF$3,Команды!$A$2:$A$7500,0),$E121+2)=Команды!$AJ$19,TRUE,FALSE)),INDEX(Команды!$AJ$2:$AL$19,MATCH(INDEX(Команды!$A$2:$AN$7500,MATCH(BF$3,Команды!$A$2:$A$7500,0),$E121+2),Команды!$AJ$2:$AJ$19,0),3),0)</f>
        <v>0</v>
      </c>
      <c r="BH121" s="342"/>
      <c r="BI121" s="174">
        <f>IF(OR(IF(INDEX(Команды!$A$2:$AN$7500,MATCH(BI$3,Команды!$A$2:$A$7500,0),$E121+2)=Команды!$AJ$2,TRUE,FALSE),IF(INDEX(Команды!$A$2:$AN$7500,MATCH(BI$3,Команды!$A$2:$A$7500,0),$E121+2)=Команды!$AJ$3,TRUE,FALSE),IF(INDEX(Команды!$A$2:$AN$7500,MATCH(BI$3,Команды!$A$2:$A$7500,0),$E121+2)=Команды!$AJ$4,TRUE,FALSE),IF(INDEX(Команды!$A$2:$AN$7500,MATCH(BI$3,Команды!$A$2:$A$7500,0),$E121+2)=Команды!$AJ$5,TRUE,FALSE),IF(INDEX(Команды!$A$2:$AN$7500,MATCH(BI$3,Команды!$A$2:$A$7500,0),$E121+2)=Команды!$AJ$6,TRUE,FALSE),IF(INDEX(Команды!$A$2:$AN$7500,MATCH(BI$3,Команды!$A$2:$A$7500,0),$E121+2)=Команды!$AJ$7,TRUE,FALSE),IF(INDEX(Команды!$A$2:$AN$7500,MATCH(BI$3,Команды!$A$2:$A$7500,0),$E121+2)=Команды!$AJ$8,TRUE,FALSE),IF(INDEX(Команды!$A$2:$AN$7500,MATCH(BI$3,Команды!$A$2:$A$7500,0),$E121+2)=Команды!$AJ$9,TRUE,FALSE),IF(INDEX(Команды!$A$2:$AN$7500,MATCH(BI$3,Команды!$A$2:$A$7500,0),$E121+2)=Команды!$AJ$10,TRUE,FALSE),IF(INDEX(Команды!$A$2:$AN$7500,MATCH(BI$3,Команды!$A$2:$A$7500,0),$E121+2)=Команды!$AJ$11,TRUE,FALSE),IF(INDEX(Команды!$A$2:$AN$7500,MATCH(BI$3,Команды!$A$2:$A$7500,0),$E121+2)=Команды!$AJ$12,TRUE,FALSE),IF(INDEX(Команды!$A$2:$AN$7500,MATCH(BI$3,Команды!$A$2:$A$7500,0),$E121+2)=Команды!$AJ$13,TRUE,FALSE),IF(INDEX(Команды!$A$2:$AN$7500,MATCH(BI$3,Команды!$A$2:$A$7500,0),$E121+2)=Команды!$AJ$14,TRUE,FALSE),IF(INDEX(Команды!$A$2:$AN$7500,MATCH(BI$3,Команды!$A$2:$A$7500,0),$E121+2)=Команды!$AJ$15,TRUE,FALSE),IF(INDEX(Команды!$A$2:$AN$7500,MATCH(BI$3,Команды!$A$2:$A$7500,0),$E121+2)=Команды!$AJ$16,TRUE,FALSE),,IF(INDEX(Команды!$A$2:$AN$7500,MATCH(BI$3,Команды!$A$2:$A$7500,0),$E121+2)=Команды!$AJ$17,TRUE,FALSE),,IF(INDEX(Команды!$A$2:$AN$7500,MATCH(BI$3,Команды!$A$2:$A$7500,0),$E121+2)=Команды!$AJ$18,TRUE,FALSE),,IF(INDEX(Команды!$A$2:$AN$7500,MATCH(BI$3,Команды!$A$2:$A$7500,0),$E121+2)=Команды!$AJ$19,TRUE,FALSE)),INDEX(Команды!$AJ$2:$AK$19,MATCH(INDEX(Команды!$A$2:$AN$7500,MATCH(BI$3,Команды!$A$2:$A$7500,0),$E121+2),Команды!$AJ$2:$AJ$19,0),2),0)</f>
        <v>0</v>
      </c>
      <c r="BJ121" s="175">
        <f>IF(OR(IF(INDEX(Команды!$A$2:$AN$7500,MATCH(BI$3,Команды!$A$2:$A$7500,0),$E121+2)=Команды!$AJ$2,TRUE,FALSE),IF(INDEX(Команды!$A$2:$AN$7500,MATCH(BI$3,Команды!$A$2:$A$7500,0),$E121+2)=Команды!$AJ$3,TRUE,FALSE),IF(INDEX(Команды!$A$2:$AN$7500,MATCH(BI$3,Команды!$A$2:$A$7500,0),$E121+2)=Команды!$AJ$4,TRUE,FALSE),IF(INDEX(Команды!$A$2:$AN$7500,MATCH(BI$3,Команды!$A$2:$A$7500,0),$E121+2)=Команды!$AJ$5,TRUE,FALSE),IF(INDEX(Команды!$A$2:$AN$7500,MATCH(BI$3,Команды!$A$2:$A$7500,0),$E121+2)=Команды!$AJ$6,TRUE,FALSE),IF(INDEX(Команды!$A$2:$AN$7500,MATCH(BI$3,Команды!$A$2:$A$7500,0),$E121+2)=Команды!$AJ$7,TRUE,FALSE),IF(INDEX(Команды!$A$2:$AN$7500,MATCH(BI$3,Команды!$A$2:$A$7500,0),$E121+2)=Команды!$AJ$8,TRUE,FALSE),IF(INDEX(Команды!$A$2:$AN$7500,MATCH(BI$3,Команды!$A$2:$A$7500,0),$E121+2)=Команды!$AJ$9,TRUE,FALSE),IF(INDEX(Команды!$A$2:$AN$7500,MATCH(BI$3,Команды!$A$2:$A$7500,0),$E121+2)=Команды!$AJ$10,TRUE,FALSE),IF(INDEX(Команды!$A$2:$AN$7500,MATCH(BI$3,Команды!$A$2:$A$7500,0),$E121+2)=Команды!$AJ$11,TRUE,FALSE),IF(INDEX(Команды!$A$2:$AN$7500,MATCH(BI$3,Команды!$A$2:$A$7500,0),$E121+2)=Команды!$AJ$12,TRUE,FALSE),IF(INDEX(Команды!$A$2:$AN$7500,MATCH(BI$3,Команды!$A$2:$A$7500,0),$E121+2)=Команды!$AJ$13,TRUE,FALSE),IF(INDEX(Команды!$A$2:$AN$7500,MATCH(BI$3,Команды!$A$2:$A$7500,0),$E121+2)=Команды!$AJ$14,TRUE,FALSE),IF(INDEX(Команды!$A$2:$AN$7500,MATCH(BI$3,Команды!$A$2:$A$7500,0),$E121+2)=Команды!$AJ$15,TRUE,FALSE),IF(INDEX(Команды!$A$2:$AN$7500,MATCH(BI$3,Команды!$A$2:$A$7500,0),$E121+2)=Команды!$AJ$16,TRUE,FALSE),IF(INDEX(Команды!$A$2:$AN$7500,MATCH(BI$3,Команды!$A$2:$A$7500,0),$E121+2)=Команды!$AJ$17,TRUE,FALSE),IF(INDEX(Команды!$A$2:$AN$7500,MATCH(BI$3,Команды!$A$2:$A$7500,0),$E121+2)=Команды!$AJ$18,TRUE,FALSE),IF(INDEX(Команды!$A$2:$AN$7500,MATCH(BI$3,Команды!$A$2:$A$7500,0),$E121+2)=Команды!$AJ$19,TRUE,FALSE)),INDEX(Команды!$AJ$2:$AL$19,MATCH(INDEX(Команды!$A$2:$AN$7500,MATCH(BI$3,Команды!$A$2:$A$7500,0),$E121+2),Команды!$AJ$2:$AJ$19,0),3),0)</f>
        <v>0</v>
      </c>
      <c r="BK121" s="342"/>
      <c r="BL121" s="174">
        <f>IF(OR(IF(INDEX(Команды!$A$2:$AN$7500,MATCH(BL$3,Команды!$A$2:$A$7500,0),$E121+2)=Команды!$AJ$2,TRUE,FALSE),IF(INDEX(Команды!$A$2:$AN$7500,MATCH(BL$3,Команды!$A$2:$A$7500,0),$E121+2)=Команды!$AJ$3,TRUE,FALSE),IF(INDEX(Команды!$A$2:$AN$7500,MATCH(BL$3,Команды!$A$2:$A$7500,0),$E121+2)=Команды!$AJ$4,TRUE,FALSE),IF(INDEX(Команды!$A$2:$AN$7500,MATCH(BL$3,Команды!$A$2:$A$7500,0),$E121+2)=Команды!$AJ$5,TRUE,FALSE),IF(INDEX(Команды!$A$2:$AN$7500,MATCH(BL$3,Команды!$A$2:$A$7500,0),$E121+2)=Команды!$AJ$6,TRUE,FALSE),IF(INDEX(Команды!$A$2:$AN$7500,MATCH(BL$3,Команды!$A$2:$A$7500,0),$E121+2)=Команды!$AJ$7,TRUE,FALSE),IF(INDEX(Команды!$A$2:$AN$7500,MATCH(BL$3,Команды!$A$2:$A$7500,0),$E121+2)=Команды!$AJ$8,TRUE,FALSE),IF(INDEX(Команды!$A$2:$AN$7500,MATCH(BL$3,Команды!$A$2:$A$7500,0),$E121+2)=Команды!$AJ$9,TRUE,FALSE),IF(INDEX(Команды!$A$2:$AN$7500,MATCH(BL$3,Команды!$A$2:$A$7500,0),$E121+2)=Команды!$AJ$10,TRUE,FALSE),IF(INDEX(Команды!$A$2:$AN$7500,MATCH(BL$3,Команды!$A$2:$A$7500,0),$E121+2)=Команды!$AJ$11,TRUE,FALSE),IF(INDEX(Команды!$A$2:$AN$7500,MATCH(BL$3,Команды!$A$2:$A$7500,0),$E121+2)=Команды!$AJ$12,TRUE,FALSE),IF(INDEX(Команды!$A$2:$AN$7500,MATCH(BL$3,Команды!$A$2:$A$7500,0),$E121+2)=Команды!$AJ$13,TRUE,FALSE),IF(INDEX(Команды!$A$2:$AN$7500,MATCH(BL$3,Команды!$A$2:$A$7500,0),$E121+2)=Команды!$AJ$14,TRUE,FALSE),IF(INDEX(Команды!$A$2:$AN$7500,MATCH(BL$3,Команды!$A$2:$A$7500,0),$E121+2)=Команды!$AJ$15,TRUE,FALSE),IF(INDEX(Команды!$A$2:$AN$7500,MATCH(BL$3,Команды!$A$2:$A$7500,0),$E121+2)=Команды!$AJ$16,TRUE,FALSE),,IF(INDEX(Команды!$A$2:$AN$7500,MATCH(BL$3,Команды!$A$2:$A$7500,0),$E121+2)=Команды!$AJ$17,TRUE,FALSE),,IF(INDEX(Команды!$A$2:$AN$7500,MATCH(BL$3,Команды!$A$2:$A$7500,0),$E121+2)=Команды!$AJ$18,TRUE,FALSE),,IF(INDEX(Команды!$A$2:$AN$7500,MATCH(BL$3,Команды!$A$2:$A$7500,0),$E121+2)=Команды!$AJ$19,TRUE,FALSE)),INDEX(Команды!$AJ$2:$AK$19,MATCH(INDEX(Команды!$A$2:$AN$7500,MATCH(BL$3,Команды!$A$2:$A$7500,0),$E121+2),Команды!$AJ$2:$AJ$19,0),2),0)</f>
        <v>0</v>
      </c>
      <c r="BM121" s="175">
        <f>IF(OR(IF(INDEX(Команды!$A$2:$AN$7500,MATCH(BL$3,Команды!$A$2:$A$7500,0),$E121+2)=Команды!$AJ$2,TRUE,FALSE),IF(INDEX(Команды!$A$2:$AN$7500,MATCH(BL$3,Команды!$A$2:$A$7500,0),$E121+2)=Команды!$AJ$3,TRUE,FALSE),IF(INDEX(Команды!$A$2:$AN$7500,MATCH(BL$3,Команды!$A$2:$A$7500,0),$E121+2)=Команды!$AJ$4,TRUE,FALSE),IF(INDEX(Команды!$A$2:$AN$7500,MATCH(BL$3,Команды!$A$2:$A$7500,0),$E121+2)=Команды!$AJ$5,TRUE,FALSE),IF(INDEX(Команды!$A$2:$AN$7500,MATCH(BL$3,Команды!$A$2:$A$7500,0),$E121+2)=Команды!$AJ$6,TRUE,FALSE),IF(INDEX(Команды!$A$2:$AN$7500,MATCH(BL$3,Команды!$A$2:$A$7500,0),$E121+2)=Команды!$AJ$7,TRUE,FALSE),IF(INDEX(Команды!$A$2:$AN$7500,MATCH(BL$3,Команды!$A$2:$A$7500,0),$E121+2)=Команды!$AJ$8,TRUE,FALSE),IF(INDEX(Команды!$A$2:$AN$7500,MATCH(BL$3,Команды!$A$2:$A$7500,0),$E121+2)=Команды!$AJ$9,TRUE,FALSE),IF(INDEX(Команды!$A$2:$AN$7500,MATCH(BL$3,Команды!$A$2:$A$7500,0),$E121+2)=Команды!$AJ$10,TRUE,FALSE),IF(INDEX(Команды!$A$2:$AN$7500,MATCH(BL$3,Команды!$A$2:$A$7500,0),$E121+2)=Команды!$AJ$11,TRUE,FALSE),IF(INDEX(Команды!$A$2:$AN$7500,MATCH(BL$3,Команды!$A$2:$A$7500,0),$E121+2)=Команды!$AJ$12,TRUE,FALSE),IF(INDEX(Команды!$A$2:$AN$7500,MATCH(BL$3,Команды!$A$2:$A$7500,0),$E121+2)=Команды!$AJ$13,TRUE,FALSE),IF(INDEX(Команды!$A$2:$AN$7500,MATCH(BL$3,Команды!$A$2:$A$7500,0),$E121+2)=Команды!$AJ$14,TRUE,FALSE),IF(INDEX(Команды!$A$2:$AN$7500,MATCH(BL$3,Команды!$A$2:$A$7500,0),$E121+2)=Команды!$AJ$15,TRUE,FALSE),IF(INDEX(Команды!$A$2:$AN$7500,MATCH(BL$3,Команды!$A$2:$A$7500,0),$E121+2)=Команды!$AJ$16,TRUE,FALSE),IF(INDEX(Команды!$A$2:$AN$7500,MATCH(BL$3,Команды!$A$2:$A$7500,0),$E121+2)=Команды!$AJ$17,TRUE,FALSE),IF(INDEX(Команды!$A$2:$AN$7500,MATCH(BL$3,Команды!$A$2:$A$7500,0),$E121+2)=Команды!$AJ$18,TRUE,FALSE),IF(INDEX(Команды!$A$2:$AN$7500,MATCH(BL$3,Команды!$A$2:$A$7500,0),$E121+2)=Команды!$AJ$19,TRUE,FALSE)),INDEX(Команды!$AJ$2:$AL$19,MATCH(INDEX(Команды!$A$2:$AN$7500,MATCH(BL$3,Команды!$A$2:$A$7500,0),$E121+2),Команды!$AJ$2:$AJ$19,0),3),0)</f>
        <v>0</v>
      </c>
      <c r="BN121" s="342"/>
      <c r="BO121" s="174">
        <f>IF(OR(IF(INDEX(Команды!$A$2:$AN$7500,MATCH(BO$3,Команды!$A$2:$A$7500,0),$E121+2)=Команды!$AJ$2,TRUE,FALSE),IF(INDEX(Команды!$A$2:$AN$7500,MATCH(BO$3,Команды!$A$2:$A$7500,0),$E121+2)=Команды!$AJ$3,TRUE,FALSE),IF(INDEX(Команды!$A$2:$AN$7500,MATCH(BO$3,Команды!$A$2:$A$7500,0),$E121+2)=Команды!$AJ$4,TRUE,FALSE),IF(INDEX(Команды!$A$2:$AN$7500,MATCH(BO$3,Команды!$A$2:$A$7500,0),$E121+2)=Команды!$AJ$5,TRUE,FALSE),IF(INDEX(Команды!$A$2:$AN$7500,MATCH(BO$3,Команды!$A$2:$A$7500,0),$E121+2)=Команды!$AJ$6,TRUE,FALSE),IF(INDEX(Команды!$A$2:$AN$7500,MATCH(BO$3,Команды!$A$2:$A$7500,0),$E121+2)=Команды!$AJ$7,TRUE,FALSE),IF(INDEX(Команды!$A$2:$AN$7500,MATCH(BO$3,Команды!$A$2:$A$7500,0),$E121+2)=Команды!$AJ$8,TRUE,FALSE),IF(INDEX(Команды!$A$2:$AN$7500,MATCH(BO$3,Команды!$A$2:$A$7500,0),$E121+2)=Команды!$AJ$9,TRUE,FALSE),IF(INDEX(Команды!$A$2:$AN$7500,MATCH(BO$3,Команды!$A$2:$A$7500,0),$E121+2)=Команды!$AJ$10,TRUE,FALSE),IF(INDEX(Команды!$A$2:$AN$7500,MATCH(BO$3,Команды!$A$2:$A$7500,0),$E121+2)=Команды!$AJ$11,TRUE,FALSE),IF(INDEX(Команды!$A$2:$AN$7500,MATCH(BO$3,Команды!$A$2:$A$7500,0),$E121+2)=Команды!$AJ$12,TRUE,FALSE),IF(INDEX(Команды!$A$2:$AN$7500,MATCH(BO$3,Команды!$A$2:$A$7500,0),$E121+2)=Команды!$AJ$13,TRUE,FALSE),IF(INDEX(Команды!$A$2:$AN$7500,MATCH(BO$3,Команды!$A$2:$A$7500,0),$E121+2)=Команды!$AJ$14,TRUE,FALSE),IF(INDEX(Команды!$A$2:$AN$7500,MATCH(BO$3,Команды!$A$2:$A$7500,0),$E121+2)=Команды!$AJ$15,TRUE,FALSE),IF(INDEX(Команды!$A$2:$AN$7500,MATCH(BO$3,Команды!$A$2:$A$7500,0),$E121+2)=Команды!$AJ$16,TRUE,FALSE),,IF(INDEX(Команды!$A$2:$AN$7500,MATCH(BO$3,Команды!$A$2:$A$7500,0),$E121+2)=Команды!$AJ$17,TRUE,FALSE),,IF(INDEX(Команды!$A$2:$AN$7500,MATCH(BO$3,Команды!$A$2:$A$7500,0),$E121+2)=Команды!$AJ$18,TRUE,FALSE),,IF(INDEX(Команды!$A$2:$AN$7500,MATCH(BO$3,Команды!$A$2:$A$7500,0),$E121+2)=Команды!$AJ$19,TRUE,FALSE)),INDEX(Команды!$AJ$2:$AK$19,MATCH(INDEX(Команды!$A$2:$AN$7500,MATCH(BO$3,Команды!$A$2:$A$7500,0),$E121+2),Команды!$AJ$2:$AJ$19,0),2),0)</f>
        <v>0</v>
      </c>
      <c r="BP121" s="175">
        <f>IF(OR(IF(INDEX(Команды!$A$2:$AN$7500,MATCH(BO$3,Команды!$A$2:$A$7500,0),$E121+2)=Команды!$AJ$2,TRUE,FALSE),IF(INDEX(Команды!$A$2:$AN$7500,MATCH(BO$3,Команды!$A$2:$A$7500,0),$E121+2)=Команды!$AJ$3,TRUE,FALSE),IF(INDEX(Команды!$A$2:$AN$7500,MATCH(BO$3,Команды!$A$2:$A$7500,0),$E121+2)=Команды!$AJ$4,TRUE,FALSE),IF(INDEX(Команды!$A$2:$AN$7500,MATCH(BO$3,Команды!$A$2:$A$7500,0),$E121+2)=Команды!$AJ$5,TRUE,FALSE),IF(INDEX(Команды!$A$2:$AN$7500,MATCH(BO$3,Команды!$A$2:$A$7500,0),$E121+2)=Команды!$AJ$6,TRUE,FALSE),IF(INDEX(Команды!$A$2:$AN$7500,MATCH(BO$3,Команды!$A$2:$A$7500,0),$E121+2)=Команды!$AJ$7,TRUE,FALSE),IF(INDEX(Команды!$A$2:$AN$7500,MATCH(BO$3,Команды!$A$2:$A$7500,0),$E121+2)=Команды!$AJ$8,TRUE,FALSE),IF(INDEX(Команды!$A$2:$AN$7500,MATCH(BO$3,Команды!$A$2:$A$7500,0),$E121+2)=Команды!$AJ$9,TRUE,FALSE),IF(INDEX(Команды!$A$2:$AN$7500,MATCH(BO$3,Команды!$A$2:$A$7500,0),$E121+2)=Команды!$AJ$10,TRUE,FALSE),IF(INDEX(Команды!$A$2:$AN$7500,MATCH(BO$3,Команды!$A$2:$A$7500,0),$E121+2)=Команды!$AJ$11,TRUE,FALSE),IF(INDEX(Команды!$A$2:$AN$7500,MATCH(BO$3,Команды!$A$2:$A$7500,0),$E121+2)=Команды!$AJ$12,TRUE,FALSE),IF(INDEX(Команды!$A$2:$AN$7500,MATCH(BO$3,Команды!$A$2:$A$7500,0),$E121+2)=Команды!$AJ$13,TRUE,FALSE),IF(INDEX(Команды!$A$2:$AN$7500,MATCH(BO$3,Команды!$A$2:$A$7500,0),$E121+2)=Команды!$AJ$14,TRUE,FALSE),IF(INDEX(Команды!$A$2:$AN$7500,MATCH(BO$3,Команды!$A$2:$A$7500,0),$E121+2)=Команды!$AJ$15,TRUE,FALSE),IF(INDEX(Команды!$A$2:$AN$7500,MATCH(BO$3,Команды!$A$2:$A$7500,0),$E121+2)=Команды!$AJ$16,TRUE,FALSE),IF(INDEX(Команды!$A$2:$AN$7500,MATCH(BO$3,Команды!$A$2:$A$7500,0),$E121+2)=Команды!$AJ$17,TRUE,FALSE),IF(INDEX(Команды!$A$2:$AN$7500,MATCH(BO$3,Команды!$A$2:$A$7500,0),$E121+2)=Команды!$AJ$18,TRUE,FALSE),IF(INDEX(Команды!$A$2:$AN$7500,MATCH(BO$3,Команды!$A$2:$A$7500,0),$E121+2)=Команды!$AJ$19,TRUE,FALSE)),INDEX(Команды!$AJ$2:$AL$19,MATCH(INDEX(Команды!$A$2:$AN$7500,MATCH(BO$3,Команды!$A$2:$A$7500,0),$E121+2),Команды!$AJ$2:$AJ$19,0),3),0)</f>
        <v>0</v>
      </c>
      <c r="BQ121" s="342"/>
      <c r="BR121" s="174">
        <f>IF(OR(IF(INDEX(Команды!$A$2:$AN$7500,MATCH(BR$3,Команды!$A$2:$A$7500,0),$E121+2)=Команды!$AJ$2,TRUE,FALSE),IF(INDEX(Команды!$A$2:$AN$7500,MATCH(BR$3,Команды!$A$2:$A$7500,0),$E121+2)=Команды!$AJ$3,TRUE,FALSE),IF(INDEX(Команды!$A$2:$AN$7500,MATCH(BR$3,Команды!$A$2:$A$7500,0),$E121+2)=Команды!$AJ$4,TRUE,FALSE),IF(INDEX(Команды!$A$2:$AN$7500,MATCH(BR$3,Команды!$A$2:$A$7500,0),$E121+2)=Команды!$AJ$5,TRUE,FALSE),IF(INDEX(Команды!$A$2:$AN$7500,MATCH(BR$3,Команды!$A$2:$A$7500,0),$E121+2)=Команды!$AJ$6,TRUE,FALSE),IF(INDEX(Команды!$A$2:$AN$7500,MATCH(BR$3,Команды!$A$2:$A$7500,0),$E121+2)=Команды!$AJ$7,TRUE,FALSE),IF(INDEX(Команды!$A$2:$AN$7500,MATCH(BR$3,Команды!$A$2:$A$7500,0),$E121+2)=Команды!$AJ$8,TRUE,FALSE),IF(INDEX(Команды!$A$2:$AN$7500,MATCH(BR$3,Команды!$A$2:$A$7500,0),$E121+2)=Команды!$AJ$9,TRUE,FALSE),IF(INDEX(Команды!$A$2:$AN$7500,MATCH(BR$3,Команды!$A$2:$A$7500,0),$E121+2)=Команды!$AJ$10,TRUE,FALSE),IF(INDEX(Команды!$A$2:$AN$7500,MATCH(BR$3,Команды!$A$2:$A$7500,0),$E121+2)=Команды!$AJ$11,TRUE,FALSE),IF(INDEX(Команды!$A$2:$AN$7500,MATCH(BR$3,Команды!$A$2:$A$7500,0),$E121+2)=Команды!$AJ$12,TRUE,FALSE),IF(INDEX(Команды!$A$2:$AN$7500,MATCH(BR$3,Команды!$A$2:$A$7500,0),$E121+2)=Команды!$AJ$13,TRUE,FALSE),IF(INDEX(Команды!$A$2:$AN$7500,MATCH(BR$3,Команды!$A$2:$A$7500,0),$E121+2)=Команды!$AJ$14,TRUE,FALSE),IF(INDEX(Команды!$A$2:$AN$7500,MATCH(BR$3,Команды!$A$2:$A$7500,0),$E121+2)=Команды!$AJ$15,TRUE,FALSE),IF(INDEX(Команды!$A$2:$AN$7500,MATCH(BR$3,Команды!$A$2:$A$7500,0),$E121+2)=Команды!$AJ$16,TRUE,FALSE),,IF(INDEX(Команды!$A$2:$AN$7500,MATCH(BR$3,Команды!$A$2:$A$7500,0),$E121+2)=Команды!$AJ$17,TRUE,FALSE),,IF(INDEX(Команды!$A$2:$AN$7500,MATCH(BR$3,Команды!$A$2:$A$7500,0),$E121+2)=Команды!$AJ$18,TRUE,FALSE),,IF(INDEX(Команды!$A$2:$AN$7500,MATCH(BR$3,Команды!$A$2:$A$7500,0),$E121+2)=Команды!$AJ$19,TRUE,FALSE)),INDEX(Команды!$AJ$2:$AK$19,MATCH(INDEX(Команды!$A$2:$AN$7500,MATCH(BR$3,Команды!$A$2:$A$7500,0),$E121+2),Команды!$AJ$2:$AJ$19,0),2),0)</f>
        <v>0</v>
      </c>
      <c r="BS121" s="175">
        <f>IF(OR(IF(INDEX(Команды!$A$2:$AN$7500,MATCH(BR$3,Команды!$A$2:$A$7500,0),$E121+2)=Команды!$AJ$2,TRUE,FALSE),IF(INDEX(Команды!$A$2:$AN$7500,MATCH(BR$3,Команды!$A$2:$A$7500,0),$E121+2)=Команды!$AJ$3,TRUE,FALSE),IF(INDEX(Команды!$A$2:$AN$7500,MATCH(BR$3,Команды!$A$2:$A$7500,0),$E121+2)=Команды!$AJ$4,TRUE,FALSE),IF(INDEX(Команды!$A$2:$AN$7500,MATCH(BR$3,Команды!$A$2:$A$7500,0),$E121+2)=Команды!$AJ$5,TRUE,FALSE),IF(INDEX(Команды!$A$2:$AN$7500,MATCH(BR$3,Команды!$A$2:$A$7500,0),$E121+2)=Команды!$AJ$6,TRUE,FALSE),IF(INDEX(Команды!$A$2:$AN$7500,MATCH(BR$3,Команды!$A$2:$A$7500,0),$E121+2)=Команды!$AJ$7,TRUE,FALSE),IF(INDEX(Команды!$A$2:$AN$7500,MATCH(BR$3,Команды!$A$2:$A$7500,0),$E121+2)=Команды!$AJ$8,TRUE,FALSE),IF(INDEX(Команды!$A$2:$AN$7500,MATCH(BR$3,Команды!$A$2:$A$7500,0),$E121+2)=Команды!$AJ$9,TRUE,FALSE),IF(INDEX(Команды!$A$2:$AN$7500,MATCH(BR$3,Команды!$A$2:$A$7500,0),$E121+2)=Команды!$AJ$10,TRUE,FALSE),IF(INDEX(Команды!$A$2:$AN$7500,MATCH(BR$3,Команды!$A$2:$A$7500,0),$E121+2)=Команды!$AJ$11,TRUE,FALSE),IF(INDEX(Команды!$A$2:$AN$7500,MATCH(BR$3,Команды!$A$2:$A$7500,0),$E121+2)=Команды!$AJ$12,TRUE,FALSE),IF(INDEX(Команды!$A$2:$AN$7500,MATCH(BR$3,Команды!$A$2:$A$7500,0),$E121+2)=Команды!$AJ$13,TRUE,FALSE),IF(INDEX(Команды!$A$2:$AN$7500,MATCH(BR$3,Команды!$A$2:$A$7500,0),$E121+2)=Команды!$AJ$14,TRUE,FALSE),IF(INDEX(Команды!$A$2:$AN$7500,MATCH(BR$3,Команды!$A$2:$A$7500,0),$E121+2)=Команды!$AJ$15,TRUE,FALSE),IF(INDEX(Команды!$A$2:$AN$7500,MATCH(BR$3,Команды!$A$2:$A$7500,0),$E121+2)=Команды!$AJ$16,TRUE,FALSE),IF(INDEX(Команды!$A$2:$AN$7500,MATCH(BR$3,Команды!$A$2:$A$7500,0),$E121+2)=Команды!$AJ$17,TRUE,FALSE),IF(INDEX(Команды!$A$2:$AN$7500,MATCH(BR$3,Команды!$A$2:$A$7500,0),$E121+2)=Команды!$AJ$18,TRUE,FALSE),IF(INDEX(Команды!$A$2:$AN$7500,MATCH(BR$3,Команды!$A$2:$A$7500,0),$E121+2)=Команды!$AJ$19,TRUE,FALSE)),INDEX(Команды!$AJ$2:$AL$19,MATCH(INDEX(Команды!$A$2:$AN$7500,MATCH(BR$3,Команды!$A$2:$A$7500,0),$E121+2),Команды!$AJ$2:$AJ$19,0),3),0)</f>
        <v>0</v>
      </c>
      <c r="BT121" s="342"/>
      <c r="BU121" s="174">
        <f>IF(OR(IF(INDEX(Команды!$A$2:$AN$7500,MATCH(BU$3,Команды!$A$2:$A$7500,0),$E121+2)=Команды!$AJ$2,TRUE,FALSE),IF(INDEX(Команды!$A$2:$AN$7500,MATCH(BU$3,Команды!$A$2:$A$7500,0),$E121+2)=Команды!$AJ$3,TRUE,FALSE),IF(INDEX(Команды!$A$2:$AN$7500,MATCH(BU$3,Команды!$A$2:$A$7500,0),$E121+2)=Команды!$AJ$4,TRUE,FALSE),IF(INDEX(Команды!$A$2:$AN$7500,MATCH(BU$3,Команды!$A$2:$A$7500,0),$E121+2)=Команды!$AJ$5,TRUE,FALSE),IF(INDEX(Команды!$A$2:$AN$7500,MATCH(BU$3,Команды!$A$2:$A$7500,0),$E121+2)=Команды!$AJ$6,TRUE,FALSE),IF(INDEX(Команды!$A$2:$AN$7500,MATCH(BU$3,Команды!$A$2:$A$7500,0),$E121+2)=Команды!$AJ$7,TRUE,FALSE),IF(INDEX(Команды!$A$2:$AN$7500,MATCH(BU$3,Команды!$A$2:$A$7500,0),$E121+2)=Команды!$AJ$8,TRUE,FALSE),IF(INDEX(Команды!$A$2:$AN$7500,MATCH(BU$3,Команды!$A$2:$A$7500,0),$E121+2)=Команды!$AJ$9,TRUE,FALSE),IF(INDEX(Команды!$A$2:$AN$7500,MATCH(BU$3,Команды!$A$2:$A$7500,0),$E121+2)=Команды!$AJ$10,TRUE,FALSE),IF(INDEX(Команды!$A$2:$AN$7500,MATCH(BU$3,Команды!$A$2:$A$7500,0),$E121+2)=Команды!$AJ$11,TRUE,FALSE),IF(INDEX(Команды!$A$2:$AN$7500,MATCH(BU$3,Команды!$A$2:$A$7500,0),$E121+2)=Команды!$AJ$12,TRUE,FALSE),IF(INDEX(Команды!$A$2:$AN$7500,MATCH(BU$3,Команды!$A$2:$A$7500,0),$E121+2)=Команды!$AJ$13,TRUE,FALSE),IF(INDEX(Команды!$A$2:$AN$7500,MATCH(BU$3,Команды!$A$2:$A$7500,0),$E121+2)=Команды!$AJ$14,TRUE,FALSE),IF(INDEX(Команды!$A$2:$AN$7500,MATCH(BU$3,Команды!$A$2:$A$7500,0),$E121+2)=Команды!$AJ$15,TRUE,FALSE),IF(INDEX(Команды!$A$2:$AN$7500,MATCH(BU$3,Команды!$A$2:$A$7500,0),$E121+2)=Команды!$AJ$16,TRUE,FALSE),,IF(INDEX(Команды!$A$2:$AN$7500,MATCH(BU$3,Команды!$A$2:$A$7500,0),$E121+2)=Команды!$AJ$17,TRUE,FALSE),,IF(INDEX(Команды!$A$2:$AN$7500,MATCH(BU$3,Команды!$A$2:$A$7500,0),$E121+2)=Команды!$AJ$18,TRUE,FALSE),,IF(INDEX(Команды!$A$2:$AN$7500,MATCH(BU$3,Команды!$A$2:$A$7500,0),$E121+2)=Команды!$AJ$19,TRUE,FALSE)),INDEX(Команды!$AJ$2:$AK$19,MATCH(INDEX(Команды!$A$2:$AN$7500,MATCH(BU$3,Команды!$A$2:$A$7500,0),$E121+2),Команды!$AJ$2:$AJ$19,0),2),0)</f>
        <v>0</v>
      </c>
      <c r="BV121" s="175">
        <f>IF(OR(IF(INDEX(Команды!$A$2:$AN$7500,MATCH(BU$3,Команды!$A$2:$A$7500,0),$E121+2)=Команды!$AJ$2,TRUE,FALSE),IF(INDEX(Команды!$A$2:$AN$7500,MATCH(BU$3,Команды!$A$2:$A$7500,0),$E121+2)=Команды!$AJ$3,TRUE,FALSE),IF(INDEX(Команды!$A$2:$AN$7500,MATCH(BU$3,Команды!$A$2:$A$7500,0),$E121+2)=Команды!$AJ$4,TRUE,FALSE),IF(INDEX(Команды!$A$2:$AN$7500,MATCH(BU$3,Команды!$A$2:$A$7500,0),$E121+2)=Команды!$AJ$5,TRUE,FALSE),IF(INDEX(Команды!$A$2:$AN$7500,MATCH(BU$3,Команды!$A$2:$A$7500,0),$E121+2)=Команды!$AJ$6,TRUE,FALSE),IF(INDEX(Команды!$A$2:$AN$7500,MATCH(BU$3,Команды!$A$2:$A$7500,0),$E121+2)=Команды!$AJ$7,TRUE,FALSE),IF(INDEX(Команды!$A$2:$AN$7500,MATCH(BU$3,Команды!$A$2:$A$7500,0),$E121+2)=Команды!$AJ$8,TRUE,FALSE),IF(INDEX(Команды!$A$2:$AN$7500,MATCH(BU$3,Команды!$A$2:$A$7500,0),$E121+2)=Команды!$AJ$9,TRUE,FALSE),IF(INDEX(Команды!$A$2:$AN$7500,MATCH(BU$3,Команды!$A$2:$A$7500,0),$E121+2)=Команды!$AJ$10,TRUE,FALSE),IF(INDEX(Команды!$A$2:$AN$7500,MATCH(BU$3,Команды!$A$2:$A$7500,0),$E121+2)=Команды!$AJ$11,TRUE,FALSE),IF(INDEX(Команды!$A$2:$AN$7500,MATCH(BU$3,Команды!$A$2:$A$7500,0),$E121+2)=Команды!$AJ$12,TRUE,FALSE),IF(INDEX(Команды!$A$2:$AN$7500,MATCH(BU$3,Команды!$A$2:$A$7500,0),$E121+2)=Команды!$AJ$13,TRUE,FALSE),IF(INDEX(Команды!$A$2:$AN$7500,MATCH(BU$3,Команды!$A$2:$A$7500,0),$E121+2)=Команды!$AJ$14,TRUE,FALSE),IF(INDEX(Команды!$A$2:$AN$7500,MATCH(BU$3,Команды!$A$2:$A$7500,0),$E121+2)=Команды!$AJ$15,TRUE,FALSE),IF(INDEX(Команды!$A$2:$AN$7500,MATCH(BU$3,Команды!$A$2:$A$7500,0),$E121+2)=Команды!$AJ$16,TRUE,FALSE),IF(INDEX(Команды!$A$2:$AN$7500,MATCH(BU$3,Команды!$A$2:$A$7500,0),$E121+2)=Команды!$AJ$17,TRUE,FALSE),IF(INDEX(Команды!$A$2:$AN$7500,MATCH(BU$3,Команды!$A$2:$A$7500,0),$E121+2)=Команды!$AJ$18,TRUE,FALSE),IF(INDEX(Команды!$A$2:$AN$7500,MATCH(BU$3,Команды!$A$2:$A$7500,0),$E121+2)=Команды!$AJ$19,TRUE,FALSE)),INDEX(Команды!$AJ$2:$AL$19,MATCH(INDEX(Команды!$A$2:$AN$7500,MATCH(BU$3,Команды!$A$2:$A$7500,0),$E121+2),Команды!$AJ$2:$AJ$19,0),3),0)</f>
        <v>0</v>
      </c>
      <c r="BW121" s="342"/>
      <c r="BX121" s="174">
        <f>IF(OR(IF(INDEX(Команды!$A$2:$AN$7500,MATCH(BX$3,Команды!$A$2:$A$7500,0),$E121+2)=Команды!$AJ$2,TRUE,FALSE),IF(INDEX(Команды!$A$2:$AN$7500,MATCH(BX$3,Команды!$A$2:$A$7500,0),$E121+2)=Команды!$AJ$3,TRUE,FALSE),IF(INDEX(Команды!$A$2:$AN$7500,MATCH(BX$3,Команды!$A$2:$A$7500,0),$E121+2)=Команды!$AJ$4,TRUE,FALSE),IF(INDEX(Команды!$A$2:$AN$7500,MATCH(BX$3,Команды!$A$2:$A$7500,0),$E121+2)=Команды!$AJ$5,TRUE,FALSE),IF(INDEX(Команды!$A$2:$AN$7500,MATCH(BX$3,Команды!$A$2:$A$7500,0),$E121+2)=Команды!$AJ$6,TRUE,FALSE),IF(INDEX(Команды!$A$2:$AN$7500,MATCH(BX$3,Команды!$A$2:$A$7500,0),$E121+2)=Команды!$AJ$7,TRUE,FALSE),IF(INDEX(Команды!$A$2:$AN$7500,MATCH(BX$3,Команды!$A$2:$A$7500,0),$E121+2)=Команды!$AJ$8,TRUE,FALSE),IF(INDEX(Команды!$A$2:$AN$7500,MATCH(BX$3,Команды!$A$2:$A$7500,0),$E121+2)=Команды!$AJ$9,TRUE,FALSE),IF(INDEX(Команды!$A$2:$AN$7500,MATCH(BX$3,Команды!$A$2:$A$7500,0),$E121+2)=Команды!$AJ$10,TRUE,FALSE),IF(INDEX(Команды!$A$2:$AN$7500,MATCH(BX$3,Команды!$A$2:$A$7500,0),$E121+2)=Команды!$AJ$11,TRUE,FALSE),IF(INDEX(Команды!$A$2:$AN$7500,MATCH(BX$3,Команды!$A$2:$A$7500,0),$E121+2)=Команды!$AJ$12,TRUE,FALSE),IF(INDEX(Команды!$A$2:$AN$7500,MATCH(BX$3,Команды!$A$2:$A$7500,0),$E121+2)=Команды!$AJ$13,TRUE,FALSE),IF(INDEX(Команды!$A$2:$AN$7500,MATCH(BX$3,Команды!$A$2:$A$7500,0),$E121+2)=Команды!$AJ$14,TRUE,FALSE),IF(INDEX(Команды!$A$2:$AN$7500,MATCH(BX$3,Команды!$A$2:$A$7500,0),$E121+2)=Команды!$AJ$15,TRUE,FALSE),IF(INDEX(Команды!$A$2:$AN$7500,MATCH(BX$3,Команды!$A$2:$A$7500,0),$E121+2)=Команды!$AJ$16,TRUE,FALSE),,IF(INDEX(Команды!$A$2:$AN$7500,MATCH(BX$3,Команды!$A$2:$A$7500,0),$E121+2)=Команды!$AJ$17,TRUE,FALSE),,IF(INDEX(Команды!$A$2:$AN$7500,MATCH(BX$3,Команды!$A$2:$A$7500,0),$E121+2)=Команды!$AJ$18,TRUE,FALSE),,IF(INDEX(Команды!$A$2:$AN$7500,MATCH(BX$3,Команды!$A$2:$A$7500,0),$E121+2)=Команды!$AJ$19,TRUE,FALSE)),INDEX(Команды!$AJ$2:$AK$19,MATCH(INDEX(Команды!$A$2:$AN$7500,MATCH(BX$3,Команды!$A$2:$A$7500,0),$E121+2),Команды!$AJ$2:$AJ$19,0),2),0)</f>
        <v>0</v>
      </c>
      <c r="BY121" s="175">
        <f>IF(OR(IF(INDEX(Команды!$A$2:$AN$7500,MATCH(BX$3,Команды!$A$2:$A$7500,0),$E121+2)=Команды!$AJ$2,TRUE,FALSE),IF(INDEX(Команды!$A$2:$AN$7500,MATCH(BX$3,Команды!$A$2:$A$7500,0),$E121+2)=Команды!$AJ$3,TRUE,FALSE),IF(INDEX(Команды!$A$2:$AN$7500,MATCH(BX$3,Команды!$A$2:$A$7500,0),$E121+2)=Команды!$AJ$4,TRUE,FALSE),IF(INDEX(Команды!$A$2:$AN$7500,MATCH(BX$3,Команды!$A$2:$A$7500,0),$E121+2)=Команды!$AJ$5,TRUE,FALSE),IF(INDEX(Команды!$A$2:$AN$7500,MATCH(BX$3,Команды!$A$2:$A$7500,0),$E121+2)=Команды!$AJ$6,TRUE,FALSE),IF(INDEX(Команды!$A$2:$AN$7500,MATCH(BX$3,Команды!$A$2:$A$7500,0),$E121+2)=Команды!$AJ$7,TRUE,FALSE),IF(INDEX(Команды!$A$2:$AN$7500,MATCH(BX$3,Команды!$A$2:$A$7500,0),$E121+2)=Команды!$AJ$8,TRUE,FALSE),IF(INDEX(Команды!$A$2:$AN$7500,MATCH(BX$3,Команды!$A$2:$A$7500,0),$E121+2)=Команды!$AJ$9,TRUE,FALSE),IF(INDEX(Команды!$A$2:$AN$7500,MATCH(BX$3,Команды!$A$2:$A$7500,0),$E121+2)=Команды!$AJ$10,TRUE,FALSE),IF(INDEX(Команды!$A$2:$AN$7500,MATCH(BX$3,Команды!$A$2:$A$7500,0),$E121+2)=Команды!$AJ$11,TRUE,FALSE),IF(INDEX(Команды!$A$2:$AN$7500,MATCH(BX$3,Команды!$A$2:$A$7500,0),$E121+2)=Команды!$AJ$12,TRUE,FALSE),IF(INDEX(Команды!$A$2:$AN$7500,MATCH(BX$3,Команды!$A$2:$A$7500,0),$E121+2)=Команды!$AJ$13,TRUE,FALSE),IF(INDEX(Команды!$A$2:$AN$7500,MATCH(BX$3,Команды!$A$2:$A$7500,0),$E121+2)=Команды!$AJ$14,TRUE,FALSE),IF(INDEX(Команды!$A$2:$AN$7500,MATCH(BX$3,Команды!$A$2:$A$7500,0),$E121+2)=Команды!$AJ$15,TRUE,FALSE),IF(INDEX(Команды!$A$2:$AN$7500,MATCH(BX$3,Команды!$A$2:$A$7500,0),$E121+2)=Команды!$AJ$16,TRUE,FALSE),IF(INDEX(Команды!$A$2:$AN$7500,MATCH(BX$3,Команды!$A$2:$A$7500,0),$E121+2)=Команды!$AJ$17,TRUE,FALSE),IF(INDEX(Команды!$A$2:$AN$7500,MATCH(BX$3,Команды!$A$2:$A$7500,0),$E121+2)=Команды!$AJ$18,TRUE,FALSE),IF(INDEX(Команды!$A$2:$AN$7500,MATCH(BX$3,Команды!$A$2:$A$7500,0),$E121+2)=Команды!$AJ$19,TRUE,FALSE)),INDEX(Команды!$AJ$2:$AL$19,MATCH(INDEX(Команды!$A$2:$AN$7500,MATCH(BX$3,Команды!$A$2:$A$7500,0),$E121+2),Команды!$AJ$2:$AJ$19,0),3),0)</f>
        <v>0</v>
      </c>
      <c r="BZ121" s="342"/>
      <c r="CA121" s="174">
        <f>IF(OR(IF(INDEX(Команды!$A$2:$AN$7500,MATCH(CA$3,Команды!$A$2:$A$7500,0),$E121+2)=Команды!$AJ$2,TRUE,FALSE),IF(INDEX(Команды!$A$2:$AN$7500,MATCH(CA$3,Команды!$A$2:$A$7500,0),$E121+2)=Команды!$AJ$3,TRUE,FALSE),IF(INDEX(Команды!$A$2:$AN$7500,MATCH(CA$3,Команды!$A$2:$A$7500,0),$E121+2)=Команды!$AJ$4,TRUE,FALSE),IF(INDEX(Команды!$A$2:$AN$7500,MATCH(CA$3,Команды!$A$2:$A$7500,0),$E121+2)=Команды!$AJ$5,TRUE,FALSE),IF(INDEX(Команды!$A$2:$AN$7500,MATCH(CA$3,Команды!$A$2:$A$7500,0),$E121+2)=Команды!$AJ$6,TRUE,FALSE),IF(INDEX(Команды!$A$2:$AN$7500,MATCH(CA$3,Команды!$A$2:$A$7500,0),$E121+2)=Команды!$AJ$7,TRUE,FALSE),IF(INDEX(Команды!$A$2:$AN$7500,MATCH(CA$3,Команды!$A$2:$A$7500,0),$E121+2)=Команды!$AJ$8,TRUE,FALSE),IF(INDEX(Команды!$A$2:$AN$7500,MATCH(CA$3,Команды!$A$2:$A$7500,0),$E121+2)=Команды!$AJ$9,TRUE,FALSE),IF(INDEX(Команды!$A$2:$AN$7500,MATCH(CA$3,Команды!$A$2:$A$7500,0),$E121+2)=Команды!$AJ$10,TRUE,FALSE),IF(INDEX(Команды!$A$2:$AN$7500,MATCH(CA$3,Команды!$A$2:$A$7500,0),$E121+2)=Команды!$AJ$11,TRUE,FALSE),IF(INDEX(Команды!$A$2:$AN$7500,MATCH(CA$3,Команды!$A$2:$A$7500,0),$E121+2)=Команды!$AJ$12,TRUE,FALSE),IF(INDEX(Команды!$A$2:$AN$7500,MATCH(CA$3,Команды!$A$2:$A$7500,0),$E121+2)=Команды!$AJ$13,TRUE,FALSE),IF(INDEX(Команды!$A$2:$AN$7500,MATCH(CA$3,Команды!$A$2:$A$7500,0),$E121+2)=Команды!$AJ$14,TRUE,FALSE),IF(INDEX(Команды!$A$2:$AN$7500,MATCH(CA$3,Команды!$A$2:$A$7500,0),$E121+2)=Команды!$AJ$15,TRUE,FALSE),IF(INDEX(Команды!$A$2:$AN$7500,MATCH(CA$3,Команды!$A$2:$A$7500,0),$E121+2)=Команды!$AJ$16,TRUE,FALSE),,IF(INDEX(Команды!$A$2:$AN$7500,MATCH(CA$3,Команды!$A$2:$A$7500,0),$E121+2)=Команды!$AJ$17,TRUE,FALSE),,IF(INDEX(Команды!$A$2:$AN$7500,MATCH(CA$3,Команды!$A$2:$A$7500,0),$E121+2)=Команды!$AJ$18,TRUE,FALSE),,IF(INDEX(Команды!$A$2:$AN$7500,MATCH(CA$3,Команды!$A$2:$A$7500,0),$E121+2)=Команды!$AJ$19,TRUE,FALSE)),INDEX(Команды!$AJ$2:$AK$19,MATCH(INDEX(Команды!$A$2:$AN$7500,MATCH(CA$3,Команды!$A$2:$A$7500,0),$E121+2),Команды!$AJ$2:$AJ$19,0),2),0)</f>
        <v>0</v>
      </c>
      <c r="CB121" s="175">
        <f>IF(OR(IF(INDEX(Команды!$A$2:$AN$7500,MATCH(CA$3,Команды!$A$2:$A$7500,0),$E121+2)=Команды!$AJ$2,TRUE,FALSE),IF(INDEX(Команды!$A$2:$AN$7500,MATCH(CA$3,Команды!$A$2:$A$7500,0),$E121+2)=Команды!$AJ$3,TRUE,FALSE),IF(INDEX(Команды!$A$2:$AN$7500,MATCH(CA$3,Команды!$A$2:$A$7500,0),$E121+2)=Команды!$AJ$4,TRUE,FALSE),IF(INDEX(Команды!$A$2:$AN$7500,MATCH(CA$3,Команды!$A$2:$A$7500,0),$E121+2)=Команды!$AJ$5,TRUE,FALSE),IF(INDEX(Команды!$A$2:$AN$7500,MATCH(CA$3,Команды!$A$2:$A$7500,0),$E121+2)=Команды!$AJ$6,TRUE,FALSE),IF(INDEX(Команды!$A$2:$AN$7500,MATCH(CA$3,Команды!$A$2:$A$7500,0),$E121+2)=Команды!$AJ$7,TRUE,FALSE),IF(INDEX(Команды!$A$2:$AN$7500,MATCH(CA$3,Команды!$A$2:$A$7500,0),$E121+2)=Команды!$AJ$8,TRUE,FALSE),IF(INDEX(Команды!$A$2:$AN$7500,MATCH(CA$3,Команды!$A$2:$A$7500,0),$E121+2)=Команды!$AJ$9,TRUE,FALSE),IF(INDEX(Команды!$A$2:$AN$7500,MATCH(CA$3,Команды!$A$2:$A$7500,0),$E121+2)=Команды!$AJ$10,TRUE,FALSE),IF(INDEX(Команды!$A$2:$AN$7500,MATCH(CA$3,Команды!$A$2:$A$7500,0),$E121+2)=Команды!$AJ$11,TRUE,FALSE),IF(INDEX(Команды!$A$2:$AN$7500,MATCH(CA$3,Команды!$A$2:$A$7500,0),$E121+2)=Команды!$AJ$12,TRUE,FALSE),IF(INDEX(Команды!$A$2:$AN$7500,MATCH(CA$3,Команды!$A$2:$A$7500,0),$E121+2)=Команды!$AJ$13,TRUE,FALSE),IF(INDEX(Команды!$A$2:$AN$7500,MATCH(CA$3,Команды!$A$2:$A$7500,0),$E121+2)=Команды!$AJ$14,TRUE,FALSE),IF(INDEX(Команды!$A$2:$AN$7500,MATCH(CA$3,Команды!$A$2:$A$7500,0),$E121+2)=Команды!$AJ$15,TRUE,FALSE),IF(INDEX(Команды!$A$2:$AN$7500,MATCH(CA$3,Команды!$A$2:$A$7500,0),$E121+2)=Команды!$AJ$16,TRUE,FALSE),IF(INDEX(Команды!$A$2:$AN$7500,MATCH(CA$3,Команды!$A$2:$A$7500,0),$E121+2)=Команды!$AJ$17,TRUE,FALSE),IF(INDEX(Команды!$A$2:$AN$7500,MATCH(CA$3,Команды!$A$2:$A$7500,0),$E121+2)=Команды!$AJ$18,TRUE,FALSE),IF(INDEX(Команды!$A$2:$AN$7500,MATCH(CA$3,Команды!$A$2:$A$7500,0),$E121+2)=Команды!$AJ$19,TRUE,FALSE)),INDEX(Команды!$AJ$2:$AL$19,MATCH(INDEX(Команды!$A$2:$AN$7500,MATCH(CA$3,Команды!$A$2:$A$7500,0),$E121+2),Команды!$AJ$2:$AJ$19,0),3),0)</f>
        <v>0</v>
      </c>
      <c r="CC121" s="342"/>
      <c r="CD121" s="174">
        <f>IF(OR(IF(INDEX(Команды!$A$2:$AN$7500,MATCH(CD$3,Команды!$A$2:$A$7500,0),$E121+2)=Команды!$AJ$2,TRUE,FALSE),IF(INDEX(Команды!$A$2:$AN$7500,MATCH(CD$3,Команды!$A$2:$A$7500,0),$E121+2)=Команды!$AJ$3,TRUE,FALSE),IF(INDEX(Команды!$A$2:$AN$7500,MATCH(CD$3,Команды!$A$2:$A$7500,0),$E121+2)=Команды!$AJ$4,TRUE,FALSE),IF(INDEX(Команды!$A$2:$AN$7500,MATCH(CD$3,Команды!$A$2:$A$7500,0),$E121+2)=Команды!$AJ$5,TRUE,FALSE),IF(INDEX(Команды!$A$2:$AN$7500,MATCH(CD$3,Команды!$A$2:$A$7500,0),$E121+2)=Команды!$AJ$6,TRUE,FALSE),IF(INDEX(Команды!$A$2:$AN$7500,MATCH(CD$3,Команды!$A$2:$A$7500,0),$E121+2)=Команды!$AJ$7,TRUE,FALSE),IF(INDEX(Команды!$A$2:$AN$7500,MATCH(CD$3,Команды!$A$2:$A$7500,0),$E121+2)=Команды!$AJ$8,TRUE,FALSE),IF(INDEX(Команды!$A$2:$AN$7500,MATCH(CD$3,Команды!$A$2:$A$7500,0),$E121+2)=Команды!$AJ$9,TRUE,FALSE),IF(INDEX(Команды!$A$2:$AN$7500,MATCH(CD$3,Команды!$A$2:$A$7500,0),$E121+2)=Команды!$AJ$10,TRUE,FALSE),IF(INDEX(Команды!$A$2:$AN$7500,MATCH(CD$3,Команды!$A$2:$A$7500,0),$E121+2)=Команды!$AJ$11,TRUE,FALSE),IF(INDEX(Команды!$A$2:$AN$7500,MATCH(CD$3,Команды!$A$2:$A$7500,0),$E121+2)=Команды!$AJ$12,TRUE,FALSE),IF(INDEX(Команды!$A$2:$AN$7500,MATCH(CD$3,Команды!$A$2:$A$7500,0),$E121+2)=Команды!$AJ$13,TRUE,FALSE),IF(INDEX(Команды!$A$2:$AN$7500,MATCH(CD$3,Команды!$A$2:$A$7500,0),$E121+2)=Команды!$AJ$14,TRUE,FALSE),IF(INDEX(Команды!$A$2:$AN$7500,MATCH(CD$3,Команды!$A$2:$A$7500,0),$E121+2)=Команды!$AJ$15,TRUE,FALSE),IF(INDEX(Команды!$A$2:$AN$7500,MATCH(CD$3,Команды!$A$2:$A$7500,0),$E121+2)=Команды!$AJ$16,TRUE,FALSE),,IF(INDEX(Команды!$A$2:$AN$7500,MATCH(CD$3,Команды!$A$2:$A$7500,0),$E121+2)=Команды!$AJ$17,TRUE,FALSE),,IF(INDEX(Команды!$A$2:$AN$7500,MATCH(CD$3,Команды!$A$2:$A$7500,0),$E121+2)=Команды!$AJ$18,TRUE,FALSE),,IF(INDEX(Команды!$A$2:$AN$7500,MATCH(CD$3,Команды!$A$2:$A$7500,0),$E121+2)=Команды!$AJ$19,TRUE,FALSE)),INDEX(Команды!$AJ$2:$AK$19,MATCH(INDEX(Команды!$A$2:$AN$7500,MATCH(CD$3,Команды!$A$2:$A$7500,0),$E121+2),Команды!$AJ$2:$AJ$19,0),2),0)</f>
        <v>0</v>
      </c>
      <c r="CE121" s="175">
        <f>IF(OR(IF(INDEX(Команды!$A$2:$AN$7500,MATCH(CD$3,Команды!$A$2:$A$7500,0),$E121+2)=Команды!$AJ$2,TRUE,FALSE),IF(INDEX(Команды!$A$2:$AN$7500,MATCH(CD$3,Команды!$A$2:$A$7500,0),$E121+2)=Команды!$AJ$3,TRUE,FALSE),IF(INDEX(Команды!$A$2:$AN$7500,MATCH(CD$3,Команды!$A$2:$A$7500,0),$E121+2)=Команды!$AJ$4,TRUE,FALSE),IF(INDEX(Команды!$A$2:$AN$7500,MATCH(CD$3,Команды!$A$2:$A$7500,0),$E121+2)=Команды!$AJ$5,TRUE,FALSE),IF(INDEX(Команды!$A$2:$AN$7500,MATCH(CD$3,Команды!$A$2:$A$7500,0),$E121+2)=Команды!$AJ$6,TRUE,FALSE),IF(INDEX(Команды!$A$2:$AN$7500,MATCH(CD$3,Команды!$A$2:$A$7500,0),$E121+2)=Команды!$AJ$7,TRUE,FALSE),IF(INDEX(Команды!$A$2:$AN$7500,MATCH(CD$3,Команды!$A$2:$A$7500,0),$E121+2)=Команды!$AJ$8,TRUE,FALSE),IF(INDEX(Команды!$A$2:$AN$7500,MATCH(CD$3,Команды!$A$2:$A$7500,0),$E121+2)=Команды!$AJ$9,TRUE,FALSE),IF(INDEX(Команды!$A$2:$AN$7500,MATCH(CD$3,Команды!$A$2:$A$7500,0),$E121+2)=Команды!$AJ$10,TRUE,FALSE),IF(INDEX(Команды!$A$2:$AN$7500,MATCH(CD$3,Команды!$A$2:$A$7500,0),$E121+2)=Команды!$AJ$11,TRUE,FALSE),IF(INDEX(Команды!$A$2:$AN$7500,MATCH(CD$3,Команды!$A$2:$A$7500,0),$E121+2)=Команды!$AJ$12,TRUE,FALSE),IF(INDEX(Команды!$A$2:$AN$7500,MATCH(CD$3,Команды!$A$2:$A$7500,0),$E121+2)=Команды!$AJ$13,TRUE,FALSE),IF(INDEX(Команды!$A$2:$AN$7500,MATCH(CD$3,Команды!$A$2:$A$7500,0),$E121+2)=Команды!$AJ$14,TRUE,FALSE),IF(INDEX(Команды!$A$2:$AN$7500,MATCH(CD$3,Команды!$A$2:$A$7500,0),$E121+2)=Команды!$AJ$15,TRUE,FALSE),IF(INDEX(Команды!$A$2:$AN$7500,MATCH(CD$3,Команды!$A$2:$A$7500,0),$E121+2)=Команды!$AJ$16,TRUE,FALSE),IF(INDEX(Команды!$A$2:$AN$7500,MATCH(CD$3,Команды!$A$2:$A$7500,0),$E121+2)=Команды!$AJ$17,TRUE,FALSE),IF(INDEX(Команды!$A$2:$AN$7500,MATCH(CD$3,Команды!$A$2:$A$7500,0),$E121+2)=Команды!$AJ$18,TRUE,FALSE),IF(INDEX(Команды!$A$2:$AN$7500,MATCH(CD$3,Команды!$A$2:$A$7500,0),$E121+2)=Команды!$AJ$19,TRUE,FALSE)),INDEX(Команды!$AJ$2:$AL$19,MATCH(INDEX(Команды!$A$2:$AN$7500,MATCH(CD$3,Команды!$A$2:$A$7500,0),$E121+2),Команды!$AJ$2:$AJ$19,0),3),0)</f>
        <v>0</v>
      </c>
      <c r="CF121" s="342"/>
      <c r="CG121" s="174">
        <f>IF(OR(IF(INDEX(Команды!$A$2:$AN$7500,MATCH(CG$3,Команды!$A$2:$A$7500,0),$E121+2)=Команды!$AJ$2,TRUE,FALSE),IF(INDEX(Команды!$A$2:$AN$7500,MATCH(CG$3,Команды!$A$2:$A$7500,0),$E121+2)=Команды!$AJ$3,TRUE,FALSE),IF(INDEX(Команды!$A$2:$AN$7500,MATCH(CG$3,Команды!$A$2:$A$7500,0),$E121+2)=Команды!$AJ$4,TRUE,FALSE),IF(INDEX(Команды!$A$2:$AN$7500,MATCH(CG$3,Команды!$A$2:$A$7500,0),$E121+2)=Команды!$AJ$5,TRUE,FALSE),IF(INDEX(Команды!$A$2:$AN$7500,MATCH(CG$3,Команды!$A$2:$A$7500,0),$E121+2)=Команды!$AJ$6,TRUE,FALSE),IF(INDEX(Команды!$A$2:$AN$7500,MATCH(CG$3,Команды!$A$2:$A$7500,0),$E121+2)=Команды!$AJ$7,TRUE,FALSE),IF(INDEX(Команды!$A$2:$AN$7500,MATCH(CG$3,Команды!$A$2:$A$7500,0),$E121+2)=Команды!$AJ$8,TRUE,FALSE),IF(INDEX(Команды!$A$2:$AN$7500,MATCH(CG$3,Команды!$A$2:$A$7500,0),$E121+2)=Команды!$AJ$9,TRUE,FALSE),IF(INDEX(Команды!$A$2:$AN$7500,MATCH(CG$3,Команды!$A$2:$A$7500,0),$E121+2)=Команды!$AJ$10,TRUE,FALSE),IF(INDEX(Команды!$A$2:$AN$7500,MATCH(CG$3,Команды!$A$2:$A$7500,0),$E121+2)=Команды!$AJ$11,TRUE,FALSE),IF(INDEX(Команды!$A$2:$AN$7500,MATCH(CG$3,Команды!$A$2:$A$7500,0),$E121+2)=Команды!$AJ$12,TRUE,FALSE),IF(INDEX(Команды!$A$2:$AN$7500,MATCH(CG$3,Команды!$A$2:$A$7500,0),$E121+2)=Команды!$AJ$13,TRUE,FALSE),IF(INDEX(Команды!$A$2:$AN$7500,MATCH(CG$3,Команды!$A$2:$A$7500,0),$E121+2)=Команды!$AJ$14,TRUE,FALSE),IF(INDEX(Команды!$A$2:$AN$7500,MATCH(CG$3,Команды!$A$2:$A$7500,0),$E121+2)=Команды!$AJ$15,TRUE,FALSE),IF(INDEX(Команды!$A$2:$AN$7500,MATCH(CG$3,Команды!$A$2:$A$7500,0),$E121+2)=Команды!$AJ$16,TRUE,FALSE),,IF(INDEX(Команды!$A$2:$AN$7500,MATCH(CG$3,Команды!$A$2:$A$7500,0),$E121+2)=Команды!$AJ$17,TRUE,FALSE),,IF(INDEX(Команды!$A$2:$AN$7500,MATCH(CG$3,Команды!$A$2:$A$7500,0),$E121+2)=Команды!$AJ$18,TRUE,FALSE),,IF(INDEX(Команды!$A$2:$AN$7500,MATCH(CG$3,Команды!$A$2:$A$7500,0),$E121+2)=Команды!$AJ$19,TRUE,FALSE)),INDEX(Команды!$AJ$2:$AK$19,MATCH(INDEX(Команды!$A$2:$AN$7500,MATCH(CG$3,Команды!$A$2:$A$7500,0),$E121+2),Команды!$AJ$2:$AJ$19,0),2),0)</f>
        <v>0</v>
      </c>
      <c r="CH121" s="175">
        <f>IF(OR(IF(INDEX(Команды!$A$2:$AN$7500,MATCH(CG$3,Команды!$A$2:$A$7500,0),$E121+2)=Команды!$AJ$2,TRUE,FALSE),IF(INDEX(Команды!$A$2:$AN$7500,MATCH(CG$3,Команды!$A$2:$A$7500,0),$E121+2)=Команды!$AJ$3,TRUE,FALSE),IF(INDEX(Команды!$A$2:$AN$7500,MATCH(CG$3,Команды!$A$2:$A$7500,0),$E121+2)=Команды!$AJ$4,TRUE,FALSE),IF(INDEX(Команды!$A$2:$AN$7500,MATCH(CG$3,Команды!$A$2:$A$7500,0),$E121+2)=Команды!$AJ$5,TRUE,FALSE),IF(INDEX(Команды!$A$2:$AN$7500,MATCH(CG$3,Команды!$A$2:$A$7500,0),$E121+2)=Команды!$AJ$6,TRUE,FALSE),IF(INDEX(Команды!$A$2:$AN$7500,MATCH(CG$3,Команды!$A$2:$A$7500,0),$E121+2)=Команды!$AJ$7,TRUE,FALSE),IF(INDEX(Команды!$A$2:$AN$7500,MATCH(CG$3,Команды!$A$2:$A$7500,0),$E121+2)=Команды!$AJ$8,TRUE,FALSE),IF(INDEX(Команды!$A$2:$AN$7500,MATCH(CG$3,Команды!$A$2:$A$7500,0),$E121+2)=Команды!$AJ$9,TRUE,FALSE),IF(INDEX(Команды!$A$2:$AN$7500,MATCH(CG$3,Команды!$A$2:$A$7500,0),$E121+2)=Команды!$AJ$10,TRUE,FALSE),IF(INDEX(Команды!$A$2:$AN$7500,MATCH(CG$3,Команды!$A$2:$A$7500,0),$E121+2)=Команды!$AJ$11,TRUE,FALSE),IF(INDEX(Команды!$A$2:$AN$7500,MATCH(CG$3,Команды!$A$2:$A$7500,0),$E121+2)=Команды!$AJ$12,TRUE,FALSE),IF(INDEX(Команды!$A$2:$AN$7500,MATCH(CG$3,Команды!$A$2:$A$7500,0),$E121+2)=Команды!$AJ$13,TRUE,FALSE),IF(INDEX(Команды!$A$2:$AN$7500,MATCH(CG$3,Команды!$A$2:$A$7500,0),$E121+2)=Команды!$AJ$14,TRUE,FALSE),IF(INDEX(Команды!$A$2:$AN$7500,MATCH(CG$3,Команды!$A$2:$A$7500,0),$E121+2)=Команды!$AJ$15,TRUE,FALSE),IF(INDEX(Команды!$A$2:$AN$7500,MATCH(CG$3,Команды!$A$2:$A$7500,0),$E121+2)=Команды!$AJ$16,TRUE,FALSE),IF(INDEX(Команды!$A$2:$AN$7500,MATCH(CG$3,Команды!$A$2:$A$7500,0),$E121+2)=Команды!$AJ$17,TRUE,FALSE),IF(INDEX(Команды!$A$2:$AN$7500,MATCH(CG$3,Команды!$A$2:$A$7500,0),$E121+2)=Команды!$AJ$18,TRUE,FALSE),IF(INDEX(Команды!$A$2:$AN$7500,MATCH(CG$3,Команды!$A$2:$A$7500,0),$E121+2)=Команды!$AJ$19,TRUE,FALSE)),INDEX(Команды!$AJ$2:$AL$19,MATCH(INDEX(Команды!$A$2:$AN$7500,MATCH(CG$3,Команды!$A$2:$A$7500,0),$E121+2),Команды!$AJ$2:$AJ$19,0),3),0)</f>
        <v>0</v>
      </c>
      <c r="CI121" s="342"/>
      <c r="CJ121" s="174">
        <f>IF(OR(IF(INDEX(Команды!$A$2:$AN$7500,MATCH(CJ$3,Команды!$A$2:$A$7500,0),$E121+2)=Команды!$AJ$2,TRUE,FALSE),IF(INDEX(Команды!$A$2:$AN$7500,MATCH(CJ$3,Команды!$A$2:$A$7500,0),$E121+2)=Команды!$AJ$3,TRUE,FALSE),IF(INDEX(Команды!$A$2:$AN$7500,MATCH(CJ$3,Команды!$A$2:$A$7500,0),$E121+2)=Команды!$AJ$4,TRUE,FALSE),IF(INDEX(Команды!$A$2:$AN$7500,MATCH(CJ$3,Команды!$A$2:$A$7500,0),$E121+2)=Команды!$AJ$5,TRUE,FALSE),IF(INDEX(Команды!$A$2:$AN$7500,MATCH(CJ$3,Команды!$A$2:$A$7500,0),$E121+2)=Команды!$AJ$6,TRUE,FALSE),IF(INDEX(Команды!$A$2:$AN$7500,MATCH(CJ$3,Команды!$A$2:$A$7500,0),$E121+2)=Команды!$AJ$7,TRUE,FALSE),IF(INDEX(Команды!$A$2:$AN$7500,MATCH(CJ$3,Команды!$A$2:$A$7500,0),$E121+2)=Команды!$AJ$8,TRUE,FALSE),IF(INDEX(Команды!$A$2:$AN$7500,MATCH(CJ$3,Команды!$A$2:$A$7500,0),$E121+2)=Команды!$AJ$9,TRUE,FALSE),IF(INDEX(Команды!$A$2:$AN$7500,MATCH(CJ$3,Команды!$A$2:$A$7500,0),$E121+2)=Команды!$AJ$10,TRUE,FALSE),IF(INDEX(Команды!$A$2:$AN$7500,MATCH(CJ$3,Команды!$A$2:$A$7500,0),$E121+2)=Команды!$AJ$11,TRUE,FALSE),IF(INDEX(Команды!$A$2:$AN$7500,MATCH(CJ$3,Команды!$A$2:$A$7500,0),$E121+2)=Команды!$AJ$12,TRUE,FALSE),IF(INDEX(Команды!$A$2:$AN$7500,MATCH(CJ$3,Команды!$A$2:$A$7500,0),$E121+2)=Команды!$AJ$13,TRUE,FALSE),IF(INDEX(Команды!$A$2:$AN$7500,MATCH(CJ$3,Команды!$A$2:$A$7500,0),$E121+2)=Команды!$AJ$14,TRUE,FALSE),IF(INDEX(Команды!$A$2:$AN$7500,MATCH(CJ$3,Команды!$A$2:$A$7500,0),$E121+2)=Команды!$AJ$15,TRUE,FALSE),IF(INDEX(Команды!$A$2:$AN$7500,MATCH(CJ$3,Команды!$A$2:$A$7500,0),$E121+2)=Команды!$AJ$16,TRUE,FALSE),,IF(INDEX(Команды!$A$2:$AN$7500,MATCH(CJ$3,Команды!$A$2:$A$7500,0),$E121+2)=Команды!$AJ$17,TRUE,FALSE),,IF(INDEX(Команды!$A$2:$AN$7500,MATCH(CJ$3,Команды!$A$2:$A$7500,0),$E121+2)=Команды!$AJ$18,TRUE,FALSE),,IF(INDEX(Команды!$A$2:$AN$7500,MATCH(CJ$3,Команды!$A$2:$A$7500,0),$E121+2)=Команды!$AJ$19,TRUE,FALSE)),INDEX(Команды!$AJ$2:$AK$19,MATCH(INDEX(Команды!$A$2:$AN$7500,MATCH(CJ$3,Команды!$A$2:$A$7500,0),$E121+2),Команды!$AJ$2:$AJ$19,0),2),0)</f>
        <v>0</v>
      </c>
      <c r="CK121" s="175">
        <f>IF(OR(IF(INDEX(Команды!$A$2:$AN$7500,MATCH(CJ$3,Команды!$A$2:$A$7500,0),$E121+2)=Команды!$AJ$2,TRUE,FALSE),IF(INDEX(Команды!$A$2:$AN$7500,MATCH(CJ$3,Команды!$A$2:$A$7500,0),$E121+2)=Команды!$AJ$3,TRUE,FALSE),IF(INDEX(Команды!$A$2:$AN$7500,MATCH(CJ$3,Команды!$A$2:$A$7500,0),$E121+2)=Команды!$AJ$4,TRUE,FALSE),IF(INDEX(Команды!$A$2:$AN$7500,MATCH(CJ$3,Команды!$A$2:$A$7500,0),$E121+2)=Команды!$AJ$5,TRUE,FALSE),IF(INDEX(Команды!$A$2:$AN$7500,MATCH(CJ$3,Команды!$A$2:$A$7500,0),$E121+2)=Команды!$AJ$6,TRUE,FALSE),IF(INDEX(Команды!$A$2:$AN$7500,MATCH(CJ$3,Команды!$A$2:$A$7500,0),$E121+2)=Команды!$AJ$7,TRUE,FALSE),IF(INDEX(Команды!$A$2:$AN$7500,MATCH(CJ$3,Команды!$A$2:$A$7500,0),$E121+2)=Команды!$AJ$8,TRUE,FALSE),IF(INDEX(Команды!$A$2:$AN$7500,MATCH(CJ$3,Команды!$A$2:$A$7500,0),$E121+2)=Команды!$AJ$9,TRUE,FALSE),IF(INDEX(Команды!$A$2:$AN$7500,MATCH(CJ$3,Команды!$A$2:$A$7500,0),$E121+2)=Команды!$AJ$10,TRUE,FALSE),IF(INDEX(Команды!$A$2:$AN$7500,MATCH(CJ$3,Команды!$A$2:$A$7500,0),$E121+2)=Команды!$AJ$11,TRUE,FALSE),IF(INDEX(Команды!$A$2:$AN$7500,MATCH(CJ$3,Команды!$A$2:$A$7500,0),$E121+2)=Команды!$AJ$12,TRUE,FALSE),IF(INDEX(Команды!$A$2:$AN$7500,MATCH(CJ$3,Команды!$A$2:$A$7500,0),$E121+2)=Команды!$AJ$13,TRUE,FALSE),IF(INDEX(Команды!$A$2:$AN$7500,MATCH(CJ$3,Команды!$A$2:$A$7500,0),$E121+2)=Команды!$AJ$14,TRUE,FALSE),IF(INDEX(Команды!$A$2:$AN$7500,MATCH(CJ$3,Команды!$A$2:$A$7500,0),$E121+2)=Команды!$AJ$15,TRUE,FALSE),IF(INDEX(Команды!$A$2:$AN$7500,MATCH(CJ$3,Команды!$A$2:$A$7500,0),$E121+2)=Команды!$AJ$16,TRUE,FALSE),IF(INDEX(Команды!$A$2:$AN$7500,MATCH(CJ$3,Команды!$A$2:$A$7500,0),$E121+2)=Команды!$AJ$17,TRUE,FALSE),IF(INDEX(Команды!$A$2:$AN$7500,MATCH(CJ$3,Команды!$A$2:$A$7500,0),$E121+2)=Команды!$AJ$18,TRUE,FALSE),IF(INDEX(Команды!$A$2:$AN$7500,MATCH(CJ$3,Команды!$A$2:$A$7500,0),$E121+2)=Команды!$AJ$19,TRUE,FALSE)),INDEX(Команды!$AJ$2:$AL$19,MATCH(INDEX(Команды!$A$2:$AN$7500,MATCH(CJ$3,Команды!$A$2:$A$7500,0),$E121+2),Команды!$AJ$2:$AJ$19,0),3),0)</f>
        <v>0</v>
      </c>
      <c r="CL121" s="342"/>
      <c r="CM121" s="174">
        <f>IF(OR(IF(INDEX(Команды!$A$2:$AN$7500,MATCH(CM$3,Команды!$A$2:$A$7500,0),$E121+2)=Команды!$AJ$2,TRUE,FALSE),IF(INDEX(Команды!$A$2:$AN$7500,MATCH(CM$3,Команды!$A$2:$A$7500,0),$E121+2)=Команды!$AJ$3,TRUE,FALSE),IF(INDEX(Команды!$A$2:$AN$7500,MATCH(CM$3,Команды!$A$2:$A$7500,0),$E121+2)=Команды!$AJ$4,TRUE,FALSE),IF(INDEX(Команды!$A$2:$AN$7500,MATCH(CM$3,Команды!$A$2:$A$7500,0),$E121+2)=Команды!$AJ$5,TRUE,FALSE),IF(INDEX(Команды!$A$2:$AN$7500,MATCH(CM$3,Команды!$A$2:$A$7500,0),$E121+2)=Команды!$AJ$6,TRUE,FALSE),IF(INDEX(Команды!$A$2:$AN$7500,MATCH(CM$3,Команды!$A$2:$A$7500,0),$E121+2)=Команды!$AJ$7,TRUE,FALSE),IF(INDEX(Команды!$A$2:$AN$7500,MATCH(CM$3,Команды!$A$2:$A$7500,0),$E121+2)=Команды!$AJ$8,TRUE,FALSE),IF(INDEX(Команды!$A$2:$AN$7500,MATCH(CM$3,Команды!$A$2:$A$7500,0),$E121+2)=Команды!$AJ$9,TRUE,FALSE),IF(INDEX(Команды!$A$2:$AN$7500,MATCH(CM$3,Команды!$A$2:$A$7500,0),$E121+2)=Команды!$AJ$10,TRUE,FALSE),IF(INDEX(Команды!$A$2:$AN$7500,MATCH(CM$3,Команды!$A$2:$A$7500,0),$E121+2)=Команды!$AJ$11,TRUE,FALSE),IF(INDEX(Команды!$A$2:$AN$7500,MATCH(CM$3,Команды!$A$2:$A$7500,0),$E121+2)=Команды!$AJ$12,TRUE,FALSE),IF(INDEX(Команды!$A$2:$AN$7500,MATCH(CM$3,Команды!$A$2:$A$7500,0),$E121+2)=Команды!$AJ$13,TRUE,FALSE),IF(INDEX(Команды!$A$2:$AN$7500,MATCH(CM$3,Команды!$A$2:$A$7500,0),$E121+2)=Команды!$AJ$14,TRUE,FALSE),IF(INDEX(Команды!$A$2:$AN$7500,MATCH(CM$3,Команды!$A$2:$A$7500,0),$E121+2)=Команды!$AJ$15,TRUE,FALSE),IF(INDEX(Команды!$A$2:$AN$7500,MATCH(CM$3,Команды!$A$2:$A$7500,0),$E121+2)=Команды!$AJ$16,TRUE,FALSE),,IF(INDEX(Команды!$A$2:$AN$7500,MATCH(CM$3,Команды!$A$2:$A$7500,0),$E121+2)=Команды!$AJ$17,TRUE,FALSE),,IF(INDEX(Команды!$A$2:$AN$7500,MATCH(CM$3,Команды!$A$2:$A$7500,0),$E121+2)=Команды!$AJ$18,TRUE,FALSE),,IF(INDEX(Команды!$A$2:$AN$7500,MATCH(CM$3,Команды!$A$2:$A$7500,0),$E121+2)=Команды!$AJ$19,TRUE,FALSE)),INDEX(Команды!$AJ$2:$AK$19,MATCH(INDEX(Команды!$A$2:$AN$7500,MATCH(CM$3,Команды!$A$2:$A$7500,0),$E121+2),Команды!$AJ$2:$AJ$19,0),2),0)</f>
        <v>0</v>
      </c>
      <c r="CN121" s="175">
        <f>IF(OR(IF(INDEX(Команды!$A$2:$AN$7500,MATCH(CM$3,Команды!$A$2:$A$7500,0),$E121+2)=Команды!$AJ$2,TRUE,FALSE),IF(INDEX(Команды!$A$2:$AN$7500,MATCH(CM$3,Команды!$A$2:$A$7500,0),$E121+2)=Команды!$AJ$3,TRUE,FALSE),IF(INDEX(Команды!$A$2:$AN$7500,MATCH(CM$3,Команды!$A$2:$A$7500,0),$E121+2)=Команды!$AJ$4,TRUE,FALSE),IF(INDEX(Команды!$A$2:$AN$7500,MATCH(CM$3,Команды!$A$2:$A$7500,0),$E121+2)=Команды!$AJ$5,TRUE,FALSE),IF(INDEX(Команды!$A$2:$AN$7500,MATCH(CM$3,Команды!$A$2:$A$7500,0),$E121+2)=Команды!$AJ$6,TRUE,FALSE),IF(INDEX(Команды!$A$2:$AN$7500,MATCH(CM$3,Команды!$A$2:$A$7500,0),$E121+2)=Команды!$AJ$7,TRUE,FALSE),IF(INDEX(Команды!$A$2:$AN$7500,MATCH(CM$3,Команды!$A$2:$A$7500,0),$E121+2)=Команды!$AJ$8,TRUE,FALSE),IF(INDEX(Команды!$A$2:$AN$7500,MATCH(CM$3,Команды!$A$2:$A$7500,0),$E121+2)=Команды!$AJ$9,TRUE,FALSE),IF(INDEX(Команды!$A$2:$AN$7500,MATCH(CM$3,Команды!$A$2:$A$7500,0),$E121+2)=Команды!$AJ$10,TRUE,FALSE),IF(INDEX(Команды!$A$2:$AN$7500,MATCH(CM$3,Команды!$A$2:$A$7500,0),$E121+2)=Команды!$AJ$11,TRUE,FALSE),IF(INDEX(Команды!$A$2:$AN$7500,MATCH(CM$3,Команды!$A$2:$A$7500,0),$E121+2)=Команды!$AJ$12,TRUE,FALSE),IF(INDEX(Команды!$A$2:$AN$7500,MATCH(CM$3,Команды!$A$2:$A$7500,0),$E121+2)=Команды!$AJ$13,TRUE,FALSE),IF(INDEX(Команды!$A$2:$AN$7500,MATCH(CM$3,Команды!$A$2:$A$7500,0),$E121+2)=Команды!$AJ$14,TRUE,FALSE),IF(INDEX(Команды!$A$2:$AN$7500,MATCH(CM$3,Команды!$A$2:$A$7500,0),$E121+2)=Команды!$AJ$15,TRUE,FALSE),IF(INDEX(Команды!$A$2:$AN$7500,MATCH(CM$3,Команды!$A$2:$A$7500,0),$E121+2)=Команды!$AJ$16,TRUE,FALSE),IF(INDEX(Команды!$A$2:$AN$7500,MATCH(CM$3,Команды!$A$2:$A$7500,0),$E121+2)=Команды!$AJ$17,TRUE,FALSE),IF(INDEX(Команды!$A$2:$AN$7500,MATCH(CM$3,Команды!$A$2:$A$7500,0),$E121+2)=Команды!$AJ$18,TRUE,FALSE),IF(INDEX(Команды!$A$2:$AN$7500,MATCH(CM$3,Команды!$A$2:$A$7500,0),$E121+2)=Команды!$AJ$19,TRUE,FALSE)),INDEX(Команды!$AJ$2:$AL$19,MATCH(INDEX(Команды!$A$2:$AN$7500,MATCH(CM$3,Команды!$A$2:$A$7500,0),$E121+2),Команды!$AJ$2:$AJ$19,0),3),0)</f>
        <v>0</v>
      </c>
      <c r="CO121" s="342"/>
      <c r="CP121" s="174">
        <f>IF(OR(IF(INDEX(Команды!$A$2:$AN$7500,MATCH(CP$3,Команды!$A$2:$A$7500,0),$E121+2)=Команды!$AJ$2,TRUE,FALSE),IF(INDEX(Команды!$A$2:$AN$7500,MATCH(CP$3,Команды!$A$2:$A$7500,0),$E121+2)=Команды!$AJ$3,TRUE,FALSE),IF(INDEX(Команды!$A$2:$AN$7500,MATCH(CP$3,Команды!$A$2:$A$7500,0),$E121+2)=Команды!$AJ$4,TRUE,FALSE),IF(INDEX(Команды!$A$2:$AN$7500,MATCH(CP$3,Команды!$A$2:$A$7500,0),$E121+2)=Команды!$AJ$5,TRUE,FALSE),IF(INDEX(Команды!$A$2:$AN$7500,MATCH(CP$3,Команды!$A$2:$A$7500,0),$E121+2)=Команды!$AJ$6,TRUE,FALSE),IF(INDEX(Команды!$A$2:$AN$7500,MATCH(CP$3,Команды!$A$2:$A$7500,0),$E121+2)=Команды!$AJ$7,TRUE,FALSE),IF(INDEX(Команды!$A$2:$AN$7500,MATCH(CP$3,Команды!$A$2:$A$7500,0),$E121+2)=Команды!$AJ$8,TRUE,FALSE),IF(INDEX(Команды!$A$2:$AN$7500,MATCH(CP$3,Команды!$A$2:$A$7500,0),$E121+2)=Команды!$AJ$9,TRUE,FALSE),IF(INDEX(Команды!$A$2:$AN$7500,MATCH(CP$3,Команды!$A$2:$A$7500,0),$E121+2)=Команды!$AJ$10,TRUE,FALSE),IF(INDEX(Команды!$A$2:$AN$7500,MATCH(CP$3,Команды!$A$2:$A$7500,0),$E121+2)=Команды!$AJ$11,TRUE,FALSE),IF(INDEX(Команды!$A$2:$AN$7500,MATCH(CP$3,Команды!$A$2:$A$7500,0),$E121+2)=Команды!$AJ$12,TRUE,FALSE),IF(INDEX(Команды!$A$2:$AN$7500,MATCH(CP$3,Команды!$A$2:$A$7500,0),$E121+2)=Команды!$AJ$13,TRUE,FALSE),IF(INDEX(Команды!$A$2:$AN$7500,MATCH(CP$3,Команды!$A$2:$A$7500,0),$E121+2)=Команды!$AJ$14,TRUE,FALSE),IF(INDEX(Команды!$A$2:$AN$7500,MATCH(CP$3,Команды!$A$2:$A$7500,0),$E121+2)=Команды!$AJ$15,TRUE,FALSE),IF(INDEX(Команды!$A$2:$AN$7500,MATCH(CP$3,Команды!$A$2:$A$7500,0),$E121+2)=Команды!$AJ$16,TRUE,FALSE),,IF(INDEX(Команды!$A$2:$AN$7500,MATCH(CP$3,Команды!$A$2:$A$7500,0),$E121+2)=Команды!$AJ$17,TRUE,FALSE),,IF(INDEX(Команды!$A$2:$AN$7500,MATCH(CP$3,Команды!$A$2:$A$7500,0),$E121+2)=Команды!$AJ$18,TRUE,FALSE),,IF(INDEX(Команды!$A$2:$AN$7500,MATCH(CP$3,Команды!$A$2:$A$7500,0),$E121+2)=Команды!$AJ$19,TRUE,FALSE)),INDEX(Команды!$AJ$2:$AK$19,MATCH(INDEX(Команды!$A$2:$AN$7500,MATCH(CP$3,Команды!$A$2:$A$7500,0),$E121+2),Команды!$AJ$2:$AJ$19,0),2),0)</f>
        <v>0</v>
      </c>
      <c r="CQ121" s="175">
        <f>IF(OR(IF(INDEX(Команды!$A$2:$AN$7500,MATCH(CP$3,Команды!$A$2:$A$7500,0),$E121+2)=Команды!$AJ$2,TRUE,FALSE),IF(INDEX(Команды!$A$2:$AN$7500,MATCH(CP$3,Команды!$A$2:$A$7500,0),$E121+2)=Команды!$AJ$3,TRUE,FALSE),IF(INDEX(Команды!$A$2:$AN$7500,MATCH(CP$3,Команды!$A$2:$A$7500,0),$E121+2)=Команды!$AJ$4,TRUE,FALSE),IF(INDEX(Команды!$A$2:$AN$7500,MATCH(CP$3,Команды!$A$2:$A$7500,0),$E121+2)=Команды!$AJ$5,TRUE,FALSE),IF(INDEX(Команды!$A$2:$AN$7500,MATCH(CP$3,Команды!$A$2:$A$7500,0),$E121+2)=Команды!$AJ$6,TRUE,FALSE),IF(INDEX(Команды!$A$2:$AN$7500,MATCH(CP$3,Команды!$A$2:$A$7500,0),$E121+2)=Команды!$AJ$7,TRUE,FALSE),IF(INDEX(Команды!$A$2:$AN$7500,MATCH(CP$3,Команды!$A$2:$A$7500,0),$E121+2)=Команды!$AJ$8,TRUE,FALSE),IF(INDEX(Команды!$A$2:$AN$7500,MATCH(CP$3,Команды!$A$2:$A$7500,0),$E121+2)=Команды!$AJ$9,TRUE,FALSE),IF(INDEX(Команды!$A$2:$AN$7500,MATCH(CP$3,Команды!$A$2:$A$7500,0),$E121+2)=Команды!$AJ$10,TRUE,FALSE),IF(INDEX(Команды!$A$2:$AN$7500,MATCH(CP$3,Команды!$A$2:$A$7500,0),$E121+2)=Команды!$AJ$11,TRUE,FALSE),IF(INDEX(Команды!$A$2:$AN$7500,MATCH(CP$3,Команды!$A$2:$A$7500,0),$E121+2)=Команды!$AJ$12,TRUE,FALSE),IF(INDEX(Команды!$A$2:$AN$7500,MATCH(CP$3,Команды!$A$2:$A$7500,0),$E121+2)=Команды!$AJ$13,TRUE,FALSE),IF(INDEX(Команды!$A$2:$AN$7500,MATCH(CP$3,Команды!$A$2:$A$7500,0),$E121+2)=Команды!$AJ$14,TRUE,FALSE),IF(INDEX(Команды!$A$2:$AN$7500,MATCH(CP$3,Команды!$A$2:$A$7500,0),$E121+2)=Команды!$AJ$15,TRUE,FALSE),IF(INDEX(Команды!$A$2:$AN$7500,MATCH(CP$3,Команды!$A$2:$A$7500,0),$E121+2)=Команды!$AJ$16,TRUE,FALSE),IF(INDEX(Команды!$A$2:$AN$7500,MATCH(CP$3,Команды!$A$2:$A$7500,0),$E121+2)=Команды!$AJ$17,TRUE,FALSE),IF(INDEX(Команды!$A$2:$AN$7500,MATCH(CP$3,Команды!$A$2:$A$7500,0),$E121+2)=Команды!$AJ$18,TRUE,FALSE),IF(INDEX(Команды!$A$2:$AN$7500,MATCH(CP$3,Команды!$A$2:$A$7500,0),$E121+2)=Команды!$AJ$19,TRUE,FALSE)),INDEX(Команды!$AJ$2:$AL$19,MATCH(INDEX(Команды!$A$2:$AN$7500,MATCH(CP$3,Команды!$A$2:$A$7500,0),$E121+2),Команды!$AJ$2:$AJ$19,0),3),0)</f>
        <v>0</v>
      </c>
      <c r="CR121" s="342"/>
      <c r="CS121" s="174">
        <f>IF(OR(IF(INDEX(Команды!$A$2:$AN$7500,MATCH(CS$3,Команды!$A$2:$A$7500,0),$E121+2)=Команды!$AJ$2,TRUE,FALSE),IF(INDEX(Команды!$A$2:$AN$7500,MATCH(CS$3,Команды!$A$2:$A$7500,0),$E121+2)=Команды!$AJ$3,TRUE,FALSE),IF(INDEX(Команды!$A$2:$AN$7500,MATCH(CS$3,Команды!$A$2:$A$7500,0),$E121+2)=Команды!$AJ$4,TRUE,FALSE),IF(INDEX(Команды!$A$2:$AN$7500,MATCH(CS$3,Команды!$A$2:$A$7500,0),$E121+2)=Команды!$AJ$5,TRUE,FALSE),IF(INDEX(Команды!$A$2:$AN$7500,MATCH(CS$3,Команды!$A$2:$A$7500,0),$E121+2)=Команды!$AJ$6,TRUE,FALSE),IF(INDEX(Команды!$A$2:$AN$7500,MATCH(CS$3,Команды!$A$2:$A$7500,0),$E121+2)=Команды!$AJ$7,TRUE,FALSE),IF(INDEX(Команды!$A$2:$AN$7500,MATCH(CS$3,Команды!$A$2:$A$7500,0),$E121+2)=Команды!$AJ$8,TRUE,FALSE),IF(INDEX(Команды!$A$2:$AN$7500,MATCH(CS$3,Команды!$A$2:$A$7500,0),$E121+2)=Команды!$AJ$9,TRUE,FALSE),IF(INDEX(Команды!$A$2:$AN$7500,MATCH(CS$3,Команды!$A$2:$A$7500,0),$E121+2)=Команды!$AJ$10,TRUE,FALSE),IF(INDEX(Команды!$A$2:$AN$7500,MATCH(CS$3,Команды!$A$2:$A$7500,0),$E121+2)=Команды!$AJ$11,TRUE,FALSE),IF(INDEX(Команды!$A$2:$AN$7500,MATCH(CS$3,Команды!$A$2:$A$7500,0),$E121+2)=Команды!$AJ$12,TRUE,FALSE),IF(INDEX(Команды!$A$2:$AN$7500,MATCH(CS$3,Команды!$A$2:$A$7500,0),$E121+2)=Команды!$AJ$13,TRUE,FALSE),IF(INDEX(Команды!$A$2:$AN$7500,MATCH(CS$3,Команды!$A$2:$A$7500,0),$E121+2)=Команды!$AJ$14,TRUE,FALSE),IF(INDEX(Команды!$A$2:$AN$7500,MATCH(CS$3,Команды!$A$2:$A$7500,0),$E121+2)=Команды!$AJ$15,TRUE,FALSE),IF(INDEX(Команды!$A$2:$AN$7500,MATCH(CS$3,Команды!$A$2:$A$7500,0),$E121+2)=Команды!$AJ$16,TRUE,FALSE),,IF(INDEX(Команды!$A$2:$AN$7500,MATCH(CS$3,Команды!$A$2:$A$7500,0),$E121+2)=Команды!$AJ$17,TRUE,FALSE),,IF(INDEX(Команды!$A$2:$AN$7500,MATCH(CS$3,Команды!$A$2:$A$7500,0),$E121+2)=Команды!$AJ$18,TRUE,FALSE),,IF(INDEX(Команды!$A$2:$AN$7500,MATCH(CS$3,Команды!$A$2:$A$7500,0),$E121+2)=Команды!$AJ$19,TRUE,FALSE)),INDEX(Команды!$AJ$2:$AK$19,MATCH(INDEX(Команды!$A$2:$AN$7500,MATCH(CS$3,Команды!$A$2:$A$7500,0),$E121+2),Команды!$AJ$2:$AJ$19,0),2),0)</f>
        <v>0</v>
      </c>
      <c r="CT121" s="175">
        <f>IF(OR(IF(INDEX(Команды!$A$2:$AN$7500,MATCH(CS$3,Команды!$A$2:$A$7500,0),$E121+2)=Команды!$AJ$2,TRUE,FALSE),IF(INDEX(Команды!$A$2:$AN$7500,MATCH(CS$3,Команды!$A$2:$A$7500,0),$E121+2)=Команды!$AJ$3,TRUE,FALSE),IF(INDEX(Команды!$A$2:$AN$7500,MATCH(CS$3,Команды!$A$2:$A$7500,0),$E121+2)=Команды!$AJ$4,TRUE,FALSE),IF(INDEX(Команды!$A$2:$AN$7500,MATCH(CS$3,Команды!$A$2:$A$7500,0),$E121+2)=Команды!$AJ$5,TRUE,FALSE),IF(INDEX(Команды!$A$2:$AN$7500,MATCH(CS$3,Команды!$A$2:$A$7500,0),$E121+2)=Команды!$AJ$6,TRUE,FALSE),IF(INDEX(Команды!$A$2:$AN$7500,MATCH(CS$3,Команды!$A$2:$A$7500,0),$E121+2)=Команды!$AJ$7,TRUE,FALSE),IF(INDEX(Команды!$A$2:$AN$7500,MATCH(CS$3,Команды!$A$2:$A$7500,0),$E121+2)=Команды!$AJ$8,TRUE,FALSE),IF(INDEX(Команды!$A$2:$AN$7500,MATCH(CS$3,Команды!$A$2:$A$7500,0),$E121+2)=Команды!$AJ$9,TRUE,FALSE),IF(INDEX(Команды!$A$2:$AN$7500,MATCH(CS$3,Команды!$A$2:$A$7500,0),$E121+2)=Команды!$AJ$10,TRUE,FALSE),IF(INDEX(Команды!$A$2:$AN$7500,MATCH(CS$3,Команды!$A$2:$A$7500,0),$E121+2)=Команды!$AJ$11,TRUE,FALSE),IF(INDEX(Команды!$A$2:$AN$7500,MATCH(CS$3,Команды!$A$2:$A$7500,0),$E121+2)=Команды!$AJ$12,TRUE,FALSE),IF(INDEX(Команды!$A$2:$AN$7500,MATCH(CS$3,Команды!$A$2:$A$7500,0),$E121+2)=Команды!$AJ$13,TRUE,FALSE),IF(INDEX(Команды!$A$2:$AN$7500,MATCH(CS$3,Команды!$A$2:$A$7500,0),$E121+2)=Команды!$AJ$14,TRUE,FALSE),IF(INDEX(Команды!$A$2:$AN$7500,MATCH(CS$3,Команды!$A$2:$A$7500,0),$E121+2)=Команды!$AJ$15,TRUE,FALSE),IF(INDEX(Команды!$A$2:$AN$7500,MATCH(CS$3,Команды!$A$2:$A$7500,0),$E121+2)=Команды!$AJ$16,TRUE,FALSE),IF(INDEX(Команды!$A$2:$AN$7500,MATCH(CS$3,Команды!$A$2:$A$7500,0),$E121+2)=Команды!$AJ$17,TRUE,FALSE),IF(INDEX(Команды!$A$2:$AN$7500,MATCH(CS$3,Команды!$A$2:$A$7500,0),$E121+2)=Команды!$AJ$18,TRUE,FALSE),IF(INDEX(Команды!$A$2:$AN$7500,MATCH(CS$3,Команды!$A$2:$A$7500,0),$E121+2)=Команды!$AJ$19,TRUE,FALSE)),INDEX(Команды!$AJ$2:$AL$19,MATCH(INDEX(Команды!$A$2:$AN$7500,MATCH(CS$3,Команды!$A$2:$A$7500,0),$E121+2),Команды!$AJ$2:$AJ$19,0),3),0)</f>
        <v>0</v>
      </c>
      <c r="CU121" s="342"/>
    </row>
    <row r="122" spans="1:99" s="2" customFormat="1" ht="21.95" customHeight="1" x14ac:dyDescent="0.3">
      <c r="A122" s="251">
        <v>117</v>
      </c>
      <c r="B122" s="2" t="e">
        <f>VLOOKUP(A122,'Список КК'!A:F,6,TRUE)</f>
        <v>#N/A</v>
      </c>
      <c r="C122" s="4">
        <f>VLOOKUP(A122,'Список КК'!A:B,2,TRUE)</f>
        <v>0</v>
      </c>
      <c r="D122" s="203">
        <f>VLOOKUP(A122,'Список КК'!A:D,4,TRUE)</f>
        <v>0</v>
      </c>
      <c r="E122" s="4">
        <f>VLOOKUP(A122,'Список КК'!A:C,3,TRUE)</f>
        <v>0</v>
      </c>
      <c r="F122" s="220">
        <f>VLOOKUP(A122,'Список КК'!A:E,5,TRUE)</f>
        <v>0</v>
      </c>
      <c r="G122" s="174">
        <f>IF(OR(IF(INDEX(Команды!$A$2:$AN$7500,MATCH(G$3,Команды!$A$2:$A$7500,0),$E122+2)=Команды!$AJ$2,TRUE,FALSE),IF(INDEX(Команды!$A$2:$AN$7500,MATCH(G$3,Команды!$A$2:$A$7500,0),$E122+2)=Команды!$AJ$3,TRUE,FALSE),IF(INDEX(Команды!$A$2:$AN$7500,MATCH(G$3,Команды!$A$2:$A$7500,0),$E122+2)=Команды!$AJ$4,TRUE,FALSE),IF(INDEX(Команды!$A$2:$AN$7500,MATCH(G$3,Команды!$A$2:$A$7500,0),$E122+2)=Команды!$AJ$5,TRUE,FALSE),IF(INDEX(Команды!$A$2:$AN$7500,MATCH(G$3,Команды!$A$2:$A$7500,0),$E122+2)=Команды!$AJ$6,TRUE,FALSE),IF(INDEX(Команды!$A$2:$AN$7500,MATCH(G$3,Команды!$A$2:$A$7500,0),$E122+2)=Команды!$AJ$7,TRUE,FALSE),IF(INDEX(Команды!$A$2:$AN$7500,MATCH(G$3,Команды!$A$2:$A$7500,0),$E122+2)=Команды!$AJ$8,TRUE,FALSE),IF(INDEX(Команды!$A$2:$AN$7500,MATCH(G$3,Команды!$A$2:$A$7500,0),$E122+2)=Команды!$AJ$9,TRUE,FALSE),IF(INDEX(Команды!$A$2:$AN$7500,MATCH(G$3,Команды!$A$2:$A$7500,0),$E122+2)=Команды!$AJ$10,TRUE,FALSE),IF(INDEX(Команды!$A$2:$AN$7500,MATCH(G$3,Команды!$A$2:$A$7500,0),$E122+2)=Команды!$AJ$11,TRUE,FALSE),IF(INDEX(Команды!$A$2:$AN$7500,MATCH(G$3,Команды!$A$2:$A$7500,0),$E122+2)=Команды!$AJ$12,TRUE,FALSE),IF(INDEX(Команды!$A$2:$AN$7500,MATCH(G$3,Команды!$A$2:$A$7500,0),$E122+2)=Команды!$AJ$13,TRUE,FALSE),IF(INDEX(Команды!$A$2:$AN$7500,MATCH(G$3,Команды!$A$2:$A$7500,0),$E122+2)=Команды!$AJ$14,TRUE,FALSE),IF(INDEX(Команды!$A$2:$AN$7500,MATCH(G$3,Команды!$A$2:$A$7500,0),$E122+2)=Команды!$AJ$15,TRUE,FALSE),IF(INDEX(Команды!$A$2:$AN$7500,MATCH(G$3,Команды!$A$2:$A$7500,0),$E122+2)=Команды!$AJ$16,TRUE,FALSE),,IF(INDEX(Команды!$A$2:$AN$7500,MATCH(G$3,Команды!$A$2:$A$7500,0),$E122+2)=Команды!$AJ$17,TRUE,FALSE),,IF(INDEX(Команды!$A$2:$AN$7500,MATCH(G$3,Команды!$A$2:$A$7500,0),$E122+2)=Команды!$AJ$18,TRUE,FALSE),,IF(INDEX(Команды!$A$2:$AN$7500,MATCH(G$3,Команды!$A$2:$A$7500,0),$E122+2)=Команды!$AJ$19,TRUE,FALSE)),INDEX(Команды!$AJ$2:$AK$19,MATCH(INDEX(Команды!$A$2:$AN$7500,MATCH(G$3,Команды!$A$2:$A$7500,0),$E122+2),Команды!$AJ$2:$AJ$19,0),2),0)</f>
        <v>0</v>
      </c>
      <c r="H122" s="175">
        <f>IF(OR(IF(INDEX(Команды!$A$2:$AN$7500,MATCH(G$3,Команды!$A$2:$A$7500,0),$E122+2)=Команды!$AJ$2,TRUE,FALSE),IF(INDEX(Команды!$A$2:$AN$7500,MATCH(G$3,Команды!$A$2:$A$7500,0),$E122+2)=Команды!$AJ$3,TRUE,FALSE),IF(INDEX(Команды!$A$2:$AN$7500,MATCH(G$3,Команды!$A$2:$A$7500,0),$E122+2)=Команды!$AJ$4,TRUE,FALSE),IF(INDEX(Команды!$A$2:$AN$7500,MATCH(G$3,Команды!$A$2:$A$7500,0),$E122+2)=Команды!$AJ$5,TRUE,FALSE),IF(INDEX(Команды!$A$2:$AN$7500,MATCH(G$3,Команды!$A$2:$A$7500,0),$E122+2)=Команды!$AJ$6,TRUE,FALSE),IF(INDEX(Команды!$A$2:$AN$7500,MATCH(G$3,Команды!$A$2:$A$7500,0),$E122+2)=Команды!$AJ$7,TRUE,FALSE),IF(INDEX(Команды!$A$2:$AN$7500,MATCH(G$3,Команды!$A$2:$A$7500,0),$E122+2)=Команды!$AJ$8,TRUE,FALSE),IF(INDEX(Команды!$A$2:$AN$7500,MATCH(G$3,Команды!$A$2:$A$7500,0),$E122+2)=Команды!$AJ$9,TRUE,FALSE),IF(INDEX(Команды!$A$2:$AN$7500,MATCH(G$3,Команды!$A$2:$A$7500,0),$E122+2)=Команды!$AJ$10,TRUE,FALSE),IF(INDEX(Команды!$A$2:$AN$7500,MATCH(G$3,Команды!$A$2:$A$7500,0),$E122+2)=Команды!$AJ$11,TRUE,FALSE),IF(INDEX(Команды!$A$2:$AN$7500,MATCH(G$3,Команды!$A$2:$A$7500,0),$E122+2)=Команды!$AJ$12,TRUE,FALSE),IF(INDEX(Команды!$A$2:$AN$7500,MATCH(G$3,Команды!$A$2:$A$7500,0),$E122+2)=Команды!$AJ$13,TRUE,FALSE),IF(INDEX(Команды!$A$2:$AN$7500,MATCH(G$3,Команды!$A$2:$A$7500,0),$E122+2)=Команды!$AJ$14,TRUE,FALSE),IF(INDEX(Команды!$A$2:$AN$7500,MATCH(G$3,Команды!$A$2:$A$7500,0),$E122+2)=Команды!$AJ$15,TRUE,FALSE),IF(INDEX(Команды!$A$2:$AN$7500,MATCH(G$3,Команды!$A$2:$A$7500,0),$E122+2)=Команды!$AJ$16,TRUE,FALSE),IF(INDEX(Команды!$A$2:$AN$7500,MATCH(G$3,Команды!$A$2:$A$7500,0),$E122+2)=Команды!$AJ$17,TRUE,FALSE),IF(INDEX(Команды!$A$2:$AN$7500,MATCH(G$3,Команды!$A$2:$A$7500,0),$E122+2)=Команды!$AJ$18,TRUE,FALSE),IF(INDEX(Команды!$A$2:$AN$7500,MATCH(G$3,Команды!$A$2:$A$7500,0),$E122+2)=Команды!$AJ$19,TRUE,FALSE)),INDEX(Команды!$AJ$2:$AL$19,MATCH(INDEX(Команды!$A$2:$AN$7500,MATCH(G$3,Команды!$A$2:$A$7500,0),$E122+2),Команды!$AJ$2:$AJ$19,0),3),0)</f>
        <v>0</v>
      </c>
      <c r="I122" s="342"/>
      <c r="J122" s="174">
        <f>IF(OR(IF(INDEX(Команды!$A$2:$AN$7500,MATCH(J$3,Команды!$A$2:$A$7500,0),$E122+2)=Команды!$AJ$2,TRUE,FALSE),IF(INDEX(Команды!$A$2:$AN$7500,MATCH(J$3,Команды!$A$2:$A$7500,0),$E122+2)=Команды!$AJ$3,TRUE,FALSE),IF(INDEX(Команды!$A$2:$AN$7500,MATCH(J$3,Команды!$A$2:$A$7500,0),$E122+2)=Команды!$AJ$4,TRUE,FALSE),IF(INDEX(Команды!$A$2:$AN$7500,MATCH(J$3,Команды!$A$2:$A$7500,0),$E122+2)=Команды!$AJ$5,TRUE,FALSE),IF(INDEX(Команды!$A$2:$AN$7500,MATCH(J$3,Команды!$A$2:$A$7500,0),$E122+2)=Команды!$AJ$6,TRUE,FALSE),IF(INDEX(Команды!$A$2:$AN$7500,MATCH(J$3,Команды!$A$2:$A$7500,0),$E122+2)=Команды!$AJ$7,TRUE,FALSE),IF(INDEX(Команды!$A$2:$AN$7500,MATCH(J$3,Команды!$A$2:$A$7500,0),$E122+2)=Команды!$AJ$8,TRUE,FALSE),IF(INDEX(Команды!$A$2:$AN$7500,MATCH(J$3,Команды!$A$2:$A$7500,0),$E122+2)=Команды!$AJ$9,TRUE,FALSE),IF(INDEX(Команды!$A$2:$AN$7500,MATCH(J$3,Команды!$A$2:$A$7500,0),$E122+2)=Команды!$AJ$10,TRUE,FALSE),IF(INDEX(Команды!$A$2:$AN$7500,MATCH(J$3,Команды!$A$2:$A$7500,0),$E122+2)=Команды!$AJ$11,TRUE,FALSE),IF(INDEX(Команды!$A$2:$AN$7500,MATCH(J$3,Команды!$A$2:$A$7500,0),$E122+2)=Команды!$AJ$12,TRUE,FALSE),IF(INDEX(Команды!$A$2:$AN$7500,MATCH(J$3,Команды!$A$2:$A$7500,0),$E122+2)=Команды!$AJ$13,TRUE,FALSE),IF(INDEX(Команды!$A$2:$AN$7500,MATCH(J$3,Команды!$A$2:$A$7500,0),$E122+2)=Команды!$AJ$14,TRUE,FALSE),IF(INDEX(Команды!$A$2:$AN$7500,MATCH(J$3,Команды!$A$2:$A$7500,0),$E122+2)=Команды!$AJ$15,TRUE,FALSE),IF(INDEX(Команды!$A$2:$AN$7500,MATCH(J$3,Команды!$A$2:$A$7500,0),$E122+2)=Команды!$AJ$16,TRUE,FALSE),,IF(INDEX(Команды!$A$2:$AN$7500,MATCH(J$3,Команды!$A$2:$A$7500,0),$E122+2)=Команды!$AJ$17,TRUE,FALSE),,IF(INDEX(Команды!$A$2:$AN$7500,MATCH(J$3,Команды!$A$2:$A$7500,0),$E122+2)=Команды!$AJ$18,TRUE,FALSE),,IF(INDEX(Команды!$A$2:$AN$7500,MATCH(J$3,Команды!$A$2:$A$7500,0),$E122+2)=Команды!$AJ$19,TRUE,FALSE)),INDEX(Команды!$AJ$2:$AK$19,MATCH(INDEX(Команды!$A$2:$AN$7500,MATCH(J$3,Команды!$A$2:$A$7500,0),$E122+2),Команды!$AJ$2:$AJ$19,0),2),0)</f>
        <v>0</v>
      </c>
      <c r="K122" s="175">
        <f>IF(OR(IF(INDEX(Команды!$A$2:$AN$7500,MATCH(J$3,Команды!$A$2:$A$7500,0),$E122+2)=Команды!$AJ$2,TRUE,FALSE),IF(INDEX(Команды!$A$2:$AN$7500,MATCH(J$3,Команды!$A$2:$A$7500,0),$E122+2)=Команды!$AJ$3,TRUE,FALSE),IF(INDEX(Команды!$A$2:$AN$7500,MATCH(J$3,Команды!$A$2:$A$7500,0),$E122+2)=Команды!$AJ$4,TRUE,FALSE),IF(INDEX(Команды!$A$2:$AN$7500,MATCH(J$3,Команды!$A$2:$A$7500,0),$E122+2)=Команды!$AJ$5,TRUE,FALSE),IF(INDEX(Команды!$A$2:$AN$7500,MATCH(J$3,Команды!$A$2:$A$7500,0),$E122+2)=Команды!$AJ$6,TRUE,FALSE),IF(INDEX(Команды!$A$2:$AN$7500,MATCH(J$3,Команды!$A$2:$A$7500,0),$E122+2)=Команды!$AJ$7,TRUE,FALSE),IF(INDEX(Команды!$A$2:$AN$7500,MATCH(J$3,Команды!$A$2:$A$7500,0),$E122+2)=Команды!$AJ$8,TRUE,FALSE),IF(INDEX(Команды!$A$2:$AN$7500,MATCH(J$3,Команды!$A$2:$A$7500,0),$E122+2)=Команды!$AJ$9,TRUE,FALSE),IF(INDEX(Команды!$A$2:$AN$7500,MATCH(J$3,Команды!$A$2:$A$7500,0),$E122+2)=Команды!$AJ$10,TRUE,FALSE),IF(INDEX(Команды!$A$2:$AN$7500,MATCH(J$3,Команды!$A$2:$A$7500,0),$E122+2)=Команды!$AJ$11,TRUE,FALSE),IF(INDEX(Команды!$A$2:$AN$7500,MATCH(J$3,Команды!$A$2:$A$7500,0),$E122+2)=Команды!$AJ$12,TRUE,FALSE),IF(INDEX(Команды!$A$2:$AN$7500,MATCH(J$3,Команды!$A$2:$A$7500,0),$E122+2)=Команды!$AJ$13,TRUE,FALSE),IF(INDEX(Команды!$A$2:$AN$7500,MATCH(J$3,Команды!$A$2:$A$7500,0),$E122+2)=Команды!$AJ$14,TRUE,FALSE),IF(INDEX(Команды!$A$2:$AN$7500,MATCH(J$3,Команды!$A$2:$A$7500,0),$E122+2)=Команды!$AJ$15,TRUE,FALSE),IF(INDEX(Команды!$A$2:$AN$7500,MATCH(J$3,Команды!$A$2:$A$7500,0),$E122+2)=Команды!$AJ$16,TRUE,FALSE),IF(INDEX(Команды!$A$2:$AN$7500,MATCH(J$3,Команды!$A$2:$A$7500,0),$E122+2)=Команды!$AJ$17,TRUE,FALSE),IF(INDEX(Команды!$A$2:$AN$7500,MATCH(J$3,Команды!$A$2:$A$7500,0),$E122+2)=Команды!$AJ$18,TRUE,FALSE),IF(INDEX(Команды!$A$2:$AN$7500,MATCH(J$3,Команды!$A$2:$A$7500,0),$E122+2)=Команды!$AJ$19,TRUE,FALSE)),INDEX(Команды!$AJ$2:$AL$19,MATCH(INDEX(Команды!$A$2:$AN$7500,MATCH(J$3,Команды!$A$2:$A$7500,0),$E122+2),Команды!$AJ$2:$AJ$19,0),3),0)</f>
        <v>0</v>
      </c>
      <c r="L122" s="342"/>
      <c r="M122" s="174">
        <f>IF(OR(IF(INDEX(Команды!$A$2:$AN$7500,MATCH(M$3,Команды!$A$2:$A$7500,0),$E122+2)=Команды!$AJ$2,TRUE,FALSE),IF(INDEX(Команды!$A$2:$AN$7500,MATCH(M$3,Команды!$A$2:$A$7500,0),$E122+2)=Команды!$AJ$3,TRUE,FALSE),IF(INDEX(Команды!$A$2:$AN$7500,MATCH(M$3,Команды!$A$2:$A$7500,0),$E122+2)=Команды!$AJ$4,TRUE,FALSE),IF(INDEX(Команды!$A$2:$AN$7500,MATCH(M$3,Команды!$A$2:$A$7500,0),$E122+2)=Команды!$AJ$5,TRUE,FALSE),IF(INDEX(Команды!$A$2:$AN$7500,MATCH(M$3,Команды!$A$2:$A$7500,0),$E122+2)=Команды!$AJ$6,TRUE,FALSE),IF(INDEX(Команды!$A$2:$AN$7500,MATCH(M$3,Команды!$A$2:$A$7500,0),$E122+2)=Команды!$AJ$7,TRUE,FALSE),IF(INDEX(Команды!$A$2:$AN$7500,MATCH(M$3,Команды!$A$2:$A$7500,0),$E122+2)=Команды!$AJ$8,TRUE,FALSE),IF(INDEX(Команды!$A$2:$AN$7500,MATCH(M$3,Команды!$A$2:$A$7500,0),$E122+2)=Команды!$AJ$9,TRUE,FALSE),IF(INDEX(Команды!$A$2:$AN$7500,MATCH(M$3,Команды!$A$2:$A$7500,0),$E122+2)=Команды!$AJ$10,TRUE,FALSE),IF(INDEX(Команды!$A$2:$AN$7500,MATCH(M$3,Команды!$A$2:$A$7500,0),$E122+2)=Команды!$AJ$11,TRUE,FALSE),IF(INDEX(Команды!$A$2:$AN$7500,MATCH(M$3,Команды!$A$2:$A$7500,0),$E122+2)=Команды!$AJ$12,TRUE,FALSE),IF(INDEX(Команды!$A$2:$AN$7500,MATCH(M$3,Команды!$A$2:$A$7500,0),$E122+2)=Команды!$AJ$13,TRUE,FALSE),IF(INDEX(Команды!$A$2:$AN$7500,MATCH(M$3,Команды!$A$2:$A$7500,0),$E122+2)=Команды!$AJ$14,TRUE,FALSE),IF(INDEX(Команды!$A$2:$AN$7500,MATCH(M$3,Команды!$A$2:$A$7500,0),$E122+2)=Команды!$AJ$15,TRUE,FALSE),IF(INDEX(Команды!$A$2:$AN$7500,MATCH(M$3,Команды!$A$2:$A$7500,0),$E122+2)=Команды!$AJ$16,TRUE,FALSE),,IF(INDEX(Команды!$A$2:$AN$7500,MATCH(M$3,Команды!$A$2:$A$7500,0),$E122+2)=Команды!$AJ$17,TRUE,FALSE),,IF(INDEX(Команды!$A$2:$AN$7500,MATCH(M$3,Команды!$A$2:$A$7500,0),$E122+2)=Команды!$AJ$18,TRUE,FALSE),,IF(INDEX(Команды!$A$2:$AN$7500,MATCH(M$3,Команды!$A$2:$A$7500,0),$E122+2)=Команды!$AJ$19,TRUE,FALSE)),INDEX(Команды!$AJ$2:$AK$19,MATCH(INDEX(Команды!$A$2:$AN$7500,MATCH(M$3,Команды!$A$2:$A$7500,0),$E122+2),Команды!$AJ$2:$AJ$19,0),2),0)</f>
        <v>0</v>
      </c>
      <c r="N122" s="175">
        <f>IF(OR(IF(INDEX(Команды!$A$2:$AN$7500,MATCH(M$3,Команды!$A$2:$A$7500,0),$E122+2)=Команды!$AJ$2,TRUE,FALSE),IF(INDEX(Команды!$A$2:$AN$7500,MATCH(M$3,Команды!$A$2:$A$7500,0),$E122+2)=Команды!$AJ$3,TRUE,FALSE),IF(INDEX(Команды!$A$2:$AN$7500,MATCH(M$3,Команды!$A$2:$A$7500,0),$E122+2)=Команды!$AJ$4,TRUE,FALSE),IF(INDEX(Команды!$A$2:$AN$7500,MATCH(M$3,Команды!$A$2:$A$7500,0),$E122+2)=Команды!$AJ$5,TRUE,FALSE),IF(INDEX(Команды!$A$2:$AN$7500,MATCH(M$3,Команды!$A$2:$A$7500,0),$E122+2)=Команды!$AJ$6,TRUE,FALSE),IF(INDEX(Команды!$A$2:$AN$7500,MATCH(M$3,Команды!$A$2:$A$7500,0),$E122+2)=Команды!$AJ$7,TRUE,FALSE),IF(INDEX(Команды!$A$2:$AN$7500,MATCH(M$3,Команды!$A$2:$A$7500,0),$E122+2)=Команды!$AJ$8,TRUE,FALSE),IF(INDEX(Команды!$A$2:$AN$7500,MATCH(M$3,Команды!$A$2:$A$7500,0),$E122+2)=Команды!$AJ$9,TRUE,FALSE),IF(INDEX(Команды!$A$2:$AN$7500,MATCH(M$3,Команды!$A$2:$A$7500,0),$E122+2)=Команды!$AJ$10,TRUE,FALSE),IF(INDEX(Команды!$A$2:$AN$7500,MATCH(M$3,Команды!$A$2:$A$7500,0),$E122+2)=Команды!$AJ$11,TRUE,FALSE),IF(INDEX(Команды!$A$2:$AN$7500,MATCH(M$3,Команды!$A$2:$A$7500,0),$E122+2)=Команды!$AJ$12,TRUE,FALSE),IF(INDEX(Команды!$A$2:$AN$7500,MATCH(M$3,Команды!$A$2:$A$7500,0),$E122+2)=Команды!$AJ$13,TRUE,FALSE),IF(INDEX(Команды!$A$2:$AN$7500,MATCH(M$3,Команды!$A$2:$A$7500,0),$E122+2)=Команды!$AJ$14,TRUE,FALSE),IF(INDEX(Команды!$A$2:$AN$7500,MATCH(M$3,Команды!$A$2:$A$7500,0),$E122+2)=Команды!$AJ$15,TRUE,FALSE),IF(INDEX(Команды!$A$2:$AN$7500,MATCH(M$3,Команды!$A$2:$A$7500,0),$E122+2)=Команды!$AJ$16,TRUE,FALSE),IF(INDEX(Команды!$A$2:$AN$7500,MATCH(M$3,Команды!$A$2:$A$7500,0),$E122+2)=Команды!$AJ$17,TRUE,FALSE),IF(INDEX(Команды!$A$2:$AN$7500,MATCH(M$3,Команды!$A$2:$A$7500,0),$E122+2)=Команды!$AJ$18,TRUE,FALSE),IF(INDEX(Команды!$A$2:$AN$7500,MATCH(M$3,Команды!$A$2:$A$7500,0),$E122+2)=Команды!$AJ$19,TRUE,FALSE)),INDEX(Команды!$AJ$2:$AL$19,MATCH(INDEX(Команды!$A$2:$AN$7500,MATCH(M$3,Команды!$A$2:$A$7500,0),$E122+2),Команды!$AJ$2:$AJ$19,0),3),0)</f>
        <v>0</v>
      </c>
      <c r="O122" s="342"/>
      <c r="P122" s="174">
        <f>IF(OR(IF(INDEX(Команды!$A$2:$AN$7500,MATCH(P$3,Команды!$A$2:$A$7500,0),$E122+2)=Команды!$AJ$2,TRUE,FALSE),IF(INDEX(Команды!$A$2:$AN$7500,MATCH(P$3,Команды!$A$2:$A$7500,0),$E122+2)=Команды!$AJ$3,TRUE,FALSE),IF(INDEX(Команды!$A$2:$AN$7500,MATCH(P$3,Команды!$A$2:$A$7500,0),$E122+2)=Команды!$AJ$4,TRUE,FALSE),IF(INDEX(Команды!$A$2:$AN$7500,MATCH(P$3,Команды!$A$2:$A$7500,0),$E122+2)=Команды!$AJ$5,TRUE,FALSE),IF(INDEX(Команды!$A$2:$AN$7500,MATCH(P$3,Команды!$A$2:$A$7500,0),$E122+2)=Команды!$AJ$6,TRUE,FALSE),IF(INDEX(Команды!$A$2:$AN$7500,MATCH(P$3,Команды!$A$2:$A$7500,0),$E122+2)=Команды!$AJ$7,TRUE,FALSE),IF(INDEX(Команды!$A$2:$AN$7500,MATCH(P$3,Команды!$A$2:$A$7500,0),$E122+2)=Команды!$AJ$8,TRUE,FALSE),IF(INDEX(Команды!$A$2:$AN$7500,MATCH(P$3,Команды!$A$2:$A$7500,0),$E122+2)=Команды!$AJ$9,TRUE,FALSE),IF(INDEX(Команды!$A$2:$AN$7500,MATCH(P$3,Команды!$A$2:$A$7500,0),$E122+2)=Команды!$AJ$10,TRUE,FALSE),IF(INDEX(Команды!$A$2:$AN$7500,MATCH(P$3,Команды!$A$2:$A$7500,0),$E122+2)=Команды!$AJ$11,TRUE,FALSE),IF(INDEX(Команды!$A$2:$AN$7500,MATCH(P$3,Команды!$A$2:$A$7500,0),$E122+2)=Команды!$AJ$12,TRUE,FALSE),IF(INDEX(Команды!$A$2:$AN$7500,MATCH(P$3,Команды!$A$2:$A$7500,0),$E122+2)=Команды!$AJ$13,TRUE,FALSE),IF(INDEX(Команды!$A$2:$AN$7500,MATCH(P$3,Команды!$A$2:$A$7500,0),$E122+2)=Команды!$AJ$14,TRUE,FALSE),IF(INDEX(Команды!$A$2:$AN$7500,MATCH(P$3,Команды!$A$2:$A$7500,0),$E122+2)=Команды!$AJ$15,TRUE,FALSE),IF(INDEX(Команды!$A$2:$AN$7500,MATCH(P$3,Команды!$A$2:$A$7500,0),$E122+2)=Команды!$AJ$16,TRUE,FALSE),,IF(INDEX(Команды!$A$2:$AN$7500,MATCH(P$3,Команды!$A$2:$A$7500,0),$E122+2)=Команды!$AJ$17,TRUE,FALSE),,IF(INDEX(Команды!$A$2:$AN$7500,MATCH(P$3,Команды!$A$2:$A$7500,0),$E122+2)=Команды!$AJ$18,TRUE,FALSE),,IF(INDEX(Команды!$A$2:$AN$7500,MATCH(P$3,Команды!$A$2:$A$7500,0),$E122+2)=Команды!$AJ$19,TRUE,FALSE)),INDEX(Команды!$AJ$2:$AK$19,MATCH(INDEX(Команды!$A$2:$AN$7500,MATCH(P$3,Команды!$A$2:$A$7500,0),$E122+2),Команды!$AJ$2:$AJ$19,0),2),0)</f>
        <v>0</v>
      </c>
      <c r="Q122" s="175">
        <f>IF(OR(IF(INDEX(Команды!$A$2:$AN$7500,MATCH(P$3,Команды!$A$2:$A$7500,0),$E122+2)=Команды!$AJ$2,TRUE,FALSE),IF(INDEX(Команды!$A$2:$AN$7500,MATCH(P$3,Команды!$A$2:$A$7500,0),$E122+2)=Команды!$AJ$3,TRUE,FALSE),IF(INDEX(Команды!$A$2:$AN$7500,MATCH(P$3,Команды!$A$2:$A$7500,0),$E122+2)=Команды!$AJ$4,TRUE,FALSE),IF(INDEX(Команды!$A$2:$AN$7500,MATCH(P$3,Команды!$A$2:$A$7500,0),$E122+2)=Команды!$AJ$5,TRUE,FALSE),IF(INDEX(Команды!$A$2:$AN$7500,MATCH(P$3,Команды!$A$2:$A$7500,0),$E122+2)=Команды!$AJ$6,TRUE,FALSE),IF(INDEX(Команды!$A$2:$AN$7500,MATCH(P$3,Команды!$A$2:$A$7500,0),$E122+2)=Команды!$AJ$7,TRUE,FALSE),IF(INDEX(Команды!$A$2:$AN$7500,MATCH(P$3,Команды!$A$2:$A$7500,0),$E122+2)=Команды!$AJ$8,TRUE,FALSE),IF(INDEX(Команды!$A$2:$AN$7500,MATCH(P$3,Команды!$A$2:$A$7500,0),$E122+2)=Команды!$AJ$9,TRUE,FALSE),IF(INDEX(Команды!$A$2:$AN$7500,MATCH(P$3,Команды!$A$2:$A$7500,0),$E122+2)=Команды!$AJ$10,TRUE,FALSE),IF(INDEX(Команды!$A$2:$AN$7500,MATCH(P$3,Команды!$A$2:$A$7500,0),$E122+2)=Команды!$AJ$11,TRUE,FALSE),IF(INDEX(Команды!$A$2:$AN$7500,MATCH(P$3,Команды!$A$2:$A$7500,0),$E122+2)=Команды!$AJ$12,TRUE,FALSE),IF(INDEX(Команды!$A$2:$AN$7500,MATCH(P$3,Команды!$A$2:$A$7500,0),$E122+2)=Команды!$AJ$13,TRUE,FALSE),IF(INDEX(Команды!$A$2:$AN$7500,MATCH(P$3,Команды!$A$2:$A$7500,0),$E122+2)=Команды!$AJ$14,TRUE,FALSE),IF(INDEX(Команды!$A$2:$AN$7500,MATCH(P$3,Команды!$A$2:$A$7500,0),$E122+2)=Команды!$AJ$15,TRUE,FALSE),IF(INDEX(Команды!$A$2:$AN$7500,MATCH(P$3,Команды!$A$2:$A$7500,0),$E122+2)=Команды!$AJ$16,TRUE,FALSE),IF(INDEX(Команды!$A$2:$AN$7500,MATCH(P$3,Команды!$A$2:$A$7500,0),$E122+2)=Команды!$AJ$17,TRUE,FALSE),IF(INDEX(Команды!$A$2:$AN$7500,MATCH(P$3,Команды!$A$2:$A$7500,0),$E122+2)=Команды!$AJ$18,TRUE,FALSE),IF(INDEX(Команды!$A$2:$AN$7500,MATCH(P$3,Команды!$A$2:$A$7500,0),$E122+2)=Команды!$AJ$19,TRUE,FALSE)),INDEX(Команды!$AJ$2:$AL$19,MATCH(INDEX(Команды!$A$2:$AN$7500,MATCH(P$3,Команды!$A$2:$A$7500,0),$E122+2),Команды!$AJ$2:$AJ$19,0),3),0)</f>
        <v>0</v>
      </c>
      <c r="R122" s="342"/>
      <c r="S122" s="174">
        <f>IF(OR(IF(INDEX(Команды!$A$2:$AN$7500,MATCH(S$3,Команды!$A$2:$A$7500,0),$E122+2)=Команды!$AJ$2,TRUE,FALSE),IF(INDEX(Команды!$A$2:$AN$7500,MATCH(S$3,Команды!$A$2:$A$7500,0),$E122+2)=Команды!$AJ$3,TRUE,FALSE),IF(INDEX(Команды!$A$2:$AN$7500,MATCH(S$3,Команды!$A$2:$A$7500,0),$E122+2)=Команды!$AJ$4,TRUE,FALSE),IF(INDEX(Команды!$A$2:$AN$7500,MATCH(S$3,Команды!$A$2:$A$7500,0),$E122+2)=Команды!$AJ$5,TRUE,FALSE),IF(INDEX(Команды!$A$2:$AN$7500,MATCH(S$3,Команды!$A$2:$A$7500,0),$E122+2)=Команды!$AJ$6,TRUE,FALSE),IF(INDEX(Команды!$A$2:$AN$7500,MATCH(S$3,Команды!$A$2:$A$7500,0),$E122+2)=Команды!$AJ$7,TRUE,FALSE),IF(INDEX(Команды!$A$2:$AN$7500,MATCH(S$3,Команды!$A$2:$A$7500,0),$E122+2)=Команды!$AJ$8,TRUE,FALSE),IF(INDEX(Команды!$A$2:$AN$7500,MATCH(S$3,Команды!$A$2:$A$7500,0),$E122+2)=Команды!$AJ$9,TRUE,FALSE),IF(INDEX(Команды!$A$2:$AN$7500,MATCH(S$3,Команды!$A$2:$A$7500,0),$E122+2)=Команды!$AJ$10,TRUE,FALSE),IF(INDEX(Команды!$A$2:$AN$7500,MATCH(S$3,Команды!$A$2:$A$7500,0),$E122+2)=Команды!$AJ$11,TRUE,FALSE),IF(INDEX(Команды!$A$2:$AN$7500,MATCH(S$3,Команды!$A$2:$A$7500,0),$E122+2)=Команды!$AJ$12,TRUE,FALSE),IF(INDEX(Команды!$A$2:$AN$7500,MATCH(S$3,Команды!$A$2:$A$7500,0),$E122+2)=Команды!$AJ$13,TRUE,FALSE),IF(INDEX(Команды!$A$2:$AN$7500,MATCH(S$3,Команды!$A$2:$A$7500,0),$E122+2)=Команды!$AJ$14,TRUE,FALSE),IF(INDEX(Команды!$A$2:$AN$7500,MATCH(S$3,Команды!$A$2:$A$7500,0),$E122+2)=Команды!$AJ$15,TRUE,FALSE),IF(INDEX(Команды!$A$2:$AN$7500,MATCH(S$3,Команды!$A$2:$A$7500,0),$E122+2)=Команды!$AJ$16,TRUE,FALSE),,IF(INDEX(Команды!$A$2:$AN$7500,MATCH(S$3,Команды!$A$2:$A$7500,0),$E122+2)=Команды!$AJ$17,TRUE,FALSE),,IF(INDEX(Команды!$A$2:$AN$7500,MATCH(S$3,Команды!$A$2:$A$7500,0),$E122+2)=Команды!$AJ$18,TRUE,FALSE),,IF(INDEX(Команды!$A$2:$AN$7500,MATCH(S$3,Команды!$A$2:$A$7500,0),$E122+2)=Команды!$AJ$19,TRUE,FALSE)),INDEX(Команды!$AJ$2:$AK$19,MATCH(INDEX(Команды!$A$2:$AN$7500,MATCH(S$3,Команды!$A$2:$A$7500,0),$E122+2),Команды!$AJ$2:$AJ$19,0),2),0)</f>
        <v>0</v>
      </c>
      <c r="T122" s="175">
        <f>IF(OR(IF(INDEX(Команды!$A$2:$AN$7500,MATCH(S$3,Команды!$A$2:$A$7500,0),$E122+2)=Команды!$AJ$2,TRUE,FALSE),IF(INDEX(Команды!$A$2:$AN$7500,MATCH(S$3,Команды!$A$2:$A$7500,0),$E122+2)=Команды!$AJ$3,TRUE,FALSE),IF(INDEX(Команды!$A$2:$AN$7500,MATCH(S$3,Команды!$A$2:$A$7500,0),$E122+2)=Команды!$AJ$4,TRUE,FALSE),IF(INDEX(Команды!$A$2:$AN$7500,MATCH(S$3,Команды!$A$2:$A$7500,0),$E122+2)=Команды!$AJ$5,TRUE,FALSE),IF(INDEX(Команды!$A$2:$AN$7500,MATCH(S$3,Команды!$A$2:$A$7500,0),$E122+2)=Команды!$AJ$6,TRUE,FALSE),IF(INDEX(Команды!$A$2:$AN$7500,MATCH(S$3,Команды!$A$2:$A$7500,0),$E122+2)=Команды!$AJ$7,TRUE,FALSE),IF(INDEX(Команды!$A$2:$AN$7500,MATCH(S$3,Команды!$A$2:$A$7500,0),$E122+2)=Команды!$AJ$8,TRUE,FALSE),IF(INDEX(Команды!$A$2:$AN$7500,MATCH(S$3,Команды!$A$2:$A$7500,0),$E122+2)=Команды!$AJ$9,TRUE,FALSE),IF(INDEX(Команды!$A$2:$AN$7500,MATCH(S$3,Команды!$A$2:$A$7500,0),$E122+2)=Команды!$AJ$10,TRUE,FALSE),IF(INDEX(Команды!$A$2:$AN$7500,MATCH(S$3,Команды!$A$2:$A$7500,0),$E122+2)=Команды!$AJ$11,TRUE,FALSE),IF(INDEX(Команды!$A$2:$AN$7500,MATCH(S$3,Команды!$A$2:$A$7500,0),$E122+2)=Команды!$AJ$12,TRUE,FALSE),IF(INDEX(Команды!$A$2:$AN$7500,MATCH(S$3,Команды!$A$2:$A$7500,0),$E122+2)=Команды!$AJ$13,TRUE,FALSE),IF(INDEX(Команды!$A$2:$AN$7500,MATCH(S$3,Команды!$A$2:$A$7500,0),$E122+2)=Команды!$AJ$14,TRUE,FALSE),IF(INDEX(Команды!$A$2:$AN$7500,MATCH(S$3,Команды!$A$2:$A$7500,0),$E122+2)=Команды!$AJ$15,TRUE,FALSE),IF(INDEX(Команды!$A$2:$AN$7500,MATCH(S$3,Команды!$A$2:$A$7500,0),$E122+2)=Команды!$AJ$16,TRUE,FALSE),IF(INDEX(Команды!$A$2:$AN$7500,MATCH(S$3,Команды!$A$2:$A$7500,0),$E122+2)=Команды!$AJ$17,TRUE,FALSE),IF(INDEX(Команды!$A$2:$AN$7500,MATCH(S$3,Команды!$A$2:$A$7500,0),$E122+2)=Команды!$AJ$18,TRUE,FALSE),IF(INDEX(Команды!$A$2:$AN$7500,MATCH(S$3,Команды!$A$2:$A$7500,0),$E122+2)=Команды!$AJ$19,TRUE,FALSE)),INDEX(Команды!$AJ$2:$AL$19,MATCH(INDEX(Команды!$A$2:$AN$7500,MATCH(S$3,Команды!$A$2:$A$7500,0),$E122+2),Команды!$AJ$2:$AJ$19,0),3),0)</f>
        <v>0</v>
      </c>
      <c r="U122" s="342"/>
      <c r="V122" s="174">
        <f>IF(OR(IF(INDEX(Команды!$A$2:$AN$7500,MATCH(V$3,Команды!$A$2:$A$7500,0),$E122+2)=Команды!$AJ$2,TRUE,FALSE),IF(INDEX(Команды!$A$2:$AN$7500,MATCH(V$3,Команды!$A$2:$A$7500,0),$E122+2)=Команды!$AJ$3,TRUE,FALSE),IF(INDEX(Команды!$A$2:$AN$7500,MATCH(V$3,Команды!$A$2:$A$7500,0),$E122+2)=Команды!$AJ$4,TRUE,FALSE),IF(INDEX(Команды!$A$2:$AN$7500,MATCH(V$3,Команды!$A$2:$A$7500,0),$E122+2)=Команды!$AJ$5,TRUE,FALSE),IF(INDEX(Команды!$A$2:$AN$7500,MATCH(V$3,Команды!$A$2:$A$7500,0),$E122+2)=Команды!$AJ$6,TRUE,FALSE),IF(INDEX(Команды!$A$2:$AN$7500,MATCH(V$3,Команды!$A$2:$A$7500,0),$E122+2)=Команды!$AJ$7,TRUE,FALSE),IF(INDEX(Команды!$A$2:$AN$7500,MATCH(V$3,Команды!$A$2:$A$7500,0),$E122+2)=Команды!$AJ$8,TRUE,FALSE),IF(INDEX(Команды!$A$2:$AN$7500,MATCH(V$3,Команды!$A$2:$A$7500,0),$E122+2)=Команды!$AJ$9,TRUE,FALSE),IF(INDEX(Команды!$A$2:$AN$7500,MATCH(V$3,Команды!$A$2:$A$7500,0),$E122+2)=Команды!$AJ$10,TRUE,FALSE),IF(INDEX(Команды!$A$2:$AN$7500,MATCH(V$3,Команды!$A$2:$A$7500,0),$E122+2)=Команды!$AJ$11,TRUE,FALSE),IF(INDEX(Команды!$A$2:$AN$7500,MATCH(V$3,Команды!$A$2:$A$7500,0),$E122+2)=Команды!$AJ$12,TRUE,FALSE),IF(INDEX(Команды!$A$2:$AN$7500,MATCH(V$3,Команды!$A$2:$A$7500,0),$E122+2)=Команды!$AJ$13,TRUE,FALSE),IF(INDEX(Команды!$A$2:$AN$7500,MATCH(V$3,Команды!$A$2:$A$7500,0),$E122+2)=Команды!$AJ$14,TRUE,FALSE),IF(INDEX(Команды!$A$2:$AN$7500,MATCH(V$3,Команды!$A$2:$A$7500,0),$E122+2)=Команды!$AJ$15,TRUE,FALSE),IF(INDEX(Команды!$A$2:$AN$7500,MATCH(V$3,Команды!$A$2:$A$7500,0),$E122+2)=Команды!$AJ$16,TRUE,FALSE),,IF(INDEX(Команды!$A$2:$AN$7500,MATCH(V$3,Команды!$A$2:$A$7500,0),$E122+2)=Команды!$AJ$17,TRUE,FALSE),,IF(INDEX(Команды!$A$2:$AN$7500,MATCH(V$3,Команды!$A$2:$A$7500,0),$E122+2)=Команды!$AJ$18,TRUE,FALSE),,IF(INDEX(Команды!$A$2:$AN$7500,MATCH(V$3,Команды!$A$2:$A$7500,0),$E122+2)=Команды!$AJ$19,TRUE,FALSE)),INDEX(Команды!$AJ$2:$AK$19,MATCH(INDEX(Команды!$A$2:$AN$7500,MATCH(V$3,Команды!$A$2:$A$7500,0),$E122+2),Команды!$AJ$2:$AJ$19,0),2),0)</f>
        <v>0</v>
      </c>
      <c r="W122" s="175">
        <f>IF(OR(IF(INDEX(Команды!$A$2:$AN$7500,MATCH(V$3,Команды!$A$2:$A$7500,0),$E122+2)=Команды!$AJ$2,TRUE,FALSE),IF(INDEX(Команды!$A$2:$AN$7500,MATCH(V$3,Команды!$A$2:$A$7500,0),$E122+2)=Команды!$AJ$3,TRUE,FALSE),IF(INDEX(Команды!$A$2:$AN$7500,MATCH(V$3,Команды!$A$2:$A$7500,0),$E122+2)=Команды!$AJ$4,TRUE,FALSE),IF(INDEX(Команды!$A$2:$AN$7500,MATCH(V$3,Команды!$A$2:$A$7500,0),$E122+2)=Команды!$AJ$5,TRUE,FALSE),IF(INDEX(Команды!$A$2:$AN$7500,MATCH(V$3,Команды!$A$2:$A$7500,0),$E122+2)=Команды!$AJ$6,TRUE,FALSE),IF(INDEX(Команды!$A$2:$AN$7500,MATCH(V$3,Команды!$A$2:$A$7500,0),$E122+2)=Команды!$AJ$7,TRUE,FALSE),IF(INDEX(Команды!$A$2:$AN$7500,MATCH(V$3,Команды!$A$2:$A$7500,0),$E122+2)=Команды!$AJ$8,TRUE,FALSE),IF(INDEX(Команды!$A$2:$AN$7500,MATCH(V$3,Команды!$A$2:$A$7500,0),$E122+2)=Команды!$AJ$9,TRUE,FALSE),IF(INDEX(Команды!$A$2:$AN$7500,MATCH(V$3,Команды!$A$2:$A$7500,0),$E122+2)=Команды!$AJ$10,TRUE,FALSE),IF(INDEX(Команды!$A$2:$AN$7500,MATCH(V$3,Команды!$A$2:$A$7500,0),$E122+2)=Команды!$AJ$11,TRUE,FALSE),IF(INDEX(Команды!$A$2:$AN$7500,MATCH(V$3,Команды!$A$2:$A$7500,0),$E122+2)=Команды!$AJ$12,TRUE,FALSE),IF(INDEX(Команды!$A$2:$AN$7500,MATCH(V$3,Команды!$A$2:$A$7500,0),$E122+2)=Команды!$AJ$13,TRUE,FALSE),IF(INDEX(Команды!$A$2:$AN$7500,MATCH(V$3,Команды!$A$2:$A$7500,0),$E122+2)=Команды!$AJ$14,TRUE,FALSE),IF(INDEX(Команды!$A$2:$AN$7500,MATCH(V$3,Команды!$A$2:$A$7500,0),$E122+2)=Команды!$AJ$15,TRUE,FALSE),IF(INDEX(Команды!$A$2:$AN$7500,MATCH(V$3,Команды!$A$2:$A$7500,0),$E122+2)=Команды!$AJ$16,TRUE,FALSE),IF(INDEX(Команды!$A$2:$AN$7500,MATCH(V$3,Команды!$A$2:$A$7500,0),$E122+2)=Команды!$AJ$17,TRUE,FALSE),IF(INDEX(Команды!$A$2:$AN$7500,MATCH(V$3,Команды!$A$2:$A$7500,0),$E122+2)=Команды!$AJ$18,TRUE,FALSE),IF(INDEX(Команды!$A$2:$AN$7500,MATCH(V$3,Команды!$A$2:$A$7500,0),$E122+2)=Команды!$AJ$19,TRUE,FALSE)),INDEX(Команды!$AJ$2:$AL$19,MATCH(INDEX(Команды!$A$2:$AN$7500,MATCH(V$3,Команды!$A$2:$A$7500,0),$E122+2),Команды!$AJ$2:$AJ$19,0),3),0)</f>
        <v>0</v>
      </c>
      <c r="X122" s="342"/>
      <c r="Y122" s="174">
        <f>IF(OR(IF(INDEX(Команды!$A$2:$AN$7500,MATCH(Y$3,Команды!$A$2:$A$7500,0),$E122+2)=Команды!$AJ$2,TRUE,FALSE),IF(INDEX(Команды!$A$2:$AN$7500,MATCH(Y$3,Команды!$A$2:$A$7500,0),$E122+2)=Команды!$AJ$3,TRUE,FALSE),IF(INDEX(Команды!$A$2:$AN$7500,MATCH(Y$3,Команды!$A$2:$A$7500,0),$E122+2)=Команды!$AJ$4,TRUE,FALSE),IF(INDEX(Команды!$A$2:$AN$7500,MATCH(Y$3,Команды!$A$2:$A$7500,0),$E122+2)=Команды!$AJ$5,TRUE,FALSE),IF(INDEX(Команды!$A$2:$AN$7500,MATCH(Y$3,Команды!$A$2:$A$7500,0),$E122+2)=Команды!$AJ$6,TRUE,FALSE),IF(INDEX(Команды!$A$2:$AN$7500,MATCH(Y$3,Команды!$A$2:$A$7500,0),$E122+2)=Команды!$AJ$7,TRUE,FALSE),IF(INDEX(Команды!$A$2:$AN$7500,MATCH(Y$3,Команды!$A$2:$A$7500,0),$E122+2)=Команды!$AJ$8,TRUE,FALSE),IF(INDEX(Команды!$A$2:$AN$7500,MATCH(Y$3,Команды!$A$2:$A$7500,0),$E122+2)=Команды!$AJ$9,TRUE,FALSE),IF(INDEX(Команды!$A$2:$AN$7500,MATCH(Y$3,Команды!$A$2:$A$7500,0),$E122+2)=Команды!$AJ$10,TRUE,FALSE),IF(INDEX(Команды!$A$2:$AN$7500,MATCH(Y$3,Команды!$A$2:$A$7500,0),$E122+2)=Команды!$AJ$11,TRUE,FALSE),IF(INDEX(Команды!$A$2:$AN$7500,MATCH(Y$3,Команды!$A$2:$A$7500,0),$E122+2)=Команды!$AJ$12,TRUE,FALSE),IF(INDEX(Команды!$A$2:$AN$7500,MATCH(Y$3,Команды!$A$2:$A$7500,0),$E122+2)=Команды!$AJ$13,TRUE,FALSE),IF(INDEX(Команды!$A$2:$AN$7500,MATCH(Y$3,Команды!$A$2:$A$7500,0),$E122+2)=Команды!$AJ$14,TRUE,FALSE),IF(INDEX(Команды!$A$2:$AN$7500,MATCH(Y$3,Команды!$A$2:$A$7500,0),$E122+2)=Команды!$AJ$15,TRUE,FALSE),IF(INDEX(Команды!$A$2:$AN$7500,MATCH(Y$3,Команды!$A$2:$A$7500,0),$E122+2)=Команды!$AJ$16,TRUE,FALSE),,IF(INDEX(Команды!$A$2:$AN$7500,MATCH(Y$3,Команды!$A$2:$A$7500,0),$E122+2)=Команды!$AJ$17,TRUE,FALSE),,IF(INDEX(Команды!$A$2:$AN$7500,MATCH(Y$3,Команды!$A$2:$A$7500,0),$E122+2)=Команды!$AJ$18,TRUE,FALSE),,IF(INDEX(Команды!$A$2:$AN$7500,MATCH(Y$3,Команды!$A$2:$A$7500,0),$E122+2)=Команды!$AJ$19,TRUE,FALSE)),INDEX(Команды!$AJ$2:$AK$19,MATCH(INDEX(Команды!$A$2:$AN$7500,MATCH(Y$3,Команды!$A$2:$A$7500,0),$E122+2),Команды!$AJ$2:$AJ$19,0),2),0)</f>
        <v>0</v>
      </c>
      <c r="Z122" s="175">
        <f>IF(OR(IF(INDEX(Команды!$A$2:$AN$7500,MATCH(Y$3,Команды!$A$2:$A$7500,0),$E122+2)=Команды!$AJ$2,TRUE,FALSE),IF(INDEX(Команды!$A$2:$AN$7500,MATCH(Y$3,Команды!$A$2:$A$7500,0),$E122+2)=Команды!$AJ$3,TRUE,FALSE),IF(INDEX(Команды!$A$2:$AN$7500,MATCH(Y$3,Команды!$A$2:$A$7500,0),$E122+2)=Команды!$AJ$4,TRUE,FALSE),IF(INDEX(Команды!$A$2:$AN$7500,MATCH(Y$3,Команды!$A$2:$A$7500,0),$E122+2)=Команды!$AJ$5,TRUE,FALSE),IF(INDEX(Команды!$A$2:$AN$7500,MATCH(Y$3,Команды!$A$2:$A$7500,0),$E122+2)=Команды!$AJ$6,TRUE,FALSE),IF(INDEX(Команды!$A$2:$AN$7500,MATCH(Y$3,Команды!$A$2:$A$7500,0),$E122+2)=Команды!$AJ$7,TRUE,FALSE),IF(INDEX(Команды!$A$2:$AN$7500,MATCH(Y$3,Команды!$A$2:$A$7500,0),$E122+2)=Команды!$AJ$8,TRUE,FALSE),IF(INDEX(Команды!$A$2:$AN$7500,MATCH(Y$3,Команды!$A$2:$A$7500,0),$E122+2)=Команды!$AJ$9,TRUE,FALSE),IF(INDEX(Команды!$A$2:$AN$7500,MATCH(Y$3,Команды!$A$2:$A$7500,0),$E122+2)=Команды!$AJ$10,TRUE,FALSE),IF(INDEX(Команды!$A$2:$AN$7500,MATCH(Y$3,Команды!$A$2:$A$7500,0),$E122+2)=Команды!$AJ$11,TRUE,FALSE),IF(INDEX(Команды!$A$2:$AN$7500,MATCH(Y$3,Команды!$A$2:$A$7500,0),$E122+2)=Команды!$AJ$12,TRUE,FALSE),IF(INDEX(Команды!$A$2:$AN$7500,MATCH(Y$3,Команды!$A$2:$A$7500,0),$E122+2)=Команды!$AJ$13,TRUE,FALSE),IF(INDEX(Команды!$A$2:$AN$7500,MATCH(Y$3,Команды!$A$2:$A$7500,0),$E122+2)=Команды!$AJ$14,TRUE,FALSE),IF(INDEX(Команды!$A$2:$AN$7500,MATCH(Y$3,Команды!$A$2:$A$7500,0),$E122+2)=Команды!$AJ$15,TRUE,FALSE),IF(INDEX(Команды!$A$2:$AN$7500,MATCH(Y$3,Команды!$A$2:$A$7500,0),$E122+2)=Команды!$AJ$16,TRUE,FALSE),IF(INDEX(Команды!$A$2:$AN$7500,MATCH(Y$3,Команды!$A$2:$A$7500,0),$E122+2)=Команды!$AJ$17,TRUE,FALSE),IF(INDEX(Команды!$A$2:$AN$7500,MATCH(Y$3,Команды!$A$2:$A$7500,0),$E122+2)=Команды!$AJ$18,TRUE,FALSE),IF(INDEX(Команды!$A$2:$AN$7500,MATCH(Y$3,Команды!$A$2:$A$7500,0),$E122+2)=Команды!$AJ$19,TRUE,FALSE)),INDEX(Команды!$AJ$2:$AL$19,MATCH(INDEX(Команды!$A$2:$AN$7500,MATCH(Y$3,Команды!$A$2:$A$7500,0),$E122+2),Команды!$AJ$2:$AJ$19,0),3),0)</f>
        <v>0</v>
      </c>
      <c r="AA122" s="342"/>
      <c r="AB122" s="174">
        <f>IF(OR(IF(INDEX(Команды!$A$2:$AN$7500,MATCH(AB$3,Команды!$A$2:$A$7500,0),$E122+2)=Команды!$AJ$2,TRUE,FALSE),IF(INDEX(Команды!$A$2:$AN$7500,MATCH(AB$3,Команды!$A$2:$A$7500,0),$E122+2)=Команды!$AJ$3,TRUE,FALSE),IF(INDEX(Команды!$A$2:$AN$7500,MATCH(AB$3,Команды!$A$2:$A$7500,0),$E122+2)=Команды!$AJ$4,TRUE,FALSE),IF(INDEX(Команды!$A$2:$AN$7500,MATCH(AB$3,Команды!$A$2:$A$7500,0),$E122+2)=Команды!$AJ$5,TRUE,FALSE),IF(INDEX(Команды!$A$2:$AN$7500,MATCH(AB$3,Команды!$A$2:$A$7500,0),$E122+2)=Команды!$AJ$6,TRUE,FALSE),IF(INDEX(Команды!$A$2:$AN$7500,MATCH(AB$3,Команды!$A$2:$A$7500,0),$E122+2)=Команды!$AJ$7,TRUE,FALSE),IF(INDEX(Команды!$A$2:$AN$7500,MATCH(AB$3,Команды!$A$2:$A$7500,0),$E122+2)=Команды!$AJ$8,TRUE,FALSE),IF(INDEX(Команды!$A$2:$AN$7500,MATCH(AB$3,Команды!$A$2:$A$7500,0),$E122+2)=Команды!$AJ$9,TRUE,FALSE),IF(INDEX(Команды!$A$2:$AN$7500,MATCH(AB$3,Команды!$A$2:$A$7500,0),$E122+2)=Команды!$AJ$10,TRUE,FALSE),IF(INDEX(Команды!$A$2:$AN$7500,MATCH(AB$3,Команды!$A$2:$A$7500,0),$E122+2)=Команды!$AJ$11,TRUE,FALSE),IF(INDEX(Команды!$A$2:$AN$7500,MATCH(AB$3,Команды!$A$2:$A$7500,0),$E122+2)=Команды!$AJ$12,TRUE,FALSE),IF(INDEX(Команды!$A$2:$AN$7500,MATCH(AB$3,Команды!$A$2:$A$7500,0),$E122+2)=Команды!$AJ$13,TRUE,FALSE),IF(INDEX(Команды!$A$2:$AN$7500,MATCH(AB$3,Команды!$A$2:$A$7500,0),$E122+2)=Команды!$AJ$14,TRUE,FALSE),IF(INDEX(Команды!$A$2:$AN$7500,MATCH(AB$3,Команды!$A$2:$A$7500,0),$E122+2)=Команды!$AJ$15,TRUE,FALSE),IF(INDEX(Команды!$A$2:$AN$7500,MATCH(AB$3,Команды!$A$2:$A$7500,0),$E122+2)=Команды!$AJ$16,TRUE,FALSE),,IF(INDEX(Команды!$A$2:$AN$7500,MATCH(AB$3,Команды!$A$2:$A$7500,0),$E122+2)=Команды!$AJ$17,TRUE,FALSE),,IF(INDEX(Команды!$A$2:$AN$7500,MATCH(AB$3,Команды!$A$2:$A$7500,0),$E122+2)=Команды!$AJ$18,TRUE,FALSE),,IF(INDEX(Команды!$A$2:$AN$7500,MATCH(AB$3,Команды!$A$2:$A$7500,0),$E122+2)=Команды!$AJ$19,TRUE,FALSE)),INDEX(Команды!$AJ$2:$AK$19,MATCH(INDEX(Команды!$A$2:$AN$7500,MATCH(AB$3,Команды!$A$2:$A$7500,0),$E122+2),Команды!$AJ$2:$AJ$19,0),2),0)</f>
        <v>0</v>
      </c>
      <c r="AC122" s="175">
        <f>IF(OR(IF(INDEX(Команды!$A$2:$AN$7500,MATCH(AB$3,Команды!$A$2:$A$7500,0),$E122+2)=Команды!$AJ$2,TRUE,FALSE),IF(INDEX(Команды!$A$2:$AN$7500,MATCH(AB$3,Команды!$A$2:$A$7500,0),$E122+2)=Команды!$AJ$3,TRUE,FALSE),IF(INDEX(Команды!$A$2:$AN$7500,MATCH(AB$3,Команды!$A$2:$A$7500,0),$E122+2)=Команды!$AJ$4,TRUE,FALSE),IF(INDEX(Команды!$A$2:$AN$7500,MATCH(AB$3,Команды!$A$2:$A$7500,0),$E122+2)=Команды!$AJ$5,TRUE,FALSE),IF(INDEX(Команды!$A$2:$AN$7500,MATCH(AB$3,Команды!$A$2:$A$7500,0),$E122+2)=Команды!$AJ$6,TRUE,FALSE),IF(INDEX(Команды!$A$2:$AN$7500,MATCH(AB$3,Команды!$A$2:$A$7500,0),$E122+2)=Команды!$AJ$7,TRUE,FALSE),IF(INDEX(Команды!$A$2:$AN$7500,MATCH(AB$3,Команды!$A$2:$A$7500,0),$E122+2)=Команды!$AJ$8,TRUE,FALSE),IF(INDEX(Команды!$A$2:$AN$7500,MATCH(AB$3,Команды!$A$2:$A$7500,0),$E122+2)=Команды!$AJ$9,TRUE,FALSE),IF(INDEX(Команды!$A$2:$AN$7500,MATCH(AB$3,Команды!$A$2:$A$7500,0),$E122+2)=Команды!$AJ$10,TRUE,FALSE),IF(INDEX(Команды!$A$2:$AN$7500,MATCH(AB$3,Команды!$A$2:$A$7500,0),$E122+2)=Команды!$AJ$11,TRUE,FALSE),IF(INDEX(Команды!$A$2:$AN$7500,MATCH(AB$3,Команды!$A$2:$A$7500,0),$E122+2)=Команды!$AJ$12,TRUE,FALSE),IF(INDEX(Команды!$A$2:$AN$7500,MATCH(AB$3,Команды!$A$2:$A$7500,0),$E122+2)=Команды!$AJ$13,TRUE,FALSE),IF(INDEX(Команды!$A$2:$AN$7500,MATCH(AB$3,Команды!$A$2:$A$7500,0),$E122+2)=Команды!$AJ$14,TRUE,FALSE),IF(INDEX(Команды!$A$2:$AN$7500,MATCH(AB$3,Команды!$A$2:$A$7500,0),$E122+2)=Команды!$AJ$15,TRUE,FALSE),IF(INDEX(Команды!$A$2:$AN$7500,MATCH(AB$3,Команды!$A$2:$A$7500,0),$E122+2)=Команды!$AJ$16,TRUE,FALSE),IF(INDEX(Команды!$A$2:$AN$7500,MATCH(AB$3,Команды!$A$2:$A$7500,0),$E122+2)=Команды!$AJ$17,TRUE,FALSE),IF(INDEX(Команды!$A$2:$AN$7500,MATCH(AB$3,Команды!$A$2:$A$7500,0),$E122+2)=Команды!$AJ$18,TRUE,FALSE),IF(INDEX(Команды!$A$2:$AN$7500,MATCH(AB$3,Команды!$A$2:$A$7500,0),$E122+2)=Команды!$AJ$19,TRUE,FALSE)),INDEX(Команды!$AJ$2:$AL$19,MATCH(INDEX(Команды!$A$2:$AN$7500,MATCH(AB$3,Команды!$A$2:$A$7500,0),$E122+2),Команды!$AJ$2:$AJ$19,0),3),0)</f>
        <v>0</v>
      </c>
      <c r="AD122" s="342"/>
      <c r="AE122" s="174">
        <f>IF(OR(IF(INDEX(Команды!$A$2:$AN$7500,MATCH(AE$3,Команды!$A$2:$A$7500,0),$E122+2)=Команды!$AJ$2,TRUE,FALSE),IF(INDEX(Команды!$A$2:$AN$7500,MATCH(AE$3,Команды!$A$2:$A$7500,0),$E122+2)=Команды!$AJ$3,TRUE,FALSE),IF(INDEX(Команды!$A$2:$AN$7500,MATCH(AE$3,Команды!$A$2:$A$7500,0),$E122+2)=Команды!$AJ$4,TRUE,FALSE),IF(INDEX(Команды!$A$2:$AN$7500,MATCH(AE$3,Команды!$A$2:$A$7500,0),$E122+2)=Команды!$AJ$5,TRUE,FALSE),IF(INDEX(Команды!$A$2:$AN$7500,MATCH(AE$3,Команды!$A$2:$A$7500,0),$E122+2)=Команды!$AJ$6,TRUE,FALSE),IF(INDEX(Команды!$A$2:$AN$7500,MATCH(AE$3,Команды!$A$2:$A$7500,0),$E122+2)=Команды!$AJ$7,TRUE,FALSE),IF(INDEX(Команды!$A$2:$AN$7500,MATCH(AE$3,Команды!$A$2:$A$7500,0),$E122+2)=Команды!$AJ$8,TRUE,FALSE),IF(INDEX(Команды!$A$2:$AN$7500,MATCH(AE$3,Команды!$A$2:$A$7500,0),$E122+2)=Команды!$AJ$9,TRUE,FALSE),IF(INDEX(Команды!$A$2:$AN$7500,MATCH(AE$3,Команды!$A$2:$A$7500,0),$E122+2)=Команды!$AJ$10,TRUE,FALSE),IF(INDEX(Команды!$A$2:$AN$7500,MATCH(AE$3,Команды!$A$2:$A$7500,0),$E122+2)=Команды!$AJ$11,TRUE,FALSE),IF(INDEX(Команды!$A$2:$AN$7500,MATCH(AE$3,Команды!$A$2:$A$7500,0),$E122+2)=Команды!$AJ$12,TRUE,FALSE),IF(INDEX(Команды!$A$2:$AN$7500,MATCH(AE$3,Команды!$A$2:$A$7500,0),$E122+2)=Команды!$AJ$13,TRUE,FALSE),IF(INDEX(Команды!$A$2:$AN$7500,MATCH(AE$3,Команды!$A$2:$A$7500,0),$E122+2)=Команды!$AJ$14,TRUE,FALSE),IF(INDEX(Команды!$A$2:$AN$7500,MATCH(AE$3,Команды!$A$2:$A$7500,0),$E122+2)=Команды!$AJ$15,TRUE,FALSE),IF(INDEX(Команды!$A$2:$AN$7500,MATCH(AE$3,Команды!$A$2:$A$7500,0),$E122+2)=Команды!$AJ$16,TRUE,FALSE),,IF(INDEX(Команды!$A$2:$AN$7500,MATCH(AE$3,Команды!$A$2:$A$7500,0),$E122+2)=Команды!$AJ$17,TRUE,FALSE),,IF(INDEX(Команды!$A$2:$AN$7500,MATCH(AE$3,Команды!$A$2:$A$7500,0),$E122+2)=Команды!$AJ$18,TRUE,FALSE),,IF(INDEX(Команды!$A$2:$AN$7500,MATCH(AE$3,Команды!$A$2:$A$7500,0),$E122+2)=Команды!$AJ$19,TRUE,FALSE)),INDEX(Команды!$AJ$2:$AK$19,MATCH(INDEX(Команды!$A$2:$AN$7500,MATCH(AE$3,Команды!$A$2:$A$7500,0),$E122+2),Команды!$AJ$2:$AJ$19,0),2),0)</f>
        <v>0</v>
      </c>
      <c r="AF122" s="175">
        <f>IF(OR(IF(INDEX(Команды!$A$2:$AN$7500,MATCH(AE$3,Команды!$A$2:$A$7500,0),$E122+2)=Команды!$AJ$2,TRUE,FALSE),IF(INDEX(Команды!$A$2:$AN$7500,MATCH(AE$3,Команды!$A$2:$A$7500,0),$E122+2)=Команды!$AJ$3,TRUE,FALSE),IF(INDEX(Команды!$A$2:$AN$7500,MATCH(AE$3,Команды!$A$2:$A$7500,0),$E122+2)=Команды!$AJ$4,TRUE,FALSE),IF(INDEX(Команды!$A$2:$AN$7500,MATCH(AE$3,Команды!$A$2:$A$7500,0),$E122+2)=Команды!$AJ$5,TRUE,FALSE),IF(INDEX(Команды!$A$2:$AN$7500,MATCH(AE$3,Команды!$A$2:$A$7500,0),$E122+2)=Команды!$AJ$6,TRUE,FALSE),IF(INDEX(Команды!$A$2:$AN$7500,MATCH(AE$3,Команды!$A$2:$A$7500,0),$E122+2)=Команды!$AJ$7,TRUE,FALSE),IF(INDEX(Команды!$A$2:$AN$7500,MATCH(AE$3,Команды!$A$2:$A$7500,0),$E122+2)=Команды!$AJ$8,TRUE,FALSE),IF(INDEX(Команды!$A$2:$AN$7500,MATCH(AE$3,Команды!$A$2:$A$7500,0),$E122+2)=Команды!$AJ$9,TRUE,FALSE),IF(INDEX(Команды!$A$2:$AN$7500,MATCH(AE$3,Команды!$A$2:$A$7500,0),$E122+2)=Команды!$AJ$10,TRUE,FALSE),IF(INDEX(Команды!$A$2:$AN$7500,MATCH(AE$3,Команды!$A$2:$A$7500,0),$E122+2)=Команды!$AJ$11,TRUE,FALSE),IF(INDEX(Команды!$A$2:$AN$7500,MATCH(AE$3,Команды!$A$2:$A$7500,0),$E122+2)=Команды!$AJ$12,TRUE,FALSE),IF(INDEX(Команды!$A$2:$AN$7500,MATCH(AE$3,Команды!$A$2:$A$7500,0),$E122+2)=Команды!$AJ$13,TRUE,FALSE),IF(INDEX(Команды!$A$2:$AN$7500,MATCH(AE$3,Команды!$A$2:$A$7500,0),$E122+2)=Команды!$AJ$14,TRUE,FALSE),IF(INDEX(Команды!$A$2:$AN$7500,MATCH(AE$3,Команды!$A$2:$A$7500,0),$E122+2)=Команды!$AJ$15,TRUE,FALSE),IF(INDEX(Команды!$A$2:$AN$7500,MATCH(AE$3,Команды!$A$2:$A$7500,0),$E122+2)=Команды!$AJ$16,TRUE,FALSE),IF(INDEX(Команды!$A$2:$AN$7500,MATCH(AE$3,Команды!$A$2:$A$7500,0),$E122+2)=Команды!$AJ$17,TRUE,FALSE),IF(INDEX(Команды!$A$2:$AN$7500,MATCH(AE$3,Команды!$A$2:$A$7500,0),$E122+2)=Команды!$AJ$18,TRUE,FALSE),IF(INDEX(Команды!$A$2:$AN$7500,MATCH(AE$3,Команды!$A$2:$A$7500,0),$E122+2)=Команды!$AJ$19,TRUE,FALSE)),INDEX(Команды!$AJ$2:$AL$19,MATCH(INDEX(Команды!$A$2:$AN$7500,MATCH(AE$3,Команды!$A$2:$A$7500,0),$E122+2),Команды!$AJ$2:$AJ$19,0),3),0)</f>
        <v>0</v>
      </c>
      <c r="AG122" s="342"/>
      <c r="AH122" s="174">
        <f>IF(OR(IF(INDEX(Команды!$A$2:$AN$7500,MATCH(AH$3,Команды!$A$2:$A$7500,0),$E122+2)=Команды!$AJ$2,TRUE,FALSE),IF(INDEX(Команды!$A$2:$AN$7500,MATCH(AH$3,Команды!$A$2:$A$7500,0),$E122+2)=Команды!$AJ$3,TRUE,FALSE),IF(INDEX(Команды!$A$2:$AN$7500,MATCH(AH$3,Команды!$A$2:$A$7500,0),$E122+2)=Команды!$AJ$4,TRUE,FALSE),IF(INDEX(Команды!$A$2:$AN$7500,MATCH(AH$3,Команды!$A$2:$A$7500,0),$E122+2)=Команды!$AJ$5,TRUE,FALSE),IF(INDEX(Команды!$A$2:$AN$7500,MATCH(AH$3,Команды!$A$2:$A$7500,0),$E122+2)=Команды!$AJ$6,TRUE,FALSE),IF(INDEX(Команды!$A$2:$AN$7500,MATCH(AH$3,Команды!$A$2:$A$7500,0),$E122+2)=Команды!$AJ$7,TRUE,FALSE),IF(INDEX(Команды!$A$2:$AN$7500,MATCH(AH$3,Команды!$A$2:$A$7500,0),$E122+2)=Команды!$AJ$8,TRUE,FALSE),IF(INDEX(Команды!$A$2:$AN$7500,MATCH(AH$3,Команды!$A$2:$A$7500,0),$E122+2)=Команды!$AJ$9,TRUE,FALSE),IF(INDEX(Команды!$A$2:$AN$7500,MATCH(AH$3,Команды!$A$2:$A$7500,0),$E122+2)=Команды!$AJ$10,TRUE,FALSE),IF(INDEX(Команды!$A$2:$AN$7500,MATCH(AH$3,Команды!$A$2:$A$7500,0),$E122+2)=Команды!$AJ$11,TRUE,FALSE),IF(INDEX(Команды!$A$2:$AN$7500,MATCH(AH$3,Команды!$A$2:$A$7500,0),$E122+2)=Команды!$AJ$12,TRUE,FALSE),IF(INDEX(Команды!$A$2:$AN$7500,MATCH(AH$3,Команды!$A$2:$A$7500,0),$E122+2)=Команды!$AJ$13,TRUE,FALSE),IF(INDEX(Команды!$A$2:$AN$7500,MATCH(AH$3,Команды!$A$2:$A$7500,0),$E122+2)=Команды!$AJ$14,TRUE,FALSE),IF(INDEX(Команды!$A$2:$AN$7500,MATCH(AH$3,Команды!$A$2:$A$7500,0),$E122+2)=Команды!$AJ$15,TRUE,FALSE),IF(INDEX(Команды!$A$2:$AN$7500,MATCH(AH$3,Команды!$A$2:$A$7500,0),$E122+2)=Команды!$AJ$16,TRUE,FALSE),,IF(INDEX(Команды!$A$2:$AN$7500,MATCH(AH$3,Команды!$A$2:$A$7500,0),$E122+2)=Команды!$AJ$17,TRUE,FALSE),,IF(INDEX(Команды!$A$2:$AN$7500,MATCH(AH$3,Команды!$A$2:$A$7500,0),$E122+2)=Команды!$AJ$18,TRUE,FALSE),,IF(INDEX(Команды!$A$2:$AN$7500,MATCH(AH$3,Команды!$A$2:$A$7500,0),$E122+2)=Команды!$AJ$19,TRUE,FALSE)),INDEX(Команды!$AJ$2:$AK$19,MATCH(INDEX(Команды!$A$2:$AN$7500,MATCH(AH$3,Команды!$A$2:$A$7500,0),$E122+2),Команды!$AJ$2:$AJ$19,0),2),0)</f>
        <v>0</v>
      </c>
      <c r="AI122" s="175">
        <f>IF(OR(IF(INDEX(Команды!$A$2:$AN$7500,MATCH(AH$3,Команды!$A$2:$A$7500,0),$E122+2)=Команды!$AJ$2,TRUE,FALSE),IF(INDEX(Команды!$A$2:$AN$7500,MATCH(AH$3,Команды!$A$2:$A$7500,0),$E122+2)=Команды!$AJ$3,TRUE,FALSE),IF(INDEX(Команды!$A$2:$AN$7500,MATCH(AH$3,Команды!$A$2:$A$7500,0),$E122+2)=Команды!$AJ$4,TRUE,FALSE),IF(INDEX(Команды!$A$2:$AN$7500,MATCH(AH$3,Команды!$A$2:$A$7500,0),$E122+2)=Команды!$AJ$5,TRUE,FALSE),IF(INDEX(Команды!$A$2:$AN$7500,MATCH(AH$3,Команды!$A$2:$A$7500,0),$E122+2)=Команды!$AJ$6,TRUE,FALSE),IF(INDEX(Команды!$A$2:$AN$7500,MATCH(AH$3,Команды!$A$2:$A$7500,0),$E122+2)=Команды!$AJ$7,TRUE,FALSE),IF(INDEX(Команды!$A$2:$AN$7500,MATCH(AH$3,Команды!$A$2:$A$7500,0),$E122+2)=Команды!$AJ$8,TRUE,FALSE),IF(INDEX(Команды!$A$2:$AN$7500,MATCH(AH$3,Команды!$A$2:$A$7500,0),$E122+2)=Команды!$AJ$9,TRUE,FALSE),IF(INDEX(Команды!$A$2:$AN$7500,MATCH(AH$3,Команды!$A$2:$A$7500,0),$E122+2)=Команды!$AJ$10,TRUE,FALSE),IF(INDEX(Команды!$A$2:$AN$7500,MATCH(AH$3,Команды!$A$2:$A$7500,0),$E122+2)=Команды!$AJ$11,TRUE,FALSE),IF(INDEX(Команды!$A$2:$AN$7500,MATCH(AH$3,Команды!$A$2:$A$7500,0),$E122+2)=Команды!$AJ$12,TRUE,FALSE),IF(INDEX(Команды!$A$2:$AN$7500,MATCH(AH$3,Команды!$A$2:$A$7500,0),$E122+2)=Команды!$AJ$13,TRUE,FALSE),IF(INDEX(Команды!$A$2:$AN$7500,MATCH(AH$3,Команды!$A$2:$A$7500,0),$E122+2)=Команды!$AJ$14,TRUE,FALSE),IF(INDEX(Команды!$A$2:$AN$7500,MATCH(AH$3,Команды!$A$2:$A$7500,0),$E122+2)=Команды!$AJ$15,TRUE,FALSE),IF(INDEX(Команды!$A$2:$AN$7500,MATCH(AH$3,Команды!$A$2:$A$7500,0),$E122+2)=Команды!$AJ$16,TRUE,FALSE),IF(INDEX(Команды!$A$2:$AN$7500,MATCH(AH$3,Команды!$A$2:$A$7500,0),$E122+2)=Команды!$AJ$17,TRUE,FALSE),IF(INDEX(Команды!$A$2:$AN$7500,MATCH(AH$3,Команды!$A$2:$A$7500,0),$E122+2)=Команды!$AJ$18,TRUE,FALSE),IF(INDEX(Команды!$A$2:$AN$7500,MATCH(AH$3,Команды!$A$2:$A$7500,0),$E122+2)=Команды!$AJ$19,TRUE,FALSE)),INDEX(Команды!$AJ$2:$AL$19,MATCH(INDEX(Команды!$A$2:$AN$7500,MATCH(AH$3,Команды!$A$2:$A$7500,0),$E122+2),Команды!$AJ$2:$AJ$19,0),3),0)</f>
        <v>0</v>
      </c>
      <c r="AJ122" s="342"/>
      <c r="AK122" s="174">
        <f>IF(OR(IF(INDEX(Команды!$A$2:$AN$7500,MATCH(AK$3,Команды!$A$2:$A$7500,0),$E122+2)=Команды!$AJ$2,TRUE,FALSE),IF(INDEX(Команды!$A$2:$AN$7500,MATCH(AK$3,Команды!$A$2:$A$7500,0),$E122+2)=Команды!$AJ$3,TRUE,FALSE),IF(INDEX(Команды!$A$2:$AN$7500,MATCH(AK$3,Команды!$A$2:$A$7500,0),$E122+2)=Команды!$AJ$4,TRUE,FALSE),IF(INDEX(Команды!$A$2:$AN$7500,MATCH(AK$3,Команды!$A$2:$A$7500,0),$E122+2)=Команды!$AJ$5,TRUE,FALSE),IF(INDEX(Команды!$A$2:$AN$7500,MATCH(AK$3,Команды!$A$2:$A$7500,0),$E122+2)=Команды!$AJ$6,TRUE,FALSE),IF(INDEX(Команды!$A$2:$AN$7500,MATCH(AK$3,Команды!$A$2:$A$7500,0),$E122+2)=Команды!$AJ$7,TRUE,FALSE),IF(INDEX(Команды!$A$2:$AN$7500,MATCH(AK$3,Команды!$A$2:$A$7500,0),$E122+2)=Команды!$AJ$8,TRUE,FALSE),IF(INDEX(Команды!$A$2:$AN$7500,MATCH(AK$3,Команды!$A$2:$A$7500,0),$E122+2)=Команды!$AJ$9,TRUE,FALSE),IF(INDEX(Команды!$A$2:$AN$7500,MATCH(AK$3,Команды!$A$2:$A$7500,0),$E122+2)=Команды!$AJ$10,TRUE,FALSE),IF(INDEX(Команды!$A$2:$AN$7500,MATCH(AK$3,Команды!$A$2:$A$7500,0),$E122+2)=Команды!$AJ$11,TRUE,FALSE),IF(INDEX(Команды!$A$2:$AN$7500,MATCH(AK$3,Команды!$A$2:$A$7500,0),$E122+2)=Команды!$AJ$12,TRUE,FALSE),IF(INDEX(Команды!$A$2:$AN$7500,MATCH(AK$3,Команды!$A$2:$A$7500,0),$E122+2)=Команды!$AJ$13,TRUE,FALSE),IF(INDEX(Команды!$A$2:$AN$7500,MATCH(AK$3,Команды!$A$2:$A$7500,0),$E122+2)=Команды!$AJ$14,TRUE,FALSE),IF(INDEX(Команды!$A$2:$AN$7500,MATCH(AK$3,Команды!$A$2:$A$7500,0),$E122+2)=Команды!$AJ$15,TRUE,FALSE),IF(INDEX(Команды!$A$2:$AN$7500,MATCH(AK$3,Команды!$A$2:$A$7500,0),$E122+2)=Команды!$AJ$16,TRUE,FALSE),,IF(INDEX(Команды!$A$2:$AN$7500,MATCH(AK$3,Команды!$A$2:$A$7500,0),$E122+2)=Команды!$AJ$17,TRUE,FALSE),,IF(INDEX(Команды!$A$2:$AN$7500,MATCH(AK$3,Команды!$A$2:$A$7500,0),$E122+2)=Команды!$AJ$18,TRUE,FALSE),,IF(INDEX(Команды!$A$2:$AN$7500,MATCH(AK$3,Команды!$A$2:$A$7500,0),$E122+2)=Команды!$AJ$19,TRUE,FALSE)),INDEX(Команды!$AJ$2:$AK$19,MATCH(INDEX(Команды!$A$2:$AN$7500,MATCH(AK$3,Команды!$A$2:$A$7500,0),$E122+2),Команды!$AJ$2:$AJ$19,0),2),0)</f>
        <v>0</v>
      </c>
      <c r="AL122" s="175">
        <f>IF(OR(IF(INDEX(Команды!$A$2:$AN$7500,MATCH(AK$3,Команды!$A$2:$A$7500,0),$E122+2)=Команды!$AJ$2,TRUE,FALSE),IF(INDEX(Команды!$A$2:$AN$7500,MATCH(AK$3,Команды!$A$2:$A$7500,0),$E122+2)=Команды!$AJ$3,TRUE,FALSE),IF(INDEX(Команды!$A$2:$AN$7500,MATCH(AK$3,Команды!$A$2:$A$7500,0),$E122+2)=Команды!$AJ$4,TRUE,FALSE),IF(INDEX(Команды!$A$2:$AN$7500,MATCH(AK$3,Команды!$A$2:$A$7500,0),$E122+2)=Команды!$AJ$5,TRUE,FALSE),IF(INDEX(Команды!$A$2:$AN$7500,MATCH(AK$3,Команды!$A$2:$A$7500,0),$E122+2)=Команды!$AJ$6,TRUE,FALSE),IF(INDEX(Команды!$A$2:$AN$7500,MATCH(AK$3,Команды!$A$2:$A$7500,0),$E122+2)=Команды!$AJ$7,TRUE,FALSE),IF(INDEX(Команды!$A$2:$AN$7500,MATCH(AK$3,Команды!$A$2:$A$7500,0),$E122+2)=Команды!$AJ$8,TRUE,FALSE),IF(INDEX(Команды!$A$2:$AN$7500,MATCH(AK$3,Команды!$A$2:$A$7500,0),$E122+2)=Команды!$AJ$9,TRUE,FALSE),IF(INDEX(Команды!$A$2:$AN$7500,MATCH(AK$3,Команды!$A$2:$A$7500,0),$E122+2)=Команды!$AJ$10,TRUE,FALSE),IF(INDEX(Команды!$A$2:$AN$7500,MATCH(AK$3,Команды!$A$2:$A$7500,0),$E122+2)=Команды!$AJ$11,TRUE,FALSE),IF(INDEX(Команды!$A$2:$AN$7500,MATCH(AK$3,Команды!$A$2:$A$7500,0),$E122+2)=Команды!$AJ$12,TRUE,FALSE),IF(INDEX(Команды!$A$2:$AN$7500,MATCH(AK$3,Команды!$A$2:$A$7500,0),$E122+2)=Команды!$AJ$13,TRUE,FALSE),IF(INDEX(Команды!$A$2:$AN$7500,MATCH(AK$3,Команды!$A$2:$A$7500,0),$E122+2)=Команды!$AJ$14,TRUE,FALSE),IF(INDEX(Команды!$A$2:$AN$7500,MATCH(AK$3,Команды!$A$2:$A$7500,0),$E122+2)=Команды!$AJ$15,TRUE,FALSE),IF(INDEX(Команды!$A$2:$AN$7500,MATCH(AK$3,Команды!$A$2:$A$7500,0),$E122+2)=Команды!$AJ$16,TRUE,FALSE),IF(INDEX(Команды!$A$2:$AN$7500,MATCH(AK$3,Команды!$A$2:$A$7500,0),$E122+2)=Команды!$AJ$17,TRUE,FALSE),IF(INDEX(Команды!$A$2:$AN$7500,MATCH(AK$3,Команды!$A$2:$A$7500,0),$E122+2)=Команды!$AJ$18,TRUE,FALSE),IF(INDEX(Команды!$A$2:$AN$7500,MATCH(AK$3,Команды!$A$2:$A$7500,0),$E122+2)=Команды!$AJ$19,TRUE,FALSE)),INDEX(Команды!$AJ$2:$AL$19,MATCH(INDEX(Команды!$A$2:$AN$7500,MATCH(AK$3,Команды!$A$2:$A$7500,0),$E122+2),Команды!$AJ$2:$AJ$19,0),3),0)</f>
        <v>0</v>
      </c>
      <c r="AM122" s="342"/>
      <c r="AN122" s="174">
        <f>IF(OR(IF(INDEX(Команды!$A$2:$AN$7500,MATCH(AN$3,Команды!$A$2:$A$7500,0),$E122+2)=Команды!$AJ$2,TRUE,FALSE),IF(INDEX(Команды!$A$2:$AN$7500,MATCH(AN$3,Команды!$A$2:$A$7500,0),$E122+2)=Команды!$AJ$3,TRUE,FALSE),IF(INDEX(Команды!$A$2:$AN$7500,MATCH(AN$3,Команды!$A$2:$A$7500,0),$E122+2)=Команды!$AJ$4,TRUE,FALSE),IF(INDEX(Команды!$A$2:$AN$7500,MATCH(AN$3,Команды!$A$2:$A$7500,0),$E122+2)=Команды!$AJ$5,TRUE,FALSE),IF(INDEX(Команды!$A$2:$AN$7500,MATCH(AN$3,Команды!$A$2:$A$7500,0),$E122+2)=Команды!$AJ$6,TRUE,FALSE),IF(INDEX(Команды!$A$2:$AN$7500,MATCH(AN$3,Команды!$A$2:$A$7500,0),$E122+2)=Команды!$AJ$7,TRUE,FALSE),IF(INDEX(Команды!$A$2:$AN$7500,MATCH(AN$3,Команды!$A$2:$A$7500,0),$E122+2)=Команды!$AJ$8,TRUE,FALSE),IF(INDEX(Команды!$A$2:$AN$7500,MATCH(AN$3,Команды!$A$2:$A$7500,0),$E122+2)=Команды!$AJ$9,TRUE,FALSE),IF(INDEX(Команды!$A$2:$AN$7500,MATCH(AN$3,Команды!$A$2:$A$7500,0),$E122+2)=Команды!$AJ$10,TRUE,FALSE),IF(INDEX(Команды!$A$2:$AN$7500,MATCH(AN$3,Команды!$A$2:$A$7500,0),$E122+2)=Команды!$AJ$11,TRUE,FALSE),IF(INDEX(Команды!$A$2:$AN$7500,MATCH(AN$3,Команды!$A$2:$A$7500,0),$E122+2)=Команды!$AJ$12,TRUE,FALSE),IF(INDEX(Команды!$A$2:$AN$7500,MATCH(AN$3,Команды!$A$2:$A$7500,0),$E122+2)=Команды!$AJ$13,TRUE,FALSE),IF(INDEX(Команды!$A$2:$AN$7500,MATCH(AN$3,Команды!$A$2:$A$7500,0),$E122+2)=Команды!$AJ$14,TRUE,FALSE),IF(INDEX(Команды!$A$2:$AN$7500,MATCH(AN$3,Команды!$A$2:$A$7500,0),$E122+2)=Команды!$AJ$15,TRUE,FALSE),IF(INDEX(Команды!$A$2:$AN$7500,MATCH(AN$3,Команды!$A$2:$A$7500,0),$E122+2)=Команды!$AJ$16,TRUE,FALSE),,IF(INDEX(Команды!$A$2:$AN$7500,MATCH(AN$3,Команды!$A$2:$A$7500,0),$E122+2)=Команды!$AJ$17,TRUE,FALSE),,IF(INDEX(Команды!$A$2:$AN$7500,MATCH(AN$3,Команды!$A$2:$A$7500,0),$E122+2)=Команды!$AJ$18,TRUE,FALSE),,IF(INDEX(Команды!$A$2:$AN$7500,MATCH(AN$3,Команды!$A$2:$A$7500,0),$E122+2)=Команды!$AJ$19,TRUE,FALSE)),INDEX(Команды!$AJ$2:$AK$19,MATCH(INDEX(Команды!$A$2:$AN$7500,MATCH(AN$3,Команды!$A$2:$A$7500,0),$E122+2),Команды!$AJ$2:$AJ$19,0),2),0)</f>
        <v>0</v>
      </c>
      <c r="AO122" s="175">
        <f>IF(OR(IF(INDEX(Команды!$A$2:$AN$7500,MATCH(AN$3,Команды!$A$2:$A$7500,0),$E122+2)=Команды!$AJ$2,TRUE,FALSE),IF(INDEX(Команды!$A$2:$AN$7500,MATCH(AN$3,Команды!$A$2:$A$7500,0),$E122+2)=Команды!$AJ$3,TRUE,FALSE),IF(INDEX(Команды!$A$2:$AN$7500,MATCH(AN$3,Команды!$A$2:$A$7500,0),$E122+2)=Команды!$AJ$4,TRUE,FALSE),IF(INDEX(Команды!$A$2:$AN$7500,MATCH(AN$3,Команды!$A$2:$A$7500,0),$E122+2)=Команды!$AJ$5,TRUE,FALSE),IF(INDEX(Команды!$A$2:$AN$7500,MATCH(AN$3,Команды!$A$2:$A$7500,0),$E122+2)=Команды!$AJ$6,TRUE,FALSE),IF(INDEX(Команды!$A$2:$AN$7500,MATCH(AN$3,Команды!$A$2:$A$7500,0),$E122+2)=Команды!$AJ$7,TRUE,FALSE),IF(INDEX(Команды!$A$2:$AN$7500,MATCH(AN$3,Команды!$A$2:$A$7500,0),$E122+2)=Команды!$AJ$8,TRUE,FALSE),IF(INDEX(Команды!$A$2:$AN$7500,MATCH(AN$3,Команды!$A$2:$A$7500,0),$E122+2)=Команды!$AJ$9,TRUE,FALSE),IF(INDEX(Команды!$A$2:$AN$7500,MATCH(AN$3,Команды!$A$2:$A$7500,0),$E122+2)=Команды!$AJ$10,TRUE,FALSE),IF(INDEX(Команды!$A$2:$AN$7500,MATCH(AN$3,Команды!$A$2:$A$7500,0),$E122+2)=Команды!$AJ$11,TRUE,FALSE),IF(INDEX(Команды!$A$2:$AN$7500,MATCH(AN$3,Команды!$A$2:$A$7500,0),$E122+2)=Команды!$AJ$12,TRUE,FALSE),IF(INDEX(Команды!$A$2:$AN$7500,MATCH(AN$3,Команды!$A$2:$A$7500,0),$E122+2)=Команды!$AJ$13,TRUE,FALSE),IF(INDEX(Команды!$A$2:$AN$7500,MATCH(AN$3,Команды!$A$2:$A$7500,0),$E122+2)=Команды!$AJ$14,TRUE,FALSE),IF(INDEX(Команды!$A$2:$AN$7500,MATCH(AN$3,Команды!$A$2:$A$7500,0),$E122+2)=Команды!$AJ$15,TRUE,FALSE),IF(INDEX(Команды!$A$2:$AN$7500,MATCH(AN$3,Команды!$A$2:$A$7500,0),$E122+2)=Команды!$AJ$16,TRUE,FALSE),IF(INDEX(Команды!$A$2:$AN$7500,MATCH(AN$3,Команды!$A$2:$A$7500,0),$E122+2)=Команды!$AJ$17,TRUE,FALSE),IF(INDEX(Команды!$A$2:$AN$7500,MATCH(AN$3,Команды!$A$2:$A$7500,0),$E122+2)=Команды!$AJ$18,TRUE,FALSE),IF(INDEX(Команды!$A$2:$AN$7500,MATCH(AN$3,Команды!$A$2:$A$7500,0),$E122+2)=Команды!$AJ$19,TRUE,FALSE)),INDEX(Команды!$AJ$2:$AL$19,MATCH(INDEX(Команды!$A$2:$AN$7500,MATCH(AN$3,Команды!$A$2:$A$7500,0),$E122+2),Команды!$AJ$2:$AJ$19,0),3),0)</f>
        <v>0</v>
      </c>
      <c r="AP122" s="342"/>
      <c r="AQ122" s="174">
        <f>IF(OR(IF(INDEX(Команды!$A$2:$AN$7500,MATCH(AQ$3,Команды!$A$2:$A$7500,0),$E122+2)=Команды!$AJ$2,TRUE,FALSE),IF(INDEX(Команды!$A$2:$AN$7500,MATCH(AQ$3,Команды!$A$2:$A$7500,0),$E122+2)=Команды!$AJ$3,TRUE,FALSE),IF(INDEX(Команды!$A$2:$AN$7500,MATCH(AQ$3,Команды!$A$2:$A$7500,0),$E122+2)=Команды!$AJ$4,TRUE,FALSE),IF(INDEX(Команды!$A$2:$AN$7500,MATCH(AQ$3,Команды!$A$2:$A$7500,0),$E122+2)=Команды!$AJ$5,TRUE,FALSE),IF(INDEX(Команды!$A$2:$AN$7500,MATCH(AQ$3,Команды!$A$2:$A$7500,0),$E122+2)=Команды!$AJ$6,TRUE,FALSE),IF(INDEX(Команды!$A$2:$AN$7500,MATCH(AQ$3,Команды!$A$2:$A$7500,0),$E122+2)=Команды!$AJ$7,TRUE,FALSE),IF(INDEX(Команды!$A$2:$AN$7500,MATCH(AQ$3,Команды!$A$2:$A$7500,0),$E122+2)=Команды!$AJ$8,TRUE,FALSE),IF(INDEX(Команды!$A$2:$AN$7500,MATCH(AQ$3,Команды!$A$2:$A$7500,0),$E122+2)=Команды!$AJ$9,TRUE,FALSE),IF(INDEX(Команды!$A$2:$AN$7500,MATCH(AQ$3,Команды!$A$2:$A$7500,0),$E122+2)=Команды!$AJ$10,TRUE,FALSE),IF(INDEX(Команды!$A$2:$AN$7500,MATCH(AQ$3,Команды!$A$2:$A$7500,0),$E122+2)=Команды!$AJ$11,TRUE,FALSE),IF(INDEX(Команды!$A$2:$AN$7500,MATCH(AQ$3,Команды!$A$2:$A$7500,0),$E122+2)=Команды!$AJ$12,TRUE,FALSE),IF(INDEX(Команды!$A$2:$AN$7500,MATCH(AQ$3,Команды!$A$2:$A$7500,0),$E122+2)=Команды!$AJ$13,TRUE,FALSE),IF(INDEX(Команды!$A$2:$AN$7500,MATCH(AQ$3,Команды!$A$2:$A$7500,0),$E122+2)=Команды!$AJ$14,TRUE,FALSE),IF(INDEX(Команды!$A$2:$AN$7500,MATCH(AQ$3,Команды!$A$2:$A$7500,0),$E122+2)=Команды!$AJ$15,TRUE,FALSE),IF(INDEX(Команды!$A$2:$AN$7500,MATCH(AQ$3,Команды!$A$2:$A$7500,0),$E122+2)=Команды!$AJ$16,TRUE,FALSE),,IF(INDEX(Команды!$A$2:$AN$7500,MATCH(AQ$3,Команды!$A$2:$A$7500,0),$E122+2)=Команды!$AJ$17,TRUE,FALSE),,IF(INDEX(Команды!$A$2:$AN$7500,MATCH(AQ$3,Команды!$A$2:$A$7500,0),$E122+2)=Команды!$AJ$18,TRUE,FALSE),,IF(INDEX(Команды!$A$2:$AN$7500,MATCH(AQ$3,Команды!$A$2:$A$7500,0),$E122+2)=Команды!$AJ$19,TRUE,FALSE)),INDEX(Команды!$AJ$2:$AK$19,MATCH(INDEX(Команды!$A$2:$AN$7500,MATCH(AQ$3,Команды!$A$2:$A$7500,0),$E122+2),Команды!$AJ$2:$AJ$19,0),2),0)</f>
        <v>0</v>
      </c>
      <c r="AR122" s="175">
        <f>IF(OR(IF(INDEX(Команды!$A$2:$AN$7500,MATCH(AQ$3,Команды!$A$2:$A$7500,0),$E122+2)=Команды!$AJ$2,TRUE,FALSE),IF(INDEX(Команды!$A$2:$AN$7500,MATCH(AQ$3,Команды!$A$2:$A$7500,0),$E122+2)=Команды!$AJ$3,TRUE,FALSE),IF(INDEX(Команды!$A$2:$AN$7500,MATCH(AQ$3,Команды!$A$2:$A$7500,0),$E122+2)=Команды!$AJ$4,TRUE,FALSE),IF(INDEX(Команды!$A$2:$AN$7500,MATCH(AQ$3,Команды!$A$2:$A$7500,0),$E122+2)=Команды!$AJ$5,TRUE,FALSE),IF(INDEX(Команды!$A$2:$AN$7500,MATCH(AQ$3,Команды!$A$2:$A$7500,0),$E122+2)=Команды!$AJ$6,TRUE,FALSE),IF(INDEX(Команды!$A$2:$AN$7500,MATCH(AQ$3,Команды!$A$2:$A$7500,0),$E122+2)=Команды!$AJ$7,TRUE,FALSE),IF(INDEX(Команды!$A$2:$AN$7500,MATCH(AQ$3,Команды!$A$2:$A$7500,0),$E122+2)=Команды!$AJ$8,TRUE,FALSE),IF(INDEX(Команды!$A$2:$AN$7500,MATCH(AQ$3,Команды!$A$2:$A$7500,0),$E122+2)=Команды!$AJ$9,TRUE,FALSE),IF(INDEX(Команды!$A$2:$AN$7500,MATCH(AQ$3,Команды!$A$2:$A$7500,0),$E122+2)=Команды!$AJ$10,TRUE,FALSE),IF(INDEX(Команды!$A$2:$AN$7500,MATCH(AQ$3,Команды!$A$2:$A$7500,0),$E122+2)=Команды!$AJ$11,TRUE,FALSE),IF(INDEX(Команды!$A$2:$AN$7500,MATCH(AQ$3,Команды!$A$2:$A$7500,0),$E122+2)=Команды!$AJ$12,TRUE,FALSE),IF(INDEX(Команды!$A$2:$AN$7500,MATCH(AQ$3,Команды!$A$2:$A$7500,0),$E122+2)=Команды!$AJ$13,TRUE,FALSE),IF(INDEX(Команды!$A$2:$AN$7500,MATCH(AQ$3,Команды!$A$2:$A$7500,0),$E122+2)=Команды!$AJ$14,TRUE,FALSE),IF(INDEX(Команды!$A$2:$AN$7500,MATCH(AQ$3,Команды!$A$2:$A$7500,0),$E122+2)=Команды!$AJ$15,TRUE,FALSE),IF(INDEX(Команды!$A$2:$AN$7500,MATCH(AQ$3,Команды!$A$2:$A$7500,0),$E122+2)=Команды!$AJ$16,TRUE,FALSE),IF(INDEX(Команды!$A$2:$AN$7500,MATCH(AQ$3,Команды!$A$2:$A$7500,0),$E122+2)=Команды!$AJ$17,TRUE,FALSE),IF(INDEX(Команды!$A$2:$AN$7500,MATCH(AQ$3,Команды!$A$2:$A$7500,0),$E122+2)=Команды!$AJ$18,TRUE,FALSE),IF(INDEX(Команды!$A$2:$AN$7500,MATCH(AQ$3,Команды!$A$2:$A$7500,0),$E122+2)=Команды!$AJ$19,TRUE,FALSE)),INDEX(Команды!$AJ$2:$AL$19,MATCH(INDEX(Команды!$A$2:$AN$7500,MATCH(AQ$3,Команды!$A$2:$A$7500,0),$E122+2),Команды!$AJ$2:$AJ$19,0),3),0)</f>
        <v>0</v>
      </c>
      <c r="AS122" s="342"/>
      <c r="AT122" s="174">
        <f>IF(OR(IF(INDEX(Команды!$A$2:$AN$7500,MATCH(AT$3,Команды!$A$2:$A$7500,0),$E122+2)=Команды!$AJ$2,TRUE,FALSE),IF(INDEX(Команды!$A$2:$AN$7500,MATCH(AT$3,Команды!$A$2:$A$7500,0),$E122+2)=Команды!$AJ$3,TRUE,FALSE),IF(INDEX(Команды!$A$2:$AN$7500,MATCH(AT$3,Команды!$A$2:$A$7500,0),$E122+2)=Команды!$AJ$4,TRUE,FALSE),IF(INDEX(Команды!$A$2:$AN$7500,MATCH(AT$3,Команды!$A$2:$A$7500,0),$E122+2)=Команды!$AJ$5,TRUE,FALSE),IF(INDEX(Команды!$A$2:$AN$7500,MATCH(AT$3,Команды!$A$2:$A$7500,0),$E122+2)=Команды!$AJ$6,TRUE,FALSE),IF(INDEX(Команды!$A$2:$AN$7500,MATCH(AT$3,Команды!$A$2:$A$7500,0),$E122+2)=Команды!$AJ$7,TRUE,FALSE),IF(INDEX(Команды!$A$2:$AN$7500,MATCH(AT$3,Команды!$A$2:$A$7500,0),$E122+2)=Команды!$AJ$8,TRUE,FALSE),IF(INDEX(Команды!$A$2:$AN$7500,MATCH(AT$3,Команды!$A$2:$A$7500,0),$E122+2)=Команды!$AJ$9,TRUE,FALSE),IF(INDEX(Команды!$A$2:$AN$7500,MATCH(AT$3,Команды!$A$2:$A$7500,0),$E122+2)=Команды!$AJ$10,TRUE,FALSE),IF(INDEX(Команды!$A$2:$AN$7500,MATCH(AT$3,Команды!$A$2:$A$7500,0),$E122+2)=Команды!$AJ$11,TRUE,FALSE),IF(INDEX(Команды!$A$2:$AN$7500,MATCH(AT$3,Команды!$A$2:$A$7500,0),$E122+2)=Команды!$AJ$12,TRUE,FALSE),IF(INDEX(Команды!$A$2:$AN$7500,MATCH(AT$3,Команды!$A$2:$A$7500,0),$E122+2)=Команды!$AJ$13,TRUE,FALSE),IF(INDEX(Команды!$A$2:$AN$7500,MATCH(AT$3,Команды!$A$2:$A$7500,0),$E122+2)=Команды!$AJ$14,TRUE,FALSE),IF(INDEX(Команды!$A$2:$AN$7500,MATCH(AT$3,Команды!$A$2:$A$7500,0),$E122+2)=Команды!$AJ$15,TRUE,FALSE),IF(INDEX(Команды!$A$2:$AN$7500,MATCH(AT$3,Команды!$A$2:$A$7500,0),$E122+2)=Команды!$AJ$16,TRUE,FALSE),,IF(INDEX(Команды!$A$2:$AN$7500,MATCH(AT$3,Команды!$A$2:$A$7500,0),$E122+2)=Команды!$AJ$17,TRUE,FALSE),,IF(INDEX(Команды!$A$2:$AN$7500,MATCH(AT$3,Команды!$A$2:$A$7500,0),$E122+2)=Команды!$AJ$18,TRUE,FALSE),,IF(INDEX(Команды!$A$2:$AN$7500,MATCH(AT$3,Команды!$A$2:$A$7500,0),$E122+2)=Команды!$AJ$19,TRUE,FALSE)),INDEX(Команды!$AJ$2:$AK$19,MATCH(INDEX(Команды!$A$2:$AN$7500,MATCH(AT$3,Команды!$A$2:$A$7500,0),$E122+2),Команды!$AJ$2:$AJ$19,0),2),0)</f>
        <v>0</v>
      </c>
      <c r="AU122" s="175">
        <f>IF(OR(IF(INDEX(Команды!$A$2:$AN$7500,MATCH(AT$3,Команды!$A$2:$A$7500,0),$E122+2)=Команды!$AJ$2,TRUE,FALSE),IF(INDEX(Команды!$A$2:$AN$7500,MATCH(AT$3,Команды!$A$2:$A$7500,0),$E122+2)=Команды!$AJ$3,TRUE,FALSE),IF(INDEX(Команды!$A$2:$AN$7500,MATCH(AT$3,Команды!$A$2:$A$7500,0),$E122+2)=Команды!$AJ$4,TRUE,FALSE),IF(INDEX(Команды!$A$2:$AN$7500,MATCH(AT$3,Команды!$A$2:$A$7500,0),$E122+2)=Команды!$AJ$5,TRUE,FALSE),IF(INDEX(Команды!$A$2:$AN$7500,MATCH(AT$3,Команды!$A$2:$A$7500,0),$E122+2)=Команды!$AJ$6,TRUE,FALSE),IF(INDEX(Команды!$A$2:$AN$7500,MATCH(AT$3,Команды!$A$2:$A$7500,0),$E122+2)=Команды!$AJ$7,TRUE,FALSE),IF(INDEX(Команды!$A$2:$AN$7500,MATCH(AT$3,Команды!$A$2:$A$7500,0),$E122+2)=Команды!$AJ$8,TRUE,FALSE),IF(INDEX(Команды!$A$2:$AN$7500,MATCH(AT$3,Команды!$A$2:$A$7500,0),$E122+2)=Команды!$AJ$9,TRUE,FALSE),IF(INDEX(Команды!$A$2:$AN$7500,MATCH(AT$3,Команды!$A$2:$A$7500,0),$E122+2)=Команды!$AJ$10,TRUE,FALSE),IF(INDEX(Команды!$A$2:$AN$7500,MATCH(AT$3,Команды!$A$2:$A$7500,0),$E122+2)=Команды!$AJ$11,TRUE,FALSE),IF(INDEX(Команды!$A$2:$AN$7500,MATCH(AT$3,Команды!$A$2:$A$7500,0),$E122+2)=Команды!$AJ$12,TRUE,FALSE),IF(INDEX(Команды!$A$2:$AN$7500,MATCH(AT$3,Команды!$A$2:$A$7500,0),$E122+2)=Команды!$AJ$13,TRUE,FALSE),IF(INDEX(Команды!$A$2:$AN$7500,MATCH(AT$3,Команды!$A$2:$A$7500,0),$E122+2)=Команды!$AJ$14,TRUE,FALSE),IF(INDEX(Команды!$A$2:$AN$7500,MATCH(AT$3,Команды!$A$2:$A$7500,0),$E122+2)=Команды!$AJ$15,TRUE,FALSE),IF(INDEX(Команды!$A$2:$AN$7500,MATCH(AT$3,Команды!$A$2:$A$7500,0),$E122+2)=Команды!$AJ$16,TRUE,FALSE),IF(INDEX(Команды!$A$2:$AN$7500,MATCH(AT$3,Команды!$A$2:$A$7500,0),$E122+2)=Команды!$AJ$17,TRUE,FALSE),IF(INDEX(Команды!$A$2:$AN$7500,MATCH(AT$3,Команды!$A$2:$A$7500,0),$E122+2)=Команды!$AJ$18,TRUE,FALSE),IF(INDEX(Команды!$A$2:$AN$7500,MATCH(AT$3,Команды!$A$2:$A$7500,0),$E122+2)=Команды!$AJ$19,TRUE,FALSE)),INDEX(Команды!$AJ$2:$AL$19,MATCH(INDEX(Команды!$A$2:$AN$7500,MATCH(AT$3,Команды!$A$2:$A$7500,0),$E122+2),Команды!$AJ$2:$AJ$19,0),3),0)</f>
        <v>0</v>
      </c>
      <c r="AV122" s="342"/>
      <c r="AW122" s="174">
        <f>IF(OR(IF(INDEX(Команды!$A$2:$AN$7500,MATCH(AW$3,Команды!$A$2:$A$7500,0),$E122+2)=Команды!$AJ$2,TRUE,FALSE),IF(INDEX(Команды!$A$2:$AN$7500,MATCH(AW$3,Команды!$A$2:$A$7500,0),$E122+2)=Команды!$AJ$3,TRUE,FALSE),IF(INDEX(Команды!$A$2:$AN$7500,MATCH(AW$3,Команды!$A$2:$A$7500,0),$E122+2)=Команды!$AJ$4,TRUE,FALSE),IF(INDEX(Команды!$A$2:$AN$7500,MATCH(AW$3,Команды!$A$2:$A$7500,0),$E122+2)=Команды!$AJ$5,TRUE,FALSE),IF(INDEX(Команды!$A$2:$AN$7500,MATCH(AW$3,Команды!$A$2:$A$7500,0),$E122+2)=Команды!$AJ$6,TRUE,FALSE),IF(INDEX(Команды!$A$2:$AN$7500,MATCH(AW$3,Команды!$A$2:$A$7500,0),$E122+2)=Команды!$AJ$7,TRUE,FALSE),IF(INDEX(Команды!$A$2:$AN$7500,MATCH(AW$3,Команды!$A$2:$A$7500,0),$E122+2)=Команды!$AJ$8,TRUE,FALSE),IF(INDEX(Команды!$A$2:$AN$7500,MATCH(AW$3,Команды!$A$2:$A$7500,0),$E122+2)=Команды!$AJ$9,TRUE,FALSE),IF(INDEX(Команды!$A$2:$AN$7500,MATCH(AW$3,Команды!$A$2:$A$7500,0),$E122+2)=Команды!$AJ$10,TRUE,FALSE),IF(INDEX(Команды!$A$2:$AN$7500,MATCH(AW$3,Команды!$A$2:$A$7500,0),$E122+2)=Команды!$AJ$11,TRUE,FALSE),IF(INDEX(Команды!$A$2:$AN$7500,MATCH(AW$3,Команды!$A$2:$A$7500,0),$E122+2)=Команды!$AJ$12,TRUE,FALSE),IF(INDEX(Команды!$A$2:$AN$7500,MATCH(AW$3,Команды!$A$2:$A$7500,0),$E122+2)=Команды!$AJ$13,TRUE,FALSE),IF(INDEX(Команды!$A$2:$AN$7500,MATCH(AW$3,Команды!$A$2:$A$7500,0),$E122+2)=Команды!$AJ$14,TRUE,FALSE),IF(INDEX(Команды!$A$2:$AN$7500,MATCH(AW$3,Команды!$A$2:$A$7500,0),$E122+2)=Команды!$AJ$15,TRUE,FALSE),IF(INDEX(Команды!$A$2:$AN$7500,MATCH(AW$3,Команды!$A$2:$A$7500,0),$E122+2)=Команды!$AJ$16,TRUE,FALSE),,IF(INDEX(Команды!$A$2:$AN$7500,MATCH(AW$3,Команды!$A$2:$A$7500,0),$E122+2)=Команды!$AJ$17,TRUE,FALSE),,IF(INDEX(Команды!$A$2:$AN$7500,MATCH(AW$3,Команды!$A$2:$A$7500,0),$E122+2)=Команды!$AJ$18,TRUE,FALSE),,IF(INDEX(Команды!$A$2:$AN$7500,MATCH(AW$3,Команды!$A$2:$A$7500,0),$E122+2)=Команды!$AJ$19,TRUE,FALSE)),INDEX(Команды!$AJ$2:$AK$19,MATCH(INDEX(Команды!$A$2:$AN$7500,MATCH(AW$3,Команды!$A$2:$A$7500,0),$E122+2),Команды!$AJ$2:$AJ$19,0),2),0)</f>
        <v>0</v>
      </c>
      <c r="AX122" s="175">
        <f>IF(OR(IF(INDEX(Команды!$A$2:$AN$7500,MATCH(AW$3,Команды!$A$2:$A$7500,0),$E122+2)=Команды!$AJ$2,TRUE,FALSE),IF(INDEX(Команды!$A$2:$AN$7500,MATCH(AW$3,Команды!$A$2:$A$7500,0),$E122+2)=Команды!$AJ$3,TRUE,FALSE),IF(INDEX(Команды!$A$2:$AN$7500,MATCH(AW$3,Команды!$A$2:$A$7500,0),$E122+2)=Команды!$AJ$4,TRUE,FALSE),IF(INDEX(Команды!$A$2:$AN$7500,MATCH(AW$3,Команды!$A$2:$A$7500,0),$E122+2)=Команды!$AJ$5,TRUE,FALSE),IF(INDEX(Команды!$A$2:$AN$7500,MATCH(AW$3,Команды!$A$2:$A$7500,0),$E122+2)=Команды!$AJ$6,TRUE,FALSE),IF(INDEX(Команды!$A$2:$AN$7500,MATCH(AW$3,Команды!$A$2:$A$7500,0),$E122+2)=Команды!$AJ$7,TRUE,FALSE),IF(INDEX(Команды!$A$2:$AN$7500,MATCH(AW$3,Команды!$A$2:$A$7500,0),$E122+2)=Команды!$AJ$8,TRUE,FALSE),IF(INDEX(Команды!$A$2:$AN$7500,MATCH(AW$3,Команды!$A$2:$A$7500,0),$E122+2)=Команды!$AJ$9,TRUE,FALSE),IF(INDEX(Команды!$A$2:$AN$7500,MATCH(AW$3,Команды!$A$2:$A$7500,0),$E122+2)=Команды!$AJ$10,TRUE,FALSE),IF(INDEX(Команды!$A$2:$AN$7500,MATCH(AW$3,Команды!$A$2:$A$7500,0),$E122+2)=Команды!$AJ$11,TRUE,FALSE),IF(INDEX(Команды!$A$2:$AN$7500,MATCH(AW$3,Команды!$A$2:$A$7500,0),$E122+2)=Команды!$AJ$12,TRUE,FALSE),IF(INDEX(Команды!$A$2:$AN$7500,MATCH(AW$3,Команды!$A$2:$A$7500,0),$E122+2)=Команды!$AJ$13,TRUE,FALSE),IF(INDEX(Команды!$A$2:$AN$7500,MATCH(AW$3,Команды!$A$2:$A$7500,0),$E122+2)=Команды!$AJ$14,TRUE,FALSE),IF(INDEX(Команды!$A$2:$AN$7500,MATCH(AW$3,Команды!$A$2:$A$7500,0),$E122+2)=Команды!$AJ$15,TRUE,FALSE),IF(INDEX(Команды!$A$2:$AN$7500,MATCH(AW$3,Команды!$A$2:$A$7500,0),$E122+2)=Команды!$AJ$16,TRUE,FALSE),IF(INDEX(Команды!$A$2:$AN$7500,MATCH(AW$3,Команды!$A$2:$A$7500,0),$E122+2)=Команды!$AJ$17,TRUE,FALSE),IF(INDEX(Команды!$A$2:$AN$7500,MATCH(AW$3,Команды!$A$2:$A$7500,0),$E122+2)=Команды!$AJ$18,TRUE,FALSE),IF(INDEX(Команды!$A$2:$AN$7500,MATCH(AW$3,Команды!$A$2:$A$7500,0),$E122+2)=Команды!$AJ$19,TRUE,FALSE)),INDEX(Команды!$AJ$2:$AL$19,MATCH(INDEX(Команды!$A$2:$AN$7500,MATCH(AW$3,Команды!$A$2:$A$7500,0),$E122+2),Команды!$AJ$2:$AJ$19,0),3),0)</f>
        <v>0</v>
      </c>
      <c r="AY122" s="342"/>
      <c r="AZ122" s="174">
        <f>IF(OR(IF(INDEX(Команды!$A$2:$AN$7500,MATCH(AZ$3,Команды!$A$2:$A$7500,0),$E122+2)=Команды!$AJ$2,TRUE,FALSE),IF(INDEX(Команды!$A$2:$AN$7500,MATCH(AZ$3,Команды!$A$2:$A$7500,0),$E122+2)=Команды!$AJ$3,TRUE,FALSE),IF(INDEX(Команды!$A$2:$AN$7500,MATCH(AZ$3,Команды!$A$2:$A$7500,0),$E122+2)=Команды!$AJ$4,TRUE,FALSE),IF(INDEX(Команды!$A$2:$AN$7500,MATCH(AZ$3,Команды!$A$2:$A$7500,0),$E122+2)=Команды!$AJ$5,TRUE,FALSE),IF(INDEX(Команды!$A$2:$AN$7500,MATCH(AZ$3,Команды!$A$2:$A$7500,0),$E122+2)=Команды!$AJ$6,TRUE,FALSE),IF(INDEX(Команды!$A$2:$AN$7500,MATCH(AZ$3,Команды!$A$2:$A$7500,0),$E122+2)=Команды!$AJ$7,TRUE,FALSE),IF(INDEX(Команды!$A$2:$AN$7500,MATCH(AZ$3,Команды!$A$2:$A$7500,0),$E122+2)=Команды!$AJ$8,TRUE,FALSE),IF(INDEX(Команды!$A$2:$AN$7500,MATCH(AZ$3,Команды!$A$2:$A$7500,0),$E122+2)=Команды!$AJ$9,TRUE,FALSE),IF(INDEX(Команды!$A$2:$AN$7500,MATCH(AZ$3,Команды!$A$2:$A$7500,0),$E122+2)=Команды!$AJ$10,TRUE,FALSE),IF(INDEX(Команды!$A$2:$AN$7500,MATCH(AZ$3,Команды!$A$2:$A$7500,0),$E122+2)=Команды!$AJ$11,TRUE,FALSE),IF(INDEX(Команды!$A$2:$AN$7500,MATCH(AZ$3,Команды!$A$2:$A$7500,0),$E122+2)=Команды!$AJ$12,TRUE,FALSE),IF(INDEX(Команды!$A$2:$AN$7500,MATCH(AZ$3,Команды!$A$2:$A$7500,0),$E122+2)=Команды!$AJ$13,TRUE,FALSE),IF(INDEX(Команды!$A$2:$AN$7500,MATCH(AZ$3,Команды!$A$2:$A$7500,0),$E122+2)=Команды!$AJ$14,TRUE,FALSE),IF(INDEX(Команды!$A$2:$AN$7500,MATCH(AZ$3,Команды!$A$2:$A$7500,0),$E122+2)=Команды!$AJ$15,TRUE,FALSE),IF(INDEX(Команды!$A$2:$AN$7500,MATCH(AZ$3,Команды!$A$2:$A$7500,0),$E122+2)=Команды!$AJ$16,TRUE,FALSE),,IF(INDEX(Команды!$A$2:$AN$7500,MATCH(AZ$3,Команды!$A$2:$A$7500,0),$E122+2)=Команды!$AJ$17,TRUE,FALSE),,IF(INDEX(Команды!$A$2:$AN$7500,MATCH(AZ$3,Команды!$A$2:$A$7500,0),$E122+2)=Команды!$AJ$18,TRUE,FALSE),,IF(INDEX(Команды!$A$2:$AN$7500,MATCH(AZ$3,Команды!$A$2:$A$7500,0),$E122+2)=Команды!$AJ$19,TRUE,FALSE)),INDEX(Команды!$AJ$2:$AK$19,MATCH(INDEX(Команды!$A$2:$AN$7500,MATCH(AZ$3,Команды!$A$2:$A$7500,0),$E122+2),Команды!$AJ$2:$AJ$19,0),2),0)</f>
        <v>0</v>
      </c>
      <c r="BA122" s="175">
        <f>IF(OR(IF(INDEX(Команды!$A$2:$AN$7500,MATCH(AZ$3,Команды!$A$2:$A$7500,0),$E122+2)=Команды!$AJ$2,TRUE,FALSE),IF(INDEX(Команды!$A$2:$AN$7500,MATCH(AZ$3,Команды!$A$2:$A$7500,0),$E122+2)=Команды!$AJ$3,TRUE,FALSE),IF(INDEX(Команды!$A$2:$AN$7500,MATCH(AZ$3,Команды!$A$2:$A$7500,0),$E122+2)=Команды!$AJ$4,TRUE,FALSE),IF(INDEX(Команды!$A$2:$AN$7500,MATCH(AZ$3,Команды!$A$2:$A$7500,0),$E122+2)=Команды!$AJ$5,TRUE,FALSE),IF(INDEX(Команды!$A$2:$AN$7500,MATCH(AZ$3,Команды!$A$2:$A$7500,0),$E122+2)=Команды!$AJ$6,TRUE,FALSE),IF(INDEX(Команды!$A$2:$AN$7500,MATCH(AZ$3,Команды!$A$2:$A$7500,0),$E122+2)=Команды!$AJ$7,TRUE,FALSE),IF(INDEX(Команды!$A$2:$AN$7500,MATCH(AZ$3,Команды!$A$2:$A$7500,0),$E122+2)=Команды!$AJ$8,TRUE,FALSE),IF(INDEX(Команды!$A$2:$AN$7500,MATCH(AZ$3,Команды!$A$2:$A$7500,0),$E122+2)=Команды!$AJ$9,TRUE,FALSE),IF(INDEX(Команды!$A$2:$AN$7500,MATCH(AZ$3,Команды!$A$2:$A$7500,0),$E122+2)=Команды!$AJ$10,TRUE,FALSE),IF(INDEX(Команды!$A$2:$AN$7500,MATCH(AZ$3,Команды!$A$2:$A$7500,0),$E122+2)=Команды!$AJ$11,TRUE,FALSE),IF(INDEX(Команды!$A$2:$AN$7500,MATCH(AZ$3,Команды!$A$2:$A$7500,0),$E122+2)=Команды!$AJ$12,TRUE,FALSE),IF(INDEX(Команды!$A$2:$AN$7500,MATCH(AZ$3,Команды!$A$2:$A$7500,0),$E122+2)=Команды!$AJ$13,TRUE,FALSE),IF(INDEX(Команды!$A$2:$AN$7500,MATCH(AZ$3,Команды!$A$2:$A$7500,0),$E122+2)=Команды!$AJ$14,TRUE,FALSE),IF(INDEX(Команды!$A$2:$AN$7500,MATCH(AZ$3,Команды!$A$2:$A$7500,0),$E122+2)=Команды!$AJ$15,TRUE,FALSE),IF(INDEX(Команды!$A$2:$AN$7500,MATCH(AZ$3,Команды!$A$2:$A$7500,0),$E122+2)=Команды!$AJ$16,TRUE,FALSE),IF(INDEX(Команды!$A$2:$AN$7500,MATCH(AZ$3,Команды!$A$2:$A$7500,0),$E122+2)=Команды!$AJ$17,TRUE,FALSE),IF(INDEX(Команды!$A$2:$AN$7500,MATCH(AZ$3,Команды!$A$2:$A$7500,0),$E122+2)=Команды!$AJ$18,TRUE,FALSE),IF(INDEX(Команды!$A$2:$AN$7500,MATCH(AZ$3,Команды!$A$2:$A$7500,0),$E122+2)=Команды!$AJ$19,TRUE,FALSE)),INDEX(Команды!$AJ$2:$AL$19,MATCH(INDEX(Команды!$A$2:$AN$7500,MATCH(AZ$3,Команды!$A$2:$A$7500,0),$E122+2),Команды!$AJ$2:$AJ$19,0),3),0)</f>
        <v>0</v>
      </c>
      <c r="BB122" s="342"/>
      <c r="BC122" s="174">
        <f>IF(OR(IF(INDEX(Команды!$A$2:$AN$7500,MATCH(BC$3,Команды!$A$2:$A$7500,0),$E122+2)=Команды!$AJ$2,TRUE,FALSE),IF(INDEX(Команды!$A$2:$AN$7500,MATCH(BC$3,Команды!$A$2:$A$7500,0),$E122+2)=Команды!$AJ$3,TRUE,FALSE),IF(INDEX(Команды!$A$2:$AN$7500,MATCH(BC$3,Команды!$A$2:$A$7500,0),$E122+2)=Команды!$AJ$4,TRUE,FALSE),IF(INDEX(Команды!$A$2:$AN$7500,MATCH(BC$3,Команды!$A$2:$A$7500,0),$E122+2)=Команды!$AJ$5,TRUE,FALSE),IF(INDEX(Команды!$A$2:$AN$7500,MATCH(BC$3,Команды!$A$2:$A$7500,0),$E122+2)=Команды!$AJ$6,TRUE,FALSE),IF(INDEX(Команды!$A$2:$AN$7500,MATCH(BC$3,Команды!$A$2:$A$7500,0),$E122+2)=Команды!$AJ$7,TRUE,FALSE),IF(INDEX(Команды!$A$2:$AN$7500,MATCH(BC$3,Команды!$A$2:$A$7500,0),$E122+2)=Команды!$AJ$8,TRUE,FALSE),IF(INDEX(Команды!$A$2:$AN$7500,MATCH(BC$3,Команды!$A$2:$A$7500,0),$E122+2)=Команды!$AJ$9,TRUE,FALSE),IF(INDEX(Команды!$A$2:$AN$7500,MATCH(BC$3,Команды!$A$2:$A$7500,0),$E122+2)=Команды!$AJ$10,TRUE,FALSE),IF(INDEX(Команды!$A$2:$AN$7500,MATCH(BC$3,Команды!$A$2:$A$7500,0),$E122+2)=Команды!$AJ$11,TRUE,FALSE),IF(INDEX(Команды!$A$2:$AN$7500,MATCH(BC$3,Команды!$A$2:$A$7500,0),$E122+2)=Команды!$AJ$12,TRUE,FALSE),IF(INDEX(Команды!$A$2:$AN$7500,MATCH(BC$3,Команды!$A$2:$A$7500,0),$E122+2)=Команды!$AJ$13,TRUE,FALSE),IF(INDEX(Команды!$A$2:$AN$7500,MATCH(BC$3,Команды!$A$2:$A$7500,0),$E122+2)=Команды!$AJ$14,TRUE,FALSE),IF(INDEX(Команды!$A$2:$AN$7500,MATCH(BC$3,Команды!$A$2:$A$7500,0),$E122+2)=Команды!$AJ$15,TRUE,FALSE),IF(INDEX(Команды!$A$2:$AN$7500,MATCH(BC$3,Команды!$A$2:$A$7500,0),$E122+2)=Команды!$AJ$16,TRUE,FALSE),,IF(INDEX(Команды!$A$2:$AN$7500,MATCH(BC$3,Команды!$A$2:$A$7500,0),$E122+2)=Команды!$AJ$17,TRUE,FALSE),,IF(INDEX(Команды!$A$2:$AN$7500,MATCH(BC$3,Команды!$A$2:$A$7500,0),$E122+2)=Команды!$AJ$18,TRUE,FALSE),,IF(INDEX(Команды!$A$2:$AN$7500,MATCH(BC$3,Команды!$A$2:$A$7500,0),$E122+2)=Команды!$AJ$19,TRUE,FALSE)),INDEX(Команды!$AJ$2:$AK$19,MATCH(INDEX(Команды!$A$2:$AN$7500,MATCH(BC$3,Команды!$A$2:$A$7500,0),$E122+2),Команды!$AJ$2:$AJ$19,0),2),0)</f>
        <v>0</v>
      </c>
      <c r="BD122" s="175">
        <f>IF(OR(IF(INDEX(Команды!$A$2:$AN$7500,MATCH(BC$3,Команды!$A$2:$A$7500,0),$E122+2)=Команды!$AJ$2,TRUE,FALSE),IF(INDEX(Команды!$A$2:$AN$7500,MATCH(BC$3,Команды!$A$2:$A$7500,0),$E122+2)=Команды!$AJ$3,TRUE,FALSE),IF(INDEX(Команды!$A$2:$AN$7500,MATCH(BC$3,Команды!$A$2:$A$7500,0),$E122+2)=Команды!$AJ$4,TRUE,FALSE),IF(INDEX(Команды!$A$2:$AN$7500,MATCH(BC$3,Команды!$A$2:$A$7500,0),$E122+2)=Команды!$AJ$5,TRUE,FALSE),IF(INDEX(Команды!$A$2:$AN$7500,MATCH(BC$3,Команды!$A$2:$A$7500,0),$E122+2)=Команды!$AJ$6,TRUE,FALSE),IF(INDEX(Команды!$A$2:$AN$7500,MATCH(BC$3,Команды!$A$2:$A$7500,0),$E122+2)=Команды!$AJ$7,TRUE,FALSE),IF(INDEX(Команды!$A$2:$AN$7500,MATCH(BC$3,Команды!$A$2:$A$7500,0),$E122+2)=Команды!$AJ$8,TRUE,FALSE),IF(INDEX(Команды!$A$2:$AN$7500,MATCH(BC$3,Команды!$A$2:$A$7500,0),$E122+2)=Команды!$AJ$9,TRUE,FALSE),IF(INDEX(Команды!$A$2:$AN$7500,MATCH(BC$3,Команды!$A$2:$A$7500,0),$E122+2)=Команды!$AJ$10,TRUE,FALSE),IF(INDEX(Команды!$A$2:$AN$7500,MATCH(BC$3,Команды!$A$2:$A$7500,0),$E122+2)=Команды!$AJ$11,TRUE,FALSE),IF(INDEX(Команды!$A$2:$AN$7500,MATCH(BC$3,Команды!$A$2:$A$7500,0),$E122+2)=Команды!$AJ$12,TRUE,FALSE),IF(INDEX(Команды!$A$2:$AN$7500,MATCH(BC$3,Команды!$A$2:$A$7500,0),$E122+2)=Команды!$AJ$13,TRUE,FALSE),IF(INDEX(Команды!$A$2:$AN$7500,MATCH(BC$3,Команды!$A$2:$A$7500,0),$E122+2)=Команды!$AJ$14,TRUE,FALSE),IF(INDEX(Команды!$A$2:$AN$7500,MATCH(BC$3,Команды!$A$2:$A$7500,0),$E122+2)=Команды!$AJ$15,TRUE,FALSE),IF(INDEX(Команды!$A$2:$AN$7500,MATCH(BC$3,Команды!$A$2:$A$7500,0),$E122+2)=Команды!$AJ$16,TRUE,FALSE),IF(INDEX(Команды!$A$2:$AN$7500,MATCH(BC$3,Команды!$A$2:$A$7500,0),$E122+2)=Команды!$AJ$17,TRUE,FALSE),IF(INDEX(Команды!$A$2:$AN$7500,MATCH(BC$3,Команды!$A$2:$A$7500,0),$E122+2)=Команды!$AJ$18,TRUE,FALSE),IF(INDEX(Команды!$A$2:$AN$7500,MATCH(BC$3,Команды!$A$2:$A$7500,0),$E122+2)=Команды!$AJ$19,TRUE,FALSE)),INDEX(Команды!$AJ$2:$AL$19,MATCH(INDEX(Команды!$A$2:$AN$7500,MATCH(BC$3,Команды!$A$2:$A$7500,0),$E122+2),Команды!$AJ$2:$AJ$19,0),3),0)</f>
        <v>0</v>
      </c>
      <c r="BE122" s="342"/>
      <c r="BF122" s="174">
        <f>IF(OR(IF(INDEX(Команды!$A$2:$AN$7500,MATCH(BF$3,Команды!$A$2:$A$7500,0),$E122+2)=Команды!$AJ$2,TRUE,FALSE),IF(INDEX(Команды!$A$2:$AN$7500,MATCH(BF$3,Команды!$A$2:$A$7500,0),$E122+2)=Команды!$AJ$3,TRUE,FALSE),IF(INDEX(Команды!$A$2:$AN$7500,MATCH(BF$3,Команды!$A$2:$A$7500,0),$E122+2)=Команды!$AJ$4,TRUE,FALSE),IF(INDEX(Команды!$A$2:$AN$7500,MATCH(BF$3,Команды!$A$2:$A$7500,0),$E122+2)=Команды!$AJ$5,TRUE,FALSE),IF(INDEX(Команды!$A$2:$AN$7500,MATCH(BF$3,Команды!$A$2:$A$7500,0),$E122+2)=Команды!$AJ$6,TRUE,FALSE),IF(INDEX(Команды!$A$2:$AN$7500,MATCH(BF$3,Команды!$A$2:$A$7500,0),$E122+2)=Команды!$AJ$7,TRUE,FALSE),IF(INDEX(Команды!$A$2:$AN$7500,MATCH(BF$3,Команды!$A$2:$A$7500,0),$E122+2)=Команды!$AJ$8,TRUE,FALSE),IF(INDEX(Команды!$A$2:$AN$7500,MATCH(BF$3,Команды!$A$2:$A$7500,0),$E122+2)=Команды!$AJ$9,TRUE,FALSE),IF(INDEX(Команды!$A$2:$AN$7500,MATCH(BF$3,Команды!$A$2:$A$7500,0),$E122+2)=Команды!$AJ$10,TRUE,FALSE),IF(INDEX(Команды!$A$2:$AN$7500,MATCH(BF$3,Команды!$A$2:$A$7500,0),$E122+2)=Команды!$AJ$11,TRUE,FALSE),IF(INDEX(Команды!$A$2:$AN$7500,MATCH(BF$3,Команды!$A$2:$A$7500,0),$E122+2)=Команды!$AJ$12,TRUE,FALSE),IF(INDEX(Команды!$A$2:$AN$7500,MATCH(BF$3,Команды!$A$2:$A$7500,0),$E122+2)=Команды!$AJ$13,TRUE,FALSE),IF(INDEX(Команды!$A$2:$AN$7500,MATCH(BF$3,Команды!$A$2:$A$7500,0),$E122+2)=Команды!$AJ$14,TRUE,FALSE),IF(INDEX(Команды!$A$2:$AN$7500,MATCH(BF$3,Команды!$A$2:$A$7500,0),$E122+2)=Команды!$AJ$15,TRUE,FALSE),IF(INDEX(Команды!$A$2:$AN$7500,MATCH(BF$3,Команды!$A$2:$A$7500,0),$E122+2)=Команды!$AJ$16,TRUE,FALSE),,IF(INDEX(Команды!$A$2:$AN$7500,MATCH(BF$3,Команды!$A$2:$A$7500,0),$E122+2)=Команды!$AJ$17,TRUE,FALSE),,IF(INDEX(Команды!$A$2:$AN$7500,MATCH(BF$3,Команды!$A$2:$A$7500,0),$E122+2)=Команды!$AJ$18,TRUE,FALSE),,IF(INDEX(Команды!$A$2:$AN$7500,MATCH(BF$3,Команды!$A$2:$A$7500,0),$E122+2)=Команды!$AJ$19,TRUE,FALSE)),INDEX(Команды!$AJ$2:$AK$19,MATCH(INDEX(Команды!$A$2:$AN$7500,MATCH(BF$3,Команды!$A$2:$A$7500,0),$E122+2),Команды!$AJ$2:$AJ$19,0),2),0)</f>
        <v>0</v>
      </c>
      <c r="BG122" s="175">
        <f>IF(OR(IF(INDEX(Команды!$A$2:$AN$7500,MATCH(BF$3,Команды!$A$2:$A$7500,0),$E122+2)=Команды!$AJ$2,TRUE,FALSE),IF(INDEX(Команды!$A$2:$AN$7500,MATCH(BF$3,Команды!$A$2:$A$7500,0),$E122+2)=Команды!$AJ$3,TRUE,FALSE),IF(INDEX(Команды!$A$2:$AN$7500,MATCH(BF$3,Команды!$A$2:$A$7500,0),$E122+2)=Команды!$AJ$4,TRUE,FALSE),IF(INDEX(Команды!$A$2:$AN$7500,MATCH(BF$3,Команды!$A$2:$A$7500,0),$E122+2)=Команды!$AJ$5,TRUE,FALSE),IF(INDEX(Команды!$A$2:$AN$7500,MATCH(BF$3,Команды!$A$2:$A$7500,0),$E122+2)=Команды!$AJ$6,TRUE,FALSE),IF(INDEX(Команды!$A$2:$AN$7500,MATCH(BF$3,Команды!$A$2:$A$7500,0),$E122+2)=Команды!$AJ$7,TRUE,FALSE),IF(INDEX(Команды!$A$2:$AN$7500,MATCH(BF$3,Команды!$A$2:$A$7500,0),$E122+2)=Команды!$AJ$8,TRUE,FALSE),IF(INDEX(Команды!$A$2:$AN$7500,MATCH(BF$3,Команды!$A$2:$A$7500,0),$E122+2)=Команды!$AJ$9,TRUE,FALSE),IF(INDEX(Команды!$A$2:$AN$7500,MATCH(BF$3,Команды!$A$2:$A$7500,0),$E122+2)=Команды!$AJ$10,TRUE,FALSE),IF(INDEX(Команды!$A$2:$AN$7500,MATCH(BF$3,Команды!$A$2:$A$7500,0),$E122+2)=Команды!$AJ$11,TRUE,FALSE),IF(INDEX(Команды!$A$2:$AN$7500,MATCH(BF$3,Команды!$A$2:$A$7500,0),$E122+2)=Команды!$AJ$12,TRUE,FALSE),IF(INDEX(Команды!$A$2:$AN$7500,MATCH(BF$3,Команды!$A$2:$A$7500,0),$E122+2)=Команды!$AJ$13,TRUE,FALSE),IF(INDEX(Команды!$A$2:$AN$7500,MATCH(BF$3,Команды!$A$2:$A$7500,0),$E122+2)=Команды!$AJ$14,TRUE,FALSE),IF(INDEX(Команды!$A$2:$AN$7500,MATCH(BF$3,Команды!$A$2:$A$7500,0),$E122+2)=Команды!$AJ$15,TRUE,FALSE),IF(INDEX(Команды!$A$2:$AN$7500,MATCH(BF$3,Команды!$A$2:$A$7500,0),$E122+2)=Команды!$AJ$16,TRUE,FALSE),IF(INDEX(Команды!$A$2:$AN$7500,MATCH(BF$3,Команды!$A$2:$A$7500,0),$E122+2)=Команды!$AJ$17,TRUE,FALSE),IF(INDEX(Команды!$A$2:$AN$7500,MATCH(BF$3,Команды!$A$2:$A$7500,0),$E122+2)=Команды!$AJ$18,TRUE,FALSE),IF(INDEX(Команды!$A$2:$AN$7500,MATCH(BF$3,Команды!$A$2:$A$7500,0),$E122+2)=Команды!$AJ$19,TRUE,FALSE)),INDEX(Команды!$AJ$2:$AL$19,MATCH(INDEX(Команды!$A$2:$AN$7500,MATCH(BF$3,Команды!$A$2:$A$7500,0),$E122+2),Команды!$AJ$2:$AJ$19,0),3),0)</f>
        <v>0</v>
      </c>
      <c r="BH122" s="342"/>
      <c r="BI122" s="174">
        <f>IF(OR(IF(INDEX(Команды!$A$2:$AN$7500,MATCH(BI$3,Команды!$A$2:$A$7500,0),$E122+2)=Команды!$AJ$2,TRUE,FALSE),IF(INDEX(Команды!$A$2:$AN$7500,MATCH(BI$3,Команды!$A$2:$A$7500,0),$E122+2)=Команды!$AJ$3,TRUE,FALSE),IF(INDEX(Команды!$A$2:$AN$7500,MATCH(BI$3,Команды!$A$2:$A$7500,0),$E122+2)=Команды!$AJ$4,TRUE,FALSE),IF(INDEX(Команды!$A$2:$AN$7500,MATCH(BI$3,Команды!$A$2:$A$7500,0),$E122+2)=Команды!$AJ$5,TRUE,FALSE),IF(INDEX(Команды!$A$2:$AN$7500,MATCH(BI$3,Команды!$A$2:$A$7500,0),$E122+2)=Команды!$AJ$6,TRUE,FALSE),IF(INDEX(Команды!$A$2:$AN$7500,MATCH(BI$3,Команды!$A$2:$A$7500,0),$E122+2)=Команды!$AJ$7,TRUE,FALSE),IF(INDEX(Команды!$A$2:$AN$7500,MATCH(BI$3,Команды!$A$2:$A$7500,0),$E122+2)=Команды!$AJ$8,TRUE,FALSE),IF(INDEX(Команды!$A$2:$AN$7500,MATCH(BI$3,Команды!$A$2:$A$7500,0),$E122+2)=Команды!$AJ$9,TRUE,FALSE),IF(INDEX(Команды!$A$2:$AN$7500,MATCH(BI$3,Команды!$A$2:$A$7500,0),$E122+2)=Команды!$AJ$10,TRUE,FALSE),IF(INDEX(Команды!$A$2:$AN$7500,MATCH(BI$3,Команды!$A$2:$A$7500,0),$E122+2)=Команды!$AJ$11,TRUE,FALSE),IF(INDEX(Команды!$A$2:$AN$7500,MATCH(BI$3,Команды!$A$2:$A$7500,0),$E122+2)=Команды!$AJ$12,TRUE,FALSE),IF(INDEX(Команды!$A$2:$AN$7500,MATCH(BI$3,Команды!$A$2:$A$7500,0),$E122+2)=Команды!$AJ$13,TRUE,FALSE),IF(INDEX(Команды!$A$2:$AN$7500,MATCH(BI$3,Команды!$A$2:$A$7500,0),$E122+2)=Команды!$AJ$14,TRUE,FALSE),IF(INDEX(Команды!$A$2:$AN$7500,MATCH(BI$3,Команды!$A$2:$A$7500,0),$E122+2)=Команды!$AJ$15,TRUE,FALSE),IF(INDEX(Команды!$A$2:$AN$7500,MATCH(BI$3,Команды!$A$2:$A$7500,0),$E122+2)=Команды!$AJ$16,TRUE,FALSE),,IF(INDEX(Команды!$A$2:$AN$7500,MATCH(BI$3,Команды!$A$2:$A$7500,0),$E122+2)=Команды!$AJ$17,TRUE,FALSE),,IF(INDEX(Команды!$A$2:$AN$7500,MATCH(BI$3,Команды!$A$2:$A$7500,0),$E122+2)=Команды!$AJ$18,TRUE,FALSE),,IF(INDEX(Команды!$A$2:$AN$7500,MATCH(BI$3,Команды!$A$2:$A$7500,0),$E122+2)=Команды!$AJ$19,TRUE,FALSE)),INDEX(Команды!$AJ$2:$AK$19,MATCH(INDEX(Команды!$A$2:$AN$7500,MATCH(BI$3,Команды!$A$2:$A$7500,0),$E122+2),Команды!$AJ$2:$AJ$19,0),2),0)</f>
        <v>0</v>
      </c>
      <c r="BJ122" s="175">
        <f>IF(OR(IF(INDEX(Команды!$A$2:$AN$7500,MATCH(BI$3,Команды!$A$2:$A$7500,0),$E122+2)=Команды!$AJ$2,TRUE,FALSE),IF(INDEX(Команды!$A$2:$AN$7500,MATCH(BI$3,Команды!$A$2:$A$7500,0),$E122+2)=Команды!$AJ$3,TRUE,FALSE),IF(INDEX(Команды!$A$2:$AN$7500,MATCH(BI$3,Команды!$A$2:$A$7500,0),$E122+2)=Команды!$AJ$4,TRUE,FALSE),IF(INDEX(Команды!$A$2:$AN$7500,MATCH(BI$3,Команды!$A$2:$A$7500,0),$E122+2)=Команды!$AJ$5,TRUE,FALSE),IF(INDEX(Команды!$A$2:$AN$7500,MATCH(BI$3,Команды!$A$2:$A$7500,0),$E122+2)=Команды!$AJ$6,TRUE,FALSE),IF(INDEX(Команды!$A$2:$AN$7500,MATCH(BI$3,Команды!$A$2:$A$7500,0),$E122+2)=Команды!$AJ$7,TRUE,FALSE),IF(INDEX(Команды!$A$2:$AN$7500,MATCH(BI$3,Команды!$A$2:$A$7500,0),$E122+2)=Команды!$AJ$8,TRUE,FALSE),IF(INDEX(Команды!$A$2:$AN$7500,MATCH(BI$3,Команды!$A$2:$A$7500,0),$E122+2)=Команды!$AJ$9,TRUE,FALSE),IF(INDEX(Команды!$A$2:$AN$7500,MATCH(BI$3,Команды!$A$2:$A$7500,0),$E122+2)=Команды!$AJ$10,TRUE,FALSE),IF(INDEX(Команды!$A$2:$AN$7500,MATCH(BI$3,Команды!$A$2:$A$7500,0),$E122+2)=Команды!$AJ$11,TRUE,FALSE),IF(INDEX(Команды!$A$2:$AN$7500,MATCH(BI$3,Команды!$A$2:$A$7500,0),$E122+2)=Команды!$AJ$12,TRUE,FALSE),IF(INDEX(Команды!$A$2:$AN$7500,MATCH(BI$3,Команды!$A$2:$A$7500,0),$E122+2)=Команды!$AJ$13,TRUE,FALSE),IF(INDEX(Команды!$A$2:$AN$7500,MATCH(BI$3,Команды!$A$2:$A$7500,0),$E122+2)=Команды!$AJ$14,TRUE,FALSE),IF(INDEX(Команды!$A$2:$AN$7500,MATCH(BI$3,Команды!$A$2:$A$7500,0),$E122+2)=Команды!$AJ$15,TRUE,FALSE),IF(INDEX(Команды!$A$2:$AN$7500,MATCH(BI$3,Команды!$A$2:$A$7500,0),$E122+2)=Команды!$AJ$16,TRUE,FALSE),IF(INDEX(Команды!$A$2:$AN$7500,MATCH(BI$3,Команды!$A$2:$A$7500,0),$E122+2)=Команды!$AJ$17,TRUE,FALSE),IF(INDEX(Команды!$A$2:$AN$7500,MATCH(BI$3,Команды!$A$2:$A$7500,0),$E122+2)=Команды!$AJ$18,TRUE,FALSE),IF(INDEX(Команды!$A$2:$AN$7500,MATCH(BI$3,Команды!$A$2:$A$7500,0),$E122+2)=Команды!$AJ$19,TRUE,FALSE)),INDEX(Команды!$AJ$2:$AL$19,MATCH(INDEX(Команды!$A$2:$AN$7500,MATCH(BI$3,Команды!$A$2:$A$7500,0),$E122+2),Команды!$AJ$2:$AJ$19,0),3),0)</f>
        <v>0</v>
      </c>
      <c r="BK122" s="342"/>
      <c r="BL122" s="174">
        <f>IF(OR(IF(INDEX(Команды!$A$2:$AN$7500,MATCH(BL$3,Команды!$A$2:$A$7500,0),$E122+2)=Команды!$AJ$2,TRUE,FALSE),IF(INDEX(Команды!$A$2:$AN$7500,MATCH(BL$3,Команды!$A$2:$A$7500,0),$E122+2)=Команды!$AJ$3,TRUE,FALSE),IF(INDEX(Команды!$A$2:$AN$7500,MATCH(BL$3,Команды!$A$2:$A$7500,0),$E122+2)=Команды!$AJ$4,TRUE,FALSE),IF(INDEX(Команды!$A$2:$AN$7500,MATCH(BL$3,Команды!$A$2:$A$7500,0),$E122+2)=Команды!$AJ$5,TRUE,FALSE),IF(INDEX(Команды!$A$2:$AN$7500,MATCH(BL$3,Команды!$A$2:$A$7500,0),$E122+2)=Команды!$AJ$6,TRUE,FALSE),IF(INDEX(Команды!$A$2:$AN$7500,MATCH(BL$3,Команды!$A$2:$A$7500,0),$E122+2)=Команды!$AJ$7,TRUE,FALSE),IF(INDEX(Команды!$A$2:$AN$7500,MATCH(BL$3,Команды!$A$2:$A$7500,0),$E122+2)=Команды!$AJ$8,TRUE,FALSE),IF(INDEX(Команды!$A$2:$AN$7500,MATCH(BL$3,Команды!$A$2:$A$7500,0),$E122+2)=Команды!$AJ$9,TRUE,FALSE),IF(INDEX(Команды!$A$2:$AN$7500,MATCH(BL$3,Команды!$A$2:$A$7500,0),$E122+2)=Команды!$AJ$10,TRUE,FALSE),IF(INDEX(Команды!$A$2:$AN$7500,MATCH(BL$3,Команды!$A$2:$A$7500,0),$E122+2)=Команды!$AJ$11,TRUE,FALSE),IF(INDEX(Команды!$A$2:$AN$7500,MATCH(BL$3,Команды!$A$2:$A$7500,0),$E122+2)=Команды!$AJ$12,TRUE,FALSE),IF(INDEX(Команды!$A$2:$AN$7500,MATCH(BL$3,Команды!$A$2:$A$7500,0),$E122+2)=Команды!$AJ$13,TRUE,FALSE),IF(INDEX(Команды!$A$2:$AN$7500,MATCH(BL$3,Команды!$A$2:$A$7500,0),$E122+2)=Команды!$AJ$14,TRUE,FALSE),IF(INDEX(Команды!$A$2:$AN$7500,MATCH(BL$3,Команды!$A$2:$A$7500,0),$E122+2)=Команды!$AJ$15,TRUE,FALSE),IF(INDEX(Команды!$A$2:$AN$7500,MATCH(BL$3,Команды!$A$2:$A$7500,0),$E122+2)=Команды!$AJ$16,TRUE,FALSE),,IF(INDEX(Команды!$A$2:$AN$7500,MATCH(BL$3,Команды!$A$2:$A$7500,0),$E122+2)=Команды!$AJ$17,TRUE,FALSE),,IF(INDEX(Команды!$A$2:$AN$7500,MATCH(BL$3,Команды!$A$2:$A$7500,0),$E122+2)=Команды!$AJ$18,TRUE,FALSE),,IF(INDEX(Команды!$A$2:$AN$7500,MATCH(BL$3,Команды!$A$2:$A$7500,0),$E122+2)=Команды!$AJ$19,TRUE,FALSE)),INDEX(Команды!$AJ$2:$AK$19,MATCH(INDEX(Команды!$A$2:$AN$7500,MATCH(BL$3,Команды!$A$2:$A$7500,0),$E122+2),Команды!$AJ$2:$AJ$19,0),2),0)</f>
        <v>0</v>
      </c>
      <c r="BM122" s="175">
        <f>IF(OR(IF(INDEX(Команды!$A$2:$AN$7500,MATCH(BL$3,Команды!$A$2:$A$7500,0),$E122+2)=Команды!$AJ$2,TRUE,FALSE),IF(INDEX(Команды!$A$2:$AN$7500,MATCH(BL$3,Команды!$A$2:$A$7500,0),$E122+2)=Команды!$AJ$3,TRUE,FALSE),IF(INDEX(Команды!$A$2:$AN$7500,MATCH(BL$3,Команды!$A$2:$A$7500,0),$E122+2)=Команды!$AJ$4,TRUE,FALSE),IF(INDEX(Команды!$A$2:$AN$7500,MATCH(BL$3,Команды!$A$2:$A$7500,0),$E122+2)=Команды!$AJ$5,TRUE,FALSE),IF(INDEX(Команды!$A$2:$AN$7500,MATCH(BL$3,Команды!$A$2:$A$7500,0),$E122+2)=Команды!$AJ$6,TRUE,FALSE),IF(INDEX(Команды!$A$2:$AN$7500,MATCH(BL$3,Команды!$A$2:$A$7500,0),$E122+2)=Команды!$AJ$7,TRUE,FALSE),IF(INDEX(Команды!$A$2:$AN$7500,MATCH(BL$3,Команды!$A$2:$A$7500,0),$E122+2)=Команды!$AJ$8,TRUE,FALSE),IF(INDEX(Команды!$A$2:$AN$7500,MATCH(BL$3,Команды!$A$2:$A$7500,0),$E122+2)=Команды!$AJ$9,TRUE,FALSE),IF(INDEX(Команды!$A$2:$AN$7500,MATCH(BL$3,Команды!$A$2:$A$7500,0),$E122+2)=Команды!$AJ$10,TRUE,FALSE),IF(INDEX(Команды!$A$2:$AN$7500,MATCH(BL$3,Команды!$A$2:$A$7500,0),$E122+2)=Команды!$AJ$11,TRUE,FALSE),IF(INDEX(Команды!$A$2:$AN$7500,MATCH(BL$3,Команды!$A$2:$A$7500,0),$E122+2)=Команды!$AJ$12,TRUE,FALSE),IF(INDEX(Команды!$A$2:$AN$7500,MATCH(BL$3,Команды!$A$2:$A$7500,0),$E122+2)=Команды!$AJ$13,TRUE,FALSE),IF(INDEX(Команды!$A$2:$AN$7500,MATCH(BL$3,Команды!$A$2:$A$7500,0),$E122+2)=Команды!$AJ$14,TRUE,FALSE),IF(INDEX(Команды!$A$2:$AN$7500,MATCH(BL$3,Команды!$A$2:$A$7500,0),$E122+2)=Команды!$AJ$15,TRUE,FALSE),IF(INDEX(Команды!$A$2:$AN$7500,MATCH(BL$3,Команды!$A$2:$A$7500,0),$E122+2)=Команды!$AJ$16,TRUE,FALSE),IF(INDEX(Команды!$A$2:$AN$7500,MATCH(BL$3,Команды!$A$2:$A$7500,0),$E122+2)=Команды!$AJ$17,TRUE,FALSE),IF(INDEX(Команды!$A$2:$AN$7500,MATCH(BL$3,Команды!$A$2:$A$7500,0),$E122+2)=Команды!$AJ$18,TRUE,FALSE),IF(INDEX(Команды!$A$2:$AN$7500,MATCH(BL$3,Команды!$A$2:$A$7500,0),$E122+2)=Команды!$AJ$19,TRUE,FALSE)),INDEX(Команды!$AJ$2:$AL$19,MATCH(INDEX(Команды!$A$2:$AN$7500,MATCH(BL$3,Команды!$A$2:$A$7500,0),$E122+2),Команды!$AJ$2:$AJ$19,0),3),0)</f>
        <v>0</v>
      </c>
      <c r="BN122" s="342"/>
      <c r="BO122" s="174">
        <f>IF(OR(IF(INDEX(Команды!$A$2:$AN$7500,MATCH(BO$3,Команды!$A$2:$A$7500,0),$E122+2)=Команды!$AJ$2,TRUE,FALSE),IF(INDEX(Команды!$A$2:$AN$7500,MATCH(BO$3,Команды!$A$2:$A$7500,0),$E122+2)=Команды!$AJ$3,TRUE,FALSE),IF(INDEX(Команды!$A$2:$AN$7500,MATCH(BO$3,Команды!$A$2:$A$7500,0),$E122+2)=Команды!$AJ$4,TRUE,FALSE),IF(INDEX(Команды!$A$2:$AN$7500,MATCH(BO$3,Команды!$A$2:$A$7500,0),$E122+2)=Команды!$AJ$5,TRUE,FALSE),IF(INDEX(Команды!$A$2:$AN$7500,MATCH(BO$3,Команды!$A$2:$A$7500,0),$E122+2)=Команды!$AJ$6,TRUE,FALSE),IF(INDEX(Команды!$A$2:$AN$7500,MATCH(BO$3,Команды!$A$2:$A$7500,0),$E122+2)=Команды!$AJ$7,TRUE,FALSE),IF(INDEX(Команды!$A$2:$AN$7500,MATCH(BO$3,Команды!$A$2:$A$7500,0),$E122+2)=Команды!$AJ$8,TRUE,FALSE),IF(INDEX(Команды!$A$2:$AN$7500,MATCH(BO$3,Команды!$A$2:$A$7500,0),$E122+2)=Команды!$AJ$9,TRUE,FALSE),IF(INDEX(Команды!$A$2:$AN$7500,MATCH(BO$3,Команды!$A$2:$A$7500,0),$E122+2)=Команды!$AJ$10,TRUE,FALSE),IF(INDEX(Команды!$A$2:$AN$7500,MATCH(BO$3,Команды!$A$2:$A$7500,0),$E122+2)=Команды!$AJ$11,TRUE,FALSE),IF(INDEX(Команды!$A$2:$AN$7500,MATCH(BO$3,Команды!$A$2:$A$7500,0),$E122+2)=Команды!$AJ$12,TRUE,FALSE),IF(INDEX(Команды!$A$2:$AN$7500,MATCH(BO$3,Команды!$A$2:$A$7500,0),$E122+2)=Команды!$AJ$13,TRUE,FALSE),IF(INDEX(Команды!$A$2:$AN$7500,MATCH(BO$3,Команды!$A$2:$A$7500,0),$E122+2)=Команды!$AJ$14,TRUE,FALSE),IF(INDEX(Команды!$A$2:$AN$7500,MATCH(BO$3,Команды!$A$2:$A$7500,0),$E122+2)=Команды!$AJ$15,TRUE,FALSE),IF(INDEX(Команды!$A$2:$AN$7500,MATCH(BO$3,Команды!$A$2:$A$7500,0),$E122+2)=Команды!$AJ$16,TRUE,FALSE),,IF(INDEX(Команды!$A$2:$AN$7500,MATCH(BO$3,Команды!$A$2:$A$7500,0),$E122+2)=Команды!$AJ$17,TRUE,FALSE),,IF(INDEX(Команды!$A$2:$AN$7500,MATCH(BO$3,Команды!$A$2:$A$7500,0),$E122+2)=Команды!$AJ$18,TRUE,FALSE),,IF(INDEX(Команды!$A$2:$AN$7500,MATCH(BO$3,Команды!$A$2:$A$7500,0),$E122+2)=Команды!$AJ$19,TRUE,FALSE)),INDEX(Команды!$AJ$2:$AK$19,MATCH(INDEX(Команды!$A$2:$AN$7500,MATCH(BO$3,Команды!$A$2:$A$7500,0),$E122+2),Команды!$AJ$2:$AJ$19,0),2),0)</f>
        <v>0</v>
      </c>
      <c r="BP122" s="175">
        <f>IF(OR(IF(INDEX(Команды!$A$2:$AN$7500,MATCH(BO$3,Команды!$A$2:$A$7500,0),$E122+2)=Команды!$AJ$2,TRUE,FALSE),IF(INDEX(Команды!$A$2:$AN$7500,MATCH(BO$3,Команды!$A$2:$A$7500,0),$E122+2)=Команды!$AJ$3,TRUE,FALSE),IF(INDEX(Команды!$A$2:$AN$7500,MATCH(BO$3,Команды!$A$2:$A$7500,0),$E122+2)=Команды!$AJ$4,TRUE,FALSE),IF(INDEX(Команды!$A$2:$AN$7500,MATCH(BO$3,Команды!$A$2:$A$7500,0),$E122+2)=Команды!$AJ$5,TRUE,FALSE),IF(INDEX(Команды!$A$2:$AN$7500,MATCH(BO$3,Команды!$A$2:$A$7500,0),$E122+2)=Команды!$AJ$6,TRUE,FALSE),IF(INDEX(Команды!$A$2:$AN$7500,MATCH(BO$3,Команды!$A$2:$A$7500,0),$E122+2)=Команды!$AJ$7,TRUE,FALSE),IF(INDEX(Команды!$A$2:$AN$7500,MATCH(BO$3,Команды!$A$2:$A$7500,0),$E122+2)=Команды!$AJ$8,TRUE,FALSE),IF(INDEX(Команды!$A$2:$AN$7500,MATCH(BO$3,Команды!$A$2:$A$7500,0),$E122+2)=Команды!$AJ$9,TRUE,FALSE),IF(INDEX(Команды!$A$2:$AN$7500,MATCH(BO$3,Команды!$A$2:$A$7500,0),$E122+2)=Команды!$AJ$10,TRUE,FALSE),IF(INDEX(Команды!$A$2:$AN$7500,MATCH(BO$3,Команды!$A$2:$A$7500,0),$E122+2)=Команды!$AJ$11,TRUE,FALSE),IF(INDEX(Команды!$A$2:$AN$7500,MATCH(BO$3,Команды!$A$2:$A$7500,0),$E122+2)=Команды!$AJ$12,TRUE,FALSE),IF(INDEX(Команды!$A$2:$AN$7500,MATCH(BO$3,Команды!$A$2:$A$7500,0),$E122+2)=Команды!$AJ$13,TRUE,FALSE),IF(INDEX(Команды!$A$2:$AN$7500,MATCH(BO$3,Команды!$A$2:$A$7500,0),$E122+2)=Команды!$AJ$14,TRUE,FALSE),IF(INDEX(Команды!$A$2:$AN$7500,MATCH(BO$3,Команды!$A$2:$A$7500,0),$E122+2)=Команды!$AJ$15,TRUE,FALSE),IF(INDEX(Команды!$A$2:$AN$7500,MATCH(BO$3,Команды!$A$2:$A$7500,0),$E122+2)=Команды!$AJ$16,TRUE,FALSE),IF(INDEX(Команды!$A$2:$AN$7500,MATCH(BO$3,Команды!$A$2:$A$7500,0),$E122+2)=Команды!$AJ$17,TRUE,FALSE),IF(INDEX(Команды!$A$2:$AN$7500,MATCH(BO$3,Команды!$A$2:$A$7500,0),$E122+2)=Команды!$AJ$18,TRUE,FALSE),IF(INDEX(Команды!$A$2:$AN$7500,MATCH(BO$3,Команды!$A$2:$A$7500,0),$E122+2)=Команды!$AJ$19,TRUE,FALSE)),INDEX(Команды!$AJ$2:$AL$19,MATCH(INDEX(Команды!$A$2:$AN$7500,MATCH(BO$3,Команды!$A$2:$A$7500,0),$E122+2),Команды!$AJ$2:$AJ$19,0),3),0)</f>
        <v>0</v>
      </c>
      <c r="BQ122" s="342"/>
      <c r="BR122" s="174">
        <f>IF(OR(IF(INDEX(Команды!$A$2:$AN$7500,MATCH(BR$3,Команды!$A$2:$A$7500,0),$E122+2)=Команды!$AJ$2,TRUE,FALSE),IF(INDEX(Команды!$A$2:$AN$7500,MATCH(BR$3,Команды!$A$2:$A$7500,0),$E122+2)=Команды!$AJ$3,TRUE,FALSE),IF(INDEX(Команды!$A$2:$AN$7500,MATCH(BR$3,Команды!$A$2:$A$7500,0),$E122+2)=Команды!$AJ$4,TRUE,FALSE),IF(INDEX(Команды!$A$2:$AN$7500,MATCH(BR$3,Команды!$A$2:$A$7500,0),$E122+2)=Команды!$AJ$5,TRUE,FALSE),IF(INDEX(Команды!$A$2:$AN$7500,MATCH(BR$3,Команды!$A$2:$A$7500,0),$E122+2)=Команды!$AJ$6,TRUE,FALSE),IF(INDEX(Команды!$A$2:$AN$7500,MATCH(BR$3,Команды!$A$2:$A$7500,0),$E122+2)=Команды!$AJ$7,TRUE,FALSE),IF(INDEX(Команды!$A$2:$AN$7500,MATCH(BR$3,Команды!$A$2:$A$7500,0),$E122+2)=Команды!$AJ$8,TRUE,FALSE),IF(INDEX(Команды!$A$2:$AN$7500,MATCH(BR$3,Команды!$A$2:$A$7500,0),$E122+2)=Команды!$AJ$9,TRUE,FALSE),IF(INDEX(Команды!$A$2:$AN$7500,MATCH(BR$3,Команды!$A$2:$A$7500,0),$E122+2)=Команды!$AJ$10,TRUE,FALSE),IF(INDEX(Команды!$A$2:$AN$7500,MATCH(BR$3,Команды!$A$2:$A$7500,0),$E122+2)=Команды!$AJ$11,TRUE,FALSE),IF(INDEX(Команды!$A$2:$AN$7500,MATCH(BR$3,Команды!$A$2:$A$7500,0),$E122+2)=Команды!$AJ$12,TRUE,FALSE),IF(INDEX(Команды!$A$2:$AN$7500,MATCH(BR$3,Команды!$A$2:$A$7500,0),$E122+2)=Команды!$AJ$13,TRUE,FALSE),IF(INDEX(Команды!$A$2:$AN$7500,MATCH(BR$3,Команды!$A$2:$A$7500,0),$E122+2)=Команды!$AJ$14,TRUE,FALSE),IF(INDEX(Команды!$A$2:$AN$7500,MATCH(BR$3,Команды!$A$2:$A$7500,0),$E122+2)=Команды!$AJ$15,TRUE,FALSE),IF(INDEX(Команды!$A$2:$AN$7500,MATCH(BR$3,Команды!$A$2:$A$7500,0),$E122+2)=Команды!$AJ$16,TRUE,FALSE),,IF(INDEX(Команды!$A$2:$AN$7500,MATCH(BR$3,Команды!$A$2:$A$7500,0),$E122+2)=Команды!$AJ$17,TRUE,FALSE),,IF(INDEX(Команды!$A$2:$AN$7500,MATCH(BR$3,Команды!$A$2:$A$7500,0),$E122+2)=Команды!$AJ$18,TRUE,FALSE),,IF(INDEX(Команды!$A$2:$AN$7500,MATCH(BR$3,Команды!$A$2:$A$7500,0),$E122+2)=Команды!$AJ$19,TRUE,FALSE)),INDEX(Команды!$AJ$2:$AK$19,MATCH(INDEX(Команды!$A$2:$AN$7500,MATCH(BR$3,Команды!$A$2:$A$7500,0),$E122+2),Команды!$AJ$2:$AJ$19,0),2),0)</f>
        <v>0</v>
      </c>
      <c r="BS122" s="175">
        <f>IF(OR(IF(INDEX(Команды!$A$2:$AN$7500,MATCH(BR$3,Команды!$A$2:$A$7500,0),$E122+2)=Команды!$AJ$2,TRUE,FALSE),IF(INDEX(Команды!$A$2:$AN$7500,MATCH(BR$3,Команды!$A$2:$A$7500,0),$E122+2)=Команды!$AJ$3,TRUE,FALSE),IF(INDEX(Команды!$A$2:$AN$7500,MATCH(BR$3,Команды!$A$2:$A$7500,0),$E122+2)=Команды!$AJ$4,TRUE,FALSE),IF(INDEX(Команды!$A$2:$AN$7500,MATCH(BR$3,Команды!$A$2:$A$7500,0),$E122+2)=Команды!$AJ$5,TRUE,FALSE),IF(INDEX(Команды!$A$2:$AN$7500,MATCH(BR$3,Команды!$A$2:$A$7500,0),$E122+2)=Команды!$AJ$6,TRUE,FALSE),IF(INDEX(Команды!$A$2:$AN$7500,MATCH(BR$3,Команды!$A$2:$A$7500,0),$E122+2)=Команды!$AJ$7,TRUE,FALSE),IF(INDEX(Команды!$A$2:$AN$7500,MATCH(BR$3,Команды!$A$2:$A$7500,0),$E122+2)=Команды!$AJ$8,TRUE,FALSE),IF(INDEX(Команды!$A$2:$AN$7500,MATCH(BR$3,Команды!$A$2:$A$7500,0),$E122+2)=Команды!$AJ$9,TRUE,FALSE),IF(INDEX(Команды!$A$2:$AN$7500,MATCH(BR$3,Команды!$A$2:$A$7500,0),$E122+2)=Команды!$AJ$10,TRUE,FALSE),IF(INDEX(Команды!$A$2:$AN$7500,MATCH(BR$3,Команды!$A$2:$A$7500,0),$E122+2)=Команды!$AJ$11,TRUE,FALSE),IF(INDEX(Команды!$A$2:$AN$7500,MATCH(BR$3,Команды!$A$2:$A$7500,0),$E122+2)=Команды!$AJ$12,TRUE,FALSE),IF(INDEX(Команды!$A$2:$AN$7500,MATCH(BR$3,Команды!$A$2:$A$7500,0),$E122+2)=Команды!$AJ$13,TRUE,FALSE),IF(INDEX(Команды!$A$2:$AN$7500,MATCH(BR$3,Команды!$A$2:$A$7500,0),$E122+2)=Команды!$AJ$14,TRUE,FALSE),IF(INDEX(Команды!$A$2:$AN$7500,MATCH(BR$3,Команды!$A$2:$A$7500,0),$E122+2)=Команды!$AJ$15,TRUE,FALSE),IF(INDEX(Команды!$A$2:$AN$7500,MATCH(BR$3,Команды!$A$2:$A$7500,0),$E122+2)=Команды!$AJ$16,TRUE,FALSE),IF(INDEX(Команды!$A$2:$AN$7500,MATCH(BR$3,Команды!$A$2:$A$7500,0),$E122+2)=Команды!$AJ$17,TRUE,FALSE),IF(INDEX(Команды!$A$2:$AN$7500,MATCH(BR$3,Команды!$A$2:$A$7500,0),$E122+2)=Команды!$AJ$18,TRUE,FALSE),IF(INDEX(Команды!$A$2:$AN$7500,MATCH(BR$3,Команды!$A$2:$A$7500,0),$E122+2)=Команды!$AJ$19,TRUE,FALSE)),INDEX(Команды!$AJ$2:$AL$19,MATCH(INDEX(Команды!$A$2:$AN$7500,MATCH(BR$3,Команды!$A$2:$A$7500,0),$E122+2),Команды!$AJ$2:$AJ$19,0),3),0)</f>
        <v>0</v>
      </c>
      <c r="BT122" s="342"/>
      <c r="BU122" s="174">
        <f>IF(OR(IF(INDEX(Команды!$A$2:$AN$7500,MATCH(BU$3,Команды!$A$2:$A$7500,0),$E122+2)=Команды!$AJ$2,TRUE,FALSE),IF(INDEX(Команды!$A$2:$AN$7500,MATCH(BU$3,Команды!$A$2:$A$7500,0),$E122+2)=Команды!$AJ$3,TRUE,FALSE),IF(INDEX(Команды!$A$2:$AN$7500,MATCH(BU$3,Команды!$A$2:$A$7500,0),$E122+2)=Команды!$AJ$4,TRUE,FALSE),IF(INDEX(Команды!$A$2:$AN$7500,MATCH(BU$3,Команды!$A$2:$A$7500,0),$E122+2)=Команды!$AJ$5,TRUE,FALSE),IF(INDEX(Команды!$A$2:$AN$7500,MATCH(BU$3,Команды!$A$2:$A$7500,0),$E122+2)=Команды!$AJ$6,TRUE,FALSE),IF(INDEX(Команды!$A$2:$AN$7500,MATCH(BU$3,Команды!$A$2:$A$7500,0),$E122+2)=Команды!$AJ$7,TRUE,FALSE),IF(INDEX(Команды!$A$2:$AN$7500,MATCH(BU$3,Команды!$A$2:$A$7500,0),$E122+2)=Команды!$AJ$8,TRUE,FALSE),IF(INDEX(Команды!$A$2:$AN$7500,MATCH(BU$3,Команды!$A$2:$A$7500,0),$E122+2)=Команды!$AJ$9,TRUE,FALSE),IF(INDEX(Команды!$A$2:$AN$7500,MATCH(BU$3,Команды!$A$2:$A$7500,0),$E122+2)=Команды!$AJ$10,TRUE,FALSE),IF(INDEX(Команды!$A$2:$AN$7500,MATCH(BU$3,Команды!$A$2:$A$7500,0),$E122+2)=Команды!$AJ$11,TRUE,FALSE),IF(INDEX(Команды!$A$2:$AN$7500,MATCH(BU$3,Команды!$A$2:$A$7500,0),$E122+2)=Команды!$AJ$12,TRUE,FALSE),IF(INDEX(Команды!$A$2:$AN$7500,MATCH(BU$3,Команды!$A$2:$A$7500,0),$E122+2)=Команды!$AJ$13,TRUE,FALSE),IF(INDEX(Команды!$A$2:$AN$7500,MATCH(BU$3,Команды!$A$2:$A$7500,0),$E122+2)=Команды!$AJ$14,TRUE,FALSE),IF(INDEX(Команды!$A$2:$AN$7500,MATCH(BU$3,Команды!$A$2:$A$7500,0),$E122+2)=Команды!$AJ$15,TRUE,FALSE),IF(INDEX(Команды!$A$2:$AN$7500,MATCH(BU$3,Команды!$A$2:$A$7500,0),$E122+2)=Команды!$AJ$16,TRUE,FALSE),,IF(INDEX(Команды!$A$2:$AN$7500,MATCH(BU$3,Команды!$A$2:$A$7500,0),$E122+2)=Команды!$AJ$17,TRUE,FALSE),,IF(INDEX(Команды!$A$2:$AN$7500,MATCH(BU$3,Команды!$A$2:$A$7500,0),$E122+2)=Команды!$AJ$18,TRUE,FALSE),,IF(INDEX(Команды!$A$2:$AN$7500,MATCH(BU$3,Команды!$A$2:$A$7500,0),$E122+2)=Команды!$AJ$19,TRUE,FALSE)),INDEX(Команды!$AJ$2:$AK$19,MATCH(INDEX(Команды!$A$2:$AN$7500,MATCH(BU$3,Команды!$A$2:$A$7500,0),$E122+2),Команды!$AJ$2:$AJ$19,0),2),0)</f>
        <v>0</v>
      </c>
      <c r="BV122" s="175">
        <f>IF(OR(IF(INDEX(Команды!$A$2:$AN$7500,MATCH(BU$3,Команды!$A$2:$A$7500,0),$E122+2)=Команды!$AJ$2,TRUE,FALSE),IF(INDEX(Команды!$A$2:$AN$7500,MATCH(BU$3,Команды!$A$2:$A$7500,0),$E122+2)=Команды!$AJ$3,TRUE,FALSE),IF(INDEX(Команды!$A$2:$AN$7500,MATCH(BU$3,Команды!$A$2:$A$7500,0),$E122+2)=Команды!$AJ$4,TRUE,FALSE),IF(INDEX(Команды!$A$2:$AN$7500,MATCH(BU$3,Команды!$A$2:$A$7500,0),$E122+2)=Команды!$AJ$5,TRUE,FALSE),IF(INDEX(Команды!$A$2:$AN$7500,MATCH(BU$3,Команды!$A$2:$A$7500,0),$E122+2)=Команды!$AJ$6,TRUE,FALSE),IF(INDEX(Команды!$A$2:$AN$7500,MATCH(BU$3,Команды!$A$2:$A$7500,0),$E122+2)=Команды!$AJ$7,TRUE,FALSE),IF(INDEX(Команды!$A$2:$AN$7500,MATCH(BU$3,Команды!$A$2:$A$7500,0),$E122+2)=Команды!$AJ$8,TRUE,FALSE),IF(INDEX(Команды!$A$2:$AN$7500,MATCH(BU$3,Команды!$A$2:$A$7500,0),$E122+2)=Команды!$AJ$9,TRUE,FALSE),IF(INDEX(Команды!$A$2:$AN$7500,MATCH(BU$3,Команды!$A$2:$A$7500,0),$E122+2)=Команды!$AJ$10,TRUE,FALSE),IF(INDEX(Команды!$A$2:$AN$7500,MATCH(BU$3,Команды!$A$2:$A$7500,0),$E122+2)=Команды!$AJ$11,TRUE,FALSE),IF(INDEX(Команды!$A$2:$AN$7500,MATCH(BU$3,Команды!$A$2:$A$7500,0),$E122+2)=Команды!$AJ$12,TRUE,FALSE),IF(INDEX(Команды!$A$2:$AN$7500,MATCH(BU$3,Команды!$A$2:$A$7500,0),$E122+2)=Команды!$AJ$13,TRUE,FALSE),IF(INDEX(Команды!$A$2:$AN$7500,MATCH(BU$3,Команды!$A$2:$A$7500,0),$E122+2)=Команды!$AJ$14,TRUE,FALSE),IF(INDEX(Команды!$A$2:$AN$7500,MATCH(BU$3,Команды!$A$2:$A$7500,0),$E122+2)=Команды!$AJ$15,TRUE,FALSE),IF(INDEX(Команды!$A$2:$AN$7500,MATCH(BU$3,Команды!$A$2:$A$7500,0),$E122+2)=Команды!$AJ$16,TRUE,FALSE),IF(INDEX(Команды!$A$2:$AN$7500,MATCH(BU$3,Команды!$A$2:$A$7500,0),$E122+2)=Команды!$AJ$17,TRUE,FALSE),IF(INDEX(Команды!$A$2:$AN$7500,MATCH(BU$3,Команды!$A$2:$A$7500,0),$E122+2)=Команды!$AJ$18,TRUE,FALSE),IF(INDEX(Команды!$A$2:$AN$7500,MATCH(BU$3,Команды!$A$2:$A$7500,0),$E122+2)=Команды!$AJ$19,TRUE,FALSE)),INDEX(Команды!$AJ$2:$AL$19,MATCH(INDEX(Команды!$A$2:$AN$7500,MATCH(BU$3,Команды!$A$2:$A$7500,0),$E122+2),Команды!$AJ$2:$AJ$19,0),3),0)</f>
        <v>0</v>
      </c>
      <c r="BW122" s="342"/>
      <c r="BX122" s="174">
        <f>IF(OR(IF(INDEX(Команды!$A$2:$AN$7500,MATCH(BX$3,Команды!$A$2:$A$7500,0),$E122+2)=Команды!$AJ$2,TRUE,FALSE),IF(INDEX(Команды!$A$2:$AN$7500,MATCH(BX$3,Команды!$A$2:$A$7500,0),$E122+2)=Команды!$AJ$3,TRUE,FALSE),IF(INDEX(Команды!$A$2:$AN$7500,MATCH(BX$3,Команды!$A$2:$A$7500,0),$E122+2)=Команды!$AJ$4,TRUE,FALSE),IF(INDEX(Команды!$A$2:$AN$7500,MATCH(BX$3,Команды!$A$2:$A$7500,0),$E122+2)=Команды!$AJ$5,TRUE,FALSE),IF(INDEX(Команды!$A$2:$AN$7500,MATCH(BX$3,Команды!$A$2:$A$7500,0),$E122+2)=Команды!$AJ$6,TRUE,FALSE),IF(INDEX(Команды!$A$2:$AN$7500,MATCH(BX$3,Команды!$A$2:$A$7500,0),$E122+2)=Команды!$AJ$7,TRUE,FALSE),IF(INDEX(Команды!$A$2:$AN$7500,MATCH(BX$3,Команды!$A$2:$A$7500,0),$E122+2)=Команды!$AJ$8,TRUE,FALSE),IF(INDEX(Команды!$A$2:$AN$7500,MATCH(BX$3,Команды!$A$2:$A$7500,0),$E122+2)=Команды!$AJ$9,TRUE,FALSE),IF(INDEX(Команды!$A$2:$AN$7500,MATCH(BX$3,Команды!$A$2:$A$7500,0),$E122+2)=Команды!$AJ$10,TRUE,FALSE),IF(INDEX(Команды!$A$2:$AN$7500,MATCH(BX$3,Команды!$A$2:$A$7500,0),$E122+2)=Команды!$AJ$11,TRUE,FALSE),IF(INDEX(Команды!$A$2:$AN$7500,MATCH(BX$3,Команды!$A$2:$A$7500,0),$E122+2)=Команды!$AJ$12,TRUE,FALSE),IF(INDEX(Команды!$A$2:$AN$7500,MATCH(BX$3,Команды!$A$2:$A$7500,0),$E122+2)=Команды!$AJ$13,TRUE,FALSE),IF(INDEX(Команды!$A$2:$AN$7500,MATCH(BX$3,Команды!$A$2:$A$7500,0),$E122+2)=Команды!$AJ$14,TRUE,FALSE),IF(INDEX(Команды!$A$2:$AN$7500,MATCH(BX$3,Команды!$A$2:$A$7500,0),$E122+2)=Команды!$AJ$15,TRUE,FALSE),IF(INDEX(Команды!$A$2:$AN$7500,MATCH(BX$3,Команды!$A$2:$A$7500,0),$E122+2)=Команды!$AJ$16,TRUE,FALSE),,IF(INDEX(Команды!$A$2:$AN$7500,MATCH(BX$3,Команды!$A$2:$A$7500,0),$E122+2)=Команды!$AJ$17,TRUE,FALSE),,IF(INDEX(Команды!$A$2:$AN$7500,MATCH(BX$3,Команды!$A$2:$A$7500,0),$E122+2)=Команды!$AJ$18,TRUE,FALSE),,IF(INDEX(Команды!$A$2:$AN$7500,MATCH(BX$3,Команды!$A$2:$A$7500,0),$E122+2)=Команды!$AJ$19,TRUE,FALSE)),INDEX(Команды!$AJ$2:$AK$19,MATCH(INDEX(Команды!$A$2:$AN$7500,MATCH(BX$3,Команды!$A$2:$A$7500,0),$E122+2),Команды!$AJ$2:$AJ$19,0),2),0)</f>
        <v>0</v>
      </c>
      <c r="BY122" s="175">
        <f>IF(OR(IF(INDEX(Команды!$A$2:$AN$7500,MATCH(BX$3,Команды!$A$2:$A$7500,0),$E122+2)=Команды!$AJ$2,TRUE,FALSE),IF(INDEX(Команды!$A$2:$AN$7500,MATCH(BX$3,Команды!$A$2:$A$7500,0),$E122+2)=Команды!$AJ$3,TRUE,FALSE),IF(INDEX(Команды!$A$2:$AN$7500,MATCH(BX$3,Команды!$A$2:$A$7500,0),$E122+2)=Команды!$AJ$4,TRUE,FALSE),IF(INDEX(Команды!$A$2:$AN$7500,MATCH(BX$3,Команды!$A$2:$A$7500,0),$E122+2)=Команды!$AJ$5,TRUE,FALSE),IF(INDEX(Команды!$A$2:$AN$7500,MATCH(BX$3,Команды!$A$2:$A$7500,0),$E122+2)=Команды!$AJ$6,TRUE,FALSE),IF(INDEX(Команды!$A$2:$AN$7500,MATCH(BX$3,Команды!$A$2:$A$7500,0),$E122+2)=Команды!$AJ$7,TRUE,FALSE),IF(INDEX(Команды!$A$2:$AN$7500,MATCH(BX$3,Команды!$A$2:$A$7500,0),$E122+2)=Команды!$AJ$8,TRUE,FALSE),IF(INDEX(Команды!$A$2:$AN$7500,MATCH(BX$3,Команды!$A$2:$A$7500,0),$E122+2)=Команды!$AJ$9,TRUE,FALSE),IF(INDEX(Команды!$A$2:$AN$7500,MATCH(BX$3,Команды!$A$2:$A$7500,0),$E122+2)=Команды!$AJ$10,TRUE,FALSE),IF(INDEX(Команды!$A$2:$AN$7500,MATCH(BX$3,Команды!$A$2:$A$7500,0),$E122+2)=Команды!$AJ$11,TRUE,FALSE),IF(INDEX(Команды!$A$2:$AN$7500,MATCH(BX$3,Команды!$A$2:$A$7500,0),$E122+2)=Команды!$AJ$12,TRUE,FALSE),IF(INDEX(Команды!$A$2:$AN$7500,MATCH(BX$3,Команды!$A$2:$A$7500,0),$E122+2)=Команды!$AJ$13,TRUE,FALSE),IF(INDEX(Команды!$A$2:$AN$7500,MATCH(BX$3,Команды!$A$2:$A$7500,0),$E122+2)=Команды!$AJ$14,TRUE,FALSE),IF(INDEX(Команды!$A$2:$AN$7500,MATCH(BX$3,Команды!$A$2:$A$7500,0),$E122+2)=Команды!$AJ$15,TRUE,FALSE),IF(INDEX(Команды!$A$2:$AN$7500,MATCH(BX$3,Команды!$A$2:$A$7500,0),$E122+2)=Команды!$AJ$16,TRUE,FALSE),IF(INDEX(Команды!$A$2:$AN$7500,MATCH(BX$3,Команды!$A$2:$A$7500,0),$E122+2)=Команды!$AJ$17,TRUE,FALSE),IF(INDEX(Команды!$A$2:$AN$7500,MATCH(BX$3,Команды!$A$2:$A$7500,0),$E122+2)=Команды!$AJ$18,TRUE,FALSE),IF(INDEX(Команды!$A$2:$AN$7500,MATCH(BX$3,Команды!$A$2:$A$7500,0),$E122+2)=Команды!$AJ$19,TRUE,FALSE)),INDEX(Команды!$AJ$2:$AL$19,MATCH(INDEX(Команды!$A$2:$AN$7500,MATCH(BX$3,Команды!$A$2:$A$7500,0),$E122+2),Команды!$AJ$2:$AJ$19,0),3),0)</f>
        <v>0</v>
      </c>
      <c r="BZ122" s="342"/>
      <c r="CA122" s="174">
        <f>IF(OR(IF(INDEX(Команды!$A$2:$AN$7500,MATCH(CA$3,Команды!$A$2:$A$7500,0),$E122+2)=Команды!$AJ$2,TRUE,FALSE),IF(INDEX(Команды!$A$2:$AN$7500,MATCH(CA$3,Команды!$A$2:$A$7500,0),$E122+2)=Команды!$AJ$3,TRUE,FALSE),IF(INDEX(Команды!$A$2:$AN$7500,MATCH(CA$3,Команды!$A$2:$A$7500,0),$E122+2)=Команды!$AJ$4,TRUE,FALSE),IF(INDEX(Команды!$A$2:$AN$7500,MATCH(CA$3,Команды!$A$2:$A$7500,0),$E122+2)=Команды!$AJ$5,TRUE,FALSE),IF(INDEX(Команды!$A$2:$AN$7500,MATCH(CA$3,Команды!$A$2:$A$7500,0),$E122+2)=Команды!$AJ$6,TRUE,FALSE),IF(INDEX(Команды!$A$2:$AN$7500,MATCH(CA$3,Команды!$A$2:$A$7500,0),$E122+2)=Команды!$AJ$7,TRUE,FALSE),IF(INDEX(Команды!$A$2:$AN$7500,MATCH(CA$3,Команды!$A$2:$A$7500,0),$E122+2)=Команды!$AJ$8,TRUE,FALSE),IF(INDEX(Команды!$A$2:$AN$7500,MATCH(CA$3,Команды!$A$2:$A$7500,0),$E122+2)=Команды!$AJ$9,TRUE,FALSE),IF(INDEX(Команды!$A$2:$AN$7500,MATCH(CA$3,Команды!$A$2:$A$7500,0),$E122+2)=Команды!$AJ$10,TRUE,FALSE),IF(INDEX(Команды!$A$2:$AN$7500,MATCH(CA$3,Команды!$A$2:$A$7500,0),$E122+2)=Команды!$AJ$11,TRUE,FALSE),IF(INDEX(Команды!$A$2:$AN$7500,MATCH(CA$3,Команды!$A$2:$A$7500,0),$E122+2)=Команды!$AJ$12,TRUE,FALSE),IF(INDEX(Команды!$A$2:$AN$7500,MATCH(CA$3,Команды!$A$2:$A$7500,0),$E122+2)=Команды!$AJ$13,TRUE,FALSE),IF(INDEX(Команды!$A$2:$AN$7500,MATCH(CA$3,Команды!$A$2:$A$7500,0),$E122+2)=Команды!$AJ$14,TRUE,FALSE),IF(INDEX(Команды!$A$2:$AN$7500,MATCH(CA$3,Команды!$A$2:$A$7500,0),$E122+2)=Команды!$AJ$15,TRUE,FALSE),IF(INDEX(Команды!$A$2:$AN$7500,MATCH(CA$3,Команды!$A$2:$A$7500,0),$E122+2)=Команды!$AJ$16,TRUE,FALSE),,IF(INDEX(Команды!$A$2:$AN$7500,MATCH(CA$3,Команды!$A$2:$A$7500,0),$E122+2)=Команды!$AJ$17,TRUE,FALSE),,IF(INDEX(Команды!$A$2:$AN$7500,MATCH(CA$3,Команды!$A$2:$A$7500,0),$E122+2)=Команды!$AJ$18,TRUE,FALSE),,IF(INDEX(Команды!$A$2:$AN$7500,MATCH(CA$3,Команды!$A$2:$A$7500,0),$E122+2)=Команды!$AJ$19,TRUE,FALSE)),INDEX(Команды!$AJ$2:$AK$19,MATCH(INDEX(Команды!$A$2:$AN$7500,MATCH(CA$3,Команды!$A$2:$A$7500,0),$E122+2),Команды!$AJ$2:$AJ$19,0),2),0)</f>
        <v>0</v>
      </c>
      <c r="CB122" s="175">
        <f>IF(OR(IF(INDEX(Команды!$A$2:$AN$7500,MATCH(CA$3,Команды!$A$2:$A$7500,0),$E122+2)=Команды!$AJ$2,TRUE,FALSE),IF(INDEX(Команды!$A$2:$AN$7500,MATCH(CA$3,Команды!$A$2:$A$7500,0),$E122+2)=Команды!$AJ$3,TRUE,FALSE),IF(INDEX(Команды!$A$2:$AN$7500,MATCH(CA$3,Команды!$A$2:$A$7500,0),$E122+2)=Команды!$AJ$4,TRUE,FALSE),IF(INDEX(Команды!$A$2:$AN$7500,MATCH(CA$3,Команды!$A$2:$A$7500,0),$E122+2)=Команды!$AJ$5,TRUE,FALSE),IF(INDEX(Команды!$A$2:$AN$7500,MATCH(CA$3,Команды!$A$2:$A$7500,0),$E122+2)=Команды!$AJ$6,TRUE,FALSE),IF(INDEX(Команды!$A$2:$AN$7500,MATCH(CA$3,Команды!$A$2:$A$7500,0),$E122+2)=Команды!$AJ$7,TRUE,FALSE),IF(INDEX(Команды!$A$2:$AN$7500,MATCH(CA$3,Команды!$A$2:$A$7500,0),$E122+2)=Команды!$AJ$8,TRUE,FALSE),IF(INDEX(Команды!$A$2:$AN$7500,MATCH(CA$3,Команды!$A$2:$A$7500,0),$E122+2)=Команды!$AJ$9,TRUE,FALSE),IF(INDEX(Команды!$A$2:$AN$7500,MATCH(CA$3,Команды!$A$2:$A$7500,0),$E122+2)=Команды!$AJ$10,TRUE,FALSE),IF(INDEX(Команды!$A$2:$AN$7500,MATCH(CA$3,Команды!$A$2:$A$7500,0),$E122+2)=Команды!$AJ$11,TRUE,FALSE),IF(INDEX(Команды!$A$2:$AN$7500,MATCH(CA$3,Команды!$A$2:$A$7500,0),$E122+2)=Команды!$AJ$12,TRUE,FALSE),IF(INDEX(Команды!$A$2:$AN$7500,MATCH(CA$3,Команды!$A$2:$A$7500,0),$E122+2)=Команды!$AJ$13,TRUE,FALSE),IF(INDEX(Команды!$A$2:$AN$7500,MATCH(CA$3,Команды!$A$2:$A$7500,0),$E122+2)=Команды!$AJ$14,TRUE,FALSE),IF(INDEX(Команды!$A$2:$AN$7500,MATCH(CA$3,Команды!$A$2:$A$7500,0),$E122+2)=Команды!$AJ$15,TRUE,FALSE),IF(INDEX(Команды!$A$2:$AN$7500,MATCH(CA$3,Команды!$A$2:$A$7500,0),$E122+2)=Команды!$AJ$16,TRUE,FALSE),IF(INDEX(Команды!$A$2:$AN$7500,MATCH(CA$3,Команды!$A$2:$A$7500,0),$E122+2)=Команды!$AJ$17,TRUE,FALSE),IF(INDEX(Команды!$A$2:$AN$7500,MATCH(CA$3,Команды!$A$2:$A$7500,0),$E122+2)=Команды!$AJ$18,TRUE,FALSE),IF(INDEX(Команды!$A$2:$AN$7500,MATCH(CA$3,Команды!$A$2:$A$7500,0),$E122+2)=Команды!$AJ$19,TRUE,FALSE)),INDEX(Команды!$AJ$2:$AL$19,MATCH(INDEX(Команды!$A$2:$AN$7500,MATCH(CA$3,Команды!$A$2:$A$7500,0),$E122+2),Команды!$AJ$2:$AJ$19,0),3),0)</f>
        <v>0</v>
      </c>
      <c r="CC122" s="342"/>
      <c r="CD122" s="174">
        <f>IF(OR(IF(INDEX(Команды!$A$2:$AN$7500,MATCH(CD$3,Команды!$A$2:$A$7500,0),$E122+2)=Команды!$AJ$2,TRUE,FALSE),IF(INDEX(Команды!$A$2:$AN$7500,MATCH(CD$3,Команды!$A$2:$A$7500,0),$E122+2)=Команды!$AJ$3,TRUE,FALSE),IF(INDEX(Команды!$A$2:$AN$7500,MATCH(CD$3,Команды!$A$2:$A$7500,0),$E122+2)=Команды!$AJ$4,TRUE,FALSE),IF(INDEX(Команды!$A$2:$AN$7500,MATCH(CD$3,Команды!$A$2:$A$7500,0),$E122+2)=Команды!$AJ$5,TRUE,FALSE),IF(INDEX(Команды!$A$2:$AN$7500,MATCH(CD$3,Команды!$A$2:$A$7500,0),$E122+2)=Команды!$AJ$6,TRUE,FALSE),IF(INDEX(Команды!$A$2:$AN$7500,MATCH(CD$3,Команды!$A$2:$A$7500,0),$E122+2)=Команды!$AJ$7,TRUE,FALSE),IF(INDEX(Команды!$A$2:$AN$7500,MATCH(CD$3,Команды!$A$2:$A$7500,0),$E122+2)=Команды!$AJ$8,TRUE,FALSE),IF(INDEX(Команды!$A$2:$AN$7500,MATCH(CD$3,Команды!$A$2:$A$7500,0),$E122+2)=Команды!$AJ$9,TRUE,FALSE),IF(INDEX(Команды!$A$2:$AN$7500,MATCH(CD$3,Команды!$A$2:$A$7500,0),$E122+2)=Команды!$AJ$10,TRUE,FALSE),IF(INDEX(Команды!$A$2:$AN$7500,MATCH(CD$3,Команды!$A$2:$A$7500,0),$E122+2)=Команды!$AJ$11,TRUE,FALSE),IF(INDEX(Команды!$A$2:$AN$7500,MATCH(CD$3,Команды!$A$2:$A$7500,0),$E122+2)=Команды!$AJ$12,TRUE,FALSE),IF(INDEX(Команды!$A$2:$AN$7500,MATCH(CD$3,Команды!$A$2:$A$7500,0),$E122+2)=Команды!$AJ$13,TRUE,FALSE),IF(INDEX(Команды!$A$2:$AN$7500,MATCH(CD$3,Команды!$A$2:$A$7500,0),$E122+2)=Команды!$AJ$14,TRUE,FALSE),IF(INDEX(Команды!$A$2:$AN$7500,MATCH(CD$3,Команды!$A$2:$A$7500,0),$E122+2)=Команды!$AJ$15,TRUE,FALSE),IF(INDEX(Команды!$A$2:$AN$7500,MATCH(CD$3,Команды!$A$2:$A$7500,0),$E122+2)=Команды!$AJ$16,TRUE,FALSE),,IF(INDEX(Команды!$A$2:$AN$7500,MATCH(CD$3,Команды!$A$2:$A$7500,0),$E122+2)=Команды!$AJ$17,TRUE,FALSE),,IF(INDEX(Команды!$A$2:$AN$7500,MATCH(CD$3,Команды!$A$2:$A$7500,0),$E122+2)=Команды!$AJ$18,TRUE,FALSE),,IF(INDEX(Команды!$A$2:$AN$7500,MATCH(CD$3,Команды!$A$2:$A$7500,0),$E122+2)=Команды!$AJ$19,TRUE,FALSE)),INDEX(Команды!$AJ$2:$AK$19,MATCH(INDEX(Команды!$A$2:$AN$7500,MATCH(CD$3,Команды!$A$2:$A$7500,0),$E122+2),Команды!$AJ$2:$AJ$19,0),2),0)</f>
        <v>0</v>
      </c>
      <c r="CE122" s="175">
        <f>IF(OR(IF(INDEX(Команды!$A$2:$AN$7500,MATCH(CD$3,Команды!$A$2:$A$7500,0),$E122+2)=Команды!$AJ$2,TRUE,FALSE),IF(INDEX(Команды!$A$2:$AN$7500,MATCH(CD$3,Команды!$A$2:$A$7500,0),$E122+2)=Команды!$AJ$3,TRUE,FALSE),IF(INDEX(Команды!$A$2:$AN$7500,MATCH(CD$3,Команды!$A$2:$A$7500,0),$E122+2)=Команды!$AJ$4,TRUE,FALSE),IF(INDEX(Команды!$A$2:$AN$7500,MATCH(CD$3,Команды!$A$2:$A$7500,0),$E122+2)=Команды!$AJ$5,TRUE,FALSE),IF(INDEX(Команды!$A$2:$AN$7500,MATCH(CD$3,Команды!$A$2:$A$7500,0),$E122+2)=Команды!$AJ$6,TRUE,FALSE),IF(INDEX(Команды!$A$2:$AN$7500,MATCH(CD$3,Команды!$A$2:$A$7500,0),$E122+2)=Команды!$AJ$7,TRUE,FALSE),IF(INDEX(Команды!$A$2:$AN$7500,MATCH(CD$3,Команды!$A$2:$A$7500,0),$E122+2)=Команды!$AJ$8,TRUE,FALSE),IF(INDEX(Команды!$A$2:$AN$7500,MATCH(CD$3,Команды!$A$2:$A$7500,0),$E122+2)=Команды!$AJ$9,TRUE,FALSE),IF(INDEX(Команды!$A$2:$AN$7500,MATCH(CD$3,Команды!$A$2:$A$7500,0),$E122+2)=Команды!$AJ$10,TRUE,FALSE),IF(INDEX(Команды!$A$2:$AN$7500,MATCH(CD$3,Команды!$A$2:$A$7500,0),$E122+2)=Команды!$AJ$11,TRUE,FALSE),IF(INDEX(Команды!$A$2:$AN$7500,MATCH(CD$3,Команды!$A$2:$A$7500,0),$E122+2)=Команды!$AJ$12,TRUE,FALSE),IF(INDEX(Команды!$A$2:$AN$7500,MATCH(CD$3,Команды!$A$2:$A$7500,0),$E122+2)=Команды!$AJ$13,TRUE,FALSE),IF(INDEX(Команды!$A$2:$AN$7500,MATCH(CD$3,Команды!$A$2:$A$7500,0),$E122+2)=Команды!$AJ$14,TRUE,FALSE),IF(INDEX(Команды!$A$2:$AN$7500,MATCH(CD$3,Команды!$A$2:$A$7500,0),$E122+2)=Команды!$AJ$15,TRUE,FALSE),IF(INDEX(Команды!$A$2:$AN$7500,MATCH(CD$3,Команды!$A$2:$A$7500,0),$E122+2)=Команды!$AJ$16,TRUE,FALSE),IF(INDEX(Команды!$A$2:$AN$7500,MATCH(CD$3,Команды!$A$2:$A$7500,0),$E122+2)=Команды!$AJ$17,TRUE,FALSE),IF(INDEX(Команды!$A$2:$AN$7500,MATCH(CD$3,Команды!$A$2:$A$7500,0),$E122+2)=Команды!$AJ$18,TRUE,FALSE),IF(INDEX(Команды!$A$2:$AN$7500,MATCH(CD$3,Команды!$A$2:$A$7500,0),$E122+2)=Команды!$AJ$19,TRUE,FALSE)),INDEX(Команды!$AJ$2:$AL$19,MATCH(INDEX(Команды!$A$2:$AN$7500,MATCH(CD$3,Команды!$A$2:$A$7500,0),$E122+2),Команды!$AJ$2:$AJ$19,0),3),0)</f>
        <v>0</v>
      </c>
      <c r="CF122" s="342"/>
      <c r="CG122" s="174">
        <f>IF(OR(IF(INDEX(Команды!$A$2:$AN$7500,MATCH(CG$3,Команды!$A$2:$A$7500,0),$E122+2)=Команды!$AJ$2,TRUE,FALSE),IF(INDEX(Команды!$A$2:$AN$7500,MATCH(CG$3,Команды!$A$2:$A$7500,0),$E122+2)=Команды!$AJ$3,TRUE,FALSE),IF(INDEX(Команды!$A$2:$AN$7500,MATCH(CG$3,Команды!$A$2:$A$7500,0),$E122+2)=Команды!$AJ$4,TRUE,FALSE),IF(INDEX(Команды!$A$2:$AN$7500,MATCH(CG$3,Команды!$A$2:$A$7500,0),$E122+2)=Команды!$AJ$5,TRUE,FALSE),IF(INDEX(Команды!$A$2:$AN$7500,MATCH(CG$3,Команды!$A$2:$A$7500,0),$E122+2)=Команды!$AJ$6,TRUE,FALSE),IF(INDEX(Команды!$A$2:$AN$7500,MATCH(CG$3,Команды!$A$2:$A$7500,0),$E122+2)=Команды!$AJ$7,TRUE,FALSE),IF(INDEX(Команды!$A$2:$AN$7500,MATCH(CG$3,Команды!$A$2:$A$7500,0),$E122+2)=Команды!$AJ$8,TRUE,FALSE),IF(INDEX(Команды!$A$2:$AN$7500,MATCH(CG$3,Команды!$A$2:$A$7500,0),$E122+2)=Команды!$AJ$9,TRUE,FALSE),IF(INDEX(Команды!$A$2:$AN$7500,MATCH(CG$3,Команды!$A$2:$A$7500,0),$E122+2)=Команды!$AJ$10,TRUE,FALSE),IF(INDEX(Команды!$A$2:$AN$7500,MATCH(CG$3,Команды!$A$2:$A$7500,0),$E122+2)=Команды!$AJ$11,TRUE,FALSE),IF(INDEX(Команды!$A$2:$AN$7500,MATCH(CG$3,Команды!$A$2:$A$7500,0),$E122+2)=Команды!$AJ$12,TRUE,FALSE),IF(INDEX(Команды!$A$2:$AN$7500,MATCH(CG$3,Команды!$A$2:$A$7500,0),$E122+2)=Команды!$AJ$13,TRUE,FALSE),IF(INDEX(Команды!$A$2:$AN$7500,MATCH(CG$3,Команды!$A$2:$A$7500,0),$E122+2)=Команды!$AJ$14,TRUE,FALSE),IF(INDEX(Команды!$A$2:$AN$7500,MATCH(CG$3,Команды!$A$2:$A$7500,0),$E122+2)=Команды!$AJ$15,TRUE,FALSE),IF(INDEX(Команды!$A$2:$AN$7500,MATCH(CG$3,Команды!$A$2:$A$7500,0),$E122+2)=Команды!$AJ$16,TRUE,FALSE),,IF(INDEX(Команды!$A$2:$AN$7500,MATCH(CG$3,Команды!$A$2:$A$7500,0),$E122+2)=Команды!$AJ$17,TRUE,FALSE),,IF(INDEX(Команды!$A$2:$AN$7500,MATCH(CG$3,Команды!$A$2:$A$7500,0),$E122+2)=Команды!$AJ$18,TRUE,FALSE),,IF(INDEX(Команды!$A$2:$AN$7500,MATCH(CG$3,Команды!$A$2:$A$7500,0),$E122+2)=Команды!$AJ$19,TRUE,FALSE)),INDEX(Команды!$AJ$2:$AK$19,MATCH(INDEX(Команды!$A$2:$AN$7500,MATCH(CG$3,Команды!$A$2:$A$7500,0),$E122+2),Команды!$AJ$2:$AJ$19,0),2),0)</f>
        <v>0</v>
      </c>
      <c r="CH122" s="175">
        <f>IF(OR(IF(INDEX(Команды!$A$2:$AN$7500,MATCH(CG$3,Команды!$A$2:$A$7500,0),$E122+2)=Команды!$AJ$2,TRUE,FALSE),IF(INDEX(Команды!$A$2:$AN$7500,MATCH(CG$3,Команды!$A$2:$A$7500,0),$E122+2)=Команды!$AJ$3,TRUE,FALSE),IF(INDEX(Команды!$A$2:$AN$7500,MATCH(CG$3,Команды!$A$2:$A$7500,0),$E122+2)=Команды!$AJ$4,TRUE,FALSE),IF(INDEX(Команды!$A$2:$AN$7500,MATCH(CG$3,Команды!$A$2:$A$7500,0),$E122+2)=Команды!$AJ$5,TRUE,FALSE),IF(INDEX(Команды!$A$2:$AN$7500,MATCH(CG$3,Команды!$A$2:$A$7500,0),$E122+2)=Команды!$AJ$6,TRUE,FALSE),IF(INDEX(Команды!$A$2:$AN$7500,MATCH(CG$3,Команды!$A$2:$A$7500,0),$E122+2)=Команды!$AJ$7,TRUE,FALSE),IF(INDEX(Команды!$A$2:$AN$7500,MATCH(CG$3,Команды!$A$2:$A$7500,0),$E122+2)=Команды!$AJ$8,TRUE,FALSE),IF(INDEX(Команды!$A$2:$AN$7500,MATCH(CG$3,Команды!$A$2:$A$7500,0),$E122+2)=Команды!$AJ$9,TRUE,FALSE),IF(INDEX(Команды!$A$2:$AN$7500,MATCH(CG$3,Команды!$A$2:$A$7500,0),$E122+2)=Команды!$AJ$10,TRUE,FALSE),IF(INDEX(Команды!$A$2:$AN$7500,MATCH(CG$3,Команды!$A$2:$A$7500,0),$E122+2)=Команды!$AJ$11,TRUE,FALSE),IF(INDEX(Команды!$A$2:$AN$7500,MATCH(CG$3,Команды!$A$2:$A$7500,0),$E122+2)=Команды!$AJ$12,TRUE,FALSE),IF(INDEX(Команды!$A$2:$AN$7500,MATCH(CG$3,Команды!$A$2:$A$7500,0),$E122+2)=Команды!$AJ$13,TRUE,FALSE),IF(INDEX(Команды!$A$2:$AN$7500,MATCH(CG$3,Команды!$A$2:$A$7500,0),$E122+2)=Команды!$AJ$14,TRUE,FALSE),IF(INDEX(Команды!$A$2:$AN$7500,MATCH(CG$3,Команды!$A$2:$A$7500,0),$E122+2)=Команды!$AJ$15,TRUE,FALSE),IF(INDEX(Команды!$A$2:$AN$7500,MATCH(CG$3,Команды!$A$2:$A$7500,0),$E122+2)=Команды!$AJ$16,TRUE,FALSE),IF(INDEX(Команды!$A$2:$AN$7500,MATCH(CG$3,Команды!$A$2:$A$7500,0),$E122+2)=Команды!$AJ$17,TRUE,FALSE),IF(INDEX(Команды!$A$2:$AN$7500,MATCH(CG$3,Команды!$A$2:$A$7500,0),$E122+2)=Команды!$AJ$18,TRUE,FALSE),IF(INDEX(Команды!$A$2:$AN$7500,MATCH(CG$3,Команды!$A$2:$A$7500,0),$E122+2)=Команды!$AJ$19,TRUE,FALSE)),INDEX(Команды!$AJ$2:$AL$19,MATCH(INDEX(Команды!$A$2:$AN$7500,MATCH(CG$3,Команды!$A$2:$A$7500,0),$E122+2),Команды!$AJ$2:$AJ$19,0),3),0)</f>
        <v>0</v>
      </c>
      <c r="CI122" s="342"/>
      <c r="CJ122" s="174">
        <f>IF(OR(IF(INDEX(Команды!$A$2:$AN$7500,MATCH(CJ$3,Команды!$A$2:$A$7500,0),$E122+2)=Команды!$AJ$2,TRUE,FALSE),IF(INDEX(Команды!$A$2:$AN$7500,MATCH(CJ$3,Команды!$A$2:$A$7500,0),$E122+2)=Команды!$AJ$3,TRUE,FALSE),IF(INDEX(Команды!$A$2:$AN$7500,MATCH(CJ$3,Команды!$A$2:$A$7500,0),$E122+2)=Команды!$AJ$4,TRUE,FALSE),IF(INDEX(Команды!$A$2:$AN$7500,MATCH(CJ$3,Команды!$A$2:$A$7500,0),$E122+2)=Команды!$AJ$5,TRUE,FALSE),IF(INDEX(Команды!$A$2:$AN$7500,MATCH(CJ$3,Команды!$A$2:$A$7500,0),$E122+2)=Команды!$AJ$6,TRUE,FALSE),IF(INDEX(Команды!$A$2:$AN$7500,MATCH(CJ$3,Команды!$A$2:$A$7500,0),$E122+2)=Команды!$AJ$7,TRUE,FALSE),IF(INDEX(Команды!$A$2:$AN$7500,MATCH(CJ$3,Команды!$A$2:$A$7500,0),$E122+2)=Команды!$AJ$8,TRUE,FALSE),IF(INDEX(Команды!$A$2:$AN$7500,MATCH(CJ$3,Команды!$A$2:$A$7500,0),$E122+2)=Команды!$AJ$9,TRUE,FALSE),IF(INDEX(Команды!$A$2:$AN$7500,MATCH(CJ$3,Команды!$A$2:$A$7500,0),$E122+2)=Команды!$AJ$10,TRUE,FALSE),IF(INDEX(Команды!$A$2:$AN$7500,MATCH(CJ$3,Команды!$A$2:$A$7500,0),$E122+2)=Команды!$AJ$11,TRUE,FALSE),IF(INDEX(Команды!$A$2:$AN$7500,MATCH(CJ$3,Команды!$A$2:$A$7500,0),$E122+2)=Команды!$AJ$12,TRUE,FALSE),IF(INDEX(Команды!$A$2:$AN$7500,MATCH(CJ$3,Команды!$A$2:$A$7500,0),$E122+2)=Команды!$AJ$13,TRUE,FALSE),IF(INDEX(Команды!$A$2:$AN$7500,MATCH(CJ$3,Команды!$A$2:$A$7500,0),$E122+2)=Команды!$AJ$14,TRUE,FALSE),IF(INDEX(Команды!$A$2:$AN$7500,MATCH(CJ$3,Команды!$A$2:$A$7500,0),$E122+2)=Команды!$AJ$15,TRUE,FALSE),IF(INDEX(Команды!$A$2:$AN$7500,MATCH(CJ$3,Команды!$A$2:$A$7500,0),$E122+2)=Команды!$AJ$16,TRUE,FALSE),,IF(INDEX(Команды!$A$2:$AN$7500,MATCH(CJ$3,Команды!$A$2:$A$7500,0),$E122+2)=Команды!$AJ$17,TRUE,FALSE),,IF(INDEX(Команды!$A$2:$AN$7500,MATCH(CJ$3,Команды!$A$2:$A$7500,0),$E122+2)=Команды!$AJ$18,TRUE,FALSE),,IF(INDEX(Команды!$A$2:$AN$7500,MATCH(CJ$3,Команды!$A$2:$A$7500,0),$E122+2)=Команды!$AJ$19,TRUE,FALSE)),INDEX(Команды!$AJ$2:$AK$19,MATCH(INDEX(Команды!$A$2:$AN$7500,MATCH(CJ$3,Команды!$A$2:$A$7500,0),$E122+2),Команды!$AJ$2:$AJ$19,0),2),0)</f>
        <v>0</v>
      </c>
      <c r="CK122" s="175">
        <f>IF(OR(IF(INDEX(Команды!$A$2:$AN$7500,MATCH(CJ$3,Команды!$A$2:$A$7500,0),$E122+2)=Команды!$AJ$2,TRUE,FALSE),IF(INDEX(Команды!$A$2:$AN$7500,MATCH(CJ$3,Команды!$A$2:$A$7500,0),$E122+2)=Команды!$AJ$3,TRUE,FALSE),IF(INDEX(Команды!$A$2:$AN$7500,MATCH(CJ$3,Команды!$A$2:$A$7500,0),$E122+2)=Команды!$AJ$4,TRUE,FALSE),IF(INDEX(Команды!$A$2:$AN$7500,MATCH(CJ$3,Команды!$A$2:$A$7500,0),$E122+2)=Команды!$AJ$5,TRUE,FALSE),IF(INDEX(Команды!$A$2:$AN$7500,MATCH(CJ$3,Команды!$A$2:$A$7500,0),$E122+2)=Команды!$AJ$6,TRUE,FALSE),IF(INDEX(Команды!$A$2:$AN$7500,MATCH(CJ$3,Команды!$A$2:$A$7500,0),$E122+2)=Команды!$AJ$7,TRUE,FALSE),IF(INDEX(Команды!$A$2:$AN$7500,MATCH(CJ$3,Команды!$A$2:$A$7500,0),$E122+2)=Команды!$AJ$8,TRUE,FALSE),IF(INDEX(Команды!$A$2:$AN$7500,MATCH(CJ$3,Команды!$A$2:$A$7500,0),$E122+2)=Команды!$AJ$9,TRUE,FALSE),IF(INDEX(Команды!$A$2:$AN$7500,MATCH(CJ$3,Команды!$A$2:$A$7500,0),$E122+2)=Команды!$AJ$10,TRUE,FALSE),IF(INDEX(Команды!$A$2:$AN$7500,MATCH(CJ$3,Команды!$A$2:$A$7500,0),$E122+2)=Команды!$AJ$11,TRUE,FALSE),IF(INDEX(Команды!$A$2:$AN$7500,MATCH(CJ$3,Команды!$A$2:$A$7500,0),$E122+2)=Команды!$AJ$12,TRUE,FALSE),IF(INDEX(Команды!$A$2:$AN$7500,MATCH(CJ$3,Команды!$A$2:$A$7500,0),$E122+2)=Команды!$AJ$13,TRUE,FALSE),IF(INDEX(Команды!$A$2:$AN$7500,MATCH(CJ$3,Команды!$A$2:$A$7500,0),$E122+2)=Команды!$AJ$14,TRUE,FALSE),IF(INDEX(Команды!$A$2:$AN$7500,MATCH(CJ$3,Команды!$A$2:$A$7500,0),$E122+2)=Команды!$AJ$15,TRUE,FALSE),IF(INDEX(Команды!$A$2:$AN$7500,MATCH(CJ$3,Команды!$A$2:$A$7500,0),$E122+2)=Команды!$AJ$16,TRUE,FALSE),IF(INDEX(Команды!$A$2:$AN$7500,MATCH(CJ$3,Команды!$A$2:$A$7500,0),$E122+2)=Команды!$AJ$17,TRUE,FALSE),IF(INDEX(Команды!$A$2:$AN$7500,MATCH(CJ$3,Команды!$A$2:$A$7500,0),$E122+2)=Команды!$AJ$18,TRUE,FALSE),IF(INDEX(Команды!$A$2:$AN$7500,MATCH(CJ$3,Команды!$A$2:$A$7500,0),$E122+2)=Команды!$AJ$19,TRUE,FALSE)),INDEX(Команды!$AJ$2:$AL$19,MATCH(INDEX(Команды!$A$2:$AN$7500,MATCH(CJ$3,Команды!$A$2:$A$7500,0),$E122+2),Команды!$AJ$2:$AJ$19,0),3),0)</f>
        <v>0</v>
      </c>
      <c r="CL122" s="342"/>
      <c r="CM122" s="174">
        <f>IF(OR(IF(INDEX(Команды!$A$2:$AN$7500,MATCH(CM$3,Команды!$A$2:$A$7500,0),$E122+2)=Команды!$AJ$2,TRUE,FALSE),IF(INDEX(Команды!$A$2:$AN$7500,MATCH(CM$3,Команды!$A$2:$A$7500,0),$E122+2)=Команды!$AJ$3,TRUE,FALSE),IF(INDEX(Команды!$A$2:$AN$7500,MATCH(CM$3,Команды!$A$2:$A$7500,0),$E122+2)=Команды!$AJ$4,TRUE,FALSE),IF(INDEX(Команды!$A$2:$AN$7500,MATCH(CM$3,Команды!$A$2:$A$7500,0),$E122+2)=Команды!$AJ$5,TRUE,FALSE),IF(INDEX(Команды!$A$2:$AN$7500,MATCH(CM$3,Команды!$A$2:$A$7500,0),$E122+2)=Команды!$AJ$6,TRUE,FALSE),IF(INDEX(Команды!$A$2:$AN$7500,MATCH(CM$3,Команды!$A$2:$A$7500,0),$E122+2)=Команды!$AJ$7,TRUE,FALSE),IF(INDEX(Команды!$A$2:$AN$7500,MATCH(CM$3,Команды!$A$2:$A$7500,0),$E122+2)=Команды!$AJ$8,TRUE,FALSE),IF(INDEX(Команды!$A$2:$AN$7500,MATCH(CM$3,Команды!$A$2:$A$7500,0),$E122+2)=Команды!$AJ$9,TRUE,FALSE),IF(INDEX(Команды!$A$2:$AN$7500,MATCH(CM$3,Команды!$A$2:$A$7500,0),$E122+2)=Команды!$AJ$10,TRUE,FALSE),IF(INDEX(Команды!$A$2:$AN$7500,MATCH(CM$3,Команды!$A$2:$A$7500,0),$E122+2)=Команды!$AJ$11,TRUE,FALSE),IF(INDEX(Команды!$A$2:$AN$7500,MATCH(CM$3,Команды!$A$2:$A$7500,0),$E122+2)=Команды!$AJ$12,TRUE,FALSE),IF(INDEX(Команды!$A$2:$AN$7500,MATCH(CM$3,Команды!$A$2:$A$7500,0),$E122+2)=Команды!$AJ$13,TRUE,FALSE),IF(INDEX(Команды!$A$2:$AN$7500,MATCH(CM$3,Команды!$A$2:$A$7500,0),$E122+2)=Команды!$AJ$14,TRUE,FALSE),IF(INDEX(Команды!$A$2:$AN$7500,MATCH(CM$3,Команды!$A$2:$A$7500,0),$E122+2)=Команды!$AJ$15,TRUE,FALSE),IF(INDEX(Команды!$A$2:$AN$7500,MATCH(CM$3,Команды!$A$2:$A$7500,0),$E122+2)=Команды!$AJ$16,TRUE,FALSE),,IF(INDEX(Команды!$A$2:$AN$7500,MATCH(CM$3,Команды!$A$2:$A$7500,0),$E122+2)=Команды!$AJ$17,TRUE,FALSE),,IF(INDEX(Команды!$A$2:$AN$7500,MATCH(CM$3,Команды!$A$2:$A$7500,0),$E122+2)=Команды!$AJ$18,TRUE,FALSE),,IF(INDEX(Команды!$A$2:$AN$7500,MATCH(CM$3,Команды!$A$2:$A$7500,0),$E122+2)=Команды!$AJ$19,TRUE,FALSE)),INDEX(Команды!$AJ$2:$AK$19,MATCH(INDEX(Команды!$A$2:$AN$7500,MATCH(CM$3,Команды!$A$2:$A$7500,0),$E122+2),Команды!$AJ$2:$AJ$19,0),2),0)</f>
        <v>0</v>
      </c>
      <c r="CN122" s="175">
        <f>IF(OR(IF(INDEX(Команды!$A$2:$AN$7500,MATCH(CM$3,Команды!$A$2:$A$7500,0),$E122+2)=Команды!$AJ$2,TRUE,FALSE),IF(INDEX(Команды!$A$2:$AN$7500,MATCH(CM$3,Команды!$A$2:$A$7500,0),$E122+2)=Команды!$AJ$3,TRUE,FALSE),IF(INDEX(Команды!$A$2:$AN$7500,MATCH(CM$3,Команды!$A$2:$A$7500,0),$E122+2)=Команды!$AJ$4,TRUE,FALSE),IF(INDEX(Команды!$A$2:$AN$7500,MATCH(CM$3,Команды!$A$2:$A$7500,0),$E122+2)=Команды!$AJ$5,TRUE,FALSE),IF(INDEX(Команды!$A$2:$AN$7500,MATCH(CM$3,Команды!$A$2:$A$7500,0),$E122+2)=Команды!$AJ$6,TRUE,FALSE),IF(INDEX(Команды!$A$2:$AN$7500,MATCH(CM$3,Команды!$A$2:$A$7500,0),$E122+2)=Команды!$AJ$7,TRUE,FALSE),IF(INDEX(Команды!$A$2:$AN$7500,MATCH(CM$3,Команды!$A$2:$A$7500,0),$E122+2)=Команды!$AJ$8,TRUE,FALSE),IF(INDEX(Команды!$A$2:$AN$7500,MATCH(CM$3,Команды!$A$2:$A$7500,0),$E122+2)=Команды!$AJ$9,TRUE,FALSE),IF(INDEX(Команды!$A$2:$AN$7500,MATCH(CM$3,Команды!$A$2:$A$7500,0),$E122+2)=Команды!$AJ$10,TRUE,FALSE),IF(INDEX(Команды!$A$2:$AN$7500,MATCH(CM$3,Команды!$A$2:$A$7500,0),$E122+2)=Команды!$AJ$11,TRUE,FALSE),IF(INDEX(Команды!$A$2:$AN$7500,MATCH(CM$3,Команды!$A$2:$A$7500,0),$E122+2)=Команды!$AJ$12,TRUE,FALSE),IF(INDEX(Команды!$A$2:$AN$7500,MATCH(CM$3,Команды!$A$2:$A$7500,0),$E122+2)=Команды!$AJ$13,TRUE,FALSE),IF(INDEX(Команды!$A$2:$AN$7500,MATCH(CM$3,Команды!$A$2:$A$7500,0),$E122+2)=Команды!$AJ$14,TRUE,FALSE),IF(INDEX(Команды!$A$2:$AN$7500,MATCH(CM$3,Команды!$A$2:$A$7500,0),$E122+2)=Команды!$AJ$15,TRUE,FALSE),IF(INDEX(Команды!$A$2:$AN$7500,MATCH(CM$3,Команды!$A$2:$A$7500,0),$E122+2)=Команды!$AJ$16,TRUE,FALSE),IF(INDEX(Команды!$A$2:$AN$7500,MATCH(CM$3,Команды!$A$2:$A$7500,0),$E122+2)=Команды!$AJ$17,TRUE,FALSE),IF(INDEX(Команды!$A$2:$AN$7500,MATCH(CM$3,Команды!$A$2:$A$7500,0),$E122+2)=Команды!$AJ$18,TRUE,FALSE),IF(INDEX(Команды!$A$2:$AN$7500,MATCH(CM$3,Команды!$A$2:$A$7500,0),$E122+2)=Команды!$AJ$19,TRUE,FALSE)),INDEX(Команды!$AJ$2:$AL$19,MATCH(INDEX(Команды!$A$2:$AN$7500,MATCH(CM$3,Команды!$A$2:$A$7500,0),$E122+2),Команды!$AJ$2:$AJ$19,0),3),0)</f>
        <v>0</v>
      </c>
      <c r="CO122" s="342"/>
      <c r="CP122" s="174">
        <f>IF(OR(IF(INDEX(Команды!$A$2:$AN$7500,MATCH(CP$3,Команды!$A$2:$A$7500,0),$E122+2)=Команды!$AJ$2,TRUE,FALSE),IF(INDEX(Команды!$A$2:$AN$7500,MATCH(CP$3,Команды!$A$2:$A$7500,0),$E122+2)=Команды!$AJ$3,TRUE,FALSE),IF(INDEX(Команды!$A$2:$AN$7500,MATCH(CP$3,Команды!$A$2:$A$7500,0),$E122+2)=Команды!$AJ$4,TRUE,FALSE),IF(INDEX(Команды!$A$2:$AN$7500,MATCH(CP$3,Команды!$A$2:$A$7500,0),$E122+2)=Команды!$AJ$5,TRUE,FALSE),IF(INDEX(Команды!$A$2:$AN$7500,MATCH(CP$3,Команды!$A$2:$A$7500,0),$E122+2)=Команды!$AJ$6,TRUE,FALSE),IF(INDEX(Команды!$A$2:$AN$7500,MATCH(CP$3,Команды!$A$2:$A$7500,0),$E122+2)=Команды!$AJ$7,TRUE,FALSE),IF(INDEX(Команды!$A$2:$AN$7500,MATCH(CP$3,Команды!$A$2:$A$7500,0),$E122+2)=Команды!$AJ$8,TRUE,FALSE),IF(INDEX(Команды!$A$2:$AN$7500,MATCH(CP$3,Команды!$A$2:$A$7500,0),$E122+2)=Команды!$AJ$9,TRUE,FALSE),IF(INDEX(Команды!$A$2:$AN$7500,MATCH(CP$3,Команды!$A$2:$A$7500,0),$E122+2)=Команды!$AJ$10,TRUE,FALSE),IF(INDEX(Команды!$A$2:$AN$7500,MATCH(CP$3,Команды!$A$2:$A$7500,0),$E122+2)=Команды!$AJ$11,TRUE,FALSE),IF(INDEX(Команды!$A$2:$AN$7500,MATCH(CP$3,Команды!$A$2:$A$7500,0),$E122+2)=Команды!$AJ$12,TRUE,FALSE),IF(INDEX(Команды!$A$2:$AN$7500,MATCH(CP$3,Команды!$A$2:$A$7500,0),$E122+2)=Команды!$AJ$13,TRUE,FALSE),IF(INDEX(Команды!$A$2:$AN$7500,MATCH(CP$3,Команды!$A$2:$A$7500,0),$E122+2)=Команды!$AJ$14,TRUE,FALSE),IF(INDEX(Команды!$A$2:$AN$7500,MATCH(CP$3,Команды!$A$2:$A$7500,0),$E122+2)=Команды!$AJ$15,TRUE,FALSE),IF(INDEX(Команды!$A$2:$AN$7500,MATCH(CP$3,Команды!$A$2:$A$7500,0),$E122+2)=Команды!$AJ$16,TRUE,FALSE),,IF(INDEX(Команды!$A$2:$AN$7500,MATCH(CP$3,Команды!$A$2:$A$7500,0),$E122+2)=Команды!$AJ$17,TRUE,FALSE),,IF(INDEX(Команды!$A$2:$AN$7500,MATCH(CP$3,Команды!$A$2:$A$7500,0),$E122+2)=Команды!$AJ$18,TRUE,FALSE),,IF(INDEX(Команды!$A$2:$AN$7500,MATCH(CP$3,Команды!$A$2:$A$7500,0),$E122+2)=Команды!$AJ$19,TRUE,FALSE)),INDEX(Команды!$AJ$2:$AK$19,MATCH(INDEX(Команды!$A$2:$AN$7500,MATCH(CP$3,Команды!$A$2:$A$7500,0),$E122+2),Команды!$AJ$2:$AJ$19,0),2),0)</f>
        <v>0</v>
      </c>
      <c r="CQ122" s="175">
        <f>IF(OR(IF(INDEX(Команды!$A$2:$AN$7500,MATCH(CP$3,Команды!$A$2:$A$7500,0),$E122+2)=Команды!$AJ$2,TRUE,FALSE),IF(INDEX(Команды!$A$2:$AN$7500,MATCH(CP$3,Команды!$A$2:$A$7500,0),$E122+2)=Команды!$AJ$3,TRUE,FALSE),IF(INDEX(Команды!$A$2:$AN$7500,MATCH(CP$3,Команды!$A$2:$A$7500,0),$E122+2)=Команды!$AJ$4,TRUE,FALSE),IF(INDEX(Команды!$A$2:$AN$7500,MATCH(CP$3,Команды!$A$2:$A$7500,0),$E122+2)=Команды!$AJ$5,TRUE,FALSE),IF(INDEX(Команды!$A$2:$AN$7500,MATCH(CP$3,Команды!$A$2:$A$7500,0),$E122+2)=Команды!$AJ$6,TRUE,FALSE),IF(INDEX(Команды!$A$2:$AN$7500,MATCH(CP$3,Команды!$A$2:$A$7500,0),$E122+2)=Команды!$AJ$7,TRUE,FALSE),IF(INDEX(Команды!$A$2:$AN$7500,MATCH(CP$3,Команды!$A$2:$A$7500,0),$E122+2)=Команды!$AJ$8,TRUE,FALSE),IF(INDEX(Команды!$A$2:$AN$7500,MATCH(CP$3,Команды!$A$2:$A$7500,0),$E122+2)=Команды!$AJ$9,TRUE,FALSE),IF(INDEX(Команды!$A$2:$AN$7500,MATCH(CP$3,Команды!$A$2:$A$7500,0),$E122+2)=Команды!$AJ$10,TRUE,FALSE),IF(INDEX(Команды!$A$2:$AN$7500,MATCH(CP$3,Команды!$A$2:$A$7500,0),$E122+2)=Команды!$AJ$11,TRUE,FALSE),IF(INDEX(Команды!$A$2:$AN$7500,MATCH(CP$3,Команды!$A$2:$A$7500,0),$E122+2)=Команды!$AJ$12,TRUE,FALSE),IF(INDEX(Команды!$A$2:$AN$7500,MATCH(CP$3,Команды!$A$2:$A$7500,0),$E122+2)=Команды!$AJ$13,TRUE,FALSE),IF(INDEX(Команды!$A$2:$AN$7500,MATCH(CP$3,Команды!$A$2:$A$7500,0),$E122+2)=Команды!$AJ$14,TRUE,FALSE),IF(INDEX(Команды!$A$2:$AN$7500,MATCH(CP$3,Команды!$A$2:$A$7500,0),$E122+2)=Команды!$AJ$15,TRUE,FALSE),IF(INDEX(Команды!$A$2:$AN$7500,MATCH(CP$3,Команды!$A$2:$A$7500,0),$E122+2)=Команды!$AJ$16,TRUE,FALSE),IF(INDEX(Команды!$A$2:$AN$7500,MATCH(CP$3,Команды!$A$2:$A$7500,0),$E122+2)=Команды!$AJ$17,TRUE,FALSE),IF(INDEX(Команды!$A$2:$AN$7500,MATCH(CP$3,Команды!$A$2:$A$7500,0),$E122+2)=Команды!$AJ$18,TRUE,FALSE),IF(INDEX(Команды!$A$2:$AN$7500,MATCH(CP$3,Команды!$A$2:$A$7500,0),$E122+2)=Команды!$AJ$19,TRUE,FALSE)),INDEX(Команды!$AJ$2:$AL$19,MATCH(INDEX(Команды!$A$2:$AN$7500,MATCH(CP$3,Команды!$A$2:$A$7500,0),$E122+2),Команды!$AJ$2:$AJ$19,0),3),0)</f>
        <v>0</v>
      </c>
      <c r="CR122" s="342"/>
      <c r="CS122" s="174">
        <f>IF(OR(IF(INDEX(Команды!$A$2:$AN$7500,MATCH(CS$3,Команды!$A$2:$A$7500,0),$E122+2)=Команды!$AJ$2,TRUE,FALSE),IF(INDEX(Команды!$A$2:$AN$7500,MATCH(CS$3,Команды!$A$2:$A$7500,0),$E122+2)=Команды!$AJ$3,TRUE,FALSE),IF(INDEX(Команды!$A$2:$AN$7500,MATCH(CS$3,Команды!$A$2:$A$7500,0),$E122+2)=Команды!$AJ$4,TRUE,FALSE),IF(INDEX(Команды!$A$2:$AN$7500,MATCH(CS$3,Команды!$A$2:$A$7500,0),$E122+2)=Команды!$AJ$5,TRUE,FALSE),IF(INDEX(Команды!$A$2:$AN$7500,MATCH(CS$3,Команды!$A$2:$A$7500,0),$E122+2)=Команды!$AJ$6,TRUE,FALSE),IF(INDEX(Команды!$A$2:$AN$7500,MATCH(CS$3,Команды!$A$2:$A$7500,0),$E122+2)=Команды!$AJ$7,TRUE,FALSE),IF(INDEX(Команды!$A$2:$AN$7500,MATCH(CS$3,Команды!$A$2:$A$7500,0),$E122+2)=Команды!$AJ$8,TRUE,FALSE),IF(INDEX(Команды!$A$2:$AN$7500,MATCH(CS$3,Команды!$A$2:$A$7500,0),$E122+2)=Команды!$AJ$9,TRUE,FALSE),IF(INDEX(Команды!$A$2:$AN$7500,MATCH(CS$3,Команды!$A$2:$A$7500,0),$E122+2)=Команды!$AJ$10,TRUE,FALSE),IF(INDEX(Команды!$A$2:$AN$7500,MATCH(CS$3,Команды!$A$2:$A$7500,0),$E122+2)=Команды!$AJ$11,TRUE,FALSE),IF(INDEX(Команды!$A$2:$AN$7500,MATCH(CS$3,Команды!$A$2:$A$7500,0),$E122+2)=Команды!$AJ$12,TRUE,FALSE),IF(INDEX(Команды!$A$2:$AN$7500,MATCH(CS$3,Команды!$A$2:$A$7500,0),$E122+2)=Команды!$AJ$13,TRUE,FALSE),IF(INDEX(Команды!$A$2:$AN$7500,MATCH(CS$3,Команды!$A$2:$A$7500,0),$E122+2)=Команды!$AJ$14,TRUE,FALSE),IF(INDEX(Команды!$A$2:$AN$7500,MATCH(CS$3,Команды!$A$2:$A$7500,0),$E122+2)=Команды!$AJ$15,TRUE,FALSE),IF(INDEX(Команды!$A$2:$AN$7500,MATCH(CS$3,Команды!$A$2:$A$7500,0),$E122+2)=Команды!$AJ$16,TRUE,FALSE),,IF(INDEX(Команды!$A$2:$AN$7500,MATCH(CS$3,Команды!$A$2:$A$7500,0),$E122+2)=Команды!$AJ$17,TRUE,FALSE),,IF(INDEX(Команды!$A$2:$AN$7500,MATCH(CS$3,Команды!$A$2:$A$7500,0),$E122+2)=Команды!$AJ$18,TRUE,FALSE),,IF(INDEX(Команды!$A$2:$AN$7500,MATCH(CS$3,Команды!$A$2:$A$7500,0),$E122+2)=Команды!$AJ$19,TRUE,FALSE)),INDEX(Команды!$AJ$2:$AK$19,MATCH(INDEX(Команды!$A$2:$AN$7500,MATCH(CS$3,Команды!$A$2:$A$7500,0),$E122+2),Команды!$AJ$2:$AJ$19,0),2),0)</f>
        <v>0</v>
      </c>
      <c r="CT122" s="175">
        <f>IF(OR(IF(INDEX(Команды!$A$2:$AN$7500,MATCH(CS$3,Команды!$A$2:$A$7500,0),$E122+2)=Команды!$AJ$2,TRUE,FALSE),IF(INDEX(Команды!$A$2:$AN$7500,MATCH(CS$3,Команды!$A$2:$A$7500,0),$E122+2)=Команды!$AJ$3,TRUE,FALSE),IF(INDEX(Команды!$A$2:$AN$7500,MATCH(CS$3,Команды!$A$2:$A$7500,0),$E122+2)=Команды!$AJ$4,TRUE,FALSE),IF(INDEX(Команды!$A$2:$AN$7500,MATCH(CS$3,Команды!$A$2:$A$7500,0),$E122+2)=Команды!$AJ$5,TRUE,FALSE),IF(INDEX(Команды!$A$2:$AN$7500,MATCH(CS$3,Команды!$A$2:$A$7500,0),$E122+2)=Команды!$AJ$6,TRUE,FALSE),IF(INDEX(Команды!$A$2:$AN$7500,MATCH(CS$3,Команды!$A$2:$A$7500,0),$E122+2)=Команды!$AJ$7,TRUE,FALSE),IF(INDEX(Команды!$A$2:$AN$7500,MATCH(CS$3,Команды!$A$2:$A$7500,0),$E122+2)=Команды!$AJ$8,TRUE,FALSE),IF(INDEX(Команды!$A$2:$AN$7500,MATCH(CS$3,Команды!$A$2:$A$7500,0),$E122+2)=Команды!$AJ$9,TRUE,FALSE),IF(INDEX(Команды!$A$2:$AN$7500,MATCH(CS$3,Команды!$A$2:$A$7500,0),$E122+2)=Команды!$AJ$10,TRUE,FALSE),IF(INDEX(Команды!$A$2:$AN$7500,MATCH(CS$3,Команды!$A$2:$A$7500,0),$E122+2)=Команды!$AJ$11,TRUE,FALSE),IF(INDEX(Команды!$A$2:$AN$7500,MATCH(CS$3,Команды!$A$2:$A$7500,0),$E122+2)=Команды!$AJ$12,TRUE,FALSE),IF(INDEX(Команды!$A$2:$AN$7500,MATCH(CS$3,Команды!$A$2:$A$7500,0),$E122+2)=Команды!$AJ$13,TRUE,FALSE),IF(INDEX(Команды!$A$2:$AN$7500,MATCH(CS$3,Команды!$A$2:$A$7500,0),$E122+2)=Команды!$AJ$14,TRUE,FALSE),IF(INDEX(Команды!$A$2:$AN$7500,MATCH(CS$3,Команды!$A$2:$A$7500,0),$E122+2)=Команды!$AJ$15,TRUE,FALSE),IF(INDEX(Команды!$A$2:$AN$7500,MATCH(CS$3,Команды!$A$2:$A$7500,0),$E122+2)=Команды!$AJ$16,TRUE,FALSE),IF(INDEX(Команды!$A$2:$AN$7500,MATCH(CS$3,Команды!$A$2:$A$7500,0),$E122+2)=Команды!$AJ$17,TRUE,FALSE),IF(INDEX(Команды!$A$2:$AN$7500,MATCH(CS$3,Команды!$A$2:$A$7500,0),$E122+2)=Команды!$AJ$18,TRUE,FALSE),IF(INDEX(Команды!$A$2:$AN$7500,MATCH(CS$3,Команды!$A$2:$A$7500,0),$E122+2)=Команды!$AJ$19,TRUE,FALSE)),INDEX(Команды!$AJ$2:$AL$19,MATCH(INDEX(Команды!$A$2:$AN$7500,MATCH(CS$3,Команды!$A$2:$A$7500,0),$E122+2),Команды!$AJ$2:$AJ$19,0),3),0)</f>
        <v>0</v>
      </c>
      <c r="CU122" s="342"/>
    </row>
    <row r="123" spans="1:99" s="2" customFormat="1" ht="21.95" customHeight="1" x14ac:dyDescent="0.3">
      <c r="A123" s="251">
        <v>118</v>
      </c>
      <c r="B123" s="2" t="e">
        <f>VLOOKUP(A123,'Список КК'!A:F,6,TRUE)</f>
        <v>#N/A</v>
      </c>
      <c r="C123" s="4">
        <f>VLOOKUP(A123,'Список КК'!A:B,2,TRUE)</f>
        <v>0</v>
      </c>
      <c r="D123" s="203">
        <f>VLOOKUP(A123,'Список КК'!A:D,4,TRUE)</f>
        <v>0</v>
      </c>
      <c r="E123" s="4">
        <f>VLOOKUP(A123,'Список КК'!A:C,3,TRUE)</f>
        <v>0</v>
      </c>
      <c r="F123" s="220">
        <f>VLOOKUP(A123,'Список КК'!A:E,5,TRUE)</f>
        <v>0</v>
      </c>
      <c r="G123" s="174">
        <f>IF(OR(IF(INDEX(Команды!$A$2:$AN$7500,MATCH(G$3,Команды!$A$2:$A$7500,0),$E123+2)=Команды!$AJ$2,TRUE,FALSE),IF(INDEX(Команды!$A$2:$AN$7500,MATCH(G$3,Команды!$A$2:$A$7500,0),$E123+2)=Команды!$AJ$3,TRUE,FALSE),IF(INDEX(Команды!$A$2:$AN$7500,MATCH(G$3,Команды!$A$2:$A$7500,0),$E123+2)=Команды!$AJ$4,TRUE,FALSE),IF(INDEX(Команды!$A$2:$AN$7500,MATCH(G$3,Команды!$A$2:$A$7500,0),$E123+2)=Команды!$AJ$5,TRUE,FALSE),IF(INDEX(Команды!$A$2:$AN$7500,MATCH(G$3,Команды!$A$2:$A$7500,0),$E123+2)=Команды!$AJ$6,TRUE,FALSE),IF(INDEX(Команды!$A$2:$AN$7500,MATCH(G$3,Команды!$A$2:$A$7500,0),$E123+2)=Команды!$AJ$7,TRUE,FALSE),IF(INDEX(Команды!$A$2:$AN$7500,MATCH(G$3,Команды!$A$2:$A$7500,0),$E123+2)=Команды!$AJ$8,TRUE,FALSE),IF(INDEX(Команды!$A$2:$AN$7500,MATCH(G$3,Команды!$A$2:$A$7500,0),$E123+2)=Команды!$AJ$9,TRUE,FALSE),IF(INDEX(Команды!$A$2:$AN$7500,MATCH(G$3,Команды!$A$2:$A$7500,0),$E123+2)=Команды!$AJ$10,TRUE,FALSE),IF(INDEX(Команды!$A$2:$AN$7500,MATCH(G$3,Команды!$A$2:$A$7500,0),$E123+2)=Команды!$AJ$11,TRUE,FALSE),IF(INDEX(Команды!$A$2:$AN$7500,MATCH(G$3,Команды!$A$2:$A$7500,0),$E123+2)=Команды!$AJ$12,TRUE,FALSE),IF(INDEX(Команды!$A$2:$AN$7500,MATCH(G$3,Команды!$A$2:$A$7500,0),$E123+2)=Команды!$AJ$13,TRUE,FALSE),IF(INDEX(Команды!$A$2:$AN$7500,MATCH(G$3,Команды!$A$2:$A$7500,0),$E123+2)=Команды!$AJ$14,TRUE,FALSE),IF(INDEX(Команды!$A$2:$AN$7500,MATCH(G$3,Команды!$A$2:$A$7500,0),$E123+2)=Команды!$AJ$15,TRUE,FALSE),IF(INDEX(Команды!$A$2:$AN$7500,MATCH(G$3,Команды!$A$2:$A$7500,0),$E123+2)=Команды!$AJ$16,TRUE,FALSE),,IF(INDEX(Команды!$A$2:$AN$7500,MATCH(G$3,Команды!$A$2:$A$7500,0),$E123+2)=Команды!$AJ$17,TRUE,FALSE),,IF(INDEX(Команды!$A$2:$AN$7500,MATCH(G$3,Команды!$A$2:$A$7500,0),$E123+2)=Команды!$AJ$18,TRUE,FALSE),,IF(INDEX(Команды!$A$2:$AN$7500,MATCH(G$3,Команды!$A$2:$A$7500,0),$E123+2)=Команды!$AJ$19,TRUE,FALSE)),INDEX(Команды!$AJ$2:$AK$19,MATCH(INDEX(Команды!$A$2:$AN$7500,MATCH(G$3,Команды!$A$2:$A$7500,0),$E123+2),Команды!$AJ$2:$AJ$19,0),2),0)</f>
        <v>0</v>
      </c>
      <c r="H123" s="175">
        <f>IF(OR(IF(INDEX(Команды!$A$2:$AN$7500,MATCH(G$3,Команды!$A$2:$A$7500,0),$E123+2)=Команды!$AJ$2,TRUE,FALSE),IF(INDEX(Команды!$A$2:$AN$7500,MATCH(G$3,Команды!$A$2:$A$7500,0),$E123+2)=Команды!$AJ$3,TRUE,FALSE),IF(INDEX(Команды!$A$2:$AN$7500,MATCH(G$3,Команды!$A$2:$A$7500,0),$E123+2)=Команды!$AJ$4,TRUE,FALSE),IF(INDEX(Команды!$A$2:$AN$7500,MATCH(G$3,Команды!$A$2:$A$7500,0),$E123+2)=Команды!$AJ$5,TRUE,FALSE),IF(INDEX(Команды!$A$2:$AN$7500,MATCH(G$3,Команды!$A$2:$A$7500,0),$E123+2)=Команды!$AJ$6,TRUE,FALSE),IF(INDEX(Команды!$A$2:$AN$7500,MATCH(G$3,Команды!$A$2:$A$7500,0),$E123+2)=Команды!$AJ$7,TRUE,FALSE),IF(INDEX(Команды!$A$2:$AN$7500,MATCH(G$3,Команды!$A$2:$A$7500,0),$E123+2)=Команды!$AJ$8,TRUE,FALSE),IF(INDEX(Команды!$A$2:$AN$7500,MATCH(G$3,Команды!$A$2:$A$7500,0),$E123+2)=Команды!$AJ$9,TRUE,FALSE),IF(INDEX(Команды!$A$2:$AN$7500,MATCH(G$3,Команды!$A$2:$A$7500,0),$E123+2)=Команды!$AJ$10,TRUE,FALSE),IF(INDEX(Команды!$A$2:$AN$7500,MATCH(G$3,Команды!$A$2:$A$7500,0),$E123+2)=Команды!$AJ$11,TRUE,FALSE),IF(INDEX(Команды!$A$2:$AN$7500,MATCH(G$3,Команды!$A$2:$A$7500,0),$E123+2)=Команды!$AJ$12,TRUE,FALSE),IF(INDEX(Команды!$A$2:$AN$7500,MATCH(G$3,Команды!$A$2:$A$7500,0),$E123+2)=Команды!$AJ$13,TRUE,FALSE),IF(INDEX(Команды!$A$2:$AN$7500,MATCH(G$3,Команды!$A$2:$A$7500,0),$E123+2)=Команды!$AJ$14,TRUE,FALSE),IF(INDEX(Команды!$A$2:$AN$7500,MATCH(G$3,Команды!$A$2:$A$7500,0),$E123+2)=Команды!$AJ$15,TRUE,FALSE),IF(INDEX(Команды!$A$2:$AN$7500,MATCH(G$3,Команды!$A$2:$A$7500,0),$E123+2)=Команды!$AJ$16,TRUE,FALSE),IF(INDEX(Команды!$A$2:$AN$7500,MATCH(G$3,Команды!$A$2:$A$7500,0),$E123+2)=Команды!$AJ$17,TRUE,FALSE),IF(INDEX(Команды!$A$2:$AN$7500,MATCH(G$3,Команды!$A$2:$A$7500,0),$E123+2)=Команды!$AJ$18,TRUE,FALSE),IF(INDEX(Команды!$A$2:$AN$7500,MATCH(G$3,Команды!$A$2:$A$7500,0),$E123+2)=Команды!$AJ$19,TRUE,FALSE)),INDEX(Команды!$AJ$2:$AL$19,MATCH(INDEX(Команды!$A$2:$AN$7500,MATCH(G$3,Команды!$A$2:$A$7500,0),$E123+2),Команды!$AJ$2:$AJ$19,0),3),0)</f>
        <v>0</v>
      </c>
      <c r="I123" s="342"/>
      <c r="J123" s="174">
        <f>IF(OR(IF(INDEX(Команды!$A$2:$AN$7500,MATCH(J$3,Команды!$A$2:$A$7500,0),$E123+2)=Команды!$AJ$2,TRUE,FALSE),IF(INDEX(Команды!$A$2:$AN$7500,MATCH(J$3,Команды!$A$2:$A$7500,0),$E123+2)=Команды!$AJ$3,TRUE,FALSE),IF(INDEX(Команды!$A$2:$AN$7500,MATCH(J$3,Команды!$A$2:$A$7500,0),$E123+2)=Команды!$AJ$4,TRUE,FALSE),IF(INDEX(Команды!$A$2:$AN$7500,MATCH(J$3,Команды!$A$2:$A$7500,0),$E123+2)=Команды!$AJ$5,TRUE,FALSE),IF(INDEX(Команды!$A$2:$AN$7500,MATCH(J$3,Команды!$A$2:$A$7500,0),$E123+2)=Команды!$AJ$6,TRUE,FALSE),IF(INDEX(Команды!$A$2:$AN$7500,MATCH(J$3,Команды!$A$2:$A$7500,0),$E123+2)=Команды!$AJ$7,TRUE,FALSE),IF(INDEX(Команды!$A$2:$AN$7500,MATCH(J$3,Команды!$A$2:$A$7500,0),$E123+2)=Команды!$AJ$8,TRUE,FALSE),IF(INDEX(Команды!$A$2:$AN$7500,MATCH(J$3,Команды!$A$2:$A$7500,0),$E123+2)=Команды!$AJ$9,TRUE,FALSE),IF(INDEX(Команды!$A$2:$AN$7500,MATCH(J$3,Команды!$A$2:$A$7500,0),$E123+2)=Команды!$AJ$10,TRUE,FALSE),IF(INDEX(Команды!$A$2:$AN$7500,MATCH(J$3,Команды!$A$2:$A$7500,0),$E123+2)=Команды!$AJ$11,TRUE,FALSE),IF(INDEX(Команды!$A$2:$AN$7500,MATCH(J$3,Команды!$A$2:$A$7500,0),$E123+2)=Команды!$AJ$12,TRUE,FALSE),IF(INDEX(Команды!$A$2:$AN$7500,MATCH(J$3,Команды!$A$2:$A$7500,0),$E123+2)=Команды!$AJ$13,TRUE,FALSE),IF(INDEX(Команды!$A$2:$AN$7500,MATCH(J$3,Команды!$A$2:$A$7500,0),$E123+2)=Команды!$AJ$14,TRUE,FALSE),IF(INDEX(Команды!$A$2:$AN$7500,MATCH(J$3,Команды!$A$2:$A$7500,0),$E123+2)=Команды!$AJ$15,TRUE,FALSE),IF(INDEX(Команды!$A$2:$AN$7500,MATCH(J$3,Команды!$A$2:$A$7500,0),$E123+2)=Команды!$AJ$16,TRUE,FALSE),,IF(INDEX(Команды!$A$2:$AN$7500,MATCH(J$3,Команды!$A$2:$A$7500,0),$E123+2)=Команды!$AJ$17,TRUE,FALSE),,IF(INDEX(Команды!$A$2:$AN$7500,MATCH(J$3,Команды!$A$2:$A$7500,0),$E123+2)=Команды!$AJ$18,TRUE,FALSE),,IF(INDEX(Команды!$A$2:$AN$7500,MATCH(J$3,Команды!$A$2:$A$7500,0),$E123+2)=Команды!$AJ$19,TRUE,FALSE)),INDEX(Команды!$AJ$2:$AK$19,MATCH(INDEX(Команды!$A$2:$AN$7500,MATCH(J$3,Команды!$A$2:$A$7500,0),$E123+2),Команды!$AJ$2:$AJ$19,0),2),0)</f>
        <v>0</v>
      </c>
      <c r="K123" s="175">
        <f>IF(OR(IF(INDEX(Команды!$A$2:$AN$7500,MATCH(J$3,Команды!$A$2:$A$7500,0),$E123+2)=Команды!$AJ$2,TRUE,FALSE),IF(INDEX(Команды!$A$2:$AN$7500,MATCH(J$3,Команды!$A$2:$A$7500,0),$E123+2)=Команды!$AJ$3,TRUE,FALSE),IF(INDEX(Команды!$A$2:$AN$7500,MATCH(J$3,Команды!$A$2:$A$7500,0),$E123+2)=Команды!$AJ$4,TRUE,FALSE),IF(INDEX(Команды!$A$2:$AN$7500,MATCH(J$3,Команды!$A$2:$A$7500,0),$E123+2)=Команды!$AJ$5,TRUE,FALSE),IF(INDEX(Команды!$A$2:$AN$7500,MATCH(J$3,Команды!$A$2:$A$7500,0),$E123+2)=Команды!$AJ$6,TRUE,FALSE),IF(INDEX(Команды!$A$2:$AN$7500,MATCH(J$3,Команды!$A$2:$A$7500,0),$E123+2)=Команды!$AJ$7,TRUE,FALSE),IF(INDEX(Команды!$A$2:$AN$7500,MATCH(J$3,Команды!$A$2:$A$7500,0),$E123+2)=Команды!$AJ$8,TRUE,FALSE),IF(INDEX(Команды!$A$2:$AN$7500,MATCH(J$3,Команды!$A$2:$A$7500,0),$E123+2)=Команды!$AJ$9,TRUE,FALSE),IF(INDEX(Команды!$A$2:$AN$7500,MATCH(J$3,Команды!$A$2:$A$7500,0),$E123+2)=Команды!$AJ$10,TRUE,FALSE),IF(INDEX(Команды!$A$2:$AN$7500,MATCH(J$3,Команды!$A$2:$A$7500,0),$E123+2)=Команды!$AJ$11,TRUE,FALSE),IF(INDEX(Команды!$A$2:$AN$7500,MATCH(J$3,Команды!$A$2:$A$7500,0),$E123+2)=Команды!$AJ$12,TRUE,FALSE),IF(INDEX(Команды!$A$2:$AN$7500,MATCH(J$3,Команды!$A$2:$A$7500,0),$E123+2)=Команды!$AJ$13,TRUE,FALSE),IF(INDEX(Команды!$A$2:$AN$7500,MATCH(J$3,Команды!$A$2:$A$7500,0),$E123+2)=Команды!$AJ$14,TRUE,FALSE),IF(INDEX(Команды!$A$2:$AN$7500,MATCH(J$3,Команды!$A$2:$A$7500,0),$E123+2)=Команды!$AJ$15,TRUE,FALSE),IF(INDEX(Команды!$A$2:$AN$7500,MATCH(J$3,Команды!$A$2:$A$7500,0),$E123+2)=Команды!$AJ$16,TRUE,FALSE),IF(INDEX(Команды!$A$2:$AN$7500,MATCH(J$3,Команды!$A$2:$A$7500,0),$E123+2)=Команды!$AJ$17,TRUE,FALSE),IF(INDEX(Команды!$A$2:$AN$7500,MATCH(J$3,Команды!$A$2:$A$7500,0),$E123+2)=Команды!$AJ$18,TRUE,FALSE),IF(INDEX(Команды!$A$2:$AN$7500,MATCH(J$3,Команды!$A$2:$A$7500,0),$E123+2)=Команды!$AJ$19,TRUE,FALSE)),INDEX(Команды!$AJ$2:$AL$19,MATCH(INDEX(Команды!$A$2:$AN$7500,MATCH(J$3,Команды!$A$2:$A$7500,0),$E123+2),Команды!$AJ$2:$AJ$19,0),3),0)</f>
        <v>0</v>
      </c>
      <c r="L123" s="342"/>
      <c r="M123" s="174">
        <f>IF(OR(IF(INDEX(Команды!$A$2:$AN$7500,MATCH(M$3,Команды!$A$2:$A$7500,0),$E123+2)=Команды!$AJ$2,TRUE,FALSE),IF(INDEX(Команды!$A$2:$AN$7500,MATCH(M$3,Команды!$A$2:$A$7500,0),$E123+2)=Команды!$AJ$3,TRUE,FALSE),IF(INDEX(Команды!$A$2:$AN$7500,MATCH(M$3,Команды!$A$2:$A$7500,0),$E123+2)=Команды!$AJ$4,TRUE,FALSE),IF(INDEX(Команды!$A$2:$AN$7500,MATCH(M$3,Команды!$A$2:$A$7500,0),$E123+2)=Команды!$AJ$5,TRUE,FALSE),IF(INDEX(Команды!$A$2:$AN$7500,MATCH(M$3,Команды!$A$2:$A$7500,0),$E123+2)=Команды!$AJ$6,TRUE,FALSE),IF(INDEX(Команды!$A$2:$AN$7500,MATCH(M$3,Команды!$A$2:$A$7500,0),$E123+2)=Команды!$AJ$7,TRUE,FALSE),IF(INDEX(Команды!$A$2:$AN$7500,MATCH(M$3,Команды!$A$2:$A$7500,0),$E123+2)=Команды!$AJ$8,TRUE,FALSE),IF(INDEX(Команды!$A$2:$AN$7500,MATCH(M$3,Команды!$A$2:$A$7500,0),$E123+2)=Команды!$AJ$9,TRUE,FALSE),IF(INDEX(Команды!$A$2:$AN$7500,MATCH(M$3,Команды!$A$2:$A$7500,0),$E123+2)=Команды!$AJ$10,TRUE,FALSE),IF(INDEX(Команды!$A$2:$AN$7500,MATCH(M$3,Команды!$A$2:$A$7500,0),$E123+2)=Команды!$AJ$11,TRUE,FALSE),IF(INDEX(Команды!$A$2:$AN$7500,MATCH(M$3,Команды!$A$2:$A$7500,0),$E123+2)=Команды!$AJ$12,TRUE,FALSE),IF(INDEX(Команды!$A$2:$AN$7500,MATCH(M$3,Команды!$A$2:$A$7500,0),$E123+2)=Команды!$AJ$13,TRUE,FALSE),IF(INDEX(Команды!$A$2:$AN$7500,MATCH(M$3,Команды!$A$2:$A$7500,0),$E123+2)=Команды!$AJ$14,TRUE,FALSE),IF(INDEX(Команды!$A$2:$AN$7500,MATCH(M$3,Команды!$A$2:$A$7500,0),$E123+2)=Команды!$AJ$15,TRUE,FALSE),IF(INDEX(Команды!$A$2:$AN$7500,MATCH(M$3,Команды!$A$2:$A$7500,0),$E123+2)=Команды!$AJ$16,TRUE,FALSE),,IF(INDEX(Команды!$A$2:$AN$7500,MATCH(M$3,Команды!$A$2:$A$7500,0),$E123+2)=Команды!$AJ$17,TRUE,FALSE),,IF(INDEX(Команды!$A$2:$AN$7500,MATCH(M$3,Команды!$A$2:$A$7500,0),$E123+2)=Команды!$AJ$18,TRUE,FALSE),,IF(INDEX(Команды!$A$2:$AN$7500,MATCH(M$3,Команды!$A$2:$A$7500,0),$E123+2)=Команды!$AJ$19,TRUE,FALSE)),INDEX(Команды!$AJ$2:$AK$19,MATCH(INDEX(Команды!$A$2:$AN$7500,MATCH(M$3,Команды!$A$2:$A$7500,0),$E123+2),Команды!$AJ$2:$AJ$19,0),2),0)</f>
        <v>0</v>
      </c>
      <c r="N123" s="175">
        <f>IF(OR(IF(INDEX(Команды!$A$2:$AN$7500,MATCH(M$3,Команды!$A$2:$A$7500,0),$E123+2)=Команды!$AJ$2,TRUE,FALSE),IF(INDEX(Команды!$A$2:$AN$7500,MATCH(M$3,Команды!$A$2:$A$7500,0),$E123+2)=Команды!$AJ$3,TRUE,FALSE),IF(INDEX(Команды!$A$2:$AN$7500,MATCH(M$3,Команды!$A$2:$A$7500,0),$E123+2)=Команды!$AJ$4,TRUE,FALSE),IF(INDEX(Команды!$A$2:$AN$7500,MATCH(M$3,Команды!$A$2:$A$7500,0),$E123+2)=Команды!$AJ$5,TRUE,FALSE),IF(INDEX(Команды!$A$2:$AN$7500,MATCH(M$3,Команды!$A$2:$A$7500,0),$E123+2)=Команды!$AJ$6,TRUE,FALSE),IF(INDEX(Команды!$A$2:$AN$7500,MATCH(M$3,Команды!$A$2:$A$7500,0),$E123+2)=Команды!$AJ$7,TRUE,FALSE),IF(INDEX(Команды!$A$2:$AN$7500,MATCH(M$3,Команды!$A$2:$A$7500,0),$E123+2)=Команды!$AJ$8,TRUE,FALSE),IF(INDEX(Команды!$A$2:$AN$7500,MATCH(M$3,Команды!$A$2:$A$7500,0),$E123+2)=Команды!$AJ$9,TRUE,FALSE),IF(INDEX(Команды!$A$2:$AN$7500,MATCH(M$3,Команды!$A$2:$A$7500,0),$E123+2)=Команды!$AJ$10,TRUE,FALSE),IF(INDEX(Команды!$A$2:$AN$7500,MATCH(M$3,Команды!$A$2:$A$7500,0),$E123+2)=Команды!$AJ$11,TRUE,FALSE),IF(INDEX(Команды!$A$2:$AN$7500,MATCH(M$3,Команды!$A$2:$A$7500,0),$E123+2)=Команды!$AJ$12,TRUE,FALSE),IF(INDEX(Команды!$A$2:$AN$7500,MATCH(M$3,Команды!$A$2:$A$7500,0),$E123+2)=Команды!$AJ$13,TRUE,FALSE),IF(INDEX(Команды!$A$2:$AN$7500,MATCH(M$3,Команды!$A$2:$A$7500,0),$E123+2)=Команды!$AJ$14,TRUE,FALSE),IF(INDEX(Команды!$A$2:$AN$7500,MATCH(M$3,Команды!$A$2:$A$7500,0),$E123+2)=Команды!$AJ$15,TRUE,FALSE),IF(INDEX(Команды!$A$2:$AN$7500,MATCH(M$3,Команды!$A$2:$A$7500,0),$E123+2)=Команды!$AJ$16,TRUE,FALSE),IF(INDEX(Команды!$A$2:$AN$7500,MATCH(M$3,Команды!$A$2:$A$7500,0),$E123+2)=Команды!$AJ$17,TRUE,FALSE),IF(INDEX(Команды!$A$2:$AN$7500,MATCH(M$3,Команды!$A$2:$A$7500,0),$E123+2)=Команды!$AJ$18,TRUE,FALSE),IF(INDEX(Команды!$A$2:$AN$7500,MATCH(M$3,Команды!$A$2:$A$7500,0),$E123+2)=Команды!$AJ$19,TRUE,FALSE)),INDEX(Команды!$AJ$2:$AL$19,MATCH(INDEX(Команды!$A$2:$AN$7500,MATCH(M$3,Команды!$A$2:$A$7500,0),$E123+2),Команды!$AJ$2:$AJ$19,0),3),0)</f>
        <v>0</v>
      </c>
      <c r="O123" s="342"/>
      <c r="P123" s="174">
        <f>IF(OR(IF(INDEX(Команды!$A$2:$AN$7500,MATCH(P$3,Команды!$A$2:$A$7500,0),$E123+2)=Команды!$AJ$2,TRUE,FALSE),IF(INDEX(Команды!$A$2:$AN$7500,MATCH(P$3,Команды!$A$2:$A$7500,0),$E123+2)=Команды!$AJ$3,TRUE,FALSE),IF(INDEX(Команды!$A$2:$AN$7500,MATCH(P$3,Команды!$A$2:$A$7500,0),$E123+2)=Команды!$AJ$4,TRUE,FALSE),IF(INDEX(Команды!$A$2:$AN$7500,MATCH(P$3,Команды!$A$2:$A$7500,0),$E123+2)=Команды!$AJ$5,TRUE,FALSE),IF(INDEX(Команды!$A$2:$AN$7500,MATCH(P$3,Команды!$A$2:$A$7500,0),$E123+2)=Команды!$AJ$6,TRUE,FALSE),IF(INDEX(Команды!$A$2:$AN$7500,MATCH(P$3,Команды!$A$2:$A$7500,0),$E123+2)=Команды!$AJ$7,TRUE,FALSE),IF(INDEX(Команды!$A$2:$AN$7500,MATCH(P$3,Команды!$A$2:$A$7500,0),$E123+2)=Команды!$AJ$8,TRUE,FALSE),IF(INDEX(Команды!$A$2:$AN$7500,MATCH(P$3,Команды!$A$2:$A$7500,0),$E123+2)=Команды!$AJ$9,TRUE,FALSE),IF(INDEX(Команды!$A$2:$AN$7500,MATCH(P$3,Команды!$A$2:$A$7500,0),$E123+2)=Команды!$AJ$10,TRUE,FALSE),IF(INDEX(Команды!$A$2:$AN$7500,MATCH(P$3,Команды!$A$2:$A$7500,0),$E123+2)=Команды!$AJ$11,TRUE,FALSE),IF(INDEX(Команды!$A$2:$AN$7500,MATCH(P$3,Команды!$A$2:$A$7500,0),$E123+2)=Команды!$AJ$12,TRUE,FALSE),IF(INDEX(Команды!$A$2:$AN$7500,MATCH(P$3,Команды!$A$2:$A$7500,0),$E123+2)=Команды!$AJ$13,TRUE,FALSE),IF(INDEX(Команды!$A$2:$AN$7500,MATCH(P$3,Команды!$A$2:$A$7500,0),$E123+2)=Команды!$AJ$14,TRUE,FALSE),IF(INDEX(Команды!$A$2:$AN$7500,MATCH(P$3,Команды!$A$2:$A$7500,0),$E123+2)=Команды!$AJ$15,TRUE,FALSE),IF(INDEX(Команды!$A$2:$AN$7500,MATCH(P$3,Команды!$A$2:$A$7500,0),$E123+2)=Команды!$AJ$16,TRUE,FALSE),,IF(INDEX(Команды!$A$2:$AN$7500,MATCH(P$3,Команды!$A$2:$A$7500,0),$E123+2)=Команды!$AJ$17,TRUE,FALSE),,IF(INDEX(Команды!$A$2:$AN$7500,MATCH(P$3,Команды!$A$2:$A$7500,0),$E123+2)=Команды!$AJ$18,TRUE,FALSE),,IF(INDEX(Команды!$A$2:$AN$7500,MATCH(P$3,Команды!$A$2:$A$7500,0),$E123+2)=Команды!$AJ$19,TRUE,FALSE)),INDEX(Команды!$AJ$2:$AK$19,MATCH(INDEX(Команды!$A$2:$AN$7500,MATCH(P$3,Команды!$A$2:$A$7500,0),$E123+2),Команды!$AJ$2:$AJ$19,0),2),0)</f>
        <v>0</v>
      </c>
      <c r="Q123" s="175">
        <f>IF(OR(IF(INDEX(Команды!$A$2:$AN$7500,MATCH(P$3,Команды!$A$2:$A$7500,0),$E123+2)=Команды!$AJ$2,TRUE,FALSE),IF(INDEX(Команды!$A$2:$AN$7500,MATCH(P$3,Команды!$A$2:$A$7500,0),$E123+2)=Команды!$AJ$3,TRUE,FALSE),IF(INDEX(Команды!$A$2:$AN$7500,MATCH(P$3,Команды!$A$2:$A$7500,0),$E123+2)=Команды!$AJ$4,TRUE,FALSE),IF(INDEX(Команды!$A$2:$AN$7500,MATCH(P$3,Команды!$A$2:$A$7500,0),$E123+2)=Команды!$AJ$5,TRUE,FALSE),IF(INDEX(Команды!$A$2:$AN$7500,MATCH(P$3,Команды!$A$2:$A$7500,0),$E123+2)=Команды!$AJ$6,TRUE,FALSE),IF(INDEX(Команды!$A$2:$AN$7500,MATCH(P$3,Команды!$A$2:$A$7500,0),$E123+2)=Команды!$AJ$7,TRUE,FALSE),IF(INDEX(Команды!$A$2:$AN$7500,MATCH(P$3,Команды!$A$2:$A$7500,0),$E123+2)=Команды!$AJ$8,TRUE,FALSE),IF(INDEX(Команды!$A$2:$AN$7500,MATCH(P$3,Команды!$A$2:$A$7500,0),$E123+2)=Команды!$AJ$9,TRUE,FALSE),IF(INDEX(Команды!$A$2:$AN$7500,MATCH(P$3,Команды!$A$2:$A$7500,0),$E123+2)=Команды!$AJ$10,TRUE,FALSE),IF(INDEX(Команды!$A$2:$AN$7500,MATCH(P$3,Команды!$A$2:$A$7500,0),$E123+2)=Команды!$AJ$11,TRUE,FALSE),IF(INDEX(Команды!$A$2:$AN$7500,MATCH(P$3,Команды!$A$2:$A$7500,0),$E123+2)=Команды!$AJ$12,TRUE,FALSE),IF(INDEX(Команды!$A$2:$AN$7500,MATCH(P$3,Команды!$A$2:$A$7500,0),$E123+2)=Команды!$AJ$13,TRUE,FALSE),IF(INDEX(Команды!$A$2:$AN$7500,MATCH(P$3,Команды!$A$2:$A$7500,0),$E123+2)=Команды!$AJ$14,TRUE,FALSE),IF(INDEX(Команды!$A$2:$AN$7500,MATCH(P$3,Команды!$A$2:$A$7500,0),$E123+2)=Команды!$AJ$15,TRUE,FALSE),IF(INDEX(Команды!$A$2:$AN$7500,MATCH(P$3,Команды!$A$2:$A$7500,0),$E123+2)=Команды!$AJ$16,TRUE,FALSE),IF(INDEX(Команды!$A$2:$AN$7500,MATCH(P$3,Команды!$A$2:$A$7500,0),$E123+2)=Команды!$AJ$17,TRUE,FALSE),IF(INDEX(Команды!$A$2:$AN$7500,MATCH(P$3,Команды!$A$2:$A$7500,0),$E123+2)=Команды!$AJ$18,TRUE,FALSE),IF(INDEX(Команды!$A$2:$AN$7500,MATCH(P$3,Команды!$A$2:$A$7500,0),$E123+2)=Команды!$AJ$19,TRUE,FALSE)),INDEX(Команды!$AJ$2:$AL$19,MATCH(INDEX(Команды!$A$2:$AN$7500,MATCH(P$3,Команды!$A$2:$A$7500,0),$E123+2),Команды!$AJ$2:$AJ$19,0),3),0)</f>
        <v>0</v>
      </c>
      <c r="R123" s="342"/>
      <c r="S123" s="174">
        <f>IF(OR(IF(INDEX(Команды!$A$2:$AN$7500,MATCH(S$3,Команды!$A$2:$A$7500,0),$E123+2)=Команды!$AJ$2,TRUE,FALSE),IF(INDEX(Команды!$A$2:$AN$7500,MATCH(S$3,Команды!$A$2:$A$7500,0),$E123+2)=Команды!$AJ$3,TRUE,FALSE),IF(INDEX(Команды!$A$2:$AN$7500,MATCH(S$3,Команды!$A$2:$A$7500,0),$E123+2)=Команды!$AJ$4,TRUE,FALSE),IF(INDEX(Команды!$A$2:$AN$7500,MATCH(S$3,Команды!$A$2:$A$7500,0),$E123+2)=Команды!$AJ$5,TRUE,FALSE),IF(INDEX(Команды!$A$2:$AN$7500,MATCH(S$3,Команды!$A$2:$A$7500,0),$E123+2)=Команды!$AJ$6,TRUE,FALSE),IF(INDEX(Команды!$A$2:$AN$7500,MATCH(S$3,Команды!$A$2:$A$7500,0),$E123+2)=Команды!$AJ$7,TRUE,FALSE),IF(INDEX(Команды!$A$2:$AN$7500,MATCH(S$3,Команды!$A$2:$A$7500,0),$E123+2)=Команды!$AJ$8,TRUE,FALSE),IF(INDEX(Команды!$A$2:$AN$7500,MATCH(S$3,Команды!$A$2:$A$7500,0),$E123+2)=Команды!$AJ$9,TRUE,FALSE),IF(INDEX(Команды!$A$2:$AN$7500,MATCH(S$3,Команды!$A$2:$A$7500,0),$E123+2)=Команды!$AJ$10,TRUE,FALSE),IF(INDEX(Команды!$A$2:$AN$7500,MATCH(S$3,Команды!$A$2:$A$7500,0),$E123+2)=Команды!$AJ$11,TRUE,FALSE),IF(INDEX(Команды!$A$2:$AN$7500,MATCH(S$3,Команды!$A$2:$A$7500,0),$E123+2)=Команды!$AJ$12,TRUE,FALSE),IF(INDEX(Команды!$A$2:$AN$7500,MATCH(S$3,Команды!$A$2:$A$7500,0),$E123+2)=Команды!$AJ$13,TRUE,FALSE),IF(INDEX(Команды!$A$2:$AN$7500,MATCH(S$3,Команды!$A$2:$A$7500,0),$E123+2)=Команды!$AJ$14,TRUE,FALSE),IF(INDEX(Команды!$A$2:$AN$7500,MATCH(S$3,Команды!$A$2:$A$7500,0),$E123+2)=Команды!$AJ$15,TRUE,FALSE),IF(INDEX(Команды!$A$2:$AN$7500,MATCH(S$3,Команды!$A$2:$A$7500,0),$E123+2)=Команды!$AJ$16,TRUE,FALSE),,IF(INDEX(Команды!$A$2:$AN$7500,MATCH(S$3,Команды!$A$2:$A$7500,0),$E123+2)=Команды!$AJ$17,TRUE,FALSE),,IF(INDEX(Команды!$A$2:$AN$7500,MATCH(S$3,Команды!$A$2:$A$7500,0),$E123+2)=Команды!$AJ$18,TRUE,FALSE),,IF(INDEX(Команды!$A$2:$AN$7500,MATCH(S$3,Команды!$A$2:$A$7500,0),$E123+2)=Команды!$AJ$19,TRUE,FALSE)),INDEX(Команды!$AJ$2:$AK$19,MATCH(INDEX(Команды!$A$2:$AN$7500,MATCH(S$3,Команды!$A$2:$A$7500,0),$E123+2),Команды!$AJ$2:$AJ$19,0),2),0)</f>
        <v>0</v>
      </c>
      <c r="T123" s="175">
        <f>IF(OR(IF(INDEX(Команды!$A$2:$AN$7500,MATCH(S$3,Команды!$A$2:$A$7500,0),$E123+2)=Команды!$AJ$2,TRUE,FALSE),IF(INDEX(Команды!$A$2:$AN$7500,MATCH(S$3,Команды!$A$2:$A$7500,0),$E123+2)=Команды!$AJ$3,TRUE,FALSE),IF(INDEX(Команды!$A$2:$AN$7500,MATCH(S$3,Команды!$A$2:$A$7500,0),$E123+2)=Команды!$AJ$4,TRUE,FALSE),IF(INDEX(Команды!$A$2:$AN$7500,MATCH(S$3,Команды!$A$2:$A$7500,0),$E123+2)=Команды!$AJ$5,TRUE,FALSE),IF(INDEX(Команды!$A$2:$AN$7500,MATCH(S$3,Команды!$A$2:$A$7500,0),$E123+2)=Команды!$AJ$6,TRUE,FALSE),IF(INDEX(Команды!$A$2:$AN$7500,MATCH(S$3,Команды!$A$2:$A$7500,0),$E123+2)=Команды!$AJ$7,TRUE,FALSE),IF(INDEX(Команды!$A$2:$AN$7500,MATCH(S$3,Команды!$A$2:$A$7500,0),$E123+2)=Команды!$AJ$8,TRUE,FALSE),IF(INDEX(Команды!$A$2:$AN$7500,MATCH(S$3,Команды!$A$2:$A$7500,0),$E123+2)=Команды!$AJ$9,TRUE,FALSE),IF(INDEX(Команды!$A$2:$AN$7500,MATCH(S$3,Команды!$A$2:$A$7500,0),$E123+2)=Команды!$AJ$10,TRUE,FALSE),IF(INDEX(Команды!$A$2:$AN$7500,MATCH(S$3,Команды!$A$2:$A$7500,0),$E123+2)=Команды!$AJ$11,TRUE,FALSE),IF(INDEX(Команды!$A$2:$AN$7500,MATCH(S$3,Команды!$A$2:$A$7500,0),$E123+2)=Команды!$AJ$12,TRUE,FALSE),IF(INDEX(Команды!$A$2:$AN$7500,MATCH(S$3,Команды!$A$2:$A$7500,0),$E123+2)=Команды!$AJ$13,TRUE,FALSE),IF(INDEX(Команды!$A$2:$AN$7500,MATCH(S$3,Команды!$A$2:$A$7500,0),$E123+2)=Команды!$AJ$14,TRUE,FALSE),IF(INDEX(Команды!$A$2:$AN$7500,MATCH(S$3,Команды!$A$2:$A$7500,0),$E123+2)=Команды!$AJ$15,TRUE,FALSE),IF(INDEX(Команды!$A$2:$AN$7500,MATCH(S$3,Команды!$A$2:$A$7500,0),$E123+2)=Команды!$AJ$16,TRUE,FALSE),IF(INDEX(Команды!$A$2:$AN$7500,MATCH(S$3,Команды!$A$2:$A$7500,0),$E123+2)=Команды!$AJ$17,TRUE,FALSE),IF(INDEX(Команды!$A$2:$AN$7500,MATCH(S$3,Команды!$A$2:$A$7500,0),$E123+2)=Команды!$AJ$18,TRUE,FALSE),IF(INDEX(Команды!$A$2:$AN$7500,MATCH(S$3,Команды!$A$2:$A$7500,0),$E123+2)=Команды!$AJ$19,TRUE,FALSE)),INDEX(Команды!$AJ$2:$AL$19,MATCH(INDEX(Команды!$A$2:$AN$7500,MATCH(S$3,Команды!$A$2:$A$7500,0),$E123+2),Команды!$AJ$2:$AJ$19,0),3),0)</f>
        <v>0</v>
      </c>
      <c r="U123" s="342"/>
      <c r="V123" s="174">
        <f>IF(OR(IF(INDEX(Команды!$A$2:$AN$7500,MATCH(V$3,Команды!$A$2:$A$7500,0),$E123+2)=Команды!$AJ$2,TRUE,FALSE),IF(INDEX(Команды!$A$2:$AN$7500,MATCH(V$3,Команды!$A$2:$A$7500,0),$E123+2)=Команды!$AJ$3,TRUE,FALSE),IF(INDEX(Команды!$A$2:$AN$7500,MATCH(V$3,Команды!$A$2:$A$7500,0),$E123+2)=Команды!$AJ$4,TRUE,FALSE),IF(INDEX(Команды!$A$2:$AN$7500,MATCH(V$3,Команды!$A$2:$A$7500,0),$E123+2)=Команды!$AJ$5,TRUE,FALSE),IF(INDEX(Команды!$A$2:$AN$7500,MATCH(V$3,Команды!$A$2:$A$7500,0),$E123+2)=Команды!$AJ$6,TRUE,FALSE),IF(INDEX(Команды!$A$2:$AN$7500,MATCH(V$3,Команды!$A$2:$A$7500,0),$E123+2)=Команды!$AJ$7,TRUE,FALSE),IF(INDEX(Команды!$A$2:$AN$7500,MATCH(V$3,Команды!$A$2:$A$7500,0),$E123+2)=Команды!$AJ$8,TRUE,FALSE),IF(INDEX(Команды!$A$2:$AN$7500,MATCH(V$3,Команды!$A$2:$A$7500,0),$E123+2)=Команды!$AJ$9,TRUE,FALSE),IF(INDEX(Команды!$A$2:$AN$7500,MATCH(V$3,Команды!$A$2:$A$7500,0),$E123+2)=Команды!$AJ$10,TRUE,FALSE),IF(INDEX(Команды!$A$2:$AN$7500,MATCH(V$3,Команды!$A$2:$A$7500,0),$E123+2)=Команды!$AJ$11,TRUE,FALSE),IF(INDEX(Команды!$A$2:$AN$7500,MATCH(V$3,Команды!$A$2:$A$7500,0),$E123+2)=Команды!$AJ$12,TRUE,FALSE),IF(INDEX(Команды!$A$2:$AN$7500,MATCH(V$3,Команды!$A$2:$A$7500,0),$E123+2)=Команды!$AJ$13,TRUE,FALSE),IF(INDEX(Команды!$A$2:$AN$7500,MATCH(V$3,Команды!$A$2:$A$7500,0),$E123+2)=Команды!$AJ$14,TRUE,FALSE),IF(INDEX(Команды!$A$2:$AN$7500,MATCH(V$3,Команды!$A$2:$A$7500,0),$E123+2)=Команды!$AJ$15,TRUE,FALSE),IF(INDEX(Команды!$A$2:$AN$7500,MATCH(V$3,Команды!$A$2:$A$7500,0),$E123+2)=Команды!$AJ$16,TRUE,FALSE),,IF(INDEX(Команды!$A$2:$AN$7500,MATCH(V$3,Команды!$A$2:$A$7500,0),$E123+2)=Команды!$AJ$17,TRUE,FALSE),,IF(INDEX(Команды!$A$2:$AN$7500,MATCH(V$3,Команды!$A$2:$A$7500,0),$E123+2)=Команды!$AJ$18,TRUE,FALSE),,IF(INDEX(Команды!$A$2:$AN$7500,MATCH(V$3,Команды!$A$2:$A$7500,0),$E123+2)=Команды!$AJ$19,TRUE,FALSE)),INDEX(Команды!$AJ$2:$AK$19,MATCH(INDEX(Команды!$A$2:$AN$7500,MATCH(V$3,Команды!$A$2:$A$7500,0),$E123+2),Команды!$AJ$2:$AJ$19,0),2),0)</f>
        <v>0</v>
      </c>
      <c r="W123" s="175">
        <f>IF(OR(IF(INDEX(Команды!$A$2:$AN$7500,MATCH(V$3,Команды!$A$2:$A$7500,0),$E123+2)=Команды!$AJ$2,TRUE,FALSE),IF(INDEX(Команды!$A$2:$AN$7500,MATCH(V$3,Команды!$A$2:$A$7500,0),$E123+2)=Команды!$AJ$3,TRUE,FALSE),IF(INDEX(Команды!$A$2:$AN$7500,MATCH(V$3,Команды!$A$2:$A$7500,0),$E123+2)=Команды!$AJ$4,TRUE,FALSE),IF(INDEX(Команды!$A$2:$AN$7500,MATCH(V$3,Команды!$A$2:$A$7500,0),$E123+2)=Команды!$AJ$5,TRUE,FALSE),IF(INDEX(Команды!$A$2:$AN$7500,MATCH(V$3,Команды!$A$2:$A$7500,0),$E123+2)=Команды!$AJ$6,TRUE,FALSE),IF(INDEX(Команды!$A$2:$AN$7500,MATCH(V$3,Команды!$A$2:$A$7500,0),$E123+2)=Команды!$AJ$7,TRUE,FALSE),IF(INDEX(Команды!$A$2:$AN$7500,MATCH(V$3,Команды!$A$2:$A$7500,0),$E123+2)=Команды!$AJ$8,TRUE,FALSE),IF(INDEX(Команды!$A$2:$AN$7500,MATCH(V$3,Команды!$A$2:$A$7500,0),$E123+2)=Команды!$AJ$9,TRUE,FALSE),IF(INDEX(Команды!$A$2:$AN$7500,MATCH(V$3,Команды!$A$2:$A$7500,0),$E123+2)=Команды!$AJ$10,TRUE,FALSE),IF(INDEX(Команды!$A$2:$AN$7500,MATCH(V$3,Команды!$A$2:$A$7500,0),$E123+2)=Команды!$AJ$11,TRUE,FALSE),IF(INDEX(Команды!$A$2:$AN$7500,MATCH(V$3,Команды!$A$2:$A$7500,0),$E123+2)=Команды!$AJ$12,TRUE,FALSE),IF(INDEX(Команды!$A$2:$AN$7500,MATCH(V$3,Команды!$A$2:$A$7500,0),$E123+2)=Команды!$AJ$13,TRUE,FALSE),IF(INDEX(Команды!$A$2:$AN$7500,MATCH(V$3,Команды!$A$2:$A$7500,0),$E123+2)=Команды!$AJ$14,TRUE,FALSE),IF(INDEX(Команды!$A$2:$AN$7500,MATCH(V$3,Команды!$A$2:$A$7500,0),$E123+2)=Команды!$AJ$15,TRUE,FALSE),IF(INDEX(Команды!$A$2:$AN$7500,MATCH(V$3,Команды!$A$2:$A$7500,0),$E123+2)=Команды!$AJ$16,TRUE,FALSE),IF(INDEX(Команды!$A$2:$AN$7500,MATCH(V$3,Команды!$A$2:$A$7500,0),$E123+2)=Команды!$AJ$17,TRUE,FALSE),IF(INDEX(Команды!$A$2:$AN$7500,MATCH(V$3,Команды!$A$2:$A$7500,0),$E123+2)=Команды!$AJ$18,TRUE,FALSE),IF(INDEX(Команды!$A$2:$AN$7500,MATCH(V$3,Команды!$A$2:$A$7500,0),$E123+2)=Команды!$AJ$19,TRUE,FALSE)),INDEX(Команды!$AJ$2:$AL$19,MATCH(INDEX(Команды!$A$2:$AN$7500,MATCH(V$3,Команды!$A$2:$A$7500,0),$E123+2),Команды!$AJ$2:$AJ$19,0),3),0)</f>
        <v>0</v>
      </c>
      <c r="X123" s="342"/>
      <c r="Y123" s="174">
        <f>IF(OR(IF(INDEX(Команды!$A$2:$AN$7500,MATCH(Y$3,Команды!$A$2:$A$7500,0),$E123+2)=Команды!$AJ$2,TRUE,FALSE),IF(INDEX(Команды!$A$2:$AN$7500,MATCH(Y$3,Команды!$A$2:$A$7500,0),$E123+2)=Команды!$AJ$3,TRUE,FALSE),IF(INDEX(Команды!$A$2:$AN$7500,MATCH(Y$3,Команды!$A$2:$A$7500,0),$E123+2)=Команды!$AJ$4,TRUE,FALSE),IF(INDEX(Команды!$A$2:$AN$7500,MATCH(Y$3,Команды!$A$2:$A$7500,0),$E123+2)=Команды!$AJ$5,TRUE,FALSE),IF(INDEX(Команды!$A$2:$AN$7500,MATCH(Y$3,Команды!$A$2:$A$7500,0),$E123+2)=Команды!$AJ$6,TRUE,FALSE),IF(INDEX(Команды!$A$2:$AN$7500,MATCH(Y$3,Команды!$A$2:$A$7500,0),$E123+2)=Команды!$AJ$7,TRUE,FALSE),IF(INDEX(Команды!$A$2:$AN$7500,MATCH(Y$3,Команды!$A$2:$A$7500,0),$E123+2)=Команды!$AJ$8,TRUE,FALSE),IF(INDEX(Команды!$A$2:$AN$7500,MATCH(Y$3,Команды!$A$2:$A$7500,0),$E123+2)=Команды!$AJ$9,TRUE,FALSE),IF(INDEX(Команды!$A$2:$AN$7500,MATCH(Y$3,Команды!$A$2:$A$7500,0),$E123+2)=Команды!$AJ$10,TRUE,FALSE),IF(INDEX(Команды!$A$2:$AN$7500,MATCH(Y$3,Команды!$A$2:$A$7500,0),$E123+2)=Команды!$AJ$11,TRUE,FALSE),IF(INDEX(Команды!$A$2:$AN$7500,MATCH(Y$3,Команды!$A$2:$A$7500,0),$E123+2)=Команды!$AJ$12,TRUE,FALSE),IF(INDEX(Команды!$A$2:$AN$7500,MATCH(Y$3,Команды!$A$2:$A$7500,0),$E123+2)=Команды!$AJ$13,TRUE,FALSE),IF(INDEX(Команды!$A$2:$AN$7500,MATCH(Y$3,Команды!$A$2:$A$7500,0),$E123+2)=Команды!$AJ$14,TRUE,FALSE),IF(INDEX(Команды!$A$2:$AN$7500,MATCH(Y$3,Команды!$A$2:$A$7500,0),$E123+2)=Команды!$AJ$15,TRUE,FALSE),IF(INDEX(Команды!$A$2:$AN$7500,MATCH(Y$3,Команды!$A$2:$A$7500,0),$E123+2)=Команды!$AJ$16,TRUE,FALSE),,IF(INDEX(Команды!$A$2:$AN$7500,MATCH(Y$3,Команды!$A$2:$A$7500,0),$E123+2)=Команды!$AJ$17,TRUE,FALSE),,IF(INDEX(Команды!$A$2:$AN$7500,MATCH(Y$3,Команды!$A$2:$A$7500,0),$E123+2)=Команды!$AJ$18,TRUE,FALSE),,IF(INDEX(Команды!$A$2:$AN$7500,MATCH(Y$3,Команды!$A$2:$A$7500,0),$E123+2)=Команды!$AJ$19,TRUE,FALSE)),INDEX(Команды!$AJ$2:$AK$19,MATCH(INDEX(Команды!$A$2:$AN$7500,MATCH(Y$3,Команды!$A$2:$A$7500,0),$E123+2),Команды!$AJ$2:$AJ$19,0),2),0)</f>
        <v>0</v>
      </c>
      <c r="Z123" s="175">
        <f>IF(OR(IF(INDEX(Команды!$A$2:$AN$7500,MATCH(Y$3,Команды!$A$2:$A$7500,0),$E123+2)=Команды!$AJ$2,TRUE,FALSE),IF(INDEX(Команды!$A$2:$AN$7500,MATCH(Y$3,Команды!$A$2:$A$7500,0),$E123+2)=Команды!$AJ$3,TRUE,FALSE),IF(INDEX(Команды!$A$2:$AN$7500,MATCH(Y$3,Команды!$A$2:$A$7500,0),$E123+2)=Команды!$AJ$4,TRUE,FALSE),IF(INDEX(Команды!$A$2:$AN$7500,MATCH(Y$3,Команды!$A$2:$A$7500,0),$E123+2)=Команды!$AJ$5,TRUE,FALSE),IF(INDEX(Команды!$A$2:$AN$7500,MATCH(Y$3,Команды!$A$2:$A$7500,0),$E123+2)=Команды!$AJ$6,TRUE,FALSE),IF(INDEX(Команды!$A$2:$AN$7500,MATCH(Y$3,Команды!$A$2:$A$7500,0),$E123+2)=Команды!$AJ$7,TRUE,FALSE),IF(INDEX(Команды!$A$2:$AN$7500,MATCH(Y$3,Команды!$A$2:$A$7500,0),$E123+2)=Команды!$AJ$8,TRUE,FALSE),IF(INDEX(Команды!$A$2:$AN$7500,MATCH(Y$3,Команды!$A$2:$A$7500,0),$E123+2)=Команды!$AJ$9,TRUE,FALSE),IF(INDEX(Команды!$A$2:$AN$7500,MATCH(Y$3,Команды!$A$2:$A$7500,0),$E123+2)=Команды!$AJ$10,TRUE,FALSE),IF(INDEX(Команды!$A$2:$AN$7500,MATCH(Y$3,Команды!$A$2:$A$7500,0),$E123+2)=Команды!$AJ$11,TRUE,FALSE),IF(INDEX(Команды!$A$2:$AN$7500,MATCH(Y$3,Команды!$A$2:$A$7500,0),$E123+2)=Команды!$AJ$12,TRUE,FALSE),IF(INDEX(Команды!$A$2:$AN$7500,MATCH(Y$3,Команды!$A$2:$A$7500,0),$E123+2)=Команды!$AJ$13,TRUE,FALSE),IF(INDEX(Команды!$A$2:$AN$7500,MATCH(Y$3,Команды!$A$2:$A$7500,0),$E123+2)=Команды!$AJ$14,TRUE,FALSE),IF(INDEX(Команды!$A$2:$AN$7500,MATCH(Y$3,Команды!$A$2:$A$7500,0),$E123+2)=Команды!$AJ$15,TRUE,FALSE),IF(INDEX(Команды!$A$2:$AN$7500,MATCH(Y$3,Команды!$A$2:$A$7500,0),$E123+2)=Команды!$AJ$16,TRUE,FALSE),IF(INDEX(Команды!$A$2:$AN$7500,MATCH(Y$3,Команды!$A$2:$A$7500,0),$E123+2)=Команды!$AJ$17,TRUE,FALSE),IF(INDEX(Команды!$A$2:$AN$7500,MATCH(Y$3,Команды!$A$2:$A$7500,0),$E123+2)=Команды!$AJ$18,TRUE,FALSE),IF(INDEX(Команды!$A$2:$AN$7500,MATCH(Y$3,Команды!$A$2:$A$7500,0),$E123+2)=Команды!$AJ$19,TRUE,FALSE)),INDEX(Команды!$AJ$2:$AL$19,MATCH(INDEX(Команды!$A$2:$AN$7500,MATCH(Y$3,Команды!$A$2:$A$7500,0),$E123+2),Команды!$AJ$2:$AJ$19,0),3),0)</f>
        <v>0</v>
      </c>
      <c r="AA123" s="342"/>
      <c r="AB123" s="174">
        <f>IF(OR(IF(INDEX(Команды!$A$2:$AN$7500,MATCH(AB$3,Команды!$A$2:$A$7500,0),$E123+2)=Команды!$AJ$2,TRUE,FALSE),IF(INDEX(Команды!$A$2:$AN$7500,MATCH(AB$3,Команды!$A$2:$A$7500,0),$E123+2)=Команды!$AJ$3,TRUE,FALSE),IF(INDEX(Команды!$A$2:$AN$7500,MATCH(AB$3,Команды!$A$2:$A$7500,0),$E123+2)=Команды!$AJ$4,TRUE,FALSE),IF(INDEX(Команды!$A$2:$AN$7500,MATCH(AB$3,Команды!$A$2:$A$7500,0),$E123+2)=Команды!$AJ$5,TRUE,FALSE),IF(INDEX(Команды!$A$2:$AN$7500,MATCH(AB$3,Команды!$A$2:$A$7500,0),$E123+2)=Команды!$AJ$6,TRUE,FALSE),IF(INDEX(Команды!$A$2:$AN$7500,MATCH(AB$3,Команды!$A$2:$A$7500,0),$E123+2)=Команды!$AJ$7,TRUE,FALSE),IF(INDEX(Команды!$A$2:$AN$7500,MATCH(AB$3,Команды!$A$2:$A$7500,0),$E123+2)=Команды!$AJ$8,TRUE,FALSE),IF(INDEX(Команды!$A$2:$AN$7500,MATCH(AB$3,Команды!$A$2:$A$7500,0),$E123+2)=Команды!$AJ$9,TRUE,FALSE),IF(INDEX(Команды!$A$2:$AN$7500,MATCH(AB$3,Команды!$A$2:$A$7500,0),$E123+2)=Команды!$AJ$10,TRUE,FALSE),IF(INDEX(Команды!$A$2:$AN$7500,MATCH(AB$3,Команды!$A$2:$A$7500,0),$E123+2)=Команды!$AJ$11,TRUE,FALSE),IF(INDEX(Команды!$A$2:$AN$7500,MATCH(AB$3,Команды!$A$2:$A$7500,0),$E123+2)=Команды!$AJ$12,TRUE,FALSE),IF(INDEX(Команды!$A$2:$AN$7500,MATCH(AB$3,Команды!$A$2:$A$7500,0),$E123+2)=Команды!$AJ$13,TRUE,FALSE),IF(INDEX(Команды!$A$2:$AN$7500,MATCH(AB$3,Команды!$A$2:$A$7500,0),$E123+2)=Команды!$AJ$14,TRUE,FALSE),IF(INDEX(Команды!$A$2:$AN$7500,MATCH(AB$3,Команды!$A$2:$A$7500,0),$E123+2)=Команды!$AJ$15,TRUE,FALSE),IF(INDEX(Команды!$A$2:$AN$7500,MATCH(AB$3,Команды!$A$2:$A$7500,0),$E123+2)=Команды!$AJ$16,TRUE,FALSE),,IF(INDEX(Команды!$A$2:$AN$7500,MATCH(AB$3,Команды!$A$2:$A$7500,0),$E123+2)=Команды!$AJ$17,TRUE,FALSE),,IF(INDEX(Команды!$A$2:$AN$7500,MATCH(AB$3,Команды!$A$2:$A$7500,0),$E123+2)=Команды!$AJ$18,TRUE,FALSE),,IF(INDEX(Команды!$A$2:$AN$7500,MATCH(AB$3,Команды!$A$2:$A$7500,0),$E123+2)=Команды!$AJ$19,TRUE,FALSE)),INDEX(Команды!$AJ$2:$AK$19,MATCH(INDEX(Команды!$A$2:$AN$7500,MATCH(AB$3,Команды!$A$2:$A$7500,0),$E123+2),Команды!$AJ$2:$AJ$19,0),2),0)</f>
        <v>0</v>
      </c>
      <c r="AC123" s="175">
        <f>IF(OR(IF(INDEX(Команды!$A$2:$AN$7500,MATCH(AB$3,Команды!$A$2:$A$7500,0),$E123+2)=Команды!$AJ$2,TRUE,FALSE),IF(INDEX(Команды!$A$2:$AN$7500,MATCH(AB$3,Команды!$A$2:$A$7500,0),$E123+2)=Команды!$AJ$3,TRUE,FALSE),IF(INDEX(Команды!$A$2:$AN$7500,MATCH(AB$3,Команды!$A$2:$A$7500,0),$E123+2)=Команды!$AJ$4,TRUE,FALSE),IF(INDEX(Команды!$A$2:$AN$7500,MATCH(AB$3,Команды!$A$2:$A$7500,0),$E123+2)=Команды!$AJ$5,TRUE,FALSE),IF(INDEX(Команды!$A$2:$AN$7500,MATCH(AB$3,Команды!$A$2:$A$7500,0),$E123+2)=Команды!$AJ$6,TRUE,FALSE),IF(INDEX(Команды!$A$2:$AN$7500,MATCH(AB$3,Команды!$A$2:$A$7500,0),$E123+2)=Команды!$AJ$7,TRUE,FALSE),IF(INDEX(Команды!$A$2:$AN$7500,MATCH(AB$3,Команды!$A$2:$A$7500,0),$E123+2)=Команды!$AJ$8,TRUE,FALSE),IF(INDEX(Команды!$A$2:$AN$7500,MATCH(AB$3,Команды!$A$2:$A$7500,0),$E123+2)=Команды!$AJ$9,TRUE,FALSE),IF(INDEX(Команды!$A$2:$AN$7500,MATCH(AB$3,Команды!$A$2:$A$7500,0),$E123+2)=Команды!$AJ$10,TRUE,FALSE),IF(INDEX(Команды!$A$2:$AN$7500,MATCH(AB$3,Команды!$A$2:$A$7500,0),$E123+2)=Команды!$AJ$11,TRUE,FALSE),IF(INDEX(Команды!$A$2:$AN$7500,MATCH(AB$3,Команды!$A$2:$A$7500,0),$E123+2)=Команды!$AJ$12,TRUE,FALSE),IF(INDEX(Команды!$A$2:$AN$7500,MATCH(AB$3,Команды!$A$2:$A$7500,0),$E123+2)=Команды!$AJ$13,TRUE,FALSE),IF(INDEX(Команды!$A$2:$AN$7500,MATCH(AB$3,Команды!$A$2:$A$7500,0),$E123+2)=Команды!$AJ$14,TRUE,FALSE),IF(INDEX(Команды!$A$2:$AN$7500,MATCH(AB$3,Команды!$A$2:$A$7500,0),$E123+2)=Команды!$AJ$15,TRUE,FALSE),IF(INDEX(Команды!$A$2:$AN$7500,MATCH(AB$3,Команды!$A$2:$A$7500,0),$E123+2)=Команды!$AJ$16,TRUE,FALSE),IF(INDEX(Команды!$A$2:$AN$7500,MATCH(AB$3,Команды!$A$2:$A$7500,0),$E123+2)=Команды!$AJ$17,TRUE,FALSE),IF(INDEX(Команды!$A$2:$AN$7500,MATCH(AB$3,Команды!$A$2:$A$7500,0),$E123+2)=Команды!$AJ$18,TRUE,FALSE),IF(INDEX(Команды!$A$2:$AN$7500,MATCH(AB$3,Команды!$A$2:$A$7500,0),$E123+2)=Команды!$AJ$19,TRUE,FALSE)),INDEX(Команды!$AJ$2:$AL$19,MATCH(INDEX(Команды!$A$2:$AN$7500,MATCH(AB$3,Команды!$A$2:$A$7500,0),$E123+2),Команды!$AJ$2:$AJ$19,0),3),0)</f>
        <v>0</v>
      </c>
      <c r="AD123" s="342"/>
      <c r="AE123" s="174">
        <f>IF(OR(IF(INDEX(Команды!$A$2:$AN$7500,MATCH(AE$3,Команды!$A$2:$A$7500,0),$E123+2)=Команды!$AJ$2,TRUE,FALSE),IF(INDEX(Команды!$A$2:$AN$7500,MATCH(AE$3,Команды!$A$2:$A$7500,0),$E123+2)=Команды!$AJ$3,TRUE,FALSE),IF(INDEX(Команды!$A$2:$AN$7500,MATCH(AE$3,Команды!$A$2:$A$7500,0),$E123+2)=Команды!$AJ$4,TRUE,FALSE),IF(INDEX(Команды!$A$2:$AN$7500,MATCH(AE$3,Команды!$A$2:$A$7500,0),$E123+2)=Команды!$AJ$5,TRUE,FALSE),IF(INDEX(Команды!$A$2:$AN$7500,MATCH(AE$3,Команды!$A$2:$A$7500,0),$E123+2)=Команды!$AJ$6,TRUE,FALSE),IF(INDEX(Команды!$A$2:$AN$7500,MATCH(AE$3,Команды!$A$2:$A$7500,0),$E123+2)=Команды!$AJ$7,TRUE,FALSE),IF(INDEX(Команды!$A$2:$AN$7500,MATCH(AE$3,Команды!$A$2:$A$7500,0),$E123+2)=Команды!$AJ$8,TRUE,FALSE),IF(INDEX(Команды!$A$2:$AN$7500,MATCH(AE$3,Команды!$A$2:$A$7500,0),$E123+2)=Команды!$AJ$9,TRUE,FALSE),IF(INDEX(Команды!$A$2:$AN$7500,MATCH(AE$3,Команды!$A$2:$A$7500,0),$E123+2)=Команды!$AJ$10,TRUE,FALSE),IF(INDEX(Команды!$A$2:$AN$7500,MATCH(AE$3,Команды!$A$2:$A$7500,0),$E123+2)=Команды!$AJ$11,TRUE,FALSE),IF(INDEX(Команды!$A$2:$AN$7500,MATCH(AE$3,Команды!$A$2:$A$7500,0),$E123+2)=Команды!$AJ$12,TRUE,FALSE),IF(INDEX(Команды!$A$2:$AN$7500,MATCH(AE$3,Команды!$A$2:$A$7500,0),$E123+2)=Команды!$AJ$13,TRUE,FALSE),IF(INDEX(Команды!$A$2:$AN$7500,MATCH(AE$3,Команды!$A$2:$A$7500,0),$E123+2)=Команды!$AJ$14,TRUE,FALSE),IF(INDEX(Команды!$A$2:$AN$7500,MATCH(AE$3,Команды!$A$2:$A$7500,0),$E123+2)=Команды!$AJ$15,TRUE,FALSE),IF(INDEX(Команды!$A$2:$AN$7500,MATCH(AE$3,Команды!$A$2:$A$7500,0),$E123+2)=Команды!$AJ$16,TRUE,FALSE),,IF(INDEX(Команды!$A$2:$AN$7500,MATCH(AE$3,Команды!$A$2:$A$7500,0),$E123+2)=Команды!$AJ$17,TRUE,FALSE),,IF(INDEX(Команды!$A$2:$AN$7500,MATCH(AE$3,Команды!$A$2:$A$7500,0),$E123+2)=Команды!$AJ$18,TRUE,FALSE),,IF(INDEX(Команды!$A$2:$AN$7500,MATCH(AE$3,Команды!$A$2:$A$7500,0),$E123+2)=Команды!$AJ$19,TRUE,FALSE)),INDEX(Команды!$AJ$2:$AK$19,MATCH(INDEX(Команды!$A$2:$AN$7500,MATCH(AE$3,Команды!$A$2:$A$7500,0),$E123+2),Команды!$AJ$2:$AJ$19,0),2),0)</f>
        <v>0</v>
      </c>
      <c r="AF123" s="175">
        <f>IF(OR(IF(INDEX(Команды!$A$2:$AN$7500,MATCH(AE$3,Команды!$A$2:$A$7500,0),$E123+2)=Команды!$AJ$2,TRUE,FALSE),IF(INDEX(Команды!$A$2:$AN$7500,MATCH(AE$3,Команды!$A$2:$A$7500,0),$E123+2)=Команды!$AJ$3,TRUE,FALSE),IF(INDEX(Команды!$A$2:$AN$7500,MATCH(AE$3,Команды!$A$2:$A$7500,0),$E123+2)=Команды!$AJ$4,TRUE,FALSE),IF(INDEX(Команды!$A$2:$AN$7500,MATCH(AE$3,Команды!$A$2:$A$7500,0),$E123+2)=Команды!$AJ$5,TRUE,FALSE),IF(INDEX(Команды!$A$2:$AN$7500,MATCH(AE$3,Команды!$A$2:$A$7500,0),$E123+2)=Команды!$AJ$6,TRUE,FALSE),IF(INDEX(Команды!$A$2:$AN$7500,MATCH(AE$3,Команды!$A$2:$A$7500,0),$E123+2)=Команды!$AJ$7,TRUE,FALSE),IF(INDEX(Команды!$A$2:$AN$7500,MATCH(AE$3,Команды!$A$2:$A$7500,0),$E123+2)=Команды!$AJ$8,TRUE,FALSE),IF(INDEX(Команды!$A$2:$AN$7500,MATCH(AE$3,Команды!$A$2:$A$7500,0),$E123+2)=Команды!$AJ$9,TRUE,FALSE),IF(INDEX(Команды!$A$2:$AN$7500,MATCH(AE$3,Команды!$A$2:$A$7500,0),$E123+2)=Команды!$AJ$10,TRUE,FALSE),IF(INDEX(Команды!$A$2:$AN$7500,MATCH(AE$3,Команды!$A$2:$A$7500,0),$E123+2)=Команды!$AJ$11,TRUE,FALSE),IF(INDEX(Команды!$A$2:$AN$7500,MATCH(AE$3,Команды!$A$2:$A$7500,0),$E123+2)=Команды!$AJ$12,TRUE,FALSE),IF(INDEX(Команды!$A$2:$AN$7500,MATCH(AE$3,Команды!$A$2:$A$7500,0),$E123+2)=Команды!$AJ$13,TRUE,FALSE),IF(INDEX(Команды!$A$2:$AN$7500,MATCH(AE$3,Команды!$A$2:$A$7500,0),$E123+2)=Команды!$AJ$14,TRUE,FALSE),IF(INDEX(Команды!$A$2:$AN$7500,MATCH(AE$3,Команды!$A$2:$A$7500,0),$E123+2)=Команды!$AJ$15,TRUE,FALSE),IF(INDEX(Команды!$A$2:$AN$7500,MATCH(AE$3,Команды!$A$2:$A$7500,0),$E123+2)=Команды!$AJ$16,TRUE,FALSE),IF(INDEX(Команды!$A$2:$AN$7500,MATCH(AE$3,Команды!$A$2:$A$7500,0),$E123+2)=Команды!$AJ$17,TRUE,FALSE),IF(INDEX(Команды!$A$2:$AN$7500,MATCH(AE$3,Команды!$A$2:$A$7500,0),$E123+2)=Команды!$AJ$18,TRUE,FALSE),IF(INDEX(Команды!$A$2:$AN$7500,MATCH(AE$3,Команды!$A$2:$A$7500,0),$E123+2)=Команды!$AJ$19,TRUE,FALSE)),INDEX(Команды!$AJ$2:$AL$19,MATCH(INDEX(Команды!$A$2:$AN$7500,MATCH(AE$3,Команды!$A$2:$A$7500,0),$E123+2),Команды!$AJ$2:$AJ$19,0),3),0)</f>
        <v>0</v>
      </c>
      <c r="AG123" s="342"/>
      <c r="AH123" s="174">
        <f>IF(OR(IF(INDEX(Команды!$A$2:$AN$7500,MATCH(AH$3,Команды!$A$2:$A$7500,0),$E123+2)=Команды!$AJ$2,TRUE,FALSE),IF(INDEX(Команды!$A$2:$AN$7500,MATCH(AH$3,Команды!$A$2:$A$7500,0),$E123+2)=Команды!$AJ$3,TRUE,FALSE),IF(INDEX(Команды!$A$2:$AN$7500,MATCH(AH$3,Команды!$A$2:$A$7500,0),$E123+2)=Команды!$AJ$4,TRUE,FALSE),IF(INDEX(Команды!$A$2:$AN$7500,MATCH(AH$3,Команды!$A$2:$A$7500,0),$E123+2)=Команды!$AJ$5,TRUE,FALSE),IF(INDEX(Команды!$A$2:$AN$7500,MATCH(AH$3,Команды!$A$2:$A$7500,0),$E123+2)=Команды!$AJ$6,TRUE,FALSE),IF(INDEX(Команды!$A$2:$AN$7500,MATCH(AH$3,Команды!$A$2:$A$7500,0),$E123+2)=Команды!$AJ$7,TRUE,FALSE),IF(INDEX(Команды!$A$2:$AN$7500,MATCH(AH$3,Команды!$A$2:$A$7500,0),$E123+2)=Команды!$AJ$8,TRUE,FALSE),IF(INDEX(Команды!$A$2:$AN$7500,MATCH(AH$3,Команды!$A$2:$A$7500,0),$E123+2)=Команды!$AJ$9,TRUE,FALSE),IF(INDEX(Команды!$A$2:$AN$7500,MATCH(AH$3,Команды!$A$2:$A$7500,0),$E123+2)=Команды!$AJ$10,TRUE,FALSE),IF(INDEX(Команды!$A$2:$AN$7500,MATCH(AH$3,Команды!$A$2:$A$7500,0),$E123+2)=Команды!$AJ$11,TRUE,FALSE),IF(INDEX(Команды!$A$2:$AN$7500,MATCH(AH$3,Команды!$A$2:$A$7500,0),$E123+2)=Команды!$AJ$12,TRUE,FALSE),IF(INDEX(Команды!$A$2:$AN$7500,MATCH(AH$3,Команды!$A$2:$A$7500,0),$E123+2)=Команды!$AJ$13,TRUE,FALSE),IF(INDEX(Команды!$A$2:$AN$7500,MATCH(AH$3,Команды!$A$2:$A$7500,0),$E123+2)=Команды!$AJ$14,TRUE,FALSE),IF(INDEX(Команды!$A$2:$AN$7500,MATCH(AH$3,Команды!$A$2:$A$7500,0),$E123+2)=Команды!$AJ$15,TRUE,FALSE),IF(INDEX(Команды!$A$2:$AN$7500,MATCH(AH$3,Команды!$A$2:$A$7500,0),$E123+2)=Команды!$AJ$16,TRUE,FALSE),,IF(INDEX(Команды!$A$2:$AN$7500,MATCH(AH$3,Команды!$A$2:$A$7500,0),$E123+2)=Команды!$AJ$17,TRUE,FALSE),,IF(INDEX(Команды!$A$2:$AN$7500,MATCH(AH$3,Команды!$A$2:$A$7500,0),$E123+2)=Команды!$AJ$18,TRUE,FALSE),,IF(INDEX(Команды!$A$2:$AN$7500,MATCH(AH$3,Команды!$A$2:$A$7500,0),$E123+2)=Команды!$AJ$19,TRUE,FALSE)),INDEX(Команды!$AJ$2:$AK$19,MATCH(INDEX(Команды!$A$2:$AN$7500,MATCH(AH$3,Команды!$A$2:$A$7500,0),$E123+2),Команды!$AJ$2:$AJ$19,0),2),0)</f>
        <v>0</v>
      </c>
      <c r="AI123" s="175">
        <f>IF(OR(IF(INDEX(Команды!$A$2:$AN$7500,MATCH(AH$3,Команды!$A$2:$A$7500,0),$E123+2)=Команды!$AJ$2,TRUE,FALSE),IF(INDEX(Команды!$A$2:$AN$7500,MATCH(AH$3,Команды!$A$2:$A$7500,0),$E123+2)=Команды!$AJ$3,TRUE,FALSE),IF(INDEX(Команды!$A$2:$AN$7500,MATCH(AH$3,Команды!$A$2:$A$7500,0),$E123+2)=Команды!$AJ$4,TRUE,FALSE),IF(INDEX(Команды!$A$2:$AN$7500,MATCH(AH$3,Команды!$A$2:$A$7500,0),$E123+2)=Команды!$AJ$5,TRUE,FALSE),IF(INDEX(Команды!$A$2:$AN$7500,MATCH(AH$3,Команды!$A$2:$A$7500,0),$E123+2)=Команды!$AJ$6,TRUE,FALSE),IF(INDEX(Команды!$A$2:$AN$7500,MATCH(AH$3,Команды!$A$2:$A$7500,0),$E123+2)=Команды!$AJ$7,TRUE,FALSE),IF(INDEX(Команды!$A$2:$AN$7500,MATCH(AH$3,Команды!$A$2:$A$7500,0),$E123+2)=Команды!$AJ$8,TRUE,FALSE),IF(INDEX(Команды!$A$2:$AN$7500,MATCH(AH$3,Команды!$A$2:$A$7500,0),$E123+2)=Команды!$AJ$9,TRUE,FALSE),IF(INDEX(Команды!$A$2:$AN$7500,MATCH(AH$3,Команды!$A$2:$A$7500,0),$E123+2)=Команды!$AJ$10,TRUE,FALSE),IF(INDEX(Команды!$A$2:$AN$7500,MATCH(AH$3,Команды!$A$2:$A$7500,0),$E123+2)=Команды!$AJ$11,TRUE,FALSE),IF(INDEX(Команды!$A$2:$AN$7500,MATCH(AH$3,Команды!$A$2:$A$7500,0),$E123+2)=Команды!$AJ$12,TRUE,FALSE),IF(INDEX(Команды!$A$2:$AN$7500,MATCH(AH$3,Команды!$A$2:$A$7500,0),$E123+2)=Команды!$AJ$13,TRUE,FALSE),IF(INDEX(Команды!$A$2:$AN$7500,MATCH(AH$3,Команды!$A$2:$A$7500,0),$E123+2)=Команды!$AJ$14,TRUE,FALSE),IF(INDEX(Команды!$A$2:$AN$7500,MATCH(AH$3,Команды!$A$2:$A$7500,0),$E123+2)=Команды!$AJ$15,TRUE,FALSE),IF(INDEX(Команды!$A$2:$AN$7500,MATCH(AH$3,Команды!$A$2:$A$7500,0),$E123+2)=Команды!$AJ$16,TRUE,FALSE),IF(INDEX(Команды!$A$2:$AN$7500,MATCH(AH$3,Команды!$A$2:$A$7500,0),$E123+2)=Команды!$AJ$17,TRUE,FALSE),IF(INDEX(Команды!$A$2:$AN$7500,MATCH(AH$3,Команды!$A$2:$A$7500,0),$E123+2)=Команды!$AJ$18,TRUE,FALSE),IF(INDEX(Команды!$A$2:$AN$7500,MATCH(AH$3,Команды!$A$2:$A$7500,0),$E123+2)=Команды!$AJ$19,TRUE,FALSE)),INDEX(Команды!$AJ$2:$AL$19,MATCH(INDEX(Команды!$A$2:$AN$7500,MATCH(AH$3,Команды!$A$2:$A$7500,0),$E123+2),Команды!$AJ$2:$AJ$19,0),3),0)</f>
        <v>0</v>
      </c>
      <c r="AJ123" s="342"/>
      <c r="AK123" s="174">
        <f>IF(OR(IF(INDEX(Команды!$A$2:$AN$7500,MATCH(AK$3,Команды!$A$2:$A$7500,0),$E123+2)=Команды!$AJ$2,TRUE,FALSE),IF(INDEX(Команды!$A$2:$AN$7500,MATCH(AK$3,Команды!$A$2:$A$7500,0),$E123+2)=Команды!$AJ$3,TRUE,FALSE),IF(INDEX(Команды!$A$2:$AN$7500,MATCH(AK$3,Команды!$A$2:$A$7500,0),$E123+2)=Команды!$AJ$4,TRUE,FALSE),IF(INDEX(Команды!$A$2:$AN$7500,MATCH(AK$3,Команды!$A$2:$A$7500,0),$E123+2)=Команды!$AJ$5,TRUE,FALSE),IF(INDEX(Команды!$A$2:$AN$7500,MATCH(AK$3,Команды!$A$2:$A$7500,0),$E123+2)=Команды!$AJ$6,TRUE,FALSE),IF(INDEX(Команды!$A$2:$AN$7500,MATCH(AK$3,Команды!$A$2:$A$7500,0),$E123+2)=Команды!$AJ$7,TRUE,FALSE),IF(INDEX(Команды!$A$2:$AN$7500,MATCH(AK$3,Команды!$A$2:$A$7500,0),$E123+2)=Команды!$AJ$8,TRUE,FALSE),IF(INDEX(Команды!$A$2:$AN$7500,MATCH(AK$3,Команды!$A$2:$A$7500,0),$E123+2)=Команды!$AJ$9,TRUE,FALSE),IF(INDEX(Команды!$A$2:$AN$7500,MATCH(AK$3,Команды!$A$2:$A$7500,0),$E123+2)=Команды!$AJ$10,TRUE,FALSE),IF(INDEX(Команды!$A$2:$AN$7500,MATCH(AK$3,Команды!$A$2:$A$7500,0),$E123+2)=Команды!$AJ$11,TRUE,FALSE),IF(INDEX(Команды!$A$2:$AN$7500,MATCH(AK$3,Команды!$A$2:$A$7500,0),$E123+2)=Команды!$AJ$12,TRUE,FALSE),IF(INDEX(Команды!$A$2:$AN$7500,MATCH(AK$3,Команды!$A$2:$A$7500,0),$E123+2)=Команды!$AJ$13,TRUE,FALSE),IF(INDEX(Команды!$A$2:$AN$7500,MATCH(AK$3,Команды!$A$2:$A$7500,0),$E123+2)=Команды!$AJ$14,TRUE,FALSE),IF(INDEX(Команды!$A$2:$AN$7500,MATCH(AK$3,Команды!$A$2:$A$7500,0),$E123+2)=Команды!$AJ$15,TRUE,FALSE),IF(INDEX(Команды!$A$2:$AN$7500,MATCH(AK$3,Команды!$A$2:$A$7500,0),$E123+2)=Команды!$AJ$16,TRUE,FALSE),,IF(INDEX(Команды!$A$2:$AN$7500,MATCH(AK$3,Команды!$A$2:$A$7500,0),$E123+2)=Команды!$AJ$17,TRUE,FALSE),,IF(INDEX(Команды!$A$2:$AN$7500,MATCH(AK$3,Команды!$A$2:$A$7500,0),$E123+2)=Команды!$AJ$18,TRUE,FALSE),,IF(INDEX(Команды!$A$2:$AN$7500,MATCH(AK$3,Команды!$A$2:$A$7500,0),$E123+2)=Команды!$AJ$19,TRUE,FALSE)),INDEX(Команды!$AJ$2:$AK$19,MATCH(INDEX(Команды!$A$2:$AN$7500,MATCH(AK$3,Команды!$A$2:$A$7500,0),$E123+2),Команды!$AJ$2:$AJ$19,0),2),0)</f>
        <v>0</v>
      </c>
      <c r="AL123" s="175">
        <f>IF(OR(IF(INDEX(Команды!$A$2:$AN$7500,MATCH(AK$3,Команды!$A$2:$A$7500,0),$E123+2)=Команды!$AJ$2,TRUE,FALSE),IF(INDEX(Команды!$A$2:$AN$7500,MATCH(AK$3,Команды!$A$2:$A$7500,0),$E123+2)=Команды!$AJ$3,TRUE,FALSE),IF(INDEX(Команды!$A$2:$AN$7500,MATCH(AK$3,Команды!$A$2:$A$7500,0),$E123+2)=Команды!$AJ$4,TRUE,FALSE),IF(INDEX(Команды!$A$2:$AN$7500,MATCH(AK$3,Команды!$A$2:$A$7500,0),$E123+2)=Команды!$AJ$5,TRUE,FALSE),IF(INDEX(Команды!$A$2:$AN$7500,MATCH(AK$3,Команды!$A$2:$A$7500,0),$E123+2)=Команды!$AJ$6,TRUE,FALSE),IF(INDEX(Команды!$A$2:$AN$7500,MATCH(AK$3,Команды!$A$2:$A$7500,0),$E123+2)=Команды!$AJ$7,TRUE,FALSE),IF(INDEX(Команды!$A$2:$AN$7500,MATCH(AK$3,Команды!$A$2:$A$7500,0),$E123+2)=Команды!$AJ$8,TRUE,FALSE),IF(INDEX(Команды!$A$2:$AN$7500,MATCH(AK$3,Команды!$A$2:$A$7500,0),$E123+2)=Команды!$AJ$9,TRUE,FALSE),IF(INDEX(Команды!$A$2:$AN$7500,MATCH(AK$3,Команды!$A$2:$A$7500,0),$E123+2)=Команды!$AJ$10,TRUE,FALSE),IF(INDEX(Команды!$A$2:$AN$7500,MATCH(AK$3,Команды!$A$2:$A$7500,0),$E123+2)=Команды!$AJ$11,TRUE,FALSE),IF(INDEX(Команды!$A$2:$AN$7500,MATCH(AK$3,Команды!$A$2:$A$7500,0),$E123+2)=Команды!$AJ$12,TRUE,FALSE),IF(INDEX(Команды!$A$2:$AN$7500,MATCH(AK$3,Команды!$A$2:$A$7500,0),$E123+2)=Команды!$AJ$13,TRUE,FALSE),IF(INDEX(Команды!$A$2:$AN$7500,MATCH(AK$3,Команды!$A$2:$A$7500,0),$E123+2)=Команды!$AJ$14,TRUE,FALSE),IF(INDEX(Команды!$A$2:$AN$7500,MATCH(AK$3,Команды!$A$2:$A$7500,0),$E123+2)=Команды!$AJ$15,TRUE,FALSE),IF(INDEX(Команды!$A$2:$AN$7500,MATCH(AK$3,Команды!$A$2:$A$7500,0),$E123+2)=Команды!$AJ$16,TRUE,FALSE),IF(INDEX(Команды!$A$2:$AN$7500,MATCH(AK$3,Команды!$A$2:$A$7500,0),$E123+2)=Команды!$AJ$17,TRUE,FALSE),IF(INDEX(Команды!$A$2:$AN$7500,MATCH(AK$3,Команды!$A$2:$A$7500,0),$E123+2)=Команды!$AJ$18,TRUE,FALSE),IF(INDEX(Команды!$A$2:$AN$7500,MATCH(AK$3,Команды!$A$2:$A$7500,0),$E123+2)=Команды!$AJ$19,TRUE,FALSE)),INDEX(Команды!$AJ$2:$AL$19,MATCH(INDEX(Команды!$A$2:$AN$7500,MATCH(AK$3,Команды!$A$2:$A$7500,0),$E123+2),Команды!$AJ$2:$AJ$19,0),3),0)</f>
        <v>0</v>
      </c>
      <c r="AM123" s="342"/>
      <c r="AN123" s="174">
        <f>IF(OR(IF(INDEX(Команды!$A$2:$AN$7500,MATCH(AN$3,Команды!$A$2:$A$7500,0),$E123+2)=Команды!$AJ$2,TRUE,FALSE),IF(INDEX(Команды!$A$2:$AN$7500,MATCH(AN$3,Команды!$A$2:$A$7500,0),$E123+2)=Команды!$AJ$3,TRUE,FALSE),IF(INDEX(Команды!$A$2:$AN$7500,MATCH(AN$3,Команды!$A$2:$A$7500,0),$E123+2)=Команды!$AJ$4,TRUE,FALSE),IF(INDEX(Команды!$A$2:$AN$7500,MATCH(AN$3,Команды!$A$2:$A$7500,0),$E123+2)=Команды!$AJ$5,TRUE,FALSE),IF(INDEX(Команды!$A$2:$AN$7500,MATCH(AN$3,Команды!$A$2:$A$7500,0),$E123+2)=Команды!$AJ$6,TRUE,FALSE),IF(INDEX(Команды!$A$2:$AN$7500,MATCH(AN$3,Команды!$A$2:$A$7500,0),$E123+2)=Команды!$AJ$7,TRUE,FALSE),IF(INDEX(Команды!$A$2:$AN$7500,MATCH(AN$3,Команды!$A$2:$A$7500,0),$E123+2)=Команды!$AJ$8,TRUE,FALSE),IF(INDEX(Команды!$A$2:$AN$7500,MATCH(AN$3,Команды!$A$2:$A$7500,0),$E123+2)=Команды!$AJ$9,TRUE,FALSE),IF(INDEX(Команды!$A$2:$AN$7500,MATCH(AN$3,Команды!$A$2:$A$7500,0),$E123+2)=Команды!$AJ$10,TRUE,FALSE),IF(INDEX(Команды!$A$2:$AN$7500,MATCH(AN$3,Команды!$A$2:$A$7500,0),$E123+2)=Команды!$AJ$11,TRUE,FALSE),IF(INDEX(Команды!$A$2:$AN$7500,MATCH(AN$3,Команды!$A$2:$A$7500,0),$E123+2)=Команды!$AJ$12,TRUE,FALSE),IF(INDEX(Команды!$A$2:$AN$7500,MATCH(AN$3,Команды!$A$2:$A$7500,0),$E123+2)=Команды!$AJ$13,TRUE,FALSE),IF(INDEX(Команды!$A$2:$AN$7500,MATCH(AN$3,Команды!$A$2:$A$7500,0),$E123+2)=Команды!$AJ$14,TRUE,FALSE),IF(INDEX(Команды!$A$2:$AN$7500,MATCH(AN$3,Команды!$A$2:$A$7500,0),$E123+2)=Команды!$AJ$15,TRUE,FALSE),IF(INDEX(Команды!$A$2:$AN$7500,MATCH(AN$3,Команды!$A$2:$A$7500,0),$E123+2)=Команды!$AJ$16,TRUE,FALSE),,IF(INDEX(Команды!$A$2:$AN$7500,MATCH(AN$3,Команды!$A$2:$A$7500,0),$E123+2)=Команды!$AJ$17,TRUE,FALSE),,IF(INDEX(Команды!$A$2:$AN$7500,MATCH(AN$3,Команды!$A$2:$A$7500,0),$E123+2)=Команды!$AJ$18,TRUE,FALSE),,IF(INDEX(Команды!$A$2:$AN$7500,MATCH(AN$3,Команды!$A$2:$A$7500,0),$E123+2)=Команды!$AJ$19,TRUE,FALSE)),INDEX(Команды!$AJ$2:$AK$19,MATCH(INDEX(Команды!$A$2:$AN$7500,MATCH(AN$3,Команды!$A$2:$A$7500,0),$E123+2),Команды!$AJ$2:$AJ$19,0),2),0)</f>
        <v>0</v>
      </c>
      <c r="AO123" s="175">
        <f>IF(OR(IF(INDEX(Команды!$A$2:$AN$7500,MATCH(AN$3,Команды!$A$2:$A$7500,0),$E123+2)=Команды!$AJ$2,TRUE,FALSE),IF(INDEX(Команды!$A$2:$AN$7500,MATCH(AN$3,Команды!$A$2:$A$7500,0),$E123+2)=Команды!$AJ$3,TRUE,FALSE),IF(INDEX(Команды!$A$2:$AN$7500,MATCH(AN$3,Команды!$A$2:$A$7500,0),$E123+2)=Команды!$AJ$4,TRUE,FALSE),IF(INDEX(Команды!$A$2:$AN$7500,MATCH(AN$3,Команды!$A$2:$A$7500,0),$E123+2)=Команды!$AJ$5,TRUE,FALSE),IF(INDEX(Команды!$A$2:$AN$7500,MATCH(AN$3,Команды!$A$2:$A$7500,0),$E123+2)=Команды!$AJ$6,TRUE,FALSE),IF(INDEX(Команды!$A$2:$AN$7500,MATCH(AN$3,Команды!$A$2:$A$7500,0),$E123+2)=Команды!$AJ$7,TRUE,FALSE),IF(INDEX(Команды!$A$2:$AN$7500,MATCH(AN$3,Команды!$A$2:$A$7500,0),$E123+2)=Команды!$AJ$8,TRUE,FALSE),IF(INDEX(Команды!$A$2:$AN$7500,MATCH(AN$3,Команды!$A$2:$A$7500,0),$E123+2)=Команды!$AJ$9,TRUE,FALSE),IF(INDEX(Команды!$A$2:$AN$7500,MATCH(AN$3,Команды!$A$2:$A$7500,0),$E123+2)=Команды!$AJ$10,TRUE,FALSE),IF(INDEX(Команды!$A$2:$AN$7500,MATCH(AN$3,Команды!$A$2:$A$7500,0),$E123+2)=Команды!$AJ$11,TRUE,FALSE),IF(INDEX(Команды!$A$2:$AN$7500,MATCH(AN$3,Команды!$A$2:$A$7500,0),$E123+2)=Команды!$AJ$12,TRUE,FALSE),IF(INDEX(Команды!$A$2:$AN$7500,MATCH(AN$3,Команды!$A$2:$A$7500,0),$E123+2)=Команды!$AJ$13,TRUE,FALSE),IF(INDEX(Команды!$A$2:$AN$7500,MATCH(AN$3,Команды!$A$2:$A$7500,0),$E123+2)=Команды!$AJ$14,TRUE,FALSE),IF(INDEX(Команды!$A$2:$AN$7500,MATCH(AN$3,Команды!$A$2:$A$7500,0),$E123+2)=Команды!$AJ$15,TRUE,FALSE),IF(INDEX(Команды!$A$2:$AN$7500,MATCH(AN$3,Команды!$A$2:$A$7500,0),$E123+2)=Команды!$AJ$16,TRUE,FALSE),IF(INDEX(Команды!$A$2:$AN$7500,MATCH(AN$3,Команды!$A$2:$A$7500,0),$E123+2)=Команды!$AJ$17,TRUE,FALSE),IF(INDEX(Команды!$A$2:$AN$7500,MATCH(AN$3,Команды!$A$2:$A$7500,0),$E123+2)=Команды!$AJ$18,TRUE,FALSE),IF(INDEX(Команды!$A$2:$AN$7500,MATCH(AN$3,Команды!$A$2:$A$7500,0),$E123+2)=Команды!$AJ$19,TRUE,FALSE)),INDEX(Команды!$AJ$2:$AL$19,MATCH(INDEX(Команды!$A$2:$AN$7500,MATCH(AN$3,Команды!$A$2:$A$7500,0),$E123+2),Команды!$AJ$2:$AJ$19,0),3),0)</f>
        <v>0</v>
      </c>
      <c r="AP123" s="342"/>
      <c r="AQ123" s="174">
        <f>IF(OR(IF(INDEX(Команды!$A$2:$AN$7500,MATCH(AQ$3,Команды!$A$2:$A$7500,0),$E123+2)=Команды!$AJ$2,TRUE,FALSE),IF(INDEX(Команды!$A$2:$AN$7500,MATCH(AQ$3,Команды!$A$2:$A$7500,0),$E123+2)=Команды!$AJ$3,TRUE,FALSE),IF(INDEX(Команды!$A$2:$AN$7500,MATCH(AQ$3,Команды!$A$2:$A$7500,0),$E123+2)=Команды!$AJ$4,TRUE,FALSE),IF(INDEX(Команды!$A$2:$AN$7500,MATCH(AQ$3,Команды!$A$2:$A$7500,0),$E123+2)=Команды!$AJ$5,TRUE,FALSE),IF(INDEX(Команды!$A$2:$AN$7500,MATCH(AQ$3,Команды!$A$2:$A$7500,0),$E123+2)=Команды!$AJ$6,TRUE,FALSE),IF(INDEX(Команды!$A$2:$AN$7500,MATCH(AQ$3,Команды!$A$2:$A$7500,0),$E123+2)=Команды!$AJ$7,TRUE,FALSE),IF(INDEX(Команды!$A$2:$AN$7500,MATCH(AQ$3,Команды!$A$2:$A$7500,0),$E123+2)=Команды!$AJ$8,TRUE,FALSE),IF(INDEX(Команды!$A$2:$AN$7500,MATCH(AQ$3,Команды!$A$2:$A$7500,0),$E123+2)=Команды!$AJ$9,TRUE,FALSE),IF(INDEX(Команды!$A$2:$AN$7500,MATCH(AQ$3,Команды!$A$2:$A$7500,0),$E123+2)=Команды!$AJ$10,TRUE,FALSE),IF(INDEX(Команды!$A$2:$AN$7500,MATCH(AQ$3,Команды!$A$2:$A$7500,0),$E123+2)=Команды!$AJ$11,TRUE,FALSE),IF(INDEX(Команды!$A$2:$AN$7500,MATCH(AQ$3,Команды!$A$2:$A$7500,0),$E123+2)=Команды!$AJ$12,TRUE,FALSE),IF(INDEX(Команды!$A$2:$AN$7500,MATCH(AQ$3,Команды!$A$2:$A$7500,0),$E123+2)=Команды!$AJ$13,TRUE,FALSE),IF(INDEX(Команды!$A$2:$AN$7500,MATCH(AQ$3,Команды!$A$2:$A$7500,0),$E123+2)=Команды!$AJ$14,TRUE,FALSE),IF(INDEX(Команды!$A$2:$AN$7500,MATCH(AQ$3,Команды!$A$2:$A$7500,0),$E123+2)=Команды!$AJ$15,TRUE,FALSE),IF(INDEX(Команды!$A$2:$AN$7500,MATCH(AQ$3,Команды!$A$2:$A$7500,0),$E123+2)=Команды!$AJ$16,TRUE,FALSE),,IF(INDEX(Команды!$A$2:$AN$7500,MATCH(AQ$3,Команды!$A$2:$A$7500,0),$E123+2)=Команды!$AJ$17,TRUE,FALSE),,IF(INDEX(Команды!$A$2:$AN$7500,MATCH(AQ$3,Команды!$A$2:$A$7500,0),$E123+2)=Команды!$AJ$18,TRUE,FALSE),,IF(INDEX(Команды!$A$2:$AN$7500,MATCH(AQ$3,Команды!$A$2:$A$7500,0),$E123+2)=Команды!$AJ$19,TRUE,FALSE)),INDEX(Команды!$AJ$2:$AK$19,MATCH(INDEX(Команды!$A$2:$AN$7500,MATCH(AQ$3,Команды!$A$2:$A$7500,0),$E123+2),Команды!$AJ$2:$AJ$19,0),2),0)</f>
        <v>0</v>
      </c>
      <c r="AR123" s="175">
        <f>IF(OR(IF(INDEX(Команды!$A$2:$AN$7500,MATCH(AQ$3,Команды!$A$2:$A$7500,0),$E123+2)=Команды!$AJ$2,TRUE,FALSE),IF(INDEX(Команды!$A$2:$AN$7500,MATCH(AQ$3,Команды!$A$2:$A$7500,0),$E123+2)=Команды!$AJ$3,TRUE,FALSE),IF(INDEX(Команды!$A$2:$AN$7500,MATCH(AQ$3,Команды!$A$2:$A$7500,0),$E123+2)=Команды!$AJ$4,TRUE,FALSE),IF(INDEX(Команды!$A$2:$AN$7500,MATCH(AQ$3,Команды!$A$2:$A$7500,0),$E123+2)=Команды!$AJ$5,TRUE,FALSE),IF(INDEX(Команды!$A$2:$AN$7500,MATCH(AQ$3,Команды!$A$2:$A$7500,0),$E123+2)=Команды!$AJ$6,TRUE,FALSE),IF(INDEX(Команды!$A$2:$AN$7500,MATCH(AQ$3,Команды!$A$2:$A$7500,0),$E123+2)=Команды!$AJ$7,TRUE,FALSE),IF(INDEX(Команды!$A$2:$AN$7500,MATCH(AQ$3,Команды!$A$2:$A$7500,0),$E123+2)=Команды!$AJ$8,TRUE,FALSE),IF(INDEX(Команды!$A$2:$AN$7500,MATCH(AQ$3,Команды!$A$2:$A$7500,0),$E123+2)=Команды!$AJ$9,TRUE,FALSE),IF(INDEX(Команды!$A$2:$AN$7500,MATCH(AQ$3,Команды!$A$2:$A$7500,0),$E123+2)=Команды!$AJ$10,TRUE,FALSE),IF(INDEX(Команды!$A$2:$AN$7500,MATCH(AQ$3,Команды!$A$2:$A$7500,0),$E123+2)=Команды!$AJ$11,TRUE,FALSE),IF(INDEX(Команды!$A$2:$AN$7500,MATCH(AQ$3,Команды!$A$2:$A$7500,0),$E123+2)=Команды!$AJ$12,TRUE,FALSE),IF(INDEX(Команды!$A$2:$AN$7500,MATCH(AQ$3,Команды!$A$2:$A$7500,0),$E123+2)=Команды!$AJ$13,TRUE,FALSE),IF(INDEX(Команды!$A$2:$AN$7500,MATCH(AQ$3,Команды!$A$2:$A$7500,0),$E123+2)=Команды!$AJ$14,TRUE,FALSE),IF(INDEX(Команды!$A$2:$AN$7500,MATCH(AQ$3,Команды!$A$2:$A$7500,0),$E123+2)=Команды!$AJ$15,TRUE,FALSE),IF(INDEX(Команды!$A$2:$AN$7500,MATCH(AQ$3,Команды!$A$2:$A$7500,0),$E123+2)=Команды!$AJ$16,TRUE,FALSE),IF(INDEX(Команды!$A$2:$AN$7500,MATCH(AQ$3,Команды!$A$2:$A$7500,0),$E123+2)=Команды!$AJ$17,TRUE,FALSE),IF(INDEX(Команды!$A$2:$AN$7500,MATCH(AQ$3,Команды!$A$2:$A$7500,0),$E123+2)=Команды!$AJ$18,TRUE,FALSE),IF(INDEX(Команды!$A$2:$AN$7500,MATCH(AQ$3,Команды!$A$2:$A$7500,0),$E123+2)=Команды!$AJ$19,TRUE,FALSE)),INDEX(Команды!$AJ$2:$AL$19,MATCH(INDEX(Команды!$A$2:$AN$7500,MATCH(AQ$3,Команды!$A$2:$A$7500,0),$E123+2),Команды!$AJ$2:$AJ$19,0),3),0)</f>
        <v>0</v>
      </c>
      <c r="AS123" s="342"/>
      <c r="AT123" s="174">
        <f>IF(OR(IF(INDEX(Команды!$A$2:$AN$7500,MATCH(AT$3,Команды!$A$2:$A$7500,0),$E123+2)=Команды!$AJ$2,TRUE,FALSE),IF(INDEX(Команды!$A$2:$AN$7500,MATCH(AT$3,Команды!$A$2:$A$7500,0),$E123+2)=Команды!$AJ$3,TRUE,FALSE),IF(INDEX(Команды!$A$2:$AN$7500,MATCH(AT$3,Команды!$A$2:$A$7500,0),$E123+2)=Команды!$AJ$4,TRUE,FALSE),IF(INDEX(Команды!$A$2:$AN$7500,MATCH(AT$3,Команды!$A$2:$A$7500,0),$E123+2)=Команды!$AJ$5,TRUE,FALSE),IF(INDEX(Команды!$A$2:$AN$7500,MATCH(AT$3,Команды!$A$2:$A$7500,0),$E123+2)=Команды!$AJ$6,TRUE,FALSE),IF(INDEX(Команды!$A$2:$AN$7500,MATCH(AT$3,Команды!$A$2:$A$7500,0),$E123+2)=Команды!$AJ$7,TRUE,FALSE),IF(INDEX(Команды!$A$2:$AN$7500,MATCH(AT$3,Команды!$A$2:$A$7500,0),$E123+2)=Команды!$AJ$8,TRUE,FALSE),IF(INDEX(Команды!$A$2:$AN$7500,MATCH(AT$3,Команды!$A$2:$A$7500,0),$E123+2)=Команды!$AJ$9,TRUE,FALSE),IF(INDEX(Команды!$A$2:$AN$7500,MATCH(AT$3,Команды!$A$2:$A$7500,0),$E123+2)=Команды!$AJ$10,TRUE,FALSE),IF(INDEX(Команды!$A$2:$AN$7500,MATCH(AT$3,Команды!$A$2:$A$7500,0),$E123+2)=Команды!$AJ$11,TRUE,FALSE),IF(INDEX(Команды!$A$2:$AN$7500,MATCH(AT$3,Команды!$A$2:$A$7500,0),$E123+2)=Команды!$AJ$12,TRUE,FALSE),IF(INDEX(Команды!$A$2:$AN$7500,MATCH(AT$3,Команды!$A$2:$A$7500,0),$E123+2)=Команды!$AJ$13,TRUE,FALSE),IF(INDEX(Команды!$A$2:$AN$7500,MATCH(AT$3,Команды!$A$2:$A$7500,0),$E123+2)=Команды!$AJ$14,TRUE,FALSE),IF(INDEX(Команды!$A$2:$AN$7500,MATCH(AT$3,Команды!$A$2:$A$7500,0),$E123+2)=Команды!$AJ$15,TRUE,FALSE),IF(INDEX(Команды!$A$2:$AN$7500,MATCH(AT$3,Команды!$A$2:$A$7500,0),$E123+2)=Команды!$AJ$16,TRUE,FALSE),,IF(INDEX(Команды!$A$2:$AN$7500,MATCH(AT$3,Команды!$A$2:$A$7500,0),$E123+2)=Команды!$AJ$17,TRUE,FALSE),,IF(INDEX(Команды!$A$2:$AN$7500,MATCH(AT$3,Команды!$A$2:$A$7500,0),$E123+2)=Команды!$AJ$18,TRUE,FALSE),,IF(INDEX(Команды!$A$2:$AN$7500,MATCH(AT$3,Команды!$A$2:$A$7500,0),$E123+2)=Команды!$AJ$19,TRUE,FALSE)),INDEX(Команды!$AJ$2:$AK$19,MATCH(INDEX(Команды!$A$2:$AN$7500,MATCH(AT$3,Команды!$A$2:$A$7500,0),$E123+2),Команды!$AJ$2:$AJ$19,0),2),0)</f>
        <v>0</v>
      </c>
      <c r="AU123" s="175">
        <f>IF(OR(IF(INDEX(Команды!$A$2:$AN$7500,MATCH(AT$3,Команды!$A$2:$A$7500,0),$E123+2)=Команды!$AJ$2,TRUE,FALSE),IF(INDEX(Команды!$A$2:$AN$7500,MATCH(AT$3,Команды!$A$2:$A$7500,0),$E123+2)=Команды!$AJ$3,TRUE,FALSE),IF(INDEX(Команды!$A$2:$AN$7500,MATCH(AT$3,Команды!$A$2:$A$7500,0),$E123+2)=Команды!$AJ$4,TRUE,FALSE),IF(INDEX(Команды!$A$2:$AN$7500,MATCH(AT$3,Команды!$A$2:$A$7500,0),$E123+2)=Команды!$AJ$5,TRUE,FALSE),IF(INDEX(Команды!$A$2:$AN$7500,MATCH(AT$3,Команды!$A$2:$A$7500,0),$E123+2)=Команды!$AJ$6,TRUE,FALSE),IF(INDEX(Команды!$A$2:$AN$7500,MATCH(AT$3,Команды!$A$2:$A$7500,0),$E123+2)=Команды!$AJ$7,TRUE,FALSE),IF(INDEX(Команды!$A$2:$AN$7500,MATCH(AT$3,Команды!$A$2:$A$7500,0),$E123+2)=Команды!$AJ$8,TRUE,FALSE),IF(INDEX(Команды!$A$2:$AN$7500,MATCH(AT$3,Команды!$A$2:$A$7500,0),$E123+2)=Команды!$AJ$9,TRUE,FALSE),IF(INDEX(Команды!$A$2:$AN$7500,MATCH(AT$3,Команды!$A$2:$A$7500,0),$E123+2)=Команды!$AJ$10,TRUE,FALSE),IF(INDEX(Команды!$A$2:$AN$7500,MATCH(AT$3,Команды!$A$2:$A$7500,0),$E123+2)=Команды!$AJ$11,TRUE,FALSE),IF(INDEX(Команды!$A$2:$AN$7500,MATCH(AT$3,Команды!$A$2:$A$7500,0),$E123+2)=Команды!$AJ$12,TRUE,FALSE),IF(INDEX(Команды!$A$2:$AN$7500,MATCH(AT$3,Команды!$A$2:$A$7500,0),$E123+2)=Команды!$AJ$13,TRUE,FALSE),IF(INDEX(Команды!$A$2:$AN$7500,MATCH(AT$3,Команды!$A$2:$A$7500,0),$E123+2)=Команды!$AJ$14,TRUE,FALSE),IF(INDEX(Команды!$A$2:$AN$7500,MATCH(AT$3,Команды!$A$2:$A$7500,0),$E123+2)=Команды!$AJ$15,TRUE,FALSE),IF(INDEX(Команды!$A$2:$AN$7500,MATCH(AT$3,Команды!$A$2:$A$7500,0),$E123+2)=Команды!$AJ$16,TRUE,FALSE),IF(INDEX(Команды!$A$2:$AN$7500,MATCH(AT$3,Команды!$A$2:$A$7500,0),$E123+2)=Команды!$AJ$17,TRUE,FALSE),IF(INDEX(Команды!$A$2:$AN$7500,MATCH(AT$3,Команды!$A$2:$A$7500,0),$E123+2)=Команды!$AJ$18,TRUE,FALSE),IF(INDEX(Команды!$A$2:$AN$7500,MATCH(AT$3,Команды!$A$2:$A$7500,0),$E123+2)=Команды!$AJ$19,TRUE,FALSE)),INDEX(Команды!$AJ$2:$AL$19,MATCH(INDEX(Команды!$A$2:$AN$7500,MATCH(AT$3,Команды!$A$2:$A$7500,0),$E123+2),Команды!$AJ$2:$AJ$19,0),3),0)</f>
        <v>0</v>
      </c>
      <c r="AV123" s="342"/>
      <c r="AW123" s="174">
        <f>IF(OR(IF(INDEX(Команды!$A$2:$AN$7500,MATCH(AW$3,Команды!$A$2:$A$7500,0),$E123+2)=Команды!$AJ$2,TRUE,FALSE),IF(INDEX(Команды!$A$2:$AN$7500,MATCH(AW$3,Команды!$A$2:$A$7500,0),$E123+2)=Команды!$AJ$3,TRUE,FALSE),IF(INDEX(Команды!$A$2:$AN$7500,MATCH(AW$3,Команды!$A$2:$A$7500,0),$E123+2)=Команды!$AJ$4,TRUE,FALSE),IF(INDEX(Команды!$A$2:$AN$7500,MATCH(AW$3,Команды!$A$2:$A$7500,0),$E123+2)=Команды!$AJ$5,TRUE,FALSE),IF(INDEX(Команды!$A$2:$AN$7500,MATCH(AW$3,Команды!$A$2:$A$7500,0),$E123+2)=Команды!$AJ$6,TRUE,FALSE),IF(INDEX(Команды!$A$2:$AN$7500,MATCH(AW$3,Команды!$A$2:$A$7500,0),$E123+2)=Команды!$AJ$7,TRUE,FALSE),IF(INDEX(Команды!$A$2:$AN$7500,MATCH(AW$3,Команды!$A$2:$A$7500,0),$E123+2)=Команды!$AJ$8,TRUE,FALSE),IF(INDEX(Команды!$A$2:$AN$7500,MATCH(AW$3,Команды!$A$2:$A$7500,0),$E123+2)=Команды!$AJ$9,TRUE,FALSE),IF(INDEX(Команды!$A$2:$AN$7500,MATCH(AW$3,Команды!$A$2:$A$7500,0),$E123+2)=Команды!$AJ$10,TRUE,FALSE),IF(INDEX(Команды!$A$2:$AN$7500,MATCH(AW$3,Команды!$A$2:$A$7500,0),$E123+2)=Команды!$AJ$11,TRUE,FALSE),IF(INDEX(Команды!$A$2:$AN$7500,MATCH(AW$3,Команды!$A$2:$A$7500,0),$E123+2)=Команды!$AJ$12,TRUE,FALSE),IF(INDEX(Команды!$A$2:$AN$7500,MATCH(AW$3,Команды!$A$2:$A$7500,0),$E123+2)=Команды!$AJ$13,TRUE,FALSE),IF(INDEX(Команды!$A$2:$AN$7500,MATCH(AW$3,Команды!$A$2:$A$7500,0),$E123+2)=Команды!$AJ$14,TRUE,FALSE),IF(INDEX(Команды!$A$2:$AN$7500,MATCH(AW$3,Команды!$A$2:$A$7500,0),$E123+2)=Команды!$AJ$15,TRUE,FALSE),IF(INDEX(Команды!$A$2:$AN$7500,MATCH(AW$3,Команды!$A$2:$A$7500,0),$E123+2)=Команды!$AJ$16,TRUE,FALSE),,IF(INDEX(Команды!$A$2:$AN$7500,MATCH(AW$3,Команды!$A$2:$A$7500,0),$E123+2)=Команды!$AJ$17,TRUE,FALSE),,IF(INDEX(Команды!$A$2:$AN$7500,MATCH(AW$3,Команды!$A$2:$A$7500,0),$E123+2)=Команды!$AJ$18,TRUE,FALSE),,IF(INDEX(Команды!$A$2:$AN$7500,MATCH(AW$3,Команды!$A$2:$A$7500,0),$E123+2)=Команды!$AJ$19,TRUE,FALSE)),INDEX(Команды!$AJ$2:$AK$19,MATCH(INDEX(Команды!$A$2:$AN$7500,MATCH(AW$3,Команды!$A$2:$A$7500,0),$E123+2),Команды!$AJ$2:$AJ$19,0),2),0)</f>
        <v>0</v>
      </c>
      <c r="AX123" s="175">
        <f>IF(OR(IF(INDEX(Команды!$A$2:$AN$7500,MATCH(AW$3,Команды!$A$2:$A$7500,0),$E123+2)=Команды!$AJ$2,TRUE,FALSE),IF(INDEX(Команды!$A$2:$AN$7500,MATCH(AW$3,Команды!$A$2:$A$7500,0),$E123+2)=Команды!$AJ$3,TRUE,FALSE),IF(INDEX(Команды!$A$2:$AN$7500,MATCH(AW$3,Команды!$A$2:$A$7500,0),$E123+2)=Команды!$AJ$4,TRUE,FALSE),IF(INDEX(Команды!$A$2:$AN$7500,MATCH(AW$3,Команды!$A$2:$A$7500,0),$E123+2)=Команды!$AJ$5,TRUE,FALSE),IF(INDEX(Команды!$A$2:$AN$7500,MATCH(AW$3,Команды!$A$2:$A$7500,0),$E123+2)=Команды!$AJ$6,TRUE,FALSE),IF(INDEX(Команды!$A$2:$AN$7500,MATCH(AW$3,Команды!$A$2:$A$7500,0),$E123+2)=Команды!$AJ$7,TRUE,FALSE),IF(INDEX(Команды!$A$2:$AN$7500,MATCH(AW$3,Команды!$A$2:$A$7500,0),$E123+2)=Команды!$AJ$8,TRUE,FALSE),IF(INDEX(Команды!$A$2:$AN$7500,MATCH(AW$3,Команды!$A$2:$A$7500,0),$E123+2)=Команды!$AJ$9,TRUE,FALSE),IF(INDEX(Команды!$A$2:$AN$7500,MATCH(AW$3,Команды!$A$2:$A$7500,0),$E123+2)=Команды!$AJ$10,TRUE,FALSE),IF(INDEX(Команды!$A$2:$AN$7500,MATCH(AW$3,Команды!$A$2:$A$7500,0),$E123+2)=Команды!$AJ$11,TRUE,FALSE),IF(INDEX(Команды!$A$2:$AN$7500,MATCH(AW$3,Команды!$A$2:$A$7500,0),$E123+2)=Команды!$AJ$12,TRUE,FALSE),IF(INDEX(Команды!$A$2:$AN$7500,MATCH(AW$3,Команды!$A$2:$A$7500,0),$E123+2)=Команды!$AJ$13,TRUE,FALSE),IF(INDEX(Команды!$A$2:$AN$7500,MATCH(AW$3,Команды!$A$2:$A$7500,0),$E123+2)=Команды!$AJ$14,TRUE,FALSE),IF(INDEX(Команды!$A$2:$AN$7500,MATCH(AW$3,Команды!$A$2:$A$7500,0),$E123+2)=Команды!$AJ$15,TRUE,FALSE),IF(INDEX(Команды!$A$2:$AN$7500,MATCH(AW$3,Команды!$A$2:$A$7500,0),$E123+2)=Команды!$AJ$16,TRUE,FALSE),IF(INDEX(Команды!$A$2:$AN$7500,MATCH(AW$3,Команды!$A$2:$A$7500,0),$E123+2)=Команды!$AJ$17,TRUE,FALSE),IF(INDEX(Команды!$A$2:$AN$7500,MATCH(AW$3,Команды!$A$2:$A$7500,0),$E123+2)=Команды!$AJ$18,TRUE,FALSE),IF(INDEX(Команды!$A$2:$AN$7500,MATCH(AW$3,Команды!$A$2:$A$7500,0),$E123+2)=Команды!$AJ$19,TRUE,FALSE)),INDEX(Команды!$AJ$2:$AL$19,MATCH(INDEX(Команды!$A$2:$AN$7500,MATCH(AW$3,Команды!$A$2:$A$7500,0),$E123+2),Команды!$AJ$2:$AJ$19,0),3),0)</f>
        <v>0</v>
      </c>
      <c r="AY123" s="342"/>
      <c r="AZ123" s="174">
        <f>IF(OR(IF(INDEX(Команды!$A$2:$AN$7500,MATCH(AZ$3,Команды!$A$2:$A$7500,0),$E123+2)=Команды!$AJ$2,TRUE,FALSE),IF(INDEX(Команды!$A$2:$AN$7500,MATCH(AZ$3,Команды!$A$2:$A$7500,0),$E123+2)=Команды!$AJ$3,TRUE,FALSE),IF(INDEX(Команды!$A$2:$AN$7500,MATCH(AZ$3,Команды!$A$2:$A$7500,0),$E123+2)=Команды!$AJ$4,TRUE,FALSE),IF(INDEX(Команды!$A$2:$AN$7500,MATCH(AZ$3,Команды!$A$2:$A$7500,0),$E123+2)=Команды!$AJ$5,TRUE,FALSE),IF(INDEX(Команды!$A$2:$AN$7500,MATCH(AZ$3,Команды!$A$2:$A$7500,0),$E123+2)=Команды!$AJ$6,TRUE,FALSE),IF(INDEX(Команды!$A$2:$AN$7500,MATCH(AZ$3,Команды!$A$2:$A$7500,0),$E123+2)=Команды!$AJ$7,TRUE,FALSE),IF(INDEX(Команды!$A$2:$AN$7500,MATCH(AZ$3,Команды!$A$2:$A$7500,0),$E123+2)=Команды!$AJ$8,TRUE,FALSE),IF(INDEX(Команды!$A$2:$AN$7500,MATCH(AZ$3,Команды!$A$2:$A$7500,0),$E123+2)=Команды!$AJ$9,TRUE,FALSE),IF(INDEX(Команды!$A$2:$AN$7500,MATCH(AZ$3,Команды!$A$2:$A$7500,0),$E123+2)=Команды!$AJ$10,TRUE,FALSE),IF(INDEX(Команды!$A$2:$AN$7500,MATCH(AZ$3,Команды!$A$2:$A$7500,0),$E123+2)=Команды!$AJ$11,TRUE,FALSE),IF(INDEX(Команды!$A$2:$AN$7500,MATCH(AZ$3,Команды!$A$2:$A$7500,0),$E123+2)=Команды!$AJ$12,TRUE,FALSE),IF(INDEX(Команды!$A$2:$AN$7500,MATCH(AZ$3,Команды!$A$2:$A$7500,0),$E123+2)=Команды!$AJ$13,TRUE,FALSE),IF(INDEX(Команды!$A$2:$AN$7500,MATCH(AZ$3,Команды!$A$2:$A$7500,0),$E123+2)=Команды!$AJ$14,TRUE,FALSE),IF(INDEX(Команды!$A$2:$AN$7500,MATCH(AZ$3,Команды!$A$2:$A$7500,0),$E123+2)=Команды!$AJ$15,TRUE,FALSE),IF(INDEX(Команды!$A$2:$AN$7500,MATCH(AZ$3,Команды!$A$2:$A$7500,0),$E123+2)=Команды!$AJ$16,TRUE,FALSE),,IF(INDEX(Команды!$A$2:$AN$7500,MATCH(AZ$3,Команды!$A$2:$A$7500,0),$E123+2)=Команды!$AJ$17,TRUE,FALSE),,IF(INDEX(Команды!$A$2:$AN$7500,MATCH(AZ$3,Команды!$A$2:$A$7500,0),$E123+2)=Команды!$AJ$18,TRUE,FALSE),,IF(INDEX(Команды!$A$2:$AN$7500,MATCH(AZ$3,Команды!$A$2:$A$7500,0),$E123+2)=Команды!$AJ$19,TRUE,FALSE)),INDEX(Команды!$AJ$2:$AK$19,MATCH(INDEX(Команды!$A$2:$AN$7500,MATCH(AZ$3,Команды!$A$2:$A$7500,0),$E123+2),Команды!$AJ$2:$AJ$19,0),2),0)</f>
        <v>0</v>
      </c>
      <c r="BA123" s="175">
        <f>IF(OR(IF(INDEX(Команды!$A$2:$AN$7500,MATCH(AZ$3,Команды!$A$2:$A$7500,0),$E123+2)=Команды!$AJ$2,TRUE,FALSE),IF(INDEX(Команды!$A$2:$AN$7500,MATCH(AZ$3,Команды!$A$2:$A$7500,0),$E123+2)=Команды!$AJ$3,TRUE,FALSE),IF(INDEX(Команды!$A$2:$AN$7500,MATCH(AZ$3,Команды!$A$2:$A$7500,0),$E123+2)=Команды!$AJ$4,TRUE,FALSE),IF(INDEX(Команды!$A$2:$AN$7500,MATCH(AZ$3,Команды!$A$2:$A$7500,0),$E123+2)=Команды!$AJ$5,TRUE,FALSE),IF(INDEX(Команды!$A$2:$AN$7500,MATCH(AZ$3,Команды!$A$2:$A$7500,0),$E123+2)=Команды!$AJ$6,TRUE,FALSE),IF(INDEX(Команды!$A$2:$AN$7500,MATCH(AZ$3,Команды!$A$2:$A$7500,0),$E123+2)=Команды!$AJ$7,TRUE,FALSE),IF(INDEX(Команды!$A$2:$AN$7500,MATCH(AZ$3,Команды!$A$2:$A$7500,0),$E123+2)=Команды!$AJ$8,TRUE,FALSE),IF(INDEX(Команды!$A$2:$AN$7500,MATCH(AZ$3,Команды!$A$2:$A$7500,0),$E123+2)=Команды!$AJ$9,TRUE,FALSE),IF(INDEX(Команды!$A$2:$AN$7500,MATCH(AZ$3,Команды!$A$2:$A$7500,0),$E123+2)=Команды!$AJ$10,TRUE,FALSE),IF(INDEX(Команды!$A$2:$AN$7500,MATCH(AZ$3,Команды!$A$2:$A$7500,0),$E123+2)=Команды!$AJ$11,TRUE,FALSE),IF(INDEX(Команды!$A$2:$AN$7500,MATCH(AZ$3,Команды!$A$2:$A$7500,0),$E123+2)=Команды!$AJ$12,TRUE,FALSE),IF(INDEX(Команды!$A$2:$AN$7500,MATCH(AZ$3,Команды!$A$2:$A$7500,0),$E123+2)=Команды!$AJ$13,TRUE,FALSE),IF(INDEX(Команды!$A$2:$AN$7500,MATCH(AZ$3,Команды!$A$2:$A$7500,0),$E123+2)=Команды!$AJ$14,TRUE,FALSE),IF(INDEX(Команды!$A$2:$AN$7500,MATCH(AZ$3,Команды!$A$2:$A$7500,0),$E123+2)=Команды!$AJ$15,TRUE,FALSE),IF(INDEX(Команды!$A$2:$AN$7500,MATCH(AZ$3,Команды!$A$2:$A$7500,0),$E123+2)=Команды!$AJ$16,TRUE,FALSE),IF(INDEX(Команды!$A$2:$AN$7500,MATCH(AZ$3,Команды!$A$2:$A$7500,0),$E123+2)=Команды!$AJ$17,TRUE,FALSE),IF(INDEX(Команды!$A$2:$AN$7500,MATCH(AZ$3,Команды!$A$2:$A$7500,0),$E123+2)=Команды!$AJ$18,TRUE,FALSE),IF(INDEX(Команды!$A$2:$AN$7500,MATCH(AZ$3,Команды!$A$2:$A$7500,0),$E123+2)=Команды!$AJ$19,TRUE,FALSE)),INDEX(Команды!$AJ$2:$AL$19,MATCH(INDEX(Команды!$A$2:$AN$7500,MATCH(AZ$3,Команды!$A$2:$A$7500,0),$E123+2),Команды!$AJ$2:$AJ$19,0),3),0)</f>
        <v>0</v>
      </c>
      <c r="BB123" s="342"/>
      <c r="BC123" s="174">
        <f>IF(OR(IF(INDEX(Команды!$A$2:$AN$7500,MATCH(BC$3,Команды!$A$2:$A$7500,0),$E123+2)=Команды!$AJ$2,TRUE,FALSE),IF(INDEX(Команды!$A$2:$AN$7500,MATCH(BC$3,Команды!$A$2:$A$7500,0),$E123+2)=Команды!$AJ$3,TRUE,FALSE),IF(INDEX(Команды!$A$2:$AN$7500,MATCH(BC$3,Команды!$A$2:$A$7500,0),$E123+2)=Команды!$AJ$4,TRUE,FALSE),IF(INDEX(Команды!$A$2:$AN$7500,MATCH(BC$3,Команды!$A$2:$A$7500,0),$E123+2)=Команды!$AJ$5,TRUE,FALSE),IF(INDEX(Команды!$A$2:$AN$7500,MATCH(BC$3,Команды!$A$2:$A$7500,0),$E123+2)=Команды!$AJ$6,TRUE,FALSE),IF(INDEX(Команды!$A$2:$AN$7500,MATCH(BC$3,Команды!$A$2:$A$7500,0),$E123+2)=Команды!$AJ$7,TRUE,FALSE),IF(INDEX(Команды!$A$2:$AN$7500,MATCH(BC$3,Команды!$A$2:$A$7500,0),$E123+2)=Команды!$AJ$8,TRUE,FALSE),IF(INDEX(Команды!$A$2:$AN$7500,MATCH(BC$3,Команды!$A$2:$A$7500,0),$E123+2)=Команды!$AJ$9,TRUE,FALSE),IF(INDEX(Команды!$A$2:$AN$7500,MATCH(BC$3,Команды!$A$2:$A$7500,0),$E123+2)=Команды!$AJ$10,TRUE,FALSE),IF(INDEX(Команды!$A$2:$AN$7500,MATCH(BC$3,Команды!$A$2:$A$7500,0),$E123+2)=Команды!$AJ$11,TRUE,FALSE),IF(INDEX(Команды!$A$2:$AN$7500,MATCH(BC$3,Команды!$A$2:$A$7500,0),$E123+2)=Команды!$AJ$12,TRUE,FALSE),IF(INDEX(Команды!$A$2:$AN$7500,MATCH(BC$3,Команды!$A$2:$A$7500,0),$E123+2)=Команды!$AJ$13,TRUE,FALSE),IF(INDEX(Команды!$A$2:$AN$7500,MATCH(BC$3,Команды!$A$2:$A$7500,0),$E123+2)=Команды!$AJ$14,TRUE,FALSE),IF(INDEX(Команды!$A$2:$AN$7500,MATCH(BC$3,Команды!$A$2:$A$7500,0),$E123+2)=Команды!$AJ$15,TRUE,FALSE),IF(INDEX(Команды!$A$2:$AN$7500,MATCH(BC$3,Команды!$A$2:$A$7500,0),$E123+2)=Команды!$AJ$16,TRUE,FALSE),,IF(INDEX(Команды!$A$2:$AN$7500,MATCH(BC$3,Команды!$A$2:$A$7500,0),$E123+2)=Команды!$AJ$17,TRUE,FALSE),,IF(INDEX(Команды!$A$2:$AN$7500,MATCH(BC$3,Команды!$A$2:$A$7500,0),$E123+2)=Команды!$AJ$18,TRUE,FALSE),,IF(INDEX(Команды!$A$2:$AN$7500,MATCH(BC$3,Команды!$A$2:$A$7500,0),$E123+2)=Команды!$AJ$19,TRUE,FALSE)),INDEX(Команды!$AJ$2:$AK$19,MATCH(INDEX(Команды!$A$2:$AN$7500,MATCH(BC$3,Команды!$A$2:$A$7500,0),$E123+2),Команды!$AJ$2:$AJ$19,0),2),0)</f>
        <v>0</v>
      </c>
      <c r="BD123" s="175">
        <f>IF(OR(IF(INDEX(Команды!$A$2:$AN$7500,MATCH(BC$3,Команды!$A$2:$A$7500,0),$E123+2)=Команды!$AJ$2,TRUE,FALSE),IF(INDEX(Команды!$A$2:$AN$7500,MATCH(BC$3,Команды!$A$2:$A$7500,0),$E123+2)=Команды!$AJ$3,TRUE,FALSE),IF(INDEX(Команды!$A$2:$AN$7500,MATCH(BC$3,Команды!$A$2:$A$7500,0),$E123+2)=Команды!$AJ$4,TRUE,FALSE),IF(INDEX(Команды!$A$2:$AN$7500,MATCH(BC$3,Команды!$A$2:$A$7500,0),$E123+2)=Команды!$AJ$5,TRUE,FALSE),IF(INDEX(Команды!$A$2:$AN$7500,MATCH(BC$3,Команды!$A$2:$A$7500,0),$E123+2)=Команды!$AJ$6,TRUE,FALSE),IF(INDEX(Команды!$A$2:$AN$7500,MATCH(BC$3,Команды!$A$2:$A$7500,0),$E123+2)=Команды!$AJ$7,TRUE,FALSE),IF(INDEX(Команды!$A$2:$AN$7500,MATCH(BC$3,Команды!$A$2:$A$7500,0),$E123+2)=Команды!$AJ$8,TRUE,FALSE),IF(INDEX(Команды!$A$2:$AN$7500,MATCH(BC$3,Команды!$A$2:$A$7500,0),$E123+2)=Команды!$AJ$9,TRUE,FALSE),IF(INDEX(Команды!$A$2:$AN$7500,MATCH(BC$3,Команды!$A$2:$A$7500,0),$E123+2)=Команды!$AJ$10,TRUE,FALSE),IF(INDEX(Команды!$A$2:$AN$7500,MATCH(BC$3,Команды!$A$2:$A$7500,0),$E123+2)=Команды!$AJ$11,TRUE,FALSE),IF(INDEX(Команды!$A$2:$AN$7500,MATCH(BC$3,Команды!$A$2:$A$7500,0),$E123+2)=Команды!$AJ$12,TRUE,FALSE),IF(INDEX(Команды!$A$2:$AN$7500,MATCH(BC$3,Команды!$A$2:$A$7500,0),$E123+2)=Команды!$AJ$13,TRUE,FALSE),IF(INDEX(Команды!$A$2:$AN$7500,MATCH(BC$3,Команды!$A$2:$A$7500,0),$E123+2)=Команды!$AJ$14,TRUE,FALSE),IF(INDEX(Команды!$A$2:$AN$7500,MATCH(BC$3,Команды!$A$2:$A$7500,0),$E123+2)=Команды!$AJ$15,TRUE,FALSE),IF(INDEX(Команды!$A$2:$AN$7500,MATCH(BC$3,Команды!$A$2:$A$7500,0),$E123+2)=Команды!$AJ$16,TRUE,FALSE),IF(INDEX(Команды!$A$2:$AN$7500,MATCH(BC$3,Команды!$A$2:$A$7500,0),$E123+2)=Команды!$AJ$17,TRUE,FALSE),IF(INDEX(Команды!$A$2:$AN$7500,MATCH(BC$3,Команды!$A$2:$A$7500,0),$E123+2)=Команды!$AJ$18,TRUE,FALSE),IF(INDEX(Команды!$A$2:$AN$7500,MATCH(BC$3,Команды!$A$2:$A$7500,0),$E123+2)=Команды!$AJ$19,TRUE,FALSE)),INDEX(Команды!$AJ$2:$AL$19,MATCH(INDEX(Команды!$A$2:$AN$7500,MATCH(BC$3,Команды!$A$2:$A$7500,0),$E123+2),Команды!$AJ$2:$AJ$19,0),3),0)</f>
        <v>0</v>
      </c>
      <c r="BE123" s="342"/>
      <c r="BF123" s="174">
        <f>IF(OR(IF(INDEX(Команды!$A$2:$AN$7500,MATCH(BF$3,Команды!$A$2:$A$7500,0),$E123+2)=Команды!$AJ$2,TRUE,FALSE),IF(INDEX(Команды!$A$2:$AN$7500,MATCH(BF$3,Команды!$A$2:$A$7500,0),$E123+2)=Команды!$AJ$3,TRUE,FALSE),IF(INDEX(Команды!$A$2:$AN$7500,MATCH(BF$3,Команды!$A$2:$A$7500,0),$E123+2)=Команды!$AJ$4,TRUE,FALSE),IF(INDEX(Команды!$A$2:$AN$7500,MATCH(BF$3,Команды!$A$2:$A$7500,0),$E123+2)=Команды!$AJ$5,TRUE,FALSE),IF(INDEX(Команды!$A$2:$AN$7500,MATCH(BF$3,Команды!$A$2:$A$7500,0),$E123+2)=Команды!$AJ$6,TRUE,FALSE),IF(INDEX(Команды!$A$2:$AN$7500,MATCH(BF$3,Команды!$A$2:$A$7500,0),$E123+2)=Команды!$AJ$7,TRUE,FALSE),IF(INDEX(Команды!$A$2:$AN$7500,MATCH(BF$3,Команды!$A$2:$A$7500,0),$E123+2)=Команды!$AJ$8,TRUE,FALSE),IF(INDEX(Команды!$A$2:$AN$7500,MATCH(BF$3,Команды!$A$2:$A$7500,0),$E123+2)=Команды!$AJ$9,TRUE,FALSE),IF(INDEX(Команды!$A$2:$AN$7500,MATCH(BF$3,Команды!$A$2:$A$7500,0),$E123+2)=Команды!$AJ$10,TRUE,FALSE),IF(INDEX(Команды!$A$2:$AN$7500,MATCH(BF$3,Команды!$A$2:$A$7500,0),$E123+2)=Команды!$AJ$11,TRUE,FALSE),IF(INDEX(Команды!$A$2:$AN$7500,MATCH(BF$3,Команды!$A$2:$A$7500,0),$E123+2)=Команды!$AJ$12,TRUE,FALSE),IF(INDEX(Команды!$A$2:$AN$7500,MATCH(BF$3,Команды!$A$2:$A$7500,0),$E123+2)=Команды!$AJ$13,TRUE,FALSE),IF(INDEX(Команды!$A$2:$AN$7500,MATCH(BF$3,Команды!$A$2:$A$7500,0),$E123+2)=Команды!$AJ$14,TRUE,FALSE),IF(INDEX(Команды!$A$2:$AN$7500,MATCH(BF$3,Команды!$A$2:$A$7500,0),$E123+2)=Команды!$AJ$15,TRUE,FALSE),IF(INDEX(Команды!$A$2:$AN$7500,MATCH(BF$3,Команды!$A$2:$A$7500,0),$E123+2)=Команды!$AJ$16,TRUE,FALSE),,IF(INDEX(Команды!$A$2:$AN$7500,MATCH(BF$3,Команды!$A$2:$A$7500,0),$E123+2)=Команды!$AJ$17,TRUE,FALSE),,IF(INDEX(Команды!$A$2:$AN$7500,MATCH(BF$3,Команды!$A$2:$A$7500,0),$E123+2)=Команды!$AJ$18,TRUE,FALSE),,IF(INDEX(Команды!$A$2:$AN$7500,MATCH(BF$3,Команды!$A$2:$A$7500,0),$E123+2)=Команды!$AJ$19,TRUE,FALSE)),INDEX(Команды!$AJ$2:$AK$19,MATCH(INDEX(Команды!$A$2:$AN$7500,MATCH(BF$3,Команды!$A$2:$A$7500,0),$E123+2),Команды!$AJ$2:$AJ$19,0),2),0)</f>
        <v>0</v>
      </c>
      <c r="BG123" s="175">
        <f>IF(OR(IF(INDEX(Команды!$A$2:$AN$7500,MATCH(BF$3,Команды!$A$2:$A$7500,0),$E123+2)=Команды!$AJ$2,TRUE,FALSE),IF(INDEX(Команды!$A$2:$AN$7500,MATCH(BF$3,Команды!$A$2:$A$7500,0),$E123+2)=Команды!$AJ$3,TRUE,FALSE),IF(INDEX(Команды!$A$2:$AN$7500,MATCH(BF$3,Команды!$A$2:$A$7500,0),$E123+2)=Команды!$AJ$4,TRUE,FALSE),IF(INDEX(Команды!$A$2:$AN$7500,MATCH(BF$3,Команды!$A$2:$A$7500,0),$E123+2)=Команды!$AJ$5,TRUE,FALSE),IF(INDEX(Команды!$A$2:$AN$7500,MATCH(BF$3,Команды!$A$2:$A$7500,0),$E123+2)=Команды!$AJ$6,TRUE,FALSE),IF(INDEX(Команды!$A$2:$AN$7500,MATCH(BF$3,Команды!$A$2:$A$7500,0),$E123+2)=Команды!$AJ$7,TRUE,FALSE),IF(INDEX(Команды!$A$2:$AN$7500,MATCH(BF$3,Команды!$A$2:$A$7500,0),$E123+2)=Команды!$AJ$8,TRUE,FALSE),IF(INDEX(Команды!$A$2:$AN$7500,MATCH(BF$3,Команды!$A$2:$A$7500,0),$E123+2)=Команды!$AJ$9,TRUE,FALSE),IF(INDEX(Команды!$A$2:$AN$7500,MATCH(BF$3,Команды!$A$2:$A$7500,0),$E123+2)=Команды!$AJ$10,TRUE,FALSE),IF(INDEX(Команды!$A$2:$AN$7500,MATCH(BF$3,Команды!$A$2:$A$7500,0),$E123+2)=Команды!$AJ$11,TRUE,FALSE),IF(INDEX(Команды!$A$2:$AN$7500,MATCH(BF$3,Команды!$A$2:$A$7500,0),$E123+2)=Команды!$AJ$12,TRUE,FALSE),IF(INDEX(Команды!$A$2:$AN$7500,MATCH(BF$3,Команды!$A$2:$A$7500,0),$E123+2)=Команды!$AJ$13,TRUE,FALSE),IF(INDEX(Команды!$A$2:$AN$7500,MATCH(BF$3,Команды!$A$2:$A$7500,0),$E123+2)=Команды!$AJ$14,TRUE,FALSE),IF(INDEX(Команды!$A$2:$AN$7500,MATCH(BF$3,Команды!$A$2:$A$7500,0),$E123+2)=Команды!$AJ$15,TRUE,FALSE),IF(INDEX(Команды!$A$2:$AN$7500,MATCH(BF$3,Команды!$A$2:$A$7500,0),$E123+2)=Команды!$AJ$16,TRUE,FALSE),IF(INDEX(Команды!$A$2:$AN$7500,MATCH(BF$3,Команды!$A$2:$A$7500,0),$E123+2)=Команды!$AJ$17,TRUE,FALSE),IF(INDEX(Команды!$A$2:$AN$7500,MATCH(BF$3,Команды!$A$2:$A$7500,0),$E123+2)=Команды!$AJ$18,TRUE,FALSE),IF(INDEX(Команды!$A$2:$AN$7500,MATCH(BF$3,Команды!$A$2:$A$7500,0),$E123+2)=Команды!$AJ$19,TRUE,FALSE)),INDEX(Команды!$AJ$2:$AL$19,MATCH(INDEX(Команды!$A$2:$AN$7500,MATCH(BF$3,Команды!$A$2:$A$7500,0),$E123+2),Команды!$AJ$2:$AJ$19,0),3),0)</f>
        <v>0</v>
      </c>
      <c r="BH123" s="342"/>
      <c r="BI123" s="174">
        <f>IF(OR(IF(INDEX(Команды!$A$2:$AN$7500,MATCH(BI$3,Команды!$A$2:$A$7500,0),$E123+2)=Команды!$AJ$2,TRUE,FALSE),IF(INDEX(Команды!$A$2:$AN$7500,MATCH(BI$3,Команды!$A$2:$A$7500,0),$E123+2)=Команды!$AJ$3,TRUE,FALSE),IF(INDEX(Команды!$A$2:$AN$7500,MATCH(BI$3,Команды!$A$2:$A$7500,0),$E123+2)=Команды!$AJ$4,TRUE,FALSE),IF(INDEX(Команды!$A$2:$AN$7500,MATCH(BI$3,Команды!$A$2:$A$7500,0),$E123+2)=Команды!$AJ$5,TRUE,FALSE),IF(INDEX(Команды!$A$2:$AN$7500,MATCH(BI$3,Команды!$A$2:$A$7500,0),$E123+2)=Команды!$AJ$6,TRUE,FALSE),IF(INDEX(Команды!$A$2:$AN$7500,MATCH(BI$3,Команды!$A$2:$A$7500,0),$E123+2)=Команды!$AJ$7,TRUE,FALSE),IF(INDEX(Команды!$A$2:$AN$7500,MATCH(BI$3,Команды!$A$2:$A$7500,0),$E123+2)=Команды!$AJ$8,TRUE,FALSE),IF(INDEX(Команды!$A$2:$AN$7500,MATCH(BI$3,Команды!$A$2:$A$7500,0),$E123+2)=Команды!$AJ$9,TRUE,FALSE),IF(INDEX(Команды!$A$2:$AN$7500,MATCH(BI$3,Команды!$A$2:$A$7500,0),$E123+2)=Команды!$AJ$10,TRUE,FALSE),IF(INDEX(Команды!$A$2:$AN$7500,MATCH(BI$3,Команды!$A$2:$A$7500,0),$E123+2)=Команды!$AJ$11,TRUE,FALSE),IF(INDEX(Команды!$A$2:$AN$7500,MATCH(BI$3,Команды!$A$2:$A$7500,0),$E123+2)=Команды!$AJ$12,TRUE,FALSE),IF(INDEX(Команды!$A$2:$AN$7500,MATCH(BI$3,Команды!$A$2:$A$7500,0),$E123+2)=Команды!$AJ$13,TRUE,FALSE),IF(INDEX(Команды!$A$2:$AN$7500,MATCH(BI$3,Команды!$A$2:$A$7500,0),$E123+2)=Команды!$AJ$14,TRUE,FALSE),IF(INDEX(Команды!$A$2:$AN$7500,MATCH(BI$3,Команды!$A$2:$A$7500,0),$E123+2)=Команды!$AJ$15,TRUE,FALSE),IF(INDEX(Команды!$A$2:$AN$7500,MATCH(BI$3,Команды!$A$2:$A$7500,0),$E123+2)=Команды!$AJ$16,TRUE,FALSE),,IF(INDEX(Команды!$A$2:$AN$7500,MATCH(BI$3,Команды!$A$2:$A$7500,0),$E123+2)=Команды!$AJ$17,TRUE,FALSE),,IF(INDEX(Команды!$A$2:$AN$7500,MATCH(BI$3,Команды!$A$2:$A$7500,0),$E123+2)=Команды!$AJ$18,TRUE,FALSE),,IF(INDEX(Команды!$A$2:$AN$7500,MATCH(BI$3,Команды!$A$2:$A$7500,0),$E123+2)=Команды!$AJ$19,TRUE,FALSE)),INDEX(Команды!$AJ$2:$AK$19,MATCH(INDEX(Команды!$A$2:$AN$7500,MATCH(BI$3,Команды!$A$2:$A$7500,0),$E123+2),Команды!$AJ$2:$AJ$19,0),2),0)</f>
        <v>0</v>
      </c>
      <c r="BJ123" s="175">
        <f>IF(OR(IF(INDEX(Команды!$A$2:$AN$7500,MATCH(BI$3,Команды!$A$2:$A$7500,0),$E123+2)=Команды!$AJ$2,TRUE,FALSE),IF(INDEX(Команды!$A$2:$AN$7500,MATCH(BI$3,Команды!$A$2:$A$7500,0),$E123+2)=Команды!$AJ$3,TRUE,FALSE),IF(INDEX(Команды!$A$2:$AN$7500,MATCH(BI$3,Команды!$A$2:$A$7500,0),$E123+2)=Команды!$AJ$4,TRUE,FALSE),IF(INDEX(Команды!$A$2:$AN$7500,MATCH(BI$3,Команды!$A$2:$A$7500,0),$E123+2)=Команды!$AJ$5,TRUE,FALSE),IF(INDEX(Команды!$A$2:$AN$7500,MATCH(BI$3,Команды!$A$2:$A$7500,0),$E123+2)=Команды!$AJ$6,TRUE,FALSE),IF(INDEX(Команды!$A$2:$AN$7500,MATCH(BI$3,Команды!$A$2:$A$7500,0),$E123+2)=Команды!$AJ$7,TRUE,FALSE),IF(INDEX(Команды!$A$2:$AN$7500,MATCH(BI$3,Команды!$A$2:$A$7500,0),$E123+2)=Команды!$AJ$8,TRUE,FALSE),IF(INDEX(Команды!$A$2:$AN$7500,MATCH(BI$3,Команды!$A$2:$A$7500,0),$E123+2)=Команды!$AJ$9,TRUE,FALSE),IF(INDEX(Команды!$A$2:$AN$7500,MATCH(BI$3,Команды!$A$2:$A$7500,0),$E123+2)=Команды!$AJ$10,TRUE,FALSE),IF(INDEX(Команды!$A$2:$AN$7500,MATCH(BI$3,Команды!$A$2:$A$7500,0),$E123+2)=Команды!$AJ$11,TRUE,FALSE),IF(INDEX(Команды!$A$2:$AN$7500,MATCH(BI$3,Команды!$A$2:$A$7500,0),$E123+2)=Команды!$AJ$12,TRUE,FALSE),IF(INDEX(Команды!$A$2:$AN$7500,MATCH(BI$3,Команды!$A$2:$A$7500,0),$E123+2)=Команды!$AJ$13,TRUE,FALSE),IF(INDEX(Команды!$A$2:$AN$7500,MATCH(BI$3,Команды!$A$2:$A$7500,0),$E123+2)=Команды!$AJ$14,TRUE,FALSE),IF(INDEX(Команды!$A$2:$AN$7500,MATCH(BI$3,Команды!$A$2:$A$7500,0),$E123+2)=Команды!$AJ$15,TRUE,FALSE),IF(INDEX(Команды!$A$2:$AN$7500,MATCH(BI$3,Команды!$A$2:$A$7500,0),$E123+2)=Команды!$AJ$16,TRUE,FALSE),IF(INDEX(Команды!$A$2:$AN$7500,MATCH(BI$3,Команды!$A$2:$A$7500,0),$E123+2)=Команды!$AJ$17,TRUE,FALSE),IF(INDEX(Команды!$A$2:$AN$7500,MATCH(BI$3,Команды!$A$2:$A$7500,0),$E123+2)=Команды!$AJ$18,TRUE,FALSE),IF(INDEX(Команды!$A$2:$AN$7500,MATCH(BI$3,Команды!$A$2:$A$7500,0),$E123+2)=Команды!$AJ$19,TRUE,FALSE)),INDEX(Команды!$AJ$2:$AL$19,MATCH(INDEX(Команды!$A$2:$AN$7500,MATCH(BI$3,Команды!$A$2:$A$7500,0),$E123+2),Команды!$AJ$2:$AJ$19,0),3),0)</f>
        <v>0</v>
      </c>
      <c r="BK123" s="342"/>
      <c r="BL123" s="174">
        <f>IF(OR(IF(INDEX(Команды!$A$2:$AN$7500,MATCH(BL$3,Команды!$A$2:$A$7500,0),$E123+2)=Команды!$AJ$2,TRUE,FALSE),IF(INDEX(Команды!$A$2:$AN$7500,MATCH(BL$3,Команды!$A$2:$A$7500,0),$E123+2)=Команды!$AJ$3,TRUE,FALSE),IF(INDEX(Команды!$A$2:$AN$7500,MATCH(BL$3,Команды!$A$2:$A$7500,0),$E123+2)=Команды!$AJ$4,TRUE,FALSE),IF(INDEX(Команды!$A$2:$AN$7500,MATCH(BL$3,Команды!$A$2:$A$7500,0),$E123+2)=Команды!$AJ$5,TRUE,FALSE),IF(INDEX(Команды!$A$2:$AN$7500,MATCH(BL$3,Команды!$A$2:$A$7500,0),$E123+2)=Команды!$AJ$6,TRUE,FALSE),IF(INDEX(Команды!$A$2:$AN$7500,MATCH(BL$3,Команды!$A$2:$A$7500,0),$E123+2)=Команды!$AJ$7,TRUE,FALSE),IF(INDEX(Команды!$A$2:$AN$7500,MATCH(BL$3,Команды!$A$2:$A$7500,0),$E123+2)=Команды!$AJ$8,TRUE,FALSE),IF(INDEX(Команды!$A$2:$AN$7500,MATCH(BL$3,Команды!$A$2:$A$7500,0),$E123+2)=Команды!$AJ$9,TRUE,FALSE),IF(INDEX(Команды!$A$2:$AN$7500,MATCH(BL$3,Команды!$A$2:$A$7500,0),$E123+2)=Команды!$AJ$10,TRUE,FALSE),IF(INDEX(Команды!$A$2:$AN$7500,MATCH(BL$3,Команды!$A$2:$A$7500,0),$E123+2)=Команды!$AJ$11,TRUE,FALSE),IF(INDEX(Команды!$A$2:$AN$7500,MATCH(BL$3,Команды!$A$2:$A$7500,0),$E123+2)=Команды!$AJ$12,TRUE,FALSE),IF(INDEX(Команды!$A$2:$AN$7500,MATCH(BL$3,Команды!$A$2:$A$7500,0),$E123+2)=Команды!$AJ$13,TRUE,FALSE),IF(INDEX(Команды!$A$2:$AN$7500,MATCH(BL$3,Команды!$A$2:$A$7500,0),$E123+2)=Команды!$AJ$14,TRUE,FALSE),IF(INDEX(Команды!$A$2:$AN$7500,MATCH(BL$3,Команды!$A$2:$A$7500,0),$E123+2)=Команды!$AJ$15,TRUE,FALSE),IF(INDEX(Команды!$A$2:$AN$7500,MATCH(BL$3,Команды!$A$2:$A$7500,0),$E123+2)=Команды!$AJ$16,TRUE,FALSE),,IF(INDEX(Команды!$A$2:$AN$7500,MATCH(BL$3,Команды!$A$2:$A$7500,0),$E123+2)=Команды!$AJ$17,TRUE,FALSE),,IF(INDEX(Команды!$A$2:$AN$7500,MATCH(BL$3,Команды!$A$2:$A$7500,0),$E123+2)=Команды!$AJ$18,TRUE,FALSE),,IF(INDEX(Команды!$A$2:$AN$7500,MATCH(BL$3,Команды!$A$2:$A$7500,0),$E123+2)=Команды!$AJ$19,TRUE,FALSE)),INDEX(Команды!$AJ$2:$AK$19,MATCH(INDEX(Команды!$A$2:$AN$7500,MATCH(BL$3,Команды!$A$2:$A$7500,0),$E123+2),Команды!$AJ$2:$AJ$19,0),2),0)</f>
        <v>0</v>
      </c>
      <c r="BM123" s="175">
        <f>IF(OR(IF(INDEX(Команды!$A$2:$AN$7500,MATCH(BL$3,Команды!$A$2:$A$7500,0),$E123+2)=Команды!$AJ$2,TRUE,FALSE),IF(INDEX(Команды!$A$2:$AN$7500,MATCH(BL$3,Команды!$A$2:$A$7500,0),$E123+2)=Команды!$AJ$3,TRUE,FALSE),IF(INDEX(Команды!$A$2:$AN$7500,MATCH(BL$3,Команды!$A$2:$A$7500,0),$E123+2)=Команды!$AJ$4,TRUE,FALSE),IF(INDEX(Команды!$A$2:$AN$7500,MATCH(BL$3,Команды!$A$2:$A$7500,0),$E123+2)=Команды!$AJ$5,TRUE,FALSE),IF(INDEX(Команды!$A$2:$AN$7500,MATCH(BL$3,Команды!$A$2:$A$7500,0),$E123+2)=Команды!$AJ$6,TRUE,FALSE),IF(INDEX(Команды!$A$2:$AN$7500,MATCH(BL$3,Команды!$A$2:$A$7500,0),$E123+2)=Команды!$AJ$7,TRUE,FALSE),IF(INDEX(Команды!$A$2:$AN$7500,MATCH(BL$3,Команды!$A$2:$A$7500,0),$E123+2)=Команды!$AJ$8,TRUE,FALSE),IF(INDEX(Команды!$A$2:$AN$7500,MATCH(BL$3,Команды!$A$2:$A$7500,0),$E123+2)=Команды!$AJ$9,TRUE,FALSE),IF(INDEX(Команды!$A$2:$AN$7500,MATCH(BL$3,Команды!$A$2:$A$7500,0),$E123+2)=Команды!$AJ$10,TRUE,FALSE),IF(INDEX(Команды!$A$2:$AN$7500,MATCH(BL$3,Команды!$A$2:$A$7500,0),$E123+2)=Команды!$AJ$11,TRUE,FALSE),IF(INDEX(Команды!$A$2:$AN$7500,MATCH(BL$3,Команды!$A$2:$A$7500,0),$E123+2)=Команды!$AJ$12,TRUE,FALSE),IF(INDEX(Команды!$A$2:$AN$7500,MATCH(BL$3,Команды!$A$2:$A$7500,0),$E123+2)=Команды!$AJ$13,TRUE,FALSE),IF(INDEX(Команды!$A$2:$AN$7500,MATCH(BL$3,Команды!$A$2:$A$7500,0),$E123+2)=Команды!$AJ$14,TRUE,FALSE),IF(INDEX(Команды!$A$2:$AN$7500,MATCH(BL$3,Команды!$A$2:$A$7500,0),$E123+2)=Команды!$AJ$15,TRUE,FALSE),IF(INDEX(Команды!$A$2:$AN$7500,MATCH(BL$3,Команды!$A$2:$A$7500,0),$E123+2)=Команды!$AJ$16,TRUE,FALSE),IF(INDEX(Команды!$A$2:$AN$7500,MATCH(BL$3,Команды!$A$2:$A$7500,0),$E123+2)=Команды!$AJ$17,TRUE,FALSE),IF(INDEX(Команды!$A$2:$AN$7500,MATCH(BL$3,Команды!$A$2:$A$7500,0),$E123+2)=Команды!$AJ$18,TRUE,FALSE),IF(INDEX(Команды!$A$2:$AN$7500,MATCH(BL$3,Команды!$A$2:$A$7500,0),$E123+2)=Команды!$AJ$19,TRUE,FALSE)),INDEX(Команды!$AJ$2:$AL$19,MATCH(INDEX(Команды!$A$2:$AN$7500,MATCH(BL$3,Команды!$A$2:$A$7500,0),$E123+2),Команды!$AJ$2:$AJ$19,0),3),0)</f>
        <v>0</v>
      </c>
      <c r="BN123" s="342"/>
      <c r="BO123" s="174">
        <f>IF(OR(IF(INDEX(Команды!$A$2:$AN$7500,MATCH(BO$3,Команды!$A$2:$A$7500,0),$E123+2)=Команды!$AJ$2,TRUE,FALSE),IF(INDEX(Команды!$A$2:$AN$7500,MATCH(BO$3,Команды!$A$2:$A$7500,0),$E123+2)=Команды!$AJ$3,TRUE,FALSE),IF(INDEX(Команды!$A$2:$AN$7500,MATCH(BO$3,Команды!$A$2:$A$7500,0),$E123+2)=Команды!$AJ$4,TRUE,FALSE),IF(INDEX(Команды!$A$2:$AN$7500,MATCH(BO$3,Команды!$A$2:$A$7500,0),$E123+2)=Команды!$AJ$5,TRUE,FALSE),IF(INDEX(Команды!$A$2:$AN$7500,MATCH(BO$3,Команды!$A$2:$A$7500,0),$E123+2)=Команды!$AJ$6,TRUE,FALSE),IF(INDEX(Команды!$A$2:$AN$7500,MATCH(BO$3,Команды!$A$2:$A$7500,0),$E123+2)=Команды!$AJ$7,TRUE,FALSE),IF(INDEX(Команды!$A$2:$AN$7500,MATCH(BO$3,Команды!$A$2:$A$7500,0),$E123+2)=Команды!$AJ$8,TRUE,FALSE),IF(INDEX(Команды!$A$2:$AN$7500,MATCH(BO$3,Команды!$A$2:$A$7500,0),$E123+2)=Команды!$AJ$9,TRUE,FALSE),IF(INDEX(Команды!$A$2:$AN$7500,MATCH(BO$3,Команды!$A$2:$A$7500,0),$E123+2)=Команды!$AJ$10,TRUE,FALSE),IF(INDEX(Команды!$A$2:$AN$7500,MATCH(BO$3,Команды!$A$2:$A$7500,0),$E123+2)=Команды!$AJ$11,TRUE,FALSE),IF(INDEX(Команды!$A$2:$AN$7500,MATCH(BO$3,Команды!$A$2:$A$7500,0),$E123+2)=Команды!$AJ$12,TRUE,FALSE),IF(INDEX(Команды!$A$2:$AN$7500,MATCH(BO$3,Команды!$A$2:$A$7500,0),$E123+2)=Команды!$AJ$13,TRUE,FALSE),IF(INDEX(Команды!$A$2:$AN$7500,MATCH(BO$3,Команды!$A$2:$A$7500,0),$E123+2)=Команды!$AJ$14,TRUE,FALSE),IF(INDEX(Команды!$A$2:$AN$7500,MATCH(BO$3,Команды!$A$2:$A$7500,0),$E123+2)=Команды!$AJ$15,TRUE,FALSE),IF(INDEX(Команды!$A$2:$AN$7500,MATCH(BO$3,Команды!$A$2:$A$7500,0),$E123+2)=Команды!$AJ$16,TRUE,FALSE),,IF(INDEX(Команды!$A$2:$AN$7500,MATCH(BO$3,Команды!$A$2:$A$7500,0),$E123+2)=Команды!$AJ$17,TRUE,FALSE),,IF(INDEX(Команды!$A$2:$AN$7500,MATCH(BO$3,Команды!$A$2:$A$7500,0),$E123+2)=Команды!$AJ$18,TRUE,FALSE),,IF(INDEX(Команды!$A$2:$AN$7500,MATCH(BO$3,Команды!$A$2:$A$7500,0),$E123+2)=Команды!$AJ$19,TRUE,FALSE)),INDEX(Команды!$AJ$2:$AK$19,MATCH(INDEX(Команды!$A$2:$AN$7500,MATCH(BO$3,Команды!$A$2:$A$7500,0),$E123+2),Команды!$AJ$2:$AJ$19,0),2),0)</f>
        <v>0</v>
      </c>
      <c r="BP123" s="175">
        <f>IF(OR(IF(INDEX(Команды!$A$2:$AN$7500,MATCH(BO$3,Команды!$A$2:$A$7500,0),$E123+2)=Команды!$AJ$2,TRUE,FALSE),IF(INDEX(Команды!$A$2:$AN$7500,MATCH(BO$3,Команды!$A$2:$A$7500,0),$E123+2)=Команды!$AJ$3,TRUE,FALSE),IF(INDEX(Команды!$A$2:$AN$7500,MATCH(BO$3,Команды!$A$2:$A$7500,0),$E123+2)=Команды!$AJ$4,TRUE,FALSE),IF(INDEX(Команды!$A$2:$AN$7500,MATCH(BO$3,Команды!$A$2:$A$7500,0),$E123+2)=Команды!$AJ$5,TRUE,FALSE),IF(INDEX(Команды!$A$2:$AN$7500,MATCH(BO$3,Команды!$A$2:$A$7500,0),$E123+2)=Команды!$AJ$6,TRUE,FALSE),IF(INDEX(Команды!$A$2:$AN$7500,MATCH(BO$3,Команды!$A$2:$A$7500,0),$E123+2)=Команды!$AJ$7,TRUE,FALSE),IF(INDEX(Команды!$A$2:$AN$7500,MATCH(BO$3,Команды!$A$2:$A$7500,0),$E123+2)=Команды!$AJ$8,TRUE,FALSE),IF(INDEX(Команды!$A$2:$AN$7500,MATCH(BO$3,Команды!$A$2:$A$7500,0),$E123+2)=Команды!$AJ$9,TRUE,FALSE),IF(INDEX(Команды!$A$2:$AN$7500,MATCH(BO$3,Команды!$A$2:$A$7500,0),$E123+2)=Команды!$AJ$10,TRUE,FALSE),IF(INDEX(Команды!$A$2:$AN$7500,MATCH(BO$3,Команды!$A$2:$A$7500,0),$E123+2)=Команды!$AJ$11,TRUE,FALSE),IF(INDEX(Команды!$A$2:$AN$7500,MATCH(BO$3,Команды!$A$2:$A$7500,0),$E123+2)=Команды!$AJ$12,TRUE,FALSE),IF(INDEX(Команды!$A$2:$AN$7500,MATCH(BO$3,Команды!$A$2:$A$7500,0),$E123+2)=Команды!$AJ$13,TRUE,FALSE),IF(INDEX(Команды!$A$2:$AN$7500,MATCH(BO$3,Команды!$A$2:$A$7500,0),$E123+2)=Команды!$AJ$14,TRUE,FALSE),IF(INDEX(Команды!$A$2:$AN$7500,MATCH(BO$3,Команды!$A$2:$A$7500,0),$E123+2)=Команды!$AJ$15,TRUE,FALSE),IF(INDEX(Команды!$A$2:$AN$7500,MATCH(BO$3,Команды!$A$2:$A$7500,0),$E123+2)=Команды!$AJ$16,TRUE,FALSE),IF(INDEX(Команды!$A$2:$AN$7500,MATCH(BO$3,Команды!$A$2:$A$7500,0),$E123+2)=Команды!$AJ$17,TRUE,FALSE),IF(INDEX(Команды!$A$2:$AN$7500,MATCH(BO$3,Команды!$A$2:$A$7500,0),$E123+2)=Команды!$AJ$18,TRUE,FALSE),IF(INDEX(Команды!$A$2:$AN$7500,MATCH(BO$3,Команды!$A$2:$A$7500,0),$E123+2)=Команды!$AJ$19,TRUE,FALSE)),INDEX(Команды!$AJ$2:$AL$19,MATCH(INDEX(Команды!$A$2:$AN$7500,MATCH(BO$3,Команды!$A$2:$A$7500,0),$E123+2),Команды!$AJ$2:$AJ$19,0),3),0)</f>
        <v>0</v>
      </c>
      <c r="BQ123" s="342"/>
      <c r="BR123" s="174">
        <f>IF(OR(IF(INDEX(Команды!$A$2:$AN$7500,MATCH(BR$3,Команды!$A$2:$A$7500,0),$E123+2)=Команды!$AJ$2,TRUE,FALSE),IF(INDEX(Команды!$A$2:$AN$7500,MATCH(BR$3,Команды!$A$2:$A$7500,0),$E123+2)=Команды!$AJ$3,TRUE,FALSE),IF(INDEX(Команды!$A$2:$AN$7500,MATCH(BR$3,Команды!$A$2:$A$7500,0),$E123+2)=Команды!$AJ$4,TRUE,FALSE),IF(INDEX(Команды!$A$2:$AN$7500,MATCH(BR$3,Команды!$A$2:$A$7500,0),$E123+2)=Команды!$AJ$5,TRUE,FALSE),IF(INDEX(Команды!$A$2:$AN$7500,MATCH(BR$3,Команды!$A$2:$A$7500,0),$E123+2)=Команды!$AJ$6,TRUE,FALSE),IF(INDEX(Команды!$A$2:$AN$7500,MATCH(BR$3,Команды!$A$2:$A$7500,0),$E123+2)=Команды!$AJ$7,TRUE,FALSE),IF(INDEX(Команды!$A$2:$AN$7500,MATCH(BR$3,Команды!$A$2:$A$7500,0),$E123+2)=Команды!$AJ$8,TRUE,FALSE),IF(INDEX(Команды!$A$2:$AN$7500,MATCH(BR$3,Команды!$A$2:$A$7500,0),$E123+2)=Команды!$AJ$9,TRUE,FALSE),IF(INDEX(Команды!$A$2:$AN$7500,MATCH(BR$3,Команды!$A$2:$A$7500,0),$E123+2)=Команды!$AJ$10,TRUE,FALSE),IF(INDEX(Команды!$A$2:$AN$7500,MATCH(BR$3,Команды!$A$2:$A$7500,0),$E123+2)=Команды!$AJ$11,TRUE,FALSE),IF(INDEX(Команды!$A$2:$AN$7500,MATCH(BR$3,Команды!$A$2:$A$7500,0),$E123+2)=Команды!$AJ$12,TRUE,FALSE),IF(INDEX(Команды!$A$2:$AN$7500,MATCH(BR$3,Команды!$A$2:$A$7500,0),$E123+2)=Команды!$AJ$13,TRUE,FALSE),IF(INDEX(Команды!$A$2:$AN$7500,MATCH(BR$3,Команды!$A$2:$A$7500,0),$E123+2)=Команды!$AJ$14,TRUE,FALSE),IF(INDEX(Команды!$A$2:$AN$7500,MATCH(BR$3,Команды!$A$2:$A$7500,0),$E123+2)=Команды!$AJ$15,TRUE,FALSE),IF(INDEX(Команды!$A$2:$AN$7500,MATCH(BR$3,Команды!$A$2:$A$7500,0),$E123+2)=Команды!$AJ$16,TRUE,FALSE),,IF(INDEX(Команды!$A$2:$AN$7500,MATCH(BR$3,Команды!$A$2:$A$7500,0),$E123+2)=Команды!$AJ$17,TRUE,FALSE),,IF(INDEX(Команды!$A$2:$AN$7500,MATCH(BR$3,Команды!$A$2:$A$7500,0),$E123+2)=Команды!$AJ$18,TRUE,FALSE),,IF(INDEX(Команды!$A$2:$AN$7500,MATCH(BR$3,Команды!$A$2:$A$7500,0),$E123+2)=Команды!$AJ$19,TRUE,FALSE)),INDEX(Команды!$AJ$2:$AK$19,MATCH(INDEX(Команды!$A$2:$AN$7500,MATCH(BR$3,Команды!$A$2:$A$7500,0),$E123+2),Команды!$AJ$2:$AJ$19,0),2),0)</f>
        <v>0</v>
      </c>
      <c r="BS123" s="175">
        <f>IF(OR(IF(INDEX(Команды!$A$2:$AN$7500,MATCH(BR$3,Команды!$A$2:$A$7500,0),$E123+2)=Команды!$AJ$2,TRUE,FALSE),IF(INDEX(Команды!$A$2:$AN$7500,MATCH(BR$3,Команды!$A$2:$A$7500,0),$E123+2)=Команды!$AJ$3,TRUE,FALSE),IF(INDEX(Команды!$A$2:$AN$7500,MATCH(BR$3,Команды!$A$2:$A$7500,0),$E123+2)=Команды!$AJ$4,TRUE,FALSE),IF(INDEX(Команды!$A$2:$AN$7500,MATCH(BR$3,Команды!$A$2:$A$7500,0),$E123+2)=Команды!$AJ$5,TRUE,FALSE),IF(INDEX(Команды!$A$2:$AN$7500,MATCH(BR$3,Команды!$A$2:$A$7500,0),$E123+2)=Команды!$AJ$6,TRUE,FALSE),IF(INDEX(Команды!$A$2:$AN$7500,MATCH(BR$3,Команды!$A$2:$A$7500,0),$E123+2)=Команды!$AJ$7,TRUE,FALSE),IF(INDEX(Команды!$A$2:$AN$7500,MATCH(BR$3,Команды!$A$2:$A$7500,0),$E123+2)=Команды!$AJ$8,TRUE,FALSE),IF(INDEX(Команды!$A$2:$AN$7500,MATCH(BR$3,Команды!$A$2:$A$7500,0),$E123+2)=Команды!$AJ$9,TRUE,FALSE),IF(INDEX(Команды!$A$2:$AN$7500,MATCH(BR$3,Команды!$A$2:$A$7500,0),$E123+2)=Команды!$AJ$10,TRUE,FALSE),IF(INDEX(Команды!$A$2:$AN$7500,MATCH(BR$3,Команды!$A$2:$A$7500,0),$E123+2)=Команды!$AJ$11,TRUE,FALSE),IF(INDEX(Команды!$A$2:$AN$7500,MATCH(BR$3,Команды!$A$2:$A$7500,0),$E123+2)=Команды!$AJ$12,TRUE,FALSE),IF(INDEX(Команды!$A$2:$AN$7500,MATCH(BR$3,Команды!$A$2:$A$7500,0),$E123+2)=Команды!$AJ$13,TRUE,FALSE),IF(INDEX(Команды!$A$2:$AN$7500,MATCH(BR$3,Команды!$A$2:$A$7500,0),$E123+2)=Команды!$AJ$14,TRUE,FALSE),IF(INDEX(Команды!$A$2:$AN$7500,MATCH(BR$3,Команды!$A$2:$A$7500,0),$E123+2)=Команды!$AJ$15,TRUE,FALSE),IF(INDEX(Команды!$A$2:$AN$7500,MATCH(BR$3,Команды!$A$2:$A$7500,0),$E123+2)=Команды!$AJ$16,TRUE,FALSE),IF(INDEX(Команды!$A$2:$AN$7500,MATCH(BR$3,Команды!$A$2:$A$7500,0),$E123+2)=Команды!$AJ$17,TRUE,FALSE),IF(INDEX(Команды!$A$2:$AN$7500,MATCH(BR$3,Команды!$A$2:$A$7500,0),$E123+2)=Команды!$AJ$18,TRUE,FALSE),IF(INDEX(Команды!$A$2:$AN$7500,MATCH(BR$3,Команды!$A$2:$A$7500,0),$E123+2)=Команды!$AJ$19,TRUE,FALSE)),INDEX(Команды!$AJ$2:$AL$19,MATCH(INDEX(Команды!$A$2:$AN$7500,MATCH(BR$3,Команды!$A$2:$A$7500,0),$E123+2),Команды!$AJ$2:$AJ$19,0),3),0)</f>
        <v>0</v>
      </c>
      <c r="BT123" s="342"/>
      <c r="BU123" s="174">
        <f>IF(OR(IF(INDEX(Команды!$A$2:$AN$7500,MATCH(BU$3,Команды!$A$2:$A$7500,0),$E123+2)=Команды!$AJ$2,TRUE,FALSE),IF(INDEX(Команды!$A$2:$AN$7500,MATCH(BU$3,Команды!$A$2:$A$7500,0),$E123+2)=Команды!$AJ$3,TRUE,FALSE),IF(INDEX(Команды!$A$2:$AN$7500,MATCH(BU$3,Команды!$A$2:$A$7500,0),$E123+2)=Команды!$AJ$4,TRUE,FALSE),IF(INDEX(Команды!$A$2:$AN$7500,MATCH(BU$3,Команды!$A$2:$A$7500,0),$E123+2)=Команды!$AJ$5,TRUE,FALSE),IF(INDEX(Команды!$A$2:$AN$7500,MATCH(BU$3,Команды!$A$2:$A$7500,0),$E123+2)=Команды!$AJ$6,TRUE,FALSE),IF(INDEX(Команды!$A$2:$AN$7500,MATCH(BU$3,Команды!$A$2:$A$7500,0),$E123+2)=Команды!$AJ$7,TRUE,FALSE),IF(INDEX(Команды!$A$2:$AN$7500,MATCH(BU$3,Команды!$A$2:$A$7500,0),$E123+2)=Команды!$AJ$8,TRUE,FALSE),IF(INDEX(Команды!$A$2:$AN$7500,MATCH(BU$3,Команды!$A$2:$A$7500,0),$E123+2)=Команды!$AJ$9,TRUE,FALSE),IF(INDEX(Команды!$A$2:$AN$7500,MATCH(BU$3,Команды!$A$2:$A$7500,0),$E123+2)=Команды!$AJ$10,TRUE,FALSE),IF(INDEX(Команды!$A$2:$AN$7500,MATCH(BU$3,Команды!$A$2:$A$7500,0),$E123+2)=Команды!$AJ$11,TRUE,FALSE),IF(INDEX(Команды!$A$2:$AN$7500,MATCH(BU$3,Команды!$A$2:$A$7500,0),$E123+2)=Команды!$AJ$12,TRUE,FALSE),IF(INDEX(Команды!$A$2:$AN$7500,MATCH(BU$3,Команды!$A$2:$A$7500,0),$E123+2)=Команды!$AJ$13,TRUE,FALSE),IF(INDEX(Команды!$A$2:$AN$7500,MATCH(BU$3,Команды!$A$2:$A$7500,0),$E123+2)=Команды!$AJ$14,TRUE,FALSE),IF(INDEX(Команды!$A$2:$AN$7500,MATCH(BU$3,Команды!$A$2:$A$7500,0),$E123+2)=Команды!$AJ$15,TRUE,FALSE),IF(INDEX(Команды!$A$2:$AN$7500,MATCH(BU$3,Команды!$A$2:$A$7500,0),$E123+2)=Команды!$AJ$16,TRUE,FALSE),,IF(INDEX(Команды!$A$2:$AN$7500,MATCH(BU$3,Команды!$A$2:$A$7500,0),$E123+2)=Команды!$AJ$17,TRUE,FALSE),,IF(INDEX(Команды!$A$2:$AN$7500,MATCH(BU$3,Команды!$A$2:$A$7500,0),$E123+2)=Команды!$AJ$18,TRUE,FALSE),,IF(INDEX(Команды!$A$2:$AN$7500,MATCH(BU$3,Команды!$A$2:$A$7500,0),$E123+2)=Команды!$AJ$19,TRUE,FALSE)),INDEX(Команды!$AJ$2:$AK$19,MATCH(INDEX(Команды!$A$2:$AN$7500,MATCH(BU$3,Команды!$A$2:$A$7500,0),$E123+2),Команды!$AJ$2:$AJ$19,0),2),0)</f>
        <v>0</v>
      </c>
      <c r="BV123" s="175">
        <f>IF(OR(IF(INDEX(Команды!$A$2:$AN$7500,MATCH(BU$3,Команды!$A$2:$A$7500,0),$E123+2)=Команды!$AJ$2,TRUE,FALSE),IF(INDEX(Команды!$A$2:$AN$7500,MATCH(BU$3,Команды!$A$2:$A$7500,0),$E123+2)=Команды!$AJ$3,TRUE,FALSE),IF(INDEX(Команды!$A$2:$AN$7500,MATCH(BU$3,Команды!$A$2:$A$7500,0),$E123+2)=Команды!$AJ$4,TRUE,FALSE),IF(INDEX(Команды!$A$2:$AN$7500,MATCH(BU$3,Команды!$A$2:$A$7500,0),$E123+2)=Команды!$AJ$5,TRUE,FALSE),IF(INDEX(Команды!$A$2:$AN$7500,MATCH(BU$3,Команды!$A$2:$A$7500,0),$E123+2)=Команды!$AJ$6,TRUE,FALSE),IF(INDEX(Команды!$A$2:$AN$7500,MATCH(BU$3,Команды!$A$2:$A$7500,0),$E123+2)=Команды!$AJ$7,TRUE,FALSE),IF(INDEX(Команды!$A$2:$AN$7500,MATCH(BU$3,Команды!$A$2:$A$7500,0),$E123+2)=Команды!$AJ$8,TRUE,FALSE),IF(INDEX(Команды!$A$2:$AN$7500,MATCH(BU$3,Команды!$A$2:$A$7500,0),$E123+2)=Команды!$AJ$9,TRUE,FALSE),IF(INDEX(Команды!$A$2:$AN$7500,MATCH(BU$3,Команды!$A$2:$A$7500,0),$E123+2)=Команды!$AJ$10,TRUE,FALSE),IF(INDEX(Команды!$A$2:$AN$7500,MATCH(BU$3,Команды!$A$2:$A$7500,0),$E123+2)=Команды!$AJ$11,TRUE,FALSE),IF(INDEX(Команды!$A$2:$AN$7500,MATCH(BU$3,Команды!$A$2:$A$7500,0),$E123+2)=Команды!$AJ$12,TRUE,FALSE),IF(INDEX(Команды!$A$2:$AN$7500,MATCH(BU$3,Команды!$A$2:$A$7500,0),$E123+2)=Команды!$AJ$13,TRUE,FALSE),IF(INDEX(Команды!$A$2:$AN$7500,MATCH(BU$3,Команды!$A$2:$A$7500,0),$E123+2)=Команды!$AJ$14,TRUE,FALSE),IF(INDEX(Команды!$A$2:$AN$7500,MATCH(BU$3,Команды!$A$2:$A$7500,0),$E123+2)=Команды!$AJ$15,TRUE,FALSE),IF(INDEX(Команды!$A$2:$AN$7500,MATCH(BU$3,Команды!$A$2:$A$7500,0),$E123+2)=Команды!$AJ$16,TRUE,FALSE),IF(INDEX(Команды!$A$2:$AN$7500,MATCH(BU$3,Команды!$A$2:$A$7500,0),$E123+2)=Команды!$AJ$17,TRUE,FALSE),IF(INDEX(Команды!$A$2:$AN$7500,MATCH(BU$3,Команды!$A$2:$A$7500,0),$E123+2)=Команды!$AJ$18,TRUE,FALSE),IF(INDEX(Команды!$A$2:$AN$7500,MATCH(BU$3,Команды!$A$2:$A$7500,0),$E123+2)=Команды!$AJ$19,TRUE,FALSE)),INDEX(Команды!$AJ$2:$AL$19,MATCH(INDEX(Команды!$A$2:$AN$7500,MATCH(BU$3,Команды!$A$2:$A$7500,0),$E123+2),Команды!$AJ$2:$AJ$19,0),3),0)</f>
        <v>0</v>
      </c>
      <c r="BW123" s="342"/>
      <c r="BX123" s="174">
        <f>IF(OR(IF(INDEX(Команды!$A$2:$AN$7500,MATCH(BX$3,Команды!$A$2:$A$7500,0),$E123+2)=Команды!$AJ$2,TRUE,FALSE),IF(INDEX(Команды!$A$2:$AN$7500,MATCH(BX$3,Команды!$A$2:$A$7500,0),$E123+2)=Команды!$AJ$3,TRUE,FALSE),IF(INDEX(Команды!$A$2:$AN$7500,MATCH(BX$3,Команды!$A$2:$A$7500,0),$E123+2)=Команды!$AJ$4,TRUE,FALSE),IF(INDEX(Команды!$A$2:$AN$7500,MATCH(BX$3,Команды!$A$2:$A$7500,0),$E123+2)=Команды!$AJ$5,TRUE,FALSE),IF(INDEX(Команды!$A$2:$AN$7500,MATCH(BX$3,Команды!$A$2:$A$7500,0),$E123+2)=Команды!$AJ$6,TRUE,FALSE),IF(INDEX(Команды!$A$2:$AN$7500,MATCH(BX$3,Команды!$A$2:$A$7500,0),$E123+2)=Команды!$AJ$7,TRUE,FALSE),IF(INDEX(Команды!$A$2:$AN$7500,MATCH(BX$3,Команды!$A$2:$A$7500,0),$E123+2)=Команды!$AJ$8,TRUE,FALSE),IF(INDEX(Команды!$A$2:$AN$7500,MATCH(BX$3,Команды!$A$2:$A$7500,0),$E123+2)=Команды!$AJ$9,TRUE,FALSE),IF(INDEX(Команды!$A$2:$AN$7500,MATCH(BX$3,Команды!$A$2:$A$7500,0),$E123+2)=Команды!$AJ$10,TRUE,FALSE),IF(INDEX(Команды!$A$2:$AN$7500,MATCH(BX$3,Команды!$A$2:$A$7500,0),$E123+2)=Команды!$AJ$11,TRUE,FALSE),IF(INDEX(Команды!$A$2:$AN$7500,MATCH(BX$3,Команды!$A$2:$A$7500,0),$E123+2)=Команды!$AJ$12,TRUE,FALSE),IF(INDEX(Команды!$A$2:$AN$7500,MATCH(BX$3,Команды!$A$2:$A$7500,0),$E123+2)=Команды!$AJ$13,TRUE,FALSE),IF(INDEX(Команды!$A$2:$AN$7500,MATCH(BX$3,Команды!$A$2:$A$7500,0),$E123+2)=Команды!$AJ$14,TRUE,FALSE),IF(INDEX(Команды!$A$2:$AN$7500,MATCH(BX$3,Команды!$A$2:$A$7500,0),$E123+2)=Команды!$AJ$15,TRUE,FALSE),IF(INDEX(Команды!$A$2:$AN$7500,MATCH(BX$3,Команды!$A$2:$A$7500,0),$E123+2)=Команды!$AJ$16,TRUE,FALSE),,IF(INDEX(Команды!$A$2:$AN$7500,MATCH(BX$3,Команды!$A$2:$A$7500,0),$E123+2)=Команды!$AJ$17,TRUE,FALSE),,IF(INDEX(Команды!$A$2:$AN$7500,MATCH(BX$3,Команды!$A$2:$A$7500,0),$E123+2)=Команды!$AJ$18,TRUE,FALSE),,IF(INDEX(Команды!$A$2:$AN$7500,MATCH(BX$3,Команды!$A$2:$A$7500,0),$E123+2)=Команды!$AJ$19,TRUE,FALSE)),INDEX(Команды!$AJ$2:$AK$19,MATCH(INDEX(Команды!$A$2:$AN$7500,MATCH(BX$3,Команды!$A$2:$A$7500,0),$E123+2),Команды!$AJ$2:$AJ$19,0),2),0)</f>
        <v>0</v>
      </c>
      <c r="BY123" s="175">
        <f>IF(OR(IF(INDEX(Команды!$A$2:$AN$7500,MATCH(BX$3,Команды!$A$2:$A$7500,0),$E123+2)=Команды!$AJ$2,TRUE,FALSE),IF(INDEX(Команды!$A$2:$AN$7500,MATCH(BX$3,Команды!$A$2:$A$7500,0),$E123+2)=Команды!$AJ$3,TRUE,FALSE),IF(INDEX(Команды!$A$2:$AN$7500,MATCH(BX$3,Команды!$A$2:$A$7500,0),$E123+2)=Команды!$AJ$4,TRUE,FALSE),IF(INDEX(Команды!$A$2:$AN$7500,MATCH(BX$3,Команды!$A$2:$A$7500,0),$E123+2)=Команды!$AJ$5,TRUE,FALSE),IF(INDEX(Команды!$A$2:$AN$7500,MATCH(BX$3,Команды!$A$2:$A$7500,0),$E123+2)=Команды!$AJ$6,TRUE,FALSE),IF(INDEX(Команды!$A$2:$AN$7500,MATCH(BX$3,Команды!$A$2:$A$7500,0),$E123+2)=Команды!$AJ$7,TRUE,FALSE),IF(INDEX(Команды!$A$2:$AN$7500,MATCH(BX$3,Команды!$A$2:$A$7500,0),$E123+2)=Команды!$AJ$8,TRUE,FALSE),IF(INDEX(Команды!$A$2:$AN$7500,MATCH(BX$3,Команды!$A$2:$A$7500,0),$E123+2)=Команды!$AJ$9,TRUE,FALSE),IF(INDEX(Команды!$A$2:$AN$7500,MATCH(BX$3,Команды!$A$2:$A$7500,0),$E123+2)=Команды!$AJ$10,TRUE,FALSE),IF(INDEX(Команды!$A$2:$AN$7500,MATCH(BX$3,Команды!$A$2:$A$7500,0),$E123+2)=Команды!$AJ$11,TRUE,FALSE),IF(INDEX(Команды!$A$2:$AN$7500,MATCH(BX$3,Команды!$A$2:$A$7500,0),$E123+2)=Команды!$AJ$12,TRUE,FALSE),IF(INDEX(Команды!$A$2:$AN$7500,MATCH(BX$3,Команды!$A$2:$A$7500,0),$E123+2)=Команды!$AJ$13,TRUE,FALSE),IF(INDEX(Команды!$A$2:$AN$7500,MATCH(BX$3,Команды!$A$2:$A$7500,0),$E123+2)=Команды!$AJ$14,TRUE,FALSE),IF(INDEX(Команды!$A$2:$AN$7500,MATCH(BX$3,Команды!$A$2:$A$7500,0),$E123+2)=Команды!$AJ$15,TRUE,FALSE),IF(INDEX(Команды!$A$2:$AN$7500,MATCH(BX$3,Команды!$A$2:$A$7500,0),$E123+2)=Команды!$AJ$16,TRUE,FALSE),IF(INDEX(Команды!$A$2:$AN$7500,MATCH(BX$3,Команды!$A$2:$A$7500,0),$E123+2)=Команды!$AJ$17,TRUE,FALSE),IF(INDEX(Команды!$A$2:$AN$7500,MATCH(BX$3,Команды!$A$2:$A$7500,0),$E123+2)=Команды!$AJ$18,TRUE,FALSE),IF(INDEX(Команды!$A$2:$AN$7500,MATCH(BX$3,Команды!$A$2:$A$7500,0),$E123+2)=Команды!$AJ$19,TRUE,FALSE)),INDEX(Команды!$AJ$2:$AL$19,MATCH(INDEX(Команды!$A$2:$AN$7500,MATCH(BX$3,Команды!$A$2:$A$7500,0),$E123+2),Команды!$AJ$2:$AJ$19,0),3),0)</f>
        <v>0</v>
      </c>
      <c r="BZ123" s="342"/>
      <c r="CA123" s="174">
        <f>IF(OR(IF(INDEX(Команды!$A$2:$AN$7500,MATCH(CA$3,Команды!$A$2:$A$7500,0),$E123+2)=Команды!$AJ$2,TRUE,FALSE),IF(INDEX(Команды!$A$2:$AN$7500,MATCH(CA$3,Команды!$A$2:$A$7500,0),$E123+2)=Команды!$AJ$3,TRUE,FALSE),IF(INDEX(Команды!$A$2:$AN$7500,MATCH(CA$3,Команды!$A$2:$A$7500,0),$E123+2)=Команды!$AJ$4,TRUE,FALSE),IF(INDEX(Команды!$A$2:$AN$7500,MATCH(CA$3,Команды!$A$2:$A$7500,0),$E123+2)=Команды!$AJ$5,TRUE,FALSE),IF(INDEX(Команды!$A$2:$AN$7500,MATCH(CA$3,Команды!$A$2:$A$7500,0),$E123+2)=Команды!$AJ$6,TRUE,FALSE),IF(INDEX(Команды!$A$2:$AN$7500,MATCH(CA$3,Команды!$A$2:$A$7500,0),$E123+2)=Команды!$AJ$7,TRUE,FALSE),IF(INDEX(Команды!$A$2:$AN$7500,MATCH(CA$3,Команды!$A$2:$A$7500,0),$E123+2)=Команды!$AJ$8,TRUE,FALSE),IF(INDEX(Команды!$A$2:$AN$7500,MATCH(CA$3,Команды!$A$2:$A$7500,0),$E123+2)=Команды!$AJ$9,TRUE,FALSE),IF(INDEX(Команды!$A$2:$AN$7500,MATCH(CA$3,Команды!$A$2:$A$7500,0),$E123+2)=Команды!$AJ$10,TRUE,FALSE),IF(INDEX(Команды!$A$2:$AN$7500,MATCH(CA$3,Команды!$A$2:$A$7500,0),$E123+2)=Команды!$AJ$11,TRUE,FALSE),IF(INDEX(Команды!$A$2:$AN$7500,MATCH(CA$3,Команды!$A$2:$A$7500,0),$E123+2)=Команды!$AJ$12,TRUE,FALSE),IF(INDEX(Команды!$A$2:$AN$7500,MATCH(CA$3,Команды!$A$2:$A$7500,0),$E123+2)=Команды!$AJ$13,TRUE,FALSE),IF(INDEX(Команды!$A$2:$AN$7500,MATCH(CA$3,Команды!$A$2:$A$7500,0),$E123+2)=Команды!$AJ$14,TRUE,FALSE),IF(INDEX(Команды!$A$2:$AN$7500,MATCH(CA$3,Команды!$A$2:$A$7500,0),$E123+2)=Команды!$AJ$15,TRUE,FALSE),IF(INDEX(Команды!$A$2:$AN$7500,MATCH(CA$3,Команды!$A$2:$A$7500,0),$E123+2)=Команды!$AJ$16,TRUE,FALSE),,IF(INDEX(Команды!$A$2:$AN$7500,MATCH(CA$3,Команды!$A$2:$A$7500,0),$E123+2)=Команды!$AJ$17,TRUE,FALSE),,IF(INDEX(Команды!$A$2:$AN$7500,MATCH(CA$3,Команды!$A$2:$A$7500,0),$E123+2)=Команды!$AJ$18,TRUE,FALSE),,IF(INDEX(Команды!$A$2:$AN$7500,MATCH(CA$3,Команды!$A$2:$A$7500,0),$E123+2)=Команды!$AJ$19,TRUE,FALSE)),INDEX(Команды!$AJ$2:$AK$19,MATCH(INDEX(Команды!$A$2:$AN$7500,MATCH(CA$3,Команды!$A$2:$A$7500,0),$E123+2),Команды!$AJ$2:$AJ$19,0),2),0)</f>
        <v>0</v>
      </c>
      <c r="CB123" s="175">
        <f>IF(OR(IF(INDEX(Команды!$A$2:$AN$7500,MATCH(CA$3,Команды!$A$2:$A$7500,0),$E123+2)=Команды!$AJ$2,TRUE,FALSE),IF(INDEX(Команды!$A$2:$AN$7500,MATCH(CA$3,Команды!$A$2:$A$7500,0),$E123+2)=Команды!$AJ$3,TRUE,FALSE),IF(INDEX(Команды!$A$2:$AN$7500,MATCH(CA$3,Команды!$A$2:$A$7500,0),$E123+2)=Команды!$AJ$4,TRUE,FALSE),IF(INDEX(Команды!$A$2:$AN$7500,MATCH(CA$3,Команды!$A$2:$A$7500,0),$E123+2)=Команды!$AJ$5,TRUE,FALSE),IF(INDEX(Команды!$A$2:$AN$7500,MATCH(CA$3,Команды!$A$2:$A$7500,0),$E123+2)=Команды!$AJ$6,TRUE,FALSE),IF(INDEX(Команды!$A$2:$AN$7500,MATCH(CA$3,Команды!$A$2:$A$7500,0),$E123+2)=Команды!$AJ$7,TRUE,FALSE),IF(INDEX(Команды!$A$2:$AN$7500,MATCH(CA$3,Команды!$A$2:$A$7500,0),$E123+2)=Команды!$AJ$8,TRUE,FALSE),IF(INDEX(Команды!$A$2:$AN$7500,MATCH(CA$3,Команды!$A$2:$A$7500,0),$E123+2)=Команды!$AJ$9,TRUE,FALSE),IF(INDEX(Команды!$A$2:$AN$7500,MATCH(CA$3,Команды!$A$2:$A$7500,0),$E123+2)=Команды!$AJ$10,TRUE,FALSE),IF(INDEX(Команды!$A$2:$AN$7500,MATCH(CA$3,Команды!$A$2:$A$7500,0),$E123+2)=Команды!$AJ$11,TRUE,FALSE),IF(INDEX(Команды!$A$2:$AN$7500,MATCH(CA$3,Команды!$A$2:$A$7500,0),$E123+2)=Команды!$AJ$12,TRUE,FALSE),IF(INDEX(Команды!$A$2:$AN$7500,MATCH(CA$3,Команды!$A$2:$A$7500,0),$E123+2)=Команды!$AJ$13,TRUE,FALSE),IF(INDEX(Команды!$A$2:$AN$7500,MATCH(CA$3,Команды!$A$2:$A$7500,0),$E123+2)=Команды!$AJ$14,TRUE,FALSE),IF(INDEX(Команды!$A$2:$AN$7500,MATCH(CA$3,Команды!$A$2:$A$7500,0),$E123+2)=Команды!$AJ$15,TRUE,FALSE),IF(INDEX(Команды!$A$2:$AN$7500,MATCH(CA$3,Команды!$A$2:$A$7500,0),$E123+2)=Команды!$AJ$16,TRUE,FALSE),IF(INDEX(Команды!$A$2:$AN$7500,MATCH(CA$3,Команды!$A$2:$A$7500,0),$E123+2)=Команды!$AJ$17,TRUE,FALSE),IF(INDEX(Команды!$A$2:$AN$7500,MATCH(CA$3,Команды!$A$2:$A$7500,0),$E123+2)=Команды!$AJ$18,TRUE,FALSE),IF(INDEX(Команды!$A$2:$AN$7500,MATCH(CA$3,Команды!$A$2:$A$7500,0),$E123+2)=Команды!$AJ$19,TRUE,FALSE)),INDEX(Команды!$AJ$2:$AL$19,MATCH(INDEX(Команды!$A$2:$AN$7500,MATCH(CA$3,Команды!$A$2:$A$7500,0),$E123+2),Команды!$AJ$2:$AJ$19,0),3),0)</f>
        <v>0</v>
      </c>
      <c r="CC123" s="342"/>
      <c r="CD123" s="174">
        <f>IF(OR(IF(INDEX(Команды!$A$2:$AN$7500,MATCH(CD$3,Команды!$A$2:$A$7500,0),$E123+2)=Команды!$AJ$2,TRUE,FALSE),IF(INDEX(Команды!$A$2:$AN$7500,MATCH(CD$3,Команды!$A$2:$A$7500,0),$E123+2)=Команды!$AJ$3,TRUE,FALSE),IF(INDEX(Команды!$A$2:$AN$7500,MATCH(CD$3,Команды!$A$2:$A$7500,0),$E123+2)=Команды!$AJ$4,TRUE,FALSE),IF(INDEX(Команды!$A$2:$AN$7500,MATCH(CD$3,Команды!$A$2:$A$7500,0),$E123+2)=Команды!$AJ$5,TRUE,FALSE),IF(INDEX(Команды!$A$2:$AN$7500,MATCH(CD$3,Команды!$A$2:$A$7500,0),$E123+2)=Команды!$AJ$6,TRUE,FALSE),IF(INDEX(Команды!$A$2:$AN$7500,MATCH(CD$3,Команды!$A$2:$A$7500,0),$E123+2)=Команды!$AJ$7,TRUE,FALSE),IF(INDEX(Команды!$A$2:$AN$7500,MATCH(CD$3,Команды!$A$2:$A$7500,0),$E123+2)=Команды!$AJ$8,TRUE,FALSE),IF(INDEX(Команды!$A$2:$AN$7500,MATCH(CD$3,Команды!$A$2:$A$7500,0),$E123+2)=Команды!$AJ$9,TRUE,FALSE),IF(INDEX(Команды!$A$2:$AN$7500,MATCH(CD$3,Команды!$A$2:$A$7500,0),$E123+2)=Команды!$AJ$10,TRUE,FALSE),IF(INDEX(Команды!$A$2:$AN$7500,MATCH(CD$3,Команды!$A$2:$A$7500,0),$E123+2)=Команды!$AJ$11,TRUE,FALSE),IF(INDEX(Команды!$A$2:$AN$7500,MATCH(CD$3,Команды!$A$2:$A$7500,0),$E123+2)=Команды!$AJ$12,TRUE,FALSE),IF(INDEX(Команды!$A$2:$AN$7500,MATCH(CD$3,Команды!$A$2:$A$7500,0),$E123+2)=Команды!$AJ$13,TRUE,FALSE),IF(INDEX(Команды!$A$2:$AN$7500,MATCH(CD$3,Команды!$A$2:$A$7500,0),$E123+2)=Команды!$AJ$14,TRUE,FALSE),IF(INDEX(Команды!$A$2:$AN$7500,MATCH(CD$3,Команды!$A$2:$A$7500,0),$E123+2)=Команды!$AJ$15,TRUE,FALSE),IF(INDEX(Команды!$A$2:$AN$7500,MATCH(CD$3,Команды!$A$2:$A$7500,0),$E123+2)=Команды!$AJ$16,TRUE,FALSE),,IF(INDEX(Команды!$A$2:$AN$7500,MATCH(CD$3,Команды!$A$2:$A$7500,0),$E123+2)=Команды!$AJ$17,TRUE,FALSE),,IF(INDEX(Команды!$A$2:$AN$7500,MATCH(CD$3,Команды!$A$2:$A$7500,0),$E123+2)=Команды!$AJ$18,TRUE,FALSE),,IF(INDEX(Команды!$A$2:$AN$7500,MATCH(CD$3,Команды!$A$2:$A$7500,0),$E123+2)=Команды!$AJ$19,TRUE,FALSE)),INDEX(Команды!$AJ$2:$AK$19,MATCH(INDEX(Команды!$A$2:$AN$7500,MATCH(CD$3,Команды!$A$2:$A$7500,0),$E123+2),Команды!$AJ$2:$AJ$19,0),2),0)</f>
        <v>0</v>
      </c>
      <c r="CE123" s="175">
        <f>IF(OR(IF(INDEX(Команды!$A$2:$AN$7500,MATCH(CD$3,Команды!$A$2:$A$7500,0),$E123+2)=Команды!$AJ$2,TRUE,FALSE),IF(INDEX(Команды!$A$2:$AN$7500,MATCH(CD$3,Команды!$A$2:$A$7500,0),$E123+2)=Команды!$AJ$3,TRUE,FALSE),IF(INDEX(Команды!$A$2:$AN$7500,MATCH(CD$3,Команды!$A$2:$A$7500,0),$E123+2)=Команды!$AJ$4,TRUE,FALSE),IF(INDEX(Команды!$A$2:$AN$7500,MATCH(CD$3,Команды!$A$2:$A$7500,0),$E123+2)=Команды!$AJ$5,TRUE,FALSE),IF(INDEX(Команды!$A$2:$AN$7500,MATCH(CD$3,Команды!$A$2:$A$7500,0),$E123+2)=Команды!$AJ$6,TRUE,FALSE),IF(INDEX(Команды!$A$2:$AN$7500,MATCH(CD$3,Команды!$A$2:$A$7500,0),$E123+2)=Команды!$AJ$7,TRUE,FALSE),IF(INDEX(Команды!$A$2:$AN$7500,MATCH(CD$3,Команды!$A$2:$A$7500,0),$E123+2)=Команды!$AJ$8,TRUE,FALSE),IF(INDEX(Команды!$A$2:$AN$7500,MATCH(CD$3,Команды!$A$2:$A$7500,0),$E123+2)=Команды!$AJ$9,TRUE,FALSE),IF(INDEX(Команды!$A$2:$AN$7500,MATCH(CD$3,Команды!$A$2:$A$7500,0),$E123+2)=Команды!$AJ$10,TRUE,FALSE),IF(INDEX(Команды!$A$2:$AN$7500,MATCH(CD$3,Команды!$A$2:$A$7500,0),$E123+2)=Команды!$AJ$11,TRUE,FALSE),IF(INDEX(Команды!$A$2:$AN$7500,MATCH(CD$3,Команды!$A$2:$A$7500,0),$E123+2)=Команды!$AJ$12,TRUE,FALSE),IF(INDEX(Команды!$A$2:$AN$7500,MATCH(CD$3,Команды!$A$2:$A$7500,0),$E123+2)=Команды!$AJ$13,TRUE,FALSE),IF(INDEX(Команды!$A$2:$AN$7500,MATCH(CD$3,Команды!$A$2:$A$7500,0),$E123+2)=Команды!$AJ$14,TRUE,FALSE),IF(INDEX(Команды!$A$2:$AN$7500,MATCH(CD$3,Команды!$A$2:$A$7500,0),$E123+2)=Команды!$AJ$15,TRUE,FALSE),IF(INDEX(Команды!$A$2:$AN$7500,MATCH(CD$3,Команды!$A$2:$A$7500,0),$E123+2)=Команды!$AJ$16,TRUE,FALSE),IF(INDEX(Команды!$A$2:$AN$7500,MATCH(CD$3,Команды!$A$2:$A$7500,0),$E123+2)=Команды!$AJ$17,TRUE,FALSE),IF(INDEX(Команды!$A$2:$AN$7500,MATCH(CD$3,Команды!$A$2:$A$7500,0),$E123+2)=Команды!$AJ$18,TRUE,FALSE),IF(INDEX(Команды!$A$2:$AN$7500,MATCH(CD$3,Команды!$A$2:$A$7500,0),$E123+2)=Команды!$AJ$19,TRUE,FALSE)),INDEX(Команды!$AJ$2:$AL$19,MATCH(INDEX(Команды!$A$2:$AN$7500,MATCH(CD$3,Команды!$A$2:$A$7500,0),$E123+2),Команды!$AJ$2:$AJ$19,0),3),0)</f>
        <v>0</v>
      </c>
      <c r="CF123" s="342"/>
      <c r="CG123" s="174">
        <f>IF(OR(IF(INDEX(Команды!$A$2:$AN$7500,MATCH(CG$3,Команды!$A$2:$A$7500,0),$E123+2)=Команды!$AJ$2,TRUE,FALSE),IF(INDEX(Команды!$A$2:$AN$7500,MATCH(CG$3,Команды!$A$2:$A$7500,0),$E123+2)=Команды!$AJ$3,TRUE,FALSE),IF(INDEX(Команды!$A$2:$AN$7500,MATCH(CG$3,Команды!$A$2:$A$7500,0),$E123+2)=Команды!$AJ$4,TRUE,FALSE),IF(INDEX(Команды!$A$2:$AN$7500,MATCH(CG$3,Команды!$A$2:$A$7500,0),$E123+2)=Команды!$AJ$5,TRUE,FALSE),IF(INDEX(Команды!$A$2:$AN$7500,MATCH(CG$3,Команды!$A$2:$A$7500,0),$E123+2)=Команды!$AJ$6,TRUE,FALSE),IF(INDEX(Команды!$A$2:$AN$7500,MATCH(CG$3,Команды!$A$2:$A$7500,0),$E123+2)=Команды!$AJ$7,TRUE,FALSE),IF(INDEX(Команды!$A$2:$AN$7500,MATCH(CG$3,Команды!$A$2:$A$7500,0),$E123+2)=Команды!$AJ$8,TRUE,FALSE),IF(INDEX(Команды!$A$2:$AN$7500,MATCH(CG$3,Команды!$A$2:$A$7500,0),$E123+2)=Команды!$AJ$9,TRUE,FALSE),IF(INDEX(Команды!$A$2:$AN$7500,MATCH(CG$3,Команды!$A$2:$A$7500,0),$E123+2)=Команды!$AJ$10,TRUE,FALSE),IF(INDEX(Команды!$A$2:$AN$7500,MATCH(CG$3,Команды!$A$2:$A$7500,0),$E123+2)=Команды!$AJ$11,TRUE,FALSE),IF(INDEX(Команды!$A$2:$AN$7500,MATCH(CG$3,Команды!$A$2:$A$7500,0),$E123+2)=Команды!$AJ$12,TRUE,FALSE),IF(INDEX(Команды!$A$2:$AN$7500,MATCH(CG$3,Команды!$A$2:$A$7500,0),$E123+2)=Команды!$AJ$13,TRUE,FALSE),IF(INDEX(Команды!$A$2:$AN$7500,MATCH(CG$3,Команды!$A$2:$A$7500,0),$E123+2)=Команды!$AJ$14,TRUE,FALSE),IF(INDEX(Команды!$A$2:$AN$7500,MATCH(CG$3,Команды!$A$2:$A$7500,0),$E123+2)=Команды!$AJ$15,TRUE,FALSE),IF(INDEX(Команды!$A$2:$AN$7500,MATCH(CG$3,Команды!$A$2:$A$7500,0),$E123+2)=Команды!$AJ$16,TRUE,FALSE),,IF(INDEX(Команды!$A$2:$AN$7500,MATCH(CG$3,Команды!$A$2:$A$7500,0),$E123+2)=Команды!$AJ$17,TRUE,FALSE),,IF(INDEX(Команды!$A$2:$AN$7500,MATCH(CG$3,Команды!$A$2:$A$7500,0),$E123+2)=Команды!$AJ$18,TRUE,FALSE),,IF(INDEX(Команды!$A$2:$AN$7500,MATCH(CG$3,Команды!$A$2:$A$7500,0),$E123+2)=Команды!$AJ$19,TRUE,FALSE)),INDEX(Команды!$AJ$2:$AK$19,MATCH(INDEX(Команды!$A$2:$AN$7500,MATCH(CG$3,Команды!$A$2:$A$7500,0),$E123+2),Команды!$AJ$2:$AJ$19,0),2),0)</f>
        <v>0</v>
      </c>
      <c r="CH123" s="175">
        <f>IF(OR(IF(INDEX(Команды!$A$2:$AN$7500,MATCH(CG$3,Команды!$A$2:$A$7500,0),$E123+2)=Команды!$AJ$2,TRUE,FALSE),IF(INDEX(Команды!$A$2:$AN$7500,MATCH(CG$3,Команды!$A$2:$A$7500,0),$E123+2)=Команды!$AJ$3,TRUE,FALSE),IF(INDEX(Команды!$A$2:$AN$7500,MATCH(CG$3,Команды!$A$2:$A$7500,0),$E123+2)=Команды!$AJ$4,TRUE,FALSE),IF(INDEX(Команды!$A$2:$AN$7500,MATCH(CG$3,Команды!$A$2:$A$7500,0),$E123+2)=Команды!$AJ$5,TRUE,FALSE),IF(INDEX(Команды!$A$2:$AN$7500,MATCH(CG$3,Команды!$A$2:$A$7500,0),$E123+2)=Команды!$AJ$6,TRUE,FALSE),IF(INDEX(Команды!$A$2:$AN$7500,MATCH(CG$3,Команды!$A$2:$A$7500,0),$E123+2)=Команды!$AJ$7,TRUE,FALSE),IF(INDEX(Команды!$A$2:$AN$7500,MATCH(CG$3,Команды!$A$2:$A$7500,0),$E123+2)=Команды!$AJ$8,TRUE,FALSE),IF(INDEX(Команды!$A$2:$AN$7500,MATCH(CG$3,Команды!$A$2:$A$7500,0),$E123+2)=Команды!$AJ$9,TRUE,FALSE),IF(INDEX(Команды!$A$2:$AN$7500,MATCH(CG$3,Команды!$A$2:$A$7500,0),$E123+2)=Команды!$AJ$10,TRUE,FALSE),IF(INDEX(Команды!$A$2:$AN$7500,MATCH(CG$3,Команды!$A$2:$A$7500,0),$E123+2)=Команды!$AJ$11,TRUE,FALSE),IF(INDEX(Команды!$A$2:$AN$7500,MATCH(CG$3,Команды!$A$2:$A$7500,0),$E123+2)=Команды!$AJ$12,TRUE,FALSE),IF(INDEX(Команды!$A$2:$AN$7500,MATCH(CG$3,Команды!$A$2:$A$7500,0),$E123+2)=Команды!$AJ$13,TRUE,FALSE),IF(INDEX(Команды!$A$2:$AN$7500,MATCH(CG$3,Команды!$A$2:$A$7500,0),$E123+2)=Команды!$AJ$14,TRUE,FALSE),IF(INDEX(Команды!$A$2:$AN$7500,MATCH(CG$3,Команды!$A$2:$A$7500,0),$E123+2)=Команды!$AJ$15,TRUE,FALSE),IF(INDEX(Команды!$A$2:$AN$7500,MATCH(CG$3,Команды!$A$2:$A$7500,0),$E123+2)=Команды!$AJ$16,TRUE,FALSE),IF(INDEX(Команды!$A$2:$AN$7500,MATCH(CG$3,Команды!$A$2:$A$7500,0),$E123+2)=Команды!$AJ$17,TRUE,FALSE),IF(INDEX(Команды!$A$2:$AN$7500,MATCH(CG$3,Команды!$A$2:$A$7500,0),$E123+2)=Команды!$AJ$18,TRUE,FALSE),IF(INDEX(Команды!$A$2:$AN$7500,MATCH(CG$3,Команды!$A$2:$A$7500,0),$E123+2)=Команды!$AJ$19,TRUE,FALSE)),INDEX(Команды!$AJ$2:$AL$19,MATCH(INDEX(Команды!$A$2:$AN$7500,MATCH(CG$3,Команды!$A$2:$A$7500,0),$E123+2),Команды!$AJ$2:$AJ$19,0),3),0)</f>
        <v>0</v>
      </c>
      <c r="CI123" s="342"/>
      <c r="CJ123" s="174">
        <f>IF(OR(IF(INDEX(Команды!$A$2:$AN$7500,MATCH(CJ$3,Команды!$A$2:$A$7500,0),$E123+2)=Команды!$AJ$2,TRUE,FALSE),IF(INDEX(Команды!$A$2:$AN$7500,MATCH(CJ$3,Команды!$A$2:$A$7500,0),$E123+2)=Команды!$AJ$3,TRUE,FALSE),IF(INDEX(Команды!$A$2:$AN$7500,MATCH(CJ$3,Команды!$A$2:$A$7500,0),$E123+2)=Команды!$AJ$4,TRUE,FALSE),IF(INDEX(Команды!$A$2:$AN$7500,MATCH(CJ$3,Команды!$A$2:$A$7500,0),$E123+2)=Команды!$AJ$5,TRUE,FALSE),IF(INDEX(Команды!$A$2:$AN$7500,MATCH(CJ$3,Команды!$A$2:$A$7500,0),$E123+2)=Команды!$AJ$6,TRUE,FALSE),IF(INDEX(Команды!$A$2:$AN$7500,MATCH(CJ$3,Команды!$A$2:$A$7500,0),$E123+2)=Команды!$AJ$7,TRUE,FALSE),IF(INDEX(Команды!$A$2:$AN$7500,MATCH(CJ$3,Команды!$A$2:$A$7500,0),$E123+2)=Команды!$AJ$8,TRUE,FALSE),IF(INDEX(Команды!$A$2:$AN$7500,MATCH(CJ$3,Команды!$A$2:$A$7500,0),$E123+2)=Команды!$AJ$9,TRUE,FALSE),IF(INDEX(Команды!$A$2:$AN$7500,MATCH(CJ$3,Команды!$A$2:$A$7500,0),$E123+2)=Команды!$AJ$10,TRUE,FALSE),IF(INDEX(Команды!$A$2:$AN$7500,MATCH(CJ$3,Команды!$A$2:$A$7500,0),$E123+2)=Команды!$AJ$11,TRUE,FALSE),IF(INDEX(Команды!$A$2:$AN$7500,MATCH(CJ$3,Команды!$A$2:$A$7500,0),$E123+2)=Команды!$AJ$12,TRUE,FALSE),IF(INDEX(Команды!$A$2:$AN$7500,MATCH(CJ$3,Команды!$A$2:$A$7500,0),$E123+2)=Команды!$AJ$13,TRUE,FALSE),IF(INDEX(Команды!$A$2:$AN$7500,MATCH(CJ$3,Команды!$A$2:$A$7500,0),$E123+2)=Команды!$AJ$14,TRUE,FALSE),IF(INDEX(Команды!$A$2:$AN$7500,MATCH(CJ$3,Команды!$A$2:$A$7500,0),$E123+2)=Команды!$AJ$15,TRUE,FALSE),IF(INDEX(Команды!$A$2:$AN$7500,MATCH(CJ$3,Команды!$A$2:$A$7500,0),$E123+2)=Команды!$AJ$16,TRUE,FALSE),,IF(INDEX(Команды!$A$2:$AN$7500,MATCH(CJ$3,Команды!$A$2:$A$7500,0),$E123+2)=Команды!$AJ$17,TRUE,FALSE),,IF(INDEX(Команды!$A$2:$AN$7500,MATCH(CJ$3,Команды!$A$2:$A$7500,0),$E123+2)=Команды!$AJ$18,TRUE,FALSE),,IF(INDEX(Команды!$A$2:$AN$7500,MATCH(CJ$3,Команды!$A$2:$A$7500,0),$E123+2)=Команды!$AJ$19,TRUE,FALSE)),INDEX(Команды!$AJ$2:$AK$19,MATCH(INDEX(Команды!$A$2:$AN$7500,MATCH(CJ$3,Команды!$A$2:$A$7500,0),$E123+2),Команды!$AJ$2:$AJ$19,0),2),0)</f>
        <v>0</v>
      </c>
      <c r="CK123" s="175">
        <f>IF(OR(IF(INDEX(Команды!$A$2:$AN$7500,MATCH(CJ$3,Команды!$A$2:$A$7500,0),$E123+2)=Команды!$AJ$2,TRUE,FALSE),IF(INDEX(Команды!$A$2:$AN$7500,MATCH(CJ$3,Команды!$A$2:$A$7500,0),$E123+2)=Команды!$AJ$3,TRUE,FALSE),IF(INDEX(Команды!$A$2:$AN$7500,MATCH(CJ$3,Команды!$A$2:$A$7500,0),$E123+2)=Команды!$AJ$4,TRUE,FALSE),IF(INDEX(Команды!$A$2:$AN$7500,MATCH(CJ$3,Команды!$A$2:$A$7500,0),$E123+2)=Команды!$AJ$5,TRUE,FALSE),IF(INDEX(Команды!$A$2:$AN$7500,MATCH(CJ$3,Команды!$A$2:$A$7500,0),$E123+2)=Команды!$AJ$6,TRUE,FALSE),IF(INDEX(Команды!$A$2:$AN$7500,MATCH(CJ$3,Команды!$A$2:$A$7500,0),$E123+2)=Команды!$AJ$7,TRUE,FALSE),IF(INDEX(Команды!$A$2:$AN$7500,MATCH(CJ$3,Команды!$A$2:$A$7500,0),$E123+2)=Команды!$AJ$8,TRUE,FALSE),IF(INDEX(Команды!$A$2:$AN$7500,MATCH(CJ$3,Команды!$A$2:$A$7500,0),$E123+2)=Команды!$AJ$9,TRUE,FALSE),IF(INDEX(Команды!$A$2:$AN$7500,MATCH(CJ$3,Команды!$A$2:$A$7500,0),$E123+2)=Команды!$AJ$10,TRUE,FALSE),IF(INDEX(Команды!$A$2:$AN$7500,MATCH(CJ$3,Команды!$A$2:$A$7500,0),$E123+2)=Команды!$AJ$11,TRUE,FALSE),IF(INDEX(Команды!$A$2:$AN$7500,MATCH(CJ$3,Команды!$A$2:$A$7500,0),$E123+2)=Команды!$AJ$12,TRUE,FALSE),IF(INDEX(Команды!$A$2:$AN$7500,MATCH(CJ$3,Команды!$A$2:$A$7500,0),$E123+2)=Команды!$AJ$13,TRUE,FALSE),IF(INDEX(Команды!$A$2:$AN$7500,MATCH(CJ$3,Команды!$A$2:$A$7500,0),$E123+2)=Команды!$AJ$14,TRUE,FALSE),IF(INDEX(Команды!$A$2:$AN$7500,MATCH(CJ$3,Команды!$A$2:$A$7500,0),$E123+2)=Команды!$AJ$15,TRUE,FALSE),IF(INDEX(Команды!$A$2:$AN$7500,MATCH(CJ$3,Команды!$A$2:$A$7500,0),$E123+2)=Команды!$AJ$16,TRUE,FALSE),IF(INDEX(Команды!$A$2:$AN$7500,MATCH(CJ$3,Команды!$A$2:$A$7500,0),$E123+2)=Команды!$AJ$17,TRUE,FALSE),IF(INDEX(Команды!$A$2:$AN$7500,MATCH(CJ$3,Команды!$A$2:$A$7500,0),$E123+2)=Команды!$AJ$18,TRUE,FALSE),IF(INDEX(Команды!$A$2:$AN$7500,MATCH(CJ$3,Команды!$A$2:$A$7500,0),$E123+2)=Команды!$AJ$19,TRUE,FALSE)),INDEX(Команды!$AJ$2:$AL$19,MATCH(INDEX(Команды!$A$2:$AN$7500,MATCH(CJ$3,Команды!$A$2:$A$7500,0),$E123+2),Команды!$AJ$2:$AJ$19,0),3),0)</f>
        <v>0</v>
      </c>
      <c r="CL123" s="342"/>
      <c r="CM123" s="174">
        <f>IF(OR(IF(INDEX(Команды!$A$2:$AN$7500,MATCH(CM$3,Команды!$A$2:$A$7500,0),$E123+2)=Команды!$AJ$2,TRUE,FALSE),IF(INDEX(Команды!$A$2:$AN$7500,MATCH(CM$3,Команды!$A$2:$A$7500,0),$E123+2)=Команды!$AJ$3,TRUE,FALSE),IF(INDEX(Команды!$A$2:$AN$7500,MATCH(CM$3,Команды!$A$2:$A$7500,0),$E123+2)=Команды!$AJ$4,TRUE,FALSE),IF(INDEX(Команды!$A$2:$AN$7500,MATCH(CM$3,Команды!$A$2:$A$7500,0),$E123+2)=Команды!$AJ$5,TRUE,FALSE),IF(INDEX(Команды!$A$2:$AN$7500,MATCH(CM$3,Команды!$A$2:$A$7500,0),$E123+2)=Команды!$AJ$6,TRUE,FALSE),IF(INDEX(Команды!$A$2:$AN$7500,MATCH(CM$3,Команды!$A$2:$A$7500,0),$E123+2)=Команды!$AJ$7,TRUE,FALSE),IF(INDEX(Команды!$A$2:$AN$7500,MATCH(CM$3,Команды!$A$2:$A$7500,0),$E123+2)=Команды!$AJ$8,TRUE,FALSE),IF(INDEX(Команды!$A$2:$AN$7500,MATCH(CM$3,Команды!$A$2:$A$7500,0),$E123+2)=Команды!$AJ$9,TRUE,FALSE),IF(INDEX(Команды!$A$2:$AN$7500,MATCH(CM$3,Команды!$A$2:$A$7500,0),$E123+2)=Команды!$AJ$10,TRUE,FALSE),IF(INDEX(Команды!$A$2:$AN$7500,MATCH(CM$3,Команды!$A$2:$A$7500,0),$E123+2)=Команды!$AJ$11,TRUE,FALSE),IF(INDEX(Команды!$A$2:$AN$7500,MATCH(CM$3,Команды!$A$2:$A$7500,0),$E123+2)=Команды!$AJ$12,TRUE,FALSE),IF(INDEX(Команды!$A$2:$AN$7500,MATCH(CM$3,Команды!$A$2:$A$7500,0),$E123+2)=Команды!$AJ$13,TRUE,FALSE),IF(INDEX(Команды!$A$2:$AN$7500,MATCH(CM$3,Команды!$A$2:$A$7500,0),$E123+2)=Команды!$AJ$14,TRUE,FALSE),IF(INDEX(Команды!$A$2:$AN$7500,MATCH(CM$3,Команды!$A$2:$A$7500,0),$E123+2)=Команды!$AJ$15,TRUE,FALSE),IF(INDEX(Команды!$A$2:$AN$7500,MATCH(CM$3,Команды!$A$2:$A$7500,0),$E123+2)=Команды!$AJ$16,TRUE,FALSE),,IF(INDEX(Команды!$A$2:$AN$7500,MATCH(CM$3,Команды!$A$2:$A$7500,0),$E123+2)=Команды!$AJ$17,TRUE,FALSE),,IF(INDEX(Команды!$A$2:$AN$7500,MATCH(CM$3,Команды!$A$2:$A$7500,0),$E123+2)=Команды!$AJ$18,TRUE,FALSE),,IF(INDEX(Команды!$A$2:$AN$7500,MATCH(CM$3,Команды!$A$2:$A$7500,0),$E123+2)=Команды!$AJ$19,TRUE,FALSE)),INDEX(Команды!$AJ$2:$AK$19,MATCH(INDEX(Команды!$A$2:$AN$7500,MATCH(CM$3,Команды!$A$2:$A$7500,0),$E123+2),Команды!$AJ$2:$AJ$19,0),2),0)</f>
        <v>0</v>
      </c>
      <c r="CN123" s="175">
        <f>IF(OR(IF(INDEX(Команды!$A$2:$AN$7500,MATCH(CM$3,Команды!$A$2:$A$7500,0),$E123+2)=Команды!$AJ$2,TRUE,FALSE),IF(INDEX(Команды!$A$2:$AN$7500,MATCH(CM$3,Команды!$A$2:$A$7500,0),$E123+2)=Команды!$AJ$3,TRUE,FALSE),IF(INDEX(Команды!$A$2:$AN$7500,MATCH(CM$3,Команды!$A$2:$A$7500,0),$E123+2)=Команды!$AJ$4,TRUE,FALSE),IF(INDEX(Команды!$A$2:$AN$7500,MATCH(CM$3,Команды!$A$2:$A$7500,0),$E123+2)=Команды!$AJ$5,TRUE,FALSE),IF(INDEX(Команды!$A$2:$AN$7500,MATCH(CM$3,Команды!$A$2:$A$7500,0),$E123+2)=Команды!$AJ$6,TRUE,FALSE),IF(INDEX(Команды!$A$2:$AN$7500,MATCH(CM$3,Команды!$A$2:$A$7500,0),$E123+2)=Команды!$AJ$7,TRUE,FALSE),IF(INDEX(Команды!$A$2:$AN$7500,MATCH(CM$3,Команды!$A$2:$A$7500,0),$E123+2)=Команды!$AJ$8,TRUE,FALSE),IF(INDEX(Команды!$A$2:$AN$7500,MATCH(CM$3,Команды!$A$2:$A$7500,0),$E123+2)=Команды!$AJ$9,TRUE,FALSE),IF(INDEX(Команды!$A$2:$AN$7500,MATCH(CM$3,Команды!$A$2:$A$7500,0),$E123+2)=Команды!$AJ$10,TRUE,FALSE),IF(INDEX(Команды!$A$2:$AN$7500,MATCH(CM$3,Команды!$A$2:$A$7500,0),$E123+2)=Команды!$AJ$11,TRUE,FALSE),IF(INDEX(Команды!$A$2:$AN$7500,MATCH(CM$3,Команды!$A$2:$A$7500,0),$E123+2)=Команды!$AJ$12,TRUE,FALSE),IF(INDEX(Команды!$A$2:$AN$7500,MATCH(CM$3,Команды!$A$2:$A$7500,0),$E123+2)=Команды!$AJ$13,TRUE,FALSE),IF(INDEX(Команды!$A$2:$AN$7500,MATCH(CM$3,Команды!$A$2:$A$7500,0),$E123+2)=Команды!$AJ$14,TRUE,FALSE),IF(INDEX(Команды!$A$2:$AN$7500,MATCH(CM$3,Команды!$A$2:$A$7500,0),$E123+2)=Команды!$AJ$15,TRUE,FALSE),IF(INDEX(Команды!$A$2:$AN$7500,MATCH(CM$3,Команды!$A$2:$A$7500,0),$E123+2)=Команды!$AJ$16,TRUE,FALSE),IF(INDEX(Команды!$A$2:$AN$7500,MATCH(CM$3,Команды!$A$2:$A$7500,0),$E123+2)=Команды!$AJ$17,TRUE,FALSE),IF(INDEX(Команды!$A$2:$AN$7500,MATCH(CM$3,Команды!$A$2:$A$7500,0),$E123+2)=Команды!$AJ$18,TRUE,FALSE),IF(INDEX(Команды!$A$2:$AN$7500,MATCH(CM$3,Команды!$A$2:$A$7500,0),$E123+2)=Команды!$AJ$19,TRUE,FALSE)),INDEX(Команды!$AJ$2:$AL$19,MATCH(INDEX(Команды!$A$2:$AN$7500,MATCH(CM$3,Команды!$A$2:$A$7500,0),$E123+2),Команды!$AJ$2:$AJ$19,0),3),0)</f>
        <v>0</v>
      </c>
      <c r="CO123" s="342"/>
      <c r="CP123" s="174">
        <f>IF(OR(IF(INDEX(Команды!$A$2:$AN$7500,MATCH(CP$3,Команды!$A$2:$A$7500,0),$E123+2)=Команды!$AJ$2,TRUE,FALSE),IF(INDEX(Команды!$A$2:$AN$7500,MATCH(CP$3,Команды!$A$2:$A$7500,0),$E123+2)=Команды!$AJ$3,TRUE,FALSE),IF(INDEX(Команды!$A$2:$AN$7500,MATCH(CP$3,Команды!$A$2:$A$7500,0),$E123+2)=Команды!$AJ$4,TRUE,FALSE),IF(INDEX(Команды!$A$2:$AN$7500,MATCH(CP$3,Команды!$A$2:$A$7500,0),$E123+2)=Команды!$AJ$5,TRUE,FALSE),IF(INDEX(Команды!$A$2:$AN$7500,MATCH(CP$3,Команды!$A$2:$A$7500,0),$E123+2)=Команды!$AJ$6,TRUE,FALSE),IF(INDEX(Команды!$A$2:$AN$7500,MATCH(CP$3,Команды!$A$2:$A$7500,0),$E123+2)=Команды!$AJ$7,TRUE,FALSE),IF(INDEX(Команды!$A$2:$AN$7500,MATCH(CP$3,Команды!$A$2:$A$7500,0),$E123+2)=Команды!$AJ$8,TRUE,FALSE),IF(INDEX(Команды!$A$2:$AN$7500,MATCH(CP$3,Команды!$A$2:$A$7500,0),$E123+2)=Команды!$AJ$9,TRUE,FALSE),IF(INDEX(Команды!$A$2:$AN$7500,MATCH(CP$3,Команды!$A$2:$A$7500,0),$E123+2)=Команды!$AJ$10,TRUE,FALSE),IF(INDEX(Команды!$A$2:$AN$7500,MATCH(CP$3,Команды!$A$2:$A$7500,0),$E123+2)=Команды!$AJ$11,TRUE,FALSE),IF(INDEX(Команды!$A$2:$AN$7500,MATCH(CP$3,Команды!$A$2:$A$7500,0),$E123+2)=Команды!$AJ$12,TRUE,FALSE),IF(INDEX(Команды!$A$2:$AN$7500,MATCH(CP$3,Команды!$A$2:$A$7500,0),$E123+2)=Команды!$AJ$13,TRUE,FALSE),IF(INDEX(Команды!$A$2:$AN$7500,MATCH(CP$3,Команды!$A$2:$A$7500,0),$E123+2)=Команды!$AJ$14,TRUE,FALSE),IF(INDEX(Команды!$A$2:$AN$7500,MATCH(CP$3,Команды!$A$2:$A$7500,0),$E123+2)=Команды!$AJ$15,TRUE,FALSE),IF(INDEX(Команды!$A$2:$AN$7500,MATCH(CP$3,Команды!$A$2:$A$7500,0),$E123+2)=Команды!$AJ$16,TRUE,FALSE),,IF(INDEX(Команды!$A$2:$AN$7500,MATCH(CP$3,Команды!$A$2:$A$7500,0),$E123+2)=Команды!$AJ$17,TRUE,FALSE),,IF(INDEX(Команды!$A$2:$AN$7500,MATCH(CP$3,Команды!$A$2:$A$7500,0),$E123+2)=Команды!$AJ$18,TRUE,FALSE),,IF(INDEX(Команды!$A$2:$AN$7500,MATCH(CP$3,Команды!$A$2:$A$7500,0),$E123+2)=Команды!$AJ$19,TRUE,FALSE)),INDEX(Команды!$AJ$2:$AK$19,MATCH(INDEX(Команды!$A$2:$AN$7500,MATCH(CP$3,Команды!$A$2:$A$7500,0),$E123+2),Команды!$AJ$2:$AJ$19,0),2),0)</f>
        <v>0</v>
      </c>
      <c r="CQ123" s="175">
        <f>IF(OR(IF(INDEX(Команды!$A$2:$AN$7500,MATCH(CP$3,Команды!$A$2:$A$7500,0),$E123+2)=Команды!$AJ$2,TRUE,FALSE),IF(INDEX(Команды!$A$2:$AN$7500,MATCH(CP$3,Команды!$A$2:$A$7500,0),$E123+2)=Команды!$AJ$3,TRUE,FALSE),IF(INDEX(Команды!$A$2:$AN$7500,MATCH(CP$3,Команды!$A$2:$A$7500,0),$E123+2)=Команды!$AJ$4,TRUE,FALSE),IF(INDEX(Команды!$A$2:$AN$7500,MATCH(CP$3,Команды!$A$2:$A$7500,0),$E123+2)=Команды!$AJ$5,TRUE,FALSE),IF(INDEX(Команды!$A$2:$AN$7500,MATCH(CP$3,Команды!$A$2:$A$7500,0),$E123+2)=Команды!$AJ$6,TRUE,FALSE),IF(INDEX(Команды!$A$2:$AN$7500,MATCH(CP$3,Команды!$A$2:$A$7500,0),$E123+2)=Команды!$AJ$7,TRUE,FALSE),IF(INDEX(Команды!$A$2:$AN$7500,MATCH(CP$3,Команды!$A$2:$A$7500,0),$E123+2)=Команды!$AJ$8,TRUE,FALSE),IF(INDEX(Команды!$A$2:$AN$7500,MATCH(CP$3,Команды!$A$2:$A$7500,0),$E123+2)=Команды!$AJ$9,TRUE,FALSE),IF(INDEX(Команды!$A$2:$AN$7500,MATCH(CP$3,Команды!$A$2:$A$7500,0),$E123+2)=Команды!$AJ$10,TRUE,FALSE),IF(INDEX(Команды!$A$2:$AN$7500,MATCH(CP$3,Команды!$A$2:$A$7500,0),$E123+2)=Команды!$AJ$11,TRUE,FALSE),IF(INDEX(Команды!$A$2:$AN$7500,MATCH(CP$3,Команды!$A$2:$A$7500,0),$E123+2)=Команды!$AJ$12,TRUE,FALSE),IF(INDEX(Команды!$A$2:$AN$7500,MATCH(CP$3,Команды!$A$2:$A$7500,0),$E123+2)=Команды!$AJ$13,TRUE,FALSE),IF(INDEX(Команды!$A$2:$AN$7500,MATCH(CP$3,Команды!$A$2:$A$7500,0),$E123+2)=Команды!$AJ$14,TRUE,FALSE),IF(INDEX(Команды!$A$2:$AN$7500,MATCH(CP$3,Команды!$A$2:$A$7500,0),$E123+2)=Команды!$AJ$15,TRUE,FALSE),IF(INDEX(Команды!$A$2:$AN$7500,MATCH(CP$3,Команды!$A$2:$A$7500,0),$E123+2)=Команды!$AJ$16,TRUE,FALSE),IF(INDEX(Команды!$A$2:$AN$7500,MATCH(CP$3,Команды!$A$2:$A$7500,0),$E123+2)=Команды!$AJ$17,TRUE,FALSE),IF(INDEX(Команды!$A$2:$AN$7500,MATCH(CP$3,Команды!$A$2:$A$7500,0),$E123+2)=Команды!$AJ$18,TRUE,FALSE),IF(INDEX(Команды!$A$2:$AN$7500,MATCH(CP$3,Команды!$A$2:$A$7500,0),$E123+2)=Команды!$AJ$19,TRUE,FALSE)),INDEX(Команды!$AJ$2:$AL$19,MATCH(INDEX(Команды!$A$2:$AN$7500,MATCH(CP$3,Команды!$A$2:$A$7500,0),$E123+2),Команды!$AJ$2:$AJ$19,0),3),0)</f>
        <v>0</v>
      </c>
      <c r="CR123" s="342"/>
      <c r="CS123" s="174">
        <f>IF(OR(IF(INDEX(Команды!$A$2:$AN$7500,MATCH(CS$3,Команды!$A$2:$A$7500,0),$E123+2)=Команды!$AJ$2,TRUE,FALSE),IF(INDEX(Команды!$A$2:$AN$7500,MATCH(CS$3,Команды!$A$2:$A$7500,0),$E123+2)=Команды!$AJ$3,TRUE,FALSE),IF(INDEX(Команды!$A$2:$AN$7500,MATCH(CS$3,Команды!$A$2:$A$7500,0),$E123+2)=Команды!$AJ$4,TRUE,FALSE),IF(INDEX(Команды!$A$2:$AN$7500,MATCH(CS$3,Команды!$A$2:$A$7500,0),$E123+2)=Команды!$AJ$5,TRUE,FALSE),IF(INDEX(Команды!$A$2:$AN$7500,MATCH(CS$3,Команды!$A$2:$A$7500,0),$E123+2)=Команды!$AJ$6,TRUE,FALSE),IF(INDEX(Команды!$A$2:$AN$7500,MATCH(CS$3,Команды!$A$2:$A$7500,0),$E123+2)=Команды!$AJ$7,TRUE,FALSE),IF(INDEX(Команды!$A$2:$AN$7500,MATCH(CS$3,Команды!$A$2:$A$7500,0),$E123+2)=Команды!$AJ$8,TRUE,FALSE),IF(INDEX(Команды!$A$2:$AN$7500,MATCH(CS$3,Команды!$A$2:$A$7500,0),$E123+2)=Команды!$AJ$9,TRUE,FALSE),IF(INDEX(Команды!$A$2:$AN$7500,MATCH(CS$3,Команды!$A$2:$A$7500,0),$E123+2)=Команды!$AJ$10,TRUE,FALSE),IF(INDEX(Команды!$A$2:$AN$7500,MATCH(CS$3,Команды!$A$2:$A$7500,0),$E123+2)=Команды!$AJ$11,TRUE,FALSE),IF(INDEX(Команды!$A$2:$AN$7500,MATCH(CS$3,Команды!$A$2:$A$7500,0),$E123+2)=Команды!$AJ$12,TRUE,FALSE),IF(INDEX(Команды!$A$2:$AN$7500,MATCH(CS$3,Команды!$A$2:$A$7500,0),$E123+2)=Команды!$AJ$13,TRUE,FALSE),IF(INDEX(Команды!$A$2:$AN$7500,MATCH(CS$3,Команды!$A$2:$A$7500,0),$E123+2)=Команды!$AJ$14,TRUE,FALSE),IF(INDEX(Команды!$A$2:$AN$7500,MATCH(CS$3,Команды!$A$2:$A$7500,0),$E123+2)=Команды!$AJ$15,TRUE,FALSE),IF(INDEX(Команды!$A$2:$AN$7500,MATCH(CS$3,Команды!$A$2:$A$7500,0),$E123+2)=Команды!$AJ$16,TRUE,FALSE),,IF(INDEX(Команды!$A$2:$AN$7500,MATCH(CS$3,Команды!$A$2:$A$7500,0),$E123+2)=Команды!$AJ$17,TRUE,FALSE),,IF(INDEX(Команды!$A$2:$AN$7500,MATCH(CS$3,Команды!$A$2:$A$7500,0),$E123+2)=Команды!$AJ$18,TRUE,FALSE),,IF(INDEX(Команды!$A$2:$AN$7500,MATCH(CS$3,Команды!$A$2:$A$7500,0),$E123+2)=Команды!$AJ$19,TRUE,FALSE)),INDEX(Команды!$AJ$2:$AK$19,MATCH(INDEX(Команды!$A$2:$AN$7500,MATCH(CS$3,Команды!$A$2:$A$7500,0),$E123+2),Команды!$AJ$2:$AJ$19,0),2),0)</f>
        <v>0</v>
      </c>
      <c r="CT123" s="175">
        <f>IF(OR(IF(INDEX(Команды!$A$2:$AN$7500,MATCH(CS$3,Команды!$A$2:$A$7500,0),$E123+2)=Команды!$AJ$2,TRUE,FALSE),IF(INDEX(Команды!$A$2:$AN$7500,MATCH(CS$3,Команды!$A$2:$A$7500,0),$E123+2)=Команды!$AJ$3,TRUE,FALSE),IF(INDEX(Команды!$A$2:$AN$7500,MATCH(CS$3,Команды!$A$2:$A$7500,0),$E123+2)=Команды!$AJ$4,TRUE,FALSE),IF(INDEX(Команды!$A$2:$AN$7500,MATCH(CS$3,Команды!$A$2:$A$7500,0),$E123+2)=Команды!$AJ$5,TRUE,FALSE),IF(INDEX(Команды!$A$2:$AN$7500,MATCH(CS$3,Команды!$A$2:$A$7500,0),$E123+2)=Команды!$AJ$6,TRUE,FALSE),IF(INDEX(Команды!$A$2:$AN$7500,MATCH(CS$3,Команды!$A$2:$A$7500,0),$E123+2)=Команды!$AJ$7,TRUE,FALSE),IF(INDEX(Команды!$A$2:$AN$7500,MATCH(CS$3,Команды!$A$2:$A$7500,0),$E123+2)=Команды!$AJ$8,TRUE,FALSE),IF(INDEX(Команды!$A$2:$AN$7500,MATCH(CS$3,Команды!$A$2:$A$7500,0),$E123+2)=Команды!$AJ$9,TRUE,FALSE),IF(INDEX(Команды!$A$2:$AN$7500,MATCH(CS$3,Команды!$A$2:$A$7500,0),$E123+2)=Команды!$AJ$10,TRUE,FALSE),IF(INDEX(Команды!$A$2:$AN$7500,MATCH(CS$3,Команды!$A$2:$A$7500,0),$E123+2)=Команды!$AJ$11,TRUE,FALSE),IF(INDEX(Команды!$A$2:$AN$7500,MATCH(CS$3,Команды!$A$2:$A$7500,0),$E123+2)=Команды!$AJ$12,TRUE,FALSE),IF(INDEX(Команды!$A$2:$AN$7500,MATCH(CS$3,Команды!$A$2:$A$7500,0),$E123+2)=Команды!$AJ$13,TRUE,FALSE),IF(INDEX(Команды!$A$2:$AN$7500,MATCH(CS$3,Команды!$A$2:$A$7500,0),$E123+2)=Команды!$AJ$14,TRUE,FALSE),IF(INDEX(Команды!$A$2:$AN$7500,MATCH(CS$3,Команды!$A$2:$A$7500,0),$E123+2)=Команды!$AJ$15,TRUE,FALSE),IF(INDEX(Команды!$A$2:$AN$7500,MATCH(CS$3,Команды!$A$2:$A$7500,0),$E123+2)=Команды!$AJ$16,TRUE,FALSE),IF(INDEX(Команды!$A$2:$AN$7500,MATCH(CS$3,Команды!$A$2:$A$7500,0),$E123+2)=Команды!$AJ$17,TRUE,FALSE),IF(INDEX(Команды!$A$2:$AN$7500,MATCH(CS$3,Команды!$A$2:$A$7500,0),$E123+2)=Команды!$AJ$18,TRUE,FALSE),IF(INDEX(Команды!$A$2:$AN$7500,MATCH(CS$3,Команды!$A$2:$A$7500,0),$E123+2)=Команды!$AJ$19,TRUE,FALSE)),INDEX(Команды!$AJ$2:$AL$19,MATCH(INDEX(Команды!$A$2:$AN$7500,MATCH(CS$3,Команды!$A$2:$A$7500,0),$E123+2),Команды!$AJ$2:$AJ$19,0),3),0)</f>
        <v>0</v>
      </c>
      <c r="CU123" s="342"/>
    </row>
    <row r="124" spans="1:99" s="2" customFormat="1" ht="21.95" customHeight="1" x14ac:dyDescent="0.3">
      <c r="A124" s="251">
        <v>119</v>
      </c>
      <c r="B124" s="2" t="e">
        <f>VLOOKUP(A124,'Список КК'!A:F,6,TRUE)</f>
        <v>#N/A</v>
      </c>
      <c r="C124" s="4">
        <f>VLOOKUP(A124,'Список КК'!A:B,2,TRUE)</f>
        <v>0</v>
      </c>
      <c r="D124" s="203">
        <f>VLOOKUP(A124,'Список КК'!A:D,4,TRUE)</f>
        <v>0</v>
      </c>
      <c r="E124" s="4">
        <f>VLOOKUP(A124,'Список КК'!A:C,3,TRUE)</f>
        <v>0</v>
      </c>
      <c r="F124" s="220">
        <f>VLOOKUP(A124,'Список КК'!A:E,5,TRUE)</f>
        <v>0</v>
      </c>
      <c r="G124" s="174">
        <f>IF(OR(IF(INDEX(Команды!$A$2:$AN$7500,MATCH(G$3,Команды!$A$2:$A$7500,0),$E124+2)=Команды!$AJ$2,TRUE,FALSE),IF(INDEX(Команды!$A$2:$AN$7500,MATCH(G$3,Команды!$A$2:$A$7500,0),$E124+2)=Команды!$AJ$3,TRUE,FALSE),IF(INDEX(Команды!$A$2:$AN$7500,MATCH(G$3,Команды!$A$2:$A$7500,0),$E124+2)=Команды!$AJ$4,TRUE,FALSE),IF(INDEX(Команды!$A$2:$AN$7500,MATCH(G$3,Команды!$A$2:$A$7500,0),$E124+2)=Команды!$AJ$5,TRUE,FALSE),IF(INDEX(Команды!$A$2:$AN$7500,MATCH(G$3,Команды!$A$2:$A$7500,0),$E124+2)=Команды!$AJ$6,TRUE,FALSE),IF(INDEX(Команды!$A$2:$AN$7500,MATCH(G$3,Команды!$A$2:$A$7500,0),$E124+2)=Команды!$AJ$7,TRUE,FALSE),IF(INDEX(Команды!$A$2:$AN$7500,MATCH(G$3,Команды!$A$2:$A$7500,0),$E124+2)=Команды!$AJ$8,TRUE,FALSE),IF(INDEX(Команды!$A$2:$AN$7500,MATCH(G$3,Команды!$A$2:$A$7500,0),$E124+2)=Команды!$AJ$9,TRUE,FALSE),IF(INDEX(Команды!$A$2:$AN$7500,MATCH(G$3,Команды!$A$2:$A$7500,0),$E124+2)=Команды!$AJ$10,TRUE,FALSE),IF(INDEX(Команды!$A$2:$AN$7500,MATCH(G$3,Команды!$A$2:$A$7500,0),$E124+2)=Команды!$AJ$11,TRUE,FALSE),IF(INDEX(Команды!$A$2:$AN$7500,MATCH(G$3,Команды!$A$2:$A$7500,0),$E124+2)=Команды!$AJ$12,TRUE,FALSE),IF(INDEX(Команды!$A$2:$AN$7500,MATCH(G$3,Команды!$A$2:$A$7500,0),$E124+2)=Команды!$AJ$13,TRUE,FALSE),IF(INDEX(Команды!$A$2:$AN$7500,MATCH(G$3,Команды!$A$2:$A$7500,0),$E124+2)=Команды!$AJ$14,TRUE,FALSE),IF(INDEX(Команды!$A$2:$AN$7500,MATCH(G$3,Команды!$A$2:$A$7500,0),$E124+2)=Команды!$AJ$15,TRUE,FALSE),IF(INDEX(Команды!$A$2:$AN$7500,MATCH(G$3,Команды!$A$2:$A$7500,0),$E124+2)=Команды!$AJ$16,TRUE,FALSE),,IF(INDEX(Команды!$A$2:$AN$7500,MATCH(G$3,Команды!$A$2:$A$7500,0),$E124+2)=Команды!$AJ$17,TRUE,FALSE),,IF(INDEX(Команды!$A$2:$AN$7500,MATCH(G$3,Команды!$A$2:$A$7500,0),$E124+2)=Команды!$AJ$18,TRUE,FALSE),,IF(INDEX(Команды!$A$2:$AN$7500,MATCH(G$3,Команды!$A$2:$A$7500,0),$E124+2)=Команды!$AJ$19,TRUE,FALSE)),INDEX(Команды!$AJ$2:$AK$19,MATCH(INDEX(Команды!$A$2:$AN$7500,MATCH(G$3,Команды!$A$2:$A$7500,0),$E124+2),Команды!$AJ$2:$AJ$19,0),2),0)</f>
        <v>0</v>
      </c>
      <c r="H124" s="175">
        <f>IF(OR(IF(INDEX(Команды!$A$2:$AN$7500,MATCH(G$3,Команды!$A$2:$A$7500,0),$E124+2)=Команды!$AJ$2,TRUE,FALSE),IF(INDEX(Команды!$A$2:$AN$7500,MATCH(G$3,Команды!$A$2:$A$7500,0),$E124+2)=Команды!$AJ$3,TRUE,FALSE),IF(INDEX(Команды!$A$2:$AN$7500,MATCH(G$3,Команды!$A$2:$A$7500,0),$E124+2)=Команды!$AJ$4,TRUE,FALSE),IF(INDEX(Команды!$A$2:$AN$7500,MATCH(G$3,Команды!$A$2:$A$7500,0),$E124+2)=Команды!$AJ$5,TRUE,FALSE),IF(INDEX(Команды!$A$2:$AN$7500,MATCH(G$3,Команды!$A$2:$A$7500,0),$E124+2)=Команды!$AJ$6,TRUE,FALSE),IF(INDEX(Команды!$A$2:$AN$7500,MATCH(G$3,Команды!$A$2:$A$7500,0),$E124+2)=Команды!$AJ$7,TRUE,FALSE),IF(INDEX(Команды!$A$2:$AN$7500,MATCH(G$3,Команды!$A$2:$A$7500,0),$E124+2)=Команды!$AJ$8,TRUE,FALSE),IF(INDEX(Команды!$A$2:$AN$7500,MATCH(G$3,Команды!$A$2:$A$7500,0),$E124+2)=Команды!$AJ$9,TRUE,FALSE),IF(INDEX(Команды!$A$2:$AN$7500,MATCH(G$3,Команды!$A$2:$A$7500,0),$E124+2)=Команды!$AJ$10,TRUE,FALSE),IF(INDEX(Команды!$A$2:$AN$7500,MATCH(G$3,Команды!$A$2:$A$7500,0),$E124+2)=Команды!$AJ$11,TRUE,FALSE),IF(INDEX(Команды!$A$2:$AN$7500,MATCH(G$3,Команды!$A$2:$A$7500,0),$E124+2)=Команды!$AJ$12,TRUE,FALSE),IF(INDEX(Команды!$A$2:$AN$7500,MATCH(G$3,Команды!$A$2:$A$7500,0),$E124+2)=Команды!$AJ$13,TRUE,FALSE),IF(INDEX(Команды!$A$2:$AN$7500,MATCH(G$3,Команды!$A$2:$A$7500,0),$E124+2)=Команды!$AJ$14,TRUE,FALSE),IF(INDEX(Команды!$A$2:$AN$7500,MATCH(G$3,Команды!$A$2:$A$7500,0),$E124+2)=Команды!$AJ$15,TRUE,FALSE),IF(INDEX(Команды!$A$2:$AN$7500,MATCH(G$3,Команды!$A$2:$A$7500,0),$E124+2)=Команды!$AJ$16,TRUE,FALSE),IF(INDEX(Команды!$A$2:$AN$7500,MATCH(G$3,Команды!$A$2:$A$7500,0),$E124+2)=Команды!$AJ$17,TRUE,FALSE),IF(INDEX(Команды!$A$2:$AN$7500,MATCH(G$3,Команды!$A$2:$A$7500,0),$E124+2)=Команды!$AJ$18,TRUE,FALSE),IF(INDEX(Команды!$A$2:$AN$7500,MATCH(G$3,Команды!$A$2:$A$7500,0),$E124+2)=Команды!$AJ$19,TRUE,FALSE)),INDEX(Команды!$AJ$2:$AL$19,MATCH(INDEX(Команды!$A$2:$AN$7500,MATCH(G$3,Команды!$A$2:$A$7500,0),$E124+2),Команды!$AJ$2:$AJ$19,0),3),0)</f>
        <v>0</v>
      </c>
      <c r="I124" s="342"/>
      <c r="J124" s="174">
        <f>IF(OR(IF(INDEX(Команды!$A$2:$AN$7500,MATCH(J$3,Команды!$A$2:$A$7500,0),$E124+2)=Команды!$AJ$2,TRUE,FALSE),IF(INDEX(Команды!$A$2:$AN$7500,MATCH(J$3,Команды!$A$2:$A$7500,0),$E124+2)=Команды!$AJ$3,TRUE,FALSE),IF(INDEX(Команды!$A$2:$AN$7500,MATCH(J$3,Команды!$A$2:$A$7500,0),$E124+2)=Команды!$AJ$4,TRUE,FALSE),IF(INDEX(Команды!$A$2:$AN$7500,MATCH(J$3,Команды!$A$2:$A$7500,0),$E124+2)=Команды!$AJ$5,TRUE,FALSE),IF(INDEX(Команды!$A$2:$AN$7500,MATCH(J$3,Команды!$A$2:$A$7500,0),$E124+2)=Команды!$AJ$6,TRUE,FALSE),IF(INDEX(Команды!$A$2:$AN$7500,MATCH(J$3,Команды!$A$2:$A$7500,0),$E124+2)=Команды!$AJ$7,TRUE,FALSE),IF(INDEX(Команды!$A$2:$AN$7500,MATCH(J$3,Команды!$A$2:$A$7500,0),$E124+2)=Команды!$AJ$8,TRUE,FALSE),IF(INDEX(Команды!$A$2:$AN$7500,MATCH(J$3,Команды!$A$2:$A$7500,0),$E124+2)=Команды!$AJ$9,TRUE,FALSE),IF(INDEX(Команды!$A$2:$AN$7500,MATCH(J$3,Команды!$A$2:$A$7500,0),$E124+2)=Команды!$AJ$10,TRUE,FALSE),IF(INDEX(Команды!$A$2:$AN$7500,MATCH(J$3,Команды!$A$2:$A$7500,0),$E124+2)=Команды!$AJ$11,TRUE,FALSE),IF(INDEX(Команды!$A$2:$AN$7500,MATCH(J$3,Команды!$A$2:$A$7500,0),$E124+2)=Команды!$AJ$12,TRUE,FALSE),IF(INDEX(Команды!$A$2:$AN$7500,MATCH(J$3,Команды!$A$2:$A$7500,0),$E124+2)=Команды!$AJ$13,TRUE,FALSE),IF(INDEX(Команды!$A$2:$AN$7500,MATCH(J$3,Команды!$A$2:$A$7500,0),$E124+2)=Команды!$AJ$14,TRUE,FALSE),IF(INDEX(Команды!$A$2:$AN$7500,MATCH(J$3,Команды!$A$2:$A$7500,0),$E124+2)=Команды!$AJ$15,TRUE,FALSE),IF(INDEX(Команды!$A$2:$AN$7500,MATCH(J$3,Команды!$A$2:$A$7500,0),$E124+2)=Команды!$AJ$16,TRUE,FALSE),,IF(INDEX(Команды!$A$2:$AN$7500,MATCH(J$3,Команды!$A$2:$A$7500,0),$E124+2)=Команды!$AJ$17,TRUE,FALSE),,IF(INDEX(Команды!$A$2:$AN$7500,MATCH(J$3,Команды!$A$2:$A$7500,0),$E124+2)=Команды!$AJ$18,TRUE,FALSE),,IF(INDEX(Команды!$A$2:$AN$7500,MATCH(J$3,Команды!$A$2:$A$7500,0),$E124+2)=Команды!$AJ$19,TRUE,FALSE)),INDEX(Команды!$AJ$2:$AK$19,MATCH(INDEX(Команды!$A$2:$AN$7500,MATCH(J$3,Команды!$A$2:$A$7500,0),$E124+2),Команды!$AJ$2:$AJ$19,0),2),0)</f>
        <v>0</v>
      </c>
      <c r="K124" s="175">
        <f>IF(OR(IF(INDEX(Команды!$A$2:$AN$7500,MATCH(J$3,Команды!$A$2:$A$7500,0),$E124+2)=Команды!$AJ$2,TRUE,FALSE),IF(INDEX(Команды!$A$2:$AN$7500,MATCH(J$3,Команды!$A$2:$A$7500,0),$E124+2)=Команды!$AJ$3,TRUE,FALSE),IF(INDEX(Команды!$A$2:$AN$7500,MATCH(J$3,Команды!$A$2:$A$7500,0),$E124+2)=Команды!$AJ$4,TRUE,FALSE),IF(INDEX(Команды!$A$2:$AN$7500,MATCH(J$3,Команды!$A$2:$A$7500,0),$E124+2)=Команды!$AJ$5,TRUE,FALSE),IF(INDEX(Команды!$A$2:$AN$7500,MATCH(J$3,Команды!$A$2:$A$7500,0),$E124+2)=Команды!$AJ$6,TRUE,FALSE),IF(INDEX(Команды!$A$2:$AN$7500,MATCH(J$3,Команды!$A$2:$A$7500,0),$E124+2)=Команды!$AJ$7,TRUE,FALSE),IF(INDEX(Команды!$A$2:$AN$7500,MATCH(J$3,Команды!$A$2:$A$7500,0),$E124+2)=Команды!$AJ$8,TRUE,FALSE),IF(INDEX(Команды!$A$2:$AN$7500,MATCH(J$3,Команды!$A$2:$A$7500,0),$E124+2)=Команды!$AJ$9,TRUE,FALSE),IF(INDEX(Команды!$A$2:$AN$7500,MATCH(J$3,Команды!$A$2:$A$7500,0),$E124+2)=Команды!$AJ$10,TRUE,FALSE),IF(INDEX(Команды!$A$2:$AN$7500,MATCH(J$3,Команды!$A$2:$A$7500,0),$E124+2)=Команды!$AJ$11,TRUE,FALSE),IF(INDEX(Команды!$A$2:$AN$7500,MATCH(J$3,Команды!$A$2:$A$7500,0),$E124+2)=Команды!$AJ$12,TRUE,FALSE),IF(INDEX(Команды!$A$2:$AN$7500,MATCH(J$3,Команды!$A$2:$A$7500,0),$E124+2)=Команды!$AJ$13,TRUE,FALSE),IF(INDEX(Команды!$A$2:$AN$7500,MATCH(J$3,Команды!$A$2:$A$7500,0),$E124+2)=Команды!$AJ$14,TRUE,FALSE),IF(INDEX(Команды!$A$2:$AN$7500,MATCH(J$3,Команды!$A$2:$A$7500,0),$E124+2)=Команды!$AJ$15,TRUE,FALSE),IF(INDEX(Команды!$A$2:$AN$7500,MATCH(J$3,Команды!$A$2:$A$7500,0),$E124+2)=Команды!$AJ$16,TRUE,FALSE),IF(INDEX(Команды!$A$2:$AN$7500,MATCH(J$3,Команды!$A$2:$A$7500,0),$E124+2)=Команды!$AJ$17,TRUE,FALSE),IF(INDEX(Команды!$A$2:$AN$7500,MATCH(J$3,Команды!$A$2:$A$7500,0),$E124+2)=Команды!$AJ$18,TRUE,FALSE),IF(INDEX(Команды!$A$2:$AN$7500,MATCH(J$3,Команды!$A$2:$A$7500,0),$E124+2)=Команды!$AJ$19,TRUE,FALSE)),INDEX(Команды!$AJ$2:$AL$19,MATCH(INDEX(Команды!$A$2:$AN$7500,MATCH(J$3,Команды!$A$2:$A$7500,0),$E124+2),Команды!$AJ$2:$AJ$19,0),3),0)</f>
        <v>0</v>
      </c>
      <c r="L124" s="342"/>
      <c r="M124" s="174">
        <f>IF(OR(IF(INDEX(Команды!$A$2:$AN$7500,MATCH(M$3,Команды!$A$2:$A$7500,0),$E124+2)=Команды!$AJ$2,TRUE,FALSE),IF(INDEX(Команды!$A$2:$AN$7500,MATCH(M$3,Команды!$A$2:$A$7500,0),$E124+2)=Команды!$AJ$3,TRUE,FALSE),IF(INDEX(Команды!$A$2:$AN$7500,MATCH(M$3,Команды!$A$2:$A$7500,0),$E124+2)=Команды!$AJ$4,TRUE,FALSE),IF(INDEX(Команды!$A$2:$AN$7500,MATCH(M$3,Команды!$A$2:$A$7500,0),$E124+2)=Команды!$AJ$5,TRUE,FALSE),IF(INDEX(Команды!$A$2:$AN$7500,MATCH(M$3,Команды!$A$2:$A$7500,0),$E124+2)=Команды!$AJ$6,TRUE,FALSE),IF(INDEX(Команды!$A$2:$AN$7500,MATCH(M$3,Команды!$A$2:$A$7500,0),$E124+2)=Команды!$AJ$7,TRUE,FALSE),IF(INDEX(Команды!$A$2:$AN$7500,MATCH(M$3,Команды!$A$2:$A$7500,0),$E124+2)=Команды!$AJ$8,TRUE,FALSE),IF(INDEX(Команды!$A$2:$AN$7500,MATCH(M$3,Команды!$A$2:$A$7500,0),$E124+2)=Команды!$AJ$9,TRUE,FALSE),IF(INDEX(Команды!$A$2:$AN$7500,MATCH(M$3,Команды!$A$2:$A$7500,0),$E124+2)=Команды!$AJ$10,TRUE,FALSE),IF(INDEX(Команды!$A$2:$AN$7500,MATCH(M$3,Команды!$A$2:$A$7500,0),$E124+2)=Команды!$AJ$11,TRUE,FALSE),IF(INDEX(Команды!$A$2:$AN$7500,MATCH(M$3,Команды!$A$2:$A$7500,0),$E124+2)=Команды!$AJ$12,TRUE,FALSE),IF(INDEX(Команды!$A$2:$AN$7500,MATCH(M$3,Команды!$A$2:$A$7500,0),$E124+2)=Команды!$AJ$13,TRUE,FALSE),IF(INDEX(Команды!$A$2:$AN$7500,MATCH(M$3,Команды!$A$2:$A$7500,0),$E124+2)=Команды!$AJ$14,TRUE,FALSE),IF(INDEX(Команды!$A$2:$AN$7500,MATCH(M$3,Команды!$A$2:$A$7500,0),$E124+2)=Команды!$AJ$15,TRUE,FALSE),IF(INDEX(Команды!$A$2:$AN$7500,MATCH(M$3,Команды!$A$2:$A$7500,0),$E124+2)=Команды!$AJ$16,TRUE,FALSE),,IF(INDEX(Команды!$A$2:$AN$7500,MATCH(M$3,Команды!$A$2:$A$7500,0),$E124+2)=Команды!$AJ$17,TRUE,FALSE),,IF(INDEX(Команды!$A$2:$AN$7500,MATCH(M$3,Команды!$A$2:$A$7500,0),$E124+2)=Команды!$AJ$18,TRUE,FALSE),,IF(INDEX(Команды!$A$2:$AN$7500,MATCH(M$3,Команды!$A$2:$A$7500,0),$E124+2)=Команды!$AJ$19,TRUE,FALSE)),INDEX(Команды!$AJ$2:$AK$19,MATCH(INDEX(Команды!$A$2:$AN$7500,MATCH(M$3,Команды!$A$2:$A$7500,0),$E124+2),Команды!$AJ$2:$AJ$19,0),2),0)</f>
        <v>0</v>
      </c>
      <c r="N124" s="175">
        <f>IF(OR(IF(INDEX(Команды!$A$2:$AN$7500,MATCH(M$3,Команды!$A$2:$A$7500,0),$E124+2)=Команды!$AJ$2,TRUE,FALSE),IF(INDEX(Команды!$A$2:$AN$7500,MATCH(M$3,Команды!$A$2:$A$7500,0),$E124+2)=Команды!$AJ$3,TRUE,FALSE),IF(INDEX(Команды!$A$2:$AN$7500,MATCH(M$3,Команды!$A$2:$A$7500,0),$E124+2)=Команды!$AJ$4,TRUE,FALSE),IF(INDEX(Команды!$A$2:$AN$7500,MATCH(M$3,Команды!$A$2:$A$7500,0),$E124+2)=Команды!$AJ$5,TRUE,FALSE),IF(INDEX(Команды!$A$2:$AN$7500,MATCH(M$3,Команды!$A$2:$A$7500,0),$E124+2)=Команды!$AJ$6,TRUE,FALSE),IF(INDEX(Команды!$A$2:$AN$7500,MATCH(M$3,Команды!$A$2:$A$7500,0),$E124+2)=Команды!$AJ$7,TRUE,FALSE),IF(INDEX(Команды!$A$2:$AN$7500,MATCH(M$3,Команды!$A$2:$A$7500,0),$E124+2)=Команды!$AJ$8,TRUE,FALSE),IF(INDEX(Команды!$A$2:$AN$7500,MATCH(M$3,Команды!$A$2:$A$7500,0),$E124+2)=Команды!$AJ$9,TRUE,FALSE),IF(INDEX(Команды!$A$2:$AN$7500,MATCH(M$3,Команды!$A$2:$A$7500,0),$E124+2)=Команды!$AJ$10,TRUE,FALSE),IF(INDEX(Команды!$A$2:$AN$7500,MATCH(M$3,Команды!$A$2:$A$7500,0),$E124+2)=Команды!$AJ$11,TRUE,FALSE),IF(INDEX(Команды!$A$2:$AN$7500,MATCH(M$3,Команды!$A$2:$A$7500,0),$E124+2)=Команды!$AJ$12,TRUE,FALSE),IF(INDEX(Команды!$A$2:$AN$7500,MATCH(M$3,Команды!$A$2:$A$7500,0),$E124+2)=Команды!$AJ$13,TRUE,FALSE),IF(INDEX(Команды!$A$2:$AN$7500,MATCH(M$3,Команды!$A$2:$A$7500,0),$E124+2)=Команды!$AJ$14,TRUE,FALSE),IF(INDEX(Команды!$A$2:$AN$7500,MATCH(M$3,Команды!$A$2:$A$7500,0),$E124+2)=Команды!$AJ$15,TRUE,FALSE),IF(INDEX(Команды!$A$2:$AN$7500,MATCH(M$3,Команды!$A$2:$A$7500,0),$E124+2)=Команды!$AJ$16,TRUE,FALSE),IF(INDEX(Команды!$A$2:$AN$7500,MATCH(M$3,Команды!$A$2:$A$7500,0),$E124+2)=Команды!$AJ$17,TRUE,FALSE),IF(INDEX(Команды!$A$2:$AN$7500,MATCH(M$3,Команды!$A$2:$A$7500,0),$E124+2)=Команды!$AJ$18,TRUE,FALSE),IF(INDEX(Команды!$A$2:$AN$7500,MATCH(M$3,Команды!$A$2:$A$7500,0),$E124+2)=Команды!$AJ$19,TRUE,FALSE)),INDEX(Команды!$AJ$2:$AL$19,MATCH(INDEX(Команды!$A$2:$AN$7500,MATCH(M$3,Команды!$A$2:$A$7500,0),$E124+2),Команды!$AJ$2:$AJ$19,0),3),0)</f>
        <v>0</v>
      </c>
      <c r="O124" s="342"/>
      <c r="P124" s="174">
        <f>IF(OR(IF(INDEX(Команды!$A$2:$AN$7500,MATCH(P$3,Команды!$A$2:$A$7500,0),$E124+2)=Команды!$AJ$2,TRUE,FALSE),IF(INDEX(Команды!$A$2:$AN$7500,MATCH(P$3,Команды!$A$2:$A$7500,0),$E124+2)=Команды!$AJ$3,TRUE,FALSE),IF(INDEX(Команды!$A$2:$AN$7500,MATCH(P$3,Команды!$A$2:$A$7500,0),$E124+2)=Команды!$AJ$4,TRUE,FALSE),IF(INDEX(Команды!$A$2:$AN$7500,MATCH(P$3,Команды!$A$2:$A$7500,0),$E124+2)=Команды!$AJ$5,TRUE,FALSE),IF(INDEX(Команды!$A$2:$AN$7500,MATCH(P$3,Команды!$A$2:$A$7500,0),$E124+2)=Команды!$AJ$6,TRUE,FALSE),IF(INDEX(Команды!$A$2:$AN$7500,MATCH(P$3,Команды!$A$2:$A$7500,0),$E124+2)=Команды!$AJ$7,TRUE,FALSE),IF(INDEX(Команды!$A$2:$AN$7500,MATCH(P$3,Команды!$A$2:$A$7500,0),$E124+2)=Команды!$AJ$8,TRUE,FALSE),IF(INDEX(Команды!$A$2:$AN$7500,MATCH(P$3,Команды!$A$2:$A$7500,0),$E124+2)=Команды!$AJ$9,TRUE,FALSE),IF(INDEX(Команды!$A$2:$AN$7500,MATCH(P$3,Команды!$A$2:$A$7500,0),$E124+2)=Команды!$AJ$10,TRUE,FALSE),IF(INDEX(Команды!$A$2:$AN$7500,MATCH(P$3,Команды!$A$2:$A$7500,0),$E124+2)=Команды!$AJ$11,TRUE,FALSE),IF(INDEX(Команды!$A$2:$AN$7500,MATCH(P$3,Команды!$A$2:$A$7500,0),$E124+2)=Команды!$AJ$12,TRUE,FALSE),IF(INDEX(Команды!$A$2:$AN$7500,MATCH(P$3,Команды!$A$2:$A$7500,0),$E124+2)=Команды!$AJ$13,TRUE,FALSE),IF(INDEX(Команды!$A$2:$AN$7500,MATCH(P$3,Команды!$A$2:$A$7500,0),$E124+2)=Команды!$AJ$14,TRUE,FALSE),IF(INDEX(Команды!$A$2:$AN$7500,MATCH(P$3,Команды!$A$2:$A$7500,0),$E124+2)=Команды!$AJ$15,TRUE,FALSE),IF(INDEX(Команды!$A$2:$AN$7500,MATCH(P$3,Команды!$A$2:$A$7500,0),$E124+2)=Команды!$AJ$16,TRUE,FALSE),,IF(INDEX(Команды!$A$2:$AN$7500,MATCH(P$3,Команды!$A$2:$A$7500,0),$E124+2)=Команды!$AJ$17,TRUE,FALSE),,IF(INDEX(Команды!$A$2:$AN$7500,MATCH(P$3,Команды!$A$2:$A$7500,0),$E124+2)=Команды!$AJ$18,TRUE,FALSE),,IF(INDEX(Команды!$A$2:$AN$7500,MATCH(P$3,Команды!$A$2:$A$7500,0),$E124+2)=Команды!$AJ$19,TRUE,FALSE)),INDEX(Команды!$AJ$2:$AK$19,MATCH(INDEX(Команды!$A$2:$AN$7500,MATCH(P$3,Команды!$A$2:$A$7500,0),$E124+2),Команды!$AJ$2:$AJ$19,0),2),0)</f>
        <v>0</v>
      </c>
      <c r="Q124" s="175">
        <f>IF(OR(IF(INDEX(Команды!$A$2:$AN$7500,MATCH(P$3,Команды!$A$2:$A$7500,0),$E124+2)=Команды!$AJ$2,TRUE,FALSE),IF(INDEX(Команды!$A$2:$AN$7500,MATCH(P$3,Команды!$A$2:$A$7500,0),$E124+2)=Команды!$AJ$3,TRUE,FALSE),IF(INDEX(Команды!$A$2:$AN$7500,MATCH(P$3,Команды!$A$2:$A$7500,0),$E124+2)=Команды!$AJ$4,TRUE,FALSE),IF(INDEX(Команды!$A$2:$AN$7500,MATCH(P$3,Команды!$A$2:$A$7500,0),$E124+2)=Команды!$AJ$5,TRUE,FALSE),IF(INDEX(Команды!$A$2:$AN$7500,MATCH(P$3,Команды!$A$2:$A$7500,0),$E124+2)=Команды!$AJ$6,TRUE,FALSE),IF(INDEX(Команды!$A$2:$AN$7500,MATCH(P$3,Команды!$A$2:$A$7500,0),$E124+2)=Команды!$AJ$7,TRUE,FALSE),IF(INDEX(Команды!$A$2:$AN$7500,MATCH(P$3,Команды!$A$2:$A$7500,0),$E124+2)=Команды!$AJ$8,TRUE,FALSE),IF(INDEX(Команды!$A$2:$AN$7500,MATCH(P$3,Команды!$A$2:$A$7500,0),$E124+2)=Команды!$AJ$9,TRUE,FALSE),IF(INDEX(Команды!$A$2:$AN$7500,MATCH(P$3,Команды!$A$2:$A$7500,0),$E124+2)=Команды!$AJ$10,TRUE,FALSE),IF(INDEX(Команды!$A$2:$AN$7500,MATCH(P$3,Команды!$A$2:$A$7500,0),$E124+2)=Команды!$AJ$11,TRUE,FALSE),IF(INDEX(Команды!$A$2:$AN$7500,MATCH(P$3,Команды!$A$2:$A$7500,0),$E124+2)=Команды!$AJ$12,TRUE,FALSE),IF(INDEX(Команды!$A$2:$AN$7500,MATCH(P$3,Команды!$A$2:$A$7500,0),$E124+2)=Команды!$AJ$13,TRUE,FALSE),IF(INDEX(Команды!$A$2:$AN$7500,MATCH(P$3,Команды!$A$2:$A$7500,0),$E124+2)=Команды!$AJ$14,TRUE,FALSE),IF(INDEX(Команды!$A$2:$AN$7500,MATCH(P$3,Команды!$A$2:$A$7500,0),$E124+2)=Команды!$AJ$15,TRUE,FALSE),IF(INDEX(Команды!$A$2:$AN$7500,MATCH(P$3,Команды!$A$2:$A$7500,0),$E124+2)=Команды!$AJ$16,TRUE,FALSE),IF(INDEX(Команды!$A$2:$AN$7500,MATCH(P$3,Команды!$A$2:$A$7500,0),$E124+2)=Команды!$AJ$17,TRUE,FALSE),IF(INDEX(Команды!$A$2:$AN$7500,MATCH(P$3,Команды!$A$2:$A$7500,0),$E124+2)=Команды!$AJ$18,TRUE,FALSE),IF(INDEX(Команды!$A$2:$AN$7500,MATCH(P$3,Команды!$A$2:$A$7500,0),$E124+2)=Команды!$AJ$19,TRUE,FALSE)),INDEX(Команды!$AJ$2:$AL$19,MATCH(INDEX(Команды!$A$2:$AN$7500,MATCH(P$3,Команды!$A$2:$A$7500,0),$E124+2),Команды!$AJ$2:$AJ$19,0),3),0)</f>
        <v>0</v>
      </c>
      <c r="R124" s="342"/>
      <c r="S124" s="174">
        <f>IF(OR(IF(INDEX(Команды!$A$2:$AN$7500,MATCH(S$3,Команды!$A$2:$A$7500,0),$E124+2)=Команды!$AJ$2,TRUE,FALSE),IF(INDEX(Команды!$A$2:$AN$7500,MATCH(S$3,Команды!$A$2:$A$7500,0),$E124+2)=Команды!$AJ$3,TRUE,FALSE),IF(INDEX(Команды!$A$2:$AN$7500,MATCH(S$3,Команды!$A$2:$A$7500,0),$E124+2)=Команды!$AJ$4,TRUE,FALSE),IF(INDEX(Команды!$A$2:$AN$7500,MATCH(S$3,Команды!$A$2:$A$7500,0),$E124+2)=Команды!$AJ$5,TRUE,FALSE),IF(INDEX(Команды!$A$2:$AN$7500,MATCH(S$3,Команды!$A$2:$A$7500,0),$E124+2)=Команды!$AJ$6,TRUE,FALSE),IF(INDEX(Команды!$A$2:$AN$7500,MATCH(S$3,Команды!$A$2:$A$7500,0),$E124+2)=Команды!$AJ$7,TRUE,FALSE),IF(INDEX(Команды!$A$2:$AN$7500,MATCH(S$3,Команды!$A$2:$A$7500,0),$E124+2)=Команды!$AJ$8,TRUE,FALSE),IF(INDEX(Команды!$A$2:$AN$7500,MATCH(S$3,Команды!$A$2:$A$7500,0),$E124+2)=Команды!$AJ$9,TRUE,FALSE),IF(INDEX(Команды!$A$2:$AN$7500,MATCH(S$3,Команды!$A$2:$A$7500,0),$E124+2)=Команды!$AJ$10,TRUE,FALSE),IF(INDEX(Команды!$A$2:$AN$7500,MATCH(S$3,Команды!$A$2:$A$7500,0),$E124+2)=Команды!$AJ$11,TRUE,FALSE),IF(INDEX(Команды!$A$2:$AN$7500,MATCH(S$3,Команды!$A$2:$A$7500,0),$E124+2)=Команды!$AJ$12,TRUE,FALSE),IF(INDEX(Команды!$A$2:$AN$7500,MATCH(S$3,Команды!$A$2:$A$7500,0),$E124+2)=Команды!$AJ$13,TRUE,FALSE),IF(INDEX(Команды!$A$2:$AN$7500,MATCH(S$3,Команды!$A$2:$A$7500,0),$E124+2)=Команды!$AJ$14,TRUE,FALSE),IF(INDEX(Команды!$A$2:$AN$7500,MATCH(S$3,Команды!$A$2:$A$7500,0),$E124+2)=Команды!$AJ$15,TRUE,FALSE),IF(INDEX(Команды!$A$2:$AN$7500,MATCH(S$3,Команды!$A$2:$A$7500,0),$E124+2)=Команды!$AJ$16,TRUE,FALSE),,IF(INDEX(Команды!$A$2:$AN$7500,MATCH(S$3,Команды!$A$2:$A$7500,0),$E124+2)=Команды!$AJ$17,TRUE,FALSE),,IF(INDEX(Команды!$A$2:$AN$7500,MATCH(S$3,Команды!$A$2:$A$7500,0),$E124+2)=Команды!$AJ$18,TRUE,FALSE),,IF(INDEX(Команды!$A$2:$AN$7500,MATCH(S$3,Команды!$A$2:$A$7500,0),$E124+2)=Команды!$AJ$19,TRUE,FALSE)),INDEX(Команды!$AJ$2:$AK$19,MATCH(INDEX(Команды!$A$2:$AN$7500,MATCH(S$3,Команды!$A$2:$A$7500,0),$E124+2),Команды!$AJ$2:$AJ$19,0),2),0)</f>
        <v>0</v>
      </c>
      <c r="T124" s="175">
        <f>IF(OR(IF(INDEX(Команды!$A$2:$AN$7500,MATCH(S$3,Команды!$A$2:$A$7500,0),$E124+2)=Команды!$AJ$2,TRUE,FALSE),IF(INDEX(Команды!$A$2:$AN$7500,MATCH(S$3,Команды!$A$2:$A$7500,0),$E124+2)=Команды!$AJ$3,TRUE,FALSE),IF(INDEX(Команды!$A$2:$AN$7500,MATCH(S$3,Команды!$A$2:$A$7500,0),$E124+2)=Команды!$AJ$4,TRUE,FALSE),IF(INDEX(Команды!$A$2:$AN$7500,MATCH(S$3,Команды!$A$2:$A$7500,0),$E124+2)=Команды!$AJ$5,TRUE,FALSE),IF(INDEX(Команды!$A$2:$AN$7500,MATCH(S$3,Команды!$A$2:$A$7500,0),$E124+2)=Команды!$AJ$6,TRUE,FALSE),IF(INDEX(Команды!$A$2:$AN$7500,MATCH(S$3,Команды!$A$2:$A$7500,0),$E124+2)=Команды!$AJ$7,TRUE,FALSE),IF(INDEX(Команды!$A$2:$AN$7500,MATCH(S$3,Команды!$A$2:$A$7500,0),$E124+2)=Команды!$AJ$8,TRUE,FALSE),IF(INDEX(Команды!$A$2:$AN$7500,MATCH(S$3,Команды!$A$2:$A$7500,0),$E124+2)=Команды!$AJ$9,TRUE,FALSE),IF(INDEX(Команды!$A$2:$AN$7500,MATCH(S$3,Команды!$A$2:$A$7500,0),$E124+2)=Команды!$AJ$10,TRUE,FALSE),IF(INDEX(Команды!$A$2:$AN$7500,MATCH(S$3,Команды!$A$2:$A$7500,0),$E124+2)=Команды!$AJ$11,TRUE,FALSE),IF(INDEX(Команды!$A$2:$AN$7500,MATCH(S$3,Команды!$A$2:$A$7500,0),$E124+2)=Команды!$AJ$12,TRUE,FALSE),IF(INDEX(Команды!$A$2:$AN$7500,MATCH(S$3,Команды!$A$2:$A$7500,0),$E124+2)=Команды!$AJ$13,TRUE,FALSE),IF(INDEX(Команды!$A$2:$AN$7500,MATCH(S$3,Команды!$A$2:$A$7500,0),$E124+2)=Команды!$AJ$14,TRUE,FALSE),IF(INDEX(Команды!$A$2:$AN$7500,MATCH(S$3,Команды!$A$2:$A$7500,0),$E124+2)=Команды!$AJ$15,TRUE,FALSE),IF(INDEX(Команды!$A$2:$AN$7500,MATCH(S$3,Команды!$A$2:$A$7500,0),$E124+2)=Команды!$AJ$16,TRUE,FALSE),IF(INDEX(Команды!$A$2:$AN$7500,MATCH(S$3,Команды!$A$2:$A$7500,0),$E124+2)=Команды!$AJ$17,TRUE,FALSE),IF(INDEX(Команды!$A$2:$AN$7500,MATCH(S$3,Команды!$A$2:$A$7500,0),$E124+2)=Команды!$AJ$18,TRUE,FALSE),IF(INDEX(Команды!$A$2:$AN$7500,MATCH(S$3,Команды!$A$2:$A$7500,0),$E124+2)=Команды!$AJ$19,TRUE,FALSE)),INDEX(Команды!$AJ$2:$AL$19,MATCH(INDEX(Команды!$A$2:$AN$7500,MATCH(S$3,Команды!$A$2:$A$7500,0),$E124+2),Команды!$AJ$2:$AJ$19,0),3),0)</f>
        <v>0</v>
      </c>
      <c r="U124" s="342"/>
      <c r="V124" s="174">
        <f>IF(OR(IF(INDEX(Команды!$A$2:$AN$7500,MATCH(V$3,Команды!$A$2:$A$7500,0),$E124+2)=Команды!$AJ$2,TRUE,FALSE),IF(INDEX(Команды!$A$2:$AN$7500,MATCH(V$3,Команды!$A$2:$A$7500,0),$E124+2)=Команды!$AJ$3,TRUE,FALSE),IF(INDEX(Команды!$A$2:$AN$7500,MATCH(V$3,Команды!$A$2:$A$7500,0),$E124+2)=Команды!$AJ$4,TRUE,FALSE),IF(INDEX(Команды!$A$2:$AN$7500,MATCH(V$3,Команды!$A$2:$A$7500,0),$E124+2)=Команды!$AJ$5,TRUE,FALSE),IF(INDEX(Команды!$A$2:$AN$7500,MATCH(V$3,Команды!$A$2:$A$7500,0),$E124+2)=Команды!$AJ$6,TRUE,FALSE),IF(INDEX(Команды!$A$2:$AN$7500,MATCH(V$3,Команды!$A$2:$A$7500,0),$E124+2)=Команды!$AJ$7,TRUE,FALSE),IF(INDEX(Команды!$A$2:$AN$7500,MATCH(V$3,Команды!$A$2:$A$7500,0),$E124+2)=Команды!$AJ$8,TRUE,FALSE),IF(INDEX(Команды!$A$2:$AN$7500,MATCH(V$3,Команды!$A$2:$A$7500,0),$E124+2)=Команды!$AJ$9,TRUE,FALSE),IF(INDEX(Команды!$A$2:$AN$7500,MATCH(V$3,Команды!$A$2:$A$7500,0),$E124+2)=Команды!$AJ$10,TRUE,FALSE),IF(INDEX(Команды!$A$2:$AN$7500,MATCH(V$3,Команды!$A$2:$A$7500,0),$E124+2)=Команды!$AJ$11,TRUE,FALSE),IF(INDEX(Команды!$A$2:$AN$7500,MATCH(V$3,Команды!$A$2:$A$7500,0),$E124+2)=Команды!$AJ$12,TRUE,FALSE),IF(INDEX(Команды!$A$2:$AN$7500,MATCH(V$3,Команды!$A$2:$A$7500,0),$E124+2)=Команды!$AJ$13,TRUE,FALSE),IF(INDEX(Команды!$A$2:$AN$7500,MATCH(V$3,Команды!$A$2:$A$7500,0),$E124+2)=Команды!$AJ$14,TRUE,FALSE),IF(INDEX(Команды!$A$2:$AN$7500,MATCH(V$3,Команды!$A$2:$A$7500,0),$E124+2)=Команды!$AJ$15,TRUE,FALSE),IF(INDEX(Команды!$A$2:$AN$7500,MATCH(V$3,Команды!$A$2:$A$7500,0),$E124+2)=Команды!$AJ$16,TRUE,FALSE),,IF(INDEX(Команды!$A$2:$AN$7500,MATCH(V$3,Команды!$A$2:$A$7500,0),$E124+2)=Команды!$AJ$17,TRUE,FALSE),,IF(INDEX(Команды!$A$2:$AN$7500,MATCH(V$3,Команды!$A$2:$A$7500,0),$E124+2)=Команды!$AJ$18,TRUE,FALSE),,IF(INDEX(Команды!$A$2:$AN$7500,MATCH(V$3,Команды!$A$2:$A$7500,0),$E124+2)=Команды!$AJ$19,TRUE,FALSE)),INDEX(Команды!$AJ$2:$AK$19,MATCH(INDEX(Команды!$A$2:$AN$7500,MATCH(V$3,Команды!$A$2:$A$7500,0),$E124+2),Команды!$AJ$2:$AJ$19,0),2),0)</f>
        <v>0</v>
      </c>
      <c r="W124" s="175">
        <f>IF(OR(IF(INDEX(Команды!$A$2:$AN$7500,MATCH(V$3,Команды!$A$2:$A$7500,0),$E124+2)=Команды!$AJ$2,TRUE,FALSE),IF(INDEX(Команды!$A$2:$AN$7500,MATCH(V$3,Команды!$A$2:$A$7500,0),$E124+2)=Команды!$AJ$3,TRUE,FALSE),IF(INDEX(Команды!$A$2:$AN$7500,MATCH(V$3,Команды!$A$2:$A$7500,0),$E124+2)=Команды!$AJ$4,TRUE,FALSE),IF(INDEX(Команды!$A$2:$AN$7500,MATCH(V$3,Команды!$A$2:$A$7500,0),$E124+2)=Команды!$AJ$5,TRUE,FALSE),IF(INDEX(Команды!$A$2:$AN$7500,MATCH(V$3,Команды!$A$2:$A$7500,0),$E124+2)=Команды!$AJ$6,TRUE,FALSE),IF(INDEX(Команды!$A$2:$AN$7500,MATCH(V$3,Команды!$A$2:$A$7500,0),$E124+2)=Команды!$AJ$7,TRUE,FALSE),IF(INDEX(Команды!$A$2:$AN$7500,MATCH(V$3,Команды!$A$2:$A$7500,0),$E124+2)=Команды!$AJ$8,TRUE,FALSE),IF(INDEX(Команды!$A$2:$AN$7500,MATCH(V$3,Команды!$A$2:$A$7500,0),$E124+2)=Команды!$AJ$9,TRUE,FALSE),IF(INDEX(Команды!$A$2:$AN$7500,MATCH(V$3,Команды!$A$2:$A$7500,0),$E124+2)=Команды!$AJ$10,TRUE,FALSE),IF(INDEX(Команды!$A$2:$AN$7500,MATCH(V$3,Команды!$A$2:$A$7500,0),$E124+2)=Команды!$AJ$11,TRUE,FALSE),IF(INDEX(Команды!$A$2:$AN$7500,MATCH(V$3,Команды!$A$2:$A$7500,0),$E124+2)=Команды!$AJ$12,TRUE,FALSE),IF(INDEX(Команды!$A$2:$AN$7500,MATCH(V$3,Команды!$A$2:$A$7500,0),$E124+2)=Команды!$AJ$13,TRUE,FALSE),IF(INDEX(Команды!$A$2:$AN$7500,MATCH(V$3,Команды!$A$2:$A$7500,0),$E124+2)=Команды!$AJ$14,TRUE,FALSE),IF(INDEX(Команды!$A$2:$AN$7500,MATCH(V$3,Команды!$A$2:$A$7500,0),$E124+2)=Команды!$AJ$15,TRUE,FALSE),IF(INDEX(Команды!$A$2:$AN$7500,MATCH(V$3,Команды!$A$2:$A$7500,0),$E124+2)=Команды!$AJ$16,TRUE,FALSE),IF(INDEX(Команды!$A$2:$AN$7500,MATCH(V$3,Команды!$A$2:$A$7500,0),$E124+2)=Команды!$AJ$17,TRUE,FALSE),IF(INDEX(Команды!$A$2:$AN$7500,MATCH(V$3,Команды!$A$2:$A$7500,0),$E124+2)=Команды!$AJ$18,TRUE,FALSE),IF(INDEX(Команды!$A$2:$AN$7500,MATCH(V$3,Команды!$A$2:$A$7500,0),$E124+2)=Команды!$AJ$19,TRUE,FALSE)),INDEX(Команды!$AJ$2:$AL$19,MATCH(INDEX(Команды!$A$2:$AN$7500,MATCH(V$3,Команды!$A$2:$A$7500,0),$E124+2),Команды!$AJ$2:$AJ$19,0),3),0)</f>
        <v>0</v>
      </c>
      <c r="X124" s="342"/>
      <c r="Y124" s="174">
        <f>IF(OR(IF(INDEX(Команды!$A$2:$AN$7500,MATCH(Y$3,Команды!$A$2:$A$7500,0),$E124+2)=Команды!$AJ$2,TRUE,FALSE),IF(INDEX(Команды!$A$2:$AN$7500,MATCH(Y$3,Команды!$A$2:$A$7500,0),$E124+2)=Команды!$AJ$3,TRUE,FALSE),IF(INDEX(Команды!$A$2:$AN$7500,MATCH(Y$3,Команды!$A$2:$A$7500,0),$E124+2)=Команды!$AJ$4,TRUE,FALSE),IF(INDEX(Команды!$A$2:$AN$7500,MATCH(Y$3,Команды!$A$2:$A$7500,0),$E124+2)=Команды!$AJ$5,TRUE,FALSE),IF(INDEX(Команды!$A$2:$AN$7500,MATCH(Y$3,Команды!$A$2:$A$7500,0),$E124+2)=Команды!$AJ$6,TRUE,FALSE),IF(INDEX(Команды!$A$2:$AN$7500,MATCH(Y$3,Команды!$A$2:$A$7500,0),$E124+2)=Команды!$AJ$7,TRUE,FALSE),IF(INDEX(Команды!$A$2:$AN$7500,MATCH(Y$3,Команды!$A$2:$A$7500,0),$E124+2)=Команды!$AJ$8,TRUE,FALSE),IF(INDEX(Команды!$A$2:$AN$7500,MATCH(Y$3,Команды!$A$2:$A$7500,0),$E124+2)=Команды!$AJ$9,TRUE,FALSE),IF(INDEX(Команды!$A$2:$AN$7500,MATCH(Y$3,Команды!$A$2:$A$7500,0),$E124+2)=Команды!$AJ$10,TRUE,FALSE),IF(INDEX(Команды!$A$2:$AN$7500,MATCH(Y$3,Команды!$A$2:$A$7500,0),$E124+2)=Команды!$AJ$11,TRUE,FALSE),IF(INDEX(Команды!$A$2:$AN$7500,MATCH(Y$3,Команды!$A$2:$A$7500,0),$E124+2)=Команды!$AJ$12,TRUE,FALSE),IF(INDEX(Команды!$A$2:$AN$7500,MATCH(Y$3,Команды!$A$2:$A$7500,0),$E124+2)=Команды!$AJ$13,TRUE,FALSE),IF(INDEX(Команды!$A$2:$AN$7500,MATCH(Y$3,Команды!$A$2:$A$7500,0),$E124+2)=Команды!$AJ$14,TRUE,FALSE),IF(INDEX(Команды!$A$2:$AN$7500,MATCH(Y$3,Команды!$A$2:$A$7500,0),$E124+2)=Команды!$AJ$15,TRUE,FALSE),IF(INDEX(Команды!$A$2:$AN$7500,MATCH(Y$3,Команды!$A$2:$A$7500,0),$E124+2)=Команды!$AJ$16,TRUE,FALSE),,IF(INDEX(Команды!$A$2:$AN$7500,MATCH(Y$3,Команды!$A$2:$A$7500,0),$E124+2)=Команды!$AJ$17,TRUE,FALSE),,IF(INDEX(Команды!$A$2:$AN$7500,MATCH(Y$3,Команды!$A$2:$A$7500,0),$E124+2)=Команды!$AJ$18,TRUE,FALSE),,IF(INDEX(Команды!$A$2:$AN$7500,MATCH(Y$3,Команды!$A$2:$A$7500,0),$E124+2)=Команды!$AJ$19,TRUE,FALSE)),INDEX(Команды!$AJ$2:$AK$19,MATCH(INDEX(Команды!$A$2:$AN$7500,MATCH(Y$3,Команды!$A$2:$A$7500,0),$E124+2),Команды!$AJ$2:$AJ$19,0),2),0)</f>
        <v>0</v>
      </c>
      <c r="Z124" s="175">
        <f>IF(OR(IF(INDEX(Команды!$A$2:$AN$7500,MATCH(Y$3,Команды!$A$2:$A$7500,0),$E124+2)=Команды!$AJ$2,TRUE,FALSE),IF(INDEX(Команды!$A$2:$AN$7500,MATCH(Y$3,Команды!$A$2:$A$7500,0),$E124+2)=Команды!$AJ$3,TRUE,FALSE),IF(INDEX(Команды!$A$2:$AN$7500,MATCH(Y$3,Команды!$A$2:$A$7500,0),$E124+2)=Команды!$AJ$4,TRUE,FALSE),IF(INDEX(Команды!$A$2:$AN$7500,MATCH(Y$3,Команды!$A$2:$A$7500,0),$E124+2)=Команды!$AJ$5,TRUE,FALSE),IF(INDEX(Команды!$A$2:$AN$7500,MATCH(Y$3,Команды!$A$2:$A$7500,0),$E124+2)=Команды!$AJ$6,TRUE,FALSE),IF(INDEX(Команды!$A$2:$AN$7500,MATCH(Y$3,Команды!$A$2:$A$7500,0),$E124+2)=Команды!$AJ$7,TRUE,FALSE),IF(INDEX(Команды!$A$2:$AN$7500,MATCH(Y$3,Команды!$A$2:$A$7500,0),$E124+2)=Команды!$AJ$8,TRUE,FALSE),IF(INDEX(Команды!$A$2:$AN$7500,MATCH(Y$3,Команды!$A$2:$A$7500,0),$E124+2)=Команды!$AJ$9,TRUE,FALSE),IF(INDEX(Команды!$A$2:$AN$7500,MATCH(Y$3,Команды!$A$2:$A$7500,0),$E124+2)=Команды!$AJ$10,TRUE,FALSE),IF(INDEX(Команды!$A$2:$AN$7500,MATCH(Y$3,Команды!$A$2:$A$7500,0),$E124+2)=Команды!$AJ$11,TRUE,FALSE),IF(INDEX(Команды!$A$2:$AN$7500,MATCH(Y$3,Команды!$A$2:$A$7500,0),$E124+2)=Команды!$AJ$12,TRUE,FALSE),IF(INDEX(Команды!$A$2:$AN$7500,MATCH(Y$3,Команды!$A$2:$A$7500,0),$E124+2)=Команды!$AJ$13,TRUE,FALSE),IF(INDEX(Команды!$A$2:$AN$7500,MATCH(Y$3,Команды!$A$2:$A$7500,0),$E124+2)=Команды!$AJ$14,TRUE,FALSE),IF(INDEX(Команды!$A$2:$AN$7500,MATCH(Y$3,Команды!$A$2:$A$7500,0),$E124+2)=Команды!$AJ$15,TRUE,FALSE),IF(INDEX(Команды!$A$2:$AN$7500,MATCH(Y$3,Команды!$A$2:$A$7500,0),$E124+2)=Команды!$AJ$16,TRUE,FALSE),IF(INDEX(Команды!$A$2:$AN$7500,MATCH(Y$3,Команды!$A$2:$A$7500,0),$E124+2)=Команды!$AJ$17,TRUE,FALSE),IF(INDEX(Команды!$A$2:$AN$7500,MATCH(Y$3,Команды!$A$2:$A$7500,0),$E124+2)=Команды!$AJ$18,TRUE,FALSE),IF(INDEX(Команды!$A$2:$AN$7500,MATCH(Y$3,Команды!$A$2:$A$7500,0),$E124+2)=Команды!$AJ$19,TRUE,FALSE)),INDEX(Команды!$AJ$2:$AL$19,MATCH(INDEX(Команды!$A$2:$AN$7500,MATCH(Y$3,Команды!$A$2:$A$7500,0),$E124+2),Команды!$AJ$2:$AJ$19,0),3),0)</f>
        <v>0</v>
      </c>
      <c r="AA124" s="342"/>
      <c r="AB124" s="174">
        <f>IF(OR(IF(INDEX(Команды!$A$2:$AN$7500,MATCH(AB$3,Команды!$A$2:$A$7500,0),$E124+2)=Команды!$AJ$2,TRUE,FALSE),IF(INDEX(Команды!$A$2:$AN$7500,MATCH(AB$3,Команды!$A$2:$A$7500,0),$E124+2)=Команды!$AJ$3,TRUE,FALSE),IF(INDEX(Команды!$A$2:$AN$7500,MATCH(AB$3,Команды!$A$2:$A$7500,0),$E124+2)=Команды!$AJ$4,TRUE,FALSE),IF(INDEX(Команды!$A$2:$AN$7500,MATCH(AB$3,Команды!$A$2:$A$7500,0),$E124+2)=Команды!$AJ$5,TRUE,FALSE),IF(INDEX(Команды!$A$2:$AN$7500,MATCH(AB$3,Команды!$A$2:$A$7500,0),$E124+2)=Команды!$AJ$6,TRUE,FALSE),IF(INDEX(Команды!$A$2:$AN$7500,MATCH(AB$3,Команды!$A$2:$A$7500,0),$E124+2)=Команды!$AJ$7,TRUE,FALSE),IF(INDEX(Команды!$A$2:$AN$7500,MATCH(AB$3,Команды!$A$2:$A$7500,0),$E124+2)=Команды!$AJ$8,TRUE,FALSE),IF(INDEX(Команды!$A$2:$AN$7500,MATCH(AB$3,Команды!$A$2:$A$7500,0),$E124+2)=Команды!$AJ$9,TRUE,FALSE),IF(INDEX(Команды!$A$2:$AN$7500,MATCH(AB$3,Команды!$A$2:$A$7500,0),$E124+2)=Команды!$AJ$10,TRUE,FALSE),IF(INDEX(Команды!$A$2:$AN$7500,MATCH(AB$3,Команды!$A$2:$A$7500,0),$E124+2)=Команды!$AJ$11,TRUE,FALSE),IF(INDEX(Команды!$A$2:$AN$7500,MATCH(AB$3,Команды!$A$2:$A$7500,0),$E124+2)=Команды!$AJ$12,TRUE,FALSE),IF(INDEX(Команды!$A$2:$AN$7500,MATCH(AB$3,Команды!$A$2:$A$7500,0),$E124+2)=Команды!$AJ$13,TRUE,FALSE),IF(INDEX(Команды!$A$2:$AN$7500,MATCH(AB$3,Команды!$A$2:$A$7500,0),$E124+2)=Команды!$AJ$14,TRUE,FALSE),IF(INDEX(Команды!$A$2:$AN$7500,MATCH(AB$3,Команды!$A$2:$A$7500,0),$E124+2)=Команды!$AJ$15,TRUE,FALSE),IF(INDEX(Команды!$A$2:$AN$7500,MATCH(AB$3,Команды!$A$2:$A$7500,0),$E124+2)=Команды!$AJ$16,TRUE,FALSE),,IF(INDEX(Команды!$A$2:$AN$7500,MATCH(AB$3,Команды!$A$2:$A$7500,0),$E124+2)=Команды!$AJ$17,TRUE,FALSE),,IF(INDEX(Команды!$A$2:$AN$7500,MATCH(AB$3,Команды!$A$2:$A$7500,0),$E124+2)=Команды!$AJ$18,TRUE,FALSE),,IF(INDEX(Команды!$A$2:$AN$7500,MATCH(AB$3,Команды!$A$2:$A$7500,0),$E124+2)=Команды!$AJ$19,TRUE,FALSE)),INDEX(Команды!$AJ$2:$AK$19,MATCH(INDEX(Команды!$A$2:$AN$7500,MATCH(AB$3,Команды!$A$2:$A$7500,0),$E124+2),Команды!$AJ$2:$AJ$19,0),2),0)</f>
        <v>0</v>
      </c>
      <c r="AC124" s="175">
        <f>IF(OR(IF(INDEX(Команды!$A$2:$AN$7500,MATCH(AB$3,Команды!$A$2:$A$7500,0),$E124+2)=Команды!$AJ$2,TRUE,FALSE),IF(INDEX(Команды!$A$2:$AN$7500,MATCH(AB$3,Команды!$A$2:$A$7500,0),$E124+2)=Команды!$AJ$3,TRUE,FALSE),IF(INDEX(Команды!$A$2:$AN$7500,MATCH(AB$3,Команды!$A$2:$A$7500,0),$E124+2)=Команды!$AJ$4,TRUE,FALSE),IF(INDEX(Команды!$A$2:$AN$7500,MATCH(AB$3,Команды!$A$2:$A$7500,0),$E124+2)=Команды!$AJ$5,TRUE,FALSE),IF(INDEX(Команды!$A$2:$AN$7500,MATCH(AB$3,Команды!$A$2:$A$7500,0),$E124+2)=Команды!$AJ$6,TRUE,FALSE),IF(INDEX(Команды!$A$2:$AN$7500,MATCH(AB$3,Команды!$A$2:$A$7500,0),$E124+2)=Команды!$AJ$7,TRUE,FALSE),IF(INDEX(Команды!$A$2:$AN$7500,MATCH(AB$3,Команды!$A$2:$A$7500,0),$E124+2)=Команды!$AJ$8,TRUE,FALSE),IF(INDEX(Команды!$A$2:$AN$7500,MATCH(AB$3,Команды!$A$2:$A$7500,0),$E124+2)=Команды!$AJ$9,TRUE,FALSE),IF(INDEX(Команды!$A$2:$AN$7500,MATCH(AB$3,Команды!$A$2:$A$7500,0),$E124+2)=Команды!$AJ$10,TRUE,FALSE),IF(INDEX(Команды!$A$2:$AN$7500,MATCH(AB$3,Команды!$A$2:$A$7500,0),$E124+2)=Команды!$AJ$11,TRUE,FALSE),IF(INDEX(Команды!$A$2:$AN$7500,MATCH(AB$3,Команды!$A$2:$A$7500,0),$E124+2)=Команды!$AJ$12,TRUE,FALSE),IF(INDEX(Команды!$A$2:$AN$7500,MATCH(AB$3,Команды!$A$2:$A$7500,0),$E124+2)=Команды!$AJ$13,TRUE,FALSE),IF(INDEX(Команды!$A$2:$AN$7500,MATCH(AB$3,Команды!$A$2:$A$7500,0),$E124+2)=Команды!$AJ$14,TRUE,FALSE),IF(INDEX(Команды!$A$2:$AN$7500,MATCH(AB$3,Команды!$A$2:$A$7500,0),$E124+2)=Команды!$AJ$15,TRUE,FALSE),IF(INDEX(Команды!$A$2:$AN$7500,MATCH(AB$3,Команды!$A$2:$A$7500,0),$E124+2)=Команды!$AJ$16,TRUE,FALSE),IF(INDEX(Команды!$A$2:$AN$7500,MATCH(AB$3,Команды!$A$2:$A$7500,0),$E124+2)=Команды!$AJ$17,TRUE,FALSE),IF(INDEX(Команды!$A$2:$AN$7500,MATCH(AB$3,Команды!$A$2:$A$7500,0),$E124+2)=Команды!$AJ$18,TRUE,FALSE),IF(INDEX(Команды!$A$2:$AN$7500,MATCH(AB$3,Команды!$A$2:$A$7500,0),$E124+2)=Команды!$AJ$19,TRUE,FALSE)),INDEX(Команды!$AJ$2:$AL$19,MATCH(INDEX(Команды!$A$2:$AN$7500,MATCH(AB$3,Команды!$A$2:$A$7500,0),$E124+2),Команды!$AJ$2:$AJ$19,0),3),0)</f>
        <v>0</v>
      </c>
      <c r="AD124" s="342"/>
      <c r="AE124" s="174">
        <f>IF(OR(IF(INDEX(Команды!$A$2:$AN$7500,MATCH(AE$3,Команды!$A$2:$A$7500,0),$E124+2)=Команды!$AJ$2,TRUE,FALSE),IF(INDEX(Команды!$A$2:$AN$7500,MATCH(AE$3,Команды!$A$2:$A$7500,0),$E124+2)=Команды!$AJ$3,TRUE,FALSE),IF(INDEX(Команды!$A$2:$AN$7500,MATCH(AE$3,Команды!$A$2:$A$7500,0),$E124+2)=Команды!$AJ$4,TRUE,FALSE),IF(INDEX(Команды!$A$2:$AN$7500,MATCH(AE$3,Команды!$A$2:$A$7500,0),$E124+2)=Команды!$AJ$5,TRUE,FALSE),IF(INDEX(Команды!$A$2:$AN$7500,MATCH(AE$3,Команды!$A$2:$A$7500,0),$E124+2)=Команды!$AJ$6,TRUE,FALSE),IF(INDEX(Команды!$A$2:$AN$7500,MATCH(AE$3,Команды!$A$2:$A$7500,0),$E124+2)=Команды!$AJ$7,TRUE,FALSE),IF(INDEX(Команды!$A$2:$AN$7500,MATCH(AE$3,Команды!$A$2:$A$7500,0),$E124+2)=Команды!$AJ$8,TRUE,FALSE),IF(INDEX(Команды!$A$2:$AN$7500,MATCH(AE$3,Команды!$A$2:$A$7500,0),$E124+2)=Команды!$AJ$9,TRUE,FALSE),IF(INDEX(Команды!$A$2:$AN$7500,MATCH(AE$3,Команды!$A$2:$A$7500,0),$E124+2)=Команды!$AJ$10,TRUE,FALSE),IF(INDEX(Команды!$A$2:$AN$7500,MATCH(AE$3,Команды!$A$2:$A$7500,0),$E124+2)=Команды!$AJ$11,TRUE,FALSE),IF(INDEX(Команды!$A$2:$AN$7500,MATCH(AE$3,Команды!$A$2:$A$7500,0),$E124+2)=Команды!$AJ$12,TRUE,FALSE),IF(INDEX(Команды!$A$2:$AN$7500,MATCH(AE$3,Команды!$A$2:$A$7500,0),$E124+2)=Команды!$AJ$13,TRUE,FALSE),IF(INDEX(Команды!$A$2:$AN$7500,MATCH(AE$3,Команды!$A$2:$A$7500,0),$E124+2)=Команды!$AJ$14,TRUE,FALSE),IF(INDEX(Команды!$A$2:$AN$7500,MATCH(AE$3,Команды!$A$2:$A$7500,0),$E124+2)=Команды!$AJ$15,TRUE,FALSE),IF(INDEX(Команды!$A$2:$AN$7500,MATCH(AE$3,Команды!$A$2:$A$7500,0),$E124+2)=Команды!$AJ$16,TRUE,FALSE),,IF(INDEX(Команды!$A$2:$AN$7500,MATCH(AE$3,Команды!$A$2:$A$7500,0),$E124+2)=Команды!$AJ$17,TRUE,FALSE),,IF(INDEX(Команды!$A$2:$AN$7500,MATCH(AE$3,Команды!$A$2:$A$7500,0),$E124+2)=Команды!$AJ$18,TRUE,FALSE),,IF(INDEX(Команды!$A$2:$AN$7500,MATCH(AE$3,Команды!$A$2:$A$7500,0),$E124+2)=Команды!$AJ$19,TRUE,FALSE)),INDEX(Команды!$AJ$2:$AK$19,MATCH(INDEX(Команды!$A$2:$AN$7500,MATCH(AE$3,Команды!$A$2:$A$7500,0),$E124+2),Команды!$AJ$2:$AJ$19,0),2),0)</f>
        <v>0</v>
      </c>
      <c r="AF124" s="175">
        <f>IF(OR(IF(INDEX(Команды!$A$2:$AN$7500,MATCH(AE$3,Команды!$A$2:$A$7500,0),$E124+2)=Команды!$AJ$2,TRUE,FALSE),IF(INDEX(Команды!$A$2:$AN$7500,MATCH(AE$3,Команды!$A$2:$A$7500,0),$E124+2)=Команды!$AJ$3,TRUE,FALSE),IF(INDEX(Команды!$A$2:$AN$7500,MATCH(AE$3,Команды!$A$2:$A$7500,0),$E124+2)=Команды!$AJ$4,TRUE,FALSE),IF(INDEX(Команды!$A$2:$AN$7500,MATCH(AE$3,Команды!$A$2:$A$7500,0),$E124+2)=Команды!$AJ$5,TRUE,FALSE),IF(INDEX(Команды!$A$2:$AN$7500,MATCH(AE$3,Команды!$A$2:$A$7500,0),$E124+2)=Команды!$AJ$6,TRUE,FALSE),IF(INDEX(Команды!$A$2:$AN$7500,MATCH(AE$3,Команды!$A$2:$A$7500,0),$E124+2)=Команды!$AJ$7,TRUE,FALSE),IF(INDEX(Команды!$A$2:$AN$7500,MATCH(AE$3,Команды!$A$2:$A$7500,0),$E124+2)=Команды!$AJ$8,TRUE,FALSE),IF(INDEX(Команды!$A$2:$AN$7500,MATCH(AE$3,Команды!$A$2:$A$7500,0),$E124+2)=Команды!$AJ$9,TRUE,FALSE),IF(INDEX(Команды!$A$2:$AN$7500,MATCH(AE$3,Команды!$A$2:$A$7500,0),$E124+2)=Команды!$AJ$10,TRUE,FALSE),IF(INDEX(Команды!$A$2:$AN$7500,MATCH(AE$3,Команды!$A$2:$A$7500,0),$E124+2)=Команды!$AJ$11,TRUE,FALSE),IF(INDEX(Команды!$A$2:$AN$7500,MATCH(AE$3,Команды!$A$2:$A$7500,0),$E124+2)=Команды!$AJ$12,TRUE,FALSE),IF(INDEX(Команды!$A$2:$AN$7500,MATCH(AE$3,Команды!$A$2:$A$7500,0),$E124+2)=Команды!$AJ$13,TRUE,FALSE),IF(INDEX(Команды!$A$2:$AN$7500,MATCH(AE$3,Команды!$A$2:$A$7500,0),$E124+2)=Команды!$AJ$14,TRUE,FALSE),IF(INDEX(Команды!$A$2:$AN$7500,MATCH(AE$3,Команды!$A$2:$A$7500,0),$E124+2)=Команды!$AJ$15,TRUE,FALSE),IF(INDEX(Команды!$A$2:$AN$7500,MATCH(AE$3,Команды!$A$2:$A$7500,0),$E124+2)=Команды!$AJ$16,TRUE,FALSE),IF(INDEX(Команды!$A$2:$AN$7500,MATCH(AE$3,Команды!$A$2:$A$7500,0),$E124+2)=Команды!$AJ$17,TRUE,FALSE),IF(INDEX(Команды!$A$2:$AN$7500,MATCH(AE$3,Команды!$A$2:$A$7500,0),$E124+2)=Команды!$AJ$18,TRUE,FALSE),IF(INDEX(Команды!$A$2:$AN$7500,MATCH(AE$3,Команды!$A$2:$A$7500,0),$E124+2)=Команды!$AJ$19,TRUE,FALSE)),INDEX(Команды!$AJ$2:$AL$19,MATCH(INDEX(Команды!$A$2:$AN$7500,MATCH(AE$3,Команды!$A$2:$A$7500,0),$E124+2),Команды!$AJ$2:$AJ$19,0),3),0)</f>
        <v>0</v>
      </c>
      <c r="AG124" s="342"/>
      <c r="AH124" s="174">
        <f>IF(OR(IF(INDEX(Команды!$A$2:$AN$7500,MATCH(AH$3,Команды!$A$2:$A$7500,0),$E124+2)=Команды!$AJ$2,TRUE,FALSE),IF(INDEX(Команды!$A$2:$AN$7500,MATCH(AH$3,Команды!$A$2:$A$7500,0),$E124+2)=Команды!$AJ$3,TRUE,FALSE),IF(INDEX(Команды!$A$2:$AN$7500,MATCH(AH$3,Команды!$A$2:$A$7500,0),$E124+2)=Команды!$AJ$4,TRUE,FALSE),IF(INDEX(Команды!$A$2:$AN$7500,MATCH(AH$3,Команды!$A$2:$A$7500,0),$E124+2)=Команды!$AJ$5,TRUE,FALSE),IF(INDEX(Команды!$A$2:$AN$7500,MATCH(AH$3,Команды!$A$2:$A$7500,0),$E124+2)=Команды!$AJ$6,TRUE,FALSE),IF(INDEX(Команды!$A$2:$AN$7500,MATCH(AH$3,Команды!$A$2:$A$7500,0),$E124+2)=Команды!$AJ$7,TRUE,FALSE),IF(INDEX(Команды!$A$2:$AN$7500,MATCH(AH$3,Команды!$A$2:$A$7500,0),$E124+2)=Команды!$AJ$8,TRUE,FALSE),IF(INDEX(Команды!$A$2:$AN$7500,MATCH(AH$3,Команды!$A$2:$A$7500,0),$E124+2)=Команды!$AJ$9,TRUE,FALSE),IF(INDEX(Команды!$A$2:$AN$7500,MATCH(AH$3,Команды!$A$2:$A$7500,0),$E124+2)=Команды!$AJ$10,TRUE,FALSE),IF(INDEX(Команды!$A$2:$AN$7500,MATCH(AH$3,Команды!$A$2:$A$7500,0),$E124+2)=Команды!$AJ$11,TRUE,FALSE),IF(INDEX(Команды!$A$2:$AN$7500,MATCH(AH$3,Команды!$A$2:$A$7500,0),$E124+2)=Команды!$AJ$12,TRUE,FALSE),IF(INDEX(Команды!$A$2:$AN$7500,MATCH(AH$3,Команды!$A$2:$A$7500,0),$E124+2)=Команды!$AJ$13,TRUE,FALSE),IF(INDEX(Команды!$A$2:$AN$7500,MATCH(AH$3,Команды!$A$2:$A$7500,0),$E124+2)=Команды!$AJ$14,TRUE,FALSE),IF(INDEX(Команды!$A$2:$AN$7500,MATCH(AH$3,Команды!$A$2:$A$7500,0),$E124+2)=Команды!$AJ$15,TRUE,FALSE),IF(INDEX(Команды!$A$2:$AN$7500,MATCH(AH$3,Команды!$A$2:$A$7500,0),$E124+2)=Команды!$AJ$16,TRUE,FALSE),,IF(INDEX(Команды!$A$2:$AN$7500,MATCH(AH$3,Команды!$A$2:$A$7500,0),$E124+2)=Команды!$AJ$17,TRUE,FALSE),,IF(INDEX(Команды!$A$2:$AN$7500,MATCH(AH$3,Команды!$A$2:$A$7500,0),$E124+2)=Команды!$AJ$18,TRUE,FALSE),,IF(INDEX(Команды!$A$2:$AN$7500,MATCH(AH$3,Команды!$A$2:$A$7500,0),$E124+2)=Команды!$AJ$19,TRUE,FALSE)),INDEX(Команды!$AJ$2:$AK$19,MATCH(INDEX(Команды!$A$2:$AN$7500,MATCH(AH$3,Команды!$A$2:$A$7500,0),$E124+2),Команды!$AJ$2:$AJ$19,0),2),0)</f>
        <v>0</v>
      </c>
      <c r="AI124" s="175">
        <f>IF(OR(IF(INDEX(Команды!$A$2:$AN$7500,MATCH(AH$3,Команды!$A$2:$A$7500,0),$E124+2)=Команды!$AJ$2,TRUE,FALSE),IF(INDEX(Команды!$A$2:$AN$7500,MATCH(AH$3,Команды!$A$2:$A$7500,0),$E124+2)=Команды!$AJ$3,TRUE,FALSE),IF(INDEX(Команды!$A$2:$AN$7500,MATCH(AH$3,Команды!$A$2:$A$7500,0),$E124+2)=Команды!$AJ$4,TRUE,FALSE),IF(INDEX(Команды!$A$2:$AN$7500,MATCH(AH$3,Команды!$A$2:$A$7500,0),$E124+2)=Команды!$AJ$5,TRUE,FALSE),IF(INDEX(Команды!$A$2:$AN$7500,MATCH(AH$3,Команды!$A$2:$A$7500,0),$E124+2)=Команды!$AJ$6,TRUE,FALSE),IF(INDEX(Команды!$A$2:$AN$7500,MATCH(AH$3,Команды!$A$2:$A$7500,0),$E124+2)=Команды!$AJ$7,TRUE,FALSE),IF(INDEX(Команды!$A$2:$AN$7500,MATCH(AH$3,Команды!$A$2:$A$7500,0),$E124+2)=Команды!$AJ$8,TRUE,FALSE),IF(INDEX(Команды!$A$2:$AN$7500,MATCH(AH$3,Команды!$A$2:$A$7500,0),$E124+2)=Команды!$AJ$9,TRUE,FALSE),IF(INDEX(Команды!$A$2:$AN$7500,MATCH(AH$3,Команды!$A$2:$A$7500,0),$E124+2)=Команды!$AJ$10,TRUE,FALSE),IF(INDEX(Команды!$A$2:$AN$7500,MATCH(AH$3,Команды!$A$2:$A$7500,0),$E124+2)=Команды!$AJ$11,TRUE,FALSE),IF(INDEX(Команды!$A$2:$AN$7500,MATCH(AH$3,Команды!$A$2:$A$7500,0),$E124+2)=Команды!$AJ$12,TRUE,FALSE),IF(INDEX(Команды!$A$2:$AN$7500,MATCH(AH$3,Команды!$A$2:$A$7500,0),$E124+2)=Команды!$AJ$13,TRUE,FALSE),IF(INDEX(Команды!$A$2:$AN$7500,MATCH(AH$3,Команды!$A$2:$A$7500,0),$E124+2)=Команды!$AJ$14,TRUE,FALSE),IF(INDEX(Команды!$A$2:$AN$7500,MATCH(AH$3,Команды!$A$2:$A$7500,0),$E124+2)=Команды!$AJ$15,TRUE,FALSE),IF(INDEX(Команды!$A$2:$AN$7500,MATCH(AH$3,Команды!$A$2:$A$7500,0),$E124+2)=Команды!$AJ$16,TRUE,FALSE),IF(INDEX(Команды!$A$2:$AN$7500,MATCH(AH$3,Команды!$A$2:$A$7500,0),$E124+2)=Команды!$AJ$17,TRUE,FALSE),IF(INDEX(Команды!$A$2:$AN$7500,MATCH(AH$3,Команды!$A$2:$A$7500,0),$E124+2)=Команды!$AJ$18,TRUE,FALSE),IF(INDEX(Команды!$A$2:$AN$7500,MATCH(AH$3,Команды!$A$2:$A$7500,0),$E124+2)=Команды!$AJ$19,TRUE,FALSE)),INDEX(Команды!$AJ$2:$AL$19,MATCH(INDEX(Команды!$A$2:$AN$7500,MATCH(AH$3,Команды!$A$2:$A$7500,0),$E124+2),Команды!$AJ$2:$AJ$19,0),3),0)</f>
        <v>0</v>
      </c>
      <c r="AJ124" s="342"/>
      <c r="AK124" s="174">
        <f>IF(OR(IF(INDEX(Команды!$A$2:$AN$7500,MATCH(AK$3,Команды!$A$2:$A$7500,0),$E124+2)=Команды!$AJ$2,TRUE,FALSE),IF(INDEX(Команды!$A$2:$AN$7500,MATCH(AK$3,Команды!$A$2:$A$7500,0),$E124+2)=Команды!$AJ$3,TRUE,FALSE),IF(INDEX(Команды!$A$2:$AN$7500,MATCH(AK$3,Команды!$A$2:$A$7500,0),$E124+2)=Команды!$AJ$4,TRUE,FALSE),IF(INDEX(Команды!$A$2:$AN$7500,MATCH(AK$3,Команды!$A$2:$A$7500,0),$E124+2)=Команды!$AJ$5,TRUE,FALSE),IF(INDEX(Команды!$A$2:$AN$7500,MATCH(AK$3,Команды!$A$2:$A$7500,0),$E124+2)=Команды!$AJ$6,TRUE,FALSE),IF(INDEX(Команды!$A$2:$AN$7500,MATCH(AK$3,Команды!$A$2:$A$7500,0),$E124+2)=Команды!$AJ$7,TRUE,FALSE),IF(INDEX(Команды!$A$2:$AN$7500,MATCH(AK$3,Команды!$A$2:$A$7500,0),$E124+2)=Команды!$AJ$8,TRUE,FALSE),IF(INDEX(Команды!$A$2:$AN$7500,MATCH(AK$3,Команды!$A$2:$A$7500,0),$E124+2)=Команды!$AJ$9,TRUE,FALSE),IF(INDEX(Команды!$A$2:$AN$7500,MATCH(AK$3,Команды!$A$2:$A$7500,0),$E124+2)=Команды!$AJ$10,TRUE,FALSE),IF(INDEX(Команды!$A$2:$AN$7500,MATCH(AK$3,Команды!$A$2:$A$7500,0),$E124+2)=Команды!$AJ$11,TRUE,FALSE),IF(INDEX(Команды!$A$2:$AN$7500,MATCH(AK$3,Команды!$A$2:$A$7500,0),$E124+2)=Команды!$AJ$12,TRUE,FALSE),IF(INDEX(Команды!$A$2:$AN$7500,MATCH(AK$3,Команды!$A$2:$A$7500,0),$E124+2)=Команды!$AJ$13,TRUE,FALSE),IF(INDEX(Команды!$A$2:$AN$7500,MATCH(AK$3,Команды!$A$2:$A$7500,0),$E124+2)=Команды!$AJ$14,TRUE,FALSE),IF(INDEX(Команды!$A$2:$AN$7500,MATCH(AK$3,Команды!$A$2:$A$7500,0),$E124+2)=Команды!$AJ$15,TRUE,FALSE),IF(INDEX(Команды!$A$2:$AN$7500,MATCH(AK$3,Команды!$A$2:$A$7500,0),$E124+2)=Команды!$AJ$16,TRUE,FALSE),,IF(INDEX(Команды!$A$2:$AN$7500,MATCH(AK$3,Команды!$A$2:$A$7500,0),$E124+2)=Команды!$AJ$17,TRUE,FALSE),,IF(INDEX(Команды!$A$2:$AN$7500,MATCH(AK$3,Команды!$A$2:$A$7500,0),$E124+2)=Команды!$AJ$18,TRUE,FALSE),,IF(INDEX(Команды!$A$2:$AN$7500,MATCH(AK$3,Команды!$A$2:$A$7500,0),$E124+2)=Команды!$AJ$19,TRUE,FALSE)),INDEX(Команды!$AJ$2:$AK$19,MATCH(INDEX(Команды!$A$2:$AN$7500,MATCH(AK$3,Команды!$A$2:$A$7500,0),$E124+2),Команды!$AJ$2:$AJ$19,0),2),0)</f>
        <v>0</v>
      </c>
      <c r="AL124" s="175">
        <f>IF(OR(IF(INDEX(Команды!$A$2:$AN$7500,MATCH(AK$3,Команды!$A$2:$A$7500,0),$E124+2)=Команды!$AJ$2,TRUE,FALSE),IF(INDEX(Команды!$A$2:$AN$7500,MATCH(AK$3,Команды!$A$2:$A$7500,0),$E124+2)=Команды!$AJ$3,TRUE,FALSE),IF(INDEX(Команды!$A$2:$AN$7500,MATCH(AK$3,Команды!$A$2:$A$7500,0),$E124+2)=Команды!$AJ$4,TRUE,FALSE),IF(INDEX(Команды!$A$2:$AN$7500,MATCH(AK$3,Команды!$A$2:$A$7500,0),$E124+2)=Команды!$AJ$5,TRUE,FALSE),IF(INDEX(Команды!$A$2:$AN$7500,MATCH(AK$3,Команды!$A$2:$A$7500,0),$E124+2)=Команды!$AJ$6,TRUE,FALSE),IF(INDEX(Команды!$A$2:$AN$7500,MATCH(AK$3,Команды!$A$2:$A$7500,0),$E124+2)=Команды!$AJ$7,TRUE,FALSE),IF(INDEX(Команды!$A$2:$AN$7500,MATCH(AK$3,Команды!$A$2:$A$7500,0),$E124+2)=Команды!$AJ$8,TRUE,FALSE),IF(INDEX(Команды!$A$2:$AN$7500,MATCH(AK$3,Команды!$A$2:$A$7500,0),$E124+2)=Команды!$AJ$9,TRUE,FALSE),IF(INDEX(Команды!$A$2:$AN$7500,MATCH(AK$3,Команды!$A$2:$A$7500,0),$E124+2)=Команды!$AJ$10,TRUE,FALSE),IF(INDEX(Команды!$A$2:$AN$7500,MATCH(AK$3,Команды!$A$2:$A$7500,0),$E124+2)=Команды!$AJ$11,TRUE,FALSE),IF(INDEX(Команды!$A$2:$AN$7500,MATCH(AK$3,Команды!$A$2:$A$7500,0),$E124+2)=Команды!$AJ$12,TRUE,FALSE),IF(INDEX(Команды!$A$2:$AN$7500,MATCH(AK$3,Команды!$A$2:$A$7500,0),$E124+2)=Команды!$AJ$13,TRUE,FALSE),IF(INDEX(Команды!$A$2:$AN$7500,MATCH(AK$3,Команды!$A$2:$A$7500,0),$E124+2)=Команды!$AJ$14,TRUE,FALSE),IF(INDEX(Команды!$A$2:$AN$7500,MATCH(AK$3,Команды!$A$2:$A$7500,0),$E124+2)=Команды!$AJ$15,TRUE,FALSE),IF(INDEX(Команды!$A$2:$AN$7500,MATCH(AK$3,Команды!$A$2:$A$7500,0),$E124+2)=Команды!$AJ$16,TRUE,FALSE),IF(INDEX(Команды!$A$2:$AN$7500,MATCH(AK$3,Команды!$A$2:$A$7500,0),$E124+2)=Команды!$AJ$17,TRUE,FALSE),IF(INDEX(Команды!$A$2:$AN$7500,MATCH(AK$3,Команды!$A$2:$A$7500,0),$E124+2)=Команды!$AJ$18,TRUE,FALSE),IF(INDEX(Команды!$A$2:$AN$7500,MATCH(AK$3,Команды!$A$2:$A$7500,0),$E124+2)=Команды!$AJ$19,TRUE,FALSE)),INDEX(Команды!$AJ$2:$AL$19,MATCH(INDEX(Команды!$A$2:$AN$7500,MATCH(AK$3,Команды!$A$2:$A$7500,0),$E124+2),Команды!$AJ$2:$AJ$19,0),3),0)</f>
        <v>0</v>
      </c>
      <c r="AM124" s="342"/>
      <c r="AN124" s="174">
        <f>IF(OR(IF(INDEX(Команды!$A$2:$AN$7500,MATCH(AN$3,Команды!$A$2:$A$7500,0),$E124+2)=Команды!$AJ$2,TRUE,FALSE),IF(INDEX(Команды!$A$2:$AN$7500,MATCH(AN$3,Команды!$A$2:$A$7500,0),$E124+2)=Команды!$AJ$3,TRUE,FALSE),IF(INDEX(Команды!$A$2:$AN$7500,MATCH(AN$3,Команды!$A$2:$A$7500,0),$E124+2)=Команды!$AJ$4,TRUE,FALSE),IF(INDEX(Команды!$A$2:$AN$7500,MATCH(AN$3,Команды!$A$2:$A$7500,0),$E124+2)=Команды!$AJ$5,TRUE,FALSE),IF(INDEX(Команды!$A$2:$AN$7500,MATCH(AN$3,Команды!$A$2:$A$7500,0),$E124+2)=Команды!$AJ$6,TRUE,FALSE),IF(INDEX(Команды!$A$2:$AN$7500,MATCH(AN$3,Команды!$A$2:$A$7500,0),$E124+2)=Команды!$AJ$7,TRUE,FALSE),IF(INDEX(Команды!$A$2:$AN$7500,MATCH(AN$3,Команды!$A$2:$A$7500,0),$E124+2)=Команды!$AJ$8,TRUE,FALSE),IF(INDEX(Команды!$A$2:$AN$7500,MATCH(AN$3,Команды!$A$2:$A$7500,0),$E124+2)=Команды!$AJ$9,TRUE,FALSE),IF(INDEX(Команды!$A$2:$AN$7500,MATCH(AN$3,Команды!$A$2:$A$7500,0),$E124+2)=Команды!$AJ$10,TRUE,FALSE),IF(INDEX(Команды!$A$2:$AN$7500,MATCH(AN$3,Команды!$A$2:$A$7500,0),$E124+2)=Команды!$AJ$11,TRUE,FALSE),IF(INDEX(Команды!$A$2:$AN$7500,MATCH(AN$3,Команды!$A$2:$A$7500,0),$E124+2)=Команды!$AJ$12,TRUE,FALSE),IF(INDEX(Команды!$A$2:$AN$7500,MATCH(AN$3,Команды!$A$2:$A$7500,0),$E124+2)=Команды!$AJ$13,TRUE,FALSE),IF(INDEX(Команды!$A$2:$AN$7500,MATCH(AN$3,Команды!$A$2:$A$7500,0),$E124+2)=Команды!$AJ$14,TRUE,FALSE),IF(INDEX(Команды!$A$2:$AN$7500,MATCH(AN$3,Команды!$A$2:$A$7500,0),$E124+2)=Команды!$AJ$15,TRUE,FALSE),IF(INDEX(Команды!$A$2:$AN$7500,MATCH(AN$3,Команды!$A$2:$A$7500,0),$E124+2)=Команды!$AJ$16,TRUE,FALSE),,IF(INDEX(Команды!$A$2:$AN$7500,MATCH(AN$3,Команды!$A$2:$A$7500,0),$E124+2)=Команды!$AJ$17,TRUE,FALSE),,IF(INDEX(Команды!$A$2:$AN$7500,MATCH(AN$3,Команды!$A$2:$A$7500,0),$E124+2)=Команды!$AJ$18,TRUE,FALSE),,IF(INDEX(Команды!$A$2:$AN$7500,MATCH(AN$3,Команды!$A$2:$A$7500,0),$E124+2)=Команды!$AJ$19,TRUE,FALSE)),INDEX(Команды!$AJ$2:$AK$19,MATCH(INDEX(Команды!$A$2:$AN$7500,MATCH(AN$3,Команды!$A$2:$A$7500,0),$E124+2),Команды!$AJ$2:$AJ$19,0),2),0)</f>
        <v>0</v>
      </c>
      <c r="AO124" s="175">
        <f>IF(OR(IF(INDEX(Команды!$A$2:$AN$7500,MATCH(AN$3,Команды!$A$2:$A$7500,0),$E124+2)=Команды!$AJ$2,TRUE,FALSE),IF(INDEX(Команды!$A$2:$AN$7500,MATCH(AN$3,Команды!$A$2:$A$7500,0),$E124+2)=Команды!$AJ$3,TRUE,FALSE),IF(INDEX(Команды!$A$2:$AN$7500,MATCH(AN$3,Команды!$A$2:$A$7500,0),$E124+2)=Команды!$AJ$4,TRUE,FALSE),IF(INDEX(Команды!$A$2:$AN$7500,MATCH(AN$3,Команды!$A$2:$A$7500,0),$E124+2)=Команды!$AJ$5,TRUE,FALSE),IF(INDEX(Команды!$A$2:$AN$7500,MATCH(AN$3,Команды!$A$2:$A$7500,0),$E124+2)=Команды!$AJ$6,TRUE,FALSE),IF(INDEX(Команды!$A$2:$AN$7500,MATCH(AN$3,Команды!$A$2:$A$7500,0),$E124+2)=Команды!$AJ$7,TRUE,FALSE),IF(INDEX(Команды!$A$2:$AN$7500,MATCH(AN$3,Команды!$A$2:$A$7500,0),$E124+2)=Команды!$AJ$8,TRUE,FALSE),IF(INDEX(Команды!$A$2:$AN$7500,MATCH(AN$3,Команды!$A$2:$A$7500,0),$E124+2)=Команды!$AJ$9,TRUE,FALSE),IF(INDEX(Команды!$A$2:$AN$7500,MATCH(AN$3,Команды!$A$2:$A$7500,0),$E124+2)=Команды!$AJ$10,TRUE,FALSE),IF(INDEX(Команды!$A$2:$AN$7500,MATCH(AN$3,Команды!$A$2:$A$7500,0),$E124+2)=Команды!$AJ$11,TRUE,FALSE),IF(INDEX(Команды!$A$2:$AN$7500,MATCH(AN$3,Команды!$A$2:$A$7500,0),$E124+2)=Команды!$AJ$12,TRUE,FALSE),IF(INDEX(Команды!$A$2:$AN$7500,MATCH(AN$3,Команды!$A$2:$A$7500,0),$E124+2)=Команды!$AJ$13,TRUE,FALSE),IF(INDEX(Команды!$A$2:$AN$7500,MATCH(AN$3,Команды!$A$2:$A$7500,0),$E124+2)=Команды!$AJ$14,TRUE,FALSE),IF(INDEX(Команды!$A$2:$AN$7500,MATCH(AN$3,Команды!$A$2:$A$7500,0),$E124+2)=Команды!$AJ$15,TRUE,FALSE),IF(INDEX(Команды!$A$2:$AN$7500,MATCH(AN$3,Команды!$A$2:$A$7500,0),$E124+2)=Команды!$AJ$16,TRUE,FALSE),IF(INDEX(Команды!$A$2:$AN$7500,MATCH(AN$3,Команды!$A$2:$A$7500,0),$E124+2)=Команды!$AJ$17,TRUE,FALSE),IF(INDEX(Команды!$A$2:$AN$7500,MATCH(AN$3,Команды!$A$2:$A$7500,0),$E124+2)=Команды!$AJ$18,TRUE,FALSE),IF(INDEX(Команды!$A$2:$AN$7500,MATCH(AN$3,Команды!$A$2:$A$7500,0),$E124+2)=Команды!$AJ$19,TRUE,FALSE)),INDEX(Команды!$AJ$2:$AL$19,MATCH(INDEX(Команды!$A$2:$AN$7500,MATCH(AN$3,Команды!$A$2:$A$7500,0),$E124+2),Команды!$AJ$2:$AJ$19,0),3),0)</f>
        <v>0</v>
      </c>
      <c r="AP124" s="342"/>
      <c r="AQ124" s="174">
        <f>IF(OR(IF(INDEX(Команды!$A$2:$AN$7500,MATCH(AQ$3,Команды!$A$2:$A$7500,0),$E124+2)=Команды!$AJ$2,TRUE,FALSE),IF(INDEX(Команды!$A$2:$AN$7500,MATCH(AQ$3,Команды!$A$2:$A$7500,0),$E124+2)=Команды!$AJ$3,TRUE,FALSE),IF(INDEX(Команды!$A$2:$AN$7500,MATCH(AQ$3,Команды!$A$2:$A$7500,0),$E124+2)=Команды!$AJ$4,TRUE,FALSE),IF(INDEX(Команды!$A$2:$AN$7500,MATCH(AQ$3,Команды!$A$2:$A$7500,0),$E124+2)=Команды!$AJ$5,TRUE,FALSE),IF(INDEX(Команды!$A$2:$AN$7500,MATCH(AQ$3,Команды!$A$2:$A$7500,0),$E124+2)=Команды!$AJ$6,TRUE,FALSE),IF(INDEX(Команды!$A$2:$AN$7500,MATCH(AQ$3,Команды!$A$2:$A$7500,0),$E124+2)=Команды!$AJ$7,TRUE,FALSE),IF(INDEX(Команды!$A$2:$AN$7500,MATCH(AQ$3,Команды!$A$2:$A$7500,0),$E124+2)=Команды!$AJ$8,TRUE,FALSE),IF(INDEX(Команды!$A$2:$AN$7500,MATCH(AQ$3,Команды!$A$2:$A$7500,0),$E124+2)=Команды!$AJ$9,TRUE,FALSE),IF(INDEX(Команды!$A$2:$AN$7500,MATCH(AQ$3,Команды!$A$2:$A$7500,0),$E124+2)=Команды!$AJ$10,TRUE,FALSE),IF(INDEX(Команды!$A$2:$AN$7500,MATCH(AQ$3,Команды!$A$2:$A$7500,0),$E124+2)=Команды!$AJ$11,TRUE,FALSE),IF(INDEX(Команды!$A$2:$AN$7500,MATCH(AQ$3,Команды!$A$2:$A$7500,0),$E124+2)=Команды!$AJ$12,TRUE,FALSE),IF(INDEX(Команды!$A$2:$AN$7500,MATCH(AQ$3,Команды!$A$2:$A$7500,0),$E124+2)=Команды!$AJ$13,TRUE,FALSE),IF(INDEX(Команды!$A$2:$AN$7500,MATCH(AQ$3,Команды!$A$2:$A$7500,0),$E124+2)=Команды!$AJ$14,TRUE,FALSE),IF(INDEX(Команды!$A$2:$AN$7500,MATCH(AQ$3,Команды!$A$2:$A$7500,0),$E124+2)=Команды!$AJ$15,TRUE,FALSE),IF(INDEX(Команды!$A$2:$AN$7500,MATCH(AQ$3,Команды!$A$2:$A$7500,0),$E124+2)=Команды!$AJ$16,TRUE,FALSE),,IF(INDEX(Команды!$A$2:$AN$7500,MATCH(AQ$3,Команды!$A$2:$A$7500,0),$E124+2)=Команды!$AJ$17,TRUE,FALSE),,IF(INDEX(Команды!$A$2:$AN$7500,MATCH(AQ$3,Команды!$A$2:$A$7500,0),$E124+2)=Команды!$AJ$18,TRUE,FALSE),,IF(INDEX(Команды!$A$2:$AN$7500,MATCH(AQ$3,Команды!$A$2:$A$7500,0),$E124+2)=Команды!$AJ$19,TRUE,FALSE)),INDEX(Команды!$AJ$2:$AK$19,MATCH(INDEX(Команды!$A$2:$AN$7500,MATCH(AQ$3,Команды!$A$2:$A$7500,0),$E124+2),Команды!$AJ$2:$AJ$19,0),2),0)</f>
        <v>0</v>
      </c>
      <c r="AR124" s="175">
        <f>IF(OR(IF(INDEX(Команды!$A$2:$AN$7500,MATCH(AQ$3,Команды!$A$2:$A$7500,0),$E124+2)=Команды!$AJ$2,TRUE,FALSE),IF(INDEX(Команды!$A$2:$AN$7500,MATCH(AQ$3,Команды!$A$2:$A$7500,0),$E124+2)=Команды!$AJ$3,TRUE,FALSE),IF(INDEX(Команды!$A$2:$AN$7500,MATCH(AQ$3,Команды!$A$2:$A$7500,0),$E124+2)=Команды!$AJ$4,TRUE,FALSE),IF(INDEX(Команды!$A$2:$AN$7500,MATCH(AQ$3,Команды!$A$2:$A$7500,0),$E124+2)=Команды!$AJ$5,TRUE,FALSE),IF(INDEX(Команды!$A$2:$AN$7500,MATCH(AQ$3,Команды!$A$2:$A$7500,0),$E124+2)=Команды!$AJ$6,TRUE,FALSE),IF(INDEX(Команды!$A$2:$AN$7500,MATCH(AQ$3,Команды!$A$2:$A$7500,0),$E124+2)=Команды!$AJ$7,TRUE,FALSE),IF(INDEX(Команды!$A$2:$AN$7500,MATCH(AQ$3,Команды!$A$2:$A$7500,0),$E124+2)=Команды!$AJ$8,TRUE,FALSE),IF(INDEX(Команды!$A$2:$AN$7500,MATCH(AQ$3,Команды!$A$2:$A$7500,0),$E124+2)=Команды!$AJ$9,TRUE,FALSE),IF(INDEX(Команды!$A$2:$AN$7500,MATCH(AQ$3,Команды!$A$2:$A$7500,0),$E124+2)=Команды!$AJ$10,TRUE,FALSE),IF(INDEX(Команды!$A$2:$AN$7500,MATCH(AQ$3,Команды!$A$2:$A$7500,0),$E124+2)=Команды!$AJ$11,TRUE,FALSE),IF(INDEX(Команды!$A$2:$AN$7500,MATCH(AQ$3,Команды!$A$2:$A$7500,0),$E124+2)=Команды!$AJ$12,TRUE,FALSE),IF(INDEX(Команды!$A$2:$AN$7500,MATCH(AQ$3,Команды!$A$2:$A$7500,0),$E124+2)=Команды!$AJ$13,TRUE,FALSE),IF(INDEX(Команды!$A$2:$AN$7500,MATCH(AQ$3,Команды!$A$2:$A$7500,0),$E124+2)=Команды!$AJ$14,TRUE,FALSE),IF(INDEX(Команды!$A$2:$AN$7500,MATCH(AQ$3,Команды!$A$2:$A$7500,0),$E124+2)=Команды!$AJ$15,TRUE,FALSE),IF(INDEX(Команды!$A$2:$AN$7500,MATCH(AQ$3,Команды!$A$2:$A$7500,0),$E124+2)=Команды!$AJ$16,TRUE,FALSE),IF(INDEX(Команды!$A$2:$AN$7500,MATCH(AQ$3,Команды!$A$2:$A$7500,0),$E124+2)=Команды!$AJ$17,TRUE,FALSE),IF(INDEX(Команды!$A$2:$AN$7500,MATCH(AQ$3,Команды!$A$2:$A$7500,0),$E124+2)=Команды!$AJ$18,TRUE,FALSE),IF(INDEX(Команды!$A$2:$AN$7500,MATCH(AQ$3,Команды!$A$2:$A$7500,0),$E124+2)=Команды!$AJ$19,TRUE,FALSE)),INDEX(Команды!$AJ$2:$AL$19,MATCH(INDEX(Команды!$A$2:$AN$7500,MATCH(AQ$3,Команды!$A$2:$A$7500,0),$E124+2),Команды!$AJ$2:$AJ$19,0),3),0)</f>
        <v>0</v>
      </c>
      <c r="AS124" s="342"/>
      <c r="AT124" s="174">
        <f>IF(OR(IF(INDEX(Команды!$A$2:$AN$7500,MATCH(AT$3,Команды!$A$2:$A$7500,0),$E124+2)=Команды!$AJ$2,TRUE,FALSE),IF(INDEX(Команды!$A$2:$AN$7500,MATCH(AT$3,Команды!$A$2:$A$7500,0),$E124+2)=Команды!$AJ$3,TRUE,FALSE),IF(INDEX(Команды!$A$2:$AN$7500,MATCH(AT$3,Команды!$A$2:$A$7500,0),$E124+2)=Команды!$AJ$4,TRUE,FALSE),IF(INDEX(Команды!$A$2:$AN$7500,MATCH(AT$3,Команды!$A$2:$A$7500,0),$E124+2)=Команды!$AJ$5,TRUE,FALSE),IF(INDEX(Команды!$A$2:$AN$7500,MATCH(AT$3,Команды!$A$2:$A$7500,0),$E124+2)=Команды!$AJ$6,TRUE,FALSE),IF(INDEX(Команды!$A$2:$AN$7500,MATCH(AT$3,Команды!$A$2:$A$7500,0),$E124+2)=Команды!$AJ$7,TRUE,FALSE),IF(INDEX(Команды!$A$2:$AN$7500,MATCH(AT$3,Команды!$A$2:$A$7500,0),$E124+2)=Команды!$AJ$8,TRUE,FALSE),IF(INDEX(Команды!$A$2:$AN$7500,MATCH(AT$3,Команды!$A$2:$A$7500,0),$E124+2)=Команды!$AJ$9,TRUE,FALSE),IF(INDEX(Команды!$A$2:$AN$7500,MATCH(AT$3,Команды!$A$2:$A$7500,0),$E124+2)=Команды!$AJ$10,TRUE,FALSE),IF(INDEX(Команды!$A$2:$AN$7500,MATCH(AT$3,Команды!$A$2:$A$7500,0),$E124+2)=Команды!$AJ$11,TRUE,FALSE),IF(INDEX(Команды!$A$2:$AN$7500,MATCH(AT$3,Команды!$A$2:$A$7500,0),$E124+2)=Команды!$AJ$12,TRUE,FALSE),IF(INDEX(Команды!$A$2:$AN$7500,MATCH(AT$3,Команды!$A$2:$A$7500,0),$E124+2)=Команды!$AJ$13,TRUE,FALSE),IF(INDEX(Команды!$A$2:$AN$7500,MATCH(AT$3,Команды!$A$2:$A$7500,0),$E124+2)=Команды!$AJ$14,TRUE,FALSE),IF(INDEX(Команды!$A$2:$AN$7500,MATCH(AT$3,Команды!$A$2:$A$7500,0),$E124+2)=Команды!$AJ$15,TRUE,FALSE),IF(INDEX(Команды!$A$2:$AN$7500,MATCH(AT$3,Команды!$A$2:$A$7500,0),$E124+2)=Команды!$AJ$16,TRUE,FALSE),,IF(INDEX(Команды!$A$2:$AN$7500,MATCH(AT$3,Команды!$A$2:$A$7500,0),$E124+2)=Команды!$AJ$17,TRUE,FALSE),,IF(INDEX(Команды!$A$2:$AN$7500,MATCH(AT$3,Команды!$A$2:$A$7500,0),$E124+2)=Команды!$AJ$18,TRUE,FALSE),,IF(INDEX(Команды!$A$2:$AN$7500,MATCH(AT$3,Команды!$A$2:$A$7500,0),$E124+2)=Команды!$AJ$19,TRUE,FALSE)),INDEX(Команды!$AJ$2:$AK$19,MATCH(INDEX(Команды!$A$2:$AN$7500,MATCH(AT$3,Команды!$A$2:$A$7500,0),$E124+2),Команды!$AJ$2:$AJ$19,0),2),0)</f>
        <v>0</v>
      </c>
      <c r="AU124" s="175">
        <f>IF(OR(IF(INDEX(Команды!$A$2:$AN$7500,MATCH(AT$3,Команды!$A$2:$A$7500,0),$E124+2)=Команды!$AJ$2,TRUE,FALSE),IF(INDEX(Команды!$A$2:$AN$7500,MATCH(AT$3,Команды!$A$2:$A$7500,0),$E124+2)=Команды!$AJ$3,TRUE,FALSE),IF(INDEX(Команды!$A$2:$AN$7500,MATCH(AT$3,Команды!$A$2:$A$7500,0),$E124+2)=Команды!$AJ$4,TRUE,FALSE),IF(INDEX(Команды!$A$2:$AN$7500,MATCH(AT$3,Команды!$A$2:$A$7500,0),$E124+2)=Команды!$AJ$5,TRUE,FALSE),IF(INDEX(Команды!$A$2:$AN$7500,MATCH(AT$3,Команды!$A$2:$A$7500,0),$E124+2)=Команды!$AJ$6,TRUE,FALSE),IF(INDEX(Команды!$A$2:$AN$7500,MATCH(AT$3,Команды!$A$2:$A$7500,0),$E124+2)=Команды!$AJ$7,TRUE,FALSE),IF(INDEX(Команды!$A$2:$AN$7500,MATCH(AT$3,Команды!$A$2:$A$7500,0),$E124+2)=Команды!$AJ$8,TRUE,FALSE),IF(INDEX(Команды!$A$2:$AN$7500,MATCH(AT$3,Команды!$A$2:$A$7500,0),$E124+2)=Команды!$AJ$9,TRUE,FALSE),IF(INDEX(Команды!$A$2:$AN$7500,MATCH(AT$3,Команды!$A$2:$A$7500,0),$E124+2)=Команды!$AJ$10,TRUE,FALSE),IF(INDEX(Команды!$A$2:$AN$7500,MATCH(AT$3,Команды!$A$2:$A$7500,0),$E124+2)=Команды!$AJ$11,TRUE,FALSE),IF(INDEX(Команды!$A$2:$AN$7500,MATCH(AT$3,Команды!$A$2:$A$7500,0),$E124+2)=Команды!$AJ$12,TRUE,FALSE),IF(INDEX(Команды!$A$2:$AN$7500,MATCH(AT$3,Команды!$A$2:$A$7500,0),$E124+2)=Команды!$AJ$13,TRUE,FALSE),IF(INDEX(Команды!$A$2:$AN$7500,MATCH(AT$3,Команды!$A$2:$A$7500,0),$E124+2)=Команды!$AJ$14,TRUE,FALSE),IF(INDEX(Команды!$A$2:$AN$7500,MATCH(AT$3,Команды!$A$2:$A$7500,0),$E124+2)=Команды!$AJ$15,TRUE,FALSE),IF(INDEX(Команды!$A$2:$AN$7500,MATCH(AT$3,Команды!$A$2:$A$7500,0),$E124+2)=Команды!$AJ$16,TRUE,FALSE),IF(INDEX(Команды!$A$2:$AN$7500,MATCH(AT$3,Команды!$A$2:$A$7500,0),$E124+2)=Команды!$AJ$17,TRUE,FALSE),IF(INDEX(Команды!$A$2:$AN$7500,MATCH(AT$3,Команды!$A$2:$A$7500,0),$E124+2)=Команды!$AJ$18,TRUE,FALSE),IF(INDEX(Команды!$A$2:$AN$7500,MATCH(AT$3,Команды!$A$2:$A$7500,0),$E124+2)=Команды!$AJ$19,TRUE,FALSE)),INDEX(Команды!$AJ$2:$AL$19,MATCH(INDEX(Команды!$A$2:$AN$7500,MATCH(AT$3,Команды!$A$2:$A$7500,0),$E124+2),Команды!$AJ$2:$AJ$19,0),3),0)</f>
        <v>0</v>
      </c>
      <c r="AV124" s="342"/>
      <c r="AW124" s="174">
        <f>IF(OR(IF(INDEX(Команды!$A$2:$AN$7500,MATCH(AW$3,Команды!$A$2:$A$7500,0),$E124+2)=Команды!$AJ$2,TRUE,FALSE),IF(INDEX(Команды!$A$2:$AN$7500,MATCH(AW$3,Команды!$A$2:$A$7500,0),$E124+2)=Команды!$AJ$3,TRUE,FALSE),IF(INDEX(Команды!$A$2:$AN$7500,MATCH(AW$3,Команды!$A$2:$A$7500,0),$E124+2)=Команды!$AJ$4,TRUE,FALSE),IF(INDEX(Команды!$A$2:$AN$7500,MATCH(AW$3,Команды!$A$2:$A$7500,0),$E124+2)=Команды!$AJ$5,TRUE,FALSE),IF(INDEX(Команды!$A$2:$AN$7500,MATCH(AW$3,Команды!$A$2:$A$7500,0),$E124+2)=Команды!$AJ$6,TRUE,FALSE),IF(INDEX(Команды!$A$2:$AN$7500,MATCH(AW$3,Команды!$A$2:$A$7500,0),$E124+2)=Команды!$AJ$7,TRUE,FALSE),IF(INDEX(Команды!$A$2:$AN$7500,MATCH(AW$3,Команды!$A$2:$A$7500,0),$E124+2)=Команды!$AJ$8,TRUE,FALSE),IF(INDEX(Команды!$A$2:$AN$7500,MATCH(AW$3,Команды!$A$2:$A$7500,0),$E124+2)=Команды!$AJ$9,TRUE,FALSE),IF(INDEX(Команды!$A$2:$AN$7500,MATCH(AW$3,Команды!$A$2:$A$7500,0),$E124+2)=Команды!$AJ$10,TRUE,FALSE),IF(INDEX(Команды!$A$2:$AN$7500,MATCH(AW$3,Команды!$A$2:$A$7500,0),$E124+2)=Команды!$AJ$11,TRUE,FALSE),IF(INDEX(Команды!$A$2:$AN$7500,MATCH(AW$3,Команды!$A$2:$A$7500,0),$E124+2)=Команды!$AJ$12,TRUE,FALSE),IF(INDEX(Команды!$A$2:$AN$7500,MATCH(AW$3,Команды!$A$2:$A$7500,0),$E124+2)=Команды!$AJ$13,TRUE,FALSE),IF(INDEX(Команды!$A$2:$AN$7500,MATCH(AW$3,Команды!$A$2:$A$7500,0),$E124+2)=Команды!$AJ$14,TRUE,FALSE),IF(INDEX(Команды!$A$2:$AN$7500,MATCH(AW$3,Команды!$A$2:$A$7500,0),$E124+2)=Команды!$AJ$15,TRUE,FALSE),IF(INDEX(Команды!$A$2:$AN$7500,MATCH(AW$3,Команды!$A$2:$A$7500,0),$E124+2)=Команды!$AJ$16,TRUE,FALSE),,IF(INDEX(Команды!$A$2:$AN$7500,MATCH(AW$3,Команды!$A$2:$A$7500,0),$E124+2)=Команды!$AJ$17,TRUE,FALSE),,IF(INDEX(Команды!$A$2:$AN$7500,MATCH(AW$3,Команды!$A$2:$A$7500,0),$E124+2)=Команды!$AJ$18,TRUE,FALSE),,IF(INDEX(Команды!$A$2:$AN$7500,MATCH(AW$3,Команды!$A$2:$A$7500,0),$E124+2)=Команды!$AJ$19,TRUE,FALSE)),INDEX(Команды!$AJ$2:$AK$19,MATCH(INDEX(Команды!$A$2:$AN$7500,MATCH(AW$3,Команды!$A$2:$A$7500,0),$E124+2),Команды!$AJ$2:$AJ$19,0),2),0)</f>
        <v>0</v>
      </c>
      <c r="AX124" s="175">
        <f>IF(OR(IF(INDEX(Команды!$A$2:$AN$7500,MATCH(AW$3,Команды!$A$2:$A$7500,0),$E124+2)=Команды!$AJ$2,TRUE,FALSE),IF(INDEX(Команды!$A$2:$AN$7500,MATCH(AW$3,Команды!$A$2:$A$7500,0),$E124+2)=Команды!$AJ$3,TRUE,FALSE),IF(INDEX(Команды!$A$2:$AN$7500,MATCH(AW$3,Команды!$A$2:$A$7500,0),$E124+2)=Команды!$AJ$4,TRUE,FALSE),IF(INDEX(Команды!$A$2:$AN$7500,MATCH(AW$3,Команды!$A$2:$A$7500,0),$E124+2)=Команды!$AJ$5,TRUE,FALSE),IF(INDEX(Команды!$A$2:$AN$7500,MATCH(AW$3,Команды!$A$2:$A$7500,0),$E124+2)=Команды!$AJ$6,TRUE,FALSE),IF(INDEX(Команды!$A$2:$AN$7500,MATCH(AW$3,Команды!$A$2:$A$7500,0),$E124+2)=Команды!$AJ$7,TRUE,FALSE),IF(INDEX(Команды!$A$2:$AN$7500,MATCH(AW$3,Команды!$A$2:$A$7500,0),$E124+2)=Команды!$AJ$8,TRUE,FALSE),IF(INDEX(Команды!$A$2:$AN$7500,MATCH(AW$3,Команды!$A$2:$A$7500,0),$E124+2)=Команды!$AJ$9,TRUE,FALSE),IF(INDEX(Команды!$A$2:$AN$7500,MATCH(AW$3,Команды!$A$2:$A$7500,0),$E124+2)=Команды!$AJ$10,TRUE,FALSE),IF(INDEX(Команды!$A$2:$AN$7500,MATCH(AW$3,Команды!$A$2:$A$7500,0),$E124+2)=Команды!$AJ$11,TRUE,FALSE),IF(INDEX(Команды!$A$2:$AN$7500,MATCH(AW$3,Команды!$A$2:$A$7500,0),$E124+2)=Команды!$AJ$12,TRUE,FALSE),IF(INDEX(Команды!$A$2:$AN$7500,MATCH(AW$3,Команды!$A$2:$A$7500,0),$E124+2)=Команды!$AJ$13,TRUE,FALSE),IF(INDEX(Команды!$A$2:$AN$7500,MATCH(AW$3,Команды!$A$2:$A$7500,0),$E124+2)=Команды!$AJ$14,TRUE,FALSE),IF(INDEX(Команды!$A$2:$AN$7500,MATCH(AW$3,Команды!$A$2:$A$7500,0),$E124+2)=Команды!$AJ$15,TRUE,FALSE),IF(INDEX(Команды!$A$2:$AN$7500,MATCH(AW$3,Команды!$A$2:$A$7500,0),$E124+2)=Команды!$AJ$16,TRUE,FALSE),IF(INDEX(Команды!$A$2:$AN$7500,MATCH(AW$3,Команды!$A$2:$A$7500,0),$E124+2)=Команды!$AJ$17,TRUE,FALSE),IF(INDEX(Команды!$A$2:$AN$7500,MATCH(AW$3,Команды!$A$2:$A$7500,0),$E124+2)=Команды!$AJ$18,TRUE,FALSE),IF(INDEX(Команды!$A$2:$AN$7500,MATCH(AW$3,Команды!$A$2:$A$7500,0),$E124+2)=Команды!$AJ$19,TRUE,FALSE)),INDEX(Команды!$AJ$2:$AL$19,MATCH(INDEX(Команды!$A$2:$AN$7500,MATCH(AW$3,Команды!$A$2:$A$7500,0),$E124+2),Команды!$AJ$2:$AJ$19,0),3),0)</f>
        <v>0</v>
      </c>
      <c r="AY124" s="342"/>
      <c r="AZ124" s="174">
        <f>IF(OR(IF(INDEX(Команды!$A$2:$AN$7500,MATCH(AZ$3,Команды!$A$2:$A$7500,0),$E124+2)=Команды!$AJ$2,TRUE,FALSE),IF(INDEX(Команды!$A$2:$AN$7500,MATCH(AZ$3,Команды!$A$2:$A$7500,0),$E124+2)=Команды!$AJ$3,TRUE,FALSE),IF(INDEX(Команды!$A$2:$AN$7500,MATCH(AZ$3,Команды!$A$2:$A$7500,0),$E124+2)=Команды!$AJ$4,TRUE,FALSE),IF(INDEX(Команды!$A$2:$AN$7500,MATCH(AZ$3,Команды!$A$2:$A$7500,0),$E124+2)=Команды!$AJ$5,TRUE,FALSE),IF(INDEX(Команды!$A$2:$AN$7500,MATCH(AZ$3,Команды!$A$2:$A$7500,0),$E124+2)=Команды!$AJ$6,TRUE,FALSE),IF(INDEX(Команды!$A$2:$AN$7500,MATCH(AZ$3,Команды!$A$2:$A$7500,0),$E124+2)=Команды!$AJ$7,TRUE,FALSE),IF(INDEX(Команды!$A$2:$AN$7500,MATCH(AZ$3,Команды!$A$2:$A$7500,0),$E124+2)=Команды!$AJ$8,TRUE,FALSE),IF(INDEX(Команды!$A$2:$AN$7500,MATCH(AZ$3,Команды!$A$2:$A$7500,0),$E124+2)=Команды!$AJ$9,TRUE,FALSE),IF(INDEX(Команды!$A$2:$AN$7500,MATCH(AZ$3,Команды!$A$2:$A$7500,0),$E124+2)=Команды!$AJ$10,TRUE,FALSE),IF(INDEX(Команды!$A$2:$AN$7500,MATCH(AZ$3,Команды!$A$2:$A$7500,0),$E124+2)=Команды!$AJ$11,TRUE,FALSE),IF(INDEX(Команды!$A$2:$AN$7500,MATCH(AZ$3,Команды!$A$2:$A$7500,0),$E124+2)=Команды!$AJ$12,TRUE,FALSE),IF(INDEX(Команды!$A$2:$AN$7500,MATCH(AZ$3,Команды!$A$2:$A$7500,0),$E124+2)=Команды!$AJ$13,TRUE,FALSE),IF(INDEX(Команды!$A$2:$AN$7500,MATCH(AZ$3,Команды!$A$2:$A$7500,0),$E124+2)=Команды!$AJ$14,TRUE,FALSE),IF(INDEX(Команды!$A$2:$AN$7500,MATCH(AZ$3,Команды!$A$2:$A$7500,0),$E124+2)=Команды!$AJ$15,TRUE,FALSE),IF(INDEX(Команды!$A$2:$AN$7500,MATCH(AZ$3,Команды!$A$2:$A$7500,0),$E124+2)=Команды!$AJ$16,TRUE,FALSE),,IF(INDEX(Команды!$A$2:$AN$7500,MATCH(AZ$3,Команды!$A$2:$A$7500,0),$E124+2)=Команды!$AJ$17,TRUE,FALSE),,IF(INDEX(Команды!$A$2:$AN$7500,MATCH(AZ$3,Команды!$A$2:$A$7500,0),$E124+2)=Команды!$AJ$18,TRUE,FALSE),,IF(INDEX(Команды!$A$2:$AN$7500,MATCH(AZ$3,Команды!$A$2:$A$7500,0),$E124+2)=Команды!$AJ$19,TRUE,FALSE)),INDEX(Команды!$AJ$2:$AK$19,MATCH(INDEX(Команды!$A$2:$AN$7500,MATCH(AZ$3,Команды!$A$2:$A$7500,0),$E124+2),Команды!$AJ$2:$AJ$19,0),2),0)</f>
        <v>0</v>
      </c>
      <c r="BA124" s="175">
        <f>IF(OR(IF(INDEX(Команды!$A$2:$AN$7500,MATCH(AZ$3,Команды!$A$2:$A$7500,0),$E124+2)=Команды!$AJ$2,TRUE,FALSE),IF(INDEX(Команды!$A$2:$AN$7500,MATCH(AZ$3,Команды!$A$2:$A$7500,0),$E124+2)=Команды!$AJ$3,TRUE,FALSE),IF(INDEX(Команды!$A$2:$AN$7500,MATCH(AZ$3,Команды!$A$2:$A$7500,0),$E124+2)=Команды!$AJ$4,TRUE,FALSE),IF(INDEX(Команды!$A$2:$AN$7500,MATCH(AZ$3,Команды!$A$2:$A$7500,0),$E124+2)=Команды!$AJ$5,TRUE,FALSE),IF(INDEX(Команды!$A$2:$AN$7500,MATCH(AZ$3,Команды!$A$2:$A$7500,0),$E124+2)=Команды!$AJ$6,TRUE,FALSE),IF(INDEX(Команды!$A$2:$AN$7500,MATCH(AZ$3,Команды!$A$2:$A$7500,0),$E124+2)=Команды!$AJ$7,TRUE,FALSE),IF(INDEX(Команды!$A$2:$AN$7500,MATCH(AZ$3,Команды!$A$2:$A$7500,0),$E124+2)=Команды!$AJ$8,TRUE,FALSE),IF(INDEX(Команды!$A$2:$AN$7500,MATCH(AZ$3,Команды!$A$2:$A$7500,0),$E124+2)=Команды!$AJ$9,TRUE,FALSE),IF(INDEX(Команды!$A$2:$AN$7500,MATCH(AZ$3,Команды!$A$2:$A$7500,0),$E124+2)=Команды!$AJ$10,TRUE,FALSE),IF(INDEX(Команды!$A$2:$AN$7500,MATCH(AZ$3,Команды!$A$2:$A$7500,0),$E124+2)=Команды!$AJ$11,TRUE,FALSE),IF(INDEX(Команды!$A$2:$AN$7500,MATCH(AZ$3,Команды!$A$2:$A$7500,0),$E124+2)=Команды!$AJ$12,TRUE,FALSE),IF(INDEX(Команды!$A$2:$AN$7500,MATCH(AZ$3,Команды!$A$2:$A$7500,0),$E124+2)=Команды!$AJ$13,TRUE,FALSE),IF(INDEX(Команды!$A$2:$AN$7500,MATCH(AZ$3,Команды!$A$2:$A$7500,0),$E124+2)=Команды!$AJ$14,TRUE,FALSE),IF(INDEX(Команды!$A$2:$AN$7500,MATCH(AZ$3,Команды!$A$2:$A$7500,0),$E124+2)=Команды!$AJ$15,TRUE,FALSE),IF(INDEX(Команды!$A$2:$AN$7500,MATCH(AZ$3,Команды!$A$2:$A$7500,0),$E124+2)=Команды!$AJ$16,TRUE,FALSE),IF(INDEX(Команды!$A$2:$AN$7500,MATCH(AZ$3,Команды!$A$2:$A$7500,0),$E124+2)=Команды!$AJ$17,TRUE,FALSE),IF(INDEX(Команды!$A$2:$AN$7500,MATCH(AZ$3,Команды!$A$2:$A$7500,0),$E124+2)=Команды!$AJ$18,TRUE,FALSE),IF(INDEX(Команды!$A$2:$AN$7500,MATCH(AZ$3,Команды!$A$2:$A$7500,0),$E124+2)=Команды!$AJ$19,TRUE,FALSE)),INDEX(Команды!$AJ$2:$AL$19,MATCH(INDEX(Команды!$A$2:$AN$7500,MATCH(AZ$3,Команды!$A$2:$A$7500,0),$E124+2),Команды!$AJ$2:$AJ$19,0),3),0)</f>
        <v>0</v>
      </c>
      <c r="BB124" s="342"/>
      <c r="BC124" s="174">
        <f>IF(OR(IF(INDEX(Команды!$A$2:$AN$7500,MATCH(BC$3,Команды!$A$2:$A$7500,0),$E124+2)=Команды!$AJ$2,TRUE,FALSE),IF(INDEX(Команды!$A$2:$AN$7500,MATCH(BC$3,Команды!$A$2:$A$7500,0),$E124+2)=Команды!$AJ$3,TRUE,FALSE),IF(INDEX(Команды!$A$2:$AN$7500,MATCH(BC$3,Команды!$A$2:$A$7500,0),$E124+2)=Команды!$AJ$4,TRUE,FALSE),IF(INDEX(Команды!$A$2:$AN$7500,MATCH(BC$3,Команды!$A$2:$A$7500,0),$E124+2)=Команды!$AJ$5,TRUE,FALSE),IF(INDEX(Команды!$A$2:$AN$7500,MATCH(BC$3,Команды!$A$2:$A$7500,0),$E124+2)=Команды!$AJ$6,TRUE,FALSE),IF(INDEX(Команды!$A$2:$AN$7500,MATCH(BC$3,Команды!$A$2:$A$7500,0),$E124+2)=Команды!$AJ$7,TRUE,FALSE),IF(INDEX(Команды!$A$2:$AN$7500,MATCH(BC$3,Команды!$A$2:$A$7500,0),$E124+2)=Команды!$AJ$8,TRUE,FALSE),IF(INDEX(Команды!$A$2:$AN$7500,MATCH(BC$3,Команды!$A$2:$A$7500,0),$E124+2)=Команды!$AJ$9,TRUE,FALSE),IF(INDEX(Команды!$A$2:$AN$7500,MATCH(BC$3,Команды!$A$2:$A$7500,0),$E124+2)=Команды!$AJ$10,TRUE,FALSE),IF(INDEX(Команды!$A$2:$AN$7500,MATCH(BC$3,Команды!$A$2:$A$7500,0),$E124+2)=Команды!$AJ$11,TRUE,FALSE),IF(INDEX(Команды!$A$2:$AN$7500,MATCH(BC$3,Команды!$A$2:$A$7500,0),$E124+2)=Команды!$AJ$12,TRUE,FALSE),IF(INDEX(Команды!$A$2:$AN$7500,MATCH(BC$3,Команды!$A$2:$A$7500,0),$E124+2)=Команды!$AJ$13,TRUE,FALSE),IF(INDEX(Команды!$A$2:$AN$7500,MATCH(BC$3,Команды!$A$2:$A$7500,0),$E124+2)=Команды!$AJ$14,TRUE,FALSE),IF(INDEX(Команды!$A$2:$AN$7500,MATCH(BC$3,Команды!$A$2:$A$7500,0),$E124+2)=Команды!$AJ$15,TRUE,FALSE),IF(INDEX(Команды!$A$2:$AN$7500,MATCH(BC$3,Команды!$A$2:$A$7500,0),$E124+2)=Команды!$AJ$16,TRUE,FALSE),,IF(INDEX(Команды!$A$2:$AN$7500,MATCH(BC$3,Команды!$A$2:$A$7500,0),$E124+2)=Команды!$AJ$17,TRUE,FALSE),,IF(INDEX(Команды!$A$2:$AN$7500,MATCH(BC$3,Команды!$A$2:$A$7500,0),$E124+2)=Команды!$AJ$18,TRUE,FALSE),,IF(INDEX(Команды!$A$2:$AN$7500,MATCH(BC$3,Команды!$A$2:$A$7500,0),$E124+2)=Команды!$AJ$19,TRUE,FALSE)),INDEX(Команды!$AJ$2:$AK$19,MATCH(INDEX(Команды!$A$2:$AN$7500,MATCH(BC$3,Команды!$A$2:$A$7500,0),$E124+2),Команды!$AJ$2:$AJ$19,0),2),0)</f>
        <v>0</v>
      </c>
      <c r="BD124" s="175">
        <f>IF(OR(IF(INDEX(Команды!$A$2:$AN$7500,MATCH(BC$3,Команды!$A$2:$A$7500,0),$E124+2)=Команды!$AJ$2,TRUE,FALSE),IF(INDEX(Команды!$A$2:$AN$7500,MATCH(BC$3,Команды!$A$2:$A$7500,0),$E124+2)=Команды!$AJ$3,TRUE,FALSE),IF(INDEX(Команды!$A$2:$AN$7500,MATCH(BC$3,Команды!$A$2:$A$7500,0),$E124+2)=Команды!$AJ$4,TRUE,FALSE),IF(INDEX(Команды!$A$2:$AN$7500,MATCH(BC$3,Команды!$A$2:$A$7500,0),$E124+2)=Команды!$AJ$5,TRUE,FALSE),IF(INDEX(Команды!$A$2:$AN$7500,MATCH(BC$3,Команды!$A$2:$A$7500,0),$E124+2)=Команды!$AJ$6,TRUE,FALSE),IF(INDEX(Команды!$A$2:$AN$7500,MATCH(BC$3,Команды!$A$2:$A$7500,0),$E124+2)=Команды!$AJ$7,TRUE,FALSE),IF(INDEX(Команды!$A$2:$AN$7500,MATCH(BC$3,Команды!$A$2:$A$7500,0),$E124+2)=Команды!$AJ$8,TRUE,FALSE),IF(INDEX(Команды!$A$2:$AN$7500,MATCH(BC$3,Команды!$A$2:$A$7500,0),$E124+2)=Команды!$AJ$9,TRUE,FALSE),IF(INDEX(Команды!$A$2:$AN$7500,MATCH(BC$3,Команды!$A$2:$A$7500,0),$E124+2)=Команды!$AJ$10,TRUE,FALSE),IF(INDEX(Команды!$A$2:$AN$7500,MATCH(BC$3,Команды!$A$2:$A$7500,0),$E124+2)=Команды!$AJ$11,TRUE,FALSE),IF(INDEX(Команды!$A$2:$AN$7500,MATCH(BC$3,Команды!$A$2:$A$7500,0),$E124+2)=Команды!$AJ$12,TRUE,FALSE),IF(INDEX(Команды!$A$2:$AN$7500,MATCH(BC$3,Команды!$A$2:$A$7500,0),$E124+2)=Команды!$AJ$13,TRUE,FALSE),IF(INDEX(Команды!$A$2:$AN$7500,MATCH(BC$3,Команды!$A$2:$A$7500,0),$E124+2)=Команды!$AJ$14,TRUE,FALSE),IF(INDEX(Команды!$A$2:$AN$7500,MATCH(BC$3,Команды!$A$2:$A$7500,0),$E124+2)=Команды!$AJ$15,TRUE,FALSE),IF(INDEX(Команды!$A$2:$AN$7500,MATCH(BC$3,Команды!$A$2:$A$7500,0),$E124+2)=Команды!$AJ$16,TRUE,FALSE),IF(INDEX(Команды!$A$2:$AN$7500,MATCH(BC$3,Команды!$A$2:$A$7500,0),$E124+2)=Команды!$AJ$17,TRUE,FALSE),IF(INDEX(Команды!$A$2:$AN$7500,MATCH(BC$3,Команды!$A$2:$A$7500,0),$E124+2)=Команды!$AJ$18,TRUE,FALSE),IF(INDEX(Команды!$A$2:$AN$7500,MATCH(BC$3,Команды!$A$2:$A$7500,0),$E124+2)=Команды!$AJ$19,TRUE,FALSE)),INDEX(Команды!$AJ$2:$AL$19,MATCH(INDEX(Команды!$A$2:$AN$7500,MATCH(BC$3,Команды!$A$2:$A$7500,0),$E124+2),Команды!$AJ$2:$AJ$19,0),3),0)</f>
        <v>0</v>
      </c>
      <c r="BE124" s="342"/>
      <c r="BF124" s="174">
        <f>IF(OR(IF(INDEX(Команды!$A$2:$AN$7500,MATCH(BF$3,Команды!$A$2:$A$7500,0),$E124+2)=Команды!$AJ$2,TRUE,FALSE),IF(INDEX(Команды!$A$2:$AN$7500,MATCH(BF$3,Команды!$A$2:$A$7500,0),$E124+2)=Команды!$AJ$3,TRUE,FALSE),IF(INDEX(Команды!$A$2:$AN$7500,MATCH(BF$3,Команды!$A$2:$A$7500,0),$E124+2)=Команды!$AJ$4,TRUE,FALSE),IF(INDEX(Команды!$A$2:$AN$7500,MATCH(BF$3,Команды!$A$2:$A$7500,0),$E124+2)=Команды!$AJ$5,TRUE,FALSE),IF(INDEX(Команды!$A$2:$AN$7500,MATCH(BF$3,Команды!$A$2:$A$7500,0),$E124+2)=Команды!$AJ$6,TRUE,FALSE),IF(INDEX(Команды!$A$2:$AN$7500,MATCH(BF$3,Команды!$A$2:$A$7500,0),$E124+2)=Команды!$AJ$7,TRUE,FALSE),IF(INDEX(Команды!$A$2:$AN$7500,MATCH(BF$3,Команды!$A$2:$A$7500,0),$E124+2)=Команды!$AJ$8,TRUE,FALSE),IF(INDEX(Команды!$A$2:$AN$7500,MATCH(BF$3,Команды!$A$2:$A$7500,0),$E124+2)=Команды!$AJ$9,TRUE,FALSE),IF(INDEX(Команды!$A$2:$AN$7500,MATCH(BF$3,Команды!$A$2:$A$7500,0),$E124+2)=Команды!$AJ$10,TRUE,FALSE),IF(INDEX(Команды!$A$2:$AN$7500,MATCH(BF$3,Команды!$A$2:$A$7500,0),$E124+2)=Команды!$AJ$11,TRUE,FALSE),IF(INDEX(Команды!$A$2:$AN$7500,MATCH(BF$3,Команды!$A$2:$A$7500,0),$E124+2)=Команды!$AJ$12,TRUE,FALSE),IF(INDEX(Команды!$A$2:$AN$7500,MATCH(BF$3,Команды!$A$2:$A$7500,0),$E124+2)=Команды!$AJ$13,TRUE,FALSE),IF(INDEX(Команды!$A$2:$AN$7500,MATCH(BF$3,Команды!$A$2:$A$7500,0),$E124+2)=Команды!$AJ$14,TRUE,FALSE),IF(INDEX(Команды!$A$2:$AN$7500,MATCH(BF$3,Команды!$A$2:$A$7500,0),$E124+2)=Команды!$AJ$15,TRUE,FALSE),IF(INDEX(Команды!$A$2:$AN$7500,MATCH(BF$3,Команды!$A$2:$A$7500,0),$E124+2)=Команды!$AJ$16,TRUE,FALSE),,IF(INDEX(Команды!$A$2:$AN$7500,MATCH(BF$3,Команды!$A$2:$A$7500,0),$E124+2)=Команды!$AJ$17,TRUE,FALSE),,IF(INDEX(Команды!$A$2:$AN$7500,MATCH(BF$3,Команды!$A$2:$A$7500,0),$E124+2)=Команды!$AJ$18,TRUE,FALSE),,IF(INDEX(Команды!$A$2:$AN$7500,MATCH(BF$3,Команды!$A$2:$A$7500,0),$E124+2)=Команды!$AJ$19,TRUE,FALSE)),INDEX(Команды!$AJ$2:$AK$19,MATCH(INDEX(Команды!$A$2:$AN$7500,MATCH(BF$3,Команды!$A$2:$A$7500,0),$E124+2),Команды!$AJ$2:$AJ$19,0),2),0)</f>
        <v>0</v>
      </c>
      <c r="BG124" s="175">
        <f>IF(OR(IF(INDEX(Команды!$A$2:$AN$7500,MATCH(BF$3,Команды!$A$2:$A$7500,0),$E124+2)=Команды!$AJ$2,TRUE,FALSE),IF(INDEX(Команды!$A$2:$AN$7500,MATCH(BF$3,Команды!$A$2:$A$7500,0),$E124+2)=Команды!$AJ$3,TRUE,FALSE),IF(INDEX(Команды!$A$2:$AN$7500,MATCH(BF$3,Команды!$A$2:$A$7500,0),$E124+2)=Команды!$AJ$4,TRUE,FALSE),IF(INDEX(Команды!$A$2:$AN$7500,MATCH(BF$3,Команды!$A$2:$A$7500,0),$E124+2)=Команды!$AJ$5,TRUE,FALSE),IF(INDEX(Команды!$A$2:$AN$7500,MATCH(BF$3,Команды!$A$2:$A$7500,0),$E124+2)=Команды!$AJ$6,TRUE,FALSE),IF(INDEX(Команды!$A$2:$AN$7500,MATCH(BF$3,Команды!$A$2:$A$7500,0),$E124+2)=Команды!$AJ$7,TRUE,FALSE),IF(INDEX(Команды!$A$2:$AN$7500,MATCH(BF$3,Команды!$A$2:$A$7500,0),$E124+2)=Команды!$AJ$8,TRUE,FALSE),IF(INDEX(Команды!$A$2:$AN$7500,MATCH(BF$3,Команды!$A$2:$A$7500,0),$E124+2)=Команды!$AJ$9,TRUE,FALSE),IF(INDEX(Команды!$A$2:$AN$7500,MATCH(BF$3,Команды!$A$2:$A$7500,0),$E124+2)=Команды!$AJ$10,TRUE,FALSE),IF(INDEX(Команды!$A$2:$AN$7500,MATCH(BF$3,Команды!$A$2:$A$7500,0),$E124+2)=Команды!$AJ$11,TRUE,FALSE),IF(INDEX(Команды!$A$2:$AN$7500,MATCH(BF$3,Команды!$A$2:$A$7500,0),$E124+2)=Команды!$AJ$12,TRUE,FALSE),IF(INDEX(Команды!$A$2:$AN$7500,MATCH(BF$3,Команды!$A$2:$A$7500,0),$E124+2)=Команды!$AJ$13,TRUE,FALSE),IF(INDEX(Команды!$A$2:$AN$7500,MATCH(BF$3,Команды!$A$2:$A$7500,0),$E124+2)=Команды!$AJ$14,TRUE,FALSE),IF(INDEX(Команды!$A$2:$AN$7500,MATCH(BF$3,Команды!$A$2:$A$7500,0),$E124+2)=Команды!$AJ$15,TRUE,FALSE),IF(INDEX(Команды!$A$2:$AN$7500,MATCH(BF$3,Команды!$A$2:$A$7500,0),$E124+2)=Команды!$AJ$16,TRUE,FALSE),IF(INDEX(Команды!$A$2:$AN$7500,MATCH(BF$3,Команды!$A$2:$A$7500,0),$E124+2)=Команды!$AJ$17,TRUE,FALSE),IF(INDEX(Команды!$A$2:$AN$7500,MATCH(BF$3,Команды!$A$2:$A$7500,0),$E124+2)=Команды!$AJ$18,TRUE,FALSE),IF(INDEX(Команды!$A$2:$AN$7500,MATCH(BF$3,Команды!$A$2:$A$7500,0),$E124+2)=Команды!$AJ$19,TRUE,FALSE)),INDEX(Команды!$AJ$2:$AL$19,MATCH(INDEX(Команды!$A$2:$AN$7500,MATCH(BF$3,Команды!$A$2:$A$7500,0),$E124+2),Команды!$AJ$2:$AJ$19,0),3),0)</f>
        <v>0</v>
      </c>
      <c r="BH124" s="342"/>
      <c r="BI124" s="174">
        <f>IF(OR(IF(INDEX(Команды!$A$2:$AN$7500,MATCH(BI$3,Команды!$A$2:$A$7500,0),$E124+2)=Команды!$AJ$2,TRUE,FALSE),IF(INDEX(Команды!$A$2:$AN$7500,MATCH(BI$3,Команды!$A$2:$A$7500,0),$E124+2)=Команды!$AJ$3,TRUE,FALSE),IF(INDEX(Команды!$A$2:$AN$7500,MATCH(BI$3,Команды!$A$2:$A$7500,0),$E124+2)=Команды!$AJ$4,TRUE,FALSE),IF(INDEX(Команды!$A$2:$AN$7500,MATCH(BI$3,Команды!$A$2:$A$7500,0),$E124+2)=Команды!$AJ$5,TRUE,FALSE),IF(INDEX(Команды!$A$2:$AN$7500,MATCH(BI$3,Команды!$A$2:$A$7500,0),$E124+2)=Команды!$AJ$6,TRUE,FALSE),IF(INDEX(Команды!$A$2:$AN$7500,MATCH(BI$3,Команды!$A$2:$A$7500,0),$E124+2)=Команды!$AJ$7,TRUE,FALSE),IF(INDEX(Команды!$A$2:$AN$7500,MATCH(BI$3,Команды!$A$2:$A$7500,0),$E124+2)=Команды!$AJ$8,TRUE,FALSE),IF(INDEX(Команды!$A$2:$AN$7500,MATCH(BI$3,Команды!$A$2:$A$7500,0),$E124+2)=Команды!$AJ$9,TRUE,FALSE),IF(INDEX(Команды!$A$2:$AN$7500,MATCH(BI$3,Команды!$A$2:$A$7500,0),$E124+2)=Команды!$AJ$10,TRUE,FALSE),IF(INDEX(Команды!$A$2:$AN$7500,MATCH(BI$3,Команды!$A$2:$A$7500,0),$E124+2)=Команды!$AJ$11,TRUE,FALSE),IF(INDEX(Команды!$A$2:$AN$7500,MATCH(BI$3,Команды!$A$2:$A$7500,0),$E124+2)=Команды!$AJ$12,TRUE,FALSE),IF(INDEX(Команды!$A$2:$AN$7500,MATCH(BI$3,Команды!$A$2:$A$7500,0),$E124+2)=Команды!$AJ$13,TRUE,FALSE),IF(INDEX(Команды!$A$2:$AN$7500,MATCH(BI$3,Команды!$A$2:$A$7500,0),$E124+2)=Команды!$AJ$14,TRUE,FALSE),IF(INDEX(Команды!$A$2:$AN$7500,MATCH(BI$3,Команды!$A$2:$A$7500,0),$E124+2)=Команды!$AJ$15,TRUE,FALSE),IF(INDEX(Команды!$A$2:$AN$7500,MATCH(BI$3,Команды!$A$2:$A$7500,0),$E124+2)=Команды!$AJ$16,TRUE,FALSE),,IF(INDEX(Команды!$A$2:$AN$7500,MATCH(BI$3,Команды!$A$2:$A$7500,0),$E124+2)=Команды!$AJ$17,TRUE,FALSE),,IF(INDEX(Команды!$A$2:$AN$7500,MATCH(BI$3,Команды!$A$2:$A$7500,0),$E124+2)=Команды!$AJ$18,TRUE,FALSE),,IF(INDEX(Команды!$A$2:$AN$7500,MATCH(BI$3,Команды!$A$2:$A$7500,0),$E124+2)=Команды!$AJ$19,TRUE,FALSE)),INDEX(Команды!$AJ$2:$AK$19,MATCH(INDEX(Команды!$A$2:$AN$7500,MATCH(BI$3,Команды!$A$2:$A$7500,0),$E124+2),Команды!$AJ$2:$AJ$19,0),2),0)</f>
        <v>0</v>
      </c>
      <c r="BJ124" s="175">
        <f>IF(OR(IF(INDEX(Команды!$A$2:$AN$7500,MATCH(BI$3,Команды!$A$2:$A$7500,0),$E124+2)=Команды!$AJ$2,TRUE,FALSE),IF(INDEX(Команды!$A$2:$AN$7500,MATCH(BI$3,Команды!$A$2:$A$7500,0),$E124+2)=Команды!$AJ$3,TRUE,FALSE),IF(INDEX(Команды!$A$2:$AN$7500,MATCH(BI$3,Команды!$A$2:$A$7500,0),$E124+2)=Команды!$AJ$4,TRUE,FALSE),IF(INDEX(Команды!$A$2:$AN$7500,MATCH(BI$3,Команды!$A$2:$A$7500,0),$E124+2)=Команды!$AJ$5,TRUE,FALSE),IF(INDEX(Команды!$A$2:$AN$7500,MATCH(BI$3,Команды!$A$2:$A$7500,0),$E124+2)=Команды!$AJ$6,TRUE,FALSE),IF(INDEX(Команды!$A$2:$AN$7500,MATCH(BI$3,Команды!$A$2:$A$7500,0),$E124+2)=Команды!$AJ$7,TRUE,FALSE),IF(INDEX(Команды!$A$2:$AN$7500,MATCH(BI$3,Команды!$A$2:$A$7500,0),$E124+2)=Команды!$AJ$8,TRUE,FALSE),IF(INDEX(Команды!$A$2:$AN$7500,MATCH(BI$3,Команды!$A$2:$A$7500,0),$E124+2)=Команды!$AJ$9,TRUE,FALSE),IF(INDEX(Команды!$A$2:$AN$7500,MATCH(BI$3,Команды!$A$2:$A$7500,0),$E124+2)=Команды!$AJ$10,TRUE,FALSE),IF(INDEX(Команды!$A$2:$AN$7500,MATCH(BI$3,Команды!$A$2:$A$7500,0),$E124+2)=Команды!$AJ$11,TRUE,FALSE),IF(INDEX(Команды!$A$2:$AN$7500,MATCH(BI$3,Команды!$A$2:$A$7500,0),$E124+2)=Команды!$AJ$12,TRUE,FALSE),IF(INDEX(Команды!$A$2:$AN$7500,MATCH(BI$3,Команды!$A$2:$A$7500,0),$E124+2)=Команды!$AJ$13,TRUE,FALSE),IF(INDEX(Команды!$A$2:$AN$7500,MATCH(BI$3,Команды!$A$2:$A$7500,0),$E124+2)=Команды!$AJ$14,TRUE,FALSE),IF(INDEX(Команды!$A$2:$AN$7500,MATCH(BI$3,Команды!$A$2:$A$7500,0),$E124+2)=Команды!$AJ$15,TRUE,FALSE),IF(INDEX(Команды!$A$2:$AN$7500,MATCH(BI$3,Команды!$A$2:$A$7500,0),$E124+2)=Команды!$AJ$16,TRUE,FALSE),IF(INDEX(Команды!$A$2:$AN$7500,MATCH(BI$3,Команды!$A$2:$A$7500,0),$E124+2)=Команды!$AJ$17,TRUE,FALSE),IF(INDEX(Команды!$A$2:$AN$7500,MATCH(BI$3,Команды!$A$2:$A$7500,0),$E124+2)=Команды!$AJ$18,TRUE,FALSE),IF(INDEX(Команды!$A$2:$AN$7500,MATCH(BI$3,Команды!$A$2:$A$7500,0),$E124+2)=Команды!$AJ$19,TRUE,FALSE)),INDEX(Команды!$AJ$2:$AL$19,MATCH(INDEX(Команды!$A$2:$AN$7500,MATCH(BI$3,Команды!$A$2:$A$7500,0),$E124+2),Команды!$AJ$2:$AJ$19,0),3),0)</f>
        <v>0</v>
      </c>
      <c r="BK124" s="342"/>
      <c r="BL124" s="174">
        <f>IF(OR(IF(INDEX(Команды!$A$2:$AN$7500,MATCH(BL$3,Команды!$A$2:$A$7500,0),$E124+2)=Команды!$AJ$2,TRUE,FALSE),IF(INDEX(Команды!$A$2:$AN$7500,MATCH(BL$3,Команды!$A$2:$A$7500,0),$E124+2)=Команды!$AJ$3,TRUE,FALSE),IF(INDEX(Команды!$A$2:$AN$7500,MATCH(BL$3,Команды!$A$2:$A$7500,0),$E124+2)=Команды!$AJ$4,TRUE,FALSE),IF(INDEX(Команды!$A$2:$AN$7500,MATCH(BL$3,Команды!$A$2:$A$7500,0),$E124+2)=Команды!$AJ$5,TRUE,FALSE),IF(INDEX(Команды!$A$2:$AN$7500,MATCH(BL$3,Команды!$A$2:$A$7500,0),$E124+2)=Команды!$AJ$6,TRUE,FALSE),IF(INDEX(Команды!$A$2:$AN$7500,MATCH(BL$3,Команды!$A$2:$A$7500,0),$E124+2)=Команды!$AJ$7,TRUE,FALSE),IF(INDEX(Команды!$A$2:$AN$7500,MATCH(BL$3,Команды!$A$2:$A$7500,0),$E124+2)=Команды!$AJ$8,TRUE,FALSE),IF(INDEX(Команды!$A$2:$AN$7500,MATCH(BL$3,Команды!$A$2:$A$7500,0),$E124+2)=Команды!$AJ$9,TRUE,FALSE),IF(INDEX(Команды!$A$2:$AN$7500,MATCH(BL$3,Команды!$A$2:$A$7500,0),$E124+2)=Команды!$AJ$10,TRUE,FALSE),IF(INDEX(Команды!$A$2:$AN$7500,MATCH(BL$3,Команды!$A$2:$A$7500,0),$E124+2)=Команды!$AJ$11,TRUE,FALSE),IF(INDEX(Команды!$A$2:$AN$7500,MATCH(BL$3,Команды!$A$2:$A$7500,0),$E124+2)=Команды!$AJ$12,TRUE,FALSE),IF(INDEX(Команды!$A$2:$AN$7500,MATCH(BL$3,Команды!$A$2:$A$7500,0),$E124+2)=Команды!$AJ$13,TRUE,FALSE),IF(INDEX(Команды!$A$2:$AN$7500,MATCH(BL$3,Команды!$A$2:$A$7500,0),$E124+2)=Команды!$AJ$14,TRUE,FALSE),IF(INDEX(Команды!$A$2:$AN$7500,MATCH(BL$3,Команды!$A$2:$A$7500,0),$E124+2)=Команды!$AJ$15,TRUE,FALSE),IF(INDEX(Команды!$A$2:$AN$7500,MATCH(BL$3,Команды!$A$2:$A$7500,0),$E124+2)=Команды!$AJ$16,TRUE,FALSE),,IF(INDEX(Команды!$A$2:$AN$7500,MATCH(BL$3,Команды!$A$2:$A$7500,0),$E124+2)=Команды!$AJ$17,TRUE,FALSE),,IF(INDEX(Команды!$A$2:$AN$7500,MATCH(BL$3,Команды!$A$2:$A$7500,0),$E124+2)=Команды!$AJ$18,TRUE,FALSE),,IF(INDEX(Команды!$A$2:$AN$7500,MATCH(BL$3,Команды!$A$2:$A$7500,0),$E124+2)=Команды!$AJ$19,TRUE,FALSE)),INDEX(Команды!$AJ$2:$AK$19,MATCH(INDEX(Команды!$A$2:$AN$7500,MATCH(BL$3,Команды!$A$2:$A$7500,0),$E124+2),Команды!$AJ$2:$AJ$19,0),2),0)</f>
        <v>0</v>
      </c>
      <c r="BM124" s="175">
        <f>IF(OR(IF(INDEX(Команды!$A$2:$AN$7500,MATCH(BL$3,Команды!$A$2:$A$7500,0),$E124+2)=Команды!$AJ$2,TRUE,FALSE),IF(INDEX(Команды!$A$2:$AN$7500,MATCH(BL$3,Команды!$A$2:$A$7500,0),$E124+2)=Команды!$AJ$3,TRUE,FALSE),IF(INDEX(Команды!$A$2:$AN$7500,MATCH(BL$3,Команды!$A$2:$A$7500,0),$E124+2)=Команды!$AJ$4,TRUE,FALSE),IF(INDEX(Команды!$A$2:$AN$7500,MATCH(BL$3,Команды!$A$2:$A$7500,0),$E124+2)=Команды!$AJ$5,TRUE,FALSE),IF(INDEX(Команды!$A$2:$AN$7500,MATCH(BL$3,Команды!$A$2:$A$7500,0),$E124+2)=Команды!$AJ$6,TRUE,FALSE),IF(INDEX(Команды!$A$2:$AN$7500,MATCH(BL$3,Команды!$A$2:$A$7500,0),$E124+2)=Команды!$AJ$7,TRUE,FALSE),IF(INDEX(Команды!$A$2:$AN$7500,MATCH(BL$3,Команды!$A$2:$A$7500,0),$E124+2)=Команды!$AJ$8,TRUE,FALSE),IF(INDEX(Команды!$A$2:$AN$7500,MATCH(BL$3,Команды!$A$2:$A$7500,0),$E124+2)=Команды!$AJ$9,TRUE,FALSE),IF(INDEX(Команды!$A$2:$AN$7500,MATCH(BL$3,Команды!$A$2:$A$7500,0),$E124+2)=Команды!$AJ$10,TRUE,FALSE),IF(INDEX(Команды!$A$2:$AN$7500,MATCH(BL$3,Команды!$A$2:$A$7500,0),$E124+2)=Команды!$AJ$11,TRUE,FALSE),IF(INDEX(Команды!$A$2:$AN$7500,MATCH(BL$3,Команды!$A$2:$A$7500,0),$E124+2)=Команды!$AJ$12,TRUE,FALSE),IF(INDEX(Команды!$A$2:$AN$7500,MATCH(BL$3,Команды!$A$2:$A$7500,0),$E124+2)=Команды!$AJ$13,TRUE,FALSE),IF(INDEX(Команды!$A$2:$AN$7500,MATCH(BL$3,Команды!$A$2:$A$7500,0),$E124+2)=Команды!$AJ$14,TRUE,FALSE),IF(INDEX(Команды!$A$2:$AN$7500,MATCH(BL$3,Команды!$A$2:$A$7500,0),$E124+2)=Команды!$AJ$15,TRUE,FALSE),IF(INDEX(Команды!$A$2:$AN$7500,MATCH(BL$3,Команды!$A$2:$A$7500,0),$E124+2)=Команды!$AJ$16,TRUE,FALSE),IF(INDEX(Команды!$A$2:$AN$7500,MATCH(BL$3,Команды!$A$2:$A$7500,0),$E124+2)=Команды!$AJ$17,TRUE,FALSE),IF(INDEX(Команды!$A$2:$AN$7500,MATCH(BL$3,Команды!$A$2:$A$7500,0),$E124+2)=Команды!$AJ$18,TRUE,FALSE),IF(INDEX(Команды!$A$2:$AN$7500,MATCH(BL$3,Команды!$A$2:$A$7500,0),$E124+2)=Команды!$AJ$19,TRUE,FALSE)),INDEX(Команды!$AJ$2:$AL$19,MATCH(INDEX(Команды!$A$2:$AN$7500,MATCH(BL$3,Команды!$A$2:$A$7500,0),$E124+2),Команды!$AJ$2:$AJ$19,0),3),0)</f>
        <v>0</v>
      </c>
      <c r="BN124" s="342"/>
      <c r="BO124" s="174">
        <f>IF(OR(IF(INDEX(Команды!$A$2:$AN$7500,MATCH(BO$3,Команды!$A$2:$A$7500,0),$E124+2)=Команды!$AJ$2,TRUE,FALSE),IF(INDEX(Команды!$A$2:$AN$7500,MATCH(BO$3,Команды!$A$2:$A$7500,0),$E124+2)=Команды!$AJ$3,TRUE,FALSE),IF(INDEX(Команды!$A$2:$AN$7500,MATCH(BO$3,Команды!$A$2:$A$7500,0),$E124+2)=Команды!$AJ$4,TRUE,FALSE),IF(INDEX(Команды!$A$2:$AN$7500,MATCH(BO$3,Команды!$A$2:$A$7500,0),$E124+2)=Команды!$AJ$5,TRUE,FALSE),IF(INDEX(Команды!$A$2:$AN$7500,MATCH(BO$3,Команды!$A$2:$A$7500,0),$E124+2)=Команды!$AJ$6,TRUE,FALSE),IF(INDEX(Команды!$A$2:$AN$7500,MATCH(BO$3,Команды!$A$2:$A$7500,0),$E124+2)=Команды!$AJ$7,TRUE,FALSE),IF(INDEX(Команды!$A$2:$AN$7500,MATCH(BO$3,Команды!$A$2:$A$7500,0),$E124+2)=Команды!$AJ$8,TRUE,FALSE),IF(INDEX(Команды!$A$2:$AN$7500,MATCH(BO$3,Команды!$A$2:$A$7500,0),$E124+2)=Команды!$AJ$9,TRUE,FALSE),IF(INDEX(Команды!$A$2:$AN$7500,MATCH(BO$3,Команды!$A$2:$A$7500,0),$E124+2)=Команды!$AJ$10,TRUE,FALSE),IF(INDEX(Команды!$A$2:$AN$7500,MATCH(BO$3,Команды!$A$2:$A$7500,0),$E124+2)=Команды!$AJ$11,TRUE,FALSE),IF(INDEX(Команды!$A$2:$AN$7500,MATCH(BO$3,Команды!$A$2:$A$7500,0),$E124+2)=Команды!$AJ$12,TRUE,FALSE),IF(INDEX(Команды!$A$2:$AN$7500,MATCH(BO$3,Команды!$A$2:$A$7500,0),$E124+2)=Команды!$AJ$13,TRUE,FALSE),IF(INDEX(Команды!$A$2:$AN$7500,MATCH(BO$3,Команды!$A$2:$A$7500,0),$E124+2)=Команды!$AJ$14,TRUE,FALSE),IF(INDEX(Команды!$A$2:$AN$7500,MATCH(BO$3,Команды!$A$2:$A$7500,0),$E124+2)=Команды!$AJ$15,TRUE,FALSE),IF(INDEX(Команды!$A$2:$AN$7500,MATCH(BO$3,Команды!$A$2:$A$7500,0),$E124+2)=Команды!$AJ$16,TRUE,FALSE),,IF(INDEX(Команды!$A$2:$AN$7500,MATCH(BO$3,Команды!$A$2:$A$7500,0),$E124+2)=Команды!$AJ$17,TRUE,FALSE),,IF(INDEX(Команды!$A$2:$AN$7500,MATCH(BO$3,Команды!$A$2:$A$7500,0),$E124+2)=Команды!$AJ$18,TRUE,FALSE),,IF(INDEX(Команды!$A$2:$AN$7500,MATCH(BO$3,Команды!$A$2:$A$7500,0),$E124+2)=Команды!$AJ$19,TRUE,FALSE)),INDEX(Команды!$AJ$2:$AK$19,MATCH(INDEX(Команды!$A$2:$AN$7500,MATCH(BO$3,Команды!$A$2:$A$7500,0),$E124+2),Команды!$AJ$2:$AJ$19,0),2),0)</f>
        <v>0</v>
      </c>
      <c r="BP124" s="175">
        <f>IF(OR(IF(INDEX(Команды!$A$2:$AN$7500,MATCH(BO$3,Команды!$A$2:$A$7500,0),$E124+2)=Команды!$AJ$2,TRUE,FALSE),IF(INDEX(Команды!$A$2:$AN$7500,MATCH(BO$3,Команды!$A$2:$A$7500,0),$E124+2)=Команды!$AJ$3,TRUE,FALSE),IF(INDEX(Команды!$A$2:$AN$7500,MATCH(BO$3,Команды!$A$2:$A$7500,0),$E124+2)=Команды!$AJ$4,TRUE,FALSE),IF(INDEX(Команды!$A$2:$AN$7500,MATCH(BO$3,Команды!$A$2:$A$7500,0),$E124+2)=Команды!$AJ$5,TRUE,FALSE),IF(INDEX(Команды!$A$2:$AN$7500,MATCH(BO$3,Команды!$A$2:$A$7500,0),$E124+2)=Команды!$AJ$6,TRUE,FALSE),IF(INDEX(Команды!$A$2:$AN$7500,MATCH(BO$3,Команды!$A$2:$A$7500,0),$E124+2)=Команды!$AJ$7,TRUE,FALSE),IF(INDEX(Команды!$A$2:$AN$7500,MATCH(BO$3,Команды!$A$2:$A$7500,0),$E124+2)=Команды!$AJ$8,TRUE,FALSE),IF(INDEX(Команды!$A$2:$AN$7500,MATCH(BO$3,Команды!$A$2:$A$7500,0),$E124+2)=Команды!$AJ$9,TRUE,FALSE),IF(INDEX(Команды!$A$2:$AN$7500,MATCH(BO$3,Команды!$A$2:$A$7500,0),$E124+2)=Команды!$AJ$10,TRUE,FALSE),IF(INDEX(Команды!$A$2:$AN$7500,MATCH(BO$3,Команды!$A$2:$A$7500,0),$E124+2)=Команды!$AJ$11,TRUE,FALSE),IF(INDEX(Команды!$A$2:$AN$7500,MATCH(BO$3,Команды!$A$2:$A$7500,0),$E124+2)=Команды!$AJ$12,TRUE,FALSE),IF(INDEX(Команды!$A$2:$AN$7500,MATCH(BO$3,Команды!$A$2:$A$7500,0),$E124+2)=Команды!$AJ$13,TRUE,FALSE),IF(INDEX(Команды!$A$2:$AN$7500,MATCH(BO$3,Команды!$A$2:$A$7500,0),$E124+2)=Команды!$AJ$14,TRUE,FALSE),IF(INDEX(Команды!$A$2:$AN$7500,MATCH(BO$3,Команды!$A$2:$A$7500,0),$E124+2)=Команды!$AJ$15,TRUE,FALSE),IF(INDEX(Команды!$A$2:$AN$7500,MATCH(BO$3,Команды!$A$2:$A$7500,0),$E124+2)=Команды!$AJ$16,TRUE,FALSE),IF(INDEX(Команды!$A$2:$AN$7500,MATCH(BO$3,Команды!$A$2:$A$7500,0),$E124+2)=Команды!$AJ$17,TRUE,FALSE),IF(INDEX(Команды!$A$2:$AN$7500,MATCH(BO$3,Команды!$A$2:$A$7500,0),$E124+2)=Команды!$AJ$18,TRUE,FALSE),IF(INDEX(Команды!$A$2:$AN$7500,MATCH(BO$3,Команды!$A$2:$A$7500,0),$E124+2)=Команды!$AJ$19,TRUE,FALSE)),INDEX(Команды!$AJ$2:$AL$19,MATCH(INDEX(Команды!$A$2:$AN$7500,MATCH(BO$3,Команды!$A$2:$A$7500,0),$E124+2),Команды!$AJ$2:$AJ$19,0),3),0)</f>
        <v>0</v>
      </c>
      <c r="BQ124" s="342"/>
      <c r="BR124" s="174">
        <f>IF(OR(IF(INDEX(Команды!$A$2:$AN$7500,MATCH(BR$3,Команды!$A$2:$A$7500,0),$E124+2)=Команды!$AJ$2,TRUE,FALSE),IF(INDEX(Команды!$A$2:$AN$7500,MATCH(BR$3,Команды!$A$2:$A$7500,0),$E124+2)=Команды!$AJ$3,TRUE,FALSE),IF(INDEX(Команды!$A$2:$AN$7500,MATCH(BR$3,Команды!$A$2:$A$7500,0),$E124+2)=Команды!$AJ$4,TRUE,FALSE),IF(INDEX(Команды!$A$2:$AN$7500,MATCH(BR$3,Команды!$A$2:$A$7500,0),$E124+2)=Команды!$AJ$5,TRUE,FALSE),IF(INDEX(Команды!$A$2:$AN$7500,MATCH(BR$3,Команды!$A$2:$A$7500,0),$E124+2)=Команды!$AJ$6,TRUE,FALSE),IF(INDEX(Команды!$A$2:$AN$7500,MATCH(BR$3,Команды!$A$2:$A$7500,0),$E124+2)=Команды!$AJ$7,TRUE,FALSE),IF(INDEX(Команды!$A$2:$AN$7500,MATCH(BR$3,Команды!$A$2:$A$7500,0),$E124+2)=Команды!$AJ$8,TRUE,FALSE),IF(INDEX(Команды!$A$2:$AN$7500,MATCH(BR$3,Команды!$A$2:$A$7500,0),$E124+2)=Команды!$AJ$9,TRUE,FALSE),IF(INDEX(Команды!$A$2:$AN$7500,MATCH(BR$3,Команды!$A$2:$A$7500,0),$E124+2)=Команды!$AJ$10,TRUE,FALSE),IF(INDEX(Команды!$A$2:$AN$7500,MATCH(BR$3,Команды!$A$2:$A$7500,0),$E124+2)=Команды!$AJ$11,TRUE,FALSE),IF(INDEX(Команды!$A$2:$AN$7500,MATCH(BR$3,Команды!$A$2:$A$7500,0),$E124+2)=Команды!$AJ$12,TRUE,FALSE),IF(INDEX(Команды!$A$2:$AN$7500,MATCH(BR$3,Команды!$A$2:$A$7500,0),$E124+2)=Команды!$AJ$13,TRUE,FALSE),IF(INDEX(Команды!$A$2:$AN$7500,MATCH(BR$3,Команды!$A$2:$A$7500,0),$E124+2)=Команды!$AJ$14,TRUE,FALSE),IF(INDEX(Команды!$A$2:$AN$7500,MATCH(BR$3,Команды!$A$2:$A$7500,0),$E124+2)=Команды!$AJ$15,TRUE,FALSE),IF(INDEX(Команды!$A$2:$AN$7500,MATCH(BR$3,Команды!$A$2:$A$7500,0),$E124+2)=Команды!$AJ$16,TRUE,FALSE),,IF(INDEX(Команды!$A$2:$AN$7500,MATCH(BR$3,Команды!$A$2:$A$7500,0),$E124+2)=Команды!$AJ$17,TRUE,FALSE),,IF(INDEX(Команды!$A$2:$AN$7500,MATCH(BR$3,Команды!$A$2:$A$7500,0),$E124+2)=Команды!$AJ$18,TRUE,FALSE),,IF(INDEX(Команды!$A$2:$AN$7500,MATCH(BR$3,Команды!$A$2:$A$7500,0),$E124+2)=Команды!$AJ$19,TRUE,FALSE)),INDEX(Команды!$AJ$2:$AK$19,MATCH(INDEX(Команды!$A$2:$AN$7500,MATCH(BR$3,Команды!$A$2:$A$7500,0),$E124+2),Команды!$AJ$2:$AJ$19,0),2),0)</f>
        <v>0</v>
      </c>
      <c r="BS124" s="175">
        <f>IF(OR(IF(INDEX(Команды!$A$2:$AN$7500,MATCH(BR$3,Команды!$A$2:$A$7500,0),$E124+2)=Команды!$AJ$2,TRUE,FALSE),IF(INDEX(Команды!$A$2:$AN$7500,MATCH(BR$3,Команды!$A$2:$A$7500,0),$E124+2)=Команды!$AJ$3,TRUE,FALSE),IF(INDEX(Команды!$A$2:$AN$7500,MATCH(BR$3,Команды!$A$2:$A$7500,0),$E124+2)=Команды!$AJ$4,TRUE,FALSE),IF(INDEX(Команды!$A$2:$AN$7500,MATCH(BR$3,Команды!$A$2:$A$7500,0),$E124+2)=Команды!$AJ$5,TRUE,FALSE),IF(INDEX(Команды!$A$2:$AN$7500,MATCH(BR$3,Команды!$A$2:$A$7500,0),$E124+2)=Команды!$AJ$6,TRUE,FALSE),IF(INDEX(Команды!$A$2:$AN$7500,MATCH(BR$3,Команды!$A$2:$A$7500,0),$E124+2)=Команды!$AJ$7,TRUE,FALSE),IF(INDEX(Команды!$A$2:$AN$7500,MATCH(BR$3,Команды!$A$2:$A$7500,0),$E124+2)=Команды!$AJ$8,TRUE,FALSE),IF(INDEX(Команды!$A$2:$AN$7500,MATCH(BR$3,Команды!$A$2:$A$7500,0),$E124+2)=Команды!$AJ$9,TRUE,FALSE),IF(INDEX(Команды!$A$2:$AN$7500,MATCH(BR$3,Команды!$A$2:$A$7500,0),$E124+2)=Команды!$AJ$10,TRUE,FALSE),IF(INDEX(Команды!$A$2:$AN$7500,MATCH(BR$3,Команды!$A$2:$A$7500,0),$E124+2)=Команды!$AJ$11,TRUE,FALSE),IF(INDEX(Команды!$A$2:$AN$7500,MATCH(BR$3,Команды!$A$2:$A$7500,0),$E124+2)=Команды!$AJ$12,TRUE,FALSE),IF(INDEX(Команды!$A$2:$AN$7500,MATCH(BR$3,Команды!$A$2:$A$7500,0),$E124+2)=Команды!$AJ$13,TRUE,FALSE),IF(INDEX(Команды!$A$2:$AN$7500,MATCH(BR$3,Команды!$A$2:$A$7500,0),$E124+2)=Команды!$AJ$14,TRUE,FALSE),IF(INDEX(Команды!$A$2:$AN$7500,MATCH(BR$3,Команды!$A$2:$A$7500,0),$E124+2)=Команды!$AJ$15,TRUE,FALSE),IF(INDEX(Команды!$A$2:$AN$7500,MATCH(BR$3,Команды!$A$2:$A$7500,0),$E124+2)=Команды!$AJ$16,TRUE,FALSE),IF(INDEX(Команды!$A$2:$AN$7500,MATCH(BR$3,Команды!$A$2:$A$7500,0),$E124+2)=Команды!$AJ$17,TRUE,FALSE),IF(INDEX(Команды!$A$2:$AN$7500,MATCH(BR$3,Команды!$A$2:$A$7500,0),$E124+2)=Команды!$AJ$18,TRUE,FALSE),IF(INDEX(Команды!$A$2:$AN$7500,MATCH(BR$3,Команды!$A$2:$A$7500,0),$E124+2)=Команды!$AJ$19,TRUE,FALSE)),INDEX(Команды!$AJ$2:$AL$19,MATCH(INDEX(Команды!$A$2:$AN$7500,MATCH(BR$3,Команды!$A$2:$A$7500,0),$E124+2),Команды!$AJ$2:$AJ$19,0),3),0)</f>
        <v>0</v>
      </c>
      <c r="BT124" s="342"/>
      <c r="BU124" s="174">
        <f>IF(OR(IF(INDEX(Команды!$A$2:$AN$7500,MATCH(BU$3,Команды!$A$2:$A$7500,0),$E124+2)=Команды!$AJ$2,TRUE,FALSE),IF(INDEX(Команды!$A$2:$AN$7500,MATCH(BU$3,Команды!$A$2:$A$7500,0),$E124+2)=Команды!$AJ$3,TRUE,FALSE),IF(INDEX(Команды!$A$2:$AN$7500,MATCH(BU$3,Команды!$A$2:$A$7500,0),$E124+2)=Команды!$AJ$4,TRUE,FALSE),IF(INDEX(Команды!$A$2:$AN$7500,MATCH(BU$3,Команды!$A$2:$A$7500,0),$E124+2)=Команды!$AJ$5,TRUE,FALSE),IF(INDEX(Команды!$A$2:$AN$7500,MATCH(BU$3,Команды!$A$2:$A$7500,0),$E124+2)=Команды!$AJ$6,TRUE,FALSE),IF(INDEX(Команды!$A$2:$AN$7500,MATCH(BU$3,Команды!$A$2:$A$7500,0),$E124+2)=Команды!$AJ$7,TRUE,FALSE),IF(INDEX(Команды!$A$2:$AN$7500,MATCH(BU$3,Команды!$A$2:$A$7500,0),$E124+2)=Команды!$AJ$8,TRUE,FALSE),IF(INDEX(Команды!$A$2:$AN$7500,MATCH(BU$3,Команды!$A$2:$A$7500,0),$E124+2)=Команды!$AJ$9,TRUE,FALSE),IF(INDEX(Команды!$A$2:$AN$7500,MATCH(BU$3,Команды!$A$2:$A$7500,0),$E124+2)=Команды!$AJ$10,TRUE,FALSE),IF(INDEX(Команды!$A$2:$AN$7500,MATCH(BU$3,Команды!$A$2:$A$7500,0),$E124+2)=Команды!$AJ$11,TRUE,FALSE),IF(INDEX(Команды!$A$2:$AN$7500,MATCH(BU$3,Команды!$A$2:$A$7500,0),$E124+2)=Команды!$AJ$12,TRUE,FALSE),IF(INDEX(Команды!$A$2:$AN$7500,MATCH(BU$3,Команды!$A$2:$A$7500,0),$E124+2)=Команды!$AJ$13,TRUE,FALSE),IF(INDEX(Команды!$A$2:$AN$7500,MATCH(BU$3,Команды!$A$2:$A$7500,0),$E124+2)=Команды!$AJ$14,TRUE,FALSE),IF(INDEX(Команды!$A$2:$AN$7500,MATCH(BU$3,Команды!$A$2:$A$7500,0),$E124+2)=Команды!$AJ$15,TRUE,FALSE),IF(INDEX(Команды!$A$2:$AN$7500,MATCH(BU$3,Команды!$A$2:$A$7500,0),$E124+2)=Команды!$AJ$16,TRUE,FALSE),,IF(INDEX(Команды!$A$2:$AN$7500,MATCH(BU$3,Команды!$A$2:$A$7500,0),$E124+2)=Команды!$AJ$17,TRUE,FALSE),,IF(INDEX(Команды!$A$2:$AN$7500,MATCH(BU$3,Команды!$A$2:$A$7500,0),$E124+2)=Команды!$AJ$18,TRUE,FALSE),,IF(INDEX(Команды!$A$2:$AN$7500,MATCH(BU$3,Команды!$A$2:$A$7500,0),$E124+2)=Команды!$AJ$19,TRUE,FALSE)),INDEX(Команды!$AJ$2:$AK$19,MATCH(INDEX(Команды!$A$2:$AN$7500,MATCH(BU$3,Команды!$A$2:$A$7500,0),$E124+2),Команды!$AJ$2:$AJ$19,0),2),0)</f>
        <v>0</v>
      </c>
      <c r="BV124" s="175">
        <f>IF(OR(IF(INDEX(Команды!$A$2:$AN$7500,MATCH(BU$3,Команды!$A$2:$A$7500,0),$E124+2)=Команды!$AJ$2,TRUE,FALSE),IF(INDEX(Команды!$A$2:$AN$7500,MATCH(BU$3,Команды!$A$2:$A$7500,0),$E124+2)=Команды!$AJ$3,TRUE,FALSE),IF(INDEX(Команды!$A$2:$AN$7500,MATCH(BU$3,Команды!$A$2:$A$7500,0),$E124+2)=Команды!$AJ$4,TRUE,FALSE),IF(INDEX(Команды!$A$2:$AN$7500,MATCH(BU$3,Команды!$A$2:$A$7500,0),$E124+2)=Команды!$AJ$5,TRUE,FALSE),IF(INDEX(Команды!$A$2:$AN$7500,MATCH(BU$3,Команды!$A$2:$A$7500,0),$E124+2)=Команды!$AJ$6,TRUE,FALSE),IF(INDEX(Команды!$A$2:$AN$7500,MATCH(BU$3,Команды!$A$2:$A$7500,0),$E124+2)=Команды!$AJ$7,TRUE,FALSE),IF(INDEX(Команды!$A$2:$AN$7500,MATCH(BU$3,Команды!$A$2:$A$7500,0),$E124+2)=Команды!$AJ$8,TRUE,FALSE),IF(INDEX(Команды!$A$2:$AN$7500,MATCH(BU$3,Команды!$A$2:$A$7500,0),$E124+2)=Команды!$AJ$9,TRUE,FALSE),IF(INDEX(Команды!$A$2:$AN$7500,MATCH(BU$3,Команды!$A$2:$A$7500,0),$E124+2)=Команды!$AJ$10,TRUE,FALSE),IF(INDEX(Команды!$A$2:$AN$7500,MATCH(BU$3,Команды!$A$2:$A$7500,0),$E124+2)=Команды!$AJ$11,TRUE,FALSE),IF(INDEX(Команды!$A$2:$AN$7500,MATCH(BU$3,Команды!$A$2:$A$7500,0),$E124+2)=Команды!$AJ$12,TRUE,FALSE),IF(INDEX(Команды!$A$2:$AN$7500,MATCH(BU$3,Команды!$A$2:$A$7500,0),$E124+2)=Команды!$AJ$13,TRUE,FALSE),IF(INDEX(Команды!$A$2:$AN$7500,MATCH(BU$3,Команды!$A$2:$A$7500,0),$E124+2)=Команды!$AJ$14,TRUE,FALSE),IF(INDEX(Команды!$A$2:$AN$7500,MATCH(BU$3,Команды!$A$2:$A$7500,0),$E124+2)=Команды!$AJ$15,TRUE,FALSE),IF(INDEX(Команды!$A$2:$AN$7500,MATCH(BU$3,Команды!$A$2:$A$7500,0),$E124+2)=Команды!$AJ$16,TRUE,FALSE),IF(INDEX(Команды!$A$2:$AN$7500,MATCH(BU$3,Команды!$A$2:$A$7500,0),$E124+2)=Команды!$AJ$17,TRUE,FALSE),IF(INDEX(Команды!$A$2:$AN$7500,MATCH(BU$3,Команды!$A$2:$A$7500,0),$E124+2)=Команды!$AJ$18,TRUE,FALSE),IF(INDEX(Команды!$A$2:$AN$7500,MATCH(BU$3,Команды!$A$2:$A$7500,0),$E124+2)=Команды!$AJ$19,TRUE,FALSE)),INDEX(Команды!$AJ$2:$AL$19,MATCH(INDEX(Команды!$A$2:$AN$7500,MATCH(BU$3,Команды!$A$2:$A$7500,0),$E124+2),Команды!$AJ$2:$AJ$19,0),3),0)</f>
        <v>0</v>
      </c>
      <c r="BW124" s="342"/>
      <c r="BX124" s="174">
        <f>IF(OR(IF(INDEX(Команды!$A$2:$AN$7500,MATCH(BX$3,Команды!$A$2:$A$7500,0),$E124+2)=Команды!$AJ$2,TRUE,FALSE),IF(INDEX(Команды!$A$2:$AN$7500,MATCH(BX$3,Команды!$A$2:$A$7500,0),$E124+2)=Команды!$AJ$3,TRUE,FALSE),IF(INDEX(Команды!$A$2:$AN$7500,MATCH(BX$3,Команды!$A$2:$A$7500,0),$E124+2)=Команды!$AJ$4,TRUE,FALSE),IF(INDEX(Команды!$A$2:$AN$7500,MATCH(BX$3,Команды!$A$2:$A$7500,0),$E124+2)=Команды!$AJ$5,TRUE,FALSE),IF(INDEX(Команды!$A$2:$AN$7500,MATCH(BX$3,Команды!$A$2:$A$7500,0),$E124+2)=Команды!$AJ$6,TRUE,FALSE),IF(INDEX(Команды!$A$2:$AN$7500,MATCH(BX$3,Команды!$A$2:$A$7500,0),$E124+2)=Команды!$AJ$7,TRUE,FALSE),IF(INDEX(Команды!$A$2:$AN$7500,MATCH(BX$3,Команды!$A$2:$A$7500,0),$E124+2)=Команды!$AJ$8,TRUE,FALSE),IF(INDEX(Команды!$A$2:$AN$7500,MATCH(BX$3,Команды!$A$2:$A$7500,0),$E124+2)=Команды!$AJ$9,TRUE,FALSE),IF(INDEX(Команды!$A$2:$AN$7500,MATCH(BX$3,Команды!$A$2:$A$7500,0),$E124+2)=Команды!$AJ$10,TRUE,FALSE),IF(INDEX(Команды!$A$2:$AN$7500,MATCH(BX$3,Команды!$A$2:$A$7500,0),$E124+2)=Команды!$AJ$11,TRUE,FALSE),IF(INDEX(Команды!$A$2:$AN$7500,MATCH(BX$3,Команды!$A$2:$A$7500,0),$E124+2)=Команды!$AJ$12,TRUE,FALSE),IF(INDEX(Команды!$A$2:$AN$7500,MATCH(BX$3,Команды!$A$2:$A$7500,0),$E124+2)=Команды!$AJ$13,TRUE,FALSE),IF(INDEX(Команды!$A$2:$AN$7500,MATCH(BX$3,Команды!$A$2:$A$7500,0),$E124+2)=Команды!$AJ$14,TRUE,FALSE),IF(INDEX(Команды!$A$2:$AN$7500,MATCH(BX$3,Команды!$A$2:$A$7500,0),$E124+2)=Команды!$AJ$15,TRUE,FALSE),IF(INDEX(Команды!$A$2:$AN$7500,MATCH(BX$3,Команды!$A$2:$A$7500,0),$E124+2)=Команды!$AJ$16,TRUE,FALSE),,IF(INDEX(Команды!$A$2:$AN$7500,MATCH(BX$3,Команды!$A$2:$A$7500,0),$E124+2)=Команды!$AJ$17,TRUE,FALSE),,IF(INDEX(Команды!$A$2:$AN$7500,MATCH(BX$3,Команды!$A$2:$A$7500,0),$E124+2)=Команды!$AJ$18,TRUE,FALSE),,IF(INDEX(Команды!$A$2:$AN$7500,MATCH(BX$3,Команды!$A$2:$A$7500,0),$E124+2)=Команды!$AJ$19,TRUE,FALSE)),INDEX(Команды!$AJ$2:$AK$19,MATCH(INDEX(Команды!$A$2:$AN$7500,MATCH(BX$3,Команды!$A$2:$A$7500,0),$E124+2),Команды!$AJ$2:$AJ$19,0),2),0)</f>
        <v>0</v>
      </c>
      <c r="BY124" s="175">
        <f>IF(OR(IF(INDEX(Команды!$A$2:$AN$7500,MATCH(BX$3,Команды!$A$2:$A$7500,0),$E124+2)=Команды!$AJ$2,TRUE,FALSE),IF(INDEX(Команды!$A$2:$AN$7500,MATCH(BX$3,Команды!$A$2:$A$7500,0),$E124+2)=Команды!$AJ$3,TRUE,FALSE),IF(INDEX(Команды!$A$2:$AN$7500,MATCH(BX$3,Команды!$A$2:$A$7500,0),$E124+2)=Команды!$AJ$4,TRUE,FALSE),IF(INDEX(Команды!$A$2:$AN$7500,MATCH(BX$3,Команды!$A$2:$A$7500,0),$E124+2)=Команды!$AJ$5,TRUE,FALSE),IF(INDEX(Команды!$A$2:$AN$7500,MATCH(BX$3,Команды!$A$2:$A$7500,0),$E124+2)=Команды!$AJ$6,TRUE,FALSE),IF(INDEX(Команды!$A$2:$AN$7500,MATCH(BX$3,Команды!$A$2:$A$7500,0),$E124+2)=Команды!$AJ$7,TRUE,FALSE),IF(INDEX(Команды!$A$2:$AN$7500,MATCH(BX$3,Команды!$A$2:$A$7500,0),$E124+2)=Команды!$AJ$8,TRUE,FALSE),IF(INDEX(Команды!$A$2:$AN$7500,MATCH(BX$3,Команды!$A$2:$A$7500,0),$E124+2)=Команды!$AJ$9,TRUE,FALSE),IF(INDEX(Команды!$A$2:$AN$7500,MATCH(BX$3,Команды!$A$2:$A$7500,0),$E124+2)=Команды!$AJ$10,TRUE,FALSE),IF(INDEX(Команды!$A$2:$AN$7500,MATCH(BX$3,Команды!$A$2:$A$7500,0),$E124+2)=Команды!$AJ$11,TRUE,FALSE),IF(INDEX(Команды!$A$2:$AN$7500,MATCH(BX$3,Команды!$A$2:$A$7500,0),$E124+2)=Команды!$AJ$12,TRUE,FALSE),IF(INDEX(Команды!$A$2:$AN$7500,MATCH(BX$3,Команды!$A$2:$A$7500,0),$E124+2)=Команды!$AJ$13,TRUE,FALSE),IF(INDEX(Команды!$A$2:$AN$7500,MATCH(BX$3,Команды!$A$2:$A$7500,0),$E124+2)=Команды!$AJ$14,TRUE,FALSE),IF(INDEX(Команды!$A$2:$AN$7500,MATCH(BX$3,Команды!$A$2:$A$7500,0),$E124+2)=Команды!$AJ$15,TRUE,FALSE),IF(INDEX(Команды!$A$2:$AN$7500,MATCH(BX$3,Команды!$A$2:$A$7500,0),$E124+2)=Команды!$AJ$16,TRUE,FALSE),IF(INDEX(Команды!$A$2:$AN$7500,MATCH(BX$3,Команды!$A$2:$A$7500,0),$E124+2)=Команды!$AJ$17,TRUE,FALSE),IF(INDEX(Команды!$A$2:$AN$7500,MATCH(BX$3,Команды!$A$2:$A$7500,0),$E124+2)=Команды!$AJ$18,TRUE,FALSE),IF(INDEX(Команды!$A$2:$AN$7500,MATCH(BX$3,Команды!$A$2:$A$7500,0),$E124+2)=Команды!$AJ$19,TRUE,FALSE)),INDEX(Команды!$AJ$2:$AL$19,MATCH(INDEX(Команды!$A$2:$AN$7500,MATCH(BX$3,Команды!$A$2:$A$7500,0),$E124+2),Команды!$AJ$2:$AJ$19,0),3),0)</f>
        <v>0</v>
      </c>
      <c r="BZ124" s="342"/>
      <c r="CA124" s="174">
        <f>IF(OR(IF(INDEX(Команды!$A$2:$AN$7500,MATCH(CA$3,Команды!$A$2:$A$7500,0),$E124+2)=Команды!$AJ$2,TRUE,FALSE),IF(INDEX(Команды!$A$2:$AN$7500,MATCH(CA$3,Команды!$A$2:$A$7500,0),$E124+2)=Команды!$AJ$3,TRUE,FALSE),IF(INDEX(Команды!$A$2:$AN$7500,MATCH(CA$3,Команды!$A$2:$A$7500,0),$E124+2)=Команды!$AJ$4,TRUE,FALSE),IF(INDEX(Команды!$A$2:$AN$7500,MATCH(CA$3,Команды!$A$2:$A$7500,0),$E124+2)=Команды!$AJ$5,TRUE,FALSE),IF(INDEX(Команды!$A$2:$AN$7500,MATCH(CA$3,Команды!$A$2:$A$7500,0),$E124+2)=Команды!$AJ$6,TRUE,FALSE),IF(INDEX(Команды!$A$2:$AN$7500,MATCH(CA$3,Команды!$A$2:$A$7500,0),$E124+2)=Команды!$AJ$7,TRUE,FALSE),IF(INDEX(Команды!$A$2:$AN$7500,MATCH(CA$3,Команды!$A$2:$A$7500,0),$E124+2)=Команды!$AJ$8,TRUE,FALSE),IF(INDEX(Команды!$A$2:$AN$7500,MATCH(CA$3,Команды!$A$2:$A$7500,0),$E124+2)=Команды!$AJ$9,TRUE,FALSE),IF(INDEX(Команды!$A$2:$AN$7500,MATCH(CA$3,Команды!$A$2:$A$7500,0),$E124+2)=Команды!$AJ$10,TRUE,FALSE),IF(INDEX(Команды!$A$2:$AN$7500,MATCH(CA$3,Команды!$A$2:$A$7500,0),$E124+2)=Команды!$AJ$11,TRUE,FALSE),IF(INDEX(Команды!$A$2:$AN$7500,MATCH(CA$3,Команды!$A$2:$A$7500,0),$E124+2)=Команды!$AJ$12,TRUE,FALSE),IF(INDEX(Команды!$A$2:$AN$7500,MATCH(CA$3,Команды!$A$2:$A$7500,0),$E124+2)=Команды!$AJ$13,TRUE,FALSE),IF(INDEX(Команды!$A$2:$AN$7500,MATCH(CA$3,Команды!$A$2:$A$7500,0),$E124+2)=Команды!$AJ$14,TRUE,FALSE),IF(INDEX(Команды!$A$2:$AN$7500,MATCH(CA$3,Команды!$A$2:$A$7500,0),$E124+2)=Команды!$AJ$15,TRUE,FALSE),IF(INDEX(Команды!$A$2:$AN$7500,MATCH(CA$3,Команды!$A$2:$A$7500,0),$E124+2)=Команды!$AJ$16,TRUE,FALSE),,IF(INDEX(Команды!$A$2:$AN$7500,MATCH(CA$3,Команды!$A$2:$A$7500,0),$E124+2)=Команды!$AJ$17,TRUE,FALSE),,IF(INDEX(Команды!$A$2:$AN$7500,MATCH(CA$3,Команды!$A$2:$A$7500,0),$E124+2)=Команды!$AJ$18,TRUE,FALSE),,IF(INDEX(Команды!$A$2:$AN$7500,MATCH(CA$3,Команды!$A$2:$A$7500,0),$E124+2)=Команды!$AJ$19,TRUE,FALSE)),INDEX(Команды!$AJ$2:$AK$19,MATCH(INDEX(Команды!$A$2:$AN$7500,MATCH(CA$3,Команды!$A$2:$A$7500,0),$E124+2),Команды!$AJ$2:$AJ$19,0),2),0)</f>
        <v>0</v>
      </c>
      <c r="CB124" s="175">
        <f>IF(OR(IF(INDEX(Команды!$A$2:$AN$7500,MATCH(CA$3,Команды!$A$2:$A$7500,0),$E124+2)=Команды!$AJ$2,TRUE,FALSE),IF(INDEX(Команды!$A$2:$AN$7500,MATCH(CA$3,Команды!$A$2:$A$7500,0),$E124+2)=Команды!$AJ$3,TRUE,FALSE),IF(INDEX(Команды!$A$2:$AN$7500,MATCH(CA$3,Команды!$A$2:$A$7500,0),$E124+2)=Команды!$AJ$4,TRUE,FALSE),IF(INDEX(Команды!$A$2:$AN$7500,MATCH(CA$3,Команды!$A$2:$A$7500,0),$E124+2)=Команды!$AJ$5,TRUE,FALSE),IF(INDEX(Команды!$A$2:$AN$7500,MATCH(CA$3,Команды!$A$2:$A$7500,0),$E124+2)=Команды!$AJ$6,TRUE,FALSE),IF(INDEX(Команды!$A$2:$AN$7500,MATCH(CA$3,Команды!$A$2:$A$7500,0),$E124+2)=Команды!$AJ$7,TRUE,FALSE),IF(INDEX(Команды!$A$2:$AN$7500,MATCH(CA$3,Команды!$A$2:$A$7500,0),$E124+2)=Команды!$AJ$8,TRUE,FALSE),IF(INDEX(Команды!$A$2:$AN$7500,MATCH(CA$3,Команды!$A$2:$A$7500,0),$E124+2)=Команды!$AJ$9,TRUE,FALSE),IF(INDEX(Команды!$A$2:$AN$7500,MATCH(CA$3,Команды!$A$2:$A$7500,0),$E124+2)=Команды!$AJ$10,TRUE,FALSE),IF(INDEX(Команды!$A$2:$AN$7500,MATCH(CA$3,Команды!$A$2:$A$7500,0),$E124+2)=Команды!$AJ$11,TRUE,FALSE),IF(INDEX(Команды!$A$2:$AN$7500,MATCH(CA$3,Команды!$A$2:$A$7500,0),$E124+2)=Команды!$AJ$12,TRUE,FALSE),IF(INDEX(Команды!$A$2:$AN$7500,MATCH(CA$3,Команды!$A$2:$A$7500,0),$E124+2)=Команды!$AJ$13,TRUE,FALSE),IF(INDEX(Команды!$A$2:$AN$7500,MATCH(CA$3,Команды!$A$2:$A$7500,0),$E124+2)=Команды!$AJ$14,TRUE,FALSE),IF(INDEX(Команды!$A$2:$AN$7500,MATCH(CA$3,Команды!$A$2:$A$7500,0),$E124+2)=Команды!$AJ$15,TRUE,FALSE),IF(INDEX(Команды!$A$2:$AN$7500,MATCH(CA$3,Команды!$A$2:$A$7500,0),$E124+2)=Команды!$AJ$16,TRUE,FALSE),IF(INDEX(Команды!$A$2:$AN$7500,MATCH(CA$3,Команды!$A$2:$A$7500,0),$E124+2)=Команды!$AJ$17,TRUE,FALSE),IF(INDEX(Команды!$A$2:$AN$7500,MATCH(CA$3,Команды!$A$2:$A$7500,0),$E124+2)=Команды!$AJ$18,TRUE,FALSE),IF(INDEX(Команды!$A$2:$AN$7500,MATCH(CA$3,Команды!$A$2:$A$7500,0),$E124+2)=Команды!$AJ$19,TRUE,FALSE)),INDEX(Команды!$AJ$2:$AL$19,MATCH(INDEX(Команды!$A$2:$AN$7500,MATCH(CA$3,Команды!$A$2:$A$7500,0),$E124+2),Команды!$AJ$2:$AJ$19,0),3),0)</f>
        <v>0</v>
      </c>
      <c r="CC124" s="342"/>
      <c r="CD124" s="174">
        <f>IF(OR(IF(INDEX(Команды!$A$2:$AN$7500,MATCH(CD$3,Команды!$A$2:$A$7500,0),$E124+2)=Команды!$AJ$2,TRUE,FALSE),IF(INDEX(Команды!$A$2:$AN$7500,MATCH(CD$3,Команды!$A$2:$A$7500,0),$E124+2)=Команды!$AJ$3,TRUE,FALSE),IF(INDEX(Команды!$A$2:$AN$7500,MATCH(CD$3,Команды!$A$2:$A$7500,0),$E124+2)=Команды!$AJ$4,TRUE,FALSE),IF(INDEX(Команды!$A$2:$AN$7500,MATCH(CD$3,Команды!$A$2:$A$7500,0),$E124+2)=Команды!$AJ$5,TRUE,FALSE),IF(INDEX(Команды!$A$2:$AN$7500,MATCH(CD$3,Команды!$A$2:$A$7500,0),$E124+2)=Команды!$AJ$6,TRUE,FALSE),IF(INDEX(Команды!$A$2:$AN$7500,MATCH(CD$3,Команды!$A$2:$A$7500,0),$E124+2)=Команды!$AJ$7,TRUE,FALSE),IF(INDEX(Команды!$A$2:$AN$7500,MATCH(CD$3,Команды!$A$2:$A$7500,0),$E124+2)=Команды!$AJ$8,TRUE,FALSE),IF(INDEX(Команды!$A$2:$AN$7500,MATCH(CD$3,Команды!$A$2:$A$7500,0),$E124+2)=Команды!$AJ$9,TRUE,FALSE),IF(INDEX(Команды!$A$2:$AN$7500,MATCH(CD$3,Команды!$A$2:$A$7500,0),$E124+2)=Команды!$AJ$10,TRUE,FALSE),IF(INDEX(Команды!$A$2:$AN$7500,MATCH(CD$3,Команды!$A$2:$A$7500,0),$E124+2)=Команды!$AJ$11,TRUE,FALSE),IF(INDEX(Команды!$A$2:$AN$7500,MATCH(CD$3,Команды!$A$2:$A$7500,0),$E124+2)=Команды!$AJ$12,TRUE,FALSE),IF(INDEX(Команды!$A$2:$AN$7500,MATCH(CD$3,Команды!$A$2:$A$7500,0),$E124+2)=Команды!$AJ$13,TRUE,FALSE),IF(INDEX(Команды!$A$2:$AN$7500,MATCH(CD$3,Команды!$A$2:$A$7500,0),$E124+2)=Команды!$AJ$14,TRUE,FALSE),IF(INDEX(Команды!$A$2:$AN$7500,MATCH(CD$3,Команды!$A$2:$A$7500,0),$E124+2)=Команды!$AJ$15,TRUE,FALSE),IF(INDEX(Команды!$A$2:$AN$7500,MATCH(CD$3,Команды!$A$2:$A$7500,0),$E124+2)=Команды!$AJ$16,TRUE,FALSE),,IF(INDEX(Команды!$A$2:$AN$7500,MATCH(CD$3,Команды!$A$2:$A$7500,0),$E124+2)=Команды!$AJ$17,TRUE,FALSE),,IF(INDEX(Команды!$A$2:$AN$7500,MATCH(CD$3,Команды!$A$2:$A$7500,0),$E124+2)=Команды!$AJ$18,TRUE,FALSE),,IF(INDEX(Команды!$A$2:$AN$7500,MATCH(CD$3,Команды!$A$2:$A$7500,0),$E124+2)=Команды!$AJ$19,TRUE,FALSE)),INDEX(Команды!$AJ$2:$AK$19,MATCH(INDEX(Команды!$A$2:$AN$7500,MATCH(CD$3,Команды!$A$2:$A$7500,0),$E124+2),Команды!$AJ$2:$AJ$19,0),2),0)</f>
        <v>0</v>
      </c>
      <c r="CE124" s="175">
        <f>IF(OR(IF(INDEX(Команды!$A$2:$AN$7500,MATCH(CD$3,Команды!$A$2:$A$7500,0),$E124+2)=Команды!$AJ$2,TRUE,FALSE),IF(INDEX(Команды!$A$2:$AN$7500,MATCH(CD$3,Команды!$A$2:$A$7500,0),$E124+2)=Команды!$AJ$3,TRUE,FALSE),IF(INDEX(Команды!$A$2:$AN$7500,MATCH(CD$3,Команды!$A$2:$A$7500,0),$E124+2)=Команды!$AJ$4,TRUE,FALSE),IF(INDEX(Команды!$A$2:$AN$7500,MATCH(CD$3,Команды!$A$2:$A$7500,0),$E124+2)=Команды!$AJ$5,TRUE,FALSE),IF(INDEX(Команды!$A$2:$AN$7500,MATCH(CD$3,Команды!$A$2:$A$7500,0),$E124+2)=Команды!$AJ$6,TRUE,FALSE),IF(INDEX(Команды!$A$2:$AN$7500,MATCH(CD$3,Команды!$A$2:$A$7500,0),$E124+2)=Команды!$AJ$7,TRUE,FALSE),IF(INDEX(Команды!$A$2:$AN$7500,MATCH(CD$3,Команды!$A$2:$A$7500,0),$E124+2)=Команды!$AJ$8,TRUE,FALSE),IF(INDEX(Команды!$A$2:$AN$7500,MATCH(CD$3,Команды!$A$2:$A$7500,0),$E124+2)=Команды!$AJ$9,TRUE,FALSE),IF(INDEX(Команды!$A$2:$AN$7500,MATCH(CD$3,Команды!$A$2:$A$7500,0),$E124+2)=Команды!$AJ$10,TRUE,FALSE),IF(INDEX(Команды!$A$2:$AN$7500,MATCH(CD$3,Команды!$A$2:$A$7500,0),$E124+2)=Команды!$AJ$11,TRUE,FALSE),IF(INDEX(Команды!$A$2:$AN$7500,MATCH(CD$3,Команды!$A$2:$A$7500,0),$E124+2)=Команды!$AJ$12,TRUE,FALSE),IF(INDEX(Команды!$A$2:$AN$7500,MATCH(CD$3,Команды!$A$2:$A$7500,0),$E124+2)=Команды!$AJ$13,TRUE,FALSE),IF(INDEX(Команды!$A$2:$AN$7500,MATCH(CD$3,Команды!$A$2:$A$7500,0),$E124+2)=Команды!$AJ$14,TRUE,FALSE),IF(INDEX(Команды!$A$2:$AN$7500,MATCH(CD$3,Команды!$A$2:$A$7500,0),$E124+2)=Команды!$AJ$15,TRUE,FALSE),IF(INDEX(Команды!$A$2:$AN$7500,MATCH(CD$3,Команды!$A$2:$A$7500,0),$E124+2)=Команды!$AJ$16,TRUE,FALSE),IF(INDEX(Команды!$A$2:$AN$7500,MATCH(CD$3,Команды!$A$2:$A$7500,0),$E124+2)=Команды!$AJ$17,TRUE,FALSE),IF(INDEX(Команды!$A$2:$AN$7500,MATCH(CD$3,Команды!$A$2:$A$7500,0),$E124+2)=Команды!$AJ$18,TRUE,FALSE),IF(INDEX(Команды!$A$2:$AN$7500,MATCH(CD$3,Команды!$A$2:$A$7500,0),$E124+2)=Команды!$AJ$19,TRUE,FALSE)),INDEX(Команды!$AJ$2:$AL$19,MATCH(INDEX(Команды!$A$2:$AN$7500,MATCH(CD$3,Команды!$A$2:$A$7500,0),$E124+2),Команды!$AJ$2:$AJ$19,0),3),0)</f>
        <v>0</v>
      </c>
      <c r="CF124" s="342"/>
      <c r="CG124" s="174">
        <f>IF(OR(IF(INDEX(Команды!$A$2:$AN$7500,MATCH(CG$3,Команды!$A$2:$A$7500,0),$E124+2)=Команды!$AJ$2,TRUE,FALSE),IF(INDEX(Команды!$A$2:$AN$7500,MATCH(CG$3,Команды!$A$2:$A$7500,0),$E124+2)=Команды!$AJ$3,TRUE,FALSE),IF(INDEX(Команды!$A$2:$AN$7500,MATCH(CG$3,Команды!$A$2:$A$7500,0),$E124+2)=Команды!$AJ$4,TRUE,FALSE),IF(INDEX(Команды!$A$2:$AN$7500,MATCH(CG$3,Команды!$A$2:$A$7500,0),$E124+2)=Команды!$AJ$5,TRUE,FALSE),IF(INDEX(Команды!$A$2:$AN$7500,MATCH(CG$3,Команды!$A$2:$A$7500,0),$E124+2)=Команды!$AJ$6,TRUE,FALSE),IF(INDEX(Команды!$A$2:$AN$7500,MATCH(CG$3,Команды!$A$2:$A$7500,0),$E124+2)=Команды!$AJ$7,TRUE,FALSE),IF(INDEX(Команды!$A$2:$AN$7500,MATCH(CG$3,Команды!$A$2:$A$7500,0),$E124+2)=Команды!$AJ$8,TRUE,FALSE),IF(INDEX(Команды!$A$2:$AN$7500,MATCH(CG$3,Команды!$A$2:$A$7500,0),$E124+2)=Команды!$AJ$9,TRUE,FALSE),IF(INDEX(Команды!$A$2:$AN$7500,MATCH(CG$3,Команды!$A$2:$A$7500,0),$E124+2)=Команды!$AJ$10,TRUE,FALSE),IF(INDEX(Команды!$A$2:$AN$7500,MATCH(CG$3,Команды!$A$2:$A$7500,0),$E124+2)=Команды!$AJ$11,TRUE,FALSE),IF(INDEX(Команды!$A$2:$AN$7500,MATCH(CG$3,Команды!$A$2:$A$7500,0),$E124+2)=Команды!$AJ$12,TRUE,FALSE),IF(INDEX(Команды!$A$2:$AN$7500,MATCH(CG$3,Команды!$A$2:$A$7500,0),$E124+2)=Команды!$AJ$13,TRUE,FALSE),IF(INDEX(Команды!$A$2:$AN$7500,MATCH(CG$3,Команды!$A$2:$A$7500,0),$E124+2)=Команды!$AJ$14,TRUE,FALSE),IF(INDEX(Команды!$A$2:$AN$7500,MATCH(CG$3,Команды!$A$2:$A$7500,0),$E124+2)=Команды!$AJ$15,TRUE,FALSE),IF(INDEX(Команды!$A$2:$AN$7500,MATCH(CG$3,Команды!$A$2:$A$7500,0),$E124+2)=Команды!$AJ$16,TRUE,FALSE),,IF(INDEX(Команды!$A$2:$AN$7500,MATCH(CG$3,Команды!$A$2:$A$7500,0),$E124+2)=Команды!$AJ$17,TRUE,FALSE),,IF(INDEX(Команды!$A$2:$AN$7500,MATCH(CG$3,Команды!$A$2:$A$7500,0),$E124+2)=Команды!$AJ$18,TRUE,FALSE),,IF(INDEX(Команды!$A$2:$AN$7500,MATCH(CG$3,Команды!$A$2:$A$7500,0),$E124+2)=Команды!$AJ$19,TRUE,FALSE)),INDEX(Команды!$AJ$2:$AK$19,MATCH(INDEX(Команды!$A$2:$AN$7500,MATCH(CG$3,Команды!$A$2:$A$7500,0),$E124+2),Команды!$AJ$2:$AJ$19,0),2),0)</f>
        <v>0</v>
      </c>
      <c r="CH124" s="175">
        <f>IF(OR(IF(INDEX(Команды!$A$2:$AN$7500,MATCH(CG$3,Команды!$A$2:$A$7500,0),$E124+2)=Команды!$AJ$2,TRUE,FALSE),IF(INDEX(Команды!$A$2:$AN$7500,MATCH(CG$3,Команды!$A$2:$A$7500,0),$E124+2)=Команды!$AJ$3,TRUE,FALSE),IF(INDEX(Команды!$A$2:$AN$7500,MATCH(CG$3,Команды!$A$2:$A$7500,0),$E124+2)=Команды!$AJ$4,TRUE,FALSE),IF(INDEX(Команды!$A$2:$AN$7500,MATCH(CG$3,Команды!$A$2:$A$7500,0),$E124+2)=Команды!$AJ$5,TRUE,FALSE),IF(INDEX(Команды!$A$2:$AN$7500,MATCH(CG$3,Команды!$A$2:$A$7500,0),$E124+2)=Команды!$AJ$6,TRUE,FALSE),IF(INDEX(Команды!$A$2:$AN$7500,MATCH(CG$3,Команды!$A$2:$A$7500,0),$E124+2)=Команды!$AJ$7,TRUE,FALSE),IF(INDEX(Команды!$A$2:$AN$7500,MATCH(CG$3,Команды!$A$2:$A$7500,0),$E124+2)=Команды!$AJ$8,TRUE,FALSE),IF(INDEX(Команды!$A$2:$AN$7500,MATCH(CG$3,Команды!$A$2:$A$7500,0),$E124+2)=Команды!$AJ$9,TRUE,FALSE),IF(INDEX(Команды!$A$2:$AN$7500,MATCH(CG$3,Команды!$A$2:$A$7500,0),$E124+2)=Команды!$AJ$10,TRUE,FALSE),IF(INDEX(Команды!$A$2:$AN$7500,MATCH(CG$3,Команды!$A$2:$A$7500,0),$E124+2)=Команды!$AJ$11,TRUE,FALSE),IF(INDEX(Команды!$A$2:$AN$7500,MATCH(CG$3,Команды!$A$2:$A$7500,0),$E124+2)=Команды!$AJ$12,TRUE,FALSE),IF(INDEX(Команды!$A$2:$AN$7500,MATCH(CG$3,Команды!$A$2:$A$7500,0),$E124+2)=Команды!$AJ$13,TRUE,FALSE),IF(INDEX(Команды!$A$2:$AN$7500,MATCH(CG$3,Команды!$A$2:$A$7500,0),$E124+2)=Команды!$AJ$14,TRUE,FALSE),IF(INDEX(Команды!$A$2:$AN$7500,MATCH(CG$3,Команды!$A$2:$A$7500,0),$E124+2)=Команды!$AJ$15,TRUE,FALSE),IF(INDEX(Команды!$A$2:$AN$7500,MATCH(CG$3,Команды!$A$2:$A$7500,0),$E124+2)=Команды!$AJ$16,TRUE,FALSE),IF(INDEX(Команды!$A$2:$AN$7500,MATCH(CG$3,Команды!$A$2:$A$7500,0),$E124+2)=Команды!$AJ$17,TRUE,FALSE),IF(INDEX(Команды!$A$2:$AN$7500,MATCH(CG$3,Команды!$A$2:$A$7500,0),$E124+2)=Команды!$AJ$18,TRUE,FALSE),IF(INDEX(Команды!$A$2:$AN$7500,MATCH(CG$3,Команды!$A$2:$A$7500,0),$E124+2)=Команды!$AJ$19,TRUE,FALSE)),INDEX(Команды!$AJ$2:$AL$19,MATCH(INDEX(Команды!$A$2:$AN$7500,MATCH(CG$3,Команды!$A$2:$A$7500,0),$E124+2),Команды!$AJ$2:$AJ$19,0),3),0)</f>
        <v>0</v>
      </c>
      <c r="CI124" s="342"/>
      <c r="CJ124" s="174">
        <f>IF(OR(IF(INDEX(Команды!$A$2:$AN$7500,MATCH(CJ$3,Команды!$A$2:$A$7500,0),$E124+2)=Команды!$AJ$2,TRUE,FALSE),IF(INDEX(Команды!$A$2:$AN$7500,MATCH(CJ$3,Команды!$A$2:$A$7500,0),$E124+2)=Команды!$AJ$3,TRUE,FALSE),IF(INDEX(Команды!$A$2:$AN$7500,MATCH(CJ$3,Команды!$A$2:$A$7500,0),$E124+2)=Команды!$AJ$4,TRUE,FALSE),IF(INDEX(Команды!$A$2:$AN$7500,MATCH(CJ$3,Команды!$A$2:$A$7500,0),$E124+2)=Команды!$AJ$5,TRUE,FALSE),IF(INDEX(Команды!$A$2:$AN$7500,MATCH(CJ$3,Команды!$A$2:$A$7500,0),$E124+2)=Команды!$AJ$6,TRUE,FALSE),IF(INDEX(Команды!$A$2:$AN$7500,MATCH(CJ$3,Команды!$A$2:$A$7500,0),$E124+2)=Команды!$AJ$7,TRUE,FALSE),IF(INDEX(Команды!$A$2:$AN$7500,MATCH(CJ$3,Команды!$A$2:$A$7500,0),$E124+2)=Команды!$AJ$8,TRUE,FALSE),IF(INDEX(Команды!$A$2:$AN$7500,MATCH(CJ$3,Команды!$A$2:$A$7500,0),$E124+2)=Команды!$AJ$9,TRUE,FALSE),IF(INDEX(Команды!$A$2:$AN$7500,MATCH(CJ$3,Команды!$A$2:$A$7500,0),$E124+2)=Команды!$AJ$10,TRUE,FALSE),IF(INDEX(Команды!$A$2:$AN$7500,MATCH(CJ$3,Команды!$A$2:$A$7500,0),$E124+2)=Команды!$AJ$11,TRUE,FALSE),IF(INDEX(Команды!$A$2:$AN$7500,MATCH(CJ$3,Команды!$A$2:$A$7500,0),$E124+2)=Команды!$AJ$12,TRUE,FALSE),IF(INDEX(Команды!$A$2:$AN$7500,MATCH(CJ$3,Команды!$A$2:$A$7500,0),$E124+2)=Команды!$AJ$13,TRUE,FALSE),IF(INDEX(Команды!$A$2:$AN$7500,MATCH(CJ$3,Команды!$A$2:$A$7500,0),$E124+2)=Команды!$AJ$14,TRUE,FALSE),IF(INDEX(Команды!$A$2:$AN$7500,MATCH(CJ$3,Команды!$A$2:$A$7500,0),$E124+2)=Команды!$AJ$15,TRUE,FALSE),IF(INDEX(Команды!$A$2:$AN$7500,MATCH(CJ$3,Команды!$A$2:$A$7500,0),$E124+2)=Команды!$AJ$16,TRUE,FALSE),,IF(INDEX(Команды!$A$2:$AN$7500,MATCH(CJ$3,Команды!$A$2:$A$7500,0),$E124+2)=Команды!$AJ$17,TRUE,FALSE),,IF(INDEX(Команды!$A$2:$AN$7500,MATCH(CJ$3,Команды!$A$2:$A$7500,0),$E124+2)=Команды!$AJ$18,TRUE,FALSE),,IF(INDEX(Команды!$A$2:$AN$7500,MATCH(CJ$3,Команды!$A$2:$A$7500,0),$E124+2)=Команды!$AJ$19,TRUE,FALSE)),INDEX(Команды!$AJ$2:$AK$19,MATCH(INDEX(Команды!$A$2:$AN$7500,MATCH(CJ$3,Команды!$A$2:$A$7500,0),$E124+2),Команды!$AJ$2:$AJ$19,0),2),0)</f>
        <v>0</v>
      </c>
      <c r="CK124" s="175">
        <f>IF(OR(IF(INDEX(Команды!$A$2:$AN$7500,MATCH(CJ$3,Команды!$A$2:$A$7500,0),$E124+2)=Команды!$AJ$2,TRUE,FALSE),IF(INDEX(Команды!$A$2:$AN$7500,MATCH(CJ$3,Команды!$A$2:$A$7500,0),$E124+2)=Команды!$AJ$3,TRUE,FALSE),IF(INDEX(Команды!$A$2:$AN$7500,MATCH(CJ$3,Команды!$A$2:$A$7500,0),$E124+2)=Команды!$AJ$4,TRUE,FALSE),IF(INDEX(Команды!$A$2:$AN$7500,MATCH(CJ$3,Команды!$A$2:$A$7500,0),$E124+2)=Команды!$AJ$5,TRUE,FALSE),IF(INDEX(Команды!$A$2:$AN$7500,MATCH(CJ$3,Команды!$A$2:$A$7500,0),$E124+2)=Команды!$AJ$6,TRUE,FALSE),IF(INDEX(Команды!$A$2:$AN$7500,MATCH(CJ$3,Команды!$A$2:$A$7500,0),$E124+2)=Команды!$AJ$7,TRUE,FALSE),IF(INDEX(Команды!$A$2:$AN$7500,MATCH(CJ$3,Команды!$A$2:$A$7500,0),$E124+2)=Команды!$AJ$8,TRUE,FALSE),IF(INDEX(Команды!$A$2:$AN$7500,MATCH(CJ$3,Команды!$A$2:$A$7500,0),$E124+2)=Команды!$AJ$9,TRUE,FALSE),IF(INDEX(Команды!$A$2:$AN$7500,MATCH(CJ$3,Команды!$A$2:$A$7500,0),$E124+2)=Команды!$AJ$10,TRUE,FALSE),IF(INDEX(Команды!$A$2:$AN$7500,MATCH(CJ$3,Команды!$A$2:$A$7500,0),$E124+2)=Команды!$AJ$11,TRUE,FALSE),IF(INDEX(Команды!$A$2:$AN$7500,MATCH(CJ$3,Команды!$A$2:$A$7500,0),$E124+2)=Команды!$AJ$12,TRUE,FALSE),IF(INDEX(Команды!$A$2:$AN$7500,MATCH(CJ$3,Команды!$A$2:$A$7500,0),$E124+2)=Команды!$AJ$13,TRUE,FALSE),IF(INDEX(Команды!$A$2:$AN$7500,MATCH(CJ$3,Команды!$A$2:$A$7500,0),$E124+2)=Команды!$AJ$14,TRUE,FALSE),IF(INDEX(Команды!$A$2:$AN$7500,MATCH(CJ$3,Команды!$A$2:$A$7500,0),$E124+2)=Команды!$AJ$15,TRUE,FALSE),IF(INDEX(Команды!$A$2:$AN$7500,MATCH(CJ$3,Команды!$A$2:$A$7500,0),$E124+2)=Команды!$AJ$16,TRUE,FALSE),IF(INDEX(Команды!$A$2:$AN$7500,MATCH(CJ$3,Команды!$A$2:$A$7500,0),$E124+2)=Команды!$AJ$17,TRUE,FALSE),IF(INDEX(Команды!$A$2:$AN$7500,MATCH(CJ$3,Команды!$A$2:$A$7500,0),$E124+2)=Команды!$AJ$18,TRUE,FALSE),IF(INDEX(Команды!$A$2:$AN$7500,MATCH(CJ$3,Команды!$A$2:$A$7500,0),$E124+2)=Команды!$AJ$19,TRUE,FALSE)),INDEX(Команды!$AJ$2:$AL$19,MATCH(INDEX(Команды!$A$2:$AN$7500,MATCH(CJ$3,Команды!$A$2:$A$7500,0),$E124+2),Команды!$AJ$2:$AJ$19,0),3),0)</f>
        <v>0</v>
      </c>
      <c r="CL124" s="342"/>
      <c r="CM124" s="174">
        <f>IF(OR(IF(INDEX(Команды!$A$2:$AN$7500,MATCH(CM$3,Команды!$A$2:$A$7500,0),$E124+2)=Команды!$AJ$2,TRUE,FALSE),IF(INDEX(Команды!$A$2:$AN$7500,MATCH(CM$3,Команды!$A$2:$A$7500,0),$E124+2)=Команды!$AJ$3,TRUE,FALSE),IF(INDEX(Команды!$A$2:$AN$7500,MATCH(CM$3,Команды!$A$2:$A$7500,0),$E124+2)=Команды!$AJ$4,TRUE,FALSE),IF(INDEX(Команды!$A$2:$AN$7500,MATCH(CM$3,Команды!$A$2:$A$7500,0),$E124+2)=Команды!$AJ$5,TRUE,FALSE),IF(INDEX(Команды!$A$2:$AN$7500,MATCH(CM$3,Команды!$A$2:$A$7500,0),$E124+2)=Команды!$AJ$6,TRUE,FALSE),IF(INDEX(Команды!$A$2:$AN$7500,MATCH(CM$3,Команды!$A$2:$A$7500,0),$E124+2)=Команды!$AJ$7,TRUE,FALSE),IF(INDEX(Команды!$A$2:$AN$7500,MATCH(CM$3,Команды!$A$2:$A$7500,0),$E124+2)=Команды!$AJ$8,TRUE,FALSE),IF(INDEX(Команды!$A$2:$AN$7500,MATCH(CM$3,Команды!$A$2:$A$7500,0),$E124+2)=Команды!$AJ$9,TRUE,FALSE),IF(INDEX(Команды!$A$2:$AN$7500,MATCH(CM$3,Команды!$A$2:$A$7500,0),$E124+2)=Команды!$AJ$10,TRUE,FALSE),IF(INDEX(Команды!$A$2:$AN$7500,MATCH(CM$3,Команды!$A$2:$A$7500,0),$E124+2)=Команды!$AJ$11,TRUE,FALSE),IF(INDEX(Команды!$A$2:$AN$7500,MATCH(CM$3,Команды!$A$2:$A$7500,0),$E124+2)=Команды!$AJ$12,TRUE,FALSE),IF(INDEX(Команды!$A$2:$AN$7500,MATCH(CM$3,Команды!$A$2:$A$7500,0),$E124+2)=Команды!$AJ$13,TRUE,FALSE),IF(INDEX(Команды!$A$2:$AN$7500,MATCH(CM$3,Команды!$A$2:$A$7500,0),$E124+2)=Команды!$AJ$14,TRUE,FALSE),IF(INDEX(Команды!$A$2:$AN$7500,MATCH(CM$3,Команды!$A$2:$A$7500,0),$E124+2)=Команды!$AJ$15,TRUE,FALSE),IF(INDEX(Команды!$A$2:$AN$7500,MATCH(CM$3,Команды!$A$2:$A$7500,0),$E124+2)=Команды!$AJ$16,TRUE,FALSE),,IF(INDEX(Команды!$A$2:$AN$7500,MATCH(CM$3,Команды!$A$2:$A$7500,0),$E124+2)=Команды!$AJ$17,TRUE,FALSE),,IF(INDEX(Команды!$A$2:$AN$7500,MATCH(CM$3,Команды!$A$2:$A$7500,0),$E124+2)=Команды!$AJ$18,TRUE,FALSE),,IF(INDEX(Команды!$A$2:$AN$7500,MATCH(CM$3,Команды!$A$2:$A$7500,0),$E124+2)=Команды!$AJ$19,TRUE,FALSE)),INDEX(Команды!$AJ$2:$AK$19,MATCH(INDEX(Команды!$A$2:$AN$7500,MATCH(CM$3,Команды!$A$2:$A$7500,0),$E124+2),Команды!$AJ$2:$AJ$19,0),2),0)</f>
        <v>0</v>
      </c>
      <c r="CN124" s="175">
        <f>IF(OR(IF(INDEX(Команды!$A$2:$AN$7500,MATCH(CM$3,Команды!$A$2:$A$7500,0),$E124+2)=Команды!$AJ$2,TRUE,FALSE),IF(INDEX(Команды!$A$2:$AN$7500,MATCH(CM$3,Команды!$A$2:$A$7500,0),$E124+2)=Команды!$AJ$3,TRUE,FALSE),IF(INDEX(Команды!$A$2:$AN$7500,MATCH(CM$3,Команды!$A$2:$A$7500,0),$E124+2)=Команды!$AJ$4,TRUE,FALSE),IF(INDEX(Команды!$A$2:$AN$7500,MATCH(CM$3,Команды!$A$2:$A$7500,0),$E124+2)=Команды!$AJ$5,TRUE,FALSE),IF(INDEX(Команды!$A$2:$AN$7500,MATCH(CM$3,Команды!$A$2:$A$7500,0),$E124+2)=Команды!$AJ$6,TRUE,FALSE),IF(INDEX(Команды!$A$2:$AN$7500,MATCH(CM$3,Команды!$A$2:$A$7500,0),$E124+2)=Команды!$AJ$7,TRUE,FALSE),IF(INDEX(Команды!$A$2:$AN$7500,MATCH(CM$3,Команды!$A$2:$A$7500,0),$E124+2)=Команды!$AJ$8,TRUE,FALSE),IF(INDEX(Команды!$A$2:$AN$7500,MATCH(CM$3,Команды!$A$2:$A$7500,0),$E124+2)=Команды!$AJ$9,TRUE,FALSE),IF(INDEX(Команды!$A$2:$AN$7500,MATCH(CM$3,Команды!$A$2:$A$7500,0),$E124+2)=Команды!$AJ$10,TRUE,FALSE),IF(INDEX(Команды!$A$2:$AN$7500,MATCH(CM$3,Команды!$A$2:$A$7500,0),$E124+2)=Команды!$AJ$11,TRUE,FALSE),IF(INDEX(Команды!$A$2:$AN$7500,MATCH(CM$3,Команды!$A$2:$A$7500,0),$E124+2)=Команды!$AJ$12,TRUE,FALSE),IF(INDEX(Команды!$A$2:$AN$7500,MATCH(CM$3,Команды!$A$2:$A$7500,0),$E124+2)=Команды!$AJ$13,TRUE,FALSE),IF(INDEX(Команды!$A$2:$AN$7500,MATCH(CM$3,Команды!$A$2:$A$7500,0),$E124+2)=Команды!$AJ$14,TRUE,FALSE),IF(INDEX(Команды!$A$2:$AN$7500,MATCH(CM$3,Команды!$A$2:$A$7500,0),$E124+2)=Команды!$AJ$15,TRUE,FALSE),IF(INDEX(Команды!$A$2:$AN$7500,MATCH(CM$3,Команды!$A$2:$A$7500,0),$E124+2)=Команды!$AJ$16,TRUE,FALSE),IF(INDEX(Команды!$A$2:$AN$7500,MATCH(CM$3,Команды!$A$2:$A$7500,0),$E124+2)=Команды!$AJ$17,TRUE,FALSE),IF(INDEX(Команды!$A$2:$AN$7500,MATCH(CM$3,Команды!$A$2:$A$7500,0),$E124+2)=Команды!$AJ$18,TRUE,FALSE),IF(INDEX(Команды!$A$2:$AN$7500,MATCH(CM$3,Команды!$A$2:$A$7500,0),$E124+2)=Команды!$AJ$19,TRUE,FALSE)),INDEX(Команды!$AJ$2:$AL$19,MATCH(INDEX(Команды!$A$2:$AN$7500,MATCH(CM$3,Команды!$A$2:$A$7500,0),$E124+2),Команды!$AJ$2:$AJ$19,0),3),0)</f>
        <v>0</v>
      </c>
      <c r="CO124" s="342"/>
      <c r="CP124" s="174">
        <f>IF(OR(IF(INDEX(Команды!$A$2:$AN$7500,MATCH(CP$3,Команды!$A$2:$A$7500,0),$E124+2)=Команды!$AJ$2,TRUE,FALSE),IF(INDEX(Команды!$A$2:$AN$7500,MATCH(CP$3,Команды!$A$2:$A$7500,0),$E124+2)=Команды!$AJ$3,TRUE,FALSE),IF(INDEX(Команды!$A$2:$AN$7500,MATCH(CP$3,Команды!$A$2:$A$7500,0),$E124+2)=Команды!$AJ$4,TRUE,FALSE),IF(INDEX(Команды!$A$2:$AN$7500,MATCH(CP$3,Команды!$A$2:$A$7500,0),$E124+2)=Команды!$AJ$5,TRUE,FALSE),IF(INDEX(Команды!$A$2:$AN$7500,MATCH(CP$3,Команды!$A$2:$A$7500,0),$E124+2)=Команды!$AJ$6,TRUE,FALSE),IF(INDEX(Команды!$A$2:$AN$7500,MATCH(CP$3,Команды!$A$2:$A$7500,0),$E124+2)=Команды!$AJ$7,TRUE,FALSE),IF(INDEX(Команды!$A$2:$AN$7500,MATCH(CP$3,Команды!$A$2:$A$7500,0),$E124+2)=Команды!$AJ$8,TRUE,FALSE),IF(INDEX(Команды!$A$2:$AN$7500,MATCH(CP$3,Команды!$A$2:$A$7500,0),$E124+2)=Команды!$AJ$9,TRUE,FALSE),IF(INDEX(Команды!$A$2:$AN$7500,MATCH(CP$3,Команды!$A$2:$A$7500,0),$E124+2)=Команды!$AJ$10,TRUE,FALSE),IF(INDEX(Команды!$A$2:$AN$7500,MATCH(CP$3,Команды!$A$2:$A$7500,0),$E124+2)=Команды!$AJ$11,TRUE,FALSE),IF(INDEX(Команды!$A$2:$AN$7500,MATCH(CP$3,Команды!$A$2:$A$7500,0),$E124+2)=Команды!$AJ$12,TRUE,FALSE),IF(INDEX(Команды!$A$2:$AN$7500,MATCH(CP$3,Команды!$A$2:$A$7500,0),$E124+2)=Команды!$AJ$13,TRUE,FALSE),IF(INDEX(Команды!$A$2:$AN$7500,MATCH(CP$3,Команды!$A$2:$A$7500,0),$E124+2)=Команды!$AJ$14,TRUE,FALSE),IF(INDEX(Команды!$A$2:$AN$7500,MATCH(CP$3,Команды!$A$2:$A$7500,0),$E124+2)=Команды!$AJ$15,TRUE,FALSE),IF(INDEX(Команды!$A$2:$AN$7500,MATCH(CP$3,Команды!$A$2:$A$7500,0),$E124+2)=Команды!$AJ$16,TRUE,FALSE),,IF(INDEX(Команды!$A$2:$AN$7500,MATCH(CP$3,Команды!$A$2:$A$7500,0),$E124+2)=Команды!$AJ$17,TRUE,FALSE),,IF(INDEX(Команды!$A$2:$AN$7500,MATCH(CP$3,Команды!$A$2:$A$7500,0),$E124+2)=Команды!$AJ$18,TRUE,FALSE),,IF(INDEX(Команды!$A$2:$AN$7500,MATCH(CP$3,Команды!$A$2:$A$7500,0),$E124+2)=Команды!$AJ$19,TRUE,FALSE)),INDEX(Команды!$AJ$2:$AK$19,MATCH(INDEX(Команды!$A$2:$AN$7500,MATCH(CP$3,Команды!$A$2:$A$7500,0),$E124+2),Команды!$AJ$2:$AJ$19,0),2),0)</f>
        <v>0</v>
      </c>
      <c r="CQ124" s="175">
        <f>IF(OR(IF(INDEX(Команды!$A$2:$AN$7500,MATCH(CP$3,Команды!$A$2:$A$7500,0),$E124+2)=Команды!$AJ$2,TRUE,FALSE),IF(INDEX(Команды!$A$2:$AN$7500,MATCH(CP$3,Команды!$A$2:$A$7500,0),$E124+2)=Команды!$AJ$3,TRUE,FALSE),IF(INDEX(Команды!$A$2:$AN$7500,MATCH(CP$3,Команды!$A$2:$A$7500,0),$E124+2)=Команды!$AJ$4,TRUE,FALSE),IF(INDEX(Команды!$A$2:$AN$7500,MATCH(CP$3,Команды!$A$2:$A$7500,0),$E124+2)=Команды!$AJ$5,TRUE,FALSE),IF(INDEX(Команды!$A$2:$AN$7500,MATCH(CP$3,Команды!$A$2:$A$7500,0),$E124+2)=Команды!$AJ$6,TRUE,FALSE),IF(INDEX(Команды!$A$2:$AN$7500,MATCH(CP$3,Команды!$A$2:$A$7500,0),$E124+2)=Команды!$AJ$7,TRUE,FALSE),IF(INDEX(Команды!$A$2:$AN$7500,MATCH(CP$3,Команды!$A$2:$A$7500,0),$E124+2)=Команды!$AJ$8,TRUE,FALSE),IF(INDEX(Команды!$A$2:$AN$7500,MATCH(CP$3,Команды!$A$2:$A$7500,0),$E124+2)=Команды!$AJ$9,TRUE,FALSE),IF(INDEX(Команды!$A$2:$AN$7500,MATCH(CP$3,Команды!$A$2:$A$7500,0),$E124+2)=Команды!$AJ$10,TRUE,FALSE),IF(INDEX(Команды!$A$2:$AN$7500,MATCH(CP$3,Команды!$A$2:$A$7500,0),$E124+2)=Команды!$AJ$11,TRUE,FALSE),IF(INDEX(Команды!$A$2:$AN$7500,MATCH(CP$3,Команды!$A$2:$A$7500,0),$E124+2)=Команды!$AJ$12,TRUE,FALSE),IF(INDEX(Команды!$A$2:$AN$7500,MATCH(CP$3,Команды!$A$2:$A$7500,0),$E124+2)=Команды!$AJ$13,TRUE,FALSE),IF(INDEX(Команды!$A$2:$AN$7500,MATCH(CP$3,Команды!$A$2:$A$7500,0),$E124+2)=Команды!$AJ$14,TRUE,FALSE),IF(INDEX(Команды!$A$2:$AN$7500,MATCH(CP$3,Команды!$A$2:$A$7500,0),$E124+2)=Команды!$AJ$15,TRUE,FALSE),IF(INDEX(Команды!$A$2:$AN$7500,MATCH(CP$3,Команды!$A$2:$A$7500,0),$E124+2)=Команды!$AJ$16,TRUE,FALSE),IF(INDEX(Команды!$A$2:$AN$7500,MATCH(CP$3,Команды!$A$2:$A$7500,0),$E124+2)=Команды!$AJ$17,TRUE,FALSE),IF(INDEX(Команды!$A$2:$AN$7500,MATCH(CP$3,Команды!$A$2:$A$7500,0),$E124+2)=Команды!$AJ$18,TRUE,FALSE),IF(INDEX(Команды!$A$2:$AN$7500,MATCH(CP$3,Команды!$A$2:$A$7500,0),$E124+2)=Команды!$AJ$19,TRUE,FALSE)),INDEX(Команды!$AJ$2:$AL$19,MATCH(INDEX(Команды!$A$2:$AN$7500,MATCH(CP$3,Команды!$A$2:$A$7500,0),$E124+2),Команды!$AJ$2:$AJ$19,0),3),0)</f>
        <v>0</v>
      </c>
      <c r="CR124" s="342"/>
      <c r="CS124" s="174">
        <f>IF(OR(IF(INDEX(Команды!$A$2:$AN$7500,MATCH(CS$3,Команды!$A$2:$A$7500,0),$E124+2)=Команды!$AJ$2,TRUE,FALSE),IF(INDEX(Команды!$A$2:$AN$7500,MATCH(CS$3,Команды!$A$2:$A$7500,0),$E124+2)=Команды!$AJ$3,TRUE,FALSE),IF(INDEX(Команды!$A$2:$AN$7500,MATCH(CS$3,Команды!$A$2:$A$7500,0),$E124+2)=Команды!$AJ$4,TRUE,FALSE),IF(INDEX(Команды!$A$2:$AN$7500,MATCH(CS$3,Команды!$A$2:$A$7500,0),$E124+2)=Команды!$AJ$5,TRUE,FALSE),IF(INDEX(Команды!$A$2:$AN$7500,MATCH(CS$3,Команды!$A$2:$A$7500,0),$E124+2)=Команды!$AJ$6,TRUE,FALSE),IF(INDEX(Команды!$A$2:$AN$7500,MATCH(CS$3,Команды!$A$2:$A$7500,0),$E124+2)=Команды!$AJ$7,TRUE,FALSE),IF(INDEX(Команды!$A$2:$AN$7500,MATCH(CS$3,Команды!$A$2:$A$7500,0),$E124+2)=Команды!$AJ$8,TRUE,FALSE),IF(INDEX(Команды!$A$2:$AN$7500,MATCH(CS$3,Команды!$A$2:$A$7500,0),$E124+2)=Команды!$AJ$9,TRUE,FALSE),IF(INDEX(Команды!$A$2:$AN$7500,MATCH(CS$3,Команды!$A$2:$A$7500,0),$E124+2)=Команды!$AJ$10,TRUE,FALSE),IF(INDEX(Команды!$A$2:$AN$7500,MATCH(CS$3,Команды!$A$2:$A$7500,0),$E124+2)=Команды!$AJ$11,TRUE,FALSE),IF(INDEX(Команды!$A$2:$AN$7500,MATCH(CS$3,Команды!$A$2:$A$7500,0),$E124+2)=Команды!$AJ$12,TRUE,FALSE),IF(INDEX(Команды!$A$2:$AN$7500,MATCH(CS$3,Команды!$A$2:$A$7500,0),$E124+2)=Команды!$AJ$13,TRUE,FALSE),IF(INDEX(Команды!$A$2:$AN$7500,MATCH(CS$3,Команды!$A$2:$A$7500,0),$E124+2)=Команды!$AJ$14,TRUE,FALSE),IF(INDEX(Команды!$A$2:$AN$7500,MATCH(CS$3,Команды!$A$2:$A$7500,0),$E124+2)=Команды!$AJ$15,TRUE,FALSE),IF(INDEX(Команды!$A$2:$AN$7500,MATCH(CS$3,Команды!$A$2:$A$7500,0),$E124+2)=Команды!$AJ$16,TRUE,FALSE),,IF(INDEX(Команды!$A$2:$AN$7500,MATCH(CS$3,Команды!$A$2:$A$7500,0),$E124+2)=Команды!$AJ$17,TRUE,FALSE),,IF(INDEX(Команды!$A$2:$AN$7500,MATCH(CS$3,Команды!$A$2:$A$7500,0),$E124+2)=Команды!$AJ$18,TRUE,FALSE),,IF(INDEX(Команды!$A$2:$AN$7500,MATCH(CS$3,Команды!$A$2:$A$7500,0),$E124+2)=Команды!$AJ$19,TRUE,FALSE)),INDEX(Команды!$AJ$2:$AK$19,MATCH(INDEX(Команды!$A$2:$AN$7500,MATCH(CS$3,Команды!$A$2:$A$7500,0),$E124+2),Команды!$AJ$2:$AJ$19,0),2),0)</f>
        <v>0</v>
      </c>
      <c r="CT124" s="175">
        <f>IF(OR(IF(INDEX(Команды!$A$2:$AN$7500,MATCH(CS$3,Команды!$A$2:$A$7500,0),$E124+2)=Команды!$AJ$2,TRUE,FALSE),IF(INDEX(Команды!$A$2:$AN$7500,MATCH(CS$3,Команды!$A$2:$A$7500,0),$E124+2)=Команды!$AJ$3,TRUE,FALSE),IF(INDEX(Команды!$A$2:$AN$7500,MATCH(CS$3,Команды!$A$2:$A$7500,0),$E124+2)=Команды!$AJ$4,TRUE,FALSE),IF(INDEX(Команды!$A$2:$AN$7500,MATCH(CS$3,Команды!$A$2:$A$7500,0),$E124+2)=Команды!$AJ$5,TRUE,FALSE),IF(INDEX(Команды!$A$2:$AN$7500,MATCH(CS$3,Команды!$A$2:$A$7500,0),$E124+2)=Команды!$AJ$6,TRUE,FALSE),IF(INDEX(Команды!$A$2:$AN$7500,MATCH(CS$3,Команды!$A$2:$A$7500,0),$E124+2)=Команды!$AJ$7,TRUE,FALSE),IF(INDEX(Команды!$A$2:$AN$7500,MATCH(CS$3,Команды!$A$2:$A$7500,0),$E124+2)=Команды!$AJ$8,TRUE,FALSE),IF(INDEX(Команды!$A$2:$AN$7500,MATCH(CS$3,Команды!$A$2:$A$7500,0),$E124+2)=Команды!$AJ$9,TRUE,FALSE),IF(INDEX(Команды!$A$2:$AN$7500,MATCH(CS$3,Команды!$A$2:$A$7500,0),$E124+2)=Команды!$AJ$10,TRUE,FALSE),IF(INDEX(Команды!$A$2:$AN$7500,MATCH(CS$3,Команды!$A$2:$A$7500,0),$E124+2)=Команды!$AJ$11,TRUE,FALSE),IF(INDEX(Команды!$A$2:$AN$7500,MATCH(CS$3,Команды!$A$2:$A$7500,0),$E124+2)=Команды!$AJ$12,TRUE,FALSE),IF(INDEX(Команды!$A$2:$AN$7500,MATCH(CS$3,Команды!$A$2:$A$7500,0),$E124+2)=Команды!$AJ$13,TRUE,FALSE),IF(INDEX(Команды!$A$2:$AN$7500,MATCH(CS$3,Команды!$A$2:$A$7500,0),$E124+2)=Команды!$AJ$14,TRUE,FALSE),IF(INDEX(Команды!$A$2:$AN$7500,MATCH(CS$3,Команды!$A$2:$A$7500,0),$E124+2)=Команды!$AJ$15,TRUE,FALSE),IF(INDEX(Команды!$A$2:$AN$7500,MATCH(CS$3,Команды!$A$2:$A$7500,0),$E124+2)=Команды!$AJ$16,TRUE,FALSE),IF(INDEX(Команды!$A$2:$AN$7500,MATCH(CS$3,Команды!$A$2:$A$7500,0),$E124+2)=Команды!$AJ$17,TRUE,FALSE),IF(INDEX(Команды!$A$2:$AN$7500,MATCH(CS$3,Команды!$A$2:$A$7500,0),$E124+2)=Команды!$AJ$18,TRUE,FALSE),IF(INDEX(Команды!$A$2:$AN$7500,MATCH(CS$3,Команды!$A$2:$A$7500,0),$E124+2)=Команды!$AJ$19,TRUE,FALSE)),INDEX(Команды!$AJ$2:$AL$19,MATCH(INDEX(Команды!$A$2:$AN$7500,MATCH(CS$3,Команды!$A$2:$A$7500,0),$E124+2),Команды!$AJ$2:$AJ$19,0),3),0)</f>
        <v>0</v>
      </c>
      <c r="CU124" s="342"/>
    </row>
    <row r="125" spans="1:99" s="2" customFormat="1" ht="21.95" customHeight="1" x14ac:dyDescent="0.3">
      <c r="A125" s="251">
        <v>120</v>
      </c>
      <c r="B125" s="2" t="e">
        <f>VLOOKUP(A125,'Список КК'!A:F,6,TRUE)</f>
        <v>#N/A</v>
      </c>
      <c r="C125" s="4">
        <f>VLOOKUP(A125,'Список КК'!A:B,2,TRUE)</f>
        <v>0</v>
      </c>
      <c r="D125" s="203">
        <f>VLOOKUP(A125,'Список КК'!A:D,4,TRUE)</f>
        <v>0</v>
      </c>
      <c r="E125" s="4">
        <f>VLOOKUP(A125,'Список КК'!A:C,3,TRUE)</f>
        <v>0</v>
      </c>
      <c r="F125" s="220">
        <f>VLOOKUP(A125,'Список КК'!A:E,5,TRUE)</f>
        <v>0</v>
      </c>
      <c r="G125" s="174">
        <f>IF(OR(IF(INDEX(Команды!$A$2:$AN$7500,MATCH(G$3,Команды!$A$2:$A$7500,0),$E125+2)=Команды!$AJ$2,TRUE,FALSE),IF(INDEX(Команды!$A$2:$AN$7500,MATCH(G$3,Команды!$A$2:$A$7500,0),$E125+2)=Команды!$AJ$3,TRUE,FALSE),IF(INDEX(Команды!$A$2:$AN$7500,MATCH(G$3,Команды!$A$2:$A$7500,0),$E125+2)=Команды!$AJ$4,TRUE,FALSE),IF(INDEX(Команды!$A$2:$AN$7500,MATCH(G$3,Команды!$A$2:$A$7500,0),$E125+2)=Команды!$AJ$5,TRUE,FALSE),IF(INDEX(Команды!$A$2:$AN$7500,MATCH(G$3,Команды!$A$2:$A$7500,0),$E125+2)=Команды!$AJ$6,TRUE,FALSE),IF(INDEX(Команды!$A$2:$AN$7500,MATCH(G$3,Команды!$A$2:$A$7500,0),$E125+2)=Команды!$AJ$7,TRUE,FALSE),IF(INDEX(Команды!$A$2:$AN$7500,MATCH(G$3,Команды!$A$2:$A$7500,0),$E125+2)=Команды!$AJ$8,TRUE,FALSE),IF(INDEX(Команды!$A$2:$AN$7500,MATCH(G$3,Команды!$A$2:$A$7500,0),$E125+2)=Команды!$AJ$9,TRUE,FALSE),IF(INDEX(Команды!$A$2:$AN$7500,MATCH(G$3,Команды!$A$2:$A$7500,0),$E125+2)=Команды!$AJ$10,TRUE,FALSE),IF(INDEX(Команды!$A$2:$AN$7500,MATCH(G$3,Команды!$A$2:$A$7500,0),$E125+2)=Команды!$AJ$11,TRUE,FALSE),IF(INDEX(Команды!$A$2:$AN$7500,MATCH(G$3,Команды!$A$2:$A$7500,0),$E125+2)=Команды!$AJ$12,TRUE,FALSE),IF(INDEX(Команды!$A$2:$AN$7500,MATCH(G$3,Команды!$A$2:$A$7500,0),$E125+2)=Команды!$AJ$13,TRUE,FALSE),IF(INDEX(Команды!$A$2:$AN$7500,MATCH(G$3,Команды!$A$2:$A$7500,0),$E125+2)=Команды!$AJ$14,TRUE,FALSE),IF(INDEX(Команды!$A$2:$AN$7500,MATCH(G$3,Команды!$A$2:$A$7500,0),$E125+2)=Команды!$AJ$15,TRUE,FALSE),IF(INDEX(Команды!$A$2:$AN$7500,MATCH(G$3,Команды!$A$2:$A$7500,0),$E125+2)=Команды!$AJ$16,TRUE,FALSE),,IF(INDEX(Команды!$A$2:$AN$7500,MATCH(G$3,Команды!$A$2:$A$7500,0),$E125+2)=Команды!$AJ$17,TRUE,FALSE),,IF(INDEX(Команды!$A$2:$AN$7500,MATCH(G$3,Команды!$A$2:$A$7500,0),$E125+2)=Команды!$AJ$18,TRUE,FALSE),,IF(INDEX(Команды!$A$2:$AN$7500,MATCH(G$3,Команды!$A$2:$A$7500,0),$E125+2)=Команды!$AJ$19,TRUE,FALSE)),INDEX(Команды!$AJ$2:$AK$19,MATCH(INDEX(Команды!$A$2:$AN$7500,MATCH(G$3,Команды!$A$2:$A$7500,0),$E125+2),Команды!$AJ$2:$AJ$19,0),2),0)</f>
        <v>0</v>
      </c>
      <c r="H125" s="175">
        <f>IF(OR(IF(INDEX(Команды!$A$2:$AN$7500,MATCH(G$3,Команды!$A$2:$A$7500,0),$E125+2)=Команды!$AJ$2,TRUE,FALSE),IF(INDEX(Команды!$A$2:$AN$7500,MATCH(G$3,Команды!$A$2:$A$7500,0),$E125+2)=Команды!$AJ$3,TRUE,FALSE),IF(INDEX(Команды!$A$2:$AN$7500,MATCH(G$3,Команды!$A$2:$A$7500,0),$E125+2)=Команды!$AJ$4,TRUE,FALSE),IF(INDEX(Команды!$A$2:$AN$7500,MATCH(G$3,Команды!$A$2:$A$7500,0),$E125+2)=Команды!$AJ$5,TRUE,FALSE),IF(INDEX(Команды!$A$2:$AN$7500,MATCH(G$3,Команды!$A$2:$A$7500,0),$E125+2)=Команды!$AJ$6,TRUE,FALSE),IF(INDEX(Команды!$A$2:$AN$7500,MATCH(G$3,Команды!$A$2:$A$7500,0),$E125+2)=Команды!$AJ$7,TRUE,FALSE),IF(INDEX(Команды!$A$2:$AN$7500,MATCH(G$3,Команды!$A$2:$A$7500,0),$E125+2)=Команды!$AJ$8,TRUE,FALSE),IF(INDEX(Команды!$A$2:$AN$7500,MATCH(G$3,Команды!$A$2:$A$7500,0),$E125+2)=Команды!$AJ$9,TRUE,FALSE),IF(INDEX(Команды!$A$2:$AN$7500,MATCH(G$3,Команды!$A$2:$A$7500,0),$E125+2)=Команды!$AJ$10,TRUE,FALSE),IF(INDEX(Команды!$A$2:$AN$7500,MATCH(G$3,Команды!$A$2:$A$7500,0),$E125+2)=Команды!$AJ$11,TRUE,FALSE),IF(INDEX(Команды!$A$2:$AN$7500,MATCH(G$3,Команды!$A$2:$A$7500,0),$E125+2)=Команды!$AJ$12,TRUE,FALSE),IF(INDEX(Команды!$A$2:$AN$7500,MATCH(G$3,Команды!$A$2:$A$7500,0),$E125+2)=Команды!$AJ$13,TRUE,FALSE),IF(INDEX(Команды!$A$2:$AN$7500,MATCH(G$3,Команды!$A$2:$A$7500,0),$E125+2)=Команды!$AJ$14,TRUE,FALSE),IF(INDEX(Команды!$A$2:$AN$7500,MATCH(G$3,Команды!$A$2:$A$7500,0),$E125+2)=Команды!$AJ$15,TRUE,FALSE),IF(INDEX(Команды!$A$2:$AN$7500,MATCH(G$3,Команды!$A$2:$A$7500,0),$E125+2)=Команды!$AJ$16,TRUE,FALSE),IF(INDEX(Команды!$A$2:$AN$7500,MATCH(G$3,Команды!$A$2:$A$7500,0),$E125+2)=Команды!$AJ$17,TRUE,FALSE),IF(INDEX(Команды!$A$2:$AN$7500,MATCH(G$3,Команды!$A$2:$A$7500,0),$E125+2)=Команды!$AJ$18,TRUE,FALSE),IF(INDEX(Команды!$A$2:$AN$7500,MATCH(G$3,Команды!$A$2:$A$7500,0),$E125+2)=Команды!$AJ$19,TRUE,FALSE)),INDEX(Команды!$AJ$2:$AL$19,MATCH(INDEX(Команды!$A$2:$AN$7500,MATCH(G$3,Команды!$A$2:$A$7500,0),$E125+2),Команды!$AJ$2:$AJ$19,0),3),0)</f>
        <v>0</v>
      </c>
      <c r="I125" s="342"/>
      <c r="J125" s="174">
        <f>IF(OR(IF(INDEX(Команды!$A$2:$AN$7500,MATCH(J$3,Команды!$A$2:$A$7500,0),$E125+2)=Команды!$AJ$2,TRUE,FALSE),IF(INDEX(Команды!$A$2:$AN$7500,MATCH(J$3,Команды!$A$2:$A$7500,0),$E125+2)=Команды!$AJ$3,TRUE,FALSE),IF(INDEX(Команды!$A$2:$AN$7500,MATCH(J$3,Команды!$A$2:$A$7500,0),$E125+2)=Команды!$AJ$4,TRUE,FALSE),IF(INDEX(Команды!$A$2:$AN$7500,MATCH(J$3,Команды!$A$2:$A$7500,0),$E125+2)=Команды!$AJ$5,TRUE,FALSE),IF(INDEX(Команды!$A$2:$AN$7500,MATCH(J$3,Команды!$A$2:$A$7500,0),$E125+2)=Команды!$AJ$6,TRUE,FALSE),IF(INDEX(Команды!$A$2:$AN$7500,MATCH(J$3,Команды!$A$2:$A$7500,0),$E125+2)=Команды!$AJ$7,TRUE,FALSE),IF(INDEX(Команды!$A$2:$AN$7500,MATCH(J$3,Команды!$A$2:$A$7500,0),$E125+2)=Команды!$AJ$8,TRUE,FALSE),IF(INDEX(Команды!$A$2:$AN$7500,MATCH(J$3,Команды!$A$2:$A$7500,0),$E125+2)=Команды!$AJ$9,TRUE,FALSE),IF(INDEX(Команды!$A$2:$AN$7500,MATCH(J$3,Команды!$A$2:$A$7500,0),$E125+2)=Команды!$AJ$10,TRUE,FALSE),IF(INDEX(Команды!$A$2:$AN$7500,MATCH(J$3,Команды!$A$2:$A$7500,0),$E125+2)=Команды!$AJ$11,TRUE,FALSE),IF(INDEX(Команды!$A$2:$AN$7500,MATCH(J$3,Команды!$A$2:$A$7500,0),$E125+2)=Команды!$AJ$12,TRUE,FALSE),IF(INDEX(Команды!$A$2:$AN$7500,MATCH(J$3,Команды!$A$2:$A$7500,0),$E125+2)=Команды!$AJ$13,TRUE,FALSE),IF(INDEX(Команды!$A$2:$AN$7500,MATCH(J$3,Команды!$A$2:$A$7500,0),$E125+2)=Команды!$AJ$14,TRUE,FALSE),IF(INDEX(Команды!$A$2:$AN$7500,MATCH(J$3,Команды!$A$2:$A$7500,0),$E125+2)=Команды!$AJ$15,TRUE,FALSE),IF(INDEX(Команды!$A$2:$AN$7500,MATCH(J$3,Команды!$A$2:$A$7500,0),$E125+2)=Команды!$AJ$16,TRUE,FALSE),,IF(INDEX(Команды!$A$2:$AN$7500,MATCH(J$3,Команды!$A$2:$A$7500,0),$E125+2)=Команды!$AJ$17,TRUE,FALSE),,IF(INDEX(Команды!$A$2:$AN$7500,MATCH(J$3,Команды!$A$2:$A$7500,0),$E125+2)=Команды!$AJ$18,TRUE,FALSE),,IF(INDEX(Команды!$A$2:$AN$7500,MATCH(J$3,Команды!$A$2:$A$7500,0),$E125+2)=Команды!$AJ$19,TRUE,FALSE)),INDEX(Команды!$AJ$2:$AK$19,MATCH(INDEX(Команды!$A$2:$AN$7500,MATCH(J$3,Команды!$A$2:$A$7500,0),$E125+2),Команды!$AJ$2:$AJ$19,0),2),0)</f>
        <v>0</v>
      </c>
      <c r="K125" s="175">
        <f>IF(OR(IF(INDEX(Команды!$A$2:$AN$7500,MATCH(J$3,Команды!$A$2:$A$7500,0),$E125+2)=Команды!$AJ$2,TRUE,FALSE),IF(INDEX(Команды!$A$2:$AN$7500,MATCH(J$3,Команды!$A$2:$A$7500,0),$E125+2)=Команды!$AJ$3,TRUE,FALSE),IF(INDEX(Команды!$A$2:$AN$7500,MATCH(J$3,Команды!$A$2:$A$7500,0),$E125+2)=Команды!$AJ$4,TRUE,FALSE),IF(INDEX(Команды!$A$2:$AN$7500,MATCH(J$3,Команды!$A$2:$A$7500,0),$E125+2)=Команды!$AJ$5,TRUE,FALSE),IF(INDEX(Команды!$A$2:$AN$7500,MATCH(J$3,Команды!$A$2:$A$7500,0),$E125+2)=Команды!$AJ$6,TRUE,FALSE),IF(INDEX(Команды!$A$2:$AN$7500,MATCH(J$3,Команды!$A$2:$A$7500,0),$E125+2)=Команды!$AJ$7,TRUE,FALSE),IF(INDEX(Команды!$A$2:$AN$7500,MATCH(J$3,Команды!$A$2:$A$7500,0),$E125+2)=Команды!$AJ$8,TRUE,FALSE),IF(INDEX(Команды!$A$2:$AN$7500,MATCH(J$3,Команды!$A$2:$A$7500,0),$E125+2)=Команды!$AJ$9,TRUE,FALSE),IF(INDEX(Команды!$A$2:$AN$7500,MATCH(J$3,Команды!$A$2:$A$7500,0),$E125+2)=Команды!$AJ$10,TRUE,FALSE),IF(INDEX(Команды!$A$2:$AN$7500,MATCH(J$3,Команды!$A$2:$A$7500,0),$E125+2)=Команды!$AJ$11,TRUE,FALSE),IF(INDEX(Команды!$A$2:$AN$7500,MATCH(J$3,Команды!$A$2:$A$7500,0),$E125+2)=Команды!$AJ$12,TRUE,FALSE),IF(INDEX(Команды!$A$2:$AN$7500,MATCH(J$3,Команды!$A$2:$A$7500,0),$E125+2)=Команды!$AJ$13,TRUE,FALSE),IF(INDEX(Команды!$A$2:$AN$7500,MATCH(J$3,Команды!$A$2:$A$7500,0),$E125+2)=Команды!$AJ$14,TRUE,FALSE),IF(INDEX(Команды!$A$2:$AN$7500,MATCH(J$3,Команды!$A$2:$A$7500,0),$E125+2)=Команды!$AJ$15,TRUE,FALSE),IF(INDEX(Команды!$A$2:$AN$7500,MATCH(J$3,Команды!$A$2:$A$7500,0),$E125+2)=Команды!$AJ$16,TRUE,FALSE),IF(INDEX(Команды!$A$2:$AN$7500,MATCH(J$3,Команды!$A$2:$A$7500,0),$E125+2)=Команды!$AJ$17,TRUE,FALSE),IF(INDEX(Команды!$A$2:$AN$7500,MATCH(J$3,Команды!$A$2:$A$7500,0),$E125+2)=Команды!$AJ$18,TRUE,FALSE),IF(INDEX(Команды!$A$2:$AN$7500,MATCH(J$3,Команды!$A$2:$A$7500,0),$E125+2)=Команды!$AJ$19,TRUE,FALSE)),INDEX(Команды!$AJ$2:$AL$19,MATCH(INDEX(Команды!$A$2:$AN$7500,MATCH(J$3,Команды!$A$2:$A$7500,0),$E125+2),Команды!$AJ$2:$AJ$19,0),3),0)</f>
        <v>0</v>
      </c>
      <c r="L125" s="342"/>
      <c r="M125" s="174">
        <f>IF(OR(IF(INDEX(Команды!$A$2:$AN$7500,MATCH(M$3,Команды!$A$2:$A$7500,0),$E125+2)=Команды!$AJ$2,TRUE,FALSE),IF(INDEX(Команды!$A$2:$AN$7500,MATCH(M$3,Команды!$A$2:$A$7500,0),$E125+2)=Команды!$AJ$3,TRUE,FALSE),IF(INDEX(Команды!$A$2:$AN$7500,MATCH(M$3,Команды!$A$2:$A$7500,0),$E125+2)=Команды!$AJ$4,TRUE,FALSE),IF(INDEX(Команды!$A$2:$AN$7500,MATCH(M$3,Команды!$A$2:$A$7500,0),$E125+2)=Команды!$AJ$5,TRUE,FALSE),IF(INDEX(Команды!$A$2:$AN$7500,MATCH(M$3,Команды!$A$2:$A$7500,0),$E125+2)=Команды!$AJ$6,TRUE,FALSE),IF(INDEX(Команды!$A$2:$AN$7500,MATCH(M$3,Команды!$A$2:$A$7500,0),$E125+2)=Команды!$AJ$7,TRUE,FALSE),IF(INDEX(Команды!$A$2:$AN$7500,MATCH(M$3,Команды!$A$2:$A$7500,0),$E125+2)=Команды!$AJ$8,TRUE,FALSE),IF(INDEX(Команды!$A$2:$AN$7500,MATCH(M$3,Команды!$A$2:$A$7500,0),$E125+2)=Команды!$AJ$9,TRUE,FALSE),IF(INDEX(Команды!$A$2:$AN$7500,MATCH(M$3,Команды!$A$2:$A$7500,0),$E125+2)=Команды!$AJ$10,TRUE,FALSE),IF(INDEX(Команды!$A$2:$AN$7500,MATCH(M$3,Команды!$A$2:$A$7500,0),$E125+2)=Команды!$AJ$11,TRUE,FALSE),IF(INDEX(Команды!$A$2:$AN$7500,MATCH(M$3,Команды!$A$2:$A$7500,0),$E125+2)=Команды!$AJ$12,TRUE,FALSE),IF(INDEX(Команды!$A$2:$AN$7500,MATCH(M$3,Команды!$A$2:$A$7500,0),$E125+2)=Команды!$AJ$13,TRUE,FALSE),IF(INDEX(Команды!$A$2:$AN$7500,MATCH(M$3,Команды!$A$2:$A$7500,0),$E125+2)=Команды!$AJ$14,TRUE,FALSE),IF(INDEX(Команды!$A$2:$AN$7500,MATCH(M$3,Команды!$A$2:$A$7500,0),$E125+2)=Команды!$AJ$15,TRUE,FALSE),IF(INDEX(Команды!$A$2:$AN$7500,MATCH(M$3,Команды!$A$2:$A$7500,0),$E125+2)=Команды!$AJ$16,TRUE,FALSE),,IF(INDEX(Команды!$A$2:$AN$7500,MATCH(M$3,Команды!$A$2:$A$7500,0),$E125+2)=Команды!$AJ$17,TRUE,FALSE),,IF(INDEX(Команды!$A$2:$AN$7500,MATCH(M$3,Команды!$A$2:$A$7500,0),$E125+2)=Команды!$AJ$18,TRUE,FALSE),,IF(INDEX(Команды!$A$2:$AN$7500,MATCH(M$3,Команды!$A$2:$A$7500,0),$E125+2)=Команды!$AJ$19,TRUE,FALSE)),INDEX(Команды!$AJ$2:$AK$19,MATCH(INDEX(Команды!$A$2:$AN$7500,MATCH(M$3,Команды!$A$2:$A$7500,0),$E125+2),Команды!$AJ$2:$AJ$19,0),2),0)</f>
        <v>0</v>
      </c>
      <c r="N125" s="175">
        <f>IF(OR(IF(INDEX(Команды!$A$2:$AN$7500,MATCH(M$3,Команды!$A$2:$A$7500,0),$E125+2)=Команды!$AJ$2,TRUE,FALSE),IF(INDEX(Команды!$A$2:$AN$7500,MATCH(M$3,Команды!$A$2:$A$7500,0),$E125+2)=Команды!$AJ$3,TRUE,FALSE),IF(INDEX(Команды!$A$2:$AN$7500,MATCH(M$3,Команды!$A$2:$A$7500,0),$E125+2)=Команды!$AJ$4,TRUE,FALSE),IF(INDEX(Команды!$A$2:$AN$7500,MATCH(M$3,Команды!$A$2:$A$7500,0),$E125+2)=Команды!$AJ$5,TRUE,FALSE),IF(INDEX(Команды!$A$2:$AN$7500,MATCH(M$3,Команды!$A$2:$A$7500,0),$E125+2)=Команды!$AJ$6,TRUE,FALSE),IF(INDEX(Команды!$A$2:$AN$7500,MATCH(M$3,Команды!$A$2:$A$7500,0),$E125+2)=Команды!$AJ$7,TRUE,FALSE),IF(INDEX(Команды!$A$2:$AN$7500,MATCH(M$3,Команды!$A$2:$A$7500,0),$E125+2)=Команды!$AJ$8,TRUE,FALSE),IF(INDEX(Команды!$A$2:$AN$7500,MATCH(M$3,Команды!$A$2:$A$7500,0),$E125+2)=Команды!$AJ$9,TRUE,FALSE),IF(INDEX(Команды!$A$2:$AN$7500,MATCH(M$3,Команды!$A$2:$A$7500,0),$E125+2)=Команды!$AJ$10,TRUE,FALSE),IF(INDEX(Команды!$A$2:$AN$7500,MATCH(M$3,Команды!$A$2:$A$7500,0),$E125+2)=Команды!$AJ$11,TRUE,FALSE),IF(INDEX(Команды!$A$2:$AN$7500,MATCH(M$3,Команды!$A$2:$A$7500,0),$E125+2)=Команды!$AJ$12,TRUE,FALSE),IF(INDEX(Команды!$A$2:$AN$7500,MATCH(M$3,Команды!$A$2:$A$7500,0),$E125+2)=Команды!$AJ$13,TRUE,FALSE),IF(INDEX(Команды!$A$2:$AN$7500,MATCH(M$3,Команды!$A$2:$A$7500,0),$E125+2)=Команды!$AJ$14,TRUE,FALSE),IF(INDEX(Команды!$A$2:$AN$7500,MATCH(M$3,Команды!$A$2:$A$7500,0),$E125+2)=Команды!$AJ$15,TRUE,FALSE),IF(INDEX(Команды!$A$2:$AN$7500,MATCH(M$3,Команды!$A$2:$A$7500,0),$E125+2)=Команды!$AJ$16,TRUE,FALSE),IF(INDEX(Команды!$A$2:$AN$7500,MATCH(M$3,Команды!$A$2:$A$7500,0),$E125+2)=Команды!$AJ$17,TRUE,FALSE),IF(INDEX(Команды!$A$2:$AN$7500,MATCH(M$3,Команды!$A$2:$A$7500,0),$E125+2)=Команды!$AJ$18,TRUE,FALSE),IF(INDEX(Команды!$A$2:$AN$7500,MATCH(M$3,Команды!$A$2:$A$7500,0),$E125+2)=Команды!$AJ$19,TRUE,FALSE)),INDEX(Команды!$AJ$2:$AL$19,MATCH(INDEX(Команды!$A$2:$AN$7500,MATCH(M$3,Команды!$A$2:$A$7500,0),$E125+2),Команды!$AJ$2:$AJ$19,0),3),0)</f>
        <v>0</v>
      </c>
      <c r="O125" s="342"/>
      <c r="P125" s="174">
        <f>IF(OR(IF(INDEX(Команды!$A$2:$AN$7500,MATCH(P$3,Команды!$A$2:$A$7500,0),$E125+2)=Команды!$AJ$2,TRUE,FALSE),IF(INDEX(Команды!$A$2:$AN$7500,MATCH(P$3,Команды!$A$2:$A$7500,0),$E125+2)=Команды!$AJ$3,TRUE,FALSE),IF(INDEX(Команды!$A$2:$AN$7500,MATCH(P$3,Команды!$A$2:$A$7500,0),$E125+2)=Команды!$AJ$4,TRUE,FALSE),IF(INDEX(Команды!$A$2:$AN$7500,MATCH(P$3,Команды!$A$2:$A$7500,0),$E125+2)=Команды!$AJ$5,TRUE,FALSE),IF(INDEX(Команды!$A$2:$AN$7500,MATCH(P$3,Команды!$A$2:$A$7500,0),$E125+2)=Команды!$AJ$6,TRUE,FALSE),IF(INDEX(Команды!$A$2:$AN$7500,MATCH(P$3,Команды!$A$2:$A$7500,0),$E125+2)=Команды!$AJ$7,TRUE,FALSE),IF(INDEX(Команды!$A$2:$AN$7500,MATCH(P$3,Команды!$A$2:$A$7500,0),$E125+2)=Команды!$AJ$8,TRUE,FALSE),IF(INDEX(Команды!$A$2:$AN$7500,MATCH(P$3,Команды!$A$2:$A$7500,0),$E125+2)=Команды!$AJ$9,TRUE,FALSE),IF(INDEX(Команды!$A$2:$AN$7500,MATCH(P$3,Команды!$A$2:$A$7500,0),$E125+2)=Команды!$AJ$10,TRUE,FALSE),IF(INDEX(Команды!$A$2:$AN$7500,MATCH(P$3,Команды!$A$2:$A$7500,0),$E125+2)=Команды!$AJ$11,TRUE,FALSE),IF(INDEX(Команды!$A$2:$AN$7500,MATCH(P$3,Команды!$A$2:$A$7500,0),$E125+2)=Команды!$AJ$12,TRUE,FALSE),IF(INDEX(Команды!$A$2:$AN$7500,MATCH(P$3,Команды!$A$2:$A$7500,0),$E125+2)=Команды!$AJ$13,TRUE,FALSE),IF(INDEX(Команды!$A$2:$AN$7500,MATCH(P$3,Команды!$A$2:$A$7500,0),$E125+2)=Команды!$AJ$14,TRUE,FALSE),IF(INDEX(Команды!$A$2:$AN$7500,MATCH(P$3,Команды!$A$2:$A$7500,0),$E125+2)=Команды!$AJ$15,TRUE,FALSE),IF(INDEX(Команды!$A$2:$AN$7500,MATCH(P$3,Команды!$A$2:$A$7500,0),$E125+2)=Команды!$AJ$16,TRUE,FALSE),,IF(INDEX(Команды!$A$2:$AN$7500,MATCH(P$3,Команды!$A$2:$A$7500,0),$E125+2)=Команды!$AJ$17,TRUE,FALSE),,IF(INDEX(Команды!$A$2:$AN$7500,MATCH(P$3,Команды!$A$2:$A$7500,0),$E125+2)=Команды!$AJ$18,TRUE,FALSE),,IF(INDEX(Команды!$A$2:$AN$7500,MATCH(P$3,Команды!$A$2:$A$7500,0),$E125+2)=Команды!$AJ$19,TRUE,FALSE)),INDEX(Команды!$AJ$2:$AK$19,MATCH(INDEX(Команды!$A$2:$AN$7500,MATCH(P$3,Команды!$A$2:$A$7500,0),$E125+2),Команды!$AJ$2:$AJ$19,0),2),0)</f>
        <v>0</v>
      </c>
      <c r="Q125" s="175">
        <f>IF(OR(IF(INDEX(Команды!$A$2:$AN$7500,MATCH(P$3,Команды!$A$2:$A$7500,0),$E125+2)=Команды!$AJ$2,TRUE,FALSE),IF(INDEX(Команды!$A$2:$AN$7500,MATCH(P$3,Команды!$A$2:$A$7500,0),$E125+2)=Команды!$AJ$3,TRUE,FALSE),IF(INDEX(Команды!$A$2:$AN$7500,MATCH(P$3,Команды!$A$2:$A$7500,0),$E125+2)=Команды!$AJ$4,TRUE,FALSE),IF(INDEX(Команды!$A$2:$AN$7500,MATCH(P$3,Команды!$A$2:$A$7500,0),$E125+2)=Команды!$AJ$5,TRUE,FALSE),IF(INDEX(Команды!$A$2:$AN$7500,MATCH(P$3,Команды!$A$2:$A$7500,0),$E125+2)=Команды!$AJ$6,TRUE,FALSE),IF(INDEX(Команды!$A$2:$AN$7500,MATCH(P$3,Команды!$A$2:$A$7500,0),$E125+2)=Команды!$AJ$7,TRUE,FALSE),IF(INDEX(Команды!$A$2:$AN$7500,MATCH(P$3,Команды!$A$2:$A$7500,0),$E125+2)=Команды!$AJ$8,TRUE,FALSE),IF(INDEX(Команды!$A$2:$AN$7500,MATCH(P$3,Команды!$A$2:$A$7500,0),$E125+2)=Команды!$AJ$9,TRUE,FALSE),IF(INDEX(Команды!$A$2:$AN$7500,MATCH(P$3,Команды!$A$2:$A$7500,0),$E125+2)=Команды!$AJ$10,TRUE,FALSE),IF(INDEX(Команды!$A$2:$AN$7500,MATCH(P$3,Команды!$A$2:$A$7500,0),$E125+2)=Команды!$AJ$11,TRUE,FALSE),IF(INDEX(Команды!$A$2:$AN$7500,MATCH(P$3,Команды!$A$2:$A$7500,0),$E125+2)=Команды!$AJ$12,TRUE,FALSE),IF(INDEX(Команды!$A$2:$AN$7500,MATCH(P$3,Команды!$A$2:$A$7500,0),$E125+2)=Команды!$AJ$13,TRUE,FALSE),IF(INDEX(Команды!$A$2:$AN$7500,MATCH(P$3,Команды!$A$2:$A$7500,0),$E125+2)=Команды!$AJ$14,TRUE,FALSE),IF(INDEX(Команды!$A$2:$AN$7500,MATCH(P$3,Команды!$A$2:$A$7500,0),$E125+2)=Команды!$AJ$15,TRUE,FALSE),IF(INDEX(Команды!$A$2:$AN$7500,MATCH(P$3,Команды!$A$2:$A$7500,0),$E125+2)=Команды!$AJ$16,TRUE,FALSE),IF(INDEX(Команды!$A$2:$AN$7500,MATCH(P$3,Команды!$A$2:$A$7500,0),$E125+2)=Команды!$AJ$17,TRUE,FALSE),IF(INDEX(Команды!$A$2:$AN$7500,MATCH(P$3,Команды!$A$2:$A$7500,0),$E125+2)=Команды!$AJ$18,TRUE,FALSE),IF(INDEX(Команды!$A$2:$AN$7500,MATCH(P$3,Команды!$A$2:$A$7500,0),$E125+2)=Команды!$AJ$19,TRUE,FALSE)),INDEX(Команды!$AJ$2:$AL$19,MATCH(INDEX(Команды!$A$2:$AN$7500,MATCH(P$3,Команды!$A$2:$A$7500,0),$E125+2),Команды!$AJ$2:$AJ$19,0),3),0)</f>
        <v>0</v>
      </c>
      <c r="R125" s="342"/>
      <c r="S125" s="174">
        <f>IF(OR(IF(INDEX(Команды!$A$2:$AN$7500,MATCH(S$3,Команды!$A$2:$A$7500,0),$E125+2)=Команды!$AJ$2,TRUE,FALSE),IF(INDEX(Команды!$A$2:$AN$7500,MATCH(S$3,Команды!$A$2:$A$7500,0),$E125+2)=Команды!$AJ$3,TRUE,FALSE),IF(INDEX(Команды!$A$2:$AN$7500,MATCH(S$3,Команды!$A$2:$A$7500,0),$E125+2)=Команды!$AJ$4,TRUE,FALSE),IF(INDEX(Команды!$A$2:$AN$7500,MATCH(S$3,Команды!$A$2:$A$7500,0),$E125+2)=Команды!$AJ$5,TRUE,FALSE),IF(INDEX(Команды!$A$2:$AN$7500,MATCH(S$3,Команды!$A$2:$A$7500,0),$E125+2)=Команды!$AJ$6,TRUE,FALSE),IF(INDEX(Команды!$A$2:$AN$7500,MATCH(S$3,Команды!$A$2:$A$7500,0),$E125+2)=Команды!$AJ$7,TRUE,FALSE),IF(INDEX(Команды!$A$2:$AN$7500,MATCH(S$3,Команды!$A$2:$A$7500,0),$E125+2)=Команды!$AJ$8,TRUE,FALSE),IF(INDEX(Команды!$A$2:$AN$7500,MATCH(S$3,Команды!$A$2:$A$7500,0),$E125+2)=Команды!$AJ$9,TRUE,FALSE),IF(INDEX(Команды!$A$2:$AN$7500,MATCH(S$3,Команды!$A$2:$A$7500,0),$E125+2)=Команды!$AJ$10,TRUE,FALSE),IF(INDEX(Команды!$A$2:$AN$7500,MATCH(S$3,Команды!$A$2:$A$7500,0),$E125+2)=Команды!$AJ$11,TRUE,FALSE),IF(INDEX(Команды!$A$2:$AN$7500,MATCH(S$3,Команды!$A$2:$A$7500,0),$E125+2)=Команды!$AJ$12,TRUE,FALSE),IF(INDEX(Команды!$A$2:$AN$7500,MATCH(S$3,Команды!$A$2:$A$7500,0),$E125+2)=Команды!$AJ$13,TRUE,FALSE),IF(INDEX(Команды!$A$2:$AN$7500,MATCH(S$3,Команды!$A$2:$A$7500,0),$E125+2)=Команды!$AJ$14,TRUE,FALSE),IF(INDEX(Команды!$A$2:$AN$7500,MATCH(S$3,Команды!$A$2:$A$7500,0),$E125+2)=Команды!$AJ$15,TRUE,FALSE),IF(INDEX(Команды!$A$2:$AN$7500,MATCH(S$3,Команды!$A$2:$A$7500,0),$E125+2)=Команды!$AJ$16,TRUE,FALSE),,IF(INDEX(Команды!$A$2:$AN$7500,MATCH(S$3,Команды!$A$2:$A$7500,0),$E125+2)=Команды!$AJ$17,TRUE,FALSE),,IF(INDEX(Команды!$A$2:$AN$7500,MATCH(S$3,Команды!$A$2:$A$7500,0),$E125+2)=Команды!$AJ$18,TRUE,FALSE),,IF(INDEX(Команды!$A$2:$AN$7500,MATCH(S$3,Команды!$A$2:$A$7500,0),$E125+2)=Команды!$AJ$19,TRUE,FALSE)),INDEX(Команды!$AJ$2:$AK$19,MATCH(INDEX(Команды!$A$2:$AN$7500,MATCH(S$3,Команды!$A$2:$A$7500,0),$E125+2),Команды!$AJ$2:$AJ$19,0),2),0)</f>
        <v>0</v>
      </c>
      <c r="T125" s="175">
        <f>IF(OR(IF(INDEX(Команды!$A$2:$AN$7500,MATCH(S$3,Команды!$A$2:$A$7500,0),$E125+2)=Команды!$AJ$2,TRUE,FALSE),IF(INDEX(Команды!$A$2:$AN$7500,MATCH(S$3,Команды!$A$2:$A$7500,0),$E125+2)=Команды!$AJ$3,TRUE,FALSE),IF(INDEX(Команды!$A$2:$AN$7500,MATCH(S$3,Команды!$A$2:$A$7500,0),$E125+2)=Команды!$AJ$4,TRUE,FALSE),IF(INDEX(Команды!$A$2:$AN$7500,MATCH(S$3,Команды!$A$2:$A$7500,0),$E125+2)=Команды!$AJ$5,TRUE,FALSE),IF(INDEX(Команды!$A$2:$AN$7500,MATCH(S$3,Команды!$A$2:$A$7500,0),$E125+2)=Команды!$AJ$6,TRUE,FALSE),IF(INDEX(Команды!$A$2:$AN$7500,MATCH(S$3,Команды!$A$2:$A$7500,0),$E125+2)=Команды!$AJ$7,TRUE,FALSE),IF(INDEX(Команды!$A$2:$AN$7500,MATCH(S$3,Команды!$A$2:$A$7500,0),$E125+2)=Команды!$AJ$8,TRUE,FALSE),IF(INDEX(Команды!$A$2:$AN$7500,MATCH(S$3,Команды!$A$2:$A$7500,0),$E125+2)=Команды!$AJ$9,TRUE,FALSE),IF(INDEX(Команды!$A$2:$AN$7500,MATCH(S$3,Команды!$A$2:$A$7500,0),$E125+2)=Команды!$AJ$10,TRUE,FALSE),IF(INDEX(Команды!$A$2:$AN$7500,MATCH(S$3,Команды!$A$2:$A$7500,0),$E125+2)=Команды!$AJ$11,TRUE,FALSE),IF(INDEX(Команды!$A$2:$AN$7500,MATCH(S$3,Команды!$A$2:$A$7500,0),$E125+2)=Команды!$AJ$12,TRUE,FALSE),IF(INDEX(Команды!$A$2:$AN$7500,MATCH(S$3,Команды!$A$2:$A$7500,0),$E125+2)=Команды!$AJ$13,TRUE,FALSE),IF(INDEX(Команды!$A$2:$AN$7500,MATCH(S$3,Команды!$A$2:$A$7500,0),$E125+2)=Команды!$AJ$14,TRUE,FALSE),IF(INDEX(Команды!$A$2:$AN$7500,MATCH(S$3,Команды!$A$2:$A$7500,0),$E125+2)=Команды!$AJ$15,TRUE,FALSE),IF(INDEX(Команды!$A$2:$AN$7500,MATCH(S$3,Команды!$A$2:$A$7500,0),$E125+2)=Команды!$AJ$16,TRUE,FALSE),IF(INDEX(Команды!$A$2:$AN$7500,MATCH(S$3,Команды!$A$2:$A$7500,0),$E125+2)=Команды!$AJ$17,TRUE,FALSE),IF(INDEX(Команды!$A$2:$AN$7500,MATCH(S$3,Команды!$A$2:$A$7500,0),$E125+2)=Команды!$AJ$18,TRUE,FALSE),IF(INDEX(Команды!$A$2:$AN$7500,MATCH(S$3,Команды!$A$2:$A$7500,0),$E125+2)=Команды!$AJ$19,TRUE,FALSE)),INDEX(Команды!$AJ$2:$AL$19,MATCH(INDEX(Команды!$A$2:$AN$7500,MATCH(S$3,Команды!$A$2:$A$7500,0),$E125+2),Команды!$AJ$2:$AJ$19,0),3),0)</f>
        <v>0</v>
      </c>
      <c r="U125" s="342"/>
      <c r="V125" s="174">
        <f>IF(OR(IF(INDEX(Команды!$A$2:$AN$7500,MATCH(V$3,Команды!$A$2:$A$7500,0),$E125+2)=Команды!$AJ$2,TRUE,FALSE),IF(INDEX(Команды!$A$2:$AN$7500,MATCH(V$3,Команды!$A$2:$A$7500,0),$E125+2)=Команды!$AJ$3,TRUE,FALSE),IF(INDEX(Команды!$A$2:$AN$7500,MATCH(V$3,Команды!$A$2:$A$7500,0),$E125+2)=Команды!$AJ$4,TRUE,FALSE),IF(INDEX(Команды!$A$2:$AN$7500,MATCH(V$3,Команды!$A$2:$A$7500,0),$E125+2)=Команды!$AJ$5,TRUE,FALSE),IF(INDEX(Команды!$A$2:$AN$7500,MATCH(V$3,Команды!$A$2:$A$7500,0),$E125+2)=Команды!$AJ$6,TRUE,FALSE),IF(INDEX(Команды!$A$2:$AN$7500,MATCH(V$3,Команды!$A$2:$A$7500,0),$E125+2)=Команды!$AJ$7,TRUE,FALSE),IF(INDEX(Команды!$A$2:$AN$7500,MATCH(V$3,Команды!$A$2:$A$7500,0),$E125+2)=Команды!$AJ$8,TRUE,FALSE),IF(INDEX(Команды!$A$2:$AN$7500,MATCH(V$3,Команды!$A$2:$A$7500,0),$E125+2)=Команды!$AJ$9,TRUE,FALSE),IF(INDEX(Команды!$A$2:$AN$7500,MATCH(V$3,Команды!$A$2:$A$7500,0),$E125+2)=Команды!$AJ$10,TRUE,FALSE),IF(INDEX(Команды!$A$2:$AN$7500,MATCH(V$3,Команды!$A$2:$A$7500,0),$E125+2)=Команды!$AJ$11,TRUE,FALSE),IF(INDEX(Команды!$A$2:$AN$7500,MATCH(V$3,Команды!$A$2:$A$7500,0),$E125+2)=Команды!$AJ$12,TRUE,FALSE),IF(INDEX(Команды!$A$2:$AN$7500,MATCH(V$3,Команды!$A$2:$A$7500,0),$E125+2)=Команды!$AJ$13,TRUE,FALSE),IF(INDEX(Команды!$A$2:$AN$7500,MATCH(V$3,Команды!$A$2:$A$7500,0),$E125+2)=Команды!$AJ$14,TRUE,FALSE),IF(INDEX(Команды!$A$2:$AN$7500,MATCH(V$3,Команды!$A$2:$A$7500,0),$E125+2)=Команды!$AJ$15,TRUE,FALSE),IF(INDEX(Команды!$A$2:$AN$7500,MATCH(V$3,Команды!$A$2:$A$7500,0),$E125+2)=Команды!$AJ$16,TRUE,FALSE),,IF(INDEX(Команды!$A$2:$AN$7500,MATCH(V$3,Команды!$A$2:$A$7500,0),$E125+2)=Команды!$AJ$17,TRUE,FALSE),,IF(INDEX(Команды!$A$2:$AN$7500,MATCH(V$3,Команды!$A$2:$A$7500,0),$E125+2)=Команды!$AJ$18,TRUE,FALSE),,IF(INDEX(Команды!$A$2:$AN$7500,MATCH(V$3,Команды!$A$2:$A$7500,0),$E125+2)=Команды!$AJ$19,TRUE,FALSE)),INDEX(Команды!$AJ$2:$AK$19,MATCH(INDEX(Команды!$A$2:$AN$7500,MATCH(V$3,Команды!$A$2:$A$7500,0),$E125+2),Команды!$AJ$2:$AJ$19,0),2),0)</f>
        <v>0</v>
      </c>
      <c r="W125" s="175">
        <f>IF(OR(IF(INDEX(Команды!$A$2:$AN$7500,MATCH(V$3,Команды!$A$2:$A$7500,0),$E125+2)=Команды!$AJ$2,TRUE,FALSE),IF(INDEX(Команды!$A$2:$AN$7500,MATCH(V$3,Команды!$A$2:$A$7500,0),$E125+2)=Команды!$AJ$3,TRUE,FALSE),IF(INDEX(Команды!$A$2:$AN$7500,MATCH(V$3,Команды!$A$2:$A$7500,0),$E125+2)=Команды!$AJ$4,TRUE,FALSE),IF(INDEX(Команды!$A$2:$AN$7500,MATCH(V$3,Команды!$A$2:$A$7500,0),$E125+2)=Команды!$AJ$5,TRUE,FALSE),IF(INDEX(Команды!$A$2:$AN$7500,MATCH(V$3,Команды!$A$2:$A$7500,0),$E125+2)=Команды!$AJ$6,TRUE,FALSE),IF(INDEX(Команды!$A$2:$AN$7500,MATCH(V$3,Команды!$A$2:$A$7500,0),$E125+2)=Команды!$AJ$7,TRUE,FALSE),IF(INDEX(Команды!$A$2:$AN$7500,MATCH(V$3,Команды!$A$2:$A$7500,0),$E125+2)=Команды!$AJ$8,TRUE,FALSE),IF(INDEX(Команды!$A$2:$AN$7500,MATCH(V$3,Команды!$A$2:$A$7500,0),$E125+2)=Команды!$AJ$9,TRUE,FALSE),IF(INDEX(Команды!$A$2:$AN$7500,MATCH(V$3,Команды!$A$2:$A$7500,0),$E125+2)=Команды!$AJ$10,TRUE,FALSE),IF(INDEX(Команды!$A$2:$AN$7500,MATCH(V$3,Команды!$A$2:$A$7500,0),$E125+2)=Команды!$AJ$11,TRUE,FALSE),IF(INDEX(Команды!$A$2:$AN$7500,MATCH(V$3,Команды!$A$2:$A$7500,0),$E125+2)=Команды!$AJ$12,TRUE,FALSE),IF(INDEX(Команды!$A$2:$AN$7500,MATCH(V$3,Команды!$A$2:$A$7500,0),$E125+2)=Команды!$AJ$13,TRUE,FALSE),IF(INDEX(Команды!$A$2:$AN$7500,MATCH(V$3,Команды!$A$2:$A$7500,0),$E125+2)=Команды!$AJ$14,TRUE,FALSE),IF(INDEX(Команды!$A$2:$AN$7500,MATCH(V$3,Команды!$A$2:$A$7500,0),$E125+2)=Команды!$AJ$15,TRUE,FALSE),IF(INDEX(Команды!$A$2:$AN$7500,MATCH(V$3,Команды!$A$2:$A$7500,0),$E125+2)=Команды!$AJ$16,TRUE,FALSE),IF(INDEX(Команды!$A$2:$AN$7500,MATCH(V$3,Команды!$A$2:$A$7500,0),$E125+2)=Команды!$AJ$17,TRUE,FALSE),IF(INDEX(Команды!$A$2:$AN$7500,MATCH(V$3,Команды!$A$2:$A$7500,0),$E125+2)=Команды!$AJ$18,TRUE,FALSE),IF(INDEX(Команды!$A$2:$AN$7500,MATCH(V$3,Команды!$A$2:$A$7500,0),$E125+2)=Команды!$AJ$19,TRUE,FALSE)),INDEX(Команды!$AJ$2:$AL$19,MATCH(INDEX(Команды!$A$2:$AN$7500,MATCH(V$3,Команды!$A$2:$A$7500,0),$E125+2),Команды!$AJ$2:$AJ$19,0),3),0)</f>
        <v>0</v>
      </c>
      <c r="X125" s="342"/>
      <c r="Y125" s="174">
        <f>IF(OR(IF(INDEX(Команды!$A$2:$AN$7500,MATCH(Y$3,Команды!$A$2:$A$7500,0),$E125+2)=Команды!$AJ$2,TRUE,FALSE),IF(INDEX(Команды!$A$2:$AN$7500,MATCH(Y$3,Команды!$A$2:$A$7500,0),$E125+2)=Команды!$AJ$3,TRUE,FALSE),IF(INDEX(Команды!$A$2:$AN$7500,MATCH(Y$3,Команды!$A$2:$A$7500,0),$E125+2)=Команды!$AJ$4,TRUE,FALSE),IF(INDEX(Команды!$A$2:$AN$7500,MATCH(Y$3,Команды!$A$2:$A$7500,0),$E125+2)=Команды!$AJ$5,TRUE,FALSE),IF(INDEX(Команды!$A$2:$AN$7500,MATCH(Y$3,Команды!$A$2:$A$7500,0),$E125+2)=Команды!$AJ$6,TRUE,FALSE),IF(INDEX(Команды!$A$2:$AN$7500,MATCH(Y$3,Команды!$A$2:$A$7500,0),$E125+2)=Команды!$AJ$7,TRUE,FALSE),IF(INDEX(Команды!$A$2:$AN$7500,MATCH(Y$3,Команды!$A$2:$A$7500,0),$E125+2)=Команды!$AJ$8,TRUE,FALSE),IF(INDEX(Команды!$A$2:$AN$7500,MATCH(Y$3,Команды!$A$2:$A$7500,0),$E125+2)=Команды!$AJ$9,TRUE,FALSE),IF(INDEX(Команды!$A$2:$AN$7500,MATCH(Y$3,Команды!$A$2:$A$7500,0),$E125+2)=Команды!$AJ$10,TRUE,FALSE),IF(INDEX(Команды!$A$2:$AN$7500,MATCH(Y$3,Команды!$A$2:$A$7500,0),$E125+2)=Команды!$AJ$11,TRUE,FALSE),IF(INDEX(Команды!$A$2:$AN$7500,MATCH(Y$3,Команды!$A$2:$A$7500,0),$E125+2)=Команды!$AJ$12,TRUE,FALSE),IF(INDEX(Команды!$A$2:$AN$7500,MATCH(Y$3,Команды!$A$2:$A$7500,0),$E125+2)=Команды!$AJ$13,TRUE,FALSE),IF(INDEX(Команды!$A$2:$AN$7500,MATCH(Y$3,Команды!$A$2:$A$7500,0),$E125+2)=Команды!$AJ$14,TRUE,FALSE),IF(INDEX(Команды!$A$2:$AN$7500,MATCH(Y$3,Команды!$A$2:$A$7500,0),$E125+2)=Команды!$AJ$15,TRUE,FALSE),IF(INDEX(Команды!$A$2:$AN$7500,MATCH(Y$3,Команды!$A$2:$A$7500,0),$E125+2)=Команды!$AJ$16,TRUE,FALSE),,IF(INDEX(Команды!$A$2:$AN$7500,MATCH(Y$3,Команды!$A$2:$A$7500,0),$E125+2)=Команды!$AJ$17,TRUE,FALSE),,IF(INDEX(Команды!$A$2:$AN$7500,MATCH(Y$3,Команды!$A$2:$A$7500,0),$E125+2)=Команды!$AJ$18,TRUE,FALSE),,IF(INDEX(Команды!$A$2:$AN$7500,MATCH(Y$3,Команды!$A$2:$A$7500,0),$E125+2)=Команды!$AJ$19,TRUE,FALSE)),INDEX(Команды!$AJ$2:$AK$19,MATCH(INDEX(Команды!$A$2:$AN$7500,MATCH(Y$3,Команды!$A$2:$A$7500,0),$E125+2),Команды!$AJ$2:$AJ$19,0),2),0)</f>
        <v>0</v>
      </c>
      <c r="Z125" s="175">
        <f>IF(OR(IF(INDEX(Команды!$A$2:$AN$7500,MATCH(Y$3,Команды!$A$2:$A$7500,0),$E125+2)=Команды!$AJ$2,TRUE,FALSE),IF(INDEX(Команды!$A$2:$AN$7500,MATCH(Y$3,Команды!$A$2:$A$7500,0),$E125+2)=Команды!$AJ$3,TRUE,FALSE),IF(INDEX(Команды!$A$2:$AN$7500,MATCH(Y$3,Команды!$A$2:$A$7500,0),$E125+2)=Команды!$AJ$4,TRUE,FALSE),IF(INDEX(Команды!$A$2:$AN$7500,MATCH(Y$3,Команды!$A$2:$A$7500,0),$E125+2)=Команды!$AJ$5,TRUE,FALSE),IF(INDEX(Команды!$A$2:$AN$7500,MATCH(Y$3,Команды!$A$2:$A$7500,0),$E125+2)=Команды!$AJ$6,TRUE,FALSE),IF(INDEX(Команды!$A$2:$AN$7500,MATCH(Y$3,Команды!$A$2:$A$7500,0),$E125+2)=Команды!$AJ$7,TRUE,FALSE),IF(INDEX(Команды!$A$2:$AN$7500,MATCH(Y$3,Команды!$A$2:$A$7500,0),$E125+2)=Команды!$AJ$8,TRUE,FALSE),IF(INDEX(Команды!$A$2:$AN$7500,MATCH(Y$3,Команды!$A$2:$A$7500,0),$E125+2)=Команды!$AJ$9,TRUE,FALSE),IF(INDEX(Команды!$A$2:$AN$7500,MATCH(Y$3,Команды!$A$2:$A$7500,0),$E125+2)=Команды!$AJ$10,TRUE,FALSE),IF(INDEX(Команды!$A$2:$AN$7500,MATCH(Y$3,Команды!$A$2:$A$7500,0),$E125+2)=Команды!$AJ$11,TRUE,FALSE),IF(INDEX(Команды!$A$2:$AN$7500,MATCH(Y$3,Команды!$A$2:$A$7500,0),$E125+2)=Команды!$AJ$12,TRUE,FALSE),IF(INDEX(Команды!$A$2:$AN$7500,MATCH(Y$3,Команды!$A$2:$A$7500,0),$E125+2)=Команды!$AJ$13,TRUE,FALSE),IF(INDEX(Команды!$A$2:$AN$7500,MATCH(Y$3,Команды!$A$2:$A$7500,0),$E125+2)=Команды!$AJ$14,TRUE,FALSE),IF(INDEX(Команды!$A$2:$AN$7500,MATCH(Y$3,Команды!$A$2:$A$7500,0),$E125+2)=Команды!$AJ$15,TRUE,FALSE),IF(INDEX(Команды!$A$2:$AN$7500,MATCH(Y$3,Команды!$A$2:$A$7500,0),$E125+2)=Команды!$AJ$16,TRUE,FALSE),IF(INDEX(Команды!$A$2:$AN$7500,MATCH(Y$3,Команды!$A$2:$A$7500,0),$E125+2)=Команды!$AJ$17,TRUE,FALSE),IF(INDEX(Команды!$A$2:$AN$7500,MATCH(Y$3,Команды!$A$2:$A$7500,0),$E125+2)=Команды!$AJ$18,TRUE,FALSE),IF(INDEX(Команды!$A$2:$AN$7500,MATCH(Y$3,Команды!$A$2:$A$7500,0),$E125+2)=Команды!$AJ$19,TRUE,FALSE)),INDEX(Команды!$AJ$2:$AL$19,MATCH(INDEX(Команды!$A$2:$AN$7500,MATCH(Y$3,Команды!$A$2:$A$7500,0),$E125+2),Команды!$AJ$2:$AJ$19,0),3),0)</f>
        <v>0</v>
      </c>
      <c r="AA125" s="342"/>
      <c r="AB125" s="174">
        <f>IF(OR(IF(INDEX(Команды!$A$2:$AN$7500,MATCH(AB$3,Команды!$A$2:$A$7500,0),$E125+2)=Команды!$AJ$2,TRUE,FALSE),IF(INDEX(Команды!$A$2:$AN$7500,MATCH(AB$3,Команды!$A$2:$A$7500,0),$E125+2)=Команды!$AJ$3,TRUE,FALSE),IF(INDEX(Команды!$A$2:$AN$7500,MATCH(AB$3,Команды!$A$2:$A$7500,0),$E125+2)=Команды!$AJ$4,TRUE,FALSE),IF(INDEX(Команды!$A$2:$AN$7500,MATCH(AB$3,Команды!$A$2:$A$7500,0),$E125+2)=Команды!$AJ$5,TRUE,FALSE),IF(INDEX(Команды!$A$2:$AN$7500,MATCH(AB$3,Команды!$A$2:$A$7500,0),$E125+2)=Команды!$AJ$6,TRUE,FALSE),IF(INDEX(Команды!$A$2:$AN$7500,MATCH(AB$3,Команды!$A$2:$A$7500,0),$E125+2)=Команды!$AJ$7,TRUE,FALSE),IF(INDEX(Команды!$A$2:$AN$7500,MATCH(AB$3,Команды!$A$2:$A$7500,0),$E125+2)=Команды!$AJ$8,TRUE,FALSE),IF(INDEX(Команды!$A$2:$AN$7500,MATCH(AB$3,Команды!$A$2:$A$7500,0),$E125+2)=Команды!$AJ$9,TRUE,FALSE),IF(INDEX(Команды!$A$2:$AN$7500,MATCH(AB$3,Команды!$A$2:$A$7500,0),$E125+2)=Команды!$AJ$10,TRUE,FALSE),IF(INDEX(Команды!$A$2:$AN$7500,MATCH(AB$3,Команды!$A$2:$A$7500,0),$E125+2)=Команды!$AJ$11,TRUE,FALSE),IF(INDEX(Команды!$A$2:$AN$7500,MATCH(AB$3,Команды!$A$2:$A$7500,0),$E125+2)=Команды!$AJ$12,TRUE,FALSE),IF(INDEX(Команды!$A$2:$AN$7500,MATCH(AB$3,Команды!$A$2:$A$7500,0),$E125+2)=Команды!$AJ$13,TRUE,FALSE),IF(INDEX(Команды!$A$2:$AN$7500,MATCH(AB$3,Команды!$A$2:$A$7500,0),$E125+2)=Команды!$AJ$14,TRUE,FALSE),IF(INDEX(Команды!$A$2:$AN$7500,MATCH(AB$3,Команды!$A$2:$A$7500,0),$E125+2)=Команды!$AJ$15,TRUE,FALSE),IF(INDEX(Команды!$A$2:$AN$7500,MATCH(AB$3,Команды!$A$2:$A$7500,0),$E125+2)=Команды!$AJ$16,TRUE,FALSE),,IF(INDEX(Команды!$A$2:$AN$7500,MATCH(AB$3,Команды!$A$2:$A$7500,0),$E125+2)=Команды!$AJ$17,TRUE,FALSE),,IF(INDEX(Команды!$A$2:$AN$7500,MATCH(AB$3,Команды!$A$2:$A$7500,0),$E125+2)=Команды!$AJ$18,TRUE,FALSE),,IF(INDEX(Команды!$A$2:$AN$7500,MATCH(AB$3,Команды!$A$2:$A$7500,0),$E125+2)=Команды!$AJ$19,TRUE,FALSE)),INDEX(Команды!$AJ$2:$AK$19,MATCH(INDEX(Команды!$A$2:$AN$7500,MATCH(AB$3,Команды!$A$2:$A$7500,0),$E125+2),Команды!$AJ$2:$AJ$19,0),2),0)</f>
        <v>0</v>
      </c>
      <c r="AC125" s="175">
        <f>IF(OR(IF(INDEX(Команды!$A$2:$AN$7500,MATCH(AB$3,Команды!$A$2:$A$7500,0),$E125+2)=Команды!$AJ$2,TRUE,FALSE),IF(INDEX(Команды!$A$2:$AN$7500,MATCH(AB$3,Команды!$A$2:$A$7500,0),$E125+2)=Команды!$AJ$3,TRUE,FALSE),IF(INDEX(Команды!$A$2:$AN$7500,MATCH(AB$3,Команды!$A$2:$A$7500,0),$E125+2)=Команды!$AJ$4,TRUE,FALSE),IF(INDEX(Команды!$A$2:$AN$7500,MATCH(AB$3,Команды!$A$2:$A$7500,0),$E125+2)=Команды!$AJ$5,TRUE,FALSE),IF(INDEX(Команды!$A$2:$AN$7500,MATCH(AB$3,Команды!$A$2:$A$7500,0),$E125+2)=Команды!$AJ$6,TRUE,FALSE),IF(INDEX(Команды!$A$2:$AN$7500,MATCH(AB$3,Команды!$A$2:$A$7500,0),$E125+2)=Команды!$AJ$7,TRUE,FALSE),IF(INDEX(Команды!$A$2:$AN$7500,MATCH(AB$3,Команды!$A$2:$A$7500,0),$E125+2)=Команды!$AJ$8,TRUE,FALSE),IF(INDEX(Команды!$A$2:$AN$7500,MATCH(AB$3,Команды!$A$2:$A$7500,0),$E125+2)=Команды!$AJ$9,TRUE,FALSE),IF(INDEX(Команды!$A$2:$AN$7500,MATCH(AB$3,Команды!$A$2:$A$7500,0),$E125+2)=Команды!$AJ$10,TRUE,FALSE),IF(INDEX(Команды!$A$2:$AN$7500,MATCH(AB$3,Команды!$A$2:$A$7500,0),$E125+2)=Команды!$AJ$11,TRUE,FALSE),IF(INDEX(Команды!$A$2:$AN$7500,MATCH(AB$3,Команды!$A$2:$A$7500,0),$E125+2)=Команды!$AJ$12,TRUE,FALSE),IF(INDEX(Команды!$A$2:$AN$7500,MATCH(AB$3,Команды!$A$2:$A$7500,0),$E125+2)=Команды!$AJ$13,TRUE,FALSE),IF(INDEX(Команды!$A$2:$AN$7500,MATCH(AB$3,Команды!$A$2:$A$7500,0),$E125+2)=Команды!$AJ$14,TRUE,FALSE),IF(INDEX(Команды!$A$2:$AN$7500,MATCH(AB$3,Команды!$A$2:$A$7500,0),$E125+2)=Команды!$AJ$15,TRUE,FALSE),IF(INDEX(Команды!$A$2:$AN$7500,MATCH(AB$3,Команды!$A$2:$A$7500,0),$E125+2)=Команды!$AJ$16,TRUE,FALSE),IF(INDEX(Команды!$A$2:$AN$7500,MATCH(AB$3,Команды!$A$2:$A$7500,0),$E125+2)=Команды!$AJ$17,TRUE,FALSE),IF(INDEX(Команды!$A$2:$AN$7500,MATCH(AB$3,Команды!$A$2:$A$7500,0),$E125+2)=Команды!$AJ$18,TRUE,FALSE),IF(INDEX(Команды!$A$2:$AN$7500,MATCH(AB$3,Команды!$A$2:$A$7500,0),$E125+2)=Команды!$AJ$19,TRUE,FALSE)),INDEX(Команды!$AJ$2:$AL$19,MATCH(INDEX(Команды!$A$2:$AN$7500,MATCH(AB$3,Команды!$A$2:$A$7500,0),$E125+2),Команды!$AJ$2:$AJ$19,0),3),0)</f>
        <v>0</v>
      </c>
      <c r="AD125" s="342"/>
      <c r="AE125" s="174">
        <f>IF(OR(IF(INDEX(Команды!$A$2:$AN$7500,MATCH(AE$3,Команды!$A$2:$A$7500,0),$E125+2)=Команды!$AJ$2,TRUE,FALSE),IF(INDEX(Команды!$A$2:$AN$7500,MATCH(AE$3,Команды!$A$2:$A$7500,0),$E125+2)=Команды!$AJ$3,TRUE,FALSE),IF(INDEX(Команды!$A$2:$AN$7500,MATCH(AE$3,Команды!$A$2:$A$7500,0),$E125+2)=Команды!$AJ$4,TRUE,FALSE),IF(INDEX(Команды!$A$2:$AN$7500,MATCH(AE$3,Команды!$A$2:$A$7500,0),$E125+2)=Команды!$AJ$5,TRUE,FALSE),IF(INDEX(Команды!$A$2:$AN$7500,MATCH(AE$3,Команды!$A$2:$A$7500,0),$E125+2)=Команды!$AJ$6,TRUE,FALSE),IF(INDEX(Команды!$A$2:$AN$7500,MATCH(AE$3,Команды!$A$2:$A$7500,0),$E125+2)=Команды!$AJ$7,TRUE,FALSE),IF(INDEX(Команды!$A$2:$AN$7500,MATCH(AE$3,Команды!$A$2:$A$7500,0),$E125+2)=Команды!$AJ$8,TRUE,FALSE),IF(INDEX(Команды!$A$2:$AN$7500,MATCH(AE$3,Команды!$A$2:$A$7500,0),$E125+2)=Команды!$AJ$9,TRUE,FALSE),IF(INDEX(Команды!$A$2:$AN$7500,MATCH(AE$3,Команды!$A$2:$A$7500,0),$E125+2)=Команды!$AJ$10,TRUE,FALSE),IF(INDEX(Команды!$A$2:$AN$7500,MATCH(AE$3,Команды!$A$2:$A$7500,0),$E125+2)=Команды!$AJ$11,TRUE,FALSE),IF(INDEX(Команды!$A$2:$AN$7500,MATCH(AE$3,Команды!$A$2:$A$7500,0),$E125+2)=Команды!$AJ$12,TRUE,FALSE),IF(INDEX(Команды!$A$2:$AN$7500,MATCH(AE$3,Команды!$A$2:$A$7500,0),$E125+2)=Команды!$AJ$13,TRUE,FALSE),IF(INDEX(Команды!$A$2:$AN$7500,MATCH(AE$3,Команды!$A$2:$A$7500,0),$E125+2)=Команды!$AJ$14,TRUE,FALSE),IF(INDEX(Команды!$A$2:$AN$7500,MATCH(AE$3,Команды!$A$2:$A$7500,0),$E125+2)=Команды!$AJ$15,TRUE,FALSE),IF(INDEX(Команды!$A$2:$AN$7500,MATCH(AE$3,Команды!$A$2:$A$7500,0),$E125+2)=Команды!$AJ$16,TRUE,FALSE),,IF(INDEX(Команды!$A$2:$AN$7500,MATCH(AE$3,Команды!$A$2:$A$7500,0),$E125+2)=Команды!$AJ$17,TRUE,FALSE),,IF(INDEX(Команды!$A$2:$AN$7500,MATCH(AE$3,Команды!$A$2:$A$7500,0),$E125+2)=Команды!$AJ$18,TRUE,FALSE),,IF(INDEX(Команды!$A$2:$AN$7500,MATCH(AE$3,Команды!$A$2:$A$7500,0),$E125+2)=Команды!$AJ$19,TRUE,FALSE)),INDEX(Команды!$AJ$2:$AK$19,MATCH(INDEX(Команды!$A$2:$AN$7500,MATCH(AE$3,Команды!$A$2:$A$7500,0),$E125+2),Команды!$AJ$2:$AJ$19,0),2),0)</f>
        <v>0</v>
      </c>
      <c r="AF125" s="175">
        <f>IF(OR(IF(INDEX(Команды!$A$2:$AN$7500,MATCH(AE$3,Команды!$A$2:$A$7500,0),$E125+2)=Команды!$AJ$2,TRUE,FALSE),IF(INDEX(Команды!$A$2:$AN$7500,MATCH(AE$3,Команды!$A$2:$A$7500,0),$E125+2)=Команды!$AJ$3,TRUE,FALSE),IF(INDEX(Команды!$A$2:$AN$7500,MATCH(AE$3,Команды!$A$2:$A$7500,0),$E125+2)=Команды!$AJ$4,TRUE,FALSE),IF(INDEX(Команды!$A$2:$AN$7500,MATCH(AE$3,Команды!$A$2:$A$7500,0),$E125+2)=Команды!$AJ$5,TRUE,FALSE),IF(INDEX(Команды!$A$2:$AN$7500,MATCH(AE$3,Команды!$A$2:$A$7500,0),$E125+2)=Команды!$AJ$6,TRUE,FALSE),IF(INDEX(Команды!$A$2:$AN$7500,MATCH(AE$3,Команды!$A$2:$A$7500,0),$E125+2)=Команды!$AJ$7,TRUE,FALSE),IF(INDEX(Команды!$A$2:$AN$7500,MATCH(AE$3,Команды!$A$2:$A$7500,0),$E125+2)=Команды!$AJ$8,TRUE,FALSE),IF(INDEX(Команды!$A$2:$AN$7500,MATCH(AE$3,Команды!$A$2:$A$7500,0),$E125+2)=Команды!$AJ$9,TRUE,FALSE),IF(INDEX(Команды!$A$2:$AN$7500,MATCH(AE$3,Команды!$A$2:$A$7500,0),$E125+2)=Команды!$AJ$10,TRUE,FALSE),IF(INDEX(Команды!$A$2:$AN$7500,MATCH(AE$3,Команды!$A$2:$A$7500,0),$E125+2)=Команды!$AJ$11,TRUE,FALSE),IF(INDEX(Команды!$A$2:$AN$7500,MATCH(AE$3,Команды!$A$2:$A$7500,0),$E125+2)=Команды!$AJ$12,TRUE,FALSE),IF(INDEX(Команды!$A$2:$AN$7500,MATCH(AE$3,Команды!$A$2:$A$7500,0),$E125+2)=Команды!$AJ$13,TRUE,FALSE),IF(INDEX(Команды!$A$2:$AN$7500,MATCH(AE$3,Команды!$A$2:$A$7500,0),$E125+2)=Команды!$AJ$14,TRUE,FALSE),IF(INDEX(Команды!$A$2:$AN$7500,MATCH(AE$3,Команды!$A$2:$A$7500,0),$E125+2)=Команды!$AJ$15,TRUE,FALSE),IF(INDEX(Команды!$A$2:$AN$7500,MATCH(AE$3,Команды!$A$2:$A$7500,0),$E125+2)=Команды!$AJ$16,TRUE,FALSE),IF(INDEX(Команды!$A$2:$AN$7500,MATCH(AE$3,Команды!$A$2:$A$7500,0),$E125+2)=Команды!$AJ$17,TRUE,FALSE),IF(INDEX(Команды!$A$2:$AN$7500,MATCH(AE$3,Команды!$A$2:$A$7500,0),$E125+2)=Команды!$AJ$18,TRUE,FALSE),IF(INDEX(Команды!$A$2:$AN$7500,MATCH(AE$3,Команды!$A$2:$A$7500,0),$E125+2)=Команды!$AJ$19,TRUE,FALSE)),INDEX(Команды!$AJ$2:$AL$19,MATCH(INDEX(Команды!$A$2:$AN$7500,MATCH(AE$3,Команды!$A$2:$A$7500,0),$E125+2),Команды!$AJ$2:$AJ$19,0),3),0)</f>
        <v>0</v>
      </c>
      <c r="AG125" s="342"/>
      <c r="AH125" s="174">
        <f>IF(OR(IF(INDEX(Команды!$A$2:$AN$7500,MATCH(AH$3,Команды!$A$2:$A$7500,0),$E125+2)=Команды!$AJ$2,TRUE,FALSE),IF(INDEX(Команды!$A$2:$AN$7500,MATCH(AH$3,Команды!$A$2:$A$7500,0),$E125+2)=Команды!$AJ$3,TRUE,FALSE),IF(INDEX(Команды!$A$2:$AN$7500,MATCH(AH$3,Команды!$A$2:$A$7500,0),$E125+2)=Команды!$AJ$4,TRUE,FALSE),IF(INDEX(Команды!$A$2:$AN$7500,MATCH(AH$3,Команды!$A$2:$A$7500,0),$E125+2)=Команды!$AJ$5,TRUE,FALSE),IF(INDEX(Команды!$A$2:$AN$7500,MATCH(AH$3,Команды!$A$2:$A$7500,0),$E125+2)=Команды!$AJ$6,TRUE,FALSE),IF(INDEX(Команды!$A$2:$AN$7500,MATCH(AH$3,Команды!$A$2:$A$7500,0),$E125+2)=Команды!$AJ$7,TRUE,FALSE),IF(INDEX(Команды!$A$2:$AN$7500,MATCH(AH$3,Команды!$A$2:$A$7500,0),$E125+2)=Команды!$AJ$8,TRUE,FALSE),IF(INDEX(Команды!$A$2:$AN$7500,MATCH(AH$3,Команды!$A$2:$A$7500,0),$E125+2)=Команды!$AJ$9,TRUE,FALSE),IF(INDEX(Команды!$A$2:$AN$7500,MATCH(AH$3,Команды!$A$2:$A$7500,0),$E125+2)=Команды!$AJ$10,TRUE,FALSE),IF(INDEX(Команды!$A$2:$AN$7500,MATCH(AH$3,Команды!$A$2:$A$7500,0),$E125+2)=Команды!$AJ$11,TRUE,FALSE),IF(INDEX(Команды!$A$2:$AN$7500,MATCH(AH$3,Команды!$A$2:$A$7500,0),$E125+2)=Команды!$AJ$12,TRUE,FALSE),IF(INDEX(Команды!$A$2:$AN$7500,MATCH(AH$3,Команды!$A$2:$A$7500,0),$E125+2)=Команды!$AJ$13,TRUE,FALSE),IF(INDEX(Команды!$A$2:$AN$7500,MATCH(AH$3,Команды!$A$2:$A$7500,0),$E125+2)=Команды!$AJ$14,TRUE,FALSE),IF(INDEX(Команды!$A$2:$AN$7500,MATCH(AH$3,Команды!$A$2:$A$7500,0),$E125+2)=Команды!$AJ$15,TRUE,FALSE),IF(INDEX(Команды!$A$2:$AN$7500,MATCH(AH$3,Команды!$A$2:$A$7500,0),$E125+2)=Команды!$AJ$16,TRUE,FALSE),,IF(INDEX(Команды!$A$2:$AN$7500,MATCH(AH$3,Команды!$A$2:$A$7500,0),$E125+2)=Команды!$AJ$17,TRUE,FALSE),,IF(INDEX(Команды!$A$2:$AN$7500,MATCH(AH$3,Команды!$A$2:$A$7500,0),$E125+2)=Команды!$AJ$18,TRUE,FALSE),,IF(INDEX(Команды!$A$2:$AN$7500,MATCH(AH$3,Команды!$A$2:$A$7500,0),$E125+2)=Команды!$AJ$19,TRUE,FALSE)),INDEX(Команды!$AJ$2:$AK$19,MATCH(INDEX(Команды!$A$2:$AN$7500,MATCH(AH$3,Команды!$A$2:$A$7500,0),$E125+2),Команды!$AJ$2:$AJ$19,0),2),0)</f>
        <v>0</v>
      </c>
      <c r="AI125" s="175">
        <f>IF(OR(IF(INDEX(Команды!$A$2:$AN$7500,MATCH(AH$3,Команды!$A$2:$A$7500,0),$E125+2)=Команды!$AJ$2,TRUE,FALSE),IF(INDEX(Команды!$A$2:$AN$7500,MATCH(AH$3,Команды!$A$2:$A$7500,0),$E125+2)=Команды!$AJ$3,TRUE,FALSE),IF(INDEX(Команды!$A$2:$AN$7500,MATCH(AH$3,Команды!$A$2:$A$7500,0),$E125+2)=Команды!$AJ$4,TRUE,FALSE),IF(INDEX(Команды!$A$2:$AN$7500,MATCH(AH$3,Команды!$A$2:$A$7500,0),$E125+2)=Команды!$AJ$5,TRUE,FALSE),IF(INDEX(Команды!$A$2:$AN$7500,MATCH(AH$3,Команды!$A$2:$A$7500,0),$E125+2)=Команды!$AJ$6,TRUE,FALSE),IF(INDEX(Команды!$A$2:$AN$7500,MATCH(AH$3,Команды!$A$2:$A$7500,0),$E125+2)=Команды!$AJ$7,TRUE,FALSE),IF(INDEX(Команды!$A$2:$AN$7500,MATCH(AH$3,Команды!$A$2:$A$7500,0),$E125+2)=Команды!$AJ$8,TRUE,FALSE),IF(INDEX(Команды!$A$2:$AN$7500,MATCH(AH$3,Команды!$A$2:$A$7500,0),$E125+2)=Команды!$AJ$9,TRUE,FALSE),IF(INDEX(Команды!$A$2:$AN$7500,MATCH(AH$3,Команды!$A$2:$A$7500,0),$E125+2)=Команды!$AJ$10,TRUE,FALSE),IF(INDEX(Команды!$A$2:$AN$7500,MATCH(AH$3,Команды!$A$2:$A$7500,0),$E125+2)=Команды!$AJ$11,TRUE,FALSE),IF(INDEX(Команды!$A$2:$AN$7500,MATCH(AH$3,Команды!$A$2:$A$7500,0),$E125+2)=Команды!$AJ$12,TRUE,FALSE),IF(INDEX(Команды!$A$2:$AN$7500,MATCH(AH$3,Команды!$A$2:$A$7500,0),$E125+2)=Команды!$AJ$13,TRUE,FALSE),IF(INDEX(Команды!$A$2:$AN$7500,MATCH(AH$3,Команды!$A$2:$A$7500,0),$E125+2)=Команды!$AJ$14,TRUE,FALSE),IF(INDEX(Команды!$A$2:$AN$7500,MATCH(AH$3,Команды!$A$2:$A$7500,0),$E125+2)=Команды!$AJ$15,TRUE,FALSE),IF(INDEX(Команды!$A$2:$AN$7500,MATCH(AH$3,Команды!$A$2:$A$7500,0),$E125+2)=Команды!$AJ$16,TRUE,FALSE),IF(INDEX(Команды!$A$2:$AN$7500,MATCH(AH$3,Команды!$A$2:$A$7500,0),$E125+2)=Команды!$AJ$17,TRUE,FALSE),IF(INDEX(Команды!$A$2:$AN$7500,MATCH(AH$3,Команды!$A$2:$A$7500,0),$E125+2)=Команды!$AJ$18,TRUE,FALSE),IF(INDEX(Команды!$A$2:$AN$7500,MATCH(AH$3,Команды!$A$2:$A$7500,0),$E125+2)=Команды!$AJ$19,TRUE,FALSE)),INDEX(Команды!$AJ$2:$AL$19,MATCH(INDEX(Команды!$A$2:$AN$7500,MATCH(AH$3,Команды!$A$2:$A$7500,0),$E125+2),Команды!$AJ$2:$AJ$19,0),3),0)</f>
        <v>0</v>
      </c>
      <c r="AJ125" s="342"/>
      <c r="AK125" s="174">
        <f>IF(OR(IF(INDEX(Команды!$A$2:$AN$7500,MATCH(AK$3,Команды!$A$2:$A$7500,0),$E125+2)=Команды!$AJ$2,TRUE,FALSE),IF(INDEX(Команды!$A$2:$AN$7500,MATCH(AK$3,Команды!$A$2:$A$7500,0),$E125+2)=Команды!$AJ$3,TRUE,FALSE),IF(INDEX(Команды!$A$2:$AN$7500,MATCH(AK$3,Команды!$A$2:$A$7500,0),$E125+2)=Команды!$AJ$4,TRUE,FALSE),IF(INDEX(Команды!$A$2:$AN$7500,MATCH(AK$3,Команды!$A$2:$A$7500,0),$E125+2)=Команды!$AJ$5,TRUE,FALSE),IF(INDEX(Команды!$A$2:$AN$7500,MATCH(AK$3,Команды!$A$2:$A$7500,0),$E125+2)=Команды!$AJ$6,TRUE,FALSE),IF(INDEX(Команды!$A$2:$AN$7500,MATCH(AK$3,Команды!$A$2:$A$7500,0),$E125+2)=Команды!$AJ$7,TRUE,FALSE),IF(INDEX(Команды!$A$2:$AN$7500,MATCH(AK$3,Команды!$A$2:$A$7500,0),$E125+2)=Команды!$AJ$8,TRUE,FALSE),IF(INDEX(Команды!$A$2:$AN$7500,MATCH(AK$3,Команды!$A$2:$A$7500,0),$E125+2)=Команды!$AJ$9,TRUE,FALSE),IF(INDEX(Команды!$A$2:$AN$7500,MATCH(AK$3,Команды!$A$2:$A$7500,0),$E125+2)=Команды!$AJ$10,TRUE,FALSE),IF(INDEX(Команды!$A$2:$AN$7500,MATCH(AK$3,Команды!$A$2:$A$7500,0),$E125+2)=Команды!$AJ$11,TRUE,FALSE),IF(INDEX(Команды!$A$2:$AN$7500,MATCH(AK$3,Команды!$A$2:$A$7500,0),$E125+2)=Команды!$AJ$12,TRUE,FALSE),IF(INDEX(Команды!$A$2:$AN$7500,MATCH(AK$3,Команды!$A$2:$A$7500,0),$E125+2)=Команды!$AJ$13,TRUE,FALSE),IF(INDEX(Команды!$A$2:$AN$7500,MATCH(AK$3,Команды!$A$2:$A$7500,0),$E125+2)=Команды!$AJ$14,TRUE,FALSE),IF(INDEX(Команды!$A$2:$AN$7500,MATCH(AK$3,Команды!$A$2:$A$7500,0),$E125+2)=Команды!$AJ$15,TRUE,FALSE),IF(INDEX(Команды!$A$2:$AN$7500,MATCH(AK$3,Команды!$A$2:$A$7500,0),$E125+2)=Команды!$AJ$16,TRUE,FALSE),,IF(INDEX(Команды!$A$2:$AN$7500,MATCH(AK$3,Команды!$A$2:$A$7500,0),$E125+2)=Команды!$AJ$17,TRUE,FALSE),,IF(INDEX(Команды!$A$2:$AN$7500,MATCH(AK$3,Команды!$A$2:$A$7500,0),$E125+2)=Команды!$AJ$18,TRUE,FALSE),,IF(INDEX(Команды!$A$2:$AN$7500,MATCH(AK$3,Команды!$A$2:$A$7500,0),$E125+2)=Команды!$AJ$19,TRUE,FALSE)),INDEX(Команды!$AJ$2:$AK$19,MATCH(INDEX(Команды!$A$2:$AN$7500,MATCH(AK$3,Команды!$A$2:$A$7500,0),$E125+2),Команды!$AJ$2:$AJ$19,0),2),0)</f>
        <v>0</v>
      </c>
      <c r="AL125" s="175">
        <f>IF(OR(IF(INDEX(Команды!$A$2:$AN$7500,MATCH(AK$3,Команды!$A$2:$A$7500,0),$E125+2)=Команды!$AJ$2,TRUE,FALSE),IF(INDEX(Команды!$A$2:$AN$7500,MATCH(AK$3,Команды!$A$2:$A$7500,0),$E125+2)=Команды!$AJ$3,TRUE,FALSE),IF(INDEX(Команды!$A$2:$AN$7500,MATCH(AK$3,Команды!$A$2:$A$7500,0),$E125+2)=Команды!$AJ$4,TRUE,FALSE),IF(INDEX(Команды!$A$2:$AN$7500,MATCH(AK$3,Команды!$A$2:$A$7500,0),$E125+2)=Команды!$AJ$5,TRUE,FALSE),IF(INDEX(Команды!$A$2:$AN$7500,MATCH(AK$3,Команды!$A$2:$A$7500,0),$E125+2)=Команды!$AJ$6,TRUE,FALSE),IF(INDEX(Команды!$A$2:$AN$7500,MATCH(AK$3,Команды!$A$2:$A$7500,0),$E125+2)=Команды!$AJ$7,TRUE,FALSE),IF(INDEX(Команды!$A$2:$AN$7500,MATCH(AK$3,Команды!$A$2:$A$7500,0),$E125+2)=Команды!$AJ$8,TRUE,FALSE),IF(INDEX(Команды!$A$2:$AN$7500,MATCH(AK$3,Команды!$A$2:$A$7500,0),$E125+2)=Команды!$AJ$9,TRUE,FALSE),IF(INDEX(Команды!$A$2:$AN$7500,MATCH(AK$3,Команды!$A$2:$A$7500,0),$E125+2)=Команды!$AJ$10,TRUE,FALSE),IF(INDEX(Команды!$A$2:$AN$7500,MATCH(AK$3,Команды!$A$2:$A$7500,0),$E125+2)=Команды!$AJ$11,TRUE,FALSE),IF(INDEX(Команды!$A$2:$AN$7500,MATCH(AK$3,Команды!$A$2:$A$7500,0),$E125+2)=Команды!$AJ$12,TRUE,FALSE),IF(INDEX(Команды!$A$2:$AN$7500,MATCH(AK$3,Команды!$A$2:$A$7500,0),$E125+2)=Команды!$AJ$13,TRUE,FALSE),IF(INDEX(Команды!$A$2:$AN$7500,MATCH(AK$3,Команды!$A$2:$A$7500,0),$E125+2)=Команды!$AJ$14,TRUE,FALSE),IF(INDEX(Команды!$A$2:$AN$7500,MATCH(AK$3,Команды!$A$2:$A$7500,0),$E125+2)=Команды!$AJ$15,TRUE,FALSE),IF(INDEX(Команды!$A$2:$AN$7500,MATCH(AK$3,Команды!$A$2:$A$7500,0),$E125+2)=Команды!$AJ$16,TRUE,FALSE),IF(INDEX(Команды!$A$2:$AN$7500,MATCH(AK$3,Команды!$A$2:$A$7500,0),$E125+2)=Команды!$AJ$17,TRUE,FALSE),IF(INDEX(Команды!$A$2:$AN$7500,MATCH(AK$3,Команды!$A$2:$A$7500,0),$E125+2)=Команды!$AJ$18,TRUE,FALSE),IF(INDEX(Команды!$A$2:$AN$7500,MATCH(AK$3,Команды!$A$2:$A$7500,0),$E125+2)=Команды!$AJ$19,TRUE,FALSE)),INDEX(Команды!$AJ$2:$AL$19,MATCH(INDEX(Команды!$A$2:$AN$7500,MATCH(AK$3,Команды!$A$2:$A$7500,0),$E125+2),Команды!$AJ$2:$AJ$19,0),3),0)</f>
        <v>0</v>
      </c>
      <c r="AM125" s="342"/>
      <c r="AN125" s="174">
        <f>IF(OR(IF(INDEX(Команды!$A$2:$AN$7500,MATCH(AN$3,Команды!$A$2:$A$7500,0),$E125+2)=Команды!$AJ$2,TRUE,FALSE),IF(INDEX(Команды!$A$2:$AN$7500,MATCH(AN$3,Команды!$A$2:$A$7500,0),$E125+2)=Команды!$AJ$3,TRUE,FALSE),IF(INDEX(Команды!$A$2:$AN$7500,MATCH(AN$3,Команды!$A$2:$A$7500,0),$E125+2)=Команды!$AJ$4,TRUE,FALSE),IF(INDEX(Команды!$A$2:$AN$7500,MATCH(AN$3,Команды!$A$2:$A$7500,0),$E125+2)=Команды!$AJ$5,TRUE,FALSE),IF(INDEX(Команды!$A$2:$AN$7500,MATCH(AN$3,Команды!$A$2:$A$7500,0),$E125+2)=Команды!$AJ$6,TRUE,FALSE),IF(INDEX(Команды!$A$2:$AN$7500,MATCH(AN$3,Команды!$A$2:$A$7500,0),$E125+2)=Команды!$AJ$7,TRUE,FALSE),IF(INDEX(Команды!$A$2:$AN$7500,MATCH(AN$3,Команды!$A$2:$A$7500,0),$E125+2)=Команды!$AJ$8,TRUE,FALSE),IF(INDEX(Команды!$A$2:$AN$7500,MATCH(AN$3,Команды!$A$2:$A$7500,0),$E125+2)=Команды!$AJ$9,TRUE,FALSE),IF(INDEX(Команды!$A$2:$AN$7500,MATCH(AN$3,Команды!$A$2:$A$7500,0),$E125+2)=Команды!$AJ$10,TRUE,FALSE),IF(INDEX(Команды!$A$2:$AN$7500,MATCH(AN$3,Команды!$A$2:$A$7500,0),$E125+2)=Команды!$AJ$11,TRUE,FALSE),IF(INDEX(Команды!$A$2:$AN$7500,MATCH(AN$3,Команды!$A$2:$A$7500,0),$E125+2)=Команды!$AJ$12,TRUE,FALSE),IF(INDEX(Команды!$A$2:$AN$7500,MATCH(AN$3,Команды!$A$2:$A$7500,0),$E125+2)=Команды!$AJ$13,TRUE,FALSE),IF(INDEX(Команды!$A$2:$AN$7500,MATCH(AN$3,Команды!$A$2:$A$7500,0),$E125+2)=Команды!$AJ$14,TRUE,FALSE),IF(INDEX(Команды!$A$2:$AN$7500,MATCH(AN$3,Команды!$A$2:$A$7500,0),$E125+2)=Команды!$AJ$15,TRUE,FALSE),IF(INDEX(Команды!$A$2:$AN$7500,MATCH(AN$3,Команды!$A$2:$A$7500,0),$E125+2)=Команды!$AJ$16,TRUE,FALSE),,IF(INDEX(Команды!$A$2:$AN$7500,MATCH(AN$3,Команды!$A$2:$A$7500,0),$E125+2)=Команды!$AJ$17,TRUE,FALSE),,IF(INDEX(Команды!$A$2:$AN$7500,MATCH(AN$3,Команды!$A$2:$A$7500,0),$E125+2)=Команды!$AJ$18,TRUE,FALSE),,IF(INDEX(Команды!$A$2:$AN$7500,MATCH(AN$3,Команды!$A$2:$A$7500,0),$E125+2)=Команды!$AJ$19,TRUE,FALSE)),INDEX(Команды!$AJ$2:$AK$19,MATCH(INDEX(Команды!$A$2:$AN$7500,MATCH(AN$3,Команды!$A$2:$A$7500,0),$E125+2),Команды!$AJ$2:$AJ$19,0),2),0)</f>
        <v>0</v>
      </c>
      <c r="AO125" s="175">
        <f>IF(OR(IF(INDEX(Команды!$A$2:$AN$7500,MATCH(AN$3,Команды!$A$2:$A$7500,0),$E125+2)=Команды!$AJ$2,TRUE,FALSE),IF(INDEX(Команды!$A$2:$AN$7500,MATCH(AN$3,Команды!$A$2:$A$7500,0),$E125+2)=Команды!$AJ$3,TRUE,FALSE),IF(INDEX(Команды!$A$2:$AN$7500,MATCH(AN$3,Команды!$A$2:$A$7500,0),$E125+2)=Команды!$AJ$4,TRUE,FALSE),IF(INDEX(Команды!$A$2:$AN$7500,MATCH(AN$3,Команды!$A$2:$A$7500,0),$E125+2)=Команды!$AJ$5,TRUE,FALSE),IF(INDEX(Команды!$A$2:$AN$7500,MATCH(AN$3,Команды!$A$2:$A$7500,0),$E125+2)=Команды!$AJ$6,TRUE,FALSE),IF(INDEX(Команды!$A$2:$AN$7500,MATCH(AN$3,Команды!$A$2:$A$7500,0),$E125+2)=Команды!$AJ$7,TRUE,FALSE),IF(INDEX(Команды!$A$2:$AN$7500,MATCH(AN$3,Команды!$A$2:$A$7500,0),$E125+2)=Команды!$AJ$8,TRUE,FALSE),IF(INDEX(Команды!$A$2:$AN$7500,MATCH(AN$3,Команды!$A$2:$A$7500,0),$E125+2)=Команды!$AJ$9,TRUE,FALSE),IF(INDEX(Команды!$A$2:$AN$7500,MATCH(AN$3,Команды!$A$2:$A$7500,0),$E125+2)=Команды!$AJ$10,TRUE,FALSE),IF(INDEX(Команды!$A$2:$AN$7500,MATCH(AN$3,Команды!$A$2:$A$7500,0),$E125+2)=Команды!$AJ$11,TRUE,FALSE),IF(INDEX(Команды!$A$2:$AN$7500,MATCH(AN$3,Команды!$A$2:$A$7500,0),$E125+2)=Команды!$AJ$12,TRUE,FALSE),IF(INDEX(Команды!$A$2:$AN$7500,MATCH(AN$3,Команды!$A$2:$A$7500,0),$E125+2)=Команды!$AJ$13,TRUE,FALSE),IF(INDEX(Команды!$A$2:$AN$7500,MATCH(AN$3,Команды!$A$2:$A$7500,0),$E125+2)=Команды!$AJ$14,TRUE,FALSE),IF(INDEX(Команды!$A$2:$AN$7500,MATCH(AN$3,Команды!$A$2:$A$7500,0),$E125+2)=Команды!$AJ$15,TRUE,FALSE),IF(INDEX(Команды!$A$2:$AN$7500,MATCH(AN$3,Команды!$A$2:$A$7500,0),$E125+2)=Команды!$AJ$16,TRUE,FALSE),IF(INDEX(Команды!$A$2:$AN$7500,MATCH(AN$3,Команды!$A$2:$A$7500,0),$E125+2)=Команды!$AJ$17,TRUE,FALSE),IF(INDEX(Команды!$A$2:$AN$7500,MATCH(AN$3,Команды!$A$2:$A$7500,0),$E125+2)=Команды!$AJ$18,TRUE,FALSE),IF(INDEX(Команды!$A$2:$AN$7500,MATCH(AN$3,Команды!$A$2:$A$7500,0),$E125+2)=Команды!$AJ$19,TRUE,FALSE)),INDEX(Команды!$AJ$2:$AL$19,MATCH(INDEX(Команды!$A$2:$AN$7500,MATCH(AN$3,Команды!$A$2:$A$7500,0),$E125+2),Команды!$AJ$2:$AJ$19,0),3),0)</f>
        <v>0</v>
      </c>
      <c r="AP125" s="342"/>
      <c r="AQ125" s="174">
        <f>IF(OR(IF(INDEX(Команды!$A$2:$AN$7500,MATCH(AQ$3,Команды!$A$2:$A$7500,0),$E125+2)=Команды!$AJ$2,TRUE,FALSE),IF(INDEX(Команды!$A$2:$AN$7500,MATCH(AQ$3,Команды!$A$2:$A$7500,0),$E125+2)=Команды!$AJ$3,TRUE,FALSE),IF(INDEX(Команды!$A$2:$AN$7500,MATCH(AQ$3,Команды!$A$2:$A$7500,0),$E125+2)=Команды!$AJ$4,TRUE,FALSE),IF(INDEX(Команды!$A$2:$AN$7500,MATCH(AQ$3,Команды!$A$2:$A$7500,0),$E125+2)=Команды!$AJ$5,TRUE,FALSE),IF(INDEX(Команды!$A$2:$AN$7500,MATCH(AQ$3,Команды!$A$2:$A$7500,0),$E125+2)=Команды!$AJ$6,TRUE,FALSE),IF(INDEX(Команды!$A$2:$AN$7500,MATCH(AQ$3,Команды!$A$2:$A$7500,0),$E125+2)=Команды!$AJ$7,TRUE,FALSE),IF(INDEX(Команды!$A$2:$AN$7500,MATCH(AQ$3,Команды!$A$2:$A$7500,0),$E125+2)=Команды!$AJ$8,TRUE,FALSE),IF(INDEX(Команды!$A$2:$AN$7500,MATCH(AQ$3,Команды!$A$2:$A$7500,0),$E125+2)=Команды!$AJ$9,TRUE,FALSE),IF(INDEX(Команды!$A$2:$AN$7500,MATCH(AQ$3,Команды!$A$2:$A$7500,0),$E125+2)=Команды!$AJ$10,TRUE,FALSE),IF(INDEX(Команды!$A$2:$AN$7500,MATCH(AQ$3,Команды!$A$2:$A$7500,0),$E125+2)=Команды!$AJ$11,TRUE,FALSE),IF(INDEX(Команды!$A$2:$AN$7500,MATCH(AQ$3,Команды!$A$2:$A$7500,0),$E125+2)=Команды!$AJ$12,TRUE,FALSE),IF(INDEX(Команды!$A$2:$AN$7500,MATCH(AQ$3,Команды!$A$2:$A$7500,0),$E125+2)=Команды!$AJ$13,TRUE,FALSE),IF(INDEX(Команды!$A$2:$AN$7500,MATCH(AQ$3,Команды!$A$2:$A$7500,0),$E125+2)=Команды!$AJ$14,TRUE,FALSE),IF(INDEX(Команды!$A$2:$AN$7500,MATCH(AQ$3,Команды!$A$2:$A$7500,0),$E125+2)=Команды!$AJ$15,TRUE,FALSE),IF(INDEX(Команды!$A$2:$AN$7500,MATCH(AQ$3,Команды!$A$2:$A$7500,0),$E125+2)=Команды!$AJ$16,TRUE,FALSE),,IF(INDEX(Команды!$A$2:$AN$7500,MATCH(AQ$3,Команды!$A$2:$A$7500,0),$E125+2)=Команды!$AJ$17,TRUE,FALSE),,IF(INDEX(Команды!$A$2:$AN$7500,MATCH(AQ$3,Команды!$A$2:$A$7500,0),$E125+2)=Команды!$AJ$18,TRUE,FALSE),,IF(INDEX(Команды!$A$2:$AN$7500,MATCH(AQ$3,Команды!$A$2:$A$7500,0),$E125+2)=Команды!$AJ$19,TRUE,FALSE)),INDEX(Команды!$AJ$2:$AK$19,MATCH(INDEX(Команды!$A$2:$AN$7500,MATCH(AQ$3,Команды!$A$2:$A$7500,0),$E125+2),Команды!$AJ$2:$AJ$19,0),2),0)</f>
        <v>0</v>
      </c>
      <c r="AR125" s="175">
        <f>IF(OR(IF(INDEX(Команды!$A$2:$AN$7500,MATCH(AQ$3,Команды!$A$2:$A$7500,0),$E125+2)=Команды!$AJ$2,TRUE,FALSE),IF(INDEX(Команды!$A$2:$AN$7500,MATCH(AQ$3,Команды!$A$2:$A$7500,0),$E125+2)=Команды!$AJ$3,TRUE,FALSE),IF(INDEX(Команды!$A$2:$AN$7500,MATCH(AQ$3,Команды!$A$2:$A$7500,0),$E125+2)=Команды!$AJ$4,TRUE,FALSE),IF(INDEX(Команды!$A$2:$AN$7500,MATCH(AQ$3,Команды!$A$2:$A$7500,0),$E125+2)=Команды!$AJ$5,TRUE,FALSE),IF(INDEX(Команды!$A$2:$AN$7500,MATCH(AQ$3,Команды!$A$2:$A$7500,0),$E125+2)=Команды!$AJ$6,TRUE,FALSE),IF(INDEX(Команды!$A$2:$AN$7500,MATCH(AQ$3,Команды!$A$2:$A$7500,0),$E125+2)=Команды!$AJ$7,TRUE,FALSE),IF(INDEX(Команды!$A$2:$AN$7500,MATCH(AQ$3,Команды!$A$2:$A$7500,0),$E125+2)=Команды!$AJ$8,TRUE,FALSE),IF(INDEX(Команды!$A$2:$AN$7500,MATCH(AQ$3,Команды!$A$2:$A$7500,0),$E125+2)=Команды!$AJ$9,TRUE,FALSE),IF(INDEX(Команды!$A$2:$AN$7500,MATCH(AQ$3,Команды!$A$2:$A$7500,0),$E125+2)=Команды!$AJ$10,TRUE,FALSE),IF(INDEX(Команды!$A$2:$AN$7500,MATCH(AQ$3,Команды!$A$2:$A$7500,0),$E125+2)=Команды!$AJ$11,TRUE,FALSE),IF(INDEX(Команды!$A$2:$AN$7500,MATCH(AQ$3,Команды!$A$2:$A$7500,0),$E125+2)=Команды!$AJ$12,TRUE,FALSE),IF(INDEX(Команды!$A$2:$AN$7500,MATCH(AQ$3,Команды!$A$2:$A$7500,0),$E125+2)=Команды!$AJ$13,TRUE,FALSE),IF(INDEX(Команды!$A$2:$AN$7500,MATCH(AQ$3,Команды!$A$2:$A$7500,0),$E125+2)=Команды!$AJ$14,TRUE,FALSE),IF(INDEX(Команды!$A$2:$AN$7500,MATCH(AQ$3,Команды!$A$2:$A$7500,0),$E125+2)=Команды!$AJ$15,TRUE,FALSE),IF(INDEX(Команды!$A$2:$AN$7500,MATCH(AQ$3,Команды!$A$2:$A$7500,0),$E125+2)=Команды!$AJ$16,TRUE,FALSE),IF(INDEX(Команды!$A$2:$AN$7500,MATCH(AQ$3,Команды!$A$2:$A$7500,0),$E125+2)=Команды!$AJ$17,TRUE,FALSE),IF(INDEX(Команды!$A$2:$AN$7500,MATCH(AQ$3,Команды!$A$2:$A$7500,0),$E125+2)=Команды!$AJ$18,TRUE,FALSE),IF(INDEX(Команды!$A$2:$AN$7500,MATCH(AQ$3,Команды!$A$2:$A$7500,0),$E125+2)=Команды!$AJ$19,TRUE,FALSE)),INDEX(Команды!$AJ$2:$AL$19,MATCH(INDEX(Команды!$A$2:$AN$7500,MATCH(AQ$3,Команды!$A$2:$A$7500,0),$E125+2),Команды!$AJ$2:$AJ$19,0),3),0)</f>
        <v>0</v>
      </c>
      <c r="AS125" s="342"/>
      <c r="AT125" s="174">
        <f>IF(OR(IF(INDEX(Команды!$A$2:$AN$7500,MATCH(AT$3,Команды!$A$2:$A$7500,0),$E125+2)=Команды!$AJ$2,TRUE,FALSE),IF(INDEX(Команды!$A$2:$AN$7500,MATCH(AT$3,Команды!$A$2:$A$7500,0),$E125+2)=Команды!$AJ$3,TRUE,FALSE),IF(INDEX(Команды!$A$2:$AN$7500,MATCH(AT$3,Команды!$A$2:$A$7500,0),$E125+2)=Команды!$AJ$4,TRUE,FALSE),IF(INDEX(Команды!$A$2:$AN$7500,MATCH(AT$3,Команды!$A$2:$A$7500,0),$E125+2)=Команды!$AJ$5,TRUE,FALSE),IF(INDEX(Команды!$A$2:$AN$7500,MATCH(AT$3,Команды!$A$2:$A$7500,0),$E125+2)=Команды!$AJ$6,TRUE,FALSE),IF(INDEX(Команды!$A$2:$AN$7500,MATCH(AT$3,Команды!$A$2:$A$7500,0),$E125+2)=Команды!$AJ$7,TRUE,FALSE),IF(INDEX(Команды!$A$2:$AN$7500,MATCH(AT$3,Команды!$A$2:$A$7500,0),$E125+2)=Команды!$AJ$8,TRUE,FALSE),IF(INDEX(Команды!$A$2:$AN$7500,MATCH(AT$3,Команды!$A$2:$A$7500,0),$E125+2)=Команды!$AJ$9,TRUE,FALSE),IF(INDEX(Команды!$A$2:$AN$7500,MATCH(AT$3,Команды!$A$2:$A$7500,0),$E125+2)=Команды!$AJ$10,TRUE,FALSE),IF(INDEX(Команды!$A$2:$AN$7500,MATCH(AT$3,Команды!$A$2:$A$7500,0),$E125+2)=Команды!$AJ$11,TRUE,FALSE),IF(INDEX(Команды!$A$2:$AN$7500,MATCH(AT$3,Команды!$A$2:$A$7500,0),$E125+2)=Команды!$AJ$12,TRUE,FALSE),IF(INDEX(Команды!$A$2:$AN$7500,MATCH(AT$3,Команды!$A$2:$A$7500,0),$E125+2)=Команды!$AJ$13,TRUE,FALSE),IF(INDEX(Команды!$A$2:$AN$7500,MATCH(AT$3,Команды!$A$2:$A$7500,0),$E125+2)=Команды!$AJ$14,TRUE,FALSE),IF(INDEX(Команды!$A$2:$AN$7500,MATCH(AT$3,Команды!$A$2:$A$7500,0),$E125+2)=Команды!$AJ$15,TRUE,FALSE),IF(INDEX(Команды!$A$2:$AN$7500,MATCH(AT$3,Команды!$A$2:$A$7500,0),$E125+2)=Команды!$AJ$16,TRUE,FALSE),,IF(INDEX(Команды!$A$2:$AN$7500,MATCH(AT$3,Команды!$A$2:$A$7500,0),$E125+2)=Команды!$AJ$17,TRUE,FALSE),,IF(INDEX(Команды!$A$2:$AN$7500,MATCH(AT$3,Команды!$A$2:$A$7500,0),$E125+2)=Команды!$AJ$18,TRUE,FALSE),,IF(INDEX(Команды!$A$2:$AN$7500,MATCH(AT$3,Команды!$A$2:$A$7500,0),$E125+2)=Команды!$AJ$19,TRUE,FALSE)),INDEX(Команды!$AJ$2:$AK$19,MATCH(INDEX(Команды!$A$2:$AN$7500,MATCH(AT$3,Команды!$A$2:$A$7500,0),$E125+2),Команды!$AJ$2:$AJ$19,0),2),0)</f>
        <v>0</v>
      </c>
      <c r="AU125" s="175">
        <f>IF(OR(IF(INDEX(Команды!$A$2:$AN$7500,MATCH(AT$3,Команды!$A$2:$A$7500,0),$E125+2)=Команды!$AJ$2,TRUE,FALSE),IF(INDEX(Команды!$A$2:$AN$7500,MATCH(AT$3,Команды!$A$2:$A$7500,0),$E125+2)=Команды!$AJ$3,TRUE,FALSE),IF(INDEX(Команды!$A$2:$AN$7500,MATCH(AT$3,Команды!$A$2:$A$7500,0),$E125+2)=Команды!$AJ$4,TRUE,FALSE),IF(INDEX(Команды!$A$2:$AN$7500,MATCH(AT$3,Команды!$A$2:$A$7500,0),$E125+2)=Команды!$AJ$5,TRUE,FALSE),IF(INDEX(Команды!$A$2:$AN$7500,MATCH(AT$3,Команды!$A$2:$A$7500,0),$E125+2)=Команды!$AJ$6,TRUE,FALSE),IF(INDEX(Команды!$A$2:$AN$7500,MATCH(AT$3,Команды!$A$2:$A$7500,0),$E125+2)=Команды!$AJ$7,TRUE,FALSE),IF(INDEX(Команды!$A$2:$AN$7500,MATCH(AT$3,Команды!$A$2:$A$7500,0),$E125+2)=Команды!$AJ$8,TRUE,FALSE),IF(INDEX(Команды!$A$2:$AN$7500,MATCH(AT$3,Команды!$A$2:$A$7500,0),$E125+2)=Команды!$AJ$9,TRUE,FALSE),IF(INDEX(Команды!$A$2:$AN$7500,MATCH(AT$3,Команды!$A$2:$A$7500,0),$E125+2)=Команды!$AJ$10,TRUE,FALSE),IF(INDEX(Команды!$A$2:$AN$7500,MATCH(AT$3,Команды!$A$2:$A$7500,0),$E125+2)=Команды!$AJ$11,TRUE,FALSE),IF(INDEX(Команды!$A$2:$AN$7500,MATCH(AT$3,Команды!$A$2:$A$7500,0),$E125+2)=Команды!$AJ$12,TRUE,FALSE),IF(INDEX(Команды!$A$2:$AN$7500,MATCH(AT$3,Команды!$A$2:$A$7500,0),$E125+2)=Команды!$AJ$13,TRUE,FALSE),IF(INDEX(Команды!$A$2:$AN$7500,MATCH(AT$3,Команды!$A$2:$A$7500,0),$E125+2)=Команды!$AJ$14,TRUE,FALSE),IF(INDEX(Команды!$A$2:$AN$7500,MATCH(AT$3,Команды!$A$2:$A$7500,0),$E125+2)=Команды!$AJ$15,TRUE,FALSE),IF(INDEX(Команды!$A$2:$AN$7500,MATCH(AT$3,Команды!$A$2:$A$7500,0),$E125+2)=Команды!$AJ$16,TRUE,FALSE),IF(INDEX(Команды!$A$2:$AN$7500,MATCH(AT$3,Команды!$A$2:$A$7500,0),$E125+2)=Команды!$AJ$17,TRUE,FALSE),IF(INDEX(Команды!$A$2:$AN$7500,MATCH(AT$3,Команды!$A$2:$A$7500,0),$E125+2)=Команды!$AJ$18,TRUE,FALSE),IF(INDEX(Команды!$A$2:$AN$7500,MATCH(AT$3,Команды!$A$2:$A$7500,0),$E125+2)=Команды!$AJ$19,TRUE,FALSE)),INDEX(Команды!$AJ$2:$AL$19,MATCH(INDEX(Команды!$A$2:$AN$7500,MATCH(AT$3,Команды!$A$2:$A$7500,0),$E125+2),Команды!$AJ$2:$AJ$19,0),3),0)</f>
        <v>0</v>
      </c>
      <c r="AV125" s="342"/>
      <c r="AW125" s="174">
        <f>IF(OR(IF(INDEX(Команды!$A$2:$AN$7500,MATCH(AW$3,Команды!$A$2:$A$7500,0),$E125+2)=Команды!$AJ$2,TRUE,FALSE),IF(INDEX(Команды!$A$2:$AN$7500,MATCH(AW$3,Команды!$A$2:$A$7500,0),$E125+2)=Команды!$AJ$3,TRUE,FALSE),IF(INDEX(Команды!$A$2:$AN$7500,MATCH(AW$3,Команды!$A$2:$A$7500,0),$E125+2)=Команды!$AJ$4,TRUE,FALSE),IF(INDEX(Команды!$A$2:$AN$7500,MATCH(AW$3,Команды!$A$2:$A$7500,0),$E125+2)=Команды!$AJ$5,TRUE,FALSE),IF(INDEX(Команды!$A$2:$AN$7500,MATCH(AW$3,Команды!$A$2:$A$7500,0),$E125+2)=Команды!$AJ$6,TRUE,FALSE),IF(INDEX(Команды!$A$2:$AN$7500,MATCH(AW$3,Команды!$A$2:$A$7500,0),$E125+2)=Команды!$AJ$7,TRUE,FALSE),IF(INDEX(Команды!$A$2:$AN$7500,MATCH(AW$3,Команды!$A$2:$A$7500,0),$E125+2)=Команды!$AJ$8,TRUE,FALSE),IF(INDEX(Команды!$A$2:$AN$7500,MATCH(AW$3,Команды!$A$2:$A$7500,0),$E125+2)=Команды!$AJ$9,TRUE,FALSE),IF(INDEX(Команды!$A$2:$AN$7500,MATCH(AW$3,Команды!$A$2:$A$7500,0),$E125+2)=Команды!$AJ$10,TRUE,FALSE),IF(INDEX(Команды!$A$2:$AN$7500,MATCH(AW$3,Команды!$A$2:$A$7500,0),$E125+2)=Команды!$AJ$11,TRUE,FALSE),IF(INDEX(Команды!$A$2:$AN$7500,MATCH(AW$3,Команды!$A$2:$A$7500,0),$E125+2)=Команды!$AJ$12,TRUE,FALSE),IF(INDEX(Команды!$A$2:$AN$7500,MATCH(AW$3,Команды!$A$2:$A$7500,0),$E125+2)=Команды!$AJ$13,TRUE,FALSE),IF(INDEX(Команды!$A$2:$AN$7500,MATCH(AW$3,Команды!$A$2:$A$7500,0),$E125+2)=Команды!$AJ$14,TRUE,FALSE),IF(INDEX(Команды!$A$2:$AN$7500,MATCH(AW$3,Команды!$A$2:$A$7500,0),$E125+2)=Команды!$AJ$15,TRUE,FALSE),IF(INDEX(Команды!$A$2:$AN$7500,MATCH(AW$3,Команды!$A$2:$A$7500,0),$E125+2)=Команды!$AJ$16,TRUE,FALSE),,IF(INDEX(Команды!$A$2:$AN$7500,MATCH(AW$3,Команды!$A$2:$A$7500,0),$E125+2)=Команды!$AJ$17,TRUE,FALSE),,IF(INDEX(Команды!$A$2:$AN$7500,MATCH(AW$3,Команды!$A$2:$A$7500,0),$E125+2)=Команды!$AJ$18,TRUE,FALSE),,IF(INDEX(Команды!$A$2:$AN$7500,MATCH(AW$3,Команды!$A$2:$A$7500,0),$E125+2)=Команды!$AJ$19,TRUE,FALSE)),INDEX(Команды!$AJ$2:$AK$19,MATCH(INDEX(Команды!$A$2:$AN$7500,MATCH(AW$3,Команды!$A$2:$A$7500,0),$E125+2),Команды!$AJ$2:$AJ$19,0),2),0)</f>
        <v>0</v>
      </c>
      <c r="AX125" s="175">
        <f>IF(OR(IF(INDEX(Команды!$A$2:$AN$7500,MATCH(AW$3,Команды!$A$2:$A$7500,0),$E125+2)=Команды!$AJ$2,TRUE,FALSE),IF(INDEX(Команды!$A$2:$AN$7500,MATCH(AW$3,Команды!$A$2:$A$7500,0),$E125+2)=Команды!$AJ$3,TRUE,FALSE),IF(INDEX(Команды!$A$2:$AN$7500,MATCH(AW$3,Команды!$A$2:$A$7500,0),$E125+2)=Команды!$AJ$4,TRUE,FALSE),IF(INDEX(Команды!$A$2:$AN$7500,MATCH(AW$3,Команды!$A$2:$A$7500,0),$E125+2)=Команды!$AJ$5,TRUE,FALSE),IF(INDEX(Команды!$A$2:$AN$7500,MATCH(AW$3,Команды!$A$2:$A$7500,0),$E125+2)=Команды!$AJ$6,TRUE,FALSE),IF(INDEX(Команды!$A$2:$AN$7500,MATCH(AW$3,Команды!$A$2:$A$7500,0),$E125+2)=Команды!$AJ$7,TRUE,FALSE),IF(INDEX(Команды!$A$2:$AN$7500,MATCH(AW$3,Команды!$A$2:$A$7500,0),$E125+2)=Команды!$AJ$8,TRUE,FALSE),IF(INDEX(Команды!$A$2:$AN$7500,MATCH(AW$3,Команды!$A$2:$A$7500,0),$E125+2)=Команды!$AJ$9,TRUE,FALSE),IF(INDEX(Команды!$A$2:$AN$7500,MATCH(AW$3,Команды!$A$2:$A$7500,0),$E125+2)=Команды!$AJ$10,TRUE,FALSE),IF(INDEX(Команды!$A$2:$AN$7500,MATCH(AW$3,Команды!$A$2:$A$7500,0),$E125+2)=Команды!$AJ$11,TRUE,FALSE),IF(INDEX(Команды!$A$2:$AN$7500,MATCH(AW$3,Команды!$A$2:$A$7500,0),$E125+2)=Команды!$AJ$12,TRUE,FALSE),IF(INDEX(Команды!$A$2:$AN$7500,MATCH(AW$3,Команды!$A$2:$A$7500,0),$E125+2)=Команды!$AJ$13,TRUE,FALSE),IF(INDEX(Команды!$A$2:$AN$7500,MATCH(AW$3,Команды!$A$2:$A$7500,0),$E125+2)=Команды!$AJ$14,TRUE,FALSE),IF(INDEX(Команды!$A$2:$AN$7500,MATCH(AW$3,Команды!$A$2:$A$7500,0),$E125+2)=Команды!$AJ$15,TRUE,FALSE),IF(INDEX(Команды!$A$2:$AN$7500,MATCH(AW$3,Команды!$A$2:$A$7500,0),$E125+2)=Команды!$AJ$16,TRUE,FALSE),IF(INDEX(Команды!$A$2:$AN$7500,MATCH(AW$3,Команды!$A$2:$A$7500,0),$E125+2)=Команды!$AJ$17,TRUE,FALSE),IF(INDEX(Команды!$A$2:$AN$7500,MATCH(AW$3,Команды!$A$2:$A$7500,0),$E125+2)=Команды!$AJ$18,TRUE,FALSE),IF(INDEX(Команды!$A$2:$AN$7500,MATCH(AW$3,Команды!$A$2:$A$7500,0),$E125+2)=Команды!$AJ$19,TRUE,FALSE)),INDEX(Команды!$AJ$2:$AL$19,MATCH(INDEX(Команды!$A$2:$AN$7500,MATCH(AW$3,Команды!$A$2:$A$7500,0),$E125+2),Команды!$AJ$2:$AJ$19,0),3),0)</f>
        <v>0</v>
      </c>
      <c r="AY125" s="342"/>
      <c r="AZ125" s="174">
        <f>IF(OR(IF(INDEX(Команды!$A$2:$AN$7500,MATCH(AZ$3,Команды!$A$2:$A$7500,0),$E125+2)=Команды!$AJ$2,TRUE,FALSE),IF(INDEX(Команды!$A$2:$AN$7500,MATCH(AZ$3,Команды!$A$2:$A$7500,0),$E125+2)=Команды!$AJ$3,TRUE,FALSE),IF(INDEX(Команды!$A$2:$AN$7500,MATCH(AZ$3,Команды!$A$2:$A$7500,0),$E125+2)=Команды!$AJ$4,TRUE,FALSE),IF(INDEX(Команды!$A$2:$AN$7500,MATCH(AZ$3,Команды!$A$2:$A$7500,0),$E125+2)=Команды!$AJ$5,TRUE,FALSE),IF(INDEX(Команды!$A$2:$AN$7500,MATCH(AZ$3,Команды!$A$2:$A$7500,0),$E125+2)=Команды!$AJ$6,TRUE,FALSE),IF(INDEX(Команды!$A$2:$AN$7500,MATCH(AZ$3,Команды!$A$2:$A$7500,0),$E125+2)=Команды!$AJ$7,TRUE,FALSE),IF(INDEX(Команды!$A$2:$AN$7500,MATCH(AZ$3,Команды!$A$2:$A$7500,0),$E125+2)=Команды!$AJ$8,TRUE,FALSE),IF(INDEX(Команды!$A$2:$AN$7500,MATCH(AZ$3,Команды!$A$2:$A$7500,0),$E125+2)=Команды!$AJ$9,TRUE,FALSE),IF(INDEX(Команды!$A$2:$AN$7500,MATCH(AZ$3,Команды!$A$2:$A$7500,0),$E125+2)=Команды!$AJ$10,TRUE,FALSE),IF(INDEX(Команды!$A$2:$AN$7500,MATCH(AZ$3,Команды!$A$2:$A$7500,0),$E125+2)=Команды!$AJ$11,TRUE,FALSE),IF(INDEX(Команды!$A$2:$AN$7500,MATCH(AZ$3,Команды!$A$2:$A$7500,0),$E125+2)=Команды!$AJ$12,TRUE,FALSE),IF(INDEX(Команды!$A$2:$AN$7500,MATCH(AZ$3,Команды!$A$2:$A$7500,0),$E125+2)=Команды!$AJ$13,TRUE,FALSE),IF(INDEX(Команды!$A$2:$AN$7500,MATCH(AZ$3,Команды!$A$2:$A$7500,0),$E125+2)=Команды!$AJ$14,TRUE,FALSE),IF(INDEX(Команды!$A$2:$AN$7500,MATCH(AZ$3,Команды!$A$2:$A$7500,0),$E125+2)=Команды!$AJ$15,TRUE,FALSE),IF(INDEX(Команды!$A$2:$AN$7500,MATCH(AZ$3,Команды!$A$2:$A$7500,0),$E125+2)=Команды!$AJ$16,TRUE,FALSE),,IF(INDEX(Команды!$A$2:$AN$7500,MATCH(AZ$3,Команды!$A$2:$A$7500,0),$E125+2)=Команды!$AJ$17,TRUE,FALSE),,IF(INDEX(Команды!$A$2:$AN$7500,MATCH(AZ$3,Команды!$A$2:$A$7500,0),$E125+2)=Команды!$AJ$18,TRUE,FALSE),,IF(INDEX(Команды!$A$2:$AN$7500,MATCH(AZ$3,Команды!$A$2:$A$7500,0),$E125+2)=Команды!$AJ$19,TRUE,FALSE)),INDEX(Команды!$AJ$2:$AK$19,MATCH(INDEX(Команды!$A$2:$AN$7500,MATCH(AZ$3,Команды!$A$2:$A$7500,0),$E125+2),Команды!$AJ$2:$AJ$19,0),2),0)</f>
        <v>0</v>
      </c>
      <c r="BA125" s="175">
        <f>IF(OR(IF(INDEX(Команды!$A$2:$AN$7500,MATCH(AZ$3,Команды!$A$2:$A$7500,0),$E125+2)=Команды!$AJ$2,TRUE,FALSE),IF(INDEX(Команды!$A$2:$AN$7500,MATCH(AZ$3,Команды!$A$2:$A$7500,0),$E125+2)=Команды!$AJ$3,TRUE,FALSE),IF(INDEX(Команды!$A$2:$AN$7500,MATCH(AZ$3,Команды!$A$2:$A$7500,0),$E125+2)=Команды!$AJ$4,TRUE,FALSE),IF(INDEX(Команды!$A$2:$AN$7500,MATCH(AZ$3,Команды!$A$2:$A$7500,0),$E125+2)=Команды!$AJ$5,TRUE,FALSE),IF(INDEX(Команды!$A$2:$AN$7500,MATCH(AZ$3,Команды!$A$2:$A$7500,0),$E125+2)=Команды!$AJ$6,TRUE,FALSE),IF(INDEX(Команды!$A$2:$AN$7500,MATCH(AZ$3,Команды!$A$2:$A$7500,0),$E125+2)=Команды!$AJ$7,TRUE,FALSE),IF(INDEX(Команды!$A$2:$AN$7500,MATCH(AZ$3,Команды!$A$2:$A$7500,0),$E125+2)=Команды!$AJ$8,TRUE,FALSE),IF(INDEX(Команды!$A$2:$AN$7500,MATCH(AZ$3,Команды!$A$2:$A$7500,0),$E125+2)=Команды!$AJ$9,TRUE,FALSE),IF(INDEX(Команды!$A$2:$AN$7500,MATCH(AZ$3,Команды!$A$2:$A$7500,0),$E125+2)=Команды!$AJ$10,TRUE,FALSE),IF(INDEX(Команды!$A$2:$AN$7500,MATCH(AZ$3,Команды!$A$2:$A$7500,0),$E125+2)=Команды!$AJ$11,TRUE,FALSE),IF(INDEX(Команды!$A$2:$AN$7500,MATCH(AZ$3,Команды!$A$2:$A$7500,0),$E125+2)=Команды!$AJ$12,TRUE,FALSE),IF(INDEX(Команды!$A$2:$AN$7500,MATCH(AZ$3,Команды!$A$2:$A$7500,0),$E125+2)=Команды!$AJ$13,TRUE,FALSE),IF(INDEX(Команды!$A$2:$AN$7500,MATCH(AZ$3,Команды!$A$2:$A$7500,0),$E125+2)=Команды!$AJ$14,TRUE,FALSE),IF(INDEX(Команды!$A$2:$AN$7500,MATCH(AZ$3,Команды!$A$2:$A$7500,0),$E125+2)=Команды!$AJ$15,TRUE,FALSE),IF(INDEX(Команды!$A$2:$AN$7500,MATCH(AZ$3,Команды!$A$2:$A$7500,0),$E125+2)=Команды!$AJ$16,TRUE,FALSE),IF(INDEX(Команды!$A$2:$AN$7500,MATCH(AZ$3,Команды!$A$2:$A$7500,0),$E125+2)=Команды!$AJ$17,TRUE,FALSE),IF(INDEX(Команды!$A$2:$AN$7500,MATCH(AZ$3,Команды!$A$2:$A$7500,0),$E125+2)=Команды!$AJ$18,TRUE,FALSE),IF(INDEX(Команды!$A$2:$AN$7500,MATCH(AZ$3,Команды!$A$2:$A$7500,0),$E125+2)=Команды!$AJ$19,TRUE,FALSE)),INDEX(Команды!$AJ$2:$AL$19,MATCH(INDEX(Команды!$A$2:$AN$7500,MATCH(AZ$3,Команды!$A$2:$A$7500,0),$E125+2),Команды!$AJ$2:$AJ$19,0),3),0)</f>
        <v>0</v>
      </c>
      <c r="BB125" s="342"/>
      <c r="BC125" s="174">
        <f>IF(OR(IF(INDEX(Команды!$A$2:$AN$7500,MATCH(BC$3,Команды!$A$2:$A$7500,0),$E125+2)=Команды!$AJ$2,TRUE,FALSE),IF(INDEX(Команды!$A$2:$AN$7500,MATCH(BC$3,Команды!$A$2:$A$7500,0),$E125+2)=Команды!$AJ$3,TRUE,FALSE),IF(INDEX(Команды!$A$2:$AN$7500,MATCH(BC$3,Команды!$A$2:$A$7500,0),$E125+2)=Команды!$AJ$4,TRUE,FALSE),IF(INDEX(Команды!$A$2:$AN$7500,MATCH(BC$3,Команды!$A$2:$A$7500,0),$E125+2)=Команды!$AJ$5,TRUE,FALSE),IF(INDEX(Команды!$A$2:$AN$7500,MATCH(BC$3,Команды!$A$2:$A$7500,0),$E125+2)=Команды!$AJ$6,TRUE,FALSE),IF(INDEX(Команды!$A$2:$AN$7500,MATCH(BC$3,Команды!$A$2:$A$7500,0),$E125+2)=Команды!$AJ$7,TRUE,FALSE),IF(INDEX(Команды!$A$2:$AN$7500,MATCH(BC$3,Команды!$A$2:$A$7500,0),$E125+2)=Команды!$AJ$8,TRUE,FALSE),IF(INDEX(Команды!$A$2:$AN$7500,MATCH(BC$3,Команды!$A$2:$A$7500,0),$E125+2)=Команды!$AJ$9,TRUE,FALSE),IF(INDEX(Команды!$A$2:$AN$7500,MATCH(BC$3,Команды!$A$2:$A$7500,0),$E125+2)=Команды!$AJ$10,TRUE,FALSE),IF(INDEX(Команды!$A$2:$AN$7500,MATCH(BC$3,Команды!$A$2:$A$7500,0),$E125+2)=Команды!$AJ$11,TRUE,FALSE),IF(INDEX(Команды!$A$2:$AN$7500,MATCH(BC$3,Команды!$A$2:$A$7500,0),$E125+2)=Команды!$AJ$12,TRUE,FALSE),IF(INDEX(Команды!$A$2:$AN$7500,MATCH(BC$3,Команды!$A$2:$A$7500,0),$E125+2)=Команды!$AJ$13,TRUE,FALSE),IF(INDEX(Команды!$A$2:$AN$7500,MATCH(BC$3,Команды!$A$2:$A$7500,0),$E125+2)=Команды!$AJ$14,TRUE,FALSE),IF(INDEX(Команды!$A$2:$AN$7500,MATCH(BC$3,Команды!$A$2:$A$7500,0),$E125+2)=Команды!$AJ$15,TRUE,FALSE),IF(INDEX(Команды!$A$2:$AN$7500,MATCH(BC$3,Команды!$A$2:$A$7500,0),$E125+2)=Команды!$AJ$16,TRUE,FALSE),,IF(INDEX(Команды!$A$2:$AN$7500,MATCH(BC$3,Команды!$A$2:$A$7500,0),$E125+2)=Команды!$AJ$17,TRUE,FALSE),,IF(INDEX(Команды!$A$2:$AN$7500,MATCH(BC$3,Команды!$A$2:$A$7500,0),$E125+2)=Команды!$AJ$18,TRUE,FALSE),,IF(INDEX(Команды!$A$2:$AN$7500,MATCH(BC$3,Команды!$A$2:$A$7500,0),$E125+2)=Команды!$AJ$19,TRUE,FALSE)),INDEX(Команды!$AJ$2:$AK$19,MATCH(INDEX(Команды!$A$2:$AN$7500,MATCH(BC$3,Команды!$A$2:$A$7500,0),$E125+2),Команды!$AJ$2:$AJ$19,0),2),0)</f>
        <v>0</v>
      </c>
      <c r="BD125" s="175">
        <f>IF(OR(IF(INDEX(Команды!$A$2:$AN$7500,MATCH(BC$3,Команды!$A$2:$A$7500,0),$E125+2)=Команды!$AJ$2,TRUE,FALSE),IF(INDEX(Команды!$A$2:$AN$7500,MATCH(BC$3,Команды!$A$2:$A$7500,0),$E125+2)=Команды!$AJ$3,TRUE,FALSE),IF(INDEX(Команды!$A$2:$AN$7500,MATCH(BC$3,Команды!$A$2:$A$7500,0),$E125+2)=Команды!$AJ$4,TRUE,FALSE),IF(INDEX(Команды!$A$2:$AN$7500,MATCH(BC$3,Команды!$A$2:$A$7500,0),$E125+2)=Команды!$AJ$5,TRUE,FALSE),IF(INDEX(Команды!$A$2:$AN$7500,MATCH(BC$3,Команды!$A$2:$A$7500,0),$E125+2)=Команды!$AJ$6,TRUE,FALSE),IF(INDEX(Команды!$A$2:$AN$7500,MATCH(BC$3,Команды!$A$2:$A$7500,0),$E125+2)=Команды!$AJ$7,TRUE,FALSE),IF(INDEX(Команды!$A$2:$AN$7500,MATCH(BC$3,Команды!$A$2:$A$7500,0),$E125+2)=Команды!$AJ$8,TRUE,FALSE),IF(INDEX(Команды!$A$2:$AN$7500,MATCH(BC$3,Команды!$A$2:$A$7500,0),$E125+2)=Команды!$AJ$9,TRUE,FALSE),IF(INDEX(Команды!$A$2:$AN$7500,MATCH(BC$3,Команды!$A$2:$A$7500,0),$E125+2)=Команды!$AJ$10,TRUE,FALSE),IF(INDEX(Команды!$A$2:$AN$7500,MATCH(BC$3,Команды!$A$2:$A$7500,0),$E125+2)=Команды!$AJ$11,TRUE,FALSE),IF(INDEX(Команды!$A$2:$AN$7500,MATCH(BC$3,Команды!$A$2:$A$7500,0),$E125+2)=Команды!$AJ$12,TRUE,FALSE),IF(INDEX(Команды!$A$2:$AN$7500,MATCH(BC$3,Команды!$A$2:$A$7500,0),$E125+2)=Команды!$AJ$13,TRUE,FALSE),IF(INDEX(Команды!$A$2:$AN$7500,MATCH(BC$3,Команды!$A$2:$A$7500,0),$E125+2)=Команды!$AJ$14,TRUE,FALSE),IF(INDEX(Команды!$A$2:$AN$7500,MATCH(BC$3,Команды!$A$2:$A$7500,0),$E125+2)=Команды!$AJ$15,TRUE,FALSE),IF(INDEX(Команды!$A$2:$AN$7500,MATCH(BC$3,Команды!$A$2:$A$7500,0),$E125+2)=Команды!$AJ$16,TRUE,FALSE),IF(INDEX(Команды!$A$2:$AN$7500,MATCH(BC$3,Команды!$A$2:$A$7500,0),$E125+2)=Команды!$AJ$17,TRUE,FALSE),IF(INDEX(Команды!$A$2:$AN$7500,MATCH(BC$3,Команды!$A$2:$A$7500,0),$E125+2)=Команды!$AJ$18,TRUE,FALSE),IF(INDEX(Команды!$A$2:$AN$7500,MATCH(BC$3,Команды!$A$2:$A$7500,0),$E125+2)=Команды!$AJ$19,TRUE,FALSE)),INDEX(Команды!$AJ$2:$AL$19,MATCH(INDEX(Команды!$A$2:$AN$7500,MATCH(BC$3,Команды!$A$2:$A$7500,0),$E125+2),Команды!$AJ$2:$AJ$19,0),3),0)</f>
        <v>0</v>
      </c>
      <c r="BE125" s="342"/>
      <c r="BF125" s="174">
        <f>IF(OR(IF(INDEX(Команды!$A$2:$AN$7500,MATCH(BF$3,Команды!$A$2:$A$7500,0),$E125+2)=Команды!$AJ$2,TRUE,FALSE),IF(INDEX(Команды!$A$2:$AN$7500,MATCH(BF$3,Команды!$A$2:$A$7500,0),$E125+2)=Команды!$AJ$3,TRUE,FALSE),IF(INDEX(Команды!$A$2:$AN$7500,MATCH(BF$3,Команды!$A$2:$A$7500,0),$E125+2)=Команды!$AJ$4,TRUE,FALSE),IF(INDEX(Команды!$A$2:$AN$7500,MATCH(BF$3,Команды!$A$2:$A$7500,0),$E125+2)=Команды!$AJ$5,TRUE,FALSE),IF(INDEX(Команды!$A$2:$AN$7500,MATCH(BF$3,Команды!$A$2:$A$7500,0),$E125+2)=Команды!$AJ$6,TRUE,FALSE),IF(INDEX(Команды!$A$2:$AN$7500,MATCH(BF$3,Команды!$A$2:$A$7500,0),$E125+2)=Команды!$AJ$7,TRUE,FALSE),IF(INDEX(Команды!$A$2:$AN$7500,MATCH(BF$3,Команды!$A$2:$A$7500,0),$E125+2)=Команды!$AJ$8,TRUE,FALSE),IF(INDEX(Команды!$A$2:$AN$7500,MATCH(BF$3,Команды!$A$2:$A$7500,0),$E125+2)=Команды!$AJ$9,TRUE,FALSE),IF(INDEX(Команды!$A$2:$AN$7500,MATCH(BF$3,Команды!$A$2:$A$7500,0),$E125+2)=Команды!$AJ$10,TRUE,FALSE),IF(INDEX(Команды!$A$2:$AN$7500,MATCH(BF$3,Команды!$A$2:$A$7500,0),$E125+2)=Команды!$AJ$11,TRUE,FALSE),IF(INDEX(Команды!$A$2:$AN$7500,MATCH(BF$3,Команды!$A$2:$A$7500,0),$E125+2)=Команды!$AJ$12,TRUE,FALSE),IF(INDEX(Команды!$A$2:$AN$7500,MATCH(BF$3,Команды!$A$2:$A$7500,0),$E125+2)=Команды!$AJ$13,TRUE,FALSE),IF(INDEX(Команды!$A$2:$AN$7500,MATCH(BF$3,Команды!$A$2:$A$7500,0),$E125+2)=Команды!$AJ$14,TRUE,FALSE),IF(INDEX(Команды!$A$2:$AN$7500,MATCH(BF$3,Команды!$A$2:$A$7500,0),$E125+2)=Команды!$AJ$15,TRUE,FALSE),IF(INDEX(Команды!$A$2:$AN$7500,MATCH(BF$3,Команды!$A$2:$A$7500,0),$E125+2)=Команды!$AJ$16,TRUE,FALSE),,IF(INDEX(Команды!$A$2:$AN$7500,MATCH(BF$3,Команды!$A$2:$A$7500,0),$E125+2)=Команды!$AJ$17,TRUE,FALSE),,IF(INDEX(Команды!$A$2:$AN$7500,MATCH(BF$3,Команды!$A$2:$A$7500,0),$E125+2)=Команды!$AJ$18,TRUE,FALSE),,IF(INDEX(Команды!$A$2:$AN$7500,MATCH(BF$3,Команды!$A$2:$A$7500,0),$E125+2)=Команды!$AJ$19,TRUE,FALSE)),INDEX(Команды!$AJ$2:$AK$19,MATCH(INDEX(Команды!$A$2:$AN$7500,MATCH(BF$3,Команды!$A$2:$A$7500,0),$E125+2),Команды!$AJ$2:$AJ$19,0),2),0)</f>
        <v>0</v>
      </c>
      <c r="BG125" s="175">
        <f>IF(OR(IF(INDEX(Команды!$A$2:$AN$7500,MATCH(BF$3,Команды!$A$2:$A$7500,0),$E125+2)=Команды!$AJ$2,TRUE,FALSE),IF(INDEX(Команды!$A$2:$AN$7500,MATCH(BF$3,Команды!$A$2:$A$7500,0),$E125+2)=Команды!$AJ$3,TRUE,FALSE),IF(INDEX(Команды!$A$2:$AN$7500,MATCH(BF$3,Команды!$A$2:$A$7500,0),$E125+2)=Команды!$AJ$4,TRUE,FALSE),IF(INDEX(Команды!$A$2:$AN$7500,MATCH(BF$3,Команды!$A$2:$A$7500,0),$E125+2)=Команды!$AJ$5,TRUE,FALSE),IF(INDEX(Команды!$A$2:$AN$7500,MATCH(BF$3,Команды!$A$2:$A$7500,0),$E125+2)=Команды!$AJ$6,TRUE,FALSE),IF(INDEX(Команды!$A$2:$AN$7500,MATCH(BF$3,Команды!$A$2:$A$7500,0),$E125+2)=Команды!$AJ$7,TRUE,FALSE),IF(INDEX(Команды!$A$2:$AN$7500,MATCH(BF$3,Команды!$A$2:$A$7500,0),$E125+2)=Команды!$AJ$8,TRUE,FALSE),IF(INDEX(Команды!$A$2:$AN$7500,MATCH(BF$3,Команды!$A$2:$A$7500,0),$E125+2)=Команды!$AJ$9,TRUE,FALSE),IF(INDEX(Команды!$A$2:$AN$7500,MATCH(BF$3,Команды!$A$2:$A$7500,0),$E125+2)=Команды!$AJ$10,TRUE,FALSE),IF(INDEX(Команды!$A$2:$AN$7500,MATCH(BF$3,Команды!$A$2:$A$7500,0),$E125+2)=Команды!$AJ$11,TRUE,FALSE),IF(INDEX(Команды!$A$2:$AN$7500,MATCH(BF$3,Команды!$A$2:$A$7500,0),$E125+2)=Команды!$AJ$12,TRUE,FALSE),IF(INDEX(Команды!$A$2:$AN$7500,MATCH(BF$3,Команды!$A$2:$A$7500,0),$E125+2)=Команды!$AJ$13,TRUE,FALSE),IF(INDEX(Команды!$A$2:$AN$7500,MATCH(BF$3,Команды!$A$2:$A$7500,0),$E125+2)=Команды!$AJ$14,TRUE,FALSE),IF(INDEX(Команды!$A$2:$AN$7500,MATCH(BF$3,Команды!$A$2:$A$7500,0),$E125+2)=Команды!$AJ$15,TRUE,FALSE),IF(INDEX(Команды!$A$2:$AN$7500,MATCH(BF$3,Команды!$A$2:$A$7500,0),$E125+2)=Команды!$AJ$16,TRUE,FALSE),IF(INDEX(Команды!$A$2:$AN$7500,MATCH(BF$3,Команды!$A$2:$A$7500,0),$E125+2)=Команды!$AJ$17,TRUE,FALSE),IF(INDEX(Команды!$A$2:$AN$7500,MATCH(BF$3,Команды!$A$2:$A$7500,0),$E125+2)=Команды!$AJ$18,TRUE,FALSE),IF(INDEX(Команды!$A$2:$AN$7500,MATCH(BF$3,Команды!$A$2:$A$7500,0),$E125+2)=Команды!$AJ$19,TRUE,FALSE)),INDEX(Команды!$AJ$2:$AL$19,MATCH(INDEX(Команды!$A$2:$AN$7500,MATCH(BF$3,Команды!$A$2:$A$7500,0),$E125+2),Команды!$AJ$2:$AJ$19,0),3),0)</f>
        <v>0</v>
      </c>
      <c r="BH125" s="342"/>
      <c r="BI125" s="174">
        <f>IF(OR(IF(INDEX(Команды!$A$2:$AN$7500,MATCH(BI$3,Команды!$A$2:$A$7500,0),$E125+2)=Команды!$AJ$2,TRUE,FALSE),IF(INDEX(Команды!$A$2:$AN$7500,MATCH(BI$3,Команды!$A$2:$A$7500,0),$E125+2)=Команды!$AJ$3,TRUE,FALSE),IF(INDEX(Команды!$A$2:$AN$7500,MATCH(BI$3,Команды!$A$2:$A$7500,0),$E125+2)=Команды!$AJ$4,TRUE,FALSE),IF(INDEX(Команды!$A$2:$AN$7500,MATCH(BI$3,Команды!$A$2:$A$7500,0),$E125+2)=Команды!$AJ$5,TRUE,FALSE),IF(INDEX(Команды!$A$2:$AN$7500,MATCH(BI$3,Команды!$A$2:$A$7500,0),$E125+2)=Команды!$AJ$6,TRUE,FALSE),IF(INDEX(Команды!$A$2:$AN$7500,MATCH(BI$3,Команды!$A$2:$A$7500,0),$E125+2)=Команды!$AJ$7,TRUE,FALSE),IF(INDEX(Команды!$A$2:$AN$7500,MATCH(BI$3,Команды!$A$2:$A$7500,0),$E125+2)=Команды!$AJ$8,TRUE,FALSE),IF(INDEX(Команды!$A$2:$AN$7500,MATCH(BI$3,Команды!$A$2:$A$7500,0),$E125+2)=Команды!$AJ$9,TRUE,FALSE),IF(INDEX(Команды!$A$2:$AN$7500,MATCH(BI$3,Команды!$A$2:$A$7500,0),$E125+2)=Команды!$AJ$10,TRUE,FALSE),IF(INDEX(Команды!$A$2:$AN$7500,MATCH(BI$3,Команды!$A$2:$A$7500,0),$E125+2)=Команды!$AJ$11,TRUE,FALSE),IF(INDEX(Команды!$A$2:$AN$7500,MATCH(BI$3,Команды!$A$2:$A$7500,0),$E125+2)=Команды!$AJ$12,TRUE,FALSE),IF(INDEX(Команды!$A$2:$AN$7500,MATCH(BI$3,Команды!$A$2:$A$7500,0),$E125+2)=Команды!$AJ$13,TRUE,FALSE),IF(INDEX(Команды!$A$2:$AN$7500,MATCH(BI$3,Команды!$A$2:$A$7500,0),$E125+2)=Команды!$AJ$14,TRUE,FALSE),IF(INDEX(Команды!$A$2:$AN$7500,MATCH(BI$3,Команды!$A$2:$A$7500,0),$E125+2)=Команды!$AJ$15,TRUE,FALSE),IF(INDEX(Команды!$A$2:$AN$7500,MATCH(BI$3,Команды!$A$2:$A$7500,0),$E125+2)=Команды!$AJ$16,TRUE,FALSE),,IF(INDEX(Команды!$A$2:$AN$7500,MATCH(BI$3,Команды!$A$2:$A$7500,0),$E125+2)=Команды!$AJ$17,TRUE,FALSE),,IF(INDEX(Команды!$A$2:$AN$7500,MATCH(BI$3,Команды!$A$2:$A$7500,0),$E125+2)=Команды!$AJ$18,TRUE,FALSE),,IF(INDEX(Команды!$A$2:$AN$7500,MATCH(BI$3,Команды!$A$2:$A$7500,0),$E125+2)=Команды!$AJ$19,TRUE,FALSE)),INDEX(Команды!$AJ$2:$AK$19,MATCH(INDEX(Команды!$A$2:$AN$7500,MATCH(BI$3,Команды!$A$2:$A$7500,0),$E125+2),Команды!$AJ$2:$AJ$19,0),2),0)</f>
        <v>0</v>
      </c>
      <c r="BJ125" s="175">
        <f>IF(OR(IF(INDEX(Команды!$A$2:$AN$7500,MATCH(BI$3,Команды!$A$2:$A$7500,0),$E125+2)=Команды!$AJ$2,TRUE,FALSE),IF(INDEX(Команды!$A$2:$AN$7500,MATCH(BI$3,Команды!$A$2:$A$7500,0),$E125+2)=Команды!$AJ$3,TRUE,FALSE),IF(INDEX(Команды!$A$2:$AN$7500,MATCH(BI$3,Команды!$A$2:$A$7500,0),$E125+2)=Команды!$AJ$4,TRUE,FALSE),IF(INDEX(Команды!$A$2:$AN$7500,MATCH(BI$3,Команды!$A$2:$A$7500,0),$E125+2)=Команды!$AJ$5,TRUE,FALSE),IF(INDEX(Команды!$A$2:$AN$7500,MATCH(BI$3,Команды!$A$2:$A$7500,0),$E125+2)=Команды!$AJ$6,TRUE,FALSE),IF(INDEX(Команды!$A$2:$AN$7500,MATCH(BI$3,Команды!$A$2:$A$7500,0),$E125+2)=Команды!$AJ$7,TRUE,FALSE),IF(INDEX(Команды!$A$2:$AN$7500,MATCH(BI$3,Команды!$A$2:$A$7500,0),$E125+2)=Команды!$AJ$8,TRUE,FALSE),IF(INDEX(Команды!$A$2:$AN$7500,MATCH(BI$3,Команды!$A$2:$A$7500,0),$E125+2)=Команды!$AJ$9,TRUE,FALSE),IF(INDEX(Команды!$A$2:$AN$7500,MATCH(BI$3,Команды!$A$2:$A$7500,0),$E125+2)=Команды!$AJ$10,TRUE,FALSE),IF(INDEX(Команды!$A$2:$AN$7500,MATCH(BI$3,Команды!$A$2:$A$7500,0),$E125+2)=Команды!$AJ$11,TRUE,FALSE),IF(INDEX(Команды!$A$2:$AN$7500,MATCH(BI$3,Команды!$A$2:$A$7500,0),$E125+2)=Команды!$AJ$12,TRUE,FALSE),IF(INDEX(Команды!$A$2:$AN$7500,MATCH(BI$3,Команды!$A$2:$A$7500,0),$E125+2)=Команды!$AJ$13,TRUE,FALSE),IF(INDEX(Команды!$A$2:$AN$7500,MATCH(BI$3,Команды!$A$2:$A$7500,0),$E125+2)=Команды!$AJ$14,TRUE,FALSE),IF(INDEX(Команды!$A$2:$AN$7500,MATCH(BI$3,Команды!$A$2:$A$7500,0),$E125+2)=Команды!$AJ$15,TRUE,FALSE),IF(INDEX(Команды!$A$2:$AN$7500,MATCH(BI$3,Команды!$A$2:$A$7500,0),$E125+2)=Команды!$AJ$16,TRUE,FALSE),IF(INDEX(Команды!$A$2:$AN$7500,MATCH(BI$3,Команды!$A$2:$A$7500,0),$E125+2)=Команды!$AJ$17,TRUE,FALSE),IF(INDEX(Команды!$A$2:$AN$7500,MATCH(BI$3,Команды!$A$2:$A$7500,0),$E125+2)=Команды!$AJ$18,TRUE,FALSE),IF(INDEX(Команды!$A$2:$AN$7500,MATCH(BI$3,Команды!$A$2:$A$7500,0),$E125+2)=Команды!$AJ$19,TRUE,FALSE)),INDEX(Команды!$AJ$2:$AL$19,MATCH(INDEX(Команды!$A$2:$AN$7500,MATCH(BI$3,Команды!$A$2:$A$7500,0),$E125+2),Команды!$AJ$2:$AJ$19,0),3),0)</f>
        <v>0</v>
      </c>
      <c r="BK125" s="342"/>
      <c r="BL125" s="174">
        <f>IF(OR(IF(INDEX(Команды!$A$2:$AN$7500,MATCH(BL$3,Команды!$A$2:$A$7500,0),$E125+2)=Команды!$AJ$2,TRUE,FALSE),IF(INDEX(Команды!$A$2:$AN$7500,MATCH(BL$3,Команды!$A$2:$A$7500,0),$E125+2)=Команды!$AJ$3,TRUE,FALSE),IF(INDEX(Команды!$A$2:$AN$7500,MATCH(BL$3,Команды!$A$2:$A$7500,0),$E125+2)=Команды!$AJ$4,TRUE,FALSE),IF(INDEX(Команды!$A$2:$AN$7500,MATCH(BL$3,Команды!$A$2:$A$7500,0),$E125+2)=Команды!$AJ$5,TRUE,FALSE),IF(INDEX(Команды!$A$2:$AN$7500,MATCH(BL$3,Команды!$A$2:$A$7500,0),$E125+2)=Команды!$AJ$6,TRUE,FALSE),IF(INDEX(Команды!$A$2:$AN$7500,MATCH(BL$3,Команды!$A$2:$A$7500,0),$E125+2)=Команды!$AJ$7,TRUE,FALSE),IF(INDEX(Команды!$A$2:$AN$7500,MATCH(BL$3,Команды!$A$2:$A$7500,0),$E125+2)=Команды!$AJ$8,TRUE,FALSE),IF(INDEX(Команды!$A$2:$AN$7500,MATCH(BL$3,Команды!$A$2:$A$7500,0),$E125+2)=Команды!$AJ$9,TRUE,FALSE),IF(INDEX(Команды!$A$2:$AN$7500,MATCH(BL$3,Команды!$A$2:$A$7500,0),$E125+2)=Команды!$AJ$10,TRUE,FALSE),IF(INDEX(Команды!$A$2:$AN$7500,MATCH(BL$3,Команды!$A$2:$A$7500,0),$E125+2)=Команды!$AJ$11,TRUE,FALSE),IF(INDEX(Команды!$A$2:$AN$7500,MATCH(BL$3,Команды!$A$2:$A$7500,0),$E125+2)=Команды!$AJ$12,TRUE,FALSE),IF(INDEX(Команды!$A$2:$AN$7500,MATCH(BL$3,Команды!$A$2:$A$7500,0),$E125+2)=Команды!$AJ$13,TRUE,FALSE),IF(INDEX(Команды!$A$2:$AN$7500,MATCH(BL$3,Команды!$A$2:$A$7500,0),$E125+2)=Команды!$AJ$14,TRUE,FALSE),IF(INDEX(Команды!$A$2:$AN$7500,MATCH(BL$3,Команды!$A$2:$A$7500,0),$E125+2)=Команды!$AJ$15,TRUE,FALSE),IF(INDEX(Команды!$A$2:$AN$7500,MATCH(BL$3,Команды!$A$2:$A$7500,0),$E125+2)=Команды!$AJ$16,TRUE,FALSE),,IF(INDEX(Команды!$A$2:$AN$7500,MATCH(BL$3,Команды!$A$2:$A$7500,0),$E125+2)=Команды!$AJ$17,TRUE,FALSE),,IF(INDEX(Команды!$A$2:$AN$7500,MATCH(BL$3,Команды!$A$2:$A$7500,0),$E125+2)=Команды!$AJ$18,TRUE,FALSE),,IF(INDEX(Команды!$A$2:$AN$7500,MATCH(BL$3,Команды!$A$2:$A$7500,0),$E125+2)=Команды!$AJ$19,TRUE,FALSE)),INDEX(Команды!$AJ$2:$AK$19,MATCH(INDEX(Команды!$A$2:$AN$7500,MATCH(BL$3,Команды!$A$2:$A$7500,0),$E125+2),Команды!$AJ$2:$AJ$19,0),2),0)</f>
        <v>0</v>
      </c>
      <c r="BM125" s="175">
        <f>IF(OR(IF(INDEX(Команды!$A$2:$AN$7500,MATCH(BL$3,Команды!$A$2:$A$7500,0),$E125+2)=Команды!$AJ$2,TRUE,FALSE),IF(INDEX(Команды!$A$2:$AN$7500,MATCH(BL$3,Команды!$A$2:$A$7500,0),$E125+2)=Команды!$AJ$3,TRUE,FALSE),IF(INDEX(Команды!$A$2:$AN$7500,MATCH(BL$3,Команды!$A$2:$A$7500,0),$E125+2)=Команды!$AJ$4,TRUE,FALSE),IF(INDEX(Команды!$A$2:$AN$7500,MATCH(BL$3,Команды!$A$2:$A$7500,0),$E125+2)=Команды!$AJ$5,TRUE,FALSE),IF(INDEX(Команды!$A$2:$AN$7500,MATCH(BL$3,Команды!$A$2:$A$7500,0),$E125+2)=Команды!$AJ$6,TRUE,FALSE),IF(INDEX(Команды!$A$2:$AN$7500,MATCH(BL$3,Команды!$A$2:$A$7500,0),$E125+2)=Команды!$AJ$7,TRUE,FALSE),IF(INDEX(Команды!$A$2:$AN$7500,MATCH(BL$3,Команды!$A$2:$A$7500,0),$E125+2)=Команды!$AJ$8,TRUE,FALSE),IF(INDEX(Команды!$A$2:$AN$7500,MATCH(BL$3,Команды!$A$2:$A$7500,0),$E125+2)=Команды!$AJ$9,TRUE,FALSE),IF(INDEX(Команды!$A$2:$AN$7500,MATCH(BL$3,Команды!$A$2:$A$7500,0),$E125+2)=Команды!$AJ$10,TRUE,FALSE),IF(INDEX(Команды!$A$2:$AN$7500,MATCH(BL$3,Команды!$A$2:$A$7500,0),$E125+2)=Команды!$AJ$11,TRUE,FALSE),IF(INDEX(Команды!$A$2:$AN$7500,MATCH(BL$3,Команды!$A$2:$A$7500,0),$E125+2)=Команды!$AJ$12,TRUE,FALSE),IF(INDEX(Команды!$A$2:$AN$7500,MATCH(BL$3,Команды!$A$2:$A$7500,0),$E125+2)=Команды!$AJ$13,TRUE,FALSE),IF(INDEX(Команды!$A$2:$AN$7500,MATCH(BL$3,Команды!$A$2:$A$7500,0),$E125+2)=Команды!$AJ$14,TRUE,FALSE),IF(INDEX(Команды!$A$2:$AN$7500,MATCH(BL$3,Команды!$A$2:$A$7500,0),$E125+2)=Команды!$AJ$15,TRUE,FALSE),IF(INDEX(Команды!$A$2:$AN$7500,MATCH(BL$3,Команды!$A$2:$A$7500,0),$E125+2)=Команды!$AJ$16,TRUE,FALSE),IF(INDEX(Команды!$A$2:$AN$7500,MATCH(BL$3,Команды!$A$2:$A$7500,0),$E125+2)=Команды!$AJ$17,TRUE,FALSE),IF(INDEX(Команды!$A$2:$AN$7500,MATCH(BL$3,Команды!$A$2:$A$7500,0),$E125+2)=Команды!$AJ$18,TRUE,FALSE),IF(INDEX(Команды!$A$2:$AN$7500,MATCH(BL$3,Команды!$A$2:$A$7500,0),$E125+2)=Команды!$AJ$19,TRUE,FALSE)),INDEX(Команды!$AJ$2:$AL$19,MATCH(INDEX(Команды!$A$2:$AN$7500,MATCH(BL$3,Команды!$A$2:$A$7500,0),$E125+2),Команды!$AJ$2:$AJ$19,0),3),0)</f>
        <v>0</v>
      </c>
      <c r="BN125" s="342"/>
      <c r="BO125" s="174">
        <f>IF(OR(IF(INDEX(Команды!$A$2:$AN$7500,MATCH(BO$3,Команды!$A$2:$A$7500,0),$E125+2)=Команды!$AJ$2,TRUE,FALSE),IF(INDEX(Команды!$A$2:$AN$7500,MATCH(BO$3,Команды!$A$2:$A$7500,0),$E125+2)=Команды!$AJ$3,TRUE,FALSE),IF(INDEX(Команды!$A$2:$AN$7500,MATCH(BO$3,Команды!$A$2:$A$7500,0),$E125+2)=Команды!$AJ$4,TRUE,FALSE),IF(INDEX(Команды!$A$2:$AN$7500,MATCH(BO$3,Команды!$A$2:$A$7500,0),$E125+2)=Команды!$AJ$5,TRUE,FALSE),IF(INDEX(Команды!$A$2:$AN$7500,MATCH(BO$3,Команды!$A$2:$A$7500,0),$E125+2)=Команды!$AJ$6,TRUE,FALSE),IF(INDEX(Команды!$A$2:$AN$7500,MATCH(BO$3,Команды!$A$2:$A$7500,0),$E125+2)=Команды!$AJ$7,TRUE,FALSE),IF(INDEX(Команды!$A$2:$AN$7500,MATCH(BO$3,Команды!$A$2:$A$7500,0),$E125+2)=Команды!$AJ$8,TRUE,FALSE),IF(INDEX(Команды!$A$2:$AN$7500,MATCH(BO$3,Команды!$A$2:$A$7500,0),$E125+2)=Команды!$AJ$9,TRUE,FALSE),IF(INDEX(Команды!$A$2:$AN$7500,MATCH(BO$3,Команды!$A$2:$A$7500,0),$E125+2)=Команды!$AJ$10,TRUE,FALSE),IF(INDEX(Команды!$A$2:$AN$7500,MATCH(BO$3,Команды!$A$2:$A$7500,0),$E125+2)=Команды!$AJ$11,TRUE,FALSE),IF(INDEX(Команды!$A$2:$AN$7500,MATCH(BO$3,Команды!$A$2:$A$7500,0),$E125+2)=Команды!$AJ$12,TRUE,FALSE),IF(INDEX(Команды!$A$2:$AN$7500,MATCH(BO$3,Команды!$A$2:$A$7500,0),$E125+2)=Команды!$AJ$13,TRUE,FALSE),IF(INDEX(Команды!$A$2:$AN$7500,MATCH(BO$3,Команды!$A$2:$A$7500,0),$E125+2)=Команды!$AJ$14,TRUE,FALSE),IF(INDEX(Команды!$A$2:$AN$7500,MATCH(BO$3,Команды!$A$2:$A$7500,0),$E125+2)=Команды!$AJ$15,TRUE,FALSE),IF(INDEX(Команды!$A$2:$AN$7500,MATCH(BO$3,Команды!$A$2:$A$7500,0),$E125+2)=Команды!$AJ$16,TRUE,FALSE),,IF(INDEX(Команды!$A$2:$AN$7500,MATCH(BO$3,Команды!$A$2:$A$7500,0),$E125+2)=Команды!$AJ$17,TRUE,FALSE),,IF(INDEX(Команды!$A$2:$AN$7500,MATCH(BO$3,Команды!$A$2:$A$7500,0),$E125+2)=Команды!$AJ$18,TRUE,FALSE),,IF(INDEX(Команды!$A$2:$AN$7500,MATCH(BO$3,Команды!$A$2:$A$7500,0),$E125+2)=Команды!$AJ$19,TRUE,FALSE)),INDEX(Команды!$AJ$2:$AK$19,MATCH(INDEX(Команды!$A$2:$AN$7500,MATCH(BO$3,Команды!$A$2:$A$7500,0),$E125+2),Команды!$AJ$2:$AJ$19,0),2),0)</f>
        <v>0</v>
      </c>
      <c r="BP125" s="175">
        <f>IF(OR(IF(INDEX(Команды!$A$2:$AN$7500,MATCH(BO$3,Команды!$A$2:$A$7500,0),$E125+2)=Команды!$AJ$2,TRUE,FALSE),IF(INDEX(Команды!$A$2:$AN$7500,MATCH(BO$3,Команды!$A$2:$A$7500,0),$E125+2)=Команды!$AJ$3,TRUE,FALSE),IF(INDEX(Команды!$A$2:$AN$7500,MATCH(BO$3,Команды!$A$2:$A$7500,0),$E125+2)=Команды!$AJ$4,TRUE,FALSE),IF(INDEX(Команды!$A$2:$AN$7500,MATCH(BO$3,Команды!$A$2:$A$7500,0),$E125+2)=Команды!$AJ$5,TRUE,FALSE),IF(INDEX(Команды!$A$2:$AN$7500,MATCH(BO$3,Команды!$A$2:$A$7500,0),$E125+2)=Команды!$AJ$6,TRUE,FALSE),IF(INDEX(Команды!$A$2:$AN$7500,MATCH(BO$3,Команды!$A$2:$A$7500,0),$E125+2)=Команды!$AJ$7,TRUE,FALSE),IF(INDEX(Команды!$A$2:$AN$7500,MATCH(BO$3,Команды!$A$2:$A$7500,0),$E125+2)=Команды!$AJ$8,TRUE,FALSE),IF(INDEX(Команды!$A$2:$AN$7500,MATCH(BO$3,Команды!$A$2:$A$7500,0),$E125+2)=Команды!$AJ$9,TRUE,FALSE),IF(INDEX(Команды!$A$2:$AN$7500,MATCH(BO$3,Команды!$A$2:$A$7500,0),$E125+2)=Команды!$AJ$10,TRUE,FALSE),IF(INDEX(Команды!$A$2:$AN$7500,MATCH(BO$3,Команды!$A$2:$A$7500,0),$E125+2)=Команды!$AJ$11,TRUE,FALSE),IF(INDEX(Команды!$A$2:$AN$7500,MATCH(BO$3,Команды!$A$2:$A$7500,0),$E125+2)=Команды!$AJ$12,TRUE,FALSE),IF(INDEX(Команды!$A$2:$AN$7500,MATCH(BO$3,Команды!$A$2:$A$7500,0),$E125+2)=Команды!$AJ$13,TRUE,FALSE),IF(INDEX(Команды!$A$2:$AN$7500,MATCH(BO$3,Команды!$A$2:$A$7500,0),$E125+2)=Команды!$AJ$14,TRUE,FALSE),IF(INDEX(Команды!$A$2:$AN$7500,MATCH(BO$3,Команды!$A$2:$A$7500,0),$E125+2)=Команды!$AJ$15,TRUE,FALSE),IF(INDEX(Команды!$A$2:$AN$7500,MATCH(BO$3,Команды!$A$2:$A$7500,0),$E125+2)=Команды!$AJ$16,TRUE,FALSE),IF(INDEX(Команды!$A$2:$AN$7500,MATCH(BO$3,Команды!$A$2:$A$7500,0),$E125+2)=Команды!$AJ$17,TRUE,FALSE),IF(INDEX(Команды!$A$2:$AN$7500,MATCH(BO$3,Команды!$A$2:$A$7500,0),$E125+2)=Команды!$AJ$18,TRUE,FALSE),IF(INDEX(Команды!$A$2:$AN$7500,MATCH(BO$3,Команды!$A$2:$A$7500,0),$E125+2)=Команды!$AJ$19,TRUE,FALSE)),INDEX(Команды!$AJ$2:$AL$19,MATCH(INDEX(Команды!$A$2:$AN$7500,MATCH(BO$3,Команды!$A$2:$A$7500,0),$E125+2),Команды!$AJ$2:$AJ$19,0),3),0)</f>
        <v>0</v>
      </c>
      <c r="BQ125" s="342"/>
      <c r="BR125" s="174">
        <f>IF(OR(IF(INDEX(Команды!$A$2:$AN$7500,MATCH(BR$3,Команды!$A$2:$A$7500,0),$E125+2)=Команды!$AJ$2,TRUE,FALSE),IF(INDEX(Команды!$A$2:$AN$7500,MATCH(BR$3,Команды!$A$2:$A$7500,0),$E125+2)=Команды!$AJ$3,TRUE,FALSE),IF(INDEX(Команды!$A$2:$AN$7500,MATCH(BR$3,Команды!$A$2:$A$7500,0),$E125+2)=Команды!$AJ$4,TRUE,FALSE),IF(INDEX(Команды!$A$2:$AN$7500,MATCH(BR$3,Команды!$A$2:$A$7500,0),$E125+2)=Команды!$AJ$5,TRUE,FALSE),IF(INDEX(Команды!$A$2:$AN$7500,MATCH(BR$3,Команды!$A$2:$A$7500,0),$E125+2)=Команды!$AJ$6,TRUE,FALSE),IF(INDEX(Команды!$A$2:$AN$7500,MATCH(BR$3,Команды!$A$2:$A$7500,0),$E125+2)=Команды!$AJ$7,TRUE,FALSE),IF(INDEX(Команды!$A$2:$AN$7500,MATCH(BR$3,Команды!$A$2:$A$7500,0),$E125+2)=Команды!$AJ$8,TRUE,FALSE),IF(INDEX(Команды!$A$2:$AN$7500,MATCH(BR$3,Команды!$A$2:$A$7500,0),$E125+2)=Команды!$AJ$9,TRUE,FALSE),IF(INDEX(Команды!$A$2:$AN$7500,MATCH(BR$3,Команды!$A$2:$A$7500,0),$E125+2)=Команды!$AJ$10,TRUE,FALSE),IF(INDEX(Команды!$A$2:$AN$7500,MATCH(BR$3,Команды!$A$2:$A$7500,0),$E125+2)=Команды!$AJ$11,TRUE,FALSE),IF(INDEX(Команды!$A$2:$AN$7500,MATCH(BR$3,Команды!$A$2:$A$7500,0),$E125+2)=Команды!$AJ$12,TRUE,FALSE),IF(INDEX(Команды!$A$2:$AN$7500,MATCH(BR$3,Команды!$A$2:$A$7500,0),$E125+2)=Команды!$AJ$13,TRUE,FALSE),IF(INDEX(Команды!$A$2:$AN$7500,MATCH(BR$3,Команды!$A$2:$A$7500,0),$E125+2)=Команды!$AJ$14,TRUE,FALSE),IF(INDEX(Команды!$A$2:$AN$7500,MATCH(BR$3,Команды!$A$2:$A$7500,0),$E125+2)=Команды!$AJ$15,TRUE,FALSE),IF(INDEX(Команды!$A$2:$AN$7500,MATCH(BR$3,Команды!$A$2:$A$7500,0),$E125+2)=Команды!$AJ$16,TRUE,FALSE),,IF(INDEX(Команды!$A$2:$AN$7500,MATCH(BR$3,Команды!$A$2:$A$7500,0),$E125+2)=Команды!$AJ$17,TRUE,FALSE),,IF(INDEX(Команды!$A$2:$AN$7500,MATCH(BR$3,Команды!$A$2:$A$7500,0),$E125+2)=Команды!$AJ$18,TRUE,FALSE),,IF(INDEX(Команды!$A$2:$AN$7500,MATCH(BR$3,Команды!$A$2:$A$7500,0),$E125+2)=Команды!$AJ$19,TRUE,FALSE)),INDEX(Команды!$AJ$2:$AK$19,MATCH(INDEX(Команды!$A$2:$AN$7500,MATCH(BR$3,Команды!$A$2:$A$7500,0),$E125+2),Команды!$AJ$2:$AJ$19,0),2),0)</f>
        <v>0</v>
      </c>
      <c r="BS125" s="175">
        <f>IF(OR(IF(INDEX(Команды!$A$2:$AN$7500,MATCH(BR$3,Команды!$A$2:$A$7500,0),$E125+2)=Команды!$AJ$2,TRUE,FALSE),IF(INDEX(Команды!$A$2:$AN$7500,MATCH(BR$3,Команды!$A$2:$A$7500,0),$E125+2)=Команды!$AJ$3,TRUE,FALSE),IF(INDEX(Команды!$A$2:$AN$7500,MATCH(BR$3,Команды!$A$2:$A$7500,0),$E125+2)=Команды!$AJ$4,TRUE,FALSE),IF(INDEX(Команды!$A$2:$AN$7500,MATCH(BR$3,Команды!$A$2:$A$7500,0),$E125+2)=Команды!$AJ$5,TRUE,FALSE),IF(INDEX(Команды!$A$2:$AN$7500,MATCH(BR$3,Команды!$A$2:$A$7500,0),$E125+2)=Команды!$AJ$6,TRUE,FALSE),IF(INDEX(Команды!$A$2:$AN$7500,MATCH(BR$3,Команды!$A$2:$A$7500,0),$E125+2)=Команды!$AJ$7,TRUE,FALSE),IF(INDEX(Команды!$A$2:$AN$7500,MATCH(BR$3,Команды!$A$2:$A$7500,0),$E125+2)=Команды!$AJ$8,TRUE,FALSE),IF(INDEX(Команды!$A$2:$AN$7500,MATCH(BR$3,Команды!$A$2:$A$7500,0),$E125+2)=Команды!$AJ$9,TRUE,FALSE),IF(INDEX(Команды!$A$2:$AN$7500,MATCH(BR$3,Команды!$A$2:$A$7500,0),$E125+2)=Команды!$AJ$10,TRUE,FALSE),IF(INDEX(Команды!$A$2:$AN$7500,MATCH(BR$3,Команды!$A$2:$A$7500,0),$E125+2)=Команды!$AJ$11,TRUE,FALSE),IF(INDEX(Команды!$A$2:$AN$7500,MATCH(BR$3,Команды!$A$2:$A$7500,0),$E125+2)=Команды!$AJ$12,TRUE,FALSE),IF(INDEX(Команды!$A$2:$AN$7500,MATCH(BR$3,Команды!$A$2:$A$7500,0),$E125+2)=Команды!$AJ$13,TRUE,FALSE),IF(INDEX(Команды!$A$2:$AN$7500,MATCH(BR$3,Команды!$A$2:$A$7500,0),$E125+2)=Команды!$AJ$14,TRUE,FALSE),IF(INDEX(Команды!$A$2:$AN$7500,MATCH(BR$3,Команды!$A$2:$A$7500,0),$E125+2)=Команды!$AJ$15,TRUE,FALSE),IF(INDEX(Команды!$A$2:$AN$7500,MATCH(BR$3,Команды!$A$2:$A$7500,0),$E125+2)=Команды!$AJ$16,TRUE,FALSE),IF(INDEX(Команды!$A$2:$AN$7500,MATCH(BR$3,Команды!$A$2:$A$7500,0),$E125+2)=Команды!$AJ$17,TRUE,FALSE),IF(INDEX(Команды!$A$2:$AN$7500,MATCH(BR$3,Команды!$A$2:$A$7500,0),$E125+2)=Команды!$AJ$18,TRUE,FALSE),IF(INDEX(Команды!$A$2:$AN$7500,MATCH(BR$3,Команды!$A$2:$A$7500,0),$E125+2)=Команды!$AJ$19,TRUE,FALSE)),INDEX(Команды!$AJ$2:$AL$19,MATCH(INDEX(Команды!$A$2:$AN$7500,MATCH(BR$3,Команды!$A$2:$A$7500,0),$E125+2),Команды!$AJ$2:$AJ$19,0),3),0)</f>
        <v>0</v>
      </c>
      <c r="BT125" s="342"/>
      <c r="BU125" s="174">
        <f>IF(OR(IF(INDEX(Команды!$A$2:$AN$7500,MATCH(BU$3,Команды!$A$2:$A$7500,0),$E125+2)=Команды!$AJ$2,TRUE,FALSE),IF(INDEX(Команды!$A$2:$AN$7500,MATCH(BU$3,Команды!$A$2:$A$7500,0),$E125+2)=Команды!$AJ$3,TRUE,FALSE),IF(INDEX(Команды!$A$2:$AN$7500,MATCH(BU$3,Команды!$A$2:$A$7500,0),$E125+2)=Команды!$AJ$4,TRUE,FALSE),IF(INDEX(Команды!$A$2:$AN$7500,MATCH(BU$3,Команды!$A$2:$A$7500,0),$E125+2)=Команды!$AJ$5,TRUE,FALSE),IF(INDEX(Команды!$A$2:$AN$7500,MATCH(BU$3,Команды!$A$2:$A$7500,0),$E125+2)=Команды!$AJ$6,TRUE,FALSE),IF(INDEX(Команды!$A$2:$AN$7500,MATCH(BU$3,Команды!$A$2:$A$7500,0),$E125+2)=Команды!$AJ$7,TRUE,FALSE),IF(INDEX(Команды!$A$2:$AN$7500,MATCH(BU$3,Команды!$A$2:$A$7500,0),$E125+2)=Команды!$AJ$8,TRUE,FALSE),IF(INDEX(Команды!$A$2:$AN$7500,MATCH(BU$3,Команды!$A$2:$A$7500,0),$E125+2)=Команды!$AJ$9,TRUE,FALSE),IF(INDEX(Команды!$A$2:$AN$7500,MATCH(BU$3,Команды!$A$2:$A$7500,0),$E125+2)=Команды!$AJ$10,TRUE,FALSE),IF(INDEX(Команды!$A$2:$AN$7500,MATCH(BU$3,Команды!$A$2:$A$7500,0),$E125+2)=Команды!$AJ$11,TRUE,FALSE),IF(INDEX(Команды!$A$2:$AN$7500,MATCH(BU$3,Команды!$A$2:$A$7500,0),$E125+2)=Команды!$AJ$12,TRUE,FALSE),IF(INDEX(Команды!$A$2:$AN$7500,MATCH(BU$3,Команды!$A$2:$A$7500,0),$E125+2)=Команды!$AJ$13,TRUE,FALSE),IF(INDEX(Команды!$A$2:$AN$7500,MATCH(BU$3,Команды!$A$2:$A$7500,0),$E125+2)=Команды!$AJ$14,TRUE,FALSE),IF(INDEX(Команды!$A$2:$AN$7500,MATCH(BU$3,Команды!$A$2:$A$7500,0),$E125+2)=Команды!$AJ$15,TRUE,FALSE),IF(INDEX(Команды!$A$2:$AN$7500,MATCH(BU$3,Команды!$A$2:$A$7500,0),$E125+2)=Команды!$AJ$16,TRUE,FALSE),,IF(INDEX(Команды!$A$2:$AN$7500,MATCH(BU$3,Команды!$A$2:$A$7500,0),$E125+2)=Команды!$AJ$17,TRUE,FALSE),,IF(INDEX(Команды!$A$2:$AN$7500,MATCH(BU$3,Команды!$A$2:$A$7500,0),$E125+2)=Команды!$AJ$18,TRUE,FALSE),,IF(INDEX(Команды!$A$2:$AN$7500,MATCH(BU$3,Команды!$A$2:$A$7500,0),$E125+2)=Команды!$AJ$19,TRUE,FALSE)),INDEX(Команды!$AJ$2:$AK$19,MATCH(INDEX(Команды!$A$2:$AN$7500,MATCH(BU$3,Команды!$A$2:$A$7500,0),$E125+2),Команды!$AJ$2:$AJ$19,0),2),0)</f>
        <v>0</v>
      </c>
      <c r="BV125" s="175">
        <f>IF(OR(IF(INDEX(Команды!$A$2:$AN$7500,MATCH(BU$3,Команды!$A$2:$A$7500,0),$E125+2)=Команды!$AJ$2,TRUE,FALSE),IF(INDEX(Команды!$A$2:$AN$7500,MATCH(BU$3,Команды!$A$2:$A$7500,0),$E125+2)=Команды!$AJ$3,TRUE,FALSE),IF(INDEX(Команды!$A$2:$AN$7500,MATCH(BU$3,Команды!$A$2:$A$7500,0),$E125+2)=Команды!$AJ$4,TRUE,FALSE),IF(INDEX(Команды!$A$2:$AN$7500,MATCH(BU$3,Команды!$A$2:$A$7500,0),$E125+2)=Команды!$AJ$5,TRUE,FALSE),IF(INDEX(Команды!$A$2:$AN$7500,MATCH(BU$3,Команды!$A$2:$A$7500,0),$E125+2)=Команды!$AJ$6,TRUE,FALSE),IF(INDEX(Команды!$A$2:$AN$7500,MATCH(BU$3,Команды!$A$2:$A$7500,0),$E125+2)=Команды!$AJ$7,TRUE,FALSE),IF(INDEX(Команды!$A$2:$AN$7500,MATCH(BU$3,Команды!$A$2:$A$7500,0),$E125+2)=Команды!$AJ$8,TRUE,FALSE),IF(INDEX(Команды!$A$2:$AN$7500,MATCH(BU$3,Команды!$A$2:$A$7500,0),$E125+2)=Команды!$AJ$9,TRUE,FALSE),IF(INDEX(Команды!$A$2:$AN$7500,MATCH(BU$3,Команды!$A$2:$A$7500,0),$E125+2)=Команды!$AJ$10,TRUE,FALSE),IF(INDEX(Команды!$A$2:$AN$7500,MATCH(BU$3,Команды!$A$2:$A$7500,0),$E125+2)=Команды!$AJ$11,TRUE,FALSE),IF(INDEX(Команды!$A$2:$AN$7500,MATCH(BU$3,Команды!$A$2:$A$7500,0),$E125+2)=Команды!$AJ$12,TRUE,FALSE),IF(INDEX(Команды!$A$2:$AN$7500,MATCH(BU$3,Команды!$A$2:$A$7500,0),$E125+2)=Команды!$AJ$13,TRUE,FALSE),IF(INDEX(Команды!$A$2:$AN$7500,MATCH(BU$3,Команды!$A$2:$A$7500,0),$E125+2)=Команды!$AJ$14,TRUE,FALSE),IF(INDEX(Команды!$A$2:$AN$7500,MATCH(BU$3,Команды!$A$2:$A$7500,0),$E125+2)=Команды!$AJ$15,TRUE,FALSE),IF(INDEX(Команды!$A$2:$AN$7500,MATCH(BU$3,Команды!$A$2:$A$7500,0),$E125+2)=Команды!$AJ$16,TRUE,FALSE),IF(INDEX(Команды!$A$2:$AN$7500,MATCH(BU$3,Команды!$A$2:$A$7500,0),$E125+2)=Команды!$AJ$17,TRUE,FALSE),IF(INDEX(Команды!$A$2:$AN$7500,MATCH(BU$3,Команды!$A$2:$A$7500,0),$E125+2)=Команды!$AJ$18,TRUE,FALSE),IF(INDEX(Команды!$A$2:$AN$7500,MATCH(BU$3,Команды!$A$2:$A$7500,0),$E125+2)=Команды!$AJ$19,TRUE,FALSE)),INDEX(Команды!$AJ$2:$AL$19,MATCH(INDEX(Команды!$A$2:$AN$7500,MATCH(BU$3,Команды!$A$2:$A$7500,0),$E125+2),Команды!$AJ$2:$AJ$19,0),3),0)</f>
        <v>0</v>
      </c>
      <c r="BW125" s="342"/>
      <c r="BX125" s="174">
        <f>IF(OR(IF(INDEX(Команды!$A$2:$AN$7500,MATCH(BX$3,Команды!$A$2:$A$7500,0),$E125+2)=Команды!$AJ$2,TRUE,FALSE),IF(INDEX(Команды!$A$2:$AN$7500,MATCH(BX$3,Команды!$A$2:$A$7500,0),$E125+2)=Команды!$AJ$3,TRUE,FALSE),IF(INDEX(Команды!$A$2:$AN$7500,MATCH(BX$3,Команды!$A$2:$A$7500,0),$E125+2)=Команды!$AJ$4,TRUE,FALSE),IF(INDEX(Команды!$A$2:$AN$7500,MATCH(BX$3,Команды!$A$2:$A$7500,0),$E125+2)=Команды!$AJ$5,TRUE,FALSE),IF(INDEX(Команды!$A$2:$AN$7500,MATCH(BX$3,Команды!$A$2:$A$7500,0),$E125+2)=Команды!$AJ$6,TRUE,FALSE),IF(INDEX(Команды!$A$2:$AN$7500,MATCH(BX$3,Команды!$A$2:$A$7500,0),$E125+2)=Команды!$AJ$7,TRUE,FALSE),IF(INDEX(Команды!$A$2:$AN$7500,MATCH(BX$3,Команды!$A$2:$A$7500,0),$E125+2)=Команды!$AJ$8,TRUE,FALSE),IF(INDEX(Команды!$A$2:$AN$7500,MATCH(BX$3,Команды!$A$2:$A$7500,0),$E125+2)=Команды!$AJ$9,TRUE,FALSE),IF(INDEX(Команды!$A$2:$AN$7500,MATCH(BX$3,Команды!$A$2:$A$7500,0),$E125+2)=Команды!$AJ$10,TRUE,FALSE),IF(INDEX(Команды!$A$2:$AN$7500,MATCH(BX$3,Команды!$A$2:$A$7500,0),$E125+2)=Команды!$AJ$11,TRUE,FALSE),IF(INDEX(Команды!$A$2:$AN$7500,MATCH(BX$3,Команды!$A$2:$A$7500,0),$E125+2)=Команды!$AJ$12,TRUE,FALSE),IF(INDEX(Команды!$A$2:$AN$7500,MATCH(BX$3,Команды!$A$2:$A$7500,0),$E125+2)=Команды!$AJ$13,TRUE,FALSE),IF(INDEX(Команды!$A$2:$AN$7500,MATCH(BX$3,Команды!$A$2:$A$7500,0),$E125+2)=Команды!$AJ$14,TRUE,FALSE),IF(INDEX(Команды!$A$2:$AN$7500,MATCH(BX$3,Команды!$A$2:$A$7500,0),$E125+2)=Команды!$AJ$15,TRUE,FALSE),IF(INDEX(Команды!$A$2:$AN$7500,MATCH(BX$3,Команды!$A$2:$A$7500,0),$E125+2)=Команды!$AJ$16,TRUE,FALSE),,IF(INDEX(Команды!$A$2:$AN$7500,MATCH(BX$3,Команды!$A$2:$A$7500,0),$E125+2)=Команды!$AJ$17,TRUE,FALSE),,IF(INDEX(Команды!$A$2:$AN$7500,MATCH(BX$3,Команды!$A$2:$A$7500,0),$E125+2)=Команды!$AJ$18,TRUE,FALSE),,IF(INDEX(Команды!$A$2:$AN$7500,MATCH(BX$3,Команды!$A$2:$A$7500,0),$E125+2)=Команды!$AJ$19,TRUE,FALSE)),INDEX(Команды!$AJ$2:$AK$19,MATCH(INDEX(Команды!$A$2:$AN$7500,MATCH(BX$3,Команды!$A$2:$A$7500,0),$E125+2),Команды!$AJ$2:$AJ$19,0),2),0)</f>
        <v>0</v>
      </c>
      <c r="BY125" s="175">
        <f>IF(OR(IF(INDEX(Команды!$A$2:$AN$7500,MATCH(BX$3,Команды!$A$2:$A$7500,0),$E125+2)=Команды!$AJ$2,TRUE,FALSE),IF(INDEX(Команды!$A$2:$AN$7500,MATCH(BX$3,Команды!$A$2:$A$7500,0),$E125+2)=Команды!$AJ$3,TRUE,FALSE),IF(INDEX(Команды!$A$2:$AN$7500,MATCH(BX$3,Команды!$A$2:$A$7500,0),$E125+2)=Команды!$AJ$4,TRUE,FALSE),IF(INDEX(Команды!$A$2:$AN$7500,MATCH(BX$3,Команды!$A$2:$A$7500,0),$E125+2)=Команды!$AJ$5,TRUE,FALSE),IF(INDEX(Команды!$A$2:$AN$7500,MATCH(BX$3,Команды!$A$2:$A$7500,0),$E125+2)=Команды!$AJ$6,TRUE,FALSE),IF(INDEX(Команды!$A$2:$AN$7500,MATCH(BX$3,Команды!$A$2:$A$7500,0),$E125+2)=Команды!$AJ$7,TRUE,FALSE),IF(INDEX(Команды!$A$2:$AN$7500,MATCH(BX$3,Команды!$A$2:$A$7500,0),$E125+2)=Команды!$AJ$8,TRUE,FALSE),IF(INDEX(Команды!$A$2:$AN$7500,MATCH(BX$3,Команды!$A$2:$A$7500,0),$E125+2)=Команды!$AJ$9,TRUE,FALSE),IF(INDEX(Команды!$A$2:$AN$7500,MATCH(BX$3,Команды!$A$2:$A$7500,0),$E125+2)=Команды!$AJ$10,TRUE,FALSE),IF(INDEX(Команды!$A$2:$AN$7500,MATCH(BX$3,Команды!$A$2:$A$7500,0),$E125+2)=Команды!$AJ$11,TRUE,FALSE),IF(INDEX(Команды!$A$2:$AN$7500,MATCH(BX$3,Команды!$A$2:$A$7500,0),$E125+2)=Команды!$AJ$12,TRUE,FALSE),IF(INDEX(Команды!$A$2:$AN$7500,MATCH(BX$3,Команды!$A$2:$A$7500,0),$E125+2)=Команды!$AJ$13,TRUE,FALSE),IF(INDEX(Команды!$A$2:$AN$7500,MATCH(BX$3,Команды!$A$2:$A$7500,0),$E125+2)=Команды!$AJ$14,TRUE,FALSE),IF(INDEX(Команды!$A$2:$AN$7500,MATCH(BX$3,Команды!$A$2:$A$7500,0),$E125+2)=Команды!$AJ$15,TRUE,FALSE),IF(INDEX(Команды!$A$2:$AN$7500,MATCH(BX$3,Команды!$A$2:$A$7500,0),$E125+2)=Команды!$AJ$16,TRUE,FALSE),IF(INDEX(Команды!$A$2:$AN$7500,MATCH(BX$3,Команды!$A$2:$A$7500,0),$E125+2)=Команды!$AJ$17,TRUE,FALSE),IF(INDEX(Команды!$A$2:$AN$7500,MATCH(BX$3,Команды!$A$2:$A$7500,0),$E125+2)=Команды!$AJ$18,TRUE,FALSE),IF(INDEX(Команды!$A$2:$AN$7500,MATCH(BX$3,Команды!$A$2:$A$7500,0),$E125+2)=Команды!$AJ$19,TRUE,FALSE)),INDEX(Команды!$AJ$2:$AL$19,MATCH(INDEX(Команды!$A$2:$AN$7500,MATCH(BX$3,Команды!$A$2:$A$7500,0),$E125+2),Команды!$AJ$2:$AJ$19,0),3),0)</f>
        <v>0</v>
      </c>
      <c r="BZ125" s="342"/>
      <c r="CA125" s="174">
        <f>IF(OR(IF(INDEX(Команды!$A$2:$AN$7500,MATCH(CA$3,Команды!$A$2:$A$7500,0),$E125+2)=Команды!$AJ$2,TRUE,FALSE),IF(INDEX(Команды!$A$2:$AN$7500,MATCH(CA$3,Команды!$A$2:$A$7500,0),$E125+2)=Команды!$AJ$3,TRUE,FALSE),IF(INDEX(Команды!$A$2:$AN$7500,MATCH(CA$3,Команды!$A$2:$A$7500,0),$E125+2)=Команды!$AJ$4,TRUE,FALSE),IF(INDEX(Команды!$A$2:$AN$7500,MATCH(CA$3,Команды!$A$2:$A$7500,0),$E125+2)=Команды!$AJ$5,TRUE,FALSE),IF(INDEX(Команды!$A$2:$AN$7500,MATCH(CA$3,Команды!$A$2:$A$7500,0),$E125+2)=Команды!$AJ$6,TRUE,FALSE),IF(INDEX(Команды!$A$2:$AN$7500,MATCH(CA$3,Команды!$A$2:$A$7500,0),$E125+2)=Команды!$AJ$7,TRUE,FALSE),IF(INDEX(Команды!$A$2:$AN$7500,MATCH(CA$3,Команды!$A$2:$A$7500,0),$E125+2)=Команды!$AJ$8,TRUE,FALSE),IF(INDEX(Команды!$A$2:$AN$7500,MATCH(CA$3,Команды!$A$2:$A$7500,0),$E125+2)=Команды!$AJ$9,TRUE,FALSE),IF(INDEX(Команды!$A$2:$AN$7500,MATCH(CA$3,Команды!$A$2:$A$7500,0),$E125+2)=Команды!$AJ$10,TRUE,FALSE),IF(INDEX(Команды!$A$2:$AN$7500,MATCH(CA$3,Команды!$A$2:$A$7500,0),$E125+2)=Команды!$AJ$11,TRUE,FALSE),IF(INDEX(Команды!$A$2:$AN$7500,MATCH(CA$3,Команды!$A$2:$A$7500,0),$E125+2)=Команды!$AJ$12,TRUE,FALSE),IF(INDEX(Команды!$A$2:$AN$7500,MATCH(CA$3,Команды!$A$2:$A$7500,0),$E125+2)=Команды!$AJ$13,TRUE,FALSE),IF(INDEX(Команды!$A$2:$AN$7500,MATCH(CA$3,Команды!$A$2:$A$7500,0),$E125+2)=Команды!$AJ$14,TRUE,FALSE),IF(INDEX(Команды!$A$2:$AN$7500,MATCH(CA$3,Команды!$A$2:$A$7500,0),$E125+2)=Команды!$AJ$15,TRUE,FALSE),IF(INDEX(Команды!$A$2:$AN$7500,MATCH(CA$3,Команды!$A$2:$A$7500,0),$E125+2)=Команды!$AJ$16,TRUE,FALSE),,IF(INDEX(Команды!$A$2:$AN$7500,MATCH(CA$3,Команды!$A$2:$A$7500,0),$E125+2)=Команды!$AJ$17,TRUE,FALSE),,IF(INDEX(Команды!$A$2:$AN$7500,MATCH(CA$3,Команды!$A$2:$A$7500,0),$E125+2)=Команды!$AJ$18,TRUE,FALSE),,IF(INDEX(Команды!$A$2:$AN$7500,MATCH(CA$3,Команды!$A$2:$A$7500,0),$E125+2)=Команды!$AJ$19,TRUE,FALSE)),INDEX(Команды!$AJ$2:$AK$19,MATCH(INDEX(Команды!$A$2:$AN$7500,MATCH(CA$3,Команды!$A$2:$A$7500,0),$E125+2),Команды!$AJ$2:$AJ$19,0),2),0)</f>
        <v>0</v>
      </c>
      <c r="CB125" s="175">
        <f>IF(OR(IF(INDEX(Команды!$A$2:$AN$7500,MATCH(CA$3,Команды!$A$2:$A$7500,0),$E125+2)=Команды!$AJ$2,TRUE,FALSE),IF(INDEX(Команды!$A$2:$AN$7500,MATCH(CA$3,Команды!$A$2:$A$7500,0),$E125+2)=Команды!$AJ$3,TRUE,FALSE),IF(INDEX(Команды!$A$2:$AN$7500,MATCH(CA$3,Команды!$A$2:$A$7500,0),$E125+2)=Команды!$AJ$4,TRUE,FALSE),IF(INDEX(Команды!$A$2:$AN$7500,MATCH(CA$3,Команды!$A$2:$A$7500,0),$E125+2)=Команды!$AJ$5,TRUE,FALSE),IF(INDEX(Команды!$A$2:$AN$7500,MATCH(CA$3,Команды!$A$2:$A$7500,0),$E125+2)=Команды!$AJ$6,TRUE,FALSE),IF(INDEX(Команды!$A$2:$AN$7500,MATCH(CA$3,Команды!$A$2:$A$7500,0),$E125+2)=Команды!$AJ$7,TRUE,FALSE),IF(INDEX(Команды!$A$2:$AN$7500,MATCH(CA$3,Команды!$A$2:$A$7500,0),$E125+2)=Команды!$AJ$8,TRUE,FALSE),IF(INDEX(Команды!$A$2:$AN$7500,MATCH(CA$3,Команды!$A$2:$A$7500,0),$E125+2)=Команды!$AJ$9,TRUE,FALSE),IF(INDEX(Команды!$A$2:$AN$7500,MATCH(CA$3,Команды!$A$2:$A$7500,0),$E125+2)=Команды!$AJ$10,TRUE,FALSE),IF(INDEX(Команды!$A$2:$AN$7500,MATCH(CA$3,Команды!$A$2:$A$7500,0),$E125+2)=Команды!$AJ$11,TRUE,FALSE),IF(INDEX(Команды!$A$2:$AN$7500,MATCH(CA$3,Команды!$A$2:$A$7500,0),$E125+2)=Команды!$AJ$12,TRUE,FALSE),IF(INDEX(Команды!$A$2:$AN$7500,MATCH(CA$3,Команды!$A$2:$A$7500,0),$E125+2)=Команды!$AJ$13,TRUE,FALSE),IF(INDEX(Команды!$A$2:$AN$7500,MATCH(CA$3,Команды!$A$2:$A$7500,0),$E125+2)=Команды!$AJ$14,TRUE,FALSE),IF(INDEX(Команды!$A$2:$AN$7500,MATCH(CA$3,Команды!$A$2:$A$7500,0),$E125+2)=Команды!$AJ$15,TRUE,FALSE),IF(INDEX(Команды!$A$2:$AN$7500,MATCH(CA$3,Команды!$A$2:$A$7500,0),$E125+2)=Команды!$AJ$16,TRUE,FALSE),IF(INDEX(Команды!$A$2:$AN$7500,MATCH(CA$3,Команды!$A$2:$A$7500,0),$E125+2)=Команды!$AJ$17,TRUE,FALSE),IF(INDEX(Команды!$A$2:$AN$7500,MATCH(CA$3,Команды!$A$2:$A$7500,0),$E125+2)=Команды!$AJ$18,TRUE,FALSE),IF(INDEX(Команды!$A$2:$AN$7500,MATCH(CA$3,Команды!$A$2:$A$7500,0),$E125+2)=Команды!$AJ$19,TRUE,FALSE)),INDEX(Команды!$AJ$2:$AL$19,MATCH(INDEX(Команды!$A$2:$AN$7500,MATCH(CA$3,Команды!$A$2:$A$7500,0),$E125+2),Команды!$AJ$2:$AJ$19,0),3),0)</f>
        <v>0</v>
      </c>
      <c r="CC125" s="342"/>
      <c r="CD125" s="174">
        <f>IF(OR(IF(INDEX(Команды!$A$2:$AN$7500,MATCH(CD$3,Команды!$A$2:$A$7500,0),$E125+2)=Команды!$AJ$2,TRUE,FALSE),IF(INDEX(Команды!$A$2:$AN$7500,MATCH(CD$3,Команды!$A$2:$A$7500,0),$E125+2)=Команды!$AJ$3,TRUE,FALSE),IF(INDEX(Команды!$A$2:$AN$7500,MATCH(CD$3,Команды!$A$2:$A$7500,0),$E125+2)=Команды!$AJ$4,TRUE,FALSE),IF(INDEX(Команды!$A$2:$AN$7500,MATCH(CD$3,Команды!$A$2:$A$7500,0),$E125+2)=Команды!$AJ$5,TRUE,FALSE),IF(INDEX(Команды!$A$2:$AN$7500,MATCH(CD$3,Команды!$A$2:$A$7500,0),$E125+2)=Команды!$AJ$6,TRUE,FALSE),IF(INDEX(Команды!$A$2:$AN$7500,MATCH(CD$3,Команды!$A$2:$A$7500,0),$E125+2)=Команды!$AJ$7,TRUE,FALSE),IF(INDEX(Команды!$A$2:$AN$7500,MATCH(CD$3,Команды!$A$2:$A$7500,0),$E125+2)=Команды!$AJ$8,TRUE,FALSE),IF(INDEX(Команды!$A$2:$AN$7500,MATCH(CD$3,Команды!$A$2:$A$7500,0),$E125+2)=Команды!$AJ$9,TRUE,FALSE),IF(INDEX(Команды!$A$2:$AN$7500,MATCH(CD$3,Команды!$A$2:$A$7500,0),$E125+2)=Команды!$AJ$10,TRUE,FALSE),IF(INDEX(Команды!$A$2:$AN$7500,MATCH(CD$3,Команды!$A$2:$A$7500,0),$E125+2)=Команды!$AJ$11,TRUE,FALSE),IF(INDEX(Команды!$A$2:$AN$7500,MATCH(CD$3,Команды!$A$2:$A$7500,0),$E125+2)=Команды!$AJ$12,TRUE,FALSE),IF(INDEX(Команды!$A$2:$AN$7500,MATCH(CD$3,Команды!$A$2:$A$7500,0),$E125+2)=Команды!$AJ$13,TRUE,FALSE),IF(INDEX(Команды!$A$2:$AN$7500,MATCH(CD$3,Команды!$A$2:$A$7500,0),$E125+2)=Команды!$AJ$14,TRUE,FALSE),IF(INDEX(Команды!$A$2:$AN$7500,MATCH(CD$3,Команды!$A$2:$A$7500,0),$E125+2)=Команды!$AJ$15,TRUE,FALSE),IF(INDEX(Команды!$A$2:$AN$7500,MATCH(CD$3,Команды!$A$2:$A$7500,0),$E125+2)=Команды!$AJ$16,TRUE,FALSE),,IF(INDEX(Команды!$A$2:$AN$7500,MATCH(CD$3,Команды!$A$2:$A$7500,0),$E125+2)=Команды!$AJ$17,TRUE,FALSE),,IF(INDEX(Команды!$A$2:$AN$7500,MATCH(CD$3,Команды!$A$2:$A$7500,0),$E125+2)=Команды!$AJ$18,TRUE,FALSE),,IF(INDEX(Команды!$A$2:$AN$7500,MATCH(CD$3,Команды!$A$2:$A$7500,0),$E125+2)=Команды!$AJ$19,TRUE,FALSE)),INDEX(Команды!$AJ$2:$AK$19,MATCH(INDEX(Команды!$A$2:$AN$7500,MATCH(CD$3,Команды!$A$2:$A$7500,0),$E125+2),Команды!$AJ$2:$AJ$19,0),2),0)</f>
        <v>0</v>
      </c>
      <c r="CE125" s="175">
        <f>IF(OR(IF(INDEX(Команды!$A$2:$AN$7500,MATCH(CD$3,Команды!$A$2:$A$7500,0),$E125+2)=Команды!$AJ$2,TRUE,FALSE),IF(INDEX(Команды!$A$2:$AN$7500,MATCH(CD$3,Команды!$A$2:$A$7500,0),$E125+2)=Команды!$AJ$3,TRUE,FALSE),IF(INDEX(Команды!$A$2:$AN$7500,MATCH(CD$3,Команды!$A$2:$A$7500,0),$E125+2)=Команды!$AJ$4,TRUE,FALSE),IF(INDEX(Команды!$A$2:$AN$7500,MATCH(CD$3,Команды!$A$2:$A$7500,0),$E125+2)=Команды!$AJ$5,TRUE,FALSE),IF(INDEX(Команды!$A$2:$AN$7500,MATCH(CD$3,Команды!$A$2:$A$7500,0),$E125+2)=Команды!$AJ$6,TRUE,FALSE),IF(INDEX(Команды!$A$2:$AN$7500,MATCH(CD$3,Команды!$A$2:$A$7500,0),$E125+2)=Команды!$AJ$7,TRUE,FALSE),IF(INDEX(Команды!$A$2:$AN$7500,MATCH(CD$3,Команды!$A$2:$A$7500,0),$E125+2)=Команды!$AJ$8,TRUE,FALSE),IF(INDEX(Команды!$A$2:$AN$7500,MATCH(CD$3,Команды!$A$2:$A$7500,0),$E125+2)=Команды!$AJ$9,TRUE,FALSE),IF(INDEX(Команды!$A$2:$AN$7500,MATCH(CD$3,Команды!$A$2:$A$7500,0),$E125+2)=Команды!$AJ$10,TRUE,FALSE),IF(INDEX(Команды!$A$2:$AN$7500,MATCH(CD$3,Команды!$A$2:$A$7500,0),$E125+2)=Команды!$AJ$11,TRUE,FALSE),IF(INDEX(Команды!$A$2:$AN$7500,MATCH(CD$3,Команды!$A$2:$A$7500,0),$E125+2)=Команды!$AJ$12,TRUE,FALSE),IF(INDEX(Команды!$A$2:$AN$7500,MATCH(CD$3,Команды!$A$2:$A$7500,0),$E125+2)=Команды!$AJ$13,TRUE,FALSE),IF(INDEX(Команды!$A$2:$AN$7500,MATCH(CD$3,Команды!$A$2:$A$7500,0),$E125+2)=Команды!$AJ$14,TRUE,FALSE),IF(INDEX(Команды!$A$2:$AN$7500,MATCH(CD$3,Команды!$A$2:$A$7500,0),$E125+2)=Команды!$AJ$15,TRUE,FALSE),IF(INDEX(Команды!$A$2:$AN$7500,MATCH(CD$3,Команды!$A$2:$A$7500,0),$E125+2)=Команды!$AJ$16,TRUE,FALSE),IF(INDEX(Команды!$A$2:$AN$7500,MATCH(CD$3,Команды!$A$2:$A$7500,0),$E125+2)=Команды!$AJ$17,TRUE,FALSE),IF(INDEX(Команды!$A$2:$AN$7500,MATCH(CD$3,Команды!$A$2:$A$7500,0),$E125+2)=Команды!$AJ$18,TRUE,FALSE),IF(INDEX(Команды!$A$2:$AN$7500,MATCH(CD$3,Команды!$A$2:$A$7500,0),$E125+2)=Команды!$AJ$19,TRUE,FALSE)),INDEX(Команды!$AJ$2:$AL$19,MATCH(INDEX(Команды!$A$2:$AN$7500,MATCH(CD$3,Команды!$A$2:$A$7500,0),$E125+2),Команды!$AJ$2:$AJ$19,0),3),0)</f>
        <v>0</v>
      </c>
      <c r="CF125" s="342"/>
      <c r="CG125" s="174">
        <f>IF(OR(IF(INDEX(Команды!$A$2:$AN$7500,MATCH(CG$3,Команды!$A$2:$A$7500,0),$E125+2)=Команды!$AJ$2,TRUE,FALSE),IF(INDEX(Команды!$A$2:$AN$7500,MATCH(CG$3,Команды!$A$2:$A$7500,0),$E125+2)=Команды!$AJ$3,TRUE,FALSE),IF(INDEX(Команды!$A$2:$AN$7500,MATCH(CG$3,Команды!$A$2:$A$7500,0),$E125+2)=Команды!$AJ$4,TRUE,FALSE),IF(INDEX(Команды!$A$2:$AN$7500,MATCH(CG$3,Команды!$A$2:$A$7500,0),$E125+2)=Команды!$AJ$5,TRUE,FALSE),IF(INDEX(Команды!$A$2:$AN$7500,MATCH(CG$3,Команды!$A$2:$A$7500,0),$E125+2)=Команды!$AJ$6,TRUE,FALSE),IF(INDEX(Команды!$A$2:$AN$7500,MATCH(CG$3,Команды!$A$2:$A$7500,0),$E125+2)=Команды!$AJ$7,TRUE,FALSE),IF(INDEX(Команды!$A$2:$AN$7500,MATCH(CG$3,Команды!$A$2:$A$7500,0),$E125+2)=Команды!$AJ$8,TRUE,FALSE),IF(INDEX(Команды!$A$2:$AN$7500,MATCH(CG$3,Команды!$A$2:$A$7500,0),$E125+2)=Команды!$AJ$9,TRUE,FALSE),IF(INDEX(Команды!$A$2:$AN$7500,MATCH(CG$3,Команды!$A$2:$A$7500,0),$E125+2)=Команды!$AJ$10,TRUE,FALSE),IF(INDEX(Команды!$A$2:$AN$7500,MATCH(CG$3,Команды!$A$2:$A$7500,0),$E125+2)=Команды!$AJ$11,TRUE,FALSE),IF(INDEX(Команды!$A$2:$AN$7500,MATCH(CG$3,Команды!$A$2:$A$7500,0),$E125+2)=Команды!$AJ$12,TRUE,FALSE),IF(INDEX(Команды!$A$2:$AN$7500,MATCH(CG$3,Команды!$A$2:$A$7500,0),$E125+2)=Команды!$AJ$13,TRUE,FALSE),IF(INDEX(Команды!$A$2:$AN$7500,MATCH(CG$3,Команды!$A$2:$A$7500,0),$E125+2)=Команды!$AJ$14,TRUE,FALSE),IF(INDEX(Команды!$A$2:$AN$7500,MATCH(CG$3,Команды!$A$2:$A$7500,0),$E125+2)=Команды!$AJ$15,TRUE,FALSE),IF(INDEX(Команды!$A$2:$AN$7500,MATCH(CG$3,Команды!$A$2:$A$7500,0),$E125+2)=Команды!$AJ$16,TRUE,FALSE),,IF(INDEX(Команды!$A$2:$AN$7500,MATCH(CG$3,Команды!$A$2:$A$7500,0),$E125+2)=Команды!$AJ$17,TRUE,FALSE),,IF(INDEX(Команды!$A$2:$AN$7500,MATCH(CG$3,Команды!$A$2:$A$7500,0),$E125+2)=Команды!$AJ$18,TRUE,FALSE),,IF(INDEX(Команды!$A$2:$AN$7500,MATCH(CG$3,Команды!$A$2:$A$7500,0),$E125+2)=Команды!$AJ$19,TRUE,FALSE)),INDEX(Команды!$AJ$2:$AK$19,MATCH(INDEX(Команды!$A$2:$AN$7500,MATCH(CG$3,Команды!$A$2:$A$7500,0),$E125+2),Команды!$AJ$2:$AJ$19,0),2),0)</f>
        <v>0</v>
      </c>
      <c r="CH125" s="175">
        <f>IF(OR(IF(INDEX(Команды!$A$2:$AN$7500,MATCH(CG$3,Команды!$A$2:$A$7500,0),$E125+2)=Команды!$AJ$2,TRUE,FALSE),IF(INDEX(Команды!$A$2:$AN$7500,MATCH(CG$3,Команды!$A$2:$A$7500,0),$E125+2)=Команды!$AJ$3,TRUE,FALSE),IF(INDEX(Команды!$A$2:$AN$7500,MATCH(CG$3,Команды!$A$2:$A$7500,0),$E125+2)=Команды!$AJ$4,TRUE,FALSE),IF(INDEX(Команды!$A$2:$AN$7500,MATCH(CG$3,Команды!$A$2:$A$7500,0),$E125+2)=Команды!$AJ$5,TRUE,FALSE),IF(INDEX(Команды!$A$2:$AN$7500,MATCH(CG$3,Команды!$A$2:$A$7500,0),$E125+2)=Команды!$AJ$6,TRUE,FALSE),IF(INDEX(Команды!$A$2:$AN$7500,MATCH(CG$3,Команды!$A$2:$A$7500,0),$E125+2)=Команды!$AJ$7,TRUE,FALSE),IF(INDEX(Команды!$A$2:$AN$7500,MATCH(CG$3,Команды!$A$2:$A$7500,0),$E125+2)=Команды!$AJ$8,TRUE,FALSE),IF(INDEX(Команды!$A$2:$AN$7500,MATCH(CG$3,Команды!$A$2:$A$7500,0),$E125+2)=Команды!$AJ$9,TRUE,FALSE),IF(INDEX(Команды!$A$2:$AN$7500,MATCH(CG$3,Команды!$A$2:$A$7500,0),$E125+2)=Команды!$AJ$10,TRUE,FALSE),IF(INDEX(Команды!$A$2:$AN$7500,MATCH(CG$3,Команды!$A$2:$A$7500,0),$E125+2)=Команды!$AJ$11,TRUE,FALSE),IF(INDEX(Команды!$A$2:$AN$7500,MATCH(CG$3,Команды!$A$2:$A$7500,0),$E125+2)=Команды!$AJ$12,TRUE,FALSE),IF(INDEX(Команды!$A$2:$AN$7500,MATCH(CG$3,Команды!$A$2:$A$7500,0),$E125+2)=Команды!$AJ$13,TRUE,FALSE),IF(INDEX(Команды!$A$2:$AN$7500,MATCH(CG$3,Команды!$A$2:$A$7500,0),$E125+2)=Команды!$AJ$14,TRUE,FALSE),IF(INDEX(Команды!$A$2:$AN$7500,MATCH(CG$3,Команды!$A$2:$A$7500,0),$E125+2)=Команды!$AJ$15,TRUE,FALSE),IF(INDEX(Команды!$A$2:$AN$7500,MATCH(CG$3,Команды!$A$2:$A$7500,0),$E125+2)=Команды!$AJ$16,TRUE,FALSE),IF(INDEX(Команды!$A$2:$AN$7500,MATCH(CG$3,Команды!$A$2:$A$7500,0),$E125+2)=Команды!$AJ$17,TRUE,FALSE),IF(INDEX(Команды!$A$2:$AN$7500,MATCH(CG$3,Команды!$A$2:$A$7500,0),$E125+2)=Команды!$AJ$18,TRUE,FALSE),IF(INDEX(Команды!$A$2:$AN$7500,MATCH(CG$3,Команды!$A$2:$A$7500,0),$E125+2)=Команды!$AJ$19,TRUE,FALSE)),INDEX(Команды!$AJ$2:$AL$19,MATCH(INDEX(Команды!$A$2:$AN$7500,MATCH(CG$3,Команды!$A$2:$A$7500,0),$E125+2),Команды!$AJ$2:$AJ$19,0),3),0)</f>
        <v>0</v>
      </c>
      <c r="CI125" s="342"/>
      <c r="CJ125" s="174">
        <f>IF(OR(IF(INDEX(Команды!$A$2:$AN$7500,MATCH(CJ$3,Команды!$A$2:$A$7500,0),$E125+2)=Команды!$AJ$2,TRUE,FALSE),IF(INDEX(Команды!$A$2:$AN$7500,MATCH(CJ$3,Команды!$A$2:$A$7500,0),$E125+2)=Команды!$AJ$3,TRUE,FALSE),IF(INDEX(Команды!$A$2:$AN$7500,MATCH(CJ$3,Команды!$A$2:$A$7500,0),$E125+2)=Команды!$AJ$4,TRUE,FALSE),IF(INDEX(Команды!$A$2:$AN$7500,MATCH(CJ$3,Команды!$A$2:$A$7500,0),$E125+2)=Команды!$AJ$5,TRUE,FALSE),IF(INDEX(Команды!$A$2:$AN$7500,MATCH(CJ$3,Команды!$A$2:$A$7500,0),$E125+2)=Команды!$AJ$6,TRUE,FALSE),IF(INDEX(Команды!$A$2:$AN$7500,MATCH(CJ$3,Команды!$A$2:$A$7500,0),$E125+2)=Команды!$AJ$7,TRUE,FALSE),IF(INDEX(Команды!$A$2:$AN$7500,MATCH(CJ$3,Команды!$A$2:$A$7500,0),$E125+2)=Команды!$AJ$8,TRUE,FALSE),IF(INDEX(Команды!$A$2:$AN$7500,MATCH(CJ$3,Команды!$A$2:$A$7500,0),$E125+2)=Команды!$AJ$9,TRUE,FALSE),IF(INDEX(Команды!$A$2:$AN$7500,MATCH(CJ$3,Команды!$A$2:$A$7500,0),$E125+2)=Команды!$AJ$10,TRUE,FALSE),IF(INDEX(Команды!$A$2:$AN$7500,MATCH(CJ$3,Команды!$A$2:$A$7500,0),$E125+2)=Команды!$AJ$11,TRUE,FALSE),IF(INDEX(Команды!$A$2:$AN$7500,MATCH(CJ$3,Команды!$A$2:$A$7500,0),$E125+2)=Команды!$AJ$12,TRUE,FALSE),IF(INDEX(Команды!$A$2:$AN$7500,MATCH(CJ$3,Команды!$A$2:$A$7500,0),$E125+2)=Команды!$AJ$13,TRUE,FALSE),IF(INDEX(Команды!$A$2:$AN$7500,MATCH(CJ$3,Команды!$A$2:$A$7500,0),$E125+2)=Команды!$AJ$14,TRUE,FALSE),IF(INDEX(Команды!$A$2:$AN$7500,MATCH(CJ$3,Команды!$A$2:$A$7500,0),$E125+2)=Команды!$AJ$15,TRUE,FALSE),IF(INDEX(Команды!$A$2:$AN$7500,MATCH(CJ$3,Команды!$A$2:$A$7500,0),$E125+2)=Команды!$AJ$16,TRUE,FALSE),,IF(INDEX(Команды!$A$2:$AN$7500,MATCH(CJ$3,Команды!$A$2:$A$7500,0),$E125+2)=Команды!$AJ$17,TRUE,FALSE),,IF(INDEX(Команды!$A$2:$AN$7500,MATCH(CJ$3,Команды!$A$2:$A$7500,0),$E125+2)=Команды!$AJ$18,TRUE,FALSE),,IF(INDEX(Команды!$A$2:$AN$7500,MATCH(CJ$3,Команды!$A$2:$A$7500,0),$E125+2)=Команды!$AJ$19,TRUE,FALSE)),INDEX(Команды!$AJ$2:$AK$19,MATCH(INDEX(Команды!$A$2:$AN$7500,MATCH(CJ$3,Команды!$A$2:$A$7500,0),$E125+2),Команды!$AJ$2:$AJ$19,0),2),0)</f>
        <v>0</v>
      </c>
      <c r="CK125" s="175">
        <f>IF(OR(IF(INDEX(Команды!$A$2:$AN$7500,MATCH(CJ$3,Команды!$A$2:$A$7500,0),$E125+2)=Команды!$AJ$2,TRUE,FALSE),IF(INDEX(Команды!$A$2:$AN$7500,MATCH(CJ$3,Команды!$A$2:$A$7500,0),$E125+2)=Команды!$AJ$3,TRUE,FALSE),IF(INDEX(Команды!$A$2:$AN$7500,MATCH(CJ$3,Команды!$A$2:$A$7500,0),$E125+2)=Команды!$AJ$4,TRUE,FALSE),IF(INDEX(Команды!$A$2:$AN$7500,MATCH(CJ$3,Команды!$A$2:$A$7500,0),$E125+2)=Команды!$AJ$5,TRUE,FALSE),IF(INDEX(Команды!$A$2:$AN$7500,MATCH(CJ$3,Команды!$A$2:$A$7500,0),$E125+2)=Команды!$AJ$6,TRUE,FALSE),IF(INDEX(Команды!$A$2:$AN$7500,MATCH(CJ$3,Команды!$A$2:$A$7500,0),$E125+2)=Команды!$AJ$7,TRUE,FALSE),IF(INDEX(Команды!$A$2:$AN$7500,MATCH(CJ$3,Команды!$A$2:$A$7500,0),$E125+2)=Команды!$AJ$8,TRUE,FALSE),IF(INDEX(Команды!$A$2:$AN$7500,MATCH(CJ$3,Команды!$A$2:$A$7500,0),$E125+2)=Команды!$AJ$9,TRUE,FALSE),IF(INDEX(Команды!$A$2:$AN$7500,MATCH(CJ$3,Команды!$A$2:$A$7500,0),$E125+2)=Команды!$AJ$10,TRUE,FALSE),IF(INDEX(Команды!$A$2:$AN$7500,MATCH(CJ$3,Команды!$A$2:$A$7500,0),$E125+2)=Команды!$AJ$11,TRUE,FALSE),IF(INDEX(Команды!$A$2:$AN$7500,MATCH(CJ$3,Команды!$A$2:$A$7500,0),$E125+2)=Команды!$AJ$12,TRUE,FALSE),IF(INDEX(Команды!$A$2:$AN$7500,MATCH(CJ$3,Команды!$A$2:$A$7500,0),$E125+2)=Команды!$AJ$13,TRUE,FALSE),IF(INDEX(Команды!$A$2:$AN$7500,MATCH(CJ$3,Команды!$A$2:$A$7500,0),$E125+2)=Команды!$AJ$14,TRUE,FALSE),IF(INDEX(Команды!$A$2:$AN$7500,MATCH(CJ$3,Команды!$A$2:$A$7500,0),$E125+2)=Команды!$AJ$15,TRUE,FALSE),IF(INDEX(Команды!$A$2:$AN$7500,MATCH(CJ$3,Команды!$A$2:$A$7500,0),$E125+2)=Команды!$AJ$16,TRUE,FALSE),IF(INDEX(Команды!$A$2:$AN$7500,MATCH(CJ$3,Команды!$A$2:$A$7500,0),$E125+2)=Команды!$AJ$17,TRUE,FALSE),IF(INDEX(Команды!$A$2:$AN$7500,MATCH(CJ$3,Команды!$A$2:$A$7500,0),$E125+2)=Команды!$AJ$18,TRUE,FALSE),IF(INDEX(Команды!$A$2:$AN$7500,MATCH(CJ$3,Команды!$A$2:$A$7500,0),$E125+2)=Команды!$AJ$19,TRUE,FALSE)),INDEX(Команды!$AJ$2:$AL$19,MATCH(INDEX(Команды!$A$2:$AN$7500,MATCH(CJ$3,Команды!$A$2:$A$7500,0),$E125+2),Команды!$AJ$2:$AJ$19,0),3),0)</f>
        <v>0</v>
      </c>
      <c r="CL125" s="342"/>
      <c r="CM125" s="174">
        <f>IF(OR(IF(INDEX(Команды!$A$2:$AN$7500,MATCH(CM$3,Команды!$A$2:$A$7500,0),$E125+2)=Команды!$AJ$2,TRUE,FALSE),IF(INDEX(Команды!$A$2:$AN$7500,MATCH(CM$3,Команды!$A$2:$A$7500,0),$E125+2)=Команды!$AJ$3,TRUE,FALSE),IF(INDEX(Команды!$A$2:$AN$7500,MATCH(CM$3,Команды!$A$2:$A$7500,0),$E125+2)=Команды!$AJ$4,TRUE,FALSE),IF(INDEX(Команды!$A$2:$AN$7500,MATCH(CM$3,Команды!$A$2:$A$7500,0),$E125+2)=Команды!$AJ$5,TRUE,FALSE),IF(INDEX(Команды!$A$2:$AN$7500,MATCH(CM$3,Команды!$A$2:$A$7500,0),$E125+2)=Команды!$AJ$6,TRUE,FALSE),IF(INDEX(Команды!$A$2:$AN$7500,MATCH(CM$3,Команды!$A$2:$A$7500,0),$E125+2)=Команды!$AJ$7,TRUE,FALSE),IF(INDEX(Команды!$A$2:$AN$7500,MATCH(CM$3,Команды!$A$2:$A$7500,0),$E125+2)=Команды!$AJ$8,TRUE,FALSE),IF(INDEX(Команды!$A$2:$AN$7500,MATCH(CM$3,Команды!$A$2:$A$7500,0),$E125+2)=Команды!$AJ$9,TRUE,FALSE),IF(INDEX(Команды!$A$2:$AN$7500,MATCH(CM$3,Команды!$A$2:$A$7500,0),$E125+2)=Команды!$AJ$10,TRUE,FALSE),IF(INDEX(Команды!$A$2:$AN$7500,MATCH(CM$3,Команды!$A$2:$A$7500,0),$E125+2)=Команды!$AJ$11,TRUE,FALSE),IF(INDEX(Команды!$A$2:$AN$7500,MATCH(CM$3,Команды!$A$2:$A$7500,0),$E125+2)=Команды!$AJ$12,TRUE,FALSE),IF(INDEX(Команды!$A$2:$AN$7500,MATCH(CM$3,Команды!$A$2:$A$7500,0),$E125+2)=Команды!$AJ$13,TRUE,FALSE),IF(INDEX(Команды!$A$2:$AN$7500,MATCH(CM$3,Команды!$A$2:$A$7500,0),$E125+2)=Команды!$AJ$14,TRUE,FALSE),IF(INDEX(Команды!$A$2:$AN$7500,MATCH(CM$3,Команды!$A$2:$A$7500,0),$E125+2)=Команды!$AJ$15,TRUE,FALSE),IF(INDEX(Команды!$A$2:$AN$7500,MATCH(CM$3,Команды!$A$2:$A$7500,0),$E125+2)=Команды!$AJ$16,TRUE,FALSE),,IF(INDEX(Команды!$A$2:$AN$7500,MATCH(CM$3,Команды!$A$2:$A$7500,0),$E125+2)=Команды!$AJ$17,TRUE,FALSE),,IF(INDEX(Команды!$A$2:$AN$7500,MATCH(CM$3,Команды!$A$2:$A$7500,0),$E125+2)=Команды!$AJ$18,TRUE,FALSE),,IF(INDEX(Команды!$A$2:$AN$7500,MATCH(CM$3,Команды!$A$2:$A$7500,0),$E125+2)=Команды!$AJ$19,TRUE,FALSE)),INDEX(Команды!$AJ$2:$AK$19,MATCH(INDEX(Команды!$A$2:$AN$7500,MATCH(CM$3,Команды!$A$2:$A$7500,0),$E125+2),Команды!$AJ$2:$AJ$19,0),2),0)</f>
        <v>0</v>
      </c>
      <c r="CN125" s="175">
        <f>IF(OR(IF(INDEX(Команды!$A$2:$AN$7500,MATCH(CM$3,Команды!$A$2:$A$7500,0),$E125+2)=Команды!$AJ$2,TRUE,FALSE),IF(INDEX(Команды!$A$2:$AN$7500,MATCH(CM$3,Команды!$A$2:$A$7500,0),$E125+2)=Команды!$AJ$3,TRUE,FALSE),IF(INDEX(Команды!$A$2:$AN$7500,MATCH(CM$3,Команды!$A$2:$A$7500,0),$E125+2)=Команды!$AJ$4,TRUE,FALSE),IF(INDEX(Команды!$A$2:$AN$7500,MATCH(CM$3,Команды!$A$2:$A$7500,0),$E125+2)=Команды!$AJ$5,TRUE,FALSE),IF(INDEX(Команды!$A$2:$AN$7500,MATCH(CM$3,Команды!$A$2:$A$7500,0),$E125+2)=Команды!$AJ$6,TRUE,FALSE),IF(INDEX(Команды!$A$2:$AN$7500,MATCH(CM$3,Команды!$A$2:$A$7500,0),$E125+2)=Команды!$AJ$7,TRUE,FALSE),IF(INDEX(Команды!$A$2:$AN$7500,MATCH(CM$3,Команды!$A$2:$A$7500,0),$E125+2)=Команды!$AJ$8,TRUE,FALSE),IF(INDEX(Команды!$A$2:$AN$7500,MATCH(CM$3,Команды!$A$2:$A$7500,0),$E125+2)=Команды!$AJ$9,TRUE,FALSE),IF(INDEX(Команды!$A$2:$AN$7500,MATCH(CM$3,Команды!$A$2:$A$7500,0),$E125+2)=Команды!$AJ$10,TRUE,FALSE),IF(INDEX(Команды!$A$2:$AN$7500,MATCH(CM$3,Команды!$A$2:$A$7500,0),$E125+2)=Команды!$AJ$11,TRUE,FALSE),IF(INDEX(Команды!$A$2:$AN$7500,MATCH(CM$3,Команды!$A$2:$A$7500,0),$E125+2)=Команды!$AJ$12,TRUE,FALSE),IF(INDEX(Команды!$A$2:$AN$7500,MATCH(CM$3,Команды!$A$2:$A$7500,0),$E125+2)=Команды!$AJ$13,TRUE,FALSE),IF(INDEX(Команды!$A$2:$AN$7500,MATCH(CM$3,Команды!$A$2:$A$7500,0),$E125+2)=Команды!$AJ$14,TRUE,FALSE),IF(INDEX(Команды!$A$2:$AN$7500,MATCH(CM$3,Команды!$A$2:$A$7500,0),$E125+2)=Команды!$AJ$15,TRUE,FALSE),IF(INDEX(Команды!$A$2:$AN$7500,MATCH(CM$3,Команды!$A$2:$A$7500,0),$E125+2)=Команды!$AJ$16,TRUE,FALSE),IF(INDEX(Команды!$A$2:$AN$7500,MATCH(CM$3,Команды!$A$2:$A$7500,0),$E125+2)=Команды!$AJ$17,TRUE,FALSE),IF(INDEX(Команды!$A$2:$AN$7500,MATCH(CM$3,Команды!$A$2:$A$7500,0),$E125+2)=Команды!$AJ$18,TRUE,FALSE),IF(INDEX(Команды!$A$2:$AN$7500,MATCH(CM$3,Команды!$A$2:$A$7500,0),$E125+2)=Команды!$AJ$19,TRUE,FALSE)),INDEX(Команды!$AJ$2:$AL$19,MATCH(INDEX(Команды!$A$2:$AN$7500,MATCH(CM$3,Команды!$A$2:$A$7500,0),$E125+2),Команды!$AJ$2:$AJ$19,0),3),0)</f>
        <v>0</v>
      </c>
      <c r="CO125" s="342"/>
      <c r="CP125" s="174">
        <f>IF(OR(IF(INDEX(Команды!$A$2:$AN$7500,MATCH(CP$3,Команды!$A$2:$A$7500,0),$E125+2)=Команды!$AJ$2,TRUE,FALSE),IF(INDEX(Команды!$A$2:$AN$7500,MATCH(CP$3,Команды!$A$2:$A$7500,0),$E125+2)=Команды!$AJ$3,TRUE,FALSE),IF(INDEX(Команды!$A$2:$AN$7500,MATCH(CP$3,Команды!$A$2:$A$7500,0),$E125+2)=Команды!$AJ$4,TRUE,FALSE),IF(INDEX(Команды!$A$2:$AN$7500,MATCH(CP$3,Команды!$A$2:$A$7500,0),$E125+2)=Команды!$AJ$5,TRUE,FALSE),IF(INDEX(Команды!$A$2:$AN$7500,MATCH(CP$3,Команды!$A$2:$A$7500,0),$E125+2)=Команды!$AJ$6,TRUE,FALSE),IF(INDEX(Команды!$A$2:$AN$7500,MATCH(CP$3,Команды!$A$2:$A$7500,0),$E125+2)=Команды!$AJ$7,TRUE,FALSE),IF(INDEX(Команды!$A$2:$AN$7500,MATCH(CP$3,Команды!$A$2:$A$7500,0),$E125+2)=Команды!$AJ$8,TRUE,FALSE),IF(INDEX(Команды!$A$2:$AN$7500,MATCH(CP$3,Команды!$A$2:$A$7500,0),$E125+2)=Команды!$AJ$9,TRUE,FALSE),IF(INDEX(Команды!$A$2:$AN$7500,MATCH(CP$3,Команды!$A$2:$A$7500,0),$E125+2)=Команды!$AJ$10,TRUE,FALSE),IF(INDEX(Команды!$A$2:$AN$7500,MATCH(CP$3,Команды!$A$2:$A$7500,0),$E125+2)=Команды!$AJ$11,TRUE,FALSE),IF(INDEX(Команды!$A$2:$AN$7500,MATCH(CP$3,Команды!$A$2:$A$7500,0),$E125+2)=Команды!$AJ$12,TRUE,FALSE),IF(INDEX(Команды!$A$2:$AN$7500,MATCH(CP$3,Команды!$A$2:$A$7500,0),$E125+2)=Команды!$AJ$13,TRUE,FALSE),IF(INDEX(Команды!$A$2:$AN$7500,MATCH(CP$3,Команды!$A$2:$A$7500,0),$E125+2)=Команды!$AJ$14,TRUE,FALSE),IF(INDEX(Команды!$A$2:$AN$7500,MATCH(CP$3,Команды!$A$2:$A$7500,0),$E125+2)=Команды!$AJ$15,TRUE,FALSE),IF(INDEX(Команды!$A$2:$AN$7500,MATCH(CP$3,Команды!$A$2:$A$7500,0),$E125+2)=Команды!$AJ$16,TRUE,FALSE),,IF(INDEX(Команды!$A$2:$AN$7500,MATCH(CP$3,Команды!$A$2:$A$7500,0),$E125+2)=Команды!$AJ$17,TRUE,FALSE),,IF(INDEX(Команды!$A$2:$AN$7500,MATCH(CP$3,Команды!$A$2:$A$7500,0),$E125+2)=Команды!$AJ$18,TRUE,FALSE),,IF(INDEX(Команды!$A$2:$AN$7500,MATCH(CP$3,Команды!$A$2:$A$7500,0),$E125+2)=Команды!$AJ$19,TRUE,FALSE)),INDEX(Команды!$AJ$2:$AK$19,MATCH(INDEX(Команды!$A$2:$AN$7500,MATCH(CP$3,Команды!$A$2:$A$7500,0),$E125+2),Команды!$AJ$2:$AJ$19,0),2),0)</f>
        <v>0</v>
      </c>
      <c r="CQ125" s="175">
        <f>IF(OR(IF(INDEX(Команды!$A$2:$AN$7500,MATCH(CP$3,Команды!$A$2:$A$7500,0),$E125+2)=Команды!$AJ$2,TRUE,FALSE),IF(INDEX(Команды!$A$2:$AN$7500,MATCH(CP$3,Команды!$A$2:$A$7500,0),$E125+2)=Команды!$AJ$3,TRUE,FALSE),IF(INDEX(Команды!$A$2:$AN$7500,MATCH(CP$3,Команды!$A$2:$A$7500,0),$E125+2)=Команды!$AJ$4,TRUE,FALSE),IF(INDEX(Команды!$A$2:$AN$7500,MATCH(CP$3,Команды!$A$2:$A$7500,0),$E125+2)=Команды!$AJ$5,TRUE,FALSE),IF(INDEX(Команды!$A$2:$AN$7500,MATCH(CP$3,Команды!$A$2:$A$7500,0),$E125+2)=Команды!$AJ$6,TRUE,FALSE),IF(INDEX(Команды!$A$2:$AN$7500,MATCH(CP$3,Команды!$A$2:$A$7500,0),$E125+2)=Команды!$AJ$7,TRUE,FALSE),IF(INDEX(Команды!$A$2:$AN$7500,MATCH(CP$3,Команды!$A$2:$A$7500,0),$E125+2)=Команды!$AJ$8,TRUE,FALSE),IF(INDEX(Команды!$A$2:$AN$7500,MATCH(CP$3,Команды!$A$2:$A$7500,0),$E125+2)=Команды!$AJ$9,TRUE,FALSE),IF(INDEX(Команды!$A$2:$AN$7500,MATCH(CP$3,Команды!$A$2:$A$7500,0),$E125+2)=Команды!$AJ$10,TRUE,FALSE),IF(INDEX(Команды!$A$2:$AN$7500,MATCH(CP$3,Команды!$A$2:$A$7500,0),$E125+2)=Команды!$AJ$11,TRUE,FALSE),IF(INDEX(Команды!$A$2:$AN$7500,MATCH(CP$3,Команды!$A$2:$A$7500,0),$E125+2)=Команды!$AJ$12,TRUE,FALSE),IF(INDEX(Команды!$A$2:$AN$7500,MATCH(CP$3,Команды!$A$2:$A$7500,0),$E125+2)=Команды!$AJ$13,TRUE,FALSE),IF(INDEX(Команды!$A$2:$AN$7500,MATCH(CP$3,Команды!$A$2:$A$7500,0),$E125+2)=Команды!$AJ$14,TRUE,FALSE),IF(INDEX(Команды!$A$2:$AN$7500,MATCH(CP$3,Команды!$A$2:$A$7500,0),$E125+2)=Команды!$AJ$15,TRUE,FALSE),IF(INDEX(Команды!$A$2:$AN$7500,MATCH(CP$3,Команды!$A$2:$A$7500,0),$E125+2)=Команды!$AJ$16,TRUE,FALSE),IF(INDEX(Команды!$A$2:$AN$7500,MATCH(CP$3,Команды!$A$2:$A$7500,0),$E125+2)=Команды!$AJ$17,TRUE,FALSE),IF(INDEX(Команды!$A$2:$AN$7500,MATCH(CP$3,Команды!$A$2:$A$7500,0),$E125+2)=Команды!$AJ$18,TRUE,FALSE),IF(INDEX(Команды!$A$2:$AN$7500,MATCH(CP$3,Команды!$A$2:$A$7500,0),$E125+2)=Команды!$AJ$19,TRUE,FALSE)),INDEX(Команды!$AJ$2:$AL$19,MATCH(INDEX(Команды!$A$2:$AN$7500,MATCH(CP$3,Команды!$A$2:$A$7500,0),$E125+2),Команды!$AJ$2:$AJ$19,0),3),0)</f>
        <v>0</v>
      </c>
      <c r="CR125" s="342"/>
      <c r="CS125" s="174">
        <f>IF(OR(IF(INDEX(Команды!$A$2:$AN$7500,MATCH(CS$3,Команды!$A$2:$A$7500,0),$E125+2)=Команды!$AJ$2,TRUE,FALSE),IF(INDEX(Команды!$A$2:$AN$7500,MATCH(CS$3,Команды!$A$2:$A$7500,0),$E125+2)=Команды!$AJ$3,TRUE,FALSE),IF(INDEX(Команды!$A$2:$AN$7500,MATCH(CS$3,Команды!$A$2:$A$7500,0),$E125+2)=Команды!$AJ$4,TRUE,FALSE),IF(INDEX(Команды!$A$2:$AN$7500,MATCH(CS$3,Команды!$A$2:$A$7500,0),$E125+2)=Команды!$AJ$5,TRUE,FALSE),IF(INDEX(Команды!$A$2:$AN$7500,MATCH(CS$3,Команды!$A$2:$A$7500,0),$E125+2)=Команды!$AJ$6,TRUE,FALSE),IF(INDEX(Команды!$A$2:$AN$7500,MATCH(CS$3,Команды!$A$2:$A$7500,0),$E125+2)=Команды!$AJ$7,TRUE,FALSE),IF(INDEX(Команды!$A$2:$AN$7500,MATCH(CS$3,Команды!$A$2:$A$7500,0),$E125+2)=Команды!$AJ$8,TRUE,FALSE),IF(INDEX(Команды!$A$2:$AN$7500,MATCH(CS$3,Команды!$A$2:$A$7500,0),$E125+2)=Команды!$AJ$9,TRUE,FALSE),IF(INDEX(Команды!$A$2:$AN$7500,MATCH(CS$3,Команды!$A$2:$A$7500,0),$E125+2)=Команды!$AJ$10,TRUE,FALSE),IF(INDEX(Команды!$A$2:$AN$7500,MATCH(CS$3,Команды!$A$2:$A$7500,0),$E125+2)=Команды!$AJ$11,TRUE,FALSE),IF(INDEX(Команды!$A$2:$AN$7500,MATCH(CS$3,Команды!$A$2:$A$7500,0),$E125+2)=Команды!$AJ$12,TRUE,FALSE),IF(INDEX(Команды!$A$2:$AN$7500,MATCH(CS$3,Команды!$A$2:$A$7500,0),$E125+2)=Команды!$AJ$13,TRUE,FALSE),IF(INDEX(Команды!$A$2:$AN$7500,MATCH(CS$3,Команды!$A$2:$A$7500,0),$E125+2)=Команды!$AJ$14,TRUE,FALSE),IF(INDEX(Команды!$A$2:$AN$7500,MATCH(CS$3,Команды!$A$2:$A$7500,0),$E125+2)=Команды!$AJ$15,TRUE,FALSE),IF(INDEX(Команды!$A$2:$AN$7500,MATCH(CS$3,Команды!$A$2:$A$7500,0),$E125+2)=Команды!$AJ$16,TRUE,FALSE),,IF(INDEX(Команды!$A$2:$AN$7500,MATCH(CS$3,Команды!$A$2:$A$7500,0),$E125+2)=Команды!$AJ$17,TRUE,FALSE),,IF(INDEX(Команды!$A$2:$AN$7500,MATCH(CS$3,Команды!$A$2:$A$7500,0),$E125+2)=Команды!$AJ$18,TRUE,FALSE),,IF(INDEX(Команды!$A$2:$AN$7500,MATCH(CS$3,Команды!$A$2:$A$7500,0),$E125+2)=Команды!$AJ$19,TRUE,FALSE)),INDEX(Команды!$AJ$2:$AK$19,MATCH(INDEX(Команды!$A$2:$AN$7500,MATCH(CS$3,Команды!$A$2:$A$7500,0),$E125+2),Команды!$AJ$2:$AJ$19,0),2),0)</f>
        <v>0</v>
      </c>
      <c r="CT125" s="175">
        <f>IF(OR(IF(INDEX(Команды!$A$2:$AN$7500,MATCH(CS$3,Команды!$A$2:$A$7500,0),$E125+2)=Команды!$AJ$2,TRUE,FALSE),IF(INDEX(Команды!$A$2:$AN$7500,MATCH(CS$3,Команды!$A$2:$A$7500,0),$E125+2)=Команды!$AJ$3,TRUE,FALSE),IF(INDEX(Команды!$A$2:$AN$7500,MATCH(CS$3,Команды!$A$2:$A$7500,0),$E125+2)=Команды!$AJ$4,TRUE,FALSE),IF(INDEX(Команды!$A$2:$AN$7500,MATCH(CS$3,Команды!$A$2:$A$7500,0),$E125+2)=Команды!$AJ$5,TRUE,FALSE),IF(INDEX(Команды!$A$2:$AN$7500,MATCH(CS$3,Команды!$A$2:$A$7500,0),$E125+2)=Команды!$AJ$6,TRUE,FALSE),IF(INDEX(Команды!$A$2:$AN$7500,MATCH(CS$3,Команды!$A$2:$A$7500,0),$E125+2)=Команды!$AJ$7,TRUE,FALSE),IF(INDEX(Команды!$A$2:$AN$7500,MATCH(CS$3,Команды!$A$2:$A$7500,0),$E125+2)=Команды!$AJ$8,TRUE,FALSE),IF(INDEX(Команды!$A$2:$AN$7500,MATCH(CS$3,Команды!$A$2:$A$7500,0),$E125+2)=Команды!$AJ$9,TRUE,FALSE),IF(INDEX(Команды!$A$2:$AN$7500,MATCH(CS$3,Команды!$A$2:$A$7500,0),$E125+2)=Команды!$AJ$10,TRUE,FALSE),IF(INDEX(Команды!$A$2:$AN$7500,MATCH(CS$3,Команды!$A$2:$A$7500,0),$E125+2)=Команды!$AJ$11,TRUE,FALSE),IF(INDEX(Команды!$A$2:$AN$7500,MATCH(CS$3,Команды!$A$2:$A$7500,0),$E125+2)=Команды!$AJ$12,TRUE,FALSE),IF(INDEX(Команды!$A$2:$AN$7500,MATCH(CS$3,Команды!$A$2:$A$7500,0),$E125+2)=Команды!$AJ$13,TRUE,FALSE),IF(INDEX(Команды!$A$2:$AN$7500,MATCH(CS$3,Команды!$A$2:$A$7500,0),$E125+2)=Команды!$AJ$14,TRUE,FALSE),IF(INDEX(Команды!$A$2:$AN$7500,MATCH(CS$3,Команды!$A$2:$A$7500,0),$E125+2)=Команды!$AJ$15,TRUE,FALSE),IF(INDEX(Команды!$A$2:$AN$7500,MATCH(CS$3,Команды!$A$2:$A$7500,0),$E125+2)=Команды!$AJ$16,TRUE,FALSE),IF(INDEX(Команды!$A$2:$AN$7500,MATCH(CS$3,Команды!$A$2:$A$7500,0),$E125+2)=Команды!$AJ$17,TRUE,FALSE),IF(INDEX(Команды!$A$2:$AN$7500,MATCH(CS$3,Команды!$A$2:$A$7500,0),$E125+2)=Команды!$AJ$18,TRUE,FALSE),IF(INDEX(Команды!$A$2:$AN$7500,MATCH(CS$3,Команды!$A$2:$A$7500,0),$E125+2)=Команды!$AJ$19,TRUE,FALSE)),INDEX(Команды!$AJ$2:$AL$19,MATCH(INDEX(Команды!$A$2:$AN$7500,MATCH(CS$3,Команды!$A$2:$A$7500,0),$E125+2),Команды!$AJ$2:$AJ$19,0),3),0)</f>
        <v>0</v>
      </c>
      <c r="CU125" s="342"/>
    </row>
  </sheetData>
  <sheetProtection sheet="1" objects="1" scenarios="1" formatCells="0" formatColumns="0" formatRows="0" insertColumns="0" insertRows="0" insertHyperlinks="0" deleteColumns="0" deleteRows="0" sort="0" autoFilter="0" pivotTables="0"/>
  <autoFilter ref="A5:DA125"/>
  <phoneticPr fontId="9" type="noConversion"/>
  <conditionalFormatting sqref="G4">
    <cfRule type="cellIs" dxfId="3082" priority="466" operator="equal">
      <formula>"ВС"</formula>
    </cfRule>
    <cfRule type="cellIs" dxfId="3081" priority="467" operator="equal">
      <formula>"СБ"</formula>
    </cfRule>
  </conditionalFormatting>
  <conditionalFormatting sqref="H4">
    <cfRule type="expression" dxfId="3080" priority="464">
      <formula>G4="ВС"</formula>
    </cfRule>
    <cfRule type="expression" dxfId="3079" priority="465">
      <formula>G4="СБ"</formula>
    </cfRule>
  </conditionalFormatting>
  <conditionalFormatting sqref="J4 M4 P4 S4 V4 Y4">
    <cfRule type="cellIs" dxfId="3078" priority="462" operator="equal">
      <formula>"ВС"</formula>
    </cfRule>
    <cfRule type="cellIs" dxfId="3077" priority="463" operator="equal">
      <formula>"СБ"</formula>
    </cfRule>
  </conditionalFormatting>
  <conditionalFormatting sqref="K4 N4 Q4 T4 W4 Z4">
    <cfRule type="expression" dxfId="3076" priority="460">
      <formula>J4="ВС"</formula>
    </cfRule>
    <cfRule type="expression" dxfId="3075" priority="461">
      <formula>J4="СБ"</formula>
    </cfRule>
  </conditionalFormatting>
  <conditionalFormatting sqref="AB4 AE4 AH4 AK4 AN4 AQ4 AT4 AW4 AZ4 BC4 BF4 BI4 BL4 BO4 BR4 BU4 BX4 CA4 CD4 CG4 CJ4 CM4 CP4 CS4">
    <cfRule type="cellIs" dxfId="3074" priority="458" operator="equal">
      <formula>"ВС"</formula>
    </cfRule>
    <cfRule type="cellIs" dxfId="3073" priority="459" operator="equal">
      <formula>"СБ"</formula>
    </cfRule>
  </conditionalFormatting>
  <conditionalFormatting sqref="AC4 AF4 AI4 AL4 AO4 AR4 AU4 AX4 BA4 BD4 BG4 BJ4 BM4 BP4 BS4 BV4 BY4 CB4 CE4 CH4 CK4 CN4 CQ4 CT4">
    <cfRule type="expression" dxfId="3072" priority="456">
      <formula>AB4="ВС"</formula>
    </cfRule>
    <cfRule type="expression" dxfId="3071" priority="457">
      <formula>AB4="СБ"</formula>
    </cfRule>
  </conditionalFormatting>
  <conditionalFormatting sqref="I6:I125">
    <cfRule type="expression" dxfId="3070" priority="453">
      <formula>IF(J6="в",(4*$C$2/7+($A$2-H6)+M6)&lt;$C$2)</formula>
    </cfRule>
    <cfRule type="cellIs" dxfId="3069" priority="454" operator="equal">
      <formula>"!"</formula>
    </cfRule>
    <cfRule type="expression" dxfId="3068" priority="455">
      <formula>($A$2-H6+J6)&lt;$B$2</formula>
    </cfRule>
  </conditionalFormatting>
  <conditionalFormatting sqref="I6:I125">
    <cfRule type="expression" dxfId="3067" priority="451">
      <formula>IF(G6="от",$A$2-$E$2+J6)&lt;$B$2</formula>
    </cfRule>
    <cfRule type="expression" dxfId="3066" priority="452">
      <formula>IF(G6="ОТ",IF(J6="В",(4*$C$2/7+($A$2-$E$2)+M6)&lt;$C$2))</formula>
    </cfRule>
  </conditionalFormatting>
  <conditionalFormatting sqref="CR6:CR125">
    <cfRule type="cellIs" dxfId="3065" priority="450" operator="equal">
      <formula>"!"</formula>
    </cfRule>
  </conditionalFormatting>
  <conditionalFormatting sqref="CU6:CU125">
    <cfRule type="expression" dxfId="3064" priority="448">
      <formula>IF(CV6="в",(4*$C$2/7+($A$2-CT6)+CY6)&lt;$C$2)</formula>
    </cfRule>
    <cfRule type="cellIs" dxfId="3063" priority="449" operator="equal">
      <formula>"!"</formula>
    </cfRule>
  </conditionalFormatting>
  <conditionalFormatting sqref="CU6:CU125">
    <cfRule type="expression" dxfId="3062" priority="446">
      <formula>IF(CS6="от",$A$2-$E$2+$J$6)&lt;$B$2</formula>
    </cfRule>
    <cfRule type="expression" dxfId="3061" priority="447">
      <formula>IF(CS6="ОТ",(4*$C$2/7+($A$2-$E$2)+CV6)&lt;$C$2)</formula>
    </cfRule>
  </conditionalFormatting>
  <conditionalFormatting sqref="G6:H125">
    <cfRule type="cellIs" dxfId="3060" priority="441" operator="equal">
      <formula>"ОТ"</formula>
    </cfRule>
    <cfRule type="cellIs" dxfId="3059" priority="442" operator="equal">
      <formula>"В"</formula>
    </cfRule>
    <cfRule type="cellIs" dxfId="3058" priority="443" operator="equal">
      <formula>"Н"</formula>
    </cfRule>
    <cfRule type="cellIs" dxfId="3057" priority="444" operator="equal">
      <formula>"Б"</formula>
    </cfRule>
    <cfRule type="cellIs" dxfId="3056" priority="445" operator="equal">
      <formula>"ПР"</formula>
    </cfRule>
  </conditionalFormatting>
  <conditionalFormatting sqref="J6:K125">
    <cfRule type="cellIs" dxfId="3055" priority="436" operator="equal">
      <formula>"ОТ"</formula>
    </cfRule>
    <cfRule type="cellIs" dxfId="3054" priority="437" operator="equal">
      <formula>"В"</formula>
    </cfRule>
    <cfRule type="cellIs" dxfId="3053" priority="438" operator="equal">
      <formula>"Н"</formula>
    </cfRule>
    <cfRule type="cellIs" dxfId="3052" priority="439" operator="equal">
      <formula>"Б"</formula>
    </cfRule>
    <cfRule type="cellIs" dxfId="3051" priority="440" operator="equal">
      <formula>"ПР"</formula>
    </cfRule>
  </conditionalFormatting>
  <conditionalFormatting sqref="M6:N125">
    <cfRule type="cellIs" dxfId="3050" priority="431" operator="equal">
      <formula>"ОТ"</formula>
    </cfRule>
    <cfRule type="cellIs" dxfId="3049" priority="432" operator="equal">
      <formula>"В"</formula>
    </cfRule>
    <cfRule type="cellIs" dxfId="3048" priority="433" operator="equal">
      <formula>"Н"</formula>
    </cfRule>
    <cfRule type="cellIs" dxfId="3047" priority="434" operator="equal">
      <formula>"Б"</formula>
    </cfRule>
    <cfRule type="cellIs" dxfId="3046" priority="435" operator="equal">
      <formula>"ПР"</formula>
    </cfRule>
  </conditionalFormatting>
  <conditionalFormatting sqref="P6:Q125">
    <cfRule type="cellIs" dxfId="3045" priority="426" operator="equal">
      <formula>"ОТ"</formula>
    </cfRule>
    <cfRule type="cellIs" dxfId="3044" priority="427" operator="equal">
      <formula>"В"</formula>
    </cfRule>
    <cfRule type="cellIs" dxfId="3043" priority="428" operator="equal">
      <formula>"Н"</formula>
    </cfRule>
    <cfRule type="cellIs" dxfId="3042" priority="429" operator="equal">
      <formula>"Б"</formula>
    </cfRule>
    <cfRule type="cellIs" dxfId="3041" priority="430" operator="equal">
      <formula>"ПР"</formula>
    </cfRule>
  </conditionalFormatting>
  <conditionalFormatting sqref="S6:T125">
    <cfRule type="cellIs" dxfId="3040" priority="421" operator="equal">
      <formula>"ОТ"</formula>
    </cfRule>
    <cfRule type="cellIs" dxfId="3039" priority="422" operator="equal">
      <formula>"В"</formula>
    </cfRule>
    <cfRule type="cellIs" dxfId="3038" priority="423" operator="equal">
      <formula>"Н"</formula>
    </cfRule>
    <cfRule type="cellIs" dxfId="3037" priority="424" operator="equal">
      <formula>"Б"</formula>
    </cfRule>
    <cfRule type="cellIs" dxfId="3036" priority="425" operator="equal">
      <formula>"ПР"</formula>
    </cfRule>
  </conditionalFormatting>
  <conditionalFormatting sqref="V6:W125">
    <cfRule type="cellIs" dxfId="3035" priority="416" operator="equal">
      <formula>"ОТ"</formula>
    </cfRule>
    <cfRule type="cellIs" dxfId="3034" priority="417" operator="equal">
      <formula>"В"</formula>
    </cfRule>
    <cfRule type="cellIs" dxfId="3033" priority="418" operator="equal">
      <formula>"Н"</formula>
    </cfRule>
    <cfRule type="cellIs" dxfId="3032" priority="419" operator="equal">
      <formula>"Б"</formula>
    </cfRule>
    <cfRule type="cellIs" dxfId="3031" priority="420" operator="equal">
      <formula>"ПР"</formula>
    </cfRule>
  </conditionalFormatting>
  <conditionalFormatting sqref="Y7:Z125">
    <cfRule type="cellIs" dxfId="3030" priority="411" operator="equal">
      <formula>"ОТ"</formula>
    </cfRule>
    <cfRule type="cellIs" dxfId="3029" priority="412" operator="equal">
      <formula>"В"</formula>
    </cfRule>
    <cfRule type="cellIs" dxfId="3028" priority="413" operator="equal">
      <formula>"Н"</formula>
    </cfRule>
    <cfRule type="cellIs" dxfId="3027" priority="414" operator="equal">
      <formula>"Б"</formula>
    </cfRule>
    <cfRule type="cellIs" dxfId="3026" priority="415" operator="equal">
      <formula>"ПР"</formula>
    </cfRule>
  </conditionalFormatting>
  <conditionalFormatting sqref="Y6:Z125">
    <cfRule type="expression" dxfId="3025" priority="405">
      <formula>COUNTIF(G6:W6,"В")=0</formula>
    </cfRule>
    <cfRule type="cellIs" dxfId="3024" priority="406" operator="equal">
      <formula>"ОТ"</formula>
    </cfRule>
    <cfRule type="cellIs" dxfId="3023" priority="407" operator="equal">
      <formula>"В"</formula>
    </cfRule>
    <cfRule type="cellIs" dxfId="3022" priority="408" operator="equal">
      <formula>"Н"</formula>
    </cfRule>
    <cfRule type="cellIs" dxfId="3021" priority="409" operator="equal">
      <formula>"Б"</formula>
    </cfRule>
    <cfRule type="cellIs" dxfId="3020" priority="410" operator="equal">
      <formula>"ПР"</formula>
    </cfRule>
  </conditionalFormatting>
  <conditionalFormatting sqref="AB7:AC125">
    <cfRule type="cellIs" dxfId="3019" priority="400" operator="equal">
      <formula>"ОТ"</formula>
    </cfRule>
    <cfRule type="cellIs" dxfId="3018" priority="401" operator="equal">
      <formula>"В"</formula>
    </cfRule>
    <cfRule type="cellIs" dxfId="3017" priority="402" operator="equal">
      <formula>"Н"</formula>
    </cfRule>
    <cfRule type="cellIs" dxfId="3016" priority="403" operator="equal">
      <formula>"Б"</formula>
    </cfRule>
    <cfRule type="cellIs" dxfId="3015" priority="404" operator="equal">
      <formula>"ПР"</formula>
    </cfRule>
  </conditionalFormatting>
  <conditionalFormatting sqref="AB6:AC125">
    <cfRule type="expression" dxfId="3014" priority="394">
      <formula>COUNTIF(J6:Z6,"В")=0</formula>
    </cfRule>
    <cfRule type="cellIs" dxfId="3013" priority="395" operator="equal">
      <formula>"ОТ"</formula>
    </cfRule>
    <cfRule type="cellIs" dxfId="3012" priority="396" operator="equal">
      <formula>"В"</formula>
    </cfRule>
    <cfRule type="cellIs" dxfId="3011" priority="397" operator="equal">
      <formula>"Н"</formula>
    </cfRule>
    <cfRule type="cellIs" dxfId="3010" priority="398" operator="equal">
      <formula>"Б"</formula>
    </cfRule>
    <cfRule type="cellIs" dxfId="3009" priority="399" operator="equal">
      <formula>"ПР"</formula>
    </cfRule>
  </conditionalFormatting>
  <conditionalFormatting sqref="AE7:AF125">
    <cfRule type="cellIs" dxfId="3008" priority="389" operator="equal">
      <formula>"ОТ"</formula>
    </cfRule>
    <cfRule type="cellIs" dxfId="3007" priority="390" operator="equal">
      <formula>"В"</formula>
    </cfRule>
    <cfRule type="cellIs" dxfId="3006" priority="391" operator="equal">
      <formula>"Н"</formula>
    </cfRule>
    <cfRule type="cellIs" dxfId="3005" priority="392" operator="equal">
      <formula>"Б"</formula>
    </cfRule>
    <cfRule type="cellIs" dxfId="3004" priority="393" operator="equal">
      <formula>"ПР"</formula>
    </cfRule>
  </conditionalFormatting>
  <conditionalFormatting sqref="AE6:AF125">
    <cfRule type="expression" dxfId="3003" priority="383">
      <formula>COUNTIF(M6:AC6,"В")=0</formula>
    </cfRule>
    <cfRule type="cellIs" dxfId="3002" priority="384" operator="equal">
      <formula>"ОТ"</formula>
    </cfRule>
    <cfRule type="cellIs" dxfId="3001" priority="385" operator="equal">
      <formula>"В"</formula>
    </cfRule>
    <cfRule type="cellIs" dxfId="3000" priority="386" operator="equal">
      <formula>"Н"</formula>
    </cfRule>
    <cfRule type="cellIs" dxfId="2999" priority="387" operator="equal">
      <formula>"Б"</formula>
    </cfRule>
    <cfRule type="cellIs" dxfId="2998" priority="388" operator="equal">
      <formula>"ПР"</formula>
    </cfRule>
  </conditionalFormatting>
  <conditionalFormatting sqref="AH7:AI125">
    <cfRule type="cellIs" dxfId="2997" priority="378" operator="equal">
      <formula>"ОТ"</formula>
    </cfRule>
    <cfRule type="cellIs" dxfId="2996" priority="379" operator="equal">
      <formula>"В"</formula>
    </cfRule>
    <cfRule type="cellIs" dxfId="2995" priority="380" operator="equal">
      <formula>"Н"</formula>
    </cfRule>
    <cfRule type="cellIs" dxfId="2994" priority="381" operator="equal">
      <formula>"Б"</formula>
    </cfRule>
    <cfRule type="cellIs" dxfId="2993" priority="382" operator="equal">
      <formula>"ПР"</formula>
    </cfRule>
  </conditionalFormatting>
  <conditionalFormatting sqref="AH6:AI125">
    <cfRule type="expression" dxfId="2992" priority="372">
      <formula>COUNTIF(P6:AF6,"В")=0</formula>
    </cfRule>
    <cfRule type="cellIs" dxfId="2991" priority="373" operator="equal">
      <formula>"ОТ"</formula>
    </cfRule>
    <cfRule type="cellIs" dxfId="2990" priority="374" operator="equal">
      <formula>"В"</formula>
    </cfRule>
    <cfRule type="cellIs" dxfId="2989" priority="375" operator="equal">
      <formula>"Н"</formula>
    </cfRule>
    <cfRule type="cellIs" dxfId="2988" priority="376" operator="equal">
      <formula>"Б"</formula>
    </cfRule>
    <cfRule type="cellIs" dxfId="2987" priority="377" operator="equal">
      <formula>"ПР"</formula>
    </cfRule>
  </conditionalFormatting>
  <conditionalFormatting sqref="AK7:AL125">
    <cfRule type="cellIs" dxfId="2986" priority="367" operator="equal">
      <formula>"ОТ"</formula>
    </cfRule>
    <cfRule type="cellIs" dxfId="2985" priority="368" operator="equal">
      <formula>"В"</formula>
    </cfRule>
    <cfRule type="cellIs" dxfId="2984" priority="369" operator="equal">
      <formula>"Н"</formula>
    </cfRule>
    <cfRule type="cellIs" dxfId="2983" priority="370" operator="equal">
      <formula>"Б"</formula>
    </cfRule>
    <cfRule type="cellIs" dxfId="2982" priority="371" operator="equal">
      <formula>"ПР"</formula>
    </cfRule>
  </conditionalFormatting>
  <conditionalFormatting sqref="AK6:AL125">
    <cfRule type="expression" dxfId="2981" priority="361">
      <formula>COUNTIF(S6:AI6,"В")=0</formula>
    </cfRule>
    <cfRule type="cellIs" dxfId="2980" priority="362" operator="equal">
      <formula>"ОТ"</formula>
    </cfRule>
    <cfRule type="cellIs" dxfId="2979" priority="363" operator="equal">
      <formula>"В"</formula>
    </cfRule>
    <cfRule type="cellIs" dxfId="2978" priority="364" operator="equal">
      <formula>"Н"</formula>
    </cfRule>
    <cfRule type="cellIs" dxfId="2977" priority="365" operator="equal">
      <formula>"Б"</formula>
    </cfRule>
    <cfRule type="cellIs" dxfId="2976" priority="366" operator="equal">
      <formula>"ПР"</formula>
    </cfRule>
  </conditionalFormatting>
  <conditionalFormatting sqref="AN7:AO125">
    <cfRule type="cellIs" dxfId="2975" priority="356" operator="equal">
      <formula>"ОТ"</formula>
    </cfRule>
    <cfRule type="cellIs" dxfId="2974" priority="357" operator="equal">
      <formula>"В"</formula>
    </cfRule>
    <cfRule type="cellIs" dxfId="2973" priority="358" operator="equal">
      <formula>"Н"</formula>
    </cfRule>
    <cfRule type="cellIs" dxfId="2972" priority="359" operator="equal">
      <formula>"Б"</formula>
    </cfRule>
    <cfRule type="cellIs" dxfId="2971" priority="360" operator="equal">
      <formula>"ПР"</formula>
    </cfRule>
  </conditionalFormatting>
  <conditionalFormatting sqref="AN6:AO125">
    <cfRule type="expression" dxfId="2970" priority="350">
      <formula>COUNTIF(V6:AL6,"В")=0</formula>
    </cfRule>
    <cfRule type="cellIs" dxfId="2969" priority="351" operator="equal">
      <formula>"ОТ"</formula>
    </cfRule>
    <cfRule type="cellIs" dxfId="2968" priority="352" operator="equal">
      <formula>"В"</formula>
    </cfRule>
    <cfRule type="cellIs" dxfId="2967" priority="353" operator="equal">
      <formula>"Н"</formula>
    </cfRule>
    <cfRule type="cellIs" dxfId="2966" priority="354" operator="equal">
      <formula>"Б"</formula>
    </cfRule>
    <cfRule type="cellIs" dxfId="2965" priority="355" operator="equal">
      <formula>"ПР"</formula>
    </cfRule>
  </conditionalFormatting>
  <conditionalFormatting sqref="AQ7:AR125">
    <cfRule type="cellIs" dxfId="2964" priority="345" operator="equal">
      <formula>"ОТ"</formula>
    </cfRule>
    <cfRule type="cellIs" dxfId="2963" priority="346" operator="equal">
      <formula>"В"</formula>
    </cfRule>
    <cfRule type="cellIs" dxfId="2962" priority="347" operator="equal">
      <formula>"Н"</formula>
    </cfRule>
    <cfRule type="cellIs" dxfId="2961" priority="348" operator="equal">
      <formula>"Б"</formula>
    </cfRule>
    <cfRule type="cellIs" dxfId="2960" priority="349" operator="equal">
      <formula>"ПР"</formula>
    </cfRule>
  </conditionalFormatting>
  <conditionalFormatting sqref="AQ6:AR125">
    <cfRule type="expression" dxfId="2959" priority="339">
      <formula>COUNTIF(Y6:AO6,"В")=0</formula>
    </cfRule>
    <cfRule type="cellIs" dxfId="2958" priority="340" operator="equal">
      <formula>"ОТ"</formula>
    </cfRule>
    <cfRule type="cellIs" dxfId="2957" priority="341" operator="equal">
      <formula>"В"</formula>
    </cfRule>
    <cfRule type="cellIs" dxfId="2956" priority="342" operator="equal">
      <formula>"Н"</formula>
    </cfRule>
    <cfRule type="cellIs" dxfId="2955" priority="343" operator="equal">
      <formula>"Б"</formula>
    </cfRule>
    <cfRule type="cellIs" dxfId="2954" priority="344" operator="equal">
      <formula>"ПР"</formula>
    </cfRule>
  </conditionalFormatting>
  <conditionalFormatting sqref="AT7:AU125">
    <cfRule type="cellIs" dxfId="2953" priority="334" operator="equal">
      <formula>"ОТ"</formula>
    </cfRule>
    <cfRule type="cellIs" dxfId="2952" priority="335" operator="equal">
      <formula>"В"</formula>
    </cfRule>
    <cfRule type="cellIs" dxfId="2951" priority="336" operator="equal">
      <formula>"Н"</formula>
    </cfRule>
    <cfRule type="cellIs" dxfId="2950" priority="337" operator="equal">
      <formula>"Б"</formula>
    </cfRule>
    <cfRule type="cellIs" dxfId="2949" priority="338" operator="equal">
      <formula>"ПР"</formula>
    </cfRule>
  </conditionalFormatting>
  <conditionalFormatting sqref="AT6:AU125">
    <cfRule type="expression" dxfId="2948" priority="328">
      <formula>COUNTIF(AB6:AR6,"В")=0</formula>
    </cfRule>
    <cfRule type="cellIs" dxfId="2947" priority="329" operator="equal">
      <formula>"ОТ"</formula>
    </cfRule>
    <cfRule type="cellIs" dxfId="2946" priority="330" operator="equal">
      <formula>"В"</formula>
    </cfRule>
    <cfRule type="cellIs" dxfId="2945" priority="331" operator="equal">
      <formula>"Н"</formula>
    </cfRule>
    <cfRule type="cellIs" dxfId="2944" priority="332" operator="equal">
      <formula>"Б"</formula>
    </cfRule>
    <cfRule type="cellIs" dxfId="2943" priority="333" operator="equal">
      <formula>"ПР"</formula>
    </cfRule>
  </conditionalFormatting>
  <conditionalFormatting sqref="AW7:AX125">
    <cfRule type="cellIs" dxfId="2942" priority="323" operator="equal">
      <formula>"ОТ"</formula>
    </cfRule>
    <cfRule type="cellIs" dxfId="2941" priority="324" operator="equal">
      <formula>"В"</formula>
    </cfRule>
    <cfRule type="cellIs" dxfId="2940" priority="325" operator="equal">
      <formula>"Н"</formula>
    </cfRule>
    <cfRule type="cellIs" dxfId="2939" priority="326" operator="equal">
      <formula>"Б"</formula>
    </cfRule>
    <cfRule type="cellIs" dxfId="2938" priority="327" operator="equal">
      <formula>"ПР"</formula>
    </cfRule>
  </conditionalFormatting>
  <conditionalFormatting sqref="AW6:AX125">
    <cfRule type="expression" dxfId="2937" priority="317">
      <formula>COUNTIF(AE6:AU6,"В")=0</formula>
    </cfRule>
    <cfRule type="cellIs" dxfId="2936" priority="318" operator="equal">
      <formula>"ОТ"</formula>
    </cfRule>
    <cfRule type="cellIs" dxfId="2935" priority="319" operator="equal">
      <formula>"В"</formula>
    </cfRule>
    <cfRule type="cellIs" dxfId="2934" priority="320" operator="equal">
      <formula>"Н"</formula>
    </cfRule>
    <cfRule type="cellIs" dxfId="2933" priority="321" operator="equal">
      <formula>"Б"</formula>
    </cfRule>
    <cfRule type="cellIs" dxfId="2932" priority="322" operator="equal">
      <formula>"ПР"</formula>
    </cfRule>
  </conditionalFormatting>
  <conditionalFormatting sqref="AZ7:BA125">
    <cfRule type="cellIs" dxfId="2931" priority="312" operator="equal">
      <formula>"ОТ"</formula>
    </cfRule>
    <cfRule type="cellIs" dxfId="2930" priority="313" operator="equal">
      <formula>"В"</formula>
    </cfRule>
    <cfRule type="cellIs" dxfId="2929" priority="314" operator="equal">
      <formula>"Н"</formula>
    </cfRule>
    <cfRule type="cellIs" dxfId="2928" priority="315" operator="equal">
      <formula>"Б"</formula>
    </cfRule>
    <cfRule type="cellIs" dxfId="2927" priority="316" operator="equal">
      <formula>"ПР"</formula>
    </cfRule>
  </conditionalFormatting>
  <conditionalFormatting sqref="AZ6:BA125">
    <cfRule type="expression" dxfId="2926" priority="306">
      <formula>COUNTIF(AH6:AX6,"В")=0</formula>
    </cfRule>
    <cfRule type="cellIs" dxfId="2925" priority="307" operator="equal">
      <formula>"ОТ"</formula>
    </cfRule>
    <cfRule type="cellIs" dxfId="2924" priority="308" operator="equal">
      <formula>"В"</formula>
    </cfRule>
    <cfRule type="cellIs" dxfId="2923" priority="309" operator="equal">
      <formula>"Н"</formula>
    </cfRule>
    <cfRule type="cellIs" dxfId="2922" priority="310" operator="equal">
      <formula>"Б"</formula>
    </cfRule>
    <cfRule type="cellIs" dxfId="2921" priority="311" operator="equal">
      <formula>"ПР"</formula>
    </cfRule>
  </conditionalFormatting>
  <conditionalFormatting sqref="BC7:BD125">
    <cfRule type="cellIs" dxfId="2920" priority="301" operator="equal">
      <formula>"ОТ"</formula>
    </cfRule>
    <cfRule type="cellIs" dxfId="2919" priority="302" operator="equal">
      <formula>"В"</formula>
    </cfRule>
    <cfRule type="cellIs" dxfId="2918" priority="303" operator="equal">
      <formula>"Н"</formula>
    </cfRule>
    <cfRule type="cellIs" dxfId="2917" priority="304" operator="equal">
      <formula>"Б"</formula>
    </cfRule>
    <cfRule type="cellIs" dxfId="2916" priority="305" operator="equal">
      <formula>"ПР"</formula>
    </cfRule>
  </conditionalFormatting>
  <conditionalFormatting sqref="BC6:BD125">
    <cfRule type="expression" dxfId="2915" priority="295">
      <formula>COUNTIF(AK6:BA6,"В")=0</formula>
    </cfRule>
    <cfRule type="cellIs" dxfId="2914" priority="296" operator="equal">
      <formula>"ОТ"</formula>
    </cfRule>
    <cfRule type="cellIs" dxfId="2913" priority="297" operator="equal">
      <formula>"В"</formula>
    </cfRule>
    <cfRule type="cellIs" dxfId="2912" priority="298" operator="equal">
      <formula>"Н"</formula>
    </cfRule>
    <cfRule type="cellIs" dxfId="2911" priority="299" operator="equal">
      <formula>"Б"</formula>
    </cfRule>
    <cfRule type="cellIs" dxfId="2910" priority="300" operator="equal">
      <formula>"ПР"</formula>
    </cfRule>
  </conditionalFormatting>
  <conditionalFormatting sqref="BF7:BG125">
    <cfRule type="cellIs" dxfId="2909" priority="290" operator="equal">
      <formula>"ОТ"</formula>
    </cfRule>
    <cfRule type="cellIs" dxfId="2908" priority="291" operator="equal">
      <formula>"В"</formula>
    </cfRule>
    <cfRule type="cellIs" dxfId="2907" priority="292" operator="equal">
      <formula>"Н"</formula>
    </cfRule>
    <cfRule type="cellIs" dxfId="2906" priority="293" operator="equal">
      <formula>"Б"</formula>
    </cfRule>
    <cfRule type="cellIs" dxfId="2905" priority="294" operator="equal">
      <formula>"ПР"</formula>
    </cfRule>
  </conditionalFormatting>
  <conditionalFormatting sqref="BF6:BG125">
    <cfRule type="expression" dxfId="2904" priority="284">
      <formula>COUNTIF(AN6:BD6,"В")=0</formula>
    </cfRule>
    <cfRule type="cellIs" dxfId="2903" priority="285" operator="equal">
      <formula>"ОТ"</formula>
    </cfRule>
    <cfRule type="cellIs" dxfId="2902" priority="286" operator="equal">
      <formula>"В"</formula>
    </cfRule>
    <cfRule type="cellIs" dxfId="2901" priority="287" operator="equal">
      <formula>"Н"</formula>
    </cfRule>
    <cfRule type="cellIs" dxfId="2900" priority="288" operator="equal">
      <formula>"Б"</formula>
    </cfRule>
    <cfRule type="cellIs" dxfId="2899" priority="289" operator="equal">
      <formula>"ПР"</formula>
    </cfRule>
  </conditionalFormatting>
  <conditionalFormatting sqref="BI7:BJ125">
    <cfRule type="cellIs" dxfId="2898" priority="279" operator="equal">
      <formula>"ОТ"</formula>
    </cfRule>
    <cfRule type="cellIs" dxfId="2897" priority="280" operator="equal">
      <formula>"В"</formula>
    </cfRule>
    <cfRule type="cellIs" dxfId="2896" priority="281" operator="equal">
      <formula>"Н"</formula>
    </cfRule>
    <cfRule type="cellIs" dxfId="2895" priority="282" operator="equal">
      <formula>"Б"</formula>
    </cfRule>
    <cfRule type="cellIs" dxfId="2894" priority="283" operator="equal">
      <formula>"ПР"</formula>
    </cfRule>
  </conditionalFormatting>
  <conditionalFormatting sqref="BI6:BJ125">
    <cfRule type="expression" dxfId="2893" priority="273">
      <formula>COUNTIF(AQ6:BG6,"В")=0</formula>
    </cfRule>
    <cfRule type="cellIs" dxfId="2892" priority="274" operator="equal">
      <formula>"ОТ"</formula>
    </cfRule>
    <cfRule type="cellIs" dxfId="2891" priority="275" operator="equal">
      <formula>"В"</formula>
    </cfRule>
    <cfRule type="cellIs" dxfId="2890" priority="276" operator="equal">
      <formula>"Н"</formula>
    </cfRule>
    <cfRule type="cellIs" dxfId="2889" priority="277" operator="equal">
      <formula>"Б"</formula>
    </cfRule>
    <cfRule type="cellIs" dxfId="2888" priority="278" operator="equal">
      <formula>"ПР"</formula>
    </cfRule>
  </conditionalFormatting>
  <conditionalFormatting sqref="BL7:BM125">
    <cfRule type="cellIs" dxfId="2887" priority="268" operator="equal">
      <formula>"ОТ"</formula>
    </cfRule>
    <cfRule type="cellIs" dxfId="2886" priority="269" operator="equal">
      <formula>"В"</formula>
    </cfRule>
    <cfRule type="cellIs" dxfId="2885" priority="270" operator="equal">
      <formula>"Н"</formula>
    </cfRule>
    <cfRule type="cellIs" dxfId="2884" priority="271" operator="equal">
      <formula>"Б"</formula>
    </cfRule>
    <cfRule type="cellIs" dxfId="2883" priority="272" operator="equal">
      <formula>"ПР"</formula>
    </cfRule>
  </conditionalFormatting>
  <conditionalFormatting sqref="BL6:BM125">
    <cfRule type="expression" dxfId="2882" priority="262">
      <formula>COUNTIF(AT6:BJ6,"В")=0</formula>
    </cfRule>
    <cfRule type="cellIs" dxfId="2881" priority="263" operator="equal">
      <formula>"ОТ"</formula>
    </cfRule>
    <cfRule type="cellIs" dxfId="2880" priority="264" operator="equal">
      <formula>"В"</formula>
    </cfRule>
    <cfRule type="cellIs" dxfId="2879" priority="265" operator="equal">
      <formula>"Н"</formula>
    </cfRule>
    <cfRule type="cellIs" dxfId="2878" priority="266" operator="equal">
      <formula>"Б"</formula>
    </cfRule>
    <cfRule type="cellIs" dxfId="2877" priority="267" operator="equal">
      <formula>"ПР"</formula>
    </cfRule>
  </conditionalFormatting>
  <conditionalFormatting sqref="BO7:BP125">
    <cfRule type="cellIs" dxfId="2876" priority="257" operator="equal">
      <formula>"ОТ"</formula>
    </cfRule>
    <cfRule type="cellIs" dxfId="2875" priority="258" operator="equal">
      <formula>"В"</formula>
    </cfRule>
    <cfRule type="cellIs" dxfId="2874" priority="259" operator="equal">
      <formula>"Н"</formula>
    </cfRule>
    <cfRule type="cellIs" dxfId="2873" priority="260" operator="equal">
      <formula>"Б"</formula>
    </cfRule>
    <cfRule type="cellIs" dxfId="2872" priority="261" operator="equal">
      <formula>"ПР"</formula>
    </cfRule>
  </conditionalFormatting>
  <conditionalFormatting sqref="BO6:BP125">
    <cfRule type="expression" dxfId="2871" priority="251">
      <formula>COUNTIF(AW6:BM6,"В")=0</formula>
    </cfRule>
    <cfRule type="cellIs" dxfId="2870" priority="252" operator="equal">
      <formula>"ОТ"</formula>
    </cfRule>
    <cfRule type="cellIs" dxfId="2869" priority="253" operator="equal">
      <formula>"В"</formula>
    </cfRule>
    <cfRule type="cellIs" dxfId="2868" priority="254" operator="equal">
      <formula>"Н"</formula>
    </cfRule>
    <cfRule type="cellIs" dxfId="2867" priority="255" operator="equal">
      <formula>"Б"</formula>
    </cfRule>
    <cfRule type="cellIs" dxfId="2866" priority="256" operator="equal">
      <formula>"ПР"</formula>
    </cfRule>
  </conditionalFormatting>
  <conditionalFormatting sqref="BR7:BS125">
    <cfRule type="cellIs" dxfId="2865" priority="246" operator="equal">
      <formula>"ОТ"</formula>
    </cfRule>
    <cfRule type="cellIs" dxfId="2864" priority="247" operator="equal">
      <formula>"В"</formula>
    </cfRule>
    <cfRule type="cellIs" dxfId="2863" priority="248" operator="equal">
      <formula>"Н"</formula>
    </cfRule>
    <cfRule type="cellIs" dxfId="2862" priority="249" operator="equal">
      <formula>"Б"</formula>
    </cfRule>
    <cfRule type="cellIs" dxfId="2861" priority="250" operator="equal">
      <formula>"ПР"</formula>
    </cfRule>
  </conditionalFormatting>
  <conditionalFormatting sqref="BR6:BS125">
    <cfRule type="expression" dxfId="2860" priority="240">
      <formula>COUNTIF(AZ6:BP6,"В")=0</formula>
    </cfRule>
    <cfRule type="cellIs" dxfId="2859" priority="241" operator="equal">
      <formula>"ОТ"</formula>
    </cfRule>
    <cfRule type="cellIs" dxfId="2858" priority="242" operator="equal">
      <formula>"В"</formula>
    </cfRule>
    <cfRule type="cellIs" dxfId="2857" priority="243" operator="equal">
      <formula>"Н"</formula>
    </cfRule>
    <cfRule type="cellIs" dxfId="2856" priority="244" operator="equal">
      <formula>"Б"</formula>
    </cfRule>
    <cfRule type="cellIs" dxfId="2855" priority="245" operator="equal">
      <formula>"ПР"</formula>
    </cfRule>
  </conditionalFormatting>
  <conditionalFormatting sqref="BU7:BV125">
    <cfRule type="cellIs" dxfId="2854" priority="235" operator="equal">
      <formula>"ОТ"</formula>
    </cfRule>
    <cfRule type="cellIs" dxfId="2853" priority="236" operator="equal">
      <formula>"В"</formula>
    </cfRule>
    <cfRule type="cellIs" dxfId="2852" priority="237" operator="equal">
      <formula>"Н"</formula>
    </cfRule>
    <cfRule type="cellIs" dxfId="2851" priority="238" operator="equal">
      <formula>"Б"</formula>
    </cfRule>
    <cfRule type="cellIs" dxfId="2850" priority="239" operator="equal">
      <formula>"ПР"</formula>
    </cfRule>
  </conditionalFormatting>
  <conditionalFormatting sqref="BU6:BV125">
    <cfRule type="expression" dxfId="2849" priority="229">
      <formula>COUNTIF(BC6:BS6,"В")=0</formula>
    </cfRule>
    <cfRule type="cellIs" dxfId="2848" priority="230" operator="equal">
      <formula>"ОТ"</formula>
    </cfRule>
    <cfRule type="cellIs" dxfId="2847" priority="231" operator="equal">
      <formula>"В"</formula>
    </cfRule>
    <cfRule type="cellIs" dxfId="2846" priority="232" operator="equal">
      <formula>"Н"</formula>
    </cfRule>
    <cfRule type="cellIs" dxfId="2845" priority="233" operator="equal">
      <formula>"Б"</formula>
    </cfRule>
    <cfRule type="cellIs" dxfId="2844" priority="234" operator="equal">
      <formula>"ПР"</formula>
    </cfRule>
  </conditionalFormatting>
  <conditionalFormatting sqref="BX7:BY125">
    <cfRule type="cellIs" dxfId="2843" priority="224" operator="equal">
      <formula>"ОТ"</formula>
    </cfRule>
    <cfRule type="cellIs" dxfId="2842" priority="225" operator="equal">
      <formula>"В"</formula>
    </cfRule>
    <cfRule type="cellIs" dxfId="2841" priority="226" operator="equal">
      <formula>"Н"</formula>
    </cfRule>
    <cfRule type="cellIs" dxfId="2840" priority="227" operator="equal">
      <formula>"Б"</formula>
    </cfRule>
    <cfRule type="cellIs" dxfId="2839" priority="228" operator="equal">
      <formula>"ПР"</formula>
    </cfRule>
  </conditionalFormatting>
  <conditionalFormatting sqref="BX6:BY125">
    <cfRule type="expression" dxfId="2838" priority="218">
      <formula>COUNTIF(BF6:BV6,"В")=0</formula>
    </cfRule>
    <cfRule type="cellIs" dxfId="2837" priority="219" operator="equal">
      <formula>"ОТ"</formula>
    </cfRule>
    <cfRule type="cellIs" dxfId="2836" priority="220" operator="equal">
      <formula>"В"</formula>
    </cfRule>
    <cfRule type="cellIs" dxfId="2835" priority="221" operator="equal">
      <formula>"Н"</formula>
    </cfRule>
    <cfRule type="cellIs" dxfId="2834" priority="222" operator="equal">
      <formula>"Б"</formula>
    </cfRule>
    <cfRule type="cellIs" dxfId="2833" priority="223" operator="equal">
      <formula>"ПР"</formula>
    </cfRule>
  </conditionalFormatting>
  <conditionalFormatting sqref="CA7:CB125">
    <cfRule type="cellIs" dxfId="2832" priority="213" operator="equal">
      <formula>"ОТ"</formula>
    </cfRule>
    <cfRule type="cellIs" dxfId="2831" priority="214" operator="equal">
      <formula>"В"</formula>
    </cfRule>
    <cfRule type="cellIs" dxfId="2830" priority="215" operator="equal">
      <formula>"Н"</formula>
    </cfRule>
    <cfRule type="cellIs" dxfId="2829" priority="216" operator="equal">
      <formula>"Б"</formula>
    </cfRule>
    <cfRule type="cellIs" dxfId="2828" priority="217" operator="equal">
      <formula>"ПР"</formula>
    </cfRule>
  </conditionalFormatting>
  <conditionalFormatting sqref="CA6:CB125">
    <cfRule type="expression" dxfId="2827" priority="207">
      <formula>COUNTIF(BI6:BY6,"В")=0</formula>
    </cfRule>
    <cfRule type="cellIs" dxfId="2826" priority="208" operator="equal">
      <formula>"ОТ"</formula>
    </cfRule>
    <cfRule type="cellIs" dxfId="2825" priority="209" operator="equal">
      <formula>"В"</formula>
    </cfRule>
    <cfRule type="cellIs" dxfId="2824" priority="210" operator="equal">
      <formula>"Н"</formula>
    </cfRule>
    <cfRule type="cellIs" dxfId="2823" priority="211" operator="equal">
      <formula>"Б"</formula>
    </cfRule>
    <cfRule type="cellIs" dxfId="2822" priority="212" operator="equal">
      <formula>"ПР"</formula>
    </cfRule>
  </conditionalFormatting>
  <conditionalFormatting sqref="CD7:CE125">
    <cfRule type="cellIs" dxfId="2821" priority="202" operator="equal">
      <formula>"ОТ"</formula>
    </cfRule>
    <cfRule type="cellIs" dxfId="2820" priority="203" operator="equal">
      <formula>"В"</formula>
    </cfRule>
    <cfRule type="cellIs" dxfId="2819" priority="204" operator="equal">
      <formula>"Н"</formula>
    </cfRule>
    <cfRule type="cellIs" dxfId="2818" priority="205" operator="equal">
      <formula>"Б"</formula>
    </cfRule>
    <cfRule type="cellIs" dxfId="2817" priority="206" operator="equal">
      <formula>"ПР"</formula>
    </cfRule>
  </conditionalFormatting>
  <conditionalFormatting sqref="CD6:CE125">
    <cfRule type="expression" dxfId="2816" priority="196">
      <formula>COUNTIF(BL6:CB6,"В")=0</formula>
    </cfRule>
    <cfRule type="cellIs" dxfId="2815" priority="197" operator="equal">
      <formula>"ОТ"</formula>
    </cfRule>
    <cfRule type="cellIs" dxfId="2814" priority="198" operator="equal">
      <formula>"В"</formula>
    </cfRule>
    <cfRule type="cellIs" dxfId="2813" priority="199" operator="equal">
      <formula>"Н"</formula>
    </cfRule>
    <cfRule type="cellIs" dxfId="2812" priority="200" operator="equal">
      <formula>"Б"</formula>
    </cfRule>
    <cfRule type="cellIs" dxfId="2811" priority="201" operator="equal">
      <formula>"ПР"</formula>
    </cfRule>
  </conditionalFormatting>
  <conditionalFormatting sqref="CG7:CH125">
    <cfRule type="cellIs" dxfId="2810" priority="191" operator="equal">
      <formula>"ОТ"</formula>
    </cfRule>
    <cfRule type="cellIs" dxfId="2809" priority="192" operator="equal">
      <formula>"В"</formula>
    </cfRule>
    <cfRule type="cellIs" dxfId="2808" priority="193" operator="equal">
      <formula>"Н"</formula>
    </cfRule>
    <cfRule type="cellIs" dxfId="2807" priority="194" operator="equal">
      <formula>"Б"</formula>
    </cfRule>
    <cfRule type="cellIs" dxfId="2806" priority="195" operator="equal">
      <formula>"ПР"</formula>
    </cfRule>
  </conditionalFormatting>
  <conditionalFormatting sqref="CG6:CH125">
    <cfRule type="expression" dxfId="2805" priority="185">
      <formula>COUNTIF(BO6:CE6,"В")=0</formula>
    </cfRule>
    <cfRule type="cellIs" dxfId="2804" priority="186" operator="equal">
      <formula>"ОТ"</formula>
    </cfRule>
    <cfRule type="cellIs" dxfId="2803" priority="187" operator="equal">
      <formula>"В"</formula>
    </cfRule>
    <cfRule type="cellIs" dxfId="2802" priority="188" operator="equal">
      <formula>"Н"</formula>
    </cfRule>
    <cfRule type="cellIs" dxfId="2801" priority="189" operator="equal">
      <formula>"Б"</formula>
    </cfRule>
    <cfRule type="cellIs" dxfId="2800" priority="190" operator="equal">
      <formula>"ПР"</formula>
    </cfRule>
  </conditionalFormatting>
  <conditionalFormatting sqref="CJ7:CK125">
    <cfRule type="cellIs" dxfId="2799" priority="180" operator="equal">
      <formula>"ОТ"</formula>
    </cfRule>
    <cfRule type="cellIs" dxfId="2798" priority="181" operator="equal">
      <formula>"В"</formula>
    </cfRule>
    <cfRule type="cellIs" dxfId="2797" priority="182" operator="equal">
      <formula>"Н"</formula>
    </cfRule>
    <cfRule type="cellIs" dxfId="2796" priority="183" operator="equal">
      <formula>"Б"</formula>
    </cfRule>
    <cfRule type="cellIs" dxfId="2795" priority="184" operator="equal">
      <formula>"ПР"</formula>
    </cfRule>
  </conditionalFormatting>
  <conditionalFormatting sqref="CJ6:CK125">
    <cfRule type="expression" dxfId="2794" priority="174">
      <formula>COUNTIF(BR6:CH6,"В")=0</formula>
    </cfRule>
    <cfRule type="cellIs" dxfId="2793" priority="175" operator="equal">
      <formula>"ОТ"</formula>
    </cfRule>
    <cfRule type="cellIs" dxfId="2792" priority="176" operator="equal">
      <formula>"В"</formula>
    </cfRule>
    <cfRule type="cellIs" dxfId="2791" priority="177" operator="equal">
      <formula>"Н"</formula>
    </cfRule>
    <cfRule type="cellIs" dxfId="2790" priority="178" operator="equal">
      <formula>"Б"</formula>
    </cfRule>
    <cfRule type="cellIs" dxfId="2789" priority="179" operator="equal">
      <formula>"ПР"</formula>
    </cfRule>
  </conditionalFormatting>
  <conditionalFormatting sqref="CM7:CN125">
    <cfRule type="cellIs" dxfId="2788" priority="169" operator="equal">
      <formula>"ОТ"</formula>
    </cfRule>
    <cfRule type="cellIs" dxfId="2787" priority="170" operator="equal">
      <formula>"В"</formula>
    </cfRule>
    <cfRule type="cellIs" dxfId="2786" priority="171" operator="equal">
      <formula>"Н"</formula>
    </cfRule>
    <cfRule type="cellIs" dxfId="2785" priority="172" operator="equal">
      <formula>"Б"</formula>
    </cfRule>
    <cfRule type="cellIs" dxfId="2784" priority="173" operator="equal">
      <formula>"ПР"</formula>
    </cfRule>
  </conditionalFormatting>
  <conditionalFormatting sqref="CM6:CN125">
    <cfRule type="expression" dxfId="2783" priority="163">
      <formula>COUNTIF(BU6:CK6,"В")=0</formula>
    </cfRule>
    <cfRule type="cellIs" dxfId="2782" priority="164" operator="equal">
      <formula>"ОТ"</formula>
    </cfRule>
    <cfRule type="cellIs" dxfId="2781" priority="165" operator="equal">
      <formula>"В"</formula>
    </cfRule>
    <cfRule type="cellIs" dxfId="2780" priority="166" operator="equal">
      <formula>"Н"</formula>
    </cfRule>
    <cfRule type="cellIs" dxfId="2779" priority="167" operator="equal">
      <formula>"Б"</formula>
    </cfRule>
    <cfRule type="cellIs" dxfId="2778" priority="168" operator="equal">
      <formula>"ПР"</formula>
    </cfRule>
  </conditionalFormatting>
  <conditionalFormatting sqref="CP7:CQ125">
    <cfRule type="cellIs" dxfId="2777" priority="158" operator="equal">
      <formula>"ОТ"</formula>
    </cfRule>
    <cfRule type="cellIs" dxfId="2776" priority="159" operator="equal">
      <formula>"В"</formula>
    </cfRule>
    <cfRule type="cellIs" dxfId="2775" priority="160" operator="equal">
      <formula>"Н"</formula>
    </cfRule>
    <cfRule type="cellIs" dxfId="2774" priority="161" operator="equal">
      <formula>"Б"</formula>
    </cfRule>
    <cfRule type="cellIs" dxfId="2773" priority="162" operator="equal">
      <formula>"ПР"</formula>
    </cfRule>
  </conditionalFormatting>
  <conditionalFormatting sqref="CP6:CQ125">
    <cfRule type="expression" dxfId="2772" priority="152">
      <formula>COUNTIF(BX6:CN6,"В")=0</formula>
    </cfRule>
    <cfRule type="cellIs" dxfId="2771" priority="153" operator="equal">
      <formula>"ОТ"</formula>
    </cfRule>
    <cfRule type="cellIs" dxfId="2770" priority="154" operator="equal">
      <formula>"В"</formula>
    </cfRule>
    <cfRule type="cellIs" dxfId="2769" priority="155" operator="equal">
      <formula>"Н"</formula>
    </cfRule>
    <cfRule type="cellIs" dxfId="2768" priority="156" operator="equal">
      <formula>"Б"</formula>
    </cfRule>
    <cfRule type="cellIs" dxfId="2767" priority="157" operator="equal">
      <formula>"ПР"</formula>
    </cfRule>
  </conditionalFormatting>
  <conditionalFormatting sqref="CS7:CT125">
    <cfRule type="cellIs" dxfId="2766" priority="147" operator="equal">
      <formula>"ОТ"</formula>
    </cfRule>
    <cfRule type="cellIs" dxfId="2765" priority="148" operator="equal">
      <formula>"В"</formula>
    </cfRule>
    <cfRule type="cellIs" dxfId="2764" priority="149" operator="equal">
      <formula>"Н"</formula>
    </cfRule>
    <cfRule type="cellIs" dxfId="2763" priority="150" operator="equal">
      <formula>"Б"</formula>
    </cfRule>
    <cfRule type="cellIs" dxfId="2762" priority="151" operator="equal">
      <formula>"ПР"</formula>
    </cfRule>
  </conditionalFormatting>
  <conditionalFormatting sqref="CS6:CT125">
    <cfRule type="expression" dxfId="2761" priority="141">
      <formula>COUNTIF(CA6:CQ6,"В")=0</formula>
    </cfRule>
    <cfRule type="cellIs" dxfId="2760" priority="142" operator="equal">
      <formula>"ОТ"</formula>
    </cfRule>
    <cfRule type="cellIs" dxfId="2759" priority="143" operator="equal">
      <formula>"В"</formula>
    </cfRule>
    <cfRule type="cellIs" dxfId="2758" priority="144" operator="equal">
      <formula>"Н"</formula>
    </cfRule>
    <cfRule type="cellIs" dxfId="2757" priority="145" operator="equal">
      <formula>"Б"</formula>
    </cfRule>
    <cfRule type="cellIs" dxfId="2756" priority="146" operator="equal">
      <formula>"ПР"</formula>
    </cfRule>
  </conditionalFormatting>
  <conditionalFormatting sqref="L6:L125">
    <cfRule type="expression" dxfId="2755" priority="138">
      <formula>IF(M6="в",(4*$C$2/7+($A$2-K6)+P6)&lt;$C$2)</formula>
    </cfRule>
    <cfRule type="cellIs" dxfId="2754" priority="139" operator="equal">
      <formula>"!"</formula>
    </cfRule>
    <cfRule type="expression" dxfId="2753" priority="140">
      <formula>($A$2-K6+M6)&lt;$B$2</formula>
    </cfRule>
  </conditionalFormatting>
  <conditionalFormatting sqref="L6:L125">
    <cfRule type="expression" dxfId="2752" priority="136">
      <formula>IF(J6="от",$A$2-$E$2+M6)&lt;$B$2</formula>
    </cfRule>
    <cfRule type="expression" dxfId="2751" priority="137">
      <formula>IF(J6="ОТ",IF(M6="В",(4*$C$2/7+($A$2-$E$2)+P6)&lt;$C$2))</formula>
    </cfRule>
  </conditionalFormatting>
  <conditionalFormatting sqref="O6:O125">
    <cfRule type="expression" dxfId="2750" priority="133">
      <formula>IF(P6="в",(4*$C$2/7+($A$2-N6)+S6)&lt;$C$2)</formula>
    </cfRule>
    <cfRule type="cellIs" dxfId="2749" priority="134" operator="equal">
      <formula>"!"</formula>
    </cfRule>
    <cfRule type="expression" dxfId="2748" priority="135">
      <formula>($A$2-N6+P6)&lt;$B$2</formula>
    </cfRule>
  </conditionalFormatting>
  <conditionalFormatting sqref="O6:O125">
    <cfRule type="expression" dxfId="2747" priority="131">
      <formula>IF(M6="от",$A$2-$E$2+P6)&lt;$B$2</formula>
    </cfRule>
    <cfRule type="expression" dxfId="2746" priority="132">
      <formula>IF(M6="ОТ",IF(P6="В",(4*$C$2/7+($A$2-$E$2)+S6)&lt;$C$2))</formula>
    </cfRule>
  </conditionalFormatting>
  <conditionalFormatting sqref="R6:R125">
    <cfRule type="expression" dxfId="2745" priority="128">
      <formula>IF(S6="в",(4*$C$2/7+($A$2-Q6)+V6)&lt;$C$2)</formula>
    </cfRule>
    <cfRule type="cellIs" dxfId="2744" priority="129" operator="equal">
      <formula>"!"</formula>
    </cfRule>
    <cfRule type="expression" dxfId="2743" priority="130">
      <formula>($A$2-Q6+S6)&lt;$B$2</formula>
    </cfRule>
  </conditionalFormatting>
  <conditionalFormatting sqref="R6:R125">
    <cfRule type="expression" dxfId="2742" priority="126">
      <formula>IF(P6="от",$A$2-$E$2+S6)&lt;$B$2</formula>
    </cfRule>
    <cfRule type="expression" dxfId="2741" priority="127">
      <formula>IF(P6="ОТ",IF(S6="В",(4*$C$2/7+($A$2-$E$2)+V6)&lt;$C$2))</formula>
    </cfRule>
  </conditionalFormatting>
  <conditionalFormatting sqref="U6:U125">
    <cfRule type="expression" dxfId="2740" priority="123">
      <formula>IF(V6="в",(4*$C$2/7+($A$2-T6)+Y6)&lt;$C$2)</formula>
    </cfRule>
    <cfRule type="cellIs" dxfId="2739" priority="124" operator="equal">
      <formula>"!"</formula>
    </cfRule>
    <cfRule type="expression" dxfId="2738" priority="125">
      <formula>($A$2-T6+V6)&lt;$B$2</formula>
    </cfRule>
  </conditionalFormatting>
  <conditionalFormatting sqref="U6:U125">
    <cfRule type="expression" dxfId="2737" priority="121">
      <formula>IF(S6="от",$A$2-$E$2+V6)&lt;$B$2</formula>
    </cfRule>
    <cfRule type="expression" dxfId="2736" priority="122">
      <formula>IF(S6="ОТ",IF(V6="В",(4*$C$2/7+($A$2-$E$2)+Y6)&lt;$C$2))</formula>
    </cfRule>
  </conditionalFormatting>
  <conditionalFormatting sqref="X6:X125">
    <cfRule type="expression" dxfId="2735" priority="118">
      <formula>IF(Y6="в",(4*$C$2/7+($A$2-W6)+AB6)&lt;$C$2)</formula>
    </cfRule>
    <cfRule type="cellIs" dxfId="2734" priority="119" operator="equal">
      <formula>"!"</formula>
    </cfRule>
    <cfRule type="expression" dxfId="2733" priority="120">
      <formula>($A$2-W6+Y6)&lt;$B$2</formula>
    </cfRule>
  </conditionalFormatting>
  <conditionalFormatting sqref="X6:X125">
    <cfRule type="expression" dxfId="2732" priority="116">
      <formula>IF(V6="от",$A$2-$E$2+Y6)&lt;$B$2</formula>
    </cfRule>
    <cfRule type="expression" dxfId="2731" priority="117">
      <formula>IF(V6="ОТ",IF(Y6="В",(4*$C$2/7+($A$2-$E$2)+AB6)&lt;$C$2))</formula>
    </cfRule>
  </conditionalFormatting>
  <conditionalFormatting sqref="AA6:AA125">
    <cfRule type="expression" dxfId="2730" priority="113">
      <formula>IF(AB6="в",(4*$C$2/7+($A$2-Z6)+AE6)&lt;$C$2)</formula>
    </cfRule>
    <cfRule type="cellIs" dxfId="2729" priority="114" operator="equal">
      <formula>"!"</formula>
    </cfRule>
    <cfRule type="expression" dxfId="2728" priority="115">
      <formula>($A$2-Z6+AB6)&lt;$B$2</formula>
    </cfRule>
  </conditionalFormatting>
  <conditionalFormatting sqref="AA6:AA125">
    <cfRule type="expression" dxfId="2727" priority="111">
      <formula>IF(Y6="от",$A$2-$E$2+AB6)&lt;$B$2</formula>
    </cfRule>
    <cfRule type="expression" dxfId="2726" priority="112">
      <formula>IF(Y6="ОТ",IF(AB6="В",(4*$C$2/7+($A$2-$E$2)+AE6)&lt;$C$2))</formula>
    </cfRule>
  </conditionalFormatting>
  <conditionalFormatting sqref="AD6:AD125">
    <cfRule type="expression" dxfId="2725" priority="108">
      <formula>IF(AE6="в",(4*$C$2/7+($A$2-AC6)+AH6)&lt;$C$2)</formula>
    </cfRule>
    <cfRule type="cellIs" dxfId="2724" priority="109" operator="equal">
      <formula>"!"</formula>
    </cfRule>
    <cfRule type="expression" dxfId="2723" priority="110">
      <formula>($A$2-AC6+AE6)&lt;$B$2</formula>
    </cfRule>
  </conditionalFormatting>
  <conditionalFormatting sqref="AD6:AD125">
    <cfRule type="expression" dxfId="2722" priority="106">
      <formula>IF(AB6="от",$A$2-$E$2+AE6)&lt;$B$2</formula>
    </cfRule>
    <cfRule type="expression" dxfId="2721" priority="107">
      <formula>IF(AB6="ОТ",IF(AE6="В",(4*$C$2/7+($A$2-$E$2)+AH6)&lt;$C$2))</formula>
    </cfRule>
  </conditionalFormatting>
  <conditionalFormatting sqref="AG6:AG125">
    <cfRule type="expression" dxfId="2720" priority="103">
      <formula>IF(AH6="в",(4*$C$2/7+($A$2-AF6)+AK6)&lt;$C$2)</formula>
    </cfRule>
    <cfRule type="cellIs" dxfId="2719" priority="104" operator="equal">
      <formula>"!"</formula>
    </cfRule>
    <cfRule type="expression" dxfId="2718" priority="105">
      <formula>($A$2-AF6+AH6)&lt;$B$2</formula>
    </cfRule>
  </conditionalFormatting>
  <conditionalFormatting sqref="AG6:AG125">
    <cfRule type="expression" dxfId="2717" priority="101">
      <formula>IF(AE6="от",$A$2-$E$2+AH6)&lt;$B$2</formula>
    </cfRule>
    <cfRule type="expression" dxfId="2716" priority="102">
      <formula>IF(AE6="ОТ",IF(AH6="В",(4*$C$2/7+($A$2-$E$2)+AK6)&lt;$C$2))</formula>
    </cfRule>
  </conditionalFormatting>
  <conditionalFormatting sqref="AJ6:AJ125">
    <cfRule type="expression" dxfId="2715" priority="98">
      <formula>IF(AK6="в",(4*$C$2/7+($A$2-AI6)+AN6)&lt;$C$2)</formula>
    </cfRule>
    <cfRule type="cellIs" dxfId="2714" priority="99" operator="equal">
      <formula>"!"</formula>
    </cfRule>
    <cfRule type="expression" dxfId="2713" priority="100">
      <formula>($A$2-AI6+AK6)&lt;$B$2</formula>
    </cfRule>
  </conditionalFormatting>
  <conditionalFormatting sqref="AJ6:AJ125">
    <cfRule type="expression" dxfId="2712" priority="96">
      <formula>IF(AH6="от",$A$2-$E$2+AK6)&lt;$B$2</formula>
    </cfRule>
    <cfRule type="expression" dxfId="2711" priority="97">
      <formula>IF(AH6="ОТ",IF(AK6="В",(4*$C$2/7+($A$2-$E$2)+AN6)&lt;$C$2))</formula>
    </cfRule>
  </conditionalFormatting>
  <conditionalFormatting sqref="AM6:AM125">
    <cfRule type="expression" dxfId="2710" priority="93">
      <formula>IF(AN6="в",(4*$C$2/7+($A$2-AL6)+AQ6)&lt;$C$2)</formula>
    </cfRule>
    <cfRule type="cellIs" dxfId="2709" priority="94" operator="equal">
      <formula>"!"</formula>
    </cfRule>
    <cfRule type="expression" dxfId="2708" priority="95">
      <formula>($A$2-AL6+AN6)&lt;$B$2</formula>
    </cfRule>
  </conditionalFormatting>
  <conditionalFormatting sqref="AM6:AM125">
    <cfRule type="expression" dxfId="2707" priority="91">
      <formula>IF(AK6="от",$A$2-$E$2+AN6)&lt;$B$2</formula>
    </cfRule>
    <cfRule type="expression" dxfId="2706" priority="92">
      <formula>IF(AK6="ОТ",IF(AN6="В",(4*$C$2/7+($A$2-$E$2)+AQ6)&lt;$C$2))</formula>
    </cfRule>
  </conditionalFormatting>
  <conditionalFormatting sqref="AP6:AP125">
    <cfRule type="expression" dxfId="2705" priority="88">
      <formula>IF(AQ6="в",(4*$C$2/7+($A$2-AO6)+AT6)&lt;$C$2)</formula>
    </cfRule>
    <cfRule type="cellIs" dxfId="2704" priority="89" operator="equal">
      <formula>"!"</formula>
    </cfRule>
    <cfRule type="expression" dxfId="2703" priority="90">
      <formula>($A$2-AO6+AQ6)&lt;$B$2</formula>
    </cfRule>
  </conditionalFormatting>
  <conditionalFormatting sqref="AP6:AP125">
    <cfRule type="expression" dxfId="2702" priority="86">
      <formula>IF(AN6="от",$A$2-$E$2+AQ6)&lt;$B$2</formula>
    </cfRule>
    <cfRule type="expression" dxfId="2701" priority="87">
      <formula>IF(AN6="ОТ",IF(AQ6="В",(4*$C$2/7+($A$2-$E$2)+AT6)&lt;$C$2))</formula>
    </cfRule>
  </conditionalFormatting>
  <conditionalFormatting sqref="AS6:AS125">
    <cfRule type="expression" dxfId="2700" priority="83">
      <formula>IF(AT6="в",(4*$C$2/7+($A$2-AR6)+AW6)&lt;$C$2)</formula>
    </cfRule>
    <cfRule type="cellIs" dxfId="2699" priority="84" operator="equal">
      <formula>"!"</formula>
    </cfRule>
    <cfRule type="expression" dxfId="2698" priority="85">
      <formula>($A$2-AR6+AT6)&lt;$B$2</formula>
    </cfRule>
  </conditionalFormatting>
  <conditionalFormatting sqref="AS6:AS125">
    <cfRule type="expression" dxfId="2697" priority="81">
      <formula>IF(AQ6="от",$A$2-$E$2+AT6)&lt;$B$2</formula>
    </cfRule>
    <cfRule type="expression" dxfId="2696" priority="82">
      <formula>IF(AQ6="ОТ",IF(AT6="В",(4*$C$2/7+($A$2-$E$2)+AW6)&lt;$C$2))</formula>
    </cfRule>
  </conditionalFormatting>
  <conditionalFormatting sqref="AV6:AV125">
    <cfRule type="expression" dxfId="2695" priority="78">
      <formula>IF(AW6="в",(4*$C$2/7+($A$2-AU6)+AZ6)&lt;$C$2)</formula>
    </cfRule>
    <cfRule type="cellIs" dxfId="2694" priority="79" operator="equal">
      <formula>"!"</formula>
    </cfRule>
    <cfRule type="expression" dxfId="2693" priority="80">
      <formula>($A$2-AU6+AW6)&lt;$B$2</formula>
    </cfRule>
  </conditionalFormatting>
  <conditionalFormatting sqref="AV6:AV125">
    <cfRule type="expression" dxfId="2692" priority="76">
      <formula>IF(AT6="от",$A$2-$E$2+AW6)&lt;$B$2</formula>
    </cfRule>
    <cfRule type="expression" dxfId="2691" priority="77">
      <formula>IF(AT6="ОТ",IF(AW6="В",(4*$C$2/7+($A$2-$E$2)+AZ6)&lt;$C$2))</formula>
    </cfRule>
  </conditionalFormatting>
  <conditionalFormatting sqref="AY6:AY125">
    <cfRule type="expression" dxfId="2690" priority="73">
      <formula>IF(AZ6="в",(4*$C$2/7+($A$2-AX6)+BC6)&lt;$C$2)</formula>
    </cfRule>
    <cfRule type="cellIs" dxfId="2689" priority="74" operator="equal">
      <formula>"!"</formula>
    </cfRule>
    <cfRule type="expression" dxfId="2688" priority="75">
      <formula>($A$2-AX6+AZ6)&lt;$B$2</formula>
    </cfRule>
  </conditionalFormatting>
  <conditionalFormatting sqref="AY6:AY125">
    <cfRule type="expression" dxfId="2687" priority="71">
      <formula>IF(AW6="от",$A$2-$E$2+AZ6)&lt;$B$2</formula>
    </cfRule>
    <cfRule type="expression" dxfId="2686" priority="72">
      <formula>IF(AW6="ОТ",IF(AZ6="В",(4*$C$2/7+($A$2-$E$2)+BC6)&lt;$C$2))</formula>
    </cfRule>
  </conditionalFormatting>
  <conditionalFormatting sqref="BB6:BB125">
    <cfRule type="expression" dxfId="2685" priority="68">
      <formula>IF(BC6="в",(4*$C$2/7+($A$2-BA6)+BF6)&lt;$C$2)</formula>
    </cfRule>
    <cfRule type="cellIs" dxfId="2684" priority="69" operator="equal">
      <formula>"!"</formula>
    </cfRule>
    <cfRule type="expression" dxfId="2683" priority="70">
      <formula>($A$2-BA6+BC6)&lt;$B$2</formula>
    </cfRule>
  </conditionalFormatting>
  <conditionalFormatting sqref="BB6:BB125">
    <cfRule type="expression" dxfId="2682" priority="66">
      <formula>IF(AZ6="от",$A$2-$E$2+BC6)&lt;$B$2</formula>
    </cfRule>
    <cfRule type="expression" dxfId="2681" priority="67">
      <formula>IF(AZ6="ОТ",IF(BC6="В",(4*$C$2/7+($A$2-$E$2)+BF6)&lt;$C$2))</formula>
    </cfRule>
  </conditionalFormatting>
  <conditionalFormatting sqref="BE6:BE125">
    <cfRule type="expression" dxfId="2680" priority="63">
      <formula>IF(BF6="в",(4*$C$2/7+($A$2-BD6)+BI6)&lt;$C$2)</formula>
    </cfRule>
    <cfRule type="cellIs" dxfId="2679" priority="64" operator="equal">
      <formula>"!"</formula>
    </cfRule>
    <cfRule type="expression" dxfId="2678" priority="65">
      <formula>($A$2-BD6+BF6)&lt;$B$2</formula>
    </cfRule>
  </conditionalFormatting>
  <conditionalFormatting sqref="BE6:BE125">
    <cfRule type="expression" dxfId="2677" priority="61">
      <formula>IF(BC6="от",$A$2-$E$2+BF6)&lt;$B$2</formula>
    </cfRule>
    <cfRule type="expression" dxfId="2676" priority="62">
      <formula>IF(BC6="ОТ",IF(BF6="В",(4*$C$2/7+($A$2-$E$2)+BI6)&lt;$C$2))</formula>
    </cfRule>
  </conditionalFormatting>
  <conditionalFormatting sqref="BH6:BH125">
    <cfRule type="expression" dxfId="2675" priority="58">
      <formula>IF(BI6="в",(4*$C$2/7+($A$2-BG6)+BL6)&lt;$C$2)</formula>
    </cfRule>
    <cfRule type="cellIs" dxfId="2674" priority="59" operator="equal">
      <formula>"!"</formula>
    </cfRule>
    <cfRule type="expression" dxfId="2673" priority="60">
      <formula>($A$2-BG6+BI6)&lt;$B$2</formula>
    </cfRule>
  </conditionalFormatting>
  <conditionalFormatting sqref="BH6:BH125">
    <cfRule type="expression" dxfId="2672" priority="56">
      <formula>IF(BF6="от",$A$2-$E$2+BI6)&lt;$B$2</formula>
    </cfRule>
    <cfRule type="expression" dxfId="2671" priority="57">
      <formula>IF(BF6="ОТ",IF(BI6="В",(4*$C$2/7+($A$2-$E$2)+BL6)&lt;$C$2))</formula>
    </cfRule>
  </conditionalFormatting>
  <conditionalFormatting sqref="BK6:BK125">
    <cfRule type="expression" dxfId="2670" priority="53">
      <formula>IF(BL6="в",(4*$C$2/7+($A$2-BJ6)+BO6)&lt;$C$2)</formula>
    </cfRule>
    <cfRule type="cellIs" dxfId="2669" priority="54" operator="equal">
      <formula>"!"</formula>
    </cfRule>
    <cfRule type="expression" dxfId="2668" priority="55">
      <formula>($A$2-BJ6+BL6)&lt;$B$2</formula>
    </cfRule>
  </conditionalFormatting>
  <conditionalFormatting sqref="BK6:BK125">
    <cfRule type="expression" dxfId="2667" priority="51">
      <formula>IF(BI6="от",$A$2-$E$2+BL6)&lt;$B$2</formula>
    </cfRule>
    <cfRule type="expression" dxfId="2666" priority="52">
      <formula>IF(BI6="ОТ",IF(BL6="В",(4*$C$2/7+($A$2-$E$2)+BO6)&lt;$C$2))</formula>
    </cfRule>
  </conditionalFormatting>
  <conditionalFormatting sqref="BN6:BN125">
    <cfRule type="expression" dxfId="2665" priority="48">
      <formula>IF(BO6="в",(4*$C$2/7+($A$2-BM6)+BR6)&lt;$C$2)</formula>
    </cfRule>
    <cfRule type="cellIs" dxfId="2664" priority="49" operator="equal">
      <formula>"!"</formula>
    </cfRule>
    <cfRule type="expression" dxfId="2663" priority="50">
      <formula>($A$2-BM6+BO6)&lt;$B$2</formula>
    </cfRule>
  </conditionalFormatting>
  <conditionalFormatting sqref="BN6:BN125">
    <cfRule type="expression" dxfId="2662" priority="46">
      <formula>IF(BL6="от",$A$2-$E$2+BO6)&lt;$B$2</formula>
    </cfRule>
    <cfRule type="expression" dxfId="2661" priority="47">
      <formula>IF(BL6="ОТ",IF(BO6="В",(4*$C$2/7+($A$2-$E$2)+BR6)&lt;$C$2))</formula>
    </cfRule>
  </conditionalFormatting>
  <conditionalFormatting sqref="BQ6:BQ125">
    <cfRule type="expression" dxfId="2660" priority="43">
      <formula>IF(BR6="в",(4*$C$2/7+($A$2-BP6)+BU6)&lt;$C$2)</formula>
    </cfRule>
    <cfRule type="cellIs" dxfId="2659" priority="44" operator="equal">
      <formula>"!"</formula>
    </cfRule>
    <cfRule type="expression" dxfId="2658" priority="45">
      <formula>($A$2-BP6+BR6)&lt;$B$2</formula>
    </cfRule>
  </conditionalFormatting>
  <conditionalFormatting sqref="BQ6:BQ125">
    <cfRule type="expression" dxfId="2657" priority="41">
      <formula>IF(BO6="от",$A$2-$E$2+BR6)&lt;$B$2</formula>
    </cfRule>
    <cfRule type="expression" dxfId="2656" priority="42">
      <formula>IF(BO6="ОТ",IF(BR6="В",(4*$C$2/7+($A$2-$E$2)+BU6)&lt;$C$2))</formula>
    </cfRule>
  </conditionalFormatting>
  <conditionalFormatting sqref="BT6:BT125">
    <cfRule type="expression" dxfId="2655" priority="38">
      <formula>IF(BU6="в",(4*$C$2/7+($A$2-BS6)+BX6)&lt;$C$2)</formula>
    </cfRule>
    <cfRule type="cellIs" dxfId="2654" priority="39" operator="equal">
      <formula>"!"</formula>
    </cfRule>
    <cfRule type="expression" dxfId="2653" priority="40">
      <formula>($A$2-BS6+BU6)&lt;$B$2</formula>
    </cfRule>
  </conditionalFormatting>
  <conditionalFormatting sqref="BT6:BT125">
    <cfRule type="expression" dxfId="2652" priority="36">
      <formula>IF(BR6="от",$A$2-$E$2+BU6)&lt;$B$2</formula>
    </cfRule>
    <cfRule type="expression" dxfId="2651" priority="37">
      <formula>IF(BR6="ОТ",IF(BU6="В",(4*$C$2/7+($A$2-$E$2)+BX6)&lt;$C$2))</formula>
    </cfRule>
  </conditionalFormatting>
  <conditionalFormatting sqref="BW6:BW125">
    <cfRule type="expression" dxfId="2650" priority="33">
      <formula>IF(BX6="в",(4*$C$2/7+($A$2-BV6)+CA6)&lt;$C$2)</formula>
    </cfRule>
    <cfRule type="cellIs" dxfId="2649" priority="34" operator="equal">
      <formula>"!"</formula>
    </cfRule>
    <cfRule type="expression" dxfId="2648" priority="35">
      <formula>($A$2-BV6+BX6)&lt;$B$2</formula>
    </cfRule>
  </conditionalFormatting>
  <conditionalFormatting sqref="BW6:BW125">
    <cfRule type="expression" dxfId="2647" priority="31">
      <formula>IF(BU6="от",$A$2-$E$2+BX6)&lt;$B$2</formula>
    </cfRule>
    <cfRule type="expression" dxfId="2646" priority="32">
      <formula>IF(BU6="ОТ",IF(BX6="В",(4*$C$2/7+($A$2-$E$2)+CA6)&lt;$C$2))</formula>
    </cfRule>
  </conditionalFormatting>
  <conditionalFormatting sqref="BZ6:BZ125">
    <cfRule type="expression" dxfId="2645" priority="28">
      <formula>IF(CA6="в",(4*$C$2/7+($A$2-BY6)+CD6)&lt;$C$2)</formula>
    </cfRule>
    <cfRule type="cellIs" dxfId="2644" priority="29" operator="equal">
      <formula>"!"</formula>
    </cfRule>
    <cfRule type="expression" dxfId="2643" priority="30">
      <formula>($A$2-BY6+CA6)&lt;$B$2</formula>
    </cfRule>
  </conditionalFormatting>
  <conditionalFormatting sqref="BZ6:BZ125">
    <cfRule type="expression" dxfId="2642" priority="26">
      <formula>IF(BX6="от",$A$2-$E$2+CA6)&lt;$B$2</formula>
    </cfRule>
    <cfRule type="expression" dxfId="2641" priority="27">
      <formula>IF(BX6="ОТ",IF(CA6="В",(4*$C$2/7+($A$2-$E$2)+CD6)&lt;$C$2))</formula>
    </cfRule>
  </conditionalFormatting>
  <conditionalFormatting sqref="CC6:CC125">
    <cfRule type="expression" dxfId="2640" priority="23">
      <formula>IF(CD6="в",(4*$C$2/7+($A$2-CB6)+CG6)&lt;$C$2)</formula>
    </cfRule>
    <cfRule type="cellIs" dxfId="2639" priority="24" operator="equal">
      <formula>"!"</formula>
    </cfRule>
    <cfRule type="expression" dxfId="2638" priority="25">
      <formula>($A$2-CB6+CD6)&lt;$B$2</formula>
    </cfRule>
  </conditionalFormatting>
  <conditionalFormatting sqref="CC6:CC125">
    <cfRule type="expression" dxfId="2637" priority="21">
      <formula>IF(CA6="от",$A$2-$E$2+CD6)&lt;$B$2</formula>
    </cfRule>
    <cfRule type="expression" dxfId="2636" priority="22">
      <formula>IF(CA6="ОТ",IF(CD6="В",(4*$C$2/7+($A$2-$E$2)+CG6)&lt;$C$2))</formula>
    </cfRule>
  </conditionalFormatting>
  <conditionalFormatting sqref="CF6:CF125">
    <cfRule type="expression" dxfId="2635" priority="18">
      <formula>IF(CG6="в",(4*$C$2/7+($A$2-CE6)+CJ6)&lt;$C$2)</formula>
    </cfRule>
    <cfRule type="cellIs" dxfId="2634" priority="19" operator="equal">
      <formula>"!"</formula>
    </cfRule>
    <cfRule type="expression" dxfId="2633" priority="20">
      <formula>($A$2-CE6+CG6)&lt;$B$2</formula>
    </cfRule>
  </conditionalFormatting>
  <conditionalFormatting sqref="CF6:CF125">
    <cfRule type="expression" dxfId="2632" priority="16">
      <formula>IF(CD6="от",$A$2-$E$2+CG6)&lt;$B$2</formula>
    </cfRule>
    <cfRule type="expression" dxfId="2631" priority="17">
      <formula>IF(CD6="ОТ",IF(CG6="В",(4*$C$2/7+($A$2-$E$2)+CJ6)&lt;$C$2))</formula>
    </cfRule>
  </conditionalFormatting>
  <conditionalFormatting sqref="CI6:CI125">
    <cfRule type="expression" dxfId="2630" priority="13">
      <formula>IF(CJ6="в",(4*$C$2/7+($A$2-CH6)+CM6)&lt;$C$2)</formula>
    </cfRule>
    <cfRule type="cellIs" dxfId="2629" priority="14" operator="equal">
      <formula>"!"</formula>
    </cfRule>
    <cfRule type="expression" dxfId="2628" priority="15">
      <formula>($A$2-CH6+CJ6)&lt;$B$2</formula>
    </cfRule>
  </conditionalFormatting>
  <conditionalFormatting sqref="CI6:CI125">
    <cfRule type="expression" dxfId="2627" priority="11">
      <formula>IF(CG6="от",$A$2-$E$2+CJ6)&lt;$B$2</formula>
    </cfRule>
    <cfRule type="expression" dxfId="2626" priority="12">
      <formula>IF(CG6="ОТ",IF(CJ6="В",(4*$C$2/7+($A$2-$E$2)+CM6)&lt;$C$2))</formula>
    </cfRule>
  </conditionalFormatting>
  <conditionalFormatting sqref="CL6:CL125">
    <cfRule type="expression" dxfId="2625" priority="8">
      <formula>IF(CM6="в",(4*$C$2/7+($A$2-CK6)+CP6)&lt;$C$2)</formula>
    </cfRule>
    <cfRule type="cellIs" dxfId="2624" priority="9" operator="equal">
      <formula>"!"</formula>
    </cfRule>
    <cfRule type="expression" dxfId="2623" priority="10">
      <formula>($A$2-CK6+CM6)&lt;$B$2</formula>
    </cfRule>
  </conditionalFormatting>
  <conditionalFormatting sqref="CL6:CL125">
    <cfRule type="expression" dxfId="2622" priority="6">
      <formula>IF(CJ6="от",$A$2-$E$2+CM6)&lt;$B$2</formula>
    </cfRule>
    <cfRule type="expression" dxfId="2621" priority="7">
      <formula>IF(CJ6="ОТ",IF(CM6="В",(4*$C$2/7+($A$2-$E$2)+CP6)&lt;$C$2))</formula>
    </cfRule>
  </conditionalFormatting>
  <conditionalFormatting sqref="CO6:CO125">
    <cfRule type="expression" dxfId="2620" priority="3">
      <formula>IF(CP6="в",(4*$C$2/7+($A$2-CN6)+CS6)&lt;$C$2)</formula>
    </cfRule>
    <cfRule type="cellIs" dxfId="2619" priority="4" operator="equal">
      <formula>"!"</formula>
    </cfRule>
    <cfRule type="expression" dxfId="2618" priority="5">
      <formula>($A$2-CN6+CP6)&lt;$B$2</formula>
    </cfRule>
  </conditionalFormatting>
  <conditionalFormatting sqref="CO6:CO125">
    <cfRule type="expression" dxfId="2617" priority="1">
      <formula>IF(CM6="от",$A$2-$E$2+CP6)&lt;$B$2</formula>
    </cfRule>
    <cfRule type="expression" dxfId="2616" priority="2">
      <formula>IF(CM6="ОТ",IF(CP6="В",(4*$C$2/7+($A$2-$E$2)+CS6)&lt;$C$2))</formula>
    </cfRule>
  </conditionalFormatting>
  <pageMargins left="0.23622047244094491" right="0.23622047244094491" top="0.74803149606299213" bottom="0.74803149606299213" header="0.31496062992125984" footer="0.31496062992125984"/>
  <pageSetup paperSize="9" scale="13" fitToHeight="3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>
    <pageSetUpPr fitToPage="1"/>
  </sheetPr>
  <dimension ref="A1:DF163"/>
  <sheetViews>
    <sheetView tabSelected="1" zoomScale="80" zoomScaleNormal="80" zoomScaleSheetLayoutView="80" workbookViewId="0">
      <pane xSplit="6" ySplit="5" topLeftCell="R132" activePane="bottomRight" state="frozen"/>
      <selection pane="topRight" activeCell="G1" sqref="G1"/>
      <selection pane="bottomLeft" activeCell="A6" sqref="A6"/>
      <selection pane="bottomRight" activeCell="S43" sqref="S43:T43"/>
    </sheetView>
  </sheetViews>
  <sheetFormatPr defaultRowHeight="16.5" x14ac:dyDescent="0.3"/>
  <cols>
    <col min="1" max="1" width="7.5703125" style="31" customWidth="1"/>
    <col min="2" max="2" width="11.140625" style="31" customWidth="1"/>
    <col min="3" max="3" width="39.140625" style="528" customWidth="1"/>
    <col min="4" max="4" width="7.5703125" style="123" customWidth="1"/>
    <col min="5" max="5" width="7.5703125" style="528" customWidth="1"/>
    <col min="6" max="6" width="20.7109375" style="31" customWidth="1"/>
    <col min="7" max="8" width="6" style="176" customWidth="1"/>
    <col min="9" max="9" width="6" style="362" customWidth="1"/>
    <col min="10" max="11" width="6" style="176" customWidth="1"/>
    <col min="12" max="12" width="6" style="362" customWidth="1"/>
    <col min="13" max="14" width="6" style="176" customWidth="1"/>
    <col min="15" max="15" width="5.85546875" style="362" customWidth="1"/>
    <col min="16" max="30" width="5.85546875" style="176" customWidth="1"/>
    <col min="31" max="96" width="6" style="176" customWidth="1"/>
    <col min="97" max="98" width="6" style="176" hidden="1" customWidth="1"/>
    <col min="99" max="99" width="8.5703125" style="176" hidden="1" customWidth="1"/>
    <col min="100" max="100" width="8.42578125" style="65" customWidth="1"/>
    <col min="101" max="101" width="6.42578125" style="65" customWidth="1"/>
    <col min="102" max="102" width="10.7109375" style="63" customWidth="1"/>
    <col min="103" max="104" width="8.28515625" style="64" customWidth="1"/>
    <col min="105" max="105" width="10.140625" style="65" customWidth="1"/>
    <col min="106" max="106" width="10.7109375" style="65" customWidth="1"/>
    <col min="107" max="107" width="9.7109375" style="65" customWidth="1"/>
    <col min="108" max="108" width="9.140625" style="65" customWidth="1"/>
    <col min="109" max="109" width="10.5703125" style="65" customWidth="1"/>
    <col min="110" max="110" width="9.140625" style="65" customWidth="1"/>
    <col min="111" max="16384" width="9.140625" style="65"/>
  </cols>
  <sheetData>
    <row r="1" spans="1:110" s="67" customFormat="1" ht="28.5" thickBot="1" x14ac:dyDescent="0.4">
      <c r="A1" s="111"/>
      <c r="B1" s="111"/>
      <c r="C1" s="177">
        <v>43191</v>
      </c>
      <c r="D1" s="113"/>
      <c r="E1" s="509"/>
      <c r="F1" s="510"/>
      <c r="G1" s="509"/>
      <c r="H1" s="509"/>
      <c r="I1" s="509"/>
      <c r="J1" s="509"/>
      <c r="K1" s="509"/>
      <c r="L1" s="509"/>
      <c r="M1" s="509"/>
      <c r="N1" s="510"/>
      <c r="O1" s="509"/>
      <c r="P1" s="509"/>
      <c r="Q1" s="509"/>
      <c r="R1" s="509"/>
      <c r="S1" s="509"/>
      <c r="T1" s="509"/>
      <c r="U1" s="509"/>
      <c r="V1" s="506"/>
      <c r="W1" s="252"/>
      <c r="X1" s="252"/>
      <c r="Y1" s="252"/>
      <c r="Z1" s="252"/>
      <c r="AA1" s="252"/>
      <c r="AB1" s="252"/>
      <c r="AC1" s="252"/>
      <c r="AD1" s="252"/>
      <c r="AE1" s="252"/>
      <c r="AF1" s="252"/>
      <c r="AG1" s="252"/>
      <c r="AH1" s="252"/>
      <c r="AI1" s="252"/>
      <c r="AJ1" s="252"/>
      <c r="AK1" s="252"/>
      <c r="AL1" s="252"/>
      <c r="AM1" s="252"/>
      <c r="AN1" s="252"/>
      <c r="AO1" s="252"/>
      <c r="AP1" s="252"/>
      <c r="AQ1" s="252"/>
      <c r="AR1" s="252"/>
      <c r="AS1" s="252"/>
      <c r="AT1" s="252"/>
      <c r="AU1" s="252"/>
      <c r="AV1" s="252"/>
      <c r="AW1" s="252"/>
      <c r="AX1" s="252"/>
      <c r="AY1" s="252"/>
      <c r="AZ1" s="252"/>
      <c r="BA1" s="252"/>
      <c r="BB1" s="252"/>
      <c r="BC1" s="252"/>
      <c r="BD1" s="252"/>
      <c r="BE1" s="252"/>
      <c r="BF1" s="252"/>
      <c r="BG1" s="252"/>
      <c r="BH1" s="252"/>
      <c r="BI1" s="252"/>
      <c r="BJ1" s="252"/>
      <c r="BK1" s="252"/>
      <c r="BL1" s="252"/>
      <c r="BM1" s="252"/>
      <c r="BN1" s="252"/>
      <c r="BO1" s="252"/>
      <c r="BP1" s="252"/>
      <c r="BQ1" s="252"/>
      <c r="BR1" s="252"/>
      <c r="BS1" s="252"/>
      <c r="BT1" s="252"/>
      <c r="BU1" s="252"/>
      <c r="BV1" s="252"/>
      <c r="BW1" s="252"/>
      <c r="BX1" s="252"/>
      <c r="BY1" s="252"/>
      <c r="BZ1" s="252"/>
      <c r="CA1" s="252"/>
      <c r="CB1" s="252"/>
      <c r="CC1" s="252"/>
      <c r="CD1" s="252"/>
      <c r="CE1" s="252"/>
      <c r="CF1" s="252"/>
      <c r="CG1" s="252"/>
      <c r="CH1" s="252"/>
      <c r="CI1" s="252"/>
      <c r="CJ1" s="252"/>
      <c r="CK1" s="252"/>
      <c r="CL1" s="252"/>
      <c r="CM1" s="252"/>
      <c r="CN1" s="252"/>
      <c r="CO1" s="252"/>
      <c r="CP1" s="252"/>
      <c r="CQ1" s="252"/>
      <c r="CR1" s="252"/>
      <c r="CS1" s="252"/>
      <c r="CT1" s="252"/>
      <c r="CU1" s="252"/>
      <c r="CV1" s="194"/>
      <c r="CW1" s="194"/>
      <c r="CX1" s="206" t="s">
        <v>204</v>
      </c>
      <c r="CY1" s="206" t="s">
        <v>203</v>
      </c>
      <c r="CZ1" s="29"/>
      <c r="DA1" s="29"/>
      <c r="DB1" s="29"/>
      <c r="DC1" s="29"/>
      <c r="DD1" s="29"/>
      <c r="DE1" s="356" t="s">
        <v>231</v>
      </c>
      <c r="DF1" s="352"/>
    </row>
    <row r="2" spans="1:110" s="66" customFormat="1" ht="24.75" hidden="1" customHeight="1" thickBot="1" x14ac:dyDescent="0.35">
      <c r="A2" s="175">
        <v>1</v>
      </c>
      <c r="B2" s="175">
        <v>0.625</v>
      </c>
      <c r="C2" s="222">
        <v>1.75</v>
      </c>
      <c r="D2" s="505" t="s">
        <v>268</v>
      </c>
      <c r="E2" s="501">
        <v>0.70833333333333337</v>
      </c>
      <c r="F2" s="218"/>
      <c r="G2" s="174"/>
      <c r="H2" s="175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344"/>
      <c r="CW2" s="344"/>
      <c r="CX2" s="205" t="s">
        <v>204</v>
      </c>
      <c r="CY2" s="29"/>
      <c r="CZ2" s="29"/>
      <c r="DA2" s="29"/>
      <c r="DB2" s="29"/>
      <c r="DC2" s="29"/>
      <c r="DD2" s="29"/>
      <c r="DE2" s="357"/>
      <c r="DF2" s="353"/>
    </row>
    <row r="3" spans="1:110" s="62" customFormat="1" ht="15" thickBot="1" x14ac:dyDescent="0.35">
      <c r="A3" s="2"/>
      <c r="B3" s="2"/>
      <c r="C3" s="2" t="s">
        <v>3</v>
      </c>
      <c r="D3" s="114" t="s">
        <v>9</v>
      </c>
      <c r="E3" s="2" t="s">
        <v>4</v>
      </c>
      <c r="F3" s="218" t="s">
        <v>219</v>
      </c>
      <c r="G3" s="186">
        <v>43191</v>
      </c>
      <c r="H3" s="184"/>
      <c r="I3" s="360"/>
      <c r="J3" s="186">
        <v>43192</v>
      </c>
      <c r="K3" s="184"/>
      <c r="L3" s="360"/>
      <c r="M3" s="186">
        <v>43193</v>
      </c>
      <c r="N3" s="184"/>
      <c r="O3" s="360"/>
      <c r="P3" s="186">
        <v>43194</v>
      </c>
      <c r="Q3" s="184"/>
      <c r="R3" s="360"/>
      <c r="S3" s="186">
        <v>43195</v>
      </c>
      <c r="T3" s="184"/>
      <c r="U3" s="360"/>
      <c r="V3" s="186">
        <v>43196</v>
      </c>
      <c r="W3" s="184"/>
      <c r="X3" s="360"/>
      <c r="Y3" s="186">
        <v>43197</v>
      </c>
      <c r="Z3" s="184"/>
      <c r="AA3" s="360"/>
      <c r="AB3" s="186">
        <v>43198</v>
      </c>
      <c r="AC3" s="184"/>
      <c r="AD3" s="360"/>
      <c r="AE3" s="186">
        <v>43199</v>
      </c>
      <c r="AF3" s="184"/>
      <c r="AG3" s="360"/>
      <c r="AH3" s="186">
        <v>43200</v>
      </c>
      <c r="AI3" s="184"/>
      <c r="AJ3" s="360"/>
      <c r="AK3" s="186">
        <v>43201</v>
      </c>
      <c r="AL3" s="184"/>
      <c r="AM3" s="360"/>
      <c r="AN3" s="186">
        <v>43202</v>
      </c>
      <c r="AO3" s="184"/>
      <c r="AP3" s="360"/>
      <c r="AQ3" s="186">
        <v>43203</v>
      </c>
      <c r="AR3" s="184"/>
      <c r="AS3" s="360"/>
      <c r="AT3" s="186">
        <v>43204</v>
      </c>
      <c r="AU3" s="184"/>
      <c r="AV3" s="360"/>
      <c r="AW3" s="186">
        <v>43205</v>
      </c>
      <c r="AX3" s="184"/>
      <c r="AY3" s="360"/>
      <c r="AZ3" s="186">
        <v>43206</v>
      </c>
      <c r="BA3" s="184"/>
      <c r="BB3" s="360"/>
      <c r="BC3" s="186">
        <v>43207</v>
      </c>
      <c r="BD3" s="184"/>
      <c r="BE3" s="360"/>
      <c r="BF3" s="186">
        <v>43208</v>
      </c>
      <c r="BG3" s="184"/>
      <c r="BH3" s="360"/>
      <c r="BI3" s="186">
        <v>43209</v>
      </c>
      <c r="BJ3" s="184"/>
      <c r="BK3" s="360"/>
      <c r="BL3" s="186">
        <v>43210</v>
      </c>
      <c r="BM3" s="184"/>
      <c r="BN3" s="360"/>
      <c r="BO3" s="186">
        <v>43211</v>
      </c>
      <c r="BP3" s="184"/>
      <c r="BQ3" s="360"/>
      <c r="BR3" s="186">
        <v>43212</v>
      </c>
      <c r="BS3" s="184"/>
      <c r="BT3" s="360"/>
      <c r="BU3" s="186">
        <v>43213</v>
      </c>
      <c r="BV3" s="184"/>
      <c r="BW3" s="360"/>
      <c r="BX3" s="186">
        <v>43214</v>
      </c>
      <c r="BY3" s="184"/>
      <c r="BZ3" s="360"/>
      <c r="CA3" s="186">
        <v>43215</v>
      </c>
      <c r="CB3" s="184"/>
      <c r="CC3" s="360"/>
      <c r="CD3" s="186">
        <v>43216</v>
      </c>
      <c r="CE3" s="184"/>
      <c r="CF3" s="360"/>
      <c r="CG3" s="186">
        <v>43217</v>
      </c>
      <c r="CH3" s="184"/>
      <c r="CI3" s="360"/>
      <c r="CJ3" s="186">
        <v>43218</v>
      </c>
      <c r="CK3" s="184"/>
      <c r="CL3" s="360"/>
      <c r="CM3" s="186">
        <v>43219</v>
      </c>
      <c r="CN3" s="184"/>
      <c r="CO3" s="360"/>
      <c r="CP3" s="186">
        <v>43220</v>
      </c>
      <c r="CQ3" s="184"/>
      <c r="CR3" s="360"/>
      <c r="CS3" s="186"/>
      <c r="CT3" s="184"/>
      <c r="CU3" s="360"/>
      <c r="CV3" s="29"/>
      <c r="CW3" s="30"/>
      <c r="CX3" s="195">
        <f>COUNTA($G$3:$CU$3)-$CX$6</f>
        <v>21</v>
      </c>
      <c r="CY3" s="195">
        <f>$CX$3*8</f>
        <v>168</v>
      </c>
      <c r="CZ3" s="29"/>
      <c r="DA3" s="29"/>
      <c r="DB3" s="29"/>
      <c r="DC3" s="29"/>
      <c r="DD3" s="29"/>
      <c r="DE3" s="358" t="s">
        <v>232</v>
      </c>
      <c r="DF3" s="354"/>
    </row>
    <row r="4" spans="1:110" ht="26.25" customHeight="1" thickBot="1" x14ac:dyDescent="0.35">
      <c r="A4" s="253"/>
      <c r="B4" s="2"/>
      <c r="C4" s="28"/>
      <c r="D4" s="114"/>
      <c r="E4" s="3"/>
      <c r="F4" s="219"/>
      <c r="G4" s="187" t="s">
        <v>420</v>
      </c>
      <c r="H4" s="185"/>
      <c r="I4" s="361"/>
      <c r="J4" s="187" t="s">
        <v>421</v>
      </c>
      <c r="K4" s="185"/>
      <c r="L4" s="361"/>
      <c r="M4" s="187" t="s">
        <v>422</v>
      </c>
      <c r="N4" s="185"/>
      <c r="O4" s="361"/>
      <c r="P4" s="187" t="s">
        <v>423</v>
      </c>
      <c r="Q4" s="185"/>
      <c r="R4" s="361"/>
      <c r="S4" s="187" t="s">
        <v>417</v>
      </c>
      <c r="T4" s="185"/>
      <c r="U4" s="361"/>
      <c r="V4" s="187" t="s">
        <v>418</v>
      </c>
      <c r="W4" s="185"/>
      <c r="X4" s="361"/>
      <c r="Y4" s="187" t="s">
        <v>419</v>
      </c>
      <c r="Z4" s="185"/>
      <c r="AA4" s="361"/>
      <c r="AB4" s="187" t="s">
        <v>420</v>
      </c>
      <c r="AC4" s="185"/>
      <c r="AD4" s="361"/>
      <c r="AE4" s="187" t="s">
        <v>421</v>
      </c>
      <c r="AF4" s="185"/>
      <c r="AG4" s="361"/>
      <c r="AH4" s="187" t="s">
        <v>422</v>
      </c>
      <c r="AI4" s="185"/>
      <c r="AJ4" s="361"/>
      <c r="AK4" s="187" t="s">
        <v>423</v>
      </c>
      <c r="AL4" s="185"/>
      <c r="AM4" s="361"/>
      <c r="AN4" s="187" t="s">
        <v>417</v>
      </c>
      <c r="AO4" s="185"/>
      <c r="AP4" s="361"/>
      <c r="AQ4" s="187" t="s">
        <v>418</v>
      </c>
      <c r="AR4" s="185"/>
      <c r="AS4" s="361"/>
      <c r="AT4" s="187" t="s">
        <v>419</v>
      </c>
      <c r="AU4" s="185"/>
      <c r="AV4" s="361"/>
      <c r="AW4" s="187" t="s">
        <v>420</v>
      </c>
      <c r="AX4" s="185"/>
      <c r="AY4" s="361"/>
      <c r="AZ4" s="187" t="s">
        <v>421</v>
      </c>
      <c r="BA4" s="185"/>
      <c r="BB4" s="361"/>
      <c r="BC4" s="187" t="s">
        <v>422</v>
      </c>
      <c r="BD4" s="185"/>
      <c r="BE4" s="361"/>
      <c r="BF4" s="187" t="s">
        <v>423</v>
      </c>
      <c r="BG4" s="185"/>
      <c r="BH4" s="361"/>
      <c r="BI4" s="187" t="s">
        <v>417</v>
      </c>
      <c r="BJ4" s="185"/>
      <c r="BK4" s="361"/>
      <c r="BL4" s="187" t="s">
        <v>418</v>
      </c>
      <c r="BM4" s="185"/>
      <c r="BN4" s="361"/>
      <c r="BO4" s="187" t="s">
        <v>419</v>
      </c>
      <c r="BP4" s="185"/>
      <c r="BQ4" s="361"/>
      <c r="BR4" s="187" t="s">
        <v>420</v>
      </c>
      <c r="BS4" s="185"/>
      <c r="BT4" s="361"/>
      <c r="BU4" s="187" t="s">
        <v>421</v>
      </c>
      <c r="BV4" s="185"/>
      <c r="BW4" s="361"/>
      <c r="BX4" s="187" t="s">
        <v>422</v>
      </c>
      <c r="BY4" s="185"/>
      <c r="BZ4" s="361"/>
      <c r="CA4" s="187" t="s">
        <v>423</v>
      </c>
      <c r="CB4" s="185"/>
      <c r="CC4" s="361"/>
      <c r="CD4" s="187" t="s">
        <v>417</v>
      </c>
      <c r="CE4" s="185"/>
      <c r="CF4" s="361"/>
      <c r="CG4" s="187" t="s">
        <v>418</v>
      </c>
      <c r="CH4" s="185"/>
      <c r="CI4" s="361"/>
      <c r="CJ4" s="187" t="s">
        <v>419</v>
      </c>
      <c r="CK4" s="185"/>
      <c r="CL4" s="361"/>
      <c r="CM4" s="187" t="s">
        <v>420</v>
      </c>
      <c r="CN4" s="185"/>
      <c r="CO4" s="361"/>
      <c r="CP4" s="187" t="s">
        <v>421</v>
      </c>
      <c r="CQ4" s="185"/>
      <c r="CR4" s="361"/>
      <c r="CS4" s="187"/>
      <c r="CT4" s="185"/>
      <c r="CU4" s="361"/>
      <c r="CV4" s="555" t="s">
        <v>233</v>
      </c>
      <c r="CW4" s="554" t="s">
        <v>201</v>
      </c>
      <c r="CX4" s="182" t="s">
        <v>202</v>
      </c>
      <c r="CY4" s="182" t="s">
        <v>64</v>
      </c>
      <c r="CZ4" s="182" t="s">
        <v>258</v>
      </c>
      <c r="DA4" s="305" t="s">
        <v>234</v>
      </c>
      <c r="DB4" s="305" t="s">
        <v>235</v>
      </c>
      <c r="DC4" s="305" t="s">
        <v>205</v>
      </c>
      <c r="DD4" s="207" t="s">
        <v>206</v>
      </c>
      <c r="DE4" s="207" t="s">
        <v>225</v>
      </c>
      <c r="DF4" s="466" t="s">
        <v>267</v>
      </c>
    </row>
    <row r="5" spans="1:110" s="520" customFormat="1" ht="17.25" customHeight="1" thickBot="1" x14ac:dyDescent="0.35">
      <c r="A5" s="411"/>
      <c r="B5" s="411"/>
      <c r="C5" s="411"/>
      <c r="D5" s="411"/>
      <c r="E5" s="411"/>
      <c r="F5" s="411"/>
      <c r="G5" s="467">
        <v>43191</v>
      </c>
      <c r="H5" s="468">
        <v>43191.5</v>
      </c>
      <c r="I5" s="469">
        <v>43191.75</v>
      </c>
      <c r="J5" s="467">
        <v>43192</v>
      </c>
      <c r="K5" s="468">
        <v>43192.5</v>
      </c>
      <c r="L5" s="469">
        <v>43192.75</v>
      </c>
      <c r="M5" s="467">
        <v>43193</v>
      </c>
      <c r="N5" s="468">
        <v>43193.5</v>
      </c>
      <c r="O5" s="469">
        <v>43193.75</v>
      </c>
      <c r="P5" s="467">
        <v>43194</v>
      </c>
      <c r="Q5" s="468">
        <v>43194.5</v>
      </c>
      <c r="R5" s="469">
        <v>43194.75</v>
      </c>
      <c r="S5" s="467">
        <v>43195</v>
      </c>
      <c r="T5" s="468">
        <v>43195.5</v>
      </c>
      <c r="U5" s="469">
        <v>43195.75</v>
      </c>
      <c r="V5" s="467">
        <v>43196</v>
      </c>
      <c r="W5" s="468">
        <v>43196.5</v>
      </c>
      <c r="X5" s="469">
        <v>43196.75</v>
      </c>
      <c r="Y5" s="507">
        <v>43197</v>
      </c>
      <c r="Z5" s="508">
        <v>43197.5</v>
      </c>
      <c r="AA5" s="469">
        <v>43197.75</v>
      </c>
      <c r="AB5" s="467">
        <v>43198</v>
      </c>
      <c r="AC5" s="468">
        <v>43198.5</v>
      </c>
      <c r="AD5" s="469">
        <v>43198.75</v>
      </c>
      <c r="AE5" s="467">
        <v>43199</v>
      </c>
      <c r="AF5" s="468">
        <v>43199.5</v>
      </c>
      <c r="AG5" s="469">
        <v>43199.75</v>
      </c>
      <c r="AH5" s="467">
        <v>43200</v>
      </c>
      <c r="AI5" s="468">
        <v>43200.5</v>
      </c>
      <c r="AJ5" s="469">
        <v>43200.75</v>
      </c>
      <c r="AK5" s="467">
        <v>43201</v>
      </c>
      <c r="AL5" s="468">
        <v>43201.5</v>
      </c>
      <c r="AM5" s="469">
        <v>43201.75</v>
      </c>
      <c r="AN5" s="467">
        <v>43202</v>
      </c>
      <c r="AO5" s="468">
        <v>43202.5</v>
      </c>
      <c r="AP5" s="469">
        <v>43202.75</v>
      </c>
      <c r="AQ5" s="467">
        <v>43203</v>
      </c>
      <c r="AR5" s="468">
        <v>43203.5</v>
      </c>
      <c r="AS5" s="469">
        <v>43203.75</v>
      </c>
      <c r="AT5" s="467">
        <v>43204</v>
      </c>
      <c r="AU5" s="468">
        <v>43204.5</v>
      </c>
      <c r="AV5" s="469">
        <v>43204.75</v>
      </c>
      <c r="AW5" s="467">
        <v>43205</v>
      </c>
      <c r="AX5" s="468">
        <v>43205.5</v>
      </c>
      <c r="AY5" s="469">
        <v>43205.75</v>
      </c>
      <c r="AZ5" s="467">
        <v>43206</v>
      </c>
      <c r="BA5" s="468">
        <v>43206.5</v>
      </c>
      <c r="BB5" s="469">
        <v>43206.75</v>
      </c>
      <c r="BC5" s="467">
        <v>43207</v>
      </c>
      <c r="BD5" s="468">
        <v>43207.5</v>
      </c>
      <c r="BE5" s="469">
        <v>43207.75</v>
      </c>
      <c r="BF5" s="467">
        <v>43208</v>
      </c>
      <c r="BG5" s="468">
        <v>43208.5</v>
      </c>
      <c r="BH5" s="469">
        <v>43208.75</v>
      </c>
      <c r="BI5" s="467">
        <v>43209</v>
      </c>
      <c r="BJ5" s="468">
        <v>43209.5</v>
      </c>
      <c r="BK5" s="469">
        <v>43209.75</v>
      </c>
      <c r="BL5" s="467">
        <v>43210</v>
      </c>
      <c r="BM5" s="468">
        <v>43210.5</v>
      </c>
      <c r="BN5" s="469">
        <v>43210.75</v>
      </c>
      <c r="BO5" s="467">
        <v>43211</v>
      </c>
      <c r="BP5" s="468">
        <v>43211.5</v>
      </c>
      <c r="BQ5" s="469">
        <v>43211.75</v>
      </c>
      <c r="BR5" s="467">
        <v>43212</v>
      </c>
      <c r="BS5" s="468">
        <v>43212.5</v>
      </c>
      <c r="BT5" s="469">
        <v>43212.75</v>
      </c>
      <c r="BU5" s="467">
        <v>43213</v>
      </c>
      <c r="BV5" s="468">
        <v>43213.5</v>
      </c>
      <c r="BW5" s="469">
        <v>43213.75</v>
      </c>
      <c r="BX5" s="467">
        <v>43214</v>
      </c>
      <c r="BY5" s="468">
        <v>43214.5</v>
      </c>
      <c r="BZ5" s="469">
        <v>43214.75</v>
      </c>
      <c r="CA5" s="467">
        <v>43215</v>
      </c>
      <c r="CB5" s="468">
        <v>43215.5</v>
      </c>
      <c r="CC5" s="469">
        <v>43215.75</v>
      </c>
      <c r="CD5" s="467">
        <v>43216</v>
      </c>
      <c r="CE5" s="468">
        <v>43216.5</v>
      </c>
      <c r="CF5" s="469">
        <v>43216.75</v>
      </c>
      <c r="CG5" s="467">
        <v>43217</v>
      </c>
      <c r="CH5" s="468">
        <v>43217.5</v>
      </c>
      <c r="CI5" s="469">
        <v>43217.75</v>
      </c>
      <c r="CJ5" s="467">
        <v>43218</v>
      </c>
      <c r="CK5" s="468">
        <v>43218.5</v>
      </c>
      <c r="CL5" s="469">
        <v>43218.75</v>
      </c>
      <c r="CM5" s="467">
        <v>43219</v>
      </c>
      <c r="CN5" s="468">
        <v>43219.5</v>
      </c>
      <c r="CO5" s="469">
        <v>43219.75</v>
      </c>
      <c r="CP5" s="467">
        <v>43220</v>
      </c>
      <c r="CQ5" s="468">
        <v>43220.5</v>
      </c>
      <c r="CR5" s="469">
        <v>43220.75</v>
      </c>
      <c r="CS5" s="467"/>
      <c r="CT5" s="468"/>
      <c r="CU5" s="469"/>
      <c r="CV5" s="563"/>
      <c r="CW5" s="517"/>
      <c r="CX5" s="518"/>
      <c r="CY5" s="519"/>
      <c r="CZ5" s="519"/>
    </row>
    <row r="6" spans="1:110" s="62" customFormat="1" ht="23.1" customHeight="1" x14ac:dyDescent="0.3">
      <c r="A6" s="251">
        <v>1</v>
      </c>
      <c r="B6" s="2">
        <v>25557</v>
      </c>
      <c r="C6" s="634" t="s">
        <v>269</v>
      </c>
      <c r="D6" s="203">
        <v>0</v>
      </c>
      <c r="E6" s="4">
        <v>7</v>
      </c>
      <c r="F6" s="220">
        <v>0</v>
      </c>
      <c r="G6" s="174">
        <v>0.625</v>
      </c>
      <c r="H6" s="175">
        <v>1</v>
      </c>
      <c r="I6" s="342"/>
      <c r="J6" s="174" t="s">
        <v>2</v>
      </c>
      <c r="K6" s="175" t="s">
        <v>2</v>
      </c>
      <c r="L6" s="342"/>
      <c r="M6" s="174" t="s">
        <v>2</v>
      </c>
      <c r="N6" s="175" t="s">
        <v>2</v>
      </c>
      <c r="O6" s="342"/>
      <c r="P6" s="174">
        <v>0.45833333333333331</v>
      </c>
      <c r="Q6" s="175">
        <v>0.83333333333333337</v>
      </c>
      <c r="R6" s="342" t="s">
        <v>559</v>
      </c>
      <c r="S6" s="688">
        <v>0.28125</v>
      </c>
      <c r="T6" s="689">
        <v>0.65625</v>
      </c>
      <c r="U6" s="342"/>
      <c r="V6" s="174">
        <v>0.28125</v>
      </c>
      <c r="W6" s="175">
        <v>0.65625</v>
      </c>
      <c r="X6" s="342"/>
      <c r="Y6" s="174">
        <v>0.29166666666666669</v>
      </c>
      <c r="Z6" s="175">
        <v>0.66666666666666663</v>
      </c>
      <c r="AA6" s="342"/>
      <c r="AB6" s="174" t="s">
        <v>2</v>
      </c>
      <c r="AC6" s="175" t="s">
        <v>2</v>
      </c>
      <c r="AD6" s="342"/>
      <c r="AE6" s="174">
        <v>0.41666666666666669</v>
      </c>
      <c r="AF6" s="175">
        <v>0.79166666666666663</v>
      </c>
      <c r="AG6" s="342"/>
      <c r="AH6" s="174">
        <v>0.45833333333333331</v>
      </c>
      <c r="AI6" s="175">
        <v>0.83333333333333337</v>
      </c>
      <c r="AJ6" s="342"/>
      <c r="AK6" s="174">
        <v>0.5</v>
      </c>
      <c r="AL6" s="175">
        <v>0.875</v>
      </c>
      <c r="AM6" s="342"/>
      <c r="AN6" s="174">
        <v>0.64583333333333337</v>
      </c>
      <c r="AO6" s="175">
        <v>1.0208333333333333</v>
      </c>
      <c r="AP6" s="342" t="s">
        <v>477</v>
      </c>
      <c r="AQ6" s="174" t="s">
        <v>2</v>
      </c>
      <c r="AR6" s="175" t="s">
        <v>2</v>
      </c>
      <c r="AS6" s="342"/>
      <c r="AT6" s="174" t="s">
        <v>2</v>
      </c>
      <c r="AU6" s="175" t="s">
        <v>2</v>
      </c>
      <c r="AV6" s="342"/>
      <c r="AW6" s="174">
        <v>0.35416666666666669</v>
      </c>
      <c r="AX6" s="175">
        <v>0.72916666666666663</v>
      </c>
      <c r="AY6" s="342" t="s">
        <v>559</v>
      </c>
      <c r="AZ6" s="174">
        <v>0.5</v>
      </c>
      <c r="BA6" s="175">
        <v>0.875</v>
      </c>
      <c r="BB6" s="342"/>
      <c r="BC6" s="174">
        <v>0.5</v>
      </c>
      <c r="BD6" s="175">
        <v>0.875</v>
      </c>
      <c r="BE6" s="342"/>
      <c r="BF6" s="174" t="s">
        <v>2</v>
      </c>
      <c r="BG6" s="175" t="s">
        <v>2</v>
      </c>
      <c r="BH6" s="342"/>
      <c r="BI6" s="174" t="s">
        <v>2</v>
      </c>
      <c r="BJ6" s="175" t="s">
        <v>2</v>
      </c>
      <c r="BK6" s="342"/>
      <c r="BL6" s="174" t="s">
        <v>2</v>
      </c>
      <c r="BM6" s="175" t="s">
        <v>2</v>
      </c>
      <c r="BN6" s="342"/>
      <c r="BO6" s="174">
        <v>0.28125</v>
      </c>
      <c r="BP6" s="175">
        <v>0.65625</v>
      </c>
      <c r="BQ6" s="342"/>
      <c r="BR6" s="174">
        <v>0.52083333333333337</v>
      </c>
      <c r="BS6" s="175">
        <v>0.89583333333333337</v>
      </c>
      <c r="BT6" s="342" t="s">
        <v>559</v>
      </c>
      <c r="BU6" s="174">
        <v>0.47916666666666669</v>
      </c>
      <c r="BV6" s="175">
        <v>0.85416666666666663</v>
      </c>
      <c r="BW6" s="342" t="s">
        <v>559</v>
      </c>
      <c r="BX6" s="174">
        <v>0.64583333333333337</v>
      </c>
      <c r="BY6" s="175">
        <v>1.0208333333333333</v>
      </c>
      <c r="BZ6" s="342" t="s">
        <v>559</v>
      </c>
      <c r="CA6" s="174">
        <v>0.64583333333333337</v>
      </c>
      <c r="CB6" s="175">
        <v>1.0208333333333333</v>
      </c>
      <c r="CC6" s="342" t="s">
        <v>559</v>
      </c>
      <c r="CD6" s="174" t="s">
        <v>2</v>
      </c>
      <c r="CE6" s="175" t="s">
        <v>2</v>
      </c>
      <c r="CF6" s="342"/>
      <c r="CG6" s="174" t="s">
        <v>2</v>
      </c>
      <c r="CH6" s="175" t="s">
        <v>2</v>
      </c>
      <c r="CI6" s="342"/>
      <c r="CJ6" s="174">
        <v>0.3125</v>
      </c>
      <c r="CK6" s="175">
        <v>0.6875</v>
      </c>
      <c r="CL6" s="342"/>
      <c r="CM6" s="174">
        <v>0.3125</v>
      </c>
      <c r="CN6" s="175">
        <v>0.6875</v>
      </c>
      <c r="CO6" s="342"/>
      <c r="CP6" s="174">
        <v>0.39583333333333331</v>
      </c>
      <c r="CQ6" s="656">
        <v>0.72916666666666663</v>
      </c>
      <c r="CR6" s="342" t="s">
        <v>559</v>
      </c>
      <c r="CS6" s="174"/>
      <c r="CT6" s="175"/>
      <c r="CU6" s="342"/>
      <c r="CV6" s="551">
        <f>'Табель Рыба'!AI5+'Табель Рыба'!AO5</f>
        <v>159</v>
      </c>
      <c r="CW6" s="550">
        <f>COUNTA($G$3:$CU$3)-CY6</f>
        <v>20</v>
      </c>
      <c r="CX6" s="183">
        <f>COUNTIF($G$4:$CU$4,"сб")+COUNTIF($G$4:$CU$4,"вс")+COUNTIF($G$4:$CU$4,"празд")</f>
        <v>9</v>
      </c>
      <c r="CY6" s="181">
        <f>'Табель Рыба'!AM5</f>
        <v>10</v>
      </c>
      <c r="CZ6" s="453">
        <f>COUNTIF(G6:CU6,"ОТ")/2</f>
        <v>0</v>
      </c>
      <c r="DA6" s="197">
        <f>COUNTIFS($G$4:$CU$4,"&lt;я",G6:CU6,"&lt;"&amp;"9:29:01")</f>
        <v>7</v>
      </c>
      <c r="DB6" s="197">
        <f>COUNTIFS($G$4:$CU$4,"&lt;я",G6:CU6,"&lt;"&amp;"13:30:01")-DA6</f>
        <v>9</v>
      </c>
      <c r="DC6" s="197">
        <f>COUNTIFS($G$4:$CU$4,"&lt;я",G6:CU6,"&lt;"&amp;"19:00:01")-DA6-DB6</f>
        <v>4</v>
      </c>
      <c r="DD6" s="180">
        <f>COUNTIFS($G$4:$CU$4,"СБ",G6:CU6,"В")+COUNTIFS($G$4:$CU$4,"ВС",G6:CU6,"В")</f>
        <v>2</v>
      </c>
      <c r="DE6" s="306">
        <f>$CX$3-CW6</f>
        <v>1</v>
      </c>
      <c r="DF6" s="355">
        <f>$CY$3-CV6</f>
        <v>9</v>
      </c>
    </row>
    <row r="7" spans="1:110" s="62" customFormat="1" ht="23.1" customHeight="1" x14ac:dyDescent="0.3">
      <c r="A7" s="251">
        <v>2</v>
      </c>
      <c r="B7" s="2">
        <v>812</v>
      </c>
      <c r="C7" s="634" t="s">
        <v>270</v>
      </c>
      <c r="D7" s="203" t="s">
        <v>8</v>
      </c>
      <c r="E7" s="4">
        <v>7</v>
      </c>
      <c r="F7" s="220">
        <v>0</v>
      </c>
      <c r="G7" s="174">
        <v>0.64583333333333337</v>
      </c>
      <c r="H7" s="175">
        <v>1.0208333333333333</v>
      </c>
      <c r="I7" s="342" t="s">
        <v>133</v>
      </c>
      <c r="J7" s="174" t="s">
        <v>2</v>
      </c>
      <c r="K7" s="175" t="s">
        <v>2</v>
      </c>
      <c r="L7" s="342"/>
      <c r="M7" s="174" t="s">
        <v>2</v>
      </c>
      <c r="N7" s="175" t="s">
        <v>2</v>
      </c>
      <c r="O7" s="342"/>
      <c r="P7" s="174">
        <v>0.28125</v>
      </c>
      <c r="Q7" s="175">
        <v>0.65625</v>
      </c>
      <c r="R7" s="342" t="s">
        <v>133</v>
      </c>
      <c r="S7" s="688">
        <v>0.28125</v>
      </c>
      <c r="T7" s="689">
        <v>0.65625</v>
      </c>
      <c r="U7" s="342" t="s">
        <v>133</v>
      </c>
      <c r="V7" s="174" t="s">
        <v>2</v>
      </c>
      <c r="W7" s="175" t="s">
        <v>2</v>
      </c>
      <c r="X7" s="342"/>
      <c r="Y7" s="174" t="s">
        <v>2</v>
      </c>
      <c r="Z7" s="175" t="s">
        <v>2</v>
      </c>
      <c r="AA7" s="342"/>
      <c r="AB7" s="174" t="s">
        <v>2</v>
      </c>
      <c r="AC7" s="175" t="s">
        <v>2</v>
      </c>
      <c r="AD7" s="342"/>
      <c r="AE7" s="174" t="s">
        <v>7</v>
      </c>
      <c r="AF7" s="175" t="s">
        <v>7</v>
      </c>
      <c r="AG7" s="342"/>
      <c r="AH7" s="174" t="s">
        <v>7</v>
      </c>
      <c r="AI7" s="175" t="s">
        <v>7</v>
      </c>
      <c r="AJ7" s="342"/>
      <c r="AK7" s="174" t="s">
        <v>7</v>
      </c>
      <c r="AL7" s="175" t="s">
        <v>7</v>
      </c>
      <c r="AM7" s="342"/>
      <c r="AN7" s="174" t="s">
        <v>7</v>
      </c>
      <c r="AO7" s="175" t="s">
        <v>7</v>
      </c>
      <c r="AP7" s="342"/>
      <c r="AQ7" s="174" t="s">
        <v>7</v>
      </c>
      <c r="AR7" s="175" t="s">
        <v>7</v>
      </c>
      <c r="AS7" s="342"/>
      <c r="AT7" s="174" t="s">
        <v>2</v>
      </c>
      <c r="AU7" s="175" t="s">
        <v>2</v>
      </c>
      <c r="AV7" s="342"/>
      <c r="AW7" s="174" t="s">
        <v>2</v>
      </c>
      <c r="AX7" s="175" t="s">
        <v>2</v>
      </c>
      <c r="AY7" s="342"/>
      <c r="AZ7" s="174">
        <v>0.28125</v>
      </c>
      <c r="BA7" s="175">
        <v>0.65625</v>
      </c>
      <c r="BB7" s="342" t="s">
        <v>133</v>
      </c>
      <c r="BC7" s="174">
        <v>0.28125</v>
      </c>
      <c r="BD7" s="175">
        <v>0.65625</v>
      </c>
      <c r="BE7" s="342" t="s">
        <v>133</v>
      </c>
      <c r="BF7" s="174">
        <v>0.5</v>
      </c>
      <c r="BG7" s="175">
        <v>0.875</v>
      </c>
      <c r="BH7" s="342"/>
      <c r="BI7" s="174">
        <v>0.64583333333333337</v>
      </c>
      <c r="BJ7" s="175">
        <v>1.0208333333333333</v>
      </c>
      <c r="BK7" s="342" t="s">
        <v>133</v>
      </c>
      <c r="BL7" s="174" t="s">
        <v>2</v>
      </c>
      <c r="BM7" s="175" t="s">
        <v>2</v>
      </c>
      <c r="BN7" s="342"/>
      <c r="BO7" s="174" t="s">
        <v>2</v>
      </c>
      <c r="BP7" s="175" t="s">
        <v>2</v>
      </c>
      <c r="BQ7" s="342"/>
      <c r="BR7" s="174">
        <v>0.28125</v>
      </c>
      <c r="BS7" s="175">
        <v>0.65625</v>
      </c>
      <c r="BT7" s="342" t="s">
        <v>133</v>
      </c>
      <c r="BU7" s="174">
        <v>0.41666666666666669</v>
      </c>
      <c r="BV7" s="175">
        <v>0.79166666666666663</v>
      </c>
      <c r="BW7" s="342"/>
      <c r="BX7" s="174">
        <v>0.64583333333333337</v>
      </c>
      <c r="BY7" s="175">
        <v>1.0208333333333333</v>
      </c>
      <c r="BZ7" s="342" t="s">
        <v>133</v>
      </c>
      <c r="CA7" s="174">
        <v>0.64583333333333337</v>
      </c>
      <c r="CB7" s="175">
        <v>1.0208333333333333</v>
      </c>
      <c r="CC7" s="342" t="s">
        <v>133</v>
      </c>
      <c r="CD7" s="174">
        <v>0.64583333333333337</v>
      </c>
      <c r="CE7" s="175">
        <v>1.0208333333333333</v>
      </c>
      <c r="CF7" s="342"/>
      <c r="CG7" s="174" t="s">
        <v>2</v>
      </c>
      <c r="CH7" s="175" t="s">
        <v>2</v>
      </c>
      <c r="CI7" s="342"/>
      <c r="CJ7" s="174" t="s">
        <v>2</v>
      </c>
      <c r="CK7" s="175" t="s">
        <v>2</v>
      </c>
      <c r="CL7" s="342"/>
      <c r="CM7" s="174">
        <v>0.28125</v>
      </c>
      <c r="CN7" s="175">
        <v>0.65625</v>
      </c>
      <c r="CO7" s="342" t="s">
        <v>133</v>
      </c>
      <c r="CP7" s="174">
        <v>0.28125</v>
      </c>
      <c r="CQ7" s="656">
        <v>0.61458333333333337</v>
      </c>
      <c r="CR7" s="342" t="s">
        <v>133</v>
      </c>
      <c r="CS7" s="174"/>
      <c r="CT7" s="175"/>
      <c r="CU7" s="342"/>
      <c r="CV7" s="552">
        <f>'Табель Рыба'!AI6+'Табель Рыба'!AO6</f>
        <v>151</v>
      </c>
      <c r="CW7" s="550">
        <f t="shared" ref="CW7:CW70" si="0">COUNTA($G$3:$CU$3)-CY7</f>
        <v>19</v>
      </c>
      <c r="CX7" s="183">
        <f t="shared" ref="CX7:CX68" si="1">COUNTIF($G$4:$CU$4,"сб")+COUNTIF($G$4:$CU$4,"вс")+COUNTIF($G$4:$CU$4,"празд")</f>
        <v>9</v>
      </c>
      <c r="CY7" s="181">
        <f>'Табель Рыба'!AM6</f>
        <v>11</v>
      </c>
      <c r="CZ7" s="453">
        <f t="shared" ref="CZ7:CZ70" si="2">COUNTIF(G7:CU7,"ОТ")/2</f>
        <v>5</v>
      </c>
      <c r="DA7" s="197">
        <f t="shared" ref="DA7:DA70" si="3">COUNTIFS($G$4:$CU$4,"&lt;я",G7:CU7,"&lt;"&amp;"9:29:01")</f>
        <v>7</v>
      </c>
      <c r="DB7" s="197">
        <f t="shared" ref="DB7:DB70" si="4">COUNTIFS($G$4:$CU$4,"&lt;я",G7:CU7,"&lt;"&amp;"13:30:01")-DA7</f>
        <v>2</v>
      </c>
      <c r="DC7" s="197">
        <f t="shared" ref="DC7:DC70" si="5">COUNTIFS($G$4:$CU$4,"&lt;я",G7:CU7,"&lt;"&amp;"19:00:01")-DA7-DB7</f>
        <v>5</v>
      </c>
      <c r="DD7" s="180">
        <f t="shared" ref="DD7:DD70" si="6">COUNTIFS($G$4:$CU$4,"СБ",G7:CU7,"В")+COUNTIFS($G$4:$CU$4,"ВС",G7:CU7,"В")</f>
        <v>6</v>
      </c>
      <c r="DE7" s="306">
        <f t="shared" ref="DE7:DE70" si="7">$CX$3-CW7</f>
        <v>2</v>
      </c>
      <c r="DF7" s="355">
        <f t="shared" ref="DF7:DF70" si="8">$CY$3-CV7</f>
        <v>17</v>
      </c>
    </row>
    <row r="8" spans="1:110" s="62" customFormat="1" ht="23.1" customHeight="1" x14ac:dyDescent="0.3">
      <c r="A8" s="251">
        <v>3</v>
      </c>
      <c r="B8" s="2">
        <v>30228</v>
      </c>
      <c r="C8" s="640" t="s">
        <v>271</v>
      </c>
      <c r="D8" s="203">
        <v>0</v>
      </c>
      <c r="E8" s="4">
        <v>12</v>
      </c>
      <c r="F8" s="220">
        <v>0</v>
      </c>
      <c r="G8" s="650">
        <v>0.39583333333333331</v>
      </c>
      <c r="H8" s="651">
        <v>0.77083333333333337</v>
      </c>
      <c r="I8" s="342"/>
      <c r="J8" s="174">
        <v>0.64583333333333337</v>
      </c>
      <c r="K8" s="175">
        <v>1.0208333333333333</v>
      </c>
      <c r="L8" s="342"/>
      <c r="M8" s="174">
        <v>0.64583333333333337</v>
      </c>
      <c r="N8" s="175">
        <v>1.0208333333333333</v>
      </c>
      <c r="O8" s="342"/>
      <c r="P8" s="174" t="s">
        <v>2</v>
      </c>
      <c r="Q8" s="175" t="s">
        <v>2</v>
      </c>
      <c r="R8" s="342"/>
      <c r="S8" s="174" t="s">
        <v>2</v>
      </c>
      <c r="T8" s="175" t="s">
        <v>2</v>
      </c>
      <c r="U8" s="342"/>
      <c r="V8" s="174">
        <v>0.39583333333333331</v>
      </c>
      <c r="W8" s="175">
        <v>0.77083333333333337</v>
      </c>
      <c r="X8" s="342"/>
      <c r="Y8" s="174">
        <v>0.45833333333333331</v>
      </c>
      <c r="Z8" s="175">
        <v>0.83333333333333337</v>
      </c>
      <c r="AA8" s="342"/>
      <c r="AB8" s="174">
        <v>0.47916666666666669</v>
      </c>
      <c r="AC8" s="175">
        <v>0.85416666666666663</v>
      </c>
      <c r="AD8" s="342"/>
      <c r="AE8" s="174">
        <v>0.64583333333333337</v>
      </c>
      <c r="AF8" s="175">
        <v>1.0208333333333333</v>
      </c>
      <c r="AG8" s="342"/>
      <c r="AH8" s="174" t="s">
        <v>2</v>
      </c>
      <c r="AI8" s="175" t="s">
        <v>2</v>
      </c>
      <c r="AJ8" s="342"/>
      <c r="AK8" s="174" t="s">
        <v>2</v>
      </c>
      <c r="AL8" s="175" t="s">
        <v>2</v>
      </c>
      <c r="AM8" s="342"/>
      <c r="AN8" s="174">
        <v>0.28125</v>
      </c>
      <c r="AO8" s="175">
        <v>0.65625</v>
      </c>
      <c r="AP8" s="342"/>
      <c r="AQ8" s="174">
        <v>0.3125</v>
      </c>
      <c r="AR8" s="175">
        <v>0.6875</v>
      </c>
      <c r="AS8" s="342"/>
      <c r="AT8" s="174">
        <v>0.3125</v>
      </c>
      <c r="AU8" s="175">
        <v>0.6875</v>
      </c>
      <c r="AV8" s="342" t="s">
        <v>474</v>
      </c>
      <c r="AW8" s="174" t="s">
        <v>2</v>
      </c>
      <c r="AX8" s="175" t="s">
        <v>2</v>
      </c>
      <c r="AY8" s="342" t="s">
        <v>474</v>
      </c>
      <c r="AZ8" s="174" t="s">
        <v>2</v>
      </c>
      <c r="BA8" s="175" t="s">
        <v>2</v>
      </c>
      <c r="BB8" s="342"/>
      <c r="BC8" s="174">
        <v>0.45833333333333331</v>
      </c>
      <c r="BD8" s="175">
        <v>0.83333333333333337</v>
      </c>
      <c r="BE8" s="342"/>
      <c r="BF8" s="174">
        <v>0.45833333333333331</v>
      </c>
      <c r="BG8" s="175">
        <v>0.83333333333333337</v>
      </c>
      <c r="BH8" s="342"/>
      <c r="BI8" s="174">
        <v>0.625</v>
      </c>
      <c r="BJ8" s="175">
        <v>1</v>
      </c>
      <c r="BK8" s="342"/>
      <c r="BL8" s="174">
        <v>0.64583333333333337</v>
      </c>
      <c r="BM8" s="175">
        <v>1.0208333333333333</v>
      </c>
      <c r="BN8" s="342"/>
      <c r="BO8" s="174" t="s">
        <v>2</v>
      </c>
      <c r="BP8" s="175" t="s">
        <v>2</v>
      </c>
      <c r="BQ8" s="342" t="s">
        <v>474</v>
      </c>
      <c r="BR8" s="174" t="s">
        <v>2</v>
      </c>
      <c r="BS8" s="175" t="s">
        <v>2</v>
      </c>
      <c r="BT8" s="342" t="s">
        <v>474</v>
      </c>
      <c r="BU8" s="174">
        <v>0.3125</v>
      </c>
      <c r="BV8" s="175">
        <v>0.6875</v>
      </c>
      <c r="BW8" s="342"/>
      <c r="BX8" s="174">
        <v>0.33333333333333331</v>
      </c>
      <c r="BY8" s="175">
        <v>0.70833333333333337</v>
      </c>
      <c r="BZ8" s="342"/>
      <c r="CA8" s="174">
        <v>0.47916666666666669</v>
      </c>
      <c r="CB8" s="175">
        <v>0.85416666666666663</v>
      </c>
      <c r="CC8" s="342"/>
      <c r="CD8" s="174">
        <v>0.47916666666666669</v>
      </c>
      <c r="CE8" s="175">
        <v>0.85416666666666663</v>
      </c>
      <c r="CF8" s="342"/>
      <c r="CG8" s="174" t="s">
        <v>2</v>
      </c>
      <c r="CH8" s="175" t="s">
        <v>2</v>
      </c>
      <c r="CI8" s="342"/>
      <c r="CJ8" s="174">
        <v>0.625</v>
      </c>
      <c r="CK8" s="175">
        <v>1</v>
      </c>
      <c r="CL8" s="342"/>
      <c r="CM8" s="174">
        <v>0.625</v>
      </c>
      <c r="CN8" s="175">
        <v>1</v>
      </c>
      <c r="CO8" s="342"/>
      <c r="CP8" s="657">
        <v>0.66666666666666663</v>
      </c>
      <c r="CQ8" s="175">
        <v>1</v>
      </c>
      <c r="CR8" s="342"/>
      <c r="CS8" s="174"/>
      <c r="CT8" s="175"/>
      <c r="CU8" s="342"/>
      <c r="CV8" s="552">
        <f>'Табель Рыба'!AI7+'Табель Рыба'!AO7</f>
        <v>167</v>
      </c>
      <c r="CW8" s="550">
        <f t="shared" si="0"/>
        <v>21</v>
      </c>
      <c r="CX8" s="183">
        <f t="shared" si="1"/>
        <v>9</v>
      </c>
      <c r="CY8" s="181">
        <f>'Табель Рыба'!AM7</f>
        <v>9</v>
      </c>
      <c r="CZ8" s="453">
        <f t="shared" si="2"/>
        <v>0</v>
      </c>
      <c r="DA8" s="197">
        <f t="shared" si="3"/>
        <v>5</v>
      </c>
      <c r="DB8" s="197">
        <f t="shared" si="4"/>
        <v>8</v>
      </c>
      <c r="DC8" s="197">
        <f t="shared" si="5"/>
        <v>8</v>
      </c>
      <c r="DD8" s="180">
        <f t="shared" si="6"/>
        <v>3</v>
      </c>
      <c r="DE8" s="306">
        <f t="shared" si="7"/>
        <v>0</v>
      </c>
      <c r="DF8" s="355">
        <f t="shared" si="8"/>
        <v>1</v>
      </c>
    </row>
    <row r="9" spans="1:110" s="62" customFormat="1" ht="23.1" customHeight="1" x14ac:dyDescent="0.3">
      <c r="A9" s="251">
        <v>4</v>
      </c>
      <c r="B9" s="2">
        <v>41717</v>
      </c>
      <c r="C9" s="634" t="s">
        <v>272</v>
      </c>
      <c r="D9" s="203" t="s">
        <v>273</v>
      </c>
      <c r="E9" s="4">
        <v>2</v>
      </c>
      <c r="F9" s="220">
        <v>0</v>
      </c>
      <c r="G9" s="174" t="s">
        <v>2</v>
      </c>
      <c r="H9" s="175" t="s">
        <v>2</v>
      </c>
      <c r="I9" s="342"/>
      <c r="J9" s="174" t="s">
        <v>7</v>
      </c>
      <c r="K9" s="175" t="s">
        <v>7</v>
      </c>
      <c r="L9" s="342"/>
      <c r="M9" s="174" t="s">
        <v>7</v>
      </c>
      <c r="N9" s="175" t="s">
        <v>7</v>
      </c>
      <c r="O9" s="342"/>
      <c r="P9" s="174" t="s">
        <v>7</v>
      </c>
      <c r="Q9" s="175" t="s">
        <v>7</v>
      </c>
      <c r="R9" s="342"/>
      <c r="S9" s="174" t="s">
        <v>7</v>
      </c>
      <c r="T9" s="175" t="s">
        <v>7</v>
      </c>
      <c r="U9" s="342"/>
      <c r="V9" s="174" t="s">
        <v>7</v>
      </c>
      <c r="W9" s="175" t="s">
        <v>7</v>
      </c>
      <c r="X9" s="342"/>
      <c r="Y9" s="174" t="s">
        <v>2</v>
      </c>
      <c r="Z9" s="175" t="s">
        <v>2</v>
      </c>
      <c r="AA9" s="342"/>
      <c r="AB9" s="174" t="s">
        <v>2</v>
      </c>
      <c r="AC9" s="175" t="s">
        <v>2</v>
      </c>
      <c r="AD9" s="342"/>
      <c r="AE9" s="174" t="s">
        <v>7</v>
      </c>
      <c r="AF9" s="175" t="s">
        <v>7</v>
      </c>
      <c r="AG9" s="342"/>
      <c r="AH9" s="174" t="s">
        <v>7</v>
      </c>
      <c r="AI9" s="175" t="s">
        <v>7</v>
      </c>
      <c r="AJ9" s="342"/>
      <c r="AK9" s="174" t="s">
        <v>7</v>
      </c>
      <c r="AL9" s="175" t="s">
        <v>7</v>
      </c>
      <c r="AM9" s="342"/>
      <c r="AN9" s="174" t="s">
        <v>7</v>
      </c>
      <c r="AO9" s="175" t="s">
        <v>7</v>
      </c>
      <c r="AP9" s="342"/>
      <c r="AQ9" s="174" t="s">
        <v>7</v>
      </c>
      <c r="AR9" s="175" t="s">
        <v>7</v>
      </c>
      <c r="AS9" s="342"/>
      <c r="AT9" s="174" t="s">
        <v>2</v>
      </c>
      <c r="AU9" s="175" t="s">
        <v>2</v>
      </c>
      <c r="AV9" s="342"/>
      <c r="AW9" s="174" t="s">
        <v>2</v>
      </c>
      <c r="AX9" s="175" t="s">
        <v>2</v>
      </c>
      <c r="AY9" s="342"/>
      <c r="AZ9" s="174">
        <v>0.625</v>
      </c>
      <c r="BA9" s="175">
        <v>1</v>
      </c>
      <c r="BB9" s="342"/>
      <c r="BC9" s="174">
        <v>0.625</v>
      </c>
      <c r="BD9" s="175">
        <v>1</v>
      </c>
      <c r="BE9" s="342" t="s">
        <v>132</v>
      </c>
      <c r="BF9" s="174">
        <v>0.64583333333333337</v>
      </c>
      <c r="BG9" s="175">
        <v>1.0208333333333333</v>
      </c>
      <c r="BH9" s="342" t="s">
        <v>185</v>
      </c>
      <c r="BI9" s="174" t="s">
        <v>2</v>
      </c>
      <c r="BJ9" s="175" t="s">
        <v>2</v>
      </c>
      <c r="BK9" s="342"/>
      <c r="BL9" s="174" t="s">
        <v>2</v>
      </c>
      <c r="BM9" s="175" t="s">
        <v>2</v>
      </c>
      <c r="BN9" s="342"/>
      <c r="BO9" s="174">
        <v>0.28125</v>
      </c>
      <c r="BP9" s="175">
        <v>0.65625</v>
      </c>
      <c r="BQ9" s="342" t="s">
        <v>133</v>
      </c>
      <c r="BR9" s="174">
        <v>0.625</v>
      </c>
      <c r="BS9" s="175">
        <v>1</v>
      </c>
      <c r="BT9" s="342" t="s">
        <v>185</v>
      </c>
      <c r="BU9" s="174">
        <v>0.64583333333333337</v>
      </c>
      <c r="BV9" s="175">
        <v>1.0208333333333333</v>
      </c>
      <c r="BW9" s="342" t="s">
        <v>185</v>
      </c>
      <c r="BX9" s="174">
        <v>0.64583333333333337</v>
      </c>
      <c r="BY9" s="175">
        <v>1.0208333333333333</v>
      </c>
      <c r="BZ9" s="342" t="s">
        <v>185</v>
      </c>
      <c r="CA9" s="174" t="s">
        <v>2</v>
      </c>
      <c r="CB9" s="175" t="s">
        <v>2</v>
      </c>
      <c r="CC9" s="342"/>
      <c r="CD9" s="174" t="s">
        <v>2</v>
      </c>
      <c r="CE9" s="175" t="s">
        <v>2</v>
      </c>
      <c r="CF9" s="342"/>
      <c r="CG9" s="174">
        <v>0.33333333333333331</v>
      </c>
      <c r="CH9" s="175">
        <v>0.70833333333333337</v>
      </c>
      <c r="CI9" s="342" t="s">
        <v>132</v>
      </c>
      <c r="CJ9" s="174">
        <v>0.33333333333333331</v>
      </c>
      <c r="CK9" s="175">
        <v>0.70833333333333337</v>
      </c>
      <c r="CL9" s="342" t="s">
        <v>132</v>
      </c>
      <c r="CM9" s="174">
        <v>0.625</v>
      </c>
      <c r="CN9" s="175">
        <v>1</v>
      </c>
      <c r="CO9" s="342" t="s">
        <v>132</v>
      </c>
      <c r="CP9" s="657">
        <v>0.66666666666666663</v>
      </c>
      <c r="CQ9" s="175">
        <v>1</v>
      </c>
      <c r="CR9" s="342" t="s">
        <v>132</v>
      </c>
      <c r="CS9" s="174"/>
      <c r="CT9" s="175"/>
      <c r="CU9" s="342"/>
      <c r="CV9" s="552">
        <f>'Табель Рыба'!AI8+'Табель Рыба'!AO8</f>
        <v>167</v>
      </c>
      <c r="CW9" s="550">
        <f t="shared" si="0"/>
        <v>21</v>
      </c>
      <c r="CX9" s="183">
        <f t="shared" si="1"/>
        <v>9</v>
      </c>
      <c r="CY9" s="181">
        <f>'Табель Рыба'!AM8</f>
        <v>9</v>
      </c>
      <c r="CZ9" s="453">
        <f t="shared" si="2"/>
        <v>10</v>
      </c>
      <c r="DA9" s="197">
        <f t="shared" si="3"/>
        <v>3</v>
      </c>
      <c r="DB9" s="197">
        <f t="shared" si="4"/>
        <v>0</v>
      </c>
      <c r="DC9" s="197">
        <f t="shared" si="5"/>
        <v>8</v>
      </c>
      <c r="DD9" s="180">
        <f t="shared" si="6"/>
        <v>5</v>
      </c>
      <c r="DE9" s="306">
        <f t="shared" si="7"/>
        <v>0</v>
      </c>
      <c r="DF9" s="355">
        <f t="shared" si="8"/>
        <v>1</v>
      </c>
    </row>
    <row r="10" spans="1:110" s="62" customFormat="1" ht="23.1" customHeight="1" x14ac:dyDescent="0.3">
      <c r="A10" s="251">
        <v>5</v>
      </c>
      <c r="B10" s="2">
        <v>4010</v>
      </c>
      <c r="C10" s="634" t="s">
        <v>274</v>
      </c>
      <c r="D10" s="203">
        <v>0</v>
      </c>
      <c r="E10" s="4">
        <v>3</v>
      </c>
      <c r="F10" s="220">
        <v>0</v>
      </c>
      <c r="G10" s="174" t="s">
        <v>2</v>
      </c>
      <c r="H10" s="175" t="s">
        <v>2</v>
      </c>
      <c r="I10" s="342" t="s">
        <v>500</v>
      </c>
      <c r="J10" s="174">
        <v>0.28125</v>
      </c>
      <c r="K10" s="175">
        <v>0.65625</v>
      </c>
      <c r="L10" s="342"/>
      <c r="M10" s="174">
        <v>0.28125</v>
      </c>
      <c r="N10" s="175">
        <v>0.65625</v>
      </c>
      <c r="O10" s="342"/>
      <c r="P10" s="174">
        <v>0.33333333333333331</v>
      </c>
      <c r="Q10" s="175">
        <v>0.70833333333333337</v>
      </c>
      <c r="R10" s="342"/>
      <c r="S10" s="688">
        <v>0.375</v>
      </c>
      <c r="T10" s="689">
        <v>0.75</v>
      </c>
      <c r="U10" s="342"/>
      <c r="V10" s="174" t="s">
        <v>2</v>
      </c>
      <c r="W10" s="175" t="s">
        <v>2</v>
      </c>
      <c r="X10" s="342"/>
      <c r="Y10" s="174">
        <v>0.5</v>
      </c>
      <c r="Z10" s="175">
        <v>0.875</v>
      </c>
      <c r="AA10" s="342"/>
      <c r="AB10" s="174">
        <v>0.64583333333333337</v>
      </c>
      <c r="AC10" s="175">
        <v>1.0208333333333333</v>
      </c>
      <c r="AD10" s="342"/>
      <c r="AE10" s="174">
        <v>0.64583333333333337</v>
      </c>
      <c r="AF10" s="175">
        <v>1.0208333333333333</v>
      </c>
      <c r="AG10" s="342"/>
      <c r="AH10" s="174" t="s">
        <v>2</v>
      </c>
      <c r="AI10" s="175" t="s">
        <v>2</v>
      </c>
      <c r="AJ10" s="342"/>
      <c r="AK10" s="174" t="s">
        <v>2</v>
      </c>
      <c r="AL10" s="175" t="s">
        <v>2</v>
      </c>
      <c r="AM10" s="342"/>
      <c r="AN10" s="174">
        <v>0.375</v>
      </c>
      <c r="AO10" s="175">
        <v>0.75</v>
      </c>
      <c r="AP10" s="342"/>
      <c r="AQ10" s="174">
        <v>0.64583333333333337</v>
      </c>
      <c r="AR10" s="175">
        <v>1.0208333333333333</v>
      </c>
      <c r="AS10" s="342"/>
      <c r="AT10" s="174" t="s">
        <v>2</v>
      </c>
      <c r="AU10" s="175" t="s">
        <v>2</v>
      </c>
      <c r="AV10" s="342" t="s">
        <v>474</v>
      </c>
      <c r="AW10" s="174" t="s">
        <v>2</v>
      </c>
      <c r="AX10" s="175" t="s">
        <v>2</v>
      </c>
      <c r="AY10" s="342" t="s">
        <v>474</v>
      </c>
      <c r="AZ10" s="174">
        <v>0.28125</v>
      </c>
      <c r="BA10" s="175">
        <v>0.65625</v>
      </c>
      <c r="BB10" s="342"/>
      <c r="BC10" s="174">
        <v>0.28125</v>
      </c>
      <c r="BD10" s="175">
        <v>0.65625</v>
      </c>
      <c r="BE10" s="342"/>
      <c r="BF10" s="174" t="s">
        <v>2</v>
      </c>
      <c r="BG10" s="175" t="s">
        <v>2</v>
      </c>
      <c r="BH10" s="342"/>
      <c r="BI10" s="174">
        <v>0.47916666666666669</v>
      </c>
      <c r="BJ10" s="175">
        <v>0.85416666666666663</v>
      </c>
      <c r="BK10" s="342"/>
      <c r="BL10" s="174">
        <v>0.47916666666666669</v>
      </c>
      <c r="BM10" s="175">
        <v>0.85416666666666663</v>
      </c>
      <c r="BN10" s="342"/>
      <c r="BO10" s="174">
        <v>0.5</v>
      </c>
      <c r="BP10" s="175">
        <v>0.875</v>
      </c>
      <c r="BQ10" s="342"/>
      <c r="BR10" s="174">
        <v>0.625</v>
      </c>
      <c r="BS10" s="175">
        <v>1</v>
      </c>
      <c r="BT10" s="342"/>
      <c r="BU10" s="174" t="s">
        <v>2</v>
      </c>
      <c r="BV10" s="175" t="s">
        <v>2</v>
      </c>
      <c r="BW10" s="342"/>
      <c r="BX10" s="174" t="s">
        <v>2</v>
      </c>
      <c r="BY10" s="175" t="s">
        <v>2</v>
      </c>
      <c r="BZ10" s="342"/>
      <c r="CA10" s="174">
        <v>0.28125</v>
      </c>
      <c r="CB10" s="175">
        <v>0.65625</v>
      </c>
      <c r="CC10" s="342"/>
      <c r="CD10" s="174">
        <v>0.29166666666666669</v>
      </c>
      <c r="CE10" s="175">
        <v>0.66666666666666663</v>
      </c>
      <c r="CF10" s="342"/>
      <c r="CG10" s="174">
        <v>0.29166666666666669</v>
      </c>
      <c r="CH10" s="175">
        <v>0.66666666666666663</v>
      </c>
      <c r="CI10" s="342"/>
      <c r="CJ10" s="174">
        <v>0.5</v>
      </c>
      <c r="CK10" s="175">
        <v>0.875</v>
      </c>
      <c r="CL10" s="342"/>
      <c r="CM10" s="174">
        <v>0.64583333333333337</v>
      </c>
      <c r="CN10" s="175">
        <v>1.0208333333333333</v>
      </c>
      <c r="CO10" s="342"/>
      <c r="CP10" s="174" t="s">
        <v>2</v>
      </c>
      <c r="CQ10" s="175" t="s">
        <v>2</v>
      </c>
      <c r="CR10" s="342"/>
      <c r="CS10" s="174"/>
      <c r="CT10" s="175"/>
      <c r="CU10" s="342"/>
      <c r="CV10" s="552">
        <f>'Табель Рыба'!AI9+'Табель Рыба'!AO9</f>
        <v>160</v>
      </c>
      <c r="CW10" s="550">
        <f t="shared" si="0"/>
        <v>20</v>
      </c>
      <c r="CX10" s="183">
        <f t="shared" si="1"/>
        <v>9</v>
      </c>
      <c r="CY10" s="181">
        <f>'Табель Рыба'!AM9</f>
        <v>10</v>
      </c>
      <c r="CZ10" s="453">
        <f t="shared" si="2"/>
        <v>0</v>
      </c>
      <c r="DA10" s="197">
        <f t="shared" si="3"/>
        <v>10</v>
      </c>
      <c r="DB10" s="197">
        <f t="shared" si="4"/>
        <v>5</v>
      </c>
      <c r="DC10" s="197">
        <f t="shared" si="5"/>
        <v>5</v>
      </c>
      <c r="DD10" s="180">
        <f t="shared" si="6"/>
        <v>3</v>
      </c>
      <c r="DE10" s="306">
        <f t="shared" si="7"/>
        <v>1</v>
      </c>
      <c r="DF10" s="355">
        <f t="shared" si="8"/>
        <v>8</v>
      </c>
    </row>
    <row r="11" spans="1:110" s="62" customFormat="1" ht="23.1" customHeight="1" x14ac:dyDescent="0.3">
      <c r="A11" s="251">
        <v>6</v>
      </c>
      <c r="B11" s="2">
        <v>867</v>
      </c>
      <c r="C11" s="634" t="s">
        <v>275</v>
      </c>
      <c r="D11" s="203" t="s">
        <v>10</v>
      </c>
      <c r="E11" s="4">
        <v>1</v>
      </c>
      <c r="F11" s="220">
        <v>0</v>
      </c>
      <c r="G11" s="174" t="s">
        <v>2</v>
      </c>
      <c r="H11" s="175" t="s">
        <v>2</v>
      </c>
      <c r="I11" s="342" t="s">
        <v>475</v>
      </c>
      <c r="J11" s="174">
        <v>0.25</v>
      </c>
      <c r="K11" s="175">
        <v>0.625</v>
      </c>
      <c r="L11" s="342" t="s">
        <v>10</v>
      </c>
      <c r="M11" s="174">
        <v>0.25</v>
      </c>
      <c r="N11" s="175">
        <v>0.625</v>
      </c>
      <c r="O11" s="342" t="s">
        <v>10</v>
      </c>
      <c r="P11" s="174">
        <v>0.4375</v>
      </c>
      <c r="Q11" s="175">
        <v>0.8125</v>
      </c>
      <c r="R11" s="342"/>
      <c r="S11" s="688">
        <v>0.66666666666666663</v>
      </c>
      <c r="T11" s="689">
        <v>1.0416666666666667</v>
      </c>
      <c r="U11" s="342" t="s">
        <v>10</v>
      </c>
      <c r="V11" s="174" t="s">
        <v>2</v>
      </c>
      <c r="W11" s="175" t="s">
        <v>2</v>
      </c>
      <c r="X11" s="342" t="s">
        <v>474</v>
      </c>
      <c r="Y11" s="174" t="s">
        <v>2</v>
      </c>
      <c r="Z11" s="175" t="s">
        <v>2</v>
      </c>
      <c r="AA11" s="342" t="s">
        <v>474</v>
      </c>
      <c r="AB11" s="174">
        <v>0.28125</v>
      </c>
      <c r="AC11" s="175">
        <v>0.65625</v>
      </c>
      <c r="AD11" s="342"/>
      <c r="AE11" s="174">
        <v>0.28125</v>
      </c>
      <c r="AF11" s="175">
        <v>0.65625</v>
      </c>
      <c r="AG11" s="342"/>
      <c r="AH11" s="174">
        <v>0.66666666666666663</v>
      </c>
      <c r="AI11" s="175">
        <v>1.0416666666666667</v>
      </c>
      <c r="AJ11" s="342" t="s">
        <v>10</v>
      </c>
      <c r="AK11" s="174">
        <v>0.66666666666666663</v>
      </c>
      <c r="AL11" s="175">
        <v>1.0416666666666667</v>
      </c>
      <c r="AM11" s="342" t="s">
        <v>10</v>
      </c>
      <c r="AN11" s="174" t="s">
        <v>2</v>
      </c>
      <c r="AO11" s="175" t="s">
        <v>2</v>
      </c>
      <c r="AP11" s="342"/>
      <c r="AQ11" s="174" t="s">
        <v>2</v>
      </c>
      <c r="AR11" s="175" t="s">
        <v>2</v>
      </c>
      <c r="AS11" s="342"/>
      <c r="AT11" s="174">
        <v>0.66666666666666663</v>
      </c>
      <c r="AU11" s="175">
        <v>1.0416666666666667</v>
      </c>
      <c r="AV11" s="342" t="s">
        <v>10</v>
      </c>
      <c r="AW11" s="174">
        <v>0.66666666666666663</v>
      </c>
      <c r="AX11" s="175">
        <v>1.0416666666666667</v>
      </c>
      <c r="AY11" s="342" t="s">
        <v>10</v>
      </c>
      <c r="AZ11" s="174">
        <v>0.66666666666666663</v>
      </c>
      <c r="BA11" s="175">
        <v>1.0416666666666667</v>
      </c>
      <c r="BB11" s="342" t="s">
        <v>10</v>
      </c>
      <c r="BC11" s="174">
        <v>0.66666666666666663</v>
      </c>
      <c r="BD11" s="175">
        <v>1.0416666666666667</v>
      </c>
      <c r="BE11" s="342" t="s">
        <v>10</v>
      </c>
      <c r="BF11" s="174" t="s">
        <v>2</v>
      </c>
      <c r="BG11" s="175" t="s">
        <v>2</v>
      </c>
      <c r="BH11" s="342"/>
      <c r="BI11" s="174" t="s">
        <v>2</v>
      </c>
      <c r="BJ11" s="175" t="s">
        <v>2</v>
      </c>
      <c r="BK11" s="342"/>
      <c r="BL11" s="174">
        <v>0.25</v>
      </c>
      <c r="BM11" s="175">
        <v>0.625</v>
      </c>
      <c r="BN11" s="342" t="s">
        <v>10</v>
      </c>
      <c r="BO11" s="174">
        <v>0.39583333333333331</v>
      </c>
      <c r="BP11" s="175">
        <v>0.77083333333333337</v>
      </c>
      <c r="BQ11" s="342"/>
      <c r="BR11" s="174">
        <v>0.45833333333333331</v>
      </c>
      <c r="BS11" s="175">
        <v>0.83333333333333337</v>
      </c>
      <c r="BT11" s="342"/>
      <c r="BU11" s="174">
        <v>0.58333333333333337</v>
      </c>
      <c r="BV11" s="175">
        <v>0.95833333333333337</v>
      </c>
      <c r="BW11" s="342"/>
      <c r="BX11" s="174">
        <v>0.66666666666666663</v>
      </c>
      <c r="BY11" s="175">
        <v>1.0416666666666667</v>
      </c>
      <c r="BZ11" s="342" t="s">
        <v>10</v>
      </c>
      <c r="CA11" s="174" t="s">
        <v>2</v>
      </c>
      <c r="CB11" s="175" t="s">
        <v>2</v>
      </c>
      <c r="CC11" s="342"/>
      <c r="CD11" s="174" t="s">
        <v>2</v>
      </c>
      <c r="CE11" s="175" t="s">
        <v>2</v>
      </c>
      <c r="CF11" s="342"/>
      <c r="CG11" s="174">
        <v>0.28125</v>
      </c>
      <c r="CH11" s="175">
        <v>0.65625</v>
      </c>
      <c r="CI11" s="342"/>
      <c r="CJ11" s="174">
        <v>0.28125</v>
      </c>
      <c r="CK11" s="175">
        <v>0.65625</v>
      </c>
      <c r="CL11" s="342" t="s">
        <v>133</v>
      </c>
      <c r="CM11" s="174">
        <v>0.28125</v>
      </c>
      <c r="CN11" s="175">
        <v>0.65625</v>
      </c>
      <c r="CO11" s="342"/>
      <c r="CP11" s="174">
        <v>0.39583333333333331</v>
      </c>
      <c r="CQ11" s="656">
        <v>0.72916666666666663</v>
      </c>
      <c r="CR11" s="342"/>
      <c r="CS11" s="174"/>
      <c r="CT11" s="175"/>
      <c r="CU11" s="342"/>
      <c r="CV11" s="552">
        <f>'Табель Рыба'!AI10+'Табель Рыба'!AO10</f>
        <v>167</v>
      </c>
      <c r="CW11" s="550">
        <f t="shared" si="0"/>
        <v>21</v>
      </c>
      <c r="CX11" s="183">
        <f t="shared" si="1"/>
        <v>9</v>
      </c>
      <c r="CY11" s="181">
        <f>'Табель Рыба'!AM10</f>
        <v>9</v>
      </c>
      <c r="CZ11" s="453">
        <f t="shared" si="2"/>
        <v>0</v>
      </c>
      <c r="DA11" s="197">
        <f t="shared" si="3"/>
        <v>8</v>
      </c>
      <c r="DB11" s="197">
        <f t="shared" si="4"/>
        <v>4</v>
      </c>
      <c r="DC11" s="197">
        <f t="shared" si="5"/>
        <v>9</v>
      </c>
      <c r="DD11" s="180">
        <f t="shared" si="6"/>
        <v>2</v>
      </c>
      <c r="DE11" s="306">
        <f t="shared" si="7"/>
        <v>0</v>
      </c>
      <c r="DF11" s="355">
        <f t="shared" si="8"/>
        <v>1</v>
      </c>
    </row>
    <row r="12" spans="1:110" s="62" customFormat="1" ht="23.1" customHeight="1" x14ac:dyDescent="0.3">
      <c r="A12" s="251">
        <v>7</v>
      </c>
      <c r="B12" s="2">
        <v>1401</v>
      </c>
      <c r="C12" s="636" t="s">
        <v>276</v>
      </c>
      <c r="D12" s="203" t="s">
        <v>481</v>
      </c>
      <c r="E12" s="4">
        <v>4</v>
      </c>
      <c r="F12" s="220">
        <v>0</v>
      </c>
      <c r="G12" s="174">
        <v>0.375</v>
      </c>
      <c r="H12" s="175">
        <v>0.75</v>
      </c>
      <c r="I12" s="342" t="s">
        <v>559</v>
      </c>
      <c r="J12" s="174">
        <v>0.39583333333333331</v>
      </c>
      <c r="K12" s="175">
        <v>0.77083333333333337</v>
      </c>
      <c r="L12" s="342" t="s">
        <v>559</v>
      </c>
      <c r="M12" s="174">
        <v>0.39583333333333331</v>
      </c>
      <c r="N12" s="175">
        <v>0.77083333333333337</v>
      </c>
      <c r="O12" s="342" t="s">
        <v>559</v>
      </c>
      <c r="P12" s="174">
        <v>0.28125</v>
      </c>
      <c r="Q12" s="175">
        <v>0.65625</v>
      </c>
      <c r="R12" s="342" t="s">
        <v>559</v>
      </c>
      <c r="S12" s="174" t="s">
        <v>2</v>
      </c>
      <c r="T12" s="175" t="s">
        <v>2</v>
      </c>
      <c r="U12" s="342"/>
      <c r="V12" s="174" t="s">
        <v>2</v>
      </c>
      <c r="W12" s="175" t="s">
        <v>2</v>
      </c>
      <c r="X12" s="342"/>
      <c r="Y12" s="174">
        <v>0.28125</v>
      </c>
      <c r="Z12" s="175">
        <v>0.65625</v>
      </c>
      <c r="AA12" s="342" t="s">
        <v>185</v>
      </c>
      <c r="AB12" s="174">
        <v>0.28125</v>
      </c>
      <c r="AC12" s="175">
        <v>0.65625</v>
      </c>
      <c r="AD12" s="342" t="s">
        <v>185</v>
      </c>
      <c r="AE12" s="174">
        <v>0.29166666666666669</v>
      </c>
      <c r="AF12" s="175">
        <v>0.66666666666666663</v>
      </c>
      <c r="AG12" s="342"/>
      <c r="AH12" s="174" t="s">
        <v>2</v>
      </c>
      <c r="AI12" s="175" t="s">
        <v>2</v>
      </c>
      <c r="AJ12" s="342"/>
      <c r="AK12" s="174">
        <v>0.5</v>
      </c>
      <c r="AL12" s="175">
        <v>0.875</v>
      </c>
      <c r="AM12" s="342"/>
      <c r="AN12" s="174">
        <v>0.64583333333333337</v>
      </c>
      <c r="AO12" s="175">
        <v>1.0208333333333333</v>
      </c>
      <c r="AP12" s="342" t="s">
        <v>185</v>
      </c>
      <c r="AQ12" s="174">
        <v>0.28125</v>
      </c>
      <c r="AR12" s="175">
        <v>0.65625</v>
      </c>
      <c r="AS12" s="342" t="s">
        <v>133</v>
      </c>
      <c r="AT12" s="174" t="s">
        <v>2</v>
      </c>
      <c r="AU12" s="175" t="s">
        <v>2</v>
      </c>
      <c r="AV12" s="342" t="s">
        <v>474</v>
      </c>
      <c r="AW12" s="174" t="s">
        <v>2</v>
      </c>
      <c r="AX12" s="175" t="s">
        <v>2</v>
      </c>
      <c r="AY12" s="342" t="s">
        <v>474</v>
      </c>
      <c r="AZ12" s="174">
        <v>0.28125</v>
      </c>
      <c r="BA12" s="175">
        <v>0.65625</v>
      </c>
      <c r="BB12" s="342"/>
      <c r="BC12" s="174">
        <v>0.28125</v>
      </c>
      <c r="BD12" s="175">
        <v>0.65625</v>
      </c>
      <c r="BE12" s="342"/>
      <c r="BF12" s="174">
        <v>0.28125</v>
      </c>
      <c r="BG12" s="175">
        <v>0.65625</v>
      </c>
      <c r="BH12" s="342"/>
      <c r="BI12" s="174" t="s">
        <v>2</v>
      </c>
      <c r="BJ12" s="175" t="s">
        <v>2</v>
      </c>
      <c r="BK12" s="342"/>
      <c r="BL12" s="174" t="s">
        <v>2</v>
      </c>
      <c r="BM12" s="175" t="s">
        <v>2</v>
      </c>
      <c r="BN12" s="342"/>
      <c r="BO12" s="174">
        <v>0.28125</v>
      </c>
      <c r="BP12" s="175">
        <v>0.65625</v>
      </c>
      <c r="BQ12" s="342"/>
      <c r="BR12" s="174">
        <v>0.39583333333333331</v>
      </c>
      <c r="BS12" s="175">
        <v>0.77083333333333337</v>
      </c>
      <c r="BT12" s="342"/>
      <c r="BU12" s="174">
        <v>0.41666666666666669</v>
      </c>
      <c r="BV12" s="175">
        <v>0.79166666666666663</v>
      </c>
      <c r="BW12" s="342" t="s">
        <v>559</v>
      </c>
      <c r="BX12" s="174">
        <v>0.54166666666666663</v>
      </c>
      <c r="BY12" s="175">
        <v>0.91666666666666663</v>
      </c>
      <c r="BZ12" s="342" t="s">
        <v>559</v>
      </c>
      <c r="CA12" s="174">
        <v>0.54166666666666663</v>
      </c>
      <c r="CB12" s="175">
        <v>0.91666666666666663</v>
      </c>
      <c r="CC12" s="342" t="s">
        <v>559</v>
      </c>
      <c r="CD12" s="174" t="s">
        <v>2</v>
      </c>
      <c r="CE12" s="175" t="s">
        <v>2</v>
      </c>
      <c r="CF12" s="342" t="s">
        <v>474</v>
      </c>
      <c r="CG12" s="174" t="s">
        <v>2</v>
      </c>
      <c r="CH12" s="175" t="s">
        <v>2</v>
      </c>
      <c r="CI12" s="342" t="s">
        <v>474</v>
      </c>
      <c r="CJ12" s="174">
        <v>0.28125</v>
      </c>
      <c r="CK12" s="175">
        <v>0.65625</v>
      </c>
      <c r="CL12" s="342"/>
      <c r="CM12" s="174">
        <v>0.28125</v>
      </c>
      <c r="CN12" s="175">
        <v>0.65625</v>
      </c>
      <c r="CO12" s="342"/>
      <c r="CP12" s="174">
        <v>0.375</v>
      </c>
      <c r="CQ12" s="656">
        <v>0.70833333333333337</v>
      </c>
      <c r="CR12" s="342" t="s">
        <v>559</v>
      </c>
      <c r="CS12" s="174"/>
      <c r="CT12" s="175"/>
      <c r="CU12" s="342"/>
      <c r="CV12" s="552">
        <f>'Табель Рыба'!AI11+'Табель Рыба'!AO11</f>
        <v>167</v>
      </c>
      <c r="CW12" s="550">
        <f t="shared" si="0"/>
        <v>21</v>
      </c>
      <c r="CX12" s="183">
        <f t="shared" si="1"/>
        <v>9</v>
      </c>
      <c r="CY12" s="181">
        <f>'Табель Рыба'!AM11</f>
        <v>9</v>
      </c>
      <c r="CZ12" s="453">
        <f t="shared" si="2"/>
        <v>0</v>
      </c>
      <c r="DA12" s="197">
        <f t="shared" si="3"/>
        <v>13</v>
      </c>
      <c r="DB12" s="197">
        <f t="shared" si="4"/>
        <v>7</v>
      </c>
      <c r="DC12" s="197">
        <f t="shared" si="5"/>
        <v>1</v>
      </c>
      <c r="DD12" s="180">
        <f t="shared" si="6"/>
        <v>2</v>
      </c>
      <c r="DE12" s="306">
        <f t="shared" si="7"/>
        <v>0</v>
      </c>
      <c r="DF12" s="355">
        <f t="shared" si="8"/>
        <v>1</v>
      </c>
    </row>
    <row r="13" spans="1:110" s="62" customFormat="1" ht="23.1" customHeight="1" x14ac:dyDescent="0.3">
      <c r="A13" s="251">
        <v>8</v>
      </c>
      <c r="B13" s="2">
        <v>38165</v>
      </c>
      <c r="C13" s="640" t="s">
        <v>277</v>
      </c>
      <c r="D13" s="203">
        <v>0</v>
      </c>
      <c r="E13" s="4">
        <v>14</v>
      </c>
      <c r="F13" s="220" t="s">
        <v>278</v>
      </c>
      <c r="G13" s="174">
        <v>0.3125</v>
      </c>
      <c r="H13" s="175">
        <v>0.6875</v>
      </c>
      <c r="I13" s="342" t="s">
        <v>559</v>
      </c>
      <c r="J13" s="174">
        <v>0.33333333333333331</v>
      </c>
      <c r="K13" s="175">
        <v>0.70833333333333337</v>
      </c>
      <c r="L13" s="342"/>
      <c r="M13" s="174">
        <v>0.33333333333333331</v>
      </c>
      <c r="N13" s="175">
        <v>0.70833333333333337</v>
      </c>
      <c r="O13" s="342"/>
      <c r="P13" s="174" t="s">
        <v>2</v>
      </c>
      <c r="Q13" s="175" t="s">
        <v>2</v>
      </c>
      <c r="R13" s="342"/>
      <c r="S13" s="688">
        <v>0.41666666666666669</v>
      </c>
      <c r="T13" s="689">
        <v>0.79166666666666663</v>
      </c>
      <c r="U13" s="342"/>
      <c r="V13" s="174">
        <v>0.41666666666666669</v>
      </c>
      <c r="W13" s="175">
        <v>0.79166666666666663</v>
      </c>
      <c r="X13" s="342"/>
      <c r="Y13" s="174">
        <v>0.64583333333333337</v>
      </c>
      <c r="Z13" s="175">
        <v>1.0208333333333333</v>
      </c>
      <c r="AA13" s="342"/>
      <c r="AB13" s="174">
        <v>0.64583333333333337</v>
      </c>
      <c r="AC13" s="175">
        <v>1.0208333333333333</v>
      </c>
      <c r="AD13" s="342"/>
      <c r="AE13" s="174">
        <v>0.64583333333333337</v>
      </c>
      <c r="AF13" s="175">
        <v>1.0208333333333333</v>
      </c>
      <c r="AG13" s="342"/>
      <c r="AH13" s="174" t="s">
        <v>2</v>
      </c>
      <c r="AI13" s="175" t="s">
        <v>2</v>
      </c>
      <c r="AJ13" s="342" t="s">
        <v>474</v>
      </c>
      <c r="AK13" s="174" t="s">
        <v>2</v>
      </c>
      <c r="AL13" s="175" t="s">
        <v>2</v>
      </c>
      <c r="AM13" s="342" t="s">
        <v>474</v>
      </c>
      <c r="AN13" s="174">
        <v>0.33333333333333331</v>
      </c>
      <c r="AO13" s="175">
        <v>0.70833333333333337</v>
      </c>
      <c r="AP13" s="342"/>
      <c r="AQ13" s="174">
        <v>0.33333333333333331</v>
      </c>
      <c r="AR13" s="175">
        <v>0.70833333333333337</v>
      </c>
      <c r="AS13" s="342"/>
      <c r="AT13" s="174">
        <v>0.35416666666666669</v>
      </c>
      <c r="AU13" s="175">
        <v>0.72916666666666663</v>
      </c>
      <c r="AV13" s="342"/>
      <c r="AW13" s="174">
        <v>0.47916666666666669</v>
      </c>
      <c r="AX13" s="175">
        <v>0.85416666666666663</v>
      </c>
      <c r="AY13" s="342"/>
      <c r="AZ13" s="174" t="s">
        <v>2</v>
      </c>
      <c r="BA13" s="175" t="s">
        <v>2</v>
      </c>
      <c r="BB13" s="342"/>
      <c r="BC13" s="174">
        <v>0.64583333333333337</v>
      </c>
      <c r="BD13" s="175">
        <v>1.0208333333333333</v>
      </c>
      <c r="BE13" s="342"/>
      <c r="BF13" s="174">
        <v>0.64583333333333337</v>
      </c>
      <c r="BG13" s="175">
        <v>1.0208333333333333</v>
      </c>
      <c r="BH13" s="342"/>
      <c r="BI13" s="174">
        <v>0.64583333333333337</v>
      </c>
      <c r="BJ13" s="175">
        <v>1.0208333333333333</v>
      </c>
      <c r="BK13" s="342"/>
      <c r="BL13" s="174" t="s">
        <v>2</v>
      </c>
      <c r="BM13" s="175" t="s">
        <v>2</v>
      </c>
      <c r="BN13" s="342"/>
      <c r="BO13" s="174" t="s">
        <v>2</v>
      </c>
      <c r="BP13" s="175" t="s">
        <v>2</v>
      </c>
      <c r="BQ13" s="342"/>
      <c r="BR13" s="174">
        <v>0.35416666666666669</v>
      </c>
      <c r="BS13" s="175">
        <v>0.72916666666666663</v>
      </c>
      <c r="BT13" s="342"/>
      <c r="BU13" s="174" t="s">
        <v>2</v>
      </c>
      <c r="BV13" s="175" t="s">
        <v>2</v>
      </c>
      <c r="BW13" s="342" t="s">
        <v>559</v>
      </c>
      <c r="BX13" s="174">
        <v>0.64583333333333337</v>
      </c>
      <c r="BY13" s="175">
        <v>1.0208333333333333</v>
      </c>
      <c r="BZ13" s="342"/>
      <c r="CA13" s="174" t="s">
        <v>2</v>
      </c>
      <c r="CB13" s="175" t="s">
        <v>2</v>
      </c>
      <c r="CC13" s="342"/>
      <c r="CD13" s="174" t="s">
        <v>2</v>
      </c>
      <c r="CE13" s="175" t="s">
        <v>2</v>
      </c>
      <c r="CF13" s="342"/>
      <c r="CG13" s="174">
        <v>0.39583333333333331</v>
      </c>
      <c r="CH13" s="175">
        <v>0.77083333333333337</v>
      </c>
      <c r="CI13" s="342"/>
      <c r="CJ13" s="174">
        <v>0.39583333333333331</v>
      </c>
      <c r="CK13" s="175">
        <v>0.77083333333333337</v>
      </c>
      <c r="CL13" s="342"/>
      <c r="CM13" s="174">
        <v>0.45833333333333331</v>
      </c>
      <c r="CN13" s="175">
        <v>0.83333333333333337</v>
      </c>
      <c r="CO13" s="342"/>
      <c r="CP13" s="657">
        <v>0.6875</v>
      </c>
      <c r="CQ13" s="175">
        <v>1.0208333333333333</v>
      </c>
      <c r="CR13" s="342"/>
      <c r="CS13" s="174"/>
      <c r="CT13" s="175"/>
      <c r="CU13" s="342"/>
      <c r="CV13" s="552">
        <f>'Табель Рыба'!AI12+'Табель Рыба'!AO12</f>
        <v>167</v>
      </c>
      <c r="CW13" s="550">
        <f t="shared" si="0"/>
        <v>21</v>
      </c>
      <c r="CX13" s="183">
        <f t="shared" si="1"/>
        <v>9</v>
      </c>
      <c r="CY13" s="181">
        <f>'Табель Рыба'!AM12</f>
        <v>9</v>
      </c>
      <c r="CZ13" s="453">
        <f t="shared" si="2"/>
        <v>0</v>
      </c>
      <c r="DA13" s="197">
        <f t="shared" si="3"/>
        <v>7</v>
      </c>
      <c r="DB13" s="197">
        <f t="shared" si="4"/>
        <v>6</v>
      </c>
      <c r="DC13" s="197">
        <f t="shared" si="5"/>
        <v>8</v>
      </c>
      <c r="DD13" s="180">
        <f t="shared" si="6"/>
        <v>1</v>
      </c>
      <c r="DE13" s="306">
        <f t="shared" si="7"/>
        <v>0</v>
      </c>
      <c r="DF13" s="355">
        <f t="shared" si="8"/>
        <v>1</v>
      </c>
    </row>
    <row r="14" spans="1:110" s="62" customFormat="1" ht="23.1" customHeight="1" x14ac:dyDescent="0.3">
      <c r="A14" s="251">
        <v>9</v>
      </c>
      <c r="B14" s="2">
        <v>13332</v>
      </c>
      <c r="C14" s="636" t="s">
        <v>279</v>
      </c>
      <c r="D14" s="203" t="s">
        <v>430</v>
      </c>
      <c r="E14" s="4">
        <v>3</v>
      </c>
      <c r="F14" s="220">
        <v>0</v>
      </c>
      <c r="G14" s="174" t="s">
        <v>2</v>
      </c>
      <c r="H14" s="175" t="s">
        <v>2</v>
      </c>
      <c r="I14" s="342"/>
      <c r="J14" s="174" t="s">
        <v>7</v>
      </c>
      <c r="K14" s="175" t="s">
        <v>7</v>
      </c>
      <c r="L14" s="342"/>
      <c r="M14" s="174" t="s">
        <v>7</v>
      </c>
      <c r="N14" s="175" t="s">
        <v>7</v>
      </c>
      <c r="O14" s="342"/>
      <c r="P14" s="174" t="s">
        <v>7</v>
      </c>
      <c r="Q14" s="175" t="s">
        <v>7</v>
      </c>
      <c r="R14" s="342"/>
      <c r="S14" s="174" t="s">
        <v>7</v>
      </c>
      <c r="T14" s="175" t="s">
        <v>7</v>
      </c>
      <c r="U14" s="342"/>
      <c r="V14" s="174" t="s">
        <v>7</v>
      </c>
      <c r="W14" s="175" t="s">
        <v>7</v>
      </c>
      <c r="X14" s="342"/>
      <c r="Y14" s="174" t="s">
        <v>2</v>
      </c>
      <c r="Z14" s="175" t="s">
        <v>2</v>
      </c>
      <c r="AA14" s="342"/>
      <c r="AB14" s="174" t="s">
        <v>2</v>
      </c>
      <c r="AC14" s="175" t="s">
        <v>2</v>
      </c>
      <c r="AD14" s="342"/>
      <c r="AE14" s="174" t="s">
        <v>2</v>
      </c>
      <c r="AF14" s="175" t="s">
        <v>2</v>
      </c>
      <c r="AG14" s="650" t="s">
        <v>559</v>
      </c>
      <c r="AH14" s="174">
        <v>0.625</v>
      </c>
      <c r="AI14" s="175">
        <v>1</v>
      </c>
      <c r="AJ14" s="342" t="s">
        <v>63</v>
      </c>
      <c r="AK14" s="174">
        <v>0.625</v>
      </c>
      <c r="AL14" s="175">
        <v>1</v>
      </c>
      <c r="AM14" s="342" t="s">
        <v>132</v>
      </c>
      <c r="AN14" s="174" t="s">
        <v>2</v>
      </c>
      <c r="AO14" s="175" t="s">
        <v>2</v>
      </c>
      <c r="AP14" s="342"/>
      <c r="AQ14" s="174" t="s">
        <v>2</v>
      </c>
      <c r="AR14" s="175" t="s">
        <v>2</v>
      </c>
      <c r="AS14" s="342"/>
      <c r="AT14" s="174">
        <v>0.33333333333333331</v>
      </c>
      <c r="AU14" s="175">
        <v>0.70833333333333337</v>
      </c>
      <c r="AV14" s="342" t="s">
        <v>132</v>
      </c>
      <c r="AW14" s="174">
        <v>0.33333333333333331</v>
      </c>
      <c r="AX14" s="175">
        <v>0.70833333333333337</v>
      </c>
      <c r="AY14" s="342" t="s">
        <v>63</v>
      </c>
      <c r="AZ14" s="174">
        <v>0.33333333333333331</v>
      </c>
      <c r="BA14" s="175">
        <v>0.70833333333333337</v>
      </c>
      <c r="BB14" s="342" t="s">
        <v>63</v>
      </c>
      <c r="BC14" s="174">
        <v>0.47916666666666669</v>
      </c>
      <c r="BD14" s="175">
        <v>0.85416666666666663</v>
      </c>
      <c r="BE14" s="342"/>
      <c r="BF14" s="174" t="s">
        <v>2</v>
      </c>
      <c r="BG14" s="175" t="s">
        <v>2</v>
      </c>
      <c r="BH14" s="342"/>
      <c r="BI14" s="174">
        <v>0.64583333333333337</v>
      </c>
      <c r="BJ14" s="175">
        <v>1.0208333333333333</v>
      </c>
      <c r="BK14" s="342" t="s">
        <v>185</v>
      </c>
      <c r="BL14" s="174">
        <v>0.33333333333333331</v>
      </c>
      <c r="BM14" s="175">
        <v>0.70833333333333337</v>
      </c>
      <c r="BN14" s="342" t="s">
        <v>63</v>
      </c>
      <c r="BO14" s="174">
        <v>0.35416666666666669</v>
      </c>
      <c r="BP14" s="175">
        <v>0.72916666666666663</v>
      </c>
      <c r="BQ14" s="342" t="s">
        <v>132</v>
      </c>
      <c r="BR14" s="174">
        <v>0.35416666666666669</v>
      </c>
      <c r="BS14" s="175">
        <v>0.72916666666666663</v>
      </c>
      <c r="BT14" s="342" t="s">
        <v>132</v>
      </c>
      <c r="BU14" s="174">
        <v>0.66666666666666663</v>
      </c>
      <c r="BV14" s="175">
        <v>1.0416666666666667</v>
      </c>
      <c r="BW14" s="342" t="s">
        <v>10</v>
      </c>
      <c r="BX14" s="174" t="s">
        <v>2</v>
      </c>
      <c r="BY14" s="175" t="s">
        <v>2</v>
      </c>
      <c r="BZ14" s="342"/>
      <c r="CA14" s="174" t="s">
        <v>2</v>
      </c>
      <c r="CB14" s="175" t="s">
        <v>2</v>
      </c>
      <c r="CC14" s="342"/>
      <c r="CD14" s="174">
        <v>0.625</v>
      </c>
      <c r="CE14" s="175">
        <v>1</v>
      </c>
      <c r="CF14" s="342" t="s">
        <v>63</v>
      </c>
      <c r="CG14" s="174">
        <v>0.625</v>
      </c>
      <c r="CH14" s="175">
        <v>1</v>
      </c>
      <c r="CI14" s="342" t="s">
        <v>185</v>
      </c>
      <c r="CJ14" s="174">
        <v>0.66666666666666663</v>
      </c>
      <c r="CK14" s="175">
        <v>1.0416666666666667</v>
      </c>
      <c r="CL14" s="342" t="s">
        <v>10</v>
      </c>
      <c r="CM14" s="174">
        <v>0.66666666666666663</v>
      </c>
      <c r="CN14" s="175">
        <v>1.0416666666666667</v>
      </c>
      <c r="CO14" s="342" t="s">
        <v>10</v>
      </c>
      <c r="CP14" s="174" t="s">
        <v>2</v>
      </c>
      <c r="CQ14" s="175" t="s">
        <v>2</v>
      </c>
      <c r="CR14" s="342"/>
      <c r="CS14" s="174"/>
      <c r="CT14" s="175"/>
      <c r="CU14" s="342"/>
      <c r="CV14" s="552">
        <f>'Табель Рыба'!AI13+'Табель Рыба'!AO13</f>
        <v>160</v>
      </c>
      <c r="CW14" s="550">
        <f t="shared" si="0"/>
        <v>20</v>
      </c>
      <c r="CX14" s="183">
        <f t="shared" si="1"/>
        <v>9</v>
      </c>
      <c r="CY14" s="181">
        <f>'Табель Рыба'!AM13</f>
        <v>10</v>
      </c>
      <c r="CZ14" s="453">
        <f t="shared" si="2"/>
        <v>5</v>
      </c>
      <c r="DA14" s="197">
        <f t="shared" si="3"/>
        <v>6</v>
      </c>
      <c r="DB14" s="197">
        <f t="shared" si="4"/>
        <v>1</v>
      </c>
      <c r="DC14" s="197">
        <f t="shared" si="5"/>
        <v>8</v>
      </c>
      <c r="DD14" s="180">
        <f t="shared" si="6"/>
        <v>3</v>
      </c>
      <c r="DE14" s="306">
        <f t="shared" si="7"/>
        <v>1</v>
      </c>
      <c r="DF14" s="355">
        <f t="shared" si="8"/>
        <v>8</v>
      </c>
    </row>
    <row r="15" spans="1:110" s="62" customFormat="1" ht="23.1" customHeight="1" x14ac:dyDescent="0.3">
      <c r="A15" s="251">
        <v>10</v>
      </c>
      <c r="B15" s="2">
        <v>21942</v>
      </c>
      <c r="C15" s="640" t="s">
        <v>280</v>
      </c>
      <c r="D15" s="203" t="s">
        <v>281</v>
      </c>
      <c r="E15" s="4">
        <v>5</v>
      </c>
      <c r="F15" s="220">
        <v>0</v>
      </c>
      <c r="G15" s="174" t="s">
        <v>2</v>
      </c>
      <c r="H15" s="175" t="s">
        <v>2</v>
      </c>
      <c r="I15" s="342" t="s">
        <v>559</v>
      </c>
      <c r="J15" s="174">
        <v>0.3125</v>
      </c>
      <c r="K15" s="175">
        <v>0.6875</v>
      </c>
      <c r="L15" s="342"/>
      <c r="M15" s="174">
        <v>0.3125</v>
      </c>
      <c r="N15" s="175">
        <v>0.6875</v>
      </c>
      <c r="O15" s="342"/>
      <c r="P15" s="174" t="s">
        <v>2</v>
      </c>
      <c r="Q15" s="175" t="s">
        <v>2</v>
      </c>
      <c r="R15" s="342"/>
      <c r="S15" s="688">
        <v>0.47916666666666669</v>
      </c>
      <c r="T15" s="689">
        <v>0.85416666666666663</v>
      </c>
      <c r="U15" s="342"/>
      <c r="V15" s="174">
        <v>0.47916666666666669</v>
      </c>
      <c r="W15" s="175">
        <v>0.85416666666666663</v>
      </c>
      <c r="X15" s="342"/>
      <c r="Y15" s="174">
        <v>0.47916666666666669</v>
      </c>
      <c r="Z15" s="175">
        <v>0.85416666666666663</v>
      </c>
      <c r="AA15" s="342"/>
      <c r="AB15" s="174">
        <v>0.47916666666666669</v>
      </c>
      <c r="AC15" s="175">
        <v>0.85416666666666663</v>
      </c>
      <c r="AD15" s="342"/>
      <c r="AE15" s="174">
        <v>0.625</v>
      </c>
      <c r="AF15" s="175">
        <v>1</v>
      </c>
      <c r="AG15" s="342" t="s">
        <v>185</v>
      </c>
      <c r="AH15" s="174" t="s">
        <v>2</v>
      </c>
      <c r="AI15" s="175" t="s">
        <v>2</v>
      </c>
      <c r="AJ15" s="342"/>
      <c r="AK15" s="174" t="s">
        <v>2</v>
      </c>
      <c r="AL15" s="175" t="s">
        <v>2</v>
      </c>
      <c r="AM15" s="342"/>
      <c r="AN15" s="174">
        <v>0.625</v>
      </c>
      <c r="AO15" s="175">
        <v>1</v>
      </c>
      <c r="AP15" s="342" t="s">
        <v>185</v>
      </c>
      <c r="AQ15" s="174">
        <v>0.625</v>
      </c>
      <c r="AR15" s="175">
        <v>1</v>
      </c>
      <c r="AS15" s="342"/>
      <c r="AT15" s="174">
        <v>0.625</v>
      </c>
      <c r="AU15" s="175">
        <v>1</v>
      </c>
      <c r="AV15" s="342" t="s">
        <v>185</v>
      </c>
      <c r="AW15" s="174" t="s">
        <v>2</v>
      </c>
      <c r="AX15" s="175" t="s">
        <v>2</v>
      </c>
      <c r="AY15" s="342" t="s">
        <v>474</v>
      </c>
      <c r="AZ15" s="174" t="s">
        <v>2</v>
      </c>
      <c r="BA15" s="175" t="s">
        <v>2</v>
      </c>
      <c r="BB15" s="342"/>
      <c r="BC15" s="174">
        <v>0.28125</v>
      </c>
      <c r="BD15" s="175">
        <v>0.65625</v>
      </c>
      <c r="BE15" s="342"/>
      <c r="BF15" s="174">
        <v>0.3125</v>
      </c>
      <c r="BG15" s="175">
        <v>0.6875</v>
      </c>
      <c r="BH15" s="342"/>
      <c r="BI15" s="174">
        <v>0.39583333333333331</v>
      </c>
      <c r="BJ15" s="175">
        <v>0.77083333333333337</v>
      </c>
      <c r="BK15" s="342"/>
      <c r="BL15" s="174">
        <v>0.39583333333333331</v>
      </c>
      <c r="BM15" s="175">
        <v>0.77083333333333337</v>
      </c>
      <c r="BN15" s="342" t="s">
        <v>185</v>
      </c>
      <c r="BO15" s="174">
        <v>0.625</v>
      </c>
      <c r="BP15" s="175">
        <v>1</v>
      </c>
      <c r="BQ15" s="342" t="s">
        <v>185</v>
      </c>
      <c r="BR15" s="174" t="s">
        <v>2</v>
      </c>
      <c r="BS15" s="175" t="s">
        <v>2</v>
      </c>
      <c r="BT15" s="342"/>
      <c r="BU15" s="174">
        <v>0.39583333333333331</v>
      </c>
      <c r="BV15" s="175">
        <v>0.77083333333333337</v>
      </c>
      <c r="BW15" s="342" t="s">
        <v>559</v>
      </c>
      <c r="BX15" s="174">
        <v>0.28125</v>
      </c>
      <c r="BY15" s="175">
        <v>0.65625</v>
      </c>
      <c r="BZ15" s="342"/>
      <c r="CA15" s="174">
        <v>0.28125</v>
      </c>
      <c r="CB15" s="175">
        <v>0.65625</v>
      </c>
      <c r="CC15" s="342"/>
      <c r="CD15" s="174">
        <v>0.5</v>
      </c>
      <c r="CE15" s="175">
        <v>0.875</v>
      </c>
      <c r="CF15" s="342"/>
      <c r="CG15" s="174">
        <v>0.64583333333333337</v>
      </c>
      <c r="CH15" s="175">
        <v>1.0208333333333333</v>
      </c>
      <c r="CI15" s="342"/>
      <c r="CJ15" s="174" t="s">
        <v>2</v>
      </c>
      <c r="CK15" s="175" t="s">
        <v>2</v>
      </c>
      <c r="CL15" s="342"/>
      <c r="CM15" s="174" t="s">
        <v>2</v>
      </c>
      <c r="CN15" s="175" t="s">
        <v>2</v>
      </c>
      <c r="CO15" s="342"/>
      <c r="CP15" s="174" t="s">
        <v>7</v>
      </c>
      <c r="CQ15" s="175" t="s">
        <v>7</v>
      </c>
      <c r="CR15" s="342"/>
      <c r="CS15" s="174"/>
      <c r="CT15" s="175"/>
      <c r="CU15" s="342"/>
      <c r="CV15" s="552">
        <f>'Табель Рыба'!AI14+'Табель Рыба'!AO14</f>
        <v>168</v>
      </c>
      <c r="CW15" s="550">
        <f t="shared" si="0"/>
        <v>21</v>
      </c>
      <c r="CX15" s="183">
        <f t="shared" si="1"/>
        <v>9</v>
      </c>
      <c r="CY15" s="181">
        <f>'Табель Рыба'!AM14</f>
        <v>9</v>
      </c>
      <c r="CZ15" s="453">
        <f t="shared" si="2"/>
        <v>1</v>
      </c>
      <c r="DA15" s="197">
        <f t="shared" si="3"/>
        <v>6</v>
      </c>
      <c r="DB15" s="197">
        <f t="shared" si="4"/>
        <v>8</v>
      </c>
      <c r="DC15" s="197">
        <f t="shared" si="5"/>
        <v>6</v>
      </c>
      <c r="DD15" s="180">
        <f t="shared" si="6"/>
        <v>5</v>
      </c>
      <c r="DE15" s="306">
        <f t="shared" si="7"/>
        <v>0</v>
      </c>
      <c r="DF15" s="355">
        <f t="shared" si="8"/>
        <v>0</v>
      </c>
    </row>
    <row r="16" spans="1:110" s="62" customFormat="1" ht="23.1" customHeight="1" x14ac:dyDescent="0.3">
      <c r="A16" s="251">
        <v>11</v>
      </c>
      <c r="B16" s="2">
        <v>780</v>
      </c>
      <c r="C16" s="636" t="s">
        <v>282</v>
      </c>
      <c r="D16" s="203" t="s">
        <v>283</v>
      </c>
      <c r="E16" s="4">
        <v>6</v>
      </c>
      <c r="F16" s="220">
        <v>0</v>
      </c>
      <c r="G16" s="174" t="s">
        <v>2</v>
      </c>
      <c r="H16" s="175" t="s">
        <v>2</v>
      </c>
      <c r="I16" s="342"/>
      <c r="J16" s="174" t="s">
        <v>7</v>
      </c>
      <c r="K16" s="175" t="s">
        <v>7</v>
      </c>
      <c r="L16" s="342"/>
      <c r="M16" s="174" t="s">
        <v>7</v>
      </c>
      <c r="N16" s="175" t="s">
        <v>7</v>
      </c>
      <c r="O16" s="342"/>
      <c r="P16" s="174" t="s">
        <v>7</v>
      </c>
      <c r="Q16" s="175" t="s">
        <v>7</v>
      </c>
      <c r="R16" s="342"/>
      <c r="S16" s="174" t="s">
        <v>7</v>
      </c>
      <c r="T16" s="175" t="s">
        <v>7</v>
      </c>
      <c r="U16" s="342"/>
      <c r="V16" s="174" t="s">
        <v>7</v>
      </c>
      <c r="W16" s="175" t="s">
        <v>7</v>
      </c>
      <c r="X16" s="342"/>
      <c r="Y16" s="174" t="s">
        <v>2</v>
      </c>
      <c r="Z16" s="175" t="s">
        <v>2</v>
      </c>
      <c r="AA16" s="342"/>
      <c r="AB16" s="174" t="s">
        <v>2</v>
      </c>
      <c r="AC16" s="175" t="s">
        <v>2</v>
      </c>
      <c r="AD16" s="342"/>
      <c r="AE16" s="174">
        <v>0.39583333333333331</v>
      </c>
      <c r="AF16" s="175">
        <v>0.77083333333333337</v>
      </c>
      <c r="AG16" s="342" t="s">
        <v>559</v>
      </c>
      <c r="AH16" s="174">
        <v>0.5</v>
      </c>
      <c r="AI16" s="175">
        <v>0.875</v>
      </c>
      <c r="AJ16" s="342"/>
      <c r="AK16" s="174">
        <v>0.5</v>
      </c>
      <c r="AL16" s="175">
        <v>0.875</v>
      </c>
      <c r="AM16" s="342"/>
      <c r="AN16" s="174">
        <v>0.5</v>
      </c>
      <c r="AO16" s="175">
        <v>0.875</v>
      </c>
      <c r="AP16" s="342"/>
      <c r="AQ16" s="174" t="s">
        <v>2</v>
      </c>
      <c r="AR16" s="175" t="s">
        <v>2</v>
      </c>
      <c r="AS16" s="342"/>
      <c r="AT16" s="174">
        <v>0.64583333333333337</v>
      </c>
      <c r="AU16" s="175">
        <v>1.0208333333333333</v>
      </c>
      <c r="AV16" s="342"/>
      <c r="AW16" s="174">
        <v>0.64583333333333337</v>
      </c>
      <c r="AX16" s="175">
        <v>1.0208333333333333</v>
      </c>
      <c r="AY16" s="342"/>
      <c r="AZ16" s="174" t="s">
        <v>2</v>
      </c>
      <c r="BA16" s="175" t="s">
        <v>2</v>
      </c>
      <c r="BB16" s="342"/>
      <c r="BC16" s="174" t="s">
        <v>2</v>
      </c>
      <c r="BD16" s="175" t="s">
        <v>2</v>
      </c>
      <c r="BE16" s="342"/>
      <c r="BF16" s="174">
        <v>0.5</v>
      </c>
      <c r="BG16" s="175">
        <v>0.875</v>
      </c>
      <c r="BH16" s="342"/>
      <c r="BI16" s="174">
        <v>0.66666666666666663</v>
      </c>
      <c r="BJ16" s="175">
        <v>1.0416666666666667</v>
      </c>
      <c r="BK16" s="342" t="s">
        <v>10</v>
      </c>
      <c r="BL16" s="174">
        <v>0.66666666666666663</v>
      </c>
      <c r="BM16" s="175">
        <v>1.0416666666666667</v>
      </c>
      <c r="BN16" s="342" t="s">
        <v>10</v>
      </c>
      <c r="BO16" s="174" t="s">
        <v>2</v>
      </c>
      <c r="BP16" s="175" t="s">
        <v>2</v>
      </c>
      <c r="BQ16" s="342"/>
      <c r="BR16" s="174" t="s">
        <v>2</v>
      </c>
      <c r="BS16" s="175" t="s">
        <v>2</v>
      </c>
      <c r="BT16" s="342"/>
      <c r="BU16" s="174">
        <v>0.45833333333333331</v>
      </c>
      <c r="BV16" s="175">
        <v>0.83333333333333337</v>
      </c>
      <c r="BW16" s="342" t="s">
        <v>559</v>
      </c>
      <c r="BX16" s="174">
        <v>0.52083333333333337</v>
      </c>
      <c r="BY16" s="175">
        <v>0.89583333333333337</v>
      </c>
      <c r="BZ16" s="342" t="s">
        <v>559</v>
      </c>
      <c r="CA16" s="174">
        <v>0.33333333333333331</v>
      </c>
      <c r="CB16" s="175">
        <v>0.70833333333333337</v>
      </c>
      <c r="CC16" s="342"/>
      <c r="CD16" s="174">
        <v>0.39583333333333331</v>
      </c>
      <c r="CE16" s="175">
        <v>0.77083333333333337</v>
      </c>
      <c r="CF16" s="342"/>
      <c r="CG16" s="174">
        <v>0.5</v>
      </c>
      <c r="CH16" s="175">
        <v>0.875</v>
      </c>
      <c r="CI16" s="342"/>
      <c r="CJ16" s="174" t="s">
        <v>2</v>
      </c>
      <c r="CK16" s="175" t="s">
        <v>2</v>
      </c>
      <c r="CL16" s="342"/>
      <c r="CM16" s="174" t="s">
        <v>2</v>
      </c>
      <c r="CN16" s="175" t="s">
        <v>2</v>
      </c>
      <c r="CO16" s="342"/>
      <c r="CP16" s="657">
        <v>0.6875</v>
      </c>
      <c r="CQ16" s="175">
        <v>1.0208333333333333</v>
      </c>
      <c r="CR16" s="342"/>
      <c r="CS16" s="174"/>
      <c r="CT16" s="175"/>
      <c r="CU16" s="342"/>
      <c r="CV16" s="552">
        <f>'Табель Рыба'!AI15+'Табель Рыба'!AO15</f>
        <v>159</v>
      </c>
      <c r="CW16" s="550">
        <f t="shared" si="0"/>
        <v>20</v>
      </c>
      <c r="CX16" s="183">
        <f t="shared" si="1"/>
        <v>9</v>
      </c>
      <c r="CY16" s="181">
        <f>'Табель Рыба'!AM15</f>
        <v>10</v>
      </c>
      <c r="CZ16" s="453">
        <f t="shared" si="2"/>
        <v>5</v>
      </c>
      <c r="DA16" s="197">
        <f t="shared" si="3"/>
        <v>1</v>
      </c>
      <c r="DB16" s="197">
        <f t="shared" si="4"/>
        <v>9</v>
      </c>
      <c r="DC16" s="197">
        <f t="shared" si="5"/>
        <v>5</v>
      </c>
      <c r="DD16" s="180">
        <f t="shared" si="6"/>
        <v>7</v>
      </c>
      <c r="DE16" s="306">
        <f t="shared" si="7"/>
        <v>1</v>
      </c>
      <c r="DF16" s="355">
        <f t="shared" si="8"/>
        <v>9</v>
      </c>
    </row>
    <row r="17" spans="1:110" s="62" customFormat="1" ht="23.1" customHeight="1" x14ac:dyDescent="0.3">
      <c r="A17" s="251">
        <v>12</v>
      </c>
      <c r="B17" s="2">
        <v>41567</v>
      </c>
      <c r="C17" s="636" t="s">
        <v>284</v>
      </c>
      <c r="D17" s="203">
        <v>0</v>
      </c>
      <c r="E17" s="4">
        <v>9</v>
      </c>
      <c r="F17" s="220">
        <v>0</v>
      </c>
      <c r="G17" s="174">
        <v>0.28125</v>
      </c>
      <c r="H17" s="175">
        <v>0.65625</v>
      </c>
      <c r="I17" s="342"/>
      <c r="J17" s="174">
        <v>0.3125</v>
      </c>
      <c r="K17" s="175">
        <v>0.6875</v>
      </c>
      <c r="L17" s="342"/>
      <c r="M17" s="174">
        <v>0.3125</v>
      </c>
      <c r="N17" s="175">
        <v>0.6875</v>
      </c>
      <c r="O17" s="342"/>
      <c r="P17" s="174">
        <v>0.3125</v>
      </c>
      <c r="Q17" s="175">
        <v>0.6875</v>
      </c>
      <c r="R17" s="342"/>
      <c r="S17" s="174">
        <v>0.47916666666666669</v>
      </c>
      <c r="T17" s="175">
        <v>0.85416666666666663</v>
      </c>
      <c r="U17" s="342"/>
      <c r="V17" s="174" t="s">
        <v>2</v>
      </c>
      <c r="W17" s="175" t="s">
        <v>2</v>
      </c>
      <c r="X17" s="342"/>
      <c r="Y17" s="174" t="s">
        <v>2</v>
      </c>
      <c r="Z17" s="175" t="s">
        <v>2</v>
      </c>
      <c r="AA17" s="342"/>
      <c r="AB17" s="174">
        <v>0.29166666666666669</v>
      </c>
      <c r="AC17" s="175">
        <v>0.66666666666666663</v>
      </c>
      <c r="AD17" s="342" t="s">
        <v>559</v>
      </c>
      <c r="AE17" s="174">
        <v>0.29166666666666669</v>
      </c>
      <c r="AF17" s="175">
        <v>0.66666666666666663</v>
      </c>
      <c r="AG17" s="342" t="s">
        <v>559</v>
      </c>
      <c r="AH17" s="174">
        <v>0.4375</v>
      </c>
      <c r="AI17" s="175">
        <v>0.8125</v>
      </c>
      <c r="AJ17" s="342"/>
      <c r="AK17" s="174">
        <v>0.64583333333333337</v>
      </c>
      <c r="AL17" s="175">
        <v>1.0208333333333333</v>
      </c>
      <c r="AM17" s="342"/>
      <c r="AN17" s="174" t="s">
        <v>2</v>
      </c>
      <c r="AO17" s="175" t="s">
        <v>2</v>
      </c>
      <c r="AP17" s="342"/>
      <c r="AQ17" s="174" t="s">
        <v>2</v>
      </c>
      <c r="AR17" s="175" t="s">
        <v>2</v>
      </c>
      <c r="AS17" s="342"/>
      <c r="AT17" s="174">
        <v>0.29166666666666669</v>
      </c>
      <c r="AU17" s="175">
        <v>0.66666666666666663</v>
      </c>
      <c r="AV17" s="342"/>
      <c r="AW17" s="174">
        <v>0.29166666666666669</v>
      </c>
      <c r="AX17" s="175">
        <v>0.66666666666666663</v>
      </c>
      <c r="AY17" s="342"/>
      <c r="AZ17" s="174">
        <v>0.39583333333333331</v>
      </c>
      <c r="BA17" s="175">
        <v>0.77083333333333337</v>
      </c>
      <c r="BB17" s="342"/>
      <c r="BC17" s="174">
        <v>0.64583333333333337</v>
      </c>
      <c r="BD17" s="175">
        <v>1.0208333333333333</v>
      </c>
      <c r="BE17" s="342"/>
      <c r="BF17" s="174" t="s">
        <v>2</v>
      </c>
      <c r="BG17" s="175" t="s">
        <v>2</v>
      </c>
      <c r="BH17" s="342"/>
      <c r="BI17" s="174" t="s">
        <v>2</v>
      </c>
      <c r="BJ17" s="175" t="s">
        <v>2</v>
      </c>
      <c r="BK17" s="342"/>
      <c r="BL17" s="174">
        <v>0.28125</v>
      </c>
      <c r="BM17" s="175">
        <v>0.65625</v>
      </c>
      <c r="BN17" s="342"/>
      <c r="BO17" s="174">
        <v>0.33333333333333331</v>
      </c>
      <c r="BP17" s="175">
        <v>0.70833333333333337</v>
      </c>
      <c r="BQ17" s="342"/>
      <c r="BR17" s="174">
        <v>0.4375</v>
      </c>
      <c r="BS17" s="175">
        <v>0.8125</v>
      </c>
      <c r="BT17" s="342"/>
      <c r="BU17" s="174">
        <v>0.64583333333333337</v>
      </c>
      <c r="BV17" s="175">
        <v>1.0208333333333333</v>
      </c>
      <c r="BW17" s="342"/>
      <c r="BX17" s="652" t="s">
        <v>2</v>
      </c>
      <c r="BY17" s="653" t="s">
        <v>2</v>
      </c>
      <c r="BZ17" s="342"/>
      <c r="CA17" s="174" t="s">
        <v>2</v>
      </c>
      <c r="CB17" s="175" t="s">
        <v>2</v>
      </c>
      <c r="CC17" s="342"/>
      <c r="CD17" s="650">
        <v>0.375</v>
      </c>
      <c r="CE17" s="651">
        <v>0.75</v>
      </c>
      <c r="CF17" s="342"/>
      <c r="CG17" s="174">
        <v>0.375</v>
      </c>
      <c r="CH17" s="175">
        <v>0.75</v>
      </c>
      <c r="CI17" s="342"/>
      <c r="CJ17" s="174">
        <v>0.5</v>
      </c>
      <c r="CK17" s="175">
        <v>0.875</v>
      </c>
      <c r="CL17" s="342"/>
      <c r="CM17" s="174">
        <v>0.64583333333333337</v>
      </c>
      <c r="CN17" s="175">
        <v>1.0208333333333333</v>
      </c>
      <c r="CO17" s="342"/>
      <c r="CP17" s="174" t="s">
        <v>2</v>
      </c>
      <c r="CQ17" s="175" t="s">
        <v>2</v>
      </c>
      <c r="CR17" s="342"/>
      <c r="CS17" s="174"/>
      <c r="CT17" s="175"/>
      <c r="CU17" s="342"/>
      <c r="CV17" s="552">
        <f>'Табель Рыба'!AI16+'Табель Рыба'!AO16</f>
        <v>168</v>
      </c>
      <c r="CW17" s="550">
        <f t="shared" si="0"/>
        <v>21</v>
      </c>
      <c r="CX17" s="183">
        <f t="shared" si="1"/>
        <v>9</v>
      </c>
      <c r="CY17" s="181">
        <f>'Табель Рыба'!AM16</f>
        <v>9</v>
      </c>
      <c r="CZ17" s="453">
        <f t="shared" si="2"/>
        <v>0</v>
      </c>
      <c r="DA17" s="197">
        <f t="shared" si="3"/>
        <v>12</v>
      </c>
      <c r="DB17" s="197">
        <f t="shared" si="4"/>
        <v>5</v>
      </c>
      <c r="DC17" s="197">
        <f t="shared" si="5"/>
        <v>4</v>
      </c>
      <c r="DD17" s="180">
        <f t="shared" si="6"/>
        <v>1</v>
      </c>
      <c r="DE17" s="306">
        <f t="shared" si="7"/>
        <v>0</v>
      </c>
      <c r="DF17" s="355">
        <f t="shared" si="8"/>
        <v>0</v>
      </c>
    </row>
    <row r="18" spans="1:110" s="62" customFormat="1" ht="23.1" customHeight="1" x14ac:dyDescent="0.3">
      <c r="A18" s="251">
        <v>13</v>
      </c>
      <c r="B18" s="2">
        <v>748</v>
      </c>
      <c r="C18" s="636" t="s">
        <v>285</v>
      </c>
      <c r="D18" s="203" t="s">
        <v>480</v>
      </c>
      <c r="E18" s="4">
        <v>16</v>
      </c>
      <c r="F18" s="220" t="s">
        <v>286</v>
      </c>
      <c r="G18" s="174" t="s">
        <v>2</v>
      </c>
      <c r="H18" s="175" t="s">
        <v>2</v>
      </c>
      <c r="I18" s="342"/>
      <c r="J18" s="174">
        <v>0.33333333333333331</v>
      </c>
      <c r="K18" s="175">
        <v>0.70833333333333337</v>
      </c>
      <c r="L18" s="342" t="s">
        <v>63</v>
      </c>
      <c r="M18" s="174">
        <v>0.33333333333333331</v>
      </c>
      <c r="N18" s="175">
        <v>0.70833333333333337</v>
      </c>
      <c r="O18" s="342" t="s">
        <v>132</v>
      </c>
      <c r="P18" s="174">
        <v>0.33333333333333331</v>
      </c>
      <c r="Q18" s="175">
        <v>0.70833333333333337</v>
      </c>
      <c r="R18" s="342" t="s">
        <v>132</v>
      </c>
      <c r="S18" s="688">
        <v>0.33333333333333331</v>
      </c>
      <c r="T18" s="689">
        <v>0.70833333333333337</v>
      </c>
      <c r="U18" s="342" t="s">
        <v>132</v>
      </c>
      <c r="V18" s="174">
        <v>0.33333333333333331</v>
      </c>
      <c r="W18" s="175">
        <v>0.70833333333333337</v>
      </c>
      <c r="X18" s="342" t="s">
        <v>132</v>
      </c>
      <c r="Y18" s="174" t="s">
        <v>2</v>
      </c>
      <c r="Z18" s="175" t="s">
        <v>2</v>
      </c>
      <c r="AA18" s="342"/>
      <c r="AB18" s="174" t="s">
        <v>2</v>
      </c>
      <c r="AC18" s="175" t="s">
        <v>2</v>
      </c>
      <c r="AD18" s="342"/>
      <c r="AE18" s="174">
        <v>0.33333333333333331</v>
      </c>
      <c r="AF18" s="175">
        <v>0.70833333333333337</v>
      </c>
      <c r="AG18" s="342" t="s">
        <v>132</v>
      </c>
      <c r="AH18" s="174">
        <v>0.33333333333333331</v>
      </c>
      <c r="AI18" s="175">
        <v>0.70833333333333337</v>
      </c>
      <c r="AJ18" s="342" t="s">
        <v>132</v>
      </c>
      <c r="AK18" s="174">
        <v>0.33333333333333331</v>
      </c>
      <c r="AL18" s="175">
        <v>0.70833333333333337</v>
      </c>
      <c r="AM18" s="342" t="s">
        <v>132</v>
      </c>
      <c r="AN18" s="174">
        <v>0.33333333333333331</v>
      </c>
      <c r="AO18" s="175">
        <v>0.70833333333333337</v>
      </c>
      <c r="AP18" s="342" t="s">
        <v>132</v>
      </c>
      <c r="AQ18" s="174">
        <v>0.33333333333333331</v>
      </c>
      <c r="AR18" s="175">
        <v>0.70833333333333337</v>
      </c>
      <c r="AS18" s="342" t="s">
        <v>132</v>
      </c>
      <c r="AT18" s="174" t="s">
        <v>2</v>
      </c>
      <c r="AU18" s="175" t="s">
        <v>2</v>
      </c>
      <c r="AV18" s="342"/>
      <c r="AW18" s="174" t="s">
        <v>2</v>
      </c>
      <c r="AX18" s="175" t="s">
        <v>2</v>
      </c>
      <c r="AY18" s="342"/>
      <c r="AZ18" s="174">
        <v>0.33333333333333331</v>
      </c>
      <c r="BA18" s="175">
        <v>0.70833333333333337</v>
      </c>
      <c r="BB18" s="342" t="s">
        <v>132</v>
      </c>
      <c r="BC18" s="174">
        <v>0.33333333333333331</v>
      </c>
      <c r="BD18" s="175">
        <v>0.70833333333333337</v>
      </c>
      <c r="BE18" s="342" t="s">
        <v>132</v>
      </c>
      <c r="BF18" s="174">
        <v>0.33333333333333331</v>
      </c>
      <c r="BG18" s="175">
        <v>0.70833333333333337</v>
      </c>
      <c r="BH18" s="342" t="s">
        <v>132</v>
      </c>
      <c r="BI18" s="174">
        <v>0.33333333333333331</v>
      </c>
      <c r="BJ18" s="175">
        <v>0.70833333333333337</v>
      </c>
      <c r="BK18" s="342" t="s">
        <v>132</v>
      </c>
      <c r="BL18" s="174">
        <v>0.33333333333333331</v>
      </c>
      <c r="BM18" s="175">
        <v>0.70833333333333337</v>
      </c>
      <c r="BN18" s="342" t="s">
        <v>132</v>
      </c>
      <c r="BO18" s="174" t="s">
        <v>2</v>
      </c>
      <c r="BP18" s="175" t="s">
        <v>2</v>
      </c>
      <c r="BQ18" s="342"/>
      <c r="BR18" s="174" t="s">
        <v>2</v>
      </c>
      <c r="BS18" s="175" t="s">
        <v>2</v>
      </c>
      <c r="BT18" s="342"/>
      <c r="BU18" s="174">
        <v>0.33333333333333331</v>
      </c>
      <c r="BV18" s="175">
        <v>0.70833333333333337</v>
      </c>
      <c r="BW18" s="342" t="s">
        <v>132</v>
      </c>
      <c r="BX18" s="174">
        <v>0.33333333333333331</v>
      </c>
      <c r="BY18" s="175">
        <v>0.70833333333333337</v>
      </c>
      <c r="BZ18" s="342" t="s">
        <v>132</v>
      </c>
      <c r="CA18" s="174">
        <v>0.33333333333333331</v>
      </c>
      <c r="CB18" s="175">
        <v>0.70833333333333337</v>
      </c>
      <c r="CC18" s="342" t="s">
        <v>132</v>
      </c>
      <c r="CD18" s="174">
        <v>0.33333333333333331</v>
      </c>
      <c r="CE18" s="175">
        <v>0.70833333333333337</v>
      </c>
      <c r="CF18" s="342" t="s">
        <v>132</v>
      </c>
      <c r="CG18" s="174">
        <v>0.33333333333333331</v>
      </c>
      <c r="CH18" s="175">
        <v>0.70833333333333337</v>
      </c>
      <c r="CI18" s="342" t="s">
        <v>63</v>
      </c>
      <c r="CJ18" s="174" t="s">
        <v>2</v>
      </c>
      <c r="CK18" s="175" t="s">
        <v>2</v>
      </c>
      <c r="CL18" s="342"/>
      <c r="CM18" s="174" t="s">
        <v>2</v>
      </c>
      <c r="CN18" s="175" t="s">
        <v>2</v>
      </c>
      <c r="CO18" s="342"/>
      <c r="CP18" s="657">
        <v>0.375</v>
      </c>
      <c r="CQ18" s="175">
        <v>0.70833333333333337</v>
      </c>
      <c r="CR18" s="342" t="s">
        <v>132</v>
      </c>
      <c r="CS18" s="174"/>
      <c r="CT18" s="175"/>
      <c r="CU18" s="342"/>
      <c r="CV18" s="552">
        <f>'Табель Рыба'!AI17+'Табель Рыба'!AO17</f>
        <v>167</v>
      </c>
      <c r="CW18" s="550">
        <f t="shared" si="0"/>
        <v>21</v>
      </c>
      <c r="CX18" s="183">
        <f t="shared" si="1"/>
        <v>9</v>
      </c>
      <c r="CY18" s="181">
        <f>'Табель Рыба'!AM17</f>
        <v>9</v>
      </c>
      <c r="CZ18" s="453">
        <f t="shared" si="2"/>
        <v>0</v>
      </c>
      <c r="DA18" s="197">
        <f t="shared" si="3"/>
        <v>21</v>
      </c>
      <c r="DB18" s="197">
        <f t="shared" si="4"/>
        <v>0</v>
      </c>
      <c r="DC18" s="197">
        <f t="shared" si="5"/>
        <v>0</v>
      </c>
      <c r="DD18" s="180">
        <f t="shared" si="6"/>
        <v>9</v>
      </c>
      <c r="DE18" s="306">
        <f t="shared" si="7"/>
        <v>0</v>
      </c>
      <c r="DF18" s="355">
        <f t="shared" si="8"/>
        <v>1</v>
      </c>
    </row>
    <row r="19" spans="1:110" s="62" customFormat="1" ht="23.1" customHeight="1" x14ac:dyDescent="0.3">
      <c r="A19" s="251">
        <v>14</v>
      </c>
      <c r="B19" s="2">
        <v>1404</v>
      </c>
      <c r="C19" s="636" t="s">
        <v>287</v>
      </c>
      <c r="D19" s="203" t="s">
        <v>479</v>
      </c>
      <c r="E19" s="4">
        <v>6</v>
      </c>
      <c r="F19" s="220">
        <v>0</v>
      </c>
      <c r="G19" s="174">
        <v>0.39583333333333331</v>
      </c>
      <c r="H19" s="175">
        <v>0.77083333333333337</v>
      </c>
      <c r="I19" s="342"/>
      <c r="J19" s="174">
        <v>0.64583333333333337</v>
      </c>
      <c r="K19" s="175">
        <v>1.0208333333333333</v>
      </c>
      <c r="L19" s="342" t="s">
        <v>133</v>
      </c>
      <c r="M19" s="174" t="s">
        <v>2</v>
      </c>
      <c r="N19" s="175" t="s">
        <v>2</v>
      </c>
      <c r="O19" s="342"/>
      <c r="P19" s="174" t="s">
        <v>2</v>
      </c>
      <c r="Q19" s="175" t="s">
        <v>2</v>
      </c>
      <c r="R19" s="342"/>
      <c r="S19" s="688">
        <v>0.3125</v>
      </c>
      <c r="T19" s="689">
        <v>0.6875</v>
      </c>
      <c r="U19" s="342"/>
      <c r="V19" s="174">
        <v>0.39583333333333331</v>
      </c>
      <c r="W19" s="175">
        <v>0.77083333333333337</v>
      </c>
      <c r="X19" s="342"/>
      <c r="Y19" s="174">
        <v>0.64583333333333337</v>
      </c>
      <c r="Z19" s="175">
        <v>1.0208333333333333</v>
      </c>
      <c r="AA19" s="342" t="s">
        <v>133</v>
      </c>
      <c r="AB19" s="174">
        <v>0.64583333333333337</v>
      </c>
      <c r="AC19" s="175">
        <v>1.0208333333333333</v>
      </c>
      <c r="AD19" s="342" t="s">
        <v>133</v>
      </c>
      <c r="AE19" s="174" t="s">
        <v>2</v>
      </c>
      <c r="AF19" s="175" t="s">
        <v>2</v>
      </c>
      <c r="AG19" s="342"/>
      <c r="AH19" s="174" t="s">
        <v>2</v>
      </c>
      <c r="AI19" s="175" t="s">
        <v>2</v>
      </c>
      <c r="AJ19" s="342"/>
      <c r="AK19" s="174">
        <v>0.3125</v>
      </c>
      <c r="AL19" s="175">
        <v>0.6875</v>
      </c>
      <c r="AM19" s="342"/>
      <c r="AN19" s="174">
        <v>0.33333333333333331</v>
      </c>
      <c r="AO19" s="175">
        <v>0.70833333333333337</v>
      </c>
      <c r="AP19" s="342" t="s">
        <v>477</v>
      </c>
      <c r="AQ19" s="174">
        <v>0.64583333333333337</v>
      </c>
      <c r="AR19" s="175">
        <v>1.0208333333333333</v>
      </c>
      <c r="AS19" s="342" t="s">
        <v>185</v>
      </c>
      <c r="AT19" s="174">
        <v>0.64583333333333337</v>
      </c>
      <c r="AU19" s="175">
        <v>1.0208333333333333</v>
      </c>
      <c r="AV19" s="342" t="s">
        <v>185</v>
      </c>
      <c r="AW19" s="174">
        <v>0.64583333333333337</v>
      </c>
      <c r="AX19" s="175">
        <v>1.0208333333333333</v>
      </c>
      <c r="AY19" s="342" t="s">
        <v>185</v>
      </c>
      <c r="AZ19" s="174" t="s">
        <v>2</v>
      </c>
      <c r="BA19" s="175" t="s">
        <v>2</v>
      </c>
      <c r="BB19" s="342"/>
      <c r="BC19" s="174" t="s">
        <v>2</v>
      </c>
      <c r="BD19" s="175" t="s">
        <v>2</v>
      </c>
      <c r="BE19" s="342"/>
      <c r="BF19" s="174">
        <v>0.28125</v>
      </c>
      <c r="BG19" s="175">
        <v>0.65625</v>
      </c>
      <c r="BH19" s="342" t="s">
        <v>133</v>
      </c>
      <c r="BI19" s="174">
        <v>0.28125</v>
      </c>
      <c r="BJ19" s="175">
        <v>0.65625</v>
      </c>
      <c r="BK19" s="342" t="s">
        <v>133</v>
      </c>
      <c r="BL19" s="174">
        <v>0.64583333333333337</v>
      </c>
      <c r="BM19" s="175">
        <v>1.0208333333333333</v>
      </c>
      <c r="BN19" s="342" t="s">
        <v>133</v>
      </c>
      <c r="BO19" s="174" t="s">
        <v>2</v>
      </c>
      <c r="BP19" s="175" t="s">
        <v>2</v>
      </c>
      <c r="BQ19" s="342"/>
      <c r="BR19" s="174" t="s">
        <v>2</v>
      </c>
      <c r="BS19" s="175" t="s">
        <v>2</v>
      </c>
      <c r="BT19" s="342"/>
      <c r="BU19" s="174">
        <v>0.28125</v>
      </c>
      <c r="BV19" s="175">
        <v>0.65625</v>
      </c>
      <c r="BW19" s="342" t="s">
        <v>133</v>
      </c>
      <c r="BX19" s="174">
        <v>0.28125</v>
      </c>
      <c r="BY19" s="175">
        <v>0.65625</v>
      </c>
      <c r="BZ19" s="342" t="s">
        <v>133</v>
      </c>
      <c r="CA19" s="174">
        <v>0.28125</v>
      </c>
      <c r="CB19" s="175">
        <v>0.65625</v>
      </c>
      <c r="CC19" s="342"/>
      <c r="CD19" s="652" t="s">
        <v>2</v>
      </c>
      <c r="CE19" s="653" t="s">
        <v>2</v>
      </c>
      <c r="CF19" s="342"/>
      <c r="CG19" s="650">
        <v>0.41666666666666669</v>
      </c>
      <c r="CH19" s="651">
        <v>0.79166666666666663</v>
      </c>
      <c r="CI19" s="342"/>
      <c r="CJ19" s="174">
        <v>0.41666666666666669</v>
      </c>
      <c r="CK19" s="175">
        <v>0.79166666666666663</v>
      </c>
      <c r="CL19" s="342"/>
      <c r="CM19" s="650">
        <v>0.5</v>
      </c>
      <c r="CN19" s="651">
        <v>0.875</v>
      </c>
      <c r="CO19" s="342"/>
      <c r="CP19" s="657">
        <v>0.6875</v>
      </c>
      <c r="CQ19" s="175">
        <v>1.0208333333333333</v>
      </c>
      <c r="CR19" s="342"/>
      <c r="CS19" s="174"/>
      <c r="CT19" s="175"/>
      <c r="CU19" s="342"/>
      <c r="CV19" s="552">
        <f>'Табель Рыба'!AI18+'Табель Рыба'!AO18</f>
        <v>167</v>
      </c>
      <c r="CW19" s="550">
        <f t="shared" si="0"/>
        <v>21</v>
      </c>
      <c r="CX19" s="183">
        <f t="shared" si="1"/>
        <v>9</v>
      </c>
      <c r="CY19" s="181">
        <f>'Табель Рыба'!AM18</f>
        <v>9</v>
      </c>
      <c r="CZ19" s="453">
        <f t="shared" si="2"/>
        <v>0</v>
      </c>
      <c r="DA19" s="197">
        <f t="shared" si="3"/>
        <v>8</v>
      </c>
      <c r="DB19" s="197">
        <f t="shared" si="4"/>
        <v>5</v>
      </c>
      <c r="DC19" s="197">
        <f t="shared" si="5"/>
        <v>8</v>
      </c>
      <c r="DD19" s="180">
        <f t="shared" si="6"/>
        <v>2</v>
      </c>
      <c r="DE19" s="306">
        <f t="shared" si="7"/>
        <v>0</v>
      </c>
      <c r="DF19" s="355">
        <f t="shared" si="8"/>
        <v>1</v>
      </c>
    </row>
    <row r="20" spans="1:110" s="62" customFormat="1" ht="23.1" customHeight="1" x14ac:dyDescent="0.3">
      <c r="A20" s="251">
        <v>15</v>
      </c>
      <c r="B20" s="2">
        <v>1062</v>
      </c>
      <c r="C20" s="636" t="s">
        <v>288</v>
      </c>
      <c r="D20" s="203">
        <v>0</v>
      </c>
      <c r="E20" s="4">
        <v>16</v>
      </c>
      <c r="F20" s="220" t="s">
        <v>289</v>
      </c>
      <c r="G20" s="174" t="s">
        <v>2</v>
      </c>
      <c r="H20" s="175" t="s">
        <v>2</v>
      </c>
      <c r="I20" s="342"/>
      <c r="J20" s="174">
        <v>0.33333333333333331</v>
      </c>
      <c r="K20" s="175">
        <v>0.70833333333333337</v>
      </c>
      <c r="L20" s="342"/>
      <c r="M20" s="174">
        <v>0.33333333333333331</v>
      </c>
      <c r="N20" s="175">
        <v>0.70833333333333337</v>
      </c>
      <c r="O20" s="342"/>
      <c r="P20" s="174">
        <v>0.33333333333333331</v>
      </c>
      <c r="Q20" s="175">
        <v>0.70833333333333337</v>
      </c>
      <c r="R20" s="342"/>
      <c r="S20" s="688">
        <v>0.33333333333333331</v>
      </c>
      <c r="T20" s="689">
        <v>0.70833333333333337</v>
      </c>
      <c r="U20" s="342"/>
      <c r="V20" s="174">
        <v>0.33333333333333331</v>
      </c>
      <c r="W20" s="175">
        <v>0.70833333333333337</v>
      </c>
      <c r="X20" s="342"/>
      <c r="Y20" s="174" t="s">
        <v>2</v>
      </c>
      <c r="Z20" s="175" t="s">
        <v>2</v>
      </c>
      <c r="AA20" s="342"/>
      <c r="AB20" s="174" t="s">
        <v>2</v>
      </c>
      <c r="AC20" s="175" t="s">
        <v>2</v>
      </c>
      <c r="AD20" s="342"/>
      <c r="AE20" s="174">
        <v>0.33333333333333331</v>
      </c>
      <c r="AF20" s="175">
        <v>0.70833333333333337</v>
      </c>
      <c r="AG20" s="342"/>
      <c r="AH20" s="174">
        <v>0.33333333333333331</v>
      </c>
      <c r="AI20" s="175">
        <v>0.70833333333333337</v>
      </c>
      <c r="AJ20" s="342"/>
      <c r="AK20" s="174">
        <v>0.33333333333333331</v>
      </c>
      <c r="AL20" s="175">
        <v>0.70833333333333337</v>
      </c>
      <c r="AM20" s="342"/>
      <c r="AN20" s="174" t="s">
        <v>2</v>
      </c>
      <c r="AO20" s="175" t="s">
        <v>2</v>
      </c>
      <c r="AP20" s="342" t="s">
        <v>474</v>
      </c>
      <c r="AQ20" s="174">
        <v>0.28125</v>
      </c>
      <c r="AR20" s="175">
        <v>0.65625</v>
      </c>
      <c r="AS20" s="342" t="s">
        <v>559</v>
      </c>
      <c r="AT20" s="174" t="s">
        <v>2</v>
      </c>
      <c r="AU20" s="175" t="s">
        <v>2</v>
      </c>
      <c r="AV20" s="342"/>
      <c r="AW20" s="174" t="s">
        <v>2</v>
      </c>
      <c r="AX20" s="175" t="s">
        <v>2</v>
      </c>
      <c r="AY20" s="342"/>
      <c r="AZ20" s="174">
        <v>0.33333333333333331</v>
      </c>
      <c r="BA20" s="175">
        <v>0.70833333333333337</v>
      </c>
      <c r="BB20" s="342"/>
      <c r="BC20" s="174">
        <v>0.33333333333333331</v>
      </c>
      <c r="BD20" s="175">
        <v>0.70833333333333337</v>
      </c>
      <c r="BE20" s="342"/>
      <c r="BF20" s="174">
        <v>0.33333333333333331</v>
      </c>
      <c r="BG20" s="175">
        <v>0.70833333333333337</v>
      </c>
      <c r="BH20" s="342"/>
      <c r="BI20" s="174">
        <v>0.33333333333333331</v>
      </c>
      <c r="BJ20" s="175">
        <v>0.70833333333333337</v>
      </c>
      <c r="BK20" s="342"/>
      <c r="BL20" s="174">
        <v>0.33333333333333331</v>
      </c>
      <c r="BM20" s="175">
        <v>0.70833333333333337</v>
      </c>
      <c r="BN20" s="342"/>
      <c r="BO20" s="174" t="s">
        <v>2</v>
      </c>
      <c r="BP20" s="175" t="s">
        <v>2</v>
      </c>
      <c r="BQ20" s="342"/>
      <c r="BR20" s="174" t="s">
        <v>2</v>
      </c>
      <c r="BS20" s="175" t="s">
        <v>2</v>
      </c>
      <c r="BT20" s="342"/>
      <c r="BU20" s="174">
        <v>0.33333333333333331</v>
      </c>
      <c r="BV20" s="175">
        <v>0.70833333333333337</v>
      </c>
      <c r="BW20" s="342"/>
      <c r="BX20" s="174">
        <v>0.33333333333333331</v>
      </c>
      <c r="BY20" s="175">
        <v>0.70833333333333337</v>
      </c>
      <c r="BZ20" s="342"/>
      <c r="CA20" s="174">
        <v>0.33333333333333331</v>
      </c>
      <c r="CB20" s="175">
        <v>0.70833333333333337</v>
      </c>
      <c r="CC20" s="342"/>
      <c r="CD20" s="174">
        <v>0.33333333333333331</v>
      </c>
      <c r="CE20" s="175">
        <v>0.70833333333333337</v>
      </c>
      <c r="CF20" s="342"/>
      <c r="CG20" s="174">
        <v>0.33333333333333331</v>
      </c>
      <c r="CH20" s="175">
        <v>0.70833333333333337</v>
      </c>
      <c r="CI20" s="342"/>
      <c r="CJ20" s="174" t="s">
        <v>2</v>
      </c>
      <c r="CK20" s="175" t="s">
        <v>2</v>
      </c>
      <c r="CL20" s="342"/>
      <c r="CM20" s="174" t="s">
        <v>2</v>
      </c>
      <c r="CN20" s="175" t="s">
        <v>2</v>
      </c>
      <c r="CO20" s="342"/>
      <c r="CP20" s="657">
        <v>0.375</v>
      </c>
      <c r="CQ20" s="175">
        <v>0.70833333333333337</v>
      </c>
      <c r="CR20" s="342"/>
      <c r="CS20" s="174"/>
      <c r="CT20" s="175"/>
      <c r="CU20" s="342"/>
      <c r="CV20" s="552">
        <f>'Табель Рыба'!AI19+'Табель Рыба'!AO19</f>
        <v>159</v>
      </c>
      <c r="CW20" s="550">
        <f t="shared" si="0"/>
        <v>20</v>
      </c>
      <c r="CX20" s="183">
        <f t="shared" si="1"/>
        <v>9</v>
      </c>
      <c r="CY20" s="181">
        <f>'Табель Рыба'!AM19</f>
        <v>10</v>
      </c>
      <c r="CZ20" s="453">
        <f t="shared" si="2"/>
        <v>0</v>
      </c>
      <c r="DA20" s="197">
        <f t="shared" si="3"/>
        <v>20</v>
      </c>
      <c r="DB20" s="197">
        <f t="shared" si="4"/>
        <v>0</v>
      </c>
      <c r="DC20" s="197">
        <f t="shared" si="5"/>
        <v>0</v>
      </c>
      <c r="DD20" s="180">
        <f t="shared" si="6"/>
        <v>9</v>
      </c>
      <c r="DE20" s="306">
        <f t="shared" si="7"/>
        <v>1</v>
      </c>
      <c r="DF20" s="355">
        <f t="shared" si="8"/>
        <v>9</v>
      </c>
    </row>
    <row r="21" spans="1:110" s="62" customFormat="1" ht="23.1" customHeight="1" x14ac:dyDescent="0.3">
      <c r="A21" s="251">
        <v>16</v>
      </c>
      <c r="B21" s="2">
        <v>3571</v>
      </c>
      <c r="C21" s="636" t="s">
        <v>290</v>
      </c>
      <c r="D21" s="203" t="s">
        <v>434</v>
      </c>
      <c r="E21" s="4">
        <v>1</v>
      </c>
      <c r="F21" s="220">
        <v>0</v>
      </c>
      <c r="G21" s="174">
        <v>0.625</v>
      </c>
      <c r="H21" s="175">
        <v>1</v>
      </c>
      <c r="I21" s="342" t="s">
        <v>63</v>
      </c>
      <c r="J21" s="174" t="s">
        <v>2</v>
      </c>
      <c r="K21" s="175" t="s">
        <v>2</v>
      </c>
      <c r="L21" s="342"/>
      <c r="M21" s="174" t="s">
        <v>2</v>
      </c>
      <c r="N21" s="175" t="s">
        <v>2</v>
      </c>
      <c r="O21" s="342"/>
      <c r="P21" s="174">
        <v>0.28125</v>
      </c>
      <c r="Q21" s="175">
        <v>0.65625</v>
      </c>
      <c r="R21" s="342" t="s">
        <v>185</v>
      </c>
      <c r="S21" s="688">
        <v>0.28125</v>
      </c>
      <c r="T21" s="689">
        <v>0.65625</v>
      </c>
      <c r="U21" s="342" t="s">
        <v>185</v>
      </c>
      <c r="V21" s="174">
        <v>0.39583333333333331</v>
      </c>
      <c r="W21" s="175">
        <v>0.77083333333333337</v>
      </c>
      <c r="X21" s="342" t="s">
        <v>63</v>
      </c>
      <c r="Y21" s="174">
        <v>0.625</v>
      </c>
      <c r="Z21" s="175">
        <v>1</v>
      </c>
      <c r="AA21" s="342" t="s">
        <v>132</v>
      </c>
      <c r="AB21" s="174" t="s">
        <v>2</v>
      </c>
      <c r="AC21" s="175" t="s">
        <v>2</v>
      </c>
      <c r="AD21" s="342"/>
      <c r="AE21" s="174" t="s">
        <v>2</v>
      </c>
      <c r="AF21" s="175" t="s">
        <v>2</v>
      </c>
      <c r="AG21" s="342"/>
      <c r="AH21" s="174">
        <v>0.28125</v>
      </c>
      <c r="AI21" s="175">
        <v>0.65625</v>
      </c>
      <c r="AJ21" s="342" t="s">
        <v>185</v>
      </c>
      <c r="AK21" s="174">
        <v>0.41666666666666669</v>
      </c>
      <c r="AL21" s="175">
        <v>0.79166666666666663</v>
      </c>
      <c r="AM21" s="342" t="s">
        <v>185</v>
      </c>
      <c r="AN21" s="174">
        <v>0.625</v>
      </c>
      <c r="AO21" s="175">
        <v>1</v>
      </c>
      <c r="AP21" s="342" t="s">
        <v>63</v>
      </c>
      <c r="AQ21" s="174">
        <v>0.625</v>
      </c>
      <c r="AR21" s="175">
        <v>1</v>
      </c>
      <c r="AS21" s="342" t="s">
        <v>185</v>
      </c>
      <c r="AT21" s="174" t="s">
        <v>2</v>
      </c>
      <c r="AU21" s="175" t="s">
        <v>2</v>
      </c>
      <c r="AV21" s="342"/>
      <c r="AW21" s="174" t="s">
        <v>2</v>
      </c>
      <c r="AX21" s="175" t="s">
        <v>2</v>
      </c>
      <c r="AY21" s="342"/>
      <c r="AZ21" s="174">
        <v>0.28125</v>
      </c>
      <c r="BA21" s="175">
        <v>0.65625</v>
      </c>
      <c r="BB21" s="342" t="s">
        <v>185</v>
      </c>
      <c r="BC21" s="174">
        <v>0.28125</v>
      </c>
      <c r="BD21" s="175">
        <v>0.65625</v>
      </c>
      <c r="BE21" s="342" t="s">
        <v>185</v>
      </c>
      <c r="BF21" s="174">
        <v>0.28125</v>
      </c>
      <c r="BG21" s="175">
        <v>0.65625</v>
      </c>
      <c r="BH21" s="342" t="s">
        <v>185</v>
      </c>
      <c r="BI21" s="174">
        <v>0.28125</v>
      </c>
      <c r="BJ21" s="175">
        <v>0.65625</v>
      </c>
      <c r="BK21" s="342" t="s">
        <v>185</v>
      </c>
      <c r="BL21" s="174" t="s">
        <v>2</v>
      </c>
      <c r="BM21" s="175" t="s">
        <v>2</v>
      </c>
      <c r="BN21" s="342"/>
      <c r="BO21" s="174">
        <v>0.41666666666666669</v>
      </c>
      <c r="BP21" s="175">
        <v>0.79166666666666663</v>
      </c>
      <c r="BQ21" s="342" t="s">
        <v>185</v>
      </c>
      <c r="BR21" s="174">
        <v>0.41666666666666669</v>
      </c>
      <c r="BS21" s="175">
        <v>0.79166666666666663</v>
      </c>
      <c r="BT21" s="342" t="s">
        <v>185</v>
      </c>
      <c r="BU21" s="174">
        <v>0.625</v>
      </c>
      <c r="BV21" s="175">
        <v>1</v>
      </c>
      <c r="BW21" s="342" t="s">
        <v>132</v>
      </c>
      <c r="BX21" s="174">
        <v>0.625</v>
      </c>
      <c r="BY21" s="175">
        <v>1</v>
      </c>
      <c r="BZ21" s="342" t="s">
        <v>63</v>
      </c>
      <c r="CA21" s="174">
        <v>0.625</v>
      </c>
      <c r="CB21" s="175">
        <v>1</v>
      </c>
      <c r="CC21" s="342" t="s">
        <v>63</v>
      </c>
      <c r="CD21" s="174" t="s">
        <v>2</v>
      </c>
      <c r="CE21" s="175" t="s">
        <v>2</v>
      </c>
      <c r="CF21" s="342"/>
      <c r="CG21" s="174" t="s">
        <v>2</v>
      </c>
      <c r="CH21" s="175" t="s">
        <v>2</v>
      </c>
      <c r="CI21" s="342"/>
      <c r="CJ21" s="174">
        <v>0.28125</v>
      </c>
      <c r="CK21" s="175">
        <v>0.65625</v>
      </c>
      <c r="CL21" s="342" t="s">
        <v>185</v>
      </c>
      <c r="CM21" s="174">
        <v>0.35416666666666669</v>
      </c>
      <c r="CN21" s="175">
        <v>0.72916666666666663</v>
      </c>
      <c r="CO21" s="342" t="s">
        <v>132</v>
      </c>
      <c r="CP21" s="174">
        <v>0.35416666666666669</v>
      </c>
      <c r="CQ21" s="656">
        <v>0.6875</v>
      </c>
      <c r="CR21" s="342" t="s">
        <v>63</v>
      </c>
      <c r="CS21" s="174"/>
      <c r="CT21" s="175"/>
      <c r="CU21" s="342"/>
      <c r="CV21" s="552">
        <f>'Табель Рыба'!AI20+'Табель Рыба'!AO20</f>
        <v>167</v>
      </c>
      <c r="CW21" s="550">
        <f t="shared" si="0"/>
        <v>21</v>
      </c>
      <c r="CX21" s="183">
        <f t="shared" si="1"/>
        <v>9</v>
      </c>
      <c r="CY21" s="181">
        <f>'Табель Рыба'!AM20</f>
        <v>9</v>
      </c>
      <c r="CZ21" s="453">
        <f t="shared" si="2"/>
        <v>0</v>
      </c>
      <c r="DA21" s="197">
        <f t="shared" si="3"/>
        <v>10</v>
      </c>
      <c r="DB21" s="197">
        <f t="shared" si="4"/>
        <v>4</v>
      </c>
      <c r="DC21" s="197">
        <f t="shared" si="5"/>
        <v>7</v>
      </c>
      <c r="DD21" s="180">
        <f t="shared" si="6"/>
        <v>3</v>
      </c>
      <c r="DE21" s="306">
        <f t="shared" si="7"/>
        <v>0</v>
      </c>
      <c r="DF21" s="355">
        <f t="shared" si="8"/>
        <v>1</v>
      </c>
    </row>
    <row r="22" spans="1:110" s="62" customFormat="1" ht="23.1" customHeight="1" x14ac:dyDescent="0.3">
      <c r="A22" s="251">
        <v>17</v>
      </c>
      <c r="B22" s="2">
        <v>32195</v>
      </c>
      <c r="C22" s="635" t="s">
        <v>291</v>
      </c>
      <c r="D22" s="203">
        <v>0</v>
      </c>
      <c r="E22" s="4">
        <v>10</v>
      </c>
      <c r="F22" s="220">
        <v>0</v>
      </c>
      <c r="G22" s="174">
        <v>0.52083333333333337</v>
      </c>
      <c r="H22" s="175">
        <v>0.89583333333333337</v>
      </c>
      <c r="I22" s="342" t="s">
        <v>559</v>
      </c>
      <c r="J22" s="174">
        <v>0.52083333333333337</v>
      </c>
      <c r="K22" s="175">
        <v>0.89583333333333337</v>
      </c>
      <c r="L22" s="342" t="s">
        <v>559</v>
      </c>
      <c r="M22" s="174">
        <v>0.64583333333333337</v>
      </c>
      <c r="N22" s="175">
        <v>1.0208333333333333</v>
      </c>
      <c r="O22" s="342" t="s">
        <v>559</v>
      </c>
      <c r="P22" s="174">
        <v>0.64583333333333337</v>
      </c>
      <c r="Q22" s="175">
        <v>1.0208333333333333</v>
      </c>
      <c r="R22" s="342" t="s">
        <v>559</v>
      </c>
      <c r="S22" s="174" t="s">
        <v>2</v>
      </c>
      <c r="T22" s="175" t="s">
        <v>2</v>
      </c>
      <c r="U22" s="342"/>
      <c r="V22" s="174" t="s">
        <v>2</v>
      </c>
      <c r="W22" s="175" t="s">
        <v>2</v>
      </c>
      <c r="X22" s="342"/>
      <c r="Y22" s="174">
        <v>0.3125</v>
      </c>
      <c r="Z22" s="175">
        <v>0.6875</v>
      </c>
      <c r="AA22" s="342" t="s">
        <v>477</v>
      </c>
      <c r="AB22" s="174">
        <v>0.35416666666666669</v>
      </c>
      <c r="AC22" s="175">
        <v>0.72916666666666663</v>
      </c>
      <c r="AD22" s="342" t="s">
        <v>477</v>
      </c>
      <c r="AE22" s="174">
        <v>0.35416666666666669</v>
      </c>
      <c r="AF22" s="175">
        <v>0.72916666666666663</v>
      </c>
      <c r="AG22" s="342" t="s">
        <v>477</v>
      </c>
      <c r="AH22" s="174">
        <v>0.64583333333333337</v>
      </c>
      <c r="AI22" s="175">
        <v>1.0208333333333333</v>
      </c>
      <c r="AJ22" s="342" t="s">
        <v>477</v>
      </c>
      <c r="AK22" s="174" t="s">
        <v>2</v>
      </c>
      <c r="AL22" s="175" t="s">
        <v>2</v>
      </c>
      <c r="AM22" s="342"/>
      <c r="AN22" s="174" t="s">
        <v>2</v>
      </c>
      <c r="AO22" s="175" t="s">
        <v>2</v>
      </c>
      <c r="AP22" s="342"/>
      <c r="AQ22" s="174">
        <v>0.28125</v>
      </c>
      <c r="AR22" s="175">
        <v>0.65625</v>
      </c>
      <c r="AS22" s="342" t="s">
        <v>477</v>
      </c>
      <c r="AT22" s="174">
        <v>0.39583333333333331</v>
      </c>
      <c r="AU22" s="175">
        <v>0.77083333333333337</v>
      </c>
      <c r="AV22" s="342" t="s">
        <v>477</v>
      </c>
      <c r="AW22" s="174">
        <v>0.4375</v>
      </c>
      <c r="AX22" s="175">
        <v>0.8125</v>
      </c>
      <c r="AY22" s="342" t="s">
        <v>477</v>
      </c>
      <c r="AZ22" s="174">
        <v>0.64583333333333337</v>
      </c>
      <c r="BA22" s="175">
        <v>1.0208333333333333</v>
      </c>
      <c r="BB22" s="342" t="s">
        <v>477</v>
      </c>
      <c r="BC22" s="174" t="s">
        <v>2</v>
      </c>
      <c r="BD22" s="175" t="s">
        <v>2</v>
      </c>
      <c r="BE22" s="342"/>
      <c r="BF22" s="174" t="s">
        <v>2</v>
      </c>
      <c r="BG22" s="175" t="s">
        <v>2</v>
      </c>
      <c r="BH22" s="342"/>
      <c r="BI22" s="174">
        <v>0.45833333333333331</v>
      </c>
      <c r="BJ22" s="175">
        <v>0.83333333333333337</v>
      </c>
      <c r="BK22" s="342" t="s">
        <v>477</v>
      </c>
      <c r="BL22" s="174">
        <v>0.45833333333333331</v>
      </c>
      <c r="BM22" s="175">
        <v>0.83333333333333337</v>
      </c>
      <c r="BN22" s="342" t="s">
        <v>477</v>
      </c>
      <c r="BO22" s="174">
        <v>0.64583333333333337</v>
      </c>
      <c r="BP22" s="175">
        <v>1.0208333333333333</v>
      </c>
      <c r="BQ22" s="342" t="s">
        <v>477</v>
      </c>
      <c r="BR22" s="174">
        <v>0.64583333333333337</v>
      </c>
      <c r="BS22" s="175">
        <v>1.0208333333333333</v>
      </c>
      <c r="BT22" s="342" t="s">
        <v>477</v>
      </c>
      <c r="BU22" s="174" t="s">
        <v>2</v>
      </c>
      <c r="BV22" s="175" t="s">
        <v>2</v>
      </c>
      <c r="BW22" s="342"/>
      <c r="BX22" s="174" t="s">
        <v>2</v>
      </c>
      <c r="BY22" s="175" t="s">
        <v>2</v>
      </c>
      <c r="BZ22" s="342"/>
      <c r="CA22" s="174">
        <v>0.28125</v>
      </c>
      <c r="CB22" s="175">
        <v>0.65625</v>
      </c>
      <c r="CC22" s="342" t="s">
        <v>477</v>
      </c>
      <c r="CD22" s="174">
        <v>0.28125</v>
      </c>
      <c r="CE22" s="175">
        <v>0.65625</v>
      </c>
      <c r="CF22" s="342" t="s">
        <v>477</v>
      </c>
      <c r="CG22" s="174">
        <v>0.3125</v>
      </c>
      <c r="CH22" s="175">
        <v>0.6875</v>
      </c>
      <c r="CI22" s="342" t="s">
        <v>477</v>
      </c>
      <c r="CJ22" s="174">
        <v>0.33333333333333331</v>
      </c>
      <c r="CK22" s="175">
        <v>0.70833333333333337</v>
      </c>
      <c r="CL22" s="342" t="s">
        <v>477</v>
      </c>
      <c r="CM22" s="174" t="s">
        <v>2</v>
      </c>
      <c r="CN22" s="175" t="s">
        <v>2</v>
      </c>
      <c r="CO22" s="342"/>
      <c r="CP22" s="174" t="s">
        <v>2</v>
      </c>
      <c r="CQ22" s="175" t="s">
        <v>2</v>
      </c>
      <c r="CR22" s="342"/>
      <c r="CS22" s="174"/>
      <c r="CT22" s="175"/>
      <c r="CU22" s="342"/>
      <c r="CV22" s="552">
        <f>'Табель Рыба'!AI21+'Табель Рыба'!AO21</f>
        <v>160</v>
      </c>
      <c r="CW22" s="550">
        <f t="shared" si="0"/>
        <v>20</v>
      </c>
      <c r="CX22" s="183">
        <f t="shared" si="1"/>
        <v>9</v>
      </c>
      <c r="CY22" s="181">
        <f>'Табель Рыба'!AM21</f>
        <v>10</v>
      </c>
      <c r="CZ22" s="453">
        <f t="shared" si="2"/>
        <v>0</v>
      </c>
      <c r="DA22" s="197">
        <f t="shared" si="3"/>
        <v>8</v>
      </c>
      <c r="DB22" s="197">
        <f t="shared" si="4"/>
        <v>6</v>
      </c>
      <c r="DC22" s="197">
        <f t="shared" si="5"/>
        <v>6</v>
      </c>
      <c r="DD22" s="180">
        <f t="shared" si="6"/>
        <v>1</v>
      </c>
      <c r="DE22" s="306">
        <f t="shared" si="7"/>
        <v>1</v>
      </c>
      <c r="DF22" s="355">
        <f t="shared" si="8"/>
        <v>8</v>
      </c>
    </row>
    <row r="23" spans="1:110" s="62" customFormat="1" ht="23.1" customHeight="1" x14ac:dyDescent="0.3">
      <c r="A23" s="251">
        <v>18</v>
      </c>
      <c r="B23" s="2">
        <v>30239</v>
      </c>
      <c r="C23" s="640" t="s">
        <v>292</v>
      </c>
      <c r="D23" s="203">
        <v>0</v>
      </c>
      <c r="E23" s="4">
        <v>11</v>
      </c>
      <c r="F23" s="220">
        <v>0</v>
      </c>
      <c r="G23" s="174">
        <v>0.35416666666666669</v>
      </c>
      <c r="H23" s="175">
        <v>0.72916666666666663</v>
      </c>
      <c r="I23" s="342"/>
      <c r="J23" s="174">
        <v>0.52083333333333337</v>
      </c>
      <c r="K23" s="175">
        <v>0.89583333333333337</v>
      </c>
      <c r="L23" s="342"/>
      <c r="M23" s="174">
        <v>0.52083333333333337</v>
      </c>
      <c r="N23" s="175">
        <v>0.89583333333333337</v>
      </c>
      <c r="O23" s="342"/>
      <c r="P23" s="174" t="s">
        <v>2</v>
      </c>
      <c r="Q23" s="175" t="s">
        <v>2</v>
      </c>
      <c r="R23" s="342"/>
      <c r="S23" s="174" t="s">
        <v>2</v>
      </c>
      <c r="T23" s="175" t="s">
        <v>2</v>
      </c>
      <c r="U23" s="342"/>
      <c r="V23" s="174">
        <v>0.3125</v>
      </c>
      <c r="W23" s="175">
        <v>0.6875</v>
      </c>
      <c r="X23" s="342"/>
      <c r="Y23" s="174">
        <v>0.39583333333333331</v>
      </c>
      <c r="Z23" s="175">
        <v>0.77083333333333337</v>
      </c>
      <c r="AA23" s="342"/>
      <c r="AB23" s="174">
        <v>0.4375</v>
      </c>
      <c r="AC23" s="175">
        <v>0.8125</v>
      </c>
      <c r="AD23" s="342"/>
      <c r="AE23" s="174">
        <v>0.47916666666666669</v>
      </c>
      <c r="AF23" s="175">
        <v>0.85416666666666663</v>
      </c>
      <c r="AG23" s="342"/>
      <c r="AH23" s="174">
        <v>0.64583333333333337</v>
      </c>
      <c r="AI23" s="175">
        <v>1.0208333333333333</v>
      </c>
      <c r="AJ23" s="342"/>
      <c r="AK23" s="174" t="s">
        <v>2</v>
      </c>
      <c r="AL23" s="175" t="s">
        <v>2</v>
      </c>
      <c r="AM23" s="342"/>
      <c r="AN23" s="174" t="s">
        <v>2</v>
      </c>
      <c r="AO23" s="175" t="s">
        <v>2</v>
      </c>
      <c r="AP23" s="342"/>
      <c r="AQ23" s="174">
        <v>0.45833333333333331</v>
      </c>
      <c r="AR23" s="175">
        <v>0.83333333333333337</v>
      </c>
      <c r="AS23" s="342"/>
      <c r="AT23" s="174">
        <v>0.625</v>
      </c>
      <c r="AU23" s="175">
        <v>1</v>
      </c>
      <c r="AV23" s="342"/>
      <c r="AW23" s="174">
        <v>0.47916666666666669</v>
      </c>
      <c r="AX23" s="175">
        <v>0.85416666666666663</v>
      </c>
      <c r="AY23" s="342" t="s">
        <v>559</v>
      </c>
      <c r="AZ23" s="174" t="s">
        <v>2</v>
      </c>
      <c r="BA23" s="175" t="s">
        <v>2</v>
      </c>
      <c r="BB23" s="342"/>
      <c r="BC23" s="174" t="s">
        <v>2</v>
      </c>
      <c r="BD23" s="175" t="s">
        <v>2</v>
      </c>
      <c r="BE23" s="342"/>
      <c r="BF23" s="174">
        <v>0.28125</v>
      </c>
      <c r="BG23" s="175">
        <v>0.65625</v>
      </c>
      <c r="BH23" s="342"/>
      <c r="BI23" s="174">
        <v>0.28125</v>
      </c>
      <c r="BJ23" s="175">
        <v>0.65625</v>
      </c>
      <c r="BK23" s="342"/>
      <c r="BL23" s="174">
        <v>0.3125</v>
      </c>
      <c r="BM23" s="175">
        <v>0.6875</v>
      </c>
      <c r="BN23" s="342"/>
      <c r="BO23" s="174">
        <v>0.33333333333333331</v>
      </c>
      <c r="BP23" s="175">
        <v>0.70833333333333337</v>
      </c>
      <c r="BQ23" s="342"/>
      <c r="BR23" s="174">
        <v>0.4375</v>
      </c>
      <c r="BS23" s="175">
        <v>0.8125</v>
      </c>
      <c r="BT23" s="342"/>
      <c r="BU23" s="174" t="s">
        <v>2</v>
      </c>
      <c r="BV23" s="175" t="s">
        <v>2</v>
      </c>
      <c r="BW23" s="342"/>
      <c r="BX23" s="174" t="s">
        <v>2</v>
      </c>
      <c r="BY23" s="175" t="s">
        <v>2</v>
      </c>
      <c r="BZ23" s="342"/>
      <c r="CA23" s="174">
        <v>0.39583333333333331</v>
      </c>
      <c r="CB23" s="175">
        <v>0.77083333333333337</v>
      </c>
      <c r="CC23" s="342"/>
      <c r="CD23" s="174">
        <v>0.47916666666666669</v>
      </c>
      <c r="CE23" s="175">
        <v>0.85416666666666663</v>
      </c>
      <c r="CF23" s="342"/>
      <c r="CG23" s="174">
        <v>0.4375</v>
      </c>
      <c r="CH23" s="175">
        <v>0.8125</v>
      </c>
      <c r="CI23" s="342" t="s">
        <v>559</v>
      </c>
      <c r="CJ23" s="174" t="s">
        <v>2</v>
      </c>
      <c r="CK23" s="175" t="s">
        <v>2</v>
      </c>
      <c r="CL23" s="342"/>
      <c r="CM23" s="174" t="s">
        <v>2</v>
      </c>
      <c r="CN23" s="175" t="s">
        <v>2</v>
      </c>
      <c r="CO23" s="342"/>
      <c r="CP23" s="174">
        <v>0.28125</v>
      </c>
      <c r="CQ23" s="656">
        <v>0.61458333333333337</v>
      </c>
      <c r="CR23" s="342"/>
      <c r="CS23" s="174"/>
      <c r="CT23" s="175"/>
      <c r="CU23" s="342"/>
      <c r="CV23" s="552">
        <f>'Табель Рыба'!AI22+'Табель Рыба'!AO22</f>
        <v>159</v>
      </c>
      <c r="CW23" s="550">
        <f t="shared" si="0"/>
        <v>20</v>
      </c>
      <c r="CX23" s="183">
        <f t="shared" si="1"/>
        <v>9</v>
      </c>
      <c r="CY23" s="181">
        <f>'Табель Рыба'!AM22</f>
        <v>10</v>
      </c>
      <c r="CZ23" s="453">
        <f t="shared" si="2"/>
        <v>0</v>
      </c>
      <c r="DA23" s="197">
        <f t="shared" si="3"/>
        <v>7</v>
      </c>
      <c r="DB23" s="197">
        <f t="shared" si="4"/>
        <v>11</v>
      </c>
      <c r="DC23" s="197">
        <f t="shared" si="5"/>
        <v>2</v>
      </c>
      <c r="DD23" s="180">
        <f t="shared" si="6"/>
        <v>2</v>
      </c>
      <c r="DE23" s="306">
        <f t="shared" si="7"/>
        <v>1</v>
      </c>
      <c r="DF23" s="355">
        <f t="shared" si="8"/>
        <v>9</v>
      </c>
    </row>
    <row r="24" spans="1:110" s="62" customFormat="1" ht="23.1" customHeight="1" x14ac:dyDescent="0.3">
      <c r="A24" s="251">
        <v>19</v>
      </c>
      <c r="B24" s="2">
        <v>5280</v>
      </c>
      <c r="C24" s="636" t="s">
        <v>293</v>
      </c>
      <c r="D24" s="203" t="s">
        <v>10</v>
      </c>
      <c r="E24" s="4">
        <v>2</v>
      </c>
      <c r="F24" s="220">
        <v>0</v>
      </c>
      <c r="G24" s="174" t="s">
        <v>2</v>
      </c>
      <c r="H24" s="175" t="s">
        <v>2</v>
      </c>
      <c r="I24" s="342" t="s">
        <v>500</v>
      </c>
      <c r="J24" s="174" t="s">
        <v>2</v>
      </c>
      <c r="K24" s="175" t="s">
        <v>2</v>
      </c>
      <c r="L24" s="342" t="s">
        <v>500</v>
      </c>
      <c r="M24" s="174">
        <v>0.28125</v>
      </c>
      <c r="N24" s="175">
        <v>0.65625</v>
      </c>
      <c r="O24" s="342"/>
      <c r="P24" s="174">
        <v>0.5</v>
      </c>
      <c r="Q24" s="175">
        <v>0.875</v>
      </c>
      <c r="R24" s="342"/>
      <c r="S24" s="174" t="s">
        <v>2</v>
      </c>
      <c r="T24" s="175" t="s">
        <v>2</v>
      </c>
      <c r="U24" s="342"/>
      <c r="V24" s="174">
        <v>0.66666666666666663</v>
      </c>
      <c r="W24" s="175">
        <v>1.0416666666666667</v>
      </c>
      <c r="X24" s="342" t="s">
        <v>10</v>
      </c>
      <c r="Y24" s="174">
        <v>0.66666666666666663</v>
      </c>
      <c r="Z24" s="175">
        <v>1.0416666666666667</v>
      </c>
      <c r="AA24" s="342" t="s">
        <v>10</v>
      </c>
      <c r="AB24" s="174">
        <v>0.66666666666666663</v>
      </c>
      <c r="AC24" s="175">
        <v>1.0416666666666667</v>
      </c>
      <c r="AD24" s="342" t="s">
        <v>10</v>
      </c>
      <c r="AE24" s="174" t="s">
        <v>2</v>
      </c>
      <c r="AF24" s="175" t="s">
        <v>2</v>
      </c>
      <c r="AG24" s="342"/>
      <c r="AH24" s="174" t="s">
        <v>2</v>
      </c>
      <c r="AI24" s="175" t="s">
        <v>2</v>
      </c>
      <c r="AJ24" s="342"/>
      <c r="AK24" s="174">
        <v>0.25</v>
      </c>
      <c r="AL24" s="175">
        <v>0.625</v>
      </c>
      <c r="AM24" s="342" t="s">
        <v>10</v>
      </c>
      <c r="AN24" s="174">
        <v>0.66666666666666663</v>
      </c>
      <c r="AO24" s="175">
        <v>1.0416666666666667</v>
      </c>
      <c r="AP24" s="342" t="s">
        <v>10</v>
      </c>
      <c r="AQ24" s="174">
        <v>0.66666666666666663</v>
      </c>
      <c r="AR24" s="175">
        <v>1.0416666666666667</v>
      </c>
      <c r="AS24" s="342" t="s">
        <v>10</v>
      </c>
      <c r="AT24" s="174">
        <v>0.58333333333333337</v>
      </c>
      <c r="AU24" s="175">
        <v>0.95833333333333337</v>
      </c>
      <c r="AV24" s="342"/>
      <c r="AW24" s="174" t="s">
        <v>2</v>
      </c>
      <c r="AX24" s="175" t="s">
        <v>2</v>
      </c>
      <c r="AY24" s="342"/>
      <c r="AZ24" s="174" t="s">
        <v>2</v>
      </c>
      <c r="BA24" s="175" t="s">
        <v>2</v>
      </c>
      <c r="BB24" s="342"/>
      <c r="BC24" s="174">
        <v>0.4375</v>
      </c>
      <c r="BD24" s="175">
        <v>0.8125</v>
      </c>
      <c r="BE24" s="342"/>
      <c r="BF24" s="174">
        <v>0.66666666666666663</v>
      </c>
      <c r="BG24" s="175">
        <v>1.0416666666666667</v>
      </c>
      <c r="BH24" s="342" t="s">
        <v>10</v>
      </c>
      <c r="BI24" s="174" t="s">
        <v>2</v>
      </c>
      <c r="BJ24" s="175" t="s">
        <v>2</v>
      </c>
      <c r="BK24" s="342"/>
      <c r="BL24" s="174" t="s">
        <v>2</v>
      </c>
      <c r="BM24" s="175" t="s">
        <v>2</v>
      </c>
      <c r="BN24" s="342"/>
      <c r="BO24" s="174">
        <v>0.25</v>
      </c>
      <c r="BP24" s="175">
        <v>0.625</v>
      </c>
      <c r="BQ24" s="342" t="s">
        <v>10</v>
      </c>
      <c r="BR24" s="174">
        <v>0.25</v>
      </c>
      <c r="BS24" s="175">
        <v>0.625</v>
      </c>
      <c r="BT24" s="342" t="s">
        <v>10</v>
      </c>
      <c r="BU24" s="174">
        <v>0.25</v>
      </c>
      <c r="BV24" s="175">
        <v>0.625</v>
      </c>
      <c r="BW24" s="342" t="s">
        <v>10</v>
      </c>
      <c r="BX24" s="174">
        <v>0.52083333333333337</v>
      </c>
      <c r="BY24" s="175">
        <v>0.89583333333333337</v>
      </c>
      <c r="BZ24" s="342"/>
      <c r="CA24" s="174" t="s">
        <v>2</v>
      </c>
      <c r="CB24" s="175" t="s">
        <v>2</v>
      </c>
      <c r="CC24" s="342"/>
      <c r="CD24" s="174" t="s">
        <v>2</v>
      </c>
      <c r="CE24" s="175" t="s">
        <v>2</v>
      </c>
      <c r="CF24" s="342"/>
      <c r="CG24" s="174">
        <v>0.25</v>
      </c>
      <c r="CH24" s="175">
        <v>0.625</v>
      </c>
      <c r="CI24" s="342" t="s">
        <v>10</v>
      </c>
      <c r="CJ24" s="174">
        <v>0.33333333333333331</v>
      </c>
      <c r="CK24" s="175">
        <v>0.70833333333333337</v>
      </c>
      <c r="CL24" s="342"/>
      <c r="CM24" s="174">
        <v>0.35416666666666669</v>
      </c>
      <c r="CN24" s="175">
        <v>0.72916666666666663</v>
      </c>
      <c r="CO24" s="342"/>
      <c r="CP24" s="657">
        <v>0.70833333333333337</v>
      </c>
      <c r="CQ24" s="175">
        <v>1.0416666666666667</v>
      </c>
      <c r="CR24" s="342" t="s">
        <v>10</v>
      </c>
      <c r="CS24" s="174"/>
      <c r="CT24" s="175"/>
      <c r="CU24" s="342"/>
      <c r="CV24" s="552">
        <f>'Табель Рыба'!AI23+'Табель Рыба'!AO23</f>
        <v>151</v>
      </c>
      <c r="CW24" s="550">
        <f>COUNTA($G$3:$CU$3)-CY24</f>
        <v>19</v>
      </c>
      <c r="CX24" s="183">
        <f t="shared" si="1"/>
        <v>9</v>
      </c>
      <c r="CY24" s="181">
        <f>'Табель Рыба'!AM23</f>
        <v>11</v>
      </c>
      <c r="CZ24" s="453">
        <f t="shared" si="2"/>
        <v>0</v>
      </c>
      <c r="DA24" s="197">
        <f t="shared" si="3"/>
        <v>8</v>
      </c>
      <c r="DB24" s="197">
        <f t="shared" si="4"/>
        <v>3</v>
      </c>
      <c r="DC24" s="197">
        <f t="shared" si="5"/>
        <v>8</v>
      </c>
      <c r="DD24" s="180">
        <f t="shared" si="6"/>
        <v>2</v>
      </c>
      <c r="DE24" s="306">
        <f t="shared" si="7"/>
        <v>2</v>
      </c>
      <c r="DF24" s="355">
        <f t="shared" si="8"/>
        <v>17</v>
      </c>
    </row>
    <row r="25" spans="1:110" s="62" customFormat="1" ht="23.1" customHeight="1" x14ac:dyDescent="0.3">
      <c r="A25" s="251">
        <v>20</v>
      </c>
      <c r="B25" s="2">
        <v>20907</v>
      </c>
      <c r="C25" s="636" t="s">
        <v>294</v>
      </c>
      <c r="D25" s="203">
        <v>0</v>
      </c>
      <c r="E25" s="4">
        <v>14</v>
      </c>
      <c r="F25" s="220" t="s">
        <v>295</v>
      </c>
      <c r="G25" s="174">
        <v>0.33333333333333331</v>
      </c>
      <c r="H25" s="175">
        <v>0.70833333333333337</v>
      </c>
      <c r="I25" s="342"/>
      <c r="J25" s="174" t="s">
        <v>2</v>
      </c>
      <c r="K25" s="175" t="s">
        <v>2</v>
      </c>
      <c r="L25" s="342"/>
      <c r="M25" s="174">
        <v>0.45833333333333331</v>
      </c>
      <c r="N25" s="175">
        <v>0.83333333333333337</v>
      </c>
      <c r="O25" s="342"/>
      <c r="P25" s="174">
        <v>0.45833333333333331</v>
      </c>
      <c r="Q25" s="175">
        <v>0.83333333333333337</v>
      </c>
      <c r="R25" s="342"/>
      <c r="S25" s="688">
        <v>0.64583333333333337</v>
      </c>
      <c r="T25" s="689">
        <v>1.0208333333333333</v>
      </c>
      <c r="U25" s="342"/>
      <c r="V25" s="174" t="s">
        <v>2</v>
      </c>
      <c r="W25" s="175" t="s">
        <v>2</v>
      </c>
      <c r="X25" s="342"/>
      <c r="Y25" s="174" t="s">
        <v>2</v>
      </c>
      <c r="Z25" s="175" t="s">
        <v>2</v>
      </c>
      <c r="AA25" s="342"/>
      <c r="AB25" s="174">
        <v>0.3125</v>
      </c>
      <c r="AC25" s="175">
        <v>0.6875</v>
      </c>
      <c r="AD25" s="342"/>
      <c r="AE25" s="174">
        <v>0.3125</v>
      </c>
      <c r="AF25" s="175">
        <v>0.6875</v>
      </c>
      <c r="AG25" s="342"/>
      <c r="AH25" s="174">
        <v>0.3125</v>
      </c>
      <c r="AI25" s="175">
        <v>0.6875</v>
      </c>
      <c r="AJ25" s="342"/>
      <c r="AK25" s="174">
        <v>0.33333333333333331</v>
      </c>
      <c r="AL25" s="175">
        <v>0.70833333333333337</v>
      </c>
      <c r="AM25" s="342"/>
      <c r="AN25" s="174" t="s">
        <v>2</v>
      </c>
      <c r="AO25" s="175" t="s">
        <v>2</v>
      </c>
      <c r="AP25" s="342"/>
      <c r="AQ25" s="174" t="s">
        <v>2</v>
      </c>
      <c r="AR25" s="175" t="s">
        <v>2</v>
      </c>
      <c r="AS25" s="342"/>
      <c r="AT25" s="174">
        <v>0.35416666666666669</v>
      </c>
      <c r="AU25" s="175">
        <v>0.72916666666666663</v>
      </c>
      <c r="AV25" s="342"/>
      <c r="AW25" s="174">
        <v>0.5</v>
      </c>
      <c r="AX25" s="175">
        <v>0.875</v>
      </c>
      <c r="AY25" s="342"/>
      <c r="AZ25" s="174">
        <v>0.64583333333333337</v>
      </c>
      <c r="BA25" s="175">
        <v>1.0208333333333333</v>
      </c>
      <c r="BB25" s="342"/>
      <c r="BC25" s="174">
        <v>0.64583333333333337</v>
      </c>
      <c r="BD25" s="175">
        <v>1.0208333333333333</v>
      </c>
      <c r="BE25" s="342"/>
      <c r="BF25" s="174">
        <v>0.64583333333333337</v>
      </c>
      <c r="BG25" s="175">
        <v>1.0208333333333333</v>
      </c>
      <c r="BH25" s="342"/>
      <c r="BI25" s="174" t="s">
        <v>2</v>
      </c>
      <c r="BJ25" s="175" t="s">
        <v>2</v>
      </c>
      <c r="BK25" s="342"/>
      <c r="BL25" s="174" t="s">
        <v>2</v>
      </c>
      <c r="BM25" s="175" t="s">
        <v>2</v>
      </c>
      <c r="BN25" s="342"/>
      <c r="BO25" s="174" t="s">
        <v>2</v>
      </c>
      <c r="BP25" s="175" t="s">
        <v>2</v>
      </c>
      <c r="BQ25" s="342" t="s">
        <v>474</v>
      </c>
      <c r="BR25" s="174">
        <v>0.33333333333333331</v>
      </c>
      <c r="BS25" s="175">
        <v>0.70833333333333337</v>
      </c>
      <c r="BT25" s="342"/>
      <c r="BU25" s="174">
        <v>0.35416666666666669</v>
      </c>
      <c r="BV25" s="175">
        <v>0.72916666666666663</v>
      </c>
      <c r="BW25" s="342"/>
      <c r="BX25" s="174">
        <v>0.41666666666666669</v>
      </c>
      <c r="BY25" s="175">
        <v>0.79166666666666663</v>
      </c>
      <c r="BZ25" s="342"/>
      <c r="CA25" s="174" t="s">
        <v>2</v>
      </c>
      <c r="CB25" s="175" t="s">
        <v>2</v>
      </c>
      <c r="CC25" s="342"/>
      <c r="CD25" s="174" t="s">
        <v>2</v>
      </c>
      <c r="CE25" s="175" t="s">
        <v>2</v>
      </c>
      <c r="CF25" s="342"/>
      <c r="CG25" s="174">
        <v>0.47916666666666669</v>
      </c>
      <c r="CH25" s="175">
        <v>0.85416666666666663</v>
      </c>
      <c r="CI25" s="342"/>
      <c r="CJ25" s="174">
        <v>0.625</v>
      </c>
      <c r="CK25" s="175">
        <v>1</v>
      </c>
      <c r="CL25" s="342"/>
      <c r="CM25" s="174">
        <v>0.625</v>
      </c>
      <c r="CN25" s="175">
        <v>1</v>
      </c>
      <c r="CO25" s="342"/>
      <c r="CP25" s="657">
        <v>0.6875</v>
      </c>
      <c r="CQ25" s="175">
        <v>1.0208333333333333</v>
      </c>
      <c r="CR25" s="342"/>
      <c r="CS25" s="174"/>
      <c r="CT25" s="175"/>
      <c r="CU25" s="342"/>
      <c r="CV25" s="552">
        <f>'Табель Рыба'!AI24+'Табель Рыба'!AO24</f>
        <v>159</v>
      </c>
      <c r="CW25" s="550">
        <f t="shared" si="0"/>
        <v>20</v>
      </c>
      <c r="CX25" s="183">
        <f t="shared" si="1"/>
        <v>9</v>
      </c>
      <c r="CY25" s="181">
        <f>'Табель Рыба'!AM24</f>
        <v>10</v>
      </c>
      <c r="CZ25" s="453">
        <f t="shared" si="2"/>
        <v>0</v>
      </c>
      <c r="DA25" s="197">
        <f t="shared" si="3"/>
        <v>8</v>
      </c>
      <c r="DB25" s="197">
        <f t="shared" si="4"/>
        <v>5</v>
      </c>
      <c r="DC25" s="197">
        <f t="shared" si="5"/>
        <v>7</v>
      </c>
      <c r="DD25" s="180">
        <f t="shared" si="6"/>
        <v>2</v>
      </c>
      <c r="DE25" s="306">
        <f t="shared" si="7"/>
        <v>1</v>
      </c>
      <c r="DF25" s="355">
        <f t="shared" si="8"/>
        <v>9</v>
      </c>
    </row>
    <row r="26" spans="1:110" s="62" customFormat="1" ht="23.1" customHeight="1" x14ac:dyDescent="0.3">
      <c r="A26" s="251">
        <v>21</v>
      </c>
      <c r="B26" s="2">
        <v>10414</v>
      </c>
      <c r="C26" s="636" t="s">
        <v>296</v>
      </c>
      <c r="D26" s="203" t="s">
        <v>297</v>
      </c>
      <c r="E26" s="4">
        <v>4</v>
      </c>
      <c r="F26" s="220">
        <v>0</v>
      </c>
      <c r="G26" s="174">
        <v>0.625</v>
      </c>
      <c r="H26" s="175">
        <v>1</v>
      </c>
      <c r="I26" s="342" t="s">
        <v>132</v>
      </c>
      <c r="J26" s="174">
        <v>0.625</v>
      </c>
      <c r="K26" s="175">
        <v>1</v>
      </c>
      <c r="L26" s="342" t="s">
        <v>132</v>
      </c>
      <c r="M26" s="174">
        <v>0.625</v>
      </c>
      <c r="N26" s="175">
        <v>1</v>
      </c>
      <c r="O26" s="342" t="s">
        <v>132</v>
      </c>
      <c r="P26" s="174">
        <v>0.625</v>
      </c>
      <c r="Q26" s="175">
        <v>1</v>
      </c>
      <c r="R26" s="342" t="s">
        <v>132</v>
      </c>
      <c r="S26" s="174" t="s">
        <v>2</v>
      </c>
      <c r="T26" s="175" t="s">
        <v>2</v>
      </c>
      <c r="U26" s="342"/>
      <c r="V26" s="174" t="s">
        <v>2</v>
      </c>
      <c r="W26" s="175" t="s">
        <v>2</v>
      </c>
      <c r="X26" s="342"/>
      <c r="Y26" s="174">
        <v>0.33333333333333331</v>
      </c>
      <c r="Z26" s="175">
        <v>0.70833333333333337</v>
      </c>
      <c r="AA26" s="342" t="s">
        <v>132</v>
      </c>
      <c r="AB26" s="174">
        <v>0.33333333333333331</v>
      </c>
      <c r="AC26" s="175">
        <v>0.70833333333333337</v>
      </c>
      <c r="AD26" s="342" t="s">
        <v>132</v>
      </c>
      <c r="AE26" s="174">
        <v>0.625</v>
      </c>
      <c r="AF26" s="175">
        <v>1</v>
      </c>
      <c r="AG26" s="342" t="s">
        <v>132</v>
      </c>
      <c r="AH26" s="174" t="s">
        <v>2</v>
      </c>
      <c r="AI26" s="175" t="s">
        <v>2</v>
      </c>
      <c r="AJ26" s="342"/>
      <c r="AK26" s="174" t="s">
        <v>2</v>
      </c>
      <c r="AL26" s="175" t="s">
        <v>2</v>
      </c>
      <c r="AM26" s="342"/>
      <c r="AN26" s="174">
        <v>0.625</v>
      </c>
      <c r="AO26" s="175">
        <v>1</v>
      </c>
      <c r="AP26" s="342" t="s">
        <v>132</v>
      </c>
      <c r="AQ26" s="174">
        <v>0.625</v>
      </c>
      <c r="AR26" s="175">
        <v>1</v>
      </c>
      <c r="AS26" s="342" t="s">
        <v>132</v>
      </c>
      <c r="AT26" s="174">
        <v>0.625</v>
      </c>
      <c r="AU26" s="175">
        <v>1</v>
      </c>
      <c r="AV26" s="342" t="s">
        <v>132</v>
      </c>
      <c r="AW26" s="174">
        <v>0.625</v>
      </c>
      <c r="AX26" s="175">
        <v>1</v>
      </c>
      <c r="AY26" s="342" t="s">
        <v>132</v>
      </c>
      <c r="AZ26" s="174">
        <v>0.625</v>
      </c>
      <c r="BA26" s="175">
        <v>1</v>
      </c>
      <c r="BB26" s="342" t="s">
        <v>132</v>
      </c>
      <c r="BC26" s="174" t="s">
        <v>2</v>
      </c>
      <c r="BD26" s="175" t="s">
        <v>2</v>
      </c>
      <c r="BE26" s="342"/>
      <c r="BF26" s="174" t="s">
        <v>2</v>
      </c>
      <c r="BG26" s="175" t="s">
        <v>2</v>
      </c>
      <c r="BH26" s="342"/>
      <c r="BI26" s="174">
        <v>0.625</v>
      </c>
      <c r="BJ26" s="175">
        <v>1</v>
      </c>
      <c r="BK26" s="342" t="s">
        <v>132</v>
      </c>
      <c r="BL26" s="174">
        <v>0.625</v>
      </c>
      <c r="BM26" s="175">
        <v>1</v>
      </c>
      <c r="BN26" s="342" t="s">
        <v>132</v>
      </c>
      <c r="BO26" s="174">
        <v>0.625</v>
      </c>
      <c r="BP26" s="175">
        <v>1</v>
      </c>
      <c r="BQ26" s="342" t="s">
        <v>132</v>
      </c>
      <c r="BR26" s="174">
        <v>0.625</v>
      </c>
      <c r="BS26" s="175">
        <v>1</v>
      </c>
      <c r="BT26" s="342" t="s">
        <v>132</v>
      </c>
      <c r="BU26" s="174" t="s">
        <v>2</v>
      </c>
      <c r="BV26" s="175" t="s">
        <v>2</v>
      </c>
      <c r="BW26" s="342"/>
      <c r="BX26" s="174" t="s">
        <v>2</v>
      </c>
      <c r="BY26" s="175" t="s">
        <v>2</v>
      </c>
      <c r="BZ26" s="342"/>
      <c r="CA26" s="174">
        <v>0.41666666666666669</v>
      </c>
      <c r="CB26" s="175">
        <v>0.79166666666666663</v>
      </c>
      <c r="CC26" s="342" t="s">
        <v>185</v>
      </c>
      <c r="CD26" s="174">
        <v>0.625</v>
      </c>
      <c r="CE26" s="175">
        <v>1</v>
      </c>
      <c r="CF26" s="342" t="s">
        <v>132</v>
      </c>
      <c r="CG26" s="174">
        <v>0.625</v>
      </c>
      <c r="CH26" s="175">
        <v>1</v>
      </c>
      <c r="CI26" s="342" t="s">
        <v>132</v>
      </c>
      <c r="CJ26" s="174">
        <v>0.64583333333333337</v>
      </c>
      <c r="CK26" s="175">
        <v>1.0208333333333333</v>
      </c>
      <c r="CL26" s="342" t="s">
        <v>132</v>
      </c>
      <c r="CM26" s="174" t="s">
        <v>2</v>
      </c>
      <c r="CN26" s="175" t="s">
        <v>2</v>
      </c>
      <c r="CO26" s="342"/>
      <c r="CP26" s="174" t="s">
        <v>2</v>
      </c>
      <c r="CQ26" s="175" t="s">
        <v>2</v>
      </c>
      <c r="CR26" s="342"/>
      <c r="CS26" s="174"/>
      <c r="CT26" s="175"/>
      <c r="CU26" s="342"/>
      <c r="CV26" s="552">
        <f>'Табель Рыба'!AI25+'Табель Рыба'!AO25</f>
        <v>160</v>
      </c>
      <c r="CW26" s="550">
        <f t="shared" si="0"/>
        <v>20</v>
      </c>
      <c r="CX26" s="183">
        <f t="shared" si="1"/>
        <v>9</v>
      </c>
      <c r="CY26" s="181">
        <f>'Табель Рыба'!AM25</f>
        <v>10</v>
      </c>
      <c r="CZ26" s="453">
        <f t="shared" si="2"/>
        <v>0</v>
      </c>
      <c r="DA26" s="197">
        <f t="shared" si="3"/>
        <v>2</v>
      </c>
      <c r="DB26" s="197">
        <f t="shared" si="4"/>
        <v>1</v>
      </c>
      <c r="DC26" s="197">
        <f t="shared" si="5"/>
        <v>17</v>
      </c>
      <c r="DD26" s="180">
        <f t="shared" si="6"/>
        <v>1</v>
      </c>
      <c r="DE26" s="306">
        <f t="shared" si="7"/>
        <v>1</v>
      </c>
      <c r="DF26" s="355">
        <f t="shared" si="8"/>
        <v>8</v>
      </c>
    </row>
    <row r="27" spans="1:110" s="62" customFormat="1" ht="23.1" customHeight="1" x14ac:dyDescent="0.3">
      <c r="A27" s="251">
        <v>22</v>
      </c>
      <c r="B27" s="2">
        <v>5610</v>
      </c>
      <c r="C27" s="636" t="s">
        <v>298</v>
      </c>
      <c r="D27" s="203">
        <v>0</v>
      </c>
      <c r="E27" s="4">
        <v>12</v>
      </c>
      <c r="F27" s="220">
        <v>0</v>
      </c>
      <c r="G27" s="174">
        <v>0.29166666666666669</v>
      </c>
      <c r="H27" s="175">
        <v>0.66666666666666663</v>
      </c>
      <c r="I27" s="342"/>
      <c r="J27" s="174">
        <v>0.39583333333333331</v>
      </c>
      <c r="K27" s="175">
        <v>0.77083333333333337</v>
      </c>
      <c r="L27" s="342"/>
      <c r="M27" s="174" t="s">
        <v>2</v>
      </c>
      <c r="N27" s="175" t="s">
        <v>2</v>
      </c>
      <c r="O27" s="342"/>
      <c r="P27" s="174" t="s">
        <v>2</v>
      </c>
      <c r="Q27" s="175" t="s">
        <v>2</v>
      </c>
      <c r="R27" s="342"/>
      <c r="S27" s="688">
        <v>0.29166666666666669</v>
      </c>
      <c r="T27" s="689">
        <v>0.66666666666666663</v>
      </c>
      <c r="U27" s="342"/>
      <c r="V27" s="174">
        <v>0.45833333333333331</v>
      </c>
      <c r="W27" s="175">
        <v>0.83333333333333337</v>
      </c>
      <c r="X27" s="342"/>
      <c r="Y27" s="174">
        <v>0.47916666666666669</v>
      </c>
      <c r="Z27" s="175">
        <v>0.85416666666666663</v>
      </c>
      <c r="AA27" s="342"/>
      <c r="AB27" s="174">
        <v>0.5</v>
      </c>
      <c r="AC27" s="175">
        <v>0.875</v>
      </c>
      <c r="AD27" s="342"/>
      <c r="AE27" s="174" t="s">
        <v>2</v>
      </c>
      <c r="AF27" s="175" t="s">
        <v>2</v>
      </c>
      <c r="AG27" s="342"/>
      <c r="AH27" s="174" t="s">
        <v>2</v>
      </c>
      <c r="AI27" s="175" t="s">
        <v>2</v>
      </c>
      <c r="AJ27" s="342"/>
      <c r="AK27" s="174">
        <v>0.28125</v>
      </c>
      <c r="AL27" s="175">
        <v>0.65625</v>
      </c>
      <c r="AM27" s="342"/>
      <c r="AN27" s="174">
        <v>0.28125</v>
      </c>
      <c r="AO27" s="175">
        <v>0.65625</v>
      </c>
      <c r="AP27" s="342"/>
      <c r="AQ27" s="174">
        <v>0.29166666666666669</v>
      </c>
      <c r="AR27" s="175">
        <v>0.66666666666666663</v>
      </c>
      <c r="AS27" s="342" t="s">
        <v>559</v>
      </c>
      <c r="AT27" s="174" t="s">
        <v>2</v>
      </c>
      <c r="AU27" s="175" t="s">
        <v>2</v>
      </c>
      <c r="AV27" s="342"/>
      <c r="AW27" s="174" t="s">
        <v>2</v>
      </c>
      <c r="AX27" s="175" t="s">
        <v>2</v>
      </c>
      <c r="AY27" s="342"/>
      <c r="AZ27" s="174" t="s">
        <v>7</v>
      </c>
      <c r="BA27" s="175" t="s">
        <v>7</v>
      </c>
      <c r="BB27" s="342"/>
      <c r="BC27" s="174" t="s">
        <v>7</v>
      </c>
      <c r="BD27" s="175" t="s">
        <v>7</v>
      </c>
      <c r="BE27" s="342"/>
      <c r="BF27" s="174" t="s">
        <v>7</v>
      </c>
      <c r="BG27" s="175" t="s">
        <v>7</v>
      </c>
      <c r="BH27" s="342"/>
      <c r="BI27" s="174" t="s">
        <v>7</v>
      </c>
      <c r="BJ27" s="175" t="s">
        <v>7</v>
      </c>
      <c r="BK27" s="342"/>
      <c r="BL27" s="174" t="s">
        <v>7</v>
      </c>
      <c r="BM27" s="175" t="s">
        <v>7</v>
      </c>
      <c r="BN27" s="342"/>
      <c r="BO27" s="174" t="s">
        <v>2</v>
      </c>
      <c r="BP27" s="175" t="s">
        <v>2</v>
      </c>
      <c r="BQ27" s="342"/>
      <c r="BR27" s="174" t="s">
        <v>2</v>
      </c>
      <c r="BS27" s="175" t="s">
        <v>2</v>
      </c>
      <c r="BT27" s="342"/>
      <c r="BU27" s="174" t="s">
        <v>7</v>
      </c>
      <c r="BV27" s="175" t="s">
        <v>7</v>
      </c>
      <c r="BW27" s="342"/>
      <c r="BX27" s="174" t="s">
        <v>7</v>
      </c>
      <c r="BY27" s="175" t="s">
        <v>7</v>
      </c>
      <c r="BZ27" s="342"/>
      <c r="CA27" s="174" t="s">
        <v>7</v>
      </c>
      <c r="CB27" s="175" t="s">
        <v>7</v>
      </c>
      <c r="CC27" s="342"/>
      <c r="CD27" s="174" t="s">
        <v>7</v>
      </c>
      <c r="CE27" s="175" t="s">
        <v>7</v>
      </c>
      <c r="CF27" s="342"/>
      <c r="CG27" s="174" t="s">
        <v>7</v>
      </c>
      <c r="CH27" s="175" t="s">
        <v>7</v>
      </c>
      <c r="CI27" s="342"/>
      <c r="CJ27" s="174" t="s">
        <v>2</v>
      </c>
      <c r="CK27" s="175" t="s">
        <v>2</v>
      </c>
      <c r="CL27" s="342"/>
      <c r="CM27" s="174" t="s">
        <v>2</v>
      </c>
      <c r="CN27" s="175" t="s">
        <v>2</v>
      </c>
      <c r="CO27" s="342"/>
      <c r="CP27" s="174">
        <v>0.35416666666666669</v>
      </c>
      <c r="CQ27" s="656">
        <v>0.6875</v>
      </c>
      <c r="CR27" s="342"/>
      <c r="CS27" s="174"/>
      <c r="CT27" s="175"/>
      <c r="CU27" s="342"/>
      <c r="CV27" s="552">
        <f>'Табель Рыба'!AI26+'Табель Рыба'!AO26</f>
        <v>159</v>
      </c>
      <c r="CW27" s="550">
        <f t="shared" si="0"/>
        <v>20</v>
      </c>
      <c r="CX27" s="183">
        <f t="shared" si="1"/>
        <v>9</v>
      </c>
      <c r="CY27" s="181">
        <f>'Табель Рыба'!AM26</f>
        <v>10</v>
      </c>
      <c r="CZ27" s="453">
        <f t="shared" si="2"/>
        <v>10</v>
      </c>
      <c r="DA27" s="197">
        <f t="shared" si="3"/>
        <v>6</v>
      </c>
      <c r="DB27" s="197">
        <f t="shared" si="4"/>
        <v>4</v>
      </c>
      <c r="DC27" s="197">
        <f t="shared" si="5"/>
        <v>0</v>
      </c>
      <c r="DD27" s="180">
        <f t="shared" si="6"/>
        <v>6</v>
      </c>
      <c r="DE27" s="306">
        <f t="shared" si="7"/>
        <v>1</v>
      </c>
      <c r="DF27" s="355">
        <f t="shared" si="8"/>
        <v>9</v>
      </c>
    </row>
    <row r="28" spans="1:110" s="62" customFormat="1" ht="23.1" customHeight="1" x14ac:dyDescent="0.3">
      <c r="A28" s="251">
        <v>23</v>
      </c>
      <c r="B28" s="2">
        <v>41948</v>
      </c>
      <c r="C28" s="636" t="s">
        <v>299</v>
      </c>
      <c r="D28" s="203">
        <v>0</v>
      </c>
      <c r="E28" s="4">
        <v>8</v>
      </c>
      <c r="F28" s="220">
        <v>0</v>
      </c>
      <c r="G28" s="174">
        <v>0.54166666666666663</v>
      </c>
      <c r="H28" s="175">
        <v>0.91666666666666663</v>
      </c>
      <c r="I28" s="342"/>
      <c r="J28" s="174">
        <v>0.64583333333333337</v>
      </c>
      <c r="K28" s="175">
        <v>1.0208333333333333</v>
      </c>
      <c r="L28" s="342"/>
      <c r="M28" s="174">
        <v>0.64583333333333337</v>
      </c>
      <c r="N28" s="175">
        <v>1.0208333333333333</v>
      </c>
      <c r="O28" s="342"/>
      <c r="P28" s="174">
        <v>0.64583333333333337</v>
      </c>
      <c r="Q28" s="175">
        <v>1.0208333333333333</v>
      </c>
      <c r="R28" s="342"/>
      <c r="S28" s="174">
        <v>0.64583333333333337</v>
      </c>
      <c r="T28" s="175">
        <v>1.0208333333333333</v>
      </c>
      <c r="U28" s="342"/>
      <c r="V28" s="174" t="s">
        <v>2</v>
      </c>
      <c r="W28" s="175" t="s">
        <v>2</v>
      </c>
      <c r="X28" s="342"/>
      <c r="Y28" s="174" t="s">
        <v>2</v>
      </c>
      <c r="Z28" s="175" t="s">
        <v>2</v>
      </c>
      <c r="AA28" s="342"/>
      <c r="AB28" s="174">
        <v>0.39583333333333331</v>
      </c>
      <c r="AC28" s="175">
        <v>0.77083333333333337</v>
      </c>
      <c r="AD28" s="342"/>
      <c r="AE28" s="174">
        <v>0.28125</v>
      </c>
      <c r="AF28" s="175">
        <v>0.65625</v>
      </c>
      <c r="AG28" s="342" t="s">
        <v>559</v>
      </c>
      <c r="AH28" s="174">
        <v>0.39583333333333331</v>
      </c>
      <c r="AI28" s="175">
        <v>0.77083333333333337</v>
      </c>
      <c r="AJ28" s="342"/>
      <c r="AK28" s="174">
        <v>0.39583333333333331</v>
      </c>
      <c r="AL28" s="175">
        <v>0.77083333333333337</v>
      </c>
      <c r="AM28" s="342"/>
      <c r="AN28" s="174">
        <v>0.64583333333333337</v>
      </c>
      <c r="AO28" s="175">
        <v>1.0208333333333333</v>
      </c>
      <c r="AP28" s="342"/>
      <c r="AQ28" s="174" t="s">
        <v>2</v>
      </c>
      <c r="AR28" s="175" t="s">
        <v>2</v>
      </c>
      <c r="AS28" s="342"/>
      <c r="AT28" s="174" t="s">
        <v>2</v>
      </c>
      <c r="AU28" s="175" t="s">
        <v>2</v>
      </c>
      <c r="AV28" s="342"/>
      <c r="AW28" s="174">
        <v>0.39583333333333331</v>
      </c>
      <c r="AX28" s="175">
        <v>0.77083333333333337</v>
      </c>
      <c r="AY28" s="342"/>
      <c r="AZ28" s="174">
        <v>0.41666666666666669</v>
      </c>
      <c r="BA28" s="175">
        <v>0.79166666666666663</v>
      </c>
      <c r="BB28" s="342"/>
      <c r="BC28" s="174">
        <v>0.625</v>
      </c>
      <c r="BD28" s="175">
        <v>1</v>
      </c>
      <c r="BE28" s="342"/>
      <c r="BF28" s="174">
        <v>0.64583333333333337</v>
      </c>
      <c r="BG28" s="175">
        <v>1.0208333333333333</v>
      </c>
      <c r="BH28" s="342"/>
      <c r="BI28" s="174" t="s">
        <v>2</v>
      </c>
      <c r="BJ28" s="175" t="s">
        <v>2</v>
      </c>
      <c r="BK28" s="342"/>
      <c r="BL28" s="174" t="s">
        <v>2</v>
      </c>
      <c r="BM28" s="175" t="s">
        <v>2</v>
      </c>
      <c r="BN28" s="342"/>
      <c r="BO28" s="174">
        <v>0.3125</v>
      </c>
      <c r="BP28" s="175">
        <v>0.6875</v>
      </c>
      <c r="BQ28" s="342"/>
      <c r="BR28" s="174">
        <v>0.3125</v>
      </c>
      <c r="BS28" s="175">
        <v>0.6875</v>
      </c>
      <c r="BT28" s="342"/>
      <c r="BU28" s="174">
        <v>0.5</v>
      </c>
      <c r="BV28" s="175">
        <v>0.875</v>
      </c>
      <c r="BW28" s="342"/>
      <c r="BX28" s="174">
        <v>0.5</v>
      </c>
      <c r="BY28" s="175">
        <v>0.875</v>
      </c>
      <c r="BZ28" s="342"/>
      <c r="CA28" s="174" t="s">
        <v>2</v>
      </c>
      <c r="CB28" s="175" t="s">
        <v>2</v>
      </c>
      <c r="CC28" s="342"/>
      <c r="CD28" s="174" t="s">
        <v>2</v>
      </c>
      <c r="CE28" s="175" t="s">
        <v>2</v>
      </c>
      <c r="CF28" s="342"/>
      <c r="CG28" s="174">
        <v>0.28125</v>
      </c>
      <c r="CH28" s="175">
        <v>0.65625</v>
      </c>
      <c r="CI28" s="342"/>
      <c r="CJ28" s="174">
        <v>0.33333333333333331</v>
      </c>
      <c r="CK28" s="175">
        <v>0.70833333333333337</v>
      </c>
      <c r="CL28" s="342"/>
      <c r="CM28" s="174">
        <v>0.35416666666666669</v>
      </c>
      <c r="CN28" s="175">
        <v>0.72916666666666663</v>
      </c>
      <c r="CO28" s="342"/>
      <c r="CP28" s="174" t="s">
        <v>2</v>
      </c>
      <c r="CQ28" s="175" t="s">
        <v>2</v>
      </c>
      <c r="CR28" s="342"/>
      <c r="CS28" s="174"/>
      <c r="CT28" s="175"/>
      <c r="CU28" s="342"/>
      <c r="CV28" s="552">
        <f>'Табель Рыба'!AI27+'Табель Рыба'!AO27</f>
        <v>168</v>
      </c>
      <c r="CW28" s="550">
        <f t="shared" si="0"/>
        <v>21</v>
      </c>
      <c r="CX28" s="183">
        <f t="shared" si="1"/>
        <v>9</v>
      </c>
      <c r="CY28" s="181">
        <f>'Табель Рыба'!AM27</f>
        <v>9</v>
      </c>
      <c r="CZ28" s="453">
        <f t="shared" si="2"/>
        <v>0</v>
      </c>
      <c r="DA28" s="197">
        <f t="shared" si="3"/>
        <v>6</v>
      </c>
      <c r="DB28" s="197">
        <f t="shared" si="4"/>
        <v>8</v>
      </c>
      <c r="DC28" s="197">
        <f t="shared" si="5"/>
        <v>7</v>
      </c>
      <c r="DD28" s="180">
        <f t="shared" si="6"/>
        <v>2</v>
      </c>
      <c r="DE28" s="306">
        <f t="shared" si="7"/>
        <v>0</v>
      </c>
      <c r="DF28" s="355">
        <f t="shared" si="8"/>
        <v>0</v>
      </c>
    </row>
    <row r="29" spans="1:110" s="62" customFormat="1" ht="23.1" customHeight="1" x14ac:dyDescent="0.3">
      <c r="A29" s="251">
        <v>24</v>
      </c>
      <c r="B29" s="2">
        <v>28994</v>
      </c>
      <c r="C29" s="636" t="s">
        <v>300</v>
      </c>
      <c r="D29" s="203">
        <v>0</v>
      </c>
      <c r="E29" s="4">
        <v>16</v>
      </c>
      <c r="F29" s="220" t="s">
        <v>301</v>
      </c>
      <c r="G29" s="174" t="s">
        <v>2</v>
      </c>
      <c r="H29" s="175" t="s">
        <v>2</v>
      </c>
      <c r="I29" s="342"/>
      <c r="J29" s="174">
        <v>0.35416666666666669</v>
      </c>
      <c r="K29" s="175">
        <v>0.72916666666666663</v>
      </c>
      <c r="L29" s="342"/>
      <c r="M29" s="174">
        <v>0.35416666666666669</v>
      </c>
      <c r="N29" s="175">
        <v>0.72916666666666663</v>
      </c>
      <c r="O29" s="342"/>
      <c r="P29" s="174">
        <v>0.35416666666666669</v>
      </c>
      <c r="Q29" s="175">
        <v>0.72916666666666663</v>
      </c>
      <c r="R29" s="342"/>
      <c r="S29" s="174">
        <v>0.35416666666666669</v>
      </c>
      <c r="T29" s="175">
        <v>0.72916666666666663</v>
      </c>
      <c r="U29" s="342"/>
      <c r="V29" s="174">
        <v>0.375</v>
      </c>
      <c r="W29" s="175">
        <v>0.75</v>
      </c>
      <c r="X29" s="342"/>
      <c r="Y29" s="174" t="s">
        <v>2</v>
      </c>
      <c r="Z29" s="175" t="s">
        <v>2</v>
      </c>
      <c r="AA29" s="342"/>
      <c r="AB29" s="174" t="s">
        <v>2</v>
      </c>
      <c r="AC29" s="175" t="s">
        <v>2</v>
      </c>
      <c r="AD29" s="342"/>
      <c r="AE29" s="174">
        <v>0.33333333333333331</v>
      </c>
      <c r="AF29" s="175">
        <v>0.70833333333333337</v>
      </c>
      <c r="AG29" s="342"/>
      <c r="AH29" s="174">
        <v>0.33333333333333331</v>
      </c>
      <c r="AI29" s="175">
        <v>0.70833333333333337</v>
      </c>
      <c r="AJ29" s="342"/>
      <c r="AK29" s="174">
        <v>0.33333333333333331</v>
      </c>
      <c r="AL29" s="175">
        <v>0.70833333333333337</v>
      </c>
      <c r="AM29" s="342"/>
      <c r="AN29" s="174">
        <v>0.33333333333333331</v>
      </c>
      <c r="AO29" s="175">
        <v>0.70833333333333337</v>
      </c>
      <c r="AP29" s="342"/>
      <c r="AQ29" s="174">
        <v>0.33333333333333331</v>
      </c>
      <c r="AR29" s="175">
        <v>0.70833333333333337</v>
      </c>
      <c r="AS29" s="342"/>
      <c r="AT29" s="174" t="s">
        <v>2</v>
      </c>
      <c r="AU29" s="175" t="s">
        <v>2</v>
      </c>
      <c r="AV29" s="342"/>
      <c r="AW29" s="174" t="s">
        <v>2</v>
      </c>
      <c r="AX29" s="175" t="s">
        <v>2</v>
      </c>
      <c r="AY29" s="342"/>
      <c r="AZ29" s="174">
        <v>0.33333333333333331</v>
      </c>
      <c r="BA29" s="175">
        <v>0.70833333333333337</v>
      </c>
      <c r="BB29" s="342"/>
      <c r="BC29" s="174">
        <v>0.33333333333333331</v>
      </c>
      <c r="BD29" s="175">
        <v>0.70833333333333337</v>
      </c>
      <c r="BE29" s="342"/>
      <c r="BF29" s="174">
        <v>0.33333333333333331</v>
      </c>
      <c r="BG29" s="175">
        <v>0.70833333333333337</v>
      </c>
      <c r="BH29" s="342"/>
      <c r="BI29" s="174">
        <v>0.33333333333333331</v>
      </c>
      <c r="BJ29" s="175">
        <v>0.70833333333333337</v>
      </c>
      <c r="BK29" s="342"/>
      <c r="BL29" s="174">
        <v>0.33333333333333331</v>
      </c>
      <c r="BM29" s="175">
        <v>0.70833333333333337</v>
      </c>
      <c r="BN29" s="342"/>
      <c r="BO29" s="174" t="s">
        <v>2</v>
      </c>
      <c r="BP29" s="175" t="s">
        <v>2</v>
      </c>
      <c r="BQ29" s="342"/>
      <c r="BR29" s="174" t="s">
        <v>2</v>
      </c>
      <c r="BS29" s="175" t="s">
        <v>2</v>
      </c>
      <c r="BT29" s="342"/>
      <c r="BU29" s="174" t="s">
        <v>7</v>
      </c>
      <c r="BV29" s="175" t="s">
        <v>7</v>
      </c>
      <c r="BW29" s="342"/>
      <c r="BX29" s="174" t="s">
        <v>7</v>
      </c>
      <c r="BY29" s="175" t="s">
        <v>7</v>
      </c>
      <c r="BZ29" s="342"/>
      <c r="CA29" s="174" t="s">
        <v>7</v>
      </c>
      <c r="CB29" s="175" t="s">
        <v>7</v>
      </c>
      <c r="CC29" s="342"/>
      <c r="CD29" s="174" t="s">
        <v>7</v>
      </c>
      <c r="CE29" s="175" t="s">
        <v>7</v>
      </c>
      <c r="CF29" s="342"/>
      <c r="CG29" s="174" t="s">
        <v>7</v>
      </c>
      <c r="CH29" s="175" t="s">
        <v>7</v>
      </c>
      <c r="CI29" s="342"/>
      <c r="CJ29" s="174" t="s">
        <v>2</v>
      </c>
      <c r="CK29" s="175" t="s">
        <v>2</v>
      </c>
      <c r="CL29" s="342"/>
      <c r="CM29" s="174" t="s">
        <v>2</v>
      </c>
      <c r="CN29" s="175" t="s">
        <v>2</v>
      </c>
      <c r="CO29" s="342"/>
      <c r="CP29" s="174">
        <v>0.33333333333333331</v>
      </c>
      <c r="CQ29" s="656">
        <v>0.66666666666666663</v>
      </c>
      <c r="CR29" s="342"/>
      <c r="CS29" s="174"/>
      <c r="CT29" s="175"/>
      <c r="CU29" s="342"/>
      <c r="CV29" s="552">
        <f>'Табель Рыба'!AI28+'Табель Рыба'!AO28</f>
        <v>167</v>
      </c>
      <c r="CW29" s="550">
        <f t="shared" si="0"/>
        <v>21</v>
      </c>
      <c r="CX29" s="183">
        <f t="shared" si="1"/>
        <v>9</v>
      </c>
      <c r="CY29" s="181">
        <f>'Табель Рыба'!AM28</f>
        <v>9</v>
      </c>
      <c r="CZ29" s="453">
        <f t="shared" si="2"/>
        <v>5</v>
      </c>
      <c r="DA29" s="197">
        <f t="shared" si="3"/>
        <v>16</v>
      </c>
      <c r="DB29" s="197">
        <f t="shared" si="4"/>
        <v>0</v>
      </c>
      <c r="DC29" s="197">
        <f t="shared" si="5"/>
        <v>0</v>
      </c>
      <c r="DD29" s="180">
        <f t="shared" si="6"/>
        <v>9</v>
      </c>
      <c r="DE29" s="306">
        <f t="shared" si="7"/>
        <v>0</v>
      </c>
      <c r="DF29" s="355">
        <f t="shared" si="8"/>
        <v>1</v>
      </c>
    </row>
    <row r="30" spans="1:110" s="62" customFormat="1" ht="23.1" customHeight="1" x14ac:dyDescent="0.3">
      <c r="A30" s="251">
        <v>25</v>
      </c>
      <c r="B30" s="2">
        <v>25641</v>
      </c>
      <c r="C30" s="640" t="s">
        <v>302</v>
      </c>
      <c r="D30" s="203">
        <v>0</v>
      </c>
      <c r="E30" s="4">
        <v>4</v>
      </c>
      <c r="F30" s="220">
        <v>0</v>
      </c>
      <c r="G30" s="174">
        <v>0.5</v>
      </c>
      <c r="H30" s="175">
        <v>0.875</v>
      </c>
      <c r="I30" s="342"/>
      <c r="J30" s="174" t="s">
        <v>2</v>
      </c>
      <c r="K30" s="175" t="s">
        <v>2</v>
      </c>
      <c r="L30" s="342"/>
      <c r="M30" s="174" t="s">
        <v>2</v>
      </c>
      <c r="N30" s="175" t="s">
        <v>2</v>
      </c>
      <c r="O30" s="342"/>
      <c r="P30" s="174">
        <v>0.39583333333333331</v>
      </c>
      <c r="Q30" s="175">
        <v>0.77083333333333337</v>
      </c>
      <c r="R30" s="342"/>
      <c r="S30" s="688">
        <v>0.64583333333333337</v>
      </c>
      <c r="T30" s="689">
        <v>1.0208333333333333</v>
      </c>
      <c r="U30" s="342"/>
      <c r="V30" s="174">
        <v>0.64583333333333337</v>
      </c>
      <c r="W30" s="175">
        <v>1.0208333333333333</v>
      </c>
      <c r="X30" s="342"/>
      <c r="Y30" s="174">
        <v>0.64583333333333337</v>
      </c>
      <c r="Z30" s="175">
        <v>1.0208333333333333</v>
      </c>
      <c r="AA30" s="342"/>
      <c r="AB30" s="174" t="s">
        <v>2</v>
      </c>
      <c r="AC30" s="175" t="s">
        <v>2</v>
      </c>
      <c r="AD30" s="342"/>
      <c r="AE30" s="174" t="s">
        <v>2</v>
      </c>
      <c r="AF30" s="175" t="s">
        <v>2</v>
      </c>
      <c r="AG30" s="342"/>
      <c r="AH30" s="174">
        <v>0.28125</v>
      </c>
      <c r="AI30" s="175">
        <v>0.65625</v>
      </c>
      <c r="AJ30" s="342"/>
      <c r="AK30" s="174">
        <v>0.28125</v>
      </c>
      <c r="AL30" s="175">
        <v>0.65625</v>
      </c>
      <c r="AM30" s="342"/>
      <c r="AN30" s="174">
        <v>0.4375</v>
      </c>
      <c r="AO30" s="175">
        <v>0.8125</v>
      </c>
      <c r="AP30" s="342"/>
      <c r="AQ30" s="174">
        <v>0.47916666666666669</v>
      </c>
      <c r="AR30" s="175">
        <v>0.85416666666666663</v>
      </c>
      <c r="AS30" s="342"/>
      <c r="AT30" s="174" t="s">
        <v>2</v>
      </c>
      <c r="AU30" s="175" t="s">
        <v>2</v>
      </c>
      <c r="AV30" s="342"/>
      <c r="AW30" s="174">
        <v>0.64583333333333337</v>
      </c>
      <c r="AX30" s="175">
        <v>1.0208333333333333</v>
      </c>
      <c r="AY30" s="342"/>
      <c r="AZ30" s="174">
        <v>0.64583333333333337</v>
      </c>
      <c r="BA30" s="175">
        <v>1.0208333333333333</v>
      </c>
      <c r="BB30" s="342"/>
      <c r="BC30" s="174" t="s">
        <v>2</v>
      </c>
      <c r="BD30" s="175" t="s">
        <v>2</v>
      </c>
      <c r="BE30" s="342"/>
      <c r="BF30" s="174" t="s">
        <v>2</v>
      </c>
      <c r="BG30" s="175" t="s">
        <v>2</v>
      </c>
      <c r="BH30" s="342"/>
      <c r="BI30" s="174">
        <v>0.3125</v>
      </c>
      <c r="BJ30" s="175">
        <v>0.6875</v>
      </c>
      <c r="BK30" s="342"/>
      <c r="BL30" s="174">
        <v>0.4375</v>
      </c>
      <c r="BM30" s="175">
        <v>0.8125</v>
      </c>
      <c r="BN30" s="342"/>
      <c r="BO30" s="174">
        <v>0.4375</v>
      </c>
      <c r="BP30" s="175">
        <v>0.8125</v>
      </c>
      <c r="BQ30" s="342"/>
      <c r="BR30" s="174">
        <v>0.625</v>
      </c>
      <c r="BS30" s="175">
        <v>1</v>
      </c>
      <c r="BT30" s="342"/>
      <c r="BU30" s="174">
        <v>0.625</v>
      </c>
      <c r="BV30" s="175">
        <v>1</v>
      </c>
      <c r="BW30" s="342"/>
      <c r="BX30" s="174" t="s">
        <v>2</v>
      </c>
      <c r="BY30" s="175" t="s">
        <v>2</v>
      </c>
      <c r="BZ30" s="342"/>
      <c r="CA30" s="174" t="s">
        <v>2</v>
      </c>
      <c r="CB30" s="175" t="s">
        <v>2</v>
      </c>
      <c r="CC30" s="342"/>
      <c r="CD30" s="174">
        <v>0.3125</v>
      </c>
      <c r="CE30" s="175">
        <v>0.6875</v>
      </c>
      <c r="CF30" s="342"/>
      <c r="CG30" s="174">
        <v>0.3125</v>
      </c>
      <c r="CH30" s="175">
        <v>0.6875</v>
      </c>
      <c r="CI30" s="342"/>
      <c r="CJ30" s="174" t="s">
        <v>2</v>
      </c>
      <c r="CK30" s="175" t="s">
        <v>2</v>
      </c>
      <c r="CL30" s="342"/>
      <c r="CM30" s="174">
        <v>0.4375</v>
      </c>
      <c r="CN30" s="175">
        <v>0.8125</v>
      </c>
      <c r="CO30" s="342"/>
      <c r="CP30" s="174">
        <v>0.5</v>
      </c>
      <c r="CQ30" s="656">
        <v>0.83333333333333337</v>
      </c>
      <c r="CR30" s="342"/>
      <c r="CS30" s="174"/>
      <c r="CT30" s="175"/>
      <c r="CU30" s="342"/>
      <c r="CV30" s="552">
        <f>'Табель Рыба'!AI29+'Табель Рыба'!AO29</f>
        <v>159</v>
      </c>
      <c r="CW30" s="550">
        <f t="shared" si="0"/>
        <v>20</v>
      </c>
      <c r="CX30" s="183">
        <f t="shared" si="1"/>
        <v>9</v>
      </c>
      <c r="CY30" s="181">
        <f>'Табель Рыба'!AM29</f>
        <v>10</v>
      </c>
      <c r="CZ30" s="453">
        <f t="shared" si="2"/>
        <v>0</v>
      </c>
      <c r="DA30" s="197">
        <f t="shared" si="3"/>
        <v>5</v>
      </c>
      <c r="DB30" s="197">
        <f t="shared" si="4"/>
        <v>8</v>
      </c>
      <c r="DC30" s="197">
        <f t="shared" si="5"/>
        <v>7</v>
      </c>
      <c r="DD30" s="180">
        <f t="shared" si="6"/>
        <v>3</v>
      </c>
      <c r="DE30" s="306">
        <f t="shared" si="7"/>
        <v>1</v>
      </c>
      <c r="DF30" s="355">
        <f t="shared" si="8"/>
        <v>9</v>
      </c>
    </row>
    <row r="31" spans="1:110" s="62" customFormat="1" ht="23.1" customHeight="1" x14ac:dyDescent="0.3">
      <c r="A31" s="251">
        <v>26</v>
      </c>
      <c r="B31" s="2">
        <v>5221</v>
      </c>
      <c r="C31" s="636" t="s">
        <v>303</v>
      </c>
      <c r="D31" s="203" t="s">
        <v>483</v>
      </c>
      <c r="E31" s="4">
        <v>8</v>
      </c>
      <c r="F31" s="220">
        <v>0</v>
      </c>
      <c r="G31" s="174">
        <v>0.64583333333333337</v>
      </c>
      <c r="H31" s="175">
        <v>1.0208333333333333</v>
      </c>
      <c r="I31" s="342" t="s">
        <v>185</v>
      </c>
      <c r="J31" s="174" t="s">
        <v>2</v>
      </c>
      <c r="K31" s="175" t="s">
        <v>2</v>
      </c>
      <c r="L31" s="342"/>
      <c r="M31" s="174" t="s">
        <v>2</v>
      </c>
      <c r="N31" s="175" t="s">
        <v>2</v>
      </c>
      <c r="O31" s="342"/>
      <c r="P31" s="174">
        <v>0.29166666666666669</v>
      </c>
      <c r="Q31" s="175">
        <v>0.66666666666666663</v>
      </c>
      <c r="R31" s="342"/>
      <c r="S31" s="688">
        <v>0.625</v>
      </c>
      <c r="T31" s="689">
        <v>1</v>
      </c>
      <c r="U31" s="342" t="s">
        <v>132</v>
      </c>
      <c r="V31" s="174">
        <v>0.64583333333333337</v>
      </c>
      <c r="W31" s="175">
        <v>1.0208333333333333</v>
      </c>
      <c r="X31" s="342" t="s">
        <v>133</v>
      </c>
      <c r="Y31" s="174" t="s">
        <v>2</v>
      </c>
      <c r="Z31" s="175" t="s">
        <v>2</v>
      </c>
      <c r="AA31" s="342"/>
      <c r="AB31" s="174" t="s">
        <v>2</v>
      </c>
      <c r="AC31" s="175" t="s">
        <v>2</v>
      </c>
      <c r="AD31" s="342"/>
      <c r="AE31" s="174">
        <v>0.375</v>
      </c>
      <c r="AF31" s="175">
        <v>0.75</v>
      </c>
      <c r="AG31" s="342"/>
      <c r="AH31" s="174">
        <v>0.45833333333333331</v>
      </c>
      <c r="AI31" s="175">
        <v>0.83333333333333337</v>
      </c>
      <c r="AJ31" s="342" t="s">
        <v>185</v>
      </c>
      <c r="AK31" s="174">
        <v>0.45833333333333331</v>
      </c>
      <c r="AL31" s="175">
        <v>0.83333333333333337</v>
      </c>
      <c r="AM31" s="342"/>
      <c r="AN31" s="174">
        <v>0.64583333333333337</v>
      </c>
      <c r="AO31" s="175">
        <v>1.0208333333333333</v>
      </c>
      <c r="AP31" s="342"/>
      <c r="AQ31" s="174">
        <v>0.64583333333333337</v>
      </c>
      <c r="AR31" s="175">
        <v>1.0208333333333333</v>
      </c>
      <c r="AS31" s="342"/>
      <c r="AT31" s="174" t="s">
        <v>2</v>
      </c>
      <c r="AU31" s="175" t="s">
        <v>2</v>
      </c>
      <c r="AV31" s="342"/>
      <c r="AW31" s="174" t="s">
        <v>2</v>
      </c>
      <c r="AX31" s="175" t="s">
        <v>2</v>
      </c>
      <c r="AY31" s="342"/>
      <c r="AZ31" s="174" t="s">
        <v>7</v>
      </c>
      <c r="BA31" s="175" t="s">
        <v>7</v>
      </c>
      <c r="BB31" s="342"/>
      <c r="BC31" s="174" t="s">
        <v>7</v>
      </c>
      <c r="BD31" s="175" t="s">
        <v>7</v>
      </c>
      <c r="BE31" s="342"/>
      <c r="BF31" s="174" t="s">
        <v>7</v>
      </c>
      <c r="BG31" s="175" t="s">
        <v>7</v>
      </c>
      <c r="BH31" s="342"/>
      <c r="BI31" s="174" t="s">
        <v>7</v>
      </c>
      <c r="BJ31" s="175" t="s">
        <v>7</v>
      </c>
      <c r="BK31" s="342"/>
      <c r="BL31" s="174" t="s">
        <v>7</v>
      </c>
      <c r="BM31" s="175" t="s">
        <v>7</v>
      </c>
      <c r="BN31" s="342"/>
      <c r="BO31" s="174" t="s">
        <v>2</v>
      </c>
      <c r="BP31" s="175" t="s">
        <v>2</v>
      </c>
      <c r="BQ31" s="342"/>
      <c r="BR31" s="174" t="s">
        <v>2</v>
      </c>
      <c r="BS31" s="175" t="s">
        <v>2</v>
      </c>
      <c r="BT31" s="342"/>
      <c r="BU31" s="174" t="s">
        <v>7</v>
      </c>
      <c r="BV31" s="175" t="s">
        <v>7</v>
      </c>
      <c r="BW31" s="342"/>
      <c r="BX31" s="174" t="s">
        <v>7</v>
      </c>
      <c r="BY31" s="175" t="s">
        <v>7</v>
      </c>
      <c r="BZ31" s="342"/>
      <c r="CA31" s="174" t="s">
        <v>7</v>
      </c>
      <c r="CB31" s="175" t="s">
        <v>7</v>
      </c>
      <c r="CC31" s="342"/>
      <c r="CD31" s="174" t="s">
        <v>7</v>
      </c>
      <c r="CE31" s="175" t="s">
        <v>7</v>
      </c>
      <c r="CF31" s="342"/>
      <c r="CG31" s="174" t="s">
        <v>7</v>
      </c>
      <c r="CH31" s="175" t="s">
        <v>7</v>
      </c>
      <c r="CI31" s="342"/>
      <c r="CJ31" s="174" t="s">
        <v>2</v>
      </c>
      <c r="CK31" s="175" t="s">
        <v>2</v>
      </c>
      <c r="CL31" s="342"/>
      <c r="CM31" s="174" t="s">
        <v>2</v>
      </c>
      <c r="CN31" s="175" t="s">
        <v>2</v>
      </c>
      <c r="CO31" s="342"/>
      <c r="CP31" s="657">
        <v>0.66666666666666663</v>
      </c>
      <c r="CQ31" s="175">
        <v>1</v>
      </c>
      <c r="CR31" s="342" t="s">
        <v>477</v>
      </c>
      <c r="CS31" s="174"/>
      <c r="CT31" s="175"/>
      <c r="CU31" s="342"/>
      <c r="CV31" s="552">
        <f>'Табель Рыба'!AI30+'Табель Рыба'!AO30</f>
        <v>159</v>
      </c>
      <c r="CW31" s="550">
        <f t="shared" si="0"/>
        <v>20</v>
      </c>
      <c r="CX31" s="183">
        <f t="shared" si="1"/>
        <v>9</v>
      </c>
      <c r="CY31" s="181">
        <f>'Табель Рыба'!AM30</f>
        <v>10</v>
      </c>
      <c r="CZ31" s="453">
        <f t="shared" si="2"/>
        <v>10</v>
      </c>
      <c r="DA31" s="197">
        <f t="shared" si="3"/>
        <v>2</v>
      </c>
      <c r="DB31" s="197">
        <f t="shared" si="4"/>
        <v>2</v>
      </c>
      <c r="DC31" s="197">
        <f t="shared" si="5"/>
        <v>6</v>
      </c>
      <c r="DD31" s="180">
        <f t="shared" si="6"/>
        <v>8</v>
      </c>
      <c r="DE31" s="306">
        <f t="shared" si="7"/>
        <v>1</v>
      </c>
      <c r="DF31" s="355">
        <f t="shared" si="8"/>
        <v>9</v>
      </c>
    </row>
    <row r="32" spans="1:110" s="343" customFormat="1" ht="23.1" customHeight="1" x14ac:dyDescent="0.3">
      <c r="A32" s="251">
        <v>27</v>
      </c>
      <c r="B32" s="2">
        <v>2185</v>
      </c>
      <c r="C32" s="636" t="s">
        <v>306</v>
      </c>
      <c r="D32" s="203">
        <v>0</v>
      </c>
      <c r="E32" s="4">
        <v>18</v>
      </c>
      <c r="F32" s="220">
        <v>0</v>
      </c>
      <c r="G32" s="174">
        <v>0.41666666666666669</v>
      </c>
      <c r="H32" s="175">
        <v>0.79166666666666663</v>
      </c>
      <c r="I32" s="342"/>
      <c r="J32" s="174" t="s">
        <v>2</v>
      </c>
      <c r="K32" s="175" t="s">
        <v>2</v>
      </c>
      <c r="L32" s="342"/>
      <c r="M32" s="174" t="s">
        <v>2</v>
      </c>
      <c r="N32" s="175" t="s">
        <v>2</v>
      </c>
      <c r="O32" s="342"/>
      <c r="P32" s="174">
        <v>0.41666666666666669</v>
      </c>
      <c r="Q32" s="175">
        <v>0.79166666666666663</v>
      </c>
      <c r="R32" s="342"/>
      <c r="S32" s="688">
        <v>0.41666666666666669</v>
      </c>
      <c r="T32" s="689">
        <v>0.79166666666666663</v>
      </c>
      <c r="U32" s="342"/>
      <c r="V32" s="174">
        <v>0.41666666666666669</v>
      </c>
      <c r="W32" s="175">
        <v>0.79166666666666663</v>
      </c>
      <c r="X32" s="342"/>
      <c r="Y32" s="174">
        <v>0.41666666666666669</v>
      </c>
      <c r="Z32" s="175">
        <v>0.79166666666666663</v>
      </c>
      <c r="AA32" s="342"/>
      <c r="AB32" s="174" t="s">
        <v>2</v>
      </c>
      <c r="AC32" s="175" t="s">
        <v>2</v>
      </c>
      <c r="AD32" s="342"/>
      <c r="AE32" s="174" t="s">
        <v>2</v>
      </c>
      <c r="AF32" s="175" t="s">
        <v>2</v>
      </c>
      <c r="AG32" s="342"/>
      <c r="AH32" s="174">
        <v>0.29166666666666669</v>
      </c>
      <c r="AI32" s="175">
        <v>0.66666666666666663</v>
      </c>
      <c r="AJ32" s="342"/>
      <c r="AK32" s="174" t="s">
        <v>2</v>
      </c>
      <c r="AL32" s="175" t="s">
        <v>2</v>
      </c>
      <c r="AM32" s="342"/>
      <c r="AN32" s="174">
        <v>0.41666666666666669</v>
      </c>
      <c r="AO32" s="175">
        <v>0.79166666666666663</v>
      </c>
      <c r="AP32" s="342"/>
      <c r="AQ32" s="174">
        <v>0.4375</v>
      </c>
      <c r="AR32" s="175">
        <v>0.8125</v>
      </c>
      <c r="AS32" s="342"/>
      <c r="AT32" s="174">
        <v>0.4375</v>
      </c>
      <c r="AU32" s="175">
        <v>0.8125</v>
      </c>
      <c r="AV32" s="342"/>
      <c r="AW32" s="174">
        <v>0.4375</v>
      </c>
      <c r="AX32" s="175">
        <v>0.8125</v>
      </c>
      <c r="AY32" s="342"/>
      <c r="AZ32" s="174" t="s">
        <v>2</v>
      </c>
      <c r="BA32" s="175" t="s">
        <v>2</v>
      </c>
      <c r="BB32" s="342"/>
      <c r="BC32" s="174" t="s">
        <v>2</v>
      </c>
      <c r="BD32" s="175" t="s">
        <v>2</v>
      </c>
      <c r="BE32" s="342"/>
      <c r="BF32" s="174">
        <v>0.41666666666666669</v>
      </c>
      <c r="BG32" s="175">
        <v>0.79166666666666663</v>
      </c>
      <c r="BH32" s="342"/>
      <c r="BI32" s="174">
        <v>0.41666666666666669</v>
      </c>
      <c r="BJ32" s="175">
        <v>0.79166666666666663</v>
      </c>
      <c r="BK32" s="342"/>
      <c r="BL32" s="174">
        <v>0.41666666666666669</v>
      </c>
      <c r="BM32" s="175">
        <v>0.79166666666666663</v>
      </c>
      <c r="BN32" s="342"/>
      <c r="BO32" s="174" t="s">
        <v>2</v>
      </c>
      <c r="BP32" s="175" t="s">
        <v>2</v>
      </c>
      <c r="BQ32" s="342"/>
      <c r="BR32" s="174" t="s">
        <v>2</v>
      </c>
      <c r="BS32" s="175" t="s">
        <v>2</v>
      </c>
      <c r="BT32" s="342"/>
      <c r="BU32" s="174" t="s">
        <v>7</v>
      </c>
      <c r="BV32" s="175" t="s">
        <v>7</v>
      </c>
      <c r="BW32" s="342"/>
      <c r="BX32" s="174" t="s">
        <v>7</v>
      </c>
      <c r="BY32" s="175" t="s">
        <v>7</v>
      </c>
      <c r="BZ32" s="342"/>
      <c r="CA32" s="174" t="s">
        <v>7</v>
      </c>
      <c r="CB32" s="175" t="s">
        <v>7</v>
      </c>
      <c r="CC32" s="342"/>
      <c r="CD32" s="174" t="s">
        <v>7</v>
      </c>
      <c r="CE32" s="175" t="s">
        <v>7</v>
      </c>
      <c r="CF32" s="342"/>
      <c r="CG32" s="174" t="s">
        <v>7</v>
      </c>
      <c r="CH32" s="175" t="s">
        <v>7</v>
      </c>
      <c r="CI32" s="342"/>
      <c r="CJ32" s="174" t="s">
        <v>2</v>
      </c>
      <c r="CK32" s="175" t="s">
        <v>2</v>
      </c>
      <c r="CL32" s="342"/>
      <c r="CM32" s="174" t="s">
        <v>2</v>
      </c>
      <c r="CN32" s="175" t="s">
        <v>2</v>
      </c>
      <c r="CO32" s="342"/>
      <c r="CP32" s="174" t="s">
        <v>2</v>
      </c>
      <c r="CQ32" s="175" t="s">
        <v>2</v>
      </c>
      <c r="CR32" s="342"/>
      <c r="CS32" s="174"/>
      <c r="CT32" s="175"/>
      <c r="CU32" s="342"/>
      <c r="CV32" s="552">
        <f>'Табель Рыба'!AI31+'Табель Рыба'!AO31</f>
        <v>144</v>
      </c>
      <c r="CW32" s="550">
        <f t="shared" si="0"/>
        <v>18</v>
      </c>
      <c r="CX32" s="183">
        <f t="shared" si="1"/>
        <v>9</v>
      </c>
      <c r="CY32" s="181">
        <f>'Табель Рыба'!AM31</f>
        <v>12</v>
      </c>
      <c r="CZ32" s="453">
        <f t="shared" si="2"/>
        <v>5</v>
      </c>
      <c r="DA32" s="197">
        <f t="shared" si="3"/>
        <v>1</v>
      </c>
      <c r="DB32" s="197">
        <f t="shared" si="4"/>
        <v>12</v>
      </c>
      <c r="DC32" s="197">
        <f t="shared" si="5"/>
        <v>0</v>
      </c>
      <c r="DD32" s="180">
        <f t="shared" si="6"/>
        <v>5</v>
      </c>
      <c r="DE32" s="306">
        <f t="shared" si="7"/>
        <v>3</v>
      </c>
      <c r="DF32" s="355">
        <f t="shared" si="8"/>
        <v>24</v>
      </c>
    </row>
    <row r="33" spans="1:110" s="343" customFormat="1" ht="23.1" customHeight="1" x14ac:dyDescent="0.3">
      <c r="A33" s="251">
        <v>28</v>
      </c>
      <c r="B33" s="2">
        <v>28337</v>
      </c>
      <c r="C33" s="636" t="s">
        <v>307</v>
      </c>
      <c r="D33" s="203" t="s">
        <v>308</v>
      </c>
      <c r="E33" s="4">
        <v>15</v>
      </c>
      <c r="F33" s="220" t="s">
        <v>309</v>
      </c>
      <c r="G33" s="174">
        <v>0.625</v>
      </c>
      <c r="H33" s="175">
        <v>1</v>
      </c>
      <c r="I33" s="342" t="s">
        <v>477</v>
      </c>
      <c r="J33" s="174">
        <v>0.625</v>
      </c>
      <c r="K33" s="175">
        <v>1</v>
      </c>
      <c r="L33" s="342" t="s">
        <v>477</v>
      </c>
      <c r="M33" s="174" t="s">
        <v>2</v>
      </c>
      <c r="N33" s="175" t="s">
        <v>2</v>
      </c>
      <c r="O33" s="342"/>
      <c r="P33" s="174" t="s">
        <v>2</v>
      </c>
      <c r="Q33" s="175" t="s">
        <v>2</v>
      </c>
      <c r="R33" s="342"/>
      <c r="S33" s="174">
        <v>0.5</v>
      </c>
      <c r="T33" s="175">
        <v>0.875</v>
      </c>
      <c r="U33" s="342" t="s">
        <v>477</v>
      </c>
      <c r="V33" s="174">
        <v>0.5</v>
      </c>
      <c r="W33" s="175">
        <v>0.875</v>
      </c>
      <c r="X33" s="342" t="s">
        <v>477</v>
      </c>
      <c r="Y33" s="174">
        <v>0.64583333333333337</v>
      </c>
      <c r="Z33" s="175">
        <v>1.0208333333333333</v>
      </c>
      <c r="AA33" s="342" t="s">
        <v>477</v>
      </c>
      <c r="AB33" s="174">
        <v>0.64583333333333337</v>
      </c>
      <c r="AC33" s="175">
        <v>1.0208333333333333</v>
      </c>
      <c r="AD33" s="342" t="s">
        <v>477</v>
      </c>
      <c r="AE33" s="174" t="s">
        <v>2</v>
      </c>
      <c r="AF33" s="175" t="s">
        <v>2</v>
      </c>
      <c r="AG33" s="342"/>
      <c r="AH33" s="174" t="s">
        <v>2</v>
      </c>
      <c r="AI33" s="175" t="s">
        <v>2</v>
      </c>
      <c r="AJ33" s="342"/>
      <c r="AK33" s="174">
        <v>0.5</v>
      </c>
      <c r="AL33" s="175">
        <v>0.875</v>
      </c>
      <c r="AM33" s="342" t="s">
        <v>477</v>
      </c>
      <c r="AN33" s="174">
        <v>0.625</v>
      </c>
      <c r="AO33" s="175">
        <v>1</v>
      </c>
      <c r="AP33" s="342" t="s">
        <v>477</v>
      </c>
      <c r="AQ33" s="174">
        <v>0.625</v>
      </c>
      <c r="AR33" s="175">
        <v>1</v>
      </c>
      <c r="AS33" s="342" t="s">
        <v>477</v>
      </c>
      <c r="AT33" s="174">
        <v>0.625</v>
      </c>
      <c r="AU33" s="175">
        <v>1</v>
      </c>
      <c r="AV33" s="342" t="s">
        <v>477</v>
      </c>
      <c r="AW33" s="174" t="s">
        <v>2</v>
      </c>
      <c r="AX33" s="175" t="s">
        <v>2</v>
      </c>
      <c r="AY33" s="342"/>
      <c r="AZ33" s="174" t="s">
        <v>2</v>
      </c>
      <c r="BA33" s="175" t="s">
        <v>2</v>
      </c>
      <c r="BB33" s="342"/>
      <c r="BC33" s="174">
        <v>0.625</v>
      </c>
      <c r="BD33" s="175">
        <v>1</v>
      </c>
      <c r="BE33" s="342" t="s">
        <v>477</v>
      </c>
      <c r="BF33" s="174">
        <v>0.625</v>
      </c>
      <c r="BG33" s="175">
        <v>1</v>
      </c>
      <c r="BH33" s="342" t="s">
        <v>477</v>
      </c>
      <c r="BI33" s="174">
        <v>0.64583333333333337</v>
      </c>
      <c r="BJ33" s="175">
        <v>1.0208333333333333</v>
      </c>
      <c r="BK33" s="342" t="s">
        <v>477</v>
      </c>
      <c r="BL33" s="174">
        <v>0.64583333333333337</v>
      </c>
      <c r="BM33" s="175">
        <v>1.0208333333333333</v>
      </c>
      <c r="BN33" s="342" t="s">
        <v>477</v>
      </c>
      <c r="BO33" s="174" t="s">
        <v>2</v>
      </c>
      <c r="BP33" s="175" t="s">
        <v>2</v>
      </c>
      <c r="BQ33" s="342"/>
      <c r="BR33" s="174" t="s">
        <v>2</v>
      </c>
      <c r="BS33" s="175" t="s">
        <v>2</v>
      </c>
      <c r="BT33" s="342"/>
      <c r="BU33" s="174">
        <v>0.5</v>
      </c>
      <c r="BV33" s="175">
        <v>0.875</v>
      </c>
      <c r="BW33" s="342" t="s">
        <v>477</v>
      </c>
      <c r="BX33" s="174">
        <v>0.5</v>
      </c>
      <c r="BY33" s="175">
        <v>0.875</v>
      </c>
      <c r="BZ33" s="342" t="s">
        <v>477</v>
      </c>
      <c r="CA33" s="174">
        <v>0.5</v>
      </c>
      <c r="CB33" s="175">
        <v>0.875</v>
      </c>
      <c r="CC33" s="342" t="s">
        <v>477</v>
      </c>
      <c r="CD33" s="174">
        <v>0.5</v>
      </c>
      <c r="CE33" s="175">
        <v>0.875</v>
      </c>
      <c r="CF33" s="342" t="s">
        <v>477</v>
      </c>
      <c r="CG33" s="174">
        <v>0.64583333333333337</v>
      </c>
      <c r="CH33" s="175">
        <v>1.0208333333333333</v>
      </c>
      <c r="CI33" s="342" t="s">
        <v>477</v>
      </c>
      <c r="CJ33" s="174" t="s">
        <v>2</v>
      </c>
      <c r="CK33" s="175" t="s">
        <v>2</v>
      </c>
      <c r="CL33" s="342"/>
      <c r="CM33" s="174" t="s">
        <v>2</v>
      </c>
      <c r="CN33" s="175" t="s">
        <v>2</v>
      </c>
      <c r="CO33" s="342"/>
      <c r="CP33" s="174" t="s">
        <v>7</v>
      </c>
      <c r="CQ33" s="175" t="s">
        <v>7</v>
      </c>
      <c r="CR33" s="342"/>
      <c r="CS33" s="174"/>
      <c r="CT33" s="175"/>
      <c r="CU33" s="342"/>
      <c r="CV33" s="552">
        <f>'Табель Рыба'!AI32+'Табель Рыба'!AO32</f>
        <v>160</v>
      </c>
      <c r="CW33" s="550">
        <f t="shared" si="0"/>
        <v>20</v>
      </c>
      <c r="CX33" s="183">
        <f t="shared" si="1"/>
        <v>9</v>
      </c>
      <c r="CY33" s="181">
        <f>'Табель Рыба'!AM32</f>
        <v>10</v>
      </c>
      <c r="CZ33" s="453">
        <f t="shared" si="2"/>
        <v>1</v>
      </c>
      <c r="DA33" s="197">
        <f t="shared" si="3"/>
        <v>0</v>
      </c>
      <c r="DB33" s="197">
        <f t="shared" si="4"/>
        <v>7</v>
      </c>
      <c r="DC33" s="197">
        <f t="shared" si="5"/>
        <v>12</v>
      </c>
      <c r="DD33" s="180">
        <f t="shared" si="6"/>
        <v>5</v>
      </c>
      <c r="DE33" s="306">
        <f t="shared" si="7"/>
        <v>1</v>
      </c>
      <c r="DF33" s="355">
        <f t="shared" si="8"/>
        <v>8</v>
      </c>
    </row>
    <row r="34" spans="1:110" s="62" customFormat="1" ht="23.1" customHeight="1" x14ac:dyDescent="0.3">
      <c r="A34" s="251">
        <v>29</v>
      </c>
      <c r="B34" s="2">
        <v>5474</v>
      </c>
      <c r="C34" s="636" t="s">
        <v>311</v>
      </c>
      <c r="D34" s="203">
        <v>0</v>
      </c>
      <c r="E34" s="4">
        <v>19</v>
      </c>
      <c r="F34" s="220" t="s">
        <v>312</v>
      </c>
      <c r="G34" s="174">
        <v>0.375</v>
      </c>
      <c r="H34" s="175">
        <v>0.875</v>
      </c>
      <c r="I34" s="342"/>
      <c r="J34" s="174" t="s">
        <v>2</v>
      </c>
      <c r="K34" s="175" t="s">
        <v>2</v>
      </c>
      <c r="L34" s="342"/>
      <c r="M34" s="174" t="s">
        <v>2</v>
      </c>
      <c r="N34" s="175" t="s">
        <v>2</v>
      </c>
      <c r="O34" s="342"/>
      <c r="P34" s="174">
        <v>0.41666666666666669</v>
      </c>
      <c r="Q34" s="175">
        <v>0.91666666666666663</v>
      </c>
      <c r="R34" s="342" t="s">
        <v>559</v>
      </c>
      <c r="S34" s="688">
        <v>0.39583333333333331</v>
      </c>
      <c r="T34" s="689">
        <v>0.89583333333333337</v>
      </c>
      <c r="U34" s="342" t="s">
        <v>559</v>
      </c>
      <c r="V34" s="174" t="s">
        <v>2</v>
      </c>
      <c r="W34" s="175" t="s">
        <v>2</v>
      </c>
      <c r="X34" s="342"/>
      <c r="Y34" s="174" t="s">
        <v>2</v>
      </c>
      <c r="Z34" s="175" t="s">
        <v>2</v>
      </c>
      <c r="AA34" s="342"/>
      <c r="AB34" s="174">
        <v>0.375</v>
      </c>
      <c r="AC34" s="175">
        <v>0.875</v>
      </c>
      <c r="AD34" s="342"/>
      <c r="AE34" s="174">
        <v>0.4375</v>
      </c>
      <c r="AF34" s="175">
        <v>0.9375</v>
      </c>
      <c r="AG34" s="342"/>
      <c r="AH34" s="174" t="s">
        <v>2</v>
      </c>
      <c r="AI34" s="175" t="s">
        <v>2</v>
      </c>
      <c r="AJ34" s="342"/>
      <c r="AK34" s="174" t="s">
        <v>2</v>
      </c>
      <c r="AL34" s="175" t="s">
        <v>2</v>
      </c>
      <c r="AM34" s="342"/>
      <c r="AN34" s="174" t="s">
        <v>2</v>
      </c>
      <c r="AO34" s="175" t="s">
        <v>2</v>
      </c>
      <c r="AP34" s="342" t="s">
        <v>476</v>
      </c>
      <c r="AQ34" s="174">
        <v>0.4375</v>
      </c>
      <c r="AR34" s="175">
        <v>0.9375</v>
      </c>
      <c r="AS34" s="342"/>
      <c r="AT34" s="174">
        <v>0.39583333333333331</v>
      </c>
      <c r="AU34" s="175">
        <v>0.89583333333333337</v>
      </c>
      <c r="AV34" s="342"/>
      <c r="AW34" s="174" t="s">
        <v>2</v>
      </c>
      <c r="AX34" s="175" t="s">
        <v>2</v>
      </c>
      <c r="AY34" s="342"/>
      <c r="AZ34" s="174" t="s">
        <v>2</v>
      </c>
      <c r="BA34" s="175" t="s">
        <v>2</v>
      </c>
      <c r="BB34" s="342"/>
      <c r="BC34" s="174">
        <v>0.39583333333333331</v>
      </c>
      <c r="BD34" s="175">
        <v>0.89583333333333337</v>
      </c>
      <c r="BE34" s="342" t="s">
        <v>559</v>
      </c>
      <c r="BF34" s="174">
        <v>0.41666666666666669</v>
      </c>
      <c r="BG34" s="175">
        <v>0.91666666666666663</v>
      </c>
      <c r="BH34" s="342"/>
      <c r="BI34" s="174" t="s">
        <v>2</v>
      </c>
      <c r="BJ34" s="175" t="s">
        <v>2</v>
      </c>
      <c r="BK34" s="342"/>
      <c r="BL34" s="174" t="s">
        <v>2</v>
      </c>
      <c r="BM34" s="175" t="s">
        <v>2</v>
      </c>
      <c r="BN34" s="342"/>
      <c r="BO34" s="174">
        <v>0.41666666666666669</v>
      </c>
      <c r="BP34" s="175">
        <v>0.91666666666666663</v>
      </c>
      <c r="BQ34" s="342"/>
      <c r="BR34" s="174">
        <v>0.41666666666666669</v>
      </c>
      <c r="BS34" s="175">
        <v>0.91666666666666663</v>
      </c>
      <c r="BT34" s="342"/>
      <c r="BU34" s="174" t="s">
        <v>2</v>
      </c>
      <c r="BV34" s="175" t="s">
        <v>2</v>
      </c>
      <c r="BW34" s="342"/>
      <c r="BX34" s="174" t="s">
        <v>2</v>
      </c>
      <c r="BY34" s="175" t="s">
        <v>2</v>
      </c>
      <c r="BZ34" s="342"/>
      <c r="CA34" s="174">
        <v>0.41666666666666669</v>
      </c>
      <c r="CB34" s="175">
        <v>0.91666666666666663</v>
      </c>
      <c r="CC34" s="342"/>
      <c r="CD34" s="174">
        <v>0.41666666666666669</v>
      </c>
      <c r="CE34" s="175">
        <v>0.91666666666666663</v>
      </c>
      <c r="CF34" s="342"/>
      <c r="CG34" s="174" t="s">
        <v>2</v>
      </c>
      <c r="CH34" s="175" t="s">
        <v>2</v>
      </c>
      <c r="CI34" s="342"/>
      <c r="CJ34" s="174" t="s">
        <v>2</v>
      </c>
      <c r="CK34" s="175" t="s">
        <v>2</v>
      </c>
      <c r="CL34" s="342"/>
      <c r="CM34" s="174">
        <v>0.39583333333333331</v>
      </c>
      <c r="CN34" s="658">
        <v>0.89583333333333337</v>
      </c>
      <c r="CO34" s="342"/>
      <c r="CP34" s="657">
        <v>0.45833333333333331</v>
      </c>
      <c r="CQ34" s="175">
        <v>0.91666666666666663</v>
      </c>
      <c r="CR34" s="342"/>
      <c r="CS34" s="174"/>
      <c r="CT34" s="175"/>
      <c r="CU34" s="342"/>
      <c r="CV34" s="552">
        <f>'Табель Рыба'!AI33+'Табель Рыба'!AO33</f>
        <v>164</v>
      </c>
      <c r="CW34" s="550">
        <f t="shared" si="0"/>
        <v>15</v>
      </c>
      <c r="CX34" s="183">
        <f t="shared" si="1"/>
        <v>9</v>
      </c>
      <c r="CY34" s="181">
        <f>'Табель Рыба'!AM33</f>
        <v>15</v>
      </c>
      <c r="CZ34" s="453">
        <f t="shared" si="2"/>
        <v>0</v>
      </c>
      <c r="DA34" s="197">
        <f t="shared" si="3"/>
        <v>2</v>
      </c>
      <c r="DB34" s="197">
        <f t="shared" si="4"/>
        <v>13</v>
      </c>
      <c r="DC34" s="197">
        <f t="shared" si="5"/>
        <v>0</v>
      </c>
      <c r="DD34" s="180">
        <f t="shared" si="6"/>
        <v>3</v>
      </c>
      <c r="DE34" s="306">
        <f t="shared" si="7"/>
        <v>6</v>
      </c>
      <c r="DF34" s="355">
        <f t="shared" si="8"/>
        <v>4</v>
      </c>
    </row>
    <row r="35" spans="1:110" s="62" customFormat="1" ht="23.1" customHeight="1" x14ac:dyDescent="0.3">
      <c r="A35" s="251">
        <v>30</v>
      </c>
      <c r="B35" s="2">
        <v>29532</v>
      </c>
      <c r="C35" s="636" t="s">
        <v>313</v>
      </c>
      <c r="D35" s="203">
        <v>0</v>
      </c>
      <c r="E35" s="4">
        <v>15</v>
      </c>
      <c r="F35" s="220" t="s">
        <v>314</v>
      </c>
      <c r="G35" s="174">
        <v>0.64583333333333337</v>
      </c>
      <c r="H35" s="175">
        <v>1.0208333333333333</v>
      </c>
      <c r="I35" s="342"/>
      <c r="J35" s="174">
        <v>0.64583333333333337</v>
      </c>
      <c r="K35" s="175">
        <v>1.0208333333333333</v>
      </c>
      <c r="L35" s="342"/>
      <c r="M35" s="174" t="s">
        <v>2</v>
      </c>
      <c r="N35" s="175" t="s">
        <v>2</v>
      </c>
      <c r="O35" s="342"/>
      <c r="P35" s="174" t="s">
        <v>2</v>
      </c>
      <c r="Q35" s="175" t="s">
        <v>2</v>
      </c>
      <c r="R35" s="342" t="s">
        <v>474</v>
      </c>
      <c r="S35" s="688">
        <v>0.3125</v>
      </c>
      <c r="T35" s="689">
        <v>0.6875</v>
      </c>
      <c r="U35" s="342"/>
      <c r="V35" s="174">
        <v>0.625</v>
      </c>
      <c r="W35" s="175">
        <v>1</v>
      </c>
      <c r="X35" s="342"/>
      <c r="Y35" s="174">
        <v>0.64583333333333337</v>
      </c>
      <c r="Z35" s="175">
        <v>1.0208333333333333</v>
      </c>
      <c r="AA35" s="342"/>
      <c r="AB35" s="174" t="s">
        <v>2</v>
      </c>
      <c r="AC35" s="175" t="s">
        <v>2</v>
      </c>
      <c r="AD35" s="342"/>
      <c r="AE35" s="174" t="s">
        <v>2</v>
      </c>
      <c r="AF35" s="175" t="s">
        <v>2</v>
      </c>
      <c r="AG35" s="342"/>
      <c r="AH35" s="174">
        <v>0.28125</v>
      </c>
      <c r="AI35" s="175">
        <v>0.65625</v>
      </c>
      <c r="AJ35" s="342"/>
      <c r="AK35" s="174">
        <v>0.28125</v>
      </c>
      <c r="AL35" s="175">
        <v>0.65625</v>
      </c>
      <c r="AM35" s="342"/>
      <c r="AN35" s="174" t="s">
        <v>2</v>
      </c>
      <c r="AO35" s="175" t="s">
        <v>2</v>
      </c>
      <c r="AP35" s="342" t="s">
        <v>474</v>
      </c>
      <c r="AQ35" s="174">
        <v>0.64583333333333337</v>
      </c>
      <c r="AR35" s="175">
        <v>1.0208333333333333</v>
      </c>
      <c r="AS35" s="342"/>
      <c r="AT35" s="174">
        <v>0.64583333333333337</v>
      </c>
      <c r="AU35" s="175">
        <v>1.0208333333333333</v>
      </c>
      <c r="AV35" s="342"/>
      <c r="AW35" s="174">
        <v>0.64583333333333337</v>
      </c>
      <c r="AX35" s="175">
        <v>1.0208333333333333</v>
      </c>
      <c r="AY35" s="342"/>
      <c r="AZ35" s="174" t="s">
        <v>2</v>
      </c>
      <c r="BA35" s="175" t="s">
        <v>2</v>
      </c>
      <c r="BB35" s="342" t="s">
        <v>474</v>
      </c>
      <c r="BC35" s="174" t="s">
        <v>2</v>
      </c>
      <c r="BD35" s="175" t="s">
        <v>2</v>
      </c>
      <c r="BE35" s="342"/>
      <c r="BF35" s="174">
        <v>0.28125</v>
      </c>
      <c r="BG35" s="175">
        <v>0.65625</v>
      </c>
      <c r="BH35" s="342"/>
      <c r="BI35" s="174">
        <v>0.28125</v>
      </c>
      <c r="BJ35" s="175">
        <v>0.65625</v>
      </c>
      <c r="BK35" s="342"/>
      <c r="BL35" s="174" t="s">
        <v>2</v>
      </c>
      <c r="BM35" s="175" t="s">
        <v>2</v>
      </c>
      <c r="BN35" s="342" t="s">
        <v>474</v>
      </c>
      <c r="BO35" s="174">
        <v>0.5</v>
      </c>
      <c r="BP35" s="175">
        <v>0.875</v>
      </c>
      <c r="BQ35" s="342"/>
      <c r="BR35" s="174">
        <v>0.5</v>
      </c>
      <c r="BS35" s="175">
        <v>0.875</v>
      </c>
      <c r="BT35" s="342"/>
      <c r="BU35" s="174">
        <v>0.5</v>
      </c>
      <c r="BV35" s="175">
        <v>0.875</v>
      </c>
      <c r="BW35" s="342"/>
      <c r="BX35" s="174" t="s">
        <v>2</v>
      </c>
      <c r="BY35" s="175" t="s">
        <v>2</v>
      </c>
      <c r="BZ35" s="342" t="s">
        <v>474</v>
      </c>
      <c r="CA35" s="174">
        <v>0.64583333333333337</v>
      </c>
      <c r="CB35" s="175">
        <v>1.0208333333333333</v>
      </c>
      <c r="CC35" s="342"/>
      <c r="CD35" s="174">
        <v>0.64583333333333337</v>
      </c>
      <c r="CE35" s="175">
        <v>1.0208333333333333</v>
      </c>
      <c r="CF35" s="342"/>
      <c r="CG35" s="174">
        <v>0.64583333333333337</v>
      </c>
      <c r="CH35" s="175">
        <v>1.0208333333333333</v>
      </c>
      <c r="CI35" s="342"/>
      <c r="CJ35" s="174">
        <v>0.64583333333333337</v>
      </c>
      <c r="CK35" s="175">
        <v>1.0208333333333333</v>
      </c>
      <c r="CL35" s="342"/>
      <c r="CM35" s="174">
        <v>0.64583333333333337</v>
      </c>
      <c r="CN35" s="175">
        <v>1.0208333333333333</v>
      </c>
      <c r="CO35" s="342"/>
      <c r="CP35" s="174" t="s">
        <v>2</v>
      </c>
      <c r="CQ35" s="175" t="s">
        <v>2</v>
      </c>
      <c r="CR35" s="342"/>
      <c r="CS35" s="174"/>
      <c r="CT35" s="175"/>
      <c r="CU35" s="342"/>
      <c r="CV35" s="552">
        <f>'Табель Рыба'!AI34+'Табель Рыба'!AO34</f>
        <v>160</v>
      </c>
      <c r="CW35" s="550">
        <f t="shared" si="0"/>
        <v>20</v>
      </c>
      <c r="CX35" s="183">
        <f t="shared" si="1"/>
        <v>9</v>
      </c>
      <c r="CY35" s="181">
        <f>'Табель Рыба'!AM34</f>
        <v>10</v>
      </c>
      <c r="CZ35" s="453">
        <f t="shared" si="2"/>
        <v>0</v>
      </c>
      <c r="DA35" s="197">
        <f t="shared" si="3"/>
        <v>5</v>
      </c>
      <c r="DB35" s="197">
        <f t="shared" si="4"/>
        <v>3</v>
      </c>
      <c r="DC35" s="197">
        <f t="shared" si="5"/>
        <v>12</v>
      </c>
      <c r="DD35" s="180">
        <f t="shared" si="6"/>
        <v>1</v>
      </c>
      <c r="DE35" s="306">
        <f t="shared" si="7"/>
        <v>1</v>
      </c>
      <c r="DF35" s="355">
        <f t="shared" si="8"/>
        <v>8</v>
      </c>
    </row>
    <row r="36" spans="1:110" s="62" customFormat="1" ht="23.1" customHeight="1" x14ac:dyDescent="0.3">
      <c r="A36" s="251">
        <v>31</v>
      </c>
      <c r="B36" s="2">
        <v>8530</v>
      </c>
      <c r="C36" s="636" t="s">
        <v>315</v>
      </c>
      <c r="D36" s="203">
        <v>0</v>
      </c>
      <c r="E36" s="4">
        <v>17</v>
      </c>
      <c r="F36" s="220" t="s">
        <v>316</v>
      </c>
      <c r="G36" s="174" t="s">
        <v>2</v>
      </c>
      <c r="H36" s="175" t="s">
        <v>2</v>
      </c>
      <c r="I36" s="342" t="s">
        <v>500</v>
      </c>
      <c r="J36" s="174" t="s">
        <v>2</v>
      </c>
      <c r="K36" s="175" t="s">
        <v>2</v>
      </c>
      <c r="L36" s="342" t="s">
        <v>500</v>
      </c>
      <c r="M36" s="174">
        <v>0.29166666666666669</v>
      </c>
      <c r="N36" s="175">
        <v>0.66666666666666663</v>
      </c>
      <c r="O36" s="342"/>
      <c r="P36" s="174">
        <v>0.39583333333333331</v>
      </c>
      <c r="Q36" s="175">
        <v>0.77083333333333337</v>
      </c>
      <c r="R36" s="342"/>
      <c r="S36" s="174" t="s">
        <v>2</v>
      </c>
      <c r="T36" s="175" t="s">
        <v>2</v>
      </c>
      <c r="U36" s="342"/>
      <c r="V36" s="174" t="s">
        <v>2</v>
      </c>
      <c r="W36" s="175" t="s">
        <v>2</v>
      </c>
      <c r="X36" s="342"/>
      <c r="Y36" s="174">
        <v>0.28125</v>
      </c>
      <c r="Z36" s="175">
        <v>0.65625</v>
      </c>
      <c r="AA36" s="342"/>
      <c r="AB36" s="174">
        <v>0.28125</v>
      </c>
      <c r="AC36" s="175">
        <v>0.65625</v>
      </c>
      <c r="AD36" s="342"/>
      <c r="AE36" s="174">
        <v>0.28125</v>
      </c>
      <c r="AF36" s="175">
        <v>0.65625</v>
      </c>
      <c r="AG36" s="342"/>
      <c r="AH36" s="174">
        <v>0.28125</v>
      </c>
      <c r="AI36" s="175">
        <v>0.65625</v>
      </c>
      <c r="AJ36" s="342"/>
      <c r="AK36" s="174">
        <v>0.28125</v>
      </c>
      <c r="AL36" s="175">
        <v>0.65625</v>
      </c>
      <c r="AM36" s="342"/>
      <c r="AN36" s="174" t="s">
        <v>2</v>
      </c>
      <c r="AO36" s="175" t="s">
        <v>2</v>
      </c>
      <c r="AP36" s="342"/>
      <c r="AQ36" s="174" t="s">
        <v>2</v>
      </c>
      <c r="AR36" s="175" t="s">
        <v>2</v>
      </c>
      <c r="AS36" s="342"/>
      <c r="AT36" s="174">
        <v>0.28125</v>
      </c>
      <c r="AU36" s="175">
        <v>0.65625</v>
      </c>
      <c r="AV36" s="342"/>
      <c r="AW36" s="174">
        <v>0.28125</v>
      </c>
      <c r="AX36" s="175">
        <v>0.65625</v>
      </c>
      <c r="AY36" s="342"/>
      <c r="AZ36" s="174">
        <v>0.28125</v>
      </c>
      <c r="BA36" s="175">
        <v>0.65625</v>
      </c>
      <c r="BB36" s="342"/>
      <c r="BC36" s="174">
        <v>0.28125</v>
      </c>
      <c r="BD36" s="175">
        <v>0.65625</v>
      </c>
      <c r="BE36" s="342"/>
      <c r="BF36" s="174" t="s">
        <v>2</v>
      </c>
      <c r="BG36" s="175" t="s">
        <v>2</v>
      </c>
      <c r="BH36" s="342"/>
      <c r="BI36" s="174" t="s">
        <v>2</v>
      </c>
      <c r="BJ36" s="175" t="s">
        <v>2</v>
      </c>
      <c r="BK36" s="342"/>
      <c r="BL36" s="174">
        <v>0.28125</v>
      </c>
      <c r="BM36" s="175">
        <v>0.65625</v>
      </c>
      <c r="BN36" s="342"/>
      <c r="BO36" s="174">
        <v>0.28125</v>
      </c>
      <c r="BP36" s="175">
        <v>0.65625</v>
      </c>
      <c r="BQ36" s="342"/>
      <c r="BR36" s="174">
        <v>0.28125</v>
      </c>
      <c r="BS36" s="175">
        <v>0.65625</v>
      </c>
      <c r="BT36" s="342"/>
      <c r="BU36" s="174">
        <v>0.28125</v>
      </c>
      <c r="BV36" s="175">
        <v>0.65625</v>
      </c>
      <c r="BW36" s="342"/>
      <c r="BX36" s="174">
        <v>0.28125</v>
      </c>
      <c r="BY36" s="175">
        <v>0.65625</v>
      </c>
      <c r="BZ36" s="342"/>
      <c r="CA36" s="174" t="s">
        <v>2</v>
      </c>
      <c r="CB36" s="175" t="s">
        <v>2</v>
      </c>
      <c r="CC36" s="342"/>
      <c r="CD36" s="174" t="s">
        <v>2</v>
      </c>
      <c r="CE36" s="175" t="s">
        <v>2</v>
      </c>
      <c r="CF36" s="342"/>
      <c r="CG36" s="174">
        <v>0.28125</v>
      </c>
      <c r="CH36" s="175">
        <v>0.65625</v>
      </c>
      <c r="CI36" s="342"/>
      <c r="CJ36" s="174">
        <v>0.28125</v>
      </c>
      <c r="CK36" s="175">
        <v>0.65625</v>
      </c>
      <c r="CL36" s="342"/>
      <c r="CM36" s="174">
        <v>0.28125</v>
      </c>
      <c r="CN36" s="175">
        <v>0.65625</v>
      </c>
      <c r="CO36" s="342"/>
      <c r="CP36" s="174">
        <v>0.28125</v>
      </c>
      <c r="CQ36" s="656">
        <v>0.61458333333333337</v>
      </c>
      <c r="CR36" s="342"/>
      <c r="CS36" s="174"/>
      <c r="CT36" s="175"/>
      <c r="CU36" s="342"/>
      <c r="CV36" s="552">
        <f>'Табель Рыба'!AI35+'Табель Рыба'!AO35</f>
        <v>159</v>
      </c>
      <c r="CW36" s="550">
        <f t="shared" si="0"/>
        <v>20</v>
      </c>
      <c r="CX36" s="183">
        <f t="shared" si="1"/>
        <v>9</v>
      </c>
      <c r="CY36" s="181">
        <f>'Табель Рыба'!AM35</f>
        <v>10</v>
      </c>
      <c r="CZ36" s="453">
        <f t="shared" si="2"/>
        <v>0</v>
      </c>
      <c r="DA36" s="197">
        <f t="shared" si="3"/>
        <v>19</v>
      </c>
      <c r="DB36" s="197">
        <f t="shared" si="4"/>
        <v>1</v>
      </c>
      <c r="DC36" s="197">
        <f t="shared" si="5"/>
        <v>0</v>
      </c>
      <c r="DD36" s="180">
        <f t="shared" si="6"/>
        <v>1</v>
      </c>
      <c r="DE36" s="306">
        <f t="shared" si="7"/>
        <v>1</v>
      </c>
      <c r="DF36" s="355">
        <f t="shared" si="8"/>
        <v>9</v>
      </c>
    </row>
    <row r="37" spans="1:110" s="62" customFormat="1" ht="23.1" customHeight="1" x14ac:dyDescent="0.3">
      <c r="A37" s="251">
        <v>32</v>
      </c>
      <c r="B37" s="2">
        <v>5085</v>
      </c>
      <c r="C37" s="636" t="s">
        <v>317</v>
      </c>
      <c r="D37" s="203">
        <v>0</v>
      </c>
      <c r="E37" s="4">
        <v>3</v>
      </c>
      <c r="F37" s="220">
        <v>0</v>
      </c>
      <c r="G37" s="174">
        <v>0.625</v>
      </c>
      <c r="H37" s="175">
        <v>1</v>
      </c>
      <c r="I37" s="342"/>
      <c r="J37" s="174">
        <v>0.64583333333333337</v>
      </c>
      <c r="K37" s="175">
        <v>1.0208333333333333</v>
      </c>
      <c r="L37" s="342"/>
      <c r="M37" s="174">
        <v>0.64583333333333337</v>
      </c>
      <c r="N37" s="175">
        <v>1.0208333333333333</v>
      </c>
      <c r="O37" s="342"/>
      <c r="P37" s="174" t="s">
        <v>2</v>
      </c>
      <c r="Q37" s="175" t="s">
        <v>2</v>
      </c>
      <c r="R37" s="342"/>
      <c r="S37" s="174" t="s">
        <v>2</v>
      </c>
      <c r="T37" s="175" t="s">
        <v>2</v>
      </c>
      <c r="U37" s="342"/>
      <c r="V37" s="174">
        <v>0.28125</v>
      </c>
      <c r="W37" s="175">
        <v>0.65625</v>
      </c>
      <c r="X37" s="342"/>
      <c r="Y37" s="174">
        <v>0.28125</v>
      </c>
      <c r="Z37" s="175">
        <v>0.65625</v>
      </c>
      <c r="AA37" s="342"/>
      <c r="AB37" s="174">
        <v>0.4375</v>
      </c>
      <c r="AC37" s="175">
        <v>0.8125</v>
      </c>
      <c r="AD37" s="342"/>
      <c r="AE37" s="174">
        <v>0.47916666666666669</v>
      </c>
      <c r="AF37" s="175">
        <v>0.85416666666666663</v>
      </c>
      <c r="AG37" s="342"/>
      <c r="AH37" s="174">
        <v>0.64583333333333337</v>
      </c>
      <c r="AI37" s="175">
        <v>1.0208333333333333</v>
      </c>
      <c r="AJ37" s="342"/>
      <c r="AK37" s="174" t="s">
        <v>2</v>
      </c>
      <c r="AL37" s="175" t="s">
        <v>2</v>
      </c>
      <c r="AM37" s="342"/>
      <c r="AN37" s="174" t="s">
        <v>2</v>
      </c>
      <c r="AO37" s="175" t="s">
        <v>2</v>
      </c>
      <c r="AP37" s="342"/>
      <c r="AQ37" s="174">
        <v>0.28125</v>
      </c>
      <c r="AR37" s="175">
        <v>0.65625</v>
      </c>
      <c r="AS37" s="342"/>
      <c r="AT37" s="174">
        <v>0.28125</v>
      </c>
      <c r="AU37" s="175">
        <v>0.65625</v>
      </c>
      <c r="AV37" s="342"/>
      <c r="AW37" s="174">
        <v>0.28125</v>
      </c>
      <c r="AX37" s="175">
        <v>0.65625</v>
      </c>
      <c r="AY37" s="342"/>
      <c r="AZ37" s="174">
        <v>0.47916666666666669</v>
      </c>
      <c r="BA37" s="175">
        <v>0.85416666666666663</v>
      </c>
      <c r="BB37" s="342"/>
      <c r="BC37" s="174" t="s">
        <v>2</v>
      </c>
      <c r="BD37" s="175" t="s">
        <v>2</v>
      </c>
      <c r="BE37" s="342"/>
      <c r="BF37" s="174" t="s">
        <v>2</v>
      </c>
      <c r="BG37" s="175" t="s">
        <v>2</v>
      </c>
      <c r="BH37" s="342"/>
      <c r="BI37" s="174">
        <v>0.3125</v>
      </c>
      <c r="BJ37" s="175">
        <v>0.6875</v>
      </c>
      <c r="BK37" s="342"/>
      <c r="BL37" s="174">
        <v>0.64583333333333337</v>
      </c>
      <c r="BM37" s="175">
        <v>1.0208333333333333</v>
      </c>
      <c r="BN37" s="342"/>
      <c r="BO37" s="174">
        <v>0.64583333333333337</v>
      </c>
      <c r="BP37" s="175">
        <v>1.0208333333333333</v>
      </c>
      <c r="BQ37" s="342"/>
      <c r="BR37" s="174">
        <v>0.64583333333333337</v>
      </c>
      <c r="BS37" s="175">
        <v>1.0208333333333333</v>
      </c>
      <c r="BT37" s="342"/>
      <c r="BU37" s="174" t="s">
        <v>2</v>
      </c>
      <c r="BV37" s="175" t="s">
        <v>2</v>
      </c>
      <c r="BW37" s="342"/>
      <c r="BX37" s="174" t="s">
        <v>2</v>
      </c>
      <c r="BY37" s="175" t="s">
        <v>2</v>
      </c>
      <c r="BZ37" s="342"/>
      <c r="CA37" s="174">
        <v>0.28125</v>
      </c>
      <c r="CB37" s="175">
        <v>0.65625</v>
      </c>
      <c r="CC37" s="342"/>
      <c r="CD37" s="174">
        <v>0.28125</v>
      </c>
      <c r="CE37" s="175">
        <v>0.65625</v>
      </c>
      <c r="CF37" s="342"/>
      <c r="CG37" s="174">
        <v>0.28125</v>
      </c>
      <c r="CH37" s="175">
        <v>0.65625</v>
      </c>
      <c r="CI37" s="342"/>
      <c r="CJ37" s="652" t="s">
        <v>2</v>
      </c>
      <c r="CK37" s="653" t="s">
        <v>2</v>
      </c>
      <c r="CL37" s="342"/>
      <c r="CM37" s="650">
        <v>0.4375</v>
      </c>
      <c r="CN37" s="651">
        <v>0.8125</v>
      </c>
      <c r="CO37" s="342"/>
      <c r="CP37" s="657">
        <v>0.47916666666666669</v>
      </c>
      <c r="CQ37" s="651">
        <v>0.8125</v>
      </c>
      <c r="CR37" s="342"/>
      <c r="CS37" s="174"/>
      <c r="CT37" s="175"/>
      <c r="CU37" s="342"/>
      <c r="CV37" s="552">
        <f>'Табель Рыба'!AI36+'Табель Рыба'!AO36</f>
        <v>167</v>
      </c>
      <c r="CW37" s="550">
        <f t="shared" si="0"/>
        <v>21</v>
      </c>
      <c r="CX37" s="183">
        <f t="shared" si="1"/>
        <v>9</v>
      </c>
      <c r="CY37" s="181">
        <f>'Табель Рыба'!AM36</f>
        <v>9</v>
      </c>
      <c r="CZ37" s="453">
        <f t="shared" si="2"/>
        <v>0</v>
      </c>
      <c r="DA37" s="197">
        <f t="shared" si="3"/>
        <v>9</v>
      </c>
      <c r="DB37" s="197">
        <f t="shared" si="4"/>
        <v>5</v>
      </c>
      <c r="DC37" s="197">
        <f t="shared" si="5"/>
        <v>7</v>
      </c>
      <c r="DD37" s="180">
        <f t="shared" si="6"/>
        <v>1</v>
      </c>
      <c r="DE37" s="306">
        <f t="shared" si="7"/>
        <v>0</v>
      </c>
      <c r="DF37" s="355">
        <f t="shared" si="8"/>
        <v>1</v>
      </c>
    </row>
    <row r="38" spans="1:110" s="62" customFormat="1" ht="23.1" customHeight="1" x14ac:dyDescent="0.3">
      <c r="A38" s="251">
        <v>33</v>
      </c>
      <c r="B38" s="2">
        <v>2698</v>
      </c>
      <c r="C38" s="636" t="s">
        <v>318</v>
      </c>
      <c r="D38" s="203" t="s">
        <v>308</v>
      </c>
      <c r="E38" s="4">
        <v>12</v>
      </c>
      <c r="F38" s="220">
        <v>0</v>
      </c>
      <c r="G38" s="174" t="s">
        <v>2</v>
      </c>
      <c r="H38" s="175" t="s">
        <v>2</v>
      </c>
      <c r="I38" s="342" t="s">
        <v>475</v>
      </c>
      <c r="J38" s="174">
        <v>0.41666666666666669</v>
      </c>
      <c r="K38" s="175">
        <v>0.79166666666666663</v>
      </c>
      <c r="L38" s="342" t="s">
        <v>185</v>
      </c>
      <c r="M38" s="174">
        <v>0.41666666666666669</v>
      </c>
      <c r="N38" s="175">
        <v>0.79166666666666663</v>
      </c>
      <c r="O38" s="342" t="s">
        <v>185</v>
      </c>
      <c r="P38" s="174" t="s">
        <v>2</v>
      </c>
      <c r="Q38" s="175" t="s">
        <v>2</v>
      </c>
      <c r="R38" s="342"/>
      <c r="S38" s="174" t="s">
        <v>2</v>
      </c>
      <c r="T38" s="175" t="s">
        <v>2</v>
      </c>
      <c r="U38" s="342"/>
      <c r="V38" s="174">
        <v>0.28125</v>
      </c>
      <c r="W38" s="175">
        <v>0.65625</v>
      </c>
      <c r="X38" s="342" t="s">
        <v>185</v>
      </c>
      <c r="Y38" s="174">
        <v>0.41666666666666669</v>
      </c>
      <c r="Z38" s="175">
        <v>0.79166666666666663</v>
      </c>
      <c r="AA38" s="342" t="s">
        <v>185</v>
      </c>
      <c r="AB38" s="174">
        <v>0.625</v>
      </c>
      <c r="AC38" s="175">
        <v>1</v>
      </c>
      <c r="AD38" s="342" t="s">
        <v>132</v>
      </c>
      <c r="AE38" s="174">
        <v>0.28125</v>
      </c>
      <c r="AF38" s="175">
        <v>0.65625</v>
      </c>
      <c r="AG38" s="342" t="s">
        <v>559</v>
      </c>
      <c r="AH38" s="174" t="s">
        <v>2</v>
      </c>
      <c r="AI38" s="175" t="s">
        <v>2</v>
      </c>
      <c r="AJ38" s="342"/>
      <c r="AK38" s="174">
        <v>0.28125</v>
      </c>
      <c r="AL38" s="175">
        <v>0.65625</v>
      </c>
      <c r="AM38" s="342" t="s">
        <v>185</v>
      </c>
      <c r="AN38" s="174">
        <v>0.28125</v>
      </c>
      <c r="AO38" s="175">
        <v>0.65625</v>
      </c>
      <c r="AP38" s="342" t="s">
        <v>185</v>
      </c>
      <c r="AQ38" s="174">
        <v>0.28125</v>
      </c>
      <c r="AR38" s="175">
        <v>0.65625</v>
      </c>
      <c r="AS38" s="342" t="s">
        <v>185</v>
      </c>
      <c r="AT38" s="174">
        <v>0.5</v>
      </c>
      <c r="AU38" s="175">
        <v>0.875</v>
      </c>
      <c r="AV38" s="342"/>
      <c r="AW38" s="174">
        <v>0.5</v>
      </c>
      <c r="AX38" s="175">
        <v>0.875</v>
      </c>
      <c r="AY38" s="342"/>
      <c r="AZ38" s="174" t="s">
        <v>2</v>
      </c>
      <c r="BA38" s="175" t="s">
        <v>2</v>
      </c>
      <c r="BB38" s="342"/>
      <c r="BC38" s="174" t="s">
        <v>2</v>
      </c>
      <c r="BD38" s="175" t="s">
        <v>2</v>
      </c>
      <c r="BE38" s="342"/>
      <c r="BF38" s="174">
        <v>0.625</v>
      </c>
      <c r="BG38" s="175">
        <v>1</v>
      </c>
      <c r="BH38" s="342" t="s">
        <v>132</v>
      </c>
      <c r="BI38" s="174" t="s">
        <v>2</v>
      </c>
      <c r="BJ38" s="175" t="s">
        <v>2</v>
      </c>
      <c r="BK38" s="650" t="s">
        <v>559</v>
      </c>
      <c r="BL38" s="174">
        <v>0.64583333333333337</v>
      </c>
      <c r="BM38" s="175">
        <v>1.0208333333333333</v>
      </c>
      <c r="BN38" s="342" t="s">
        <v>185</v>
      </c>
      <c r="BO38" s="174" t="s">
        <v>2</v>
      </c>
      <c r="BP38" s="175" t="s">
        <v>2</v>
      </c>
      <c r="BQ38" s="342"/>
      <c r="BR38" s="174" t="s">
        <v>2</v>
      </c>
      <c r="BS38" s="175" t="s">
        <v>2</v>
      </c>
      <c r="BT38" s="342"/>
      <c r="BU38" s="174">
        <v>0.3125</v>
      </c>
      <c r="BV38" s="175">
        <v>0.6875</v>
      </c>
      <c r="BW38" s="342"/>
      <c r="BX38" s="174">
        <v>0.3125</v>
      </c>
      <c r="BY38" s="175">
        <v>0.6875</v>
      </c>
      <c r="BZ38" s="342"/>
      <c r="CA38" s="174">
        <v>0.3125</v>
      </c>
      <c r="CB38" s="175">
        <v>0.6875</v>
      </c>
      <c r="CC38" s="342"/>
      <c r="CD38" s="174">
        <v>0.5</v>
      </c>
      <c r="CE38" s="175">
        <v>0.875</v>
      </c>
      <c r="CF38" s="342"/>
      <c r="CG38" s="174" t="s">
        <v>2</v>
      </c>
      <c r="CH38" s="175" t="s">
        <v>2</v>
      </c>
      <c r="CI38" s="342"/>
      <c r="CJ38" s="174" t="s">
        <v>2</v>
      </c>
      <c r="CK38" s="175" t="s">
        <v>2</v>
      </c>
      <c r="CL38" s="342"/>
      <c r="CM38" s="174">
        <v>0.28125</v>
      </c>
      <c r="CN38" s="175">
        <v>0.65625</v>
      </c>
      <c r="CO38" s="342" t="s">
        <v>185</v>
      </c>
      <c r="CP38" s="174">
        <v>0.41666666666666669</v>
      </c>
      <c r="CQ38" s="656">
        <v>0.75</v>
      </c>
      <c r="CR38" s="342" t="s">
        <v>185</v>
      </c>
      <c r="CS38" s="174"/>
      <c r="CT38" s="175"/>
      <c r="CU38" s="342"/>
      <c r="CV38" s="552">
        <f>'Табель Рыба'!AI37+'Табель Рыба'!AO37</f>
        <v>151</v>
      </c>
      <c r="CW38" s="550">
        <f t="shared" si="0"/>
        <v>19</v>
      </c>
      <c r="CX38" s="183">
        <f t="shared" si="1"/>
        <v>9</v>
      </c>
      <c r="CY38" s="181">
        <f>'Табель Рыба'!AM37</f>
        <v>11</v>
      </c>
      <c r="CZ38" s="453">
        <f t="shared" si="2"/>
        <v>0</v>
      </c>
      <c r="DA38" s="197">
        <f t="shared" si="3"/>
        <v>9</v>
      </c>
      <c r="DB38" s="197">
        <f t="shared" si="4"/>
        <v>7</v>
      </c>
      <c r="DC38" s="197">
        <f t="shared" si="5"/>
        <v>3</v>
      </c>
      <c r="DD38" s="180">
        <f t="shared" si="6"/>
        <v>4</v>
      </c>
      <c r="DE38" s="306">
        <f t="shared" si="7"/>
        <v>2</v>
      </c>
      <c r="DF38" s="355">
        <f t="shared" si="8"/>
        <v>17</v>
      </c>
    </row>
    <row r="39" spans="1:110" s="62" customFormat="1" ht="23.1" customHeight="1" x14ac:dyDescent="0.3">
      <c r="A39" s="251">
        <v>34</v>
      </c>
      <c r="B39" s="2">
        <v>22635</v>
      </c>
      <c r="C39" s="640" t="s">
        <v>319</v>
      </c>
      <c r="D39" s="203" t="s">
        <v>308</v>
      </c>
      <c r="E39" s="4">
        <v>1</v>
      </c>
      <c r="F39" s="220">
        <v>0</v>
      </c>
      <c r="G39" s="174">
        <v>0.52083333333333337</v>
      </c>
      <c r="H39" s="175">
        <v>0.89583333333333337</v>
      </c>
      <c r="I39" s="342"/>
      <c r="J39" s="174" t="s">
        <v>2</v>
      </c>
      <c r="K39" s="175" t="s">
        <v>2</v>
      </c>
      <c r="L39" s="342"/>
      <c r="M39" s="174" t="s">
        <v>2</v>
      </c>
      <c r="N39" s="175" t="s">
        <v>2</v>
      </c>
      <c r="O39" s="342"/>
      <c r="P39" s="174">
        <v>0.375</v>
      </c>
      <c r="Q39" s="175">
        <v>0.75</v>
      </c>
      <c r="R39" s="342" t="s">
        <v>185</v>
      </c>
      <c r="S39" s="688">
        <v>0.29166666666666669</v>
      </c>
      <c r="T39" s="689">
        <v>0.66666666666666663</v>
      </c>
      <c r="U39" s="342" t="s">
        <v>559</v>
      </c>
      <c r="V39" s="174">
        <v>0.625</v>
      </c>
      <c r="W39" s="175">
        <v>1</v>
      </c>
      <c r="X39" s="342" t="s">
        <v>132</v>
      </c>
      <c r="Y39" s="174">
        <v>0.64583333333333337</v>
      </c>
      <c r="Z39" s="175">
        <v>1.0208333333333333</v>
      </c>
      <c r="AA39" s="342" t="s">
        <v>185</v>
      </c>
      <c r="AB39" s="174" t="s">
        <v>2</v>
      </c>
      <c r="AC39" s="175" t="s">
        <v>2</v>
      </c>
      <c r="AD39" s="342"/>
      <c r="AE39" s="174" t="s">
        <v>2</v>
      </c>
      <c r="AF39" s="175" t="s">
        <v>2</v>
      </c>
      <c r="AG39" s="342"/>
      <c r="AH39" s="174">
        <v>0.625</v>
      </c>
      <c r="AI39" s="175">
        <v>1</v>
      </c>
      <c r="AJ39" s="342" t="s">
        <v>132</v>
      </c>
      <c r="AK39" s="174">
        <v>0.64583333333333337</v>
      </c>
      <c r="AL39" s="175">
        <v>1.0208333333333333</v>
      </c>
      <c r="AM39" s="342" t="s">
        <v>185</v>
      </c>
      <c r="AN39" s="174" t="s">
        <v>2</v>
      </c>
      <c r="AO39" s="175" t="s">
        <v>2</v>
      </c>
      <c r="AP39" s="342" t="s">
        <v>474</v>
      </c>
      <c r="AQ39" s="174" t="s">
        <v>2</v>
      </c>
      <c r="AR39" s="175" t="s">
        <v>2</v>
      </c>
      <c r="AS39" s="342" t="s">
        <v>474</v>
      </c>
      <c r="AT39" s="174">
        <v>0.28125</v>
      </c>
      <c r="AU39" s="175">
        <v>0.65625</v>
      </c>
      <c r="AV39" s="342" t="s">
        <v>185</v>
      </c>
      <c r="AW39" s="174">
        <v>0.28125</v>
      </c>
      <c r="AX39" s="175">
        <v>0.65625</v>
      </c>
      <c r="AY39" s="342" t="s">
        <v>185</v>
      </c>
      <c r="AZ39" s="174">
        <v>0.375</v>
      </c>
      <c r="BA39" s="175">
        <v>0.75</v>
      </c>
      <c r="BB39" s="342"/>
      <c r="BC39" s="174">
        <v>0.29166666666666669</v>
      </c>
      <c r="BD39" s="175">
        <v>0.66666666666666663</v>
      </c>
      <c r="BE39" s="342" t="s">
        <v>559</v>
      </c>
      <c r="BF39" s="174" t="s">
        <v>2</v>
      </c>
      <c r="BG39" s="175" t="s">
        <v>2</v>
      </c>
      <c r="BH39" s="342"/>
      <c r="BI39" s="174">
        <v>0.52083333333333337</v>
      </c>
      <c r="BJ39" s="175">
        <v>0.89583333333333337</v>
      </c>
      <c r="BK39" s="342"/>
      <c r="BL39" s="174">
        <v>0.625</v>
      </c>
      <c r="BM39" s="175">
        <v>1</v>
      </c>
      <c r="BN39" s="342"/>
      <c r="BO39" s="174">
        <v>0.625</v>
      </c>
      <c r="BP39" s="175">
        <v>1</v>
      </c>
      <c r="BQ39" s="342"/>
      <c r="BR39" s="174" t="s">
        <v>2</v>
      </c>
      <c r="BS39" s="175" t="s">
        <v>2</v>
      </c>
      <c r="BT39" s="342"/>
      <c r="BU39" s="174" t="s">
        <v>2</v>
      </c>
      <c r="BV39" s="175" t="s">
        <v>2</v>
      </c>
      <c r="BW39" s="342"/>
      <c r="BX39" s="174">
        <v>0.625</v>
      </c>
      <c r="BY39" s="175">
        <v>1</v>
      </c>
      <c r="BZ39" s="342" t="s">
        <v>185</v>
      </c>
      <c r="CA39" s="174">
        <v>0.64583333333333337</v>
      </c>
      <c r="CB39" s="175">
        <v>1.0208333333333333</v>
      </c>
      <c r="CC39" s="342" t="s">
        <v>185</v>
      </c>
      <c r="CD39" s="174">
        <v>0.64583333333333337</v>
      </c>
      <c r="CE39" s="175">
        <v>1.0208333333333333</v>
      </c>
      <c r="CF39" s="342" t="s">
        <v>185</v>
      </c>
      <c r="CG39" s="174">
        <v>0.64583333333333337</v>
      </c>
      <c r="CH39" s="175">
        <v>1.0208333333333333</v>
      </c>
      <c r="CI39" s="342" t="s">
        <v>185</v>
      </c>
      <c r="CJ39" s="174">
        <v>0.64583333333333337</v>
      </c>
      <c r="CK39" s="175">
        <v>1.0208333333333333</v>
      </c>
      <c r="CL39" s="342" t="s">
        <v>185</v>
      </c>
      <c r="CM39" s="174" t="s">
        <v>2</v>
      </c>
      <c r="CN39" s="175" t="s">
        <v>2</v>
      </c>
      <c r="CO39" s="342"/>
      <c r="CP39" s="174" t="s">
        <v>2</v>
      </c>
      <c r="CQ39" s="175" t="s">
        <v>2</v>
      </c>
      <c r="CR39" s="342"/>
      <c r="CS39" s="174"/>
      <c r="CT39" s="175"/>
      <c r="CU39" s="342"/>
      <c r="CV39" s="552">
        <f>'Табель Рыба'!AI38+'Табель Рыба'!AO38</f>
        <v>152</v>
      </c>
      <c r="CW39" s="550">
        <f t="shared" si="0"/>
        <v>19</v>
      </c>
      <c r="CX39" s="183">
        <f t="shared" si="1"/>
        <v>9</v>
      </c>
      <c r="CY39" s="181">
        <f>'Табель Рыба'!AM38</f>
        <v>11</v>
      </c>
      <c r="CZ39" s="453">
        <f t="shared" si="2"/>
        <v>0</v>
      </c>
      <c r="DA39" s="197">
        <f t="shared" si="3"/>
        <v>6</v>
      </c>
      <c r="DB39" s="197">
        <f t="shared" si="4"/>
        <v>2</v>
      </c>
      <c r="DC39" s="197">
        <f t="shared" si="5"/>
        <v>11</v>
      </c>
      <c r="DD39" s="180">
        <f t="shared" si="6"/>
        <v>3</v>
      </c>
      <c r="DE39" s="306">
        <f t="shared" si="7"/>
        <v>2</v>
      </c>
      <c r="DF39" s="355">
        <f t="shared" si="8"/>
        <v>16</v>
      </c>
    </row>
    <row r="40" spans="1:110" s="343" customFormat="1" ht="23.1" customHeight="1" x14ac:dyDescent="0.3">
      <c r="A40" s="251">
        <v>35</v>
      </c>
      <c r="B40" s="2">
        <v>14210</v>
      </c>
      <c r="C40" s="636" t="s">
        <v>320</v>
      </c>
      <c r="D40" s="203" t="s">
        <v>489</v>
      </c>
      <c r="E40" s="4">
        <v>2</v>
      </c>
      <c r="F40" s="220">
        <v>0</v>
      </c>
      <c r="G40" s="174" t="s">
        <v>2</v>
      </c>
      <c r="H40" s="175" t="s">
        <v>2</v>
      </c>
      <c r="I40" s="342"/>
      <c r="J40" s="174" t="s">
        <v>2</v>
      </c>
      <c r="K40" s="175" t="s">
        <v>2</v>
      </c>
      <c r="L40" s="342"/>
      <c r="M40" s="174">
        <v>0.35416666666666669</v>
      </c>
      <c r="N40" s="175">
        <v>0.72916666666666663</v>
      </c>
      <c r="O40" s="342" t="s">
        <v>478</v>
      </c>
      <c r="P40" s="174">
        <v>0.375</v>
      </c>
      <c r="Q40" s="175">
        <v>0.75</v>
      </c>
      <c r="R40" s="342" t="s">
        <v>478</v>
      </c>
      <c r="S40" s="174">
        <v>0.375</v>
      </c>
      <c r="T40" s="175">
        <v>0.75</v>
      </c>
      <c r="U40" s="342" t="s">
        <v>478</v>
      </c>
      <c r="V40" s="174">
        <v>0.375</v>
      </c>
      <c r="W40" s="175">
        <v>0.75</v>
      </c>
      <c r="X40" s="342" t="s">
        <v>478</v>
      </c>
      <c r="Y40" s="174">
        <v>0.375</v>
      </c>
      <c r="Z40" s="175">
        <v>0.75</v>
      </c>
      <c r="AA40" s="342" t="s">
        <v>478</v>
      </c>
      <c r="AB40" s="174" t="s">
        <v>2</v>
      </c>
      <c r="AC40" s="175" t="s">
        <v>2</v>
      </c>
      <c r="AD40" s="342"/>
      <c r="AE40" s="174" t="s">
        <v>2</v>
      </c>
      <c r="AF40" s="175" t="s">
        <v>2</v>
      </c>
      <c r="AG40" s="342"/>
      <c r="AH40" s="174">
        <v>0.375</v>
      </c>
      <c r="AI40" s="175">
        <v>0.75</v>
      </c>
      <c r="AJ40" s="342" t="s">
        <v>478</v>
      </c>
      <c r="AK40" s="174">
        <v>0.375</v>
      </c>
      <c r="AL40" s="175">
        <v>0.75</v>
      </c>
      <c r="AM40" s="342" t="s">
        <v>478</v>
      </c>
      <c r="AN40" s="174">
        <v>0.375</v>
      </c>
      <c r="AO40" s="175">
        <v>0.75</v>
      </c>
      <c r="AP40" s="342" t="s">
        <v>478</v>
      </c>
      <c r="AQ40" s="174">
        <v>0.375</v>
      </c>
      <c r="AR40" s="175">
        <v>0.75</v>
      </c>
      <c r="AS40" s="342" t="s">
        <v>478</v>
      </c>
      <c r="AT40" s="174">
        <v>0.39583333333333331</v>
      </c>
      <c r="AU40" s="175">
        <v>0.77083333333333337</v>
      </c>
      <c r="AV40" s="342" t="s">
        <v>478</v>
      </c>
      <c r="AW40" s="174" t="s">
        <v>2</v>
      </c>
      <c r="AX40" s="175" t="s">
        <v>2</v>
      </c>
      <c r="AY40" s="342"/>
      <c r="AZ40" s="174" t="s">
        <v>2</v>
      </c>
      <c r="BA40" s="175" t="s">
        <v>2</v>
      </c>
      <c r="BB40" s="342"/>
      <c r="BC40" s="174">
        <v>0.375</v>
      </c>
      <c r="BD40" s="175">
        <v>0.75</v>
      </c>
      <c r="BE40" s="342" t="s">
        <v>478</v>
      </c>
      <c r="BF40" s="174">
        <v>0.375</v>
      </c>
      <c r="BG40" s="175">
        <v>0.75</v>
      </c>
      <c r="BH40" s="342" t="s">
        <v>478</v>
      </c>
      <c r="BI40" s="174">
        <v>0.375</v>
      </c>
      <c r="BJ40" s="175">
        <v>0.75</v>
      </c>
      <c r="BK40" s="342" t="s">
        <v>478</v>
      </c>
      <c r="BL40" s="174">
        <v>0.375</v>
      </c>
      <c r="BM40" s="175">
        <v>0.75</v>
      </c>
      <c r="BN40" s="342" t="s">
        <v>478</v>
      </c>
      <c r="BO40" s="174">
        <v>0.375</v>
      </c>
      <c r="BP40" s="175">
        <v>0.75</v>
      </c>
      <c r="BQ40" s="342" t="s">
        <v>478</v>
      </c>
      <c r="BR40" s="174" t="s">
        <v>2</v>
      </c>
      <c r="BS40" s="175" t="s">
        <v>2</v>
      </c>
      <c r="BT40" s="342"/>
      <c r="BU40" s="174" t="s">
        <v>2</v>
      </c>
      <c r="BV40" s="175" t="s">
        <v>2</v>
      </c>
      <c r="BW40" s="342"/>
      <c r="BX40" s="174">
        <v>0.375</v>
      </c>
      <c r="BY40" s="175">
        <v>0.75</v>
      </c>
      <c r="BZ40" s="342" t="s">
        <v>478</v>
      </c>
      <c r="CA40" s="174">
        <v>0.375</v>
      </c>
      <c r="CB40" s="175">
        <v>0.75</v>
      </c>
      <c r="CC40" s="342" t="s">
        <v>478</v>
      </c>
      <c r="CD40" s="174">
        <v>0.375</v>
      </c>
      <c r="CE40" s="175">
        <v>0.75</v>
      </c>
      <c r="CF40" s="342" t="s">
        <v>478</v>
      </c>
      <c r="CG40" s="174">
        <v>0.375</v>
      </c>
      <c r="CH40" s="175">
        <v>0.75</v>
      </c>
      <c r="CI40" s="342" t="s">
        <v>478</v>
      </c>
      <c r="CJ40" s="174" t="s">
        <v>2</v>
      </c>
      <c r="CK40" s="175" t="s">
        <v>2</v>
      </c>
      <c r="CL40" s="342" t="s">
        <v>474</v>
      </c>
      <c r="CM40" s="174" t="s">
        <v>2</v>
      </c>
      <c r="CN40" s="175" t="s">
        <v>2</v>
      </c>
      <c r="CO40" s="342" t="s">
        <v>474</v>
      </c>
      <c r="CP40" s="174" t="s">
        <v>2</v>
      </c>
      <c r="CQ40" s="175" t="s">
        <v>2</v>
      </c>
      <c r="CR40" s="342" t="s">
        <v>474</v>
      </c>
      <c r="CS40" s="174"/>
      <c r="CT40" s="175"/>
      <c r="CU40" s="342"/>
      <c r="CV40" s="552">
        <f>'Табель Рыба'!AI39+'Табель Рыба'!AO39</f>
        <v>152</v>
      </c>
      <c r="CW40" s="550">
        <f t="shared" si="0"/>
        <v>19</v>
      </c>
      <c r="CX40" s="183">
        <f t="shared" si="1"/>
        <v>9</v>
      </c>
      <c r="CY40" s="181">
        <f>'Табель Рыба'!AM39</f>
        <v>11</v>
      </c>
      <c r="CZ40" s="453">
        <f t="shared" si="2"/>
        <v>0</v>
      </c>
      <c r="DA40" s="197">
        <f t="shared" si="3"/>
        <v>18</v>
      </c>
      <c r="DB40" s="197">
        <f t="shared" si="4"/>
        <v>1</v>
      </c>
      <c r="DC40" s="197">
        <f t="shared" si="5"/>
        <v>0</v>
      </c>
      <c r="DD40" s="180">
        <f t="shared" si="6"/>
        <v>6</v>
      </c>
      <c r="DE40" s="306">
        <f t="shared" si="7"/>
        <v>2</v>
      </c>
      <c r="DF40" s="355">
        <f t="shared" si="8"/>
        <v>16</v>
      </c>
    </row>
    <row r="41" spans="1:110" s="62" customFormat="1" ht="23.1" customHeight="1" x14ac:dyDescent="0.3">
      <c r="A41" s="251">
        <v>36</v>
      </c>
      <c r="B41" s="2">
        <v>38744</v>
      </c>
      <c r="C41" s="636" t="s">
        <v>321</v>
      </c>
      <c r="D41" s="203">
        <v>0</v>
      </c>
      <c r="E41" s="4">
        <v>6</v>
      </c>
      <c r="F41" s="220">
        <v>0</v>
      </c>
      <c r="G41" s="174">
        <v>0.4375</v>
      </c>
      <c r="H41" s="175">
        <v>0.8125</v>
      </c>
      <c r="I41" s="342"/>
      <c r="J41" s="174">
        <v>0.4375</v>
      </c>
      <c r="K41" s="175">
        <v>0.8125</v>
      </c>
      <c r="L41" s="342"/>
      <c r="M41" s="174">
        <v>0.4375</v>
      </c>
      <c r="N41" s="175">
        <v>0.8125</v>
      </c>
      <c r="O41" s="342"/>
      <c r="P41" s="174" t="s">
        <v>2</v>
      </c>
      <c r="Q41" s="175" t="s">
        <v>2</v>
      </c>
      <c r="R41" s="342"/>
      <c r="S41" s="174" t="s">
        <v>2</v>
      </c>
      <c r="T41" s="175" t="s">
        <v>2</v>
      </c>
      <c r="U41" s="342"/>
      <c r="V41" s="174">
        <v>0.5</v>
      </c>
      <c r="W41" s="175">
        <v>0.875</v>
      </c>
      <c r="X41" s="342"/>
      <c r="Y41" s="174">
        <v>0.5</v>
      </c>
      <c r="Z41" s="175">
        <v>0.875</v>
      </c>
      <c r="AA41" s="342"/>
      <c r="AB41" s="174">
        <v>0.64583333333333337</v>
      </c>
      <c r="AC41" s="175">
        <v>1.0208333333333333</v>
      </c>
      <c r="AD41" s="342"/>
      <c r="AE41" s="174">
        <v>0.64583333333333337</v>
      </c>
      <c r="AF41" s="175">
        <v>1.0208333333333333</v>
      </c>
      <c r="AG41" s="342"/>
      <c r="AH41" s="174">
        <v>0.64583333333333337</v>
      </c>
      <c r="AI41" s="175">
        <v>1.0208333333333333</v>
      </c>
      <c r="AJ41" s="342"/>
      <c r="AK41" s="174" t="s">
        <v>2</v>
      </c>
      <c r="AL41" s="175" t="s">
        <v>2</v>
      </c>
      <c r="AM41" s="342"/>
      <c r="AN41" s="174" t="s">
        <v>2</v>
      </c>
      <c r="AO41" s="175" t="s">
        <v>2</v>
      </c>
      <c r="AP41" s="342"/>
      <c r="AQ41" s="174">
        <v>0.39583333333333331</v>
      </c>
      <c r="AR41" s="175">
        <v>0.77083333333333337</v>
      </c>
      <c r="AS41" s="342"/>
      <c r="AT41" s="174">
        <v>0.39583333333333331</v>
      </c>
      <c r="AU41" s="175">
        <v>0.77083333333333337</v>
      </c>
      <c r="AV41" s="342"/>
      <c r="AW41" s="174">
        <v>0.4375</v>
      </c>
      <c r="AX41" s="175">
        <v>0.8125</v>
      </c>
      <c r="AY41" s="342"/>
      <c r="AZ41" s="174" t="s">
        <v>2</v>
      </c>
      <c r="BA41" s="175" t="s">
        <v>2</v>
      </c>
      <c r="BB41" s="342"/>
      <c r="BC41" s="174" t="s">
        <v>2</v>
      </c>
      <c r="BD41" s="175" t="s">
        <v>2</v>
      </c>
      <c r="BE41" s="342"/>
      <c r="BF41" s="174">
        <v>0.5</v>
      </c>
      <c r="BG41" s="175">
        <v>0.875</v>
      </c>
      <c r="BH41" s="342"/>
      <c r="BI41" s="174">
        <v>0.64583333333333337</v>
      </c>
      <c r="BJ41" s="175">
        <v>1.0208333333333333</v>
      </c>
      <c r="BK41" s="342"/>
      <c r="BL41" s="174">
        <v>0.64583333333333337</v>
      </c>
      <c r="BM41" s="175">
        <v>1.0208333333333333</v>
      </c>
      <c r="BN41" s="342"/>
      <c r="BO41" s="174">
        <v>0.64583333333333337</v>
      </c>
      <c r="BP41" s="175">
        <v>1.0208333333333333</v>
      </c>
      <c r="BQ41" s="342"/>
      <c r="BR41" s="174" t="s">
        <v>2</v>
      </c>
      <c r="BS41" s="175" t="s">
        <v>2</v>
      </c>
      <c r="BT41" s="342"/>
      <c r="BU41" s="174" t="s">
        <v>2</v>
      </c>
      <c r="BV41" s="175" t="s">
        <v>2</v>
      </c>
      <c r="BW41" s="342"/>
      <c r="BX41" s="174">
        <v>0.28125</v>
      </c>
      <c r="BY41" s="175">
        <v>0.65625</v>
      </c>
      <c r="BZ41" s="342"/>
      <c r="CA41" s="174">
        <v>0.3125</v>
      </c>
      <c r="CB41" s="175">
        <v>0.6875</v>
      </c>
      <c r="CC41" s="342"/>
      <c r="CD41" s="174">
        <v>0.3125</v>
      </c>
      <c r="CE41" s="175">
        <v>0.6875</v>
      </c>
      <c r="CF41" s="342"/>
      <c r="CG41" s="174">
        <v>0.64583333333333337</v>
      </c>
      <c r="CH41" s="175">
        <v>1.0208333333333333</v>
      </c>
      <c r="CI41" s="342"/>
      <c r="CJ41" s="174">
        <v>0.64583333333333337</v>
      </c>
      <c r="CK41" s="175">
        <v>1.0208333333333333</v>
      </c>
      <c r="CL41" s="342"/>
      <c r="CM41" s="174" t="s">
        <v>2</v>
      </c>
      <c r="CN41" s="175" t="s">
        <v>2</v>
      </c>
      <c r="CO41" s="342"/>
      <c r="CP41" s="652" t="s">
        <v>2</v>
      </c>
      <c r="CQ41" s="653" t="s">
        <v>2</v>
      </c>
      <c r="CR41" s="342"/>
      <c r="CS41" s="174"/>
      <c r="CT41" s="175"/>
      <c r="CU41" s="342"/>
      <c r="CV41" s="552">
        <f>'Табель Рыба'!AI40+'Табель Рыба'!AO40</f>
        <v>160</v>
      </c>
      <c r="CW41" s="550">
        <f t="shared" si="0"/>
        <v>20</v>
      </c>
      <c r="CX41" s="183">
        <f t="shared" si="1"/>
        <v>9</v>
      </c>
      <c r="CY41" s="181">
        <f>'Табель Рыба'!AM40</f>
        <v>10</v>
      </c>
      <c r="CZ41" s="453">
        <f t="shared" si="2"/>
        <v>0</v>
      </c>
      <c r="DA41" s="197">
        <f t="shared" si="3"/>
        <v>3</v>
      </c>
      <c r="DB41" s="197">
        <f t="shared" si="4"/>
        <v>9</v>
      </c>
      <c r="DC41" s="197">
        <f t="shared" si="5"/>
        <v>8</v>
      </c>
      <c r="DD41" s="180">
        <f t="shared" si="6"/>
        <v>2</v>
      </c>
      <c r="DE41" s="306">
        <f t="shared" si="7"/>
        <v>1</v>
      </c>
      <c r="DF41" s="355">
        <f t="shared" si="8"/>
        <v>8</v>
      </c>
    </row>
    <row r="42" spans="1:110" s="62" customFormat="1" ht="23.1" customHeight="1" x14ac:dyDescent="0.3">
      <c r="A42" s="251">
        <v>37</v>
      </c>
      <c r="B42" s="2">
        <v>1498</v>
      </c>
      <c r="C42" s="636" t="s">
        <v>322</v>
      </c>
      <c r="D42" s="203" t="s">
        <v>323</v>
      </c>
      <c r="E42" s="4">
        <v>10</v>
      </c>
      <c r="F42" s="220">
        <v>0</v>
      </c>
      <c r="G42" s="174">
        <v>0.25</v>
      </c>
      <c r="H42" s="175">
        <v>0.625</v>
      </c>
      <c r="I42" s="342" t="s">
        <v>10</v>
      </c>
      <c r="J42" s="174">
        <v>0.66666666666666663</v>
      </c>
      <c r="K42" s="175">
        <v>1.0416666666666667</v>
      </c>
      <c r="L42" s="342" t="s">
        <v>10</v>
      </c>
      <c r="M42" s="174">
        <v>0.66666666666666663</v>
      </c>
      <c r="N42" s="175">
        <v>1.0416666666666667</v>
      </c>
      <c r="O42" s="342" t="s">
        <v>10</v>
      </c>
      <c r="P42" s="174">
        <v>0.66666666666666663</v>
      </c>
      <c r="Q42" s="175">
        <v>1.0416666666666667</v>
      </c>
      <c r="R42" s="342" t="s">
        <v>10</v>
      </c>
      <c r="S42" s="174" t="s">
        <v>2</v>
      </c>
      <c r="T42" s="175" t="s">
        <v>2</v>
      </c>
      <c r="U42" s="342"/>
      <c r="V42" s="174" t="s">
        <v>2</v>
      </c>
      <c r="W42" s="175" t="s">
        <v>2</v>
      </c>
      <c r="X42" s="342"/>
      <c r="Y42" s="174">
        <v>0.25</v>
      </c>
      <c r="Z42" s="175">
        <v>0.625</v>
      </c>
      <c r="AA42" s="342" t="s">
        <v>10</v>
      </c>
      <c r="AB42" s="174">
        <v>0.25</v>
      </c>
      <c r="AC42" s="175">
        <v>0.625</v>
      </c>
      <c r="AD42" s="342" t="s">
        <v>10</v>
      </c>
      <c r="AE42" s="174">
        <v>0.25</v>
      </c>
      <c r="AF42" s="175">
        <v>0.625</v>
      </c>
      <c r="AG42" s="342" t="s">
        <v>10</v>
      </c>
      <c r="AH42" s="174" t="s">
        <v>2</v>
      </c>
      <c r="AI42" s="175" t="s">
        <v>2</v>
      </c>
      <c r="AJ42" s="342"/>
      <c r="AK42" s="174" t="s">
        <v>2</v>
      </c>
      <c r="AL42" s="175" t="s">
        <v>2</v>
      </c>
      <c r="AM42" s="342"/>
      <c r="AN42" s="174">
        <v>0.25</v>
      </c>
      <c r="AO42" s="175">
        <v>0.625</v>
      </c>
      <c r="AP42" s="342" t="s">
        <v>10</v>
      </c>
      <c r="AQ42" s="174">
        <v>0.25</v>
      </c>
      <c r="AR42" s="175">
        <v>0.625</v>
      </c>
      <c r="AS42" s="342" t="s">
        <v>10</v>
      </c>
      <c r="AT42" s="174">
        <v>0.3125</v>
      </c>
      <c r="AU42" s="175">
        <v>0.6875</v>
      </c>
      <c r="AV42" s="342"/>
      <c r="AW42" s="174">
        <v>0.41666666666666669</v>
      </c>
      <c r="AX42" s="175">
        <v>0.79166666666666663</v>
      </c>
      <c r="AY42" s="342" t="s">
        <v>185</v>
      </c>
      <c r="AZ42" s="174">
        <v>0.64583333333333337</v>
      </c>
      <c r="BA42" s="175">
        <v>1.0208333333333333</v>
      </c>
      <c r="BB42" s="342" t="s">
        <v>185</v>
      </c>
      <c r="BC42" s="174" t="s">
        <v>2</v>
      </c>
      <c r="BD42" s="175" t="s">
        <v>2</v>
      </c>
      <c r="BE42" s="342"/>
      <c r="BF42" s="174" t="s">
        <v>2</v>
      </c>
      <c r="BG42" s="175" t="s">
        <v>2</v>
      </c>
      <c r="BH42" s="342"/>
      <c r="BI42" s="174">
        <v>0.35416666666666669</v>
      </c>
      <c r="BJ42" s="175">
        <v>0.72916666666666663</v>
      </c>
      <c r="BK42" s="342"/>
      <c r="BL42" s="174">
        <v>0.35416666666666669</v>
      </c>
      <c r="BM42" s="175">
        <v>0.72916666666666663</v>
      </c>
      <c r="BN42" s="342"/>
      <c r="BO42" s="174">
        <v>0.66666666666666663</v>
      </c>
      <c r="BP42" s="175">
        <v>1.0416666666666667</v>
      </c>
      <c r="BQ42" s="342" t="s">
        <v>10</v>
      </c>
      <c r="BR42" s="174">
        <v>0.66666666666666663</v>
      </c>
      <c r="BS42" s="175">
        <v>1.0416666666666667</v>
      </c>
      <c r="BT42" s="342" t="s">
        <v>10</v>
      </c>
      <c r="BU42" s="174" t="s">
        <v>2</v>
      </c>
      <c r="BV42" s="175" t="s">
        <v>2</v>
      </c>
      <c r="BW42" s="342"/>
      <c r="BX42" s="174" t="s">
        <v>2</v>
      </c>
      <c r="BY42" s="175" t="s">
        <v>2</v>
      </c>
      <c r="BZ42" s="342"/>
      <c r="CA42" s="174">
        <v>0.66666666666666663</v>
      </c>
      <c r="CB42" s="175">
        <v>1.0416666666666667</v>
      </c>
      <c r="CC42" s="342" t="s">
        <v>10</v>
      </c>
      <c r="CD42" s="174">
        <v>0.66666666666666663</v>
      </c>
      <c r="CE42" s="175">
        <v>1.0416666666666667</v>
      </c>
      <c r="CF42" s="342" t="s">
        <v>10</v>
      </c>
      <c r="CG42" s="174">
        <v>0.66666666666666663</v>
      </c>
      <c r="CH42" s="175">
        <v>1.0416666666666667</v>
      </c>
      <c r="CI42" s="342" t="s">
        <v>10</v>
      </c>
      <c r="CJ42" s="174" t="s">
        <v>2</v>
      </c>
      <c r="CK42" s="175" t="s">
        <v>2</v>
      </c>
      <c r="CL42" s="342"/>
      <c r="CM42" s="174" t="s">
        <v>2</v>
      </c>
      <c r="CN42" s="175" t="s">
        <v>2</v>
      </c>
      <c r="CO42" s="342"/>
      <c r="CP42" s="174" t="s">
        <v>7</v>
      </c>
      <c r="CQ42" s="175" t="s">
        <v>7</v>
      </c>
      <c r="CR42" s="342"/>
      <c r="CS42" s="174"/>
      <c r="CT42" s="175"/>
      <c r="CU42" s="342"/>
      <c r="CV42" s="552">
        <f>'Табель Рыба'!AI41+'Табель Рыба'!AO41</f>
        <v>160</v>
      </c>
      <c r="CW42" s="550">
        <f t="shared" si="0"/>
        <v>20</v>
      </c>
      <c r="CX42" s="183">
        <f t="shared" si="1"/>
        <v>9</v>
      </c>
      <c r="CY42" s="181">
        <f>'Табель Рыба'!AM41</f>
        <v>10</v>
      </c>
      <c r="CZ42" s="453">
        <f t="shared" si="2"/>
        <v>1</v>
      </c>
      <c r="DA42" s="197">
        <f t="shared" si="3"/>
        <v>9</v>
      </c>
      <c r="DB42" s="197">
        <f t="shared" si="4"/>
        <v>1</v>
      </c>
      <c r="DC42" s="197">
        <f t="shared" si="5"/>
        <v>9</v>
      </c>
      <c r="DD42" s="180">
        <f t="shared" si="6"/>
        <v>2</v>
      </c>
      <c r="DE42" s="306">
        <f t="shared" si="7"/>
        <v>1</v>
      </c>
      <c r="DF42" s="355">
        <f t="shared" si="8"/>
        <v>8</v>
      </c>
    </row>
    <row r="43" spans="1:110" s="62" customFormat="1" ht="23.1" customHeight="1" x14ac:dyDescent="0.3">
      <c r="A43" s="251">
        <v>38</v>
      </c>
      <c r="B43" s="2">
        <v>890</v>
      </c>
      <c r="C43" s="634" t="s">
        <v>325</v>
      </c>
      <c r="D43" s="203" t="s">
        <v>10</v>
      </c>
      <c r="E43" s="4">
        <v>11</v>
      </c>
      <c r="F43" s="220">
        <v>0</v>
      </c>
      <c r="G43" s="174">
        <v>0.39583333333333331</v>
      </c>
      <c r="H43" s="175">
        <v>0.77083333333333337</v>
      </c>
      <c r="I43" s="342"/>
      <c r="J43" s="174">
        <v>0.39583333333333331</v>
      </c>
      <c r="K43" s="175">
        <v>0.77083333333333337</v>
      </c>
      <c r="L43" s="342"/>
      <c r="M43" s="174">
        <v>0.39583333333333331</v>
      </c>
      <c r="N43" s="175">
        <v>0.77083333333333337</v>
      </c>
      <c r="O43" s="342"/>
      <c r="P43" s="174" t="s">
        <v>2</v>
      </c>
      <c r="Q43" s="175" t="s">
        <v>2</v>
      </c>
      <c r="R43" s="342"/>
      <c r="S43" s="688">
        <v>0.64583333333333337</v>
      </c>
      <c r="T43" s="689">
        <v>1.0208333333333333</v>
      </c>
      <c r="U43" s="342"/>
      <c r="V43" s="174">
        <v>0.64583333333333337</v>
      </c>
      <c r="W43" s="175">
        <v>1.0208333333333333</v>
      </c>
      <c r="X43" s="342"/>
      <c r="Y43" s="174">
        <v>0.64583333333333337</v>
      </c>
      <c r="Z43" s="175">
        <v>1.0208333333333333</v>
      </c>
      <c r="AA43" s="342"/>
      <c r="AB43" s="174" t="s">
        <v>2</v>
      </c>
      <c r="AC43" s="175" t="s">
        <v>2</v>
      </c>
      <c r="AD43" s="342"/>
      <c r="AE43" s="174" t="s">
        <v>2</v>
      </c>
      <c r="AF43" s="175" t="s">
        <v>2</v>
      </c>
      <c r="AG43" s="342"/>
      <c r="AH43" s="174">
        <v>0.25</v>
      </c>
      <c r="AI43" s="175">
        <v>0.625</v>
      </c>
      <c r="AJ43" s="342" t="s">
        <v>10</v>
      </c>
      <c r="AK43" s="174">
        <v>0.25</v>
      </c>
      <c r="AL43" s="175">
        <v>0.625</v>
      </c>
      <c r="AM43" s="342" t="s">
        <v>10</v>
      </c>
      <c r="AN43" s="174">
        <v>0.29166666666666669</v>
      </c>
      <c r="AO43" s="175">
        <v>0.66666666666666663</v>
      </c>
      <c r="AP43" s="342"/>
      <c r="AQ43" s="174" t="s">
        <v>2</v>
      </c>
      <c r="AR43" s="175" t="s">
        <v>2</v>
      </c>
      <c r="AS43" s="342"/>
      <c r="AT43" s="174">
        <v>0.5</v>
      </c>
      <c r="AU43" s="175">
        <v>0.875</v>
      </c>
      <c r="AV43" s="342"/>
      <c r="AW43" s="174">
        <v>0.5</v>
      </c>
      <c r="AX43" s="175">
        <v>0.875</v>
      </c>
      <c r="AY43" s="342"/>
      <c r="AZ43" s="174" t="s">
        <v>2</v>
      </c>
      <c r="BA43" s="175" t="s">
        <v>2</v>
      </c>
      <c r="BB43" s="342"/>
      <c r="BC43" s="174" t="s">
        <v>2</v>
      </c>
      <c r="BD43" s="175" t="s">
        <v>2</v>
      </c>
      <c r="BE43" s="342"/>
      <c r="BF43" s="174">
        <v>0.25</v>
      </c>
      <c r="BG43" s="175">
        <v>0.625</v>
      </c>
      <c r="BH43" s="342" t="s">
        <v>10</v>
      </c>
      <c r="BI43" s="174">
        <v>0.25</v>
      </c>
      <c r="BJ43" s="175">
        <v>0.625</v>
      </c>
      <c r="BK43" s="342" t="s">
        <v>10</v>
      </c>
      <c r="BL43" s="174">
        <v>0.3125</v>
      </c>
      <c r="BM43" s="175">
        <v>0.6875</v>
      </c>
      <c r="BN43" s="342"/>
      <c r="BO43" s="174" t="s">
        <v>2</v>
      </c>
      <c r="BP43" s="175" t="s">
        <v>2</v>
      </c>
      <c r="BQ43" s="342"/>
      <c r="BR43" s="174" t="s">
        <v>2</v>
      </c>
      <c r="BS43" s="175" t="s">
        <v>2</v>
      </c>
      <c r="BT43" s="342"/>
      <c r="BU43" s="174" t="s">
        <v>7</v>
      </c>
      <c r="BV43" s="175" t="s">
        <v>7</v>
      </c>
      <c r="BW43" s="342"/>
      <c r="BX43" s="174" t="s">
        <v>7</v>
      </c>
      <c r="BY43" s="175" t="s">
        <v>7</v>
      </c>
      <c r="BZ43" s="342"/>
      <c r="CA43" s="174" t="s">
        <v>7</v>
      </c>
      <c r="CB43" s="175" t="s">
        <v>7</v>
      </c>
      <c r="CC43" s="342"/>
      <c r="CD43" s="174" t="s">
        <v>7</v>
      </c>
      <c r="CE43" s="175" t="s">
        <v>7</v>
      </c>
      <c r="CF43" s="342"/>
      <c r="CG43" s="174" t="s">
        <v>7</v>
      </c>
      <c r="CH43" s="175" t="s">
        <v>7</v>
      </c>
      <c r="CI43" s="342"/>
      <c r="CJ43" s="174" t="s">
        <v>2</v>
      </c>
      <c r="CK43" s="175" t="s">
        <v>2</v>
      </c>
      <c r="CL43" s="342"/>
      <c r="CM43" s="174" t="s">
        <v>2</v>
      </c>
      <c r="CN43" s="175" t="s">
        <v>2</v>
      </c>
      <c r="CO43" s="342"/>
      <c r="CP43" s="174">
        <v>0.25</v>
      </c>
      <c r="CQ43" s="656">
        <v>0.58333333333333337</v>
      </c>
      <c r="CR43" s="342" t="s">
        <v>10</v>
      </c>
      <c r="CS43" s="174"/>
      <c r="CT43" s="175"/>
      <c r="CU43" s="342"/>
      <c r="CV43" s="552">
        <f>'Табель Рыба'!AI42+'Табель Рыба'!AO42</f>
        <v>159</v>
      </c>
      <c r="CW43" s="550">
        <f t="shared" si="0"/>
        <v>20</v>
      </c>
      <c r="CX43" s="183">
        <f t="shared" si="1"/>
        <v>9</v>
      </c>
      <c r="CY43" s="181">
        <f>'Табель Рыба'!AM42</f>
        <v>10</v>
      </c>
      <c r="CZ43" s="453">
        <f t="shared" si="2"/>
        <v>5</v>
      </c>
      <c r="DA43" s="197">
        <f t="shared" si="3"/>
        <v>7</v>
      </c>
      <c r="DB43" s="197">
        <f t="shared" si="4"/>
        <v>5</v>
      </c>
      <c r="DC43" s="197">
        <f t="shared" si="5"/>
        <v>3</v>
      </c>
      <c r="DD43" s="180">
        <f t="shared" si="6"/>
        <v>5</v>
      </c>
      <c r="DE43" s="306">
        <f t="shared" si="7"/>
        <v>1</v>
      </c>
      <c r="DF43" s="355">
        <f t="shared" si="8"/>
        <v>9</v>
      </c>
    </row>
    <row r="44" spans="1:110" s="62" customFormat="1" ht="23.1" customHeight="1" x14ac:dyDescent="0.3">
      <c r="A44" s="251">
        <v>39</v>
      </c>
      <c r="B44" s="2">
        <v>49545</v>
      </c>
      <c r="C44" s="637" t="s">
        <v>326</v>
      </c>
      <c r="D44" s="203" t="s">
        <v>479</v>
      </c>
      <c r="E44" s="4">
        <v>12</v>
      </c>
      <c r="F44" s="220">
        <v>0</v>
      </c>
      <c r="G44" s="174" t="s">
        <v>2</v>
      </c>
      <c r="H44" s="175" t="s">
        <v>2</v>
      </c>
      <c r="I44" s="342" t="s">
        <v>475</v>
      </c>
      <c r="J44" s="174">
        <v>0.45833333333333331</v>
      </c>
      <c r="K44" s="175">
        <v>1</v>
      </c>
      <c r="L44" s="342" t="s">
        <v>185</v>
      </c>
      <c r="M44" s="174">
        <v>0.45833333333333331</v>
      </c>
      <c r="N44" s="175">
        <v>1</v>
      </c>
      <c r="O44" s="342" t="s">
        <v>185</v>
      </c>
      <c r="P44" s="174" t="s">
        <v>2</v>
      </c>
      <c r="Q44" s="175" t="s">
        <v>2</v>
      </c>
      <c r="R44" s="342"/>
      <c r="S44" s="174" t="s">
        <v>2</v>
      </c>
      <c r="T44" s="175" t="s">
        <v>2</v>
      </c>
      <c r="U44" s="342"/>
      <c r="V44" s="174">
        <v>0.3125</v>
      </c>
      <c r="W44" s="175">
        <v>0.6875</v>
      </c>
      <c r="X44" s="342"/>
      <c r="Y44" s="174">
        <v>0.35416666666666669</v>
      </c>
      <c r="Z44" s="175">
        <v>0.72916666666666663</v>
      </c>
      <c r="AA44" s="342"/>
      <c r="AB44" s="174">
        <v>0.625</v>
      </c>
      <c r="AC44" s="175">
        <v>1</v>
      </c>
      <c r="AD44" s="342" t="s">
        <v>185</v>
      </c>
      <c r="AE44" s="174">
        <v>0.625</v>
      </c>
      <c r="AF44" s="175">
        <v>1</v>
      </c>
      <c r="AG44" s="342"/>
      <c r="AH44" s="174" t="s">
        <v>2</v>
      </c>
      <c r="AI44" s="175" t="s">
        <v>2</v>
      </c>
      <c r="AJ44" s="342"/>
      <c r="AK44" s="174" t="s">
        <v>2</v>
      </c>
      <c r="AL44" s="175" t="s">
        <v>2</v>
      </c>
      <c r="AM44" s="342"/>
      <c r="AN44" s="174">
        <v>0.28125</v>
      </c>
      <c r="AO44" s="175">
        <v>0.65625</v>
      </c>
      <c r="AP44" s="342"/>
      <c r="AQ44" s="174">
        <v>0.375</v>
      </c>
      <c r="AR44" s="175">
        <v>0.75</v>
      </c>
      <c r="AS44" s="342"/>
      <c r="AT44" s="174">
        <v>0.375</v>
      </c>
      <c r="AU44" s="175">
        <v>0.75</v>
      </c>
      <c r="AV44" s="342"/>
      <c r="AW44" s="174">
        <v>0.375</v>
      </c>
      <c r="AX44" s="175">
        <v>0.75</v>
      </c>
      <c r="AY44" s="342"/>
      <c r="AZ44" s="174" t="s">
        <v>2</v>
      </c>
      <c r="BA44" s="175" t="s">
        <v>2</v>
      </c>
      <c r="BB44" s="342"/>
      <c r="BC44" s="174">
        <v>0.5</v>
      </c>
      <c r="BD44" s="175">
        <v>0.875</v>
      </c>
      <c r="BE44" s="342"/>
      <c r="BF44" s="174">
        <v>0.64583333333333337</v>
      </c>
      <c r="BG44" s="175">
        <v>1.0208333333333333</v>
      </c>
      <c r="BH44" s="342"/>
      <c r="BI44" s="174">
        <v>0.64583333333333337</v>
      </c>
      <c r="BJ44" s="175">
        <v>1.0208333333333333</v>
      </c>
      <c r="BK44" s="342"/>
      <c r="BL44" s="174" t="s">
        <v>2</v>
      </c>
      <c r="BM44" s="175" t="s">
        <v>2</v>
      </c>
      <c r="BN44" s="342"/>
      <c r="BO44" s="174" t="s">
        <v>2</v>
      </c>
      <c r="BP44" s="175" t="s">
        <v>2</v>
      </c>
      <c r="BQ44" s="342"/>
      <c r="BR44" s="174">
        <v>0.28125</v>
      </c>
      <c r="BS44" s="175">
        <v>0.65625</v>
      </c>
      <c r="BT44" s="342"/>
      <c r="BU44" s="174">
        <v>0.3125</v>
      </c>
      <c r="BV44" s="175">
        <v>0.6875</v>
      </c>
      <c r="BW44" s="342"/>
      <c r="BX44" s="174">
        <v>0.3125</v>
      </c>
      <c r="BY44" s="175">
        <v>0.6875</v>
      </c>
      <c r="BZ44" s="342"/>
      <c r="CA44" s="174">
        <v>0.39583333333333331</v>
      </c>
      <c r="CB44" s="175">
        <v>0.77083333333333337</v>
      </c>
      <c r="CC44" s="342"/>
      <c r="CD44" s="174">
        <v>0.625</v>
      </c>
      <c r="CE44" s="175">
        <v>1</v>
      </c>
      <c r="CF44" s="342" t="s">
        <v>185</v>
      </c>
      <c r="CG44" s="174" t="s">
        <v>2</v>
      </c>
      <c r="CH44" s="175" t="s">
        <v>2</v>
      </c>
      <c r="CI44" s="342"/>
      <c r="CJ44" s="174" t="s">
        <v>2</v>
      </c>
      <c r="CK44" s="175" t="s">
        <v>2</v>
      </c>
      <c r="CL44" s="342"/>
      <c r="CM44" s="174">
        <v>0.33333333333333331</v>
      </c>
      <c r="CN44" s="175">
        <v>0.70833333333333337</v>
      </c>
      <c r="CO44" s="342" t="s">
        <v>185</v>
      </c>
      <c r="CP44" s="657">
        <v>0.45833333333333331</v>
      </c>
      <c r="CQ44" s="175">
        <v>0.79166666666666663</v>
      </c>
      <c r="CR44" s="342"/>
      <c r="CS44" s="174"/>
      <c r="CT44" s="175"/>
      <c r="CU44" s="342"/>
      <c r="CV44" s="552">
        <f>'Табель Рыба'!AI43+'Табель Рыба'!AO43</f>
        <v>167</v>
      </c>
      <c r="CW44" s="550">
        <f t="shared" si="0"/>
        <v>20</v>
      </c>
      <c r="CX44" s="183">
        <f t="shared" si="1"/>
        <v>9</v>
      </c>
      <c r="CY44" s="181">
        <f>'Табель Рыба'!AM43</f>
        <v>10</v>
      </c>
      <c r="CZ44" s="453">
        <f t="shared" si="2"/>
        <v>0</v>
      </c>
      <c r="DA44" s="197">
        <f t="shared" si="3"/>
        <v>10</v>
      </c>
      <c r="DB44" s="197">
        <f t="shared" si="4"/>
        <v>5</v>
      </c>
      <c r="DC44" s="197">
        <f t="shared" si="5"/>
        <v>5</v>
      </c>
      <c r="DD44" s="180">
        <f t="shared" si="6"/>
        <v>3</v>
      </c>
      <c r="DE44" s="306">
        <f t="shared" si="7"/>
        <v>1</v>
      </c>
      <c r="DF44" s="355">
        <f t="shared" si="8"/>
        <v>1</v>
      </c>
    </row>
    <row r="45" spans="1:110" s="62" customFormat="1" ht="23.1" customHeight="1" x14ac:dyDescent="0.3">
      <c r="A45" s="251">
        <v>40</v>
      </c>
      <c r="B45" s="2">
        <v>11946</v>
      </c>
      <c r="C45" s="637" t="s">
        <v>327</v>
      </c>
      <c r="D45" s="203" t="s">
        <v>328</v>
      </c>
      <c r="E45" s="4">
        <v>32</v>
      </c>
      <c r="F45" s="220" t="s">
        <v>329</v>
      </c>
      <c r="G45" s="174" t="s">
        <v>2</v>
      </c>
      <c r="H45" s="175" t="s">
        <v>2</v>
      </c>
      <c r="I45" s="342"/>
      <c r="J45" s="174" t="s">
        <v>2</v>
      </c>
      <c r="K45" s="175" t="s">
        <v>2</v>
      </c>
      <c r="L45" s="342"/>
      <c r="M45" s="174">
        <v>0.29166666666666669</v>
      </c>
      <c r="N45" s="175">
        <v>0.58333333333333337</v>
      </c>
      <c r="O45" s="342"/>
      <c r="P45" s="174">
        <v>0.29166666666666669</v>
      </c>
      <c r="Q45" s="175">
        <v>0.58333333333333337</v>
      </c>
      <c r="R45" s="342"/>
      <c r="S45" s="174">
        <v>0.29166666666666669</v>
      </c>
      <c r="T45" s="175">
        <v>0.54166666666666663</v>
      </c>
      <c r="U45" s="342"/>
      <c r="V45" s="174">
        <v>0.29166666666666669</v>
      </c>
      <c r="W45" s="175">
        <v>0.54166666666666663</v>
      </c>
      <c r="X45" s="342"/>
      <c r="Y45" s="174">
        <v>0.33333333333333331</v>
      </c>
      <c r="Z45" s="175">
        <v>0.625</v>
      </c>
      <c r="AA45" s="342"/>
      <c r="AB45" s="174" t="s">
        <v>2</v>
      </c>
      <c r="AC45" s="175" t="s">
        <v>2</v>
      </c>
      <c r="AD45" s="342"/>
      <c r="AE45" s="174" t="s">
        <v>2</v>
      </c>
      <c r="AF45" s="175" t="s">
        <v>2</v>
      </c>
      <c r="AG45" s="342"/>
      <c r="AH45" s="174">
        <v>0.29166666666666669</v>
      </c>
      <c r="AI45" s="175">
        <v>0.58333333333333337</v>
      </c>
      <c r="AJ45" s="342"/>
      <c r="AK45" s="174" t="s">
        <v>2</v>
      </c>
      <c r="AL45" s="175" t="s">
        <v>2</v>
      </c>
      <c r="AM45" s="342" t="s">
        <v>476</v>
      </c>
      <c r="AN45" s="174">
        <v>0.33333333333333331</v>
      </c>
      <c r="AO45" s="175">
        <v>0.54166666666666663</v>
      </c>
      <c r="AP45" s="342"/>
      <c r="AQ45" s="174">
        <v>0.29166666666666669</v>
      </c>
      <c r="AR45" s="175">
        <v>0.54166666666666663</v>
      </c>
      <c r="AS45" s="342"/>
      <c r="AT45" s="174" t="s">
        <v>2</v>
      </c>
      <c r="AU45" s="175" t="s">
        <v>2</v>
      </c>
      <c r="AV45" s="342" t="s">
        <v>476</v>
      </c>
      <c r="AW45" s="174" t="s">
        <v>2</v>
      </c>
      <c r="AX45" s="175" t="s">
        <v>2</v>
      </c>
      <c r="AY45" s="342"/>
      <c r="AZ45" s="174" t="s">
        <v>2</v>
      </c>
      <c r="BA45" s="175" t="s">
        <v>2</v>
      </c>
      <c r="BB45" s="342"/>
      <c r="BC45" s="174">
        <v>0.25</v>
      </c>
      <c r="BD45" s="175">
        <v>0.58333333333333337</v>
      </c>
      <c r="BE45" s="342" t="s">
        <v>10</v>
      </c>
      <c r="BF45" s="174">
        <v>0.29166666666666669</v>
      </c>
      <c r="BG45" s="175">
        <v>0.58333333333333337</v>
      </c>
      <c r="BH45" s="342"/>
      <c r="BI45" s="174">
        <v>0.29166666666666669</v>
      </c>
      <c r="BJ45" s="175">
        <v>0.54166666666666663</v>
      </c>
      <c r="BK45" s="342"/>
      <c r="BL45" s="174">
        <v>0.29166666666666669</v>
      </c>
      <c r="BM45" s="175">
        <v>0.54166666666666663</v>
      </c>
      <c r="BN45" s="342" t="s">
        <v>133</v>
      </c>
      <c r="BO45" s="174">
        <v>0.33333333333333331</v>
      </c>
      <c r="BP45" s="175">
        <v>0.70833333333333337</v>
      </c>
      <c r="BQ45" s="342"/>
      <c r="BR45" s="174" t="s">
        <v>2</v>
      </c>
      <c r="BS45" s="175" t="s">
        <v>2</v>
      </c>
      <c r="BT45" s="342"/>
      <c r="BU45" s="174" t="s">
        <v>2</v>
      </c>
      <c r="BV45" s="175" t="s">
        <v>2</v>
      </c>
      <c r="BW45" s="342"/>
      <c r="BX45" s="174">
        <v>0.25</v>
      </c>
      <c r="BY45" s="175">
        <v>0.58333333333333337</v>
      </c>
      <c r="BZ45" s="342" t="s">
        <v>10</v>
      </c>
      <c r="CA45" s="174">
        <v>0.25</v>
      </c>
      <c r="CB45" s="175">
        <v>0.58333333333333337</v>
      </c>
      <c r="CC45" s="342" t="s">
        <v>10</v>
      </c>
      <c r="CD45" s="174">
        <v>0.25</v>
      </c>
      <c r="CE45" s="175">
        <v>0.54166666666666663</v>
      </c>
      <c r="CF45" s="342" t="s">
        <v>10</v>
      </c>
      <c r="CG45" s="174">
        <v>0.29166666666666669</v>
      </c>
      <c r="CH45" s="175">
        <v>0.54166666666666663</v>
      </c>
      <c r="CI45" s="342"/>
      <c r="CJ45" s="174" t="s">
        <v>2</v>
      </c>
      <c r="CK45" s="175" t="s">
        <v>2</v>
      </c>
      <c r="CL45" s="342" t="s">
        <v>474</v>
      </c>
      <c r="CM45" s="174" t="s">
        <v>2</v>
      </c>
      <c r="CN45" s="175" t="s">
        <v>2</v>
      </c>
      <c r="CO45" s="342"/>
      <c r="CP45" s="174" t="s">
        <v>7</v>
      </c>
      <c r="CQ45" s="175" t="s">
        <v>7</v>
      </c>
      <c r="CR45" s="342"/>
      <c r="CS45" s="174"/>
      <c r="CT45" s="175"/>
      <c r="CU45" s="342"/>
      <c r="CV45" s="552">
        <f>'Табель Рыба'!AI44+'Табель Рыба'!AO44</f>
        <v>107</v>
      </c>
      <c r="CW45" s="550">
        <f t="shared" si="0"/>
        <v>18</v>
      </c>
      <c r="CX45" s="183">
        <f t="shared" si="1"/>
        <v>9</v>
      </c>
      <c r="CY45" s="181">
        <f>'Табель Рыба'!AM44</f>
        <v>12</v>
      </c>
      <c r="CZ45" s="453">
        <f t="shared" si="2"/>
        <v>1</v>
      </c>
      <c r="DA45" s="197">
        <f t="shared" si="3"/>
        <v>17</v>
      </c>
      <c r="DB45" s="197">
        <f t="shared" si="4"/>
        <v>0</v>
      </c>
      <c r="DC45" s="197">
        <f t="shared" si="5"/>
        <v>0</v>
      </c>
      <c r="DD45" s="180">
        <f t="shared" si="6"/>
        <v>7</v>
      </c>
      <c r="DE45" s="306">
        <f t="shared" si="7"/>
        <v>3</v>
      </c>
      <c r="DF45" s="355">
        <f t="shared" si="8"/>
        <v>61</v>
      </c>
    </row>
    <row r="46" spans="1:110" s="62" customFormat="1" ht="23.1" customHeight="1" x14ac:dyDescent="0.3">
      <c r="A46" s="251">
        <v>41</v>
      </c>
      <c r="B46" s="2">
        <v>49670</v>
      </c>
      <c r="C46" s="641" t="s">
        <v>464</v>
      </c>
      <c r="D46" s="203">
        <v>0</v>
      </c>
      <c r="E46" s="4">
        <v>9</v>
      </c>
      <c r="F46" s="220">
        <v>0</v>
      </c>
      <c r="G46" s="174">
        <v>0.28125</v>
      </c>
      <c r="H46" s="175">
        <v>0.65625</v>
      </c>
      <c r="I46" s="342"/>
      <c r="J46" s="174">
        <v>0.4375</v>
      </c>
      <c r="K46" s="175">
        <v>0.8125</v>
      </c>
      <c r="L46" s="342"/>
      <c r="M46" s="174">
        <v>0.4375</v>
      </c>
      <c r="N46" s="175">
        <v>0.8125</v>
      </c>
      <c r="O46" s="342"/>
      <c r="P46" s="174">
        <v>0.5</v>
      </c>
      <c r="Q46" s="175">
        <v>0.875</v>
      </c>
      <c r="R46" s="342"/>
      <c r="S46" s="174" t="s">
        <v>2</v>
      </c>
      <c r="T46" s="175" t="s">
        <v>2</v>
      </c>
      <c r="U46" s="342"/>
      <c r="V46" s="174" t="s">
        <v>2</v>
      </c>
      <c r="W46" s="175" t="s">
        <v>2</v>
      </c>
      <c r="X46" s="342"/>
      <c r="Y46" s="174">
        <v>0.28125</v>
      </c>
      <c r="Z46" s="175">
        <v>0.65625</v>
      </c>
      <c r="AA46" s="342"/>
      <c r="AB46" s="174">
        <v>0.28125</v>
      </c>
      <c r="AC46" s="175">
        <v>0.65625</v>
      </c>
      <c r="AD46" s="342"/>
      <c r="AE46" s="174">
        <v>0.41666666666666669</v>
      </c>
      <c r="AF46" s="175">
        <v>0.79166666666666663</v>
      </c>
      <c r="AG46" s="342"/>
      <c r="AH46" s="174">
        <v>0.64583333333333337</v>
      </c>
      <c r="AI46" s="175">
        <v>1.0208333333333333</v>
      </c>
      <c r="AJ46" s="342"/>
      <c r="AK46" s="174">
        <v>0.64583333333333337</v>
      </c>
      <c r="AL46" s="175">
        <v>1.0208333333333333</v>
      </c>
      <c r="AM46" s="342"/>
      <c r="AN46" s="174" t="s">
        <v>2</v>
      </c>
      <c r="AO46" s="175" t="s">
        <v>2</v>
      </c>
      <c r="AP46" s="342"/>
      <c r="AQ46" s="174" t="s">
        <v>2</v>
      </c>
      <c r="AR46" s="175" t="s">
        <v>2</v>
      </c>
      <c r="AS46" s="342"/>
      <c r="AT46" s="174">
        <v>0.29166666666666669</v>
      </c>
      <c r="AU46" s="175">
        <v>0.66666666666666663</v>
      </c>
      <c r="AV46" s="342"/>
      <c r="AW46" s="174">
        <v>0.3125</v>
      </c>
      <c r="AX46" s="175">
        <v>0.6875</v>
      </c>
      <c r="AY46" s="342"/>
      <c r="AZ46" s="174">
        <v>0.64583333333333337</v>
      </c>
      <c r="BA46" s="175">
        <v>1.0208333333333333</v>
      </c>
      <c r="BB46" s="342"/>
      <c r="BC46" s="174">
        <v>0.64583333333333337</v>
      </c>
      <c r="BD46" s="175">
        <v>1.0208333333333333</v>
      </c>
      <c r="BE46" s="342"/>
      <c r="BF46" s="174" t="s">
        <v>2</v>
      </c>
      <c r="BG46" s="175" t="s">
        <v>2</v>
      </c>
      <c r="BH46" s="342"/>
      <c r="BI46" s="174" t="s">
        <v>2</v>
      </c>
      <c r="BJ46" s="175" t="s">
        <v>2</v>
      </c>
      <c r="BK46" s="342"/>
      <c r="BL46" s="174">
        <v>0.28125</v>
      </c>
      <c r="BM46" s="175">
        <v>0.65625</v>
      </c>
      <c r="BN46" s="342"/>
      <c r="BO46" s="174">
        <v>0.35416666666666669</v>
      </c>
      <c r="BP46" s="175">
        <v>0.72916666666666663</v>
      </c>
      <c r="BQ46" s="342"/>
      <c r="BR46" s="174">
        <v>0.4375</v>
      </c>
      <c r="BS46" s="175">
        <v>0.8125</v>
      </c>
      <c r="BT46" s="342"/>
      <c r="BU46" s="174">
        <v>0.64583333333333337</v>
      </c>
      <c r="BV46" s="175">
        <v>1.0208333333333333</v>
      </c>
      <c r="BW46" s="342"/>
      <c r="BX46" s="174">
        <v>0.64583333333333337</v>
      </c>
      <c r="BY46" s="175">
        <v>1.0208333333333333</v>
      </c>
      <c r="BZ46" s="342"/>
      <c r="CA46" s="174" t="s">
        <v>2</v>
      </c>
      <c r="CB46" s="175" t="s">
        <v>2</v>
      </c>
      <c r="CC46" s="342"/>
      <c r="CD46" s="174" t="s">
        <v>2</v>
      </c>
      <c r="CE46" s="175" t="s">
        <v>2</v>
      </c>
      <c r="CF46" s="342"/>
      <c r="CG46" s="174">
        <v>0.5</v>
      </c>
      <c r="CH46" s="175">
        <v>0.875</v>
      </c>
      <c r="CI46" s="342"/>
      <c r="CJ46" s="174">
        <v>0.64583333333333337</v>
      </c>
      <c r="CK46" s="175">
        <v>1.0208333333333333</v>
      </c>
      <c r="CL46" s="342"/>
      <c r="CM46" s="174">
        <v>0.64583333333333337</v>
      </c>
      <c r="CN46" s="175">
        <v>1.0208333333333333</v>
      </c>
      <c r="CO46" s="342"/>
      <c r="CP46" s="174" t="s">
        <v>2</v>
      </c>
      <c r="CQ46" s="175" t="s">
        <v>2</v>
      </c>
      <c r="CR46" s="342"/>
      <c r="CS46" s="174"/>
      <c r="CT46" s="175"/>
      <c r="CU46" s="342"/>
      <c r="CV46" s="552">
        <f>'Табель Рыба'!AI45+'Табель Рыба'!AO45</f>
        <v>168</v>
      </c>
      <c r="CW46" s="550">
        <f t="shared" si="0"/>
        <v>21</v>
      </c>
      <c r="CX46" s="183">
        <f t="shared" si="1"/>
        <v>9</v>
      </c>
      <c r="CY46" s="181">
        <f>'Табель Рыба'!AM45</f>
        <v>9</v>
      </c>
      <c r="CZ46" s="453">
        <f t="shared" si="2"/>
        <v>0</v>
      </c>
      <c r="DA46" s="197">
        <f t="shared" si="3"/>
        <v>7</v>
      </c>
      <c r="DB46" s="197">
        <f t="shared" si="4"/>
        <v>6</v>
      </c>
      <c r="DC46" s="197">
        <f t="shared" si="5"/>
        <v>8</v>
      </c>
      <c r="DD46" s="180">
        <f t="shared" si="6"/>
        <v>0</v>
      </c>
      <c r="DE46" s="306">
        <f t="shared" si="7"/>
        <v>0</v>
      </c>
      <c r="DF46" s="355">
        <f t="shared" si="8"/>
        <v>0</v>
      </c>
    </row>
    <row r="47" spans="1:110" s="62" customFormat="1" ht="23.1" customHeight="1" x14ac:dyDescent="0.3">
      <c r="A47" s="251">
        <v>42</v>
      </c>
      <c r="B47" s="2">
        <v>5161</v>
      </c>
      <c r="C47" s="637" t="s">
        <v>331</v>
      </c>
      <c r="D47" s="203">
        <v>0</v>
      </c>
      <c r="E47" s="4">
        <v>21</v>
      </c>
      <c r="F47" s="220" t="s">
        <v>332</v>
      </c>
      <c r="G47" s="174">
        <v>0.5</v>
      </c>
      <c r="H47" s="175">
        <v>0.95833333333333337</v>
      </c>
      <c r="I47" s="342"/>
      <c r="J47" s="174" t="s">
        <v>2</v>
      </c>
      <c r="K47" s="175" t="s">
        <v>2</v>
      </c>
      <c r="L47" s="342"/>
      <c r="M47" s="174" t="s">
        <v>2</v>
      </c>
      <c r="N47" s="175" t="s">
        <v>2</v>
      </c>
      <c r="O47" s="342"/>
      <c r="P47" s="174" t="s">
        <v>2</v>
      </c>
      <c r="Q47" s="175" t="s">
        <v>2</v>
      </c>
      <c r="R47" s="342"/>
      <c r="S47" s="174" t="s">
        <v>2</v>
      </c>
      <c r="T47" s="175" t="s">
        <v>2</v>
      </c>
      <c r="U47" s="342"/>
      <c r="V47" s="174">
        <v>0.5</v>
      </c>
      <c r="W47" s="175">
        <v>0.95833333333333337</v>
      </c>
      <c r="X47" s="342"/>
      <c r="Y47" s="174">
        <v>0.54166666666666663</v>
      </c>
      <c r="Z47" s="175">
        <v>1</v>
      </c>
      <c r="AA47" s="342"/>
      <c r="AB47" s="174">
        <v>0.54166666666666663</v>
      </c>
      <c r="AC47" s="175">
        <v>1</v>
      </c>
      <c r="AD47" s="342"/>
      <c r="AE47" s="174" t="s">
        <v>2</v>
      </c>
      <c r="AF47" s="175" t="s">
        <v>2</v>
      </c>
      <c r="AG47" s="342"/>
      <c r="AH47" s="174" t="s">
        <v>2</v>
      </c>
      <c r="AI47" s="175" t="s">
        <v>2</v>
      </c>
      <c r="AJ47" s="342"/>
      <c r="AK47" s="174" t="s">
        <v>2</v>
      </c>
      <c r="AL47" s="175" t="s">
        <v>2</v>
      </c>
      <c r="AM47" s="342"/>
      <c r="AN47" s="174" t="s">
        <v>2</v>
      </c>
      <c r="AO47" s="175" t="s">
        <v>2</v>
      </c>
      <c r="AP47" s="342"/>
      <c r="AQ47" s="174">
        <v>0.5</v>
      </c>
      <c r="AR47" s="175">
        <v>1</v>
      </c>
      <c r="AS47" s="342"/>
      <c r="AT47" s="174">
        <v>0.625</v>
      </c>
      <c r="AU47" s="175">
        <v>1</v>
      </c>
      <c r="AV47" s="342"/>
      <c r="AW47" s="174">
        <v>0.45833333333333331</v>
      </c>
      <c r="AX47" s="175">
        <v>0.95833333333333337</v>
      </c>
      <c r="AY47" s="342"/>
      <c r="AZ47" s="174" t="s">
        <v>2</v>
      </c>
      <c r="BA47" s="175" t="s">
        <v>2</v>
      </c>
      <c r="BB47" s="342"/>
      <c r="BC47" s="174" t="s">
        <v>2</v>
      </c>
      <c r="BD47" s="175" t="s">
        <v>2</v>
      </c>
      <c r="BE47" s="342"/>
      <c r="BF47" s="174" t="s">
        <v>2</v>
      </c>
      <c r="BG47" s="175" t="s">
        <v>2</v>
      </c>
      <c r="BH47" s="342"/>
      <c r="BI47" s="174" t="s">
        <v>2</v>
      </c>
      <c r="BJ47" s="175" t="s">
        <v>2</v>
      </c>
      <c r="BK47" s="342"/>
      <c r="BL47" s="174">
        <v>0.41666666666666669</v>
      </c>
      <c r="BM47" s="175">
        <v>0.875</v>
      </c>
      <c r="BN47" s="342"/>
      <c r="BO47" s="174">
        <v>0.41666666666666669</v>
      </c>
      <c r="BP47" s="175">
        <v>0.875</v>
      </c>
      <c r="BQ47" s="342"/>
      <c r="BR47" s="174">
        <v>0.5</v>
      </c>
      <c r="BS47" s="175">
        <v>0.95833333333333337</v>
      </c>
      <c r="BT47" s="342"/>
      <c r="BU47" s="174" t="s">
        <v>2</v>
      </c>
      <c r="BV47" s="175" t="s">
        <v>2</v>
      </c>
      <c r="BW47" s="342"/>
      <c r="BX47" s="174" t="s">
        <v>2</v>
      </c>
      <c r="BY47" s="175" t="s">
        <v>2</v>
      </c>
      <c r="BZ47" s="342"/>
      <c r="CA47" s="174" t="s">
        <v>2</v>
      </c>
      <c r="CB47" s="175" t="s">
        <v>2</v>
      </c>
      <c r="CC47" s="342"/>
      <c r="CD47" s="174" t="s">
        <v>2</v>
      </c>
      <c r="CE47" s="175" t="s">
        <v>2</v>
      </c>
      <c r="CF47" s="342"/>
      <c r="CG47" s="174">
        <v>0.33333333333333331</v>
      </c>
      <c r="CH47" s="175">
        <v>0.79166666666666663</v>
      </c>
      <c r="CI47" s="342"/>
      <c r="CJ47" s="174">
        <v>0.5</v>
      </c>
      <c r="CK47" s="175">
        <v>0.95833333333333337</v>
      </c>
      <c r="CL47" s="342"/>
      <c r="CM47" s="174">
        <v>0.5</v>
      </c>
      <c r="CN47" s="175">
        <v>0.95833333333333337</v>
      </c>
      <c r="CO47" s="342"/>
      <c r="CP47" s="174" t="s">
        <v>2</v>
      </c>
      <c r="CQ47" s="175" t="s">
        <v>2</v>
      </c>
      <c r="CR47" s="342"/>
      <c r="CS47" s="174"/>
      <c r="CT47" s="175"/>
      <c r="CU47" s="342"/>
      <c r="CV47" s="552">
        <f>'Табель Рыба'!AI46+'Табель Рыба'!AO46</f>
        <v>130</v>
      </c>
      <c r="CW47" s="550">
        <f t="shared" si="0"/>
        <v>13</v>
      </c>
      <c r="CX47" s="183">
        <f t="shared" si="1"/>
        <v>9</v>
      </c>
      <c r="CY47" s="181">
        <f>'Табель Рыба'!AM46</f>
        <v>17</v>
      </c>
      <c r="CZ47" s="453">
        <f t="shared" si="2"/>
        <v>0</v>
      </c>
      <c r="DA47" s="197">
        <f t="shared" si="3"/>
        <v>1</v>
      </c>
      <c r="DB47" s="197">
        <f t="shared" si="4"/>
        <v>11</v>
      </c>
      <c r="DC47" s="197">
        <f t="shared" si="5"/>
        <v>1</v>
      </c>
      <c r="DD47" s="180">
        <f t="shared" si="6"/>
        <v>0</v>
      </c>
      <c r="DE47" s="306">
        <f t="shared" si="7"/>
        <v>8</v>
      </c>
      <c r="DF47" s="355">
        <f t="shared" si="8"/>
        <v>38</v>
      </c>
    </row>
    <row r="48" spans="1:110" s="62" customFormat="1" ht="23.1" customHeight="1" x14ac:dyDescent="0.3">
      <c r="A48" s="251">
        <v>43</v>
      </c>
      <c r="B48" s="2">
        <v>50227</v>
      </c>
      <c r="C48" s="641" t="s">
        <v>334</v>
      </c>
      <c r="D48" s="203">
        <v>0</v>
      </c>
      <c r="E48" s="4">
        <v>13</v>
      </c>
      <c r="F48" s="220"/>
      <c r="G48" s="174">
        <v>0.52083333333333337</v>
      </c>
      <c r="H48" s="175">
        <v>1.0208333333333333</v>
      </c>
      <c r="I48" s="342"/>
      <c r="J48" s="174" t="s">
        <v>2</v>
      </c>
      <c r="K48" s="175" t="s">
        <v>2</v>
      </c>
      <c r="L48" s="342"/>
      <c r="M48" s="174" t="s">
        <v>2</v>
      </c>
      <c r="N48" s="175" t="s">
        <v>2</v>
      </c>
      <c r="O48" s="342"/>
      <c r="P48" s="174">
        <v>0.35416666666666669</v>
      </c>
      <c r="Q48" s="175">
        <v>0.72916666666666663</v>
      </c>
      <c r="R48" s="342"/>
      <c r="S48" s="174">
        <v>0.35416666666666669</v>
      </c>
      <c r="T48" s="175">
        <v>0.72916666666666663</v>
      </c>
      <c r="U48" s="342"/>
      <c r="V48" s="174">
        <v>0.5</v>
      </c>
      <c r="W48" s="175">
        <v>0.875</v>
      </c>
      <c r="X48" s="342"/>
      <c r="Y48" s="174">
        <v>0.64583333333333337</v>
      </c>
      <c r="Z48" s="175">
        <v>1.0208333333333333</v>
      </c>
      <c r="AA48" s="342"/>
      <c r="AB48" s="174" t="s">
        <v>2</v>
      </c>
      <c r="AC48" s="175" t="s">
        <v>2</v>
      </c>
      <c r="AD48" s="342"/>
      <c r="AE48" s="174" t="s">
        <v>2</v>
      </c>
      <c r="AF48" s="175" t="s">
        <v>2</v>
      </c>
      <c r="AG48" s="342"/>
      <c r="AH48" s="174">
        <v>0.45833333333333331</v>
      </c>
      <c r="AI48" s="175">
        <v>0.83333333333333337</v>
      </c>
      <c r="AJ48" s="342"/>
      <c r="AK48" s="174">
        <v>0.45833333333333331</v>
      </c>
      <c r="AL48" s="175">
        <v>0.83333333333333337</v>
      </c>
      <c r="AM48" s="342"/>
      <c r="AN48" s="174">
        <v>0.64583333333333337</v>
      </c>
      <c r="AO48" s="175">
        <v>1.0208333333333333</v>
      </c>
      <c r="AP48" s="342"/>
      <c r="AQ48" s="174">
        <v>0.64583333333333337</v>
      </c>
      <c r="AR48" s="175">
        <v>1.0208333333333333</v>
      </c>
      <c r="AS48" s="342"/>
      <c r="AT48" s="174" t="s">
        <v>2</v>
      </c>
      <c r="AU48" s="175" t="s">
        <v>2</v>
      </c>
      <c r="AV48" s="342"/>
      <c r="AW48" s="174">
        <v>0.4375</v>
      </c>
      <c r="AX48" s="175">
        <v>0.8125</v>
      </c>
      <c r="AY48" s="342" t="s">
        <v>559</v>
      </c>
      <c r="AZ48" s="174">
        <v>0.3125</v>
      </c>
      <c r="BA48" s="175">
        <v>0.6875</v>
      </c>
      <c r="BB48" s="342"/>
      <c r="BC48" s="174" t="s">
        <v>2</v>
      </c>
      <c r="BD48" s="175" t="s">
        <v>2</v>
      </c>
      <c r="BE48" s="342" t="s">
        <v>559</v>
      </c>
      <c r="BF48" s="174">
        <v>0.3125</v>
      </c>
      <c r="BG48" s="175">
        <v>0.6875</v>
      </c>
      <c r="BH48" s="342"/>
      <c r="BI48" s="174">
        <v>0.3125</v>
      </c>
      <c r="BJ48" s="175">
        <v>0.6875</v>
      </c>
      <c r="BK48" s="342"/>
      <c r="BL48" s="174" t="s">
        <v>2</v>
      </c>
      <c r="BM48" s="175" t="s">
        <v>2</v>
      </c>
      <c r="BN48" s="342"/>
      <c r="BO48" s="174">
        <v>0.47916666666666669</v>
      </c>
      <c r="BP48" s="175">
        <v>0.85416666666666663</v>
      </c>
      <c r="BQ48" s="342"/>
      <c r="BR48" s="174">
        <v>0.47916666666666669</v>
      </c>
      <c r="BS48" s="175">
        <v>0.85416666666666663</v>
      </c>
      <c r="BT48" s="342"/>
      <c r="BU48" s="174">
        <v>0.625</v>
      </c>
      <c r="BV48" s="175">
        <v>1</v>
      </c>
      <c r="BW48" s="342"/>
      <c r="BX48" s="174">
        <v>0.64583333333333337</v>
      </c>
      <c r="BY48" s="175">
        <v>1.0208333333333333</v>
      </c>
      <c r="BZ48" s="342"/>
      <c r="CA48" s="174">
        <v>0.64583333333333337</v>
      </c>
      <c r="CB48" s="175">
        <v>1.0208333333333333</v>
      </c>
      <c r="CC48" s="342"/>
      <c r="CD48" s="174" t="s">
        <v>2</v>
      </c>
      <c r="CE48" s="175" t="s">
        <v>2</v>
      </c>
      <c r="CF48" s="342"/>
      <c r="CG48" s="174" t="s">
        <v>2</v>
      </c>
      <c r="CH48" s="175" t="s">
        <v>2</v>
      </c>
      <c r="CI48" s="342"/>
      <c r="CJ48" s="174">
        <v>0.35416666666666669</v>
      </c>
      <c r="CK48" s="175">
        <v>0.72916666666666663</v>
      </c>
      <c r="CL48" s="342"/>
      <c r="CM48" s="174">
        <v>0.35416666666666669</v>
      </c>
      <c r="CN48" s="175">
        <v>0.72916666666666663</v>
      </c>
      <c r="CO48" s="342"/>
      <c r="CP48" s="657">
        <v>0.47916666666666669</v>
      </c>
      <c r="CQ48" s="175">
        <v>0.8125</v>
      </c>
      <c r="CR48" s="342"/>
      <c r="CS48" s="174"/>
      <c r="CT48" s="175"/>
      <c r="CU48" s="342"/>
      <c r="CV48" s="552">
        <f>'Табель Рыба'!AI47+'Табель Рыба'!AO47</f>
        <v>170</v>
      </c>
      <c r="CW48" s="550">
        <f t="shared" si="0"/>
        <v>21</v>
      </c>
      <c r="CX48" s="183">
        <f t="shared" si="1"/>
        <v>9</v>
      </c>
      <c r="CY48" s="181">
        <f>'Табель Рыба'!AM47</f>
        <v>9</v>
      </c>
      <c r="CZ48" s="453">
        <f t="shared" si="2"/>
        <v>0</v>
      </c>
      <c r="DA48" s="197">
        <f t="shared" si="3"/>
        <v>7</v>
      </c>
      <c r="DB48" s="197">
        <f t="shared" si="4"/>
        <v>8</v>
      </c>
      <c r="DC48" s="197">
        <f t="shared" si="5"/>
        <v>6</v>
      </c>
      <c r="DD48" s="180">
        <f t="shared" si="6"/>
        <v>2</v>
      </c>
      <c r="DE48" s="306">
        <f t="shared" si="7"/>
        <v>0</v>
      </c>
      <c r="DF48" s="355">
        <f t="shared" si="8"/>
        <v>-2</v>
      </c>
    </row>
    <row r="49" spans="1:110" s="62" customFormat="1" ht="23.1" customHeight="1" x14ac:dyDescent="0.3">
      <c r="A49" s="251">
        <v>44</v>
      </c>
      <c r="B49" s="2">
        <v>42930</v>
      </c>
      <c r="C49" s="641" t="s">
        <v>473</v>
      </c>
      <c r="D49" s="203" t="s">
        <v>308</v>
      </c>
      <c r="E49" s="4">
        <v>10</v>
      </c>
      <c r="F49" s="220">
        <v>0</v>
      </c>
      <c r="G49" s="174">
        <v>0.375</v>
      </c>
      <c r="H49" s="175">
        <v>0.75</v>
      </c>
      <c r="I49" s="342" t="s">
        <v>132</v>
      </c>
      <c r="J49" s="174">
        <v>0.375</v>
      </c>
      <c r="K49" s="175">
        <v>0.75</v>
      </c>
      <c r="L49" s="342" t="s">
        <v>132</v>
      </c>
      <c r="M49" s="174">
        <v>0.5</v>
      </c>
      <c r="N49" s="175">
        <v>0.875</v>
      </c>
      <c r="O49" s="342"/>
      <c r="P49" s="174" t="s">
        <v>2</v>
      </c>
      <c r="Q49" s="175" t="s">
        <v>2</v>
      </c>
      <c r="R49" s="342"/>
      <c r="S49" s="174">
        <v>0.64583333333333337</v>
      </c>
      <c r="T49" s="175">
        <v>1.0208333333333333</v>
      </c>
      <c r="U49" s="342"/>
      <c r="V49" s="174">
        <v>0.64583333333333337</v>
      </c>
      <c r="W49" s="175">
        <v>1.0208333333333333</v>
      </c>
      <c r="X49" s="342"/>
      <c r="Y49" s="174" t="s">
        <v>2</v>
      </c>
      <c r="Z49" s="175" t="s">
        <v>2</v>
      </c>
      <c r="AA49" s="342"/>
      <c r="AB49" s="174" t="s">
        <v>2</v>
      </c>
      <c r="AC49" s="175" t="s">
        <v>2</v>
      </c>
      <c r="AD49" s="342"/>
      <c r="AE49" s="174">
        <v>0.28125</v>
      </c>
      <c r="AF49" s="175">
        <v>0.65625</v>
      </c>
      <c r="AG49" s="342" t="s">
        <v>477</v>
      </c>
      <c r="AH49" s="174">
        <v>0.28125</v>
      </c>
      <c r="AI49" s="175">
        <v>0.65625</v>
      </c>
      <c r="AJ49" s="342" t="s">
        <v>477</v>
      </c>
      <c r="AK49" s="174">
        <v>0.28125</v>
      </c>
      <c r="AL49" s="175">
        <v>0.65625</v>
      </c>
      <c r="AM49" s="342" t="s">
        <v>477</v>
      </c>
      <c r="AN49" s="174">
        <v>0.28125</v>
      </c>
      <c r="AO49" s="175">
        <v>0.65625</v>
      </c>
      <c r="AP49" s="342" t="s">
        <v>477</v>
      </c>
      <c r="AQ49" s="174" t="s">
        <v>2</v>
      </c>
      <c r="AR49" s="175" t="s">
        <v>2</v>
      </c>
      <c r="AS49" s="342"/>
      <c r="AT49" s="174">
        <v>0.41666666666666669</v>
      </c>
      <c r="AU49" s="175">
        <v>0.79166666666666663</v>
      </c>
      <c r="AV49" s="342" t="s">
        <v>477</v>
      </c>
      <c r="AW49" s="174">
        <v>0.625</v>
      </c>
      <c r="AX49" s="175">
        <v>1</v>
      </c>
      <c r="AY49" s="342" t="s">
        <v>477</v>
      </c>
      <c r="AZ49" s="174">
        <v>0.64583333333333337</v>
      </c>
      <c r="BA49" s="175">
        <v>1.0208333333333333</v>
      </c>
      <c r="BB49" s="342" t="s">
        <v>477</v>
      </c>
      <c r="BC49" s="174" t="s">
        <v>2</v>
      </c>
      <c r="BD49" s="175" t="s">
        <v>2</v>
      </c>
      <c r="BE49" s="342"/>
      <c r="BF49" s="174" t="s">
        <v>2</v>
      </c>
      <c r="BG49" s="175" t="s">
        <v>2</v>
      </c>
      <c r="BH49" s="342"/>
      <c r="BI49" s="174">
        <v>0.28125</v>
      </c>
      <c r="BJ49" s="175">
        <v>0.65625</v>
      </c>
      <c r="BK49" s="342" t="s">
        <v>477</v>
      </c>
      <c r="BL49" s="174">
        <v>0.28125</v>
      </c>
      <c r="BM49" s="175">
        <v>0.65625</v>
      </c>
      <c r="BN49" s="342" t="s">
        <v>477</v>
      </c>
      <c r="BO49" s="174" t="s">
        <v>2</v>
      </c>
      <c r="BP49" s="175" t="s">
        <v>2</v>
      </c>
      <c r="BQ49" s="342"/>
      <c r="BR49" s="174" t="s">
        <v>2</v>
      </c>
      <c r="BS49" s="175" t="s">
        <v>2</v>
      </c>
      <c r="BT49" s="342"/>
      <c r="BU49" s="174" t="s">
        <v>7</v>
      </c>
      <c r="BV49" s="175" t="s">
        <v>7</v>
      </c>
      <c r="BW49" s="342"/>
      <c r="BX49" s="174" t="s">
        <v>7</v>
      </c>
      <c r="BY49" s="175" t="s">
        <v>7</v>
      </c>
      <c r="BZ49" s="342"/>
      <c r="CA49" s="174" t="s">
        <v>7</v>
      </c>
      <c r="CB49" s="175" t="s">
        <v>7</v>
      </c>
      <c r="CC49" s="342"/>
      <c r="CD49" s="174" t="s">
        <v>7</v>
      </c>
      <c r="CE49" s="175" t="s">
        <v>7</v>
      </c>
      <c r="CF49" s="342"/>
      <c r="CG49" s="174" t="s">
        <v>7</v>
      </c>
      <c r="CH49" s="175" t="s">
        <v>7</v>
      </c>
      <c r="CI49" s="342"/>
      <c r="CJ49" s="174" t="s">
        <v>2</v>
      </c>
      <c r="CK49" s="175" t="s">
        <v>2</v>
      </c>
      <c r="CL49" s="342"/>
      <c r="CM49" s="174" t="s">
        <v>2</v>
      </c>
      <c r="CN49" s="175" t="s">
        <v>2</v>
      </c>
      <c r="CO49" s="342"/>
      <c r="CP49" s="657">
        <v>0.66666666666666663</v>
      </c>
      <c r="CQ49" s="175">
        <v>1</v>
      </c>
      <c r="CR49" s="342" t="s">
        <v>185</v>
      </c>
      <c r="CS49" s="174"/>
      <c r="CT49" s="175"/>
      <c r="CU49" s="342"/>
      <c r="CV49" s="552">
        <f>'Табель Рыба'!AI48+'Табель Рыба'!AO48</f>
        <v>159</v>
      </c>
      <c r="CW49" s="550">
        <f t="shared" si="0"/>
        <v>20</v>
      </c>
      <c r="CX49" s="183">
        <f t="shared" si="1"/>
        <v>9</v>
      </c>
      <c r="CY49" s="181">
        <f>'Табель Рыба'!AM48</f>
        <v>10</v>
      </c>
      <c r="CZ49" s="453">
        <f t="shared" si="2"/>
        <v>5</v>
      </c>
      <c r="DA49" s="197">
        <f t="shared" si="3"/>
        <v>8</v>
      </c>
      <c r="DB49" s="197">
        <f t="shared" si="4"/>
        <v>2</v>
      </c>
      <c r="DC49" s="197">
        <f t="shared" si="5"/>
        <v>5</v>
      </c>
      <c r="DD49" s="180">
        <f t="shared" si="6"/>
        <v>6</v>
      </c>
      <c r="DE49" s="306">
        <f t="shared" si="7"/>
        <v>1</v>
      </c>
      <c r="DF49" s="355">
        <f t="shared" si="8"/>
        <v>9</v>
      </c>
    </row>
    <row r="50" spans="1:110" s="62" customFormat="1" ht="23.1" customHeight="1" x14ac:dyDescent="0.3">
      <c r="A50" s="251">
        <v>45</v>
      </c>
      <c r="B50" s="2">
        <v>7285</v>
      </c>
      <c r="C50" s="659" t="s">
        <v>333</v>
      </c>
      <c r="D50" s="203" t="s">
        <v>346</v>
      </c>
      <c r="E50" s="4">
        <v>23</v>
      </c>
      <c r="F50" s="220" t="s">
        <v>561</v>
      </c>
      <c r="G50" s="174">
        <v>0.28125</v>
      </c>
      <c r="H50" s="175">
        <v>0.78125</v>
      </c>
      <c r="I50" s="342"/>
      <c r="J50" s="174">
        <v>0.70833333333333337</v>
      </c>
      <c r="K50" s="175">
        <v>0.95833333333333337</v>
      </c>
      <c r="L50" s="342"/>
      <c r="M50" s="174">
        <v>0.70833333333333337</v>
      </c>
      <c r="N50" s="175">
        <v>0.95833333333333337</v>
      </c>
      <c r="O50" s="342"/>
      <c r="P50" s="174">
        <v>0.70833333333333337</v>
      </c>
      <c r="Q50" s="175">
        <v>0.95833333333333337</v>
      </c>
      <c r="R50" s="342"/>
      <c r="S50" s="174" t="s">
        <v>2</v>
      </c>
      <c r="T50" s="175" t="s">
        <v>2</v>
      </c>
      <c r="U50" s="342"/>
      <c r="V50" s="174" t="s">
        <v>2</v>
      </c>
      <c r="W50" s="175" t="s">
        <v>2</v>
      </c>
      <c r="X50" s="342"/>
      <c r="Y50" s="174">
        <v>0.28125</v>
      </c>
      <c r="Z50" s="175">
        <v>0.78125</v>
      </c>
      <c r="AA50" s="342" t="s">
        <v>133</v>
      </c>
      <c r="AB50" s="174">
        <v>0.28125</v>
      </c>
      <c r="AC50" s="175">
        <v>0.78125</v>
      </c>
      <c r="AD50" s="342" t="s">
        <v>133</v>
      </c>
      <c r="AE50" s="174">
        <v>0.70833333333333337</v>
      </c>
      <c r="AF50" s="175">
        <v>0.95833333333333337</v>
      </c>
      <c r="AG50" s="342"/>
      <c r="AH50" s="174">
        <v>0.70833333333333337</v>
      </c>
      <c r="AI50" s="175">
        <v>0.95833333333333337</v>
      </c>
      <c r="AJ50" s="342"/>
      <c r="AK50" s="174">
        <v>0.70833333333333337</v>
      </c>
      <c r="AL50" s="175">
        <v>0.95833333333333337</v>
      </c>
      <c r="AM50" s="342"/>
      <c r="AN50" s="174" t="s">
        <v>2</v>
      </c>
      <c r="AO50" s="175" t="s">
        <v>2</v>
      </c>
      <c r="AP50" s="342"/>
      <c r="AQ50" s="174" t="s">
        <v>2</v>
      </c>
      <c r="AR50" s="175" t="s">
        <v>2</v>
      </c>
      <c r="AS50" s="342"/>
      <c r="AT50" s="174">
        <v>0.25</v>
      </c>
      <c r="AU50" s="175">
        <v>0.75</v>
      </c>
      <c r="AV50" s="342" t="s">
        <v>10</v>
      </c>
      <c r="AW50" s="174">
        <v>0.25</v>
      </c>
      <c r="AX50" s="175">
        <v>0.75</v>
      </c>
      <c r="AY50" s="342" t="s">
        <v>10</v>
      </c>
      <c r="AZ50" s="174">
        <v>0.70833333333333337</v>
      </c>
      <c r="BA50" s="175">
        <v>0.95833333333333337</v>
      </c>
      <c r="BB50" s="342"/>
      <c r="BC50" s="174">
        <v>0.70833333333333337</v>
      </c>
      <c r="BD50" s="175">
        <v>0.95833333333333337</v>
      </c>
      <c r="BE50" s="342"/>
      <c r="BF50" s="174">
        <v>0.70833333333333337</v>
      </c>
      <c r="BG50" s="175">
        <v>0.95833333333333337</v>
      </c>
      <c r="BH50" s="342"/>
      <c r="BI50" s="174" t="s">
        <v>2</v>
      </c>
      <c r="BJ50" s="175" t="s">
        <v>2</v>
      </c>
      <c r="BK50" s="342"/>
      <c r="BL50" s="174" t="s">
        <v>2</v>
      </c>
      <c r="BM50" s="175" t="s">
        <v>2</v>
      </c>
      <c r="BN50" s="342"/>
      <c r="BO50" s="174">
        <v>0.29166666666666669</v>
      </c>
      <c r="BP50" s="175">
        <v>0.79166666666666663</v>
      </c>
      <c r="BQ50" s="342"/>
      <c r="BR50" s="174">
        <v>0.29166666666666669</v>
      </c>
      <c r="BS50" s="175">
        <v>0.79166666666666663</v>
      </c>
      <c r="BT50" s="342"/>
      <c r="BU50" s="174">
        <v>0.70833333333333337</v>
      </c>
      <c r="BV50" s="175">
        <v>0.95833333333333337</v>
      </c>
      <c r="BW50" s="342"/>
      <c r="BX50" s="174">
        <v>0.70833333333333337</v>
      </c>
      <c r="BY50" s="175">
        <v>0.95833333333333337</v>
      </c>
      <c r="BZ50" s="342"/>
      <c r="CA50" s="174">
        <v>0.70833333333333337</v>
      </c>
      <c r="CB50" s="175">
        <v>0.95833333333333337</v>
      </c>
      <c r="CC50" s="342"/>
      <c r="CD50" s="174" t="s">
        <v>2</v>
      </c>
      <c r="CE50" s="175" t="s">
        <v>2</v>
      </c>
      <c r="CF50" s="342"/>
      <c r="CG50" s="174" t="s">
        <v>2</v>
      </c>
      <c r="CH50" s="175" t="s">
        <v>2</v>
      </c>
      <c r="CI50" s="342"/>
      <c r="CJ50" s="650">
        <v>0.28125</v>
      </c>
      <c r="CK50" s="651">
        <v>0.65625</v>
      </c>
      <c r="CL50" s="342"/>
      <c r="CM50" s="174">
        <v>0.29166666666666669</v>
      </c>
      <c r="CN50" s="175">
        <v>0.79166666666666663</v>
      </c>
      <c r="CO50" s="342"/>
      <c r="CP50" s="657">
        <v>0.70833333333333337</v>
      </c>
      <c r="CQ50" s="175">
        <v>0.95833333333333337</v>
      </c>
      <c r="CR50" s="342"/>
      <c r="CS50" s="174"/>
      <c r="CT50" s="175"/>
      <c r="CU50" s="342"/>
      <c r="CV50" s="552">
        <f>'Табель Рыба'!AI49+'Табель Рыба'!AO49</f>
        <v>161</v>
      </c>
      <c r="CW50" s="550">
        <f t="shared" si="0"/>
        <v>22</v>
      </c>
      <c r="CX50" s="183">
        <f t="shared" si="1"/>
        <v>9</v>
      </c>
      <c r="CY50" s="181">
        <f>'Табель Рыба'!AM49</f>
        <v>8</v>
      </c>
      <c r="CZ50" s="453">
        <f t="shared" si="2"/>
        <v>0</v>
      </c>
      <c r="DA50" s="197">
        <f t="shared" si="3"/>
        <v>9</v>
      </c>
      <c r="DB50" s="197">
        <f t="shared" si="4"/>
        <v>0</v>
      </c>
      <c r="DC50" s="197">
        <f t="shared" si="5"/>
        <v>13</v>
      </c>
      <c r="DD50" s="180">
        <f t="shared" si="6"/>
        <v>0</v>
      </c>
      <c r="DE50" s="306">
        <f t="shared" si="7"/>
        <v>-1</v>
      </c>
      <c r="DF50" s="355">
        <f t="shared" si="8"/>
        <v>7</v>
      </c>
    </row>
    <row r="51" spans="1:110" s="62" customFormat="1" ht="23.1" customHeight="1" x14ac:dyDescent="0.3">
      <c r="A51" s="251">
        <v>46</v>
      </c>
      <c r="B51" s="2">
        <v>50220</v>
      </c>
      <c r="C51" s="641" t="s">
        <v>336</v>
      </c>
      <c r="D51" s="203" t="s">
        <v>557</v>
      </c>
      <c r="E51" s="4">
        <v>13</v>
      </c>
      <c r="F51" s="220" t="s">
        <v>497</v>
      </c>
      <c r="G51" s="174">
        <v>0.64583333333333337</v>
      </c>
      <c r="H51" s="175">
        <v>1.0208333333333333</v>
      </c>
      <c r="I51" s="342"/>
      <c r="J51" s="174" t="s">
        <v>2</v>
      </c>
      <c r="K51" s="175" t="s">
        <v>2</v>
      </c>
      <c r="L51" s="342"/>
      <c r="M51" s="174" t="s">
        <v>2</v>
      </c>
      <c r="N51" s="175" t="s">
        <v>2</v>
      </c>
      <c r="O51" s="342"/>
      <c r="P51" s="174">
        <v>0.3125</v>
      </c>
      <c r="Q51" s="175">
        <v>0.6875</v>
      </c>
      <c r="R51" s="342"/>
      <c r="S51" s="174">
        <v>0.375</v>
      </c>
      <c r="T51" s="175">
        <v>0.75</v>
      </c>
      <c r="U51" s="342"/>
      <c r="V51" s="174" t="s">
        <v>2</v>
      </c>
      <c r="W51" s="175" t="s">
        <v>2</v>
      </c>
      <c r="X51" s="342"/>
      <c r="Y51" s="174">
        <v>0.5</v>
      </c>
      <c r="Z51" s="175">
        <v>0.875</v>
      </c>
      <c r="AA51" s="342"/>
      <c r="AB51" s="174">
        <v>0.5</v>
      </c>
      <c r="AC51" s="175">
        <v>0.875</v>
      </c>
      <c r="AD51" s="342"/>
      <c r="AE51" s="174">
        <v>0.5</v>
      </c>
      <c r="AF51" s="175">
        <v>0.75</v>
      </c>
      <c r="AG51" s="342" t="s">
        <v>474</v>
      </c>
      <c r="AH51" s="174" t="s">
        <v>2</v>
      </c>
      <c r="AI51" s="175" t="s">
        <v>2</v>
      </c>
      <c r="AJ51" s="342"/>
      <c r="AK51" s="174" t="s">
        <v>2</v>
      </c>
      <c r="AL51" s="175" t="s">
        <v>2</v>
      </c>
      <c r="AM51" s="342"/>
      <c r="AN51" s="174">
        <v>0.3125</v>
      </c>
      <c r="AO51" s="175">
        <v>0.6875</v>
      </c>
      <c r="AP51" s="342"/>
      <c r="AQ51" s="174">
        <v>0.3125</v>
      </c>
      <c r="AR51" s="175">
        <v>0.6875</v>
      </c>
      <c r="AS51" s="342"/>
      <c r="AT51" s="174">
        <v>0.39583333333333331</v>
      </c>
      <c r="AU51" s="175">
        <v>0.77083333333333337</v>
      </c>
      <c r="AV51" s="342"/>
      <c r="AW51" s="174" t="s">
        <v>2</v>
      </c>
      <c r="AX51" s="175" t="s">
        <v>2</v>
      </c>
      <c r="AY51" s="342" t="s">
        <v>559</v>
      </c>
      <c r="AZ51" s="174">
        <v>0.4375</v>
      </c>
      <c r="BA51" s="175">
        <v>0.72916666666666663</v>
      </c>
      <c r="BB51" s="342" t="s">
        <v>474</v>
      </c>
      <c r="BC51" s="174">
        <v>0.3125</v>
      </c>
      <c r="BD51" s="175">
        <v>0.6875</v>
      </c>
      <c r="BE51" s="342" t="s">
        <v>559</v>
      </c>
      <c r="BF51" s="174" t="s">
        <v>2</v>
      </c>
      <c r="BG51" s="175" t="s">
        <v>2</v>
      </c>
      <c r="BH51" s="342"/>
      <c r="BI51" s="174">
        <v>0.375</v>
      </c>
      <c r="BJ51" s="175">
        <v>0.75</v>
      </c>
      <c r="BK51" s="342"/>
      <c r="BL51" s="174">
        <v>0.5</v>
      </c>
      <c r="BM51" s="175">
        <v>0.875</v>
      </c>
      <c r="BN51" s="342"/>
      <c r="BO51" s="174">
        <v>0.54166666666666663</v>
      </c>
      <c r="BP51" s="175">
        <v>0.91666666666666663</v>
      </c>
      <c r="BQ51" s="342"/>
      <c r="BR51" s="174">
        <v>0.54166666666666663</v>
      </c>
      <c r="BS51" s="175">
        <v>0.91666666666666663</v>
      </c>
      <c r="BT51" s="342"/>
      <c r="BU51" s="174">
        <v>0.54166666666666663</v>
      </c>
      <c r="BV51" s="175">
        <v>0.75</v>
      </c>
      <c r="BW51" s="342" t="s">
        <v>474</v>
      </c>
      <c r="BX51" s="174" t="s">
        <v>2</v>
      </c>
      <c r="BY51" s="175" t="s">
        <v>2</v>
      </c>
      <c r="BZ51" s="342" t="s">
        <v>474</v>
      </c>
      <c r="CA51" s="174" t="s">
        <v>2</v>
      </c>
      <c r="CB51" s="175" t="s">
        <v>2</v>
      </c>
      <c r="CC51" s="342" t="s">
        <v>474</v>
      </c>
      <c r="CD51" s="174" t="s">
        <v>2</v>
      </c>
      <c r="CE51" s="175" t="s">
        <v>2</v>
      </c>
      <c r="CF51" s="342" t="s">
        <v>474</v>
      </c>
      <c r="CG51" s="174" t="s">
        <v>560</v>
      </c>
      <c r="CH51" s="175" t="s">
        <v>560</v>
      </c>
      <c r="CI51" s="342" t="s">
        <v>477</v>
      </c>
      <c r="CJ51" s="174" t="s">
        <v>560</v>
      </c>
      <c r="CK51" s="175" t="s">
        <v>560</v>
      </c>
      <c r="CL51" s="342" t="s">
        <v>477</v>
      </c>
      <c r="CM51" s="174" t="s">
        <v>560</v>
      </c>
      <c r="CN51" s="175" t="s">
        <v>560</v>
      </c>
      <c r="CO51" s="342" t="s">
        <v>477</v>
      </c>
      <c r="CP51" s="174" t="s">
        <v>560</v>
      </c>
      <c r="CQ51" s="175" t="s">
        <v>560</v>
      </c>
      <c r="CR51" s="342" t="s">
        <v>477</v>
      </c>
      <c r="CS51" s="174"/>
      <c r="CT51" s="175"/>
      <c r="CU51" s="342"/>
      <c r="CV51" s="552">
        <f>'Табель Рыба'!AI50+'Табель Рыба'!AO50</f>
        <v>151</v>
      </c>
      <c r="CW51" s="550">
        <f t="shared" si="0"/>
        <v>20</v>
      </c>
      <c r="CX51" s="183">
        <f t="shared" si="1"/>
        <v>9</v>
      </c>
      <c r="CY51" s="181">
        <f>'Табель Рыба'!AM50</f>
        <v>10</v>
      </c>
      <c r="CZ51" s="453">
        <f t="shared" si="2"/>
        <v>0</v>
      </c>
      <c r="DA51" s="197">
        <f t="shared" si="3"/>
        <v>6</v>
      </c>
      <c r="DB51" s="197">
        <f t="shared" si="4"/>
        <v>9</v>
      </c>
      <c r="DC51" s="197">
        <f t="shared" si="5"/>
        <v>1</v>
      </c>
      <c r="DD51" s="180">
        <f t="shared" si="6"/>
        <v>1</v>
      </c>
      <c r="DE51" s="306">
        <f t="shared" si="7"/>
        <v>1</v>
      </c>
      <c r="DF51" s="355">
        <f t="shared" si="8"/>
        <v>17</v>
      </c>
    </row>
    <row r="52" spans="1:110" s="62" customFormat="1" ht="23.1" customHeight="1" x14ac:dyDescent="0.3">
      <c r="A52" s="251">
        <v>47</v>
      </c>
      <c r="B52" s="2">
        <v>1033</v>
      </c>
      <c r="C52" s="638" t="s">
        <v>337</v>
      </c>
      <c r="D52" s="203">
        <v>0</v>
      </c>
      <c r="E52" s="4">
        <v>22</v>
      </c>
      <c r="F52" s="220" t="s">
        <v>462</v>
      </c>
      <c r="G52" s="174">
        <v>0.41666666666666669</v>
      </c>
      <c r="H52" s="175">
        <v>0.875</v>
      </c>
      <c r="I52" s="342"/>
      <c r="J52" s="174" t="s">
        <v>2</v>
      </c>
      <c r="K52" s="175" t="s">
        <v>2</v>
      </c>
      <c r="L52" s="342"/>
      <c r="M52" s="174" t="s">
        <v>2</v>
      </c>
      <c r="N52" s="175" t="s">
        <v>2</v>
      </c>
      <c r="O52" s="342"/>
      <c r="P52" s="174" t="s">
        <v>2</v>
      </c>
      <c r="Q52" s="175" t="s">
        <v>2</v>
      </c>
      <c r="R52" s="342"/>
      <c r="S52" s="174" t="s">
        <v>2</v>
      </c>
      <c r="T52" s="175" t="s">
        <v>2</v>
      </c>
      <c r="U52" s="342"/>
      <c r="V52" s="174">
        <v>0.35416666666666669</v>
      </c>
      <c r="W52" s="175">
        <v>0.72916666666666663</v>
      </c>
      <c r="X52" s="342"/>
      <c r="Y52" s="174" t="s">
        <v>2</v>
      </c>
      <c r="Z52" s="175" t="s">
        <v>2</v>
      </c>
      <c r="AA52" s="342"/>
      <c r="AB52" s="174">
        <v>0.47916666666666669</v>
      </c>
      <c r="AC52" s="175">
        <v>0.85416666666666663</v>
      </c>
      <c r="AD52" s="342"/>
      <c r="AE52" s="174" t="s">
        <v>2</v>
      </c>
      <c r="AF52" s="175" t="s">
        <v>2</v>
      </c>
      <c r="AG52" s="342"/>
      <c r="AH52" s="174">
        <v>0.625</v>
      </c>
      <c r="AI52" s="175">
        <v>1</v>
      </c>
      <c r="AJ52" s="342"/>
      <c r="AK52" s="174" t="s">
        <v>2</v>
      </c>
      <c r="AL52" s="175" t="s">
        <v>2</v>
      </c>
      <c r="AM52" s="342"/>
      <c r="AN52" s="174" t="s">
        <v>2</v>
      </c>
      <c r="AO52" s="175" t="s">
        <v>2</v>
      </c>
      <c r="AP52" s="342"/>
      <c r="AQ52" s="174">
        <v>0.35416666666666669</v>
      </c>
      <c r="AR52" s="175">
        <v>0.72916666666666663</v>
      </c>
      <c r="AS52" s="342"/>
      <c r="AT52" s="174" t="s">
        <v>2</v>
      </c>
      <c r="AU52" s="175" t="s">
        <v>2</v>
      </c>
      <c r="AV52" s="342"/>
      <c r="AW52" s="174">
        <v>0.625</v>
      </c>
      <c r="AX52" s="175">
        <v>1</v>
      </c>
      <c r="AY52" s="342" t="s">
        <v>559</v>
      </c>
      <c r="AZ52" s="174" t="s">
        <v>2</v>
      </c>
      <c r="BA52" s="175" t="s">
        <v>2</v>
      </c>
      <c r="BB52" s="342"/>
      <c r="BC52" s="174">
        <v>0.64583333333333337</v>
      </c>
      <c r="BD52" s="175">
        <v>1.0208333333333333</v>
      </c>
      <c r="BE52" s="342"/>
      <c r="BF52" s="174" t="s">
        <v>2</v>
      </c>
      <c r="BG52" s="175" t="s">
        <v>2</v>
      </c>
      <c r="BH52" s="342"/>
      <c r="BI52" s="174" t="s">
        <v>2</v>
      </c>
      <c r="BJ52" s="175" t="s">
        <v>2</v>
      </c>
      <c r="BK52" s="342"/>
      <c r="BL52" s="174">
        <v>0.3125</v>
      </c>
      <c r="BM52" s="175">
        <v>0.6875</v>
      </c>
      <c r="BN52" s="342"/>
      <c r="BO52" s="174" t="s">
        <v>2</v>
      </c>
      <c r="BP52" s="175" t="s">
        <v>2</v>
      </c>
      <c r="BQ52" s="342"/>
      <c r="BR52" s="174">
        <v>0.5</v>
      </c>
      <c r="BS52" s="175">
        <v>0.875</v>
      </c>
      <c r="BT52" s="342"/>
      <c r="BU52" s="174" t="s">
        <v>2</v>
      </c>
      <c r="BV52" s="175" t="s">
        <v>2</v>
      </c>
      <c r="BW52" s="342"/>
      <c r="BX52" s="174" t="s">
        <v>2</v>
      </c>
      <c r="BY52" s="175" t="s">
        <v>2</v>
      </c>
      <c r="BZ52" s="342"/>
      <c r="CA52" s="174" t="s">
        <v>2</v>
      </c>
      <c r="CB52" s="175" t="s">
        <v>2</v>
      </c>
      <c r="CC52" s="342"/>
      <c r="CD52" s="174" t="s">
        <v>2</v>
      </c>
      <c r="CE52" s="175" t="s">
        <v>2</v>
      </c>
      <c r="CF52" s="342"/>
      <c r="CG52" s="174">
        <v>0.64583333333333337</v>
      </c>
      <c r="CH52" s="175">
        <v>1.0208333333333333</v>
      </c>
      <c r="CI52" s="342" t="s">
        <v>559</v>
      </c>
      <c r="CJ52" s="174" t="s">
        <v>2</v>
      </c>
      <c r="CK52" s="175" t="s">
        <v>2</v>
      </c>
      <c r="CL52" s="342"/>
      <c r="CM52" s="174">
        <v>0.58333333333333337</v>
      </c>
      <c r="CN52" s="175">
        <v>0.95833333333333337</v>
      </c>
      <c r="CO52" s="342"/>
      <c r="CP52" s="174" t="s">
        <v>2</v>
      </c>
      <c r="CQ52" s="175" t="s">
        <v>2</v>
      </c>
      <c r="CR52" s="342"/>
      <c r="CS52" s="174"/>
      <c r="CT52" s="175"/>
      <c r="CU52" s="342"/>
      <c r="CV52" s="552">
        <f>'Табель Рыба'!AI51+'Табель Рыба'!AO51</f>
        <v>90</v>
      </c>
      <c r="CW52" s="550">
        <f t="shared" si="0"/>
        <v>11</v>
      </c>
      <c r="CX52" s="183">
        <f t="shared" si="1"/>
        <v>9</v>
      </c>
      <c r="CY52" s="181">
        <f>'Табель Рыба'!AM51</f>
        <v>19</v>
      </c>
      <c r="CZ52" s="453">
        <f t="shared" si="2"/>
        <v>0</v>
      </c>
      <c r="DA52" s="197">
        <f t="shared" si="3"/>
        <v>3</v>
      </c>
      <c r="DB52" s="197">
        <f t="shared" si="4"/>
        <v>3</v>
      </c>
      <c r="DC52" s="197">
        <f t="shared" si="5"/>
        <v>5</v>
      </c>
      <c r="DD52" s="180">
        <f t="shared" si="6"/>
        <v>4</v>
      </c>
      <c r="DE52" s="306">
        <f t="shared" si="7"/>
        <v>10</v>
      </c>
      <c r="DF52" s="355">
        <f t="shared" si="8"/>
        <v>78</v>
      </c>
    </row>
    <row r="53" spans="1:110" s="62" customFormat="1" ht="23.1" customHeight="1" x14ac:dyDescent="0.3">
      <c r="A53" s="251">
        <v>48</v>
      </c>
      <c r="B53" s="2">
        <v>21704</v>
      </c>
      <c r="C53" s="638" t="s">
        <v>338</v>
      </c>
      <c r="D53" s="203">
        <v>0</v>
      </c>
      <c r="E53" s="4">
        <v>4</v>
      </c>
      <c r="F53" s="220">
        <v>0</v>
      </c>
      <c r="G53" s="174">
        <v>0.47916666666666669</v>
      </c>
      <c r="H53" s="175">
        <v>0.85416666666666663</v>
      </c>
      <c r="I53" s="342"/>
      <c r="J53" s="174">
        <v>0.47916666666666669</v>
      </c>
      <c r="K53" s="175">
        <v>0.85416666666666663</v>
      </c>
      <c r="L53" s="342"/>
      <c r="M53" s="174">
        <v>0.64583333333333337</v>
      </c>
      <c r="N53" s="175">
        <v>1.0208333333333333</v>
      </c>
      <c r="O53" s="342"/>
      <c r="P53" s="174">
        <v>0.64583333333333337</v>
      </c>
      <c r="Q53" s="175">
        <v>1.0208333333333333</v>
      </c>
      <c r="R53" s="342"/>
      <c r="S53" s="174" t="s">
        <v>2</v>
      </c>
      <c r="T53" s="175" t="s">
        <v>2</v>
      </c>
      <c r="U53" s="342"/>
      <c r="V53" s="174" t="s">
        <v>2</v>
      </c>
      <c r="W53" s="175" t="s">
        <v>2</v>
      </c>
      <c r="X53" s="342"/>
      <c r="Y53" s="174">
        <v>0.28125</v>
      </c>
      <c r="Z53" s="175">
        <v>0.65625</v>
      </c>
      <c r="AA53" s="342"/>
      <c r="AB53" s="174">
        <v>0.28125</v>
      </c>
      <c r="AC53" s="175">
        <v>0.65625</v>
      </c>
      <c r="AD53" s="342"/>
      <c r="AE53" s="174">
        <v>0.28125</v>
      </c>
      <c r="AF53" s="175">
        <v>0.65625</v>
      </c>
      <c r="AG53" s="342"/>
      <c r="AH53" s="174">
        <v>0.28125</v>
      </c>
      <c r="AI53" s="175">
        <v>0.75</v>
      </c>
      <c r="AJ53" s="342"/>
      <c r="AK53" s="174" t="s">
        <v>2</v>
      </c>
      <c r="AL53" s="175" t="s">
        <v>2</v>
      </c>
      <c r="AM53" s="342"/>
      <c r="AN53" s="174" t="s">
        <v>2</v>
      </c>
      <c r="AO53" s="175" t="s">
        <v>2</v>
      </c>
      <c r="AP53" s="342"/>
      <c r="AQ53" s="174">
        <v>0.45833333333333331</v>
      </c>
      <c r="AR53" s="175">
        <v>0.83333333333333337</v>
      </c>
      <c r="AS53" s="342" t="s">
        <v>559</v>
      </c>
      <c r="AT53" s="174">
        <v>0.35416666666666669</v>
      </c>
      <c r="AU53" s="175">
        <v>0.72916666666666663</v>
      </c>
      <c r="AV53" s="342" t="s">
        <v>559</v>
      </c>
      <c r="AW53" s="174">
        <v>0.41666666666666669</v>
      </c>
      <c r="AX53" s="175">
        <v>0.79166666666666663</v>
      </c>
      <c r="AY53" s="342"/>
      <c r="AZ53" s="174">
        <v>0.58333333333333337</v>
      </c>
      <c r="BA53" s="175">
        <v>0.95833333333333337</v>
      </c>
      <c r="BB53" s="342"/>
      <c r="BC53" s="174" t="s">
        <v>2</v>
      </c>
      <c r="BD53" s="175" t="s">
        <v>2</v>
      </c>
      <c r="BE53" s="342"/>
      <c r="BF53" s="174" t="s">
        <v>2</v>
      </c>
      <c r="BG53" s="175" t="s">
        <v>2</v>
      </c>
      <c r="BH53" s="342"/>
      <c r="BI53" s="174">
        <v>0.625</v>
      </c>
      <c r="BJ53" s="175">
        <v>1</v>
      </c>
      <c r="BK53" s="342"/>
      <c r="BL53" s="174">
        <v>0.64583333333333337</v>
      </c>
      <c r="BM53" s="175">
        <v>1.0208333333333333</v>
      </c>
      <c r="BN53" s="342"/>
      <c r="BO53" s="174">
        <v>0.64583333333333337</v>
      </c>
      <c r="BP53" s="175">
        <v>1.0208333333333333</v>
      </c>
      <c r="BQ53" s="342"/>
      <c r="BR53" s="174">
        <v>0.64583333333333337</v>
      </c>
      <c r="BS53" s="175">
        <v>1.0208333333333333</v>
      </c>
      <c r="BT53" s="342"/>
      <c r="BU53" s="174" t="s">
        <v>2</v>
      </c>
      <c r="BV53" s="175" t="s">
        <v>2</v>
      </c>
      <c r="BW53" s="342"/>
      <c r="BX53" s="174" t="s">
        <v>2</v>
      </c>
      <c r="BY53" s="175" t="s">
        <v>2</v>
      </c>
      <c r="BZ53" s="342"/>
      <c r="CA53" s="174">
        <v>0.3125</v>
      </c>
      <c r="CB53" s="175">
        <v>0.6875</v>
      </c>
      <c r="CC53" s="342"/>
      <c r="CD53" s="174">
        <v>0.3125</v>
      </c>
      <c r="CE53" s="175">
        <v>0.6875</v>
      </c>
      <c r="CF53" s="342"/>
      <c r="CG53" s="174">
        <v>0.64583333333333337</v>
      </c>
      <c r="CH53" s="175">
        <v>1.0208333333333333</v>
      </c>
      <c r="CI53" s="342"/>
      <c r="CJ53" s="174">
        <v>0.64583333333333337</v>
      </c>
      <c r="CK53" s="175">
        <v>1.0208333333333333</v>
      </c>
      <c r="CL53" s="342" t="s">
        <v>133</v>
      </c>
      <c r="CM53" s="174" t="s">
        <v>2</v>
      </c>
      <c r="CN53" s="175" t="s">
        <v>2</v>
      </c>
      <c r="CO53" s="342"/>
      <c r="CP53" s="652" t="s">
        <v>2</v>
      </c>
      <c r="CQ53" s="653" t="s">
        <v>2</v>
      </c>
      <c r="CR53" s="342"/>
      <c r="CS53" s="174"/>
      <c r="CT53" s="175"/>
      <c r="CU53" s="342"/>
      <c r="CV53" s="552">
        <f>'Табель Рыба'!AI52+'Табель Рыба'!AO52</f>
        <v>162</v>
      </c>
      <c r="CW53" s="550">
        <f t="shared" si="0"/>
        <v>20</v>
      </c>
      <c r="CX53" s="183">
        <f t="shared" si="1"/>
        <v>9</v>
      </c>
      <c r="CY53" s="181">
        <f>'Табель Рыба'!AM52</f>
        <v>10</v>
      </c>
      <c r="CZ53" s="453">
        <f t="shared" si="2"/>
        <v>0</v>
      </c>
      <c r="DA53" s="197">
        <f t="shared" si="3"/>
        <v>7</v>
      </c>
      <c r="DB53" s="197">
        <f t="shared" si="4"/>
        <v>4</v>
      </c>
      <c r="DC53" s="197">
        <f t="shared" si="5"/>
        <v>9</v>
      </c>
      <c r="DD53" s="180">
        <f t="shared" si="6"/>
        <v>1</v>
      </c>
      <c r="DE53" s="306">
        <f t="shared" si="7"/>
        <v>1</v>
      </c>
      <c r="DF53" s="355">
        <f t="shared" si="8"/>
        <v>6</v>
      </c>
    </row>
    <row r="54" spans="1:110" s="62" customFormat="1" ht="23.1" customHeight="1" x14ac:dyDescent="0.3">
      <c r="A54" s="251">
        <v>49</v>
      </c>
      <c r="B54" s="2">
        <v>34918</v>
      </c>
      <c r="C54" s="638" t="s">
        <v>339</v>
      </c>
      <c r="D54" s="203" t="s">
        <v>484</v>
      </c>
      <c r="E54" s="4">
        <v>3</v>
      </c>
      <c r="F54" s="220">
        <v>0</v>
      </c>
      <c r="G54" s="174">
        <v>0.64583333333333337</v>
      </c>
      <c r="H54" s="175">
        <v>1.0208333333333333</v>
      </c>
      <c r="I54" s="342" t="s">
        <v>185</v>
      </c>
      <c r="J54" s="174">
        <v>0.64583333333333337</v>
      </c>
      <c r="K54" s="175">
        <v>1.0208333333333333</v>
      </c>
      <c r="L54" s="342" t="s">
        <v>185</v>
      </c>
      <c r="M54" s="174">
        <v>0.64583333333333337</v>
      </c>
      <c r="N54" s="175">
        <v>1.0208333333333333</v>
      </c>
      <c r="O54" s="342" t="s">
        <v>185</v>
      </c>
      <c r="P54" s="174" t="s">
        <v>2</v>
      </c>
      <c r="Q54" s="175" t="s">
        <v>2</v>
      </c>
      <c r="R54" s="342"/>
      <c r="S54" s="174" t="s">
        <v>2</v>
      </c>
      <c r="T54" s="175" t="s">
        <v>2</v>
      </c>
      <c r="U54" s="342"/>
      <c r="V54" s="174">
        <v>0.28125</v>
      </c>
      <c r="W54" s="175">
        <v>0.65625</v>
      </c>
      <c r="X54" s="342" t="s">
        <v>133</v>
      </c>
      <c r="Y54" s="174">
        <v>0.28125</v>
      </c>
      <c r="Z54" s="175">
        <v>0.65625</v>
      </c>
      <c r="AA54" s="342"/>
      <c r="AB54" s="174">
        <v>0.28125</v>
      </c>
      <c r="AC54" s="175">
        <v>0.65625</v>
      </c>
      <c r="AD54" s="342"/>
      <c r="AE54" s="174">
        <v>0.28125</v>
      </c>
      <c r="AF54" s="175">
        <v>0.65625</v>
      </c>
      <c r="AG54" s="342" t="s">
        <v>185</v>
      </c>
      <c r="AH54" s="174">
        <v>0.3125</v>
      </c>
      <c r="AI54" s="175">
        <v>0.6875</v>
      </c>
      <c r="AJ54" s="342"/>
      <c r="AK54" s="174" t="s">
        <v>2</v>
      </c>
      <c r="AL54" s="175" t="s">
        <v>2</v>
      </c>
      <c r="AM54" s="342"/>
      <c r="AN54" s="174" t="s">
        <v>2</v>
      </c>
      <c r="AO54" s="175" t="s">
        <v>2</v>
      </c>
      <c r="AP54" s="342"/>
      <c r="AQ54" s="174">
        <v>0.64583333333333337</v>
      </c>
      <c r="AR54" s="175">
        <v>1.0208333333333333</v>
      </c>
      <c r="AS54" s="342" t="s">
        <v>559</v>
      </c>
      <c r="AT54" s="174">
        <v>0.625</v>
      </c>
      <c r="AU54" s="175">
        <v>1</v>
      </c>
      <c r="AV54" s="342"/>
      <c r="AW54" s="174">
        <v>0.625</v>
      </c>
      <c r="AX54" s="175">
        <v>1</v>
      </c>
      <c r="AY54" s="342" t="s">
        <v>185</v>
      </c>
      <c r="AZ54" s="174" t="s">
        <v>2</v>
      </c>
      <c r="BA54" s="175" t="s">
        <v>2</v>
      </c>
      <c r="BB54" s="342"/>
      <c r="BC54" s="174" t="s">
        <v>2</v>
      </c>
      <c r="BD54" s="175" t="s">
        <v>2</v>
      </c>
      <c r="BE54" s="342"/>
      <c r="BF54" s="174">
        <v>0.39583333333333331</v>
      </c>
      <c r="BG54" s="175">
        <v>0.77083333333333337</v>
      </c>
      <c r="BH54" s="342"/>
      <c r="BI54" s="174">
        <v>0.41666666666666669</v>
      </c>
      <c r="BJ54" s="175">
        <v>0.79166666666666663</v>
      </c>
      <c r="BK54" s="342" t="s">
        <v>185</v>
      </c>
      <c r="BL54" s="174">
        <v>0.41666666666666669</v>
      </c>
      <c r="BM54" s="175">
        <v>0.79166666666666663</v>
      </c>
      <c r="BN54" s="342"/>
      <c r="BO54" s="174">
        <v>0.64583333333333337</v>
      </c>
      <c r="BP54" s="175">
        <v>1.0208333333333333</v>
      </c>
      <c r="BQ54" s="342" t="s">
        <v>185</v>
      </c>
      <c r="BR54" s="174">
        <v>0.64583333333333337</v>
      </c>
      <c r="BS54" s="175">
        <v>1.0208333333333333</v>
      </c>
      <c r="BT54" s="342" t="s">
        <v>185</v>
      </c>
      <c r="BU54" s="174" t="s">
        <v>2</v>
      </c>
      <c r="BV54" s="175" t="s">
        <v>2</v>
      </c>
      <c r="BW54" s="342"/>
      <c r="BX54" s="174" t="s">
        <v>2</v>
      </c>
      <c r="BY54" s="175" t="s">
        <v>2</v>
      </c>
      <c r="BZ54" s="342"/>
      <c r="CA54" s="174">
        <v>0.28125</v>
      </c>
      <c r="CB54" s="175">
        <v>0.65625</v>
      </c>
      <c r="CC54" s="342" t="s">
        <v>185</v>
      </c>
      <c r="CD54" s="174">
        <v>0.28125</v>
      </c>
      <c r="CE54" s="175">
        <v>0.65625</v>
      </c>
      <c r="CF54" s="342" t="s">
        <v>185</v>
      </c>
      <c r="CG54" s="174">
        <v>0.28125</v>
      </c>
      <c r="CH54" s="175">
        <v>0.65625</v>
      </c>
      <c r="CI54" s="342" t="s">
        <v>185</v>
      </c>
      <c r="CJ54" s="174" t="s">
        <v>2</v>
      </c>
      <c r="CK54" s="175" t="s">
        <v>2</v>
      </c>
      <c r="CL54" s="342"/>
      <c r="CM54" s="174" t="s">
        <v>2</v>
      </c>
      <c r="CN54" s="175" t="s">
        <v>2</v>
      </c>
      <c r="CO54" s="342"/>
      <c r="CP54" s="174">
        <v>0.33333333333333331</v>
      </c>
      <c r="CQ54" s="175">
        <v>0.70833333333333337</v>
      </c>
      <c r="CR54" s="342"/>
      <c r="CS54" s="174"/>
      <c r="CT54" s="175"/>
      <c r="CU54" s="342"/>
      <c r="CV54" s="552">
        <f>'Табель Рыба'!AI53+'Табель Рыба'!AO53</f>
        <v>160</v>
      </c>
      <c r="CW54" s="550">
        <f t="shared" si="0"/>
        <v>20</v>
      </c>
      <c r="CX54" s="183">
        <f t="shared" si="1"/>
        <v>9</v>
      </c>
      <c r="CY54" s="181">
        <f>'Табель Рыба'!AM53</f>
        <v>10</v>
      </c>
      <c r="CZ54" s="453">
        <f t="shared" si="2"/>
        <v>0</v>
      </c>
      <c r="DA54" s="197">
        <f t="shared" si="3"/>
        <v>9</v>
      </c>
      <c r="DB54" s="197">
        <f t="shared" si="4"/>
        <v>3</v>
      </c>
      <c r="DC54" s="197">
        <f t="shared" si="5"/>
        <v>8</v>
      </c>
      <c r="DD54" s="180">
        <f t="shared" si="6"/>
        <v>2</v>
      </c>
      <c r="DE54" s="306">
        <f t="shared" si="7"/>
        <v>1</v>
      </c>
      <c r="DF54" s="355">
        <f t="shared" si="8"/>
        <v>8</v>
      </c>
    </row>
    <row r="55" spans="1:110" s="62" customFormat="1" ht="23.1" customHeight="1" x14ac:dyDescent="0.3">
      <c r="A55" s="251">
        <v>50</v>
      </c>
      <c r="B55" s="2">
        <v>23991</v>
      </c>
      <c r="C55" s="638" t="s">
        <v>340</v>
      </c>
      <c r="D55" s="203">
        <v>0</v>
      </c>
      <c r="E55" s="4">
        <v>24</v>
      </c>
      <c r="F55" s="220" t="s">
        <v>499</v>
      </c>
      <c r="G55" s="174">
        <v>0.45833333333333331</v>
      </c>
      <c r="H55" s="175">
        <v>0.95833333333333337</v>
      </c>
      <c r="I55" s="342"/>
      <c r="J55" s="174" t="s">
        <v>2</v>
      </c>
      <c r="K55" s="175" t="s">
        <v>2</v>
      </c>
      <c r="L55" s="342"/>
      <c r="M55" s="174" t="s">
        <v>2</v>
      </c>
      <c r="N55" s="175" t="s">
        <v>2</v>
      </c>
      <c r="O55" s="342"/>
      <c r="P55" s="174" t="s">
        <v>2</v>
      </c>
      <c r="Q55" s="175" t="s">
        <v>2</v>
      </c>
      <c r="R55" s="342"/>
      <c r="S55" s="174" t="s">
        <v>2</v>
      </c>
      <c r="T55" s="175" t="s">
        <v>2</v>
      </c>
      <c r="U55" s="342"/>
      <c r="V55" s="174">
        <v>0.70833333333333337</v>
      </c>
      <c r="W55" s="175">
        <v>1</v>
      </c>
      <c r="X55" s="342"/>
      <c r="Y55" s="174">
        <v>0.54166666666666663</v>
      </c>
      <c r="Z55" s="175">
        <v>1</v>
      </c>
      <c r="AA55" s="342"/>
      <c r="AB55" s="174">
        <v>0.54166666666666663</v>
      </c>
      <c r="AC55" s="175">
        <v>1</v>
      </c>
      <c r="AD55" s="342"/>
      <c r="AE55" s="174" t="s">
        <v>2</v>
      </c>
      <c r="AF55" s="175" t="s">
        <v>2</v>
      </c>
      <c r="AG55" s="342"/>
      <c r="AH55" s="174" t="s">
        <v>2</v>
      </c>
      <c r="AI55" s="175" t="s">
        <v>2</v>
      </c>
      <c r="AJ55" s="342"/>
      <c r="AK55" s="174" t="s">
        <v>2</v>
      </c>
      <c r="AL55" s="175" t="s">
        <v>2</v>
      </c>
      <c r="AM55" s="342"/>
      <c r="AN55" s="174" t="s">
        <v>2</v>
      </c>
      <c r="AO55" s="175" t="s">
        <v>2</v>
      </c>
      <c r="AP55" s="342"/>
      <c r="AQ55" s="174">
        <v>0.70833333333333337</v>
      </c>
      <c r="AR55" s="175">
        <v>1</v>
      </c>
      <c r="AS55" s="342"/>
      <c r="AT55" s="174">
        <v>0.5</v>
      </c>
      <c r="AU55" s="175">
        <v>0.95833333333333337</v>
      </c>
      <c r="AV55" s="342"/>
      <c r="AW55" s="174">
        <v>0.45833333333333331</v>
      </c>
      <c r="AX55" s="175">
        <v>0.95833333333333337</v>
      </c>
      <c r="AY55" s="342"/>
      <c r="AZ55" s="174" t="s">
        <v>2</v>
      </c>
      <c r="BA55" s="175" t="s">
        <v>2</v>
      </c>
      <c r="BB55" s="342"/>
      <c r="BC55" s="174" t="s">
        <v>2</v>
      </c>
      <c r="BD55" s="175" t="s">
        <v>2</v>
      </c>
      <c r="BE55" s="342"/>
      <c r="BF55" s="174" t="s">
        <v>2</v>
      </c>
      <c r="BG55" s="175" t="s">
        <v>2</v>
      </c>
      <c r="BH55" s="342"/>
      <c r="BI55" s="174" t="s">
        <v>2</v>
      </c>
      <c r="BJ55" s="175" t="s">
        <v>2</v>
      </c>
      <c r="BK55" s="342"/>
      <c r="BL55" s="174">
        <v>0.70833333333333337</v>
      </c>
      <c r="BM55" s="175">
        <v>1</v>
      </c>
      <c r="BN55" s="342"/>
      <c r="BO55" s="174">
        <v>0.54166666666666663</v>
      </c>
      <c r="BP55" s="175">
        <v>1</v>
      </c>
      <c r="BQ55" s="342"/>
      <c r="BR55" s="174">
        <v>0.5</v>
      </c>
      <c r="BS55" s="175">
        <v>1</v>
      </c>
      <c r="BT55" s="342"/>
      <c r="BU55" s="174" t="s">
        <v>2</v>
      </c>
      <c r="BV55" s="175" t="s">
        <v>2</v>
      </c>
      <c r="BW55" s="342"/>
      <c r="BX55" s="174" t="s">
        <v>2</v>
      </c>
      <c r="BY55" s="175" t="s">
        <v>2</v>
      </c>
      <c r="BZ55" s="342"/>
      <c r="CA55" s="174" t="s">
        <v>2</v>
      </c>
      <c r="CB55" s="175" t="s">
        <v>2</v>
      </c>
      <c r="CC55" s="342"/>
      <c r="CD55" s="174" t="s">
        <v>2</v>
      </c>
      <c r="CE55" s="175" t="s">
        <v>2</v>
      </c>
      <c r="CF55" s="342"/>
      <c r="CG55" s="174">
        <v>0.70833333333333337</v>
      </c>
      <c r="CH55" s="175">
        <v>1</v>
      </c>
      <c r="CI55" s="342"/>
      <c r="CJ55" s="174">
        <v>0.5</v>
      </c>
      <c r="CK55" s="175">
        <v>0.95833333333333337</v>
      </c>
      <c r="CL55" s="342"/>
      <c r="CM55" s="174">
        <v>0.5</v>
      </c>
      <c r="CN55" s="175">
        <v>1</v>
      </c>
      <c r="CO55" s="342"/>
      <c r="CP55" s="174" t="s">
        <v>2</v>
      </c>
      <c r="CQ55" s="175" t="s">
        <v>2</v>
      </c>
      <c r="CR55" s="342"/>
      <c r="CS55" s="174"/>
      <c r="CT55" s="175"/>
      <c r="CU55" s="342"/>
      <c r="CV55" s="552">
        <f>'Табель Рыба'!AI54+'Табель Рыба'!AO54</f>
        <v>118</v>
      </c>
      <c r="CW55" s="550">
        <f t="shared" si="0"/>
        <v>13</v>
      </c>
      <c r="CX55" s="183">
        <f t="shared" si="1"/>
        <v>9</v>
      </c>
      <c r="CY55" s="181">
        <f>'Табель Рыба'!AM54</f>
        <v>17</v>
      </c>
      <c r="CZ55" s="453">
        <f t="shared" si="2"/>
        <v>0</v>
      </c>
      <c r="DA55" s="197">
        <f t="shared" si="3"/>
        <v>0</v>
      </c>
      <c r="DB55" s="197">
        <f t="shared" si="4"/>
        <v>9</v>
      </c>
      <c r="DC55" s="197">
        <f t="shared" si="5"/>
        <v>4</v>
      </c>
      <c r="DD55" s="180">
        <f t="shared" si="6"/>
        <v>0</v>
      </c>
      <c r="DE55" s="306">
        <f t="shared" si="7"/>
        <v>8</v>
      </c>
      <c r="DF55" s="355">
        <f t="shared" si="8"/>
        <v>50</v>
      </c>
    </row>
    <row r="56" spans="1:110" s="62" customFormat="1" ht="23.1" customHeight="1" x14ac:dyDescent="0.3">
      <c r="A56" s="251">
        <v>51</v>
      </c>
      <c r="B56" s="2">
        <v>45600</v>
      </c>
      <c r="C56" s="638" t="s">
        <v>342</v>
      </c>
      <c r="D56" s="203" t="s">
        <v>432</v>
      </c>
      <c r="E56" s="4">
        <v>30</v>
      </c>
      <c r="F56" s="220" t="s">
        <v>343</v>
      </c>
      <c r="G56" s="174" t="s">
        <v>2</v>
      </c>
      <c r="H56" s="175" t="s">
        <v>2</v>
      </c>
      <c r="I56" s="342"/>
      <c r="J56" s="174">
        <v>0.70833333333333337</v>
      </c>
      <c r="K56" s="175">
        <v>0.95833333333333337</v>
      </c>
      <c r="L56" s="342" t="s">
        <v>63</v>
      </c>
      <c r="M56" s="174" t="s">
        <v>2</v>
      </c>
      <c r="N56" s="175" t="s">
        <v>2</v>
      </c>
      <c r="O56" s="342"/>
      <c r="P56" s="174">
        <v>0.70833333333333337</v>
      </c>
      <c r="Q56" s="175">
        <v>0.95833333333333337</v>
      </c>
      <c r="R56" s="342"/>
      <c r="S56" s="174" t="s">
        <v>2</v>
      </c>
      <c r="T56" s="175" t="s">
        <v>2</v>
      </c>
      <c r="U56" s="342"/>
      <c r="V56" s="174">
        <v>0.70833333333333337</v>
      </c>
      <c r="W56" s="175">
        <v>0.95833333333333337</v>
      </c>
      <c r="X56" s="342" t="s">
        <v>63</v>
      </c>
      <c r="Y56" s="174">
        <v>0.70833333333333337</v>
      </c>
      <c r="Z56" s="175">
        <v>0.95833333333333337</v>
      </c>
      <c r="AA56" s="342" t="s">
        <v>63</v>
      </c>
      <c r="AB56" s="174" t="s">
        <v>2</v>
      </c>
      <c r="AC56" s="175" t="s">
        <v>2</v>
      </c>
      <c r="AD56" s="342"/>
      <c r="AE56" s="174">
        <v>0.70833333333333337</v>
      </c>
      <c r="AF56" s="175">
        <v>0.95833333333333337</v>
      </c>
      <c r="AG56" s="342" t="s">
        <v>185</v>
      </c>
      <c r="AH56" s="174" t="s">
        <v>2</v>
      </c>
      <c r="AI56" s="175" t="s">
        <v>2</v>
      </c>
      <c r="AJ56" s="342"/>
      <c r="AK56" s="174">
        <v>0.70833333333333337</v>
      </c>
      <c r="AL56" s="175">
        <v>0.95833333333333337</v>
      </c>
      <c r="AM56" s="342" t="s">
        <v>185</v>
      </c>
      <c r="AN56" s="174" t="s">
        <v>2</v>
      </c>
      <c r="AO56" s="175" t="s">
        <v>2</v>
      </c>
      <c r="AP56" s="342"/>
      <c r="AQ56" s="174">
        <v>0.70833333333333337</v>
      </c>
      <c r="AR56" s="175">
        <v>0.95833333333333337</v>
      </c>
      <c r="AS56" s="342" t="s">
        <v>63</v>
      </c>
      <c r="AT56" s="174">
        <v>0.70833333333333337</v>
      </c>
      <c r="AU56" s="175">
        <v>0.95833333333333337</v>
      </c>
      <c r="AV56" s="342"/>
      <c r="AW56" s="174" t="s">
        <v>2</v>
      </c>
      <c r="AX56" s="175" t="s">
        <v>2</v>
      </c>
      <c r="AY56" s="342"/>
      <c r="AZ56" s="174">
        <v>0.70833333333333337</v>
      </c>
      <c r="BA56" s="175">
        <v>0.95833333333333337</v>
      </c>
      <c r="BB56" s="342" t="s">
        <v>63</v>
      </c>
      <c r="BC56" s="174" t="s">
        <v>2</v>
      </c>
      <c r="BD56" s="175" t="s">
        <v>2</v>
      </c>
      <c r="BE56" s="342"/>
      <c r="BF56" s="174">
        <v>0.70833333333333337</v>
      </c>
      <c r="BG56" s="175">
        <v>0.95833333333333337</v>
      </c>
      <c r="BH56" s="342"/>
      <c r="BI56" s="174" t="s">
        <v>2</v>
      </c>
      <c r="BJ56" s="175" t="s">
        <v>2</v>
      </c>
      <c r="BK56" s="342"/>
      <c r="BL56" s="174">
        <v>0.70833333333333337</v>
      </c>
      <c r="BM56" s="175">
        <v>0.95833333333333337</v>
      </c>
      <c r="BN56" s="342" t="s">
        <v>63</v>
      </c>
      <c r="BO56" s="174">
        <v>0.70833333333333337</v>
      </c>
      <c r="BP56" s="175">
        <v>0.95833333333333337</v>
      </c>
      <c r="BQ56" s="342" t="s">
        <v>63</v>
      </c>
      <c r="BR56" s="174" t="s">
        <v>2</v>
      </c>
      <c r="BS56" s="175" t="s">
        <v>2</v>
      </c>
      <c r="BT56" s="342"/>
      <c r="BU56" s="174">
        <v>0.70833333333333337</v>
      </c>
      <c r="BV56" s="175">
        <v>0.95833333333333337</v>
      </c>
      <c r="BW56" s="342" t="s">
        <v>185</v>
      </c>
      <c r="BX56" s="174" t="s">
        <v>2</v>
      </c>
      <c r="BY56" s="175" t="s">
        <v>2</v>
      </c>
      <c r="BZ56" s="342"/>
      <c r="CA56" s="174">
        <v>0.70833333333333337</v>
      </c>
      <c r="CB56" s="175">
        <v>0.95833333333333337</v>
      </c>
      <c r="CC56" s="342"/>
      <c r="CD56" s="174" t="s">
        <v>2</v>
      </c>
      <c r="CE56" s="175" t="s">
        <v>2</v>
      </c>
      <c r="CF56" s="342"/>
      <c r="CG56" s="174">
        <v>0.70833333333333337</v>
      </c>
      <c r="CH56" s="175">
        <v>0.95833333333333337</v>
      </c>
      <c r="CI56" s="342" t="s">
        <v>63</v>
      </c>
      <c r="CJ56" s="174">
        <v>0.70833333333333337</v>
      </c>
      <c r="CK56" s="175">
        <v>0.95833333333333337</v>
      </c>
      <c r="CL56" s="342" t="s">
        <v>63</v>
      </c>
      <c r="CM56" s="174" t="s">
        <v>2</v>
      </c>
      <c r="CN56" s="175" t="s">
        <v>2</v>
      </c>
      <c r="CO56" s="342"/>
      <c r="CP56" s="174">
        <v>0.70833333333333337</v>
      </c>
      <c r="CQ56" s="175">
        <v>0.95833333333333337</v>
      </c>
      <c r="CR56" s="342"/>
      <c r="CS56" s="174"/>
      <c r="CT56" s="175"/>
      <c r="CU56" s="342"/>
      <c r="CV56" s="552">
        <f>'Табель Рыба'!AI55+'Табель Рыба'!AO55</f>
        <v>85</v>
      </c>
      <c r="CW56" s="550">
        <f t="shared" si="0"/>
        <v>17</v>
      </c>
      <c r="CX56" s="183">
        <f t="shared" si="1"/>
        <v>9</v>
      </c>
      <c r="CY56" s="181">
        <f>'Табель Рыба'!AM55</f>
        <v>13</v>
      </c>
      <c r="CZ56" s="453">
        <f t="shared" si="2"/>
        <v>0</v>
      </c>
      <c r="DA56" s="197">
        <f t="shared" si="3"/>
        <v>0</v>
      </c>
      <c r="DB56" s="197">
        <f t="shared" si="4"/>
        <v>0</v>
      </c>
      <c r="DC56" s="197">
        <f t="shared" si="5"/>
        <v>17</v>
      </c>
      <c r="DD56" s="180">
        <f t="shared" si="6"/>
        <v>5</v>
      </c>
      <c r="DE56" s="306">
        <f t="shared" si="7"/>
        <v>4</v>
      </c>
      <c r="DF56" s="355">
        <f t="shared" si="8"/>
        <v>83</v>
      </c>
    </row>
    <row r="57" spans="1:110" s="62" customFormat="1" ht="23.1" customHeight="1" x14ac:dyDescent="0.3">
      <c r="A57" s="251">
        <v>52</v>
      </c>
      <c r="B57" s="2">
        <v>24478</v>
      </c>
      <c r="C57" s="639" t="s">
        <v>344</v>
      </c>
      <c r="D57" s="203" t="s">
        <v>487</v>
      </c>
      <c r="E57" s="4">
        <v>32</v>
      </c>
      <c r="F57" s="220" t="s">
        <v>488</v>
      </c>
      <c r="G57" s="174" t="s">
        <v>2</v>
      </c>
      <c r="H57" s="175" t="s">
        <v>2</v>
      </c>
      <c r="I57" s="342" t="s">
        <v>475</v>
      </c>
      <c r="J57" s="174" t="s">
        <v>2</v>
      </c>
      <c r="K57" s="175" t="s">
        <v>2</v>
      </c>
      <c r="L57" s="342"/>
      <c r="M57" s="174">
        <v>0.41666666666666669</v>
      </c>
      <c r="N57" s="175">
        <v>0.625</v>
      </c>
      <c r="O57" s="342"/>
      <c r="P57" s="174">
        <v>0.41666666666666669</v>
      </c>
      <c r="Q57" s="175">
        <v>0.625</v>
      </c>
      <c r="R57" s="342"/>
      <c r="S57" s="174">
        <v>0.41666666666666669</v>
      </c>
      <c r="T57" s="175">
        <v>0.625</v>
      </c>
      <c r="U57" s="342"/>
      <c r="V57" s="174">
        <v>0.41666666666666669</v>
      </c>
      <c r="W57" s="175">
        <v>0.625</v>
      </c>
      <c r="X57" s="342"/>
      <c r="Y57" s="174">
        <v>0.41666666666666669</v>
      </c>
      <c r="Z57" s="175">
        <v>0.625</v>
      </c>
      <c r="AA57" s="342"/>
      <c r="AB57" s="174" t="s">
        <v>2</v>
      </c>
      <c r="AC57" s="175" t="s">
        <v>2</v>
      </c>
      <c r="AD57" s="342"/>
      <c r="AE57" s="174" t="s">
        <v>2</v>
      </c>
      <c r="AF57" s="175" t="s">
        <v>2</v>
      </c>
      <c r="AG57" s="342"/>
      <c r="AH57" s="174">
        <v>0.41666666666666669</v>
      </c>
      <c r="AI57" s="175">
        <v>0.625</v>
      </c>
      <c r="AJ57" s="342"/>
      <c r="AK57" s="174">
        <v>0.41666666666666669</v>
      </c>
      <c r="AL57" s="175">
        <v>0.625</v>
      </c>
      <c r="AM57" s="342"/>
      <c r="AN57" s="174">
        <v>0.41666666666666669</v>
      </c>
      <c r="AO57" s="175">
        <v>0.625</v>
      </c>
      <c r="AP57" s="342"/>
      <c r="AQ57" s="174">
        <v>0.41666666666666669</v>
      </c>
      <c r="AR57" s="175">
        <v>0.625</v>
      </c>
      <c r="AS57" s="342"/>
      <c r="AT57" s="174">
        <v>0.41666666666666669</v>
      </c>
      <c r="AU57" s="175">
        <v>0.625</v>
      </c>
      <c r="AV57" s="342"/>
      <c r="AW57" s="174" t="s">
        <v>2</v>
      </c>
      <c r="AX57" s="175" t="s">
        <v>2</v>
      </c>
      <c r="AY57" s="342"/>
      <c r="AZ57" s="174" t="s">
        <v>2</v>
      </c>
      <c r="BA57" s="175" t="s">
        <v>2</v>
      </c>
      <c r="BB57" s="342"/>
      <c r="BC57" s="174">
        <v>0.41666666666666669</v>
      </c>
      <c r="BD57" s="175">
        <v>0.625</v>
      </c>
      <c r="BE57" s="342"/>
      <c r="BF57" s="174">
        <v>0.41666666666666669</v>
      </c>
      <c r="BG57" s="175">
        <v>0.625</v>
      </c>
      <c r="BH57" s="342"/>
      <c r="BI57" s="174">
        <v>0.41666666666666669</v>
      </c>
      <c r="BJ57" s="175">
        <v>0.625</v>
      </c>
      <c r="BK57" s="342"/>
      <c r="BL57" s="174">
        <v>0.41666666666666669</v>
      </c>
      <c r="BM57" s="175">
        <v>0.625</v>
      </c>
      <c r="BN57" s="342"/>
      <c r="BO57" s="174">
        <v>0.41666666666666669</v>
      </c>
      <c r="BP57" s="175">
        <v>0.625</v>
      </c>
      <c r="BQ57" s="342"/>
      <c r="BR57" s="174" t="s">
        <v>2</v>
      </c>
      <c r="BS57" s="175" t="s">
        <v>2</v>
      </c>
      <c r="BT57" s="342"/>
      <c r="BU57" s="174" t="s">
        <v>2</v>
      </c>
      <c r="BV57" s="175" t="s">
        <v>2</v>
      </c>
      <c r="BW57" s="342"/>
      <c r="BX57" s="174">
        <v>0.41666666666666669</v>
      </c>
      <c r="BY57" s="175">
        <v>0.625</v>
      </c>
      <c r="BZ57" s="342"/>
      <c r="CA57" s="174">
        <v>0.41666666666666669</v>
      </c>
      <c r="CB57" s="175">
        <v>0.625</v>
      </c>
      <c r="CC57" s="342"/>
      <c r="CD57" s="174">
        <v>0.41666666666666669</v>
      </c>
      <c r="CE57" s="175">
        <v>0.625</v>
      </c>
      <c r="CF57" s="342"/>
      <c r="CG57" s="174">
        <v>0.41666666666666669</v>
      </c>
      <c r="CH57" s="175">
        <v>0.625</v>
      </c>
      <c r="CI57" s="342"/>
      <c r="CJ57" s="174">
        <v>0.41666666666666669</v>
      </c>
      <c r="CK57" s="175">
        <v>0.625</v>
      </c>
      <c r="CL57" s="342"/>
      <c r="CM57" s="174" t="s">
        <v>2</v>
      </c>
      <c r="CN57" s="175" t="s">
        <v>2</v>
      </c>
      <c r="CO57" s="342"/>
      <c r="CP57" s="174" t="s">
        <v>2</v>
      </c>
      <c r="CQ57" s="175" t="s">
        <v>2</v>
      </c>
      <c r="CR57" s="342"/>
      <c r="CS57" s="174"/>
      <c r="CT57" s="175"/>
      <c r="CU57" s="342"/>
      <c r="CV57" s="552">
        <f>'Табель Рыба'!AI56+'Табель Рыба'!AO56</f>
        <v>80</v>
      </c>
      <c r="CW57" s="550">
        <f t="shared" si="0"/>
        <v>20</v>
      </c>
      <c r="CX57" s="183">
        <f t="shared" si="1"/>
        <v>9</v>
      </c>
      <c r="CY57" s="181">
        <f>'Табель Рыба'!AM56</f>
        <v>10</v>
      </c>
      <c r="CZ57" s="453">
        <f t="shared" si="2"/>
        <v>0</v>
      </c>
      <c r="DA57" s="197">
        <f t="shared" si="3"/>
        <v>0</v>
      </c>
      <c r="DB57" s="197">
        <f t="shared" si="4"/>
        <v>20</v>
      </c>
      <c r="DC57" s="197">
        <f t="shared" si="5"/>
        <v>0</v>
      </c>
      <c r="DD57" s="180">
        <f t="shared" si="6"/>
        <v>5</v>
      </c>
      <c r="DE57" s="306">
        <f t="shared" si="7"/>
        <v>1</v>
      </c>
      <c r="DF57" s="355">
        <f t="shared" si="8"/>
        <v>88</v>
      </c>
    </row>
    <row r="58" spans="1:110" s="62" customFormat="1" ht="23.1" customHeight="1" x14ac:dyDescent="0.3">
      <c r="A58" s="251">
        <v>53</v>
      </c>
      <c r="B58" s="2">
        <v>21718</v>
      </c>
      <c r="C58" s="637" t="s">
        <v>345</v>
      </c>
      <c r="D58" s="203" t="s">
        <v>346</v>
      </c>
      <c r="E58" s="4">
        <v>17</v>
      </c>
      <c r="F58" s="220" t="s">
        <v>498</v>
      </c>
      <c r="G58" s="174">
        <v>0.66666666666666663</v>
      </c>
      <c r="H58" s="175">
        <v>1.0416666666666667</v>
      </c>
      <c r="I58" s="342" t="s">
        <v>10</v>
      </c>
      <c r="J58" s="174" t="s">
        <v>2</v>
      </c>
      <c r="K58" s="175" t="s">
        <v>2</v>
      </c>
      <c r="L58" s="342"/>
      <c r="M58" s="174" t="s">
        <v>2</v>
      </c>
      <c r="N58" s="175" t="s">
        <v>2</v>
      </c>
      <c r="O58" s="342"/>
      <c r="P58" s="174">
        <v>0.25</v>
      </c>
      <c r="Q58" s="175">
        <v>0.625</v>
      </c>
      <c r="R58" s="342" t="s">
        <v>10</v>
      </c>
      <c r="S58" s="688">
        <v>0.33333333333333331</v>
      </c>
      <c r="T58" s="689">
        <v>0.70833333333333337</v>
      </c>
      <c r="U58" s="342" t="s">
        <v>185</v>
      </c>
      <c r="V58" s="174">
        <v>0.33333333333333331</v>
      </c>
      <c r="W58" s="175">
        <v>0.70833333333333337</v>
      </c>
      <c r="X58" s="342" t="s">
        <v>185</v>
      </c>
      <c r="Y58" s="174" t="s">
        <v>2</v>
      </c>
      <c r="Z58" s="175" t="s">
        <v>2</v>
      </c>
      <c r="AA58" s="342"/>
      <c r="AB58" s="174" t="s">
        <v>2</v>
      </c>
      <c r="AC58" s="175" t="s">
        <v>2</v>
      </c>
      <c r="AD58" s="342"/>
      <c r="AE58" s="174" t="s">
        <v>7</v>
      </c>
      <c r="AF58" s="175" t="s">
        <v>7</v>
      </c>
      <c r="AG58" s="342"/>
      <c r="AH58" s="174" t="s">
        <v>7</v>
      </c>
      <c r="AI58" s="175" t="s">
        <v>7</v>
      </c>
      <c r="AJ58" s="342"/>
      <c r="AK58" s="174" t="s">
        <v>7</v>
      </c>
      <c r="AL58" s="175" t="s">
        <v>7</v>
      </c>
      <c r="AM58" s="342"/>
      <c r="AN58" s="174" t="s">
        <v>7</v>
      </c>
      <c r="AO58" s="175" t="s">
        <v>7</v>
      </c>
      <c r="AP58" s="342"/>
      <c r="AQ58" s="174" t="s">
        <v>7</v>
      </c>
      <c r="AR58" s="175" t="s">
        <v>7</v>
      </c>
      <c r="AS58" s="342"/>
      <c r="AT58" s="174" t="s">
        <v>2</v>
      </c>
      <c r="AU58" s="175" t="s">
        <v>2</v>
      </c>
      <c r="AV58" s="342"/>
      <c r="AW58" s="174" t="s">
        <v>2</v>
      </c>
      <c r="AX58" s="175" t="s">
        <v>2</v>
      </c>
      <c r="AY58" s="342"/>
      <c r="AZ58" s="174">
        <v>0.25</v>
      </c>
      <c r="BA58" s="175">
        <v>0.625</v>
      </c>
      <c r="BB58" s="342" t="s">
        <v>10</v>
      </c>
      <c r="BC58" s="174">
        <v>0.28125</v>
      </c>
      <c r="BD58" s="175">
        <v>0.65625</v>
      </c>
      <c r="BE58" s="342"/>
      <c r="BF58" s="174">
        <v>0.29166666666666669</v>
      </c>
      <c r="BG58" s="175">
        <v>0.66666666666666663</v>
      </c>
      <c r="BH58" s="342"/>
      <c r="BI58" s="174">
        <v>0.33333333333333331</v>
      </c>
      <c r="BJ58" s="175">
        <v>0.70833333333333337</v>
      </c>
      <c r="BK58" s="342"/>
      <c r="BL58" s="174" t="s">
        <v>2</v>
      </c>
      <c r="BM58" s="175" t="s">
        <v>2</v>
      </c>
      <c r="BN58" s="342"/>
      <c r="BO58" s="174">
        <v>0.45833333333333331</v>
      </c>
      <c r="BP58" s="175">
        <v>0.83333333333333337</v>
      </c>
      <c r="BQ58" s="342"/>
      <c r="BR58" s="174">
        <v>0.45833333333333331</v>
      </c>
      <c r="BS58" s="175">
        <v>0.83333333333333337</v>
      </c>
      <c r="BT58" s="342"/>
      <c r="BU58" s="174">
        <v>0.29166666666666669</v>
      </c>
      <c r="BV58" s="175">
        <v>0.66666666666666663</v>
      </c>
      <c r="BW58" s="342" t="s">
        <v>559</v>
      </c>
      <c r="BX58" s="174">
        <v>0.3125</v>
      </c>
      <c r="BY58" s="175">
        <v>0.6875</v>
      </c>
      <c r="BZ58" s="342" t="s">
        <v>559</v>
      </c>
      <c r="CA58" s="174" t="s">
        <v>2</v>
      </c>
      <c r="CB58" s="175" t="s">
        <v>2</v>
      </c>
      <c r="CC58" s="342"/>
      <c r="CD58" s="174" t="s">
        <v>2</v>
      </c>
      <c r="CE58" s="175" t="s">
        <v>2</v>
      </c>
      <c r="CF58" s="342"/>
      <c r="CG58" s="174">
        <v>0.28125</v>
      </c>
      <c r="CH58" s="175">
        <v>0.65625</v>
      </c>
      <c r="CI58" s="342" t="s">
        <v>133</v>
      </c>
      <c r="CJ58" s="174">
        <v>0.28125</v>
      </c>
      <c r="CK58" s="175">
        <v>0.65625</v>
      </c>
      <c r="CL58" s="342"/>
      <c r="CM58" s="174">
        <v>0.45833333333333331</v>
      </c>
      <c r="CN58" s="175">
        <v>0.83333333333333337</v>
      </c>
      <c r="CO58" s="342"/>
      <c r="CP58" s="174">
        <v>0.45833333333333331</v>
      </c>
      <c r="CQ58" s="656">
        <v>0.79166666666666663</v>
      </c>
      <c r="CR58" s="342"/>
      <c r="CS58" s="174"/>
      <c r="CT58" s="175"/>
      <c r="CU58" s="342"/>
      <c r="CV58" s="552">
        <f>'Табель Рыба'!AI57+'Табель Рыба'!AO57</f>
        <v>167</v>
      </c>
      <c r="CW58" s="550">
        <f t="shared" si="0"/>
        <v>21</v>
      </c>
      <c r="CX58" s="183">
        <f t="shared" si="1"/>
        <v>9</v>
      </c>
      <c r="CY58" s="181">
        <f>'Табель Рыба'!AM57</f>
        <v>9</v>
      </c>
      <c r="CZ58" s="453">
        <f t="shared" si="2"/>
        <v>5</v>
      </c>
      <c r="DA58" s="197">
        <f t="shared" si="3"/>
        <v>11</v>
      </c>
      <c r="DB58" s="197">
        <f t="shared" si="4"/>
        <v>4</v>
      </c>
      <c r="DC58" s="197">
        <f t="shared" si="5"/>
        <v>1</v>
      </c>
      <c r="DD58" s="180">
        <f t="shared" si="6"/>
        <v>4</v>
      </c>
      <c r="DE58" s="306">
        <f t="shared" si="7"/>
        <v>0</v>
      </c>
      <c r="DF58" s="355">
        <f t="shared" si="8"/>
        <v>1</v>
      </c>
    </row>
    <row r="59" spans="1:110" s="62" customFormat="1" ht="23.1" customHeight="1" x14ac:dyDescent="0.3">
      <c r="A59" s="251">
        <v>54</v>
      </c>
      <c r="B59" s="2">
        <v>1163</v>
      </c>
      <c r="C59" s="638" t="s">
        <v>348</v>
      </c>
      <c r="D59" s="203" t="s">
        <v>8</v>
      </c>
      <c r="E59" s="4">
        <v>26</v>
      </c>
      <c r="F59" s="220" t="s">
        <v>349</v>
      </c>
      <c r="G59" s="174" t="s">
        <v>2</v>
      </c>
      <c r="H59" s="175" t="s">
        <v>2</v>
      </c>
      <c r="I59" s="342" t="s">
        <v>475</v>
      </c>
      <c r="J59" s="174" t="s">
        <v>2</v>
      </c>
      <c r="K59" s="175" t="s">
        <v>2</v>
      </c>
      <c r="L59" s="342"/>
      <c r="M59" s="174" t="s">
        <v>2</v>
      </c>
      <c r="N59" s="175" t="s">
        <v>2</v>
      </c>
      <c r="O59" s="342"/>
      <c r="P59" s="174">
        <v>0.29166666666666669</v>
      </c>
      <c r="Q59" s="175">
        <v>0.79166666666666663</v>
      </c>
      <c r="R59" s="342"/>
      <c r="S59" s="688">
        <v>0.29166666666666669</v>
      </c>
      <c r="T59" s="689">
        <v>0.625</v>
      </c>
      <c r="U59" s="342"/>
      <c r="V59" s="174" t="s">
        <v>2</v>
      </c>
      <c r="W59" s="175" t="s">
        <v>2</v>
      </c>
      <c r="X59" s="342"/>
      <c r="Y59" s="174" t="s">
        <v>2</v>
      </c>
      <c r="Z59" s="175" t="s">
        <v>2</v>
      </c>
      <c r="AA59" s="342"/>
      <c r="AB59" s="174" t="s">
        <v>2</v>
      </c>
      <c r="AC59" s="175" t="s">
        <v>2</v>
      </c>
      <c r="AD59" s="342"/>
      <c r="AE59" s="174" t="s">
        <v>2</v>
      </c>
      <c r="AF59" s="175" t="s">
        <v>2</v>
      </c>
      <c r="AG59" s="342"/>
      <c r="AH59" s="174" t="s">
        <v>2</v>
      </c>
      <c r="AI59" s="175" t="s">
        <v>2</v>
      </c>
      <c r="AJ59" s="342"/>
      <c r="AK59" s="174">
        <v>0.28125</v>
      </c>
      <c r="AL59" s="175">
        <v>0.78125</v>
      </c>
      <c r="AM59" s="342" t="s">
        <v>133</v>
      </c>
      <c r="AN59" s="174">
        <v>0.28125</v>
      </c>
      <c r="AO59" s="175">
        <v>0.78125</v>
      </c>
      <c r="AP59" s="342" t="s">
        <v>133</v>
      </c>
      <c r="AQ59" s="174" t="s">
        <v>2</v>
      </c>
      <c r="AR59" s="175" t="s">
        <v>2</v>
      </c>
      <c r="AS59" s="342"/>
      <c r="AT59" s="174" t="s">
        <v>2</v>
      </c>
      <c r="AU59" s="175" t="s">
        <v>2</v>
      </c>
      <c r="AV59" s="342"/>
      <c r="AW59" s="174" t="s">
        <v>2</v>
      </c>
      <c r="AX59" s="175" t="s">
        <v>2</v>
      </c>
      <c r="AY59" s="342"/>
      <c r="AZ59" s="174" t="s">
        <v>2</v>
      </c>
      <c r="BA59" s="175" t="s">
        <v>2</v>
      </c>
      <c r="BB59" s="342" t="s">
        <v>476</v>
      </c>
      <c r="BC59" s="174" t="s">
        <v>2</v>
      </c>
      <c r="BD59" s="175" t="s">
        <v>2</v>
      </c>
      <c r="BE59" s="342"/>
      <c r="BF59" s="174">
        <v>0.29166666666666669</v>
      </c>
      <c r="BG59" s="175">
        <v>0.79166666666666663</v>
      </c>
      <c r="BH59" s="342"/>
      <c r="BI59" s="174">
        <v>0.29166666666666669</v>
      </c>
      <c r="BJ59" s="175">
        <v>0.79166666666666663</v>
      </c>
      <c r="BK59" s="342"/>
      <c r="BL59" s="174" t="s">
        <v>2</v>
      </c>
      <c r="BM59" s="175" t="s">
        <v>2</v>
      </c>
      <c r="BN59" s="342"/>
      <c r="BO59" s="174" t="s">
        <v>2</v>
      </c>
      <c r="BP59" s="175" t="s">
        <v>2</v>
      </c>
      <c r="BQ59" s="342"/>
      <c r="BR59" s="174" t="s">
        <v>2</v>
      </c>
      <c r="BS59" s="175" t="s">
        <v>2</v>
      </c>
      <c r="BT59" s="342"/>
      <c r="BU59" s="174" t="s">
        <v>2</v>
      </c>
      <c r="BV59" s="175" t="s">
        <v>2</v>
      </c>
      <c r="BW59" s="342"/>
      <c r="BX59" s="174" t="s">
        <v>2</v>
      </c>
      <c r="BY59" s="175" t="s">
        <v>2</v>
      </c>
      <c r="BZ59" s="342"/>
      <c r="CA59" s="174">
        <v>0.28125</v>
      </c>
      <c r="CB59" s="175">
        <v>0.78125</v>
      </c>
      <c r="CC59" s="342" t="s">
        <v>133</v>
      </c>
      <c r="CD59" s="174">
        <v>0.28125</v>
      </c>
      <c r="CE59" s="175">
        <v>0.78125</v>
      </c>
      <c r="CF59" s="342" t="s">
        <v>133</v>
      </c>
      <c r="CG59" s="174" t="s">
        <v>2</v>
      </c>
      <c r="CH59" s="175" t="s">
        <v>2</v>
      </c>
      <c r="CI59" s="342"/>
      <c r="CJ59" s="174" t="s">
        <v>2</v>
      </c>
      <c r="CK59" s="175" t="s">
        <v>2</v>
      </c>
      <c r="CL59" s="342"/>
      <c r="CM59" s="174" t="s">
        <v>2</v>
      </c>
      <c r="CN59" s="175" t="s">
        <v>2</v>
      </c>
      <c r="CO59" s="342"/>
      <c r="CP59" s="174" t="s">
        <v>2</v>
      </c>
      <c r="CQ59" s="175" t="s">
        <v>2</v>
      </c>
      <c r="CR59" s="342"/>
      <c r="CS59" s="174"/>
      <c r="CT59" s="175"/>
      <c r="CU59" s="342"/>
      <c r="CV59" s="552">
        <f>'Табель Рыба'!AI58+'Табель Рыба'!AO58</f>
        <v>84</v>
      </c>
      <c r="CW59" s="550">
        <f t="shared" si="0"/>
        <v>8</v>
      </c>
      <c r="CX59" s="183">
        <f t="shared" si="1"/>
        <v>9</v>
      </c>
      <c r="CY59" s="181">
        <f>'Табель Рыба'!AM58</f>
        <v>22</v>
      </c>
      <c r="CZ59" s="453">
        <f t="shared" si="2"/>
        <v>0</v>
      </c>
      <c r="DA59" s="197">
        <f t="shared" si="3"/>
        <v>8</v>
      </c>
      <c r="DB59" s="197">
        <f t="shared" si="4"/>
        <v>0</v>
      </c>
      <c r="DC59" s="197">
        <f t="shared" si="5"/>
        <v>0</v>
      </c>
      <c r="DD59" s="180">
        <f t="shared" si="6"/>
        <v>9</v>
      </c>
      <c r="DE59" s="306">
        <f t="shared" si="7"/>
        <v>13</v>
      </c>
      <c r="DF59" s="355">
        <f t="shared" si="8"/>
        <v>84</v>
      </c>
    </row>
    <row r="60" spans="1:110" s="62" customFormat="1" ht="23.1" customHeight="1" x14ac:dyDescent="0.3">
      <c r="A60" s="251">
        <v>55</v>
      </c>
      <c r="B60" s="2">
        <v>45110</v>
      </c>
      <c r="C60" s="638" t="s">
        <v>350</v>
      </c>
      <c r="D60" s="203" t="s">
        <v>479</v>
      </c>
      <c r="E60" s="4">
        <v>5</v>
      </c>
      <c r="F60" s="220">
        <v>0</v>
      </c>
      <c r="G60" s="174">
        <v>0.28125</v>
      </c>
      <c r="H60" s="175">
        <v>0.65625</v>
      </c>
      <c r="I60" s="342" t="s">
        <v>133</v>
      </c>
      <c r="J60" s="174" t="s">
        <v>2</v>
      </c>
      <c r="K60" s="175" t="s">
        <v>2</v>
      </c>
      <c r="L60" s="342"/>
      <c r="M60" s="174">
        <v>0.64583333333333337</v>
      </c>
      <c r="N60" s="175">
        <v>1.0208333333333333</v>
      </c>
      <c r="O60" s="342" t="s">
        <v>133</v>
      </c>
      <c r="P60" s="174">
        <v>0.64583333333333337</v>
      </c>
      <c r="Q60" s="175">
        <v>1.0208333333333333</v>
      </c>
      <c r="R60" s="342" t="s">
        <v>133</v>
      </c>
      <c r="S60" s="174">
        <v>0.64583333333333337</v>
      </c>
      <c r="T60" s="175">
        <v>1.0208333333333333</v>
      </c>
      <c r="U60" s="342" t="s">
        <v>133</v>
      </c>
      <c r="V60" s="174" t="s">
        <v>2</v>
      </c>
      <c r="W60" s="175" t="s">
        <v>2</v>
      </c>
      <c r="X60" s="342" t="s">
        <v>474</v>
      </c>
      <c r="Y60" s="174" t="s">
        <v>2</v>
      </c>
      <c r="Z60" s="175" t="s">
        <v>2</v>
      </c>
      <c r="AA60" s="342" t="s">
        <v>474</v>
      </c>
      <c r="AB60" s="174" t="s">
        <v>2</v>
      </c>
      <c r="AC60" s="175" t="s">
        <v>2</v>
      </c>
      <c r="AD60" s="342" t="s">
        <v>474</v>
      </c>
      <c r="AE60" s="174">
        <v>0.28125</v>
      </c>
      <c r="AF60" s="175">
        <v>0.65625</v>
      </c>
      <c r="AG60" s="342" t="s">
        <v>133</v>
      </c>
      <c r="AH60" s="174">
        <v>0.28125</v>
      </c>
      <c r="AI60" s="175">
        <v>0.65625</v>
      </c>
      <c r="AJ60" s="342" t="s">
        <v>133</v>
      </c>
      <c r="AK60" s="174">
        <v>0.3125</v>
      </c>
      <c r="AL60" s="175">
        <v>0.6875</v>
      </c>
      <c r="AM60" s="342"/>
      <c r="AN60" s="174">
        <v>0.47916666666666669</v>
      </c>
      <c r="AO60" s="175">
        <v>0.85416666666666663</v>
      </c>
      <c r="AP60" s="342"/>
      <c r="AQ60" s="174" t="s">
        <v>2</v>
      </c>
      <c r="AR60" s="175" t="s">
        <v>2</v>
      </c>
      <c r="AS60" s="342" t="s">
        <v>474</v>
      </c>
      <c r="AT60" s="174">
        <v>0.64583333333333337</v>
      </c>
      <c r="AU60" s="175">
        <v>1.0208333333333333</v>
      </c>
      <c r="AV60" s="342" t="s">
        <v>133</v>
      </c>
      <c r="AW60" s="174">
        <v>0.64583333333333337</v>
      </c>
      <c r="AX60" s="175">
        <v>1.0208333333333333</v>
      </c>
      <c r="AY60" s="342" t="s">
        <v>133</v>
      </c>
      <c r="AZ60" s="174">
        <v>0.64583333333333337</v>
      </c>
      <c r="BA60" s="175">
        <v>1.0208333333333333</v>
      </c>
      <c r="BB60" s="342" t="s">
        <v>133</v>
      </c>
      <c r="BC60" s="174">
        <v>0.64583333333333337</v>
      </c>
      <c r="BD60" s="175">
        <v>1.0208333333333333</v>
      </c>
      <c r="BE60" s="342" t="s">
        <v>133</v>
      </c>
      <c r="BF60" s="174">
        <v>0.64583333333333337</v>
      </c>
      <c r="BG60" s="175">
        <v>1.0208333333333333</v>
      </c>
      <c r="BH60" s="342" t="s">
        <v>133</v>
      </c>
      <c r="BI60" s="174" t="s">
        <v>2</v>
      </c>
      <c r="BJ60" s="175" t="s">
        <v>2</v>
      </c>
      <c r="BK60" s="342"/>
      <c r="BL60" s="174" t="s">
        <v>2</v>
      </c>
      <c r="BM60" s="175" t="s">
        <v>2</v>
      </c>
      <c r="BN60" s="342" t="s">
        <v>474</v>
      </c>
      <c r="BO60" s="174">
        <v>0.28125</v>
      </c>
      <c r="BP60" s="175">
        <v>0.65625</v>
      </c>
      <c r="BQ60" s="342"/>
      <c r="BR60" s="174">
        <v>0.28125</v>
      </c>
      <c r="BS60" s="175">
        <v>0.65625</v>
      </c>
      <c r="BT60" s="342" t="s">
        <v>185</v>
      </c>
      <c r="BU60" s="174">
        <v>0.39583333333333331</v>
      </c>
      <c r="BV60" s="175">
        <v>0.77083333333333337</v>
      </c>
      <c r="BW60" s="342"/>
      <c r="BX60" s="174">
        <v>0.41666666666666669</v>
      </c>
      <c r="BY60" s="175">
        <v>0.79166666666666663</v>
      </c>
      <c r="BZ60" s="342"/>
      <c r="CA60" s="174">
        <v>0.4375</v>
      </c>
      <c r="CB60" s="175">
        <v>0.8125</v>
      </c>
      <c r="CC60" s="342"/>
      <c r="CD60" s="174" t="s">
        <v>2</v>
      </c>
      <c r="CE60" s="175" t="s">
        <v>2</v>
      </c>
      <c r="CF60" s="342"/>
      <c r="CG60" s="174" t="s">
        <v>2</v>
      </c>
      <c r="CH60" s="175" t="s">
        <v>2</v>
      </c>
      <c r="CI60" s="342" t="s">
        <v>474</v>
      </c>
      <c r="CJ60" s="650">
        <v>0.41666666666666669</v>
      </c>
      <c r="CK60" s="651">
        <v>0.79166666666666663</v>
      </c>
      <c r="CL60" s="342"/>
      <c r="CM60" s="174">
        <v>0.64583333333333337</v>
      </c>
      <c r="CN60" s="175">
        <v>1.0208333333333333</v>
      </c>
      <c r="CO60" s="342" t="s">
        <v>133</v>
      </c>
      <c r="CP60" s="657">
        <v>0.6875</v>
      </c>
      <c r="CQ60" s="175">
        <v>1.0208333333333333</v>
      </c>
      <c r="CR60" s="342" t="s">
        <v>133</v>
      </c>
      <c r="CS60" s="174"/>
      <c r="CT60" s="175"/>
      <c r="CU60" s="342"/>
      <c r="CV60" s="552">
        <f>'Табель Рыба'!AI59+'Табель Рыба'!AO59</f>
        <v>167</v>
      </c>
      <c r="CW60" s="550">
        <f t="shared" si="0"/>
        <v>21</v>
      </c>
      <c r="CX60" s="183">
        <f t="shared" si="1"/>
        <v>9</v>
      </c>
      <c r="CY60" s="181">
        <f>'Табель Рыба'!AM59</f>
        <v>9</v>
      </c>
      <c r="CZ60" s="453">
        <f t="shared" si="2"/>
        <v>0</v>
      </c>
      <c r="DA60" s="197">
        <f t="shared" si="3"/>
        <v>6</v>
      </c>
      <c r="DB60" s="197">
        <f t="shared" si="4"/>
        <v>5</v>
      </c>
      <c r="DC60" s="197">
        <f t="shared" si="5"/>
        <v>10</v>
      </c>
      <c r="DD60" s="180">
        <f t="shared" si="6"/>
        <v>2</v>
      </c>
      <c r="DE60" s="306">
        <f t="shared" si="7"/>
        <v>0</v>
      </c>
      <c r="DF60" s="355">
        <f t="shared" si="8"/>
        <v>1</v>
      </c>
    </row>
    <row r="61" spans="1:110" s="62" customFormat="1" ht="23.1" customHeight="1" x14ac:dyDescent="0.3">
      <c r="A61" s="251">
        <v>56</v>
      </c>
      <c r="B61" s="2">
        <v>8434</v>
      </c>
      <c r="C61" s="638" t="s">
        <v>351</v>
      </c>
      <c r="D61" s="203" t="s">
        <v>281</v>
      </c>
      <c r="E61" s="4">
        <v>17</v>
      </c>
      <c r="F61" s="220" t="s">
        <v>352</v>
      </c>
      <c r="G61" s="174">
        <v>0.35416666666666669</v>
      </c>
      <c r="H61" s="175">
        <v>0.72916666666666663</v>
      </c>
      <c r="I61" s="342"/>
      <c r="J61" s="174" t="s">
        <v>2</v>
      </c>
      <c r="K61" s="175" t="s">
        <v>2</v>
      </c>
      <c r="L61" s="342"/>
      <c r="M61" s="174" t="s">
        <v>2</v>
      </c>
      <c r="N61" s="175" t="s">
        <v>2</v>
      </c>
      <c r="O61" s="342"/>
      <c r="P61" s="174">
        <v>0.33333333333333331</v>
      </c>
      <c r="Q61" s="175">
        <v>0.70833333333333337</v>
      </c>
      <c r="R61" s="342"/>
      <c r="S61" s="688">
        <v>0.33333333333333331</v>
      </c>
      <c r="T61" s="689">
        <v>0.70833333333333337</v>
      </c>
      <c r="U61" s="342"/>
      <c r="V61" s="174">
        <v>0.33333333333333331</v>
      </c>
      <c r="W61" s="175">
        <v>0.70833333333333337</v>
      </c>
      <c r="X61" s="342"/>
      <c r="Y61" s="174">
        <v>0.375</v>
      </c>
      <c r="Z61" s="175">
        <v>0.875</v>
      </c>
      <c r="AA61" s="342"/>
      <c r="AB61" s="174" t="s">
        <v>2</v>
      </c>
      <c r="AC61" s="175" t="s">
        <v>2</v>
      </c>
      <c r="AD61" s="342"/>
      <c r="AE61" s="174" t="s">
        <v>2</v>
      </c>
      <c r="AF61" s="175" t="s">
        <v>2</v>
      </c>
      <c r="AG61" s="342"/>
      <c r="AH61" s="174">
        <v>0.3125</v>
      </c>
      <c r="AI61" s="175">
        <v>0.6875</v>
      </c>
      <c r="AJ61" s="342"/>
      <c r="AK61" s="174">
        <v>0.3125</v>
      </c>
      <c r="AL61" s="175">
        <v>0.6875</v>
      </c>
      <c r="AM61" s="342"/>
      <c r="AN61" s="174">
        <v>0.3125</v>
      </c>
      <c r="AO61" s="175">
        <v>0.6875</v>
      </c>
      <c r="AP61" s="342"/>
      <c r="AQ61" s="174" t="s">
        <v>2</v>
      </c>
      <c r="AR61" s="175" t="s">
        <v>2</v>
      </c>
      <c r="AS61" s="342"/>
      <c r="AT61" s="174">
        <v>0.4375</v>
      </c>
      <c r="AU61" s="175">
        <v>0.85416666666666663</v>
      </c>
      <c r="AV61" s="342"/>
      <c r="AW61" s="174">
        <v>0.4375</v>
      </c>
      <c r="AX61" s="175">
        <v>0.85416666666666663</v>
      </c>
      <c r="AY61" s="342"/>
      <c r="AZ61" s="174" t="s">
        <v>2</v>
      </c>
      <c r="BA61" s="175" t="s">
        <v>2</v>
      </c>
      <c r="BB61" s="342"/>
      <c r="BC61" s="174" t="s">
        <v>2</v>
      </c>
      <c r="BD61" s="175" t="s">
        <v>2</v>
      </c>
      <c r="BE61" s="342"/>
      <c r="BF61" s="174">
        <v>0.39583333333333331</v>
      </c>
      <c r="BG61" s="175">
        <v>0.77083333333333337</v>
      </c>
      <c r="BH61" s="342"/>
      <c r="BI61" s="174">
        <v>0.39583333333333331</v>
      </c>
      <c r="BJ61" s="175">
        <v>0.77083333333333337</v>
      </c>
      <c r="BK61" s="342"/>
      <c r="BL61" s="174" t="s">
        <v>2</v>
      </c>
      <c r="BM61" s="175" t="s">
        <v>2</v>
      </c>
      <c r="BN61" s="342"/>
      <c r="BO61" s="174" t="s">
        <v>2</v>
      </c>
      <c r="BP61" s="175" t="s">
        <v>2</v>
      </c>
      <c r="BQ61" s="342"/>
      <c r="BR61" s="174" t="s">
        <v>2</v>
      </c>
      <c r="BS61" s="175" t="s">
        <v>2</v>
      </c>
      <c r="BT61" s="342" t="s">
        <v>474</v>
      </c>
      <c r="BU61" s="174">
        <v>0.33333333333333331</v>
      </c>
      <c r="BV61" s="175">
        <v>0.70833333333333337</v>
      </c>
      <c r="BW61" s="342"/>
      <c r="BX61" s="174">
        <v>0.33333333333333331</v>
      </c>
      <c r="BY61" s="175">
        <v>0.70833333333333337</v>
      </c>
      <c r="BZ61" s="342"/>
      <c r="CA61" s="174">
        <v>0.33333333333333331</v>
      </c>
      <c r="CB61" s="175">
        <v>0.70833333333333337</v>
      </c>
      <c r="CC61" s="342"/>
      <c r="CD61" s="174">
        <v>0.33333333333333331</v>
      </c>
      <c r="CE61" s="175">
        <v>0.70833333333333337</v>
      </c>
      <c r="CF61" s="342"/>
      <c r="CG61" s="174" t="s">
        <v>2</v>
      </c>
      <c r="CH61" s="175" t="s">
        <v>2</v>
      </c>
      <c r="CI61" s="342"/>
      <c r="CJ61" s="174" t="s">
        <v>2</v>
      </c>
      <c r="CK61" s="175" t="s">
        <v>2</v>
      </c>
      <c r="CL61" s="342"/>
      <c r="CM61" s="174" t="s">
        <v>2</v>
      </c>
      <c r="CN61" s="175" t="s">
        <v>2</v>
      </c>
      <c r="CO61" s="342" t="s">
        <v>474</v>
      </c>
      <c r="CP61" s="174" t="s">
        <v>2</v>
      </c>
      <c r="CQ61" s="175" t="s">
        <v>2</v>
      </c>
      <c r="CR61" s="342" t="s">
        <v>474</v>
      </c>
      <c r="CS61" s="174"/>
      <c r="CT61" s="175"/>
      <c r="CU61" s="342"/>
      <c r="CV61" s="552">
        <f>'Табель Рыба'!AI60+'Табель Рыба'!AO60</f>
        <v>133</v>
      </c>
      <c r="CW61" s="550">
        <f t="shared" si="0"/>
        <v>16</v>
      </c>
      <c r="CX61" s="183">
        <f t="shared" si="1"/>
        <v>9</v>
      </c>
      <c r="CY61" s="181">
        <f>'Табель Рыба'!AM60</f>
        <v>14</v>
      </c>
      <c r="CZ61" s="453">
        <f t="shared" si="2"/>
        <v>0</v>
      </c>
      <c r="DA61" s="197">
        <f t="shared" si="3"/>
        <v>12</v>
      </c>
      <c r="DB61" s="197">
        <f t="shared" si="4"/>
        <v>4</v>
      </c>
      <c r="DC61" s="197">
        <f t="shared" si="5"/>
        <v>0</v>
      </c>
      <c r="DD61" s="180">
        <f t="shared" si="6"/>
        <v>5</v>
      </c>
      <c r="DE61" s="306">
        <f t="shared" si="7"/>
        <v>5</v>
      </c>
      <c r="DF61" s="355">
        <f t="shared" si="8"/>
        <v>35</v>
      </c>
    </row>
    <row r="62" spans="1:110" s="62" customFormat="1" ht="23.1" customHeight="1" x14ac:dyDescent="0.3">
      <c r="A62" s="251">
        <v>57</v>
      </c>
      <c r="B62" s="2">
        <v>17494</v>
      </c>
      <c r="C62" s="638" t="s">
        <v>353</v>
      </c>
      <c r="D62" s="203" t="s">
        <v>354</v>
      </c>
      <c r="E62" s="4">
        <v>32</v>
      </c>
      <c r="F62" s="220">
        <v>0</v>
      </c>
      <c r="G62" s="174" t="s">
        <v>2</v>
      </c>
      <c r="H62" s="175" t="s">
        <v>2</v>
      </c>
      <c r="I62" s="342"/>
      <c r="J62" s="174" t="s">
        <v>7</v>
      </c>
      <c r="K62" s="175" t="s">
        <v>7</v>
      </c>
      <c r="L62" s="342"/>
      <c r="M62" s="174" t="s">
        <v>7</v>
      </c>
      <c r="N62" s="175" t="s">
        <v>7</v>
      </c>
      <c r="O62" s="342"/>
      <c r="P62" s="174" t="s">
        <v>7</v>
      </c>
      <c r="Q62" s="175" t="s">
        <v>7</v>
      </c>
      <c r="R62" s="342"/>
      <c r="S62" s="174" t="s">
        <v>7</v>
      </c>
      <c r="T62" s="175" t="s">
        <v>7</v>
      </c>
      <c r="U62" s="342"/>
      <c r="V62" s="174" t="s">
        <v>7</v>
      </c>
      <c r="W62" s="175" t="s">
        <v>7</v>
      </c>
      <c r="X62" s="342"/>
      <c r="Y62" s="174" t="s">
        <v>2</v>
      </c>
      <c r="Z62" s="175" t="s">
        <v>2</v>
      </c>
      <c r="AA62" s="342"/>
      <c r="AB62" s="174" t="s">
        <v>2</v>
      </c>
      <c r="AC62" s="175" t="s">
        <v>2</v>
      </c>
      <c r="AD62" s="342"/>
      <c r="AE62" s="174" t="s">
        <v>7</v>
      </c>
      <c r="AF62" s="175" t="s">
        <v>7</v>
      </c>
      <c r="AG62" s="342"/>
      <c r="AH62" s="174" t="s">
        <v>7</v>
      </c>
      <c r="AI62" s="175" t="s">
        <v>7</v>
      </c>
      <c r="AJ62" s="342"/>
      <c r="AK62" s="174" t="s">
        <v>7</v>
      </c>
      <c r="AL62" s="175" t="s">
        <v>7</v>
      </c>
      <c r="AM62" s="342"/>
      <c r="AN62" s="174" t="s">
        <v>7</v>
      </c>
      <c r="AO62" s="175" t="s">
        <v>7</v>
      </c>
      <c r="AP62" s="342"/>
      <c r="AQ62" s="174" t="s">
        <v>7</v>
      </c>
      <c r="AR62" s="175" t="s">
        <v>7</v>
      </c>
      <c r="AS62" s="342"/>
      <c r="AT62" s="174" t="s">
        <v>2</v>
      </c>
      <c r="AU62" s="175" t="s">
        <v>2</v>
      </c>
      <c r="AV62" s="342"/>
      <c r="AW62" s="174" t="s">
        <v>2</v>
      </c>
      <c r="AX62" s="175" t="s">
        <v>2</v>
      </c>
      <c r="AY62" s="342"/>
      <c r="AZ62" s="174">
        <v>0.29166666666666669</v>
      </c>
      <c r="BA62" s="175">
        <v>0.58333333333333337</v>
      </c>
      <c r="BB62" s="342"/>
      <c r="BC62" s="174">
        <v>0.29166666666666669</v>
      </c>
      <c r="BD62" s="175">
        <v>0.58333333333333337</v>
      </c>
      <c r="BE62" s="342"/>
      <c r="BF62" s="174" t="s">
        <v>2</v>
      </c>
      <c r="BG62" s="175" t="s">
        <v>2</v>
      </c>
      <c r="BH62" s="342"/>
      <c r="BI62" s="174" t="s">
        <v>2</v>
      </c>
      <c r="BJ62" s="175" t="s">
        <v>2</v>
      </c>
      <c r="BK62" s="342"/>
      <c r="BL62" s="174">
        <v>0.29166666666666669</v>
      </c>
      <c r="BM62" s="175">
        <v>0.58333333333333337</v>
      </c>
      <c r="BN62" s="342"/>
      <c r="BO62" s="174">
        <v>0.29166666666666669</v>
      </c>
      <c r="BP62" s="175">
        <v>0.58333333333333337</v>
      </c>
      <c r="BQ62" s="342"/>
      <c r="BR62" s="174">
        <v>0.29166666666666669</v>
      </c>
      <c r="BS62" s="175">
        <v>0.58333333333333337</v>
      </c>
      <c r="BT62" s="342"/>
      <c r="BU62" s="174">
        <v>0.29166666666666669</v>
      </c>
      <c r="BV62" s="175">
        <v>0.58333333333333337</v>
      </c>
      <c r="BW62" s="342"/>
      <c r="BX62" s="174">
        <v>0.29166666666666669</v>
      </c>
      <c r="BY62" s="175">
        <v>0.58333333333333337</v>
      </c>
      <c r="BZ62" s="342"/>
      <c r="CA62" s="174" t="s">
        <v>2</v>
      </c>
      <c r="CB62" s="175" t="s">
        <v>2</v>
      </c>
      <c r="CC62" s="342"/>
      <c r="CD62" s="174" t="s">
        <v>2</v>
      </c>
      <c r="CE62" s="175" t="s">
        <v>2</v>
      </c>
      <c r="CF62" s="342"/>
      <c r="CG62" s="174">
        <v>0.29166666666666669</v>
      </c>
      <c r="CH62" s="175">
        <v>0.58333333333333337</v>
      </c>
      <c r="CI62" s="342"/>
      <c r="CJ62" s="174">
        <v>0.29166666666666669</v>
      </c>
      <c r="CK62" s="175">
        <v>0.58333333333333337</v>
      </c>
      <c r="CL62" s="342"/>
      <c r="CM62" s="174">
        <v>0.29166666666666669</v>
      </c>
      <c r="CN62" s="175">
        <v>0.58333333333333337</v>
      </c>
      <c r="CO62" s="342"/>
      <c r="CP62" s="174">
        <v>0.29166666666666669</v>
      </c>
      <c r="CQ62" s="175">
        <v>0.58333333333333337</v>
      </c>
      <c r="CR62" s="342"/>
      <c r="CS62" s="174"/>
      <c r="CT62" s="175"/>
      <c r="CU62" s="342"/>
      <c r="CV62" s="552">
        <f>'Табель Рыба'!AI61+'Табель Рыба'!AO61</f>
        <v>146</v>
      </c>
      <c r="CW62" s="550">
        <f t="shared" si="0"/>
        <v>21</v>
      </c>
      <c r="CX62" s="183">
        <f t="shared" si="1"/>
        <v>9</v>
      </c>
      <c r="CY62" s="181">
        <f>'Табель Рыба'!AM61</f>
        <v>9</v>
      </c>
      <c r="CZ62" s="453">
        <f t="shared" si="2"/>
        <v>10</v>
      </c>
      <c r="DA62" s="197">
        <f t="shared" si="3"/>
        <v>11</v>
      </c>
      <c r="DB62" s="197">
        <f t="shared" si="4"/>
        <v>0</v>
      </c>
      <c r="DC62" s="197">
        <f t="shared" si="5"/>
        <v>0</v>
      </c>
      <c r="DD62" s="180">
        <f t="shared" si="6"/>
        <v>5</v>
      </c>
      <c r="DE62" s="306">
        <f t="shared" si="7"/>
        <v>0</v>
      </c>
      <c r="DF62" s="355">
        <f t="shared" si="8"/>
        <v>22</v>
      </c>
    </row>
    <row r="63" spans="1:110" s="62" customFormat="1" ht="23.1" customHeight="1" x14ac:dyDescent="0.3">
      <c r="A63" s="251">
        <v>58</v>
      </c>
      <c r="B63" s="2">
        <v>1466</v>
      </c>
      <c r="C63" s="638" t="s">
        <v>355</v>
      </c>
      <c r="D63" s="203">
        <v>0</v>
      </c>
      <c r="E63" s="4">
        <v>32</v>
      </c>
      <c r="F63" s="220" t="s">
        <v>496</v>
      </c>
      <c r="G63" s="174" t="s">
        <v>2</v>
      </c>
      <c r="H63" s="175" t="s">
        <v>2</v>
      </c>
      <c r="I63" s="342" t="s">
        <v>475</v>
      </c>
      <c r="J63" s="174">
        <v>0.375</v>
      </c>
      <c r="K63" s="175">
        <v>0.75</v>
      </c>
      <c r="L63" s="342"/>
      <c r="M63" s="174">
        <v>0.375</v>
      </c>
      <c r="N63" s="175">
        <v>0.75</v>
      </c>
      <c r="O63" s="342"/>
      <c r="P63" s="174">
        <v>0.54166666666666663</v>
      </c>
      <c r="Q63" s="175">
        <v>0.91666666666666663</v>
      </c>
      <c r="R63" s="342"/>
      <c r="S63" s="174">
        <v>0.54166666666666663</v>
      </c>
      <c r="T63" s="175">
        <v>0.91666666666666663</v>
      </c>
      <c r="U63" s="342"/>
      <c r="V63" s="174" t="s">
        <v>2</v>
      </c>
      <c r="W63" s="175" t="s">
        <v>2</v>
      </c>
      <c r="X63" s="342"/>
      <c r="Y63" s="174" t="s">
        <v>2</v>
      </c>
      <c r="Z63" s="175" t="s">
        <v>2</v>
      </c>
      <c r="AA63" s="342"/>
      <c r="AB63" s="174">
        <v>0.375</v>
      </c>
      <c r="AC63" s="175">
        <v>0.75</v>
      </c>
      <c r="AD63" s="342"/>
      <c r="AE63" s="174">
        <v>0.375</v>
      </c>
      <c r="AF63" s="175">
        <v>0.75</v>
      </c>
      <c r="AG63" s="342"/>
      <c r="AH63" s="174">
        <v>0.375</v>
      </c>
      <c r="AI63" s="175">
        <v>0.75</v>
      </c>
      <c r="AJ63" s="342"/>
      <c r="AK63" s="174">
        <v>0.54166666666666663</v>
      </c>
      <c r="AL63" s="175">
        <v>0.91666666666666663</v>
      </c>
      <c r="AM63" s="342"/>
      <c r="AN63" s="174">
        <v>0.54166666666666663</v>
      </c>
      <c r="AO63" s="175">
        <v>0.91666666666666663</v>
      </c>
      <c r="AP63" s="342"/>
      <c r="AQ63" s="174" t="s">
        <v>2</v>
      </c>
      <c r="AR63" s="175" t="s">
        <v>2</v>
      </c>
      <c r="AS63" s="342"/>
      <c r="AT63" s="174" t="s">
        <v>2</v>
      </c>
      <c r="AU63" s="175" t="s">
        <v>2</v>
      </c>
      <c r="AV63" s="342"/>
      <c r="AW63" s="174">
        <v>0.375</v>
      </c>
      <c r="AX63" s="175">
        <v>0.75</v>
      </c>
      <c r="AY63" s="342"/>
      <c r="AZ63" s="174">
        <v>0.375</v>
      </c>
      <c r="BA63" s="175">
        <v>0.75</v>
      </c>
      <c r="BB63" s="342"/>
      <c r="BC63" s="174">
        <v>0.375</v>
      </c>
      <c r="BD63" s="175">
        <v>0.75</v>
      </c>
      <c r="BE63" s="342"/>
      <c r="BF63" s="174">
        <v>0.54166666666666663</v>
      </c>
      <c r="BG63" s="175">
        <v>0.91666666666666663</v>
      </c>
      <c r="BH63" s="342"/>
      <c r="BI63" s="174">
        <v>0.54166666666666663</v>
      </c>
      <c r="BJ63" s="175">
        <v>0.91666666666666663</v>
      </c>
      <c r="BK63" s="342"/>
      <c r="BL63" s="174" t="s">
        <v>2</v>
      </c>
      <c r="BM63" s="175" t="s">
        <v>2</v>
      </c>
      <c r="BN63" s="342"/>
      <c r="BO63" s="174" t="s">
        <v>2</v>
      </c>
      <c r="BP63" s="175" t="s">
        <v>2</v>
      </c>
      <c r="BQ63" s="342"/>
      <c r="BR63" s="174">
        <v>0.375</v>
      </c>
      <c r="BS63" s="175">
        <v>0.75</v>
      </c>
      <c r="BT63" s="342"/>
      <c r="BU63" s="174">
        <v>0.375</v>
      </c>
      <c r="BV63" s="175">
        <v>0.75</v>
      </c>
      <c r="BW63" s="342"/>
      <c r="BX63" s="174">
        <v>0.375</v>
      </c>
      <c r="BY63" s="175">
        <v>0.75</v>
      </c>
      <c r="BZ63" s="342"/>
      <c r="CA63" s="174">
        <v>0.54166666666666663</v>
      </c>
      <c r="CB63" s="175">
        <v>0.91666666666666663</v>
      </c>
      <c r="CC63" s="342"/>
      <c r="CD63" s="174">
        <v>0.54166666666666663</v>
      </c>
      <c r="CE63" s="175">
        <v>0.91666666666666663</v>
      </c>
      <c r="CF63" s="342"/>
      <c r="CG63" s="174" t="s">
        <v>2</v>
      </c>
      <c r="CH63" s="175" t="s">
        <v>2</v>
      </c>
      <c r="CI63" s="342"/>
      <c r="CJ63" s="174" t="s">
        <v>2</v>
      </c>
      <c r="CK63" s="175" t="s">
        <v>2</v>
      </c>
      <c r="CL63" s="342"/>
      <c r="CM63" s="174">
        <v>0.33333333333333331</v>
      </c>
      <c r="CN63" s="175">
        <v>0.70833333333333337</v>
      </c>
      <c r="CO63" s="342"/>
      <c r="CP63" s="174">
        <v>0.375</v>
      </c>
      <c r="CQ63" s="656">
        <v>0.70833333333333337</v>
      </c>
      <c r="CR63" s="342"/>
      <c r="CS63" s="174"/>
      <c r="CT63" s="175"/>
      <c r="CU63" s="342"/>
      <c r="CV63" s="552">
        <f>'Табель Рыба'!AI62+'Табель Рыба'!AO62</f>
        <v>167</v>
      </c>
      <c r="CW63" s="550">
        <f t="shared" si="0"/>
        <v>21</v>
      </c>
      <c r="CX63" s="183">
        <f t="shared" si="1"/>
        <v>9</v>
      </c>
      <c r="CY63" s="181">
        <f>'Табель Рыба'!AM62</f>
        <v>9</v>
      </c>
      <c r="CZ63" s="453">
        <f t="shared" si="2"/>
        <v>0</v>
      </c>
      <c r="DA63" s="197">
        <f t="shared" si="3"/>
        <v>13</v>
      </c>
      <c r="DB63" s="197">
        <f t="shared" si="4"/>
        <v>8</v>
      </c>
      <c r="DC63" s="197">
        <f t="shared" si="5"/>
        <v>0</v>
      </c>
      <c r="DD63" s="180">
        <f t="shared" si="6"/>
        <v>5</v>
      </c>
      <c r="DE63" s="306">
        <f t="shared" si="7"/>
        <v>0</v>
      </c>
      <c r="DF63" s="355">
        <f t="shared" si="8"/>
        <v>1</v>
      </c>
    </row>
    <row r="64" spans="1:110" s="2" customFormat="1" ht="23.1" customHeight="1" x14ac:dyDescent="0.3">
      <c r="A64" s="251">
        <v>59</v>
      </c>
      <c r="B64" s="2">
        <v>48894</v>
      </c>
      <c r="C64" s="638" t="s">
        <v>357</v>
      </c>
      <c r="D64" s="203">
        <v>0</v>
      </c>
      <c r="E64" s="4">
        <v>10</v>
      </c>
      <c r="F64" s="220">
        <v>0</v>
      </c>
      <c r="G64" s="174">
        <v>0.29166666666666669</v>
      </c>
      <c r="H64" s="175">
        <v>0.66666666666666663</v>
      </c>
      <c r="I64" s="342"/>
      <c r="J64" s="174">
        <v>0.29166666666666669</v>
      </c>
      <c r="K64" s="175">
        <v>0.66666666666666663</v>
      </c>
      <c r="L64" s="342"/>
      <c r="M64" s="174">
        <v>0.3125</v>
      </c>
      <c r="N64" s="175">
        <v>0.6875</v>
      </c>
      <c r="O64" s="342"/>
      <c r="P64" s="174">
        <v>0.64583333333333337</v>
      </c>
      <c r="Q64" s="175">
        <v>1.0208333333333333</v>
      </c>
      <c r="R64" s="342"/>
      <c r="S64" s="174" t="s">
        <v>2</v>
      </c>
      <c r="T64" s="175" t="s">
        <v>2</v>
      </c>
      <c r="U64" s="342"/>
      <c r="V64" s="174" t="s">
        <v>2</v>
      </c>
      <c r="W64" s="175" t="s">
        <v>2</v>
      </c>
      <c r="X64" s="342"/>
      <c r="Y64" s="174">
        <v>0.3125</v>
      </c>
      <c r="Z64" s="175">
        <v>0.6875</v>
      </c>
      <c r="AA64" s="342"/>
      <c r="AB64" s="174">
        <v>0.39583333333333331</v>
      </c>
      <c r="AC64" s="175">
        <v>0.77083333333333337</v>
      </c>
      <c r="AD64" s="342"/>
      <c r="AE64" s="174">
        <v>0.39583333333333331</v>
      </c>
      <c r="AF64" s="175">
        <v>0.77083333333333337</v>
      </c>
      <c r="AG64" s="342"/>
      <c r="AH64" s="174">
        <v>0.4375</v>
      </c>
      <c r="AI64" s="175">
        <v>0.8125</v>
      </c>
      <c r="AJ64" s="342"/>
      <c r="AK64" s="174">
        <v>0.4375</v>
      </c>
      <c r="AL64" s="175">
        <v>0.8125</v>
      </c>
      <c r="AM64" s="342"/>
      <c r="AN64" s="174" t="s">
        <v>2</v>
      </c>
      <c r="AO64" s="175" t="s">
        <v>2</v>
      </c>
      <c r="AP64" s="342"/>
      <c r="AQ64" s="174" t="s">
        <v>2</v>
      </c>
      <c r="AR64" s="175" t="s">
        <v>2</v>
      </c>
      <c r="AS64" s="342"/>
      <c r="AT64" s="174">
        <v>0.3125</v>
      </c>
      <c r="AU64" s="175">
        <v>0.6875</v>
      </c>
      <c r="AV64" s="342"/>
      <c r="AW64" s="174">
        <v>0.35416666666666669</v>
      </c>
      <c r="AX64" s="175">
        <v>0.72916666666666663</v>
      </c>
      <c r="AY64" s="342"/>
      <c r="AZ64" s="174">
        <v>0.64583333333333337</v>
      </c>
      <c r="BA64" s="175">
        <v>1.0208333333333333</v>
      </c>
      <c r="BB64" s="342"/>
      <c r="BC64" s="174" t="s">
        <v>2</v>
      </c>
      <c r="BD64" s="175" t="s">
        <v>2</v>
      </c>
      <c r="BE64" s="342"/>
      <c r="BF64" s="174" t="s">
        <v>2</v>
      </c>
      <c r="BG64" s="175" t="s">
        <v>2</v>
      </c>
      <c r="BH64" s="342"/>
      <c r="BI64" s="174">
        <v>0.35416666666666669</v>
      </c>
      <c r="BJ64" s="175">
        <v>0.72916666666666663</v>
      </c>
      <c r="BK64" s="342"/>
      <c r="BL64" s="174">
        <v>0.375</v>
      </c>
      <c r="BM64" s="175">
        <v>0.75</v>
      </c>
      <c r="BN64" s="342"/>
      <c r="BO64" s="174">
        <v>0.625</v>
      </c>
      <c r="BP64" s="175">
        <v>1</v>
      </c>
      <c r="BQ64" s="342"/>
      <c r="BR64" s="174">
        <v>0.64583333333333337</v>
      </c>
      <c r="BS64" s="175">
        <v>1.0208333333333333</v>
      </c>
      <c r="BT64" s="342"/>
      <c r="BU64" s="174">
        <v>0.64583333333333337</v>
      </c>
      <c r="BV64" s="175">
        <v>1.0208333333333333</v>
      </c>
      <c r="BW64" s="342"/>
      <c r="BX64" s="174" t="s">
        <v>2</v>
      </c>
      <c r="BY64" s="175" t="s">
        <v>2</v>
      </c>
      <c r="BZ64" s="342"/>
      <c r="CA64" s="174" t="s">
        <v>2</v>
      </c>
      <c r="CB64" s="175" t="s">
        <v>2</v>
      </c>
      <c r="CC64" s="342"/>
      <c r="CD64" s="174">
        <v>0.28125</v>
      </c>
      <c r="CE64" s="175">
        <v>0.65625</v>
      </c>
      <c r="CF64" s="342"/>
      <c r="CG64" s="174">
        <v>0.3125</v>
      </c>
      <c r="CH64" s="175">
        <v>0.6875</v>
      </c>
      <c r="CI64" s="342"/>
      <c r="CJ64" s="174" t="s">
        <v>2</v>
      </c>
      <c r="CK64" s="175" t="s">
        <v>2</v>
      </c>
      <c r="CL64" s="342"/>
      <c r="CM64" s="174">
        <v>0.4375</v>
      </c>
      <c r="CN64" s="175">
        <v>0.8125</v>
      </c>
      <c r="CO64" s="342"/>
      <c r="CP64" s="657">
        <v>0.54166666666666663</v>
      </c>
      <c r="CQ64" s="175">
        <v>0.875</v>
      </c>
      <c r="CR64" s="342"/>
      <c r="CS64" s="174"/>
      <c r="CT64" s="175"/>
      <c r="CU64" s="342"/>
      <c r="CV64" s="552">
        <f>'Табель Рыба'!AI63+'Табель Рыба'!AO63</f>
        <v>167</v>
      </c>
      <c r="CW64" s="550">
        <f t="shared" si="0"/>
        <v>21</v>
      </c>
      <c r="CX64" s="183">
        <f t="shared" si="1"/>
        <v>9</v>
      </c>
      <c r="CY64" s="181">
        <f>'Табель Рыба'!AM63</f>
        <v>9</v>
      </c>
      <c r="CZ64" s="453">
        <f t="shared" si="2"/>
        <v>0</v>
      </c>
      <c r="DA64" s="197">
        <f t="shared" si="3"/>
        <v>10</v>
      </c>
      <c r="DB64" s="197">
        <f t="shared" si="4"/>
        <v>6</v>
      </c>
      <c r="DC64" s="197">
        <f t="shared" si="5"/>
        <v>5</v>
      </c>
      <c r="DD64" s="180">
        <f t="shared" si="6"/>
        <v>1</v>
      </c>
      <c r="DE64" s="306">
        <f t="shared" si="7"/>
        <v>0</v>
      </c>
      <c r="DF64" s="355">
        <f t="shared" si="8"/>
        <v>1</v>
      </c>
    </row>
    <row r="65" spans="1:110" s="62" customFormat="1" ht="23.1" customHeight="1" x14ac:dyDescent="0.3">
      <c r="A65" s="251">
        <v>60</v>
      </c>
      <c r="B65" s="2">
        <v>1471</v>
      </c>
      <c r="C65" s="638" t="s">
        <v>358</v>
      </c>
      <c r="D65" s="203" t="s">
        <v>359</v>
      </c>
      <c r="E65" s="4">
        <v>32</v>
      </c>
      <c r="F65" s="220" t="s">
        <v>360</v>
      </c>
      <c r="G65" s="174" t="s">
        <v>2</v>
      </c>
      <c r="H65" s="175" t="s">
        <v>2</v>
      </c>
      <c r="I65" s="342"/>
      <c r="J65" s="174" t="s">
        <v>2</v>
      </c>
      <c r="K65" s="175" t="s">
        <v>2</v>
      </c>
      <c r="L65" s="342"/>
      <c r="M65" s="174" t="s">
        <v>7</v>
      </c>
      <c r="N65" s="175" t="s">
        <v>7</v>
      </c>
      <c r="O65" s="342"/>
      <c r="P65" s="174" t="s">
        <v>7</v>
      </c>
      <c r="Q65" s="175" t="s">
        <v>7</v>
      </c>
      <c r="R65" s="342"/>
      <c r="S65" s="174" t="s">
        <v>7</v>
      </c>
      <c r="T65" s="175" t="s">
        <v>7</v>
      </c>
      <c r="U65" s="342"/>
      <c r="V65" s="174" t="s">
        <v>7</v>
      </c>
      <c r="W65" s="175" t="s">
        <v>7</v>
      </c>
      <c r="X65" s="342"/>
      <c r="Y65" s="174" t="s">
        <v>7</v>
      </c>
      <c r="Z65" s="175" t="s">
        <v>7</v>
      </c>
      <c r="AA65" s="342"/>
      <c r="AB65" s="174" t="s">
        <v>2</v>
      </c>
      <c r="AC65" s="175" t="s">
        <v>2</v>
      </c>
      <c r="AD65" s="342"/>
      <c r="AE65" s="174" t="s">
        <v>2</v>
      </c>
      <c r="AF65" s="175" t="s">
        <v>2</v>
      </c>
      <c r="AG65" s="342"/>
      <c r="AH65" s="174">
        <v>0.375</v>
      </c>
      <c r="AI65" s="175">
        <v>0.625</v>
      </c>
      <c r="AJ65" s="342"/>
      <c r="AK65" s="174">
        <v>0.375</v>
      </c>
      <c r="AL65" s="175">
        <v>0.625</v>
      </c>
      <c r="AM65" s="342"/>
      <c r="AN65" s="174" t="s">
        <v>2</v>
      </c>
      <c r="AO65" s="175" t="s">
        <v>2</v>
      </c>
      <c r="AP65" s="342"/>
      <c r="AQ65" s="174" t="s">
        <v>2</v>
      </c>
      <c r="AR65" s="175" t="s">
        <v>2</v>
      </c>
      <c r="AS65" s="342"/>
      <c r="AT65" s="174">
        <v>0.33333333333333331</v>
      </c>
      <c r="AU65" s="175">
        <v>0.83333333333333337</v>
      </c>
      <c r="AV65" s="342"/>
      <c r="AW65" s="174">
        <v>0.33333333333333331</v>
      </c>
      <c r="AX65" s="175">
        <v>0.83333333333333337</v>
      </c>
      <c r="AY65" s="342"/>
      <c r="AZ65" s="174">
        <v>0.375</v>
      </c>
      <c r="BA65" s="175">
        <v>0.625</v>
      </c>
      <c r="BB65" s="342"/>
      <c r="BC65" s="174">
        <v>0.375</v>
      </c>
      <c r="BD65" s="175">
        <v>0.625</v>
      </c>
      <c r="BE65" s="342"/>
      <c r="BF65" s="174">
        <v>0.375</v>
      </c>
      <c r="BG65" s="175">
        <v>0.625</v>
      </c>
      <c r="BH65" s="342"/>
      <c r="BI65" s="174" t="s">
        <v>2</v>
      </c>
      <c r="BJ65" s="175" t="s">
        <v>2</v>
      </c>
      <c r="BK65" s="342"/>
      <c r="BL65" s="174" t="s">
        <v>2</v>
      </c>
      <c r="BM65" s="175" t="s">
        <v>2</v>
      </c>
      <c r="BN65" s="342"/>
      <c r="BO65" s="174">
        <v>0.28125</v>
      </c>
      <c r="BP65" s="175">
        <v>0.78125</v>
      </c>
      <c r="BQ65" s="342" t="s">
        <v>185</v>
      </c>
      <c r="BR65" s="174">
        <v>0.28125</v>
      </c>
      <c r="BS65" s="175">
        <v>0.78125</v>
      </c>
      <c r="BT65" s="342"/>
      <c r="BU65" s="174">
        <v>0.375</v>
      </c>
      <c r="BV65" s="175">
        <v>0.625</v>
      </c>
      <c r="BW65" s="342"/>
      <c r="BX65" s="174">
        <v>0.375</v>
      </c>
      <c r="BY65" s="175">
        <v>0.625</v>
      </c>
      <c r="BZ65" s="342"/>
      <c r="CA65" s="174">
        <v>0.375</v>
      </c>
      <c r="CB65" s="175">
        <v>0.625</v>
      </c>
      <c r="CC65" s="342"/>
      <c r="CD65" s="174" t="s">
        <v>2</v>
      </c>
      <c r="CE65" s="175" t="s">
        <v>2</v>
      </c>
      <c r="CF65" s="342"/>
      <c r="CG65" s="174" t="s">
        <v>2</v>
      </c>
      <c r="CH65" s="175" t="s">
        <v>2</v>
      </c>
      <c r="CI65" s="342"/>
      <c r="CJ65" s="174">
        <v>0.25</v>
      </c>
      <c r="CK65" s="175">
        <v>0.75</v>
      </c>
      <c r="CL65" s="342" t="s">
        <v>10</v>
      </c>
      <c r="CM65" s="174">
        <v>0.25</v>
      </c>
      <c r="CN65" s="175">
        <v>0.75</v>
      </c>
      <c r="CO65" s="342" t="s">
        <v>10</v>
      </c>
      <c r="CP65" s="174" t="s">
        <v>2</v>
      </c>
      <c r="CQ65" s="175" t="s">
        <v>2</v>
      </c>
      <c r="CR65" s="342"/>
      <c r="CS65" s="174"/>
      <c r="CT65" s="175"/>
      <c r="CU65" s="342"/>
      <c r="CV65" s="552">
        <f>'Табель Рыба'!AI64+'Табель Рыба'!AO64</f>
        <v>146</v>
      </c>
      <c r="CW65" s="550">
        <f t="shared" si="0"/>
        <v>19</v>
      </c>
      <c r="CX65" s="183">
        <f t="shared" si="1"/>
        <v>9</v>
      </c>
      <c r="CY65" s="181">
        <f>'Табель Рыба'!AM64</f>
        <v>11</v>
      </c>
      <c r="CZ65" s="453">
        <f t="shared" si="2"/>
        <v>5</v>
      </c>
      <c r="DA65" s="197">
        <f t="shared" si="3"/>
        <v>14</v>
      </c>
      <c r="DB65" s="197">
        <f t="shared" si="4"/>
        <v>0</v>
      </c>
      <c r="DC65" s="197">
        <f t="shared" si="5"/>
        <v>0</v>
      </c>
      <c r="DD65" s="180">
        <f t="shared" si="6"/>
        <v>2</v>
      </c>
      <c r="DE65" s="306">
        <f t="shared" si="7"/>
        <v>2</v>
      </c>
      <c r="DF65" s="355">
        <f t="shared" si="8"/>
        <v>22</v>
      </c>
    </row>
    <row r="66" spans="1:110" s="62" customFormat="1" ht="23.1" customHeight="1" x14ac:dyDescent="0.3">
      <c r="A66" s="251">
        <v>61</v>
      </c>
      <c r="B66" s="2">
        <v>40062</v>
      </c>
      <c r="C66" s="638" t="s">
        <v>361</v>
      </c>
      <c r="D66" s="203" t="s">
        <v>485</v>
      </c>
      <c r="E66" s="4">
        <v>32</v>
      </c>
      <c r="F66" s="220" t="s">
        <v>362</v>
      </c>
      <c r="G66" s="174" t="s">
        <v>2</v>
      </c>
      <c r="H66" s="175" t="s">
        <v>2</v>
      </c>
      <c r="I66" s="342"/>
      <c r="J66" s="174">
        <v>0.75</v>
      </c>
      <c r="K66" s="175">
        <v>1</v>
      </c>
      <c r="L66" s="342"/>
      <c r="M66" s="174">
        <v>0.75</v>
      </c>
      <c r="N66" s="175">
        <v>1</v>
      </c>
      <c r="O66" s="342"/>
      <c r="P66" s="174">
        <v>0.75</v>
      </c>
      <c r="Q66" s="175">
        <v>1</v>
      </c>
      <c r="R66" s="342"/>
      <c r="S66" s="174">
        <v>0.75</v>
      </c>
      <c r="T66" s="175">
        <v>1</v>
      </c>
      <c r="U66" s="342"/>
      <c r="V66" s="174">
        <v>0.75</v>
      </c>
      <c r="W66" s="175">
        <v>1</v>
      </c>
      <c r="X66" s="342"/>
      <c r="Y66" s="174" t="s">
        <v>2</v>
      </c>
      <c r="Z66" s="175" t="s">
        <v>2</v>
      </c>
      <c r="AA66" s="342"/>
      <c r="AB66" s="174" t="s">
        <v>2</v>
      </c>
      <c r="AC66" s="175" t="s">
        <v>2</v>
      </c>
      <c r="AD66" s="342"/>
      <c r="AE66" s="174">
        <v>0.75</v>
      </c>
      <c r="AF66" s="175">
        <v>1</v>
      </c>
      <c r="AG66" s="342" t="s">
        <v>133</v>
      </c>
      <c r="AH66" s="174">
        <v>0.75</v>
      </c>
      <c r="AI66" s="175">
        <v>1</v>
      </c>
      <c r="AJ66" s="342" t="s">
        <v>133</v>
      </c>
      <c r="AK66" s="174">
        <v>0.75</v>
      </c>
      <c r="AL66" s="175">
        <v>1</v>
      </c>
      <c r="AM66" s="342" t="s">
        <v>133</v>
      </c>
      <c r="AN66" s="174">
        <v>0.75</v>
      </c>
      <c r="AO66" s="175">
        <v>1</v>
      </c>
      <c r="AP66" s="342" t="s">
        <v>133</v>
      </c>
      <c r="AQ66" s="174">
        <v>0.75</v>
      </c>
      <c r="AR66" s="175">
        <v>1</v>
      </c>
      <c r="AS66" s="342" t="s">
        <v>133</v>
      </c>
      <c r="AT66" s="174" t="s">
        <v>2</v>
      </c>
      <c r="AU66" s="175" t="s">
        <v>2</v>
      </c>
      <c r="AV66" s="342"/>
      <c r="AW66" s="174" t="s">
        <v>2</v>
      </c>
      <c r="AX66" s="175" t="s">
        <v>2</v>
      </c>
      <c r="AY66" s="342"/>
      <c r="AZ66" s="174">
        <v>0.75</v>
      </c>
      <c r="BA66" s="175">
        <v>1</v>
      </c>
      <c r="BB66" s="342"/>
      <c r="BC66" s="174">
        <v>0.75</v>
      </c>
      <c r="BD66" s="175">
        <v>1</v>
      </c>
      <c r="BE66" s="342"/>
      <c r="BF66" s="174">
        <v>0.75</v>
      </c>
      <c r="BG66" s="175">
        <v>1</v>
      </c>
      <c r="BH66" s="342"/>
      <c r="BI66" s="174">
        <v>0.75</v>
      </c>
      <c r="BJ66" s="175">
        <v>1</v>
      </c>
      <c r="BK66" s="342"/>
      <c r="BL66" s="174">
        <v>0.75</v>
      </c>
      <c r="BM66" s="175">
        <v>1</v>
      </c>
      <c r="BN66" s="342"/>
      <c r="BO66" s="174" t="s">
        <v>2</v>
      </c>
      <c r="BP66" s="175" t="s">
        <v>2</v>
      </c>
      <c r="BQ66" s="342"/>
      <c r="BR66" s="174" t="s">
        <v>2</v>
      </c>
      <c r="BS66" s="175" t="s">
        <v>2</v>
      </c>
      <c r="BT66" s="342"/>
      <c r="BU66" s="174">
        <v>0.75</v>
      </c>
      <c r="BV66" s="175">
        <v>1</v>
      </c>
      <c r="BW66" s="342"/>
      <c r="BX66" s="174">
        <v>0.75</v>
      </c>
      <c r="BY66" s="175">
        <v>1</v>
      </c>
      <c r="BZ66" s="342"/>
      <c r="CA66" s="174">
        <v>0.75</v>
      </c>
      <c r="CB66" s="175">
        <v>1</v>
      </c>
      <c r="CC66" s="342"/>
      <c r="CD66" s="174">
        <v>0.75</v>
      </c>
      <c r="CE66" s="175">
        <v>1</v>
      </c>
      <c r="CF66" s="342" t="s">
        <v>133</v>
      </c>
      <c r="CG66" s="174">
        <v>0.75</v>
      </c>
      <c r="CH66" s="175">
        <v>1</v>
      </c>
      <c r="CI66" s="342" t="s">
        <v>133</v>
      </c>
      <c r="CJ66" s="174" t="s">
        <v>2</v>
      </c>
      <c r="CK66" s="175" t="s">
        <v>2</v>
      </c>
      <c r="CL66" s="342"/>
      <c r="CM66" s="174" t="s">
        <v>2</v>
      </c>
      <c r="CN66" s="175" t="s">
        <v>2</v>
      </c>
      <c r="CO66" s="342"/>
      <c r="CP66" s="174">
        <v>0.75</v>
      </c>
      <c r="CQ66" s="175">
        <v>1</v>
      </c>
      <c r="CR66" s="342"/>
      <c r="CS66" s="174"/>
      <c r="CT66" s="175"/>
      <c r="CU66" s="342"/>
      <c r="CV66" s="552">
        <f>'Табель Рыба'!AI65+'Табель Рыба'!AO65</f>
        <v>105</v>
      </c>
      <c r="CW66" s="550">
        <f t="shared" si="0"/>
        <v>21</v>
      </c>
      <c r="CX66" s="183">
        <f t="shared" si="1"/>
        <v>9</v>
      </c>
      <c r="CY66" s="181">
        <f>'Табель Рыба'!AM65</f>
        <v>9</v>
      </c>
      <c r="CZ66" s="453">
        <f t="shared" si="2"/>
        <v>0</v>
      </c>
      <c r="DA66" s="197">
        <f t="shared" si="3"/>
        <v>0</v>
      </c>
      <c r="DB66" s="197">
        <f t="shared" si="4"/>
        <v>0</v>
      </c>
      <c r="DC66" s="197">
        <f t="shared" si="5"/>
        <v>21</v>
      </c>
      <c r="DD66" s="180">
        <f t="shared" si="6"/>
        <v>9</v>
      </c>
      <c r="DE66" s="306">
        <f t="shared" si="7"/>
        <v>0</v>
      </c>
      <c r="DF66" s="355">
        <f t="shared" si="8"/>
        <v>63</v>
      </c>
    </row>
    <row r="67" spans="1:110" s="62" customFormat="1" ht="23.1" customHeight="1" x14ac:dyDescent="0.3">
      <c r="A67" s="251">
        <v>62</v>
      </c>
      <c r="B67" s="2">
        <v>2291</v>
      </c>
      <c r="C67" s="638" t="s">
        <v>363</v>
      </c>
      <c r="D67" s="203" t="s">
        <v>558</v>
      </c>
      <c r="E67" s="4">
        <v>25</v>
      </c>
      <c r="F67" s="220" t="s">
        <v>364</v>
      </c>
      <c r="G67" s="174" t="s">
        <v>2</v>
      </c>
      <c r="H67" s="175" t="s">
        <v>2</v>
      </c>
      <c r="I67" s="342"/>
      <c r="J67" s="174" t="s">
        <v>2</v>
      </c>
      <c r="K67" s="175" t="s">
        <v>2</v>
      </c>
      <c r="L67" s="342"/>
      <c r="M67" s="174" t="s">
        <v>2</v>
      </c>
      <c r="N67" s="175" t="s">
        <v>2</v>
      </c>
      <c r="O67" s="342"/>
      <c r="P67" s="174">
        <v>0.70833333333333337</v>
      </c>
      <c r="Q67" s="175">
        <v>0.95833333333333337</v>
      </c>
      <c r="R67" s="342"/>
      <c r="S67" s="174">
        <v>0.45833333333333331</v>
      </c>
      <c r="T67" s="175">
        <v>0.95833333333333337</v>
      </c>
      <c r="U67" s="342"/>
      <c r="V67" s="174">
        <v>0.58333333333333337</v>
      </c>
      <c r="W67" s="175">
        <v>0.95833333333333337</v>
      </c>
      <c r="X67" s="342"/>
      <c r="Y67" s="174">
        <v>0.45833333333333331</v>
      </c>
      <c r="Z67" s="175">
        <v>0.95833333333333337</v>
      </c>
      <c r="AA67" s="342"/>
      <c r="AB67" s="174" t="s">
        <v>2</v>
      </c>
      <c r="AC67" s="175" t="s">
        <v>2</v>
      </c>
      <c r="AD67" s="342"/>
      <c r="AE67" s="174" t="s">
        <v>2</v>
      </c>
      <c r="AF67" s="175" t="s">
        <v>2</v>
      </c>
      <c r="AG67" s="342"/>
      <c r="AH67" s="174" t="s">
        <v>2</v>
      </c>
      <c r="AI67" s="175" t="s">
        <v>2</v>
      </c>
      <c r="AJ67" s="342"/>
      <c r="AK67" s="174">
        <v>0.70833333333333337</v>
      </c>
      <c r="AL67" s="175">
        <v>0.95833333333333337</v>
      </c>
      <c r="AM67" s="342"/>
      <c r="AN67" s="174">
        <v>0.45833333333333331</v>
      </c>
      <c r="AO67" s="175">
        <v>0.95833333333333337</v>
      </c>
      <c r="AP67" s="342"/>
      <c r="AQ67" s="174">
        <v>0.58333333333333337</v>
      </c>
      <c r="AR67" s="175">
        <v>0.95833333333333337</v>
      </c>
      <c r="AS67" s="342"/>
      <c r="AT67" s="174">
        <v>0.45833333333333331</v>
      </c>
      <c r="AU67" s="175">
        <v>0.95833333333333337</v>
      </c>
      <c r="AV67" s="342"/>
      <c r="AW67" s="174" t="s">
        <v>2</v>
      </c>
      <c r="AX67" s="175" t="s">
        <v>2</v>
      </c>
      <c r="AY67" s="342"/>
      <c r="AZ67" s="174" t="s">
        <v>2</v>
      </c>
      <c r="BA67" s="175" t="s">
        <v>2</v>
      </c>
      <c r="BB67" s="342"/>
      <c r="BC67" s="174" t="s">
        <v>2</v>
      </c>
      <c r="BD67" s="175" t="s">
        <v>2</v>
      </c>
      <c r="BE67" s="342"/>
      <c r="BF67" s="174">
        <v>0.70833333333333337</v>
      </c>
      <c r="BG67" s="175">
        <v>0.95833333333333337</v>
      </c>
      <c r="BH67" s="342"/>
      <c r="BI67" s="174">
        <v>0.45833333333333331</v>
      </c>
      <c r="BJ67" s="175">
        <v>0.95833333333333337</v>
      </c>
      <c r="BK67" s="342"/>
      <c r="BL67" s="174">
        <v>0.58333333333333337</v>
      </c>
      <c r="BM67" s="175">
        <v>0.95833333333333337</v>
      </c>
      <c r="BN67" s="342"/>
      <c r="BO67" s="174">
        <v>0.45833333333333331</v>
      </c>
      <c r="BP67" s="175">
        <v>0.95833333333333337</v>
      </c>
      <c r="BQ67" s="342"/>
      <c r="BR67" s="174" t="s">
        <v>2</v>
      </c>
      <c r="BS67" s="175" t="s">
        <v>2</v>
      </c>
      <c r="BT67" s="342"/>
      <c r="BU67" s="174" t="s">
        <v>2</v>
      </c>
      <c r="BV67" s="175" t="s">
        <v>2</v>
      </c>
      <c r="BW67" s="342"/>
      <c r="BX67" s="174" t="s">
        <v>2</v>
      </c>
      <c r="BY67" s="175" t="s">
        <v>2</v>
      </c>
      <c r="BZ67" s="342"/>
      <c r="CA67" s="174">
        <v>0.70833333333333337</v>
      </c>
      <c r="CB67" s="175">
        <v>0.95833333333333337</v>
      </c>
      <c r="CC67" s="342"/>
      <c r="CD67" s="174">
        <v>0.45833333333333331</v>
      </c>
      <c r="CE67" s="175">
        <v>0.95833333333333337</v>
      </c>
      <c r="CF67" s="342"/>
      <c r="CG67" s="174">
        <v>0.58333333333333337</v>
      </c>
      <c r="CH67" s="175">
        <v>0.95833333333333337</v>
      </c>
      <c r="CI67" s="342"/>
      <c r="CJ67" s="174">
        <v>0.45833333333333331</v>
      </c>
      <c r="CK67" s="175">
        <v>0.95833333333333337</v>
      </c>
      <c r="CL67" s="342"/>
      <c r="CM67" s="174" t="s">
        <v>2</v>
      </c>
      <c r="CN67" s="175" t="s">
        <v>2</v>
      </c>
      <c r="CO67" s="342"/>
      <c r="CP67" s="174" t="s">
        <v>2</v>
      </c>
      <c r="CQ67" s="175" t="s">
        <v>2</v>
      </c>
      <c r="CR67" s="342"/>
      <c r="CS67" s="174"/>
      <c r="CT67" s="175"/>
      <c r="CU67" s="342"/>
      <c r="CV67" s="552">
        <f>'Табель Рыба'!AI66+'Табель Рыба'!AO66</f>
        <v>140</v>
      </c>
      <c r="CW67" s="550">
        <f t="shared" si="0"/>
        <v>16</v>
      </c>
      <c r="CX67" s="183">
        <f t="shared" si="1"/>
        <v>9</v>
      </c>
      <c r="CY67" s="181">
        <f>'Табель Рыба'!AM66</f>
        <v>14</v>
      </c>
      <c r="CZ67" s="453">
        <f t="shared" si="2"/>
        <v>0</v>
      </c>
      <c r="DA67" s="197">
        <f t="shared" si="3"/>
        <v>0</v>
      </c>
      <c r="DB67" s="197">
        <f t="shared" si="4"/>
        <v>8</v>
      </c>
      <c r="DC67" s="197">
        <f t="shared" si="5"/>
        <v>8</v>
      </c>
      <c r="DD67" s="180">
        <f t="shared" si="6"/>
        <v>5</v>
      </c>
      <c r="DE67" s="306">
        <f t="shared" si="7"/>
        <v>5</v>
      </c>
      <c r="DF67" s="355">
        <f t="shared" si="8"/>
        <v>28</v>
      </c>
    </row>
    <row r="68" spans="1:110" s="62" customFormat="1" ht="23.1" customHeight="1" x14ac:dyDescent="0.3">
      <c r="A68" s="251">
        <v>63</v>
      </c>
      <c r="B68" s="2">
        <v>41020</v>
      </c>
      <c r="C68" s="638" t="s">
        <v>365</v>
      </c>
      <c r="D68" s="203">
        <v>0</v>
      </c>
      <c r="E68" s="4">
        <v>32</v>
      </c>
      <c r="F68" s="220" t="s">
        <v>366</v>
      </c>
      <c r="G68" s="174">
        <v>0.75</v>
      </c>
      <c r="H68" s="175">
        <v>1</v>
      </c>
      <c r="I68" s="342" t="s">
        <v>477</v>
      </c>
      <c r="J68" s="174">
        <v>0.75</v>
      </c>
      <c r="K68" s="175">
        <v>1</v>
      </c>
      <c r="L68" s="342" t="s">
        <v>477</v>
      </c>
      <c r="M68" s="174">
        <v>0.75</v>
      </c>
      <c r="N68" s="175">
        <v>1</v>
      </c>
      <c r="O68" s="342" t="s">
        <v>477</v>
      </c>
      <c r="P68" s="174">
        <v>0.75</v>
      </c>
      <c r="Q68" s="175">
        <v>1</v>
      </c>
      <c r="R68" s="342" t="s">
        <v>477</v>
      </c>
      <c r="S68" s="174" t="s">
        <v>2</v>
      </c>
      <c r="T68" s="175" t="s">
        <v>2</v>
      </c>
      <c r="U68" s="342"/>
      <c r="V68" s="174">
        <v>0.75</v>
      </c>
      <c r="W68" s="175">
        <v>1</v>
      </c>
      <c r="X68" s="342" t="s">
        <v>477</v>
      </c>
      <c r="Y68" s="174" t="s">
        <v>2</v>
      </c>
      <c r="Z68" s="175" t="s">
        <v>2</v>
      </c>
      <c r="AA68" s="342"/>
      <c r="AB68" s="174">
        <v>0.75</v>
      </c>
      <c r="AC68" s="175">
        <v>1</v>
      </c>
      <c r="AD68" s="342" t="s">
        <v>477</v>
      </c>
      <c r="AE68" s="174">
        <v>0.75</v>
      </c>
      <c r="AF68" s="175">
        <v>1</v>
      </c>
      <c r="AG68" s="342" t="s">
        <v>477</v>
      </c>
      <c r="AH68" s="174">
        <v>0.75</v>
      </c>
      <c r="AI68" s="175">
        <v>1</v>
      </c>
      <c r="AJ68" s="342" t="s">
        <v>477</v>
      </c>
      <c r="AK68" s="174">
        <v>0.75</v>
      </c>
      <c r="AL68" s="175">
        <v>1</v>
      </c>
      <c r="AM68" s="342" t="s">
        <v>477</v>
      </c>
      <c r="AN68" s="174" t="s">
        <v>2</v>
      </c>
      <c r="AO68" s="175" t="s">
        <v>2</v>
      </c>
      <c r="AP68" s="342"/>
      <c r="AQ68" s="174">
        <v>0.75</v>
      </c>
      <c r="AR68" s="175">
        <v>1</v>
      </c>
      <c r="AS68" s="342" t="s">
        <v>477</v>
      </c>
      <c r="AT68" s="174" t="s">
        <v>2</v>
      </c>
      <c r="AU68" s="175" t="s">
        <v>2</v>
      </c>
      <c r="AV68" s="342"/>
      <c r="AW68" s="174" t="s">
        <v>2</v>
      </c>
      <c r="AX68" s="175" t="s">
        <v>2</v>
      </c>
      <c r="AY68" s="342"/>
      <c r="AZ68" s="174" t="s">
        <v>7</v>
      </c>
      <c r="BA68" s="175" t="s">
        <v>7</v>
      </c>
      <c r="BB68" s="342"/>
      <c r="BC68" s="174" t="s">
        <v>7</v>
      </c>
      <c r="BD68" s="175" t="s">
        <v>7</v>
      </c>
      <c r="BE68" s="342"/>
      <c r="BF68" s="174" t="s">
        <v>7</v>
      </c>
      <c r="BG68" s="175" t="s">
        <v>7</v>
      </c>
      <c r="BH68" s="342"/>
      <c r="BI68" s="174" t="s">
        <v>7</v>
      </c>
      <c r="BJ68" s="175" t="s">
        <v>7</v>
      </c>
      <c r="BK68" s="342"/>
      <c r="BL68" s="174" t="s">
        <v>7</v>
      </c>
      <c r="BM68" s="175" t="s">
        <v>7</v>
      </c>
      <c r="BN68" s="342"/>
      <c r="BO68" s="174" t="s">
        <v>2</v>
      </c>
      <c r="BP68" s="175" t="s">
        <v>2</v>
      </c>
      <c r="BQ68" s="342"/>
      <c r="BR68" s="174" t="s">
        <v>2</v>
      </c>
      <c r="BS68" s="175" t="s">
        <v>2</v>
      </c>
      <c r="BT68" s="342"/>
      <c r="BU68" s="174" t="s">
        <v>7</v>
      </c>
      <c r="BV68" s="175" t="s">
        <v>7</v>
      </c>
      <c r="BW68" s="342"/>
      <c r="BX68" s="174" t="s">
        <v>7</v>
      </c>
      <c r="BY68" s="175" t="s">
        <v>7</v>
      </c>
      <c r="BZ68" s="342"/>
      <c r="CA68" s="174" t="s">
        <v>7</v>
      </c>
      <c r="CB68" s="175" t="s">
        <v>7</v>
      </c>
      <c r="CC68" s="342"/>
      <c r="CD68" s="174" t="s">
        <v>7</v>
      </c>
      <c r="CE68" s="175" t="s">
        <v>7</v>
      </c>
      <c r="CF68" s="342"/>
      <c r="CG68" s="174" t="s">
        <v>7</v>
      </c>
      <c r="CH68" s="175" t="s">
        <v>7</v>
      </c>
      <c r="CI68" s="342"/>
      <c r="CJ68" s="174" t="s">
        <v>2</v>
      </c>
      <c r="CK68" s="175" t="s">
        <v>2</v>
      </c>
      <c r="CL68" s="342"/>
      <c r="CM68" s="174" t="s">
        <v>2</v>
      </c>
      <c r="CN68" s="175" t="s">
        <v>2</v>
      </c>
      <c r="CO68" s="342"/>
      <c r="CP68" s="174">
        <v>0.75</v>
      </c>
      <c r="CQ68" s="175">
        <v>1</v>
      </c>
      <c r="CR68" s="342" t="s">
        <v>477</v>
      </c>
      <c r="CS68" s="174"/>
      <c r="CT68" s="175"/>
      <c r="CU68" s="342"/>
      <c r="CV68" s="552">
        <f>'Табель Рыба'!AI67+'Табель Рыба'!AO67</f>
        <v>135</v>
      </c>
      <c r="CW68" s="550">
        <f t="shared" si="0"/>
        <v>21</v>
      </c>
      <c r="CX68" s="183">
        <f t="shared" si="1"/>
        <v>9</v>
      </c>
      <c r="CY68" s="181">
        <f>'Табель Рыба'!AM67</f>
        <v>9</v>
      </c>
      <c r="CZ68" s="453">
        <f t="shared" si="2"/>
        <v>10</v>
      </c>
      <c r="DA68" s="197">
        <f t="shared" si="3"/>
        <v>0</v>
      </c>
      <c r="DB68" s="197">
        <f t="shared" si="4"/>
        <v>0</v>
      </c>
      <c r="DC68" s="197">
        <f t="shared" si="5"/>
        <v>11</v>
      </c>
      <c r="DD68" s="180">
        <f t="shared" si="6"/>
        <v>7</v>
      </c>
      <c r="DE68" s="306">
        <f t="shared" si="7"/>
        <v>0</v>
      </c>
      <c r="DF68" s="355">
        <f t="shared" si="8"/>
        <v>33</v>
      </c>
    </row>
    <row r="69" spans="1:110" s="62" customFormat="1" ht="23.1" customHeight="1" x14ac:dyDescent="0.3">
      <c r="A69" s="251">
        <v>64</v>
      </c>
      <c r="B69" s="2">
        <v>45606</v>
      </c>
      <c r="C69" s="638" t="s">
        <v>367</v>
      </c>
      <c r="D69" s="203" t="s">
        <v>281</v>
      </c>
      <c r="E69" s="4">
        <v>6</v>
      </c>
      <c r="F69" s="220">
        <v>0</v>
      </c>
      <c r="G69" s="174" t="s">
        <v>2</v>
      </c>
      <c r="H69" s="175" t="s">
        <v>2</v>
      </c>
      <c r="I69" s="342" t="s">
        <v>475</v>
      </c>
      <c r="J69" s="174">
        <v>0.39583333333333331</v>
      </c>
      <c r="K69" s="175">
        <v>0.77083333333333337</v>
      </c>
      <c r="L69" s="342"/>
      <c r="M69" s="174">
        <v>0.39583333333333331</v>
      </c>
      <c r="N69" s="175">
        <v>0.77083333333333337</v>
      </c>
      <c r="O69" s="342"/>
      <c r="P69" s="174" t="s">
        <v>2</v>
      </c>
      <c r="Q69" s="175" t="s">
        <v>2</v>
      </c>
      <c r="R69" s="342"/>
      <c r="S69" s="174">
        <v>0.625</v>
      </c>
      <c r="T69" s="175">
        <v>1</v>
      </c>
      <c r="U69" s="342" t="s">
        <v>185</v>
      </c>
      <c r="V69" s="174">
        <v>0.625</v>
      </c>
      <c r="W69" s="175">
        <v>1</v>
      </c>
      <c r="X69" s="342" t="s">
        <v>185</v>
      </c>
      <c r="Y69" s="174">
        <v>0.625</v>
      </c>
      <c r="Z69" s="175">
        <v>1</v>
      </c>
      <c r="AA69" s="342" t="s">
        <v>185</v>
      </c>
      <c r="AB69" s="174">
        <v>0.64583333333333337</v>
      </c>
      <c r="AC69" s="175">
        <v>1.0208333333333333</v>
      </c>
      <c r="AD69" s="342" t="s">
        <v>185</v>
      </c>
      <c r="AE69" s="174" t="s">
        <v>2</v>
      </c>
      <c r="AF69" s="175" t="s">
        <v>2</v>
      </c>
      <c r="AG69" s="342"/>
      <c r="AH69" s="174" t="s">
        <v>2</v>
      </c>
      <c r="AI69" s="175" t="s">
        <v>2</v>
      </c>
      <c r="AJ69" s="342"/>
      <c r="AK69" s="174">
        <v>0.3125</v>
      </c>
      <c r="AL69" s="175">
        <v>0.6875</v>
      </c>
      <c r="AM69" s="342"/>
      <c r="AN69" s="174">
        <v>0.3125</v>
      </c>
      <c r="AO69" s="175">
        <v>0.6875</v>
      </c>
      <c r="AP69" s="342"/>
      <c r="AQ69" s="174">
        <v>0.41666666666666669</v>
      </c>
      <c r="AR69" s="175">
        <v>0.79166666666666663</v>
      </c>
      <c r="AS69" s="342" t="s">
        <v>185</v>
      </c>
      <c r="AT69" s="174">
        <v>0.41666666666666669</v>
      </c>
      <c r="AU69" s="175">
        <v>0.79166666666666663</v>
      </c>
      <c r="AV69" s="342" t="s">
        <v>185</v>
      </c>
      <c r="AW69" s="174">
        <v>0.41666666666666669</v>
      </c>
      <c r="AX69" s="175">
        <v>0.79166666666666663</v>
      </c>
      <c r="AY69" s="342"/>
      <c r="AZ69" s="174" t="s">
        <v>2</v>
      </c>
      <c r="BA69" s="175" t="s">
        <v>2</v>
      </c>
      <c r="BB69" s="342"/>
      <c r="BC69" s="174" t="s">
        <v>2</v>
      </c>
      <c r="BD69" s="175" t="s">
        <v>2</v>
      </c>
      <c r="BE69" s="342"/>
      <c r="BF69" s="174">
        <v>0.4375</v>
      </c>
      <c r="BG69" s="175">
        <v>0.8125</v>
      </c>
      <c r="BH69" s="342" t="s">
        <v>185</v>
      </c>
      <c r="BI69" s="174">
        <v>0.625</v>
      </c>
      <c r="BJ69" s="175">
        <v>1</v>
      </c>
      <c r="BK69" s="342"/>
      <c r="BL69" s="174">
        <v>0.625</v>
      </c>
      <c r="BM69" s="175">
        <v>1</v>
      </c>
      <c r="BN69" s="342" t="s">
        <v>185</v>
      </c>
      <c r="BO69" s="174" t="s">
        <v>2</v>
      </c>
      <c r="BP69" s="175" t="s">
        <v>2</v>
      </c>
      <c r="BQ69" s="342"/>
      <c r="BR69" s="174" t="s">
        <v>2</v>
      </c>
      <c r="BS69" s="175" t="s">
        <v>2</v>
      </c>
      <c r="BT69" s="342"/>
      <c r="BU69" s="174">
        <v>0.28125</v>
      </c>
      <c r="BV69" s="175">
        <v>0.65625</v>
      </c>
      <c r="BW69" s="342" t="s">
        <v>185</v>
      </c>
      <c r="BX69" s="174">
        <v>0.28125</v>
      </c>
      <c r="BY69" s="175">
        <v>0.65625</v>
      </c>
      <c r="BZ69" s="342"/>
      <c r="CA69" s="174">
        <v>0.3125</v>
      </c>
      <c r="CB69" s="175">
        <v>0.6875</v>
      </c>
      <c r="CC69" s="342"/>
      <c r="CD69" s="174">
        <v>0.3125</v>
      </c>
      <c r="CE69" s="175">
        <v>0.6875</v>
      </c>
      <c r="CF69" s="342"/>
      <c r="CG69" s="174" t="s">
        <v>2</v>
      </c>
      <c r="CH69" s="175" t="s">
        <v>2</v>
      </c>
      <c r="CI69" s="342"/>
      <c r="CJ69" s="174">
        <v>0.47916666666666669</v>
      </c>
      <c r="CK69" s="175">
        <v>0.85416666666666663</v>
      </c>
      <c r="CL69" s="342"/>
      <c r="CM69" s="650">
        <v>0.5</v>
      </c>
      <c r="CN69" s="651">
        <v>0.875</v>
      </c>
      <c r="CO69" s="342"/>
      <c r="CP69" s="657">
        <v>0.6875</v>
      </c>
      <c r="CQ69" s="175">
        <v>1.0208333333333333</v>
      </c>
      <c r="CR69" s="342" t="s">
        <v>185</v>
      </c>
      <c r="CS69" s="174"/>
      <c r="CT69" s="175"/>
      <c r="CU69" s="342"/>
      <c r="CV69" s="552">
        <f>'Табель Рыба'!AI68+'Табель Рыба'!AO68</f>
        <v>167</v>
      </c>
      <c r="CW69" s="550">
        <f t="shared" si="0"/>
        <v>21</v>
      </c>
      <c r="CX69" s="183">
        <f t="shared" ref="CX69:CX88" si="9">COUNTIF($G$4:$CU$4,"сб")+COUNTIF($G$4:$CU$4,"вс")+COUNTIF($G$4:$CU$4,"празд")</f>
        <v>9</v>
      </c>
      <c r="CY69" s="181">
        <f>'Табель Рыба'!AM68</f>
        <v>9</v>
      </c>
      <c r="CZ69" s="453">
        <f t="shared" si="2"/>
        <v>0</v>
      </c>
      <c r="DA69" s="197">
        <f t="shared" si="3"/>
        <v>6</v>
      </c>
      <c r="DB69" s="197">
        <f t="shared" si="4"/>
        <v>8</v>
      </c>
      <c r="DC69" s="197">
        <f t="shared" si="5"/>
        <v>7</v>
      </c>
      <c r="DD69" s="180">
        <f t="shared" si="6"/>
        <v>3</v>
      </c>
      <c r="DE69" s="306">
        <f t="shared" si="7"/>
        <v>0</v>
      </c>
      <c r="DF69" s="355">
        <f t="shared" si="8"/>
        <v>1</v>
      </c>
    </row>
    <row r="70" spans="1:110" s="62" customFormat="1" ht="23.1" customHeight="1" x14ac:dyDescent="0.3">
      <c r="A70" s="251">
        <v>65</v>
      </c>
      <c r="B70" s="2">
        <v>45746</v>
      </c>
      <c r="C70" s="638" t="s">
        <v>368</v>
      </c>
      <c r="D70" s="203" t="s">
        <v>369</v>
      </c>
      <c r="E70" s="4">
        <v>32</v>
      </c>
      <c r="F70" s="220" t="s">
        <v>370</v>
      </c>
      <c r="G70" s="174" t="s">
        <v>2</v>
      </c>
      <c r="H70" s="175" t="s">
        <v>2</v>
      </c>
      <c r="I70" s="342" t="s">
        <v>476</v>
      </c>
      <c r="J70" s="174">
        <v>0.66666666666666663</v>
      </c>
      <c r="K70" s="175">
        <v>0.91666666666666663</v>
      </c>
      <c r="L70" s="342"/>
      <c r="M70" s="174">
        <v>0.66666666666666663</v>
      </c>
      <c r="N70" s="175">
        <v>0.91666666666666663</v>
      </c>
      <c r="O70" s="342"/>
      <c r="P70" s="174" t="s">
        <v>2</v>
      </c>
      <c r="Q70" s="175" t="s">
        <v>2</v>
      </c>
      <c r="R70" s="342"/>
      <c r="S70" s="174">
        <v>0.66666666666666663</v>
      </c>
      <c r="T70" s="175">
        <v>0.91666666666666663</v>
      </c>
      <c r="U70" s="342"/>
      <c r="V70" s="174">
        <v>0.66666666666666663</v>
      </c>
      <c r="W70" s="175">
        <v>0.91666666666666663</v>
      </c>
      <c r="X70" s="342"/>
      <c r="Y70" s="174" t="s">
        <v>2</v>
      </c>
      <c r="Z70" s="175" t="s">
        <v>2</v>
      </c>
      <c r="AA70" s="342"/>
      <c r="AB70" s="174">
        <v>0.66666666666666663</v>
      </c>
      <c r="AC70" s="175">
        <v>0.91666666666666663</v>
      </c>
      <c r="AD70" s="342"/>
      <c r="AE70" s="174">
        <v>0.66666666666666663</v>
      </c>
      <c r="AF70" s="175">
        <v>0.91666666666666663</v>
      </c>
      <c r="AG70" s="342"/>
      <c r="AH70" s="174">
        <v>0.66666666666666663</v>
      </c>
      <c r="AI70" s="175">
        <v>0.91666666666666663</v>
      </c>
      <c r="AJ70" s="342"/>
      <c r="AK70" s="174" t="s">
        <v>2</v>
      </c>
      <c r="AL70" s="175" t="s">
        <v>2</v>
      </c>
      <c r="AM70" s="342"/>
      <c r="AN70" s="174">
        <v>0.66666666666666663</v>
      </c>
      <c r="AO70" s="175">
        <v>0.91666666666666663</v>
      </c>
      <c r="AP70" s="342"/>
      <c r="AQ70" s="174">
        <v>0.66666666666666663</v>
      </c>
      <c r="AR70" s="175">
        <v>0.91666666666666663</v>
      </c>
      <c r="AS70" s="342"/>
      <c r="AT70" s="174" t="s">
        <v>2</v>
      </c>
      <c r="AU70" s="175" t="s">
        <v>2</v>
      </c>
      <c r="AV70" s="342"/>
      <c r="AW70" s="174">
        <v>0.66666666666666663</v>
      </c>
      <c r="AX70" s="175">
        <v>0.91666666666666663</v>
      </c>
      <c r="AY70" s="342"/>
      <c r="AZ70" s="174">
        <v>0.66666666666666663</v>
      </c>
      <c r="BA70" s="175">
        <v>0.91666666666666663</v>
      </c>
      <c r="BB70" s="342"/>
      <c r="BC70" s="174">
        <v>0.66666666666666663</v>
      </c>
      <c r="BD70" s="175">
        <v>0.91666666666666663</v>
      </c>
      <c r="BE70" s="342"/>
      <c r="BF70" s="174" t="s">
        <v>2</v>
      </c>
      <c r="BG70" s="175" t="s">
        <v>2</v>
      </c>
      <c r="BH70" s="342"/>
      <c r="BI70" s="174">
        <v>0.66666666666666663</v>
      </c>
      <c r="BJ70" s="175">
        <v>0.91666666666666663</v>
      </c>
      <c r="BK70" s="342"/>
      <c r="BL70" s="174">
        <v>0.66666666666666663</v>
      </c>
      <c r="BM70" s="175">
        <v>0.91666666666666663</v>
      </c>
      <c r="BN70" s="342"/>
      <c r="BO70" s="174" t="s">
        <v>2</v>
      </c>
      <c r="BP70" s="175" t="s">
        <v>2</v>
      </c>
      <c r="BQ70" s="342"/>
      <c r="BR70" s="174">
        <v>0.66666666666666663</v>
      </c>
      <c r="BS70" s="175">
        <v>0.91666666666666663</v>
      </c>
      <c r="BT70" s="342"/>
      <c r="BU70" s="174">
        <v>0.66666666666666663</v>
      </c>
      <c r="BV70" s="175">
        <v>0.91666666666666663</v>
      </c>
      <c r="BW70" s="342"/>
      <c r="BX70" s="174">
        <v>0.66666666666666663</v>
      </c>
      <c r="BY70" s="175">
        <v>0.91666666666666663</v>
      </c>
      <c r="BZ70" s="342"/>
      <c r="CA70" s="174" t="s">
        <v>2</v>
      </c>
      <c r="CB70" s="175" t="s">
        <v>2</v>
      </c>
      <c r="CC70" s="342"/>
      <c r="CD70" s="174">
        <v>0.66666666666666663</v>
      </c>
      <c r="CE70" s="175">
        <v>0.91666666666666663</v>
      </c>
      <c r="CF70" s="342"/>
      <c r="CG70" s="174">
        <v>0.66666666666666663</v>
      </c>
      <c r="CH70" s="175">
        <v>0.91666666666666663</v>
      </c>
      <c r="CI70" s="342"/>
      <c r="CJ70" s="174" t="s">
        <v>2</v>
      </c>
      <c r="CK70" s="175" t="s">
        <v>2</v>
      </c>
      <c r="CL70" s="342"/>
      <c r="CM70" s="174">
        <v>0.66666666666666663</v>
      </c>
      <c r="CN70" s="175">
        <v>0.91666666666666663</v>
      </c>
      <c r="CO70" s="342"/>
      <c r="CP70" s="174">
        <v>0.66666666666666663</v>
      </c>
      <c r="CQ70" s="175">
        <v>0.91666666666666663</v>
      </c>
      <c r="CR70" s="342"/>
      <c r="CS70" s="174"/>
      <c r="CT70" s="175"/>
      <c r="CU70" s="342"/>
      <c r="CV70" s="552">
        <f>'Табель Рыба'!AI69+'Табель Рыба'!AO69</f>
        <v>105</v>
      </c>
      <c r="CW70" s="550">
        <f t="shared" si="0"/>
        <v>21</v>
      </c>
      <c r="CX70" s="183">
        <f t="shared" si="9"/>
        <v>9</v>
      </c>
      <c r="CY70" s="181">
        <f>'Табель Рыба'!AM69</f>
        <v>9</v>
      </c>
      <c r="CZ70" s="453">
        <f t="shared" si="2"/>
        <v>0</v>
      </c>
      <c r="DA70" s="197">
        <f t="shared" si="3"/>
        <v>0</v>
      </c>
      <c r="DB70" s="197">
        <f t="shared" si="4"/>
        <v>0</v>
      </c>
      <c r="DC70" s="197">
        <f t="shared" si="5"/>
        <v>21</v>
      </c>
      <c r="DD70" s="180">
        <f t="shared" si="6"/>
        <v>5</v>
      </c>
      <c r="DE70" s="306">
        <f t="shared" si="7"/>
        <v>0</v>
      </c>
      <c r="DF70" s="355">
        <f t="shared" si="8"/>
        <v>63</v>
      </c>
    </row>
    <row r="71" spans="1:110" s="62" customFormat="1" ht="23.1" customHeight="1" x14ac:dyDescent="0.3">
      <c r="A71" s="251">
        <v>66</v>
      </c>
      <c r="B71" s="2">
        <v>39319</v>
      </c>
      <c r="C71" s="638" t="s">
        <v>371</v>
      </c>
      <c r="D71" s="203">
        <v>0</v>
      </c>
      <c r="E71" s="4">
        <v>11</v>
      </c>
      <c r="F71" s="220">
        <v>0</v>
      </c>
      <c r="G71" s="174">
        <v>0.3125</v>
      </c>
      <c r="H71" s="175">
        <v>0.6875</v>
      </c>
      <c r="I71" s="342"/>
      <c r="J71" s="174">
        <v>0.39583333333333331</v>
      </c>
      <c r="K71" s="175">
        <v>0.77083333333333337</v>
      </c>
      <c r="L71" s="342"/>
      <c r="M71" s="174">
        <v>0.39583333333333331</v>
      </c>
      <c r="N71" s="175">
        <v>0.77083333333333337</v>
      </c>
      <c r="O71" s="342"/>
      <c r="P71" s="174" t="s">
        <v>2</v>
      </c>
      <c r="Q71" s="175" t="s">
        <v>2</v>
      </c>
      <c r="R71" s="342"/>
      <c r="S71" s="174" t="s">
        <v>2</v>
      </c>
      <c r="T71" s="175" t="s">
        <v>2</v>
      </c>
      <c r="U71" s="342"/>
      <c r="V71" s="174">
        <v>0.4375</v>
      </c>
      <c r="W71" s="175">
        <v>0.8125</v>
      </c>
      <c r="X71" s="342" t="s">
        <v>559</v>
      </c>
      <c r="Y71" s="174">
        <v>0.4375</v>
      </c>
      <c r="Z71" s="175">
        <v>0.8125</v>
      </c>
      <c r="AA71" s="342" t="s">
        <v>559</v>
      </c>
      <c r="AB71" s="174">
        <v>0.5</v>
      </c>
      <c r="AC71" s="175">
        <v>0.875</v>
      </c>
      <c r="AD71" s="342"/>
      <c r="AE71" s="174">
        <v>0.64583333333333337</v>
      </c>
      <c r="AF71" s="175">
        <v>1.0208333333333333</v>
      </c>
      <c r="AG71" s="342"/>
      <c r="AH71" s="174" t="s">
        <v>2</v>
      </c>
      <c r="AI71" s="175" t="s">
        <v>2</v>
      </c>
      <c r="AJ71" s="342"/>
      <c r="AK71" s="174" t="s">
        <v>2</v>
      </c>
      <c r="AL71" s="175" t="s">
        <v>2</v>
      </c>
      <c r="AM71" s="342"/>
      <c r="AN71" s="174">
        <v>0.64583333333333337</v>
      </c>
      <c r="AO71" s="175">
        <v>1.0208333333333333</v>
      </c>
      <c r="AP71" s="342" t="s">
        <v>477</v>
      </c>
      <c r="AQ71" s="174">
        <v>0.45833333333333331</v>
      </c>
      <c r="AR71" s="175">
        <v>0.83333333333333337</v>
      </c>
      <c r="AS71" s="342"/>
      <c r="AT71" s="174">
        <v>0.64583333333333337</v>
      </c>
      <c r="AU71" s="175">
        <v>1.0208333333333333</v>
      </c>
      <c r="AV71" s="342"/>
      <c r="AW71" s="174">
        <v>0.64583333333333337</v>
      </c>
      <c r="AX71" s="175">
        <v>1.0208333333333333</v>
      </c>
      <c r="AY71" s="342"/>
      <c r="AZ71" s="174" t="s">
        <v>2</v>
      </c>
      <c r="BA71" s="175" t="s">
        <v>2</v>
      </c>
      <c r="BB71" s="342"/>
      <c r="BC71" s="174" t="s">
        <v>2</v>
      </c>
      <c r="BD71" s="175" t="s">
        <v>2</v>
      </c>
      <c r="BE71" s="342"/>
      <c r="BF71" s="174">
        <v>0.28125</v>
      </c>
      <c r="BG71" s="175">
        <v>0.65625</v>
      </c>
      <c r="BH71" s="342"/>
      <c r="BI71" s="174">
        <v>0.28125</v>
      </c>
      <c r="BJ71" s="175">
        <v>0.65625</v>
      </c>
      <c r="BK71" s="342"/>
      <c r="BL71" s="174">
        <v>0.3125</v>
      </c>
      <c r="BM71" s="175">
        <v>0.6875</v>
      </c>
      <c r="BN71" s="342"/>
      <c r="BO71" s="174">
        <v>0.33333333333333331</v>
      </c>
      <c r="BP71" s="175">
        <v>0.70833333333333337</v>
      </c>
      <c r="BQ71" s="342"/>
      <c r="BR71" s="174">
        <v>0.39583333333333331</v>
      </c>
      <c r="BS71" s="175">
        <v>0.77083333333333337</v>
      </c>
      <c r="BT71" s="342"/>
      <c r="BU71" s="174" t="s">
        <v>2</v>
      </c>
      <c r="BV71" s="175" t="s">
        <v>2</v>
      </c>
      <c r="BW71" s="342"/>
      <c r="BX71" s="174">
        <v>0.52083333333333337</v>
      </c>
      <c r="BY71" s="175">
        <v>0.89583333333333337</v>
      </c>
      <c r="BZ71" s="342"/>
      <c r="CA71" s="174">
        <v>0.52083333333333337</v>
      </c>
      <c r="CB71" s="175">
        <v>0.89583333333333337</v>
      </c>
      <c r="CC71" s="342"/>
      <c r="CD71" s="174">
        <v>0.64583333333333337</v>
      </c>
      <c r="CE71" s="175">
        <v>1.0208333333333333</v>
      </c>
      <c r="CF71" s="342"/>
      <c r="CG71" s="174">
        <v>0.64583333333333337</v>
      </c>
      <c r="CH71" s="175">
        <v>1.0208333333333333</v>
      </c>
      <c r="CI71" s="342"/>
      <c r="CJ71" s="174" t="s">
        <v>2</v>
      </c>
      <c r="CK71" s="175" t="s">
        <v>2</v>
      </c>
      <c r="CL71" s="342"/>
      <c r="CM71" s="174" t="s">
        <v>2</v>
      </c>
      <c r="CN71" s="175" t="s">
        <v>2</v>
      </c>
      <c r="CO71" s="342"/>
      <c r="CP71" s="657">
        <v>0.4375</v>
      </c>
      <c r="CQ71" s="175">
        <v>0.77083333333333337</v>
      </c>
      <c r="CR71" s="342"/>
      <c r="CS71" s="174"/>
      <c r="CT71" s="175"/>
      <c r="CU71" s="342"/>
      <c r="CV71" s="552">
        <f>'Табель Рыба'!AI70+'Табель Рыба'!AO70</f>
        <v>167</v>
      </c>
      <c r="CW71" s="550">
        <f t="shared" ref="CW71:CW88" si="10">COUNTA($G$3:$CU$3)-CY71</f>
        <v>21</v>
      </c>
      <c r="CX71" s="183">
        <f t="shared" si="9"/>
        <v>9</v>
      </c>
      <c r="CY71" s="181">
        <f>'Табель Рыба'!AM70</f>
        <v>9</v>
      </c>
      <c r="CZ71" s="453">
        <f t="shared" ref="CZ71:CZ88" si="11">COUNTIF(G71:CU71,"ОТ")/2</f>
        <v>0</v>
      </c>
      <c r="DA71" s="197">
        <f t="shared" ref="DA71:DA88" si="12">COUNTIFS($G$4:$CU$4,"&lt;я",G71:CU71,"&lt;"&amp;"9:29:01")</f>
        <v>5</v>
      </c>
      <c r="DB71" s="197">
        <f t="shared" ref="DB71:DB88" si="13">COUNTIFS($G$4:$CU$4,"&lt;я",G71:CU71,"&lt;"&amp;"13:30:01")-DA71</f>
        <v>10</v>
      </c>
      <c r="DC71" s="197">
        <f t="shared" ref="DC71:DC88" si="14">COUNTIFS($G$4:$CU$4,"&lt;я",G71:CU71,"&lt;"&amp;"19:00:01")-DA71-DB71</f>
        <v>6</v>
      </c>
      <c r="DD71" s="180">
        <f t="shared" ref="DD71:DD88" si="15">COUNTIFS($G$4:$CU$4,"СБ",G71:CU71,"В")+COUNTIFS($G$4:$CU$4,"ВС",G71:CU71,"В")</f>
        <v>2</v>
      </c>
      <c r="DE71" s="306">
        <f t="shared" ref="DE71:DE88" si="16">$CX$3-CW71</f>
        <v>0</v>
      </c>
      <c r="DF71" s="355">
        <f t="shared" ref="DF71:DF88" si="17">$CY$3-CV71</f>
        <v>1</v>
      </c>
    </row>
    <row r="72" spans="1:110" s="62" customFormat="1" ht="23.1" customHeight="1" x14ac:dyDescent="0.3">
      <c r="A72" s="251">
        <v>67</v>
      </c>
      <c r="B72" s="2">
        <v>43751</v>
      </c>
      <c r="C72" s="638" t="s">
        <v>372</v>
      </c>
      <c r="D72" s="203" t="s">
        <v>435</v>
      </c>
      <c r="E72" s="4">
        <v>12</v>
      </c>
      <c r="F72" s="220">
        <v>0</v>
      </c>
      <c r="G72" s="174" t="s">
        <v>2</v>
      </c>
      <c r="H72" s="175" t="s">
        <v>2</v>
      </c>
      <c r="I72" s="342"/>
      <c r="J72" s="174" t="s">
        <v>2</v>
      </c>
      <c r="K72" s="175" t="s">
        <v>2</v>
      </c>
      <c r="L72" s="342"/>
      <c r="M72" s="174" t="s">
        <v>7</v>
      </c>
      <c r="N72" s="175" t="s">
        <v>7</v>
      </c>
      <c r="O72" s="342"/>
      <c r="P72" s="174" t="s">
        <v>7</v>
      </c>
      <c r="Q72" s="175" t="s">
        <v>7</v>
      </c>
      <c r="R72" s="342"/>
      <c r="S72" s="174" t="s">
        <v>7</v>
      </c>
      <c r="T72" s="175" t="s">
        <v>7</v>
      </c>
      <c r="U72" s="342"/>
      <c r="V72" s="174" t="s">
        <v>7</v>
      </c>
      <c r="W72" s="175" t="s">
        <v>7</v>
      </c>
      <c r="X72" s="342"/>
      <c r="Y72" s="174" t="s">
        <v>7</v>
      </c>
      <c r="Z72" s="175" t="s">
        <v>7</v>
      </c>
      <c r="AA72" s="342"/>
      <c r="AB72" s="174" t="s">
        <v>2</v>
      </c>
      <c r="AC72" s="175" t="s">
        <v>2</v>
      </c>
      <c r="AD72" s="342"/>
      <c r="AE72" s="174">
        <v>0.5</v>
      </c>
      <c r="AF72" s="175">
        <v>0.875</v>
      </c>
      <c r="AG72" s="342"/>
      <c r="AH72" s="174">
        <v>0.64583333333333337</v>
      </c>
      <c r="AI72" s="175">
        <v>1.0208333333333333</v>
      </c>
      <c r="AJ72" s="342" t="s">
        <v>185</v>
      </c>
      <c r="AK72" s="174">
        <v>0.64583333333333337</v>
      </c>
      <c r="AL72" s="175">
        <v>1.0208333333333333</v>
      </c>
      <c r="AM72" s="342"/>
      <c r="AN72" s="174" t="s">
        <v>2</v>
      </c>
      <c r="AO72" s="175" t="s">
        <v>2</v>
      </c>
      <c r="AP72" s="342"/>
      <c r="AQ72" s="174" t="s">
        <v>2</v>
      </c>
      <c r="AR72" s="175" t="s">
        <v>2</v>
      </c>
      <c r="AS72" s="342"/>
      <c r="AT72" s="174">
        <v>0.3125</v>
      </c>
      <c r="AU72" s="175">
        <v>0.6875</v>
      </c>
      <c r="AV72" s="342"/>
      <c r="AW72" s="174">
        <v>0.3125</v>
      </c>
      <c r="AX72" s="175">
        <v>0.6875</v>
      </c>
      <c r="AY72" s="342"/>
      <c r="AZ72" s="174">
        <v>0.625</v>
      </c>
      <c r="BA72" s="175">
        <v>1</v>
      </c>
      <c r="BB72" s="342"/>
      <c r="BC72" s="174">
        <v>0.625</v>
      </c>
      <c r="BD72" s="175">
        <v>1</v>
      </c>
      <c r="BE72" s="342" t="s">
        <v>185</v>
      </c>
      <c r="BF72" s="174" t="s">
        <v>2</v>
      </c>
      <c r="BG72" s="175" t="s">
        <v>2</v>
      </c>
      <c r="BH72" s="342"/>
      <c r="BI72" s="174" t="s">
        <v>2</v>
      </c>
      <c r="BJ72" s="175" t="s">
        <v>2</v>
      </c>
      <c r="BK72" s="342"/>
      <c r="BL72" s="174" t="s">
        <v>2</v>
      </c>
      <c r="BM72" s="175" t="s">
        <v>2</v>
      </c>
      <c r="BN72" s="342"/>
      <c r="BO72" s="174">
        <v>0.28125</v>
      </c>
      <c r="BP72" s="175">
        <v>0.65625</v>
      </c>
      <c r="BQ72" s="342"/>
      <c r="BR72" s="174">
        <v>0.33333333333333331</v>
      </c>
      <c r="BS72" s="175">
        <v>0.70833333333333337</v>
      </c>
      <c r="BT72" s="342"/>
      <c r="BU72" s="174">
        <v>0.35416666666666669</v>
      </c>
      <c r="BV72" s="175">
        <v>0.72916666666666663</v>
      </c>
      <c r="BW72" s="342"/>
      <c r="BX72" s="174">
        <v>0.35416666666666669</v>
      </c>
      <c r="BY72" s="175">
        <v>0.72916666666666663</v>
      </c>
      <c r="BZ72" s="342"/>
      <c r="CA72" s="174" t="s">
        <v>2</v>
      </c>
      <c r="CB72" s="175" t="s">
        <v>2</v>
      </c>
      <c r="CC72" s="342"/>
      <c r="CD72" s="174">
        <v>0.47916666666666669</v>
      </c>
      <c r="CE72" s="175">
        <v>0.85416666666666663</v>
      </c>
      <c r="CF72" s="342"/>
      <c r="CG72" s="174">
        <v>0.47916666666666669</v>
      </c>
      <c r="CH72" s="175">
        <v>0.85416666666666663</v>
      </c>
      <c r="CI72" s="342"/>
      <c r="CJ72" s="174">
        <v>0.625</v>
      </c>
      <c r="CK72" s="175">
        <v>1</v>
      </c>
      <c r="CL72" s="342"/>
      <c r="CM72" s="174">
        <v>0.625</v>
      </c>
      <c r="CN72" s="175">
        <v>1</v>
      </c>
      <c r="CO72" s="342" t="s">
        <v>185</v>
      </c>
      <c r="CP72" s="174" t="s">
        <v>2</v>
      </c>
      <c r="CQ72" s="175" t="s">
        <v>2</v>
      </c>
      <c r="CR72" s="342"/>
      <c r="CS72" s="174"/>
      <c r="CT72" s="175"/>
      <c r="CU72" s="342"/>
      <c r="CV72" s="552">
        <f>'Табель Рыба'!AI71+'Табель Рыба'!AO71</f>
        <v>160</v>
      </c>
      <c r="CW72" s="550">
        <f t="shared" si="10"/>
        <v>20</v>
      </c>
      <c r="CX72" s="183">
        <f t="shared" si="9"/>
        <v>9</v>
      </c>
      <c r="CY72" s="181">
        <f>'Табель Рыба'!AM71</f>
        <v>10</v>
      </c>
      <c r="CZ72" s="453">
        <f t="shared" si="11"/>
        <v>5</v>
      </c>
      <c r="DA72" s="197">
        <f t="shared" si="12"/>
        <v>6</v>
      </c>
      <c r="DB72" s="197">
        <f t="shared" si="13"/>
        <v>3</v>
      </c>
      <c r="DC72" s="197">
        <f t="shared" si="14"/>
        <v>6</v>
      </c>
      <c r="DD72" s="180">
        <f t="shared" si="15"/>
        <v>2</v>
      </c>
      <c r="DE72" s="306">
        <f t="shared" si="16"/>
        <v>1</v>
      </c>
      <c r="DF72" s="355">
        <f t="shared" si="17"/>
        <v>8</v>
      </c>
    </row>
    <row r="73" spans="1:110" s="62" customFormat="1" ht="23.1" customHeight="1" x14ac:dyDescent="0.3">
      <c r="A73" s="251">
        <v>68</v>
      </c>
      <c r="B73" s="2">
        <v>25554</v>
      </c>
      <c r="C73" s="641" t="s">
        <v>373</v>
      </c>
      <c r="D73" s="203">
        <v>0</v>
      </c>
      <c r="E73" s="4">
        <v>27</v>
      </c>
      <c r="F73" s="220" t="s">
        <v>374</v>
      </c>
      <c r="G73" s="174">
        <v>0.375</v>
      </c>
      <c r="H73" s="175">
        <v>0.75</v>
      </c>
      <c r="I73" s="342"/>
      <c r="J73" s="174">
        <v>0.375</v>
      </c>
      <c r="K73" s="175">
        <v>0.75</v>
      </c>
      <c r="L73" s="342"/>
      <c r="M73" s="174" t="s">
        <v>560</v>
      </c>
      <c r="N73" s="175" t="s">
        <v>560</v>
      </c>
      <c r="O73" s="342" t="s">
        <v>477</v>
      </c>
      <c r="P73" s="174">
        <v>0.41666666666666669</v>
      </c>
      <c r="Q73" s="175">
        <v>0.79166666666666663</v>
      </c>
      <c r="R73" s="342"/>
      <c r="S73" s="688">
        <v>0.45833333333333331</v>
      </c>
      <c r="T73" s="689">
        <v>0.83333333333333337</v>
      </c>
      <c r="U73" s="342"/>
      <c r="V73" s="174" t="s">
        <v>2</v>
      </c>
      <c r="W73" s="175" t="s">
        <v>2</v>
      </c>
      <c r="X73" s="342"/>
      <c r="Y73" s="174" t="s">
        <v>2</v>
      </c>
      <c r="Z73" s="175" t="s">
        <v>2</v>
      </c>
      <c r="AA73" s="342"/>
      <c r="AB73" s="174" t="s">
        <v>560</v>
      </c>
      <c r="AC73" s="175" t="s">
        <v>560</v>
      </c>
      <c r="AD73" s="342" t="s">
        <v>477</v>
      </c>
      <c r="AE73" s="174" t="s">
        <v>560</v>
      </c>
      <c r="AF73" s="175" t="s">
        <v>560</v>
      </c>
      <c r="AG73" s="342" t="s">
        <v>477</v>
      </c>
      <c r="AH73" s="174">
        <v>0.39583333333333331</v>
      </c>
      <c r="AI73" s="175">
        <v>0.77083333333333337</v>
      </c>
      <c r="AJ73" s="342"/>
      <c r="AK73" s="174">
        <v>0.39583333333333331</v>
      </c>
      <c r="AL73" s="175">
        <v>0.77083333333333337</v>
      </c>
      <c r="AM73" s="342"/>
      <c r="AN73" s="174">
        <v>0.39583333333333331</v>
      </c>
      <c r="AO73" s="175">
        <v>0.77083333333333337</v>
      </c>
      <c r="AP73" s="342"/>
      <c r="AQ73" s="174" t="s">
        <v>2</v>
      </c>
      <c r="AR73" s="175" t="s">
        <v>2</v>
      </c>
      <c r="AS73" s="342"/>
      <c r="AT73" s="174" t="s">
        <v>2</v>
      </c>
      <c r="AU73" s="175" t="s">
        <v>2</v>
      </c>
      <c r="AV73" s="342"/>
      <c r="AW73" s="174">
        <v>0.3125</v>
      </c>
      <c r="AX73" s="175">
        <v>0.6875</v>
      </c>
      <c r="AY73" s="342"/>
      <c r="AZ73" s="174">
        <v>0.45833333333333331</v>
      </c>
      <c r="BA73" s="175">
        <v>0.83333333333333337</v>
      </c>
      <c r="BB73" s="342"/>
      <c r="BC73" s="174" t="s">
        <v>560</v>
      </c>
      <c r="BD73" s="175" t="s">
        <v>560</v>
      </c>
      <c r="BE73" s="342" t="s">
        <v>477</v>
      </c>
      <c r="BF73" s="174">
        <v>0.45833333333333331</v>
      </c>
      <c r="BG73" s="175">
        <v>0.83333333333333337</v>
      </c>
      <c r="BH73" s="342"/>
      <c r="BI73" s="174">
        <v>0.5</v>
      </c>
      <c r="BJ73" s="175">
        <v>0.875</v>
      </c>
      <c r="BK73" s="342"/>
      <c r="BL73" s="174" t="s">
        <v>2</v>
      </c>
      <c r="BM73" s="175" t="s">
        <v>2</v>
      </c>
      <c r="BN73" s="342"/>
      <c r="BO73" s="174" t="s">
        <v>2</v>
      </c>
      <c r="BP73" s="175" t="s">
        <v>2</v>
      </c>
      <c r="BQ73" s="342"/>
      <c r="BR73" s="174">
        <v>0.28125</v>
      </c>
      <c r="BS73" s="175">
        <v>0.65625</v>
      </c>
      <c r="BT73" s="342"/>
      <c r="BU73" s="174">
        <v>0.28125</v>
      </c>
      <c r="BV73" s="175">
        <v>0.65625</v>
      </c>
      <c r="BW73" s="342"/>
      <c r="BX73" s="174">
        <v>0.39583333333333331</v>
      </c>
      <c r="BY73" s="175">
        <v>0.77083333333333337</v>
      </c>
      <c r="BZ73" s="342"/>
      <c r="CA73" s="174">
        <v>0.39583333333333331</v>
      </c>
      <c r="CB73" s="175">
        <v>0.77083333333333337</v>
      </c>
      <c r="CC73" s="342"/>
      <c r="CD73" s="174" t="s">
        <v>2</v>
      </c>
      <c r="CE73" s="175" t="s">
        <v>2</v>
      </c>
      <c r="CF73" s="342"/>
      <c r="CG73" s="174" t="s">
        <v>2</v>
      </c>
      <c r="CH73" s="175" t="s">
        <v>2</v>
      </c>
      <c r="CI73" s="342"/>
      <c r="CJ73" s="174" t="s">
        <v>2</v>
      </c>
      <c r="CK73" s="175" t="s">
        <v>2</v>
      </c>
      <c r="CL73" s="342"/>
      <c r="CM73" s="174">
        <v>0.3125</v>
      </c>
      <c r="CN73" s="175">
        <v>0.6875</v>
      </c>
      <c r="CO73" s="342"/>
      <c r="CP73" s="174">
        <v>0.3125</v>
      </c>
      <c r="CQ73" s="656">
        <v>0.64583333333333337</v>
      </c>
      <c r="CR73" s="342"/>
      <c r="CS73" s="174"/>
      <c r="CT73" s="175"/>
      <c r="CU73" s="342"/>
      <c r="CV73" s="552">
        <f>'Табель Рыба'!AI72+'Табель Рыба'!AO72</f>
        <v>167</v>
      </c>
      <c r="CW73" s="550">
        <f t="shared" si="10"/>
        <v>21</v>
      </c>
      <c r="CX73" s="183">
        <f t="shared" si="9"/>
        <v>9</v>
      </c>
      <c r="CY73" s="181">
        <f>'Табель Рыба'!AM72</f>
        <v>9</v>
      </c>
      <c r="CZ73" s="453">
        <f t="shared" si="11"/>
        <v>0</v>
      </c>
      <c r="DA73" s="197">
        <f t="shared" si="12"/>
        <v>7</v>
      </c>
      <c r="DB73" s="197">
        <f t="shared" si="13"/>
        <v>10</v>
      </c>
      <c r="DC73" s="197">
        <f t="shared" si="14"/>
        <v>0</v>
      </c>
      <c r="DD73" s="180">
        <f t="shared" si="15"/>
        <v>4</v>
      </c>
      <c r="DE73" s="306">
        <f t="shared" si="16"/>
        <v>0</v>
      </c>
      <c r="DF73" s="355">
        <f t="shared" si="17"/>
        <v>1</v>
      </c>
    </row>
    <row r="74" spans="1:110" s="62" customFormat="1" ht="23.1" customHeight="1" x14ac:dyDescent="0.3">
      <c r="A74" s="251">
        <v>69</v>
      </c>
      <c r="B74" s="2">
        <v>9954</v>
      </c>
      <c r="C74" s="638" t="s">
        <v>375</v>
      </c>
      <c r="D74" s="203">
        <v>0</v>
      </c>
      <c r="E74" s="4">
        <v>29</v>
      </c>
      <c r="F74" s="220" t="s">
        <v>376</v>
      </c>
      <c r="G74" s="174">
        <v>0.35416666666666669</v>
      </c>
      <c r="H74" s="175">
        <v>0.72916666666666663</v>
      </c>
      <c r="I74" s="342"/>
      <c r="J74" s="174" t="s">
        <v>2</v>
      </c>
      <c r="K74" s="175" t="s">
        <v>2</v>
      </c>
      <c r="L74" s="342"/>
      <c r="M74" s="174" t="s">
        <v>2</v>
      </c>
      <c r="N74" s="175" t="s">
        <v>2</v>
      </c>
      <c r="O74" s="342"/>
      <c r="P74" s="174" t="s">
        <v>2</v>
      </c>
      <c r="Q74" s="175" t="s">
        <v>2</v>
      </c>
      <c r="R74" s="342"/>
      <c r="S74" s="174">
        <v>0.28125</v>
      </c>
      <c r="T74" s="175">
        <v>0.65625</v>
      </c>
      <c r="U74" s="342"/>
      <c r="V74" s="174">
        <v>0.28125</v>
      </c>
      <c r="W74" s="175">
        <v>0.65625</v>
      </c>
      <c r="X74" s="342"/>
      <c r="Y74" s="174">
        <v>0.3125</v>
      </c>
      <c r="Z74" s="175">
        <v>0.6875</v>
      </c>
      <c r="AA74" s="342"/>
      <c r="AB74" s="174" t="s">
        <v>2</v>
      </c>
      <c r="AC74" s="175" t="s">
        <v>2</v>
      </c>
      <c r="AD74" s="342" t="s">
        <v>474</v>
      </c>
      <c r="AE74" s="174" t="s">
        <v>2</v>
      </c>
      <c r="AF74" s="175" t="s">
        <v>2</v>
      </c>
      <c r="AG74" s="342"/>
      <c r="AH74" s="174" t="s">
        <v>2</v>
      </c>
      <c r="AI74" s="175" t="s">
        <v>2</v>
      </c>
      <c r="AJ74" s="342"/>
      <c r="AK74" s="174" t="s">
        <v>2</v>
      </c>
      <c r="AL74" s="175" t="s">
        <v>2</v>
      </c>
      <c r="AM74" s="342"/>
      <c r="AN74" s="174">
        <v>0.28125</v>
      </c>
      <c r="AO74" s="175">
        <v>0.65625</v>
      </c>
      <c r="AP74" s="342"/>
      <c r="AQ74" s="174">
        <v>0.3125</v>
      </c>
      <c r="AR74" s="175">
        <v>0.6875</v>
      </c>
      <c r="AS74" s="342"/>
      <c r="AT74" s="174">
        <v>0.28125</v>
      </c>
      <c r="AU74" s="175">
        <v>0.65625</v>
      </c>
      <c r="AV74" s="342" t="s">
        <v>559</v>
      </c>
      <c r="AW74" s="174">
        <v>0.29166666666666669</v>
      </c>
      <c r="AX74" s="175">
        <v>0.66666666666666663</v>
      </c>
      <c r="AY74" s="342" t="s">
        <v>559</v>
      </c>
      <c r="AZ74" s="174" t="s">
        <v>2</v>
      </c>
      <c r="BA74" s="175" t="s">
        <v>2</v>
      </c>
      <c r="BB74" s="342"/>
      <c r="BC74" s="174" t="s">
        <v>2</v>
      </c>
      <c r="BD74" s="175" t="s">
        <v>2</v>
      </c>
      <c r="BE74" s="342"/>
      <c r="BF74" s="174" t="s">
        <v>2</v>
      </c>
      <c r="BG74" s="175" t="s">
        <v>2</v>
      </c>
      <c r="BH74" s="342"/>
      <c r="BI74" s="174">
        <v>0.28125</v>
      </c>
      <c r="BJ74" s="175">
        <v>0.65625</v>
      </c>
      <c r="BK74" s="342"/>
      <c r="BL74" s="174">
        <v>0.28125</v>
      </c>
      <c r="BM74" s="175">
        <v>0.65625</v>
      </c>
      <c r="BN74" s="342"/>
      <c r="BO74" s="174">
        <v>0.3125</v>
      </c>
      <c r="BP74" s="175">
        <v>0.6875</v>
      </c>
      <c r="BQ74" s="342"/>
      <c r="BR74" s="174">
        <v>0.28125</v>
      </c>
      <c r="BS74" s="175">
        <v>0.65625</v>
      </c>
      <c r="BT74" s="342" t="s">
        <v>559</v>
      </c>
      <c r="BU74" s="174" t="s">
        <v>2</v>
      </c>
      <c r="BV74" s="175" t="s">
        <v>2</v>
      </c>
      <c r="BW74" s="342"/>
      <c r="BX74" s="174" t="s">
        <v>2</v>
      </c>
      <c r="BY74" s="175" t="s">
        <v>2</v>
      </c>
      <c r="BZ74" s="342"/>
      <c r="CA74" s="174" t="s">
        <v>2</v>
      </c>
      <c r="CB74" s="175" t="s">
        <v>2</v>
      </c>
      <c r="CC74" s="342"/>
      <c r="CD74" s="174">
        <v>0.28125</v>
      </c>
      <c r="CE74" s="175">
        <v>0.65625</v>
      </c>
      <c r="CF74" s="342"/>
      <c r="CG74" s="174">
        <v>0.3125</v>
      </c>
      <c r="CH74" s="175">
        <v>0.6875</v>
      </c>
      <c r="CI74" s="342"/>
      <c r="CJ74" s="174">
        <v>0.3125</v>
      </c>
      <c r="CK74" s="175">
        <v>0.6875</v>
      </c>
      <c r="CL74" s="342"/>
      <c r="CM74" s="174">
        <v>0.29166666666666669</v>
      </c>
      <c r="CN74" s="175">
        <v>0.66666666666666663</v>
      </c>
      <c r="CO74" s="342" t="s">
        <v>559</v>
      </c>
      <c r="CP74" s="174" t="s">
        <v>2</v>
      </c>
      <c r="CQ74" s="175" t="s">
        <v>2</v>
      </c>
      <c r="CR74" s="342"/>
      <c r="CS74" s="174"/>
      <c r="CT74" s="175"/>
      <c r="CU74" s="342"/>
      <c r="CV74" s="552">
        <f>'Табель Рыба'!AI73+'Табель Рыба'!AO73</f>
        <v>128</v>
      </c>
      <c r="CW74" s="550">
        <f t="shared" si="10"/>
        <v>16</v>
      </c>
      <c r="CX74" s="183">
        <f t="shared" si="9"/>
        <v>9</v>
      </c>
      <c r="CY74" s="181">
        <f>'Табель Рыба'!AM73</f>
        <v>14</v>
      </c>
      <c r="CZ74" s="453">
        <f t="shared" si="11"/>
        <v>0</v>
      </c>
      <c r="DA74" s="197">
        <f t="shared" si="12"/>
        <v>16</v>
      </c>
      <c r="DB74" s="197">
        <f t="shared" si="13"/>
        <v>0</v>
      </c>
      <c r="DC74" s="197">
        <f t="shared" si="14"/>
        <v>0</v>
      </c>
      <c r="DD74" s="180">
        <f t="shared" si="15"/>
        <v>1</v>
      </c>
      <c r="DE74" s="306">
        <f t="shared" si="16"/>
        <v>5</v>
      </c>
      <c r="DF74" s="355">
        <f t="shared" si="17"/>
        <v>40</v>
      </c>
    </row>
    <row r="75" spans="1:110" s="62" customFormat="1" ht="23.1" customHeight="1" x14ac:dyDescent="0.3">
      <c r="A75" s="251">
        <v>70</v>
      </c>
      <c r="B75" s="2">
        <v>31785</v>
      </c>
      <c r="C75" s="641" t="s">
        <v>377</v>
      </c>
      <c r="D75" s="203" t="s">
        <v>435</v>
      </c>
      <c r="E75" s="4">
        <v>5</v>
      </c>
      <c r="F75" s="220">
        <v>0</v>
      </c>
      <c r="G75" s="174">
        <v>0.39583333333333331</v>
      </c>
      <c r="H75" s="175">
        <v>0.77083333333333337</v>
      </c>
      <c r="I75" s="342"/>
      <c r="J75" s="174">
        <v>0.5</v>
      </c>
      <c r="K75" s="175">
        <v>0.875</v>
      </c>
      <c r="L75" s="342"/>
      <c r="M75" s="174">
        <v>0.5</v>
      </c>
      <c r="N75" s="175">
        <v>0.875</v>
      </c>
      <c r="O75" s="342"/>
      <c r="P75" s="174" t="s">
        <v>2</v>
      </c>
      <c r="Q75" s="175" t="s">
        <v>2</v>
      </c>
      <c r="R75" s="342"/>
      <c r="S75" s="174" t="s">
        <v>2</v>
      </c>
      <c r="T75" s="175" t="s">
        <v>2</v>
      </c>
      <c r="U75" s="342"/>
      <c r="V75" s="174">
        <v>0.28125</v>
      </c>
      <c r="W75" s="175">
        <v>0.65625</v>
      </c>
      <c r="X75" s="342"/>
      <c r="Y75" s="174">
        <v>0.375</v>
      </c>
      <c r="Z75" s="175">
        <v>0.75</v>
      </c>
      <c r="AA75" s="342"/>
      <c r="AB75" s="174">
        <v>0.47916666666666669</v>
      </c>
      <c r="AC75" s="175">
        <v>0.85416666666666663</v>
      </c>
      <c r="AD75" s="342"/>
      <c r="AE75" s="174" t="s">
        <v>2</v>
      </c>
      <c r="AF75" s="175" t="s">
        <v>2</v>
      </c>
      <c r="AG75" s="342" t="s">
        <v>476</v>
      </c>
      <c r="AH75" s="174">
        <v>0.625</v>
      </c>
      <c r="AI75" s="175">
        <v>1</v>
      </c>
      <c r="AJ75" s="342"/>
      <c r="AK75" s="174">
        <v>0.64583333333333337</v>
      </c>
      <c r="AL75" s="175">
        <v>1.0208333333333333</v>
      </c>
      <c r="AM75" s="342"/>
      <c r="AN75" s="174">
        <v>0.64583333333333337</v>
      </c>
      <c r="AO75" s="175">
        <v>1.0208333333333333</v>
      </c>
      <c r="AP75" s="342"/>
      <c r="AQ75" s="174">
        <v>0.64583333333333337</v>
      </c>
      <c r="AR75" s="175">
        <v>1.0208333333333333</v>
      </c>
      <c r="AS75" s="342"/>
      <c r="AT75" s="174" t="s">
        <v>2</v>
      </c>
      <c r="AU75" s="175" t="s">
        <v>2</v>
      </c>
      <c r="AV75" s="342" t="s">
        <v>474</v>
      </c>
      <c r="AW75" s="174" t="s">
        <v>2</v>
      </c>
      <c r="AX75" s="175" t="s">
        <v>2</v>
      </c>
      <c r="AY75" s="342" t="s">
        <v>474</v>
      </c>
      <c r="AZ75" s="174">
        <v>0.3125</v>
      </c>
      <c r="BA75" s="175">
        <v>0.6875</v>
      </c>
      <c r="BB75" s="342"/>
      <c r="BC75" s="174">
        <v>0.3125</v>
      </c>
      <c r="BD75" s="175">
        <v>0.6875</v>
      </c>
      <c r="BE75" s="342"/>
      <c r="BF75" s="174" t="s">
        <v>2</v>
      </c>
      <c r="BG75" s="175" t="s">
        <v>2</v>
      </c>
      <c r="BH75" s="342"/>
      <c r="BI75" s="174">
        <v>0.47916666666666669</v>
      </c>
      <c r="BJ75" s="175">
        <v>0.85416666666666663</v>
      </c>
      <c r="BK75" s="342"/>
      <c r="BL75" s="174">
        <v>0.47916666666666669</v>
      </c>
      <c r="BM75" s="175">
        <v>0.85416666666666663</v>
      </c>
      <c r="BN75" s="342"/>
      <c r="BO75" s="174">
        <v>0.625</v>
      </c>
      <c r="BP75" s="175">
        <v>1</v>
      </c>
      <c r="BQ75" s="342"/>
      <c r="BR75" s="174" t="s">
        <v>2</v>
      </c>
      <c r="BS75" s="175" t="s">
        <v>2</v>
      </c>
      <c r="BT75" s="342"/>
      <c r="BU75" s="174" t="s">
        <v>2</v>
      </c>
      <c r="BV75" s="175" t="s">
        <v>2</v>
      </c>
      <c r="BW75" s="342"/>
      <c r="BX75" s="174">
        <v>0.28125</v>
      </c>
      <c r="BY75" s="175">
        <v>0.65625</v>
      </c>
      <c r="BZ75" s="342" t="s">
        <v>185</v>
      </c>
      <c r="CA75" s="174">
        <v>0.4375</v>
      </c>
      <c r="CB75" s="175">
        <v>0.8125</v>
      </c>
      <c r="CC75" s="342"/>
      <c r="CD75" s="174">
        <v>0.64583333333333337</v>
      </c>
      <c r="CE75" s="175">
        <v>1.0208333333333333</v>
      </c>
      <c r="CF75" s="342"/>
      <c r="CG75" s="174">
        <v>0.64583333333333337</v>
      </c>
      <c r="CH75" s="175">
        <v>1.0208333333333333</v>
      </c>
      <c r="CI75" s="342"/>
      <c r="CJ75" s="174" t="s">
        <v>2</v>
      </c>
      <c r="CK75" s="175" t="s">
        <v>2</v>
      </c>
      <c r="CL75" s="342"/>
      <c r="CM75" s="174" t="s">
        <v>2</v>
      </c>
      <c r="CN75" s="175" t="s">
        <v>2</v>
      </c>
      <c r="CO75" s="342"/>
      <c r="CP75" s="174">
        <v>0.4375</v>
      </c>
      <c r="CQ75" s="656">
        <v>0.77083333333333337</v>
      </c>
      <c r="CR75" s="342"/>
      <c r="CS75" s="174"/>
      <c r="CT75" s="175"/>
      <c r="CU75" s="342"/>
      <c r="CV75" s="552">
        <f>'Табель Рыба'!AI74+'Табель Рыба'!AO74</f>
        <v>159</v>
      </c>
      <c r="CW75" s="550">
        <f t="shared" si="10"/>
        <v>20</v>
      </c>
      <c r="CX75" s="183">
        <f t="shared" si="9"/>
        <v>9</v>
      </c>
      <c r="CY75" s="181">
        <f>'Табель Рыба'!AM74</f>
        <v>10</v>
      </c>
      <c r="CZ75" s="453">
        <f t="shared" si="11"/>
        <v>0</v>
      </c>
      <c r="DA75" s="197">
        <f t="shared" si="12"/>
        <v>5</v>
      </c>
      <c r="DB75" s="197">
        <f t="shared" si="13"/>
        <v>8</v>
      </c>
      <c r="DC75" s="197">
        <f t="shared" si="14"/>
        <v>7</v>
      </c>
      <c r="DD75" s="180">
        <f t="shared" si="15"/>
        <v>5</v>
      </c>
      <c r="DE75" s="306">
        <f t="shared" si="16"/>
        <v>1</v>
      </c>
      <c r="DF75" s="355">
        <f t="shared" si="17"/>
        <v>9</v>
      </c>
    </row>
    <row r="76" spans="1:110" s="62" customFormat="1" ht="23.1" customHeight="1" x14ac:dyDescent="0.3">
      <c r="A76" s="251">
        <v>71</v>
      </c>
      <c r="B76" s="2">
        <v>30651</v>
      </c>
      <c r="C76" s="637" t="s">
        <v>378</v>
      </c>
      <c r="D76" s="203" t="s">
        <v>379</v>
      </c>
      <c r="E76" s="4">
        <v>32</v>
      </c>
      <c r="F76" s="220" t="s">
        <v>380</v>
      </c>
      <c r="G76" s="174">
        <v>0.41666666666666669</v>
      </c>
      <c r="H76" s="175">
        <v>0.79166666666666663</v>
      </c>
      <c r="I76" s="342" t="s">
        <v>185</v>
      </c>
      <c r="J76" s="174" t="s">
        <v>2</v>
      </c>
      <c r="K76" s="175" t="s">
        <v>2</v>
      </c>
      <c r="L76" s="342"/>
      <c r="M76" s="174" t="s">
        <v>2</v>
      </c>
      <c r="N76" s="175" t="s">
        <v>2</v>
      </c>
      <c r="O76" s="342"/>
      <c r="P76" s="174" t="s">
        <v>2</v>
      </c>
      <c r="Q76" s="175" t="s">
        <v>2</v>
      </c>
      <c r="R76" s="342"/>
      <c r="S76" s="174">
        <v>0.25</v>
      </c>
      <c r="T76" s="175">
        <v>0.75</v>
      </c>
      <c r="U76" s="342" t="s">
        <v>10</v>
      </c>
      <c r="V76" s="174">
        <v>0.25</v>
      </c>
      <c r="W76" s="175">
        <v>0.625</v>
      </c>
      <c r="X76" s="342" t="s">
        <v>10</v>
      </c>
      <c r="Y76" s="174" t="s">
        <v>2</v>
      </c>
      <c r="Z76" s="175" t="s">
        <v>2</v>
      </c>
      <c r="AA76" s="342"/>
      <c r="AB76" s="174">
        <v>0.41666666666666669</v>
      </c>
      <c r="AC76" s="175">
        <v>0.79166666666666663</v>
      </c>
      <c r="AD76" s="342"/>
      <c r="AE76" s="174">
        <v>0.66666666666666663</v>
      </c>
      <c r="AF76" s="175">
        <v>1.0416666666666667</v>
      </c>
      <c r="AG76" s="342" t="s">
        <v>10</v>
      </c>
      <c r="AH76" s="174" t="s">
        <v>2</v>
      </c>
      <c r="AI76" s="175" t="s">
        <v>2</v>
      </c>
      <c r="AJ76" s="342"/>
      <c r="AK76" s="174" t="s">
        <v>2</v>
      </c>
      <c r="AL76" s="175" t="s">
        <v>2</v>
      </c>
      <c r="AM76" s="342"/>
      <c r="AN76" s="174">
        <v>0.41666666666666669</v>
      </c>
      <c r="AO76" s="175">
        <v>0.79166666666666663</v>
      </c>
      <c r="AP76" s="342" t="s">
        <v>185</v>
      </c>
      <c r="AQ76" s="174">
        <v>0.41666666666666669</v>
      </c>
      <c r="AR76" s="175">
        <v>0.79166666666666663</v>
      </c>
      <c r="AS76" s="342"/>
      <c r="AT76" s="174">
        <v>0.41666666666666669</v>
      </c>
      <c r="AU76" s="175">
        <v>0.625</v>
      </c>
      <c r="AV76" s="342"/>
      <c r="AW76" s="174" t="s">
        <v>2</v>
      </c>
      <c r="AX76" s="175" t="s">
        <v>2</v>
      </c>
      <c r="AY76" s="342"/>
      <c r="AZ76" s="174">
        <v>0.41666666666666669</v>
      </c>
      <c r="BA76" s="175">
        <v>0.79166666666666663</v>
      </c>
      <c r="BB76" s="342" t="s">
        <v>185</v>
      </c>
      <c r="BC76" s="174">
        <v>0.41666666666666669</v>
      </c>
      <c r="BD76" s="175">
        <v>0.79166666666666663</v>
      </c>
      <c r="BE76" s="342" t="s">
        <v>185</v>
      </c>
      <c r="BF76" s="174">
        <v>0.41666666666666669</v>
      </c>
      <c r="BG76" s="175">
        <v>0.625</v>
      </c>
      <c r="BH76" s="342"/>
      <c r="BI76" s="174" t="s">
        <v>2</v>
      </c>
      <c r="BJ76" s="175" t="s">
        <v>2</v>
      </c>
      <c r="BK76" s="342"/>
      <c r="BL76" s="174">
        <v>0.5</v>
      </c>
      <c r="BM76" s="175">
        <v>1</v>
      </c>
      <c r="BN76" s="342"/>
      <c r="BO76" s="174" t="s">
        <v>2</v>
      </c>
      <c r="BP76" s="175" t="s">
        <v>2</v>
      </c>
      <c r="BQ76" s="342"/>
      <c r="BR76" s="174" t="s">
        <v>2</v>
      </c>
      <c r="BS76" s="175" t="s">
        <v>2</v>
      </c>
      <c r="BT76" s="342"/>
      <c r="BU76" s="174" t="s">
        <v>2</v>
      </c>
      <c r="BV76" s="175" t="s">
        <v>2</v>
      </c>
      <c r="BW76" s="342"/>
      <c r="BX76" s="174">
        <v>0.41666666666666669</v>
      </c>
      <c r="BY76" s="175">
        <v>0.79166666666666663</v>
      </c>
      <c r="BZ76" s="342" t="s">
        <v>185</v>
      </c>
      <c r="CA76" s="174">
        <v>0.41666666666666669</v>
      </c>
      <c r="CB76" s="175">
        <v>0.79166666666666663</v>
      </c>
      <c r="CC76" s="342"/>
      <c r="CD76" s="174">
        <v>0.41666666666666669</v>
      </c>
      <c r="CE76" s="175">
        <v>0.625</v>
      </c>
      <c r="CF76" s="342"/>
      <c r="CG76" s="174" t="s">
        <v>2</v>
      </c>
      <c r="CH76" s="175" t="s">
        <v>2</v>
      </c>
      <c r="CI76" s="342"/>
      <c r="CJ76" s="174">
        <v>0.41666666666666669</v>
      </c>
      <c r="CK76" s="175">
        <v>0.79166666666666663</v>
      </c>
      <c r="CL76" s="342" t="s">
        <v>185</v>
      </c>
      <c r="CM76" s="174">
        <v>0.41666666666666669</v>
      </c>
      <c r="CN76" s="175">
        <v>0.79166666666666663</v>
      </c>
      <c r="CO76" s="342"/>
      <c r="CP76" s="174">
        <v>0.41666666666666669</v>
      </c>
      <c r="CQ76" s="175">
        <v>0.625</v>
      </c>
      <c r="CR76" s="342"/>
      <c r="CS76" s="174"/>
      <c r="CT76" s="175"/>
      <c r="CU76" s="342"/>
      <c r="CV76" s="552">
        <f>'Табель Рыба'!AI75+'Табель Рыба'!AO75</f>
        <v>134</v>
      </c>
      <c r="CW76" s="550">
        <f t="shared" si="10"/>
        <v>18</v>
      </c>
      <c r="CX76" s="183">
        <f t="shared" si="9"/>
        <v>9</v>
      </c>
      <c r="CY76" s="181">
        <f>'Табель Рыба'!AM75</f>
        <v>12</v>
      </c>
      <c r="CZ76" s="453">
        <f t="shared" si="11"/>
        <v>0</v>
      </c>
      <c r="DA76" s="197">
        <f t="shared" si="12"/>
        <v>2</v>
      </c>
      <c r="DB76" s="197">
        <f t="shared" si="13"/>
        <v>15</v>
      </c>
      <c r="DC76" s="197">
        <f t="shared" si="14"/>
        <v>1</v>
      </c>
      <c r="DD76" s="180">
        <f t="shared" si="15"/>
        <v>4</v>
      </c>
      <c r="DE76" s="306">
        <f t="shared" si="16"/>
        <v>3</v>
      </c>
      <c r="DF76" s="355">
        <f t="shared" si="17"/>
        <v>34</v>
      </c>
    </row>
    <row r="77" spans="1:110" s="62" customFormat="1" ht="23.1" customHeight="1" x14ac:dyDescent="0.3">
      <c r="A77" s="251">
        <v>72</v>
      </c>
      <c r="B77" s="2">
        <v>40286</v>
      </c>
      <c r="C77" s="637" t="s">
        <v>381</v>
      </c>
      <c r="D77" s="203" t="s">
        <v>486</v>
      </c>
      <c r="E77" s="4">
        <v>9</v>
      </c>
      <c r="F77" s="220">
        <v>0</v>
      </c>
      <c r="G77" s="174">
        <v>0.28125</v>
      </c>
      <c r="H77" s="175">
        <v>0.65625</v>
      </c>
      <c r="I77" s="342" t="s">
        <v>185</v>
      </c>
      <c r="J77" s="174">
        <v>0.28125</v>
      </c>
      <c r="K77" s="175">
        <v>0.65625</v>
      </c>
      <c r="L77" s="342" t="s">
        <v>133</v>
      </c>
      <c r="M77" s="174">
        <v>0.28125</v>
      </c>
      <c r="N77" s="175">
        <v>0.65625</v>
      </c>
      <c r="O77" s="342" t="s">
        <v>133</v>
      </c>
      <c r="P77" s="174">
        <v>0.64583333333333337</v>
      </c>
      <c r="Q77" s="175">
        <v>1.0208333333333333</v>
      </c>
      <c r="R77" s="342" t="s">
        <v>185</v>
      </c>
      <c r="S77" s="688">
        <v>0.64583333333333337</v>
      </c>
      <c r="T77" s="689">
        <v>1.0208333333333333</v>
      </c>
      <c r="U77" s="342" t="s">
        <v>185</v>
      </c>
      <c r="V77" s="174" t="s">
        <v>2</v>
      </c>
      <c r="W77" s="175" t="s">
        <v>2</v>
      </c>
      <c r="X77" s="342"/>
      <c r="Y77" s="174" t="s">
        <v>2</v>
      </c>
      <c r="Z77" s="175" t="s">
        <v>2</v>
      </c>
      <c r="AA77" s="342"/>
      <c r="AB77" s="174">
        <v>0.41666666666666669</v>
      </c>
      <c r="AC77" s="175">
        <v>0.79166666666666663</v>
      </c>
      <c r="AD77" s="342" t="s">
        <v>185</v>
      </c>
      <c r="AE77" s="174">
        <v>0.41666666666666669</v>
      </c>
      <c r="AF77" s="175">
        <v>0.79166666666666663</v>
      </c>
      <c r="AG77" s="342" t="s">
        <v>185</v>
      </c>
      <c r="AH77" s="174">
        <v>0.52083333333333337</v>
      </c>
      <c r="AI77" s="175">
        <v>1.0208333333333333</v>
      </c>
      <c r="AJ77" s="342" t="s">
        <v>185</v>
      </c>
      <c r="AK77" s="174">
        <v>0.64583333333333337</v>
      </c>
      <c r="AL77" s="175">
        <v>1.0208333333333333</v>
      </c>
      <c r="AM77" s="342"/>
      <c r="AN77" s="174" t="s">
        <v>2</v>
      </c>
      <c r="AO77" s="175" t="s">
        <v>2</v>
      </c>
      <c r="AP77" s="342"/>
      <c r="AQ77" s="174" t="s">
        <v>2</v>
      </c>
      <c r="AR77" s="175" t="s">
        <v>2</v>
      </c>
      <c r="AS77" s="342"/>
      <c r="AT77" s="174">
        <v>0.28125</v>
      </c>
      <c r="AU77" s="175">
        <v>0.65625</v>
      </c>
      <c r="AV77" s="342" t="s">
        <v>133</v>
      </c>
      <c r="AW77" s="174">
        <v>0.28125</v>
      </c>
      <c r="AX77" s="175">
        <v>0.65625</v>
      </c>
      <c r="AY77" s="342" t="s">
        <v>133</v>
      </c>
      <c r="AZ77" s="174">
        <v>0.5</v>
      </c>
      <c r="BA77" s="175">
        <v>0.875</v>
      </c>
      <c r="BB77" s="342"/>
      <c r="BC77" s="174">
        <v>0.64583333333333337</v>
      </c>
      <c r="BD77" s="175">
        <v>1.0208333333333333</v>
      </c>
      <c r="BE77" s="342" t="s">
        <v>185</v>
      </c>
      <c r="BF77" s="174" t="s">
        <v>2</v>
      </c>
      <c r="BG77" s="175" t="s">
        <v>2</v>
      </c>
      <c r="BH77" s="342"/>
      <c r="BI77" s="174" t="s">
        <v>2</v>
      </c>
      <c r="BJ77" s="175" t="s">
        <v>2</v>
      </c>
      <c r="BK77" s="342"/>
      <c r="BL77" s="174">
        <v>0.28125</v>
      </c>
      <c r="BM77" s="175">
        <v>0.65625</v>
      </c>
      <c r="BN77" s="342" t="s">
        <v>185</v>
      </c>
      <c r="BO77" s="174">
        <v>0.64583333333333337</v>
      </c>
      <c r="BP77" s="175">
        <v>1.0208333333333333</v>
      </c>
      <c r="BQ77" s="342" t="s">
        <v>133</v>
      </c>
      <c r="BR77" s="174">
        <v>0.64583333333333337</v>
      </c>
      <c r="BS77" s="175">
        <v>1.0208333333333333</v>
      </c>
      <c r="BT77" s="342" t="s">
        <v>133</v>
      </c>
      <c r="BU77" s="174">
        <v>0.64583333333333337</v>
      </c>
      <c r="BV77" s="175">
        <v>1.0208333333333333</v>
      </c>
      <c r="BW77" s="342" t="s">
        <v>133</v>
      </c>
      <c r="BX77" s="174" t="s">
        <v>2</v>
      </c>
      <c r="BY77" s="175" t="s">
        <v>2</v>
      </c>
      <c r="BZ77" s="342"/>
      <c r="CA77" s="174" t="s">
        <v>2</v>
      </c>
      <c r="CB77" s="175" t="s">
        <v>2</v>
      </c>
      <c r="CC77" s="342"/>
      <c r="CD77" s="174">
        <v>0.4375</v>
      </c>
      <c r="CE77" s="175">
        <v>0.8125</v>
      </c>
      <c r="CF77" s="342" t="s">
        <v>185</v>
      </c>
      <c r="CG77" s="174">
        <v>0.45833333333333331</v>
      </c>
      <c r="CH77" s="175">
        <v>0.83333333333333337</v>
      </c>
      <c r="CI77" s="342" t="s">
        <v>185</v>
      </c>
      <c r="CJ77" s="174">
        <v>0.625</v>
      </c>
      <c r="CK77" s="175">
        <v>1</v>
      </c>
      <c r="CL77" s="342" t="s">
        <v>185</v>
      </c>
      <c r="CM77" s="174">
        <v>0.64583333333333337</v>
      </c>
      <c r="CN77" s="175">
        <v>1.0208333333333333</v>
      </c>
      <c r="CO77" s="342" t="s">
        <v>185</v>
      </c>
      <c r="CP77" s="174" t="s">
        <v>2</v>
      </c>
      <c r="CQ77" s="175" t="s">
        <v>2</v>
      </c>
      <c r="CR77" s="342"/>
      <c r="CS77" s="174"/>
      <c r="CT77" s="175"/>
      <c r="CU77" s="342"/>
      <c r="CV77" s="552">
        <f>'Табель Рыба'!AI76+'Табель Рыба'!AO76</f>
        <v>171</v>
      </c>
      <c r="CW77" s="550">
        <f t="shared" si="10"/>
        <v>21</v>
      </c>
      <c r="CX77" s="183">
        <f t="shared" si="9"/>
        <v>9</v>
      </c>
      <c r="CY77" s="181">
        <f>'Табель Рыба'!AM76</f>
        <v>9</v>
      </c>
      <c r="CZ77" s="453">
        <f t="shared" si="11"/>
        <v>0</v>
      </c>
      <c r="DA77" s="197">
        <f t="shared" si="12"/>
        <v>6</v>
      </c>
      <c r="DB77" s="197">
        <f t="shared" si="13"/>
        <v>6</v>
      </c>
      <c r="DC77" s="197">
        <f t="shared" si="14"/>
        <v>9</v>
      </c>
      <c r="DD77" s="180">
        <f t="shared" si="15"/>
        <v>1</v>
      </c>
      <c r="DE77" s="306">
        <f t="shared" si="16"/>
        <v>0</v>
      </c>
      <c r="DF77" s="355">
        <f t="shared" si="17"/>
        <v>-3</v>
      </c>
    </row>
    <row r="78" spans="1:110" s="62" customFormat="1" ht="23.1" customHeight="1" x14ac:dyDescent="0.3">
      <c r="A78" s="251">
        <v>73</v>
      </c>
      <c r="B78" s="2">
        <v>41950</v>
      </c>
      <c r="C78" s="638" t="s">
        <v>382</v>
      </c>
      <c r="D78" s="203" t="s">
        <v>383</v>
      </c>
      <c r="E78" s="4">
        <v>32</v>
      </c>
      <c r="F78" s="220" t="s">
        <v>384</v>
      </c>
      <c r="G78" s="174" t="s">
        <v>2</v>
      </c>
      <c r="H78" s="175" t="s">
        <v>2</v>
      </c>
      <c r="I78" s="342" t="s">
        <v>500</v>
      </c>
      <c r="J78" s="174" t="s">
        <v>2</v>
      </c>
      <c r="K78" s="175" t="s">
        <v>2</v>
      </c>
      <c r="L78" s="342" t="s">
        <v>500</v>
      </c>
      <c r="M78" s="174">
        <v>0.70833333333333337</v>
      </c>
      <c r="N78" s="175">
        <v>1</v>
      </c>
      <c r="O78" s="342"/>
      <c r="P78" s="174">
        <v>0.70833333333333337</v>
      </c>
      <c r="Q78" s="175">
        <v>1</v>
      </c>
      <c r="R78" s="342"/>
      <c r="S78" s="174" t="s">
        <v>2</v>
      </c>
      <c r="T78" s="175" t="s">
        <v>2</v>
      </c>
      <c r="U78" s="342"/>
      <c r="V78" s="174" t="s">
        <v>2</v>
      </c>
      <c r="W78" s="175" t="s">
        <v>2</v>
      </c>
      <c r="X78" s="342"/>
      <c r="Y78" s="174">
        <v>0.29166666666666669</v>
      </c>
      <c r="Z78" s="175">
        <v>0.79166666666666663</v>
      </c>
      <c r="AA78" s="342"/>
      <c r="AB78" s="174" t="s">
        <v>2</v>
      </c>
      <c r="AC78" s="175" t="s">
        <v>2</v>
      </c>
      <c r="AD78" s="342"/>
      <c r="AE78" s="174">
        <v>0.70833333333333337</v>
      </c>
      <c r="AF78" s="175">
        <v>1</v>
      </c>
      <c r="AG78" s="342"/>
      <c r="AH78" s="174">
        <v>0.70833333333333337</v>
      </c>
      <c r="AI78" s="175">
        <v>1</v>
      </c>
      <c r="AJ78" s="342"/>
      <c r="AK78" s="174">
        <v>0.70833333333333337</v>
      </c>
      <c r="AL78" s="175">
        <v>1</v>
      </c>
      <c r="AM78" s="342"/>
      <c r="AN78" s="174" t="s">
        <v>2</v>
      </c>
      <c r="AO78" s="175" t="s">
        <v>2</v>
      </c>
      <c r="AP78" s="342"/>
      <c r="AQ78" s="174" t="s">
        <v>2</v>
      </c>
      <c r="AR78" s="175" t="s">
        <v>2</v>
      </c>
      <c r="AS78" s="342"/>
      <c r="AT78" s="174">
        <v>0.375</v>
      </c>
      <c r="AU78" s="175">
        <v>0.875</v>
      </c>
      <c r="AV78" s="342"/>
      <c r="AW78" s="174">
        <v>0.39583333333333331</v>
      </c>
      <c r="AX78" s="175">
        <v>0.89583333333333337</v>
      </c>
      <c r="AY78" s="342"/>
      <c r="AZ78" s="174" t="s">
        <v>2</v>
      </c>
      <c r="BA78" s="175" t="s">
        <v>2</v>
      </c>
      <c r="BB78" s="342"/>
      <c r="BC78" s="174" t="s">
        <v>2</v>
      </c>
      <c r="BD78" s="175" t="s">
        <v>2</v>
      </c>
      <c r="BE78" s="342"/>
      <c r="BF78" s="174">
        <v>0.70833333333333337</v>
      </c>
      <c r="BG78" s="175">
        <v>1</v>
      </c>
      <c r="BH78" s="342"/>
      <c r="BI78" s="174">
        <v>0.70833333333333337</v>
      </c>
      <c r="BJ78" s="175">
        <v>1</v>
      </c>
      <c r="BK78" s="342"/>
      <c r="BL78" s="174">
        <v>0.70833333333333337</v>
      </c>
      <c r="BM78" s="175">
        <v>1</v>
      </c>
      <c r="BN78" s="342"/>
      <c r="BO78" s="174">
        <v>0.29166666666666669</v>
      </c>
      <c r="BP78" s="175">
        <v>0.79166666666666663</v>
      </c>
      <c r="BQ78" s="342"/>
      <c r="BR78" s="174">
        <v>0.29166666666666669</v>
      </c>
      <c r="BS78" s="175">
        <v>0.79166666666666663</v>
      </c>
      <c r="BT78" s="342"/>
      <c r="BU78" s="174" t="s">
        <v>2</v>
      </c>
      <c r="BV78" s="175" t="s">
        <v>2</v>
      </c>
      <c r="BW78" s="342"/>
      <c r="BX78" s="174">
        <v>0.70833333333333337</v>
      </c>
      <c r="BY78" s="175">
        <v>1</v>
      </c>
      <c r="BZ78" s="342"/>
      <c r="CA78" s="174">
        <v>0.70833333333333337</v>
      </c>
      <c r="CB78" s="175">
        <v>1</v>
      </c>
      <c r="CC78" s="342"/>
      <c r="CD78" s="174">
        <v>0.70833333333333337</v>
      </c>
      <c r="CE78" s="175">
        <v>1</v>
      </c>
      <c r="CF78" s="342"/>
      <c r="CG78" s="652" t="s">
        <v>2</v>
      </c>
      <c r="CH78" s="653" t="s">
        <v>2</v>
      </c>
      <c r="CI78" s="342"/>
      <c r="CJ78" s="652" t="s">
        <v>2</v>
      </c>
      <c r="CK78" s="653" t="s">
        <v>2</v>
      </c>
      <c r="CL78" s="342"/>
      <c r="CM78" s="174">
        <v>0.375</v>
      </c>
      <c r="CN78" s="175">
        <v>0.875</v>
      </c>
      <c r="CO78" s="342"/>
      <c r="CP78" s="174">
        <v>0.70833333333333337</v>
      </c>
      <c r="CQ78" s="175">
        <v>1</v>
      </c>
      <c r="CR78" s="342"/>
      <c r="CS78" s="174"/>
      <c r="CT78" s="175"/>
      <c r="CU78" s="342"/>
      <c r="CV78" s="552">
        <f>'Табель Рыба'!AI77+'Табель Рыба'!AO77</f>
        <v>138</v>
      </c>
      <c r="CW78" s="550">
        <f t="shared" si="10"/>
        <v>18</v>
      </c>
      <c r="CX78" s="183">
        <f t="shared" si="9"/>
        <v>9</v>
      </c>
      <c r="CY78" s="181">
        <f>'Табель Рыба'!AM77</f>
        <v>12</v>
      </c>
      <c r="CZ78" s="453">
        <f t="shared" si="11"/>
        <v>0</v>
      </c>
      <c r="DA78" s="197">
        <f t="shared" si="12"/>
        <v>5</v>
      </c>
      <c r="DB78" s="197">
        <f t="shared" si="13"/>
        <v>1</v>
      </c>
      <c r="DC78" s="197">
        <f t="shared" si="14"/>
        <v>12</v>
      </c>
      <c r="DD78" s="180">
        <f t="shared" si="15"/>
        <v>3</v>
      </c>
      <c r="DE78" s="306">
        <f t="shared" si="16"/>
        <v>3</v>
      </c>
      <c r="DF78" s="355">
        <f t="shared" si="17"/>
        <v>30</v>
      </c>
    </row>
    <row r="79" spans="1:110" s="62" customFormat="1" ht="23.1" customHeight="1" x14ac:dyDescent="0.3">
      <c r="A79" s="251">
        <v>74</v>
      </c>
      <c r="B79" s="2">
        <v>27410</v>
      </c>
      <c r="C79" s="638" t="s">
        <v>385</v>
      </c>
      <c r="D79" s="203">
        <v>0</v>
      </c>
      <c r="E79" s="4">
        <v>7</v>
      </c>
      <c r="F79" s="220">
        <v>0</v>
      </c>
      <c r="G79" s="174">
        <v>0.45833333333333331</v>
      </c>
      <c r="H79" s="175">
        <v>0.83333333333333337</v>
      </c>
      <c r="I79" s="342"/>
      <c r="J79" s="174" t="s">
        <v>2</v>
      </c>
      <c r="K79" s="175" t="s">
        <v>2</v>
      </c>
      <c r="L79" s="342"/>
      <c r="M79" s="174" t="s">
        <v>2</v>
      </c>
      <c r="N79" s="175" t="s">
        <v>2</v>
      </c>
      <c r="O79" s="342"/>
      <c r="P79" s="174">
        <v>0.28125</v>
      </c>
      <c r="Q79" s="175">
        <v>0.65625</v>
      </c>
      <c r="R79" s="342"/>
      <c r="S79" s="688">
        <v>0.28125</v>
      </c>
      <c r="T79" s="689">
        <v>0.65625</v>
      </c>
      <c r="U79" s="342"/>
      <c r="V79" s="174">
        <v>0.3125</v>
      </c>
      <c r="W79" s="175">
        <v>0.6875</v>
      </c>
      <c r="X79" s="342"/>
      <c r="Y79" s="174">
        <v>0.33333333333333331</v>
      </c>
      <c r="Z79" s="175">
        <v>0.70833333333333337</v>
      </c>
      <c r="AA79" s="342"/>
      <c r="AB79" s="174" t="s">
        <v>2</v>
      </c>
      <c r="AC79" s="175" t="s">
        <v>2</v>
      </c>
      <c r="AD79" s="342"/>
      <c r="AE79" s="174">
        <v>0.45833333333333331</v>
      </c>
      <c r="AF79" s="175">
        <v>0.83333333333333337</v>
      </c>
      <c r="AG79" s="342"/>
      <c r="AH79" s="174">
        <v>0.45833333333333331</v>
      </c>
      <c r="AI79" s="175">
        <v>0.83333333333333337</v>
      </c>
      <c r="AJ79" s="342"/>
      <c r="AK79" s="174">
        <v>0.64583333333333337</v>
      </c>
      <c r="AL79" s="175">
        <v>1.0208333333333333</v>
      </c>
      <c r="AM79" s="342"/>
      <c r="AN79" s="174">
        <v>0.64583333333333337</v>
      </c>
      <c r="AO79" s="175">
        <v>1.0208333333333333</v>
      </c>
      <c r="AP79" s="342"/>
      <c r="AQ79" s="174" t="s">
        <v>2</v>
      </c>
      <c r="AR79" s="175" t="s">
        <v>2</v>
      </c>
      <c r="AS79" s="342"/>
      <c r="AT79" s="174" t="s">
        <v>2</v>
      </c>
      <c r="AU79" s="175" t="s">
        <v>2</v>
      </c>
      <c r="AV79" s="342"/>
      <c r="AW79" s="174">
        <v>0.28125</v>
      </c>
      <c r="AX79" s="175">
        <v>0.65625</v>
      </c>
      <c r="AY79" s="342"/>
      <c r="AZ79" s="174">
        <v>0.41666666666666669</v>
      </c>
      <c r="BA79" s="175">
        <v>0.79166666666666663</v>
      </c>
      <c r="BB79" s="342"/>
      <c r="BC79" s="174">
        <v>0.41666666666666669</v>
      </c>
      <c r="BD79" s="175">
        <v>0.79166666666666663</v>
      </c>
      <c r="BE79" s="342"/>
      <c r="BF79" s="174">
        <v>0.64583333333333337</v>
      </c>
      <c r="BG79" s="175">
        <v>1.0208333333333333</v>
      </c>
      <c r="BH79" s="342"/>
      <c r="BI79" s="174" t="s">
        <v>2</v>
      </c>
      <c r="BJ79" s="175" t="s">
        <v>2</v>
      </c>
      <c r="BK79" s="342"/>
      <c r="BL79" s="174" t="s">
        <v>2</v>
      </c>
      <c r="BM79" s="175" t="s">
        <v>2</v>
      </c>
      <c r="BN79" s="342"/>
      <c r="BO79" s="174">
        <v>0.3125</v>
      </c>
      <c r="BP79" s="175">
        <v>0.6875</v>
      </c>
      <c r="BQ79" s="342"/>
      <c r="BR79" s="174">
        <v>0.33333333333333331</v>
      </c>
      <c r="BS79" s="175">
        <v>0.70833333333333337</v>
      </c>
      <c r="BT79" s="342"/>
      <c r="BU79" s="174">
        <v>0.41666666666666669</v>
      </c>
      <c r="BV79" s="175">
        <v>0.79166666666666663</v>
      </c>
      <c r="BW79" s="342"/>
      <c r="BX79" s="174">
        <v>0.625</v>
      </c>
      <c r="BY79" s="175">
        <v>1</v>
      </c>
      <c r="BZ79" s="342"/>
      <c r="CA79" s="174">
        <v>0.625</v>
      </c>
      <c r="CB79" s="175">
        <v>1</v>
      </c>
      <c r="CC79" s="342"/>
      <c r="CD79" s="174" t="s">
        <v>2</v>
      </c>
      <c r="CE79" s="175" t="s">
        <v>2</v>
      </c>
      <c r="CF79" s="342"/>
      <c r="CG79" s="174" t="s">
        <v>2</v>
      </c>
      <c r="CH79" s="175" t="s">
        <v>2</v>
      </c>
      <c r="CI79" s="342"/>
      <c r="CJ79" s="174">
        <v>0.3125</v>
      </c>
      <c r="CK79" s="175">
        <v>0.6875</v>
      </c>
      <c r="CL79" s="342"/>
      <c r="CM79" s="174">
        <v>0.33333333333333331</v>
      </c>
      <c r="CN79" s="175">
        <v>0.70833333333333337</v>
      </c>
      <c r="CO79" s="342"/>
      <c r="CP79" s="174">
        <v>0.39583333333333331</v>
      </c>
      <c r="CQ79" s="656">
        <v>0.72916666666666663</v>
      </c>
      <c r="CR79" s="342"/>
      <c r="CS79" s="174"/>
      <c r="CT79" s="175"/>
      <c r="CU79" s="342"/>
      <c r="CV79" s="552">
        <f>'Табель Рыба'!AI78+'Табель Рыба'!AO78</f>
        <v>167</v>
      </c>
      <c r="CW79" s="550">
        <f t="shared" si="10"/>
        <v>21</v>
      </c>
      <c r="CX79" s="183">
        <f t="shared" si="9"/>
        <v>9</v>
      </c>
      <c r="CY79" s="181">
        <f>'Табель Рыба'!AM78</f>
        <v>9</v>
      </c>
      <c r="CZ79" s="453">
        <f t="shared" si="11"/>
        <v>0</v>
      </c>
      <c r="DA79" s="197">
        <f t="shared" si="12"/>
        <v>9</v>
      </c>
      <c r="DB79" s="197">
        <f t="shared" si="13"/>
        <v>7</v>
      </c>
      <c r="DC79" s="197">
        <f t="shared" si="14"/>
        <v>5</v>
      </c>
      <c r="DD79" s="180">
        <f t="shared" si="15"/>
        <v>2</v>
      </c>
      <c r="DE79" s="306">
        <f t="shared" si="16"/>
        <v>0</v>
      </c>
      <c r="DF79" s="355">
        <f t="shared" si="17"/>
        <v>1</v>
      </c>
    </row>
    <row r="80" spans="1:110" s="62" customFormat="1" ht="23.1" customHeight="1" x14ac:dyDescent="0.3">
      <c r="A80" s="251">
        <v>75</v>
      </c>
      <c r="B80" s="2">
        <v>47085</v>
      </c>
      <c r="C80" s="638" t="s">
        <v>387</v>
      </c>
      <c r="D80" s="203" t="s">
        <v>482</v>
      </c>
      <c r="E80" s="4">
        <v>32</v>
      </c>
      <c r="F80" s="220" t="s">
        <v>388</v>
      </c>
      <c r="G80" s="174">
        <v>0.41666666666666669</v>
      </c>
      <c r="H80" s="175">
        <v>0.79166666666666663</v>
      </c>
      <c r="I80" s="342" t="s">
        <v>474</v>
      </c>
      <c r="J80" s="174" t="s">
        <v>2</v>
      </c>
      <c r="K80" s="175" t="s">
        <v>2</v>
      </c>
      <c r="L80" s="342"/>
      <c r="M80" s="174">
        <v>0.75</v>
      </c>
      <c r="N80" s="175">
        <v>0.95833333333333337</v>
      </c>
      <c r="O80" s="342"/>
      <c r="P80" s="174">
        <v>0.75</v>
      </c>
      <c r="Q80" s="175">
        <v>0.95833333333333337</v>
      </c>
      <c r="R80" s="342"/>
      <c r="S80" s="174">
        <v>0.75</v>
      </c>
      <c r="T80" s="175">
        <v>0.95833333333333337</v>
      </c>
      <c r="U80" s="342"/>
      <c r="V80" s="174">
        <v>0.75</v>
      </c>
      <c r="W80" s="175">
        <v>0.95833333333333337</v>
      </c>
      <c r="X80" s="342"/>
      <c r="Y80" s="174" t="s">
        <v>2</v>
      </c>
      <c r="Z80" s="175" t="s">
        <v>2</v>
      </c>
      <c r="AA80" s="342" t="s">
        <v>474</v>
      </c>
      <c r="AB80" s="174" t="s">
        <v>2</v>
      </c>
      <c r="AC80" s="175" t="s">
        <v>2</v>
      </c>
      <c r="AD80" s="342" t="s">
        <v>474</v>
      </c>
      <c r="AE80" s="174">
        <v>0.75</v>
      </c>
      <c r="AF80" s="175">
        <v>0.95833333333333337</v>
      </c>
      <c r="AG80" s="342"/>
      <c r="AH80" s="174">
        <v>0.75</v>
      </c>
      <c r="AI80" s="175">
        <v>0.95833333333333337</v>
      </c>
      <c r="AJ80" s="342"/>
      <c r="AK80" s="174">
        <v>0.75</v>
      </c>
      <c r="AL80" s="175">
        <v>1</v>
      </c>
      <c r="AM80" s="342"/>
      <c r="AN80" s="174" t="s">
        <v>2</v>
      </c>
      <c r="AO80" s="175" t="s">
        <v>2</v>
      </c>
      <c r="AP80" s="342"/>
      <c r="AQ80" s="174" t="s">
        <v>2</v>
      </c>
      <c r="AR80" s="175" t="s">
        <v>2</v>
      </c>
      <c r="AS80" s="342"/>
      <c r="AT80" s="174">
        <v>0.375</v>
      </c>
      <c r="AU80" s="175">
        <v>0.875</v>
      </c>
      <c r="AV80" s="342"/>
      <c r="AW80" s="174">
        <v>0.375</v>
      </c>
      <c r="AX80" s="175">
        <v>0.875</v>
      </c>
      <c r="AY80" s="342"/>
      <c r="AZ80" s="174">
        <v>0.75</v>
      </c>
      <c r="BA80" s="175">
        <v>0.95833333333333337</v>
      </c>
      <c r="BB80" s="342"/>
      <c r="BC80" s="174">
        <v>0.75</v>
      </c>
      <c r="BD80" s="175">
        <v>0.95833333333333337</v>
      </c>
      <c r="BE80" s="342"/>
      <c r="BF80" s="174" t="s">
        <v>2</v>
      </c>
      <c r="BG80" s="175" t="s">
        <v>2</v>
      </c>
      <c r="BH80" s="342"/>
      <c r="BI80" s="174" t="s">
        <v>2</v>
      </c>
      <c r="BJ80" s="175" t="s">
        <v>2</v>
      </c>
      <c r="BK80" s="342"/>
      <c r="BL80" s="174" t="s">
        <v>2</v>
      </c>
      <c r="BM80" s="175" t="s">
        <v>2</v>
      </c>
      <c r="BN80" s="342"/>
      <c r="BO80" s="174">
        <v>0.29166666666666669</v>
      </c>
      <c r="BP80" s="175">
        <v>0.79166666666666663</v>
      </c>
      <c r="BQ80" s="342"/>
      <c r="BR80" s="174">
        <v>0.375</v>
      </c>
      <c r="BS80" s="175">
        <v>0.875</v>
      </c>
      <c r="BT80" s="342"/>
      <c r="BU80" s="174">
        <v>0.75</v>
      </c>
      <c r="BV80" s="175">
        <v>0.95833333333333337</v>
      </c>
      <c r="BW80" s="342"/>
      <c r="BX80" s="174">
        <v>0.75</v>
      </c>
      <c r="BY80" s="175">
        <v>0.95833333333333337</v>
      </c>
      <c r="BZ80" s="342"/>
      <c r="CA80" s="650">
        <v>0.75</v>
      </c>
      <c r="CB80" s="651">
        <v>0.95833333333333337</v>
      </c>
      <c r="CC80" s="342"/>
      <c r="CD80" s="174" t="s">
        <v>2</v>
      </c>
      <c r="CE80" s="175" t="s">
        <v>2</v>
      </c>
      <c r="CF80" s="342"/>
      <c r="CG80" s="652" t="s">
        <v>2</v>
      </c>
      <c r="CH80" s="653" t="s">
        <v>2</v>
      </c>
      <c r="CI80" s="342"/>
      <c r="CJ80" s="174">
        <v>0.29166666666666669</v>
      </c>
      <c r="CK80" s="175">
        <v>0.79166666666666663</v>
      </c>
      <c r="CL80" s="342"/>
      <c r="CM80" s="174">
        <v>0.375</v>
      </c>
      <c r="CN80" s="175">
        <v>0.875</v>
      </c>
      <c r="CO80" s="342"/>
      <c r="CP80" s="174">
        <v>0.75</v>
      </c>
      <c r="CQ80" s="175">
        <v>0.95833333333333337</v>
      </c>
      <c r="CR80" s="342"/>
      <c r="CS80" s="174"/>
      <c r="CT80" s="175"/>
      <c r="CU80" s="342"/>
      <c r="CV80" s="552">
        <f>'Табель Рыба'!AI79+'Табель Рыба'!AO79</f>
        <v>127</v>
      </c>
      <c r="CW80" s="550">
        <f t="shared" si="10"/>
        <v>20</v>
      </c>
      <c r="CX80" s="183">
        <f t="shared" si="9"/>
        <v>9</v>
      </c>
      <c r="CY80" s="181">
        <f>'Табель Рыба'!AM79</f>
        <v>10</v>
      </c>
      <c r="CZ80" s="453">
        <f t="shared" si="11"/>
        <v>0</v>
      </c>
      <c r="DA80" s="197">
        <f t="shared" si="12"/>
        <v>6</v>
      </c>
      <c r="DB80" s="197">
        <f t="shared" si="13"/>
        <v>1</v>
      </c>
      <c r="DC80" s="197">
        <f t="shared" si="14"/>
        <v>13</v>
      </c>
      <c r="DD80" s="180">
        <f t="shared" si="15"/>
        <v>2</v>
      </c>
      <c r="DE80" s="306">
        <f t="shared" si="16"/>
        <v>1</v>
      </c>
      <c r="DF80" s="355">
        <f t="shared" si="17"/>
        <v>41</v>
      </c>
    </row>
    <row r="81" spans="1:110" s="62" customFormat="1" ht="23.1" customHeight="1" x14ac:dyDescent="0.3">
      <c r="A81" s="251">
        <v>76</v>
      </c>
      <c r="B81" s="2">
        <v>3089</v>
      </c>
      <c r="C81" s="638" t="s">
        <v>389</v>
      </c>
      <c r="D81" s="203">
        <v>0</v>
      </c>
      <c r="E81" s="4">
        <v>28</v>
      </c>
      <c r="F81" s="220" t="s">
        <v>390</v>
      </c>
      <c r="G81" s="174" t="s">
        <v>2</v>
      </c>
      <c r="H81" s="175" t="s">
        <v>2</v>
      </c>
      <c r="I81" s="342"/>
      <c r="J81" s="174" t="s">
        <v>2</v>
      </c>
      <c r="K81" s="175" t="s">
        <v>2</v>
      </c>
      <c r="L81" s="342"/>
      <c r="M81" s="174" t="s">
        <v>2</v>
      </c>
      <c r="N81" s="175" t="s">
        <v>2</v>
      </c>
      <c r="O81" s="342"/>
      <c r="P81" s="174">
        <v>0.28125</v>
      </c>
      <c r="Q81" s="175">
        <v>0.65625</v>
      </c>
      <c r="R81" s="342"/>
      <c r="S81" s="174">
        <v>0.28125</v>
      </c>
      <c r="T81" s="175">
        <v>0.65625</v>
      </c>
      <c r="U81" s="342"/>
      <c r="V81" s="174">
        <v>0.3125</v>
      </c>
      <c r="W81" s="175">
        <v>0.6875</v>
      </c>
      <c r="X81" s="342" t="s">
        <v>559</v>
      </c>
      <c r="Y81" s="174">
        <v>0.3125</v>
      </c>
      <c r="Z81" s="175">
        <v>0.6875</v>
      </c>
      <c r="AA81" s="342" t="s">
        <v>559</v>
      </c>
      <c r="AB81" s="174" t="s">
        <v>2</v>
      </c>
      <c r="AC81" s="175" t="s">
        <v>2</v>
      </c>
      <c r="AD81" s="342"/>
      <c r="AE81" s="174" t="s">
        <v>2</v>
      </c>
      <c r="AF81" s="175" t="s">
        <v>2</v>
      </c>
      <c r="AG81" s="342"/>
      <c r="AH81" s="174" t="s">
        <v>2</v>
      </c>
      <c r="AI81" s="175" t="s">
        <v>2</v>
      </c>
      <c r="AJ81" s="342"/>
      <c r="AK81" s="174">
        <v>0.28125</v>
      </c>
      <c r="AL81" s="175">
        <v>0.65625</v>
      </c>
      <c r="AM81" s="342"/>
      <c r="AN81" s="174">
        <v>0.28125</v>
      </c>
      <c r="AO81" s="175">
        <v>0.65625</v>
      </c>
      <c r="AP81" s="342"/>
      <c r="AQ81" s="174">
        <v>0.28125</v>
      </c>
      <c r="AR81" s="175">
        <v>0.65625</v>
      </c>
      <c r="AS81" s="342"/>
      <c r="AT81" s="174">
        <v>0.28125</v>
      </c>
      <c r="AU81" s="175">
        <v>0.65625</v>
      </c>
      <c r="AV81" s="342"/>
      <c r="AW81" s="174" t="s">
        <v>2</v>
      </c>
      <c r="AX81" s="175" t="s">
        <v>2</v>
      </c>
      <c r="AY81" s="342"/>
      <c r="AZ81" s="174" t="s">
        <v>2</v>
      </c>
      <c r="BA81" s="175" t="s">
        <v>2</v>
      </c>
      <c r="BB81" s="342"/>
      <c r="BC81" s="174" t="s">
        <v>2</v>
      </c>
      <c r="BD81" s="175" t="s">
        <v>2</v>
      </c>
      <c r="BE81" s="342"/>
      <c r="BF81" s="174">
        <v>0.28125</v>
      </c>
      <c r="BG81" s="175">
        <v>0.65625</v>
      </c>
      <c r="BH81" s="342"/>
      <c r="BI81" s="174">
        <v>0.28125</v>
      </c>
      <c r="BJ81" s="175">
        <v>0.65625</v>
      </c>
      <c r="BK81" s="342"/>
      <c r="BL81" s="174">
        <v>0.28125</v>
      </c>
      <c r="BM81" s="175">
        <v>0.65625</v>
      </c>
      <c r="BN81" s="342"/>
      <c r="BO81" s="174">
        <v>0.54166666666666663</v>
      </c>
      <c r="BP81" s="175">
        <v>0.91666666666666663</v>
      </c>
      <c r="BQ81" s="342"/>
      <c r="BR81" s="174" t="s">
        <v>2</v>
      </c>
      <c r="BS81" s="175" t="s">
        <v>2</v>
      </c>
      <c r="BT81" s="342"/>
      <c r="BU81" s="174" t="s">
        <v>2</v>
      </c>
      <c r="BV81" s="175" t="s">
        <v>2</v>
      </c>
      <c r="BW81" s="342"/>
      <c r="BX81" s="174" t="s">
        <v>2</v>
      </c>
      <c r="BY81" s="175" t="s">
        <v>2</v>
      </c>
      <c r="BZ81" s="342"/>
      <c r="CA81" s="174">
        <v>0.28125</v>
      </c>
      <c r="CB81" s="175">
        <v>0.65625</v>
      </c>
      <c r="CC81" s="342"/>
      <c r="CD81" s="174">
        <v>0.28125</v>
      </c>
      <c r="CE81" s="175">
        <v>0.65625</v>
      </c>
      <c r="CF81" s="342"/>
      <c r="CG81" s="174">
        <v>0.41666666666666669</v>
      </c>
      <c r="CH81" s="175">
        <v>0.79166666666666663</v>
      </c>
      <c r="CI81" s="342"/>
      <c r="CJ81" s="174">
        <v>0.45833333333333331</v>
      </c>
      <c r="CK81" s="175">
        <v>0.83333333333333337</v>
      </c>
      <c r="CL81" s="342"/>
      <c r="CM81" s="174" t="s">
        <v>2</v>
      </c>
      <c r="CN81" s="175" t="s">
        <v>2</v>
      </c>
      <c r="CO81" s="342"/>
      <c r="CP81" s="174" t="s">
        <v>2</v>
      </c>
      <c r="CQ81" s="175" t="s">
        <v>2</v>
      </c>
      <c r="CR81" s="342"/>
      <c r="CS81" s="174"/>
      <c r="CT81" s="175"/>
      <c r="CU81" s="342"/>
      <c r="CV81" s="552">
        <f>'Табель Рыба'!AI80+'Табель Рыба'!AO80</f>
        <v>128</v>
      </c>
      <c r="CW81" s="550">
        <f t="shared" si="10"/>
        <v>16</v>
      </c>
      <c r="CX81" s="183">
        <f t="shared" si="9"/>
        <v>9</v>
      </c>
      <c r="CY81" s="181">
        <f>'Табель Рыба'!AM80</f>
        <v>14</v>
      </c>
      <c r="CZ81" s="453">
        <f t="shared" si="11"/>
        <v>0</v>
      </c>
      <c r="DA81" s="197">
        <f t="shared" si="12"/>
        <v>13</v>
      </c>
      <c r="DB81" s="197">
        <f t="shared" si="13"/>
        <v>3</v>
      </c>
      <c r="DC81" s="197">
        <f t="shared" si="14"/>
        <v>0</v>
      </c>
      <c r="DD81" s="180">
        <f t="shared" si="15"/>
        <v>5</v>
      </c>
      <c r="DE81" s="306">
        <f t="shared" si="16"/>
        <v>5</v>
      </c>
      <c r="DF81" s="355">
        <f t="shared" si="17"/>
        <v>40</v>
      </c>
    </row>
    <row r="82" spans="1:110" s="62" customFormat="1" ht="23.1" customHeight="1" x14ac:dyDescent="0.3">
      <c r="A82" s="251">
        <v>77</v>
      </c>
      <c r="B82" s="2">
        <v>43762</v>
      </c>
      <c r="C82" s="638" t="s">
        <v>391</v>
      </c>
      <c r="D82" s="203" t="s">
        <v>431</v>
      </c>
      <c r="E82" s="4">
        <v>17</v>
      </c>
      <c r="F82" s="220" t="s">
        <v>460</v>
      </c>
      <c r="G82" s="174">
        <v>0.35416666666666669</v>
      </c>
      <c r="H82" s="175">
        <v>0.72916666666666663</v>
      </c>
      <c r="I82" s="342" t="s">
        <v>63</v>
      </c>
      <c r="J82" s="174" t="s">
        <v>2</v>
      </c>
      <c r="K82" s="175" t="s">
        <v>2</v>
      </c>
      <c r="L82" s="342"/>
      <c r="M82" s="174">
        <v>0.66666666666666663</v>
      </c>
      <c r="N82" s="175">
        <v>1</v>
      </c>
      <c r="O82" s="342" t="s">
        <v>63</v>
      </c>
      <c r="P82" s="174">
        <v>0.66666666666666663</v>
      </c>
      <c r="Q82" s="175">
        <v>1</v>
      </c>
      <c r="R82" s="342" t="s">
        <v>63</v>
      </c>
      <c r="S82" s="174">
        <v>0.66666666666666663</v>
      </c>
      <c r="T82" s="175">
        <v>1</v>
      </c>
      <c r="U82" s="342" t="s">
        <v>63</v>
      </c>
      <c r="V82" s="174" t="s">
        <v>2</v>
      </c>
      <c r="W82" s="175" t="s">
        <v>2</v>
      </c>
      <c r="X82" s="342"/>
      <c r="Y82" s="174" t="s">
        <v>2</v>
      </c>
      <c r="Z82" s="175" t="s">
        <v>2</v>
      </c>
      <c r="AA82" s="342"/>
      <c r="AB82" s="174">
        <v>0.33333333333333331</v>
      </c>
      <c r="AC82" s="175">
        <v>0.70833333333333337</v>
      </c>
      <c r="AD82" s="342" t="s">
        <v>63</v>
      </c>
      <c r="AE82" s="174">
        <v>0.33333333333333331</v>
      </c>
      <c r="AF82" s="175">
        <v>0.70833333333333337</v>
      </c>
      <c r="AG82" s="342" t="s">
        <v>63</v>
      </c>
      <c r="AH82" s="174">
        <v>0.33333333333333331</v>
      </c>
      <c r="AI82" s="175">
        <v>0.70833333333333337</v>
      </c>
      <c r="AJ82" s="342"/>
      <c r="AK82" s="174" t="s">
        <v>2</v>
      </c>
      <c r="AL82" s="175" t="s">
        <v>2</v>
      </c>
      <c r="AM82" s="342"/>
      <c r="AN82" s="174" t="s">
        <v>2</v>
      </c>
      <c r="AO82" s="175" t="s">
        <v>2</v>
      </c>
      <c r="AP82" s="342"/>
      <c r="AQ82" s="174">
        <v>0.33333333333333331</v>
      </c>
      <c r="AR82" s="175">
        <v>0.70833333333333337</v>
      </c>
      <c r="AS82" s="342" t="s">
        <v>63</v>
      </c>
      <c r="AT82" s="174">
        <v>0.33333333333333331</v>
      </c>
      <c r="AU82" s="175">
        <v>0.70833333333333337</v>
      </c>
      <c r="AV82" s="342" t="s">
        <v>63</v>
      </c>
      <c r="AW82" s="174">
        <v>0.33333333333333331</v>
      </c>
      <c r="AX82" s="175">
        <v>0.70833333333333337</v>
      </c>
      <c r="AY82" s="342" t="s">
        <v>132</v>
      </c>
      <c r="AZ82" s="174" t="s">
        <v>2</v>
      </c>
      <c r="BA82" s="175" t="s">
        <v>2</v>
      </c>
      <c r="BB82" s="342"/>
      <c r="BC82" s="174">
        <v>0.66666666666666663</v>
      </c>
      <c r="BD82" s="175">
        <v>1</v>
      </c>
      <c r="BE82" s="342" t="s">
        <v>63</v>
      </c>
      <c r="BF82" s="174">
        <v>0.66666666666666663</v>
      </c>
      <c r="BG82" s="175">
        <v>1</v>
      </c>
      <c r="BH82" s="342"/>
      <c r="BI82" s="174">
        <v>0.66666666666666663</v>
      </c>
      <c r="BJ82" s="175">
        <v>1</v>
      </c>
      <c r="BK82" s="342" t="s">
        <v>63</v>
      </c>
      <c r="BL82" s="174" t="s">
        <v>2</v>
      </c>
      <c r="BM82" s="175" t="s">
        <v>2</v>
      </c>
      <c r="BN82" s="342"/>
      <c r="BO82" s="174" t="s">
        <v>2</v>
      </c>
      <c r="BP82" s="175" t="s">
        <v>2</v>
      </c>
      <c r="BQ82" s="342"/>
      <c r="BR82" s="174">
        <v>0.375</v>
      </c>
      <c r="BS82" s="175">
        <v>0.75</v>
      </c>
      <c r="BT82" s="342" t="s">
        <v>63</v>
      </c>
      <c r="BU82" s="174">
        <v>0.375</v>
      </c>
      <c r="BV82" s="175">
        <v>0.75</v>
      </c>
      <c r="BW82" s="342" t="s">
        <v>63</v>
      </c>
      <c r="BX82" s="174">
        <v>0.375</v>
      </c>
      <c r="BY82" s="175">
        <v>0.75</v>
      </c>
      <c r="BZ82" s="342"/>
      <c r="CA82" s="174">
        <v>0.375</v>
      </c>
      <c r="CB82" s="175">
        <v>0.75</v>
      </c>
      <c r="CC82" s="342" t="s">
        <v>63</v>
      </c>
      <c r="CD82" s="174">
        <v>0.375</v>
      </c>
      <c r="CE82" s="175">
        <v>0.75</v>
      </c>
      <c r="CF82" s="342" t="s">
        <v>63</v>
      </c>
      <c r="CG82" s="174" t="s">
        <v>2</v>
      </c>
      <c r="CH82" s="175" t="s">
        <v>2</v>
      </c>
      <c r="CI82" s="342"/>
      <c r="CJ82" s="174" t="s">
        <v>2</v>
      </c>
      <c r="CK82" s="175" t="s">
        <v>2</v>
      </c>
      <c r="CL82" s="342"/>
      <c r="CM82" s="174">
        <v>0.625</v>
      </c>
      <c r="CN82" s="175">
        <v>1</v>
      </c>
      <c r="CO82" s="342" t="s">
        <v>63</v>
      </c>
      <c r="CP82" s="657">
        <v>0.66666666666666663</v>
      </c>
      <c r="CQ82" s="175">
        <v>1</v>
      </c>
      <c r="CR82" s="342"/>
      <c r="CS82" s="174"/>
      <c r="CT82" s="175"/>
      <c r="CU82" s="342"/>
      <c r="CV82" s="552">
        <f>'Табель Рыба'!AI81+'Табель Рыба'!AO81</f>
        <v>153</v>
      </c>
      <c r="CW82" s="550">
        <f t="shared" si="10"/>
        <v>20</v>
      </c>
      <c r="CX82" s="183">
        <f t="shared" si="9"/>
        <v>9</v>
      </c>
      <c r="CY82" s="181">
        <f>'Табель Рыба'!AM81</f>
        <v>10</v>
      </c>
      <c r="CZ82" s="453">
        <f t="shared" si="11"/>
        <v>0</v>
      </c>
      <c r="DA82" s="197">
        <f t="shared" si="12"/>
        <v>12</v>
      </c>
      <c r="DB82" s="197">
        <f t="shared" si="13"/>
        <v>0</v>
      </c>
      <c r="DC82" s="197">
        <f t="shared" si="14"/>
        <v>8</v>
      </c>
      <c r="DD82" s="180">
        <f t="shared" si="15"/>
        <v>3</v>
      </c>
      <c r="DE82" s="306">
        <f t="shared" si="16"/>
        <v>1</v>
      </c>
      <c r="DF82" s="355">
        <f t="shared" si="17"/>
        <v>15</v>
      </c>
    </row>
    <row r="83" spans="1:110" s="62" customFormat="1" ht="23.1" customHeight="1" x14ac:dyDescent="0.3">
      <c r="A83" s="251">
        <v>78</v>
      </c>
      <c r="B83" s="2">
        <v>5743</v>
      </c>
      <c r="C83" s="638" t="s">
        <v>392</v>
      </c>
      <c r="D83" s="203" t="s">
        <v>308</v>
      </c>
      <c r="E83" s="4">
        <v>7</v>
      </c>
      <c r="F83" s="220">
        <v>0</v>
      </c>
      <c r="G83" s="174" t="s">
        <v>2</v>
      </c>
      <c r="H83" s="175" t="s">
        <v>2</v>
      </c>
      <c r="I83" s="342" t="s">
        <v>500</v>
      </c>
      <c r="J83" s="174">
        <v>0.28125</v>
      </c>
      <c r="K83" s="175">
        <v>0.65625</v>
      </c>
      <c r="L83" s="342" t="s">
        <v>185</v>
      </c>
      <c r="M83" s="174">
        <v>0.28125</v>
      </c>
      <c r="N83" s="175">
        <v>0.65625</v>
      </c>
      <c r="O83" s="342" t="s">
        <v>185</v>
      </c>
      <c r="P83" s="174">
        <v>0.28125</v>
      </c>
      <c r="Q83" s="175">
        <v>0.65625</v>
      </c>
      <c r="R83" s="342"/>
      <c r="S83" s="688">
        <v>0.45833333333333331</v>
      </c>
      <c r="T83" s="689">
        <v>0.83333333333333337</v>
      </c>
      <c r="U83" s="342"/>
      <c r="V83" s="174">
        <v>0.64583333333333337</v>
      </c>
      <c r="W83" s="175">
        <v>1.0208333333333333</v>
      </c>
      <c r="X83" s="342" t="s">
        <v>185</v>
      </c>
      <c r="Y83" s="174" t="s">
        <v>2</v>
      </c>
      <c r="Z83" s="175" t="s">
        <v>2</v>
      </c>
      <c r="AA83" s="342"/>
      <c r="AB83" s="174" t="s">
        <v>2</v>
      </c>
      <c r="AC83" s="175" t="s">
        <v>2</v>
      </c>
      <c r="AD83" s="342"/>
      <c r="AE83" s="174" t="s">
        <v>7</v>
      </c>
      <c r="AF83" s="175" t="s">
        <v>7</v>
      </c>
      <c r="AG83" s="342"/>
      <c r="AH83" s="174" t="s">
        <v>7</v>
      </c>
      <c r="AI83" s="175" t="s">
        <v>7</v>
      </c>
      <c r="AJ83" s="342"/>
      <c r="AK83" s="174" t="s">
        <v>7</v>
      </c>
      <c r="AL83" s="175" t="s">
        <v>7</v>
      </c>
      <c r="AM83" s="342"/>
      <c r="AN83" s="174" t="s">
        <v>7</v>
      </c>
      <c r="AO83" s="175" t="s">
        <v>7</v>
      </c>
      <c r="AP83" s="342"/>
      <c r="AQ83" s="174" t="s">
        <v>7</v>
      </c>
      <c r="AR83" s="175" t="s">
        <v>7</v>
      </c>
      <c r="AS83" s="342"/>
      <c r="AT83" s="174" t="s">
        <v>2</v>
      </c>
      <c r="AU83" s="175" t="s">
        <v>2</v>
      </c>
      <c r="AV83" s="342"/>
      <c r="AW83" s="174" t="s">
        <v>2</v>
      </c>
      <c r="AX83" s="175" t="s">
        <v>2</v>
      </c>
      <c r="AY83" s="342"/>
      <c r="AZ83" s="174">
        <v>0.5</v>
      </c>
      <c r="BA83" s="175">
        <v>0.875</v>
      </c>
      <c r="BB83" s="342"/>
      <c r="BC83" s="174">
        <v>0.5</v>
      </c>
      <c r="BD83" s="175">
        <v>0.875</v>
      </c>
      <c r="BE83" s="342"/>
      <c r="BF83" s="174">
        <v>0.625</v>
      </c>
      <c r="BG83" s="175">
        <v>1</v>
      </c>
      <c r="BH83" s="342" t="s">
        <v>185</v>
      </c>
      <c r="BI83" s="174">
        <v>0.625</v>
      </c>
      <c r="BJ83" s="175">
        <v>1</v>
      </c>
      <c r="BK83" s="342" t="s">
        <v>185</v>
      </c>
      <c r="BL83" s="174" t="s">
        <v>2</v>
      </c>
      <c r="BM83" s="175" t="s">
        <v>2</v>
      </c>
      <c r="BN83" s="342"/>
      <c r="BO83" s="174" t="s">
        <v>2</v>
      </c>
      <c r="BP83" s="175" t="s">
        <v>2</v>
      </c>
      <c r="BQ83" s="342"/>
      <c r="BR83" s="174">
        <v>0.39583333333333331</v>
      </c>
      <c r="BS83" s="175">
        <v>0.77083333333333337</v>
      </c>
      <c r="BT83" s="342"/>
      <c r="BU83" s="174">
        <v>0.41666666666666669</v>
      </c>
      <c r="BV83" s="175">
        <v>0.79166666666666663</v>
      </c>
      <c r="BW83" s="342" t="s">
        <v>185</v>
      </c>
      <c r="BX83" s="174">
        <v>0.625</v>
      </c>
      <c r="BY83" s="175">
        <v>1</v>
      </c>
      <c r="BZ83" s="342" t="s">
        <v>132</v>
      </c>
      <c r="CA83" s="174">
        <v>0.625</v>
      </c>
      <c r="CB83" s="175">
        <v>1</v>
      </c>
      <c r="CC83" s="342" t="s">
        <v>132</v>
      </c>
      <c r="CD83" s="174">
        <v>0.64583333333333337</v>
      </c>
      <c r="CE83" s="175">
        <v>1.0208333333333333</v>
      </c>
      <c r="CF83" s="342"/>
      <c r="CG83" s="174" t="s">
        <v>2</v>
      </c>
      <c r="CH83" s="175" t="s">
        <v>2</v>
      </c>
      <c r="CI83" s="342"/>
      <c r="CJ83" s="174" t="s">
        <v>2</v>
      </c>
      <c r="CK83" s="175" t="s">
        <v>2</v>
      </c>
      <c r="CL83" s="342"/>
      <c r="CM83" s="174">
        <v>0.28125</v>
      </c>
      <c r="CN83" s="175">
        <v>0.65625</v>
      </c>
      <c r="CO83" s="342"/>
      <c r="CP83" s="174">
        <v>0.28125</v>
      </c>
      <c r="CQ83" s="656">
        <v>0.61458333333333337</v>
      </c>
      <c r="CR83" s="342" t="s">
        <v>185</v>
      </c>
      <c r="CS83" s="174"/>
      <c r="CT83" s="175"/>
      <c r="CU83" s="342"/>
      <c r="CV83" s="552">
        <f>'Табель Рыба'!AI82+'Табель Рыба'!AO82</f>
        <v>167</v>
      </c>
      <c r="CW83" s="550">
        <f t="shared" si="10"/>
        <v>21</v>
      </c>
      <c r="CX83" s="183">
        <f t="shared" si="9"/>
        <v>9</v>
      </c>
      <c r="CY83" s="181">
        <f>'Табель Рыба'!AM82</f>
        <v>9</v>
      </c>
      <c r="CZ83" s="453">
        <f t="shared" si="11"/>
        <v>5</v>
      </c>
      <c r="DA83" s="197">
        <f t="shared" si="12"/>
        <v>5</v>
      </c>
      <c r="DB83" s="197">
        <f t="shared" si="13"/>
        <v>5</v>
      </c>
      <c r="DC83" s="197">
        <f t="shared" si="14"/>
        <v>6</v>
      </c>
      <c r="DD83" s="180">
        <f t="shared" si="15"/>
        <v>7</v>
      </c>
      <c r="DE83" s="306">
        <f t="shared" si="16"/>
        <v>0</v>
      </c>
      <c r="DF83" s="355">
        <f t="shared" si="17"/>
        <v>1</v>
      </c>
    </row>
    <row r="84" spans="1:110" s="62" customFormat="1" ht="23.1" customHeight="1" x14ac:dyDescent="0.3">
      <c r="A84" s="251">
        <v>79</v>
      </c>
      <c r="B84" s="2">
        <v>42102</v>
      </c>
      <c r="C84" s="638" t="s">
        <v>393</v>
      </c>
      <c r="D84" s="203" t="s">
        <v>433</v>
      </c>
      <c r="E84" s="4">
        <v>32</v>
      </c>
      <c r="F84" s="220" t="s">
        <v>394</v>
      </c>
      <c r="G84" s="174" t="s">
        <v>2</v>
      </c>
      <c r="H84" s="175" t="s">
        <v>2</v>
      </c>
      <c r="I84" s="342"/>
      <c r="J84" s="174">
        <v>0.75</v>
      </c>
      <c r="K84" s="175">
        <v>1</v>
      </c>
      <c r="L84" s="342"/>
      <c r="M84" s="174" t="s">
        <v>2</v>
      </c>
      <c r="N84" s="175" t="s">
        <v>2</v>
      </c>
      <c r="O84" s="342"/>
      <c r="P84" s="174">
        <v>0.75</v>
      </c>
      <c r="Q84" s="175">
        <v>1</v>
      </c>
      <c r="R84" s="342" t="s">
        <v>185</v>
      </c>
      <c r="S84" s="174" t="s">
        <v>2</v>
      </c>
      <c r="T84" s="175" t="s">
        <v>2</v>
      </c>
      <c r="U84" s="342"/>
      <c r="V84" s="174" t="s">
        <v>2</v>
      </c>
      <c r="W84" s="175" t="s">
        <v>2</v>
      </c>
      <c r="X84" s="342"/>
      <c r="Y84" s="174">
        <v>0.33333333333333331</v>
      </c>
      <c r="Z84" s="175">
        <v>0.70833333333333337</v>
      </c>
      <c r="AA84" s="342" t="s">
        <v>63</v>
      </c>
      <c r="AB84" s="174" t="s">
        <v>2</v>
      </c>
      <c r="AC84" s="175" t="s">
        <v>2</v>
      </c>
      <c r="AD84" s="342"/>
      <c r="AE84" s="174">
        <v>0.75</v>
      </c>
      <c r="AF84" s="175">
        <v>1</v>
      </c>
      <c r="AG84" s="342" t="s">
        <v>63</v>
      </c>
      <c r="AH84" s="174" t="s">
        <v>2</v>
      </c>
      <c r="AI84" s="175" t="s">
        <v>2</v>
      </c>
      <c r="AJ84" s="342"/>
      <c r="AK84" s="174">
        <v>0.75</v>
      </c>
      <c r="AL84" s="175">
        <v>1</v>
      </c>
      <c r="AM84" s="342" t="s">
        <v>63</v>
      </c>
      <c r="AN84" s="174" t="s">
        <v>2</v>
      </c>
      <c r="AO84" s="175" t="s">
        <v>2</v>
      </c>
      <c r="AP84" s="342"/>
      <c r="AQ84" s="174" t="s">
        <v>2</v>
      </c>
      <c r="AR84" s="175" t="s">
        <v>2</v>
      </c>
      <c r="AS84" s="342"/>
      <c r="AT84" s="174">
        <v>0.625</v>
      </c>
      <c r="AU84" s="175">
        <v>1</v>
      </c>
      <c r="AV84" s="342" t="s">
        <v>63</v>
      </c>
      <c r="AW84" s="174" t="s">
        <v>2</v>
      </c>
      <c r="AX84" s="175" t="s">
        <v>2</v>
      </c>
      <c r="AY84" s="342"/>
      <c r="AZ84" s="174">
        <v>0.75</v>
      </c>
      <c r="BA84" s="175">
        <v>1</v>
      </c>
      <c r="BB84" s="342" t="s">
        <v>185</v>
      </c>
      <c r="BC84" s="174" t="s">
        <v>2</v>
      </c>
      <c r="BD84" s="175" t="s">
        <v>2</v>
      </c>
      <c r="BE84" s="342"/>
      <c r="BF84" s="174">
        <v>0.75</v>
      </c>
      <c r="BG84" s="175">
        <v>1</v>
      </c>
      <c r="BH84" s="342" t="s">
        <v>63</v>
      </c>
      <c r="BI84" s="174" t="s">
        <v>2</v>
      </c>
      <c r="BJ84" s="175" t="s">
        <v>2</v>
      </c>
      <c r="BK84" s="342"/>
      <c r="BL84" s="174" t="s">
        <v>2</v>
      </c>
      <c r="BM84" s="175" t="s">
        <v>2</v>
      </c>
      <c r="BN84" s="342"/>
      <c r="BO84" s="174">
        <v>0.375</v>
      </c>
      <c r="BP84" s="175">
        <v>0.75</v>
      </c>
      <c r="BQ84" s="342" t="s">
        <v>63</v>
      </c>
      <c r="BR84" s="174" t="s">
        <v>2</v>
      </c>
      <c r="BS84" s="175" t="s">
        <v>2</v>
      </c>
      <c r="BT84" s="342"/>
      <c r="BU84" s="174">
        <v>0.75</v>
      </c>
      <c r="BV84" s="175">
        <v>1</v>
      </c>
      <c r="BW84" s="342" t="s">
        <v>63</v>
      </c>
      <c r="BX84" s="174" t="s">
        <v>2</v>
      </c>
      <c r="BY84" s="175" t="s">
        <v>2</v>
      </c>
      <c r="BZ84" s="342"/>
      <c r="CA84" s="174">
        <v>0.75</v>
      </c>
      <c r="CB84" s="175">
        <v>1</v>
      </c>
      <c r="CC84" s="342" t="s">
        <v>185</v>
      </c>
      <c r="CD84" s="174" t="s">
        <v>2</v>
      </c>
      <c r="CE84" s="175" t="s">
        <v>2</v>
      </c>
      <c r="CF84" s="342"/>
      <c r="CG84" s="174" t="s">
        <v>2</v>
      </c>
      <c r="CH84" s="175" t="s">
        <v>2</v>
      </c>
      <c r="CI84" s="342"/>
      <c r="CJ84" s="174">
        <v>0.375</v>
      </c>
      <c r="CK84" s="175">
        <v>0.75</v>
      </c>
      <c r="CL84" s="342" t="s">
        <v>63</v>
      </c>
      <c r="CM84" s="174" t="s">
        <v>2</v>
      </c>
      <c r="CN84" s="175" t="s">
        <v>2</v>
      </c>
      <c r="CO84" s="342"/>
      <c r="CP84" s="174">
        <v>0.75</v>
      </c>
      <c r="CQ84" s="175">
        <v>1</v>
      </c>
      <c r="CR84" s="342" t="s">
        <v>63</v>
      </c>
      <c r="CS84" s="174"/>
      <c r="CT84" s="175"/>
      <c r="CU84" s="342"/>
      <c r="CV84" s="552">
        <f>'Табель Рыба'!AI83+'Табель Рыба'!AO83</f>
        <v>77</v>
      </c>
      <c r="CW84" s="550">
        <f t="shared" si="10"/>
        <v>13</v>
      </c>
      <c r="CX84" s="183">
        <f t="shared" si="9"/>
        <v>9</v>
      </c>
      <c r="CY84" s="181">
        <f>'Табель Рыба'!AM83</f>
        <v>17</v>
      </c>
      <c r="CZ84" s="453">
        <f t="shared" si="11"/>
        <v>0</v>
      </c>
      <c r="DA84" s="197">
        <f t="shared" si="12"/>
        <v>3</v>
      </c>
      <c r="DB84" s="197">
        <f t="shared" si="13"/>
        <v>0</v>
      </c>
      <c r="DC84" s="197">
        <f t="shared" si="14"/>
        <v>10</v>
      </c>
      <c r="DD84" s="180">
        <f t="shared" si="15"/>
        <v>5</v>
      </c>
      <c r="DE84" s="306">
        <f t="shared" si="16"/>
        <v>8</v>
      </c>
      <c r="DF84" s="355">
        <f t="shared" si="17"/>
        <v>91</v>
      </c>
    </row>
    <row r="85" spans="1:110" s="62" customFormat="1" ht="23.1" customHeight="1" x14ac:dyDescent="0.3">
      <c r="A85" s="251">
        <v>80</v>
      </c>
      <c r="B85" s="2">
        <v>5064</v>
      </c>
      <c r="C85" s="638" t="s">
        <v>395</v>
      </c>
      <c r="D85" s="203" t="s">
        <v>396</v>
      </c>
      <c r="E85" s="4">
        <v>32</v>
      </c>
      <c r="F85" s="220" t="s">
        <v>397</v>
      </c>
      <c r="G85" s="174">
        <v>0.25</v>
      </c>
      <c r="H85" s="175">
        <v>0.5</v>
      </c>
      <c r="I85" s="342"/>
      <c r="J85" s="174">
        <v>0.25</v>
      </c>
      <c r="K85" s="175">
        <v>0.5</v>
      </c>
      <c r="L85" s="342"/>
      <c r="M85" s="174">
        <v>0.25</v>
      </c>
      <c r="N85" s="175">
        <v>0.5</v>
      </c>
      <c r="O85" s="342"/>
      <c r="P85" s="174" t="s">
        <v>2</v>
      </c>
      <c r="Q85" s="175" t="s">
        <v>2</v>
      </c>
      <c r="R85" s="342"/>
      <c r="S85" s="174" t="s">
        <v>2</v>
      </c>
      <c r="T85" s="175" t="s">
        <v>2</v>
      </c>
      <c r="U85" s="342"/>
      <c r="V85" s="174">
        <v>0.25</v>
      </c>
      <c r="W85" s="175">
        <v>0.5</v>
      </c>
      <c r="X85" s="342"/>
      <c r="Y85" s="174">
        <v>0.25</v>
      </c>
      <c r="Z85" s="175">
        <v>0.5</v>
      </c>
      <c r="AA85" s="342"/>
      <c r="AB85" s="174" t="s">
        <v>2</v>
      </c>
      <c r="AC85" s="175" t="s">
        <v>2</v>
      </c>
      <c r="AD85" s="342"/>
      <c r="AE85" s="174" t="s">
        <v>7</v>
      </c>
      <c r="AF85" s="175" t="s">
        <v>7</v>
      </c>
      <c r="AG85" s="342"/>
      <c r="AH85" s="174" t="s">
        <v>7</v>
      </c>
      <c r="AI85" s="175" t="s">
        <v>7</v>
      </c>
      <c r="AJ85" s="342"/>
      <c r="AK85" s="174" t="s">
        <v>7</v>
      </c>
      <c r="AL85" s="175" t="s">
        <v>7</v>
      </c>
      <c r="AM85" s="342"/>
      <c r="AN85" s="174" t="s">
        <v>7</v>
      </c>
      <c r="AO85" s="175" t="s">
        <v>7</v>
      </c>
      <c r="AP85" s="342"/>
      <c r="AQ85" s="174" t="s">
        <v>7</v>
      </c>
      <c r="AR85" s="175" t="s">
        <v>7</v>
      </c>
      <c r="AS85" s="342"/>
      <c r="AT85" s="174" t="s">
        <v>2</v>
      </c>
      <c r="AU85" s="175" t="s">
        <v>2</v>
      </c>
      <c r="AV85" s="342"/>
      <c r="AW85" s="174" t="s">
        <v>2</v>
      </c>
      <c r="AX85" s="175" t="s">
        <v>2</v>
      </c>
      <c r="AY85" s="342"/>
      <c r="AZ85" s="174" t="s">
        <v>7</v>
      </c>
      <c r="BA85" s="175" t="s">
        <v>7</v>
      </c>
      <c r="BB85" s="342"/>
      <c r="BC85" s="174" t="s">
        <v>7</v>
      </c>
      <c r="BD85" s="175" t="s">
        <v>7</v>
      </c>
      <c r="BE85" s="342"/>
      <c r="BF85" s="174" t="s">
        <v>7</v>
      </c>
      <c r="BG85" s="175" t="s">
        <v>7</v>
      </c>
      <c r="BH85" s="342"/>
      <c r="BI85" s="174" t="s">
        <v>7</v>
      </c>
      <c r="BJ85" s="175" t="s">
        <v>7</v>
      </c>
      <c r="BK85" s="342"/>
      <c r="BL85" s="174" t="s">
        <v>7</v>
      </c>
      <c r="BM85" s="175" t="s">
        <v>7</v>
      </c>
      <c r="BN85" s="342"/>
      <c r="BO85" s="174" t="s">
        <v>2</v>
      </c>
      <c r="BP85" s="175" t="s">
        <v>2</v>
      </c>
      <c r="BQ85" s="342"/>
      <c r="BR85" s="174" t="s">
        <v>2</v>
      </c>
      <c r="BS85" s="175" t="s">
        <v>2</v>
      </c>
      <c r="BT85" s="342"/>
      <c r="BU85" s="174">
        <v>0.25</v>
      </c>
      <c r="BV85" s="175">
        <v>0.5</v>
      </c>
      <c r="BW85" s="342"/>
      <c r="BX85" s="174">
        <v>0.25</v>
      </c>
      <c r="BY85" s="175">
        <v>0.5</v>
      </c>
      <c r="BZ85" s="342"/>
      <c r="CA85" s="174">
        <v>0.25</v>
      </c>
      <c r="CB85" s="175">
        <v>0.5</v>
      </c>
      <c r="CC85" s="342"/>
      <c r="CD85" s="174">
        <v>0.25</v>
      </c>
      <c r="CE85" s="175">
        <v>0.5</v>
      </c>
      <c r="CF85" s="342"/>
      <c r="CG85" s="174" t="s">
        <v>2</v>
      </c>
      <c r="CH85" s="175" t="s">
        <v>2</v>
      </c>
      <c r="CI85" s="342"/>
      <c r="CJ85" s="174">
        <v>0.25</v>
      </c>
      <c r="CK85" s="175">
        <v>0.5</v>
      </c>
      <c r="CL85" s="342"/>
      <c r="CM85" s="174">
        <v>0.25</v>
      </c>
      <c r="CN85" s="175">
        <v>0.5</v>
      </c>
      <c r="CO85" s="342"/>
      <c r="CP85" s="174">
        <v>0.25</v>
      </c>
      <c r="CQ85" s="175">
        <v>0.5</v>
      </c>
      <c r="CR85" s="342"/>
      <c r="CS85" s="174"/>
      <c r="CT85" s="175"/>
      <c r="CU85" s="342"/>
      <c r="CV85" s="552">
        <f>'Табель Рыба'!AI84+'Табель Рыба'!AO84</f>
        <v>140</v>
      </c>
      <c r="CW85" s="550">
        <f t="shared" si="10"/>
        <v>22</v>
      </c>
      <c r="CX85" s="183">
        <f t="shared" si="9"/>
        <v>9</v>
      </c>
      <c r="CY85" s="181">
        <f>'Табель Рыба'!AM84</f>
        <v>8</v>
      </c>
      <c r="CZ85" s="453">
        <f t="shared" si="11"/>
        <v>10</v>
      </c>
      <c r="DA85" s="197">
        <f t="shared" si="12"/>
        <v>12</v>
      </c>
      <c r="DB85" s="197">
        <f t="shared" si="13"/>
        <v>0</v>
      </c>
      <c r="DC85" s="197">
        <f t="shared" si="14"/>
        <v>0</v>
      </c>
      <c r="DD85" s="180">
        <f t="shared" si="15"/>
        <v>5</v>
      </c>
      <c r="DE85" s="306">
        <f t="shared" si="16"/>
        <v>-1</v>
      </c>
      <c r="DF85" s="355">
        <f t="shared" si="17"/>
        <v>28</v>
      </c>
    </row>
    <row r="86" spans="1:110" s="62" customFormat="1" ht="23.1" customHeight="1" x14ac:dyDescent="0.3">
      <c r="A86" s="251">
        <v>81</v>
      </c>
      <c r="B86" s="2">
        <v>5791</v>
      </c>
      <c r="C86" s="638" t="s">
        <v>398</v>
      </c>
      <c r="D86" s="203" t="s">
        <v>489</v>
      </c>
      <c r="E86" s="4">
        <v>16</v>
      </c>
      <c r="F86" s="220" t="s">
        <v>399</v>
      </c>
      <c r="G86" s="174">
        <v>0.375</v>
      </c>
      <c r="H86" s="175">
        <v>0.75</v>
      </c>
      <c r="I86" s="342" t="s">
        <v>478</v>
      </c>
      <c r="J86" s="174">
        <v>0.375</v>
      </c>
      <c r="K86" s="175">
        <v>0.75</v>
      </c>
      <c r="L86" s="342" t="s">
        <v>478</v>
      </c>
      <c r="M86" s="174">
        <v>0.375</v>
      </c>
      <c r="N86" s="175">
        <v>0.75</v>
      </c>
      <c r="O86" s="342" t="s">
        <v>63</v>
      </c>
      <c r="P86" s="174">
        <v>0.375</v>
      </c>
      <c r="Q86" s="175">
        <v>0.75</v>
      </c>
      <c r="R86" s="342" t="s">
        <v>63</v>
      </c>
      <c r="S86" s="688">
        <v>0.375</v>
      </c>
      <c r="T86" s="689">
        <v>0.75</v>
      </c>
      <c r="U86" s="342" t="s">
        <v>63</v>
      </c>
      <c r="V86" s="174" t="s">
        <v>2</v>
      </c>
      <c r="W86" s="175" t="s">
        <v>2</v>
      </c>
      <c r="X86" s="342"/>
      <c r="Y86" s="174" t="s">
        <v>2</v>
      </c>
      <c r="Z86" s="175" t="s">
        <v>2</v>
      </c>
      <c r="AA86" s="342"/>
      <c r="AB86" s="174">
        <v>0.375</v>
      </c>
      <c r="AC86" s="175">
        <v>0.75</v>
      </c>
      <c r="AD86" s="342" t="s">
        <v>478</v>
      </c>
      <c r="AE86" s="174">
        <v>0.375</v>
      </c>
      <c r="AF86" s="175">
        <v>0.75</v>
      </c>
      <c r="AG86" s="342" t="s">
        <v>478</v>
      </c>
      <c r="AH86" s="174">
        <v>0.375</v>
      </c>
      <c r="AI86" s="175">
        <v>0.75</v>
      </c>
      <c r="AJ86" s="342" t="s">
        <v>63</v>
      </c>
      <c r="AK86" s="174">
        <v>0.375</v>
      </c>
      <c r="AL86" s="175">
        <v>0.75</v>
      </c>
      <c r="AM86" s="342" t="s">
        <v>63</v>
      </c>
      <c r="AN86" s="174">
        <v>0.375</v>
      </c>
      <c r="AO86" s="175">
        <v>0.75</v>
      </c>
      <c r="AP86" s="342" t="s">
        <v>63</v>
      </c>
      <c r="AQ86" s="174" t="s">
        <v>2</v>
      </c>
      <c r="AR86" s="175" t="s">
        <v>2</v>
      </c>
      <c r="AS86" s="342"/>
      <c r="AT86" s="174" t="s">
        <v>2</v>
      </c>
      <c r="AU86" s="175" t="s">
        <v>2</v>
      </c>
      <c r="AV86" s="342"/>
      <c r="AW86" s="174">
        <v>0.375</v>
      </c>
      <c r="AX86" s="175">
        <v>0.75</v>
      </c>
      <c r="AY86" s="342" t="s">
        <v>478</v>
      </c>
      <c r="AZ86" s="174">
        <v>0.375</v>
      </c>
      <c r="BA86" s="175">
        <v>0.75</v>
      </c>
      <c r="BB86" s="342" t="s">
        <v>478</v>
      </c>
      <c r="BC86" s="174">
        <v>0.375</v>
      </c>
      <c r="BD86" s="175">
        <v>0.75</v>
      </c>
      <c r="BE86" s="342" t="s">
        <v>63</v>
      </c>
      <c r="BF86" s="174">
        <v>0.375</v>
      </c>
      <c r="BG86" s="175">
        <v>0.75</v>
      </c>
      <c r="BH86" s="342" t="s">
        <v>63</v>
      </c>
      <c r="BI86" s="174">
        <v>0.375</v>
      </c>
      <c r="BJ86" s="175">
        <v>0.75</v>
      </c>
      <c r="BK86" s="342" t="s">
        <v>63</v>
      </c>
      <c r="BL86" s="174" t="s">
        <v>2</v>
      </c>
      <c r="BM86" s="175" t="s">
        <v>2</v>
      </c>
      <c r="BN86" s="342"/>
      <c r="BO86" s="174" t="s">
        <v>2</v>
      </c>
      <c r="BP86" s="175" t="s">
        <v>2</v>
      </c>
      <c r="BQ86" s="342"/>
      <c r="BR86" s="174">
        <v>0.375</v>
      </c>
      <c r="BS86" s="175">
        <v>0.75</v>
      </c>
      <c r="BT86" s="342" t="s">
        <v>478</v>
      </c>
      <c r="BU86" s="174">
        <v>0.375</v>
      </c>
      <c r="BV86" s="175">
        <v>0.75</v>
      </c>
      <c r="BW86" s="342" t="s">
        <v>478</v>
      </c>
      <c r="BX86" s="174">
        <v>0.39583333333333331</v>
      </c>
      <c r="BY86" s="175">
        <v>0.77083333333333337</v>
      </c>
      <c r="BZ86" s="342" t="s">
        <v>63</v>
      </c>
      <c r="CA86" s="174" t="s">
        <v>2</v>
      </c>
      <c r="CB86" s="175" t="s">
        <v>2</v>
      </c>
      <c r="CC86" s="342"/>
      <c r="CD86" s="174" t="s">
        <v>2</v>
      </c>
      <c r="CE86" s="175" t="s">
        <v>2</v>
      </c>
      <c r="CF86" s="342"/>
      <c r="CG86" s="174" t="s">
        <v>2</v>
      </c>
      <c r="CH86" s="175" t="s">
        <v>2</v>
      </c>
      <c r="CI86" s="342"/>
      <c r="CJ86" s="174">
        <v>0.375</v>
      </c>
      <c r="CK86" s="175">
        <v>0.75</v>
      </c>
      <c r="CL86" s="342" t="s">
        <v>478</v>
      </c>
      <c r="CM86" s="174">
        <v>0.375</v>
      </c>
      <c r="CN86" s="175">
        <v>0.75</v>
      </c>
      <c r="CO86" s="342" t="s">
        <v>478</v>
      </c>
      <c r="CP86" s="174">
        <v>0.375</v>
      </c>
      <c r="CQ86" s="656">
        <v>0.70833333333333337</v>
      </c>
      <c r="CR86" s="342" t="s">
        <v>478</v>
      </c>
      <c r="CS86" s="174"/>
      <c r="CT86" s="175"/>
      <c r="CU86" s="342"/>
      <c r="CV86" s="552">
        <f>'Табель Рыба'!AI85+'Табель Рыба'!AO85</f>
        <v>167</v>
      </c>
      <c r="CW86" s="550">
        <f t="shared" si="10"/>
        <v>21</v>
      </c>
      <c r="CX86" s="183">
        <f t="shared" si="9"/>
        <v>9</v>
      </c>
      <c r="CY86" s="181">
        <f>'Табель Рыба'!AM85</f>
        <v>9</v>
      </c>
      <c r="CZ86" s="453">
        <f t="shared" si="11"/>
        <v>0</v>
      </c>
      <c r="DA86" s="197">
        <f t="shared" si="12"/>
        <v>20</v>
      </c>
      <c r="DB86" s="197">
        <f t="shared" si="13"/>
        <v>1</v>
      </c>
      <c r="DC86" s="197">
        <f t="shared" si="14"/>
        <v>0</v>
      </c>
      <c r="DD86" s="180">
        <f t="shared" si="15"/>
        <v>3</v>
      </c>
      <c r="DE86" s="306">
        <f t="shared" si="16"/>
        <v>0</v>
      </c>
      <c r="DF86" s="355">
        <f t="shared" si="17"/>
        <v>1</v>
      </c>
    </row>
    <row r="87" spans="1:110" s="62" customFormat="1" ht="23.1" customHeight="1" x14ac:dyDescent="0.3">
      <c r="A87" s="251">
        <v>82</v>
      </c>
      <c r="B87" s="2">
        <v>45095</v>
      </c>
      <c r="C87" s="638" t="s">
        <v>400</v>
      </c>
      <c r="D87" s="203">
        <v>0</v>
      </c>
      <c r="E87" s="4">
        <v>3</v>
      </c>
      <c r="F87" s="220">
        <v>0</v>
      </c>
      <c r="G87" s="174">
        <v>0.64583333333333337</v>
      </c>
      <c r="H87" s="175">
        <v>1.0208333333333333</v>
      </c>
      <c r="I87" s="342"/>
      <c r="J87" s="174" t="s">
        <v>2</v>
      </c>
      <c r="K87" s="175" t="s">
        <v>2</v>
      </c>
      <c r="L87" s="342"/>
      <c r="M87" s="174" t="s">
        <v>2</v>
      </c>
      <c r="N87" s="175" t="s">
        <v>2</v>
      </c>
      <c r="O87" s="342"/>
      <c r="P87" s="174">
        <v>0.39583333333333331</v>
      </c>
      <c r="Q87" s="175">
        <v>0.77083333333333337</v>
      </c>
      <c r="R87" s="342"/>
      <c r="S87" s="174">
        <v>0.39583333333333331</v>
      </c>
      <c r="T87" s="175">
        <v>0.77083333333333337</v>
      </c>
      <c r="U87" s="342"/>
      <c r="V87" s="174" t="s">
        <v>2</v>
      </c>
      <c r="W87" s="175" t="s">
        <v>2</v>
      </c>
      <c r="X87" s="342"/>
      <c r="Y87" s="174">
        <v>0.52083333333333337</v>
      </c>
      <c r="Z87" s="175">
        <v>0.89583333333333337</v>
      </c>
      <c r="AA87" s="342"/>
      <c r="AB87" s="174">
        <v>0.52083333333333337</v>
      </c>
      <c r="AC87" s="175">
        <v>0.89583333333333337</v>
      </c>
      <c r="AD87" s="342"/>
      <c r="AE87" s="174">
        <v>0.64583333333333337</v>
      </c>
      <c r="AF87" s="175">
        <v>1.0208333333333333</v>
      </c>
      <c r="AG87" s="342"/>
      <c r="AH87" s="174">
        <v>0.64583333333333337</v>
      </c>
      <c r="AI87" s="175">
        <v>1.0208333333333333</v>
      </c>
      <c r="AJ87" s="342"/>
      <c r="AK87" s="174" t="s">
        <v>2</v>
      </c>
      <c r="AL87" s="175" t="s">
        <v>2</v>
      </c>
      <c r="AM87" s="342"/>
      <c r="AN87" s="174" t="s">
        <v>2</v>
      </c>
      <c r="AO87" s="175" t="s">
        <v>2</v>
      </c>
      <c r="AP87" s="342"/>
      <c r="AQ87" s="174">
        <v>0.28125</v>
      </c>
      <c r="AR87" s="175">
        <v>0.65625</v>
      </c>
      <c r="AS87" s="342"/>
      <c r="AT87" s="174">
        <v>0.28125</v>
      </c>
      <c r="AU87" s="175">
        <v>0.65625</v>
      </c>
      <c r="AV87" s="342"/>
      <c r="AW87" s="174">
        <v>0.28125</v>
      </c>
      <c r="AX87" s="175">
        <v>0.65625</v>
      </c>
      <c r="AY87" s="342"/>
      <c r="AZ87" s="174">
        <v>0.4375</v>
      </c>
      <c r="BA87" s="175">
        <v>0.8125</v>
      </c>
      <c r="BB87" s="342"/>
      <c r="BC87" s="174">
        <v>0.4375</v>
      </c>
      <c r="BD87" s="175">
        <v>0.8125</v>
      </c>
      <c r="BE87" s="342"/>
      <c r="BF87" s="174" t="s">
        <v>2</v>
      </c>
      <c r="BG87" s="175" t="s">
        <v>2</v>
      </c>
      <c r="BH87" s="342"/>
      <c r="BI87" s="174" t="s">
        <v>2</v>
      </c>
      <c r="BJ87" s="175" t="s">
        <v>2</v>
      </c>
      <c r="BK87" s="342"/>
      <c r="BL87" s="174">
        <v>0.28125</v>
      </c>
      <c r="BM87" s="175">
        <v>0.65625</v>
      </c>
      <c r="BN87" s="342"/>
      <c r="BO87" s="174">
        <v>0.35416666666666669</v>
      </c>
      <c r="BP87" s="175">
        <v>0.72916666666666663</v>
      </c>
      <c r="BQ87" s="342"/>
      <c r="BR87" s="174">
        <v>0.45833333333333331</v>
      </c>
      <c r="BS87" s="175">
        <v>0.83333333333333337</v>
      </c>
      <c r="BT87" s="342"/>
      <c r="BU87" s="174">
        <v>0.64583333333333337</v>
      </c>
      <c r="BV87" s="175">
        <v>1.0208333333333333</v>
      </c>
      <c r="BW87" s="342"/>
      <c r="BX87" s="174">
        <v>0.64583333333333337</v>
      </c>
      <c r="BY87" s="175">
        <v>1.0208333333333333</v>
      </c>
      <c r="BZ87" s="342"/>
      <c r="CA87" s="174" t="s">
        <v>2</v>
      </c>
      <c r="CB87" s="175" t="s">
        <v>2</v>
      </c>
      <c r="CC87" s="342"/>
      <c r="CD87" s="174" t="s">
        <v>2</v>
      </c>
      <c r="CE87" s="175" t="s">
        <v>2</v>
      </c>
      <c r="CF87" s="342"/>
      <c r="CG87" s="174">
        <v>0.28125</v>
      </c>
      <c r="CH87" s="175">
        <v>0.65625</v>
      </c>
      <c r="CI87" s="342"/>
      <c r="CJ87" s="174">
        <v>0.64583333333333337</v>
      </c>
      <c r="CK87" s="175">
        <v>1.0208333333333333</v>
      </c>
      <c r="CL87" s="342"/>
      <c r="CM87" s="174">
        <v>0.64583333333333337</v>
      </c>
      <c r="CN87" s="175">
        <v>1.0208333333333333</v>
      </c>
      <c r="CO87" s="342"/>
      <c r="CP87" s="174" t="s">
        <v>2</v>
      </c>
      <c r="CQ87" s="175" t="s">
        <v>2</v>
      </c>
      <c r="CR87" s="342"/>
      <c r="CS87" s="174"/>
      <c r="CT87" s="175"/>
      <c r="CU87" s="342"/>
      <c r="CV87" s="552">
        <f>'Табель Рыба'!AI86+'Табель Рыба'!AO86</f>
        <v>160</v>
      </c>
      <c r="CW87" s="550">
        <f t="shared" si="10"/>
        <v>20</v>
      </c>
      <c r="CX87" s="183">
        <f t="shared" si="9"/>
        <v>9</v>
      </c>
      <c r="CY87" s="181">
        <f>'Табель Рыба'!AM86</f>
        <v>10</v>
      </c>
      <c r="CZ87" s="453">
        <f t="shared" si="11"/>
        <v>0</v>
      </c>
      <c r="DA87" s="197">
        <f t="shared" si="12"/>
        <v>6</v>
      </c>
      <c r="DB87" s="197">
        <f t="shared" si="13"/>
        <v>7</v>
      </c>
      <c r="DC87" s="197">
        <f t="shared" si="14"/>
        <v>7</v>
      </c>
      <c r="DD87" s="180">
        <f t="shared" si="15"/>
        <v>0</v>
      </c>
      <c r="DE87" s="306">
        <f t="shared" si="16"/>
        <v>1</v>
      </c>
      <c r="DF87" s="355">
        <f t="shared" si="17"/>
        <v>8</v>
      </c>
    </row>
    <row r="88" spans="1:110" s="62" customFormat="1" ht="23.1" customHeight="1" x14ac:dyDescent="0.3">
      <c r="A88" s="251">
        <v>83</v>
      </c>
      <c r="B88" s="2">
        <v>41185</v>
      </c>
      <c r="C88" s="638" t="s">
        <v>401</v>
      </c>
      <c r="D88" s="203">
        <v>0</v>
      </c>
      <c r="E88" s="4">
        <v>32</v>
      </c>
      <c r="F88" s="220" t="s">
        <v>402</v>
      </c>
      <c r="G88" s="174" t="s">
        <v>2</v>
      </c>
      <c r="H88" s="175" t="s">
        <v>2</v>
      </c>
      <c r="I88" s="342"/>
      <c r="J88" s="174">
        <v>0.28125</v>
      </c>
      <c r="K88" s="175">
        <v>0.78125</v>
      </c>
      <c r="L88" s="342"/>
      <c r="M88" s="174" t="s">
        <v>2</v>
      </c>
      <c r="N88" s="175" t="s">
        <v>2</v>
      </c>
      <c r="O88" s="342"/>
      <c r="P88" s="174" t="s">
        <v>2</v>
      </c>
      <c r="Q88" s="175" t="s">
        <v>2</v>
      </c>
      <c r="R88" s="342"/>
      <c r="S88" s="174" t="s">
        <v>2</v>
      </c>
      <c r="T88" s="175" t="s">
        <v>2</v>
      </c>
      <c r="U88" s="342"/>
      <c r="V88" s="174">
        <v>0.41666666666666669</v>
      </c>
      <c r="W88" s="175">
        <v>0.91666666666666663</v>
      </c>
      <c r="X88" s="342"/>
      <c r="Y88" s="174" t="s">
        <v>2</v>
      </c>
      <c r="Z88" s="175" t="s">
        <v>2</v>
      </c>
      <c r="AA88" s="342"/>
      <c r="AB88" s="174" t="s">
        <v>2</v>
      </c>
      <c r="AC88" s="175" t="s">
        <v>2</v>
      </c>
      <c r="AD88" s="342"/>
      <c r="AE88" s="174" t="s">
        <v>2</v>
      </c>
      <c r="AF88" s="175" t="s">
        <v>2</v>
      </c>
      <c r="AG88" s="342"/>
      <c r="AH88" s="174">
        <v>0.29166666666666669</v>
      </c>
      <c r="AI88" s="175">
        <v>0.79166666666666663</v>
      </c>
      <c r="AJ88" s="342"/>
      <c r="AK88" s="174" t="s">
        <v>2</v>
      </c>
      <c r="AL88" s="175" t="s">
        <v>2</v>
      </c>
      <c r="AM88" s="342"/>
      <c r="AN88" s="174" t="s">
        <v>2</v>
      </c>
      <c r="AO88" s="175" t="s">
        <v>2</v>
      </c>
      <c r="AP88" s="342"/>
      <c r="AQ88" s="174" t="s">
        <v>2</v>
      </c>
      <c r="AR88" s="175" t="s">
        <v>2</v>
      </c>
      <c r="AS88" s="342"/>
      <c r="AT88" s="174">
        <v>0.375</v>
      </c>
      <c r="AU88" s="175">
        <v>0.875</v>
      </c>
      <c r="AV88" s="342"/>
      <c r="AW88" s="174" t="s">
        <v>2</v>
      </c>
      <c r="AX88" s="175" t="s">
        <v>2</v>
      </c>
      <c r="AY88" s="342"/>
      <c r="AZ88" s="174" t="s">
        <v>2</v>
      </c>
      <c r="BA88" s="175" t="s">
        <v>2</v>
      </c>
      <c r="BB88" s="342"/>
      <c r="BC88" s="174" t="s">
        <v>2</v>
      </c>
      <c r="BD88" s="175" t="s">
        <v>2</v>
      </c>
      <c r="BE88" s="342"/>
      <c r="BF88" s="174">
        <v>0.375</v>
      </c>
      <c r="BG88" s="175">
        <v>0.875</v>
      </c>
      <c r="BH88" s="342"/>
      <c r="BI88" s="174" t="s">
        <v>2</v>
      </c>
      <c r="BJ88" s="175" t="s">
        <v>2</v>
      </c>
      <c r="BK88" s="342"/>
      <c r="BL88" s="174" t="s">
        <v>2</v>
      </c>
      <c r="BM88" s="175" t="s">
        <v>2</v>
      </c>
      <c r="BN88" s="342"/>
      <c r="BO88" s="174" t="s">
        <v>2</v>
      </c>
      <c r="BP88" s="175" t="s">
        <v>2</v>
      </c>
      <c r="BQ88" s="342"/>
      <c r="BR88" s="174">
        <v>0.41666666666666669</v>
      </c>
      <c r="BS88" s="175">
        <v>0.91666666666666663</v>
      </c>
      <c r="BT88" s="342"/>
      <c r="BU88" s="174" t="s">
        <v>2</v>
      </c>
      <c r="BV88" s="175" t="s">
        <v>2</v>
      </c>
      <c r="BW88" s="342"/>
      <c r="BX88" s="174" t="s">
        <v>2</v>
      </c>
      <c r="BY88" s="175" t="s">
        <v>2</v>
      </c>
      <c r="BZ88" s="342"/>
      <c r="CA88" s="174" t="s">
        <v>2</v>
      </c>
      <c r="CB88" s="175" t="s">
        <v>2</v>
      </c>
      <c r="CC88" s="342"/>
      <c r="CD88" s="174">
        <v>0.41666666666666669</v>
      </c>
      <c r="CE88" s="175">
        <v>0.91666666666666663</v>
      </c>
      <c r="CF88" s="342"/>
      <c r="CG88" s="174" t="s">
        <v>2</v>
      </c>
      <c r="CH88" s="175" t="s">
        <v>2</v>
      </c>
      <c r="CI88" s="342"/>
      <c r="CJ88" s="174" t="s">
        <v>2</v>
      </c>
      <c r="CK88" s="175" t="s">
        <v>2</v>
      </c>
      <c r="CL88" s="342"/>
      <c r="CM88" s="174" t="s">
        <v>2</v>
      </c>
      <c r="CN88" s="175" t="s">
        <v>2</v>
      </c>
      <c r="CO88" s="342"/>
      <c r="CP88" s="174">
        <v>0.29166666666666669</v>
      </c>
      <c r="CQ88" s="656">
        <v>0.75</v>
      </c>
      <c r="CR88" s="342"/>
      <c r="CS88" s="174"/>
      <c r="CT88" s="175"/>
      <c r="CU88" s="342"/>
      <c r="CV88" s="552">
        <f>'Табель Рыба'!AI87+'Табель Рыба'!AO87</f>
        <v>87</v>
      </c>
      <c r="CW88" s="550">
        <f t="shared" si="10"/>
        <v>8</v>
      </c>
      <c r="CX88" s="183">
        <f t="shared" si="9"/>
        <v>9</v>
      </c>
      <c r="CY88" s="181">
        <f>'Табель Рыба'!AM87</f>
        <v>22</v>
      </c>
      <c r="CZ88" s="453">
        <f t="shared" si="11"/>
        <v>0</v>
      </c>
      <c r="DA88" s="197">
        <f t="shared" si="12"/>
        <v>5</v>
      </c>
      <c r="DB88" s="197">
        <f t="shared" si="13"/>
        <v>3</v>
      </c>
      <c r="DC88" s="197">
        <f t="shared" si="14"/>
        <v>0</v>
      </c>
      <c r="DD88" s="180">
        <f t="shared" si="15"/>
        <v>7</v>
      </c>
      <c r="DE88" s="306">
        <f t="shared" si="16"/>
        <v>13</v>
      </c>
      <c r="DF88" s="355">
        <f t="shared" si="17"/>
        <v>81</v>
      </c>
    </row>
    <row r="89" spans="1:110" s="62" customFormat="1" ht="23.1" customHeight="1" x14ac:dyDescent="0.3">
      <c r="A89" s="251">
        <v>84</v>
      </c>
      <c r="B89" s="2"/>
      <c r="C89" s="638"/>
      <c r="D89" s="203"/>
      <c r="E89" s="4"/>
      <c r="F89" s="220"/>
      <c r="G89" s="174"/>
      <c r="H89" s="175"/>
      <c r="I89" s="342"/>
      <c r="J89" s="174"/>
      <c r="K89" s="175"/>
      <c r="L89" s="342"/>
      <c r="M89" s="174"/>
      <c r="N89" s="175"/>
      <c r="O89" s="342"/>
      <c r="P89" s="174"/>
      <c r="Q89" s="175"/>
      <c r="R89" s="342"/>
      <c r="S89" s="174"/>
      <c r="T89" s="175"/>
      <c r="U89" s="342"/>
      <c r="V89" s="174"/>
      <c r="W89" s="175"/>
      <c r="X89" s="342"/>
      <c r="Y89" s="174"/>
      <c r="Z89" s="175"/>
      <c r="AA89" s="342"/>
      <c r="AB89" s="174"/>
      <c r="AC89" s="175"/>
      <c r="AD89" s="342"/>
      <c r="AE89" s="174"/>
      <c r="AF89" s="175"/>
      <c r="AG89" s="342"/>
      <c r="AH89" s="174"/>
      <c r="AI89" s="175"/>
      <c r="AJ89" s="342"/>
      <c r="AK89" s="174"/>
      <c r="AL89" s="175"/>
      <c r="AM89" s="342"/>
      <c r="AN89" s="174"/>
      <c r="AO89" s="175"/>
      <c r="AP89" s="342"/>
      <c r="AQ89" s="174"/>
      <c r="AR89" s="175"/>
      <c r="AS89" s="342"/>
      <c r="AT89" s="174"/>
      <c r="AU89" s="175"/>
      <c r="AV89" s="342"/>
      <c r="AW89" s="174"/>
      <c r="AX89" s="175"/>
      <c r="AY89" s="342"/>
      <c r="AZ89" s="174"/>
      <c r="BA89" s="175"/>
      <c r="BB89" s="342"/>
      <c r="BC89" s="174"/>
      <c r="BD89" s="175"/>
      <c r="BE89" s="342"/>
      <c r="BF89" s="174"/>
      <c r="BG89" s="175"/>
      <c r="BH89" s="342"/>
      <c r="BI89" s="174"/>
      <c r="BJ89" s="175"/>
      <c r="BK89" s="342"/>
      <c r="BL89" s="174"/>
      <c r="BM89" s="175"/>
      <c r="BN89" s="342"/>
      <c r="BO89" s="174"/>
      <c r="BP89" s="175"/>
      <c r="BQ89" s="342"/>
      <c r="BR89" s="174"/>
      <c r="BS89" s="175"/>
      <c r="BT89" s="342"/>
      <c r="BU89" s="174"/>
      <c r="BV89" s="175"/>
      <c r="BW89" s="342"/>
      <c r="BX89" s="174"/>
      <c r="BY89" s="175"/>
      <c r="BZ89" s="342"/>
      <c r="CA89" s="174"/>
      <c r="CB89" s="175"/>
      <c r="CC89" s="342"/>
      <c r="CD89" s="174"/>
      <c r="CE89" s="175"/>
      <c r="CF89" s="342"/>
      <c r="CG89" s="174"/>
      <c r="CH89" s="175"/>
      <c r="CI89" s="342"/>
      <c r="CJ89" s="174"/>
      <c r="CK89" s="175"/>
      <c r="CL89" s="342"/>
      <c r="CM89" s="174"/>
      <c r="CN89" s="175"/>
      <c r="CO89" s="342"/>
      <c r="CP89" s="174"/>
      <c r="CQ89" s="656"/>
      <c r="CR89" s="342"/>
      <c r="CS89" s="174"/>
      <c r="CT89" s="175"/>
      <c r="CU89" s="342"/>
      <c r="CV89" s="552"/>
      <c r="CW89" s="550"/>
      <c r="CX89" s="183"/>
      <c r="CY89" s="181"/>
      <c r="CZ89" s="453"/>
      <c r="DA89" s="197"/>
      <c r="DB89" s="197"/>
      <c r="DC89" s="197"/>
      <c r="DD89" s="180"/>
      <c r="DE89" s="306"/>
      <c r="DF89" s="355"/>
    </row>
    <row r="90" spans="1:110" s="62" customFormat="1" ht="23.1" customHeight="1" x14ac:dyDescent="0.3">
      <c r="A90" s="28">
        <v>85</v>
      </c>
      <c r="B90" s="28"/>
      <c r="C90" s="4"/>
      <c r="D90" s="203"/>
      <c r="E90" s="4"/>
      <c r="F90" s="220"/>
      <c r="G90" s="655"/>
      <c r="H90" s="654"/>
      <c r="I90" s="556"/>
      <c r="J90" s="655"/>
      <c r="K90" s="654"/>
      <c r="L90" s="556"/>
      <c r="M90" s="655"/>
      <c r="N90" s="654"/>
      <c r="O90" s="556"/>
      <c r="P90" s="655"/>
      <c r="Q90" s="654"/>
      <c r="R90" s="556"/>
      <c r="S90" s="655"/>
      <c r="T90" s="654"/>
      <c r="U90" s="556"/>
      <c r="V90" s="655"/>
      <c r="W90" s="654"/>
      <c r="X90" s="556"/>
      <c r="Y90" s="655"/>
      <c r="Z90" s="654"/>
      <c r="AA90" s="556"/>
      <c r="AB90" s="655"/>
      <c r="AC90" s="654"/>
      <c r="AD90" s="556"/>
      <c r="AE90" s="655"/>
      <c r="AF90" s="654"/>
      <c r="AG90" s="556"/>
      <c r="AH90" s="655"/>
      <c r="AI90" s="654"/>
      <c r="AJ90" s="556"/>
      <c r="AK90" s="655"/>
      <c r="AL90" s="654"/>
      <c r="AM90" s="556"/>
      <c r="AN90" s="655"/>
      <c r="AO90" s="654"/>
      <c r="AP90" s="556"/>
      <c r="AQ90" s="655"/>
      <c r="AR90" s="654"/>
      <c r="AS90" s="556"/>
      <c r="AT90" s="655"/>
      <c r="AU90" s="654"/>
      <c r="AV90" s="556"/>
      <c r="AW90" s="655"/>
      <c r="AX90" s="654"/>
      <c r="AY90" s="556"/>
      <c r="AZ90" s="655"/>
      <c r="BA90" s="654"/>
      <c r="BB90" s="556"/>
      <c r="BC90" s="655"/>
      <c r="BD90" s="654"/>
      <c r="BE90" s="556"/>
      <c r="BF90" s="655"/>
      <c r="BG90" s="654"/>
      <c r="BH90" s="556"/>
      <c r="BI90" s="655"/>
      <c r="BJ90" s="654"/>
      <c r="BK90" s="556"/>
      <c r="BL90" s="655"/>
      <c r="BM90" s="654"/>
      <c r="BN90" s="556"/>
      <c r="BO90" s="655"/>
      <c r="BP90" s="654"/>
      <c r="BQ90" s="556"/>
      <c r="BR90" s="655"/>
      <c r="BS90" s="654"/>
      <c r="BT90" s="556"/>
      <c r="BU90" s="655"/>
      <c r="BV90" s="654"/>
      <c r="BW90" s="556"/>
      <c r="BX90" s="655"/>
      <c r="BY90" s="654"/>
      <c r="BZ90" s="556"/>
      <c r="CA90" s="655"/>
      <c r="CB90" s="654"/>
      <c r="CC90" s="556"/>
      <c r="CD90" s="655"/>
      <c r="CE90" s="654"/>
      <c r="CF90" s="556"/>
      <c r="CG90" s="655"/>
      <c r="CH90" s="654"/>
      <c r="CI90" s="556"/>
      <c r="CJ90" s="655"/>
      <c r="CK90" s="654"/>
      <c r="CL90" s="556"/>
      <c r="CM90" s="655"/>
      <c r="CN90" s="654"/>
      <c r="CO90" s="556"/>
      <c r="CP90" s="655"/>
      <c r="CQ90" s="654"/>
      <c r="CR90" s="556"/>
      <c r="CS90" s="174"/>
      <c r="CT90" s="175"/>
      <c r="CU90" s="342"/>
      <c r="CV90" s="552"/>
      <c r="CW90" s="550"/>
      <c r="CX90" s="183"/>
      <c r="CY90" s="181"/>
      <c r="CZ90" s="453"/>
      <c r="DA90" s="197"/>
      <c r="DB90" s="197"/>
      <c r="DC90" s="197"/>
      <c r="DD90" s="180"/>
      <c r="DE90" s="306"/>
      <c r="DF90" s="355"/>
    </row>
    <row r="91" spans="1:110" s="62" customFormat="1" ht="23.1" customHeight="1" thickBot="1" x14ac:dyDescent="0.35">
      <c r="A91" s="28">
        <v>86</v>
      </c>
      <c r="B91" s="28"/>
      <c r="C91" s="4"/>
      <c r="D91" s="203"/>
      <c r="E91" s="4"/>
      <c r="F91" s="220"/>
      <c r="G91" s="655"/>
      <c r="H91" s="654"/>
      <c r="I91" s="556"/>
      <c r="J91" s="655"/>
      <c r="K91" s="654"/>
      <c r="L91" s="556"/>
      <c r="M91" s="655"/>
      <c r="N91" s="654"/>
      <c r="O91" s="556"/>
      <c r="P91" s="655"/>
      <c r="Q91" s="654"/>
      <c r="R91" s="556"/>
      <c r="S91" s="655"/>
      <c r="T91" s="654"/>
      <c r="U91" s="556"/>
      <c r="V91" s="655"/>
      <c r="W91" s="654"/>
      <c r="X91" s="556"/>
      <c r="Y91" s="655"/>
      <c r="Z91" s="654"/>
      <c r="AA91" s="556"/>
      <c r="AB91" s="655"/>
      <c r="AC91" s="654"/>
      <c r="AD91" s="556"/>
      <c r="AE91" s="655"/>
      <c r="AF91" s="654"/>
      <c r="AG91" s="556"/>
      <c r="AH91" s="655"/>
      <c r="AI91" s="654"/>
      <c r="AJ91" s="556"/>
      <c r="AK91" s="655"/>
      <c r="AL91" s="654"/>
      <c r="AM91" s="556"/>
      <c r="AN91" s="655"/>
      <c r="AO91" s="654"/>
      <c r="AP91" s="556"/>
      <c r="AQ91" s="655"/>
      <c r="AR91" s="654"/>
      <c r="AS91" s="556"/>
      <c r="AT91" s="655"/>
      <c r="AU91" s="654"/>
      <c r="AV91" s="556"/>
      <c r="AW91" s="655"/>
      <c r="AX91" s="654"/>
      <c r="AY91" s="556"/>
      <c r="AZ91" s="655"/>
      <c r="BA91" s="654"/>
      <c r="BB91" s="556"/>
      <c r="BC91" s="655"/>
      <c r="BD91" s="654"/>
      <c r="BE91" s="556"/>
      <c r="BF91" s="655"/>
      <c r="BG91" s="654"/>
      <c r="BH91" s="556"/>
      <c r="BI91" s="655"/>
      <c r="BJ91" s="654"/>
      <c r="BK91" s="556"/>
      <c r="BL91" s="655"/>
      <c r="BM91" s="654"/>
      <c r="BN91" s="556"/>
      <c r="BO91" s="655"/>
      <c r="BP91" s="654"/>
      <c r="BQ91" s="556"/>
      <c r="BR91" s="655"/>
      <c r="BS91" s="654"/>
      <c r="BT91" s="556"/>
      <c r="BU91" s="655"/>
      <c r="BV91" s="654"/>
      <c r="BW91" s="556"/>
      <c r="BX91" s="655"/>
      <c r="BY91" s="654"/>
      <c r="BZ91" s="556"/>
      <c r="CA91" s="655"/>
      <c r="CB91" s="654"/>
      <c r="CC91" s="556"/>
      <c r="CD91" s="655"/>
      <c r="CE91" s="654"/>
      <c r="CF91" s="556"/>
      <c r="CG91" s="655"/>
      <c r="CH91" s="654"/>
      <c r="CI91" s="556"/>
      <c r="CJ91" s="655"/>
      <c r="CK91" s="654"/>
      <c r="CL91" s="556"/>
      <c r="CM91" s="655"/>
      <c r="CN91" s="654"/>
      <c r="CO91" s="556"/>
      <c r="CP91" s="655"/>
      <c r="CQ91" s="654"/>
      <c r="CR91" s="556"/>
      <c r="CS91" s="174"/>
      <c r="CT91" s="175"/>
      <c r="CU91" s="342"/>
      <c r="CV91" s="553"/>
      <c r="CW91" s="550"/>
      <c r="CX91" s="183"/>
      <c r="CY91" s="181"/>
      <c r="CZ91" s="453"/>
      <c r="DA91" s="197"/>
      <c r="DB91" s="197"/>
      <c r="DC91" s="197"/>
      <c r="DD91" s="180"/>
      <c r="DE91" s="306"/>
      <c r="DF91" s="355"/>
    </row>
    <row r="92" spans="1:110" s="62" customFormat="1" ht="23.1" customHeight="1" x14ac:dyDescent="0.3">
      <c r="A92" s="28">
        <v>87</v>
      </c>
      <c r="B92" s="28"/>
      <c r="C92" s="4"/>
      <c r="D92" s="203"/>
      <c r="E92" s="4"/>
      <c r="F92" s="220"/>
      <c r="G92" s="655"/>
      <c r="H92" s="654"/>
      <c r="I92" s="556"/>
      <c r="J92" s="655"/>
      <c r="K92" s="654"/>
      <c r="L92" s="556"/>
      <c r="M92" s="655"/>
      <c r="N92" s="654"/>
      <c r="O92" s="556"/>
      <c r="P92" s="655"/>
      <c r="Q92" s="654"/>
      <c r="R92" s="556"/>
      <c r="S92" s="655"/>
      <c r="T92" s="654"/>
      <c r="U92" s="556"/>
      <c r="V92" s="655"/>
      <c r="W92" s="654"/>
      <c r="X92" s="556"/>
      <c r="Y92" s="655"/>
      <c r="Z92" s="654"/>
      <c r="AA92" s="556"/>
      <c r="AB92" s="655"/>
      <c r="AC92" s="654"/>
      <c r="AD92" s="556"/>
      <c r="AE92" s="655"/>
      <c r="AF92" s="654"/>
      <c r="AG92" s="556"/>
      <c r="AH92" s="655"/>
      <c r="AI92" s="654"/>
      <c r="AJ92" s="556"/>
      <c r="AK92" s="655"/>
      <c r="AL92" s="654"/>
      <c r="AM92" s="556"/>
      <c r="AN92" s="655"/>
      <c r="AO92" s="654"/>
      <c r="AP92" s="556"/>
      <c r="AQ92" s="655"/>
      <c r="AR92" s="654"/>
      <c r="AS92" s="556"/>
      <c r="AT92" s="655"/>
      <c r="AU92" s="654"/>
      <c r="AV92" s="556"/>
      <c r="AW92" s="655"/>
      <c r="AX92" s="654"/>
      <c r="AY92" s="556"/>
      <c r="AZ92" s="655"/>
      <c r="BA92" s="654"/>
      <c r="BB92" s="556"/>
      <c r="BC92" s="655"/>
      <c r="BD92" s="654"/>
      <c r="BE92" s="556"/>
      <c r="BF92" s="655"/>
      <c r="BG92" s="654"/>
      <c r="BH92" s="556"/>
      <c r="BI92" s="655"/>
      <c r="BJ92" s="654"/>
      <c r="BK92" s="556"/>
      <c r="BL92" s="655"/>
      <c r="BM92" s="654"/>
      <c r="BN92" s="556"/>
      <c r="BO92" s="655"/>
      <c r="BP92" s="654"/>
      <c r="BQ92" s="556"/>
      <c r="BR92" s="655"/>
      <c r="BS92" s="654"/>
      <c r="BT92" s="556"/>
      <c r="BU92" s="655"/>
      <c r="BV92" s="654"/>
      <c r="BW92" s="556"/>
      <c r="BX92" s="655"/>
      <c r="BY92" s="654"/>
      <c r="BZ92" s="556"/>
      <c r="CA92" s="655"/>
      <c r="CB92" s="654"/>
      <c r="CC92" s="556"/>
      <c r="CD92" s="655"/>
      <c r="CE92" s="654"/>
      <c r="CF92" s="556"/>
      <c r="CG92" s="655"/>
      <c r="CH92" s="654"/>
      <c r="CI92" s="556"/>
      <c r="CJ92" s="655"/>
      <c r="CK92" s="654"/>
      <c r="CL92" s="556"/>
      <c r="CM92" s="655"/>
      <c r="CN92" s="654"/>
      <c r="CO92" s="556"/>
      <c r="CP92" s="655"/>
      <c r="CQ92" s="654"/>
      <c r="CR92" s="556"/>
      <c r="CS92" s="174"/>
      <c r="CT92" s="175"/>
      <c r="CU92" s="342"/>
      <c r="CV92" s="165"/>
      <c r="CW92" s="165"/>
      <c r="CX92" s="165"/>
      <c r="CY92" s="165"/>
      <c r="CZ92" s="165"/>
      <c r="DA92" s="165"/>
      <c r="DB92" s="165"/>
      <c r="DC92" s="165"/>
      <c r="DD92" s="165"/>
      <c r="DE92" s="165"/>
      <c r="DF92" s="165"/>
    </row>
    <row r="93" spans="1:110" s="62" customFormat="1" ht="23.1" customHeight="1" x14ac:dyDescent="0.3">
      <c r="A93" s="28">
        <v>88</v>
      </c>
      <c r="B93" s="28"/>
      <c r="C93" s="4"/>
      <c r="D93" s="203"/>
      <c r="E93" s="4"/>
      <c r="F93" s="220"/>
      <c r="G93" s="655"/>
      <c r="H93" s="654"/>
      <c r="I93" s="556"/>
      <c r="J93" s="655"/>
      <c r="K93" s="654"/>
      <c r="L93" s="556"/>
      <c r="M93" s="655"/>
      <c r="N93" s="654"/>
      <c r="O93" s="556"/>
      <c r="P93" s="655"/>
      <c r="Q93" s="654"/>
      <c r="R93" s="556"/>
      <c r="S93" s="655"/>
      <c r="T93" s="654"/>
      <c r="U93" s="556"/>
      <c r="V93" s="655"/>
      <c r="W93" s="654"/>
      <c r="X93" s="556"/>
      <c r="Y93" s="655"/>
      <c r="Z93" s="654"/>
      <c r="AA93" s="556"/>
      <c r="AB93" s="655"/>
      <c r="AC93" s="654"/>
      <c r="AD93" s="556"/>
      <c r="AE93" s="655"/>
      <c r="AF93" s="654"/>
      <c r="AG93" s="556"/>
      <c r="AH93" s="655"/>
      <c r="AI93" s="654"/>
      <c r="AJ93" s="556"/>
      <c r="AK93" s="655"/>
      <c r="AL93" s="654"/>
      <c r="AM93" s="556"/>
      <c r="AN93" s="655"/>
      <c r="AO93" s="654"/>
      <c r="AP93" s="556"/>
      <c r="AQ93" s="655"/>
      <c r="AR93" s="654"/>
      <c r="AS93" s="556"/>
      <c r="AT93" s="655"/>
      <c r="AU93" s="654"/>
      <c r="AV93" s="556"/>
      <c r="AW93" s="655"/>
      <c r="AX93" s="654"/>
      <c r="AY93" s="556"/>
      <c r="AZ93" s="655"/>
      <c r="BA93" s="654"/>
      <c r="BB93" s="556"/>
      <c r="BC93" s="655"/>
      <c r="BD93" s="654"/>
      <c r="BE93" s="556"/>
      <c r="BF93" s="655"/>
      <c r="BG93" s="654"/>
      <c r="BH93" s="556"/>
      <c r="BI93" s="655"/>
      <c r="BJ93" s="654"/>
      <c r="BK93" s="556"/>
      <c r="BL93" s="655"/>
      <c r="BM93" s="654"/>
      <c r="BN93" s="556"/>
      <c r="BO93" s="655"/>
      <c r="BP93" s="654"/>
      <c r="BQ93" s="556"/>
      <c r="BR93" s="655"/>
      <c r="BS93" s="654"/>
      <c r="BT93" s="556"/>
      <c r="BU93" s="655"/>
      <c r="BV93" s="654"/>
      <c r="BW93" s="556"/>
      <c r="BX93" s="655"/>
      <c r="BY93" s="654"/>
      <c r="BZ93" s="556"/>
      <c r="CA93" s="655"/>
      <c r="CB93" s="654"/>
      <c r="CC93" s="556"/>
      <c r="CD93" s="655"/>
      <c r="CE93" s="654"/>
      <c r="CF93" s="556"/>
      <c r="CG93" s="655"/>
      <c r="CH93" s="654"/>
      <c r="CI93" s="556"/>
      <c r="CJ93" s="655"/>
      <c r="CK93" s="654"/>
      <c r="CL93" s="556"/>
      <c r="CM93" s="655"/>
      <c r="CN93" s="654"/>
      <c r="CO93" s="556"/>
      <c r="CP93" s="655"/>
      <c r="CQ93" s="654"/>
      <c r="CR93" s="556"/>
      <c r="CS93" s="174"/>
      <c r="CT93" s="175"/>
      <c r="CU93" s="342"/>
      <c r="CV93" s="165"/>
      <c r="CW93" s="165"/>
      <c r="CX93" s="165"/>
      <c r="CY93" s="165"/>
      <c r="CZ93" s="165"/>
      <c r="DA93" s="165"/>
      <c r="DB93" s="165"/>
      <c r="DC93" s="165"/>
      <c r="DD93" s="165"/>
      <c r="DE93" s="165"/>
      <c r="DF93" s="165"/>
    </row>
    <row r="94" spans="1:110" s="62" customFormat="1" ht="23.1" customHeight="1" x14ac:dyDescent="0.3">
      <c r="A94" s="251">
        <v>89</v>
      </c>
      <c r="B94" s="2"/>
      <c r="C94" s="4"/>
      <c r="D94" s="203"/>
      <c r="E94" s="4"/>
      <c r="F94" s="220"/>
      <c r="G94" s="174"/>
      <c r="H94" s="175"/>
      <c r="I94" s="342"/>
      <c r="J94" s="174"/>
      <c r="K94" s="175"/>
      <c r="L94" s="342"/>
      <c r="M94" s="174"/>
      <c r="N94" s="175"/>
      <c r="O94" s="342"/>
      <c r="P94" s="174"/>
      <c r="Q94" s="175"/>
      <c r="R94" s="342"/>
      <c r="S94" s="174"/>
      <c r="T94" s="175"/>
      <c r="U94" s="342"/>
      <c r="V94" s="174"/>
      <c r="W94" s="175"/>
      <c r="X94" s="342"/>
      <c r="Y94" s="174"/>
      <c r="Z94" s="175"/>
      <c r="AA94" s="342"/>
      <c r="AB94" s="174"/>
      <c r="AC94" s="175"/>
      <c r="AD94" s="342"/>
      <c r="AE94" s="174"/>
      <c r="AF94" s="175"/>
      <c r="AG94" s="342"/>
      <c r="AH94" s="174"/>
      <c r="AI94" s="175"/>
      <c r="AJ94" s="342"/>
      <c r="AK94" s="174"/>
      <c r="AL94" s="175"/>
      <c r="AM94" s="342"/>
      <c r="AN94" s="174"/>
      <c r="AO94" s="175"/>
      <c r="AP94" s="342"/>
      <c r="AQ94" s="174"/>
      <c r="AR94" s="175"/>
      <c r="AS94" s="342"/>
      <c r="AT94" s="174"/>
      <c r="AU94" s="175"/>
      <c r="AV94" s="342"/>
      <c r="AW94" s="174"/>
      <c r="AX94" s="175"/>
      <c r="AY94" s="342"/>
      <c r="AZ94" s="174"/>
      <c r="BA94" s="175"/>
      <c r="BB94" s="342"/>
      <c r="BC94" s="174"/>
      <c r="BD94" s="175"/>
      <c r="BE94" s="342"/>
      <c r="BF94" s="174"/>
      <c r="BG94" s="175"/>
      <c r="BH94" s="342"/>
      <c r="BI94" s="174"/>
      <c r="BJ94" s="175"/>
      <c r="BK94" s="342"/>
      <c r="BL94" s="174"/>
      <c r="BM94" s="175"/>
      <c r="BN94" s="342"/>
      <c r="BO94" s="174"/>
      <c r="BP94" s="175"/>
      <c r="BQ94" s="342"/>
      <c r="BR94" s="174"/>
      <c r="BS94" s="175"/>
      <c r="BT94" s="342"/>
      <c r="BU94" s="174"/>
      <c r="BV94" s="175"/>
      <c r="BW94" s="342"/>
      <c r="BX94" s="174"/>
      <c r="BY94" s="175"/>
      <c r="BZ94" s="342"/>
      <c r="CA94" s="174"/>
      <c r="CB94" s="175"/>
      <c r="CC94" s="342"/>
      <c r="CD94" s="174"/>
      <c r="CE94" s="175"/>
      <c r="CF94" s="342"/>
      <c r="CG94" s="174"/>
      <c r="CH94" s="175"/>
      <c r="CI94" s="342"/>
      <c r="CJ94" s="174"/>
      <c r="CK94" s="175"/>
      <c r="CL94" s="342"/>
      <c r="CM94" s="174"/>
      <c r="CN94" s="175"/>
      <c r="CO94" s="342"/>
      <c r="CP94" s="174"/>
      <c r="CQ94" s="175"/>
      <c r="CR94" s="342"/>
      <c r="CS94" s="174"/>
      <c r="CT94" s="175"/>
      <c r="CU94" s="342"/>
      <c r="CV94" s="165"/>
      <c r="CW94" s="165"/>
      <c r="CX94" s="165"/>
      <c r="CY94" s="165"/>
      <c r="CZ94" s="165"/>
      <c r="DA94" s="165"/>
      <c r="DB94" s="165"/>
      <c r="DC94" s="165"/>
      <c r="DD94" s="165"/>
      <c r="DE94" s="165"/>
      <c r="DF94" s="165"/>
    </row>
    <row r="95" spans="1:110" s="62" customFormat="1" ht="23.1" customHeight="1" thickBot="1" x14ac:dyDescent="0.35">
      <c r="A95" s="251">
        <v>90</v>
      </c>
      <c r="B95" s="571"/>
      <c r="C95" s="4"/>
      <c r="D95" s="203"/>
      <c r="E95" s="4"/>
      <c r="F95" s="220"/>
      <c r="G95" s="573"/>
      <c r="H95" s="574"/>
      <c r="I95" s="556"/>
      <c r="J95" s="573"/>
      <c r="K95" s="574"/>
      <c r="L95" s="556"/>
      <c r="M95" s="573"/>
      <c r="N95" s="574"/>
      <c r="O95" s="556"/>
      <c r="P95" s="573"/>
      <c r="Q95" s="574"/>
      <c r="R95" s="556"/>
      <c r="S95" s="573"/>
      <c r="T95" s="574"/>
      <c r="U95" s="556"/>
      <c r="V95" s="573"/>
      <c r="W95" s="574"/>
      <c r="X95" s="556"/>
      <c r="Y95" s="573"/>
      <c r="Z95" s="574"/>
      <c r="AA95" s="556"/>
      <c r="AB95" s="573"/>
      <c r="AC95" s="574"/>
      <c r="AD95" s="556"/>
      <c r="AE95" s="573"/>
      <c r="AF95" s="574"/>
      <c r="AG95" s="556"/>
      <c r="AH95" s="573"/>
      <c r="AI95" s="574"/>
      <c r="AJ95" s="556"/>
      <c r="AK95" s="573"/>
      <c r="AL95" s="574"/>
      <c r="AM95" s="556"/>
      <c r="AN95" s="573"/>
      <c r="AO95" s="574"/>
      <c r="AP95" s="556"/>
      <c r="AQ95" s="573"/>
      <c r="AR95" s="574"/>
      <c r="AS95" s="556"/>
      <c r="AT95" s="573"/>
      <c r="AU95" s="574"/>
      <c r="AV95" s="556"/>
      <c r="AW95" s="573"/>
      <c r="AX95" s="574"/>
      <c r="AY95" s="556"/>
      <c r="AZ95" s="573"/>
      <c r="BA95" s="574"/>
      <c r="BB95" s="556"/>
      <c r="BC95" s="573"/>
      <c r="BD95" s="574"/>
      <c r="BE95" s="556"/>
      <c r="BF95" s="573"/>
      <c r="BG95" s="574"/>
      <c r="BH95" s="556"/>
      <c r="BI95" s="573"/>
      <c r="BJ95" s="574"/>
      <c r="BK95" s="556"/>
      <c r="BL95" s="573"/>
      <c r="BM95" s="574"/>
      <c r="BN95" s="556"/>
      <c r="BO95" s="573"/>
      <c r="BP95" s="574"/>
      <c r="BQ95" s="556"/>
      <c r="BR95" s="573"/>
      <c r="BS95" s="574"/>
      <c r="BT95" s="556"/>
      <c r="BU95" s="573"/>
      <c r="BV95" s="574"/>
      <c r="BW95" s="556"/>
      <c r="BX95" s="573"/>
      <c r="BY95" s="574"/>
      <c r="BZ95" s="556"/>
      <c r="CA95" s="573"/>
      <c r="CB95" s="574"/>
      <c r="CC95" s="556"/>
      <c r="CD95" s="573"/>
      <c r="CE95" s="574"/>
      <c r="CF95" s="556"/>
      <c r="CG95" s="573"/>
      <c r="CH95" s="574"/>
      <c r="CI95" s="556"/>
      <c r="CJ95" s="573"/>
      <c r="CK95" s="574"/>
      <c r="CL95" s="556"/>
      <c r="CM95" s="573"/>
      <c r="CN95" s="574"/>
      <c r="CO95" s="556"/>
      <c r="CP95" s="573"/>
      <c r="CQ95" s="574"/>
      <c r="CR95" s="556"/>
      <c r="CS95" s="573"/>
      <c r="CT95" s="575"/>
      <c r="CU95" s="565"/>
      <c r="CV95" s="165"/>
      <c r="CW95" s="165"/>
      <c r="CX95" s="165"/>
      <c r="CY95" s="165"/>
      <c r="CZ95" s="165"/>
      <c r="DA95" s="165"/>
      <c r="DB95" s="165"/>
      <c r="DC95" s="165"/>
      <c r="DD95" s="165"/>
      <c r="DE95" s="165"/>
      <c r="DF95" s="165"/>
    </row>
    <row r="96" spans="1:110" s="2" customFormat="1" ht="23.1" customHeight="1" x14ac:dyDescent="0.25">
      <c r="A96" s="251">
        <v>91</v>
      </c>
      <c r="B96" s="454" t="s">
        <v>212</v>
      </c>
      <c r="C96" s="208" t="s">
        <v>137</v>
      </c>
      <c r="D96" s="148"/>
      <c r="E96" s="149"/>
      <c r="F96" s="150"/>
      <c r="G96" s="364">
        <f>COUNTIF(G6:G95,"ОТ")</f>
        <v>0</v>
      </c>
      <c r="H96" s="365"/>
      <c r="I96" s="366"/>
      <c r="J96" s="364">
        <f>COUNTIF(J6:J95,"ОТ")</f>
        <v>4</v>
      </c>
      <c r="K96" s="365"/>
      <c r="L96" s="366"/>
      <c r="M96" s="364">
        <f>COUNTIF(M6:M95,"ОТ")</f>
        <v>6</v>
      </c>
      <c r="N96" s="365"/>
      <c r="O96" s="366"/>
      <c r="P96" s="364">
        <f>COUNTIF(P6:P95,"ОТ")</f>
        <v>6</v>
      </c>
      <c r="Q96" s="365"/>
      <c r="R96" s="366"/>
      <c r="S96" s="364">
        <f>COUNTIF(S6:S95,"ОТ")</f>
        <v>6</v>
      </c>
      <c r="T96" s="365"/>
      <c r="U96" s="366"/>
      <c r="V96" s="364">
        <f>COUNTIF(V6:V95,"ОТ")</f>
        <v>6</v>
      </c>
      <c r="W96" s="365"/>
      <c r="X96" s="366"/>
      <c r="Y96" s="364">
        <f>COUNTIF(Y6:Y95,"ОТ")</f>
        <v>2</v>
      </c>
      <c r="Z96" s="365"/>
      <c r="AA96" s="366"/>
      <c r="AB96" s="364">
        <f>COUNTIF(AB6:AB95,"ОТ")</f>
        <v>0</v>
      </c>
      <c r="AC96" s="365"/>
      <c r="AD96" s="366"/>
      <c r="AE96" s="364">
        <f>COUNTIF(AE6:AE95,"ОТ")</f>
        <v>6</v>
      </c>
      <c r="AF96" s="365"/>
      <c r="AG96" s="366"/>
      <c r="AH96" s="364">
        <f>COUNTIF(AH6:AH95,"ОТ")</f>
        <v>6</v>
      </c>
      <c r="AI96" s="365"/>
      <c r="AJ96" s="366"/>
      <c r="AK96" s="364">
        <f>COUNTIF(AK6:AK95,"ОТ")</f>
        <v>6</v>
      </c>
      <c r="AL96" s="365"/>
      <c r="AM96" s="366"/>
      <c r="AN96" s="364">
        <f>COUNTIF(AN6:AN95,"ОТ")</f>
        <v>6</v>
      </c>
      <c r="AO96" s="365"/>
      <c r="AP96" s="366"/>
      <c r="AQ96" s="364">
        <f>COUNTIF(AQ6:AQ95,"ОТ")</f>
        <v>6</v>
      </c>
      <c r="AR96" s="365"/>
      <c r="AS96" s="366"/>
      <c r="AT96" s="364">
        <f>COUNTIF(AT6:AT95,"ОТ")</f>
        <v>0</v>
      </c>
      <c r="AU96" s="365"/>
      <c r="AV96" s="366"/>
      <c r="AW96" s="364">
        <f>COUNTIF(AW6:AW95,"ОТ")</f>
        <v>0</v>
      </c>
      <c r="AX96" s="365"/>
      <c r="AY96" s="366"/>
      <c r="AZ96" s="364">
        <f>COUNTIF(AZ6:AZ95,"ОТ")</f>
        <v>4</v>
      </c>
      <c r="BA96" s="365"/>
      <c r="BB96" s="366"/>
      <c r="BC96" s="364">
        <f>COUNTIF(BC6:BC95,"ОТ")</f>
        <v>4</v>
      </c>
      <c r="BD96" s="365"/>
      <c r="BE96" s="366"/>
      <c r="BF96" s="364">
        <f>COUNTIF(BF6:BF95,"ОТ")</f>
        <v>4</v>
      </c>
      <c r="BG96" s="365"/>
      <c r="BH96" s="366"/>
      <c r="BI96" s="364">
        <f>COUNTIF(BI6:BI95,"ОТ")</f>
        <v>4</v>
      </c>
      <c r="BJ96" s="365"/>
      <c r="BK96" s="366"/>
      <c r="BL96" s="364">
        <f>COUNTIF(BL6:BL95,"ОТ")</f>
        <v>4</v>
      </c>
      <c r="BM96" s="365"/>
      <c r="BN96" s="366"/>
      <c r="BO96" s="364">
        <f>COUNTIF(BO6:BO95,"ОТ")</f>
        <v>0</v>
      </c>
      <c r="BP96" s="365"/>
      <c r="BQ96" s="366"/>
      <c r="BR96" s="364">
        <f>COUNTIF(BR6:BR95,"ОТ")</f>
        <v>0</v>
      </c>
      <c r="BS96" s="365"/>
      <c r="BT96" s="366"/>
      <c r="BU96" s="364">
        <f>COUNTIF(BU6:BU95,"ОТ")</f>
        <v>7</v>
      </c>
      <c r="BV96" s="365"/>
      <c r="BW96" s="366"/>
      <c r="BX96" s="364">
        <f>COUNTIF(BX6:BX95,"ОТ")</f>
        <v>7</v>
      </c>
      <c r="BY96" s="365"/>
      <c r="BZ96" s="366"/>
      <c r="CA96" s="364">
        <f>COUNTIF(CA6:CA95,"ОТ")</f>
        <v>7</v>
      </c>
      <c r="CB96" s="365"/>
      <c r="CC96" s="366"/>
      <c r="CD96" s="364">
        <f>COUNTIF(CD6:CD95,"ОТ")</f>
        <v>7</v>
      </c>
      <c r="CE96" s="365"/>
      <c r="CF96" s="366"/>
      <c r="CG96" s="364">
        <f>COUNTIF(CG6:CG95,"ОТ")</f>
        <v>7</v>
      </c>
      <c r="CH96" s="365"/>
      <c r="CI96" s="366"/>
      <c r="CJ96" s="364">
        <f>COUNTIF(CJ6:CJ95,"ОТ")</f>
        <v>0</v>
      </c>
      <c r="CK96" s="365"/>
      <c r="CL96" s="366"/>
      <c r="CM96" s="364">
        <f>COUNTIF(CM6:CM95,"ОТ")</f>
        <v>0</v>
      </c>
      <c r="CN96" s="365"/>
      <c r="CO96" s="366"/>
      <c r="CP96" s="364">
        <f>COUNTIF(CP6:CP95,"ОТ")</f>
        <v>4</v>
      </c>
      <c r="CQ96" s="365"/>
      <c r="CR96" s="366"/>
      <c r="CS96" s="364">
        <f>COUNTIF(CS6:CS95,"ОТ")</f>
        <v>0</v>
      </c>
      <c r="CT96" s="530"/>
      <c r="CU96" s="566"/>
      <c r="CV96" s="165"/>
      <c r="CW96" s="165"/>
      <c r="CX96" s="165"/>
      <c r="CY96" s="165"/>
      <c r="CZ96" s="165"/>
      <c r="DA96" s="165"/>
      <c r="DB96" s="165"/>
      <c r="DC96" s="165"/>
      <c r="DD96" s="165"/>
      <c r="DE96" s="165"/>
      <c r="DF96" s="355"/>
    </row>
    <row r="97" spans="1:110" s="62" customFormat="1" ht="23.1" customHeight="1" thickBot="1" x14ac:dyDescent="0.3">
      <c r="A97" s="251">
        <v>92</v>
      </c>
      <c r="B97" s="455">
        <f t="array" ref="B97">SUM(IF(ISBLANK(B6:B95),0,1/COUNTIF(B6:B95,B6:B95)))</f>
        <v>83</v>
      </c>
      <c r="C97" s="208" t="s">
        <v>138</v>
      </c>
      <c r="D97" s="148"/>
      <c r="E97" s="149"/>
      <c r="F97" s="150"/>
      <c r="G97" s="364">
        <f>COUNTIF(G6:G95,"в")</f>
        <v>31</v>
      </c>
      <c r="H97" s="365"/>
      <c r="I97" s="366"/>
      <c r="J97" s="364">
        <f>COUNTIF(J6:J95,"в")</f>
        <v>34</v>
      </c>
      <c r="K97" s="365"/>
      <c r="L97" s="366"/>
      <c r="M97" s="364">
        <f>COUNTIF(M6:M95,"в")</f>
        <v>29</v>
      </c>
      <c r="N97" s="365"/>
      <c r="O97" s="366"/>
      <c r="P97" s="364">
        <f>COUNTIF(P6:P95,"в")</f>
        <v>26</v>
      </c>
      <c r="Q97" s="365"/>
      <c r="R97" s="366"/>
      <c r="S97" s="364">
        <f>COUNTIF(S6:S95,"в")</f>
        <v>28</v>
      </c>
      <c r="T97" s="365"/>
      <c r="U97" s="366"/>
      <c r="V97" s="364">
        <f>COUNTIF(V6:V95,"в")</f>
        <v>27</v>
      </c>
      <c r="W97" s="365"/>
      <c r="X97" s="366"/>
      <c r="Y97" s="364">
        <f>COUNTIF(Y6:Y95,"в")</f>
        <v>31</v>
      </c>
      <c r="Z97" s="365"/>
      <c r="AA97" s="366"/>
      <c r="AB97" s="364">
        <f>COUNTIF(AB6:AB95,"в")</f>
        <v>39</v>
      </c>
      <c r="AC97" s="365"/>
      <c r="AD97" s="366"/>
      <c r="AE97" s="364">
        <f>COUNTIF(AE6:AE95,"в")</f>
        <v>27</v>
      </c>
      <c r="AF97" s="365"/>
      <c r="AG97" s="366"/>
      <c r="AH97" s="364">
        <f>COUNTIF(AH6:AH95,"в")</f>
        <v>26</v>
      </c>
      <c r="AI97" s="365"/>
      <c r="AJ97" s="366"/>
      <c r="AK97" s="364">
        <f>COUNTIF(AK6:AK95,"в")</f>
        <v>27</v>
      </c>
      <c r="AL97" s="365"/>
      <c r="AM97" s="366"/>
      <c r="AN97" s="364">
        <f>COUNTIF(AN6:AN95,"в")</f>
        <v>32</v>
      </c>
      <c r="AO97" s="365"/>
      <c r="AP97" s="366"/>
      <c r="AQ97" s="364">
        <f>COUNTIF(AQ6:AQ95,"в")</f>
        <v>28</v>
      </c>
      <c r="AR97" s="365"/>
      <c r="AS97" s="366"/>
      <c r="AT97" s="364">
        <f>COUNTIF(AT6:AT95,"в")</f>
        <v>29</v>
      </c>
      <c r="AU97" s="365"/>
      <c r="AV97" s="366"/>
      <c r="AW97" s="364">
        <f>COUNTIF(AW6:AW95,"в")</f>
        <v>33</v>
      </c>
      <c r="AX97" s="365"/>
      <c r="AY97" s="366"/>
      <c r="AZ97" s="364">
        <f>COUNTIF(AZ6:AZ95,"в")</f>
        <v>32</v>
      </c>
      <c r="BA97" s="365"/>
      <c r="BB97" s="366"/>
      <c r="BC97" s="364">
        <f>COUNTIF(BC6:BC95,"в")</f>
        <v>31</v>
      </c>
      <c r="BD97" s="365"/>
      <c r="BE97" s="366"/>
      <c r="BF97" s="364">
        <f>COUNTIF(BF6:BF95,"в")</f>
        <v>28</v>
      </c>
      <c r="BG97" s="365"/>
      <c r="BH97" s="366"/>
      <c r="BI97" s="364">
        <f>COUNTIF(BI6:BI95,"в")</f>
        <v>28</v>
      </c>
      <c r="BJ97" s="365"/>
      <c r="BK97" s="366"/>
      <c r="BL97" s="364">
        <f>COUNTIF(BL6:BL95,"в")</f>
        <v>29</v>
      </c>
      <c r="BM97" s="365"/>
      <c r="BN97" s="366"/>
      <c r="BO97" s="364">
        <f>COUNTIF(BO6:BO95,"в")</f>
        <v>32</v>
      </c>
      <c r="BP97" s="365"/>
      <c r="BQ97" s="366"/>
      <c r="BR97" s="364">
        <f>COUNTIF(BR6:BR95,"в")</f>
        <v>31</v>
      </c>
      <c r="BS97" s="365"/>
      <c r="BT97" s="366"/>
      <c r="BU97" s="364">
        <f>COUNTIF(BU6:BU95,"в")</f>
        <v>27</v>
      </c>
      <c r="BV97" s="365"/>
      <c r="BW97" s="366"/>
      <c r="BX97" s="364">
        <f>COUNTIF(BX6:BX95,"в")</f>
        <v>26</v>
      </c>
      <c r="BY97" s="365"/>
      <c r="BZ97" s="366"/>
      <c r="CA97" s="364">
        <f>COUNTIF(CA6:CA95,"в")</f>
        <v>25</v>
      </c>
      <c r="CB97" s="365"/>
      <c r="CC97" s="366"/>
      <c r="CD97" s="364">
        <f>COUNTIF(CD6:CD95,"в")</f>
        <v>29</v>
      </c>
      <c r="CE97" s="365"/>
      <c r="CF97" s="366"/>
      <c r="CG97" s="364">
        <f>COUNTIF(CG6:CG95,"в")</f>
        <v>27</v>
      </c>
      <c r="CH97" s="365"/>
      <c r="CI97" s="366"/>
      <c r="CJ97" s="364">
        <f>COUNTIF(CJ6:CJ95,"в")</f>
        <v>37</v>
      </c>
      <c r="CK97" s="365"/>
      <c r="CL97" s="366"/>
      <c r="CM97" s="364">
        <f>COUNTIF(CM6:CM95,"в")</f>
        <v>33</v>
      </c>
      <c r="CN97" s="365"/>
      <c r="CO97" s="366"/>
      <c r="CP97" s="364">
        <f>COUNTIF(CP6:CP95,"в")</f>
        <v>26</v>
      </c>
      <c r="CQ97" s="365"/>
      <c r="CR97" s="366"/>
      <c r="CS97" s="364">
        <f>COUNTIF(CS6:CS95,"в")</f>
        <v>0</v>
      </c>
      <c r="CT97" s="530"/>
      <c r="CU97" s="566"/>
      <c r="CV97" s="165"/>
      <c r="CW97" s="165"/>
      <c r="CX97" s="165"/>
      <c r="CY97" s="165"/>
      <c r="CZ97" s="165"/>
      <c r="DA97" s="165"/>
      <c r="DB97" s="165"/>
      <c r="DC97" s="165"/>
      <c r="DD97" s="165"/>
      <c r="DE97" s="165"/>
      <c r="DF97" s="355"/>
    </row>
    <row r="98" spans="1:110" s="62" customFormat="1" ht="23.1" customHeight="1" x14ac:dyDescent="0.25">
      <c r="A98" s="251">
        <v>93</v>
      </c>
      <c r="B98" s="28"/>
      <c r="C98" s="145" t="s">
        <v>213</v>
      </c>
      <c r="D98" s="148"/>
      <c r="E98" s="149"/>
      <c r="F98" s="150"/>
      <c r="G98" s="364">
        <f>SUM(G96:G97)</f>
        <v>31</v>
      </c>
      <c r="H98" s="365"/>
      <c r="I98" s="366"/>
      <c r="J98" s="364">
        <f>SUM(J96:J97)</f>
        <v>38</v>
      </c>
      <c r="K98" s="365"/>
      <c r="L98" s="366"/>
      <c r="M98" s="364">
        <f>SUM(M96:M97)</f>
        <v>35</v>
      </c>
      <c r="N98" s="365"/>
      <c r="O98" s="366"/>
      <c r="P98" s="364">
        <f>SUM(P96:P97)</f>
        <v>32</v>
      </c>
      <c r="Q98" s="365"/>
      <c r="R98" s="366"/>
      <c r="S98" s="364">
        <f>SUM(S96:S97)</f>
        <v>34</v>
      </c>
      <c r="T98" s="365"/>
      <c r="U98" s="366"/>
      <c r="V98" s="364">
        <f>SUM(V96:V97)</f>
        <v>33</v>
      </c>
      <c r="W98" s="365"/>
      <c r="X98" s="366"/>
      <c r="Y98" s="364">
        <f>SUM(Y96:Y97)</f>
        <v>33</v>
      </c>
      <c r="Z98" s="365"/>
      <c r="AA98" s="366"/>
      <c r="AB98" s="364">
        <f>SUM(AB96:AB97)</f>
        <v>39</v>
      </c>
      <c r="AC98" s="365"/>
      <c r="AD98" s="366"/>
      <c r="AE98" s="364">
        <f>SUM(AE96:AE97)</f>
        <v>33</v>
      </c>
      <c r="AF98" s="365"/>
      <c r="AG98" s="366"/>
      <c r="AH98" s="364">
        <f>SUM(AH96:AH97)</f>
        <v>32</v>
      </c>
      <c r="AI98" s="365"/>
      <c r="AJ98" s="366"/>
      <c r="AK98" s="364">
        <f>SUM(AK96:AK97)</f>
        <v>33</v>
      </c>
      <c r="AL98" s="365"/>
      <c r="AM98" s="366"/>
      <c r="AN98" s="364">
        <f>SUM(AN96:AN97)</f>
        <v>38</v>
      </c>
      <c r="AO98" s="365"/>
      <c r="AP98" s="366"/>
      <c r="AQ98" s="364">
        <f>SUM(AQ96:AQ97)</f>
        <v>34</v>
      </c>
      <c r="AR98" s="365"/>
      <c r="AS98" s="366"/>
      <c r="AT98" s="364">
        <f>SUM(AT96:AT97)</f>
        <v>29</v>
      </c>
      <c r="AU98" s="365"/>
      <c r="AV98" s="366"/>
      <c r="AW98" s="364">
        <f>SUM(AW96:AW97)</f>
        <v>33</v>
      </c>
      <c r="AX98" s="365"/>
      <c r="AY98" s="366"/>
      <c r="AZ98" s="364">
        <f>SUM(AZ96:AZ97)</f>
        <v>36</v>
      </c>
      <c r="BA98" s="365"/>
      <c r="BB98" s="366"/>
      <c r="BC98" s="364">
        <f>SUM(BC96:BC97)</f>
        <v>35</v>
      </c>
      <c r="BD98" s="365"/>
      <c r="BE98" s="366"/>
      <c r="BF98" s="364">
        <f>SUM(BF96:BF97)</f>
        <v>32</v>
      </c>
      <c r="BG98" s="365"/>
      <c r="BH98" s="366"/>
      <c r="BI98" s="364">
        <f>SUM(BI96:BI97)</f>
        <v>32</v>
      </c>
      <c r="BJ98" s="365"/>
      <c r="BK98" s="366"/>
      <c r="BL98" s="364">
        <f>SUM(BL96:BL97)</f>
        <v>33</v>
      </c>
      <c r="BM98" s="365"/>
      <c r="BN98" s="366"/>
      <c r="BO98" s="364">
        <f>SUM(BO96:BO97)</f>
        <v>32</v>
      </c>
      <c r="BP98" s="365"/>
      <c r="BQ98" s="366"/>
      <c r="BR98" s="364">
        <f>SUM(BR96:BR97)</f>
        <v>31</v>
      </c>
      <c r="BS98" s="365"/>
      <c r="BT98" s="366"/>
      <c r="BU98" s="364">
        <f>SUM(BU96:BU97)</f>
        <v>34</v>
      </c>
      <c r="BV98" s="365"/>
      <c r="BW98" s="366"/>
      <c r="BX98" s="364">
        <f>SUM(BX96:BX97)</f>
        <v>33</v>
      </c>
      <c r="BY98" s="365"/>
      <c r="BZ98" s="366"/>
      <c r="CA98" s="364">
        <f>SUM(CA96:CA97)</f>
        <v>32</v>
      </c>
      <c r="CB98" s="365"/>
      <c r="CC98" s="366"/>
      <c r="CD98" s="364">
        <f>SUM(CD96:CD97)</f>
        <v>36</v>
      </c>
      <c r="CE98" s="365"/>
      <c r="CF98" s="366"/>
      <c r="CG98" s="364">
        <f>SUM(CG96:CG97)</f>
        <v>34</v>
      </c>
      <c r="CH98" s="365"/>
      <c r="CI98" s="366"/>
      <c r="CJ98" s="364">
        <f>SUM(CJ96:CJ97)</f>
        <v>37</v>
      </c>
      <c r="CK98" s="365"/>
      <c r="CL98" s="366"/>
      <c r="CM98" s="364">
        <f>SUM(CM96:CM97)</f>
        <v>33</v>
      </c>
      <c r="CN98" s="365"/>
      <c r="CO98" s="366"/>
      <c r="CP98" s="364">
        <f>SUM(CP96:CP97)</f>
        <v>30</v>
      </c>
      <c r="CQ98" s="365"/>
      <c r="CR98" s="366"/>
      <c r="CS98" s="364">
        <f>SUM(CS96:CS97)</f>
        <v>0</v>
      </c>
      <c r="CT98" s="530"/>
      <c r="CU98" s="566"/>
      <c r="CV98" s="165"/>
      <c r="CW98" s="165"/>
      <c r="CX98" s="165"/>
      <c r="CY98" s="165"/>
      <c r="CZ98" s="165"/>
      <c r="DA98" s="165"/>
      <c r="DB98" s="165"/>
      <c r="DC98" s="165"/>
      <c r="DD98" s="165"/>
      <c r="DE98" s="165"/>
      <c r="DF98" s="355"/>
    </row>
    <row r="99" spans="1:110" s="62" customFormat="1" ht="17.25" customHeight="1" x14ac:dyDescent="0.25">
      <c r="A99" s="251">
        <v>94</v>
      </c>
      <c r="B99" s="28"/>
      <c r="C99" s="144" t="s">
        <v>10</v>
      </c>
      <c r="D99" s="121" t="s">
        <v>10</v>
      </c>
      <c r="E99" s="146"/>
      <c r="F99" s="147"/>
      <c r="G99" s="367"/>
      <c r="H99" s="368"/>
      <c r="I99" s="369">
        <f>COUNTIF(I6:I95,"ГК")</f>
        <v>2</v>
      </c>
      <c r="J99" s="367"/>
      <c r="K99" s="368"/>
      <c r="L99" s="369">
        <f>COUNTIF(L6:L95,"ГК")</f>
        <v>2</v>
      </c>
      <c r="M99" s="367"/>
      <c r="N99" s="368"/>
      <c r="O99" s="369">
        <f>COUNTIF(O6:O95,"ГК")</f>
        <v>2</v>
      </c>
      <c r="P99" s="367"/>
      <c r="Q99" s="368"/>
      <c r="R99" s="369">
        <f>COUNTIF(R6:R95,"ГК")</f>
        <v>2</v>
      </c>
      <c r="S99" s="367"/>
      <c r="T99" s="368"/>
      <c r="U99" s="369">
        <f>COUNTIF(U6:U95,"ГК")</f>
        <v>2</v>
      </c>
      <c r="V99" s="367"/>
      <c r="W99" s="368"/>
      <c r="X99" s="369">
        <f>COUNTIF(X6:X95,"ГК")</f>
        <v>2</v>
      </c>
      <c r="Y99" s="367"/>
      <c r="Z99" s="368"/>
      <c r="AA99" s="369">
        <f>COUNTIF(AA6:AA95,"ГК")</f>
        <v>2</v>
      </c>
      <c r="AB99" s="367"/>
      <c r="AC99" s="368"/>
      <c r="AD99" s="369">
        <f>COUNTIF(AD6:AD95,"ГК")</f>
        <v>2</v>
      </c>
      <c r="AE99" s="367"/>
      <c r="AF99" s="368"/>
      <c r="AG99" s="369">
        <f>COUNTIF(AG6:AG95,"ГК")</f>
        <v>2</v>
      </c>
      <c r="AH99" s="367"/>
      <c r="AI99" s="368"/>
      <c r="AJ99" s="369">
        <f>COUNTIF(AJ6:AJ95,"ГК")</f>
        <v>2</v>
      </c>
      <c r="AK99" s="367"/>
      <c r="AL99" s="368"/>
      <c r="AM99" s="369">
        <f>COUNTIF(AM6:AM95,"ГК")</f>
        <v>3</v>
      </c>
      <c r="AN99" s="367"/>
      <c r="AO99" s="368"/>
      <c r="AP99" s="369">
        <f>COUNTIF(AP6:AP95,"ГК")</f>
        <v>2</v>
      </c>
      <c r="AQ99" s="367"/>
      <c r="AR99" s="368"/>
      <c r="AS99" s="369">
        <f>COUNTIF(AS6:AS95,"ГК")</f>
        <v>2</v>
      </c>
      <c r="AT99" s="367"/>
      <c r="AU99" s="368"/>
      <c r="AV99" s="369">
        <f>COUNTIF(AV6:AV95,"ГК")</f>
        <v>2</v>
      </c>
      <c r="AW99" s="367"/>
      <c r="AX99" s="368"/>
      <c r="AY99" s="369">
        <f>COUNTIF(AY6:AY95,"ГК")</f>
        <v>2</v>
      </c>
      <c r="AZ99" s="367"/>
      <c r="BA99" s="368"/>
      <c r="BB99" s="369">
        <f>COUNTIF(BB6:BB95,"ГК")</f>
        <v>2</v>
      </c>
      <c r="BC99" s="367"/>
      <c r="BD99" s="368"/>
      <c r="BE99" s="369">
        <f>COUNTIF(BE6:BE95,"ГК")</f>
        <v>2</v>
      </c>
      <c r="BF99" s="367"/>
      <c r="BG99" s="368"/>
      <c r="BH99" s="369">
        <f>COUNTIF(BH6:BH95,"ГК")</f>
        <v>2</v>
      </c>
      <c r="BI99" s="367"/>
      <c r="BJ99" s="368"/>
      <c r="BK99" s="369">
        <f>COUNTIF(BK6:BK95,"ГК")</f>
        <v>2</v>
      </c>
      <c r="BL99" s="367"/>
      <c r="BM99" s="368"/>
      <c r="BN99" s="369">
        <f>COUNTIF(BN6:BN95,"ГК")</f>
        <v>2</v>
      </c>
      <c r="BO99" s="367"/>
      <c r="BP99" s="368"/>
      <c r="BQ99" s="369">
        <f>COUNTIF(BQ6:BQ95,"ГК")</f>
        <v>2</v>
      </c>
      <c r="BR99" s="367"/>
      <c r="BS99" s="368"/>
      <c r="BT99" s="369">
        <f>COUNTIF(BT6:BT95,"ГК")</f>
        <v>2</v>
      </c>
      <c r="BU99" s="367"/>
      <c r="BV99" s="368"/>
      <c r="BW99" s="369">
        <f>COUNTIF(BW6:BW95,"ГК")</f>
        <v>2</v>
      </c>
      <c r="BX99" s="367"/>
      <c r="BY99" s="368"/>
      <c r="BZ99" s="369">
        <f>COUNTIF(BZ6:BZ95,"ГК")</f>
        <v>2</v>
      </c>
      <c r="CA99" s="367"/>
      <c r="CB99" s="368"/>
      <c r="CC99" s="369">
        <f>COUNTIF(CC6:CC95,"ГК")</f>
        <v>2</v>
      </c>
      <c r="CD99" s="367"/>
      <c r="CE99" s="368"/>
      <c r="CF99" s="369">
        <f>COUNTIF(CF6:CF95,"ГК")</f>
        <v>2</v>
      </c>
      <c r="CG99" s="367"/>
      <c r="CH99" s="368"/>
      <c r="CI99" s="369">
        <f>COUNTIF(CI6:CI95,"ГК")</f>
        <v>2</v>
      </c>
      <c r="CJ99" s="367"/>
      <c r="CK99" s="368"/>
      <c r="CL99" s="369">
        <f>COUNTIF(CL6:CL95,"ГК")</f>
        <v>2</v>
      </c>
      <c r="CM99" s="367"/>
      <c r="CN99" s="368"/>
      <c r="CO99" s="369">
        <f>COUNTIF(CO6:CO95,"ГК")</f>
        <v>2</v>
      </c>
      <c r="CP99" s="367"/>
      <c r="CQ99" s="368"/>
      <c r="CR99" s="369">
        <f>COUNTIF(CR6:CR95,"ГК")</f>
        <v>2</v>
      </c>
      <c r="CS99" s="367"/>
      <c r="CT99" s="531"/>
      <c r="CU99" s="567">
        <f>COUNTIF(CU6:CU95,"ГК")</f>
        <v>0</v>
      </c>
      <c r="CV99" s="165"/>
      <c r="CW99" s="165"/>
      <c r="CX99" s="165"/>
      <c r="CY99" s="165"/>
      <c r="CZ99" s="165"/>
      <c r="DA99" s="165"/>
      <c r="DB99" s="165"/>
      <c r="DC99" s="165"/>
      <c r="DD99" s="165"/>
      <c r="DE99" s="165"/>
      <c r="DF99" s="355"/>
    </row>
    <row r="100" spans="1:110" s="62" customFormat="1" ht="14.25" customHeight="1" x14ac:dyDescent="0.25">
      <c r="A100" s="251">
        <v>95</v>
      </c>
      <c r="B100" s="28"/>
      <c r="C100" s="144" t="s">
        <v>62</v>
      </c>
      <c r="D100" s="121" t="s">
        <v>185</v>
      </c>
      <c r="E100" s="146"/>
      <c r="F100" s="147"/>
      <c r="G100" s="367"/>
      <c r="H100" s="368"/>
      <c r="I100" s="369">
        <f>COUNTIF(I6:I95,"ВОЗВ")</f>
        <v>4</v>
      </c>
      <c r="J100" s="367"/>
      <c r="K100" s="368"/>
      <c r="L100" s="369">
        <f>COUNTIF(L6:L95,"ВОЗВ")</f>
        <v>4</v>
      </c>
      <c r="M100" s="367"/>
      <c r="N100" s="368"/>
      <c r="O100" s="369">
        <f>COUNTIF(O6:O95,"ВОЗВ")</f>
        <v>4</v>
      </c>
      <c r="P100" s="367"/>
      <c r="Q100" s="368"/>
      <c r="R100" s="369">
        <f>COUNTIF(R6:R95,"ВОЗВ")</f>
        <v>4</v>
      </c>
      <c r="S100" s="367"/>
      <c r="T100" s="368"/>
      <c r="U100" s="369">
        <f>COUNTIF(U6:U95,"ВОЗВ")</f>
        <v>4</v>
      </c>
      <c r="V100" s="367"/>
      <c r="W100" s="368"/>
      <c r="X100" s="369">
        <f>COUNTIF(X6:X95,"ВОЗВ")</f>
        <v>4</v>
      </c>
      <c r="Y100" s="367"/>
      <c r="Z100" s="368"/>
      <c r="AA100" s="369">
        <f>COUNTIF(AA6:AA95,"ВОЗВ")</f>
        <v>4</v>
      </c>
      <c r="AB100" s="367"/>
      <c r="AC100" s="368"/>
      <c r="AD100" s="369">
        <f>COUNTIF(AD6:AD95,"ВОЗВ")</f>
        <v>4</v>
      </c>
      <c r="AE100" s="367"/>
      <c r="AF100" s="368"/>
      <c r="AG100" s="369">
        <f>COUNTIF(AG6:AG95,"ВОЗВ")</f>
        <v>4</v>
      </c>
      <c r="AH100" s="367"/>
      <c r="AI100" s="368"/>
      <c r="AJ100" s="369">
        <f>COUNTIF(AJ6:AJ95,"ВОЗВ")</f>
        <v>4</v>
      </c>
      <c r="AK100" s="367"/>
      <c r="AL100" s="368"/>
      <c r="AM100" s="369">
        <f>COUNTIF(AM6:AM95,"ВОЗВ")</f>
        <v>4</v>
      </c>
      <c r="AN100" s="367"/>
      <c r="AO100" s="368"/>
      <c r="AP100" s="369">
        <f>COUNTIF(AP6:AP95,"ВОЗВ")</f>
        <v>4</v>
      </c>
      <c r="AQ100" s="367"/>
      <c r="AR100" s="368"/>
      <c r="AS100" s="369">
        <f>COUNTIF(AS6:AS95,"ВОЗВ")</f>
        <v>4</v>
      </c>
      <c r="AT100" s="367"/>
      <c r="AU100" s="368"/>
      <c r="AV100" s="369">
        <f>COUNTIF(AV6:AV95,"ВОЗВ")</f>
        <v>4</v>
      </c>
      <c r="AW100" s="367"/>
      <c r="AX100" s="368"/>
      <c r="AY100" s="369">
        <f>COUNTIF(AY6:AY95,"ВОЗВ")</f>
        <v>4</v>
      </c>
      <c r="AZ100" s="367"/>
      <c r="BA100" s="368"/>
      <c r="BB100" s="369">
        <f>COUNTIF(BB6:BB95,"ВОЗВ")</f>
        <v>4</v>
      </c>
      <c r="BC100" s="367"/>
      <c r="BD100" s="368"/>
      <c r="BE100" s="369">
        <f>COUNTIF(BE6:BE95,"ВОЗВ")</f>
        <v>4</v>
      </c>
      <c r="BF100" s="367"/>
      <c r="BG100" s="368"/>
      <c r="BH100" s="369">
        <f>COUNTIF(BH6:BH95,"ВОЗВ")</f>
        <v>4</v>
      </c>
      <c r="BI100" s="367"/>
      <c r="BJ100" s="368"/>
      <c r="BK100" s="369">
        <f>COUNTIF(BK6:BK95,"ВОЗВ")</f>
        <v>4</v>
      </c>
      <c r="BL100" s="367"/>
      <c r="BM100" s="368"/>
      <c r="BN100" s="369">
        <f>COUNTIF(BN6:BN95,"ВОЗВ")</f>
        <v>4</v>
      </c>
      <c r="BO100" s="367"/>
      <c r="BP100" s="368"/>
      <c r="BQ100" s="369">
        <f>COUNTIF(BQ6:BQ95,"ВОЗВ")</f>
        <v>4</v>
      </c>
      <c r="BR100" s="367"/>
      <c r="BS100" s="368"/>
      <c r="BT100" s="369">
        <f>COUNTIF(BT6:BT95,"ВОЗВ")</f>
        <v>4</v>
      </c>
      <c r="BU100" s="367"/>
      <c r="BV100" s="368"/>
      <c r="BW100" s="369">
        <f>COUNTIF(BW6:BW95,"ВОЗВ")</f>
        <v>4</v>
      </c>
      <c r="BX100" s="367"/>
      <c r="BY100" s="368"/>
      <c r="BZ100" s="369">
        <f>COUNTIF(BZ6:BZ95,"ВОЗВ")</f>
        <v>4</v>
      </c>
      <c r="CA100" s="367"/>
      <c r="CB100" s="368"/>
      <c r="CC100" s="369">
        <f>COUNTIF(CC6:CC95,"ВОЗВ")</f>
        <v>4</v>
      </c>
      <c r="CD100" s="367"/>
      <c r="CE100" s="368"/>
      <c r="CF100" s="369">
        <f>COUNTIF(CF6:CF95,"ВОЗВ")</f>
        <v>4</v>
      </c>
      <c r="CG100" s="367"/>
      <c r="CH100" s="368"/>
      <c r="CI100" s="369">
        <f>COUNTIF(CI6:CI95,"ВОЗВ")</f>
        <v>4</v>
      </c>
      <c r="CJ100" s="367"/>
      <c r="CK100" s="368"/>
      <c r="CL100" s="369">
        <f>COUNTIF(CL6:CL95,"ВОЗВ")</f>
        <v>4</v>
      </c>
      <c r="CM100" s="367"/>
      <c r="CN100" s="368"/>
      <c r="CO100" s="369">
        <f>COUNTIF(CO6:CO95,"ВОЗВ")</f>
        <v>4</v>
      </c>
      <c r="CP100" s="367"/>
      <c r="CQ100" s="368"/>
      <c r="CR100" s="369">
        <f>COUNTIF(CR6:CR95,"ВОЗВ")</f>
        <v>4</v>
      </c>
      <c r="CS100" s="367"/>
      <c r="CT100" s="531"/>
      <c r="CU100" s="567">
        <f>COUNTIF(CU6:CU95,"ВОЗВ")</f>
        <v>0</v>
      </c>
      <c r="CV100" s="165"/>
      <c r="CW100" s="165"/>
      <c r="CX100" s="165"/>
      <c r="CY100" s="165"/>
      <c r="CZ100" s="165"/>
      <c r="DA100" s="165"/>
      <c r="DB100" s="165"/>
      <c r="DC100" s="165"/>
      <c r="DD100" s="165"/>
      <c r="DE100" s="165"/>
      <c r="DF100" s="355"/>
    </row>
    <row r="101" spans="1:110" s="62" customFormat="1" ht="15.75" customHeight="1" x14ac:dyDescent="0.25">
      <c r="A101" s="251">
        <v>96</v>
      </c>
      <c r="B101" s="28"/>
      <c r="C101" s="457" t="s">
        <v>132</v>
      </c>
      <c r="D101" s="121" t="s">
        <v>132</v>
      </c>
      <c r="E101" s="146"/>
      <c r="F101" s="147"/>
      <c r="G101" s="367"/>
      <c r="H101" s="368"/>
      <c r="I101" s="369">
        <f>COUNTIF(I6:I95,"СЦ")</f>
        <v>2</v>
      </c>
      <c r="J101" s="367"/>
      <c r="K101" s="368"/>
      <c r="L101" s="369">
        <f>COUNTIF(L6:L95,"СЦ")</f>
        <v>2</v>
      </c>
      <c r="M101" s="367"/>
      <c r="N101" s="368"/>
      <c r="O101" s="369">
        <f>COUNTIF(O6:O95,"СЦ")</f>
        <v>2</v>
      </c>
      <c r="P101" s="367"/>
      <c r="Q101" s="368"/>
      <c r="R101" s="369">
        <f>COUNTIF(R6:R95,"СЦ")</f>
        <v>2</v>
      </c>
      <c r="S101" s="367"/>
      <c r="T101" s="368"/>
      <c r="U101" s="369">
        <f>COUNTIF(U6:U95,"СЦ")</f>
        <v>2</v>
      </c>
      <c r="V101" s="367"/>
      <c r="W101" s="368"/>
      <c r="X101" s="369">
        <f>COUNTIF(X6:X95,"СЦ")</f>
        <v>2</v>
      </c>
      <c r="Y101" s="367"/>
      <c r="Z101" s="368"/>
      <c r="AA101" s="369">
        <f>COUNTIF(AA6:AA95,"СЦ")</f>
        <v>2</v>
      </c>
      <c r="AB101" s="367"/>
      <c r="AC101" s="368"/>
      <c r="AD101" s="369">
        <f>COUNTIF(AD6:AD95,"СЦ")</f>
        <v>2</v>
      </c>
      <c r="AE101" s="367"/>
      <c r="AF101" s="368"/>
      <c r="AG101" s="369">
        <f>COUNTIF(AG6:AG95,"СЦ")</f>
        <v>2</v>
      </c>
      <c r="AH101" s="367"/>
      <c r="AI101" s="368"/>
      <c r="AJ101" s="369">
        <f>COUNTIF(AJ6:AJ95,"СЦ")</f>
        <v>2</v>
      </c>
      <c r="AK101" s="367"/>
      <c r="AL101" s="368"/>
      <c r="AM101" s="369">
        <f>COUNTIF(AM6:AM95,"СЦ")</f>
        <v>2</v>
      </c>
      <c r="AN101" s="367"/>
      <c r="AO101" s="368"/>
      <c r="AP101" s="369">
        <f>COUNTIF(AP6:AP95,"СЦ")</f>
        <v>2</v>
      </c>
      <c r="AQ101" s="367"/>
      <c r="AR101" s="368"/>
      <c r="AS101" s="369">
        <f>COUNTIF(AS6:AS95,"СЦ")</f>
        <v>2</v>
      </c>
      <c r="AT101" s="367"/>
      <c r="AU101" s="368"/>
      <c r="AV101" s="369">
        <f>COUNTIF(AV6:AV95,"СЦ")</f>
        <v>2</v>
      </c>
      <c r="AW101" s="367"/>
      <c r="AX101" s="368"/>
      <c r="AY101" s="369">
        <f>COUNTIF(AY6:AY95,"СЦ")</f>
        <v>2</v>
      </c>
      <c r="AZ101" s="367"/>
      <c r="BA101" s="368"/>
      <c r="BB101" s="369">
        <f>COUNTIF(BB6:BB95,"СЦ")</f>
        <v>2</v>
      </c>
      <c r="BC101" s="367"/>
      <c r="BD101" s="368"/>
      <c r="BE101" s="369">
        <f>COUNTIF(BE6:BE95,"СЦ")</f>
        <v>2</v>
      </c>
      <c r="BF101" s="367"/>
      <c r="BG101" s="368"/>
      <c r="BH101" s="369">
        <f>COUNTIF(BH6:BH95,"СЦ")</f>
        <v>2</v>
      </c>
      <c r="BI101" s="367"/>
      <c r="BJ101" s="368"/>
      <c r="BK101" s="369">
        <f>COUNTIF(BK6:BK95,"СЦ")</f>
        <v>2</v>
      </c>
      <c r="BL101" s="367"/>
      <c r="BM101" s="368"/>
      <c r="BN101" s="369">
        <f>COUNTIF(BN6:BN95,"СЦ")</f>
        <v>2</v>
      </c>
      <c r="BO101" s="367"/>
      <c r="BP101" s="368"/>
      <c r="BQ101" s="369">
        <f>COUNTIF(BQ6:BQ95,"СЦ")</f>
        <v>2</v>
      </c>
      <c r="BR101" s="367"/>
      <c r="BS101" s="368"/>
      <c r="BT101" s="369">
        <f>COUNTIF(BT6:BT95,"СЦ")</f>
        <v>2</v>
      </c>
      <c r="BU101" s="367"/>
      <c r="BV101" s="368"/>
      <c r="BW101" s="369">
        <f>COUNTIF(BW6:BW95,"СЦ")</f>
        <v>2</v>
      </c>
      <c r="BX101" s="367"/>
      <c r="BY101" s="368"/>
      <c r="BZ101" s="369">
        <f>COUNTIF(BZ6:BZ95,"СЦ")</f>
        <v>2</v>
      </c>
      <c r="CA101" s="367"/>
      <c r="CB101" s="368"/>
      <c r="CC101" s="369">
        <f>COUNTIF(CC6:CC95,"СЦ")</f>
        <v>2</v>
      </c>
      <c r="CD101" s="367"/>
      <c r="CE101" s="368"/>
      <c r="CF101" s="369">
        <f>COUNTIF(CF6:CF95,"СЦ")</f>
        <v>2</v>
      </c>
      <c r="CG101" s="367"/>
      <c r="CH101" s="368"/>
      <c r="CI101" s="369">
        <f>COUNTIF(CI6:CI95,"СЦ")</f>
        <v>2</v>
      </c>
      <c r="CJ101" s="367"/>
      <c r="CK101" s="368"/>
      <c r="CL101" s="369">
        <f>COUNTIF(CL6:CL95,"СЦ")</f>
        <v>2</v>
      </c>
      <c r="CM101" s="367"/>
      <c r="CN101" s="368"/>
      <c r="CO101" s="369">
        <f>COUNTIF(CO6:CO95,"СЦ")</f>
        <v>2</v>
      </c>
      <c r="CP101" s="367"/>
      <c r="CQ101" s="368"/>
      <c r="CR101" s="369">
        <f>COUNTIF(CR6:CR95,"СЦ")</f>
        <v>2</v>
      </c>
      <c r="CS101" s="367"/>
      <c r="CT101" s="531"/>
      <c r="CU101" s="567">
        <f>COUNTIF(CU6:CU95,"СЦ")</f>
        <v>0</v>
      </c>
      <c r="CV101" s="165"/>
      <c r="CW101" s="165"/>
      <c r="CX101" s="165"/>
      <c r="CY101" s="165"/>
      <c r="CZ101" s="165"/>
      <c r="DA101" s="165"/>
      <c r="DB101" s="165"/>
      <c r="DC101" s="165"/>
      <c r="DD101" s="165"/>
      <c r="DE101" s="306"/>
      <c r="DF101" s="355"/>
    </row>
    <row r="102" spans="1:110" s="62" customFormat="1" ht="16.5" customHeight="1" x14ac:dyDescent="0.25">
      <c r="A102" s="251">
        <v>97</v>
      </c>
      <c r="B102" s="28"/>
      <c r="C102" s="144" t="s">
        <v>8</v>
      </c>
      <c r="D102" s="121" t="s">
        <v>133</v>
      </c>
      <c r="E102" s="146"/>
      <c r="F102" s="147"/>
      <c r="G102" s="367"/>
      <c r="H102" s="368"/>
      <c r="I102" s="369">
        <f>COUNTIF(I6:I95,"ИНФО")</f>
        <v>2</v>
      </c>
      <c r="J102" s="367"/>
      <c r="K102" s="368"/>
      <c r="L102" s="369">
        <f>COUNTIF(L6:L95,"ИНФО")</f>
        <v>2</v>
      </c>
      <c r="M102" s="367"/>
      <c r="N102" s="368"/>
      <c r="O102" s="369">
        <f>COUNTIF(O6:O95,"ИНФО")</f>
        <v>2</v>
      </c>
      <c r="P102" s="367"/>
      <c r="Q102" s="368"/>
      <c r="R102" s="369">
        <f>COUNTIF(R6:R95,"ИНФО")</f>
        <v>2</v>
      </c>
      <c r="S102" s="367"/>
      <c r="T102" s="368"/>
      <c r="U102" s="369">
        <f>COUNTIF(U6:U95,"ИНФО")</f>
        <v>2</v>
      </c>
      <c r="V102" s="367"/>
      <c r="W102" s="368"/>
      <c r="X102" s="369">
        <f>COUNTIF(X6:X95,"ИНФО")</f>
        <v>2</v>
      </c>
      <c r="Y102" s="367"/>
      <c r="Z102" s="368"/>
      <c r="AA102" s="369">
        <f>COUNTIF(AA6:AA95,"ИНФО")</f>
        <v>2</v>
      </c>
      <c r="AB102" s="367"/>
      <c r="AC102" s="368"/>
      <c r="AD102" s="369">
        <f>COUNTIF(AD6:AD95,"ИНФО")</f>
        <v>2</v>
      </c>
      <c r="AE102" s="367"/>
      <c r="AF102" s="368"/>
      <c r="AG102" s="369">
        <f>COUNTIF(AG6:AG95,"ИНФО")</f>
        <v>2</v>
      </c>
      <c r="AH102" s="367"/>
      <c r="AI102" s="368"/>
      <c r="AJ102" s="369">
        <f>COUNTIF(AJ6:AJ95,"ИНФО")</f>
        <v>2</v>
      </c>
      <c r="AK102" s="367"/>
      <c r="AL102" s="368"/>
      <c r="AM102" s="369">
        <f>COUNTIF(AM6:AM95,"ИНФО")</f>
        <v>2</v>
      </c>
      <c r="AN102" s="367"/>
      <c r="AO102" s="368"/>
      <c r="AP102" s="369">
        <f>COUNTIF(AP6:AP95,"ИНФО")</f>
        <v>2</v>
      </c>
      <c r="AQ102" s="367"/>
      <c r="AR102" s="368"/>
      <c r="AS102" s="369">
        <f>COUNTIF(AS6:AS95,"ИНФО")</f>
        <v>2</v>
      </c>
      <c r="AT102" s="367"/>
      <c r="AU102" s="368"/>
      <c r="AV102" s="369">
        <f>COUNTIF(AV6:AV95,"ИНФО")</f>
        <v>2</v>
      </c>
      <c r="AW102" s="367"/>
      <c r="AX102" s="368"/>
      <c r="AY102" s="369">
        <f>COUNTIF(AY6:AY95,"ИНФО")</f>
        <v>2</v>
      </c>
      <c r="AZ102" s="367"/>
      <c r="BA102" s="368"/>
      <c r="BB102" s="369">
        <f>COUNTIF(BB6:BB95,"ИНФО")</f>
        <v>2</v>
      </c>
      <c r="BC102" s="367"/>
      <c r="BD102" s="368"/>
      <c r="BE102" s="369">
        <f>COUNTIF(BE6:BE95,"ИНФО")</f>
        <v>2</v>
      </c>
      <c r="BF102" s="367"/>
      <c r="BG102" s="368"/>
      <c r="BH102" s="369">
        <f>COUNTIF(BH6:BH95,"ИНФО")</f>
        <v>2</v>
      </c>
      <c r="BI102" s="367"/>
      <c r="BJ102" s="368"/>
      <c r="BK102" s="369">
        <f>COUNTIF(BK6:BK95,"ИНФО")</f>
        <v>2</v>
      </c>
      <c r="BL102" s="367"/>
      <c r="BM102" s="368"/>
      <c r="BN102" s="369">
        <f>COUNTIF(BN6:BN95,"ИНФО")</f>
        <v>2</v>
      </c>
      <c r="BO102" s="367"/>
      <c r="BP102" s="368"/>
      <c r="BQ102" s="369">
        <f>COUNTIF(BQ6:BQ95,"ИНФО")</f>
        <v>2</v>
      </c>
      <c r="BR102" s="367"/>
      <c r="BS102" s="368"/>
      <c r="BT102" s="369">
        <f>COUNTIF(BT6:BT95,"ИНФО")</f>
        <v>2</v>
      </c>
      <c r="BU102" s="367"/>
      <c r="BV102" s="368"/>
      <c r="BW102" s="369">
        <f>COUNTIF(BW6:BW95,"ИНФО")</f>
        <v>2</v>
      </c>
      <c r="BX102" s="367"/>
      <c r="BY102" s="368"/>
      <c r="BZ102" s="369">
        <f>COUNTIF(BZ6:BZ95,"ИНФО")</f>
        <v>2</v>
      </c>
      <c r="CA102" s="367"/>
      <c r="CB102" s="368"/>
      <c r="CC102" s="369">
        <f>COUNTIF(CC6:CC95,"ИНФО")</f>
        <v>2</v>
      </c>
      <c r="CD102" s="367"/>
      <c r="CE102" s="368"/>
      <c r="CF102" s="369">
        <f>COUNTIF(CF6:CF95,"ИНФО")</f>
        <v>2</v>
      </c>
      <c r="CG102" s="367"/>
      <c r="CH102" s="368"/>
      <c r="CI102" s="369">
        <f>COUNTIF(CI6:CI95,"ИНФО")</f>
        <v>2</v>
      </c>
      <c r="CJ102" s="367"/>
      <c r="CK102" s="368"/>
      <c r="CL102" s="369">
        <f>COUNTIF(CL6:CL95,"ИНФО")</f>
        <v>2</v>
      </c>
      <c r="CM102" s="367"/>
      <c r="CN102" s="368"/>
      <c r="CO102" s="369">
        <f>COUNTIF(CO6:CO95,"ИНФО")</f>
        <v>2</v>
      </c>
      <c r="CP102" s="367"/>
      <c r="CQ102" s="368"/>
      <c r="CR102" s="369">
        <f>COUNTIF(CR6:CR95,"ИНФО")</f>
        <v>2</v>
      </c>
      <c r="CS102" s="367"/>
      <c r="CT102" s="531"/>
      <c r="CU102" s="567">
        <f>COUNTIF(CU6:CU95,"ИНФО")</f>
        <v>0</v>
      </c>
      <c r="CV102" s="165"/>
      <c r="CW102" s="165"/>
      <c r="CX102" s="165"/>
      <c r="CY102" s="165"/>
      <c r="CZ102" s="165"/>
      <c r="DA102" s="165"/>
      <c r="DB102" s="165"/>
      <c r="DC102" s="165"/>
      <c r="DD102" s="165"/>
      <c r="DE102" s="306"/>
      <c r="DF102" s="355"/>
    </row>
    <row r="103" spans="1:110" s="62" customFormat="1" ht="15.75" customHeight="1" x14ac:dyDescent="0.25">
      <c r="A103" s="251">
        <v>98</v>
      </c>
      <c r="B103" s="28"/>
      <c r="C103" s="144" t="s">
        <v>436</v>
      </c>
      <c r="D103" s="121" t="s">
        <v>63</v>
      </c>
      <c r="E103" s="146"/>
      <c r="F103" s="147"/>
      <c r="G103" s="367"/>
      <c r="H103" s="368"/>
      <c r="I103" s="369">
        <f>COUNTIF(I6:I95,"ОРКК")+COUNTIF(I6:I95,"СВЕРКА")</f>
        <v>3</v>
      </c>
      <c r="J103" s="367"/>
      <c r="K103" s="368"/>
      <c r="L103" s="369">
        <f>COUNTIF(L6:L95,"ОРКК")+COUNTIF(L6:L95,"СВЕРКА")</f>
        <v>3</v>
      </c>
      <c r="M103" s="367"/>
      <c r="N103" s="368"/>
      <c r="O103" s="369">
        <f>COUNTIF(O6:O95,"ОРКК")+COUNTIF(O6:O95,"СВЕРКА")</f>
        <v>3</v>
      </c>
      <c r="P103" s="367"/>
      <c r="Q103" s="368"/>
      <c r="R103" s="369">
        <f>COUNTIF(R6:R95,"ОРКК")+COUNTIF(R6:R95,"СВЕРКА")</f>
        <v>3</v>
      </c>
      <c r="S103" s="367"/>
      <c r="T103" s="368"/>
      <c r="U103" s="369">
        <f>COUNTIF(U6:U95,"ОРКК")+COUNTIF(U6:U95,"СВЕРКА")</f>
        <v>3</v>
      </c>
      <c r="V103" s="367"/>
      <c r="W103" s="368"/>
      <c r="X103" s="369">
        <f>COUNTIF(X6:X95,"ОРКК")+COUNTIF(X6:X95,"СВЕРКА")</f>
        <v>3</v>
      </c>
      <c r="Y103" s="367"/>
      <c r="Z103" s="368"/>
      <c r="AA103" s="369">
        <f>COUNTIF(AA6:AA95,"ОРКК")+COUNTIF(AA6:AA95,"СВЕРКА")</f>
        <v>3</v>
      </c>
      <c r="AB103" s="367"/>
      <c r="AC103" s="368"/>
      <c r="AD103" s="369">
        <f>COUNTIF(AD6:AD95,"ОРКК")+COUNTIF(AD6:AD95,"СВЕРКА")</f>
        <v>2</v>
      </c>
      <c r="AE103" s="367"/>
      <c r="AF103" s="368"/>
      <c r="AG103" s="369">
        <f>COUNTIF(AG6:AG95,"ОРКК")+COUNTIF(AG6:AG95,"СВЕРКА")</f>
        <v>3</v>
      </c>
      <c r="AH103" s="367"/>
      <c r="AI103" s="368"/>
      <c r="AJ103" s="369">
        <f>COUNTIF(AJ6:AJ95,"ОРКК")+COUNTIF(AJ6:AJ95,"СВЕРКА")</f>
        <v>3</v>
      </c>
      <c r="AK103" s="367"/>
      <c r="AL103" s="368"/>
      <c r="AM103" s="369">
        <f>COUNTIF(AM6:AM95,"ОРКК")+COUNTIF(AM6:AM95,"СВЕРКА")</f>
        <v>3</v>
      </c>
      <c r="AN103" s="367"/>
      <c r="AO103" s="368"/>
      <c r="AP103" s="369">
        <f>COUNTIF(AP6:AP95,"ОРКК")+COUNTIF(AP6:AP95,"СВЕРКА")</f>
        <v>3</v>
      </c>
      <c r="AQ103" s="367"/>
      <c r="AR103" s="368"/>
      <c r="AS103" s="369">
        <f>COUNTIF(AS6:AS95,"ОРКК")+COUNTIF(AS6:AS95,"СВЕРКА")</f>
        <v>3</v>
      </c>
      <c r="AT103" s="367"/>
      <c r="AU103" s="368"/>
      <c r="AV103" s="369">
        <f>COUNTIF(AV6:AV95,"ОРКК")+COUNTIF(AV6:AV95,"СВЕРКА")</f>
        <v>3</v>
      </c>
      <c r="AW103" s="367"/>
      <c r="AX103" s="368"/>
      <c r="AY103" s="369">
        <f>COUNTIF(AY6:AY95,"ОРКК")+COUNTIF(AY6:AY95,"СВЕРКА")</f>
        <v>2</v>
      </c>
      <c r="AZ103" s="367"/>
      <c r="BA103" s="368"/>
      <c r="BB103" s="369">
        <f>COUNTIF(BB6:BB95,"ОРКК")+COUNTIF(BB6:BB95,"СВЕРКА")</f>
        <v>3</v>
      </c>
      <c r="BC103" s="367"/>
      <c r="BD103" s="368"/>
      <c r="BE103" s="369">
        <f>COUNTIF(BE6:BE95,"ОРКК")+COUNTIF(BE6:BE95,"СВЕРКА")</f>
        <v>3</v>
      </c>
      <c r="BF103" s="367"/>
      <c r="BG103" s="368"/>
      <c r="BH103" s="369">
        <f>COUNTIF(BH6:BH95,"ОРКК")+COUNTIF(BH6:BH95,"СВЕРКА")</f>
        <v>3</v>
      </c>
      <c r="BI103" s="367"/>
      <c r="BJ103" s="368"/>
      <c r="BK103" s="369">
        <f>COUNTIF(BK6:BK95,"ОРКК")+COUNTIF(BK6:BK95,"СВЕРКА")</f>
        <v>3</v>
      </c>
      <c r="BL103" s="367"/>
      <c r="BM103" s="368"/>
      <c r="BN103" s="369">
        <f>COUNTIF(BN6:BN95,"ОРКК")+COUNTIF(BN6:BN95,"СВЕРКА")</f>
        <v>3</v>
      </c>
      <c r="BO103" s="367"/>
      <c r="BP103" s="368"/>
      <c r="BQ103" s="369">
        <f>COUNTIF(BQ6:BQ95,"ОРКК")+COUNTIF(BQ6:BQ95,"СВЕРКА")</f>
        <v>3</v>
      </c>
      <c r="BR103" s="367"/>
      <c r="BS103" s="368"/>
      <c r="BT103" s="369">
        <f>COUNTIF(BT6:BT95,"ОРКК")+COUNTIF(BT6:BT95,"СВЕРКА")</f>
        <v>2</v>
      </c>
      <c r="BU103" s="367"/>
      <c r="BV103" s="368"/>
      <c r="BW103" s="369">
        <f>COUNTIF(BW6:BW95,"ОРКК")+COUNTIF(BW6:BW95,"СВЕРКА")</f>
        <v>3</v>
      </c>
      <c r="BX103" s="367"/>
      <c r="BY103" s="368"/>
      <c r="BZ103" s="369">
        <f>COUNTIF(BZ6:BZ95,"ОРКК")+COUNTIF(BZ6:BZ95,"СВЕРКА")</f>
        <v>3</v>
      </c>
      <c r="CA103" s="367"/>
      <c r="CB103" s="368"/>
      <c r="CC103" s="369">
        <f>COUNTIF(CC6:CC95,"ОРКК")+COUNTIF(CC6:CC95,"СВЕРКА")</f>
        <v>3</v>
      </c>
      <c r="CD103" s="367"/>
      <c r="CE103" s="368"/>
      <c r="CF103" s="369">
        <f>COUNTIF(CF6:CF95,"ОРКК")+COUNTIF(CF6:CF95,"СВЕРКА")</f>
        <v>3</v>
      </c>
      <c r="CG103" s="367"/>
      <c r="CH103" s="368"/>
      <c r="CI103" s="369">
        <f>COUNTIF(CI6:CI95,"ОРКК")+COUNTIF(CI6:CI95,"СВЕРКА")</f>
        <v>3</v>
      </c>
      <c r="CJ103" s="367"/>
      <c r="CK103" s="368"/>
      <c r="CL103" s="369">
        <f>COUNTIF(CL6:CL95,"ОРКК")+COUNTIF(CL6:CL95,"СВЕРКА")</f>
        <v>3</v>
      </c>
      <c r="CM103" s="367"/>
      <c r="CN103" s="368"/>
      <c r="CO103" s="369">
        <f>COUNTIF(CO6:CO95,"ОРКК")+COUNTIF(CO6:CO95,"СВЕРКА")</f>
        <v>2</v>
      </c>
      <c r="CP103" s="367"/>
      <c r="CQ103" s="368"/>
      <c r="CR103" s="369">
        <f>COUNTIF(CR6:CR95,"ОРКК")+COUNTIF(CR6:CR95,"СВЕРКА")</f>
        <v>3</v>
      </c>
      <c r="CS103" s="367"/>
      <c r="CT103" s="531"/>
      <c r="CU103" s="567">
        <f>COUNTIF(CU6:CU95,"ОРКК")+COUNTIF(CU6:CU95,"СВЕРКА")</f>
        <v>0</v>
      </c>
      <c r="CV103" s="165"/>
      <c r="CW103" s="165"/>
      <c r="CX103" s="165"/>
      <c r="CY103" s="165"/>
      <c r="CZ103" s="165"/>
      <c r="DA103" s="165"/>
      <c r="DB103" s="165"/>
      <c r="DC103" s="165"/>
      <c r="DD103" s="165"/>
      <c r="DE103" s="306"/>
      <c r="DF103" s="355"/>
    </row>
    <row r="104" spans="1:110" s="62" customFormat="1" ht="15.75" customHeight="1" x14ac:dyDescent="0.25">
      <c r="A104" s="251">
        <v>99</v>
      </c>
      <c r="B104" s="28"/>
      <c r="C104" s="151" t="s">
        <v>264</v>
      </c>
      <c r="D104" s="148"/>
      <c r="E104" s="149"/>
      <c r="F104" s="150"/>
      <c r="G104" s="364"/>
      <c r="H104" s="365"/>
      <c r="I104" s="365">
        <f>SUM(I99:I103)+2</f>
        <v>15</v>
      </c>
      <c r="J104" s="364"/>
      <c r="K104" s="365"/>
      <c r="L104" s="365">
        <f>SUM(L99:L103)+2</f>
        <v>15</v>
      </c>
      <c r="M104" s="364"/>
      <c r="N104" s="365"/>
      <c r="O104" s="365">
        <f>SUM(O99:O103)+2</f>
        <v>15</v>
      </c>
      <c r="P104" s="364"/>
      <c r="Q104" s="365"/>
      <c r="R104" s="365">
        <f>SUM(R99:R103)+2</f>
        <v>15</v>
      </c>
      <c r="S104" s="364"/>
      <c r="T104" s="365"/>
      <c r="U104" s="365">
        <f>SUM(U99:U103)+2</f>
        <v>15</v>
      </c>
      <c r="V104" s="364"/>
      <c r="W104" s="365"/>
      <c r="X104" s="365">
        <f>SUM(X99:X103)+2</f>
        <v>15</v>
      </c>
      <c r="Y104" s="364"/>
      <c r="Z104" s="365"/>
      <c r="AA104" s="365">
        <f>SUM(AA99:AA103)+2</f>
        <v>15</v>
      </c>
      <c r="AB104" s="364"/>
      <c r="AC104" s="365"/>
      <c r="AD104" s="365">
        <f>SUM(AD99:AD103)+2</f>
        <v>14</v>
      </c>
      <c r="AE104" s="364"/>
      <c r="AF104" s="365"/>
      <c r="AG104" s="365">
        <f>SUM(AG99:AG103)+2</f>
        <v>15</v>
      </c>
      <c r="AH104" s="364"/>
      <c r="AI104" s="365"/>
      <c r="AJ104" s="365">
        <f>SUM(AJ99:AJ103)+2</f>
        <v>15</v>
      </c>
      <c r="AK104" s="364"/>
      <c r="AL104" s="365"/>
      <c r="AM104" s="365">
        <f>SUM(AM99:AM103)+2</f>
        <v>16</v>
      </c>
      <c r="AN104" s="364"/>
      <c r="AO104" s="365"/>
      <c r="AP104" s="365">
        <f>SUM(AP99:AP103)+2</f>
        <v>15</v>
      </c>
      <c r="AQ104" s="364"/>
      <c r="AR104" s="365"/>
      <c r="AS104" s="365">
        <f>SUM(AS99:AS103)+2</f>
        <v>15</v>
      </c>
      <c r="AT104" s="364"/>
      <c r="AU104" s="365"/>
      <c r="AV104" s="365">
        <f>SUM(AV99:AV103)+2</f>
        <v>15</v>
      </c>
      <c r="AW104" s="364"/>
      <c r="AX104" s="365"/>
      <c r="AY104" s="365">
        <f>SUM(AY99:AY103)+2</f>
        <v>14</v>
      </c>
      <c r="AZ104" s="364"/>
      <c r="BA104" s="365"/>
      <c r="BB104" s="365">
        <f>SUM(BB99:BB103)+2</f>
        <v>15</v>
      </c>
      <c r="BC104" s="364"/>
      <c r="BD104" s="365"/>
      <c r="BE104" s="365">
        <f>SUM(BE99:BE103)+2</f>
        <v>15</v>
      </c>
      <c r="BF104" s="364"/>
      <c r="BG104" s="365"/>
      <c r="BH104" s="365">
        <f>SUM(BH99:BH103)+2</f>
        <v>15</v>
      </c>
      <c r="BI104" s="364"/>
      <c r="BJ104" s="365"/>
      <c r="BK104" s="365">
        <f>SUM(BK99:BK103)+2</f>
        <v>15</v>
      </c>
      <c r="BL104" s="364"/>
      <c r="BM104" s="365"/>
      <c r="BN104" s="365">
        <f>SUM(BN99:BN103)+2</f>
        <v>15</v>
      </c>
      <c r="BO104" s="364"/>
      <c r="BP104" s="365"/>
      <c r="BQ104" s="365">
        <f>SUM(BQ99:BQ103)+2</f>
        <v>15</v>
      </c>
      <c r="BR104" s="364"/>
      <c r="BS104" s="365"/>
      <c r="BT104" s="365">
        <f>SUM(BT99:BT103)+2</f>
        <v>14</v>
      </c>
      <c r="BU104" s="364"/>
      <c r="BV104" s="365"/>
      <c r="BW104" s="365">
        <f>SUM(BW99:BW103)+2</f>
        <v>15</v>
      </c>
      <c r="BX104" s="364"/>
      <c r="BY104" s="365"/>
      <c r="BZ104" s="365">
        <f>SUM(BZ99:BZ103)+2</f>
        <v>15</v>
      </c>
      <c r="CA104" s="364"/>
      <c r="CB104" s="365"/>
      <c r="CC104" s="365">
        <f>SUM(CC99:CC103)+2</f>
        <v>15</v>
      </c>
      <c r="CD104" s="364"/>
      <c r="CE104" s="365"/>
      <c r="CF104" s="365">
        <f>SUM(CF99:CF103)+2</f>
        <v>15</v>
      </c>
      <c r="CG104" s="364"/>
      <c r="CH104" s="365"/>
      <c r="CI104" s="365">
        <f>SUM(CI99:CI103)+2</f>
        <v>15</v>
      </c>
      <c r="CJ104" s="364"/>
      <c r="CK104" s="365"/>
      <c r="CL104" s="365">
        <f>SUM(CL99:CL103)+2</f>
        <v>15</v>
      </c>
      <c r="CM104" s="364"/>
      <c r="CN104" s="365"/>
      <c r="CO104" s="365">
        <f>SUM(CO99:CO103)+2</f>
        <v>14</v>
      </c>
      <c r="CP104" s="364"/>
      <c r="CQ104" s="365"/>
      <c r="CR104" s="365">
        <f>SUM(CR99:CR103)+2</f>
        <v>15</v>
      </c>
      <c r="CS104" s="364"/>
      <c r="CT104" s="530"/>
      <c r="CU104" s="566">
        <f>SUM(CU99:CU103)+2</f>
        <v>2</v>
      </c>
      <c r="CV104" s="165"/>
      <c r="CW104" s="165"/>
      <c r="CX104" s="165"/>
      <c r="CY104" s="165"/>
      <c r="CZ104" s="165"/>
      <c r="DA104" s="165"/>
      <c r="DB104" s="165"/>
      <c r="DC104" s="165"/>
      <c r="DD104" s="165"/>
      <c r="DE104" s="306"/>
      <c r="DF104" s="355"/>
    </row>
    <row r="105" spans="1:110" s="62" customFormat="1" ht="15.75" customHeight="1" x14ac:dyDescent="0.25">
      <c r="A105" s="251">
        <v>100</v>
      </c>
      <c r="B105" s="28"/>
      <c r="C105" s="144" t="s">
        <v>207</v>
      </c>
      <c r="D105" s="198" t="s">
        <v>208</v>
      </c>
      <c r="E105" s="146"/>
      <c r="F105" s="147"/>
      <c r="G105" s="367"/>
      <c r="H105" s="368"/>
      <c r="I105" s="369">
        <f>COUNTIF(I6:I95,"!")</f>
        <v>2</v>
      </c>
      <c r="J105" s="367"/>
      <c r="K105" s="368"/>
      <c r="L105" s="369">
        <f>COUNTIF(L6:L95,"!")</f>
        <v>2</v>
      </c>
      <c r="M105" s="367"/>
      <c r="N105" s="368"/>
      <c r="O105" s="369">
        <f>COUNTIF(O6:O95,"!")</f>
        <v>2</v>
      </c>
      <c r="P105" s="367"/>
      <c r="Q105" s="368"/>
      <c r="R105" s="369">
        <f>COUNTIF(R6:R95,"!")</f>
        <v>1</v>
      </c>
      <c r="S105" s="367"/>
      <c r="T105" s="368"/>
      <c r="U105" s="369">
        <f>COUNTIF(U6:U95,"!")</f>
        <v>1</v>
      </c>
      <c r="V105" s="367"/>
      <c r="W105" s="368"/>
      <c r="X105" s="369">
        <f>COUNTIF(X6:X95,"!")</f>
        <v>2</v>
      </c>
      <c r="Y105" s="367"/>
      <c r="Z105" s="368"/>
      <c r="AA105" s="369">
        <f>COUNTIF(AA6:AA95,"!")</f>
        <v>2</v>
      </c>
      <c r="AB105" s="367"/>
      <c r="AC105" s="368"/>
      <c r="AD105" s="369">
        <f>COUNTIF(AD6:AD95,"!")</f>
        <v>4</v>
      </c>
      <c r="AE105" s="367"/>
      <c r="AF105" s="368"/>
      <c r="AG105" s="369">
        <f>COUNTIF(AG6:AG95,"!")</f>
        <v>4</v>
      </c>
      <c r="AH105" s="367"/>
      <c r="AI105" s="368"/>
      <c r="AJ105" s="369">
        <f>COUNTIF(AJ6:AJ95,"!")</f>
        <v>3</v>
      </c>
      <c r="AK105" s="367"/>
      <c r="AL105" s="368"/>
      <c r="AM105" s="369">
        <f>COUNTIF(AM6:AM95,"!")</f>
        <v>3</v>
      </c>
      <c r="AN105" s="367"/>
      <c r="AO105" s="368"/>
      <c r="AP105" s="369">
        <f>COUNTIF(AP6:AP95,"!")</f>
        <v>5</v>
      </c>
      <c r="AQ105" s="367"/>
      <c r="AR105" s="368"/>
      <c r="AS105" s="369">
        <f>COUNTIF(AS6:AS95,"!")</f>
        <v>3</v>
      </c>
      <c r="AT105" s="367"/>
      <c r="AU105" s="368"/>
      <c r="AV105" s="369">
        <f>COUNTIF(AV6:AV95,"!")</f>
        <v>3</v>
      </c>
      <c r="AW105" s="367"/>
      <c r="AX105" s="368"/>
      <c r="AY105" s="369">
        <f>COUNTIF(AY6:AY95,"!")</f>
        <v>2</v>
      </c>
      <c r="AZ105" s="367"/>
      <c r="BA105" s="368"/>
      <c r="BB105" s="369">
        <f>COUNTIF(BB6:BB95,"!")</f>
        <v>2</v>
      </c>
      <c r="BC105" s="367"/>
      <c r="BD105" s="368"/>
      <c r="BE105" s="369">
        <f>COUNTIF(BE6:BE95,"!")</f>
        <v>2</v>
      </c>
      <c r="BF105" s="367"/>
      <c r="BG105" s="368"/>
      <c r="BH105" s="369">
        <f>COUNTIF(BH6:BH95,"!")</f>
        <v>1</v>
      </c>
      <c r="BI105" s="367"/>
      <c r="BJ105" s="368"/>
      <c r="BK105" s="369">
        <f>COUNTIF(BK6:BK95,"!")</f>
        <v>3</v>
      </c>
      <c r="BL105" s="367"/>
      <c r="BM105" s="368"/>
      <c r="BN105" s="369">
        <f>COUNTIF(BN6:BN95,"!")</f>
        <v>3</v>
      </c>
      <c r="BO105" s="367"/>
      <c r="BP105" s="368"/>
      <c r="BQ105" s="369">
        <f>COUNTIF(BQ6:BQ95,"!")</f>
        <v>1</v>
      </c>
      <c r="BR105" s="367"/>
      <c r="BS105" s="368"/>
      <c r="BT105" s="369">
        <f>COUNTIF(BT6:BT95,"!")</f>
        <v>1</v>
      </c>
      <c r="BU105" s="367"/>
      <c r="BV105" s="368"/>
      <c r="BW105" s="369">
        <f>COUNTIF(BW6:BW95,"!")</f>
        <v>1</v>
      </c>
      <c r="BX105" s="367"/>
      <c r="BY105" s="368"/>
      <c r="BZ105" s="369">
        <f>COUNTIF(BZ6:BZ95,"!")</f>
        <v>1</v>
      </c>
      <c r="CA105" s="367"/>
      <c r="CB105" s="368"/>
      <c r="CC105" s="369">
        <f>COUNTIF(CC6:CC95,"!")</f>
        <v>2</v>
      </c>
      <c r="CD105" s="367"/>
      <c r="CE105" s="368"/>
      <c r="CF105" s="369">
        <f>COUNTIF(CF6:CF95,"!")</f>
        <v>2</v>
      </c>
      <c r="CG105" s="367"/>
      <c r="CH105" s="368"/>
      <c r="CI105" s="369">
        <f>COUNTIF(CI6:CI95,"!")</f>
        <v>3</v>
      </c>
      <c r="CJ105" s="367"/>
      <c r="CK105" s="368"/>
      <c r="CL105" s="369">
        <f>COUNTIF(CL6:CL95,"!")</f>
        <v>2</v>
      </c>
      <c r="CM105" s="367"/>
      <c r="CN105" s="368"/>
      <c r="CO105" s="369">
        <f>COUNTIF(CO6:CO95,"!")</f>
        <v>1</v>
      </c>
      <c r="CP105" s="367"/>
      <c r="CQ105" s="368"/>
      <c r="CR105" s="369">
        <f>COUNTIF(CR6:CR95,"!")</f>
        <v>3</v>
      </c>
      <c r="CS105" s="367"/>
      <c r="CT105" s="531"/>
      <c r="CU105" s="567">
        <f>COUNTIF(CU6:CU95,"!")</f>
        <v>0</v>
      </c>
      <c r="CV105" s="165"/>
      <c r="CW105" s="165"/>
      <c r="CX105" s="165"/>
      <c r="CY105" s="165"/>
      <c r="CZ105" s="165"/>
      <c r="DA105" s="165"/>
      <c r="DB105" s="165"/>
      <c r="DC105" s="165"/>
      <c r="DD105" s="165"/>
    </row>
    <row r="106" spans="1:110" s="62" customFormat="1" ht="15.75" customHeight="1" x14ac:dyDescent="0.25">
      <c r="A106" s="251">
        <v>101</v>
      </c>
      <c r="B106" s="28"/>
      <c r="C106" s="202" t="s">
        <v>209</v>
      </c>
      <c r="D106" s="199"/>
      <c r="E106" s="200"/>
      <c r="F106" s="201"/>
      <c r="G106" s="370"/>
      <c r="H106" s="371"/>
      <c r="I106" s="372">
        <f>'Расчет КК'!B74</f>
        <v>8465</v>
      </c>
      <c r="J106" s="370"/>
      <c r="K106" s="371"/>
      <c r="L106" s="372">
        <f>'Расчет КК'!C74</f>
        <v>5946</v>
      </c>
      <c r="M106" s="370"/>
      <c r="N106" s="371"/>
      <c r="O106" s="372">
        <f>'Расчет КК'!D74</f>
        <v>6767</v>
      </c>
      <c r="P106" s="370"/>
      <c r="Q106" s="371"/>
      <c r="R106" s="372">
        <f>'Расчет КК'!E74</f>
        <v>7190</v>
      </c>
      <c r="S106" s="370"/>
      <c r="T106" s="371"/>
      <c r="U106" s="372">
        <f>'Расчет КК'!F74</f>
        <v>7314</v>
      </c>
      <c r="V106" s="370"/>
      <c r="W106" s="371"/>
      <c r="X106" s="372">
        <f>'Расчет КК'!G74</f>
        <v>6919</v>
      </c>
      <c r="Y106" s="370"/>
      <c r="Z106" s="371"/>
      <c r="AA106" s="372">
        <f>'Расчет КК'!H74</f>
        <v>7760</v>
      </c>
      <c r="AB106" s="370"/>
      <c r="AC106" s="371"/>
      <c r="AD106" s="372">
        <f>'Расчет КК'!I74</f>
        <v>5664</v>
      </c>
      <c r="AE106" s="370"/>
      <c r="AF106" s="371"/>
      <c r="AG106" s="372">
        <f>'Расчет КК'!J74</f>
        <v>6775</v>
      </c>
      <c r="AH106" s="370"/>
      <c r="AI106" s="371"/>
      <c r="AJ106" s="372">
        <f>'Расчет КК'!K74</f>
        <v>7204</v>
      </c>
      <c r="AK106" s="370"/>
      <c r="AL106" s="371"/>
      <c r="AM106" s="372">
        <f>'Расчет КК'!L74</f>
        <v>7006</v>
      </c>
      <c r="AN106" s="370"/>
      <c r="AO106" s="371"/>
      <c r="AP106" s="372">
        <f>'Расчет КК'!M74</f>
        <v>6161</v>
      </c>
      <c r="AQ106" s="370"/>
      <c r="AR106" s="371"/>
      <c r="AS106" s="372">
        <f>'Расчет КК'!N74</f>
        <v>6601</v>
      </c>
      <c r="AT106" s="370"/>
      <c r="AU106" s="371"/>
      <c r="AV106" s="372">
        <f>'Расчет КК'!O74</f>
        <v>9198</v>
      </c>
      <c r="AW106" s="370"/>
      <c r="AX106" s="371"/>
      <c r="AY106" s="372">
        <f>'Расчет КК'!P74</f>
        <v>8364</v>
      </c>
      <c r="AZ106" s="370"/>
      <c r="BA106" s="371"/>
      <c r="BB106" s="372">
        <f>'Расчет КК'!Q74</f>
        <v>6029</v>
      </c>
      <c r="BC106" s="370"/>
      <c r="BD106" s="371"/>
      <c r="BE106" s="372">
        <f>'Расчет КК'!R74</f>
        <v>6631</v>
      </c>
      <c r="BF106" s="370"/>
      <c r="BG106" s="371"/>
      <c r="BH106" s="372">
        <f>'Расчет КК'!S74</f>
        <v>7179</v>
      </c>
      <c r="BI106" s="370"/>
      <c r="BJ106" s="371"/>
      <c r="BK106" s="372">
        <f>'Расчет КК'!T74</f>
        <v>6946</v>
      </c>
      <c r="BL106" s="370"/>
      <c r="BM106" s="371"/>
      <c r="BN106" s="372">
        <f>'Расчет КК'!U74</f>
        <v>6804</v>
      </c>
      <c r="BO106" s="370"/>
      <c r="BP106" s="371"/>
      <c r="BQ106" s="372">
        <f>'Расчет КК'!V74</f>
        <v>8333</v>
      </c>
      <c r="BR106" s="370"/>
      <c r="BS106" s="371"/>
      <c r="BT106" s="372">
        <f>'Расчет КК'!W74</f>
        <v>8419</v>
      </c>
      <c r="BU106" s="370"/>
      <c r="BV106" s="371"/>
      <c r="BW106" s="372">
        <f>'Расчет КК'!X74</f>
        <v>6685</v>
      </c>
      <c r="BX106" s="370"/>
      <c r="BY106" s="371"/>
      <c r="BZ106" s="372">
        <f>'Расчет КК'!Y74</f>
        <v>7134</v>
      </c>
      <c r="CA106" s="370"/>
      <c r="CB106" s="371"/>
      <c r="CC106" s="372">
        <f>'Расчет КК'!Z74</f>
        <v>7234</v>
      </c>
      <c r="CD106" s="370"/>
      <c r="CE106" s="371"/>
      <c r="CF106" s="372">
        <f>'Расчет КК'!AA74</f>
        <v>6719</v>
      </c>
      <c r="CG106" s="370"/>
      <c r="CH106" s="371"/>
      <c r="CI106" s="372">
        <f>'Расчет КК'!AB74</f>
        <v>6583</v>
      </c>
      <c r="CJ106" s="370"/>
      <c r="CK106" s="371"/>
      <c r="CL106" s="372">
        <f>'Расчет КК'!AC74</f>
        <v>6583</v>
      </c>
      <c r="CM106" s="370"/>
      <c r="CN106" s="371"/>
      <c r="CO106" s="372">
        <f>'Расчет КК'!AD74</f>
        <v>7956</v>
      </c>
      <c r="CP106" s="370"/>
      <c r="CQ106" s="371"/>
      <c r="CR106" s="372">
        <f>'Расчет КК'!AE74</f>
        <v>6752</v>
      </c>
      <c r="CS106" s="370"/>
      <c r="CT106" s="532"/>
      <c r="CU106" s="568">
        <f>'Расчет КК'!AF74</f>
        <v>0</v>
      </c>
      <c r="CV106" s="165"/>
      <c r="CW106" s="165"/>
      <c r="CX106" s="165"/>
      <c r="CY106" s="165"/>
      <c r="CZ106" s="165"/>
      <c r="DA106" s="165"/>
      <c r="DB106" s="165"/>
      <c r="DC106" s="165"/>
      <c r="DD106" s="165"/>
    </row>
    <row r="107" spans="1:110" s="62" customFormat="1" ht="15.75" customHeight="1" x14ac:dyDescent="0.25">
      <c r="A107" s="251">
        <v>102</v>
      </c>
      <c r="B107" s="28"/>
      <c r="C107" s="202" t="s">
        <v>139</v>
      </c>
      <c r="D107" s="199"/>
      <c r="E107" s="200"/>
      <c r="F107" s="201"/>
      <c r="G107" s="370"/>
      <c r="H107" s="371"/>
      <c r="I107" s="373">
        <f>$B$97-SUM(G98,I104,I105)</f>
        <v>35</v>
      </c>
      <c r="J107" s="374"/>
      <c r="K107" s="375"/>
      <c r="L107" s="373">
        <f>$B$97-SUM(J98,L104,L105)</f>
        <v>28</v>
      </c>
      <c r="M107" s="374"/>
      <c r="N107" s="375"/>
      <c r="O107" s="373">
        <f>$B$97-SUM(M98,O104,O105)</f>
        <v>31</v>
      </c>
      <c r="P107" s="374"/>
      <c r="Q107" s="375"/>
      <c r="R107" s="373">
        <f>$B$97-SUM(P98,R104,R105)</f>
        <v>35</v>
      </c>
      <c r="S107" s="374"/>
      <c r="T107" s="375"/>
      <c r="U107" s="373">
        <f>$B$97-SUM(S98,U104,U105)</f>
        <v>33</v>
      </c>
      <c r="V107" s="374"/>
      <c r="W107" s="375"/>
      <c r="X107" s="373">
        <f>$B$97-SUM(V98,X104,X105)</f>
        <v>33</v>
      </c>
      <c r="Y107" s="374"/>
      <c r="Z107" s="375"/>
      <c r="AA107" s="373">
        <f>$B$97-SUM(Y98,AA104,AA105)</f>
        <v>33</v>
      </c>
      <c r="AB107" s="374"/>
      <c r="AC107" s="375"/>
      <c r="AD107" s="373">
        <f>$B$97-SUM(AB98,AD104,AD105)</f>
        <v>26</v>
      </c>
      <c r="AE107" s="374"/>
      <c r="AF107" s="375"/>
      <c r="AG107" s="373">
        <f>$B$97-SUM(AE98,AG104,AG105)</f>
        <v>31</v>
      </c>
      <c r="AH107" s="374"/>
      <c r="AI107" s="375"/>
      <c r="AJ107" s="373">
        <f>$B$97-SUM(AH98,AJ104,AJ105)</f>
        <v>33</v>
      </c>
      <c r="AK107" s="374"/>
      <c r="AL107" s="375"/>
      <c r="AM107" s="373">
        <f>$B$97-SUM(AK98,AM104,AM105)</f>
        <v>31</v>
      </c>
      <c r="AN107" s="374"/>
      <c r="AO107" s="375"/>
      <c r="AP107" s="373">
        <f>$B$97-SUM(AN98,AP104,AP105)</f>
        <v>25</v>
      </c>
      <c r="AQ107" s="374"/>
      <c r="AR107" s="375"/>
      <c r="AS107" s="373">
        <f>$B$97-SUM(AQ98,AS104,AS105)</f>
        <v>31</v>
      </c>
      <c r="AT107" s="374"/>
      <c r="AU107" s="375"/>
      <c r="AV107" s="373">
        <f>$B$97-SUM(AT98,AV104,AV105)</f>
        <v>36</v>
      </c>
      <c r="AW107" s="374"/>
      <c r="AX107" s="375"/>
      <c r="AY107" s="373">
        <f>$B$97-SUM(AW98,AY104,AY105)</f>
        <v>34</v>
      </c>
      <c r="AZ107" s="374"/>
      <c r="BA107" s="375"/>
      <c r="BB107" s="373">
        <f>$B$97-SUM(AZ98,BB104,BB105)</f>
        <v>30</v>
      </c>
      <c r="BC107" s="374"/>
      <c r="BD107" s="375"/>
      <c r="BE107" s="373">
        <f>$B$97-SUM(BC98,BE104,BE105)</f>
        <v>31</v>
      </c>
      <c r="BF107" s="374"/>
      <c r="BG107" s="375"/>
      <c r="BH107" s="373">
        <f>$B$97-SUM(BF98,BH104,BH105)</f>
        <v>35</v>
      </c>
      <c r="BI107" s="374"/>
      <c r="BJ107" s="375"/>
      <c r="BK107" s="373">
        <f>$B$97-SUM(BI98,BK104,BK105)</f>
        <v>33</v>
      </c>
      <c r="BL107" s="374"/>
      <c r="BM107" s="375"/>
      <c r="BN107" s="373">
        <f>$B$97-SUM(BL98,BN104,BN105)</f>
        <v>32</v>
      </c>
      <c r="BO107" s="374"/>
      <c r="BP107" s="375"/>
      <c r="BQ107" s="373">
        <f>$B$97-SUM(BO98,BQ104,BQ105)</f>
        <v>35</v>
      </c>
      <c r="BR107" s="374"/>
      <c r="BS107" s="375"/>
      <c r="BT107" s="373">
        <f>$B$97-SUM(BR98,BT104,BT105)</f>
        <v>37</v>
      </c>
      <c r="BU107" s="374"/>
      <c r="BV107" s="375"/>
      <c r="BW107" s="373">
        <f>$B$97-SUM(BU98,BW104,BW105)</f>
        <v>33</v>
      </c>
      <c r="BX107" s="374"/>
      <c r="BY107" s="375"/>
      <c r="BZ107" s="373">
        <f>$B$97-SUM(BX98,BZ104,BZ105)</f>
        <v>34</v>
      </c>
      <c r="CA107" s="374"/>
      <c r="CB107" s="375"/>
      <c r="CC107" s="373">
        <f>$B$97-SUM(CA98,CC104,CC105)</f>
        <v>34</v>
      </c>
      <c r="CD107" s="374"/>
      <c r="CE107" s="375"/>
      <c r="CF107" s="373">
        <f>$B$97-SUM(CD98,CF104,CF105)</f>
        <v>30</v>
      </c>
      <c r="CG107" s="374"/>
      <c r="CH107" s="375"/>
      <c r="CI107" s="373">
        <f>$B$97-SUM(CG98,CI104,CI105)</f>
        <v>31</v>
      </c>
      <c r="CJ107" s="374"/>
      <c r="CK107" s="375"/>
      <c r="CL107" s="373">
        <f>$B$97-SUM(CJ98,CL104,CL105)</f>
        <v>29</v>
      </c>
      <c r="CM107" s="374"/>
      <c r="CN107" s="375"/>
      <c r="CO107" s="373">
        <f>$B$97-SUM(CM98,CO104,CO105)</f>
        <v>35</v>
      </c>
      <c r="CP107" s="374"/>
      <c r="CQ107" s="375"/>
      <c r="CR107" s="373">
        <f>$B$97-SUM(CP98,CR104,CR105)</f>
        <v>35</v>
      </c>
      <c r="CS107" s="374"/>
      <c r="CT107" s="533"/>
      <c r="CU107" s="569">
        <f>$B$97-SUM(CS98,CU104,CU105)</f>
        <v>81</v>
      </c>
      <c r="CV107" s="165"/>
      <c r="CW107" s="165"/>
      <c r="CX107" s="165"/>
      <c r="CY107" s="165"/>
      <c r="CZ107" s="165"/>
      <c r="DA107" s="165"/>
      <c r="DB107" s="165"/>
      <c r="DC107" s="165"/>
      <c r="DD107" s="165"/>
    </row>
    <row r="108" spans="1:110" s="62" customFormat="1" ht="15.75" customHeight="1" x14ac:dyDescent="0.25">
      <c r="A108" s="251">
        <v>103</v>
      </c>
      <c r="B108" s="28"/>
      <c r="C108" s="151" t="s">
        <v>191</v>
      </c>
      <c r="D108" s="148"/>
      <c r="E108" s="149"/>
      <c r="F108" s="150"/>
      <c r="G108" s="364"/>
      <c r="H108" s="365"/>
      <c r="I108" s="366">
        <f>SUM(G130:G141,G151,G152)</f>
        <v>33</v>
      </c>
      <c r="J108" s="364"/>
      <c r="K108" s="365"/>
      <c r="L108" s="366">
        <f>SUM(J130:J141,J151,J152)</f>
        <v>27</v>
      </c>
      <c r="M108" s="364"/>
      <c r="N108" s="365"/>
      <c r="O108" s="366">
        <f>SUM(M130:M141,M151,M152)</f>
        <v>28</v>
      </c>
      <c r="P108" s="364"/>
      <c r="Q108" s="365"/>
      <c r="R108" s="366">
        <f>SUM(P130:P141,P151,P152)</f>
        <v>31</v>
      </c>
      <c r="S108" s="364"/>
      <c r="T108" s="365"/>
      <c r="U108" s="366">
        <f>SUM(S130:S141,S151,S152)</f>
        <v>33</v>
      </c>
      <c r="V108" s="364"/>
      <c r="W108" s="365"/>
      <c r="X108" s="366">
        <f>SUM(V130:V141,V151,V152)</f>
        <v>30</v>
      </c>
      <c r="Y108" s="364"/>
      <c r="Z108" s="365"/>
      <c r="AA108" s="366">
        <f>SUM(Y130:Y141,Y151,Y152)</f>
        <v>31</v>
      </c>
      <c r="AB108" s="364"/>
      <c r="AC108" s="365"/>
      <c r="AD108" s="366">
        <f>SUM(AB130:AB141,AB151,AB152)</f>
        <v>25</v>
      </c>
      <c r="AE108" s="364"/>
      <c r="AF108" s="365"/>
      <c r="AG108" s="366">
        <f>SUM(AE130:AE141,AE151,AE152)</f>
        <v>27</v>
      </c>
      <c r="AH108" s="364"/>
      <c r="AI108" s="365"/>
      <c r="AJ108" s="366">
        <f>SUM(AH130:AH141,AH151,AH152)</f>
        <v>30</v>
      </c>
      <c r="AK108" s="364"/>
      <c r="AL108" s="365"/>
      <c r="AM108" s="366">
        <f>SUM(AK130:AK141,AK151,AK152)</f>
        <v>27</v>
      </c>
      <c r="AN108" s="364"/>
      <c r="AO108" s="365"/>
      <c r="AP108" s="366">
        <f>SUM(AN130:AN141,AN151,AN152)</f>
        <v>26</v>
      </c>
      <c r="AQ108" s="364"/>
      <c r="AR108" s="365"/>
      <c r="AS108" s="366">
        <f>SUM(AQ130:AQ141,AQ151,AQ152)</f>
        <v>29</v>
      </c>
      <c r="AT108" s="364"/>
      <c r="AU108" s="365"/>
      <c r="AV108" s="366">
        <f>SUM(AT130:AT141,AT151,AT152)</f>
        <v>34</v>
      </c>
      <c r="AW108" s="364"/>
      <c r="AX108" s="365"/>
      <c r="AY108" s="366">
        <f>SUM(AW130:AW141,AW151,AW152)</f>
        <v>34</v>
      </c>
      <c r="AZ108" s="364"/>
      <c r="BA108" s="365"/>
      <c r="BB108" s="366">
        <f>SUM(AZ130:AZ141,AZ151,AZ152)</f>
        <v>25</v>
      </c>
      <c r="BC108" s="364"/>
      <c r="BD108" s="365"/>
      <c r="BE108" s="366">
        <f>SUM(BC130:BC141,BC151,BC152)</f>
        <v>27</v>
      </c>
      <c r="BF108" s="364"/>
      <c r="BG108" s="365"/>
      <c r="BH108" s="366">
        <f>SUM(BF130:BF141,BF151,BF152)</f>
        <v>29</v>
      </c>
      <c r="BI108" s="364"/>
      <c r="BJ108" s="365"/>
      <c r="BK108" s="366">
        <f>SUM(BI130:BI141,BI151,BI152)</f>
        <v>30</v>
      </c>
      <c r="BL108" s="364"/>
      <c r="BM108" s="365"/>
      <c r="BN108" s="366">
        <f>SUM(BL130:BL141,BL151,BL152)</f>
        <v>29</v>
      </c>
      <c r="BO108" s="364"/>
      <c r="BP108" s="365"/>
      <c r="BQ108" s="366">
        <f>SUM(BO130:BO141,BO151,BO152)</f>
        <v>33</v>
      </c>
      <c r="BR108" s="364"/>
      <c r="BS108" s="365"/>
      <c r="BT108" s="366">
        <f>SUM(BR130:BR141,BR151,BR152)</f>
        <v>34</v>
      </c>
      <c r="BU108" s="364"/>
      <c r="BV108" s="365"/>
      <c r="BW108" s="366">
        <f>SUM(BU130:BU141,BU151,BU152)</f>
        <v>28</v>
      </c>
      <c r="BX108" s="364"/>
      <c r="BY108" s="365"/>
      <c r="BZ108" s="366">
        <f>SUM(BX130:BX141,BX151,BX152)</f>
        <v>27</v>
      </c>
      <c r="CA108" s="364"/>
      <c r="CB108" s="365"/>
      <c r="CC108" s="366">
        <f>SUM(CA130:CA141,CA151,CA152)</f>
        <v>30</v>
      </c>
      <c r="CD108" s="364"/>
      <c r="CE108" s="365"/>
      <c r="CF108" s="366">
        <f>SUM(CD130:CD141,CD151,CD152)</f>
        <v>29</v>
      </c>
      <c r="CG108" s="364"/>
      <c r="CH108" s="365"/>
      <c r="CI108" s="366">
        <f>SUM(CG130:CG141,CG151,CG152)</f>
        <v>28</v>
      </c>
      <c r="CJ108" s="364"/>
      <c r="CK108" s="365"/>
      <c r="CL108" s="366">
        <f>SUM(CJ130:CJ141,CJ151,CJ152)</f>
        <v>27</v>
      </c>
      <c r="CM108" s="364"/>
      <c r="CN108" s="365"/>
      <c r="CO108" s="366">
        <f>SUM(CM130:CM141,CM151,CM152)</f>
        <v>30</v>
      </c>
      <c r="CP108" s="364"/>
      <c r="CQ108" s="365"/>
      <c r="CR108" s="366">
        <f>SUM(CP130:CP141,CP151,CP152)</f>
        <v>30</v>
      </c>
      <c r="CS108" s="364"/>
      <c r="CT108" s="530"/>
      <c r="CU108" s="566">
        <f>SUM(CS130:CS141,CS151,CS152)</f>
        <v>0</v>
      </c>
      <c r="CV108" s="165"/>
      <c r="CW108" s="165"/>
      <c r="CX108" s="165"/>
      <c r="CY108" s="165"/>
      <c r="CZ108" s="165"/>
      <c r="DA108" s="165"/>
      <c r="DB108" s="165"/>
      <c r="DC108" s="165"/>
      <c r="DD108" s="165"/>
    </row>
    <row r="109" spans="1:110" s="62" customFormat="1" ht="15.75" customHeight="1" x14ac:dyDescent="0.25">
      <c r="A109" s="251">
        <v>104</v>
      </c>
      <c r="B109" s="28"/>
      <c r="C109" s="151" t="s">
        <v>192</v>
      </c>
      <c r="D109" s="148"/>
      <c r="E109" s="149"/>
      <c r="F109" s="150"/>
      <c r="G109" s="364"/>
      <c r="H109" s="365"/>
      <c r="I109" s="366">
        <f>SUM(G142:G148,G154:G158)</f>
        <v>17</v>
      </c>
      <c r="J109" s="364"/>
      <c r="K109" s="365"/>
      <c r="L109" s="366">
        <f>SUM(J142:J148,J154:J158)</f>
        <v>16</v>
      </c>
      <c r="M109" s="364"/>
      <c r="N109" s="365"/>
      <c r="O109" s="366">
        <f>SUM(M142:M148,M154:M158)</f>
        <v>18</v>
      </c>
      <c r="P109" s="364"/>
      <c r="Q109" s="365"/>
      <c r="R109" s="366">
        <f>SUM(P142:P148,P154:P158)</f>
        <v>19</v>
      </c>
      <c r="S109" s="364"/>
      <c r="T109" s="365"/>
      <c r="U109" s="366">
        <f>SUM(S142:S148,S154:S158)</f>
        <v>15</v>
      </c>
      <c r="V109" s="364"/>
      <c r="W109" s="365"/>
      <c r="X109" s="366">
        <f>SUM(V142:V148,V154:V158)</f>
        <v>18</v>
      </c>
      <c r="Y109" s="364"/>
      <c r="Z109" s="365"/>
      <c r="AA109" s="366">
        <f>SUM(Y142:Y148,Y154:Y158)</f>
        <v>17</v>
      </c>
      <c r="AB109" s="364"/>
      <c r="AC109" s="365"/>
      <c r="AD109" s="366">
        <f>SUM(AB142:AB148,AB154:AB158)</f>
        <v>15</v>
      </c>
      <c r="AE109" s="364"/>
      <c r="AF109" s="365"/>
      <c r="AG109" s="366">
        <f>SUM(AE142:AE148,AE154:AE158)</f>
        <v>19</v>
      </c>
      <c r="AH109" s="364"/>
      <c r="AI109" s="365"/>
      <c r="AJ109" s="366">
        <f>SUM(AH142:AH148,AH154:AH158)</f>
        <v>18</v>
      </c>
      <c r="AK109" s="364"/>
      <c r="AL109" s="365"/>
      <c r="AM109" s="366">
        <f>SUM(AK142:AK148,AK154:AK158)</f>
        <v>20</v>
      </c>
      <c r="AN109" s="364"/>
      <c r="AO109" s="365"/>
      <c r="AP109" s="366">
        <f>SUM(AN142:AN148,AN154:AN158)</f>
        <v>14</v>
      </c>
      <c r="AQ109" s="364"/>
      <c r="AR109" s="365"/>
      <c r="AS109" s="366">
        <f>SUM(AQ142:AQ148,AQ154:AQ158)</f>
        <v>17</v>
      </c>
      <c r="AT109" s="364"/>
      <c r="AU109" s="365"/>
      <c r="AV109" s="366">
        <f>SUM(AT142:AT148,AT154:AT158)</f>
        <v>17</v>
      </c>
      <c r="AW109" s="364"/>
      <c r="AX109" s="365"/>
      <c r="AY109" s="366">
        <f>SUM(AW142:AW148,AW154:AW158)</f>
        <v>14</v>
      </c>
      <c r="AZ109" s="364"/>
      <c r="BA109" s="365"/>
      <c r="BB109" s="366">
        <f>SUM(AZ142:AZ148,AZ154:AZ158)</f>
        <v>20</v>
      </c>
      <c r="BC109" s="364"/>
      <c r="BD109" s="365"/>
      <c r="BE109" s="366">
        <f>SUM(BC142:BC148,BC154:BC158)</f>
        <v>19</v>
      </c>
      <c r="BF109" s="364"/>
      <c r="BG109" s="365"/>
      <c r="BH109" s="366">
        <f>SUM(BF142:BF148,BF154:BF158)</f>
        <v>21</v>
      </c>
      <c r="BI109" s="364"/>
      <c r="BJ109" s="365"/>
      <c r="BK109" s="366">
        <f>SUM(BI142:BI148,BI154:BI158)</f>
        <v>18</v>
      </c>
      <c r="BL109" s="364"/>
      <c r="BM109" s="365"/>
      <c r="BN109" s="366">
        <f>SUM(BL142:BL148,BL154:BL158)</f>
        <v>18</v>
      </c>
      <c r="BO109" s="364"/>
      <c r="BP109" s="365"/>
      <c r="BQ109" s="366">
        <f>SUM(BO142:BO148,BO154:BO158)</f>
        <v>17</v>
      </c>
      <c r="BR109" s="364"/>
      <c r="BS109" s="365"/>
      <c r="BT109" s="366">
        <f>SUM(BR142:BR148,BR154:BR158)</f>
        <v>17</v>
      </c>
      <c r="BU109" s="364"/>
      <c r="BV109" s="365"/>
      <c r="BW109" s="366">
        <f>SUM(BU142:BU148,BU154:BU158)</f>
        <v>20</v>
      </c>
      <c r="BX109" s="364"/>
      <c r="BY109" s="365"/>
      <c r="BZ109" s="366">
        <f>SUM(BX142:BX148,BX154:BX158)</f>
        <v>22</v>
      </c>
      <c r="CA109" s="364"/>
      <c r="CB109" s="365"/>
      <c r="CC109" s="366">
        <f>SUM(CA142:CA148,CA154:CA158)</f>
        <v>19</v>
      </c>
      <c r="CD109" s="364"/>
      <c r="CE109" s="365"/>
      <c r="CF109" s="366">
        <f>SUM(CD142:CD148,CD154:CD158)</f>
        <v>16</v>
      </c>
      <c r="CG109" s="364"/>
      <c r="CH109" s="365"/>
      <c r="CI109" s="366">
        <f>SUM(CG142:CG148,CG154:CG158)</f>
        <v>18</v>
      </c>
      <c r="CJ109" s="364"/>
      <c r="CK109" s="365"/>
      <c r="CL109" s="366">
        <f>SUM(CJ142:CJ148,CJ154:CJ158)</f>
        <v>17</v>
      </c>
      <c r="CM109" s="364"/>
      <c r="CN109" s="365"/>
      <c r="CO109" s="366">
        <f>SUM(CM142:CM148,CM154:CM158)</f>
        <v>19</v>
      </c>
      <c r="CP109" s="364"/>
      <c r="CQ109" s="365"/>
      <c r="CR109" s="366">
        <f>SUM(CP142:CP148,CP154:CP158)</f>
        <v>14</v>
      </c>
      <c r="CS109" s="364"/>
      <c r="CT109" s="530"/>
      <c r="CU109" s="570">
        <f>SUM(CS142:CS148,CS154:CS158)</f>
        <v>0</v>
      </c>
      <c r="CV109" s="165"/>
      <c r="CW109" s="165"/>
      <c r="CX109" s="165"/>
      <c r="CY109" s="165"/>
      <c r="CZ109" s="165"/>
      <c r="DA109" s="165"/>
      <c r="DB109" s="165"/>
      <c r="DC109" s="165"/>
      <c r="DD109" s="165"/>
    </row>
    <row r="110" spans="1:110" s="62" customFormat="1" ht="26.25" customHeight="1" x14ac:dyDescent="0.25">
      <c r="A110" s="251">
        <v>105</v>
      </c>
      <c r="B110" s="28"/>
      <c r="C110" s="153" t="s">
        <v>140</v>
      </c>
      <c r="D110" s="121"/>
      <c r="E110" s="122"/>
      <c r="F110" s="122"/>
      <c r="G110" s="376" t="s">
        <v>183</v>
      </c>
      <c r="H110" s="376" t="s">
        <v>181</v>
      </c>
      <c r="I110" s="377" t="s">
        <v>182</v>
      </c>
      <c r="J110" s="376" t="s">
        <v>183</v>
      </c>
      <c r="K110" s="376" t="s">
        <v>181</v>
      </c>
      <c r="L110" s="377" t="s">
        <v>182</v>
      </c>
      <c r="M110" s="376" t="s">
        <v>183</v>
      </c>
      <c r="N110" s="376" t="s">
        <v>181</v>
      </c>
      <c r="O110" s="377" t="s">
        <v>182</v>
      </c>
      <c r="P110" s="376" t="s">
        <v>183</v>
      </c>
      <c r="Q110" s="376" t="s">
        <v>181</v>
      </c>
      <c r="R110" s="377" t="s">
        <v>182</v>
      </c>
      <c r="S110" s="376" t="s">
        <v>183</v>
      </c>
      <c r="T110" s="376" t="s">
        <v>181</v>
      </c>
      <c r="U110" s="377" t="s">
        <v>182</v>
      </c>
      <c r="V110" s="376" t="s">
        <v>183</v>
      </c>
      <c r="W110" s="376" t="s">
        <v>181</v>
      </c>
      <c r="X110" s="377" t="s">
        <v>182</v>
      </c>
      <c r="Y110" s="376" t="s">
        <v>183</v>
      </c>
      <c r="Z110" s="376" t="s">
        <v>181</v>
      </c>
      <c r="AA110" s="377" t="s">
        <v>182</v>
      </c>
      <c r="AB110" s="376" t="s">
        <v>183</v>
      </c>
      <c r="AC110" s="376" t="s">
        <v>181</v>
      </c>
      <c r="AD110" s="377" t="s">
        <v>182</v>
      </c>
      <c r="AE110" s="376" t="s">
        <v>183</v>
      </c>
      <c r="AF110" s="376" t="s">
        <v>181</v>
      </c>
      <c r="AG110" s="377" t="s">
        <v>182</v>
      </c>
      <c r="AH110" s="376" t="s">
        <v>183</v>
      </c>
      <c r="AI110" s="376" t="s">
        <v>181</v>
      </c>
      <c r="AJ110" s="377" t="s">
        <v>182</v>
      </c>
      <c r="AK110" s="376" t="s">
        <v>183</v>
      </c>
      <c r="AL110" s="376" t="s">
        <v>181</v>
      </c>
      <c r="AM110" s="377" t="s">
        <v>182</v>
      </c>
      <c r="AN110" s="376" t="s">
        <v>183</v>
      </c>
      <c r="AO110" s="376" t="s">
        <v>181</v>
      </c>
      <c r="AP110" s="377" t="s">
        <v>182</v>
      </c>
      <c r="AQ110" s="376" t="s">
        <v>183</v>
      </c>
      <c r="AR110" s="376" t="s">
        <v>181</v>
      </c>
      <c r="AS110" s="377" t="s">
        <v>182</v>
      </c>
      <c r="AT110" s="376" t="s">
        <v>183</v>
      </c>
      <c r="AU110" s="376" t="s">
        <v>181</v>
      </c>
      <c r="AV110" s="377" t="s">
        <v>182</v>
      </c>
      <c r="AW110" s="376" t="s">
        <v>183</v>
      </c>
      <c r="AX110" s="376" t="s">
        <v>181</v>
      </c>
      <c r="AY110" s="377" t="s">
        <v>182</v>
      </c>
      <c r="AZ110" s="376" t="s">
        <v>183</v>
      </c>
      <c r="BA110" s="376" t="s">
        <v>181</v>
      </c>
      <c r="BB110" s="377" t="s">
        <v>182</v>
      </c>
      <c r="BC110" s="376" t="s">
        <v>183</v>
      </c>
      <c r="BD110" s="376" t="s">
        <v>181</v>
      </c>
      <c r="BE110" s="377" t="s">
        <v>182</v>
      </c>
      <c r="BF110" s="376" t="s">
        <v>183</v>
      </c>
      <c r="BG110" s="376" t="s">
        <v>181</v>
      </c>
      <c r="BH110" s="377" t="s">
        <v>182</v>
      </c>
      <c r="BI110" s="376" t="s">
        <v>183</v>
      </c>
      <c r="BJ110" s="376" t="s">
        <v>181</v>
      </c>
      <c r="BK110" s="377" t="s">
        <v>182</v>
      </c>
      <c r="BL110" s="376" t="s">
        <v>183</v>
      </c>
      <c r="BM110" s="376" t="s">
        <v>181</v>
      </c>
      <c r="BN110" s="377" t="s">
        <v>182</v>
      </c>
      <c r="BO110" s="376" t="s">
        <v>183</v>
      </c>
      <c r="BP110" s="376" t="s">
        <v>181</v>
      </c>
      <c r="BQ110" s="377" t="s">
        <v>182</v>
      </c>
      <c r="BR110" s="376" t="s">
        <v>183</v>
      </c>
      <c r="BS110" s="376" t="s">
        <v>181</v>
      </c>
      <c r="BT110" s="377" t="s">
        <v>182</v>
      </c>
      <c r="BU110" s="376" t="s">
        <v>183</v>
      </c>
      <c r="BV110" s="376" t="s">
        <v>181</v>
      </c>
      <c r="BW110" s="377" t="s">
        <v>182</v>
      </c>
      <c r="BX110" s="376" t="s">
        <v>183</v>
      </c>
      <c r="BY110" s="376" t="s">
        <v>181</v>
      </c>
      <c r="BZ110" s="377" t="s">
        <v>182</v>
      </c>
      <c r="CA110" s="376" t="s">
        <v>183</v>
      </c>
      <c r="CB110" s="376" t="s">
        <v>181</v>
      </c>
      <c r="CC110" s="377" t="s">
        <v>182</v>
      </c>
      <c r="CD110" s="376" t="s">
        <v>183</v>
      </c>
      <c r="CE110" s="376" t="s">
        <v>181</v>
      </c>
      <c r="CF110" s="377" t="s">
        <v>182</v>
      </c>
      <c r="CG110" s="376" t="s">
        <v>183</v>
      </c>
      <c r="CH110" s="376" t="s">
        <v>181</v>
      </c>
      <c r="CI110" s="377" t="s">
        <v>182</v>
      </c>
      <c r="CJ110" s="376" t="s">
        <v>183</v>
      </c>
      <c r="CK110" s="376" t="s">
        <v>181</v>
      </c>
      <c r="CL110" s="377" t="s">
        <v>182</v>
      </c>
      <c r="CM110" s="376" t="s">
        <v>183</v>
      </c>
      <c r="CN110" s="376" t="s">
        <v>181</v>
      </c>
      <c r="CO110" s="377" t="s">
        <v>182</v>
      </c>
      <c r="CP110" s="376" t="s">
        <v>183</v>
      </c>
      <c r="CQ110" s="376" t="s">
        <v>181</v>
      </c>
      <c r="CR110" s="377" t="s">
        <v>182</v>
      </c>
      <c r="CS110" s="376" t="s">
        <v>183</v>
      </c>
      <c r="CT110" s="470" t="s">
        <v>181</v>
      </c>
      <c r="CU110" s="564" t="s">
        <v>182</v>
      </c>
      <c r="CV110" s="165"/>
      <c r="CW110" s="165"/>
      <c r="CX110" s="165"/>
      <c r="CY110" s="165"/>
      <c r="CZ110" s="165"/>
      <c r="DA110" s="165"/>
      <c r="DB110" s="165"/>
      <c r="DC110" s="165"/>
      <c r="DD110" s="165"/>
    </row>
    <row r="111" spans="1:110" s="62" customFormat="1" ht="15.75" customHeight="1" x14ac:dyDescent="0.25">
      <c r="A111" s="251">
        <v>106</v>
      </c>
      <c r="B111" s="572"/>
      <c r="C111" s="649" t="s">
        <v>141</v>
      </c>
      <c r="D111" s="121"/>
      <c r="E111" s="50"/>
      <c r="F111" s="50"/>
      <c r="G111" s="378">
        <f>SUM(G130:G133)</f>
        <v>11</v>
      </c>
      <c r="H111" s="379">
        <f>'Расчет КК'!B100</f>
        <v>11.047477419354838</v>
      </c>
      <c r="I111" s="380">
        <f t="shared" ref="I111:I128" si="18">G111-H111</f>
        <v>-4.7477419354837735E-2</v>
      </c>
      <c r="J111" s="378">
        <f>SUM(J130:J133)</f>
        <v>9</v>
      </c>
      <c r="K111" s="379">
        <f>'Расчет КК'!C100</f>
        <v>11.263754838709676</v>
      </c>
      <c r="L111" s="380">
        <f t="shared" ref="L111:L128" si="19">J111-K111</f>
        <v>-2.2637548387096764</v>
      </c>
      <c r="M111" s="378">
        <f>SUM(M130:M133)</f>
        <v>11</v>
      </c>
      <c r="N111" s="379">
        <f>'Расчет КК'!D100</f>
        <v>13.024870967741936</v>
      </c>
      <c r="O111" s="380">
        <f t="shared" ref="O111:O128" si="20">M111-N111</f>
        <v>-2.0248709677419363</v>
      </c>
      <c r="P111" s="378">
        <f>SUM(P130:P133)</f>
        <v>12</v>
      </c>
      <c r="Q111" s="379">
        <f>'Расчет КК'!E100</f>
        <v>13.11756129032258</v>
      </c>
      <c r="R111" s="380">
        <f t="shared" ref="R111:R128" si="21">P111-Q111</f>
        <v>-1.1175612903225804</v>
      </c>
      <c r="S111" s="378">
        <f>SUM(S130:S133)</f>
        <v>13</v>
      </c>
      <c r="T111" s="379">
        <f>'Расчет КК'!F100</f>
        <v>13.859083870967741</v>
      </c>
      <c r="U111" s="380">
        <f t="shared" ref="U111:U128" si="22">S111-T111</f>
        <v>-0.85908387096774064</v>
      </c>
      <c r="V111" s="378">
        <f>SUM(V130:V133)</f>
        <v>13</v>
      </c>
      <c r="W111" s="379">
        <f>'Расчет КК'!G100</f>
        <v>14.198948387096774</v>
      </c>
      <c r="X111" s="380">
        <f t="shared" ref="X111:X128" si="23">V111-W111</f>
        <v>-1.1989483870967739</v>
      </c>
      <c r="Y111" s="378">
        <f>SUM(Y130:Y133)</f>
        <v>14</v>
      </c>
      <c r="Z111" s="379">
        <f>'Расчет КК'!H100</f>
        <v>13.673703225806452</v>
      </c>
      <c r="AA111" s="380">
        <f t="shared" ref="AA111:AA128" si="24">Y111-Z111</f>
        <v>0.32629677419354763</v>
      </c>
      <c r="AB111" s="378">
        <f>SUM(AB130:AB133)</f>
        <v>10</v>
      </c>
      <c r="AC111" s="379">
        <f>'Расчет КК'!I100</f>
        <v>9.9042967741935488</v>
      </c>
      <c r="AD111" s="380">
        <f t="shared" ref="AD111:AD128" si="25">AB111-AC111</f>
        <v>9.5703225806451186E-2</v>
      </c>
      <c r="AE111" s="378">
        <f>SUM(AE130:AE133)</f>
        <v>11</v>
      </c>
      <c r="AF111" s="379">
        <f>'Расчет КК'!J100</f>
        <v>12.005277419354838</v>
      </c>
      <c r="AG111" s="380">
        <f t="shared" ref="AG111:AG128" si="26">AE111-AF111</f>
        <v>-1.0052774193548384</v>
      </c>
      <c r="AH111" s="378">
        <f>SUM(AH130:AH133)</f>
        <v>13</v>
      </c>
      <c r="AI111" s="379">
        <f>'Расчет КК'!K100</f>
        <v>13.982670967741935</v>
      </c>
      <c r="AJ111" s="380">
        <f t="shared" ref="AJ111:AJ128" si="27">AH111-AI111</f>
        <v>-0.98267096774193519</v>
      </c>
      <c r="AK111" s="378">
        <f>SUM(AK130:AK133)</f>
        <v>13</v>
      </c>
      <c r="AL111" s="379">
        <f>'Расчет КК'!L100</f>
        <v>13.859083870967741</v>
      </c>
      <c r="AM111" s="380">
        <f t="shared" ref="AM111:AM128" si="28">AK111-AL111</f>
        <v>-0.85908387096774064</v>
      </c>
      <c r="AN111" s="378">
        <f>SUM(AN130:AN133)</f>
        <v>12</v>
      </c>
      <c r="AO111" s="379">
        <f>'Расчет КК'!M100</f>
        <v>12.561419354838709</v>
      </c>
      <c r="AP111" s="380">
        <f t="shared" ref="AP111:AP128" si="29">AN111-AO111</f>
        <v>-0.56141935483870853</v>
      </c>
      <c r="AQ111" s="378">
        <f>SUM(AQ130:AQ133)</f>
        <v>12</v>
      </c>
      <c r="AR111" s="379">
        <f>'Расчет КК'!N100</f>
        <v>13.148458064516127</v>
      </c>
      <c r="AS111" s="380">
        <f t="shared" ref="AS111:AS128" si="30">AQ111-AR111</f>
        <v>-1.1484580645161273</v>
      </c>
      <c r="AT111" s="378">
        <f>SUM(AT130:AT133)</f>
        <v>14</v>
      </c>
      <c r="AU111" s="379">
        <f>'Расчет КК'!O100</f>
        <v>14.322535483870968</v>
      </c>
      <c r="AV111" s="380">
        <f t="shared" ref="AV111:AV128" si="31">AT111-AU111</f>
        <v>-0.32253548387096842</v>
      </c>
      <c r="AW111" s="378">
        <f>SUM(AW130:AW133)</f>
        <v>12</v>
      </c>
      <c r="AX111" s="379">
        <f>'Расчет КК'!P100</f>
        <v>12.005277419354838</v>
      </c>
      <c r="AY111" s="380">
        <f t="shared" ref="AY111:AY128" si="32">AW111-AX111</f>
        <v>-5.2774193548383863E-3</v>
      </c>
      <c r="AZ111" s="378">
        <f>SUM(AZ130:AZ133)</f>
        <v>9</v>
      </c>
      <c r="BA111" s="379">
        <f>'Расчет КК'!Q100</f>
        <v>10.120574193548387</v>
      </c>
      <c r="BB111" s="380">
        <f t="shared" ref="BB111:BB128" si="33">AZ111-BA111</f>
        <v>-1.1205741935483875</v>
      </c>
      <c r="BC111" s="378">
        <f>SUM(BC130:BC133)</f>
        <v>12</v>
      </c>
      <c r="BD111" s="379">
        <f>'Расчет КК'!R100</f>
        <v>13.488322580645161</v>
      </c>
      <c r="BE111" s="380">
        <f t="shared" ref="BE111:BE128" si="34">BC111-BD111</f>
        <v>-1.4883225806451605</v>
      </c>
      <c r="BF111" s="378">
        <f>SUM(BF130:BF133)</f>
        <v>13</v>
      </c>
      <c r="BG111" s="379">
        <f>'Расчет КК'!S100</f>
        <v>13.951774193548387</v>
      </c>
      <c r="BH111" s="380">
        <f t="shared" ref="BH111:BH128" si="35">BF111-BG111</f>
        <v>-0.95177419354838655</v>
      </c>
      <c r="BI111" s="378">
        <f>SUM(BI130:BI133)</f>
        <v>13</v>
      </c>
      <c r="BJ111" s="379">
        <f>'Расчет КК'!T100</f>
        <v>13.457425806451614</v>
      </c>
      <c r="BK111" s="380">
        <f t="shared" ref="BK111:BK128" si="36">BI111-BJ111</f>
        <v>-0.45742580645161368</v>
      </c>
      <c r="BL111" s="378">
        <f>SUM(BL130:BL133)</f>
        <v>14</v>
      </c>
      <c r="BM111" s="379">
        <f>'Расчет КК'!U100</f>
        <v>13.550116129032258</v>
      </c>
      <c r="BN111" s="380">
        <f t="shared" ref="BN111:BN128" si="37">BL111-BM111</f>
        <v>0.44988387096774218</v>
      </c>
      <c r="BO111" s="378">
        <f>SUM(BO130:BO133)</f>
        <v>15</v>
      </c>
      <c r="BP111" s="379">
        <f>'Расчет КК'!V100</f>
        <v>14.6624</v>
      </c>
      <c r="BQ111" s="380">
        <f t="shared" ref="BQ111:BQ128" si="38">BO111-BP111</f>
        <v>0.33760000000000012</v>
      </c>
      <c r="BR111" s="378">
        <f>SUM(BR130:BR133)</f>
        <v>12</v>
      </c>
      <c r="BS111" s="379">
        <f>'Расчет КК'!W100</f>
        <v>11.572722580645161</v>
      </c>
      <c r="BT111" s="380">
        <f t="shared" ref="BT111:BT128" si="39">BR111-BS111</f>
        <v>0.42727741935483898</v>
      </c>
      <c r="BU111" s="378">
        <f>SUM(BU130:BU133)</f>
        <v>11</v>
      </c>
      <c r="BV111" s="379">
        <f>'Расчет КК'!X100</f>
        <v>11.912587096774192</v>
      </c>
      <c r="BW111" s="380">
        <f t="shared" ref="BW111:BW128" si="40">BU111-BV111</f>
        <v>-0.91258709677419247</v>
      </c>
      <c r="BX111" s="378">
        <f>SUM(BX130:BX133)</f>
        <v>12</v>
      </c>
      <c r="BY111" s="379">
        <f>'Расчет КК'!Y100</f>
        <v>13.982670967741935</v>
      </c>
      <c r="BZ111" s="380">
        <f t="shared" ref="BZ111:BZ128" si="41">BX111-BY111</f>
        <v>-1.9826709677419352</v>
      </c>
      <c r="CA111" s="378">
        <f>SUM(CA130:CA133)</f>
        <v>13</v>
      </c>
      <c r="CB111" s="379">
        <f>'Расчет КК'!Z100</f>
        <v>14.755090322580646</v>
      </c>
      <c r="CC111" s="380">
        <f t="shared" ref="CC111:CC128" si="42">CA111-CB111</f>
        <v>-1.7550903225806458</v>
      </c>
      <c r="CD111" s="378">
        <f>SUM(CD130:CD133)</f>
        <v>13</v>
      </c>
      <c r="CE111" s="379">
        <f>'Расчет КК'!AA100</f>
        <v>14.137154838709677</v>
      </c>
      <c r="CF111" s="380">
        <f t="shared" ref="CF111:CF128" si="43">CD111-CE111</f>
        <v>-1.1371548387096766</v>
      </c>
      <c r="CG111" s="378">
        <f>SUM(CG130:CG133)</f>
        <v>14</v>
      </c>
      <c r="CH111" s="379">
        <f>'Расчет КК'!AB100</f>
        <v>13.920877419354838</v>
      </c>
      <c r="CI111" s="380">
        <f t="shared" ref="CI111:CI128" si="44">CG111-CH111</f>
        <v>7.9122580645162088E-2</v>
      </c>
      <c r="CJ111" s="378">
        <f>SUM(CJ130:CJ133)</f>
        <v>13</v>
      </c>
      <c r="CK111" s="379">
        <f>'Расчет КК'!AC100</f>
        <v>13.920877419354838</v>
      </c>
      <c r="CL111" s="380">
        <f t="shared" ref="CL111:CL128" si="45">CJ111-CK111</f>
        <v>-0.92087741935483791</v>
      </c>
      <c r="CM111" s="378">
        <f>SUM(CM130:CM133)</f>
        <v>13</v>
      </c>
      <c r="CN111" s="379">
        <f>'Расчет КК'!AD100</f>
        <v>14.47701935483871</v>
      </c>
      <c r="CO111" s="380">
        <f t="shared" ref="CO111:CO128" si="46">CM111-CN111</f>
        <v>-1.4770193548387098</v>
      </c>
      <c r="CP111" s="378">
        <f>SUM(CP130:CP133)</f>
        <v>9</v>
      </c>
      <c r="CQ111" s="379">
        <f>'Расчет КК'!AE100</f>
        <v>10.367748387096775</v>
      </c>
      <c r="CR111" s="380">
        <f t="shared" ref="CR111:CR128" si="47">CP111-CQ111</f>
        <v>-1.3677483870967748</v>
      </c>
      <c r="CS111" s="378">
        <f>SUM(CS130:CS133)</f>
        <v>0</v>
      </c>
      <c r="CT111" s="471">
        <f>'Расчет КК'!AF100</f>
        <v>7</v>
      </c>
      <c r="CU111" s="380">
        <f t="shared" ref="CU111:CU128" si="48">CS111-CT111</f>
        <v>-7</v>
      </c>
      <c r="CV111" s="165"/>
      <c r="CW111" s="165"/>
      <c r="CX111" s="165"/>
      <c r="CY111" s="165"/>
      <c r="CZ111" s="165"/>
      <c r="DA111" s="165"/>
      <c r="DB111" s="165"/>
      <c r="DC111" s="165"/>
      <c r="DD111" s="165"/>
    </row>
    <row r="112" spans="1:110" s="62" customFormat="1" ht="15.75" customHeight="1" x14ac:dyDescent="0.25">
      <c r="A112" s="251">
        <v>107</v>
      </c>
      <c r="B112" s="572"/>
      <c r="C112" s="649" t="s">
        <v>142</v>
      </c>
      <c r="D112" s="121"/>
      <c r="E112" s="50"/>
      <c r="F112" s="50"/>
      <c r="G112" s="378">
        <f>G111+SUM(G134:G135,G151,G152)</f>
        <v>16</v>
      </c>
      <c r="H112" s="379">
        <f>'Расчет КК'!B101</f>
        <v>15.724193548387095</v>
      </c>
      <c r="I112" s="380">
        <f t="shared" si="18"/>
        <v>0.27580645161290462</v>
      </c>
      <c r="J112" s="378">
        <f>J111+SUM(J134:J135,J151,J152)</f>
        <v>13</v>
      </c>
      <c r="K112" s="379">
        <f>'Расчет КК'!C101</f>
        <v>13.406935483870967</v>
      </c>
      <c r="L112" s="380">
        <f t="shared" si="19"/>
        <v>-0.40693548387096712</v>
      </c>
      <c r="M112" s="378">
        <f>M111+SUM(M134:M135,M151,M152)</f>
        <v>16</v>
      </c>
      <c r="N112" s="379">
        <f>'Расчет КК'!D101</f>
        <v>16.094954838709675</v>
      </c>
      <c r="O112" s="380">
        <f t="shared" si="20"/>
        <v>-9.4954838709675471E-2</v>
      </c>
      <c r="P112" s="378">
        <f>P111+SUM(P134:P135,P151,P152)</f>
        <v>18</v>
      </c>
      <c r="Q112" s="379">
        <f>'Расчет КК'!E101</f>
        <v>17.917864516129033</v>
      </c>
      <c r="R112" s="380">
        <f t="shared" si="21"/>
        <v>8.2135483870967363E-2</v>
      </c>
      <c r="S112" s="378">
        <f>S111+SUM(S134:S135,S151,S152)</f>
        <v>19</v>
      </c>
      <c r="T112" s="379">
        <f>'Расчет КК'!F101</f>
        <v>18.72118064516129</v>
      </c>
      <c r="U112" s="380">
        <f t="shared" si="22"/>
        <v>0.2788193548387099</v>
      </c>
      <c r="V112" s="378">
        <f>V111+SUM(V134:V135,V151,V152)</f>
        <v>18</v>
      </c>
      <c r="W112" s="379">
        <f>'Расчет КК'!G101</f>
        <v>17.145445161290322</v>
      </c>
      <c r="X112" s="380">
        <f t="shared" si="23"/>
        <v>0.85455483870967797</v>
      </c>
      <c r="Y112" s="378">
        <f>Y111+SUM(Y134:Y135,Y151,Y152)</f>
        <v>19</v>
      </c>
      <c r="Z112" s="379">
        <f>'Расчет КК'!H101</f>
        <v>20.420503225806449</v>
      </c>
      <c r="AA112" s="380">
        <f t="shared" si="24"/>
        <v>-1.4205032258064492</v>
      </c>
      <c r="AB112" s="378">
        <f>AB111+SUM(AB134:AB135,AB151,AB152)</f>
        <v>12</v>
      </c>
      <c r="AC112" s="379">
        <f>'Расчет КК'!I101</f>
        <v>13.221554838709677</v>
      </c>
      <c r="AD112" s="380">
        <f t="shared" si="25"/>
        <v>-1.2215548387096771</v>
      </c>
      <c r="AE112" s="378">
        <f>AE111+SUM(AE134:AE135,AE151,AE152)</f>
        <v>15</v>
      </c>
      <c r="AF112" s="379">
        <f>'Расчет КК'!J101</f>
        <v>15.260741935483871</v>
      </c>
      <c r="AG112" s="380">
        <f t="shared" si="26"/>
        <v>-0.26074193548387115</v>
      </c>
      <c r="AH112" s="378">
        <f>AH111+SUM(AH134:AH135,AH151,AH152)</f>
        <v>17</v>
      </c>
      <c r="AI112" s="379">
        <f>'Расчет КК'!K101</f>
        <v>18.010554838709677</v>
      </c>
      <c r="AJ112" s="380">
        <f t="shared" si="27"/>
        <v>-1.0105548387096768</v>
      </c>
      <c r="AK112" s="378">
        <f>AK111+SUM(AK134:AK135,AK151,AK152)</f>
        <v>17</v>
      </c>
      <c r="AL112" s="379">
        <f>'Расчет КК'!L101</f>
        <v>18.566696774193549</v>
      </c>
      <c r="AM112" s="380">
        <f t="shared" si="28"/>
        <v>-1.5666967741935487</v>
      </c>
      <c r="AN112" s="378">
        <f>AN111+SUM(AN134:AN135,AN151,AN152)</f>
        <v>16</v>
      </c>
      <c r="AO112" s="379">
        <f>'Расчет КК'!M101</f>
        <v>17.794277419354842</v>
      </c>
      <c r="AP112" s="380">
        <f t="shared" si="29"/>
        <v>-1.7942774193548416</v>
      </c>
      <c r="AQ112" s="378">
        <f>AQ111+SUM(AQ134:AQ135,AQ151,AQ152)</f>
        <v>17</v>
      </c>
      <c r="AR112" s="379">
        <f>'Расчет КК'!N101</f>
        <v>16.96006451612903</v>
      </c>
      <c r="AS112" s="380">
        <f t="shared" si="30"/>
        <v>3.993548387096979E-2</v>
      </c>
      <c r="AT112" s="378">
        <f>AT111+SUM(AT134:AT135,AT151,AT152)</f>
        <v>20</v>
      </c>
      <c r="AU112" s="379">
        <f>'Расчет КК'!O101</f>
        <v>20.976645161290321</v>
      </c>
      <c r="AV112" s="380">
        <f t="shared" si="31"/>
        <v>-0.97664516129032108</v>
      </c>
      <c r="AW112" s="378">
        <f>AW111+SUM(AW134:AW135,AW151,AW152)</f>
        <v>17</v>
      </c>
      <c r="AX112" s="379">
        <f>'Расчет КК'!P101</f>
        <v>18.35041935483871</v>
      </c>
      <c r="AY112" s="380">
        <f t="shared" si="32"/>
        <v>-1.35041935483871</v>
      </c>
      <c r="AZ112" s="378">
        <f>AZ111+SUM(AZ134:AZ135,AZ151,AZ152)</f>
        <v>13</v>
      </c>
      <c r="BA112" s="379">
        <f>'Расчет КК'!Q101</f>
        <v>12.541825806451612</v>
      </c>
      <c r="BB112" s="380">
        <f t="shared" si="33"/>
        <v>0.45817419354838762</v>
      </c>
      <c r="BC112" s="378">
        <f>BC111+SUM(BC134:BC135,BC151,BC152)</f>
        <v>15</v>
      </c>
      <c r="BD112" s="379">
        <f>'Расчет КК'!R101</f>
        <v>16.187645161290323</v>
      </c>
      <c r="BE112" s="380">
        <f t="shared" si="34"/>
        <v>-1.1876451612903232</v>
      </c>
      <c r="BF112" s="378">
        <f>BF111+SUM(BF134:BF135,BF151,BF152)</f>
        <v>16</v>
      </c>
      <c r="BG112" s="379">
        <f>'Расчет КК'!S101</f>
        <v>17.485309677419352</v>
      </c>
      <c r="BH112" s="380">
        <f t="shared" si="35"/>
        <v>-1.4853096774193517</v>
      </c>
      <c r="BI112" s="378">
        <f>BI111+SUM(BI134:BI135,BI151,BI152)</f>
        <v>19</v>
      </c>
      <c r="BJ112" s="379">
        <f>'Расчет КК'!T101</f>
        <v>18.535800000000002</v>
      </c>
      <c r="BK112" s="380">
        <f t="shared" si="36"/>
        <v>0.46419999999999817</v>
      </c>
      <c r="BL112" s="378">
        <f>BL111+SUM(BL134:BL135,BL151,BL152)</f>
        <v>19</v>
      </c>
      <c r="BM112" s="379">
        <f>'Расчет КК'!U101</f>
        <v>18.659387096774193</v>
      </c>
      <c r="BN112" s="380">
        <f t="shared" si="37"/>
        <v>0.34061290322580717</v>
      </c>
      <c r="BO112" s="378">
        <f>BO111+SUM(BO134:BO135,BO151,BO152)</f>
        <v>22</v>
      </c>
      <c r="BP112" s="379">
        <f>'Расчет КК'!V101</f>
        <v>22.119825806451615</v>
      </c>
      <c r="BQ112" s="380">
        <f t="shared" si="38"/>
        <v>-0.11982580645161534</v>
      </c>
      <c r="BR112" s="378">
        <f>BR111+SUM(BR134:BR135,BR151,BR152)</f>
        <v>17</v>
      </c>
      <c r="BS112" s="379">
        <f>'Расчет КК'!W101</f>
        <v>18.072348387096774</v>
      </c>
      <c r="BT112" s="380">
        <f t="shared" si="39"/>
        <v>-1.072348387096774</v>
      </c>
      <c r="BU112" s="378">
        <f>BU111+SUM(BU134:BU135,BU151,BU152)</f>
        <v>16</v>
      </c>
      <c r="BV112" s="379">
        <f>'Расчет КК'!X101</f>
        <v>15.538812903225807</v>
      </c>
      <c r="BW112" s="380">
        <f t="shared" si="40"/>
        <v>0.4611870967741929</v>
      </c>
      <c r="BX112" s="378">
        <f>BX111+SUM(BX134:BX135,BX151,BX152)</f>
        <v>17</v>
      </c>
      <c r="BY112" s="379">
        <f>'Расчет КК'!Y101</f>
        <v>17.794277419354842</v>
      </c>
      <c r="BZ112" s="380">
        <f t="shared" si="41"/>
        <v>-0.79427741935484164</v>
      </c>
      <c r="CA112" s="378">
        <f>CA111+SUM(CA134:CA135,CA151,CA152)</f>
        <v>17</v>
      </c>
      <c r="CB112" s="379">
        <f>'Расчет КК'!Z101</f>
        <v>18.844767741935485</v>
      </c>
      <c r="CC112" s="380">
        <f t="shared" si="42"/>
        <v>-1.8447677419354847</v>
      </c>
      <c r="CD112" s="378">
        <f>CD111+SUM(CD134:CD135,CD151,CD152)</f>
        <v>16</v>
      </c>
      <c r="CE112" s="379">
        <f>'Расчет КК'!AA101</f>
        <v>16.651096774193547</v>
      </c>
      <c r="CF112" s="380">
        <f t="shared" si="43"/>
        <v>-0.65109677419354739</v>
      </c>
      <c r="CG112" s="378">
        <f>CG111+SUM(CG134:CG135,CG151,CG152)</f>
        <v>18</v>
      </c>
      <c r="CH112" s="379">
        <f>'Расчет КК'!AB101</f>
        <v>17.856070967741935</v>
      </c>
      <c r="CI112" s="380">
        <f t="shared" si="44"/>
        <v>0.14392903225806464</v>
      </c>
      <c r="CJ112" s="378">
        <f>CJ111+SUM(CJ134:CJ135,CJ151,CJ152)</f>
        <v>17</v>
      </c>
      <c r="CK112" s="379">
        <f>'Расчет КК'!AC101</f>
        <v>17.856070967741935</v>
      </c>
      <c r="CL112" s="380">
        <f t="shared" si="45"/>
        <v>-0.85607096774193536</v>
      </c>
      <c r="CM112" s="378">
        <f>CM111+SUM(CM134:CM135,CM151,CM152)</f>
        <v>20</v>
      </c>
      <c r="CN112" s="379">
        <f>'Расчет КК'!AD101</f>
        <v>19.864361290322581</v>
      </c>
      <c r="CO112" s="380">
        <f t="shared" si="46"/>
        <v>0.1356387096774192</v>
      </c>
      <c r="CP112" s="378">
        <f>CP111+SUM(CP134:CP135,CP151,CP152)</f>
        <v>13</v>
      </c>
      <c r="CQ112" s="379">
        <f>'Расчет КК'!AE101</f>
        <v>16.342129032258065</v>
      </c>
      <c r="CR112" s="380">
        <f t="shared" si="47"/>
        <v>-3.3421290322580646</v>
      </c>
      <c r="CS112" s="378">
        <f>CS111+SUM(CS134:CS135,CS151,CS152)</f>
        <v>0</v>
      </c>
      <c r="CT112" s="471">
        <f>'Расчет КК'!AF101</f>
        <v>8</v>
      </c>
      <c r="CU112" s="380">
        <f t="shared" si="48"/>
        <v>-8</v>
      </c>
      <c r="CV112" s="165"/>
      <c r="CW112" s="165"/>
      <c r="CX112" s="165"/>
      <c r="CY112" s="165"/>
      <c r="CZ112" s="165"/>
      <c r="DA112" s="165"/>
      <c r="DB112" s="165"/>
      <c r="DC112" s="165"/>
      <c r="DD112" s="165"/>
    </row>
    <row r="113" spans="1:110" s="62" customFormat="1" ht="15.75" customHeight="1" x14ac:dyDescent="0.25">
      <c r="A113" s="251">
        <v>108</v>
      </c>
      <c r="B113" s="572"/>
      <c r="C113" s="649" t="s">
        <v>143</v>
      </c>
      <c r="D113" s="121"/>
      <c r="E113" s="50"/>
      <c r="F113" s="50"/>
      <c r="G113" s="378">
        <f>G112+SUM(G136:G137)</f>
        <v>25</v>
      </c>
      <c r="H113" s="379">
        <f>'Расчет КК'!B102</f>
        <v>28.015832258064517</v>
      </c>
      <c r="I113" s="380">
        <f t="shared" si="18"/>
        <v>-3.0158322580645169</v>
      </c>
      <c r="J113" s="378">
        <f>J112+SUM(J136:J137)</f>
        <v>22</v>
      </c>
      <c r="K113" s="379">
        <f>'Расчет КК'!C102</f>
        <v>24.46270322580645</v>
      </c>
      <c r="L113" s="380">
        <f t="shared" si="19"/>
        <v>-2.4627032258064503</v>
      </c>
      <c r="M113" s="378">
        <f>M112+SUM(M136:M137)</f>
        <v>22</v>
      </c>
      <c r="N113" s="379">
        <f>'Расчет КК'!D102</f>
        <v>26.749064516129032</v>
      </c>
      <c r="O113" s="380">
        <f t="shared" si="20"/>
        <v>-4.7490645161290317</v>
      </c>
      <c r="P113" s="378">
        <f>P112+SUM(P136:P137)</f>
        <v>24</v>
      </c>
      <c r="Q113" s="379">
        <f>'Расчет КК'!E102</f>
        <v>25.698574193548389</v>
      </c>
      <c r="R113" s="380">
        <f t="shared" si="21"/>
        <v>-1.6985741935483887</v>
      </c>
      <c r="S113" s="378">
        <f>S112+SUM(S136:S137)</f>
        <v>25</v>
      </c>
      <c r="T113" s="379">
        <f>'Расчет КК'!F102</f>
        <v>26.841754838709676</v>
      </c>
      <c r="U113" s="380">
        <f t="shared" si="22"/>
        <v>-1.8417548387096758</v>
      </c>
      <c r="V113" s="378">
        <f>V112+SUM(V136:V137)</f>
        <v>23</v>
      </c>
      <c r="W113" s="379">
        <f>'Расчет КК'!G102</f>
        <v>26.254716129032257</v>
      </c>
      <c r="X113" s="380">
        <f t="shared" si="23"/>
        <v>-3.254716129032257</v>
      </c>
      <c r="Y113" s="378">
        <f>Y112+SUM(Y136:Y137)</f>
        <v>23</v>
      </c>
      <c r="Z113" s="379">
        <f>'Расчет КК'!H102</f>
        <v>28.170316129032258</v>
      </c>
      <c r="AA113" s="380">
        <f t="shared" si="24"/>
        <v>-5.1703161290322583</v>
      </c>
      <c r="AB113" s="378">
        <f>AB112+SUM(AB136:AB137)</f>
        <v>17</v>
      </c>
      <c r="AC113" s="379">
        <f>'Расчет КК'!I102</f>
        <v>22.361722580645161</v>
      </c>
      <c r="AD113" s="380">
        <f t="shared" si="25"/>
        <v>-5.3617225806451607</v>
      </c>
      <c r="AE113" s="378">
        <f>AE112+SUM(AE136:AE137)</f>
        <v>20</v>
      </c>
      <c r="AF113" s="379">
        <f>'Расчет КК'!J102</f>
        <v>23.535800000000002</v>
      </c>
      <c r="AG113" s="380">
        <f t="shared" si="26"/>
        <v>-3.5358000000000018</v>
      </c>
      <c r="AH113" s="378">
        <f>AH112+SUM(AH136:AH137)</f>
        <v>23</v>
      </c>
      <c r="AI113" s="379">
        <f>'Расчет КК'!K102</f>
        <v>26.254716129032257</v>
      </c>
      <c r="AJ113" s="380">
        <f t="shared" si="27"/>
        <v>-3.254716129032257</v>
      </c>
      <c r="AK113" s="378">
        <f>AK112+SUM(AK136:AK137)</f>
        <v>22</v>
      </c>
      <c r="AL113" s="379">
        <f>'Расчет КК'!L102</f>
        <v>26.687270967741938</v>
      </c>
      <c r="AM113" s="380">
        <f t="shared" si="28"/>
        <v>-4.687270967741938</v>
      </c>
      <c r="AN113" s="378">
        <f>AN112+SUM(AN136:AN137)</f>
        <v>20</v>
      </c>
      <c r="AO113" s="379">
        <f>'Расчет КК'!M102</f>
        <v>25.605883870967745</v>
      </c>
      <c r="AP113" s="380">
        <f t="shared" si="29"/>
        <v>-5.6058838709677445</v>
      </c>
      <c r="AQ113" s="378">
        <f>AQ112+SUM(AQ136:AQ137)</f>
        <v>20</v>
      </c>
      <c r="AR113" s="379">
        <f>'Расчет КК'!N102</f>
        <v>24.431806451612903</v>
      </c>
      <c r="AS113" s="380">
        <f t="shared" si="30"/>
        <v>-4.4318064516129034</v>
      </c>
      <c r="AT113" s="378">
        <f>AT112+SUM(AT136:AT137)</f>
        <v>28</v>
      </c>
      <c r="AU113" s="379">
        <f>'Расчет КК'!O102</f>
        <v>31.908825806451613</v>
      </c>
      <c r="AV113" s="380">
        <f t="shared" si="31"/>
        <v>-3.9088258064516133</v>
      </c>
      <c r="AW113" s="378">
        <f>AW112+SUM(AW136:AW137)</f>
        <v>23</v>
      </c>
      <c r="AX113" s="379">
        <f>'Расчет КК'!P102</f>
        <v>27.58327741935484</v>
      </c>
      <c r="AY113" s="380">
        <f t="shared" si="32"/>
        <v>-4.5832774193548396</v>
      </c>
      <c r="AZ113" s="378">
        <f>AZ112+SUM(AZ136:AZ137)</f>
        <v>18</v>
      </c>
      <c r="BA113" s="379">
        <f>'Расчет КК'!Q102</f>
        <v>20.446122580645159</v>
      </c>
      <c r="BB113" s="380">
        <f t="shared" si="33"/>
        <v>-2.4461225806451594</v>
      </c>
      <c r="BC113" s="378">
        <f>BC112+SUM(BC136:BC137)</f>
        <v>20</v>
      </c>
      <c r="BD113" s="379">
        <f>'Расчет КК'!R102</f>
        <v>23.813870967741934</v>
      </c>
      <c r="BE113" s="380">
        <f t="shared" si="34"/>
        <v>-3.8138709677419342</v>
      </c>
      <c r="BF113" s="378">
        <f>BF112+SUM(BF136:BF137)</f>
        <v>22</v>
      </c>
      <c r="BG113" s="379">
        <f>'Расчет КК'!S102</f>
        <v>24.740774193548386</v>
      </c>
      <c r="BH113" s="380">
        <f t="shared" si="35"/>
        <v>-2.7407741935483863</v>
      </c>
      <c r="BI113" s="378">
        <f>BI112+SUM(BI136:BI137)</f>
        <v>24</v>
      </c>
      <c r="BJ113" s="379">
        <f>'Расчет КК'!T102</f>
        <v>25.296916129032255</v>
      </c>
      <c r="BK113" s="380">
        <f t="shared" si="36"/>
        <v>-1.2969161290322546</v>
      </c>
      <c r="BL113" s="378">
        <f>BL112+SUM(BL136:BL137)</f>
        <v>22</v>
      </c>
      <c r="BM113" s="379">
        <f>'Расчет КК'!U102</f>
        <v>26.069335483870965</v>
      </c>
      <c r="BN113" s="380">
        <f t="shared" si="37"/>
        <v>-4.0693354838709652</v>
      </c>
      <c r="BO113" s="378">
        <f>BO112+SUM(BO136:BO137)</f>
        <v>25</v>
      </c>
      <c r="BP113" s="379">
        <f>'Расчет КК'!V102</f>
        <v>29.159012903225808</v>
      </c>
      <c r="BQ113" s="380">
        <f t="shared" si="38"/>
        <v>-4.1590129032258076</v>
      </c>
      <c r="BR113" s="378">
        <f>BR112+SUM(BR136:BR137)</f>
        <v>24</v>
      </c>
      <c r="BS113" s="379">
        <f>'Расчет КК'!W102</f>
        <v>25.605883870967745</v>
      </c>
      <c r="BT113" s="380">
        <f t="shared" si="39"/>
        <v>-1.6058838709677445</v>
      </c>
      <c r="BU113" s="378">
        <f>BU112+SUM(BU136:BU137)</f>
        <v>22</v>
      </c>
      <c r="BV113" s="379">
        <f>'Расчет КК'!X102</f>
        <v>23.504903225806451</v>
      </c>
      <c r="BW113" s="380">
        <f t="shared" si="40"/>
        <v>-1.5049032258064514</v>
      </c>
      <c r="BX113" s="378">
        <f>BX112+SUM(BX136:BX137)</f>
        <v>23</v>
      </c>
      <c r="BY113" s="379">
        <f>'Расчет КК'!Y102</f>
        <v>25.544090322580644</v>
      </c>
      <c r="BZ113" s="380">
        <f t="shared" si="41"/>
        <v>-2.5440903225806437</v>
      </c>
      <c r="CA113" s="378">
        <f>CA112+SUM(CA136:CA137)</f>
        <v>23</v>
      </c>
      <c r="CB113" s="379">
        <f>'Расчет КК'!Z102</f>
        <v>26.903548387096773</v>
      </c>
      <c r="CC113" s="380">
        <f t="shared" si="42"/>
        <v>-3.9035483870967731</v>
      </c>
      <c r="CD113" s="378">
        <f>CD112+SUM(CD136:CD137)</f>
        <v>20</v>
      </c>
      <c r="CE113" s="379">
        <f>'Расчет КК'!AA102</f>
        <v>24.524496774193551</v>
      </c>
      <c r="CF113" s="380">
        <f t="shared" si="43"/>
        <v>-4.5244967741935511</v>
      </c>
      <c r="CG113" s="378">
        <f>CG112+SUM(CG136:CG137)</f>
        <v>21</v>
      </c>
      <c r="CH113" s="379">
        <f>'Расчет КК'!AB102</f>
        <v>24.648083870967742</v>
      </c>
      <c r="CI113" s="380">
        <f t="shared" si="44"/>
        <v>-3.6480838709677421</v>
      </c>
      <c r="CJ113" s="378">
        <f>CJ112+SUM(CJ136:CJ137)</f>
        <v>20</v>
      </c>
      <c r="CK113" s="379">
        <f>'Расчет КК'!AC102</f>
        <v>24.648083870967742</v>
      </c>
      <c r="CL113" s="380">
        <f t="shared" si="45"/>
        <v>-4.6480838709677421</v>
      </c>
      <c r="CM113" s="378">
        <f>CM112+SUM(CM136:CM137)</f>
        <v>24</v>
      </c>
      <c r="CN113" s="379">
        <f>'Расчет КК'!AD102</f>
        <v>26.625477419354837</v>
      </c>
      <c r="CO113" s="380">
        <f t="shared" si="46"/>
        <v>-2.6254774193548371</v>
      </c>
      <c r="CP113" s="378">
        <f>CP112+SUM(CP136:CP137)</f>
        <v>21</v>
      </c>
      <c r="CQ113" s="379">
        <f>'Расчет КК'!AE102</f>
        <v>24.987948387096772</v>
      </c>
      <c r="CR113" s="380">
        <f t="shared" si="47"/>
        <v>-3.9879483870967718</v>
      </c>
      <c r="CS113" s="378">
        <f>CS112+SUM(CS136:CS137)</f>
        <v>0</v>
      </c>
      <c r="CT113" s="471">
        <f>'Расчет КК'!AF102</f>
        <v>13</v>
      </c>
      <c r="CU113" s="380">
        <f t="shared" si="48"/>
        <v>-13</v>
      </c>
      <c r="CV113" s="168"/>
      <c r="CW113" s="165"/>
      <c r="CX113" s="165"/>
      <c r="CY113" s="165"/>
      <c r="CZ113" s="165"/>
      <c r="DA113" s="165"/>
      <c r="DB113" s="165"/>
      <c r="DC113" s="165"/>
      <c r="DD113" s="165"/>
    </row>
    <row r="114" spans="1:110" s="62" customFormat="1" ht="15.75" customHeight="1" x14ac:dyDescent="0.25">
      <c r="A114" s="251">
        <v>109</v>
      </c>
      <c r="B114" s="572"/>
      <c r="C114" s="649" t="s">
        <v>144</v>
      </c>
      <c r="D114" s="121"/>
      <c r="E114" s="50"/>
      <c r="F114" s="50"/>
      <c r="G114" s="378">
        <f>G113+SUM(G138:G139)</f>
        <v>30</v>
      </c>
      <c r="H114" s="379">
        <f>'Расчет КК'!B103</f>
        <v>33.50716774193549</v>
      </c>
      <c r="I114" s="380">
        <f t="shared" si="18"/>
        <v>-3.5071677419354899</v>
      </c>
      <c r="J114" s="378">
        <f>J113+SUM(J138:J139)</f>
        <v>25</v>
      </c>
      <c r="K114" s="379">
        <f>'Расчет КК'!C103</f>
        <v>26.648083870967742</v>
      </c>
      <c r="L114" s="380">
        <f t="shared" si="19"/>
        <v>-1.6480838709677421</v>
      </c>
      <c r="M114" s="378">
        <f>M113+SUM(M138:M139)</f>
        <v>26</v>
      </c>
      <c r="N114" s="379">
        <f>'Расчет КК'!D103</f>
        <v>31.097219354838707</v>
      </c>
      <c r="O114" s="380">
        <f t="shared" si="20"/>
        <v>-5.0972193548387068</v>
      </c>
      <c r="P114" s="378">
        <f>P113+SUM(P138:P139)</f>
        <v>29</v>
      </c>
      <c r="Q114" s="379">
        <f>'Расчет КК'!E103</f>
        <v>30.3248</v>
      </c>
      <c r="R114" s="380">
        <f t="shared" si="21"/>
        <v>-1.3247999999999998</v>
      </c>
      <c r="S114" s="378">
        <f>S113+SUM(S138:S139)</f>
        <v>28</v>
      </c>
      <c r="T114" s="379">
        <f>'Расчет КК'!F103</f>
        <v>29.58327741935484</v>
      </c>
      <c r="U114" s="380">
        <f t="shared" si="22"/>
        <v>-1.5832774193548396</v>
      </c>
      <c r="V114" s="378">
        <f>V113+SUM(V138:V139)</f>
        <v>28</v>
      </c>
      <c r="W114" s="379">
        <f>'Расчет КК'!G103</f>
        <v>30.201212903225809</v>
      </c>
      <c r="X114" s="380">
        <f t="shared" si="23"/>
        <v>-2.2012129032258088</v>
      </c>
      <c r="Y114" s="378">
        <f>Y113+SUM(Y138:Y139)</f>
        <v>27</v>
      </c>
      <c r="Z114" s="379">
        <f>'Расчет КК'!H103</f>
        <v>30.788251612903224</v>
      </c>
      <c r="AA114" s="380">
        <f t="shared" si="24"/>
        <v>-3.788251612903224</v>
      </c>
      <c r="AB114" s="378">
        <f>AB113+SUM(AB138:AB139)-AC154</f>
        <v>21</v>
      </c>
      <c r="AC114" s="379">
        <f>'Расчет КК'!I103</f>
        <v>26.277322580645162</v>
      </c>
      <c r="AD114" s="380">
        <f t="shared" si="25"/>
        <v>-5.277322580645162</v>
      </c>
      <c r="AE114" s="378">
        <f>AE113+SUM(AE138:AE139)-AF154</f>
        <v>24</v>
      </c>
      <c r="AF114" s="379">
        <f>'Расчет КК'!J103</f>
        <v>28.779961290322582</v>
      </c>
      <c r="AG114" s="380">
        <f t="shared" si="26"/>
        <v>-4.7799612903225821</v>
      </c>
      <c r="AH114" s="378">
        <f>AH113+SUM(AH138:AH139)-AI154</f>
        <v>26</v>
      </c>
      <c r="AI114" s="379">
        <f>'Расчет КК'!K103</f>
        <v>31.46798064516129</v>
      </c>
      <c r="AJ114" s="380">
        <f t="shared" si="27"/>
        <v>-5.4679806451612905</v>
      </c>
      <c r="AK114" s="378">
        <f>AK113+SUM(AK138:AK139)-AL154</f>
        <v>25</v>
      </c>
      <c r="AL114" s="379">
        <f>'Расчет КК'!L103</f>
        <v>30.664664516129033</v>
      </c>
      <c r="AM114" s="380">
        <f t="shared" si="28"/>
        <v>-5.664664516129033</v>
      </c>
      <c r="AN114" s="378">
        <f>AN113+SUM(AN138:AN139)-AO154</f>
        <v>24</v>
      </c>
      <c r="AO114" s="379">
        <f>'Расчет КК'!M103</f>
        <v>27.667677419354838</v>
      </c>
      <c r="AP114" s="380">
        <f t="shared" si="29"/>
        <v>-3.6676774193548383</v>
      </c>
      <c r="AQ114" s="378">
        <f>AQ113+SUM(AQ138:AQ139)-AR154</f>
        <v>25</v>
      </c>
      <c r="AR114" s="379">
        <f>'Расчет КК'!N103</f>
        <v>30.201212903225809</v>
      </c>
      <c r="AS114" s="380">
        <f t="shared" si="30"/>
        <v>-5.2012129032258088</v>
      </c>
      <c r="AT114" s="378">
        <f>AT113+SUM(AT138:AT139)-AU154</f>
        <v>33</v>
      </c>
      <c r="AU114" s="379">
        <f>'Расчет КК'!O103</f>
        <v>34.279587096774193</v>
      </c>
      <c r="AV114" s="380">
        <f t="shared" si="31"/>
        <v>-1.2795870967741934</v>
      </c>
      <c r="AW114" s="378">
        <f>AW113+SUM(AW138:AW139)-AX154</f>
        <v>30</v>
      </c>
      <c r="AX114" s="379">
        <f>'Расчет КК'!P103</f>
        <v>34.094206451612905</v>
      </c>
      <c r="AY114" s="380">
        <f t="shared" si="32"/>
        <v>-4.0942064516129051</v>
      </c>
      <c r="AZ114" s="378">
        <f>AZ113+SUM(AZ138:AZ139)-BA154</f>
        <v>23</v>
      </c>
      <c r="BA114" s="379">
        <f>'Расчет КК'!Q103</f>
        <v>26.431806451612903</v>
      </c>
      <c r="BB114" s="380">
        <f t="shared" si="33"/>
        <v>-3.4318064516129034</v>
      </c>
      <c r="BC114" s="378">
        <f>BC113+SUM(BC138:BC139)-BD154</f>
        <v>25</v>
      </c>
      <c r="BD114" s="379">
        <f>'Расчет КК'!R103</f>
        <v>29.830451612903225</v>
      </c>
      <c r="BE114" s="380">
        <f t="shared" si="34"/>
        <v>-4.8304516129032251</v>
      </c>
      <c r="BF114" s="378">
        <f>BF113+SUM(BF138:BF139)-BG154</f>
        <v>27</v>
      </c>
      <c r="BG114" s="379">
        <f>'Расчет КК'!S103</f>
        <v>30.541077419354838</v>
      </c>
      <c r="BH114" s="380">
        <f>BF114-BG114</f>
        <v>-3.5410774193548384</v>
      </c>
      <c r="BI114" s="378">
        <f>BI113+SUM(BI138:BI139)-BJ154</f>
        <v>27</v>
      </c>
      <c r="BJ114" s="379">
        <f>'Расчет КК'!T103</f>
        <v>29.428793548387098</v>
      </c>
      <c r="BK114" s="380">
        <f t="shared" si="36"/>
        <v>-2.4287935483870982</v>
      </c>
      <c r="BL114" s="378">
        <f>BL113+SUM(BL138:BL139)-BM154</f>
        <v>27</v>
      </c>
      <c r="BM114" s="379">
        <f>'Расчет КК'!U103</f>
        <v>29.645070967741937</v>
      </c>
      <c r="BN114" s="380">
        <f t="shared" si="37"/>
        <v>-2.6450709677419368</v>
      </c>
      <c r="BO114" s="378">
        <f>BO113+SUM(BO138:BO139)-BP154</f>
        <v>30</v>
      </c>
      <c r="BP114" s="379">
        <f>'Расчет КК'!V103</f>
        <v>31.560670967741935</v>
      </c>
      <c r="BQ114" s="380">
        <f t="shared" si="38"/>
        <v>-1.5606709677419346</v>
      </c>
      <c r="BR114" s="378">
        <f>BR113+SUM(BR138:BR139)-BS154</f>
        <v>30</v>
      </c>
      <c r="BS114" s="379">
        <f>'Расчет КК'!W103</f>
        <v>32.611161290322585</v>
      </c>
      <c r="BT114" s="380">
        <f t="shared" si="39"/>
        <v>-2.6111612903225847</v>
      </c>
      <c r="BU114" s="378">
        <f>BU113+SUM(BU138:BU139)-BV154</f>
        <v>26</v>
      </c>
      <c r="BV114" s="379">
        <f>'Расчет КК'!X103</f>
        <v>27.791264516129033</v>
      </c>
      <c r="BW114" s="380">
        <f t="shared" si="40"/>
        <v>-1.7912645161290328</v>
      </c>
      <c r="BX114" s="378">
        <f>BX113+SUM(BX138:BX139)-BY154</f>
        <v>27</v>
      </c>
      <c r="BY114" s="379">
        <f>'Расчет КК'!Y103</f>
        <v>30.757354838709681</v>
      </c>
      <c r="BZ114" s="380">
        <f t="shared" si="41"/>
        <v>-3.7573548387096807</v>
      </c>
      <c r="CA114" s="378">
        <f>CA113+SUM(CA138:CA139)-CB154</f>
        <v>29</v>
      </c>
      <c r="CB114" s="379">
        <f>'Расчет КК'!Z103</f>
        <v>32.642058064516128</v>
      </c>
      <c r="CC114" s="380">
        <f t="shared" si="42"/>
        <v>-3.642058064516128</v>
      </c>
      <c r="CD114" s="378">
        <f>CD113+SUM(CD138:CD139)-CE154</f>
        <v>25</v>
      </c>
      <c r="CE114" s="379">
        <f>'Расчет КК'!AA103</f>
        <v>29.737761290322581</v>
      </c>
      <c r="CF114" s="380">
        <f t="shared" si="43"/>
        <v>-4.737761290322581</v>
      </c>
      <c r="CG114" s="378">
        <f>CG113+SUM(CG138:CG139)-CH154</f>
        <v>25</v>
      </c>
      <c r="CH114" s="379">
        <f>'Расчет КК'!AB103</f>
        <v>28.409199999999998</v>
      </c>
      <c r="CI114" s="380">
        <f t="shared" si="44"/>
        <v>-3.4091999999999985</v>
      </c>
      <c r="CJ114" s="378">
        <f>CJ113+SUM(CJ138:CJ139)-CK154</f>
        <v>24</v>
      </c>
      <c r="CK114" s="379">
        <f>'Расчет КК'!AC103</f>
        <v>28.409199999999998</v>
      </c>
      <c r="CL114" s="380">
        <f t="shared" si="45"/>
        <v>-4.4091999999999985</v>
      </c>
      <c r="CM114" s="378">
        <f>CM113+SUM(CM138:CM139)-CN154</f>
        <v>28</v>
      </c>
      <c r="CN114" s="379">
        <f>'Расчет КК'!AD103</f>
        <v>31.344393548387099</v>
      </c>
      <c r="CO114" s="380">
        <f t="shared" si="46"/>
        <v>-3.3443935483870995</v>
      </c>
      <c r="CP114" s="378">
        <f>CP113+SUM(CP138:CP139)-CQ154</f>
        <v>25</v>
      </c>
      <c r="CQ114" s="379">
        <f>'Расчет КК'!AE103</f>
        <v>29.088929032258065</v>
      </c>
      <c r="CR114" s="380">
        <f t="shared" si="47"/>
        <v>-4.0889290322580649</v>
      </c>
      <c r="CS114" s="378">
        <f>CS113+SUM(CS138:CS139)-CT154</f>
        <v>0</v>
      </c>
      <c r="CT114" s="471">
        <f>'Расчет КК'!AF103</f>
        <v>15</v>
      </c>
      <c r="CU114" s="380">
        <f t="shared" si="48"/>
        <v>-15</v>
      </c>
      <c r="CV114" s="171"/>
      <c r="CW114" s="165"/>
      <c r="CX114" s="166"/>
      <c r="CY114" s="167"/>
      <c r="CZ114" s="167"/>
      <c r="DA114" s="65"/>
    </row>
    <row r="115" spans="1:110" s="62" customFormat="1" ht="15.75" customHeight="1" x14ac:dyDescent="0.25">
      <c r="A115" s="251">
        <v>110</v>
      </c>
      <c r="B115" s="572"/>
      <c r="C115" s="458" t="s">
        <v>145</v>
      </c>
      <c r="D115" s="121"/>
      <c r="E115" s="557"/>
      <c r="F115" s="2"/>
      <c r="G115" s="378">
        <f>G114+SUM(G140:G141)</f>
        <v>33</v>
      </c>
      <c r="H115" s="379">
        <f>'Расчет КК'!B104+$H$159</f>
        <v>37.515458064516125</v>
      </c>
      <c r="I115" s="380">
        <f t="shared" si="18"/>
        <v>-4.5154580645161246</v>
      </c>
      <c r="J115" s="378">
        <f>J114+SUM(J140:J141)</f>
        <v>27</v>
      </c>
      <c r="K115" s="379">
        <f>'Расчет КК'!C104</f>
        <v>31.95403870967742</v>
      </c>
      <c r="L115" s="380">
        <f t="shared" si="19"/>
        <v>-4.9540387096774197</v>
      </c>
      <c r="M115" s="378">
        <f>M114+SUM(M140:M141)</f>
        <v>28</v>
      </c>
      <c r="N115" s="379">
        <f>'Расчет КК'!D104</f>
        <v>33.776948387096773</v>
      </c>
      <c r="O115" s="380">
        <f t="shared" si="20"/>
        <v>-5.7769483870967733</v>
      </c>
      <c r="P115" s="378">
        <f>P114+SUM(P140:P141)</f>
        <v>31</v>
      </c>
      <c r="Q115" s="379">
        <f>'Расчет КК'!E104</f>
        <v>35.074612903225805</v>
      </c>
      <c r="R115" s="380">
        <f t="shared" si="21"/>
        <v>-4.0746129032258054</v>
      </c>
      <c r="S115" s="378">
        <f>S114+SUM(S140:S141)</f>
        <v>33</v>
      </c>
      <c r="T115" s="379">
        <f>'Расчет КК'!F104</f>
        <v>38.473258064516131</v>
      </c>
      <c r="U115" s="380">
        <f t="shared" si="22"/>
        <v>-5.4732580645161306</v>
      </c>
      <c r="V115" s="378">
        <f>V114+SUM(V140:V141)</f>
        <v>30</v>
      </c>
      <c r="W115" s="379">
        <f>'Расчет КК'!G104</f>
        <v>33.189909677419351</v>
      </c>
      <c r="X115" s="380">
        <f t="shared" si="23"/>
        <v>-3.1899096774193509</v>
      </c>
      <c r="Y115" s="378">
        <f>Y114+SUM(Y140:Y141)</f>
        <v>31</v>
      </c>
      <c r="Z115" s="379">
        <f>'Расчет КК'!H104</f>
        <v>36.835729032258065</v>
      </c>
      <c r="AA115" s="380">
        <f t="shared" si="24"/>
        <v>-5.8357290322580653</v>
      </c>
      <c r="AB115" s="378">
        <f>AB114+SUM(AB140:AB141)</f>
        <v>25</v>
      </c>
      <c r="AC115" s="379">
        <f>'Расчет КК'!I104</f>
        <v>31.768658064516131</v>
      </c>
      <c r="AD115" s="380">
        <f t="shared" si="25"/>
        <v>-6.7686580645161314</v>
      </c>
      <c r="AE115" s="378">
        <f>AE114+SUM(AE140:AE141)</f>
        <v>27</v>
      </c>
      <c r="AF115" s="379">
        <f>'Расчет КК'!J104</f>
        <v>32.541077419354835</v>
      </c>
      <c r="AG115" s="380">
        <f t="shared" si="26"/>
        <v>-5.5410774193548349</v>
      </c>
      <c r="AH115" s="378">
        <f>AH114+SUM(AH140:AH141)</f>
        <v>30</v>
      </c>
      <c r="AI115" s="379">
        <f>'Расчет КК'!K104</f>
        <v>35.785238709677415</v>
      </c>
      <c r="AJ115" s="380">
        <f t="shared" si="27"/>
        <v>-5.7852387096774152</v>
      </c>
      <c r="AK115" s="378">
        <f>AK114+SUM(AK140:AK141)</f>
        <v>27</v>
      </c>
      <c r="AL115" s="379">
        <f>'Расчет КК'!L104</f>
        <v>32.664664516129037</v>
      </c>
      <c r="AM115" s="380">
        <f t="shared" si="28"/>
        <v>-5.6646645161290365</v>
      </c>
      <c r="AN115" s="378">
        <f>AN114+SUM(AN140:AN141)</f>
        <v>26</v>
      </c>
      <c r="AO115" s="379">
        <f>'Расчет КК'!M104</f>
        <v>31.861348387096776</v>
      </c>
      <c r="AP115" s="380">
        <f t="shared" si="29"/>
        <v>-5.8613483870967755</v>
      </c>
      <c r="AQ115" s="378">
        <f>AQ114+SUM(AQ140:AQ141)</f>
        <v>29</v>
      </c>
      <c r="AR115" s="379">
        <f>'Расчет КК'!N104</f>
        <v>34.642058064516128</v>
      </c>
      <c r="AS115" s="380">
        <f t="shared" si="30"/>
        <v>-5.642058064516128</v>
      </c>
      <c r="AT115" s="378">
        <f>AT114+SUM(AT140:AT141)</f>
        <v>34</v>
      </c>
      <c r="AU115" s="379">
        <f>'Расчет КК'!O104</f>
        <v>37.546354838709675</v>
      </c>
      <c r="AV115" s="380">
        <f t="shared" si="31"/>
        <v>-3.5463548387096751</v>
      </c>
      <c r="AW115" s="378">
        <f>AW114+SUM(AW140:AW141)</f>
        <v>34</v>
      </c>
      <c r="AX115" s="379">
        <f>'Расчет КК'!P104</f>
        <v>38.782225806451613</v>
      </c>
      <c r="AY115" s="380">
        <f t="shared" si="32"/>
        <v>-4.7822258064516134</v>
      </c>
      <c r="AZ115" s="378">
        <f>AZ114+SUM(AZ140:AZ141)</f>
        <v>25</v>
      </c>
      <c r="BA115" s="379">
        <f>'Расчет КК'!Q104</f>
        <v>30.718167741935481</v>
      </c>
      <c r="BB115" s="380">
        <f t="shared" si="33"/>
        <v>-5.7181677419354813</v>
      </c>
      <c r="BC115" s="378">
        <f>BC114+SUM(BC140:BC141)</f>
        <v>27</v>
      </c>
      <c r="BD115" s="379">
        <f>'Расчет КК'!R104</f>
        <v>33.869638709677417</v>
      </c>
      <c r="BE115" s="380">
        <f t="shared" si="34"/>
        <v>-6.8696387096774174</v>
      </c>
      <c r="BF115" s="378">
        <f>BF114+SUM(BF140:BF141)</f>
        <v>29</v>
      </c>
      <c r="BG115" s="379">
        <f>'Расчет КК'!S104</f>
        <v>35.445374193548389</v>
      </c>
      <c r="BH115" s="380">
        <f t="shared" si="35"/>
        <v>-6.445374193548389</v>
      </c>
      <c r="BI115" s="378">
        <f>BI114+SUM(BI140:BI141)</f>
        <v>30</v>
      </c>
      <c r="BJ115" s="379">
        <f>'Расчет КК'!T104</f>
        <v>34.92012903225806</v>
      </c>
      <c r="BK115" s="380">
        <f t="shared" si="36"/>
        <v>-4.9201290322580604</v>
      </c>
      <c r="BL115" s="378">
        <f>BL114+SUM(BL140:BL141)</f>
        <v>29</v>
      </c>
      <c r="BM115" s="379">
        <f>'Расчет КК'!U104</f>
        <v>33.40618709677419</v>
      </c>
      <c r="BN115" s="380">
        <f t="shared" si="37"/>
        <v>-4.4061870967741896</v>
      </c>
      <c r="BO115" s="378">
        <f>BO114+SUM(BO140:BO141)</f>
        <v>33</v>
      </c>
      <c r="BP115" s="379">
        <f>'Расчет КК'!V104</f>
        <v>38.009806451612903</v>
      </c>
      <c r="BQ115" s="380">
        <f t="shared" si="38"/>
        <v>-5.0098064516129028</v>
      </c>
      <c r="BR115" s="378">
        <f>BR114+SUM(BR140:BR141)</f>
        <v>34</v>
      </c>
      <c r="BS115" s="379">
        <f>'Расчет КК'!W104</f>
        <v>38.874916129032258</v>
      </c>
      <c r="BT115" s="380">
        <f t="shared" si="39"/>
        <v>-4.8749161290322576</v>
      </c>
      <c r="BU115" s="378">
        <f>BU114+SUM(BU140:BU141)</f>
        <v>28</v>
      </c>
      <c r="BV115" s="379">
        <f>'Расчет КК'!X104</f>
        <v>32.726458064516123</v>
      </c>
      <c r="BW115" s="380">
        <f t="shared" si="40"/>
        <v>-4.7264580645161232</v>
      </c>
      <c r="BX115" s="378">
        <f>BX114+SUM(BX140:BX141)</f>
        <v>27</v>
      </c>
      <c r="BY115" s="379">
        <f>'Расчет КК'!Y104</f>
        <v>33.993225806451612</v>
      </c>
      <c r="BZ115" s="380">
        <f t="shared" si="41"/>
        <v>-6.993225806451612</v>
      </c>
      <c r="CA115" s="378">
        <f>CA114+SUM(CA140:CA141)</f>
        <v>30</v>
      </c>
      <c r="CB115" s="379">
        <f>'Расчет КК'!Z104</f>
        <v>35.012819354838712</v>
      </c>
      <c r="CC115" s="380">
        <f t="shared" si="42"/>
        <v>-5.0128193548387117</v>
      </c>
      <c r="CD115" s="378">
        <f>CD114+SUM(CD140:CD141)</f>
        <v>29</v>
      </c>
      <c r="CE115" s="379">
        <f>'Расчет КК'!AA104</f>
        <v>34.333090322580645</v>
      </c>
      <c r="CF115" s="380">
        <f t="shared" si="43"/>
        <v>-5.3330903225806452</v>
      </c>
      <c r="CG115" s="378">
        <f>CG114+SUM(CG140:CG141)</f>
        <v>28</v>
      </c>
      <c r="CH115" s="379">
        <f>'Расчет КК'!AB104</f>
        <v>33.220806451612901</v>
      </c>
      <c r="CI115" s="380">
        <f t="shared" si="44"/>
        <v>-5.2208064516129014</v>
      </c>
      <c r="CJ115" s="378">
        <f>CJ114+SUM(CJ140:CJ141)</f>
        <v>27</v>
      </c>
      <c r="CK115" s="379">
        <f>'Расчет КК'!AC104</f>
        <v>33.220806451612901</v>
      </c>
      <c r="CL115" s="380">
        <f t="shared" si="45"/>
        <v>-6.2208064516129014</v>
      </c>
      <c r="CM115" s="378">
        <f>CM114+SUM(CM140:CM141)</f>
        <v>30</v>
      </c>
      <c r="CN115" s="379">
        <f>'Расчет КК'!AD104</f>
        <v>36.403174193548388</v>
      </c>
      <c r="CO115" s="380">
        <f t="shared" si="46"/>
        <v>-6.4031741935483879</v>
      </c>
      <c r="CP115" s="378">
        <f>CP114+SUM(CP140:CP141)</f>
        <v>30</v>
      </c>
      <c r="CQ115" s="379">
        <f>'Расчет КК'!AE104</f>
        <v>35.1982</v>
      </c>
      <c r="CR115" s="380">
        <f t="shared" si="47"/>
        <v>-5.1981999999999999</v>
      </c>
      <c r="CS115" s="378">
        <f>CS114+SUM(CS140:CS141)</f>
        <v>0</v>
      </c>
      <c r="CT115" s="471">
        <f>'Расчет КК'!AF104</f>
        <v>17</v>
      </c>
      <c r="CU115" s="380">
        <f t="shared" si="48"/>
        <v>-17</v>
      </c>
      <c r="CV115" s="171"/>
      <c r="CW115" s="165"/>
      <c r="CX115" s="166"/>
      <c r="CY115" s="167"/>
      <c r="CZ115" s="167"/>
      <c r="DA115" s="68"/>
      <c r="DD115" s="165"/>
    </row>
    <row r="116" spans="1:110" s="152" customFormat="1" ht="18" customHeight="1" x14ac:dyDescent="0.3">
      <c r="A116" s="251">
        <v>111</v>
      </c>
      <c r="B116" s="572"/>
      <c r="C116" s="459" t="s">
        <v>146</v>
      </c>
      <c r="D116" s="121"/>
      <c r="E116" s="557"/>
      <c r="F116" s="3"/>
      <c r="G116" s="378">
        <f>G115+SUM(G142:G143)-SUM(H149,H151)</f>
        <v>37</v>
      </c>
      <c r="H116" s="379">
        <f>'Расчет КК'!B105+$H$159</f>
        <v>41.130380645161296</v>
      </c>
      <c r="I116" s="380">
        <f t="shared" si="18"/>
        <v>-4.1303806451612957</v>
      </c>
      <c r="J116" s="378">
        <f>J115+SUM(J142:J143)-SUM(K149,K151)</f>
        <v>29</v>
      </c>
      <c r="K116" s="379">
        <f>'Расчет КК'!C105</f>
        <v>33.43708387096774</v>
      </c>
      <c r="L116" s="380">
        <f t="shared" si="19"/>
        <v>-4.43708387096774</v>
      </c>
      <c r="M116" s="378">
        <f>M115+SUM(M142:M143)-SUM(N149,N151)</f>
        <v>30</v>
      </c>
      <c r="N116" s="379">
        <f>'Расчет КК'!D105</f>
        <v>35.877929032258066</v>
      </c>
      <c r="O116" s="380">
        <f t="shared" si="20"/>
        <v>-5.8779290322580664</v>
      </c>
      <c r="P116" s="378">
        <f>P115+SUM(P142:P143)-SUM(Q149,Q151)</f>
        <v>33</v>
      </c>
      <c r="Q116" s="379">
        <f>'Расчет КК'!E105</f>
        <v>37.360974193548387</v>
      </c>
      <c r="R116" s="380">
        <f t="shared" si="21"/>
        <v>-4.3609741935483868</v>
      </c>
      <c r="S116" s="378">
        <f>S115+SUM(S142:S143)-SUM(T149,T151)</f>
        <v>33</v>
      </c>
      <c r="T116" s="379">
        <f>'Расчет КК'!F105</f>
        <v>37.762632258064514</v>
      </c>
      <c r="U116" s="380">
        <f t="shared" si="22"/>
        <v>-4.7626322580645137</v>
      </c>
      <c r="V116" s="378">
        <f>V115+SUM(V142:V143)-SUM(W149,W151)</f>
        <v>32</v>
      </c>
      <c r="W116" s="379">
        <f>'Расчет КК'!G105</f>
        <v>35.074612903225805</v>
      </c>
      <c r="X116" s="380">
        <f t="shared" si="23"/>
        <v>-3.0746129032258054</v>
      </c>
      <c r="Y116" s="378">
        <f>Y115+SUM(Y142:Y143)-SUM(Z149,Z151)</f>
        <v>34</v>
      </c>
      <c r="Z116" s="379">
        <f>'Расчет КК'!H105</f>
        <v>35.816135483870966</v>
      </c>
      <c r="AA116" s="380">
        <f t="shared" si="24"/>
        <v>-1.8161354838709656</v>
      </c>
      <c r="AB116" s="378">
        <f>AB115+SUM(AB142:AB143)-SUM(AC149,AC151)</f>
        <v>29</v>
      </c>
      <c r="AC116" s="379">
        <f>'Расчет КК'!I105</f>
        <v>33.560670967741935</v>
      </c>
      <c r="AD116" s="380">
        <f t="shared" si="25"/>
        <v>-4.5606709677419346</v>
      </c>
      <c r="AE116" s="378">
        <f>AE115+SUM(AE142:AE143)-SUM(AF149,AF151)</f>
        <v>29</v>
      </c>
      <c r="AF116" s="379">
        <f>'Расчет КК'!J105</f>
        <v>32.788251612903224</v>
      </c>
      <c r="AG116" s="380">
        <f t="shared" si="26"/>
        <v>-3.788251612903224</v>
      </c>
      <c r="AH116" s="378">
        <f>AH115+SUM(AH142:AH143)-SUM(AI149,AI151)</f>
        <v>32</v>
      </c>
      <c r="AI116" s="379">
        <f>'Расчет КК'!K105</f>
        <v>35.723445161290321</v>
      </c>
      <c r="AJ116" s="380">
        <f t="shared" si="27"/>
        <v>-3.7234451612903214</v>
      </c>
      <c r="AK116" s="378">
        <f>AK115+SUM(AK142:AK143)-SUM(AL149,AL151)</f>
        <v>30</v>
      </c>
      <c r="AL116" s="379">
        <f>'Расчет КК'!L105</f>
        <v>33.962329032258069</v>
      </c>
      <c r="AM116" s="380">
        <f t="shared" si="28"/>
        <v>-3.9623290322580687</v>
      </c>
      <c r="AN116" s="378">
        <f>AN115+SUM(AN142:AN143)-SUM(AO149,AO151)</f>
        <v>27</v>
      </c>
      <c r="AO116" s="379">
        <f>'Расчет КК'!M105</f>
        <v>33.838741935483867</v>
      </c>
      <c r="AP116" s="380">
        <f t="shared" si="29"/>
        <v>-6.838741935483867</v>
      </c>
      <c r="AQ116" s="378">
        <f>AQ115+SUM(AQ142:AQ143)-SUM(AR149,AR151)</f>
        <v>30</v>
      </c>
      <c r="AR116" s="379">
        <f>'Расчет КК'!N105</f>
        <v>33.622464516129028</v>
      </c>
      <c r="AS116" s="380">
        <f t="shared" si="30"/>
        <v>-3.6224645161290283</v>
      </c>
      <c r="AT116" s="378">
        <f>AT115+SUM(AT142:AT143)-SUM(AU149,AU151)</f>
        <v>37</v>
      </c>
      <c r="AU116" s="379">
        <f>'Расчет КК'!O105</f>
        <v>39.740025806451612</v>
      </c>
      <c r="AV116" s="380">
        <f t="shared" si="31"/>
        <v>-2.7400258064516123</v>
      </c>
      <c r="AW116" s="378">
        <f>AW115+SUM(AW142:AW143)-SUM(AX149,AX151)</f>
        <v>37</v>
      </c>
      <c r="AX116" s="379">
        <f>'Расчет КК'!P105</f>
        <v>41.253967741935483</v>
      </c>
      <c r="AY116" s="380">
        <f t="shared" si="32"/>
        <v>-4.2539677419354831</v>
      </c>
      <c r="AZ116" s="378">
        <f>AZ115+SUM(AZ142:AZ143)-SUM(BA149,BA151)</f>
        <v>28</v>
      </c>
      <c r="BA116" s="379">
        <f>'Расчет КК'!Q105</f>
        <v>32.819148387096774</v>
      </c>
      <c r="BB116" s="380">
        <f t="shared" si="33"/>
        <v>-4.8191483870967744</v>
      </c>
      <c r="BC116" s="378">
        <f>BC115+SUM(BC142:BC143)-SUM(BD149,BD151)</f>
        <v>30</v>
      </c>
      <c r="BD116" s="379">
        <f>'Расчет КК'!R105</f>
        <v>35.074612903225805</v>
      </c>
      <c r="BE116" s="380">
        <f t="shared" si="34"/>
        <v>-5.0746129032258054</v>
      </c>
      <c r="BF116" s="378">
        <f>BF115+SUM(BF142:BF143)-SUM(BG149,BG151)</f>
        <v>32</v>
      </c>
      <c r="BG116" s="379">
        <f>'Расчет КК'!S105</f>
        <v>37.70083870967742</v>
      </c>
      <c r="BH116" s="380">
        <f t="shared" si="35"/>
        <v>-5.70083870967742</v>
      </c>
      <c r="BI116" s="378">
        <f>BI115+SUM(BI142:BI143)-SUM(BJ149,BJ151)</f>
        <v>32</v>
      </c>
      <c r="BJ116" s="379">
        <f>'Расчет КК'!T105</f>
        <v>35.445374193548389</v>
      </c>
      <c r="BK116" s="380">
        <f t="shared" si="36"/>
        <v>-3.445374193548389</v>
      </c>
      <c r="BL116" s="378">
        <f>BL115+SUM(BL142:BL143)-SUM(BM149,BM151)</f>
        <v>31</v>
      </c>
      <c r="BM116" s="379">
        <f>'Расчет КК'!U105</f>
        <v>34.611161290322585</v>
      </c>
      <c r="BN116" s="380">
        <f t="shared" si="37"/>
        <v>-3.6111612903225847</v>
      </c>
      <c r="BO116" s="378">
        <f>BO115+SUM(BO142:BO143)-SUM(BP149,BP151)</f>
        <v>35</v>
      </c>
      <c r="BP116" s="379">
        <f>'Расчет КК'!V105</f>
        <v>38.504154838709681</v>
      </c>
      <c r="BQ116" s="380">
        <f t="shared" si="38"/>
        <v>-3.504154838709681</v>
      </c>
      <c r="BR116" s="378">
        <f>BR115+SUM(BR142:BR143)-SUM(BS149,BS151)</f>
        <v>39</v>
      </c>
      <c r="BS116" s="379">
        <f>'Расчет КК'!W105</f>
        <v>39.492851612903223</v>
      </c>
      <c r="BT116" s="380">
        <f t="shared" si="39"/>
        <v>-0.49285161290322321</v>
      </c>
      <c r="BU116" s="378">
        <f>BU115+SUM(BU142:BU143)-SUM(BV149,BV151)</f>
        <v>29</v>
      </c>
      <c r="BV116" s="379">
        <f>'Расчет КК'!X105</f>
        <v>33.375290322580646</v>
      </c>
      <c r="BW116" s="380">
        <f t="shared" si="40"/>
        <v>-4.3752903225806463</v>
      </c>
      <c r="BX116" s="378">
        <f>BX115+SUM(BX142:BX143)-SUM(BY149,BY151)</f>
        <v>30</v>
      </c>
      <c r="BY116" s="379">
        <f>'Расчет КК'!Y105</f>
        <v>35.074612903225805</v>
      </c>
      <c r="BZ116" s="380">
        <f t="shared" si="41"/>
        <v>-5.0746129032258054</v>
      </c>
      <c r="CA116" s="378">
        <f>CA115+SUM(CA142:CA143)-SUM(CB149,CB151)</f>
        <v>30</v>
      </c>
      <c r="CB116" s="379">
        <f>'Расчет КК'!Z105</f>
        <v>36.928419354838709</v>
      </c>
      <c r="CC116" s="380">
        <f t="shared" si="42"/>
        <v>-6.9284193548387094</v>
      </c>
      <c r="CD116" s="378">
        <f>CD115+SUM(CD142:CD143)-SUM(CE149,CE151)</f>
        <v>30</v>
      </c>
      <c r="CE116" s="379">
        <f>'Расчет КК'!AA105</f>
        <v>32.911838709677419</v>
      </c>
      <c r="CF116" s="380">
        <f t="shared" si="43"/>
        <v>-2.9118387096774185</v>
      </c>
      <c r="CG116" s="378">
        <f>CG115+SUM(CG142:CG143)-SUM(CH149,CH151)</f>
        <v>30</v>
      </c>
      <c r="CH116" s="379">
        <f>'Расчет КК'!AB105</f>
        <v>35.50716774193549</v>
      </c>
      <c r="CI116" s="380">
        <f t="shared" si="44"/>
        <v>-5.5071677419354899</v>
      </c>
      <c r="CJ116" s="378">
        <f>CJ115+SUM(CJ142:CJ143)-SUM(CK149,CK151)</f>
        <v>30</v>
      </c>
      <c r="CK116" s="379">
        <f>'Расчет КК'!AC105</f>
        <v>35.50716774193549</v>
      </c>
      <c r="CL116" s="380">
        <f t="shared" si="45"/>
        <v>-5.5071677419354899</v>
      </c>
      <c r="CM116" s="378">
        <f>CM115+SUM(CM142:CM143)-SUM(CN149,CN151)</f>
        <v>33</v>
      </c>
      <c r="CN116" s="379">
        <f>'Расчет КК'!AD105</f>
        <v>36.341380645161294</v>
      </c>
      <c r="CO116" s="380">
        <f t="shared" si="46"/>
        <v>-3.3413806451612942</v>
      </c>
      <c r="CP116" s="378">
        <f>CP115+SUM(CP142:CP143)-SUM(CQ149,CQ151)</f>
        <v>30</v>
      </c>
      <c r="CQ116" s="379">
        <f>'Расчет КК'!AE105</f>
        <v>36.928419354838709</v>
      </c>
      <c r="CR116" s="380">
        <f t="shared" si="47"/>
        <v>-6.9284193548387094</v>
      </c>
      <c r="CS116" s="378">
        <f>CS115+SUM(CS142:CS143)-SUM(CT149,CT151)</f>
        <v>0</v>
      </c>
      <c r="CT116" s="471">
        <f>'Расчет КК'!AF105</f>
        <v>17</v>
      </c>
      <c r="CU116" s="380">
        <f t="shared" si="48"/>
        <v>-17</v>
      </c>
      <c r="CV116" s="171"/>
      <c r="CW116" s="165"/>
      <c r="CX116" s="166"/>
      <c r="CY116" s="167"/>
      <c r="CZ116" s="167"/>
      <c r="DA116" s="68"/>
      <c r="DB116" s="62"/>
      <c r="DC116" s="62"/>
      <c r="DD116" s="165"/>
      <c r="DE116" s="62"/>
      <c r="DF116" s="62"/>
    </row>
    <row r="117" spans="1:110" ht="15.75" x14ac:dyDescent="0.25">
      <c r="A117" s="251">
        <v>112</v>
      </c>
      <c r="B117" s="572"/>
      <c r="C117" s="459" t="s">
        <v>147</v>
      </c>
      <c r="D117" s="121"/>
      <c r="E117" s="50"/>
      <c r="F117" s="50"/>
      <c r="G117" s="378">
        <f>G116+G144-H152-H154</f>
        <v>38</v>
      </c>
      <c r="H117" s="379">
        <f>'Расчет КК'!B106+$H$159</f>
        <v>43.200464516129031</v>
      </c>
      <c r="I117" s="380">
        <f t="shared" si="18"/>
        <v>-5.2004645161290313</v>
      </c>
      <c r="J117" s="378">
        <f>J116+J144-K152-K154</f>
        <v>29</v>
      </c>
      <c r="K117" s="379">
        <f>'Расчет КК'!C106</f>
        <v>35.16730322580645</v>
      </c>
      <c r="L117" s="380">
        <f t="shared" si="19"/>
        <v>-6.1673032258064495</v>
      </c>
      <c r="M117" s="378">
        <f>M116+M144-N152-N154</f>
        <v>30</v>
      </c>
      <c r="N117" s="379">
        <f>'Расчет КК'!D106</f>
        <v>36.526761290322582</v>
      </c>
      <c r="O117" s="380">
        <f t="shared" si="20"/>
        <v>-6.5267612903225825</v>
      </c>
      <c r="P117" s="378">
        <f>P116+P144-Q152-Q154</f>
        <v>34</v>
      </c>
      <c r="Q117" s="379">
        <f>'Расчет КК'!E106</f>
        <v>37.917116129032259</v>
      </c>
      <c r="R117" s="380">
        <f t="shared" si="21"/>
        <v>-3.9171161290322587</v>
      </c>
      <c r="S117" s="378">
        <f>S116+S144-T152-T154</f>
        <v>33</v>
      </c>
      <c r="T117" s="379">
        <f>'Расчет КК'!F106</f>
        <v>37.731735483870963</v>
      </c>
      <c r="U117" s="380">
        <f t="shared" si="22"/>
        <v>-4.7317354838709633</v>
      </c>
      <c r="V117" s="378">
        <f>V116+V144-W152-W154</f>
        <v>31</v>
      </c>
      <c r="W117" s="379">
        <f>'Расчет КК'!G106</f>
        <v>32.942735483870969</v>
      </c>
      <c r="X117" s="380">
        <f t="shared" si="23"/>
        <v>-1.9427354838709689</v>
      </c>
      <c r="Y117" s="378">
        <f>Y116+Y144-Z152-Z154</f>
        <v>36</v>
      </c>
      <c r="Z117" s="379">
        <f>'Расчет КК'!H106</f>
        <v>36.68124516129032</v>
      </c>
      <c r="AA117" s="380">
        <f t="shared" si="24"/>
        <v>-0.68124516129032031</v>
      </c>
      <c r="AB117" s="378">
        <f>AB116+AB144-AC152</f>
        <v>31</v>
      </c>
      <c r="AC117" s="379">
        <f>'Расчет КК'!I106</f>
        <v>34.796541935483873</v>
      </c>
      <c r="AD117" s="380">
        <f t="shared" si="25"/>
        <v>-3.796541935483873</v>
      </c>
      <c r="AE117" s="378">
        <f>AE116+AE144-AF152</f>
        <v>29</v>
      </c>
      <c r="AF117" s="379">
        <f>'Расчет КК'!J106</f>
        <v>36.001516129032254</v>
      </c>
      <c r="AG117" s="380">
        <f t="shared" si="26"/>
        <v>-7.0015161290322538</v>
      </c>
      <c r="AH117" s="378">
        <f>AH116+AH144-AI152</f>
        <v>32</v>
      </c>
      <c r="AI117" s="379">
        <f>'Расчет КК'!K106</f>
        <v>36.835729032258065</v>
      </c>
      <c r="AJ117" s="380">
        <f t="shared" si="27"/>
        <v>-4.8357290322580653</v>
      </c>
      <c r="AK117" s="378">
        <f>AK116+AK144-AL152</f>
        <v>31</v>
      </c>
      <c r="AL117" s="379">
        <f>'Расчет КК'!L106</f>
        <v>34.518470967741933</v>
      </c>
      <c r="AM117" s="380">
        <f t="shared" si="28"/>
        <v>-3.5184709677419335</v>
      </c>
      <c r="AN117" s="378">
        <f>AN116+AN144-AO152</f>
        <v>27</v>
      </c>
      <c r="AO117" s="379">
        <f>'Расчет КК'!M106</f>
        <v>32.510180645161292</v>
      </c>
      <c r="AP117" s="380">
        <f t="shared" si="29"/>
        <v>-5.5101806451612916</v>
      </c>
      <c r="AQ117" s="378">
        <f>AQ116+AQ144-AR152</f>
        <v>29</v>
      </c>
      <c r="AR117" s="379">
        <f>'Расчет КК'!N106</f>
        <v>33.74605161290323</v>
      </c>
      <c r="AS117" s="380">
        <f t="shared" si="30"/>
        <v>-4.74605161290323</v>
      </c>
      <c r="AT117" s="378">
        <f>AT116+AT144-AU152</f>
        <v>37</v>
      </c>
      <c r="AU117" s="379">
        <f>'Расчет КК'!O106</f>
        <v>42.366251612903227</v>
      </c>
      <c r="AV117" s="380">
        <f t="shared" si="31"/>
        <v>-5.3662516129032269</v>
      </c>
      <c r="AW117" s="378">
        <f>AW116+AW144-AX152</f>
        <v>37</v>
      </c>
      <c r="AX117" s="379">
        <f>'Расчет КК'!P106</f>
        <v>40.450651612903229</v>
      </c>
      <c r="AY117" s="380">
        <f t="shared" si="32"/>
        <v>-3.4506516129032292</v>
      </c>
      <c r="AZ117" s="378">
        <f>AZ116+AZ144-BA152</f>
        <v>28</v>
      </c>
      <c r="BA117" s="379">
        <f>'Расчет КК'!Q106</f>
        <v>33.900535483870968</v>
      </c>
      <c r="BB117" s="380">
        <f t="shared" si="33"/>
        <v>-5.9005354838709678</v>
      </c>
      <c r="BC117" s="378">
        <f>BC116+BC144-BD152</f>
        <v>30</v>
      </c>
      <c r="BD117" s="379">
        <f>'Расчет КК'!R106</f>
        <v>34.487574193548383</v>
      </c>
      <c r="BE117" s="380">
        <f t="shared" si="34"/>
        <v>-4.4875741935483831</v>
      </c>
      <c r="BF117" s="378">
        <f>BF116+BF144-BG152</f>
        <v>33</v>
      </c>
      <c r="BG117" s="379">
        <f>'Расчет КК'!S106</f>
        <v>35.970619354838703</v>
      </c>
      <c r="BH117" s="380">
        <f t="shared" si="35"/>
        <v>-2.9706193548387034</v>
      </c>
      <c r="BI117" s="378">
        <f>BI116+BI144-BJ152</f>
        <v>32</v>
      </c>
      <c r="BJ117" s="379">
        <f>'Расчет КК'!T106</f>
        <v>35.290890322580644</v>
      </c>
      <c r="BK117" s="380">
        <f t="shared" si="36"/>
        <v>-3.2908903225806441</v>
      </c>
      <c r="BL117" s="378">
        <f>BL116+BL144-BM152</f>
        <v>30</v>
      </c>
      <c r="BM117" s="379">
        <f>'Расчет КК'!U106</f>
        <v>34.240400000000001</v>
      </c>
      <c r="BN117" s="380">
        <f t="shared" si="37"/>
        <v>-4.2404000000000011</v>
      </c>
      <c r="BO117" s="378">
        <f>BO116+BO144-BP152</f>
        <v>38</v>
      </c>
      <c r="BP117" s="379">
        <f>'Расчет КК'!V106</f>
        <v>38.720432258064513</v>
      </c>
      <c r="BQ117" s="380">
        <f t="shared" si="38"/>
        <v>-0.72043225806451261</v>
      </c>
      <c r="BR117" s="378">
        <f>BR116+BR144-BS152</f>
        <v>40</v>
      </c>
      <c r="BS117" s="379">
        <f>'Расчет КК'!W106</f>
        <v>41.871903225806449</v>
      </c>
      <c r="BT117" s="380">
        <f t="shared" si="39"/>
        <v>-1.8719032258064487</v>
      </c>
      <c r="BU117" s="378">
        <f>BU116+BU144-BV152</f>
        <v>30</v>
      </c>
      <c r="BV117" s="379">
        <f>'Расчет КК'!X106</f>
        <v>36.68124516129032</v>
      </c>
      <c r="BW117" s="380">
        <f t="shared" si="40"/>
        <v>-6.6812451612903203</v>
      </c>
      <c r="BX117" s="378">
        <f>BX116+BX144-BY152</f>
        <v>31</v>
      </c>
      <c r="BY117" s="379">
        <f>'Расчет КК'!Y106</f>
        <v>36.495864516129032</v>
      </c>
      <c r="BZ117" s="380">
        <f t="shared" si="41"/>
        <v>-5.495864516129032</v>
      </c>
      <c r="CA117" s="378">
        <f>CA116+CA144-CB152</f>
        <v>32</v>
      </c>
      <c r="CB117" s="379">
        <f>'Расчет КК'!Z106</f>
        <v>36.403174193548388</v>
      </c>
      <c r="CC117" s="380">
        <f t="shared" si="42"/>
        <v>-4.4031741935483879</v>
      </c>
      <c r="CD117" s="378">
        <f>CD116+CD144-CE152</f>
        <v>30</v>
      </c>
      <c r="CE117" s="379">
        <f>'Расчет КК'!AA106</f>
        <v>35.568961290322576</v>
      </c>
      <c r="CF117" s="380">
        <f t="shared" si="43"/>
        <v>-5.5689612903225765</v>
      </c>
      <c r="CG117" s="378">
        <f>CG116+CG144-CH152</f>
        <v>29</v>
      </c>
      <c r="CH117" s="379">
        <f>'Расчет КК'!AB106</f>
        <v>33.251703225806452</v>
      </c>
      <c r="CI117" s="380">
        <f t="shared" si="44"/>
        <v>-4.2517032258064518</v>
      </c>
      <c r="CJ117" s="378">
        <f>CJ116+CJ144-CK152</f>
        <v>30</v>
      </c>
      <c r="CK117" s="379">
        <f>'Расчет КК'!AC106</f>
        <v>33.251703225806452</v>
      </c>
      <c r="CL117" s="380">
        <f t="shared" si="45"/>
        <v>-3.2517032258064518</v>
      </c>
      <c r="CM117" s="378">
        <f>CM116+CM144-CN152</f>
        <v>33</v>
      </c>
      <c r="CN117" s="379">
        <f>'Расчет КК'!AD106</f>
        <v>35.970619354838703</v>
      </c>
      <c r="CO117" s="380">
        <f t="shared" si="46"/>
        <v>-2.9706193548387034</v>
      </c>
      <c r="CP117" s="378">
        <f>CP116+CP144-CQ152</f>
        <v>31</v>
      </c>
      <c r="CQ117" s="379">
        <f>'Расчет КК'!AE106</f>
        <v>35.877929032258066</v>
      </c>
      <c r="CR117" s="380">
        <f t="shared" si="47"/>
        <v>-4.8779290322580664</v>
      </c>
      <c r="CS117" s="378">
        <f>CS116+CS144-CT152</f>
        <v>0</v>
      </c>
      <c r="CT117" s="471">
        <f>'Расчет КК'!AF106</f>
        <v>17</v>
      </c>
      <c r="CU117" s="380">
        <f t="shared" si="48"/>
        <v>-17</v>
      </c>
      <c r="CV117" s="171"/>
      <c r="CW117" s="165"/>
      <c r="CX117" s="166"/>
      <c r="CY117" s="167"/>
      <c r="CZ117" s="167"/>
      <c r="DA117" s="68"/>
      <c r="DB117" s="62"/>
      <c r="DC117" s="62"/>
      <c r="DD117" s="165"/>
      <c r="DE117" s="62"/>
      <c r="DF117" s="62"/>
    </row>
    <row r="118" spans="1:110" s="68" customFormat="1" ht="15.75" x14ac:dyDescent="0.25">
      <c r="A118" s="251">
        <v>113</v>
      </c>
      <c r="B118" s="572"/>
      <c r="C118" s="459" t="s">
        <v>148</v>
      </c>
      <c r="D118" s="121"/>
      <c r="E118" s="50"/>
      <c r="F118" s="50"/>
      <c r="G118" s="378">
        <f>G117+G145-SUM(H153,H156,H157)</f>
        <v>38</v>
      </c>
      <c r="H118" s="379">
        <f>'Расчет КК'!B107+$H$159</f>
        <v>40.419754838709679</v>
      </c>
      <c r="I118" s="380">
        <f t="shared" si="18"/>
        <v>-2.4197548387096788</v>
      </c>
      <c r="J118" s="378">
        <f>J117+J145-SUM(K153,K156,K157)</f>
        <v>29</v>
      </c>
      <c r="K118" s="379">
        <f>'Расчет КК'!C107</f>
        <v>33.529774193548391</v>
      </c>
      <c r="L118" s="380">
        <f t="shared" si="19"/>
        <v>-4.5297741935483913</v>
      </c>
      <c r="M118" s="378">
        <f>M117+M145-SUM(N153,N156,N157)</f>
        <v>29</v>
      </c>
      <c r="N118" s="379">
        <f>'Расчет КК'!D107</f>
        <v>31.397896774193548</v>
      </c>
      <c r="O118" s="380">
        <f t="shared" si="20"/>
        <v>-2.3978967741935477</v>
      </c>
      <c r="P118" s="378">
        <f>P117+P145-SUM(Q153,Q156,Q157)</f>
        <v>33</v>
      </c>
      <c r="Q118" s="379">
        <f>'Расчет КК'!E107</f>
        <v>34.580264516129034</v>
      </c>
      <c r="R118" s="380">
        <f t="shared" si="21"/>
        <v>-1.5802645161290343</v>
      </c>
      <c r="S118" s="378">
        <f>S117+S145-SUM(T153,T156,T157)</f>
        <v>33</v>
      </c>
      <c r="T118" s="379">
        <f>'Расчет КК'!F107</f>
        <v>32.850045161290325</v>
      </c>
      <c r="U118" s="380">
        <f t="shared" si="22"/>
        <v>0.14995483870967519</v>
      </c>
      <c r="V118" s="378">
        <f>V117+V145-SUM(W153,W156,W157)</f>
        <v>32</v>
      </c>
      <c r="W118" s="379">
        <f>'Расчет КК'!G107</f>
        <v>33.74605161290323</v>
      </c>
      <c r="X118" s="380">
        <f t="shared" si="23"/>
        <v>-1.74605161290323</v>
      </c>
      <c r="Y118" s="378">
        <f>Y117+Y145-SUM(Z153,Z156,Z157)</f>
        <v>36</v>
      </c>
      <c r="Z118" s="379">
        <f>'Расчет КК'!H107</f>
        <v>35.877929032258066</v>
      </c>
      <c r="AA118" s="380">
        <f t="shared" si="24"/>
        <v>0.1220709677419336</v>
      </c>
      <c r="AB118" s="378">
        <f>AB117+AB145-SUM(AC153,AC156,AC157)</f>
        <v>31</v>
      </c>
      <c r="AC118" s="379">
        <f>'Расчет КК'!I107</f>
        <v>33.622464516129028</v>
      </c>
      <c r="AD118" s="380">
        <f t="shared" si="25"/>
        <v>-2.6224645161290283</v>
      </c>
      <c r="AE118" s="378">
        <f>AE117+AE145-SUM(AF153,AF156,AF157)</f>
        <v>29</v>
      </c>
      <c r="AF118" s="379">
        <f>'Расчет КК'!J107</f>
        <v>34.425780645161296</v>
      </c>
      <c r="AG118" s="380">
        <f t="shared" si="26"/>
        <v>-5.4257806451612964</v>
      </c>
      <c r="AH118" s="378">
        <f>AH117+AH145-SUM(AI153,AI156,AI157)</f>
        <v>31</v>
      </c>
      <c r="AI118" s="379">
        <f>'Расчет КК'!K107</f>
        <v>36.588554838709683</v>
      </c>
      <c r="AJ118" s="380">
        <f t="shared" si="27"/>
        <v>-5.5885548387096833</v>
      </c>
      <c r="AK118" s="378">
        <f>AK117+AK145-SUM(AL153,AL156,AL157)</f>
        <v>31</v>
      </c>
      <c r="AL118" s="379">
        <f>'Расчет КК'!L107</f>
        <v>34.672954838709678</v>
      </c>
      <c r="AM118" s="380">
        <f t="shared" si="28"/>
        <v>-3.6729548387096784</v>
      </c>
      <c r="AN118" s="378">
        <f>AN117+AN145-SUM(AO153,AO156,AO157)</f>
        <v>27</v>
      </c>
      <c r="AO118" s="379">
        <f>'Расчет КК'!M107</f>
        <v>33.189909677419351</v>
      </c>
      <c r="AP118" s="380">
        <f t="shared" si="29"/>
        <v>-6.1899096774193509</v>
      </c>
      <c r="AQ118" s="378">
        <f>AQ117+AQ145-SUM(AR153,AR156,AR157)</f>
        <v>30</v>
      </c>
      <c r="AR118" s="379">
        <f>'Расчет КК'!N107</f>
        <v>32.664664516129037</v>
      </c>
      <c r="AS118" s="380">
        <f t="shared" si="30"/>
        <v>-2.6646645161290365</v>
      </c>
      <c r="AT118" s="378">
        <f>AT117+AT145-SUM(AU153,AU156,AU157)</f>
        <v>38</v>
      </c>
      <c r="AU118" s="379">
        <f>'Расчет КК'!O107</f>
        <v>39.585541935483874</v>
      </c>
      <c r="AV118" s="380">
        <f t="shared" si="31"/>
        <v>-1.5855419354838745</v>
      </c>
      <c r="AW118" s="378">
        <f>AW117+AW145-SUM(AX153,AX156,AX157)</f>
        <v>37</v>
      </c>
      <c r="AX118" s="379">
        <f>'Расчет КК'!P107</f>
        <v>39.740025806451612</v>
      </c>
      <c r="AY118" s="380">
        <f t="shared" si="32"/>
        <v>-2.7400258064516123</v>
      </c>
      <c r="AZ118" s="378">
        <f>AZ117+AZ145-SUM(BA153,BA156,BA157)</f>
        <v>28</v>
      </c>
      <c r="BA118" s="379">
        <f>'Расчет КК'!Q107</f>
        <v>32.479283870967741</v>
      </c>
      <c r="BB118" s="380">
        <f t="shared" si="33"/>
        <v>-4.4792838709677412</v>
      </c>
      <c r="BC118" s="378">
        <f>BC117+BC145-SUM(BD153,BD156,BD157)</f>
        <v>28</v>
      </c>
      <c r="BD118" s="379">
        <f>'Расчет КК'!R107</f>
        <v>34.858335483870967</v>
      </c>
      <c r="BE118" s="380">
        <f t="shared" si="34"/>
        <v>-6.8583354838709667</v>
      </c>
      <c r="BF118" s="378">
        <f>BF117+BF145-SUM(BG153,BG156,BG157)</f>
        <v>32</v>
      </c>
      <c r="BG118" s="379">
        <f>'Расчет КК'!S107</f>
        <v>35.259993548387101</v>
      </c>
      <c r="BH118" s="380">
        <f t="shared" si="35"/>
        <v>-3.2599935483871008</v>
      </c>
      <c r="BI118" s="378">
        <f>BI117+BI145-SUM(BJ153,BJ156,BJ157)</f>
        <v>32</v>
      </c>
      <c r="BJ118" s="379">
        <f>'Расчет КК'!T107</f>
        <v>35.012819354838712</v>
      </c>
      <c r="BK118" s="380">
        <f t="shared" si="36"/>
        <v>-3.0128193548387117</v>
      </c>
      <c r="BL118" s="378">
        <f>BL117+BL145-SUM(BM153,BM156,BM157)</f>
        <v>30</v>
      </c>
      <c r="BM118" s="379">
        <f>'Расчет КК'!U107</f>
        <v>33.776948387096773</v>
      </c>
      <c r="BN118" s="380">
        <f t="shared" si="37"/>
        <v>-3.7769483870967733</v>
      </c>
      <c r="BO118" s="378">
        <f>BO117+BO145-SUM(BP153,BP156,BP157)</f>
        <v>37</v>
      </c>
      <c r="BP118" s="379">
        <f>'Расчет КК'!V107</f>
        <v>37.886219354838708</v>
      </c>
      <c r="BQ118" s="380">
        <f t="shared" si="38"/>
        <v>-0.88621935483870828</v>
      </c>
      <c r="BR118" s="378">
        <f>BR117+BR145-SUM(BS153,BS156,BS157)</f>
        <v>39</v>
      </c>
      <c r="BS118" s="379">
        <f>'Расчет КК'!W107</f>
        <v>41.624729032258067</v>
      </c>
      <c r="BT118" s="380">
        <f t="shared" si="39"/>
        <v>-2.6247290322580668</v>
      </c>
      <c r="BU118" s="378">
        <f>BU117+BU145-SUM(BV153,BV156,BV157)</f>
        <v>30</v>
      </c>
      <c r="BV118" s="379">
        <f>'Расчет КК'!X107</f>
        <v>34.1786064516129</v>
      </c>
      <c r="BW118" s="380">
        <f t="shared" si="40"/>
        <v>-4.1786064516129002</v>
      </c>
      <c r="BX118" s="378">
        <f>BX117+BX145-SUM(BY153,BY156,BY157)</f>
        <v>29</v>
      </c>
      <c r="BY118" s="379">
        <f>'Расчет КК'!Y107</f>
        <v>32.942735483870969</v>
      </c>
      <c r="BZ118" s="380">
        <f t="shared" si="41"/>
        <v>-3.9427354838709689</v>
      </c>
      <c r="CA118" s="378">
        <f>CA117+CA145-SUM(CB153,CB156,CB157)</f>
        <v>31</v>
      </c>
      <c r="CB118" s="379">
        <f>'Расчет КК'!Z107</f>
        <v>33.560670967741935</v>
      </c>
      <c r="CC118" s="380">
        <f t="shared" si="42"/>
        <v>-2.5606709677419346</v>
      </c>
      <c r="CD118" s="378">
        <f>CD117+CD145-SUM(CE153,CE156,CE157)</f>
        <v>30</v>
      </c>
      <c r="CE118" s="379">
        <f>'Расчет КК'!AA107</f>
        <v>34.363987096774196</v>
      </c>
      <c r="CF118" s="380">
        <f t="shared" si="43"/>
        <v>-4.3639870967741956</v>
      </c>
      <c r="CG118" s="378">
        <f>CG117+CG145-SUM(CH153,CH156,CH157)</f>
        <v>29</v>
      </c>
      <c r="CH118" s="379">
        <f>'Расчет КК'!AB107</f>
        <v>33.684258064516129</v>
      </c>
      <c r="CI118" s="380">
        <f t="shared" si="44"/>
        <v>-4.6842580645161291</v>
      </c>
      <c r="CJ118" s="378">
        <f>CJ117+CJ145-SUM(CK153,CK156,CK157)</f>
        <v>29</v>
      </c>
      <c r="CK118" s="379">
        <f>'Расчет КК'!AC107</f>
        <v>33.684258064516129</v>
      </c>
      <c r="CL118" s="380">
        <f t="shared" si="45"/>
        <v>-4.6842580645161291</v>
      </c>
      <c r="CM118" s="378">
        <f>CM117+CM145-SUM(CN153,CN156,CN157)</f>
        <v>33</v>
      </c>
      <c r="CN118" s="379">
        <f>'Расчет КК'!AD107</f>
        <v>35.661651612903228</v>
      </c>
      <c r="CO118" s="380">
        <f t="shared" si="46"/>
        <v>-2.6616516129032277</v>
      </c>
      <c r="CP118" s="378">
        <f>CP117+CP145-SUM(CQ153,CQ156,CQ157)</f>
        <v>29</v>
      </c>
      <c r="CQ118" s="379">
        <f>'Расчет КК'!AE107</f>
        <v>35.105509677419349</v>
      </c>
      <c r="CR118" s="380">
        <f t="shared" si="47"/>
        <v>-6.1055096774193487</v>
      </c>
      <c r="CS118" s="378">
        <f>CS117+CS145-SUM(CT150,CT153,CT156,CT157)</f>
        <v>0</v>
      </c>
      <c r="CT118" s="471">
        <f>'Расчет КК'!AF107</f>
        <v>17</v>
      </c>
      <c r="CU118" s="380">
        <f t="shared" si="48"/>
        <v>-17</v>
      </c>
      <c r="CV118" s="171"/>
      <c r="CW118" s="165"/>
      <c r="CX118" s="166"/>
      <c r="CY118" s="167"/>
      <c r="CZ118" s="167"/>
      <c r="DB118" s="62"/>
      <c r="DC118" s="62"/>
      <c r="DD118" s="165"/>
      <c r="DE118" s="62"/>
      <c r="DF118" s="62"/>
    </row>
    <row r="119" spans="1:110" x14ac:dyDescent="0.3">
      <c r="A119" s="251">
        <v>114</v>
      </c>
      <c r="B119" s="572"/>
      <c r="C119" s="459" t="s">
        <v>149</v>
      </c>
      <c r="D119" s="121"/>
      <c r="E119" s="50"/>
      <c r="F119" s="50"/>
      <c r="G119" s="378">
        <f>G118+SUM(G146:G147)-SUM(H150,H130:H131,)</f>
        <v>43</v>
      </c>
      <c r="H119" s="379">
        <f>'Расчет КК'!B108+$H$159+$I$159</f>
        <v>41.945</v>
      </c>
      <c r="I119" s="380">
        <f t="shared" si="18"/>
        <v>1.0549999999999997</v>
      </c>
      <c r="J119" s="378">
        <f>J118+SUM(J146:J147)-SUM(K150,K130:K131,)</f>
        <v>32</v>
      </c>
      <c r="K119" s="379">
        <f>'Расчет КК'!C108</f>
        <v>31.861348387096776</v>
      </c>
      <c r="L119" s="380">
        <f t="shared" si="19"/>
        <v>0.13865161290322447</v>
      </c>
      <c r="M119" s="378">
        <f>M118+SUM(M146:M147)-SUM(N150,N130:N131,)</f>
        <v>31</v>
      </c>
      <c r="N119" s="379">
        <f>'Расчет КК'!D108</f>
        <v>33.159012903225808</v>
      </c>
      <c r="O119" s="380">
        <f t="shared" si="20"/>
        <v>-2.1590129032258076</v>
      </c>
      <c r="P119" s="378">
        <f>P118+SUM(P146:P147)-SUM(Q150,Q130:Q131,)</f>
        <v>32</v>
      </c>
      <c r="Q119" s="379">
        <f>'Расчет КК'!E108</f>
        <v>33.71515483870968</v>
      </c>
      <c r="R119" s="380">
        <f t="shared" si="21"/>
        <v>-1.7151548387096796</v>
      </c>
      <c r="S119" s="378">
        <f>S118+SUM(S146:S147)-SUM(T150,T130:T131,)</f>
        <v>35</v>
      </c>
      <c r="T119" s="379">
        <f>'Расчет КК'!F108</f>
        <v>32.788251612903224</v>
      </c>
      <c r="U119" s="380">
        <f t="shared" si="22"/>
        <v>2.211748387096776</v>
      </c>
      <c r="V119" s="378">
        <f>V118+SUM(V146:V147)-SUM(W150,W130:W131,)</f>
        <v>33</v>
      </c>
      <c r="W119" s="379">
        <f>'Расчет КК'!G108</f>
        <v>32.355696774193547</v>
      </c>
      <c r="X119" s="380">
        <f t="shared" si="23"/>
        <v>0.64430322580645338</v>
      </c>
      <c r="Y119" s="378">
        <f>Y118+SUM(Y146:Y147)-SUM(Z150,Z130:Z131,)</f>
        <v>36</v>
      </c>
      <c r="Z119" s="379">
        <f>'Расчет КК'!H108</f>
        <v>35.321787096774194</v>
      </c>
      <c r="AA119" s="380">
        <f t="shared" si="24"/>
        <v>0.67821290322580552</v>
      </c>
      <c r="AB119" s="378">
        <f>AB118+SUM(AB146:AB147)-SUM(AC150,AC130:AC131,)</f>
        <v>31</v>
      </c>
      <c r="AC119" s="379">
        <f>'Расчет КК'!I108</f>
        <v>33.869638709677417</v>
      </c>
      <c r="AD119" s="380">
        <f t="shared" si="25"/>
        <v>-2.8696387096774174</v>
      </c>
      <c r="AE119" s="378">
        <f>AE118+SUM(AE146:AE147)-SUM(AF150,AF130:AF131,)</f>
        <v>30</v>
      </c>
      <c r="AF119" s="379">
        <f>'Расчет КК'!J108</f>
        <v>35.259993548387101</v>
      </c>
      <c r="AG119" s="380">
        <f t="shared" si="26"/>
        <v>-5.2599935483871008</v>
      </c>
      <c r="AH119" s="378">
        <f>AH118+SUM(AH146:AH147)-SUM(AI150,AI130:AI131,)</f>
        <v>33</v>
      </c>
      <c r="AI119" s="379">
        <f>'Расчет КК'!K108</f>
        <v>33.684258064516129</v>
      </c>
      <c r="AJ119" s="380">
        <f t="shared" si="27"/>
        <v>-0.68425806451612914</v>
      </c>
      <c r="AK119" s="378">
        <f>AK118+SUM(AK146:AK147)-SUM(AL150,AL130:AL131,)</f>
        <v>29</v>
      </c>
      <c r="AL119" s="379">
        <f>'Расчет КК'!L108</f>
        <v>33.776948387096773</v>
      </c>
      <c r="AM119" s="380">
        <f t="shared" si="28"/>
        <v>-4.7769483870967733</v>
      </c>
      <c r="AN119" s="378">
        <f>AN118+SUM(AN146:AN147)-SUM(AO150,AO130:AO131,)</f>
        <v>28</v>
      </c>
      <c r="AO119" s="379">
        <f>'Расчет КК'!M108</f>
        <v>32.077625806451614</v>
      </c>
      <c r="AP119" s="380">
        <f t="shared" si="29"/>
        <v>-4.0776258064516142</v>
      </c>
      <c r="AQ119" s="378">
        <f>AQ118+SUM(AQ146:AQ147)-SUM(AR150,AR130:AR131,)</f>
        <v>32</v>
      </c>
      <c r="AR119" s="379">
        <f>'Расчет КК'!N108</f>
        <v>31.397896774193548</v>
      </c>
      <c r="AS119" s="380">
        <f t="shared" si="30"/>
        <v>0.60210322580645226</v>
      </c>
      <c r="AT119" s="378">
        <f>AT118+SUM(AT146:AT147)-SUM(AU150,AU130:AU131,)</f>
        <v>40</v>
      </c>
      <c r="AU119" s="379">
        <f>'Расчет КК'!O108</f>
        <v>38.473258064516131</v>
      </c>
      <c r="AV119" s="380">
        <f t="shared" si="31"/>
        <v>1.5267419354838694</v>
      </c>
      <c r="AW119" s="378">
        <f>AW118+SUM(AW146:AW147)-SUM(AX150,AX130:AX131,)</f>
        <v>40</v>
      </c>
      <c r="AX119" s="379">
        <f>'Расчет КК'!P108</f>
        <v>39.801819354838706</v>
      </c>
      <c r="AY119" s="380">
        <f t="shared" si="32"/>
        <v>0.19818064516129397</v>
      </c>
      <c r="AZ119" s="378">
        <f>AZ118+SUM(AZ146:AZ147)-SUM(BA150,BA130:BA131,)</f>
        <v>30</v>
      </c>
      <c r="BA119" s="379">
        <f>'Расчет КК'!Q108</f>
        <v>32.571974193548385</v>
      </c>
      <c r="BB119" s="380">
        <f t="shared" si="33"/>
        <v>-2.5719741935483853</v>
      </c>
      <c r="BC119" s="378">
        <f>BC118+SUM(BC146:BC147)-SUM(BD150,BD130:BD131,)</f>
        <v>29</v>
      </c>
      <c r="BD119" s="379">
        <f>'Расчет КК'!R108</f>
        <v>33.282600000000002</v>
      </c>
      <c r="BE119" s="380">
        <f t="shared" si="34"/>
        <v>-4.2826000000000022</v>
      </c>
      <c r="BF119" s="378">
        <f>BF118+SUM(BF146:BF147)-SUM(BG150,BG130:BG131,)</f>
        <v>30</v>
      </c>
      <c r="BG119" s="379">
        <f>'Расчет КК'!S108</f>
        <v>34.116812903225807</v>
      </c>
      <c r="BH119" s="380">
        <f t="shared" si="35"/>
        <v>-4.1168129032258065</v>
      </c>
      <c r="BI119" s="378">
        <f>BI118+SUM(BI146:BI147)-SUM(BJ150,BJ130:BJ131,)</f>
        <v>33</v>
      </c>
      <c r="BJ119" s="379">
        <f>'Расчет КК'!T108</f>
        <v>32.602870967741936</v>
      </c>
      <c r="BK119" s="380">
        <f t="shared" si="36"/>
        <v>0.39712903225806429</v>
      </c>
      <c r="BL119" s="378">
        <f>BL118+SUM(BL146:BL147)-SUM(BM150,BM130:BM131,)</f>
        <v>30</v>
      </c>
      <c r="BM119" s="379">
        <f>'Расчет КК'!U108</f>
        <v>32.417490322580647</v>
      </c>
      <c r="BN119" s="380">
        <f t="shared" si="37"/>
        <v>-2.4174903225806474</v>
      </c>
      <c r="BO119" s="378">
        <f>BO118+SUM(BO146:BO147)-SUM(BP150,BP130:BP131,)</f>
        <v>40</v>
      </c>
      <c r="BP119" s="379">
        <f>'Расчет КК'!V108</f>
        <v>35.723445161290321</v>
      </c>
      <c r="BQ119" s="380">
        <f t="shared" si="38"/>
        <v>4.2765548387096786</v>
      </c>
      <c r="BR119" s="378">
        <f>BR118+SUM(BR146:BR147)-SUM(BS150,BS130:BS131,)</f>
        <v>41</v>
      </c>
      <c r="BS119" s="379">
        <f>'Расчет КК'!W108</f>
        <v>39.678232258064511</v>
      </c>
      <c r="BT119" s="380">
        <f t="shared" si="39"/>
        <v>1.3217677419354885</v>
      </c>
      <c r="BU119" s="378">
        <f>BU118+SUM(BU146:BU147)-SUM(BV150,BV130:BV131,)</f>
        <v>33</v>
      </c>
      <c r="BV119" s="379">
        <f>'Расчет КК'!X108</f>
        <v>34.858335483870967</v>
      </c>
      <c r="BW119" s="380">
        <f t="shared" si="40"/>
        <v>-1.8583354838709667</v>
      </c>
      <c r="BX119" s="378">
        <f>BX118+SUM(BX146:BX147)-SUM(BY150,BY130:BY131,)</f>
        <v>32</v>
      </c>
      <c r="BY119" s="379">
        <f>'Расчет КК'!Y108</f>
        <v>32.788251612903224</v>
      </c>
      <c r="BZ119" s="380">
        <f t="shared" si="41"/>
        <v>-0.78825161290322399</v>
      </c>
      <c r="CA119" s="378">
        <f>CA118+SUM(CA146:CA147)-SUM(CB150,CB130:CB131,)</f>
        <v>31</v>
      </c>
      <c r="CB119" s="379">
        <f>'Расчет КК'!Z108</f>
        <v>33.962329032258069</v>
      </c>
      <c r="CC119" s="380">
        <f t="shared" si="42"/>
        <v>-2.9623290322580687</v>
      </c>
      <c r="CD119" s="378">
        <f>CD118+SUM(CD146:CD147)-SUM(CE150,CE130:CE131,)</f>
        <v>32</v>
      </c>
      <c r="CE119" s="379">
        <f>'Расчет КК'!AA108</f>
        <v>34.425780645161296</v>
      </c>
      <c r="CF119" s="380">
        <f t="shared" si="43"/>
        <v>-2.4257806451612964</v>
      </c>
      <c r="CG119" s="378">
        <f>CG118+SUM(CG146:CG147)-SUM(CH150,CH130:CH131,)</f>
        <v>30</v>
      </c>
      <c r="CH119" s="379">
        <f>'Расчет КК'!AB108</f>
        <v>32.139419354838708</v>
      </c>
      <c r="CI119" s="380">
        <f t="shared" si="44"/>
        <v>-2.1394193548387079</v>
      </c>
      <c r="CJ119" s="378">
        <f>CJ118+SUM(CJ146:CJ147)-SUM(CK150,CK130:CK131,)</f>
        <v>33</v>
      </c>
      <c r="CK119" s="379">
        <f>'Расчет КК'!AC108</f>
        <v>32.139419354838708</v>
      </c>
      <c r="CL119" s="380">
        <f t="shared" si="45"/>
        <v>0.86058064516129207</v>
      </c>
      <c r="CM119" s="378">
        <f>CM118+SUM(CM146:CM147)-SUM(CN150,CN130:CN131,)</f>
        <v>39</v>
      </c>
      <c r="CN119" s="379">
        <f>'Расчет КК'!AD108</f>
        <v>35.599858064516127</v>
      </c>
      <c r="CO119" s="380">
        <f t="shared" si="46"/>
        <v>3.4001419354838731</v>
      </c>
      <c r="CP119" s="378">
        <f>CP118+SUM(CP146:CP147)-SUM(CQ150,CQ130:CQ131,)</f>
        <v>27</v>
      </c>
      <c r="CQ119" s="379">
        <f>'Расчет КК'!AE108</f>
        <v>33.128116129032257</v>
      </c>
      <c r="CR119" s="380">
        <f t="shared" si="47"/>
        <v>-6.1281161290322572</v>
      </c>
      <c r="CS119" s="378">
        <f>CS118+SUM(CS146:CS147)-SUM(CT130:CT131,)</f>
        <v>0</v>
      </c>
      <c r="CT119" s="471">
        <f>'Расчет КК'!AF108</f>
        <v>17</v>
      </c>
      <c r="CU119" s="380">
        <f t="shared" si="48"/>
        <v>-17</v>
      </c>
      <c r="CV119" s="171"/>
      <c r="CW119" s="169"/>
      <c r="CX119" s="170"/>
      <c r="CY119" s="168"/>
      <c r="CZ119" s="168"/>
      <c r="DA119" s="170"/>
      <c r="DB119" s="152"/>
      <c r="DC119" s="152"/>
      <c r="DD119" s="165"/>
      <c r="DE119" s="152"/>
      <c r="DF119" s="152"/>
    </row>
    <row r="120" spans="1:110" ht="15.75" x14ac:dyDescent="0.25">
      <c r="A120" s="251">
        <v>115</v>
      </c>
      <c r="B120" s="572"/>
      <c r="C120" s="458" t="s">
        <v>150</v>
      </c>
      <c r="D120" s="121"/>
      <c r="E120" s="50"/>
      <c r="F120" s="50"/>
      <c r="G120" s="378">
        <f>G119+G148-SUM(H132:H133)</f>
        <v>40</v>
      </c>
      <c r="H120" s="379">
        <f>'Расчет КК'!B109+$H$159+$I$159</f>
        <v>39.844019354838707</v>
      </c>
      <c r="I120" s="380">
        <f t="shared" si="18"/>
        <v>0.15598064516129284</v>
      </c>
      <c r="J120" s="378">
        <f>J119+J148-SUM(K132:K133)</f>
        <v>31</v>
      </c>
      <c r="K120" s="379">
        <f>'Расчет КК'!C109</f>
        <v>30.254716129032257</v>
      </c>
      <c r="L120" s="380">
        <f t="shared" si="19"/>
        <v>0.74528387096774296</v>
      </c>
      <c r="M120" s="378">
        <f>M119+M148-SUM(N132:N133)</f>
        <v>30</v>
      </c>
      <c r="N120" s="379">
        <f>'Расчет КК'!D109</f>
        <v>30.378303225806448</v>
      </c>
      <c r="O120" s="380">
        <f t="shared" si="20"/>
        <v>-0.37830322580644804</v>
      </c>
      <c r="P120" s="378">
        <f>P119+P148-SUM(Q132:Q133)</f>
        <v>31</v>
      </c>
      <c r="Q120" s="379">
        <f>'Расчет КК'!E109</f>
        <v>33.220806451612901</v>
      </c>
      <c r="R120" s="380">
        <f t="shared" si="21"/>
        <v>-2.2208064516129014</v>
      </c>
      <c r="S120" s="378">
        <f>S119+S148-SUM(T132:T133)</f>
        <v>34</v>
      </c>
      <c r="T120" s="379">
        <f>'Расчет КК'!F109</f>
        <v>30.934445161290324</v>
      </c>
      <c r="U120" s="380">
        <f t="shared" si="22"/>
        <v>3.0655548387096765</v>
      </c>
      <c r="V120" s="378">
        <f>V119+V148-SUM(W132:W133)</f>
        <v>31</v>
      </c>
      <c r="W120" s="379">
        <f>'Расчет КК'!G109</f>
        <v>30.532787096774193</v>
      </c>
      <c r="X120" s="380">
        <f t="shared" si="23"/>
        <v>0.467212903225807</v>
      </c>
      <c r="Y120" s="378">
        <f>Y119+Y148-SUM(Z132:Z133)</f>
        <v>33</v>
      </c>
      <c r="Z120" s="379">
        <f>'Расчет КК'!H109</f>
        <v>35.043716129032262</v>
      </c>
      <c r="AA120" s="380">
        <f t="shared" si="24"/>
        <v>-2.0437161290322621</v>
      </c>
      <c r="AB120" s="378">
        <f>AB119+AB148-SUM(AC132:AC133)</f>
        <v>31</v>
      </c>
      <c r="AC120" s="379">
        <f>'Расчет КК'!I109</f>
        <v>30.841754838709676</v>
      </c>
      <c r="AD120" s="380">
        <f t="shared" si="25"/>
        <v>0.15824516129032418</v>
      </c>
      <c r="AE120" s="378">
        <f>AE119+AE148-SUM(AF132:AF133)</f>
        <v>29</v>
      </c>
      <c r="AF120" s="379">
        <f>'Расчет КК'!J109</f>
        <v>33.313496774193545</v>
      </c>
      <c r="AG120" s="380">
        <f t="shared" si="26"/>
        <v>-4.3134967741935455</v>
      </c>
      <c r="AH120" s="378">
        <f>AH119+AH148-SUM(AI132:AI133)</f>
        <v>31</v>
      </c>
      <c r="AI120" s="379">
        <f>'Расчет КК'!K109</f>
        <v>32.417490322580647</v>
      </c>
      <c r="AJ120" s="380">
        <f t="shared" si="27"/>
        <v>-1.4174903225806474</v>
      </c>
      <c r="AK120" s="378">
        <f>AK119+AK148-SUM(AL132:AL133)</f>
        <v>26</v>
      </c>
      <c r="AL120" s="379">
        <f>'Расчет КК'!L109</f>
        <v>32.108522580645158</v>
      </c>
      <c r="AM120" s="380">
        <f t="shared" si="28"/>
        <v>-6.1085225806451575</v>
      </c>
      <c r="AN120" s="378">
        <f>AN119+AN148-SUM(AO132:AO133)</f>
        <v>26</v>
      </c>
      <c r="AO120" s="379">
        <f>'Расчет КК'!M109</f>
        <v>31.212516129032259</v>
      </c>
      <c r="AP120" s="380">
        <f t="shared" si="29"/>
        <v>-5.2125161290322595</v>
      </c>
      <c r="AQ120" s="378">
        <f>AQ119+AQ148-SUM(AR132:AR133)</f>
        <v>30</v>
      </c>
      <c r="AR120" s="379">
        <f>'Расчет КК'!N109</f>
        <v>30.470993548387096</v>
      </c>
      <c r="AS120" s="380">
        <f t="shared" si="30"/>
        <v>-0.47099354838709573</v>
      </c>
      <c r="AT120" s="378">
        <f>AT119+AT148-SUM(AU132:AU133)</f>
        <v>35</v>
      </c>
      <c r="AU120" s="379">
        <f>'Расчет КК'!O109</f>
        <v>39.029399999999995</v>
      </c>
      <c r="AV120" s="380">
        <f t="shared" si="31"/>
        <v>-4.0293999999999954</v>
      </c>
      <c r="AW120" s="378">
        <f>AW119+AW148-SUM(AX132:AX133)</f>
        <v>37</v>
      </c>
      <c r="AX120" s="379">
        <f>'Расчет КК'!P109</f>
        <v>37.978909677419352</v>
      </c>
      <c r="AY120" s="380">
        <f t="shared" si="32"/>
        <v>-0.97890967741935242</v>
      </c>
      <c r="AZ120" s="378">
        <f>AZ119+AZ148-SUM(BA132:BA133)</f>
        <v>30</v>
      </c>
      <c r="BA120" s="379">
        <f>'Расчет КК'!Q109</f>
        <v>31.675967741935484</v>
      </c>
      <c r="BB120" s="380">
        <f t="shared" si="33"/>
        <v>-1.6759677419354837</v>
      </c>
      <c r="BC120" s="378">
        <f>BC119+BC148-SUM(BD132:BD133)</f>
        <v>29</v>
      </c>
      <c r="BD120" s="379">
        <f>'Расчет КК'!R109</f>
        <v>31.088929032258065</v>
      </c>
      <c r="BE120" s="380">
        <f t="shared" si="34"/>
        <v>-2.0889290322580649</v>
      </c>
      <c r="BF120" s="378">
        <f>BF119+BF148-SUM(BG132:BG133)</f>
        <v>29</v>
      </c>
      <c r="BG120" s="379">
        <f>'Расчет КК'!S109</f>
        <v>32.448387096774191</v>
      </c>
      <c r="BH120" s="380">
        <f t="shared" si="35"/>
        <v>-3.4483870967741908</v>
      </c>
      <c r="BI120" s="378">
        <f>BI119+BI148-SUM(BJ132:BJ133)</f>
        <v>33</v>
      </c>
      <c r="BJ120" s="379">
        <f>'Расчет КК'!T109</f>
        <v>31.706864516129031</v>
      </c>
      <c r="BK120" s="380">
        <f t="shared" si="36"/>
        <v>1.2931354838709694</v>
      </c>
      <c r="BL120" s="378">
        <f>BL119+BL148-SUM(BM132:BM133)</f>
        <v>28</v>
      </c>
      <c r="BM120" s="379">
        <f>'Расчет КК'!U109</f>
        <v>30.285612903225804</v>
      </c>
      <c r="BN120" s="380">
        <f t="shared" si="37"/>
        <v>-2.2856129032258039</v>
      </c>
      <c r="BO120" s="378">
        <f>BO119+BO148-SUM(BP132:BP133)</f>
        <v>38</v>
      </c>
      <c r="BP120" s="379">
        <f>'Расчет КК'!V109</f>
        <v>34.88923225806451</v>
      </c>
      <c r="BQ120" s="380">
        <f t="shared" si="38"/>
        <v>3.11076774193549</v>
      </c>
      <c r="BR120" s="378">
        <f>BR119+BR148-SUM(BS132:BS133)</f>
        <v>42</v>
      </c>
      <c r="BS120" s="379">
        <f>'Расчет КК'!W109</f>
        <v>36.712141935483871</v>
      </c>
      <c r="BT120" s="380">
        <f t="shared" si="39"/>
        <v>5.2878580645161293</v>
      </c>
      <c r="BU120" s="378">
        <f>BU119+BU148-SUM(BV132:BV133)</f>
        <v>31</v>
      </c>
      <c r="BV120" s="379">
        <f>'Расчет КК'!X109</f>
        <v>31.675967741935484</v>
      </c>
      <c r="BW120" s="380">
        <f t="shared" si="40"/>
        <v>-0.6759677419354837</v>
      </c>
      <c r="BX120" s="378">
        <f>BX119+BX148-SUM(BY132:BY133)</f>
        <v>31</v>
      </c>
      <c r="BY120" s="379">
        <f>'Расчет КК'!Y109</f>
        <v>32.263006451612902</v>
      </c>
      <c r="BZ120" s="380">
        <f t="shared" si="41"/>
        <v>-1.2630064516129025</v>
      </c>
      <c r="CA120" s="378">
        <f>CA119+CA148-SUM(CB132:CB133)</f>
        <v>28</v>
      </c>
      <c r="CB120" s="379">
        <f>'Расчет КК'!Z109</f>
        <v>32.788251612903224</v>
      </c>
      <c r="CC120" s="380">
        <f t="shared" si="42"/>
        <v>-4.788251612903224</v>
      </c>
      <c r="CD120" s="378">
        <f>CD119+CD148-SUM(CE132:CE133)</f>
        <v>29</v>
      </c>
      <c r="CE120" s="379">
        <f>'Расчет КК'!AA109</f>
        <v>30.19292258064516</v>
      </c>
      <c r="CF120" s="380">
        <f t="shared" si="43"/>
        <v>-1.1929225806451598</v>
      </c>
      <c r="CG120" s="378">
        <f>CG119+CG148-SUM(CH132:CH133)</f>
        <v>28</v>
      </c>
      <c r="CH120" s="379">
        <f>'Расчет КК'!AB109</f>
        <v>30.254716129032257</v>
      </c>
      <c r="CI120" s="380">
        <f t="shared" si="44"/>
        <v>-2.254716129032257</v>
      </c>
      <c r="CJ120" s="378">
        <f>CJ119+CJ148-SUM(CK132:CK133)</f>
        <v>31</v>
      </c>
      <c r="CK120" s="379">
        <f>'Расчет КК'!AC109</f>
        <v>30.254716129032257</v>
      </c>
      <c r="CL120" s="380">
        <f t="shared" si="45"/>
        <v>0.74528387096774296</v>
      </c>
      <c r="CM120" s="378">
        <f>CM119+CM148-SUM(CN132:CN133)</f>
        <v>38</v>
      </c>
      <c r="CN120" s="379">
        <f>'Расчет КК'!AD109</f>
        <v>34.055019354838706</v>
      </c>
      <c r="CO120" s="380">
        <f t="shared" si="46"/>
        <v>3.9449806451612943</v>
      </c>
      <c r="CP120" s="378">
        <f>CP119+CP148-SUM(CQ132:CQ133)</f>
        <v>29</v>
      </c>
      <c r="CQ120" s="379">
        <f>'Расчет КК'!AE109</f>
        <v>30.347406451612905</v>
      </c>
      <c r="CR120" s="380">
        <f t="shared" si="47"/>
        <v>-1.3474064516129047</v>
      </c>
      <c r="CS120" s="378">
        <f>CS119+CS148-SUM(CT132:CT133)</f>
        <v>0</v>
      </c>
      <c r="CT120" s="471">
        <f>'Расчет КК'!AF109</f>
        <v>17</v>
      </c>
      <c r="CU120" s="380">
        <f t="shared" si="48"/>
        <v>-17</v>
      </c>
      <c r="CV120" s="171"/>
      <c r="CW120" s="171"/>
      <c r="CX120" s="163"/>
      <c r="CY120" s="172"/>
      <c r="CZ120" s="172"/>
      <c r="DA120" s="163"/>
      <c r="DD120" s="165"/>
    </row>
    <row r="121" spans="1:110" ht="15.75" x14ac:dyDescent="0.25">
      <c r="A121" s="251">
        <v>116</v>
      </c>
      <c r="B121" s="572"/>
      <c r="C121" s="649" t="s">
        <v>151</v>
      </c>
      <c r="D121" s="121"/>
      <c r="E121" s="558"/>
      <c r="G121" s="378">
        <f>G120+SUM(G154:G156)-SUM(H134:H135)</f>
        <v>35</v>
      </c>
      <c r="H121" s="379">
        <f>'Расчет КК'!B110+$H$159+$I$159</f>
        <v>36.538064516129033</v>
      </c>
      <c r="I121" s="380">
        <f t="shared" si="18"/>
        <v>-1.5380645161290332</v>
      </c>
      <c r="J121" s="378">
        <f>J120+SUM(J154:J156)-SUM(K134:K135)</f>
        <v>29</v>
      </c>
      <c r="K121" s="379">
        <f>'Расчет КК'!C110</f>
        <v>28.648083870967742</v>
      </c>
      <c r="L121" s="380">
        <f t="shared" si="19"/>
        <v>0.35191612903225789</v>
      </c>
      <c r="M121" s="378">
        <f>M120+SUM(M154:M156)-SUM(N134:N135)</f>
        <v>27</v>
      </c>
      <c r="N121" s="379">
        <f>'Расчет КК'!D110</f>
        <v>30.903548387096773</v>
      </c>
      <c r="O121" s="380">
        <f t="shared" si="20"/>
        <v>-3.9035483870967731</v>
      </c>
      <c r="P121" s="378">
        <f>P120+SUM(P154:P156)-SUM(Q134:Q135)</f>
        <v>29</v>
      </c>
      <c r="Q121" s="379">
        <f>'Расчет КК'!E110</f>
        <v>32.170316129032258</v>
      </c>
      <c r="R121" s="380">
        <f t="shared" si="21"/>
        <v>-3.1703161290322583</v>
      </c>
      <c r="S121" s="378">
        <f>S120+SUM(S154:S156)-SUM(T134:T135)</f>
        <v>28</v>
      </c>
      <c r="T121" s="379">
        <f>'Расчет КК'!F110</f>
        <v>30.470993548387096</v>
      </c>
      <c r="U121" s="380">
        <f t="shared" si="22"/>
        <v>-2.4709935483870957</v>
      </c>
      <c r="V121" s="378">
        <f>V120+SUM(V154:V156)-SUM(W134:W135)</f>
        <v>28</v>
      </c>
      <c r="W121" s="379">
        <f>'Расчет КК'!G110</f>
        <v>30.810858064516129</v>
      </c>
      <c r="X121" s="380">
        <f t="shared" si="23"/>
        <v>-2.810858064516129</v>
      </c>
      <c r="Y121" s="378">
        <f>Y120+SUM(Y154:Y156)-SUM(Z134:Z135)</f>
        <v>30</v>
      </c>
      <c r="Z121" s="379">
        <f>'Расчет КК'!H110</f>
        <v>32.726458064516123</v>
      </c>
      <c r="AA121" s="380">
        <f t="shared" si="24"/>
        <v>-2.7264580645161232</v>
      </c>
      <c r="AB121" s="378">
        <f>AB120+SUM(AB154:AB156)-SUM(AC134:AC135)</f>
        <v>29</v>
      </c>
      <c r="AC121" s="379">
        <f>'Расчет КК'!I110</f>
        <v>28.555393548387094</v>
      </c>
      <c r="AD121" s="380">
        <f t="shared" si="25"/>
        <v>0.44460645161290557</v>
      </c>
      <c r="AE121" s="378">
        <f>AE120+SUM(AE154:AE156)-SUM(AF134:AF135)</f>
        <v>28</v>
      </c>
      <c r="AF121" s="379">
        <f>'Расчет КК'!J110</f>
        <v>31.33610322580645</v>
      </c>
      <c r="AG121" s="380">
        <f t="shared" si="26"/>
        <v>-3.3361032258064505</v>
      </c>
      <c r="AH121" s="378">
        <f>AH120+SUM(AH154:AH156)-SUM(AI134:AI135)</f>
        <v>29</v>
      </c>
      <c r="AI121" s="379">
        <f>'Расчет КК'!K110</f>
        <v>29.513193548387097</v>
      </c>
      <c r="AJ121" s="380">
        <f t="shared" si="27"/>
        <v>-0.51319354838709685</v>
      </c>
      <c r="AK121" s="378">
        <f>AK120+SUM(AK154:AK156)-SUM(AL134:AL135)</f>
        <v>26</v>
      </c>
      <c r="AL121" s="379">
        <f>'Расчет КК'!L110</f>
        <v>31.706864516129031</v>
      </c>
      <c r="AM121" s="380">
        <f t="shared" si="28"/>
        <v>-5.7068645161290306</v>
      </c>
      <c r="AN121" s="378">
        <f>AN120+SUM(AN154:AN156)-SUM(AO134:AO135)</f>
        <v>23</v>
      </c>
      <c r="AO121" s="379">
        <f>'Расчет КК'!M110</f>
        <v>28.400909677419353</v>
      </c>
      <c r="AP121" s="380">
        <f t="shared" si="29"/>
        <v>-5.400909677419353</v>
      </c>
      <c r="AQ121" s="378">
        <f>AQ120+SUM(AQ154:AQ156)-SUM(AR134:AR135)</f>
        <v>27</v>
      </c>
      <c r="AR121" s="379">
        <f>'Расчет КК'!N110</f>
        <v>28.895258064516128</v>
      </c>
      <c r="AS121" s="380">
        <f t="shared" si="30"/>
        <v>-1.8952580645161277</v>
      </c>
      <c r="AT121" s="378">
        <f>AT120+SUM(AT154:AT156)-SUM(AU134:AU135)</f>
        <v>31</v>
      </c>
      <c r="AU121" s="379">
        <f>'Расчет КК'!O110</f>
        <v>36.866625806451609</v>
      </c>
      <c r="AV121" s="380">
        <f t="shared" si="31"/>
        <v>-5.8666258064516086</v>
      </c>
      <c r="AW121" s="378">
        <f>AW120+SUM(AW154:AW156)-SUM(AX134:AX135)</f>
        <v>33</v>
      </c>
      <c r="AX121" s="379">
        <f>'Расчет КК'!P110</f>
        <v>34.394883870967739</v>
      </c>
      <c r="AY121" s="380">
        <f t="shared" si="32"/>
        <v>-1.3948838709677389</v>
      </c>
      <c r="AZ121" s="378">
        <f>AZ120+SUM(AZ154:AZ156)-SUM(BA134:BA135)</f>
        <v>27</v>
      </c>
      <c r="BA121" s="379">
        <f>'Расчет КК'!Q110</f>
        <v>29.729470967741936</v>
      </c>
      <c r="BB121" s="380">
        <f t="shared" si="33"/>
        <v>-2.7294709677419355</v>
      </c>
      <c r="BC121" s="378">
        <f>BC120+SUM(BC154:BC156)-SUM(BD134:BD135)</f>
        <v>27</v>
      </c>
      <c r="BD121" s="379">
        <f>'Расчет КК'!R110</f>
        <v>29.667677419354838</v>
      </c>
      <c r="BE121" s="380">
        <f t="shared" si="34"/>
        <v>-2.6676774193548383</v>
      </c>
      <c r="BF121" s="378">
        <f>BF120+SUM(BF154:BF156)-SUM(BG134:BG135)</f>
        <v>30</v>
      </c>
      <c r="BG121" s="379">
        <f>'Расчет КК'!S110</f>
        <v>30.440096774193549</v>
      </c>
      <c r="BH121" s="380">
        <f t="shared" si="35"/>
        <v>-0.44009677419354887</v>
      </c>
      <c r="BI121" s="378">
        <f>BI120+SUM(BI154:BI156)-SUM(BJ134:BJ135)</f>
        <v>28</v>
      </c>
      <c r="BJ121" s="379">
        <f>'Расчет КК'!T110</f>
        <v>29.296916129032255</v>
      </c>
      <c r="BK121" s="380">
        <f t="shared" si="36"/>
        <v>-1.2969161290322546</v>
      </c>
      <c r="BL121" s="378">
        <f>BL120+SUM(BL154:BL156)-SUM(BM134:BM135)</f>
        <v>26</v>
      </c>
      <c r="BM121" s="379">
        <f>'Расчет КК'!U110</f>
        <v>29.389606451612902</v>
      </c>
      <c r="BN121" s="380">
        <f t="shared" si="37"/>
        <v>-3.3896064516129023</v>
      </c>
      <c r="BO121" s="378">
        <f>BO120+SUM(BO154:BO156)-SUM(BP134:BP135)</f>
        <v>32</v>
      </c>
      <c r="BP121" s="379">
        <f>'Расчет КК'!V110</f>
        <v>31.861348387096776</v>
      </c>
      <c r="BQ121" s="380">
        <f t="shared" si="38"/>
        <v>0.13865161290322447</v>
      </c>
      <c r="BR121" s="378">
        <f>BR120+SUM(BR154:BR156)-SUM(BS134:BS135)</f>
        <v>37</v>
      </c>
      <c r="BS121" s="379">
        <f>'Расчет КК'!W110</f>
        <v>35.630754838709677</v>
      </c>
      <c r="BT121" s="380">
        <f t="shared" si="39"/>
        <v>1.3692451612903227</v>
      </c>
      <c r="BU121" s="378">
        <f>BU120+SUM(BU154:BU156)-SUM(BV134:BV135)</f>
        <v>28</v>
      </c>
      <c r="BV121" s="379">
        <f>'Расчет КК'!X110</f>
        <v>30.625477419354837</v>
      </c>
      <c r="BW121" s="380">
        <f t="shared" si="40"/>
        <v>-2.6254774193548371</v>
      </c>
      <c r="BX121" s="378">
        <f>BX120+SUM(BX154:BX156)-SUM(BY134:BY135)</f>
        <v>28</v>
      </c>
      <c r="BY121" s="379">
        <f>'Расчет КК'!Y110</f>
        <v>30.285612903225804</v>
      </c>
      <c r="BZ121" s="380">
        <f t="shared" si="41"/>
        <v>-2.2856129032258039</v>
      </c>
      <c r="CA121" s="378">
        <f>CA120+SUM(CA154:CA156)-SUM(CB134:CB135)</f>
        <v>28</v>
      </c>
      <c r="CB121" s="379">
        <f>'Расчет КК'!Z110</f>
        <v>29.945748387096774</v>
      </c>
      <c r="CC121" s="380">
        <f t="shared" si="42"/>
        <v>-1.9457483870967742</v>
      </c>
      <c r="CD121" s="378">
        <f>CD120+SUM(CD154:CD156)-SUM(CE134:CE135)</f>
        <v>27</v>
      </c>
      <c r="CE121" s="379">
        <f>'Расчет КК'!AA110</f>
        <v>29.20422580645161</v>
      </c>
      <c r="CF121" s="380">
        <f t="shared" si="43"/>
        <v>-2.2042258064516105</v>
      </c>
      <c r="CG121" s="378">
        <f>CG120+SUM(CG154:CG156)-SUM(CH134:CH135)</f>
        <v>27</v>
      </c>
      <c r="CH121" s="379">
        <f>'Расчет КК'!AB110</f>
        <v>29.327812903225805</v>
      </c>
      <c r="CI121" s="380">
        <f t="shared" si="44"/>
        <v>-2.327812903225805</v>
      </c>
      <c r="CJ121" s="378">
        <f>CJ120+SUM(CJ154:CJ156)-SUM(CK134:CK135)</f>
        <v>28</v>
      </c>
      <c r="CK121" s="379">
        <f>'Расчет КК'!AC110</f>
        <v>29.327812903225805</v>
      </c>
      <c r="CL121" s="380">
        <f t="shared" si="45"/>
        <v>-1.327812903225805</v>
      </c>
      <c r="CM121" s="378">
        <f>CM120+SUM(CM154:CM156)-SUM(CN134:CN135)</f>
        <v>31</v>
      </c>
      <c r="CN121" s="379">
        <f>'Расчет КК'!AD110</f>
        <v>33.653361290322579</v>
      </c>
      <c r="CO121" s="380">
        <f t="shared" si="46"/>
        <v>-2.6533612903225787</v>
      </c>
      <c r="CP121" s="378">
        <f>CP120+SUM(CP154:CP156)-SUM(CQ134:CQ135)</f>
        <v>24</v>
      </c>
      <c r="CQ121" s="379">
        <f>'Расчет КК'!AE110</f>
        <v>30.038438709677422</v>
      </c>
      <c r="CR121" s="380">
        <f t="shared" si="47"/>
        <v>-6.0384387096774219</v>
      </c>
      <c r="CS121" s="378">
        <f>CS120+SUM(CS154:CS156)-SUM(CT134:CT135)</f>
        <v>0</v>
      </c>
      <c r="CT121" s="471">
        <f>'Расчет КК'!AF110</f>
        <v>17</v>
      </c>
      <c r="CU121" s="380">
        <f t="shared" si="48"/>
        <v>-17</v>
      </c>
      <c r="CV121" s="171"/>
      <c r="CW121" s="171"/>
      <c r="CX121" s="163"/>
      <c r="CY121" s="172"/>
      <c r="CZ121" s="172"/>
      <c r="DA121" s="163"/>
      <c r="DB121" s="68"/>
      <c r="DC121" s="68"/>
      <c r="DD121" s="165"/>
      <c r="DE121" s="68"/>
      <c r="DF121" s="68"/>
    </row>
    <row r="122" spans="1:110" ht="15.75" x14ac:dyDescent="0.25">
      <c r="A122" s="251">
        <v>117</v>
      </c>
      <c r="B122" s="572"/>
      <c r="C122" s="649" t="s">
        <v>152</v>
      </c>
      <c r="D122" s="121"/>
      <c r="E122" s="50"/>
      <c r="F122" s="50"/>
      <c r="G122" s="378">
        <f>G121+SUM(G157:G158)-SUM(H136:H137)-H155</f>
        <v>26</v>
      </c>
      <c r="H122" s="379">
        <f>'Расчет КК'!B111+$H$159+$I$159</f>
        <v>30.95403870967742</v>
      </c>
      <c r="I122" s="380">
        <f t="shared" si="18"/>
        <v>-4.9540387096774197</v>
      </c>
      <c r="J122" s="378">
        <f>J121+SUM(J157:J158)-SUM(K136:K137)-K155</f>
        <v>21</v>
      </c>
      <c r="K122" s="379">
        <f>'Расчет КК'!C111</f>
        <v>25.844767741935485</v>
      </c>
      <c r="L122" s="380">
        <f t="shared" si="19"/>
        <v>-4.8447677419354847</v>
      </c>
      <c r="M122" s="378">
        <f>M121+SUM(M157:M158)-SUM(N136:N137)-N155</f>
        <v>23</v>
      </c>
      <c r="N122" s="379">
        <f>'Расчет КК'!D111</f>
        <v>25.443109677419354</v>
      </c>
      <c r="O122" s="380">
        <f t="shared" si="20"/>
        <v>-2.4431096774193541</v>
      </c>
      <c r="P122" s="378">
        <f>P121+SUM(P157:P158)-SUM(Q136:Q137)-Q155</f>
        <v>26</v>
      </c>
      <c r="Q122" s="379">
        <f>'Расчет КК'!E111</f>
        <v>26.431806451612903</v>
      </c>
      <c r="R122" s="380">
        <f t="shared" si="21"/>
        <v>-0.43180645161290343</v>
      </c>
      <c r="S122" s="378">
        <f>S121+SUM(S157:S158)-SUM(T136:T137)-T155</f>
        <v>24</v>
      </c>
      <c r="T122" s="379">
        <f>'Расчет КК'!F111</f>
        <v>27.111535483870966</v>
      </c>
      <c r="U122" s="380">
        <f t="shared" si="22"/>
        <v>-3.1115354838709663</v>
      </c>
      <c r="V122" s="378">
        <f>V121+SUM(V157:V158)-SUM(W136:W137)-W155</f>
        <v>25</v>
      </c>
      <c r="W122" s="379">
        <f>'Расчет КК'!G111</f>
        <v>27.48229677419355</v>
      </c>
      <c r="X122" s="380">
        <f t="shared" si="23"/>
        <v>-2.48229677419355</v>
      </c>
      <c r="Y122" s="378">
        <f>Y121+SUM(Y157:Y158)-SUM(Z136:Z137)-Z155</f>
        <v>26</v>
      </c>
      <c r="Z122" s="379">
        <f>'Расчет КК'!H111</f>
        <v>31.251703225806452</v>
      </c>
      <c r="AA122" s="380">
        <f t="shared" si="24"/>
        <v>-5.2517032258064518</v>
      </c>
      <c r="AB122" s="378">
        <f>AB121+SUM(AB157:AB158)-SUM(AC136:AC137)-AC155</f>
        <v>24</v>
      </c>
      <c r="AC122" s="379">
        <f>'Расчет КК'!I111</f>
        <v>25.257729032258062</v>
      </c>
      <c r="AD122" s="380">
        <f t="shared" si="25"/>
        <v>-1.2577290322580623</v>
      </c>
      <c r="AE122" s="378">
        <f>AE121+SUM(AE157:AE158)-SUM(AF136:AF137)-AF155</f>
        <v>25</v>
      </c>
      <c r="AF122" s="379">
        <f>'Расчет КК'!J111</f>
        <v>27.791264516129033</v>
      </c>
      <c r="AG122" s="380">
        <f t="shared" si="26"/>
        <v>-2.7912645161290328</v>
      </c>
      <c r="AH122" s="378">
        <f>AH121+SUM(AH157:AH158)-SUM(AI136:AI137)-AI155</f>
        <v>25</v>
      </c>
      <c r="AI122" s="379">
        <f>'Расчет КК'!K111</f>
        <v>28.59458064516129</v>
      </c>
      <c r="AJ122" s="380">
        <f t="shared" si="27"/>
        <v>-3.5945806451612903</v>
      </c>
      <c r="AK122" s="378">
        <f>AK121+SUM(AK157:AK158)-SUM(AL136:AL137)-AL155</f>
        <v>24</v>
      </c>
      <c r="AL122" s="379">
        <f>'Расчет КК'!L111</f>
        <v>26.957051612903228</v>
      </c>
      <c r="AM122" s="380">
        <f t="shared" si="28"/>
        <v>-2.9570516129032285</v>
      </c>
      <c r="AN122" s="378">
        <f>AN121+SUM(AN157:AN158)-SUM(AO136:AO137)-AO155</f>
        <v>19</v>
      </c>
      <c r="AO122" s="379">
        <f>'Расчет КК'!M111</f>
        <v>23.96006451612903</v>
      </c>
      <c r="AP122" s="380">
        <f t="shared" si="29"/>
        <v>-4.9600645161290302</v>
      </c>
      <c r="AQ122" s="378">
        <f>AQ121+SUM(AQ157:AQ158)-SUM(AR136:AR137)-AR155</f>
        <v>25</v>
      </c>
      <c r="AR122" s="379">
        <f>'Расчет КК'!N111</f>
        <v>26.987948387096772</v>
      </c>
      <c r="AS122" s="380">
        <f t="shared" si="30"/>
        <v>-1.9879483870967718</v>
      </c>
      <c r="AT122" s="378">
        <f>AT121+SUM(AT157:AT158)-SUM(AU136:AU137)-AU155</f>
        <v>26</v>
      </c>
      <c r="AU122" s="379">
        <f>'Расчет КК'!O111</f>
        <v>31.251703225806452</v>
      </c>
      <c r="AV122" s="380">
        <f t="shared" si="31"/>
        <v>-5.2517032258064518</v>
      </c>
      <c r="AW122" s="378">
        <f>AW121+SUM(AW157:AW158)-SUM(AX136:AX137)-AX155</f>
        <v>28</v>
      </c>
      <c r="AX122" s="379">
        <f>'Расчет КК'!P111</f>
        <v>31.189909677419354</v>
      </c>
      <c r="AY122" s="380">
        <f t="shared" si="32"/>
        <v>-3.1899096774193545</v>
      </c>
      <c r="AZ122" s="378">
        <f>AZ121+SUM(AZ157:AZ158)-SUM(BA136:BA137)-BA155</f>
        <v>26</v>
      </c>
      <c r="BA122" s="379">
        <f>'Расчет КК'!Q111</f>
        <v>26.555393548387094</v>
      </c>
      <c r="BB122" s="380">
        <f t="shared" si="33"/>
        <v>-0.55539354838709443</v>
      </c>
      <c r="BC122" s="378">
        <f>BC121+SUM(BC157:BC158)-SUM(BD136:BD137)-BD155</f>
        <v>26</v>
      </c>
      <c r="BD122" s="379">
        <f>'Расчет КК'!R111</f>
        <v>27.327812903225805</v>
      </c>
      <c r="BE122" s="380">
        <f t="shared" si="34"/>
        <v>-1.327812903225805</v>
      </c>
      <c r="BF122" s="378">
        <f>BF121+SUM(BF157:BF158)-SUM(BG136:BG137)-BG155</f>
        <v>28</v>
      </c>
      <c r="BG122" s="379">
        <f>'Расчет КК'!S111</f>
        <v>25.875664516129035</v>
      </c>
      <c r="BH122" s="380">
        <f t="shared" si="35"/>
        <v>2.1243354838709649</v>
      </c>
      <c r="BI122" s="378">
        <f>BI121+SUM(BI157:BI158)-SUM(BJ136:BJ137)-BJ155</f>
        <v>24</v>
      </c>
      <c r="BJ122" s="379">
        <f>'Расчет КК'!T111</f>
        <v>26.339116129032256</v>
      </c>
      <c r="BK122" s="380">
        <f t="shared" si="36"/>
        <v>-2.3391161290322557</v>
      </c>
      <c r="BL122" s="378">
        <f>BL121+SUM(BL157:BL158)-SUM(BM136:BM137)-BM155</f>
        <v>24</v>
      </c>
      <c r="BM122" s="379">
        <f>'Расчет КК'!U111</f>
        <v>28.038438709677422</v>
      </c>
      <c r="BN122" s="380">
        <f t="shared" si="37"/>
        <v>-4.0384387096774219</v>
      </c>
      <c r="BO122" s="378">
        <f>BO121+SUM(BO157:BO158)-SUM(BP136:BP137)-BP155</f>
        <v>28</v>
      </c>
      <c r="BP122" s="379">
        <f>'Расчет КК'!V111</f>
        <v>29.181619354838709</v>
      </c>
      <c r="BQ122" s="380">
        <f t="shared" si="38"/>
        <v>-1.1816193548387091</v>
      </c>
      <c r="BR122" s="378">
        <f>BR121+SUM(BR157:BR158)-SUM(BS136:BS137)-BS155</f>
        <v>30</v>
      </c>
      <c r="BS122" s="379">
        <f>'Расчет КК'!W111</f>
        <v>30.510180645161292</v>
      </c>
      <c r="BT122" s="380">
        <f t="shared" si="39"/>
        <v>-0.51018064516129158</v>
      </c>
      <c r="BU122" s="378">
        <f>BU121+SUM(BU157:BU158)-SUM(BV136:BV137)-BV155</f>
        <v>25</v>
      </c>
      <c r="BV122" s="379">
        <f>'Расчет КК'!X111</f>
        <v>28.59458064516129</v>
      </c>
      <c r="BW122" s="380">
        <f t="shared" si="40"/>
        <v>-3.5945806451612903</v>
      </c>
      <c r="BX122" s="378">
        <f>BX121+SUM(BX157:BX158)-SUM(BY136:BY137)-BY155</f>
        <v>25</v>
      </c>
      <c r="BY122" s="379">
        <f>'Расчет КК'!Y111</f>
        <v>26.802567741935484</v>
      </c>
      <c r="BZ122" s="380">
        <f t="shared" si="41"/>
        <v>-1.8025677419354835</v>
      </c>
      <c r="CA122" s="378">
        <f>CA121+SUM(CA157:CA158)-SUM(CB136:CB137)-CB155</f>
        <v>25</v>
      </c>
      <c r="CB122" s="379">
        <f>'Расчет КК'!Z111</f>
        <v>26.277322580645162</v>
      </c>
      <c r="CC122" s="380">
        <f t="shared" si="42"/>
        <v>-1.277322580645162</v>
      </c>
      <c r="CD122" s="378">
        <f>CD121+SUM(CD157:CD158)-SUM(CE136:CE137)-CE155</f>
        <v>23</v>
      </c>
      <c r="CE122" s="379">
        <f>'Расчет КК'!AA111</f>
        <v>26.864361290322581</v>
      </c>
      <c r="CF122" s="380">
        <f t="shared" si="43"/>
        <v>-3.8643612903225808</v>
      </c>
      <c r="CG122" s="378">
        <f>CG121+SUM(CG157:CG158)-SUM(CH136:CH137)-CH155</f>
        <v>25</v>
      </c>
      <c r="CH122" s="379">
        <f>'Расчет КК'!AB111</f>
        <v>26.308219354838709</v>
      </c>
      <c r="CI122" s="380">
        <f t="shared" si="44"/>
        <v>-1.3082193548387089</v>
      </c>
      <c r="CJ122" s="378">
        <f>CJ121+SUM(CJ157:CJ158)-SUM(CK136:CK137)-CK155</f>
        <v>24</v>
      </c>
      <c r="CK122" s="379">
        <f>'Расчет КК'!AC111</f>
        <v>26.308219354838709</v>
      </c>
      <c r="CL122" s="380">
        <f t="shared" si="45"/>
        <v>-2.3082193548387089</v>
      </c>
      <c r="CM122" s="378">
        <f>CM121+SUM(CM157:CM158)-SUM(CN136:CN137)-CN155</f>
        <v>29</v>
      </c>
      <c r="CN122" s="379">
        <f>'Расчет КК'!AD111</f>
        <v>30.263006451612902</v>
      </c>
      <c r="CO122" s="380">
        <f t="shared" si="46"/>
        <v>-1.2630064516129025</v>
      </c>
      <c r="CP122" s="378">
        <f>CP121+SUM(CP157:CP158)-SUM(CQ136:CQ137)-CQ155</f>
        <v>23</v>
      </c>
      <c r="CQ122" s="379">
        <f>'Расчет КК'!AE111</f>
        <v>25.443109677419354</v>
      </c>
      <c r="CR122" s="380">
        <f t="shared" si="47"/>
        <v>-2.4431096774193541</v>
      </c>
      <c r="CS122" s="378">
        <f>CS121+SUM(CS157:CS158)-SUM(CT136:CT137)-CT155</f>
        <v>0</v>
      </c>
      <c r="CT122" s="471">
        <f>'Расчет КК'!AF111</f>
        <v>15</v>
      </c>
      <c r="CU122" s="380">
        <f t="shared" si="48"/>
        <v>-15</v>
      </c>
      <c r="CV122" s="171"/>
      <c r="CW122" s="171"/>
      <c r="CX122" s="163"/>
      <c r="CY122" s="172"/>
      <c r="CZ122" s="172"/>
      <c r="DA122" s="163"/>
      <c r="DD122" s="165"/>
    </row>
    <row r="123" spans="1:110" ht="15.75" x14ac:dyDescent="0.25">
      <c r="A123" s="251">
        <v>118</v>
      </c>
      <c r="B123" s="572"/>
      <c r="C123" s="649" t="s">
        <v>153</v>
      </c>
      <c r="D123" s="121"/>
      <c r="E123" s="50"/>
      <c r="F123" s="50"/>
      <c r="G123" s="378">
        <f>G122-SUM(H138:H139)</f>
        <v>22</v>
      </c>
      <c r="H123" s="379">
        <f>'Расчет КК'!B112+$H$159+$I$159</f>
        <v>28.243412903225806</v>
      </c>
      <c r="I123" s="380">
        <f t="shared" si="18"/>
        <v>-6.2434129032258063</v>
      </c>
      <c r="J123" s="378">
        <f>J122-SUM(K138:K139)</f>
        <v>18</v>
      </c>
      <c r="K123" s="379">
        <f>'Расчет КК'!C112</f>
        <v>21.496612903225806</v>
      </c>
      <c r="L123" s="380">
        <f t="shared" si="19"/>
        <v>-3.496612903225806</v>
      </c>
      <c r="M123" s="378">
        <f>M122-SUM(N138:N139)</f>
        <v>20</v>
      </c>
      <c r="N123" s="379">
        <f>'Расчет КК'!D112</f>
        <v>24.061045161290323</v>
      </c>
      <c r="O123" s="380">
        <f t="shared" si="20"/>
        <v>-4.0610451612903233</v>
      </c>
      <c r="P123" s="378">
        <f>P122-SUM(Q138:Q139)</f>
        <v>22</v>
      </c>
      <c r="Q123" s="379">
        <f>'Расчет КК'!E112</f>
        <v>23.31952258064516</v>
      </c>
      <c r="R123" s="380">
        <f t="shared" si="21"/>
        <v>-1.3195225806451596</v>
      </c>
      <c r="S123" s="378">
        <f>S122-SUM(T138:T139)</f>
        <v>22</v>
      </c>
      <c r="T123" s="379">
        <f>'Расчет КК'!F112</f>
        <v>24.524496774193551</v>
      </c>
      <c r="U123" s="380">
        <f t="shared" si="22"/>
        <v>-2.5244967741935511</v>
      </c>
      <c r="V123" s="378">
        <f>V122-SUM(W138:W139)</f>
        <v>22</v>
      </c>
      <c r="W123" s="379">
        <f>'Расчет КК'!G112</f>
        <v>23.474006451612901</v>
      </c>
      <c r="X123" s="380">
        <f t="shared" si="23"/>
        <v>-1.474006451612901</v>
      </c>
      <c r="Y123" s="378">
        <f>Y122-SUM(Z138:Z139)</f>
        <v>22</v>
      </c>
      <c r="Z123" s="379">
        <f>'Расчет КК'!H112</f>
        <v>25.82216129032258</v>
      </c>
      <c r="AA123" s="380">
        <f t="shared" si="24"/>
        <v>-3.8221612903225797</v>
      </c>
      <c r="AB123" s="378">
        <f>AB122-SUM(AC138:AC139)</f>
        <v>20</v>
      </c>
      <c r="AC123" s="379">
        <f>'Расчет КК'!I112</f>
        <v>21.898270967741936</v>
      </c>
      <c r="AD123" s="380">
        <f t="shared" si="25"/>
        <v>-1.8982709677419365</v>
      </c>
      <c r="AE123" s="378">
        <f>AE122-SUM(AF138:AF139)</f>
        <v>22</v>
      </c>
      <c r="AF123" s="379">
        <f>'Расчет КК'!J112</f>
        <v>24.339116129032256</v>
      </c>
      <c r="AG123" s="380">
        <f t="shared" si="26"/>
        <v>-2.3391161290322557</v>
      </c>
      <c r="AH123" s="378">
        <f>AH122-SUM(AI138:AI139)</f>
        <v>22</v>
      </c>
      <c r="AI123" s="379">
        <f>'Расчет КК'!K112</f>
        <v>22.856070967741935</v>
      </c>
      <c r="AJ123" s="380">
        <f t="shared" si="27"/>
        <v>-0.85607096774193536</v>
      </c>
      <c r="AK123" s="378">
        <f>AK122-SUM(AL138:AL139)</f>
        <v>22</v>
      </c>
      <c r="AL123" s="379">
        <f>'Расчет КК'!L112</f>
        <v>23.690283870967743</v>
      </c>
      <c r="AM123" s="380">
        <f t="shared" si="28"/>
        <v>-1.6902838709677432</v>
      </c>
      <c r="AN123" s="378">
        <f>AN122-SUM(AO138:AO139)</f>
        <v>16</v>
      </c>
      <c r="AO123" s="379">
        <f>'Расчет КК'!M112</f>
        <v>20.940470967741938</v>
      </c>
      <c r="AP123" s="380">
        <f t="shared" si="29"/>
        <v>-4.9404709677419376</v>
      </c>
      <c r="AQ123" s="378">
        <f>AQ122-SUM(AR138:AR139)</f>
        <v>22</v>
      </c>
      <c r="AR123" s="379">
        <f>'Расчет КК'!N112</f>
        <v>24.215529032258061</v>
      </c>
      <c r="AS123" s="380">
        <f t="shared" si="30"/>
        <v>-2.2155290322580612</v>
      </c>
      <c r="AT123" s="378">
        <f>AT122-SUM(AU138:AU139)</f>
        <v>24</v>
      </c>
      <c r="AU123" s="379">
        <f>'Расчет КК'!O112</f>
        <v>29.159012903225808</v>
      </c>
      <c r="AV123" s="380">
        <f t="shared" si="31"/>
        <v>-5.1590129032258076</v>
      </c>
      <c r="AW123" s="378">
        <f>AW122-SUM(AX138:AX139)</f>
        <v>22</v>
      </c>
      <c r="AX123" s="379">
        <f>'Расчет КК'!P112</f>
        <v>25.82216129032258</v>
      </c>
      <c r="AY123" s="380">
        <f t="shared" si="32"/>
        <v>-3.8221612903225797</v>
      </c>
      <c r="AZ123" s="378">
        <f>AZ122-SUM(BA138:BA139)</f>
        <v>22</v>
      </c>
      <c r="BA123" s="379">
        <f>'Расчет КК'!Q112</f>
        <v>24.308219354838709</v>
      </c>
      <c r="BB123" s="380">
        <f t="shared" si="33"/>
        <v>-2.3082193548387089</v>
      </c>
      <c r="BC123" s="378">
        <f>BC122-SUM(BD138:BD139)</f>
        <v>22</v>
      </c>
      <c r="BD123" s="379">
        <f>'Расчет КК'!R112</f>
        <v>22.145445161290322</v>
      </c>
      <c r="BE123" s="380">
        <f t="shared" si="34"/>
        <v>-0.14544516129032203</v>
      </c>
      <c r="BF123" s="378">
        <f>BF122-SUM(BG138:BG139)</f>
        <v>25</v>
      </c>
      <c r="BG123" s="379">
        <f>'Расчет КК'!S112</f>
        <v>25.142432258064517</v>
      </c>
      <c r="BH123" s="380">
        <f t="shared" si="35"/>
        <v>-0.14243225806451676</v>
      </c>
      <c r="BI123" s="378">
        <f>BI122-SUM(BJ138:BJ139)</f>
        <v>21</v>
      </c>
      <c r="BJ123" s="379">
        <f>'Расчет КК'!T112</f>
        <v>22.176341935483869</v>
      </c>
      <c r="BK123" s="380">
        <f t="shared" si="36"/>
        <v>-1.1763419354838689</v>
      </c>
      <c r="BL123" s="378">
        <f>BL122-SUM(BM138:BM139)</f>
        <v>21</v>
      </c>
      <c r="BM123" s="379">
        <f>'Расчет КК'!U112</f>
        <v>23.072348387096774</v>
      </c>
      <c r="BN123" s="380">
        <f t="shared" si="37"/>
        <v>-2.072348387096774</v>
      </c>
      <c r="BO123" s="378">
        <f>BO122-SUM(BP138:BP139)</f>
        <v>23</v>
      </c>
      <c r="BP123" s="379">
        <f>'Расчет КК'!V112</f>
        <v>27.552380645161289</v>
      </c>
      <c r="BQ123" s="380">
        <f t="shared" si="38"/>
        <v>-4.5523806451612892</v>
      </c>
      <c r="BR123" s="378">
        <f>BR122-SUM(BS138:BS139)</f>
        <v>24</v>
      </c>
      <c r="BS123" s="379">
        <f>'Расчет КК'!W112</f>
        <v>25.698574193548389</v>
      </c>
      <c r="BT123" s="380">
        <f t="shared" si="39"/>
        <v>-1.6985741935483887</v>
      </c>
      <c r="BU123" s="378">
        <f>BU122-SUM(BV138:BV139)</f>
        <v>21</v>
      </c>
      <c r="BV123" s="379">
        <f>'Расчет КК'!X112</f>
        <v>24.648083870967742</v>
      </c>
      <c r="BW123" s="380">
        <f t="shared" si="40"/>
        <v>-3.6480838709677421</v>
      </c>
      <c r="BX123" s="378">
        <f>BX122-SUM(BY138:BY139)</f>
        <v>22</v>
      </c>
      <c r="BY123" s="379">
        <f>'Расчет КК'!Y112</f>
        <v>24.648083870967742</v>
      </c>
      <c r="BZ123" s="380">
        <f t="shared" si="41"/>
        <v>-2.6480838709677421</v>
      </c>
      <c r="CA123" s="378">
        <f>CA122-SUM(CB138:CB139)</f>
        <v>21</v>
      </c>
      <c r="CB123" s="379">
        <f>'Расчет КК'!Z112</f>
        <v>23.412212903225807</v>
      </c>
      <c r="CC123" s="380">
        <f t="shared" si="42"/>
        <v>-2.4122129032258073</v>
      </c>
      <c r="CD123" s="378">
        <f>CD122-SUM(CE138:CE139)</f>
        <v>22</v>
      </c>
      <c r="CE123" s="379">
        <f>'Расчет КК'!AA112</f>
        <v>22.732483870967741</v>
      </c>
      <c r="CF123" s="380">
        <f t="shared" si="43"/>
        <v>-0.73248387096774081</v>
      </c>
      <c r="CG123" s="378">
        <f>CG122-SUM(CH138:CH139)</f>
        <v>21</v>
      </c>
      <c r="CH123" s="379">
        <f>'Расчет КК'!AB112</f>
        <v>22.361722580645161</v>
      </c>
      <c r="CI123" s="380">
        <f t="shared" si="44"/>
        <v>-1.3617225806451607</v>
      </c>
      <c r="CJ123" s="378">
        <f>CJ122-SUM(CK138:CK139)</f>
        <v>20</v>
      </c>
      <c r="CK123" s="379">
        <f>'Расчет КК'!AC112</f>
        <v>22.361722580645161</v>
      </c>
      <c r="CL123" s="380">
        <f t="shared" si="45"/>
        <v>-2.3617225806451607</v>
      </c>
      <c r="CM123" s="378">
        <f>CM122-SUM(CN138:CN139)</f>
        <v>24</v>
      </c>
      <c r="CN123" s="379">
        <f>'Расчет КК'!AD112</f>
        <v>28.015832258064517</v>
      </c>
      <c r="CO123" s="380">
        <f t="shared" si="46"/>
        <v>-4.0158322580645169</v>
      </c>
      <c r="CP123" s="378">
        <f>CP122-SUM(CQ138:CQ139)</f>
        <v>19</v>
      </c>
      <c r="CQ123" s="379">
        <f>'Расчет КК'!AE112</f>
        <v>24.308219354838709</v>
      </c>
      <c r="CR123" s="380">
        <f t="shared" si="47"/>
        <v>-5.3082193548387089</v>
      </c>
      <c r="CS123" s="378">
        <f>CS122-SUM(CT138:CT139)</f>
        <v>0</v>
      </c>
      <c r="CT123" s="471">
        <f>'Расчет КК'!AF112</f>
        <v>13</v>
      </c>
      <c r="CU123" s="380">
        <f t="shared" si="48"/>
        <v>-13</v>
      </c>
      <c r="CV123" s="171"/>
      <c r="CW123" s="171"/>
      <c r="CX123" s="163"/>
      <c r="CY123" s="172"/>
      <c r="CZ123" s="172"/>
      <c r="DA123" s="163"/>
      <c r="DD123" s="165"/>
    </row>
    <row r="124" spans="1:110" ht="15.75" x14ac:dyDescent="0.25">
      <c r="A124" s="251">
        <v>119</v>
      </c>
      <c r="B124" s="572"/>
      <c r="C124" s="649" t="s">
        <v>154</v>
      </c>
      <c r="D124" s="121"/>
      <c r="E124" s="50"/>
      <c r="F124" s="50"/>
      <c r="G124" s="378">
        <f>G123-SUM(H140,H141)</f>
        <v>20</v>
      </c>
      <c r="H124" s="379">
        <f>'Расчет КК'!B113+$I$159</f>
        <v>25.678980645161289</v>
      </c>
      <c r="I124" s="380">
        <f t="shared" si="18"/>
        <v>-5.678980645161289</v>
      </c>
      <c r="J124" s="378">
        <f>J123-SUM(K140,K141)</f>
        <v>17</v>
      </c>
      <c r="K124" s="379">
        <f>'Расчет КК'!C113</f>
        <v>21.125851612903226</v>
      </c>
      <c r="L124" s="380">
        <f t="shared" si="19"/>
        <v>-4.1258516129032259</v>
      </c>
      <c r="M124" s="378">
        <f>M123-SUM(N140,N141)</f>
        <v>19</v>
      </c>
      <c r="N124" s="379">
        <f>'Расчет КК'!D113</f>
        <v>22.701587096774194</v>
      </c>
      <c r="O124" s="380">
        <f t="shared" si="20"/>
        <v>-3.701587096774194</v>
      </c>
      <c r="P124" s="378">
        <f>P123-SUM(Q140,Q141)</f>
        <v>20</v>
      </c>
      <c r="Q124" s="379">
        <f>'Расчет КК'!E113</f>
        <v>22.577999999999999</v>
      </c>
      <c r="R124" s="380">
        <f t="shared" si="21"/>
        <v>-2.5779999999999994</v>
      </c>
      <c r="S124" s="378">
        <f>S123-SUM(T140,T141)</f>
        <v>18</v>
      </c>
      <c r="T124" s="379">
        <f>'Расчет КК'!F113</f>
        <v>23.474006451612901</v>
      </c>
      <c r="U124" s="380">
        <f t="shared" si="22"/>
        <v>-5.474006451612901</v>
      </c>
      <c r="V124" s="378">
        <f>V123-SUM(W140,W141)</f>
        <v>20</v>
      </c>
      <c r="W124" s="379">
        <f>'Расчет КК'!G113</f>
        <v>24.926154838709678</v>
      </c>
      <c r="X124" s="380">
        <f t="shared" si="23"/>
        <v>-4.9261548387096781</v>
      </c>
      <c r="Y124" s="378">
        <f>Y123-SUM(Z140,Z141)</f>
        <v>19</v>
      </c>
      <c r="Z124" s="379">
        <f>'Расчет КК'!H113</f>
        <v>25.327812903225805</v>
      </c>
      <c r="AA124" s="380">
        <f t="shared" si="24"/>
        <v>-6.327812903225805</v>
      </c>
      <c r="AB124" s="378">
        <f>AB123-SUM(AC140,AC141)</f>
        <v>16</v>
      </c>
      <c r="AC124" s="379">
        <f>'Расчет КК'!I113</f>
        <v>20.87867741935484</v>
      </c>
      <c r="AD124" s="380">
        <f t="shared" si="25"/>
        <v>-4.8786774193548403</v>
      </c>
      <c r="AE124" s="378">
        <f>AE123-SUM(AF140,AF141)</f>
        <v>19</v>
      </c>
      <c r="AF124" s="379">
        <f>'Расчет КК'!J113</f>
        <v>23.443109677419354</v>
      </c>
      <c r="AG124" s="380">
        <f t="shared" si="26"/>
        <v>-4.4431096774193541</v>
      </c>
      <c r="AH124" s="378">
        <f>AH123-SUM(AI140,AI141)</f>
        <v>18</v>
      </c>
      <c r="AI124" s="379">
        <f>'Расчет КК'!K113</f>
        <v>22.97965806451613</v>
      </c>
      <c r="AJ124" s="380">
        <f t="shared" si="27"/>
        <v>-4.9796580645161299</v>
      </c>
      <c r="AK124" s="378">
        <f>AK123-SUM(AL140,AL141)</f>
        <v>20</v>
      </c>
      <c r="AL124" s="379">
        <f>'Расчет КК'!L113</f>
        <v>24.153735483870967</v>
      </c>
      <c r="AM124" s="380">
        <f t="shared" si="28"/>
        <v>-4.1537354838709675</v>
      </c>
      <c r="AN124" s="378">
        <f>AN123-SUM(AO140,AO141)</f>
        <v>15</v>
      </c>
      <c r="AO124" s="379">
        <f>'Расчет КК'!M113</f>
        <v>21.373025806451615</v>
      </c>
      <c r="AP124" s="380">
        <f t="shared" si="29"/>
        <v>-6.373025806451615</v>
      </c>
      <c r="AQ124" s="378">
        <f>AQ123-SUM(AR140,AR141)</f>
        <v>18</v>
      </c>
      <c r="AR124" s="379">
        <f>'Расчет КК'!N113</f>
        <v>22.948761290322579</v>
      </c>
      <c r="AS124" s="380">
        <f t="shared" si="30"/>
        <v>-4.9487612903225795</v>
      </c>
      <c r="AT124" s="378">
        <f>AT123-SUM(AU140,AU141)</f>
        <v>22</v>
      </c>
      <c r="AU124" s="379">
        <f>'Расчет КК'!O113</f>
        <v>27.984935483870967</v>
      </c>
      <c r="AV124" s="380">
        <f t="shared" si="31"/>
        <v>-5.9849354838709665</v>
      </c>
      <c r="AW124" s="378">
        <f>AW123-SUM(AX140,AX141)</f>
        <v>18</v>
      </c>
      <c r="AX124" s="379">
        <f>'Расчет КК'!P113</f>
        <v>23.752077419354841</v>
      </c>
      <c r="AY124" s="380">
        <f t="shared" si="32"/>
        <v>-5.7520774193548405</v>
      </c>
      <c r="AZ124" s="378">
        <f>AZ123-SUM(BA140,BA141)</f>
        <v>20</v>
      </c>
      <c r="BA124" s="379">
        <f>'Расчет КК'!Q113</f>
        <v>24.09194193548387</v>
      </c>
      <c r="BB124" s="380">
        <f t="shared" si="33"/>
        <v>-4.0919419354838702</v>
      </c>
      <c r="BC124" s="378">
        <f>BC123-SUM(BD140,BD141)</f>
        <v>20</v>
      </c>
      <c r="BD124" s="379">
        <f>'Расчет КК'!R113</f>
        <v>22.392619354838708</v>
      </c>
      <c r="BE124" s="380">
        <f t="shared" si="34"/>
        <v>-2.3926193548387076</v>
      </c>
      <c r="BF124" s="378">
        <f>BF123-SUM(BG140,BG141)</f>
        <v>23</v>
      </c>
      <c r="BG124" s="379">
        <f>'Расчет КК'!S113</f>
        <v>22.763380645161291</v>
      </c>
      <c r="BH124" s="380">
        <f t="shared" si="35"/>
        <v>0.23661935483870877</v>
      </c>
      <c r="BI124" s="378">
        <f>BI123-SUM(BJ140,BJ141)</f>
        <v>19</v>
      </c>
      <c r="BJ124" s="379">
        <f>'Расчет КК'!T113</f>
        <v>24.246425806451612</v>
      </c>
      <c r="BK124" s="380">
        <f t="shared" si="36"/>
        <v>-5.2464258064516116</v>
      </c>
      <c r="BL124" s="378">
        <f>BL123-SUM(BM140,BM141)</f>
        <v>19</v>
      </c>
      <c r="BM124" s="379">
        <f>'Расчет КК'!U113</f>
        <v>23.535800000000002</v>
      </c>
      <c r="BN124" s="380">
        <f t="shared" si="37"/>
        <v>-4.5358000000000018</v>
      </c>
      <c r="BO124" s="378">
        <f>BO123-SUM(BP140,BP141)</f>
        <v>21</v>
      </c>
      <c r="BP124" s="379">
        <f>'Расчет КК'!V113</f>
        <v>25.760367741935482</v>
      </c>
      <c r="BQ124" s="380">
        <f t="shared" si="38"/>
        <v>-4.7603677419354824</v>
      </c>
      <c r="BR124" s="378">
        <f>BR123-SUM(BS140,BS141)</f>
        <v>20</v>
      </c>
      <c r="BS124" s="379">
        <f>'Расчет КК'!W113</f>
        <v>25.760367741935482</v>
      </c>
      <c r="BT124" s="380">
        <f t="shared" si="39"/>
        <v>-5.7603677419354824</v>
      </c>
      <c r="BU124" s="378">
        <f>BU123-SUM(BV140,BV141)</f>
        <v>19</v>
      </c>
      <c r="BV124" s="379">
        <f>'Расчет КК'!X113</f>
        <v>23.134141935483868</v>
      </c>
      <c r="BW124" s="380">
        <f t="shared" si="40"/>
        <v>-4.1341419354838678</v>
      </c>
      <c r="BX124" s="378">
        <f>BX123-SUM(BY140,BY141)</f>
        <v>22</v>
      </c>
      <c r="BY124" s="379">
        <f>'Расчет КК'!Y113</f>
        <v>25.574987096774194</v>
      </c>
      <c r="BZ124" s="380">
        <f t="shared" si="41"/>
        <v>-3.5749870967741941</v>
      </c>
      <c r="CA124" s="378">
        <f>CA123-SUM(CB140,CB141)</f>
        <v>20</v>
      </c>
      <c r="CB124" s="379">
        <f>'Расчет КК'!Z113</f>
        <v>24.246425806451612</v>
      </c>
      <c r="CC124" s="380">
        <f t="shared" si="42"/>
        <v>-4.2464258064516116</v>
      </c>
      <c r="CD124" s="378">
        <f>CD123-SUM(CE140,CE141)</f>
        <v>19</v>
      </c>
      <c r="CE124" s="379">
        <f>'Расчет КК'!AA113</f>
        <v>23.134141935483868</v>
      </c>
      <c r="CF124" s="380">
        <f t="shared" si="43"/>
        <v>-4.1341419354838678</v>
      </c>
      <c r="CG124" s="378">
        <f>CG123-SUM(CH140,CH141)</f>
        <v>18</v>
      </c>
      <c r="CH124" s="379">
        <f>'Расчет КК'!AB113</f>
        <v>22.701587096774194</v>
      </c>
      <c r="CI124" s="380">
        <f t="shared" si="44"/>
        <v>-4.701587096774194</v>
      </c>
      <c r="CJ124" s="378">
        <f>CJ123-SUM(CK140,CK141)</f>
        <v>18</v>
      </c>
      <c r="CK124" s="379">
        <f>'Расчет КК'!AC113</f>
        <v>22.701587096774194</v>
      </c>
      <c r="CL124" s="380">
        <f t="shared" si="45"/>
        <v>-4.701587096774194</v>
      </c>
      <c r="CM124" s="378">
        <f>CM123-SUM(CN140,CN141)</f>
        <v>22</v>
      </c>
      <c r="CN124" s="379">
        <f>'Расчет КК'!AD113</f>
        <v>25.760367741935482</v>
      </c>
      <c r="CO124" s="380">
        <f t="shared" si="46"/>
        <v>-3.7603677419354824</v>
      </c>
      <c r="CP124" s="378">
        <f>CP123-SUM(CQ140,CQ141)</f>
        <v>18</v>
      </c>
      <c r="CQ124" s="379">
        <f>'Расчет КК'!AE113</f>
        <v>22.670690322580647</v>
      </c>
      <c r="CR124" s="380">
        <f t="shared" si="47"/>
        <v>-4.6706903225806471</v>
      </c>
      <c r="CS124" s="378">
        <f>CS123-SUM(CT140,CT141)</f>
        <v>0</v>
      </c>
      <c r="CT124" s="471">
        <f>'Расчет КК'!AF113</f>
        <v>13</v>
      </c>
      <c r="CU124" s="380">
        <f t="shared" si="48"/>
        <v>-13</v>
      </c>
      <c r="CV124" s="171"/>
      <c r="CW124" s="171"/>
      <c r="CX124" s="163"/>
      <c r="CY124" s="172"/>
      <c r="CZ124" s="172"/>
      <c r="DA124" s="163"/>
      <c r="DD124" s="165"/>
    </row>
    <row r="125" spans="1:110" ht="15.75" x14ac:dyDescent="0.25">
      <c r="A125" s="251">
        <v>120</v>
      </c>
      <c r="B125" s="572"/>
      <c r="C125" s="649" t="s">
        <v>155</v>
      </c>
      <c r="D125" s="121"/>
      <c r="E125" s="558"/>
      <c r="G125" s="378">
        <f>G124-SUM(H142,H143)</f>
        <v>15</v>
      </c>
      <c r="H125" s="379">
        <f>'Расчет КК'!B114+$I$159</f>
        <v>18.600606451612904</v>
      </c>
      <c r="I125" s="380">
        <f t="shared" si="18"/>
        <v>-3.6006064516129044</v>
      </c>
      <c r="J125" s="378">
        <f>J124-SUM(K142,K143)</f>
        <v>14</v>
      </c>
      <c r="K125" s="379">
        <f>'Расчет КК'!C114</f>
        <v>17.755090322580646</v>
      </c>
      <c r="L125" s="380">
        <f t="shared" si="19"/>
        <v>-3.7550903225806458</v>
      </c>
      <c r="M125" s="378">
        <f>M124-SUM(N142,N143)</f>
        <v>16</v>
      </c>
      <c r="N125" s="379">
        <f>'Расчет КК'!D114</f>
        <v>18.929167741935483</v>
      </c>
      <c r="O125" s="380">
        <f t="shared" si="20"/>
        <v>-2.9291677419354833</v>
      </c>
      <c r="P125" s="378">
        <f>P124-SUM(Q142,Q143)</f>
        <v>18</v>
      </c>
      <c r="Q125" s="379">
        <f>'Расчет КК'!E114</f>
        <v>18.681993548387098</v>
      </c>
      <c r="R125" s="380">
        <f t="shared" si="21"/>
        <v>-0.6819935483870978</v>
      </c>
      <c r="S125" s="378">
        <f>S124-SUM(T142,T143)</f>
        <v>17</v>
      </c>
      <c r="T125" s="379">
        <f>'Расчет КК'!F114</f>
        <v>20.165038709677418</v>
      </c>
      <c r="U125" s="380">
        <f t="shared" si="22"/>
        <v>-3.1650387096774182</v>
      </c>
      <c r="V125" s="378">
        <f>V124-SUM(W142,W143)</f>
        <v>18</v>
      </c>
      <c r="W125" s="379">
        <f>'Расчет КК'!G114</f>
        <v>20.381316129032257</v>
      </c>
      <c r="X125" s="380">
        <f t="shared" si="23"/>
        <v>-2.3813161290322569</v>
      </c>
      <c r="Y125" s="378">
        <f>Y124-SUM(Z142,Z143)</f>
        <v>14</v>
      </c>
      <c r="Z125" s="379">
        <f>'Расчет КК'!H114</f>
        <v>18.21854193548387</v>
      </c>
      <c r="AA125" s="380">
        <f t="shared" si="24"/>
        <v>-4.21854193548387</v>
      </c>
      <c r="AB125" s="378">
        <f>AB124-SUM(AC142,AC143)</f>
        <v>11</v>
      </c>
      <c r="AC125" s="379">
        <f>'Расчет КК'!I114</f>
        <v>15.406935483870967</v>
      </c>
      <c r="AD125" s="380">
        <f t="shared" si="25"/>
        <v>-4.4069354838709671</v>
      </c>
      <c r="AE125" s="378">
        <f>AE124-SUM(AF142,AF143)</f>
        <v>18</v>
      </c>
      <c r="AF125" s="379">
        <f>'Расчет КК'!J114</f>
        <v>19.794277419354842</v>
      </c>
      <c r="AG125" s="380">
        <f t="shared" si="26"/>
        <v>-1.7942774193548416</v>
      </c>
      <c r="AH125" s="378">
        <f>AH124-SUM(AI142,AI143)</f>
        <v>17</v>
      </c>
      <c r="AI125" s="379">
        <f>'Расчет КК'!K114</f>
        <v>18.929167741935483</v>
      </c>
      <c r="AJ125" s="380">
        <f t="shared" si="27"/>
        <v>-1.9291677419354833</v>
      </c>
      <c r="AK125" s="378">
        <f>AK124-SUM(AL142,AL143)</f>
        <v>17</v>
      </c>
      <c r="AL125" s="379">
        <f>'Расчет КК'!L114</f>
        <v>19.176341935483869</v>
      </c>
      <c r="AM125" s="380">
        <f t="shared" si="28"/>
        <v>-2.1763419354838689</v>
      </c>
      <c r="AN125" s="378">
        <f>AN124-SUM(AO142,AO143)</f>
        <v>14</v>
      </c>
      <c r="AO125" s="379">
        <f>'Расчет КК'!M114</f>
        <v>18.311232258064514</v>
      </c>
      <c r="AP125" s="380">
        <f t="shared" si="29"/>
        <v>-4.3112322580645142</v>
      </c>
      <c r="AQ125" s="378">
        <f>AQ124-SUM(AR142,AR143)</f>
        <v>18</v>
      </c>
      <c r="AR125" s="379">
        <f>'Расчет КК'!N114</f>
        <v>19.269032258064517</v>
      </c>
      <c r="AS125" s="380">
        <f t="shared" si="30"/>
        <v>-1.2690322580645166</v>
      </c>
      <c r="AT125" s="378">
        <f>AT124-SUM(AU142,AU143)</f>
        <v>16</v>
      </c>
      <c r="AU125" s="379">
        <f>'Расчет КК'!O114</f>
        <v>20.875664516129035</v>
      </c>
      <c r="AV125" s="380">
        <f t="shared" si="31"/>
        <v>-4.8756645161290351</v>
      </c>
      <c r="AW125" s="378">
        <f>AW124-SUM(AX142,AX143)</f>
        <v>13</v>
      </c>
      <c r="AX125" s="379">
        <f>'Расчет КК'!P114</f>
        <v>17.816883870967743</v>
      </c>
      <c r="AY125" s="380">
        <f t="shared" si="32"/>
        <v>-4.8168838709677431</v>
      </c>
      <c r="AZ125" s="378">
        <f>AZ124-SUM(BA142,BA143)</f>
        <v>17</v>
      </c>
      <c r="BA125" s="379">
        <f>'Расчет КК'!Q114</f>
        <v>18.898270967741936</v>
      </c>
      <c r="BB125" s="380">
        <f t="shared" si="33"/>
        <v>-1.8982709677419365</v>
      </c>
      <c r="BC125" s="378">
        <f>BC124-SUM(BD142,BD143)</f>
        <v>16</v>
      </c>
      <c r="BD125" s="379">
        <f>'Расчет КК'!R114</f>
        <v>18.774683870967742</v>
      </c>
      <c r="BE125" s="380">
        <f t="shared" si="34"/>
        <v>-2.7746838709677419</v>
      </c>
      <c r="BF125" s="378">
        <f>BF124-SUM(BG142,BG143)</f>
        <v>19</v>
      </c>
      <c r="BG125" s="379">
        <f>'Расчет КК'!S114</f>
        <v>19.917864516129033</v>
      </c>
      <c r="BH125" s="380">
        <f t="shared" si="35"/>
        <v>-0.91786451612903264</v>
      </c>
      <c r="BI125" s="378">
        <f>BI124-SUM(BJ142,BJ143)</f>
        <v>17</v>
      </c>
      <c r="BJ125" s="379">
        <f>'Расчет КК'!T114</f>
        <v>20.875664516129035</v>
      </c>
      <c r="BK125" s="380">
        <f t="shared" si="36"/>
        <v>-3.8756645161290351</v>
      </c>
      <c r="BL125" s="378">
        <f>BL124-SUM(BM142,BM143)</f>
        <v>17</v>
      </c>
      <c r="BM125" s="379">
        <f>'Расчет КК'!U114</f>
        <v>19.454412903225808</v>
      </c>
      <c r="BN125" s="380">
        <f t="shared" si="37"/>
        <v>-2.4544129032258084</v>
      </c>
      <c r="BO125" s="378">
        <f>BO124-SUM(BP142,BP143)</f>
        <v>18</v>
      </c>
      <c r="BP125" s="379">
        <f>'Расчет КК'!V114</f>
        <v>20.906561290322578</v>
      </c>
      <c r="BQ125" s="380">
        <f t="shared" si="38"/>
        <v>-2.9065612903225784</v>
      </c>
      <c r="BR125" s="378">
        <f>BR124-SUM(BS142,BS143)</f>
        <v>16</v>
      </c>
      <c r="BS125" s="379">
        <f>'Расчет КК'!W114</f>
        <v>19.423516129032258</v>
      </c>
      <c r="BT125" s="380">
        <f t="shared" si="39"/>
        <v>-3.423516129032258</v>
      </c>
      <c r="BU125" s="378">
        <f>BU124-SUM(BV142,BV143)</f>
        <v>17</v>
      </c>
      <c r="BV125" s="379">
        <f>'Расчет КК'!X114</f>
        <v>19.516206451612902</v>
      </c>
      <c r="BW125" s="380">
        <f t="shared" si="40"/>
        <v>-2.5162064516129021</v>
      </c>
      <c r="BX125" s="378">
        <f>BX124-SUM(BY142,BY143)</f>
        <v>18</v>
      </c>
      <c r="BY125" s="379">
        <f>'Расчет КК'!Y114</f>
        <v>19.547103225806453</v>
      </c>
      <c r="BZ125" s="380">
        <f t="shared" si="41"/>
        <v>-1.5471032258064525</v>
      </c>
      <c r="CA125" s="378">
        <f>CA124-SUM(CB142,CB143)</f>
        <v>19</v>
      </c>
      <c r="CB125" s="379">
        <f>'Расчет КК'!Z114</f>
        <v>18.311232258064514</v>
      </c>
      <c r="CC125" s="380">
        <f t="shared" si="42"/>
        <v>0.68876774193548584</v>
      </c>
      <c r="CD125" s="378">
        <f>CD124-SUM(CE142,CE143)</f>
        <v>17</v>
      </c>
      <c r="CE125" s="379">
        <f>'Расчет КК'!AA114</f>
        <v>18.373025806451615</v>
      </c>
      <c r="CF125" s="380">
        <f t="shared" si="43"/>
        <v>-1.373025806451615</v>
      </c>
      <c r="CG125" s="378">
        <f>CG124-SUM(CH142,CH143)</f>
        <v>16</v>
      </c>
      <c r="CH125" s="379">
        <f>'Расчет КК'!AB114</f>
        <v>19.052754838709674</v>
      </c>
      <c r="CI125" s="380">
        <f t="shared" si="44"/>
        <v>-3.0527548387096743</v>
      </c>
      <c r="CJ125" s="378">
        <f>CJ124-SUM(CK142,CK143)</f>
        <v>16</v>
      </c>
      <c r="CK125" s="379">
        <f>'Расчет КК'!AC114</f>
        <v>19.052754838709674</v>
      </c>
      <c r="CL125" s="380">
        <f t="shared" si="45"/>
        <v>-3.0527548387096743</v>
      </c>
      <c r="CM125" s="378">
        <f>CM124-SUM(CN142,CN143)</f>
        <v>17</v>
      </c>
      <c r="CN125" s="379">
        <f>'Расчет КК'!AD114</f>
        <v>20.906561290322578</v>
      </c>
      <c r="CO125" s="380">
        <f t="shared" si="46"/>
        <v>-3.9065612903225784</v>
      </c>
      <c r="CP125" s="378">
        <f>CP124-SUM(CQ142,CQ143)</f>
        <v>17</v>
      </c>
      <c r="CQ125" s="379">
        <f>'Расчет КК'!AE114</f>
        <v>18.774683870967742</v>
      </c>
      <c r="CR125" s="380">
        <f t="shared" si="47"/>
        <v>-1.7746838709677419</v>
      </c>
      <c r="CS125" s="378">
        <f>CS124-SUM(CT142,CT143)</f>
        <v>0</v>
      </c>
      <c r="CT125" s="471">
        <f>'Расчет КК'!AF114</f>
        <v>10</v>
      </c>
      <c r="CU125" s="380">
        <f t="shared" si="48"/>
        <v>-10</v>
      </c>
      <c r="CV125" s="171"/>
      <c r="CW125" s="171"/>
      <c r="CX125" s="163"/>
      <c r="CY125" s="172"/>
      <c r="CZ125" s="172"/>
      <c r="DA125" s="163"/>
      <c r="DD125" s="165"/>
    </row>
    <row r="126" spans="1:110" ht="15.75" x14ac:dyDescent="0.25">
      <c r="A126" s="251">
        <v>121</v>
      </c>
      <c r="B126" s="572"/>
      <c r="C126" s="649" t="s">
        <v>156</v>
      </c>
      <c r="D126" s="121"/>
      <c r="E126" s="50"/>
      <c r="F126" s="50"/>
      <c r="G126" s="378">
        <f>G125-SUM(H144:H144)</f>
        <v>14</v>
      </c>
      <c r="H126" s="379">
        <f>'Расчет КК'!B115+$I$159</f>
        <v>16.963077419354839</v>
      </c>
      <c r="I126" s="380">
        <f t="shared" si="18"/>
        <v>-2.963077419354839</v>
      </c>
      <c r="J126" s="378">
        <f>J125-SUM(K144:K144)</f>
        <v>13</v>
      </c>
      <c r="K126" s="379">
        <f>'Расчет КК'!C115</f>
        <v>15.468729032258064</v>
      </c>
      <c r="L126" s="380">
        <f t="shared" si="19"/>
        <v>-2.4687290322580644</v>
      </c>
      <c r="M126" s="378">
        <f>M125-SUM(N144:N144)</f>
        <v>15</v>
      </c>
      <c r="N126" s="379">
        <f>'Расчет КК'!D115</f>
        <v>16.704599999999999</v>
      </c>
      <c r="O126" s="380">
        <f t="shared" si="20"/>
        <v>-1.7045999999999992</v>
      </c>
      <c r="P126" s="378">
        <f>P125-SUM(Q144:Q144)</f>
        <v>16</v>
      </c>
      <c r="Q126" s="379">
        <f>'Расчет КК'!E115</f>
        <v>17.415225806451613</v>
      </c>
      <c r="R126" s="380">
        <f t="shared" si="21"/>
        <v>-1.4152258064516126</v>
      </c>
      <c r="S126" s="378">
        <f>S125-SUM(T144:T144)</f>
        <v>15</v>
      </c>
      <c r="T126" s="379">
        <f>'Расчет КК'!F115</f>
        <v>17.755090322580646</v>
      </c>
      <c r="U126" s="380">
        <f t="shared" si="22"/>
        <v>-2.7550903225806458</v>
      </c>
      <c r="V126" s="378">
        <f>V125-SUM(W144:W144)</f>
        <v>16</v>
      </c>
      <c r="W126" s="379">
        <f>'Расчет КК'!G115</f>
        <v>18.002264516129031</v>
      </c>
      <c r="X126" s="380">
        <f t="shared" si="23"/>
        <v>-2.0022645161290313</v>
      </c>
      <c r="Y126" s="378">
        <f>Y125-SUM(Z144:Z144)</f>
        <v>14</v>
      </c>
      <c r="Z126" s="379">
        <f>'Расчет КК'!H115</f>
        <v>16.642806451612902</v>
      </c>
      <c r="AA126" s="380">
        <f t="shared" si="24"/>
        <v>-2.642806451612902</v>
      </c>
      <c r="AB126" s="378">
        <f>AB125-SUM(AC144:AC144)</f>
        <v>10</v>
      </c>
      <c r="AC126" s="379">
        <f>'Расчет КК'!I115</f>
        <v>13.769406451612904</v>
      </c>
      <c r="AD126" s="380">
        <f t="shared" si="25"/>
        <v>-3.7694064516129036</v>
      </c>
      <c r="AE126" s="378">
        <f>AE125-SUM(AF144:AF144)</f>
        <v>17</v>
      </c>
      <c r="AF126" s="379">
        <f>'Расчет КК'!J115</f>
        <v>16.581012903225805</v>
      </c>
      <c r="AG126" s="380">
        <f t="shared" si="26"/>
        <v>0.41898709677419532</v>
      </c>
      <c r="AH126" s="378">
        <f>AH125-SUM(AI144:AI144)</f>
        <v>16</v>
      </c>
      <c r="AI126" s="379">
        <f>'Расчет КК'!K115</f>
        <v>15.7468</v>
      </c>
      <c r="AJ126" s="380">
        <f t="shared" si="27"/>
        <v>0.25319999999999965</v>
      </c>
      <c r="AK126" s="378">
        <f>AK125-SUM(AL144:AL144)</f>
        <v>16</v>
      </c>
      <c r="AL126" s="379">
        <f>'Расчет КК'!L115</f>
        <v>16.673703225806452</v>
      </c>
      <c r="AM126" s="380">
        <f t="shared" si="28"/>
        <v>-0.67370322580645237</v>
      </c>
      <c r="AN126" s="378">
        <f>AN125-SUM(AO144:AO144)</f>
        <v>12</v>
      </c>
      <c r="AO126" s="379">
        <f>'Расчет КК'!M115</f>
        <v>16.859083870967741</v>
      </c>
      <c r="AP126" s="380">
        <f t="shared" si="29"/>
        <v>-4.8590838709677406</v>
      </c>
      <c r="AQ126" s="378">
        <f>AQ125-SUM(AR144:AR144)</f>
        <v>17</v>
      </c>
      <c r="AR126" s="379">
        <f>'Расчет КК'!N115</f>
        <v>16.889980645161291</v>
      </c>
      <c r="AS126" s="380">
        <f t="shared" si="30"/>
        <v>0.11001935483870895</v>
      </c>
      <c r="AT126" s="378">
        <f>AT125-SUM(AU144:AU144)</f>
        <v>16</v>
      </c>
      <c r="AU126" s="379">
        <f>'Расчет КК'!O115</f>
        <v>17.631503225806451</v>
      </c>
      <c r="AV126" s="380">
        <f t="shared" si="31"/>
        <v>-1.6315032258064512</v>
      </c>
      <c r="AW126" s="378">
        <f>AW125-SUM(AX144:AX144)</f>
        <v>12</v>
      </c>
      <c r="AX126" s="379">
        <f>'Расчет КК'!P115</f>
        <v>15.067070967741934</v>
      </c>
      <c r="AY126" s="380">
        <f t="shared" si="32"/>
        <v>-3.0670709677419339</v>
      </c>
      <c r="AZ126" s="378">
        <f>AZ125-SUM(BA144:BA144)</f>
        <v>16</v>
      </c>
      <c r="BA126" s="379">
        <f>'Расчет КК'!Q115</f>
        <v>16.797290322580643</v>
      </c>
      <c r="BB126" s="380">
        <f t="shared" si="33"/>
        <v>-0.79729032258064336</v>
      </c>
      <c r="BC126" s="378">
        <f>BC125-SUM(BD144:BD144)</f>
        <v>15</v>
      </c>
      <c r="BD126" s="379">
        <f>'Расчет КК'!R115</f>
        <v>15.808593548387098</v>
      </c>
      <c r="BE126" s="380">
        <f t="shared" si="34"/>
        <v>-0.80859354838709763</v>
      </c>
      <c r="BF126" s="378">
        <f>BF125-SUM(BG144:BG144)</f>
        <v>17</v>
      </c>
      <c r="BG126" s="379">
        <f>'Расчет КК'!S115</f>
        <v>17.322535483870968</v>
      </c>
      <c r="BH126" s="380">
        <f t="shared" si="35"/>
        <v>-0.32253548387096842</v>
      </c>
      <c r="BI126" s="378">
        <f>BI125-SUM(BJ144:BJ144)</f>
        <v>15</v>
      </c>
      <c r="BJ126" s="379">
        <f>'Расчет КК'!T115</f>
        <v>17.322535483870968</v>
      </c>
      <c r="BK126" s="380">
        <f t="shared" si="36"/>
        <v>-2.3225354838709684</v>
      </c>
      <c r="BL126" s="378">
        <f>BL125-SUM(BM144:BM144)</f>
        <v>16</v>
      </c>
      <c r="BM126" s="379">
        <f>'Расчет КК'!U115</f>
        <v>17.446122580645159</v>
      </c>
      <c r="BN126" s="380">
        <f t="shared" si="37"/>
        <v>-1.4461225806451594</v>
      </c>
      <c r="BO126" s="378">
        <f>BO125-SUM(BP144:BP144)</f>
        <v>15</v>
      </c>
      <c r="BP126" s="379">
        <f>'Расчет КК'!V115</f>
        <v>17.446122580645159</v>
      </c>
      <c r="BQ126" s="380">
        <f t="shared" si="38"/>
        <v>-2.4461225806451594</v>
      </c>
      <c r="BR126" s="378">
        <f>BR125-SUM(BS144:BS144)</f>
        <v>12</v>
      </c>
      <c r="BS126" s="379">
        <f>'Расчет КК'!W115</f>
        <v>15.963077419354839</v>
      </c>
      <c r="BT126" s="380">
        <f t="shared" si="39"/>
        <v>-3.963077419354839</v>
      </c>
      <c r="BU126" s="378">
        <f>BU125-SUM(BV144:BV144)</f>
        <v>16</v>
      </c>
      <c r="BV126" s="379">
        <f>'Расчет КК'!X115</f>
        <v>16.797290322580643</v>
      </c>
      <c r="BW126" s="380">
        <f t="shared" si="40"/>
        <v>-0.79729032258064336</v>
      </c>
      <c r="BX126" s="378">
        <f>BX125-SUM(BY144:BY144)</f>
        <v>16</v>
      </c>
      <c r="BY126" s="379">
        <f>'Расчет КК'!Y115</f>
        <v>19.083651612903225</v>
      </c>
      <c r="BZ126" s="380">
        <f t="shared" si="41"/>
        <v>-3.0836516129032248</v>
      </c>
      <c r="CA126" s="378">
        <f>CA125-SUM(CB144:CB144)</f>
        <v>16</v>
      </c>
      <c r="CB126" s="379">
        <f>'Расчет КК'!Z115</f>
        <v>16.889980645161291</v>
      </c>
      <c r="CC126" s="380">
        <f t="shared" si="42"/>
        <v>-0.88998064516129105</v>
      </c>
      <c r="CD126" s="378">
        <f>CD125-SUM(CE144:CE144)</f>
        <v>13</v>
      </c>
      <c r="CE126" s="379">
        <f>'Расчет КК'!AA115</f>
        <v>17.291638709677422</v>
      </c>
      <c r="CF126" s="380">
        <f t="shared" si="43"/>
        <v>-4.2916387096774216</v>
      </c>
      <c r="CG126" s="378">
        <f>CG125-SUM(CH144:CH144)</f>
        <v>15</v>
      </c>
      <c r="CH126" s="379">
        <f>'Расчет КК'!AB115</f>
        <v>17.044464516129032</v>
      </c>
      <c r="CI126" s="380">
        <f t="shared" si="44"/>
        <v>-2.0444645161290325</v>
      </c>
      <c r="CJ126" s="378">
        <f>CJ125-SUM(CK144:CK144)</f>
        <v>16</v>
      </c>
      <c r="CK126" s="379">
        <f>'Расчет КК'!AC115</f>
        <v>17.044464516129032</v>
      </c>
      <c r="CL126" s="380">
        <f t="shared" si="45"/>
        <v>-1.0444645161290325</v>
      </c>
      <c r="CM126" s="378">
        <f>CM125-SUM(CN144:CN144)</f>
        <v>16</v>
      </c>
      <c r="CN126" s="379">
        <f>'Расчет КК'!AD115</f>
        <v>17.446122580645159</v>
      </c>
      <c r="CO126" s="380">
        <f t="shared" si="46"/>
        <v>-1.4461225806451594</v>
      </c>
      <c r="CP126" s="378">
        <f>CP125-SUM(CQ144:CQ144)</f>
        <v>15</v>
      </c>
      <c r="CQ126" s="379">
        <f>'Расчет КК'!AE115</f>
        <v>16.889980645161291</v>
      </c>
      <c r="CR126" s="380">
        <f t="shared" si="47"/>
        <v>-1.8899806451612911</v>
      </c>
      <c r="CS126" s="378">
        <f>CS125-SUM(CT144:CT144)</f>
        <v>0</v>
      </c>
      <c r="CT126" s="471">
        <f>'Расчет КК'!AF115</f>
        <v>10</v>
      </c>
      <c r="CU126" s="380">
        <f t="shared" si="48"/>
        <v>-10</v>
      </c>
      <c r="CV126" s="171"/>
      <c r="CW126" s="171"/>
      <c r="CX126" s="163"/>
      <c r="CY126" s="172"/>
      <c r="CZ126" s="172"/>
      <c r="DA126" s="163"/>
      <c r="DD126" s="165"/>
    </row>
    <row r="127" spans="1:110" ht="15.75" x14ac:dyDescent="0.25">
      <c r="A127" s="251">
        <v>122</v>
      </c>
      <c r="B127" s="572"/>
      <c r="C127" s="649" t="s">
        <v>157</v>
      </c>
      <c r="D127" s="121"/>
      <c r="E127" s="50"/>
      <c r="F127" s="50"/>
      <c r="G127" s="378">
        <f>G126-H145</f>
        <v>12</v>
      </c>
      <c r="H127" s="379">
        <f>'Расчет КК'!B116+$I$159</f>
        <v>11.966090322580644</v>
      </c>
      <c r="I127" s="380">
        <f t="shared" si="18"/>
        <v>3.3909677419355688E-2</v>
      </c>
      <c r="J127" s="378">
        <f>J126-K145</f>
        <v>11</v>
      </c>
      <c r="K127" s="379">
        <f>'Расчет КК'!C116</f>
        <v>12.140167741935484</v>
      </c>
      <c r="L127" s="380">
        <f t="shared" si="19"/>
        <v>-1.1401677419354836</v>
      </c>
      <c r="M127" s="378">
        <f>M126-N145</f>
        <v>13</v>
      </c>
      <c r="N127" s="379">
        <f>'Расчет КК'!D116</f>
        <v>12.727206451612904</v>
      </c>
      <c r="O127" s="380">
        <f t="shared" si="20"/>
        <v>0.2727935483870958</v>
      </c>
      <c r="P127" s="378">
        <f>P126-Q145</f>
        <v>12</v>
      </c>
      <c r="Q127" s="379">
        <f>'Расчет КК'!E116</f>
        <v>13.345141935483872</v>
      </c>
      <c r="R127" s="380">
        <f t="shared" si="21"/>
        <v>-1.3451419354838716</v>
      </c>
      <c r="S127" s="378">
        <f>S126-T145</f>
        <v>13</v>
      </c>
      <c r="T127" s="379">
        <f>'Расчет КК'!F116</f>
        <v>13.283348387096774</v>
      </c>
      <c r="U127" s="380">
        <f t="shared" si="22"/>
        <v>-0.28334838709677435</v>
      </c>
      <c r="V127" s="378">
        <f>V126-W145</f>
        <v>12</v>
      </c>
      <c r="W127" s="379">
        <f>'Расчет КК'!G116</f>
        <v>13.345141935483872</v>
      </c>
      <c r="X127" s="380">
        <f t="shared" si="23"/>
        <v>-1.3451419354838716</v>
      </c>
      <c r="Y127" s="378">
        <f>Y126-Z145</f>
        <v>12</v>
      </c>
      <c r="Z127" s="379">
        <f>'Расчет КК'!H116</f>
        <v>11.923890322580645</v>
      </c>
      <c r="AA127" s="380">
        <f t="shared" si="24"/>
        <v>7.6109677419355037E-2</v>
      </c>
      <c r="AB127" s="378">
        <f>AB126-AC145</f>
        <v>10</v>
      </c>
      <c r="AC127" s="379">
        <f>'Расчет КК'!I116</f>
        <v>9.9155999999999995</v>
      </c>
      <c r="AD127" s="380">
        <f t="shared" si="25"/>
        <v>8.4400000000000475E-2</v>
      </c>
      <c r="AE127" s="378">
        <f>AE126-AF145</f>
        <v>14</v>
      </c>
      <c r="AF127" s="379">
        <f>'Расчет КК'!J116</f>
        <v>12.665412903225807</v>
      </c>
      <c r="AG127" s="380">
        <f t="shared" si="26"/>
        <v>1.3345870967741931</v>
      </c>
      <c r="AH127" s="378">
        <f>AH126-AI145</f>
        <v>14</v>
      </c>
      <c r="AI127" s="379">
        <f>'Расчет КК'!K116</f>
        <v>13.561419354838709</v>
      </c>
      <c r="AJ127" s="380">
        <f t="shared" si="27"/>
        <v>0.43858064516129147</v>
      </c>
      <c r="AK127" s="378">
        <f>AK126-AL145</f>
        <v>13</v>
      </c>
      <c r="AL127" s="379">
        <f>'Расчет КК'!L116</f>
        <v>13.097967741935484</v>
      </c>
      <c r="AM127" s="380">
        <f t="shared" si="28"/>
        <v>-9.7967741935484298E-2</v>
      </c>
      <c r="AN127" s="378">
        <f>AN126-AO145</f>
        <v>11</v>
      </c>
      <c r="AO127" s="379">
        <f>'Расчет КК'!M116</f>
        <v>12.665412903225807</v>
      </c>
      <c r="AP127" s="380">
        <f t="shared" si="29"/>
        <v>-1.6654129032258069</v>
      </c>
      <c r="AQ127" s="378">
        <f>AQ126-AR145</f>
        <v>15</v>
      </c>
      <c r="AR127" s="379">
        <f>'Расчет КК'!N116</f>
        <v>14.148458064516127</v>
      </c>
      <c r="AS127" s="380">
        <f t="shared" si="30"/>
        <v>0.85154193548387269</v>
      </c>
      <c r="AT127" s="378">
        <f>AT126-AU145</f>
        <v>12</v>
      </c>
      <c r="AU127" s="379">
        <f>'Расчет КК'!O116</f>
        <v>12.696309677419354</v>
      </c>
      <c r="AV127" s="380">
        <f t="shared" si="31"/>
        <v>-0.69630967741935379</v>
      </c>
      <c r="AW127" s="378">
        <f>AW126-AX145</f>
        <v>10</v>
      </c>
      <c r="AX127" s="379">
        <f>'Расчет КК'!P116</f>
        <v>11.182367741935483</v>
      </c>
      <c r="AY127" s="380">
        <f t="shared" si="32"/>
        <v>-1.182367741935483</v>
      </c>
      <c r="AZ127" s="378">
        <f>AZ126-BA145</f>
        <v>12</v>
      </c>
      <c r="BA127" s="379">
        <f>'Расчет КК'!Q116</f>
        <v>12.727206451612904</v>
      </c>
      <c r="BB127" s="380">
        <f t="shared" si="33"/>
        <v>-0.7272064516129042</v>
      </c>
      <c r="BC127" s="378">
        <f>BC126-BD145</f>
        <v>13</v>
      </c>
      <c r="BD127" s="379">
        <f>'Расчет КК'!R116</f>
        <v>13.190658064516128</v>
      </c>
      <c r="BE127" s="380">
        <f t="shared" si="34"/>
        <v>-0.19065806451612843</v>
      </c>
      <c r="BF127" s="378">
        <f>BF126-BG145</f>
        <v>14</v>
      </c>
      <c r="BG127" s="379">
        <f>'Расчет КК'!S116</f>
        <v>13.005277419354838</v>
      </c>
      <c r="BH127" s="380">
        <f t="shared" si="35"/>
        <v>0.99472258064516161</v>
      </c>
      <c r="BI127" s="378">
        <f>BI126-BJ145</f>
        <v>14</v>
      </c>
      <c r="BJ127" s="379">
        <f>'Расчет КК'!T116</f>
        <v>13.221554838709677</v>
      </c>
      <c r="BK127" s="380">
        <f t="shared" si="36"/>
        <v>0.77844516129032293</v>
      </c>
      <c r="BL127" s="378">
        <f>BL126-BM145</f>
        <v>14</v>
      </c>
      <c r="BM127" s="379">
        <f>'Расчет КК'!U116</f>
        <v>12.912587096774192</v>
      </c>
      <c r="BN127" s="380">
        <f t="shared" si="37"/>
        <v>1.0874129032258075</v>
      </c>
      <c r="BO127" s="378">
        <f>BO126-BP145</f>
        <v>13</v>
      </c>
      <c r="BP127" s="379">
        <f>'Расчет КК'!V116</f>
        <v>14.11756129032258</v>
      </c>
      <c r="BQ127" s="380">
        <f t="shared" si="38"/>
        <v>-1.1175612903225804</v>
      </c>
      <c r="BR127" s="378">
        <f>BR126-BS145</f>
        <v>11</v>
      </c>
      <c r="BS127" s="379">
        <f>'Расчет КК'!W116</f>
        <v>11.707612903225806</v>
      </c>
      <c r="BT127" s="380">
        <f t="shared" si="39"/>
        <v>-0.70761290322580628</v>
      </c>
      <c r="BU127" s="378">
        <f>BU126-BV145</f>
        <v>12</v>
      </c>
      <c r="BV127" s="379">
        <f>'Расчет КК'!X116</f>
        <v>11.61492258064516</v>
      </c>
      <c r="BW127" s="380">
        <f t="shared" si="40"/>
        <v>0.38507741935483963</v>
      </c>
      <c r="BX127" s="378">
        <f>BX126-BY145</f>
        <v>14</v>
      </c>
      <c r="BY127" s="379">
        <f>'Расчет КК'!Y116</f>
        <v>12.789</v>
      </c>
      <c r="BZ127" s="380">
        <f t="shared" si="41"/>
        <v>1.2110000000000003</v>
      </c>
      <c r="CA127" s="378">
        <f>CA126-CB145</f>
        <v>12</v>
      </c>
      <c r="CB127" s="379">
        <f>'Расчет КК'!Z116</f>
        <v>13.252451612903226</v>
      </c>
      <c r="CC127" s="380">
        <f t="shared" si="42"/>
        <v>-1.2524516129032257</v>
      </c>
      <c r="CD127" s="378">
        <f>CD126-CE145</f>
        <v>12</v>
      </c>
      <c r="CE127" s="379">
        <f>'Расчет КК'!AA116</f>
        <v>13.870387096774193</v>
      </c>
      <c r="CF127" s="380">
        <f t="shared" si="43"/>
        <v>-1.8703870967741931</v>
      </c>
      <c r="CG127" s="378">
        <f>CG126-CH145</f>
        <v>13</v>
      </c>
      <c r="CH127" s="379">
        <f>'Расчет КК'!AB116</f>
        <v>13.93218064516129</v>
      </c>
      <c r="CI127" s="380">
        <f t="shared" si="44"/>
        <v>-0.9321806451612904</v>
      </c>
      <c r="CJ127" s="378">
        <f>CJ126-CK145</f>
        <v>12</v>
      </c>
      <c r="CK127" s="379">
        <f>'Расчет КК'!AC116</f>
        <v>13.93218064516129</v>
      </c>
      <c r="CL127" s="380">
        <f t="shared" si="45"/>
        <v>-1.9321806451612904</v>
      </c>
      <c r="CM127" s="378">
        <f>CM126-CN145</f>
        <v>14</v>
      </c>
      <c r="CN127" s="379">
        <f>'Расчет КК'!AD116</f>
        <v>14.11756129032258</v>
      </c>
      <c r="CO127" s="380">
        <f t="shared" si="46"/>
        <v>-0.11756129032258045</v>
      </c>
      <c r="CP127" s="378">
        <f>CP126-CQ145</f>
        <v>12</v>
      </c>
      <c r="CQ127" s="379">
        <f>'Расчет КК'!AE116</f>
        <v>13.777696774193547</v>
      </c>
      <c r="CR127" s="380">
        <f t="shared" si="47"/>
        <v>-1.7776967741935472</v>
      </c>
      <c r="CS127" s="378">
        <f>CS126-CT145</f>
        <v>0</v>
      </c>
      <c r="CT127" s="471">
        <f>'Расчет КК'!AF116</f>
        <v>8</v>
      </c>
      <c r="CU127" s="380">
        <f t="shared" si="48"/>
        <v>-8</v>
      </c>
      <c r="CV127" s="171"/>
      <c r="CW127" s="171"/>
      <c r="CX127" s="163"/>
      <c r="CY127" s="172"/>
      <c r="CZ127" s="172"/>
      <c r="DA127" s="163"/>
      <c r="DD127" s="165"/>
    </row>
    <row r="128" spans="1:110" ht="15.75" x14ac:dyDescent="0.25">
      <c r="A128" s="251">
        <v>123</v>
      </c>
      <c r="B128" s="572"/>
      <c r="C128" s="649" t="s">
        <v>158</v>
      </c>
      <c r="D128" s="121"/>
      <c r="E128" s="50"/>
      <c r="F128" s="50"/>
      <c r="G128" s="378">
        <f>G127-H146</f>
        <v>8</v>
      </c>
      <c r="H128" s="379">
        <f>'Расчет КК'!B117</f>
        <v>7.2471741935483873</v>
      </c>
      <c r="I128" s="380">
        <f t="shared" si="18"/>
        <v>0.75282580645161268</v>
      </c>
      <c r="J128" s="378">
        <f>J127-K146</f>
        <v>7</v>
      </c>
      <c r="K128" s="379">
        <f>'Расчет КК'!C117</f>
        <v>7.2471741935483873</v>
      </c>
      <c r="L128" s="380">
        <f t="shared" si="19"/>
        <v>-0.24717419354838732</v>
      </c>
      <c r="M128" s="378">
        <f>M127-N146</f>
        <v>8</v>
      </c>
      <c r="N128" s="379">
        <f>'Расчет КК'!D117</f>
        <v>7.5252451612903224</v>
      </c>
      <c r="O128" s="380">
        <f t="shared" si="20"/>
        <v>0.47475483870967761</v>
      </c>
      <c r="P128" s="378">
        <f>P127-Q146</f>
        <v>7</v>
      </c>
      <c r="Q128" s="379">
        <f>'Расчет КК'!E117</f>
        <v>7.278070967741936</v>
      </c>
      <c r="R128" s="380">
        <f t="shared" si="21"/>
        <v>-0.27807096774193596</v>
      </c>
      <c r="S128" s="378">
        <f>S127-T146</f>
        <v>9</v>
      </c>
      <c r="T128" s="379">
        <f>'Расчет КК'!F117</f>
        <v>7.6488322580645161</v>
      </c>
      <c r="U128" s="380">
        <f t="shared" si="22"/>
        <v>1.3511677419354839</v>
      </c>
      <c r="V128" s="378">
        <f>V127-W146</f>
        <v>7</v>
      </c>
      <c r="W128" s="379">
        <f>'Расчет КК'!G117</f>
        <v>7.7106258064516133</v>
      </c>
      <c r="X128" s="380">
        <f t="shared" si="23"/>
        <v>-0.71062580645161333</v>
      </c>
      <c r="Y128" s="378">
        <f>Y127-Z146</f>
        <v>8</v>
      </c>
      <c r="Z128" s="379">
        <f>'Расчет КК'!H117</f>
        <v>7.2162774193548387</v>
      </c>
      <c r="AA128" s="380">
        <f t="shared" si="24"/>
        <v>0.78372258064516132</v>
      </c>
      <c r="AB128" s="378">
        <f>AB127-AC146</f>
        <v>6</v>
      </c>
      <c r="AC128" s="379">
        <f>'Расчет КК'!I117</f>
        <v>7.092690322580645</v>
      </c>
      <c r="AD128" s="380">
        <f t="shared" si="25"/>
        <v>-1.092690322580645</v>
      </c>
      <c r="AE128" s="378">
        <f>AE127-AF146</f>
        <v>8</v>
      </c>
      <c r="AF128" s="379">
        <f>'Расчет КК'!J117</f>
        <v>7.463451612903226</v>
      </c>
      <c r="AG128" s="380">
        <f t="shared" si="26"/>
        <v>0.53654838709677399</v>
      </c>
      <c r="AH128" s="378">
        <f>AH127-AI146</f>
        <v>8</v>
      </c>
      <c r="AI128" s="379">
        <f>'Расчет КК'!K117</f>
        <v>7.6488322580645161</v>
      </c>
      <c r="AJ128" s="380">
        <f t="shared" si="27"/>
        <v>0.35116774193548395</v>
      </c>
      <c r="AK128" s="378">
        <f>AK127-AL146</f>
        <v>8</v>
      </c>
      <c r="AL128" s="379">
        <f>'Расчет КК'!L117</f>
        <v>7.5252451612903224</v>
      </c>
      <c r="AM128" s="380">
        <f t="shared" si="28"/>
        <v>0.47475483870967761</v>
      </c>
      <c r="AN128" s="378">
        <f>AN127-AO146</f>
        <v>7</v>
      </c>
      <c r="AO128" s="379">
        <f>'Расчет КК'!M117</f>
        <v>7.5252451612903224</v>
      </c>
      <c r="AP128" s="380">
        <f t="shared" si="29"/>
        <v>-0.52524516129032239</v>
      </c>
      <c r="AQ128" s="378">
        <f>AQ127-AR146</f>
        <v>9</v>
      </c>
      <c r="AR128" s="379">
        <f>'Расчет КК'!N117</f>
        <v>7.3089677419354837</v>
      </c>
      <c r="AS128" s="380">
        <f t="shared" si="30"/>
        <v>1.6910322580645163</v>
      </c>
      <c r="AT128" s="378">
        <f>AT127-AU146</f>
        <v>6</v>
      </c>
      <c r="AU128" s="379">
        <f>'Расчет КК'!O117</f>
        <v>7.4943483870967738</v>
      </c>
      <c r="AV128" s="380">
        <f t="shared" si="31"/>
        <v>-1.4943483870967738</v>
      </c>
      <c r="AW128" s="378">
        <f>AW127-AX146</f>
        <v>7</v>
      </c>
      <c r="AX128" s="379">
        <f>'Расчет КК'!P117</f>
        <v>7.1544838709677423</v>
      </c>
      <c r="AY128" s="380">
        <f t="shared" si="32"/>
        <v>-0.1544838709677423</v>
      </c>
      <c r="AZ128" s="378">
        <f>AZ127-BA146</f>
        <v>7</v>
      </c>
      <c r="BA128" s="379">
        <f>'Расчет КК'!Q117</f>
        <v>7.463451612903226</v>
      </c>
      <c r="BB128" s="380">
        <f t="shared" si="33"/>
        <v>-0.46345161290322601</v>
      </c>
      <c r="BC128" s="378">
        <f>BC127-BD146</f>
        <v>8</v>
      </c>
      <c r="BD128" s="379">
        <f>'Расчет КК'!R117</f>
        <v>7.5870387096774197</v>
      </c>
      <c r="BE128" s="380">
        <f t="shared" si="34"/>
        <v>0.41296129032258033</v>
      </c>
      <c r="BF128" s="378">
        <f>BF127-BG146</f>
        <v>8</v>
      </c>
      <c r="BG128" s="379">
        <f>'Расчет КК'!S117</f>
        <v>7.6797290322580647</v>
      </c>
      <c r="BH128" s="380">
        <f t="shared" si="35"/>
        <v>0.32027096774193531</v>
      </c>
      <c r="BI128" s="378">
        <f>BI127-BJ146</f>
        <v>6</v>
      </c>
      <c r="BJ128" s="379">
        <f>'Расчет КК'!T117</f>
        <v>7.4325548387096774</v>
      </c>
      <c r="BK128" s="380">
        <f t="shared" si="36"/>
        <v>-1.4325548387096774</v>
      </c>
      <c r="BL128" s="378">
        <f>BL127-BM146</f>
        <v>7</v>
      </c>
      <c r="BM128" s="379">
        <f>'Расчет КК'!U117</f>
        <v>7.7106258064516133</v>
      </c>
      <c r="BN128" s="380">
        <f t="shared" si="37"/>
        <v>-0.71062580645161333</v>
      </c>
      <c r="BO128" s="378">
        <f>BO127-BP146</f>
        <v>7</v>
      </c>
      <c r="BP128" s="379">
        <f>'Расчет КК'!V117</f>
        <v>7.4016580645161287</v>
      </c>
      <c r="BQ128" s="380">
        <f t="shared" si="38"/>
        <v>-0.40165806451612873</v>
      </c>
      <c r="BR128" s="378">
        <f>BR127-BS146</f>
        <v>6</v>
      </c>
      <c r="BS128" s="379">
        <f>'Расчет КК'!W117</f>
        <v>7.3089677419354837</v>
      </c>
      <c r="BT128" s="380">
        <f t="shared" si="39"/>
        <v>-1.3089677419354837</v>
      </c>
      <c r="BU128" s="378">
        <f>BU127-BV146</f>
        <v>7</v>
      </c>
      <c r="BV128" s="379">
        <f>'Расчет КК'!X117</f>
        <v>7.370761290322581</v>
      </c>
      <c r="BW128" s="380">
        <f t="shared" si="40"/>
        <v>-0.37076129032258098</v>
      </c>
      <c r="BX128" s="378">
        <f>BX127-BY146</f>
        <v>8</v>
      </c>
      <c r="BY128" s="379">
        <f>'Расчет КК'!Y117</f>
        <v>8.0504903225806448</v>
      </c>
      <c r="BZ128" s="380">
        <f t="shared" si="41"/>
        <v>-5.0490322580644786E-2</v>
      </c>
      <c r="CA128" s="378">
        <f>CA127-CB146</f>
        <v>6</v>
      </c>
      <c r="CB128" s="379">
        <f>'Расчет КК'!Z117</f>
        <v>7.370761290322581</v>
      </c>
      <c r="CC128" s="380">
        <f t="shared" si="42"/>
        <v>-1.370761290322581</v>
      </c>
      <c r="CD128" s="378">
        <f>CD127-CE146</f>
        <v>7</v>
      </c>
      <c r="CE128" s="379">
        <f>'Расчет КК'!AA117</f>
        <v>7.278070967741936</v>
      </c>
      <c r="CF128" s="380">
        <f t="shared" si="43"/>
        <v>-0.27807096774193596</v>
      </c>
      <c r="CG128" s="378">
        <f>CG127-CH146</f>
        <v>9</v>
      </c>
      <c r="CH128" s="379">
        <f>'Расчет КК'!AB117</f>
        <v>7.7724193548387097</v>
      </c>
      <c r="CI128" s="380">
        <f t="shared" si="44"/>
        <v>1.2275806451612903</v>
      </c>
      <c r="CJ128" s="378">
        <f>CJ127-CK146</f>
        <v>8</v>
      </c>
      <c r="CK128" s="379">
        <f>'Расчет КК'!AC117</f>
        <v>7.7724193548387097</v>
      </c>
      <c r="CL128" s="380">
        <f t="shared" si="45"/>
        <v>0.22758064516129028</v>
      </c>
      <c r="CM128" s="378">
        <f>CM127-CN146</f>
        <v>8</v>
      </c>
      <c r="CN128" s="379">
        <f>'Расчет КК'!AD117</f>
        <v>7.3089677419354837</v>
      </c>
      <c r="CO128" s="380">
        <f t="shared" si="46"/>
        <v>0.69103225806451629</v>
      </c>
      <c r="CP128" s="378">
        <f>CP127-CQ146</f>
        <v>5</v>
      </c>
      <c r="CQ128" s="379">
        <f>'Расчет КК'!AE117</f>
        <v>7.3398645161290323</v>
      </c>
      <c r="CR128" s="380">
        <f t="shared" si="47"/>
        <v>-2.3398645161290323</v>
      </c>
      <c r="CS128" s="378">
        <f>CS127-CT146</f>
        <v>0</v>
      </c>
      <c r="CT128" s="471">
        <f>'Расчет КК'!AF117</f>
        <v>7</v>
      </c>
      <c r="CU128" s="380">
        <f t="shared" si="48"/>
        <v>-7</v>
      </c>
      <c r="CV128" s="171"/>
      <c r="CW128" s="171"/>
      <c r="CX128" s="163"/>
      <c r="CY128" s="172"/>
      <c r="CZ128" s="172"/>
      <c r="DA128" s="163"/>
      <c r="DD128" s="165"/>
    </row>
    <row r="129" spans="1:108" ht="15.75" x14ac:dyDescent="0.25">
      <c r="A129" s="251">
        <v>124</v>
      </c>
      <c r="B129" s="28"/>
      <c r="C129" s="154" t="s">
        <v>159</v>
      </c>
      <c r="D129" s="121"/>
      <c r="E129" s="50"/>
      <c r="F129" s="50"/>
      <c r="G129" s="381"/>
      <c r="H129" s="382"/>
      <c r="I129" s="382"/>
      <c r="J129" s="381"/>
      <c r="K129" s="382"/>
      <c r="L129" s="382"/>
      <c r="M129" s="381"/>
      <c r="N129" s="382"/>
      <c r="O129" s="382"/>
      <c r="P129" s="381"/>
      <c r="Q129" s="382"/>
      <c r="R129" s="382"/>
      <c r="S129" s="381"/>
      <c r="T129" s="382"/>
      <c r="U129" s="382"/>
      <c r="V129" s="381"/>
      <c r="W129" s="382"/>
      <c r="X129" s="382"/>
      <c r="Y129" s="381"/>
      <c r="Z129" s="382"/>
      <c r="AA129" s="382"/>
      <c r="AB129" s="381"/>
      <c r="AC129" s="382"/>
      <c r="AD129" s="382"/>
      <c r="AE129" s="381"/>
      <c r="AF129" s="382"/>
      <c r="AG129" s="382"/>
      <c r="AH129" s="381"/>
      <c r="AI129" s="382"/>
      <c r="AJ129" s="382"/>
      <c r="AK129" s="381"/>
      <c r="AL129" s="382"/>
      <c r="AM129" s="382"/>
      <c r="AN129" s="381"/>
      <c r="AO129" s="382"/>
      <c r="AP129" s="382"/>
      <c r="AQ129" s="381"/>
      <c r="AR129" s="382"/>
      <c r="AS129" s="382"/>
      <c r="AT129" s="381"/>
      <c r="AU129" s="382"/>
      <c r="AV129" s="382"/>
      <c r="AW129" s="381"/>
      <c r="AX129" s="382"/>
      <c r="AY129" s="382"/>
      <c r="AZ129" s="381"/>
      <c r="BA129" s="382"/>
      <c r="BB129" s="382"/>
      <c r="BC129" s="381"/>
      <c r="BD129" s="382"/>
      <c r="BE129" s="382"/>
      <c r="BF129" s="381"/>
      <c r="BG129" s="382"/>
      <c r="BH129" s="382"/>
      <c r="BI129" s="381"/>
      <c r="BJ129" s="382"/>
      <c r="BK129" s="382"/>
      <c r="BL129" s="381"/>
      <c r="BM129" s="382"/>
      <c r="BN129" s="382"/>
      <c r="BO129" s="381"/>
      <c r="BP129" s="382"/>
      <c r="BQ129" s="382"/>
      <c r="BR129" s="381"/>
      <c r="BS129" s="382"/>
      <c r="BT129" s="382"/>
      <c r="BU129" s="381"/>
      <c r="BV129" s="382"/>
      <c r="BW129" s="382"/>
      <c r="BX129" s="381"/>
      <c r="BY129" s="382"/>
      <c r="BZ129" s="382"/>
      <c r="CA129" s="381"/>
      <c r="CB129" s="382"/>
      <c r="CC129" s="382"/>
      <c r="CD129" s="381"/>
      <c r="CE129" s="382"/>
      <c r="CF129" s="382"/>
      <c r="CG129" s="381"/>
      <c r="CH129" s="382"/>
      <c r="CI129" s="382"/>
      <c r="CJ129" s="381"/>
      <c r="CK129" s="382"/>
      <c r="CL129" s="382"/>
      <c r="CM129" s="381"/>
      <c r="CN129" s="382"/>
      <c r="CO129" s="382"/>
      <c r="CP129" s="381"/>
      <c r="CQ129" s="382"/>
      <c r="CR129" s="382"/>
      <c r="CS129" s="381"/>
      <c r="CT129" s="383"/>
      <c r="CU129" s="383"/>
      <c r="CV129" s="171"/>
      <c r="CW129" s="171"/>
      <c r="CX129" s="163"/>
      <c r="CY129" s="172"/>
      <c r="CZ129" s="172"/>
      <c r="DA129" s="163"/>
      <c r="DD129" s="165"/>
    </row>
    <row r="130" spans="1:108" ht="15.75" x14ac:dyDescent="0.25">
      <c r="A130" s="251">
        <v>125</v>
      </c>
      <c r="B130" s="28"/>
      <c r="C130" s="155" t="s">
        <v>193</v>
      </c>
      <c r="D130" s="121"/>
      <c r="E130" s="50"/>
      <c r="F130" s="50"/>
      <c r="G130" s="384">
        <f>COUNTIF(G6:G95,"6:00")-COUNTIFS(G6:G95,"6:00",I6:I95,"!")</f>
        <v>2</v>
      </c>
      <c r="H130" s="384">
        <f>COUNTIF(H6:H95,"15:00")-COUNTIFS(H6:H95,"15:00",I6:I95,"!")</f>
        <v>1</v>
      </c>
      <c r="I130" s="385"/>
      <c r="J130" s="384">
        <f>COUNTIF(J6:J95,"6:00")-COUNTIFS(J6:J95,"6:00",L6:L95,"!")</f>
        <v>2</v>
      </c>
      <c r="K130" s="384">
        <f>COUNTIF(K6:K95,"15:00")-COUNTIFS(K6:K95,"15:00",L6:L95,"!")</f>
        <v>1</v>
      </c>
      <c r="L130" s="385"/>
      <c r="M130" s="384">
        <f>COUNTIF(M6:M95,"6:00")-COUNTIFS(M6:M95,"6:00",O6:O95,"!")</f>
        <v>2</v>
      </c>
      <c r="N130" s="384">
        <f>COUNTIF(N6:N95,"15:00")-COUNTIFS(N6:N95,"15:00",O6:O95,"!")</f>
        <v>2</v>
      </c>
      <c r="O130" s="385"/>
      <c r="P130" s="384">
        <f>COUNTIF(P6:P95,"6:00")-COUNTIFS(P6:P95,"6:00",R6:R95,"!")</f>
        <v>1</v>
      </c>
      <c r="Q130" s="384">
        <f>COUNTIF(Q6:Q95,"15:00")-COUNTIFS(Q6:Q95,"15:00",R6:R95,"!")</f>
        <v>2</v>
      </c>
      <c r="R130" s="385"/>
      <c r="S130" s="384">
        <f>COUNTIF(S6:S95,"6:00")-COUNTIFS(S6:S95,"6:00",U6:U95,"!")</f>
        <v>1</v>
      </c>
      <c r="T130" s="384">
        <f>COUNTIF(T6:T95,"15:00")-COUNTIFS(T6:T95,"15:00",U6:U95,"!")</f>
        <v>2</v>
      </c>
      <c r="U130" s="385"/>
      <c r="V130" s="384">
        <f>COUNTIF(V6:V95,"6:00")-COUNTIFS(V6:V95,"6:00",X6:X95,"!")</f>
        <v>2</v>
      </c>
      <c r="W130" s="384">
        <f>COUNTIF(W6:W95,"15:00")-COUNTIFS(W6:W95,"15:00",X6:X95,"!")</f>
        <v>2</v>
      </c>
      <c r="X130" s="385"/>
      <c r="Y130" s="384">
        <f>COUNTIF(Y6:Y95,"6:00")-COUNTIFS(Y6:Y95,"6:00",AA6:AA95,"!")</f>
        <v>2</v>
      </c>
      <c r="Z130" s="384">
        <f>COUNTIF(Z6:Z95,"15:00")-COUNTIFS(Z6:Z95,"15:00",AA6:AA95,"!")</f>
        <v>3</v>
      </c>
      <c r="AA130" s="385"/>
      <c r="AB130" s="384">
        <f>COUNTIF(AB6:AB95,"6:00")-COUNTIFS(AB6:AB95,"6:00",AD6:AD95,"!")</f>
        <v>1</v>
      </c>
      <c r="AC130" s="384">
        <f>COUNTIF(AC6:AC95,"15:00")-COUNTIFS(AC6:AC95,"15:00",AD6:AD95,"!")</f>
        <v>1</v>
      </c>
      <c r="AD130" s="385"/>
      <c r="AE130" s="384">
        <f>COUNTIF(AE6:AE95,"6:00")-COUNTIFS(AE6:AE95,"6:00",AG6:AG95,"!")</f>
        <v>1</v>
      </c>
      <c r="AF130" s="384">
        <f>COUNTIF(AF6:AF95,"15:00")-COUNTIFS(AF6:AF95,"15:00",AG6:AG95,"!")</f>
        <v>1</v>
      </c>
      <c r="AG130" s="385"/>
      <c r="AH130" s="384">
        <f>COUNTIF(AH6:AH95,"6:00")-COUNTIFS(AH6:AH95,"6:00",AJ6:AJ95,"!")</f>
        <v>1</v>
      </c>
      <c r="AI130" s="384">
        <f>COUNTIF(AI6:AI95,"15:00")-COUNTIFS(AI6:AI95,"15:00",AJ6:AJ95,"!")</f>
        <v>3</v>
      </c>
      <c r="AJ130" s="385"/>
      <c r="AK130" s="384">
        <f>COUNTIF(AK6:AK95,"6:00")-COUNTIFS(AK6:AK95,"6:00",AM6:AM95,"!")</f>
        <v>2</v>
      </c>
      <c r="AL130" s="384">
        <f>COUNTIF(AL6:AL95,"15:00")-COUNTIFS(AL6:AL95,"15:00",AM6:AM95,"!")</f>
        <v>4</v>
      </c>
      <c r="AM130" s="385"/>
      <c r="AN130" s="384">
        <f>COUNTIF(AN6:AN95,"6:00")-COUNTIFS(AN6:AN95,"6:00",AP6:AP95,"!")</f>
        <v>1</v>
      </c>
      <c r="AO130" s="384">
        <f>COUNTIF(AO6:AO95,"15:00")-COUNTIFS(AO6:AO95,"15:00",AP6:AP95,"!")</f>
        <v>2</v>
      </c>
      <c r="AP130" s="385"/>
      <c r="AQ130" s="384">
        <f>COUNTIF(AQ6:AQ95,"6:00")-COUNTIFS(AQ6:AQ95,"6:00",AS6:AS95,"!")</f>
        <v>1</v>
      </c>
      <c r="AR130" s="384">
        <f>COUNTIF(AR6:AR95,"15:00")-COUNTIFS(AR6:AR95,"15:00",AS6:AS95,"!")</f>
        <v>2</v>
      </c>
      <c r="AS130" s="385"/>
      <c r="AT130" s="384">
        <f>COUNTIF(AT6:AT95,"6:00")-COUNTIFS(AT6:AT95,"6:00",AV6:AV95,"!")</f>
        <v>1</v>
      </c>
      <c r="AU130" s="384">
        <f>COUNTIF(AU6:AU95,"15:00")-COUNTIFS(AU6:AU95,"15:00",AV6:AV95,"!")</f>
        <v>2</v>
      </c>
      <c r="AV130" s="385"/>
      <c r="AW130" s="384">
        <f>COUNTIF(AW6:AW95,"6:00")-COUNTIFS(AW6:AW95,"6:00",AY6:AY95,"!")</f>
        <v>1</v>
      </c>
      <c r="AX130" s="384">
        <f>COUNTIF(AX6:AX95,"15:00")-COUNTIFS(AX6:AX95,"15:00",AY6:AY95,"!")</f>
        <v>0</v>
      </c>
      <c r="AY130" s="385"/>
      <c r="AZ130" s="384">
        <f>COUNTIF(AZ6:AZ95,"6:00")-COUNTIFS(AZ6:AZ95,"6:00",BB6:BB95,"!")</f>
        <v>1</v>
      </c>
      <c r="BA130" s="384">
        <f>COUNTIF(BA6:BA95,"15:00")-COUNTIFS(BA6:BA95,"15:00",BB6:BB95,"!")</f>
        <v>2</v>
      </c>
      <c r="BB130" s="385"/>
      <c r="BC130" s="384">
        <f>COUNTIF(BC6:BC95,"6:00")-COUNTIFS(BC6:BC95,"6:00",BE6:BE95,"!")</f>
        <v>1</v>
      </c>
      <c r="BD130" s="384">
        <f>COUNTIF(BD6:BD95,"15:00")-COUNTIFS(BD6:BD95,"15:00",BE6:BE95,"!")</f>
        <v>2</v>
      </c>
      <c r="BE130" s="385"/>
      <c r="BF130" s="384">
        <f>COUNTIF(BF6:BF95,"6:00")-COUNTIFS(BF6:BF95,"6:00",BH6:BH95,"!")</f>
        <v>1</v>
      </c>
      <c r="BG130" s="384">
        <f>COUNTIF(BG6:BG95,"15:00")-COUNTIFS(BG6:BG95,"15:00",BH6:BH95,"!")</f>
        <v>4</v>
      </c>
      <c r="BH130" s="385"/>
      <c r="BI130" s="384">
        <f>COUNTIF(BI6:BI95,"6:00")-COUNTIFS(BI6:BI95,"6:00",BK6:BK95,"!")</f>
        <v>1</v>
      </c>
      <c r="BJ130" s="384">
        <f>COUNTIF(BJ6:BJ95,"15:00")-COUNTIFS(BJ6:BJ95,"15:00",BK6:BK95,"!")</f>
        <v>2</v>
      </c>
      <c r="BK130" s="385"/>
      <c r="BL130" s="384">
        <f>COUNTIF(BL6:BL95,"6:00")-COUNTIFS(BL6:BL95,"6:00",BN6:BN95,"!")</f>
        <v>1</v>
      </c>
      <c r="BM130" s="384">
        <f>COUNTIF(BM6:BM95,"15:00")-COUNTIFS(BM6:BM95,"15:00",BN6:BN95,"!")</f>
        <v>2</v>
      </c>
      <c r="BN130" s="385"/>
      <c r="BO130" s="384">
        <f>COUNTIF(BO6:BO95,"6:00")-COUNTIFS(BO6:BO95,"6:00",BQ6:BQ95,"!")</f>
        <v>1</v>
      </c>
      <c r="BP130" s="384">
        <f>COUNTIF(BP6:BP95,"15:00")-COUNTIFS(BP6:BP95,"15:00",BQ6:BQ95,"!")</f>
        <v>2</v>
      </c>
      <c r="BQ130" s="385"/>
      <c r="BR130" s="384">
        <f>COUNTIF(BR6:BR95,"6:00")-COUNTIFS(BR6:BR95,"6:00",BT6:BT95,"!")</f>
        <v>1</v>
      </c>
      <c r="BS130" s="384">
        <f>COUNTIF(BS6:BS95,"15:00")-COUNTIFS(BS6:BS95,"15:00",BT6:BT95,"!")</f>
        <v>1</v>
      </c>
      <c r="BT130" s="385"/>
      <c r="BU130" s="384">
        <f>COUNTIF(BU6:BU95,"6:00")-COUNTIFS(BU6:BU95,"6:00",BW6:BW95,"!")</f>
        <v>2</v>
      </c>
      <c r="BV130" s="384">
        <f>COUNTIF(BV6:BV95,"15:00")-COUNTIFS(BV6:BV95,"15:00",BW6:BW95,"!")</f>
        <v>2</v>
      </c>
      <c r="BW130" s="385"/>
      <c r="BX130" s="384">
        <f>COUNTIF(BX6:BX95,"6:00")-COUNTIFS(BX6:BX95,"6:00",BZ6:BZ95,"!")</f>
        <v>2</v>
      </c>
      <c r="BY130" s="384">
        <f>COUNTIF(BY6:BY95,"15:00")-COUNTIFS(BY6:BY95,"15:00",BZ6:BZ95,"!")</f>
        <v>2</v>
      </c>
      <c r="BZ130" s="385"/>
      <c r="CA130" s="384">
        <f>COUNTIF(CA6:CA95,"6:00")-COUNTIFS(CA6:CA95,"6:00",CC6:CC95,"!")</f>
        <v>2</v>
      </c>
      <c r="CB130" s="384">
        <f>COUNTIF(CB6:CB95,"15:00")-COUNTIFS(CB6:CB95,"15:00",CC6:CC95,"!")</f>
        <v>2</v>
      </c>
      <c r="CC130" s="385"/>
      <c r="CD130" s="384">
        <f>COUNTIF(CD6:CD95,"6:00")-COUNTIFS(CD6:CD95,"6:00",CF6:CF95,"!")</f>
        <v>2</v>
      </c>
      <c r="CE130" s="384">
        <f>COUNTIF(CE6:CE95,"15:00")-COUNTIFS(CE6:CE95,"15:00",CF6:CF95,"!")</f>
        <v>2</v>
      </c>
      <c r="CF130" s="385"/>
      <c r="CG130" s="384">
        <f>COUNTIF(CG6:CG95,"6:00")-COUNTIFS(CG6:CG95,"6:00",CI6:CI95,"!")</f>
        <v>1</v>
      </c>
      <c r="CH130" s="384">
        <f>COUNTIF(CH6:CH95,"15:00")-COUNTIFS(CH6:CH95,"15:00",CI6:CI95,"!")</f>
        <v>2</v>
      </c>
      <c r="CI130" s="385"/>
      <c r="CJ130" s="384">
        <f>COUNTIF(CJ6:CJ95,"6:00")-COUNTIFS(CJ6:CJ95,"6:00",CL6:CL95,"!")</f>
        <v>2</v>
      </c>
      <c r="CK130" s="384">
        <f>COUNTIF(CK6:CK95,"15:00")-COUNTIFS(CK6:CK95,"15:00",CL6:CL95,"!")</f>
        <v>1</v>
      </c>
      <c r="CL130" s="385"/>
      <c r="CM130" s="384">
        <f>COUNTIF(CM6:CM95,"6:00")-COUNTIFS(CM6:CM95,"6:00",CO6:CO95,"!")</f>
        <v>2</v>
      </c>
      <c r="CN130" s="384">
        <f>COUNTIF(CN6:CN95,"15:00")-COUNTIFS(CN6:CN95,"15:00",CO6:CO95,"!")</f>
        <v>0</v>
      </c>
      <c r="CO130" s="385"/>
      <c r="CP130" s="384">
        <f>COUNTIF(CP6:CP95,"6:00")-COUNTIFS(CP6:CP95,"6:00",CR6:CR95,"!")</f>
        <v>2</v>
      </c>
      <c r="CQ130" s="384">
        <f>COUNTIF(CQ6:CQ95,"15:00")-COUNTIFS(CQ6:CQ95,"15:00",CR6:CR95,"!")</f>
        <v>1</v>
      </c>
      <c r="CR130" s="385"/>
      <c r="CS130" s="384">
        <f>COUNTIF(CS6:CS95,"6:00")-COUNTIFS(CS6:CS95,"6:00",CU6:CU95,"!")</f>
        <v>0</v>
      </c>
      <c r="CT130" s="472">
        <f>COUNTIF(CT6:CT95,"15:00")-COUNTIFS(CT6:CT95,"15:00",CU6:CU95,"!")</f>
        <v>0</v>
      </c>
      <c r="CU130" s="385"/>
      <c r="CV130" s="171"/>
      <c r="CW130" s="171"/>
      <c r="CX130" s="163"/>
      <c r="CY130" s="172"/>
      <c r="CZ130" s="172"/>
      <c r="DA130" s="163"/>
      <c r="DD130" s="165"/>
    </row>
    <row r="131" spans="1:108" ht="15.75" x14ac:dyDescent="0.25">
      <c r="A131" s="251">
        <v>126</v>
      </c>
      <c r="B131" s="28"/>
      <c r="C131" s="155" t="s">
        <v>160</v>
      </c>
      <c r="D131" s="121"/>
      <c r="E131" s="50"/>
      <c r="F131" s="50"/>
      <c r="G131" s="384">
        <f>COUNTIF(G6:G95,"6:45:00")-COUNTIFS(G6:G95,"6:45:00",I6:I95,"!")</f>
        <v>5</v>
      </c>
      <c r="H131" s="384">
        <f>COUNTIF(H7:H96,"15:45:00")-COUNTIFS(H6:H95,"15:45",I6:I95,"!")</f>
        <v>4</v>
      </c>
      <c r="I131" s="385"/>
      <c r="J131" s="384">
        <f>COUNTIF(J6:J95,"6:45:00")-COUNTIFS(J6:J95,"6:45:00",L6:L95,"!")</f>
        <v>4</v>
      </c>
      <c r="K131" s="384">
        <f>COUNTIF(K7:K96,"15:45:00")-COUNTIFS(K6:K95,"15:45",L6:L95,"!")</f>
        <v>3</v>
      </c>
      <c r="L131" s="385"/>
      <c r="M131" s="384">
        <f>COUNTIF(M6:M95,"6:45:00")-COUNTIFS(M6:M95,"6:45:00",O6:O95,"!")</f>
        <v>4</v>
      </c>
      <c r="N131" s="384">
        <f>COUNTIF(N7:N96,"15:45:00")-COUNTIFS(N6:N95,"15:45",O6:O95,"!")</f>
        <v>4</v>
      </c>
      <c r="O131" s="385"/>
      <c r="P131" s="384">
        <f>COUNTIF(P6:P95,"6:45:00")-COUNTIFS(P6:P95,"6:45:00",R6:R95,"!")</f>
        <v>6</v>
      </c>
      <c r="Q131" s="384">
        <f>COUNTIF(Q7:Q96,"15:45:00")-COUNTIFS(Q6:Q95,"15:45",R6:R95,"!")</f>
        <v>6</v>
      </c>
      <c r="R131" s="385"/>
      <c r="S131" s="384">
        <f>COUNTIF(S6:S95,"6:45:00")-COUNTIFS(S6:S95,"6:45:00",U6:U95,"!")</f>
        <v>6</v>
      </c>
      <c r="T131" s="384">
        <f>COUNTIF(T7:T96,"15:45:00")-COUNTIFS(T6:T95,"15:45",U6:U95,"!")</f>
        <v>5</v>
      </c>
      <c r="U131" s="385"/>
      <c r="V131" s="384">
        <f>COUNTIF(V6:V95,"6:45:00")-COUNTIFS(V6:V95,"6:45:00",X6:X95,"!")</f>
        <v>6</v>
      </c>
      <c r="W131" s="384">
        <f>COUNTIF(W7:W96,"15:45:00")-COUNTIFS(W6:W95,"15:45",X6:X95,"!")</f>
        <v>5</v>
      </c>
      <c r="X131" s="385"/>
      <c r="Y131" s="384">
        <f>COUNTIF(Y6:Y95,"6:45:00")-COUNTIFS(Y6:Y95,"6:45:00",AA6:AA95,"!")</f>
        <v>7</v>
      </c>
      <c r="Z131" s="384">
        <f>COUNTIF(Z7:Z96,"15:45:00")-COUNTIFS(Z6:Z95,"15:45",AA6:AA95,"!")</f>
        <v>6</v>
      </c>
      <c r="AA131" s="385"/>
      <c r="AB131" s="384">
        <f>COUNTIF(AB6:AB95,"6:45:00")-COUNTIFS(AB6:AB95,"6:45:00",AD6:AD95,"!")</f>
        <v>7</v>
      </c>
      <c r="AC131" s="384">
        <f>COUNTIF(AC7:AC96,"15:45:00")-COUNTIFS(AC6:AC95,"15:45",AD6:AD95,"!")</f>
        <v>6</v>
      </c>
      <c r="AD131" s="385"/>
      <c r="AE131" s="384">
        <f>COUNTIF(AE6:AE95,"6:45:00")-COUNTIFS(AE6:AE95,"6:45:00",AG6:AG95,"!")</f>
        <v>7</v>
      </c>
      <c r="AF131" s="384">
        <f>COUNTIF(AF7:AF96,"15:45:00")-COUNTIFS(AF6:AF95,"15:45",AG6:AG95,"!")</f>
        <v>7</v>
      </c>
      <c r="AG131" s="385"/>
      <c r="AH131" s="384">
        <f>COUNTIF(AH6:AH95,"6:45:00")-COUNTIFS(AH6:AH95,"6:45:00",AJ6:AJ95,"!")</f>
        <v>6</v>
      </c>
      <c r="AI131" s="384">
        <f>COUNTIF(AI7:AI96,"15:45:00")-COUNTIFS(AI6:AI95,"15:45",AJ6:AJ95,"!")</f>
        <v>5</v>
      </c>
      <c r="AJ131" s="385"/>
      <c r="AK131" s="384">
        <f>COUNTIF(AK6:AK95,"6:45:00")-COUNTIFS(AK6:AK95,"6:45:00",AM6:AM95,"!")</f>
        <v>7</v>
      </c>
      <c r="AL131" s="384">
        <f>COUNTIF(AL7:AL96,"15:45:00")-COUNTIFS(AL6:AL95,"15:45",AM6:AM95,"!")</f>
        <v>6</v>
      </c>
      <c r="AM131" s="385"/>
      <c r="AN131" s="384">
        <f>COUNTIF(AN6:AN95,"6:45:00")-COUNTIFS(AN6:AN95,"6:45:00",AP6:AP95,"!")</f>
        <v>7</v>
      </c>
      <c r="AO131" s="384">
        <f>COUNTIF(AO7:AO96,"15:45:00")-COUNTIFS(AO6:AO95,"15:45",AP6:AP95,"!")</f>
        <v>6</v>
      </c>
      <c r="AP131" s="385"/>
      <c r="AQ131" s="384">
        <f>COUNTIF(AQ6:AQ95,"6:45:00")-COUNTIFS(AQ6:AQ95,"6:45:00",AS6:AS95,"!")</f>
        <v>6</v>
      </c>
      <c r="AR131" s="384">
        <f>COUNTIF(AR7:AR96,"15:45:00")-COUNTIFS(AR6:AR95,"15:45",AS6:AS95,"!")</f>
        <v>6</v>
      </c>
      <c r="AS131" s="385"/>
      <c r="AT131" s="384">
        <f>COUNTIF(AT6:AT95,"6:45:00")-COUNTIFS(AT6:AT95,"6:45:00",AV6:AV95,"!")</f>
        <v>7</v>
      </c>
      <c r="AU131" s="384">
        <f>COUNTIF(AU7:AU96,"15:45:00")-COUNTIFS(AU6:AU95,"15:45",AV6:AV95,"!")</f>
        <v>7</v>
      </c>
      <c r="AV131" s="385"/>
      <c r="AW131" s="384">
        <f>COUNTIF(AW6:AW95,"6:45:00")-COUNTIFS(AW6:AW95,"6:45:00",AY6:AY95,"!")</f>
        <v>6</v>
      </c>
      <c r="AX131" s="384">
        <f>COUNTIF(AX7:AX96,"15:45:00")-COUNTIFS(AX6:AX95,"15:45",AY6:AY95,"!")</f>
        <v>6</v>
      </c>
      <c r="AY131" s="385"/>
      <c r="AZ131" s="384">
        <f>COUNTIF(AZ6:AZ95,"6:45:00")-COUNTIFS(AZ6:AZ95,"6:45:00",BB6:BB95,"!")</f>
        <v>5</v>
      </c>
      <c r="BA131" s="384">
        <f>COUNTIF(BA7:BA96,"15:45:00")-COUNTIFS(BA6:BA95,"15:45",BB6:BB95,"!")</f>
        <v>5</v>
      </c>
      <c r="BB131" s="385"/>
      <c r="BC131" s="384">
        <f>COUNTIF(BC6:BC95,"6:45:00")-COUNTIFS(BC6:BC95,"6:45:00",BE6:BE95,"!")</f>
        <v>7</v>
      </c>
      <c r="BD131" s="384">
        <f>COUNTIF(BD7:BD96,"15:45:00")-COUNTIFS(BD6:BD95,"15:45",BE6:BE95,"!")</f>
        <v>7</v>
      </c>
      <c r="BE131" s="385"/>
      <c r="BF131" s="384">
        <f>COUNTIF(BF6:BF95,"6:45:00")-COUNTIFS(BF6:BF95,"6:45:00",BH6:BH95,"!")</f>
        <v>7</v>
      </c>
      <c r="BG131" s="384">
        <f>COUNTIF(BG7:BG96,"15:45:00")-COUNTIFS(BG6:BG95,"15:45",BH6:BH95,"!")</f>
        <v>7</v>
      </c>
      <c r="BH131" s="385"/>
      <c r="BI131" s="384">
        <f>COUNTIF(BI6:BI95,"6:45:00")-COUNTIFS(BI6:BI95,"6:45:00",BK6:BK95,"!")</f>
        <v>7</v>
      </c>
      <c r="BJ131" s="384">
        <f>COUNTIF(BJ7:BJ96,"15:45:00")-COUNTIFS(BJ6:BJ95,"15:45",BK6:BK95,"!")</f>
        <v>7</v>
      </c>
      <c r="BK131" s="385"/>
      <c r="BL131" s="384">
        <f>COUNTIF(BL6:BL95,"6:45:00")-COUNTIFS(BL6:BL95,"6:45:00",BN6:BN95,"!")</f>
        <v>7</v>
      </c>
      <c r="BM131" s="384">
        <f>COUNTIF(BM7:BM96,"15:45:00")-COUNTIFS(BM6:BM95,"15:45",BN6:BN95,"!")</f>
        <v>7</v>
      </c>
      <c r="BN131" s="385"/>
      <c r="BO131" s="384">
        <f>COUNTIF(BO6:BO95,"6:45:00")-COUNTIFS(BO6:BO95,"6:45:00",BQ6:BQ95,"!")</f>
        <v>7</v>
      </c>
      <c r="BP131" s="384">
        <f>COUNTIF(BP7:BP96,"15:45:00")-COUNTIFS(BP6:BP95,"15:45",BQ6:BQ95,"!")</f>
        <v>5</v>
      </c>
      <c r="BQ131" s="385"/>
      <c r="BR131" s="384">
        <f>COUNTIF(BR6:BR95,"6:45:00")-COUNTIFS(BR6:BR95,"6:45:00",BT6:BT95,"!")</f>
        <v>7</v>
      </c>
      <c r="BS131" s="384">
        <f>COUNTIF(BS7:BS96,"15:45:00")-COUNTIFS(BS6:BS95,"15:45",BT6:BT95,"!")</f>
        <v>6</v>
      </c>
      <c r="BT131" s="385"/>
      <c r="BU131" s="384">
        <f>COUNTIF(BU6:BU95,"6:45:00")-COUNTIFS(BU6:BU95,"6:45:00",BW6:BW95,"!")</f>
        <v>4</v>
      </c>
      <c r="BV131" s="384">
        <f>COUNTIF(BV7:BV96,"15:45:00")-COUNTIFS(BV6:BV95,"15:45",BW6:BW95,"!")</f>
        <v>4</v>
      </c>
      <c r="BW131" s="385"/>
      <c r="BX131" s="384">
        <f>COUNTIF(BX6:BX95,"6:45:00")-COUNTIFS(BX6:BX95,"6:45:00",BZ6:BZ95,"!")</f>
        <v>6</v>
      </c>
      <c r="BY131" s="384">
        <f>COUNTIF(BY7:BY96,"15:45:00")-COUNTIFS(BY6:BY95,"15:45",BZ6:BZ95,"!")</f>
        <v>6</v>
      </c>
      <c r="BZ131" s="385"/>
      <c r="CA131" s="384">
        <f>COUNTIF(CA6:CA95,"6:45:00")-COUNTIFS(CA6:CA95,"6:45:00",CC6:CC95,"!")</f>
        <v>7</v>
      </c>
      <c r="CB131" s="384">
        <f>COUNTIF(CB7:CB96,"15:45:00")-COUNTIFS(CB6:CB95,"15:45",CC6:CC95,"!")</f>
        <v>6</v>
      </c>
      <c r="CC131" s="385"/>
      <c r="CD131" s="384">
        <f>COUNTIF(CD6:CD95,"6:45:00")-COUNTIFS(CD6:CD95,"6:45:00",CF6:CF95,"!")</f>
        <v>6</v>
      </c>
      <c r="CE131" s="384">
        <f>COUNTIF(CE7:CE96,"15:45:00")-COUNTIFS(CE6:CE95,"15:45",CF6:CF95,"!")</f>
        <v>5</v>
      </c>
      <c r="CF131" s="385"/>
      <c r="CG131" s="384">
        <f>COUNTIF(CG6:CG95,"6:45:00")-COUNTIFS(CG6:CG95,"6:45:00",CI6:CI95,"!")</f>
        <v>7</v>
      </c>
      <c r="CH131" s="384">
        <f>COUNTIF(CH7:CH96,"15:45:00")-COUNTIFS(CH6:CH95,"15:45",CI6:CI95,"!")</f>
        <v>7</v>
      </c>
      <c r="CI131" s="385"/>
      <c r="CJ131" s="384">
        <f>COUNTIF(CJ6:CJ95,"6:45:00")-COUNTIFS(CJ6:CJ95,"6:45:00",CL6:CL95,"!")</f>
        <v>6</v>
      </c>
      <c r="CK131" s="384">
        <f>COUNTIF(CK7:CK96,"15:45:00")-COUNTIFS(CK6:CK95,"15:45",CL6:CL95,"!")</f>
        <v>6</v>
      </c>
      <c r="CL131" s="385"/>
      <c r="CM131" s="384">
        <f>COUNTIF(CM6:CM95,"6:45:00")-COUNTIFS(CM6:CM95,"6:45:00",CO6:CO95,"!")</f>
        <v>6</v>
      </c>
      <c r="CN131" s="384">
        <f>COUNTIF(CN7:CN96,"15:45:00")-COUNTIFS(CN6:CN95,"15:45",CO6:CO95,"!")</f>
        <v>6</v>
      </c>
      <c r="CO131" s="385"/>
      <c r="CP131" s="384">
        <f>COUNTIF(CP6:CP95,"6:45:00")-COUNTIFS(CP6:CP95,"6:45:00",CR6:CR95,"!")</f>
        <v>4</v>
      </c>
      <c r="CQ131" s="384">
        <f>COUNTIF(CQ7:CQ96,"15:45:00")-COUNTIFS(CQ6:CQ95,"15:45",CR6:CR95,"!")</f>
        <v>0</v>
      </c>
      <c r="CR131" s="385"/>
      <c r="CS131" s="384">
        <f>COUNTIF(CS6:CS95,"6:45:00")-COUNTIFS(CS6:CS95,"6:45:00",CU6:CU95,"!")</f>
        <v>0</v>
      </c>
      <c r="CT131" s="472">
        <f>COUNTIF(CT7:CT96,"15:45:00")-COUNTIFS(CT6:CT95,"15:45",CU6:CU95,"!")</f>
        <v>0</v>
      </c>
      <c r="CU131" s="385"/>
      <c r="CV131" s="171"/>
      <c r="CW131" s="171"/>
      <c r="CX131" s="163"/>
      <c r="CY131" s="172"/>
      <c r="CZ131" s="172"/>
      <c r="DA131" s="163"/>
      <c r="DD131" s="165"/>
    </row>
    <row r="132" spans="1:108" ht="15.75" x14ac:dyDescent="0.25">
      <c r="A132" s="251">
        <v>127</v>
      </c>
      <c r="B132" s="28"/>
      <c r="C132" s="155" t="s">
        <v>161</v>
      </c>
      <c r="D132" s="121"/>
      <c r="E132" s="50"/>
      <c r="F132" s="50"/>
      <c r="G132" s="384">
        <f>COUNTIF(G6:G95,"7:00")-COUNTIFS(G6:G95,"7:00",I6:I95,"!")</f>
        <v>2</v>
      </c>
      <c r="H132" s="384">
        <f>COUNTIF(H6:H95,"16:00")-COUNTIFS(H6:H95,"16:00",I6:I95,"!")</f>
        <v>2</v>
      </c>
      <c r="I132" s="385"/>
      <c r="J132" s="384">
        <f>COUNTIF(J6:J95,"7:00")-COUNTIFS(J6:J95,"7:00",L6:L95,"!")</f>
        <v>1</v>
      </c>
      <c r="K132" s="384">
        <f>COUNTIF(K6:K95,"16:00")-COUNTIFS(K6:K95,"16:00",L6:L95,"!")</f>
        <v>1</v>
      </c>
      <c r="L132" s="385"/>
      <c r="M132" s="384">
        <f>COUNTIF(M6:M95,"7:00")-COUNTIFS(M6:M95,"7:00",O6:O95,"!")</f>
        <v>2</v>
      </c>
      <c r="N132" s="384">
        <f>COUNTIF(N6:N95,"16:00")-COUNTIFS(N6:N95,"16:00",O6:O95,"!")</f>
        <v>1</v>
      </c>
      <c r="O132" s="385"/>
      <c r="P132" s="384">
        <f>COUNTIF(P6:P95,"7:00")-COUNTIFS(P6:P95,"7:00",R6:R95,"!")</f>
        <v>3</v>
      </c>
      <c r="Q132" s="384">
        <f>COUNTIF(Q6:Q95,"16:00")-COUNTIFS(Q6:Q95,"16:00",R6:R95,"!")</f>
        <v>1</v>
      </c>
      <c r="R132" s="385"/>
      <c r="S132" s="384">
        <f>COUNTIF(S6:S95,"7:00")-COUNTIFS(S6:S95,"7:00",U6:U95,"!")</f>
        <v>4</v>
      </c>
      <c r="T132" s="384">
        <f>COUNTIF(T6:T95,"16:00")-COUNTIFS(T6:T95,"16:00",U6:U95,"!")</f>
        <v>2</v>
      </c>
      <c r="U132" s="385"/>
      <c r="V132" s="384">
        <f>COUNTIF(V6:V95,"7:00")-COUNTIFS(V6:V95,"7:00",X6:X95,"!")</f>
        <v>1</v>
      </c>
      <c r="W132" s="384">
        <f>COUNTIF(W6:W95,"16:00")-COUNTIFS(W6:W95,"16:00",X6:X95,"!")</f>
        <v>0</v>
      </c>
      <c r="X132" s="385"/>
      <c r="Y132" s="384">
        <f>COUNTIF(Y6:Y95,"7:00")-COUNTIFS(Y6:Y95,"7:00",AA6:AA95,"!")</f>
        <v>2</v>
      </c>
      <c r="Z132" s="384">
        <f>COUNTIF(Z6:Z95,"16:00")-COUNTIFS(Z6:Z95,"16:00",AA6:AA95,"!")</f>
        <v>1</v>
      </c>
      <c r="AA132" s="385"/>
      <c r="AB132" s="384">
        <f>COUNTIF(AB6:AB95,"7:00")-COUNTIFS(AB6:AB95,"7:00",AD6:AD95,"!")</f>
        <v>1</v>
      </c>
      <c r="AC132" s="384">
        <f>COUNTIF(AC6:AC95,"16:00")-COUNTIFS(AC6:AC95,"16:00",AD6:AD95,"!")</f>
        <v>1</v>
      </c>
      <c r="AD132" s="385"/>
      <c r="AE132" s="384">
        <f>COUNTIF(AE6:AE95,"7:00")-COUNTIFS(AE6:AE95,"7:00",AG6:AG95,"!")</f>
        <v>2</v>
      </c>
      <c r="AF132" s="384">
        <f>COUNTIF(AF6:AF95,"16:00")-COUNTIFS(AF6:AF95,"16:00",AG6:AG95,"!")</f>
        <v>2</v>
      </c>
      <c r="AG132" s="385"/>
      <c r="AH132" s="384">
        <f>COUNTIF(AH6:AH95,"7:00")-COUNTIFS(AH6:AH95,"7:00",AJ6:AJ95,"!")</f>
        <v>3</v>
      </c>
      <c r="AI132" s="384">
        <f>COUNTIF(AI6:AI95,"16:00")-COUNTIFS(AI6:AI95,"16:00",AJ6:AJ95,"!")</f>
        <v>1</v>
      </c>
      <c r="AJ132" s="385"/>
      <c r="AK132" s="384">
        <f>COUNTIF(AK6:AK95,"7:00")-COUNTIFS(AK6:AK95,"7:00",AM6:AM95,"!")</f>
        <v>0</v>
      </c>
      <c r="AL132" s="384">
        <f>COUNTIF(AL6:AL95,"16:00")-COUNTIFS(AL6:AL95,"16:00",AM6:AM95,"!")</f>
        <v>0</v>
      </c>
      <c r="AM132" s="385"/>
      <c r="AN132" s="384">
        <f>COUNTIF(AN6:AN95,"7:00")-COUNTIFS(AN6:AN95,"7:00",AP6:AP95,"!")</f>
        <v>1</v>
      </c>
      <c r="AO132" s="384">
        <f>COUNTIF(AO6:AO95,"16:00")-COUNTIFS(AO6:AO95,"16:00",AP6:AP95,"!")</f>
        <v>1</v>
      </c>
      <c r="AP132" s="385"/>
      <c r="AQ132" s="384">
        <f>COUNTIF(AQ6:AQ95,"7:00")-COUNTIFS(AQ6:AQ95,"7:00",AS6:AS95,"!")</f>
        <v>2</v>
      </c>
      <c r="AR132" s="384">
        <f>COUNTIF(AR6:AR95,"16:00")-COUNTIFS(AR6:AR95,"16:00",AS6:AS95,"!")</f>
        <v>1</v>
      </c>
      <c r="AS132" s="385"/>
      <c r="AT132" s="384">
        <f>COUNTIF(AT6:AT95,"7:00")-COUNTIFS(AT6:AT95,"7:00",AV6:AV95,"!")</f>
        <v>2</v>
      </c>
      <c r="AU132" s="384">
        <f>COUNTIF(AU6:AU95,"16:00")-COUNTIFS(AU6:AU95,"16:00",AV6:AV95,"!")</f>
        <v>2</v>
      </c>
      <c r="AV132" s="385"/>
      <c r="AW132" s="384">
        <f>COUNTIF(AW6:AW95,"7:00")-COUNTIFS(AW6:AW95,"7:00",AY6:AY95,"!")</f>
        <v>2</v>
      </c>
      <c r="AX132" s="384">
        <f>COUNTIF(AX6:AX95,"16:00")-COUNTIFS(AX6:AX95,"16:00",AY6:AY95,"!")</f>
        <v>2</v>
      </c>
      <c r="AY132" s="385"/>
      <c r="AZ132" s="384">
        <f>COUNTIF(AZ6:AZ95,"7:00")-COUNTIFS(AZ6:AZ95,"7:00",BB6:BB95,"!")</f>
        <v>1</v>
      </c>
      <c r="BA132" s="384">
        <f>COUNTIF(BA6:BA95,"16:00")-COUNTIFS(BA6:BA95,"16:00",BB6:BB95,"!")</f>
        <v>0</v>
      </c>
      <c r="BB132" s="385"/>
      <c r="BC132" s="384">
        <f>COUNTIF(BC6:BC95,"7:00")-COUNTIFS(BC6:BC95,"7:00",BE6:BE95,"!")</f>
        <v>2</v>
      </c>
      <c r="BD132" s="384">
        <f>COUNTIF(BD6:BD95,"16:00")-COUNTIFS(BD6:BD95,"16:00",BE6:BE95,"!")</f>
        <v>1</v>
      </c>
      <c r="BE132" s="385"/>
      <c r="BF132" s="384">
        <f>COUNTIF(BF6:BF95,"7:00")-COUNTIFS(BF6:BF95,"7:00",BH6:BH95,"!")</f>
        <v>3</v>
      </c>
      <c r="BG132" s="384">
        <f>COUNTIF(BG6:BG95,"16:00")-COUNTIFS(BG6:BG95,"16:00",BH6:BH95,"!")</f>
        <v>1</v>
      </c>
      <c r="BH132" s="385"/>
      <c r="BI132" s="384">
        <f>COUNTIF(BI6:BI95,"7:00")-COUNTIFS(BI6:BI95,"7:00",BK6:BK95,"!")</f>
        <v>2</v>
      </c>
      <c r="BJ132" s="384">
        <f>COUNTIF(BJ6:BJ95,"16:00")-COUNTIFS(BJ6:BJ95,"16:00",BK6:BK95,"!")</f>
        <v>0</v>
      </c>
      <c r="BK132" s="385"/>
      <c r="BL132" s="384">
        <f>COUNTIF(BL6:BL95,"7:00")-COUNTIFS(BL6:BL95,"7:00",BN6:BN95,"!")</f>
        <v>2</v>
      </c>
      <c r="BM132" s="384">
        <f>COUNTIF(BM6:BM95,"16:00")-COUNTIFS(BM6:BM95,"16:00",BN6:BN95,"!")</f>
        <v>0</v>
      </c>
      <c r="BN132" s="385"/>
      <c r="BO132" s="384">
        <f>COUNTIF(BO6:BO95,"7:00")-COUNTIFS(BO6:BO95,"7:00",BQ6:BQ95,"!")</f>
        <v>4</v>
      </c>
      <c r="BP132" s="384">
        <f>COUNTIF(BP6:BP95,"16:00")-COUNTIFS(BP6:BP95,"16:00",BQ6:BQ95,"!")</f>
        <v>0</v>
      </c>
      <c r="BQ132" s="385"/>
      <c r="BR132" s="384">
        <f>COUNTIF(BR6:BR95,"7:00")-COUNTIFS(BR6:BR95,"7:00",BT6:BT95,"!")</f>
        <v>3</v>
      </c>
      <c r="BS132" s="384">
        <f>COUNTIF(BS6:BS95,"16:00")-COUNTIFS(BS6:BS95,"16:00",BT6:BT95,"!")</f>
        <v>0</v>
      </c>
      <c r="BT132" s="385"/>
      <c r="BU132" s="384">
        <f>COUNTIF(BU6:BU95,"7:00")-COUNTIFS(BU6:BU95,"7:00",BW6:BW95,"!")</f>
        <v>2</v>
      </c>
      <c r="BV132" s="384">
        <f>COUNTIF(BV6:BV95,"16:00")-COUNTIFS(BV6:BV95,"16:00",BW6:BW95,"!")</f>
        <v>1</v>
      </c>
      <c r="BW132" s="385"/>
      <c r="BX132" s="384">
        <f>COUNTIF(BX6:BX95,"7:00")-COUNTIFS(BX6:BX95,"7:00",BZ6:BZ95,"!")</f>
        <v>1</v>
      </c>
      <c r="BY132" s="384">
        <f>COUNTIF(BY6:BY95,"16:00")-COUNTIFS(BY6:BY95,"16:00",BZ6:BZ95,"!")</f>
        <v>0</v>
      </c>
      <c r="BZ132" s="385"/>
      <c r="CA132" s="384">
        <f>COUNTIF(CA6:CA95,"7:00")-COUNTIFS(CA6:CA95,"7:00",CC6:CC95,"!")</f>
        <v>0</v>
      </c>
      <c r="CB132" s="384">
        <f>COUNTIF(CB6:CB95,"16:00")-COUNTIFS(CB6:CB95,"16:00",CC6:CC95,"!")</f>
        <v>0</v>
      </c>
      <c r="CC132" s="385"/>
      <c r="CD132" s="384">
        <f>COUNTIF(CD6:CD95,"7:00")-COUNTIFS(CD6:CD95,"7:00",CF6:CF95,"!")</f>
        <v>1</v>
      </c>
      <c r="CE132" s="384">
        <f>COUNTIF(CE6:CE95,"16:00")-COUNTIFS(CE6:CE95,"16:00",CF6:CF95,"!")</f>
        <v>1</v>
      </c>
      <c r="CF132" s="385"/>
      <c r="CG132" s="384">
        <f>COUNTIF(CG6:CG95,"7:00")-COUNTIFS(CG6:CG95,"7:00",CI6:CI95,"!")</f>
        <v>3</v>
      </c>
      <c r="CH132" s="384">
        <f>COUNTIF(CH6:CH95,"16:00")-COUNTIFS(CH6:CH95,"16:00",CI6:CI95,"!")</f>
        <v>1</v>
      </c>
      <c r="CI132" s="385"/>
      <c r="CJ132" s="384">
        <f>COUNTIF(CJ6:CJ95,"7:00")-COUNTIFS(CJ6:CJ95,"7:00",CL6:CL95,"!")</f>
        <v>2</v>
      </c>
      <c r="CK132" s="384">
        <f>COUNTIF(CK6:CK95,"16:00")-COUNTIFS(CK6:CK95,"16:00",CL6:CL95,"!")</f>
        <v>0</v>
      </c>
      <c r="CL132" s="385"/>
      <c r="CM132" s="384">
        <f>COUNTIF(CM6:CM95,"7:00")-COUNTIFS(CM6:CM95,"7:00",CO6:CO95,"!")</f>
        <v>3</v>
      </c>
      <c r="CN132" s="384">
        <f>COUNTIF(CN6:CN95,"16:00")-COUNTIFS(CN6:CN95,"16:00",CO6:CO95,"!")</f>
        <v>1</v>
      </c>
      <c r="CO132" s="385"/>
      <c r="CP132" s="384">
        <f>COUNTIF(CP6:CP95,"7:00")-COUNTIFS(CP6:CP95,"7:00",CR6:CR95,"!")</f>
        <v>2</v>
      </c>
      <c r="CQ132" s="384">
        <f>COUNTIF(CQ6:CQ95,"16:00")-COUNTIFS(CQ6:CQ95,"16:00",CR6:CR95,"!")</f>
        <v>1</v>
      </c>
      <c r="CR132" s="385"/>
      <c r="CS132" s="384">
        <f>COUNTIF(CS6:CS95,"7:00")-COUNTIFS(CS6:CS95,"7:00",CU6:CU95,"!")</f>
        <v>0</v>
      </c>
      <c r="CT132" s="472">
        <f>COUNTIF(CT6:CT95,"16:00")-COUNTIFS(CT6:CT95,"16:00",CU6:CU95,"!")</f>
        <v>0</v>
      </c>
      <c r="CU132" s="385"/>
      <c r="CV132" s="163"/>
      <c r="CW132" s="171"/>
      <c r="CX132" s="163"/>
      <c r="CY132" s="172"/>
      <c r="CZ132" s="172"/>
      <c r="DA132" s="163"/>
      <c r="DD132" s="165"/>
    </row>
    <row r="133" spans="1:108" ht="15.75" x14ac:dyDescent="0.25">
      <c r="A133" s="251">
        <v>128</v>
      </c>
      <c r="B133" s="28"/>
      <c r="C133" s="155" t="s">
        <v>162</v>
      </c>
      <c r="D133" s="121"/>
      <c r="E133" s="50"/>
      <c r="F133" s="50"/>
      <c r="G133" s="384">
        <f>COUNTIF(G6:G95,"7:30")-COUNTIFS(G6:G95,"7:30",I6:I95,"!")</f>
        <v>2</v>
      </c>
      <c r="H133" s="384">
        <f>COUNTIF(H6:H95,"16:30")-COUNTIFS(H6:H95,"16:30",I6:I95,"!")</f>
        <v>2</v>
      </c>
      <c r="I133" s="385"/>
      <c r="J133" s="384">
        <f>COUNTIF(J6:J95,"7:30")-COUNTIFS(J6:J95,"7:30",L6:L95,"!")</f>
        <v>2</v>
      </c>
      <c r="K133" s="384">
        <f>COUNTIF(K6:K95,"16:30")-COUNTIFS(K6:K95,"16:30",L6:L95,"!")</f>
        <v>2</v>
      </c>
      <c r="L133" s="385"/>
      <c r="M133" s="384">
        <f>COUNTIF(M6:M95,"7:30")-COUNTIFS(M6:M95,"7:30",O6:O95,"!")</f>
        <v>3</v>
      </c>
      <c r="N133" s="384">
        <f>COUNTIF(N6:N95,"16:30")-COUNTIFS(N6:N95,"16:30",O6:O95,"!")</f>
        <v>3</v>
      </c>
      <c r="O133" s="385"/>
      <c r="P133" s="384">
        <f>COUNTIF(P6:P95,"7:30")-COUNTIFS(P6:P95,"7:30",R6:R95,"!")</f>
        <v>2</v>
      </c>
      <c r="Q133" s="384">
        <f>COUNTIF(Q6:Q95,"16:30")-COUNTIFS(Q6:Q95,"16:30",R6:R95,"!")</f>
        <v>2</v>
      </c>
      <c r="R133" s="385"/>
      <c r="S133" s="384">
        <f>COUNTIF(S6:S95,"7:30")-COUNTIFS(S6:S95,"7:30",U6:U95,"!")</f>
        <v>2</v>
      </c>
      <c r="T133" s="384">
        <f>COUNTIF(T6:T95,"16:30")-COUNTIFS(T6:T95,"16:30",U6:U95,"!")</f>
        <v>2</v>
      </c>
      <c r="U133" s="385"/>
      <c r="V133" s="384">
        <f>COUNTIF(V6:V95,"7:30")-COUNTIFS(V6:V95,"7:30",X6:X95,"!")</f>
        <v>4</v>
      </c>
      <c r="W133" s="384">
        <f>COUNTIF(W6:W95,"16:30")-COUNTIFS(W6:W95,"16:30",X6:X95,"!")</f>
        <v>4</v>
      </c>
      <c r="X133" s="385"/>
      <c r="Y133" s="384">
        <f>COUNTIF(Y6:Y95,"7:30")-COUNTIFS(Y6:Y95,"7:30",AA6:AA95,"!")</f>
        <v>3</v>
      </c>
      <c r="Z133" s="384">
        <f>COUNTIF(Z6:Z95,"16:30")-COUNTIFS(Z6:Z95,"16:30",AA6:AA95,"!")</f>
        <v>3</v>
      </c>
      <c r="AA133" s="385"/>
      <c r="AB133" s="384">
        <f>COUNTIF(AB6:AB95,"7:30")-COUNTIFS(AB6:AB95,"7:30",AD6:AD95,"!")</f>
        <v>1</v>
      </c>
      <c r="AC133" s="384">
        <f>COUNTIF(AC6:AC95,"16:30")-COUNTIFS(AC6:AC95,"16:30",AD6:AD95,"!")</f>
        <v>1</v>
      </c>
      <c r="AD133" s="385"/>
      <c r="AE133" s="384">
        <f>COUNTIF(AE6:AE95,"7:30")-COUNTIFS(AE6:AE95,"7:30",AG6:AG95,"!")</f>
        <v>1</v>
      </c>
      <c r="AF133" s="384">
        <f>COUNTIF(AF6:AF95,"16:30")-COUNTIFS(AF6:AF95,"16:30",AG6:AG95,"!")</f>
        <v>1</v>
      </c>
      <c r="AG133" s="385"/>
      <c r="AH133" s="384">
        <f>COUNTIF(AH6:AH95,"7:30")-COUNTIFS(AH6:AH95,"7:30",AJ6:AJ95,"!")</f>
        <v>3</v>
      </c>
      <c r="AI133" s="384">
        <f>COUNTIF(AI6:AI95,"16:30")-COUNTIFS(AI6:AI95,"16:30",AJ6:AJ95,"!")</f>
        <v>3</v>
      </c>
      <c r="AJ133" s="385"/>
      <c r="AK133" s="384">
        <f>COUNTIF(AK6:AK95,"7:30")-COUNTIFS(AK6:AK95,"7:30",AM6:AM95,"!")</f>
        <v>4</v>
      </c>
      <c r="AL133" s="384">
        <f>COUNTIF(AL6:AL95,"16:30")-COUNTIFS(AL6:AL95,"16:30",AM6:AM95,"!")</f>
        <v>4</v>
      </c>
      <c r="AM133" s="385"/>
      <c r="AN133" s="384">
        <f>COUNTIF(AN6:AN95,"7:30")-COUNTIFS(AN6:AN95,"7:30",AP6:AP95,"!")</f>
        <v>3</v>
      </c>
      <c r="AO133" s="384">
        <f>COUNTIF(AO6:AO95,"16:30")-COUNTIFS(AO6:AO95,"16:30",AP6:AP95,"!")</f>
        <v>3</v>
      </c>
      <c r="AP133" s="385"/>
      <c r="AQ133" s="384">
        <f>COUNTIF(AQ6:AQ95,"7:30")-COUNTIFS(AQ6:AQ95,"7:30",AS6:AS95,"!")</f>
        <v>3</v>
      </c>
      <c r="AR133" s="384">
        <f>COUNTIF(AR6:AR95,"16:30")-COUNTIFS(AR6:AR95,"16:30",AS6:AS95,"!")</f>
        <v>3</v>
      </c>
      <c r="AS133" s="385"/>
      <c r="AT133" s="384">
        <f>COUNTIF(AT6:AT95,"7:30")-COUNTIFS(AT6:AT95,"7:30",AV6:AV95,"!")</f>
        <v>4</v>
      </c>
      <c r="AU133" s="384">
        <f>COUNTIF(AU6:AU95,"16:30")-COUNTIFS(AU6:AU95,"16:30",AV6:AV95,"!")</f>
        <v>4</v>
      </c>
      <c r="AV133" s="385"/>
      <c r="AW133" s="384">
        <f>COUNTIF(AW6:AW95,"7:30")-COUNTIFS(AW6:AW95,"7:30",AY6:AY95,"!")</f>
        <v>3</v>
      </c>
      <c r="AX133" s="384">
        <f>COUNTIF(AX6:AX95,"16:30")-COUNTIFS(AX6:AX95,"16:30",AY6:AY95,"!")</f>
        <v>3</v>
      </c>
      <c r="AY133" s="385"/>
      <c r="AZ133" s="384">
        <f>COUNTIF(AZ6:AZ95,"7:30")-COUNTIFS(AZ6:AZ95,"7:30",BB6:BB95,"!")</f>
        <v>2</v>
      </c>
      <c r="BA133" s="384">
        <f>COUNTIF(BA6:BA95,"16:30")-COUNTIFS(BA6:BA95,"16:30",BB6:BB95,"!")</f>
        <v>2</v>
      </c>
      <c r="BB133" s="385"/>
      <c r="BC133" s="384">
        <f>COUNTIF(BC6:BC95,"7:30")-COUNTIFS(BC6:BC95,"7:30",BE6:BE95,"!")</f>
        <v>2</v>
      </c>
      <c r="BD133" s="384">
        <f>COUNTIF(BD6:BD95,"16:30")-COUNTIFS(BD6:BD95,"16:30",BE6:BE95,"!")</f>
        <v>2</v>
      </c>
      <c r="BE133" s="385"/>
      <c r="BF133" s="384">
        <f>COUNTIF(BF6:BF95,"7:30")-COUNTIFS(BF6:BF95,"7:30",BH6:BH95,"!")</f>
        <v>2</v>
      </c>
      <c r="BG133" s="384">
        <f>COUNTIF(BG6:BG95,"16:30")-COUNTIFS(BG6:BG95,"16:30",BH6:BH95,"!")</f>
        <v>2</v>
      </c>
      <c r="BH133" s="385"/>
      <c r="BI133" s="384">
        <f>COUNTIF(BI6:BI95,"7:30")-COUNTIFS(BI6:BI95,"7:30",BK6:BK95,"!")</f>
        <v>3</v>
      </c>
      <c r="BJ133" s="384">
        <f>COUNTIF(BJ6:BJ95,"16:30")-COUNTIFS(BJ6:BJ95,"16:30",BK6:BK95,"!")</f>
        <v>3</v>
      </c>
      <c r="BK133" s="385"/>
      <c r="BL133" s="384">
        <f>COUNTIF(BL6:BL95,"7:30")-COUNTIFS(BL6:BL95,"7:30",BN6:BN95,"!")</f>
        <v>4</v>
      </c>
      <c r="BM133" s="384">
        <f>COUNTIF(BM6:BM95,"16:30")-COUNTIFS(BM6:BM95,"16:30",BN6:BN95,"!")</f>
        <v>4</v>
      </c>
      <c r="BN133" s="385"/>
      <c r="BO133" s="384">
        <f>COUNTIF(BO6:BO95,"7:30")-COUNTIFS(BO6:BO95,"7:30",BQ6:BQ95,"!")</f>
        <v>3</v>
      </c>
      <c r="BP133" s="384">
        <f>COUNTIF(BP6:BP95,"16:30")-COUNTIFS(BP6:BP95,"16:30",BQ6:BQ95,"!")</f>
        <v>3</v>
      </c>
      <c r="BQ133" s="385"/>
      <c r="BR133" s="384">
        <f>COUNTIF(BR6:BR95,"7:30")-COUNTIFS(BR6:BR95,"7:30",BT6:BT95,"!")</f>
        <v>1</v>
      </c>
      <c r="BS133" s="384">
        <f>COUNTIF(BS6:BS95,"16:30")-COUNTIFS(BS6:BS95,"16:30",BT6:BT95,"!")</f>
        <v>1</v>
      </c>
      <c r="BT133" s="385"/>
      <c r="BU133" s="384">
        <f>COUNTIF(BU6:BU95,"7:30")-COUNTIFS(BU6:BU95,"7:30",BW6:BW95,"!")</f>
        <v>3</v>
      </c>
      <c r="BV133" s="384">
        <f>COUNTIF(BV6:BV95,"16:30")-COUNTIFS(BV6:BV95,"16:30",BW6:BW95,"!")</f>
        <v>3</v>
      </c>
      <c r="BW133" s="385"/>
      <c r="BX133" s="384">
        <f>COUNTIF(BX6:BX95,"7:30")-COUNTIFS(BX6:BX95,"7:30",BZ6:BZ95,"!")</f>
        <v>3</v>
      </c>
      <c r="BY133" s="384">
        <f>COUNTIF(BY6:BY95,"16:30")-COUNTIFS(BY6:BY95,"16:30",BZ6:BZ95,"!")</f>
        <v>3</v>
      </c>
      <c r="BZ133" s="385"/>
      <c r="CA133" s="384">
        <f>COUNTIF(CA6:CA95,"7:30")-COUNTIFS(CA6:CA95,"7:30",CC6:CC95,"!")</f>
        <v>4</v>
      </c>
      <c r="CB133" s="384">
        <f>COUNTIF(CB6:CB95,"16:30")-COUNTIFS(CB6:CB95,"16:30",CC6:CC95,"!")</f>
        <v>4</v>
      </c>
      <c r="CC133" s="385"/>
      <c r="CD133" s="384">
        <f>COUNTIF(CD6:CD95,"7:30")-COUNTIFS(CD6:CD95,"7:30",CF6:CF95,"!")</f>
        <v>4</v>
      </c>
      <c r="CE133" s="384">
        <f>COUNTIF(CE6:CE95,"16:30")-COUNTIFS(CE6:CE95,"16:30",CF6:CF95,"!")</f>
        <v>4</v>
      </c>
      <c r="CF133" s="385"/>
      <c r="CG133" s="384">
        <f>COUNTIF(CG6:CG95,"7:30")-COUNTIFS(CG6:CG95,"7:30",CI6:CI95,"!")</f>
        <v>3</v>
      </c>
      <c r="CH133" s="384">
        <f>COUNTIF(CH6:CH95,"16:30")-COUNTIFS(CH6:CH95,"16:30",CI6:CI95,"!")</f>
        <v>3</v>
      </c>
      <c r="CI133" s="385"/>
      <c r="CJ133" s="384">
        <f>COUNTIF(CJ6:CJ95,"7:30")-COUNTIFS(CJ6:CJ95,"7:30",CL6:CL95,"!")</f>
        <v>3</v>
      </c>
      <c r="CK133" s="384">
        <f>COUNTIF(CK6:CK95,"16:30")-COUNTIFS(CK6:CK95,"16:30",CL6:CL95,"!")</f>
        <v>3</v>
      </c>
      <c r="CL133" s="385"/>
      <c r="CM133" s="384">
        <f>COUNTIF(CM6:CM95,"7:30")-COUNTIFS(CM6:CM95,"7:30",CO6:CO95,"!")</f>
        <v>2</v>
      </c>
      <c r="CN133" s="384">
        <f>COUNTIF(CN6:CN95,"16:30")-COUNTIFS(CN6:CN95,"16:30",CO6:CO95,"!")</f>
        <v>2</v>
      </c>
      <c r="CO133" s="385"/>
      <c r="CP133" s="384">
        <f>COUNTIF(CP6:CP95,"7:30")-COUNTIFS(CP6:CP95,"7:30",CR6:CR95,"!")</f>
        <v>1</v>
      </c>
      <c r="CQ133" s="384">
        <f>COUNTIF(CQ6:CQ95,"16:30")-COUNTIFS(CQ6:CQ95,"16:30",CR6:CR95,"!")</f>
        <v>2</v>
      </c>
      <c r="CR133" s="385"/>
      <c r="CS133" s="384">
        <f>COUNTIF(CS6:CS95,"7:30")-COUNTIFS(CS6:CS95,"7:30",CU6:CU95,"!")</f>
        <v>0</v>
      </c>
      <c r="CT133" s="472">
        <f>COUNTIF(CT6:CT95,"16:30")-COUNTIFS(CT6:CT95,"16:30",CU6:CU95,"!")</f>
        <v>0</v>
      </c>
      <c r="CU133" s="385"/>
      <c r="CV133" s="163"/>
      <c r="CW133" s="171"/>
      <c r="CX133" s="163"/>
      <c r="CY133" s="172"/>
      <c r="CZ133" s="172"/>
      <c r="DA133" s="163"/>
      <c r="DD133" s="165"/>
    </row>
    <row r="134" spans="1:108" ht="15.75" x14ac:dyDescent="0.25">
      <c r="A134" s="251">
        <v>129</v>
      </c>
      <c r="B134" s="28"/>
      <c r="C134" s="155" t="s">
        <v>163</v>
      </c>
      <c r="D134" s="121"/>
      <c r="E134" s="50"/>
      <c r="F134" s="50"/>
      <c r="G134" s="384">
        <f>COUNTIF(G6:G95,"8:00")-COUNTIFS(G6:G95,"8:00",I6:I95,"!")</f>
        <v>1</v>
      </c>
      <c r="H134" s="384">
        <f>COUNTIF(H6:H95,"17:00")-COUNTIFS(H6:H95,"17:00",I6:I95,"!")</f>
        <v>1</v>
      </c>
      <c r="I134" s="385"/>
      <c r="J134" s="384">
        <f>COUNTIF(J6:J95,"8:00")-COUNTIFS(J6:J95,"8:00",L6:L95,"!")</f>
        <v>3</v>
      </c>
      <c r="K134" s="384">
        <f>COUNTIF(K6:K95,"17:00")-COUNTIFS(K6:K95,"17:00",L6:L95,"!")</f>
        <v>3</v>
      </c>
      <c r="L134" s="385"/>
      <c r="M134" s="384">
        <f>COUNTIF(M6:M95,"8:00")-COUNTIFS(M6:M95,"8:00",O6:O95,"!")</f>
        <v>3</v>
      </c>
      <c r="N134" s="384">
        <f>COUNTIF(N6:N95,"17:00")-COUNTIFS(N6:N95,"17:00",O6:O95,"!")</f>
        <v>3</v>
      </c>
      <c r="O134" s="385"/>
      <c r="P134" s="384">
        <f>COUNTIF(P6:P95,"8:00")-COUNTIFS(P6:P95,"8:00",R6:R95,"!")</f>
        <v>4</v>
      </c>
      <c r="Q134" s="384">
        <f>COUNTIF(Q6:Q95,"17:00")-COUNTIFS(Q6:Q95,"17:00",R6:R95,"!")</f>
        <v>4</v>
      </c>
      <c r="R134" s="385"/>
      <c r="S134" s="384">
        <f>COUNTIF(S6:S95,"8:00")-COUNTIFS(S6:S95,"8:00",U6:U95,"!")</f>
        <v>4</v>
      </c>
      <c r="T134" s="384">
        <f>COUNTIF(T6:T95,"17:00")-COUNTIFS(T6:T95,"17:00",U6:U95,"!")</f>
        <v>4</v>
      </c>
      <c r="U134" s="385"/>
      <c r="V134" s="384">
        <f>COUNTIF(V6:V95,"8:00")-COUNTIFS(V6:V95,"8:00",X6:X95,"!")</f>
        <v>4</v>
      </c>
      <c r="W134" s="384">
        <f>COUNTIF(W6:W95,"17:00")-COUNTIFS(W6:W95,"17:00",X6:X95,"!")</f>
        <v>4</v>
      </c>
      <c r="X134" s="385"/>
      <c r="Y134" s="384">
        <f>COUNTIF(Y6:Y95,"8:00")-COUNTIFS(Y6:Y95,"8:00",AA6:AA95,"!")</f>
        <v>4</v>
      </c>
      <c r="Z134" s="384">
        <f>COUNTIF(Z6:Z95,"17:00")-COUNTIFS(Z6:Z95,"17:00",AA6:AA95,"!")</f>
        <v>3</v>
      </c>
      <c r="AA134" s="385"/>
      <c r="AB134" s="384">
        <f>COUNTIF(AB6:AB95,"8:00")-COUNTIFS(AB6:AB95,"8:00",AD6:AD95,"!")</f>
        <v>2</v>
      </c>
      <c r="AC134" s="384">
        <f>COUNTIF(AC6:AC95,"17:00")-COUNTIFS(AC6:AC95,"17:00",AD6:AD95,"!")</f>
        <v>2</v>
      </c>
      <c r="AD134" s="385"/>
      <c r="AE134" s="384">
        <f>COUNTIF(AE6:AE95,"8:00")-COUNTIFS(AE6:AE95,"8:00",AG6:AG95,"!")</f>
        <v>4</v>
      </c>
      <c r="AF134" s="384">
        <f>COUNTIF(AF6:AF95,"17:00")-COUNTIFS(AF6:AF95,"17:00",AG6:AG95,"!")</f>
        <v>4</v>
      </c>
      <c r="AG134" s="385"/>
      <c r="AH134" s="384">
        <f>COUNTIF(AH6:AH95,"8:00")-COUNTIFS(AH6:AH95,"8:00",AJ6:AJ95,"!")</f>
        <v>4</v>
      </c>
      <c r="AI134" s="384">
        <f>COUNTIF(AI6:AI95,"17:00")-COUNTIFS(AI6:AI95,"17:00",AJ6:AJ95,"!")</f>
        <v>4</v>
      </c>
      <c r="AJ134" s="385"/>
      <c r="AK134" s="384">
        <f>COUNTIF(AK6:AK95,"8:00")-COUNTIFS(AK6:AK95,"8:00",AM6:AM95,"!")</f>
        <v>4</v>
      </c>
      <c r="AL134" s="384">
        <f>COUNTIF(AL6:AL95,"17:00")-COUNTIFS(AL6:AL95,"17:00",AM6:AM95,"!")</f>
        <v>4</v>
      </c>
      <c r="AM134" s="385"/>
      <c r="AN134" s="384">
        <f>COUNTIF(AN6:AN95,"8:00")-COUNTIFS(AN6:AN95,"8:00",AP6:AP95,"!")</f>
        <v>4</v>
      </c>
      <c r="AO134" s="384">
        <f>COUNTIF(AO6:AO95,"17:00")-COUNTIFS(AO6:AO95,"17:00",AP6:AP95,"!")</f>
        <v>3</v>
      </c>
      <c r="AP134" s="385"/>
      <c r="AQ134" s="384">
        <f>COUNTIF(AQ6:AQ95,"8:00")-COUNTIFS(AQ6:AQ95,"8:00",AS6:AS95,"!")</f>
        <v>4</v>
      </c>
      <c r="AR134" s="384">
        <f>COUNTIF(AR6:AR95,"17:00")-COUNTIFS(AR6:AR95,"17:00",AS6:AS95,"!")</f>
        <v>4</v>
      </c>
      <c r="AS134" s="385"/>
      <c r="AT134" s="384">
        <f>COUNTIF(AT6:AT95,"8:00")-COUNTIFS(AT6:AT95,"8:00",AV6:AV95,"!")</f>
        <v>3</v>
      </c>
      <c r="AU134" s="384">
        <f>COUNTIF(AU6:AU95,"17:00")-COUNTIFS(AU6:AU95,"17:00",AV6:AV95,"!")</f>
        <v>2</v>
      </c>
      <c r="AV134" s="385"/>
      <c r="AW134" s="384">
        <f>COUNTIF(AW6:AW95,"8:00")-COUNTIFS(AW6:AW95,"8:00",AY6:AY95,"!")</f>
        <v>3</v>
      </c>
      <c r="AX134" s="384">
        <f>COUNTIF(AX6:AX95,"17:00")-COUNTIFS(AX6:AX95,"17:00",AY6:AY95,"!")</f>
        <v>2</v>
      </c>
      <c r="AY134" s="385"/>
      <c r="AZ134" s="384">
        <f>COUNTIF(AZ6:AZ95,"8:00")-COUNTIFS(AZ6:AZ95,"8:00",BB6:BB95,"!")</f>
        <v>4</v>
      </c>
      <c r="BA134" s="384">
        <f>COUNTIF(BA6:BA95,"17:00")-COUNTIFS(BA6:BA95,"17:00",BB6:BB95,"!")</f>
        <v>4</v>
      </c>
      <c r="BB134" s="385"/>
      <c r="BC134" s="384">
        <f>COUNTIF(BC6:BC95,"8:00")-COUNTIFS(BC6:BC95,"8:00",BE6:BE95,"!")</f>
        <v>3</v>
      </c>
      <c r="BD134" s="384">
        <f>COUNTIF(BD6:BD95,"17:00")-COUNTIFS(BD6:BD95,"17:00",BE6:BE95,"!")</f>
        <v>3</v>
      </c>
      <c r="BE134" s="385"/>
      <c r="BF134" s="384">
        <f>COUNTIF(BF6:BF95,"8:00")-COUNTIFS(BF6:BF95,"8:00",BH6:BH95,"!")</f>
        <v>3</v>
      </c>
      <c r="BG134" s="384">
        <f>COUNTIF(BG6:BG95,"17:00")-COUNTIFS(BG6:BG95,"17:00",BH6:BH95,"!")</f>
        <v>3</v>
      </c>
      <c r="BH134" s="385"/>
      <c r="BI134" s="384">
        <f>COUNTIF(BI6:BI95,"8:00")-COUNTIFS(BI6:BI95,"8:00",BK6:BK95,"!")</f>
        <v>4</v>
      </c>
      <c r="BJ134" s="384">
        <f>COUNTIF(BJ6:BJ95,"17:00")-COUNTIFS(BJ6:BJ95,"17:00",BK6:BK95,"!")</f>
        <v>4</v>
      </c>
      <c r="BK134" s="385"/>
      <c r="BL134" s="384">
        <f>COUNTIF(BL6:BL95,"8:00")-COUNTIFS(BL6:BL95,"8:00",BN6:BN95,"!")</f>
        <v>4</v>
      </c>
      <c r="BM134" s="384">
        <f>COUNTIF(BM6:BM95,"17:00")-COUNTIFS(BM6:BM95,"17:00",BN6:BN95,"!")</f>
        <v>4</v>
      </c>
      <c r="BN134" s="385"/>
      <c r="BO134" s="384">
        <f>COUNTIF(BO6:BO95,"8:00")-COUNTIFS(BO6:BO95,"8:00",BQ6:BQ95,"!")</f>
        <v>4</v>
      </c>
      <c r="BP134" s="384">
        <f>COUNTIF(BP6:BP95,"17:00")-COUNTIFS(BP6:BP95,"17:00",BQ6:BQ95,"!")</f>
        <v>4</v>
      </c>
      <c r="BQ134" s="385"/>
      <c r="BR134" s="384">
        <f>COUNTIF(BR6:BR95,"8:00")-COUNTIFS(BR6:BR95,"8:00",BT6:BT95,"!")</f>
        <v>3</v>
      </c>
      <c r="BS134" s="384">
        <f>COUNTIF(BS6:BS95,"17:00")-COUNTIFS(BS6:BS95,"17:00",BT6:BT95,"!")</f>
        <v>3</v>
      </c>
      <c r="BT134" s="385"/>
      <c r="BU134" s="384">
        <f>COUNTIF(BU6:BU95,"8:00")-COUNTIFS(BU6:BU95,"8:00",BW6:BW95,"!")</f>
        <v>3</v>
      </c>
      <c r="BV134" s="384">
        <f>COUNTIF(BV6:BV95,"17:00")-COUNTIFS(BV6:BV95,"17:00",BW6:BW95,"!")</f>
        <v>3</v>
      </c>
      <c r="BW134" s="385"/>
      <c r="BX134" s="384">
        <f>COUNTIF(BX6:BX95,"8:00")-COUNTIFS(BX6:BX95,"8:00",BZ6:BZ95,"!")</f>
        <v>4</v>
      </c>
      <c r="BY134" s="384">
        <f>COUNTIF(BY6:BY95,"17:00")-COUNTIFS(BY6:BY95,"17:00",BZ6:BZ95,"!")</f>
        <v>4</v>
      </c>
      <c r="BZ134" s="385"/>
      <c r="CA134" s="384">
        <f>COUNTIF(CA6:CA95,"8:00")-COUNTIFS(CA6:CA95,"8:00",CC6:CC95,"!")</f>
        <v>4</v>
      </c>
      <c r="CB134" s="384">
        <f>COUNTIF(CB6:CB95,"17:00")-COUNTIFS(CB6:CB95,"17:00",CC6:CC95,"!")</f>
        <v>4</v>
      </c>
      <c r="CC134" s="385"/>
      <c r="CD134" s="384">
        <f>COUNTIF(CD6:CD95,"8:00")-COUNTIFS(CD6:CD95,"8:00",CF6:CF95,"!")</f>
        <v>3</v>
      </c>
      <c r="CE134" s="384">
        <f>COUNTIF(CE6:CE95,"17:00")-COUNTIFS(CE6:CE95,"17:00",CF6:CF95,"!")</f>
        <v>3</v>
      </c>
      <c r="CF134" s="385"/>
      <c r="CG134" s="384">
        <f>COUNTIF(CG6:CG95,"8:00")-COUNTIFS(CG6:CG95,"8:00",CI6:CI95,"!")</f>
        <v>4</v>
      </c>
      <c r="CH134" s="384">
        <f>COUNTIF(CH6:CH95,"17:00")-COUNTIFS(CH6:CH95,"17:00",CI6:CI95,"!")</f>
        <v>3</v>
      </c>
      <c r="CI134" s="385"/>
      <c r="CJ134" s="384">
        <f>COUNTIF(CJ6:CJ95,"8:00")-COUNTIFS(CJ6:CJ95,"8:00",CL6:CL95,"!")</f>
        <v>3</v>
      </c>
      <c r="CK134" s="384">
        <f>COUNTIF(CK6:CK95,"17:00")-COUNTIFS(CK6:CK95,"17:00",CL6:CL95,"!")</f>
        <v>3</v>
      </c>
      <c r="CL134" s="385"/>
      <c r="CM134" s="384">
        <f>COUNTIF(CM6:CM95,"8:00")-COUNTIFS(CM6:CM95,"8:00",CO6:CO95,"!")</f>
        <v>3</v>
      </c>
      <c r="CN134" s="384">
        <f>COUNTIF(CN6:CN95,"17:00")-COUNTIFS(CN6:CN95,"17:00",CO6:CO95,"!")</f>
        <v>3</v>
      </c>
      <c r="CO134" s="385"/>
      <c r="CP134" s="384">
        <f>COUNTIF(CP6:CP95,"8:00")-COUNTIFS(CP6:CP95,"8:00",CR6:CR95,"!")</f>
        <v>2</v>
      </c>
      <c r="CQ134" s="384">
        <f>COUNTIF(CQ6:CQ95,"17:00")-COUNTIFS(CQ6:CQ95,"17:00",CR6:CR95,"!")</f>
        <v>6</v>
      </c>
      <c r="CR134" s="385"/>
      <c r="CS134" s="384">
        <f>COUNTIF(CS6:CS95,"8:00")-COUNTIFS(CS6:CS95,"8:00",CU6:CU95,"!")</f>
        <v>0</v>
      </c>
      <c r="CT134" s="472">
        <f>COUNTIF(CT6:CT95,"17:00")-COUNTIFS(CT6:CT95,"17:00",CU6:CU95,"!")</f>
        <v>0</v>
      </c>
      <c r="CU134" s="385"/>
      <c r="CV134" s="163"/>
      <c r="CW134" s="171"/>
      <c r="CX134" s="163"/>
      <c r="CY134" s="172"/>
      <c r="CZ134" s="172"/>
      <c r="DA134" s="163"/>
      <c r="DD134" s="165"/>
    </row>
    <row r="135" spans="1:108" ht="15.75" x14ac:dyDescent="0.25">
      <c r="A135" s="251">
        <v>130</v>
      </c>
      <c r="B135" s="28"/>
      <c r="C135" s="155" t="s">
        <v>164</v>
      </c>
      <c r="D135" s="121"/>
      <c r="E135" s="50"/>
      <c r="F135" s="50"/>
      <c r="G135" s="384">
        <f>COUNTIF(G6:G95,"8:30")-COUNTIFS(G6:G95,"8:30",I6:I95,"!")</f>
        <v>4</v>
      </c>
      <c r="H135" s="384">
        <f>COUNTIF(H6:H95,"17:30")-COUNTIFS(H6:H95,"17:30",I6:I95,"!")</f>
        <v>4</v>
      </c>
      <c r="I135" s="385"/>
      <c r="J135" s="384">
        <f>COUNTIF(J6:J95,"8:30")-COUNTIFS(J6:J95,"8:30",L6:L95,"!")</f>
        <v>1</v>
      </c>
      <c r="K135" s="384">
        <f>COUNTIF(K6:K95,"17:30")-COUNTIFS(K6:K95,"17:30",L6:L95,"!")</f>
        <v>1</v>
      </c>
      <c r="L135" s="385"/>
      <c r="M135" s="384">
        <f>COUNTIF(M6:M95,"8:30")-COUNTIFS(M6:M95,"8:30",O6:O95,"!")</f>
        <v>2</v>
      </c>
      <c r="N135" s="384">
        <f>COUNTIF(N6:N95,"17:30")-COUNTIFS(N6:N95,"17:30",O6:O95,"!")</f>
        <v>2</v>
      </c>
      <c r="O135" s="385"/>
      <c r="P135" s="384">
        <f>COUNTIF(P6:P95,"8:30")-COUNTIFS(P6:P95,"8:30",R6:R95,"!")</f>
        <v>2</v>
      </c>
      <c r="Q135" s="384">
        <f>COUNTIF(Q6:Q95,"17:30")-COUNTIFS(Q6:Q95,"17:30",R6:R95,"!")</f>
        <v>2</v>
      </c>
      <c r="R135" s="385"/>
      <c r="S135" s="384">
        <f>COUNTIF(S6:S95,"8:30")-COUNTIFS(S6:S95,"8:30",U6:U95,"!")</f>
        <v>2</v>
      </c>
      <c r="T135" s="384">
        <f>COUNTIF(T6:T95,"17:30")-COUNTIFS(T6:T95,"17:30",U6:U95,"!")</f>
        <v>2</v>
      </c>
      <c r="U135" s="385"/>
      <c r="V135" s="384">
        <f>COUNTIF(V6:V95,"8:30")-COUNTIFS(V6:V95,"8:30",X6:X95,"!")</f>
        <v>1</v>
      </c>
      <c r="W135" s="384">
        <f>COUNTIF(W6:W95,"17:30")-COUNTIFS(W6:W95,"17:30",X6:X95,"!")</f>
        <v>1</v>
      </c>
      <c r="X135" s="385"/>
      <c r="Y135" s="384">
        <f>COUNTIF(Y6:Y95,"8:30")-COUNTIFS(Y6:Y95,"8:30",AA6:AA95,"!")</f>
        <v>1</v>
      </c>
      <c r="Z135" s="384">
        <f>COUNTIF(Z6:Z95,"17:30")-COUNTIFS(Z6:Z95,"17:30",AA6:AA95,"!")</f>
        <v>1</v>
      </c>
      <c r="AA135" s="385"/>
      <c r="AB135" s="384">
        <f>COUNTIF(AB6:AB95,"8:30")-COUNTIFS(AB6:AB95,"8:30",AD6:AD95,"!")</f>
        <v>0</v>
      </c>
      <c r="AC135" s="384">
        <f>COUNTIF(AC6:AC95,"17:30")-COUNTIFS(AC6:AC95,"17:30",AD6:AD95,"!")</f>
        <v>0</v>
      </c>
      <c r="AD135" s="385"/>
      <c r="AE135" s="384">
        <f>COUNTIF(AE6:AE95,"8:30")-COUNTIFS(AE6:AE95,"8:30",AG6:AG95,"!")</f>
        <v>0</v>
      </c>
      <c r="AF135" s="384">
        <f>COUNTIF(AF6:AF95,"17:30")-COUNTIFS(AF6:AF95,"17:30",AG6:AG95,"!")</f>
        <v>0</v>
      </c>
      <c r="AG135" s="385"/>
      <c r="AH135" s="384">
        <f>COUNTIF(AH6:AH95,"8:30")-COUNTIFS(AH6:AH95,"8:30",AJ6:AJ95,"!")</f>
        <v>0</v>
      </c>
      <c r="AI135" s="384">
        <f>COUNTIF(AI6:AI95,"17:30")-COUNTIFS(AI6:AI95,"17:30",AJ6:AJ95,"!")</f>
        <v>0</v>
      </c>
      <c r="AJ135" s="385"/>
      <c r="AK135" s="384">
        <f>COUNTIF(AK6:AK95,"8:30")-COUNTIFS(AK6:AK95,"8:30",AM6:AM95,"!")</f>
        <v>0</v>
      </c>
      <c r="AL135" s="384">
        <f>COUNTIF(AL6:AL95,"17:30")-COUNTIFS(AL6:AL95,"17:30",AM6:AM95,"!")</f>
        <v>0</v>
      </c>
      <c r="AM135" s="385"/>
      <c r="AN135" s="384">
        <f>COUNTIF(AN6:AN95,"8:30")-COUNTIFS(AN6:AN95,"8:30",AP6:AP95,"!")</f>
        <v>0</v>
      </c>
      <c r="AO135" s="384">
        <f>COUNTIF(AO6:AO95,"17:30")-COUNTIFS(AO6:AO95,"17:30",AP6:AP95,"!")</f>
        <v>0</v>
      </c>
      <c r="AP135" s="385"/>
      <c r="AQ135" s="384">
        <f>COUNTIF(AQ6:AQ95,"8:30")-COUNTIFS(AQ6:AQ95,"8:30",AS6:AS95,"!")</f>
        <v>1</v>
      </c>
      <c r="AR135" s="384">
        <f>COUNTIF(AR6:AR95,"17:30")-COUNTIFS(AR6:AR95,"17:30",AS6:AS95,"!")</f>
        <v>1</v>
      </c>
      <c r="AS135" s="385"/>
      <c r="AT135" s="384">
        <f>COUNTIF(AT6:AT95,"8:30")-COUNTIFS(AT6:AT95,"8:30",AV6:AV95,"!")</f>
        <v>3</v>
      </c>
      <c r="AU135" s="384">
        <f>COUNTIF(AU6:AU95,"17:30")-COUNTIFS(AU6:AU95,"17:30",AV6:AV95,"!")</f>
        <v>3</v>
      </c>
      <c r="AV135" s="385"/>
      <c r="AW135" s="384">
        <f>COUNTIF(AW6:AW95,"8:30")-COUNTIFS(AW6:AW95,"8:30",AY6:AY95,"!")</f>
        <v>2</v>
      </c>
      <c r="AX135" s="384">
        <f>COUNTIF(AX6:AX95,"17:30")-COUNTIFS(AX6:AX95,"17:30",AY6:AY95,"!")</f>
        <v>2</v>
      </c>
      <c r="AY135" s="385"/>
      <c r="AZ135" s="384">
        <f>COUNTIF(AZ6:AZ95,"8:30")-COUNTIFS(AZ6:AZ95,"8:30",BB6:BB95,"!")</f>
        <v>0</v>
      </c>
      <c r="BA135" s="384">
        <f>COUNTIF(BA6:BA95,"17:30")-COUNTIFS(BA6:BA95,"17:30",BB6:BB95,"!")</f>
        <v>1</v>
      </c>
      <c r="BB135" s="385"/>
      <c r="BC135" s="384">
        <f>COUNTIF(BC6:BC95,"8:30")-COUNTIFS(BC6:BC95,"8:30",BE6:BE95,"!")</f>
        <v>0</v>
      </c>
      <c r="BD135" s="384">
        <f>COUNTIF(BD6:BD95,"17:30")-COUNTIFS(BD6:BD95,"17:30",BE6:BE95,"!")</f>
        <v>0</v>
      </c>
      <c r="BE135" s="385"/>
      <c r="BF135" s="384">
        <f>COUNTIF(BF6:BF95,"8:30")-COUNTIFS(BF6:BF95,"8:30",BH6:BH95,"!")</f>
        <v>0</v>
      </c>
      <c r="BG135" s="384">
        <f>COUNTIF(BG6:BG95,"17:30")-COUNTIFS(BG6:BG95,"17:30",BH6:BH95,"!")</f>
        <v>0</v>
      </c>
      <c r="BH135" s="385"/>
      <c r="BI135" s="384">
        <f>COUNTIF(BI6:BI95,"8:30")-COUNTIFS(BI6:BI95,"8:30",BK6:BK95,"!")</f>
        <v>2</v>
      </c>
      <c r="BJ135" s="384">
        <f>COUNTIF(BJ6:BJ95,"17:30")-COUNTIFS(BJ6:BJ95,"17:30",BK6:BK95,"!")</f>
        <v>2</v>
      </c>
      <c r="BK135" s="385"/>
      <c r="BL135" s="384">
        <f>COUNTIF(BL6:BL95,"8:30")-COUNTIFS(BL6:BL95,"8:30",BN6:BN95,"!")</f>
        <v>1</v>
      </c>
      <c r="BM135" s="384">
        <f>COUNTIF(BM6:BM95,"17:30")-COUNTIFS(BM6:BM95,"17:30",BN6:BN95,"!")</f>
        <v>1</v>
      </c>
      <c r="BN135" s="385"/>
      <c r="BO135" s="384">
        <f>COUNTIF(BO6:BO95,"8:30")-COUNTIFS(BO6:BO95,"8:30",BQ6:BQ95,"!")</f>
        <v>3</v>
      </c>
      <c r="BP135" s="384">
        <f>COUNTIF(BP6:BP95,"17:30")-COUNTIFS(BP6:BP95,"17:30",BQ6:BQ95,"!")</f>
        <v>3</v>
      </c>
      <c r="BQ135" s="385"/>
      <c r="BR135" s="384">
        <f>COUNTIF(BR6:BR95,"8:30")-COUNTIFS(BR6:BR95,"8:30",BT6:BT95,"!")</f>
        <v>2</v>
      </c>
      <c r="BS135" s="384">
        <f>COUNTIF(BS6:BS95,"17:30")-COUNTIFS(BS6:BS95,"17:30",BT6:BT95,"!")</f>
        <v>2</v>
      </c>
      <c r="BT135" s="385"/>
      <c r="BU135" s="384">
        <f>COUNTIF(BU6:BU95,"8:30")-COUNTIFS(BU6:BU95,"8:30",BW6:BW95,"!")</f>
        <v>2</v>
      </c>
      <c r="BV135" s="384">
        <f>COUNTIF(BV6:BV95,"17:30")-COUNTIFS(BV6:BV95,"17:30",BW6:BW95,"!")</f>
        <v>2</v>
      </c>
      <c r="BW135" s="385"/>
      <c r="BX135" s="384">
        <f>COUNTIF(BX6:BX95,"8:30")-COUNTIFS(BX6:BX95,"8:30",BZ6:BZ95,"!")</f>
        <v>1</v>
      </c>
      <c r="BY135" s="384">
        <f>COUNTIF(BY6:BY95,"17:30")-COUNTIFS(BY6:BY95,"17:30",BZ6:BZ95,"!")</f>
        <v>1</v>
      </c>
      <c r="BZ135" s="385"/>
      <c r="CA135" s="384">
        <f>COUNTIF(CA6:CA95,"8:30")-COUNTIFS(CA6:CA95,"8:30",CC6:CC95,"!")</f>
        <v>0</v>
      </c>
      <c r="CB135" s="384">
        <f>COUNTIF(CB6:CB95,"17:30")-COUNTIFS(CB6:CB95,"17:30",CC6:CC95,"!")</f>
        <v>0</v>
      </c>
      <c r="CC135" s="385"/>
      <c r="CD135" s="384">
        <f>COUNTIF(CD6:CD95,"8:30")-COUNTIFS(CD6:CD95,"8:30",CF6:CF95,"!")</f>
        <v>0</v>
      </c>
      <c r="CE135" s="384">
        <f>COUNTIF(CE6:CE95,"17:30")-COUNTIFS(CE6:CE95,"17:30",CF6:CF95,"!")</f>
        <v>0</v>
      </c>
      <c r="CF135" s="385"/>
      <c r="CG135" s="384">
        <f>COUNTIF(CG6:CG95,"8:30")-COUNTIFS(CG6:CG95,"8:30",CI6:CI95,"!")</f>
        <v>0</v>
      </c>
      <c r="CH135" s="384">
        <f>COUNTIF(CH6:CH95,"17:30")-COUNTIFS(CH6:CH95,"17:30",CI6:CI95,"!")</f>
        <v>0</v>
      </c>
      <c r="CI135" s="385"/>
      <c r="CJ135" s="384">
        <f>COUNTIF(CJ6:CJ95,"8:30")-COUNTIFS(CJ6:CJ95,"8:30",CL6:CL95,"!")</f>
        <v>1</v>
      </c>
      <c r="CK135" s="384">
        <f>COUNTIF(CK6:CK95,"17:30")-COUNTIFS(CK6:CK95,"17:30",CL6:CL95,"!")</f>
        <v>1</v>
      </c>
      <c r="CL135" s="385"/>
      <c r="CM135" s="384">
        <f>COUNTIF(CM6:CM95,"8:30")-COUNTIFS(CM6:CM95,"8:30",CO6:CO95,"!")</f>
        <v>4</v>
      </c>
      <c r="CN135" s="384">
        <f>COUNTIF(CN6:CN95,"17:30")-COUNTIFS(CN6:CN95,"17:30",CO6:CO95,"!")</f>
        <v>4</v>
      </c>
      <c r="CO135" s="385"/>
      <c r="CP135" s="384">
        <f>COUNTIF(CP6:CP95,"8:30")-COUNTIFS(CP6:CP95,"8:30",CR6:CR95,"!")</f>
        <v>2</v>
      </c>
      <c r="CQ135" s="384">
        <f>COUNTIF(CQ6:CQ95,"17:30")-COUNTIFS(CQ6:CQ95,"17:30",CR6:CR95,"!")</f>
        <v>3</v>
      </c>
      <c r="CR135" s="385"/>
      <c r="CS135" s="384">
        <f>COUNTIF(CS6:CS95,"8:30")-COUNTIFS(CS6:CS95,"8:30",CU6:CU95,"!")</f>
        <v>0</v>
      </c>
      <c r="CT135" s="472">
        <f>COUNTIF(CT6:CT95,"17:30")-COUNTIFS(CT6:CT95,"17:30",CU6:CU95,"!")</f>
        <v>0</v>
      </c>
      <c r="CU135" s="385"/>
      <c r="CV135" s="163"/>
      <c r="CW135" s="171"/>
      <c r="CX135" s="163"/>
      <c r="CY135" s="172"/>
      <c r="CZ135" s="172"/>
      <c r="DA135" s="163"/>
    </row>
    <row r="136" spans="1:108" ht="15.75" x14ac:dyDescent="0.25">
      <c r="A136" s="251">
        <v>131</v>
      </c>
      <c r="B136" s="28"/>
      <c r="C136" s="155" t="s">
        <v>165</v>
      </c>
      <c r="D136" s="121"/>
      <c r="E136" s="50"/>
      <c r="F136" s="50"/>
      <c r="G136" s="384">
        <f>COUNTIF(G6:G95,"9:00")-COUNTIFS(G6:G95,"9:00",I6:I95,"!")</f>
        <v>5</v>
      </c>
      <c r="H136" s="384">
        <f>COUNTIF(H6:H95,"18:00")-COUNTIFS(H6:H95,"18:00",I6:I95,"!")</f>
        <v>4</v>
      </c>
      <c r="I136" s="385"/>
      <c r="J136" s="384">
        <f>COUNTIF(J6:J95,"9:00")-COUNTIFS(J6:J95,"9:00",L6:L95,"!")</f>
        <v>4</v>
      </c>
      <c r="K136" s="384">
        <f>COUNTIF(K6:K95,"18:00")-COUNTIFS(K6:K95,"18:00",L6:L95,"!")</f>
        <v>4</v>
      </c>
      <c r="L136" s="385"/>
      <c r="M136" s="384">
        <f>COUNTIF(M6:M95,"9:00")-COUNTIFS(M6:M95,"9:00",O6:O95,"!")</f>
        <v>2</v>
      </c>
      <c r="N136" s="384">
        <f>COUNTIF(N6:N95,"18:00")-COUNTIFS(N6:N95,"18:00",O6:O95,"!")</f>
        <v>2</v>
      </c>
      <c r="O136" s="385"/>
      <c r="P136" s="384">
        <f>COUNTIF(P6:P95,"9:00")-COUNTIFS(P6:P95,"9:00",R6:R95,"!")</f>
        <v>3</v>
      </c>
      <c r="Q136" s="384">
        <f>COUNTIF(Q6:Q95,"18:00")-COUNTIFS(Q6:Q95,"18:00",R6:R95,"!")</f>
        <v>3</v>
      </c>
      <c r="R136" s="385"/>
      <c r="S136" s="384">
        <f>COUNTIF(S6:S95,"9:00")-COUNTIFS(S6:S95,"9:00",U6:U95,"!")</f>
        <v>4</v>
      </c>
      <c r="T136" s="384">
        <f>COUNTIF(T6:T95,"18:00")-COUNTIFS(T6:T95,"18:00",U6:U95,"!")</f>
        <v>5</v>
      </c>
      <c r="U136" s="385"/>
      <c r="V136" s="384">
        <f>COUNTIF(V6:V95,"9:00")-COUNTIFS(V6:V95,"9:00",X6:X95,"!")</f>
        <v>2</v>
      </c>
      <c r="W136" s="384">
        <f>COUNTIF(W6:W95,"18:00")-COUNTIFS(W6:W95,"18:00",X6:X95,"!")</f>
        <v>2</v>
      </c>
      <c r="X136" s="385"/>
      <c r="Y136" s="384">
        <f>COUNTIF(Y6:Y95,"9:00")-COUNTIFS(Y6:Y95,"9:00",AA6:AA95,"!")</f>
        <v>3</v>
      </c>
      <c r="Z136" s="384">
        <f>COUNTIF(Z6:Z95,"18:00")-COUNTIFS(Z6:Z95,"18:00",AA6:AA95,"!")</f>
        <v>2</v>
      </c>
      <c r="AA136" s="385"/>
      <c r="AB136" s="384">
        <f>COUNTIF(AB6:AB95,"9:00")-COUNTIFS(AB6:AB95,"9:00",AD6:AD95,"!")</f>
        <v>3</v>
      </c>
      <c r="AC136" s="384">
        <f>COUNTIF(AC6:AC95,"18:00")-COUNTIFS(AC6:AC95,"18:00",AD6:AD95,"!")</f>
        <v>2</v>
      </c>
      <c r="AD136" s="385"/>
      <c r="AE136" s="384">
        <f>COUNTIF(AE6:AE95,"9:00")-COUNTIFS(AE6:AE95,"9:00",AG6:AG95,"!")</f>
        <v>3</v>
      </c>
      <c r="AF136" s="384">
        <f>COUNTIF(AF6:AF95,"18:00")-COUNTIFS(AF6:AF95,"18:00",AG6:AG95,"!")</f>
        <v>4</v>
      </c>
      <c r="AG136" s="385"/>
      <c r="AH136" s="384">
        <f>COUNTIF(AH6:AH95,"9:00")-COUNTIFS(AH6:AH95,"9:00",AJ6:AJ95,"!")</f>
        <v>4</v>
      </c>
      <c r="AI136" s="384">
        <f>COUNTIF(AI6:AI95,"18:00")-COUNTIFS(AI6:AI95,"18:00",AJ6:AJ95,"!")</f>
        <v>4</v>
      </c>
      <c r="AJ136" s="385"/>
      <c r="AK136" s="384">
        <f>COUNTIF(AK6:AK95,"9:00")-COUNTIFS(AK6:AK95,"9:00",AM6:AM95,"!")</f>
        <v>3</v>
      </c>
      <c r="AL136" s="384">
        <f>COUNTIF(AL6:AL95,"18:00")-COUNTIFS(AL6:AL95,"18:00",AM6:AM95,"!")</f>
        <v>2</v>
      </c>
      <c r="AM136" s="385"/>
      <c r="AN136" s="384">
        <f>COUNTIF(AN6:AN95,"9:00")-COUNTIFS(AN6:AN95,"9:00",AP6:AP95,"!")</f>
        <v>3</v>
      </c>
      <c r="AO136" s="384">
        <f>COUNTIF(AO6:AO95,"18:00")-COUNTIFS(AO6:AO95,"18:00",AP6:AP95,"!")</f>
        <v>3</v>
      </c>
      <c r="AP136" s="385"/>
      <c r="AQ136" s="384">
        <f>COUNTIF(AQ6:AQ95,"9:00")-COUNTIFS(AQ6:AQ95,"9:00",AS6:AS95,"!")</f>
        <v>2</v>
      </c>
      <c r="AR136" s="384">
        <f>COUNTIF(AR6:AR95,"18:00")-COUNTIFS(AR6:AR95,"18:00",AS6:AS95,"!")</f>
        <v>2</v>
      </c>
      <c r="AS136" s="385"/>
      <c r="AT136" s="384">
        <f>COUNTIF(AT6:AT95,"9:00")-COUNTIFS(AT6:AT95,"9:00",AV6:AV95,"!")</f>
        <v>4</v>
      </c>
      <c r="AU136" s="384">
        <f>COUNTIF(AU6:AU95,"18:00")-COUNTIFS(AU6:AU95,"18:00",AV6:AV95,"!")</f>
        <v>2</v>
      </c>
      <c r="AV136" s="385"/>
      <c r="AW136" s="384">
        <f>COUNTIF(AW6:AW95,"9:00")-COUNTIFS(AW6:AW95,"9:00",AY6:AY95,"!")</f>
        <v>4</v>
      </c>
      <c r="AX136" s="384">
        <f>COUNTIF(AX6:AX95,"18:00")-COUNTIFS(AX6:AX95,"18:00",AY6:AY95,"!")</f>
        <v>4</v>
      </c>
      <c r="AY136" s="385"/>
      <c r="AZ136" s="384">
        <f>COUNTIF(AZ6:AZ95,"9:00")-COUNTIFS(AZ6:AZ95,"9:00",BB6:BB95,"!")</f>
        <v>4</v>
      </c>
      <c r="BA136" s="384">
        <f>COUNTIF(BA6:BA95,"18:00")-COUNTIFS(BA6:BA95,"18:00",BB6:BB95,"!")</f>
        <v>3</v>
      </c>
      <c r="BB136" s="385"/>
      <c r="BC136" s="384">
        <f>COUNTIF(BC6:BC95,"9:00")-COUNTIFS(BC6:BC95,"9:00",BE6:BE95,"!")</f>
        <v>4</v>
      </c>
      <c r="BD136" s="384">
        <f>COUNTIF(BD6:BD95,"18:00")-COUNTIFS(BD6:BD95,"18:00",BE6:BE95,"!")</f>
        <v>3</v>
      </c>
      <c r="BE136" s="385"/>
      <c r="BF136" s="384">
        <f>COUNTIF(BF6:BF95,"9:00")-COUNTIFS(BF6:BF95,"9:00",BH6:BH95,"!")</f>
        <v>4</v>
      </c>
      <c r="BG136" s="384">
        <f>COUNTIF(BG6:BG95,"18:00")-COUNTIFS(BG6:BG95,"18:00",BH6:BH95,"!")</f>
        <v>2</v>
      </c>
      <c r="BH136" s="385"/>
      <c r="BI136" s="384">
        <f>COUNTIF(BI6:BI95,"9:00")-COUNTIFS(BI6:BI95,"9:00",BK6:BK95,"!")</f>
        <v>3</v>
      </c>
      <c r="BJ136" s="384">
        <f>COUNTIF(BJ6:BJ95,"18:00")-COUNTIFS(BJ6:BJ95,"18:00",BK6:BK95,"!")</f>
        <v>3</v>
      </c>
      <c r="BK136" s="385"/>
      <c r="BL136" s="384">
        <f>COUNTIF(BL6:BL95,"9:00")-COUNTIFS(BL6:BL95,"9:00",BN6:BN95,"!")</f>
        <v>2</v>
      </c>
      <c r="BM136" s="384">
        <f>COUNTIF(BM6:BM95,"18:00")-COUNTIFS(BM6:BM95,"18:00",BN6:BN95,"!")</f>
        <v>2</v>
      </c>
      <c r="BN136" s="385"/>
      <c r="BO136" s="384">
        <f>COUNTIF(BO6:BO95,"9:00")-COUNTIFS(BO6:BO95,"9:00",BQ6:BQ95,"!")</f>
        <v>2</v>
      </c>
      <c r="BP136" s="384">
        <f>COUNTIF(BP6:BP95,"18:00")-COUNTIFS(BP6:BP95,"18:00",BQ6:BQ95,"!")</f>
        <v>2</v>
      </c>
      <c r="BQ136" s="385"/>
      <c r="BR136" s="384">
        <f>COUNTIF(BR6:BR95,"9:00")-COUNTIFS(BR6:BR95,"9:00",BT6:BT95,"!")</f>
        <v>4</v>
      </c>
      <c r="BS136" s="384">
        <f>COUNTIF(BS6:BS95,"18:00")-COUNTIFS(BS6:BS95,"18:00",BT6:BT95,"!")</f>
        <v>3</v>
      </c>
      <c r="BT136" s="385"/>
      <c r="BU136" s="384">
        <f>COUNTIF(BU6:BU95,"9:00")-COUNTIFS(BU6:BU95,"9:00",BW6:BW95,"!")</f>
        <v>4</v>
      </c>
      <c r="BV136" s="384">
        <f>COUNTIF(BV6:BV95,"18:00")-COUNTIFS(BV6:BV95,"18:00",BW6:BW95,"!")</f>
        <v>4</v>
      </c>
      <c r="BW136" s="385"/>
      <c r="BX136" s="384">
        <f>COUNTIF(BX6:BX95,"9:00")-COUNTIFS(BX6:BX95,"9:00",BZ6:BZ95,"!")</f>
        <v>4</v>
      </c>
      <c r="BY136" s="384">
        <f>COUNTIF(BY6:BY95,"18:00")-COUNTIFS(BY6:BY95,"18:00",BZ6:BZ95,"!")</f>
        <v>3</v>
      </c>
      <c r="BZ136" s="385"/>
      <c r="CA136" s="384">
        <f>COUNTIF(CA6:CA95,"9:00")-COUNTIFS(CA6:CA95,"9:00",CC6:CC95,"!")</f>
        <v>3</v>
      </c>
      <c r="CB136" s="384">
        <f>COUNTIF(CB6:CB95,"18:00")-COUNTIFS(CB6:CB95,"18:00",CC6:CC95,"!")</f>
        <v>2</v>
      </c>
      <c r="CC136" s="385"/>
      <c r="CD136" s="384">
        <f>COUNTIF(CD6:CD95,"9:00")-COUNTIFS(CD6:CD95,"9:00",CF6:CF95,"!")</f>
        <v>3</v>
      </c>
      <c r="CE136" s="384">
        <f>COUNTIF(CE6:CE95,"18:00")-COUNTIFS(CE6:CE95,"18:00",CF6:CF95,"!")</f>
        <v>3</v>
      </c>
      <c r="CF136" s="385"/>
      <c r="CG136" s="384">
        <f>COUNTIF(CG6:CG95,"9:00")-COUNTIFS(CG6:CG95,"9:00",CI6:CI95,"!")</f>
        <v>2</v>
      </c>
      <c r="CH136" s="384">
        <f>COUNTIF(CH6:CH95,"18:00")-COUNTIFS(CH6:CH95,"18:00",CI6:CI95,"!")</f>
        <v>2</v>
      </c>
      <c r="CI136" s="385"/>
      <c r="CJ136" s="384">
        <f>COUNTIF(CJ6:CJ95,"9:00")-COUNTIFS(CJ6:CJ95,"9:00",CL6:CL95,"!")</f>
        <v>2</v>
      </c>
      <c r="CK136" s="384">
        <f>COUNTIF(CK6:CK95,"18:00")-COUNTIFS(CK6:CK95,"18:00",CL6:CL95,"!")</f>
        <v>3</v>
      </c>
      <c r="CL136" s="385"/>
      <c r="CM136" s="384">
        <f>COUNTIF(CM6:CM95,"9:00")-COUNTIFS(CM6:CM95,"9:00",CO6:CO95,"!")</f>
        <v>3</v>
      </c>
      <c r="CN136" s="384">
        <f>COUNTIF(CN6:CN95,"18:00")-COUNTIFS(CN6:CN95,"18:00",CO6:CO95,"!")</f>
        <v>2</v>
      </c>
      <c r="CO136" s="385"/>
      <c r="CP136" s="384">
        <f>COUNTIF(CP6:CP95,"9:00")-COUNTIFS(CP6:CP95,"9:00",CR6:CR95,"!")</f>
        <v>5</v>
      </c>
      <c r="CQ136" s="384">
        <f>COUNTIF(CQ6:CQ95,"18:00")-COUNTIFS(CQ6:CQ95,"18:00",CR6:CR95,"!")</f>
        <v>2</v>
      </c>
      <c r="CR136" s="385"/>
      <c r="CS136" s="384">
        <f>COUNTIF(CS6:CS95,"9:00")-COUNTIFS(CS6:CS95,"9:00",CU6:CU95,"!")</f>
        <v>0</v>
      </c>
      <c r="CT136" s="472">
        <f>COUNTIF(CT6:CT95,"18:00")-COUNTIFS(CT6:CT95,"18:00",CU6:CU95,"!")</f>
        <v>0</v>
      </c>
      <c r="CU136" s="385"/>
      <c r="CV136" s="163"/>
      <c r="CW136" s="171"/>
      <c r="CX136" s="163"/>
      <c r="CY136" s="172"/>
      <c r="CZ136" s="172"/>
      <c r="DA136" s="163"/>
    </row>
    <row r="137" spans="1:108" ht="15.75" x14ac:dyDescent="0.25">
      <c r="A137" s="251">
        <v>132</v>
      </c>
      <c r="B137" s="28"/>
      <c r="C137" s="155" t="s">
        <v>166</v>
      </c>
      <c r="D137" s="121"/>
      <c r="E137" s="50"/>
      <c r="F137" s="50"/>
      <c r="G137" s="384">
        <f>COUNTIF(G6:G95,"9:30")-COUNTIFS(G6:G95,"9:30",I6:I95,"!")</f>
        <v>4</v>
      </c>
      <c r="H137" s="384">
        <f>COUNTIF(H6:H95,"18:30")-COUNTIFS(H6:H95,"18:30",I6:I95,"!")</f>
        <v>4</v>
      </c>
      <c r="I137" s="385"/>
      <c r="J137" s="384">
        <f>COUNTIF(J6:J95,"9:30")-COUNTIFS(J6:J95,"9:30",L6:L95,"!")</f>
        <v>5</v>
      </c>
      <c r="K137" s="384">
        <f>COUNTIF(K6:K95,"18:30")-COUNTIFS(K6:K95,"18:30",L6:L95,"!")</f>
        <v>5</v>
      </c>
      <c r="L137" s="385"/>
      <c r="M137" s="384">
        <f>COUNTIF(M6:M95,"9:30")-COUNTIFS(M6:M95,"9:30",O6:O95,"!")</f>
        <v>4</v>
      </c>
      <c r="N137" s="384">
        <f>COUNTIF(N6:N95,"18:30")-COUNTIFS(N6:N95,"18:30",O6:O95,"!")</f>
        <v>4</v>
      </c>
      <c r="O137" s="385"/>
      <c r="P137" s="384">
        <f>COUNTIF(P6:P95,"9:30")-COUNTIFS(P6:P95,"9:30",R6:R95,"!")</f>
        <v>3</v>
      </c>
      <c r="Q137" s="384">
        <f>COUNTIF(Q6:Q95,"18:30")-COUNTIFS(Q6:Q95,"18:30",R6:R95,"!")</f>
        <v>3</v>
      </c>
      <c r="R137" s="385"/>
      <c r="S137" s="384">
        <f>COUNTIF(S6:S95,"9:30")-COUNTIFS(S6:S95,"9:30",U6:U95,"!")</f>
        <v>2</v>
      </c>
      <c r="T137" s="384">
        <f>COUNTIF(T6:T95,"18:30")-COUNTIFS(T6:T95,"18:30",U6:U95,"!")</f>
        <v>1</v>
      </c>
      <c r="U137" s="385"/>
      <c r="V137" s="384">
        <f>COUNTIF(V6:V95,"9:30")-COUNTIFS(V6:V95,"9:30",X6:X95,"!")</f>
        <v>3</v>
      </c>
      <c r="W137" s="384">
        <f>COUNTIF(W6:W95,"18:30")-COUNTIFS(W6:W95,"18:30",X6:X95,"!")</f>
        <v>3</v>
      </c>
      <c r="X137" s="385"/>
      <c r="Y137" s="384">
        <f>COUNTIF(Y6:Y95,"9:30")-COUNTIFS(Y6:Y95,"9:30",AA6:AA95,"!")</f>
        <v>1</v>
      </c>
      <c r="Z137" s="384">
        <f>COUNTIF(Z6:Z95,"18:30")-COUNTIFS(Z6:Z95,"18:30",AA6:AA95,"!")</f>
        <v>1</v>
      </c>
      <c r="AA137" s="385"/>
      <c r="AB137" s="384">
        <f>COUNTIF(AB6:AB95,"9:30")-COUNTIFS(AB6:AB95,"9:30",AD6:AD95,"!")</f>
        <v>2</v>
      </c>
      <c r="AC137" s="384">
        <f>COUNTIF(AC6:AC95,"18:30")-COUNTIFS(AC6:AC95,"18:30",AD6:AD95,"!")</f>
        <v>2</v>
      </c>
      <c r="AD137" s="385"/>
      <c r="AE137" s="384">
        <f>COUNTIF(AE6:AE95,"9:30")-COUNTIFS(AE6:AE95,"9:30",AG6:AG95,"!")</f>
        <v>2</v>
      </c>
      <c r="AF137" s="384">
        <f>COUNTIF(AF6:AF95,"18:30")-COUNTIFS(AF6:AF95,"18:30",AG6:AG95,"!")</f>
        <v>2</v>
      </c>
      <c r="AG137" s="385"/>
      <c r="AH137" s="384">
        <f>COUNTIF(AH6:AH95,"9:30")-COUNTIFS(AH6:AH95,"9:30",AJ6:AJ95,"!")</f>
        <v>2</v>
      </c>
      <c r="AI137" s="384">
        <f>COUNTIF(AI6:AI95,"18:30")-COUNTIFS(AI6:AI95,"18:30",AJ6:AJ95,"!")</f>
        <v>2</v>
      </c>
      <c r="AJ137" s="385"/>
      <c r="AK137" s="384">
        <f>COUNTIF(AK6:AK95,"9:30")-COUNTIFS(AK6:AK95,"9:30",AM6:AM95,"!")</f>
        <v>2</v>
      </c>
      <c r="AL137" s="384">
        <f>COUNTIF(AL6:AL95,"18:30")-COUNTIFS(AL6:AL95,"18:30",AM6:AM95,"!")</f>
        <v>2</v>
      </c>
      <c r="AM137" s="385"/>
      <c r="AN137" s="384">
        <f>COUNTIF(AN6:AN95,"9:30")-COUNTIFS(AN6:AN95,"9:30",AP6:AP95,"!")</f>
        <v>1</v>
      </c>
      <c r="AO137" s="384">
        <f>COUNTIF(AO6:AO95,"18:30")-COUNTIFS(AO6:AO95,"18:30",AP6:AP95,"!")</f>
        <v>1</v>
      </c>
      <c r="AP137" s="385"/>
      <c r="AQ137" s="384">
        <f>COUNTIF(AQ6:AQ95,"9:30")-COUNTIFS(AQ6:AQ95,"9:30",AS6:AS95,"!")</f>
        <v>1</v>
      </c>
      <c r="AR137" s="384">
        <f>COUNTIF(AR6:AR95,"18:30")-COUNTIFS(AR6:AR95,"18:30",AS6:AS95,"!")</f>
        <v>1</v>
      </c>
      <c r="AS137" s="385"/>
      <c r="AT137" s="384">
        <f>COUNTIF(AT6:AT95,"9:30")-COUNTIFS(AT6:AT95,"9:30",AV6:AV95,"!")</f>
        <v>4</v>
      </c>
      <c r="AU137" s="384">
        <f>COUNTIF(AU6:AU95,"18:30")-COUNTIFS(AU6:AU95,"18:30",AV6:AV95,"!")</f>
        <v>3</v>
      </c>
      <c r="AV137" s="385"/>
      <c r="AW137" s="384">
        <f>COUNTIF(AW6:AW95,"9:30")-COUNTIFS(AW6:AW95,"9:30",AY6:AY95,"!")</f>
        <v>2</v>
      </c>
      <c r="AX137" s="384">
        <f>COUNTIF(AX6:AX95,"18:30")-COUNTIFS(AX6:AX95,"18:30",AY6:AY95,"!")</f>
        <v>1</v>
      </c>
      <c r="AY137" s="385"/>
      <c r="AZ137" s="384">
        <f>COUNTIF(AZ6:AZ95,"9:30")-COUNTIFS(AZ6:AZ95,"9:30",BB6:BB95,"!")</f>
        <v>1</v>
      </c>
      <c r="BA137" s="384">
        <f>COUNTIF(BA6:BA95,"18:30")-COUNTIFS(BA6:BA95,"18:30",BB6:BB95,"!")</f>
        <v>1</v>
      </c>
      <c r="BB137" s="385"/>
      <c r="BC137" s="384">
        <f>COUNTIF(BC6:BC95,"9:30")-COUNTIFS(BC6:BC95,"9:30",BE6:BE95,"!")</f>
        <v>1</v>
      </c>
      <c r="BD137" s="384">
        <f>COUNTIF(BD6:BD95,"18:30")-COUNTIFS(BD6:BD95,"18:30",BE6:BE95,"!")</f>
        <v>0</v>
      </c>
      <c r="BE137" s="385"/>
      <c r="BF137" s="384">
        <f>COUNTIF(BF6:BF95,"9:30")-COUNTIFS(BF6:BF95,"9:30",BH6:BH95,"!")</f>
        <v>2</v>
      </c>
      <c r="BG137" s="384">
        <f>COUNTIF(BG6:BG95,"18:30")-COUNTIFS(BG6:BG95,"18:30",BH6:BH95,"!")</f>
        <v>2</v>
      </c>
      <c r="BH137" s="385"/>
      <c r="BI137" s="384">
        <f>COUNTIF(BI6:BI95,"9:30")-COUNTIFS(BI6:BI95,"9:30",BK6:BK95,"!")</f>
        <v>2</v>
      </c>
      <c r="BJ137" s="384">
        <f>COUNTIF(BJ6:BJ95,"18:30")-COUNTIFS(BJ6:BJ95,"18:30",BK6:BK95,"!")</f>
        <v>2</v>
      </c>
      <c r="BK137" s="385"/>
      <c r="BL137" s="384">
        <f>COUNTIF(BL6:BL95,"9:30")-COUNTIFS(BL6:BL95,"9:30",BN6:BN95,"!")</f>
        <v>1</v>
      </c>
      <c r="BM137" s="384">
        <f>COUNTIF(BM6:BM95,"18:30")-COUNTIFS(BM6:BM95,"18:30",BN6:BN95,"!")</f>
        <v>1</v>
      </c>
      <c r="BN137" s="385"/>
      <c r="BO137" s="384">
        <f>COUNTIF(BO6:BO95,"9:30")-COUNTIFS(BO6:BO95,"9:30",BQ6:BQ95,"!")</f>
        <v>1</v>
      </c>
      <c r="BP137" s="384">
        <f>COUNTIF(BP6:BP95,"18:30")-COUNTIFS(BP6:BP95,"18:30",BQ6:BQ95,"!")</f>
        <v>1</v>
      </c>
      <c r="BQ137" s="385"/>
      <c r="BR137" s="384">
        <f>COUNTIF(BR6:BR95,"9:30")-COUNTIFS(BR6:BR95,"9:30",BT6:BT95,"!")</f>
        <v>3</v>
      </c>
      <c r="BS137" s="384">
        <f>COUNTIF(BS6:BS95,"18:30")-COUNTIFS(BS6:BS95,"18:30",BT6:BT95,"!")</f>
        <v>3</v>
      </c>
      <c r="BT137" s="385"/>
      <c r="BU137" s="384">
        <f>COUNTIF(BU6:BU95,"9:30")-COUNTIFS(BU6:BU95,"9:30",BW6:BW95,"!")</f>
        <v>2</v>
      </c>
      <c r="BV137" s="384">
        <f>COUNTIF(BV6:BV95,"18:30")-COUNTIFS(BV6:BV95,"18:30",BW6:BW95,"!")</f>
        <v>2</v>
      </c>
      <c r="BW137" s="385"/>
      <c r="BX137" s="384">
        <f>COUNTIF(BX6:BX95,"9:30")-COUNTIFS(BX6:BX95,"9:30",BZ6:BZ95,"!")</f>
        <v>2</v>
      </c>
      <c r="BY137" s="384">
        <f>COUNTIF(BY6:BY95,"18:30")-COUNTIFS(BY6:BY95,"18:30",BZ6:BZ95,"!")</f>
        <v>2</v>
      </c>
      <c r="BZ137" s="385"/>
      <c r="CA137" s="384">
        <f>COUNTIF(CA6:CA95,"9:30")-COUNTIFS(CA6:CA95,"9:30",CC6:CC95,"!")</f>
        <v>3</v>
      </c>
      <c r="CB137" s="384">
        <f>COUNTIF(CB6:CB95,"18:30")-COUNTIFS(CB6:CB95,"18:30",CC6:CC95,"!")</f>
        <v>3</v>
      </c>
      <c r="CC137" s="385"/>
      <c r="CD137" s="384">
        <f>COUNTIF(CD6:CD95,"9:30")-COUNTIFS(CD6:CD95,"9:30",CF6:CF95,"!")</f>
        <v>1</v>
      </c>
      <c r="CE137" s="384">
        <f>COUNTIF(CE6:CE95,"18:30")-COUNTIFS(CE6:CE95,"18:30",CF6:CF95,"!")</f>
        <v>1</v>
      </c>
      <c r="CF137" s="385"/>
      <c r="CG137" s="384">
        <f>COUNTIF(CG6:CG95,"9:30")-COUNTIFS(CG6:CG95,"9:30",CI6:CI95,"!")</f>
        <v>1</v>
      </c>
      <c r="CH137" s="384">
        <f>COUNTIF(CH6:CH95,"18:30")-COUNTIFS(CH6:CH95,"18:30",CI6:CI95,"!")</f>
        <v>1</v>
      </c>
      <c r="CI137" s="385"/>
      <c r="CJ137" s="384">
        <f>COUNTIF(CJ6:CJ95,"9:30")-COUNTIFS(CJ6:CJ95,"9:30",CL6:CL95,"!")</f>
        <v>1</v>
      </c>
      <c r="CK137" s="384">
        <f>COUNTIF(CK6:CK95,"18:30")-COUNTIFS(CK6:CK95,"18:30",CL6:CL95,"!")</f>
        <v>1</v>
      </c>
      <c r="CL137" s="385"/>
      <c r="CM137" s="384">
        <f>COUNTIF(CM6:CM95,"9:30")-COUNTIFS(CM6:CM95,"9:30",CO6:CO95,"!")</f>
        <v>1</v>
      </c>
      <c r="CN137" s="384">
        <f>COUNTIF(CN6:CN95,"18:30")-COUNTIFS(CN6:CN95,"18:30",CO6:CO95,"!")</f>
        <v>0</v>
      </c>
      <c r="CO137" s="385"/>
      <c r="CP137" s="384">
        <f>COUNTIF(CP6:CP95,"9:30")-COUNTIFS(CP6:CP95,"9:30",CR6:CR95,"!")</f>
        <v>3</v>
      </c>
      <c r="CQ137" s="384">
        <f>COUNTIF(CQ6:CQ95,"18:30")-COUNTIFS(CQ6:CQ95,"18:30",CR6:CR95,"!")</f>
        <v>2</v>
      </c>
      <c r="CR137" s="385"/>
      <c r="CS137" s="384">
        <f>COUNTIF(CS6:CS95,"9:30")-COUNTIFS(CS6:CS95,"9:30",CU6:CU95,"!")</f>
        <v>0</v>
      </c>
      <c r="CT137" s="472">
        <f>COUNTIF(CT6:CT95,"18:30")-COUNTIFS(CT6:CT95,"18:30",CU6:CU95,"!")</f>
        <v>0</v>
      </c>
      <c r="CU137" s="385"/>
      <c r="CV137" s="163"/>
      <c r="CW137" s="171"/>
      <c r="CX137" s="163"/>
      <c r="CY137" s="172"/>
      <c r="CZ137" s="172"/>
      <c r="DA137" s="163"/>
    </row>
    <row r="138" spans="1:108" ht="15.75" x14ac:dyDescent="0.25">
      <c r="A138" s="251">
        <v>133</v>
      </c>
      <c r="B138" s="28"/>
      <c r="C138" s="155" t="s">
        <v>167</v>
      </c>
      <c r="D138" s="121"/>
      <c r="E138" s="50"/>
      <c r="F138" s="50"/>
      <c r="G138" s="384">
        <f>COUNTIF(G6:G95,"10:00")-COUNTIFS(G6:G95,"10:00",I6:I95,"!")</f>
        <v>4</v>
      </c>
      <c r="H138" s="384">
        <f>COUNTIF(H6:H95,"19:00")-COUNTIFS(H6:H95,"19:00",I6:I95,"!")</f>
        <v>3</v>
      </c>
      <c r="I138" s="385"/>
      <c r="J138" s="384">
        <f>COUNTIF(J6:J95,"10:00")-COUNTIFS(J6:J95,"10:00",L6:L95,"!")</f>
        <v>1</v>
      </c>
      <c r="K138" s="384">
        <f>COUNTIF(K6:K95,"19:00")-COUNTIFS(K6:K95,"19:00",L6:L95,"!")</f>
        <v>1</v>
      </c>
      <c r="L138" s="385"/>
      <c r="M138" s="384">
        <f>COUNTIF(M6:M95,"10:00")-COUNTIFS(M6:M95,"10:00",O6:O95,"!")</f>
        <v>2</v>
      </c>
      <c r="N138" s="384">
        <f>COUNTIF(N6:N95,"19:00")-COUNTIFS(N6:N95,"19:00",O6:O95,"!")</f>
        <v>1</v>
      </c>
      <c r="O138" s="385"/>
      <c r="P138" s="384">
        <f>COUNTIF(P6:P95,"10:00")-COUNTIFS(P6:P95,"10:00",R6:R95,"!")</f>
        <v>4</v>
      </c>
      <c r="Q138" s="384">
        <f>COUNTIF(Q6:Q95,"19:00")-COUNTIFS(Q6:Q95,"19:00",R6:R95,"!")</f>
        <v>3</v>
      </c>
      <c r="R138" s="385"/>
      <c r="S138" s="384">
        <f>COUNTIF(S6:S95,"10:00")-COUNTIFS(S6:S95,"10:00",U6:U95,"!")</f>
        <v>3</v>
      </c>
      <c r="T138" s="384">
        <f>COUNTIF(T6:T95,"19:00")-COUNTIFS(T6:T95,"19:00",U6:U95,"!")</f>
        <v>2</v>
      </c>
      <c r="U138" s="385"/>
      <c r="V138" s="384">
        <f>COUNTIF(V6:V95,"10:00")-COUNTIFS(V6:V95,"10:00",X6:X95,"!")</f>
        <v>4</v>
      </c>
      <c r="W138" s="384">
        <f>COUNTIF(W6:W95,"19:00")-COUNTIFS(W6:W95,"19:00",X6:X95,"!")</f>
        <v>2</v>
      </c>
      <c r="X138" s="385"/>
      <c r="Y138" s="384">
        <f>COUNTIF(Y6:Y95,"10:00")-COUNTIFS(Y6:Y95,"10:00",AA6:AA95,"!")</f>
        <v>3</v>
      </c>
      <c r="Z138" s="384">
        <f>COUNTIF(Z6:Z95,"19:00")-COUNTIFS(Z6:Z95,"19:00",AA6:AA95,"!")</f>
        <v>3</v>
      </c>
      <c r="AA138" s="385"/>
      <c r="AB138" s="384">
        <f>COUNTIF(AB6:AB95,"10:00")-COUNTIFS(AB6:AB95,"10:00",AD6:AD95,"!")</f>
        <v>2</v>
      </c>
      <c r="AC138" s="384">
        <f>COUNTIF(AC6:AC95,"19:00")-COUNTIFS(AC6:AC95,"19:00",AD6:AD95,"!")</f>
        <v>2</v>
      </c>
      <c r="AD138" s="385"/>
      <c r="AE138" s="384">
        <f>COUNTIF(AE6:AE95,"10:00")-COUNTIFS(AE6:AE95,"10:00",AG6:AG95,"!")</f>
        <v>3</v>
      </c>
      <c r="AF138" s="384">
        <f>COUNTIF(AF6:AF95,"19:00")-COUNTIFS(AF6:AF95,"19:00",AG6:AG95,"!")</f>
        <v>3</v>
      </c>
      <c r="AG138" s="385"/>
      <c r="AH138" s="384">
        <f>COUNTIF(AH6:AH95,"10:00")-COUNTIFS(AH6:AH95,"10:00",AJ6:AJ95,"!")</f>
        <v>1</v>
      </c>
      <c r="AI138" s="384">
        <f>COUNTIF(AI6:AI95,"19:00")-COUNTIFS(AI6:AI95,"19:00",AJ6:AJ95,"!")</f>
        <v>1</v>
      </c>
      <c r="AJ138" s="385"/>
      <c r="AK138" s="384">
        <f>COUNTIF(AK6:AK95,"10:00")-COUNTIFS(AK6:AK95,"10:00",AM6:AM95,"!")</f>
        <v>2</v>
      </c>
      <c r="AL138" s="384">
        <f>COUNTIF(AL6:AL95,"19:00")-COUNTIFS(AL6:AL95,"19:00",AM6:AM95,"!")</f>
        <v>1</v>
      </c>
      <c r="AM138" s="385"/>
      <c r="AN138" s="384">
        <f>COUNTIF(AN6:AN95,"10:00")-COUNTIFS(AN6:AN95,"10:00",AP6:AP95,"!")</f>
        <v>3</v>
      </c>
      <c r="AO138" s="384">
        <f>COUNTIF(AO6:AO95,"19:00")-COUNTIFS(AO6:AO95,"19:00",AP6:AP95,"!")</f>
        <v>2</v>
      </c>
      <c r="AP138" s="385"/>
      <c r="AQ138" s="384">
        <f>COUNTIF(AQ6:AQ95,"10:00")-COUNTIFS(AQ6:AQ95,"10:00",AS6:AS95,"!")</f>
        <v>3</v>
      </c>
      <c r="AR138" s="384">
        <f>COUNTIF(AR6:AR95,"19:00")-COUNTIFS(AR6:AR95,"19:00",AS6:AS95,"!")</f>
        <v>2</v>
      </c>
      <c r="AS138" s="385"/>
      <c r="AT138" s="384">
        <f>COUNTIF(AT6:AT95,"10:00")-COUNTIFS(AT6:AT95,"10:00",AV6:AV95,"!")</f>
        <v>3</v>
      </c>
      <c r="AU138" s="384">
        <f>COUNTIF(AU6:AU95,"19:00")-COUNTIFS(AU6:AU95,"19:00",AV6:AV95,"!")</f>
        <v>1</v>
      </c>
      <c r="AV138" s="385"/>
      <c r="AW138" s="384">
        <f>COUNTIF(AW6:AW95,"10:00")-COUNTIFS(AW6:AW95,"10:00",AY6:AY95,"!")</f>
        <v>3</v>
      </c>
      <c r="AX138" s="384">
        <f>COUNTIF(AX6:AX95,"19:00")-COUNTIFS(AX6:AX95,"19:00",AY6:AY95,"!")</f>
        <v>3</v>
      </c>
      <c r="AY138" s="385"/>
      <c r="AZ138" s="384">
        <f>COUNTIF(AZ6:AZ95,"10:00")-COUNTIFS(AZ6:AZ95,"10:00",BB6:BB95,"!")</f>
        <v>3</v>
      </c>
      <c r="BA138" s="384">
        <f>COUNTIF(BA6:BA95,"19:00")-COUNTIFS(BA6:BA95,"19:00",BB6:BB95,"!")</f>
        <v>3</v>
      </c>
      <c r="BB138" s="385"/>
      <c r="BC138" s="384">
        <f>COUNTIF(BC6:BC95,"10:00")-COUNTIFS(BC6:BC95,"10:00",BE6:BE95,"!")</f>
        <v>3</v>
      </c>
      <c r="BD138" s="384">
        <f>COUNTIF(BD6:BD95,"19:00")-COUNTIFS(BD6:BD95,"19:00",BE6:BE95,"!")</f>
        <v>2</v>
      </c>
      <c r="BE138" s="385"/>
      <c r="BF138" s="384">
        <f>COUNTIF(BF6:BF95,"10:00")-COUNTIFS(BF6:BF95,"10:00",BH6:BH95,"!")</f>
        <v>4</v>
      </c>
      <c r="BG138" s="384">
        <f>COUNTIF(BG6:BG95,"19:00")-COUNTIFS(BG6:BG95,"19:00",BH6:BH95,"!")</f>
        <v>2</v>
      </c>
      <c r="BH138" s="385"/>
      <c r="BI138" s="384">
        <f>COUNTIF(BI6:BI95,"10:00")-COUNTIFS(BI6:BI95,"10:00",BK6:BK95,"!")</f>
        <v>3</v>
      </c>
      <c r="BJ138" s="384">
        <f>COUNTIF(BJ6:BJ95,"19:00")-COUNTIFS(BJ6:BJ95,"19:00",BK6:BK95,"!")</f>
        <v>3</v>
      </c>
      <c r="BK138" s="385"/>
      <c r="BL138" s="384">
        <f>COUNTIF(BL6:BL95,"10:00")-COUNTIFS(BL6:BL95,"10:00",BN6:BN95,"!")</f>
        <v>4</v>
      </c>
      <c r="BM138" s="384">
        <f>COUNTIF(BM6:BM95,"19:00")-COUNTIFS(BM6:BM95,"19:00",BN6:BN95,"!")</f>
        <v>2</v>
      </c>
      <c r="BN138" s="385"/>
      <c r="BO138" s="384">
        <f>COUNTIF(BO6:BO95,"10:00")-COUNTIFS(BO6:BO95,"10:00",BQ6:BQ95,"!")</f>
        <v>4</v>
      </c>
      <c r="BP138" s="384">
        <f>COUNTIF(BP6:BP95,"19:00")-COUNTIFS(BP6:BP95,"19:00",BQ6:BQ95,"!")</f>
        <v>4</v>
      </c>
      <c r="BQ138" s="385"/>
      <c r="BR138" s="384">
        <f>COUNTIF(BR6:BR95,"10:00")-COUNTIFS(BR6:BR95,"10:00",BT6:BT95,"!")</f>
        <v>3</v>
      </c>
      <c r="BS138" s="384">
        <f>COUNTIF(BS6:BS95,"19:00")-COUNTIFS(BS6:BS95,"19:00",BT6:BT95,"!")</f>
        <v>3</v>
      </c>
      <c r="BT138" s="385"/>
      <c r="BU138" s="384">
        <f>COUNTIF(BU6:BU95,"10:00")-COUNTIFS(BU6:BU95,"10:00",BW6:BW95,"!")</f>
        <v>4</v>
      </c>
      <c r="BV138" s="384">
        <f>COUNTIF(BV6:BV95,"19:00")-COUNTIFS(BV6:BV95,"19:00",BW6:BW95,"!")</f>
        <v>4</v>
      </c>
      <c r="BW138" s="385"/>
      <c r="BX138" s="384">
        <f>COUNTIF(BX6:BX95,"10:00")-COUNTIFS(BX6:BX95,"10:00",BZ6:BZ95,"!")</f>
        <v>4</v>
      </c>
      <c r="BY138" s="384">
        <f>COUNTIF(BY6:BY95,"19:00")-COUNTIFS(BY6:BY95,"19:00",BZ6:BZ95,"!")</f>
        <v>3</v>
      </c>
      <c r="BZ138" s="385"/>
      <c r="CA138" s="384">
        <f>COUNTIF(CA6:CA95,"10:00")-COUNTIFS(CA6:CA95,"10:00",CC6:CC95,"!")</f>
        <v>4</v>
      </c>
      <c r="CB138" s="384">
        <f>COUNTIF(CB6:CB95,"19:00")-COUNTIFS(CB6:CB95,"19:00",CC6:CC95,"!")</f>
        <v>2</v>
      </c>
      <c r="CC138" s="385"/>
      <c r="CD138" s="384">
        <f>COUNTIF(CD6:CD95,"10:00")-COUNTIFS(CD6:CD95,"10:00",CF6:CF95,"!")</f>
        <v>4</v>
      </c>
      <c r="CE138" s="384">
        <f>COUNTIF(CE6:CE95,"19:00")-COUNTIFS(CE6:CE95,"19:00",CF6:CF95,"!")</f>
        <v>0</v>
      </c>
      <c r="CF138" s="385"/>
      <c r="CG138" s="384">
        <f>COUNTIF(CG6:CG95,"10:00")-COUNTIFS(CG6:CG95,"10:00",CI6:CI95,"!")</f>
        <v>3</v>
      </c>
      <c r="CH138" s="384">
        <f>COUNTIF(CH6:CH95,"19:00")-COUNTIFS(CH6:CH95,"19:00",CI6:CI95,"!")</f>
        <v>3</v>
      </c>
      <c r="CI138" s="385"/>
      <c r="CJ138" s="384">
        <f>COUNTIF(CJ6:CJ95,"10:00")-COUNTIFS(CJ6:CJ95,"10:00",CL6:CL95,"!")</f>
        <v>4</v>
      </c>
      <c r="CK138" s="384">
        <f>COUNTIF(CK6:CK95,"19:00")-COUNTIFS(CK6:CK95,"19:00",CL6:CL95,"!")</f>
        <v>4</v>
      </c>
      <c r="CL138" s="385"/>
      <c r="CM138" s="384">
        <f>COUNTIF(CM6:CM95,"10:00")-COUNTIFS(CM6:CM95,"10:00",CO6:CO95,"!")</f>
        <v>1</v>
      </c>
      <c r="CN138" s="384">
        <f>COUNTIF(CN6:CN95,"19:00")-COUNTIFS(CN6:CN95,"19:00",CO6:CO95,"!")</f>
        <v>2</v>
      </c>
      <c r="CO138" s="385"/>
      <c r="CP138" s="384">
        <f>COUNTIF(CP6:CP95,"10:00")-COUNTIFS(CP6:CP95,"10:00",CR6:CR95,"!")</f>
        <v>2</v>
      </c>
      <c r="CQ138" s="384">
        <f>COUNTIF(CQ6:CQ95,"19:00")-COUNTIFS(CQ6:CQ95,"19:00",CR6:CR95,"!")</f>
        <v>2</v>
      </c>
      <c r="CR138" s="385"/>
      <c r="CS138" s="384">
        <f>COUNTIF(CS6:CS95,"10:00")-COUNTIFS(CS6:CS95,"10:00",CU6:CU95,"!")</f>
        <v>0</v>
      </c>
      <c r="CT138" s="472">
        <f>COUNTIF(CT6:CT95,"19:00")-COUNTIFS(CT6:CT95,"19:00",CU6:CU95,"!")</f>
        <v>0</v>
      </c>
      <c r="CU138" s="385"/>
      <c r="CV138" s="163"/>
      <c r="CW138" s="163"/>
      <c r="CX138" s="163"/>
      <c r="CY138" s="171"/>
      <c r="CZ138" s="171"/>
      <c r="DA138" s="163"/>
    </row>
    <row r="139" spans="1:108" ht="15.75" x14ac:dyDescent="0.25">
      <c r="A139" s="251">
        <v>134</v>
      </c>
      <c r="B139" s="28"/>
      <c r="C139" s="155" t="s">
        <v>168</v>
      </c>
      <c r="D139" s="121"/>
      <c r="E139" s="50"/>
      <c r="F139" s="50"/>
      <c r="G139" s="384">
        <f>COUNTIF(G6:G95,"10:30")-COUNTIFS(G6:G95,"10:30",I6:I95,"!")</f>
        <v>1</v>
      </c>
      <c r="H139" s="384">
        <f>COUNTIF(H6:H95,"19:30")-COUNTIFS(H6:H95,"19:30",I6:I95,"!")</f>
        <v>1</v>
      </c>
      <c r="I139" s="385"/>
      <c r="J139" s="384">
        <f>COUNTIF(J6:J95,"10:30")-COUNTIFS(J6:J95,"10:30",L6:L95,"!")</f>
        <v>2</v>
      </c>
      <c r="K139" s="384">
        <f>COUNTIF(K6:K95,"19:30")-COUNTIFS(K6:K95,"19:30",L6:L95,"!")</f>
        <v>2</v>
      </c>
      <c r="L139" s="385"/>
      <c r="M139" s="384">
        <f>COUNTIF(M6:M95,"10:30")-COUNTIFS(M6:M95,"10:30",O6:O95,"!")</f>
        <v>2</v>
      </c>
      <c r="N139" s="384">
        <f>COUNTIF(N6:N95,"19:30")-COUNTIFS(N6:N95,"19:30",O6:O95,"!")</f>
        <v>2</v>
      </c>
      <c r="O139" s="385"/>
      <c r="P139" s="384">
        <f>COUNTIF(P6:P95,"10:30")-COUNTIFS(P6:P95,"10:30",R6:R95,"!")</f>
        <v>1</v>
      </c>
      <c r="Q139" s="384">
        <f>COUNTIF(Q6:Q95,"19:30")-COUNTIFS(Q6:Q95,"19:30",R6:R95,"!")</f>
        <v>1</v>
      </c>
      <c r="R139" s="385"/>
      <c r="S139" s="384">
        <f>COUNTIF(S6:S95,"10:30")-COUNTIFS(S6:S95,"10:30",U6:U95,"!")</f>
        <v>0</v>
      </c>
      <c r="T139" s="384">
        <f>COUNTIF(T6:T95,"19:30")-COUNTIFS(T6:T95,"19:30",U6:U95,"!")</f>
        <v>0</v>
      </c>
      <c r="U139" s="385"/>
      <c r="V139" s="384">
        <f>COUNTIF(V6:V95,"10:30")-COUNTIFS(V6:V95,"10:30",X6:X95,"!")</f>
        <v>1</v>
      </c>
      <c r="W139" s="384">
        <f>COUNTIF(W6:W95,"19:30")-COUNTIFS(W6:W95,"19:30",X6:X95,"!")</f>
        <v>1</v>
      </c>
      <c r="X139" s="385"/>
      <c r="Y139" s="384">
        <f>COUNTIF(Y6:Y95,"10:30")-COUNTIFS(Y6:Y95,"10:30",AA6:AA95,"!")</f>
        <v>1</v>
      </c>
      <c r="Z139" s="384">
        <f>COUNTIF(Z6:Z95,"19:30")-COUNTIFS(Z6:Z95,"19:30",AA6:AA95,"!")</f>
        <v>1</v>
      </c>
      <c r="AA139" s="385"/>
      <c r="AB139" s="384">
        <f>COUNTIF(AB6:AB95,"10:30")-COUNTIFS(AB6:AB95,"10:30",AD6:AD95,"!")</f>
        <v>2</v>
      </c>
      <c r="AC139" s="384">
        <f>COUNTIF(AC6:AC95,"19:30")-COUNTIFS(AC6:AC95,"19:30",AD6:AD95,"!")</f>
        <v>2</v>
      </c>
      <c r="AD139" s="385"/>
      <c r="AE139" s="384">
        <f>COUNTIF(AE6:AE95,"10:30")-COUNTIFS(AE6:AE95,"10:30",AG6:AG95,"!")</f>
        <v>1</v>
      </c>
      <c r="AF139" s="384">
        <f>COUNTIF(AF6:AF95,"19:30")-COUNTIFS(AF6:AF95,"19:30",AG6:AG95,"!")</f>
        <v>0</v>
      </c>
      <c r="AG139" s="385"/>
      <c r="AH139" s="384">
        <f>COUNTIF(AH6:AH95,"10:30")-COUNTIFS(AH6:AH95,"10:30",AJ6:AJ95,"!")</f>
        <v>2</v>
      </c>
      <c r="AI139" s="384">
        <f>COUNTIF(AI6:AI95,"19:30")-COUNTIFS(AI6:AI95,"19:30",AJ6:AJ95,"!")</f>
        <v>2</v>
      </c>
      <c r="AJ139" s="385"/>
      <c r="AK139" s="384">
        <f>COUNTIF(AK6:AK95,"10:30")-COUNTIFS(AK6:AK95,"10:30",AM6:AM95,"!")</f>
        <v>1</v>
      </c>
      <c r="AL139" s="384">
        <f>COUNTIF(AL6:AL95,"19:30")-COUNTIFS(AL6:AL95,"19:30",AM6:AM95,"!")</f>
        <v>1</v>
      </c>
      <c r="AM139" s="385"/>
      <c r="AN139" s="384">
        <f>COUNTIF(AN6:AN95,"10:30")-COUNTIFS(AN6:AN95,"10:30",AP6:AP95,"!")</f>
        <v>1</v>
      </c>
      <c r="AO139" s="384">
        <f>COUNTIF(AO6:AO95,"19:30")-COUNTIFS(AO6:AO95,"19:30",AP6:AP95,"!")</f>
        <v>1</v>
      </c>
      <c r="AP139" s="385"/>
      <c r="AQ139" s="384">
        <f>COUNTIF(AQ6:AQ95,"10:30")-COUNTIFS(AQ6:AQ95,"10:30",AS6:AS95,"!")</f>
        <v>2</v>
      </c>
      <c r="AR139" s="384">
        <f>COUNTIF(AR6:AR95,"19:30")-COUNTIFS(AR6:AR95,"19:30",AS6:AS95,"!")</f>
        <v>1</v>
      </c>
      <c r="AS139" s="385"/>
      <c r="AT139" s="384">
        <f>COUNTIF(AT6:AT95,"10:30")-COUNTIFS(AT6:AT95,"10:30",AV6:AV95,"!")</f>
        <v>2</v>
      </c>
      <c r="AU139" s="384">
        <f>COUNTIF(AU6:AU95,"19:30")-COUNTIFS(AU6:AU95,"19:30",AV6:AV95,"!")</f>
        <v>1</v>
      </c>
      <c r="AV139" s="385"/>
      <c r="AW139" s="384">
        <f>COUNTIF(AW6:AW95,"10:30")-COUNTIFS(AW6:AW95,"10:30",AY6:AY95,"!")</f>
        <v>4</v>
      </c>
      <c r="AX139" s="384">
        <f>COUNTIF(AX6:AX95,"19:30")-COUNTIFS(AX6:AX95,"19:30",AY6:AY95,"!")</f>
        <v>3</v>
      </c>
      <c r="AY139" s="385"/>
      <c r="AZ139" s="384">
        <f>COUNTIF(AZ6:AZ95,"10:30")-COUNTIFS(AZ6:AZ95,"10:30",BB6:BB95,"!")</f>
        <v>2</v>
      </c>
      <c r="BA139" s="384">
        <f>COUNTIF(BA6:BA95,"19:30")-COUNTIFS(BA6:BA95,"19:30",BB6:BB95,"!")</f>
        <v>1</v>
      </c>
      <c r="BB139" s="385"/>
      <c r="BC139" s="384">
        <f>COUNTIF(BC6:BC95,"10:30")-COUNTIFS(BC6:BC95,"10:30",BE6:BE95,"!")</f>
        <v>2</v>
      </c>
      <c r="BD139" s="384">
        <f>COUNTIF(BD6:BD95,"19:30")-COUNTIFS(BD6:BD95,"19:30",BE6:BE95,"!")</f>
        <v>2</v>
      </c>
      <c r="BE139" s="385"/>
      <c r="BF139" s="384">
        <f>COUNTIF(BF6:BF95,"10:30")-COUNTIFS(BF6:BF95,"10:30",BH6:BH95,"!")</f>
        <v>1</v>
      </c>
      <c r="BG139" s="384">
        <f>COUNTIF(BG6:BG95,"19:30")-COUNTIFS(BG6:BG95,"19:30",BH6:BH95,"!")</f>
        <v>1</v>
      </c>
      <c r="BH139" s="385"/>
      <c r="BI139" s="384">
        <f>COUNTIF(BI6:BI95,"10:30")-COUNTIFS(BI6:BI95,"10:30",BK6:BK95,"!")</f>
        <v>0</v>
      </c>
      <c r="BJ139" s="384">
        <f>COUNTIF(BJ6:BJ95,"19:30")-COUNTIFS(BJ6:BJ95,"19:30",BK6:BK95,"!")</f>
        <v>0</v>
      </c>
      <c r="BK139" s="385"/>
      <c r="BL139" s="384">
        <f>COUNTIF(BL6:BL95,"10:30")-COUNTIFS(BL6:BL95,"10:30",BN6:BN95,"!")</f>
        <v>1</v>
      </c>
      <c r="BM139" s="384">
        <f>COUNTIF(BM6:BM95,"19:30")-COUNTIFS(BM6:BM95,"19:30",BN6:BN95,"!")</f>
        <v>1</v>
      </c>
      <c r="BN139" s="385"/>
      <c r="BO139" s="384">
        <f>COUNTIF(BO6:BO95,"10:30")-COUNTIFS(BO6:BO95,"10:30",BQ6:BQ95,"!")</f>
        <v>1</v>
      </c>
      <c r="BP139" s="384">
        <f>COUNTIF(BP6:BP95,"19:30")-COUNTIFS(BP6:BP95,"19:30",BQ6:BQ95,"!")</f>
        <v>1</v>
      </c>
      <c r="BQ139" s="385"/>
      <c r="BR139" s="384">
        <f>COUNTIF(BR6:BR95,"10:30")-COUNTIFS(BR6:BR95,"10:30",BT6:BT95,"!")</f>
        <v>3</v>
      </c>
      <c r="BS139" s="384">
        <f>COUNTIF(BS6:BS95,"19:30")-COUNTIFS(BS6:BS95,"19:30",BT6:BT95,"!")</f>
        <v>3</v>
      </c>
      <c r="BT139" s="385"/>
      <c r="BU139" s="384">
        <f>COUNTIF(BU6:BU95,"10:30")-COUNTIFS(BU6:BU95,"10:30",BW6:BW95,"!")</f>
        <v>0</v>
      </c>
      <c r="BV139" s="384">
        <f>COUNTIF(BV6:BV95,"19:30")-COUNTIFS(BV6:BV95,"19:30",BW6:BW95,"!")</f>
        <v>0</v>
      </c>
      <c r="BW139" s="385"/>
      <c r="BX139" s="384">
        <f>COUNTIF(BX6:BX95,"10:30")-COUNTIFS(BX6:BX95,"10:30",BZ6:BZ95,"!")</f>
        <v>0</v>
      </c>
      <c r="BY139" s="384">
        <f>COUNTIF(BY6:BY95,"19:30")-COUNTIFS(BY6:BY95,"19:30",BZ6:BZ95,"!")</f>
        <v>0</v>
      </c>
      <c r="BZ139" s="385"/>
      <c r="CA139" s="384">
        <f>COUNTIF(CA6:CA95,"10:30")-COUNTIFS(CA6:CA95,"10:30",CC6:CC95,"!")</f>
        <v>2</v>
      </c>
      <c r="CB139" s="384">
        <f>COUNTIF(CB6:CB95,"19:30")-COUNTIFS(CB6:CB95,"19:30",CC6:CC95,"!")</f>
        <v>2</v>
      </c>
      <c r="CC139" s="385"/>
      <c r="CD139" s="384">
        <f>COUNTIF(CD6:CD95,"10:30")-COUNTIFS(CD6:CD95,"10:30",CF6:CF95,"!")</f>
        <v>1</v>
      </c>
      <c r="CE139" s="384">
        <f>COUNTIF(CE6:CE95,"19:30")-COUNTIFS(CE6:CE95,"19:30",CF6:CF95,"!")</f>
        <v>1</v>
      </c>
      <c r="CF139" s="385"/>
      <c r="CG139" s="384">
        <f>COUNTIF(CG6:CG95,"10:30")-COUNTIFS(CG6:CG95,"10:30",CI6:CI95,"!")</f>
        <v>1</v>
      </c>
      <c r="CH139" s="384">
        <f>COUNTIF(CH6:CH95,"19:30")-COUNTIFS(CH6:CH95,"19:30",CI6:CI95,"!")</f>
        <v>1</v>
      </c>
      <c r="CI139" s="385"/>
      <c r="CJ139" s="384">
        <f>COUNTIF(CJ6:CJ95,"10:30")-COUNTIFS(CJ6:CJ95,"10:30",CL6:CL95,"!")</f>
        <v>0</v>
      </c>
      <c r="CK139" s="384">
        <f>COUNTIF(CK6:CK95,"19:30")-COUNTIFS(CK6:CK95,"19:30",CL6:CL95,"!")</f>
        <v>0</v>
      </c>
      <c r="CL139" s="385"/>
      <c r="CM139" s="384">
        <f>COUNTIF(CM6:CM95,"10:30")-COUNTIFS(CM6:CM95,"10:30",CO6:CO95,"!")</f>
        <v>3</v>
      </c>
      <c r="CN139" s="384">
        <f>COUNTIF(CN6:CN95,"19:30")-COUNTIFS(CN6:CN95,"19:30",CO6:CO95,"!")</f>
        <v>3</v>
      </c>
      <c r="CO139" s="385"/>
      <c r="CP139" s="384">
        <f>COUNTIF(CP6:CP95,"10:30")-COUNTIFS(CP6:CP95,"10:30",CR6:CR95,"!")</f>
        <v>2</v>
      </c>
      <c r="CQ139" s="384">
        <f>COUNTIF(CQ6:CQ95,"19:30")-COUNTIFS(CQ6:CQ95,"19:30",CR6:CR95,"!")</f>
        <v>2</v>
      </c>
      <c r="CR139" s="385"/>
      <c r="CS139" s="384">
        <f>COUNTIF(CS6:CS95,"10:30")-COUNTIFS(CS6:CS95,"10:30",CU6:CU95,"!")</f>
        <v>0</v>
      </c>
      <c r="CT139" s="472">
        <f>COUNTIF(CT6:CT95,"19:30")-COUNTIFS(CT6:CT95,"19:30",CU6:CU95,"!")</f>
        <v>0</v>
      </c>
      <c r="CU139" s="385"/>
      <c r="CV139" s="163"/>
      <c r="CW139" s="163"/>
      <c r="CX139" s="163"/>
      <c r="CY139" s="163"/>
      <c r="CZ139" s="163"/>
      <c r="DA139" s="163"/>
    </row>
    <row r="140" spans="1:108" ht="15.75" x14ac:dyDescent="0.25">
      <c r="A140" s="251">
        <v>135</v>
      </c>
      <c r="B140" s="28"/>
      <c r="C140" s="155" t="s">
        <v>169</v>
      </c>
      <c r="D140" s="121"/>
      <c r="E140" s="50"/>
      <c r="F140" s="50"/>
      <c r="G140" s="384">
        <f>COUNTIF(G6:G95,"11:00")-COUNTIFS(G6:G95,"11:00",I6:I95,"!")</f>
        <v>2</v>
      </c>
      <c r="H140" s="384">
        <f>COUNTIF(H6:H95,"20:00")-COUNTIFS(H6:H95,"20:00",I6:I95,"!")</f>
        <v>1</v>
      </c>
      <c r="I140" s="385"/>
      <c r="J140" s="384">
        <f>COUNTIF(J6:J95,"11:00")-COUNTIFS(J6:J95,"11:00",L6:L95,"!")</f>
        <v>1</v>
      </c>
      <c r="K140" s="384">
        <f>COUNTIF(K6:K95,"20:00")-COUNTIFS(K6:K95,"20:00",L6:L95,"!")</f>
        <v>0</v>
      </c>
      <c r="L140" s="385"/>
      <c r="M140" s="384">
        <f>COUNTIF(M6:M95,"11:00")-COUNTIFS(M6:M95,"11:00",O6:O95,"!")</f>
        <v>2</v>
      </c>
      <c r="N140" s="384">
        <f>COUNTIF(N6:N95,"20:00")-COUNTIFS(N6:N95,"20:00",O6:O95,"!")</f>
        <v>1</v>
      </c>
      <c r="O140" s="385"/>
      <c r="P140" s="384">
        <f>COUNTIF(P6:P95,"11:00")-COUNTIFS(P6:P95,"11:00",R6:R95,"!")</f>
        <v>2</v>
      </c>
      <c r="Q140" s="384">
        <f>COUNTIF(Q6:Q95,"20:00")-COUNTIFS(Q6:Q95,"20:00",R6:R95,"!")</f>
        <v>2</v>
      </c>
      <c r="R140" s="385"/>
      <c r="S140" s="384">
        <f>COUNTIF(S6:S95,"11:00")-COUNTIFS(S6:S95,"11:00",U6:U95,"!")</f>
        <v>3</v>
      </c>
      <c r="T140" s="384">
        <f>COUNTIF(T6:T95,"20:00")-COUNTIFS(T6:T95,"20:00",U6:U95,"!")</f>
        <v>2</v>
      </c>
      <c r="U140" s="385"/>
      <c r="V140" s="384">
        <f>COUNTIF(V6:V95,"11:00")-COUNTIFS(V6:V95,"11:00",X6:X95,"!")</f>
        <v>1</v>
      </c>
      <c r="W140" s="384">
        <f>COUNTIF(W6:W95,"20:00")-COUNTIFS(W6:W95,"20:00",X6:X95,"!")</f>
        <v>1</v>
      </c>
      <c r="X140" s="385"/>
      <c r="Y140" s="384">
        <f>COUNTIF(Y6:Y95,"11:00")-COUNTIFS(Y6:Y95,"11:00",AA6:AA95,"!")</f>
        <v>2</v>
      </c>
      <c r="Z140" s="384">
        <f>COUNTIF(Z6:Z95,"20:00")-COUNTIFS(Z6:Z95,"20:00",AA6:AA95,"!")</f>
        <v>1</v>
      </c>
      <c r="AA140" s="385"/>
      <c r="AB140" s="384">
        <f>COUNTIF(AB6:AB95,"11:00")-COUNTIFS(AB6:AB95,"11:00",AD6:AD95,"!")</f>
        <v>0</v>
      </c>
      <c r="AC140" s="384">
        <f>COUNTIF(AC6:AC95,"20:00")-COUNTIFS(AC6:AC95,"20:00",AD6:AD95,"!")</f>
        <v>0</v>
      </c>
      <c r="AD140" s="385"/>
      <c r="AE140" s="384">
        <f>COUNTIF(AE6:AE95,"11:00")-COUNTIFS(AE6:AE95,"11:00",AG6:AG95,"!")</f>
        <v>1</v>
      </c>
      <c r="AF140" s="384">
        <f>COUNTIF(AF6:AF95,"20:00")-COUNTIFS(AF6:AF95,"20:00",AG6:AG95,"!")</f>
        <v>1</v>
      </c>
      <c r="AG140" s="385"/>
      <c r="AH140" s="384">
        <f>COUNTIF(AH6:AH95,"11:00")-COUNTIFS(AH6:AH95,"11:00",AJ6:AJ95,"!")</f>
        <v>4</v>
      </c>
      <c r="AI140" s="384">
        <f>COUNTIF(AI6:AI95,"20:00")-COUNTIFS(AI6:AI95,"20:00",AJ6:AJ95,"!")</f>
        <v>4</v>
      </c>
      <c r="AJ140" s="385"/>
      <c r="AK140" s="384">
        <f>COUNTIF(AK6:AK95,"11:00")-COUNTIFS(AK6:AK95,"11:00",AM6:AM95,"!")</f>
        <v>2</v>
      </c>
      <c r="AL140" s="384">
        <f>COUNTIF(AL6:AL95,"20:00")-COUNTIFS(AL6:AL95,"20:00",AM6:AM95,"!")</f>
        <v>2</v>
      </c>
      <c r="AM140" s="385"/>
      <c r="AN140" s="384">
        <f>COUNTIF(AN6:AN95,"11:00")-COUNTIFS(AN6:AN95,"11:00",AP6:AP95,"!")</f>
        <v>1</v>
      </c>
      <c r="AO140" s="384">
        <f>COUNTIF(AO6:AO95,"20:00")-COUNTIFS(AO6:AO95,"20:00",AP6:AP95,"!")</f>
        <v>0</v>
      </c>
      <c r="AP140" s="385"/>
      <c r="AQ140" s="384">
        <f>COUNTIF(AQ6:AQ95,"11:00")-COUNTIFS(AQ6:AQ95,"11:00",AS6:AS95,"!")</f>
        <v>3</v>
      </c>
      <c r="AR140" s="384">
        <f>COUNTIF(AR6:AR95,"20:00")-COUNTIFS(AR6:AR95,"20:00",AS6:AS95,"!")</f>
        <v>3</v>
      </c>
      <c r="AS140" s="385"/>
      <c r="AT140" s="384">
        <f>COUNTIF(AT6:AT95,"11:00")-COUNTIFS(AT6:AT95,"11:00",AV6:AV95,"!")</f>
        <v>1</v>
      </c>
      <c r="AU140" s="384">
        <f>COUNTIF(AU6:AU95,"20:00")-COUNTIFS(AU6:AU95,"20:00",AV6:AV95,"!")</f>
        <v>1</v>
      </c>
      <c r="AV140" s="385"/>
      <c r="AW140" s="384">
        <f>COUNTIF(AW6:AW95,"11:00")-COUNTIFS(AW6:AW95,"11:00",AY6:AY95,"!")</f>
        <v>2</v>
      </c>
      <c r="AX140" s="384">
        <f>COUNTIF(AX6:AX95,"20:00")-COUNTIFS(AX6:AX95,"20:00",AY6:AY95,"!")</f>
        <v>1</v>
      </c>
      <c r="AY140" s="385"/>
      <c r="AZ140" s="384">
        <f>COUNTIF(AZ6:AZ95,"11:00")-COUNTIFS(AZ6:AZ95,"11:00",BB6:BB95,"!")</f>
        <v>1</v>
      </c>
      <c r="BA140" s="384">
        <f>COUNTIF(BA6:BA95,"20:00")-COUNTIFS(BA6:BA95,"20:00",BB6:BB95,"!")</f>
        <v>1</v>
      </c>
      <c r="BB140" s="385"/>
      <c r="BC140" s="384">
        <f>COUNTIF(BC6:BC95,"11:00")-COUNTIFS(BC6:BC95,"11:00",BE6:BE95,"!")</f>
        <v>1</v>
      </c>
      <c r="BD140" s="384">
        <f>COUNTIF(BD6:BD95,"20:00")-COUNTIFS(BD6:BD95,"20:00",BE6:BE95,"!")</f>
        <v>1</v>
      </c>
      <c r="BE140" s="385"/>
      <c r="BF140" s="384">
        <f>COUNTIF(BF6:BF95,"11:00")-COUNTIFS(BF6:BF95,"11:00",BH6:BH95,"!")</f>
        <v>2</v>
      </c>
      <c r="BG140" s="384">
        <f>COUNTIF(BG6:BG95,"20:00")-COUNTIFS(BG6:BG95,"20:00",BH6:BH95,"!")</f>
        <v>2</v>
      </c>
      <c r="BH140" s="385"/>
      <c r="BI140" s="384">
        <f>COUNTIF(BI6:BI95,"11:00")-COUNTIFS(BI6:BI95,"11:00",BK6:BK95,"!")</f>
        <v>1</v>
      </c>
      <c r="BJ140" s="384">
        <f>COUNTIF(BJ6:BJ95,"20:00")-COUNTIFS(BJ6:BJ95,"20:00",BK6:BK95,"!")</f>
        <v>0</v>
      </c>
      <c r="BK140" s="385"/>
      <c r="BL140" s="384">
        <f>COUNTIF(BL6:BL95,"11:00")-COUNTIFS(BL6:BL95,"11:00",BN6:BN95,"!")</f>
        <v>0</v>
      </c>
      <c r="BM140" s="384">
        <f>COUNTIF(BM6:BM95,"20:00")-COUNTIFS(BM6:BM95,"20:00",BN6:BN95,"!")</f>
        <v>0</v>
      </c>
      <c r="BN140" s="385"/>
      <c r="BO140" s="384">
        <f>COUNTIF(BO6:BO95,"11:00")-COUNTIFS(BO6:BO95,"11:00",BQ6:BQ95,"!")</f>
        <v>2</v>
      </c>
      <c r="BP140" s="384">
        <f>COUNTIF(BP6:BP95,"20:00")-COUNTIFS(BP6:BP95,"20:00",BQ6:BQ95,"!")</f>
        <v>1</v>
      </c>
      <c r="BQ140" s="385"/>
      <c r="BR140" s="384">
        <f>COUNTIF(BR6:BR95,"11:00")-COUNTIFS(BR6:BR95,"11:00",BT6:BT95,"!")</f>
        <v>3</v>
      </c>
      <c r="BS140" s="384">
        <f>COUNTIF(BS6:BS95,"20:00")-COUNTIFS(BS6:BS95,"20:00",BT6:BT95,"!")</f>
        <v>3</v>
      </c>
      <c r="BT140" s="385"/>
      <c r="BU140" s="384">
        <f>COUNTIF(BU6:BU95,"11:00")-COUNTIFS(BU6:BU95,"11:00",BW6:BW95,"!")</f>
        <v>1</v>
      </c>
      <c r="BV140" s="384">
        <f>COUNTIF(BV6:BV95,"20:00")-COUNTIFS(BV6:BV95,"20:00",BW6:BW95,"!")</f>
        <v>1</v>
      </c>
      <c r="BW140" s="385"/>
      <c r="BX140" s="384">
        <f>COUNTIF(BX6:BX95,"11:00")-COUNTIFS(BX6:BX95,"11:00",BZ6:BZ95,"!")</f>
        <v>0</v>
      </c>
      <c r="BY140" s="384">
        <f>COUNTIF(BY6:BY95,"20:00")-COUNTIFS(BY6:BY95,"20:00",BZ6:BZ95,"!")</f>
        <v>0</v>
      </c>
      <c r="BZ140" s="385"/>
      <c r="CA140" s="384">
        <f>COUNTIF(CA6:CA95,"11:00")-COUNTIFS(CA6:CA95,"11:00",CC6:CC95,"!")</f>
        <v>0</v>
      </c>
      <c r="CB140" s="384">
        <f>COUNTIF(CB6:CB95,"20:00")-COUNTIFS(CB6:CB95,"20:00",CC6:CC95,"!")</f>
        <v>0</v>
      </c>
      <c r="CC140" s="385"/>
      <c r="CD140" s="384">
        <f>COUNTIF(CD6:CD95,"11:00")-COUNTIFS(CD6:CD95,"11:00",CF6:CF95,"!")</f>
        <v>1</v>
      </c>
      <c r="CE140" s="384">
        <f>COUNTIF(CE6:CE95,"20:00")-COUNTIFS(CE6:CE95,"20:00",CF6:CF95,"!")</f>
        <v>0</v>
      </c>
      <c r="CF140" s="385"/>
      <c r="CG140" s="384">
        <f>COUNTIF(CG6:CG95,"11:00")-COUNTIFS(CG6:CG95,"11:00",CI6:CI95,"!")</f>
        <v>1</v>
      </c>
      <c r="CH140" s="384">
        <f>COUNTIF(CH6:CH95,"20:00")-COUNTIFS(CH6:CH95,"20:00",CI6:CI95,"!")</f>
        <v>1</v>
      </c>
      <c r="CI140" s="385"/>
      <c r="CJ140" s="384">
        <f>COUNTIF(CJ6:CJ95,"11:00")-COUNTIFS(CJ6:CJ95,"11:00",CL6:CL95,"!")</f>
        <v>2</v>
      </c>
      <c r="CK140" s="384">
        <f>COUNTIF(CK6:CK95,"20:00")-COUNTIFS(CK6:CK95,"20:00",CL6:CL95,"!")</f>
        <v>1</v>
      </c>
      <c r="CL140" s="385"/>
      <c r="CM140" s="384">
        <f>COUNTIF(CM6:CM95,"11:00")-COUNTIFS(CM6:CM95,"11:00",CO6:CO95,"!")</f>
        <v>2</v>
      </c>
      <c r="CN140" s="384">
        <f>COUNTIF(CN6:CN95,"20:00")-COUNTIFS(CN6:CN95,"20:00",CO6:CO95,"!")</f>
        <v>2</v>
      </c>
      <c r="CO140" s="385"/>
      <c r="CP140" s="384">
        <f>COUNTIF(CP6:CP95,"11:00")-COUNTIFS(CP6:CP95,"11:00",CR6:CR95,"!")</f>
        <v>3</v>
      </c>
      <c r="CQ140" s="384">
        <f>COUNTIF(CQ6:CQ95,"20:00")-COUNTIFS(CQ6:CQ95,"20:00",CR6:CR95,"!")</f>
        <v>1</v>
      </c>
      <c r="CR140" s="385"/>
      <c r="CS140" s="384">
        <f>COUNTIF(CS6:CS95,"11:00")-COUNTIFS(CS6:CS95,"11:00",CU6:CU95,"!")</f>
        <v>0</v>
      </c>
      <c r="CT140" s="472">
        <f>COUNTIF(CT6:CT95,"20:00")-COUNTIFS(CT6:CT95,"20:00",CU6:CU95,"!")</f>
        <v>0</v>
      </c>
      <c r="CU140" s="385"/>
      <c r="CV140" s="163"/>
      <c r="CW140" s="163"/>
      <c r="CX140" s="163"/>
      <c r="CY140" s="163"/>
      <c r="CZ140" s="163"/>
      <c r="DA140" s="163"/>
    </row>
    <row r="141" spans="1:108" ht="15.75" x14ac:dyDescent="0.25">
      <c r="A141" s="251">
        <v>136</v>
      </c>
      <c r="B141" s="28"/>
      <c r="C141" s="155" t="s">
        <v>170</v>
      </c>
      <c r="D141" s="121"/>
      <c r="E141" s="50"/>
      <c r="F141" s="50"/>
      <c r="G141" s="384">
        <f>COUNTIF(G6:G95,"11:30")-COUNTIFS(G6:G95,"11:30",I6:I95,"!")</f>
        <v>1</v>
      </c>
      <c r="H141" s="384">
        <f>COUNTIF(H6:H95,"20:30")-COUNTIFS(H6:H95,"20:30",I6:I95,"!")</f>
        <v>1</v>
      </c>
      <c r="I141" s="385"/>
      <c r="J141" s="384">
        <f>COUNTIF(J6:J95,"11:30")-COUNTIFS(J6:J95,"11:30",L6:L95,"!")</f>
        <v>1</v>
      </c>
      <c r="K141" s="384">
        <f>COUNTIF(K6:K95,"20:30")-COUNTIFS(K6:K95,"20:30",L6:L95,"!")</f>
        <v>1</v>
      </c>
      <c r="L141" s="385"/>
      <c r="M141" s="384">
        <f>COUNTIF(M6:M95,"11:30")-COUNTIFS(M6:M95,"11:30",O6:O95,"!")</f>
        <v>0</v>
      </c>
      <c r="N141" s="384">
        <f>COUNTIF(N6:N95,"20:30")-COUNTIFS(N6:N95,"20:30",O6:O95,"!")</f>
        <v>0</v>
      </c>
      <c r="O141" s="385"/>
      <c r="P141" s="384">
        <f>COUNTIF(P6:P95,"11:30")-COUNTIFS(P6:P95,"11:30",R6:R95,"!")</f>
        <v>0</v>
      </c>
      <c r="Q141" s="384">
        <f>COUNTIF(Q6:Q95,"20:30")-COUNTIFS(Q6:Q95,"20:30",R6:R95,"!")</f>
        <v>0</v>
      </c>
      <c r="R141" s="385"/>
      <c r="S141" s="384">
        <f>COUNTIF(S6:S95,"11:30")-COUNTIFS(S6:S95,"11:30",U6:U95,"!")</f>
        <v>2</v>
      </c>
      <c r="T141" s="384">
        <f>COUNTIF(T6:T95,"20:30")-COUNTIFS(T6:T95,"20:30",U6:U95,"!")</f>
        <v>2</v>
      </c>
      <c r="U141" s="385"/>
      <c r="V141" s="384">
        <f>COUNTIF(V6:V95,"11:30")-COUNTIFS(V6:V95,"11:30",X6:X95,"!")</f>
        <v>1</v>
      </c>
      <c r="W141" s="384">
        <f>COUNTIF(W6:W95,"20:30")-COUNTIFS(W6:W95,"20:30",X6:X95,"!")</f>
        <v>1</v>
      </c>
      <c r="X141" s="385"/>
      <c r="Y141" s="384">
        <f>COUNTIF(Y6:Y95,"11:30")-COUNTIFS(Y6:Y95,"11:30",AA6:AA95,"!")</f>
        <v>2</v>
      </c>
      <c r="Z141" s="384">
        <f>COUNTIF(Z6:Z95,"20:30")-COUNTIFS(Z6:Z95,"20:30",AA6:AA95,"!")</f>
        <v>2</v>
      </c>
      <c r="AA141" s="385"/>
      <c r="AB141" s="384">
        <f>COUNTIF(AB6:AB95,"11:30")-COUNTIFS(AB6:AB95,"11:30",AD6:AD95,"!")</f>
        <v>4</v>
      </c>
      <c r="AC141" s="384">
        <f>COUNTIF(AC6:AC95,"20:30")-COUNTIFS(AC6:AC95,"20:30",AD6:AD95,"!")</f>
        <v>4</v>
      </c>
      <c r="AD141" s="385"/>
      <c r="AE141" s="384">
        <f>COUNTIF(AE6:AE95,"11:30")-COUNTIFS(AE6:AE95,"11:30",AG6:AG95,"!")</f>
        <v>2</v>
      </c>
      <c r="AF141" s="384">
        <f>COUNTIF(AF6:AF95,"20:30")-COUNTIFS(AF6:AF95,"20:30",AG6:AG95,"!")</f>
        <v>2</v>
      </c>
      <c r="AG141" s="385"/>
      <c r="AH141" s="384">
        <f>COUNTIF(AH6:AH95,"11:30")-COUNTIFS(AH6:AH95,"11:30",AJ6:AJ95,"!")</f>
        <v>0</v>
      </c>
      <c r="AI141" s="384">
        <f>COUNTIF(AI6:AI95,"20:30")-COUNTIFS(AI6:AI95,"20:30",AJ6:AJ95,"!")</f>
        <v>0</v>
      </c>
      <c r="AJ141" s="385"/>
      <c r="AK141" s="384">
        <f>COUNTIF(AK6:AK95,"11:30")-COUNTIFS(AK6:AK95,"11:30",AM6:AM95,"!")</f>
        <v>0</v>
      </c>
      <c r="AL141" s="384">
        <f>COUNTIF(AL6:AL95,"20:30")-COUNTIFS(AL6:AL95,"20:30",AM6:AM95,"!")</f>
        <v>0</v>
      </c>
      <c r="AM141" s="385"/>
      <c r="AN141" s="384">
        <f>COUNTIF(AN6:AN95,"11:30")-COUNTIFS(AN6:AN95,"11:30",AP6:AP95,"!")</f>
        <v>1</v>
      </c>
      <c r="AO141" s="384">
        <f>COUNTIF(AO6:AO95,"20:30")-COUNTIFS(AO6:AO95,"20:30",AP6:AP95,"!")</f>
        <v>1</v>
      </c>
      <c r="AP141" s="385"/>
      <c r="AQ141" s="384">
        <f>COUNTIF(AQ6:AQ95,"11:30")-COUNTIFS(AQ6:AQ95,"11:30",AS6:AS95,"!")</f>
        <v>1</v>
      </c>
      <c r="AR141" s="384">
        <f>COUNTIF(AR6:AR95,"20:30")-COUNTIFS(AR6:AR95,"20:30",AS6:AS95,"!")</f>
        <v>1</v>
      </c>
      <c r="AS141" s="385"/>
      <c r="AT141" s="384">
        <f>COUNTIF(AT6:AT95,"11:30")-COUNTIFS(AT6:AT95,"11:30",AV6:AV95,"!")</f>
        <v>0</v>
      </c>
      <c r="AU141" s="384">
        <f>COUNTIF(AU6:AU95,"20:30")-COUNTIFS(AU6:AU95,"20:30",AV6:AV95,"!")</f>
        <v>1</v>
      </c>
      <c r="AV141" s="385"/>
      <c r="AW141" s="384">
        <f>COUNTIF(AW6:AW95,"11:30")-COUNTIFS(AW6:AW95,"11:30",AY6:AY95,"!")</f>
        <v>2</v>
      </c>
      <c r="AX141" s="384">
        <f>COUNTIF(AX6:AX95,"20:30")-COUNTIFS(AX6:AX95,"20:30",AY6:AY95,"!")</f>
        <v>3</v>
      </c>
      <c r="AY141" s="385"/>
      <c r="AZ141" s="384">
        <f>COUNTIF(AZ6:AZ95,"11:30")-COUNTIFS(AZ6:AZ95,"11:30",BB6:BB95,"!")</f>
        <v>1</v>
      </c>
      <c r="BA141" s="384">
        <f>COUNTIF(BA6:BA95,"20:30")-COUNTIFS(BA6:BA95,"20:30",BB6:BB95,"!")</f>
        <v>1</v>
      </c>
      <c r="BB141" s="385"/>
      <c r="BC141" s="384">
        <f>COUNTIF(BC6:BC95,"11:30")-COUNTIFS(BC6:BC95,"11:30",BE6:BE95,"!")</f>
        <v>1</v>
      </c>
      <c r="BD141" s="384">
        <f>COUNTIF(BD6:BD95,"20:30")-COUNTIFS(BD6:BD95,"20:30",BE6:BE95,"!")</f>
        <v>1</v>
      </c>
      <c r="BE141" s="385"/>
      <c r="BF141" s="384">
        <f>COUNTIF(BF6:BF95,"11:30")-COUNTIFS(BF6:BF95,"11:30",BH6:BH95,"!")</f>
        <v>0</v>
      </c>
      <c r="BG141" s="384">
        <f>COUNTIF(BG6:BG95,"20:30")-COUNTIFS(BG6:BG95,"20:30",BH6:BH95,"!")</f>
        <v>0</v>
      </c>
      <c r="BH141" s="385"/>
      <c r="BI141" s="384">
        <f>COUNTIF(BI6:BI95,"11:30")-COUNTIFS(BI6:BI95,"11:30",BK6:BK95,"!")</f>
        <v>2</v>
      </c>
      <c r="BJ141" s="384">
        <f>COUNTIF(BJ6:BJ95,"20:30")-COUNTIFS(BJ6:BJ95,"20:30",BK6:BK95,"!")</f>
        <v>2</v>
      </c>
      <c r="BK141" s="385"/>
      <c r="BL141" s="384">
        <f>COUNTIF(BL6:BL95,"11:30")-COUNTIFS(BL6:BL95,"11:30",BN6:BN95,"!")</f>
        <v>2</v>
      </c>
      <c r="BM141" s="384">
        <f>COUNTIF(BM6:BM95,"20:30")-COUNTIFS(BM6:BM95,"20:30",BN6:BN95,"!")</f>
        <v>2</v>
      </c>
      <c r="BN141" s="385"/>
      <c r="BO141" s="384">
        <f>COUNTIF(BO6:BO95,"11:30")-COUNTIFS(BO6:BO95,"11:30",BQ6:BQ95,"!")</f>
        <v>1</v>
      </c>
      <c r="BP141" s="384">
        <f>COUNTIF(BP6:BP95,"20:30")-COUNTIFS(BP6:BP95,"20:30",BQ6:BQ95,"!")</f>
        <v>1</v>
      </c>
      <c r="BQ141" s="385"/>
      <c r="BR141" s="384">
        <f>COUNTIF(BR6:BR95,"11:30")-COUNTIFS(BR6:BR95,"11:30",BT6:BT95,"!")</f>
        <v>1</v>
      </c>
      <c r="BS141" s="384">
        <f>COUNTIF(BS6:BS95,"20:30")-COUNTIFS(BS6:BS95,"20:30",BT6:BT95,"!")</f>
        <v>1</v>
      </c>
      <c r="BT141" s="385"/>
      <c r="BU141" s="384">
        <f>COUNTIF(BU6:BU95,"11:30")-COUNTIFS(BU6:BU95,"11:30",BW6:BW95,"!")</f>
        <v>1</v>
      </c>
      <c r="BV141" s="384">
        <f>COUNTIF(BV6:BV95,"20:30")-COUNTIFS(BV6:BV95,"20:30",BW6:BW95,"!")</f>
        <v>1</v>
      </c>
      <c r="BW141" s="385"/>
      <c r="BX141" s="384">
        <f>COUNTIF(BX6:BX95,"11:30")-COUNTIFS(BX6:BX95,"11:30",BZ6:BZ95,"!")</f>
        <v>0</v>
      </c>
      <c r="BY141" s="384">
        <f>COUNTIF(BY6:BY95,"20:30")-COUNTIFS(BY6:BY95,"20:30",BZ6:BZ95,"!")</f>
        <v>0</v>
      </c>
      <c r="BZ141" s="385"/>
      <c r="CA141" s="384">
        <f>COUNTIF(CA6:CA95,"11:30")-COUNTIFS(CA6:CA95,"11:30",CC6:CC95,"!")</f>
        <v>1</v>
      </c>
      <c r="CB141" s="384">
        <f>COUNTIF(CB6:CB95,"20:30")-COUNTIFS(CB6:CB95,"20:30",CC6:CC95,"!")</f>
        <v>1</v>
      </c>
      <c r="CC141" s="385"/>
      <c r="CD141" s="384">
        <f>COUNTIF(CD6:CD95,"11:30")-COUNTIFS(CD6:CD95,"11:30",CF6:CF95,"!")</f>
        <v>3</v>
      </c>
      <c r="CE141" s="384">
        <f>COUNTIF(CE6:CE95,"20:30")-COUNTIFS(CE6:CE95,"20:30",CF6:CF95,"!")</f>
        <v>3</v>
      </c>
      <c r="CF141" s="385"/>
      <c r="CG141" s="384">
        <f>COUNTIF(CG6:CG95,"11:30")-COUNTIFS(CG6:CG95,"11:30",CI6:CI95,"!")</f>
        <v>2</v>
      </c>
      <c r="CH141" s="384">
        <f>COUNTIF(CH6:CH95,"20:30")-COUNTIFS(CH6:CH95,"20:30",CI6:CI95,"!")</f>
        <v>2</v>
      </c>
      <c r="CI141" s="385"/>
      <c r="CJ141" s="384">
        <f>COUNTIF(CJ6:CJ95,"11:30")-COUNTIFS(CJ6:CJ95,"11:30",CL6:CL95,"!")</f>
        <v>1</v>
      </c>
      <c r="CK141" s="384">
        <f>COUNTIF(CK6:CK95,"20:30")-COUNTIFS(CK6:CK95,"20:30",CL6:CL95,"!")</f>
        <v>1</v>
      </c>
      <c r="CL141" s="385"/>
      <c r="CM141" s="384">
        <f>COUNTIF(CM6:CM95,"11:30")-COUNTIFS(CM6:CM95,"11:30",CO6:CO95,"!")</f>
        <v>0</v>
      </c>
      <c r="CN141" s="384">
        <f>COUNTIF(CN6:CN95,"20:30")-COUNTIFS(CN6:CN95,"20:30",CO6:CO95,"!")</f>
        <v>0</v>
      </c>
      <c r="CO141" s="385"/>
      <c r="CP141" s="384">
        <f>COUNTIF(CP6:CP95,"11:30")-COUNTIFS(CP6:CP95,"11:30",CR6:CR95,"!")</f>
        <v>2</v>
      </c>
      <c r="CQ141" s="384">
        <f>COUNTIF(CQ6:CQ95,"20:30")-COUNTIFS(CQ6:CQ95,"20:30",CR6:CR95,"!")</f>
        <v>0</v>
      </c>
      <c r="CR141" s="385"/>
      <c r="CS141" s="384">
        <f>COUNTIF(CS6:CS95,"11:30")-COUNTIFS(CS6:CS95,"11:30",CU6:CU95,"!")</f>
        <v>0</v>
      </c>
      <c r="CT141" s="472">
        <f>COUNTIF(CT6:CT95,"20:30")-COUNTIFS(CT6:CT95,"20:30",CU6:CU95,"!")</f>
        <v>0</v>
      </c>
      <c r="CU141" s="385"/>
      <c r="CV141" s="163"/>
      <c r="CW141" s="163"/>
      <c r="CX141" s="163"/>
      <c r="CY141" s="163"/>
      <c r="CZ141" s="163"/>
      <c r="DA141" s="163"/>
    </row>
    <row r="142" spans="1:108" ht="15.75" x14ac:dyDescent="0.25">
      <c r="A142" s="251">
        <v>137</v>
      </c>
      <c r="B142" s="28"/>
      <c r="C142" s="155" t="s">
        <v>171</v>
      </c>
      <c r="D142" s="121"/>
      <c r="E142" s="50"/>
      <c r="F142" s="50"/>
      <c r="G142" s="384">
        <f>COUNTIF(G6:G95,"12:00")-COUNTIFS(G6:G95,"12:00",I6:I95,"!")</f>
        <v>2</v>
      </c>
      <c r="H142" s="384">
        <f>COUNTIF(H6:H95,"21:00")-COUNTIFS(H6:H95,"21:00",I6:I95,"!")</f>
        <v>3</v>
      </c>
      <c r="I142" s="385"/>
      <c r="J142" s="384">
        <f>COUNTIF(J6:J95,"12:00")-COUNTIFS(J6:J95,"12:00",L6:L95,"!")</f>
        <v>1</v>
      </c>
      <c r="K142" s="384">
        <f>COUNTIF(K6:K95,"21:00")-COUNTIFS(K6:K95,"21:00",L6:L95,"!")</f>
        <v>1</v>
      </c>
      <c r="L142" s="385"/>
      <c r="M142" s="384">
        <f>COUNTIF(M6:M95,"12:00")-COUNTIFS(M6:M95,"12:00",O6:O95,"!")</f>
        <v>2</v>
      </c>
      <c r="N142" s="384">
        <f>COUNTIF(N6:N95,"21:00")-COUNTIFS(N6:N95,"21:00",O6:O95,"!")</f>
        <v>2</v>
      </c>
      <c r="O142" s="385"/>
      <c r="P142" s="384">
        <f>COUNTIF(P6:P95,"12:00")-COUNTIFS(P6:P95,"12:00",R6:R95,"!")</f>
        <v>2</v>
      </c>
      <c r="Q142" s="384">
        <f>COUNTIF(Q6:Q95,"21:00")-COUNTIFS(Q6:Q95,"21:00",R6:R95,"!")</f>
        <v>2</v>
      </c>
      <c r="R142" s="385"/>
      <c r="S142" s="384">
        <f>COUNTIF(S6:S95,"12:00")-COUNTIFS(S6:S95,"12:00",U6:U95,"!")</f>
        <v>0</v>
      </c>
      <c r="T142" s="384">
        <f>COUNTIF(T6:T95,"21:00")-COUNTIFS(T6:T95,"21:00",U6:U95,"!")</f>
        <v>0</v>
      </c>
      <c r="U142" s="385"/>
      <c r="V142" s="384">
        <f>COUNTIF(V6:V95,"12:00")-COUNTIFS(V6:V95,"12:00",X6:X95,"!")</f>
        <v>3</v>
      </c>
      <c r="W142" s="384">
        <f>COUNTIF(W6:W95,"21:00")-COUNTIFS(W6:W95,"21:00",X6:X95,"!")</f>
        <v>2</v>
      </c>
      <c r="X142" s="385"/>
      <c r="Y142" s="384">
        <f>COUNTIF(Y6:Y95,"12:00")-COUNTIFS(Y6:Y95,"12:00",AA6:AA95,"!")</f>
        <v>3</v>
      </c>
      <c r="Z142" s="384">
        <f>COUNTIF(Z6:Z95,"21:00")-COUNTIFS(Z6:Z95,"21:00",AA6:AA95,"!")</f>
        <v>4</v>
      </c>
      <c r="AA142" s="385"/>
      <c r="AB142" s="384">
        <f>COUNTIF(AB6:AB95,"12:00")-COUNTIFS(AB6:AB95,"12:00",AD6:AD95,"!")</f>
        <v>3</v>
      </c>
      <c r="AC142" s="384">
        <f>COUNTIF(AC6:AC95,"21:00")-COUNTIFS(AC6:AC95,"21:00",AD6:AD95,"!")</f>
        <v>4</v>
      </c>
      <c r="AD142" s="385"/>
      <c r="AE142" s="384">
        <f>COUNTIF(AE6:AE95,"12:00")-COUNTIFS(AE6:AE95,"12:00",AG6:AG95,"!")</f>
        <v>2</v>
      </c>
      <c r="AF142" s="384">
        <f>COUNTIF(AF6:AF95,"21:00")-COUNTIFS(AF6:AF95,"21:00",AG6:AG95,"!")</f>
        <v>1</v>
      </c>
      <c r="AG142" s="385"/>
      <c r="AH142" s="384">
        <f>COUNTIF(AH6:AH95,"12:00")-COUNTIFS(AH6:AH95,"12:00",AJ6:AJ95,"!")</f>
        <v>1</v>
      </c>
      <c r="AI142" s="384">
        <f>COUNTIF(AI6:AI95,"21:00")-COUNTIFS(AI6:AI95,"21:00",AJ6:AJ95,"!")</f>
        <v>1</v>
      </c>
      <c r="AJ142" s="385"/>
      <c r="AK142" s="384">
        <f>COUNTIF(AK6:AK95,"12:00")-COUNTIFS(AK6:AK95,"12:00",AM6:AM95,"!")</f>
        <v>3</v>
      </c>
      <c r="AL142" s="384">
        <f>COUNTIF(AL6:AL95,"21:00")-COUNTIFS(AL6:AL95,"21:00",AM6:AM95,"!")</f>
        <v>3</v>
      </c>
      <c r="AM142" s="385"/>
      <c r="AN142" s="384">
        <f>COUNTIF(AN6:AN95,"12:00")-COUNTIFS(AN6:AN95,"12:00",AP6:AP95,"!")</f>
        <v>1</v>
      </c>
      <c r="AO142" s="384">
        <f>COUNTIF(AO6:AO95,"21:00")-COUNTIFS(AO6:AO95,"21:00",AP6:AP95,"!")</f>
        <v>1</v>
      </c>
      <c r="AP142" s="385"/>
      <c r="AQ142" s="384">
        <f>COUNTIF(AQ6:AQ95,"12:00")-COUNTIFS(AQ6:AQ95,"12:00",AS6:AS95,"!")</f>
        <v>1</v>
      </c>
      <c r="AR142" s="384">
        <f>COUNTIF(AR6:AR95,"21:00")-COUNTIFS(AR6:AR95,"21:00",AS6:AS95,"!")</f>
        <v>0</v>
      </c>
      <c r="AS142" s="385"/>
      <c r="AT142" s="384">
        <f>COUNTIF(AT6:AT95,"12:00")-COUNTIFS(AT6:AT95,"12:00",AV6:AV95,"!")</f>
        <v>3</v>
      </c>
      <c r="AU142" s="384">
        <f>COUNTIF(AU6:AU95,"21:00")-COUNTIFS(AU6:AU95,"21:00",AV6:AV95,"!")</f>
        <v>5</v>
      </c>
      <c r="AV142" s="385"/>
      <c r="AW142" s="384">
        <f>COUNTIF(AW6:AW95,"12:00")-COUNTIFS(AW6:AW95,"12:00",AY6:AY95,"!")</f>
        <v>3</v>
      </c>
      <c r="AX142" s="384">
        <f>COUNTIF(AX6:AX95,"21:00")-COUNTIFS(AX6:AX95,"21:00",AY6:AY95,"!")</f>
        <v>4</v>
      </c>
      <c r="AY142" s="385"/>
      <c r="AZ142" s="384">
        <f>COUNTIF(AZ6:AZ95,"12:00")-COUNTIFS(AZ6:AZ95,"12:00",BB6:BB95,"!")</f>
        <v>3</v>
      </c>
      <c r="BA142" s="384">
        <f>COUNTIF(BA6:BA95,"21:00")-COUNTIFS(BA6:BA95,"21:00",BB6:BB95,"!")</f>
        <v>3</v>
      </c>
      <c r="BB142" s="385"/>
      <c r="BC142" s="384">
        <f>COUNTIF(BC6:BC95,"12:00")-COUNTIFS(BC6:BC95,"12:00",BE6:BE95,"!")</f>
        <v>3</v>
      </c>
      <c r="BD142" s="384">
        <f>COUNTIF(BD6:BD95,"21:00")-COUNTIFS(BD6:BD95,"21:00",BE6:BE95,"!")</f>
        <v>3</v>
      </c>
      <c r="BE142" s="385"/>
      <c r="BF142" s="384">
        <f>COUNTIF(BF6:BF95,"12:00")-COUNTIFS(BF6:BF95,"12:00",BH6:BH95,"!")</f>
        <v>3</v>
      </c>
      <c r="BG142" s="384">
        <f>COUNTIF(BG6:BG95,"21:00")-COUNTIFS(BG6:BG95,"21:00",BH6:BH95,"!")</f>
        <v>4</v>
      </c>
      <c r="BH142" s="385"/>
      <c r="BI142" s="384">
        <f>COUNTIF(BI6:BI95,"12:00")-COUNTIFS(BI6:BI95,"12:00",BK6:BK95,"!")</f>
        <v>1</v>
      </c>
      <c r="BJ142" s="384">
        <f>COUNTIF(BJ6:BJ95,"21:00")-COUNTIFS(BJ6:BJ95,"21:00",BK6:BK95,"!")</f>
        <v>1</v>
      </c>
      <c r="BK142" s="385"/>
      <c r="BL142" s="384">
        <f>COUNTIF(BL6:BL95,"12:00")-COUNTIFS(BL6:BL95,"12:00",BN6:BN95,"!")</f>
        <v>2</v>
      </c>
      <c r="BM142" s="384">
        <f>COUNTIF(BM6:BM95,"21:00")-COUNTIFS(BM6:BM95,"21:00",BN6:BN95,"!")</f>
        <v>2</v>
      </c>
      <c r="BN142" s="385"/>
      <c r="BO142" s="384">
        <f>COUNTIF(BO6:BO95,"12:00")-COUNTIFS(BO6:BO95,"12:00",BQ6:BQ95,"!")</f>
        <v>2</v>
      </c>
      <c r="BP142" s="384">
        <f>COUNTIF(BP6:BP95,"21:00")-COUNTIFS(BP6:BP95,"21:00",BQ6:BQ95,"!")</f>
        <v>3</v>
      </c>
      <c r="BQ142" s="385"/>
      <c r="BR142" s="384">
        <f>COUNTIF(BR6:BR95,"12:00")-COUNTIFS(BR6:BR95,"12:00",BT6:BT95,"!")</f>
        <v>4</v>
      </c>
      <c r="BS142" s="384">
        <f>COUNTIF(BS6:BS95,"21:00")-COUNTIFS(BS6:BS95,"21:00",BT6:BT95,"!")</f>
        <v>3</v>
      </c>
      <c r="BT142" s="385"/>
      <c r="BU142" s="384">
        <f>COUNTIF(BU6:BU95,"12:00")-COUNTIFS(BU6:BU95,"12:00",BW6:BW95,"!")</f>
        <v>2</v>
      </c>
      <c r="BV142" s="384">
        <f>COUNTIF(BV6:BV95,"21:00")-COUNTIFS(BV6:BV95,"21:00",BW6:BW95,"!")</f>
        <v>2</v>
      </c>
      <c r="BW142" s="385"/>
      <c r="BX142" s="384">
        <f>COUNTIF(BX6:BX95,"12:00")-COUNTIFS(BX6:BX95,"12:00",BZ6:BZ95,"!")</f>
        <v>1</v>
      </c>
      <c r="BY142" s="384">
        <f>COUNTIF(BY6:BY95,"21:00")-COUNTIFS(BY6:BY95,"21:00",BZ6:BZ95,"!")</f>
        <v>1</v>
      </c>
      <c r="BZ142" s="385"/>
      <c r="CA142" s="384">
        <f>COUNTIF(CA6:CA95,"12:00")-COUNTIFS(CA6:CA95,"12:00",CC6:CC95,"!")</f>
        <v>0</v>
      </c>
      <c r="CB142" s="384">
        <f>COUNTIF(CB6:CB95,"21:00")-COUNTIFS(CB6:CB95,"21:00",CC6:CC95,"!")</f>
        <v>0</v>
      </c>
      <c r="CC142" s="385"/>
      <c r="CD142" s="384">
        <f>COUNTIF(CD6:CD95,"12:00")-COUNTIFS(CD6:CD95,"12:00",CF6:CF95,"!")</f>
        <v>2</v>
      </c>
      <c r="CE142" s="384">
        <f>COUNTIF(CE6:CE95,"21:00")-COUNTIFS(CE6:CE95,"21:00",CF6:CF95,"!")</f>
        <v>2</v>
      </c>
      <c r="CF142" s="385"/>
      <c r="CG142" s="384">
        <f>COUNTIF(CG6:CG95,"12:00")-COUNTIFS(CG6:CG95,"12:00",CI6:CI95,"!")</f>
        <v>2</v>
      </c>
      <c r="CH142" s="384">
        <f>COUNTIF(CH6:CH95,"21:00")-COUNTIFS(CH6:CH95,"21:00",CI6:CI95,"!")</f>
        <v>2</v>
      </c>
      <c r="CI142" s="385"/>
      <c r="CJ142" s="384">
        <f>COUNTIF(CJ6:CJ95,"12:00")-COUNTIFS(CJ6:CJ95,"12:00",CL6:CL95,"!")</f>
        <v>4</v>
      </c>
      <c r="CK142" s="384">
        <f>COUNTIF(CK6:CK95,"21:00")-COUNTIFS(CK6:CK95,"21:00",CL6:CL95,"!")</f>
        <v>2</v>
      </c>
      <c r="CL142" s="385"/>
      <c r="CM142" s="384">
        <f>COUNTIF(CM6:CM95,"12:00")-COUNTIFS(CM6:CM95,"12:00",CO6:CO95,"!")</f>
        <v>4</v>
      </c>
      <c r="CN142" s="384">
        <f>COUNTIF(CN6:CN95,"21:00")-COUNTIFS(CN6:CN95,"21:00",CO6:CO95,"!")</f>
        <v>4</v>
      </c>
      <c r="CO142" s="385"/>
      <c r="CP142" s="384">
        <f>COUNTIF(CP6:CP95,"12:00")-COUNTIFS(CP6:CP95,"12:00",CR6:CR95,"!")</f>
        <v>1</v>
      </c>
      <c r="CQ142" s="384">
        <f>COUNTIF(CQ6:CQ95,"21:00")-COUNTIFS(CQ6:CQ95,"21:00",CR6:CR95,"!")</f>
        <v>1</v>
      </c>
      <c r="CR142" s="385"/>
      <c r="CS142" s="384">
        <f>COUNTIF(CS6:CS95,"12:00")-COUNTIFS(CS6:CS95,"12:00",CU6:CU95,"!")</f>
        <v>0</v>
      </c>
      <c r="CT142" s="472">
        <f>COUNTIF(CT6:CT95,"21:00")-COUNTIFS(CT6:CT95,"21:00",CU6:CU95,"!")</f>
        <v>0</v>
      </c>
      <c r="CU142" s="385"/>
      <c r="CV142" s="163"/>
      <c r="CW142" s="163"/>
      <c r="CX142" s="163"/>
      <c r="CY142" s="163"/>
      <c r="CZ142" s="163"/>
      <c r="DA142" s="163"/>
    </row>
    <row r="143" spans="1:108" ht="15.75" x14ac:dyDescent="0.25">
      <c r="A143" s="251">
        <v>138</v>
      </c>
      <c r="B143" s="28"/>
      <c r="C143" s="155" t="s">
        <v>172</v>
      </c>
      <c r="D143" s="121"/>
      <c r="E143" s="50"/>
      <c r="F143" s="50"/>
      <c r="G143" s="384">
        <f>COUNTIF(G6:G95,"12:30")-COUNTIFS(G6:G95,"12:30",I6:I95,"!")</f>
        <v>3</v>
      </c>
      <c r="H143" s="384">
        <f>COUNTIF(H6:H95,"21:30")-COUNTIFS(H6:H95,"21:30",I6:I95,"!")</f>
        <v>2</v>
      </c>
      <c r="I143" s="385"/>
      <c r="J143" s="384">
        <f>COUNTIF(J6:J95,"12:30")-COUNTIFS(J6:J95,"12:30",L6:L95,"!")</f>
        <v>2</v>
      </c>
      <c r="K143" s="384">
        <f>COUNTIF(K6:K95,"21:30")-COUNTIFS(K6:K95,"21:30",L6:L95,"!")</f>
        <v>2</v>
      </c>
      <c r="L143" s="385"/>
      <c r="M143" s="384">
        <f>COUNTIF(M6:M95,"12:30")-COUNTIFS(M6:M95,"12:30",O6:O95,"!")</f>
        <v>1</v>
      </c>
      <c r="N143" s="384">
        <f>COUNTIF(N6:N95,"21:30")-COUNTIFS(N6:N95,"21:30",O6:O95,"!")</f>
        <v>1</v>
      </c>
      <c r="O143" s="385"/>
      <c r="P143" s="384">
        <f>COUNTIF(P6:P95,"12:30")-COUNTIFS(P6:P95,"12:30",R6:R95,"!")</f>
        <v>0</v>
      </c>
      <c r="Q143" s="384">
        <f>COUNTIF(Q6:Q95,"21:30")-COUNTIFS(Q6:Q95,"21:30",R6:R95,"!")</f>
        <v>0</v>
      </c>
      <c r="R143" s="385"/>
      <c r="S143" s="384">
        <f>COUNTIF(S6:S95,"12:30")-COUNTIFS(S6:S95,"12:30",U6:U95,"!")</f>
        <v>0</v>
      </c>
      <c r="T143" s="384">
        <f>COUNTIF(T6:T95,"21:30")-COUNTIFS(T6:T95,"21:30",U6:U95,"!")</f>
        <v>1</v>
      </c>
      <c r="U143" s="385"/>
      <c r="V143" s="384">
        <f>COUNTIF(V6:V95,"12:30")-COUNTIFS(V6:V95,"12:30",X6:X95,"!")</f>
        <v>0</v>
      </c>
      <c r="W143" s="384">
        <f>COUNTIF(W6:W95,"21:30")-COUNTIFS(W6:W95,"21:30",X6:X95,"!")</f>
        <v>0</v>
      </c>
      <c r="X143" s="385"/>
      <c r="Y143" s="384">
        <f>COUNTIF(Y6:Y95,"12:30")-COUNTIFS(Y6:Y95,"12:30",AA6:AA95,"!")</f>
        <v>1</v>
      </c>
      <c r="Z143" s="384">
        <f>COUNTIF(Z6:Z95,"21:30")-COUNTIFS(Z6:Z95,"21:30",AA6:AA95,"!")</f>
        <v>1</v>
      </c>
      <c r="AA143" s="385"/>
      <c r="AB143" s="384">
        <f>COUNTIF(AB6:AB95,"12:30")-COUNTIFS(AB6:AB95,"12:30",AD6:AD95,"!")</f>
        <v>1</v>
      </c>
      <c r="AC143" s="384">
        <f>COUNTIF(AC6:AC95,"21:30")-COUNTIFS(AC6:AC95,"21:30",AD6:AD95,"!")</f>
        <v>1</v>
      </c>
      <c r="AD143" s="385"/>
      <c r="AE143" s="384">
        <f>COUNTIF(AE6:AE95,"12:30")-COUNTIFS(AE6:AE95,"12:30",AG6:AG95,"!")</f>
        <v>0</v>
      </c>
      <c r="AF143" s="384">
        <f>COUNTIF(AF6:AF95,"21:30")-COUNTIFS(AF6:AF95,"21:30",AG6:AG95,"!")</f>
        <v>0</v>
      </c>
      <c r="AG143" s="385"/>
      <c r="AH143" s="384">
        <f>COUNTIF(AH6:AH95,"12:30")-COUNTIFS(AH6:AH95,"12:30",AJ6:AJ95,"!")</f>
        <v>1</v>
      </c>
      <c r="AI143" s="384">
        <f>COUNTIF(AI6:AI95,"21:30")-COUNTIFS(AI6:AI95,"21:30",AJ6:AJ95,"!")</f>
        <v>0</v>
      </c>
      <c r="AJ143" s="385"/>
      <c r="AK143" s="384">
        <f>COUNTIF(AK6:AK95,"12:30")-COUNTIFS(AK6:AK95,"12:30",AM6:AM95,"!")</f>
        <v>0</v>
      </c>
      <c r="AL143" s="384">
        <f>COUNTIF(AL6:AL95,"21:30")-COUNTIFS(AL6:AL95,"21:30",AM6:AM95,"!")</f>
        <v>0</v>
      </c>
      <c r="AM143" s="385"/>
      <c r="AN143" s="384">
        <f>COUNTIF(AN6:AN95,"12:30")-COUNTIFS(AN6:AN95,"12:30",AP6:AP95,"!")</f>
        <v>0</v>
      </c>
      <c r="AO143" s="384">
        <f>COUNTIF(AO6:AO95,"21:30")-COUNTIFS(AO6:AO95,"21:30",AP6:AP95,"!")</f>
        <v>0</v>
      </c>
      <c r="AP143" s="385"/>
      <c r="AQ143" s="384">
        <f>COUNTIF(AQ6:AQ95,"12:30")-COUNTIFS(AQ6:AQ95,"12:30",AS6:AS95,"!")</f>
        <v>0</v>
      </c>
      <c r="AR143" s="384">
        <f>COUNTIF(AR6:AR95,"21:30")-COUNTIFS(AR6:AR95,"21:30",AS6:AS95,"!")</f>
        <v>0</v>
      </c>
      <c r="AS143" s="385"/>
      <c r="AT143" s="384">
        <f>COUNTIF(AT6:AT95,"12:30")-COUNTIFS(AT6:AT95,"12:30",AV6:AV95,"!")</f>
        <v>0</v>
      </c>
      <c r="AU143" s="384">
        <f>COUNTIF(AU6:AU95,"21:30")-COUNTIFS(AU6:AU95,"21:30",AV6:AV95,"!")</f>
        <v>1</v>
      </c>
      <c r="AV143" s="385"/>
      <c r="AW143" s="384">
        <f>COUNTIF(AW6:AW95,"12:30")-COUNTIFS(AW6:AW95,"12:30",AY6:AY95,"!")</f>
        <v>0</v>
      </c>
      <c r="AX143" s="384">
        <f>COUNTIF(AX6:AX95,"21:30")-COUNTIFS(AX6:AX95,"21:30",AY6:AY95,"!")</f>
        <v>1</v>
      </c>
      <c r="AY143" s="385"/>
      <c r="AZ143" s="384">
        <f>COUNTIF(AZ6:AZ95,"12:30")-COUNTIFS(AZ6:AZ95,"12:30",BB6:BB95,"!")</f>
        <v>0</v>
      </c>
      <c r="BA143" s="384">
        <f>COUNTIF(BA6:BA95,"21:30")-COUNTIFS(BA6:BA95,"21:30",BB6:BB95,"!")</f>
        <v>0</v>
      </c>
      <c r="BB143" s="385"/>
      <c r="BC143" s="384">
        <f>COUNTIF(BC6:BC95,"12:30")-COUNTIFS(BC6:BC95,"12:30",BE6:BE95,"!")</f>
        <v>0</v>
      </c>
      <c r="BD143" s="384">
        <f>COUNTIF(BD6:BD95,"21:30")-COUNTIFS(BD6:BD95,"21:30",BE6:BE95,"!")</f>
        <v>1</v>
      </c>
      <c r="BE143" s="385"/>
      <c r="BF143" s="384">
        <f>COUNTIF(BF6:BF95,"12:30")-COUNTIFS(BF6:BF95,"12:30",BH6:BH95,"!")</f>
        <v>0</v>
      </c>
      <c r="BG143" s="384">
        <f>COUNTIF(BG6:BG95,"21:30")-COUNTIFS(BG6:BG95,"21:30",BH6:BH95,"!")</f>
        <v>0</v>
      </c>
      <c r="BH143" s="385"/>
      <c r="BI143" s="384">
        <f>COUNTIF(BI6:BI95,"12:30")-COUNTIFS(BI6:BI95,"12:30",BK6:BK95,"!")</f>
        <v>1</v>
      </c>
      <c r="BJ143" s="384">
        <f>COUNTIF(BJ6:BJ95,"21:30")-COUNTIFS(BJ6:BJ95,"21:30",BK6:BK95,"!")</f>
        <v>1</v>
      </c>
      <c r="BK143" s="385"/>
      <c r="BL143" s="384">
        <f>COUNTIF(BL6:BL95,"12:30")-COUNTIFS(BL6:BL95,"12:30",BN6:BN95,"!")</f>
        <v>0</v>
      </c>
      <c r="BM143" s="384">
        <f>COUNTIF(BM6:BM95,"21:30")-COUNTIFS(BM6:BM95,"21:30",BN6:BN95,"!")</f>
        <v>0</v>
      </c>
      <c r="BN143" s="385"/>
      <c r="BO143" s="384">
        <f>COUNTIF(BO6:BO95,"12:30")-COUNTIFS(BO6:BO95,"12:30",BQ6:BQ95,"!")</f>
        <v>0</v>
      </c>
      <c r="BP143" s="384">
        <f>COUNTIF(BP6:BP95,"21:30")-COUNTIFS(BP6:BP95,"21:30",BQ6:BQ95,"!")</f>
        <v>0</v>
      </c>
      <c r="BQ143" s="385"/>
      <c r="BR143" s="384">
        <f>COUNTIF(BR6:BR95,"12:30")-COUNTIFS(BR6:BR95,"12:30",BT6:BT95,"!")</f>
        <v>1</v>
      </c>
      <c r="BS143" s="384">
        <f>COUNTIF(BS6:BS95,"21:30")-COUNTIFS(BS6:BS95,"21:30",BT6:BT95,"!")</f>
        <v>1</v>
      </c>
      <c r="BT143" s="385"/>
      <c r="BU143" s="384">
        <f>COUNTIF(BU6:BU95,"12:30")-COUNTIFS(BU6:BU95,"12:30",BW6:BW95,"!")</f>
        <v>0</v>
      </c>
      <c r="BV143" s="384">
        <f>COUNTIF(BV6:BV95,"21:30")-COUNTIFS(BV6:BV95,"21:30",BW6:BW95,"!")</f>
        <v>0</v>
      </c>
      <c r="BW143" s="385"/>
      <c r="BX143" s="384">
        <f>COUNTIF(BX6:BX95,"12:30")-COUNTIFS(BX6:BX95,"12:30",BZ6:BZ95,"!")</f>
        <v>3</v>
      </c>
      <c r="BY143" s="384">
        <f>COUNTIF(BY6:BY95,"21:30")-COUNTIFS(BY6:BY95,"21:30",BZ6:BZ95,"!")</f>
        <v>3</v>
      </c>
      <c r="BZ143" s="385"/>
      <c r="CA143" s="384">
        <f>COUNTIF(CA6:CA95,"12:30")-COUNTIFS(CA6:CA95,"12:30",CC6:CC95,"!")</f>
        <v>1</v>
      </c>
      <c r="CB143" s="384">
        <f>COUNTIF(CB6:CB95,"21:30")-COUNTIFS(CB6:CB95,"21:30",CC6:CC95,"!")</f>
        <v>1</v>
      </c>
      <c r="CC143" s="385"/>
      <c r="CD143" s="384">
        <f>COUNTIF(CD6:CD95,"12:30")-COUNTIFS(CD6:CD95,"12:30",CF6:CF95,"!")</f>
        <v>0</v>
      </c>
      <c r="CE143" s="384">
        <f>COUNTIF(CE6:CE95,"21:30")-COUNTIFS(CE6:CE95,"21:30",CF6:CF95,"!")</f>
        <v>0</v>
      </c>
      <c r="CF143" s="385"/>
      <c r="CG143" s="384">
        <f>COUNTIF(CG6:CG95,"12:30")-COUNTIFS(CG6:CG95,"12:30",CI6:CI95,"!")</f>
        <v>0</v>
      </c>
      <c r="CH143" s="384">
        <f>COUNTIF(CH6:CH95,"21:30")-COUNTIFS(CH6:CH95,"21:30",CI6:CI95,"!")</f>
        <v>0</v>
      </c>
      <c r="CI143" s="385"/>
      <c r="CJ143" s="384">
        <f>COUNTIF(CJ6:CJ95,"12:30")-COUNTIFS(CJ6:CJ95,"12:30",CL6:CL95,"!")</f>
        <v>0</v>
      </c>
      <c r="CK143" s="384">
        <f>COUNTIF(CK6:CK95,"21:30")-COUNTIFS(CK6:CK95,"21:30",CL6:CL95,"!")</f>
        <v>0</v>
      </c>
      <c r="CL143" s="385"/>
      <c r="CM143" s="384">
        <f>COUNTIF(CM6:CM95,"12:30")-COUNTIFS(CM6:CM95,"12:30",CO6:CO95,"!")</f>
        <v>0</v>
      </c>
      <c r="CN143" s="384">
        <f>COUNTIF(CN6:CN95,"21:30")-COUNTIFS(CN6:CN95,"21:30",CO6:CO95,"!")</f>
        <v>1</v>
      </c>
      <c r="CO143" s="385"/>
      <c r="CP143" s="384">
        <f>COUNTIF(CP6:CP95,"12:30")-COUNTIFS(CP6:CP95,"12:30",CR6:CR95,"!")</f>
        <v>0</v>
      </c>
      <c r="CQ143" s="384">
        <f>COUNTIF(CQ6:CQ95,"21:30")-COUNTIFS(CQ6:CQ95,"21:30",CR6:CR95,"!")</f>
        <v>0</v>
      </c>
      <c r="CR143" s="385"/>
      <c r="CS143" s="384">
        <f>COUNTIF(CS6:CS95,"12:30")-COUNTIFS(CS6:CS95,"12:30",CU6:CU95,"!")</f>
        <v>0</v>
      </c>
      <c r="CT143" s="472">
        <f>COUNTIF(CT6:CT95,"21:30")-COUNTIFS(CT6:CT95,"21:30",CU6:CU95,"!")</f>
        <v>0</v>
      </c>
      <c r="CU143" s="385"/>
      <c r="CV143" s="163"/>
      <c r="CW143" s="163"/>
      <c r="CX143" s="163"/>
      <c r="CY143" s="163"/>
      <c r="CZ143" s="163"/>
      <c r="DA143" s="163"/>
    </row>
    <row r="144" spans="1:108" ht="15.75" x14ac:dyDescent="0.25">
      <c r="A144" s="251">
        <v>139</v>
      </c>
      <c r="B144" s="28"/>
      <c r="C144" s="155" t="s">
        <v>173</v>
      </c>
      <c r="D144" s="121"/>
      <c r="E144" s="50"/>
      <c r="F144" s="50"/>
      <c r="G144" s="384">
        <f>COUNTIF(G6:G95,"13:00")-COUNTIFS(G6:G95,"13:00",I6:I95,"!")</f>
        <v>1</v>
      </c>
      <c r="H144" s="384">
        <f>COUNTIF(H6:H95,"22:00")-COUNTIFS(H6:H95,"22:00",I6:I95,"!")</f>
        <v>1</v>
      </c>
      <c r="I144" s="385"/>
      <c r="J144" s="384">
        <f>COUNTIF(J6:J95,"13:00")-COUNTIFS(J6:J95,"13:00",L6:L95,"!")</f>
        <v>0</v>
      </c>
      <c r="K144" s="384">
        <f>COUNTIF(K6:K95,"22:00")-COUNTIFS(K6:K95,"22:00",L6:L95,"!")</f>
        <v>1</v>
      </c>
      <c r="L144" s="385"/>
      <c r="M144" s="384">
        <f>COUNTIF(M6:M95,"13:00")-COUNTIFS(M6:M95,"13:00",O6:O95,"!")</f>
        <v>0</v>
      </c>
      <c r="N144" s="384">
        <f>COUNTIF(N6:N95,"22:00")-COUNTIFS(N6:N95,"22:00",O6:O95,"!")</f>
        <v>1</v>
      </c>
      <c r="O144" s="385"/>
      <c r="P144" s="384">
        <f>COUNTIF(P6:P95,"13:00")-COUNTIFS(P6:P95,"13:00",R6:R95,"!")</f>
        <v>1</v>
      </c>
      <c r="Q144" s="384">
        <f>COUNTIF(Q6:Q95,"22:00")-COUNTIFS(Q6:Q95,"22:00",R6:R95,"!")</f>
        <v>2</v>
      </c>
      <c r="R144" s="385"/>
      <c r="S144" s="384">
        <f>COUNTIF(S6:S95,"13:00")-COUNTIFS(S6:S95,"13:00",U6:U95,"!")</f>
        <v>1</v>
      </c>
      <c r="T144" s="384">
        <f>COUNTIF(T6:T95,"22:00")-COUNTIFS(T6:T95,"22:00",U6:U95,"!")</f>
        <v>2</v>
      </c>
      <c r="U144" s="385"/>
      <c r="V144" s="384">
        <f>COUNTIF(V6:V95,"13:00")-COUNTIFS(V6:V95,"13:00",X6:X95,"!")</f>
        <v>0</v>
      </c>
      <c r="W144" s="384">
        <f>COUNTIF(W6:W95,"22:00")-COUNTIFS(W6:W95,"22:00",X6:X95,"!")</f>
        <v>2</v>
      </c>
      <c r="X144" s="385"/>
      <c r="Y144" s="384">
        <f>COUNTIF(Y6:Y95,"13:00")-COUNTIFS(Y6:Y95,"13:00",AA6:AA95,"!")</f>
        <v>2</v>
      </c>
      <c r="Z144" s="384">
        <f>COUNTIF(Z6:Z95,"22:00")-COUNTIFS(Z6:Z95,"22:00",AA6:AA95,"!")</f>
        <v>0</v>
      </c>
      <c r="AA144" s="385"/>
      <c r="AB144" s="384">
        <f>COUNTIF(AB6:AB95,"13:00")-COUNTIFS(AB6:AB95,"13:00",AD6:AD95,"!")</f>
        <v>2</v>
      </c>
      <c r="AC144" s="384">
        <f>COUNTIF(AC6:AC95,"22:00")-COUNTIFS(AC6:AC95,"22:00",AD6:AD95,"!")</f>
        <v>1</v>
      </c>
      <c r="AD144" s="385"/>
      <c r="AE144" s="384">
        <f>COUNTIF(AE6:AE95,"13:00")-COUNTIFS(AE6:AE95,"13:00",AG6:AG95,"!")</f>
        <v>0</v>
      </c>
      <c r="AF144" s="384">
        <f>COUNTIF(AF6:AF95,"22:00")-COUNTIFS(AF6:AF95,"22:00",AG6:AG95,"!")</f>
        <v>1</v>
      </c>
      <c r="AG144" s="385"/>
      <c r="AH144" s="384">
        <f>COUNTIF(AH6:AH95,"13:00")-COUNTIFS(AH6:AH95,"13:00",AJ6:AJ95,"!")</f>
        <v>0</v>
      </c>
      <c r="AI144" s="384">
        <f>COUNTIF(AI6:AI95,"22:00")-COUNTIFS(AI6:AI95,"22:00",AJ6:AJ95,"!")</f>
        <v>1</v>
      </c>
      <c r="AJ144" s="385"/>
      <c r="AK144" s="384">
        <f>COUNTIF(AK6:AK95,"13:00")-COUNTIFS(AK6:AK95,"13:00",AM6:AM95,"!")</f>
        <v>1</v>
      </c>
      <c r="AL144" s="384">
        <f>COUNTIF(AL6:AL95,"22:00")-COUNTIFS(AL6:AL95,"22:00",AM6:AM95,"!")</f>
        <v>1</v>
      </c>
      <c r="AM144" s="385"/>
      <c r="AN144" s="384">
        <f>COUNTIF(AN6:AN95,"13:00")-COUNTIFS(AN6:AN95,"13:00",AP6:AP95,"!")</f>
        <v>1</v>
      </c>
      <c r="AO144" s="384">
        <f>COUNTIF(AO6:AO95,"22:00")-COUNTIFS(AO6:AO95,"22:00",AP6:AP95,"!")</f>
        <v>2</v>
      </c>
      <c r="AP144" s="385"/>
      <c r="AQ144" s="384">
        <f>COUNTIF(AQ6:AQ95,"13:00")-COUNTIFS(AQ6:AQ95,"13:00",AS6:AS95,"!")</f>
        <v>0</v>
      </c>
      <c r="AR144" s="384">
        <f>COUNTIF(AR6:AR95,"22:00")-COUNTIFS(AR6:AR95,"22:00",AS6:AS95,"!")</f>
        <v>1</v>
      </c>
      <c r="AS144" s="385"/>
      <c r="AT144" s="384">
        <f>COUNTIF(AT6:AT95,"13:00")-COUNTIFS(AT6:AT95,"13:00",AV6:AV95,"!")</f>
        <v>0</v>
      </c>
      <c r="AU144" s="384">
        <f>COUNTIF(AU6:AU95,"22:00")-COUNTIFS(AU6:AU95,"22:00",AV6:AV95,"!")</f>
        <v>0</v>
      </c>
      <c r="AV144" s="385"/>
      <c r="AW144" s="384">
        <f>COUNTIF(AW6:AW95,"13:00")-COUNTIFS(AW6:AW95,"13:00",AY6:AY95,"!")</f>
        <v>0</v>
      </c>
      <c r="AX144" s="384">
        <f>COUNTIF(AX6:AX95,"22:00")-COUNTIFS(AX6:AX95,"22:00",AY6:AY95,"!")</f>
        <v>1</v>
      </c>
      <c r="AY144" s="385"/>
      <c r="AZ144" s="384">
        <f>COUNTIF(AZ6:AZ95,"13:00")-COUNTIFS(AZ6:AZ95,"13:00",BB6:BB95,"!")</f>
        <v>0</v>
      </c>
      <c r="BA144" s="384">
        <f>COUNTIF(BA6:BA95,"22:00")-COUNTIFS(BA6:BA95,"22:00",BB6:BB95,"!")</f>
        <v>1</v>
      </c>
      <c r="BB144" s="385"/>
      <c r="BC144" s="384">
        <f>COUNTIF(BC6:BC95,"13:00")-COUNTIFS(BC6:BC95,"13:00",BE6:BE95,"!")</f>
        <v>0</v>
      </c>
      <c r="BD144" s="384">
        <f>COUNTIF(BD6:BD95,"22:00")-COUNTIFS(BD6:BD95,"22:00",BE6:BE95,"!")</f>
        <v>1</v>
      </c>
      <c r="BE144" s="385"/>
      <c r="BF144" s="384">
        <f>COUNTIF(BF6:BF95,"13:00")-COUNTIFS(BF6:BF95,"13:00",BH6:BH95,"!")</f>
        <v>1</v>
      </c>
      <c r="BG144" s="384">
        <f>COUNTIF(BG6:BG95,"22:00")-COUNTIFS(BG6:BG95,"22:00",BH6:BH95,"!")</f>
        <v>2</v>
      </c>
      <c r="BH144" s="385"/>
      <c r="BI144" s="384">
        <f>COUNTIF(BI6:BI95,"13:00")-COUNTIFS(BI6:BI95,"13:00",BK6:BK95,"!")</f>
        <v>1</v>
      </c>
      <c r="BJ144" s="384">
        <f>COUNTIF(BJ6:BJ95,"22:00")-COUNTIFS(BJ6:BJ95,"22:00",BK6:BK95,"!")</f>
        <v>2</v>
      </c>
      <c r="BK144" s="385"/>
      <c r="BL144" s="384">
        <f>COUNTIF(BL6:BL95,"13:00")-COUNTIFS(BL6:BL95,"13:00",BN6:BN95,"!")</f>
        <v>0</v>
      </c>
      <c r="BM144" s="384">
        <f>COUNTIF(BM6:BM95,"22:00")-COUNTIFS(BM6:BM95,"22:00",BN6:BN95,"!")</f>
        <v>1</v>
      </c>
      <c r="BN144" s="385"/>
      <c r="BO144" s="384">
        <f>COUNTIF(BO6:BO95,"13:00")-COUNTIFS(BO6:BO95,"13:00",BQ6:BQ95,"!")</f>
        <v>3</v>
      </c>
      <c r="BP144" s="384">
        <f>COUNTIF(BP6:BP95,"22:00")-COUNTIFS(BP6:BP95,"22:00",BQ6:BQ95,"!")</f>
        <v>3</v>
      </c>
      <c r="BQ144" s="385"/>
      <c r="BR144" s="384">
        <f>COUNTIF(BR6:BR95,"13:00")-COUNTIFS(BR6:BR95,"13:00",BT6:BT95,"!")</f>
        <v>1</v>
      </c>
      <c r="BS144" s="384">
        <f>COUNTIF(BS6:BS95,"22:00")-COUNTIFS(BS6:BS95,"22:00",BT6:BT95,"!")</f>
        <v>4</v>
      </c>
      <c r="BT144" s="385"/>
      <c r="BU144" s="384">
        <f>COUNTIF(BU6:BU95,"13:00")-COUNTIFS(BU6:BU95,"13:00",BW6:BW95,"!")</f>
        <v>1</v>
      </c>
      <c r="BV144" s="384">
        <f>COUNTIF(BV6:BV95,"22:00")-COUNTIFS(BV6:BV95,"22:00",BW6:BW95,"!")</f>
        <v>1</v>
      </c>
      <c r="BW144" s="385"/>
      <c r="BX144" s="384">
        <f>COUNTIF(BX6:BX95,"13:00")-COUNTIFS(BX6:BX95,"13:00",BZ6:BZ95,"!")</f>
        <v>1</v>
      </c>
      <c r="BY144" s="384">
        <f>COUNTIF(BY6:BY95,"22:00")-COUNTIFS(BY6:BY95,"22:00",BZ6:BZ95,"!")</f>
        <v>2</v>
      </c>
      <c r="BZ144" s="385"/>
      <c r="CA144" s="384">
        <f>COUNTIF(CA6:CA95,"13:00")-COUNTIFS(CA6:CA95,"13:00",CC6:CC95,"!")</f>
        <v>2</v>
      </c>
      <c r="CB144" s="384">
        <f>COUNTIF(CB6:CB95,"22:00")-COUNTIFS(CB6:CB95,"22:00",CC6:CC95,"!")</f>
        <v>3</v>
      </c>
      <c r="CC144" s="385"/>
      <c r="CD144" s="384">
        <f>COUNTIF(CD6:CD95,"13:00")-COUNTIFS(CD6:CD95,"13:00",CF6:CF95,"!")</f>
        <v>1</v>
      </c>
      <c r="CE144" s="384">
        <f>COUNTIF(CE6:CE95,"22:00")-COUNTIFS(CE6:CE95,"22:00",CF6:CF95,"!")</f>
        <v>4</v>
      </c>
      <c r="CF144" s="385"/>
      <c r="CG144" s="384">
        <f>COUNTIF(CG6:CG95,"13:00")-COUNTIFS(CG6:CG95,"13:00",CI6:CI95,"!")</f>
        <v>0</v>
      </c>
      <c r="CH144" s="384">
        <f>COUNTIF(CH6:CH95,"22:00")-COUNTIFS(CH6:CH95,"22:00",CI6:CI95,"!")</f>
        <v>1</v>
      </c>
      <c r="CI144" s="385"/>
      <c r="CJ144" s="384">
        <f>COUNTIF(CJ6:CJ95,"13:00")-COUNTIFS(CJ6:CJ95,"13:00",CL6:CL95,"!")</f>
        <v>0</v>
      </c>
      <c r="CK144" s="384">
        <f>COUNTIF(CK6:CK95,"22:00")-COUNTIFS(CK6:CK95,"22:00",CL6:CL95,"!")</f>
        <v>0</v>
      </c>
      <c r="CL144" s="385"/>
      <c r="CM144" s="384">
        <f>COUNTIF(CM6:CM95,"13:00")-COUNTIFS(CM6:CM95,"13:00",CO6:CO95,"!")</f>
        <v>0</v>
      </c>
      <c r="CN144" s="384">
        <f>COUNTIF(CN6:CN95,"22:00")-COUNTIFS(CN6:CN95,"22:00",CO6:CO95,"!")</f>
        <v>1</v>
      </c>
      <c r="CO144" s="385"/>
      <c r="CP144" s="384">
        <f>COUNTIF(CP6:CP95,"13:00")-COUNTIFS(CP6:CP95,"13:00",CR6:CR95,"!")</f>
        <v>1</v>
      </c>
      <c r="CQ144" s="384">
        <f>COUNTIF(CQ6:CQ95,"22:00")-COUNTIFS(CQ6:CQ95,"22:00",CR6:CR95,"!")</f>
        <v>2</v>
      </c>
      <c r="CR144" s="385"/>
      <c r="CS144" s="384">
        <f>COUNTIF(CS6:CS95,"13:00")-COUNTIFS(CS6:CS95,"13:00",CU6:CU95,"!")</f>
        <v>0</v>
      </c>
      <c r="CT144" s="472">
        <f>COUNTIF(CT6:CT95,"22:00")-COUNTIFS(CT6:CT95,"22:00",CU6:CU95,"!")</f>
        <v>0</v>
      </c>
      <c r="CU144" s="385"/>
      <c r="CV144" s="163"/>
      <c r="CW144" s="163"/>
      <c r="CX144" s="163"/>
      <c r="CY144" s="163"/>
      <c r="CZ144" s="163"/>
      <c r="DA144" s="163"/>
    </row>
    <row r="145" spans="1:105" ht="15.75" x14ac:dyDescent="0.25">
      <c r="A145" s="251">
        <v>140</v>
      </c>
      <c r="B145" s="28"/>
      <c r="C145" s="155" t="s">
        <v>174</v>
      </c>
      <c r="D145" s="121"/>
      <c r="E145" s="50"/>
      <c r="F145" s="50"/>
      <c r="G145" s="384">
        <f>COUNTIF(G6:G95,"14:00")-COUNTIFS(G6:G95,"14:00",I6:I95,"!")</f>
        <v>0</v>
      </c>
      <c r="H145" s="384">
        <f>COUNTIF(H6:H95,"23:00")-COUNTIFS(H6:H95,"23:00",I6:I95,"!")</f>
        <v>2</v>
      </c>
      <c r="I145" s="385"/>
      <c r="J145" s="384">
        <f>COUNTIF(J6:J95,"14:00")-COUNTIFS(J6:J95,"14:00",L6:L95,"!")</f>
        <v>0</v>
      </c>
      <c r="K145" s="384">
        <f>COUNTIF(K6:K95,"23:00")-COUNTIFS(K6:K95,"23:00",L6:L95,"!")</f>
        <v>2</v>
      </c>
      <c r="L145" s="385"/>
      <c r="M145" s="384">
        <f>COUNTIF(M6:M95,"14:00")-COUNTIFS(M6:M95,"14:00",O6:O95,"!")</f>
        <v>0</v>
      </c>
      <c r="N145" s="384">
        <f>COUNTIF(N6:N95,"23:00")-COUNTIFS(N6:N95,"23:00",O6:O95,"!")</f>
        <v>2</v>
      </c>
      <c r="O145" s="385"/>
      <c r="P145" s="384">
        <f>COUNTIF(P6:P95,"14:00")-COUNTIFS(P6:P95,"14:00",R6:R95,"!")</f>
        <v>0</v>
      </c>
      <c r="Q145" s="384">
        <f>COUNTIF(Q6:Q95,"23:00")-COUNTIFS(Q6:Q95,"23:00",R6:R95,"!")</f>
        <v>4</v>
      </c>
      <c r="R145" s="385"/>
      <c r="S145" s="384">
        <f>COUNTIF(S6:S95,"14:00")-COUNTIFS(S6:S95,"14:00",U6:U95,"!")</f>
        <v>0</v>
      </c>
      <c r="T145" s="384">
        <f>COUNTIF(T6:T95,"23:00")-COUNTIFS(T6:T95,"23:00",U6:U95,"!")</f>
        <v>2</v>
      </c>
      <c r="U145" s="385"/>
      <c r="V145" s="384">
        <f>COUNTIF(V6:V95,"14:00")-COUNTIFS(V6:V95,"14:00",X6:X95,"!")</f>
        <v>1</v>
      </c>
      <c r="W145" s="384">
        <f>COUNTIF(W6:W95,"23:00")-COUNTIFS(W6:W95,"23:00",X6:X95,"!")</f>
        <v>4</v>
      </c>
      <c r="X145" s="385"/>
      <c r="Y145" s="384">
        <f>COUNTIF(Y6:Y95,"14:00")-COUNTIFS(Y6:Y95,"14:00",AA6:AA95,"!")</f>
        <v>0</v>
      </c>
      <c r="Z145" s="384">
        <f>COUNTIF(Z6:Z95,"23:00")-COUNTIFS(Z6:Z95,"23:00",AA6:AA95,"!")</f>
        <v>2</v>
      </c>
      <c r="AA145" s="385"/>
      <c r="AB145" s="384">
        <f>COUNTIF(AB6:AB95,"14:00")-COUNTIFS(AB6:AB95,"14:00",AD6:AD95,"!")</f>
        <v>0</v>
      </c>
      <c r="AC145" s="384">
        <f>COUNTIF(AC6:AC95,"23:00")-COUNTIFS(AC6:AC95,"23:00",AD6:AD95,"!")</f>
        <v>0</v>
      </c>
      <c r="AD145" s="385"/>
      <c r="AE145" s="384">
        <f>COUNTIF(AE6:AE95,"14:00")-COUNTIFS(AE6:AE95,"14:00",AG6:AG95,"!")</f>
        <v>0</v>
      </c>
      <c r="AF145" s="384">
        <f>COUNTIF(AF6:AF95,"23:00")-COUNTIFS(AF6:AF95,"23:00",AG6:AG95,"!")</f>
        <v>3</v>
      </c>
      <c r="AG145" s="385"/>
      <c r="AH145" s="384">
        <f>COUNTIF(AH6:AH95,"14:00")-COUNTIFS(AH6:AH95,"14:00",AJ6:AJ95,"!")</f>
        <v>0</v>
      </c>
      <c r="AI145" s="384">
        <f>COUNTIF(AI6:AI95,"23:00")-COUNTIFS(AI6:AI95,"23:00",AJ6:AJ95,"!")</f>
        <v>2</v>
      </c>
      <c r="AJ145" s="385"/>
      <c r="AK145" s="384">
        <f>COUNTIF(AK6:AK95,"14:00")-COUNTIFS(AK6:AK95,"14:00",AM6:AM95,"!")</f>
        <v>0</v>
      </c>
      <c r="AL145" s="384">
        <f>COUNTIF(AL6:AL95,"23:00")-COUNTIFS(AL6:AL95,"23:00",AM6:AM95,"!")</f>
        <v>3</v>
      </c>
      <c r="AM145" s="385"/>
      <c r="AN145" s="384">
        <f>COUNTIF(AN6:AN95,"14:00")-COUNTIFS(AN6:AN95,"14:00",AP6:AP95,"!")</f>
        <v>0</v>
      </c>
      <c r="AO145" s="384">
        <f>COUNTIF(AO6:AO95,"23:00")-COUNTIFS(AO6:AO95,"23:00",AP6:AP95,"!")</f>
        <v>1</v>
      </c>
      <c r="AP145" s="385"/>
      <c r="AQ145" s="384">
        <f>COUNTIF(AQ6:AQ95,"14:00")-COUNTIFS(AQ6:AQ95,"14:00",AS6:AS95,"!")</f>
        <v>1</v>
      </c>
      <c r="AR145" s="384">
        <f>COUNTIF(AR6:AR95,"23:00")-COUNTIFS(AR6:AR95,"23:00",AS6:AS95,"!")</f>
        <v>2</v>
      </c>
      <c r="AS145" s="385"/>
      <c r="AT145" s="384">
        <f>COUNTIF(AT6:AT95,"14:00")-COUNTIFS(AT6:AT95,"14:00",AV6:AV95,"!")</f>
        <v>1</v>
      </c>
      <c r="AU145" s="384">
        <f>COUNTIF(AU6:AU95,"23:00")-COUNTIFS(AU6:AU95,"23:00",AV6:AV95,"!")</f>
        <v>4</v>
      </c>
      <c r="AV145" s="385"/>
      <c r="AW145" s="384">
        <f>COUNTIF(AW6:AW95,"14:00")-COUNTIFS(AW6:AW95,"14:00",AY6:AY95,"!")</f>
        <v>0</v>
      </c>
      <c r="AX145" s="384">
        <f>COUNTIF(AX6:AX95,"23:00")-COUNTIFS(AX6:AX95,"23:00",AY6:AY95,"!")</f>
        <v>2</v>
      </c>
      <c r="AY145" s="385"/>
      <c r="AZ145" s="384">
        <f>COUNTIF(AZ6:AZ95,"14:00")-COUNTIFS(AZ6:AZ95,"14:00",BB6:BB95,"!")</f>
        <v>1</v>
      </c>
      <c r="BA145" s="384">
        <f>COUNTIF(BA6:BA95,"23:00")-COUNTIFS(BA6:BA95,"23:00",BB6:BB95,"!")</f>
        <v>4</v>
      </c>
      <c r="BB145" s="385"/>
      <c r="BC145" s="384">
        <f>COUNTIF(BC6:BC95,"14:00")-COUNTIFS(BC6:BC95,"14:00",BE6:BE95,"!")</f>
        <v>0</v>
      </c>
      <c r="BD145" s="384">
        <f>COUNTIF(BD6:BD95,"23:00")-COUNTIFS(BD6:BD95,"23:00",BE6:BE95,"!")</f>
        <v>2</v>
      </c>
      <c r="BE145" s="385"/>
      <c r="BF145" s="384">
        <f>COUNTIF(BF6:BF95,"14:00")-COUNTIFS(BF6:BF95,"14:00",BH6:BH95,"!")</f>
        <v>0</v>
      </c>
      <c r="BG145" s="384">
        <f>COUNTIF(BG6:BG95,"23:00")-COUNTIFS(BG6:BG95,"23:00",BH6:BH95,"!")</f>
        <v>3</v>
      </c>
      <c r="BH145" s="385"/>
      <c r="BI145" s="384">
        <f>COUNTIF(BI6:BI95,"14:00")-COUNTIFS(BI6:BI95,"14:00",BK6:BK95,"!")</f>
        <v>0</v>
      </c>
      <c r="BJ145" s="384">
        <f>COUNTIF(BJ6:BJ95,"23:00")-COUNTIFS(BJ6:BJ95,"23:00",BK6:BK95,"!")</f>
        <v>1</v>
      </c>
      <c r="BK145" s="385"/>
      <c r="BL145" s="384">
        <f>COUNTIF(BL6:BL95,"14:00")-COUNTIFS(BL6:BL95,"14:00",BN6:BN95,"!")</f>
        <v>1</v>
      </c>
      <c r="BM145" s="384">
        <f>COUNTIF(BM6:BM95,"23:00")-COUNTIFS(BM6:BM95,"23:00",BN6:BN95,"!")</f>
        <v>2</v>
      </c>
      <c r="BN145" s="385"/>
      <c r="BO145" s="384">
        <f>COUNTIF(BO6:BO95,"14:00")-COUNTIFS(BO6:BO95,"14:00",BQ6:BQ95,"!")</f>
        <v>0</v>
      </c>
      <c r="BP145" s="384">
        <f>COUNTIF(BP6:BP95,"23:00")-COUNTIFS(BP6:BP95,"23:00",BQ6:BQ95,"!")</f>
        <v>2</v>
      </c>
      <c r="BQ145" s="385"/>
      <c r="BR145" s="384">
        <f>COUNTIF(BR6:BR95,"14:00")-COUNTIFS(BR6:BR95,"14:00",BT6:BT95,"!")</f>
        <v>0</v>
      </c>
      <c r="BS145" s="384">
        <f>COUNTIF(BS6:BS95,"23:00")-COUNTIFS(BS6:BS95,"23:00",BT6:BT95,"!")</f>
        <v>1</v>
      </c>
      <c r="BT145" s="385"/>
      <c r="BU145" s="384">
        <f>COUNTIF(BU6:BU95,"14:00")-COUNTIFS(BU6:BU95,"14:00",BW6:BW95,"!")</f>
        <v>1</v>
      </c>
      <c r="BV145" s="384">
        <f>COUNTIF(BV6:BV95,"23:00")-COUNTIFS(BV6:BV95,"23:00",BW6:BW95,"!")</f>
        <v>4</v>
      </c>
      <c r="BW145" s="385"/>
      <c r="BX145" s="384">
        <f>COUNTIF(BX6:BX95,"14:00")-COUNTIFS(BX6:BX95,"14:00",BZ6:BZ95,"!")</f>
        <v>0</v>
      </c>
      <c r="BY145" s="384">
        <f>COUNTIF(BY6:BY95,"23:00")-COUNTIFS(BY6:BY95,"23:00",BZ6:BZ95,"!")</f>
        <v>2</v>
      </c>
      <c r="BZ145" s="385"/>
      <c r="CA145" s="384">
        <f>COUNTIF(CA6:CA95,"14:00")-COUNTIFS(CA6:CA95,"14:00",CC6:CC95,"!")</f>
        <v>0</v>
      </c>
      <c r="CB145" s="384">
        <f>COUNTIF(CB6:CB95,"23:00")-COUNTIFS(CB6:CB95,"23:00",CC6:CC95,"!")</f>
        <v>4</v>
      </c>
      <c r="CC145" s="385"/>
      <c r="CD145" s="384">
        <f>COUNTIF(CD6:CD95,"14:00")-COUNTIFS(CD6:CD95,"14:00",CF6:CF95,"!")</f>
        <v>0</v>
      </c>
      <c r="CE145" s="384">
        <f>COUNTIF(CE6:CE95,"23:00")-COUNTIFS(CE6:CE95,"23:00",CF6:CF95,"!")</f>
        <v>1</v>
      </c>
      <c r="CF145" s="385"/>
      <c r="CG145" s="384">
        <f>COUNTIF(CG6:CG95,"14:00")-COUNTIFS(CG6:CG95,"14:00",CI6:CI95,"!")</f>
        <v>1</v>
      </c>
      <c r="CH145" s="384">
        <f>COUNTIF(CH6:CH95,"23:00")-COUNTIFS(CH6:CH95,"23:00",CI6:CI95,"!")</f>
        <v>2</v>
      </c>
      <c r="CI145" s="385"/>
      <c r="CJ145" s="384">
        <f>COUNTIF(CJ6:CJ95,"14:00")-COUNTIFS(CJ6:CJ95,"14:00",CL6:CL95,"!")</f>
        <v>0</v>
      </c>
      <c r="CK145" s="384">
        <f>COUNTIF(CK6:CK95,"23:00")-COUNTIFS(CK6:CK95,"23:00",CL6:CL95,"!")</f>
        <v>4</v>
      </c>
      <c r="CL145" s="385"/>
      <c r="CM145" s="384">
        <f>COUNTIF(CM6:CM95,"14:00")-COUNTIFS(CM6:CM95,"14:00",CO6:CO95,"!")</f>
        <v>1</v>
      </c>
      <c r="CN145" s="384">
        <f>COUNTIF(CN6:CN95,"23:00")-COUNTIFS(CN6:CN95,"23:00",CO6:CO95,"!")</f>
        <v>2</v>
      </c>
      <c r="CO145" s="385"/>
      <c r="CP145" s="384">
        <f>COUNTIF(CP6:CP95,"14:00")-COUNTIFS(CP6:CP95,"14:00",CR6:CR95,"!")</f>
        <v>0</v>
      </c>
      <c r="CQ145" s="384">
        <f>COUNTIF(CQ6:CQ95,"23:00")-COUNTIFS(CQ6:CQ95,"23:00",CR6:CR95,"!")</f>
        <v>3</v>
      </c>
      <c r="CR145" s="385"/>
      <c r="CS145" s="384">
        <f>COUNTIF(CS6:CS95,"14:00")-COUNTIFS(CS6:CS95,"14:00",CU6:CU95,"!")</f>
        <v>0</v>
      </c>
      <c r="CT145" s="472">
        <f>COUNTIF(CT6:CT95,"23:00")-COUNTIFS(CT6:CT95,"23:00",CU6:CU95,"!")</f>
        <v>0</v>
      </c>
      <c r="CU145" s="385"/>
      <c r="CV145" s="163"/>
      <c r="CW145" s="163"/>
      <c r="CX145" s="163"/>
      <c r="CY145" s="163"/>
      <c r="CZ145" s="163"/>
      <c r="DA145" s="163"/>
    </row>
    <row r="146" spans="1:105" ht="15.75" x14ac:dyDescent="0.25">
      <c r="A146" s="251">
        <v>141</v>
      </c>
      <c r="B146" s="28"/>
      <c r="C146" s="155" t="s">
        <v>175</v>
      </c>
      <c r="D146" s="121"/>
      <c r="E146" s="50"/>
      <c r="F146" s="50"/>
      <c r="G146" s="384">
        <f>COUNTIF(G6:G95,"15:00")-COUNTIFS(G6:G95,"15:00",I6:I95,"!")</f>
        <v>4</v>
      </c>
      <c r="H146" s="384">
        <f>COUNTIF(H6:H95,"01.01.1900  0:00:00")-COUNTIFS(H6:H95,"01.01.1900  0:00:00",I6:I95,"!")</f>
        <v>4</v>
      </c>
      <c r="I146" s="385"/>
      <c r="J146" s="384">
        <f>COUNTIF(J6:J95,"15:00")-COUNTIFS(J6:J95,"15:00",L6:L95,"!")</f>
        <v>1</v>
      </c>
      <c r="K146" s="384">
        <f>COUNTIF(K6:K95,"01.01.1900  0:00:00")-COUNTIFS(K6:K95,"01.01.1900  0:00:00",L6:L95,"!")</f>
        <v>4</v>
      </c>
      <c r="L146" s="385"/>
      <c r="M146" s="384">
        <f>COUNTIF(M6:M95,"15:00")-COUNTIFS(M6:M95,"15:00",O6:O95,"!")</f>
        <v>1</v>
      </c>
      <c r="N146" s="384">
        <f>COUNTIF(N6:N95,"01.01.1900  0:00:00")-COUNTIFS(N6:N95,"01.01.1900  0:00:00",O6:O95,"!")</f>
        <v>5</v>
      </c>
      <c r="O146" s="385"/>
      <c r="P146" s="384">
        <f>COUNTIF(P6:P95,"15:00")-COUNTIFS(P6:P95,"15:00",R6:R95,"!")</f>
        <v>1</v>
      </c>
      <c r="Q146" s="384">
        <f>COUNTIF(Q6:Q95,"01.01.1900  0:00:00")-COUNTIFS(Q6:Q95,"01.01.1900  0:00:00",R6:R95,"!")</f>
        <v>5</v>
      </c>
      <c r="R146" s="385"/>
      <c r="S146" s="384">
        <f>COUNTIF(S6:S95,"15:00")-COUNTIFS(S6:S95,"15:00",U6:U95,"!")</f>
        <v>2</v>
      </c>
      <c r="T146" s="384">
        <f>COUNTIF(T6:T95,"01.01.1900  0:00:00")-COUNTIFS(T6:T95,"01.01.1900  0:00:00",U6:U95,"!")</f>
        <v>4</v>
      </c>
      <c r="U146" s="385"/>
      <c r="V146" s="384">
        <f>COUNTIF(V6:V95,"15:00")-COUNTIFS(V6:V95,"15:00",X6:X95,"!")</f>
        <v>3</v>
      </c>
      <c r="W146" s="384">
        <f>COUNTIF(W6:W95,"01.01.1900  0:00:00")-COUNTIFS(W6:W95,"01.01.1900  0:00:00",X6:X95,"!")</f>
        <v>5</v>
      </c>
      <c r="X146" s="385"/>
      <c r="Y146" s="384">
        <f>COUNTIF(Y6:Y95,"15:00")-COUNTIFS(Y6:Y95,"15:00",AA6:AA95,"!")</f>
        <v>2</v>
      </c>
      <c r="Z146" s="384">
        <f>COUNTIF(Z6:Z95,"01.01.1900  0:00:00")-COUNTIFS(Z6:Z95,"01.01.1900  0:00:00",AA6:AA95,"!")</f>
        <v>4</v>
      </c>
      <c r="AA146" s="385"/>
      <c r="AB146" s="384">
        <f>COUNTIF(AB6:AB95,"15:00")-COUNTIFS(AB6:AB95,"15:00",AD6:AD95,"!")</f>
        <v>2</v>
      </c>
      <c r="AC146" s="384">
        <f>COUNTIF(AC6:AC95,"01.01.1900  0:00:00")-COUNTIFS(AC6:AC95,"01.01.1900  0:00:00",AD6:AD95,"!")</f>
        <v>4</v>
      </c>
      <c r="AD146" s="385"/>
      <c r="AE146" s="384">
        <f>COUNTIF(AE6:AE95,"15:00")-COUNTIFS(AE6:AE95,"15:00",AG6:AG95,"!")</f>
        <v>3</v>
      </c>
      <c r="AF146" s="384">
        <f>COUNTIF(AF6:AF95,"01.01.1900  0:00:00")-COUNTIFS(AF6:AF95,"01.01.1900  0:00:00",AG6:AG95,"!")</f>
        <v>6</v>
      </c>
      <c r="AG146" s="385"/>
      <c r="AH146" s="384">
        <f>COUNTIF(AH6:AH95,"15:00")-COUNTIFS(AH6:AH95,"15:00",AJ6:AJ95,"!")</f>
        <v>4</v>
      </c>
      <c r="AI146" s="384">
        <f>COUNTIF(AI6:AI95,"01.01.1900  0:00:00")-COUNTIFS(AI6:AI95,"01.01.1900  0:00:00",AJ6:AJ95,"!")</f>
        <v>6</v>
      </c>
      <c r="AJ146" s="385"/>
      <c r="AK146" s="384">
        <f>COUNTIF(AK6:AK95,"15:00")-COUNTIFS(AK6:AK95,"15:00",AM6:AM95,"!")</f>
        <v>1</v>
      </c>
      <c r="AL146" s="384">
        <f>COUNTIF(AL6:AL95,"01.01.1900  0:00:00")-COUNTIFS(AL6:AL95,"01.01.1900  0:00:00",AM6:AM95,"!")</f>
        <v>5</v>
      </c>
      <c r="AM146" s="385"/>
      <c r="AN146" s="384">
        <f>COUNTIF(AN6:AN95,"15:00")-COUNTIFS(AN6:AN95,"15:00",AP6:AP95,"!")</f>
        <v>3</v>
      </c>
      <c r="AO146" s="384">
        <f>COUNTIF(AO6:AO95,"01.01.1900  0:00:00")-COUNTIFS(AO6:AO95,"01.01.1900  0:00:00",AP6:AP95,"!")</f>
        <v>4</v>
      </c>
      <c r="AP146" s="385"/>
      <c r="AQ146" s="384">
        <f>COUNTIF(AQ6:AQ95,"15:00")-COUNTIFS(AQ6:AQ95,"15:00",AS6:AS95,"!")</f>
        <v>3</v>
      </c>
      <c r="AR146" s="384">
        <f>COUNTIF(AR6:AR95,"01.01.1900  0:00:00")-COUNTIFS(AR6:AR95,"01.01.1900  0:00:00",AS6:AS95,"!")</f>
        <v>6</v>
      </c>
      <c r="AS146" s="385"/>
      <c r="AT146" s="384">
        <f>COUNTIF(AT6:AT95,"15:00")-COUNTIFS(AT6:AT95,"15:00",AV6:AV95,"!")</f>
        <v>6</v>
      </c>
      <c r="AU146" s="384">
        <f>COUNTIF(AU6:AU95,"01.01.1900  0:00:00")-COUNTIFS(AU6:AU95,"01.01.1900  0:00:00",AV6:AV95,"!")</f>
        <v>6</v>
      </c>
      <c r="AV146" s="385"/>
      <c r="AW146" s="384">
        <f>COUNTIF(AW6:AW95,"15:00")-COUNTIFS(AW6:AW95,"15:00",AY6:AY95,"!")</f>
        <v>3</v>
      </c>
      <c r="AX146" s="384">
        <f>COUNTIF(AX6:AX95,"01.01.1900  0:00:00")-COUNTIFS(AX6:AX95,"01.01.1900  0:00:00",AY6:AY95,"!")</f>
        <v>3</v>
      </c>
      <c r="AY146" s="385"/>
      <c r="AZ146" s="384">
        <f>COUNTIF(AZ6:AZ95,"15:00")-COUNTIFS(AZ6:AZ95,"15:00",BB6:BB95,"!")</f>
        <v>3</v>
      </c>
      <c r="BA146" s="384">
        <f>COUNTIF(BA6:BA95,"01.01.1900  0:00:00")-COUNTIFS(BA6:BA95,"01.01.1900  0:00:00",BB6:BB95,"!")</f>
        <v>5</v>
      </c>
      <c r="BB146" s="385"/>
      <c r="BC146" s="384">
        <f>COUNTIF(BC6:BC95,"15:00")-COUNTIFS(BC6:BC95,"15:00",BE6:BE95,"!")</f>
        <v>3</v>
      </c>
      <c r="BD146" s="384">
        <f>COUNTIF(BD6:BD95,"01.01.1900  0:00:00")-COUNTIFS(BD6:BD95,"01.01.1900  0:00:00",BE6:BE95,"!")</f>
        <v>5</v>
      </c>
      <c r="BE146" s="385"/>
      <c r="BF146" s="384">
        <f>COUNTIF(BF6:BF95,"15:00")-COUNTIFS(BF6:BF95,"15:00",BH6:BH95,"!")</f>
        <v>2</v>
      </c>
      <c r="BG146" s="384">
        <f>COUNTIF(BG6:BG95,"01.01.1900  0:00:00")-COUNTIFS(BG6:BG95,"01.01.1900  0:00:00",BH6:BH95,"!")</f>
        <v>6</v>
      </c>
      <c r="BH146" s="385"/>
      <c r="BI146" s="384">
        <f>COUNTIF(BI6:BI95,"15:00")-COUNTIFS(BI6:BI95,"15:00",BK6:BK95,"!")</f>
        <v>5</v>
      </c>
      <c r="BJ146" s="384">
        <f>COUNTIF(BJ6:BJ95,"01.01.1900  0:00:00")-COUNTIFS(BJ6:BJ95,"01.01.1900  0:00:00",BK6:BK95,"!")</f>
        <v>8</v>
      </c>
      <c r="BK146" s="385"/>
      <c r="BL146" s="384">
        <f>COUNTIF(BL6:BL95,"15:00")-COUNTIFS(BL6:BL95,"15:00",BN6:BN95,"!")</f>
        <v>3</v>
      </c>
      <c r="BM146" s="384">
        <f>COUNTIF(BM6:BM95,"01.01.1900  0:00:00")-COUNTIFS(BM6:BM95,"01.01.1900  0:00:00",BN6:BN95,"!")</f>
        <v>7</v>
      </c>
      <c r="BN146" s="385"/>
      <c r="BO146" s="384">
        <f>COUNTIF(BO6:BO95,"15:00")-COUNTIFS(BO6:BO95,"15:00",BQ6:BQ95,"!")</f>
        <v>5</v>
      </c>
      <c r="BP146" s="384">
        <f>COUNTIF(BP6:BP95,"01.01.1900  0:00:00")-COUNTIFS(BP6:BP95,"01.01.1900  0:00:00",BQ6:BQ95,"!")</f>
        <v>6</v>
      </c>
      <c r="BQ146" s="385"/>
      <c r="BR146" s="384">
        <f>COUNTIF(BR6:BR95,"15:00")-COUNTIFS(BR6:BR95,"15:00",BT6:BT95,"!")</f>
        <v>4</v>
      </c>
      <c r="BS146" s="384">
        <f>COUNTIF(BS6:BS95,"01.01.1900  0:00:00")-COUNTIFS(BS6:BS95,"01.01.1900  0:00:00",BT6:BT95,"!")</f>
        <v>5</v>
      </c>
      <c r="BT146" s="385"/>
      <c r="BU146" s="384">
        <f>COUNTIF(BU6:BU95,"15:00")-COUNTIFS(BU6:BU95,"15:00",BW6:BW95,"!")</f>
        <v>3</v>
      </c>
      <c r="BV146" s="384">
        <f>COUNTIF(BV6:BV95,"01.01.1900  0:00:00")-COUNTIFS(BV6:BV95,"01.01.1900  0:00:00",BW6:BW95,"!")</f>
        <v>5</v>
      </c>
      <c r="BW146" s="385"/>
      <c r="BX146" s="384">
        <f>COUNTIF(BX6:BX95,"15:00")-COUNTIFS(BX6:BX95,"15:00",BZ6:BZ95,"!")</f>
        <v>4</v>
      </c>
      <c r="BY146" s="384">
        <f>COUNTIF(BY6:BY95,"01.01.1900  0:00:00")-COUNTIFS(BY6:BY95,"01.01.1900  0:00:00",BZ6:BZ95,"!")</f>
        <v>6</v>
      </c>
      <c r="BZ146" s="385"/>
      <c r="CA146" s="384">
        <f>COUNTIF(CA6:CA95,"15:00")-COUNTIFS(CA6:CA95,"15:00",CC6:CC95,"!")</f>
        <v>3</v>
      </c>
      <c r="CB146" s="384">
        <f>COUNTIF(CB6:CB95,"01.01.1900  0:00:00")-COUNTIFS(CB6:CB95,"01.01.1900  0:00:00",CC6:CC95,"!")</f>
        <v>6</v>
      </c>
      <c r="CC146" s="385"/>
      <c r="CD146" s="384">
        <f>COUNTIF(CD6:CD95,"15:00")-COUNTIFS(CD6:CD95,"15:00",CF6:CF95,"!")</f>
        <v>3</v>
      </c>
      <c r="CE146" s="384">
        <f>COUNTIF(CE6:CE95,"01.01.1900  0:00:00")-COUNTIFS(CE6:CE95,"01.01.1900  0:00:00",CF6:CF95,"!")</f>
        <v>5</v>
      </c>
      <c r="CF146" s="385"/>
      <c r="CG146" s="384">
        <f>COUNTIF(CG6:CG95,"15:00")-COUNTIFS(CG6:CG95,"15:00",CI6:CI95,"!")</f>
        <v>2</v>
      </c>
      <c r="CH146" s="384">
        <f>COUNTIF(CH6:CH95,"01.01.1900  0:00:00")-COUNTIFS(CH6:CH95,"01.01.1900  0:00:00",CI6:CI95,"!")</f>
        <v>4</v>
      </c>
      <c r="CI146" s="385"/>
      <c r="CJ146" s="384">
        <f>COUNTIF(CJ6:CJ95,"15:00")-COUNTIFS(CJ6:CJ95,"15:00",CL6:CL95,"!")</f>
        <v>4</v>
      </c>
      <c r="CK146" s="384">
        <f>COUNTIF(CK6:CK95,"01.01.1900  0:00:00")-COUNTIFS(CK6:CK95,"01.01.1900  0:00:00",CL6:CL95,"!")</f>
        <v>4</v>
      </c>
      <c r="CL146" s="385"/>
      <c r="CM146" s="384">
        <f>COUNTIF(CM6:CM95,"15:00")-COUNTIFS(CM6:CM95,"15:00",CO6:CO95,"!")</f>
        <v>5</v>
      </c>
      <c r="CN146" s="384">
        <f>COUNTIF(CN6:CN95,"01.01.1900  0:00:00")-COUNTIFS(CN6:CN95,"01.01.1900  0:00:00",CO6:CO95,"!")</f>
        <v>6</v>
      </c>
      <c r="CO146" s="385"/>
      <c r="CP146" s="384">
        <f>COUNTIF(CP6:CP95,"15:00")-COUNTIFS(CP6:CP95,"15:00",CR6:CR95,"!")</f>
        <v>0</v>
      </c>
      <c r="CQ146" s="384">
        <f>COUNTIF(CQ6:CQ95,"01.01.1900  0:00:00")-COUNTIFS(CQ6:CQ95,"01.01.1900  0:00:00",CR6:CR95,"!")</f>
        <v>7</v>
      </c>
      <c r="CR146" s="385"/>
      <c r="CS146" s="384">
        <f>COUNTIF(CS6:CS95,"15:00")-COUNTIFS(CS6:CS95,"15:00",CU6:CU95,"!")</f>
        <v>0</v>
      </c>
      <c r="CT146" s="472">
        <f>COUNTIF(CT6:CT95,"01.01.1900  0:00:00")-COUNTIFS(CT6:CT95,"01.01.1900  0:00:00",CU6:CU95,"!")</f>
        <v>0</v>
      </c>
      <c r="CU146" s="385"/>
      <c r="CV146" s="163"/>
      <c r="CW146" s="163"/>
      <c r="CX146" s="163"/>
      <c r="CY146" s="163"/>
      <c r="CZ146" s="163"/>
      <c r="DA146" s="163"/>
    </row>
    <row r="147" spans="1:105" ht="15.75" x14ac:dyDescent="0.25">
      <c r="A147" s="251">
        <v>142</v>
      </c>
      <c r="B147" s="28"/>
      <c r="C147" s="155" t="s">
        <v>176</v>
      </c>
      <c r="D147" s="121"/>
      <c r="E147" s="50"/>
      <c r="F147" s="50"/>
      <c r="G147" s="384">
        <f>COUNTIF(G6:G95,"15:30")-COUNTIFS(G6:G95,"15:30",I6:I95,"!")</f>
        <v>6</v>
      </c>
      <c r="H147" s="384">
        <f>COUNTIF(H6:H95,"01.01.1900  0:30:00")-COUNTIFS(H6:H95,"01.01.1900  0:30:00",I6:I95,"!")</f>
        <v>7</v>
      </c>
      <c r="I147" s="385"/>
      <c r="J147" s="384">
        <f>COUNTIF(J6:J95,"15:30")-COUNTIFS(J6:J95,"15:30",L6:L95,"!")</f>
        <v>6</v>
      </c>
      <c r="K147" s="384">
        <f>COUNTIF(K6:K95,"01.01.1900  0:30:00")-COUNTIFS(K6:K95,"01.01.1900  0:30:00",L6:L95,"!")</f>
        <v>6</v>
      </c>
      <c r="L147" s="385"/>
      <c r="M147" s="384">
        <f>COUNTIF(M6:M95,"15:30")-COUNTIFS(M6:M95,"15:30",O6:O95,"!")</f>
        <v>7</v>
      </c>
      <c r="N147" s="384">
        <f>COUNTIF(N6:N95,"01.01.1900  0:30:00")-COUNTIFS(N6:N95,"01.01.1900  0:30:00",O6:O95,"!")</f>
        <v>7</v>
      </c>
      <c r="O147" s="385"/>
      <c r="P147" s="384">
        <f>COUNTIF(P6:P95,"15:30")-COUNTIFS(P6:P95,"15:30",R6:R95,"!")</f>
        <v>6</v>
      </c>
      <c r="Q147" s="384">
        <f>COUNTIF(Q6:Q95,"01.01.1900  0:30:00")-COUNTIFS(Q6:Q95,"01.01.1900  0:30:00",R6:R95,"!")</f>
        <v>6</v>
      </c>
      <c r="R147" s="385"/>
      <c r="S147" s="384">
        <f>COUNTIF(S6:S95,"15:30")-COUNTIFS(S6:S95,"15:30",U6:U95,"!")</f>
        <v>7</v>
      </c>
      <c r="T147" s="384">
        <f>COUNTIF(T6:T95,"01.01.1900  0:30:00")-COUNTIFS(T6:T95,"01.01.1900  0:30:00",U6:U95,"!")</f>
        <v>7</v>
      </c>
      <c r="U147" s="385"/>
      <c r="V147" s="384">
        <f>COUNTIF(V6:V95,"15:30")-COUNTIFS(V6:V95,"15:30",X6:X95,"!")</f>
        <v>5</v>
      </c>
      <c r="W147" s="384">
        <f>COUNTIF(W6:W95,"01.01.1900  0:30:00")-COUNTIFS(W6:W95,"01.01.1900  0:30:00",X6:X95,"!")</f>
        <v>5</v>
      </c>
      <c r="X147" s="385"/>
      <c r="Y147" s="384">
        <f>COUNTIF(Y6:Y95,"15:30")-COUNTIFS(Y6:Y95,"15:30",AA6:AA95,"!")</f>
        <v>7</v>
      </c>
      <c r="Z147" s="384">
        <f>COUNTIF(Z6:Z95,"01.01.1900  0:30:00")-COUNTIFS(Z6:Z95,"01.01.1900  0:30:00",AA6:AA95,"!")</f>
        <v>7</v>
      </c>
      <c r="AA147" s="385"/>
      <c r="AB147" s="384">
        <f>COUNTIF(AB6:AB95,"15:30")-COUNTIFS(AB6:AB95,"15:30",AD6:AD95,"!")</f>
        <v>5</v>
      </c>
      <c r="AC147" s="384">
        <f>COUNTIF(AC6:AC95,"01.01.1900  0:30:00")-COUNTIFS(AC6:AC95,"01.01.1900  0:30:00",AD6:AD95,"!")</f>
        <v>5</v>
      </c>
      <c r="AD147" s="385"/>
      <c r="AE147" s="384">
        <f>COUNTIF(AE6:AE95,"15:30")-COUNTIFS(AE6:AE95,"15:30",AG6:AG95,"!")</f>
        <v>6</v>
      </c>
      <c r="AF147" s="384">
        <f>COUNTIF(AF6:AF95,"01.01.1900  0:30:00")-COUNTIFS(AF6:AF95,"01.01.1900  0:30:00",AG6:AG95,"!")</f>
        <v>6</v>
      </c>
      <c r="AG147" s="385"/>
      <c r="AH147" s="384">
        <f>COUNTIF(AH6:AH95,"15:30")-COUNTIFS(AH6:AH95,"15:30",AJ6:AJ95,"!")</f>
        <v>6</v>
      </c>
      <c r="AI147" s="384">
        <f>COUNTIF(AI6:AI95,"01.01.1900  0:30:00")-COUNTIFS(AI6:AI95,"01.01.1900  0:30:00",AJ6:AJ95,"!")</f>
        <v>7</v>
      </c>
      <c r="AJ147" s="385"/>
      <c r="AK147" s="384">
        <f>COUNTIF(AK6:AK95,"15:30")-COUNTIFS(AK6:AK95,"15:30",AM6:AM95,"!")</f>
        <v>7</v>
      </c>
      <c r="AL147" s="384">
        <f>COUNTIF(AL6:AL95,"01.01.1900  0:30:00")-COUNTIFS(AL6:AL95,"01.01.1900  0:30:00",AM6:AM95,"!")</f>
        <v>7</v>
      </c>
      <c r="AM147" s="385"/>
      <c r="AN147" s="384">
        <f>COUNTIF(AN6:AN95,"15:30")-COUNTIFS(AN6:AN95,"15:30",AP6:AP95,"!")</f>
        <v>6</v>
      </c>
      <c r="AO147" s="384">
        <f>COUNTIF(AO6:AO95,"01.01.1900  0:30:00")-COUNTIFS(AO6:AO95,"01.01.1900  0:30:00",AP6:AP95,"!")</f>
        <v>6</v>
      </c>
      <c r="AP147" s="385"/>
      <c r="AQ147" s="384">
        <f>COUNTIF(AQ6:AQ95,"15:30")-COUNTIFS(AQ6:AQ95,"15:30",AS6:AS95,"!")</f>
        <v>7</v>
      </c>
      <c r="AR147" s="384">
        <f>COUNTIF(AR6:AR95,"01.01.1900  0:30:00")-COUNTIFS(AR6:AR95,"01.01.1900  0:30:00",AS6:AS95,"!")</f>
        <v>7</v>
      </c>
      <c r="AS147" s="385"/>
      <c r="AT147" s="384">
        <f>COUNTIF(AT6:AT95,"15:30")-COUNTIFS(AT6:AT95,"15:30",AV6:AV95,"!")</f>
        <v>5</v>
      </c>
      <c r="AU147" s="384">
        <f>COUNTIF(AU6:AU95,"01.01.1900  0:30:00")-COUNTIFS(AU6:AU95,"01.01.1900  0:30:00",AV6:AV95,"!")</f>
        <v>5</v>
      </c>
      <c r="AV147" s="385"/>
      <c r="AW147" s="384">
        <f>COUNTIF(AW6:AW95,"15:30")-COUNTIFS(AW6:AW95,"15:30",AY6:AY95,"!")</f>
        <v>6</v>
      </c>
      <c r="AX147" s="384">
        <f>COUNTIF(AX6:AX95,"01.01.1900  0:30:00")-COUNTIFS(AX6:AX95,"01.01.1900  0:30:00",AY6:AY95,"!")</f>
        <v>6</v>
      </c>
      <c r="AY147" s="385"/>
      <c r="AZ147" s="384">
        <f>COUNTIF(AZ6:AZ95,"15:30")-COUNTIFS(AZ6:AZ95,"15:30",BB6:BB95,"!")</f>
        <v>6</v>
      </c>
      <c r="BA147" s="384">
        <f>COUNTIF(BA6:BA95,"01.01.1900  0:30:00")-COUNTIFS(BA6:BA95,"01.01.1900  0:30:00",BB6:BB95,"!")</f>
        <v>6</v>
      </c>
      <c r="BB147" s="385"/>
      <c r="BC147" s="384">
        <f>COUNTIF(BC6:BC95,"15:30")-COUNTIFS(BC6:BC95,"15:30",BE6:BE95,"!")</f>
        <v>7</v>
      </c>
      <c r="BD147" s="384">
        <f>COUNTIF(BD6:BD95,"01.01.1900  0:30:00")-COUNTIFS(BD6:BD95,"01.01.1900  0:30:00",BE6:BE95,"!")</f>
        <v>7</v>
      </c>
      <c r="BE147" s="385"/>
      <c r="BF147" s="384">
        <f>COUNTIF(BF6:BF95,"15:30")-COUNTIFS(BF6:BF95,"15:30",BH6:BH95,"!")</f>
        <v>7</v>
      </c>
      <c r="BG147" s="384">
        <f>COUNTIF(BG6:BG95,"01.01.1900  0:30:00")-COUNTIFS(BG6:BG95,"01.01.1900  0:30:00",BH6:BH95,"!")</f>
        <v>7</v>
      </c>
      <c r="BH147" s="385"/>
      <c r="BI147" s="384">
        <f>COUNTIF(BI6:BI95,"15:30")-COUNTIFS(BI6:BI95,"15:30",BK6:BK95,"!")</f>
        <v>5</v>
      </c>
      <c r="BJ147" s="384">
        <f>COUNTIF(BJ6:BJ95,"01.01.1900  0:30:00")-COUNTIFS(BJ6:BJ95,"01.01.1900  0:30:00",BK6:BK95,"!")</f>
        <v>5</v>
      </c>
      <c r="BK147" s="385"/>
      <c r="BL147" s="384">
        <f>COUNTIF(BL6:BL95,"15:30")-COUNTIFS(BL6:BL95,"15:30",BN6:BN95,"!")</f>
        <v>6</v>
      </c>
      <c r="BM147" s="384">
        <f>COUNTIF(BM6:BM95,"01.01.1900  0:30:00")-COUNTIFS(BM6:BM95,"01.01.1900  0:30:00",BN6:BN95,"!")</f>
        <v>6</v>
      </c>
      <c r="BN147" s="385"/>
      <c r="BO147" s="384">
        <f>COUNTIF(BO6:BO95,"15:30")-COUNTIFS(BO6:BO95,"15:30",BQ6:BQ95,"!")</f>
        <v>5</v>
      </c>
      <c r="BP147" s="384">
        <f>COUNTIF(BP6:BP95,"01.01.1900  0:30:00")-COUNTIFS(BP6:BP95,"01.01.1900  0:30:00",BQ6:BQ95,"!")</f>
        <v>5</v>
      </c>
      <c r="BQ147" s="385"/>
      <c r="BR147" s="384">
        <f>COUNTIF(BR6:BR95,"15:30")-COUNTIFS(BR6:BR95,"15:30",BT6:BT95,"!")</f>
        <v>5</v>
      </c>
      <c r="BS147" s="384">
        <f>COUNTIF(BS6:BS95,"01.01.1900  0:30:00")-COUNTIFS(BS6:BS95,"01.01.1900  0:30:00",BT6:BT95,"!")</f>
        <v>5</v>
      </c>
      <c r="BT147" s="385"/>
      <c r="BU147" s="384">
        <f>COUNTIF(BU6:BU95,"15:30")-COUNTIFS(BU6:BU95,"15:30",BW6:BW95,"!")</f>
        <v>6</v>
      </c>
      <c r="BV147" s="384">
        <f>COUNTIF(BV6:BV95,"01.01.1900  0:30:00")-COUNTIFS(BV6:BV95,"01.01.1900  0:30:00",BW6:BW95,"!")</f>
        <v>6</v>
      </c>
      <c r="BW147" s="385"/>
      <c r="BX147" s="384">
        <f>COUNTIF(BX6:BX95,"15:30")-COUNTIFS(BX6:BX95,"15:30",BZ6:BZ95,"!")</f>
        <v>7</v>
      </c>
      <c r="BY147" s="384">
        <f>COUNTIF(BY6:BY95,"01.01.1900  0:30:00")-COUNTIFS(BY6:BY95,"01.01.1900  0:30:00",BZ6:BZ95,"!")</f>
        <v>7</v>
      </c>
      <c r="BZ147" s="385"/>
      <c r="CA147" s="384">
        <f>COUNTIF(CA6:CA95,"15:30")-COUNTIFS(CA6:CA95,"15:30",CC6:CC95,"!")</f>
        <v>5</v>
      </c>
      <c r="CB147" s="384">
        <f>COUNTIF(CB6:CB95,"01.01.1900  0:30:00")-COUNTIFS(CB6:CB95,"01.01.1900  0:30:00",CC6:CC95,"!")</f>
        <v>5</v>
      </c>
      <c r="CC147" s="385"/>
      <c r="CD147" s="384">
        <f>COUNTIF(CD6:CD95,"15:30")-COUNTIFS(CD6:CD95,"15:30",CF6:CF95,"!")</f>
        <v>6</v>
      </c>
      <c r="CE147" s="384">
        <f>COUNTIF(CE6:CE95,"01.01.1900  0:30:00")-COUNTIFS(CE6:CE95,"01.01.1900  0:30:00",CF6:CF95,"!")</f>
        <v>6</v>
      </c>
      <c r="CF147" s="385"/>
      <c r="CG147" s="384">
        <f>COUNTIF(CG6:CG95,"15:30")-COUNTIFS(CG6:CG95,"15:30",CI6:CI95,"!")</f>
        <v>8</v>
      </c>
      <c r="CH147" s="384">
        <f>COUNTIF(CH6:CH95,"01.01.1900  0:30:00")-COUNTIFS(CH6:CH95,"01.01.1900  0:30:00",CI6:CI95,"!")</f>
        <v>8</v>
      </c>
      <c r="CI147" s="385"/>
      <c r="CJ147" s="384">
        <f>COUNTIF(CJ6:CJ95,"15:30")-COUNTIFS(CJ6:CJ95,"15:30",CL6:CL95,"!")</f>
        <v>7</v>
      </c>
      <c r="CK147" s="384">
        <f>COUNTIF(CK6:CK95,"01.01.1900  0:30:00")-COUNTIFS(CK6:CK95,"01.01.1900  0:30:00",CL6:CL95,"!")</f>
        <v>7</v>
      </c>
      <c r="CL147" s="385"/>
      <c r="CM147" s="384">
        <f>COUNTIF(CM6:CM95,"15:30")-COUNTIFS(CM6:CM95,"15:30",CO6:CO95,"!")</f>
        <v>7</v>
      </c>
      <c r="CN147" s="384">
        <f>COUNTIF(CN6:CN95,"01.01.1900  0:30:00")-COUNTIFS(CN6:CN95,"01.01.1900  0:30:00",CO6:CO95,"!")</f>
        <v>7</v>
      </c>
      <c r="CO147" s="385"/>
      <c r="CP147" s="384">
        <f>COUNTIF(CP6:CP95,"15:30")-COUNTIFS(CP6:CP95,"15:30",CR6:CR95,"!")</f>
        <v>0</v>
      </c>
      <c r="CQ147" s="384">
        <f>COUNTIF(CQ6:CQ95,"01.01.1900  0:30:00")-COUNTIFS(CQ6:CQ95,"01.01.1900  0:30:00",CR6:CR95,"!")</f>
        <v>6</v>
      </c>
      <c r="CR147" s="385"/>
      <c r="CS147" s="384">
        <f>COUNTIF(CS6:CS95,"15:30")-COUNTIFS(CS6:CS95,"15:30",CU6:CU95,"!")</f>
        <v>0</v>
      </c>
      <c r="CT147" s="472">
        <f>COUNTIF(CT6:CT95,"01.01.1900  0:30:00")-COUNTIFS(CT6:CT95,"01.01.1900  0:30:00",CU6:CU95,"!")</f>
        <v>0</v>
      </c>
      <c r="CU147" s="385"/>
      <c r="CV147" s="163"/>
      <c r="CW147" s="163"/>
      <c r="CX147" s="163"/>
      <c r="CY147" s="163"/>
      <c r="CZ147" s="163"/>
      <c r="DA147" s="163"/>
    </row>
    <row r="148" spans="1:105" ht="15.75" x14ac:dyDescent="0.25">
      <c r="A148" s="251">
        <v>143</v>
      </c>
      <c r="B148" s="28"/>
      <c r="C148" s="155" t="s">
        <v>184</v>
      </c>
      <c r="D148" s="121"/>
      <c r="E148" s="50"/>
      <c r="F148" s="50"/>
      <c r="G148" s="384">
        <f>COUNTIF(G6:G95,"16:00")-COUNTIFS(G6:G95,"16:00",I6:I95,"!")</f>
        <v>1</v>
      </c>
      <c r="H148" s="384">
        <f>COUNTIF(H6:H95,"01.01.1900  01:00:00")-COUNTIFS(H6:H95,"01.01.1900  01:00:00",I6:I95,"!")</f>
        <v>1</v>
      </c>
      <c r="I148" s="385"/>
      <c r="J148" s="384">
        <f>COUNTIF(J6:J95,"16:00")-COUNTIFS(J6:J95,"16:00",L6:L95,"!")</f>
        <v>2</v>
      </c>
      <c r="K148" s="384">
        <f>COUNTIF(K6:K95,"01.01.1900  01:00:00")-COUNTIFS(K6:K95,"01.01.1900  01:00:00",L6:L95,"!")</f>
        <v>1</v>
      </c>
      <c r="L148" s="385"/>
      <c r="M148" s="384">
        <f>COUNTIF(M6:M95,"16:00")-COUNTIFS(M6:M95,"16:00",O6:O95,"!")</f>
        <v>3</v>
      </c>
      <c r="N148" s="384">
        <f>COUNTIF(N6:N95,"01.01.1900  01:00:00")-COUNTIFS(N6:N95,"01.01.1900  01:00:00",O6:O95,"!")</f>
        <v>1</v>
      </c>
      <c r="O148" s="385"/>
      <c r="P148" s="384">
        <f>COUNTIF(P6:P95,"16:00")-COUNTIFS(P6:P95,"16:00",R6:R95,"!")</f>
        <v>2</v>
      </c>
      <c r="Q148" s="384">
        <f>COUNTIF(Q6:Q95,"01.01.1900  01:00:00")-COUNTIFS(Q6:Q95,"01.01.1900  01:00:00",R6:R95,"!")</f>
        <v>1</v>
      </c>
      <c r="R148" s="385"/>
      <c r="S148" s="384">
        <f>COUNTIF(S6:S95,"16:00")-COUNTIFS(S6:S95,"16:00",U6:U95,"!")</f>
        <v>3</v>
      </c>
      <c r="T148" s="384">
        <f>COUNTIF(T6:T95,"01.01.1900  01:00:00")-COUNTIFS(T6:T95,"01.01.1900  01:00:00",U6:U95,"!")</f>
        <v>1</v>
      </c>
      <c r="U148" s="385"/>
      <c r="V148" s="384">
        <f>COUNTIF(V6:V95,"16:00")-COUNTIFS(V6:V95,"16:00",X6:X95,"!")</f>
        <v>2</v>
      </c>
      <c r="W148" s="384">
        <f>COUNTIF(W6:W95,"01.01.1900  01:00:00")-COUNTIFS(W6:W95,"01.01.1900  01:00:00",X6:X95,"!")</f>
        <v>1</v>
      </c>
      <c r="X148" s="385"/>
      <c r="Y148" s="384">
        <f>COUNTIF(Y6:Y95,"16:00")-COUNTIFS(Y6:Y95,"16:00",AA6:AA95,"!")</f>
        <v>1</v>
      </c>
      <c r="Z148" s="384">
        <f>COUNTIF(Z6:Z95,"01.01.1900  01:00:00")-COUNTIFS(Z6:Z95,"01.01.1900  01:00:00",AA6:AA95,"!")</f>
        <v>1</v>
      </c>
      <c r="AA148" s="385"/>
      <c r="AB148" s="384">
        <f>COUNTIF(AB6:AB95,"16:00")-COUNTIFS(AB6:AB95,"16:00",AD6:AD95,"!")</f>
        <v>2</v>
      </c>
      <c r="AC148" s="384">
        <f>COUNTIF(AC6:AC95,"01.01.1900  01:00:00")-COUNTIFS(AC6:AC95,"01.01.1900  01:00:00",AD6:AD95,"!")</f>
        <v>1</v>
      </c>
      <c r="AD148" s="385"/>
      <c r="AE148" s="384">
        <f>COUNTIF(AE6:AE95,"16:00")-COUNTIFS(AE6:AE95,"16:00",AG6:AG95,"!")</f>
        <v>2</v>
      </c>
      <c r="AF148" s="384">
        <f>COUNTIF(AF6:AF95,"01.01.1900  01:00:00")-COUNTIFS(AF6:AF95,"01.01.1900  01:00:00",AG6:AG95,"!")</f>
        <v>1</v>
      </c>
      <c r="AG148" s="385"/>
      <c r="AH148" s="384">
        <f>COUNTIF(AH6:AH95,"16:00")-COUNTIFS(AH6:AH95,"16:00",AJ6:AJ95,"!")</f>
        <v>2</v>
      </c>
      <c r="AI148" s="384">
        <f>COUNTIF(AI6:AI95,"01.01.1900  01:00:00")-COUNTIFS(AI6:AI95,"01.01.1900  01:00:00",AJ6:AJ95,"!")</f>
        <v>1</v>
      </c>
      <c r="AJ148" s="385"/>
      <c r="AK148" s="384">
        <f>COUNTIF(AK6:AK95,"16:00")-COUNTIFS(AK6:AK95,"16:00",AM6:AM95,"!")</f>
        <v>1</v>
      </c>
      <c r="AL148" s="384">
        <f>COUNTIF(AL6:AL95,"01.01.1900  01:00:00")-COUNTIFS(AL6:AL95,"01.01.1900  01:00:00",AM6:AM95,"!")</f>
        <v>1</v>
      </c>
      <c r="AM148" s="385"/>
      <c r="AN148" s="384">
        <f>COUNTIF(AN6:AN95,"16:00")-COUNTIFS(AN6:AN95,"16:00",AP6:AP95,"!")</f>
        <v>2</v>
      </c>
      <c r="AO148" s="384">
        <f>COUNTIF(AO6:AO95,"01.01.1900  01:00:00")-COUNTIFS(AO6:AO95,"01.01.1900  01:00:00",AP6:AP95,"!")</f>
        <v>1</v>
      </c>
      <c r="AP148" s="385"/>
      <c r="AQ148" s="384">
        <f>COUNTIF(AQ6:AQ95,"16:00")-COUNTIFS(AQ6:AQ95,"16:00",AS6:AS95,"!")</f>
        <v>2</v>
      </c>
      <c r="AR148" s="384">
        <f>COUNTIF(AR6:AR95,"01.01.1900  01:00:00")-COUNTIFS(AR6:AR95,"01.01.1900  01:00:00",AS6:AS95,"!")</f>
        <v>1</v>
      </c>
      <c r="AS148" s="385"/>
      <c r="AT148" s="384">
        <f>COUNTIF(AT6:AT95,"16:00")-COUNTIFS(AT6:AT95,"16:00",AV6:AV95,"!")</f>
        <v>1</v>
      </c>
      <c r="AU148" s="384">
        <f>COUNTIF(AU6:AU95,"01.01.1900  01:00:00")-COUNTIFS(AU6:AU95,"01.01.1900  01:00:00",AV6:AV95,"!")</f>
        <v>1</v>
      </c>
      <c r="AV148" s="385"/>
      <c r="AW148" s="384">
        <f>COUNTIF(AW6:AW95,"16:00")-COUNTIFS(AW6:AW95,"16:00",AY6:AY95,"!")</f>
        <v>2</v>
      </c>
      <c r="AX148" s="384">
        <f>COUNTIF(AX6:AX95,"01.01.1900  01:00:00")-COUNTIFS(AX6:AX95,"01.01.1900  01:00:00",AY6:AY95,"!")</f>
        <v>1</v>
      </c>
      <c r="AY148" s="385"/>
      <c r="AZ148" s="384">
        <f>COUNTIF(AZ6:AZ95,"16:00")-COUNTIFS(AZ6:AZ95,"16:00",BB6:BB95,"!")</f>
        <v>2</v>
      </c>
      <c r="BA148" s="384">
        <f>COUNTIF(BA6:BA95,"01.01.1900  01:00:00")-COUNTIFS(BA6:BA95,"01.01.1900  01:00:00",BB6:BB95,"!")</f>
        <v>1</v>
      </c>
      <c r="BB148" s="385"/>
      <c r="BC148" s="384">
        <f>COUNTIF(BC6:BC95,"16:00")-COUNTIFS(BC6:BC95,"16:00",BE6:BE95,"!")</f>
        <v>3</v>
      </c>
      <c r="BD148" s="384">
        <f>COUNTIF(BD6:BD95,"01.01.1900  01:00:00")-COUNTIFS(BD6:BD95,"01.01.1900  01:00:00",BE6:BE95,"!")</f>
        <v>1</v>
      </c>
      <c r="BE148" s="385"/>
      <c r="BF148" s="384">
        <f>COUNTIF(BF6:BF95,"16:00")-COUNTIFS(BF6:BF95,"16:00",BH6:BH95,"!")</f>
        <v>2</v>
      </c>
      <c r="BG148" s="384">
        <f>COUNTIF(BG6:BG95,"01.01.1900  01:00:00")-COUNTIFS(BG6:BG95,"01.01.1900  01:00:00",BH6:BH95,"!")</f>
        <v>1</v>
      </c>
      <c r="BH148" s="385"/>
      <c r="BI148" s="384">
        <f>COUNTIF(BI6:BI95,"16:00")-COUNTIFS(BI6:BI95,"16:00",BK6:BK95,"!")</f>
        <v>3</v>
      </c>
      <c r="BJ148" s="384">
        <f>COUNTIF(BJ6:BJ95,"01.01.1900  01:00:00")-COUNTIFS(BJ6:BJ95,"01.01.1900  01:00:00",BK6:BK95,"!")</f>
        <v>1</v>
      </c>
      <c r="BK148" s="385"/>
      <c r="BL148" s="384">
        <f>COUNTIF(BL6:BL95,"16:00")-COUNTIFS(BL6:BL95,"16:00",BN6:BN95,"!")</f>
        <v>2</v>
      </c>
      <c r="BM148" s="384">
        <f>COUNTIF(BM6:BM95,"01.01.1900  01:00:00")-COUNTIFS(BM6:BM95,"01.01.1900  01:00:00",BN6:BN95,"!")</f>
        <v>1</v>
      </c>
      <c r="BN148" s="385"/>
      <c r="BO148" s="384">
        <f>COUNTIF(BO6:BO95,"16:00")-COUNTIFS(BO6:BO95,"16:00",BQ6:BQ95,"!")</f>
        <v>1</v>
      </c>
      <c r="BP148" s="384">
        <f>COUNTIF(BP6:BP95,"01.01.1900  01:00:00")-COUNTIFS(BP6:BP95,"01.01.1900  01:00:00",BQ6:BQ95,"!")</f>
        <v>1</v>
      </c>
      <c r="BQ148" s="385"/>
      <c r="BR148" s="384">
        <f>COUNTIF(BR6:BR95,"16:00")-COUNTIFS(BR6:BR95,"16:00",BT6:BT95,"!")</f>
        <v>2</v>
      </c>
      <c r="BS148" s="384">
        <f>COUNTIF(BS6:BS95,"01.01.1900  01:00:00")-COUNTIFS(BS6:BS95,"01.01.1900  01:00:00",BT6:BT95,"!")</f>
        <v>1</v>
      </c>
      <c r="BT148" s="385"/>
      <c r="BU148" s="384">
        <f>COUNTIF(BU6:BU95,"16:00")-COUNTIFS(BU6:BU95,"16:00",BW6:BW95,"!")</f>
        <v>2</v>
      </c>
      <c r="BV148" s="384">
        <f>COUNTIF(BV6:BV95,"01.01.1900  01:00:00")-COUNTIFS(BV6:BV95,"01.01.1900  01:00:00",BW6:BW95,"!")</f>
        <v>1</v>
      </c>
      <c r="BW148" s="385"/>
      <c r="BX148" s="384">
        <f>COUNTIF(BX6:BX95,"16:00")-COUNTIFS(BX6:BX95,"16:00",BZ6:BZ95,"!")</f>
        <v>2</v>
      </c>
      <c r="BY148" s="384">
        <f>COUNTIF(BY6:BY95,"01.01.1900  01:00:00")-COUNTIFS(BY6:BY95,"01.01.1900  01:00:00",BZ6:BZ95,"!")</f>
        <v>1</v>
      </c>
      <c r="BZ148" s="385"/>
      <c r="CA148" s="384">
        <f>COUNTIF(CA6:CA95,"16:00")-COUNTIFS(CA6:CA95,"16:00",CC6:CC95,"!")</f>
        <v>1</v>
      </c>
      <c r="CB148" s="384">
        <f>COUNTIF(CB6:CB95,"01.01.1900  01:00:00")-COUNTIFS(CB6:CB95,"01.01.1900  01:00:00",CC6:CC95,"!")</f>
        <v>1</v>
      </c>
      <c r="CC148" s="385"/>
      <c r="CD148" s="384">
        <f>COUNTIF(CD6:CD95,"16:00")-COUNTIFS(CD6:CD95,"16:00",CF6:CF95,"!")</f>
        <v>2</v>
      </c>
      <c r="CE148" s="384">
        <f>COUNTIF(CE6:CE95,"01.01.1900  01:00:00")-COUNTIFS(CE6:CE95,"01.01.1900  01:00:00",CF6:CF95,"!")</f>
        <v>1</v>
      </c>
      <c r="CF148" s="385"/>
      <c r="CG148" s="384">
        <f>COUNTIF(CG6:CG95,"16:00")-COUNTIFS(CG6:CG95,"16:00",CI6:CI95,"!")</f>
        <v>2</v>
      </c>
      <c r="CH148" s="384">
        <f>COUNTIF(CH6:CH95,"01.01.1900  01:00:00")-COUNTIFS(CH6:CH95,"01.01.1900  01:00:00",CI6:CI95,"!")</f>
        <v>1</v>
      </c>
      <c r="CI148" s="385"/>
      <c r="CJ148" s="384">
        <f>COUNTIF(CJ6:CJ95,"16:00")-COUNTIFS(CJ6:CJ95,"16:00",CL6:CL95,"!")</f>
        <v>1</v>
      </c>
      <c r="CK148" s="384">
        <f>COUNTIF(CK6:CK95,"01.01.1900  01:00:00")-COUNTIFS(CK6:CK95,"01.01.1900  01:00:00",CL6:CL95,"!")</f>
        <v>1</v>
      </c>
      <c r="CL148" s="385"/>
      <c r="CM148" s="384">
        <f>COUNTIF(CM6:CM95,"16:00")-COUNTIFS(CM6:CM95,"16:00",CO6:CO95,"!")</f>
        <v>2</v>
      </c>
      <c r="CN148" s="384">
        <f>COUNTIF(CN6:CN95,"01.01.1900  01:00:00")-COUNTIFS(CN6:CN95,"01.01.1900  01:00:00",CO6:CO95,"!")</f>
        <v>1</v>
      </c>
      <c r="CO148" s="385"/>
      <c r="CP148" s="384">
        <f>COUNTIF(CP6:CP95,"16:00")-COUNTIFS(CP6:CP95,"16:00",CR6:CR95,"!")</f>
        <v>5</v>
      </c>
      <c r="CQ148" s="384">
        <f>COUNTIF(CQ6:CQ95,"01.01.1900  01:00:00")-COUNTIFS(CQ6:CQ95,"01.01.1900  01:00:00",CR6:CR95,"!")</f>
        <v>1</v>
      </c>
      <c r="CR148" s="385"/>
      <c r="CS148" s="384">
        <f>COUNTIF(CS6:CS95,"16:00")-COUNTIFS(CS6:CS95,"16:00",CU6:CU95,"!")</f>
        <v>0</v>
      </c>
      <c r="CT148" s="472">
        <f>COUNTIF(CT6:CT95,"01.01.1900  01:00:00")-COUNTIFS(CT6:CT95,"01.01.1900  01:00:00",CU6:CU95,"!")</f>
        <v>0</v>
      </c>
      <c r="CU148" s="385"/>
      <c r="CV148" s="163"/>
      <c r="CW148" s="163"/>
      <c r="CX148" s="163"/>
      <c r="CY148" s="163"/>
      <c r="CZ148" s="163"/>
      <c r="DA148" s="163"/>
    </row>
    <row r="149" spans="1:105" ht="15.75" x14ac:dyDescent="0.25">
      <c r="A149" s="251">
        <v>144</v>
      </c>
      <c r="B149" s="28"/>
      <c r="C149" s="156" t="s">
        <v>177</v>
      </c>
      <c r="D149" s="121"/>
      <c r="E149" s="50"/>
      <c r="F149" s="50"/>
      <c r="G149" s="157"/>
      <c r="H149" s="157">
        <f>COUNTIF(H6:H95,"12:00")-COUNTIFS(H6:H95,"12:00",I6:I95,"!")</f>
        <v>1</v>
      </c>
      <c r="I149" s="157"/>
      <c r="J149" s="157"/>
      <c r="K149" s="157">
        <f>COUNTIF(K6:K95,"12:00")-COUNTIFS(K6:K95,"12:00",L6:L95,"!")</f>
        <v>1</v>
      </c>
      <c r="L149" s="157"/>
      <c r="M149" s="157"/>
      <c r="N149" s="157">
        <f>COUNTIF(N6:N95,"12:00")-COUNTIFS(N6:N95,"12:00",O6:O95,"!")</f>
        <v>1</v>
      </c>
      <c r="O149" s="157"/>
      <c r="P149" s="157"/>
      <c r="Q149" s="157">
        <f>COUNTIF(Q6:Q95,"12:00")-COUNTIFS(Q6:Q95,"12:00",R6:R95,"!")</f>
        <v>0</v>
      </c>
      <c r="R149" s="157"/>
      <c r="S149" s="157"/>
      <c r="T149" s="157">
        <f>COUNTIF(T6:T95,"12:00")-COUNTIFS(T6:T95,"12:00",U6:U95,"!")</f>
        <v>0</v>
      </c>
      <c r="U149" s="157"/>
      <c r="V149" s="157"/>
      <c r="W149" s="157">
        <f>COUNTIF(W6:W95,"12:00")-COUNTIFS(W6:W95,"12:00",X6:X95,"!")</f>
        <v>1</v>
      </c>
      <c r="X149" s="157"/>
      <c r="Y149" s="157"/>
      <c r="Z149" s="157">
        <f>COUNTIF(Z6:Z95,"12:00")-COUNTIFS(Z6:Z95,"12:00",AA6:AA95,"!")</f>
        <v>1</v>
      </c>
      <c r="AA149" s="157"/>
      <c r="AB149" s="157"/>
      <c r="AC149" s="157">
        <f>COUNTIF(AC6:AC95,"12:00")-COUNTIFS(AC6:AC95,"12:00",AD6:AD95,"!")</f>
        <v>0</v>
      </c>
      <c r="AD149" s="157"/>
      <c r="AE149" s="157"/>
      <c r="AF149" s="157">
        <f>COUNTIF(AF6:AF95,"12:00")-COUNTIFS(AF6:AF95,"12:00",AG6:AG95,"!")</f>
        <v>0</v>
      </c>
      <c r="AG149" s="157"/>
      <c r="AH149" s="157"/>
      <c r="AI149" s="157">
        <f>COUNTIF(AI6:AI95,"12:00")-COUNTIFS(AI6:AI95,"12:00",AJ6:AJ95,"!")</f>
        <v>0</v>
      </c>
      <c r="AJ149" s="157"/>
      <c r="AK149" s="157"/>
      <c r="AL149" s="157">
        <f>COUNTIF(AL6:AL95,"12:00")-COUNTIFS(AL6:AL95,"12:00",AM6:AM95,"!")</f>
        <v>0</v>
      </c>
      <c r="AM149" s="157"/>
      <c r="AN149" s="157"/>
      <c r="AO149" s="157">
        <f>COUNTIF(AO6:AO95,"12:00")-COUNTIFS(AO6:AO95,"12:00",AP6:AP95,"!")</f>
        <v>0</v>
      </c>
      <c r="AP149" s="157"/>
      <c r="AQ149" s="157"/>
      <c r="AR149" s="157">
        <f>COUNTIF(AR6:AR95,"12:00")-COUNTIFS(AR6:AR95,"12:00",AS6:AS95,"!")</f>
        <v>0</v>
      </c>
      <c r="AS149" s="157"/>
      <c r="AT149" s="157"/>
      <c r="AU149" s="157">
        <f>COUNTIF(AU6:AU95,"12:00")-COUNTIFS(AU6:AU95,"12:00",AV6:AV95,"!")</f>
        <v>0</v>
      </c>
      <c r="AV149" s="157"/>
      <c r="AW149" s="157"/>
      <c r="AX149" s="157">
        <f>COUNTIF(AX6:AX95,"12:00")-COUNTIFS(AX6:AX95,"12:00",AY6:AY95,"!")</f>
        <v>0</v>
      </c>
      <c r="AY149" s="157"/>
      <c r="AZ149" s="157"/>
      <c r="BA149" s="157">
        <f>COUNTIF(BA6:BA95,"12:00")-COUNTIFS(BA6:BA95,"12:00",BB6:BB95,"!")</f>
        <v>0</v>
      </c>
      <c r="BB149" s="157"/>
      <c r="BC149" s="157"/>
      <c r="BD149" s="157">
        <f>COUNTIF(BD6:BD95,"12:00")-COUNTIFS(BD6:BD95,"12:00",BE6:BE95,"!")</f>
        <v>0</v>
      </c>
      <c r="BE149" s="157"/>
      <c r="BF149" s="157"/>
      <c r="BG149" s="157">
        <f>COUNTIF(BG6:BG95,"12:00")-COUNTIFS(BG6:BG95,"12:00",BH6:BH95,"!")</f>
        <v>0</v>
      </c>
      <c r="BH149" s="157"/>
      <c r="BI149" s="157"/>
      <c r="BJ149" s="157">
        <f>COUNTIF(BJ6:BJ95,"12:00")-COUNTIFS(BJ6:BJ95,"12:00",BK6:BK95,"!")</f>
        <v>0</v>
      </c>
      <c r="BK149" s="157"/>
      <c r="BL149" s="157"/>
      <c r="BM149" s="157">
        <f>COUNTIF(BM6:BM95,"12:00")-COUNTIFS(BM6:BM95,"12:00",BN6:BN95,"!")</f>
        <v>0</v>
      </c>
      <c r="BN149" s="157"/>
      <c r="BO149" s="157"/>
      <c r="BP149" s="157">
        <f>COUNTIF(BP6:BP95,"12:00")-COUNTIFS(BP6:BP95,"12:00",BQ6:BQ95,"!")</f>
        <v>0</v>
      </c>
      <c r="BQ149" s="157"/>
      <c r="BR149" s="157"/>
      <c r="BS149" s="157">
        <f>COUNTIF(BS6:BS95,"12:00")-COUNTIFS(BS6:BS95,"12:00",BT6:BT95,"!")</f>
        <v>0</v>
      </c>
      <c r="BT149" s="157"/>
      <c r="BU149" s="157"/>
      <c r="BV149" s="157">
        <f>COUNTIF(BV6:BV95,"12:00")-COUNTIFS(BV6:BV95,"12:00",BW6:BW95,"!")</f>
        <v>1</v>
      </c>
      <c r="BW149" s="157"/>
      <c r="BX149" s="157"/>
      <c r="BY149" s="157">
        <f>COUNTIF(BY6:BY95,"12:00")-COUNTIFS(BY6:BY95,"12:00",BZ6:BZ95,"!")</f>
        <v>1</v>
      </c>
      <c r="BZ149" s="157"/>
      <c r="CA149" s="157"/>
      <c r="CB149" s="157">
        <f>COUNTIF(CB6:CB95,"12:00")-COUNTIFS(CB6:CB95,"12:00",CC6:CC95,"!")</f>
        <v>1</v>
      </c>
      <c r="CC149" s="157"/>
      <c r="CD149" s="157"/>
      <c r="CE149" s="157">
        <f>COUNTIF(CE6:CE95,"12:00")-COUNTIFS(CE6:CE95,"12:00",CF6:CF95,"!")</f>
        <v>1</v>
      </c>
      <c r="CF149" s="157"/>
      <c r="CG149" s="157"/>
      <c r="CH149" s="157">
        <f>COUNTIF(CH6:CH95,"12:00")-COUNTIFS(CH6:CH95,"12:00",CI6:CI95,"!")</f>
        <v>0</v>
      </c>
      <c r="CI149" s="157"/>
      <c r="CJ149" s="157"/>
      <c r="CK149" s="157">
        <f>COUNTIF(CK6:CK95,"12:00")-COUNTIFS(CK6:CK95,"12:00",CL6:CL95,"!")</f>
        <v>1</v>
      </c>
      <c r="CL149" s="157"/>
      <c r="CM149" s="157"/>
      <c r="CN149" s="157">
        <f>COUNTIF(CN6:CN95,"12:00")-COUNTIFS(CN6:CN95,"12:00",CO6:CO95,"!")</f>
        <v>1</v>
      </c>
      <c r="CO149" s="157"/>
      <c r="CP149" s="157"/>
      <c r="CQ149" s="157">
        <f>COUNTIF(CQ6:CQ95,"12:00")-COUNTIFS(CQ6:CQ95,"12:00",CR6:CR95,"!")</f>
        <v>1</v>
      </c>
      <c r="CR149" s="157"/>
      <c r="CS149" s="157"/>
      <c r="CT149" s="164">
        <f>COUNTIF(CT6:CT95,"12:00")-COUNTIFS(CT6:CT95,"12:00",CU6:CU95,"!")</f>
        <v>0</v>
      </c>
      <c r="CU149" s="157"/>
      <c r="CV149" s="163"/>
      <c r="CW149" s="163"/>
      <c r="CX149" s="163"/>
      <c r="CY149" s="163"/>
      <c r="CZ149" s="163"/>
      <c r="DA149" s="163"/>
    </row>
    <row r="150" spans="1:105" ht="15.75" x14ac:dyDescent="0.25">
      <c r="A150" s="251">
        <v>145</v>
      </c>
      <c r="B150" s="28"/>
      <c r="C150" s="156" t="s">
        <v>502</v>
      </c>
      <c r="D150" s="121"/>
      <c r="E150" s="50"/>
      <c r="F150" s="50"/>
      <c r="G150" s="157"/>
      <c r="H150" s="157">
        <f>COUNTIF(H6:H95,"15:30")-COUNTIFS(H6:H95,"15:30",I6:I95,"!")</f>
        <v>0</v>
      </c>
      <c r="I150" s="157"/>
      <c r="J150" s="157"/>
      <c r="K150" s="157">
        <f>COUNTIF(K6:K95,"15:30")-COUNTIFS(K6:K95,"15:30",L6:L95,"!")</f>
        <v>0</v>
      </c>
      <c r="L150" s="157"/>
      <c r="M150" s="157"/>
      <c r="N150" s="157">
        <f>COUNTIF(N6:N95,"15:30")-COUNTIFS(N6:N95,"15:30",O6:O95,"!")</f>
        <v>0</v>
      </c>
      <c r="O150" s="157"/>
      <c r="P150" s="157"/>
      <c r="Q150" s="157">
        <f>COUNTIF(Q6:Q95,"15:30")-COUNTIFS(Q6:Q95,"15:30",R6:R95,"!")</f>
        <v>0</v>
      </c>
      <c r="R150" s="157"/>
      <c r="S150" s="157"/>
      <c r="T150" s="157">
        <f>COUNTIF(T6:T95,"15:30")-COUNTIFS(T6:T95,"15:30",U6:U95,"!")</f>
        <v>0</v>
      </c>
      <c r="U150" s="157"/>
      <c r="V150" s="157"/>
      <c r="W150" s="157">
        <f>COUNTIF(W6:W95,"15:30")-COUNTIFS(W6:W95,"15:30",X6:X95,"!")</f>
        <v>0</v>
      </c>
      <c r="X150" s="157"/>
      <c r="Y150" s="157"/>
      <c r="Z150" s="157">
        <f>COUNTIF(Z6:Z95,"15:30")-COUNTIFS(Z6:Z95,"15:30",AA6:AA95,"!")</f>
        <v>0</v>
      </c>
      <c r="AA150" s="157"/>
      <c r="AB150" s="157"/>
      <c r="AC150" s="157">
        <f>COUNTIF(AC6:AC95,"15:30")-COUNTIFS(AC6:AC95,"15:30",AD6:AD95,"!")</f>
        <v>0</v>
      </c>
      <c r="AD150" s="157"/>
      <c r="AE150" s="157"/>
      <c r="AF150" s="157">
        <f>COUNTIF(AF6:AF95,"15:30")-COUNTIFS(AF6:AF95,"15:30",AG6:AG95,"!")</f>
        <v>0</v>
      </c>
      <c r="AG150" s="157"/>
      <c r="AH150" s="157"/>
      <c r="AI150" s="157">
        <f>COUNTIF(AI6:AI95,"15:30")-COUNTIFS(AI6:AI95,"15:30",AJ6:AJ95,"!")</f>
        <v>0</v>
      </c>
      <c r="AJ150" s="157"/>
      <c r="AK150" s="157"/>
      <c r="AL150" s="157">
        <f>COUNTIF(AL6:AL95,"15:30")-COUNTIFS(AL6:AL95,"15:30",AM6:AM95,"!")</f>
        <v>0</v>
      </c>
      <c r="AM150" s="157"/>
      <c r="AN150" s="157"/>
      <c r="AO150" s="157">
        <f>COUNTIF(AO6:AO95,"15:30")-COUNTIFS(AO6:AO95,"15:30",AP6:AP95,"!")</f>
        <v>0</v>
      </c>
      <c r="AP150" s="157"/>
      <c r="AQ150" s="157"/>
      <c r="AR150" s="157">
        <f>COUNTIF(AR6:AR95,"15:30")-COUNTIFS(AR6:AR95,"15:30",AS6:AS95,"!")</f>
        <v>0</v>
      </c>
      <c r="AS150" s="157"/>
      <c r="AT150" s="157"/>
      <c r="AU150" s="157">
        <f>COUNTIF(AU6:AU95,"15:30")-COUNTIFS(AU6:AU95,"15:30",AV6:AV95,"!")</f>
        <v>0</v>
      </c>
      <c r="AV150" s="157"/>
      <c r="AW150" s="157"/>
      <c r="AX150" s="157">
        <f>COUNTIF(AX6:AX95,"15:30")-COUNTIFS(AX6:AX95,"15:30",AY6:AY95,"!")</f>
        <v>0</v>
      </c>
      <c r="AY150" s="157"/>
      <c r="AZ150" s="157"/>
      <c r="BA150" s="157">
        <f>COUNTIF(BA6:BA95,"15:30")-COUNTIFS(BA6:BA95,"15:30",BB6:BB95,"!")</f>
        <v>0</v>
      </c>
      <c r="BB150" s="157"/>
      <c r="BC150" s="157"/>
      <c r="BD150" s="157">
        <f>COUNTIF(BD6:BD95,"15:30")-COUNTIFS(BD6:BD95,"15:30",BE6:BE95,"!")</f>
        <v>0</v>
      </c>
      <c r="BE150" s="157"/>
      <c r="BF150" s="157"/>
      <c r="BG150" s="157">
        <f>COUNTIF(BG6:BG95,"15:30")-COUNTIFS(BG6:BG95,"15:30",BH6:BH95,"!")</f>
        <v>0</v>
      </c>
      <c r="BH150" s="157"/>
      <c r="BI150" s="157"/>
      <c r="BJ150" s="157">
        <f>COUNTIF(BJ6:BJ95,"15:30")-COUNTIFS(BJ6:BJ95,"15:30",BK6:BK95,"!")</f>
        <v>0</v>
      </c>
      <c r="BK150" s="157"/>
      <c r="BL150" s="157"/>
      <c r="BM150" s="157">
        <f>COUNTIF(BM6:BM95,"15:30")-COUNTIFS(BM6:BM95,"15:30",BN6:BN95,"!")</f>
        <v>0</v>
      </c>
      <c r="BN150" s="157"/>
      <c r="BO150" s="157"/>
      <c r="BP150" s="157">
        <f>COUNTIF(BP6:BP95,"15:30")-COUNTIFS(BP6:BP95,"15:30",BQ6:BQ95,"!")</f>
        <v>0</v>
      </c>
      <c r="BQ150" s="157"/>
      <c r="BR150" s="157"/>
      <c r="BS150" s="157">
        <f>COUNTIF(BS6:BS95,"15:30")-COUNTIFS(BS6:BS95,"15:30",BT6:BT95,"!")</f>
        <v>0</v>
      </c>
      <c r="BT150" s="157"/>
      <c r="BU150" s="157"/>
      <c r="BV150" s="157">
        <f>COUNTIF(BV6:BV95,"15:30")-COUNTIFS(BV6:BV95,"15:30",BW6:BW95,"!")</f>
        <v>0</v>
      </c>
      <c r="BW150" s="157"/>
      <c r="BX150" s="157"/>
      <c r="BY150" s="157">
        <f>COUNTIF(BY6:BY95,"15:30")-COUNTIFS(BY6:BY95,"15:30",BZ6:BZ95,"!")</f>
        <v>0</v>
      </c>
      <c r="BZ150" s="157"/>
      <c r="CA150" s="157"/>
      <c r="CB150" s="157">
        <f>COUNTIF(CB6:CB95,"15:30")-COUNTIFS(CB6:CB95,"15:30",CC6:CC95,"!")</f>
        <v>0</v>
      </c>
      <c r="CC150" s="157"/>
      <c r="CD150" s="157"/>
      <c r="CE150" s="157">
        <f>COUNTIF(CE6:CE95,"15:30")-COUNTIFS(CE6:CE95,"15:30",CF6:CF95,"!")</f>
        <v>0</v>
      </c>
      <c r="CF150" s="157"/>
      <c r="CG150" s="157"/>
      <c r="CH150" s="157">
        <f>COUNTIF(CH6:CH95,"15:30")-COUNTIFS(CH6:CH95,"15:30",CI6:CI95,"!")</f>
        <v>0</v>
      </c>
      <c r="CI150" s="157"/>
      <c r="CJ150" s="157"/>
      <c r="CK150" s="157">
        <f>COUNTIF(CK6:CK95,"15:30")-COUNTIFS(CK6:CK95,"15:30",CL6:CL95,"!")</f>
        <v>0</v>
      </c>
      <c r="CL150" s="157"/>
      <c r="CM150" s="157"/>
      <c r="CN150" s="157">
        <f>COUNTIF(CN6:CN95,"15:30")-COUNTIFS(CN6:CN95,"15:30",CO6:CO95,"!")</f>
        <v>0</v>
      </c>
      <c r="CO150" s="157"/>
      <c r="CP150" s="157"/>
      <c r="CQ150" s="157">
        <f>COUNTIF(CQ6:CQ95,"15:30")-COUNTIFS(CQ6:CQ95,"15:30",CR6:CR95,"!")</f>
        <v>1</v>
      </c>
      <c r="CR150" s="157"/>
      <c r="CS150" s="157"/>
      <c r="CT150" s="164">
        <f>COUNTIF(CT6:CT95,"14:45")-COUNTIFS(CT6:CT95,"14:45",CU6:CU95,"!")</f>
        <v>0</v>
      </c>
      <c r="CU150" s="157"/>
      <c r="CV150" s="163"/>
      <c r="CW150" s="163"/>
      <c r="CX150" s="163"/>
      <c r="CY150" s="163"/>
      <c r="CZ150" s="163"/>
      <c r="DA150" s="163"/>
    </row>
    <row r="151" spans="1:105" ht="15.75" x14ac:dyDescent="0.25">
      <c r="A151" s="251">
        <v>146</v>
      </c>
      <c r="B151" s="28"/>
      <c r="C151" s="156" t="s">
        <v>178</v>
      </c>
      <c r="D151" s="121"/>
      <c r="E151" s="50"/>
      <c r="F151" s="50"/>
      <c r="G151" s="157">
        <f>COUNTIF(G6:G95,"8:15")-COUNTIFS(G6:G95,"8:15",I6:I95,"!")</f>
        <v>0</v>
      </c>
      <c r="H151" s="157">
        <f>COUNTIF(H6:H95,"12:30")-COUNTIFS(H6:H95,"12:30",I6:I95,"!")</f>
        <v>0</v>
      </c>
      <c r="I151" s="157"/>
      <c r="J151" s="157">
        <f>COUNTIF(J6:J95,"8:15")-COUNTIFS(J6:J95,"8:15",L6:L95,"!")</f>
        <v>0</v>
      </c>
      <c r="K151" s="157">
        <f>COUNTIF(K6:K95,"12:30")-COUNTIFS(K6:K95,"12:30",L6:L95,"!")</f>
        <v>0</v>
      </c>
      <c r="L151" s="157"/>
      <c r="M151" s="157">
        <f>COUNTIF(M6:M95,"8:15")-COUNTIFS(M6:M95,"8:15",O6:O95,"!")</f>
        <v>0</v>
      </c>
      <c r="N151" s="157">
        <f>COUNTIF(N6:N95,"12:30")-COUNTIFS(N6:N95,"12:30",O6:O95,"!")</f>
        <v>0</v>
      </c>
      <c r="O151" s="157"/>
      <c r="P151" s="157">
        <f>COUNTIF(P6:P95,"8:15")-COUNTIFS(P6:P95,"8:15",R6:R95,"!")</f>
        <v>0</v>
      </c>
      <c r="Q151" s="157">
        <f>COUNTIF(Q6:Q95,"12:30")-COUNTIFS(Q6:Q95,"12:30",R6:R95,"!")</f>
        <v>0</v>
      </c>
      <c r="R151" s="157"/>
      <c r="S151" s="157">
        <f>COUNTIF(S6:S95,"8:15")-COUNTIFS(S6:S95,"8:15",U6:U95,"!")</f>
        <v>0</v>
      </c>
      <c r="T151" s="157">
        <f>COUNTIF(T6:T95,"12:30")-COUNTIFS(T6:T95,"12:30",U6:U95,"!")</f>
        <v>0</v>
      </c>
      <c r="U151" s="157"/>
      <c r="V151" s="157">
        <f>COUNTIF(V6:V95,"8:15")-COUNTIFS(V6:V95,"8:15",X6:X95,"!")</f>
        <v>0</v>
      </c>
      <c r="W151" s="157">
        <f>COUNTIF(W6:W95,"12:30")-COUNTIFS(W6:W95,"12:30",X6:X95,"!")</f>
        <v>0</v>
      </c>
      <c r="X151" s="157"/>
      <c r="Y151" s="157">
        <f>COUNTIF(Y6:Y95,"8:15")-COUNTIFS(Y6:Y95,"8:15",AA6:AA95,"!")</f>
        <v>0</v>
      </c>
      <c r="Z151" s="157">
        <f>COUNTIF(Z6:Z95,"12:30")-COUNTIFS(Z6:Z95,"12:30",AA6:AA95,"!")</f>
        <v>0</v>
      </c>
      <c r="AA151" s="157"/>
      <c r="AB151" s="157">
        <f>COUNTIF(AB6:AB95,"8:15")-COUNTIFS(AB6:AB95,"8:15",AD6:AD95,"!")</f>
        <v>0</v>
      </c>
      <c r="AC151" s="157">
        <f>COUNTIF(AC6:AC95,"12:30")-COUNTIFS(AC6:AC95,"12:30",AD6:AD95,"!")</f>
        <v>0</v>
      </c>
      <c r="AD151" s="157"/>
      <c r="AE151" s="157">
        <f>COUNTIF(AE6:AE95,"8:15")-COUNTIFS(AE6:AE95,"8:15",AG6:AG95,"!")</f>
        <v>0</v>
      </c>
      <c r="AF151" s="157">
        <f>COUNTIF(AF6:AF95,"12:30")-COUNTIFS(AF6:AF95,"12:30",AG6:AG95,"!")</f>
        <v>0</v>
      </c>
      <c r="AG151" s="157"/>
      <c r="AH151" s="157">
        <f>COUNTIF(AH6:AH95,"8:15")-COUNTIFS(AH6:AH95,"8:15",AJ6:AJ95,"!")</f>
        <v>0</v>
      </c>
      <c r="AI151" s="157">
        <f>COUNTIF(AI6:AI95,"12:30")-COUNTIFS(AI6:AI95,"12:30",AJ6:AJ95,"!")</f>
        <v>0</v>
      </c>
      <c r="AJ151" s="157"/>
      <c r="AK151" s="157">
        <f>COUNTIF(AK6:AK95,"8:15")-COUNTIFS(AK6:AK95,"8:15",AM6:AM95,"!")</f>
        <v>0</v>
      </c>
      <c r="AL151" s="157">
        <f>COUNTIF(AL6:AL95,"12:30")-COUNTIFS(AL6:AL95,"12:30",AM6:AM95,"!")</f>
        <v>0</v>
      </c>
      <c r="AM151" s="157"/>
      <c r="AN151" s="157">
        <f>COUNTIF(AN6:AN95,"8:15")-COUNTIFS(AN6:AN95,"8:15",AP6:AP95,"!")</f>
        <v>0</v>
      </c>
      <c r="AO151" s="157">
        <f>COUNTIF(AO6:AO95,"12:30")-COUNTIFS(AO6:AO95,"12:30",AP6:AP95,"!")</f>
        <v>0</v>
      </c>
      <c r="AP151" s="157"/>
      <c r="AQ151" s="157">
        <f>COUNTIF(AQ6:AQ95,"8:15")-COUNTIFS(AQ6:AQ95,"8:15",AS6:AS95,"!")</f>
        <v>0</v>
      </c>
      <c r="AR151" s="157">
        <f>COUNTIF(AR6:AR95,"12:30")-COUNTIFS(AR6:AR95,"12:30",AS6:AS95,"!")</f>
        <v>0</v>
      </c>
      <c r="AS151" s="157"/>
      <c r="AT151" s="157">
        <f>COUNTIF(AT6:AT95,"8:15")-COUNTIFS(AT6:AT95,"8:15",AV6:AV95,"!")</f>
        <v>0</v>
      </c>
      <c r="AU151" s="157">
        <f>COUNTIF(AU6:AU95,"12:30")-COUNTIFS(AU6:AU95,"12:30",AV6:AV95,"!")</f>
        <v>0</v>
      </c>
      <c r="AV151" s="157"/>
      <c r="AW151" s="157">
        <f>COUNTIF(AW6:AW95,"8:15")-COUNTIFS(AW6:AW95,"8:15",AY6:AY95,"!")</f>
        <v>0</v>
      </c>
      <c r="AX151" s="157">
        <f>COUNTIF(AX6:AX95,"12:30")-COUNTIFS(AX6:AX95,"12:30",AY6:AY95,"!")</f>
        <v>0</v>
      </c>
      <c r="AY151" s="157"/>
      <c r="AZ151" s="157">
        <f>COUNTIF(AZ6:AZ95,"8:15")-COUNTIFS(AZ6:AZ95,"8:15",BB6:BB95,"!")</f>
        <v>0</v>
      </c>
      <c r="BA151" s="157">
        <f>COUNTIF(BA6:BA95,"12:30")-COUNTIFS(BA6:BA95,"12:30",BB6:BB95,"!")</f>
        <v>0</v>
      </c>
      <c r="BB151" s="157"/>
      <c r="BC151" s="157">
        <f>COUNTIF(BC6:BC95,"8:15")-COUNTIFS(BC6:BC95,"8:15",BE6:BE95,"!")</f>
        <v>0</v>
      </c>
      <c r="BD151" s="157">
        <f>COUNTIF(BD6:BD95,"12:30")-COUNTIFS(BD6:BD95,"12:30",BE6:BE95,"!")</f>
        <v>0</v>
      </c>
      <c r="BE151" s="157"/>
      <c r="BF151" s="157">
        <f>COUNTIF(BF6:BF95,"8:15")-COUNTIFS(BF6:BF95,"8:15",BH6:BH95,"!")</f>
        <v>0</v>
      </c>
      <c r="BG151" s="157">
        <f>COUNTIF(BG6:BG95,"12:30")-COUNTIFS(BG6:BG95,"12:30",BH6:BH95,"!")</f>
        <v>0</v>
      </c>
      <c r="BH151" s="157"/>
      <c r="BI151" s="157">
        <f>COUNTIF(BI6:BI95,"8:15")-COUNTIFS(BI6:BI95,"8:15",BK6:BK95,"!")</f>
        <v>0</v>
      </c>
      <c r="BJ151" s="157">
        <f>COUNTIF(BJ6:BJ95,"12:30")-COUNTIFS(BJ6:BJ95,"12:30",BK6:BK95,"!")</f>
        <v>0</v>
      </c>
      <c r="BK151" s="157"/>
      <c r="BL151" s="157">
        <f>COUNTIF(BL6:BL95,"8:15")-COUNTIFS(BL6:BL95,"8:15",BN6:BN95,"!")</f>
        <v>0</v>
      </c>
      <c r="BM151" s="157">
        <f>COUNTIF(BM6:BM95,"12:30")-COUNTIFS(BM6:BM95,"12:30",BN6:BN95,"!")</f>
        <v>0</v>
      </c>
      <c r="BN151" s="157"/>
      <c r="BO151" s="157">
        <f>COUNTIF(BO6:BO95,"8:15")-COUNTIFS(BO6:BO95,"8:15",BQ6:BQ95,"!")</f>
        <v>0</v>
      </c>
      <c r="BP151" s="157">
        <f>COUNTIF(BP6:BP95,"12:30")-COUNTIFS(BP6:BP95,"12:30",BQ6:BQ95,"!")</f>
        <v>0</v>
      </c>
      <c r="BQ151" s="157"/>
      <c r="BR151" s="157">
        <f>COUNTIF(BR6:BR95,"8:15")-COUNTIFS(BR6:BR95,"8:15",BT6:BT95,"!")</f>
        <v>0</v>
      </c>
      <c r="BS151" s="157">
        <f>COUNTIF(BS6:BS95,"12:30")-COUNTIFS(BS6:BS95,"12:30",BT6:BT95,"!")</f>
        <v>0</v>
      </c>
      <c r="BT151" s="157"/>
      <c r="BU151" s="157">
        <f>COUNTIF(BU6:BU95,"8:15")-COUNTIFS(BU6:BU95,"8:15",BW6:BW95,"!")</f>
        <v>0</v>
      </c>
      <c r="BV151" s="157">
        <f>COUNTIF(BV6:BV95,"12:30")-COUNTIFS(BV6:BV95,"12:30",BW6:BW95,"!")</f>
        <v>0</v>
      </c>
      <c r="BW151" s="157"/>
      <c r="BX151" s="157">
        <f>COUNTIF(BX6:BX95,"8:15")-COUNTIFS(BX6:BX95,"8:15",BZ6:BZ95,"!")</f>
        <v>0</v>
      </c>
      <c r="BY151" s="157">
        <f>COUNTIF(BY6:BY95,"12:30")-COUNTIFS(BY6:BY95,"12:30",BZ6:BZ95,"!")</f>
        <v>0</v>
      </c>
      <c r="BZ151" s="157"/>
      <c r="CA151" s="157">
        <f>COUNTIF(CA6:CA95,"8:15")-COUNTIFS(CA6:CA95,"8:15",CC6:CC95,"!")</f>
        <v>0</v>
      </c>
      <c r="CB151" s="157">
        <f>COUNTIF(CB6:CB95,"12:30")-COUNTIFS(CB6:CB95,"12:30",CC6:CC95,"!")</f>
        <v>0</v>
      </c>
      <c r="CC151" s="157"/>
      <c r="CD151" s="157">
        <f>COUNTIF(CD6:CD95,"8:15")-COUNTIFS(CD6:CD95,"8:15",CF6:CF95,"!")</f>
        <v>0</v>
      </c>
      <c r="CE151" s="157">
        <f>COUNTIF(CE6:CE95,"12:30")-COUNTIFS(CE6:CE95,"12:30",CF6:CF95,"!")</f>
        <v>0</v>
      </c>
      <c r="CF151" s="157"/>
      <c r="CG151" s="157">
        <f>COUNTIF(CG6:CG95,"8:15")-COUNTIFS(CG6:CG95,"8:15",CI6:CI95,"!")</f>
        <v>0</v>
      </c>
      <c r="CH151" s="157">
        <f>COUNTIF(CH6:CH95,"12:30")-COUNTIFS(CH6:CH95,"12:30",CI6:CI95,"!")</f>
        <v>0</v>
      </c>
      <c r="CI151" s="157"/>
      <c r="CJ151" s="157">
        <f>COUNTIF(CJ6:CJ95,"8:15")-COUNTIFS(CJ6:CJ95,"8:15",CL6:CL95,"!")</f>
        <v>0</v>
      </c>
      <c r="CK151" s="157">
        <f>COUNTIF(CK6:CK95,"12:30")-COUNTIFS(CK6:CK95,"12:30",CL6:CL95,"!")</f>
        <v>0</v>
      </c>
      <c r="CL151" s="157"/>
      <c r="CM151" s="157">
        <f>COUNTIF(CM6:CM95,"8:15")-COUNTIFS(CM6:CM95,"8:15",CO6:CO95,"!")</f>
        <v>0</v>
      </c>
      <c r="CN151" s="157">
        <f>COUNTIF(CN6:CN95,"12:30")-COUNTIFS(CN6:CN95,"12:30",CO6:CO95,"!")</f>
        <v>0</v>
      </c>
      <c r="CO151" s="157"/>
      <c r="CP151" s="157">
        <f>COUNTIF(CP6:CP95,"8:15")-COUNTIFS(CP6:CP95,"8:15",CR6:CR95,"!")</f>
        <v>0</v>
      </c>
      <c r="CQ151" s="157">
        <f>COUNTIF(CQ6:CQ95,"12:30")-COUNTIFS(CQ6:CQ95,"12:30",CR6:CR95,"!")</f>
        <v>0</v>
      </c>
      <c r="CR151" s="157"/>
      <c r="CS151" s="157">
        <f>COUNTIF(CS6:CS95,"8:15")-COUNTIFS(CS6:CS95,"8:15",CU6:CU95,"!")</f>
        <v>0</v>
      </c>
      <c r="CT151" s="164">
        <f>COUNTIF(CT6:CT95,"12:30")-COUNTIFS(CT6:CT95,"12:30",CU6:CU95,"!")</f>
        <v>0</v>
      </c>
      <c r="CU151" s="157"/>
      <c r="CV151" s="163"/>
      <c r="CW151" s="163"/>
      <c r="CX151" s="163"/>
      <c r="CY151" s="163"/>
      <c r="CZ151" s="163"/>
      <c r="DA151" s="163"/>
    </row>
    <row r="152" spans="1:105" ht="15.75" x14ac:dyDescent="0.25">
      <c r="A152" s="251">
        <v>147</v>
      </c>
      <c r="B152" s="28"/>
      <c r="C152" s="156" t="s">
        <v>179</v>
      </c>
      <c r="D152" s="121"/>
      <c r="E152" s="50"/>
      <c r="F152" s="50"/>
      <c r="G152" s="157">
        <f>COUNTIF(G6:G95,"8:45")-COUNTIFS(G6:G95,"8:45",I6:I95,"!")</f>
        <v>0</v>
      </c>
      <c r="H152" s="157">
        <f>COUNTIF(H6:H95,"13:00")-COUNTIFS(H6:H95,"13:00",I6:I95,"!")</f>
        <v>0</v>
      </c>
      <c r="I152" s="157"/>
      <c r="J152" s="157">
        <f>COUNTIF(J6:J95,"8:45")-COUNTIFS(J6:J95,"8:45",L6:L95,"!")</f>
        <v>0</v>
      </c>
      <c r="K152" s="157">
        <f>COUNTIF(K6:K95,"13:00")-COUNTIFS(K6:K95,"13:00",L6:L95,"!")</f>
        <v>0</v>
      </c>
      <c r="L152" s="157"/>
      <c r="M152" s="157">
        <f>COUNTIF(M6:M95,"8:45")-COUNTIFS(M6:M95,"8:45",O6:O95,"!")</f>
        <v>0</v>
      </c>
      <c r="N152" s="157">
        <f>COUNTIF(N6:N95,"13:00")-COUNTIFS(N6:N95,"13:00",O6:O95,"!")</f>
        <v>0</v>
      </c>
      <c r="O152" s="157"/>
      <c r="P152" s="157">
        <f>COUNTIF(P6:P95,"8:45")-COUNTIFS(P6:P95,"8:45",R6:R95,"!")</f>
        <v>0</v>
      </c>
      <c r="Q152" s="157">
        <f>COUNTIF(Q6:Q95,"13:00")-COUNTIFS(Q6:Q95,"13:00",R6:R95,"!")</f>
        <v>0</v>
      </c>
      <c r="R152" s="157"/>
      <c r="S152" s="157">
        <f>COUNTIF(S6:S95,"8:45")-COUNTIFS(S6:S95,"8:45",U6:U95,"!")</f>
        <v>0</v>
      </c>
      <c r="T152" s="157">
        <f>COUNTIF(T6:T95,"13:00")-COUNTIFS(T6:T95,"13:00",U6:U95,"!")</f>
        <v>1</v>
      </c>
      <c r="U152" s="157"/>
      <c r="V152" s="157">
        <f>COUNTIF(V6:V95,"8:45")-COUNTIFS(V6:V95,"8:45",X6:X95,"!")</f>
        <v>0</v>
      </c>
      <c r="W152" s="157">
        <f>COUNTIF(W6:W95,"13:00")-COUNTIFS(W6:W95,"13:00",X6:X95,"!")</f>
        <v>1</v>
      </c>
      <c r="X152" s="157"/>
      <c r="Y152" s="157">
        <f>COUNTIF(Y6:Y95,"8:45")-COUNTIFS(Y6:Y95,"8:45",AA6:AA95,"!")</f>
        <v>0</v>
      </c>
      <c r="Z152" s="157">
        <f>COUNTIF(Z6:Z95,"13:00")-COUNTIFS(Z6:Z95,"13:00",AA6:AA95,"!")</f>
        <v>0</v>
      </c>
      <c r="AA152" s="157"/>
      <c r="AB152" s="157">
        <f>COUNTIF(AB6:AB95,"8:45")-COUNTIFS(AB6:AB95,"8:45",AD6:AD95,"!")</f>
        <v>0</v>
      </c>
      <c r="AC152" s="157">
        <f>COUNTIF(AC6:AC95,"13:00")-COUNTIFS(AC6:AC95,"13:00",AD6:AD95,"!")</f>
        <v>0</v>
      </c>
      <c r="AD152" s="157"/>
      <c r="AE152" s="157">
        <f>COUNTIF(AE6:AE95,"8:45")-COUNTIFS(AE6:AE95,"8:45",AG6:AG95,"!")</f>
        <v>0</v>
      </c>
      <c r="AF152" s="157">
        <f>COUNTIF(AF6:AF95,"13:00")-COUNTIFS(AF6:AF95,"13:00",AG6:AG95,"!")</f>
        <v>0</v>
      </c>
      <c r="AG152" s="157"/>
      <c r="AH152" s="157">
        <f>COUNTIF(AH6:AH95,"8:45")-COUNTIFS(AH6:AH95,"8:45",AJ6:AJ95,"!")</f>
        <v>0</v>
      </c>
      <c r="AI152" s="157">
        <f>COUNTIF(AI6:AI95,"13:00")-COUNTIFS(AI6:AI95,"13:00",AJ6:AJ95,"!")</f>
        <v>0</v>
      </c>
      <c r="AJ152" s="157"/>
      <c r="AK152" s="157">
        <f>COUNTIF(AK6:AK95,"8:45")-COUNTIFS(AK6:AK95,"8:45",AM6:AM95,"!")</f>
        <v>0</v>
      </c>
      <c r="AL152" s="157">
        <f>COUNTIF(AL6:AL95,"13:00")-COUNTIFS(AL6:AL95,"13:00",AM6:AM95,"!")</f>
        <v>0</v>
      </c>
      <c r="AM152" s="157"/>
      <c r="AN152" s="157">
        <f>COUNTIF(AN6:AN95,"8:45")-COUNTIFS(AN6:AN95,"8:45",AP6:AP95,"!")</f>
        <v>0</v>
      </c>
      <c r="AO152" s="157">
        <f>COUNTIF(AO6:AO95,"13:00")-COUNTIFS(AO6:AO95,"13:00",AP6:AP95,"!")</f>
        <v>1</v>
      </c>
      <c r="AP152" s="157"/>
      <c r="AQ152" s="157">
        <f>COUNTIF(AQ6:AQ95,"8:45")-COUNTIFS(AQ6:AQ95,"8:45",AS6:AS95,"!")</f>
        <v>0</v>
      </c>
      <c r="AR152" s="157">
        <f>COUNTIF(AR6:AR95,"13:00")-COUNTIFS(AR6:AR95,"13:00",AS6:AS95,"!")</f>
        <v>1</v>
      </c>
      <c r="AS152" s="157"/>
      <c r="AT152" s="157">
        <f>COUNTIF(AT6:AT95,"8:45")-COUNTIFS(AT6:AT95,"8:45",AV6:AV95,"!")</f>
        <v>0</v>
      </c>
      <c r="AU152" s="157">
        <f>COUNTIF(AU6:AU95,"13:00")-COUNTIFS(AU6:AU95,"13:00",AV6:AV95,"!")</f>
        <v>0</v>
      </c>
      <c r="AV152" s="157"/>
      <c r="AW152" s="157">
        <f>COUNTIF(AW6:AW95,"8:45")-COUNTIFS(AW6:AW95,"8:45",AY6:AY95,"!")</f>
        <v>0</v>
      </c>
      <c r="AX152" s="157">
        <f>COUNTIF(AX6:AX95,"13:00")-COUNTIFS(AX6:AX95,"13:00",AY6:AY95,"!")</f>
        <v>0</v>
      </c>
      <c r="AY152" s="157"/>
      <c r="AZ152" s="157">
        <f>COUNTIF(AZ6:AZ95,"8:45")-COUNTIFS(AZ6:AZ95,"8:45",BB6:BB95,"!")</f>
        <v>0</v>
      </c>
      <c r="BA152" s="157">
        <f>COUNTIF(BA6:BA95,"13:00")-COUNTIFS(BA6:BA95,"13:00",BB6:BB95,"!")</f>
        <v>0</v>
      </c>
      <c r="BB152" s="157"/>
      <c r="BC152" s="157">
        <f>COUNTIF(BC6:BC95,"8:45")-COUNTIFS(BC6:BC95,"8:45",BE6:BE95,"!")</f>
        <v>0</v>
      </c>
      <c r="BD152" s="157">
        <f>COUNTIF(BD6:BD95,"13:00")-COUNTIFS(BD6:BD95,"13:00",BE6:BE95,"!")</f>
        <v>0</v>
      </c>
      <c r="BE152" s="157"/>
      <c r="BF152" s="157">
        <f>COUNTIF(BF6:BF95,"8:45")-COUNTIFS(BF6:BF95,"8:45",BH6:BH95,"!")</f>
        <v>0</v>
      </c>
      <c r="BG152" s="157">
        <f>COUNTIF(BG6:BG95,"13:00")-COUNTIFS(BG6:BG95,"13:00",BH6:BH95,"!")</f>
        <v>0</v>
      </c>
      <c r="BH152" s="157"/>
      <c r="BI152" s="157">
        <f>COUNTIF(BI6:BI95,"8:45")-COUNTIFS(BI6:BI95,"8:45",BK6:BK95,"!")</f>
        <v>0</v>
      </c>
      <c r="BJ152" s="157">
        <f>COUNTIF(BJ6:BJ95,"13:00")-COUNTIFS(BJ6:BJ95,"13:00",BK6:BK95,"!")</f>
        <v>1</v>
      </c>
      <c r="BK152" s="157"/>
      <c r="BL152" s="157">
        <f>COUNTIF(BL6:BL95,"8:45")-COUNTIFS(BL6:BL95,"8:45",BN6:BN95,"!")</f>
        <v>0</v>
      </c>
      <c r="BM152" s="157">
        <f>COUNTIF(BM6:BM95,"13:00")-COUNTIFS(BM6:BM95,"13:00",BN6:BN95,"!")</f>
        <v>1</v>
      </c>
      <c r="BN152" s="157"/>
      <c r="BO152" s="157">
        <f>COUNTIF(BO6:BO95,"8:45")-COUNTIFS(BO6:BO95,"8:45",BQ6:BQ95,"!")</f>
        <v>0</v>
      </c>
      <c r="BP152" s="157">
        <f>COUNTIF(BP6:BP95,"13:00")-COUNTIFS(BP6:BP95,"13:00",BQ6:BQ95,"!")</f>
        <v>0</v>
      </c>
      <c r="BQ152" s="157"/>
      <c r="BR152" s="157">
        <f>COUNTIF(BR6:BR95,"8:45")-COUNTIFS(BR6:BR95,"8:45",BT6:BT95,"!")</f>
        <v>0</v>
      </c>
      <c r="BS152" s="157">
        <f>COUNTIF(BS6:BS95,"13:00")-COUNTIFS(BS6:BS95,"13:00",BT6:BT95,"!")</f>
        <v>0</v>
      </c>
      <c r="BT152" s="157"/>
      <c r="BU152" s="157">
        <f>COUNTIF(BU6:BU95,"8:45")-COUNTIFS(BU6:BU95,"8:45",BW6:BW95,"!")</f>
        <v>0</v>
      </c>
      <c r="BV152" s="157">
        <f>COUNTIF(BV6:BV95,"13:00")-COUNTIFS(BV6:BV95,"13:00",BW6:BW95,"!")</f>
        <v>0</v>
      </c>
      <c r="BW152" s="157"/>
      <c r="BX152" s="157">
        <f>COUNTIF(BX6:BX95,"8:45")-COUNTIFS(BX6:BX95,"8:45",BZ6:BZ95,"!")</f>
        <v>0</v>
      </c>
      <c r="BY152" s="157">
        <f>COUNTIF(BY6:BY95,"13:00")-COUNTIFS(BY6:BY95,"13:00",BZ6:BZ95,"!")</f>
        <v>0</v>
      </c>
      <c r="BZ152" s="157"/>
      <c r="CA152" s="157">
        <f>COUNTIF(CA6:CA95,"8:45")-COUNTIFS(CA6:CA95,"8:45",CC6:CC95,"!")</f>
        <v>0</v>
      </c>
      <c r="CB152" s="157">
        <f>COUNTIF(CB6:CB95,"13:00")-COUNTIFS(CB6:CB95,"13:00",CC6:CC95,"!")</f>
        <v>0</v>
      </c>
      <c r="CC152" s="157"/>
      <c r="CD152" s="157">
        <f>COUNTIF(CD6:CD95,"8:45")-COUNTIFS(CD6:CD95,"8:45",CF6:CF95,"!")</f>
        <v>0</v>
      </c>
      <c r="CE152" s="157">
        <f>COUNTIF(CE6:CE95,"13:00")-COUNTIFS(CE6:CE95,"13:00",CF6:CF95,"!")</f>
        <v>1</v>
      </c>
      <c r="CF152" s="157"/>
      <c r="CG152" s="157">
        <f>COUNTIF(CG6:CG95,"8:45")-COUNTIFS(CG6:CG95,"8:45",CI6:CI95,"!")</f>
        <v>0</v>
      </c>
      <c r="CH152" s="157">
        <f>COUNTIF(CH6:CH95,"13:00")-COUNTIFS(CH6:CH95,"13:00",CI6:CI95,"!")</f>
        <v>1</v>
      </c>
      <c r="CI152" s="157"/>
      <c r="CJ152" s="157">
        <f>COUNTIF(CJ6:CJ95,"8:45")-COUNTIFS(CJ6:CJ95,"8:45",CL6:CL95,"!")</f>
        <v>0</v>
      </c>
      <c r="CK152" s="157">
        <f>COUNTIF(CK6:CK95,"13:00")-COUNTIFS(CK6:CK95,"13:00",CL6:CL95,"!")</f>
        <v>0</v>
      </c>
      <c r="CL152" s="157"/>
      <c r="CM152" s="157">
        <f>COUNTIF(CM6:CM95,"8:45")-COUNTIFS(CM6:CM95,"8:45",CO6:CO95,"!")</f>
        <v>0</v>
      </c>
      <c r="CN152" s="157">
        <f>COUNTIF(CN6:CN95,"13:00")-COUNTIFS(CN6:CN95,"13:00",CO6:CO95,"!")</f>
        <v>0</v>
      </c>
      <c r="CO152" s="157"/>
      <c r="CP152" s="157">
        <f>COUNTIF(CP6:CP95,"8:45")-COUNTIFS(CP6:CP95,"8:45",CR6:CR95,"!")</f>
        <v>0</v>
      </c>
      <c r="CQ152" s="157">
        <f>COUNTIF(CQ6:CQ95,"13:00")-COUNTIFS(CQ6:CQ95,"13:00",CR6:CR95,"!")</f>
        <v>0</v>
      </c>
      <c r="CR152" s="157"/>
      <c r="CS152" s="157">
        <f>COUNTIF(CS6:CS95,"8:45")-COUNTIFS(CS6:CS95,"8:45",CU6:CU95,"!")</f>
        <v>0</v>
      </c>
      <c r="CT152" s="164">
        <f>COUNTIF(CT6:CT95,"13:00")-COUNTIFS(CT6:CT95,"13:00",CU6:CU95,"!")</f>
        <v>0</v>
      </c>
      <c r="CU152" s="157"/>
      <c r="CV152" s="163"/>
      <c r="CW152" s="163"/>
      <c r="CX152" s="163"/>
      <c r="CY152" s="163"/>
      <c r="CZ152" s="163"/>
      <c r="DA152" s="163"/>
    </row>
    <row r="153" spans="1:105" ht="15.75" x14ac:dyDescent="0.25">
      <c r="A153" s="251">
        <v>148</v>
      </c>
      <c r="B153" s="28"/>
      <c r="C153" s="156" t="s">
        <v>236</v>
      </c>
      <c r="D153" s="121"/>
      <c r="E153" s="557"/>
      <c r="F153" s="2"/>
      <c r="G153" s="157"/>
      <c r="H153" s="157">
        <f>COUNTIF(H6:H95,"14:15")-COUNTIFS(H6:H95,"14:15",I6:I95,"!")</f>
        <v>0</v>
      </c>
      <c r="I153" s="157"/>
      <c r="J153" s="157"/>
      <c r="K153" s="157">
        <f>COUNTIF(K6:K95,"14:15")-COUNTIFS(K6:K95,"14:15",L6:L95,"!")</f>
        <v>0</v>
      </c>
      <c r="L153" s="157"/>
      <c r="M153" s="157"/>
      <c r="N153" s="157">
        <f>COUNTIF(N6:N95,"14:15")-COUNTIFS(N6:N95,"14:15",O6:O95,"!")</f>
        <v>0</v>
      </c>
      <c r="O153" s="157"/>
      <c r="P153" s="157"/>
      <c r="Q153" s="157">
        <f>COUNTIF(Q6:Q95,"14:15")-COUNTIFS(Q6:Q95,"14:15",R6:R95,"!")</f>
        <v>0</v>
      </c>
      <c r="R153" s="157"/>
      <c r="S153" s="157"/>
      <c r="T153" s="157">
        <f>COUNTIF(T6:T95,"14:15")-COUNTIFS(T6:T95,"14:15",U6:U95,"!")</f>
        <v>0</v>
      </c>
      <c r="U153" s="157"/>
      <c r="V153" s="157"/>
      <c r="W153" s="157">
        <f>COUNTIF(W6:W95,"14:15")-COUNTIFS(W6:W95,"14:15",X6:X95,"!")</f>
        <v>0</v>
      </c>
      <c r="X153" s="157"/>
      <c r="Y153" s="157"/>
      <c r="Z153" s="157">
        <f>COUNTIF(Z6:Z95,"14:15")-COUNTIFS(Z6:Z95,"14:15",AA6:AA95,"!")</f>
        <v>0</v>
      </c>
      <c r="AA153" s="157"/>
      <c r="AB153" s="157"/>
      <c r="AC153" s="157">
        <f>COUNTIF(AC6:AC95,"14:15")-COUNTIFS(AC6:AC95,"14:15",AD6:AD95,"!")</f>
        <v>0</v>
      </c>
      <c r="AD153" s="157"/>
      <c r="AE153" s="157"/>
      <c r="AF153" s="157">
        <f>COUNTIF(AF6:AF95,"14:15")-COUNTIFS(AF6:AF95,"14:15",AG6:AG95,"!")</f>
        <v>0</v>
      </c>
      <c r="AG153" s="157"/>
      <c r="AH153" s="157"/>
      <c r="AI153" s="157">
        <f>COUNTIF(AI6:AI95,"14:15")-COUNTIFS(AI6:AI95,"14:15",AJ6:AJ95,"!")</f>
        <v>0</v>
      </c>
      <c r="AJ153" s="157"/>
      <c r="AK153" s="157"/>
      <c r="AL153" s="157">
        <f>COUNTIF(AL6:AL95,"14:15")-COUNTIFS(AL6:AL95,"14:15",AM6:AM95,"!")</f>
        <v>0</v>
      </c>
      <c r="AM153" s="157"/>
      <c r="AN153" s="157"/>
      <c r="AO153" s="157">
        <f>COUNTIF(AO6:AO95,"14:15")-COUNTIFS(AO6:AO95,"14:15",AP6:AP95,"!")</f>
        <v>0</v>
      </c>
      <c r="AP153" s="157"/>
      <c r="AQ153" s="157"/>
      <c r="AR153" s="157">
        <f>COUNTIF(AR6:AR95,"14:15")-COUNTIFS(AR6:AR95,"14:15",AS6:AS95,"!")</f>
        <v>0</v>
      </c>
      <c r="AS153" s="157"/>
      <c r="AT153" s="157"/>
      <c r="AU153" s="157">
        <f>COUNTIF(AU6:AU95,"14:15")-COUNTIFS(AU6:AU95,"14:15",AV6:AV95,"!")</f>
        <v>0</v>
      </c>
      <c r="AV153" s="157"/>
      <c r="AW153" s="157"/>
      <c r="AX153" s="157">
        <f>COUNTIF(AX6:AX95,"14:15")-COUNTIFS(AX6:AX95,"14:15",AY6:AY95,"!")</f>
        <v>0</v>
      </c>
      <c r="AY153" s="157"/>
      <c r="AZ153" s="157"/>
      <c r="BA153" s="157">
        <f>COUNTIF(BA6:BA95,"14:15")-COUNTIFS(BA6:BA95,"14:15",BB6:BB95,"!")</f>
        <v>0</v>
      </c>
      <c r="BB153" s="157"/>
      <c r="BC153" s="157"/>
      <c r="BD153" s="157">
        <f>COUNTIF(BD6:BD95,"14:15")-COUNTIFS(BD6:BD95,"14:15",BE6:BE95,"!")</f>
        <v>0</v>
      </c>
      <c r="BE153" s="157"/>
      <c r="BF153" s="157"/>
      <c r="BG153" s="157">
        <f>COUNTIF(BG6:BG95,"14:15")-COUNTIFS(BG6:BG95,"14:15",BH6:BH95,"!")</f>
        <v>0</v>
      </c>
      <c r="BH153" s="157"/>
      <c r="BI153" s="157"/>
      <c r="BJ153" s="157">
        <f>COUNTIF(BJ6:BJ95,"14:15")-COUNTIFS(BJ6:BJ95,"14:15",BK6:BK95,"!")</f>
        <v>0</v>
      </c>
      <c r="BK153" s="157"/>
      <c r="BL153" s="157"/>
      <c r="BM153" s="157">
        <f>COUNTIF(BM6:BM95,"14:15")-COUNTIFS(BM6:BM95,"14:15",BN6:BN95,"!")</f>
        <v>0</v>
      </c>
      <c r="BN153" s="157"/>
      <c r="BO153" s="157"/>
      <c r="BP153" s="157">
        <f>COUNTIF(BP6:BP95,"14:15")-COUNTIFS(BP6:BP95,"14:15",BQ6:BQ95,"!")</f>
        <v>0</v>
      </c>
      <c r="BQ153" s="157"/>
      <c r="BR153" s="157"/>
      <c r="BS153" s="157">
        <f>COUNTIF(BS6:BS95,"14:15")-COUNTIFS(BS6:BS95,"14:15",BT6:BT95,"!")</f>
        <v>0</v>
      </c>
      <c r="BT153" s="157"/>
      <c r="BU153" s="157"/>
      <c r="BV153" s="157">
        <f>COUNTIF(BV6:BV95,"14:15")-COUNTIFS(BV6:BV95,"14:15",BW6:BW95,"!")</f>
        <v>0</v>
      </c>
      <c r="BW153" s="157"/>
      <c r="BX153" s="157"/>
      <c r="BY153" s="157">
        <f>COUNTIF(BY6:BY95,"14:15")-COUNTIFS(BY6:BY95,"14:15",BZ6:BZ95,"!")</f>
        <v>0</v>
      </c>
      <c r="BZ153" s="157"/>
      <c r="CA153" s="157"/>
      <c r="CB153" s="157">
        <f>COUNTIF(CB6:CB95,"14:15")-COUNTIFS(CB6:CB95,"14:15",CC6:CC95,"!")</f>
        <v>0</v>
      </c>
      <c r="CC153" s="157"/>
      <c r="CD153" s="157"/>
      <c r="CE153" s="157">
        <f>COUNTIF(CE6:CE95,"14:15")-COUNTIFS(CE6:CE95,"14:15",CF6:CF95,"!")</f>
        <v>0</v>
      </c>
      <c r="CF153" s="157"/>
      <c r="CG153" s="157"/>
      <c r="CH153" s="157">
        <f>COUNTIF(CH6:CH95,"14:15")-COUNTIFS(CH6:CH95,"14:15",CI6:CI95,"!")</f>
        <v>0</v>
      </c>
      <c r="CI153" s="157"/>
      <c r="CJ153" s="157"/>
      <c r="CK153" s="157">
        <f>COUNTIF(CK6:CK95,"14:15")-COUNTIFS(CK6:CK95,"14:15",CL6:CL95,"!")</f>
        <v>0</v>
      </c>
      <c r="CL153" s="157"/>
      <c r="CM153" s="157"/>
      <c r="CN153" s="157">
        <f>COUNTIF(CN6:CN95,"14:15")-COUNTIFS(CN6:CN95,"14:15",CO6:CO95,"!")</f>
        <v>0</v>
      </c>
      <c r="CO153" s="157"/>
      <c r="CP153" s="157"/>
      <c r="CQ153" s="157">
        <f>COUNTIF(CQ6:CQ95,"14:15")-COUNTIFS(CQ6:CQ95,"14:15",CR6:CR95,"!")</f>
        <v>0</v>
      </c>
      <c r="CR153" s="157"/>
      <c r="CS153" s="157"/>
      <c r="CT153" s="164">
        <f>COUNTIF(CT6:CT95,"14:15")-COUNTIFS(CT6:CT95,"14:15",CU6:CU95,"!")</f>
        <v>0</v>
      </c>
      <c r="CU153" s="157"/>
      <c r="CV153" s="163"/>
      <c r="CW153" s="163"/>
      <c r="CX153" s="163"/>
      <c r="CY153" s="163"/>
      <c r="CZ153" s="163"/>
      <c r="DA153" s="163"/>
    </row>
    <row r="154" spans="1:105" ht="15.75" x14ac:dyDescent="0.25">
      <c r="A154" s="251">
        <v>149</v>
      </c>
      <c r="B154" s="28"/>
      <c r="C154" s="156" t="s">
        <v>424</v>
      </c>
      <c r="D154" s="121"/>
      <c r="E154" s="559"/>
      <c r="F154" s="1"/>
      <c r="G154" s="157">
        <f>COUNTIF(G6:G95,"17:00")-COUNTIFS(G6:G95,"17:00",I6:I95,"!")</f>
        <v>0</v>
      </c>
      <c r="H154" s="157">
        <f>COUNTIF(H6:H95,"13:30")-COUNTIFS(H6:H95,"13:30",I6:I95,"!")</f>
        <v>0</v>
      </c>
      <c r="I154" s="157"/>
      <c r="J154" s="157">
        <f>COUNTIF(J6:J95,"17:00")-COUNTIFS(J6:J95,"17:00",L6:L95,"!")</f>
        <v>2</v>
      </c>
      <c r="K154" s="157">
        <f>COUNTIF(K6:K95,"10:00")-COUNTIFS(K6:K95,"10:00",L6:L95,"!")</f>
        <v>0</v>
      </c>
      <c r="L154" s="157"/>
      <c r="M154" s="157">
        <f>COUNTIF(M6:M95,"17:00")-COUNTIFS(M6:M95,"17:00",O6:O95,"!")</f>
        <v>2</v>
      </c>
      <c r="N154" s="157">
        <f>COUNTIF(N6:N95,"10:00")-COUNTIFS(N6:N95,"10:00",O6:O95,"!")</f>
        <v>0</v>
      </c>
      <c r="O154" s="157"/>
      <c r="P154" s="157">
        <f>COUNTIF(P6:P95,"17:00")-COUNTIFS(P6:P95,"17:00",R6:R95,"!")</f>
        <v>4</v>
      </c>
      <c r="Q154" s="157">
        <f>COUNTIF(Q6:Q95,"10:00")-COUNTIFS(Q6:Q95,"10:00",R6:R95,"!")</f>
        <v>0</v>
      </c>
      <c r="R154" s="157"/>
      <c r="S154" s="157">
        <f>COUNTIF(S6:S95,"17:00")-COUNTIFS(S6:S95,"17:00",U6:U95,"!")</f>
        <v>0</v>
      </c>
      <c r="T154" s="157">
        <f>COUNTIF(T6:T95,"10:00")-COUNTIFS(T6:T95,"10:00",U6:U95,"!")</f>
        <v>0</v>
      </c>
      <c r="U154" s="157"/>
      <c r="V154" s="157">
        <f>COUNTIF(V6:V95,"17:00")-COUNTIFS(V6:V95,"17:00",X6:X95,"!")</f>
        <v>2</v>
      </c>
      <c r="W154" s="157">
        <f>COUNTIF(W6:W95,"10:00")-COUNTIFS(W6:W95,"10:00",X6:X95,"!")</f>
        <v>0</v>
      </c>
      <c r="X154" s="157"/>
      <c r="Y154" s="157">
        <f>COUNTIF(Y6:Y95,"17:00")-COUNTIFS(Y6:Y95,"17:00",AA6:AA95,"!")</f>
        <v>1</v>
      </c>
      <c r="Z154" s="157">
        <f>COUNTIF(Z6:Z95,"10:00")-COUNTIFS(Z6:Z95,"10:00",AA6:AA95,"!")</f>
        <v>0</v>
      </c>
      <c r="AA154" s="157"/>
      <c r="AB154" s="157">
        <f>COUNTIF(AB6:AB95,"17:00")-COUNTIFS(AB6:AB95,"17:00",AD6:AD95,"!")</f>
        <v>0</v>
      </c>
      <c r="AC154" s="157">
        <f>COUNTIF(AC6:AC95,"10:00")-COUNTIFS(AC6:AC95,"10:00",AD6:AD95,"!")</f>
        <v>0</v>
      </c>
      <c r="AD154" s="157"/>
      <c r="AE154" s="157">
        <f>COUNTIF(AE6:AE95,"17:00")-COUNTIFS(AE6:AE95,"17:00",AG6:AG95,"!")</f>
        <v>3</v>
      </c>
      <c r="AF154" s="157">
        <f>COUNTIF(AF6:AF95,"10:00")-COUNTIFS(AF6:AF95,"10:00",AG6:AG95,"!")</f>
        <v>0</v>
      </c>
      <c r="AG154" s="157"/>
      <c r="AH154" s="157">
        <f>COUNTIF(AH6:AH95,"17:00")-COUNTIFS(AH6:AH95,"17:00",AJ6:AJ95,"!")</f>
        <v>2</v>
      </c>
      <c r="AI154" s="157">
        <f>COUNTIF(AI6:AI95,"10:00")-COUNTIFS(AI6:AI95,"10:00",AJ6:AJ95,"!")</f>
        <v>0</v>
      </c>
      <c r="AJ154" s="157"/>
      <c r="AK154" s="157">
        <f>COUNTIF(AK6:AK95,"17:00")-COUNTIFS(AK6:AK95,"17:00",AM6:AM95,"!")</f>
        <v>4</v>
      </c>
      <c r="AL154" s="157">
        <f>COUNTIF(AL6:AL95,"10:00")-COUNTIFS(AL6:AL95,"10:00",AM6:AM95,"!")</f>
        <v>0</v>
      </c>
      <c r="AM154" s="157"/>
      <c r="AN154" s="157">
        <f>COUNTIF(AN6:AN95,"17:00")-COUNTIFS(AN6:AN95,"17:00",AP6:AP95,"!")</f>
        <v>0</v>
      </c>
      <c r="AO154" s="157">
        <f>COUNTIF(AO6:AO95,"10:00")-COUNTIFS(AO6:AO95,"10:00",AP6:AP95,"!")</f>
        <v>0</v>
      </c>
      <c r="AP154" s="157"/>
      <c r="AQ154" s="157">
        <f>COUNTIF(AQ6:AQ95,"17:00")-COUNTIFS(AQ6:AQ95,"17:00",AS6:AS95,"!")</f>
        <v>2</v>
      </c>
      <c r="AR154" s="157">
        <f>COUNTIF(AR6:AR95,"10:00")-COUNTIFS(AR6:AR95,"10:00",AS6:AS95,"!")</f>
        <v>0</v>
      </c>
      <c r="AS154" s="157"/>
      <c r="AT154" s="157">
        <f>COUNTIF(AT6:AT95,"17:00")-COUNTIFS(AT6:AT95,"17:00",AV6:AV95,"!")</f>
        <v>1</v>
      </c>
      <c r="AU154" s="157">
        <f>COUNTIF(AU6:AU95,"10:00")-COUNTIFS(AU6:AU95,"10:00",AV6:AV95,"!")</f>
        <v>0</v>
      </c>
      <c r="AV154" s="157"/>
      <c r="AW154" s="157">
        <f>COUNTIF(AW6:AW95,"17:00")-COUNTIFS(AW6:AW95,"17:00",AY6:AY95,"!")</f>
        <v>0</v>
      </c>
      <c r="AX154" s="157">
        <f>COUNTIF(AX6:AX95,"10:00")-COUNTIFS(AX6:AX95,"10:00",AY6:AY95,"!")</f>
        <v>0</v>
      </c>
      <c r="AY154" s="157"/>
      <c r="AZ154" s="157">
        <f>COUNTIF(AZ6:AZ95,"17:00")-COUNTIFS(AZ6:AZ95,"17:00",BB6:BB95,"!")</f>
        <v>2</v>
      </c>
      <c r="BA154" s="157">
        <f>COUNTIF(BA6:BA95,"10:00")-COUNTIFS(BA6:BA95,"10:00",BB6:BB95,"!")</f>
        <v>0</v>
      </c>
      <c r="BB154" s="157"/>
      <c r="BC154" s="157">
        <f>COUNTIF(BC6:BC95,"17:00")-COUNTIFS(BC6:BC95,"17:00",BE6:BE95,"!")</f>
        <v>1</v>
      </c>
      <c r="BD154" s="157">
        <f>COUNTIF(BD6:BD95,"10:00")-COUNTIFS(BD6:BD95,"10:00",BE6:BE95,"!")</f>
        <v>0</v>
      </c>
      <c r="BE154" s="157"/>
      <c r="BF154" s="157">
        <f>COUNTIF(BF6:BF95,"17:00")-COUNTIFS(BF6:BF95,"17:00",BH6:BH95,"!")</f>
        <v>4</v>
      </c>
      <c r="BG154" s="157">
        <f>COUNTIF(BG6:BG95,"10:00")-COUNTIFS(BG6:BG95,"10:00",BH6:BH95,"!")</f>
        <v>0</v>
      </c>
      <c r="BH154" s="157"/>
      <c r="BI154" s="157">
        <f>COUNTIF(BI6:BI95,"17:00")-COUNTIFS(BI6:BI95,"17:00",BK6:BK95,"!")</f>
        <v>1</v>
      </c>
      <c r="BJ154" s="157">
        <f>COUNTIF(BJ6:BJ95,"10:00")-COUNTIFS(BJ6:BJ95,"10:00",BK6:BK95,"!")</f>
        <v>0</v>
      </c>
      <c r="BK154" s="157"/>
      <c r="BL154" s="157">
        <f>COUNTIF(BL6:BL95,"17:00")-COUNTIFS(BL6:BL95,"17:00",BN6:BN95,"!")</f>
        <v>3</v>
      </c>
      <c r="BM154" s="157">
        <f>COUNTIF(BM6:BM95,"10:00")-COUNTIFS(BM6:BM95,"10:00",BN6:BN95,"!")</f>
        <v>0</v>
      </c>
      <c r="BN154" s="157"/>
      <c r="BO154" s="157">
        <f>COUNTIF(BO6:BO95,"17:00")-COUNTIFS(BO6:BO95,"17:00",BQ6:BQ95,"!")</f>
        <v>1</v>
      </c>
      <c r="BP154" s="157">
        <f>COUNTIF(BP6:BP95,"10:00")-COUNTIFS(BP6:BP95,"10:00",BQ6:BQ95,"!")</f>
        <v>0</v>
      </c>
      <c r="BQ154" s="157"/>
      <c r="BR154" s="157">
        <f>COUNTIF(BR6:BR95,"17:00")-COUNTIFS(BR6:BR95,"17:00",BT6:BT95,"!")</f>
        <v>0</v>
      </c>
      <c r="BS154" s="157">
        <f>COUNTIF(BS6:BS95,"10:00")-COUNTIFS(BS6:BS95,"10:00",BT6:BT95,"!")</f>
        <v>0</v>
      </c>
      <c r="BT154" s="157"/>
      <c r="BU154" s="157">
        <f>COUNTIF(BU6:BU95,"17:00")-COUNTIFS(BU6:BU95,"17:00",BW6:BW95,"!")</f>
        <v>2</v>
      </c>
      <c r="BV154" s="157">
        <f>COUNTIF(BV6:BV95,"10:00")-COUNTIFS(BV6:BV95,"10:00",BW6:BW95,"!")</f>
        <v>0</v>
      </c>
      <c r="BW154" s="157"/>
      <c r="BX154" s="157">
        <f>COUNTIF(BX6:BX95,"17:00")-COUNTIFS(BX6:BX95,"17:00",BZ6:BZ95,"!")</f>
        <v>2</v>
      </c>
      <c r="BY154" s="157">
        <f>COUNTIF(BY6:BY95,"10:00")-COUNTIFS(BY6:BY95,"10:00",BZ6:BZ95,"!")</f>
        <v>0</v>
      </c>
      <c r="BZ154" s="157"/>
      <c r="CA154" s="157">
        <f>COUNTIF(CA6:CA95,"17:00")-COUNTIFS(CA6:CA95,"17:00",CC6:CC95,"!")</f>
        <v>4</v>
      </c>
      <c r="CB154" s="157">
        <f>COUNTIF(CB6:CB95,"10:00")-COUNTIFS(CB6:CB95,"10:00",CC6:CC95,"!")</f>
        <v>0</v>
      </c>
      <c r="CC154" s="157"/>
      <c r="CD154" s="157">
        <f>COUNTIF(CD6:CD95,"17:00")-COUNTIFS(CD6:CD95,"17:00",CF6:CF95,"!")</f>
        <v>1</v>
      </c>
      <c r="CE154" s="157">
        <f>COUNTIF(CE6:CE95,"10:00")-COUNTIFS(CE6:CE95,"10:00",CF6:CF95,"!")</f>
        <v>0</v>
      </c>
      <c r="CF154" s="157"/>
      <c r="CG154" s="157">
        <f>COUNTIF(CG6:CG95,"17:00")-COUNTIFS(CG6:CG95,"17:00",CI6:CI95,"!")</f>
        <v>2</v>
      </c>
      <c r="CH154" s="157">
        <f>COUNTIF(CH6:CH95,"10:00")-COUNTIFS(CH6:CH95,"10:00",CI6:CI95,"!")</f>
        <v>0</v>
      </c>
      <c r="CI154" s="157"/>
      <c r="CJ154" s="157">
        <f>COUNTIF(CJ6:CJ95,"17:00")-COUNTIFS(CJ6:CJ95,"17:00",CL6:CL95,"!")</f>
        <v>1</v>
      </c>
      <c r="CK154" s="157">
        <f>COUNTIF(CK6:CK95,"10:00")-COUNTIFS(CK6:CK95,"10:00",CL6:CL95,"!")</f>
        <v>0</v>
      </c>
      <c r="CL154" s="157"/>
      <c r="CM154" s="157">
        <f>COUNTIF(CM6:CM95,"17:00")-COUNTIFS(CM6:CM95,"17:00",CO6:CO95,"!")</f>
        <v>0</v>
      </c>
      <c r="CN154" s="157">
        <f>COUNTIF(CN6:CN95,"10:00")-COUNTIFS(CN6:CN95,"10:00",CO6:CO95,"!")</f>
        <v>0</v>
      </c>
      <c r="CO154" s="157"/>
      <c r="CP154" s="157">
        <f>COUNTIF(CP6:CP95,"17:00")-COUNTIFS(CP6:CP95,"17:00",CR6:CR95,"!")</f>
        <v>4</v>
      </c>
      <c r="CQ154" s="157">
        <f>COUNTIF(CQ6:CQ95,"10:00")-COUNTIFS(CQ6:CQ95,"10:00",CR6:CR95,"!")</f>
        <v>0</v>
      </c>
      <c r="CR154" s="157"/>
      <c r="CS154" s="157">
        <f>COUNTIF(CS6:CS95,"17:00")-COUNTIFS(CS6:CS95,"17:00",CU6:CU95,"!")</f>
        <v>0</v>
      </c>
      <c r="CT154" s="164">
        <f>COUNTIF(CT6:CT95,"10:00")-COUNTIFS(CT6:CT95,"10:00",CU6:CU95,"!")</f>
        <v>0</v>
      </c>
      <c r="CU154" s="157"/>
      <c r="CV154" s="163"/>
      <c r="CW154" s="163"/>
      <c r="CX154" s="163"/>
      <c r="CY154" s="163"/>
      <c r="CZ154" s="163"/>
      <c r="DA154" s="163"/>
    </row>
    <row r="155" spans="1:105" ht="15.75" x14ac:dyDescent="0.25">
      <c r="A155" s="251">
        <v>150</v>
      </c>
      <c r="B155" s="28"/>
      <c r="C155" s="156" t="s">
        <v>425</v>
      </c>
      <c r="D155" s="121"/>
      <c r="E155" s="559"/>
      <c r="F155" s="1"/>
      <c r="G155" s="157">
        <f>COUNTIF(G6:G95,"17:15")-COUNTIFS(G6:G95,"17:15",I6:I95,"!")</f>
        <v>0</v>
      </c>
      <c r="H155" s="157">
        <f>COUNTIF(H6:H95,"18:45")-COUNTIFS(H6:H95,"18:45",I6:I95,"!")</f>
        <v>1</v>
      </c>
      <c r="I155" s="157"/>
      <c r="J155" s="157">
        <f>COUNTIF(J6:J95,"17:15")-COUNTIFS(J6:J95,"17:15",L6:L95,"!")</f>
        <v>0</v>
      </c>
      <c r="K155" s="157">
        <f>COUNTIF(K6:K95,"18:45")-COUNTIFS(K6:K95,"18:45",L6:L95,"!")</f>
        <v>1</v>
      </c>
      <c r="L155" s="157"/>
      <c r="M155" s="157">
        <f>COUNTIF(M6:M95,"17:15")-COUNTIFS(M6:M95,"17:15",O6:O95,"!")</f>
        <v>0</v>
      </c>
      <c r="N155" s="157">
        <f>COUNTIF(N6:N95,"18:45")-COUNTIFS(N6:N95,"18:45",O6:O95,"!")</f>
        <v>0</v>
      </c>
      <c r="O155" s="157"/>
      <c r="P155" s="157">
        <f>COUNTIF(P6:P95,"17:15")-COUNTIFS(P6:P95,"17:15",R6:R95,"!")</f>
        <v>0</v>
      </c>
      <c r="Q155" s="157">
        <f>COUNTIF(Q6:Q95,"18:45")-COUNTIFS(Q6:Q95,"18:45",R6:R95,"!")</f>
        <v>0</v>
      </c>
      <c r="R155" s="157"/>
      <c r="S155" s="157">
        <f>COUNTIF(S6:S95,"17:15")-COUNTIFS(S6:S95,"17:15",U6:U95,"!")</f>
        <v>0</v>
      </c>
      <c r="T155" s="157">
        <f>COUNTIF(T6:T95,"18:45")-COUNTIFS(T6:T95,"18:45",U6:U95,"!")</f>
        <v>0</v>
      </c>
      <c r="U155" s="157"/>
      <c r="V155" s="157">
        <f>COUNTIF(V6:V95,"17:15")-COUNTIFS(V6:V95,"17:15",X6:X95,"!")</f>
        <v>0</v>
      </c>
      <c r="W155" s="157">
        <f>COUNTIF(W6:W95,"18:45")-COUNTIFS(W6:W95,"18:45",X6:X95,"!")</f>
        <v>0</v>
      </c>
      <c r="X155" s="157"/>
      <c r="Y155" s="157">
        <f>COUNTIF(Y6:Y95,"17:15")-COUNTIFS(Y6:Y95,"17:15",AA6:AA95,"!")</f>
        <v>0</v>
      </c>
      <c r="Z155" s="157">
        <f>COUNTIF(Z6:Z95,"18:45")-COUNTIFS(Z6:Z95,"18:45",AA6:AA95,"!")</f>
        <v>1</v>
      </c>
      <c r="AA155" s="157"/>
      <c r="AB155" s="157">
        <f>COUNTIF(AB6:AB95,"17:15")-COUNTIFS(AB6:AB95,"17:15",AD6:AD95,"!")</f>
        <v>0</v>
      </c>
      <c r="AC155" s="157">
        <f>COUNTIF(AC6:AC95,"18:45")-COUNTIFS(AC6:AC95,"18:45",AD6:AD95,"!")</f>
        <v>1</v>
      </c>
      <c r="AD155" s="157"/>
      <c r="AE155" s="157">
        <f>COUNTIF(AE6:AE95,"17:15")-COUNTIFS(AE6:AE95,"17:15",AG6:AG95,"!")</f>
        <v>0</v>
      </c>
      <c r="AF155" s="157">
        <f>COUNTIF(AF6:AF95,"18:45")-COUNTIFS(AF6:AF95,"18:45",AG6:AG95,"!")</f>
        <v>0</v>
      </c>
      <c r="AG155" s="157"/>
      <c r="AH155" s="157">
        <f>COUNTIF(AH6:AH95,"17:15")-COUNTIFS(AH6:AH95,"17:15",AJ6:AJ95,"!")</f>
        <v>0</v>
      </c>
      <c r="AI155" s="157">
        <f>COUNTIF(AI6:AI95,"18:45")-COUNTIFS(AI6:AI95,"18:45",AJ6:AJ95,"!")</f>
        <v>0</v>
      </c>
      <c r="AJ155" s="157"/>
      <c r="AK155" s="157">
        <f>COUNTIF(AK6:AK95,"17:15")-COUNTIFS(AK6:AK95,"17:15",AM6:AM95,"!")</f>
        <v>0</v>
      </c>
      <c r="AL155" s="157">
        <f>COUNTIF(AL6:AL95,"18:45")-COUNTIFS(AL6:AL95,"18:45",AM6:AM95,"!")</f>
        <v>1</v>
      </c>
      <c r="AM155" s="157"/>
      <c r="AN155" s="157">
        <f>COUNTIF(AN6:AN95,"17:15")-COUNTIFS(AN6:AN95,"17:15",AP6:AP95,"!")</f>
        <v>0</v>
      </c>
      <c r="AO155" s="157">
        <f>COUNTIF(AO6:AO95,"18:45")-COUNTIFS(AO6:AO95,"18:45",AP6:AP95,"!")</f>
        <v>1</v>
      </c>
      <c r="AP155" s="157"/>
      <c r="AQ155" s="157">
        <f>COUNTIF(AQ6:AQ95,"17:15")-COUNTIFS(AQ6:AQ95,"17:15",AS6:AS95,"!")</f>
        <v>0</v>
      </c>
      <c r="AR155" s="157">
        <f>COUNTIF(AR6:AR95,"18:45")-COUNTIFS(AR6:AR95,"18:45",AS6:AS95,"!")</f>
        <v>0</v>
      </c>
      <c r="AS155" s="157"/>
      <c r="AT155" s="157">
        <f>COUNTIF(AT6:AT95,"17:15")-COUNTIFS(AT6:AT95,"17:15",AV6:AV95,"!")</f>
        <v>0</v>
      </c>
      <c r="AU155" s="157">
        <f>COUNTIF(AU6:AU95,"18:45")-COUNTIFS(AU6:AU95,"18:45",AV6:AV95,"!")</f>
        <v>0</v>
      </c>
      <c r="AV155" s="157"/>
      <c r="AW155" s="157">
        <f>COUNTIF(AW6:AW95,"17:15")-COUNTIFS(AW6:AW95,"17:15",AY6:AY95,"!")</f>
        <v>0</v>
      </c>
      <c r="AX155" s="157">
        <f>COUNTIF(AX6:AX95,"18:45")-COUNTIFS(AX6:AX95,"18:45",AY6:AY95,"!")</f>
        <v>0</v>
      </c>
      <c r="AY155" s="157"/>
      <c r="AZ155" s="157">
        <f>COUNTIF(AZ6:AZ95,"17:15")-COUNTIFS(AZ6:AZ95,"17:15",BB6:BB95,"!")</f>
        <v>0</v>
      </c>
      <c r="BA155" s="157">
        <f>COUNTIF(BA6:BA95,"18:45")-COUNTIFS(BA6:BA95,"18:45",BB6:BB95,"!")</f>
        <v>0</v>
      </c>
      <c r="BB155" s="157"/>
      <c r="BC155" s="157">
        <f>COUNTIF(BC6:BC95,"17:15")-COUNTIFS(BC6:BC95,"17:15",BE6:BE95,"!")</f>
        <v>0</v>
      </c>
      <c r="BD155" s="157">
        <f>COUNTIF(BD6:BD95,"18:45")-COUNTIFS(BD6:BD95,"18:45",BE6:BE95,"!")</f>
        <v>0</v>
      </c>
      <c r="BE155" s="157"/>
      <c r="BF155" s="157">
        <f>COUNTIF(BF6:BF95,"17:15")-COUNTIFS(BF6:BF95,"17:15",BH6:BH95,"!")</f>
        <v>0</v>
      </c>
      <c r="BG155" s="157">
        <f>COUNTIF(BG6:BG95,"18:45")-COUNTIFS(BG6:BG95,"18:45",BH6:BH95,"!")</f>
        <v>0</v>
      </c>
      <c r="BH155" s="157"/>
      <c r="BI155" s="157">
        <f>COUNTIF(BI6:BI95,"17:15")-COUNTIFS(BI6:BI95,"17:15",BK6:BK95,"!")</f>
        <v>0</v>
      </c>
      <c r="BJ155" s="157">
        <f>COUNTIF(BJ6:BJ95,"18:45")-COUNTIFS(BJ6:BJ95,"18:45",BK6:BK95,"!")</f>
        <v>0</v>
      </c>
      <c r="BK155" s="157"/>
      <c r="BL155" s="157">
        <f>COUNTIF(BL6:BL95,"17:15")-COUNTIFS(BL6:BL95,"17:15",BN6:BN95,"!")</f>
        <v>0</v>
      </c>
      <c r="BM155" s="157">
        <f>COUNTIF(BM6:BM95,"18:45")-COUNTIFS(BM6:BM95,"18:45",BN6:BN95,"!")</f>
        <v>0</v>
      </c>
      <c r="BN155" s="157"/>
      <c r="BO155" s="157">
        <f>COUNTIF(BO6:BO95,"17:15")-COUNTIFS(BO6:BO95,"17:15",BQ6:BQ95,"!")</f>
        <v>0</v>
      </c>
      <c r="BP155" s="157">
        <f>COUNTIF(BP6:BP95,"18:45")-COUNTIFS(BP6:BP95,"18:45",BQ6:BQ95,"!")</f>
        <v>1</v>
      </c>
      <c r="BQ155" s="157"/>
      <c r="BR155" s="157">
        <f>COUNTIF(BR6:BR95,"17:15")-COUNTIFS(BR6:BR95,"17:15",BT6:BT95,"!")</f>
        <v>0</v>
      </c>
      <c r="BS155" s="157">
        <f>COUNTIF(BS6:BS95,"18:45")-COUNTIFS(BS6:BS95,"18:45",BT6:BT95,"!")</f>
        <v>1</v>
      </c>
      <c r="BT155" s="157"/>
      <c r="BU155" s="157">
        <f>COUNTIF(BU6:BU95,"17:15")-COUNTIFS(BU6:BU95,"17:15",BW6:BW95,"!")</f>
        <v>0</v>
      </c>
      <c r="BV155" s="157">
        <f>COUNTIF(BV6:BV95,"18:45")-COUNTIFS(BV6:BV95,"18:45",BW6:BW95,"!")</f>
        <v>0</v>
      </c>
      <c r="BW155" s="157"/>
      <c r="BX155" s="157">
        <f>COUNTIF(BX6:BX95,"17:15")-COUNTIFS(BX6:BX95,"17:15",BZ6:BZ95,"!")</f>
        <v>0</v>
      </c>
      <c r="BY155" s="157">
        <f>COUNTIF(BY6:BY95,"18:45")-COUNTIFS(BY6:BY95,"18:45",BZ6:BZ95,"!")</f>
        <v>0</v>
      </c>
      <c r="BZ155" s="157"/>
      <c r="CA155" s="157">
        <f>COUNTIF(CA6:CA95,"17:15")-COUNTIFS(CA6:CA95,"17:15",CC6:CC95,"!")</f>
        <v>0</v>
      </c>
      <c r="CB155" s="157">
        <f>COUNTIF(CB6:CB95,"18:45")-COUNTIFS(CB6:CB95,"18:45",CC6:CC95,"!")</f>
        <v>1</v>
      </c>
      <c r="CC155" s="157"/>
      <c r="CD155" s="157">
        <f>COUNTIF(CD6:CD95,"17:15")-COUNTIFS(CD6:CD95,"17:15",CF6:CF95,"!")</f>
        <v>0</v>
      </c>
      <c r="CE155" s="157">
        <f>COUNTIF(CE6:CE95,"18:45")-COUNTIFS(CE6:CE95,"18:45",CF6:CF95,"!")</f>
        <v>1</v>
      </c>
      <c r="CF155" s="157"/>
      <c r="CG155" s="157">
        <f>COUNTIF(CG6:CG95,"17:15")-COUNTIFS(CG6:CG95,"17:15",CI6:CI95,"!")</f>
        <v>0</v>
      </c>
      <c r="CH155" s="157">
        <f>COUNTIF(CH6:CH95,"18:45")-COUNTIFS(CH6:CH95,"18:45",CI6:CI95,"!")</f>
        <v>0</v>
      </c>
      <c r="CI155" s="157"/>
      <c r="CJ155" s="157">
        <f>COUNTIF(CJ6:CJ95,"17:15")-COUNTIFS(CJ6:CJ95,"17:15",CL6:CL95,"!")</f>
        <v>0</v>
      </c>
      <c r="CK155" s="157">
        <f>COUNTIF(CK6:CK95,"18:45")-COUNTIFS(CK6:CK95,"18:45",CL6:CL95,"!")</f>
        <v>0</v>
      </c>
      <c r="CL155" s="157"/>
      <c r="CM155" s="157">
        <f>COUNTIF(CM6:CM95,"17:15")-COUNTIFS(CM6:CM95,"17:15",CO6:CO95,"!")</f>
        <v>0</v>
      </c>
      <c r="CN155" s="157">
        <f>COUNTIF(CN6:CN95,"18:45")-COUNTIFS(CN6:CN95,"18:45",CO6:CO95,"!")</f>
        <v>0</v>
      </c>
      <c r="CO155" s="157"/>
      <c r="CP155" s="157">
        <f>COUNTIF(CP6:CP95,"17:15")-COUNTIFS(CP6:CP95,"17:15",CR6:CR95,"!")</f>
        <v>0</v>
      </c>
      <c r="CQ155" s="157">
        <f>COUNTIF(CQ6:CQ95,"18:45")-COUNTIFS(CQ6:CQ95,"18:45",CR6:CR95,"!")</f>
        <v>0</v>
      </c>
      <c r="CR155" s="157"/>
      <c r="CS155" s="157">
        <f>COUNTIF(CS6:CS95,"17:15")-COUNTIFS(CS6:CS95,"17:15",CU6:CU95,"!")</f>
        <v>0</v>
      </c>
      <c r="CT155" s="164">
        <f>COUNTIF(CT6:CT95,"18:45")-COUNTIFS(CT6:CT95,"18:45",CU6:CU95,"!")</f>
        <v>0</v>
      </c>
      <c r="CU155" s="157"/>
      <c r="CV155" s="163"/>
      <c r="CW155" s="163"/>
      <c r="CX155" s="163"/>
      <c r="CY155" s="163"/>
      <c r="CZ155" s="163"/>
      <c r="DA155" s="163"/>
    </row>
    <row r="156" spans="1:105" ht="15.75" x14ac:dyDescent="0.25">
      <c r="A156" s="251">
        <v>151</v>
      </c>
      <c r="B156" s="28"/>
      <c r="C156" s="156" t="s">
        <v>426</v>
      </c>
      <c r="D156" s="121"/>
      <c r="E156" s="559"/>
      <c r="F156" s="1"/>
      <c r="G156" s="157">
        <f>COUNTIF(G6:G95,"17:45")-COUNTIFS(G6:G95,"17:45",I6:I95,"!")</f>
        <v>0</v>
      </c>
      <c r="H156" s="157">
        <f>COUNTIF(H6:H95,"14:00")-COUNTIFS(H6:H95,"14:00",I6:I95,"!")</f>
        <v>0</v>
      </c>
      <c r="I156" s="157"/>
      <c r="J156" s="157">
        <f>COUNTIF(J6:J95,"17:45")-COUNTIFS(J6:J95,"17:45",L6:L95,"!")</f>
        <v>0</v>
      </c>
      <c r="K156" s="157">
        <f>COUNTIF(K6:K95,"14:00")-COUNTIFS(K6:K95,"14:00",L6:L95,"!")</f>
        <v>0</v>
      </c>
      <c r="L156" s="157"/>
      <c r="M156" s="157">
        <f>COUNTIF(M6:M95,"17:45")-COUNTIFS(M6:M95,"17:45",O6:O95,"!")</f>
        <v>0</v>
      </c>
      <c r="N156" s="157">
        <f>COUNTIF(N6:N95,"14:00")-COUNTIFS(N6:N95,"14:00",O6:O95,"!")</f>
        <v>1</v>
      </c>
      <c r="O156" s="157"/>
      <c r="P156" s="157">
        <f>COUNTIF(P6:P95,"17:45")-COUNTIFS(P6:P95,"17:45",R6:R95,"!")</f>
        <v>0</v>
      </c>
      <c r="Q156" s="157">
        <f>COUNTIF(Q6:Q95,"14:00")-COUNTIFS(Q6:Q95,"14:00",R6:R95,"!")</f>
        <v>1</v>
      </c>
      <c r="R156" s="157"/>
      <c r="S156" s="157">
        <f>COUNTIF(S6:S95,"17:45")-COUNTIFS(S6:S95,"17:45",U6:U95,"!")</f>
        <v>0</v>
      </c>
      <c r="T156" s="157">
        <f>COUNTIF(T6:T95,"14:00")-COUNTIFS(T6:T95,"14:00",U6:U95,"!")</f>
        <v>0</v>
      </c>
      <c r="U156" s="157"/>
      <c r="V156" s="157">
        <f>COUNTIF(V6:V95,"17:45")-COUNTIFS(V6:V95,"17:45",X6:X95,"!")</f>
        <v>0</v>
      </c>
      <c r="W156" s="157">
        <f>COUNTIF(W6:W95,"14:00")-COUNTIFS(W6:W95,"14:00",X6:X95,"!")</f>
        <v>0</v>
      </c>
      <c r="X156" s="157"/>
      <c r="Y156" s="157">
        <f>COUNTIF(Y6:Y95,"17:45")-COUNTIFS(Y6:Y95,"17:45",AA6:AA95,"!")</f>
        <v>0</v>
      </c>
      <c r="Z156" s="157">
        <f>COUNTIF(Z6:Z95,"14:00")-COUNTIFS(Z6:Z95,"14:00",AA6:AA95,"!")</f>
        <v>0</v>
      </c>
      <c r="AA156" s="157"/>
      <c r="AB156" s="157">
        <f>COUNTIF(AB6:AB95,"17:45")-COUNTIFS(AB6:AB95,"17:45",AD6:AD95,"!")</f>
        <v>0</v>
      </c>
      <c r="AC156" s="157">
        <f>COUNTIF(AC6:AC95,"14:00")-COUNTIFS(AC6:AC95,"14:00",AD6:AD95,"!")</f>
        <v>0</v>
      </c>
      <c r="AD156" s="157"/>
      <c r="AE156" s="157">
        <f>COUNTIF(AE6:AE95,"17:45")-COUNTIFS(AE6:AE95,"17:45",AG6:AG95,"!")</f>
        <v>0</v>
      </c>
      <c r="AF156" s="157">
        <f>COUNTIF(AF6:AF95,"14:00")-COUNTIFS(AF6:AF95,"14:00",AG6:AG95,"!")</f>
        <v>0</v>
      </c>
      <c r="AG156" s="157"/>
      <c r="AH156" s="157">
        <f>COUNTIF(AH6:AH95,"17:45")-COUNTIFS(AH6:AH95,"17:45",AJ6:AJ95,"!")</f>
        <v>0</v>
      </c>
      <c r="AI156" s="157">
        <f>COUNTIF(AI6:AI95,"14:00")-COUNTIFS(AI6:AI95,"14:00",AJ6:AJ95,"!")</f>
        <v>1</v>
      </c>
      <c r="AJ156" s="157"/>
      <c r="AK156" s="157">
        <f>COUNTIF(AK6:AK95,"17:45")-COUNTIFS(AK6:AK95,"17:45",AM6:AM95,"!")</f>
        <v>0</v>
      </c>
      <c r="AL156" s="157">
        <f>COUNTIF(AL6:AL95,"14:00")-COUNTIFS(AL6:AL95,"14:00",AM6:AM95,"!")</f>
        <v>0</v>
      </c>
      <c r="AM156" s="157"/>
      <c r="AN156" s="157">
        <f>COUNTIF(AN6:AN95,"17:45")-COUNTIFS(AN6:AN95,"17:45",AP6:AP95,"!")</f>
        <v>0</v>
      </c>
      <c r="AO156" s="157">
        <f>COUNTIF(AO6:AO95,"14:00")-COUNTIFS(AO6:AO95,"14:00",AP6:AP95,"!")</f>
        <v>0</v>
      </c>
      <c r="AP156" s="157"/>
      <c r="AQ156" s="157">
        <f>COUNTIF(AQ6:AQ95,"17:45")-COUNTIFS(AQ6:AQ95,"17:45",AS6:AS95,"!")</f>
        <v>0</v>
      </c>
      <c r="AR156" s="157">
        <f>COUNTIF(AR6:AR95,"14:00")-COUNTIFS(AR6:AR95,"14:00",AS6:AS95,"!")</f>
        <v>0</v>
      </c>
      <c r="AS156" s="157"/>
      <c r="AT156" s="157">
        <f>COUNTIF(AT6:AT95,"17:45")-COUNTIFS(AT6:AT95,"17:45",AV6:AV95,"!")</f>
        <v>0</v>
      </c>
      <c r="AU156" s="157">
        <f>COUNTIF(AU6:AU95,"14:00")-COUNTIFS(AU6:AU95,"14:00",AV6:AV95,"!")</f>
        <v>0</v>
      </c>
      <c r="AV156" s="157"/>
      <c r="AW156" s="157">
        <f>COUNTIF(AW6:AW95,"17:45")-COUNTIFS(AW6:AW95,"17:45",AY6:AY95,"!")</f>
        <v>0</v>
      </c>
      <c r="AX156" s="157">
        <f>COUNTIF(AX6:AX95,"14:00")-COUNTIFS(AX6:AX95,"14:00",AY6:AY95,"!")</f>
        <v>0</v>
      </c>
      <c r="AY156" s="157"/>
      <c r="AZ156" s="157">
        <f>COUNTIF(AZ6:AZ95,"17:45")-COUNTIFS(AZ6:AZ95,"17:45",BB6:BB95,"!")</f>
        <v>0</v>
      </c>
      <c r="BA156" s="157">
        <f>COUNTIF(BA6:BA95,"14:00")-COUNTIFS(BA6:BA95,"14:00",BB6:BB95,"!")</f>
        <v>1</v>
      </c>
      <c r="BB156" s="157"/>
      <c r="BC156" s="157">
        <f>COUNTIF(BC6:BC95,"17:45")-COUNTIFS(BC6:BC95,"17:45",BE6:BE95,"!")</f>
        <v>0</v>
      </c>
      <c r="BD156" s="157">
        <f>COUNTIF(BD6:BD95,"14:00")-COUNTIFS(BD6:BD95,"14:00",BE6:BE95,"!")</f>
        <v>2</v>
      </c>
      <c r="BE156" s="157"/>
      <c r="BF156" s="157">
        <f>COUNTIF(BF6:BF95,"17:45")-COUNTIFS(BF6:BF95,"17:45",BH6:BH95,"!")</f>
        <v>0</v>
      </c>
      <c r="BG156" s="157">
        <f>COUNTIF(BG6:BG95,"14:00")-COUNTIFS(BG6:BG95,"14:00",BH6:BH95,"!")</f>
        <v>1</v>
      </c>
      <c r="BH156" s="157"/>
      <c r="BI156" s="157">
        <f>COUNTIF(BI6:BI95,"17:45")-COUNTIFS(BI6:BI95,"17:45",BK6:BK95,"!")</f>
        <v>0</v>
      </c>
      <c r="BJ156" s="157">
        <f>COUNTIF(BJ6:BJ95,"14:00")-COUNTIFS(BJ6:BJ95,"14:00",BK6:BK95,"!")</f>
        <v>0</v>
      </c>
      <c r="BK156" s="157"/>
      <c r="BL156" s="157">
        <f>COUNTIF(BL6:BL95,"17:45")-COUNTIFS(BL6:BL95,"17:45",BN6:BN95,"!")</f>
        <v>0</v>
      </c>
      <c r="BM156" s="157">
        <f>COUNTIF(BM6:BM95,"14:00")-COUNTIFS(BM6:BM95,"14:00",BN6:BN95,"!")</f>
        <v>1</v>
      </c>
      <c r="BN156" s="157"/>
      <c r="BO156" s="157">
        <f>COUNTIF(BO6:BO95,"17:45")-COUNTIFS(BO6:BO95,"17:45",BQ6:BQ95,"!")</f>
        <v>0</v>
      </c>
      <c r="BP156" s="157">
        <f>COUNTIF(BP6:BP95,"14:00")-COUNTIFS(BP6:BP95,"14:00",BQ6:BQ95,"!")</f>
        <v>1</v>
      </c>
      <c r="BQ156" s="157"/>
      <c r="BR156" s="157">
        <f>COUNTIF(BR6:BR95,"17:45")-COUNTIFS(BR6:BR95,"17:45",BT6:BT95,"!")</f>
        <v>0</v>
      </c>
      <c r="BS156" s="157">
        <f>COUNTIF(BS6:BS95,"14:00")-COUNTIFS(BS6:BS95,"14:00",BT6:BT95,"!")</f>
        <v>1</v>
      </c>
      <c r="BT156" s="157"/>
      <c r="BU156" s="157">
        <f>COUNTIF(BU6:BU95,"17:45")-COUNTIFS(BU6:BU95,"17:45",BW6:BW95,"!")</f>
        <v>0</v>
      </c>
      <c r="BV156" s="157">
        <f>COUNTIF(BV6:BV95,"14:00")-COUNTIFS(BV6:BV95,"14:00",BW6:BW95,"!")</f>
        <v>1</v>
      </c>
      <c r="BW156" s="157"/>
      <c r="BX156" s="157">
        <f>COUNTIF(BX6:BX95,"17:45")-COUNTIFS(BX6:BX95,"17:45",BZ6:BZ95,"!")</f>
        <v>0</v>
      </c>
      <c r="BY156" s="157">
        <f>COUNTIF(BY6:BY95,"14:00")-COUNTIFS(BY6:BY95,"14:00",BZ6:BZ95,"!")</f>
        <v>2</v>
      </c>
      <c r="BZ156" s="157"/>
      <c r="CA156" s="157">
        <f>COUNTIF(CA6:CA95,"17:45")-COUNTIFS(CA6:CA95,"17:45",CC6:CC95,"!")</f>
        <v>0</v>
      </c>
      <c r="CB156" s="157">
        <f>COUNTIF(CB6:CB95,"14:00")-COUNTIFS(CB6:CB95,"14:00",CC6:CC95,"!")</f>
        <v>1</v>
      </c>
      <c r="CC156" s="157"/>
      <c r="CD156" s="157">
        <f>COUNTIF(CD6:CD95,"17:45")-COUNTIFS(CD6:CD95,"17:45",CF6:CF95,"!")</f>
        <v>0</v>
      </c>
      <c r="CE156" s="157">
        <f>COUNTIF(CE6:CE95,"14:00")-COUNTIFS(CE6:CE95,"14:00",CF6:CF95,"!")</f>
        <v>0</v>
      </c>
      <c r="CF156" s="157"/>
      <c r="CG156" s="157">
        <f>COUNTIF(CG6:CG95,"17:45")-COUNTIFS(CG6:CG95,"17:45",CI6:CI95,"!")</f>
        <v>0</v>
      </c>
      <c r="CH156" s="157">
        <f>COUNTIF(CH6:CH95,"14:00")-COUNTIFS(CH6:CH95,"14:00",CI6:CI95,"!")</f>
        <v>1</v>
      </c>
      <c r="CI156" s="157"/>
      <c r="CJ156" s="157">
        <f>COUNTIF(CJ6:CJ95,"17:45")-COUNTIFS(CJ6:CJ95,"17:45",CL6:CL95,"!")</f>
        <v>0</v>
      </c>
      <c r="CK156" s="157">
        <f>COUNTIF(CK6:CK95,"14:00")-COUNTIFS(CK6:CK95,"14:00",CL6:CL95,"!")</f>
        <v>1</v>
      </c>
      <c r="CL156" s="157"/>
      <c r="CM156" s="157">
        <f>COUNTIF(CM6:CM95,"17:45")-COUNTIFS(CM6:CM95,"17:45",CO6:CO95,"!")</f>
        <v>0</v>
      </c>
      <c r="CN156" s="157">
        <f>COUNTIF(CN6:CN95,"14:00")-COUNTIFS(CN6:CN95,"14:00",CO6:CO95,"!")</f>
        <v>1</v>
      </c>
      <c r="CO156" s="157"/>
      <c r="CP156" s="157">
        <f>COUNTIF(CP6:CP95,"17:45")-COUNTIFS(CP6:CP95,"17:45",CR6:CR95,"!")</f>
        <v>0</v>
      </c>
      <c r="CQ156" s="157">
        <f>COUNTIF(CQ6:CQ95,"14:00")-COUNTIFS(CQ6:CQ95,"14:00",CR6:CR95,"!")</f>
        <v>2</v>
      </c>
      <c r="CR156" s="157"/>
      <c r="CS156" s="157">
        <f>COUNTIF(CS6:CS95,"17:45")-COUNTIFS(CS6:CS95,"17:45",CU6:CU95,"!")</f>
        <v>0</v>
      </c>
      <c r="CT156" s="164">
        <f>COUNTIF(CT6:CT95,"14:00")-COUNTIFS(CT6:CT95,"14:00",CU6:CU95,"!")</f>
        <v>0</v>
      </c>
      <c r="CU156" s="157"/>
      <c r="CV156" s="163"/>
      <c r="CW156" s="163"/>
      <c r="CX156" s="163"/>
      <c r="CY156" s="163"/>
      <c r="CZ156" s="163"/>
      <c r="DA156" s="163"/>
    </row>
    <row r="157" spans="1:105" ht="15.75" x14ac:dyDescent="0.25">
      <c r="A157" s="251">
        <v>152</v>
      </c>
      <c r="B157" s="28"/>
      <c r="C157" s="156" t="s">
        <v>427</v>
      </c>
      <c r="D157" s="121"/>
      <c r="E157" s="559"/>
      <c r="F157" s="1"/>
      <c r="G157" s="157">
        <f>COUNTIF(G6:G95,"18:00")-COUNTIFS(G6:G95,"18:00",I6:I95,"!")</f>
        <v>0</v>
      </c>
      <c r="H157" s="157">
        <f>COUNTIF(H7:H96,"14:30")-COUNTIFS(H7:H96,"14:30",I7:I96,"!")</f>
        <v>0</v>
      </c>
      <c r="I157" s="157"/>
      <c r="J157" s="157">
        <f>COUNTIF(J6:J95,"18:00")-COUNTIFS(J6:J95,"18:00",L6:L95,"!")</f>
        <v>2</v>
      </c>
      <c r="K157" s="157">
        <f>COUNTIF(K7:K96,"14:30")-COUNTIFS(K7:K96,"14:30",L7:L96,"!")</f>
        <v>0</v>
      </c>
      <c r="L157" s="157"/>
      <c r="M157" s="157">
        <f>COUNTIF(M6:M95,"18:00")-COUNTIFS(M6:M95,"18:00",O6:O95,"!")</f>
        <v>2</v>
      </c>
      <c r="N157" s="157">
        <f>COUNTIF(N7:N96,"14:30")-COUNTIFS(N7:N96,"14:30",O7:O96,"!")</f>
        <v>0</v>
      </c>
      <c r="O157" s="157"/>
      <c r="P157" s="157">
        <f>COUNTIF(P6:P95,"18:00")-COUNTIFS(P6:P95,"18:00",R6:R95,"!")</f>
        <v>3</v>
      </c>
      <c r="Q157" s="157">
        <f>COUNTIF(Q7:Q96,"14:30")-COUNTIFS(Q7:Q96,"14:30",R7:R96,"!")</f>
        <v>0</v>
      </c>
      <c r="R157" s="157"/>
      <c r="S157" s="157">
        <f>COUNTIF(S6:S95,"18:00")-COUNTIFS(S6:S95,"18:00",U6:U95,"!")</f>
        <v>2</v>
      </c>
      <c r="T157" s="157">
        <f>COUNTIF(T7:T96,"14:30")-COUNTIFS(T7:T96,"14:30",U7:U96,"!")</f>
        <v>0</v>
      </c>
      <c r="U157" s="157"/>
      <c r="V157" s="157">
        <f>COUNTIF(V6:V95,"18:00")-COUNTIFS(V6:V95,"18:00",X6:X95,"!")</f>
        <v>2</v>
      </c>
      <c r="W157" s="157">
        <f>COUNTIF(W7:W96,"14:30")-COUNTIFS(W7:W96,"14:30",X7:X96,"!")</f>
        <v>0</v>
      </c>
      <c r="X157" s="157"/>
      <c r="Y157" s="157">
        <f>COUNTIF(Y6:Y95,"18:00")-COUNTIFS(Y6:Y95,"18:00",AA6:AA95,"!")</f>
        <v>0</v>
      </c>
      <c r="Z157" s="157">
        <f>COUNTIF(Z7:Z96,"14:30")-COUNTIFS(Z7:Z96,"14:30",AA7:AA96,"!")</f>
        <v>0</v>
      </c>
      <c r="AA157" s="157"/>
      <c r="AB157" s="157">
        <f>COUNTIF(AB6:AB95,"18:00")-COUNTIFS(AB6:AB95,"18:00",AD6:AD95,"!")</f>
        <v>0</v>
      </c>
      <c r="AC157" s="157">
        <f>COUNTIF(AC7:AC96,"14:30")-COUNTIFS(AC7:AC96,"14:30",AD7:AD96,"!")</f>
        <v>0</v>
      </c>
      <c r="AD157" s="157"/>
      <c r="AE157" s="157">
        <f>COUNTIF(AE6:AE95,"18:00")-COUNTIFS(AE6:AE95,"18:00",AG6:AG95,"!")</f>
        <v>3</v>
      </c>
      <c r="AF157" s="157">
        <f>COUNTIF(AF7:AF96,"14:30")-COUNTIFS(AF7:AF96,"14:30",AG7:AG96,"!")</f>
        <v>0</v>
      </c>
      <c r="AG157" s="157"/>
      <c r="AH157" s="157">
        <f>COUNTIF(AH6:AH95,"18:00")-COUNTIFS(AH6:AH95,"18:00",AJ6:AJ95,"!")</f>
        <v>2</v>
      </c>
      <c r="AI157" s="157">
        <f>COUNTIF(AI7:AI96,"14:30")-COUNTIFS(AI7:AI96,"14:30",AJ7:AJ96,"!")</f>
        <v>0</v>
      </c>
      <c r="AJ157" s="157"/>
      <c r="AK157" s="157">
        <f>COUNTIF(AK6:AK95,"18:00")-COUNTIFS(AK6:AK95,"18:00",AM6:AM95,"!")</f>
        <v>3</v>
      </c>
      <c r="AL157" s="157">
        <f>COUNTIF(AL7:AL96,"14:30")-COUNTIFS(AL7:AL96,"14:30",AM7:AM96,"!")</f>
        <v>0</v>
      </c>
      <c r="AM157" s="157"/>
      <c r="AN157" s="157">
        <f>COUNTIF(AN6:AN95,"18:00")-COUNTIFS(AN6:AN95,"18:00",AP6:AP95,"!")</f>
        <v>1</v>
      </c>
      <c r="AO157" s="157">
        <f>COUNTIF(AO7:AO96,"14:30")-COUNTIFS(AO7:AO96,"14:30",AP7:AP96,"!")</f>
        <v>0</v>
      </c>
      <c r="AP157" s="157"/>
      <c r="AQ157" s="157">
        <f>COUNTIF(AQ6:AQ95,"18:00")-COUNTIFS(AQ6:AQ95,"18:00",AS6:AS95,"!")</f>
        <v>1</v>
      </c>
      <c r="AR157" s="157">
        <f>COUNTIF(AR7:AR96,"14:30")-COUNTIFS(AR7:AR96,"14:30",AS7:AS96,"!")</f>
        <v>0</v>
      </c>
      <c r="AS157" s="157"/>
      <c r="AT157" s="157">
        <f>COUNTIF(AT6:AT95,"18:00")-COUNTIFS(AT6:AT95,"18:00",AV6:AV95,"!")</f>
        <v>0</v>
      </c>
      <c r="AU157" s="157">
        <f>COUNTIF(AU7:AU96,"14:30")-COUNTIFS(AU7:AU96,"14:30",AV7:AV96,"!")</f>
        <v>0</v>
      </c>
      <c r="AV157" s="157"/>
      <c r="AW157" s="157">
        <f>COUNTIF(AW6:AW95,"18:00")-COUNTIFS(AW6:AW95,"18:00",AY6:AY95,"!")</f>
        <v>0</v>
      </c>
      <c r="AX157" s="157">
        <f>COUNTIF(AX7:AX96,"14:30")-COUNTIFS(AX7:AX96,"14:30",AY7:AY96,"!")</f>
        <v>0</v>
      </c>
      <c r="AY157" s="157"/>
      <c r="AZ157" s="157">
        <f>COUNTIF(AZ6:AZ95,"18:00")-COUNTIFS(AZ6:AZ95,"18:00",BB6:BB95,"!")</f>
        <v>3</v>
      </c>
      <c r="BA157" s="157">
        <f>COUNTIF(BA7:BA96,"14:30")-COUNTIFS(BA7:BA96,"14:30",BB7:BB96,"!")</f>
        <v>0</v>
      </c>
      <c r="BB157" s="157"/>
      <c r="BC157" s="157">
        <f>COUNTIF(BC6:BC95,"18:00")-COUNTIFS(BC6:BC95,"18:00",BE6:BE95,"!")</f>
        <v>2</v>
      </c>
      <c r="BD157" s="157">
        <f>COUNTIF(BD7:BD96,"14:30")-COUNTIFS(BD7:BD96,"14:30",BE7:BE96,"!")</f>
        <v>0</v>
      </c>
      <c r="BE157" s="157"/>
      <c r="BF157" s="157">
        <f>COUNTIF(BF6:BF95,"18:00")-COUNTIFS(BF6:BF95,"18:00",BH6:BH95,"!")</f>
        <v>2</v>
      </c>
      <c r="BG157" s="157">
        <f>COUNTIF(BG7:BG96,"14:30")-COUNTIFS(BG7:BG96,"14:30",BH7:BH96,"!")</f>
        <v>0</v>
      </c>
      <c r="BH157" s="157"/>
      <c r="BI157" s="157">
        <f>COUNTIF(BI6:BI95,"18:00")-COUNTIFS(BI6:BI95,"18:00",BK6:BK95,"!")</f>
        <v>1</v>
      </c>
      <c r="BJ157" s="157">
        <f>COUNTIF(BJ7:BJ96,"14:30")-COUNTIFS(BJ7:BJ96,"14:30",BK7:BK96,"!")</f>
        <v>0</v>
      </c>
      <c r="BK157" s="157"/>
      <c r="BL157" s="157">
        <f>COUNTIF(BL6:BL95,"18:00")-COUNTIFS(BL6:BL95,"18:00",BN6:BN95,"!")</f>
        <v>1</v>
      </c>
      <c r="BM157" s="157">
        <f>COUNTIF(BM7:BM96,"14:30")-COUNTIFS(BM7:BM96,"14:30",BN7:BN96,"!")</f>
        <v>0</v>
      </c>
      <c r="BN157" s="157"/>
      <c r="BO157" s="157">
        <f>COUNTIF(BO6:BO95,"18:00")-COUNTIFS(BO6:BO95,"18:00",BQ6:BQ95,"!")</f>
        <v>0</v>
      </c>
      <c r="BP157" s="157">
        <f>COUNTIF(BP7:BP96,"14:30")-COUNTIFS(BP7:BP96,"14:30",BQ7:BQ96,"!")</f>
        <v>0</v>
      </c>
      <c r="BQ157" s="157"/>
      <c r="BR157" s="157">
        <f>COUNTIF(BR6:BR95,"18:00")-COUNTIFS(BR6:BR95,"18:00",BT6:BT95,"!")</f>
        <v>0</v>
      </c>
      <c r="BS157" s="157">
        <f>COUNTIF(BS7:BS96,"14:30")-COUNTIFS(BS7:BS96,"14:30",BT7:BT96,"!")</f>
        <v>0</v>
      </c>
      <c r="BT157" s="157"/>
      <c r="BU157" s="157">
        <f>COUNTIF(BU6:BU95,"18:00")-COUNTIFS(BU6:BU95,"18:00",BW6:BW95,"!")</f>
        <v>3</v>
      </c>
      <c r="BV157" s="157">
        <f>COUNTIF(BV7:BV96,"14:30")-COUNTIFS(BV7:BV96,"14:30",BW7:BW96,"!")</f>
        <v>0</v>
      </c>
      <c r="BW157" s="157"/>
      <c r="BX157" s="157">
        <f>COUNTIF(BX6:BX95,"18:00")-COUNTIFS(BX6:BX95,"18:00",BZ6:BZ95,"!")</f>
        <v>2</v>
      </c>
      <c r="BY157" s="157">
        <f>COUNTIF(BY7:BY96,"14:30")-COUNTIFS(BY7:BY96,"14:30",BZ7:BZ96,"!")</f>
        <v>0</v>
      </c>
      <c r="BZ157" s="157"/>
      <c r="CA157" s="157">
        <f>COUNTIF(CA6:CA95,"18:00")-COUNTIFS(CA6:CA95,"18:00",CC6:CC95,"!")</f>
        <v>3</v>
      </c>
      <c r="CB157" s="157">
        <f>COUNTIF(CB7:CB96,"14:30")-COUNTIFS(CB7:CB96,"14:30",CC7:CC96,"!")</f>
        <v>0</v>
      </c>
      <c r="CC157" s="157"/>
      <c r="CD157" s="157">
        <f>COUNTIF(CD6:CD95,"18:00")-COUNTIFS(CD6:CD95,"18:00",CF6:CF95,"!")</f>
        <v>1</v>
      </c>
      <c r="CE157" s="157">
        <f>COUNTIF(CE7:CE96,"14:30")-COUNTIFS(CE7:CE96,"14:30",CF7:CF96,"!")</f>
        <v>0</v>
      </c>
      <c r="CF157" s="157"/>
      <c r="CG157" s="157">
        <f>COUNTIF(CG6:CG95,"18:00")-COUNTIFS(CG6:CG95,"18:00",CI6:CI95,"!")</f>
        <v>1</v>
      </c>
      <c r="CH157" s="157">
        <f>COUNTIF(CH7:CH96,"14:30")-COUNTIFS(CH7:CH96,"14:30",CI7:CI96,"!")</f>
        <v>0</v>
      </c>
      <c r="CI157" s="157"/>
      <c r="CJ157" s="157">
        <f>COUNTIF(CJ6:CJ95,"18:00")-COUNTIFS(CJ6:CJ95,"18:00",CL6:CL95,"!")</f>
        <v>0</v>
      </c>
      <c r="CK157" s="157">
        <f>COUNTIF(CK7:CK96,"14:30")-COUNTIFS(CK7:CK96,"14:30",CL7:CL96,"!")</f>
        <v>0</v>
      </c>
      <c r="CL157" s="157"/>
      <c r="CM157" s="157">
        <f>COUNTIF(CM6:CM95,"18:00")-COUNTIFS(CM6:CM95,"18:00",CO6:CO95,"!")</f>
        <v>0</v>
      </c>
      <c r="CN157" s="157">
        <f>COUNTIF(CN7:CN96,"14:30")-COUNTIFS(CN7:CN96,"14:30",CO7:CO96,"!")</f>
        <v>0</v>
      </c>
      <c r="CO157" s="157"/>
      <c r="CP157" s="157">
        <f>COUNTIF(CP6:CP95,"18:00")-COUNTIFS(CP6:CP95,"18:00",CR6:CR95,"!")</f>
        <v>3</v>
      </c>
      <c r="CQ157" s="157">
        <f>COUNTIF(CQ7:CQ96,"14:30")-COUNTIFS(CQ7:CQ96,"14:30",CR7:CR96,"!")</f>
        <v>0</v>
      </c>
      <c r="CR157" s="157"/>
      <c r="CS157" s="157">
        <f>COUNTIF(CS6:CS95,"18:00")-COUNTIFS(CS6:CS95,"18:00",CU6:CU95,"!")</f>
        <v>0</v>
      </c>
      <c r="CT157" s="164">
        <f>COUNTIF(CT7:CT96,"14:30")-COUNTIFS(CT7:CT96,"14:30",CU7:CU96,"!")</f>
        <v>0</v>
      </c>
      <c r="CU157" s="157"/>
      <c r="CV157" s="163"/>
      <c r="CW157" s="163"/>
      <c r="CX157" s="163"/>
      <c r="CY157" s="163"/>
      <c r="CZ157" s="163"/>
      <c r="DA157" s="163"/>
    </row>
    <row r="158" spans="1:105" ht="15.75" x14ac:dyDescent="0.25">
      <c r="A158" s="251">
        <v>153</v>
      </c>
      <c r="B158" s="28"/>
      <c r="C158" s="156" t="s">
        <v>180</v>
      </c>
      <c r="D158" s="121"/>
      <c r="E158" s="559"/>
      <c r="F158" s="1"/>
      <c r="G158" s="157">
        <f>COUNTIF(G6:G95,"18:15")-COUNTIFS(G6:G95,"18:15",I6:I95,"!")</f>
        <v>0</v>
      </c>
      <c r="H158" s="157"/>
      <c r="I158" s="157"/>
      <c r="J158" s="157">
        <f>COUNTIF(J6:J95,"18:15")-COUNTIFS(J6:J95,"18:15",L6:L95,"!")</f>
        <v>0</v>
      </c>
      <c r="K158" s="157"/>
      <c r="L158" s="157"/>
      <c r="M158" s="157">
        <f>COUNTIF(M6:M95,"18:15")-COUNTIFS(M6:M95,"18:15",O6:O95,"!")</f>
        <v>0</v>
      </c>
      <c r="N158" s="157"/>
      <c r="O158" s="157"/>
      <c r="P158" s="157">
        <f>COUNTIF(P6:P95,"18:15")-COUNTIFS(P6:P95,"18:15",R6:R95,"!")</f>
        <v>0</v>
      </c>
      <c r="Q158" s="157"/>
      <c r="R158" s="157"/>
      <c r="S158" s="157">
        <f>COUNTIF(S6:S95,"18:15")-COUNTIFS(S6:S95,"18:15",U6:U95,"!")</f>
        <v>0</v>
      </c>
      <c r="T158" s="157"/>
      <c r="U158" s="157"/>
      <c r="V158" s="157">
        <f>COUNTIF(V6:V95,"18:15")-COUNTIFS(V6:V95,"18:15",X6:X95,"!")</f>
        <v>0</v>
      </c>
      <c r="W158" s="157"/>
      <c r="X158" s="157"/>
      <c r="Y158" s="157">
        <f>COUNTIF(Y6:Y95,"18:15")-COUNTIFS(Y6:Y95,"18:15",AA6:AA95,"!")</f>
        <v>0</v>
      </c>
      <c r="Z158" s="157"/>
      <c r="AA158" s="157"/>
      <c r="AB158" s="157">
        <f>COUNTIF(AB6:AB95,"18:15")-COUNTIFS(AB6:AB95,"18:15",AD6:AD95,"!")</f>
        <v>0</v>
      </c>
      <c r="AC158" s="157"/>
      <c r="AD158" s="157"/>
      <c r="AE158" s="157">
        <f>COUNTIF(AE6:AE95,"18:15")-COUNTIFS(AE6:AE95,"18:15",AG6:AG95,"!")</f>
        <v>0</v>
      </c>
      <c r="AF158" s="157"/>
      <c r="AG158" s="157"/>
      <c r="AH158" s="157">
        <f>COUNTIF(AH6:AH95,"18:15")-COUNTIFS(AH6:AH95,"18:15",AJ6:AJ95,"!")</f>
        <v>0</v>
      </c>
      <c r="AI158" s="157"/>
      <c r="AJ158" s="157"/>
      <c r="AK158" s="157">
        <f>COUNTIF(AK6:AK95,"18:15")-COUNTIFS(AK6:AK95,"18:15",AM6:AM95,"!")</f>
        <v>0</v>
      </c>
      <c r="AL158" s="157"/>
      <c r="AM158" s="157"/>
      <c r="AN158" s="157">
        <f>COUNTIF(AN6:AN95,"18:15")-COUNTIFS(AN6:AN95,"18:15",AP6:AP95,"!")</f>
        <v>0</v>
      </c>
      <c r="AO158" s="157"/>
      <c r="AP158" s="157"/>
      <c r="AQ158" s="157">
        <f>COUNTIF(AQ6:AQ95,"18:15")-COUNTIFS(AQ6:AQ95,"18:15",AS6:AS95,"!")</f>
        <v>0</v>
      </c>
      <c r="AR158" s="157"/>
      <c r="AS158" s="157"/>
      <c r="AT158" s="157">
        <f>COUNTIF(AT6:AT95,"18:15")-COUNTIFS(AT6:AT95,"18:15",AV6:AV95,"!")</f>
        <v>0</v>
      </c>
      <c r="AU158" s="157"/>
      <c r="AV158" s="157"/>
      <c r="AW158" s="157">
        <f>COUNTIF(AW6:AW95,"18:15")-COUNTIFS(AW6:AW95,"18:15",AY6:AY95,"!")</f>
        <v>0</v>
      </c>
      <c r="AX158" s="157"/>
      <c r="AY158" s="157"/>
      <c r="AZ158" s="157">
        <f>COUNTIF(AZ6:AZ95,"18:15")-COUNTIFS(AZ6:AZ95,"18:15",BB6:BB95,"!")</f>
        <v>0</v>
      </c>
      <c r="BA158" s="157"/>
      <c r="BB158" s="157"/>
      <c r="BC158" s="157">
        <f>COUNTIF(BC6:BC95,"18:15")-COUNTIFS(BC6:BC95,"18:15",BE6:BE95,"!")</f>
        <v>0</v>
      </c>
      <c r="BD158" s="157"/>
      <c r="BE158" s="157"/>
      <c r="BF158" s="157">
        <f>COUNTIF(BF6:BF95,"18:15")-COUNTIFS(BF6:BF95,"18:15",BH6:BH95,"!")</f>
        <v>0</v>
      </c>
      <c r="BG158" s="157"/>
      <c r="BH158" s="157"/>
      <c r="BI158" s="157">
        <f>COUNTIF(BI6:BI95,"18:15")-COUNTIFS(BI6:BI95,"18:15",BK6:BK95,"!")</f>
        <v>0</v>
      </c>
      <c r="BJ158" s="157"/>
      <c r="BK158" s="157"/>
      <c r="BL158" s="157">
        <f>COUNTIF(BL6:BL95,"18:15")-COUNTIFS(BL6:BL95,"18:15",BN6:BN95,"!")</f>
        <v>0</v>
      </c>
      <c r="BM158" s="157"/>
      <c r="BN158" s="157"/>
      <c r="BO158" s="157">
        <f>COUNTIF(BO6:BO95,"18:15")-COUNTIFS(BO6:BO95,"18:15",BQ6:BQ95,"!")</f>
        <v>0</v>
      </c>
      <c r="BP158" s="157"/>
      <c r="BQ158" s="157"/>
      <c r="BR158" s="157">
        <f>COUNTIF(BR6:BR95,"18:15")-COUNTIFS(BR6:BR95,"18:15",BT6:BT95,"!")</f>
        <v>0</v>
      </c>
      <c r="BS158" s="157"/>
      <c r="BT158" s="157"/>
      <c r="BU158" s="157">
        <f>COUNTIF(BU6:BU95,"18:15")-COUNTIFS(BU6:BU95,"18:15",BW6:BW95,"!")</f>
        <v>0</v>
      </c>
      <c r="BV158" s="157"/>
      <c r="BW158" s="157"/>
      <c r="BX158" s="157">
        <f>COUNTIF(BX6:BX95,"18:15")-COUNTIFS(BX6:BX95,"18:15",BZ6:BZ95,"!")</f>
        <v>0</v>
      </c>
      <c r="BY158" s="157"/>
      <c r="BZ158" s="157"/>
      <c r="CA158" s="157">
        <f>COUNTIF(CA6:CA95,"18:15")-COUNTIFS(CA6:CA95,"18:15",CC6:CC95,"!")</f>
        <v>0</v>
      </c>
      <c r="CB158" s="157"/>
      <c r="CC158" s="157"/>
      <c r="CD158" s="157">
        <f>COUNTIF(CD6:CD95,"18:15")-COUNTIFS(CD6:CD95,"18:15",CF6:CF95,"!")</f>
        <v>0</v>
      </c>
      <c r="CE158" s="157"/>
      <c r="CF158" s="157"/>
      <c r="CG158" s="157">
        <f>COUNTIF(CG6:CG95,"18:15")-COUNTIFS(CG6:CG95,"18:15",CI6:CI95,"!")</f>
        <v>0</v>
      </c>
      <c r="CH158" s="157"/>
      <c r="CI158" s="157"/>
      <c r="CJ158" s="157">
        <f>COUNTIF(CJ6:CJ95,"18:15")-COUNTIFS(CJ6:CJ95,"18:15",CL6:CL95,"!")</f>
        <v>0</v>
      </c>
      <c r="CK158" s="157"/>
      <c r="CL158" s="157"/>
      <c r="CM158" s="157">
        <f>COUNTIF(CM6:CM95,"18:15")-COUNTIFS(CM6:CM95,"18:15",CO6:CO95,"!")</f>
        <v>0</v>
      </c>
      <c r="CN158" s="157"/>
      <c r="CO158" s="157"/>
      <c r="CP158" s="157">
        <f>COUNTIF(CP6:CP95,"18:15")-COUNTIFS(CP6:CP95,"18:15",CR6:CR95,"!")</f>
        <v>0</v>
      </c>
      <c r="CQ158" s="157"/>
      <c r="CR158" s="157"/>
      <c r="CS158" s="157">
        <f>COUNTIF(CS6:CS95,"18:15")-COUNTIFS(CS6:CS95,"18:15",CU6:CU95,"!")</f>
        <v>0</v>
      </c>
      <c r="CT158" s="164"/>
      <c r="CU158" s="157"/>
      <c r="CV158" s="163"/>
      <c r="CW158" s="163"/>
      <c r="CX158" s="163"/>
      <c r="CY158" s="163"/>
      <c r="CZ158" s="163"/>
      <c r="DA158" s="163"/>
    </row>
    <row r="159" spans="1:105" ht="15.75" x14ac:dyDescent="0.25">
      <c r="A159" s="251">
        <v>154</v>
      </c>
      <c r="B159" s="28"/>
      <c r="C159" s="529" t="s">
        <v>428</v>
      </c>
      <c r="D159" s="121"/>
      <c r="E159" s="559"/>
      <c r="F159" s="1"/>
      <c r="G159" s="157"/>
      <c r="H159" s="157">
        <f>IF(G4="СБ",1,IF(G4="ПН",1,0))</f>
        <v>0</v>
      </c>
      <c r="I159" s="157">
        <f>IF(G4="СБ",1,IF(G4="ВС",1,IF(G4="ПН",1,0)))</f>
        <v>1</v>
      </c>
      <c r="J159" s="157"/>
      <c r="K159" s="157">
        <f>IF(J4="СБ",1,IF(J4="ПН",1,0))</f>
        <v>1</v>
      </c>
      <c r="L159" s="157">
        <f>IF(J4="СБ",1,IF(J4="ВС",1,IF(J4="ПН",1,0)))</f>
        <v>1</v>
      </c>
      <c r="M159" s="157"/>
      <c r="N159" s="157">
        <f>IF(M4="СБ",1,IF(M4="ПН",1,0))</f>
        <v>0</v>
      </c>
      <c r="O159" s="157">
        <f>IF(M4="СБ",1,IF(M4="ВС",1,IF(M4="ПН",1,0)))</f>
        <v>0</v>
      </c>
      <c r="P159" s="157"/>
      <c r="Q159" s="157">
        <f>IF(P4="СБ",1,IF(P4="ПН",1,0))</f>
        <v>0</v>
      </c>
      <c r="R159" s="157">
        <f>IF(P4="СБ",1,IF(P4="ВС",1,IF(P4="ПН",1,0)))</f>
        <v>0</v>
      </c>
      <c r="S159" s="157"/>
      <c r="T159" s="157">
        <f>IF(S4="СБ",1,IF(S4="ПН",1,0))</f>
        <v>0</v>
      </c>
      <c r="U159" s="157">
        <f>IF(S4="СБ",1,IF(S4="ВС",1,IF(S4="ПН",1,0)))</f>
        <v>0</v>
      </c>
      <c r="V159" s="157"/>
      <c r="W159" s="157">
        <f>IF(V4="СБ",1,IF(V4="ПН",1,0))</f>
        <v>0</v>
      </c>
      <c r="X159" s="157">
        <f>IF(V4="СБ",1,IF(V4="ВС",1,IF(V4="ПН",1,0)))</f>
        <v>0</v>
      </c>
      <c r="Y159" s="157"/>
      <c r="Z159" s="157">
        <f>IF(Y4="СБ",1,IF(Y4="ПН",1,0))</f>
        <v>1</v>
      </c>
      <c r="AA159" s="157">
        <f>IF(Y4="СБ",1,IF(Y4="ВС",1,IF(Y4="ПН",1,0)))</f>
        <v>1</v>
      </c>
      <c r="AB159" s="157"/>
      <c r="AC159" s="157">
        <f>IF(AB4="СБ",1,IF(AB4="ПН",1,0))</f>
        <v>0</v>
      </c>
      <c r="AD159" s="157">
        <f>IF(AB4="СБ",1,IF(AB4="ВС",1,IF(AB4="ПН",1,0)))</f>
        <v>1</v>
      </c>
      <c r="AE159" s="157"/>
      <c r="AF159" s="157">
        <f>IF(AE4="СБ",1,IF(AE4="ПН",1,0))</f>
        <v>1</v>
      </c>
      <c r="AG159" s="157">
        <f>IF(AE4="СБ",1,IF(AE4="ВС",1,IF(AE4="ПН",1,0)))</f>
        <v>1</v>
      </c>
      <c r="AH159" s="157"/>
      <c r="AI159" s="157">
        <f>IF(AH4="СБ",1,IF(AH4="ПН",1,0))</f>
        <v>0</v>
      </c>
      <c r="AJ159" s="157">
        <f>IF(AH4="СБ",1,IF(AH4="ВС",1,IF(AH4="ПН",1,0)))</f>
        <v>0</v>
      </c>
      <c r="AK159" s="157"/>
      <c r="AL159" s="157">
        <f>IF(AK4="СБ",1,IF(AK4="ПН",1,0))</f>
        <v>0</v>
      </c>
      <c r="AM159" s="157">
        <f>IF(AK4="СБ",1,IF(AK4="ВС",1,IF(AK4="ПН",1,0)))</f>
        <v>0</v>
      </c>
      <c r="AN159" s="157"/>
      <c r="AO159" s="157">
        <f>IF(AN4="СБ",1,IF(AN4="ПН",1,0))</f>
        <v>0</v>
      </c>
      <c r="AP159" s="157">
        <f>IF(AN4="СБ",1,IF(AN4="ВС",1,IF(AN4="ПН",1,0)))</f>
        <v>0</v>
      </c>
      <c r="AQ159" s="157"/>
      <c r="AR159" s="157">
        <f>IF(AQ4="СБ",1,IF(AQ4="ПН",1,0))</f>
        <v>0</v>
      </c>
      <c r="AS159" s="157">
        <f>IF(AQ4="СБ",1,IF(AQ4="ВС",1,IF(AQ4="ПН",1,0)))</f>
        <v>0</v>
      </c>
      <c r="AT159" s="157"/>
      <c r="AU159" s="157">
        <f>IF(AT4="СБ",1,IF(AT4="ПН",1,0))</f>
        <v>1</v>
      </c>
      <c r="AV159" s="157">
        <f>IF(AT4="СБ",1,IF(AT4="ВС",1,IF(AT4="ПН",1,0)))</f>
        <v>1</v>
      </c>
      <c r="AW159" s="157"/>
      <c r="AX159" s="157">
        <f>IF(AW4="СБ",1,IF(AW4="ПН",1,0))</f>
        <v>0</v>
      </c>
      <c r="AY159" s="157">
        <f>IF(AW4="СБ",1,IF(AW4="ВС",1,IF(AW4="ПН",1,0)))</f>
        <v>1</v>
      </c>
      <c r="AZ159" s="157"/>
      <c r="BA159" s="157">
        <f>IF(AZ4="СБ",1,IF(AZ4="ПН",1,0))</f>
        <v>1</v>
      </c>
      <c r="BB159" s="157">
        <f>IF(AZ4="СБ",1,IF(AZ4="ВС",1,IF(AZ4="ПН",1,0)))</f>
        <v>1</v>
      </c>
      <c r="BC159" s="157"/>
      <c r="BD159" s="157">
        <f>IF(BC4="СБ",1,IF(BC4="ПН",1,0))</f>
        <v>0</v>
      </c>
      <c r="BE159" s="157">
        <f>IF(BC4="СБ",1,IF(BC4="ВС",1,IF(BC4="ПН",1,0)))</f>
        <v>0</v>
      </c>
      <c r="BF159" s="157"/>
      <c r="BG159" s="157">
        <f>IF(BF4="СБ",1,IF(BF4="ПН",1,0))</f>
        <v>0</v>
      </c>
      <c r="BH159" s="157">
        <f>IF(BF4="СБ",1,IF(BF4="ВС",1,IF(BF4="ПН",1,0)))</f>
        <v>0</v>
      </c>
      <c r="BI159" s="157"/>
      <c r="BJ159" s="157">
        <f>IF(BI4="СБ",1,IF(BI4="ПН",1,0))</f>
        <v>0</v>
      </c>
      <c r="BK159" s="157">
        <f>IF(BI4="СБ",1,IF(BI4="ВС",1,IF(BI4="ПН",1,0)))</f>
        <v>0</v>
      </c>
      <c r="BL159" s="157"/>
      <c r="BM159" s="157">
        <f>IF(BL4="СБ",1,IF(BL4="ПН",1,0))</f>
        <v>0</v>
      </c>
      <c r="BN159" s="157">
        <f>IF(BL4="СБ",1,IF(BL4="ВС",1,IF(BL4="ПН",1,0)))</f>
        <v>0</v>
      </c>
      <c r="BO159" s="157"/>
      <c r="BP159" s="157">
        <f>IF(BO4="СБ",1,IF(BO4="ПН",1,0))</f>
        <v>1</v>
      </c>
      <c r="BQ159" s="157">
        <f>IF(BO4="СБ",1,IF(BO4="ВС",1,IF(BO4="ПН",1,0)))</f>
        <v>1</v>
      </c>
      <c r="BR159" s="157"/>
      <c r="BS159" s="157">
        <f>IF(BR4="СБ",1,IF(BR4="ПН",1,0))</f>
        <v>0</v>
      </c>
      <c r="BT159" s="157">
        <f>IF(BR4="СБ",1,IF(BR4="ВС",1,IF(BR4="ПН",1,0)))</f>
        <v>1</v>
      </c>
      <c r="BU159" s="157"/>
      <c r="BV159" s="157">
        <f>IF(BU4="СБ",1,IF(BU4="ПН",1,0))</f>
        <v>1</v>
      </c>
      <c r="BW159" s="157">
        <f>IF(BU4="СБ",1,IF(BU4="ВС",1,IF(BU4="ПН",1,0)))</f>
        <v>1</v>
      </c>
      <c r="BX159" s="157"/>
      <c r="BY159" s="157">
        <f>IF(BX4="СБ",1,IF(BX4="ПН",1,0))</f>
        <v>0</v>
      </c>
      <c r="BZ159" s="157">
        <f>IF(BX4="СБ",1,IF(BX4="ВС",1,IF(BX4="ПН",1,0)))</f>
        <v>0</v>
      </c>
      <c r="CA159" s="157"/>
      <c r="CB159" s="157">
        <f>IF(CA4="СБ",1,IF(CA4="ПН",1,0))</f>
        <v>0</v>
      </c>
      <c r="CC159" s="157">
        <f>IF(CA4="СБ",1,IF(CA4="ВС",1,IF(CA4="ПН",1,0)))</f>
        <v>0</v>
      </c>
      <c r="CD159" s="157"/>
      <c r="CE159" s="157">
        <f>IF(CD4="СБ",1,IF(CD4="ПН",1,0))</f>
        <v>0</v>
      </c>
      <c r="CF159" s="157">
        <f>IF(CD4="СБ",1,IF(CD4="ВС",1,IF(CD4="ПН",1,0)))</f>
        <v>0</v>
      </c>
      <c r="CG159" s="157"/>
      <c r="CH159" s="157">
        <f>IF(CG4="СБ",1,IF(CG4="ПН",1,0))</f>
        <v>0</v>
      </c>
      <c r="CI159" s="157">
        <f>IF(CG4="СБ",1,IF(CG4="ВС",1,IF(CG4="ПН",1,0)))</f>
        <v>0</v>
      </c>
      <c r="CJ159" s="157"/>
      <c r="CK159" s="157">
        <f>IF(CJ4="СБ",1,IF(CJ4="ПН",1,0))</f>
        <v>1</v>
      </c>
      <c r="CL159" s="157">
        <f>IF(CJ4="СБ",1,IF(CJ4="ВС",1,IF(CJ4="ПН",1,0)))</f>
        <v>1</v>
      </c>
      <c r="CM159" s="157"/>
      <c r="CN159" s="157">
        <f>IF(CM4="СБ",1,IF(CM4="ПН",1,0))</f>
        <v>0</v>
      </c>
      <c r="CO159" s="157">
        <f>IF(CM4="СБ",1,IF(CM4="ВС",1,IF(CM4="ПН",1,0)))</f>
        <v>1</v>
      </c>
      <c r="CP159" s="157"/>
      <c r="CQ159" s="157">
        <f>IF(CP4="СБ",1,IF(CP4="ПН",1,0))</f>
        <v>1</v>
      </c>
      <c r="CR159" s="157">
        <f>IF(CP4="СБ",1,IF(CP4="ВС",1,IF(CP4="ПН",1,0)))</f>
        <v>1</v>
      </c>
      <c r="CS159" s="157"/>
      <c r="CT159" s="164">
        <f>IF(CS4="СБ",1,IF(CS4="ПН",1,0))</f>
        <v>0</v>
      </c>
      <c r="CU159" s="157">
        <f>IF(CS4="СБ",1,IF(CS4="ВС",1,IF(CS4="ПН",1,0)))</f>
        <v>0</v>
      </c>
      <c r="CV159" s="163"/>
      <c r="CW159" s="163"/>
      <c r="CX159" s="163"/>
      <c r="CY159" s="163"/>
      <c r="CZ159" s="163"/>
      <c r="DA159" s="163"/>
    </row>
    <row r="160" spans="1:105" ht="15.75" x14ac:dyDescent="0.25">
      <c r="A160" s="251">
        <v>155</v>
      </c>
      <c r="B160" s="28"/>
      <c r="C160" s="156"/>
      <c r="D160" s="121"/>
      <c r="E160" s="560"/>
      <c r="F160" s="1"/>
      <c r="G160" s="157"/>
      <c r="H160" s="157"/>
      <c r="I160" s="157"/>
      <c r="J160" s="157"/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  <c r="AF160" s="157"/>
      <c r="AG160" s="157"/>
      <c r="AH160" s="157"/>
      <c r="AI160" s="157"/>
      <c r="AJ160" s="157"/>
      <c r="AK160" s="157"/>
      <c r="AL160" s="157"/>
      <c r="AM160" s="157"/>
      <c r="AN160" s="157"/>
      <c r="AO160" s="157"/>
      <c r="AP160" s="157"/>
      <c r="AQ160" s="157"/>
      <c r="AR160" s="157"/>
      <c r="AS160" s="157"/>
      <c r="AT160" s="157"/>
      <c r="AU160" s="157"/>
      <c r="AV160" s="157"/>
      <c r="AW160" s="157"/>
      <c r="AX160" s="157"/>
      <c r="AY160" s="157"/>
      <c r="AZ160" s="157"/>
      <c r="BA160" s="157"/>
      <c r="BB160" s="157"/>
      <c r="BC160" s="157"/>
      <c r="BD160" s="157"/>
      <c r="BE160" s="157"/>
      <c r="BF160" s="157"/>
      <c r="BG160" s="157"/>
      <c r="BH160" s="157"/>
      <c r="BI160" s="157"/>
      <c r="BJ160" s="157"/>
      <c r="BK160" s="157"/>
      <c r="BL160" s="157"/>
      <c r="BM160" s="157"/>
      <c r="BN160" s="157"/>
      <c r="BO160" s="157"/>
      <c r="BP160" s="157"/>
      <c r="BQ160" s="157"/>
      <c r="BR160" s="157"/>
      <c r="BS160" s="157"/>
      <c r="BT160" s="157"/>
      <c r="BU160" s="157"/>
      <c r="BV160" s="157"/>
      <c r="BW160" s="157"/>
      <c r="BX160" s="157"/>
      <c r="BY160" s="157"/>
      <c r="BZ160" s="157"/>
      <c r="CA160" s="157"/>
      <c r="CB160" s="157"/>
      <c r="CC160" s="157"/>
      <c r="CD160" s="157"/>
      <c r="CE160" s="157"/>
      <c r="CF160" s="157"/>
      <c r="CG160" s="157"/>
      <c r="CH160" s="157"/>
      <c r="CI160" s="157"/>
      <c r="CJ160" s="157"/>
      <c r="CK160" s="157"/>
      <c r="CL160" s="157"/>
      <c r="CM160" s="157"/>
      <c r="CN160" s="157"/>
      <c r="CO160" s="157"/>
      <c r="CP160" s="157"/>
      <c r="CQ160" s="157"/>
      <c r="CR160" s="157"/>
      <c r="CS160" s="157"/>
      <c r="CT160" s="164"/>
      <c r="CU160" s="157"/>
      <c r="CV160" s="163"/>
      <c r="CW160" s="163"/>
      <c r="CX160" s="163"/>
      <c r="CY160" s="163"/>
      <c r="CZ160" s="163"/>
      <c r="DA160" s="163"/>
    </row>
    <row r="161" spans="1:105" x14ac:dyDescent="0.3">
      <c r="A161" s="251">
        <v>156</v>
      </c>
      <c r="B161" s="28"/>
      <c r="C161" s="120" t="s">
        <v>218</v>
      </c>
      <c r="D161" s="203"/>
      <c r="E161" s="4"/>
      <c r="F161" s="220"/>
      <c r="G161" s="174">
        <v>0.25</v>
      </c>
      <c r="H161" s="175">
        <v>0.625</v>
      </c>
      <c r="I161" s="342"/>
      <c r="J161" s="174">
        <v>0.28125</v>
      </c>
      <c r="K161" s="175">
        <v>0.65625</v>
      </c>
      <c r="L161" s="342"/>
      <c r="M161" s="174">
        <v>0.29166666666666669</v>
      </c>
      <c r="N161" s="175">
        <v>0.66666666666666663</v>
      </c>
      <c r="O161" s="342"/>
      <c r="P161" s="174">
        <v>0.3125</v>
      </c>
      <c r="Q161" s="175">
        <v>0.6875</v>
      </c>
      <c r="R161" s="342"/>
      <c r="S161" s="174">
        <v>0.33333333333333331</v>
      </c>
      <c r="T161" s="175">
        <v>0.70833333333333337</v>
      </c>
      <c r="U161" s="342"/>
      <c r="V161" s="174">
        <v>0.35416666666666669</v>
      </c>
      <c r="W161" s="175">
        <v>0.72916666666666663</v>
      </c>
      <c r="X161" s="342"/>
      <c r="Y161" s="174">
        <v>0.375</v>
      </c>
      <c r="Z161" s="175">
        <v>0.75</v>
      </c>
      <c r="AA161" s="342"/>
      <c r="AB161" s="174">
        <v>0.39583333333333331</v>
      </c>
      <c r="AC161" s="175">
        <v>0.77083333333333337</v>
      </c>
      <c r="AD161" s="342"/>
      <c r="AE161" s="174">
        <v>0.41666666666666669</v>
      </c>
      <c r="AF161" s="175">
        <v>0.79166666666666663</v>
      </c>
      <c r="AG161" s="342"/>
      <c r="AH161" s="174">
        <v>0.4375</v>
      </c>
      <c r="AI161" s="175">
        <v>0.8125</v>
      </c>
      <c r="AJ161" s="342"/>
      <c r="AK161" s="174">
        <v>0.45833333333333331</v>
      </c>
      <c r="AL161" s="175">
        <v>0.83333333333333337</v>
      </c>
      <c r="AM161" s="342"/>
      <c r="AN161" s="174">
        <v>0.47916666666666669</v>
      </c>
      <c r="AO161" s="175">
        <v>0.85416666666666663</v>
      </c>
      <c r="AP161" s="342"/>
      <c r="AQ161" s="174">
        <v>0.5</v>
      </c>
      <c r="AR161" s="175">
        <v>0.875</v>
      </c>
      <c r="AS161" s="342"/>
      <c r="AT161" s="174">
        <v>0.58333333333333337</v>
      </c>
      <c r="AU161" s="175">
        <v>0.95833333333333337</v>
      </c>
      <c r="AV161" s="342"/>
      <c r="AW161" s="174" t="s">
        <v>2</v>
      </c>
      <c r="AX161" s="175" t="s">
        <v>2</v>
      </c>
      <c r="AY161" s="342"/>
      <c r="AZ161" s="174" t="s">
        <v>7</v>
      </c>
      <c r="BA161" s="175" t="s">
        <v>7</v>
      </c>
      <c r="BB161" s="342"/>
      <c r="BC161" s="174"/>
      <c r="BD161" s="175"/>
      <c r="BE161" s="342"/>
      <c r="BF161" s="174"/>
      <c r="BG161" s="175"/>
      <c r="BH161" s="342"/>
      <c r="BI161" s="174"/>
      <c r="BJ161" s="175"/>
      <c r="BK161" s="342"/>
      <c r="BL161" s="174"/>
      <c r="BM161" s="175"/>
      <c r="BN161" s="342"/>
      <c r="BO161" s="174"/>
      <c r="BP161" s="175"/>
      <c r="BQ161" s="342"/>
      <c r="BR161" s="174"/>
      <c r="BS161" s="175"/>
      <c r="BT161" s="342"/>
      <c r="BU161" s="174"/>
      <c r="BV161" s="175"/>
      <c r="BW161" s="342"/>
      <c r="BX161" s="174"/>
      <c r="BY161" s="175"/>
      <c r="BZ161" s="342"/>
      <c r="CA161" s="174"/>
      <c r="CB161" s="175"/>
      <c r="CC161" s="342"/>
      <c r="CD161" s="174"/>
      <c r="CE161" s="175"/>
      <c r="CF161" s="342"/>
      <c r="CG161" s="174"/>
      <c r="CH161" s="175"/>
      <c r="CI161" s="342"/>
      <c r="CJ161" s="174"/>
      <c r="CK161" s="175"/>
      <c r="CL161" s="342"/>
      <c r="CM161" s="174"/>
      <c r="CN161" s="175"/>
      <c r="CO161" s="342"/>
      <c r="CP161" s="174"/>
      <c r="CQ161" s="175"/>
      <c r="CR161" s="342"/>
      <c r="CS161" s="174"/>
      <c r="CT161" s="175"/>
      <c r="CU161" s="342"/>
      <c r="CV161" s="163"/>
      <c r="CW161" s="163"/>
      <c r="CX161" s="163"/>
      <c r="CY161" s="163"/>
      <c r="CZ161" s="163"/>
      <c r="DA161" s="163"/>
    </row>
    <row r="162" spans="1:105" x14ac:dyDescent="0.3">
      <c r="CV162" s="163"/>
      <c r="CW162" s="163"/>
      <c r="CX162" s="163"/>
      <c r="CY162" s="163"/>
      <c r="CZ162" s="163"/>
      <c r="DA162" s="163"/>
    </row>
    <row r="163" spans="1:105" x14ac:dyDescent="0.3">
      <c r="CV163" s="163"/>
    </row>
  </sheetData>
  <sheetProtection formatCells="0" formatColumns="0" formatRows="0" insertColumns="0" insertRows="0" insertHyperlinks="0" deleteColumns="0" deleteRows="0" sort="0" autoFilter="0" pivotTables="0"/>
  <autoFilter ref="A5:DF161"/>
  <phoneticPr fontId="9" type="noConversion"/>
  <conditionalFormatting sqref="BU136:BU142">
    <cfRule type="cellIs" dxfId="2615" priority="85042" stopIfTrue="1" operator="greaterThanOrEqual">
      <formula>5</formula>
    </cfRule>
  </conditionalFormatting>
  <conditionalFormatting sqref="BU143:BU145">
    <cfRule type="cellIs" dxfId="2614" priority="85041" stopIfTrue="1" operator="greaterThanOrEqual">
      <formula>5</formula>
    </cfRule>
  </conditionalFormatting>
  <conditionalFormatting sqref="BV132:BV133">
    <cfRule type="cellIs" dxfId="2613" priority="85039" stopIfTrue="1" operator="greaterThanOrEqual">
      <formula>5</formula>
    </cfRule>
  </conditionalFormatting>
  <conditionalFormatting sqref="BV143">
    <cfRule type="cellIs" dxfId="2612" priority="85037" stopIfTrue="1" operator="greaterThanOrEqual">
      <formula>5</formula>
    </cfRule>
  </conditionalFormatting>
  <conditionalFormatting sqref="BV144:BV145">
    <cfRule type="cellIs" dxfId="2611" priority="85036" stopIfTrue="1" operator="greaterThanOrEqual">
      <formula>5</formula>
    </cfRule>
  </conditionalFormatting>
  <conditionalFormatting sqref="G107:H109 J96:AD98 G102:H102 J102:K102 M102:N102 P102:Q102 S102:T102 V102:W102 Y102:Z102 AB102:AC102 AE102:AF102 AH102:AI102 AK102:AL102 AN102:AO102 AQ102:AR102 AT102:AU102 AW102:AX102 AZ102:BA102 BC102:BD102 BF102:BG102 BI102:BJ102 BL102:BM102 BO102:BP102 BR102:BS102 BX102:BY102 CA102:CB102 CD102:CE102 CG102:CH102 CJ102:CK102 CM102:CN102 CP102:CQ102 CS102 I100:I102">
    <cfRule type="containsText" dxfId="2610" priority="85248" stopIfTrue="1" operator="containsText" text="В">
      <formula>NOT(ISERROR(SEARCH("В",G96)))</formula>
    </cfRule>
  </conditionalFormatting>
  <conditionalFormatting sqref="G97:I98 I108:I109 G100:H101">
    <cfRule type="containsText" dxfId="2609" priority="85142" stopIfTrue="1" operator="containsText" text="В">
      <formula>NOT(ISERROR(SEARCH("В",G97)))</formula>
    </cfRule>
  </conditionalFormatting>
  <conditionalFormatting sqref="L132:L145 O132:O145 R132:R145 U132:U145 X132:X145 AA132:AA145 AD132:AD145 AG132:AG145 AJ132:AJ145 AM132:AM145 AP132:AP145 AS132:AS145 AV132:AV145 AY132:AY145 BB132:BB145 BE132:BE145 BH132:BH145 BK132:BK145 BN132:BN145 BQ132:BQ145 BT132:BT145 BW132:BW145 BZ132:BZ145 CC132:CC145 CF132:CF145 CI132:CI145 CL132:CL145 CO132:CO145 CR132:CR145">
    <cfRule type="cellIs" dxfId="2608" priority="85139" stopIfTrue="1" operator="greaterThanOrEqual">
      <formula>5</formula>
    </cfRule>
  </conditionalFormatting>
  <conditionalFormatting sqref="G104:H104">
    <cfRule type="containsText" dxfId="2607" priority="85138" stopIfTrue="1" operator="containsText" text="В">
      <formula>NOT(ISERROR(SEARCH("В",G104)))</formula>
    </cfRule>
  </conditionalFormatting>
  <conditionalFormatting sqref="I104">
    <cfRule type="containsText" dxfId="2606" priority="85137" stopIfTrue="1" operator="containsText" text="В">
      <formula>NOT(ISERROR(SEARCH("В",I104)))</formula>
    </cfRule>
  </conditionalFormatting>
  <conditionalFormatting sqref="I131">
    <cfRule type="cellIs" dxfId="2605" priority="85136" stopIfTrue="1" operator="greaterThanOrEqual">
      <formula>8</formula>
    </cfRule>
  </conditionalFormatting>
  <conditionalFormatting sqref="L130 O130 R130 U130 X130 AA130 AD130 AG130 L146:L148 O146:O148 R146:R148 U146:U148 X146:X148 AA146:AA148 AD146:AD148 AG146:AG148">
    <cfRule type="cellIs" dxfId="2604" priority="85135" stopIfTrue="1" operator="greaterThanOrEqual">
      <formula>5</formula>
    </cfRule>
  </conditionalFormatting>
  <conditionalFormatting sqref="L131 O131 R131 U131 X131 AA131 AD131 AG131">
    <cfRule type="cellIs" dxfId="2603" priority="85134" stopIfTrue="1" operator="greaterThanOrEqual">
      <formula>5</formula>
    </cfRule>
  </conditionalFormatting>
  <conditionalFormatting sqref="AJ130 AM130 AP130 AS130 AV130 AY130 BB130 BE130 AJ146:AJ148 AM146:AM148 AP146:AP148 AS146:AS148 AV146:AV148 AY146:AY148 BB146:BB148 BE146:BE148">
    <cfRule type="cellIs" dxfId="2602" priority="85133" stopIfTrue="1" operator="greaterThanOrEqual">
      <formula>5</formula>
    </cfRule>
  </conditionalFormatting>
  <conditionalFormatting sqref="AJ131 AM131 AP131 AS131 AV131 AY131 BB131 BE131">
    <cfRule type="cellIs" dxfId="2601" priority="85130" stopIfTrue="1" operator="greaterThanOrEqual">
      <formula>5</formula>
    </cfRule>
  </conditionalFormatting>
  <conditionalFormatting sqref="BH130 BK130 BN130 BQ130 BT130 BW130 BZ130 BH146:BH148 BK146:BK148 BN146:BN148 BQ146:BQ148 BT146:BT148 BW146:BW148 BZ146:BZ148">
    <cfRule type="cellIs" dxfId="2600" priority="85129" stopIfTrue="1" operator="greaterThanOrEqual">
      <formula>5</formula>
    </cfRule>
  </conditionalFormatting>
  <conditionalFormatting sqref="BH131 BK131 BN131 BQ131 BT131 BW131 BZ131">
    <cfRule type="cellIs" dxfId="2599" priority="85126" stopIfTrue="1" operator="greaterThanOrEqual">
      <formula>5</formula>
    </cfRule>
  </conditionalFormatting>
  <conditionalFormatting sqref="CC130 CF130 CI130 CL130 CO130 CR130 CC146:CC148 CF146:CF148 CI146:CI148 CL146:CL148 CO146:CO148 CR146:CR148">
    <cfRule type="cellIs" dxfId="2598" priority="85125" stopIfTrue="1" operator="greaterThanOrEqual">
      <formula>5</formula>
    </cfRule>
  </conditionalFormatting>
  <conditionalFormatting sqref="CC131 CF131 CI131 CL131 CO131 CR131">
    <cfRule type="cellIs" dxfId="2597" priority="85122" stopIfTrue="1" operator="greaterThanOrEqual">
      <formula>5</formula>
    </cfRule>
  </conditionalFormatting>
  <conditionalFormatting sqref="G98:AD98">
    <cfRule type="cellIs" dxfId="2596" priority="85121" stopIfTrue="1" operator="greaterThanOrEqual">
      <formula>45</formula>
    </cfRule>
  </conditionalFormatting>
  <conditionalFormatting sqref="AB107:AC109 Y107:Z109 V107:W109 S107:T109 P107:Q109 M107:N109 J107:K109">
    <cfRule type="containsText" dxfId="2595" priority="85120" stopIfTrue="1" operator="containsText" text="В">
      <formula>NOT(ISERROR(SEARCH("В",J107)))</formula>
    </cfRule>
  </conditionalFormatting>
  <conditionalFormatting sqref="J100:K101 AB100:AC101 Y100:Z101 V100:W101 S100:T101 P100:Q101 M100:N101">
    <cfRule type="containsText" dxfId="2594" priority="85119" stopIfTrue="1" operator="containsText" text="В">
      <formula>NOT(ISERROR(SEARCH("В",J100)))</formula>
    </cfRule>
  </conditionalFormatting>
  <conditionalFormatting sqref="AB104:AC104 Y104:Z104 V104:W104 S104:T104 P104:Q104 M104:N104 J104:K104">
    <cfRule type="containsText" dxfId="2593" priority="85118" stopIfTrue="1" operator="containsText" text="В">
      <formula>NOT(ISERROR(SEARCH("В",J104)))</formula>
    </cfRule>
  </conditionalFormatting>
  <conditionalFormatting sqref="AT107:AU109 AQ107:AR109 AN107:AO109 AK107:AL109 AH107:AI109 AE107:AF109">
    <cfRule type="containsText" dxfId="2592" priority="85117" stopIfTrue="1" operator="containsText" text="В">
      <formula>NOT(ISERROR(SEARCH("В",AE107)))</formula>
    </cfRule>
  </conditionalFormatting>
  <conditionalFormatting sqref="AE97:AV98 AE100:AF101 AT100:AU101 AQ100:AR101 AN100:AO101 AK100:AL101 AH100:AI101">
    <cfRule type="containsText" dxfId="2591" priority="85116" stopIfTrue="1" operator="containsText" text="В">
      <formula>NOT(ISERROR(SEARCH("В",AE97)))</formula>
    </cfRule>
  </conditionalFormatting>
  <conditionalFormatting sqref="AT104:AU104 AQ104:AR104 AN104:AO104 AK104:AL104 AH104:AI104 AE104:AF104">
    <cfRule type="containsText" dxfId="2590" priority="85115" stopIfTrue="1" operator="containsText" text="В">
      <formula>NOT(ISERROR(SEARCH("В",AE104)))</formula>
    </cfRule>
  </conditionalFormatting>
  <conditionalFormatting sqref="AE98:AV98">
    <cfRule type="cellIs" dxfId="2589" priority="85114" stopIfTrue="1" operator="greaterThanOrEqual">
      <formula>45</formula>
    </cfRule>
  </conditionalFormatting>
  <conditionalFormatting sqref="BL107:BM109 BI107:BJ109 BF107:BG109 BC107:BD109 AZ107:BA109 AW107:AX109">
    <cfRule type="containsText" dxfId="2588" priority="85113" stopIfTrue="1" operator="containsText" text="В">
      <formula>NOT(ISERROR(SEARCH("В",AW107)))</formula>
    </cfRule>
  </conditionalFormatting>
  <conditionalFormatting sqref="AW97:BN98 AW100:AX101 BL100:BM101 BI100:BJ101 BF100:BG101 BC100:BD101 AZ100:BA101">
    <cfRule type="containsText" dxfId="2587" priority="85112" stopIfTrue="1" operator="containsText" text="В">
      <formula>NOT(ISERROR(SEARCH("В",AW97)))</formula>
    </cfRule>
  </conditionalFormatting>
  <conditionalFormatting sqref="BL104:BM104 BI104:BJ104 BF104:BG104 BC104:BD104 AZ104:BA104 AW104:AX104">
    <cfRule type="containsText" dxfId="2586" priority="85111" stopIfTrue="1" operator="containsText" text="В">
      <formula>NOT(ISERROR(SEARCH("В",AW104)))</formula>
    </cfRule>
  </conditionalFormatting>
  <conditionalFormatting sqref="AW98:BN98">
    <cfRule type="cellIs" dxfId="2585" priority="85110" stopIfTrue="1" operator="greaterThanOrEqual">
      <formula>45</formula>
    </cfRule>
  </conditionalFormatting>
  <conditionalFormatting sqref="CG107:CH109 CD107:CE109 CA107:CB109 BX107:BY109 BR107:BS109 BO107:BP109">
    <cfRule type="containsText" dxfId="2584" priority="85109" stopIfTrue="1" operator="containsText" text="В">
      <formula>NOT(ISERROR(SEARCH("В",BO107)))</formula>
    </cfRule>
  </conditionalFormatting>
  <conditionalFormatting sqref="BO97:BT98 BO100:BP101 CG100:CH101 CD100:CE101 CA100:CB101 BX100:BY101 BR100:BS101 BW97:CI98">
    <cfRule type="containsText" dxfId="2583" priority="85108" stopIfTrue="1" operator="containsText" text="В">
      <formula>NOT(ISERROR(SEARCH("В",BO97)))</formula>
    </cfRule>
  </conditionalFormatting>
  <conditionalFormatting sqref="CG104:CH104 CD104:CE104 CA104:CB104 BX104:BY104 BR104:BS104 BO104:BP104">
    <cfRule type="containsText" dxfId="2582" priority="85107" stopIfTrue="1" operator="containsText" text="В">
      <formula>NOT(ISERROR(SEARCH("В",BO104)))</formula>
    </cfRule>
  </conditionalFormatting>
  <conditionalFormatting sqref="BO98:BT98 BW98:CI98">
    <cfRule type="cellIs" dxfId="2581" priority="85106" stopIfTrue="1" operator="greaterThanOrEqual">
      <formula>45</formula>
    </cfRule>
  </conditionalFormatting>
  <conditionalFormatting sqref="CS107:CS109 CP107:CQ109 CM107:CN109 CJ107:CK109">
    <cfRule type="containsText" dxfId="2580" priority="85105" stopIfTrue="1" operator="containsText" text="В">
      <formula>NOT(ISERROR(SEARCH("В",CJ107)))</formula>
    </cfRule>
  </conditionalFormatting>
  <conditionalFormatting sqref="CJ97:CS98 CJ100:CK101 CS100:CS101 CP100:CQ101 CM100:CN101">
    <cfRule type="containsText" dxfId="2579" priority="85104" stopIfTrue="1" operator="containsText" text="В">
      <formula>NOT(ISERROR(SEARCH("В",CJ97)))</formula>
    </cfRule>
  </conditionalFormatting>
  <conditionalFormatting sqref="CS104 CP104:CQ104 CM104:CN104 CJ104:CK104">
    <cfRule type="containsText" dxfId="2578" priority="85103" stopIfTrue="1" operator="containsText" text="В">
      <formula>NOT(ISERROR(SEARCH("В",CJ104)))</formula>
    </cfRule>
  </conditionalFormatting>
  <conditionalFormatting sqref="CJ98:CS98">
    <cfRule type="cellIs" dxfId="2577" priority="85102" stopIfTrue="1" operator="greaterThanOrEqual">
      <formula>45</formula>
    </cfRule>
  </conditionalFormatting>
  <conditionalFormatting sqref="AS108:AS109 AP108:AP109 AM108:AM109 AJ108:AJ109">
    <cfRule type="containsText" dxfId="2576" priority="85253" stopIfTrue="1" operator="containsText" text="В">
      <formula>NOT(ISERROR(SEARCH("В",AJ108)))</formula>
    </cfRule>
  </conditionalFormatting>
  <conditionalFormatting sqref="BE108:BE109 BH108:BH109 AV108:AV109 AY108:AY109 BB108:BB109">
    <cfRule type="containsText" dxfId="2575" priority="85252" stopIfTrue="1" operator="containsText" text="В">
      <formula>NOT(ISERROR(SEARCH("В",AV108)))</formula>
    </cfRule>
  </conditionalFormatting>
  <conditionalFormatting sqref="BW108:BW109 BT108:BT109 BQ108:BQ109 BN108:BN109 BK108:BK109">
    <cfRule type="containsText" dxfId="2574" priority="85251" stopIfTrue="1" operator="containsText" text="В">
      <formula>NOT(ISERROR(SEARCH("В",BK108)))</formula>
    </cfRule>
  </conditionalFormatting>
  <conditionalFormatting sqref="CO108:CO109 CL108:CL109 CI108:CI109 CC108:CC109 BZ108:BZ109 CF108:CF109">
    <cfRule type="containsText" dxfId="2573" priority="85250" stopIfTrue="1" operator="containsText" text="В">
      <formula>NOT(ISERROR(SEARCH("В",BZ108)))</formula>
    </cfRule>
  </conditionalFormatting>
  <conditionalFormatting sqref="CR108:CR109">
    <cfRule type="containsText" dxfId="2572" priority="85249" stopIfTrue="1" operator="containsText" text="В">
      <formula>NOT(ISERROR(SEARCH("В",CR108)))</formula>
    </cfRule>
  </conditionalFormatting>
  <conditionalFormatting sqref="I101:I102">
    <cfRule type="cellIs" dxfId="2571" priority="85247" stopIfTrue="1" operator="lessThan">
      <formula>2</formula>
    </cfRule>
  </conditionalFormatting>
  <conditionalFormatting sqref="BO105:BP105 BR105:BS105 BX105:BY105 CA105:CB105 CD105:CE105 CG105:CH105">
    <cfRule type="containsText" dxfId="2570" priority="85238" stopIfTrue="1" operator="containsText" text="В">
      <formula>NOT(ISERROR(SEARCH("В",BO105)))</formula>
    </cfRule>
  </conditionalFormatting>
  <conditionalFormatting sqref="I105">
    <cfRule type="containsText" dxfId="2569" priority="85236" stopIfTrue="1" operator="containsText" text="В">
      <formula>NOT(ISERROR(SEARCH("В",I105)))</formula>
    </cfRule>
  </conditionalFormatting>
  <conditionalFormatting sqref="AS105 AP105 AM105 AJ105">
    <cfRule type="containsText" dxfId="2568" priority="85234" stopIfTrue="1" operator="containsText" text="В">
      <formula>NOT(ISERROR(SEARCH("В",AJ105)))</formula>
    </cfRule>
  </conditionalFormatting>
  <conditionalFormatting sqref="BZ105 BW105 BT105 BQ105">
    <cfRule type="containsText" dxfId="2567" priority="85232" stopIfTrue="1" operator="containsText" text="В">
      <formula>NOT(ISERROR(SEARCH("В",BQ105)))</formula>
    </cfRule>
  </conditionalFormatting>
  <conditionalFormatting sqref="CR105 CO105 CL105">
    <cfRule type="containsText" dxfId="2566" priority="85230" stopIfTrue="1" operator="containsText" text="В">
      <formula>NOT(ISERROR(SEARCH("В",CL105)))</formula>
    </cfRule>
  </conditionalFormatting>
  <conditionalFormatting sqref="G96:I96">
    <cfRule type="containsText" dxfId="2565" priority="85246" stopIfTrue="1" operator="containsText" text="В">
      <formula>NOT(ISERROR(SEARCH("В",G96)))</formula>
    </cfRule>
  </conditionalFormatting>
  <conditionalFormatting sqref="AE96:AV96">
    <cfRule type="containsText" dxfId="2564" priority="85245" stopIfTrue="1" operator="containsText" text="В">
      <formula>NOT(ISERROR(SEARCH("В",AE96)))</formula>
    </cfRule>
  </conditionalFormatting>
  <conditionalFormatting sqref="AW96:BN96">
    <cfRule type="containsText" dxfId="2563" priority="85244" stopIfTrue="1" operator="containsText" text="В">
      <formula>NOT(ISERROR(SEARCH("В",AW96)))</formula>
    </cfRule>
  </conditionalFormatting>
  <conditionalFormatting sqref="BO96:BT96 BW96:CI96">
    <cfRule type="containsText" dxfId="2562" priority="85243" stopIfTrue="1" operator="containsText" text="В">
      <formula>NOT(ISERROR(SEARCH("В",BO96)))</formula>
    </cfRule>
  </conditionalFormatting>
  <conditionalFormatting sqref="CJ96:CS96">
    <cfRule type="containsText" dxfId="2561" priority="85242" stopIfTrue="1" operator="containsText" text="В">
      <formula>NOT(ISERROR(SEARCH("В",CJ96)))</formula>
    </cfRule>
  </conditionalFormatting>
  <conditionalFormatting sqref="G105:H105">
    <cfRule type="containsText" dxfId="2560" priority="85235" stopIfTrue="1" operator="containsText" text="В">
      <formula>NOT(ISERROR(SEARCH("В",G105)))</formula>
    </cfRule>
  </conditionalFormatting>
  <conditionalFormatting sqref="J105:K105 M105:N105 P105:Q105 S105:T105 V105:W105 Y105:Z105 AB105:AC105">
    <cfRule type="containsText" dxfId="2559" priority="85241" stopIfTrue="1" operator="containsText" text="В">
      <formula>NOT(ISERROR(SEARCH("В",J105)))</formula>
    </cfRule>
  </conditionalFormatting>
  <conditionalFormatting sqref="AE105:AF105 AH105:AI105 AK105:AL105 AN105:AO105 AQ105:AR105 AT105:AU105">
    <cfRule type="containsText" dxfId="2558" priority="85240" stopIfTrue="1" operator="containsText" text="В">
      <formula>NOT(ISERROR(SEARCH("В",AE105)))</formula>
    </cfRule>
  </conditionalFormatting>
  <conditionalFormatting sqref="AW105:AX105 AZ105:BA105 BC105:BD105 BF105:BG105 BI105:BJ105 BL105:BM105">
    <cfRule type="containsText" dxfId="2557" priority="85239" stopIfTrue="1" operator="containsText" text="В">
      <formula>NOT(ISERROR(SEARCH("В",AW105)))</formula>
    </cfRule>
  </conditionalFormatting>
  <conditionalFormatting sqref="CJ105:CK105 CM105:CN105 CP105:CQ105 CS105">
    <cfRule type="containsText" dxfId="2556" priority="85237" stopIfTrue="1" operator="containsText" text="В">
      <formula>NOT(ISERROR(SEARCH("В",CJ105)))</formula>
    </cfRule>
  </conditionalFormatting>
  <conditionalFormatting sqref="BN105 BK105 BH105 BE105 BB105 AY105 AV105">
    <cfRule type="containsText" dxfId="2555" priority="85233" stopIfTrue="1" operator="containsText" text="В">
      <formula>NOT(ISERROR(SEARCH("В",AV105)))</formula>
    </cfRule>
  </conditionalFormatting>
  <conditionalFormatting sqref="CI105 CF105 CC105">
    <cfRule type="containsText" dxfId="2554" priority="85231" stopIfTrue="1" operator="containsText" text="В">
      <formula>NOT(ISERROR(SEARCH("В",CC105)))</formula>
    </cfRule>
  </conditionalFormatting>
  <conditionalFormatting sqref="I100">
    <cfRule type="cellIs" dxfId="2553" priority="85228" stopIfTrue="1" operator="lessThan">
      <formula>4</formula>
    </cfRule>
  </conditionalFormatting>
  <conditionalFormatting sqref="BE106 BH106 AV106 AY106 BB106">
    <cfRule type="containsText" dxfId="2552" priority="85220" stopIfTrue="1" operator="containsText" text="В">
      <formula>NOT(ISERROR(SEARCH("В",AV106)))</formula>
    </cfRule>
  </conditionalFormatting>
  <conditionalFormatting sqref="BW106 BT106 BQ106 BN106 BK106">
    <cfRule type="containsText" dxfId="2551" priority="85219" stopIfTrue="1" operator="containsText" text="В">
      <formula>NOT(ISERROR(SEARCH("В",BK106)))</formula>
    </cfRule>
  </conditionalFormatting>
  <conditionalFormatting sqref="CO106 CL106 CI106 CF106 CC106 BZ106">
    <cfRule type="containsText" dxfId="2550" priority="85218" stopIfTrue="1" operator="containsText" text="В">
      <formula>NOT(ISERROR(SEARCH("В",BZ106)))</formula>
    </cfRule>
  </conditionalFormatting>
  <conditionalFormatting sqref="CR106">
    <cfRule type="containsText" dxfId="2549" priority="85217" stopIfTrue="1" operator="containsText" text="В">
      <formula>NOT(ISERROR(SEARCH("В",CR106)))</formula>
    </cfRule>
  </conditionalFormatting>
  <conditionalFormatting sqref="G106:H106">
    <cfRule type="containsText" dxfId="2548" priority="85216" stopIfTrue="1" operator="containsText" text="В">
      <formula>NOT(ISERROR(SEARCH("В",G106)))</formula>
    </cfRule>
  </conditionalFormatting>
  <conditionalFormatting sqref="BZ106 BW106 BT106 BQ106 BN106 BK106">
    <cfRule type="containsText" dxfId="2547" priority="85215" stopIfTrue="1" operator="containsText" text="В">
      <formula>NOT(ISERROR(SEARCH("В",BK106)))</formula>
    </cfRule>
  </conditionalFormatting>
  <conditionalFormatting sqref="CR106 CO106 CL106 CI106 CF106 CC106">
    <cfRule type="containsText" dxfId="2546" priority="85214" stopIfTrue="1" operator="containsText" text="В">
      <formula>NOT(ISERROR(SEARCH("В",CC106)))</formula>
    </cfRule>
  </conditionalFormatting>
  <conditionalFormatting sqref="I106">
    <cfRule type="containsText" dxfId="2545" priority="85212" stopIfTrue="1" operator="containsText" text="В">
      <formula>NOT(ISERROR(SEARCH("В",I106)))</formula>
    </cfRule>
  </conditionalFormatting>
  <conditionalFormatting sqref="AP106 AM106 AJ106">
    <cfRule type="containsText" dxfId="2544" priority="85211" stopIfTrue="1" operator="containsText" text="В">
      <formula>NOT(ISERROR(SEARCH("В",AJ106)))</formula>
    </cfRule>
  </conditionalFormatting>
  <conditionalFormatting sqref="AS106">
    <cfRule type="containsText" dxfId="2543" priority="85210" stopIfTrue="1" operator="containsText" text="В">
      <formula>NOT(ISERROR(SEARCH("В",AS106)))</formula>
    </cfRule>
  </conditionalFormatting>
  <conditionalFormatting sqref="I106">
    <cfRule type="containsText" dxfId="2542" priority="85227" stopIfTrue="1" operator="containsText" text="В">
      <formula>NOT(ISERROR(SEARCH("В",I106)))</formula>
    </cfRule>
  </conditionalFormatting>
  <conditionalFormatting sqref="AB106:AC106 Y106:Z106 V106:W106 S106:T106 P106:Q106 M106:N106 J106:K106">
    <cfRule type="containsText" dxfId="2541" priority="85226" stopIfTrue="1" operator="containsText" text="В">
      <formula>NOT(ISERROR(SEARCH("В",J106)))</formula>
    </cfRule>
  </conditionalFormatting>
  <conditionalFormatting sqref="AT106:AU106 AQ106:AR106 AN106:AO106 AK106:AL106 AH106:AI106 AE106:AF106">
    <cfRule type="containsText" dxfId="2540" priority="85225" stopIfTrue="1" operator="containsText" text="В">
      <formula>NOT(ISERROR(SEARCH("В",AE106)))</formula>
    </cfRule>
  </conditionalFormatting>
  <conditionalFormatting sqref="BL106:BM106 BI106:BJ106 BF106:BG106 BC106:BD106 AZ106:BA106 AW106:AX106">
    <cfRule type="containsText" dxfId="2539" priority="85224" stopIfTrue="1" operator="containsText" text="В">
      <formula>NOT(ISERROR(SEARCH("В",AW106)))</formula>
    </cfRule>
  </conditionalFormatting>
  <conditionalFormatting sqref="CG106:CH106 CD106:CE106 CA106:CB106 BX106:BY106 BR106:BS106 BO106:BP106">
    <cfRule type="containsText" dxfId="2538" priority="85223" stopIfTrue="1" operator="containsText" text="В">
      <formula>NOT(ISERROR(SEARCH("В",BO106)))</formula>
    </cfRule>
  </conditionalFormatting>
  <conditionalFormatting sqref="CS106 CP106:CQ106 CM106:CN106 CJ106:CK106">
    <cfRule type="containsText" dxfId="2537" priority="85222" stopIfTrue="1" operator="containsText" text="В">
      <formula>NOT(ISERROR(SEARCH("В",CJ106)))</formula>
    </cfRule>
  </conditionalFormatting>
  <conditionalFormatting sqref="AS106 AP106 AM106 AJ106">
    <cfRule type="containsText" dxfId="2536" priority="85221" stopIfTrue="1" operator="containsText" text="В">
      <formula>NOT(ISERROR(SEARCH("В",AJ106)))</formula>
    </cfRule>
  </conditionalFormatting>
  <conditionalFormatting sqref="G131">
    <cfRule type="cellIs" dxfId="2535" priority="85209" stopIfTrue="1" operator="greaterThanOrEqual">
      <formula>8</formula>
    </cfRule>
  </conditionalFormatting>
  <conditionalFormatting sqref="G132:G135">
    <cfRule type="cellIs" dxfId="2534" priority="85208" stopIfTrue="1" operator="greaterThanOrEqual">
      <formula>5</formula>
    </cfRule>
  </conditionalFormatting>
  <conditionalFormatting sqref="G136:G142">
    <cfRule type="cellIs" dxfId="2533" priority="85207" stopIfTrue="1" operator="greaterThanOrEqual">
      <formula>5</formula>
    </cfRule>
  </conditionalFormatting>
  <conditionalFormatting sqref="G143:G145">
    <cfRule type="cellIs" dxfId="2532" priority="85206" stopIfTrue="1" operator="greaterThanOrEqual">
      <formula>5</formula>
    </cfRule>
  </conditionalFormatting>
  <conditionalFormatting sqref="H131">
    <cfRule type="cellIs" dxfId="2531" priority="85205" stopIfTrue="1" operator="greaterThanOrEqual">
      <formula>8</formula>
    </cfRule>
  </conditionalFormatting>
  <conditionalFormatting sqref="H132:H133">
    <cfRule type="cellIs" dxfId="2530" priority="85204" stopIfTrue="1" operator="greaterThanOrEqual">
      <formula>5</formula>
    </cfRule>
  </conditionalFormatting>
  <conditionalFormatting sqref="H134:H142">
    <cfRule type="cellIs" dxfId="2529" priority="85203" stopIfTrue="1" operator="greaterThanOrEqual">
      <formula>5</formula>
    </cfRule>
  </conditionalFormatting>
  <conditionalFormatting sqref="H143">
    <cfRule type="cellIs" dxfId="2528" priority="85202" stopIfTrue="1" operator="greaterThanOrEqual">
      <formula>5</formula>
    </cfRule>
  </conditionalFormatting>
  <conditionalFormatting sqref="H144:H145">
    <cfRule type="cellIs" dxfId="2527" priority="85201" stopIfTrue="1" operator="greaterThanOrEqual">
      <formula>5</formula>
    </cfRule>
  </conditionalFormatting>
  <conditionalFormatting sqref="AG108:AG109 AD108:AD109 AA108:AA109 X108:X109 U108:U109 R108:R109 O108:O109 L108:L109">
    <cfRule type="containsText" dxfId="2526" priority="85200" stopIfTrue="1" operator="containsText" text="В">
      <formula>NOT(ISERROR(SEARCH("В",L108)))</formula>
    </cfRule>
  </conditionalFormatting>
  <conditionalFormatting sqref="AG105 AD105 AA105 X105 U105 R105 O105 L105">
    <cfRule type="containsText" dxfId="2525" priority="85199" stopIfTrue="1" operator="containsText" text="В">
      <formula>NOT(ISERROR(SEARCH("В",L105)))</formula>
    </cfRule>
  </conditionalFormatting>
  <conditionalFormatting sqref="AG106 AD106 AA106 X106 U106 R106 O106 L106">
    <cfRule type="containsText" dxfId="2524" priority="85197" stopIfTrue="1" operator="containsText" text="В">
      <formula>NOT(ISERROR(SEARCH("В",L106)))</formula>
    </cfRule>
  </conditionalFormatting>
  <conditionalFormatting sqref="AG106 AD106 AA106 X106 U106 R106 O106 L106">
    <cfRule type="containsText" dxfId="2523" priority="85198" stopIfTrue="1" operator="containsText" text="В">
      <formula>NOT(ISERROR(SEARCH("В",L106)))</formula>
    </cfRule>
  </conditionalFormatting>
  <conditionalFormatting sqref="AH131 AE131 AB131 Y131 V131 S131 P131 M131 J131">
    <cfRule type="cellIs" dxfId="2522" priority="85196" stopIfTrue="1" operator="greaterThanOrEqual">
      <formula>8</formula>
    </cfRule>
  </conditionalFormatting>
  <conditionalFormatting sqref="AH132:AH135 AE132:AE135 AB132:AB135 Y132:Y135 V132:V135 S132:S135 P132:P135 M132:M135 J132:J135">
    <cfRule type="cellIs" dxfId="2521" priority="85195" stopIfTrue="1" operator="greaterThanOrEqual">
      <formula>5</formula>
    </cfRule>
  </conditionalFormatting>
  <conditionalFormatting sqref="AH136:AH142 AE136:AE142 AB136:AB142 Y136:Y142 V136:V142 S136:S142 P136:P142 M136:M142 J136:J142">
    <cfRule type="cellIs" dxfId="2520" priority="85194" stopIfTrue="1" operator="greaterThanOrEqual">
      <formula>5</formula>
    </cfRule>
  </conditionalFormatting>
  <conditionalFormatting sqref="AH143:AH145 AE143:AE145 AB143:AB145 Y143:Y145 V143:V145 S143:S145 P143:P145 M143:M145 J143:J145">
    <cfRule type="cellIs" dxfId="2519" priority="85193" stopIfTrue="1" operator="greaterThanOrEqual">
      <formula>5</formula>
    </cfRule>
  </conditionalFormatting>
  <conditionalFormatting sqref="AI131 AF131 AC131 Z131 W131 T131 Q131 N131 K131">
    <cfRule type="cellIs" dxfId="2518" priority="85192" stopIfTrue="1" operator="greaterThanOrEqual">
      <formula>8</formula>
    </cfRule>
  </conditionalFormatting>
  <conditionalFormatting sqref="AI132:AI133 AF132:AF133 AC132:AC133 Z132:Z133 W132:W133 T132:T133 Q132:Q133 N132:N133 K132:K133">
    <cfRule type="cellIs" dxfId="2517" priority="85191" stopIfTrue="1" operator="greaterThanOrEqual">
      <formula>5</formula>
    </cfRule>
  </conditionalFormatting>
  <conditionalFormatting sqref="AI134:AI142 AF134:AF142 AC134:AC142 Z134:Z142 W134:W142 T134:T142 Q134:Q142 N134:N142 K134:K142">
    <cfRule type="cellIs" dxfId="2516" priority="85190" stopIfTrue="1" operator="greaterThanOrEqual">
      <formula>5</formula>
    </cfRule>
  </conditionalFormatting>
  <conditionalFormatting sqref="AI143 AF143 AC143 Z143 W143 T143 Q143 N143 K143">
    <cfRule type="cellIs" dxfId="2515" priority="85189" stopIfTrue="1" operator="greaterThanOrEqual">
      <formula>5</formula>
    </cfRule>
  </conditionalFormatting>
  <conditionalFormatting sqref="AI144:AI145 AF144:AF145 AC144:AC145 Z144:Z145 W144:W145 T144:T145 Q144:Q145 N144:N145 K144:K145">
    <cfRule type="cellIs" dxfId="2514" priority="85188" stopIfTrue="1" operator="greaterThanOrEqual">
      <formula>5</formula>
    </cfRule>
  </conditionalFormatting>
  <conditionalFormatting sqref="BF131 BC131 AZ131 AW131 AT131 AQ131 AN131 AK131">
    <cfRule type="cellIs" dxfId="2513" priority="85187" stopIfTrue="1" operator="greaterThanOrEqual">
      <formula>8</formula>
    </cfRule>
  </conditionalFormatting>
  <conditionalFormatting sqref="BF132:BF135 BC132:BC135 AZ132:AZ135 AW132:AW135 AT132:AT135 AQ132:AQ135 AN132:AN135 AK132:AK135">
    <cfRule type="cellIs" dxfId="2512" priority="85186" stopIfTrue="1" operator="greaterThanOrEqual">
      <formula>5</formula>
    </cfRule>
  </conditionalFormatting>
  <conditionalFormatting sqref="BF136:BF142 BC136:BC142 AZ136:AZ142 AW136:AW142 AT136:AT142 AQ136:AQ142 AN136:AN142 AK136:AK142">
    <cfRule type="cellIs" dxfId="2511" priority="85185" stopIfTrue="1" operator="greaterThanOrEqual">
      <formula>5</formula>
    </cfRule>
  </conditionalFormatting>
  <conditionalFormatting sqref="BF143:BF145 BC143:BC145 AZ143:AZ145 AW143:AW145 AT143:AT145 AQ143:AQ145 AN143:AN145 AK143:AK145">
    <cfRule type="cellIs" dxfId="2510" priority="85184" stopIfTrue="1" operator="greaterThanOrEqual">
      <formula>5</formula>
    </cfRule>
  </conditionalFormatting>
  <conditionalFormatting sqref="BG131 BD131 BA131 AX131 AU131 AR131 AO131 AL131">
    <cfRule type="cellIs" dxfId="2509" priority="85183" stopIfTrue="1" operator="greaterThanOrEqual">
      <formula>8</formula>
    </cfRule>
  </conditionalFormatting>
  <conditionalFormatting sqref="BG132:BG133 BD132:BD133 BA132:BA133 AX132:AX133 AU132:AU133 AR132:AR133 AO132:AO133 AL132:AL133">
    <cfRule type="cellIs" dxfId="2508" priority="85182" stopIfTrue="1" operator="greaterThanOrEqual">
      <formula>5</formula>
    </cfRule>
  </conditionalFormatting>
  <conditionalFormatting sqref="BG134:BG142 BD134:BD142 BA134:BA142 AX134:AX142 AU134:AU142 AR134:AR142 AO134:AO142 AL134:AL142">
    <cfRule type="cellIs" dxfId="2507" priority="85181" stopIfTrue="1" operator="greaterThanOrEqual">
      <formula>5</formula>
    </cfRule>
  </conditionalFormatting>
  <conditionalFormatting sqref="BG143 BD143 BA143 AX143 AU143 AR143 AO143 AL143">
    <cfRule type="cellIs" dxfId="2506" priority="85180" stopIfTrue="1" operator="greaterThanOrEqual">
      <formula>5</formula>
    </cfRule>
  </conditionalFormatting>
  <conditionalFormatting sqref="BG144:BG145 BD144:BD145 BA144:BA145 AX144:AX145 AU144:AU145 AR144:AR145 AO144:AO145 AL144:AL145">
    <cfRule type="cellIs" dxfId="2505" priority="85179" stopIfTrue="1" operator="greaterThanOrEqual">
      <formula>5</formula>
    </cfRule>
  </conditionalFormatting>
  <conditionalFormatting sqref="CD131 CA131 BX131 BR131 BO131 BL131 BI131">
    <cfRule type="cellIs" dxfId="2504" priority="85178" stopIfTrue="1" operator="greaterThanOrEqual">
      <formula>8</formula>
    </cfRule>
  </conditionalFormatting>
  <conditionalFormatting sqref="CD132:CD135 CA132:CA135 BX132:BX135 BR132:BR135 BO132:BO135 BL132:BL135 BI132:BI135">
    <cfRule type="cellIs" dxfId="2503" priority="85177" stopIfTrue="1" operator="greaterThanOrEqual">
      <formula>5</formula>
    </cfRule>
  </conditionalFormatting>
  <conditionalFormatting sqref="CD136:CD142 CA136:CA142 BX136:BX142 BR136:BR142 BO136:BO142 BL136:BL142 BI136:BI142">
    <cfRule type="cellIs" dxfId="2502" priority="85176" stopIfTrue="1" operator="greaterThanOrEqual">
      <formula>5</formula>
    </cfRule>
  </conditionalFormatting>
  <conditionalFormatting sqref="CD143:CD145 CA143:CA145 BX143:BX145 BR143:BR145 BO143:BO145 BL143:BL145 BI143:BI145">
    <cfRule type="cellIs" dxfId="2501" priority="85175" stopIfTrue="1" operator="greaterThanOrEqual">
      <formula>5</formula>
    </cfRule>
  </conditionalFormatting>
  <conditionalFormatting sqref="CE131 CB131 BY131 BS131 BP131 BM131 BJ131">
    <cfRule type="cellIs" dxfId="2500" priority="85174" stopIfTrue="1" operator="greaterThanOrEqual">
      <formula>8</formula>
    </cfRule>
  </conditionalFormatting>
  <conditionalFormatting sqref="CE132:CE133 CB132:CB133 BY132:BY133 BS132:BS133 BP132:BP133 BM132:BM133 BJ132:BJ133">
    <cfRule type="cellIs" dxfId="2499" priority="85173" stopIfTrue="1" operator="greaterThanOrEqual">
      <formula>5</formula>
    </cfRule>
  </conditionalFormatting>
  <conditionalFormatting sqref="CE134:CE142 CB134:CB142 BY134:BY142 BS134:BS142 BP134:BP142 BM134:BM142 BJ134:BJ142">
    <cfRule type="cellIs" dxfId="2498" priority="85172" stopIfTrue="1" operator="greaterThanOrEqual">
      <formula>5</formula>
    </cfRule>
  </conditionalFormatting>
  <conditionalFormatting sqref="CE143 CB143 BY143 BS143 BP143 BM143 BJ143">
    <cfRule type="cellIs" dxfId="2497" priority="85171" stopIfTrue="1" operator="greaterThanOrEqual">
      <formula>5</formula>
    </cfRule>
  </conditionalFormatting>
  <conditionalFormatting sqref="CE144:CE145 CB144:CB145 BY144:BY145 BS144:BS145 BP144:BP145 BM144:BM145 BJ144:BJ145">
    <cfRule type="cellIs" dxfId="2496" priority="85170" stopIfTrue="1" operator="greaterThanOrEqual">
      <formula>5</formula>
    </cfRule>
  </conditionalFormatting>
  <conditionalFormatting sqref="CS131 CP131 CM131 CJ131 CG131">
    <cfRule type="cellIs" dxfId="2495" priority="85169" stopIfTrue="1" operator="greaterThanOrEqual">
      <formula>8</formula>
    </cfRule>
  </conditionalFormatting>
  <conditionalFormatting sqref="CS132:CS135 CP132:CP135 CM132:CM135 CJ132:CJ135 CG132:CG135">
    <cfRule type="cellIs" dxfId="2494" priority="85168" stopIfTrue="1" operator="greaterThanOrEqual">
      <formula>5</formula>
    </cfRule>
  </conditionalFormatting>
  <conditionalFormatting sqref="CS136:CS142 CP136:CP142 CM136:CM142 CJ136:CJ142 CG136:CG142">
    <cfRule type="cellIs" dxfId="2493" priority="85167" stopIfTrue="1" operator="greaterThanOrEqual">
      <formula>5</formula>
    </cfRule>
  </conditionalFormatting>
  <conditionalFormatting sqref="CS143:CS145 CP143:CP145 CM143:CM145 CJ143:CJ145 CG143:CG145">
    <cfRule type="cellIs" dxfId="2492" priority="85166" stopIfTrue="1" operator="greaterThanOrEqual">
      <formula>5</formula>
    </cfRule>
  </conditionalFormatting>
  <conditionalFormatting sqref="CT131 CQ131 CN131 CK131 CH131">
    <cfRule type="cellIs" dxfId="2491" priority="85165" stopIfTrue="1" operator="greaterThanOrEqual">
      <formula>8</formula>
    </cfRule>
  </conditionalFormatting>
  <conditionalFormatting sqref="CT132:CT133 CQ132:CQ133 CN132:CN133 CK132:CK133 CH132:CH133">
    <cfRule type="cellIs" dxfId="2490" priority="85164" stopIfTrue="1" operator="greaterThanOrEqual">
      <formula>5</formula>
    </cfRule>
  </conditionalFormatting>
  <conditionalFormatting sqref="CT134:CT142 CQ134:CQ142 CN134:CN142 CK134:CK142 CH134:CH142">
    <cfRule type="cellIs" dxfId="2489" priority="85163" stopIfTrue="1" operator="greaterThanOrEqual">
      <formula>5</formula>
    </cfRule>
  </conditionalFormatting>
  <conditionalFormatting sqref="CT143 CQ143 CN143 CK143 CH143">
    <cfRule type="cellIs" dxfId="2488" priority="85162" stopIfTrue="1" operator="greaterThanOrEqual">
      <formula>5</formula>
    </cfRule>
  </conditionalFormatting>
  <conditionalFormatting sqref="CT144:CT145 CQ144:CQ145 CN144:CN145 CK144:CK145 CH144:CH145">
    <cfRule type="cellIs" dxfId="2487" priority="85161" stopIfTrue="1" operator="greaterThanOrEqual">
      <formula>5</formula>
    </cfRule>
  </conditionalFormatting>
  <conditionalFormatting sqref="I107">
    <cfRule type="containsText" dxfId="2486" priority="85101" stopIfTrue="1" operator="containsText" text="В">
      <formula>NOT(ISERROR(SEARCH("В",I107)))</formula>
    </cfRule>
  </conditionalFormatting>
  <conditionalFormatting sqref="I107">
    <cfRule type="containsText" dxfId="2485" priority="85100" stopIfTrue="1" operator="containsText" text="В">
      <formula>NOT(ISERROR(SEARCH("В",I107)))</formula>
    </cfRule>
  </conditionalFormatting>
  <conditionalFormatting sqref="O107 L107">
    <cfRule type="containsText" dxfId="2484" priority="85099" stopIfTrue="1" operator="containsText" text="В">
      <formula>NOT(ISERROR(SEARCH("В",L107)))</formula>
    </cfRule>
  </conditionalFormatting>
  <conditionalFormatting sqref="O107 L107">
    <cfRule type="containsText" dxfId="2483" priority="85098" stopIfTrue="1" operator="containsText" text="В">
      <formula>NOT(ISERROR(SEARCH("В",L107)))</formula>
    </cfRule>
  </conditionalFormatting>
  <conditionalFormatting sqref="X107 U107 R107">
    <cfRule type="containsText" dxfId="2482" priority="85097" stopIfTrue="1" operator="containsText" text="В">
      <formula>NOT(ISERROR(SEARCH("В",R107)))</formula>
    </cfRule>
  </conditionalFormatting>
  <conditionalFormatting sqref="X107 U107 R107">
    <cfRule type="containsText" dxfId="2481" priority="85096" stopIfTrue="1" operator="containsText" text="В">
      <formula>NOT(ISERROR(SEARCH("В",R107)))</formula>
    </cfRule>
  </conditionalFormatting>
  <conditionalFormatting sqref="AG107 AD107 AA107">
    <cfRule type="containsText" dxfId="2480" priority="85095" stopIfTrue="1" operator="containsText" text="В">
      <formula>NOT(ISERROR(SEARCH("В",AA107)))</formula>
    </cfRule>
  </conditionalFormatting>
  <conditionalFormatting sqref="AG107 AD107 AA107">
    <cfRule type="containsText" dxfId="2479" priority="85094" stopIfTrue="1" operator="containsText" text="В">
      <formula>NOT(ISERROR(SEARCH("В",AA107)))</formula>
    </cfRule>
  </conditionalFormatting>
  <conditionalFormatting sqref="AP107 AM107 AJ107">
    <cfRule type="containsText" dxfId="2478" priority="85093" stopIfTrue="1" operator="containsText" text="В">
      <formula>NOT(ISERROR(SEARCH("В",AJ107)))</formula>
    </cfRule>
  </conditionalFormatting>
  <conditionalFormatting sqref="AP107 AM107 AJ107">
    <cfRule type="containsText" dxfId="2477" priority="85092" stopIfTrue="1" operator="containsText" text="В">
      <formula>NOT(ISERROR(SEARCH("В",AJ107)))</formula>
    </cfRule>
  </conditionalFormatting>
  <conditionalFormatting sqref="AY107 AV107 AS107">
    <cfRule type="containsText" dxfId="2476" priority="85091" stopIfTrue="1" operator="containsText" text="В">
      <formula>NOT(ISERROR(SEARCH("В",AS107)))</formula>
    </cfRule>
  </conditionalFormatting>
  <conditionalFormatting sqref="AY107 AV107 AS107">
    <cfRule type="containsText" dxfId="2475" priority="85090" stopIfTrue="1" operator="containsText" text="В">
      <formula>NOT(ISERROR(SEARCH("В",AS107)))</formula>
    </cfRule>
  </conditionalFormatting>
  <conditionalFormatting sqref="BH107 BE107 BB107">
    <cfRule type="containsText" dxfId="2474" priority="85089" stopIfTrue="1" operator="containsText" text="В">
      <formula>NOT(ISERROR(SEARCH("В",BB107)))</formula>
    </cfRule>
  </conditionalFormatting>
  <conditionalFormatting sqref="BH107 BE107 BB107">
    <cfRule type="containsText" dxfId="2473" priority="85088" stopIfTrue="1" operator="containsText" text="В">
      <formula>NOT(ISERROR(SEARCH("В",BB107)))</formula>
    </cfRule>
  </conditionalFormatting>
  <conditionalFormatting sqref="BN107 BK107">
    <cfRule type="containsText" dxfId="2472" priority="85087" stopIfTrue="1" operator="containsText" text="В">
      <formula>NOT(ISERROR(SEARCH("В",BK107)))</formula>
    </cfRule>
  </conditionalFormatting>
  <conditionalFormatting sqref="BN107 BK107">
    <cfRule type="containsText" dxfId="2471" priority="85086" stopIfTrue="1" operator="containsText" text="В">
      <formula>NOT(ISERROR(SEARCH("В",BK107)))</formula>
    </cfRule>
  </conditionalFormatting>
  <conditionalFormatting sqref="BZ107 BW107 BT107 BQ107">
    <cfRule type="containsText" dxfId="2470" priority="85085" stopIfTrue="1" operator="containsText" text="В">
      <formula>NOT(ISERROR(SEARCH("В",BQ107)))</formula>
    </cfRule>
  </conditionalFormatting>
  <conditionalFormatting sqref="BZ107 BW107 BT107 BQ107">
    <cfRule type="containsText" dxfId="2469" priority="85084" stopIfTrue="1" operator="containsText" text="В">
      <formula>NOT(ISERROR(SEARCH("В",BQ107)))</formula>
    </cfRule>
  </conditionalFormatting>
  <conditionalFormatting sqref="CL107 CI107 CF107 CC107">
    <cfRule type="containsText" dxfId="2468" priority="85083" stopIfTrue="1" operator="containsText" text="В">
      <formula>NOT(ISERROR(SEARCH("В",CC107)))</formula>
    </cfRule>
  </conditionalFormatting>
  <conditionalFormatting sqref="CL107 CI107 CF107 CC107">
    <cfRule type="containsText" dxfId="2467" priority="85082" stopIfTrue="1" operator="containsText" text="В">
      <formula>NOT(ISERROR(SEARCH("В",CC107)))</formula>
    </cfRule>
  </conditionalFormatting>
  <conditionalFormatting sqref="CR107 CO107">
    <cfRule type="containsText" dxfId="2466" priority="85081" stopIfTrue="1" operator="containsText" text="В">
      <formula>NOT(ISERROR(SEARCH("В",CO107)))</formula>
    </cfRule>
  </conditionalFormatting>
  <conditionalFormatting sqref="CR107 CO107">
    <cfRule type="containsText" dxfId="2465" priority="85080" stopIfTrue="1" operator="containsText" text="В">
      <formula>NOT(ISERROR(SEARCH("В",CO107)))</formula>
    </cfRule>
  </conditionalFormatting>
  <conditionalFormatting sqref="I99">
    <cfRule type="containsText" dxfId="2464" priority="85079" stopIfTrue="1" operator="containsText" text="В">
      <formula>NOT(ISERROR(SEARCH("В",I99)))</formula>
    </cfRule>
  </conditionalFormatting>
  <conditionalFormatting sqref="G99:H99">
    <cfRule type="containsText" dxfId="2463" priority="85077" stopIfTrue="1" operator="containsText" text="В">
      <formula>NOT(ISERROR(SEARCH("В",G99)))</formula>
    </cfRule>
  </conditionalFormatting>
  <conditionalFormatting sqref="J99:K99 AB99:AC99 Y99:Z99 V99:W99 S99:T99 P99:Q99 M99:N99">
    <cfRule type="containsText" dxfId="2462" priority="85076" stopIfTrue="1" operator="containsText" text="В">
      <formula>NOT(ISERROR(SEARCH("В",J99)))</formula>
    </cfRule>
  </conditionalFormatting>
  <conditionalFormatting sqref="AE99:AF99 AT99:AU99 AQ99:AR99 AN99:AO99 AK99:AL99 AH99:AI99">
    <cfRule type="containsText" dxfId="2461" priority="85075" stopIfTrue="1" operator="containsText" text="В">
      <formula>NOT(ISERROR(SEARCH("В",AE99)))</formula>
    </cfRule>
  </conditionalFormatting>
  <conditionalFormatting sqref="AW99:AX99 BL99:BM99 BI99:BJ99 BF99:BG99 BC99:BD99 AZ99:BA99">
    <cfRule type="containsText" dxfId="2460" priority="85074" stopIfTrue="1" operator="containsText" text="В">
      <formula>NOT(ISERROR(SEARCH("В",AW99)))</formula>
    </cfRule>
  </conditionalFormatting>
  <conditionalFormatting sqref="BO99:BP99 CG99:CH99 CD99:CE99 CA99:CB99 BX99:BY99 BR99:BS99">
    <cfRule type="containsText" dxfId="2459" priority="85073" stopIfTrue="1" operator="containsText" text="В">
      <formula>NOT(ISERROR(SEARCH("В",BO99)))</formula>
    </cfRule>
  </conditionalFormatting>
  <conditionalFormatting sqref="CJ99:CK99 CS99 CP99:CQ99 CM99:CN99">
    <cfRule type="containsText" dxfId="2458" priority="85072" stopIfTrue="1" operator="containsText" text="В">
      <formula>NOT(ISERROR(SEARCH("В",CJ99)))</formula>
    </cfRule>
  </conditionalFormatting>
  <conditionalFormatting sqref="I99">
    <cfRule type="cellIs" dxfId="2457" priority="85078" stopIfTrue="1" operator="lessThan">
      <formula>2</formula>
    </cfRule>
  </conditionalFormatting>
  <conditionalFormatting sqref="AV101:AV102 AS101:AS102 AP101:AP102 AM101:AM102 AJ101:AJ102 AG101:AG102 AD101:AD102 AA101:AA102 X101:X102 U101:U102 R101:R102 O101:O102 L101:L102">
    <cfRule type="containsText" dxfId="2456" priority="85069" stopIfTrue="1" operator="containsText" text="В">
      <formula>NOT(ISERROR(SEARCH("В",L101)))</formula>
    </cfRule>
  </conditionalFormatting>
  <conditionalFormatting sqref="AV101:AV102 AS101:AS102 AP101:AP102 AM101:AM102 AJ101:AJ102 AG101:AG102 AD101:AD102 AA101:AA102 X101:X102 U101:U102 R101:R102 O101:O102 L101:L102">
    <cfRule type="cellIs" dxfId="2455" priority="85068" stopIfTrue="1" operator="lessThan">
      <formula>2</formula>
    </cfRule>
  </conditionalFormatting>
  <conditionalFormatting sqref="AV99 AS99 AP99 AM99 AJ99 AG99 AD99 AA99 X99 U99 R99 O99 L99">
    <cfRule type="containsText" dxfId="2454" priority="85066" stopIfTrue="1" operator="containsText" text="В">
      <formula>NOT(ISERROR(SEARCH("В",L99)))</formula>
    </cfRule>
  </conditionalFormatting>
  <conditionalFormatting sqref="AV99 AS99 AP99 AM99 AJ99 AG99 AD99 AA99 X99 U99 R99 O99 L99">
    <cfRule type="cellIs" dxfId="2453" priority="85065" stopIfTrue="1" operator="lessThan">
      <formula>2</formula>
    </cfRule>
  </conditionalFormatting>
  <conditionalFormatting sqref="CL101:CL102 CI101:CI102 CF101:CF102 CC101:CC102 BZ101:BZ102 BW101:BW102 BT101:BT102 BQ101:BQ102 BN101:BN102 BK101:BK102 BH101:BH102 BE101:BE102 BB101:BB102 AY101:AY102">
    <cfRule type="containsText" dxfId="2452" priority="85062" stopIfTrue="1" operator="containsText" text="В">
      <formula>NOT(ISERROR(SEARCH("В",AY101)))</formula>
    </cfRule>
  </conditionalFormatting>
  <conditionalFormatting sqref="CL101:CL102 CI101:CI102 CF101:CF102 CC101:CC102 BZ101:BZ102 BW101:BW102 BT101:BT102 BQ101:BQ102 BN101:BN102 BK101:BK102 BH101:BH102 BE101:BE102 BB101:BB102 AY101:AY102">
    <cfRule type="cellIs" dxfId="2451" priority="85061" stopIfTrue="1" operator="lessThan">
      <formula>2</formula>
    </cfRule>
  </conditionalFormatting>
  <conditionalFormatting sqref="CL99 CI99 CF99 CC99 BZ99 BW99 BT99 BQ99 BN99 BK99 BH99 BE99 BB99 AY99">
    <cfRule type="containsText" dxfId="2450" priority="85059" stopIfTrue="1" operator="containsText" text="В">
      <formula>NOT(ISERROR(SEARCH("В",AY99)))</formula>
    </cfRule>
  </conditionalFormatting>
  <conditionalFormatting sqref="CL99 CI99 CF99 CC99 BZ99 BW99 BT99 BQ99 BN99 BK99 BH99 BE99 BB99 AY99">
    <cfRule type="cellIs" dxfId="2449" priority="85058" stopIfTrue="1" operator="lessThan">
      <formula>2</formula>
    </cfRule>
  </conditionalFormatting>
  <conditionalFormatting sqref="CR101:CR102 CO101:CO102">
    <cfRule type="containsText" dxfId="2448" priority="85055" stopIfTrue="1" operator="containsText" text="В">
      <formula>NOT(ISERROR(SEARCH("В",CO101)))</formula>
    </cfRule>
  </conditionalFormatting>
  <conditionalFormatting sqref="CR101:CR102 CO101:CO102">
    <cfRule type="cellIs" dxfId="2447" priority="85054" stopIfTrue="1" operator="lessThan">
      <formula>2</formula>
    </cfRule>
  </conditionalFormatting>
  <conditionalFormatting sqref="CR99 CO99">
    <cfRule type="containsText" dxfId="2446" priority="85052" stopIfTrue="1" operator="containsText" text="В">
      <formula>NOT(ISERROR(SEARCH("В",CO99)))</formula>
    </cfRule>
  </conditionalFormatting>
  <conditionalFormatting sqref="CR99 CO99">
    <cfRule type="cellIs" dxfId="2445" priority="85051" stopIfTrue="1" operator="lessThan">
      <formula>2</formula>
    </cfRule>
  </conditionalFormatting>
  <conditionalFormatting sqref="BU102:BV102">
    <cfRule type="containsText" dxfId="2444" priority="85048" stopIfTrue="1" operator="containsText" text="В">
      <formula>NOT(ISERROR(SEARCH("В",BU102)))</formula>
    </cfRule>
  </conditionalFormatting>
  <conditionalFormatting sqref="BU107:BV109">
    <cfRule type="containsText" dxfId="2443" priority="85035" stopIfTrue="1" operator="containsText" text="В">
      <formula>NOT(ISERROR(SEARCH("В",BU107)))</formula>
    </cfRule>
  </conditionalFormatting>
  <conditionalFormatting sqref="BU100:BV101 BU97:BV98">
    <cfRule type="containsText" dxfId="2442" priority="85034" stopIfTrue="1" operator="containsText" text="В">
      <formula>NOT(ISERROR(SEARCH("В",BU97)))</formula>
    </cfRule>
  </conditionalFormatting>
  <conditionalFormatting sqref="BU104:BV104">
    <cfRule type="containsText" dxfId="2441" priority="85033" stopIfTrue="1" operator="containsText" text="В">
      <formula>NOT(ISERROR(SEARCH("В",BU104)))</formula>
    </cfRule>
  </conditionalFormatting>
  <conditionalFormatting sqref="BU98:BV98">
    <cfRule type="cellIs" dxfId="2440" priority="85032" stopIfTrue="1" operator="greaterThanOrEqual">
      <formula>45</formula>
    </cfRule>
  </conditionalFormatting>
  <conditionalFormatting sqref="BU105:BV105">
    <cfRule type="containsText" dxfId="2439" priority="85046" stopIfTrue="1" operator="containsText" text="В">
      <formula>NOT(ISERROR(SEARCH("В",BU105)))</formula>
    </cfRule>
  </conditionalFormatting>
  <conditionalFormatting sqref="BU96:BV96">
    <cfRule type="containsText" dxfId="2438" priority="85047" stopIfTrue="1" operator="containsText" text="В">
      <formula>NOT(ISERROR(SEARCH("В",BU96)))</formula>
    </cfRule>
  </conditionalFormatting>
  <conditionalFormatting sqref="BU106:BV106">
    <cfRule type="containsText" dxfId="2437" priority="85045" stopIfTrue="1" operator="containsText" text="В">
      <formula>NOT(ISERROR(SEARCH("В",BU106)))</formula>
    </cfRule>
  </conditionalFormatting>
  <conditionalFormatting sqref="BU131">
    <cfRule type="cellIs" dxfId="2436" priority="85044" stopIfTrue="1" operator="greaterThanOrEqual">
      <formula>8</formula>
    </cfRule>
  </conditionalFormatting>
  <conditionalFormatting sqref="BU132:BU135">
    <cfRule type="cellIs" dxfId="2435" priority="85043" stopIfTrue="1" operator="greaterThanOrEqual">
      <formula>5</formula>
    </cfRule>
  </conditionalFormatting>
  <conditionalFormatting sqref="BV131">
    <cfRule type="cellIs" dxfId="2434" priority="85040" stopIfTrue="1" operator="greaterThanOrEqual">
      <formula>8</formula>
    </cfRule>
  </conditionalFormatting>
  <conditionalFormatting sqref="BV134:BV142">
    <cfRule type="cellIs" dxfId="2433" priority="85038" stopIfTrue="1" operator="greaterThanOrEqual">
      <formula>5</formula>
    </cfRule>
  </conditionalFormatting>
  <conditionalFormatting sqref="BU99:BV99">
    <cfRule type="containsText" dxfId="2432" priority="85031" stopIfTrue="1" operator="containsText" text="В">
      <formula>NOT(ISERROR(SEARCH("В",BU99)))</formula>
    </cfRule>
  </conditionalFormatting>
  <conditionalFormatting sqref="AA104 X104 U104 R104 O104 L104">
    <cfRule type="containsText" dxfId="2431" priority="85029" stopIfTrue="1" operator="containsText" text="В">
      <formula>NOT(ISERROR(SEARCH("В",L104)))</formula>
    </cfRule>
  </conditionalFormatting>
  <conditionalFormatting sqref="AP104 AM104 AJ104 AG104 AD104">
    <cfRule type="containsText" dxfId="2430" priority="85028" stopIfTrue="1" operator="containsText" text="В">
      <formula>NOT(ISERROR(SEARCH("В",AD104)))</formula>
    </cfRule>
  </conditionalFormatting>
  <conditionalFormatting sqref="BE104 BB104 AY104 AV104 AS104">
    <cfRule type="containsText" dxfId="2429" priority="85027" stopIfTrue="1" operator="containsText" text="В">
      <formula>NOT(ISERROR(SEARCH("В",AS104)))</formula>
    </cfRule>
  </conditionalFormatting>
  <conditionalFormatting sqref="BT104 BQ104 BN104 BK104 BH104">
    <cfRule type="containsText" dxfId="2428" priority="85026" stopIfTrue="1" operator="containsText" text="В">
      <formula>NOT(ISERROR(SEARCH("В",BH104)))</formula>
    </cfRule>
  </conditionalFormatting>
  <conditionalFormatting sqref="CL104 CI104 CF104 CC104 BZ104 BW104">
    <cfRule type="containsText" dxfId="2427" priority="85025" stopIfTrue="1" operator="containsText" text="В">
      <formula>NOT(ISERROR(SEARCH("В",BW104)))</formula>
    </cfRule>
  </conditionalFormatting>
  <conditionalFormatting sqref="CR104 CO104">
    <cfRule type="containsText" dxfId="2426" priority="85024" stopIfTrue="1" operator="containsText" text="В">
      <formula>NOT(ISERROR(SEARCH("В",CO104)))</formula>
    </cfRule>
  </conditionalFormatting>
  <conditionalFormatting sqref="DA6:DC91">
    <cfRule type="cellIs" dxfId="2425" priority="85022" stopIfTrue="1" operator="greaterThan">
      <formula>9</formula>
    </cfRule>
    <cfRule type="cellIs" dxfId="2424" priority="85023" stopIfTrue="1" operator="lessThan">
      <formula>5</formula>
    </cfRule>
  </conditionalFormatting>
  <conditionalFormatting sqref="DD6:DD91">
    <cfRule type="cellIs" dxfId="2423" priority="85020" stopIfTrue="1" operator="greaterThan">
      <formula>6</formula>
    </cfRule>
    <cfRule type="cellIs" dxfId="2422" priority="85021" stopIfTrue="1" operator="lessThan">
      <formula>2</formula>
    </cfRule>
  </conditionalFormatting>
  <conditionalFormatting sqref="DE6:DE91">
    <cfRule type="cellIs" dxfId="2421" priority="85011" operator="lessThan">
      <formula>0</formula>
    </cfRule>
  </conditionalFormatting>
  <conditionalFormatting sqref="CT102">
    <cfRule type="containsText" dxfId="2420" priority="84961" stopIfTrue="1" operator="containsText" text="В">
      <formula>NOT(ISERROR(SEARCH("В",CT102)))</formula>
    </cfRule>
  </conditionalFormatting>
  <conditionalFormatting sqref="CT107:CT109">
    <cfRule type="containsText" dxfId="2419" priority="84957" stopIfTrue="1" operator="containsText" text="В">
      <formula>NOT(ISERROR(SEARCH("В",CT107)))</formula>
    </cfRule>
  </conditionalFormatting>
  <conditionalFormatting sqref="CT97:CT98 CT100:CT101">
    <cfRule type="containsText" dxfId="2418" priority="84956" stopIfTrue="1" operator="containsText" text="В">
      <formula>NOT(ISERROR(SEARCH("В",CT97)))</formula>
    </cfRule>
  </conditionalFormatting>
  <conditionalFormatting sqref="CT104">
    <cfRule type="containsText" dxfId="2417" priority="84955" stopIfTrue="1" operator="containsText" text="В">
      <formula>NOT(ISERROR(SEARCH("В",CT104)))</formula>
    </cfRule>
  </conditionalFormatting>
  <conditionalFormatting sqref="CT98">
    <cfRule type="cellIs" dxfId="2416" priority="84954" stopIfTrue="1" operator="greaterThanOrEqual">
      <formula>45</formula>
    </cfRule>
  </conditionalFormatting>
  <conditionalFormatting sqref="CT96">
    <cfRule type="containsText" dxfId="2415" priority="84960" stopIfTrue="1" operator="containsText" text="В">
      <formula>NOT(ISERROR(SEARCH("В",CT96)))</formula>
    </cfRule>
  </conditionalFormatting>
  <conditionalFormatting sqref="CT105">
    <cfRule type="containsText" dxfId="2414" priority="84959" stopIfTrue="1" operator="containsText" text="В">
      <formula>NOT(ISERROR(SEARCH("В",CT105)))</formula>
    </cfRule>
  </conditionalFormatting>
  <conditionalFormatting sqref="CT106">
    <cfRule type="containsText" dxfId="2413" priority="84958" stopIfTrue="1" operator="containsText" text="В">
      <formula>NOT(ISERROR(SEARCH("В",CT106)))</formula>
    </cfRule>
  </conditionalFormatting>
  <conditionalFormatting sqref="CT99">
    <cfRule type="containsText" dxfId="2412" priority="84953" stopIfTrue="1" operator="containsText" text="В">
      <formula>NOT(ISERROR(SEARCH("В",CT99)))</formula>
    </cfRule>
  </conditionalFormatting>
  <conditionalFormatting sqref="M103:N103 P103:Q103 S103:T103 V103:W103 Y103:Z103 AB103:AC103 AE103:AF103 AH103:AI103 AK103:AL103 AN103:AO103 AQ103:AR103 AT103:AU103 AW103:AX103 AZ103:BA103 BC103:BD103 BF103:BG103 BI103:BJ103 BL103:BM103 BO103:BP103 BR103:BS103 BX103:BY103 CA103:CB103 CD103:CE103 CG103:CH103 CJ103:CK103 CM103:CN103 CP103:CQ103 CS103 G103:K103">
    <cfRule type="containsText" dxfId="2411" priority="84951" stopIfTrue="1" operator="containsText" text="В">
      <formula>NOT(ISERROR(SEARCH("В",G103)))</formula>
    </cfRule>
  </conditionalFormatting>
  <conditionalFormatting sqref="I103">
    <cfRule type="cellIs" dxfId="2410" priority="84950" stopIfTrue="1" operator="lessThan">
      <formula>3</formula>
    </cfRule>
  </conditionalFormatting>
  <conditionalFormatting sqref="BU103:BV103">
    <cfRule type="containsText" dxfId="2409" priority="84943" stopIfTrue="1" operator="containsText" text="В">
      <formula>NOT(ISERROR(SEARCH("В",BU103)))</formula>
    </cfRule>
  </conditionalFormatting>
  <conditionalFormatting sqref="CT103">
    <cfRule type="containsText" dxfId="2408" priority="84942" stopIfTrue="1" operator="containsText" text="В">
      <formula>NOT(ISERROR(SEARCH("В",CT103)))</formula>
    </cfRule>
  </conditionalFormatting>
  <conditionalFormatting sqref="L100">
    <cfRule type="containsText" dxfId="2407" priority="67668" stopIfTrue="1" operator="containsText" text="В">
      <formula>NOT(ISERROR(SEARCH("В",L100)))</formula>
    </cfRule>
  </conditionalFormatting>
  <conditionalFormatting sqref="L100">
    <cfRule type="cellIs" dxfId="2406" priority="67667" stopIfTrue="1" operator="lessThan">
      <formula>4</formula>
    </cfRule>
  </conditionalFormatting>
  <conditionalFormatting sqref="O100">
    <cfRule type="containsText" dxfId="2405" priority="67666" stopIfTrue="1" operator="containsText" text="В">
      <formula>NOT(ISERROR(SEARCH("В",O100)))</formula>
    </cfRule>
  </conditionalFormatting>
  <conditionalFormatting sqref="O100">
    <cfRule type="cellIs" dxfId="2404" priority="67665" stopIfTrue="1" operator="lessThan">
      <formula>4</formula>
    </cfRule>
  </conditionalFormatting>
  <conditionalFormatting sqref="R100">
    <cfRule type="containsText" dxfId="2403" priority="67664" stopIfTrue="1" operator="containsText" text="В">
      <formula>NOT(ISERROR(SEARCH("В",R100)))</formula>
    </cfRule>
  </conditionalFormatting>
  <conditionalFormatting sqref="R100">
    <cfRule type="cellIs" dxfId="2402" priority="67663" stopIfTrue="1" operator="lessThan">
      <formula>4</formula>
    </cfRule>
  </conditionalFormatting>
  <conditionalFormatting sqref="U100">
    <cfRule type="containsText" dxfId="2401" priority="67662" stopIfTrue="1" operator="containsText" text="В">
      <formula>NOT(ISERROR(SEARCH("В",U100)))</formula>
    </cfRule>
  </conditionalFormatting>
  <conditionalFormatting sqref="U100">
    <cfRule type="cellIs" dxfId="2400" priority="67661" stopIfTrue="1" operator="lessThan">
      <formula>4</formula>
    </cfRule>
  </conditionalFormatting>
  <conditionalFormatting sqref="X100">
    <cfRule type="containsText" dxfId="2399" priority="67660" stopIfTrue="1" operator="containsText" text="В">
      <formula>NOT(ISERROR(SEARCH("В",X100)))</formula>
    </cfRule>
  </conditionalFormatting>
  <conditionalFormatting sqref="X100">
    <cfRule type="cellIs" dxfId="2398" priority="67659" stopIfTrue="1" operator="lessThan">
      <formula>4</formula>
    </cfRule>
  </conditionalFormatting>
  <conditionalFormatting sqref="AA100">
    <cfRule type="containsText" dxfId="2397" priority="67658" stopIfTrue="1" operator="containsText" text="В">
      <formula>NOT(ISERROR(SEARCH("В",AA100)))</formula>
    </cfRule>
  </conditionalFormatting>
  <conditionalFormatting sqref="AA100">
    <cfRule type="cellIs" dxfId="2396" priority="67657" stopIfTrue="1" operator="lessThan">
      <formula>4</formula>
    </cfRule>
  </conditionalFormatting>
  <conditionalFormatting sqref="AD100">
    <cfRule type="containsText" dxfId="2395" priority="67656" stopIfTrue="1" operator="containsText" text="В">
      <formula>NOT(ISERROR(SEARCH("В",AD100)))</formula>
    </cfRule>
  </conditionalFormatting>
  <conditionalFormatting sqref="AD100">
    <cfRule type="cellIs" dxfId="2394" priority="67655" stopIfTrue="1" operator="lessThan">
      <formula>4</formula>
    </cfRule>
  </conditionalFormatting>
  <conditionalFormatting sqref="AG100">
    <cfRule type="containsText" dxfId="2393" priority="67654" stopIfTrue="1" operator="containsText" text="В">
      <formula>NOT(ISERROR(SEARCH("В",AG100)))</formula>
    </cfRule>
  </conditionalFormatting>
  <conditionalFormatting sqref="AG100">
    <cfRule type="cellIs" dxfId="2392" priority="67653" stopIfTrue="1" operator="lessThan">
      <formula>4</formula>
    </cfRule>
  </conditionalFormatting>
  <conditionalFormatting sqref="AJ100">
    <cfRule type="containsText" dxfId="2391" priority="67652" stopIfTrue="1" operator="containsText" text="В">
      <formula>NOT(ISERROR(SEARCH("В",AJ100)))</formula>
    </cfRule>
  </conditionalFormatting>
  <conditionalFormatting sqref="AJ100">
    <cfRule type="cellIs" dxfId="2390" priority="67651" stopIfTrue="1" operator="lessThan">
      <formula>4</formula>
    </cfRule>
  </conditionalFormatting>
  <conditionalFormatting sqref="AM100">
    <cfRule type="containsText" dxfId="2389" priority="67650" stopIfTrue="1" operator="containsText" text="В">
      <formula>NOT(ISERROR(SEARCH("В",AM100)))</formula>
    </cfRule>
  </conditionalFormatting>
  <conditionalFormatting sqref="AM100">
    <cfRule type="cellIs" dxfId="2388" priority="67649" stopIfTrue="1" operator="lessThan">
      <formula>4</formula>
    </cfRule>
  </conditionalFormatting>
  <conditionalFormatting sqref="AP100">
    <cfRule type="containsText" dxfId="2387" priority="67648" stopIfTrue="1" operator="containsText" text="В">
      <formula>NOT(ISERROR(SEARCH("В",AP100)))</formula>
    </cfRule>
  </conditionalFormatting>
  <conditionalFormatting sqref="AP100">
    <cfRule type="cellIs" dxfId="2386" priority="67647" stopIfTrue="1" operator="lessThan">
      <formula>4</formula>
    </cfRule>
  </conditionalFormatting>
  <conditionalFormatting sqref="AS100">
    <cfRule type="containsText" dxfId="2385" priority="67646" stopIfTrue="1" operator="containsText" text="В">
      <formula>NOT(ISERROR(SEARCH("В",AS100)))</formula>
    </cfRule>
  </conditionalFormatting>
  <conditionalFormatting sqref="AS100">
    <cfRule type="cellIs" dxfId="2384" priority="67645" stopIfTrue="1" operator="lessThan">
      <formula>4</formula>
    </cfRule>
  </conditionalFormatting>
  <conditionalFormatting sqref="AV100">
    <cfRule type="containsText" dxfId="2383" priority="67644" stopIfTrue="1" operator="containsText" text="В">
      <formula>NOT(ISERROR(SEARCH("В",AV100)))</formula>
    </cfRule>
  </conditionalFormatting>
  <conditionalFormatting sqref="AV100">
    <cfRule type="cellIs" dxfId="2382" priority="67643" stopIfTrue="1" operator="lessThan">
      <formula>4</formula>
    </cfRule>
  </conditionalFormatting>
  <conditionalFormatting sqref="AY100">
    <cfRule type="containsText" dxfId="2381" priority="67642" stopIfTrue="1" operator="containsText" text="В">
      <formula>NOT(ISERROR(SEARCH("В",AY100)))</formula>
    </cfRule>
  </conditionalFormatting>
  <conditionalFormatting sqref="AY100">
    <cfRule type="cellIs" dxfId="2380" priority="67641" stopIfTrue="1" operator="lessThan">
      <formula>4</formula>
    </cfRule>
  </conditionalFormatting>
  <conditionalFormatting sqref="BB100">
    <cfRule type="containsText" dxfId="2379" priority="67640" stopIfTrue="1" operator="containsText" text="В">
      <formula>NOT(ISERROR(SEARCH("В",BB100)))</formula>
    </cfRule>
  </conditionalFormatting>
  <conditionalFormatting sqref="BB100">
    <cfRule type="cellIs" dxfId="2378" priority="67639" stopIfTrue="1" operator="lessThan">
      <formula>4</formula>
    </cfRule>
  </conditionalFormatting>
  <conditionalFormatting sqref="BE100">
    <cfRule type="containsText" dxfId="2377" priority="67638" stopIfTrue="1" operator="containsText" text="В">
      <formula>NOT(ISERROR(SEARCH("В",BE100)))</formula>
    </cfRule>
  </conditionalFormatting>
  <conditionalFormatting sqref="BE100">
    <cfRule type="cellIs" dxfId="2376" priority="67637" stopIfTrue="1" operator="lessThan">
      <formula>4</formula>
    </cfRule>
  </conditionalFormatting>
  <conditionalFormatting sqref="BH100">
    <cfRule type="containsText" dxfId="2375" priority="67636" stopIfTrue="1" operator="containsText" text="В">
      <formula>NOT(ISERROR(SEARCH("В",BH100)))</formula>
    </cfRule>
  </conditionalFormatting>
  <conditionalFormatting sqref="BH100">
    <cfRule type="cellIs" dxfId="2374" priority="67635" stopIfTrue="1" operator="lessThan">
      <formula>4</formula>
    </cfRule>
  </conditionalFormatting>
  <conditionalFormatting sqref="BK100">
    <cfRule type="containsText" dxfId="2373" priority="67634" stopIfTrue="1" operator="containsText" text="В">
      <formula>NOT(ISERROR(SEARCH("В",BK100)))</formula>
    </cfRule>
  </conditionalFormatting>
  <conditionalFormatting sqref="BK100">
    <cfRule type="cellIs" dxfId="2372" priority="67633" stopIfTrue="1" operator="lessThan">
      <formula>4</formula>
    </cfRule>
  </conditionalFormatting>
  <conditionalFormatting sqref="BN100">
    <cfRule type="containsText" dxfId="2371" priority="67632" stopIfTrue="1" operator="containsText" text="В">
      <formula>NOT(ISERROR(SEARCH("В",BN100)))</formula>
    </cfRule>
  </conditionalFormatting>
  <conditionalFormatting sqref="BN100">
    <cfRule type="cellIs" dxfId="2370" priority="67631" stopIfTrue="1" operator="lessThan">
      <formula>4</formula>
    </cfRule>
  </conditionalFormatting>
  <conditionalFormatting sqref="BQ100">
    <cfRule type="containsText" dxfId="2369" priority="67630" stopIfTrue="1" operator="containsText" text="В">
      <formula>NOT(ISERROR(SEARCH("В",BQ100)))</formula>
    </cfRule>
  </conditionalFormatting>
  <conditionalFormatting sqref="BQ100">
    <cfRule type="cellIs" dxfId="2368" priority="67629" stopIfTrue="1" operator="lessThan">
      <formula>4</formula>
    </cfRule>
  </conditionalFormatting>
  <conditionalFormatting sqref="BT100">
    <cfRule type="containsText" dxfId="2367" priority="67628" stopIfTrue="1" operator="containsText" text="В">
      <formula>NOT(ISERROR(SEARCH("В",BT100)))</formula>
    </cfRule>
  </conditionalFormatting>
  <conditionalFormatting sqref="BT100">
    <cfRule type="cellIs" dxfId="2366" priority="67627" stopIfTrue="1" operator="lessThan">
      <formula>4</formula>
    </cfRule>
  </conditionalFormatting>
  <conditionalFormatting sqref="BW100">
    <cfRule type="containsText" dxfId="2365" priority="67626" stopIfTrue="1" operator="containsText" text="В">
      <formula>NOT(ISERROR(SEARCH("В",BW100)))</formula>
    </cfRule>
  </conditionalFormatting>
  <conditionalFormatting sqref="BW100">
    <cfRule type="cellIs" dxfId="2364" priority="67625" stopIfTrue="1" operator="lessThan">
      <formula>4</formula>
    </cfRule>
  </conditionalFormatting>
  <conditionalFormatting sqref="BZ100">
    <cfRule type="containsText" dxfId="2363" priority="67624" stopIfTrue="1" operator="containsText" text="В">
      <formula>NOT(ISERROR(SEARCH("В",BZ100)))</formula>
    </cfRule>
  </conditionalFormatting>
  <conditionalFormatting sqref="BZ100">
    <cfRule type="cellIs" dxfId="2362" priority="67623" stopIfTrue="1" operator="lessThan">
      <formula>4</formula>
    </cfRule>
  </conditionalFormatting>
  <conditionalFormatting sqref="CC100">
    <cfRule type="containsText" dxfId="2361" priority="67622" stopIfTrue="1" operator="containsText" text="В">
      <formula>NOT(ISERROR(SEARCH("В",CC100)))</formula>
    </cfRule>
  </conditionalFormatting>
  <conditionalFormatting sqref="CC100">
    <cfRule type="cellIs" dxfId="2360" priority="67621" stopIfTrue="1" operator="lessThan">
      <formula>4</formula>
    </cfRule>
  </conditionalFormatting>
  <conditionalFormatting sqref="CF100">
    <cfRule type="containsText" dxfId="2359" priority="67620" stopIfTrue="1" operator="containsText" text="В">
      <formula>NOT(ISERROR(SEARCH("В",CF100)))</formula>
    </cfRule>
  </conditionalFormatting>
  <conditionalFormatting sqref="CF100">
    <cfRule type="cellIs" dxfId="2358" priority="67619" stopIfTrue="1" operator="lessThan">
      <formula>4</formula>
    </cfRule>
  </conditionalFormatting>
  <conditionalFormatting sqref="CI100">
    <cfRule type="containsText" dxfId="2357" priority="67618" stopIfTrue="1" operator="containsText" text="В">
      <formula>NOT(ISERROR(SEARCH("В",CI100)))</formula>
    </cfRule>
  </conditionalFormatting>
  <conditionalFormatting sqref="CI100">
    <cfRule type="cellIs" dxfId="2356" priority="67617" stopIfTrue="1" operator="lessThan">
      <formula>4</formula>
    </cfRule>
  </conditionalFormatting>
  <conditionalFormatting sqref="CL100">
    <cfRule type="containsText" dxfId="2355" priority="67616" stopIfTrue="1" operator="containsText" text="В">
      <formula>NOT(ISERROR(SEARCH("В",CL100)))</formula>
    </cfRule>
  </conditionalFormatting>
  <conditionalFormatting sqref="CL100">
    <cfRule type="cellIs" dxfId="2354" priority="67615" stopIfTrue="1" operator="lessThan">
      <formula>4</formula>
    </cfRule>
  </conditionalFormatting>
  <conditionalFormatting sqref="CO100">
    <cfRule type="containsText" dxfId="2353" priority="67614" stopIfTrue="1" operator="containsText" text="В">
      <formula>NOT(ISERROR(SEARCH("В",CO100)))</formula>
    </cfRule>
  </conditionalFormatting>
  <conditionalFormatting sqref="CO100">
    <cfRule type="cellIs" dxfId="2352" priority="67613" stopIfTrue="1" operator="lessThan">
      <formula>4</formula>
    </cfRule>
  </conditionalFormatting>
  <conditionalFormatting sqref="CR100">
    <cfRule type="containsText" dxfId="2351" priority="67612" stopIfTrue="1" operator="containsText" text="В">
      <formula>NOT(ISERROR(SEARCH("В",CR100)))</formula>
    </cfRule>
  </conditionalFormatting>
  <conditionalFormatting sqref="CR100">
    <cfRule type="cellIs" dxfId="2350" priority="67611" stopIfTrue="1" operator="lessThan">
      <formula>4</formula>
    </cfRule>
  </conditionalFormatting>
  <conditionalFormatting sqref="CU132:CU145">
    <cfRule type="cellIs" dxfId="2349" priority="61107" stopIfTrue="1" operator="greaterThanOrEqual">
      <formula>5</formula>
    </cfRule>
  </conditionalFormatting>
  <conditionalFormatting sqref="CU130 CU146:CU148">
    <cfRule type="cellIs" dxfId="2348" priority="61106" stopIfTrue="1" operator="greaterThanOrEqual">
      <formula>5</formula>
    </cfRule>
  </conditionalFormatting>
  <conditionalFormatting sqref="CU131">
    <cfRule type="cellIs" dxfId="2347" priority="61103" stopIfTrue="1" operator="greaterThanOrEqual">
      <formula>5</formula>
    </cfRule>
  </conditionalFormatting>
  <conditionalFormatting sqref="CU97:CU98">
    <cfRule type="containsText" dxfId="2346" priority="50213" stopIfTrue="1" operator="containsText" text="В">
      <formula>NOT(ISERROR(SEARCH("В",CU97)))</formula>
    </cfRule>
  </conditionalFormatting>
  <conditionalFormatting sqref="CU98">
    <cfRule type="cellIs" dxfId="2345" priority="50212" stopIfTrue="1" operator="greaterThanOrEqual">
      <formula>45</formula>
    </cfRule>
  </conditionalFormatting>
  <conditionalFormatting sqref="CU108:CU109">
    <cfRule type="containsText" dxfId="2344" priority="50218" stopIfTrue="1" operator="containsText" text="В">
      <formula>NOT(ISERROR(SEARCH("В",CU108)))</formula>
    </cfRule>
  </conditionalFormatting>
  <conditionalFormatting sqref="CU105">
    <cfRule type="containsText" dxfId="2343" priority="50216" stopIfTrue="1" operator="containsText" text="В">
      <formula>NOT(ISERROR(SEARCH("В",CU105)))</formula>
    </cfRule>
  </conditionalFormatting>
  <conditionalFormatting sqref="CU96">
    <cfRule type="containsText" dxfId="2342" priority="50217" stopIfTrue="1" operator="containsText" text="В">
      <formula>NOT(ISERROR(SEARCH("В",CU96)))</formula>
    </cfRule>
  </conditionalFormatting>
  <conditionalFormatting sqref="CU106">
    <cfRule type="containsText" dxfId="2341" priority="50215" stopIfTrue="1" operator="containsText" text="В">
      <formula>NOT(ISERROR(SEARCH("В",CU106)))</formula>
    </cfRule>
  </conditionalFormatting>
  <conditionalFormatting sqref="CU106">
    <cfRule type="containsText" dxfId="2340" priority="50214" stopIfTrue="1" operator="containsText" text="В">
      <formula>NOT(ISERROR(SEARCH("В",CU106)))</formula>
    </cfRule>
  </conditionalFormatting>
  <conditionalFormatting sqref="CU107">
    <cfRule type="containsText" dxfId="2339" priority="50211" stopIfTrue="1" operator="containsText" text="В">
      <formula>NOT(ISERROR(SEARCH("В",CU107)))</formula>
    </cfRule>
  </conditionalFormatting>
  <conditionalFormatting sqref="CU107">
    <cfRule type="containsText" dxfId="2338" priority="50210" stopIfTrue="1" operator="containsText" text="В">
      <formula>NOT(ISERROR(SEARCH("В",CU107)))</formula>
    </cfRule>
  </conditionalFormatting>
  <conditionalFormatting sqref="CU101:CU102">
    <cfRule type="containsText" dxfId="2337" priority="50209" stopIfTrue="1" operator="containsText" text="В">
      <formula>NOT(ISERROR(SEARCH("В",CU101)))</formula>
    </cfRule>
  </conditionalFormatting>
  <conditionalFormatting sqref="CU101:CU102">
    <cfRule type="cellIs" dxfId="2336" priority="50208" stopIfTrue="1" operator="lessThan">
      <formula>2</formula>
    </cfRule>
  </conditionalFormatting>
  <conditionalFormatting sqref="CU99">
    <cfRule type="containsText" dxfId="2335" priority="50207" stopIfTrue="1" operator="containsText" text="В">
      <formula>NOT(ISERROR(SEARCH("В",CU99)))</formula>
    </cfRule>
  </conditionalFormatting>
  <conditionalFormatting sqref="CU99">
    <cfRule type="cellIs" dxfId="2334" priority="50206" stopIfTrue="1" operator="lessThan">
      <formula>2</formula>
    </cfRule>
  </conditionalFormatting>
  <conditionalFormatting sqref="CU104">
    <cfRule type="containsText" dxfId="2333" priority="50205" stopIfTrue="1" operator="containsText" text="В">
      <formula>NOT(ISERROR(SEARCH("В",CU104)))</formula>
    </cfRule>
  </conditionalFormatting>
  <conditionalFormatting sqref="CU100">
    <cfRule type="containsText" dxfId="2332" priority="50204" stopIfTrue="1" operator="containsText" text="В">
      <formula>NOT(ISERROR(SEARCH("В",CU100)))</formula>
    </cfRule>
  </conditionalFormatting>
  <conditionalFormatting sqref="CU100">
    <cfRule type="cellIs" dxfId="2331" priority="50203" stopIfTrue="1" operator="lessThan">
      <formula>4</formula>
    </cfRule>
  </conditionalFormatting>
  <conditionalFormatting sqref="CU103">
    <cfRule type="containsText" dxfId="2330" priority="50202" stopIfTrue="1" operator="containsText" text="В">
      <formula>NOT(ISERROR(SEARCH("В",CU103)))</formula>
    </cfRule>
  </conditionalFormatting>
  <conditionalFormatting sqref="CU103">
    <cfRule type="cellIs" dxfId="2329" priority="50201" stopIfTrue="1" operator="lessThan">
      <formula>2</formula>
    </cfRule>
  </conditionalFormatting>
  <conditionalFormatting sqref="L103">
    <cfRule type="containsText" dxfId="2328" priority="20465" stopIfTrue="1" operator="containsText" text="В">
      <formula>NOT(ISERROR(SEARCH("В",L103)))</formula>
    </cfRule>
  </conditionalFormatting>
  <conditionalFormatting sqref="L103">
    <cfRule type="cellIs" dxfId="2327" priority="20464" stopIfTrue="1" operator="lessThan">
      <formula>3</formula>
    </cfRule>
  </conditionalFormatting>
  <conditionalFormatting sqref="O103">
    <cfRule type="containsText" dxfId="2326" priority="20463" stopIfTrue="1" operator="containsText" text="В">
      <formula>NOT(ISERROR(SEARCH("В",O103)))</formula>
    </cfRule>
  </conditionalFormatting>
  <conditionalFormatting sqref="O103">
    <cfRule type="cellIs" dxfId="2325" priority="20462" stopIfTrue="1" operator="lessThan">
      <formula>3</formula>
    </cfRule>
  </conditionalFormatting>
  <conditionalFormatting sqref="R103">
    <cfRule type="containsText" dxfId="2324" priority="20461" stopIfTrue="1" operator="containsText" text="В">
      <formula>NOT(ISERROR(SEARCH("В",R103)))</formula>
    </cfRule>
  </conditionalFormatting>
  <conditionalFormatting sqref="R103">
    <cfRule type="cellIs" dxfId="2323" priority="20460" stopIfTrue="1" operator="lessThan">
      <formula>3</formula>
    </cfRule>
  </conditionalFormatting>
  <conditionalFormatting sqref="U103">
    <cfRule type="containsText" dxfId="2322" priority="20459" stopIfTrue="1" operator="containsText" text="В">
      <formula>NOT(ISERROR(SEARCH("В",U103)))</formula>
    </cfRule>
  </conditionalFormatting>
  <conditionalFormatting sqref="U103">
    <cfRule type="cellIs" dxfId="2321" priority="20458" stopIfTrue="1" operator="lessThan">
      <formula>3</formula>
    </cfRule>
  </conditionalFormatting>
  <conditionalFormatting sqref="X103">
    <cfRule type="containsText" dxfId="2320" priority="20457" stopIfTrue="1" operator="containsText" text="В">
      <formula>NOT(ISERROR(SEARCH("В",X103)))</formula>
    </cfRule>
  </conditionalFormatting>
  <conditionalFormatting sqref="X103">
    <cfRule type="cellIs" dxfId="2319" priority="20456" stopIfTrue="1" operator="lessThan">
      <formula>3</formula>
    </cfRule>
  </conditionalFormatting>
  <conditionalFormatting sqref="AA103">
    <cfRule type="containsText" dxfId="2318" priority="20455" stopIfTrue="1" operator="containsText" text="В">
      <formula>NOT(ISERROR(SEARCH("В",AA103)))</formula>
    </cfRule>
  </conditionalFormatting>
  <conditionalFormatting sqref="AA103">
    <cfRule type="cellIs" dxfId="2317" priority="20454" stopIfTrue="1" operator="lessThan">
      <formula>3</formula>
    </cfRule>
  </conditionalFormatting>
  <conditionalFormatting sqref="AD103">
    <cfRule type="containsText" dxfId="2316" priority="20453" stopIfTrue="1" operator="containsText" text="В">
      <formula>NOT(ISERROR(SEARCH("В",AD103)))</formula>
    </cfRule>
  </conditionalFormatting>
  <conditionalFormatting sqref="AD103">
    <cfRule type="cellIs" dxfId="2315" priority="20452" stopIfTrue="1" operator="lessThan">
      <formula>3</formula>
    </cfRule>
  </conditionalFormatting>
  <conditionalFormatting sqref="AG103">
    <cfRule type="containsText" dxfId="2314" priority="20451" stopIfTrue="1" operator="containsText" text="В">
      <formula>NOT(ISERROR(SEARCH("В",AG103)))</formula>
    </cfRule>
  </conditionalFormatting>
  <conditionalFormatting sqref="AG103">
    <cfRule type="cellIs" dxfId="2313" priority="20450" stopIfTrue="1" operator="lessThan">
      <formula>3</formula>
    </cfRule>
  </conditionalFormatting>
  <conditionalFormatting sqref="AJ103">
    <cfRule type="containsText" dxfId="2312" priority="20449" stopIfTrue="1" operator="containsText" text="В">
      <formula>NOT(ISERROR(SEARCH("В",AJ103)))</formula>
    </cfRule>
  </conditionalFormatting>
  <conditionalFormatting sqref="AJ103">
    <cfRule type="cellIs" dxfId="2311" priority="20448" stopIfTrue="1" operator="lessThan">
      <formula>3</formula>
    </cfRule>
  </conditionalFormatting>
  <conditionalFormatting sqref="AM103">
    <cfRule type="containsText" dxfId="2310" priority="20447" stopIfTrue="1" operator="containsText" text="В">
      <formula>NOT(ISERROR(SEARCH("В",AM103)))</formula>
    </cfRule>
  </conditionalFormatting>
  <conditionalFormatting sqref="AM103">
    <cfRule type="cellIs" dxfId="2309" priority="20446" stopIfTrue="1" operator="lessThan">
      <formula>3</formula>
    </cfRule>
  </conditionalFormatting>
  <conditionalFormatting sqref="AP103">
    <cfRule type="containsText" dxfId="2308" priority="20445" stopIfTrue="1" operator="containsText" text="В">
      <formula>NOT(ISERROR(SEARCH("В",AP103)))</formula>
    </cfRule>
  </conditionalFormatting>
  <conditionalFormatting sqref="AP103">
    <cfRule type="cellIs" dxfId="2307" priority="20444" stopIfTrue="1" operator="lessThan">
      <formula>3</formula>
    </cfRule>
  </conditionalFormatting>
  <conditionalFormatting sqref="AS103">
    <cfRule type="containsText" dxfId="2306" priority="20443" stopIfTrue="1" operator="containsText" text="В">
      <formula>NOT(ISERROR(SEARCH("В",AS103)))</formula>
    </cfRule>
  </conditionalFormatting>
  <conditionalFormatting sqref="AS103">
    <cfRule type="cellIs" dxfId="2305" priority="20442" stopIfTrue="1" operator="lessThan">
      <formula>3</formula>
    </cfRule>
  </conditionalFormatting>
  <conditionalFormatting sqref="AV103">
    <cfRule type="containsText" dxfId="2304" priority="20441" stopIfTrue="1" operator="containsText" text="В">
      <formula>NOT(ISERROR(SEARCH("В",AV103)))</formula>
    </cfRule>
  </conditionalFormatting>
  <conditionalFormatting sqref="AV103">
    <cfRule type="cellIs" dxfId="2303" priority="20440" stopIfTrue="1" operator="lessThan">
      <formula>3</formula>
    </cfRule>
  </conditionalFormatting>
  <conditionalFormatting sqref="AY103">
    <cfRule type="containsText" dxfId="2302" priority="20439" stopIfTrue="1" operator="containsText" text="В">
      <formula>NOT(ISERROR(SEARCH("В",AY103)))</formula>
    </cfRule>
  </conditionalFormatting>
  <conditionalFormatting sqref="AY103">
    <cfRule type="cellIs" dxfId="2301" priority="20438" stopIfTrue="1" operator="lessThan">
      <formula>3</formula>
    </cfRule>
  </conditionalFormatting>
  <conditionalFormatting sqref="BB103">
    <cfRule type="containsText" dxfId="2300" priority="20437" stopIfTrue="1" operator="containsText" text="В">
      <formula>NOT(ISERROR(SEARCH("В",BB103)))</formula>
    </cfRule>
  </conditionalFormatting>
  <conditionalFormatting sqref="BB103">
    <cfRule type="cellIs" dxfId="2299" priority="20436" stopIfTrue="1" operator="lessThan">
      <formula>3</formula>
    </cfRule>
  </conditionalFormatting>
  <conditionalFormatting sqref="BE103">
    <cfRule type="containsText" dxfId="2298" priority="20435" stopIfTrue="1" operator="containsText" text="В">
      <formula>NOT(ISERROR(SEARCH("В",BE103)))</formula>
    </cfRule>
  </conditionalFormatting>
  <conditionalFormatting sqref="BE103">
    <cfRule type="cellIs" dxfId="2297" priority="20434" stopIfTrue="1" operator="lessThan">
      <formula>3</formula>
    </cfRule>
  </conditionalFormatting>
  <conditionalFormatting sqref="BH103">
    <cfRule type="containsText" dxfId="2296" priority="20433" stopIfTrue="1" operator="containsText" text="В">
      <formula>NOT(ISERROR(SEARCH("В",BH103)))</formula>
    </cfRule>
  </conditionalFormatting>
  <conditionalFormatting sqref="BH103">
    <cfRule type="cellIs" dxfId="2295" priority="20432" stopIfTrue="1" operator="lessThan">
      <formula>3</formula>
    </cfRule>
  </conditionalFormatting>
  <conditionalFormatting sqref="BK103">
    <cfRule type="containsText" dxfId="2294" priority="20431" stopIfTrue="1" operator="containsText" text="В">
      <formula>NOT(ISERROR(SEARCH("В",BK103)))</formula>
    </cfRule>
  </conditionalFormatting>
  <conditionalFormatting sqref="BK103">
    <cfRule type="cellIs" dxfId="2293" priority="20430" stopIfTrue="1" operator="lessThan">
      <formula>3</formula>
    </cfRule>
  </conditionalFormatting>
  <conditionalFormatting sqref="BN103">
    <cfRule type="containsText" dxfId="2292" priority="20429" stopIfTrue="1" operator="containsText" text="В">
      <formula>NOT(ISERROR(SEARCH("В",BN103)))</formula>
    </cfRule>
  </conditionalFormatting>
  <conditionalFormatting sqref="BN103">
    <cfRule type="cellIs" dxfId="2291" priority="20428" stopIfTrue="1" operator="lessThan">
      <formula>3</formula>
    </cfRule>
  </conditionalFormatting>
  <conditionalFormatting sqref="BQ103">
    <cfRule type="containsText" dxfId="2290" priority="20427" stopIfTrue="1" operator="containsText" text="В">
      <formula>NOT(ISERROR(SEARCH("В",BQ103)))</formula>
    </cfRule>
  </conditionalFormatting>
  <conditionalFormatting sqref="BQ103">
    <cfRule type="cellIs" dxfId="2289" priority="20426" stopIfTrue="1" operator="lessThan">
      <formula>3</formula>
    </cfRule>
  </conditionalFormatting>
  <conditionalFormatting sqref="BT103">
    <cfRule type="containsText" dxfId="2288" priority="20425" stopIfTrue="1" operator="containsText" text="В">
      <formula>NOT(ISERROR(SEARCH("В",BT103)))</formula>
    </cfRule>
  </conditionalFormatting>
  <conditionalFormatting sqref="BT103">
    <cfRule type="cellIs" dxfId="2287" priority="20424" stopIfTrue="1" operator="lessThan">
      <formula>3</formula>
    </cfRule>
  </conditionalFormatting>
  <conditionalFormatting sqref="BW103">
    <cfRule type="containsText" dxfId="2286" priority="20423" stopIfTrue="1" operator="containsText" text="В">
      <formula>NOT(ISERROR(SEARCH("В",BW103)))</formula>
    </cfRule>
  </conditionalFormatting>
  <conditionalFormatting sqref="BW103">
    <cfRule type="cellIs" dxfId="2285" priority="20422" stopIfTrue="1" operator="lessThan">
      <formula>3</formula>
    </cfRule>
  </conditionalFormatting>
  <conditionalFormatting sqref="BZ103">
    <cfRule type="containsText" dxfId="2284" priority="20421" stopIfTrue="1" operator="containsText" text="В">
      <formula>NOT(ISERROR(SEARCH("В",BZ103)))</formula>
    </cfRule>
  </conditionalFormatting>
  <conditionalFormatting sqref="BZ103">
    <cfRule type="cellIs" dxfId="2283" priority="20420" stopIfTrue="1" operator="lessThan">
      <formula>3</formula>
    </cfRule>
  </conditionalFormatting>
  <conditionalFormatting sqref="CC103">
    <cfRule type="containsText" dxfId="2282" priority="20419" stopIfTrue="1" operator="containsText" text="В">
      <formula>NOT(ISERROR(SEARCH("В",CC103)))</formula>
    </cfRule>
  </conditionalFormatting>
  <conditionalFormatting sqref="CC103">
    <cfRule type="cellIs" dxfId="2281" priority="20418" stopIfTrue="1" operator="lessThan">
      <formula>3</formula>
    </cfRule>
  </conditionalFormatting>
  <conditionalFormatting sqref="CF103">
    <cfRule type="containsText" dxfId="2280" priority="20417" stopIfTrue="1" operator="containsText" text="В">
      <formula>NOT(ISERROR(SEARCH("В",CF103)))</formula>
    </cfRule>
  </conditionalFormatting>
  <conditionalFormatting sqref="CF103">
    <cfRule type="cellIs" dxfId="2279" priority="20416" stopIfTrue="1" operator="lessThan">
      <formula>3</formula>
    </cfRule>
  </conditionalFormatting>
  <conditionalFormatting sqref="CI103">
    <cfRule type="containsText" dxfId="2278" priority="20415" stopIfTrue="1" operator="containsText" text="В">
      <formula>NOT(ISERROR(SEARCH("В",CI103)))</formula>
    </cfRule>
  </conditionalFormatting>
  <conditionalFormatting sqref="CI103">
    <cfRule type="cellIs" dxfId="2277" priority="20414" stopIfTrue="1" operator="lessThan">
      <formula>3</formula>
    </cfRule>
  </conditionalFormatting>
  <conditionalFormatting sqref="CL103">
    <cfRule type="containsText" dxfId="2276" priority="20413" stopIfTrue="1" operator="containsText" text="В">
      <formula>NOT(ISERROR(SEARCH("В",CL103)))</formula>
    </cfRule>
  </conditionalFormatting>
  <conditionalFormatting sqref="CL103">
    <cfRule type="cellIs" dxfId="2275" priority="20412" stopIfTrue="1" operator="lessThan">
      <formula>3</formula>
    </cfRule>
  </conditionalFormatting>
  <conditionalFormatting sqref="CO103">
    <cfRule type="containsText" dxfId="2274" priority="20411" stopIfTrue="1" operator="containsText" text="В">
      <formula>NOT(ISERROR(SEARCH("В",CO103)))</formula>
    </cfRule>
  </conditionalFormatting>
  <conditionalFormatting sqref="CO103">
    <cfRule type="cellIs" dxfId="2273" priority="20410" stopIfTrue="1" operator="lessThan">
      <formula>3</formula>
    </cfRule>
  </conditionalFormatting>
  <conditionalFormatting sqref="CR103">
    <cfRule type="containsText" dxfId="2272" priority="20409" stopIfTrue="1" operator="containsText" text="В">
      <formula>NOT(ISERROR(SEARCH("В",CR103)))</formula>
    </cfRule>
  </conditionalFormatting>
  <conditionalFormatting sqref="CR103">
    <cfRule type="cellIs" dxfId="2271" priority="20408" stopIfTrue="1" operator="lessThan">
      <formula>3</formula>
    </cfRule>
  </conditionalFormatting>
  <conditionalFormatting sqref="I111">
    <cfRule type="cellIs" dxfId="2270" priority="4396" operator="greaterThan">
      <formula>1.99</formula>
    </cfRule>
    <cfRule type="cellIs" dxfId="2269" priority="4397" operator="lessThan">
      <formula>-1.99</formula>
    </cfRule>
  </conditionalFormatting>
  <conditionalFormatting sqref="I112">
    <cfRule type="cellIs" dxfId="2268" priority="4394" operator="greaterThan">
      <formula>1.99</formula>
    </cfRule>
    <cfRule type="cellIs" dxfId="2267" priority="4395" operator="lessThan">
      <formula>-1.99</formula>
    </cfRule>
  </conditionalFormatting>
  <conditionalFormatting sqref="I113:I126">
    <cfRule type="cellIs" dxfId="2266" priority="4392" operator="greaterThan">
      <formula>4</formula>
    </cfRule>
    <cfRule type="cellIs" dxfId="2265" priority="4393" operator="lessThan">
      <formula>-5.50001</formula>
    </cfRule>
  </conditionalFormatting>
  <conditionalFormatting sqref="I127:I128">
    <cfRule type="cellIs" dxfId="2264" priority="4390" operator="greaterThan">
      <formula>1.99</formula>
    </cfRule>
    <cfRule type="cellIs" dxfId="2263" priority="4391" operator="lessThan">
      <formula>-1.99</formula>
    </cfRule>
  </conditionalFormatting>
  <conditionalFormatting sqref="CU111">
    <cfRule type="cellIs" dxfId="2262" priority="3431" operator="greaterThan">
      <formula>1.99</formula>
    </cfRule>
    <cfRule type="cellIs" dxfId="2261" priority="3432" operator="lessThan">
      <formula>-1.99</formula>
    </cfRule>
  </conditionalFormatting>
  <conditionalFormatting sqref="CU112">
    <cfRule type="cellIs" dxfId="2260" priority="3429" operator="greaterThan">
      <formula>1.99</formula>
    </cfRule>
    <cfRule type="cellIs" dxfId="2259" priority="3430" operator="lessThan">
      <formula>-1.99</formula>
    </cfRule>
  </conditionalFormatting>
  <conditionalFormatting sqref="CU113:CU126">
    <cfRule type="cellIs" dxfId="2258" priority="3427" operator="greaterThan">
      <formula>4</formula>
    </cfRule>
    <cfRule type="cellIs" dxfId="2257" priority="3428" operator="lessThan">
      <formula>-5.51</formula>
    </cfRule>
  </conditionalFormatting>
  <conditionalFormatting sqref="CU127:CU128">
    <cfRule type="cellIs" dxfId="2256" priority="3425" operator="greaterThan">
      <formula>1.99</formula>
    </cfRule>
    <cfRule type="cellIs" dxfId="2255" priority="3426" operator="lessThan">
      <formula>-1.99</formula>
    </cfRule>
  </conditionalFormatting>
  <conditionalFormatting sqref="L111">
    <cfRule type="cellIs" dxfId="2254" priority="3423" operator="greaterThan">
      <formula>1.99</formula>
    </cfRule>
    <cfRule type="cellIs" dxfId="2253" priority="3424" operator="lessThan">
      <formula>-1.99</formula>
    </cfRule>
  </conditionalFormatting>
  <conditionalFormatting sqref="L112">
    <cfRule type="cellIs" dxfId="2252" priority="3421" operator="greaterThan">
      <formula>1.99</formula>
    </cfRule>
    <cfRule type="cellIs" dxfId="2251" priority="3422" operator="lessThan">
      <formula>-1.99</formula>
    </cfRule>
  </conditionalFormatting>
  <conditionalFormatting sqref="L113:L126">
    <cfRule type="cellIs" dxfId="2250" priority="3419" operator="greaterThan">
      <formula>4</formula>
    </cfRule>
    <cfRule type="cellIs" dxfId="2249" priority="3420" operator="lessThan">
      <formula>-5.50001</formula>
    </cfRule>
  </conditionalFormatting>
  <conditionalFormatting sqref="L127:L128">
    <cfRule type="cellIs" dxfId="2248" priority="3417" operator="greaterThan">
      <formula>1.99</formula>
    </cfRule>
    <cfRule type="cellIs" dxfId="2247" priority="3418" operator="lessThan">
      <formula>-1.99</formula>
    </cfRule>
  </conditionalFormatting>
  <conditionalFormatting sqref="O111">
    <cfRule type="cellIs" dxfId="2246" priority="3415" operator="greaterThan">
      <formula>1.99</formula>
    </cfRule>
    <cfRule type="cellIs" dxfId="2245" priority="3416" operator="lessThan">
      <formula>-1.99</formula>
    </cfRule>
  </conditionalFormatting>
  <conditionalFormatting sqref="O112">
    <cfRule type="cellIs" dxfId="2244" priority="3413" operator="greaterThan">
      <formula>1.99</formula>
    </cfRule>
    <cfRule type="cellIs" dxfId="2243" priority="3414" operator="lessThan">
      <formula>-1.99</formula>
    </cfRule>
  </conditionalFormatting>
  <conditionalFormatting sqref="O113:O126">
    <cfRule type="cellIs" dxfId="2242" priority="3411" operator="greaterThan">
      <formula>4</formula>
    </cfRule>
    <cfRule type="cellIs" dxfId="2241" priority="3412" operator="lessThan">
      <formula>-5.50001</formula>
    </cfRule>
  </conditionalFormatting>
  <conditionalFormatting sqref="O127:O128">
    <cfRule type="cellIs" dxfId="2240" priority="3409" operator="greaterThan">
      <formula>1.99</formula>
    </cfRule>
    <cfRule type="cellIs" dxfId="2239" priority="3410" operator="lessThan">
      <formula>-1.99</formula>
    </cfRule>
  </conditionalFormatting>
  <conditionalFormatting sqref="R111">
    <cfRule type="cellIs" dxfId="2238" priority="3407" operator="greaterThan">
      <formula>1.99</formula>
    </cfRule>
    <cfRule type="cellIs" dxfId="2237" priority="3408" operator="lessThan">
      <formula>-1.99</formula>
    </cfRule>
  </conditionalFormatting>
  <conditionalFormatting sqref="R112">
    <cfRule type="cellIs" dxfId="2236" priority="3405" operator="greaterThan">
      <formula>1.99</formula>
    </cfRule>
    <cfRule type="cellIs" dxfId="2235" priority="3406" operator="lessThan">
      <formula>-1.99</formula>
    </cfRule>
  </conditionalFormatting>
  <conditionalFormatting sqref="R113:R126">
    <cfRule type="cellIs" dxfId="2234" priority="3403" operator="greaterThan">
      <formula>4</formula>
    </cfRule>
    <cfRule type="cellIs" dxfId="2233" priority="3404" operator="lessThan">
      <formula>-5.50001</formula>
    </cfRule>
  </conditionalFormatting>
  <conditionalFormatting sqref="R127:R128">
    <cfRule type="cellIs" dxfId="2232" priority="3401" operator="greaterThan">
      <formula>1.99</formula>
    </cfRule>
    <cfRule type="cellIs" dxfId="2231" priority="3402" operator="lessThan">
      <formula>-1.99</formula>
    </cfRule>
  </conditionalFormatting>
  <conditionalFormatting sqref="U111">
    <cfRule type="cellIs" dxfId="2230" priority="3399" operator="greaterThan">
      <formula>1.99</formula>
    </cfRule>
    <cfRule type="cellIs" dxfId="2229" priority="3400" operator="lessThan">
      <formula>-1.99</formula>
    </cfRule>
  </conditionalFormatting>
  <conditionalFormatting sqref="U112">
    <cfRule type="cellIs" dxfId="2228" priority="3397" operator="greaterThan">
      <formula>1.99</formula>
    </cfRule>
    <cfRule type="cellIs" dxfId="2227" priority="3398" operator="lessThan">
      <formula>-1.99</formula>
    </cfRule>
  </conditionalFormatting>
  <conditionalFormatting sqref="U113:U126">
    <cfRule type="cellIs" dxfId="2226" priority="3395" operator="greaterThan">
      <formula>4</formula>
    </cfRule>
    <cfRule type="cellIs" dxfId="2225" priority="3396" operator="lessThan">
      <formula>-5.50001</formula>
    </cfRule>
  </conditionalFormatting>
  <conditionalFormatting sqref="U127:U128">
    <cfRule type="cellIs" dxfId="2224" priority="3393" operator="greaterThan">
      <formula>1.99</formula>
    </cfRule>
    <cfRule type="cellIs" dxfId="2223" priority="3394" operator="lessThan">
      <formula>-1.99</formula>
    </cfRule>
  </conditionalFormatting>
  <conditionalFormatting sqref="X111">
    <cfRule type="cellIs" dxfId="2222" priority="3391" operator="greaterThan">
      <formula>1.99</formula>
    </cfRule>
    <cfRule type="cellIs" dxfId="2221" priority="3392" operator="lessThan">
      <formula>-1.99</formula>
    </cfRule>
  </conditionalFormatting>
  <conditionalFormatting sqref="X112">
    <cfRule type="cellIs" dxfId="2220" priority="3389" operator="greaterThan">
      <formula>1.99</formula>
    </cfRule>
    <cfRule type="cellIs" dxfId="2219" priority="3390" operator="lessThan">
      <formula>-1.99</formula>
    </cfRule>
  </conditionalFormatting>
  <conditionalFormatting sqref="X113:X126">
    <cfRule type="cellIs" dxfId="2218" priority="3387" operator="greaterThan">
      <formula>4</formula>
    </cfRule>
    <cfRule type="cellIs" dxfId="2217" priority="3388" operator="lessThan">
      <formula>-5.50001</formula>
    </cfRule>
  </conditionalFormatting>
  <conditionalFormatting sqref="X127:X128">
    <cfRule type="cellIs" dxfId="2216" priority="3385" operator="greaterThan">
      <formula>1.99</formula>
    </cfRule>
    <cfRule type="cellIs" dxfId="2215" priority="3386" operator="lessThan">
      <formula>-1.99</formula>
    </cfRule>
  </conditionalFormatting>
  <conditionalFormatting sqref="AA111">
    <cfRule type="cellIs" dxfId="2214" priority="3383" operator="greaterThan">
      <formula>1.99</formula>
    </cfRule>
    <cfRule type="cellIs" dxfId="2213" priority="3384" operator="lessThan">
      <formula>-1.99</formula>
    </cfRule>
  </conditionalFormatting>
  <conditionalFormatting sqref="AA112">
    <cfRule type="cellIs" dxfId="2212" priority="3381" operator="greaterThan">
      <formula>1.99</formula>
    </cfRule>
    <cfRule type="cellIs" dxfId="2211" priority="3382" operator="lessThan">
      <formula>-1.99</formula>
    </cfRule>
  </conditionalFormatting>
  <conditionalFormatting sqref="AA113:AA126">
    <cfRule type="cellIs" dxfId="2210" priority="3379" operator="greaterThan">
      <formula>4</formula>
    </cfRule>
    <cfRule type="cellIs" dxfId="2209" priority="3380" operator="lessThan">
      <formula>-5.50001</formula>
    </cfRule>
  </conditionalFormatting>
  <conditionalFormatting sqref="AA127:AA128">
    <cfRule type="cellIs" dxfId="2208" priority="3377" operator="greaterThan">
      <formula>1.99</formula>
    </cfRule>
    <cfRule type="cellIs" dxfId="2207" priority="3378" operator="lessThan">
      <formula>-1.99</formula>
    </cfRule>
  </conditionalFormatting>
  <conditionalFormatting sqref="AD111">
    <cfRule type="cellIs" dxfId="2206" priority="3375" operator="greaterThan">
      <formula>1.99</formula>
    </cfRule>
    <cfRule type="cellIs" dxfId="2205" priority="3376" operator="lessThan">
      <formula>-1.99</formula>
    </cfRule>
  </conditionalFormatting>
  <conditionalFormatting sqref="AD112">
    <cfRule type="cellIs" dxfId="2204" priority="3373" operator="greaterThan">
      <formula>1.99</formula>
    </cfRule>
    <cfRule type="cellIs" dxfId="2203" priority="3374" operator="lessThan">
      <formula>-1.99</formula>
    </cfRule>
  </conditionalFormatting>
  <conditionalFormatting sqref="AD113:AD126">
    <cfRule type="cellIs" dxfId="2202" priority="3371" operator="greaterThan">
      <formula>4</formula>
    </cfRule>
    <cfRule type="cellIs" dxfId="2201" priority="3372" operator="lessThan">
      <formula>-5.50001</formula>
    </cfRule>
  </conditionalFormatting>
  <conditionalFormatting sqref="AD127:AD128">
    <cfRule type="cellIs" dxfId="2200" priority="3369" operator="greaterThan">
      <formula>1.99</formula>
    </cfRule>
    <cfRule type="cellIs" dxfId="2199" priority="3370" operator="lessThan">
      <formula>-1.99</formula>
    </cfRule>
  </conditionalFormatting>
  <conditionalFormatting sqref="AG111">
    <cfRule type="cellIs" dxfId="2198" priority="3367" operator="greaterThan">
      <formula>1.99</formula>
    </cfRule>
    <cfRule type="cellIs" dxfId="2197" priority="3368" operator="lessThan">
      <formula>-1.99</formula>
    </cfRule>
  </conditionalFormatting>
  <conditionalFormatting sqref="AG112">
    <cfRule type="cellIs" dxfId="2196" priority="3365" operator="greaterThan">
      <formula>1.99</formula>
    </cfRule>
    <cfRule type="cellIs" dxfId="2195" priority="3366" operator="lessThan">
      <formula>-1.99</formula>
    </cfRule>
  </conditionalFormatting>
  <conditionalFormatting sqref="AG113:AG126">
    <cfRule type="cellIs" dxfId="2194" priority="3363" operator="greaterThan">
      <formula>4</formula>
    </cfRule>
    <cfRule type="cellIs" dxfId="2193" priority="3364" operator="lessThan">
      <formula>-5.50001</formula>
    </cfRule>
  </conditionalFormatting>
  <conditionalFormatting sqref="AG127:AG128">
    <cfRule type="cellIs" dxfId="2192" priority="3361" operator="greaterThan">
      <formula>1.99</formula>
    </cfRule>
    <cfRule type="cellIs" dxfId="2191" priority="3362" operator="lessThan">
      <formula>-1.99</formula>
    </cfRule>
  </conditionalFormatting>
  <conditionalFormatting sqref="AJ111">
    <cfRule type="cellIs" dxfId="2190" priority="3359" operator="greaterThan">
      <formula>1.99</formula>
    </cfRule>
    <cfRule type="cellIs" dxfId="2189" priority="3360" operator="lessThan">
      <formula>-1.99</formula>
    </cfRule>
  </conditionalFormatting>
  <conditionalFormatting sqref="AJ112">
    <cfRule type="cellIs" dxfId="2188" priority="3357" operator="greaterThan">
      <formula>1.99</formula>
    </cfRule>
    <cfRule type="cellIs" dxfId="2187" priority="3358" operator="lessThan">
      <formula>-1.99</formula>
    </cfRule>
  </conditionalFormatting>
  <conditionalFormatting sqref="AJ113:AJ126">
    <cfRule type="cellIs" dxfId="2186" priority="3355" operator="greaterThan">
      <formula>4</formula>
    </cfRule>
    <cfRule type="cellIs" dxfId="2185" priority="3356" operator="lessThan">
      <formula>-5.50001</formula>
    </cfRule>
  </conditionalFormatting>
  <conditionalFormatting sqref="AJ127:AJ128">
    <cfRule type="cellIs" dxfId="2184" priority="3353" operator="greaterThan">
      <formula>1.99</formula>
    </cfRule>
    <cfRule type="cellIs" dxfId="2183" priority="3354" operator="lessThan">
      <formula>-1.99</formula>
    </cfRule>
  </conditionalFormatting>
  <conditionalFormatting sqref="AM111">
    <cfRule type="cellIs" dxfId="2182" priority="3351" operator="greaterThan">
      <formula>1.99</formula>
    </cfRule>
    <cfRule type="cellIs" dxfId="2181" priority="3352" operator="lessThan">
      <formula>-1.99</formula>
    </cfRule>
  </conditionalFormatting>
  <conditionalFormatting sqref="AM112">
    <cfRule type="cellIs" dxfId="2180" priority="3349" operator="greaterThan">
      <formula>1.99</formula>
    </cfRule>
    <cfRule type="cellIs" dxfId="2179" priority="3350" operator="lessThan">
      <formula>-1.99</formula>
    </cfRule>
  </conditionalFormatting>
  <conditionalFormatting sqref="AM113:AM126">
    <cfRule type="cellIs" dxfId="2178" priority="3347" operator="greaterThan">
      <formula>4</formula>
    </cfRule>
    <cfRule type="cellIs" dxfId="2177" priority="3348" operator="lessThan">
      <formula>-5.50001</formula>
    </cfRule>
  </conditionalFormatting>
  <conditionalFormatting sqref="AM127:AM128">
    <cfRule type="cellIs" dxfId="2176" priority="3345" operator="greaterThan">
      <formula>1.99</formula>
    </cfRule>
    <cfRule type="cellIs" dxfId="2175" priority="3346" operator="lessThan">
      <formula>-1.99</formula>
    </cfRule>
  </conditionalFormatting>
  <conditionalFormatting sqref="AP111">
    <cfRule type="cellIs" dxfId="2174" priority="3343" operator="greaterThan">
      <formula>1.99</formula>
    </cfRule>
    <cfRule type="cellIs" dxfId="2173" priority="3344" operator="lessThan">
      <formula>-1.99</formula>
    </cfRule>
  </conditionalFormatting>
  <conditionalFormatting sqref="AP112">
    <cfRule type="cellIs" dxfId="2172" priority="3341" operator="greaterThan">
      <formula>1.99</formula>
    </cfRule>
    <cfRule type="cellIs" dxfId="2171" priority="3342" operator="lessThan">
      <formula>-1.99</formula>
    </cfRule>
  </conditionalFormatting>
  <conditionalFormatting sqref="AP113:AP126">
    <cfRule type="cellIs" dxfId="2170" priority="3339" operator="greaterThan">
      <formula>4</formula>
    </cfRule>
    <cfRule type="cellIs" dxfId="2169" priority="3340" operator="lessThan">
      <formula>-5.50001</formula>
    </cfRule>
  </conditionalFormatting>
  <conditionalFormatting sqref="AP127:AP128">
    <cfRule type="cellIs" dxfId="2168" priority="3337" operator="greaterThan">
      <formula>1.99</formula>
    </cfRule>
    <cfRule type="cellIs" dxfId="2167" priority="3338" operator="lessThan">
      <formula>-1.99</formula>
    </cfRule>
  </conditionalFormatting>
  <conditionalFormatting sqref="AS111">
    <cfRule type="cellIs" dxfId="2166" priority="3335" operator="greaterThan">
      <formula>1.99</formula>
    </cfRule>
    <cfRule type="cellIs" dxfId="2165" priority="3336" operator="lessThan">
      <formula>-1.99</formula>
    </cfRule>
  </conditionalFormatting>
  <conditionalFormatting sqref="AS112">
    <cfRule type="cellIs" dxfId="2164" priority="3333" operator="greaterThan">
      <formula>1.99</formula>
    </cfRule>
    <cfRule type="cellIs" dxfId="2163" priority="3334" operator="lessThan">
      <formula>-1.99</formula>
    </cfRule>
  </conditionalFormatting>
  <conditionalFormatting sqref="AS113:AS126">
    <cfRule type="cellIs" dxfId="2162" priority="3331" operator="greaterThan">
      <formula>4</formula>
    </cfRule>
    <cfRule type="cellIs" dxfId="2161" priority="3332" operator="lessThan">
      <formula>-5.50001</formula>
    </cfRule>
  </conditionalFormatting>
  <conditionalFormatting sqref="AS127:AS128">
    <cfRule type="cellIs" dxfId="2160" priority="3329" operator="greaterThan">
      <formula>1.99</formula>
    </cfRule>
    <cfRule type="cellIs" dxfId="2159" priority="3330" operator="lessThan">
      <formula>-1.99</formula>
    </cfRule>
  </conditionalFormatting>
  <conditionalFormatting sqref="AV111">
    <cfRule type="cellIs" dxfId="2158" priority="3327" operator="greaterThan">
      <formula>1.99</formula>
    </cfRule>
    <cfRule type="cellIs" dxfId="2157" priority="3328" operator="lessThan">
      <formula>-1.99</formula>
    </cfRule>
  </conditionalFormatting>
  <conditionalFormatting sqref="AV112">
    <cfRule type="cellIs" dxfId="2156" priority="3325" operator="greaterThan">
      <formula>1.99</formula>
    </cfRule>
    <cfRule type="cellIs" dxfId="2155" priority="3326" operator="lessThan">
      <formula>-1.99</formula>
    </cfRule>
  </conditionalFormatting>
  <conditionalFormatting sqref="AV113:AV126">
    <cfRule type="cellIs" dxfId="2154" priority="3323" operator="greaterThan">
      <formula>4</formula>
    </cfRule>
    <cfRule type="cellIs" dxfId="2153" priority="3324" operator="lessThan">
      <formula>-5.50001</formula>
    </cfRule>
  </conditionalFormatting>
  <conditionalFormatting sqref="AV127:AV128">
    <cfRule type="cellIs" dxfId="2152" priority="3321" operator="greaterThan">
      <formula>1.99</formula>
    </cfRule>
    <cfRule type="cellIs" dxfId="2151" priority="3322" operator="lessThan">
      <formula>-1.99</formula>
    </cfRule>
  </conditionalFormatting>
  <conditionalFormatting sqref="AY111">
    <cfRule type="cellIs" dxfId="2150" priority="3319" operator="greaterThan">
      <formula>1.99</formula>
    </cfRule>
    <cfRule type="cellIs" dxfId="2149" priority="3320" operator="lessThan">
      <formula>-1.99</formula>
    </cfRule>
  </conditionalFormatting>
  <conditionalFormatting sqref="AY112">
    <cfRule type="cellIs" dxfId="2148" priority="3317" operator="greaterThan">
      <formula>1.99</formula>
    </cfRule>
    <cfRule type="cellIs" dxfId="2147" priority="3318" operator="lessThan">
      <formula>-1.99</formula>
    </cfRule>
  </conditionalFormatting>
  <conditionalFormatting sqref="AY113:AY126">
    <cfRule type="cellIs" dxfId="2146" priority="3315" operator="greaterThan">
      <formula>4</formula>
    </cfRule>
    <cfRule type="cellIs" dxfId="2145" priority="3316" operator="lessThan">
      <formula>-5.50001</formula>
    </cfRule>
  </conditionalFormatting>
  <conditionalFormatting sqref="AY127:AY128">
    <cfRule type="cellIs" dxfId="2144" priority="3313" operator="greaterThan">
      <formula>1.99</formula>
    </cfRule>
    <cfRule type="cellIs" dxfId="2143" priority="3314" operator="lessThan">
      <formula>-1.99</formula>
    </cfRule>
  </conditionalFormatting>
  <conditionalFormatting sqref="BB111">
    <cfRule type="cellIs" dxfId="2142" priority="3311" operator="greaterThan">
      <formula>1.99</formula>
    </cfRule>
    <cfRule type="cellIs" dxfId="2141" priority="3312" operator="lessThan">
      <formula>-1.99</formula>
    </cfRule>
  </conditionalFormatting>
  <conditionalFormatting sqref="BB112">
    <cfRule type="cellIs" dxfId="2140" priority="3309" operator="greaterThan">
      <formula>1.99</formula>
    </cfRule>
    <cfRule type="cellIs" dxfId="2139" priority="3310" operator="lessThan">
      <formula>-1.99</formula>
    </cfRule>
  </conditionalFormatting>
  <conditionalFormatting sqref="BB113:BB126">
    <cfRule type="cellIs" dxfId="2138" priority="3307" operator="greaterThan">
      <formula>4</formula>
    </cfRule>
    <cfRule type="cellIs" dxfId="2137" priority="3308" operator="lessThan">
      <formula>-5.50001</formula>
    </cfRule>
  </conditionalFormatting>
  <conditionalFormatting sqref="BB127:BB128">
    <cfRule type="cellIs" dxfId="2136" priority="3305" operator="greaterThan">
      <formula>1.99</formula>
    </cfRule>
    <cfRule type="cellIs" dxfId="2135" priority="3306" operator="lessThan">
      <formula>-1.99</formula>
    </cfRule>
  </conditionalFormatting>
  <conditionalFormatting sqref="BE111">
    <cfRule type="cellIs" dxfId="2134" priority="3303" operator="greaterThan">
      <formula>1.99</formula>
    </cfRule>
    <cfRule type="cellIs" dxfId="2133" priority="3304" operator="lessThan">
      <formula>-1.99</formula>
    </cfRule>
  </conditionalFormatting>
  <conditionalFormatting sqref="BE112">
    <cfRule type="cellIs" dxfId="2132" priority="3301" operator="greaterThan">
      <formula>1.99</formula>
    </cfRule>
    <cfRule type="cellIs" dxfId="2131" priority="3302" operator="lessThan">
      <formula>-1.99</formula>
    </cfRule>
  </conditionalFormatting>
  <conditionalFormatting sqref="BE113:BE126">
    <cfRule type="cellIs" dxfId="2130" priority="3299" operator="greaterThan">
      <formula>4</formula>
    </cfRule>
    <cfRule type="cellIs" dxfId="2129" priority="3300" operator="lessThan">
      <formula>-5.50001</formula>
    </cfRule>
  </conditionalFormatting>
  <conditionalFormatting sqref="BE127:BE128">
    <cfRule type="cellIs" dxfId="2128" priority="3297" operator="greaterThan">
      <formula>1.99</formula>
    </cfRule>
    <cfRule type="cellIs" dxfId="2127" priority="3298" operator="lessThan">
      <formula>-1.99</formula>
    </cfRule>
  </conditionalFormatting>
  <conditionalFormatting sqref="BH111">
    <cfRule type="cellIs" dxfId="2126" priority="3295" operator="greaterThan">
      <formula>1.99</formula>
    </cfRule>
    <cfRule type="cellIs" dxfId="2125" priority="3296" operator="lessThan">
      <formula>-1.99</formula>
    </cfRule>
  </conditionalFormatting>
  <conditionalFormatting sqref="BH112">
    <cfRule type="cellIs" dxfId="2124" priority="3293" operator="greaterThan">
      <formula>1.99</formula>
    </cfRule>
    <cfRule type="cellIs" dxfId="2123" priority="3294" operator="lessThan">
      <formula>-1.99</formula>
    </cfRule>
  </conditionalFormatting>
  <conditionalFormatting sqref="BH113:BH126">
    <cfRule type="cellIs" dxfId="2122" priority="3291" operator="greaterThan">
      <formula>4</formula>
    </cfRule>
    <cfRule type="cellIs" dxfId="2121" priority="3292" operator="lessThan">
      <formula>-5.50001</formula>
    </cfRule>
  </conditionalFormatting>
  <conditionalFormatting sqref="BH127:BH128">
    <cfRule type="cellIs" dxfId="2120" priority="3289" operator="greaterThan">
      <formula>1.99</formula>
    </cfRule>
    <cfRule type="cellIs" dxfId="2119" priority="3290" operator="lessThan">
      <formula>-1.99</formula>
    </cfRule>
  </conditionalFormatting>
  <conditionalFormatting sqref="BK111">
    <cfRule type="cellIs" dxfId="2118" priority="3287" operator="greaterThan">
      <formula>1.99</formula>
    </cfRule>
    <cfRule type="cellIs" dxfId="2117" priority="3288" operator="lessThan">
      <formula>-1.99</formula>
    </cfRule>
  </conditionalFormatting>
  <conditionalFormatting sqref="BK112">
    <cfRule type="cellIs" dxfId="2116" priority="3285" operator="greaterThan">
      <formula>1.99</formula>
    </cfRule>
    <cfRule type="cellIs" dxfId="2115" priority="3286" operator="lessThan">
      <formula>-1.99</formula>
    </cfRule>
  </conditionalFormatting>
  <conditionalFormatting sqref="BK113:BK126">
    <cfRule type="cellIs" dxfId="2114" priority="3283" operator="greaterThan">
      <formula>4</formula>
    </cfRule>
    <cfRule type="cellIs" dxfId="2113" priority="3284" operator="lessThan">
      <formula>-5.50001</formula>
    </cfRule>
  </conditionalFormatting>
  <conditionalFormatting sqref="BK127:BK128">
    <cfRule type="cellIs" dxfId="2112" priority="3281" operator="greaterThan">
      <formula>1.99</formula>
    </cfRule>
    <cfRule type="cellIs" dxfId="2111" priority="3282" operator="lessThan">
      <formula>-1.99</formula>
    </cfRule>
  </conditionalFormatting>
  <conditionalFormatting sqref="BN111">
    <cfRule type="cellIs" dxfId="2110" priority="3279" operator="greaterThan">
      <formula>1.99</formula>
    </cfRule>
    <cfRule type="cellIs" dxfId="2109" priority="3280" operator="lessThan">
      <formula>-1.99</formula>
    </cfRule>
  </conditionalFormatting>
  <conditionalFormatting sqref="BN112">
    <cfRule type="cellIs" dxfId="2108" priority="3277" operator="greaterThan">
      <formula>1.99</formula>
    </cfRule>
    <cfRule type="cellIs" dxfId="2107" priority="3278" operator="lessThan">
      <formula>-1.99</formula>
    </cfRule>
  </conditionalFormatting>
  <conditionalFormatting sqref="BN113:BN126">
    <cfRule type="cellIs" dxfId="2106" priority="3275" operator="greaterThan">
      <formula>4</formula>
    </cfRule>
    <cfRule type="cellIs" dxfId="2105" priority="3276" operator="lessThan">
      <formula>-5.50001</formula>
    </cfRule>
  </conditionalFormatting>
  <conditionalFormatting sqref="BN127:BN128">
    <cfRule type="cellIs" dxfId="2104" priority="3273" operator="greaterThan">
      <formula>1.99</formula>
    </cfRule>
    <cfRule type="cellIs" dxfId="2103" priority="3274" operator="lessThan">
      <formula>-1.99</formula>
    </cfRule>
  </conditionalFormatting>
  <conditionalFormatting sqref="BQ111">
    <cfRule type="cellIs" dxfId="2102" priority="3271" operator="greaterThan">
      <formula>1.99</formula>
    </cfRule>
    <cfRule type="cellIs" dxfId="2101" priority="3272" operator="lessThan">
      <formula>-1.99</formula>
    </cfRule>
  </conditionalFormatting>
  <conditionalFormatting sqref="BQ112">
    <cfRule type="cellIs" dxfId="2100" priority="3269" operator="greaterThan">
      <formula>1.99</formula>
    </cfRule>
    <cfRule type="cellIs" dxfId="2099" priority="3270" operator="lessThan">
      <formula>-1.99</formula>
    </cfRule>
  </conditionalFormatting>
  <conditionalFormatting sqref="BQ113:BQ126">
    <cfRule type="cellIs" dxfId="2098" priority="3267" operator="greaterThan">
      <formula>4</formula>
    </cfRule>
    <cfRule type="cellIs" dxfId="2097" priority="3268" operator="lessThan">
      <formula>-5.50001</formula>
    </cfRule>
  </conditionalFormatting>
  <conditionalFormatting sqref="BQ127:BQ128">
    <cfRule type="cellIs" dxfId="2096" priority="3265" operator="greaterThan">
      <formula>1.99</formula>
    </cfRule>
    <cfRule type="cellIs" dxfId="2095" priority="3266" operator="lessThan">
      <formula>-1.99</formula>
    </cfRule>
  </conditionalFormatting>
  <conditionalFormatting sqref="BT111">
    <cfRule type="cellIs" dxfId="2094" priority="3263" operator="greaterThan">
      <formula>1.99</formula>
    </cfRule>
    <cfRule type="cellIs" dxfId="2093" priority="3264" operator="lessThan">
      <formula>-1.99</formula>
    </cfRule>
  </conditionalFormatting>
  <conditionalFormatting sqref="BT112">
    <cfRule type="cellIs" dxfId="2092" priority="3261" operator="greaterThan">
      <formula>1.99</formula>
    </cfRule>
    <cfRule type="cellIs" dxfId="2091" priority="3262" operator="lessThan">
      <formula>-1.99</formula>
    </cfRule>
  </conditionalFormatting>
  <conditionalFormatting sqref="BT113:BT126">
    <cfRule type="cellIs" dxfId="2090" priority="3259" operator="greaterThan">
      <formula>4</formula>
    </cfRule>
    <cfRule type="cellIs" dxfId="2089" priority="3260" operator="lessThan">
      <formula>-5.50001</formula>
    </cfRule>
  </conditionalFormatting>
  <conditionalFormatting sqref="BT127:BT128">
    <cfRule type="cellIs" dxfId="2088" priority="3257" operator="greaterThan">
      <formula>1.99</formula>
    </cfRule>
    <cfRule type="cellIs" dxfId="2087" priority="3258" operator="lessThan">
      <formula>-1.99</formula>
    </cfRule>
  </conditionalFormatting>
  <conditionalFormatting sqref="BW111">
    <cfRule type="cellIs" dxfId="2086" priority="3255" operator="greaterThan">
      <formula>1.99</formula>
    </cfRule>
    <cfRule type="cellIs" dxfId="2085" priority="3256" operator="lessThan">
      <formula>-1.99</formula>
    </cfRule>
  </conditionalFormatting>
  <conditionalFormatting sqref="BW112">
    <cfRule type="cellIs" dxfId="2084" priority="3253" operator="greaterThan">
      <formula>1.99</formula>
    </cfRule>
    <cfRule type="cellIs" dxfId="2083" priority="3254" operator="lessThan">
      <formula>-1.99</formula>
    </cfRule>
  </conditionalFormatting>
  <conditionalFormatting sqref="BW113:BW126">
    <cfRule type="cellIs" dxfId="2082" priority="3251" operator="greaterThan">
      <formula>4</formula>
    </cfRule>
    <cfRule type="cellIs" dxfId="2081" priority="3252" operator="lessThan">
      <formula>-5.50001</formula>
    </cfRule>
  </conditionalFormatting>
  <conditionalFormatting sqref="BW127:BW128">
    <cfRule type="cellIs" dxfId="2080" priority="3249" operator="greaterThan">
      <formula>1.99</formula>
    </cfRule>
    <cfRule type="cellIs" dxfId="2079" priority="3250" operator="lessThan">
      <formula>-1.99</formula>
    </cfRule>
  </conditionalFormatting>
  <conditionalFormatting sqref="BZ111">
    <cfRule type="cellIs" dxfId="2078" priority="3247" operator="greaterThan">
      <formula>1.99</formula>
    </cfRule>
    <cfRule type="cellIs" dxfId="2077" priority="3248" operator="lessThan">
      <formula>-1.99</formula>
    </cfRule>
  </conditionalFormatting>
  <conditionalFormatting sqref="BZ112">
    <cfRule type="cellIs" dxfId="2076" priority="3245" operator="greaterThan">
      <formula>1.99</formula>
    </cfRule>
    <cfRule type="cellIs" dxfId="2075" priority="3246" operator="lessThan">
      <formula>-1.99</formula>
    </cfRule>
  </conditionalFormatting>
  <conditionalFormatting sqref="BZ113:BZ126">
    <cfRule type="cellIs" dxfId="2074" priority="3243" operator="greaterThan">
      <formula>4</formula>
    </cfRule>
    <cfRule type="cellIs" dxfId="2073" priority="3244" operator="lessThan">
      <formula>-5.50001</formula>
    </cfRule>
  </conditionalFormatting>
  <conditionalFormatting sqref="BZ127:BZ128">
    <cfRule type="cellIs" dxfId="2072" priority="3241" operator="greaterThan">
      <formula>1.99</formula>
    </cfRule>
    <cfRule type="cellIs" dxfId="2071" priority="3242" operator="lessThan">
      <formula>-1.99</formula>
    </cfRule>
  </conditionalFormatting>
  <conditionalFormatting sqref="CC111">
    <cfRule type="cellIs" dxfId="2070" priority="3239" operator="greaterThan">
      <formula>1.99</formula>
    </cfRule>
    <cfRule type="cellIs" dxfId="2069" priority="3240" operator="lessThan">
      <formula>-1.99</formula>
    </cfRule>
  </conditionalFormatting>
  <conditionalFormatting sqref="CC112">
    <cfRule type="cellIs" dxfId="2068" priority="3237" operator="greaterThan">
      <formula>1.99</formula>
    </cfRule>
    <cfRule type="cellIs" dxfId="2067" priority="3238" operator="lessThan">
      <formula>-1.99</formula>
    </cfRule>
  </conditionalFormatting>
  <conditionalFormatting sqref="CC113:CC126">
    <cfRule type="cellIs" dxfId="2066" priority="3235" operator="greaterThan">
      <formula>4</formula>
    </cfRule>
    <cfRule type="cellIs" dxfId="2065" priority="3236" operator="lessThan">
      <formula>-5.50001</formula>
    </cfRule>
  </conditionalFormatting>
  <conditionalFormatting sqref="CC127:CC128">
    <cfRule type="cellIs" dxfId="2064" priority="3233" operator="greaterThan">
      <formula>1.99</formula>
    </cfRule>
    <cfRule type="cellIs" dxfId="2063" priority="3234" operator="lessThan">
      <formula>-1.99</formula>
    </cfRule>
  </conditionalFormatting>
  <conditionalFormatting sqref="CF111">
    <cfRule type="cellIs" dxfId="2062" priority="3231" operator="greaterThan">
      <formula>1.99</formula>
    </cfRule>
    <cfRule type="cellIs" dxfId="2061" priority="3232" operator="lessThan">
      <formula>-1.99</formula>
    </cfRule>
  </conditionalFormatting>
  <conditionalFormatting sqref="CF112">
    <cfRule type="cellIs" dxfId="2060" priority="3229" operator="greaterThan">
      <formula>1.99</formula>
    </cfRule>
    <cfRule type="cellIs" dxfId="2059" priority="3230" operator="lessThan">
      <formula>-1.99</formula>
    </cfRule>
  </conditionalFormatting>
  <conditionalFormatting sqref="CF113:CF126">
    <cfRule type="cellIs" dxfId="2058" priority="3227" operator="greaterThan">
      <formula>4</formula>
    </cfRule>
    <cfRule type="cellIs" dxfId="2057" priority="3228" operator="lessThan">
      <formula>-5.50001</formula>
    </cfRule>
  </conditionalFormatting>
  <conditionalFormatting sqref="CF127:CF128">
    <cfRule type="cellIs" dxfId="2056" priority="3225" operator="greaterThan">
      <formula>1.99</formula>
    </cfRule>
    <cfRule type="cellIs" dxfId="2055" priority="3226" operator="lessThan">
      <formula>-1.99</formula>
    </cfRule>
  </conditionalFormatting>
  <conditionalFormatting sqref="CI111">
    <cfRule type="cellIs" dxfId="2054" priority="3223" operator="greaterThan">
      <formula>1.99</formula>
    </cfRule>
    <cfRule type="cellIs" dxfId="2053" priority="3224" operator="lessThan">
      <formula>-1.99</formula>
    </cfRule>
  </conditionalFormatting>
  <conditionalFormatting sqref="CI112">
    <cfRule type="cellIs" dxfId="2052" priority="3221" operator="greaterThan">
      <formula>1.99</formula>
    </cfRule>
    <cfRule type="cellIs" dxfId="2051" priority="3222" operator="lessThan">
      <formula>-1.99</formula>
    </cfRule>
  </conditionalFormatting>
  <conditionalFormatting sqref="CI113:CI126">
    <cfRule type="cellIs" dxfId="2050" priority="3219" operator="greaterThan">
      <formula>4</formula>
    </cfRule>
    <cfRule type="cellIs" dxfId="2049" priority="3220" operator="lessThan">
      <formula>-5.50001</formula>
    </cfRule>
  </conditionalFormatting>
  <conditionalFormatting sqref="CI127:CI128">
    <cfRule type="cellIs" dxfId="2048" priority="3217" operator="greaterThan">
      <formula>1.99</formula>
    </cfRule>
    <cfRule type="cellIs" dxfId="2047" priority="3218" operator="lessThan">
      <formula>-1.99</formula>
    </cfRule>
  </conditionalFormatting>
  <conditionalFormatting sqref="CL111">
    <cfRule type="cellIs" dxfId="2046" priority="3215" operator="greaterThan">
      <formula>1.99</formula>
    </cfRule>
    <cfRule type="cellIs" dxfId="2045" priority="3216" operator="lessThan">
      <formula>-1.99</formula>
    </cfRule>
  </conditionalFormatting>
  <conditionalFormatting sqref="CL112">
    <cfRule type="cellIs" dxfId="2044" priority="3213" operator="greaterThan">
      <formula>1.99</formula>
    </cfRule>
    <cfRule type="cellIs" dxfId="2043" priority="3214" operator="lessThan">
      <formula>-1.99</formula>
    </cfRule>
  </conditionalFormatting>
  <conditionalFormatting sqref="CL113:CL126">
    <cfRule type="cellIs" dxfId="2042" priority="3211" operator="greaterThan">
      <formula>4</formula>
    </cfRule>
    <cfRule type="cellIs" dxfId="2041" priority="3212" operator="lessThan">
      <formula>-5.50001</formula>
    </cfRule>
  </conditionalFormatting>
  <conditionalFormatting sqref="CL127:CL128">
    <cfRule type="cellIs" dxfId="2040" priority="3209" operator="greaterThan">
      <formula>1.99</formula>
    </cfRule>
    <cfRule type="cellIs" dxfId="2039" priority="3210" operator="lessThan">
      <formula>-1.99</formula>
    </cfRule>
  </conditionalFormatting>
  <conditionalFormatting sqref="CO111">
    <cfRule type="cellIs" dxfId="2038" priority="3207" operator="greaterThan">
      <formula>1.99</formula>
    </cfRule>
    <cfRule type="cellIs" dxfId="2037" priority="3208" operator="lessThan">
      <formula>-1.99</formula>
    </cfRule>
  </conditionalFormatting>
  <conditionalFormatting sqref="CO112">
    <cfRule type="cellIs" dxfId="2036" priority="3205" operator="greaterThan">
      <formula>1.99</formula>
    </cfRule>
    <cfRule type="cellIs" dxfId="2035" priority="3206" operator="lessThan">
      <formula>-1.99</formula>
    </cfRule>
  </conditionalFormatting>
  <conditionalFormatting sqref="CO113:CO126">
    <cfRule type="cellIs" dxfId="2034" priority="3203" operator="greaterThan">
      <formula>4</formula>
    </cfRule>
    <cfRule type="cellIs" dxfId="2033" priority="3204" operator="lessThan">
      <formula>-5.50001</formula>
    </cfRule>
  </conditionalFormatting>
  <conditionalFormatting sqref="CO127:CO128">
    <cfRule type="cellIs" dxfId="2032" priority="3201" operator="greaterThan">
      <formula>1.99</formula>
    </cfRule>
    <cfRule type="cellIs" dxfId="2031" priority="3202" operator="lessThan">
      <formula>-1.99</formula>
    </cfRule>
  </conditionalFormatting>
  <conditionalFormatting sqref="CR111">
    <cfRule type="cellIs" dxfId="2030" priority="3199" operator="greaterThan">
      <formula>1.99</formula>
    </cfRule>
    <cfRule type="cellIs" dxfId="2029" priority="3200" operator="lessThan">
      <formula>-1.99</formula>
    </cfRule>
  </conditionalFormatting>
  <conditionalFormatting sqref="CR112">
    <cfRule type="cellIs" dxfId="2028" priority="3197" operator="greaterThan">
      <formula>1.99</formula>
    </cfRule>
    <cfRule type="cellIs" dxfId="2027" priority="3198" operator="lessThan">
      <formula>-1.99</formula>
    </cfRule>
  </conditionalFormatting>
  <conditionalFormatting sqref="CR113:CR126">
    <cfRule type="cellIs" dxfId="2026" priority="3195" operator="greaterThan">
      <formula>4</formula>
    </cfRule>
    <cfRule type="cellIs" dxfId="2025" priority="3196" operator="lessThan">
      <formula>-5.50001</formula>
    </cfRule>
  </conditionalFormatting>
  <conditionalFormatting sqref="CR127:CR128">
    <cfRule type="cellIs" dxfId="2024" priority="3193" operator="greaterThan">
      <formula>1.99</formula>
    </cfRule>
    <cfRule type="cellIs" dxfId="2023" priority="3194" operator="lessThan">
      <formula>-1.99</formula>
    </cfRule>
  </conditionalFormatting>
  <conditionalFormatting sqref="G4">
    <cfRule type="cellIs" dxfId="2022" priority="1813" operator="equal">
      <formula>"ВС"</formula>
    </cfRule>
    <cfRule type="cellIs" dxfId="2021" priority="1814" operator="equal">
      <formula>"СБ"</formula>
    </cfRule>
  </conditionalFormatting>
  <conditionalFormatting sqref="H4">
    <cfRule type="expression" dxfId="2020" priority="1811">
      <formula>G4="ВС"</formula>
    </cfRule>
    <cfRule type="expression" dxfId="2019" priority="1812">
      <formula>G4="СБ"</formula>
    </cfRule>
  </conditionalFormatting>
  <conditionalFormatting sqref="J4 M4 P4 S4 V4 Y4">
    <cfRule type="cellIs" dxfId="2018" priority="1809" operator="equal">
      <formula>"ВС"</formula>
    </cfRule>
    <cfRule type="cellIs" dxfId="2017" priority="1810" operator="equal">
      <formula>"СБ"</formula>
    </cfRule>
  </conditionalFormatting>
  <conditionalFormatting sqref="K4 N4 Q4 T4 W4 Z4">
    <cfRule type="expression" dxfId="2016" priority="1807">
      <formula>J4="ВС"</formula>
    </cfRule>
    <cfRule type="expression" dxfId="2015" priority="1808">
      <formula>J4="СБ"</formula>
    </cfRule>
  </conditionalFormatting>
  <conditionalFormatting sqref="AB4 AE4 AH4 AK4 AN4 AQ4 AT4 AW4 AZ4 BC4 BF4 BI4 BL4 BO4 BR4 BU4 BX4 CA4 CD4 CG4 CJ4 CM4 CP4 CS4">
    <cfRule type="cellIs" dxfId="2014" priority="1805" operator="equal">
      <formula>"ВС"</formula>
    </cfRule>
    <cfRule type="cellIs" dxfId="2013" priority="1806" operator="equal">
      <formula>"СБ"</formula>
    </cfRule>
  </conditionalFormatting>
  <conditionalFormatting sqref="AC4 AF4 AI4 AL4 AO4 AR4 AU4 AX4 BA4 BD4 BG4 BJ4 BM4 BP4 BS4 BV4 BY4 CB4 CE4 CH4 CK4 CN4 CQ4 CT4">
    <cfRule type="expression" dxfId="2012" priority="1803">
      <formula>AB4="ВС"</formula>
    </cfRule>
    <cfRule type="expression" dxfId="2011" priority="1804">
      <formula>AB4="СБ"</formula>
    </cfRule>
  </conditionalFormatting>
  <conditionalFormatting sqref="I6:I21 I23:I89">
    <cfRule type="expression" dxfId="2010" priority="1800">
      <formula>IF(J6="в",(4*$C$2/7+($A$2-H6)+M6)&lt;$C$2)</formula>
    </cfRule>
    <cfRule type="cellIs" dxfId="2009" priority="1801" operator="equal">
      <formula>"!"</formula>
    </cfRule>
    <cfRule type="expression" dxfId="2008" priority="1802">
      <formula>($A$2-H6+J6)&lt;$B$2</formula>
    </cfRule>
  </conditionalFormatting>
  <conditionalFormatting sqref="I6:I21 I23:I89">
    <cfRule type="expression" dxfId="2007" priority="1798">
      <formula>IF(G6="от",$A$2-$E$2+J6)&lt;$B$2</formula>
    </cfRule>
    <cfRule type="expression" dxfId="2006" priority="1799">
      <formula>IF(G6="ОТ",IF(J6="В",(4*$C$2/7+($A$2-$E$2)+M6)&lt;$C$2))</formula>
    </cfRule>
  </conditionalFormatting>
  <conditionalFormatting sqref="CR6:CR89">
    <cfRule type="cellIs" dxfId="2005" priority="1797" operator="equal">
      <formula>"!"</formula>
    </cfRule>
  </conditionalFormatting>
  <conditionalFormatting sqref="CU6:CU89">
    <cfRule type="expression" dxfId="2004" priority="1795">
      <formula>IF(CV6="в",(4*$C$2/7+($A$2-CT6)+CY6)&lt;$C$2)</formula>
    </cfRule>
    <cfRule type="cellIs" dxfId="2003" priority="1796" operator="equal">
      <formula>"!"</formula>
    </cfRule>
  </conditionalFormatting>
  <conditionalFormatting sqref="CU6:CU89">
    <cfRule type="expression" dxfId="2002" priority="1793">
      <formula>IF(CS6="от",$A$2-$E$2+$J$6)&lt;$B$2</formula>
    </cfRule>
    <cfRule type="expression" dxfId="2001" priority="1794">
      <formula>IF(CS6="ОТ",(4*$C$2/7+($A$2-$E$2)+CV6)&lt;$C$2)</formula>
    </cfRule>
  </conditionalFormatting>
  <conditionalFormatting sqref="G6:H7 G23:H89 G9:H21">
    <cfRule type="cellIs" dxfId="2000" priority="1788" operator="equal">
      <formula>"ОТ"</formula>
    </cfRule>
    <cfRule type="cellIs" dxfId="1999" priority="1789" operator="equal">
      <formula>"В"</formula>
    </cfRule>
    <cfRule type="cellIs" dxfId="1998" priority="1790" operator="equal">
      <formula>"Н"</formula>
    </cfRule>
    <cfRule type="cellIs" dxfId="1997" priority="1791" operator="equal">
      <formula>"Б"</formula>
    </cfRule>
    <cfRule type="cellIs" dxfId="1996" priority="1792" operator="equal">
      <formula>"ПР"</formula>
    </cfRule>
  </conditionalFormatting>
  <conditionalFormatting sqref="J6:K11 J14:K21 J23:K89">
    <cfRule type="cellIs" dxfId="1995" priority="1783" operator="equal">
      <formula>"ОТ"</formula>
    </cfRule>
    <cfRule type="cellIs" dxfId="1994" priority="1784" operator="equal">
      <formula>"В"</formula>
    </cfRule>
    <cfRule type="cellIs" dxfId="1993" priority="1785" operator="equal">
      <formula>"Н"</formula>
    </cfRule>
    <cfRule type="cellIs" dxfId="1992" priority="1786" operator="equal">
      <formula>"Б"</formula>
    </cfRule>
    <cfRule type="cellIs" dxfId="1991" priority="1787" operator="equal">
      <formula>"ПР"</formula>
    </cfRule>
  </conditionalFormatting>
  <conditionalFormatting sqref="M6:N11 M14:N21 M23:N49 M51:N72 M74:N89">
    <cfRule type="cellIs" dxfId="1990" priority="1778" operator="equal">
      <formula>"ОТ"</formula>
    </cfRule>
    <cfRule type="cellIs" dxfId="1989" priority="1779" operator="equal">
      <formula>"В"</formula>
    </cfRule>
    <cfRule type="cellIs" dxfId="1988" priority="1780" operator="equal">
      <formula>"Н"</formula>
    </cfRule>
    <cfRule type="cellIs" dxfId="1987" priority="1781" operator="equal">
      <formula>"Б"</formula>
    </cfRule>
    <cfRule type="cellIs" dxfId="1986" priority="1782" operator="equal">
      <formula>"ПР"</formula>
    </cfRule>
  </conditionalFormatting>
  <conditionalFormatting sqref="P7:Q11 P13:Q21 P51:Q89 P23:Q30 P32:Q49">
    <cfRule type="cellIs" dxfId="1985" priority="1773" operator="equal">
      <formula>"ОТ"</formula>
    </cfRule>
    <cfRule type="cellIs" dxfId="1984" priority="1774" operator="equal">
      <formula>"В"</formula>
    </cfRule>
    <cfRule type="cellIs" dxfId="1983" priority="1775" operator="equal">
      <formula>"Н"</formula>
    </cfRule>
    <cfRule type="cellIs" dxfId="1982" priority="1776" operator="equal">
      <formula>"Б"</formula>
    </cfRule>
    <cfRule type="cellIs" dxfId="1981" priority="1777" operator="equal">
      <formula>"ПР"</formula>
    </cfRule>
  </conditionalFormatting>
  <conditionalFormatting sqref="S6:T31 S40:T89 S33:T38 T32">
    <cfRule type="cellIs" dxfId="1980" priority="1768" operator="equal">
      <formula>"ОТ"</formula>
    </cfRule>
    <cfRule type="cellIs" dxfId="1979" priority="1769" operator="equal">
      <formula>"В"</formula>
    </cfRule>
    <cfRule type="cellIs" dxfId="1978" priority="1770" operator="equal">
      <formula>"Н"</formula>
    </cfRule>
    <cfRule type="cellIs" dxfId="1977" priority="1771" operator="equal">
      <formula>"Б"</formula>
    </cfRule>
    <cfRule type="cellIs" dxfId="1976" priority="1772" operator="equal">
      <formula>"ПР"</formula>
    </cfRule>
  </conditionalFormatting>
  <conditionalFormatting sqref="V6:W31 V72:W89 V33:W70">
    <cfRule type="cellIs" dxfId="1975" priority="1763" operator="equal">
      <formula>"ОТ"</formula>
    </cfRule>
    <cfRule type="cellIs" dxfId="1974" priority="1764" operator="equal">
      <formula>"В"</formula>
    </cfRule>
    <cfRule type="cellIs" dxfId="1973" priority="1765" operator="equal">
      <formula>"Н"</formula>
    </cfRule>
    <cfRule type="cellIs" dxfId="1972" priority="1766" operator="equal">
      <formula>"Б"</formula>
    </cfRule>
    <cfRule type="cellIs" dxfId="1971" priority="1767" operator="equal">
      <formula>"ПР"</formula>
    </cfRule>
  </conditionalFormatting>
  <conditionalFormatting sqref="Y7:Z31 Y72:Z80 Y82:Z89 Y33:Z70">
    <cfRule type="cellIs" dxfId="1970" priority="1758" operator="equal">
      <formula>"ОТ"</formula>
    </cfRule>
    <cfRule type="cellIs" dxfId="1969" priority="1759" operator="equal">
      <formula>"В"</formula>
    </cfRule>
    <cfRule type="cellIs" dxfId="1968" priority="1760" operator="equal">
      <formula>"Н"</formula>
    </cfRule>
    <cfRule type="cellIs" dxfId="1967" priority="1761" operator="equal">
      <formula>"Б"</formula>
    </cfRule>
    <cfRule type="cellIs" dxfId="1966" priority="1762" operator="equal">
      <formula>"ПР"</formula>
    </cfRule>
  </conditionalFormatting>
  <conditionalFormatting sqref="Y6:Z31 Y72:Z80 Y82:Z89 Y33:Z70">
    <cfRule type="expression" dxfId="1965" priority="1752">
      <formula>COUNTIF(G6:W6,"В")=0</formula>
    </cfRule>
    <cfRule type="cellIs" dxfId="1964" priority="1753" operator="equal">
      <formula>"ОТ"</formula>
    </cfRule>
    <cfRule type="cellIs" dxfId="1963" priority="1754" operator="equal">
      <formula>"В"</formula>
    </cfRule>
    <cfRule type="cellIs" dxfId="1962" priority="1755" operator="equal">
      <formula>"Н"</formula>
    </cfRule>
    <cfRule type="cellIs" dxfId="1961" priority="1756" operator="equal">
      <formula>"Б"</formula>
    </cfRule>
    <cfRule type="cellIs" dxfId="1960" priority="1757" operator="equal">
      <formula>"ПР"</formula>
    </cfRule>
  </conditionalFormatting>
  <conditionalFormatting sqref="AB7:AC16 AB18:AC72 AB74:AC89">
    <cfRule type="cellIs" dxfId="1959" priority="1747" operator="equal">
      <formula>"ОТ"</formula>
    </cfRule>
    <cfRule type="cellIs" dxfId="1958" priority="1748" operator="equal">
      <formula>"В"</formula>
    </cfRule>
    <cfRule type="cellIs" dxfId="1957" priority="1749" operator="equal">
      <formula>"Н"</formula>
    </cfRule>
    <cfRule type="cellIs" dxfId="1956" priority="1750" operator="equal">
      <formula>"Б"</formula>
    </cfRule>
    <cfRule type="cellIs" dxfId="1955" priority="1751" operator="equal">
      <formula>"ПР"</formula>
    </cfRule>
  </conditionalFormatting>
  <conditionalFormatting sqref="AB6:AC16 AB18:AC72 AB74:AC89">
    <cfRule type="expression" dxfId="1954" priority="1741">
      <formula>COUNTIF(J6:Z6,"В")=0</formula>
    </cfRule>
    <cfRule type="cellIs" dxfId="1953" priority="1742" operator="equal">
      <formula>"ОТ"</formula>
    </cfRule>
    <cfRule type="cellIs" dxfId="1952" priority="1743" operator="equal">
      <formula>"В"</formula>
    </cfRule>
    <cfRule type="cellIs" dxfId="1951" priority="1744" operator="equal">
      <formula>"Н"</formula>
    </cfRule>
    <cfRule type="cellIs" dxfId="1950" priority="1745" operator="equal">
      <formula>"Б"</formula>
    </cfRule>
    <cfRule type="cellIs" dxfId="1949" priority="1746" operator="equal">
      <formula>"ПР"</formula>
    </cfRule>
  </conditionalFormatting>
  <conditionalFormatting sqref="AE7:AF15 AE18:AF49 AE51:AF72 AE74:AF89">
    <cfRule type="cellIs" dxfId="1948" priority="1736" operator="equal">
      <formula>"ОТ"</formula>
    </cfRule>
    <cfRule type="cellIs" dxfId="1947" priority="1737" operator="equal">
      <formula>"В"</formula>
    </cfRule>
    <cfRule type="cellIs" dxfId="1946" priority="1738" operator="equal">
      <formula>"Н"</formula>
    </cfRule>
    <cfRule type="cellIs" dxfId="1945" priority="1739" operator="equal">
      <formula>"Б"</formula>
    </cfRule>
    <cfRule type="cellIs" dxfId="1944" priority="1740" operator="equal">
      <formula>"ПР"</formula>
    </cfRule>
  </conditionalFormatting>
  <conditionalFormatting sqref="AE6:AF15 AE18:AF49 AE51:AF72 AE74:AF89">
    <cfRule type="expression" dxfId="1943" priority="1730">
      <formula>COUNTIF(M6:AC6,"В")=0</formula>
    </cfRule>
    <cfRule type="cellIs" dxfId="1942" priority="1731" operator="equal">
      <formula>"ОТ"</formula>
    </cfRule>
    <cfRule type="cellIs" dxfId="1941" priority="1732" operator="equal">
      <formula>"В"</formula>
    </cfRule>
    <cfRule type="cellIs" dxfId="1940" priority="1733" operator="equal">
      <formula>"Н"</formula>
    </cfRule>
    <cfRule type="cellIs" dxfId="1939" priority="1734" operator="equal">
      <formula>"Б"</formula>
    </cfRule>
    <cfRule type="cellIs" dxfId="1938" priority="1735" operator="equal">
      <formula>"ПР"</formula>
    </cfRule>
  </conditionalFormatting>
  <conditionalFormatting sqref="AH7:AI13 AI14 AH15:AI49 AH51:AI89">
    <cfRule type="cellIs" dxfId="1937" priority="1725" operator="equal">
      <formula>"ОТ"</formula>
    </cfRule>
    <cfRule type="cellIs" dxfId="1936" priority="1726" operator="equal">
      <formula>"В"</formula>
    </cfRule>
    <cfRule type="cellIs" dxfId="1935" priority="1727" operator="equal">
      <formula>"Н"</formula>
    </cfRule>
    <cfRule type="cellIs" dxfId="1934" priority="1728" operator="equal">
      <formula>"Б"</formula>
    </cfRule>
    <cfRule type="cellIs" dxfId="1933" priority="1729" operator="equal">
      <formula>"ПР"</formula>
    </cfRule>
  </conditionalFormatting>
  <conditionalFormatting sqref="AH6:AI13 AI14 AH15:AI49 AH51:AI89">
    <cfRule type="expression" dxfId="1932" priority="1719">
      <formula>COUNTIF(P6:AF6,"В")=0</formula>
    </cfRule>
    <cfRule type="cellIs" dxfId="1931" priority="1720" operator="equal">
      <formula>"ОТ"</formula>
    </cfRule>
    <cfRule type="cellIs" dxfId="1930" priority="1721" operator="equal">
      <formula>"В"</formula>
    </cfRule>
    <cfRule type="cellIs" dxfId="1929" priority="1722" operator="equal">
      <formula>"Н"</formula>
    </cfRule>
    <cfRule type="cellIs" dxfId="1928" priority="1723" operator="equal">
      <formula>"Б"</formula>
    </cfRule>
    <cfRule type="cellIs" dxfId="1927" priority="1724" operator="equal">
      <formula>"ПР"</formula>
    </cfRule>
  </conditionalFormatting>
  <conditionalFormatting sqref="AK7:AL30 AK32:AL49 AK51:AL89">
    <cfRule type="cellIs" dxfId="1926" priority="1714" operator="equal">
      <formula>"ОТ"</formula>
    </cfRule>
    <cfRule type="cellIs" dxfId="1925" priority="1715" operator="equal">
      <formula>"В"</formula>
    </cfRule>
    <cfRule type="cellIs" dxfId="1924" priority="1716" operator="equal">
      <formula>"Н"</formula>
    </cfRule>
    <cfRule type="cellIs" dxfId="1923" priority="1717" operator="equal">
      <formula>"Б"</formula>
    </cfRule>
    <cfRule type="cellIs" dxfId="1922" priority="1718" operator="equal">
      <formula>"ПР"</formula>
    </cfRule>
  </conditionalFormatting>
  <conditionalFormatting sqref="AK6:AL30 AK32:AL49 AK51:AL89">
    <cfRule type="expression" dxfId="1921" priority="1708">
      <formula>COUNTIF(S6:AI6,"В")=0</formula>
    </cfRule>
    <cfRule type="cellIs" dxfId="1920" priority="1709" operator="equal">
      <formula>"ОТ"</formula>
    </cfRule>
    <cfRule type="cellIs" dxfId="1919" priority="1710" operator="equal">
      <formula>"В"</formula>
    </cfRule>
    <cfRule type="cellIs" dxfId="1918" priority="1711" operator="equal">
      <formula>"Н"</formula>
    </cfRule>
    <cfRule type="cellIs" dxfId="1917" priority="1712" operator="equal">
      <formula>"Б"</formula>
    </cfRule>
    <cfRule type="cellIs" dxfId="1916" priority="1713" operator="equal">
      <formula>"ПР"</formula>
    </cfRule>
  </conditionalFormatting>
  <conditionalFormatting sqref="AN7:AO18 AN20:AO30 AN32:AO89">
    <cfRule type="cellIs" dxfId="1915" priority="1703" operator="equal">
      <formula>"ОТ"</formula>
    </cfRule>
    <cfRule type="cellIs" dxfId="1914" priority="1704" operator="equal">
      <formula>"В"</formula>
    </cfRule>
    <cfRule type="cellIs" dxfId="1913" priority="1705" operator="equal">
      <formula>"Н"</formula>
    </cfRule>
    <cfRule type="cellIs" dxfId="1912" priority="1706" operator="equal">
      <formula>"Б"</formula>
    </cfRule>
    <cfRule type="cellIs" dxfId="1911" priority="1707" operator="equal">
      <formula>"ПР"</formula>
    </cfRule>
  </conditionalFormatting>
  <conditionalFormatting sqref="AN6:AO18 AN20:AO30 AN32:AO89">
    <cfRule type="expression" dxfId="1910" priority="1697">
      <formula>COUNTIF(V6:AL6,"В")=0</formula>
    </cfRule>
    <cfRule type="cellIs" dxfId="1909" priority="1698" operator="equal">
      <formula>"ОТ"</formula>
    </cfRule>
    <cfRule type="cellIs" dxfId="1908" priority="1699" operator="equal">
      <formula>"В"</formula>
    </cfRule>
    <cfRule type="cellIs" dxfId="1907" priority="1700" operator="equal">
      <formula>"Н"</formula>
    </cfRule>
    <cfRule type="cellIs" dxfId="1906" priority="1701" operator="equal">
      <formula>"Б"</formula>
    </cfRule>
    <cfRule type="cellIs" dxfId="1905" priority="1702" operator="equal">
      <formula>"ПР"</formula>
    </cfRule>
  </conditionalFormatting>
  <conditionalFormatting sqref="AQ7:AR11 AQ13:AR19 AQ21:AR26 AQ32:AR89 AQ28:AR30">
    <cfRule type="cellIs" dxfId="1904" priority="1692" operator="equal">
      <formula>"ОТ"</formula>
    </cfRule>
    <cfRule type="cellIs" dxfId="1903" priority="1693" operator="equal">
      <formula>"В"</formula>
    </cfRule>
    <cfRule type="cellIs" dxfId="1902" priority="1694" operator="equal">
      <formula>"Н"</formula>
    </cfRule>
    <cfRule type="cellIs" dxfId="1901" priority="1695" operator="equal">
      <formula>"Б"</formula>
    </cfRule>
    <cfRule type="cellIs" dxfId="1900" priority="1696" operator="equal">
      <formula>"ПР"</formula>
    </cfRule>
  </conditionalFormatting>
  <conditionalFormatting sqref="AQ6:AR11 AQ13:AR19 AQ21:AR26 AQ32:AR89 AQ28:AR30">
    <cfRule type="expression" dxfId="1899" priority="1686">
      <formula>COUNTIF(Y6:AO6,"В")=0</formula>
    </cfRule>
    <cfRule type="cellIs" dxfId="1898" priority="1687" operator="equal">
      <formula>"ОТ"</formula>
    </cfRule>
    <cfRule type="cellIs" dxfId="1897" priority="1688" operator="equal">
      <formula>"В"</formula>
    </cfRule>
    <cfRule type="cellIs" dxfId="1896" priority="1689" operator="equal">
      <formula>"Н"</formula>
    </cfRule>
    <cfRule type="cellIs" dxfId="1895" priority="1690" operator="equal">
      <formula>"Б"</formula>
    </cfRule>
    <cfRule type="cellIs" dxfId="1894" priority="1691" operator="equal">
      <formula>"ПР"</formula>
    </cfRule>
  </conditionalFormatting>
  <conditionalFormatting sqref="AT7:AU89">
    <cfRule type="cellIs" dxfId="1893" priority="1681" operator="equal">
      <formula>"ОТ"</formula>
    </cfRule>
    <cfRule type="cellIs" dxfId="1892" priority="1682" operator="equal">
      <formula>"В"</formula>
    </cfRule>
    <cfRule type="cellIs" dxfId="1891" priority="1683" operator="equal">
      <formula>"Н"</formula>
    </cfRule>
    <cfRule type="cellIs" dxfId="1890" priority="1684" operator="equal">
      <formula>"Б"</formula>
    </cfRule>
    <cfRule type="cellIs" dxfId="1889" priority="1685" operator="equal">
      <formula>"ПР"</formula>
    </cfRule>
  </conditionalFormatting>
  <conditionalFormatting sqref="AT6:AU89">
    <cfRule type="expression" dxfId="1888" priority="1675">
      <formula>COUNTIF(AB6:AR6,"В")=0</formula>
    </cfRule>
    <cfRule type="cellIs" dxfId="1887" priority="1676" operator="equal">
      <formula>"ОТ"</formula>
    </cfRule>
    <cfRule type="cellIs" dxfId="1886" priority="1677" operator="equal">
      <formula>"В"</formula>
    </cfRule>
    <cfRule type="cellIs" dxfId="1885" priority="1678" operator="equal">
      <formula>"Н"</formula>
    </cfRule>
    <cfRule type="cellIs" dxfId="1884" priority="1679" operator="equal">
      <formula>"Б"</formula>
    </cfRule>
    <cfRule type="cellIs" dxfId="1883" priority="1680" operator="equal">
      <formula>"ПР"</formula>
    </cfRule>
  </conditionalFormatting>
  <conditionalFormatting sqref="AW7:AX89">
    <cfRule type="cellIs" dxfId="1882" priority="1670" operator="equal">
      <formula>"ОТ"</formula>
    </cfRule>
    <cfRule type="cellIs" dxfId="1881" priority="1671" operator="equal">
      <formula>"В"</formula>
    </cfRule>
    <cfRule type="cellIs" dxfId="1880" priority="1672" operator="equal">
      <formula>"Н"</formula>
    </cfRule>
    <cfRule type="cellIs" dxfId="1879" priority="1673" operator="equal">
      <formula>"Б"</formula>
    </cfRule>
    <cfRule type="cellIs" dxfId="1878" priority="1674" operator="equal">
      <formula>"ПР"</formula>
    </cfRule>
  </conditionalFormatting>
  <conditionalFormatting sqref="AW6:AX89">
    <cfRule type="expression" dxfId="1877" priority="1664">
      <formula>COUNTIF(AE6:AU6,"В")=0</formula>
    </cfRule>
    <cfRule type="cellIs" dxfId="1876" priority="1665" operator="equal">
      <formula>"ОТ"</formula>
    </cfRule>
    <cfRule type="cellIs" dxfId="1875" priority="1666" operator="equal">
      <formula>"В"</formula>
    </cfRule>
    <cfRule type="cellIs" dxfId="1874" priority="1667" operator="equal">
      <formula>"Н"</formula>
    </cfRule>
    <cfRule type="cellIs" dxfId="1873" priority="1668" operator="equal">
      <formula>"Б"</formula>
    </cfRule>
    <cfRule type="cellIs" dxfId="1872" priority="1669" operator="equal">
      <formula>"ПР"</formula>
    </cfRule>
  </conditionalFormatting>
  <conditionalFormatting sqref="AZ7:BA49 AZ51:BA89">
    <cfRule type="cellIs" dxfId="1871" priority="1659" operator="equal">
      <formula>"ОТ"</formula>
    </cfRule>
    <cfRule type="cellIs" dxfId="1870" priority="1660" operator="equal">
      <formula>"В"</formula>
    </cfRule>
    <cfRule type="cellIs" dxfId="1869" priority="1661" operator="equal">
      <formula>"Н"</formula>
    </cfRule>
    <cfRule type="cellIs" dxfId="1868" priority="1662" operator="equal">
      <formula>"Б"</formula>
    </cfRule>
    <cfRule type="cellIs" dxfId="1867" priority="1663" operator="equal">
      <formula>"ПР"</formula>
    </cfRule>
  </conditionalFormatting>
  <conditionalFormatting sqref="AZ6:BA49 AZ51:BA89">
    <cfRule type="expression" dxfId="1866" priority="1653">
      <formula>COUNTIF(AH6:AX6,"В")=0</formula>
    </cfRule>
    <cfRule type="cellIs" dxfId="1865" priority="1654" operator="equal">
      <formula>"ОТ"</formula>
    </cfRule>
    <cfRule type="cellIs" dxfId="1864" priority="1655" operator="equal">
      <formula>"В"</formula>
    </cfRule>
    <cfRule type="cellIs" dxfId="1863" priority="1656" operator="equal">
      <formula>"Н"</formula>
    </cfRule>
    <cfRule type="cellIs" dxfId="1862" priority="1657" operator="equal">
      <formula>"Б"</formula>
    </cfRule>
    <cfRule type="cellIs" dxfId="1861" priority="1658" operator="equal">
      <formula>"ПР"</formula>
    </cfRule>
  </conditionalFormatting>
  <conditionalFormatting sqref="BC7:BD33 BC51:BD72 BC49:BD49 BC74:BD89 BC35:BD38 BC40:BD47">
    <cfRule type="cellIs" dxfId="1860" priority="1648" operator="equal">
      <formula>"ОТ"</formula>
    </cfRule>
    <cfRule type="cellIs" dxfId="1859" priority="1649" operator="equal">
      <formula>"В"</formula>
    </cfRule>
    <cfRule type="cellIs" dxfId="1858" priority="1650" operator="equal">
      <formula>"Н"</formula>
    </cfRule>
    <cfRule type="cellIs" dxfId="1857" priority="1651" operator="equal">
      <formula>"Б"</formula>
    </cfRule>
    <cfRule type="cellIs" dxfId="1856" priority="1652" operator="equal">
      <formula>"ПР"</formula>
    </cfRule>
  </conditionalFormatting>
  <conditionalFormatting sqref="BC6:BD33 BC51:BD72 BC49:BD49 BC74:BD89 BC35:BD38 BC40:BD47">
    <cfRule type="expression" dxfId="1855" priority="1642">
      <formula>COUNTIF(AK6:BA6,"В")=0</formula>
    </cfRule>
    <cfRule type="cellIs" dxfId="1854" priority="1643" operator="equal">
      <formula>"ОТ"</formula>
    </cfRule>
    <cfRule type="cellIs" dxfId="1853" priority="1644" operator="equal">
      <formula>"В"</formula>
    </cfRule>
    <cfRule type="cellIs" dxfId="1852" priority="1645" operator="equal">
      <formula>"Н"</formula>
    </cfRule>
    <cfRule type="cellIs" dxfId="1851" priority="1646" operator="equal">
      <formula>"Б"</formula>
    </cfRule>
    <cfRule type="cellIs" dxfId="1850" priority="1647" operator="equal">
      <formula>"ПР"</formula>
    </cfRule>
  </conditionalFormatting>
  <conditionalFormatting sqref="BF7:BG49 BF51:BG89">
    <cfRule type="cellIs" dxfId="1849" priority="1637" operator="equal">
      <formula>"ОТ"</formula>
    </cfRule>
    <cfRule type="cellIs" dxfId="1848" priority="1638" operator="equal">
      <formula>"В"</formula>
    </cfRule>
    <cfRule type="cellIs" dxfId="1847" priority="1639" operator="equal">
      <formula>"Н"</formula>
    </cfRule>
    <cfRule type="cellIs" dxfId="1846" priority="1640" operator="equal">
      <formula>"Б"</formula>
    </cfRule>
    <cfRule type="cellIs" dxfId="1845" priority="1641" operator="equal">
      <formula>"ПР"</formula>
    </cfRule>
  </conditionalFormatting>
  <conditionalFormatting sqref="BF6:BG49 BF51:BG89">
    <cfRule type="expression" dxfId="1844" priority="1631">
      <formula>COUNTIF(AN6:BD6,"В")=0</formula>
    </cfRule>
    <cfRule type="cellIs" dxfId="1843" priority="1632" operator="equal">
      <formula>"ОТ"</formula>
    </cfRule>
    <cfRule type="cellIs" dxfId="1842" priority="1633" operator="equal">
      <formula>"В"</formula>
    </cfRule>
    <cfRule type="cellIs" dxfId="1841" priority="1634" operator="equal">
      <formula>"Н"</formula>
    </cfRule>
    <cfRule type="cellIs" dxfId="1840" priority="1635" operator="equal">
      <formula>"Б"</formula>
    </cfRule>
    <cfRule type="cellIs" dxfId="1839" priority="1636" operator="equal">
      <formula>"ПР"</formula>
    </cfRule>
  </conditionalFormatting>
  <conditionalFormatting sqref="BI7:BJ13 BI15:BJ89">
    <cfRule type="cellIs" dxfId="1838" priority="1626" operator="equal">
      <formula>"ОТ"</formula>
    </cfRule>
    <cfRule type="cellIs" dxfId="1837" priority="1627" operator="equal">
      <formula>"В"</formula>
    </cfRule>
    <cfRule type="cellIs" dxfId="1836" priority="1628" operator="equal">
      <formula>"Н"</formula>
    </cfRule>
    <cfRule type="cellIs" dxfId="1835" priority="1629" operator="equal">
      <formula>"Б"</formula>
    </cfRule>
    <cfRule type="cellIs" dxfId="1834" priority="1630" operator="equal">
      <formula>"ПР"</formula>
    </cfRule>
  </conditionalFormatting>
  <conditionalFormatting sqref="BI6:BJ13 BI15:BJ89">
    <cfRule type="expression" dxfId="1833" priority="1620">
      <formula>COUNTIF(AQ6:BG6,"В")=0</formula>
    </cfRule>
    <cfRule type="cellIs" dxfId="1832" priority="1621" operator="equal">
      <formula>"ОТ"</formula>
    </cfRule>
    <cfRule type="cellIs" dxfId="1831" priority="1622" operator="equal">
      <formula>"В"</formula>
    </cfRule>
    <cfRule type="cellIs" dxfId="1830" priority="1623" operator="equal">
      <formula>"Н"</formula>
    </cfRule>
    <cfRule type="cellIs" dxfId="1829" priority="1624" operator="equal">
      <formula>"Б"</formula>
    </cfRule>
    <cfRule type="cellIs" dxfId="1828" priority="1625" operator="equal">
      <formula>"ПР"</formula>
    </cfRule>
  </conditionalFormatting>
  <conditionalFormatting sqref="BL7:BM89">
    <cfRule type="cellIs" dxfId="1827" priority="1615" operator="equal">
      <formula>"ОТ"</formula>
    </cfRule>
    <cfRule type="cellIs" dxfId="1826" priority="1616" operator="equal">
      <formula>"В"</formula>
    </cfRule>
    <cfRule type="cellIs" dxfId="1825" priority="1617" operator="equal">
      <formula>"Н"</formula>
    </cfRule>
    <cfRule type="cellIs" dxfId="1824" priority="1618" operator="equal">
      <formula>"Б"</formula>
    </cfRule>
    <cfRule type="cellIs" dxfId="1823" priority="1619" operator="equal">
      <formula>"ПР"</formula>
    </cfRule>
  </conditionalFormatting>
  <conditionalFormatting sqref="BL6:BM89">
    <cfRule type="expression" dxfId="1822" priority="1609">
      <formula>COUNTIF(AT6:BJ6,"В")=0</formula>
    </cfRule>
    <cfRule type="cellIs" dxfId="1821" priority="1610" operator="equal">
      <formula>"ОТ"</formula>
    </cfRule>
    <cfRule type="cellIs" dxfId="1820" priority="1611" operator="equal">
      <formula>"В"</formula>
    </cfRule>
    <cfRule type="cellIs" dxfId="1819" priority="1612" operator="equal">
      <formula>"Н"</formula>
    </cfRule>
    <cfRule type="cellIs" dxfId="1818" priority="1613" operator="equal">
      <formula>"Б"</formula>
    </cfRule>
    <cfRule type="cellIs" dxfId="1817" priority="1614" operator="equal">
      <formula>"ПР"</formula>
    </cfRule>
  </conditionalFormatting>
  <conditionalFormatting sqref="BO7:BP89">
    <cfRule type="cellIs" dxfId="1816" priority="1604" operator="equal">
      <formula>"ОТ"</formula>
    </cfRule>
    <cfRule type="cellIs" dxfId="1815" priority="1605" operator="equal">
      <formula>"В"</formula>
    </cfRule>
    <cfRule type="cellIs" dxfId="1814" priority="1606" operator="equal">
      <formula>"Н"</formula>
    </cfRule>
    <cfRule type="cellIs" dxfId="1813" priority="1607" operator="equal">
      <formula>"Б"</formula>
    </cfRule>
    <cfRule type="cellIs" dxfId="1812" priority="1608" operator="equal">
      <formula>"ПР"</formula>
    </cfRule>
  </conditionalFormatting>
  <conditionalFormatting sqref="BO6:BP89">
    <cfRule type="expression" dxfId="1811" priority="1598">
      <formula>COUNTIF(AW6:BM6,"В")=0</formula>
    </cfRule>
    <cfRule type="cellIs" dxfId="1810" priority="1599" operator="equal">
      <formula>"ОТ"</formula>
    </cfRule>
    <cfRule type="cellIs" dxfId="1809" priority="1600" operator="equal">
      <formula>"В"</formula>
    </cfRule>
    <cfRule type="cellIs" dxfId="1808" priority="1601" operator="equal">
      <formula>"Н"</formula>
    </cfRule>
    <cfRule type="cellIs" dxfId="1807" priority="1602" operator="equal">
      <formula>"Б"</formula>
    </cfRule>
    <cfRule type="cellIs" dxfId="1806" priority="1603" operator="equal">
      <formula>"ПР"</formula>
    </cfRule>
  </conditionalFormatting>
  <conditionalFormatting sqref="BR7:BS89">
    <cfRule type="cellIs" dxfId="1805" priority="1593" operator="equal">
      <formula>"ОТ"</formula>
    </cfRule>
    <cfRule type="cellIs" dxfId="1804" priority="1594" operator="equal">
      <formula>"В"</formula>
    </cfRule>
    <cfRule type="cellIs" dxfId="1803" priority="1595" operator="equal">
      <formula>"Н"</formula>
    </cfRule>
    <cfRule type="cellIs" dxfId="1802" priority="1596" operator="equal">
      <formula>"Б"</formula>
    </cfRule>
    <cfRule type="cellIs" dxfId="1801" priority="1597" operator="equal">
      <formula>"ПР"</formula>
    </cfRule>
  </conditionalFormatting>
  <conditionalFormatting sqref="BR6:BS89">
    <cfRule type="expression" dxfId="1800" priority="1587">
      <formula>COUNTIF(AZ6:BP6,"В")=0</formula>
    </cfRule>
    <cfRule type="cellIs" dxfId="1799" priority="1588" operator="equal">
      <formula>"ОТ"</formula>
    </cfRule>
    <cfRule type="cellIs" dxfId="1798" priority="1589" operator="equal">
      <formula>"В"</formula>
    </cfRule>
    <cfRule type="cellIs" dxfId="1797" priority="1590" operator="equal">
      <formula>"Н"</formula>
    </cfRule>
    <cfRule type="cellIs" dxfId="1796" priority="1591" operator="equal">
      <formula>"Б"</formula>
    </cfRule>
    <cfRule type="cellIs" dxfId="1795" priority="1592" operator="equal">
      <formula>"ПР"</formula>
    </cfRule>
  </conditionalFormatting>
  <conditionalFormatting sqref="BU17:BV30 BU32:BV49 BU51:BV89 BU7:BV11 BU13:BV15">
    <cfRule type="cellIs" dxfId="1794" priority="1582" operator="equal">
      <formula>"ОТ"</formula>
    </cfRule>
    <cfRule type="cellIs" dxfId="1793" priority="1583" operator="equal">
      <formula>"В"</formula>
    </cfRule>
    <cfRule type="cellIs" dxfId="1792" priority="1584" operator="equal">
      <formula>"Н"</formula>
    </cfRule>
    <cfRule type="cellIs" dxfId="1791" priority="1585" operator="equal">
      <formula>"Б"</formula>
    </cfRule>
    <cfRule type="cellIs" dxfId="1790" priority="1586" operator="equal">
      <formula>"ПР"</formula>
    </cfRule>
  </conditionalFormatting>
  <conditionalFormatting sqref="BU17:BV30 BU32:BV49 BU51:BV89 BU7:BV11 BU13:BV15">
    <cfRule type="expression" dxfId="1789" priority="1576">
      <formula>COUNTIF(BC7:BS7,"В")=0</formula>
    </cfRule>
    <cfRule type="cellIs" dxfId="1788" priority="1577" operator="equal">
      <formula>"ОТ"</formula>
    </cfRule>
    <cfRule type="cellIs" dxfId="1787" priority="1578" operator="equal">
      <formula>"В"</formula>
    </cfRule>
    <cfRule type="cellIs" dxfId="1786" priority="1579" operator="equal">
      <formula>"Н"</formula>
    </cfRule>
    <cfRule type="cellIs" dxfId="1785" priority="1580" operator="equal">
      <formula>"Б"</formula>
    </cfRule>
    <cfRule type="cellIs" dxfId="1784" priority="1581" operator="equal">
      <formula>"ПР"</formula>
    </cfRule>
  </conditionalFormatting>
  <conditionalFormatting sqref="BX7:BY11 BX18:BY30 BX32:BY49 BX51:BY89 BX13:BY15">
    <cfRule type="cellIs" dxfId="1783" priority="1571" operator="equal">
      <formula>"ОТ"</formula>
    </cfRule>
    <cfRule type="cellIs" dxfId="1782" priority="1572" operator="equal">
      <formula>"В"</formula>
    </cfRule>
    <cfRule type="cellIs" dxfId="1781" priority="1573" operator="equal">
      <formula>"Н"</formula>
    </cfRule>
    <cfRule type="cellIs" dxfId="1780" priority="1574" operator="equal">
      <formula>"Б"</formula>
    </cfRule>
    <cfRule type="cellIs" dxfId="1779" priority="1575" operator="equal">
      <formula>"ПР"</formula>
    </cfRule>
  </conditionalFormatting>
  <conditionalFormatting sqref="BX7:BY11 BX18:BY30 BX32:BY49 BX51:BY89 BX13:BY15">
    <cfRule type="expression" dxfId="1778" priority="1565">
      <formula>COUNTIF(BF7:BV7,"В")=0</formula>
    </cfRule>
    <cfRule type="cellIs" dxfId="1777" priority="1566" operator="equal">
      <formula>"ОТ"</formula>
    </cfRule>
    <cfRule type="cellIs" dxfId="1776" priority="1567" operator="equal">
      <formula>"В"</formula>
    </cfRule>
    <cfRule type="cellIs" dxfId="1775" priority="1568" operator="equal">
      <formula>"Н"</formula>
    </cfRule>
    <cfRule type="cellIs" dxfId="1774" priority="1569" operator="equal">
      <formula>"Б"</formula>
    </cfRule>
    <cfRule type="cellIs" dxfId="1773" priority="1570" operator="equal">
      <formula>"ПР"</formula>
    </cfRule>
  </conditionalFormatting>
  <conditionalFormatting sqref="CA7:CB11 CA32:CB49 CA51:CB89 CA13:CB30">
    <cfRule type="cellIs" dxfId="1772" priority="1560" operator="equal">
      <formula>"ОТ"</formula>
    </cfRule>
    <cfRule type="cellIs" dxfId="1771" priority="1561" operator="equal">
      <formula>"В"</formula>
    </cfRule>
    <cfRule type="cellIs" dxfId="1770" priority="1562" operator="equal">
      <formula>"Н"</formula>
    </cfRule>
    <cfRule type="cellIs" dxfId="1769" priority="1563" operator="equal">
      <formula>"Б"</formula>
    </cfRule>
    <cfRule type="cellIs" dxfId="1768" priority="1564" operator="equal">
      <formula>"ПР"</formula>
    </cfRule>
  </conditionalFormatting>
  <conditionalFormatting sqref="CA7:CB11 CA32:CB49 CA51:CB89 CA13:CB30">
    <cfRule type="expression" dxfId="1767" priority="1554">
      <formula>COUNTIF(BI7:BY7,"В")=0</formula>
    </cfRule>
    <cfRule type="cellIs" dxfId="1766" priority="1555" operator="equal">
      <formula>"ОТ"</formula>
    </cfRule>
    <cfRule type="cellIs" dxfId="1765" priority="1556" operator="equal">
      <formula>"В"</formula>
    </cfRule>
    <cfRule type="cellIs" dxfId="1764" priority="1557" operator="equal">
      <formula>"Н"</formula>
    </cfRule>
    <cfRule type="cellIs" dxfId="1763" priority="1558" operator="equal">
      <formula>"Б"</formula>
    </cfRule>
    <cfRule type="cellIs" dxfId="1762" priority="1559" operator="equal">
      <formula>"ПР"</formula>
    </cfRule>
  </conditionalFormatting>
  <conditionalFormatting sqref="CD7:CE16 CD18:CE18 CD20:CE30 CD32:CE89">
    <cfRule type="cellIs" dxfId="1761" priority="1549" operator="equal">
      <formula>"ОТ"</formula>
    </cfRule>
    <cfRule type="cellIs" dxfId="1760" priority="1550" operator="equal">
      <formula>"В"</formula>
    </cfRule>
    <cfRule type="cellIs" dxfId="1759" priority="1551" operator="equal">
      <formula>"Н"</formula>
    </cfRule>
    <cfRule type="cellIs" dxfId="1758" priority="1552" operator="equal">
      <formula>"Б"</formula>
    </cfRule>
    <cfRule type="cellIs" dxfId="1757" priority="1553" operator="equal">
      <formula>"ПР"</formula>
    </cfRule>
  </conditionalFormatting>
  <conditionalFormatting sqref="CD6:CE16 CD18:CE18 CD20:CE30 CD32:CE89">
    <cfRule type="expression" dxfId="1756" priority="1543">
      <formula>COUNTIF(BL6:CB6,"В")=0</formula>
    </cfRule>
    <cfRule type="cellIs" dxfId="1755" priority="1544" operator="equal">
      <formula>"ОТ"</formula>
    </cfRule>
    <cfRule type="cellIs" dxfId="1754" priority="1545" operator="equal">
      <formula>"В"</formula>
    </cfRule>
    <cfRule type="cellIs" dxfId="1753" priority="1546" operator="equal">
      <formula>"Н"</formula>
    </cfRule>
    <cfRule type="cellIs" dxfId="1752" priority="1547" operator="equal">
      <formula>"Б"</formula>
    </cfRule>
    <cfRule type="cellIs" dxfId="1751" priority="1548" operator="equal">
      <formula>"ПР"</formula>
    </cfRule>
  </conditionalFormatting>
  <conditionalFormatting sqref="CG7:CH18 CG20:CH30 CG32:CH89">
    <cfRule type="cellIs" dxfId="1750" priority="1538" operator="equal">
      <formula>"ОТ"</formula>
    </cfRule>
    <cfRule type="cellIs" dxfId="1749" priority="1539" operator="equal">
      <formula>"В"</formula>
    </cfRule>
    <cfRule type="cellIs" dxfId="1748" priority="1540" operator="equal">
      <formula>"Н"</formula>
    </cfRule>
    <cfRule type="cellIs" dxfId="1747" priority="1541" operator="equal">
      <formula>"Б"</formula>
    </cfRule>
    <cfRule type="cellIs" dxfId="1746" priority="1542" operator="equal">
      <formula>"ПР"</formula>
    </cfRule>
  </conditionalFormatting>
  <conditionalFormatting sqref="CG6:CH18 CG20:CH30 CG32:CH89">
    <cfRule type="expression" dxfId="1745" priority="1532">
      <formula>COUNTIF(BO6:CE6,"В")=0</formula>
    </cfRule>
    <cfRule type="cellIs" dxfId="1744" priority="1533" operator="equal">
      <formula>"ОТ"</formula>
    </cfRule>
    <cfRule type="cellIs" dxfId="1743" priority="1534" operator="equal">
      <formula>"В"</formula>
    </cfRule>
    <cfRule type="cellIs" dxfId="1742" priority="1535" operator="equal">
      <formula>"Н"</formula>
    </cfRule>
    <cfRule type="cellIs" dxfId="1741" priority="1536" operator="equal">
      <formula>"Б"</formula>
    </cfRule>
    <cfRule type="cellIs" dxfId="1740" priority="1537" operator="equal">
      <formula>"ПР"</formula>
    </cfRule>
  </conditionalFormatting>
  <conditionalFormatting sqref="CJ7:CK25 CJ27:CK30 CJ54:CK89 CJ32:CK50">
    <cfRule type="cellIs" dxfId="1739" priority="1527" operator="equal">
      <formula>"ОТ"</formula>
    </cfRule>
    <cfRule type="cellIs" dxfId="1738" priority="1528" operator="equal">
      <formula>"В"</formula>
    </cfRule>
    <cfRule type="cellIs" dxfId="1737" priority="1529" operator="equal">
      <formula>"Н"</formula>
    </cfRule>
    <cfRule type="cellIs" dxfId="1736" priority="1530" operator="equal">
      <formula>"Б"</formula>
    </cfRule>
    <cfRule type="cellIs" dxfId="1735" priority="1531" operator="equal">
      <formula>"ПР"</formula>
    </cfRule>
  </conditionalFormatting>
  <conditionalFormatting sqref="CJ6:CK25 CJ27:CK30 CJ54:CK89 CJ32:CK50">
    <cfRule type="expression" dxfId="1734" priority="1521">
      <formula>COUNTIF(BR6:CH6,"В")=0</formula>
    </cfRule>
    <cfRule type="cellIs" dxfId="1733" priority="1522" operator="equal">
      <formula>"ОТ"</formula>
    </cfRule>
    <cfRule type="cellIs" dxfId="1732" priority="1523" operator="equal">
      <formula>"В"</formula>
    </cfRule>
    <cfRule type="cellIs" dxfId="1731" priority="1524" operator="equal">
      <formula>"Н"</formula>
    </cfRule>
    <cfRule type="cellIs" dxfId="1730" priority="1525" operator="equal">
      <formula>"Б"</formula>
    </cfRule>
    <cfRule type="cellIs" dxfId="1729" priority="1526" operator="equal">
      <formula>"ПР"</formula>
    </cfRule>
  </conditionalFormatting>
  <conditionalFormatting sqref="CM7:CN16 CM18:CN18 CM20:CN30 CM32:CN89">
    <cfRule type="cellIs" dxfId="1728" priority="1516" operator="equal">
      <formula>"ОТ"</formula>
    </cfRule>
    <cfRule type="cellIs" dxfId="1727" priority="1517" operator="equal">
      <formula>"В"</formula>
    </cfRule>
    <cfRule type="cellIs" dxfId="1726" priority="1518" operator="equal">
      <formula>"Н"</formula>
    </cfRule>
    <cfRule type="cellIs" dxfId="1725" priority="1519" operator="equal">
      <formula>"Б"</formula>
    </cfRule>
    <cfRule type="cellIs" dxfId="1724" priority="1520" operator="equal">
      <formula>"ПР"</formula>
    </cfRule>
  </conditionalFormatting>
  <conditionalFormatting sqref="CM6:CN16 CM18:CN18 CM20:CN30 CM32:CN89">
    <cfRule type="expression" dxfId="1723" priority="1510">
      <formula>COUNTIF(BU6:CK6,"В")=0</formula>
    </cfRule>
    <cfRule type="cellIs" dxfId="1722" priority="1511" operator="equal">
      <formula>"ОТ"</formula>
    </cfRule>
    <cfRule type="cellIs" dxfId="1721" priority="1512" operator="equal">
      <formula>"В"</formula>
    </cfRule>
    <cfRule type="cellIs" dxfId="1720" priority="1513" operator="equal">
      <formula>"Н"</formula>
    </cfRule>
    <cfRule type="cellIs" dxfId="1719" priority="1514" operator="equal">
      <formula>"Б"</formula>
    </cfRule>
    <cfRule type="cellIs" dxfId="1718" priority="1515" operator="equal">
      <formula>"ПР"</formula>
    </cfRule>
  </conditionalFormatting>
  <conditionalFormatting sqref="CP7:CQ49 CP51:CQ89">
    <cfRule type="cellIs" dxfId="1717" priority="1505" operator="equal">
      <formula>"ОТ"</formula>
    </cfRule>
    <cfRule type="cellIs" dxfId="1716" priority="1506" operator="equal">
      <formula>"В"</formula>
    </cfRule>
    <cfRule type="cellIs" dxfId="1715" priority="1507" operator="equal">
      <formula>"Н"</formula>
    </cfRule>
    <cfRule type="cellIs" dxfId="1714" priority="1508" operator="equal">
      <formula>"Б"</formula>
    </cfRule>
    <cfRule type="cellIs" dxfId="1713" priority="1509" operator="equal">
      <formula>"ПР"</formula>
    </cfRule>
  </conditionalFormatting>
  <conditionalFormatting sqref="CP51:CQ89 CP6:CQ49">
    <cfRule type="expression" dxfId="1712" priority="1499">
      <formula>COUNTIF(BX6:CN6,"В")=0</formula>
    </cfRule>
    <cfRule type="cellIs" dxfId="1711" priority="1500" operator="equal">
      <formula>"ОТ"</formula>
    </cfRule>
    <cfRule type="cellIs" dxfId="1710" priority="1501" operator="equal">
      <formula>"В"</formula>
    </cfRule>
    <cfRule type="cellIs" dxfId="1709" priority="1502" operator="equal">
      <formula>"Н"</formula>
    </cfRule>
    <cfRule type="cellIs" dxfId="1708" priority="1503" operator="equal">
      <formula>"Б"</formula>
    </cfRule>
    <cfRule type="cellIs" dxfId="1707" priority="1504" operator="equal">
      <formula>"ПР"</formula>
    </cfRule>
  </conditionalFormatting>
  <conditionalFormatting sqref="CS7:CT89">
    <cfRule type="cellIs" dxfId="1706" priority="1494" operator="equal">
      <formula>"ОТ"</formula>
    </cfRule>
    <cfRule type="cellIs" dxfId="1705" priority="1495" operator="equal">
      <formula>"В"</formula>
    </cfRule>
    <cfRule type="cellIs" dxfId="1704" priority="1496" operator="equal">
      <formula>"Н"</formula>
    </cfRule>
    <cfRule type="cellIs" dxfId="1703" priority="1497" operator="equal">
      <formula>"Б"</formula>
    </cfRule>
    <cfRule type="cellIs" dxfId="1702" priority="1498" operator="equal">
      <formula>"ПР"</formula>
    </cfRule>
  </conditionalFormatting>
  <conditionalFormatting sqref="CS6:CT89">
    <cfRule type="expression" dxfId="1701" priority="1488">
      <formula>COUNTIF(CA6:CQ6,"В")=0</formula>
    </cfRule>
    <cfRule type="cellIs" dxfId="1700" priority="1489" operator="equal">
      <formula>"ОТ"</formula>
    </cfRule>
    <cfRule type="cellIs" dxfId="1699" priority="1490" operator="equal">
      <formula>"В"</formula>
    </cfRule>
    <cfRule type="cellIs" dxfId="1698" priority="1491" operator="equal">
      <formula>"Н"</formula>
    </cfRule>
    <cfRule type="cellIs" dxfId="1697" priority="1492" operator="equal">
      <formula>"Б"</formula>
    </cfRule>
    <cfRule type="cellIs" dxfId="1696" priority="1493" operator="equal">
      <formula>"ПР"</formula>
    </cfRule>
  </conditionalFormatting>
  <conditionalFormatting sqref="L6:L21 L23:L89">
    <cfRule type="expression" dxfId="1695" priority="1485">
      <formula>IF(M6="в",(4*$C$2/7+($A$2-K6)+P6)&lt;$C$2)</formula>
    </cfRule>
    <cfRule type="cellIs" dxfId="1694" priority="1486" operator="equal">
      <formula>"!"</formula>
    </cfRule>
    <cfRule type="expression" dxfId="1693" priority="1487">
      <formula>($A$2-K6+M6)&lt;$B$2</formula>
    </cfRule>
  </conditionalFormatting>
  <conditionalFormatting sqref="L6:L21 L23:L89">
    <cfRule type="expression" dxfId="1692" priority="1483">
      <formula>IF(J6="от",$A$2-$E$2+M6)&lt;$B$2</formula>
    </cfRule>
    <cfRule type="expression" dxfId="1691" priority="1484">
      <formula>IF(J6="ОТ",IF(M6="В",(4*$C$2/7+($A$2-$E$2)+P6)&lt;$C$2))</formula>
    </cfRule>
  </conditionalFormatting>
  <conditionalFormatting sqref="O6:O21 O23:O72 O74:O89">
    <cfRule type="expression" dxfId="1690" priority="1480">
      <formula>IF(P6="в",(4*$C$2/7+($A$2-N6)+S6)&lt;$C$2)</formula>
    </cfRule>
    <cfRule type="cellIs" dxfId="1689" priority="1481" operator="equal">
      <formula>"!"</formula>
    </cfRule>
    <cfRule type="expression" dxfId="1688" priority="1482">
      <formula>($A$2-N6+P6)&lt;$B$2</formula>
    </cfRule>
  </conditionalFormatting>
  <conditionalFormatting sqref="O6:O21 O23:O72 O74:O89">
    <cfRule type="expression" dxfId="1687" priority="1478">
      <formula>IF(M6="от",$A$2-$E$2+P6)&lt;$B$2</formula>
    </cfRule>
    <cfRule type="expression" dxfId="1686" priority="1479">
      <formula>IF(M6="ОТ",IF(P6="В",(4*$C$2/7+($A$2-$E$2)+S6)&lt;$C$2))</formula>
    </cfRule>
  </conditionalFormatting>
  <conditionalFormatting sqref="R7:R89">
    <cfRule type="expression" dxfId="1685" priority="1475">
      <formula>IF(S7="в",(4*$C$2/7+($A$2-Q7)+V7)&lt;$C$2)</formula>
    </cfRule>
    <cfRule type="cellIs" dxfId="1684" priority="1476" operator="equal">
      <formula>"!"</formula>
    </cfRule>
    <cfRule type="expression" dxfId="1683" priority="1477">
      <formula>($A$2-Q7+S7)&lt;$B$2</formula>
    </cfRule>
  </conditionalFormatting>
  <conditionalFormatting sqref="R7:R89">
    <cfRule type="expression" dxfId="1682" priority="1473">
      <formula>IF(P7="от",$A$2-$E$2+S7)&lt;$B$2</formula>
    </cfRule>
    <cfRule type="expression" dxfId="1681" priority="1474">
      <formula>IF(P7="ОТ",IF(S7="В",(4*$C$2/7+($A$2-$E$2)+V7)&lt;$C$2))</formula>
    </cfRule>
  </conditionalFormatting>
  <conditionalFormatting sqref="U6:U89">
    <cfRule type="expression" dxfId="1680" priority="1470">
      <formula>IF(V6="в",(4*$C$2/7+($A$2-T6)+Y6)&lt;$C$2)</formula>
    </cfRule>
    <cfRule type="cellIs" dxfId="1679" priority="1471" operator="equal">
      <formula>"!"</formula>
    </cfRule>
    <cfRule type="expression" dxfId="1678" priority="1472">
      <formula>($A$2-T6+V6)&lt;$B$2</formula>
    </cfRule>
  </conditionalFormatting>
  <conditionalFormatting sqref="U6:U89">
    <cfRule type="expression" dxfId="1677" priority="1468">
      <formula>IF(S6="от",$A$2-$E$2+V6)&lt;$B$2</formula>
    </cfRule>
    <cfRule type="expression" dxfId="1676" priority="1469">
      <formula>IF(S6="ОТ",IF(V6="В",(4*$C$2/7+($A$2-$E$2)+Y6)&lt;$C$2))</formula>
    </cfRule>
  </conditionalFormatting>
  <conditionalFormatting sqref="X6:X70 X72:X89">
    <cfRule type="expression" dxfId="1675" priority="1465">
      <formula>IF(Y6="в",(4*$C$2/7+($A$2-W6)+AB6)&lt;$C$2)</formula>
    </cfRule>
    <cfRule type="cellIs" dxfId="1674" priority="1466" operator="equal">
      <formula>"!"</formula>
    </cfRule>
    <cfRule type="expression" dxfId="1673" priority="1467">
      <formula>($A$2-W6+Y6)&lt;$B$2</formula>
    </cfRule>
  </conditionalFormatting>
  <conditionalFormatting sqref="X6:X70 X72:X89">
    <cfRule type="expression" dxfId="1672" priority="1463">
      <formula>IF(V6="от",$A$2-$E$2+Y6)&lt;$B$2</formula>
    </cfRule>
    <cfRule type="expression" dxfId="1671" priority="1464">
      <formula>IF(V6="ОТ",IF(Y6="В",(4*$C$2/7+($A$2-$E$2)+AB6)&lt;$C$2))</formula>
    </cfRule>
  </conditionalFormatting>
  <conditionalFormatting sqref="AA6:AA80 AA82:AA89">
    <cfRule type="expression" dxfId="1670" priority="1460">
      <formula>IF(AB6="в",(4*$C$2/7+($A$2-Z6)+AE6)&lt;$C$2)</formula>
    </cfRule>
    <cfRule type="cellIs" dxfId="1669" priority="1461" operator="equal">
      <formula>"!"</formula>
    </cfRule>
    <cfRule type="expression" dxfId="1668" priority="1462">
      <formula>($A$2-Z6+AB6)&lt;$B$2</formula>
    </cfRule>
  </conditionalFormatting>
  <conditionalFormatting sqref="AA6:AA80 AA82:AA89">
    <cfRule type="expression" dxfId="1667" priority="1458">
      <formula>IF(Y6="от",$A$2-$E$2+AB6)&lt;$B$2</formula>
    </cfRule>
    <cfRule type="expression" dxfId="1666" priority="1459">
      <formula>IF(Y6="ОТ",IF(AB6="В",(4*$C$2/7+($A$2-$E$2)+AE6)&lt;$C$2))</formula>
    </cfRule>
  </conditionalFormatting>
  <conditionalFormatting sqref="AD6:AD72 AD74:AD89">
    <cfRule type="expression" dxfId="1665" priority="1455">
      <formula>IF(AE6="в",(4*$C$2/7+($A$2-AC6)+AH6)&lt;$C$2)</formula>
    </cfRule>
    <cfRule type="cellIs" dxfId="1664" priority="1456" operator="equal">
      <formula>"!"</formula>
    </cfRule>
    <cfRule type="expression" dxfId="1663" priority="1457">
      <formula>($A$2-AC6+AE6)&lt;$B$2</formula>
    </cfRule>
  </conditionalFormatting>
  <conditionalFormatting sqref="AD6:AD72 AD74:AD89">
    <cfRule type="expression" dxfId="1662" priority="1453">
      <formula>IF(AB6="от",$A$2-$E$2+AE6)&lt;$B$2</formula>
    </cfRule>
    <cfRule type="expression" dxfId="1661" priority="1454">
      <formula>IF(AB6="ОТ",IF(AE6="В",(4*$C$2/7+($A$2-$E$2)+AH6)&lt;$C$2))</formula>
    </cfRule>
  </conditionalFormatting>
  <conditionalFormatting sqref="AG6:AG13 AG15:AG16 AG18:AG49 AG51:AG72 AG74:AG89">
    <cfRule type="expression" dxfId="1660" priority="1450">
      <formula>IF(AH6="в",(4*$C$2/7+($A$2-AF6)+AK6)&lt;$C$2)</formula>
    </cfRule>
    <cfRule type="cellIs" dxfId="1659" priority="1451" operator="equal">
      <formula>"!"</formula>
    </cfRule>
    <cfRule type="expression" dxfId="1658" priority="1452">
      <formula>($A$2-AF6+AH6)&lt;$B$2</formula>
    </cfRule>
  </conditionalFormatting>
  <conditionalFormatting sqref="AG6:AG13 AG15:AG16 AG18:AG49 AG51:AG72 AG74:AG89">
    <cfRule type="expression" dxfId="1657" priority="1448">
      <formula>IF(AE6="от",$A$2-$E$2+AH6)&lt;$B$2</formula>
    </cfRule>
    <cfRule type="expression" dxfId="1656" priority="1449">
      <formula>IF(AE6="ОТ",IF(AH6="В",(4*$C$2/7+($A$2-$E$2)+AK6)&lt;$C$2))</formula>
    </cfRule>
  </conditionalFormatting>
  <conditionalFormatting sqref="AJ51:AJ89 AJ6:AJ49">
    <cfRule type="expression" dxfId="1655" priority="1445">
      <formula>IF(AK6="в",(4*$C$2/7+($A$2-AI6)+AN6)&lt;$C$2)</formula>
    </cfRule>
    <cfRule type="cellIs" dxfId="1654" priority="1446" operator="equal">
      <formula>"!"</formula>
    </cfRule>
    <cfRule type="expression" dxfId="1653" priority="1447">
      <formula>($A$2-AI6+AK6)&lt;$B$2</formula>
    </cfRule>
  </conditionalFormatting>
  <conditionalFormatting sqref="AJ51:AJ89 AJ6:AJ49">
    <cfRule type="expression" dxfId="1652" priority="1443">
      <formula>IF(AH6="от",$A$2-$E$2+AK6)&lt;$B$2</formula>
    </cfRule>
    <cfRule type="expression" dxfId="1651" priority="1444">
      <formula>IF(AH6="ОТ",IF(AK6="В",(4*$C$2/7+($A$2-$E$2)+AN6)&lt;$C$2))</formula>
    </cfRule>
  </conditionalFormatting>
  <conditionalFormatting sqref="AM6:AM89">
    <cfRule type="expression" dxfId="1650" priority="1440">
      <formula>IF(AN6="в",(4*$C$2/7+($A$2-AL6)+AQ6)&lt;$C$2)</formula>
    </cfRule>
    <cfRule type="cellIs" dxfId="1649" priority="1441" operator="equal">
      <formula>"!"</formula>
    </cfRule>
    <cfRule type="expression" dxfId="1648" priority="1442">
      <formula>($A$2-AL6+AN6)&lt;$B$2</formula>
    </cfRule>
  </conditionalFormatting>
  <conditionalFormatting sqref="AM6:AM89">
    <cfRule type="expression" dxfId="1647" priority="1438">
      <formula>IF(AK6="от",$A$2-$E$2+AN6)&lt;$B$2</formula>
    </cfRule>
    <cfRule type="expression" dxfId="1646" priority="1439">
      <formula>IF(AK6="ОТ",IF(AN6="В",(4*$C$2/7+($A$2-$E$2)+AQ6)&lt;$C$2))</formula>
    </cfRule>
  </conditionalFormatting>
  <conditionalFormatting sqref="AP6:AP11 AP13:AP18 AP20:AP89">
    <cfRule type="expression" dxfId="1645" priority="1435">
      <formula>IF(AQ6="в",(4*$C$2/7+($A$2-AO6)+AT6)&lt;$C$2)</formula>
    </cfRule>
    <cfRule type="cellIs" dxfId="1644" priority="1436" operator="equal">
      <formula>"!"</formula>
    </cfRule>
    <cfRule type="expression" dxfId="1643" priority="1437">
      <formula>($A$2-AO6+AQ6)&lt;$B$2</formula>
    </cfRule>
  </conditionalFormatting>
  <conditionalFormatting sqref="AP6:AP11 AP13:AP18 AP20:AP89">
    <cfRule type="expression" dxfId="1642" priority="1433">
      <formula>IF(AN6="от",$A$2-$E$2+AQ6)&lt;$B$2</formula>
    </cfRule>
    <cfRule type="expression" dxfId="1641" priority="1434">
      <formula>IF(AN6="ОТ",IF(AQ6="В",(4*$C$2/7+($A$2-$E$2)+AT6)&lt;$C$2))</formula>
    </cfRule>
  </conditionalFormatting>
  <conditionalFormatting sqref="AS6:AS11 AS13:AS89">
    <cfRule type="expression" dxfId="1640" priority="1430">
      <formula>IF(AT6="в",(4*$C$2/7+($A$2-AR6)+AW6)&lt;$C$2)</formula>
    </cfRule>
    <cfRule type="cellIs" dxfId="1639" priority="1431" operator="equal">
      <formula>"!"</formula>
    </cfRule>
    <cfRule type="expression" dxfId="1638" priority="1432">
      <formula>($A$2-AR6+AT6)&lt;$B$2</formula>
    </cfRule>
  </conditionalFormatting>
  <conditionalFormatting sqref="AS6:AS11 AS13:AS89">
    <cfRule type="expression" dxfId="1637" priority="1428">
      <formula>IF(AQ6="от",$A$2-$E$2+AT6)&lt;$B$2</formula>
    </cfRule>
    <cfRule type="expression" dxfId="1636" priority="1429">
      <formula>IF(AQ6="ОТ",IF(AT6="В",(4*$C$2/7+($A$2-$E$2)+AW6)&lt;$C$2))</formula>
    </cfRule>
  </conditionalFormatting>
  <conditionalFormatting sqref="AV6:AV89">
    <cfRule type="expression" dxfId="1635" priority="1425">
      <formula>IF(AW6="в",(4*$C$2/7+($A$2-AU6)+AZ6)&lt;$C$2)</formula>
    </cfRule>
    <cfRule type="cellIs" dxfId="1634" priority="1426" operator="equal">
      <formula>"!"</formula>
    </cfRule>
    <cfRule type="expression" dxfId="1633" priority="1427">
      <formula>($A$2-AU6+AW6)&lt;$B$2</formula>
    </cfRule>
  </conditionalFormatting>
  <conditionalFormatting sqref="AV6:AV89">
    <cfRule type="expression" dxfId="1632" priority="1423">
      <formula>IF(AT6="от",$A$2-$E$2+AW6)&lt;$B$2</formula>
    </cfRule>
    <cfRule type="expression" dxfId="1631" priority="1424">
      <formula>IF(AT6="ОТ",IF(AW6="В",(4*$C$2/7+($A$2-$E$2)+AZ6)&lt;$C$2))</formula>
    </cfRule>
  </conditionalFormatting>
  <conditionalFormatting sqref="AY6:AY89">
    <cfRule type="expression" dxfId="1630" priority="1420">
      <formula>IF(AZ6="в",(4*$C$2/7+($A$2-AX6)+BC6)&lt;$C$2)</formula>
    </cfRule>
    <cfRule type="cellIs" dxfId="1629" priority="1421" operator="equal">
      <formula>"!"</formula>
    </cfRule>
    <cfRule type="expression" dxfId="1628" priority="1422">
      <formula>($A$2-AX6+AZ6)&lt;$B$2</formula>
    </cfRule>
  </conditionalFormatting>
  <conditionalFormatting sqref="AY6:AY89">
    <cfRule type="expression" dxfId="1627" priority="1418">
      <formula>IF(AW6="от",$A$2-$E$2+AZ6)&lt;$B$2</formula>
    </cfRule>
    <cfRule type="expression" dxfId="1626" priority="1419">
      <formula>IF(AW6="ОТ",IF(AZ6="В",(4*$C$2/7+($A$2-$E$2)+BC6)&lt;$C$2))</formula>
    </cfRule>
  </conditionalFormatting>
  <conditionalFormatting sqref="BB6:BB49 BB51:BB89">
    <cfRule type="expression" dxfId="1625" priority="1415">
      <formula>IF(BC6="в",(4*$C$2/7+($A$2-BA6)+BF6)&lt;$C$2)</formula>
    </cfRule>
    <cfRule type="cellIs" dxfId="1624" priority="1416" operator="equal">
      <formula>"!"</formula>
    </cfRule>
    <cfRule type="expression" dxfId="1623" priority="1417">
      <formula>($A$2-BA6+BC6)&lt;$B$2</formula>
    </cfRule>
  </conditionalFormatting>
  <conditionalFormatting sqref="BB6:BB49 BB51:BB89">
    <cfRule type="expression" dxfId="1622" priority="1413">
      <formula>IF(AZ6="от",$A$2-$E$2+BC6)&lt;$B$2</formula>
    </cfRule>
    <cfRule type="expression" dxfId="1621" priority="1414">
      <formula>IF(AZ6="ОТ",IF(BC6="В",(4*$C$2/7+($A$2-$E$2)+BF6)&lt;$C$2))</formula>
    </cfRule>
  </conditionalFormatting>
  <conditionalFormatting sqref="BE6:BE33 BE51:BE72 BE49 BE74:BE89 BE35:BE47">
    <cfRule type="expression" dxfId="1620" priority="1410">
      <formula>IF(BF6="в",(4*$C$2/7+($A$2-BD6)+BI6)&lt;$C$2)</formula>
    </cfRule>
    <cfRule type="cellIs" dxfId="1619" priority="1411" operator="equal">
      <formula>"!"</formula>
    </cfRule>
    <cfRule type="expression" dxfId="1618" priority="1412">
      <formula>($A$2-BD6+BF6)&lt;$B$2</formula>
    </cfRule>
  </conditionalFormatting>
  <conditionalFormatting sqref="BE6:BE33 BE51:BE72 BE49 BE74:BE89 BE35:BE47">
    <cfRule type="expression" dxfId="1617" priority="1408">
      <formula>IF(BC6="от",$A$2-$E$2+BF6)&lt;$B$2</formula>
    </cfRule>
    <cfRule type="expression" dxfId="1616" priority="1409">
      <formula>IF(BC6="ОТ",IF(BF6="В",(4*$C$2/7+($A$2-$E$2)+BI6)&lt;$C$2))</formula>
    </cfRule>
  </conditionalFormatting>
  <conditionalFormatting sqref="BH6:BH89">
    <cfRule type="expression" dxfId="1615" priority="1405">
      <formula>IF(BI6="в",(4*$C$2/7+($A$2-BG6)+BL6)&lt;$C$2)</formula>
    </cfRule>
    <cfRule type="cellIs" dxfId="1614" priority="1406" operator="equal">
      <formula>"!"</formula>
    </cfRule>
    <cfRule type="expression" dxfId="1613" priority="1407">
      <formula>($A$2-BG6+BI6)&lt;$B$2</formula>
    </cfRule>
  </conditionalFormatting>
  <conditionalFormatting sqref="BH6:BH89">
    <cfRule type="expression" dxfId="1612" priority="1403">
      <formula>IF(BF6="от",$A$2-$E$2+BI6)&lt;$B$2</formula>
    </cfRule>
    <cfRule type="expression" dxfId="1611" priority="1404">
      <formula>IF(BF6="ОТ",IF(BI6="В",(4*$C$2/7+($A$2-$E$2)+BL6)&lt;$C$2))</formula>
    </cfRule>
  </conditionalFormatting>
  <conditionalFormatting sqref="BK6:BK13 BK15:BK89">
    <cfRule type="expression" dxfId="1610" priority="1400">
      <formula>IF(BL6="в",(4*$C$2/7+($A$2-BJ6)+BO6)&lt;$C$2)</formula>
    </cfRule>
    <cfRule type="cellIs" dxfId="1609" priority="1401" operator="equal">
      <formula>"!"</formula>
    </cfRule>
    <cfRule type="expression" dxfId="1608" priority="1402">
      <formula>($A$2-BJ6+BL6)&lt;$B$2</formula>
    </cfRule>
  </conditionalFormatting>
  <conditionalFormatting sqref="BK6:BK13 BK15:BK89">
    <cfRule type="expression" dxfId="1607" priority="1398">
      <formula>IF(BI6="от",$A$2-$E$2+BL6)&lt;$B$2</formula>
    </cfRule>
    <cfRule type="expression" dxfId="1606" priority="1399">
      <formula>IF(BI6="ОТ",IF(BL6="В",(4*$C$2/7+($A$2-$E$2)+BO6)&lt;$C$2))</formula>
    </cfRule>
  </conditionalFormatting>
  <conditionalFormatting sqref="BN6:BN89">
    <cfRule type="expression" dxfId="1605" priority="1395">
      <formula>IF(BO6="в",(4*$C$2/7+($A$2-BM6)+BR6)&lt;$C$2)</formula>
    </cfRule>
    <cfRule type="cellIs" dxfId="1604" priority="1396" operator="equal">
      <formula>"!"</formula>
    </cfRule>
    <cfRule type="expression" dxfId="1603" priority="1397">
      <formula>($A$2-BM6+BO6)&lt;$B$2</formula>
    </cfRule>
  </conditionalFormatting>
  <conditionalFormatting sqref="BN6:BN89">
    <cfRule type="expression" dxfId="1602" priority="1393">
      <formula>IF(BL6="от",$A$2-$E$2+BO6)&lt;$B$2</formula>
    </cfRule>
    <cfRule type="expression" dxfId="1601" priority="1394">
      <formula>IF(BL6="ОТ",IF(BO6="В",(4*$C$2/7+($A$2-$E$2)+BR6)&lt;$C$2))</formula>
    </cfRule>
  </conditionalFormatting>
  <conditionalFormatting sqref="BQ6:BQ89">
    <cfRule type="expression" dxfId="1600" priority="1390">
      <formula>IF(BR6="в",(4*$C$2/7+($A$2-BP6)+BU6)&lt;$C$2)</formula>
    </cfRule>
    <cfRule type="cellIs" dxfId="1599" priority="1391" operator="equal">
      <formula>"!"</formula>
    </cfRule>
    <cfRule type="expression" dxfId="1598" priority="1392">
      <formula>($A$2-BP6+BR6)&lt;$B$2</formula>
    </cfRule>
  </conditionalFormatting>
  <conditionalFormatting sqref="BQ6:BQ89">
    <cfRule type="expression" dxfId="1597" priority="1388">
      <formula>IF(BO6="от",$A$2-$E$2+BR6)&lt;$B$2</formula>
    </cfRule>
    <cfRule type="expression" dxfId="1596" priority="1389">
      <formula>IF(BO6="ОТ",IF(BR6="В",(4*$C$2/7+($A$2-$E$2)+BU6)&lt;$C$2))</formula>
    </cfRule>
  </conditionalFormatting>
  <conditionalFormatting sqref="BT6:BT89">
    <cfRule type="expression" dxfId="1595" priority="1385">
      <formula>IF(BU6="в",(4*$C$2/7+($A$2-BS6)+BX6)&lt;$C$2)</formula>
    </cfRule>
    <cfRule type="cellIs" dxfId="1594" priority="1386" operator="equal">
      <formula>"!"</formula>
    </cfRule>
    <cfRule type="expression" dxfId="1593" priority="1387">
      <formula>($A$2-BS6+BU6)&lt;$B$2</formula>
    </cfRule>
  </conditionalFormatting>
  <conditionalFormatting sqref="BT6:BT89">
    <cfRule type="expression" dxfId="1592" priority="1383">
      <formula>IF(BR6="от",$A$2-$E$2+BU6)&lt;$B$2</formula>
    </cfRule>
    <cfRule type="expression" dxfId="1591" priority="1384">
      <formula>IF(BR6="ОТ",IF(BU6="В",(4*$C$2/7+($A$2-$E$2)+BX6)&lt;$C$2))</formula>
    </cfRule>
  </conditionalFormatting>
  <conditionalFormatting sqref="BW7:BW15 BW17:BW18 BW32:BW49 BW20:BW30 BW51:BW89">
    <cfRule type="expression" dxfId="1590" priority="1380">
      <formula>IF(BX7="в",(4*$C$2/7+($A$2-BV7)+CA7)&lt;$C$2)</formula>
    </cfRule>
    <cfRule type="cellIs" dxfId="1589" priority="1381" operator="equal">
      <formula>"!"</formula>
    </cfRule>
    <cfRule type="expression" dxfId="1588" priority="1382">
      <formula>($A$2-BV7+BX7)&lt;$B$2</formula>
    </cfRule>
  </conditionalFormatting>
  <conditionalFormatting sqref="BW7:BW15 BW17:BW18 BW32:BW49 BW20:BW30 BW51:BW89">
    <cfRule type="expression" dxfId="1587" priority="1378">
      <formula>IF(BU7="от",$A$2-$E$2+BX7)&lt;$B$2</formula>
    </cfRule>
    <cfRule type="expression" dxfId="1586" priority="1379">
      <formula>IF(BU7="ОТ",IF(BX7="В",(4*$C$2/7+($A$2-$E$2)+CA7)&lt;$C$2))</formula>
    </cfRule>
  </conditionalFormatting>
  <conditionalFormatting sqref="BZ32:BZ49 BZ7:BZ30 BZ51:BZ89">
    <cfRule type="expression" dxfId="1585" priority="1375">
      <formula>IF(CA7="в",(4*$C$2/7+($A$2-BY7)+CD7)&lt;$C$2)</formula>
    </cfRule>
    <cfRule type="cellIs" dxfId="1584" priority="1376" operator="equal">
      <formula>"!"</formula>
    </cfRule>
    <cfRule type="expression" dxfId="1583" priority="1377">
      <formula>($A$2-BY7+CA7)&lt;$B$2</formula>
    </cfRule>
  </conditionalFormatting>
  <conditionalFormatting sqref="BZ32:BZ49 BZ7:BZ30 BZ51:BZ89">
    <cfRule type="expression" dxfId="1582" priority="1373">
      <formula>IF(BX7="от",$A$2-$E$2+CA7)&lt;$B$2</formula>
    </cfRule>
    <cfRule type="expression" dxfId="1581" priority="1374">
      <formula>IF(BX7="ОТ",IF(CA7="В",(4*$C$2/7+($A$2-$E$2)+CD7)&lt;$C$2))</formula>
    </cfRule>
  </conditionalFormatting>
  <conditionalFormatting sqref="CC6:CC30 CC32:CC89">
    <cfRule type="expression" dxfId="1580" priority="1370">
      <formula>IF(CD6="в",(4*$C$2/7+($A$2-CB6)+CG6)&lt;$C$2)</formula>
    </cfRule>
    <cfRule type="cellIs" dxfId="1579" priority="1371" operator="equal">
      <formula>"!"</formula>
    </cfRule>
    <cfRule type="expression" dxfId="1578" priority="1372">
      <formula>($A$2-CB6+CD6)&lt;$B$2</formula>
    </cfRule>
  </conditionalFormatting>
  <conditionalFormatting sqref="CC6:CC30 CC32:CC89">
    <cfRule type="expression" dxfId="1577" priority="1368">
      <formula>IF(CA6="от",$A$2-$E$2+CD6)&lt;$B$2</formula>
    </cfRule>
    <cfRule type="expression" dxfId="1576" priority="1369">
      <formula>IF(CA6="ОТ",IF(CD6="В",(4*$C$2/7+($A$2-$E$2)+CG6)&lt;$C$2))</formula>
    </cfRule>
  </conditionalFormatting>
  <conditionalFormatting sqref="CF6:CF30 CF32:CF89">
    <cfRule type="expression" dxfId="1575" priority="1365">
      <formula>IF(CG6="в",(4*$C$2/7+($A$2-CE6)+CJ6)&lt;$C$2)</formula>
    </cfRule>
    <cfRule type="cellIs" dxfId="1574" priority="1366" operator="equal">
      <formula>"!"</formula>
    </cfRule>
    <cfRule type="expression" dxfId="1573" priority="1367">
      <formula>($A$2-CE6+CG6)&lt;$B$2</formula>
    </cfRule>
  </conditionalFormatting>
  <conditionalFormatting sqref="CF6:CF30 CF32:CF89">
    <cfRule type="expression" dxfId="1572" priority="1363">
      <formula>IF(CD6="от",$A$2-$E$2+CG6)&lt;$B$2</formula>
    </cfRule>
    <cfRule type="expression" dxfId="1571" priority="1364">
      <formula>IF(CD6="ОТ",IF(CG6="В",(4*$C$2/7+($A$2-$E$2)+CJ6)&lt;$C$2))</formula>
    </cfRule>
  </conditionalFormatting>
  <conditionalFormatting sqref="CI6:CI51 CI53:CI89">
    <cfRule type="expression" dxfId="1570" priority="1360">
      <formula>IF(CJ6="в",(4*$C$2/7+($A$2-CH6)+CM6)&lt;$C$2)</formula>
    </cfRule>
    <cfRule type="cellIs" dxfId="1569" priority="1361" operator="equal">
      <formula>"!"</formula>
    </cfRule>
    <cfRule type="expression" dxfId="1568" priority="1362">
      <formula>($A$2-CH6+CJ6)&lt;$B$2</formula>
    </cfRule>
  </conditionalFormatting>
  <conditionalFormatting sqref="CI6:CI51 CI53:CI89">
    <cfRule type="expression" dxfId="1567" priority="1358">
      <formula>IF(CG6="от",$A$2-$E$2+CJ6)&lt;$B$2</formula>
    </cfRule>
    <cfRule type="expression" dxfId="1566" priority="1359">
      <formula>IF(CG6="ОТ",IF(CJ6="В",(4*$C$2/7+($A$2-$E$2)+CM6)&lt;$C$2))</formula>
    </cfRule>
  </conditionalFormatting>
  <conditionalFormatting sqref="CL6:CL30 CL53:CL89 CL32:CL51">
    <cfRule type="expression" dxfId="1565" priority="1355">
      <formula>IF(CM6="в",(4*$C$2/7+($A$2-CK6)+CP6)&lt;$C$2)</formula>
    </cfRule>
    <cfRule type="cellIs" dxfId="1564" priority="1356" operator="equal">
      <formula>"!"</formula>
    </cfRule>
    <cfRule type="expression" dxfId="1563" priority="1357">
      <formula>($A$2-CK6+CM6)&lt;$B$2</formula>
    </cfRule>
  </conditionalFormatting>
  <conditionalFormatting sqref="CL6:CL30 CL53:CL89 CL32:CL51">
    <cfRule type="expression" dxfId="1562" priority="1353">
      <formula>IF(CJ6="от",$A$2-$E$2+CM6)&lt;$B$2</formula>
    </cfRule>
    <cfRule type="expression" dxfId="1561" priority="1354">
      <formula>IF(CJ6="ОТ",IF(CM6="В",(4*$C$2/7+($A$2-$E$2)+CP6)&lt;$C$2))</formula>
    </cfRule>
  </conditionalFormatting>
  <conditionalFormatting sqref="CO6:CO89">
    <cfRule type="cellIs" dxfId="1560" priority="1351" operator="equal">
      <formula>"!"</formula>
    </cfRule>
    <cfRule type="expression" dxfId="1559" priority="1352">
      <formula>($A$2-CN6+CP6)&lt;$B$2</formula>
    </cfRule>
  </conditionalFormatting>
  <conditionalFormatting sqref="CO6:CO89">
    <cfRule type="expression" dxfId="1558" priority="1348">
      <formula>IF(CM6="от",$A$2-$E$2+CP6)&lt;$B$2</formula>
    </cfRule>
  </conditionalFormatting>
  <conditionalFormatting sqref="CM17:CN17">
    <cfRule type="cellIs" dxfId="1557" priority="1343" operator="equal">
      <formula>"ОТ"</formula>
    </cfRule>
    <cfRule type="cellIs" dxfId="1556" priority="1344" operator="equal">
      <formula>"В"</formula>
    </cfRule>
    <cfRule type="cellIs" dxfId="1555" priority="1345" operator="equal">
      <formula>"Н"</formula>
    </cfRule>
    <cfRule type="cellIs" dxfId="1554" priority="1346" operator="equal">
      <formula>"Б"</formula>
    </cfRule>
    <cfRule type="cellIs" dxfId="1553" priority="1347" operator="equal">
      <formula>"ПР"</formula>
    </cfRule>
  </conditionalFormatting>
  <conditionalFormatting sqref="CM17:CN17">
    <cfRule type="expression" dxfId="1552" priority="1337">
      <formula>COUNTIF(BU17:CK17,"В")=0</formula>
    </cfRule>
    <cfRule type="cellIs" dxfId="1551" priority="1338" operator="equal">
      <formula>"ОТ"</formula>
    </cfRule>
    <cfRule type="cellIs" dxfId="1550" priority="1339" operator="equal">
      <formula>"В"</formula>
    </cfRule>
    <cfRule type="cellIs" dxfId="1549" priority="1340" operator="equal">
      <formula>"Н"</formula>
    </cfRule>
    <cfRule type="cellIs" dxfId="1548" priority="1341" operator="equal">
      <formula>"Б"</formula>
    </cfRule>
    <cfRule type="cellIs" dxfId="1547" priority="1342" operator="equal">
      <formula>"ПР"</formula>
    </cfRule>
  </conditionalFormatting>
  <conditionalFormatting sqref="CJ42:CK42">
    <cfRule type="cellIs" dxfId="1546" priority="1321" operator="equal">
      <formula>"ОТ"</formula>
    </cfRule>
    <cfRule type="cellIs" dxfId="1545" priority="1322" operator="equal">
      <formula>"В"</formula>
    </cfRule>
    <cfRule type="cellIs" dxfId="1544" priority="1323" operator="equal">
      <formula>"Н"</formula>
    </cfRule>
    <cfRule type="cellIs" dxfId="1543" priority="1324" operator="equal">
      <formula>"Б"</formula>
    </cfRule>
    <cfRule type="cellIs" dxfId="1542" priority="1325" operator="equal">
      <formula>"ПР"</formula>
    </cfRule>
  </conditionalFormatting>
  <conditionalFormatting sqref="CJ42:CK42">
    <cfRule type="expression" dxfId="1541" priority="1315">
      <formula>COUNTIF(BR42:CH42,"В")=0</formula>
    </cfRule>
    <cfRule type="cellIs" dxfId="1540" priority="1316" operator="equal">
      <formula>"ОТ"</formula>
    </cfRule>
    <cfRule type="cellIs" dxfId="1539" priority="1317" operator="equal">
      <formula>"В"</formula>
    </cfRule>
    <cfRule type="cellIs" dxfId="1538" priority="1318" operator="equal">
      <formula>"Н"</formula>
    </cfRule>
    <cfRule type="cellIs" dxfId="1537" priority="1319" operator="equal">
      <formula>"Б"</formula>
    </cfRule>
    <cfRule type="cellIs" dxfId="1536" priority="1320" operator="equal">
      <formula>"ПР"</formula>
    </cfRule>
  </conditionalFormatting>
  <conditionalFormatting sqref="CJ26:CK26">
    <cfRule type="cellIs" dxfId="1535" priority="1310" operator="equal">
      <formula>"ОТ"</formula>
    </cfRule>
    <cfRule type="cellIs" dxfId="1534" priority="1311" operator="equal">
      <formula>"В"</formula>
    </cfRule>
    <cfRule type="cellIs" dxfId="1533" priority="1312" operator="equal">
      <formula>"Н"</formula>
    </cfRule>
    <cfRule type="cellIs" dxfId="1532" priority="1313" operator="equal">
      <formula>"Б"</formula>
    </cfRule>
    <cfRule type="cellIs" dxfId="1531" priority="1314" operator="equal">
      <formula>"ПР"</formula>
    </cfRule>
  </conditionalFormatting>
  <conditionalFormatting sqref="CJ26:CK26">
    <cfRule type="expression" dxfId="1530" priority="1304">
      <formula>COUNTIF(BR26:CH26,"В")=0</formula>
    </cfRule>
    <cfRule type="cellIs" dxfId="1529" priority="1305" operator="equal">
      <formula>"ОТ"</formula>
    </cfRule>
    <cfRule type="cellIs" dxfId="1528" priority="1306" operator="equal">
      <formula>"В"</formula>
    </cfRule>
    <cfRule type="cellIs" dxfId="1527" priority="1307" operator="equal">
      <formula>"Н"</formula>
    </cfRule>
    <cfRule type="cellIs" dxfId="1526" priority="1308" operator="equal">
      <formula>"Б"</formula>
    </cfRule>
    <cfRule type="cellIs" dxfId="1525" priority="1309" operator="equal">
      <formula>"ПР"</formula>
    </cfRule>
  </conditionalFormatting>
  <conditionalFormatting sqref="CP79:CQ79">
    <cfRule type="cellIs" dxfId="1524" priority="1299" operator="equal">
      <formula>"ОТ"</formula>
    </cfRule>
    <cfRule type="cellIs" dxfId="1523" priority="1300" operator="equal">
      <formula>"В"</formula>
    </cfRule>
    <cfRule type="cellIs" dxfId="1522" priority="1301" operator="equal">
      <formula>"Н"</formula>
    </cfRule>
    <cfRule type="cellIs" dxfId="1521" priority="1302" operator="equal">
      <formula>"Б"</formula>
    </cfRule>
    <cfRule type="cellIs" dxfId="1520" priority="1303" operator="equal">
      <formula>"ПР"</formula>
    </cfRule>
  </conditionalFormatting>
  <conditionalFormatting sqref="CP79:CQ79">
    <cfRule type="expression" dxfId="1519" priority="1293">
      <formula>COUNTIF(BX79:CN79,"В")=0</formula>
    </cfRule>
    <cfRule type="cellIs" dxfId="1518" priority="1294" operator="equal">
      <formula>"ОТ"</formula>
    </cfRule>
    <cfRule type="cellIs" dxfId="1517" priority="1295" operator="equal">
      <formula>"В"</formula>
    </cfRule>
    <cfRule type="cellIs" dxfId="1516" priority="1296" operator="equal">
      <formula>"Н"</formula>
    </cfRule>
    <cfRule type="cellIs" dxfId="1515" priority="1297" operator="equal">
      <formula>"Б"</formula>
    </cfRule>
    <cfRule type="cellIs" dxfId="1514" priority="1298" operator="equal">
      <formula>"ПР"</formula>
    </cfRule>
  </conditionalFormatting>
  <conditionalFormatting sqref="CM79:CN79">
    <cfRule type="cellIs" dxfId="1513" priority="1277" operator="equal">
      <formula>"ОТ"</formula>
    </cfRule>
    <cfRule type="cellIs" dxfId="1512" priority="1278" operator="equal">
      <formula>"В"</formula>
    </cfRule>
    <cfRule type="cellIs" dxfId="1511" priority="1279" operator="equal">
      <formula>"Н"</formula>
    </cfRule>
    <cfRule type="cellIs" dxfId="1510" priority="1280" operator="equal">
      <formula>"Б"</formula>
    </cfRule>
    <cfRule type="cellIs" dxfId="1509" priority="1281" operator="equal">
      <formula>"ПР"</formula>
    </cfRule>
  </conditionalFormatting>
  <conditionalFormatting sqref="CM79:CN79">
    <cfRule type="expression" dxfId="1508" priority="1271">
      <formula>COUNTIF(BU79:CK79,"В")=0</formula>
    </cfRule>
    <cfRule type="cellIs" dxfId="1507" priority="1272" operator="equal">
      <formula>"ОТ"</formula>
    </cfRule>
    <cfRule type="cellIs" dxfId="1506" priority="1273" operator="equal">
      <formula>"В"</formula>
    </cfRule>
    <cfRule type="cellIs" dxfId="1505" priority="1274" operator="equal">
      <formula>"Н"</formula>
    </cfRule>
    <cfRule type="cellIs" dxfId="1504" priority="1275" operator="equal">
      <formula>"Б"</formula>
    </cfRule>
    <cfRule type="cellIs" dxfId="1503" priority="1276" operator="equal">
      <formula>"ПР"</formula>
    </cfRule>
  </conditionalFormatting>
  <conditionalFormatting sqref="BX79:BY79">
    <cfRule type="cellIs" dxfId="1502" priority="1266" operator="equal">
      <formula>"ОТ"</formula>
    </cfRule>
    <cfRule type="cellIs" dxfId="1501" priority="1267" operator="equal">
      <formula>"В"</formula>
    </cfRule>
    <cfRule type="cellIs" dxfId="1500" priority="1268" operator="equal">
      <formula>"Н"</formula>
    </cfRule>
    <cfRule type="cellIs" dxfId="1499" priority="1269" operator="equal">
      <formula>"Б"</formula>
    </cfRule>
    <cfRule type="cellIs" dxfId="1498" priority="1270" operator="equal">
      <formula>"ПР"</formula>
    </cfRule>
  </conditionalFormatting>
  <conditionalFormatting sqref="BX79:BY79">
    <cfRule type="expression" dxfId="1497" priority="1260">
      <formula>COUNTIF(BF79:BV79,"В")=0</formula>
    </cfRule>
    <cfRule type="cellIs" dxfId="1496" priority="1261" operator="equal">
      <formula>"ОТ"</formula>
    </cfRule>
    <cfRule type="cellIs" dxfId="1495" priority="1262" operator="equal">
      <formula>"В"</formula>
    </cfRule>
    <cfRule type="cellIs" dxfId="1494" priority="1263" operator="equal">
      <formula>"Н"</formula>
    </cfRule>
    <cfRule type="cellIs" dxfId="1493" priority="1264" operator="equal">
      <formula>"Б"</formula>
    </cfRule>
    <cfRule type="cellIs" dxfId="1492" priority="1265" operator="equal">
      <formula>"ПР"</formula>
    </cfRule>
  </conditionalFormatting>
  <conditionalFormatting sqref="CJ54:CK54 CG54:CH54">
    <cfRule type="cellIs" dxfId="1491" priority="1244" operator="equal">
      <formula>"ОТ"</formula>
    </cfRule>
    <cfRule type="cellIs" dxfId="1490" priority="1245" operator="equal">
      <formula>"В"</formula>
    </cfRule>
    <cfRule type="cellIs" dxfId="1489" priority="1246" operator="equal">
      <formula>"Н"</formula>
    </cfRule>
    <cfRule type="cellIs" dxfId="1488" priority="1247" operator="equal">
      <formula>"Б"</formula>
    </cfRule>
    <cfRule type="cellIs" dxfId="1487" priority="1248" operator="equal">
      <formula>"ПР"</formula>
    </cfRule>
  </conditionalFormatting>
  <conditionalFormatting sqref="CJ54:CK54 CG54:CH54">
    <cfRule type="expression" dxfId="1486" priority="1238">
      <formula>COUNTIF(BO54:CE54,"В")=0</formula>
    </cfRule>
    <cfRule type="cellIs" dxfId="1485" priority="1239" operator="equal">
      <formula>"ОТ"</formula>
    </cfRule>
    <cfRule type="cellIs" dxfId="1484" priority="1240" operator="equal">
      <formula>"В"</formula>
    </cfRule>
    <cfRule type="cellIs" dxfId="1483" priority="1241" operator="equal">
      <formula>"Н"</formula>
    </cfRule>
    <cfRule type="cellIs" dxfId="1482" priority="1242" operator="equal">
      <formula>"Б"</formula>
    </cfRule>
    <cfRule type="cellIs" dxfId="1481" priority="1243" operator="equal">
      <formula>"ПР"</formula>
    </cfRule>
  </conditionalFormatting>
  <conditionalFormatting sqref="BX88:BY88">
    <cfRule type="cellIs" dxfId="1480" priority="1233" operator="equal">
      <formula>"ОТ"</formula>
    </cfRule>
    <cfRule type="cellIs" dxfId="1479" priority="1234" operator="equal">
      <formula>"В"</formula>
    </cfRule>
    <cfRule type="cellIs" dxfId="1478" priority="1235" operator="equal">
      <formula>"Н"</formula>
    </cfRule>
    <cfRule type="cellIs" dxfId="1477" priority="1236" operator="equal">
      <formula>"Б"</formula>
    </cfRule>
    <cfRule type="cellIs" dxfId="1476" priority="1237" operator="equal">
      <formula>"ПР"</formula>
    </cfRule>
  </conditionalFormatting>
  <conditionalFormatting sqref="BX88:BY88">
    <cfRule type="expression" dxfId="1475" priority="1227">
      <formula>COUNTIF(BF88:BV88,"В")=0</formula>
    </cfRule>
    <cfRule type="cellIs" dxfId="1474" priority="1228" operator="equal">
      <formula>"ОТ"</formula>
    </cfRule>
    <cfRule type="cellIs" dxfId="1473" priority="1229" operator="equal">
      <formula>"В"</formula>
    </cfRule>
    <cfRule type="cellIs" dxfId="1472" priority="1230" operator="equal">
      <formula>"Н"</formula>
    </cfRule>
    <cfRule type="cellIs" dxfId="1471" priority="1231" operator="equal">
      <formula>"Б"</formula>
    </cfRule>
    <cfRule type="cellIs" dxfId="1470" priority="1232" operator="equal">
      <formula>"ПР"</formula>
    </cfRule>
  </conditionalFormatting>
  <conditionalFormatting sqref="BZ41">
    <cfRule type="expression" dxfId="1469" priority="1224">
      <formula>IF(CA41="в",(4*$C$2/7+($A$2-BY41)+CD41)&lt;$C$2)</formula>
    </cfRule>
    <cfRule type="cellIs" dxfId="1468" priority="1225" operator="equal">
      <formula>"!"</formula>
    </cfRule>
    <cfRule type="expression" dxfId="1467" priority="1226">
      <formula>($A$2-BY41+CA41)&lt;$B$2</formula>
    </cfRule>
  </conditionalFormatting>
  <conditionalFormatting sqref="BZ41">
    <cfRule type="expression" dxfId="1466" priority="1222">
      <formula>IF(BX41="от",$A$2-$E$2+CA41)&lt;$B$2</formula>
    </cfRule>
    <cfRule type="expression" dxfId="1465" priority="1223">
      <formula>IF(BX41="ОТ",IF(CA41="В",(4*$C$2/7+($A$2-$E$2)+CD41)&lt;$C$2))</formula>
    </cfRule>
  </conditionalFormatting>
  <conditionalFormatting sqref="BE41">
    <cfRule type="expression" dxfId="1464" priority="1219">
      <formula>IF(BF41="в",(4*$C$2/7+($A$2-BD41)+BI41)&lt;$C$2)</formula>
    </cfRule>
    <cfRule type="cellIs" dxfId="1463" priority="1220" operator="equal">
      <formula>"!"</formula>
    </cfRule>
    <cfRule type="expression" dxfId="1462" priority="1221">
      <formula>($A$2-BD41+BF41)&lt;$B$2</formula>
    </cfRule>
  </conditionalFormatting>
  <conditionalFormatting sqref="BE41">
    <cfRule type="expression" dxfId="1461" priority="1217">
      <formula>IF(BC41="от",$A$2-$E$2+BF41)&lt;$B$2</formula>
    </cfRule>
    <cfRule type="expression" dxfId="1460" priority="1218">
      <formula>IF(BC41="ОТ",IF(BF41="В",(4*$C$2/7+($A$2-$E$2)+BI41)&lt;$C$2))</formula>
    </cfRule>
  </conditionalFormatting>
  <conditionalFormatting sqref="AM41 AJ41">
    <cfRule type="expression" dxfId="1459" priority="1214">
      <formula>IF(AK41="в",(4*$C$2/7+($A$2-AI41)+AN41)&lt;$C$2)</formula>
    </cfRule>
    <cfRule type="cellIs" dxfId="1458" priority="1215" operator="equal">
      <formula>"!"</formula>
    </cfRule>
    <cfRule type="expression" dxfId="1457" priority="1216">
      <formula>($A$2-AI41+AK41)&lt;$B$2</formula>
    </cfRule>
  </conditionalFormatting>
  <conditionalFormatting sqref="AM41 AJ41">
    <cfRule type="expression" dxfId="1456" priority="1212">
      <formula>IF(AH41="от",$A$2-$E$2+AK41)&lt;$B$2</formula>
    </cfRule>
    <cfRule type="expression" dxfId="1455" priority="1213">
      <formula>IF(AH41="ОТ",IF(AK41="В",(4*$C$2/7+($A$2-$E$2)+AN41)&lt;$C$2))</formula>
    </cfRule>
  </conditionalFormatting>
  <conditionalFormatting sqref="AB17:AC17">
    <cfRule type="expression" dxfId="1454" priority="1206">
      <formula>COUNTIF(J17:Z17,"В")=0</formula>
    </cfRule>
    <cfRule type="cellIs" dxfId="1453" priority="1207" operator="equal">
      <formula>"ОТ"</formula>
    </cfRule>
    <cfRule type="cellIs" dxfId="1452" priority="1208" operator="equal">
      <formula>"В"</formula>
    </cfRule>
    <cfRule type="cellIs" dxfId="1451" priority="1209" operator="equal">
      <formula>"Н"</formula>
    </cfRule>
    <cfRule type="cellIs" dxfId="1450" priority="1210" operator="equal">
      <formula>"Б"</formula>
    </cfRule>
    <cfRule type="cellIs" dxfId="1449" priority="1211" operator="equal">
      <formula>"ПР"</formula>
    </cfRule>
  </conditionalFormatting>
  <conditionalFormatting sqref="AG17">
    <cfRule type="expression" dxfId="1448" priority="1203">
      <formula>IF(AH17="в",(4*$C$2/7+($A$2-AF17)+AK17)&lt;$C$2)</formula>
    </cfRule>
    <cfRule type="cellIs" dxfId="1447" priority="1204" operator="equal">
      <formula>"!"</formula>
    </cfRule>
    <cfRule type="expression" dxfId="1446" priority="1205">
      <formula>($A$2-AF17+AH17)&lt;$B$2</formula>
    </cfRule>
  </conditionalFormatting>
  <conditionalFormatting sqref="AG17">
    <cfRule type="expression" dxfId="1445" priority="1201">
      <formula>IF(AE17="от",$A$2-$E$2+AH17)&lt;$B$2</formula>
    </cfRule>
    <cfRule type="expression" dxfId="1444" priority="1202">
      <formula>IF(AE17="ОТ",IF(AH17="В",(4*$C$2/7+($A$2-$E$2)+AK17)&lt;$C$2))</formula>
    </cfRule>
  </conditionalFormatting>
  <conditionalFormatting sqref="AE17:AF17">
    <cfRule type="expression" dxfId="1443" priority="1195">
      <formula>COUNTIF(M17:AC17,"В")=0</formula>
    </cfRule>
    <cfRule type="cellIs" dxfId="1442" priority="1196" operator="equal">
      <formula>"ОТ"</formula>
    </cfRule>
    <cfRule type="cellIs" dxfId="1441" priority="1197" operator="equal">
      <formula>"В"</formula>
    </cfRule>
    <cfRule type="cellIs" dxfId="1440" priority="1198" operator="equal">
      <formula>"Н"</formula>
    </cfRule>
    <cfRule type="cellIs" dxfId="1439" priority="1199" operator="equal">
      <formula>"Б"</formula>
    </cfRule>
    <cfRule type="cellIs" dxfId="1438" priority="1200" operator="equal">
      <formula>"ПР"</formula>
    </cfRule>
  </conditionalFormatting>
  <conditionalFormatting sqref="AB35:AC35">
    <cfRule type="cellIs" dxfId="1437" priority="1190" operator="equal">
      <formula>"ОТ"</formula>
    </cfRule>
    <cfRule type="cellIs" dxfId="1436" priority="1191" operator="equal">
      <formula>"В"</formula>
    </cfRule>
    <cfRule type="cellIs" dxfId="1435" priority="1192" operator="equal">
      <formula>"Н"</formula>
    </cfRule>
    <cfRule type="cellIs" dxfId="1434" priority="1193" operator="equal">
      <formula>"Б"</formula>
    </cfRule>
    <cfRule type="cellIs" dxfId="1433" priority="1194" operator="equal">
      <formula>"ПР"</formula>
    </cfRule>
  </conditionalFormatting>
  <conditionalFormatting sqref="AB35:AC35">
    <cfRule type="expression" dxfId="1432" priority="1184">
      <formula>COUNTIF(J35:Z35,"В")=0</formula>
    </cfRule>
    <cfRule type="cellIs" dxfId="1431" priority="1185" operator="equal">
      <formula>"ОТ"</formula>
    </cfRule>
    <cfRule type="cellIs" dxfId="1430" priority="1186" operator="equal">
      <formula>"В"</formula>
    </cfRule>
    <cfRule type="cellIs" dxfId="1429" priority="1187" operator="equal">
      <formula>"Н"</formula>
    </cfRule>
    <cfRule type="cellIs" dxfId="1428" priority="1188" operator="equal">
      <formula>"Б"</formula>
    </cfRule>
    <cfRule type="cellIs" dxfId="1427" priority="1189" operator="equal">
      <formula>"ПР"</formula>
    </cfRule>
  </conditionalFormatting>
  <conditionalFormatting sqref="AE35:AF35">
    <cfRule type="cellIs" dxfId="1426" priority="1179" operator="equal">
      <formula>"ОТ"</formula>
    </cfRule>
    <cfRule type="cellIs" dxfId="1425" priority="1180" operator="equal">
      <formula>"В"</formula>
    </cfRule>
    <cfRule type="cellIs" dxfId="1424" priority="1181" operator="equal">
      <formula>"Н"</formula>
    </cfRule>
    <cfRule type="cellIs" dxfId="1423" priority="1182" operator="equal">
      <formula>"Б"</formula>
    </cfRule>
    <cfRule type="cellIs" dxfId="1422" priority="1183" operator="equal">
      <formula>"ПР"</formula>
    </cfRule>
  </conditionalFormatting>
  <conditionalFormatting sqref="AE35:AF35">
    <cfRule type="expression" dxfId="1421" priority="1173">
      <formula>COUNTIF(M35:AC35,"В")=0</formula>
    </cfRule>
    <cfRule type="cellIs" dxfId="1420" priority="1174" operator="equal">
      <formula>"ОТ"</formula>
    </cfRule>
    <cfRule type="cellIs" dxfId="1419" priority="1175" operator="equal">
      <formula>"В"</formula>
    </cfRule>
    <cfRule type="cellIs" dxfId="1418" priority="1176" operator="equal">
      <formula>"Н"</formula>
    </cfRule>
    <cfRule type="cellIs" dxfId="1417" priority="1177" operator="equal">
      <formula>"Б"</formula>
    </cfRule>
    <cfRule type="cellIs" dxfId="1416" priority="1178" operator="equal">
      <formula>"ПР"</formula>
    </cfRule>
  </conditionalFormatting>
  <conditionalFormatting sqref="AE43:AF43">
    <cfRule type="cellIs" dxfId="1415" priority="1168" operator="equal">
      <formula>"ОТ"</formula>
    </cfRule>
    <cfRule type="cellIs" dxfId="1414" priority="1169" operator="equal">
      <formula>"В"</formula>
    </cfRule>
    <cfRule type="cellIs" dxfId="1413" priority="1170" operator="equal">
      <formula>"Н"</formula>
    </cfRule>
    <cfRule type="cellIs" dxfId="1412" priority="1171" operator="equal">
      <formula>"Б"</formula>
    </cfRule>
    <cfRule type="cellIs" dxfId="1411" priority="1172" operator="equal">
      <formula>"ПР"</formula>
    </cfRule>
  </conditionalFormatting>
  <conditionalFormatting sqref="AE43:AF43">
    <cfRule type="expression" dxfId="1410" priority="1162">
      <formula>COUNTIF(M43:AC43,"В")=0</formula>
    </cfRule>
    <cfRule type="cellIs" dxfId="1409" priority="1163" operator="equal">
      <formula>"ОТ"</formula>
    </cfRule>
    <cfRule type="cellIs" dxfId="1408" priority="1164" operator="equal">
      <formula>"В"</formula>
    </cfRule>
    <cfRule type="cellIs" dxfId="1407" priority="1165" operator="equal">
      <formula>"Н"</formula>
    </cfRule>
    <cfRule type="cellIs" dxfId="1406" priority="1166" operator="equal">
      <formula>"Б"</formula>
    </cfRule>
    <cfRule type="cellIs" dxfId="1405" priority="1167" operator="equal">
      <formula>"ПР"</formula>
    </cfRule>
  </conditionalFormatting>
  <conditionalFormatting sqref="AG43">
    <cfRule type="expression" dxfId="1404" priority="1159">
      <formula>IF(AH43="в",(4*$C$2/7+($A$2-AF43)+AK43)&lt;$C$2)</formula>
    </cfRule>
    <cfRule type="cellIs" dxfId="1403" priority="1160" operator="equal">
      <formula>"!"</formula>
    </cfRule>
    <cfRule type="expression" dxfId="1402" priority="1161">
      <formula>($A$2-AF43+AH43)&lt;$B$2</formula>
    </cfRule>
  </conditionalFormatting>
  <conditionalFormatting sqref="AG43">
    <cfRule type="expression" dxfId="1401" priority="1157">
      <formula>IF(AE43="от",$A$2-$E$2+AH43)&lt;$B$2</formula>
    </cfRule>
    <cfRule type="expression" dxfId="1400" priority="1158">
      <formula>IF(AE43="ОТ",IF(AH43="В",(4*$C$2/7+($A$2-$E$2)+AK43)&lt;$C$2))</formula>
    </cfRule>
  </conditionalFormatting>
  <conditionalFormatting sqref="AE16:AF16">
    <cfRule type="cellIs" dxfId="1399" priority="1152" operator="equal">
      <formula>"ОТ"</formula>
    </cfRule>
    <cfRule type="cellIs" dxfId="1398" priority="1153" operator="equal">
      <formula>"В"</formula>
    </cfRule>
    <cfRule type="cellIs" dxfId="1397" priority="1154" operator="equal">
      <formula>"Н"</formula>
    </cfRule>
    <cfRule type="cellIs" dxfId="1396" priority="1155" operator="equal">
      <formula>"Б"</formula>
    </cfRule>
    <cfRule type="cellIs" dxfId="1395" priority="1156" operator="equal">
      <formula>"ПР"</formula>
    </cfRule>
  </conditionalFormatting>
  <conditionalFormatting sqref="AE16:AF16">
    <cfRule type="expression" dxfId="1394" priority="1146">
      <formula>COUNTIF(M16:AC16,"В")=0</formula>
    </cfRule>
    <cfRule type="cellIs" dxfId="1393" priority="1147" operator="equal">
      <formula>"ОТ"</formula>
    </cfRule>
    <cfRule type="cellIs" dxfId="1392" priority="1148" operator="equal">
      <formula>"В"</formula>
    </cfRule>
    <cfRule type="cellIs" dxfId="1391" priority="1149" operator="equal">
      <formula>"Н"</formula>
    </cfRule>
    <cfRule type="cellIs" dxfId="1390" priority="1150" operator="equal">
      <formula>"Б"</formula>
    </cfRule>
    <cfRule type="cellIs" dxfId="1389" priority="1151" operator="equal">
      <formula>"ПР"</formula>
    </cfRule>
  </conditionalFormatting>
  <conditionalFormatting sqref="AG14">
    <cfRule type="cellIs" dxfId="1388" priority="1141" operator="equal">
      <formula>"ОТ"</formula>
    </cfRule>
    <cfRule type="cellIs" dxfId="1387" priority="1142" operator="equal">
      <formula>"В"</formula>
    </cfRule>
    <cfRule type="cellIs" dxfId="1386" priority="1143" operator="equal">
      <formula>"Н"</formula>
    </cfRule>
    <cfRule type="cellIs" dxfId="1385" priority="1144" operator="equal">
      <formula>"Б"</formula>
    </cfRule>
    <cfRule type="cellIs" dxfId="1384" priority="1145" operator="equal">
      <formula>"ПР"</formula>
    </cfRule>
  </conditionalFormatting>
  <conditionalFormatting sqref="AG14">
    <cfRule type="expression" dxfId="1383" priority="1135">
      <formula>COUNTIF(O14:AE14,"В")=0</formula>
    </cfRule>
    <cfRule type="cellIs" dxfId="1382" priority="1136" operator="equal">
      <formula>"ОТ"</formula>
    </cfRule>
    <cfRule type="cellIs" dxfId="1381" priority="1137" operator="equal">
      <formula>"В"</formula>
    </cfRule>
    <cfRule type="cellIs" dxfId="1380" priority="1138" operator="equal">
      <formula>"Н"</formula>
    </cfRule>
    <cfRule type="cellIs" dxfId="1379" priority="1139" operator="equal">
      <formula>"Б"</formula>
    </cfRule>
    <cfRule type="cellIs" dxfId="1378" priority="1140" operator="equal">
      <formula>"ПР"</formula>
    </cfRule>
  </conditionalFormatting>
  <conditionalFormatting sqref="AH14">
    <cfRule type="cellIs" dxfId="1377" priority="1130" operator="equal">
      <formula>"ОТ"</formula>
    </cfRule>
    <cfRule type="cellIs" dxfId="1376" priority="1131" operator="equal">
      <formula>"В"</formula>
    </cfRule>
    <cfRule type="cellIs" dxfId="1375" priority="1132" operator="equal">
      <formula>"Н"</formula>
    </cfRule>
    <cfRule type="cellIs" dxfId="1374" priority="1133" operator="equal">
      <formula>"Б"</formula>
    </cfRule>
    <cfRule type="cellIs" dxfId="1373" priority="1134" operator="equal">
      <formula>"ПР"</formula>
    </cfRule>
  </conditionalFormatting>
  <conditionalFormatting sqref="AH14">
    <cfRule type="expression" dxfId="1372" priority="1124">
      <formula>COUNTIF(P14:AF14,"В")=0</formula>
    </cfRule>
    <cfRule type="cellIs" dxfId="1371" priority="1125" operator="equal">
      <formula>"ОТ"</formula>
    </cfRule>
    <cfRule type="cellIs" dxfId="1370" priority="1126" operator="equal">
      <formula>"В"</formula>
    </cfRule>
    <cfRule type="cellIs" dxfId="1369" priority="1127" operator="equal">
      <formula>"Н"</formula>
    </cfRule>
    <cfRule type="cellIs" dxfId="1368" priority="1128" operator="equal">
      <formula>"Б"</formula>
    </cfRule>
    <cfRule type="cellIs" dxfId="1367" priority="1129" operator="equal">
      <formula>"ПР"</formula>
    </cfRule>
  </conditionalFormatting>
  <conditionalFormatting sqref="BI39:BJ39">
    <cfRule type="cellIs" dxfId="1366" priority="1119" operator="equal">
      <formula>"ОТ"</formula>
    </cfRule>
    <cfRule type="cellIs" dxfId="1365" priority="1120" operator="equal">
      <formula>"В"</formula>
    </cfRule>
    <cfRule type="cellIs" dxfId="1364" priority="1121" operator="equal">
      <formula>"Н"</formula>
    </cfRule>
    <cfRule type="cellIs" dxfId="1363" priority="1122" operator="equal">
      <formula>"Б"</formula>
    </cfRule>
    <cfRule type="cellIs" dxfId="1362" priority="1123" operator="equal">
      <formula>"ПР"</formula>
    </cfRule>
  </conditionalFormatting>
  <conditionalFormatting sqref="BI39:BJ39">
    <cfRule type="expression" dxfId="1361" priority="1113">
      <formula>COUNTIF(AQ39:BG39,"В")=0</formula>
    </cfRule>
    <cfRule type="cellIs" dxfId="1360" priority="1114" operator="equal">
      <formula>"ОТ"</formula>
    </cfRule>
    <cfRule type="cellIs" dxfId="1359" priority="1115" operator="equal">
      <formula>"В"</formula>
    </cfRule>
    <cfRule type="cellIs" dxfId="1358" priority="1116" operator="equal">
      <formula>"Н"</formula>
    </cfRule>
    <cfRule type="cellIs" dxfId="1357" priority="1117" operator="equal">
      <formula>"Б"</formula>
    </cfRule>
    <cfRule type="cellIs" dxfId="1356" priority="1118" operator="equal">
      <formula>"ПР"</formula>
    </cfRule>
  </conditionalFormatting>
  <conditionalFormatting sqref="BK39">
    <cfRule type="cellIs" dxfId="1355" priority="1108" operator="equal">
      <formula>"ОТ"</formula>
    </cfRule>
    <cfRule type="cellIs" dxfId="1354" priority="1109" operator="equal">
      <formula>"В"</formula>
    </cfRule>
    <cfRule type="cellIs" dxfId="1353" priority="1110" operator="equal">
      <formula>"Н"</formula>
    </cfRule>
    <cfRule type="cellIs" dxfId="1352" priority="1111" operator="equal">
      <formula>"Б"</formula>
    </cfRule>
    <cfRule type="cellIs" dxfId="1351" priority="1112" operator="equal">
      <formula>"ПР"</formula>
    </cfRule>
  </conditionalFormatting>
  <conditionalFormatting sqref="BK39">
    <cfRule type="expression" dxfId="1350" priority="1102">
      <formula>COUNTIF(AS39:BI39,"В")=0</formula>
    </cfRule>
    <cfRule type="cellIs" dxfId="1349" priority="1103" operator="equal">
      <formula>"ОТ"</formula>
    </cfRule>
    <cfRule type="cellIs" dxfId="1348" priority="1104" operator="equal">
      <formula>"В"</formula>
    </cfRule>
    <cfRule type="cellIs" dxfId="1347" priority="1105" operator="equal">
      <formula>"Н"</formula>
    </cfRule>
    <cfRule type="cellIs" dxfId="1346" priority="1106" operator="equal">
      <formula>"Б"</formula>
    </cfRule>
    <cfRule type="cellIs" dxfId="1345" priority="1107" operator="equal">
      <formula>"ПР"</formula>
    </cfRule>
  </conditionalFormatting>
  <conditionalFormatting sqref="BI14:BJ14">
    <cfRule type="cellIs" dxfId="1344" priority="1097" operator="equal">
      <formula>"ОТ"</formula>
    </cfRule>
    <cfRule type="cellIs" dxfId="1343" priority="1098" operator="equal">
      <formula>"В"</formula>
    </cfRule>
    <cfRule type="cellIs" dxfId="1342" priority="1099" operator="equal">
      <formula>"Н"</formula>
    </cfRule>
    <cfRule type="cellIs" dxfId="1341" priority="1100" operator="equal">
      <formula>"Б"</formula>
    </cfRule>
    <cfRule type="cellIs" dxfId="1340" priority="1101" operator="equal">
      <formula>"ПР"</formula>
    </cfRule>
  </conditionalFormatting>
  <conditionalFormatting sqref="BI14:BJ14">
    <cfRule type="expression" dxfId="1339" priority="1091">
      <formula>COUNTIF(AQ14:BG14,"В")=0</formula>
    </cfRule>
    <cfRule type="cellIs" dxfId="1338" priority="1092" operator="equal">
      <formula>"ОТ"</formula>
    </cfRule>
    <cfRule type="cellIs" dxfId="1337" priority="1093" operator="equal">
      <formula>"В"</formula>
    </cfRule>
    <cfRule type="cellIs" dxfId="1336" priority="1094" operator="equal">
      <formula>"Н"</formula>
    </cfRule>
    <cfRule type="cellIs" dxfId="1335" priority="1095" operator="equal">
      <formula>"Б"</formula>
    </cfRule>
    <cfRule type="cellIs" dxfId="1334" priority="1096" operator="equal">
      <formula>"ПР"</formula>
    </cfRule>
  </conditionalFormatting>
  <conditionalFormatting sqref="BK14">
    <cfRule type="expression" dxfId="1333" priority="1088">
      <formula>IF(BL14="в",(4*$C$2/7+($A$2-BJ14)+BO14)&lt;$C$2)</formula>
    </cfRule>
    <cfRule type="cellIs" dxfId="1332" priority="1089" operator="equal">
      <formula>"!"</formula>
    </cfRule>
    <cfRule type="expression" dxfId="1331" priority="1090">
      <formula>($A$2-BJ14+BL14)&lt;$B$2</formula>
    </cfRule>
  </conditionalFormatting>
  <conditionalFormatting sqref="BK14">
    <cfRule type="expression" dxfId="1330" priority="1086">
      <formula>IF(BI14="от",$A$2-$E$2+BL14)&lt;$B$2</formula>
    </cfRule>
    <cfRule type="expression" dxfId="1329" priority="1087">
      <formula>IF(BI14="ОТ",IF(BL14="В",(4*$C$2/7+($A$2-$E$2)+BO14)&lt;$C$2))</formula>
    </cfRule>
  </conditionalFormatting>
  <conditionalFormatting sqref="AT75:AU75">
    <cfRule type="cellIs" dxfId="1328" priority="1081" operator="equal">
      <formula>"ОТ"</formula>
    </cfRule>
    <cfRule type="cellIs" dxfId="1327" priority="1082" operator="equal">
      <formula>"В"</formula>
    </cfRule>
    <cfRule type="cellIs" dxfId="1326" priority="1083" operator="equal">
      <formula>"Н"</formula>
    </cfRule>
    <cfRule type="cellIs" dxfId="1325" priority="1084" operator="equal">
      <formula>"Б"</formula>
    </cfRule>
    <cfRule type="cellIs" dxfId="1324" priority="1085" operator="equal">
      <formula>"ПР"</formula>
    </cfRule>
  </conditionalFormatting>
  <conditionalFormatting sqref="AT75:AU75">
    <cfRule type="expression" dxfId="1323" priority="1075">
      <formula>COUNTIF(AB75:AR75,"В")=0</formula>
    </cfRule>
    <cfRule type="cellIs" dxfId="1322" priority="1076" operator="equal">
      <formula>"ОТ"</formula>
    </cfRule>
    <cfRule type="cellIs" dxfId="1321" priority="1077" operator="equal">
      <formula>"В"</formula>
    </cfRule>
    <cfRule type="cellIs" dxfId="1320" priority="1078" operator="equal">
      <formula>"Н"</formula>
    </cfRule>
    <cfRule type="cellIs" dxfId="1319" priority="1079" operator="equal">
      <formula>"Б"</formula>
    </cfRule>
    <cfRule type="cellIs" dxfId="1318" priority="1080" operator="equal">
      <formula>"ПР"</formula>
    </cfRule>
  </conditionalFormatting>
  <conditionalFormatting sqref="BU16:BV16">
    <cfRule type="cellIs" dxfId="1317" priority="1070" operator="equal">
      <formula>"ОТ"</formula>
    </cfRule>
    <cfRule type="cellIs" dxfId="1316" priority="1071" operator="equal">
      <formula>"В"</formula>
    </cfRule>
    <cfRule type="cellIs" dxfId="1315" priority="1072" operator="equal">
      <formula>"Н"</formula>
    </cfRule>
    <cfRule type="cellIs" dxfId="1314" priority="1073" operator="equal">
      <formula>"Б"</formula>
    </cfRule>
    <cfRule type="cellIs" dxfId="1313" priority="1074" operator="equal">
      <formula>"ПР"</formula>
    </cfRule>
  </conditionalFormatting>
  <conditionalFormatting sqref="BU16:BV16">
    <cfRule type="expression" dxfId="1312" priority="1064">
      <formula>COUNTIF(BC16:BS16,"В")=0</formula>
    </cfRule>
    <cfRule type="cellIs" dxfId="1311" priority="1065" operator="equal">
      <formula>"ОТ"</formula>
    </cfRule>
    <cfRule type="cellIs" dxfId="1310" priority="1066" operator="equal">
      <formula>"В"</formula>
    </cfRule>
    <cfRule type="cellIs" dxfId="1309" priority="1067" operator="equal">
      <formula>"Н"</formula>
    </cfRule>
    <cfRule type="cellIs" dxfId="1308" priority="1068" operator="equal">
      <formula>"Б"</formula>
    </cfRule>
    <cfRule type="cellIs" dxfId="1307" priority="1069" operator="equal">
      <formula>"ПР"</formula>
    </cfRule>
  </conditionalFormatting>
  <conditionalFormatting sqref="BX16:BY16">
    <cfRule type="cellIs" dxfId="1306" priority="1059" operator="equal">
      <formula>"ОТ"</formula>
    </cfRule>
    <cfRule type="cellIs" dxfId="1305" priority="1060" operator="equal">
      <formula>"В"</formula>
    </cfRule>
    <cfRule type="cellIs" dxfId="1304" priority="1061" operator="equal">
      <formula>"Н"</formula>
    </cfRule>
    <cfRule type="cellIs" dxfId="1303" priority="1062" operator="equal">
      <formula>"Б"</formula>
    </cfRule>
    <cfRule type="cellIs" dxfId="1302" priority="1063" operator="equal">
      <formula>"ПР"</formula>
    </cfRule>
  </conditionalFormatting>
  <conditionalFormatting sqref="BX16:BY16">
    <cfRule type="expression" dxfId="1301" priority="1053">
      <formula>COUNTIF(BF16:BV16,"В")=0</formula>
    </cfRule>
    <cfRule type="cellIs" dxfId="1300" priority="1054" operator="equal">
      <formula>"ОТ"</formula>
    </cfRule>
    <cfRule type="cellIs" dxfId="1299" priority="1055" operator="equal">
      <formula>"В"</formula>
    </cfRule>
    <cfRule type="cellIs" dxfId="1298" priority="1056" operator="equal">
      <formula>"Н"</formula>
    </cfRule>
    <cfRule type="cellIs" dxfId="1297" priority="1057" operator="equal">
      <formula>"Б"</formula>
    </cfRule>
    <cfRule type="cellIs" dxfId="1296" priority="1058" operator="equal">
      <formula>"ПР"</formula>
    </cfRule>
  </conditionalFormatting>
  <conditionalFormatting sqref="BW16">
    <cfRule type="expression" dxfId="1295" priority="1050">
      <formula>IF(BX16="в",(4*$C$2/7+($A$2-BV16)+CA16)&lt;$C$2)</formula>
    </cfRule>
    <cfRule type="cellIs" dxfId="1294" priority="1051" operator="equal">
      <formula>"!"</formula>
    </cfRule>
    <cfRule type="expression" dxfId="1293" priority="1052">
      <formula>($A$2-BV16+BX16)&lt;$B$2</formula>
    </cfRule>
  </conditionalFormatting>
  <conditionalFormatting sqref="BW16">
    <cfRule type="expression" dxfId="1292" priority="1048">
      <formula>IF(BU16="от",$A$2-$E$2+BX16)&lt;$B$2</formula>
    </cfRule>
    <cfRule type="expression" dxfId="1291" priority="1049">
      <formula>IF(BU16="ОТ",IF(BX16="В",(4*$C$2/7+($A$2-$E$2)+CA16)&lt;$C$2))</formula>
    </cfRule>
  </conditionalFormatting>
  <conditionalFormatting sqref="BU59:BV59">
    <cfRule type="cellIs" dxfId="1290" priority="1043" operator="equal">
      <formula>"ОТ"</formula>
    </cfRule>
    <cfRule type="cellIs" dxfId="1289" priority="1044" operator="equal">
      <formula>"В"</formula>
    </cfRule>
    <cfRule type="cellIs" dxfId="1288" priority="1045" operator="equal">
      <formula>"Н"</formula>
    </cfRule>
    <cfRule type="cellIs" dxfId="1287" priority="1046" operator="equal">
      <formula>"Б"</formula>
    </cfRule>
    <cfRule type="cellIs" dxfId="1286" priority="1047" operator="equal">
      <formula>"ПР"</formula>
    </cfRule>
  </conditionalFormatting>
  <conditionalFormatting sqref="BU59:BV59">
    <cfRule type="expression" dxfId="1285" priority="1037">
      <formula>COUNTIF(BC59:BS59,"В")=0</formula>
    </cfRule>
    <cfRule type="cellIs" dxfId="1284" priority="1038" operator="equal">
      <formula>"ОТ"</formula>
    </cfRule>
    <cfRule type="cellIs" dxfId="1283" priority="1039" operator="equal">
      <formula>"В"</formula>
    </cfRule>
    <cfRule type="cellIs" dxfId="1282" priority="1040" operator="equal">
      <formula>"Н"</formula>
    </cfRule>
    <cfRule type="cellIs" dxfId="1281" priority="1041" operator="equal">
      <formula>"Б"</formula>
    </cfRule>
    <cfRule type="cellIs" dxfId="1280" priority="1042" operator="equal">
      <formula>"ПР"</formula>
    </cfRule>
  </conditionalFormatting>
  <conditionalFormatting sqref="BX59:BY59">
    <cfRule type="cellIs" dxfId="1279" priority="1032" operator="equal">
      <formula>"ОТ"</formula>
    </cfRule>
    <cfRule type="cellIs" dxfId="1278" priority="1033" operator="equal">
      <formula>"В"</formula>
    </cfRule>
    <cfRule type="cellIs" dxfId="1277" priority="1034" operator="equal">
      <formula>"Н"</formula>
    </cfRule>
    <cfRule type="cellIs" dxfId="1276" priority="1035" operator="equal">
      <formula>"Б"</formula>
    </cfRule>
    <cfRule type="cellIs" dxfId="1275" priority="1036" operator="equal">
      <formula>"ПР"</formula>
    </cfRule>
  </conditionalFormatting>
  <conditionalFormatting sqref="BX59:BY59">
    <cfRule type="expression" dxfId="1274" priority="1026">
      <formula>COUNTIF(BF59:BV59,"В")=0</formula>
    </cfRule>
    <cfRule type="cellIs" dxfId="1273" priority="1027" operator="equal">
      <formula>"ОТ"</formula>
    </cfRule>
    <cfRule type="cellIs" dxfId="1272" priority="1028" operator="equal">
      <formula>"В"</formula>
    </cfRule>
    <cfRule type="cellIs" dxfId="1271" priority="1029" operator="equal">
      <formula>"Н"</formula>
    </cfRule>
    <cfRule type="cellIs" dxfId="1270" priority="1030" operator="equal">
      <formula>"Б"</formula>
    </cfRule>
    <cfRule type="cellIs" dxfId="1269" priority="1031" operator="equal">
      <formula>"ПР"</formula>
    </cfRule>
  </conditionalFormatting>
  <conditionalFormatting sqref="CM35:CN35">
    <cfRule type="cellIs" dxfId="1268" priority="1021" operator="equal">
      <formula>"ОТ"</formula>
    </cfRule>
    <cfRule type="cellIs" dxfId="1267" priority="1022" operator="equal">
      <formula>"В"</formula>
    </cfRule>
    <cfRule type="cellIs" dxfId="1266" priority="1023" operator="equal">
      <formula>"Н"</formula>
    </cfRule>
    <cfRule type="cellIs" dxfId="1265" priority="1024" operator="equal">
      <formula>"Б"</formula>
    </cfRule>
    <cfRule type="cellIs" dxfId="1264" priority="1025" operator="equal">
      <formula>"ПР"</formula>
    </cfRule>
  </conditionalFormatting>
  <conditionalFormatting sqref="CM35:CN35">
    <cfRule type="expression" dxfId="1263" priority="1015">
      <formula>COUNTIF(BU35:CK35,"В")=0</formula>
    </cfRule>
    <cfRule type="cellIs" dxfId="1262" priority="1016" operator="equal">
      <formula>"ОТ"</formula>
    </cfRule>
    <cfRule type="cellIs" dxfId="1261" priority="1017" operator="equal">
      <formula>"В"</formula>
    </cfRule>
    <cfRule type="cellIs" dxfId="1260" priority="1018" operator="equal">
      <formula>"Н"</formula>
    </cfRule>
    <cfRule type="cellIs" dxfId="1259" priority="1019" operator="equal">
      <formula>"Б"</formula>
    </cfRule>
    <cfRule type="cellIs" dxfId="1258" priority="1020" operator="equal">
      <formula>"ПР"</formula>
    </cfRule>
  </conditionalFormatting>
  <conditionalFormatting sqref="I22">
    <cfRule type="expression" dxfId="1257" priority="1012">
      <formula>IF(J22="в",(4*$C$2/7+($A$2-H22)+M22)&lt;$C$2)</formula>
    </cfRule>
    <cfRule type="cellIs" dxfId="1256" priority="1013" operator="equal">
      <formula>"!"</formula>
    </cfRule>
    <cfRule type="expression" dxfId="1255" priority="1014">
      <formula>($A$2-H22+J22)&lt;$B$2</formula>
    </cfRule>
  </conditionalFormatting>
  <conditionalFormatting sqref="I22">
    <cfRule type="expression" dxfId="1254" priority="1010">
      <formula>IF(G22="от",$A$2-$E$2+J22)&lt;$B$2</formula>
    </cfRule>
    <cfRule type="expression" dxfId="1253" priority="1011">
      <formula>IF(G22="ОТ",IF(J22="В",(4*$C$2/7+($A$2-$E$2)+M22)&lt;$C$2))</formula>
    </cfRule>
  </conditionalFormatting>
  <conditionalFormatting sqref="G22:H22">
    <cfRule type="cellIs" dxfId="1252" priority="1005" operator="equal">
      <formula>"ОТ"</formula>
    </cfRule>
    <cfRule type="cellIs" dxfId="1251" priority="1006" operator="equal">
      <formula>"В"</formula>
    </cfRule>
    <cfRule type="cellIs" dxfId="1250" priority="1007" operator="equal">
      <formula>"Н"</formula>
    </cfRule>
    <cfRule type="cellIs" dxfId="1249" priority="1008" operator="equal">
      <formula>"Б"</formula>
    </cfRule>
    <cfRule type="cellIs" dxfId="1248" priority="1009" operator="equal">
      <formula>"ПР"</formula>
    </cfRule>
  </conditionalFormatting>
  <conditionalFormatting sqref="J22:K22">
    <cfRule type="cellIs" dxfId="1247" priority="1000" operator="equal">
      <formula>"ОТ"</formula>
    </cfRule>
    <cfRule type="cellIs" dxfId="1246" priority="1001" operator="equal">
      <formula>"В"</formula>
    </cfRule>
    <cfRule type="cellIs" dxfId="1245" priority="1002" operator="equal">
      <formula>"Н"</formula>
    </cfRule>
    <cfRule type="cellIs" dxfId="1244" priority="1003" operator="equal">
      <formula>"Б"</formula>
    </cfRule>
    <cfRule type="cellIs" dxfId="1243" priority="1004" operator="equal">
      <formula>"ПР"</formula>
    </cfRule>
  </conditionalFormatting>
  <conditionalFormatting sqref="M22:N22">
    <cfRule type="cellIs" dxfId="1242" priority="995" operator="equal">
      <formula>"ОТ"</formula>
    </cfRule>
    <cfRule type="cellIs" dxfId="1241" priority="996" operator="equal">
      <formula>"В"</formula>
    </cfRule>
    <cfRule type="cellIs" dxfId="1240" priority="997" operator="equal">
      <formula>"Н"</formula>
    </cfRule>
    <cfRule type="cellIs" dxfId="1239" priority="998" operator="equal">
      <formula>"Б"</formula>
    </cfRule>
    <cfRule type="cellIs" dxfId="1238" priority="999" operator="equal">
      <formula>"ПР"</formula>
    </cfRule>
  </conditionalFormatting>
  <conditionalFormatting sqref="P22:Q22">
    <cfRule type="cellIs" dxfId="1237" priority="990" operator="equal">
      <formula>"ОТ"</formula>
    </cfRule>
    <cfRule type="cellIs" dxfId="1236" priority="991" operator="equal">
      <formula>"В"</formula>
    </cfRule>
    <cfRule type="cellIs" dxfId="1235" priority="992" operator="equal">
      <formula>"Н"</formula>
    </cfRule>
    <cfRule type="cellIs" dxfId="1234" priority="993" operator="equal">
      <formula>"Б"</formula>
    </cfRule>
    <cfRule type="cellIs" dxfId="1233" priority="994" operator="equal">
      <formula>"ПР"</formula>
    </cfRule>
  </conditionalFormatting>
  <conditionalFormatting sqref="L22">
    <cfRule type="expression" dxfId="1232" priority="987">
      <formula>IF(M22="в",(4*$C$2/7+($A$2-K22)+P22)&lt;$C$2)</formula>
    </cfRule>
    <cfRule type="cellIs" dxfId="1231" priority="988" operator="equal">
      <formula>"!"</formula>
    </cfRule>
    <cfRule type="expression" dxfId="1230" priority="989">
      <formula>($A$2-K22+M22)&lt;$B$2</formula>
    </cfRule>
  </conditionalFormatting>
  <conditionalFormatting sqref="L22">
    <cfRule type="expression" dxfId="1229" priority="985">
      <formula>IF(J22="от",$A$2-$E$2+M22)&lt;$B$2</formula>
    </cfRule>
    <cfRule type="expression" dxfId="1228" priority="986">
      <formula>IF(J22="ОТ",IF(M22="В",(4*$C$2/7+($A$2-$E$2)+P22)&lt;$C$2))</formula>
    </cfRule>
  </conditionalFormatting>
  <conditionalFormatting sqref="O22">
    <cfRule type="expression" dxfId="1227" priority="982">
      <formula>IF(P22="в",(4*$C$2/7+($A$2-N22)+S22)&lt;$C$2)</formula>
    </cfRule>
    <cfRule type="cellIs" dxfId="1226" priority="983" operator="equal">
      <formula>"!"</formula>
    </cfRule>
    <cfRule type="expression" dxfId="1225" priority="984">
      <formula>($A$2-N22+P22)&lt;$B$2</formula>
    </cfRule>
  </conditionalFormatting>
  <conditionalFormatting sqref="O22">
    <cfRule type="expression" dxfId="1224" priority="980">
      <formula>IF(M22="от",$A$2-$E$2+P22)&lt;$B$2</formula>
    </cfRule>
    <cfRule type="expression" dxfId="1223" priority="981">
      <formula>IF(M22="ОТ",IF(P22="В",(4*$C$2/7+($A$2-$E$2)+S22)&lt;$C$2))</formula>
    </cfRule>
  </conditionalFormatting>
  <conditionalFormatting sqref="J12:K12">
    <cfRule type="cellIs" dxfId="1222" priority="975" operator="equal">
      <formula>"ОТ"</formula>
    </cfRule>
    <cfRule type="cellIs" dxfId="1221" priority="976" operator="equal">
      <formula>"В"</formula>
    </cfRule>
    <cfRule type="cellIs" dxfId="1220" priority="977" operator="equal">
      <formula>"Н"</formula>
    </cfRule>
    <cfRule type="cellIs" dxfId="1219" priority="978" operator="equal">
      <formula>"Б"</formula>
    </cfRule>
    <cfRule type="cellIs" dxfId="1218" priority="979" operator="equal">
      <formula>"ПР"</formula>
    </cfRule>
  </conditionalFormatting>
  <conditionalFormatting sqref="M12:N12">
    <cfRule type="cellIs" dxfId="1217" priority="970" operator="equal">
      <formula>"ОТ"</formula>
    </cfRule>
    <cfRule type="cellIs" dxfId="1216" priority="971" operator="equal">
      <formula>"В"</formula>
    </cfRule>
    <cfRule type="cellIs" dxfId="1215" priority="972" operator="equal">
      <formula>"Н"</formula>
    </cfRule>
    <cfRule type="cellIs" dxfId="1214" priority="973" operator="equal">
      <formula>"Б"</formula>
    </cfRule>
    <cfRule type="cellIs" dxfId="1213" priority="974" operator="equal">
      <formula>"ПР"</formula>
    </cfRule>
  </conditionalFormatting>
  <conditionalFormatting sqref="P78:Q78">
    <cfRule type="cellIs" dxfId="1212" priority="960" operator="equal">
      <formula>"ОТ"</formula>
    </cfRule>
    <cfRule type="cellIs" dxfId="1211" priority="961" operator="equal">
      <formula>"В"</formula>
    </cfRule>
    <cfRule type="cellIs" dxfId="1210" priority="962" operator="equal">
      <formula>"Н"</formula>
    </cfRule>
    <cfRule type="cellIs" dxfId="1209" priority="963" operator="equal">
      <formula>"Б"</formula>
    </cfRule>
    <cfRule type="cellIs" dxfId="1208" priority="964" operator="equal">
      <formula>"ПР"</formula>
    </cfRule>
  </conditionalFormatting>
  <conditionalFormatting sqref="R78">
    <cfRule type="expression" dxfId="1207" priority="957">
      <formula>IF(S78="в",(4*$C$2/7+($A$2-Q78)+V78)&lt;$C$2)</formula>
    </cfRule>
    <cfRule type="cellIs" dxfId="1206" priority="958" operator="equal">
      <formula>"!"</formula>
    </cfRule>
    <cfRule type="expression" dxfId="1205" priority="959">
      <formula>($A$2-Q78+S78)&lt;$B$2</formula>
    </cfRule>
  </conditionalFormatting>
  <conditionalFormatting sqref="R78">
    <cfRule type="expression" dxfId="1204" priority="955">
      <formula>IF(P78="от",$A$2-$E$2+S78)&lt;$B$2</formula>
    </cfRule>
    <cfRule type="expression" dxfId="1203" priority="956">
      <formula>IF(P78="ОТ",IF(S78="В",(4*$C$2/7+($A$2-$E$2)+V78)&lt;$C$2))</formula>
    </cfRule>
  </conditionalFormatting>
  <conditionalFormatting sqref="AQ12:AR12">
    <cfRule type="cellIs" dxfId="1202" priority="950" operator="equal">
      <formula>"ОТ"</formula>
    </cfRule>
    <cfRule type="cellIs" dxfId="1201" priority="951" operator="equal">
      <formula>"В"</formula>
    </cfRule>
    <cfRule type="cellIs" dxfId="1200" priority="952" operator="equal">
      <formula>"Н"</formula>
    </cfRule>
    <cfRule type="cellIs" dxfId="1199" priority="953" operator="equal">
      <formula>"Б"</formula>
    </cfRule>
    <cfRule type="cellIs" dxfId="1198" priority="954" operator="equal">
      <formula>"ПР"</formula>
    </cfRule>
  </conditionalFormatting>
  <conditionalFormatting sqref="AQ12:AR12">
    <cfRule type="expression" dxfId="1197" priority="944">
      <formula>COUNTIF(Y12:AO12,"В")=0</formula>
    </cfRule>
    <cfRule type="cellIs" dxfId="1196" priority="945" operator="equal">
      <formula>"ОТ"</formula>
    </cfRule>
    <cfRule type="cellIs" dxfId="1195" priority="946" operator="equal">
      <formula>"В"</formula>
    </cfRule>
    <cfRule type="cellIs" dxfId="1194" priority="947" operator="equal">
      <formula>"Н"</formula>
    </cfRule>
    <cfRule type="cellIs" dxfId="1193" priority="948" operator="equal">
      <formula>"Б"</formula>
    </cfRule>
    <cfRule type="cellIs" dxfId="1192" priority="949" operator="equal">
      <formula>"ПР"</formula>
    </cfRule>
  </conditionalFormatting>
  <conditionalFormatting sqref="AS12">
    <cfRule type="expression" dxfId="1191" priority="941">
      <formula>IF(AT12="в",(4*$C$2/7+($A$2-AR12)+AW12)&lt;$C$2)</formula>
    </cfRule>
    <cfRule type="cellIs" dxfId="1190" priority="942" operator="equal">
      <formula>"!"</formula>
    </cfRule>
    <cfRule type="expression" dxfId="1189" priority="943">
      <formula>($A$2-AR12+AT12)&lt;$B$2</formula>
    </cfRule>
  </conditionalFormatting>
  <conditionalFormatting sqref="AS12">
    <cfRule type="expression" dxfId="1188" priority="939">
      <formula>IF(AQ12="от",$A$2-$E$2+AT12)&lt;$B$2</formula>
    </cfRule>
    <cfRule type="expression" dxfId="1187" priority="940">
      <formula>IF(AQ12="ОТ",IF(AT12="В",(4*$C$2/7+($A$2-$E$2)+AW12)&lt;$C$2))</formula>
    </cfRule>
  </conditionalFormatting>
  <conditionalFormatting sqref="AQ55:AR55">
    <cfRule type="cellIs" dxfId="1186" priority="934" operator="equal">
      <formula>"ОТ"</formula>
    </cfRule>
    <cfRule type="cellIs" dxfId="1185" priority="935" operator="equal">
      <formula>"В"</formula>
    </cfRule>
    <cfRule type="cellIs" dxfId="1184" priority="936" operator="equal">
      <formula>"Н"</formula>
    </cfRule>
    <cfRule type="cellIs" dxfId="1183" priority="937" operator="equal">
      <formula>"Б"</formula>
    </cfRule>
    <cfRule type="cellIs" dxfId="1182" priority="938" operator="equal">
      <formula>"ПР"</formula>
    </cfRule>
  </conditionalFormatting>
  <conditionalFormatting sqref="AQ55:AR55">
    <cfRule type="expression" dxfId="1181" priority="928">
      <formula>COUNTIF(Y55:AO55,"В")=0</formula>
    </cfRule>
    <cfRule type="cellIs" dxfId="1180" priority="929" operator="equal">
      <formula>"ОТ"</formula>
    </cfRule>
    <cfRule type="cellIs" dxfId="1179" priority="930" operator="equal">
      <formula>"В"</formula>
    </cfRule>
    <cfRule type="cellIs" dxfId="1178" priority="931" operator="equal">
      <formula>"Н"</formula>
    </cfRule>
    <cfRule type="cellIs" dxfId="1177" priority="932" operator="equal">
      <formula>"Б"</formula>
    </cfRule>
    <cfRule type="cellIs" dxfId="1176" priority="933" operator="equal">
      <formula>"ПР"</formula>
    </cfRule>
  </conditionalFormatting>
  <conditionalFormatting sqref="AQ20:AR20">
    <cfRule type="cellIs" dxfId="1175" priority="923" operator="equal">
      <formula>"ОТ"</formula>
    </cfRule>
    <cfRule type="cellIs" dxfId="1174" priority="924" operator="equal">
      <formula>"В"</formula>
    </cfRule>
    <cfRule type="cellIs" dxfId="1173" priority="925" operator="equal">
      <formula>"Н"</formula>
    </cfRule>
    <cfRule type="cellIs" dxfId="1172" priority="926" operator="equal">
      <formula>"Б"</formula>
    </cfRule>
    <cfRule type="cellIs" dxfId="1171" priority="927" operator="equal">
      <formula>"ПР"</formula>
    </cfRule>
  </conditionalFormatting>
  <conditionalFormatting sqref="AQ20:AR20">
    <cfRule type="expression" dxfId="1170" priority="917">
      <formula>COUNTIF(Y20:AO20,"В")=0</formula>
    </cfRule>
    <cfRule type="cellIs" dxfId="1169" priority="918" operator="equal">
      <formula>"ОТ"</formula>
    </cfRule>
    <cfRule type="cellIs" dxfId="1168" priority="919" operator="equal">
      <formula>"В"</formula>
    </cfRule>
    <cfRule type="cellIs" dxfId="1167" priority="920" operator="equal">
      <formula>"Н"</formula>
    </cfRule>
    <cfRule type="cellIs" dxfId="1166" priority="921" operator="equal">
      <formula>"Б"</formula>
    </cfRule>
    <cfRule type="cellIs" dxfId="1165" priority="922" operator="equal">
      <formula>"ПР"</formula>
    </cfRule>
  </conditionalFormatting>
  <conditionalFormatting sqref="AN72:AO72">
    <cfRule type="cellIs" dxfId="1164" priority="912" operator="equal">
      <formula>"ОТ"</formula>
    </cfRule>
    <cfRule type="cellIs" dxfId="1163" priority="913" operator="equal">
      <formula>"В"</formula>
    </cfRule>
    <cfRule type="cellIs" dxfId="1162" priority="914" operator="equal">
      <formula>"Н"</formula>
    </cfRule>
    <cfRule type="cellIs" dxfId="1161" priority="915" operator="equal">
      <formula>"Б"</formula>
    </cfRule>
    <cfRule type="cellIs" dxfId="1160" priority="916" operator="equal">
      <formula>"ПР"</formula>
    </cfRule>
  </conditionalFormatting>
  <conditionalFormatting sqref="AN72:AO72">
    <cfRule type="expression" dxfId="1159" priority="906">
      <formula>COUNTIF(V72:AL72,"В")=0</formula>
    </cfRule>
    <cfRule type="cellIs" dxfId="1158" priority="907" operator="equal">
      <formula>"ОТ"</formula>
    </cfRule>
    <cfRule type="cellIs" dxfId="1157" priority="908" operator="equal">
      <formula>"В"</formula>
    </cfRule>
    <cfRule type="cellIs" dxfId="1156" priority="909" operator="equal">
      <formula>"Н"</formula>
    </cfRule>
    <cfRule type="cellIs" dxfId="1155" priority="910" operator="equal">
      <formula>"Б"</formula>
    </cfRule>
    <cfRule type="cellIs" dxfId="1154" priority="911" operator="equal">
      <formula>"ПР"</formula>
    </cfRule>
  </conditionalFormatting>
  <conditionalFormatting sqref="AP72">
    <cfRule type="expression" dxfId="1153" priority="903">
      <formula>IF(AQ72="в",(4*$C$2/7+($A$2-AO72)+AT72)&lt;$C$2)</formula>
    </cfRule>
    <cfRule type="cellIs" dxfId="1152" priority="904" operator="equal">
      <formula>"!"</formula>
    </cfRule>
    <cfRule type="expression" dxfId="1151" priority="905">
      <formula>($A$2-AO72+AQ72)&lt;$B$2</formula>
    </cfRule>
  </conditionalFormatting>
  <conditionalFormatting sqref="AP72">
    <cfRule type="expression" dxfId="1150" priority="901">
      <formula>IF(AN72="от",$A$2-$E$2+AQ72)&lt;$B$2</formula>
    </cfRule>
    <cfRule type="expression" dxfId="1149" priority="902">
      <formula>IF(AN72="ОТ",IF(AQ72="В",(4*$C$2/7+($A$2-$E$2)+AT72)&lt;$C$2))</formula>
    </cfRule>
  </conditionalFormatting>
  <conditionalFormatting sqref="AN19:AO19">
    <cfRule type="cellIs" dxfId="1148" priority="896" operator="equal">
      <formula>"ОТ"</formula>
    </cfRule>
    <cfRule type="cellIs" dxfId="1147" priority="897" operator="equal">
      <formula>"В"</formula>
    </cfRule>
    <cfRule type="cellIs" dxfId="1146" priority="898" operator="equal">
      <formula>"Н"</formula>
    </cfRule>
    <cfRule type="cellIs" dxfId="1145" priority="899" operator="equal">
      <formula>"Б"</formula>
    </cfRule>
    <cfRule type="cellIs" dxfId="1144" priority="900" operator="equal">
      <formula>"ПР"</formula>
    </cfRule>
  </conditionalFormatting>
  <conditionalFormatting sqref="AN19:AO19">
    <cfRule type="expression" dxfId="1143" priority="890">
      <formula>COUNTIF(V19:AL19,"В")=0</formula>
    </cfRule>
    <cfRule type="cellIs" dxfId="1142" priority="891" operator="equal">
      <formula>"ОТ"</formula>
    </cfRule>
    <cfRule type="cellIs" dxfId="1141" priority="892" operator="equal">
      <formula>"В"</formula>
    </cfRule>
    <cfRule type="cellIs" dxfId="1140" priority="893" operator="equal">
      <formula>"Н"</formula>
    </cfRule>
    <cfRule type="cellIs" dxfId="1139" priority="894" operator="equal">
      <formula>"Б"</formula>
    </cfRule>
    <cfRule type="cellIs" dxfId="1138" priority="895" operator="equal">
      <formula>"ПР"</formula>
    </cfRule>
  </conditionalFormatting>
  <conditionalFormatting sqref="AP19">
    <cfRule type="expression" dxfId="1137" priority="882">
      <formula>IF(AQ19="в",(4*$C$2/7+($A$2-AO19)+AT19)&lt;$C$2)</formula>
    </cfRule>
    <cfRule type="cellIs" dxfId="1136" priority="883" operator="equal">
      <formula>"!"</formula>
    </cfRule>
    <cfRule type="expression" dxfId="1135" priority="884">
      <formula>($A$2-AO19+AQ19)&lt;$B$2</formula>
    </cfRule>
  </conditionalFormatting>
  <conditionalFormatting sqref="AP19">
    <cfRule type="expression" dxfId="1134" priority="880">
      <formula>IF(AN19="от",$A$2-$E$2+AQ19)&lt;$B$2</formula>
    </cfRule>
    <cfRule type="expression" dxfId="1133" priority="881">
      <formula>IF(AN19="ОТ",IF(AQ19="В",(4*$C$2/7+($A$2-$E$2)+AT19)&lt;$C$2))</formula>
    </cfRule>
  </conditionalFormatting>
  <conditionalFormatting sqref="AP12">
    <cfRule type="expression" dxfId="1132" priority="877">
      <formula>IF(AQ12="в",(4*$C$2/7+($A$2-AO12)+AT12)&lt;$C$2)</formula>
    </cfRule>
    <cfRule type="cellIs" dxfId="1131" priority="878" operator="equal">
      <formula>"!"</formula>
    </cfRule>
    <cfRule type="expression" dxfId="1130" priority="879">
      <formula>($A$2-AO12+AQ12)&lt;$B$2</formula>
    </cfRule>
  </conditionalFormatting>
  <conditionalFormatting sqref="AP12">
    <cfRule type="expression" dxfId="1129" priority="875">
      <formula>IF(AN12="от",$A$2-$E$2+AQ12)&lt;$B$2</formula>
    </cfRule>
    <cfRule type="expression" dxfId="1128" priority="876">
      <formula>IF(AN12="ОТ",IF(AQ12="В",(4*$C$2/7+($A$2-$E$2)+AT12)&lt;$C$2))</formula>
    </cfRule>
  </conditionalFormatting>
  <conditionalFormatting sqref="CP52:CQ52 CM52:CN52 CJ52:CK52 CG52:CH52">
    <cfRule type="cellIs" dxfId="1127" priority="870" operator="equal">
      <formula>"ОТ"</formula>
    </cfRule>
    <cfRule type="cellIs" dxfId="1126" priority="871" operator="equal">
      <formula>"В"</formula>
    </cfRule>
    <cfRule type="cellIs" dxfId="1125" priority="872" operator="equal">
      <formula>"Н"</formula>
    </cfRule>
    <cfRule type="cellIs" dxfId="1124" priority="873" operator="equal">
      <formula>"Б"</formula>
    </cfRule>
    <cfRule type="cellIs" dxfId="1123" priority="874" operator="equal">
      <formula>"ПР"</formula>
    </cfRule>
  </conditionalFormatting>
  <conditionalFormatting sqref="CP52:CQ52 CM52:CN52 CJ52:CK52 CG52:CH52">
    <cfRule type="expression" dxfId="1122" priority="864">
      <formula>COUNTIF(BO52:CE52,"В")=0</formula>
    </cfRule>
    <cfRule type="cellIs" dxfId="1121" priority="865" operator="equal">
      <formula>"ОТ"</formula>
    </cfRule>
    <cfRule type="cellIs" dxfId="1120" priority="866" operator="equal">
      <formula>"В"</formula>
    </cfRule>
    <cfRule type="cellIs" dxfId="1119" priority="867" operator="equal">
      <formula>"Н"</formula>
    </cfRule>
    <cfRule type="cellIs" dxfId="1118" priority="868" operator="equal">
      <formula>"Б"</formula>
    </cfRule>
    <cfRule type="cellIs" dxfId="1117" priority="869" operator="equal">
      <formula>"ПР"</formula>
    </cfRule>
  </conditionalFormatting>
  <conditionalFormatting sqref="CR52 CO52 CL52 CI52">
    <cfRule type="expression" dxfId="1116" priority="861">
      <formula>IF(CJ52="в",(4*$C$2/7+($A$2-CH52)+CM52)&lt;$C$2)</formula>
    </cfRule>
    <cfRule type="cellIs" dxfId="1115" priority="862" operator="equal">
      <formula>"!"</formula>
    </cfRule>
    <cfRule type="expression" dxfId="1114" priority="863">
      <formula>($A$2-CH52+CJ52)&lt;$B$2</formula>
    </cfRule>
  </conditionalFormatting>
  <conditionalFormatting sqref="CR52 CO52 CL52 CI52">
    <cfRule type="expression" dxfId="1113" priority="859">
      <formula>IF(CG52="от",$A$2-$E$2+CJ52)&lt;$B$2</formula>
    </cfRule>
    <cfRule type="expression" dxfId="1112" priority="860">
      <formula>IF(CG52="ОТ",IF(CJ52="В",(4*$C$2/7+($A$2-$E$2)+CM52)&lt;$C$2))</formula>
    </cfRule>
  </conditionalFormatting>
  <conditionalFormatting sqref="CJ53:CK53">
    <cfRule type="cellIs" dxfId="1111" priority="854" operator="equal">
      <formula>"ОТ"</formula>
    </cfRule>
    <cfRule type="cellIs" dxfId="1110" priority="855" operator="equal">
      <formula>"В"</formula>
    </cfRule>
    <cfRule type="cellIs" dxfId="1109" priority="856" operator="equal">
      <formula>"Н"</formula>
    </cfRule>
    <cfRule type="cellIs" dxfId="1108" priority="857" operator="equal">
      <formula>"Б"</formula>
    </cfRule>
    <cfRule type="cellIs" dxfId="1107" priority="858" operator="equal">
      <formula>"ПР"</formula>
    </cfRule>
  </conditionalFormatting>
  <conditionalFormatting sqref="CJ53:CK53">
    <cfRule type="expression" dxfId="1106" priority="848">
      <formula>COUNTIF(BR53:CH53,"В")=0</formula>
    </cfRule>
    <cfRule type="cellIs" dxfId="1105" priority="849" operator="equal">
      <formula>"ОТ"</formula>
    </cfRule>
    <cfRule type="cellIs" dxfId="1104" priority="850" operator="equal">
      <formula>"В"</formula>
    </cfRule>
    <cfRule type="cellIs" dxfId="1103" priority="851" operator="equal">
      <formula>"Н"</formula>
    </cfRule>
    <cfRule type="cellIs" dxfId="1102" priority="852" operator="equal">
      <formula>"Б"</formula>
    </cfRule>
    <cfRule type="cellIs" dxfId="1101" priority="853" operator="equal">
      <formula>"ПР"</formula>
    </cfRule>
  </conditionalFormatting>
  <conditionalFormatting sqref="CI53">
    <cfRule type="expression" dxfId="1100" priority="845">
      <formula>IF(CJ53="в",(4*$C$2/7+($A$2-CH53)+CM53)&lt;$C$2)</formula>
    </cfRule>
    <cfRule type="cellIs" dxfId="1099" priority="846" operator="equal">
      <formula>"!"</formula>
    </cfRule>
    <cfRule type="expression" dxfId="1098" priority="847">
      <formula>($A$2-CH53+CJ53)&lt;$B$2</formula>
    </cfRule>
  </conditionalFormatting>
  <conditionalFormatting sqref="CI53">
    <cfRule type="expression" dxfId="1097" priority="843">
      <formula>IF(CG53="от",$A$2-$E$2+CJ53)&lt;$B$2</formula>
    </cfRule>
    <cfRule type="expression" dxfId="1096" priority="844">
      <formula>IF(CG53="ОТ",IF(CJ53="В",(4*$C$2/7+($A$2-$E$2)+CM53)&lt;$C$2))</formula>
    </cfRule>
  </conditionalFormatting>
  <conditionalFormatting sqref="CL53">
    <cfRule type="expression" dxfId="1095" priority="840">
      <formula>IF(CM53="в",(4*$C$2/7+($A$2-CK53)+CP53)&lt;$C$2)</formula>
    </cfRule>
    <cfRule type="cellIs" dxfId="1094" priority="841" operator="equal">
      <formula>"!"</formula>
    </cfRule>
    <cfRule type="expression" dxfId="1093" priority="842">
      <formula>($A$2-CK53+CM53)&lt;$B$2</formula>
    </cfRule>
  </conditionalFormatting>
  <conditionalFormatting sqref="CL53">
    <cfRule type="expression" dxfId="1092" priority="838">
      <formula>IF(CJ53="от",$A$2-$E$2+CM53)&lt;$B$2</formula>
    </cfRule>
    <cfRule type="expression" dxfId="1091" priority="839">
      <formula>IF(CJ53="ОТ",IF(CM53="В",(4*$C$2/7+($A$2-$E$2)+CP53)&lt;$C$2))</formula>
    </cfRule>
  </conditionalFormatting>
  <conditionalFormatting sqref="M13:N13 J13:K13">
    <cfRule type="cellIs" dxfId="1090" priority="833" operator="equal">
      <formula>"ОТ"</formula>
    </cfRule>
    <cfRule type="cellIs" dxfId="1089" priority="834" operator="equal">
      <formula>"В"</formula>
    </cfRule>
    <cfRule type="cellIs" dxfId="1088" priority="835" operator="equal">
      <formula>"Н"</formula>
    </cfRule>
    <cfRule type="cellIs" dxfId="1087" priority="836" operator="equal">
      <formula>"Б"</formula>
    </cfRule>
    <cfRule type="cellIs" dxfId="1086" priority="837" operator="equal">
      <formula>"ПР"</formula>
    </cfRule>
  </conditionalFormatting>
  <conditionalFormatting sqref="CJ41:CK41">
    <cfRule type="cellIs" dxfId="1085" priority="828" operator="equal">
      <formula>"ОТ"</formula>
    </cfRule>
    <cfRule type="cellIs" dxfId="1084" priority="829" operator="equal">
      <formula>"В"</formula>
    </cfRule>
    <cfRule type="cellIs" dxfId="1083" priority="830" operator="equal">
      <formula>"Н"</formula>
    </cfRule>
    <cfRule type="cellIs" dxfId="1082" priority="831" operator="equal">
      <formula>"Б"</formula>
    </cfRule>
    <cfRule type="cellIs" dxfId="1081" priority="832" operator="equal">
      <formula>"ПР"</formula>
    </cfRule>
  </conditionalFormatting>
  <conditionalFormatting sqref="CJ41:CK41">
    <cfRule type="expression" dxfId="1080" priority="822">
      <formula>COUNTIF(BR41:CH41,"В")=0</formula>
    </cfRule>
    <cfRule type="cellIs" dxfId="1079" priority="823" operator="equal">
      <formula>"ОТ"</formula>
    </cfRule>
    <cfRule type="cellIs" dxfId="1078" priority="824" operator="equal">
      <formula>"В"</formula>
    </cfRule>
    <cfRule type="cellIs" dxfId="1077" priority="825" operator="equal">
      <formula>"Н"</formula>
    </cfRule>
    <cfRule type="cellIs" dxfId="1076" priority="826" operator="equal">
      <formula>"Б"</formula>
    </cfRule>
    <cfRule type="cellIs" dxfId="1075" priority="827" operator="equal">
      <formula>"ПР"</formula>
    </cfRule>
  </conditionalFormatting>
  <conditionalFormatting sqref="CP78:CQ78">
    <cfRule type="cellIs" dxfId="1074" priority="817" operator="equal">
      <formula>"ОТ"</formula>
    </cfRule>
    <cfRule type="cellIs" dxfId="1073" priority="818" operator="equal">
      <formula>"В"</formula>
    </cfRule>
    <cfRule type="cellIs" dxfId="1072" priority="819" operator="equal">
      <formula>"Н"</formula>
    </cfRule>
    <cfRule type="cellIs" dxfId="1071" priority="820" operator="equal">
      <formula>"Б"</formula>
    </cfRule>
    <cfRule type="cellIs" dxfId="1070" priority="821" operator="equal">
      <formula>"ПР"</formula>
    </cfRule>
  </conditionalFormatting>
  <conditionalFormatting sqref="CP78:CQ78">
    <cfRule type="expression" dxfId="1069" priority="811">
      <formula>COUNTIF(BX78:CN78,"В")=0</formula>
    </cfRule>
    <cfRule type="cellIs" dxfId="1068" priority="812" operator="equal">
      <formula>"ОТ"</formula>
    </cfRule>
    <cfRule type="cellIs" dxfId="1067" priority="813" operator="equal">
      <formula>"В"</formula>
    </cfRule>
    <cfRule type="cellIs" dxfId="1066" priority="814" operator="equal">
      <formula>"Н"</formula>
    </cfRule>
    <cfRule type="cellIs" dxfId="1065" priority="815" operator="equal">
      <formula>"Б"</formula>
    </cfRule>
    <cfRule type="cellIs" dxfId="1064" priority="816" operator="equal">
      <formula>"ПР"</formula>
    </cfRule>
  </conditionalFormatting>
  <conditionalFormatting sqref="CM78:CN78">
    <cfRule type="cellIs" dxfId="1063" priority="806" operator="equal">
      <formula>"ОТ"</formula>
    </cfRule>
    <cfRule type="cellIs" dxfId="1062" priority="807" operator="equal">
      <formula>"В"</formula>
    </cfRule>
    <cfRule type="cellIs" dxfId="1061" priority="808" operator="equal">
      <formula>"Н"</formula>
    </cfRule>
    <cfRule type="cellIs" dxfId="1060" priority="809" operator="equal">
      <formula>"Б"</formula>
    </cfRule>
    <cfRule type="cellIs" dxfId="1059" priority="810" operator="equal">
      <formula>"ПР"</formula>
    </cfRule>
  </conditionalFormatting>
  <conditionalFormatting sqref="CM78:CN78">
    <cfRule type="expression" dxfId="1058" priority="800">
      <formula>COUNTIF(BU78:CK78,"В")=0</formula>
    </cfRule>
    <cfRule type="cellIs" dxfId="1057" priority="801" operator="equal">
      <formula>"ОТ"</formula>
    </cfRule>
    <cfRule type="cellIs" dxfId="1056" priority="802" operator="equal">
      <formula>"В"</formula>
    </cfRule>
    <cfRule type="cellIs" dxfId="1055" priority="803" operator="equal">
      <formula>"Н"</formula>
    </cfRule>
    <cfRule type="cellIs" dxfId="1054" priority="804" operator="equal">
      <formula>"Б"</formula>
    </cfRule>
    <cfRule type="cellIs" dxfId="1053" priority="805" operator="equal">
      <formula>"ПР"</formula>
    </cfRule>
  </conditionalFormatting>
  <conditionalFormatting sqref="BX78:BY78">
    <cfRule type="cellIs" dxfId="1052" priority="795" operator="equal">
      <formula>"ОТ"</formula>
    </cfRule>
    <cfRule type="cellIs" dxfId="1051" priority="796" operator="equal">
      <formula>"В"</formula>
    </cfRule>
    <cfRule type="cellIs" dxfId="1050" priority="797" operator="equal">
      <formula>"Н"</formula>
    </cfRule>
    <cfRule type="cellIs" dxfId="1049" priority="798" operator="equal">
      <formula>"Б"</formula>
    </cfRule>
    <cfRule type="cellIs" dxfId="1048" priority="799" operator="equal">
      <formula>"ПР"</formula>
    </cfRule>
  </conditionalFormatting>
  <conditionalFormatting sqref="BX78:BY78">
    <cfRule type="expression" dxfId="1047" priority="789">
      <formula>COUNTIF(BF78:BV78,"В")=0</formula>
    </cfRule>
    <cfRule type="cellIs" dxfId="1046" priority="790" operator="equal">
      <formula>"ОТ"</formula>
    </cfRule>
    <cfRule type="cellIs" dxfId="1045" priority="791" operator="equal">
      <formula>"В"</formula>
    </cfRule>
    <cfRule type="cellIs" dxfId="1044" priority="792" operator="equal">
      <formula>"Н"</formula>
    </cfRule>
    <cfRule type="cellIs" dxfId="1043" priority="793" operator="equal">
      <formula>"Б"</formula>
    </cfRule>
    <cfRule type="cellIs" dxfId="1042" priority="794" operator="equal">
      <formula>"ПР"</formula>
    </cfRule>
  </conditionalFormatting>
  <conditionalFormatting sqref="CJ53:CK53 CG53:CH53">
    <cfRule type="cellIs" dxfId="1041" priority="784" operator="equal">
      <formula>"ОТ"</formula>
    </cfRule>
    <cfRule type="cellIs" dxfId="1040" priority="785" operator="equal">
      <formula>"В"</formula>
    </cfRule>
    <cfRule type="cellIs" dxfId="1039" priority="786" operator="equal">
      <formula>"Н"</formula>
    </cfRule>
    <cfRule type="cellIs" dxfId="1038" priority="787" operator="equal">
      <formula>"Б"</formula>
    </cfRule>
    <cfRule type="cellIs" dxfId="1037" priority="788" operator="equal">
      <formula>"ПР"</formula>
    </cfRule>
  </conditionalFormatting>
  <conditionalFormatting sqref="CJ53:CK53 CG53:CH53">
    <cfRule type="expression" dxfId="1036" priority="778">
      <formula>COUNTIF(BO53:CE53,"В")=0</formula>
    </cfRule>
    <cfRule type="cellIs" dxfId="1035" priority="779" operator="equal">
      <formula>"ОТ"</formula>
    </cfRule>
    <cfRule type="cellIs" dxfId="1034" priority="780" operator="equal">
      <formula>"В"</formula>
    </cfRule>
    <cfRule type="cellIs" dxfId="1033" priority="781" operator="equal">
      <formula>"Н"</formula>
    </cfRule>
    <cfRule type="cellIs" dxfId="1032" priority="782" operator="equal">
      <formula>"Б"</formula>
    </cfRule>
    <cfRule type="cellIs" dxfId="1031" priority="783" operator="equal">
      <formula>"ПР"</formula>
    </cfRule>
  </conditionalFormatting>
  <conditionalFormatting sqref="BX87:BY87">
    <cfRule type="cellIs" dxfId="1030" priority="773" operator="equal">
      <formula>"ОТ"</formula>
    </cfRule>
    <cfRule type="cellIs" dxfId="1029" priority="774" operator="equal">
      <formula>"В"</formula>
    </cfRule>
    <cfRule type="cellIs" dxfId="1028" priority="775" operator="equal">
      <formula>"Н"</formula>
    </cfRule>
    <cfRule type="cellIs" dxfId="1027" priority="776" operator="equal">
      <formula>"Б"</formula>
    </cfRule>
    <cfRule type="cellIs" dxfId="1026" priority="777" operator="equal">
      <formula>"ПР"</formula>
    </cfRule>
  </conditionalFormatting>
  <conditionalFormatting sqref="BX87:BY87">
    <cfRule type="expression" dxfId="1025" priority="767">
      <formula>COUNTIF(BF87:BV87,"В")=0</formula>
    </cfRule>
    <cfRule type="cellIs" dxfId="1024" priority="768" operator="equal">
      <formula>"ОТ"</formula>
    </cfRule>
    <cfRule type="cellIs" dxfId="1023" priority="769" operator="equal">
      <formula>"В"</formula>
    </cfRule>
    <cfRule type="cellIs" dxfId="1022" priority="770" operator="equal">
      <formula>"Н"</formula>
    </cfRule>
    <cfRule type="cellIs" dxfId="1021" priority="771" operator="equal">
      <formula>"Б"</formula>
    </cfRule>
    <cfRule type="cellIs" dxfId="1020" priority="772" operator="equal">
      <formula>"ПР"</formula>
    </cfRule>
  </conditionalFormatting>
  <conditionalFormatting sqref="BZ40">
    <cfRule type="expression" dxfId="1019" priority="764">
      <formula>IF(CA40="в",(4*$C$2/7+($A$2-BY40)+CD40)&lt;$C$2)</formula>
    </cfRule>
    <cfRule type="cellIs" dxfId="1018" priority="765" operator="equal">
      <formula>"!"</formula>
    </cfRule>
    <cfRule type="expression" dxfId="1017" priority="766">
      <formula>($A$2-BY40+CA40)&lt;$B$2</formula>
    </cfRule>
  </conditionalFormatting>
  <conditionalFormatting sqref="BZ40">
    <cfRule type="expression" dxfId="1016" priority="762">
      <formula>IF(BX40="от",$A$2-$E$2+CA40)&lt;$B$2</formula>
    </cfRule>
    <cfRule type="expression" dxfId="1015" priority="763">
      <formula>IF(BX40="ОТ",IF(CA40="В",(4*$C$2/7+($A$2-$E$2)+CD40)&lt;$C$2))</formula>
    </cfRule>
  </conditionalFormatting>
  <conditionalFormatting sqref="BE40">
    <cfRule type="expression" dxfId="1014" priority="759">
      <formula>IF(BF40="в",(4*$C$2/7+($A$2-BD40)+BI40)&lt;$C$2)</formula>
    </cfRule>
    <cfRule type="cellIs" dxfId="1013" priority="760" operator="equal">
      <formula>"!"</formula>
    </cfRule>
    <cfRule type="expression" dxfId="1012" priority="761">
      <formula>($A$2-BD40+BF40)&lt;$B$2</formula>
    </cfRule>
  </conditionalFormatting>
  <conditionalFormatting sqref="BE40">
    <cfRule type="expression" dxfId="1011" priority="757">
      <formula>IF(BC40="от",$A$2-$E$2+BF40)&lt;$B$2</formula>
    </cfRule>
    <cfRule type="expression" dxfId="1010" priority="758">
      <formula>IF(BC40="ОТ",IF(BF40="В",(4*$C$2/7+($A$2-$E$2)+BI40)&lt;$C$2))</formula>
    </cfRule>
  </conditionalFormatting>
  <conditionalFormatting sqref="AM40 AJ40">
    <cfRule type="expression" dxfId="1009" priority="754">
      <formula>IF(AK40="в",(4*$C$2/7+($A$2-AI40)+AN40)&lt;$C$2)</formula>
    </cfRule>
    <cfRule type="cellIs" dxfId="1008" priority="755" operator="equal">
      <formula>"!"</formula>
    </cfRule>
    <cfRule type="expression" dxfId="1007" priority="756">
      <formula>($A$2-AI40+AK40)&lt;$B$2</formula>
    </cfRule>
  </conditionalFormatting>
  <conditionalFormatting sqref="AM40 AJ40">
    <cfRule type="expression" dxfId="1006" priority="752">
      <formula>IF(AH40="от",$A$2-$E$2+AK40)&lt;$B$2</formula>
    </cfRule>
    <cfRule type="expression" dxfId="1005" priority="753">
      <formula>IF(AH40="ОТ",IF(AK40="В",(4*$C$2/7+($A$2-$E$2)+AN40)&lt;$C$2))</formula>
    </cfRule>
  </conditionalFormatting>
  <conditionalFormatting sqref="AB34:AC34">
    <cfRule type="cellIs" dxfId="1004" priority="747" operator="equal">
      <formula>"ОТ"</formula>
    </cfRule>
    <cfRule type="cellIs" dxfId="1003" priority="748" operator="equal">
      <formula>"В"</formula>
    </cfRule>
    <cfRule type="cellIs" dxfId="1002" priority="749" operator="equal">
      <formula>"Н"</formula>
    </cfRule>
    <cfRule type="cellIs" dxfId="1001" priority="750" operator="equal">
      <formula>"Б"</formula>
    </cfRule>
    <cfRule type="cellIs" dxfId="1000" priority="751" operator="equal">
      <formula>"ПР"</formula>
    </cfRule>
  </conditionalFormatting>
  <conditionalFormatting sqref="AB34:AC34">
    <cfRule type="expression" dxfId="999" priority="741">
      <formula>COUNTIF(J34:Z34,"В")=0</formula>
    </cfRule>
    <cfRule type="cellIs" dxfId="998" priority="742" operator="equal">
      <formula>"ОТ"</formula>
    </cfRule>
    <cfRule type="cellIs" dxfId="997" priority="743" operator="equal">
      <formula>"В"</formula>
    </cfRule>
    <cfRule type="cellIs" dxfId="996" priority="744" operator="equal">
      <formula>"Н"</formula>
    </cfRule>
    <cfRule type="cellIs" dxfId="995" priority="745" operator="equal">
      <formula>"Б"</formula>
    </cfRule>
    <cfRule type="cellIs" dxfId="994" priority="746" operator="equal">
      <formula>"ПР"</formula>
    </cfRule>
  </conditionalFormatting>
  <conditionalFormatting sqref="AE34:AF34">
    <cfRule type="cellIs" dxfId="993" priority="736" operator="equal">
      <formula>"ОТ"</formula>
    </cfRule>
    <cfRule type="cellIs" dxfId="992" priority="737" operator="equal">
      <formula>"В"</formula>
    </cfRule>
    <cfRule type="cellIs" dxfId="991" priority="738" operator="equal">
      <formula>"Н"</formula>
    </cfRule>
    <cfRule type="cellIs" dxfId="990" priority="739" operator="equal">
      <formula>"Б"</formula>
    </cfRule>
    <cfRule type="cellIs" dxfId="989" priority="740" operator="equal">
      <formula>"ПР"</formula>
    </cfRule>
  </conditionalFormatting>
  <conditionalFormatting sqref="AE34:AF34">
    <cfRule type="expression" dxfId="988" priority="730">
      <formula>COUNTIF(M34:AC34,"В")=0</formula>
    </cfRule>
    <cfRule type="cellIs" dxfId="987" priority="731" operator="equal">
      <formula>"ОТ"</formula>
    </cfRule>
    <cfRule type="cellIs" dxfId="986" priority="732" operator="equal">
      <formula>"В"</formula>
    </cfRule>
    <cfRule type="cellIs" dxfId="985" priority="733" operator="equal">
      <formula>"Н"</formula>
    </cfRule>
    <cfRule type="cellIs" dxfId="984" priority="734" operator="equal">
      <formula>"Б"</formula>
    </cfRule>
    <cfRule type="cellIs" dxfId="983" priority="735" operator="equal">
      <formula>"ПР"</formula>
    </cfRule>
  </conditionalFormatting>
  <conditionalFormatting sqref="AE42:AF42">
    <cfRule type="cellIs" dxfId="982" priority="725" operator="equal">
      <formula>"ОТ"</formula>
    </cfRule>
    <cfRule type="cellIs" dxfId="981" priority="726" operator="equal">
      <formula>"В"</formula>
    </cfRule>
    <cfRule type="cellIs" dxfId="980" priority="727" operator="equal">
      <formula>"Н"</formula>
    </cfRule>
    <cfRule type="cellIs" dxfId="979" priority="728" operator="equal">
      <formula>"Б"</formula>
    </cfRule>
    <cfRule type="cellIs" dxfId="978" priority="729" operator="equal">
      <formula>"ПР"</formula>
    </cfRule>
  </conditionalFormatting>
  <conditionalFormatting sqref="AE42:AF42">
    <cfRule type="expression" dxfId="977" priority="719">
      <formula>COUNTIF(M42:AC42,"В")=0</formula>
    </cfRule>
    <cfRule type="cellIs" dxfId="976" priority="720" operator="equal">
      <formula>"ОТ"</formula>
    </cfRule>
    <cfRule type="cellIs" dxfId="975" priority="721" operator="equal">
      <formula>"В"</formula>
    </cfRule>
    <cfRule type="cellIs" dxfId="974" priority="722" operator="equal">
      <formula>"Н"</formula>
    </cfRule>
    <cfRule type="cellIs" dxfId="973" priority="723" operator="equal">
      <formula>"Б"</formula>
    </cfRule>
    <cfRule type="cellIs" dxfId="972" priority="724" operator="equal">
      <formula>"ПР"</formula>
    </cfRule>
  </conditionalFormatting>
  <conditionalFormatting sqref="AG42">
    <cfRule type="expression" dxfId="971" priority="716">
      <formula>IF(AH42="в",(4*$C$2/7+($A$2-AF42)+AK42)&lt;$C$2)</formula>
    </cfRule>
    <cfRule type="cellIs" dxfId="970" priority="717" operator="equal">
      <formula>"!"</formula>
    </cfRule>
    <cfRule type="expression" dxfId="969" priority="718">
      <formula>($A$2-AF42+AH42)&lt;$B$2</formula>
    </cfRule>
  </conditionalFormatting>
  <conditionalFormatting sqref="AG42">
    <cfRule type="expression" dxfId="968" priority="714">
      <formula>IF(AE42="от",$A$2-$E$2+AH42)&lt;$B$2</formula>
    </cfRule>
    <cfRule type="expression" dxfId="967" priority="715">
      <formula>IF(AE42="ОТ",IF(AH42="В",(4*$C$2/7+($A$2-$E$2)+AK42)&lt;$C$2))</formula>
    </cfRule>
  </conditionalFormatting>
  <conditionalFormatting sqref="BI38:BJ38">
    <cfRule type="cellIs" dxfId="966" priority="709" operator="equal">
      <formula>"ОТ"</formula>
    </cfRule>
    <cfRule type="cellIs" dxfId="965" priority="710" operator="equal">
      <formula>"В"</formula>
    </cfRule>
    <cfRule type="cellIs" dxfId="964" priority="711" operator="equal">
      <formula>"Н"</formula>
    </cfRule>
    <cfRule type="cellIs" dxfId="963" priority="712" operator="equal">
      <formula>"Б"</formula>
    </cfRule>
    <cfRule type="cellIs" dxfId="962" priority="713" operator="equal">
      <formula>"ПР"</formula>
    </cfRule>
  </conditionalFormatting>
  <conditionalFormatting sqref="BI38:BJ38">
    <cfRule type="expression" dxfId="961" priority="703">
      <formula>COUNTIF(AQ38:BG38,"В")=0</formula>
    </cfRule>
    <cfRule type="cellIs" dxfId="960" priority="704" operator="equal">
      <formula>"ОТ"</formula>
    </cfRule>
    <cfRule type="cellIs" dxfId="959" priority="705" operator="equal">
      <formula>"В"</formula>
    </cfRule>
    <cfRule type="cellIs" dxfId="958" priority="706" operator="equal">
      <formula>"Н"</formula>
    </cfRule>
    <cfRule type="cellIs" dxfId="957" priority="707" operator="equal">
      <formula>"Б"</formula>
    </cfRule>
    <cfRule type="cellIs" dxfId="956" priority="708" operator="equal">
      <formula>"ПР"</formula>
    </cfRule>
  </conditionalFormatting>
  <conditionalFormatting sqref="BK38">
    <cfRule type="cellIs" dxfId="955" priority="698" operator="equal">
      <formula>"ОТ"</formula>
    </cfRule>
    <cfRule type="cellIs" dxfId="954" priority="699" operator="equal">
      <formula>"В"</formula>
    </cfRule>
    <cfRule type="cellIs" dxfId="953" priority="700" operator="equal">
      <formula>"Н"</formula>
    </cfRule>
    <cfRule type="cellIs" dxfId="952" priority="701" operator="equal">
      <formula>"Б"</formula>
    </cfRule>
    <cfRule type="cellIs" dxfId="951" priority="702" operator="equal">
      <formula>"ПР"</formula>
    </cfRule>
  </conditionalFormatting>
  <conditionalFormatting sqref="BK38">
    <cfRule type="expression" dxfId="950" priority="692">
      <formula>COUNTIF(AS38:BI38,"В")=0</formula>
    </cfRule>
    <cfRule type="cellIs" dxfId="949" priority="693" operator="equal">
      <formula>"ОТ"</formula>
    </cfRule>
    <cfRule type="cellIs" dxfId="948" priority="694" operator="equal">
      <formula>"В"</formula>
    </cfRule>
    <cfRule type="cellIs" dxfId="947" priority="695" operator="equal">
      <formula>"Н"</formula>
    </cfRule>
    <cfRule type="cellIs" dxfId="946" priority="696" operator="equal">
      <formula>"Б"</formula>
    </cfRule>
    <cfRule type="cellIs" dxfId="945" priority="697" operator="equal">
      <formula>"ПР"</formula>
    </cfRule>
  </conditionalFormatting>
  <conditionalFormatting sqref="AT74:AU74">
    <cfRule type="cellIs" dxfId="944" priority="687" operator="equal">
      <formula>"ОТ"</formula>
    </cfRule>
    <cfRule type="cellIs" dxfId="943" priority="688" operator="equal">
      <formula>"В"</formula>
    </cfRule>
    <cfRule type="cellIs" dxfId="942" priority="689" operator="equal">
      <formula>"Н"</formula>
    </cfRule>
    <cfRule type="cellIs" dxfId="941" priority="690" operator="equal">
      <formula>"Б"</formula>
    </cfRule>
    <cfRule type="cellIs" dxfId="940" priority="691" operator="equal">
      <formula>"ПР"</formula>
    </cfRule>
  </conditionalFormatting>
  <conditionalFormatting sqref="AT74:AU74">
    <cfRule type="expression" dxfId="939" priority="681">
      <formula>COUNTIF(AB74:AR74,"В")=0</formula>
    </cfRule>
    <cfRule type="cellIs" dxfId="938" priority="682" operator="equal">
      <formula>"ОТ"</formula>
    </cfRule>
    <cfRule type="cellIs" dxfId="937" priority="683" operator="equal">
      <formula>"В"</formula>
    </cfRule>
    <cfRule type="cellIs" dxfId="936" priority="684" operator="equal">
      <formula>"Н"</formula>
    </cfRule>
    <cfRule type="cellIs" dxfId="935" priority="685" operator="equal">
      <formula>"Б"</formula>
    </cfRule>
    <cfRule type="cellIs" dxfId="934" priority="686" operator="equal">
      <formula>"ПР"</formula>
    </cfRule>
  </conditionalFormatting>
  <conditionalFormatting sqref="BU58:BV58">
    <cfRule type="cellIs" dxfId="933" priority="676" operator="equal">
      <formula>"ОТ"</formula>
    </cfRule>
    <cfRule type="cellIs" dxfId="932" priority="677" operator="equal">
      <formula>"В"</formula>
    </cfRule>
    <cfRule type="cellIs" dxfId="931" priority="678" operator="equal">
      <formula>"Н"</formula>
    </cfRule>
    <cfRule type="cellIs" dxfId="930" priority="679" operator="equal">
      <formula>"Б"</formula>
    </cfRule>
    <cfRule type="cellIs" dxfId="929" priority="680" operator="equal">
      <formula>"ПР"</formula>
    </cfRule>
  </conditionalFormatting>
  <conditionalFormatting sqref="BU58:BV58">
    <cfRule type="expression" dxfId="928" priority="670">
      <formula>COUNTIF(BC58:BS58,"В")=0</formula>
    </cfRule>
    <cfRule type="cellIs" dxfId="927" priority="671" operator="equal">
      <formula>"ОТ"</formula>
    </cfRule>
    <cfRule type="cellIs" dxfId="926" priority="672" operator="equal">
      <formula>"В"</formula>
    </cfRule>
    <cfRule type="cellIs" dxfId="925" priority="673" operator="equal">
      <formula>"Н"</formula>
    </cfRule>
    <cfRule type="cellIs" dxfId="924" priority="674" operator="equal">
      <formula>"Б"</formula>
    </cfRule>
    <cfRule type="cellIs" dxfId="923" priority="675" operator="equal">
      <formula>"ПР"</formula>
    </cfRule>
  </conditionalFormatting>
  <conditionalFormatting sqref="BX58:BY58">
    <cfRule type="cellIs" dxfId="922" priority="665" operator="equal">
      <formula>"ОТ"</formula>
    </cfRule>
    <cfRule type="cellIs" dxfId="921" priority="666" operator="equal">
      <formula>"В"</formula>
    </cfRule>
    <cfRule type="cellIs" dxfId="920" priority="667" operator="equal">
      <formula>"Н"</formula>
    </cfRule>
    <cfRule type="cellIs" dxfId="919" priority="668" operator="equal">
      <formula>"Б"</formula>
    </cfRule>
    <cfRule type="cellIs" dxfId="918" priority="669" operator="equal">
      <formula>"ПР"</formula>
    </cfRule>
  </conditionalFormatting>
  <conditionalFormatting sqref="BX58:BY58">
    <cfRule type="expression" dxfId="917" priority="659">
      <formula>COUNTIF(BF58:BV58,"В")=0</formula>
    </cfRule>
    <cfRule type="cellIs" dxfId="916" priority="660" operator="equal">
      <formula>"ОТ"</formula>
    </cfRule>
    <cfRule type="cellIs" dxfId="915" priority="661" operator="equal">
      <formula>"В"</formula>
    </cfRule>
    <cfRule type="cellIs" dxfId="914" priority="662" operator="equal">
      <formula>"Н"</formula>
    </cfRule>
    <cfRule type="cellIs" dxfId="913" priority="663" operator="equal">
      <formula>"Б"</formula>
    </cfRule>
    <cfRule type="cellIs" dxfId="912" priority="664" operator="equal">
      <formula>"ПР"</formula>
    </cfRule>
  </conditionalFormatting>
  <conditionalFormatting sqref="CM34:CN34">
    <cfRule type="cellIs" dxfId="911" priority="654" operator="equal">
      <formula>"ОТ"</formula>
    </cfRule>
    <cfRule type="cellIs" dxfId="910" priority="655" operator="equal">
      <formula>"В"</formula>
    </cfRule>
    <cfRule type="cellIs" dxfId="909" priority="656" operator="equal">
      <formula>"Н"</formula>
    </cfRule>
    <cfRule type="cellIs" dxfId="908" priority="657" operator="equal">
      <formula>"Б"</formula>
    </cfRule>
    <cfRule type="cellIs" dxfId="907" priority="658" operator="equal">
      <formula>"ПР"</formula>
    </cfRule>
  </conditionalFormatting>
  <conditionalFormatting sqref="CM34:CN34">
    <cfRule type="expression" dxfId="906" priority="648">
      <formula>COUNTIF(BU34:CK34,"В")=0</formula>
    </cfRule>
    <cfRule type="cellIs" dxfId="905" priority="649" operator="equal">
      <formula>"ОТ"</formula>
    </cfRule>
    <cfRule type="cellIs" dxfId="904" priority="650" operator="equal">
      <formula>"В"</formula>
    </cfRule>
    <cfRule type="cellIs" dxfId="903" priority="651" operator="equal">
      <formula>"Н"</formula>
    </cfRule>
    <cfRule type="cellIs" dxfId="902" priority="652" operator="equal">
      <formula>"Б"</formula>
    </cfRule>
    <cfRule type="cellIs" dxfId="901" priority="653" operator="equal">
      <formula>"ПР"</formula>
    </cfRule>
  </conditionalFormatting>
  <conditionalFormatting sqref="P77:Q77">
    <cfRule type="cellIs" dxfId="900" priority="643" operator="equal">
      <formula>"ОТ"</formula>
    </cfRule>
    <cfRule type="cellIs" dxfId="899" priority="644" operator="equal">
      <formula>"В"</formula>
    </cfRule>
    <cfRule type="cellIs" dxfId="898" priority="645" operator="equal">
      <formula>"Н"</formula>
    </cfRule>
    <cfRule type="cellIs" dxfId="897" priority="646" operator="equal">
      <formula>"Б"</formula>
    </cfRule>
    <cfRule type="cellIs" dxfId="896" priority="647" operator="equal">
      <formula>"ПР"</formula>
    </cfRule>
  </conditionalFormatting>
  <conditionalFormatting sqref="R77">
    <cfRule type="expression" dxfId="895" priority="640">
      <formula>IF(S77="в",(4*$C$2/7+($A$2-Q77)+V77)&lt;$C$2)</formula>
    </cfRule>
    <cfRule type="cellIs" dxfId="894" priority="641" operator="equal">
      <formula>"!"</formula>
    </cfRule>
    <cfRule type="expression" dxfId="893" priority="642">
      <formula>($A$2-Q77+S77)&lt;$B$2</formula>
    </cfRule>
  </conditionalFormatting>
  <conditionalFormatting sqref="R77">
    <cfRule type="expression" dxfId="892" priority="638">
      <formula>IF(P77="от",$A$2-$E$2+S77)&lt;$B$2</formula>
    </cfRule>
    <cfRule type="expression" dxfId="891" priority="639">
      <formula>IF(P77="ОТ",IF(S77="В",(4*$C$2/7+($A$2-$E$2)+V77)&lt;$C$2))</formula>
    </cfRule>
  </conditionalFormatting>
  <conditionalFormatting sqref="AQ54:AR54">
    <cfRule type="cellIs" dxfId="890" priority="633" operator="equal">
      <formula>"ОТ"</formula>
    </cfRule>
    <cfRule type="cellIs" dxfId="889" priority="634" operator="equal">
      <formula>"В"</formula>
    </cfRule>
    <cfRule type="cellIs" dxfId="888" priority="635" operator="equal">
      <formula>"Н"</formula>
    </cfRule>
    <cfRule type="cellIs" dxfId="887" priority="636" operator="equal">
      <formula>"Б"</formula>
    </cfRule>
    <cfRule type="cellIs" dxfId="886" priority="637" operator="equal">
      <formula>"ПР"</formula>
    </cfRule>
  </conditionalFormatting>
  <conditionalFormatting sqref="AQ54:AR54">
    <cfRule type="expression" dxfId="885" priority="627">
      <formula>COUNTIF(Y54:AO54,"В")=0</formula>
    </cfRule>
    <cfRule type="cellIs" dxfId="884" priority="628" operator="equal">
      <formula>"ОТ"</formula>
    </cfRule>
    <cfRule type="cellIs" dxfId="883" priority="629" operator="equal">
      <formula>"В"</formula>
    </cfRule>
    <cfRule type="cellIs" dxfId="882" priority="630" operator="equal">
      <formula>"Н"</formula>
    </cfRule>
    <cfRule type="cellIs" dxfId="881" priority="631" operator="equal">
      <formula>"Б"</formula>
    </cfRule>
    <cfRule type="cellIs" dxfId="880" priority="632" operator="equal">
      <formula>"ПР"</formula>
    </cfRule>
  </conditionalFormatting>
  <conditionalFormatting sqref="AN71:AO71">
    <cfRule type="cellIs" dxfId="879" priority="622" operator="equal">
      <formula>"ОТ"</formula>
    </cfRule>
    <cfRule type="cellIs" dxfId="878" priority="623" operator="equal">
      <formula>"В"</formula>
    </cfRule>
    <cfRule type="cellIs" dxfId="877" priority="624" operator="equal">
      <formula>"Н"</formula>
    </cfRule>
    <cfRule type="cellIs" dxfId="876" priority="625" operator="equal">
      <formula>"Б"</formula>
    </cfRule>
    <cfRule type="cellIs" dxfId="875" priority="626" operator="equal">
      <formula>"ПР"</formula>
    </cfRule>
  </conditionalFormatting>
  <conditionalFormatting sqref="AN71:AO71">
    <cfRule type="expression" dxfId="874" priority="616">
      <formula>COUNTIF(V71:AL71,"В")=0</formula>
    </cfRule>
    <cfRule type="cellIs" dxfId="873" priority="617" operator="equal">
      <formula>"ОТ"</formula>
    </cfRule>
    <cfRule type="cellIs" dxfId="872" priority="618" operator="equal">
      <formula>"В"</formula>
    </cfRule>
    <cfRule type="cellIs" dxfId="871" priority="619" operator="equal">
      <formula>"Н"</formula>
    </cfRule>
    <cfRule type="cellIs" dxfId="870" priority="620" operator="equal">
      <formula>"Б"</formula>
    </cfRule>
    <cfRule type="cellIs" dxfId="869" priority="621" operator="equal">
      <formula>"ПР"</formula>
    </cfRule>
  </conditionalFormatting>
  <conditionalFormatting sqref="AP71">
    <cfRule type="expression" dxfId="868" priority="613">
      <formula>IF(AQ71="в",(4*$C$2/7+($A$2-AO71)+AT71)&lt;$C$2)</formula>
    </cfRule>
    <cfRule type="cellIs" dxfId="867" priority="614" operator="equal">
      <formula>"!"</formula>
    </cfRule>
    <cfRule type="expression" dxfId="866" priority="615">
      <formula>($A$2-AO71+AQ71)&lt;$B$2</formula>
    </cfRule>
  </conditionalFormatting>
  <conditionalFormatting sqref="AP71">
    <cfRule type="expression" dxfId="865" priority="611">
      <formula>IF(AN71="от",$A$2-$E$2+AQ71)&lt;$B$2</formula>
    </cfRule>
    <cfRule type="expression" dxfId="864" priority="612">
      <formula>IF(AN71="ОТ",IF(AQ71="В",(4*$C$2/7+($A$2-$E$2)+AT71)&lt;$C$2))</formula>
    </cfRule>
  </conditionalFormatting>
  <conditionalFormatting sqref="CP51:CQ51 CM51:CN51 CJ51:CK51 CG51:CH51">
    <cfRule type="cellIs" dxfId="863" priority="606" operator="equal">
      <formula>"ОТ"</formula>
    </cfRule>
    <cfRule type="cellIs" dxfId="862" priority="607" operator="equal">
      <formula>"В"</formula>
    </cfRule>
    <cfRule type="cellIs" dxfId="861" priority="608" operator="equal">
      <formula>"Н"</formula>
    </cfRule>
    <cfRule type="cellIs" dxfId="860" priority="609" operator="equal">
      <formula>"Б"</formula>
    </cfRule>
    <cfRule type="cellIs" dxfId="859" priority="610" operator="equal">
      <formula>"ПР"</formula>
    </cfRule>
  </conditionalFormatting>
  <conditionalFormatting sqref="CP51:CQ51 CM51:CN51 CJ51:CK51 CG51:CH51">
    <cfRule type="expression" dxfId="858" priority="600">
      <formula>COUNTIF(BO51:CE51,"В")=0</formula>
    </cfRule>
    <cfRule type="cellIs" dxfId="857" priority="601" operator="equal">
      <formula>"ОТ"</formula>
    </cfRule>
    <cfRule type="cellIs" dxfId="856" priority="602" operator="equal">
      <formula>"В"</formula>
    </cfRule>
    <cfRule type="cellIs" dxfId="855" priority="603" operator="equal">
      <formula>"Н"</formula>
    </cfRule>
    <cfRule type="cellIs" dxfId="854" priority="604" operator="equal">
      <formula>"Б"</formula>
    </cfRule>
    <cfRule type="cellIs" dxfId="853" priority="605" operator="equal">
      <formula>"ПР"</formula>
    </cfRule>
  </conditionalFormatting>
  <conditionalFormatting sqref="CR51 CO51 CL51 CI51">
    <cfRule type="expression" dxfId="852" priority="597">
      <formula>IF(CJ51="в",(4*$C$2/7+($A$2-CH51)+CM51)&lt;$C$2)</formula>
    </cfRule>
    <cfRule type="cellIs" dxfId="851" priority="598" operator="equal">
      <formula>"!"</formula>
    </cfRule>
    <cfRule type="expression" dxfId="850" priority="599">
      <formula>($A$2-CH51+CJ51)&lt;$B$2</formula>
    </cfRule>
  </conditionalFormatting>
  <conditionalFormatting sqref="CR51 CO51 CL51 CI51">
    <cfRule type="expression" dxfId="849" priority="595">
      <formula>IF(CG51="от",$A$2-$E$2+CJ51)&lt;$B$2</formula>
    </cfRule>
    <cfRule type="expression" dxfId="848" priority="596">
      <formula>IF(CG51="ОТ",IF(CJ51="В",(4*$C$2/7+($A$2-$E$2)+CM51)&lt;$C$2))</formula>
    </cfRule>
  </conditionalFormatting>
  <conditionalFormatting sqref="CJ52:CK52">
    <cfRule type="cellIs" dxfId="847" priority="590" operator="equal">
      <formula>"ОТ"</formula>
    </cfRule>
    <cfRule type="cellIs" dxfId="846" priority="591" operator="equal">
      <formula>"В"</formula>
    </cfRule>
    <cfRule type="cellIs" dxfId="845" priority="592" operator="equal">
      <formula>"Н"</formula>
    </cfRule>
    <cfRule type="cellIs" dxfId="844" priority="593" operator="equal">
      <formula>"Б"</formula>
    </cfRule>
    <cfRule type="cellIs" dxfId="843" priority="594" operator="equal">
      <formula>"ПР"</formula>
    </cfRule>
  </conditionalFormatting>
  <conditionalFormatting sqref="CJ52:CK52">
    <cfRule type="expression" dxfId="842" priority="584">
      <formula>COUNTIF(BR52:CH52,"В")=0</formula>
    </cfRule>
    <cfRule type="cellIs" dxfId="841" priority="585" operator="equal">
      <formula>"ОТ"</formula>
    </cfRule>
    <cfRule type="cellIs" dxfId="840" priority="586" operator="equal">
      <formula>"В"</formula>
    </cfRule>
    <cfRule type="cellIs" dxfId="839" priority="587" operator="equal">
      <formula>"Н"</formula>
    </cfRule>
    <cfRule type="cellIs" dxfId="838" priority="588" operator="equal">
      <formula>"Б"</formula>
    </cfRule>
    <cfRule type="cellIs" dxfId="837" priority="589" operator="equal">
      <formula>"ПР"</formula>
    </cfRule>
  </conditionalFormatting>
  <conditionalFormatting sqref="CI52">
    <cfRule type="expression" dxfId="836" priority="581">
      <formula>IF(CJ52="в",(4*$C$2/7+($A$2-CH52)+CM52)&lt;$C$2)</formula>
    </cfRule>
    <cfRule type="cellIs" dxfId="835" priority="582" operator="equal">
      <formula>"!"</formula>
    </cfRule>
    <cfRule type="expression" dxfId="834" priority="583">
      <formula>($A$2-CH52+CJ52)&lt;$B$2</formula>
    </cfRule>
  </conditionalFormatting>
  <conditionalFormatting sqref="CI52">
    <cfRule type="expression" dxfId="833" priority="579">
      <formula>IF(CG52="от",$A$2-$E$2+CJ52)&lt;$B$2</formula>
    </cfRule>
    <cfRule type="expression" dxfId="832" priority="580">
      <formula>IF(CG52="ОТ",IF(CJ52="В",(4*$C$2/7+($A$2-$E$2)+CM52)&lt;$C$2))</formula>
    </cfRule>
  </conditionalFormatting>
  <conditionalFormatting sqref="CL52">
    <cfRule type="expression" dxfId="831" priority="576">
      <formula>IF(CM52="в",(4*$C$2/7+($A$2-CK52)+CP52)&lt;$C$2)</formula>
    </cfRule>
    <cfRule type="cellIs" dxfId="830" priority="577" operator="equal">
      <formula>"!"</formula>
    </cfRule>
    <cfRule type="expression" dxfId="829" priority="578">
      <formula>($A$2-CK52+CM52)&lt;$B$2</formula>
    </cfRule>
  </conditionalFormatting>
  <conditionalFormatting sqref="CL52">
    <cfRule type="expression" dxfId="828" priority="574">
      <formula>IF(CJ52="от",$A$2-$E$2+CM52)&lt;$B$2</formula>
    </cfRule>
    <cfRule type="expression" dxfId="827" priority="575">
      <formula>IF(CJ52="ОТ",IF(CM52="В",(4*$C$2/7+($A$2-$E$2)+CP52)&lt;$C$2))</formula>
    </cfRule>
  </conditionalFormatting>
  <conditionalFormatting sqref="BU31:BV31">
    <cfRule type="cellIs" dxfId="826" priority="569" operator="equal">
      <formula>"ОТ"</formula>
    </cfRule>
    <cfRule type="cellIs" dxfId="825" priority="570" operator="equal">
      <formula>"В"</formula>
    </cfRule>
    <cfRule type="cellIs" dxfId="824" priority="571" operator="equal">
      <formula>"Н"</formula>
    </cfRule>
    <cfRule type="cellIs" dxfId="823" priority="572" operator="equal">
      <formula>"Б"</formula>
    </cfRule>
    <cfRule type="cellIs" dxfId="822" priority="573" operator="equal">
      <formula>"ПР"</formula>
    </cfRule>
  </conditionalFormatting>
  <conditionalFormatting sqref="BU31:BV31">
    <cfRule type="expression" dxfId="821" priority="563">
      <formula>COUNTIF(BC31:BS31,"В")=0</formula>
    </cfRule>
    <cfRule type="cellIs" dxfId="820" priority="564" operator="equal">
      <formula>"ОТ"</formula>
    </cfRule>
    <cfRule type="cellIs" dxfId="819" priority="565" operator="equal">
      <formula>"В"</formula>
    </cfRule>
    <cfRule type="cellIs" dxfId="818" priority="566" operator="equal">
      <formula>"Н"</formula>
    </cfRule>
    <cfRule type="cellIs" dxfId="817" priority="567" operator="equal">
      <formula>"Б"</formula>
    </cfRule>
    <cfRule type="cellIs" dxfId="816" priority="568" operator="equal">
      <formula>"ПР"</formula>
    </cfRule>
  </conditionalFormatting>
  <conditionalFormatting sqref="BX31:BY31">
    <cfRule type="cellIs" dxfId="815" priority="558" operator="equal">
      <formula>"ОТ"</formula>
    </cfRule>
    <cfRule type="cellIs" dxfId="814" priority="559" operator="equal">
      <formula>"В"</formula>
    </cfRule>
    <cfRule type="cellIs" dxfId="813" priority="560" operator="equal">
      <formula>"Н"</formula>
    </cfRule>
    <cfRule type="cellIs" dxfId="812" priority="561" operator="equal">
      <formula>"Б"</formula>
    </cfRule>
    <cfRule type="cellIs" dxfId="811" priority="562" operator="equal">
      <formula>"ПР"</formula>
    </cfRule>
  </conditionalFormatting>
  <conditionalFormatting sqref="BX31:BY31">
    <cfRule type="expression" dxfId="810" priority="552">
      <formula>COUNTIF(BF31:BV31,"В")=0</formula>
    </cfRule>
    <cfRule type="cellIs" dxfId="809" priority="553" operator="equal">
      <formula>"ОТ"</formula>
    </cfRule>
    <cfRule type="cellIs" dxfId="808" priority="554" operator="equal">
      <formula>"В"</formula>
    </cfRule>
    <cfRule type="cellIs" dxfId="807" priority="555" operator="equal">
      <formula>"Н"</formula>
    </cfRule>
    <cfRule type="cellIs" dxfId="806" priority="556" operator="equal">
      <formula>"Б"</formula>
    </cfRule>
    <cfRule type="cellIs" dxfId="805" priority="557" operator="equal">
      <formula>"ПР"</formula>
    </cfRule>
  </conditionalFormatting>
  <conditionalFormatting sqref="CA31:CB31">
    <cfRule type="cellIs" dxfId="804" priority="547" operator="equal">
      <formula>"ОТ"</formula>
    </cfRule>
    <cfRule type="cellIs" dxfId="803" priority="548" operator="equal">
      <formula>"В"</formula>
    </cfRule>
    <cfRule type="cellIs" dxfId="802" priority="549" operator="equal">
      <formula>"Н"</formula>
    </cfRule>
    <cfRule type="cellIs" dxfId="801" priority="550" operator="equal">
      <formula>"Б"</formula>
    </cfRule>
    <cfRule type="cellIs" dxfId="800" priority="551" operator="equal">
      <formula>"ПР"</formula>
    </cfRule>
  </conditionalFormatting>
  <conditionalFormatting sqref="CA31:CB31">
    <cfRule type="expression" dxfId="799" priority="541">
      <formula>COUNTIF(BI31:BY31,"В")=0</formula>
    </cfRule>
    <cfRule type="cellIs" dxfId="798" priority="542" operator="equal">
      <formula>"ОТ"</formula>
    </cfRule>
    <cfRule type="cellIs" dxfId="797" priority="543" operator="equal">
      <formula>"В"</formula>
    </cfRule>
    <cfRule type="cellIs" dxfId="796" priority="544" operator="equal">
      <formula>"Н"</formula>
    </cfRule>
    <cfRule type="cellIs" dxfId="795" priority="545" operator="equal">
      <formula>"Б"</formula>
    </cfRule>
    <cfRule type="cellIs" dxfId="794" priority="546" operator="equal">
      <formula>"ПР"</formula>
    </cfRule>
  </conditionalFormatting>
  <conditionalFormatting sqref="CD31:CE31">
    <cfRule type="cellIs" dxfId="793" priority="536" operator="equal">
      <formula>"ОТ"</formula>
    </cfRule>
    <cfRule type="cellIs" dxfId="792" priority="537" operator="equal">
      <formula>"В"</formula>
    </cfRule>
    <cfRule type="cellIs" dxfId="791" priority="538" operator="equal">
      <formula>"Н"</formula>
    </cfRule>
    <cfRule type="cellIs" dxfId="790" priority="539" operator="equal">
      <formula>"Б"</formula>
    </cfRule>
    <cfRule type="cellIs" dxfId="789" priority="540" operator="equal">
      <formula>"ПР"</formula>
    </cfRule>
  </conditionalFormatting>
  <conditionalFormatting sqref="CD31:CE31">
    <cfRule type="expression" dxfId="788" priority="530">
      <formula>COUNTIF(BL31:CB31,"В")=0</formula>
    </cfRule>
    <cfRule type="cellIs" dxfId="787" priority="531" operator="equal">
      <formula>"ОТ"</formula>
    </cfRule>
    <cfRule type="cellIs" dxfId="786" priority="532" operator="equal">
      <formula>"В"</formula>
    </cfRule>
    <cfRule type="cellIs" dxfId="785" priority="533" operator="equal">
      <formula>"Н"</formula>
    </cfRule>
    <cfRule type="cellIs" dxfId="784" priority="534" operator="equal">
      <formula>"Б"</formula>
    </cfRule>
    <cfRule type="cellIs" dxfId="783" priority="535" operator="equal">
      <formula>"ПР"</formula>
    </cfRule>
  </conditionalFormatting>
  <conditionalFormatting sqref="CG31:CH31">
    <cfRule type="cellIs" dxfId="782" priority="525" operator="equal">
      <formula>"ОТ"</formula>
    </cfRule>
    <cfRule type="cellIs" dxfId="781" priority="526" operator="equal">
      <formula>"В"</formula>
    </cfRule>
    <cfRule type="cellIs" dxfId="780" priority="527" operator="equal">
      <formula>"Н"</formula>
    </cfRule>
    <cfRule type="cellIs" dxfId="779" priority="528" operator="equal">
      <formula>"Б"</formula>
    </cfRule>
    <cfRule type="cellIs" dxfId="778" priority="529" operator="equal">
      <formula>"ПР"</formula>
    </cfRule>
  </conditionalFormatting>
  <conditionalFormatting sqref="CG31:CH31">
    <cfRule type="expression" dxfId="777" priority="519">
      <formula>COUNTIF(BO31:CE31,"В")=0</formula>
    </cfRule>
    <cfRule type="cellIs" dxfId="776" priority="520" operator="equal">
      <formula>"ОТ"</formula>
    </cfRule>
    <cfRule type="cellIs" dxfId="775" priority="521" operator="equal">
      <formula>"В"</formula>
    </cfRule>
    <cfRule type="cellIs" dxfId="774" priority="522" operator="equal">
      <formula>"Н"</formula>
    </cfRule>
    <cfRule type="cellIs" dxfId="773" priority="523" operator="equal">
      <formula>"Б"</formula>
    </cfRule>
    <cfRule type="cellIs" dxfId="772" priority="524" operator="equal">
      <formula>"ПР"</formula>
    </cfRule>
  </conditionalFormatting>
  <conditionalFormatting sqref="BW31">
    <cfRule type="expression" dxfId="771" priority="516">
      <formula>IF(BX31="в",(4*$C$2/7+($A$2-BV31)+CA31)&lt;$C$2)</formula>
    </cfRule>
    <cfRule type="cellIs" dxfId="770" priority="517" operator="equal">
      <formula>"!"</formula>
    </cfRule>
    <cfRule type="expression" dxfId="769" priority="518">
      <formula>($A$2-BV31+BX31)&lt;$B$2</formula>
    </cfRule>
  </conditionalFormatting>
  <conditionalFormatting sqref="BW31">
    <cfRule type="expression" dxfId="768" priority="514">
      <formula>IF(BU31="от",$A$2-$E$2+BX31)&lt;$B$2</formula>
    </cfRule>
    <cfRule type="expression" dxfId="767" priority="515">
      <formula>IF(BU31="ОТ",IF(BX31="В",(4*$C$2/7+($A$2-$E$2)+CA31)&lt;$C$2))</formula>
    </cfRule>
  </conditionalFormatting>
  <conditionalFormatting sqref="BZ31">
    <cfRule type="expression" dxfId="766" priority="511">
      <formula>IF(CA31="в",(4*$C$2/7+($A$2-BY31)+CD31)&lt;$C$2)</formula>
    </cfRule>
    <cfRule type="cellIs" dxfId="765" priority="512" operator="equal">
      <formula>"!"</formula>
    </cfRule>
    <cfRule type="expression" dxfId="764" priority="513">
      <formula>($A$2-BY31+CA31)&lt;$B$2</formula>
    </cfRule>
  </conditionalFormatting>
  <conditionalFormatting sqref="BZ31">
    <cfRule type="expression" dxfId="763" priority="509">
      <formula>IF(BX31="от",$A$2-$E$2+CA31)&lt;$B$2</formula>
    </cfRule>
    <cfRule type="expression" dxfId="762" priority="510">
      <formula>IF(BX31="ОТ",IF(CA31="В",(4*$C$2/7+($A$2-$E$2)+CD31)&lt;$C$2))</formula>
    </cfRule>
  </conditionalFormatting>
  <conditionalFormatting sqref="CC31">
    <cfRule type="expression" dxfId="761" priority="506">
      <formula>IF(CD31="в",(4*$C$2/7+($A$2-CB31)+CG31)&lt;$C$2)</formula>
    </cfRule>
    <cfRule type="cellIs" dxfId="760" priority="507" operator="equal">
      <formula>"!"</formula>
    </cfRule>
    <cfRule type="expression" dxfId="759" priority="508">
      <formula>($A$2-CB31+CD31)&lt;$B$2</formula>
    </cfRule>
  </conditionalFormatting>
  <conditionalFormatting sqref="CC31">
    <cfRule type="expression" dxfId="758" priority="504">
      <formula>IF(CA31="от",$A$2-$E$2+CD31)&lt;$B$2</formula>
    </cfRule>
    <cfRule type="expression" dxfId="757" priority="505">
      <formula>IF(CA31="ОТ",IF(CD31="В",(4*$C$2/7+($A$2-$E$2)+CG31)&lt;$C$2))</formula>
    </cfRule>
  </conditionalFormatting>
  <conditionalFormatting sqref="CF31">
    <cfRule type="expression" dxfId="756" priority="501">
      <formula>IF(CG31="в",(4*$C$2/7+($A$2-CE31)+CJ31)&lt;$C$2)</formula>
    </cfRule>
    <cfRule type="cellIs" dxfId="755" priority="502" operator="equal">
      <formula>"!"</formula>
    </cfRule>
    <cfRule type="expression" dxfId="754" priority="503">
      <formula>($A$2-CE31+CG31)&lt;$B$2</formula>
    </cfRule>
  </conditionalFormatting>
  <conditionalFormatting sqref="CF31">
    <cfRule type="expression" dxfId="753" priority="499">
      <formula>IF(CD31="от",$A$2-$E$2+CG31)&lt;$B$2</formula>
    </cfRule>
    <cfRule type="expression" dxfId="752" priority="500">
      <formula>IF(CD31="ОТ",IF(CG31="В",(4*$C$2/7+($A$2-$E$2)+CJ31)&lt;$C$2))</formula>
    </cfRule>
  </conditionalFormatting>
  <conditionalFormatting sqref="CJ31:CK31">
    <cfRule type="cellIs" dxfId="751" priority="494" operator="equal">
      <formula>"ОТ"</formula>
    </cfRule>
    <cfRule type="cellIs" dxfId="750" priority="495" operator="equal">
      <formula>"В"</formula>
    </cfRule>
    <cfRule type="cellIs" dxfId="749" priority="496" operator="equal">
      <formula>"Н"</formula>
    </cfRule>
    <cfRule type="cellIs" dxfId="748" priority="497" operator="equal">
      <formula>"Б"</formula>
    </cfRule>
    <cfRule type="cellIs" dxfId="747" priority="498" operator="equal">
      <formula>"ПР"</formula>
    </cfRule>
  </conditionalFormatting>
  <conditionalFormatting sqref="CJ31:CK31">
    <cfRule type="expression" dxfId="746" priority="488">
      <formula>COUNTIF(BR31:CH31,"В")=0</formula>
    </cfRule>
    <cfRule type="cellIs" dxfId="745" priority="489" operator="equal">
      <formula>"ОТ"</formula>
    </cfRule>
    <cfRule type="cellIs" dxfId="744" priority="490" operator="equal">
      <formula>"В"</formula>
    </cfRule>
    <cfRule type="cellIs" dxfId="743" priority="491" operator="equal">
      <formula>"Н"</formula>
    </cfRule>
    <cfRule type="cellIs" dxfId="742" priority="492" operator="equal">
      <formula>"Б"</formula>
    </cfRule>
    <cfRule type="cellIs" dxfId="741" priority="493" operator="equal">
      <formula>"ПР"</formula>
    </cfRule>
  </conditionalFormatting>
  <conditionalFormatting sqref="CM31:CN31">
    <cfRule type="cellIs" dxfId="740" priority="483" operator="equal">
      <formula>"ОТ"</formula>
    </cfRule>
    <cfRule type="cellIs" dxfId="739" priority="484" operator="equal">
      <formula>"В"</formula>
    </cfRule>
    <cfRule type="cellIs" dxfId="738" priority="485" operator="equal">
      <formula>"Н"</formula>
    </cfRule>
    <cfRule type="cellIs" dxfId="737" priority="486" operator="equal">
      <formula>"Б"</formula>
    </cfRule>
    <cfRule type="cellIs" dxfId="736" priority="487" operator="equal">
      <formula>"ПР"</formula>
    </cfRule>
  </conditionalFormatting>
  <conditionalFormatting sqref="CM31:CN31">
    <cfRule type="expression" dxfId="735" priority="477">
      <formula>COUNTIF(BU31:CK31,"В")=0</formula>
    </cfRule>
    <cfRule type="cellIs" dxfId="734" priority="478" operator="equal">
      <formula>"ОТ"</formula>
    </cfRule>
    <cfRule type="cellIs" dxfId="733" priority="479" operator="equal">
      <formula>"В"</formula>
    </cfRule>
    <cfRule type="cellIs" dxfId="732" priority="480" operator="equal">
      <formula>"Н"</formula>
    </cfRule>
    <cfRule type="cellIs" dxfId="731" priority="481" operator="equal">
      <formula>"Б"</formula>
    </cfRule>
    <cfRule type="cellIs" dxfId="730" priority="482" operator="equal">
      <formula>"ПР"</formula>
    </cfRule>
  </conditionalFormatting>
  <conditionalFormatting sqref="CL31">
    <cfRule type="expression" dxfId="729" priority="474">
      <formula>IF(CM31="в",(4*$C$2/7+($A$2-CK31)+CP31)&lt;$C$2)</formula>
    </cfRule>
    <cfRule type="cellIs" dxfId="728" priority="475" operator="equal">
      <formula>"!"</formula>
    </cfRule>
    <cfRule type="expression" dxfId="727" priority="476">
      <formula>($A$2-CK31+CM31)&lt;$B$2</formula>
    </cfRule>
  </conditionalFormatting>
  <conditionalFormatting sqref="CL31">
    <cfRule type="expression" dxfId="726" priority="472">
      <formula>IF(CJ31="от",$A$2-$E$2+CM31)&lt;$B$2</formula>
    </cfRule>
    <cfRule type="expression" dxfId="725" priority="473">
      <formula>IF(CJ31="ОТ",IF(CM31="В",(4*$C$2/7+($A$2-$E$2)+CP31)&lt;$C$2))</formula>
    </cfRule>
  </conditionalFormatting>
  <conditionalFormatting sqref="AK31:AL31">
    <cfRule type="cellIs" dxfId="724" priority="467" operator="equal">
      <formula>"ОТ"</formula>
    </cfRule>
    <cfRule type="cellIs" dxfId="723" priority="468" operator="equal">
      <formula>"В"</formula>
    </cfRule>
    <cfRule type="cellIs" dxfId="722" priority="469" operator="equal">
      <formula>"Н"</formula>
    </cfRule>
    <cfRule type="cellIs" dxfId="721" priority="470" operator="equal">
      <formula>"Б"</formula>
    </cfRule>
    <cfRule type="cellIs" dxfId="720" priority="471" operator="equal">
      <formula>"ПР"</formula>
    </cfRule>
  </conditionalFormatting>
  <conditionalFormatting sqref="AK31:AL31">
    <cfRule type="expression" dxfId="719" priority="461">
      <formula>COUNTIF(S31:AI31,"В")=0</formula>
    </cfRule>
    <cfRule type="cellIs" dxfId="718" priority="462" operator="equal">
      <formula>"ОТ"</formula>
    </cfRule>
    <cfRule type="cellIs" dxfId="717" priority="463" operator="equal">
      <formula>"В"</formula>
    </cfRule>
    <cfRule type="cellIs" dxfId="716" priority="464" operator="equal">
      <formula>"Н"</formula>
    </cfRule>
    <cfRule type="cellIs" dxfId="715" priority="465" operator="equal">
      <formula>"Б"</formula>
    </cfRule>
    <cfRule type="cellIs" dxfId="714" priority="466" operator="equal">
      <formula>"ПР"</formula>
    </cfRule>
  </conditionalFormatting>
  <conditionalFormatting sqref="AN31:AO31">
    <cfRule type="cellIs" dxfId="713" priority="456" operator="equal">
      <formula>"ОТ"</formula>
    </cfRule>
    <cfRule type="cellIs" dxfId="712" priority="457" operator="equal">
      <formula>"В"</formula>
    </cfRule>
    <cfRule type="cellIs" dxfId="711" priority="458" operator="equal">
      <formula>"Н"</formula>
    </cfRule>
    <cfRule type="cellIs" dxfId="710" priority="459" operator="equal">
      <formula>"Б"</formula>
    </cfRule>
    <cfRule type="cellIs" dxfId="709" priority="460" operator="equal">
      <formula>"ПР"</formula>
    </cfRule>
  </conditionalFormatting>
  <conditionalFormatting sqref="AN31:AO31">
    <cfRule type="expression" dxfId="708" priority="450">
      <formula>COUNTIF(V31:AL31,"В")=0</formula>
    </cfRule>
    <cfRule type="cellIs" dxfId="707" priority="451" operator="equal">
      <formula>"ОТ"</formula>
    </cfRule>
    <cfRule type="cellIs" dxfId="706" priority="452" operator="equal">
      <formula>"В"</formula>
    </cfRule>
    <cfRule type="cellIs" dxfId="705" priority="453" operator="equal">
      <formula>"Н"</formula>
    </cfRule>
    <cfRule type="cellIs" dxfId="704" priority="454" operator="equal">
      <formula>"Б"</formula>
    </cfRule>
    <cfRule type="cellIs" dxfId="703" priority="455" operator="equal">
      <formula>"ПР"</formula>
    </cfRule>
  </conditionalFormatting>
  <conditionalFormatting sqref="AQ31:AR31">
    <cfRule type="cellIs" dxfId="702" priority="445" operator="equal">
      <formula>"ОТ"</formula>
    </cfRule>
    <cfRule type="cellIs" dxfId="701" priority="446" operator="equal">
      <formula>"В"</formula>
    </cfRule>
    <cfRule type="cellIs" dxfId="700" priority="447" operator="equal">
      <formula>"Н"</formula>
    </cfRule>
    <cfRule type="cellIs" dxfId="699" priority="448" operator="equal">
      <formula>"Б"</formula>
    </cfRule>
    <cfRule type="cellIs" dxfId="698" priority="449" operator="equal">
      <formula>"ПР"</formula>
    </cfRule>
  </conditionalFormatting>
  <conditionalFormatting sqref="AQ31:AR31">
    <cfRule type="expression" dxfId="697" priority="439">
      <formula>COUNTIF(Y31:AO31,"В")=0</formula>
    </cfRule>
    <cfRule type="cellIs" dxfId="696" priority="440" operator="equal">
      <formula>"ОТ"</formula>
    </cfRule>
    <cfRule type="cellIs" dxfId="695" priority="441" operator="equal">
      <formula>"В"</formula>
    </cfRule>
    <cfRule type="cellIs" dxfId="694" priority="442" operator="equal">
      <formula>"Н"</formula>
    </cfRule>
    <cfRule type="cellIs" dxfId="693" priority="443" operator="equal">
      <formula>"Б"</formula>
    </cfRule>
    <cfRule type="cellIs" dxfId="692" priority="444" operator="equal">
      <formula>"ПР"</formula>
    </cfRule>
  </conditionalFormatting>
  <conditionalFormatting sqref="BW19">
    <cfRule type="expression" dxfId="691" priority="436">
      <formula>IF(BX19="в",(4*$C$2/7+($A$2-BV19)+CA19)&lt;$C$2)</formula>
    </cfRule>
    <cfRule type="cellIs" dxfId="690" priority="437" operator="equal">
      <formula>"!"</formula>
    </cfRule>
    <cfRule type="expression" dxfId="689" priority="438">
      <formula>($A$2-BV19+BX19)&lt;$B$2</formula>
    </cfRule>
  </conditionalFormatting>
  <conditionalFormatting sqref="BW19">
    <cfRule type="expression" dxfId="688" priority="434">
      <formula>IF(BU19="от",$A$2-$E$2+BX19)&lt;$B$2</formula>
    </cfRule>
    <cfRule type="expression" dxfId="687" priority="435">
      <formula>IF(BU19="ОТ",IF(BX19="В",(4*$C$2/7+($A$2-$E$2)+CA19)&lt;$C$2))</formula>
    </cfRule>
  </conditionalFormatting>
  <conditionalFormatting sqref="M50:N50">
    <cfRule type="cellIs" dxfId="686" priority="424" operator="equal">
      <formula>"ОТ"</formula>
    </cfRule>
    <cfRule type="cellIs" dxfId="685" priority="425" operator="equal">
      <formula>"В"</formula>
    </cfRule>
    <cfRule type="cellIs" dxfId="684" priority="426" operator="equal">
      <formula>"Н"</formula>
    </cfRule>
    <cfRule type="cellIs" dxfId="683" priority="427" operator="equal">
      <formula>"Б"</formula>
    </cfRule>
    <cfRule type="cellIs" dxfId="682" priority="428" operator="equal">
      <formula>"ПР"</formula>
    </cfRule>
  </conditionalFormatting>
  <conditionalFormatting sqref="P50:Q50">
    <cfRule type="cellIs" dxfId="681" priority="419" operator="equal">
      <formula>"ОТ"</formula>
    </cfRule>
    <cfRule type="cellIs" dxfId="680" priority="420" operator="equal">
      <formula>"В"</formula>
    </cfRule>
    <cfRule type="cellIs" dxfId="679" priority="421" operator="equal">
      <formula>"Н"</formula>
    </cfRule>
    <cfRule type="cellIs" dxfId="678" priority="422" operator="equal">
      <formula>"Б"</formula>
    </cfRule>
    <cfRule type="cellIs" dxfId="677" priority="423" operator="equal">
      <formula>"ПР"</formula>
    </cfRule>
  </conditionalFormatting>
  <conditionalFormatting sqref="AE50:AF50">
    <cfRule type="cellIs" dxfId="676" priority="414" operator="equal">
      <formula>"ОТ"</formula>
    </cfRule>
    <cfRule type="cellIs" dxfId="675" priority="415" operator="equal">
      <formula>"В"</formula>
    </cfRule>
    <cfRule type="cellIs" dxfId="674" priority="416" operator="equal">
      <formula>"Н"</formula>
    </cfRule>
    <cfRule type="cellIs" dxfId="673" priority="417" operator="equal">
      <formula>"Б"</formula>
    </cfRule>
    <cfRule type="cellIs" dxfId="672" priority="418" operator="equal">
      <formula>"ПР"</formula>
    </cfRule>
  </conditionalFormatting>
  <conditionalFormatting sqref="AG50">
    <cfRule type="expression" dxfId="671" priority="411">
      <formula>IF(AH50="в",(4*$C$2/7+($A$2-AF50)+AK50)&lt;$C$2)</formula>
    </cfRule>
    <cfRule type="cellIs" dxfId="670" priority="412" operator="equal">
      <formula>"!"</formula>
    </cfRule>
    <cfRule type="expression" dxfId="669" priority="413">
      <formula>($A$2-AF50+AH50)&lt;$B$2</formula>
    </cfRule>
  </conditionalFormatting>
  <conditionalFormatting sqref="AG50">
    <cfRule type="expression" dxfId="668" priority="409">
      <formula>IF(AE50="от",$A$2-$E$2+AH50)&lt;$B$2</formula>
    </cfRule>
    <cfRule type="expression" dxfId="667" priority="410">
      <formula>IF(AE50="ОТ",IF(AH50="В",(4*$C$2/7+($A$2-$E$2)+AK50)&lt;$C$2))</formula>
    </cfRule>
  </conditionalFormatting>
  <conditionalFormatting sqref="AJ50">
    <cfRule type="expression" dxfId="666" priority="406">
      <formula>IF(AK50="в",(4*$C$2/7+($A$2-AI50)+AN50)&lt;$C$2)</formula>
    </cfRule>
    <cfRule type="cellIs" dxfId="665" priority="407" operator="equal">
      <formula>"!"</formula>
    </cfRule>
    <cfRule type="expression" dxfId="664" priority="408">
      <formula>($A$2-AI50+AK50)&lt;$B$2</formula>
    </cfRule>
  </conditionalFormatting>
  <conditionalFormatting sqref="AJ50">
    <cfRule type="expression" dxfId="663" priority="404">
      <formula>IF(AH50="от",$A$2-$E$2+AK50)&lt;$B$2</formula>
    </cfRule>
    <cfRule type="expression" dxfId="662" priority="405">
      <formula>IF(AH50="ОТ",IF(AK50="В",(4*$C$2/7+($A$2-$E$2)+AN50)&lt;$C$2))</formula>
    </cfRule>
  </conditionalFormatting>
  <conditionalFormatting sqref="AH50:AI50">
    <cfRule type="cellIs" dxfId="661" priority="399" operator="equal">
      <formula>"ОТ"</formula>
    </cfRule>
    <cfRule type="cellIs" dxfId="660" priority="400" operator="equal">
      <formula>"В"</formula>
    </cfRule>
    <cfRule type="cellIs" dxfId="659" priority="401" operator="equal">
      <formula>"Н"</formula>
    </cfRule>
    <cfRule type="cellIs" dxfId="658" priority="402" operator="equal">
      <formula>"Б"</formula>
    </cfRule>
    <cfRule type="cellIs" dxfId="657" priority="403" operator="equal">
      <formula>"ПР"</formula>
    </cfRule>
  </conditionalFormatting>
  <conditionalFormatting sqref="AK50:AL50">
    <cfRule type="cellIs" dxfId="656" priority="394" operator="equal">
      <formula>"ОТ"</formula>
    </cfRule>
    <cfRule type="cellIs" dxfId="655" priority="395" operator="equal">
      <formula>"В"</formula>
    </cfRule>
    <cfRule type="cellIs" dxfId="654" priority="396" operator="equal">
      <formula>"Н"</formula>
    </cfRule>
    <cfRule type="cellIs" dxfId="653" priority="397" operator="equal">
      <formula>"Б"</formula>
    </cfRule>
    <cfRule type="cellIs" dxfId="652" priority="398" operator="equal">
      <formula>"ПР"</formula>
    </cfRule>
  </conditionalFormatting>
  <conditionalFormatting sqref="AZ50:BA50">
    <cfRule type="cellIs" dxfId="651" priority="389" operator="equal">
      <formula>"ОТ"</formula>
    </cfRule>
    <cfRule type="cellIs" dxfId="650" priority="390" operator="equal">
      <formula>"В"</formula>
    </cfRule>
    <cfRule type="cellIs" dxfId="649" priority="391" operator="equal">
      <formula>"Н"</formula>
    </cfRule>
    <cfRule type="cellIs" dxfId="648" priority="392" operator="equal">
      <formula>"Б"</formula>
    </cfRule>
    <cfRule type="cellIs" dxfId="647" priority="393" operator="equal">
      <formula>"ПР"</formula>
    </cfRule>
  </conditionalFormatting>
  <conditionalFormatting sqref="BB50">
    <cfRule type="expression" dxfId="646" priority="386">
      <formula>IF(BC50="в",(4*$C$2/7+($A$2-BA50)+BF50)&lt;$C$2)</formula>
    </cfRule>
    <cfRule type="cellIs" dxfId="645" priority="387" operator="equal">
      <formula>"!"</formula>
    </cfRule>
    <cfRule type="expression" dxfId="644" priority="388">
      <formula>($A$2-BA50+BC50)&lt;$B$2</formula>
    </cfRule>
  </conditionalFormatting>
  <conditionalFormatting sqref="BB50">
    <cfRule type="expression" dxfId="643" priority="384">
      <formula>IF(AZ50="от",$A$2-$E$2+BC50)&lt;$B$2</formula>
    </cfRule>
    <cfRule type="expression" dxfId="642" priority="385">
      <formula>IF(AZ50="ОТ",IF(BC50="В",(4*$C$2/7+($A$2-$E$2)+BF50)&lt;$C$2))</formula>
    </cfRule>
  </conditionalFormatting>
  <conditionalFormatting sqref="BE50">
    <cfRule type="expression" dxfId="641" priority="381">
      <formula>IF(BF50="в",(4*$C$2/7+($A$2-BD50)+BI50)&lt;$C$2)</formula>
    </cfRule>
    <cfRule type="cellIs" dxfId="640" priority="382" operator="equal">
      <formula>"!"</formula>
    </cfRule>
    <cfRule type="expression" dxfId="639" priority="383">
      <formula>($A$2-BD50+BF50)&lt;$B$2</formula>
    </cfRule>
  </conditionalFormatting>
  <conditionalFormatting sqref="BE50">
    <cfRule type="expression" dxfId="638" priority="379">
      <formula>IF(BC50="от",$A$2-$E$2+BF50)&lt;$B$2</formula>
    </cfRule>
    <cfRule type="expression" dxfId="637" priority="380">
      <formula>IF(BC50="ОТ",IF(BF50="В",(4*$C$2/7+($A$2-$E$2)+BI50)&lt;$C$2))</formula>
    </cfRule>
  </conditionalFormatting>
  <conditionalFormatting sqref="BC50:BD50">
    <cfRule type="cellIs" dxfId="636" priority="374" operator="equal">
      <formula>"ОТ"</formula>
    </cfRule>
    <cfRule type="cellIs" dxfId="635" priority="375" operator="equal">
      <formula>"В"</formula>
    </cfRule>
    <cfRule type="cellIs" dxfId="634" priority="376" operator="equal">
      <formula>"Н"</formula>
    </cfRule>
    <cfRule type="cellIs" dxfId="633" priority="377" operator="equal">
      <formula>"Б"</formula>
    </cfRule>
    <cfRule type="cellIs" dxfId="632" priority="378" operator="equal">
      <formula>"ПР"</formula>
    </cfRule>
  </conditionalFormatting>
  <conditionalFormatting sqref="BF50:BG50">
    <cfRule type="cellIs" dxfId="631" priority="369" operator="equal">
      <formula>"ОТ"</formula>
    </cfRule>
    <cfRule type="cellIs" dxfId="630" priority="370" operator="equal">
      <formula>"В"</formula>
    </cfRule>
    <cfRule type="cellIs" dxfId="629" priority="371" operator="equal">
      <formula>"Н"</formula>
    </cfRule>
    <cfRule type="cellIs" dxfId="628" priority="372" operator="equal">
      <formula>"Б"</formula>
    </cfRule>
    <cfRule type="cellIs" dxfId="627" priority="373" operator="equal">
      <formula>"ПР"</formula>
    </cfRule>
  </conditionalFormatting>
  <conditionalFormatting sqref="BU50:BV50">
    <cfRule type="cellIs" dxfId="626" priority="364" operator="equal">
      <formula>"ОТ"</formula>
    </cfRule>
    <cfRule type="cellIs" dxfId="625" priority="365" operator="equal">
      <formula>"В"</formula>
    </cfRule>
    <cfRule type="cellIs" dxfId="624" priority="366" operator="equal">
      <formula>"Н"</formula>
    </cfRule>
    <cfRule type="cellIs" dxfId="623" priority="367" operator="equal">
      <formula>"Б"</formula>
    </cfRule>
    <cfRule type="cellIs" dxfId="622" priority="368" operator="equal">
      <formula>"ПР"</formula>
    </cfRule>
  </conditionalFormatting>
  <conditionalFormatting sqref="BW50">
    <cfRule type="expression" dxfId="621" priority="361">
      <formula>IF(BX50="в",(4*$C$2/7+($A$2-BV50)+CA50)&lt;$C$2)</formula>
    </cfRule>
    <cfRule type="cellIs" dxfId="620" priority="362" operator="equal">
      <formula>"!"</formula>
    </cfRule>
    <cfRule type="expression" dxfId="619" priority="363">
      <formula>($A$2-BV50+BX50)&lt;$B$2</formula>
    </cfRule>
  </conditionalFormatting>
  <conditionalFormatting sqref="BW50">
    <cfRule type="expression" dxfId="618" priority="359">
      <formula>IF(BU50="от",$A$2-$E$2+BX50)&lt;$B$2</formula>
    </cfRule>
    <cfRule type="expression" dxfId="617" priority="360">
      <formula>IF(BU50="ОТ",IF(BX50="В",(4*$C$2/7+($A$2-$E$2)+CA50)&lt;$C$2))</formula>
    </cfRule>
  </conditionalFormatting>
  <conditionalFormatting sqref="BZ50">
    <cfRule type="expression" dxfId="616" priority="356">
      <formula>IF(CA50="в",(4*$C$2/7+($A$2-BY50)+CD50)&lt;$C$2)</formula>
    </cfRule>
    <cfRule type="cellIs" dxfId="615" priority="357" operator="equal">
      <formula>"!"</formula>
    </cfRule>
    <cfRule type="expression" dxfId="614" priority="358">
      <formula>($A$2-BY50+CA50)&lt;$B$2</formula>
    </cfRule>
  </conditionalFormatting>
  <conditionalFormatting sqref="BZ50">
    <cfRule type="expression" dxfId="613" priority="354">
      <formula>IF(BX50="от",$A$2-$E$2+CA50)&lt;$B$2</formula>
    </cfRule>
    <cfRule type="expression" dxfId="612" priority="355">
      <formula>IF(BX50="ОТ",IF(CA50="В",(4*$C$2/7+($A$2-$E$2)+CD50)&lt;$C$2))</formula>
    </cfRule>
  </conditionalFormatting>
  <conditionalFormatting sqref="BX50:BY50">
    <cfRule type="cellIs" dxfId="611" priority="349" operator="equal">
      <formula>"ОТ"</formula>
    </cfRule>
    <cfRule type="cellIs" dxfId="610" priority="350" operator="equal">
      <formula>"В"</formula>
    </cfRule>
    <cfRule type="cellIs" dxfId="609" priority="351" operator="equal">
      <formula>"Н"</formula>
    </cfRule>
    <cfRule type="cellIs" dxfId="608" priority="352" operator="equal">
      <formula>"Б"</formula>
    </cfRule>
    <cfRule type="cellIs" dxfId="607" priority="353" operator="equal">
      <formula>"ПР"</formula>
    </cfRule>
  </conditionalFormatting>
  <conditionalFormatting sqref="CA50:CB50">
    <cfRule type="cellIs" dxfId="606" priority="344" operator="equal">
      <formula>"ОТ"</formula>
    </cfRule>
    <cfRule type="cellIs" dxfId="605" priority="345" operator="equal">
      <formula>"В"</formula>
    </cfRule>
    <cfRule type="cellIs" dxfId="604" priority="346" operator="equal">
      <formula>"Н"</formula>
    </cfRule>
    <cfRule type="cellIs" dxfId="603" priority="347" operator="equal">
      <formula>"Б"</formula>
    </cfRule>
    <cfRule type="cellIs" dxfId="602" priority="348" operator="equal">
      <formula>"ПР"</formula>
    </cfRule>
  </conditionalFormatting>
  <conditionalFormatting sqref="CP50:CQ50">
    <cfRule type="cellIs" dxfId="601" priority="339" operator="equal">
      <formula>"ОТ"</formula>
    </cfRule>
    <cfRule type="cellIs" dxfId="600" priority="340" operator="equal">
      <formula>"В"</formula>
    </cfRule>
    <cfRule type="cellIs" dxfId="599" priority="341" operator="equal">
      <formula>"Н"</formula>
    </cfRule>
    <cfRule type="cellIs" dxfId="598" priority="342" operator="equal">
      <formula>"Б"</formula>
    </cfRule>
    <cfRule type="cellIs" dxfId="597" priority="343" operator="equal">
      <formula>"ПР"</formula>
    </cfRule>
  </conditionalFormatting>
  <conditionalFormatting sqref="BC48:BD48">
    <cfRule type="cellIs" dxfId="596" priority="334" operator="equal">
      <formula>"ОТ"</formula>
    </cfRule>
    <cfRule type="cellIs" dxfId="595" priority="335" operator="equal">
      <formula>"В"</formula>
    </cfRule>
    <cfRule type="cellIs" dxfId="594" priority="336" operator="equal">
      <formula>"Н"</formula>
    </cfRule>
    <cfRule type="cellIs" dxfId="593" priority="337" operator="equal">
      <formula>"Б"</formula>
    </cfRule>
    <cfRule type="cellIs" dxfId="592" priority="338" operator="equal">
      <formula>"ПР"</formula>
    </cfRule>
  </conditionalFormatting>
  <conditionalFormatting sqref="BC48:BD48">
    <cfRule type="expression" dxfId="591" priority="328">
      <formula>COUNTIF(AK48:BA48,"В")=0</formula>
    </cfRule>
    <cfRule type="cellIs" dxfId="590" priority="329" operator="equal">
      <formula>"ОТ"</formula>
    </cfRule>
    <cfRule type="cellIs" dxfId="589" priority="330" operator="equal">
      <formula>"В"</formula>
    </cfRule>
    <cfRule type="cellIs" dxfId="588" priority="331" operator="equal">
      <formula>"Н"</formula>
    </cfRule>
    <cfRule type="cellIs" dxfId="587" priority="332" operator="equal">
      <formula>"Б"</formula>
    </cfRule>
    <cfRule type="cellIs" dxfId="586" priority="333" operator="equal">
      <formula>"ПР"</formula>
    </cfRule>
  </conditionalFormatting>
  <conditionalFormatting sqref="BE48">
    <cfRule type="expression" dxfId="585" priority="325">
      <formula>IF(BF48="в",(4*$C$2/7+($A$2-BD48)+BI48)&lt;$C$2)</formula>
    </cfRule>
    <cfRule type="cellIs" dxfId="584" priority="326" operator="equal">
      <formula>"!"</formula>
    </cfRule>
    <cfRule type="expression" dxfId="583" priority="327">
      <formula>($A$2-BD48+BF48)&lt;$B$2</formula>
    </cfRule>
  </conditionalFormatting>
  <conditionalFormatting sqref="BE48">
    <cfRule type="expression" dxfId="582" priority="323">
      <formula>IF(BC48="от",$A$2-$E$2+BF48)&lt;$B$2</formula>
    </cfRule>
    <cfRule type="expression" dxfId="581" priority="324">
      <formula>IF(BC48="ОТ",IF(BF48="В",(4*$C$2/7+($A$2-$E$2)+BI48)&lt;$C$2))</formula>
    </cfRule>
  </conditionalFormatting>
  <conditionalFormatting sqref="AW6:AX6">
    <cfRule type="cellIs" dxfId="580" priority="318" operator="equal">
      <formula>"ОТ"</formula>
    </cfRule>
    <cfRule type="cellIs" dxfId="579" priority="319" operator="equal">
      <formula>"В"</formula>
    </cfRule>
    <cfRule type="cellIs" dxfId="578" priority="320" operator="equal">
      <formula>"Н"</formula>
    </cfRule>
    <cfRule type="cellIs" dxfId="577" priority="321" operator="equal">
      <formula>"Б"</formula>
    </cfRule>
    <cfRule type="cellIs" dxfId="576" priority="322" operator="equal">
      <formula>"ПР"</formula>
    </cfRule>
  </conditionalFormatting>
  <conditionalFormatting sqref="BR6:BS6">
    <cfRule type="cellIs" dxfId="575" priority="313" operator="equal">
      <formula>"ОТ"</formula>
    </cfRule>
    <cfRule type="cellIs" dxfId="574" priority="314" operator="equal">
      <formula>"В"</formula>
    </cfRule>
    <cfRule type="cellIs" dxfId="573" priority="315" operator="equal">
      <formula>"Н"</formula>
    </cfRule>
    <cfRule type="cellIs" dxfId="572" priority="316" operator="equal">
      <formula>"Б"</formula>
    </cfRule>
    <cfRule type="cellIs" dxfId="571" priority="317" operator="equal">
      <formula>"ПР"</formula>
    </cfRule>
  </conditionalFormatting>
  <conditionalFormatting sqref="R6">
    <cfRule type="expression" dxfId="570" priority="305">
      <formula>IF(S6="в",(4*$C$2/7+($A$2-Q6)+V6)&lt;$C$2)</formula>
    </cfRule>
    <cfRule type="cellIs" dxfId="569" priority="306" operator="equal">
      <formula>"!"</formula>
    </cfRule>
    <cfRule type="expression" dxfId="568" priority="307">
      <formula>($A$2-Q6+S6)&lt;$B$2</formula>
    </cfRule>
  </conditionalFormatting>
  <conditionalFormatting sqref="R6">
    <cfRule type="expression" dxfId="567" priority="303">
      <formula>IF(P6="от",$A$2-$E$2+S6)&lt;$B$2</formula>
    </cfRule>
    <cfRule type="expression" dxfId="566" priority="304">
      <formula>IF(P6="ОТ",IF(S6="В",(4*$C$2/7+($A$2-$E$2)+V6)&lt;$C$2))</formula>
    </cfRule>
  </conditionalFormatting>
  <conditionalFormatting sqref="P6:Q6">
    <cfRule type="cellIs" dxfId="565" priority="298" operator="equal">
      <formula>"ОТ"</formula>
    </cfRule>
    <cfRule type="cellIs" dxfId="564" priority="299" operator="equal">
      <formula>"В"</formula>
    </cfRule>
    <cfRule type="cellIs" dxfId="563" priority="300" operator="equal">
      <formula>"Н"</formula>
    </cfRule>
    <cfRule type="cellIs" dxfId="562" priority="301" operator="equal">
      <formula>"Б"</formula>
    </cfRule>
    <cfRule type="cellIs" dxfId="561" priority="302" operator="equal">
      <formula>"ПР"</formula>
    </cfRule>
  </conditionalFormatting>
  <conditionalFormatting sqref="P12:Q12">
    <cfRule type="cellIs" dxfId="560" priority="293" operator="equal">
      <formula>"ОТ"</formula>
    </cfRule>
    <cfRule type="cellIs" dxfId="559" priority="294" operator="equal">
      <formula>"В"</formula>
    </cfRule>
    <cfRule type="cellIs" dxfId="558" priority="295" operator="equal">
      <formula>"Н"</formula>
    </cfRule>
    <cfRule type="cellIs" dxfId="557" priority="296" operator="equal">
      <formula>"Б"</formula>
    </cfRule>
    <cfRule type="cellIs" dxfId="556" priority="297" operator="equal">
      <formula>"ПР"</formula>
    </cfRule>
  </conditionalFormatting>
  <conditionalFormatting sqref="BU6:BV6">
    <cfRule type="cellIs" dxfId="555" priority="288" operator="equal">
      <formula>"ОТ"</formula>
    </cfRule>
    <cfRule type="cellIs" dxfId="554" priority="289" operator="equal">
      <formula>"В"</formula>
    </cfRule>
    <cfRule type="cellIs" dxfId="553" priority="290" operator="equal">
      <formula>"Н"</formula>
    </cfRule>
    <cfRule type="cellIs" dxfId="552" priority="291" operator="equal">
      <formula>"Б"</formula>
    </cfRule>
    <cfRule type="cellIs" dxfId="551" priority="292" operator="equal">
      <formula>"ПР"</formula>
    </cfRule>
  </conditionalFormatting>
  <conditionalFormatting sqref="BU6:BV6">
    <cfRule type="expression" dxfId="550" priority="282">
      <formula>COUNTIF(BC6:BS6,"В")=0</formula>
    </cfRule>
    <cfRule type="cellIs" dxfId="549" priority="283" operator="equal">
      <formula>"ОТ"</formula>
    </cfRule>
    <cfRule type="cellIs" dxfId="548" priority="284" operator="equal">
      <formula>"В"</formula>
    </cfRule>
    <cfRule type="cellIs" dxfId="547" priority="285" operator="equal">
      <formula>"Н"</formula>
    </cfRule>
    <cfRule type="cellIs" dxfId="546" priority="286" operator="equal">
      <formula>"Б"</formula>
    </cfRule>
    <cfRule type="cellIs" dxfId="545" priority="287" operator="equal">
      <formula>"ПР"</formula>
    </cfRule>
  </conditionalFormatting>
  <conditionalFormatting sqref="BX6:BY6">
    <cfRule type="cellIs" dxfId="544" priority="277" operator="equal">
      <formula>"ОТ"</formula>
    </cfRule>
    <cfRule type="cellIs" dxfId="543" priority="278" operator="equal">
      <formula>"В"</formula>
    </cfRule>
    <cfRule type="cellIs" dxfId="542" priority="279" operator="equal">
      <formula>"Н"</formula>
    </cfRule>
    <cfRule type="cellIs" dxfId="541" priority="280" operator="equal">
      <formula>"Б"</formula>
    </cfRule>
    <cfRule type="cellIs" dxfId="540" priority="281" operator="equal">
      <formula>"ПР"</formula>
    </cfRule>
  </conditionalFormatting>
  <conditionalFormatting sqref="BX6:BY6">
    <cfRule type="expression" dxfId="539" priority="271">
      <formula>COUNTIF(BF6:BV6,"В")=0</formula>
    </cfRule>
    <cfRule type="cellIs" dxfId="538" priority="272" operator="equal">
      <formula>"ОТ"</formula>
    </cfRule>
    <cfRule type="cellIs" dxfId="537" priority="273" operator="equal">
      <formula>"В"</formula>
    </cfRule>
    <cfRule type="cellIs" dxfId="536" priority="274" operator="equal">
      <formula>"Н"</formula>
    </cfRule>
    <cfRule type="cellIs" dxfId="535" priority="275" operator="equal">
      <formula>"Б"</formula>
    </cfRule>
    <cfRule type="cellIs" dxfId="534" priority="276" operator="equal">
      <formula>"ПР"</formula>
    </cfRule>
  </conditionalFormatting>
  <conditionalFormatting sqref="CA6:CB6">
    <cfRule type="cellIs" dxfId="533" priority="266" operator="equal">
      <formula>"ОТ"</formula>
    </cfRule>
    <cfRule type="cellIs" dxfId="532" priority="267" operator="equal">
      <formula>"В"</formula>
    </cfRule>
    <cfRule type="cellIs" dxfId="531" priority="268" operator="equal">
      <formula>"Н"</formula>
    </cfRule>
    <cfRule type="cellIs" dxfId="530" priority="269" operator="equal">
      <formula>"Б"</formula>
    </cfRule>
    <cfRule type="cellIs" dxfId="529" priority="270" operator="equal">
      <formula>"ПР"</formula>
    </cfRule>
  </conditionalFormatting>
  <conditionalFormatting sqref="CA6:CB6">
    <cfRule type="expression" dxfId="528" priority="260">
      <formula>COUNTIF(BI6:BY6,"В")=0</formula>
    </cfRule>
    <cfRule type="cellIs" dxfId="527" priority="261" operator="equal">
      <formula>"ОТ"</formula>
    </cfRule>
    <cfRule type="cellIs" dxfId="526" priority="262" operator="equal">
      <formula>"В"</formula>
    </cfRule>
    <cfRule type="cellIs" dxfId="525" priority="263" operator="equal">
      <formula>"Н"</formula>
    </cfRule>
    <cfRule type="cellIs" dxfId="524" priority="264" operator="equal">
      <formula>"Б"</formula>
    </cfRule>
    <cfRule type="cellIs" dxfId="523" priority="265" operator="equal">
      <formula>"ПР"</formula>
    </cfRule>
  </conditionalFormatting>
  <conditionalFormatting sqref="BW6">
    <cfRule type="expression" dxfId="522" priority="257">
      <formula>IF(BX6="в",(4*$C$2/7+($A$2-BV6)+CA6)&lt;$C$2)</formula>
    </cfRule>
    <cfRule type="cellIs" dxfId="521" priority="258" operator="equal">
      <formula>"!"</formula>
    </cfRule>
    <cfRule type="expression" dxfId="520" priority="259">
      <formula>($A$2-BV6+BX6)&lt;$B$2</formula>
    </cfRule>
  </conditionalFormatting>
  <conditionalFormatting sqref="BW6">
    <cfRule type="expression" dxfId="519" priority="255">
      <formula>IF(BU6="от",$A$2-$E$2+BX6)&lt;$B$2</formula>
    </cfRule>
    <cfRule type="expression" dxfId="518" priority="256">
      <formula>IF(BU6="ОТ",IF(BX6="В",(4*$C$2/7+($A$2-$E$2)+CA6)&lt;$C$2))</formula>
    </cfRule>
  </conditionalFormatting>
  <conditionalFormatting sqref="BZ6">
    <cfRule type="expression" dxfId="517" priority="252">
      <formula>IF(CA6="в",(4*$C$2/7+($A$2-BY6)+CD6)&lt;$C$2)</formula>
    </cfRule>
    <cfRule type="cellIs" dxfId="516" priority="253" operator="equal">
      <formula>"!"</formula>
    </cfRule>
    <cfRule type="expression" dxfId="515" priority="254">
      <formula>($A$2-BY6+CA6)&lt;$B$2</formula>
    </cfRule>
  </conditionalFormatting>
  <conditionalFormatting sqref="BZ6">
    <cfRule type="expression" dxfId="514" priority="250">
      <formula>IF(BX6="от",$A$2-$E$2+CA6)&lt;$B$2</formula>
    </cfRule>
    <cfRule type="expression" dxfId="513" priority="251">
      <formula>IF(BX6="ОТ",IF(CA6="В",(4*$C$2/7+($A$2-$E$2)+CD6)&lt;$C$2))</formula>
    </cfRule>
  </conditionalFormatting>
  <conditionalFormatting sqref="BU12:BV12">
    <cfRule type="cellIs" dxfId="512" priority="245" operator="equal">
      <formula>"ОТ"</formula>
    </cfRule>
    <cfRule type="cellIs" dxfId="511" priority="246" operator="equal">
      <formula>"В"</formula>
    </cfRule>
    <cfRule type="cellIs" dxfId="510" priority="247" operator="equal">
      <formula>"Н"</formula>
    </cfRule>
    <cfRule type="cellIs" dxfId="509" priority="248" operator="equal">
      <formula>"Б"</formula>
    </cfRule>
    <cfRule type="cellIs" dxfId="508" priority="249" operator="equal">
      <formula>"ПР"</formula>
    </cfRule>
  </conditionalFormatting>
  <conditionalFormatting sqref="BU12:BV12">
    <cfRule type="expression" dxfId="507" priority="239">
      <formula>COUNTIF(BC12:BS12,"В")=0</formula>
    </cfRule>
    <cfRule type="cellIs" dxfId="506" priority="240" operator="equal">
      <formula>"ОТ"</formula>
    </cfRule>
    <cfRule type="cellIs" dxfId="505" priority="241" operator="equal">
      <formula>"В"</formula>
    </cfRule>
    <cfRule type="cellIs" dxfId="504" priority="242" operator="equal">
      <formula>"Н"</formula>
    </cfRule>
    <cfRule type="cellIs" dxfId="503" priority="243" operator="equal">
      <formula>"Б"</formula>
    </cfRule>
    <cfRule type="cellIs" dxfId="502" priority="244" operator="equal">
      <formula>"ПР"</formula>
    </cfRule>
  </conditionalFormatting>
  <conditionalFormatting sqref="BX12:BY12">
    <cfRule type="cellIs" dxfId="501" priority="234" operator="equal">
      <formula>"ОТ"</formula>
    </cfRule>
    <cfRule type="cellIs" dxfId="500" priority="235" operator="equal">
      <formula>"В"</formula>
    </cfRule>
    <cfRule type="cellIs" dxfId="499" priority="236" operator="equal">
      <formula>"Н"</formula>
    </cfRule>
    <cfRule type="cellIs" dxfId="498" priority="237" operator="equal">
      <formula>"Б"</formula>
    </cfRule>
    <cfRule type="cellIs" dxfId="497" priority="238" operator="equal">
      <formula>"ПР"</formula>
    </cfRule>
  </conditionalFormatting>
  <conditionalFormatting sqref="BX12:BY12">
    <cfRule type="expression" dxfId="496" priority="228">
      <formula>COUNTIF(BF12:BV12,"В")=0</formula>
    </cfRule>
    <cfRule type="cellIs" dxfId="495" priority="229" operator="equal">
      <formula>"ОТ"</formula>
    </cfRule>
    <cfRule type="cellIs" dxfId="494" priority="230" operator="equal">
      <formula>"В"</formula>
    </cfRule>
    <cfRule type="cellIs" dxfId="493" priority="231" operator="equal">
      <formula>"Н"</formula>
    </cfRule>
    <cfRule type="cellIs" dxfId="492" priority="232" operator="equal">
      <formula>"Б"</formula>
    </cfRule>
    <cfRule type="cellIs" dxfId="491" priority="233" operator="equal">
      <formula>"ПР"</formula>
    </cfRule>
  </conditionalFormatting>
  <conditionalFormatting sqref="CA12:CB12">
    <cfRule type="cellIs" dxfId="490" priority="223" operator="equal">
      <formula>"ОТ"</formula>
    </cfRule>
    <cfRule type="cellIs" dxfId="489" priority="224" operator="equal">
      <formula>"В"</formula>
    </cfRule>
    <cfRule type="cellIs" dxfId="488" priority="225" operator="equal">
      <formula>"Н"</formula>
    </cfRule>
    <cfRule type="cellIs" dxfId="487" priority="226" operator="equal">
      <formula>"Б"</formula>
    </cfRule>
    <cfRule type="cellIs" dxfId="486" priority="227" operator="equal">
      <formula>"ПР"</formula>
    </cfRule>
  </conditionalFormatting>
  <conditionalFormatting sqref="CA12:CB12">
    <cfRule type="expression" dxfId="485" priority="217">
      <formula>COUNTIF(BI12:BY12,"В")=0</formula>
    </cfRule>
    <cfRule type="cellIs" dxfId="484" priority="218" operator="equal">
      <formula>"ОТ"</formula>
    </cfRule>
    <cfRule type="cellIs" dxfId="483" priority="219" operator="equal">
      <formula>"В"</formula>
    </cfRule>
    <cfRule type="cellIs" dxfId="482" priority="220" operator="equal">
      <formula>"Н"</formula>
    </cfRule>
    <cfRule type="cellIs" dxfId="481" priority="221" operator="equal">
      <formula>"Б"</formula>
    </cfRule>
    <cfRule type="cellIs" dxfId="480" priority="222" operator="equal">
      <formula>"ПР"</formula>
    </cfRule>
  </conditionalFormatting>
  <conditionalFormatting sqref="CP6:CQ6">
    <cfRule type="cellIs" dxfId="479" priority="212" operator="equal">
      <formula>"ОТ"</formula>
    </cfRule>
    <cfRule type="cellIs" dxfId="478" priority="213" operator="equal">
      <formula>"В"</formula>
    </cfRule>
    <cfRule type="cellIs" dxfId="477" priority="214" operator="equal">
      <formula>"Н"</formula>
    </cfRule>
    <cfRule type="cellIs" dxfId="476" priority="215" operator="equal">
      <formula>"Б"</formula>
    </cfRule>
    <cfRule type="cellIs" dxfId="475" priority="216" operator="equal">
      <formula>"ПР"</formula>
    </cfRule>
  </conditionalFormatting>
  <conditionalFormatting sqref="CG23:CH23">
    <cfRule type="cellIs" dxfId="474" priority="207" operator="equal">
      <formula>"ОТ"</formula>
    </cfRule>
    <cfRule type="cellIs" dxfId="473" priority="208" operator="equal">
      <formula>"В"</formula>
    </cfRule>
    <cfRule type="cellIs" dxfId="472" priority="209" operator="equal">
      <formula>"Н"</formula>
    </cfRule>
    <cfRule type="cellIs" dxfId="471" priority="210" operator="equal">
      <formula>"Б"</formula>
    </cfRule>
    <cfRule type="cellIs" dxfId="470" priority="211" operator="equal">
      <formula>"ПР"</formula>
    </cfRule>
  </conditionalFormatting>
  <conditionalFormatting sqref="CG23:CH23">
    <cfRule type="expression" dxfId="469" priority="201">
      <formula>COUNTIF(BO23:CE23,"В")=0</formula>
    </cfRule>
    <cfRule type="cellIs" dxfId="468" priority="202" operator="equal">
      <formula>"ОТ"</formula>
    </cfRule>
    <cfRule type="cellIs" dxfId="467" priority="203" operator="equal">
      <formula>"В"</formula>
    </cfRule>
    <cfRule type="cellIs" dxfId="466" priority="204" operator="equal">
      <formula>"Н"</formula>
    </cfRule>
    <cfRule type="cellIs" dxfId="465" priority="205" operator="equal">
      <formula>"Б"</formula>
    </cfRule>
    <cfRule type="cellIs" dxfId="464" priority="206" operator="equal">
      <formula>"ПР"</formula>
    </cfRule>
  </conditionalFormatting>
  <conditionalFormatting sqref="V71:W71">
    <cfRule type="cellIs" dxfId="463" priority="196" operator="equal">
      <formula>"ОТ"</formula>
    </cfRule>
    <cfRule type="cellIs" dxfId="462" priority="197" operator="equal">
      <formula>"В"</formula>
    </cfRule>
    <cfRule type="cellIs" dxfId="461" priority="198" operator="equal">
      <formula>"Н"</formula>
    </cfRule>
    <cfRule type="cellIs" dxfId="460" priority="199" operator="equal">
      <formula>"Б"</formula>
    </cfRule>
    <cfRule type="cellIs" dxfId="459" priority="200" operator="equal">
      <formula>"ПР"</formula>
    </cfRule>
  </conditionalFormatting>
  <conditionalFormatting sqref="Y71:Z71">
    <cfRule type="cellIs" dxfId="458" priority="191" operator="equal">
      <formula>"ОТ"</formula>
    </cfRule>
    <cfRule type="cellIs" dxfId="457" priority="192" operator="equal">
      <formula>"В"</formula>
    </cfRule>
    <cfRule type="cellIs" dxfId="456" priority="193" operator="equal">
      <formula>"Н"</formula>
    </cfRule>
    <cfRule type="cellIs" dxfId="455" priority="194" operator="equal">
      <formula>"Б"</formula>
    </cfRule>
    <cfRule type="cellIs" dxfId="454" priority="195" operator="equal">
      <formula>"ПР"</formula>
    </cfRule>
  </conditionalFormatting>
  <conditionalFormatting sqref="Y71:Z71">
    <cfRule type="expression" dxfId="453" priority="185">
      <formula>COUNTIF(G71:W71,"В")=0</formula>
    </cfRule>
    <cfRule type="cellIs" dxfId="452" priority="186" operator="equal">
      <formula>"ОТ"</formula>
    </cfRule>
    <cfRule type="cellIs" dxfId="451" priority="187" operator="equal">
      <formula>"В"</formula>
    </cfRule>
    <cfRule type="cellIs" dxfId="450" priority="188" operator="equal">
      <formula>"Н"</formula>
    </cfRule>
    <cfRule type="cellIs" dxfId="449" priority="189" operator="equal">
      <formula>"Б"</formula>
    </cfRule>
    <cfRule type="cellIs" dxfId="448" priority="190" operator="equal">
      <formula>"ПР"</formula>
    </cfRule>
  </conditionalFormatting>
  <conditionalFormatting sqref="X71">
    <cfRule type="expression" dxfId="447" priority="182">
      <formula>IF(Y71="в",(4*$C$2/7+($A$2-W71)+AB71)&lt;$C$2)</formula>
    </cfRule>
    <cfRule type="cellIs" dxfId="446" priority="183" operator="equal">
      <formula>"!"</formula>
    </cfRule>
    <cfRule type="expression" dxfId="445" priority="184">
      <formula>($A$2-W71+Y71)&lt;$B$2</formula>
    </cfRule>
  </conditionalFormatting>
  <conditionalFormatting sqref="X71">
    <cfRule type="expression" dxfId="444" priority="180">
      <formula>IF(V71="от",$A$2-$E$2+Y71)&lt;$B$2</formula>
    </cfRule>
    <cfRule type="expression" dxfId="443" priority="181">
      <formula>IF(V71="ОТ",IF(Y71="В",(4*$C$2/7+($A$2-$E$2)+AB71)&lt;$C$2))</formula>
    </cfRule>
  </conditionalFormatting>
  <conditionalFormatting sqref="Y81:Z81">
    <cfRule type="cellIs" dxfId="442" priority="175" operator="equal">
      <formula>"ОТ"</formula>
    </cfRule>
    <cfRule type="cellIs" dxfId="441" priority="176" operator="equal">
      <formula>"В"</formula>
    </cfRule>
    <cfRule type="cellIs" dxfId="440" priority="177" operator="equal">
      <formula>"Н"</formula>
    </cfRule>
    <cfRule type="cellIs" dxfId="439" priority="178" operator="equal">
      <formula>"Б"</formula>
    </cfRule>
    <cfRule type="cellIs" dxfId="438" priority="179" operator="equal">
      <formula>"ПР"</formula>
    </cfRule>
  </conditionalFormatting>
  <conditionalFormatting sqref="AA81">
    <cfRule type="expression" dxfId="437" priority="172">
      <formula>IF(AB81="в",(4*$C$2/7+($A$2-Z81)+AE81)&lt;$C$2)</formula>
    </cfRule>
    <cfRule type="cellIs" dxfId="436" priority="173" operator="equal">
      <formula>"!"</formula>
    </cfRule>
    <cfRule type="expression" dxfId="435" priority="174">
      <formula>($A$2-Z81+AB81)&lt;$B$2</formula>
    </cfRule>
  </conditionalFormatting>
  <conditionalFormatting sqref="AA81">
    <cfRule type="expression" dxfId="434" priority="170">
      <formula>IF(Y81="от",$A$2-$E$2+AB81)&lt;$B$2</formula>
    </cfRule>
    <cfRule type="expression" dxfId="433" priority="171">
      <formula>IF(Y81="ОТ",IF(AB81="В",(4*$C$2/7+($A$2-$E$2)+AE81)&lt;$C$2))</formula>
    </cfRule>
  </conditionalFormatting>
  <conditionalFormatting sqref="O73">
    <cfRule type="cellIs" dxfId="251" priority="169" operator="equal">
      <formula>"!"</formula>
    </cfRule>
  </conditionalFormatting>
  <conditionalFormatting sqref="M73:N73">
    <cfRule type="cellIs" dxfId="250" priority="164" operator="equal">
      <formula>"ОТ"</formula>
    </cfRule>
    <cfRule type="cellIs" dxfId="249" priority="165" operator="equal">
      <formula>"В"</formula>
    </cfRule>
    <cfRule type="cellIs" dxfId="248" priority="166" operator="equal">
      <formula>"Н"</formula>
    </cfRule>
    <cfRule type="cellIs" dxfId="247" priority="167" operator="equal">
      <formula>"Б"</formula>
    </cfRule>
    <cfRule type="cellIs" dxfId="246" priority="168" operator="equal">
      <formula>"ПР"</formula>
    </cfRule>
  </conditionalFormatting>
  <conditionalFormatting sqref="M73:N73">
    <cfRule type="expression" dxfId="245" priority="158">
      <formula>COUNTIF(XEY73:K73,"В")=0</formula>
    </cfRule>
    <cfRule type="cellIs" dxfId="244" priority="159" operator="equal">
      <formula>"ОТ"</formula>
    </cfRule>
    <cfRule type="cellIs" dxfId="243" priority="160" operator="equal">
      <formula>"В"</formula>
    </cfRule>
    <cfRule type="cellIs" dxfId="242" priority="161" operator="equal">
      <formula>"Н"</formula>
    </cfRule>
    <cfRule type="cellIs" dxfId="241" priority="162" operator="equal">
      <formula>"Б"</formula>
    </cfRule>
    <cfRule type="cellIs" dxfId="240" priority="163" operator="equal">
      <formula>"ПР"</formula>
    </cfRule>
  </conditionalFormatting>
  <conditionalFormatting sqref="M73:N73">
    <cfRule type="cellIs" dxfId="239" priority="153" operator="equal">
      <formula>"ОТ"</formula>
    </cfRule>
    <cfRule type="cellIs" dxfId="238" priority="154" operator="equal">
      <formula>"В"</formula>
    </cfRule>
    <cfRule type="cellIs" dxfId="237" priority="155" operator="equal">
      <formula>"Н"</formula>
    </cfRule>
    <cfRule type="cellIs" dxfId="236" priority="156" operator="equal">
      <formula>"Б"</formula>
    </cfRule>
    <cfRule type="cellIs" dxfId="235" priority="157" operator="equal">
      <formula>"ПР"</formula>
    </cfRule>
  </conditionalFormatting>
  <conditionalFormatting sqref="M73:N73">
    <cfRule type="expression" dxfId="234" priority="147">
      <formula>COUNTIF(XEY73:K73,"В")=0</formula>
    </cfRule>
    <cfRule type="cellIs" dxfId="233" priority="148" operator="equal">
      <formula>"ОТ"</formula>
    </cfRule>
    <cfRule type="cellIs" dxfId="232" priority="149" operator="equal">
      <formula>"В"</formula>
    </cfRule>
    <cfRule type="cellIs" dxfId="231" priority="150" operator="equal">
      <formula>"Н"</formula>
    </cfRule>
    <cfRule type="cellIs" dxfId="230" priority="151" operator="equal">
      <formula>"Б"</formula>
    </cfRule>
    <cfRule type="cellIs" dxfId="229" priority="152" operator="equal">
      <formula>"ПР"</formula>
    </cfRule>
  </conditionalFormatting>
  <conditionalFormatting sqref="O73">
    <cfRule type="expression" dxfId="228" priority="144">
      <formula>IF(P73="в",(4*$C$2/7+($A$2-N73)+S73)&lt;$C$2)</formula>
    </cfRule>
    <cfRule type="cellIs" dxfId="227" priority="145" operator="equal">
      <formula>"!"</formula>
    </cfRule>
    <cfRule type="expression" dxfId="226" priority="146">
      <formula>($A$2-N73+P73)&lt;$B$2</formula>
    </cfRule>
  </conditionalFormatting>
  <conditionalFormatting sqref="O73">
    <cfRule type="expression" dxfId="225" priority="142">
      <formula>IF(M73="от",$A$2-$E$2+P73)&lt;$B$2</formula>
    </cfRule>
    <cfRule type="expression" dxfId="224" priority="143">
      <formula>IF(M73="ОТ",IF(P73="В",(4*$C$2/7+($A$2-$E$2)+S73)&lt;$C$2))</formula>
    </cfRule>
  </conditionalFormatting>
  <conditionalFormatting sqref="AD73">
    <cfRule type="cellIs" dxfId="223" priority="141" operator="equal">
      <formula>"!"</formula>
    </cfRule>
  </conditionalFormatting>
  <conditionalFormatting sqref="AB73:AC73">
    <cfRule type="cellIs" dxfId="222" priority="136" operator="equal">
      <formula>"ОТ"</formula>
    </cfRule>
    <cfRule type="cellIs" dxfId="221" priority="137" operator="equal">
      <formula>"В"</formula>
    </cfRule>
    <cfRule type="cellIs" dxfId="220" priority="138" operator="equal">
      <formula>"Н"</formula>
    </cfRule>
    <cfRule type="cellIs" dxfId="219" priority="139" operator="equal">
      <formula>"Б"</formula>
    </cfRule>
    <cfRule type="cellIs" dxfId="218" priority="140" operator="equal">
      <formula>"ПР"</formula>
    </cfRule>
  </conditionalFormatting>
  <conditionalFormatting sqref="AB73:AC73">
    <cfRule type="expression" dxfId="217" priority="130">
      <formula>COUNTIF(J73:Z73,"В")=0</formula>
    </cfRule>
    <cfRule type="cellIs" dxfId="216" priority="131" operator="equal">
      <formula>"ОТ"</formula>
    </cfRule>
    <cfRule type="cellIs" dxfId="215" priority="132" operator="equal">
      <formula>"В"</formula>
    </cfRule>
    <cfRule type="cellIs" dxfId="214" priority="133" operator="equal">
      <formula>"Н"</formula>
    </cfRule>
    <cfRule type="cellIs" dxfId="213" priority="134" operator="equal">
      <formula>"Б"</formula>
    </cfRule>
    <cfRule type="cellIs" dxfId="212" priority="135" operator="equal">
      <formula>"ПР"</formula>
    </cfRule>
  </conditionalFormatting>
  <conditionalFormatting sqref="AB73:AC73">
    <cfRule type="cellIs" dxfId="211" priority="125" operator="equal">
      <formula>"ОТ"</formula>
    </cfRule>
    <cfRule type="cellIs" dxfId="210" priority="126" operator="equal">
      <formula>"В"</formula>
    </cfRule>
    <cfRule type="cellIs" dxfId="209" priority="127" operator="equal">
      <formula>"Н"</formula>
    </cfRule>
    <cfRule type="cellIs" dxfId="208" priority="128" operator="equal">
      <formula>"Б"</formula>
    </cfRule>
    <cfRule type="cellIs" dxfId="207" priority="129" operator="equal">
      <formula>"ПР"</formula>
    </cfRule>
  </conditionalFormatting>
  <conditionalFormatting sqref="AB73:AC73">
    <cfRule type="expression" dxfId="206" priority="119">
      <formula>COUNTIF(J73:Z73,"В")=0</formula>
    </cfRule>
    <cfRule type="cellIs" dxfId="205" priority="120" operator="equal">
      <formula>"ОТ"</formula>
    </cfRule>
    <cfRule type="cellIs" dxfId="204" priority="121" operator="equal">
      <formula>"В"</formula>
    </cfRule>
    <cfRule type="cellIs" dxfId="203" priority="122" operator="equal">
      <formula>"Н"</formula>
    </cfRule>
    <cfRule type="cellIs" dxfId="202" priority="123" operator="equal">
      <formula>"Б"</formula>
    </cfRule>
    <cfRule type="cellIs" dxfId="201" priority="124" operator="equal">
      <formula>"ПР"</formula>
    </cfRule>
  </conditionalFormatting>
  <conditionalFormatting sqref="AD73">
    <cfRule type="expression" dxfId="200" priority="116">
      <formula>IF(AE73="в",(4*$C$2/7+($A$2-AC73)+AH73)&lt;$C$2)</formula>
    </cfRule>
    <cfRule type="cellIs" dxfId="199" priority="117" operator="equal">
      <formula>"!"</formula>
    </cfRule>
    <cfRule type="expression" dxfId="198" priority="118">
      <formula>($A$2-AC73+AE73)&lt;$B$2</formula>
    </cfRule>
  </conditionalFormatting>
  <conditionalFormatting sqref="AD73">
    <cfRule type="expression" dxfId="197" priority="114">
      <formula>IF(AB73="от",$A$2-$E$2+AE73)&lt;$B$2</formula>
    </cfRule>
    <cfRule type="expression" dxfId="196" priority="115">
      <formula>IF(AB73="ОТ",IF(AE73="В",(4*$C$2/7+($A$2-$E$2)+AH73)&lt;$C$2))</formula>
    </cfRule>
  </conditionalFormatting>
  <conditionalFormatting sqref="AG73">
    <cfRule type="cellIs" dxfId="195" priority="113" operator="equal">
      <formula>"!"</formula>
    </cfRule>
  </conditionalFormatting>
  <conditionalFormatting sqref="AE73:AF73">
    <cfRule type="cellIs" dxfId="194" priority="108" operator="equal">
      <formula>"ОТ"</formula>
    </cfRule>
    <cfRule type="cellIs" dxfId="193" priority="109" operator="equal">
      <formula>"В"</formula>
    </cfRule>
    <cfRule type="cellIs" dxfId="192" priority="110" operator="equal">
      <formula>"Н"</formula>
    </cfRule>
    <cfRule type="cellIs" dxfId="191" priority="111" operator="equal">
      <formula>"Б"</formula>
    </cfRule>
    <cfRule type="cellIs" dxfId="190" priority="112" operator="equal">
      <formula>"ПР"</formula>
    </cfRule>
  </conditionalFormatting>
  <conditionalFormatting sqref="AE73:AF73">
    <cfRule type="expression" dxfId="189" priority="102">
      <formula>COUNTIF(M73:AC73,"В")=0</formula>
    </cfRule>
    <cfRule type="cellIs" dxfId="188" priority="103" operator="equal">
      <formula>"ОТ"</formula>
    </cfRule>
    <cfRule type="cellIs" dxfId="187" priority="104" operator="equal">
      <formula>"В"</formula>
    </cfRule>
    <cfRule type="cellIs" dxfId="186" priority="105" operator="equal">
      <formula>"Н"</formula>
    </cfRule>
    <cfRule type="cellIs" dxfId="185" priority="106" operator="equal">
      <formula>"Б"</formula>
    </cfRule>
    <cfRule type="cellIs" dxfId="184" priority="107" operator="equal">
      <formula>"ПР"</formula>
    </cfRule>
  </conditionalFormatting>
  <conditionalFormatting sqref="AE73:AF73">
    <cfRule type="cellIs" dxfId="183" priority="97" operator="equal">
      <formula>"ОТ"</formula>
    </cfRule>
    <cfRule type="cellIs" dxfId="182" priority="98" operator="equal">
      <formula>"В"</formula>
    </cfRule>
    <cfRule type="cellIs" dxfId="181" priority="99" operator="equal">
      <formula>"Н"</formula>
    </cfRule>
    <cfRule type="cellIs" dxfId="180" priority="100" operator="equal">
      <formula>"Б"</formula>
    </cfRule>
    <cfRule type="cellIs" dxfId="179" priority="101" operator="equal">
      <formula>"ПР"</formula>
    </cfRule>
  </conditionalFormatting>
  <conditionalFormatting sqref="AE73:AF73">
    <cfRule type="expression" dxfId="178" priority="91">
      <formula>COUNTIF(M73:AC73,"В")=0</formula>
    </cfRule>
    <cfRule type="cellIs" dxfId="177" priority="92" operator="equal">
      <formula>"ОТ"</formula>
    </cfRule>
    <cfRule type="cellIs" dxfId="176" priority="93" operator="equal">
      <formula>"В"</formula>
    </cfRule>
    <cfRule type="cellIs" dxfId="175" priority="94" operator="equal">
      <formula>"Н"</formula>
    </cfRule>
    <cfRule type="cellIs" dxfId="174" priority="95" operator="equal">
      <formula>"Б"</formula>
    </cfRule>
    <cfRule type="cellIs" dxfId="173" priority="96" operator="equal">
      <formula>"ПР"</formula>
    </cfRule>
  </conditionalFormatting>
  <conditionalFormatting sqref="AG73">
    <cfRule type="expression" dxfId="172" priority="88">
      <formula>IF(AH73="в",(4*$C$2/7+($A$2-AF73)+AK73)&lt;$C$2)</formula>
    </cfRule>
    <cfRule type="cellIs" dxfId="171" priority="89" operator="equal">
      <formula>"!"</formula>
    </cfRule>
    <cfRule type="expression" dxfId="170" priority="90">
      <formula>($A$2-AF73+AH73)&lt;$B$2</formula>
    </cfRule>
  </conditionalFormatting>
  <conditionalFormatting sqref="AG73">
    <cfRule type="expression" dxfId="169" priority="86">
      <formula>IF(AE73="от",$A$2-$E$2+AH73)&lt;$B$2</formula>
    </cfRule>
    <cfRule type="expression" dxfId="168" priority="87">
      <formula>IF(AE73="ОТ",IF(AH73="В",(4*$C$2/7+($A$2-$E$2)+AK73)&lt;$C$2))</formula>
    </cfRule>
  </conditionalFormatting>
  <conditionalFormatting sqref="BE73">
    <cfRule type="cellIs" dxfId="167" priority="85" operator="equal">
      <formula>"!"</formula>
    </cfRule>
  </conditionalFormatting>
  <conditionalFormatting sqref="BC73:BD73">
    <cfRule type="cellIs" dxfId="166" priority="80" operator="equal">
      <formula>"ОТ"</formula>
    </cfRule>
    <cfRule type="cellIs" dxfId="165" priority="81" operator="equal">
      <formula>"В"</formula>
    </cfRule>
    <cfRule type="cellIs" dxfId="164" priority="82" operator="equal">
      <formula>"Н"</formula>
    </cfRule>
    <cfRule type="cellIs" dxfId="163" priority="83" operator="equal">
      <formula>"Б"</formula>
    </cfRule>
    <cfRule type="cellIs" dxfId="162" priority="84" operator="equal">
      <formula>"ПР"</formula>
    </cfRule>
  </conditionalFormatting>
  <conditionalFormatting sqref="BC73:BD73">
    <cfRule type="expression" dxfId="161" priority="74">
      <formula>COUNTIF(AK73:BA73,"В")=0</formula>
    </cfRule>
    <cfRule type="cellIs" dxfId="160" priority="75" operator="equal">
      <formula>"ОТ"</formula>
    </cfRule>
    <cfRule type="cellIs" dxfId="159" priority="76" operator="equal">
      <formula>"В"</formula>
    </cfRule>
    <cfRule type="cellIs" dxfId="158" priority="77" operator="equal">
      <formula>"Н"</formula>
    </cfRule>
    <cfRule type="cellIs" dxfId="157" priority="78" operator="equal">
      <formula>"Б"</formula>
    </cfRule>
    <cfRule type="cellIs" dxfId="156" priority="79" operator="equal">
      <formula>"ПР"</formula>
    </cfRule>
  </conditionalFormatting>
  <conditionalFormatting sqref="BC73:BD73">
    <cfRule type="cellIs" dxfId="155" priority="69" operator="equal">
      <formula>"ОТ"</formula>
    </cfRule>
    <cfRule type="cellIs" dxfId="154" priority="70" operator="equal">
      <formula>"В"</formula>
    </cfRule>
    <cfRule type="cellIs" dxfId="153" priority="71" operator="equal">
      <formula>"Н"</formula>
    </cfRule>
    <cfRule type="cellIs" dxfId="152" priority="72" operator="equal">
      <formula>"Б"</formula>
    </cfRule>
    <cfRule type="cellIs" dxfId="151" priority="73" operator="equal">
      <formula>"ПР"</formula>
    </cfRule>
  </conditionalFormatting>
  <conditionalFormatting sqref="BC73:BD73">
    <cfRule type="expression" dxfId="150" priority="63">
      <formula>COUNTIF(AK73:BA73,"В")=0</formula>
    </cfRule>
    <cfRule type="cellIs" dxfId="149" priority="64" operator="equal">
      <formula>"ОТ"</formula>
    </cfRule>
    <cfRule type="cellIs" dxfId="148" priority="65" operator="equal">
      <formula>"В"</formula>
    </cfRule>
    <cfRule type="cellIs" dxfId="147" priority="66" operator="equal">
      <formula>"Н"</formula>
    </cfRule>
    <cfRule type="cellIs" dxfId="146" priority="67" operator="equal">
      <formula>"Б"</formula>
    </cfRule>
    <cfRule type="cellIs" dxfId="145" priority="68" operator="equal">
      <formula>"ПР"</formula>
    </cfRule>
  </conditionalFormatting>
  <conditionalFormatting sqref="BE73">
    <cfRule type="expression" dxfId="144" priority="60">
      <formula>IF(BF73="в",(4*$C$2/7+($A$2-BD73)+BI73)&lt;$C$2)</formula>
    </cfRule>
    <cfRule type="cellIs" dxfId="143" priority="61" operator="equal">
      <formula>"!"</formula>
    </cfRule>
    <cfRule type="expression" dxfId="142" priority="62">
      <formula>($A$2-BD73+BF73)&lt;$B$2</formula>
    </cfRule>
  </conditionalFormatting>
  <conditionalFormatting sqref="BE73">
    <cfRule type="expression" dxfId="141" priority="58">
      <formula>IF(BC73="от",$A$2-$E$2+BF73)&lt;$B$2</formula>
    </cfRule>
    <cfRule type="expression" dxfId="140" priority="59">
      <formula>IF(BC73="ОТ",IF(BF73="В",(4*$C$2/7+($A$2-$E$2)+BI73)&lt;$C$2))</formula>
    </cfRule>
  </conditionalFormatting>
  <conditionalFormatting sqref="V32:W32">
    <cfRule type="cellIs" dxfId="139" priority="53" operator="equal">
      <formula>"ОТ"</formula>
    </cfRule>
    <cfRule type="cellIs" dxfId="138" priority="54" operator="equal">
      <formula>"В"</formula>
    </cfRule>
    <cfRule type="cellIs" dxfId="137" priority="55" operator="equal">
      <formula>"Н"</formula>
    </cfRule>
    <cfRule type="cellIs" dxfId="136" priority="56" operator="equal">
      <formula>"Б"</formula>
    </cfRule>
    <cfRule type="cellIs" dxfId="135" priority="57" operator="equal">
      <formula>"ПР"</formula>
    </cfRule>
  </conditionalFormatting>
  <conditionalFormatting sqref="Y32:Z32">
    <cfRule type="cellIs" dxfId="134" priority="48" operator="equal">
      <formula>"ОТ"</formula>
    </cfRule>
    <cfRule type="cellIs" dxfId="133" priority="49" operator="equal">
      <formula>"В"</formula>
    </cfRule>
    <cfRule type="cellIs" dxfId="132" priority="50" operator="equal">
      <formula>"Н"</formula>
    </cfRule>
    <cfRule type="cellIs" dxfId="131" priority="51" operator="equal">
      <formula>"Б"</formula>
    </cfRule>
    <cfRule type="cellIs" dxfId="130" priority="52" operator="equal">
      <formula>"ПР"</formula>
    </cfRule>
  </conditionalFormatting>
  <conditionalFormatting sqref="P31:Q31">
    <cfRule type="cellIs" dxfId="124" priority="43" operator="equal">
      <formula>"ОТ"</formula>
    </cfRule>
    <cfRule type="cellIs" dxfId="123" priority="44" operator="equal">
      <formula>"В"</formula>
    </cfRule>
    <cfRule type="cellIs" dxfId="122" priority="45" operator="equal">
      <formula>"Н"</formula>
    </cfRule>
    <cfRule type="cellIs" dxfId="121" priority="46" operator="equal">
      <formula>"Б"</formula>
    </cfRule>
    <cfRule type="cellIs" dxfId="120" priority="47" operator="equal">
      <formula>"ПР"</formula>
    </cfRule>
  </conditionalFormatting>
  <conditionalFormatting sqref="AQ27:AR27">
    <cfRule type="cellIs" dxfId="98" priority="38" operator="equal">
      <formula>"ОТ"</formula>
    </cfRule>
    <cfRule type="cellIs" dxfId="97" priority="39" operator="equal">
      <formula>"В"</formula>
    </cfRule>
    <cfRule type="cellIs" dxfId="96" priority="40" operator="equal">
      <formula>"Н"</formula>
    </cfRule>
    <cfRule type="cellIs" dxfId="95" priority="41" operator="equal">
      <formula>"Б"</formula>
    </cfRule>
    <cfRule type="cellIs" dxfId="94" priority="42" operator="equal">
      <formula>"ПР"</formula>
    </cfRule>
  </conditionalFormatting>
  <conditionalFormatting sqref="AQ27:AR27">
    <cfRule type="expression" dxfId="88" priority="32">
      <formula>COUNTIF(Y27:AO27,"В")=0</formula>
    </cfRule>
    <cfRule type="cellIs" dxfId="87" priority="33" operator="equal">
      <formula>"ОТ"</formula>
    </cfRule>
    <cfRule type="cellIs" dxfId="86" priority="34" operator="equal">
      <formula>"В"</formula>
    </cfRule>
    <cfRule type="cellIs" dxfId="85" priority="35" operator="equal">
      <formula>"Н"</formula>
    </cfRule>
    <cfRule type="cellIs" dxfId="84" priority="36" operator="equal">
      <formula>"Б"</formula>
    </cfRule>
    <cfRule type="cellIs" dxfId="83" priority="37" operator="equal">
      <formula>"ПР"</formula>
    </cfRule>
  </conditionalFormatting>
  <conditionalFormatting sqref="S39:T39">
    <cfRule type="cellIs" dxfId="71" priority="27" operator="equal">
      <formula>"ОТ"</formula>
    </cfRule>
    <cfRule type="cellIs" dxfId="70" priority="28" operator="equal">
      <formula>"В"</formula>
    </cfRule>
    <cfRule type="cellIs" dxfId="69" priority="29" operator="equal">
      <formula>"Н"</formula>
    </cfRule>
    <cfRule type="cellIs" dxfId="68" priority="30" operator="equal">
      <formula>"Б"</formula>
    </cfRule>
    <cfRule type="cellIs" dxfId="67" priority="31" operator="equal">
      <formula>"ПР"</formula>
    </cfRule>
  </conditionalFormatting>
  <conditionalFormatting sqref="BC34:BD34">
    <cfRule type="cellIs" dxfId="61" priority="22" operator="equal">
      <formula>"ОТ"</formula>
    </cfRule>
    <cfRule type="cellIs" dxfId="60" priority="23" operator="equal">
      <formula>"В"</formula>
    </cfRule>
    <cfRule type="cellIs" dxfId="59" priority="24" operator="equal">
      <formula>"Н"</formula>
    </cfRule>
    <cfRule type="cellIs" dxfId="58" priority="25" operator="equal">
      <formula>"Б"</formula>
    </cfRule>
    <cfRule type="cellIs" dxfId="57" priority="26" operator="equal">
      <formula>"ПР"</formula>
    </cfRule>
  </conditionalFormatting>
  <conditionalFormatting sqref="BE34">
    <cfRule type="expression" dxfId="51" priority="19">
      <formula>IF(BF34="в",(4*$C$2/7+($A$2-BD34)+BI34)&lt;$C$2)</formula>
    </cfRule>
    <cfRule type="cellIs" dxfId="50" priority="20" operator="equal">
      <formula>"!"</formula>
    </cfRule>
    <cfRule type="expression" dxfId="49" priority="21">
      <formula>($A$2-BD34+BF34)&lt;$B$2</formula>
    </cfRule>
  </conditionalFormatting>
  <conditionalFormatting sqref="BE34">
    <cfRule type="expression" dxfId="45" priority="17">
      <formula>IF(BC34="от",$A$2-$E$2+BF34)&lt;$B$2</formula>
    </cfRule>
    <cfRule type="expression" dxfId="44" priority="18">
      <formula>IF(BC34="ОТ",IF(BF34="В",(4*$C$2/7+($A$2-$E$2)+BI34)&lt;$C$2))</formula>
    </cfRule>
  </conditionalFormatting>
  <conditionalFormatting sqref="BC39:BD39">
    <cfRule type="cellIs" dxfId="41" priority="12" operator="equal">
      <formula>"ОТ"</formula>
    </cfRule>
    <cfRule type="cellIs" dxfId="40" priority="13" operator="equal">
      <formula>"В"</formula>
    </cfRule>
    <cfRule type="cellIs" dxfId="39" priority="14" operator="equal">
      <formula>"Н"</formula>
    </cfRule>
    <cfRule type="cellIs" dxfId="38" priority="15" operator="equal">
      <formula>"Б"</formula>
    </cfRule>
    <cfRule type="cellIs" dxfId="37" priority="16" operator="equal">
      <formula>"ПР"</formula>
    </cfRule>
  </conditionalFormatting>
  <conditionalFormatting sqref="BC39:BD39">
    <cfRule type="expression" dxfId="31" priority="6">
      <formula>COUNTIF(AK39:BA39,"В")=0</formula>
    </cfRule>
    <cfRule type="cellIs" dxfId="30" priority="7" operator="equal">
      <formula>"ОТ"</formula>
    </cfRule>
    <cfRule type="cellIs" dxfId="29" priority="8" operator="equal">
      <formula>"В"</formula>
    </cfRule>
    <cfRule type="cellIs" dxfId="28" priority="9" operator="equal">
      <formula>"Н"</formula>
    </cfRule>
    <cfRule type="cellIs" dxfId="27" priority="10" operator="equal">
      <formula>"Б"</formula>
    </cfRule>
    <cfRule type="cellIs" dxfId="26" priority="11" operator="equal">
      <formula>"ПР"</formula>
    </cfRule>
  </conditionalFormatting>
  <conditionalFormatting sqref="S32">
    <cfRule type="cellIs" dxfId="9" priority="1" operator="equal">
      <formula>"ОТ"</formula>
    </cfRule>
    <cfRule type="cellIs" dxfId="8" priority="2" operator="equal">
      <formula>"В"</formula>
    </cfRule>
    <cfRule type="cellIs" dxfId="7" priority="3" operator="equal">
      <formula>"Н"</formula>
    </cfRule>
    <cfRule type="cellIs" dxfId="6" priority="4" operator="equal">
      <formula>"Б"</formula>
    </cfRule>
    <cfRule type="cellIs" dxfId="5" priority="5" operator="equal">
      <formula>"ПР"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62" fitToWidth="0" fitToHeight="3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8"/>
  <sheetViews>
    <sheetView view="pageBreakPreview" topLeftCell="D1" zoomScale="80" zoomScaleNormal="80" zoomScaleSheetLayoutView="80" workbookViewId="0">
      <pane xSplit="1" ySplit="6" topLeftCell="E58" activePane="bottomRight" state="frozen"/>
      <selection activeCell="D1" sqref="D1"/>
      <selection pane="topRight" activeCell="E1" sqref="E1"/>
      <selection pane="bottomLeft" activeCell="D6" sqref="D6"/>
      <selection pane="bottomRight" activeCell="E72" sqref="E72"/>
    </sheetView>
  </sheetViews>
  <sheetFormatPr defaultRowHeight="13.5" x14ac:dyDescent="0.25"/>
  <cols>
    <col min="1" max="1" width="15.5703125" hidden="1" customWidth="1"/>
    <col min="2" max="2" width="9.7109375" hidden="1" customWidth="1"/>
    <col min="3" max="3" width="10.140625" hidden="1" customWidth="1"/>
    <col min="4" max="4" width="31.5703125" customWidth="1"/>
    <col min="5" max="5" width="10.7109375" customWidth="1"/>
    <col min="6" max="9" width="7.7109375" customWidth="1"/>
    <col min="10" max="13" width="7.28515625" customWidth="1"/>
    <col min="14" max="22" width="6.7109375" customWidth="1"/>
    <col min="23" max="23" width="15.140625" bestFit="1" customWidth="1"/>
  </cols>
  <sheetData>
    <row r="1" spans="1:23" ht="35.25" customHeight="1" thickBot="1" x14ac:dyDescent="0.3">
      <c r="A1" s="254"/>
      <c r="B1" s="254"/>
      <c r="C1" s="255" t="s">
        <v>13</v>
      </c>
      <c r="D1" s="447" t="s">
        <v>13</v>
      </c>
      <c r="E1" s="345">
        <v>43193</v>
      </c>
      <c r="F1" s="254"/>
      <c r="G1" s="256"/>
      <c r="H1" s="660" t="s">
        <v>16</v>
      </c>
      <c r="I1" s="661"/>
      <c r="J1" s="662" t="str">
        <f>TEXT(E1,"Дддд")</f>
        <v>вторник</v>
      </c>
      <c r="K1" s="662"/>
      <c r="L1" s="662"/>
      <c r="M1" s="663"/>
      <c r="N1" s="445" t="s">
        <v>200</v>
      </c>
      <c r="O1" s="257"/>
      <c r="P1" s="258"/>
      <c r="Q1" s="258"/>
      <c r="R1" s="258"/>
      <c r="S1" s="258"/>
      <c r="T1" s="258"/>
      <c r="U1" s="258"/>
      <c r="V1" s="259"/>
      <c r="W1" s="230" t="s">
        <v>198</v>
      </c>
    </row>
    <row r="2" spans="1:23" ht="26.25" x14ac:dyDescent="0.25">
      <c r="A2" s="254"/>
      <c r="B2" s="254"/>
      <c r="C2" s="260"/>
      <c r="D2" s="448" t="s">
        <v>214</v>
      </c>
      <c r="E2" s="223" t="s">
        <v>141</v>
      </c>
      <c r="F2" s="224" t="s">
        <v>142</v>
      </c>
      <c r="G2" s="224" t="s">
        <v>143</v>
      </c>
      <c r="H2" s="224" t="s">
        <v>144</v>
      </c>
      <c r="I2" s="224" t="s">
        <v>145</v>
      </c>
      <c r="J2" s="224" t="s">
        <v>146</v>
      </c>
      <c r="K2" s="224" t="s">
        <v>147</v>
      </c>
      <c r="L2" s="224" t="s">
        <v>148</v>
      </c>
      <c r="M2" s="224" t="s">
        <v>149</v>
      </c>
      <c r="N2" s="224" t="s">
        <v>150</v>
      </c>
      <c r="O2" s="224" t="s">
        <v>151</v>
      </c>
      <c r="P2" s="224" t="s">
        <v>152</v>
      </c>
      <c r="Q2" s="224" t="s">
        <v>153</v>
      </c>
      <c r="R2" s="224" t="s">
        <v>154</v>
      </c>
      <c r="S2" s="224" t="s">
        <v>155</v>
      </c>
      <c r="T2" s="224" t="s">
        <v>156</v>
      </c>
      <c r="U2" s="224" t="s">
        <v>157</v>
      </c>
      <c r="V2" s="225" t="s">
        <v>158</v>
      </c>
      <c r="W2" s="231"/>
    </row>
    <row r="3" spans="1:23" ht="36" customHeight="1" thickBot="1" x14ac:dyDescent="0.3">
      <c r="A3" s="261">
        <v>120</v>
      </c>
      <c r="B3" s="254"/>
      <c r="C3" s="260"/>
      <c r="D3" s="577" t="s">
        <v>215</v>
      </c>
      <c r="E3" s="642">
        <f>INDEX(График!C$5:DF$161,MATCH(E2,График!C$5:C$161,0),MATCH(($E$1+0.75),График!C$5:DF$5,0))</f>
        <v>-2.0248709677419363</v>
      </c>
      <c r="F3" s="643">
        <f>INDEX(График!C$5:DF$161,MATCH(F2,График!C$5:C$161,0),MATCH(($E$1+0.75),График!C$5:DF$5,0))</f>
        <v>-9.4954838709675471E-2</v>
      </c>
      <c r="G3" s="643">
        <f>INDEX(График!C$5:DF$161,MATCH(G2,График!C$5:C$161,0),MATCH(($E$1+0.75),График!C$5:DF$5,0))</f>
        <v>-4.7490645161290317</v>
      </c>
      <c r="H3" s="643">
        <f>INDEX(График!C$5:DF$161,MATCH(H2,График!C$5:C$161,0),MATCH(($E$1+0.75),График!C$5:DF$5,0))</f>
        <v>-5.0972193548387068</v>
      </c>
      <c r="I3" s="643">
        <f>INDEX(График!C$5:DF$161,MATCH(I2,График!C$5:C$161,0),MATCH(($E$1+0.75),График!C$5:DF$5,0))</f>
        <v>-5.7769483870967733</v>
      </c>
      <c r="J3" s="643">
        <f>INDEX(График!C$5:DF$161,MATCH(J2,График!C$5:C$161,0),MATCH(($E$1+0.75),График!C$5:DF$5,0))</f>
        <v>-5.8779290322580664</v>
      </c>
      <c r="K3" s="643">
        <f>INDEX(График!C$5:DF$161,MATCH(K2,График!C$5:C$161,0),MATCH(($E$1+0.75),График!C$5:DF$5,0))</f>
        <v>-6.5267612903225825</v>
      </c>
      <c r="L3" s="643">
        <f>INDEX(График!C$5:DF$161,MATCH(L2,График!C$5:C$161,0),MATCH(($E$1+0.75),График!C$5:DF$5,0))</f>
        <v>-2.3978967741935477</v>
      </c>
      <c r="M3" s="643">
        <f>INDEX(График!C$5:DF$161,MATCH(M2,График!C$5:C$161,0),MATCH(($E$1+0.75),График!C$5:DF$5,0))</f>
        <v>-2.1590129032258076</v>
      </c>
      <c r="N3" s="643">
        <f>INDEX(График!C$5:DF$161,MATCH(N2,График!C$5:C$161,0),MATCH(($E$1+0.75),График!C$5:DF$5,0))</f>
        <v>-0.37830322580644804</v>
      </c>
      <c r="O3" s="643">
        <f>INDEX(График!C$5:DF$161,MATCH(O2,График!C$5:C$161,0),MATCH(($E$1+0.75),График!C$5:DF$5,0))</f>
        <v>-3.9035483870967731</v>
      </c>
      <c r="P3" s="643">
        <f>INDEX(График!C$5:DF$161,MATCH(P2,График!C$5:C$161,0),MATCH(($E$1+0.75),График!C$5:DF$5,0))</f>
        <v>-2.4431096774193541</v>
      </c>
      <c r="Q3" s="643">
        <f>INDEX(График!C$5:DF$161,MATCH(Q2,График!C$5:C$161,0),MATCH(($E$1+0.75),График!C$5:DF$5,0))</f>
        <v>-4.0610451612903233</v>
      </c>
      <c r="R3" s="643">
        <f>INDEX(График!C$5:DF$161,MATCH(R2,График!C$5:C$161,0),MATCH(($E$1+0.75),График!C$5:DF$5,0))</f>
        <v>-3.701587096774194</v>
      </c>
      <c r="S3" s="643">
        <f>INDEX(График!C$5:DF$161,MATCH(S2,График!C$5:C$161,0),MATCH(($E$1+0.75),График!C$5:DF$5,0))</f>
        <v>-2.9291677419354833</v>
      </c>
      <c r="T3" s="643">
        <f>INDEX(График!C$5:DF$161,MATCH(T2,График!C$5:C$161,0),MATCH(($E$1+0.75),График!C$5:DF$5,0))</f>
        <v>-1.7045999999999992</v>
      </c>
      <c r="U3" s="643">
        <f>INDEX(График!C$5:DF$161,MATCH(U2,График!C$5:C$161,0),MATCH(($E$1+0.75),График!C$5:DF$5,0))</f>
        <v>0.2727935483870958</v>
      </c>
      <c r="V3" s="644">
        <f>INDEX(График!C$5:DF$161,MATCH(V2,График!C$5:C$161,0),MATCH(($E$1+0.75),График!C$5:DF$5,0))</f>
        <v>0.47475483870967761</v>
      </c>
      <c r="W3" s="232"/>
    </row>
    <row r="4" spans="1:23" ht="36" customHeight="1" thickBot="1" x14ac:dyDescent="0.3">
      <c r="A4" s="576"/>
      <c r="B4" s="254"/>
      <c r="C4" s="260"/>
      <c r="D4" s="645" t="s">
        <v>465</v>
      </c>
      <c r="E4" s="646">
        <v>0</v>
      </c>
      <c r="F4" s="647">
        <v>0</v>
      </c>
      <c r="G4" s="647">
        <v>4</v>
      </c>
      <c r="H4" s="647">
        <v>5</v>
      </c>
      <c r="I4" s="647">
        <v>6</v>
      </c>
      <c r="J4" s="647">
        <v>6</v>
      </c>
      <c r="K4" s="647">
        <v>6</v>
      </c>
      <c r="L4" s="647">
        <v>6</v>
      </c>
      <c r="M4" s="647">
        <v>6</v>
      </c>
      <c r="N4" s="647">
        <v>6</v>
      </c>
      <c r="O4" s="647">
        <v>6</v>
      </c>
      <c r="P4" s="647">
        <v>6</v>
      </c>
      <c r="Q4" s="647">
        <v>4</v>
      </c>
      <c r="R4" s="647">
        <v>4</v>
      </c>
      <c r="S4" s="647">
        <v>2</v>
      </c>
      <c r="T4" s="647">
        <v>2</v>
      </c>
      <c r="U4" s="647">
        <v>0</v>
      </c>
      <c r="V4" s="648">
        <v>0</v>
      </c>
      <c r="W4" s="232"/>
    </row>
    <row r="5" spans="1:23" ht="26.25" customHeight="1" thickBot="1" x14ac:dyDescent="0.3">
      <c r="A5" s="262"/>
      <c r="B5" s="263"/>
      <c r="C5" s="264" t="s">
        <v>11</v>
      </c>
      <c r="D5" s="578" t="s">
        <v>60</v>
      </c>
      <c r="E5" s="579" t="s">
        <v>195</v>
      </c>
      <c r="F5" s="580" t="s">
        <v>14</v>
      </c>
      <c r="G5" s="581"/>
      <c r="H5" s="580" t="s">
        <v>15</v>
      </c>
      <c r="I5" s="582"/>
      <c r="J5" s="664" t="s">
        <v>12</v>
      </c>
      <c r="K5" s="665"/>
      <c r="L5" s="665"/>
      <c r="M5" s="666"/>
      <c r="N5" s="667" t="s">
        <v>210</v>
      </c>
      <c r="O5" s="668"/>
      <c r="P5" s="668"/>
      <c r="Q5" s="668"/>
      <c r="R5" s="669"/>
      <c r="S5" s="664" t="s">
        <v>199</v>
      </c>
      <c r="T5" s="670"/>
      <c r="U5" s="670"/>
      <c r="V5" s="671"/>
      <c r="W5" s="233"/>
    </row>
    <row r="6" spans="1:23" ht="15.75" thickBot="1" x14ac:dyDescent="0.3">
      <c r="A6" s="265"/>
      <c r="B6" s="266"/>
      <c r="C6" s="236"/>
      <c r="D6" s="234"/>
      <c r="E6" s="235"/>
      <c r="F6" s="236"/>
      <c r="G6" s="237"/>
      <c r="H6" s="237"/>
      <c r="I6" s="238"/>
      <c r="J6" s="239"/>
      <c r="K6" s="240"/>
      <c r="L6" s="241"/>
      <c r="M6" s="242"/>
      <c r="N6" s="243"/>
      <c r="O6" s="244"/>
      <c r="P6" s="245"/>
      <c r="Q6" s="245"/>
      <c r="R6" s="245"/>
      <c r="S6" s="475"/>
      <c r="T6" s="245"/>
      <c r="U6" s="245"/>
      <c r="V6" s="246"/>
      <c r="W6" s="247"/>
    </row>
    <row r="7" spans="1:23" ht="24.95" customHeight="1" thickBot="1" x14ac:dyDescent="0.3">
      <c r="A7" s="261">
        <v>102</v>
      </c>
      <c r="B7" s="267">
        <v>1</v>
      </c>
      <c r="C7" s="268" t="str">
        <f>VLOOKUP(A7,График!$A$6:$C$147,3)</f>
        <v>ЛИНИЯ</v>
      </c>
      <c r="D7" s="226" t="e">
        <f t="shared" ref="D7:D38" si="0">LEFT(C7,FIND(" ",C7,FIND(" ",C7)+1))</f>
        <v>#VALUE!</v>
      </c>
      <c r="E7" s="346">
        <f>HLOOKUP(($E$1+0.75),График!A$5:CU$1074,A7+1)</f>
        <v>31</v>
      </c>
      <c r="F7" s="227">
        <f>HLOOKUP($E$1,График!C$5:CT$129,A7+1)</f>
        <v>0</v>
      </c>
      <c r="G7" s="228">
        <f t="shared" ref="G7:G38" si="1">IF(F7=0,100,IF(F7="ВЫХОДНОЙ",100,IF(F7="отпуск",100,IF(F7="блн",50,IF(C7="Пьянов Андрей Алексеевич",80+F7,IF(C7="Рыжов Игорь Григорьевич",80+F7,IF(C7="Кириллов Евгений Викторович",80+F7,IF(C7="Церковников Владимир Геннадьевич",80+F7,F7))))))))</f>
        <v>100</v>
      </c>
      <c r="H7" s="227">
        <f>HLOOKUP(($E$1+0.5),График!A$5:CT$161,A7+1)</f>
        <v>0</v>
      </c>
      <c r="I7" s="228"/>
      <c r="J7" s="286" t="e">
        <f>VLOOKUP(W7,'Расчет КК'!$S$124:$W$142,2,TRUE)</f>
        <v>#N/A</v>
      </c>
      <c r="K7" s="286" t="e">
        <f>VLOOKUP(W7,'Расчет КК'!$S$124:$W$142,3,TRUE)</f>
        <v>#N/A</v>
      </c>
      <c r="L7" s="286" t="e">
        <f>VLOOKUP(W7,'Расчет КК'!$S$124:$W$142,4,TRUE)</f>
        <v>#N/A</v>
      </c>
      <c r="M7" s="286" t="e">
        <f>VLOOKUP(W7,'Расчет КК'!$S$124:$W$142,5,TRUE)</f>
        <v>#N/A</v>
      </c>
      <c r="N7" s="476">
        <f>VLOOKUP(A7,График!A$5:D$147,4)</f>
        <v>0</v>
      </c>
      <c r="O7" s="347"/>
      <c r="P7" s="347"/>
      <c r="Q7" s="347"/>
      <c r="R7" s="348"/>
      <c r="S7" s="477"/>
      <c r="T7" s="287"/>
      <c r="U7" s="287"/>
      <c r="V7" s="288"/>
      <c r="W7" s="229">
        <f t="shared" ref="W7:W38" si="2">H7-F7</f>
        <v>0</v>
      </c>
    </row>
    <row r="8" spans="1:23" ht="24.95" customHeight="1" thickBot="1" x14ac:dyDescent="0.3">
      <c r="A8" s="261">
        <v>103</v>
      </c>
      <c r="B8" s="267">
        <v>2</v>
      </c>
      <c r="C8" s="268" t="str">
        <f>VLOOKUP(A8,График!$A$6:$C$147,3)</f>
        <v>УТРО(приход 6:45-11:30)</v>
      </c>
      <c r="D8" s="226" t="e">
        <f t="shared" si="0"/>
        <v>#VALUE!</v>
      </c>
      <c r="E8" s="346">
        <f>HLOOKUP(($E$1+0.75),График!A$5:CU$1074,A8+1)</f>
        <v>28</v>
      </c>
      <c r="F8" s="227">
        <f>HLOOKUP($E$1,График!C$5:CT$129,A8+1)</f>
        <v>0</v>
      </c>
      <c r="G8" s="228">
        <f t="shared" si="1"/>
        <v>100</v>
      </c>
      <c r="H8" s="227">
        <f>HLOOKUP(($E$1+0.5),График!A$5:CT$161,A8+1)</f>
        <v>0</v>
      </c>
      <c r="I8" s="228"/>
      <c r="J8" s="286" t="e">
        <f>VLOOKUP(W8,'Расчет КК'!$S$124:$W$142,2,TRUE)</f>
        <v>#N/A</v>
      </c>
      <c r="K8" s="286" t="e">
        <f>VLOOKUP(W8,'Расчет КК'!$S$124:$W$142,3,TRUE)</f>
        <v>#N/A</v>
      </c>
      <c r="L8" s="286" t="e">
        <f>VLOOKUP(W8,'Расчет КК'!$S$124:$W$142,4,TRUE)</f>
        <v>#N/A</v>
      </c>
      <c r="M8" s="286" t="e">
        <f>VLOOKUP(W8,'Расчет КК'!$S$124:$W$142,5,TRUE)</f>
        <v>#N/A</v>
      </c>
      <c r="N8" s="476">
        <f>VLOOKUP(A8,График!A$5:D$147,4)</f>
        <v>0</v>
      </c>
      <c r="O8" s="347"/>
      <c r="P8" s="347"/>
      <c r="Q8" s="347"/>
      <c r="R8" s="348"/>
      <c r="S8" s="477"/>
      <c r="T8" s="287"/>
      <c r="U8" s="287"/>
      <c r="V8" s="288"/>
      <c r="W8" s="229">
        <f t="shared" si="2"/>
        <v>0</v>
      </c>
    </row>
    <row r="9" spans="1:23" ht="24.95" customHeight="1" thickBot="1" x14ac:dyDescent="0.3">
      <c r="A9" s="261">
        <v>107</v>
      </c>
      <c r="B9" s="267">
        <v>3</v>
      </c>
      <c r="C9" s="268" t="str">
        <f>VLOOKUP(A9,График!$A$6:$C$147,3)</f>
        <v>08.00-08.45</v>
      </c>
      <c r="D9" s="226" t="e">
        <f t="shared" si="0"/>
        <v>#VALUE!</v>
      </c>
      <c r="E9" s="346">
        <f>HLOOKUP(($E$1+0.75),График!A$5:CU$1074,A9+1)</f>
        <v>-9.4954838709675471E-2</v>
      </c>
      <c r="F9" s="227">
        <f>HLOOKUP($E$1,График!C$5:CT$129,A9+1)</f>
        <v>16</v>
      </c>
      <c r="G9" s="228">
        <f t="shared" si="1"/>
        <v>16</v>
      </c>
      <c r="H9" s="227">
        <f>HLOOKUP(($E$1+0.5),График!A$5:CT$161,A9+1)</f>
        <v>16.094954838709675</v>
      </c>
      <c r="I9" s="228"/>
      <c r="J9" s="286">
        <f>VLOOKUP(W9,'Расчет КК'!$S$124:$W$142,2,TRUE)</f>
        <v>0</v>
      </c>
      <c r="K9" s="286">
        <f>VLOOKUP(W9,'Расчет КК'!$S$124:$W$142,3,TRUE)</f>
        <v>0</v>
      </c>
      <c r="L9" s="286">
        <f>VLOOKUP(W9,'Расчет КК'!$S$124:$W$142,4,TRUE)</f>
        <v>0</v>
      </c>
      <c r="M9" s="286">
        <f>VLOOKUP(W9,'Расчет КК'!$S$124:$W$142,5,TRUE)</f>
        <v>0</v>
      </c>
      <c r="N9" s="476">
        <f>VLOOKUP(A9,График!A$5:D$147,4)</f>
        <v>0</v>
      </c>
      <c r="O9" s="347"/>
      <c r="P9" s="347"/>
      <c r="Q9" s="347"/>
      <c r="R9" s="348"/>
      <c r="S9" s="477"/>
      <c r="T9" s="287"/>
      <c r="U9" s="287"/>
      <c r="V9" s="288"/>
      <c r="W9" s="229">
        <f t="shared" si="2"/>
        <v>9.4954838709675471E-2</v>
      </c>
    </row>
    <row r="10" spans="1:23" ht="24.95" customHeight="1" thickBot="1" x14ac:dyDescent="0.3">
      <c r="A10" s="261">
        <v>108</v>
      </c>
      <c r="B10" s="267">
        <v>4</v>
      </c>
      <c r="C10" s="268" t="str">
        <f>VLOOKUP(A10,График!$A$6:$C$147,3)</f>
        <v>09.00-09.45</v>
      </c>
      <c r="D10" s="226" t="e">
        <f t="shared" si="0"/>
        <v>#VALUE!</v>
      </c>
      <c r="E10" s="346">
        <f>HLOOKUP(($E$1+0.75),График!A$5:CU$1074,A10+1)</f>
        <v>-4.7490645161290317</v>
      </c>
      <c r="F10" s="227">
        <f>HLOOKUP($E$1,График!C$5:CT$129,A10+1)</f>
        <v>22</v>
      </c>
      <c r="G10" s="228">
        <f t="shared" si="1"/>
        <v>22</v>
      </c>
      <c r="H10" s="227">
        <f>HLOOKUP(($E$1+0.5),График!A$5:CT$161,A10+1)</f>
        <v>26.749064516129032</v>
      </c>
      <c r="I10" s="228"/>
      <c r="J10" s="286">
        <f>VLOOKUP(W10,'Расчет КК'!$S$124:$W$142,2,TRUE)</f>
        <v>1.0416666666666666E-2</v>
      </c>
      <c r="K10" s="286">
        <f>VLOOKUP(W10,'Расчет КК'!$S$124:$W$142,3,TRUE)</f>
        <v>2.0833333333333332E-2</v>
      </c>
      <c r="L10" s="286">
        <f>VLOOKUP(W10,'Расчет КК'!$S$124:$W$142,4,TRUE)</f>
        <v>1.0416666666666666E-2</v>
      </c>
      <c r="M10" s="286">
        <f>VLOOKUP(W10,'Расчет КК'!$S$124:$W$142,5,TRUE)</f>
        <v>2.0833333333333332E-2</v>
      </c>
      <c r="N10" s="476">
        <f>VLOOKUP(A10,График!A$5:D$147,4)</f>
        <v>0</v>
      </c>
      <c r="O10" s="347"/>
      <c r="P10" s="347"/>
      <c r="Q10" s="347"/>
      <c r="R10" s="348"/>
      <c r="S10" s="477"/>
      <c r="T10" s="287"/>
      <c r="U10" s="287"/>
      <c r="V10" s="288"/>
      <c r="W10" s="229">
        <f t="shared" si="2"/>
        <v>4.7490645161290317</v>
      </c>
    </row>
    <row r="11" spans="1:23" ht="24.95" customHeight="1" thickBot="1" x14ac:dyDescent="0.3">
      <c r="A11" s="261">
        <v>109</v>
      </c>
      <c r="B11" s="267">
        <v>5</v>
      </c>
      <c r="C11" s="268" t="str">
        <f>VLOOKUP(A11,График!$A$6:$C$147,3)</f>
        <v>10.00-10.45</v>
      </c>
      <c r="D11" s="226" t="e">
        <f t="shared" si="0"/>
        <v>#VALUE!</v>
      </c>
      <c r="E11" s="346">
        <f>HLOOKUP(($E$1+0.75),График!A$5:CU$1074,A11+1)</f>
        <v>-5.0972193548387068</v>
      </c>
      <c r="F11" s="227">
        <f>HLOOKUP($E$1,График!C$5:CT$129,A11+1)</f>
        <v>26</v>
      </c>
      <c r="G11" s="228">
        <f t="shared" si="1"/>
        <v>26</v>
      </c>
      <c r="H11" s="227">
        <f>HLOOKUP(($E$1+0.5),График!A$5:CT$161,A11+1)</f>
        <v>31.097219354838707</v>
      </c>
      <c r="I11" s="228"/>
      <c r="J11" s="286">
        <f>VLOOKUP(W11,'Расчет КК'!$S$124:$W$142,2,TRUE)</f>
        <v>1.0416666666666666E-2</v>
      </c>
      <c r="K11" s="286">
        <f>VLOOKUP(W11,'Расчет КК'!$S$124:$W$142,3,TRUE)</f>
        <v>2.0833333333333332E-2</v>
      </c>
      <c r="L11" s="286">
        <f>VLOOKUP(W11,'Расчет КК'!$S$124:$W$142,4,TRUE)</f>
        <v>1.0416666666666666E-2</v>
      </c>
      <c r="M11" s="286">
        <f>VLOOKUP(W11,'Расчет КК'!$S$124:$W$142,5,TRUE)</f>
        <v>2.0833333333333332E-2</v>
      </c>
      <c r="N11" s="476">
        <f>VLOOKUP(A11,График!A$5:D$147,4)</f>
        <v>0</v>
      </c>
      <c r="O11" s="347"/>
      <c r="P11" s="347"/>
      <c r="Q11" s="347"/>
      <c r="R11" s="348"/>
      <c r="S11" s="477"/>
      <c r="T11" s="287"/>
      <c r="U11" s="287"/>
      <c r="V11" s="288"/>
      <c r="W11" s="229">
        <f t="shared" si="2"/>
        <v>5.0972193548387068</v>
      </c>
    </row>
    <row r="12" spans="1:23" ht="24.95" customHeight="1" thickBot="1" x14ac:dyDescent="0.3">
      <c r="A12" s="261">
        <v>104</v>
      </c>
      <c r="B12" s="267">
        <v>6</v>
      </c>
      <c r="C12" s="268" t="str">
        <f>VLOOKUP(A12,График!$A$6:$C$147,3)</f>
        <v>ВЕЧЕР(приход 12:00-19:00)</v>
      </c>
      <c r="D12" s="226" t="e">
        <f t="shared" si="0"/>
        <v>#VALUE!</v>
      </c>
      <c r="E12" s="346">
        <f>HLOOKUP(($E$1+0.75),График!A$5:CU$1074,A12+1)</f>
        <v>18</v>
      </c>
      <c r="F12" s="227">
        <f>HLOOKUP($E$1,График!C$5:CT$129,A12+1)</f>
        <v>0</v>
      </c>
      <c r="G12" s="228">
        <f t="shared" si="1"/>
        <v>100</v>
      </c>
      <c r="H12" s="227">
        <f>HLOOKUP(($E$1+0.5),График!A$5:CT$161,A12+1)</f>
        <v>0</v>
      </c>
      <c r="I12" s="228"/>
      <c r="J12" s="286" t="e">
        <f>VLOOKUP(W12,'Расчет КК'!$S$124:$W$142,2,TRUE)</f>
        <v>#N/A</v>
      </c>
      <c r="K12" s="286" t="e">
        <f>VLOOKUP(W12,'Расчет КК'!$S$124:$W$142,3,TRUE)</f>
        <v>#N/A</v>
      </c>
      <c r="L12" s="286" t="e">
        <f>VLOOKUP(W12,'Расчет КК'!$S$124:$W$142,4,TRUE)</f>
        <v>#N/A</v>
      </c>
      <c r="M12" s="286" t="e">
        <f>VLOOKUP(W12,'Расчет КК'!$S$124:$W$142,5,TRUE)</f>
        <v>#N/A</v>
      </c>
      <c r="N12" s="476">
        <f>VLOOKUP(A12,График!A$5:D$147,4)</f>
        <v>0</v>
      </c>
      <c r="O12" s="347"/>
      <c r="P12" s="347"/>
      <c r="Q12" s="347"/>
      <c r="R12" s="348"/>
      <c r="S12" s="477"/>
      <c r="T12" s="287"/>
      <c r="U12" s="287"/>
      <c r="V12" s="288"/>
      <c r="W12" s="229">
        <f t="shared" si="2"/>
        <v>0</v>
      </c>
    </row>
    <row r="13" spans="1:23" ht="24.95" customHeight="1" thickBot="1" x14ac:dyDescent="0.3">
      <c r="A13" s="261">
        <v>100</v>
      </c>
      <c r="B13" s="267">
        <v>7</v>
      </c>
      <c r="C13" s="268" t="str">
        <f>VLOOKUP(A13,График!$A$6:$C$147,3)</f>
        <v>"НЕ РАССЧИТЫВАТЬ НА НИХ"</v>
      </c>
      <c r="D13" s="226" t="str">
        <f t="shared" si="0"/>
        <v xml:space="preserve">"НЕ РАССЧИТЫВАТЬ </v>
      </c>
      <c r="E13" s="346">
        <f>HLOOKUP(($E$1+0.75),График!A$5:CU$1074,A13+1)</f>
        <v>2</v>
      </c>
      <c r="F13" s="227">
        <f>HLOOKUP($E$1,График!C$5:CT$129,A13+1)</f>
        <v>0</v>
      </c>
      <c r="G13" s="228">
        <f t="shared" si="1"/>
        <v>100</v>
      </c>
      <c r="H13" s="227">
        <f>HLOOKUP(($E$1+0.5),График!A$5:CT$161,A13+1)</f>
        <v>0</v>
      </c>
      <c r="I13" s="228"/>
      <c r="J13" s="286" t="e">
        <f>VLOOKUP(W13,'Расчет КК'!$S$124:$W$142,2,TRUE)</f>
        <v>#N/A</v>
      </c>
      <c r="K13" s="286" t="e">
        <f>VLOOKUP(W13,'Расчет КК'!$S$124:$W$142,3,TRUE)</f>
        <v>#N/A</v>
      </c>
      <c r="L13" s="286" t="e">
        <f>VLOOKUP(W13,'Расчет КК'!$S$124:$W$142,4,TRUE)</f>
        <v>#N/A</v>
      </c>
      <c r="M13" s="286" t="e">
        <f>VLOOKUP(W13,'Расчет КК'!$S$124:$W$142,5,TRUE)</f>
        <v>#N/A</v>
      </c>
      <c r="N13" s="476" t="str">
        <f>VLOOKUP(A13,График!A$5:D$147,4)</f>
        <v xml:space="preserve">      !</v>
      </c>
      <c r="O13" s="347"/>
      <c r="P13" s="347"/>
      <c r="Q13" s="347"/>
      <c r="R13" s="348"/>
      <c r="S13" s="477"/>
      <c r="T13" s="287"/>
      <c r="U13" s="287"/>
      <c r="V13" s="288"/>
      <c r="W13" s="229">
        <f t="shared" si="2"/>
        <v>0</v>
      </c>
    </row>
    <row r="14" spans="1:23" ht="24.95" customHeight="1" thickBot="1" x14ac:dyDescent="0.3">
      <c r="A14" s="261">
        <v>101</v>
      </c>
      <c r="B14" s="267">
        <v>8</v>
      </c>
      <c r="C14" s="268" t="str">
        <f>VLOOKUP(A14,График!$A$6:$C$147,3)</f>
        <v>Всего клиентов</v>
      </c>
      <c r="D14" s="226" t="e">
        <f t="shared" si="0"/>
        <v>#VALUE!</v>
      </c>
      <c r="E14" s="346">
        <f>HLOOKUP(($E$1+0.75),График!A$5:CU$1074,A14+1)</f>
        <v>6767</v>
      </c>
      <c r="F14" s="227">
        <f>HLOOKUP($E$1,График!C$5:CT$129,A14+1)</f>
        <v>0</v>
      </c>
      <c r="G14" s="228">
        <f t="shared" si="1"/>
        <v>100</v>
      </c>
      <c r="H14" s="227">
        <f>HLOOKUP(($E$1+0.5),График!A$5:CT$161,A14+1)</f>
        <v>0</v>
      </c>
      <c r="I14" s="228"/>
      <c r="J14" s="286" t="e">
        <f>VLOOKUP(W14,'Расчет КК'!$S$124:$W$142,2,TRUE)</f>
        <v>#N/A</v>
      </c>
      <c r="K14" s="286" t="e">
        <f>VLOOKUP(W14,'Расчет КК'!$S$124:$W$142,3,TRUE)</f>
        <v>#N/A</v>
      </c>
      <c r="L14" s="286" t="e">
        <f>VLOOKUP(W14,'Расчет КК'!$S$124:$W$142,4,TRUE)</f>
        <v>#N/A</v>
      </c>
      <c r="M14" s="286" t="e">
        <f>VLOOKUP(W14,'Расчет КК'!$S$124:$W$142,5,TRUE)</f>
        <v>#N/A</v>
      </c>
      <c r="N14" s="476">
        <f>VLOOKUP(A14,График!A$5:D$147,4)</f>
        <v>0</v>
      </c>
      <c r="O14" s="347"/>
      <c r="P14" s="347"/>
      <c r="Q14" s="347"/>
      <c r="R14" s="348"/>
      <c r="S14" s="477"/>
      <c r="T14" s="287"/>
      <c r="U14" s="287"/>
      <c r="V14" s="288"/>
      <c r="W14" s="229">
        <f t="shared" si="2"/>
        <v>0</v>
      </c>
    </row>
    <row r="15" spans="1:23" ht="24.95" customHeight="1" thickBot="1" x14ac:dyDescent="0.3">
      <c r="A15" s="261">
        <v>94</v>
      </c>
      <c r="B15" s="267">
        <v>10</v>
      </c>
      <c r="C15" s="268" t="str">
        <f>VLOOKUP(A15,График!$A$6:$C$147,3)</f>
        <v>ГК</v>
      </c>
      <c r="D15" s="226" t="e">
        <f t="shared" si="0"/>
        <v>#VALUE!</v>
      </c>
      <c r="E15" s="346">
        <f>HLOOKUP(($E$1+0.75),График!A$5:CU$1074,A15+1)</f>
        <v>2</v>
      </c>
      <c r="F15" s="227">
        <f>HLOOKUP($E$1,График!C$5:CT$129,A15+1)</f>
        <v>0</v>
      </c>
      <c r="G15" s="228">
        <f t="shared" si="1"/>
        <v>100</v>
      </c>
      <c r="H15" s="227">
        <f>HLOOKUP(($E$1+0.5),График!A$5:CT$161,A15+1)</f>
        <v>0</v>
      </c>
      <c r="I15" s="228"/>
      <c r="J15" s="286" t="e">
        <f>VLOOKUP(W15,'Расчет КК'!$S$124:$W$142,2,TRUE)</f>
        <v>#N/A</v>
      </c>
      <c r="K15" s="286" t="e">
        <f>VLOOKUP(W15,'Расчет КК'!$S$124:$W$142,3,TRUE)</f>
        <v>#N/A</v>
      </c>
      <c r="L15" s="286" t="e">
        <f>VLOOKUP(W15,'Расчет КК'!$S$124:$W$142,4,TRUE)</f>
        <v>#N/A</v>
      </c>
      <c r="M15" s="286" t="e">
        <f>VLOOKUP(W15,'Расчет КК'!$S$124:$W$142,5,TRUE)</f>
        <v>#N/A</v>
      </c>
      <c r="N15" s="476" t="str">
        <f>VLOOKUP(A15,График!A$5:D$147,4)</f>
        <v>ГК</v>
      </c>
      <c r="O15" s="347"/>
      <c r="P15" s="347"/>
      <c r="Q15" s="347"/>
      <c r="R15" s="348"/>
      <c r="S15" s="477"/>
      <c r="T15" s="287"/>
      <c r="U15" s="287"/>
      <c r="V15" s="288"/>
      <c r="W15" s="229">
        <f t="shared" si="2"/>
        <v>0</v>
      </c>
    </row>
    <row r="16" spans="1:23" ht="24.95" customHeight="1" thickBot="1" x14ac:dyDescent="0.3">
      <c r="A16" s="261">
        <v>105</v>
      </c>
      <c r="B16" s="267">
        <v>12</v>
      </c>
      <c r="C16" s="268" t="str">
        <f>VLOOKUP(A16,График!$A$6:$C$147,3)</f>
        <v>Кассиры по часам на линию</v>
      </c>
      <c r="D16" s="226" t="str">
        <f t="shared" si="0"/>
        <v xml:space="preserve">Кассиры по </v>
      </c>
      <c r="E16" s="346" t="str">
        <f>HLOOKUP(($E$1+0.75),График!A$5:CU$1074,A16+1)</f>
        <v>РАЗНИЦА</v>
      </c>
      <c r="F16" s="227" t="str">
        <f>HLOOKUP($E$1,График!C$5:CT$129,A16+1)</f>
        <v>ФАКТ</v>
      </c>
      <c r="G16" s="228" t="str">
        <f t="shared" si="1"/>
        <v>ФАКТ</v>
      </c>
      <c r="H16" s="227" t="str">
        <f>HLOOKUP(($E$1+0.5),График!A$5:CT$161,A16+1)</f>
        <v>ПЛАН</v>
      </c>
      <c r="I16" s="228"/>
      <c r="J16" s="286" t="e">
        <f>VLOOKUP(W16,'Расчет КК'!$S$124:$W$142,2,TRUE)</f>
        <v>#VALUE!</v>
      </c>
      <c r="K16" s="286" t="e">
        <f>VLOOKUP(W16,'Расчет КК'!$S$124:$W$142,3,TRUE)</f>
        <v>#VALUE!</v>
      </c>
      <c r="L16" s="286" t="e">
        <f>VLOOKUP(W16,'Расчет КК'!$S$124:$W$142,4,TRUE)</f>
        <v>#VALUE!</v>
      </c>
      <c r="M16" s="286" t="e">
        <f>VLOOKUP(W16,'Расчет КК'!$S$124:$W$142,5,TRUE)</f>
        <v>#VALUE!</v>
      </c>
      <c r="N16" s="476">
        <f>VLOOKUP(A16,График!A$5:D$147,4)</f>
        <v>0</v>
      </c>
      <c r="O16" s="347"/>
      <c r="P16" s="347"/>
      <c r="Q16" s="347"/>
      <c r="R16" s="348"/>
      <c r="S16" s="477"/>
      <c r="T16" s="287"/>
      <c r="U16" s="287"/>
      <c r="V16" s="288"/>
      <c r="W16" s="229" t="e">
        <f t="shared" si="2"/>
        <v>#VALUE!</v>
      </c>
    </row>
    <row r="17" spans="1:23" ht="24.95" customHeight="1" thickBot="1" x14ac:dyDescent="0.3">
      <c r="A17" s="261">
        <v>106</v>
      </c>
      <c r="B17" s="267">
        <v>13</v>
      </c>
      <c r="C17" s="268" t="str">
        <f>VLOOKUP(A17,График!$A$6:$C$147,3)</f>
        <v>07.00-07.45</v>
      </c>
      <c r="D17" s="226" t="e">
        <f t="shared" si="0"/>
        <v>#VALUE!</v>
      </c>
      <c r="E17" s="346">
        <f>HLOOKUP(($E$1+0.75),График!A$5:CU$1074,A17+1)</f>
        <v>-2.0248709677419363</v>
      </c>
      <c r="F17" s="227">
        <f>HLOOKUP($E$1,График!C$5:CT$129,A17+1)</f>
        <v>11</v>
      </c>
      <c r="G17" s="228">
        <f t="shared" si="1"/>
        <v>11</v>
      </c>
      <c r="H17" s="227">
        <f>HLOOKUP(($E$1+0.5),График!A$5:CT$161,A17+1)</f>
        <v>13.024870967741936</v>
      </c>
      <c r="I17" s="228"/>
      <c r="J17" s="286">
        <f>VLOOKUP(W17,'Расчет КК'!$S$124:$W$142,2,TRUE)</f>
        <v>1.0416666666666666E-2</v>
      </c>
      <c r="K17" s="286">
        <f>VLOOKUP(W17,'Расчет КК'!$S$124:$W$142,3,TRUE)</f>
        <v>2.0833333333333332E-2</v>
      </c>
      <c r="L17" s="286">
        <f>VLOOKUP(W17,'Расчет КК'!$S$124:$W$142,4,TRUE)</f>
        <v>1.0416666666666666E-2</v>
      </c>
      <c r="M17" s="286">
        <f>VLOOKUP(W17,'Расчет КК'!$S$124:$W$142,5,TRUE)</f>
        <v>2.0833333333333332E-2</v>
      </c>
      <c r="N17" s="476">
        <f>VLOOKUP(A17,График!A$5:D$147,4)</f>
        <v>0</v>
      </c>
      <c r="O17" s="347"/>
      <c r="P17" s="347"/>
      <c r="Q17" s="347"/>
      <c r="R17" s="348"/>
      <c r="S17" s="477"/>
      <c r="T17" s="287"/>
      <c r="U17" s="287"/>
      <c r="V17" s="288"/>
      <c r="W17" s="229">
        <f t="shared" si="2"/>
        <v>2.0248709677419363</v>
      </c>
    </row>
    <row r="18" spans="1:23" ht="24.95" customHeight="1" thickBot="1" x14ac:dyDescent="0.3">
      <c r="A18" s="261">
        <v>92</v>
      </c>
      <c r="B18" s="267">
        <v>14</v>
      </c>
      <c r="C18" s="268" t="str">
        <f>VLOOKUP(A18,График!$A$6:$C$147,3)</f>
        <v>ВЫХОДНОЙ</v>
      </c>
      <c r="D18" s="226" t="e">
        <f t="shared" si="0"/>
        <v>#VALUE!</v>
      </c>
      <c r="E18" s="346">
        <f>HLOOKUP(($E$1+0.75),График!A$5:CU$1074,A18+1)</f>
        <v>0</v>
      </c>
      <c r="F18" s="227">
        <f>HLOOKUP($E$1,График!C$5:CT$129,A18+1)</f>
        <v>29</v>
      </c>
      <c r="G18" s="228">
        <f t="shared" si="1"/>
        <v>29</v>
      </c>
      <c r="H18" s="227">
        <f>HLOOKUP(($E$1+0.5),График!A$5:CT$161,A18+1)</f>
        <v>0</v>
      </c>
      <c r="I18" s="228"/>
      <c r="J18" s="286" t="e">
        <f>VLOOKUP(W18,'Расчет КК'!$S$124:$W$142,2,TRUE)</f>
        <v>#N/A</v>
      </c>
      <c r="K18" s="286" t="e">
        <f>VLOOKUP(W18,'Расчет КК'!$S$124:$W$142,3,TRUE)</f>
        <v>#N/A</v>
      </c>
      <c r="L18" s="286" t="e">
        <f>VLOOKUP(W18,'Расчет КК'!$S$124:$W$142,4,TRUE)</f>
        <v>#N/A</v>
      </c>
      <c r="M18" s="286" t="e">
        <f>VLOOKUP(W18,'Расчет КК'!$S$124:$W$142,5,TRUE)</f>
        <v>#N/A</v>
      </c>
      <c r="N18" s="476">
        <f>VLOOKUP(A18,График!A$5:D$147,4)</f>
        <v>0</v>
      </c>
      <c r="O18" s="347"/>
      <c r="P18" s="347"/>
      <c r="Q18" s="347"/>
      <c r="R18" s="348"/>
      <c r="S18" s="477"/>
      <c r="T18" s="287"/>
      <c r="U18" s="287"/>
      <c r="V18" s="288"/>
      <c r="W18" s="229">
        <f t="shared" si="2"/>
        <v>-29</v>
      </c>
    </row>
    <row r="19" spans="1:23" ht="24.95" customHeight="1" thickBot="1" x14ac:dyDescent="0.3">
      <c r="A19" s="261">
        <v>95</v>
      </c>
      <c r="B19" s="267">
        <v>15</v>
      </c>
      <c r="C19" s="268" t="str">
        <f>VLOOKUP(A19,График!$A$6:$C$147,3)</f>
        <v>Возврат</v>
      </c>
      <c r="D19" s="226" t="e">
        <f t="shared" si="0"/>
        <v>#VALUE!</v>
      </c>
      <c r="E19" s="346">
        <f>HLOOKUP(($E$1+0.75),График!A$5:CU$1074,A19+1)</f>
        <v>4</v>
      </c>
      <c r="F19" s="227">
        <f>HLOOKUP($E$1,График!C$5:CT$129,A19+1)</f>
        <v>0</v>
      </c>
      <c r="G19" s="228">
        <f t="shared" si="1"/>
        <v>100</v>
      </c>
      <c r="H19" s="227">
        <f>HLOOKUP(($E$1+0.5),График!A$5:CT$161,A19+1)</f>
        <v>0</v>
      </c>
      <c r="I19" s="228"/>
      <c r="J19" s="286" t="e">
        <f>VLOOKUP(W19,'Расчет КК'!$S$124:$W$142,2,TRUE)</f>
        <v>#N/A</v>
      </c>
      <c r="K19" s="286" t="e">
        <f>VLOOKUP(W19,'Расчет КК'!$S$124:$W$142,3,TRUE)</f>
        <v>#N/A</v>
      </c>
      <c r="L19" s="286" t="e">
        <f>VLOOKUP(W19,'Расчет КК'!$S$124:$W$142,4,TRUE)</f>
        <v>#N/A</v>
      </c>
      <c r="M19" s="286" t="e">
        <f>VLOOKUP(W19,'Расчет КК'!$S$124:$W$142,5,TRUE)</f>
        <v>#N/A</v>
      </c>
      <c r="N19" s="476" t="str">
        <f>VLOOKUP(A19,График!A$5:D$147,4)</f>
        <v>ВОЗВ</v>
      </c>
      <c r="O19" s="347"/>
      <c r="P19" s="347"/>
      <c r="Q19" s="347"/>
      <c r="R19" s="348"/>
      <c r="S19" s="477"/>
      <c r="T19" s="287"/>
      <c r="U19" s="287"/>
      <c r="V19" s="288"/>
      <c r="W19" s="229">
        <f t="shared" si="2"/>
        <v>0</v>
      </c>
    </row>
    <row r="20" spans="1:23" ht="24.95" customHeight="1" thickBot="1" x14ac:dyDescent="0.3">
      <c r="A20" s="261">
        <v>93</v>
      </c>
      <c r="B20" s="267">
        <v>16</v>
      </c>
      <c r="C20" s="268" t="str">
        <f>VLOOKUP(A20,График!$A$6:$C$147,3)</f>
        <v>ИТОГО ВЫХ+ОТ</v>
      </c>
      <c r="D20" s="226" t="e">
        <f t="shared" si="0"/>
        <v>#VALUE!</v>
      </c>
      <c r="E20" s="346">
        <f>HLOOKUP(($E$1+0.75),График!A$5:CU$1074,A20+1)</f>
        <v>0</v>
      </c>
      <c r="F20" s="227">
        <f>HLOOKUP($E$1,График!C$5:CT$129,A20+1)</f>
        <v>35</v>
      </c>
      <c r="G20" s="228">
        <f t="shared" si="1"/>
        <v>35</v>
      </c>
      <c r="H20" s="227">
        <f>HLOOKUP(($E$1+0.5),График!A$5:CT$161,A20+1)</f>
        <v>0</v>
      </c>
      <c r="I20" s="228"/>
      <c r="J20" s="286" t="e">
        <f>VLOOKUP(W20,'Расчет КК'!$S$124:$W$142,2,TRUE)</f>
        <v>#N/A</v>
      </c>
      <c r="K20" s="286" t="e">
        <f>VLOOKUP(W20,'Расчет КК'!$S$124:$W$142,3,TRUE)</f>
        <v>#N/A</v>
      </c>
      <c r="L20" s="286" t="e">
        <f>VLOOKUP(W20,'Расчет КК'!$S$124:$W$142,4,TRUE)</f>
        <v>#N/A</v>
      </c>
      <c r="M20" s="286" t="e">
        <f>VLOOKUP(W20,'Расчет КК'!$S$124:$W$142,5,TRUE)</f>
        <v>#N/A</v>
      </c>
      <c r="N20" s="476">
        <f>VLOOKUP(A20,График!A$5:D$147,4)</f>
        <v>0</v>
      </c>
      <c r="O20" s="347"/>
      <c r="P20" s="347"/>
      <c r="Q20" s="347"/>
      <c r="R20" s="348"/>
      <c r="S20" s="477"/>
      <c r="T20" s="287"/>
      <c r="U20" s="287"/>
      <c r="V20" s="288"/>
      <c r="W20" s="229">
        <f t="shared" si="2"/>
        <v>-35</v>
      </c>
    </row>
    <row r="21" spans="1:23" ht="24.95" customHeight="1" thickBot="1" x14ac:dyDescent="0.3">
      <c r="A21" s="261">
        <v>87</v>
      </c>
      <c r="B21" s="267">
        <v>22</v>
      </c>
      <c r="C21" s="268">
        <f>VLOOKUP(A21,График!$A$6:$C$147,3)</f>
        <v>0</v>
      </c>
      <c r="D21" s="226" t="e">
        <f t="shared" si="0"/>
        <v>#VALUE!</v>
      </c>
      <c r="E21" s="346">
        <f>HLOOKUP(($E$1+0.75),График!A$5:CU$1074,A21+1)</f>
        <v>0</v>
      </c>
      <c r="F21" s="227">
        <f>HLOOKUP($E$1,График!C$5:CT$129,A21+1)</f>
        <v>0</v>
      </c>
      <c r="G21" s="228">
        <f t="shared" si="1"/>
        <v>100</v>
      </c>
      <c r="H21" s="227">
        <f>HLOOKUP(($E$1+0.5),График!A$5:CT$161,A21+1)</f>
        <v>0</v>
      </c>
      <c r="I21" s="228"/>
      <c r="J21" s="286" t="e">
        <f>VLOOKUP(W21,'Расчет КК'!$S$124:$W$142,2,TRUE)</f>
        <v>#N/A</v>
      </c>
      <c r="K21" s="286" t="e">
        <f>VLOOKUP(W21,'Расчет КК'!$S$124:$W$142,3,TRUE)</f>
        <v>#N/A</v>
      </c>
      <c r="L21" s="286" t="e">
        <f>VLOOKUP(W21,'Расчет КК'!$S$124:$W$142,4,TRUE)</f>
        <v>#N/A</v>
      </c>
      <c r="M21" s="286" t="e">
        <f>VLOOKUP(W21,'Расчет КК'!$S$124:$W$142,5,TRUE)</f>
        <v>#N/A</v>
      </c>
      <c r="N21" s="476">
        <f>VLOOKUP(A21,График!A$5:D$147,4)</f>
        <v>0</v>
      </c>
      <c r="O21" s="347"/>
      <c r="P21" s="347"/>
      <c r="Q21" s="347"/>
      <c r="R21" s="348"/>
      <c r="S21" s="477"/>
      <c r="T21" s="287"/>
      <c r="U21" s="287"/>
      <c r="V21" s="288"/>
      <c r="W21" s="229">
        <f t="shared" si="2"/>
        <v>0</v>
      </c>
    </row>
    <row r="22" spans="1:23" ht="24.95" customHeight="1" thickBot="1" x14ac:dyDescent="0.3">
      <c r="A22" s="261">
        <v>90</v>
      </c>
      <c r="B22" s="267">
        <v>32</v>
      </c>
      <c r="C22" s="268">
        <f>VLOOKUP(A22,График!$A$6:$C$147,3)</f>
        <v>0</v>
      </c>
      <c r="D22" s="226" t="e">
        <f t="shared" si="0"/>
        <v>#VALUE!</v>
      </c>
      <c r="E22" s="346">
        <f>HLOOKUP(($E$1+0.75),График!A$5:CU$1074,A22+1)</f>
        <v>0</v>
      </c>
      <c r="F22" s="227">
        <f>HLOOKUP($E$1,График!C$5:CT$129,A22+1)</f>
        <v>0</v>
      </c>
      <c r="G22" s="228">
        <f t="shared" si="1"/>
        <v>100</v>
      </c>
      <c r="H22" s="227">
        <f>HLOOKUP(($E$1+0.5),График!A$5:CT$161,A22+1)</f>
        <v>0</v>
      </c>
      <c r="I22" s="228"/>
      <c r="J22" s="286" t="e">
        <f>VLOOKUP(W22,'Расчет КК'!$S$124:$W$142,2,TRUE)</f>
        <v>#N/A</v>
      </c>
      <c r="K22" s="286" t="e">
        <f>VLOOKUP(W22,'Расчет КК'!$S$124:$W$142,3,TRUE)</f>
        <v>#N/A</v>
      </c>
      <c r="L22" s="286" t="e">
        <f>VLOOKUP(W22,'Расчет КК'!$S$124:$W$142,4,TRUE)</f>
        <v>#N/A</v>
      </c>
      <c r="M22" s="286" t="e">
        <f>VLOOKUP(W22,'Расчет КК'!$S$124:$W$142,5,TRUE)</f>
        <v>#N/A</v>
      </c>
      <c r="N22" s="476">
        <f>VLOOKUP(A22,График!A$5:D$147,4)</f>
        <v>0</v>
      </c>
      <c r="O22" s="347"/>
      <c r="P22" s="347"/>
      <c r="Q22" s="347"/>
      <c r="R22" s="348"/>
      <c r="S22" s="477"/>
      <c r="T22" s="287"/>
      <c r="U22" s="287"/>
      <c r="V22" s="288"/>
      <c r="W22" s="229">
        <f t="shared" si="2"/>
        <v>0</v>
      </c>
    </row>
    <row r="23" spans="1:23" ht="24.95" customHeight="1" thickBot="1" x14ac:dyDescent="0.3">
      <c r="A23" s="261">
        <v>88</v>
      </c>
      <c r="B23" s="267">
        <v>49</v>
      </c>
      <c r="C23" s="268">
        <f>VLOOKUP(A23,График!$A$6:$C$147,3)</f>
        <v>0</v>
      </c>
      <c r="D23" s="226" t="e">
        <f t="shared" si="0"/>
        <v>#VALUE!</v>
      </c>
      <c r="E23" s="346">
        <f>HLOOKUP(($E$1+0.75),График!A$5:CU$1074,A23+1)</f>
        <v>0</v>
      </c>
      <c r="F23" s="227">
        <f>HLOOKUP($E$1,График!C$5:CT$129,A23+1)</f>
        <v>0</v>
      </c>
      <c r="G23" s="228">
        <f t="shared" si="1"/>
        <v>100</v>
      </c>
      <c r="H23" s="227">
        <f>HLOOKUP(($E$1+0.5),График!A$5:CT$161,A23+1)</f>
        <v>0</v>
      </c>
      <c r="I23" s="228"/>
      <c r="J23" s="286" t="e">
        <f>VLOOKUP(W23,'Расчет КК'!$S$124:$W$142,2,TRUE)</f>
        <v>#N/A</v>
      </c>
      <c r="K23" s="286" t="e">
        <f>VLOOKUP(W23,'Расчет КК'!$S$124:$W$142,3,TRUE)</f>
        <v>#N/A</v>
      </c>
      <c r="L23" s="286" t="e">
        <f>VLOOKUP(W23,'Расчет КК'!$S$124:$W$142,4,TRUE)</f>
        <v>#N/A</v>
      </c>
      <c r="M23" s="286" t="e">
        <f>VLOOKUP(W23,'Расчет КК'!$S$124:$W$142,5,TRUE)</f>
        <v>#N/A</v>
      </c>
      <c r="N23" s="476">
        <f>VLOOKUP(A23,График!A$5:D$147,4)</f>
        <v>0</v>
      </c>
      <c r="O23" s="347"/>
      <c r="P23" s="347"/>
      <c r="Q23" s="347"/>
      <c r="R23" s="348"/>
      <c r="S23" s="477"/>
      <c r="T23" s="287"/>
      <c r="U23" s="287"/>
      <c r="V23" s="288"/>
      <c r="W23" s="229">
        <f t="shared" si="2"/>
        <v>0</v>
      </c>
    </row>
    <row r="24" spans="1:23" ht="24.95" customHeight="1" thickBot="1" x14ac:dyDescent="0.3">
      <c r="A24" s="261">
        <v>91</v>
      </c>
      <c r="B24" s="267">
        <v>62</v>
      </c>
      <c r="C24" s="268" t="str">
        <f>VLOOKUP(A24,График!$A$6:$C$147,3)</f>
        <v>ОТПУСК</v>
      </c>
      <c r="D24" s="226" t="e">
        <f t="shared" si="0"/>
        <v>#VALUE!</v>
      </c>
      <c r="E24" s="346">
        <f>HLOOKUP(($E$1+0.75),График!A$5:CU$1074,A24+1)</f>
        <v>0</v>
      </c>
      <c r="F24" s="227">
        <f>HLOOKUP($E$1,График!C$5:CT$129,A24+1)</f>
        <v>6</v>
      </c>
      <c r="G24" s="228">
        <f t="shared" si="1"/>
        <v>6</v>
      </c>
      <c r="H24" s="227">
        <f>HLOOKUP(($E$1+0.5),График!A$5:CT$161,A24+1)</f>
        <v>0</v>
      </c>
      <c r="I24" s="228"/>
      <c r="J24" s="286" t="e">
        <f>VLOOKUP(W24,'Расчет КК'!$S$124:$W$142,2,TRUE)</f>
        <v>#N/A</v>
      </c>
      <c r="K24" s="286" t="e">
        <f>VLOOKUP(W24,'Расчет КК'!$S$124:$W$142,3,TRUE)</f>
        <v>#N/A</v>
      </c>
      <c r="L24" s="286" t="e">
        <f>VLOOKUP(W24,'Расчет КК'!$S$124:$W$142,4,TRUE)</f>
        <v>#N/A</v>
      </c>
      <c r="M24" s="286" t="e">
        <f>VLOOKUP(W24,'Расчет КК'!$S$124:$W$142,5,TRUE)</f>
        <v>#N/A</v>
      </c>
      <c r="N24" s="476">
        <f>VLOOKUP(A24,График!A$5:D$147,4)</f>
        <v>0</v>
      </c>
      <c r="O24" s="347"/>
      <c r="P24" s="347"/>
      <c r="Q24" s="347"/>
      <c r="R24" s="348"/>
      <c r="S24" s="477"/>
      <c r="T24" s="287"/>
      <c r="U24" s="287"/>
      <c r="V24" s="288"/>
      <c r="W24" s="229">
        <f t="shared" si="2"/>
        <v>-6</v>
      </c>
    </row>
    <row r="25" spans="1:23" ht="24.95" customHeight="1" thickBot="1" x14ac:dyDescent="0.3">
      <c r="A25" s="261">
        <v>96</v>
      </c>
      <c r="B25" s="267">
        <v>78</v>
      </c>
      <c r="C25" s="268" t="str">
        <f>VLOOKUP(A25,График!$A$6:$C$147,3)</f>
        <v>СЦ</v>
      </c>
      <c r="D25" s="226" t="e">
        <f t="shared" si="0"/>
        <v>#VALUE!</v>
      </c>
      <c r="E25" s="346">
        <f>HLOOKUP(($E$1+0.75),График!A$5:CU$1074,A25+1)</f>
        <v>2</v>
      </c>
      <c r="F25" s="227">
        <f>HLOOKUP($E$1,График!C$5:CT$129,A25+1)</f>
        <v>0</v>
      </c>
      <c r="G25" s="228">
        <f t="shared" si="1"/>
        <v>100</v>
      </c>
      <c r="H25" s="227">
        <f>HLOOKUP(($E$1+0.5),График!A$5:CT$161,A25+1)</f>
        <v>0</v>
      </c>
      <c r="I25" s="228"/>
      <c r="J25" s="286" t="e">
        <f>VLOOKUP(W25,'Расчет КК'!$S$124:$W$142,2,TRUE)</f>
        <v>#N/A</v>
      </c>
      <c r="K25" s="286" t="e">
        <f>VLOOKUP(W25,'Расчет КК'!$S$124:$W$142,3,TRUE)</f>
        <v>#N/A</v>
      </c>
      <c r="L25" s="286" t="e">
        <f>VLOOKUP(W25,'Расчет КК'!$S$124:$W$142,4,TRUE)</f>
        <v>#N/A</v>
      </c>
      <c r="M25" s="286" t="e">
        <f>VLOOKUP(W25,'Расчет КК'!$S$124:$W$142,5,TRUE)</f>
        <v>#N/A</v>
      </c>
      <c r="N25" s="476" t="str">
        <f>VLOOKUP(A25,График!A$5:D$147,4)</f>
        <v>СЦ</v>
      </c>
      <c r="O25" s="347"/>
      <c r="P25" s="347"/>
      <c r="Q25" s="347"/>
      <c r="R25" s="348"/>
      <c r="S25" s="477"/>
      <c r="T25" s="287"/>
      <c r="U25" s="287"/>
      <c r="V25" s="288"/>
      <c r="W25" s="229">
        <f t="shared" si="2"/>
        <v>0</v>
      </c>
    </row>
    <row r="26" spans="1:23" ht="24.95" customHeight="1" thickBot="1" x14ac:dyDescent="0.3">
      <c r="A26" s="261">
        <v>89</v>
      </c>
      <c r="B26" s="267">
        <v>116</v>
      </c>
      <c r="C26" s="268">
        <f>VLOOKUP(A26,График!$A$6:$C$147,3)</f>
        <v>0</v>
      </c>
      <c r="D26" s="226" t="e">
        <f t="shared" si="0"/>
        <v>#VALUE!</v>
      </c>
      <c r="E26" s="346">
        <f>HLOOKUP(($E$1+0.75),График!A$5:CU$1074,A26+1)</f>
        <v>0</v>
      </c>
      <c r="F26" s="227">
        <f>HLOOKUP($E$1,График!C$5:CT$129,A26+1)</f>
        <v>0</v>
      </c>
      <c r="G26" s="228">
        <f t="shared" si="1"/>
        <v>100</v>
      </c>
      <c r="H26" s="227">
        <f>HLOOKUP(($E$1+0.5),График!A$5:CT$161,A26+1)</f>
        <v>0</v>
      </c>
      <c r="I26" s="228"/>
      <c r="J26" s="286" t="e">
        <f>VLOOKUP(W26,'Расчет КК'!$S$124:$W$142,2,TRUE)</f>
        <v>#N/A</v>
      </c>
      <c r="K26" s="286" t="e">
        <f>VLOOKUP(W26,'Расчет КК'!$S$124:$W$142,3,TRUE)</f>
        <v>#N/A</v>
      </c>
      <c r="L26" s="286" t="e">
        <f>VLOOKUP(W26,'Расчет КК'!$S$124:$W$142,4,TRUE)</f>
        <v>#N/A</v>
      </c>
      <c r="M26" s="286" t="e">
        <f>VLOOKUP(W26,'Расчет КК'!$S$124:$W$142,5,TRUE)</f>
        <v>#N/A</v>
      </c>
      <c r="N26" s="476">
        <f>VLOOKUP(A26,График!A$5:D$147,4)</f>
        <v>0</v>
      </c>
      <c r="O26" s="347"/>
      <c r="P26" s="347"/>
      <c r="Q26" s="347"/>
      <c r="R26" s="348"/>
      <c r="S26" s="477"/>
      <c r="T26" s="287"/>
      <c r="U26" s="287"/>
      <c r="V26" s="288"/>
      <c r="W26" s="229">
        <f t="shared" si="2"/>
        <v>0</v>
      </c>
    </row>
    <row r="27" spans="1:23" ht="24.95" customHeight="1" thickBot="1" x14ac:dyDescent="0.3">
      <c r="A27" s="261">
        <v>6</v>
      </c>
      <c r="B27" s="267">
        <v>21</v>
      </c>
      <c r="C27" s="268" t="str">
        <f>VLOOKUP(A27,График!$A$6:$C$147,3)</f>
        <v>Галко Фаина Николаевна</v>
      </c>
      <c r="D27" s="226" t="str">
        <f t="shared" si="0"/>
        <v xml:space="preserve">Галко Фаина </v>
      </c>
      <c r="E27" s="346" t="str">
        <f>HLOOKUP(($E$1+0.75),График!A$5:CU$1074,A27+1)</f>
        <v>ГК</v>
      </c>
      <c r="F27" s="227">
        <f>HLOOKUP($E$1,График!C$5:CT$129,A27+1)</f>
        <v>0.25</v>
      </c>
      <c r="G27" s="228">
        <f t="shared" si="1"/>
        <v>0.25</v>
      </c>
      <c r="H27" s="227">
        <f>HLOOKUP(($E$1+0.5),График!A$5:CT$161,A27+1)</f>
        <v>0.625</v>
      </c>
      <c r="I27" s="228"/>
      <c r="J27" s="286">
        <f>VLOOKUP(W27,'Расчет КК'!$S$124:$W$142,2,TRUE)</f>
        <v>1.0416666666666666E-2</v>
      </c>
      <c r="K27" s="286">
        <f>VLOOKUP(W27,'Расчет КК'!$S$124:$W$142,3,TRUE)</f>
        <v>2.0833333333333332E-2</v>
      </c>
      <c r="L27" s="286">
        <f>VLOOKUP(W27,'Расчет КК'!$S$124:$W$142,4,TRUE)</f>
        <v>1.0416666666666666E-2</v>
      </c>
      <c r="M27" s="286">
        <f>VLOOKUP(W27,'Расчет КК'!$S$124:$W$142,5,TRUE)</f>
        <v>0</v>
      </c>
      <c r="N27" s="476" t="str">
        <f>VLOOKUP(A27,График!A$5:D$147,4)</f>
        <v>ГК</v>
      </c>
      <c r="O27" s="347"/>
      <c r="P27" s="347"/>
      <c r="Q27" s="347"/>
      <c r="R27" s="348"/>
      <c r="S27" s="477"/>
      <c r="T27" s="287"/>
      <c r="U27" s="287"/>
      <c r="V27" s="288"/>
      <c r="W27" s="229">
        <f t="shared" si="2"/>
        <v>0.375</v>
      </c>
    </row>
    <row r="28" spans="1:23" ht="24.95" customHeight="1" thickBot="1" x14ac:dyDescent="0.3">
      <c r="A28" s="261">
        <v>81</v>
      </c>
      <c r="B28" s="267">
        <v>77</v>
      </c>
      <c r="C28" s="268" t="str">
        <f>VLOOKUP(A28,График!$A$6:$C$147,3)</f>
        <v>Шабалина Наталия Юрьевна</v>
      </c>
      <c r="D28" s="226" t="str">
        <f t="shared" si="0"/>
        <v xml:space="preserve">Шабалина Наталия </v>
      </c>
      <c r="E28" s="346" t="str">
        <f>HLOOKUP(($E$1+0.75),График!A$5:CU$1074,A28+1)</f>
        <v>ОРКК</v>
      </c>
      <c r="F28" s="227">
        <f>HLOOKUP($E$1,График!C$5:CT$129,A28+1)</f>
        <v>0.375</v>
      </c>
      <c r="G28" s="228">
        <f t="shared" si="1"/>
        <v>0.375</v>
      </c>
      <c r="H28" s="227">
        <f>HLOOKUP(($E$1+0.5),График!A$5:CT$161,A28+1)</f>
        <v>0.75</v>
      </c>
      <c r="I28" s="228"/>
      <c r="J28" s="286">
        <f>VLOOKUP(W28,'Расчет КК'!$S$124:$W$142,2,TRUE)</f>
        <v>1.0416666666666666E-2</v>
      </c>
      <c r="K28" s="286">
        <f>VLOOKUP(W28,'Расчет КК'!$S$124:$W$142,3,TRUE)</f>
        <v>2.0833333333333332E-2</v>
      </c>
      <c r="L28" s="286">
        <f>VLOOKUP(W28,'Расчет КК'!$S$124:$W$142,4,TRUE)</f>
        <v>1.0416666666666666E-2</v>
      </c>
      <c r="M28" s="286">
        <f>VLOOKUP(W28,'Расчет КК'!$S$124:$W$142,5,TRUE)</f>
        <v>0</v>
      </c>
      <c r="N28" s="476" t="str">
        <f>VLOOKUP(A28,График!A$5:D$147,4)</f>
        <v>ОРКК СВЕРКА</v>
      </c>
      <c r="O28" s="347"/>
      <c r="P28" s="347"/>
      <c r="Q28" s="347"/>
      <c r="R28" s="348"/>
      <c r="S28" s="477"/>
      <c r="T28" s="287"/>
      <c r="U28" s="287"/>
      <c r="V28" s="288"/>
      <c r="W28" s="229">
        <f t="shared" si="2"/>
        <v>0.375</v>
      </c>
    </row>
    <row r="29" spans="1:23" ht="24.95" customHeight="1" thickBot="1" x14ac:dyDescent="0.3">
      <c r="A29" s="261">
        <v>73</v>
      </c>
      <c r="B29" s="267">
        <v>43</v>
      </c>
      <c r="C29" s="268" t="str">
        <f>VLOOKUP(A29,График!$A$6:$C$147,3)</f>
        <v>Такташева Алия Хамидовна</v>
      </c>
      <c r="D29" s="226" t="str">
        <f t="shared" si="0"/>
        <v xml:space="preserve">Такташева Алия </v>
      </c>
      <c r="E29" s="346">
        <f>HLOOKUP(($E$1+0.75),График!A$5:CU$1074,A29+1)</f>
        <v>0</v>
      </c>
      <c r="F29" s="227">
        <f>HLOOKUP($E$1,График!C$5:CT$129,A29+1)</f>
        <v>0.70833333333333337</v>
      </c>
      <c r="G29" s="228">
        <f t="shared" si="1"/>
        <v>0.70833333333333337</v>
      </c>
      <c r="H29" s="227">
        <f>HLOOKUP(($E$1+0.5),График!A$5:CT$161,A29+1)</f>
        <v>1</v>
      </c>
      <c r="I29" s="228"/>
      <c r="J29" s="286">
        <f>VLOOKUP(W29,'Расчет КК'!$S$124:$W$142,2,TRUE)</f>
        <v>0</v>
      </c>
      <c r="K29" s="286">
        <f>VLOOKUP(W29,'Расчет КК'!$S$124:$W$142,3,TRUE)</f>
        <v>2.0833333333333332E-2</v>
      </c>
      <c r="L29" s="286">
        <f>VLOOKUP(W29,'Расчет КК'!$S$124:$W$142,4,TRUE)</f>
        <v>0</v>
      </c>
      <c r="M29" s="286">
        <f>VLOOKUP(W29,'Расчет КК'!$S$124:$W$142,5,TRUE)</f>
        <v>0</v>
      </c>
      <c r="N29" s="476" t="str">
        <f>VLOOKUP(A29,График!A$5:D$147,4)</f>
        <v>Приходит в 17:30</v>
      </c>
      <c r="O29" s="347"/>
      <c r="P29" s="347"/>
      <c r="Q29" s="347"/>
      <c r="R29" s="348"/>
      <c r="S29" s="477"/>
      <c r="T29" s="287"/>
      <c r="U29" s="287"/>
      <c r="V29" s="288"/>
      <c r="W29" s="229">
        <f t="shared" si="2"/>
        <v>0.29166666666666663</v>
      </c>
    </row>
    <row r="30" spans="1:23" ht="24.95" customHeight="1" thickBot="1" x14ac:dyDescent="0.3">
      <c r="A30" s="261">
        <v>8</v>
      </c>
      <c r="B30" s="267">
        <v>52</v>
      </c>
      <c r="C30" s="268" t="str">
        <f>VLOOKUP(A30,График!$A$6:$C$147,3)</f>
        <v>Димитрак Анжелика Владимировна</v>
      </c>
      <c r="D30" s="226" t="str">
        <f t="shared" si="0"/>
        <v xml:space="preserve">Димитрак Анжелика </v>
      </c>
      <c r="E30" s="346">
        <f>HLOOKUP(($E$1+0.75),График!A$5:CU$1074,A30+1)</f>
        <v>0</v>
      </c>
      <c r="F30" s="227">
        <f>HLOOKUP($E$1,График!C$5:CT$129,A30+1)</f>
        <v>0.33333333333333331</v>
      </c>
      <c r="G30" s="228">
        <f t="shared" si="1"/>
        <v>0.33333333333333331</v>
      </c>
      <c r="H30" s="227">
        <f>HLOOKUP(($E$1+0.5),График!A$5:CT$161,A30+1)</f>
        <v>0.70833333333333337</v>
      </c>
      <c r="I30" s="228"/>
      <c r="J30" s="286">
        <f>VLOOKUP(W30,'Расчет КК'!$S$124:$W$142,2,TRUE)</f>
        <v>1.0416666666666666E-2</v>
      </c>
      <c r="K30" s="286">
        <f>VLOOKUP(W30,'Расчет КК'!$S$124:$W$142,3,TRUE)</f>
        <v>2.0833333333333332E-2</v>
      </c>
      <c r="L30" s="286">
        <f>VLOOKUP(W30,'Расчет КК'!$S$124:$W$142,4,TRUE)</f>
        <v>1.0416666666666666E-2</v>
      </c>
      <c r="M30" s="286">
        <f>VLOOKUP(W30,'Расчет КК'!$S$124:$W$142,5,TRUE)</f>
        <v>0</v>
      </c>
      <c r="N30" s="476">
        <f>VLOOKUP(A30,График!A$5:D$147,4)</f>
        <v>0</v>
      </c>
      <c r="O30" s="347"/>
      <c r="P30" s="347"/>
      <c r="Q30" s="347"/>
      <c r="R30" s="348"/>
      <c r="S30" s="477"/>
      <c r="T30" s="287"/>
      <c r="U30" s="287"/>
      <c r="V30" s="288"/>
      <c r="W30" s="229">
        <f t="shared" si="2"/>
        <v>0.37500000000000006</v>
      </c>
    </row>
    <row r="31" spans="1:23" ht="24.95" customHeight="1" thickBot="1" x14ac:dyDescent="0.3">
      <c r="A31" s="261">
        <v>79</v>
      </c>
      <c r="B31" s="267">
        <v>59</v>
      </c>
      <c r="C31" s="268" t="str">
        <f>VLOOKUP(A31,График!$A$6:$C$147,3)</f>
        <v>Чистяков Евгений Олегович</v>
      </c>
      <c r="D31" s="226" t="str">
        <f t="shared" si="0"/>
        <v xml:space="preserve">Чистяков Евгений </v>
      </c>
      <c r="E31" s="346">
        <f>HLOOKUP(($E$1+0.75),График!A$5:CU$1074,A31+1)</f>
        <v>0</v>
      </c>
      <c r="F31" s="227" t="str">
        <f>HLOOKUP($E$1,График!C$5:CT$129,A31+1)</f>
        <v>В</v>
      </c>
      <c r="G31" s="228" t="str">
        <f t="shared" si="1"/>
        <v>В</v>
      </c>
      <c r="H31" s="227" t="str">
        <f>HLOOKUP(($E$1+0.5),График!A$5:CT$161,A31+1)</f>
        <v>В</v>
      </c>
      <c r="I31" s="228"/>
      <c r="J31" s="286" t="e">
        <f>VLOOKUP(W31,'Расчет КК'!$S$124:$W$142,2,TRUE)</f>
        <v>#VALUE!</v>
      </c>
      <c r="K31" s="286" t="e">
        <f>VLOOKUP(W31,'Расчет КК'!$S$124:$W$142,3,TRUE)</f>
        <v>#VALUE!</v>
      </c>
      <c r="L31" s="286" t="e">
        <f>VLOOKUP(W31,'Расчет КК'!$S$124:$W$142,4,TRUE)</f>
        <v>#VALUE!</v>
      </c>
      <c r="M31" s="286" t="e">
        <f>VLOOKUP(W31,'Расчет КК'!$S$124:$W$142,5,TRUE)</f>
        <v>#VALUE!</v>
      </c>
      <c r="N31" s="476" t="str">
        <f>VLOOKUP(A31,График!A$5:D$147,4)</f>
        <v>Приходит в СБ к 15:30  (Возв, СЦ, Инфо, ОРКК(Дог))</v>
      </c>
      <c r="O31" s="347"/>
      <c r="P31" s="347"/>
      <c r="Q31" s="347"/>
      <c r="R31" s="348"/>
      <c r="S31" s="477"/>
      <c r="T31" s="287"/>
      <c r="U31" s="287"/>
      <c r="V31" s="288"/>
      <c r="W31" s="229" t="e">
        <f t="shared" si="2"/>
        <v>#VALUE!</v>
      </c>
    </row>
    <row r="32" spans="1:23" ht="24.95" customHeight="1" thickBot="1" x14ac:dyDescent="0.3">
      <c r="A32" s="261">
        <v>5</v>
      </c>
      <c r="B32" s="267">
        <v>112</v>
      </c>
      <c r="C32" s="268" t="str">
        <f>VLOOKUP(A32,График!$A$6:$C$147,3)</f>
        <v>Галанова Екатерина Анатольевна</v>
      </c>
      <c r="D32" s="226" t="str">
        <f t="shared" si="0"/>
        <v xml:space="preserve">Галанова Екатерина </v>
      </c>
      <c r="E32" s="346">
        <f>HLOOKUP(($E$1+0.75),График!A$5:CU$1074,A32+1)</f>
        <v>0</v>
      </c>
      <c r="F32" s="227">
        <f>HLOOKUP($E$1,График!C$5:CT$129,A32+1)</f>
        <v>0.28125</v>
      </c>
      <c r="G32" s="228">
        <f t="shared" si="1"/>
        <v>0.28125</v>
      </c>
      <c r="H32" s="227">
        <f>HLOOKUP(($E$1+0.5),График!A$5:CT$161,A32+1)</f>
        <v>0.65625</v>
      </c>
      <c r="I32" s="228"/>
      <c r="J32" s="286">
        <f>VLOOKUP(W32,'Расчет КК'!$S$124:$W$142,2,TRUE)</f>
        <v>1.0416666666666666E-2</v>
      </c>
      <c r="K32" s="286">
        <f>VLOOKUP(W32,'Расчет КК'!$S$124:$W$142,3,TRUE)</f>
        <v>2.0833333333333332E-2</v>
      </c>
      <c r="L32" s="286">
        <f>VLOOKUP(W32,'Расчет КК'!$S$124:$W$142,4,TRUE)</f>
        <v>1.0416666666666666E-2</v>
      </c>
      <c r="M32" s="286">
        <f>VLOOKUP(W32,'Расчет КК'!$S$124:$W$142,5,TRUE)</f>
        <v>0</v>
      </c>
      <c r="N32" s="476">
        <f>VLOOKUP(A32,График!A$5:D$147,4)</f>
        <v>0</v>
      </c>
      <c r="O32" s="347"/>
      <c r="P32" s="347"/>
      <c r="Q32" s="347"/>
      <c r="R32" s="348"/>
      <c r="S32" s="477"/>
      <c r="T32" s="287"/>
      <c r="U32" s="287"/>
      <c r="V32" s="288"/>
      <c r="W32" s="229">
        <f t="shared" si="2"/>
        <v>0.375</v>
      </c>
    </row>
    <row r="33" spans="1:23" ht="24.95" customHeight="1" thickBot="1" x14ac:dyDescent="0.3">
      <c r="A33" s="261">
        <v>27</v>
      </c>
      <c r="B33" s="267">
        <v>120</v>
      </c>
      <c r="C33" s="268" t="str">
        <f>VLOOKUP(A33,График!$A$6:$C$147,3)</f>
        <v>Тисленко Юлия Владимировна</v>
      </c>
      <c r="D33" s="226" t="str">
        <f t="shared" si="0"/>
        <v xml:space="preserve">Тисленко Юлия </v>
      </c>
      <c r="E33" s="346">
        <f>HLOOKUP(($E$1+0.75),График!A$5:CU$1074,A33+1)</f>
        <v>0</v>
      </c>
      <c r="F33" s="227" t="str">
        <f>HLOOKUP($E$1,График!C$5:CT$129,A33+1)</f>
        <v>В</v>
      </c>
      <c r="G33" s="228" t="str">
        <f t="shared" si="1"/>
        <v>В</v>
      </c>
      <c r="H33" s="227" t="str">
        <f>HLOOKUP(($E$1+0.5),График!A$5:CT$161,A33+1)</f>
        <v>В</v>
      </c>
      <c r="I33" s="228"/>
      <c r="J33" s="286" t="e">
        <f>VLOOKUP(W33,'Расчет КК'!$S$124:$W$142,2,TRUE)</f>
        <v>#VALUE!</v>
      </c>
      <c r="K33" s="286" t="e">
        <f>VLOOKUP(W33,'Расчет КК'!$S$124:$W$142,3,TRUE)</f>
        <v>#VALUE!</v>
      </c>
      <c r="L33" s="286" t="e">
        <f>VLOOKUP(W33,'Расчет КК'!$S$124:$W$142,4,TRUE)</f>
        <v>#VALUE!</v>
      </c>
      <c r="M33" s="286" t="e">
        <f>VLOOKUP(W33,'Расчет КК'!$S$124:$W$142,5,TRUE)</f>
        <v>#VALUE!</v>
      </c>
      <c r="N33" s="476">
        <f>VLOOKUP(A33,График!A$5:D$147,4)</f>
        <v>0</v>
      </c>
      <c r="O33" s="347"/>
      <c r="P33" s="347"/>
      <c r="Q33" s="347"/>
      <c r="R33" s="348"/>
      <c r="S33" s="477"/>
      <c r="T33" s="287"/>
      <c r="U33" s="287"/>
      <c r="V33" s="288"/>
      <c r="W33" s="229" t="e">
        <f t="shared" si="2"/>
        <v>#VALUE!</v>
      </c>
    </row>
    <row r="34" spans="1:23" ht="24.95" customHeight="1" thickBot="1" x14ac:dyDescent="0.3">
      <c r="A34" s="261">
        <v>41</v>
      </c>
      <c r="B34" s="267">
        <v>70</v>
      </c>
      <c r="C34" s="268" t="str">
        <f>VLOOKUP(A34,График!$A$6:$C$147,3)</f>
        <v>Борисова Виктория Ивановна</v>
      </c>
      <c r="D34" s="226" t="str">
        <f t="shared" si="0"/>
        <v xml:space="preserve">Борисова Виктория </v>
      </c>
      <c r="E34" s="346">
        <f>HLOOKUP(($E$1+0.75),График!A$5:CU$1074,A34+1)</f>
        <v>0</v>
      </c>
      <c r="F34" s="227">
        <f>HLOOKUP($E$1,График!C$5:CT$129,A34+1)</f>
        <v>0.4375</v>
      </c>
      <c r="G34" s="228">
        <f t="shared" si="1"/>
        <v>0.4375</v>
      </c>
      <c r="H34" s="227">
        <f>HLOOKUP(($E$1+0.5),График!A$5:CT$161,A34+1)</f>
        <v>0.8125</v>
      </c>
      <c r="I34" s="228"/>
      <c r="J34" s="286">
        <f>VLOOKUP(W34,'Расчет КК'!$S$124:$W$142,2,TRUE)</f>
        <v>1.0416666666666666E-2</v>
      </c>
      <c r="K34" s="286">
        <f>VLOOKUP(W34,'Расчет КК'!$S$124:$W$142,3,TRUE)</f>
        <v>2.0833333333333332E-2</v>
      </c>
      <c r="L34" s="286">
        <f>VLOOKUP(W34,'Расчет КК'!$S$124:$W$142,4,TRUE)</f>
        <v>1.0416666666666666E-2</v>
      </c>
      <c r="M34" s="286">
        <f>VLOOKUP(W34,'Расчет КК'!$S$124:$W$142,5,TRUE)</f>
        <v>0</v>
      </c>
      <c r="N34" s="476">
        <f>VLOOKUP(A34,График!A$5:D$147,4)</f>
        <v>0</v>
      </c>
      <c r="O34" s="347"/>
      <c r="P34" s="347"/>
      <c r="Q34" s="347"/>
      <c r="R34" s="348"/>
      <c r="S34" s="477"/>
      <c r="T34" s="287"/>
      <c r="U34" s="287"/>
      <c r="V34" s="288"/>
      <c r="W34" s="229">
        <f t="shared" si="2"/>
        <v>0.375</v>
      </c>
    </row>
    <row r="35" spans="1:23" ht="24.95" customHeight="1" thickBot="1" x14ac:dyDescent="0.3">
      <c r="A35" s="261">
        <v>86</v>
      </c>
      <c r="B35" s="267">
        <v>115</v>
      </c>
      <c r="C35" s="268">
        <f>VLOOKUP(A35,График!$A$6:$C$147,3)</f>
        <v>0</v>
      </c>
      <c r="D35" s="226" t="e">
        <f t="shared" si="0"/>
        <v>#VALUE!</v>
      </c>
      <c r="E35" s="346">
        <f>HLOOKUP(($E$1+0.75),График!A$5:CU$1074,A35+1)</f>
        <v>0</v>
      </c>
      <c r="F35" s="227">
        <f>HLOOKUP($E$1,График!C$5:CT$129,A35+1)</f>
        <v>0</v>
      </c>
      <c r="G35" s="228">
        <f t="shared" si="1"/>
        <v>100</v>
      </c>
      <c r="H35" s="227">
        <f>HLOOKUP(($E$1+0.5),График!A$5:CT$161,A35+1)</f>
        <v>0</v>
      </c>
      <c r="I35" s="228"/>
      <c r="J35" s="286" t="e">
        <f>VLOOKUP(W35,'Расчет КК'!$S$124:$W$142,2,TRUE)</f>
        <v>#N/A</v>
      </c>
      <c r="K35" s="286" t="e">
        <f>VLOOKUP(W35,'Расчет КК'!$S$124:$W$142,3,TRUE)</f>
        <v>#N/A</v>
      </c>
      <c r="L35" s="286" t="e">
        <f>VLOOKUP(W35,'Расчет КК'!$S$124:$W$142,4,TRUE)</f>
        <v>#N/A</v>
      </c>
      <c r="M35" s="286" t="e">
        <f>VLOOKUP(W35,'Расчет КК'!$S$124:$W$142,5,TRUE)</f>
        <v>#N/A</v>
      </c>
      <c r="N35" s="476">
        <f>VLOOKUP(A35,График!A$5:D$147,4)</f>
        <v>0</v>
      </c>
      <c r="O35" s="347"/>
      <c r="P35" s="347"/>
      <c r="Q35" s="347"/>
      <c r="R35" s="348"/>
      <c r="S35" s="477" t="s">
        <v>222</v>
      </c>
      <c r="T35" s="287"/>
      <c r="U35" s="287"/>
      <c r="V35" s="288"/>
      <c r="W35" s="229">
        <f t="shared" si="2"/>
        <v>0</v>
      </c>
    </row>
    <row r="36" spans="1:23" ht="24.95" customHeight="1" thickBot="1" x14ac:dyDescent="0.3">
      <c r="A36" s="261">
        <v>10</v>
      </c>
      <c r="B36" s="267">
        <v>17</v>
      </c>
      <c r="C36" s="268" t="str">
        <f>VLOOKUP(A36,График!$A$6:$C$147,3)</f>
        <v>Зеленко Ольга Ивановна</v>
      </c>
      <c r="D36" s="226" t="str">
        <f t="shared" si="0"/>
        <v xml:space="preserve">Зеленко Ольга </v>
      </c>
      <c r="E36" s="346">
        <f>HLOOKUP(($E$1+0.75),График!A$5:CU$1074,A36+1)</f>
        <v>0</v>
      </c>
      <c r="F36" s="227">
        <f>HLOOKUP($E$1,График!C$5:CT$129,A36+1)</f>
        <v>0.3125</v>
      </c>
      <c r="G36" s="228">
        <f t="shared" si="1"/>
        <v>0.3125</v>
      </c>
      <c r="H36" s="227">
        <f>HLOOKUP(($E$1+0.5),График!A$5:CT$161,A36+1)</f>
        <v>0.6875</v>
      </c>
      <c r="I36" s="228"/>
      <c r="J36" s="286">
        <f>VLOOKUP(W36,'Расчет КК'!$S$124:$W$142,2,TRUE)</f>
        <v>1.0416666666666666E-2</v>
      </c>
      <c r="K36" s="286">
        <f>VLOOKUP(W36,'Расчет КК'!$S$124:$W$142,3,TRUE)</f>
        <v>2.0833333333333332E-2</v>
      </c>
      <c r="L36" s="286">
        <f>VLOOKUP(W36,'Расчет КК'!$S$124:$W$142,4,TRUE)</f>
        <v>1.0416666666666666E-2</v>
      </c>
      <c r="M36" s="286">
        <f>VLOOKUP(W36,'Расчет КК'!$S$124:$W$142,5,TRUE)</f>
        <v>0</v>
      </c>
      <c r="N36" s="476" t="str">
        <f>VLOOKUP(A36,График!A$5:D$147,4)</f>
        <v>Возв</v>
      </c>
      <c r="O36" s="347"/>
      <c r="P36" s="347"/>
      <c r="Q36" s="347"/>
      <c r="R36" s="348"/>
      <c r="S36" s="477"/>
      <c r="T36" s="287"/>
      <c r="U36" s="287"/>
      <c r="V36" s="288"/>
      <c r="W36" s="229">
        <f t="shared" si="2"/>
        <v>0.375</v>
      </c>
    </row>
    <row r="37" spans="1:23" ht="24.95" customHeight="1" thickBot="1" x14ac:dyDescent="0.3">
      <c r="A37" s="261">
        <v>12</v>
      </c>
      <c r="B37" s="267">
        <v>33</v>
      </c>
      <c r="C37" s="268" t="str">
        <f>VLOOKUP(A37,График!$A$6:$C$147,3)</f>
        <v>Зулпукарова Айсулу Аппазовна</v>
      </c>
      <c r="D37" s="226" t="str">
        <f t="shared" si="0"/>
        <v xml:space="preserve">Зулпукарова Айсулу </v>
      </c>
      <c r="E37" s="346">
        <f>HLOOKUP(($E$1+0.75),График!A$5:CU$1074,A37+1)</f>
        <v>0</v>
      </c>
      <c r="F37" s="227">
        <f>HLOOKUP($E$1,График!C$5:CT$129,A37+1)</f>
        <v>0.3125</v>
      </c>
      <c r="G37" s="228">
        <f t="shared" si="1"/>
        <v>0.3125</v>
      </c>
      <c r="H37" s="227">
        <f>HLOOKUP(($E$1+0.5),График!A$5:CT$161,A37+1)</f>
        <v>0.6875</v>
      </c>
      <c r="I37" s="228"/>
      <c r="J37" s="286">
        <f>VLOOKUP(W37,'Расчет КК'!$S$124:$W$142,2,TRUE)</f>
        <v>1.0416666666666666E-2</v>
      </c>
      <c r="K37" s="286">
        <f>VLOOKUP(W37,'Расчет КК'!$S$124:$W$142,3,TRUE)</f>
        <v>2.0833333333333332E-2</v>
      </c>
      <c r="L37" s="286">
        <f>VLOOKUP(W37,'Расчет КК'!$S$124:$W$142,4,TRUE)</f>
        <v>1.0416666666666666E-2</v>
      </c>
      <c r="M37" s="286">
        <f>VLOOKUP(W37,'Расчет КК'!$S$124:$W$142,5,TRUE)</f>
        <v>0</v>
      </c>
      <c r="N37" s="476">
        <f>VLOOKUP(A37,График!A$5:D$147,4)</f>
        <v>0</v>
      </c>
      <c r="O37" s="347"/>
      <c r="P37" s="347"/>
      <c r="Q37" s="347"/>
      <c r="R37" s="348"/>
      <c r="S37" s="477"/>
      <c r="T37" s="287"/>
      <c r="U37" s="287"/>
      <c r="V37" s="288"/>
      <c r="W37" s="229">
        <f t="shared" si="2"/>
        <v>0.375</v>
      </c>
    </row>
    <row r="38" spans="1:23" ht="24.95" customHeight="1" thickBot="1" x14ac:dyDescent="0.3">
      <c r="A38" s="261">
        <v>32</v>
      </c>
      <c r="B38" s="267">
        <v>57</v>
      </c>
      <c r="C38" s="268" t="str">
        <f>VLOOKUP(A38,График!$A$6:$C$147,3)</f>
        <v>Федорчак Надежда Владимировна</v>
      </c>
      <c r="D38" s="226" t="str">
        <f t="shared" si="0"/>
        <v xml:space="preserve">Федорчак Надежда </v>
      </c>
      <c r="E38" s="346">
        <f>HLOOKUP(($E$1+0.75),График!A$5:CU$1074,A38+1)</f>
        <v>0</v>
      </c>
      <c r="F38" s="227">
        <f>HLOOKUP($E$1,График!C$5:CT$129,A38+1)</f>
        <v>0.64583333333333337</v>
      </c>
      <c r="G38" s="228">
        <f t="shared" si="1"/>
        <v>0.64583333333333337</v>
      </c>
      <c r="H38" s="227">
        <f>HLOOKUP(($E$1+0.5),График!A$5:CT$161,A38+1)</f>
        <v>1.0208333333333333</v>
      </c>
      <c r="I38" s="228"/>
      <c r="J38" s="286">
        <f>VLOOKUP(W38,'Расчет КК'!$S$124:$W$142,2,TRUE)</f>
        <v>1.0416666666666666E-2</v>
      </c>
      <c r="K38" s="286">
        <f>VLOOKUP(W38,'Расчет КК'!$S$124:$W$142,3,TRUE)</f>
        <v>2.0833333333333332E-2</v>
      </c>
      <c r="L38" s="286">
        <f>VLOOKUP(W38,'Расчет КК'!$S$124:$W$142,4,TRUE)</f>
        <v>1.0416666666666666E-2</v>
      </c>
      <c r="M38" s="286">
        <f>VLOOKUP(W38,'Расчет КК'!$S$124:$W$142,5,TRUE)</f>
        <v>0</v>
      </c>
      <c r="N38" s="476">
        <f>VLOOKUP(A38,График!A$5:D$147,4)</f>
        <v>0</v>
      </c>
      <c r="O38" s="347"/>
      <c r="P38" s="347"/>
      <c r="Q38" s="347"/>
      <c r="R38" s="348"/>
      <c r="S38" s="477"/>
      <c r="T38" s="287"/>
      <c r="U38" s="287"/>
      <c r="V38" s="288"/>
      <c r="W38" s="229">
        <f t="shared" si="2"/>
        <v>0.37499999999999989</v>
      </c>
    </row>
    <row r="39" spans="1:23" ht="24.95" customHeight="1" thickBot="1" x14ac:dyDescent="0.3">
      <c r="A39" s="261">
        <v>42</v>
      </c>
      <c r="B39" s="267">
        <v>68</v>
      </c>
      <c r="C39" s="268" t="str">
        <f>VLOOKUP(A39,График!$A$6:$C$147,3)</f>
        <v>Борисова Елена Владимировна</v>
      </c>
      <c r="D39" s="226" t="str">
        <f t="shared" ref="D39:D70" si="3">LEFT(C39,FIND(" ",C39,FIND(" ",C39)+1))</f>
        <v xml:space="preserve">Борисова Елена </v>
      </c>
      <c r="E39" s="346">
        <f>HLOOKUP(($E$1+0.75),График!A$5:CU$1074,A39+1)</f>
        <v>0</v>
      </c>
      <c r="F39" s="227" t="str">
        <f>HLOOKUP($E$1,График!C$5:CT$129,A39+1)</f>
        <v>В</v>
      </c>
      <c r="G39" s="228" t="str">
        <f t="shared" ref="G39:G70" si="4">IF(F39=0,100,IF(F39="ВЫХОДНОЙ",100,IF(F39="отпуск",100,IF(F39="блн",50,IF(C39="Пьянов Андрей Алексеевич",80+F39,IF(C39="Рыжов Игорь Григорьевич",80+F39,IF(C39="Кириллов Евгений Викторович",80+F39,IF(C39="Церковников Владимир Геннадьевич",80+F39,F39))))))))</f>
        <v>В</v>
      </c>
      <c r="H39" s="227" t="str">
        <f>HLOOKUP(($E$1+0.5),График!A$5:CT$161,A39+1)</f>
        <v>В</v>
      </c>
      <c r="I39" s="228"/>
      <c r="J39" s="286" t="e">
        <f>VLOOKUP(W39,'Расчет КК'!$S$124:$W$142,2,TRUE)</f>
        <v>#VALUE!</v>
      </c>
      <c r="K39" s="286" t="e">
        <f>VLOOKUP(W39,'Расчет КК'!$S$124:$W$142,3,TRUE)</f>
        <v>#VALUE!</v>
      </c>
      <c r="L39" s="286" t="e">
        <f>VLOOKUP(W39,'Расчет КК'!$S$124:$W$142,4,TRUE)</f>
        <v>#VALUE!</v>
      </c>
      <c r="M39" s="286" t="e">
        <f>VLOOKUP(W39,'Расчет КК'!$S$124:$W$142,5,TRUE)</f>
        <v>#VALUE!</v>
      </c>
      <c r="N39" s="476">
        <f>VLOOKUP(A39,График!A$5:D$147,4)</f>
        <v>0</v>
      </c>
      <c r="O39" s="347"/>
      <c r="P39" s="347"/>
      <c r="Q39" s="347"/>
      <c r="R39" s="348"/>
      <c r="S39" s="477"/>
      <c r="T39" s="287"/>
      <c r="U39" s="287"/>
      <c r="V39" s="288"/>
      <c r="W39" s="229" t="e">
        <f t="shared" ref="W39:W70" si="5">H39-F39</f>
        <v>#VALUE!</v>
      </c>
    </row>
    <row r="40" spans="1:23" ht="24.95" customHeight="1" thickBot="1" x14ac:dyDescent="0.3">
      <c r="A40" s="261">
        <v>15</v>
      </c>
      <c r="B40" s="267">
        <v>63</v>
      </c>
      <c r="C40" s="268" t="str">
        <f>VLOOKUP(A40,График!$A$6:$C$147,3)</f>
        <v>Катлиметова Светлана Викторовна</v>
      </c>
      <c r="D40" s="226" t="str">
        <f t="shared" si="3"/>
        <v xml:space="preserve">Катлиметова Светлана </v>
      </c>
      <c r="E40" s="346">
        <f>HLOOKUP(($E$1+0.75),График!A$5:CU$1074,A40+1)</f>
        <v>0</v>
      </c>
      <c r="F40" s="227">
        <f>HLOOKUP($E$1,График!C$5:CT$129,A40+1)</f>
        <v>0.33333333333333331</v>
      </c>
      <c r="G40" s="228">
        <f t="shared" si="4"/>
        <v>0.33333333333333331</v>
      </c>
      <c r="H40" s="227">
        <f>HLOOKUP(($E$1+0.5),График!A$5:CT$161,A40+1)</f>
        <v>0.70833333333333337</v>
      </c>
      <c r="I40" s="228"/>
      <c r="J40" s="286">
        <f>VLOOKUP(W40,'Расчет КК'!$S$124:$W$142,2,TRUE)</f>
        <v>1.0416666666666666E-2</v>
      </c>
      <c r="K40" s="286">
        <f>VLOOKUP(W40,'Расчет КК'!$S$124:$W$142,3,TRUE)</f>
        <v>2.0833333333333332E-2</v>
      </c>
      <c r="L40" s="286">
        <f>VLOOKUP(W40,'Расчет КК'!$S$124:$W$142,4,TRUE)</f>
        <v>1.0416666666666666E-2</v>
      </c>
      <c r="M40" s="286">
        <f>VLOOKUP(W40,'Расчет КК'!$S$124:$W$142,5,TRUE)</f>
        <v>0</v>
      </c>
      <c r="N40" s="476">
        <f>VLOOKUP(A40,График!A$5:D$147,4)</f>
        <v>0</v>
      </c>
      <c r="O40" s="347"/>
      <c r="P40" s="347"/>
      <c r="Q40" s="347"/>
      <c r="R40" s="348"/>
      <c r="S40" s="477"/>
      <c r="T40" s="287"/>
      <c r="U40" s="287"/>
      <c r="V40" s="288"/>
      <c r="W40" s="229">
        <f t="shared" si="5"/>
        <v>0.37500000000000006</v>
      </c>
    </row>
    <row r="41" spans="1:23" ht="24.95" customHeight="1" thickBot="1" x14ac:dyDescent="0.3">
      <c r="A41" s="261">
        <v>13</v>
      </c>
      <c r="B41" s="267">
        <v>67</v>
      </c>
      <c r="C41" s="268" t="str">
        <f>VLOOKUP(A41,График!$A$6:$C$147,3)</f>
        <v>Казанцева Наталья Евгеньевна</v>
      </c>
      <c r="D41" s="226" t="str">
        <f t="shared" si="3"/>
        <v xml:space="preserve">Казанцева Наталья </v>
      </c>
      <c r="E41" s="346" t="str">
        <f>HLOOKUP(($E$1+0.75),График!A$5:CU$1074,A41+1)</f>
        <v>СЦ</v>
      </c>
      <c r="F41" s="227">
        <f>HLOOKUP($E$1,График!C$5:CT$129,A41+1)</f>
        <v>0.33333333333333331</v>
      </c>
      <c r="G41" s="228">
        <f t="shared" si="4"/>
        <v>0.33333333333333331</v>
      </c>
      <c r="H41" s="227">
        <f>HLOOKUP(($E$1+0.5),График!A$5:CT$161,A41+1)</f>
        <v>0.70833333333333337</v>
      </c>
      <c r="I41" s="228"/>
      <c r="J41" s="286">
        <f>VLOOKUP(W41,'Расчет КК'!$S$124:$W$142,2,TRUE)</f>
        <v>1.0416666666666666E-2</v>
      </c>
      <c r="K41" s="286">
        <f>VLOOKUP(W41,'Расчет КК'!$S$124:$W$142,3,TRUE)</f>
        <v>2.0833333333333332E-2</v>
      </c>
      <c r="L41" s="286">
        <f>VLOOKUP(W41,'Расчет КК'!$S$124:$W$142,4,TRUE)</f>
        <v>1.0416666666666666E-2</v>
      </c>
      <c r="M41" s="286">
        <f>VLOOKUP(W41,'Расчет КК'!$S$124:$W$142,5,TRUE)</f>
        <v>0</v>
      </c>
      <c r="N41" s="476" t="str">
        <f>VLOOKUP(A41,График!A$5:D$147,4)</f>
        <v xml:space="preserve"> СЦ, Возв</v>
      </c>
      <c r="O41" s="347"/>
      <c r="P41" s="347"/>
      <c r="Q41" s="347"/>
      <c r="R41" s="348"/>
      <c r="S41" s="477"/>
      <c r="T41" s="287"/>
      <c r="U41" s="287"/>
      <c r="V41" s="288"/>
      <c r="W41" s="229">
        <f t="shared" si="5"/>
        <v>0.37500000000000006</v>
      </c>
    </row>
    <row r="42" spans="1:23" ht="24.95" customHeight="1" thickBot="1" x14ac:dyDescent="0.3">
      <c r="A42" s="261">
        <v>36</v>
      </c>
      <c r="B42" s="267">
        <v>100</v>
      </c>
      <c r="C42" s="268" t="str">
        <f>VLOOKUP(A42,График!$A$6:$C$147,3)</f>
        <v>Чемазокова Марина Хусеновна</v>
      </c>
      <c r="D42" s="226" t="str">
        <f t="shared" si="3"/>
        <v xml:space="preserve">Чемазокова Марина </v>
      </c>
      <c r="E42" s="346">
        <f>HLOOKUP(($E$1+0.75),График!A$5:CU$1074,A42+1)</f>
        <v>0</v>
      </c>
      <c r="F42" s="227">
        <f>HLOOKUP($E$1,График!C$5:CT$129,A42+1)</f>
        <v>0.4375</v>
      </c>
      <c r="G42" s="228">
        <f t="shared" si="4"/>
        <v>0.4375</v>
      </c>
      <c r="H42" s="227">
        <f>HLOOKUP(($E$1+0.5),График!A$5:CT$161,A42+1)</f>
        <v>0.8125</v>
      </c>
      <c r="I42" s="228"/>
      <c r="J42" s="286">
        <f>VLOOKUP(W42,'Расчет КК'!$S$124:$W$142,2,TRUE)</f>
        <v>1.0416666666666666E-2</v>
      </c>
      <c r="K42" s="286">
        <f>VLOOKUP(W42,'Расчет КК'!$S$124:$W$142,3,TRUE)</f>
        <v>2.0833333333333332E-2</v>
      </c>
      <c r="L42" s="286">
        <f>VLOOKUP(W42,'Расчет КК'!$S$124:$W$142,4,TRUE)</f>
        <v>1.0416666666666666E-2</v>
      </c>
      <c r="M42" s="286">
        <f>VLOOKUP(W42,'Расчет КК'!$S$124:$W$142,5,TRUE)</f>
        <v>0</v>
      </c>
      <c r="N42" s="476">
        <f>VLOOKUP(A42,График!A$5:D$147,4)</f>
        <v>0</v>
      </c>
      <c r="O42" s="347"/>
      <c r="P42" s="347"/>
      <c r="Q42" s="347"/>
      <c r="R42" s="348"/>
      <c r="S42" s="477"/>
      <c r="T42" s="287"/>
      <c r="U42" s="287"/>
      <c r="V42" s="288"/>
      <c r="W42" s="229">
        <f t="shared" si="5"/>
        <v>0.375</v>
      </c>
    </row>
    <row r="43" spans="1:23" ht="24.95" customHeight="1" thickBot="1" x14ac:dyDescent="0.3">
      <c r="A43" s="261">
        <v>24</v>
      </c>
      <c r="B43" s="267">
        <v>105</v>
      </c>
      <c r="C43" s="268" t="str">
        <f>VLOOKUP(A43,График!$A$6:$C$147,3)</f>
        <v>Сатканкулова Динара Джаныбековна</v>
      </c>
      <c r="D43" s="226" t="str">
        <f t="shared" si="3"/>
        <v xml:space="preserve">Сатканкулова Динара </v>
      </c>
      <c r="E43" s="346">
        <f>HLOOKUP(($E$1+0.75),График!A$5:CU$1074,A43+1)</f>
        <v>0</v>
      </c>
      <c r="F43" s="227">
        <f>HLOOKUP($E$1,График!C$5:CT$129,A43+1)</f>
        <v>0.35416666666666669</v>
      </c>
      <c r="G43" s="228">
        <f t="shared" si="4"/>
        <v>0.35416666666666669</v>
      </c>
      <c r="H43" s="227">
        <f>HLOOKUP(($E$1+0.5),График!A$5:CT$161,A43+1)</f>
        <v>0.72916666666666663</v>
      </c>
      <c r="I43" s="228"/>
      <c r="J43" s="286">
        <f>VLOOKUP(W43,'Расчет КК'!$S$124:$W$142,2,TRUE)</f>
        <v>1.0416666666666666E-2</v>
      </c>
      <c r="K43" s="286">
        <f>VLOOKUP(W43,'Расчет КК'!$S$124:$W$142,3,TRUE)</f>
        <v>2.0833333333333332E-2</v>
      </c>
      <c r="L43" s="286">
        <f>VLOOKUP(W43,'Расчет КК'!$S$124:$W$142,4,TRUE)</f>
        <v>1.0416666666666666E-2</v>
      </c>
      <c r="M43" s="286">
        <f>VLOOKUP(W43,'Расчет КК'!$S$124:$W$142,5,TRUE)</f>
        <v>0</v>
      </c>
      <c r="N43" s="476">
        <f>VLOOKUP(A43,График!A$5:D$147,4)</f>
        <v>0</v>
      </c>
      <c r="O43" s="347"/>
      <c r="P43" s="347"/>
      <c r="Q43" s="347"/>
      <c r="R43" s="348"/>
      <c r="S43" s="477"/>
      <c r="T43" s="287"/>
      <c r="U43" s="287"/>
      <c r="V43" s="288"/>
      <c r="W43" s="229">
        <f t="shared" si="5"/>
        <v>0.37499999999999994</v>
      </c>
    </row>
    <row r="44" spans="1:23" ht="24.95" customHeight="1" thickBot="1" x14ac:dyDescent="0.3">
      <c r="A44" s="261">
        <v>69</v>
      </c>
      <c r="B44" s="267">
        <v>19</v>
      </c>
      <c r="C44" s="268" t="str">
        <f>VLOOKUP(A44,График!$A$6:$C$147,3)</f>
        <v>Раева Татьяна Ивановна</v>
      </c>
      <c r="D44" s="226" t="str">
        <f t="shared" si="3"/>
        <v xml:space="preserve">Раева Татьяна </v>
      </c>
      <c r="E44" s="346">
        <f>HLOOKUP(($E$1+0.75),График!A$5:CU$1074,A44+1)</f>
        <v>0</v>
      </c>
      <c r="F44" s="227" t="str">
        <f>HLOOKUP($E$1,График!C$5:CT$129,A44+1)</f>
        <v>В</v>
      </c>
      <c r="G44" s="228" t="str">
        <f t="shared" si="4"/>
        <v>В</v>
      </c>
      <c r="H44" s="227" t="str">
        <f>HLOOKUP(($E$1+0.5),График!A$5:CT$161,A44+1)</f>
        <v>В</v>
      </c>
      <c r="I44" s="228"/>
      <c r="J44" s="286" t="e">
        <f>VLOOKUP(W44,'Расчет КК'!$S$124:$W$142,2,TRUE)</f>
        <v>#VALUE!</v>
      </c>
      <c r="K44" s="286" t="e">
        <f>VLOOKUP(W44,'Расчет КК'!$S$124:$W$142,3,TRUE)</f>
        <v>#VALUE!</v>
      </c>
      <c r="L44" s="286" t="e">
        <f>VLOOKUP(W44,'Расчет КК'!$S$124:$W$142,4,TRUE)</f>
        <v>#VALUE!</v>
      </c>
      <c r="M44" s="286" t="e">
        <f>VLOOKUP(W44,'Расчет КК'!$S$124:$W$142,5,TRUE)</f>
        <v>#VALUE!</v>
      </c>
      <c r="N44" s="476">
        <f>VLOOKUP(A44,График!A$5:D$147,4)</f>
        <v>0</v>
      </c>
      <c r="O44" s="347"/>
      <c r="P44" s="347"/>
      <c r="Q44" s="347"/>
      <c r="R44" s="348"/>
      <c r="S44" s="477"/>
      <c r="T44" s="287"/>
      <c r="U44" s="287"/>
      <c r="V44" s="288"/>
      <c r="W44" s="229" t="e">
        <f t="shared" si="5"/>
        <v>#VALUE!</v>
      </c>
    </row>
    <row r="45" spans="1:23" ht="24.95" customHeight="1" thickBot="1" x14ac:dyDescent="0.3">
      <c r="A45" s="261">
        <v>59</v>
      </c>
      <c r="B45" s="267">
        <v>38</v>
      </c>
      <c r="C45" s="268" t="str">
        <f>VLOOKUP(A45,График!$A$6:$C$147,3)</f>
        <v>Костиж Наталья Сергеевна</v>
      </c>
      <c r="D45" s="226" t="str">
        <f t="shared" si="3"/>
        <v xml:space="preserve">Костиж Наталья </v>
      </c>
      <c r="E45" s="346">
        <f>HLOOKUP(($E$1+0.75),График!A$5:CU$1074,A45+1)</f>
        <v>0</v>
      </c>
      <c r="F45" s="227">
        <f>HLOOKUP($E$1,График!C$5:CT$129,A45+1)</f>
        <v>0.3125</v>
      </c>
      <c r="G45" s="228">
        <f t="shared" si="4"/>
        <v>0.3125</v>
      </c>
      <c r="H45" s="227">
        <f>HLOOKUP(($E$1+0.5),График!A$5:CT$161,A45+1)</f>
        <v>0.6875</v>
      </c>
      <c r="I45" s="228"/>
      <c r="J45" s="286">
        <f>VLOOKUP(W45,'Расчет КК'!$S$124:$W$142,2,TRUE)</f>
        <v>1.0416666666666666E-2</v>
      </c>
      <c r="K45" s="286">
        <f>VLOOKUP(W45,'Расчет КК'!$S$124:$W$142,3,TRUE)</f>
        <v>2.0833333333333332E-2</v>
      </c>
      <c r="L45" s="286">
        <f>VLOOKUP(W45,'Расчет КК'!$S$124:$W$142,4,TRUE)</f>
        <v>1.0416666666666666E-2</v>
      </c>
      <c r="M45" s="286">
        <f>VLOOKUP(W45,'Расчет КК'!$S$124:$W$142,5,TRUE)</f>
        <v>0</v>
      </c>
      <c r="N45" s="476">
        <f>VLOOKUP(A45,График!A$5:D$147,4)</f>
        <v>0</v>
      </c>
      <c r="O45" s="347"/>
      <c r="P45" s="347"/>
      <c r="Q45" s="347"/>
      <c r="R45" s="348"/>
      <c r="S45" s="477"/>
      <c r="T45" s="287"/>
      <c r="U45" s="287"/>
      <c r="V45" s="288"/>
      <c r="W45" s="229">
        <f t="shared" si="5"/>
        <v>0.375</v>
      </c>
    </row>
    <row r="46" spans="1:23" ht="24.95" customHeight="1" thickBot="1" x14ac:dyDescent="0.3">
      <c r="A46" s="261">
        <v>45</v>
      </c>
      <c r="B46" s="267">
        <v>111</v>
      </c>
      <c r="C46" s="268" t="str">
        <f>VLOOKUP(A46,График!$A$6:$C$147,3)</f>
        <v>Бушкова Оксана Николаевна</v>
      </c>
      <c r="D46" s="226" t="str">
        <f t="shared" si="3"/>
        <v xml:space="preserve">Бушкова Оксана </v>
      </c>
      <c r="E46" s="346">
        <f>HLOOKUP(($E$1+0.75),График!A$5:CU$1074,A46+1)</f>
        <v>0</v>
      </c>
      <c r="F46" s="227">
        <f>HLOOKUP($E$1,График!C$5:CT$129,A46+1)</f>
        <v>0.70833333333333337</v>
      </c>
      <c r="G46" s="228">
        <f t="shared" si="4"/>
        <v>0.70833333333333337</v>
      </c>
      <c r="H46" s="227">
        <f>HLOOKUP(($E$1+0.5),График!A$5:CT$161,A46+1)</f>
        <v>0.95833333333333337</v>
      </c>
      <c r="I46" s="228"/>
      <c r="J46" s="286">
        <f>VLOOKUP(W46,'Расчет КК'!$S$124:$W$142,2,TRUE)</f>
        <v>0</v>
      </c>
      <c r="K46" s="286">
        <f>VLOOKUP(W46,'Расчет КК'!$S$124:$W$142,3,TRUE)</f>
        <v>2.0833333333333332E-2</v>
      </c>
      <c r="L46" s="286">
        <f>VLOOKUP(W46,'Расчет КК'!$S$124:$W$142,4,TRUE)</f>
        <v>0</v>
      </c>
      <c r="M46" s="286">
        <f>VLOOKUP(W46,'Расчет КК'!$S$124:$W$142,5,TRUE)</f>
        <v>0</v>
      </c>
      <c r="N46" s="476" t="str">
        <f>VLOOKUP(A46,График!A$5:D$147,4)</f>
        <v>ГК, Инфо, Возв</v>
      </c>
      <c r="O46" s="347"/>
      <c r="P46" s="347"/>
      <c r="Q46" s="347"/>
      <c r="R46" s="348"/>
      <c r="S46" s="477"/>
      <c r="T46" s="287"/>
      <c r="U46" s="287"/>
      <c r="V46" s="288"/>
      <c r="W46" s="229">
        <f t="shared" si="5"/>
        <v>0.25</v>
      </c>
    </row>
    <row r="47" spans="1:23" ht="24.95" customHeight="1" thickBot="1" x14ac:dyDescent="0.3">
      <c r="A47" s="261">
        <v>67</v>
      </c>
      <c r="B47" s="267">
        <v>28</v>
      </c>
      <c r="C47" s="268" t="str">
        <f>VLOOKUP(A47,График!$A$6:$C$147,3)</f>
        <v>Попова Венера Милисовна</v>
      </c>
      <c r="D47" s="226" t="str">
        <f t="shared" si="3"/>
        <v xml:space="preserve">Попова Венера </v>
      </c>
      <c r="E47" s="346">
        <f>HLOOKUP(($E$1+0.75),График!A$5:CU$1074,A47+1)</f>
        <v>0</v>
      </c>
      <c r="F47" s="227" t="str">
        <f>HLOOKUP($E$1,График!C$5:CT$129,A47+1)</f>
        <v>ОТ</v>
      </c>
      <c r="G47" s="228" t="str">
        <f t="shared" si="4"/>
        <v>ОТ</v>
      </c>
      <c r="H47" s="227" t="str">
        <f>HLOOKUP(($E$1+0.5),График!A$5:CT$161,A47+1)</f>
        <v>ОТ</v>
      </c>
      <c r="I47" s="228"/>
      <c r="J47" s="286" t="e">
        <f>VLOOKUP(W47,'Расчет КК'!$S$124:$W$142,2,TRUE)</f>
        <v>#VALUE!</v>
      </c>
      <c r="K47" s="286" t="e">
        <f>VLOOKUP(W47,'Расчет КК'!$S$124:$W$142,3,TRUE)</f>
        <v>#VALUE!</v>
      </c>
      <c r="L47" s="286" t="e">
        <f>VLOOKUP(W47,'Расчет КК'!$S$124:$W$142,4,TRUE)</f>
        <v>#VALUE!</v>
      </c>
      <c r="M47" s="286" t="e">
        <f>VLOOKUP(W47,'Расчет КК'!$S$124:$W$142,5,TRUE)</f>
        <v>#VALUE!</v>
      </c>
      <c r="N47" s="476" t="str">
        <f>VLOOKUP(A47,График!A$5:D$147,4)</f>
        <v>ОБУЧ ВОЗВ</v>
      </c>
      <c r="O47" s="347"/>
      <c r="P47" s="347"/>
      <c r="Q47" s="347"/>
      <c r="R47" s="348"/>
      <c r="S47" s="477"/>
      <c r="T47" s="287"/>
      <c r="U47" s="287"/>
      <c r="V47" s="288"/>
      <c r="W47" s="229" t="e">
        <f t="shared" si="5"/>
        <v>#VALUE!</v>
      </c>
    </row>
    <row r="48" spans="1:23" ht="24.95" customHeight="1" thickBot="1" x14ac:dyDescent="0.3">
      <c r="A48" s="261">
        <v>65</v>
      </c>
      <c r="B48" s="267">
        <v>64</v>
      </c>
      <c r="C48" s="268" t="str">
        <f>VLOOKUP(A48,График!$A$6:$C$147,3)</f>
        <v>Михеева Галина Александровна</v>
      </c>
      <c r="D48" s="226" t="str">
        <f t="shared" si="3"/>
        <v xml:space="preserve">Михеева Галина </v>
      </c>
      <c r="E48" s="346">
        <f>HLOOKUP(($E$1+0.75),График!A$5:CU$1074,A48+1)</f>
        <v>0</v>
      </c>
      <c r="F48" s="227">
        <f>HLOOKUP($E$1,График!C$5:CT$129,A48+1)</f>
        <v>0.66666666666666663</v>
      </c>
      <c r="G48" s="228">
        <f t="shared" si="4"/>
        <v>0.66666666666666663</v>
      </c>
      <c r="H48" s="227">
        <f>HLOOKUP(($E$1+0.5),График!A$5:CT$161,A48+1)</f>
        <v>0.91666666666666663</v>
      </c>
      <c r="I48" s="228"/>
      <c r="J48" s="286">
        <f>VLOOKUP(W48,'Расчет КК'!$S$124:$W$142,2,TRUE)</f>
        <v>0</v>
      </c>
      <c r="K48" s="286">
        <f>VLOOKUP(W48,'Расчет КК'!$S$124:$W$142,3,TRUE)</f>
        <v>2.0833333333333332E-2</v>
      </c>
      <c r="L48" s="286">
        <f>VLOOKUP(W48,'Расчет КК'!$S$124:$W$142,4,TRUE)</f>
        <v>0</v>
      </c>
      <c r="M48" s="286">
        <f>VLOOKUP(W48,'Расчет КК'!$S$124:$W$142,5,TRUE)</f>
        <v>0</v>
      </c>
      <c r="N48" s="476" t="str">
        <f>VLOOKUP(A48,График!A$5:D$147,4)</f>
        <v>Приходит на 30м позже начала смены</v>
      </c>
      <c r="O48" s="347"/>
      <c r="P48" s="347"/>
      <c r="Q48" s="347"/>
      <c r="R48" s="348"/>
      <c r="S48" s="477"/>
      <c r="T48" s="287"/>
      <c r="U48" s="287"/>
      <c r="V48" s="288"/>
      <c r="W48" s="229">
        <f t="shared" si="5"/>
        <v>0.25</v>
      </c>
    </row>
    <row r="49" spans="1:23" ht="24.95" customHeight="1" thickBot="1" x14ac:dyDescent="0.3">
      <c r="A49" s="261">
        <v>39</v>
      </c>
      <c r="B49" s="267">
        <v>103</v>
      </c>
      <c r="C49" s="268" t="str">
        <f>VLOOKUP(A49,График!$A$6:$C$147,3)</f>
        <v>Алексеева Елизавета Андреевна</v>
      </c>
      <c r="D49" s="226" t="str">
        <f t="shared" si="3"/>
        <v xml:space="preserve">Алексеева Елизавета </v>
      </c>
      <c r="E49" s="346" t="str">
        <f>HLOOKUP(($E$1+0.75),График!A$5:CU$1074,A49+1)</f>
        <v>ВОЗВ</v>
      </c>
      <c r="F49" s="227">
        <f>HLOOKUP($E$1,График!C$5:CT$129,A49+1)</f>
        <v>0.45833333333333331</v>
      </c>
      <c r="G49" s="228">
        <f t="shared" si="4"/>
        <v>0.45833333333333331</v>
      </c>
      <c r="H49" s="227">
        <f>HLOOKUP(($E$1+0.5),График!A$5:CT$161,A49+1)</f>
        <v>1</v>
      </c>
      <c r="I49" s="228"/>
      <c r="J49" s="286">
        <f>VLOOKUP(W49,'Расчет КК'!$S$124:$W$142,2,TRUE)</f>
        <v>1.0416666666666666E-2</v>
      </c>
      <c r="K49" s="286">
        <f>VLOOKUP(W49,'Расчет КК'!$S$124:$W$142,3,TRUE)</f>
        <v>2.0833333333333332E-2</v>
      </c>
      <c r="L49" s="286">
        <f>VLOOKUP(W49,'Расчет КК'!$S$124:$W$142,4,TRUE)</f>
        <v>1.0416666666666666E-2</v>
      </c>
      <c r="M49" s="286">
        <f>VLOOKUP(W49,'Расчет КК'!$S$124:$W$142,5,TRUE)</f>
        <v>2.0833333333333332E-2</v>
      </c>
      <c r="N49" s="476" t="str">
        <f>VLOOKUP(A49,График!A$5:D$147,4)</f>
        <v>Инфо, Возв</v>
      </c>
      <c r="O49" s="347"/>
      <c r="P49" s="347"/>
      <c r="Q49" s="347"/>
      <c r="R49" s="348"/>
      <c r="S49" s="477"/>
      <c r="T49" s="287"/>
      <c r="U49" s="287"/>
      <c r="V49" s="288"/>
      <c r="W49" s="229">
        <f t="shared" si="5"/>
        <v>0.54166666666666674</v>
      </c>
    </row>
    <row r="50" spans="1:23" ht="24.95" customHeight="1" thickBot="1" x14ac:dyDescent="0.3">
      <c r="A50" s="261">
        <v>17</v>
      </c>
      <c r="B50" s="267">
        <v>118</v>
      </c>
      <c r="C50" s="268" t="str">
        <f>VLOOKUP(A50,График!$A$6:$C$147,3)</f>
        <v>Лесникова Марианна Викторовна</v>
      </c>
      <c r="D50" s="226" t="str">
        <f t="shared" si="3"/>
        <v xml:space="preserve">Лесникова Марианна </v>
      </c>
      <c r="E50" s="346" t="str">
        <f>HLOOKUP(($E$1+0.75),График!A$5:CU$1074,A50+1)</f>
        <v>м</v>
      </c>
      <c r="F50" s="227">
        <f>HLOOKUP($E$1,График!C$5:CT$129,A50+1)</f>
        <v>0.64583333333333337</v>
      </c>
      <c r="G50" s="228">
        <f t="shared" si="4"/>
        <v>0.64583333333333337</v>
      </c>
      <c r="H50" s="227">
        <f>HLOOKUP(($E$1+0.5),График!A$5:CT$161,A50+1)</f>
        <v>1.0208333333333333</v>
      </c>
      <c r="I50" s="228"/>
      <c r="J50" s="286">
        <f>VLOOKUP(W50,'Расчет КК'!$S$124:$W$142,2,TRUE)</f>
        <v>1.0416666666666666E-2</v>
      </c>
      <c r="K50" s="286">
        <f>VLOOKUP(W50,'Расчет КК'!$S$124:$W$142,3,TRUE)</f>
        <v>2.0833333333333332E-2</v>
      </c>
      <c r="L50" s="286">
        <f>VLOOKUP(W50,'Расчет КК'!$S$124:$W$142,4,TRUE)</f>
        <v>1.0416666666666666E-2</v>
      </c>
      <c r="M50" s="286">
        <f>VLOOKUP(W50,'Расчет КК'!$S$124:$W$142,5,TRUE)</f>
        <v>0</v>
      </c>
      <c r="N50" s="476">
        <f>VLOOKUP(A50,График!A$5:D$147,4)</f>
        <v>0</v>
      </c>
      <c r="O50" s="347"/>
      <c r="P50" s="347"/>
      <c r="Q50" s="347"/>
      <c r="R50" s="348"/>
      <c r="S50" s="477"/>
      <c r="T50" s="287"/>
      <c r="U50" s="287"/>
      <c r="V50" s="288"/>
      <c r="W50" s="229">
        <f t="shared" si="5"/>
        <v>0.37499999999999989</v>
      </c>
    </row>
    <row r="51" spans="1:23" ht="24.95" customHeight="1" thickBot="1" x14ac:dyDescent="0.3">
      <c r="A51" s="261">
        <v>34</v>
      </c>
      <c r="B51" s="267">
        <v>30</v>
      </c>
      <c r="C51" s="268" t="str">
        <f>VLOOKUP(A51,График!$A$6:$C$147,3)</f>
        <v>Фролов Дмитрий Александрович</v>
      </c>
      <c r="D51" s="226" t="str">
        <f t="shared" si="3"/>
        <v xml:space="preserve">Фролов Дмитрий </v>
      </c>
      <c r="E51" s="346">
        <f>HLOOKUP(($E$1+0.75),График!A$5:CU$1074,A51+1)</f>
        <v>0</v>
      </c>
      <c r="F51" s="227" t="str">
        <f>HLOOKUP($E$1,График!C$5:CT$129,A51+1)</f>
        <v>В</v>
      </c>
      <c r="G51" s="228" t="str">
        <f t="shared" si="4"/>
        <v>В</v>
      </c>
      <c r="H51" s="227" t="str">
        <f>HLOOKUP(($E$1+0.5),График!A$5:CT$161,A51+1)</f>
        <v>В</v>
      </c>
      <c r="I51" s="228"/>
      <c r="J51" s="286" t="e">
        <f>VLOOKUP(W51,'Расчет КК'!$S$124:$W$142,2,TRUE)</f>
        <v>#VALUE!</v>
      </c>
      <c r="K51" s="286" t="e">
        <f>VLOOKUP(W51,'Расчет КК'!$S$124:$W$142,3,TRUE)</f>
        <v>#VALUE!</v>
      </c>
      <c r="L51" s="286" t="e">
        <f>VLOOKUP(W51,'Расчет КК'!$S$124:$W$142,4,TRUE)</f>
        <v>#VALUE!</v>
      </c>
      <c r="M51" s="286" t="e">
        <f>VLOOKUP(W51,'Расчет КК'!$S$124:$W$142,5,TRUE)</f>
        <v>#VALUE!</v>
      </c>
      <c r="N51" s="476" t="str">
        <f>VLOOKUP(A51,График!A$5:D$147,4)</f>
        <v>Возв, СЦ</v>
      </c>
      <c r="O51" s="347"/>
      <c r="P51" s="347"/>
      <c r="Q51" s="347"/>
      <c r="R51" s="348"/>
      <c r="S51" s="477"/>
      <c r="T51" s="287"/>
      <c r="U51" s="287"/>
      <c r="V51" s="288"/>
      <c r="W51" s="229" t="e">
        <f t="shared" si="5"/>
        <v>#VALUE!</v>
      </c>
    </row>
    <row r="52" spans="1:23" ht="24.95" customHeight="1" thickBot="1" x14ac:dyDescent="0.3">
      <c r="A52" s="261">
        <v>53</v>
      </c>
      <c r="B52" s="267">
        <v>53</v>
      </c>
      <c r="C52" s="268" t="str">
        <f>VLOOKUP(A52,График!$A$6:$C$147,3)</f>
        <v>Дооронова Гульнура Рахматалыевна</v>
      </c>
      <c r="D52" s="226" t="str">
        <f t="shared" si="3"/>
        <v xml:space="preserve">Дооронова Гульнура </v>
      </c>
      <c r="E52" s="346">
        <f>HLOOKUP(($E$1+0.75),График!A$5:CU$1074,A52+1)</f>
        <v>0</v>
      </c>
      <c r="F52" s="227" t="str">
        <f>HLOOKUP($E$1,График!C$5:CT$129,A52+1)</f>
        <v>В</v>
      </c>
      <c r="G52" s="228" t="str">
        <f t="shared" si="4"/>
        <v>В</v>
      </c>
      <c r="H52" s="227" t="str">
        <f>HLOOKUP(($E$1+0.5),График!A$5:CT$161,A52+1)</f>
        <v>В</v>
      </c>
      <c r="I52" s="228"/>
      <c r="J52" s="286" t="e">
        <f>VLOOKUP(W52,'Расчет КК'!$S$124:$W$142,2,TRUE)</f>
        <v>#VALUE!</v>
      </c>
      <c r="K52" s="286" t="e">
        <f>VLOOKUP(W52,'Расчет КК'!$S$124:$W$142,3,TRUE)</f>
        <v>#VALUE!</v>
      </c>
      <c r="L52" s="286" t="e">
        <f>VLOOKUP(W52,'Расчет КК'!$S$124:$W$142,4,TRUE)</f>
        <v>#VALUE!</v>
      </c>
      <c r="M52" s="286" t="e">
        <f>VLOOKUP(W52,'Расчет КК'!$S$124:$W$142,5,TRUE)</f>
        <v>#VALUE!</v>
      </c>
      <c r="N52" s="476" t="str">
        <f>VLOOKUP(A52,График!A$5:D$147,4)</f>
        <v>ГК, Инфо, Возв</v>
      </c>
      <c r="O52" s="347"/>
      <c r="P52" s="347"/>
      <c r="Q52" s="347"/>
      <c r="R52" s="348"/>
      <c r="S52" s="477"/>
      <c r="T52" s="287"/>
      <c r="U52" s="287"/>
      <c r="V52" s="288"/>
      <c r="W52" s="229" t="e">
        <f t="shared" si="5"/>
        <v>#VALUE!</v>
      </c>
    </row>
    <row r="53" spans="1:23" ht="24.95" customHeight="1" thickBot="1" x14ac:dyDescent="0.3">
      <c r="A53" s="261">
        <v>40</v>
      </c>
      <c r="B53" s="267">
        <v>56</v>
      </c>
      <c r="C53" s="268" t="str">
        <f>VLOOKUP(A53,График!$A$6:$C$147,3)</f>
        <v>Амбарцумян Лилия Яковлевна</v>
      </c>
      <c r="D53" s="226" t="str">
        <f t="shared" si="3"/>
        <v xml:space="preserve">Амбарцумян Лилия </v>
      </c>
      <c r="E53" s="346">
        <f>HLOOKUP(($E$1+0.75),График!A$5:CU$1074,A53+1)</f>
        <v>0</v>
      </c>
      <c r="F53" s="227">
        <f>HLOOKUP($E$1,График!C$5:CT$129,A53+1)</f>
        <v>0.29166666666666669</v>
      </c>
      <c r="G53" s="228">
        <f t="shared" si="4"/>
        <v>0.29166666666666669</v>
      </c>
      <c r="H53" s="227">
        <f>HLOOKUP(($E$1+0.5),График!A$5:CT$161,A53+1)</f>
        <v>0.58333333333333337</v>
      </c>
      <c r="I53" s="228"/>
      <c r="J53" s="286">
        <f>VLOOKUP(W53,'Расчет КК'!$S$124:$W$142,2,TRUE)</f>
        <v>0</v>
      </c>
      <c r="K53" s="286">
        <f>VLOOKUP(W53,'Расчет КК'!$S$124:$W$142,3,TRUE)</f>
        <v>2.0833333333333332E-2</v>
      </c>
      <c r="L53" s="286">
        <f>VLOOKUP(W53,'Расчет КК'!$S$124:$W$142,4,TRUE)</f>
        <v>0</v>
      </c>
      <c r="M53" s="286">
        <f>VLOOKUP(W53,'Расчет КК'!$S$124:$W$142,5,TRUE)</f>
        <v>0</v>
      </c>
      <c r="N53" s="476" t="str">
        <f>VLOOKUP(A53,График!A$5:D$147,4)</f>
        <v>(ПРИХОДИТ В 7.30, ЕСЛИ ГК, то уход.на 30м раньше)ГК, Инфо,Возв</v>
      </c>
      <c r="O53" s="347"/>
      <c r="P53" s="347"/>
      <c r="Q53" s="347"/>
      <c r="R53" s="348"/>
      <c r="S53" s="477"/>
      <c r="T53" s="287"/>
      <c r="U53" s="287"/>
      <c r="V53" s="288"/>
      <c r="W53" s="229">
        <f t="shared" si="5"/>
        <v>0.29166666666666669</v>
      </c>
    </row>
    <row r="54" spans="1:23" ht="24.95" customHeight="1" thickBot="1" x14ac:dyDescent="0.3">
      <c r="A54" s="261">
        <v>20</v>
      </c>
      <c r="B54" s="267">
        <v>99</v>
      </c>
      <c r="C54" s="268" t="str">
        <f>VLOOKUP(A54,График!$A$6:$C$147,3)</f>
        <v>Моховикова Валентина Алексеевна</v>
      </c>
      <c r="D54" s="226" t="str">
        <f t="shared" si="3"/>
        <v xml:space="preserve">Моховикова Валентина </v>
      </c>
      <c r="E54" s="346">
        <f>HLOOKUP(($E$1+0.75),График!A$5:CU$1074,A54+1)</f>
        <v>0</v>
      </c>
      <c r="F54" s="227">
        <f>HLOOKUP($E$1,График!C$5:CT$129,A54+1)</f>
        <v>0.45833333333333331</v>
      </c>
      <c r="G54" s="228">
        <f t="shared" si="4"/>
        <v>0.45833333333333331</v>
      </c>
      <c r="H54" s="227">
        <f>HLOOKUP(($E$1+0.5),График!A$5:CT$161,A54+1)</f>
        <v>0.83333333333333337</v>
      </c>
      <c r="I54" s="228"/>
      <c r="J54" s="286">
        <f>VLOOKUP(W54,'Расчет КК'!$S$124:$W$142,2,TRUE)</f>
        <v>1.0416666666666666E-2</v>
      </c>
      <c r="K54" s="286">
        <f>VLOOKUP(W54,'Расчет КК'!$S$124:$W$142,3,TRUE)</f>
        <v>2.0833333333333332E-2</v>
      </c>
      <c r="L54" s="286">
        <f>VLOOKUP(W54,'Расчет КК'!$S$124:$W$142,4,TRUE)</f>
        <v>1.0416666666666666E-2</v>
      </c>
      <c r="M54" s="286">
        <f>VLOOKUP(W54,'Расчет КК'!$S$124:$W$142,5,TRUE)</f>
        <v>0</v>
      </c>
      <c r="N54" s="476">
        <f>VLOOKUP(A54,График!A$5:D$147,4)</f>
        <v>0</v>
      </c>
      <c r="O54" s="347"/>
      <c r="P54" s="347"/>
      <c r="Q54" s="347"/>
      <c r="R54" s="348"/>
      <c r="S54" s="477"/>
      <c r="T54" s="287"/>
      <c r="U54" s="287"/>
      <c r="V54" s="288"/>
      <c r="W54" s="229">
        <f t="shared" si="5"/>
        <v>0.37500000000000006</v>
      </c>
    </row>
    <row r="55" spans="1:23" ht="24.95" customHeight="1" thickBot="1" x14ac:dyDescent="0.3">
      <c r="A55" s="261">
        <v>19</v>
      </c>
      <c r="B55" s="267">
        <v>29</v>
      </c>
      <c r="C55" s="268" t="str">
        <f>VLOOKUP(A55,График!$A$6:$C$147,3)</f>
        <v>Макарова Татьяна Викторовна</v>
      </c>
      <c r="D55" s="226" t="str">
        <f t="shared" si="3"/>
        <v xml:space="preserve">Макарова Татьяна </v>
      </c>
      <c r="E55" s="346">
        <f>HLOOKUP(($E$1+0.75),График!A$5:CU$1074,A55+1)</f>
        <v>0</v>
      </c>
      <c r="F55" s="227">
        <f>HLOOKUP($E$1,График!C$5:CT$129,A55+1)</f>
        <v>0.28125</v>
      </c>
      <c r="G55" s="228">
        <f t="shared" si="4"/>
        <v>0.28125</v>
      </c>
      <c r="H55" s="227">
        <f>HLOOKUP(($E$1+0.5),График!A$5:CT$161,A55+1)</f>
        <v>0.65625</v>
      </c>
      <c r="I55" s="228"/>
      <c r="J55" s="286">
        <f>VLOOKUP(W55,'Расчет КК'!$S$124:$W$142,2,TRUE)</f>
        <v>1.0416666666666666E-2</v>
      </c>
      <c r="K55" s="286">
        <f>VLOOKUP(W55,'Расчет КК'!$S$124:$W$142,3,TRUE)</f>
        <v>2.0833333333333332E-2</v>
      </c>
      <c r="L55" s="286">
        <f>VLOOKUP(W55,'Расчет КК'!$S$124:$W$142,4,TRUE)</f>
        <v>1.0416666666666666E-2</v>
      </c>
      <c r="M55" s="286">
        <f>VLOOKUP(W55,'Расчет КК'!$S$124:$W$142,5,TRUE)</f>
        <v>0</v>
      </c>
      <c r="N55" s="476" t="str">
        <f>VLOOKUP(A55,График!A$5:D$147,4)</f>
        <v>ГК</v>
      </c>
      <c r="O55" s="347"/>
      <c r="P55" s="347"/>
      <c r="Q55" s="347"/>
      <c r="R55" s="348"/>
      <c r="S55" s="477"/>
      <c r="T55" s="287"/>
      <c r="U55" s="287"/>
      <c r="V55" s="288"/>
      <c r="W55" s="229">
        <f t="shared" si="5"/>
        <v>0.375</v>
      </c>
    </row>
    <row r="56" spans="1:23" ht="24.95" customHeight="1" thickBot="1" x14ac:dyDescent="0.3">
      <c r="A56" s="261">
        <v>71</v>
      </c>
      <c r="B56" s="267">
        <v>113</v>
      </c>
      <c r="C56" s="268" t="str">
        <f>VLOOKUP(A56,График!$A$6:$C$147,3)</f>
        <v>Сулайманова Улукай Абдигапаровна</v>
      </c>
      <c r="D56" s="226" t="str">
        <f t="shared" si="3"/>
        <v xml:space="preserve">Сулайманова Улукай </v>
      </c>
      <c r="E56" s="346">
        <f>HLOOKUP(($E$1+0.75),График!A$5:CU$1074,A56+1)</f>
        <v>0</v>
      </c>
      <c r="F56" s="227" t="str">
        <f>HLOOKUP($E$1,График!C$5:CT$129,A56+1)</f>
        <v>В</v>
      </c>
      <c r="G56" s="228" t="str">
        <f t="shared" si="4"/>
        <v>В</v>
      </c>
      <c r="H56" s="227" t="str">
        <f>HLOOKUP(($E$1+0.5),График!A$5:CT$161,A56+1)</f>
        <v>В</v>
      </c>
      <c r="I56" s="228"/>
      <c r="J56" s="286" t="e">
        <f>VLOOKUP(W56,'Расчет КК'!$S$124:$W$142,2,TRUE)</f>
        <v>#VALUE!</v>
      </c>
      <c r="K56" s="286" t="e">
        <f>VLOOKUP(W56,'Расчет КК'!$S$124:$W$142,3,TRUE)</f>
        <v>#VALUE!</v>
      </c>
      <c r="L56" s="286" t="e">
        <f>VLOOKUP(W56,'Расчет КК'!$S$124:$W$142,4,TRUE)</f>
        <v>#VALUE!</v>
      </c>
      <c r="M56" s="286" t="e">
        <f>VLOOKUP(W56,'Расчет КК'!$S$124:$W$142,5,TRUE)</f>
        <v>#VALUE!</v>
      </c>
      <c r="N56" s="476" t="str">
        <f>VLOOKUP(A56,График!A$5:D$147,4)</f>
        <v>(Смены по 5,6 ч-уходит на 30мин раньше)ГК, Инфо, Возв</v>
      </c>
      <c r="O56" s="347"/>
      <c r="P56" s="347"/>
      <c r="Q56" s="347"/>
      <c r="R56" s="348"/>
      <c r="S56" s="477"/>
      <c r="T56" s="287"/>
      <c r="U56" s="287"/>
      <c r="V56" s="288"/>
      <c r="W56" s="229" t="e">
        <f t="shared" si="5"/>
        <v>#VALUE!</v>
      </c>
    </row>
    <row r="57" spans="1:23" ht="24.95" customHeight="1" thickBot="1" x14ac:dyDescent="0.3">
      <c r="A57" s="261">
        <v>18</v>
      </c>
      <c r="B57" s="267">
        <v>58</v>
      </c>
      <c r="C57" s="268" t="str">
        <f>VLOOKUP(A57,График!$A$6:$C$147,3)</f>
        <v>Магомедов Магомед Гайдарович</v>
      </c>
      <c r="D57" s="226" t="str">
        <f t="shared" si="3"/>
        <v xml:space="preserve">Магомедов Магомед </v>
      </c>
      <c r="E57" s="346">
        <f>HLOOKUP(($E$1+0.75),График!A$5:CU$1074,A57+1)</f>
        <v>0</v>
      </c>
      <c r="F57" s="227">
        <f>HLOOKUP($E$1,График!C$5:CT$129,A57+1)</f>
        <v>0.52083333333333337</v>
      </c>
      <c r="G57" s="228">
        <f t="shared" si="4"/>
        <v>0.52083333333333337</v>
      </c>
      <c r="H57" s="227">
        <f>HLOOKUP(($E$1+0.5),График!A$5:CT$161,A57+1)</f>
        <v>0.89583333333333337</v>
      </c>
      <c r="I57" s="228"/>
      <c r="J57" s="286">
        <f>VLOOKUP(W57,'Расчет КК'!$S$124:$W$142,2,TRUE)</f>
        <v>1.0416666666666666E-2</v>
      </c>
      <c r="K57" s="286">
        <f>VLOOKUP(W57,'Расчет КК'!$S$124:$W$142,3,TRUE)</f>
        <v>2.0833333333333332E-2</v>
      </c>
      <c r="L57" s="286">
        <f>VLOOKUP(W57,'Расчет КК'!$S$124:$W$142,4,TRUE)</f>
        <v>1.0416666666666666E-2</v>
      </c>
      <c r="M57" s="286">
        <f>VLOOKUP(W57,'Расчет КК'!$S$124:$W$142,5,TRUE)</f>
        <v>0</v>
      </c>
      <c r="N57" s="476">
        <f>VLOOKUP(A57,График!A$5:D$147,4)</f>
        <v>0</v>
      </c>
      <c r="O57" s="347"/>
      <c r="P57" s="347"/>
      <c r="Q57" s="347"/>
      <c r="R57" s="348"/>
      <c r="S57" s="477"/>
      <c r="T57" s="287"/>
      <c r="U57" s="287"/>
      <c r="V57" s="288"/>
      <c r="W57" s="229">
        <f t="shared" si="5"/>
        <v>0.375</v>
      </c>
    </row>
    <row r="58" spans="1:23" ht="24.95" customHeight="1" thickBot="1" x14ac:dyDescent="0.3">
      <c r="A58" s="261">
        <v>21</v>
      </c>
      <c r="B58" s="267">
        <v>46</v>
      </c>
      <c r="C58" s="268" t="str">
        <f>VLOOKUP(A58,График!$A$6:$C$147,3)</f>
        <v>Очиров Владимир Алексеевич</v>
      </c>
      <c r="D58" s="226" t="str">
        <f t="shared" si="3"/>
        <v xml:space="preserve">Очиров Владимир </v>
      </c>
      <c r="E58" s="346" t="str">
        <f>HLOOKUP(($E$1+0.75),График!A$5:CU$1074,A58+1)</f>
        <v>СЦ</v>
      </c>
      <c r="F58" s="227">
        <f>HLOOKUP($E$1,График!C$5:CT$129,A58+1)</f>
        <v>0.625</v>
      </c>
      <c r="G58" s="228">
        <f t="shared" si="4"/>
        <v>0.625</v>
      </c>
      <c r="H58" s="227">
        <f>HLOOKUP(($E$1+0.5),График!A$5:CT$161,A58+1)</f>
        <v>1</v>
      </c>
      <c r="I58" s="228"/>
      <c r="J58" s="286">
        <f>VLOOKUP(W58,'Расчет КК'!$S$124:$W$142,2,TRUE)</f>
        <v>1.0416666666666666E-2</v>
      </c>
      <c r="K58" s="286">
        <f>VLOOKUP(W58,'Расчет КК'!$S$124:$W$142,3,TRUE)</f>
        <v>2.0833333333333332E-2</v>
      </c>
      <c r="L58" s="286">
        <f>VLOOKUP(W58,'Расчет КК'!$S$124:$W$142,4,TRUE)</f>
        <v>1.0416666666666666E-2</v>
      </c>
      <c r="M58" s="286">
        <f>VLOOKUP(W58,'Расчет КК'!$S$124:$W$142,5,TRUE)</f>
        <v>0</v>
      </c>
      <c r="N58" s="476" t="str">
        <f>VLOOKUP(A58,График!A$5:D$147,4)</f>
        <v>СЦ, Возв</v>
      </c>
      <c r="O58" s="347"/>
      <c r="P58" s="347"/>
      <c r="Q58" s="347"/>
      <c r="R58" s="348"/>
      <c r="S58" s="477"/>
      <c r="T58" s="287"/>
      <c r="U58" s="287"/>
      <c r="V58" s="288"/>
      <c r="W58" s="229">
        <f t="shared" si="5"/>
        <v>0.375</v>
      </c>
    </row>
    <row r="59" spans="1:23" ht="24.95" customHeight="1" thickBot="1" x14ac:dyDescent="0.3">
      <c r="A59" s="261">
        <v>33</v>
      </c>
      <c r="B59" s="267">
        <v>50</v>
      </c>
      <c r="C59" s="268" t="str">
        <f>VLOOKUP(A59,График!$A$6:$C$147,3)</f>
        <v>Фокина Юлия Анатольевна</v>
      </c>
      <c r="D59" s="226" t="str">
        <f t="shared" si="3"/>
        <v xml:space="preserve">Фокина Юлия </v>
      </c>
      <c r="E59" s="346" t="str">
        <f>HLOOKUP(($E$1+0.75),График!A$5:CU$1074,A59+1)</f>
        <v>ВОЗВ</v>
      </c>
      <c r="F59" s="227">
        <f>HLOOKUP($E$1,График!C$5:CT$129,A59+1)</f>
        <v>0.41666666666666669</v>
      </c>
      <c r="G59" s="228">
        <f t="shared" si="4"/>
        <v>0.41666666666666669</v>
      </c>
      <c r="H59" s="227">
        <f>HLOOKUP(($E$1+0.5),График!A$5:CT$161,A59+1)</f>
        <v>0.79166666666666663</v>
      </c>
      <c r="I59" s="228"/>
      <c r="J59" s="286">
        <f>VLOOKUP(W59,'Расчет КК'!$S$124:$W$142,2,TRUE)</f>
        <v>1.0416666666666666E-2</v>
      </c>
      <c r="K59" s="286">
        <f>VLOOKUP(W59,'Расчет КК'!$S$124:$W$142,3,TRUE)</f>
        <v>2.0833333333333332E-2</v>
      </c>
      <c r="L59" s="286">
        <f>VLOOKUP(W59,'Расчет КК'!$S$124:$W$142,4,TRUE)</f>
        <v>1.0416666666666666E-2</v>
      </c>
      <c r="M59" s="286">
        <f>VLOOKUP(W59,'Расчет КК'!$S$124:$W$142,5,TRUE)</f>
        <v>0</v>
      </c>
      <c r="N59" s="476" t="str">
        <f>VLOOKUP(A59,График!A$5:D$147,4)</f>
        <v>Возв, СЦ</v>
      </c>
      <c r="O59" s="347"/>
      <c r="P59" s="347"/>
      <c r="Q59" s="347"/>
      <c r="R59" s="348"/>
      <c r="S59" s="477"/>
      <c r="T59" s="287"/>
      <c r="U59" s="287"/>
      <c r="V59" s="288"/>
      <c r="W59" s="229">
        <f t="shared" si="5"/>
        <v>0.37499999999999994</v>
      </c>
    </row>
    <row r="60" spans="1:23" ht="24.95" customHeight="1" thickBot="1" x14ac:dyDescent="0.3">
      <c r="A60" s="261">
        <v>60</v>
      </c>
      <c r="B60" s="267">
        <v>54</v>
      </c>
      <c r="C60" s="268" t="str">
        <f>VLOOKUP(A60,График!$A$6:$C$147,3)</f>
        <v>Куракина Анна Владимировна</v>
      </c>
      <c r="D60" s="226" t="str">
        <f t="shared" si="3"/>
        <v xml:space="preserve">Куракина Анна </v>
      </c>
      <c r="E60" s="346">
        <f>HLOOKUP(($E$1+0.75),График!A$5:CU$1074,A60+1)</f>
        <v>0</v>
      </c>
      <c r="F60" s="227" t="str">
        <f>HLOOKUP($E$1,График!C$5:CT$129,A60+1)</f>
        <v>ОТ</v>
      </c>
      <c r="G60" s="228" t="str">
        <f t="shared" si="4"/>
        <v>ОТ</v>
      </c>
      <c r="H60" s="227" t="str">
        <f>HLOOKUP(($E$1+0.5),График!A$5:CT$161,A60+1)</f>
        <v>ОТ</v>
      </c>
      <c r="I60" s="228"/>
      <c r="J60" s="286" t="e">
        <f>VLOOKUP(W60,'Расчет КК'!$S$124:$W$142,2,TRUE)</f>
        <v>#VALUE!</v>
      </c>
      <c r="K60" s="286" t="e">
        <f>VLOOKUP(W60,'Расчет КК'!$S$124:$W$142,3,TRUE)</f>
        <v>#VALUE!</v>
      </c>
      <c r="L60" s="286" t="e">
        <f>VLOOKUP(W60,'Расчет КК'!$S$124:$W$142,4,TRUE)</f>
        <v>#VALUE!</v>
      </c>
      <c r="M60" s="286" t="e">
        <f>VLOOKUP(W60,'Расчет КК'!$S$124:$W$142,5,TRUE)</f>
        <v>#VALUE!</v>
      </c>
      <c r="N60" s="476" t="str">
        <f>VLOOKUP(A60,График!A$5:D$147,4)</f>
        <v>(СМЕНЫ ПО 6Ч-УХОДИТ В 14.30)ГК, Инфо, Возв</v>
      </c>
      <c r="O60" s="347"/>
      <c r="P60" s="347"/>
      <c r="Q60" s="347"/>
      <c r="R60" s="348"/>
      <c r="S60" s="477"/>
      <c r="T60" s="287"/>
      <c r="U60" s="287"/>
      <c r="V60" s="288"/>
      <c r="W60" s="229" t="e">
        <f t="shared" si="5"/>
        <v>#VALUE!</v>
      </c>
    </row>
    <row r="61" spans="1:23" ht="24.95" customHeight="1" thickBot="1" x14ac:dyDescent="0.3">
      <c r="A61" s="261">
        <v>50</v>
      </c>
      <c r="B61" s="267">
        <v>55</v>
      </c>
      <c r="C61" s="268" t="str">
        <f>VLOOKUP(A61,График!$A$6:$C$147,3)</f>
        <v>Гумаева Ниссо Киматшоевна</v>
      </c>
      <c r="D61" s="226" t="str">
        <f t="shared" si="3"/>
        <v xml:space="preserve">Гумаева Ниссо </v>
      </c>
      <c r="E61" s="346">
        <f>HLOOKUP(($E$1+0.75),График!A$5:CU$1074,A61+1)</f>
        <v>0</v>
      </c>
      <c r="F61" s="227" t="str">
        <f>HLOOKUP($E$1,График!C$5:CT$129,A61+1)</f>
        <v>В</v>
      </c>
      <c r="G61" s="228" t="str">
        <f t="shared" si="4"/>
        <v>В</v>
      </c>
      <c r="H61" s="227" t="str">
        <f>HLOOKUP(($E$1+0.5),График!A$5:CT$161,A61+1)</f>
        <v>В</v>
      </c>
      <c r="I61" s="228"/>
      <c r="J61" s="286" t="e">
        <f>VLOOKUP(W61,'Расчет КК'!$S$124:$W$142,2,TRUE)</f>
        <v>#VALUE!</v>
      </c>
      <c r="K61" s="286" t="e">
        <f>VLOOKUP(W61,'Расчет КК'!$S$124:$W$142,3,TRUE)</f>
        <v>#VALUE!</v>
      </c>
      <c r="L61" s="286" t="e">
        <f>VLOOKUP(W61,'Расчет КК'!$S$124:$W$142,4,TRUE)</f>
        <v>#VALUE!</v>
      </c>
      <c r="M61" s="286" t="e">
        <f>VLOOKUP(W61,'Расчет КК'!$S$124:$W$142,5,TRUE)</f>
        <v>#VALUE!</v>
      </c>
      <c r="N61" s="476">
        <f>VLOOKUP(A61,График!A$5:D$147,4)</f>
        <v>0</v>
      </c>
      <c r="O61" s="347"/>
      <c r="P61" s="347"/>
      <c r="Q61" s="347"/>
      <c r="R61" s="348"/>
      <c r="S61" s="477"/>
      <c r="T61" s="287"/>
      <c r="U61" s="287"/>
      <c r="V61" s="288"/>
      <c r="W61" s="229" t="e">
        <f t="shared" si="5"/>
        <v>#VALUE!</v>
      </c>
    </row>
    <row r="62" spans="1:23" ht="24.95" customHeight="1" thickBot="1" x14ac:dyDescent="0.3">
      <c r="A62" s="261">
        <v>3</v>
      </c>
      <c r="B62" s="267">
        <v>65</v>
      </c>
      <c r="C62" s="268" t="str">
        <f>VLOOKUP(A62,График!$A$6:$C$147,3)</f>
        <v>Будюкина Ирина Вячеславовна</v>
      </c>
      <c r="D62" s="226" t="str">
        <f t="shared" si="3"/>
        <v xml:space="preserve">Будюкина Ирина </v>
      </c>
      <c r="E62" s="346">
        <f>HLOOKUP(($E$1+0.75),График!A$5:CU$1074,A62+1)</f>
        <v>0</v>
      </c>
      <c r="F62" s="227">
        <f>HLOOKUP($E$1,График!C$5:CT$129,A62+1)</f>
        <v>0.64583333333333337</v>
      </c>
      <c r="G62" s="228">
        <f t="shared" si="4"/>
        <v>0.64583333333333337</v>
      </c>
      <c r="H62" s="227">
        <f>HLOOKUP(($E$1+0.5),График!A$5:CT$161,A62+1)</f>
        <v>1.0208333333333333</v>
      </c>
      <c r="I62" s="228"/>
      <c r="J62" s="286">
        <f>VLOOKUP(W62,'Расчет КК'!$S$124:$W$142,2,TRUE)</f>
        <v>1.0416666666666666E-2</v>
      </c>
      <c r="K62" s="286">
        <f>VLOOKUP(W62,'Расчет КК'!$S$124:$W$142,3,TRUE)</f>
        <v>2.0833333333333332E-2</v>
      </c>
      <c r="L62" s="286">
        <f>VLOOKUP(W62,'Расчет КК'!$S$124:$W$142,4,TRUE)</f>
        <v>1.0416666666666666E-2</v>
      </c>
      <c r="M62" s="286">
        <f>VLOOKUP(W62,'Расчет КК'!$S$124:$W$142,5,TRUE)</f>
        <v>0</v>
      </c>
      <c r="N62" s="476">
        <f>VLOOKUP(A62,График!A$5:D$147,4)</f>
        <v>0</v>
      </c>
      <c r="O62" s="347"/>
      <c r="P62" s="347"/>
      <c r="Q62" s="347"/>
      <c r="R62" s="348"/>
      <c r="S62" s="477"/>
      <c r="T62" s="287"/>
      <c r="U62" s="287"/>
      <c r="V62" s="288"/>
      <c r="W62" s="229">
        <f t="shared" si="5"/>
        <v>0.37499999999999989</v>
      </c>
    </row>
    <row r="63" spans="1:23" ht="24.95" customHeight="1" thickBot="1" x14ac:dyDescent="0.3">
      <c r="A63" s="261">
        <v>23</v>
      </c>
      <c r="B63" s="267">
        <v>69</v>
      </c>
      <c r="C63" s="268" t="str">
        <f>VLOOKUP(A63,График!$A$6:$C$147,3)</f>
        <v>Пронина Лариса Вячеславна</v>
      </c>
      <c r="D63" s="226" t="str">
        <f t="shared" si="3"/>
        <v xml:space="preserve">Пронина Лариса </v>
      </c>
      <c r="E63" s="346">
        <f>HLOOKUP(($E$1+0.75),График!A$5:CU$1074,A63+1)</f>
        <v>0</v>
      </c>
      <c r="F63" s="227">
        <f>HLOOKUP($E$1,График!C$5:CT$129,A63+1)</f>
        <v>0.64583333333333337</v>
      </c>
      <c r="G63" s="228">
        <f t="shared" si="4"/>
        <v>0.64583333333333337</v>
      </c>
      <c r="H63" s="227">
        <f>HLOOKUP(($E$1+0.5),График!A$5:CT$161,A63+1)</f>
        <v>1.0208333333333333</v>
      </c>
      <c r="I63" s="228"/>
      <c r="J63" s="286">
        <f>VLOOKUP(W63,'Расчет КК'!$S$124:$W$142,2,TRUE)</f>
        <v>1.0416666666666666E-2</v>
      </c>
      <c r="K63" s="286">
        <f>VLOOKUP(W63,'Расчет КК'!$S$124:$W$142,3,TRUE)</f>
        <v>2.0833333333333332E-2</v>
      </c>
      <c r="L63" s="286">
        <f>VLOOKUP(W63,'Расчет КК'!$S$124:$W$142,4,TRUE)</f>
        <v>1.0416666666666666E-2</v>
      </c>
      <c r="M63" s="286">
        <f>VLOOKUP(W63,'Расчет КК'!$S$124:$W$142,5,TRUE)</f>
        <v>0</v>
      </c>
      <c r="N63" s="476">
        <f>VLOOKUP(A63,График!A$5:D$147,4)</f>
        <v>0</v>
      </c>
      <c r="O63" s="347"/>
      <c r="P63" s="347"/>
      <c r="Q63" s="347"/>
      <c r="R63" s="348"/>
      <c r="S63" s="477"/>
      <c r="T63" s="287"/>
      <c r="U63" s="287"/>
      <c r="V63" s="288"/>
      <c r="W63" s="229">
        <f t="shared" si="5"/>
        <v>0.37499999999999989</v>
      </c>
    </row>
    <row r="64" spans="1:23" ht="24.95" customHeight="1" thickBot="1" x14ac:dyDescent="0.3">
      <c r="A64" s="261">
        <v>56</v>
      </c>
      <c r="B64" s="267">
        <v>106</v>
      </c>
      <c r="C64" s="268" t="str">
        <f>VLOOKUP(A64,График!$A$6:$C$147,3)</f>
        <v>Карпухина Юлия Анатольевна</v>
      </c>
      <c r="D64" s="226" t="str">
        <f t="shared" si="3"/>
        <v xml:space="preserve">Карпухина Юлия </v>
      </c>
      <c r="E64" s="346">
        <f>HLOOKUP(($E$1+0.75),График!A$5:CU$1074,A64+1)</f>
        <v>0</v>
      </c>
      <c r="F64" s="227" t="str">
        <f>HLOOKUP($E$1,График!C$5:CT$129,A64+1)</f>
        <v>В</v>
      </c>
      <c r="G64" s="228" t="str">
        <f t="shared" si="4"/>
        <v>В</v>
      </c>
      <c r="H64" s="227" t="str">
        <f>HLOOKUP(($E$1+0.5),График!A$5:CT$161,A64+1)</f>
        <v>В</v>
      </c>
      <c r="I64" s="228"/>
      <c r="J64" s="286" t="e">
        <f>VLOOKUP(W64,'Расчет КК'!$S$124:$W$142,2,TRUE)</f>
        <v>#VALUE!</v>
      </c>
      <c r="K64" s="286" t="e">
        <f>VLOOKUP(W64,'Расчет КК'!$S$124:$W$142,3,TRUE)</f>
        <v>#VALUE!</v>
      </c>
      <c r="L64" s="286" t="e">
        <f>VLOOKUP(W64,'Расчет КК'!$S$124:$W$142,4,TRUE)</f>
        <v>#VALUE!</v>
      </c>
      <c r="M64" s="286" t="e">
        <f>VLOOKUP(W64,'Расчет КК'!$S$124:$W$142,5,TRUE)</f>
        <v>#VALUE!</v>
      </c>
      <c r="N64" s="476" t="str">
        <f>VLOOKUP(A64,График!A$5:D$147,4)</f>
        <v>Возв</v>
      </c>
      <c r="O64" s="347"/>
      <c r="P64" s="347"/>
      <c r="Q64" s="347"/>
      <c r="R64" s="348"/>
      <c r="S64" s="477"/>
      <c r="T64" s="287"/>
      <c r="U64" s="287"/>
      <c r="V64" s="288"/>
      <c r="W64" s="229" t="e">
        <f t="shared" si="5"/>
        <v>#VALUE!</v>
      </c>
    </row>
    <row r="65" spans="1:23" ht="24.95" customHeight="1" thickBot="1" x14ac:dyDescent="0.3">
      <c r="A65" s="261">
        <v>7</v>
      </c>
      <c r="B65" s="267">
        <v>117</v>
      </c>
      <c r="C65" s="268" t="str">
        <f>VLOOKUP(A65,График!$A$6:$C$147,3)</f>
        <v>Денисенко Елена Алексеевна</v>
      </c>
      <c r="D65" s="226" t="str">
        <f t="shared" si="3"/>
        <v xml:space="preserve">Денисенко Елена </v>
      </c>
      <c r="E65" s="346" t="str">
        <f>HLOOKUP(($E$1+0.75),График!A$5:CU$1074,A65+1)</f>
        <v>м</v>
      </c>
      <c r="F65" s="227">
        <f>HLOOKUP($E$1,График!C$5:CT$129,A65+1)</f>
        <v>0.39583333333333331</v>
      </c>
      <c r="G65" s="228">
        <f t="shared" si="4"/>
        <v>0.39583333333333331</v>
      </c>
      <c r="H65" s="227">
        <f>HLOOKUP(($E$1+0.5),График!A$5:CT$161,A65+1)</f>
        <v>0.77083333333333337</v>
      </c>
      <c r="I65" s="228"/>
      <c r="J65" s="286">
        <f>VLOOKUP(W65,'Расчет КК'!$S$124:$W$142,2,TRUE)</f>
        <v>1.0416666666666666E-2</v>
      </c>
      <c r="K65" s="286">
        <f>VLOOKUP(W65,'Расчет КК'!$S$124:$W$142,3,TRUE)</f>
        <v>2.0833333333333332E-2</v>
      </c>
      <c r="L65" s="286">
        <f>VLOOKUP(W65,'Расчет КК'!$S$124:$W$142,4,TRUE)</f>
        <v>1.0416666666666666E-2</v>
      </c>
      <c r="M65" s="286">
        <f>VLOOKUP(W65,'Расчет КК'!$S$124:$W$142,5,TRUE)</f>
        <v>0</v>
      </c>
      <c r="N65" s="476" t="str">
        <f>VLOOKUP(A65,График!A$5:D$147,4)</f>
        <v>ОБУЧ ВОЗВ, СЦ</v>
      </c>
      <c r="O65" s="347"/>
      <c r="P65" s="347"/>
      <c r="Q65" s="347"/>
      <c r="R65" s="348"/>
      <c r="S65" s="477"/>
      <c r="T65" s="287"/>
      <c r="U65" s="287"/>
      <c r="V65" s="288"/>
      <c r="W65" s="229">
        <f t="shared" si="5"/>
        <v>0.37500000000000006</v>
      </c>
    </row>
    <row r="66" spans="1:23" ht="24.95" customHeight="1" thickBot="1" x14ac:dyDescent="0.3">
      <c r="A66" s="261">
        <v>78</v>
      </c>
      <c r="B66" s="267">
        <v>48</v>
      </c>
      <c r="C66" s="268" t="str">
        <f>VLOOKUP(A66,График!$A$6:$C$147,3)</f>
        <v>Ушакова Татьяна Ивановна</v>
      </c>
      <c r="D66" s="226" t="str">
        <f t="shared" si="3"/>
        <v xml:space="preserve">Ушакова Татьяна </v>
      </c>
      <c r="E66" s="346" t="str">
        <f>HLOOKUP(($E$1+0.75),График!A$5:CU$1074,A66+1)</f>
        <v>ВОЗВ</v>
      </c>
      <c r="F66" s="227">
        <f>HLOOKUP($E$1,График!C$5:CT$129,A66+1)</f>
        <v>0.28125</v>
      </c>
      <c r="G66" s="228">
        <f t="shared" si="4"/>
        <v>0.28125</v>
      </c>
      <c r="H66" s="227">
        <f>HLOOKUP(($E$1+0.5),График!A$5:CT$161,A66+1)</f>
        <v>0.65625</v>
      </c>
      <c r="I66" s="228"/>
      <c r="J66" s="286">
        <f>VLOOKUP(W66,'Расчет КК'!$S$124:$W$142,2,TRUE)</f>
        <v>1.0416666666666666E-2</v>
      </c>
      <c r="K66" s="286">
        <f>VLOOKUP(W66,'Расчет КК'!$S$124:$W$142,3,TRUE)</f>
        <v>2.0833333333333332E-2</v>
      </c>
      <c r="L66" s="286">
        <f>VLOOKUP(W66,'Расчет КК'!$S$124:$W$142,4,TRUE)</f>
        <v>1.0416666666666666E-2</v>
      </c>
      <c r="M66" s="286">
        <f>VLOOKUP(W66,'Расчет КК'!$S$124:$W$142,5,TRUE)</f>
        <v>0</v>
      </c>
      <c r="N66" s="476" t="str">
        <f>VLOOKUP(A66,График!A$5:D$147,4)</f>
        <v>Возв, СЦ</v>
      </c>
      <c r="O66" s="347"/>
      <c r="P66" s="347"/>
      <c r="Q66" s="347"/>
      <c r="R66" s="348"/>
      <c r="S66" s="477"/>
      <c r="T66" s="287"/>
      <c r="U66" s="287"/>
      <c r="V66" s="288"/>
      <c r="W66" s="229">
        <f t="shared" si="5"/>
        <v>0.375</v>
      </c>
    </row>
    <row r="67" spans="1:23" ht="24.95" customHeight="1" thickBot="1" x14ac:dyDescent="0.3">
      <c r="A67" s="261">
        <v>38</v>
      </c>
      <c r="B67" s="267">
        <v>72</v>
      </c>
      <c r="C67" s="268" t="str">
        <f>VLOOKUP(A67,График!$A$6:$C$147,3)</f>
        <v>Шулекина Любовь Анатольевна</v>
      </c>
      <c r="D67" s="226" t="str">
        <f t="shared" si="3"/>
        <v xml:space="preserve">Шулекина Любовь </v>
      </c>
      <c r="E67" s="346">
        <f>HLOOKUP(($E$1+0.75),График!A$5:CU$1074,A67+1)</f>
        <v>0</v>
      </c>
      <c r="F67" s="227">
        <f>HLOOKUP($E$1,График!C$5:CT$129,A67+1)</f>
        <v>0.39583333333333331</v>
      </c>
      <c r="G67" s="228">
        <f t="shared" si="4"/>
        <v>0.39583333333333331</v>
      </c>
      <c r="H67" s="227">
        <f>HLOOKUP(($E$1+0.5),График!A$5:CT$161,A67+1)</f>
        <v>0.77083333333333337</v>
      </c>
      <c r="I67" s="228"/>
      <c r="J67" s="286">
        <f>VLOOKUP(W67,'Расчет КК'!$S$124:$W$142,2,TRUE)</f>
        <v>1.0416666666666666E-2</v>
      </c>
      <c r="K67" s="286">
        <f>VLOOKUP(W67,'Расчет КК'!$S$124:$W$142,3,TRUE)</f>
        <v>2.0833333333333332E-2</v>
      </c>
      <c r="L67" s="286">
        <f>VLOOKUP(W67,'Расчет КК'!$S$124:$W$142,4,TRUE)</f>
        <v>1.0416666666666666E-2</v>
      </c>
      <c r="M67" s="286">
        <f>VLOOKUP(W67,'Расчет КК'!$S$124:$W$142,5,TRUE)</f>
        <v>0</v>
      </c>
      <c r="N67" s="476" t="str">
        <f>VLOOKUP(A67,График!A$5:D$147,4)</f>
        <v>ГК</v>
      </c>
      <c r="O67" s="347"/>
      <c r="P67" s="347"/>
      <c r="Q67" s="347"/>
      <c r="R67" s="348"/>
      <c r="S67" s="477"/>
      <c r="T67" s="287"/>
      <c r="U67" s="287"/>
      <c r="V67" s="288"/>
      <c r="W67" s="229">
        <f t="shared" si="5"/>
        <v>0.37500000000000006</v>
      </c>
    </row>
    <row r="68" spans="1:23" ht="24.95" customHeight="1" thickBot="1" x14ac:dyDescent="0.3">
      <c r="A68" s="261">
        <v>66</v>
      </c>
      <c r="B68" s="267">
        <v>76</v>
      </c>
      <c r="C68" s="268" t="str">
        <f>VLOOKUP(A68,График!$A$6:$C$147,3)</f>
        <v>Натахина Светлана Сергеевна</v>
      </c>
      <c r="D68" s="226" t="str">
        <f t="shared" si="3"/>
        <v xml:space="preserve">Натахина Светлана </v>
      </c>
      <c r="E68" s="346">
        <f>HLOOKUP(($E$1+0.75),График!A$5:CU$1074,A68+1)</f>
        <v>0</v>
      </c>
      <c r="F68" s="227">
        <f>HLOOKUP($E$1,График!C$5:CT$129,A68+1)</f>
        <v>0.39583333333333331</v>
      </c>
      <c r="G68" s="228">
        <f t="shared" si="4"/>
        <v>0.39583333333333331</v>
      </c>
      <c r="H68" s="227">
        <f>HLOOKUP(($E$1+0.5),График!A$5:CT$161,A68+1)</f>
        <v>0.77083333333333337</v>
      </c>
      <c r="I68" s="228"/>
      <c r="J68" s="286">
        <f>VLOOKUP(W68,'Расчет КК'!$S$124:$W$142,2,TRUE)</f>
        <v>1.0416666666666666E-2</v>
      </c>
      <c r="K68" s="286">
        <f>VLOOKUP(W68,'Расчет КК'!$S$124:$W$142,3,TRUE)</f>
        <v>2.0833333333333332E-2</v>
      </c>
      <c r="L68" s="286">
        <f>VLOOKUP(W68,'Расчет КК'!$S$124:$W$142,4,TRUE)</f>
        <v>1.0416666666666666E-2</v>
      </c>
      <c r="M68" s="286">
        <f>VLOOKUP(W68,'Расчет КК'!$S$124:$W$142,5,TRUE)</f>
        <v>0</v>
      </c>
      <c r="N68" s="476">
        <f>VLOOKUP(A68,График!A$5:D$147,4)</f>
        <v>0</v>
      </c>
      <c r="O68" s="347"/>
      <c r="P68" s="347"/>
      <c r="Q68" s="347"/>
      <c r="R68" s="348"/>
      <c r="S68" s="477"/>
      <c r="T68" s="287"/>
      <c r="U68" s="287"/>
      <c r="V68" s="288"/>
      <c r="W68" s="229">
        <f t="shared" si="5"/>
        <v>0.37500000000000006</v>
      </c>
    </row>
    <row r="69" spans="1:23" ht="24.95" customHeight="1" thickBot="1" x14ac:dyDescent="0.3">
      <c r="A69" s="261">
        <v>74</v>
      </c>
      <c r="B69" s="267">
        <v>119</v>
      </c>
      <c r="C69" s="268" t="str">
        <f>VLOOKUP(A69,График!$A$6:$C$147,3)</f>
        <v>Толобаева Айзада Нышановна</v>
      </c>
      <c r="D69" s="226" t="str">
        <f t="shared" si="3"/>
        <v xml:space="preserve">Толобаева Айзада </v>
      </c>
      <c r="E69" s="346">
        <f>HLOOKUP(($E$1+0.75),График!A$5:CU$1074,A69+1)</f>
        <v>0</v>
      </c>
      <c r="F69" s="227" t="str">
        <f>HLOOKUP($E$1,График!C$5:CT$129,A69+1)</f>
        <v>В</v>
      </c>
      <c r="G69" s="228" t="str">
        <f t="shared" si="4"/>
        <v>В</v>
      </c>
      <c r="H69" s="227" t="str">
        <f>HLOOKUP(($E$1+0.5),График!A$5:CT$161,A69+1)</f>
        <v>В</v>
      </c>
      <c r="I69" s="228"/>
      <c r="J69" s="286" t="e">
        <f>VLOOKUP(W69,'Расчет КК'!$S$124:$W$142,2,TRUE)</f>
        <v>#VALUE!</v>
      </c>
      <c r="K69" s="286" t="e">
        <f>VLOOKUP(W69,'Расчет КК'!$S$124:$W$142,3,TRUE)</f>
        <v>#VALUE!</v>
      </c>
      <c r="L69" s="286" t="e">
        <f>VLOOKUP(W69,'Расчет КК'!$S$124:$W$142,4,TRUE)</f>
        <v>#VALUE!</v>
      </c>
      <c r="M69" s="286" t="e">
        <f>VLOOKUP(W69,'Расчет КК'!$S$124:$W$142,5,TRUE)</f>
        <v>#VALUE!</v>
      </c>
      <c r="N69" s="476">
        <f>VLOOKUP(A69,График!A$5:D$147,4)</f>
        <v>0</v>
      </c>
      <c r="O69" s="347"/>
      <c r="P69" s="347"/>
      <c r="Q69" s="347"/>
      <c r="R69" s="348"/>
      <c r="S69" s="477"/>
      <c r="T69" s="287"/>
      <c r="U69" s="287"/>
      <c r="V69" s="288"/>
      <c r="W69" s="229" t="e">
        <f t="shared" si="5"/>
        <v>#VALUE!</v>
      </c>
    </row>
    <row r="70" spans="1:23" ht="24.95" customHeight="1" thickBot="1" x14ac:dyDescent="0.3">
      <c r="A70" s="261">
        <v>76</v>
      </c>
      <c r="B70" s="267">
        <v>36</v>
      </c>
      <c r="C70" s="268" t="str">
        <f>VLOOKUP(A70,График!$A$6:$C$147,3)</f>
        <v>Угленкова Тамара Александровна</v>
      </c>
      <c r="D70" s="226" t="str">
        <f t="shared" si="3"/>
        <v xml:space="preserve">Угленкова Тамара </v>
      </c>
      <c r="E70" s="346">
        <f>HLOOKUP(($E$1+0.75),График!A$5:CU$1074,A70+1)</f>
        <v>0</v>
      </c>
      <c r="F70" s="227" t="str">
        <f>HLOOKUP($E$1,График!C$5:CT$129,A70+1)</f>
        <v>В</v>
      </c>
      <c r="G70" s="228" t="str">
        <f t="shared" si="4"/>
        <v>В</v>
      </c>
      <c r="H70" s="227" t="str">
        <f>HLOOKUP(($E$1+0.5),График!A$5:CT$161,A70+1)</f>
        <v>В</v>
      </c>
      <c r="I70" s="228"/>
      <c r="J70" s="286" t="e">
        <f>VLOOKUP(W70,'Расчет КК'!$S$124:$W$142,2,TRUE)</f>
        <v>#VALUE!</v>
      </c>
      <c r="K70" s="286" t="e">
        <f>VLOOKUP(W70,'Расчет КК'!$S$124:$W$142,3,TRUE)</f>
        <v>#VALUE!</v>
      </c>
      <c r="L70" s="286" t="e">
        <f>VLOOKUP(W70,'Расчет КК'!$S$124:$W$142,4,TRUE)</f>
        <v>#VALUE!</v>
      </c>
      <c r="M70" s="286" t="e">
        <f>VLOOKUP(W70,'Расчет КК'!$S$124:$W$142,5,TRUE)</f>
        <v>#VALUE!</v>
      </c>
      <c r="N70" s="476">
        <f>VLOOKUP(A70,График!A$5:D$147,4)</f>
        <v>0</v>
      </c>
      <c r="O70" s="347"/>
      <c r="P70" s="347"/>
      <c r="Q70" s="347"/>
      <c r="R70" s="348"/>
      <c r="S70" s="477"/>
      <c r="T70" s="287"/>
      <c r="U70" s="287"/>
      <c r="V70" s="288"/>
      <c r="W70" s="229" t="e">
        <f t="shared" si="5"/>
        <v>#VALUE!</v>
      </c>
    </row>
    <row r="71" spans="1:23" ht="24.95" customHeight="1" thickBot="1" x14ac:dyDescent="0.3">
      <c r="A71" s="261">
        <v>62</v>
      </c>
      <c r="B71" s="267">
        <v>74</v>
      </c>
      <c r="C71" s="268" t="str">
        <f>VLOOKUP(A71,График!$A$6:$C$147,3)</f>
        <v>Любушкина Жанна Михайловна</v>
      </c>
      <c r="D71" s="226" t="str">
        <f t="shared" ref="D71:D102" si="6">LEFT(C71,FIND(" ",C71,FIND(" ",C71)+1))</f>
        <v xml:space="preserve">Любушкина Жанна </v>
      </c>
      <c r="E71" s="346">
        <f>HLOOKUP(($E$1+0.75),График!A$5:CU$1074,A71+1)</f>
        <v>0</v>
      </c>
      <c r="F71" s="227" t="str">
        <f>HLOOKUP($E$1,График!C$5:CT$129,A71+1)</f>
        <v>В</v>
      </c>
      <c r="G71" s="228" t="str">
        <f t="shared" ref="G71:G102" si="7">IF(F71=0,100,IF(F71="ВЫХОДНОЙ",100,IF(F71="отпуск",100,IF(F71="блн",50,IF(C71="Пьянов Андрей Алексеевич",80+F71,IF(C71="Рыжов Игорь Григорьевич",80+F71,IF(C71="Кириллов Евгений Викторович",80+F71,IF(C71="Церковников Владимир Геннадьевич",80+F71,F71))))))))</f>
        <v>В</v>
      </c>
      <c r="H71" s="227" t="str">
        <f>HLOOKUP(($E$1+0.5),График!A$5:CT$161,A71+1)</f>
        <v>В</v>
      </c>
      <c r="I71" s="228"/>
      <c r="J71" s="286" t="e">
        <f>VLOOKUP(W71,'Расчет КК'!$S$124:$W$142,2,TRUE)</f>
        <v>#VALUE!</v>
      </c>
      <c r="K71" s="286" t="e">
        <f>VLOOKUP(W71,'Расчет КК'!$S$124:$W$142,3,TRUE)</f>
        <v>#VALUE!</v>
      </c>
      <c r="L71" s="286" t="e">
        <f>VLOOKUP(W71,'Расчет КК'!$S$124:$W$142,4,TRUE)</f>
        <v>#VALUE!</v>
      </c>
      <c r="M71" s="286" t="e">
        <f>VLOOKUP(W71,'Расчет КК'!$S$124:$W$142,5,TRUE)</f>
        <v>#VALUE!</v>
      </c>
      <c r="N71" s="476" t="str">
        <f>VLOOKUP(A71,График!A$5:D$147,4)</f>
        <v>По СР приходит в 17:30</v>
      </c>
      <c r="O71" s="347"/>
      <c r="P71" s="347"/>
      <c r="Q71" s="347"/>
      <c r="R71" s="348"/>
      <c r="S71" s="477"/>
      <c r="T71" s="287"/>
      <c r="U71" s="287"/>
      <c r="V71" s="288"/>
      <c r="W71" s="229" t="e">
        <f t="shared" ref="W71:W102" si="8">H71-F71</f>
        <v>#VALUE!</v>
      </c>
    </row>
    <row r="72" spans="1:23" ht="24.95" customHeight="1" thickBot="1" x14ac:dyDescent="0.3">
      <c r="A72" s="261">
        <v>64</v>
      </c>
      <c r="B72" s="267">
        <v>107</v>
      </c>
      <c r="C72" s="268" t="str">
        <f>VLOOKUP(A72,График!$A$6:$C$147,3)</f>
        <v>Медведева Екатерина Владимировна</v>
      </c>
      <c r="D72" s="226" t="str">
        <f t="shared" si="6"/>
        <v xml:space="preserve">Медведева Екатерина </v>
      </c>
      <c r="E72" s="346">
        <f>HLOOKUP(($E$1+0.75),График!A$5:CU$1074,A72+1)</f>
        <v>0</v>
      </c>
      <c r="F72" s="227">
        <f>HLOOKUP($E$1,График!C$5:CT$129,A72+1)</f>
        <v>0.39583333333333331</v>
      </c>
      <c r="G72" s="228">
        <f t="shared" si="7"/>
        <v>0.39583333333333331</v>
      </c>
      <c r="H72" s="227">
        <f>HLOOKUP(($E$1+0.5),График!A$5:CT$161,A72+1)</f>
        <v>0.77083333333333337</v>
      </c>
      <c r="I72" s="228"/>
      <c r="J72" s="286">
        <f>VLOOKUP(W72,'Расчет КК'!$S$124:$W$142,2,TRUE)</f>
        <v>1.0416666666666666E-2</v>
      </c>
      <c r="K72" s="286">
        <f>VLOOKUP(W72,'Расчет КК'!$S$124:$W$142,3,TRUE)</f>
        <v>2.0833333333333332E-2</v>
      </c>
      <c r="L72" s="286">
        <f>VLOOKUP(W72,'Расчет КК'!$S$124:$W$142,4,TRUE)</f>
        <v>1.0416666666666666E-2</v>
      </c>
      <c r="M72" s="286">
        <f>VLOOKUP(W72,'Расчет КК'!$S$124:$W$142,5,TRUE)</f>
        <v>0</v>
      </c>
      <c r="N72" s="476" t="str">
        <f>VLOOKUP(A72,График!A$5:D$147,4)</f>
        <v>Возв</v>
      </c>
      <c r="O72" s="347"/>
      <c r="P72" s="347"/>
      <c r="Q72" s="347"/>
      <c r="R72" s="348"/>
      <c r="S72" s="477"/>
      <c r="T72" s="287"/>
      <c r="U72" s="287"/>
      <c r="V72" s="288"/>
      <c r="W72" s="229">
        <f t="shared" si="8"/>
        <v>0.37500000000000006</v>
      </c>
    </row>
    <row r="73" spans="1:23" ht="24.95" customHeight="1" thickBot="1" x14ac:dyDescent="0.3">
      <c r="A73" s="261">
        <v>97</v>
      </c>
      <c r="B73" s="267">
        <v>83</v>
      </c>
      <c r="C73" s="268" t="str">
        <f>VLOOKUP(A73,График!$A$6:$C$147,3)</f>
        <v>Инфо</v>
      </c>
      <c r="D73" s="226" t="e">
        <f t="shared" si="6"/>
        <v>#VALUE!</v>
      </c>
      <c r="E73" s="346">
        <f>HLOOKUP(($E$1+0.75),График!A$5:CU$1074,A73+1)</f>
        <v>2</v>
      </c>
      <c r="F73" s="227">
        <f>HLOOKUP($E$1,График!C$5:CT$129,A73+1)</f>
        <v>0</v>
      </c>
      <c r="G73" s="228">
        <f t="shared" si="7"/>
        <v>100</v>
      </c>
      <c r="H73" s="227">
        <f>HLOOKUP(($E$1+0.5),График!A$5:CT$161,A73+1)</f>
        <v>0</v>
      </c>
      <c r="I73" s="228"/>
      <c r="J73" s="286" t="e">
        <f>VLOOKUP(W73,'Расчет КК'!$S$124:$W$142,2,TRUE)</f>
        <v>#N/A</v>
      </c>
      <c r="K73" s="286" t="e">
        <f>VLOOKUP(W73,'Расчет КК'!$S$124:$W$142,3,TRUE)</f>
        <v>#N/A</v>
      </c>
      <c r="L73" s="286" t="e">
        <f>VLOOKUP(W73,'Расчет КК'!$S$124:$W$142,4,TRUE)</f>
        <v>#N/A</v>
      </c>
      <c r="M73" s="286" t="e">
        <f>VLOOKUP(W73,'Расчет КК'!$S$124:$W$142,5,TRUE)</f>
        <v>#N/A</v>
      </c>
      <c r="N73" s="476" t="str">
        <f>VLOOKUP(A73,График!A$5:D$147,4)</f>
        <v>ИНФО</v>
      </c>
      <c r="O73" s="347"/>
      <c r="P73" s="347"/>
      <c r="Q73" s="347"/>
      <c r="R73" s="348"/>
      <c r="S73" s="477"/>
      <c r="T73" s="287"/>
      <c r="U73" s="287"/>
      <c r="V73" s="288"/>
      <c r="W73" s="229">
        <f t="shared" si="8"/>
        <v>0</v>
      </c>
    </row>
    <row r="74" spans="1:23" ht="24.95" customHeight="1" thickBot="1" x14ac:dyDescent="0.3">
      <c r="A74" s="261">
        <v>129</v>
      </c>
      <c r="B74" s="267">
        <v>11</v>
      </c>
      <c r="C74" s="268" t="str">
        <f>VLOOKUP(A74,График!$A$6:$C$147,3)</f>
        <v>8:00-17:00</v>
      </c>
      <c r="D74" s="226" t="e">
        <f t="shared" si="6"/>
        <v>#VALUE!</v>
      </c>
      <c r="E74" s="346">
        <f>HLOOKUP(($E$1+0.75),График!A$5:CU$1074,A74+1)</f>
        <v>0</v>
      </c>
      <c r="F74" s="227" t="e">
        <f>HLOOKUP($E$1,График!C$5:CT$129,A74+1)</f>
        <v>#REF!</v>
      </c>
      <c r="G74" s="228" t="e">
        <f t="shared" si="7"/>
        <v>#REF!</v>
      </c>
      <c r="H74" s="227">
        <f>HLOOKUP(($E$1+0.5),График!A$5:CT$161,A74+1)</f>
        <v>3</v>
      </c>
      <c r="I74" s="228"/>
      <c r="J74" s="286" t="e">
        <f>VLOOKUP(W74,'Расчет КК'!$S$124:$W$142,2,TRUE)</f>
        <v>#REF!</v>
      </c>
      <c r="K74" s="286" t="e">
        <f>VLOOKUP(W74,'Расчет КК'!$S$124:$W$142,3,TRUE)</f>
        <v>#REF!</v>
      </c>
      <c r="L74" s="286" t="e">
        <f>VLOOKUP(W74,'Расчет КК'!$S$124:$W$142,4,TRUE)</f>
        <v>#REF!</v>
      </c>
      <c r="M74" s="286" t="e">
        <f>VLOOKUP(W74,'Расчет КК'!$S$124:$W$142,5,TRUE)</f>
        <v>#REF!</v>
      </c>
      <c r="N74" s="476">
        <f>VLOOKUP(A74,График!A$5:D$147,4)</f>
        <v>0</v>
      </c>
      <c r="O74" s="347"/>
      <c r="P74" s="347"/>
      <c r="Q74" s="347"/>
      <c r="R74" s="348"/>
      <c r="S74" s="477"/>
      <c r="T74" s="287"/>
      <c r="U74" s="287"/>
      <c r="V74" s="288"/>
      <c r="W74" s="229" t="e">
        <f t="shared" si="8"/>
        <v>#REF!</v>
      </c>
    </row>
    <row r="75" spans="1:23" ht="24.95" customHeight="1" thickBot="1" x14ac:dyDescent="0.3">
      <c r="A75" s="261">
        <v>112</v>
      </c>
      <c r="B75" s="267">
        <v>82</v>
      </c>
      <c r="C75" s="268" t="str">
        <f>VLOOKUP(A75,График!$A$6:$C$147,3)</f>
        <v>13.00-13.45</v>
      </c>
      <c r="D75" s="226" t="e">
        <f t="shared" si="6"/>
        <v>#VALUE!</v>
      </c>
      <c r="E75" s="346">
        <f>HLOOKUP(($E$1+0.75),График!A$5:CU$1074,A75+1)</f>
        <v>-6.5267612903225825</v>
      </c>
      <c r="F75" s="227">
        <f>HLOOKUP($E$1,График!C$5:CT$129,A75+1)</f>
        <v>30</v>
      </c>
      <c r="G75" s="228">
        <f t="shared" si="7"/>
        <v>30</v>
      </c>
      <c r="H75" s="227">
        <f>HLOOKUP(($E$1+0.5),График!A$5:CT$161,A75+1)</f>
        <v>36.526761290322582</v>
      </c>
      <c r="I75" s="228"/>
      <c r="J75" s="286">
        <f>VLOOKUP(W75,'Расчет КК'!$S$124:$W$142,2,TRUE)</f>
        <v>1.0416666666666666E-2</v>
      </c>
      <c r="K75" s="286">
        <f>VLOOKUP(W75,'Расчет КК'!$S$124:$W$142,3,TRUE)</f>
        <v>2.0833333333333332E-2</v>
      </c>
      <c r="L75" s="286">
        <f>VLOOKUP(W75,'Расчет КК'!$S$124:$W$142,4,TRUE)</f>
        <v>1.0416666666666666E-2</v>
      </c>
      <c r="M75" s="286">
        <f>VLOOKUP(W75,'Расчет КК'!$S$124:$W$142,5,TRUE)</f>
        <v>2.0833333333333332E-2</v>
      </c>
      <c r="N75" s="476">
        <f>VLOOKUP(A75,График!A$5:D$147,4)</f>
        <v>0</v>
      </c>
      <c r="O75" s="347"/>
      <c r="P75" s="347"/>
      <c r="Q75" s="347"/>
      <c r="R75" s="348"/>
      <c r="S75" s="477"/>
      <c r="T75" s="287"/>
      <c r="U75" s="287"/>
      <c r="V75" s="288"/>
      <c r="W75" s="229">
        <f t="shared" si="8"/>
        <v>6.5267612903225825</v>
      </c>
    </row>
    <row r="76" spans="1:23" ht="24.95" customHeight="1" thickBot="1" x14ac:dyDescent="0.3">
      <c r="A76" s="261">
        <v>128</v>
      </c>
      <c r="B76" s="267">
        <v>79</v>
      </c>
      <c r="C76" s="268" t="str">
        <f>VLOOKUP(A76,График!$A$6:$C$147,3)</f>
        <v>7:30-16:30</v>
      </c>
      <c r="D76" s="226" t="e">
        <f t="shared" si="6"/>
        <v>#VALUE!</v>
      </c>
      <c r="E76" s="346">
        <f>HLOOKUP(($E$1+0.75),График!A$5:CU$1074,A76+1)</f>
        <v>0</v>
      </c>
      <c r="F76" s="227" t="e">
        <f>HLOOKUP($E$1,График!C$5:CT$129,A76+1)</f>
        <v>#REF!</v>
      </c>
      <c r="G76" s="228" t="e">
        <f t="shared" si="7"/>
        <v>#REF!</v>
      </c>
      <c r="H76" s="227">
        <f>HLOOKUP(($E$1+0.5),График!A$5:CT$161,A76+1)</f>
        <v>3</v>
      </c>
      <c r="I76" s="228"/>
      <c r="J76" s="286" t="e">
        <f>VLOOKUP(W76,'Расчет КК'!$S$124:$W$142,2,TRUE)</f>
        <v>#REF!</v>
      </c>
      <c r="K76" s="286" t="e">
        <f>VLOOKUP(W76,'Расчет КК'!$S$124:$W$142,3,TRUE)</f>
        <v>#REF!</v>
      </c>
      <c r="L76" s="286" t="e">
        <f>VLOOKUP(W76,'Расчет КК'!$S$124:$W$142,4,TRUE)</f>
        <v>#REF!</v>
      </c>
      <c r="M76" s="286" t="e">
        <f>VLOOKUP(W76,'Расчет КК'!$S$124:$W$142,5,TRUE)</f>
        <v>#REF!</v>
      </c>
      <c r="N76" s="476">
        <f>VLOOKUP(A76,График!A$5:D$147,4)</f>
        <v>0</v>
      </c>
      <c r="O76" s="347"/>
      <c r="P76" s="347"/>
      <c r="Q76" s="347"/>
      <c r="R76" s="348"/>
      <c r="S76" s="477"/>
      <c r="T76" s="287"/>
      <c r="U76" s="287"/>
      <c r="V76" s="288"/>
      <c r="W76" s="229" t="e">
        <f t="shared" si="8"/>
        <v>#REF!</v>
      </c>
    </row>
    <row r="77" spans="1:23" ht="24.95" customHeight="1" thickBot="1" x14ac:dyDescent="0.3">
      <c r="A77" s="261">
        <v>127</v>
      </c>
      <c r="B77" s="267">
        <v>81</v>
      </c>
      <c r="C77" s="268" t="str">
        <f>VLOOKUP(A77,График!$A$6:$C$147,3)</f>
        <v>7:00-16:00</v>
      </c>
      <c r="D77" s="226" t="e">
        <f t="shared" si="6"/>
        <v>#VALUE!</v>
      </c>
      <c r="E77" s="346">
        <f>HLOOKUP(($E$1+0.75),График!A$5:CU$1074,A77+1)</f>
        <v>0</v>
      </c>
      <c r="F77" s="227" t="e">
        <f>HLOOKUP($E$1,График!C$5:CT$129,A77+1)</f>
        <v>#REF!</v>
      </c>
      <c r="G77" s="228" t="e">
        <f t="shared" si="7"/>
        <v>#REF!</v>
      </c>
      <c r="H77" s="227">
        <f>HLOOKUP(($E$1+0.5),График!A$5:CT$161,A77+1)</f>
        <v>1</v>
      </c>
      <c r="I77" s="228"/>
      <c r="J77" s="286" t="e">
        <f>VLOOKUP(W77,'Расчет КК'!$S$124:$W$142,2,TRUE)</f>
        <v>#REF!</v>
      </c>
      <c r="K77" s="286" t="e">
        <f>VLOOKUP(W77,'Расчет КК'!$S$124:$W$142,3,TRUE)</f>
        <v>#REF!</v>
      </c>
      <c r="L77" s="286" t="e">
        <f>VLOOKUP(W77,'Расчет КК'!$S$124:$W$142,4,TRUE)</f>
        <v>#REF!</v>
      </c>
      <c r="M77" s="286" t="e">
        <f>VLOOKUP(W77,'Расчет КК'!$S$124:$W$142,5,TRUE)</f>
        <v>#REF!</v>
      </c>
      <c r="N77" s="476">
        <f>VLOOKUP(A77,График!A$5:D$147,4)</f>
        <v>0</v>
      </c>
      <c r="O77" s="347"/>
      <c r="P77" s="347"/>
      <c r="Q77" s="347"/>
      <c r="R77" s="348"/>
      <c r="S77" s="477"/>
      <c r="T77" s="287"/>
      <c r="U77" s="287"/>
      <c r="V77" s="288"/>
      <c r="W77" s="229" t="e">
        <f t="shared" si="8"/>
        <v>#REF!</v>
      </c>
    </row>
    <row r="78" spans="1:23" ht="24.95" customHeight="1" thickBot="1" x14ac:dyDescent="0.3">
      <c r="A78" s="261">
        <v>126</v>
      </c>
      <c r="B78" s="267">
        <v>86</v>
      </c>
      <c r="C78" s="268" t="str">
        <f>VLOOKUP(A78,График!$A$6:$C$147,3)</f>
        <v>6:45-15:45</v>
      </c>
      <c r="D78" s="226" t="e">
        <f t="shared" si="6"/>
        <v>#VALUE!</v>
      </c>
      <c r="E78" s="346">
        <f>HLOOKUP(($E$1+0.75),График!A$5:CU$1074,A78+1)</f>
        <v>0</v>
      </c>
      <c r="F78" s="227" t="e">
        <f>HLOOKUP($E$1,График!C$5:CT$129,A78+1)</f>
        <v>#REF!</v>
      </c>
      <c r="G78" s="228" t="e">
        <f t="shared" si="7"/>
        <v>#REF!</v>
      </c>
      <c r="H78" s="227">
        <f>HLOOKUP(($E$1+0.5),График!A$5:CT$161,A78+1)</f>
        <v>4</v>
      </c>
      <c r="I78" s="228"/>
      <c r="J78" s="286" t="e">
        <f>VLOOKUP(W78,'Расчет КК'!$S$124:$W$142,2,TRUE)</f>
        <v>#REF!</v>
      </c>
      <c r="K78" s="286" t="e">
        <f>VLOOKUP(W78,'Расчет КК'!$S$124:$W$142,3,TRUE)</f>
        <v>#REF!</v>
      </c>
      <c r="L78" s="286" t="e">
        <f>VLOOKUP(W78,'Расчет КК'!$S$124:$W$142,4,TRUE)</f>
        <v>#REF!</v>
      </c>
      <c r="M78" s="286" t="e">
        <f>VLOOKUP(W78,'Расчет КК'!$S$124:$W$142,5,TRUE)</f>
        <v>#REF!</v>
      </c>
      <c r="N78" s="476">
        <f>VLOOKUP(A78,График!A$5:D$147,4)</f>
        <v>0</v>
      </c>
      <c r="O78" s="347"/>
      <c r="P78" s="347"/>
      <c r="Q78" s="347"/>
      <c r="R78" s="348"/>
      <c r="S78" s="477"/>
      <c r="T78" s="287"/>
      <c r="U78" s="287"/>
      <c r="V78" s="288"/>
      <c r="W78" s="229" t="e">
        <f t="shared" si="8"/>
        <v>#REF!</v>
      </c>
    </row>
    <row r="79" spans="1:23" ht="24.95" customHeight="1" thickBot="1" x14ac:dyDescent="0.3">
      <c r="A79" s="261">
        <v>113</v>
      </c>
      <c r="B79" s="267">
        <v>87</v>
      </c>
      <c r="C79" s="268" t="str">
        <f>VLOOKUP(A79,График!$A$6:$C$147,3)</f>
        <v>14.00-14.45</v>
      </c>
      <c r="D79" s="226" t="e">
        <f t="shared" si="6"/>
        <v>#VALUE!</v>
      </c>
      <c r="E79" s="346">
        <f>HLOOKUP(($E$1+0.75),График!A$5:CU$1074,A79+1)</f>
        <v>-2.3978967741935477</v>
      </c>
      <c r="F79" s="227">
        <f>HLOOKUP($E$1,График!C$5:CT$129,A79+1)</f>
        <v>29</v>
      </c>
      <c r="G79" s="228">
        <f t="shared" si="7"/>
        <v>29</v>
      </c>
      <c r="H79" s="227">
        <f>HLOOKUP(($E$1+0.5),График!A$5:CT$161,A79+1)</f>
        <v>31.397896774193548</v>
      </c>
      <c r="I79" s="228"/>
      <c r="J79" s="286">
        <f>VLOOKUP(W79,'Расчет КК'!$S$124:$W$142,2,TRUE)</f>
        <v>1.0416666666666666E-2</v>
      </c>
      <c r="K79" s="286">
        <f>VLOOKUP(W79,'Расчет КК'!$S$124:$W$142,3,TRUE)</f>
        <v>2.0833333333333332E-2</v>
      </c>
      <c r="L79" s="286">
        <f>VLOOKUP(W79,'Расчет КК'!$S$124:$W$142,4,TRUE)</f>
        <v>1.0416666666666666E-2</v>
      </c>
      <c r="M79" s="286">
        <f>VLOOKUP(W79,'Расчет КК'!$S$124:$W$142,5,TRUE)</f>
        <v>2.0833333333333332E-2</v>
      </c>
      <c r="N79" s="476">
        <f>VLOOKUP(A79,График!A$5:D$147,4)</f>
        <v>0</v>
      </c>
      <c r="O79" s="347"/>
      <c r="P79" s="347"/>
      <c r="Q79" s="347"/>
      <c r="R79" s="348"/>
      <c r="S79" s="477"/>
      <c r="T79" s="287"/>
      <c r="U79" s="287"/>
      <c r="V79" s="288"/>
      <c r="W79" s="229">
        <f t="shared" si="8"/>
        <v>2.3978967741935477</v>
      </c>
    </row>
    <row r="80" spans="1:23" ht="24.95" customHeight="1" thickBot="1" x14ac:dyDescent="0.3">
      <c r="A80" s="261">
        <v>125</v>
      </c>
      <c r="B80" s="267">
        <v>85</v>
      </c>
      <c r="C80" s="268" t="str">
        <f>VLOOKUP(A80,График!$A$6:$C$147,3)</f>
        <v>6:00-15:00</v>
      </c>
      <c r="D80" s="226" t="e">
        <f t="shared" si="6"/>
        <v>#VALUE!</v>
      </c>
      <c r="E80" s="346">
        <f>HLOOKUP(($E$1+0.75),График!A$5:CU$1074,A80+1)</f>
        <v>0</v>
      </c>
      <c r="F80" s="227" t="e">
        <f>HLOOKUP($E$1,График!C$5:CT$129,A80+1)</f>
        <v>#REF!</v>
      </c>
      <c r="G80" s="228" t="e">
        <f t="shared" si="7"/>
        <v>#REF!</v>
      </c>
      <c r="H80" s="227">
        <f>HLOOKUP(($E$1+0.5),График!A$5:CT$161,A80+1)</f>
        <v>2</v>
      </c>
      <c r="I80" s="228"/>
      <c r="J80" s="286" t="e">
        <f>VLOOKUP(W80,'Расчет КК'!$S$124:$W$142,2,TRUE)</f>
        <v>#REF!</v>
      </c>
      <c r="K80" s="286" t="e">
        <f>VLOOKUP(W80,'Расчет КК'!$S$124:$W$142,3,TRUE)</f>
        <v>#REF!</v>
      </c>
      <c r="L80" s="286" t="e">
        <f>VLOOKUP(W80,'Расчет КК'!$S$124:$W$142,4,TRUE)</f>
        <v>#REF!</v>
      </c>
      <c r="M80" s="286" t="e">
        <f>VLOOKUP(W80,'Расчет КК'!$S$124:$W$142,5,TRUE)</f>
        <v>#REF!</v>
      </c>
      <c r="N80" s="476">
        <f>VLOOKUP(A80,График!A$5:D$147,4)</f>
        <v>0</v>
      </c>
      <c r="O80" s="347"/>
      <c r="P80" s="347"/>
      <c r="Q80" s="347"/>
      <c r="R80" s="348"/>
      <c r="S80" s="477"/>
      <c r="T80" s="287"/>
      <c r="U80" s="287"/>
      <c r="V80" s="288"/>
      <c r="W80" s="229" t="e">
        <f t="shared" si="8"/>
        <v>#REF!</v>
      </c>
    </row>
    <row r="81" spans="1:23" ht="24.95" customHeight="1" thickBot="1" x14ac:dyDescent="0.3">
      <c r="A81" s="261">
        <v>124</v>
      </c>
      <c r="B81" s="267">
        <v>84</v>
      </c>
      <c r="C81" s="268" t="str">
        <f>VLOOKUP(A81,График!$A$6:$C$147,3)</f>
        <v>ФОРМУЛЫ</v>
      </c>
      <c r="D81" s="226" t="e">
        <f t="shared" si="6"/>
        <v>#VALUE!</v>
      </c>
      <c r="E81" s="346">
        <f>HLOOKUP(($E$1+0.75),График!A$5:CU$1074,A81+1)</f>
        <v>0</v>
      </c>
      <c r="F81" s="227">
        <f>HLOOKUP($E$1,График!C$5:CT$129,A81+1)</f>
        <v>0</v>
      </c>
      <c r="G81" s="228">
        <f t="shared" si="7"/>
        <v>100</v>
      </c>
      <c r="H81" s="227">
        <f>HLOOKUP(($E$1+0.5),График!A$5:CT$161,A81+1)</f>
        <v>0</v>
      </c>
      <c r="I81" s="228"/>
      <c r="J81" s="286" t="e">
        <f>VLOOKUP(W81,'Расчет КК'!$S$124:$W$142,2,TRUE)</f>
        <v>#N/A</v>
      </c>
      <c r="K81" s="286" t="e">
        <f>VLOOKUP(W81,'Расчет КК'!$S$124:$W$142,3,TRUE)</f>
        <v>#N/A</v>
      </c>
      <c r="L81" s="286" t="e">
        <f>VLOOKUP(W81,'Расчет КК'!$S$124:$W$142,4,TRUE)</f>
        <v>#N/A</v>
      </c>
      <c r="M81" s="286" t="e">
        <f>VLOOKUP(W81,'Расчет КК'!$S$124:$W$142,5,TRUE)</f>
        <v>#N/A</v>
      </c>
      <c r="N81" s="476">
        <f>VLOOKUP(A81,График!A$5:D$147,4)</f>
        <v>0</v>
      </c>
      <c r="O81" s="347"/>
      <c r="P81" s="347"/>
      <c r="Q81" s="347"/>
      <c r="R81" s="348"/>
      <c r="S81" s="477"/>
      <c r="T81" s="287"/>
      <c r="U81" s="287"/>
      <c r="V81" s="288"/>
      <c r="W81" s="229">
        <f t="shared" si="8"/>
        <v>0</v>
      </c>
    </row>
    <row r="82" spans="1:23" ht="24.95" customHeight="1" thickBot="1" x14ac:dyDescent="0.3">
      <c r="A82" s="261">
        <v>123</v>
      </c>
      <c r="B82" s="267">
        <v>88</v>
      </c>
      <c r="C82" s="268" t="str">
        <f>VLOOKUP(A82,График!$A$6:$C$147,3)</f>
        <v>00.00-00.30</v>
      </c>
      <c r="D82" s="226" t="e">
        <f t="shared" si="6"/>
        <v>#VALUE!</v>
      </c>
      <c r="E82" s="346">
        <f>HLOOKUP(($E$1+0.75),График!A$5:CU$1074,A82+1)</f>
        <v>0.47475483870967761</v>
      </c>
      <c r="F82" s="227">
        <f>HLOOKUP($E$1,График!C$5:CT$129,A82+1)</f>
        <v>8</v>
      </c>
      <c r="G82" s="228">
        <f t="shared" si="7"/>
        <v>8</v>
      </c>
      <c r="H82" s="227">
        <f>HLOOKUP(($E$1+0.5),График!A$5:CT$161,A82+1)</f>
        <v>7.5252451612903224</v>
      </c>
      <c r="I82" s="228"/>
      <c r="J82" s="286" t="e">
        <f>VLOOKUP(W82,'Расчет КК'!$S$124:$W$142,2,TRUE)</f>
        <v>#N/A</v>
      </c>
      <c r="K82" s="286" t="e">
        <f>VLOOKUP(W82,'Расчет КК'!$S$124:$W$142,3,TRUE)</f>
        <v>#N/A</v>
      </c>
      <c r="L82" s="286" t="e">
        <f>VLOOKUP(W82,'Расчет КК'!$S$124:$W$142,4,TRUE)</f>
        <v>#N/A</v>
      </c>
      <c r="M82" s="286" t="e">
        <f>VLOOKUP(W82,'Расчет КК'!$S$124:$W$142,5,TRUE)</f>
        <v>#N/A</v>
      </c>
      <c r="N82" s="476">
        <f>VLOOKUP(A82,График!A$5:D$147,4)</f>
        <v>0</v>
      </c>
      <c r="O82" s="347"/>
      <c r="P82" s="347"/>
      <c r="Q82" s="347"/>
      <c r="R82" s="348"/>
      <c r="S82" s="477"/>
      <c r="T82" s="287"/>
      <c r="U82" s="287"/>
      <c r="V82" s="288"/>
      <c r="W82" s="229">
        <f t="shared" si="8"/>
        <v>-0.47475483870967761</v>
      </c>
    </row>
    <row r="83" spans="1:23" ht="24.95" customHeight="1" thickBot="1" x14ac:dyDescent="0.3">
      <c r="A83" s="261">
        <v>114</v>
      </c>
      <c r="B83" s="267">
        <v>91</v>
      </c>
      <c r="C83" s="268" t="str">
        <f>VLOOKUP(A83,График!$A$6:$C$147,3)</f>
        <v>15.00-15.45</v>
      </c>
      <c r="D83" s="226" t="e">
        <f t="shared" si="6"/>
        <v>#VALUE!</v>
      </c>
      <c r="E83" s="346">
        <f>HLOOKUP(($E$1+0.75),График!A$5:CU$1074,A83+1)</f>
        <v>-2.1590129032258076</v>
      </c>
      <c r="F83" s="227">
        <f>HLOOKUP($E$1,График!C$5:CT$129,A83+1)</f>
        <v>31</v>
      </c>
      <c r="G83" s="228">
        <f t="shared" si="7"/>
        <v>31</v>
      </c>
      <c r="H83" s="227">
        <f>HLOOKUP(($E$1+0.5),График!A$5:CT$161,A83+1)</f>
        <v>33.159012903225808</v>
      </c>
      <c r="I83" s="228"/>
      <c r="J83" s="286">
        <f>VLOOKUP(W83,'Расчет КК'!$S$124:$W$142,2,TRUE)</f>
        <v>1.0416666666666666E-2</v>
      </c>
      <c r="K83" s="286">
        <f>VLOOKUP(W83,'Расчет КК'!$S$124:$W$142,3,TRUE)</f>
        <v>2.0833333333333332E-2</v>
      </c>
      <c r="L83" s="286">
        <f>VLOOKUP(W83,'Расчет КК'!$S$124:$W$142,4,TRUE)</f>
        <v>1.0416666666666666E-2</v>
      </c>
      <c r="M83" s="286">
        <f>VLOOKUP(W83,'Расчет КК'!$S$124:$W$142,5,TRUE)</f>
        <v>2.0833333333333332E-2</v>
      </c>
      <c r="N83" s="476">
        <f>VLOOKUP(A83,График!A$5:D$147,4)</f>
        <v>0</v>
      </c>
      <c r="O83" s="347"/>
      <c r="P83" s="347"/>
      <c r="Q83" s="347"/>
      <c r="R83" s="348"/>
      <c r="S83" s="477"/>
      <c r="T83" s="287"/>
      <c r="U83" s="287"/>
      <c r="V83" s="288"/>
      <c r="W83" s="229">
        <f t="shared" si="8"/>
        <v>2.1590129032258076</v>
      </c>
    </row>
    <row r="84" spans="1:23" ht="24.95" customHeight="1" thickBot="1" x14ac:dyDescent="0.3">
      <c r="A84" s="261">
        <v>115</v>
      </c>
      <c r="B84" s="267">
        <v>94</v>
      </c>
      <c r="C84" s="268" t="str">
        <f>VLOOKUP(A84,График!$A$6:$C$147,3)</f>
        <v>16.00-16.45</v>
      </c>
      <c r="D84" s="226" t="e">
        <f t="shared" si="6"/>
        <v>#VALUE!</v>
      </c>
      <c r="E84" s="346">
        <f>HLOOKUP(($E$1+0.75),График!A$5:CU$1074,A84+1)</f>
        <v>-0.37830322580644804</v>
      </c>
      <c r="F84" s="227">
        <f>HLOOKUP($E$1,График!C$5:CT$129,A84+1)</f>
        <v>30</v>
      </c>
      <c r="G84" s="228">
        <f t="shared" si="7"/>
        <v>30</v>
      </c>
      <c r="H84" s="227">
        <f>HLOOKUP(($E$1+0.5),График!A$5:CT$161,A84+1)</f>
        <v>30.378303225806448</v>
      </c>
      <c r="I84" s="228"/>
      <c r="J84" s="286">
        <f>VLOOKUP(W84,'Расчет КК'!$S$124:$W$142,2,TRUE)</f>
        <v>1.0416666666666666E-2</v>
      </c>
      <c r="K84" s="286">
        <f>VLOOKUP(W84,'Расчет КК'!$S$124:$W$142,3,TRUE)</f>
        <v>2.0833333333333332E-2</v>
      </c>
      <c r="L84" s="286">
        <f>VLOOKUP(W84,'Расчет КК'!$S$124:$W$142,4,TRUE)</f>
        <v>1.0416666666666666E-2</v>
      </c>
      <c r="M84" s="286">
        <f>VLOOKUP(W84,'Расчет КК'!$S$124:$W$142,5,TRUE)</f>
        <v>0</v>
      </c>
      <c r="N84" s="476">
        <f>VLOOKUP(A84,График!A$5:D$147,4)</f>
        <v>0</v>
      </c>
      <c r="O84" s="347"/>
      <c r="P84" s="347"/>
      <c r="Q84" s="347"/>
      <c r="R84" s="348"/>
      <c r="S84" s="477"/>
      <c r="T84" s="287"/>
      <c r="U84" s="287"/>
      <c r="V84" s="288"/>
      <c r="W84" s="229">
        <f t="shared" si="8"/>
        <v>0.37830322580644804</v>
      </c>
    </row>
    <row r="85" spans="1:23" ht="24.95" customHeight="1" thickBot="1" x14ac:dyDescent="0.3">
      <c r="A85" s="261">
        <v>122</v>
      </c>
      <c r="B85" s="267">
        <v>90</v>
      </c>
      <c r="C85" s="268" t="str">
        <f>VLOOKUP(A85,График!$A$6:$C$147,3)</f>
        <v>23.00-23.45</v>
      </c>
      <c r="D85" s="226" t="e">
        <f t="shared" si="6"/>
        <v>#VALUE!</v>
      </c>
      <c r="E85" s="346">
        <f>HLOOKUP(($E$1+0.75),График!A$5:CU$1074,A85+1)</f>
        <v>0.2727935483870958</v>
      </c>
      <c r="F85" s="227">
        <f>HLOOKUP($E$1,График!C$5:CT$129,A85+1)</f>
        <v>13</v>
      </c>
      <c r="G85" s="228">
        <f t="shared" si="7"/>
        <v>13</v>
      </c>
      <c r="H85" s="227">
        <f>HLOOKUP(($E$1+0.5),График!A$5:CT$161,A85+1)</f>
        <v>12.727206451612904</v>
      </c>
      <c r="I85" s="228"/>
      <c r="J85" s="286" t="e">
        <f>VLOOKUP(W85,'Расчет КК'!$S$124:$W$142,2,TRUE)</f>
        <v>#N/A</v>
      </c>
      <c r="K85" s="286" t="e">
        <f>VLOOKUP(W85,'Расчет КК'!$S$124:$W$142,3,TRUE)</f>
        <v>#N/A</v>
      </c>
      <c r="L85" s="286" t="e">
        <f>VLOOKUP(W85,'Расчет КК'!$S$124:$W$142,4,TRUE)</f>
        <v>#N/A</v>
      </c>
      <c r="M85" s="286" t="e">
        <f>VLOOKUP(W85,'Расчет КК'!$S$124:$W$142,5,TRUE)</f>
        <v>#N/A</v>
      </c>
      <c r="N85" s="476">
        <f>VLOOKUP(A85,График!A$5:D$147,4)</f>
        <v>0</v>
      </c>
      <c r="O85" s="347"/>
      <c r="P85" s="347"/>
      <c r="Q85" s="347"/>
      <c r="R85" s="348"/>
      <c r="S85" s="477"/>
      <c r="T85" s="287"/>
      <c r="U85" s="287"/>
      <c r="V85" s="288"/>
      <c r="W85" s="229">
        <f t="shared" si="8"/>
        <v>-0.2727935483870958</v>
      </c>
    </row>
    <row r="86" spans="1:23" ht="24.95" customHeight="1" thickBot="1" x14ac:dyDescent="0.3">
      <c r="A86" s="261">
        <v>98</v>
      </c>
      <c r="B86" s="267">
        <v>89</v>
      </c>
      <c r="C86" s="268" t="str">
        <f>VLOOKUP(A86,График!$A$6:$C$147,3)</f>
        <v>ОРКК+СВЕРКА</v>
      </c>
      <c r="D86" s="226" t="e">
        <f t="shared" si="6"/>
        <v>#VALUE!</v>
      </c>
      <c r="E86" s="346">
        <f>HLOOKUP(($E$1+0.75),График!A$5:CU$1074,A86+1)</f>
        <v>3</v>
      </c>
      <c r="F86" s="227">
        <f>HLOOKUP($E$1,График!C$5:CT$129,A86+1)</f>
        <v>0</v>
      </c>
      <c r="G86" s="228">
        <f t="shared" si="7"/>
        <v>100</v>
      </c>
      <c r="H86" s="227">
        <f>HLOOKUP(($E$1+0.5),График!A$5:CT$161,A86+1)</f>
        <v>0</v>
      </c>
      <c r="I86" s="228"/>
      <c r="J86" s="286" t="e">
        <f>VLOOKUP(W86,'Расчет КК'!$S$124:$W$142,2,TRUE)</f>
        <v>#N/A</v>
      </c>
      <c r="K86" s="286" t="e">
        <f>VLOOKUP(W86,'Расчет КК'!$S$124:$W$142,3,TRUE)</f>
        <v>#N/A</v>
      </c>
      <c r="L86" s="286" t="e">
        <f>VLOOKUP(W86,'Расчет КК'!$S$124:$W$142,4,TRUE)</f>
        <v>#N/A</v>
      </c>
      <c r="M86" s="286" t="e">
        <f>VLOOKUP(W86,'Расчет КК'!$S$124:$W$142,5,TRUE)</f>
        <v>#N/A</v>
      </c>
      <c r="N86" s="476" t="str">
        <f>VLOOKUP(A86,График!A$5:D$147,4)</f>
        <v>ОРКК</v>
      </c>
      <c r="O86" s="347"/>
      <c r="P86" s="347"/>
      <c r="Q86" s="347"/>
      <c r="R86" s="348"/>
      <c r="S86" s="477"/>
      <c r="T86" s="287"/>
      <c r="U86" s="287"/>
      <c r="V86" s="288"/>
      <c r="W86" s="229">
        <f t="shared" si="8"/>
        <v>0</v>
      </c>
    </row>
    <row r="87" spans="1:23" ht="24.95" customHeight="1" thickBot="1" x14ac:dyDescent="0.3">
      <c r="A87" s="261">
        <v>116</v>
      </c>
      <c r="B87" s="267">
        <v>93</v>
      </c>
      <c r="C87" s="268" t="str">
        <f>VLOOKUP(A87,График!$A$6:$C$147,3)</f>
        <v>17.00-17.45</v>
      </c>
      <c r="D87" s="226" t="e">
        <f t="shared" si="6"/>
        <v>#VALUE!</v>
      </c>
      <c r="E87" s="346">
        <f>HLOOKUP(($E$1+0.75),График!A$5:CU$1074,A87+1)</f>
        <v>-3.9035483870967731</v>
      </c>
      <c r="F87" s="227">
        <f>HLOOKUP($E$1,График!C$5:CT$129,A87+1)</f>
        <v>27</v>
      </c>
      <c r="G87" s="228">
        <f t="shared" si="7"/>
        <v>27</v>
      </c>
      <c r="H87" s="227">
        <f>HLOOKUP(($E$1+0.5),График!A$5:CT$161,A87+1)</f>
        <v>30.903548387096773</v>
      </c>
      <c r="I87" s="228"/>
      <c r="J87" s="286">
        <f>VLOOKUP(W87,'Расчет КК'!$S$124:$W$142,2,TRUE)</f>
        <v>1.0416666666666666E-2</v>
      </c>
      <c r="K87" s="286">
        <f>VLOOKUP(W87,'Расчет КК'!$S$124:$W$142,3,TRUE)</f>
        <v>2.0833333333333332E-2</v>
      </c>
      <c r="L87" s="286">
        <f>VLOOKUP(W87,'Расчет КК'!$S$124:$W$142,4,TRUE)</f>
        <v>1.0416666666666666E-2</v>
      </c>
      <c r="M87" s="286">
        <f>VLOOKUP(W87,'Расчет КК'!$S$124:$W$142,5,TRUE)</f>
        <v>2.0833333333333332E-2</v>
      </c>
      <c r="N87" s="476">
        <f>VLOOKUP(A87,График!A$5:D$147,4)</f>
        <v>0</v>
      </c>
      <c r="O87" s="347"/>
      <c r="P87" s="347"/>
      <c r="Q87" s="347"/>
      <c r="R87" s="348"/>
      <c r="S87" s="477"/>
      <c r="T87" s="287"/>
      <c r="U87" s="287"/>
      <c r="V87" s="288"/>
      <c r="W87" s="229">
        <f t="shared" si="8"/>
        <v>3.9035483870967731</v>
      </c>
    </row>
    <row r="88" spans="1:23" ht="24.95" customHeight="1" thickBot="1" x14ac:dyDescent="0.3">
      <c r="A88" s="261">
        <v>119</v>
      </c>
      <c r="B88" s="267">
        <v>98</v>
      </c>
      <c r="C88" s="268" t="str">
        <f>VLOOKUP(A88,График!$A$6:$C$147,3)</f>
        <v>20.00-20.45</v>
      </c>
      <c r="D88" s="226" t="e">
        <f t="shared" si="6"/>
        <v>#VALUE!</v>
      </c>
      <c r="E88" s="346">
        <f>HLOOKUP(($E$1+0.75),График!A$5:CU$1074,A88+1)</f>
        <v>-3.701587096774194</v>
      </c>
      <c r="F88" s="227">
        <f>HLOOKUP($E$1,График!C$5:CT$129,A88+1)</f>
        <v>19</v>
      </c>
      <c r="G88" s="228">
        <f t="shared" si="7"/>
        <v>19</v>
      </c>
      <c r="H88" s="227">
        <f>HLOOKUP(($E$1+0.5),График!A$5:CT$161,A88+1)</f>
        <v>22.701587096774194</v>
      </c>
      <c r="I88" s="228"/>
      <c r="J88" s="286">
        <f>VLOOKUP(W88,'Расчет КК'!$S$124:$W$142,2,TRUE)</f>
        <v>1.0416666666666666E-2</v>
      </c>
      <c r="K88" s="286">
        <f>VLOOKUP(W88,'Расчет КК'!$S$124:$W$142,3,TRUE)</f>
        <v>2.0833333333333332E-2</v>
      </c>
      <c r="L88" s="286">
        <f>VLOOKUP(W88,'Расчет КК'!$S$124:$W$142,4,TRUE)</f>
        <v>1.0416666666666666E-2</v>
      </c>
      <c r="M88" s="286">
        <f>VLOOKUP(W88,'Расчет КК'!$S$124:$W$142,5,TRUE)</f>
        <v>2.0833333333333332E-2</v>
      </c>
      <c r="N88" s="476">
        <f>VLOOKUP(A88,График!A$5:D$147,4)</f>
        <v>0</v>
      </c>
      <c r="O88" s="347"/>
      <c r="P88" s="347"/>
      <c r="Q88" s="347"/>
      <c r="R88" s="348"/>
      <c r="S88" s="477"/>
      <c r="T88" s="287"/>
      <c r="U88" s="287"/>
      <c r="V88" s="288"/>
      <c r="W88" s="229">
        <f t="shared" si="8"/>
        <v>3.701587096774194</v>
      </c>
    </row>
    <row r="89" spans="1:23" ht="24.95" customHeight="1" thickBot="1" x14ac:dyDescent="0.3">
      <c r="A89" s="261">
        <v>117</v>
      </c>
      <c r="B89" s="267">
        <v>92</v>
      </c>
      <c r="C89" s="268" t="str">
        <f>VLOOKUP(A89,График!$A$6:$C$147,3)</f>
        <v>18.00-18.45</v>
      </c>
      <c r="D89" s="226" t="e">
        <f t="shared" si="6"/>
        <v>#VALUE!</v>
      </c>
      <c r="E89" s="346">
        <f>HLOOKUP(($E$1+0.75),График!A$5:CU$1074,A89+1)</f>
        <v>-2.4431096774193541</v>
      </c>
      <c r="F89" s="227">
        <f>HLOOKUP($E$1,График!C$5:CT$129,A89+1)</f>
        <v>23</v>
      </c>
      <c r="G89" s="228">
        <f t="shared" si="7"/>
        <v>23</v>
      </c>
      <c r="H89" s="227">
        <f>HLOOKUP(($E$1+0.5),График!A$5:CT$161,A89+1)</f>
        <v>25.443109677419354</v>
      </c>
      <c r="I89" s="228"/>
      <c r="J89" s="286">
        <f>VLOOKUP(W89,'Расчет КК'!$S$124:$W$142,2,TRUE)</f>
        <v>1.0416666666666666E-2</v>
      </c>
      <c r="K89" s="286">
        <f>VLOOKUP(W89,'Расчет КК'!$S$124:$W$142,3,TRUE)</f>
        <v>2.0833333333333332E-2</v>
      </c>
      <c r="L89" s="286">
        <f>VLOOKUP(W89,'Расчет КК'!$S$124:$W$142,4,TRUE)</f>
        <v>1.0416666666666666E-2</v>
      </c>
      <c r="M89" s="286">
        <f>VLOOKUP(W89,'Расчет КК'!$S$124:$W$142,5,TRUE)</f>
        <v>2.0833333333333332E-2</v>
      </c>
      <c r="N89" s="476">
        <f>VLOOKUP(A89,График!A$5:D$147,4)</f>
        <v>0</v>
      </c>
      <c r="O89" s="347"/>
      <c r="P89" s="347"/>
      <c r="Q89" s="347"/>
      <c r="R89" s="348"/>
      <c r="S89" s="477"/>
      <c r="T89" s="287"/>
      <c r="U89" s="287"/>
      <c r="V89" s="288"/>
      <c r="W89" s="229">
        <f t="shared" si="8"/>
        <v>2.4431096774193541</v>
      </c>
    </row>
    <row r="90" spans="1:23" ht="24.95" customHeight="1" thickBot="1" x14ac:dyDescent="0.3">
      <c r="A90" s="261">
        <v>121</v>
      </c>
      <c r="B90" s="267">
        <v>95</v>
      </c>
      <c r="C90" s="268" t="str">
        <f>VLOOKUP(A90,График!$A$6:$C$147,3)</f>
        <v>22.00-22.45</v>
      </c>
      <c r="D90" s="226" t="e">
        <f t="shared" si="6"/>
        <v>#VALUE!</v>
      </c>
      <c r="E90" s="346">
        <f>HLOOKUP(($E$1+0.75),График!A$5:CU$1074,A90+1)</f>
        <v>-1.7045999999999992</v>
      </c>
      <c r="F90" s="227">
        <f>HLOOKUP($E$1,График!C$5:CT$129,A90+1)</f>
        <v>15</v>
      </c>
      <c r="G90" s="228">
        <f t="shared" si="7"/>
        <v>15</v>
      </c>
      <c r="H90" s="227">
        <f>HLOOKUP(($E$1+0.5),График!A$5:CT$161,A90+1)</f>
        <v>16.704599999999999</v>
      </c>
      <c r="I90" s="228"/>
      <c r="J90" s="286">
        <f>VLOOKUP(W90,'Расчет КК'!$S$124:$W$142,2,TRUE)</f>
        <v>1.0416666666666666E-2</v>
      </c>
      <c r="K90" s="286">
        <f>VLOOKUP(W90,'Расчет КК'!$S$124:$W$142,3,TRUE)</f>
        <v>2.0833333333333332E-2</v>
      </c>
      <c r="L90" s="286">
        <f>VLOOKUP(W90,'Расчет КК'!$S$124:$W$142,4,TRUE)</f>
        <v>1.0416666666666666E-2</v>
      </c>
      <c r="M90" s="286">
        <f>VLOOKUP(W90,'Расчет КК'!$S$124:$W$142,5,TRUE)</f>
        <v>2.0833333333333332E-2</v>
      </c>
      <c r="N90" s="476">
        <f>VLOOKUP(A90,График!A$5:D$147,4)</f>
        <v>0</v>
      </c>
      <c r="O90" s="347"/>
      <c r="P90" s="347"/>
      <c r="Q90" s="347"/>
      <c r="R90" s="348"/>
      <c r="S90" s="477"/>
      <c r="T90" s="287"/>
      <c r="U90" s="287"/>
      <c r="V90" s="288"/>
      <c r="W90" s="229">
        <f t="shared" si="8"/>
        <v>1.7045999999999992</v>
      </c>
    </row>
    <row r="91" spans="1:23" ht="24.95" customHeight="1" thickBot="1" x14ac:dyDescent="0.3">
      <c r="A91" s="261">
        <v>118</v>
      </c>
      <c r="B91" s="267">
        <v>97</v>
      </c>
      <c r="C91" s="268" t="str">
        <f>VLOOKUP(A91,График!$A$6:$C$147,3)</f>
        <v>19.00-19.45</v>
      </c>
      <c r="D91" s="226" t="e">
        <f t="shared" si="6"/>
        <v>#VALUE!</v>
      </c>
      <c r="E91" s="346">
        <f>HLOOKUP(($E$1+0.75),График!A$5:CU$1074,A91+1)</f>
        <v>-4.0610451612903233</v>
      </c>
      <c r="F91" s="227">
        <f>HLOOKUP($E$1,График!C$5:CT$129,A91+1)</f>
        <v>20</v>
      </c>
      <c r="G91" s="228">
        <f t="shared" si="7"/>
        <v>20</v>
      </c>
      <c r="H91" s="227">
        <f>HLOOKUP(($E$1+0.5),График!A$5:CT$161,A91+1)</f>
        <v>24.061045161290323</v>
      </c>
      <c r="I91" s="228"/>
      <c r="J91" s="286">
        <f>VLOOKUP(W91,'Расчет КК'!$S$124:$W$142,2,TRUE)</f>
        <v>1.0416666666666666E-2</v>
      </c>
      <c r="K91" s="286">
        <f>VLOOKUP(W91,'Расчет КК'!$S$124:$W$142,3,TRUE)</f>
        <v>2.0833333333333332E-2</v>
      </c>
      <c r="L91" s="286">
        <f>VLOOKUP(W91,'Расчет КК'!$S$124:$W$142,4,TRUE)</f>
        <v>1.0416666666666666E-2</v>
      </c>
      <c r="M91" s="286">
        <f>VLOOKUP(W91,'Расчет КК'!$S$124:$W$142,5,TRUE)</f>
        <v>2.0833333333333332E-2</v>
      </c>
      <c r="N91" s="476">
        <f>VLOOKUP(A91,График!A$5:D$147,4)</f>
        <v>0</v>
      </c>
      <c r="O91" s="347"/>
      <c r="P91" s="347"/>
      <c r="Q91" s="347"/>
      <c r="R91" s="348"/>
      <c r="S91" s="477"/>
      <c r="T91" s="287"/>
      <c r="U91" s="287"/>
      <c r="V91" s="288"/>
      <c r="W91" s="229">
        <f t="shared" si="8"/>
        <v>4.0610451612903233</v>
      </c>
    </row>
    <row r="92" spans="1:23" ht="24.95" customHeight="1" thickBot="1" x14ac:dyDescent="0.3">
      <c r="A92" s="261">
        <v>120</v>
      </c>
      <c r="B92" s="267">
        <v>96</v>
      </c>
      <c r="C92" s="268" t="str">
        <f>VLOOKUP(A92,График!$A$6:$C$147,3)</f>
        <v>21.00-21.45</v>
      </c>
      <c r="D92" s="226" t="e">
        <f t="shared" si="6"/>
        <v>#VALUE!</v>
      </c>
      <c r="E92" s="346">
        <f>HLOOKUP(($E$1+0.75),График!A$5:CU$1074,A92+1)</f>
        <v>-2.9291677419354833</v>
      </c>
      <c r="F92" s="227">
        <f>HLOOKUP($E$1,График!C$5:CT$129,A92+1)</f>
        <v>16</v>
      </c>
      <c r="G92" s="228">
        <f t="shared" si="7"/>
        <v>16</v>
      </c>
      <c r="H92" s="227">
        <f>HLOOKUP(($E$1+0.5),График!A$5:CT$161,A92+1)</f>
        <v>18.929167741935483</v>
      </c>
      <c r="I92" s="228"/>
      <c r="J92" s="286">
        <f>VLOOKUP(W92,'Расчет КК'!$S$124:$W$142,2,TRUE)</f>
        <v>1.0416666666666666E-2</v>
      </c>
      <c r="K92" s="286">
        <f>VLOOKUP(W92,'Расчет КК'!$S$124:$W$142,3,TRUE)</f>
        <v>2.0833333333333332E-2</v>
      </c>
      <c r="L92" s="286">
        <f>VLOOKUP(W92,'Расчет КК'!$S$124:$W$142,4,TRUE)</f>
        <v>1.0416666666666666E-2</v>
      </c>
      <c r="M92" s="286">
        <f>VLOOKUP(W92,'Расчет КК'!$S$124:$W$142,5,TRUE)</f>
        <v>2.0833333333333332E-2</v>
      </c>
      <c r="N92" s="476">
        <f>VLOOKUP(A92,График!A$5:D$147,4)</f>
        <v>0</v>
      </c>
      <c r="O92" s="347"/>
      <c r="P92" s="347"/>
      <c r="Q92" s="347"/>
      <c r="R92" s="348"/>
      <c r="S92" s="477"/>
      <c r="T92" s="287"/>
      <c r="U92" s="287"/>
      <c r="V92" s="288"/>
      <c r="W92" s="229">
        <f t="shared" si="8"/>
        <v>2.9291677419354833</v>
      </c>
    </row>
    <row r="93" spans="1:23" ht="24.95" customHeight="1" thickBot="1" x14ac:dyDescent="0.3">
      <c r="A93" s="261">
        <v>99</v>
      </c>
      <c r="B93" s="267">
        <v>9</v>
      </c>
      <c r="C93" s="268" t="str">
        <f>VLOOKUP(A93,График!$A$6:$C$147,3)</f>
        <v>СПЕЦ+ДОСТ(2 чел)</v>
      </c>
      <c r="D93" s="226" t="e">
        <f t="shared" si="6"/>
        <v>#VALUE!</v>
      </c>
      <c r="E93" s="346">
        <f>HLOOKUP(($E$1+0.75),График!A$5:CU$1074,A93+1)</f>
        <v>15</v>
      </c>
      <c r="F93" s="227">
        <f>HLOOKUP($E$1,График!C$5:CT$129,A93+1)</f>
        <v>0</v>
      </c>
      <c r="G93" s="228">
        <f t="shared" si="7"/>
        <v>100</v>
      </c>
      <c r="H93" s="227">
        <f>HLOOKUP(($E$1+0.5),График!A$5:CT$161,A93+1)</f>
        <v>0</v>
      </c>
      <c r="I93" s="228"/>
      <c r="J93" s="286" t="e">
        <f>VLOOKUP(W93,'Расчет КК'!$S$124:$W$142,2,TRUE)</f>
        <v>#N/A</v>
      </c>
      <c r="K93" s="286" t="e">
        <f>VLOOKUP(W93,'Расчет КК'!$S$124:$W$142,3,TRUE)</f>
        <v>#N/A</v>
      </c>
      <c r="L93" s="286" t="e">
        <f>VLOOKUP(W93,'Расчет КК'!$S$124:$W$142,4,TRUE)</f>
        <v>#N/A</v>
      </c>
      <c r="M93" s="286" t="e">
        <f>VLOOKUP(W93,'Расчет КК'!$S$124:$W$142,5,TRUE)</f>
        <v>#N/A</v>
      </c>
      <c r="N93" s="476">
        <f>VLOOKUP(A93,График!A$5:D$147,4)</f>
        <v>0</v>
      </c>
      <c r="O93" s="347"/>
      <c r="P93" s="347"/>
      <c r="Q93" s="347"/>
      <c r="R93" s="348"/>
      <c r="S93" s="477"/>
      <c r="T93" s="287"/>
      <c r="U93" s="287"/>
      <c r="V93" s="288"/>
      <c r="W93" s="229">
        <f t="shared" si="8"/>
        <v>0</v>
      </c>
    </row>
    <row r="94" spans="1:23" ht="24.95" customHeight="1" thickBot="1" x14ac:dyDescent="0.3">
      <c r="A94" s="261">
        <v>84</v>
      </c>
      <c r="B94" s="267">
        <v>18</v>
      </c>
      <c r="C94" s="268">
        <f>VLOOKUP(A94,График!$A$6:$C$147,3)</f>
        <v>0</v>
      </c>
      <c r="D94" s="226" t="e">
        <f t="shared" si="6"/>
        <v>#VALUE!</v>
      </c>
      <c r="E94" s="346">
        <f>HLOOKUP(($E$1+0.75),График!A$5:CU$1074,A94+1)</f>
        <v>0</v>
      </c>
      <c r="F94" s="227">
        <f>HLOOKUP($E$1,График!C$5:CT$129,A94+1)</f>
        <v>0</v>
      </c>
      <c r="G94" s="228">
        <f t="shared" si="7"/>
        <v>100</v>
      </c>
      <c r="H94" s="227">
        <f>HLOOKUP(($E$1+0.5),График!A$5:CT$161,A94+1)</f>
        <v>0</v>
      </c>
      <c r="I94" s="228"/>
      <c r="J94" s="286" t="e">
        <f>VLOOKUP(W94,'Расчет КК'!$S$124:$W$142,2,TRUE)</f>
        <v>#N/A</v>
      </c>
      <c r="K94" s="286" t="e">
        <f>VLOOKUP(W94,'Расчет КК'!$S$124:$W$142,3,TRUE)</f>
        <v>#N/A</v>
      </c>
      <c r="L94" s="286" t="e">
        <f>VLOOKUP(W94,'Расчет КК'!$S$124:$W$142,4,TRUE)</f>
        <v>#N/A</v>
      </c>
      <c r="M94" s="286" t="e">
        <f>VLOOKUP(W94,'Расчет КК'!$S$124:$W$142,5,TRUE)</f>
        <v>#N/A</v>
      </c>
      <c r="N94" s="476">
        <f>VLOOKUP(A94,График!A$5:D$147,4)</f>
        <v>0</v>
      </c>
      <c r="O94" s="347"/>
      <c r="P94" s="347"/>
      <c r="Q94" s="347"/>
      <c r="R94" s="348"/>
      <c r="S94" s="477"/>
      <c r="T94" s="287"/>
      <c r="U94" s="287"/>
      <c r="V94" s="288"/>
      <c r="W94" s="229">
        <f t="shared" si="8"/>
        <v>0</v>
      </c>
    </row>
    <row r="95" spans="1:23" ht="24.95" customHeight="1" thickBot="1" x14ac:dyDescent="0.3">
      <c r="A95" s="261">
        <v>28</v>
      </c>
      <c r="B95" s="267">
        <v>20</v>
      </c>
      <c r="C95" s="268" t="str">
        <f>VLOOKUP(A95,График!$A$6:$C$147,3)</f>
        <v>Тихая Светлана Олеговна</v>
      </c>
      <c r="D95" s="226" t="str">
        <f t="shared" si="6"/>
        <v xml:space="preserve">Тихая Светлана </v>
      </c>
      <c r="E95" s="346">
        <f>HLOOKUP(($E$1+0.75),График!A$5:CU$1074,A95+1)</f>
        <v>0</v>
      </c>
      <c r="F95" s="227" t="str">
        <f>HLOOKUP($E$1,График!C$5:CT$129,A95+1)</f>
        <v>В</v>
      </c>
      <c r="G95" s="228" t="str">
        <f t="shared" si="7"/>
        <v>В</v>
      </c>
      <c r="H95" s="227" t="str">
        <f>HLOOKUP(($E$1+0.5),График!A$5:CT$161,A95+1)</f>
        <v>В</v>
      </c>
      <c r="I95" s="228"/>
      <c r="J95" s="286" t="e">
        <f>VLOOKUP(W95,'Расчет КК'!$S$124:$W$142,2,TRUE)</f>
        <v>#VALUE!</v>
      </c>
      <c r="K95" s="286" t="e">
        <f>VLOOKUP(W95,'Расчет КК'!$S$124:$W$142,3,TRUE)</f>
        <v>#VALUE!</v>
      </c>
      <c r="L95" s="286" t="e">
        <f>VLOOKUP(W95,'Расчет КК'!$S$124:$W$142,4,TRUE)</f>
        <v>#VALUE!</v>
      </c>
      <c r="M95" s="286" t="e">
        <f>VLOOKUP(W95,'Расчет КК'!$S$124:$W$142,5,TRUE)</f>
        <v>#VALUE!</v>
      </c>
      <c r="N95" s="476" t="str">
        <f>VLOOKUP(A95,График!A$5:D$147,4)</f>
        <v>Возв, СЦ</v>
      </c>
      <c r="O95" s="347"/>
      <c r="P95" s="347"/>
      <c r="Q95" s="347"/>
      <c r="R95" s="348"/>
      <c r="S95" s="477"/>
      <c r="T95" s="287"/>
      <c r="U95" s="287"/>
      <c r="V95" s="288"/>
      <c r="W95" s="229" t="e">
        <f t="shared" si="8"/>
        <v>#VALUE!</v>
      </c>
    </row>
    <row r="96" spans="1:23" ht="24.95" customHeight="1" thickBot="1" x14ac:dyDescent="0.3">
      <c r="A96" s="261">
        <v>57</v>
      </c>
      <c r="B96" s="267">
        <v>24</v>
      </c>
      <c r="C96" s="268" t="str">
        <f>VLOOKUP(A96,График!$A$6:$C$147,3)</f>
        <v>Каюшкина Ксения Андреевна</v>
      </c>
      <c r="D96" s="226" t="str">
        <f t="shared" si="6"/>
        <v xml:space="preserve">Каюшкина Ксения </v>
      </c>
      <c r="E96" s="346">
        <f>HLOOKUP(($E$1+0.75),График!A$5:CU$1074,A96+1)</f>
        <v>0</v>
      </c>
      <c r="F96" s="227" t="str">
        <f>HLOOKUP($E$1,График!C$5:CT$129,A96+1)</f>
        <v>ОТ</v>
      </c>
      <c r="G96" s="228" t="str">
        <f t="shared" si="7"/>
        <v>ОТ</v>
      </c>
      <c r="H96" s="227" t="str">
        <f>HLOOKUP(($E$1+0.5),График!A$5:CT$161,A96+1)</f>
        <v>ОТ</v>
      </c>
      <c r="I96" s="228"/>
      <c r="J96" s="286" t="e">
        <f>VLOOKUP(W96,'Расчет КК'!$S$124:$W$142,2,TRUE)</f>
        <v>#VALUE!</v>
      </c>
      <c r="K96" s="286" t="e">
        <f>VLOOKUP(W96,'Расчет КК'!$S$124:$W$142,3,TRUE)</f>
        <v>#VALUE!</v>
      </c>
      <c r="L96" s="286" t="e">
        <f>VLOOKUP(W96,'Расчет КК'!$S$124:$W$142,4,TRUE)</f>
        <v>#VALUE!</v>
      </c>
      <c r="M96" s="286" t="e">
        <f>VLOOKUP(W96,'Расчет КК'!$S$124:$W$142,5,TRUE)</f>
        <v>#VALUE!</v>
      </c>
      <c r="N96" s="476" t="str">
        <f>VLOOKUP(A96,График!A$5:D$147,4)</f>
        <v xml:space="preserve">Уходит на 1.5 часа раньше </v>
      </c>
      <c r="O96" s="347"/>
      <c r="P96" s="347"/>
      <c r="Q96" s="347"/>
      <c r="R96" s="348"/>
      <c r="S96" s="477"/>
      <c r="T96" s="287"/>
      <c r="U96" s="287"/>
      <c r="V96" s="288"/>
      <c r="W96" s="229" t="e">
        <f t="shared" si="8"/>
        <v>#VALUE!</v>
      </c>
    </row>
    <row r="97" spans="1:23" ht="24.95" customHeight="1" thickBot="1" x14ac:dyDescent="0.3">
      <c r="A97" s="261">
        <v>51</v>
      </c>
      <c r="B97" s="267">
        <v>25</v>
      </c>
      <c r="C97" s="268" t="str">
        <f>VLOOKUP(A97,График!$A$6:$C$147,3)</f>
        <v>Даниелов Александр Олегович</v>
      </c>
      <c r="D97" s="226" t="str">
        <f t="shared" si="6"/>
        <v xml:space="preserve">Даниелов Александр </v>
      </c>
      <c r="E97" s="346">
        <f>HLOOKUP(($E$1+0.75),График!A$5:CU$1074,A97+1)</f>
        <v>0</v>
      </c>
      <c r="F97" s="227" t="str">
        <f>HLOOKUP($E$1,График!C$5:CT$129,A97+1)</f>
        <v>В</v>
      </c>
      <c r="G97" s="228" t="str">
        <f t="shared" si="7"/>
        <v>В</v>
      </c>
      <c r="H97" s="227" t="str">
        <f>HLOOKUP(($E$1+0.5),График!A$5:CT$161,A97+1)</f>
        <v>В</v>
      </c>
      <c r="I97" s="228"/>
      <c r="J97" s="286" t="e">
        <f>VLOOKUP(W97,'Расчет КК'!$S$124:$W$142,2,TRUE)</f>
        <v>#VALUE!</v>
      </c>
      <c r="K97" s="286" t="e">
        <f>VLOOKUP(W97,'Расчет КК'!$S$124:$W$142,3,TRUE)</f>
        <v>#VALUE!</v>
      </c>
      <c r="L97" s="286" t="e">
        <f>VLOOKUP(W97,'Расчет КК'!$S$124:$W$142,4,TRUE)</f>
        <v>#VALUE!</v>
      </c>
      <c r="M97" s="286" t="e">
        <f>VLOOKUP(W97,'Расчет КК'!$S$124:$W$142,5,TRUE)</f>
        <v>#VALUE!</v>
      </c>
      <c r="N97" s="476" t="str">
        <f>VLOOKUP(A97,График!A$5:D$147,4)</f>
        <v>(По СБ приходит в 14.00)Возв, ОРКК(Дог)</v>
      </c>
      <c r="O97" s="347"/>
      <c r="P97" s="347"/>
      <c r="Q97" s="347"/>
      <c r="R97" s="348"/>
      <c r="S97" s="477"/>
      <c r="T97" s="287"/>
      <c r="U97" s="287"/>
      <c r="V97" s="288"/>
      <c r="W97" s="229" t="e">
        <f t="shared" si="8"/>
        <v>#VALUE!</v>
      </c>
    </row>
    <row r="98" spans="1:23" ht="24.95" customHeight="1" thickBot="1" x14ac:dyDescent="0.3">
      <c r="A98" s="261">
        <v>72</v>
      </c>
      <c r="B98" s="267">
        <v>26</v>
      </c>
      <c r="C98" s="268" t="str">
        <f>VLOOKUP(A98,График!$A$6:$C$147,3)</f>
        <v>Тажудинова Нурият Ахмедовна</v>
      </c>
      <c r="D98" s="226" t="str">
        <f t="shared" si="6"/>
        <v xml:space="preserve">Тажудинова Нурият </v>
      </c>
      <c r="E98" s="346" t="str">
        <f>HLOOKUP(($E$1+0.75),График!A$5:CU$1074,A98+1)</f>
        <v>ИНФО</v>
      </c>
      <c r="F98" s="227">
        <f>HLOOKUP($E$1,График!C$5:CT$129,A98+1)</f>
        <v>0.28125</v>
      </c>
      <c r="G98" s="228">
        <f t="shared" si="7"/>
        <v>0.28125</v>
      </c>
      <c r="H98" s="227">
        <f>HLOOKUP(($E$1+0.5),График!A$5:CT$161,A98+1)</f>
        <v>0.65625</v>
      </c>
      <c r="I98" s="228"/>
      <c r="J98" s="286">
        <f>VLOOKUP(W98,'Расчет КК'!$S$124:$W$142,2,TRUE)</f>
        <v>1.0416666666666666E-2</v>
      </c>
      <c r="K98" s="286">
        <f>VLOOKUP(W98,'Расчет КК'!$S$124:$W$142,3,TRUE)</f>
        <v>2.0833333333333332E-2</v>
      </c>
      <c r="L98" s="286">
        <f>VLOOKUP(W98,'Расчет КК'!$S$124:$W$142,4,TRUE)</f>
        <v>1.0416666666666666E-2</v>
      </c>
      <c r="M98" s="286">
        <f>VLOOKUP(W98,'Расчет КК'!$S$124:$W$142,5,TRUE)</f>
        <v>0</v>
      </c>
      <c r="N98" s="476" t="str">
        <f>VLOOKUP(A98,График!A$5:D$147,4)</f>
        <v>Возв, Инфо</v>
      </c>
      <c r="O98" s="347"/>
      <c r="P98" s="347"/>
      <c r="Q98" s="347"/>
      <c r="R98" s="348"/>
      <c r="S98" s="477"/>
      <c r="T98" s="287"/>
      <c r="U98" s="287"/>
      <c r="V98" s="288"/>
      <c r="W98" s="229">
        <f t="shared" si="8"/>
        <v>0.375</v>
      </c>
    </row>
    <row r="99" spans="1:23" ht="24.95" customHeight="1" thickBot="1" x14ac:dyDescent="0.3">
      <c r="A99" s="261">
        <v>26</v>
      </c>
      <c r="B99" s="267">
        <v>27</v>
      </c>
      <c r="C99" s="268" t="str">
        <f>VLOOKUP(A99,График!$A$6:$C$147,3)</f>
        <v>Соколова Ольга Вячеславовна</v>
      </c>
      <c r="D99" s="226" t="str">
        <f t="shared" si="6"/>
        <v xml:space="preserve">Соколова Ольга </v>
      </c>
      <c r="E99" s="346">
        <f>HLOOKUP(($E$1+0.75),График!A$5:CU$1074,A99+1)</f>
        <v>0</v>
      </c>
      <c r="F99" s="227" t="str">
        <f>HLOOKUP($E$1,График!C$5:CT$129,A99+1)</f>
        <v>В</v>
      </c>
      <c r="G99" s="228" t="str">
        <f t="shared" si="7"/>
        <v>В</v>
      </c>
      <c r="H99" s="227" t="str">
        <f>HLOOKUP(($E$1+0.5),График!A$5:CT$161,A99+1)</f>
        <v>В</v>
      </c>
      <c r="I99" s="228"/>
      <c r="J99" s="286" t="e">
        <f>VLOOKUP(W99,'Расчет КК'!$S$124:$W$142,2,TRUE)</f>
        <v>#VALUE!</v>
      </c>
      <c r="K99" s="286" t="e">
        <f>VLOOKUP(W99,'Расчет КК'!$S$124:$W$142,3,TRUE)</f>
        <v>#VALUE!</v>
      </c>
      <c r="L99" s="286" t="e">
        <f>VLOOKUP(W99,'Расчет КК'!$S$124:$W$142,4,TRUE)</f>
        <v>#VALUE!</v>
      </c>
      <c r="M99" s="286" t="e">
        <f>VLOOKUP(W99,'Расчет КК'!$S$124:$W$142,5,TRUE)</f>
        <v>#VALUE!</v>
      </c>
      <c r="N99" s="476" t="str">
        <f>VLOOKUP(A99,График!A$5:D$147,4)</f>
        <v>Инфо, Возв, СЦ</v>
      </c>
      <c r="O99" s="347"/>
      <c r="P99" s="347"/>
      <c r="Q99" s="347"/>
      <c r="R99" s="348"/>
      <c r="S99" s="477"/>
      <c r="T99" s="287"/>
      <c r="U99" s="287"/>
      <c r="V99" s="288"/>
      <c r="W99" s="229" t="e">
        <f t="shared" si="8"/>
        <v>#VALUE!</v>
      </c>
    </row>
    <row r="100" spans="1:23" ht="24.95" customHeight="1" thickBot="1" x14ac:dyDescent="0.3">
      <c r="A100" s="261">
        <v>22</v>
      </c>
      <c r="B100" s="267">
        <v>31</v>
      </c>
      <c r="C100" s="268" t="str">
        <f>VLOOKUP(A100,График!$A$6:$C$147,3)</f>
        <v>Полякова Елена Михайловна</v>
      </c>
      <c r="D100" s="226" t="str">
        <f t="shared" si="6"/>
        <v xml:space="preserve">Полякова Елена </v>
      </c>
      <c r="E100" s="346">
        <f>HLOOKUP(($E$1+0.75),График!A$5:CU$1074,A100+1)</f>
        <v>0</v>
      </c>
      <c r="F100" s="227" t="str">
        <f>HLOOKUP($E$1,График!C$5:CT$129,A100+1)</f>
        <v>В</v>
      </c>
      <c r="G100" s="228" t="str">
        <f t="shared" si="7"/>
        <v>В</v>
      </c>
      <c r="H100" s="227" t="str">
        <f>HLOOKUP(($E$1+0.5),График!A$5:CT$161,A100+1)</f>
        <v>В</v>
      </c>
      <c r="I100" s="228"/>
      <c r="J100" s="286" t="e">
        <f>VLOOKUP(W100,'Расчет КК'!$S$124:$W$142,2,TRUE)</f>
        <v>#VALUE!</v>
      </c>
      <c r="K100" s="286" t="e">
        <f>VLOOKUP(W100,'Расчет КК'!$S$124:$W$142,3,TRUE)</f>
        <v>#VALUE!</v>
      </c>
      <c r="L100" s="286" t="e">
        <f>VLOOKUP(W100,'Расчет КК'!$S$124:$W$142,4,TRUE)</f>
        <v>#VALUE!</v>
      </c>
      <c r="M100" s="286" t="e">
        <f>VLOOKUP(W100,'Расчет КК'!$S$124:$W$142,5,TRUE)</f>
        <v>#VALUE!</v>
      </c>
      <c r="N100" s="476">
        <f>VLOOKUP(A100,График!A$5:D$147,4)</f>
        <v>0</v>
      </c>
      <c r="O100" s="347"/>
      <c r="P100" s="347"/>
      <c r="Q100" s="347"/>
      <c r="R100" s="348"/>
      <c r="S100" s="477"/>
      <c r="T100" s="287"/>
      <c r="U100" s="287"/>
      <c r="V100" s="288"/>
      <c r="W100" s="229" t="e">
        <f t="shared" si="8"/>
        <v>#VALUE!</v>
      </c>
    </row>
    <row r="101" spans="1:23" ht="24.95" customHeight="1" thickBot="1" x14ac:dyDescent="0.3">
      <c r="A101" s="261">
        <v>16</v>
      </c>
      <c r="B101" s="267">
        <v>34</v>
      </c>
      <c r="C101" s="268" t="str">
        <f>VLOOKUP(A101,График!$A$6:$C$147,3)</f>
        <v>Келлер Алена Александровна</v>
      </c>
      <c r="D101" s="226" t="str">
        <f t="shared" si="6"/>
        <v xml:space="preserve">Келлер Алена </v>
      </c>
      <c r="E101" s="346">
        <f>HLOOKUP(($E$1+0.75),График!A$5:CU$1074,A101+1)</f>
        <v>0</v>
      </c>
      <c r="F101" s="227" t="str">
        <f>HLOOKUP($E$1,График!C$5:CT$129,A101+1)</f>
        <v>В</v>
      </c>
      <c r="G101" s="228" t="str">
        <f t="shared" si="7"/>
        <v>В</v>
      </c>
      <c r="H101" s="227" t="str">
        <f>HLOOKUP(($E$1+0.5),График!A$5:CT$161,A101+1)</f>
        <v>В</v>
      </c>
      <c r="I101" s="228"/>
      <c r="J101" s="286" t="e">
        <f>VLOOKUP(W101,'Расчет КК'!$S$124:$W$142,2,TRUE)</f>
        <v>#VALUE!</v>
      </c>
      <c r="K101" s="286" t="e">
        <f>VLOOKUP(W101,'Расчет КК'!$S$124:$W$142,3,TRUE)</f>
        <v>#VALUE!</v>
      </c>
      <c r="L101" s="286" t="e">
        <f>VLOOKUP(W101,'Расчет КК'!$S$124:$W$142,4,TRUE)</f>
        <v>#VALUE!</v>
      </c>
      <c r="M101" s="286" t="e">
        <f>VLOOKUP(W101,'Расчет КК'!$S$124:$W$142,5,TRUE)</f>
        <v>#VALUE!</v>
      </c>
      <c r="N101" s="476" t="str">
        <f>VLOOKUP(A101,График!A$5:D$147,4)</f>
        <v>ОРКК(Дог), Возв, СЦ</v>
      </c>
      <c r="O101" s="347"/>
      <c r="P101" s="347"/>
      <c r="Q101" s="347"/>
      <c r="R101" s="348"/>
      <c r="S101" s="477"/>
      <c r="T101" s="287"/>
      <c r="U101" s="287"/>
      <c r="V101" s="288"/>
      <c r="W101" s="229" t="e">
        <f t="shared" si="8"/>
        <v>#VALUE!</v>
      </c>
    </row>
    <row r="102" spans="1:23" ht="24.95" customHeight="1" thickBot="1" x14ac:dyDescent="0.3">
      <c r="A102" s="261">
        <v>35</v>
      </c>
      <c r="B102" s="267">
        <v>37</v>
      </c>
      <c r="C102" s="268" t="str">
        <f>VLOOKUP(A102,График!$A$6:$C$147,3)</f>
        <v>Хмара Екатерина Юрьевна</v>
      </c>
      <c r="D102" s="226" t="str">
        <f t="shared" si="6"/>
        <v xml:space="preserve">Хмара Екатерина </v>
      </c>
      <c r="E102" s="346" t="str">
        <f>HLOOKUP(($E$1+0.75),График!A$5:CU$1074,A102+1)</f>
        <v>СВЕРКА</v>
      </c>
      <c r="F102" s="227">
        <f>HLOOKUP($E$1,График!C$5:CT$129,A102+1)</f>
        <v>0.35416666666666669</v>
      </c>
      <c r="G102" s="228">
        <f t="shared" si="7"/>
        <v>0.35416666666666669</v>
      </c>
      <c r="H102" s="227">
        <f>HLOOKUP(($E$1+0.5),График!A$5:CT$161,A102+1)</f>
        <v>0.72916666666666663</v>
      </c>
      <c r="I102" s="228"/>
      <c r="J102" s="286">
        <f>VLOOKUP(W102,'Расчет КК'!$S$124:$W$142,2,TRUE)</f>
        <v>1.0416666666666666E-2</v>
      </c>
      <c r="K102" s="286">
        <f>VLOOKUP(W102,'Расчет КК'!$S$124:$W$142,3,TRUE)</f>
        <v>2.0833333333333332E-2</v>
      </c>
      <c r="L102" s="286">
        <f>VLOOKUP(W102,'Расчет КК'!$S$124:$W$142,4,TRUE)</f>
        <v>1.0416666666666666E-2</v>
      </c>
      <c r="M102" s="286">
        <f>VLOOKUP(W102,'Расчет КК'!$S$124:$W$142,5,TRUE)</f>
        <v>0</v>
      </c>
      <c r="N102" s="476" t="str">
        <f>VLOOKUP(A102,График!A$5:D$147,4)</f>
        <v>ОРКК СВЕРКА</v>
      </c>
      <c r="O102" s="347"/>
      <c r="P102" s="347"/>
      <c r="Q102" s="347"/>
      <c r="R102" s="348"/>
      <c r="S102" s="477"/>
      <c r="T102" s="287"/>
      <c r="U102" s="287"/>
      <c r="V102" s="288"/>
      <c r="W102" s="229">
        <f t="shared" si="8"/>
        <v>0.37499999999999994</v>
      </c>
    </row>
    <row r="103" spans="1:23" ht="24.95" customHeight="1" thickBot="1" x14ac:dyDescent="0.3">
      <c r="A103" s="261">
        <v>25</v>
      </c>
      <c r="B103" s="267">
        <v>39</v>
      </c>
      <c r="C103" s="268" t="str">
        <f>VLOOKUP(A103,График!$A$6:$C$147,3)</f>
        <v>Симонкова Рита Анатольевна</v>
      </c>
      <c r="D103" s="226" t="str">
        <f t="shared" ref="D103:D126" si="9">LEFT(C103,FIND(" ",C103,FIND(" ",C103)+1))</f>
        <v xml:space="preserve">Симонкова Рита </v>
      </c>
      <c r="E103" s="346">
        <f>HLOOKUP(($E$1+0.75),График!A$5:CU$1074,A103+1)</f>
        <v>0</v>
      </c>
      <c r="F103" s="227" t="str">
        <f>HLOOKUP($E$1,График!C$5:CT$129,A103+1)</f>
        <v>В</v>
      </c>
      <c r="G103" s="228" t="str">
        <f t="shared" ref="G103:G126" si="10">IF(F103=0,100,IF(F103="ВЫХОДНОЙ",100,IF(F103="отпуск",100,IF(F103="блн",50,IF(C103="Пьянов Андрей Алексеевич",80+F103,IF(C103="Рыжов Игорь Григорьевич",80+F103,IF(C103="Кириллов Евгений Викторович",80+F103,IF(C103="Церковников Владимир Геннадьевич",80+F103,F103))))))))</f>
        <v>В</v>
      </c>
      <c r="H103" s="227" t="str">
        <f>HLOOKUP(($E$1+0.5),График!A$5:CT$161,A103+1)</f>
        <v>В</v>
      </c>
      <c r="I103" s="228"/>
      <c r="J103" s="286" t="e">
        <f>VLOOKUP(W103,'Расчет КК'!$S$124:$W$142,2,TRUE)</f>
        <v>#VALUE!</v>
      </c>
      <c r="K103" s="286" t="e">
        <f>VLOOKUP(W103,'Расчет КК'!$S$124:$W$142,3,TRUE)</f>
        <v>#VALUE!</v>
      </c>
      <c r="L103" s="286" t="e">
        <f>VLOOKUP(W103,'Расчет КК'!$S$124:$W$142,4,TRUE)</f>
        <v>#VALUE!</v>
      </c>
      <c r="M103" s="286" t="e">
        <f>VLOOKUP(W103,'Расчет КК'!$S$124:$W$142,5,TRUE)</f>
        <v>#VALUE!</v>
      </c>
      <c r="N103" s="476">
        <f>VLOOKUP(A103,График!A$5:D$147,4)</f>
        <v>0</v>
      </c>
      <c r="O103" s="347"/>
      <c r="P103" s="347"/>
      <c r="Q103" s="347"/>
      <c r="R103" s="348"/>
      <c r="S103" s="477"/>
      <c r="T103" s="287"/>
      <c r="U103" s="287"/>
      <c r="V103" s="288"/>
      <c r="W103" s="229" t="e">
        <f t="shared" ref="W103:W126" si="11">H103-F103</f>
        <v>#VALUE!</v>
      </c>
    </row>
    <row r="104" spans="1:23" ht="24.95" customHeight="1" thickBot="1" x14ac:dyDescent="0.3">
      <c r="A104" s="261">
        <v>47</v>
      </c>
      <c r="B104" s="267">
        <v>42</v>
      </c>
      <c r="C104" s="268" t="str">
        <f>VLOOKUP(A104,График!$A$6:$C$147,3)</f>
        <v>Востреева Ирина Михайловна</v>
      </c>
      <c r="D104" s="226" t="str">
        <f t="shared" si="9"/>
        <v xml:space="preserve">Востреева Ирина </v>
      </c>
      <c r="E104" s="346">
        <f>HLOOKUP(($E$1+0.75),График!A$5:CU$1074,A104+1)</f>
        <v>0</v>
      </c>
      <c r="F104" s="227" t="str">
        <f>HLOOKUP($E$1,График!C$5:CT$129,A104+1)</f>
        <v>В</v>
      </c>
      <c r="G104" s="228" t="str">
        <f t="shared" si="10"/>
        <v>В</v>
      </c>
      <c r="H104" s="227" t="str">
        <f>HLOOKUP(($E$1+0.5),График!A$5:CT$161,A104+1)</f>
        <v>В</v>
      </c>
      <c r="I104" s="228"/>
      <c r="J104" s="286" t="e">
        <f>VLOOKUP(W104,'Расчет КК'!$S$124:$W$142,2,TRUE)</f>
        <v>#VALUE!</v>
      </c>
      <c r="K104" s="286" t="e">
        <f>VLOOKUP(W104,'Расчет КК'!$S$124:$W$142,3,TRUE)</f>
        <v>#VALUE!</v>
      </c>
      <c r="L104" s="286" t="e">
        <f>VLOOKUP(W104,'Расчет КК'!$S$124:$W$142,4,TRUE)</f>
        <v>#VALUE!</v>
      </c>
      <c r="M104" s="286" t="e">
        <f>VLOOKUP(W104,'Расчет КК'!$S$124:$W$142,5,TRUE)</f>
        <v>#VALUE!</v>
      </c>
      <c r="N104" s="476">
        <f>VLOOKUP(A104,График!A$5:D$147,4)</f>
        <v>0</v>
      </c>
      <c r="O104" s="347"/>
      <c r="P104" s="347"/>
      <c r="Q104" s="347"/>
      <c r="R104" s="348"/>
      <c r="S104" s="477"/>
      <c r="T104" s="287"/>
      <c r="U104" s="287"/>
      <c r="V104" s="288"/>
      <c r="W104" s="229" t="e">
        <f t="shared" si="11"/>
        <v>#VALUE!</v>
      </c>
    </row>
    <row r="105" spans="1:23" ht="24.95" customHeight="1" thickBot="1" x14ac:dyDescent="0.3">
      <c r="A105" s="261">
        <v>30</v>
      </c>
      <c r="B105" s="267">
        <v>44</v>
      </c>
      <c r="C105" s="268" t="str">
        <f>VLOOKUP(A105,График!$A$6:$C$147,3)</f>
        <v>Туева Любовь Николаевна</v>
      </c>
      <c r="D105" s="226" t="str">
        <f t="shared" si="9"/>
        <v xml:space="preserve">Туева Любовь </v>
      </c>
      <c r="E105" s="346">
        <f>HLOOKUP(($E$1+0.75),График!A$5:CU$1074,A105+1)</f>
        <v>0</v>
      </c>
      <c r="F105" s="227" t="str">
        <f>HLOOKUP($E$1,График!C$5:CT$129,A105+1)</f>
        <v>В</v>
      </c>
      <c r="G105" s="228" t="str">
        <f t="shared" si="10"/>
        <v>В</v>
      </c>
      <c r="H105" s="227" t="str">
        <f>HLOOKUP(($E$1+0.5),График!A$5:CT$161,A105+1)</f>
        <v>В</v>
      </c>
      <c r="I105" s="228"/>
      <c r="J105" s="286" t="e">
        <f>VLOOKUP(W105,'Расчет КК'!$S$124:$W$142,2,TRUE)</f>
        <v>#VALUE!</v>
      </c>
      <c r="K105" s="286" t="e">
        <f>VLOOKUP(W105,'Расчет КК'!$S$124:$W$142,3,TRUE)</f>
        <v>#VALUE!</v>
      </c>
      <c r="L105" s="286" t="e">
        <f>VLOOKUP(W105,'Расчет КК'!$S$124:$W$142,4,TRUE)</f>
        <v>#VALUE!</v>
      </c>
      <c r="M105" s="286" t="e">
        <f>VLOOKUP(W105,'Расчет КК'!$S$124:$W$142,5,TRUE)</f>
        <v>#VALUE!</v>
      </c>
      <c r="N105" s="476">
        <f>VLOOKUP(A105,График!A$5:D$147,4)</f>
        <v>0</v>
      </c>
      <c r="O105" s="347"/>
      <c r="P105" s="347"/>
      <c r="Q105" s="347"/>
      <c r="R105" s="348"/>
      <c r="S105" s="477"/>
      <c r="T105" s="287"/>
      <c r="U105" s="287"/>
      <c r="V105" s="288"/>
      <c r="W105" s="229" t="e">
        <f t="shared" si="11"/>
        <v>#VALUE!</v>
      </c>
    </row>
    <row r="106" spans="1:23" ht="24.95" customHeight="1" thickBot="1" x14ac:dyDescent="0.3">
      <c r="A106" s="261">
        <v>31</v>
      </c>
      <c r="B106" s="267">
        <v>45</v>
      </c>
      <c r="C106" s="268" t="str">
        <f>VLOOKUP(A106,График!$A$6:$C$147,3)</f>
        <v>Урусова Людмила Муаедовна</v>
      </c>
      <c r="D106" s="226" t="str">
        <f t="shared" si="9"/>
        <v xml:space="preserve">Урусова Людмила </v>
      </c>
      <c r="E106" s="346">
        <f>HLOOKUP(($E$1+0.75),График!A$5:CU$1074,A106+1)</f>
        <v>0</v>
      </c>
      <c r="F106" s="227">
        <f>HLOOKUP($E$1,График!C$5:CT$129,A106+1)</f>
        <v>0.29166666666666669</v>
      </c>
      <c r="G106" s="228">
        <f t="shared" si="10"/>
        <v>0.29166666666666669</v>
      </c>
      <c r="H106" s="227">
        <f>HLOOKUP(($E$1+0.5),График!A$5:CT$161,A106+1)</f>
        <v>0.66666666666666663</v>
      </c>
      <c r="I106" s="228"/>
      <c r="J106" s="286">
        <f>VLOOKUP(W106,'Расчет КК'!$S$124:$W$142,2,TRUE)</f>
        <v>1.0416666666666666E-2</v>
      </c>
      <c r="K106" s="286">
        <f>VLOOKUP(W106,'Расчет КК'!$S$124:$W$142,3,TRUE)</f>
        <v>2.0833333333333332E-2</v>
      </c>
      <c r="L106" s="286">
        <f>VLOOKUP(W106,'Расчет КК'!$S$124:$W$142,4,TRUE)</f>
        <v>1.0416666666666666E-2</v>
      </c>
      <c r="M106" s="286">
        <f>VLOOKUP(W106,'Расчет КК'!$S$124:$W$142,5,TRUE)</f>
        <v>0</v>
      </c>
      <c r="N106" s="476">
        <f>VLOOKUP(A106,График!A$5:D$147,4)</f>
        <v>0</v>
      </c>
      <c r="O106" s="347"/>
      <c r="P106" s="347"/>
      <c r="Q106" s="347"/>
      <c r="R106" s="348"/>
      <c r="S106" s="477"/>
      <c r="T106" s="287"/>
      <c r="U106" s="287"/>
      <c r="V106" s="288"/>
      <c r="W106" s="229">
        <f t="shared" si="11"/>
        <v>0.37499999999999994</v>
      </c>
    </row>
    <row r="107" spans="1:23" ht="24.95" customHeight="1" thickBot="1" x14ac:dyDescent="0.3">
      <c r="A107" s="261">
        <v>75</v>
      </c>
      <c r="B107" s="267">
        <v>47</v>
      </c>
      <c r="C107" s="268" t="str">
        <f>VLOOKUP(A107,График!$A$6:$C$147,3)</f>
        <v>Трухачева Анастасия Владимировна</v>
      </c>
      <c r="D107" s="226" t="str">
        <f t="shared" si="9"/>
        <v xml:space="preserve">Трухачева Анастасия </v>
      </c>
      <c r="E107" s="346">
        <f>HLOOKUP(($E$1+0.75),График!A$5:CU$1074,A107+1)</f>
        <v>0</v>
      </c>
      <c r="F107" s="227">
        <f>HLOOKUP($E$1,График!C$5:CT$129,A107+1)</f>
        <v>0.75</v>
      </c>
      <c r="G107" s="228">
        <f t="shared" si="10"/>
        <v>0.75</v>
      </c>
      <c r="H107" s="227">
        <f>HLOOKUP(($E$1+0.5),График!A$5:CT$161,A107+1)</f>
        <v>0.95833333333333337</v>
      </c>
      <c r="I107" s="228"/>
      <c r="J107" s="286">
        <f>VLOOKUP(W107,'Расчет КК'!$S$124:$W$142,2,TRUE)</f>
        <v>0</v>
      </c>
      <c r="K107" s="286">
        <f>VLOOKUP(W107,'Расчет КК'!$S$124:$W$142,3,TRUE)</f>
        <v>0</v>
      </c>
      <c r="L107" s="286">
        <f>VLOOKUP(W107,'Расчет КК'!$S$124:$W$142,4,TRUE)</f>
        <v>0</v>
      </c>
      <c r="M107" s="286">
        <f>VLOOKUP(W107,'Расчет КК'!$S$124:$W$142,5,TRUE)</f>
        <v>0</v>
      </c>
      <c r="N107" s="476" t="str">
        <f>VLOOKUP(A107,График!A$5:D$147,4)</f>
        <v xml:space="preserve"> ИНФО (Приходит в 18:30)</v>
      </c>
      <c r="O107" s="347"/>
      <c r="P107" s="347"/>
      <c r="Q107" s="347"/>
      <c r="R107" s="348"/>
      <c r="S107" s="477"/>
      <c r="T107" s="287"/>
      <c r="U107" s="287"/>
      <c r="V107" s="288"/>
      <c r="W107" s="229">
        <f t="shared" si="11"/>
        <v>0.20833333333333337</v>
      </c>
    </row>
    <row r="108" spans="1:23" ht="24.95" customHeight="1" thickBot="1" x14ac:dyDescent="0.3">
      <c r="A108" s="261">
        <v>63</v>
      </c>
      <c r="B108" s="267">
        <v>51</v>
      </c>
      <c r="C108" s="268" t="str">
        <f>VLOOKUP(A108,График!$A$6:$C$147,3)</f>
        <v>Макаркин Артем Алексеевич</v>
      </c>
      <c r="D108" s="226" t="str">
        <f t="shared" si="9"/>
        <v xml:space="preserve">Макаркин Артем </v>
      </c>
      <c r="E108" s="346" t="str">
        <f>HLOOKUP(($E$1+0.75),График!A$5:CU$1074,A108+1)</f>
        <v>!</v>
      </c>
      <c r="F108" s="227">
        <f>HLOOKUP($E$1,График!C$5:CT$129,A108+1)</f>
        <v>0.75</v>
      </c>
      <c r="G108" s="228">
        <f t="shared" si="10"/>
        <v>0.75</v>
      </c>
      <c r="H108" s="227">
        <f>HLOOKUP(($E$1+0.5),График!A$5:CT$161,A108+1)</f>
        <v>1</v>
      </c>
      <c r="I108" s="228"/>
      <c r="J108" s="286">
        <f>VLOOKUP(W108,'Расчет КК'!$S$124:$W$142,2,TRUE)</f>
        <v>0</v>
      </c>
      <c r="K108" s="286">
        <f>VLOOKUP(W108,'Расчет КК'!$S$124:$W$142,3,TRUE)</f>
        <v>2.0833333333333332E-2</v>
      </c>
      <c r="L108" s="286">
        <f>VLOOKUP(W108,'Расчет КК'!$S$124:$W$142,4,TRUE)</f>
        <v>0</v>
      </c>
      <c r="M108" s="286">
        <f>VLOOKUP(W108,'Расчет КК'!$S$124:$W$142,5,TRUE)</f>
        <v>0</v>
      </c>
      <c r="N108" s="476">
        <f>VLOOKUP(A108,График!A$5:D$147,4)</f>
        <v>0</v>
      </c>
      <c r="O108" s="347"/>
      <c r="P108" s="347"/>
      <c r="Q108" s="347"/>
      <c r="R108" s="348"/>
      <c r="S108" s="477"/>
      <c r="T108" s="287"/>
      <c r="U108" s="287"/>
      <c r="V108" s="288"/>
      <c r="W108" s="229">
        <f t="shared" si="11"/>
        <v>0.25</v>
      </c>
    </row>
    <row r="109" spans="1:23" ht="24.95" customHeight="1" thickBot="1" x14ac:dyDescent="0.3">
      <c r="A109" s="261">
        <v>43</v>
      </c>
      <c r="B109" s="267">
        <v>60</v>
      </c>
      <c r="C109" s="268" t="str">
        <f>VLOOKUP(A109,График!$A$6:$C$147,3)</f>
        <v>Братикова Виктория Михайловна</v>
      </c>
      <c r="D109" s="226" t="str">
        <f t="shared" si="9"/>
        <v xml:space="preserve">Братикова Виктория </v>
      </c>
      <c r="E109" s="346">
        <f>HLOOKUP(($E$1+0.75),График!A$5:CU$1074,A109+1)</f>
        <v>0</v>
      </c>
      <c r="F109" s="227" t="str">
        <f>HLOOKUP($E$1,График!C$5:CT$129,A109+1)</f>
        <v>В</v>
      </c>
      <c r="G109" s="228" t="str">
        <f t="shared" si="10"/>
        <v>В</v>
      </c>
      <c r="H109" s="227" t="str">
        <f>HLOOKUP(($E$1+0.5),График!A$5:CT$161,A109+1)</f>
        <v>В</v>
      </c>
      <c r="I109" s="228"/>
      <c r="J109" s="286" t="e">
        <f>VLOOKUP(W109,'Расчет КК'!$S$124:$W$142,2,TRUE)</f>
        <v>#VALUE!</v>
      </c>
      <c r="K109" s="286" t="e">
        <f>VLOOKUP(W109,'Расчет КК'!$S$124:$W$142,3,TRUE)</f>
        <v>#VALUE!</v>
      </c>
      <c r="L109" s="286" t="e">
        <f>VLOOKUP(W109,'Расчет КК'!$S$124:$W$142,4,TRUE)</f>
        <v>#VALUE!</v>
      </c>
      <c r="M109" s="286" t="e">
        <f>VLOOKUP(W109,'Расчет КК'!$S$124:$W$142,5,TRUE)</f>
        <v>#VALUE!</v>
      </c>
      <c r="N109" s="476">
        <f>VLOOKUP(A109,График!A$5:D$147,4)</f>
        <v>0</v>
      </c>
      <c r="O109" s="347"/>
      <c r="P109" s="347"/>
      <c r="Q109" s="347"/>
      <c r="R109" s="348"/>
      <c r="S109" s="477"/>
      <c r="T109" s="287"/>
      <c r="U109" s="287"/>
      <c r="V109" s="288"/>
      <c r="W109" s="229" t="e">
        <f t="shared" si="11"/>
        <v>#VALUE!</v>
      </c>
    </row>
    <row r="110" spans="1:23" ht="24.95" customHeight="1" thickBot="1" x14ac:dyDescent="0.3">
      <c r="A110" s="261">
        <v>52</v>
      </c>
      <c r="B110" s="267">
        <v>61</v>
      </c>
      <c r="C110" s="268" t="str">
        <f>VLOOKUP(A110,График!$A$6:$C$147,3)</f>
        <v>Джумабаева Нуржамал Кельдибековна</v>
      </c>
      <c r="D110" s="226" t="str">
        <f t="shared" si="9"/>
        <v xml:space="preserve">Джумабаева Нуржамал </v>
      </c>
      <c r="E110" s="346">
        <f>HLOOKUP(($E$1+0.75),График!A$5:CU$1074,A110+1)</f>
        <v>0</v>
      </c>
      <c r="F110" s="227">
        <f>HLOOKUP($E$1,График!C$5:CT$129,A110+1)</f>
        <v>0.41666666666666669</v>
      </c>
      <c r="G110" s="228">
        <f t="shared" si="10"/>
        <v>0.41666666666666669</v>
      </c>
      <c r="H110" s="227">
        <f>HLOOKUP(($E$1+0.5),График!A$5:CT$161,A110+1)</f>
        <v>0.625</v>
      </c>
      <c r="I110" s="228"/>
      <c r="J110" s="286">
        <f>VLOOKUP(W110,'Расчет КК'!$S$124:$W$142,2,TRUE)</f>
        <v>0</v>
      </c>
      <c r="K110" s="286">
        <f>VLOOKUP(W110,'Расчет КК'!$S$124:$W$142,3,TRUE)</f>
        <v>0</v>
      </c>
      <c r="L110" s="286">
        <f>VLOOKUP(W110,'Расчет КК'!$S$124:$W$142,4,TRUE)</f>
        <v>0</v>
      </c>
      <c r="M110" s="286">
        <f>VLOOKUP(W110,'Расчет КК'!$S$124:$W$142,5,TRUE)</f>
        <v>0</v>
      </c>
      <c r="N110" s="476" t="str">
        <f>VLOOKUP(A110,График!A$5:D$147,4)</f>
        <v>УХОДИТ В 13:30</v>
      </c>
      <c r="O110" s="347"/>
      <c r="P110" s="347"/>
      <c r="Q110" s="347"/>
      <c r="R110" s="348"/>
      <c r="S110" s="477"/>
      <c r="T110" s="287"/>
      <c r="U110" s="287"/>
      <c r="V110" s="288"/>
      <c r="W110" s="229">
        <f t="shared" si="11"/>
        <v>0.20833333333333331</v>
      </c>
    </row>
    <row r="111" spans="1:23" ht="24.95" customHeight="1" thickBot="1" x14ac:dyDescent="0.3">
      <c r="A111" s="261">
        <v>44</v>
      </c>
      <c r="B111" s="267">
        <v>66</v>
      </c>
      <c r="C111" s="268" t="str">
        <f>VLOOKUP(A111,График!$A$6:$C$147,3)</f>
        <v>Быков Никита Олегович</v>
      </c>
      <c r="D111" s="226" t="str">
        <f t="shared" si="9"/>
        <v xml:space="preserve">Быков Никита </v>
      </c>
      <c r="E111" s="346">
        <f>HLOOKUP(($E$1+0.75),График!A$5:CU$1074,A111+1)</f>
        <v>0</v>
      </c>
      <c r="F111" s="227">
        <f>HLOOKUP($E$1,График!C$5:CT$129,A111+1)</f>
        <v>0.5</v>
      </c>
      <c r="G111" s="228">
        <f t="shared" si="10"/>
        <v>0.5</v>
      </c>
      <c r="H111" s="227">
        <f>HLOOKUP(($E$1+0.5),График!A$5:CT$161,A111+1)</f>
        <v>0.875</v>
      </c>
      <c r="I111" s="228"/>
      <c r="J111" s="286">
        <f>VLOOKUP(W111,'Расчет КК'!$S$124:$W$142,2,TRUE)</f>
        <v>1.0416666666666666E-2</v>
      </c>
      <c r="K111" s="286">
        <f>VLOOKUP(W111,'Расчет КК'!$S$124:$W$142,3,TRUE)</f>
        <v>2.0833333333333332E-2</v>
      </c>
      <c r="L111" s="286">
        <f>VLOOKUP(W111,'Расчет КК'!$S$124:$W$142,4,TRUE)</f>
        <v>1.0416666666666666E-2</v>
      </c>
      <c r="M111" s="286">
        <f>VLOOKUP(W111,'Расчет КК'!$S$124:$W$142,5,TRUE)</f>
        <v>0</v>
      </c>
      <c r="N111" s="476" t="str">
        <f>VLOOKUP(A111,График!A$5:D$147,4)</f>
        <v>Возв, СЦ</v>
      </c>
      <c r="O111" s="347"/>
      <c r="P111" s="347"/>
      <c r="Q111" s="347"/>
      <c r="R111" s="348"/>
      <c r="S111" s="477"/>
      <c r="T111" s="287"/>
      <c r="U111" s="287"/>
      <c r="V111" s="288"/>
      <c r="W111" s="229">
        <f t="shared" si="11"/>
        <v>0.375</v>
      </c>
    </row>
    <row r="112" spans="1:23" ht="24.95" customHeight="1" thickBot="1" x14ac:dyDescent="0.3">
      <c r="A112" s="261">
        <v>70</v>
      </c>
      <c r="B112" s="267">
        <v>71</v>
      </c>
      <c r="C112" s="268" t="str">
        <f>VLOOKUP(A112,График!$A$6:$C$147,3)</f>
        <v>Смирнова Елена Сергеевна</v>
      </c>
      <c r="D112" s="226" t="str">
        <f t="shared" si="9"/>
        <v xml:space="preserve">Смирнова Елена </v>
      </c>
      <c r="E112" s="346">
        <f>HLOOKUP(($E$1+0.75),График!A$5:CU$1074,A112+1)</f>
        <v>0</v>
      </c>
      <c r="F112" s="227">
        <f>HLOOKUP($E$1,График!C$5:CT$129,A112+1)</f>
        <v>0.5</v>
      </c>
      <c r="G112" s="228">
        <f t="shared" si="10"/>
        <v>0.5</v>
      </c>
      <c r="H112" s="227">
        <f>HLOOKUP(($E$1+0.5),График!A$5:CT$161,A112+1)</f>
        <v>0.875</v>
      </c>
      <c r="I112" s="228"/>
      <c r="J112" s="286">
        <f>VLOOKUP(W112,'Расчет КК'!$S$124:$W$142,2,TRUE)</f>
        <v>1.0416666666666666E-2</v>
      </c>
      <c r="K112" s="286">
        <f>VLOOKUP(W112,'Расчет КК'!$S$124:$W$142,3,TRUE)</f>
        <v>2.0833333333333332E-2</v>
      </c>
      <c r="L112" s="286">
        <f>VLOOKUP(W112,'Расчет КК'!$S$124:$W$142,4,TRUE)</f>
        <v>1.0416666666666666E-2</v>
      </c>
      <c r="M112" s="286">
        <f>VLOOKUP(W112,'Расчет КК'!$S$124:$W$142,5,TRUE)</f>
        <v>0</v>
      </c>
      <c r="N112" s="476" t="str">
        <f>VLOOKUP(A112,График!A$5:D$147,4)</f>
        <v>ОБУЧ ВОЗВ</v>
      </c>
      <c r="O112" s="347"/>
      <c r="P112" s="347"/>
      <c r="Q112" s="347"/>
      <c r="R112" s="348"/>
      <c r="S112" s="477"/>
      <c r="T112" s="287"/>
      <c r="U112" s="287"/>
      <c r="V112" s="288"/>
      <c r="W112" s="229">
        <f t="shared" si="11"/>
        <v>0.375</v>
      </c>
    </row>
    <row r="113" spans="1:23" ht="24.95" customHeight="1" thickBot="1" x14ac:dyDescent="0.3">
      <c r="A113" s="261">
        <v>83</v>
      </c>
      <c r="B113" s="267">
        <v>75</v>
      </c>
      <c r="C113" s="268" t="str">
        <f>VLOOKUP(A113,График!$A$6:$C$147,3)</f>
        <v>Шевчик Татьяна Владимировна</v>
      </c>
      <c r="D113" s="226" t="str">
        <f t="shared" si="9"/>
        <v xml:space="preserve">Шевчик Татьяна </v>
      </c>
      <c r="E113" s="346">
        <f>HLOOKUP(($E$1+0.75),График!A$5:CU$1074,A113+1)</f>
        <v>0</v>
      </c>
      <c r="F113" s="227" t="str">
        <f>HLOOKUP($E$1,График!C$5:CT$129,A113+1)</f>
        <v>В</v>
      </c>
      <c r="G113" s="228" t="str">
        <f t="shared" si="10"/>
        <v>В</v>
      </c>
      <c r="H113" s="227" t="str">
        <f>HLOOKUP(($E$1+0.5),График!A$5:CT$161,A113+1)</f>
        <v>В</v>
      </c>
      <c r="I113" s="228"/>
      <c r="J113" s="286" t="e">
        <f>VLOOKUP(W113,'Расчет КК'!$S$124:$W$142,2,TRUE)</f>
        <v>#VALUE!</v>
      </c>
      <c r="K113" s="286" t="e">
        <f>VLOOKUP(W113,'Расчет КК'!$S$124:$W$142,3,TRUE)</f>
        <v>#VALUE!</v>
      </c>
      <c r="L113" s="286" t="e">
        <f>VLOOKUP(W113,'Расчет КК'!$S$124:$W$142,4,TRUE)</f>
        <v>#VALUE!</v>
      </c>
      <c r="M113" s="286" t="e">
        <f>VLOOKUP(W113,'Расчет КК'!$S$124:$W$142,5,TRUE)</f>
        <v>#VALUE!</v>
      </c>
      <c r="N113" s="476">
        <f>VLOOKUP(A113,График!A$5:D$147,4)</f>
        <v>0</v>
      </c>
      <c r="O113" s="347"/>
      <c r="P113" s="347"/>
      <c r="Q113" s="347"/>
      <c r="R113" s="348"/>
      <c r="S113" s="477"/>
      <c r="T113" s="287"/>
      <c r="U113" s="287"/>
      <c r="V113" s="288"/>
      <c r="W113" s="229" t="e">
        <f t="shared" si="11"/>
        <v>#VALUE!</v>
      </c>
    </row>
    <row r="114" spans="1:23" ht="24.95" customHeight="1" thickBot="1" x14ac:dyDescent="0.3">
      <c r="A114" s="261">
        <v>29</v>
      </c>
      <c r="B114" s="267">
        <v>101</v>
      </c>
      <c r="C114" s="268" t="str">
        <f>VLOOKUP(A114,График!$A$6:$C$147,3)</f>
        <v>Трофимова Ирина Викторовна</v>
      </c>
      <c r="D114" s="226" t="str">
        <f t="shared" si="9"/>
        <v xml:space="preserve">Трофимова Ирина </v>
      </c>
      <c r="E114" s="346">
        <f>HLOOKUP(($E$1+0.75),График!A$5:CU$1074,A114+1)</f>
        <v>0</v>
      </c>
      <c r="F114" s="227" t="str">
        <f>HLOOKUP($E$1,График!C$5:CT$129,A114+1)</f>
        <v>В</v>
      </c>
      <c r="G114" s="228" t="str">
        <f t="shared" si="10"/>
        <v>В</v>
      </c>
      <c r="H114" s="227" t="str">
        <f>HLOOKUP(($E$1+0.5),График!A$5:CT$161,A114+1)</f>
        <v>В</v>
      </c>
      <c r="I114" s="228"/>
      <c r="J114" s="286" t="e">
        <f>VLOOKUP(W114,'Расчет КК'!$S$124:$W$142,2,TRUE)</f>
        <v>#VALUE!</v>
      </c>
      <c r="K114" s="286" t="e">
        <f>VLOOKUP(W114,'Расчет КК'!$S$124:$W$142,3,TRUE)</f>
        <v>#VALUE!</v>
      </c>
      <c r="L114" s="286" t="e">
        <f>VLOOKUP(W114,'Расчет КК'!$S$124:$W$142,4,TRUE)</f>
        <v>#VALUE!</v>
      </c>
      <c r="M114" s="286" t="e">
        <f>VLOOKUP(W114,'Расчет КК'!$S$124:$W$142,5,TRUE)</f>
        <v>#VALUE!</v>
      </c>
      <c r="N114" s="476">
        <f>VLOOKUP(A114,График!A$5:D$147,4)</f>
        <v>0</v>
      </c>
      <c r="O114" s="347"/>
      <c r="P114" s="347"/>
      <c r="Q114" s="347"/>
      <c r="R114" s="348"/>
      <c r="S114" s="477"/>
      <c r="T114" s="287"/>
      <c r="U114" s="287"/>
      <c r="V114" s="288"/>
      <c r="W114" s="229" t="e">
        <f t="shared" si="11"/>
        <v>#VALUE!</v>
      </c>
    </row>
    <row r="115" spans="1:23" ht="24.95" customHeight="1" thickBot="1" x14ac:dyDescent="0.3">
      <c r="A115" s="261">
        <v>14</v>
      </c>
      <c r="B115" s="267">
        <v>102</v>
      </c>
      <c r="C115" s="268" t="str">
        <f>VLOOKUP(A115,График!$A$6:$C$147,3)</f>
        <v>Калинина Зарина Владимировна</v>
      </c>
      <c r="D115" s="226" t="str">
        <f t="shared" si="9"/>
        <v xml:space="preserve">Калинина Зарина </v>
      </c>
      <c r="E115" s="346">
        <f>HLOOKUP(($E$1+0.75),График!A$5:CU$1074,A115+1)</f>
        <v>0</v>
      </c>
      <c r="F115" s="227" t="str">
        <f>HLOOKUP($E$1,График!C$5:CT$129,A115+1)</f>
        <v>В</v>
      </c>
      <c r="G115" s="228" t="str">
        <f t="shared" si="10"/>
        <v>В</v>
      </c>
      <c r="H115" s="227" t="str">
        <f>HLOOKUP(($E$1+0.5),График!A$5:CT$161,A115+1)</f>
        <v>В</v>
      </c>
      <c r="I115" s="228"/>
      <c r="J115" s="286" t="e">
        <f>VLOOKUP(W115,'Расчет КК'!$S$124:$W$142,2,TRUE)</f>
        <v>#VALUE!</v>
      </c>
      <c r="K115" s="286" t="e">
        <f>VLOOKUP(W115,'Расчет КК'!$S$124:$W$142,3,TRUE)</f>
        <v>#VALUE!</v>
      </c>
      <c r="L115" s="286" t="e">
        <f>VLOOKUP(W115,'Расчет КК'!$S$124:$W$142,4,TRUE)</f>
        <v>#VALUE!</v>
      </c>
      <c r="M115" s="286" t="e">
        <f>VLOOKUP(W115,'Расчет КК'!$S$124:$W$142,5,TRUE)</f>
        <v>#VALUE!</v>
      </c>
      <c r="N115" s="476" t="str">
        <f>VLOOKUP(A115,График!A$5:D$147,4)</f>
        <v>Инфо, Возв</v>
      </c>
      <c r="O115" s="347"/>
      <c r="P115" s="347"/>
      <c r="Q115" s="347"/>
      <c r="R115" s="348"/>
      <c r="S115" s="477"/>
      <c r="T115" s="287"/>
      <c r="U115" s="287"/>
      <c r="V115" s="288"/>
      <c r="W115" s="229" t="e">
        <f t="shared" si="11"/>
        <v>#VALUE!</v>
      </c>
    </row>
    <row r="116" spans="1:23" ht="24.95" customHeight="1" thickBot="1" x14ac:dyDescent="0.3">
      <c r="A116" s="261">
        <v>55</v>
      </c>
      <c r="B116" s="267">
        <v>104</v>
      </c>
      <c r="C116" s="268" t="str">
        <f>VLOOKUP(A116,График!$A$6:$C$147,3)</f>
        <v>Иванова Надежда Эриховна</v>
      </c>
      <c r="D116" s="226" t="str">
        <f t="shared" si="9"/>
        <v xml:space="preserve">Иванова Надежда </v>
      </c>
      <c r="E116" s="346" t="str">
        <f>HLOOKUP(($E$1+0.75),График!A$5:CU$1074,A116+1)</f>
        <v>ИНФО</v>
      </c>
      <c r="F116" s="227">
        <f>HLOOKUP($E$1,График!C$5:CT$129,A116+1)</f>
        <v>0.64583333333333337</v>
      </c>
      <c r="G116" s="228">
        <f t="shared" si="10"/>
        <v>0.64583333333333337</v>
      </c>
      <c r="H116" s="227">
        <f>HLOOKUP(($E$1+0.5),График!A$5:CT$161,A116+1)</f>
        <v>1.0208333333333333</v>
      </c>
      <c r="I116" s="228"/>
      <c r="J116" s="286">
        <f>VLOOKUP(W116,'Расчет КК'!$S$124:$W$142,2,TRUE)</f>
        <v>1.0416666666666666E-2</v>
      </c>
      <c r="K116" s="286">
        <f>VLOOKUP(W116,'Расчет КК'!$S$124:$W$142,3,TRUE)</f>
        <v>2.0833333333333332E-2</v>
      </c>
      <c r="L116" s="286">
        <f>VLOOKUP(W116,'Расчет КК'!$S$124:$W$142,4,TRUE)</f>
        <v>1.0416666666666666E-2</v>
      </c>
      <c r="M116" s="286">
        <f>VLOOKUP(W116,'Расчет КК'!$S$124:$W$142,5,TRUE)</f>
        <v>0</v>
      </c>
      <c r="N116" s="476" t="str">
        <f>VLOOKUP(A116,График!A$5:D$147,4)</f>
        <v>Инфо, Возв</v>
      </c>
      <c r="O116" s="347"/>
      <c r="P116" s="347"/>
      <c r="Q116" s="347"/>
      <c r="R116" s="348"/>
      <c r="S116" s="477"/>
      <c r="T116" s="287"/>
      <c r="U116" s="287"/>
      <c r="V116" s="288"/>
      <c r="W116" s="229">
        <f t="shared" si="11"/>
        <v>0.37499999999999989</v>
      </c>
    </row>
    <row r="117" spans="1:23" ht="24.95" customHeight="1" thickBot="1" x14ac:dyDescent="0.3">
      <c r="A117" s="261">
        <v>48</v>
      </c>
      <c r="B117" s="267">
        <v>108</v>
      </c>
      <c r="C117" s="268" t="str">
        <f>VLOOKUP(A117,График!$A$6:$C$147,3)</f>
        <v>Голигузова Лилия Азатовна</v>
      </c>
      <c r="D117" s="226" t="str">
        <f t="shared" si="9"/>
        <v xml:space="preserve">Голигузова Лилия </v>
      </c>
      <c r="E117" s="346">
        <f>HLOOKUP(($E$1+0.75),График!A$5:CU$1074,A117+1)</f>
        <v>0</v>
      </c>
      <c r="F117" s="227">
        <f>HLOOKUP($E$1,График!C$5:CT$129,A117+1)</f>
        <v>0.64583333333333337</v>
      </c>
      <c r="G117" s="228">
        <f t="shared" si="10"/>
        <v>0.64583333333333337</v>
      </c>
      <c r="H117" s="227">
        <f>HLOOKUP(($E$1+0.5),График!A$5:CT$161,A117+1)</f>
        <v>1.0208333333333333</v>
      </c>
      <c r="I117" s="228"/>
      <c r="J117" s="286">
        <f>VLOOKUP(W117,'Расчет КК'!$S$124:$W$142,2,TRUE)</f>
        <v>1.0416666666666666E-2</v>
      </c>
      <c r="K117" s="286">
        <f>VLOOKUP(W117,'Расчет КК'!$S$124:$W$142,3,TRUE)</f>
        <v>2.0833333333333332E-2</v>
      </c>
      <c r="L117" s="286">
        <f>VLOOKUP(W117,'Расчет КК'!$S$124:$W$142,4,TRUE)</f>
        <v>1.0416666666666666E-2</v>
      </c>
      <c r="M117" s="286">
        <f>VLOOKUP(W117,'Расчет КК'!$S$124:$W$142,5,TRUE)</f>
        <v>0</v>
      </c>
      <c r="N117" s="476">
        <f>VLOOKUP(A117,График!A$5:D$147,4)</f>
        <v>0</v>
      </c>
      <c r="O117" s="347"/>
      <c r="P117" s="347"/>
      <c r="Q117" s="347"/>
      <c r="R117" s="348"/>
      <c r="S117" s="477"/>
      <c r="T117" s="287"/>
      <c r="U117" s="287"/>
      <c r="V117" s="288"/>
      <c r="W117" s="229">
        <f t="shared" si="11"/>
        <v>0.37499999999999989</v>
      </c>
    </row>
    <row r="118" spans="1:23" ht="24.95" customHeight="1" thickBot="1" x14ac:dyDescent="0.3">
      <c r="A118" s="261">
        <v>80</v>
      </c>
      <c r="B118" s="267">
        <v>109</v>
      </c>
      <c r="C118" s="268" t="str">
        <f>VLOOKUP(A118,График!$A$6:$C$147,3)</f>
        <v>Чистякова Нина Ивановна</v>
      </c>
      <c r="D118" s="226" t="str">
        <f t="shared" si="9"/>
        <v xml:space="preserve">Чистякова Нина </v>
      </c>
      <c r="E118" s="346">
        <f>HLOOKUP(($E$1+0.75),График!A$5:CU$1074,A118+1)</f>
        <v>0</v>
      </c>
      <c r="F118" s="227">
        <f>HLOOKUP($E$1,График!C$5:CT$129,A118+1)</f>
        <v>0.25</v>
      </c>
      <c r="G118" s="228">
        <f t="shared" si="10"/>
        <v>0.25</v>
      </c>
      <c r="H118" s="227">
        <f>HLOOKUP(($E$1+0.5),График!A$5:CT$161,A118+1)</f>
        <v>0.5</v>
      </c>
      <c r="I118" s="228"/>
      <c r="J118" s="286">
        <f>VLOOKUP(W118,'Расчет КК'!$S$124:$W$142,2,TRUE)</f>
        <v>0</v>
      </c>
      <c r="K118" s="286">
        <f>VLOOKUP(W118,'Расчет КК'!$S$124:$W$142,3,TRUE)</f>
        <v>2.0833333333333332E-2</v>
      </c>
      <c r="L118" s="286">
        <f>VLOOKUP(W118,'Расчет КК'!$S$124:$W$142,4,TRUE)</f>
        <v>0</v>
      </c>
      <c r="M118" s="286">
        <f>VLOOKUP(W118,'Расчет КК'!$S$124:$W$142,5,TRUE)</f>
        <v>0</v>
      </c>
      <c r="N118" s="476" t="str">
        <f>VLOOKUP(A118,График!A$5:D$147,4)</f>
        <v>Приходит в 6:45</v>
      </c>
      <c r="O118" s="347"/>
      <c r="P118" s="347"/>
      <c r="Q118" s="347"/>
      <c r="R118" s="348"/>
      <c r="S118" s="477"/>
      <c r="T118" s="287"/>
      <c r="U118" s="287"/>
      <c r="V118" s="288"/>
      <c r="W118" s="229">
        <f t="shared" si="11"/>
        <v>0.25</v>
      </c>
    </row>
    <row r="119" spans="1:23" ht="24.95" customHeight="1" thickBot="1" x14ac:dyDescent="0.3">
      <c r="A119" s="261">
        <v>2</v>
      </c>
      <c r="B119" s="267">
        <v>110</v>
      </c>
      <c r="C119" s="268" t="str">
        <f>VLOOKUP(A119,График!$A$6:$C$147,3)</f>
        <v>Базанова Лидия Васильевна</v>
      </c>
      <c r="D119" s="226" t="str">
        <f t="shared" si="9"/>
        <v xml:space="preserve">Базанова Лидия </v>
      </c>
      <c r="E119" s="346">
        <f>HLOOKUP(($E$1+0.75),График!A$5:CU$1074,A119+1)</f>
        <v>0</v>
      </c>
      <c r="F119" s="227" t="str">
        <f>HLOOKUP($E$1,График!C$5:CT$129,A119+1)</f>
        <v>В</v>
      </c>
      <c r="G119" s="228" t="str">
        <f t="shared" si="10"/>
        <v>В</v>
      </c>
      <c r="H119" s="227" t="str">
        <f>HLOOKUP(($E$1+0.5),График!A$5:CT$161,A119+1)</f>
        <v>В</v>
      </c>
      <c r="I119" s="228"/>
      <c r="J119" s="286" t="e">
        <f>VLOOKUP(W119,'Расчет КК'!$S$124:$W$142,2,TRUE)</f>
        <v>#VALUE!</v>
      </c>
      <c r="K119" s="286" t="e">
        <f>VLOOKUP(W119,'Расчет КК'!$S$124:$W$142,3,TRUE)</f>
        <v>#VALUE!</v>
      </c>
      <c r="L119" s="286" t="e">
        <f>VLOOKUP(W119,'Расчет КК'!$S$124:$W$142,4,TRUE)</f>
        <v>#VALUE!</v>
      </c>
      <c r="M119" s="286" t="e">
        <f>VLOOKUP(W119,'Расчет КК'!$S$124:$W$142,5,TRUE)</f>
        <v>#VALUE!</v>
      </c>
      <c r="N119" s="476" t="str">
        <f>VLOOKUP(A119,График!A$5:D$147,4)</f>
        <v>Инфо</v>
      </c>
      <c r="O119" s="347"/>
      <c r="P119" s="347"/>
      <c r="Q119" s="347"/>
      <c r="R119" s="348"/>
      <c r="S119" s="477"/>
      <c r="T119" s="287"/>
      <c r="U119" s="287"/>
      <c r="V119" s="288"/>
      <c r="W119" s="229" t="e">
        <f t="shared" si="11"/>
        <v>#VALUE!</v>
      </c>
    </row>
    <row r="120" spans="1:23" ht="24.95" customHeight="1" thickBot="1" x14ac:dyDescent="0.3">
      <c r="A120" s="261">
        <v>1</v>
      </c>
      <c r="B120" s="267">
        <v>114</v>
      </c>
      <c r="C120" s="268" t="str">
        <f>VLOOKUP(A120,График!$A$6:$C$147,3)</f>
        <v>Аликеева Кулайша Мамбетовна</v>
      </c>
      <c r="D120" s="226" t="str">
        <f t="shared" si="9"/>
        <v xml:space="preserve">Аликеева Кулайша </v>
      </c>
      <c r="E120" s="346">
        <f>HLOOKUP(($E$1+0.75),График!A$5:CU$1074,A120+1)</f>
        <v>0</v>
      </c>
      <c r="F120" s="227" t="str">
        <f>HLOOKUP($E$1,График!C$5:CT$129,A120+1)</f>
        <v>В</v>
      </c>
      <c r="G120" s="228" t="str">
        <f t="shared" si="10"/>
        <v>В</v>
      </c>
      <c r="H120" s="227" t="str">
        <f>HLOOKUP(($E$1+0.5),График!A$5:CT$161,A120+1)</f>
        <v>В</v>
      </c>
      <c r="I120" s="228"/>
      <c r="J120" s="286" t="e">
        <f>VLOOKUP(W120,'Расчет КК'!$S$124:$W$142,2,TRUE)</f>
        <v>#VALUE!</v>
      </c>
      <c r="K120" s="286" t="e">
        <f>VLOOKUP(W120,'Расчет КК'!$S$124:$W$142,3,TRUE)</f>
        <v>#VALUE!</v>
      </c>
      <c r="L120" s="286" t="e">
        <f>VLOOKUP(W120,'Расчет КК'!$S$124:$W$142,4,TRUE)</f>
        <v>#VALUE!</v>
      </c>
      <c r="M120" s="286" t="e">
        <f>VLOOKUP(W120,'Расчет КК'!$S$124:$W$142,5,TRUE)</f>
        <v>#VALUE!</v>
      </c>
      <c r="N120" s="476">
        <f>VLOOKUP(A120,График!A$5:D$147,4)</f>
        <v>0</v>
      </c>
      <c r="O120" s="347"/>
      <c r="P120" s="347"/>
      <c r="Q120" s="347"/>
      <c r="R120" s="348"/>
      <c r="S120" s="477"/>
      <c r="T120" s="287"/>
      <c r="U120" s="287"/>
      <c r="V120" s="288"/>
      <c r="W120" s="229" t="e">
        <f t="shared" si="11"/>
        <v>#VALUE!</v>
      </c>
    </row>
    <row r="121" spans="1:23" ht="24.95" customHeight="1" thickBot="1" x14ac:dyDescent="0.3">
      <c r="A121" s="261">
        <v>9</v>
      </c>
      <c r="B121" s="267">
        <v>23</v>
      </c>
      <c r="C121" s="268" t="str">
        <f>VLOOKUP(A121,График!$A$6:$C$147,3)</f>
        <v>Долгова Надежда Емельяновна</v>
      </c>
      <c r="D121" s="226" t="str">
        <f t="shared" si="9"/>
        <v xml:space="preserve">Долгова Надежда </v>
      </c>
      <c r="E121" s="346">
        <f>HLOOKUP(($E$1+0.75),График!A$5:CU$1074,A121+1)</f>
        <v>0</v>
      </c>
      <c r="F121" s="227" t="str">
        <f>HLOOKUP($E$1,График!C$5:CT$129,A121+1)</f>
        <v>ОТ</v>
      </c>
      <c r="G121" s="228" t="str">
        <f t="shared" si="10"/>
        <v>ОТ</v>
      </c>
      <c r="H121" s="227" t="str">
        <f>HLOOKUP(($E$1+0.5),График!A$5:CT$161,A121+1)</f>
        <v>ОТ</v>
      </c>
      <c r="I121" s="228"/>
      <c r="J121" s="286" t="e">
        <f>VLOOKUP(W121,'Расчет КК'!$S$124:$W$142,2,TRUE)</f>
        <v>#VALUE!</v>
      </c>
      <c r="K121" s="286" t="e">
        <f>VLOOKUP(W121,'Расчет КК'!$S$124:$W$142,3,TRUE)</f>
        <v>#VALUE!</v>
      </c>
      <c r="L121" s="286" t="e">
        <f>VLOOKUP(W121,'Расчет КК'!$S$124:$W$142,4,TRUE)</f>
        <v>#VALUE!</v>
      </c>
      <c r="M121" s="286" t="e">
        <f>VLOOKUP(W121,'Расчет КК'!$S$124:$W$142,5,TRUE)</f>
        <v>#VALUE!</v>
      </c>
      <c r="N121" s="476" t="str">
        <f>VLOOKUP(A121,График!A$5:D$147,4)</f>
        <v>ОРКК(Дог), Возв, СЦ,ГК</v>
      </c>
      <c r="O121" s="347"/>
      <c r="P121" s="347"/>
      <c r="Q121" s="347"/>
      <c r="R121" s="348"/>
      <c r="S121" s="477"/>
      <c r="T121" s="287"/>
      <c r="U121" s="287"/>
      <c r="V121" s="288"/>
      <c r="W121" s="229" t="e">
        <f t="shared" si="11"/>
        <v>#VALUE!</v>
      </c>
    </row>
    <row r="122" spans="1:23" ht="24.95" customHeight="1" thickBot="1" x14ac:dyDescent="0.3">
      <c r="A122" s="261">
        <v>11</v>
      </c>
      <c r="B122" s="267">
        <v>35</v>
      </c>
      <c r="C122" s="268" t="str">
        <f>VLOOKUP(A122,График!$A$6:$C$147,3)</f>
        <v>Зиновина Светлана Дмитриевна</v>
      </c>
      <c r="D122" s="226" t="str">
        <f t="shared" si="9"/>
        <v xml:space="preserve">Зиновина Светлана </v>
      </c>
      <c r="E122" s="346">
        <f>HLOOKUP(($E$1+0.75),График!A$5:CU$1074,A122+1)</f>
        <v>0</v>
      </c>
      <c r="F122" s="227" t="str">
        <f>HLOOKUP($E$1,График!C$5:CT$129,A122+1)</f>
        <v>ОТ</v>
      </c>
      <c r="G122" s="228" t="str">
        <f t="shared" si="10"/>
        <v>ОТ</v>
      </c>
      <c r="H122" s="227" t="str">
        <f>HLOOKUP(($E$1+0.5),График!A$5:CT$161,A122+1)</f>
        <v>ОТ</v>
      </c>
      <c r="I122" s="228"/>
      <c r="J122" s="286" t="e">
        <f>VLOOKUP(W122,'Расчет КК'!$S$124:$W$142,2,TRUE)</f>
        <v>#VALUE!</v>
      </c>
      <c r="K122" s="286" t="e">
        <f>VLOOKUP(W122,'Расчет КК'!$S$124:$W$142,3,TRUE)</f>
        <v>#VALUE!</v>
      </c>
      <c r="L122" s="286" t="e">
        <f>VLOOKUP(W122,'Расчет КК'!$S$124:$W$142,4,TRUE)</f>
        <v>#VALUE!</v>
      </c>
      <c r="M122" s="286" t="e">
        <f>VLOOKUP(W122,'Расчет КК'!$S$124:$W$142,5,TRUE)</f>
        <v>#VALUE!</v>
      </c>
      <c r="N122" s="476" t="str">
        <f>VLOOKUP(A122,График!A$5:D$147,4)</f>
        <v>гк</v>
      </c>
      <c r="O122" s="347"/>
      <c r="P122" s="347"/>
      <c r="Q122" s="347"/>
      <c r="R122" s="348"/>
      <c r="S122" s="477"/>
      <c r="T122" s="287"/>
      <c r="U122" s="287"/>
      <c r="V122" s="288"/>
      <c r="W122" s="229" t="e">
        <f t="shared" si="11"/>
        <v>#VALUE!</v>
      </c>
    </row>
    <row r="123" spans="1:23" ht="24.95" customHeight="1" thickBot="1" x14ac:dyDescent="0.3">
      <c r="A123" s="261">
        <v>61</v>
      </c>
      <c r="B123" s="267">
        <v>40</v>
      </c>
      <c r="C123" s="268" t="str">
        <f>VLOOKUP(A123,График!$A$6:$C$147,3)</f>
        <v>Лазарева Юлия Михайловна</v>
      </c>
      <c r="D123" s="226" t="str">
        <f t="shared" si="9"/>
        <v xml:space="preserve">Лазарева Юлия </v>
      </c>
      <c r="E123" s="346">
        <f>HLOOKUP(($E$1+0.75),График!A$5:CU$1074,A123+1)</f>
        <v>0</v>
      </c>
      <c r="F123" s="227">
        <f>HLOOKUP($E$1,График!C$5:CT$129,A123+1)</f>
        <v>0.75</v>
      </c>
      <c r="G123" s="228">
        <f t="shared" si="10"/>
        <v>0.75</v>
      </c>
      <c r="H123" s="227">
        <f>HLOOKUP(($E$1+0.5),График!A$5:CT$161,A123+1)</f>
        <v>1</v>
      </c>
      <c r="I123" s="228"/>
      <c r="J123" s="286">
        <f>VLOOKUP(W123,'Расчет КК'!$S$124:$W$142,2,TRUE)</f>
        <v>0</v>
      </c>
      <c r="K123" s="286">
        <f>VLOOKUP(W123,'Расчет КК'!$S$124:$W$142,3,TRUE)</f>
        <v>2.0833333333333332E-2</v>
      </c>
      <c r="L123" s="286">
        <f>VLOOKUP(W123,'Расчет КК'!$S$124:$W$142,4,TRUE)</f>
        <v>0</v>
      </c>
      <c r="M123" s="286">
        <f>VLOOKUP(W123,'Расчет КК'!$S$124:$W$142,5,TRUE)</f>
        <v>0</v>
      </c>
      <c r="N123" s="476" t="str">
        <f>VLOOKUP(A123,График!A$5:D$147,4)</f>
        <v>(Приходит в ПТ к  18:00)Инфо</v>
      </c>
      <c r="O123" s="347"/>
      <c r="P123" s="347"/>
      <c r="Q123" s="347"/>
      <c r="R123" s="348"/>
      <c r="S123" s="477"/>
      <c r="T123" s="287"/>
      <c r="U123" s="287"/>
      <c r="V123" s="288"/>
      <c r="W123" s="229">
        <f t="shared" si="11"/>
        <v>0.25</v>
      </c>
    </row>
    <row r="124" spans="1:23" ht="24.95" customHeight="1" thickBot="1" x14ac:dyDescent="0.3">
      <c r="A124" s="261">
        <v>58</v>
      </c>
      <c r="B124" s="267">
        <v>41</v>
      </c>
      <c r="C124" s="268" t="str">
        <f>VLOOKUP(A124,График!$A$6:$C$147,3)</f>
        <v>Колосова Екатерина Александровна</v>
      </c>
      <c r="D124" s="226" t="str">
        <f t="shared" si="9"/>
        <v xml:space="preserve">Колосова Екатерина </v>
      </c>
      <c r="E124" s="346">
        <f>HLOOKUP(($E$1+0.75),График!A$5:CU$1074,A124+1)</f>
        <v>0</v>
      </c>
      <c r="F124" s="227">
        <f>HLOOKUP($E$1,График!C$5:CT$129,A124+1)</f>
        <v>0.375</v>
      </c>
      <c r="G124" s="228">
        <f t="shared" si="10"/>
        <v>0.375</v>
      </c>
      <c r="H124" s="227">
        <f>HLOOKUP(($E$1+0.5),График!A$5:CT$161,A124+1)</f>
        <v>0.75</v>
      </c>
      <c r="I124" s="228"/>
      <c r="J124" s="286">
        <f>VLOOKUP(W124,'Расчет КК'!$S$124:$W$142,2,TRUE)</f>
        <v>1.0416666666666666E-2</v>
      </c>
      <c r="K124" s="286">
        <f>VLOOKUP(W124,'Расчет КК'!$S$124:$W$142,3,TRUE)</f>
        <v>2.0833333333333332E-2</v>
      </c>
      <c r="L124" s="286">
        <f>VLOOKUP(W124,'Расчет КК'!$S$124:$W$142,4,TRUE)</f>
        <v>1.0416666666666666E-2</v>
      </c>
      <c r="M124" s="286">
        <f>VLOOKUP(W124,'Расчет КК'!$S$124:$W$142,5,TRUE)</f>
        <v>0</v>
      </c>
      <c r="N124" s="476">
        <f>VLOOKUP(A124,График!A$5:D$147,4)</f>
        <v>0</v>
      </c>
      <c r="O124" s="347"/>
      <c r="P124" s="347"/>
      <c r="Q124" s="347"/>
      <c r="R124" s="348"/>
      <c r="S124" s="477"/>
      <c r="T124" s="287"/>
      <c r="U124" s="287"/>
      <c r="V124" s="288"/>
      <c r="W124" s="229">
        <f t="shared" si="11"/>
        <v>0.375</v>
      </c>
    </row>
    <row r="125" spans="1:23" ht="24.95" customHeight="1" thickBot="1" x14ac:dyDescent="0.3">
      <c r="A125" s="261">
        <v>4</v>
      </c>
      <c r="B125" s="267">
        <v>73</v>
      </c>
      <c r="C125" s="268" t="str">
        <f>VLOOKUP(A125,График!$A$6:$C$147,3)</f>
        <v>Виноградова Надежда Витальевна</v>
      </c>
      <c r="D125" s="226" t="str">
        <f t="shared" si="9"/>
        <v xml:space="preserve">Виноградова Надежда </v>
      </c>
      <c r="E125" s="346">
        <f>HLOOKUP(($E$1+0.75),График!A$5:CU$1074,A125+1)</f>
        <v>0</v>
      </c>
      <c r="F125" s="227" t="str">
        <f>HLOOKUP($E$1,График!C$5:CT$129,A125+1)</f>
        <v>ОТ</v>
      </c>
      <c r="G125" s="228" t="str">
        <f t="shared" si="10"/>
        <v>ОТ</v>
      </c>
      <c r="H125" s="227" t="str">
        <f>HLOOKUP(($E$1+0.5),График!A$5:CT$161,A125+1)</f>
        <v>ОТ</v>
      </c>
      <c r="I125" s="228"/>
      <c r="J125" s="286" t="e">
        <f>VLOOKUP(W125,'Расчет КК'!$S$124:$W$142,2,TRUE)</f>
        <v>#VALUE!</v>
      </c>
      <c r="K125" s="286" t="e">
        <f>VLOOKUP(W125,'Расчет КК'!$S$124:$W$142,3,TRUE)</f>
        <v>#VALUE!</v>
      </c>
      <c r="L125" s="286" t="e">
        <f>VLOOKUP(W125,'Расчет КК'!$S$124:$W$142,4,TRUE)</f>
        <v>#VALUE!</v>
      </c>
      <c r="M125" s="286" t="e">
        <f>VLOOKUP(W125,'Расчет КК'!$S$124:$W$142,5,TRUE)</f>
        <v>#VALUE!</v>
      </c>
      <c r="N125" s="476" t="str">
        <f>VLOOKUP(A125,График!A$5:D$147,4)</f>
        <v>Возв, СЦ, ИНФО</v>
      </c>
      <c r="O125" s="347"/>
      <c r="P125" s="347"/>
      <c r="Q125" s="347"/>
      <c r="R125" s="348"/>
      <c r="S125" s="477"/>
      <c r="T125" s="287"/>
      <c r="U125" s="287"/>
      <c r="V125" s="288"/>
      <c r="W125" s="229" t="e">
        <f t="shared" si="11"/>
        <v>#VALUE!</v>
      </c>
    </row>
    <row r="126" spans="1:23" ht="24.95" customHeight="1" thickBot="1" x14ac:dyDescent="0.3">
      <c r="A126" s="261">
        <v>111</v>
      </c>
      <c r="B126" s="267">
        <v>80</v>
      </c>
      <c r="C126" s="268" t="str">
        <f>VLOOKUP(A126,График!$A$6:$C$147,3)</f>
        <v>12.00-12.45</v>
      </c>
      <c r="D126" s="226" t="e">
        <f t="shared" si="9"/>
        <v>#VALUE!</v>
      </c>
      <c r="E126" s="346">
        <f>HLOOKUP(($E$1+0.75),График!A$5:CU$1074,A126+1)</f>
        <v>-5.8779290322580664</v>
      </c>
      <c r="F126" s="227">
        <f>HLOOKUP($E$1,График!C$5:CT$129,A126+1)</f>
        <v>30</v>
      </c>
      <c r="G126" s="228">
        <f t="shared" si="10"/>
        <v>30</v>
      </c>
      <c r="H126" s="227">
        <f>HLOOKUP(($E$1+0.5),График!A$5:CT$161,A126+1)</f>
        <v>35.877929032258066</v>
      </c>
      <c r="I126" s="228"/>
      <c r="J126" s="286">
        <f>VLOOKUP(W126,'Расчет КК'!$S$124:$W$142,2,TRUE)</f>
        <v>1.0416666666666666E-2</v>
      </c>
      <c r="K126" s="286">
        <f>VLOOKUP(W126,'Расчет КК'!$S$124:$W$142,3,TRUE)</f>
        <v>2.0833333333333332E-2</v>
      </c>
      <c r="L126" s="286">
        <f>VLOOKUP(W126,'Расчет КК'!$S$124:$W$142,4,TRUE)</f>
        <v>1.0416666666666666E-2</v>
      </c>
      <c r="M126" s="286">
        <f>VLOOKUP(W126,'Расчет КК'!$S$124:$W$142,5,TRUE)</f>
        <v>2.0833333333333332E-2</v>
      </c>
      <c r="N126" s="476">
        <f>VLOOKUP(A126,График!A$5:D$147,4)</f>
        <v>0</v>
      </c>
      <c r="O126" s="347"/>
      <c r="P126" s="347"/>
      <c r="Q126" s="347"/>
      <c r="R126" s="348"/>
      <c r="S126" s="477"/>
      <c r="T126" s="287"/>
      <c r="U126" s="287"/>
      <c r="V126" s="288"/>
      <c r="W126" s="229">
        <f t="shared" si="11"/>
        <v>5.8779290322580664</v>
      </c>
    </row>
    <row r="127" spans="1:23" ht="24.95" customHeight="1" x14ac:dyDescent="0.25">
      <c r="A127" s="261"/>
      <c r="B127" s="267"/>
      <c r="C127" s="268"/>
      <c r="D127" s="446"/>
      <c r="E127" s="346"/>
      <c r="F127" s="227"/>
      <c r="G127" s="228"/>
      <c r="H127" s="227"/>
      <c r="I127" s="228"/>
      <c r="J127" s="227"/>
      <c r="K127" s="227"/>
      <c r="L127" s="227"/>
      <c r="M127" s="227"/>
      <c r="N127" s="476"/>
      <c r="O127" s="347"/>
      <c r="P127" s="347"/>
      <c r="Q127" s="347"/>
      <c r="R127" s="348"/>
      <c r="S127" s="474"/>
      <c r="T127" s="287"/>
      <c r="U127" s="287"/>
      <c r="V127" s="288"/>
      <c r="W127" s="229"/>
    </row>
    <row r="128" spans="1:23" ht="24.95" customHeight="1" x14ac:dyDescent="0.25">
      <c r="A128" s="261"/>
      <c r="B128" s="267"/>
      <c r="C128" s="268"/>
      <c r="D128" s="226"/>
      <c r="E128" s="346"/>
      <c r="F128" s="227"/>
      <c r="G128" s="228"/>
      <c r="H128" s="227"/>
      <c r="I128" s="228"/>
      <c r="J128" s="227"/>
      <c r="K128" s="227"/>
      <c r="L128" s="227"/>
      <c r="M128" s="227"/>
      <c r="N128" s="476"/>
      <c r="O128" s="347"/>
      <c r="P128" s="347"/>
      <c r="Q128" s="347"/>
      <c r="R128" s="348"/>
      <c r="S128" s="474"/>
      <c r="T128" s="287"/>
      <c r="U128" s="287"/>
      <c r="V128" s="288"/>
      <c r="W128" s="229"/>
    </row>
  </sheetData>
  <autoFilter ref="A6:W128">
    <sortState ref="A7:W128">
      <sortCondition ref="F6"/>
    </sortState>
  </autoFilter>
  <mergeCells count="5">
    <mergeCell ref="H1:I1"/>
    <mergeCell ref="J1:M1"/>
    <mergeCell ref="J5:M5"/>
    <mergeCell ref="N5:R5"/>
    <mergeCell ref="S5:V5"/>
  </mergeCells>
  <conditionalFormatting sqref="J1 E1 V6 L6:M6 E6 J5">
    <cfRule type="cellIs" dxfId="432" priority="51" stopIfTrue="1" operator="equal">
      <formula>0</formula>
    </cfRule>
  </conditionalFormatting>
  <conditionalFormatting sqref="D7">
    <cfRule type="cellIs" dxfId="431" priority="50" stopIfTrue="1" operator="equal">
      <formula>#VALUE!</formula>
    </cfRule>
  </conditionalFormatting>
  <conditionalFormatting sqref="E3:G3">
    <cfRule type="cellIs" dxfId="430" priority="49" stopIfTrue="1" operator="lessThan">
      <formula>-3</formula>
    </cfRule>
  </conditionalFormatting>
  <conditionalFormatting sqref="P3:V3">
    <cfRule type="cellIs" dxfId="429" priority="48" stopIfTrue="1" operator="lessThan">
      <formula>-4</formula>
    </cfRule>
  </conditionalFormatting>
  <conditionalFormatting sqref="V7">
    <cfRule type="cellIs" dxfId="428" priority="47" stopIfTrue="1" operator="equal">
      <formula>0</formula>
    </cfRule>
  </conditionalFormatting>
  <conditionalFormatting sqref="S7:U7">
    <cfRule type="cellIs" dxfId="427" priority="46" stopIfTrue="1" operator="equal">
      <formula>0</formula>
    </cfRule>
  </conditionalFormatting>
  <conditionalFormatting sqref="E7">
    <cfRule type="cellIs" dxfId="426" priority="44" operator="equal">
      <formula>"з"</formula>
    </cfRule>
    <cfRule type="cellIs" dxfId="425" priority="45" operator="equal">
      <formula>"м"</formula>
    </cfRule>
  </conditionalFormatting>
  <conditionalFormatting sqref="F7">
    <cfRule type="expression" dxfId="424" priority="43">
      <formula>E7="!"</formula>
    </cfRule>
  </conditionalFormatting>
  <conditionalFormatting sqref="G7">
    <cfRule type="expression" dxfId="423" priority="42">
      <formula>E7="!"</formula>
    </cfRule>
  </conditionalFormatting>
  <conditionalFormatting sqref="H7">
    <cfRule type="expression" dxfId="422" priority="41">
      <formula>E7="!"</formula>
    </cfRule>
  </conditionalFormatting>
  <conditionalFormatting sqref="I7">
    <cfRule type="expression" dxfId="421" priority="40">
      <formula>E7="!"</formula>
    </cfRule>
  </conditionalFormatting>
  <conditionalFormatting sqref="H3:O3">
    <cfRule type="cellIs" dxfId="420" priority="39" operator="lessThan">
      <formula>-10</formula>
    </cfRule>
  </conditionalFormatting>
  <conditionalFormatting sqref="N7:R7 N8:N128">
    <cfRule type="cellIs" dxfId="419" priority="38" stopIfTrue="1" operator="equal">
      <formula>0</formula>
    </cfRule>
  </conditionalFormatting>
  <conditionalFormatting sqref="N7:N128">
    <cfRule type="expression" dxfId="418" priority="37">
      <formula>E7="!"</formula>
    </cfRule>
  </conditionalFormatting>
  <conditionalFormatting sqref="O7">
    <cfRule type="expression" dxfId="417" priority="36">
      <formula>E7="!"</formula>
    </cfRule>
  </conditionalFormatting>
  <conditionalFormatting sqref="P7">
    <cfRule type="expression" dxfId="416" priority="35">
      <formula>E7="!"</formula>
    </cfRule>
  </conditionalFormatting>
  <conditionalFormatting sqref="Q7">
    <cfRule type="expression" dxfId="415" priority="34">
      <formula>E7="!"</formula>
    </cfRule>
  </conditionalFormatting>
  <conditionalFormatting sqref="R7">
    <cfRule type="expression" dxfId="414" priority="33">
      <formula>E7="!"</formula>
    </cfRule>
  </conditionalFormatting>
  <conditionalFormatting sqref="J7">
    <cfRule type="cellIs" dxfId="413" priority="13" operator="equal">
      <formula>0</formula>
    </cfRule>
    <cfRule type="expression" dxfId="412" priority="32">
      <formula>OR(E7="!",J7=0)</formula>
    </cfRule>
  </conditionalFormatting>
  <conditionalFormatting sqref="K7">
    <cfRule type="cellIs" dxfId="411" priority="12" operator="equal">
      <formula>0</formula>
    </cfRule>
    <cfRule type="expression" dxfId="410" priority="31">
      <formula>OR(E7="!",K7=0)</formula>
    </cfRule>
  </conditionalFormatting>
  <conditionalFormatting sqref="L7">
    <cfRule type="cellIs" dxfId="409" priority="11" operator="equal">
      <formula>0</formula>
    </cfRule>
    <cfRule type="expression" dxfId="408" priority="30">
      <formula>OR(E7="!",L7=0)</formula>
    </cfRule>
  </conditionalFormatting>
  <conditionalFormatting sqref="M7">
    <cfRule type="cellIs" dxfId="407" priority="10" operator="equal">
      <formula>0</formula>
    </cfRule>
    <cfRule type="expression" dxfId="406" priority="29">
      <formula>OR(E7="!",M7=0)</formula>
    </cfRule>
  </conditionalFormatting>
  <conditionalFormatting sqref="D8:D126">
    <cfRule type="cellIs" dxfId="405" priority="28" stopIfTrue="1" operator="equal">
      <formula>#VALUE!</formula>
    </cfRule>
  </conditionalFormatting>
  <conditionalFormatting sqref="E8:E126">
    <cfRule type="cellIs" dxfId="404" priority="27" stopIfTrue="1" operator="equal">
      <formula>0</formula>
    </cfRule>
  </conditionalFormatting>
  <conditionalFormatting sqref="V8:V126">
    <cfRule type="cellIs" dxfId="403" priority="26" stopIfTrue="1" operator="equal">
      <formula>0</formula>
    </cfRule>
  </conditionalFormatting>
  <conditionalFormatting sqref="S8:U126">
    <cfRule type="cellIs" dxfId="402" priority="25" stopIfTrue="1" operator="equal">
      <formula>0</formula>
    </cfRule>
  </conditionalFormatting>
  <conditionalFormatting sqref="E8:E126">
    <cfRule type="cellIs" dxfId="401" priority="23" operator="equal">
      <formula>"з"</formula>
    </cfRule>
    <cfRule type="cellIs" dxfId="400" priority="24" operator="equal">
      <formula>"м"</formula>
    </cfRule>
  </conditionalFormatting>
  <conditionalFormatting sqref="O8:R126">
    <cfRule type="cellIs" dxfId="399" priority="18" stopIfTrue="1" operator="equal">
      <formula>0</formula>
    </cfRule>
  </conditionalFormatting>
  <conditionalFormatting sqref="F8:F126">
    <cfRule type="expression" dxfId="398" priority="22">
      <formula>E8="!"</formula>
    </cfRule>
  </conditionalFormatting>
  <conditionalFormatting sqref="G8:G126">
    <cfRule type="expression" dxfId="397" priority="21">
      <formula>E8="!"</formula>
    </cfRule>
  </conditionalFormatting>
  <conditionalFormatting sqref="H8:H126">
    <cfRule type="expression" dxfId="396" priority="20">
      <formula>E8="!"</formula>
    </cfRule>
  </conditionalFormatting>
  <conditionalFormatting sqref="I8:I126">
    <cfRule type="expression" dxfId="395" priority="19">
      <formula>E8="!"</formula>
    </cfRule>
  </conditionalFormatting>
  <conditionalFormatting sqref="O8:O126">
    <cfRule type="expression" dxfId="394" priority="17">
      <formula>E8="!"</formula>
    </cfRule>
  </conditionalFormatting>
  <conditionalFormatting sqref="P8:P126">
    <cfRule type="expression" dxfId="393" priority="16">
      <formula>E8="!"</formula>
    </cfRule>
  </conditionalFormatting>
  <conditionalFormatting sqref="Q8:Q126">
    <cfRule type="expression" dxfId="392" priority="15">
      <formula>E8="!"</formula>
    </cfRule>
  </conditionalFormatting>
  <conditionalFormatting sqref="R8:R126">
    <cfRule type="expression" dxfId="391" priority="14">
      <formula>E8="!"</formula>
    </cfRule>
  </conditionalFormatting>
  <conditionalFormatting sqref="J8:J126">
    <cfRule type="cellIs" dxfId="390" priority="5" operator="equal">
      <formula>0</formula>
    </cfRule>
    <cfRule type="expression" dxfId="389" priority="9">
      <formula>OR(E8="!",J8=0)</formula>
    </cfRule>
  </conditionalFormatting>
  <conditionalFormatting sqref="K8:K126">
    <cfRule type="cellIs" dxfId="388" priority="4" operator="equal">
      <formula>0</formula>
    </cfRule>
    <cfRule type="expression" dxfId="387" priority="8">
      <formula>OR(E8="!",K8=0)</formula>
    </cfRule>
  </conditionalFormatting>
  <conditionalFormatting sqref="L8:L126">
    <cfRule type="cellIs" dxfId="386" priority="3" operator="equal">
      <formula>0</formula>
    </cfRule>
    <cfRule type="expression" dxfId="385" priority="7">
      <formula>OR(E8="!",L8=0)</formula>
    </cfRule>
  </conditionalFormatting>
  <conditionalFormatting sqref="M8:M126">
    <cfRule type="cellIs" dxfId="384" priority="2" operator="equal">
      <formula>0</formula>
    </cfRule>
    <cfRule type="expression" dxfId="383" priority="6">
      <formula>OR(E8="!",M8=0)</formula>
    </cfRule>
  </conditionalFormatting>
  <conditionalFormatting sqref="E7:E128">
    <cfRule type="cellIs" dxfId="382" priority="1" operator="equal">
      <formula>"ВОЗВ"</formula>
    </cfRule>
  </conditionalFormatting>
  <pageMargins left="0" right="0" top="0.74803149606299213" bottom="0" header="0.31496062992125984" footer="0.31496062992125984"/>
  <pageSetup paperSize="9" scale="51" orientation="portrait" r:id="rId1"/>
  <headerFooter>
    <oddHeader>&amp;L&amp;"Century Gothic,полужирный"&amp;22Планшет&amp;C&amp;"Century Gothic,полужирный курсив"&amp;22LEROY MERLIN "Красногорск"&amp;R&amp;G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4"/>
  <dimension ref="A1:CC142"/>
  <sheetViews>
    <sheetView zoomScale="80" zoomScaleNormal="8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99" sqref="B99"/>
    </sheetView>
  </sheetViews>
  <sheetFormatPr defaultRowHeight="13.5" x14ac:dyDescent="0.25"/>
  <cols>
    <col min="1" max="1" width="14.28515625" style="60" customWidth="1"/>
    <col min="2" max="2" width="11.42578125" style="61" bestFit="1" customWidth="1"/>
    <col min="3" max="32" width="10.85546875" style="61" bestFit="1" customWidth="1"/>
    <col min="33" max="16384" width="9.140625" style="61"/>
  </cols>
  <sheetData>
    <row r="1" spans="1:32" ht="15" x14ac:dyDescent="0.25">
      <c r="A1" s="124"/>
      <c r="B1" s="460" t="str">
        <f>B77</f>
        <v>Вс</v>
      </c>
      <c r="C1" s="460" t="str">
        <f t="shared" ref="C1:AF1" si="0">C77</f>
        <v>Пн</v>
      </c>
      <c r="D1" s="460" t="str">
        <f t="shared" si="0"/>
        <v>Вт</v>
      </c>
      <c r="E1" s="460" t="str">
        <f t="shared" si="0"/>
        <v>Ср</v>
      </c>
      <c r="F1" s="460" t="str">
        <f t="shared" si="0"/>
        <v>Чт</v>
      </c>
      <c r="G1" s="460" t="str">
        <f t="shared" si="0"/>
        <v>Пт</v>
      </c>
      <c r="H1" s="460" t="str">
        <f t="shared" si="0"/>
        <v>Сб</v>
      </c>
      <c r="I1" s="460" t="str">
        <f t="shared" si="0"/>
        <v>Вс</v>
      </c>
      <c r="J1" s="460" t="str">
        <f t="shared" si="0"/>
        <v>Пн</v>
      </c>
      <c r="K1" s="460" t="str">
        <f t="shared" si="0"/>
        <v>Вт</v>
      </c>
      <c r="L1" s="460" t="str">
        <f t="shared" si="0"/>
        <v>Ср</v>
      </c>
      <c r="M1" s="460" t="str">
        <f t="shared" si="0"/>
        <v>Чт</v>
      </c>
      <c r="N1" s="460" t="str">
        <f t="shared" si="0"/>
        <v>Пт</v>
      </c>
      <c r="O1" s="460" t="str">
        <f t="shared" si="0"/>
        <v>Сб</v>
      </c>
      <c r="P1" s="460" t="str">
        <f t="shared" si="0"/>
        <v>Вс</v>
      </c>
      <c r="Q1" s="460" t="str">
        <f t="shared" si="0"/>
        <v>Пн</v>
      </c>
      <c r="R1" s="460" t="str">
        <f t="shared" si="0"/>
        <v>Вт</v>
      </c>
      <c r="S1" s="460" t="str">
        <f t="shared" si="0"/>
        <v>Ср</v>
      </c>
      <c r="T1" s="460" t="str">
        <f t="shared" si="0"/>
        <v>Чт</v>
      </c>
      <c r="U1" s="460" t="str">
        <f t="shared" si="0"/>
        <v>Пт</v>
      </c>
      <c r="V1" s="460" t="str">
        <f t="shared" si="0"/>
        <v>Сб</v>
      </c>
      <c r="W1" s="460" t="str">
        <f t="shared" si="0"/>
        <v>Вс</v>
      </c>
      <c r="X1" s="460" t="str">
        <f t="shared" si="0"/>
        <v>Пн</v>
      </c>
      <c r="Y1" s="460" t="str">
        <f t="shared" si="0"/>
        <v>Вт</v>
      </c>
      <c r="Z1" s="460" t="str">
        <f t="shared" si="0"/>
        <v>Ср</v>
      </c>
      <c r="AA1" s="460" t="str">
        <f t="shared" si="0"/>
        <v>Чт</v>
      </c>
      <c r="AB1" s="460" t="str">
        <f t="shared" si="0"/>
        <v>Пт</v>
      </c>
      <c r="AC1" s="460" t="str">
        <f t="shared" si="0"/>
        <v>Пт</v>
      </c>
      <c r="AD1" s="460" t="str">
        <f t="shared" si="0"/>
        <v>Сб</v>
      </c>
      <c r="AE1" s="460" t="str">
        <f t="shared" si="0"/>
        <v>Вс</v>
      </c>
      <c r="AF1" s="460">
        <f t="shared" si="0"/>
        <v>0</v>
      </c>
    </row>
    <row r="2" spans="1:32" ht="29.25" x14ac:dyDescent="0.25">
      <c r="A2" s="442" t="s">
        <v>249</v>
      </c>
      <c r="B2" s="461">
        <f>B78</f>
        <v>42827</v>
      </c>
      <c r="C2" s="461">
        <f t="shared" ref="C2:AF2" si="1">C78</f>
        <v>42828</v>
      </c>
      <c r="D2" s="461">
        <f t="shared" si="1"/>
        <v>42829</v>
      </c>
      <c r="E2" s="461">
        <f t="shared" si="1"/>
        <v>42830</v>
      </c>
      <c r="F2" s="461">
        <f t="shared" si="1"/>
        <v>42831</v>
      </c>
      <c r="G2" s="461">
        <f t="shared" si="1"/>
        <v>42832</v>
      </c>
      <c r="H2" s="461">
        <f t="shared" si="1"/>
        <v>42840</v>
      </c>
      <c r="I2" s="461">
        <f t="shared" si="1"/>
        <v>42841</v>
      </c>
      <c r="J2" s="461">
        <f t="shared" si="1"/>
        <v>42835</v>
      </c>
      <c r="K2" s="461">
        <f t="shared" si="1"/>
        <v>42836</v>
      </c>
      <c r="L2" s="461">
        <f t="shared" si="1"/>
        <v>42837</v>
      </c>
      <c r="M2" s="461">
        <f t="shared" si="1"/>
        <v>42838</v>
      </c>
      <c r="N2" s="461">
        <f t="shared" si="1"/>
        <v>42839</v>
      </c>
      <c r="O2" s="461">
        <f t="shared" si="1"/>
        <v>42833</v>
      </c>
      <c r="P2" s="461">
        <f t="shared" si="1"/>
        <v>42834</v>
      </c>
      <c r="Q2" s="461">
        <f t="shared" si="1"/>
        <v>42842</v>
      </c>
      <c r="R2" s="461">
        <f t="shared" si="1"/>
        <v>42843</v>
      </c>
      <c r="S2" s="461">
        <f t="shared" si="1"/>
        <v>42844</v>
      </c>
      <c r="T2" s="461">
        <f t="shared" si="1"/>
        <v>42845</v>
      </c>
      <c r="U2" s="461">
        <f t="shared" si="1"/>
        <v>42846</v>
      </c>
      <c r="V2" s="461">
        <f t="shared" si="1"/>
        <v>42847</v>
      </c>
      <c r="W2" s="461">
        <f t="shared" si="1"/>
        <v>42848</v>
      </c>
      <c r="X2" s="461">
        <f t="shared" si="1"/>
        <v>42849</v>
      </c>
      <c r="Y2" s="461">
        <f t="shared" si="1"/>
        <v>42850</v>
      </c>
      <c r="Z2" s="461">
        <f t="shared" si="1"/>
        <v>42851</v>
      </c>
      <c r="AA2" s="461">
        <f t="shared" si="1"/>
        <v>42852</v>
      </c>
      <c r="AB2" s="461">
        <f t="shared" si="1"/>
        <v>42853</v>
      </c>
      <c r="AC2" s="461">
        <f t="shared" si="1"/>
        <v>42853</v>
      </c>
      <c r="AD2" s="461">
        <f t="shared" si="1"/>
        <v>42854</v>
      </c>
      <c r="AE2" s="461">
        <f t="shared" si="1"/>
        <v>42855</v>
      </c>
      <c r="AF2" s="461">
        <f t="shared" si="1"/>
        <v>0</v>
      </c>
    </row>
    <row r="3" spans="1:32" ht="17.25" x14ac:dyDescent="0.25">
      <c r="A3" s="462" t="s">
        <v>72</v>
      </c>
      <c r="B3" s="526">
        <v>13</v>
      </c>
      <c r="C3" s="526">
        <v>13</v>
      </c>
      <c r="D3" s="526">
        <v>25</v>
      </c>
      <c r="E3" s="526">
        <v>28</v>
      </c>
      <c r="F3" s="526">
        <v>27</v>
      </c>
      <c r="G3" s="526">
        <v>34</v>
      </c>
      <c r="H3" s="526">
        <v>21</v>
      </c>
      <c r="I3" s="526">
        <v>10</v>
      </c>
      <c r="J3" s="526">
        <v>20</v>
      </c>
      <c r="K3" s="526">
        <v>22</v>
      </c>
      <c r="L3" s="526">
        <v>23</v>
      </c>
      <c r="M3" s="526">
        <v>16</v>
      </c>
      <c r="N3" s="526">
        <v>21</v>
      </c>
      <c r="O3" s="526">
        <v>17</v>
      </c>
      <c r="P3" s="526">
        <v>12</v>
      </c>
      <c r="Q3" s="526">
        <v>17</v>
      </c>
      <c r="R3" s="526">
        <v>29</v>
      </c>
      <c r="S3" s="526">
        <v>20</v>
      </c>
      <c r="T3" s="526">
        <v>14</v>
      </c>
      <c r="U3" s="526">
        <v>14</v>
      </c>
      <c r="V3" s="526">
        <v>14</v>
      </c>
      <c r="W3" s="526">
        <v>9</v>
      </c>
      <c r="X3" s="526">
        <v>20</v>
      </c>
      <c r="Y3" s="526">
        <v>30</v>
      </c>
      <c r="Z3" s="526">
        <v>32</v>
      </c>
      <c r="AA3" s="526">
        <v>30</v>
      </c>
      <c r="AB3" s="526">
        <v>15</v>
      </c>
      <c r="AC3" s="526">
        <v>15</v>
      </c>
      <c r="AD3" s="526">
        <v>31</v>
      </c>
      <c r="AE3" s="526">
        <v>9</v>
      </c>
      <c r="AF3" s="526"/>
    </row>
    <row r="4" spans="1:32" ht="17.25" x14ac:dyDescent="0.25">
      <c r="A4" s="462" t="s">
        <v>73</v>
      </c>
      <c r="B4" s="526">
        <v>29</v>
      </c>
      <c r="C4" s="526">
        <v>40</v>
      </c>
      <c r="D4" s="526">
        <v>51</v>
      </c>
      <c r="E4" s="526">
        <v>61</v>
      </c>
      <c r="F4" s="526">
        <v>50</v>
      </c>
      <c r="G4" s="526">
        <v>60</v>
      </c>
      <c r="H4" s="526">
        <v>49</v>
      </c>
      <c r="I4" s="526">
        <v>25</v>
      </c>
      <c r="J4" s="526">
        <v>37</v>
      </c>
      <c r="K4" s="526">
        <v>64</v>
      </c>
      <c r="L4" s="526">
        <v>65</v>
      </c>
      <c r="M4" s="526">
        <v>53</v>
      </c>
      <c r="N4" s="526">
        <v>54</v>
      </c>
      <c r="O4" s="526">
        <v>59</v>
      </c>
      <c r="P4" s="526">
        <v>38</v>
      </c>
      <c r="Q4" s="526">
        <v>25</v>
      </c>
      <c r="R4" s="526">
        <v>42</v>
      </c>
      <c r="S4" s="526">
        <v>61</v>
      </c>
      <c r="T4" s="526">
        <v>54</v>
      </c>
      <c r="U4" s="526">
        <v>54</v>
      </c>
      <c r="V4" s="526">
        <v>59</v>
      </c>
      <c r="W4" s="526">
        <v>41</v>
      </c>
      <c r="X4" s="526">
        <v>48</v>
      </c>
      <c r="Y4" s="526">
        <v>53</v>
      </c>
      <c r="Z4" s="526">
        <v>60</v>
      </c>
      <c r="AA4" s="526">
        <v>66</v>
      </c>
      <c r="AB4" s="526">
        <v>73</v>
      </c>
      <c r="AC4" s="526">
        <v>73</v>
      </c>
      <c r="AD4" s="526">
        <v>67</v>
      </c>
      <c r="AE4" s="526">
        <v>13</v>
      </c>
      <c r="AF4" s="526"/>
    </row>
    <row r="5" spans="1:32" ht="17.25" x14ac:dyDescent="0.25">
      <c r="A5" s="462" t="s">
        <v>74</v>
      </c>
      <c r="B5" s="526">
        <v>43</v>
      </c>
      <c r="C5" s="526">
        <v>42</v>
      </c>
      <c r="D5" s="526">
        <v>60</v>
      </c>
      <c r="E5" s="526">
        <v>62</v>
      </c>
      <c r="F5" s="526">
        <v>74</v>
      </c>
      <c r="G5" s="526">
        <v>68</v>
      </c>
      <c r="H5" s="526">
        <v>69</v>
      </c>
      <c r="I5" s="526">
        <v>25</v>
      </c>
      <c r="J5" s="526">
        <v>43</v>
      </c>
      <c r="K5" s="526">
        <v>68</v>
      </c>
      <c r="L5" s="526">
        <v>57</v>
      </c>
      <c r="M5" s="526">
        <v>47</v>
      </c>
      <c r="N5" s="526">
        <v>62</v>
      </c>
      <c r="O5" s="526">
        <v>72</v>
      </c>
      <c r="P5" s="526">
        <v>59</v>
      </c>
      <c r="Q5" s="526">
        <v>30</v>
      </c>
      <c r="R5" s="526">
        <v>71</v>
      </c>
      <c r="S5" s="526">
        <v>65</v>
      </c>
      <c r="T5" s="526">
        <v>74</v>
      </c>
      <c r="U5" s="526">
        <v>78</v>
      </c>
      <c r="V5" s="526">
        <v>76</v>
      </c>
      <c r="W5" s="526">
        <v>57</v>
      </c>
      <c r="X5" s="526">
        <v>46</v>
      </c>
      <c r="Y5" s="526">
        <v>56</v>
      </c>
      <c r="Z5" s="526">
        <v>68</v>
      </c>
      <c r="AA5" s="526">
        <v>73</v>
      </c>
      <c r="AB5" s="526">
        <v>71</v>
      </c>
      <c r="AC5" s="526">
        <v>71</v>
      </c>
      <c r="AD5" s="526">
        <v>67</v>
      </c>
      <c r="AE5" s="526">
        <v>43</v>
      </c>
      <c r="AF5" s="526"/>
    </row>
    <row r="6" spans="1:32" ht="17.25" x14ac:dyDescent="0.25">
      <c r="A6" s="462" t="s">
        <v>75</v>
      </c>
      <c r="B6" s="526">
        <v>46</v>
      </c>
      <c r="C6" s="526">
        <v>43</v>
      </c>
      <c r="D6" s="526">
        <v>59</v>
      </c>
      <c r="E6" s="526">
        <v>47</v>
      </c>
      <c r="F6" s="526">
        <v>71</v>
      </c>
      <c r="G6" s="526">
        <v>71</v>
      </c>
      <c r="H6" s="526">
        <v>77</v>
      </c>
      <c r="I6" s="526">
        <v>34</v>
      </c>
      <c r="J6" s="526">
        <v>62</v>
      </c>
      <c r="K6" s="526">
        <v>72</v>
      </c>
      <c r="L6" s="526">
        <v>77</v>
      </c>
      <c r="M6" s="526">
        <v>64</v>
      </c>
      <c r="N6" s="526">
        <v>62</v>
      </c>
      <c r="O6" s="526">
        <v>89</v>
      </c>
      <c r="P6" s="526">
        <v>53</v>
      </c>
      <c r="Q6" s="526">
        <v>29</v>
      </c>
      <c r="R6" s="526">
        <v>68</v>
      </c>
      <c r="S6" s="526">
        <v>79</v>
      </c>
      <c r="T6" s="526">
        <v>67</v>
      </c>
      <c r="U6" s="526">
        <v>66</v>
      </c>
      <c r="V6" s="526">
        <v>99</v>
      </c>
      <c r="W6" s="526">
        <v>41</v>
      </c>
      <c r="X6" s="526">
        <v>45</v>
      </c>
      <c r="Y6" s="526">
        <v>87</v>
      </c>
      <c r="Z6" s="526">
        <v>91</v>
      </c>
      <c r="AA6" s="526">
        <v>62</v>
      </c>
      <c r="AB6" s="526">
        <v>65</v>
      </c>
      <c r="AC6" s="526">
        <v>65</v>
      </c>
      <c r="AD6" s="526">
        <v>77</v>
      </c>
      <c r="AE6" s="526">
        <v>44</v>
      </c>
      <c r="AF6" s="526"/>
    </row>
    <row r="7" spans="1:32" ht="17.25" x14ac:dyDescent="0.25">
      <c r="A7" s="463" t="s">
        <v>21</v>
      </c>
      <c r="B7" s="526">
        <v>44</v>
      </c>
      <c r="C7" s="526">
        <v>43</v>
      </c>
      <c r="D7" s="526">
        <v>59</v>
      </c>
      <c r="E7" s="526">
        <v>69</v>
      </c>
      <c r="F7" s="526">
        <v>83</v>
      </c>
      <c r="G7" s="526">
        <v>55</v>
      </c>
      <c r="H7" s="526">
        <v>93</v>
      </c>
      <c r="I7" s="526">
        <v>36</v>
      </c>
      <c r="J7" s="526">
        <v>59</v>
      </c>
      <c r="K7" s="526">
        <v>74</v>
      </c>
      <c r="L7" s="526">
        <v>71</v>
      </c>
      <c r="M7" s="526">
        <v>69</v>
      </c>
      <c r="N7" s="526">
        <v>67</v>
      </c>
      <c r="O7" s="526">
        <v>94</v>
      </c>
      <c r="P7" s="526">
        <v>69</v>
      </c>
      <c r="Q7" s="526">
        <v>27</v>
      </c>
      <c r="R7" s="526">
        <v>55</v>
      </c>
      <c r="S7" s="526">
        <v>58</v>
      </c>
      <c r="T7" s="526">
        <v>70</v>
      </c>
      <c r="U7" s="526">
        <v>69</v>
      </c>
      <c r="V7" s="526">
        <v>88</v>
      </c>
      <c r="W7" s="526">
        <v>62</v>
      </c>
      <c r="X7" s="526">
        <v>50</v>
      </c>
      <c r="Y7" s="526">
        <v>76</v>
      </c>
      <c r="Z7" s="526">
        <v>78</v>
      </c>
      <c r="AA7" s="526">
        <v>63</v>
      </c>
      <c r="AB7" s="526">
        <v>69</v>
      </c>
      <c r="AC7" s="526">
        <v>69</v>
      </c>
      <c r="AD7" s="526">
        <v>88</v>
      </c>
      <c r="AE7" s="526">
        <v>55</v>
      </c>
      <c r="AF7" s="526"/>
    </row>
    <row r="8" spans="1:32" ht="17.25" x14ac:dyDescent="0.25">
      <c r="A8" s="463" t="s">
        <v>76</v>
      </c>
      <c r="B8" s="526">
        <v>57</v>
      </c>
      <c r="C8" s="526">
        <v>38</v>
      </c>
      <c r="D8" s="526">
        <v>71</v>
      </c>
      <c r="E8" s="526">
        <v>78</v>
      </c>
      <c r="F8" s="526">
        <v>79</v>
      </c>
      <c r="G8" s="526">
        <v>88</v>
      </c>
      <c r="H8" s="526">
        <v>95</v>
      </c>
      <c r="I8" s="526">
        <v>48</v>
      </c>
      <c r="J8" s="526">
        <v>62</v>
      </c>
      <c r="K8" s="526">
        <v>88</v>
      </c>
      <c r="L8" s="526">
        <v>75</v>
      </c>
      <c r="M8" s="526">
        <v>92</v>
      </c>
      <c r="N8" s="526">
        <v>83</v>
      </c>
      <c r="O8" s="526">
        <v>90</v>
      </c>
      <c r="P8" s="526">
        <v>78</v>
      </c>
      <c r="Q8" s="526">
        <v>33</v>
      </c>
      <c r="R8" s="526">
        <v>57</v>
      </c>
      <c r="S8" s="526">
        <v>81</v>
      </c>
      <c r="T8" s="526">
        <v>105</v>
      </c>
      <c r="U8" s="526">
        <v>82</v>
      </c>
      <c r="V8" s="526">
        <v>115</v>
      </c>
      <c r="W8" s="526">
        <v>90</v>
      </c>
      <c r="X8" s="526">
        <v>63</v>
      </c>
      <c r="Y8" s="526">
        <v>82</v>
      </c>
      <c r="Z8" s="526">
        <v>87</v>
      </c>
      <c r="AA8" s="526">
        <v>80</v>
      </c>
      <c r="AB8" s="526">
        <v>82</v>
      </c>
      <c r="AC8" s="526">
        <v>82</v>
      </c>
      <c r="AD8" s="526">
        <v>100</v>
      </c>
      <c r="AE8" s="526">
        <v>67</v>
      </c>
      <c r="AF8" s="526"/>
    </row>
    <row r="9" spans="1:32" ht="17.25" x14ac:dyDescent="0.25">
      <c r="A9" s="463" t="s">
        <v>22</v>
      </c>
      <c r="B9" s="526">
        <v>59</v>
      </c>
      <c r="C9" s="526">
        <v>40</v>
      </c>
      <c r="D9" s="526">
        <v>63</v>
      </c>
      <c r="E9" s="526">
        <v>92</v>
      </c>
      <c r="F9" s="526">
        <v>87</v>
      </c>
      <c r="G9" s="526">
        <v>77</v>
      </c>
      <c r="H9" s="526">
        <v>111</v>
      </c>
      <c r="I9" s="526">
        <v>39</v>
      </c>
      <c r="J9" s="526">
        <v>54</v>
      </c>
      <c r="K9" s="526">
        <v>88</v>
      </c>
      <c r="L9" s="526">
        <v>106</v>
      </c>
      <c r="M9" s="526">
        <v>74</v>
      </c>
      <c r="N9" s="526">
        <v>74</v>
      </c>
      <c r="O9" s="526">
        <v>122</v>
      </c>
      <c r="P9" s="526">
        <v>92</v>
      </c>
      <c r="Q9" s="526">
        <v>39</v>
      </c>
      <c r="R9" s="526">
        <v>73</v>
      </c>
      <c r="S9" s="526">
        <v>77</v>
      </c>
      <c r="T9" s="526">
        <v>85</v>
      </c>
      <c r="U9" s="526">
        <v>92</v>
      </c>
      <c r="V9" s="526">
        <v>127</v>
      </c>
      <c r="W9" s="526">
        <v>77</v>
      </c>
      <c r="X9" s="526">
        <v>70</v>
      </c>
      <c r="Y9" s="526">
        <v>72</v>
      </c>
      <c r="Z9" s="526">
        <v>93</v>
      </c>
      <c r="AA9" s="526">
        <v>70</v>
      </c>
      <c r="AB9" s="526">
        <v>79</v>
      </c>
      <c r="AC9" s="526">
        <v>79</v>
      </c>
      <c r="AD9" s="526">
        <v>95</v>
      </c>
      <c r="AE9" s="526">
        <v>67</v>
      </c>
      <c r="AF9" s="526"/>
    </row>
    <row r="10" spans="1:32" ht="17.25" x14ac:dyDescent="0.25">
      <c r="A10" s="463" t="s">
        <v>77</v>
      </c>
      <c r="B10" s="526">
        <v>90</v>
      </c>
      <c r="C10" s="526">
        <v>54</v>
      </c>
      <c r="D10" s="526">
        <v>69</v>
      </c>
      <c r="E10" s="526">
        <v>82</v>
      </c>
      <c r="F10" s="526">
        <v>98</v>
      </c>
      <c r="G10" s="526">
        <v>76</v>
      </c>
      <c r="H10" s="526">
        <v>103</v>
      </c>
      <c r="I10" s="526">
        <v>46</v>
      </c>
      <c r="J10" s="526">
        <v>60</v>
      </c>
      <c r="K10" s="526">
        <v>74</v>
      </c>
      <c r="L10" s="526">
        <v>90</v>
      </c>
      <c r="M10" s="526">
        <v>82</v>
      </c>
      <c r="N10" s="526">
        <v>66</v>
      </c>
      <c r="O10" s="526">
        <v>114</v>
      </c>
      <c r="P10" s="526">
        <v>96</v>
      </c>
      <c r="Q10" s="526">
        <v>48</v>
      </c>
      <c r="R10" s="526">
        <v>80</v>
      </c>
      <c r="S10" s="526">
        <v>91</v>
      </c>
      <c r="T10" s="526">
        <v>81</v>
      </c>
      <c r="U10" s="526">
        <v>102</v>
      </c>
      <c r="V10" s="526">
        <v>127</v>
      </c>
      <c r="W10" s="526">
        <v>97</v>
      </c>
      <c r="X10" s="526">
        <v>61</v>
      </c>
      <c r="Y10" s="526">
        <v>87</v>
      </c>
      <c r="Z10" s="526">
        <v>93</v>
      </c>
      <c r="AA10" s="526">
        <v>67</v>
      </c>
      <c r="AB10" s="526">
        <v>89</v>
      </c>
      <c r="AC10" s="526">
        <v>89</v>
      </c>
      <c r="AD10" s="526">
        <v>101</v>
      </c>
      <c r="AE10" s="526">
        <v>81</v>
      </c>
      <c r="AF10" s="526"/>
    </row>
    <row r="11" spans="1:32" ht="17.25" x14ac:dyDescent="0.25">
      <c r="A11" s="462" t="s">
        <v>23</v>
      </c>
      <c r="B11" s="526">
        <v>115</v>
      </c>
      <c r="C11" s="526">
        <v>76</v>
      </c>
      <c r="D11" s="526">
        <v>91</v>
      </c>
      <c r="E11" s="526">
        <v>100</v>
      </c>
      <c r="F11" s="526">
        <v>96</v>
      </c>
      <c r="G11" s="526">
        <v>107</v>
      </c>
      <c r="H11" s="526">
        <v>121</v>
      </c>
      <c r="I11" s="526">
        <v>64</v>
      </c>
      <c r="J11" s="526">
        <v>76</v>
      </c>
      <c r="K11" s="526">
        <v>83</v>
      </c>
      <c r="L11" s="526">
        <v>101</v>
      </c>
      <c r="M11" s="526">
        <v>69</v>
      </c>
      <c r="N11" s="526">
        <v>94</v>
      </c>
      <c r="O11" s="526">
        <v>143</v>
      </c>
      <c r="P11" s="526">
        <v>103</v>
      </c>
      <c r="Q11" s="526">
        <v>61</v>
      </c>
      <c r="R11" s="526">
        <v>65</v>
      </c>
      <c r="S11" s="526">
        <v>94</v>
      </c>
      <c r="T11" s="526">
        <v>101</v>
      </c>
      <c r="U11" s="526">
        <v>77</v>
      </c>
      <c r="V11" s="526">
        <v>134</v>
      </c>
      <c r="W11" s="526">
        <v>96</v>
      </c>
      <c r="X11" s="526">
        <v>70</v>
      </c>
      <c r="Y11" s="526">
        <v>87</v>
      </c>
      <c r="Z11" s="526">
        <v>81</v>
      </c>
      <c r="AA11" s="526">
        <v>78</v>
      </c>
      <c r="AB11" s="526">
        <v>82</v>
      </c>
      <c r="AC11" s="526">
        <v>82</v>
      </c>
      <c r="AD11" s="526">
        <v>103</v>
      </c>
      <c r="AE11" s="526">
        <v>78</v>
      </c>
      <c r="AF11" s="526"/>
    </row>
    <row r="12" spans="1:32" ht="17.25" x14ac:dyDescent="0.25">
      <c r="A12" s="462" t="s">
        <v>78</v>
      </c>
      <c r="B12" s="526">
        <v>109</v>
      </c>
      <c r="C12" s="526">
        <v>90</v>
      </c>
      <c r="D12" s="526">
        <v>96</v>
      </c>
      <c r="E12" s="526">
        <v>88</v>
      </c>
      <c r="F12" s="526">
        <v>106</v>
      </c>
      <c r="G12" s="526">
        <v>110</v>
      </c>
      <c r="H12" s="526">
        <v>93</v>
      </c>
      <c r="I12" s="526">
        <v>72</v>
      </c>
      <c r="J12" s="526">
        <v>89</v>
      </c>
      <c r="K12" s="526">
        <v>127</v>
      </c>
      <c r="L12" s="526">
        <v>100</v>
      </c>
      <c r="M12" s="526">
        <v>96</v>
      </c>
      <c r="N12" s="526">
        <v>96</v>
      </c>
      <c r="O12" s="526">
        <v>149</v>
      </c>
      <c r="P12" s="526">
        <v>114</v>
      </c>
      <c r="Q12" s="526">
        <v>57</v>
      </c>
      <c r="R12" s="526">
        <v>86</v>
      </c>
      <c r="S12" s="526">
        <v>97</v>
      </c>
      <c r="T12" s="526">
        <v>102</v>
      </c>
      <c r="U12" s="526">
        <v>113</v>
      </c>
      <c r="V12" s="526">
        <v>112</v>
      </c>
      <c r="W12" s="526">
        <v>96</v>
      </c>
      <c r="X12" s="526">
        <v>83</v>
      </c>
      <c r="Y12" s="526">
        <v>99</v>
      </c>
      <c r="Z12" s="526">
        <v>111</v>
      </c>
      <c r="AA12" s="526">
        <v>78</v>
      </c>
      <c r="AB12" s="526">
        <v>91</v>
      </c>
      <c r="AC12" s="526">
        <v>91</v>
      </c>
      <c r="AD12" s="526">
        <v>108</v>
      </c>
      <c r="AE12" s="526">
        <v>88</v>
      </c>
      <c r="AF12" s="526"/>
    </row>
    <row r="13" spans="1:32" ht="17.25" x14ac:dyDescent="0.25">
      <c r="A13" s="462" t="s">
        <v>24</v>
      </c>
      <c r="B13" s="526">
        <v>111</v>
      </c>
      <c r="C13" s="526">
        <v>106</v>
      </c>
      <c r="D13" s="526">
        <v>122</v>
      </c>
      <c r="E13" s="526">
        <v>108</v>
      </c>
      <c r="F13" s="526">
        <v>127</v>
      </c>
      <c r="G13" s="526">
        <v>110</v>
      </c>
      <c r="H13" s="526">
        <v>134</v>
      </c>
      <c r="I13" s="526">
        <v>74</v>
      </c>
      <c r="J13" s="526">
        <v>83</v>
      </c>
      <c r="K13" s="526">
        <v>104</v>
      </c>
      <c r="L13" s="526">
        <v>111</v>
      </c>
      <c r="M13" s="526">
        <v>128</v>
      </c>
      <c r="N13" s="526">
        <v>90</v>
      </c>
      <c r="O13" s="526">
        <v>162</v>
      </c>
      <c r="P13" s="526">
        <v>123</v>
      </c>
      <c r="Q13" s="526">
        <v>61</v>
      </c>
      <c r="R13" s="526">
        <v>85</v>
      </c>
      <c r="S13" s="526">
        <v>95</v>
      </c>
      <c r="T13" s="526">
        <v>83</v>
      </c>
      <c r="U13" s="526">
        <v>115</v>
      </c>
      <c r="V13" s="526">
        <v>146</v>
      </c>
      <c r="W13" s="526">
        <v>96</v>
      </c>
      <c r="X13" s="526">
        <v>98</v>
      </c>
      <c r="Y13" s="526">
        <v>109</v>
      </c>
      <c r="Z13" s="526">
        <v>136</v>
      </c>
      <c r="AA13" s="526">
        <v>108</v>
      </c>
      <c r="AB13" s="526">
        <v>99</v>
      </c>
      <c r="AC13" s="526">
        <v>99</v>
      </c>
      <c r="AD13" s="526">
        <v>107</v>
      </c>
      <c r="AE13" s="526">
        <v>95</v>
      </c>
      <c r="AF13" s="526"/>
    </row>
    <row r="14" spans="1:32" ht="17.25" x14ac:dyDescent="0.25">
      <c r="A14" s="462" t="s">
        <v>79</v>
      </c>
      <c r="B14" s="526">
        <v>151</v>
      </c>
      <c r="C14" s="526">
        <v>99</v>
      </c>
      <c r="D14" s="526">
        <v>136</v>
      </c>
      <c r="E14" s="526">
        <v>115</v>
      </c>
      <c r="F14" s="526">
        <v>119</v>
      </c>
      <c r="G14" s="526">
        <v>102</v>
      </c>
      <c r="H14" s="526">
        <v>143</v>
      </c>
      <c r="I14" s="526">
        <v>93</v>
      </c>
      <c r="J14" s="526">
        <v>93</v>
      </c>
      <c r="K14" s="526">
        <v>115</v>
      </c>
      <c r="L14" s="526">
        <v>131</v>
      </c>
      <c r="M14" s="526">
        <v>115</v>
      </c>
      <c r="N14" s="526">
        <v>90</v>
      </c>
      <c r="O14" s="526">
        <v>158</v>
      </c>
      <c r="P14" s="526">
        <v>132</v>
      </c>
      <c r="Q14" s="526">
        <v>62</v>
      </c>
      <c r="R14" s="526">
        <v>114</v>
      </c>
      <c r="S14" s="526">
        <v>94</v>
      </c>
      <c r="T14" s="526">
        <v>112</v>
      </c>
      <c r="U14" s="526">
        <v>118</v>
      </c>
      <c r="V14" s="526">
        <v>131</v>
      </c>
      <c r="W14" s="526">
        <v>120</v>
      </c>
      <c r="X14" s="526">
        <v>89</v>
      </c>
      <c r="Y14" s="526">
        <v>111</v>
      </c>
      <c r="Z14" s="526">
        <v>122</v>
      </c>
      <c r="AA14" s="526">
        <v>109</v>
      </c>
      <c r="AB14" s="526">
        <v>105</v>
      </c>
      <c r="AC14" s="526">
        <v>105</v>
      </c>
      <c r="AD14" s="526">
        <v>123</v>
      </c>
      <c r="AE14" s="526">
        <v>127</v>
      </c>
      <c r="AF14" s="526"/>
    </row>
    <row r="15" spans="1:32" ht="17.25" x14ac:dyDescent="0.25">
      <c r="A15" s="463" t="s">
        <v>25</v>
      </c>
      <c r="B15" s="526">
        <v>156</v>
      </c>
      <c r="C15" s="526">
        <v>102</v>
      </c>
      <c r="D15" s="526">
        <v>108</v>
      </c>
      <c r="E15" s="526">
        <v>120</v>
      </c>
      <c r="F15" s="526">
        <v>106</v>
      </c>
      <c r="G15" s="526">
        <v>113</v>
      </c>
      <c r="H15" s="526">
        <v>121</v>
      </c>
      <c r="I15" s="526">
        <v>89</v>
      </c>
      <c r="J15" s="526">
        <v>104</v>
      </c>
      <c r="K15" s="526">
        <v>110</v>
      </c>
      <c r="L15" s="526">
        <v>105</v>
      </c>
      <c r="M15" s="526">
        <v>86</v>
      </c>
      <c r="N15" s="526">
        <v>111</v>
      </c>
      <c r="O15" s="526">
        <v>167</v>
      </c>
      <c r="P15" s="526">
        <v>155</v>
      </c>
      <c r="Q15" s="526">
        <v>67</v>
      </c>
      <c r="R15" s="526">
        <v>121</v>
      </c>
      <c r="S15" s="526">
        <v>118</v>
      </c>
      <c r="T15" s="526">
        <v>108</v>
      </c>
      <c r="U15" s="526">
        <v>121</v>
      </c>
      <c r="V15" s="526">
        <v>129</v>
      </c>
      <c r="W15" s="526">
        <v>112</v>
      </c>
      <c r="X15" s="526">
        <v>97</v>
      </c>
      <c r="Y15" s="526">
        <v>131</v>
      </c>
      <c r="Z15" s="526">
        <v>119</v>
      </c>
      <c r="AA15" s="526">
        <v>106</v>
      </c>
      <c r="AB15" s="526">
        <v>108</v>
      </c>
      <c r="AC15" s="526">
        <v>108</v>
      </c>
      <c r="AD15" s="526">
        <v>120</v>
      </c>
      <c r="AE15" s="526">
        <v>98</v>
      </c>
      <c r="AF15" s="526"/>
    </row>
    <row r="16" spans="1:32" ht="17.25" x14ac:dyDescent="0.25">
      <c r="A16" s="463" t="s">
        <v>80</v>
      </c>
      <c r="B16" s="526">
        <v>146</v>
      </c>
      <c r="C16" s="526">
        <v>98</v>
      </c>
      <c r="D16" s="526">
        <v>139</v>
      </c>
      <c r="E16" s="526">
        <v>123</v>
      </c>
      <c r="F16" s="526">
        <v>119</v>
      </c>
      <c r="G16" s="526">
        <v>122</v>
      </c>
      <c r="H16" s="526">
        <v>131</v>
      </c>
      <c r="I16" s="526">
        <v>92</v>
      </c>
      <c r="J16" s="526">
        <v>109</v>
      </c>
      <c r="K16" s="526">
        <v>121</v>
      </c>
      <c r="L16" s="526">
        <v>129</v>
      </c>
      <c r="M16" s="526">
        <v>91</v>
      </c>
      <c r="N16" s="526">
        <v>140</v>
      </c>
      <c r="O16" s="526">
        <v>149</v>
      </c>
      <c r="P16" s="526">
        <v>164</v>
      </c>
      <c r="Q16" s="526">
        <v>85</v>
      </c>
      <c r="R16" s="526">
        <v>104</v>
      </c>
      <c r="S16" s="526">
        <v>121</v>
      </c>
      <c r="T16" s="526">
        <v>116</v>
      </c>
      <c r="U16" s="526">
        <v>116</v>
      </c>
      <c r="V16" s="526">
        <v>114</v>
      </c>
      <c r="W16" s="526">
        <v>136</v>
      </c>
      <c r="X16" s="526">
        <v>97</v>
      </c>
      <c r="Y16" s="526">
        <v>127</v>
      </c>
      <c r="Z16" s="526">
        <v>156</v>
      </c>
      <c r="AA16" s="526">
        <v>124</v>
      </c>
      <c r="AB16" s="526">
        <v>108</v>
      </c>
      <c r="AC16" s="526">
        <v>108</v>
      </c>
      <c r="AD16" s="526">
        <v>116</v>
      </c>
      <c r="AE16" s="526">
        <v>120</v>
      </c>
      <c r="AF16" s="526"/>
    </row>
    <row r="17" spans="1:32" ht="17.25" x14ac:dyDescent="0.25">
      <c r="A17" s="463" t="s">
        <v>26</v>
      </c>
      <c r="B17" s="526">
        <v>150</v>
      </c>
      <c r="C17" s="526">
        <v>96</v>
      </c>
      <c r="D17" s="526">
        <v>137</v>
      </c>
      <c r="E17" s="526">
        <v>129</v>
      </c>
      <c r="F17" s="526">
        <v>115</v>
      </c>
      <c r="G17" s="526">
        <v>131</v>
      </c>
      <c r="H17" s="526">
        <v>127</v>
      </c>
      <c r="I17" s="526">
        <v>82</v>
      </c>
      <c r="J17" s="526">
        <v>114</v>
      </c>
      <c r="K17" s="526">
        <v>142</v>
      </c>
      <c r="L17" s="526">
        <v>141</v>
      </c>
      <c r="M17" s="526">
        <v>109</v>
      </c>
      <c r="N17" s="526">
        <v>137</v>
      </c>
      <c r="O17" s="526">
        <v>137</v>
      </c>
      <c r="P17" s="526">
        <v>165</v>
      </c>
      <c r="Q17" s="526">
        <v>98</v>
      </c>
      <c r="R17" s="526">
        <v>105</v>
      </c>
      <c r="S17" s="526">
        <v>119</v>
      </c>
      <c r="T17" s="526">
        <v>103</v>
      </c>
      <c r="U17" s="526">
        <v>116</v>
      </c>
      <c r="V17" s="526">
        <v>133</v>
      </c>
      <c r="W17" s="526">
        <v>142</v>
      </c>
      <c r="X17" s="526">
        <v>101</v>
      </c>
      <c r="Y17" s="526">
        <v>137</v>
      </c>
      <c r="Z17" s="526">
        <v>151</v>
      </c>
      <c r="AA17" s="526">
        <v>128</v>
      </c>
      <c r="AB17" s="526">
        <v>98</v>
      </c>
      <c r="AC17" s="526">
        <v>98</v>
      </c>
      <c r="AD17" s="526">
        <v>133</v>
      </c>
      <c r="AE17" s="526">
        <v>130</v>
      </c>
      <c r="AF17" s="526"/>
    </row>
    <row r="18" spans="1:32" ht="17.25" x14ac:dyDescent="0.25">
      <c r="A18" s="463" t="s">
        <v>81</v>
      </c>
      <c r="B18" s="526">
        <v>147</v>
      </c>
      <c r="C18" s="526">
        <v>81</v>
      </c>
      <c r="D18" s="526">
        <v>137</v>
      </c>
      <c r="E18" s="526">
        <v>124</v>
      </c>
      <c r="F18" s="526">
        <v>132</v>
      </c>
      <c r="G18" s="526">
        <v>126</v>
      </c>
      <c r="H18" s="526">
        <v>132</v>
      </c>
      <c r="I18" s="526">
        <v>102</v>
      </c>
      <c r="J18" s="526">
        <v>119</v>
      </c>
      <c r="K18" s="526">
        <v>160</v>
      </c>
      <c r="L18" s="526">
        <v>132</v>
      </c>
      <c r="M18" s="526">
        <v>124</v>
      </c>
      <c r="N18" s="526">
        <v>104</v>
      </c>
      <c r="O18" s="526">
        <v>171</v>
      </c>
      <c r="P18" s="526">
        <v>134</v>
      </c>
      <c r="Q18" s="526">
        <v>120</v>
      </c>
      <c r="R18" s="526">
        <v>150</v>
      </c>
      <c r="S18" s="526">
        <v>145</v>
      </c>
      <c r="T18" s="526">
        <v>140</v>
      </c>
      <c r="U18" s="526">
        <v>121</v>
      </c>
      <c r="V18" s="526">
        <v>160</v>
      </c>
      <c r="W18" s="526">
        <v>180</v>
      </c>
      <c r="X18" s="526">
        <v>119</v>
      </c>
      <c r="Y18" s="526">
        <v>115</v>
      </c>
      <c r="Z18" s="526">
        <v>145</v>
      </c>
      <c r="AA18" s="526">
        <v>119</v>
      </c>
      <c r="AB18" s="526">
        <v>120</v>
      </c>
      <c r="AC18" s="526">
        <v>120</v>
      </c>
      <c r="AD18" s="526">
        <v>160</v>
      </c>
      <c r="AE18" s="526">
        <v>108</v>
      </c>
      <c r="AF18" s="526"/>
    </row>
    <row r="19" spans="1:32" ht="17.25" x14ac:dyDescent="0.25">
      <c r="A19" s="462" t="s">
        <v>27</v>
      </c>
      <c r="B19" s="526">
        <v>154</v>
      </c>
      <c r="C19" s="526">
        <v>122</v>
      </c>
      <c r="D19" s="526">
        <v>125</v>
      </c>
      <c r="E19" s="526">
        <v>131</v>
      </c>
      <c r="F19" s="526">
        <v>152</v>
      </c>
      <c r="G19" s="526">
        <v>127</v>
      </c>
      <c r="H19" s="526">
        <v>168</v>
      </c>
      <c r="I19" s="526">
        <v>103</v>
      </c>
      <c r="J19" s="526">
        <v>129</v>
      </c>
      <c r="K19" s="526">
        <v>163</v>
      </c>
      <c r="L19" s="526">
        <v>121</v>
      </c>
      <c r="M19" s="526">
        <v>123</v>
      </c>
      <c r="N19" s="526">
        <v>123</v>
      </c>
      <c r="O19" s="526">
        <v>154</v>
      </c>
      <c r="P19" s="526">
        <v>176</v>
      </c>
      <c r="Q19" s="526">
        <v>112</v>
      </c>
      <c r="R19" s="526">
        <v>133</v>
      </c>
      <c r="S19" s="526">
        <v>146</v>
      </c>
      <c r="T19" s="526">
        <v>144</v>
      </c>
      <c r="U19" s="526">
        <v>148</v>
      </c>
      <c r="V19" s="526">
        <v>160</v>
      </c>
      <c r="W19" s="526">
        <v>184</v>
      </c>
      <c r="X19" s="526">
        <v>140</v>
      </c>
      <c r="Y19" s="526">
        <v>147</v>
      </c>
      <c r="Z19" s="526">
        <v>146</v>
      </c>
      <c r="AA19" s="526">
        <v>130</v>
      </c>
      <c r="AB19" s="526">
        <v>133</v>
      </c>
      <c r="AC19" s="526">
        <v>133</v>
      </c>
      <c r="AD19" s="526">
        <v>160</v>
      </c>
      <c r="AE19" s="526">
        <v>142</v>
      </c>
      <c r="AF19" s="526"/>
    </row>
    <row r="20" spans="1:32" ht="17.25" x14ac:dyDescent="0.25">
      <c r="A20" s="462" t="s">
        <v>82</v>
      </c>
      <c r="B20" s="526">
        <v>191</v>
      </c>
      <c r="C20" s="526">
        <v>127</v>
      </c>
      <c r="D20" s="526">
        <v>143</v>
      </c>
      <c r="E20" s="526">
        <v>156</v>
      </c>
      <c r="F20" s="526">
        <v>190</v>
      </c>
      <c r="G20" s="526">
        <v>130</v>
      </c>
      <c r="H20" s="526">
        <v>158</v>
      </c>
      <c r="I20" s="526">
        <v>103</v>
      </c>
      <c r="J20" s="526">
        <v>129</v>
      </c>
      <c r="K20" s="526">
        <v>161</v>
      </c>
      <c r="L20" s="526">
        <v>140</v>
      </c>
      <c r="M20" s="526">
        <v>116</v>
      </c>
      <c r="N20" s="526">
        <v>140</v>
      </c>
      <c r="O20" s="526">
        <v>155</v>
      </c>
      <c r="P20" s="526">
        <v>161</v>
      </c>
      <c r="Q20" s="526">
        <v>100</v>
      </c>
      <c r="R20" s="526">
        <v>135</v>
      </c>
      <c r="S20" s="526">
        <v>140</v>
      </c>
      <c r="T20" s="526">
        <v>129</v>
      </c>
      <c r="U20" s="526">
        <v>139</v>
      </c>
      <c r="V20" s="526">
        <v>165</v>
      </c>
      <c r="W20" s="526">
        <v>171</v>
      </c>
      <c r="X20" s="526">
        <v>141</v>
      </c>
      <c r="Y20" s="526">
        <v>135</v>
      </c>
      <c r="Z20" s="526">
        <v>149</v>
      </c>
      <c r="AA20" s="526">
        <v>145</v>
      </c>
      <c r="AB20" s="526">
        <v>128</v>
      </c>
      <c r="AC20" s="526">
        <v>128</v>
      </c>
      <c r="AD20" s="526">
        <v>127</v>
      </c>
      <c r="AE20" s="526">
        <v>129</v>
      </c>
      <c r="AF20" s="526"/>
    </row>
    <row r="21" spans="1:32" ht="17.25" x14ac:dyDescent="0.25">
      <c r="A21" s="462" t="s">
        <v>28</v>
      </c>
      <c r="B21" s="526">
        <v>160</v>
      </c>
      <c r="C21" s="526">
        <v>115</v>
      </c>
      <c r="D21" s="526">
        <v>147</v>
      </c>
      <c r="E21" s="526">
        <v>154</v>
      </c>
      <c r="F21" s="526">
        <v>184</v>
      </c>
      <c r="G21" s="526">
        <v>138</v>
      </c>
      <c r="H21" s="526">
        <v>169</v>
      </c>
      <c r="I21" s="526">
        <v>125</v>
      </c>
      <c r="J21" s="526">
        <v>121</v>
      </c>
      <c r="K21" s="526">
        <v>148</v>
      </c>
      <c r="L21" s="526">
        <v>112</v>
      </c>
      <c r="M21" s="526">
        <v>126</v>
      </c>
      <c r="N21" s="526">
        <v>149</v>
      </c>
      <c r="O21" s="526">
        <v>168</v>
      </c>
      <c r="P21" s="526">
        <v>182</v>
      </c>
      <c r="Q21" s="526">
        <v>104</v>
      </c>
      <c r="R21" s="526">
        <v>148</v>
      </c>
      <c r="S21" s="526">
        <v>161</v>
      </c>
      <c r="T21" s="526">
        <v>130</v>
      </c>
      <c r="U21" s="526">
        <v>132</v>
      </c>
      <c r="V21" s="526">
        <v>170</v>
      </c>
      <c r="W21" s="526">
        <v>175</v>
      </c>
      <c r="X21" s="526">
        <v>123</v>
      </c>
      <c r="Y21" s="526">
        <v>131</v>
      </c>
      <c r="Z21" s="526">
        <v>137</v>
      </c>
      <c r="AA21" s="526">
        <v>143</v>
      </c>
      <c r="AB21" s="526">
        <v>127</v>
      </c>
      <c r="AC21" s="526">
        <v>127</v>
      </c>
      <c r="AD21" s="526">
        <v>197</v>
      </c>
      <c r="AE21" s="526">
        <v>154</v>
      </c>
      <c r="AF21" s="526"/>
    </row>
    <row r="22" spans="1:32" ht="17.25" x14ac:dyDescent="0.25">
      <c r="A22" s="462" t="s">
        <v>83</v>
      </c>
      <c r="B22" s="526">
        <v>159</v>
      </c>
      <c r="C22" s="526">
        <v>120</v>
      </c>
      <c r="D22" s="526">
        <v>128</v>
      </c>
      <c r="E22" s="526">
        <v>144</v>
      </c>
      <c r="F22" s="526">
        <v>169</v>
      </c>
      <c r="G22" s="526">
        <v>129</v>
      </c>
      <c r="H22" s="526">
        <v>147</v>
      </c>
      <c r="I22" s="526">
        <v>147</v>
      </c>
      <c r="J22" s="526">
        <v>124</v>
      </c>
      <c r="K22" s="526">
        <v>136</v>
      </c>
      <c r="L22" s="526">
        <v>134</v>
      </c>
      <c r="M22" s="526">
        <v>116</v>
      </c>
      <c r="N22" s="526">
        <v>159</v>
      </c>
      <c r="O22" s="526">
        <v>188</v>
      </c>
      <c r="P22" s="526">
        <v>186</v>
      </c>
      <c r="Q22" s="526">
        <v>128</v>
      </c>
      <c r="R22" s="526">
        <v>130</v>
      </c>
      <c r="S22" s="526">
        <v>150</v>
      </c>
      <c r="T22" s="526">
        <v>177</v>
      </c>
      <c r="U22" s="526">
        <v>112</v>
      </c>
      <c r="V22" s="526">
        <v>185</v>
      </c>
      <c r="W22" s="526">
        <v>178</v>
      </c>
      <c r="X22" s="526">
        <v>105</v>
      </c>
      <c r="Y22" s="526">
        <v>137</v>
      </c>
      <c r="Z22" s="526">
        <v>151</v>
      </c>
      <c r="AA22" s="526">
        <v>143</v>
      </c>
      <c r="AB22" s="526">
        <v>137</v>
      </c>
      <c r="AC22" s="526">
        <v>137</v>
      </c>
      <c r="AD22" s="526">
        <v>144</v>
      </c>
      <c r="AE22" s="526">
        <v>164</v>
      </c>
      <c r="AF22" s="526"/>
    </row>
    <row r="23" spans="1:32" ht="17.25" x14ac:dyDescent="0.25">
      <c r="A23" s="463" t="s">
        <v>29</v>
      </c>
      <c r="B23" s="526">
        <v>171</v>
      </c>
      <c r="C23" s="526">
        <v>135</v>
      </c>
      <c r="D23" s="526">
        <v>141</v>
      </c>
      <c r="E23" s="526">
        <v>163</v>
      </c>
      <c r="F23" s="526">
        <v>164</v>
      </c>
      <c r="G23" s="526">
        <v>145</v>
      </c>
      <c r="H23" s="526">
        <v>151</v>
      </c>
      <c r="I23" s="526">
        <v>146</v>
      </c>
      <c r="J23" s="526">
        <v>139</v>
      </c>
      <c r="K23" s="526">
        <v>116</v>
      </c>
      <c r="L23" s="526">
        <v>134</v>
      </c>
      <c r="M23" s="526">
        <v>123</v>
      </c>
      <c r="N23" s="526">
        <v>138</v>
      </c>
      <c r="O23" s="526">
        <v>203</v>
      </c>
      <c r="P23" s="526">
        <v>165</v>
      </c>
      <c r="Q23" s="526">
        <v>121</v>
      </c>
      <c r="R23" s="526">
        <v>132</v>
      </c>
      <c r="S23" s="526">
        <v>149</v>
      </c>
      <c r="T23" s="526">
        <v>155</v>
      </c>
      <c r="U23" s="526">
        <v>132</v>
      </c>
      <c r="V23" s="526">
        <v>177</v>
      </c>
      <c r="W23" s="526">
        <v>181</v>
      </c>
      <c r="X23" s="526">
        <v>145</v>
      </c>
      <c r="Y23" s="526">
        <v>143</v>
      </c>
      <c r="Z23" s="526">
        <v>152</v>
      </c>
      <c r="AA23" s="526">
        <v>133</v>
      </c>
      <c r="AB23" s="526">
        <v>138</v>
      </c>
      <c r="AC23" s="526">
        <v>138</v>
      </c>
      <c r="AD23" s="526">
        <v>159</v>
      </c>
      <c r="AE23" s="526">
        <v>157</v>
      </c>
      <c r="AF23" s="526"/>
    </row>
    <row r="24" spans="1:32" ht="17.25" x14ac:dyDescent="0.25">
      <c r="A24" s="463" t="s">
        <v>84</v>
      </c>
      <c r="B24" s="526">
        <v>190</v>
      </c>
      <c r="C24" s="526">
        <v>144</v>
      </c>
      <c r="D24" s="526">
        <v>151</v>
      </c>
      <c r="E24" s="526">
        <v>155</v>
      </c>
      <c r="F24" s="526">
        <v>162</v>
      </c>
      <c r="G24" s="526">
        <v>149</v>
      </c>
      <c r="H24" s="526">
        <v>155</v>
      </c>
      <c r="I24" s="526">
        <v>126</v>
      </c>
      <c r="J24" s="526">
        <v>123</v>
      </c>
      <c r="K24" s="526">
        <v>138</v>
      </c>
      <c r="L24" s="526">
        <v>142</v>
      </c>
      <c r="M24" s="526">
        <v>143</v>
      </c>
      <c r="N24" s="526">
        <v>143</v>
      </c>
      <c r="O24" s="526">
        <v>178</v>
      </c>
      <c r="P24" s="526">
        <v>204</v>
      </c>
      <c r="Q24" s="526">
        <v>127</v>
      </c>
      <c r="R24" s="526">
        <v>150</v>
      </c>
      <c r="S24" s="526">
        <v>182</v>
      </c>
      <c r="T24" s="526">
        <v>134</v>
      </c>
      <c r="U24" s="526">
        <v>144</v>
      </c>
      <c r="V24" s="526">
        <v>175</v>
      </c>
      <c r="W24" s="526">
        <v>187</v>
      </c>
      <c r="X24" s="526">
        <v>120</v>
      </c>
      <c r="Y24" s="526">
        <v>133</v>
      </c>
      <c r="Z24" s="526">
        <v>161</v>
      </c>
      <c r="AA24" s="526">
        <v>143</v>
      </c>
      <c r="AB24" s="526">
        <v>157</v>
      </c>
      <c r="AC24" s="526">
        <v>157</v>
      </c>
      <c r="AD24" s="526">
        <v>173</v>
      </c>
      <c r="AE24" s="526">
        <v>163</v>
      </c>
      <c r="AF24" s="526"/>
    </row>
    <row r="25" spans="1:32" ht="17.25" x14ac:dyDescent="0.25">
      <c r="A25" s="463" t="s">
        <v>30</v>
      </c>
      <c r="B25" s="526">
        <v>212</v>
      </c>
      <c r="C25" s="526">
        <v>114</v>
      </c>
      <c r="D25" s="526">
        <v>140</v>
      </c>
      <c r="E25" s="526">
        <v>162</v>
      </c>
      <c r="F25" s="526">
        <v>167</v>
      </c>
      <c r="G25" s="526">
        <v>147</v>
      </c>
      <c r="H25" s="526">
        <v>149</v>
      </c>
      <c r="I25" s="526">
        <v>116</v>
      </c>
      <c r="J25" s="526">
        <v>126</v>
      </c>
      <c r="K25" s="526">
        <v>169</v>
      </c>
      <c r="L25" s="526">
        <v>134</v>
      </c>
      <c r="M25" s="526">
        <v>129</v>
      </c>
      <c r="N25" s="526">
        <v>132</v>
      </c>
      <c r="O25" s="526">
        <v>179</v>
      </c>
      <c r="P25" s="526">
        <v>201</v>
      </c>
      <c r="Q25" s="526">
        <v>130</v>
      </c>
      <c r="R25" s="526">
        <v>144</v>
      </c>
      <c r="S25" s="526">
        <v>166</v>
      </c>
      <c r="T25" s="526">
        <v>170</v>
      </c>
      <c r="U25" s="526">
        <v>144</v>
      </c>
      <c r="V25" s="526">
        <v>158</v>
      </c>
      <c r="W25" s="526">
        <v>181</v>
      </c>
      <c r="X25" s="526">
        <v>124</v>
      </c>
      <c r="Y25" s="526">
        <v>147</v>
      </c>
      <c r="Z25" s="526">
        <v>148</v>
      </c>
      <c r="AA25" s="526">
        <v>105</v>
      </c>
      <c r="AB25" s="526">
        <v>144</v>
      </c>
      <c r="AC25" s="526">
        <v>144</v>
      </c>
      <c r="AD25" s="526">
        <v>138</v>
      </c>
      <c r="AE25" s="526">
        <v>178</v>
      </c>
      <c r="AF25" s="526"/>
    </row>
    <row r="26" spans="1:32" ht="17.25" x14ac:dyDescent="0.25">
      <c r="A26" s="463" t="s">
        <v>85</v>
      </c>
      <c r="B26" s="526">
        <v>208</v>
      </c>
      <c r="C26" s="526">
        <v>139</v>
      </c>
      <c r="D26" s="526">
        <v>179</v>
      </c>
      <c r="E26" s="526">
        <v>179</v>
      </c>
      <c r="F26" s="526">
        <v>179</v>
      </c>
      <c r="G26" s="526">
        <v>144</v>
      </c>
      <c r="H26" s="526">
        <v>154</v>
      </c>
      <c r="I26" s="526">
        <v>148</v>
      </c>
      <c r="J26" s="526">
        <v>123</v>
      </c>
      <c r="K26" s="526">
        <v>183</v>
      </c>
      <c r="L26" s="526">
        <v>139</v>
      </c>
      <c r="M26" s="526">
        <v>150</v>
      </c>
      <c r="N26" s="526">
        <v>125</v>
      </c>
      <c r="O26" s="526">
        <v>176</v>
      </c>
      <c r="P26" s="526">
        <v>215</v>
      </c>
      <c r="Q26" s="526">
        <v>134</v>
      </c>
      <c r="R26" s="526">
        <v>159</v>
      </c>
      <c r="S26" s="526">
        <v>173</v>
      </c>
      <c r="T26" s="526">
        <v>138</v>
      </c>
      <c r="U26" s="526">
        <v>150</v>
      </c>
      <c r="V26" s="526">
        <v>186</v>
      </c>
      <c r="W26" s="526">
        <v>179</v>
      </c>
      <c r="X26" s="526">
        <v>141</v>
      </c>
      <c r="Y26" s="526">
        <v>162</v>
      </c>
      <c r="Z26" s="526">
        <v>184</v>
      </c>
      <c r="AA26" s="526">
        <v>134</v>
      </c>
      <c r="AB26" s="526">
        <v>160</v>
      </c>
      <c r="AC26" s="526">
        <v>160</v>
      </c>
      <c r="AD26" s="526">
        <v>156</v>
      </c>
      <c r="AE26" s="526">
        <v>147</v>
      </c>
      <c r="AF26" s="526"/>
    </row>
    <row r="27" spans="1:32" ht="17.25" x14ac:dyDescent="0.25">
      <c r="A27" s="462" t="s">
        <v>31</v>
      </c>
      <c r="B27" s="526">
        <v>204</v>
      </c>
      <c r="C27" s="526">
        <v>133</v>
      </c>
      <c r="D27" s="526">
        <v>187</v>
      </c>
      <c r="E27" s="526">
        <v>158</v>
      </c>
      <c r="F27" s="526">
        <v>172</v>
      </c>
      <c r="G27" s="526">
        <v>137</v>
      </c>
      <c r="H27" s="526">
        <v>148</v>
      </c>
      <c r="I27" s="526">
        <v>148</v>
      </c>
      <c r="J27" s="526">
        <v>155</v>
      </c>
      <c r="K27" s="526">
        <v>170</v>
      </c>
      <c r="L27" s="526">
        <v>133</v>
      </c>
      <c r="M27" s="526">
        <v>138</v>
      </c>
      <c r="N27" s="526">
        <v>149</v>
      </c>
      <c r="O27" s="526">
        <v>204</v>
      </c>
      <c r="P27" s="526">
        <v>190</v>
      </c>
      <c r="Q27" s="526">
        <v>133</v>
      </c>
      <c r="R27" s="526">
        <v>151</v>
      </c>
      <c r="S27" s="526">
        <v>166</v>
      </c>
      <c r="T27" s="526">
        <v>136</v>
      </c>
      <c r="U27" s="526">
        <v>137</v>
      </c>
      <c r="V27" s="526">
        <v>181</v>
      </c>
      <c r="W27" s="526">
        <v>209</v>
      </c>
      <c r="X27" s="526">
        <v>137</v>
      </c>
      <c r="Y27" s="526">
        <v>175</v>
      </c>
      <c r="Z27" s="526">
        <v>160</v>
      </c>
      <c r="AA27" s="526">
        <v>134</v>
      </c>
      <c r="AB27" s="526">
        <v>112</v>
      </c>
      <c r="AC27" s="526">
        <v>112</v>
      </c>
      <c r="AD27" s="526">
        <v>146</v>
      </c>
      <c r="AE27" s="526">
        <v>154</v>
      </c>
      <c r="AF27" s="526"/>
    </row>
    <row r="28" spans="1:32" ht="17.25" x14ac:dyDescent="0.25">
      <c r="A28" s="462" t="s">
        <v>86</v>
      </c>
      <c r="B28" s="526">
        <v>224</v>
      </c>
      <c r="C28" s="526">
        <v>133</v>
      </c>
      <c r="D28" s="526">
        <v>163</v>
      </c>
      <c r="E28" s="526">
        <v>167</v>
      </c>
      <c r="F28" s="526">
        <v>164</v>
      </c>
      <c r="G28" s="526">
        <v>135</v>
      </c>
      <c r="H28" s="526">
        <v>190</v>
      </c>
      <c r="I28" s="526">
        <v>140</v>
      </c>
      <c r="J28" s="526">
        <v>165</v>
      </c>
      <c r="K28" s="526">
        <v>166</v>
      </c>
      <c r="L28" s="526">
        <v>130</v>
      </c>
      <c r="M28" s="526">
        <v>131</v>
      </c>
      <c r="N28" s="526">
        <v>130</v>
      </c>
      <c r="O28" s="526">
        <v>208</v>
      </c>
      <c r="P28" s="526">
        <v>201</v>
      </c>
      <c r="Q28" s="526">
        <v>125</v>
      </c>
      <c r="R28" s="526">
        <v>156</v>
      </c>
      <c r="S28" s="526">
        <v>161</v>
      </c>
      <c r="T28" s="526">
        <v>136</v>
      </c>
      <c r="U28" s="526">
        <v>133</v>
      </c>
      <c r="V28" s="526">
        <v>202</v>
      </c>
      <c r="W28" s="526">
        <v>189</v>
      </c>
      <c r="X28" s="526">
        <v>153</v>
      </c>
      <c r="Y28" s="526">
        <v>138</v>
      </c>
      <c r="Z28" s="526">
        <v>161</v>
      </c>
      <c r="AA28" s="526">
        <v>157</v>
      </c>
      <c r="AB28" s="526">
        <v>122</v>
      </c>
      <c r="AC28" s="526">
        <v>122</v>
      </c>
      <c r="AD28" s="526">
        <v>169</v>
      </c>
      <c r="AE28" s="526">
        <v>153</v>
      </c>
      <c r="AF28" s="526"/>
    </row>
    <row r="29" spans="1:32" ht="17.25" x14ac:dyDescent="0.25">
      <c r="A29" s="462" t="s">
        <v>32</v>
      </c>
      <c r="B29" s="526">
        <v>204</v>
      </c>
      <c r="C29" s="526">
        <v>157</v>
      </c>
      <c r="D29" s="526">
        <v>134</v>
      </c>
      <c r="E29" s="526">
        <v>185</v>
      </c>
      <c r="F29" s="526">
        <v>164</v>
      </c>
      <c r="G29" s="526">
        <v>116</v>
      </c>
      <c r="H29" s="526">
        <v>146</v>
      </c>
      <c r="I29" s="526">
        <v>148</v>
      </c>
      <c r="J29" s="526">
        <v>159</v>
      </c>
      <c r="K29" s="526">
        <v>155</v>
      </c>
      <c r="L29" s="526">
        <v>142</v>
      </c>
      <c r="M29" s="526">
        <v>122</v>
      </c>
      <c r="N29" s="526">
        <v>134</v>
      </c>
      <c r="O29" s="526">
        <v>210</v>
      </c>
      <c r="P29" s="526">
        <v>195</v>
      </c>
      <c r="Q29" s="526">
        <v>143</v>
      </c>
      <c r="R29" s="526">
        <v>136</v>
      </c>
      <c r="S29" s="526">
        <v>149</v>
      </c>
      <c r="T29" s="526">
        <v>151</v>
      </c>
      <c r="U29" s="526">
        <v>157</v>
      </c>
      <c r="V29" s="526">
        <v>144</v>
      </c>
      <c r="W29" s="526">
        <v>188</v>
      </c>
      <c r="X29" s="526">
        <v>181</v>
      </c>
      <c r="Y29" s="526">
        <v>153</v>
      </c>
      <c r="Z29" s="526">
        <v>160</v>
      </c>
      <c r="AA29" s="526">
        <v>128</v>
      </c>
      <c r="AB29" s="526">
        <v>144</v>
      </c>
      <c r="AC29" s="526">
        <v>144</v>
      </c>
      <c r="AD29" s="526">
        <v>160</v>
      </c>
      <c r="AE29" s="526">
        <v>164</v>
      </c>
      <c r="AF29" s="526"/>
    </row>
    <row r="30" spans="1:32" ht="17.25" x14ac:dyDescent="0.25">
      <c r="A30" s="462" t="s">
        <v>87</v>
      </c>
      <c r="B30" s="526">
        <v>216</v>
      </c>
      <c r="C30" s="526">
        <v>165</v>
      </c>
      <c r="D30" s="526">
        <v>148</v>
      </c>
      <c r="E30" s="526">
        <v>167</v>
      </c>
      <c r="F30" s="526">
        <v>171</v>
      </c>
      <c r="G30" s="526">
        <v>128</v>
      </c>
      <c r="H30" s="526">
        <v>153</v>
      </c>
      <c r="I30" s="526">
        <v>140</v>
      </c>
      <c r="J30" s="526">
        <v>136</v>
      </c>
      <c r="K30" s="526">
        <v>151</v>
      </c>
      <c r="L30" s="526">
        <v>162</v>
      </c>
      <c r="M30" s="526">
        <v>111</v>
      </c>
      <c r="N30" s="526">
        <v>129</v>
      </c>
      <c r="O30" s="526">
        <v>199</v>
      </c>
      <c r="P30" s="526">
        <v>173</v>
      </c>
      <c r="Q30" s="526">
        <v>146</v>
      </c>
      <c r="R30" s="526">
        <v>123</v>
      </c>
      <c r="S30" s="526">
        <v>138</v>
      </c>
      <c r="T30" s="526">
        <v>169</v>
      </c>
      <c r="U30" s="526">
        <v>131</v>
      </c>
      <c r="V30" s="526">
        <v>176</v>
      </c>
      <c r="W30" s="526">
        <v>219</v>
      </c>
      <c r="X30" s="526">
        <v>166</v>
      </c>
      <c r="Y30" s="526">
        <v>165</v>
      </c>
      <c r="Z30" s="526">
        <v>147</v>
      </c>
      <c r="AA30" s="526">
        <v>182</v>
      </c>
      <c r="AB30" s="526">
        <v>148</v>
      </c>
      <c r="AC30" s="526">
        <v>148</v>
      </c>
      <c r="AD30" s="526">
        <v>139</v>
      </c>
      <c r="AE30" s="526">
        <v>140</v>
      </c>
      <c r="AF30" s="526"/>
    </row>
    <row r="31" spans="1:32" ht="17.25" x14ac:dyDescent="0.25">
      <c r="A31" s="463" t="s">
        <v>33</v>
      </c>
      <c r="B31" s="526">
        <v>197</v>
      </c>
      <c r="C31" s="526">
        <v>130</v>
      </c>
      <c r="D31" s="526">
        <v>120</v>
      </c>
      <c r="E31" s="526">
        <v>136</v>
      </c>
      <c r="F31" s="526">
        <v>135</v>
      </c>
      <c r="G31" s="526">
        <v>119</v>
      </c>
      <c r="H31" s="526">
        <v>156</v>
      </c>
      <c r="I31" s="526">
        <v>129</v>
      </c>
      <c r="J31" s="526">
        <v>128</v>
      </c>
      <c r="K31" s="526">
        <v>169</v>
      </c>
      <c r="L31" s="526">
        <v>168</v>
      </c>
      <c r="M31" s="526">
        <v>151</v>
      </c>
      <c r="N31" s="526">
        <v>125</v>
      </c>
      <c r="O31" s="526">
        <v>190</v>
      </c>
      <c r="P31" s="526">
        <v>178</v>
      </c>
      <c r="Q31" s="526">
        <v>129</v>
      </c>
      <c r="R31" s="526">
        <v>150</v>
      </c>
      <c r="S31" s="526">
        <v>138</v>
      </c>
      <c r="T31" s="526">
        <v>156</v>
      </c>
      <c r="U31" s="526">
        <v>138</v>
      </c>
      <c r="V31" s="526">
        <v>174</v>
      </c>
      <c r="W31" s="526">
        <v>207</v>
      </c>
      <c r="X31" s="526">
        <v>141</v>
      </c>
      <c r="Y31" s="526">
        <v>141</v>
      </c>
      <c r="Z31" s="526">
        <v>134</v>
      </c>
      <c r="AA31" s="526">
        <v>149</v>
      </c>
      <c r="AB31" s="526">
        <v>143</v>
      </c>
      <c r="AC31" s="526">
        <v>143</v>
      </c>
      <c r="AD31" s="526">
        <v>146</v>
      </c>
      <c r="AE31" s="526">
        <v>142</v>
      </c>
      <c r="AF31" s="526"/>
    </row>
    <row r="32" spans="1:32" ht="17.25" x14ac:dyDescent="0.25">
      <c r="A32" s="463" t="s">
        <v>88</v>
      </c>
      <c r="B32" s="526">
        <v>197</v>
      </c>
      <c r="C32" s="526">
        <v>138</v>
      </c>
      <c r="D32" s="526">
        <v>118</v>
      </c>
      <c r="E32" s="526">
        <v>147</v>
      </c>
      <c r="F32" s="526">
        <v>132</v>
      </c>
      <c r="G32" s="526">
        <v>126</v>
      </c>
      <c r="H32" s="526">
        <v>163</v>
      </c>
      <c r="I32" s="526">
        <v>138</v>
      </c>
      <c r="J32" s="526">
        <v>166</v>
      </c>
      <c r="K32" s="526">
        <v>150</v>
      </c>
      <c r="L32" s="526">
        <v>164</v>
      </c>
      <c r="M32" s="526">
        <v>137</v>
      </c>
      <c r="N32" s="526">
        <v>122</v>
      </c>
      <c r="O32" s="526">
        <v>180</v>
      </c>
      <c r="P32" s="526">
        <v>160</v>
      </c>
      <c r="Q32" s="526">
        <v>125</v>
      </c>
      <c r="R32" s="526">
        <v>171</v>
      </c>
      <c r="S32" s="526">
        <v>145</v>
      </c>
      <c r="T32" s="526">
        <v>152</v>
      </c>
      <c r="U32" s="526">
        <v>130</v>
      </c>
      <c r="V32" s="526">
        <v>176</v>
      </c>
      <c r="W32" s="526">
        <v>205</v>
      </c>
      <c r="X32" s="526">
        <v>152</v>
      </c>
      <c r="Y32" s="526">
        <v>144</v>
      </c>
      <c r="Z32" s="526">
        <v>125</v>
      </c>
      <c r="AA32" s="526">
        <v>157</v>
      </c>
      <c r="AB32" s="526">
        <v>130</v>
      </c>
      <c r="AC32" s="526">
        <v>130</v>
      </c>
      <c r="AD32" s="526">
        <v>173</v>
      </c>
      <c r="AE32" s="526">
        <v>121</v>
      </c>
      <c r="AF32" s="526"/>
    </row>
    <row r="33" spans="1:32" ht="17.25" x14ac:dyDescent="0.25">
      <c r="A33" s="463" t="s">
        <v>34</v>
      </c>
      <c r="B33" s="526">
        <v>186</v>
      </c>
      <c r="C33" s="526">
        <v>122</v>
      </c>
      <c r="D33" s="526">
        <v>108</v>
      </c>
      <c r="E33" s="526">
        <v>136</v>
      </c>
      <c r="F33" s="526">
        <v>124</v>
      </c>
      <c r="G33" s="526">
        <v>160</v>
      </c>
      <c r="H33" s="526">
        <v>152</v>
      </c>
      <c r="I33" s="526">
        <v>133</v>
      </c>
      <c r="J33" s="526">
        <v>133</v>
      </c>
      <c r="K33" s="526">
        <v>169</v>
      </c>
      <c r="L33" s="526">
        <v>113</v>
      </c>
      <c r="M33" s="526">
        <v>113</v>
      </c>
      <c r="N33" s="526">
        <v>127</v>
      </c>
      <c r="O33" s="526">
        <v>188</v>
      </c>
      <c r="P33" s="526">
        <v>192</v>
      </c>
      <c r="Q33" s="526">
        <v>134</v>
      </c>
      <c r="R33" s="526">
        <v>126</v>
      </c>
      <c r="S33" s="526">
        <v>148</v>
      </c>
      <c r="T33" s="526">
        <v>135</v>
      </c>
      <c r="U33" s="526">
        <v>147</v>
      </c>
      <c r="V33" s="526">
        <v>155</v>
      </c>
      <c r="W33" s="526">
        <v>200</v>
      </c>
      <c r="X33" s="526">
        <v>139</v>
      </c>
      <c r="Y33" s="526">
        <v>115</v>
      </c>
      <c r="Z33" s="526">
        <v>154</v>
      </c>
      <c r="AA33" s="526">
        <v>138</v>
      </c>
      <c r="AB33" s="526">
        <v>158</v>
      </c>
      <c r="AC33" s="526">
        <v>158</v>
      </c>
      <c r="AD33" s="526">
        <v>158</v>
      </c>
      <c r="AE33" s="526">
        <v>137</v>
      </c>
      <c r="AF33" s="526"/>
    </row>
    <row r="34" spans="1:32" ht="17.25" x14ac:dyDescent="0.25">
      <c r="A34" s="463" t="s">
        <v>89</v>
      </c>
      <c r="B34" s="526">
        <v>178</v>
      </c>
      <c r="C34" s="526">
        <v>145</v>
      </c>
      <c r="D34" s="526">
        <v>120</v>
      </c>
      <c r="E34" s="526">
        <v>150</v>
      </c>
      <c r="F34" s="526">
        <v>122</v>
      </c>
      <c r="G34" s="526">
        <v>137</v>
      </c>
      <c r="H34" s="526">
        <v>140</v>
      </c>
      <c r="I34" s="526">
        <v>138</v>
      </c>
      <c r="J34" s="526">
        <v>137</v>
      </c>
      <c r="K34" s="526">
        <v>146</v>
      </c>
      <c r="L34" s="526">
        <v>127</v>
      </c>
      <c r="M34" s="526">
        <v>123</v>
      </c>
      <c r="N34" s="526">
        <v>133</v>
      </c>
      <c r="O34" s="526">
        <v>173</v>
      </c>
      <c r="P34" s="526">
        <v>206</v>
      </c>
      <c r="Q34" s="526">
        <v>113</v>
      </c>
      <c r="R34" s="526">
        <v>131</v>
      </c>
      <c r="S34" s="526">
        <v>160</v>
      </c>
      <c r="T34" s="526">
        <v>140</v>
      </c>
      <c r="U34" s="526">
        <v>128</v>
      </c>
      <c r="V34" s="526">
        <v>171</v>
      </c>
      <c r="W34" s="526">
        <v>185</v>
      </c>
      <c r="X34" s="526">
        <v>124</v>
      </c>
      <c r="Y34" s="526">
        <v>116</v>
      </c>
      <c r="Z34" s="526">
        <v>123</v>
      </c>
      <c r="AA34" s="526">
        <v>118</v>
      </c>
      <c r="AB34" s="526">
        <v>109</v>
      </c>
      <c r="AC34" s="526">
        <v>109</v>
      </c>
      <c r="AD34" s="526">
        <v>127</v>
      </c>
      <c r="AE34" s="526">
        <v>186</v>
      </c>
      <c r="AF34" s="526"/>
    </row>
    <row r="35" spans="1:32" ht="17.25" x14ac:dyDescent="0.25">
      <c r="A35" s="462" t="s">
        <v>35</v>
      </c>
      <c r="B35" s="526">
        <v>211</v>
      </c>
      <c r="C35" s="526">
        <v>125</v>
      </c>
      <c r="D35" s="526">
        <v>141</v>
      </c>
      <c r="E35" s="526">
        <v>134</v>
      </c>
      <c r="F35" s="526">
        <v>130</v>
      </c>
      <c r="G35" s="526">
        <v>115</v>
      </c>
      <c r="H35" s="526">
        <v>151</v>
      </c>
      <c r="I35" s="526">
        <v>127</v>
      </c>
      <c r="J35" s="526">
        <v>141</v>
      </c>
      <c r="K35" s="526">
        <v>150</v>
      </c>
      <c r="L35" s="526">
        <v>154</v>
      </c>
      <c r="M35" s="526">
        <v>110</v>
      </c>
      <c r="N35" s="526">
        <v>130</v>
      </c>
      <c r="O35" s="526">
        <v>155</v>
      </c>
      <c r="P35" s="526">
        <v>187</v>
      </c>
      <c r="Q35" s="526">
        <v>136</v>
      </c>
      <c r="R35" s="526">
        <v>118</v>
      </c>
      <c r="S35" s="526">
        <v>156</v>
      </c>
      <c r="T35" s="526">
        <v>140</v>
      </c>
      <c r="U35" s="526">
        <v>130</v>
      </c>
      <c r="V35" s="526">
        <v>141</v>
      </c>
      <c r="W35" s="526">
        <v>197</v>
      </c>
      <c r="X35" s="526">
        <v>142</v>
      </c>
      <c r="Y35" s="526">
        <v>133</v>
      </c>
      <c r="Z35" s="526">
        <v>130</v>
      </c>
      <c r="AA35" s="526">
        <v>135</v>
      </c>
      <c r="AB35" s="526">
        <v>128</v>
      </c>
      <c r="AC35" s="526">
        <v>128</v>
      </c>
      <c r="AD35" s="526">
        <v>172</v>
      </c>
      <c r="AE35" s="526">
        <v>139</v>
      </c>
      <c r="AF35" s="526"/>
    </row>
    <row r="36" spans="1:32" ht="17.25" x14ac:dyDescent="0.25">
      <c r="A36" s="462" t="s">
        <v>90</v>
      </c>
      <c r="B36" s="526">
        <v>195</v>
      </c>
      <c r="C36" s="526">
        <v>143</v>
      </c>
      <c r="D36" s="526">
        <v>130</v>
      </c>
      <c r="E36" s="526">
        <v>132</v>
      </c>
      <c r="F36" s="526">
        <v>137</v>
      </c>
      <c r="G36" s="526">
        <v>138</v>
      </c>
      <c r="H36" s="526">
        <v>141</v>
      </c>
      <c r="I36" s="526">
        <v>156</v>
      </c>
      <c r="J36" s="526">
        <v>162</v>
      </c>
      <c r="K36" s="526">
        <v>141</v>
      </c>
      <c r="L36" s="526">
        <v>128</v>
      </c>
      <c r="M36" s="526">
        <v>130</v>
      </c>
      <c r="N36" s="526">
        <v>119</v>
      </c>
      <c r="O36" s="526">
        <v>199</v>
      </c>
      <c r="P36" s="526">
        <v>197</v>
      </c>
      <c r="Q36" s="526">
        <v>120</v>
      </c>
      <c r="R36" s="526">
        <v>146</v>
      </c>
      <c r="S36" s="526">
        <v>140</v>
      </c>
      <c r="T36" s="526">
        <v>126</v>
      </c>
      <c r="U36" s="526">
        <v>120</v>
      </c>
      <c r="V36" s="526">
        <v>148</v>
      </c>
      <c r="W36" s="526">
        <v>181</v>
      </c>
      <c r="X36" s="526">
        <v>141</v>
      </c>
      <c r="Y36" s="526">
        <v>141</v>
      </c>
      <c r="Z36" s="526">
        <v>154</v>
      </c>
      <c r="AA36" s="526">
        <v>135</v>
      </c>
      <c r="AB36" s="526">
        <v>127</v>
      </c>
      <c r="AC36" s="526">
        <v>127</v>
      </c>
      <c r="AD36" s="526">
        <v>140</v>
      </c>
      <c r="AE36" s="526">
        <v>114</v>
      </c>
      <c r="AF36" s="526"/>
    </row>
    <row r="37" spans="1:32" ht="17.25" x14ac:dyDescent="0.25">
      <c r="A37" s="462" t="s">
        <v>36</v>
      </c>
      <c r="B37" s="526">
        <v>196</v>
      </c>
      <c r="C37" s="526">
        <v>124</v>
      </c>
      <c r="D37" s="526">
        <v>122</v>
      </c>
      <c r="E37" s="526">
        <v>147</v>
      </c>
      <c r="F37" s="526">
        <v>107</v>
      </c>
      <c r="G37" s="526">
        <v>125</v>
      </c>
      <c r="H37" s="526">
        <v>156</v>
      </c>
      <c r="I37" s="526">
        <v>135</v>
      </c>
      <c r="J37" s="526">
        <v>143</v>
      </c>
      <c r="K37" s="526">
        <v>125</v>
      </c>
      <c r="L37" s="526">
        <v>127</v>
      </c>
      <c r="M37" s="526">
        <v>119</v>
      </c>
      <c r="N37" s="526">
        <v>112</v>
      </c>
      <c r="O37" s="526">
        <v>186</v>
      </c>
      <c r="P37" s="526">
        <v>172</v>
      </c>
      <c r="Q37" s="526">
        <v>133</v>
      </c>
      <c r="R37" s="526">
        <v>125</v>
      </c>
      <c r="S37" s="526">
        <v>127</v>
      </c>
      <c r="T37" s="526">
        <v>140</v>
      </c>
      <c r="U37" s="526">
        <v>107</v>
      </c>
      <c r="V37" s="526">
        <v>153</v>
      </c>
      <c r="W37" s="526">
        <v>183</v>
      </c>
      <c r="X37" s="526">
        <v>153</v>
      </c>
      <c r="Y37" s="526">
        <v>139</v>
      </c>
      <c r="Z37" s="526">
        <v>143</v>
      </c>
      <c r="AA37" s="526">
        <v>154</v>
      </c>
      <c r="AB37" s="526">
        <v>116</v>
      </c>
      <c r="AC37" s="526">
        <v>116</v>
      </c>
      <c r="AD37" s="526">
        <v>147</v>
      </c>
      <c r="AE37" s="526">
        <v>145</v>
      </c>
      <c r="AF37" s="526"/>
    </row>
    <row r="38" spans="1:32" ht="17.25" x14ac:dyDescent="0.25">
      <c r="A38" s="462" t="s">
        <v>91</v>
      </c>
      <c r="B38" s="526">
        <v>173</v>
      </c>
      <c r="C38" s="526">
        <v>89</v>
      </c>
      <c r="D38" s="526">
        <v>130</v>
      </c>
      <c r="E38" s="526">
        <v>128</v>
      </c>
      <c r="F38" s="526">
        <v>137</v>
      </c>
      <c r="G38" s="526">
        <v>119</v>
      </c>
      <c r="H38" s="526">
        <v>145</v>
      </c>
      <c r="I38" s="526">
        <v>128</v>
      </c>
      <c r="J38" s="526">
        <v>145</v>
      </c>
      <c r="K38" s="526">
        <v>124</v>
      </c>
      <c r="L38" s="526">
        <v>134</v>
      </c>
      <c r="M38" s="526">
        <v>129</v>
      </c>
      <c r="N38" s="526">
        <v>105</v>
      </c>
      <c r="O38" s="526">
        <v>155</v>
      </c>
      <c r="P38" s="526">
        <v>182</v>
      </c>
      <c r="Q38" s="526">
        <v>115</v>
      </c>
      <c r="R38" s="526">
        <v>138</v>
      </c>
      <c r="S38" s="526">
        <v>131</v>
      </c>
      <c r="T38" s="526">
        <v>99</v>
      </c>
      <c r="U38" s="526">
        <v>142</v>
      </c>
      <c r="V38" s="526">
        <v>164</v>
      </c>
      <c r="W38" s="526">
        <v>173</v>
      </c>
      <c r="X38" s="526">
        <v>142</v>
      </c>
      <c r="Y38" s="526">
        <v>98</v>
      </c>
      <c r="Z38" s="526">
        <v>122</v>
      </c>
      <c r="AA38" s="526">
        <v>140</v>
      </c>
      <c r="AB38" s="526">
        <v>119</v>
      </c>
      <c r="AC38" s="526">
        <v>119</v>
      </c>
      <c r="AD38" s="526">
        <v>143</v>
      </c>
      <c r="AE38" s="526">
        <v>124</v>
      </c>
      <c r="AF38" s="526"/>
    </row>
    <row r="39" spans="1:32" ht="17.25" x14ac:dyDescent="0.25">
      <c r="A39" s="463" t="s">
        <v>37</v>
      </c>
      <c r="B39" s="526">
        <v>164</v>
      </c>
      <c r="C39" s="526">
        <v>99</v>
      </c>
      <c r="D39" s="526">
        <v>113</v>
      </c>
      <c r="E39" s="526">
        <v>122</v>
      </c>
      <c r="F39" s="526">
        <v>116</v>
      </c>
      <c r="G39" s="526">
        <v>104</v>
      </c>
      <c r="H39" s="526">
        <v>142</v>
      </c>
      <c r="I39" s="526">
        <v>120</v>
      </c>
      <c r="J39" s="526">
        <v>147</v>
      </c>
      <c r="K39" s="526">
        <v>139</v>
      </c>
      <c r="L39" s="526">
        <v>133</v>
      </c>
      <c r="M39" s="526">
        <v>117</v>
      </c>
      <c r="N39" s="526">
        <v>99</v>
      </c>
      <c r="O39" s="526">
        <v>202</v>
      </c>
      <c r="P39" s="526">
        <v>175</v>
      </c>
      <c r="Q39" s="526">
        <v>137</v>
      </c>
      <c r="R39" s="526">
        <v>118</v>
      </c>
      <c r="S39" s="526">
        <v>142</v>
      </c>
      <c r="T39" s="526">
        <v>123</v>
      </c>
      <c r="U39" s="526">
        <v>140</v>
      </c>
      <c r="V39" s="526">
        <v>157</v>
      </c>
      <c r="W39" s="526">
        <v>145</v>
      </c>
      <c r="X39" s="526">
        <v>133</v>
      </c>
      <c r="Y39" s="526">
        <v>126</v>
      </c>
      <c r="Z39" s="526">
        <v>140</v>
      </c>
      <c r="AA39" s="526">
        <v>107</v>
      </c>
      <c r="AB39" s="526">
        <v>121</v>
      </c>
      <c r="AC39" s="526">
        <v>121</v>
      </c>
      <c r="AD39" s="526">
        <v>149</v>
      </c>
      <c r="AE39" s="526">
        <v>118</v>
      </c>
      <c r="AF39" s="526"/>
    </row>
    <row r="40" spans="1:32" ht="17.25" x14ac:dyDescent="0.25">
      <c r="A40" s="463" t="s">
        <v>92</v>
      </c>
      <c r="B40" s="526">
        <v>192</v>
      </c>
      <c r="C40" s="526">
        <v>120</v>
      </c>
      <c r="D40" s="526">
        <v>100</v>
      </c>
      <c r="E40" s="526">
        <v>132</v>
      </c>
      <c r="F40" s="526">
        <v>126</v>
      </c>
      <c r="G40" s="526">
        <v>117</v>
      </c>
      <c r="H40" s="526">
        <v>138</v>
      </c>
      <c r="I40" s="526">
        <v>113</v>
      </c>
      <c r="J40" s="526">
        <v>137</v>
      </c>
      <c r="K40" s="526">
        <v>117</v>
      </c>
      <c r="L40" s="526">
        <v>114</v>
      </c>
      <c r="M40" s="526">
        <v>110</v>
      </c>
      <c r="N40" s="526">
        <v>124</v>
      </c>
      <c r="O40" s="526">
        <v>174</v>
      </c>
      <c r="P40" s="526">
        <v>154</v>
      </c>
      <c r="Q40" s="526">
        <v>127</v>
      </c>
      <c r="R40" s="526">
        <v>124</v>
      </c>
      <c r="S40" s="526">
        <v>129</v>
      </c>
      <c r="T40" s="526">
        <v>102</v>
      </c>
      <c r="U40" s="526">
        <v>98</v>
      </c>
      <c r="V40" s="526">
        <v>145</v>
      </c>
      <c r="W40" s="526">
        <v>161</v>
      </c>
      <c r="X40" s="526">
        <v>114</v>
      </c>
      <c r="Y40" s="526">
        <v>128</v>
      </c>
      <c r="Z40" s="526">
        <v>132</v>
      </c>
      <c r="AA40" s="526">
        <v>100</v>
      </c>
      <c r="AB40" s="526">
        <v>110</v>
      </c>
      <c r="AC40" s="526">
        <v>110</v>
      </c>
      <c r="AD40" s="526">
        <v>133</v>
      </c>
      <c r="AE40" s="526">
        <v>112</v>
      </c>
      <c r="AF40" s="526"/>
    </row>
    <row r="41" spans="1:32" ht="17.25" x14ac:dyDescent="0.25">
      <c r="A41" s="463" t="s">
        <v>38</v>
      </c>
      <c r="B41" s="526">
        <v>185</v>
      </c>
      <c r="C41" s="526">
        <v>107</v>
      </c>
      <c r="D41" s="526">
        <v>118</v>
      </c>
      <c r="E41" s="526">
        <v>136</v>
      </c>
      <c r="F41" s="526">
        <v>111</v>
      </c>
      <c r="G41" s="526">
        <v>109</v>
      </c>
      <c r="H41" s="526">
        <v>142</v>
      </c>
      <c r="I41" s="526">
        <v>121</v>
      </c>
      <c r="J41" s="526">
        <v>125</v>
      </c>
      <c r="K41" s="526">
        <v>137</v>
      </c>
      <c r="L41" s="526">
        <v>124</v>
      </c>
      <c r="M41" s="526">
        <v>128</v>
      </c>
      <c r="N41" s="526">
        <v>112</v>
      </c>
      <c r="O41" s="526">
        <v>157</v>
      </c>
      <c r="P41" s="526">
        <v>186</v>
      </c>
      <c r="Q41" s="526">
        <v>107</v>
      </c>
      <c r="R41" s="526">
        <v>115</v>
      </c>
      <c r="S41" s="526">
        <v>113</v>
      </c>
      <c r="T41" s="526">
        <v>133</v>
      </c>
      <c r="U41" s="526">
        <v>103</v>
      </c>
      <c r="V41" s="526">
        <v>154</v>
      </c>
      <c r="W41" s="526">
        <v>159</v>
      </c>
      <c r="X41" s="526">
        <v>117</v>
      </c>
      <c r="Y41" s="526">
        <v>136</v>
      </c>
      <c r="Z41" s="526">
        <v>105</v>
      </c>
      <c r="AA41" s="526">
        <v>123</v>
      </c>
      <c r="AB41" s="526">
        <v>91</v>
      </c>
      <c r="AC41" s="526">
        <v>91</v>
      </c>
      <c r="AD41" s="526">
        <v>127</v>
      </c>
      <c r="AE41" s="526">
        <v>90</v>
      </c>
      <c r="AF41" s="526"/>
    </row>
    <row r="42" spans="1:32" ht="17.25" x14ac:dyDescent="0.25">
      <c r="A42" s="463" t="s">
        <v>93</v>
      </c>
      <c r="B42" s="526">
        <v>166</v>
      </c>
      <c r="C42" s="526">
        <v>103</v>
      </c>
      <c r="D42" s="526">
        <v>102</v>
      </c>
      <c r="E42" s="526">
        <v>135</v>
      </c>
      <c r="F42" s="526">
        <v>98</v>
      </c>
      <c r="G42" s="526">
        <v>108</v>
      </c>
      <c r="H42" s="526">
        <v>162</v>
      </c>
      <c r="I42" s="526">
        <v>94</v>
      </c>
      <c r="J42" s="526">
        <v>119</v>
      </c>
      <c r="K42" s="526">
        <v>106</v>
      </c>
      <c r="L42" s="526">
        <v>118</v>
      </c>
      <c r="M42" s="526">
        <v>105</v>
      </c>
      <c r="N42" s="526">
        <v>101</v>
      </c>
      <c r="O42" s="526">
        <v>180</v>
      </c>
      <c r="P42" s="526">
        <v>164</v>
      </c>
      <c r="Q42" s="526">
        <v>104</v>
      </c>
      <c r="R42" s="526">
        <v>99</v>
      </c>
      <c r="S42" s="526">
        <v>116</v>
      </c>
      <c r="T42" s="526">
        <v>118</v>
      </c>
      <c r="U42" s="526">
        <v>89</v>
      </c>
      <c r="V42" s="526">
        <v>123</v>
      </c>
      <c r="W42" s="526">
        <v>173</v>
      </c>
      <c r="X42" s="526">
        <v>111</v>
      </c>
      <c r="Y42" s="526">
        <v>104</v>
      </c>
      <c r="Z42" s="526">
        <v>134</v>
      </c>
      <c r="AA42" s="526">
        <v>97</v>
      </c>
      <c r="AB42" s="526">
        <v>107</v>
      </c>
      <c r="AC42" s="526">
        <v>107</v>
      </c>
      <c r="AD42" s="526">
        <v>143</v>
      </c>
      <c r="AE42" s="526">
        <v>112</v>
      </c>
      <c r="AF42" s="526"/>
    </row>
    <row r="43" spans="1:32" ht="17.25" x14ac:dyDescent="0.25">
      <c r="A43" s="462" t="s">
        <v>39</v>
      </c>
      <c r="B43" s="526">
        <v>165</v>
      </c>
      <c r="C43" s="526">
        <v>92</v>
      </c>
      <c r="D43" s="526">
        <v>113</v>
      </c>
      <c r="E43" s="526">
        <v>117</v>
      </c>
      <c r="F43" s="526">
        <v>111</v>
      </c>
      <c r="G43" s="526">
        <v>99</v>
      </c>
      <c r="H43" s="526">
        <v>144</v>
      </c>
      <c r="I43" s="526">
        <v>108</v>
      </c>
      <c r="J43" s="526">
        <v>123</v>
      </c>
      <c r="K43" s="526">
        <v>110</v>
      </c>
      <c r="L43" s="526">
        <v>126</v>
      </c>
      <c r="M43" s="526">
        <v>99</v>
      </c>
      <c r="N43" s="526">
        <v>89</v>
      </c>
      <c r="O43" s="526">
        <v>166</v>
      </c>
      <c r="P43" s="526">
        <v>145</v>
      </c>
      <c r="Q43" s="526">
        <v>126</v>
      </c>
      <c r="R43" s="526">
        <v>106</v>
      </c>
      <c r="S43" s="526">
        <v>104</v>
      </c>
      <c r="T43" s="526">
        <v>105</v>
      </c>
      <c r="U43" s="526">
        <v>86</v>
      </c>
      <c r="V43" s="526">
        <v>146</v>
      </c>
      <c r="W43" s="526">
        <v>158</v>
      </c>
      <c r="X43" s="526">
        <v>92</v>
      </c>
      <c r="Y43" s="526">
        <v>116</v>
      </c>
      <c r="Z43" s="526">
        <v>110</v>
      </c>
      <c r="AA43" s="526">
        <v>79</v>
      </c>
      <c r="AB43" s="526">
        <v>94</v>
      </c>
      <c r="AC43" s="526">
        <v>94</v>
      </c>
      <c r="AD43" s="526">
        <v>145</v>
      </c>
      <c r="AE43" s="526">
        <v>106</v>
      </c>
      <c r="AF43" s="526"/>
    </row>
    <row r="44" spans="1:32" ht="17.25" x14ac:dyDescent="0.25">
      <c r="A44" s="462" t="s">
        <v>94</v>
      </c>
      <c r="B44" s="526">
        <v>156</v>
      </c>
      <c r="C44" s="526">
        <v>78</v>
      </c>
      <c r="D44" s="526">
        <v>119</v>
      </c>
      <c r="E44" s="526">
        <v>147</v>
      </c>
      <c r="F44" s="526">
        <v>125</v>
      </c>
      <c r="G44" s="526">
        <v>101</v>
      </c>
      <c r="H44" s="526">
        <v>118</v>
      </c>
      <c r="I44" s="526">
        <v>95</v>
      </c>
      <c r="J44" s="526">
        <v>103</v>
      </c>
      <c r="K44" s="526">
        <v>113</v>
      </c>
      <c r="L44" s="526">
        <v>109</v>
      </c>
      <c r="M44" s="526">
        <v>102</v>
      </c>
      <c r="N44" s="526">
        <v>89</v>
      </c>
      <c r="O44" s="526">
        <v>140</v>
      </c>
      <c r="P44" s="526">
        <v>149</v>
      </c>
      <c r="Q44" s="526">
        <v>94</v>
      </c>
      <c r="R44" s="526">
        <v>98</v>
      </c>
      <c r="S44" s="526">
        <v>128</v>
      </c>
      <c r="T44" s="526">
        <v>118</v>
      </c>
      <c r="U44" s="526">
        <v>109</v>
      </c>
      <c r="V44" s="526">
        <v>113</v>
      </c>
      <c r="W44" s="526">
        <v>152</v>
      </c>
      <c r="X44" s="526">
        <v>126</v>
      </c>
      <c r="Y44" s="526">
        <v>116</v>
      </c>
      <c r="Z44" s="526">
        <v>111</v>
      </c>
      <c r="AA44" s="526">
        <v>109</v>
      </c>
      <c r="AB44" s="526">
        <v>96</v>
      </c>
      <c r="AC44" s="526">
        <v>96</v>
      </c>
      <c r="AD44" s="526">
        <v>136</v>
      </c>
      <c r="AE44" s="526">
        <v>113</v>
      </c>
      <c r="AF44" s="526"/>
    </row>
    <row r="45" spans="1:32" ht="17.25" x14ac:dyDescent="0.25">
      <c r="A45" s="462" t="s">
        <v>40</v>
      </c>
      <c r="B45" s="526">
        <v>145</v>
      </c>
      <c r="C45" s="526">
        <v>103</v>
      </c>
      <c r="D45" s="526">
        <v>118</v>
      </c>
      <c r="E45" s="526">
        <v>130</v>
      </c>
      <c r="F45" s="526">
        <v>101</v>
      </c>
      <c r="G45" s="526">
        <v>120</v>
      </c>
      <c r="H45" s="526">
        <v>133</v>
      </c>
      <c r="I45" s="526">
        <v>82</v>
      </c>
      <c r="J45" s="526">
        <v>123</v>
      </c>
      <c r="K45" s="526">
        <v>76</v>
      </c>
      <c r="L45" s="526">
        <v>134</v>
      </c>
      <c r="M45" s="526">
        <v>76</v>
      </c>
      <c r="N45" s="526">
        <v>94</v>
      </c>
      <c r="O45" s="526">
        <v>178</v>
      </c>
      <c r="P45" s="526">
        <v>144</v>
      </c>
      <c r="Q45" s="526">
        <v>92</v>
      </c>
      <c r="R45" s="526">
        <v>99</v>
      </c>
      <c r="S45" s="526">
        <v>101</v>
      </c>
      <c r="T45" s="526">
        <v>87</v>
      </c>
      <c r="U45" s="526">
        <v>103</v>
      </c>
      <c r="V45" s="526">
        <v>113</v>
      </c>
      <c r="W45" s="526">
        <v>147</v>
      </c>
      <c r="X45" s="526">
        <v>124</v>
      </c>
      <c r="Y45" s="526">
        <v>91</v>
      </c>
      <c r="Z45" s="526">
        <v>109</v>
      </c>
      <c r="AA45" s="526">
        <v>105</v>
      </c>
      <c r="AB45" s="526">
        <v>115</v>
      </c>
      <c r="AC45" s="526">
        <v>115</v>
      </c>
      <c r="AD45" s="526">
        <v>124</v>
      </c>
      <c r="AE45" s="526">
        <v>111</v>
      </c>
      <c r="AF45" s="526"/>
    </row>
    <row r="46" spans="1:32" ht="17.25" x14ac:dyDescent="0.25">
      <c r="A46" s="462" t="s">
        <v>95</v>
      </c>
      <c r="B46" s="526">
        <v>134</v>
      </c>
      <c r="C46" s="526">
        <v>104</v>
      </c>
      <c r="D46" s="526">
        <v>100</v>
      </c>
      <c r="E46" s="526">
        <v>97</v>
      </c>
      <c r="F46" s="526">
        <v>99</v>
      </c>
      <c r="G46" s="526">
        <v>127</v>
      </c>
      <c r="H46" s="526">
        <v>114</v>
      </c>
      <c r="I46" s="526">
        <v>89</v>
      </c>
      <c r="J46" s="526">
        <v>115</v>
      </c>
      <c r="K46" s="526">
        <v>106</v>
      </c>
      <c r="L46" s="526">
        <v>107</v>
      </c>
      <c r="M46" s="526">
        <v>92</v>
      </c>
      <c r="N46" s="526">
        <v>113</v>
      </c>
      <c r="O46" s="526">
        <v>159</v>
      </c>
      <c r="P46" s="526">
        <v>125</v>
      </c>
      <c r="Q46" s="526">
        <v>100</v>
      </c>
      <c r="R46" s="526">
        <v>107</v>
      </c>
      <c r="S46" s="526">
        <v>102</v>
      </c>
      <c r="T46" s="526">
        <v>88</v>
      </c>
      <c r="U46" s="526">
        <v>103</v>
      </c>
      <c r="V46" s="526">
        <v>109</v>
      </c>
      <c r="W46" s="526">
        <v>146</v>
      </c>
      <c r="X46" s="526">
        <v>99</v>
      </c>
      <c r="Y46" s="526">
        <v>107</v>
      </c>
      <c r="Z46" s="526">
        <v>89</v>
      </c>
      <c r="AA46" s="526">
        <v>102</v>
      </c>
      <c r="AB46" s="526">
        <v>94</v>
      </c>
      <c r="AC46" s="526">
        <v>94</v>
      </c>
      <c r="AD46" s="526">
        <v>134</v>
      </c>
      <c r="AE46" s="526">
        <v>92</v>
      </c>
      <c r="AF46" s="526"/>
    </row>
    <row r="47" spans="1:32" ht="17.25" x14ac:dyDescent="0.25">
      <c r="A47" s="463" t="s">
        <v>41</v>
      </c>
      <c r="B47" s="526">
        <v>130</v>
      </c>
      <c r="C47" s="526">
        <v>72</v>
      </c>
      <c r="D47" s="526">
        <v>83</v>
      </c>
      <c r="E47" s="526">
        <v>89</v>
      </c>
      <c r="F47" s="526">
        <v>87</v>
      </c>
      <c r="G47" s="526">
        <v>125</v>
      </c>
      <c r="H47" s="526">
        <v>148</v>
      </c>
      <c r="I47" s="526">
        <v>88</v>
      </c>
      <c r="J47" s="526">
        <v>115</v>
      </c>
      <c r="K47" s="526">
        <v>111</v>
      </c>
      <c r="L47" s="526">
        <v>98</v>
      </c>
      <c r="M47" s="526">
        <v>83</v>
      </c>
      <c r="N47" s="526">
        <v>116</v>
      </c>
      <c r="O47" s="526">
        <v>133</v>
      </c>
      <c r="P47" s="526">
        <v>118</v>
      </c>
      <c r="Q47" s="526">
        <v>90</v>
      </c>
      <c r="R47" s="526">
        <v>118</v>
      </c>
      <c r="S47" s="526">
        <v>93</v>
      </c>
      <c r="T47" s="526">
        <v>104</v>
      </c>
      <c r="U47" s="526">
        <v>114</v>
      </c>
      <c r="V47" s="526">
        <v>115</v>
      </c>
      <c r="W47" s="526">
        <v>130</v>
      </c>
      <c r="X47" s="526">
        <v>97</v>
      </c>
      <c r="Y47" s="526">
        <v>111</v>
      </c>
      <c r="Z47" s="526">
        <v>100</v>
      </c>
      <c r="AA47" s="526">
        <v>105</v>
      </c>
      <c r="AB47" s="526">
        <v>97</v>
      </c>
      <c r="AC47" s="526">
        <v>97</v>
      </c>
      <c r="AD47" s="526">
        <v>120</v>
      </c>
      <c r="AE47" s="526">
        <v>87</v>
      </c>
      <c r="AF47" s="526"/>
    </row>
    <row r="48" spans="1:32" ht="17.25" x14ac:dyDescent="0.25">
      <c r="A48" s="463" t="s">
        <v>96</v>
      </c>
      <c r="B48" s="526">
        <v>106</v>
      </c>
      <c r="C48" s="526">
        <v>106</v>
      </c>
      <c r="D48" s="526">
        <v>83</v>
      </c>
      <c r="E48" s="526">
        <v>94</v>
      </c>
      <c r="F48" s="526">
        <v>75</v>
      </c>
      <c r="G48" s="526">
        <v>92</v>
      </c>
      <c r="H48" s="526">
        <v>122</v>
      </c>
      <c r="I48" s="526">
        <v>84</v>
      </c>
      <c r="J48" s="526">
        <v>114</v>
      </c>
      <c r="K48" s="526">
        <v>118</v>
      </c>
      <c r="L48" s="526">
        <v>93</v>
      </c>
      <c r="M48" s="526">
        <v>69</v>
      </c>
      <c r="N48" s="526">
        <v>86</v>
      </c>
      <c r="O48" s="526">
        <v>134</v>
      </c>
      <c r="P48" s="526">
        <v>131</v>
      </c>
      <c r="Q48" s="526">
        <v>90</v>
      </c>
      <c r="R48" s="526">
        <v>95</v>
      </c>
      <c r="S48" s="526">
        <v>85</v>
      </c>
      <c r="T48" s="526">
        <v>87</v>
      </c>
      <c r="U48" s="526">
        <v>108</v>
      </c>
      <c r="V48" s="526">
        <v>121</v>
      </c>
      <c r="W48" s="526">
        <v>115</v>
      </c>
      <c r="X48" s="526">
        <v>118</v>
      </c>
      <c r="Y48" s="526">
        <v>90</v>
      </c>
      <c r="Z48" s="526">
        <v>98</v>
      </c>
      <c r="AA48" s="526">
        <v>95</v>
      </c>
      <c r="AB48" s="526">
        <v>101</v>
      </c>
      <c r="AC48" s="526">
        <v>101</v>
      </c>
      <c r="AD48" s="526">
        <v>120</v>
      </c>
      <c r="AE48" s="526">
        <v>69</v>
      </c>
      <c r="AF48" s="527"/>
    </row>
    <row r="49" spans="1:32" ht="17.25" x14ac:dyDescent="0.25">
      <c r="A49" s="463" t="s">
        <v>42</v>
      </c>
      <c r="B49" s="526">
        <v>126</v>
      </c>
      <c r="C49" s="526">
        <v>93</v>
      </c>
      <c r="D49" s="526">
        <v>93</v>
      </c>
      <c r="E49" s="526">
        <v>96</v>
      </c>
      <c r="F49" s="526">
        <v>107</v>
      </c>
      <c r="G49" s="526">
        <v>87</v>
      </c>
      <c r="H49" s="526">
        <v>118</v>
      </c>
      <c r="I49" s="526">
        <v>96</v>
      </c>
      <c r="J49" s="526">
        <v>79</v>
      </c>
      <c r="K49" s="526">
        <v>118</v>
      </c>
      <c r="L49" s="526">
        <v>90</v>
      </c>
      <c r="M49" s="526">
        <v>71</v>
      </c>
      <c r="N49" s="526">
        <v>100</v>
      </c>
      <c r="O49" s="526">
        <v>133</v>
      </c>
      <c r="P49" s="526">
        <v>147</v>
      </c>
      <c r="Q49" s="526">
        <v>102</v>
      </c>
      <c r="R49" s="526">
        <v>96</v>
      </c>
      <c r="S49" s="526">
        <v>69</v>
      </c>
      <c r="T49" s="526">
        <v>92</v>
      </c>
      <c r="U49" s="526">
        <v>86</v>
      </c>
      <c r="V49" s="526">
        <v>119</v>
      </c>
      <c r="W49" s="526">
        <v>133</v>
      </c>
      <c r="X49" s="526">
        <v>120</v>
      </c>
      <c r="Y49" s="526">
        <v>98</v>
      </c>
      <c r="Z49" s="526">
        <v>87</v>
      </c>
      <c r="AA49" s="526">
        <v>91</v>
      </c>
      <c r="AB49" s="526">
        <v>91</v>
      </c>
      <c r="AC49" s="526">
        <v>91</v>
      </c>
      <c r="AD49" s="526">
        <v>133</v>
      </c>
      <c r="AE49" s="526">
        <v>89</v>
      </c>
      <c r="AF49" s="527"/>
    </row>
    <row r="50" spans="1:32" ht="17.25" x14ac:dyDescent="0.25">
      <c r="A50" s="463" t="s">
        <v>97</v>
      </c>
      <c r="B50" s="526">
        <v>122</v>
      </c>
      <c r="C50" s="526">
        <v>80</v>
      </c>
      <c r="D50" s="526">
        <v>79</v>
      </c>
      <c r="E50" s="526">
        <v>91</v>
      </c>
      <c r="F50" s="526">
        <v>123</v>
      </c>
      <c r="G50" s="526">
        <v>100</v>
      </c>
      <c r="H50" s="526">
        <v>138</v>
      </c>
      <c r="I50" s="526">
        <v>64</v>
      </c>
      <c r="J50" s="526">
        <v>106</v>
      </c>
      <c r="K50" s="526">
        <v>93</v>
      </c>
      <c r="L50" s="526">
        <v>106</v>
      </c>
      <c r="M50" s="526">
        <v>67</v>
      </c>
      <c r="N50" s="526">
        <v>86</v>
      </c>
      <c r="O50" s="526">
        <v>126</v>
      </c>
      <c r="P50" s="526">
        <v>128</v>
      </c>
      <c r="Q50" s="526">
        <v>92</v>
      </c>
      <c r="R50" s="526">
        <v>90</v>
      </c>
      <c r="S50" s="526">
        <v>105</v>
      </c>
      <c r="T50" s="526">
        <v>84</v>
      </c>
      <c r="U50" s="526">
        <v>114</v>
      </c>
      <c r="V50" s="526">
        <v>104</v>
      </c>
      <c r="W50" s="526">
        <v>124</v>
      </c>
      <c r="X50" s="526">
        <v>105</v>
      </c>
      <c r="Y50" s="526">
        <v>83</v>
      </c>
      <c r="Z50" s="526">
        <v>80</v>
      </c>
      <c r="AA50" s="526">
        <v>93</v>
      </c>
      <c r="AB50" s="526">
        <v>77</v>
      </c>
      <c r="AC50" s="526">
        <v>77</v>
      </c>
      <c r="AD50" s="526">
        <v>121</v>
      </c>
      <c r="AE50" s="526">
        <v>93</v>
      </c>
      <c r="AF50" s="527"/>
    </row>
    <row r="51" spans="1:32" ht="17.25" x14ac:dyDescent="0.25">
      <c r="A51" s="462" t="s">
        <v>43</v>
      </c>
      <c r="B51" s="526">
        <v>108</v>
      </c>
      <c r="C51" s="526">
        <v>77</v>
      </c>
      <c r="D51" s="526">
        <v>92</v>
      </c>
      <c r="E51" s="526">
        <v>92</v>
      </c>
      <c r="F51" s="526">
        <v>105</v>
      </c>
      <c r="G51" s="526">
        <v>90</v>
      </c>
      <c r="H51" s="526">
        <v>133</v>
      </c>
      <c r="I51" s="526">
        <v>71</v>
      </c>
      <c r="J51" s="526">
        <v>93</v>
      </c>
      <c r="K51" s="526">
        <v>87</v>
      </c>
      <c r="L51" s="526">
        <v>93</v>
      </c>
      <c r="M51" s="526">
        <v>79</v>
      </c>
      <c r="N51" s="526">
        <v>77</v>
      </c>
      <c r="O51" s="526">
        <v>124</v>
      </c>
      <c r="P51" s="526">
        <v>130</v>
      </c>
      <c r="Q51" s="526">
        <v>80</v>
      </c>
      <c r="R51" s="526">
        <v>63</v>
      </c>
      <c r="S51" s="526">
        <v>97</v>
      </c>
      <c r="T51" s="526">
        <v>78</v>
      </c>
      <c r="U51" s="526">
        <v>107</v>
      </c>
      <c r="V51" s="526">
        <v>115</v>
      </c>
      <c r="W51" s="526">
        <v>107</v>
      </c>
      <c r="X51" s="526">
        <v>121</v>
      </c>
      <c r="Y51" s="526">
        <v>78</v>
      </c>
      <c r="Z51" s="526">
        <v>99</v>
      </c>
      <c r="AA51" s="526">
        <v>82</v>
      </c>
      <c r="AB51" s="526">
        <v>82</v>
      </c>
      <c r="AC51" s="526">
        <v>82</v>
      </c>
      <c r="AD51" s="526">
        <v>130</v>
      </c>
      <c r="AE51" s="526">
        <v>96</v>
      </c>
      <c r="AF51" s="527"/>
    </row>
    <row r="52" spans="1:32" ht="17.25" x14ac:dyDescent="0.25">
      <c r="A52" s="462" t="s">
        <v>98</v>
      </c>
      <c r="B52" s="526">
        <v>106</v>
      </c>
      <c r="C52" s="526">
        <v>66</v>
      </c>
      <c r="D52" s="526">
        <v>91</v>
      </c>
      <c r="E52" s="526">
        <v>93</v>
      </c>
      <c r="F52" s="526">
        <v>114</v>
      </c>
      <c r="G52" s="526">
        <v>76</v>
      </c>
      <c r="H52" s="526">
        <v>94</v>
      </c>
      <c r="I52" s="526">
        <v>80</v>
      </c>
      <c r="J52" s="526">
        <v>99</v>
      </c>
      <c r="K52" s="526">
        <v>73</v>
      </c>
      <c r="L52" s="526">
        <v>80</v>
      </c>
      <c r="M52" s="526">
        <v>61</v>
      </c>
      <c r="N52" s="526">
        <v>97</v>
      </c>
      <c r="O52" s="526">
        <v>109</v>
      </c>
      <c r="P52" s="526">
        <v>97</v>
      </c>
      <c r="Q52" s="526">
        <v>86</v>
      </c>
      <c r="R52" s="526">
        <v>85</v>
      </c>
      <c r="S52" s="526">
        <v>102</v>
      </c>
      <c r="T52" s="526">
        <v>78</v>
      </c>
      <c r="U52" s="526">
        <v>68</v>
      </c>
      <c r="V52" s="526">
        <v>121</v>
      </c>
      <c r="W52" s="526">
        <v>111</v>
      </c>
      <c r="X52" s="526">
        <v>76</v>
      </c>
      <c r="Y52" s="526">
        <v>94</v>
      </c>
      <c r="Z52" s="526">
        <v>74</v>
      </c>
      <c r="AA52" s="526">
        <v>105</v>
      </c>
      <c r="AB52" s="526">
        <v>86</v>
      </c>
      <c r="AC52" s="526">
        <v>86</v>
      </c>
      <c r="AD52" s="526">
        <v>121</v>
      </c>
      <c r="AE52" s="526">
        <v>96</v>
      </c>
      <c r="AF52" s="527"/>
    </row>
    <row r="53" spans="1:32" ht="17.25" x14ac:dyDescent="0.25">
      <c r="A53" s="462" t="s">
        <v>44</v>
      </c>
      <c r="B53" s="526">
        <v>127</v>
      </c>
      <c r="C53" s="526">
        <v>60</v>
      </c>
      <c r="D53" s="526">
        <v>120</v>
      </c>
      <c r="E53" s="526">
        <v>83</v>
      </c>
      <c r="F53" s="526">
        <v>81</v>
      </c>
      <c r="G53" s="526">
        <v>86</v>
      </c>
      <c r="H53" s="526">
        <v>102</v>
      </c>
      <c r="I53" s="526">
        <v>78</v>
      </c>
      <c r="J53" s="526">
        <v>90</v>
      </c>
      <c r="K53" s="526">
        <v>85</v>
      </c>
      <c r="L53" s="526">
        <v>104</v>
      </c>
      <c r="M53" s="526">
        <v>65</v>
      </c>
      <c r="N53" s="526">
        <v>94</v>
      </c>
      <c r="O53" s="526">
        <v>133</v>
      </c>
      <c r="P53" s="526">
        <v>92</v>
      </c>
      <c r="Q53" s="526">
        <v>77</v>
      </c>
      <c r="R53" s="526">
        <v>73</v>
      </c>
      <c r="S53" s="526">
        <v>105</v>
      </c>
      <c r="T53" s="526">
        <v>70</v>
      </c>
      <c r="U53" s="526">
        <v>69</v>
      </c>
      <c r="V53" s="526">
        <v>114</v>
      </c>
      <c r="W53" s="526">
        <v>105</v>
      </c>
      <c r="X53" s="526">
        <v>102</v>
      </c>
      <c r="Y53" s="526">
        <v>117</v>
      </c>
      <c r="Z53" s="526">
        <v>83</v>
      </c>
      <c r="AA53" s="526">
        <v>72</v>
      </c>
      <c r="AB53" s="526">
        <v>63</v>
      </c>
      <c r="AC53" s="526">
        <v>63</v>
      </c>
      <c r="AD53" s="526">
        <v>114</v>
      </c>
      <c r="AE53" s="526">
        <v>82</v>
      </c>
      <c r="AF53" s="527"/>
    </row>
    <row r="54" spans="1:32" ht="17.25" x14ac:dyDescent="0.25">
      <c r="A54" s="462" t="s">
        <v>99</v>
      </c>
      <c r="B54" s="526">
        <v>120</v>
      </c>
      <c r="C54" s="526">
        <v>72</v>
      </c>
      <c r="D54" s="526">
        <v>55</v>
      </c>
      <c r="E54" s="526">
        <v>66</v>
      </c>
      <c r="F54" s="526">
        <v>73</v>
      </c>
      <c r="G54" s="526">
        <v>87</v>
      </c>
      <c r="H54" s="526">
        <v>86</v>
      </c>
      <c r="I54" s="526">
        <v>59</v>
      </c>
      <c r="J54" s="526">
        <v>85</v>
      </c>
      <c r="K54" s="526">
        <v>74</v>
      </c>
      <c r="L54" s="526">
        <v>69</v>
      </c>
      <c r="M54" s="526">
        <v>52</v>
      </c>
      <c r="N54" s="526">
        <v>95</v>
      </c>
      <c r="O54" s="526">
        <v>157</v>
      </c>
      <c r="P54" s="526">
        <v>96</v>
      </c>
      <c r="Q54" s="526">
        <v>123</v>
      </c>
      <c r="R54" s="526">
        <v>75</v>
      </c>
      <c r="S54" s="526">
        <v>89</v>
      </c>
      <c r="T54" s="526">
        <v>71</v>
      </c>
      <c r="U54" s="526">
        <v>82</v>
      </c>
      <c r="V54" s="526">
        <v>121</v>
      </c>
      <c r="W54" s="526">
        <v>88</v>
      </c>
      <c r="X54" s="526">
        <v>78</v>
      </c>
      <c r="Y54" s="526">
        <v>88</v>
      </c>
      <c r="Z54" s="526">
        <v>81</v>
      </c>
      <c r="AA54" s="526">
        <v>56</v>
      </c>
      <c r="AB54" s="526">
        <v>72</v>
      </c>
      <c r="AC54" s="526">
        <v>72</v>
      </c>
      <c r="AD54" s="526">
        <v>121</v>
      </c>
      <c r="AE54" s="526">
        <v>92</v>
      </c>
      <c r="AF54" s="527"/>
    </row>
    <row r="55" spans="1:32" ht="17.25" x14ac:dyDescent="0.25">
      <c r="A55" s="463" t="s">
        <v>45</v>
      </c>
      <c r="B55" s="526">
        <v>103</v>
      </c>
      <c r="C55" s="526">
        <v>67</v>
      </c>
      <c r="D55" s="526">
        <v>87</v>
      </c>
      <c r="E55" s="526">
        <v>73</v>
      </c>
      <c r="F55" s="526">
        <v>96</v>
      </c>
      <c r="G55" s="526">
        <v>115</v>
      </c>
      <c r="H55" s="526">
        <v>116</v>
      </c>
      <c r="I55" s="526">
        <v>68</v>
      </c>
      <c r="J55" s="526">
        <v>85</v>
      </c>
      <c r="K55" s="526">
        <v>79</v>
      </c>
      <c r="L55" s="526">
        <v>93</v>
      </c>
      <c r="M55" s="526">
        <v>70</v>
      </c>
      <c r="N55" s="526">
        <v>90</v>
      </c>
      <c r="O55" s="526">
        <v>126</v>
      </c>
      <c r="P55" s="526">
        <v>90</v>
      </c>
      <c r="Q55" s="526">
        <v>98</v>
      </c>
      <c r="R55" s="526">
        <v>65</v>
      </c>
      <c r="S55" s="526">
        <v>87</v>
      </c>
      <c r="T55" s="526">
        <v>86</v>
      </c>
      <c r="U55" s="526">
        <v>86</v>
      </c>
      <c r="V55" s="526">
        <v>117</v>
      </c>
      <c r="W55" s="526">
        <v>120</v>
      </c>
      <c r="X55" s="526">
        <v>87</v>
      </c>
      <c r="Y55" s="526">
        <v>100</v>
      </c>
      <c r="Z55" s="526">
        <v>78</v>
      </c>
      <c r="AA55" s="526">
        <v>74</v>
      </c>
      <c r="AB55" s="526">
        <v>79</v>
      </c>
      <c r="AC55" s="526">
        <v>79</v>
      </c>
      <c r="AD55" s="526">
        <v>117</v>
      </c>
      <c r="AE55" s="526">
        <v>77</v>
      </c>
      <c r="AF55" s="527"/>
    </row>
    <row r="56" spans="1:32" ht="17.25" x14ac:dyDescent="0.25">
      <c r="A56" s="463" t="s">
        <v>100</v>
      </c>
      <c r="B56" s="526">
        <v>103</v>
      </c>
      <c r="C56" s="526">
        <v>55</v>
      </c>
      <c r="D56" s="526">
        <v>79</v>
      </c>
      <c r="E56" s="526">
        <v>63</v>
      </c>
      <c r="F56" s="526">
        <v>107</v>
      </c>
      <c r="G56" s="526">
        <v>93</v>
      </c>
      <c r="H56" s="526">
        <v>108</v>
      </c>
      <c r="I56" s="526">
        <v>74</v>
      </c>
      <c r="J56" s="526">
        <v>83</v>
      </c>
      <c r="K56" s="526">
        <v>87</v>
      </c>
      <c r="L56" s="526">
        <v>84</v>
      </c>
      <c r="M56" s="526">
        <v>73</v>
      </c>
      <c r="N56" s="526">
        <v>70</v>
      </c>
      <c r="O56" s="526">
        <v>122</v>
      </c>
      <c r="P56" s="526">
        <v>99</v>
      </c>
      <c r="Q56" s="526">
        <v>95</v>
      </c>
      <c r="R56" s="526">
        <v>98</v>
      </c>
      <c r="S56" s="526">
        <v>75</v>
      </c>
      <c r="T56" s="526">
        <v>96</v>
      </c>
      <c r="U56" s="526">
        <v>83</v>
      </c>
      <c r="V56" s="526">
        <v>117</v>
      </c>
      <c r="W56" s="526">
        <v>98</v>
      </c>
      <c r="X56" s="526">
        <v>72</v>
      </c>
      <c r="Y56" s="526">
        <v>105</v>
      </c>
      <c r="Z56" s="526">
        <v>119</v>
      </c>
      <c r="AA56" s="526">
        <v>56</v>
      </c>
      <c r="AB56" s="526">
        <v>68</v>
      </c>
      <c r="AC56" s="526">
        <v>68</v>
      </c>
      <c r="AD56" s="526">
        <v>117</v>
      </c>
      <c r="AE56" s="526">
        <v>90</v>
      </c>
      <c r="AF56" s="527"/>
    </row>
    <row r="57" spans="1:32" ht="17.25" x14ac:dyDescent="0.25">
      <c r="A57" s="463" t="s">
        <v>46</v>
      </c>
      <c r="B57" s="526">
        <v>91</v>
      </c>
      <c r="C57" s="526">
        <v>72</v>
      </c>
      <c r="D57" s="526">
        <v>79</v>
      </c>
      <c r="E57" s="526">
        <v>84</v>
      </c>
      <c r="F57" s="526">
        <v>71</v>
      </c>
      <c r="G57" s="526">
        <v>84</v>
      </c>
      <c r="H57" s="526">
        <v>91</v>
      </c>
      <c r="I57" s="526">
        <v>65</v>
      </c>
      <c r="J57" s="526">
        <v>65</v>
      </c>
      <c r="K57" s="526">
        <v>81</v>
      </c>
      <c r="L57" s="526">
        <v>89</v>
      </c>
      <c r="M57" s="526">
        <v>76</v>
      </c>
      <c r="N57" s="526">
        <v>73</v>
      </c>
      <c r="O57" s="526">
        <v>127</v>
      </c>
      <c r="P57" s="526">
        <v>91</v>
      </c>
      <c r="Q57" s="526">
        <v>87</v>
      </c>
      <c r="R57" s="526">
        <v>72</v>
      </c>
      <c r="S57" s="526">
        <v>87</v>
      </c>
      <c r="T57" s="526">
        <v>77</v>
      </c>
      <c r="U57" s="526">
        <v>79</v>
      </c>
      <c r="V57" s="526">
        <v>93</v>
      </c>
      <c r="W57" s="526">
        <v>92</v>
      </c>
      <c r="X57" s="526">
        <v>76</v>
      </c>
      <c r="Y57" s="526">
        <v>125</v>
      </c>
      <c r="Z57" s="526">
        <v>83</v>
      </c>
      <c r="AA57" s="526">
        <v>89</v>
      </c>
      <c r="AB57" s="526">
        <v>79</v>
      </c>
      <c r="AC57" s="526">
        <v>79</v>
      </c>
      <c r="AD57" s="526">
        <v>93</v>
      </c>
      <c r="AE57" s="526">
        <v>79</v>
      </c>
      <c r="AF57" s="527"/>
    </row>
    <row r="58" spans="1:32" ht="17.25" x14ac:dyDescent="0.25">
      <c r="A58" s="463" t="s">
        <v>101</v>
      </c>
      <c r="B58" s="526">
        <v>81</v>
      </c>
      <c r="C58" s="526">
        <v>69</v>
      </c>
      <c r="D58" s="526">
        <v>69</v>
      </c>
      <c r="E58" s="526">
        <v>90</v>
      </c>
      <c r="F58" s="526">
        <v>65</v>
      </c>
      <c r="G58" s="526">
        <v>94</v>
      </c>
      <c r="H58" s="526">
        <v>84</v>
      </c>
      <c r="I58" s="526">
        <v>48</v>
      </c>
      <c r="J58" s="526">
        <v>105</v>
      </c>
      <c r="K58" s="526">
        <v>76</v>
      </c>
      <c r="L58" s="526">
        <v>95</v>
      </c>
      <c r="M58" s="526">
        <v>52</v>
      </c>
      <c r="N58" s="526">
        <v>89</v>
      </c>
      <c r="O58" s="526">
        <v>110</v>
      </c>
      <c r="P58" s="526">
        <v>68</v>
      </c>
      <c r="Q58" s="526">
        <v>79</v>
      </c>
      <c r="R58" s="526">
        <v>69</v>
      </c>
      <c r="S58" s="526">
        <v>67</v>
      </c>
      <c r="T58" s="526">
        <v>105</v>
      </c>
      <c r="U58" s="526">
        <v>93</v>
      </c>
      <c r="V58" s="526">
        <v>86</v>
      </c>
      <c r="W58" s="526">
        <v>103</v>
      </c>
      <c r="X58" s="526">
        <v>93</v>
      </c>
      <c r="Y58" s="526">
        <v>77</v>
      </c>
      <c r="Z58" s="526">
        <v>84</v>
      </c>
      <c r="AA58" s="526">
        <v>109</v>
      </c>
      <c r="AB58" s="526">
        <v>88</v>
      </c>
      <c r="AC58" s="526">
        <v>88</v>
      </c>
      <c r="AD58" s="526">
        <v>86</v>
      </c>
      <c r="AE58" s="526">
        <v>67</v>
      </c>
      <c r="AF58" s="527"/>
    </row>
    <row r="59" spans="1:32" ht="17.25" x14ac:dyDescent="0.25">
      <c r="A59" s="462" t="s">
        <v>47</v>
      </c>
      <c r="B59" s="526">
        <v>55</v>
      </c>
      <c r="C59" s="526">
        <v>62</v>
      </c>
      <c r="D59" s="526">
        <v>79</v>
      </c>
      <c r="E59" s="526">
        <v>81</v>
      </c>
      <c r="F59" s="526">
        <v>86</v>
      </c>
      <c r="G59" s="526">
        <v>89</v>
      </c>
      <c r="H59" s="526">
        <v>81</v>
      </c>
      <c r="I59" s="526">
        <v>44</v>
      </c>
      <c r="J59" s="526">
        <v>83</v>
      </c>
      <c r="K59" s="526">
        <v>75</v>
      </c>
      <c r="L59" s="526">
        <v>62</v>
      </c>
      <c r="M59" s="526">
        <v>72</v>
      </c>
      <c r="N59" s="526">
        <v>87</v>
      </c>
      <c r="O59" s="526">
        <v>102</v>
      </c>
      <c r="P59" s="526">
        <v>73</v>
      </c>
      <c r="Q59" s="526">
        <v>76</v>
      </c>
      <c r="R59" s="526">
        <v>64</v>
      </c>
      <c r="S59" s="526">
        <v>86</v>
      </c>
      <c r="T59" s="526">
        <v>103</v>
      </c>
      <c r="U59" s="526">
        <v>79</v>
      </c>
      <c r="V59" s="526">
        <v>110</v>
      </c>
      <c r="W59" s="526">
        <v>97</v>
      </c>
      <c r="X59" s="526">
        <v>87</v>
      </c>
      <c r="Y59" s="526">
        <v>89</v>
      </c>
      <c r="Z59" s="526">
        <v>83</v>
      </c>
      <c r="AA59" s="526">
        <v>73</v>
      </c>
      <c r="AB59" s="526">
        <v>79</v>
      </c>
      <c r="AC59" s="526">
        <v>79</v>
      </c>
      <c r="AD59" s="526">
        <v>110</v>
      </c>
      <c r="AE59" s="526">
        <v>79</v>
      </c>
      <c r="AF59" s="527"/>
    </row>
    <row r="60" spans="1:32" ht="17.25" x14ac:dyDescent="0.25">
      <c r="A60" s="462" t="s">
        <v>102</v>
      </c>
      <c r="B60" s="526">
        <v>63</v>
      </c>
      <c r="C60" s="526">
        <v>64</v>
      </c>
      <c r="D60" s="526">
        <v>58</v>
      </c>
      <c r="E60" s="526">
        <v>76</v>
      </c>
      <c r="F60" s="526">
        <v>98</v>
      </c>
      <c r="G60" s="526">
        <v>85</v>
      </c>
      <c r="H60" s="526">
        <v>80</v>
      </c>
      <c r="I60" s="526">
        <v>45</v>
      </c>
      <c r="J60" s="526">
        <v>88</v>
      </c>
      <c r="K60" s="526">
        <v>73</v>
      </c>
      <c r="L60" s="526">
        <v>93</v>
      </c>
      <c r="M60" s="526">
        <v>71</v>
      </c>
      <c r="N60" s="526">
        <v>88</v>
      </c>
      <c r="O60" s="526">
        <v>78</v>
      </c>
      <c r="P60" s="526">
        <v>75</v>
      </c>
      <c r="Q60" s="526">
        <v>89</v>
      </c>
      <c r="R60" s="526">
        <v>88</v>
      </c>
      <c r="S60" s="526">
        <v>78</v>
      </c>
      <c r="T60" s="526">
        <v>94</v>
      </c>
      <c r="U60" s="526">
        <v>88</v>
      </c>
      <c r="V60" s="526">
        <v>98</v>
      </c>
      <c r="W60" s="526">
        <v>77</v>
      </c>
      <c r="X60" s="526">
        <v>72</v>
      </c>
      <c r="Y60" s="526">
        <v>80</v>
      </c>
      <c r="Z60" s="526">
        <v>53</v>
      </c>
      <c r="AA60" s="526">
        <v>70</v>
      </c>
      <c r="AB60" s="526">
        <v>72</v>
      </c>
      <c r="AC60" s="526">
        <v>72</v>
      </c>
      <c r="AD60" s="526">
        <v>98</v>
      </c>
      <c r="AE60" s="526">
        <v>83</v>
      </c>
      <c r="AF60" s="527"/>
    </row>
    <row r="61" spans="1:32" ht="17.25" x14ac:dyDescent="0.25">
      <c r="A61" s="462" t="s">
        <v>48</v>
      </c>
      <c r="B61" s="526">
        <v>72</v>
      </c>
      <c r="C61" s="526">
        <v>59</v>
      </c>
      <c r="D61" s="526">
        <v>67</v>
      </c>
      <c r="E61" s="526">
        <v>75</v>
      </c>
      <c r="F61" s="526">
        <v>73</v>
      </c>
      <c r="G61" s="526">
        <v>95</v>
      </c>
      <c r="H61" s="526">
        <v>59</v>
      </c>
      <c r="I61" s="526">
        <v>48</v>
      </c>
      <c r="J61" s="526">
        <v>65</v>
      </c>
      <c r="K61" s="526">
        <v>75</v>
      </c>
      <c r="L61" s="526">
        <v>60</v>
      </c>
      <c r="M61" s="526">
        <v>68</v>
      </c>
      <c r="N61" s="526">
        <v>70</v>
      </c>
      <c r="O61" s="526">
        <v>93</v>
      </c>
      <c r="P61" s="526">
        <v>57</v>
      </c>
      <c r="Q61" s="526">
        <v>63</v>
      </c>
      <c r="R61" s="526">
        <v>73</v>
      </c>
      <c r="S61" s="526">
        <v>85</v>
      </c>
      <c r="T61" s="526">
        <v>81</v>
      </c>
      <c r="U61" s="526">
        <v>72</v>
      </c>
      <c r="V61" s="526">
        <v>74</v>
      </c>
      <c r="W61" s="526">
        <v>74</v>
      </c>
      <c r="X61" s="526">
        <v>87</v>
      </c>
      <c r="Y61" s="526">
        <v>74</v>
      </c>
      <c r="Z61" s="526">
        <v>74</v>
      </c>
      <c r="AA61" s="526">
        <v>65</v>
      </c>
      <c r="AB61" s="526">
        <v>68</v>
      </c>
      <c r="AC61" s="526">
        <v>68</v>
      </c>
      <c r="AD61" s="526">
        <v>74</v>
      </c>
      <c r="AE61" s="526">
        <v>65</v>
      </c>
      <c r="AF61" s="527"/>
    </row>
    <row r="62" spans="1:32" ht="17.25" x14ac:dyDescent="0.25">
      <c r="A62" s="462" t="s">
        <v>103</v>
      </c>
      <c r="B62" s="526">
        <v>56</v>
      </c>
      <c r="C62" s="526">
        <v>66</v>
      </c>
      <c r="D62" s="526">
        <v>85</v>
      </c>
      <c r="E62" s="526">
        <v>49</v>
      </c>
      <c r="F62" s="526">
        <v>72</v>
      </c>
      <c r="G62" s="526">
        <v>67</v>
      </c>
      <c r="H62" s="526">
        <v>46</v>
      </c>
      <c r="I62" s="526">
        <v>38</v>
      </c>
      <c r="J62" s="526">
        <v>81</v>
      </c>
      <c r="K62" s="526">
        <v>66</v>
      </c>
      <c r="L62" s="526">
        <v>82</v>
      </c>
      <c r="M62" s="526">
        <v>58</v>
      </c>
      <c r="N62" s="526">
        <v>55</v>
      </c>
      <c r="O62" s="526">
        <v>79</v>
      </c>
      <c r="P62" s="526">
        <v>48</v>
      </c>
      <c r="Q62" s="526">
        <v>60</v>
      </c>
      <c r="R62" s="526">
        <v>59</v>
      </c>
      <c r="S62" s="526">
        <v>72</v>
      </c>
      <c r="T62" s="526">
        <v>74</v>
      </c>
      <c r="U62" s="526">
        <v>67</v>
      </c>
      <c r="V62" s="526">
        <v>71</v>
      </c>
      <c r="W62" s="526">
        <v>57</v>
      </c>
      <c r="X62" s="526">
        <v>62</v>
      </c>
      <c r="Y62" s="526">
        <v>66</v>
      </c>
      <c r="Z62" s="526">
        <v>59</v>
      </c>
      <c r="AA62" s="526">
        <v>63</v>
      </c>
      <c r="AB62" s="526">
        <v>74</v>
      </c>
      <c r="AC62" s="526">
        <v>74</v>
      </c>
      <c r="AD62" s="526">
        <v>71</v>
      </c>
      <c r="AE62" s="526">
        <v>57</v>
      </c>
      <c r="AF62" s="527"/>
    </row>
    <row r="63" spans="1:32" ht="17.25" x14ac:dyDescent="0.25">
      <c r="A63" s="463" t="s">
        <v>49</v>
      </c>
      <c r="B63" s="526">
        <v>52</v>
      </c>
      <c r="C63" s="526">
        <v>49</v>
      </c>
      <c r="D63" s="526">
        <v>78</v>
      </c>
      <c r="E63" s="526">
        <v>48</v>
      </c>
      <c r="F63" s="526">
        <v>79</v>
      </c>
      <c r="G63" s="526">
        <v>71</v>
      </c>
      <c r="H63" s="526">
        <v>64</v>
      </c>
      <c r="I63" s="526">
        <v>40</v>
      </c>
      <c r="J63" s="526">
        <v>94</v>
      </c>
      <c r="K63" s="526">
        <v>63</v>
      </c>
      <c r="L63" s="526">
        <v>64</v>
      </c>
      <c r="M63" s="526">
        <v>68</v>
      </c>
      <c r="N63" s="526">
        <v>49</v>
      </c>
      <c r="O63" s="526">
        <v>66</v>
      </c>
      <c r="P63" s="526">
        <v>44</v>
      </c>
      <c r="Q63" s="526">
        <v>54</v>
      </c>
      <c r="R63" s="526">
        <v>62</v>
      </c>
      <c r="S63" s="526">
        <v>75</v>
      </c>
      <c r="T63" s="526">
        <v>95</v>
      </c>
      <c r="U63" s="526">
        <v>60</v>
      </c>
      <c r="V63" s="526">
        <v>87</v>
      </c>
      <c r="W63" s="526">
        <v>55</v>
      </c>
      <c r="X63" s="526">
        <v>63</v>
      </c>
      <c r="Y63" s="526">
        <v>88</v>
      </c>
      <c r="Z63" s="526">
        <v>61</v>
      </c>
      <c r="AA63" s="526">
        <v>68</v>
      </c>
      <c r="AB63" s="526">
        <v>69</v>
      </c>
      <c r="AC63" s="526">
        <v>69</v>
      </c>
      <c r="AD63" s="526">
        <v>87</v>
      </c>
      <c r="AE63" s="526">
        <v>58</v>
      </c>
      <c r="AF63" s="527"/>
    </row>
    <row r="64" spans="1:32" ht="17.25" x14ac:dyDescent="0.25">
      <c r="A64" s="463" t="s">
        <v>104</v>
      </c>
      <c r="B64" s="526">
        <v>59</v>
      </c>
      <c r="C64" s="526">
        <v>51</v>
      </c>
      <c r="D64" s="526">
        <v>52</v>
      </c>
      <c r="E64" s="526">
        <v>55</v>
      </c>
      <c r="F64" s="526">
        <v>69</v>
      </c>
      <c r="G64" s="526">
        <v>75</v>
      </c>
      <c r="H64" s="526">
        <v>54</v>
      </c>
      <c r="I64" s="526">
        <v>26</v>
      </c>
      <c r="J64" s="526">
        <v>45</v>
      </c>
      <c r="K64" s="526">
        <v>46</v>
      </c>
      <c r="L64" s="526">
        <v>47</v>
      </c>
      <c r="M64" s="526">
        <v>56</v>
      </c>
      <c r="N64" s="526">
        <v>59</v>
      </c>
      <c r="O64" s="526">
        <v>68</v>
      </c>
      <c r="P64" s="526">
        <v>59</v>
      </c>
      <c r="Q64" s="526">
        <v>60</v>
      </c>
      <c r="R64" s="526">
        <v>49</v>
      </c>
      <c r="S64" s="526">
        <v>69</v>
      </c>
      <c r="T64" s="526">
        <v>50</v>
      </c>
      <c r="U64" s="526">
        <v>57</v>
      </c>
      <c r="V64" s="526">
        <v>67</v>
      </c>
      <c r="W64" s="526">
        <v>55</v>
      </c>
      <c r="X64" s="526">
        <v>52</v>
      </c>
      <c r="Y64" s="526">
        <v>67</v>
      </c>
      <c r="Z64" s="526">
        <v>65</v>
      </c>
      <c r="AA64" s="526">
        <v>70</v>
      </c>
      <c r="AB64" s="526">
        <v>60</v>
      </c>
      <c r="AC64" s="526">
        <v>60</v>
      </c>
      <c r="AD64" s="526">
        <v>67</v>
      </c>
      <c r="AE64" s="526">
        <v>68</v>
      </c>
      <c r="AF64" s="527"/>
    </row>
    <row r="65" spans="1:81" ht="17.25" x14ac:dyDescent="0.25">
      <c r="A65" s="463" t="s">
        <v>50</v>
      </c>
      <c r="B65" s="526">
        <v>44</v>
      </c>
      <c r="C65" s="526">
        <v>41</v>
      </c>
      <c r="D65" s="526">
        <v>52</v>
      </c>
      <c r="E65" s="526">
        <v>69</v>
      </c>
      <c r="F65" s="526">
        <v>65</v>
      </c>
      <c r="G65" s="526">
        <v>54</v>
      </c>
      <c r="H65" s="526">
        <v>55</v>
      </c>
      <c r="I65" s="526">
        <v>25</v>
      </c>
      <c r="J65" s="526">
        <v>37</v>
      </c>
      <c r="K65" s="526">
        <v>45</v>
      </c>
      <c r="L65" s="526">
        <v>52</v>
      </c>
      <c r="M65" s="526">
        <v>49</v>
      </c>
      <c r="N65" s="526">
        <v>60</v>
      </c>
      <c r="O65" s="526">
        <v>58</v>
      </c>
      <c r="P65" s="526">
        <v>24</v>
      </c>
      <c r="Q65" s="526">
        <v>51</v>
      </c>
      <c r="R65" s="526">
        <v>42</v>
      </c>
      <c r="S65" s="526">
        <v>50</v>
      </c>
      <c r="T65" s="526">
        <v>50</v>
      </c>
      <c r="U65" s="526">
        <v>63</v>
      </c>
      <c r="V65" s="526">
        <v>49</v>
      </c>
      <c r="W65" s="526">
        <v>47</v>
      </c>
      <c r="X65" s="526">
        <v>54</v>
      </c>
      <c r="Y65" s="526">
        <v>80</v>
      </c>
      <c r="Z65" s="526">
        <v>61</v>
      </c>
      <c r="AA65" s="526">
        <v>52</v>
      </c>
      <c r="AB65" s="526">
        <v>56</v>
      </c>
      <c r="AC65" s="526">
        <v>56</v>
      </c>
      <c r="AD65" s="526">
        <v>49</v>
      </c>
      <c r="AE65" s="526">
        <v>40</v>
      </c>
      <c r="AF65" s="527"/>
    </row>
    <row r="66" spans="1:81" ht="17.25" x14ac:dyDescent="0.25">
      <c r="A66" s="463" t="s">
        <v>105</v>
      </c>
      <c r="B66" s="526">
        <v>38</v>
      </c>
      <c r="C66" s="526">
        <v>36</v>
      </c>
      <c r="D66" s="526">
        <v>35</v>
      </c>
      <c r="E66" s="526">
        <v>68</v>
      </c>
      <c r="F66" s="526">
        <v>38</v>
      </c>
      <c r="G66" s="526">
        <v>59</v>
      </c>
      <c r="H66" s="526">
        <v>42</v>
      </c>
      <c r="I66" s="526">
        <v>31</v>
      </c>
      <c r="J66" s="526">
        <v>37</v>
      </c>
      <c r="K66" s="526">
        <v>32</v>
      </c>
      <c r="L66" s="526">
        <v>53</v>
      </c>
      <c r="M66" s="526">
        <v>49</v>
      </c>
      <c r="N66" s="526">
        <v>55</v>
      </c>
      <c r="O66" s="526">
        <v>55</v>
      </c>
      <c r="P66" s="526">
        <v>37</v>
      </c>
      <c r="Q66" s="526">
        <v>55</v>
      </c>
      <c r="R66" s="526">
        <v>35</v>
      </c>
      <c r="S66" s="526">
        <v>43</v>
      </c>
      <c r="T66" s="526">
        <v>42</v>
      </c>
      <c r="U66" s="526">
        <v>61</v>
      </c>
      <c r="V66" s="526">
        <v>38</v>
      </c>
      <c r="W66" s="526">
        <v>36</v>
      </c>
      <c r="X66" s="526">
        <v>51</v>
      </c>
      <c r="Y66" s="526">
        <v>59</v>
      </c>
      <c r="Z66" s="526">
        <v>36</v>
      </c>
      <c r="AA66" s="526">
        <v>46</v>
      </c>
      <c r="AB66" s="526">
        <v>43</v>
      </c>
      <c r="AC66" s="526">
        <v>43</v>
      </c>
      <c r="AD66" s="526">
        <v>38</v>
      </c>
      <c r="AE66" s="526">
        <v>57</v>
      </c>
      <c r="AF66" s="527"/>
    </row>
    <row r="67" spans="1:81" ht="17.25" x14ac:dyDescent="0.25">
      <c r="A67" s="462" t="s">
        <v>51</v>
      </c>
      <c r="B67" s="526">
        <v>36</v>
      </c>
      <c r="C67" s="526">
        <v>47</v>
      </c>
      <c r="D67" s="526">
        <v>43</v>
      </c>
      <c r="E67" s="526">
        <v>47</v>
      </c>
      <c r="F67" s="526">
        <v>50</v>
      </c>
      <c r="G67" s="526">
        <v>48</v>
      </c>
      <c r="H67" s="526">
        <v>50</v>
      </c>
      <c r="I67" s="526">
        <v>16</v>
      </c>
      <c r="J67" s="526">
        <v>52</v>
      </c>
      <c r="K67" s="526">
        <v>54</v>
      </c>
      <c r="L67" s="526">
        <v>46</v>
      </c>
      <c r="M67" s="526">
        <v>41</v>
      </c>
      <c r="N67" s="526">
        <v>63</v>
      </c>
      <c r="O67" s="526">
        <v>41</v>
      </c>
      <c r="P67" s="526">
        <v>38</v>
      </c>
      <c r="Q67" s="526">
        <v>54</v>
      </c>
      <c r="R67" s="526">
        <v>58</v>
      </c>
      <c r="S67" s="526">
        <v>48</v>
      </c>
      <c r="T67" s="526">
        <v>44</v>
      </c>
      <c r="U67" s="526">
        <v>42</v>
      </c>
      <c r="V67" s="526">
        <v>44</v>
      </c>
      <c r="W67" s="526">
        <v>37</v>
      </c>
      <c r="X67" s="526">
        <v>32</v>
      </c>
      <c r="Y67" s="526">
        <v>42</v>
      </c>
      <c r="Z67" s="526">
        <v>51</v>
      </c>
      <c r="AA67" s="526">
        <v>46</v>
      </c>
      <c r="AB67" s="526">
        <v>46</v>
      </c>
      <c r="AC67" s="526">
        <v>46</v>
      </c>
      <c r="AD67" s="526">
        <v>44</v>
      </c>
      <c r="AE67" s="526">
        <v>52</v>
      </c>
      <c r="AF67" s="527"/>
    </row>
    <row r="68" spans="1:81" ht="17.25" x14ac:dyDescent="0.25">
      <c r="A68" s="462" t="s">
        <v>106</v>
      </c>
      <c r="B68" s="526">
        <v>22</v>
      </c>
      <c r="C68" s="526">
        <v>31</v>
      </c>
      <c r="D68" s="526">
        <v>32</v>
      </c>
      <c r="E68" s="526">
        <v>57</v>
      </c>
      <c r="F68" s="526">
        <v>53</v>
      </c>
      <c r="G68" s="526">
        <v>47</v>
      </c>
      <c r="H68" s="526">
        <v>27</v>
      </c>
      <c r="I68" s="526">
        <v>19</v>
      </c>
      <c r="J68" s="526">
        <v>39</v>
      </c>
      <c r="K68" s="526">
        <v>59</v>
      </c>
      <c r="L68" s="526">
        <v>40</v>
      </c>
      <c r="M68" s="526">
        <v>50</v>
      </c>
      <c r="N68" s="526">
        <v>54</v>
      </c>
      <c r="O68" s="526">
        <v>45</v>
      </c>
      <c r="P68" s="526">
        <v>21</v>
      </c>
      <c r="Q68" s="526">
        <v>40</v>
      </c>
      <c r="R68" s="526">
        <v>46</v>
      </c>
      <c r="S68" s="526">
        <v>50</v>
      </c>
      <c r="T68" s="526">
        <v>38</v>
      </c>
      <c r="U68" s="526">
        <v>46</v>
      </c>
      <c r="V68" s="526">
        <v>70</v>
      </c>
      <c r="W68" s="526">
        <v>28</v>
      </c>
      <c r="X68" s="526">
        <v>30</v>
      </c>
      <c r="Y68" s="526">
        <v>45</v>
      </c>
      <c r="Z68" s="526">
        <v>46</v>
      </c>
      <c r="AA68" s="526">
        <v>55</v>
      </c>
      <c r="AB68" s="526">
        <v>52</v>
      </c>
      <c r="AC68" s="526">
        <v>52</v>
      </c>
      <c r="AD68" s="526">
        <v>70</v>
      </c>
      <c r="AE68" s="526">
        <v>53</v>
      </c>
      <c r="AF68" s="527"/>
    </row>
    <row r="69" spans="1:81" ht="17.25" x14ac:dyDescent="0.25">
      <c r="A69" s="462" t="s">
        <v>52</v>
      </c>
      <c r="B69" s="526">
        <v>22</v>
      </c>
      <c r="C69" s="526">
        <v>33</v>
      </c>
      <c r="D69" s="526">
        <v>43</v>
      </c>
      <c r="E69" s="526">
        <v>45</v>
      </c>
      <c r="F69" s="526">
        <v>37</v>
      </c>
      <c r="G69" s="526">
        <v>49</v>
      </c>
      <c r="H69" s="526">
        <v>24</v>
      </c>
      <c r="I69" s="526">
        <v>16</v>
      </c>
      <c r="J69" s="526">
        <v>31</v>
      </c>
      <c r="K69" s="526">
        <v>35</v>
      </c>
      <c r="L69" s="526">
        <v>39</v>
      </c>
      <c r="M69" s="526">
        <v>31</v>
      </c>
      <c r="N69" s="526">
        <v>48</v>
      </c>
      <c r="O69" s="526">
        <v>38</v>
      </c>
      <c r="P69" s="526">
        <v>28</v>
      </c>
      <c r="Q69" s="526">
        <v>32</v>
      </c>
      <c r="R69" s="526">
        <v>43</v>
      </c>
      <c r="S69" s="526">
        <v>35</v>
      </c>
      <c r="T69" s="526">
        <v>46</v>
      </c>
      <c r="U69" s="526">
        <v>43</v>
      </c>
      <c r="V69" s="526">
        <v>52</v>
      </c>
      <c r="W69" s="526">
        <v>28</v>
      </c>
      <c r="X69" s="526">
        <v>33</v>
      </c>
      <c r="Y69" s="526">
        <v>45</v>
      </c>
      <c r="Z69" s="526">
        <v>42</v>
      </c>
      <c r="AA69" s="526">
        <v>45</v>
      </c>
      <c r="AB69" s="526">
        <v>59</v>
      </c>
      <c r="AC69" s="526">
        <v>59</v>
      </c>
      <c r="AD69" s="526">
        <v>52</v>
      </c>
      <c r="AE69" s="526">
        <v>38</v>
      </c>
      <c r="AF69" s="527"/>
    </row>
    <row r="70" spans="1:81" ht="17.25" x14ac:dyDescent="0.25">
      <c r="A70" s="462" t="s">
        <v>107</v>
      </c>
      <c r="B70" s="526">
        <v>16</v>
      </c>
      <c r="C70" s="526">
        <v>23</v>
      </c>
      <c r="D70" s="526">
        <v>35</v>
      </c>
      <c r="E70" s="526">
        <v>24</v>
      </c>
      <c r="F70" s="526">
        <v>31</v>
      </c>
      <c r="G70" s="526">
        <v>29</v>
      </c>
      <c r="H70" s="526">
        <v>26</v>
      </c>
      <c r="I70" s="526">
        <v>11</v>
      </c>
      <c r="J70" s="526">
        <v>29</v>
      </c>
      <c r="K70" s="526">
        <v>32</v>
      </c>
      <c r="L70" s="526">
        <v>40</v>
      </c>
      <c r="M70" s="526">
        <v>29</v>
      </c>
      <c r="N70" s="526">
        <v>34</v>
      </c>
      <c r="O70" s="526">
        <v>28</v>
      </c>
      <c r="P70" s="526">
        <v>16</v>
      </c>
      <c r="Q70" s="526">
        <v>27</v>
      </c>
      <c r="R70" s="526">
        <v>21</v>
      </c>
      <c r="S70" s="526">
        <v>29</v>
      </c>
      <c r="T70" s="526">
        <v>41</v>
      </c>
      <c r="U70" s="526">
        <v>28</v>
      </c>
      <c r="V70" s="526">
        <v>32</v>
      </c>
      <c r="W70" s="526">
        <v>27</v>
      </c>
      <c r="X70" s="526">
        <v>22</v>
      </c>
      <c r="Y70" s="526">
        <v>23</v>
      </c>
      <c r="Z70" s="526">
        <v>31</v>
      </c>
      <c r="AA70" s="526">
        <v>44</v>
      </c>
      <c r="AB70" s="526">
        <v>35</v>
      </c>
      <c r="AC70" s="526">
        <v>35</v>
      </c>
      <c r="AD70" s="526">
        <v>32</v>
      </c>
      <c r="AE70" s="526">
        <v>44</v>
      </c>
      <c r="AF70" s="527"/>
    </row>
    <row r="71" spans="1:81" ht="17.25" x14ac:dyDescent="0.25">
      <c r="A71" s="463" t="s">
        <v>53</v>
      </c>
      <c r="B71" s="526">
        <v>7</v>
      </c>
      <c r="C71" s="526">
        <v>8</v>
      </c>
      <c r="D71" s="526">
        <v>17</v>
      </c>
      <c r="E71" s="526">
        <v>8</v>
      </c>
      <c r="F71" s="526">
        <v>19</v>
      </c>
      <c r="G71" s="526">
        <v>23</v>
      </c>
      <c r="H71" s="526">
        <v>7</v>
      </c>
      <c r="I71" s="526">
        <v>3</v>
      </c>
      <c r="J71" s="526">
        <v>15</v>
      </c>
      <c r="K71" s="526">
        <v>21</v>
      </c>
      <c r="L71" s="526">
        <v>16</v>
      </c>
      <c r="M71" s="526">
        <v>16</v>
      </c>
      <c r="N71" s="526">
        <v>10</v>
      </c>
      <c r="O71" s="526">
        <v>16</v>
      </c>
      <c r="P71" s="526">
        <v>5</v>
      </c>
      <c r="Q71" s="526">
        <v>15</v>
      </c>
      <c r="R71" s="526">
        <v>19</v>
      </c>
      <c r="S71" s="526">
        <v>22</v>
      </c>
      <c r="T71" s="526">
        <v>14</v>
      </c>
      <c r="U71" s="526">
        <v>20</v>
      </c>
      <c r="V71" s="526">
        <v>13</v>
      </c>
      <c r="W71" s="526">
        <v>10</v>
      </c>
      <c r="X71" s="526">
        <v>12</v>
      </c>
      <c r="Y71" s="526">
        <v>31</v>
      </c>
      <c r="Z71" s="526">
        <v>12</v>
      </c>
      <c r="AA71" s="526">
        <v>9</v>
      </c>
      <c r="AB71" s="526">
        <v>19</v>
      </c>
      <c r="AC71" s="526">
        <v>19</v>
      </c>
      <c r="AD71" s="629">
        <v>10</v>
      </c>
      <c r="AE71" s="630">
        <v>11</v>
      </c>
      <c r="AF71" s="526"/>
    </row>
    <row r="72" spans="1:81" ht="17.25" x14ac:dyDescent="0.25">
      <c r="A72" s="463" t="s">
        <v>108</v>
      </c>
      <c r="B72" s="526">
        <v>1</v>
      </c>
      <c r="C72" s="526"/>
      <c r="D72" s="526"/>
      <c r="E72" s="526">
        <v>1</v>
      </c>
      <c r="F72" s="526">
        <v>2</v>
      </c>
      <c r="G72" s="526"/>
      <c r="H72" s="526"/>
      <c r="I72" s="526"/>
      <c r="J72" s="526"/>
      <c r="K72" s="526"/>
      <c r="L72" s="526">
        <v>1</v>
      </c>
      <c r="M72" s="526">
        <v>1</v>
      </c>
      <c r="N72" s="526"/>
      <c r="O72" s="526"/>
      <c r="P72" s="526"/>
      <c r="Q72" s="526"/>
      <c r="R72" s="526"/>
      <c r="S72" s="526"/>
      <c r="T72" s="526"/>
      <c r="U72" s="526">
        <v>3</v>
      </c>
      <c r="V72" s="526"/>
      <c r="W72" s="526"/>
      <c r="X72" s="526"/>
      <c r="Y72" s="526">
        <v>3</v>
      </c>
      <c r="Z72" s="526"/>
      <c r="AA72" s="526"/>
      <c r="AB72" s="526">
        <v>6</v>
      </c>
      <c r="AC72" s="526">
        <v>6</v>
      </c>
      <c r="AD72" s="526"/>
      <c r="AE72" s="526"/>
      <c r="AF72" s="527"/>
    </row>
    <row r="73" spans="1:81" ht="15" x14ac:dyDescent="0.25">
      <c r="A73" s="464" t="s">
        <v>109</v>
      </c>
      <c r="B73" s="192"/>
      <c r="C73" s="192"/>
      <c r="D73" s="193"/>
      <c r="E73" s="192"/>
      <c r="F73" s="192"/>
      <c r="G73" s="192"/>
      <c r="H73" s="192"/>
      <c r="I73" s="192"/>
      <c r="J73" s="192"/>
      <c r="K73" s="193"/>
      <c r="L73" s="192"/>
      <c r="M73" s="192"/>
      <c r="N73" s="192"/>
      <c r="O73" s="193"/>
      <c r="P73" s="192"/>
      <c r="Q73" s="192"/>
      <c r="R73" s="193"/>
      <c r="S73" s="192"/>
      <c r="T73" s="192"/>
      <c r="U73" s="192"/>
      <c r="V73" s="193"/>
      <c r="W73" s="193"/>
      <c r="X73" s="192"/>
      <c r="Y73" s="193"/>
      <c r="Z73" s="192"/>
      <c r="AA73" s="193"/>
      <c r="AB73" s="193"/>
      <c r="AC73" s="192"/>
      <c r="AD73" s="193"/>
      <c r="AE73" s="126"/>
      <c r="AF73" s="125"/>
    </row>
    <row r="74" spans="1:81" ht="16.5" x14ac:dyDescent="0.25">
      <c r="A74" s="127" t="s">
        <v>110</v>
      </c>
      <c r="B74" s="128">
        <f>SUM(B3:B73)</f>
        <v>8465</v>
      </c>
      <c r="C74" s="128">
        <f t="shared" ref="C74:AF74" si="2">SUM(C3:C73)</f>
        <v>5946</v>
      </c>
      <c r="D74" s="128">
        <f t="shared" si="2"/>
        <v>6767</v>
      </c>
      <c r="E74" s="128">
        <f t="shared" si="2"/>
        <v>7190</v>
      </c>
      <c r="F74" s="128">
        <f t="shared" si="2"/>
        <v>7314</v>
      </c>
      <c r="G74" s="128">
        <f>SUM(G3:G73)</f>
        <v>6919</v>
      </c>
      <c r="H74" s="128">
        <f t="shared" si="2"/>
        <v>7760</v>
      </c>
      <c r="I74" s="128">
        <f t="shared" si="2"/>
        <v>5664</v>
      </c>
      <c r="J74" s="128">
        <f t="shared" si="2"/>
        <v>6775</v>
      </c>
      <c r="K74" s="128">
        <f t="shared" si="2"/>
        <v>7204</v>
      </c>
      <c r="L74" s="128">
        <f t="shared" si="2"/>
        <v>7006</v>
      </c>
      <c r="M74" s="128">
        <f t="shared" si="2"/>
        <v>6161</v>
      </c>
      <c r="N74" s="128">
        <f t="shared" si="2"/>
        <v>6601</v>
      </c>
      <c r="O74" s="128">
        <f t="shared" si="2"/>
        <v>9198</v>
      </c>
      <c r="P74" s="128">
        <f t="shared" si="2"/>
        <v>8364</v>
      </c>
      <c r="Q74" s="128">
        <f t="shared" si="2"/>
        <v>6029</v>
      </c>
      <c r="R74" s="128">
        <f t="shared" si="2"/>
        <v>6631</v>
      </c>
      <c r="S74" s="128">
        <f t="shared" si="2"/>
        <v>7179</v>
      </c>
      <c r="T74" s="128">
        <f t="shared" si="2"/>
        <v>6946</v>
      </c>
      <c r="U74" s="128">
        <f t="shared" si="2"/>
        <v>6804</v>
      </c>
      <c r="V74" s="128">
        <f t="shared" si="2"/>
        <v>8333</v>
      </c>
      <c r="W74" s="128">
        <f t="shared" si="2"/>
        <v>8419</v>
      </c>
      <c r="X74" s="128">
        <f t="shared" si="2"/>
        <v>6685</v>
      </c>
      <c r="Y74" s="128">
        <f t="shared" si="2"/>
        <v>7134</v>
      </c>
      <c r="Z74" s="128">
        <f t="shared" si="2"/>
        <v>7234</v>
      </c>
      <c r="AA74" s="128">
        <f t="shared" si="2"/>
        <v>6719</v>
      </c>
      <c r="AB74" s="128">
        <f t="shared" si="2"/>
        <v>6583</v>
      </c>
      <c r="AC74" s="128">
        <f t="shared" si="2"/>
        <v>6583</v>
      </c>
      <c r="AD74" s="128">
        <f t="shared" si="2"/>
        <v>7956</v>
      </c>
      <c r="AE74" s="128">
        <f t="shared" si="2"/>
        <v>6752</v>
      </c>
      <c r="AF74" s="128">
        <f t="shared" si="2"/>
        <v>0</v>
      </c>
    </row>
    <row r="77" spans="1:81" ht="20.25" x14ac:dyDescent="0.3">
      <c r="A77" s="443" t="s">
        <v>250</v>
      </c>
      <c r="B77" s="465" t="s">
        <v>420</v>
      </c>
      <c r="C77" s="465" t="s">
        <v>421</v>
      </c>
      <c r="D77" s="465" t="s">
        <v>422</v>
      </c>
      <c r="E77" s="465" t="s">
        <v>423</v>
      </c>
      <c r="F77" s="465" t="s">
        <v>417</v>
      </c>
      <c r="G77" s="465" t="s">
        <v>418</v>
      </c>
      <c r="H77" s="465" t="s">
        <v>419</v>
      </c>
      <c r="I77" s="614" t="s">
        <v>420</v>
      </c>
      <c r="J77" s="465" t="s">
        <v>421</v>
      </c>
      <c r="K77" s="465" t="s">
        <v>422</v>
      </c>
      <c r="L77" s="465" t="s">
        <v>423</v>
      </c>
      <c r="M77" s="465" t="s">
        <v>417</v>
      </c>
      <c r="N77" s="465" t="s">
        <v>418</v>
      </c>
      <c r="O77" s="465" t="s">
        <v>419</v>
      </c>
      <c r="P77" s="614" t="s">
        <v>420</v>
      </c>
      <c r="Q77" s="465" t="s">
        <v>421</v>
      </c>
      <c r="R77" s="465" t="s">
        <v>422</v>
      </c>
      <c r="S77" s="465" t="s">
        <v>423</v>
      </c>
      <c r="T77" s="465" t="s">
        <v>417</v>
      </c>
      <c r="U77" s="465" t="s">
        <v>418</v>
      </c>
      <c r="V77" s="465" t="s">
        <v>419</v>
      </c>
      <c r="W77" s="465" t="s">
        <v>420</v>
      </c>
      <c r="X77" s="465" t="s">
        <v>421</v>
      </c>
      <c r="Y77" s="465" t="s">
        <v>422</v>
      </c>
      <c r="Z77" s="465" t="s">
        <v>423</v>
      </c>
      <c r="AA77" s="465" t="s">
        <v>417</v>
      </c>
      <c r="AB77" s="465" t="s">
        <v>418</v>
      </c>
      <c r="AC77" s="614" t="s">
        <v>418</v>
      </c>
      <c r="AD77" s="614" t="s">
        <v>419</v>
      </c>
      <c r="AE77" s="465" t="s">
        <v>420</v>
      </c>
      <c r="AF77" s="465"/>
    </row>
    <row r="78" spans="1:81" s="190" customFormat="1" ht="14.25" x14ac:dyDescent="0.3">
      <c r="A78" s="191" t="s">
        <v>111</v>
      </c>
      <c r="B78" s="189">
        <v>42827</v>
      </c>
      <c r="C78" s="189">
        <v>42828</v>
      </c>
      <c r="D78" s="189">
        <v>42829</v>
      </c>
      <c r="E78" s="189">
        <v>42830</v>
      </c>
      <c r="F78" s="189">
        <v>42831</v>
      </c>
      <c r="G78" s="189">
        <v>42832</v>
      </c>
      <c r="H78" s="615">
        <v>42840</v>
      </c>
      <c r="I78" s="615">
        <v>42841</v>
      </c>
      <c r="J78" s="189">
        <v>42835</v>
      </c>
      <c r="K78" s="189">
        <v>42836</v>
      </c>
      <c r="L78" s="189">
        <v>42837</v>
      </c>
      <c r="M78" s="189">
        <v>42838</v>
      </c>
      <c r="N78" s="189">
        <v>42839</v>
      </c>
      <c r="O78" s="615">
        <v>42833</v>
      </c>
      <c r="P78" s="615">
        <v>42834</v>
      </c>
      <c r="Q78" s="189">
        <v>42842</v>
      </c>
      <c r="R78" s="189">
        <v>42843</v>
      </c>
      <c r="S78" s="189">
        <v>42844</v>
      </c>
      <c r="T78" s="189">
        <v>42845</v>
      </c>
      <c r="U78" s="189">
        <v>42846</v>
      </c>
      <c r="V78" s="189">
        <v>42847</v>
      </c>
      <c r="W78" s="189">
        <v>42848</v>
      </c>
      <c r="X78" s="189">
        <v>42849</v>
      </c>
      <c r="Y78" s="189">
        <v>42850</v>
      </c>
      <c r="Z78" s="189">
        <v>42851</v>
      </c>
      <c r="AA78" s="189">
        <v>42852</v>
      </c>
      <c r="AB78" s="189">
        <v>42853</v>
      </c>
      <c r="AC78" s="615">
        <v>42853</v>
      </c>
      <c r="AD78" s="615">
        <v>42854</v>
      </c>
      <c r="AE78" s="615">
        <v>42855</v>
      </c>
      <c r="AF78" s="189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</row>
    <row r="79" spans="1:81" x14ac:dyDescent="0.25">
      <c r="A79" s="129" t="s">
        <v>112</v>
      </c>
      <c r="B79" s="139">
        <f>SUM(B3:B6)</f>
        <v>131</v>
      </c>
      <c r="C79" s="139">
        <f t="shared" ref="C79:AF79" si="3">SUM(C3:C6)</f>
        <v>138</v>
      </c>
      <c r="D79" s="139">
        <f t="shared" si="3"/>
        <v>195</v>
      </c>
      <c r="E79" s="139">
        <f t="shared" si="3"/>
        <v>198</v>
      </c>
      <c r="F79" s="139">
        <f t="shared" si="3"/>
        <v>222</v>
      </c>
      <c r="G79" s="139">
        <f t="shared" si="3"/>
        <v>233</v>
      </c>
      <c r="H79" s="139">
        <f t="shared" si="3"/>
        <v>216</v>
      </c>
      <c r="I79" s="139">
        <f t="shared" si="3"/>
        <v>94</v>
      </c>
      <c r="J79" s="139">
        <f t="shared" si="3"/>
        <v>162</v>
      </c>
      <c r="K79" s="139">
        <f t="shared" si="3"/>
        <v>226</v>
      </c>
      <c r="L79" s="139">
        <f t="shared" si="3"/>
        <v>222</v>
      </c>
      <c r="M79" s="139">
        <f t="shared" si="3"/>
        <v>180</v>
      </c>
      <c r="N79" s="139">
        <f t="shared" si="3"/>
        <v>199</v>
      </c>
      <c r="O79" s="139">
        <f t="shared" si="3"/>
        <v>237</v>
      </c>
      <c r="P79" s="139">
        <f t="shared" si="3"/>
        <v>162</v>
      </c>
      <c r="Q79" s="139">
        <f t="shared" si="3"/>
        <v>101</v>
      </c>
      <c r="R79" s="139">
        <f t="shared" si="3"/>
        <v>210</v>
      </c>
      <c r="S79" s="139">
        <f t="shared" si="3"/>
        <v>225</v>
      </c>
      <c r="T79" s="139">
        <f t="shared" si="3"/>
        <v>209</v>
      </c>
      <c r="U79" s="139">
        <f t="shared" si="3"/>
        <v>212</v>
      </c>
      <c r="V79" s="139">
        <f t="shared" si="3"/>
        <v>248</v>
      </c>
      <c r="W79" s="139">
        <f t="shared" si="3"/>
        <v>148</v>
      </c>
      <c r="X79" s="139">
        <f t="shared" si="3"/>
        <v>159</v>
      </c>
      <c r="Y79" s="139">
        <f t="shared" si="3"/>
        <v>226</v>
      </c>
      <c r="Z79" s="139">
        <f t="shared" si="3"/>
        <v>251</v>
      </c>
      <c r="AA79" s="139">
        <f t="shared" si="3"/>
        <v>231</v>
      </c>
      <c r="AB79" s="139">
        <f t="shared" si="3"/>
        <v>224</v>
      </c>
      <c r="AC79" s="139">
        <f t="shared" si="3"/>
        <v>224</v>
      </c>
      <c r="AD79" s="139">
        <f t="shared" si="3"/>
        <v>242</v>
      </c>
      <c r="AE79" s="139">
        <f t="shared" si="3"/>
        <v>109</v>
      </c>
      <c r="AF79" s="139">
        <f t="shared" si="3"/>
        <v>0</v>
      </c>
    </row>
    <row r="80" spans="1:81" x14ac:dyDescent="0.25">
      <c r="A80" s="129" t="s">
        <v>113</v>
      </c>
      <c r="B80" s="140">
        <f>SUM(B7:B10)</f>
        <v>250</v>
      </c>
      <c r="C80" s="140">
        <f t="shared" ref="C80:AF80" si="4">SUM(C7:C10)</f>
        <v>175</v>
      </c>
      <c r="D80" s="140">
        <f t="shared" si="4"/>
        <v>262</v>
      </c>
      <c r="E80" s="140">
        <f t="shared" si="4"/>
        <v>321</v>
      </c>
      <c r="F80" s="140">
        <f t="shared" si="4"/>
        <v>347</v>
      </c>
      <c r="G80" s="140">
        <f t="shared" si="4"/>
        <v>296</v>
      </c>
      <c r="H80" s="140">
        <f t="shared" si="4"/>
        <v>402</v>
      </c>
      <c r="I80" s="140">
        <f t="shared" si="4"/>
        <v>169</v>
      </c>
      <c r="J80" s="140">
        <f t="shared" si="4"/>
        <v>235</v>
      </c>
      <c r="K80" s="140">
        <f t="shared" si="4"/>
        <v>324</v>
      </c>
      <c r="L80" s="140">
        <f t="shared" si="4"/>
        <v>342</v>
      </c>
      <c r="M80" s="140">
        <f t="shared" si="4"/>
        <v>317</v>
      </c>
      <c r="N80" s="140">
        <f t="shared" si="4"/>
        <v>290</v>
      </c>
      <c r="O80" s="140">
        <f t="shared" si="4"/>
        <v>420</v>
      </c>
      <c r="P80" s="140">
        <f t="shared" si="4"/>
        <v>335</v>
      </c>
      <c r="Q80" s="140">
        <f t="shared" si="4"/>
        <v>147</v>
      </c>
      <c r="R80" s="140">
        <f t="shared" si="4"/>
        <v>265</v>
      </c>
      <c r="S80" s="140">
        <f t="shared" si="4"/>
        <v>307</v>
      </c>
      <c r="T80" s="140">
        <f t="shared" si="4"/>
        <v>341</v>
      </c>
      <c r="U80" s="140">
        <f t="shared" si="4"/>
        <v>345</v>
      </c>
      <c r="V80" s="140">
        <f t="shared" si="4"/>
        <v>457</v>
      </c>
      <c r="W80" s="140">
        <f t="shared" si="4"/>
        <v>326</v>
      </c>
      <c r="X80" s="140">
        <f t="shared" si="4"/>
        <v>244</v>
      </c>
      <c r="Y80" s="140">
        <f t="shared" si="4"/>
        <v>317</v>
      </c>
      <c r="Z80" s="140">
        <f t="shared" si="4"/>
        <v>351</v>
      </c>
      <c r="AA80" s="140">
        <f t="shared" si="4"/>
        <v>280</v>
      </c>
      <c r="AB80" s="140">
        <f t="shared" si="4"/>
        <v>319</v>
      </c>
      <c r="AC80" s="140">
        <f t="shared" si="4"/>
        <v>319</v>
      </c>
      <c r="AD80" s="140">
        <f t="shared" si="4"/>
        <v>384</v>
      </c>
      <c r="AE80" s="140">
        <f t="shared" si="4"/>
        <v>270</v>
      </c>
      <c r="AF80" s="140">
        <f t="shared" si="4"/>
        <v>0</v>
      </c>
    </row>
    <row r="81" spans="1:32" x14ac:dyDescent="0.25">
      <c r="A81" s="129" t="s">
        <v>114</v>
      </c>
      <c r="B81" s="140">
        <f>SUM(B11:B14)</f>
        <v>486</v>
      </c>
      <c r="C81" s="140">
        <f t="shared" ref="C81:AF81" si="5">SUM(C11:C14)</f>
        <v>371</v>
      </c>
      <c r="D81" s="140">
        <f t="shared" si="5"/>
        <v>445</v>
      </c>
      <c r="E81" s="140">
        <f t="shared" si="5"/>
        <v>411</v>
      </c>
      <c r="F81" s="140">
        <f t="shared" si="5"/>
        <v>448</v>
      </c>
      <c r="G81" s="140">
        <f t="shared" si="5"/>
        <v>429</v>
      </c>
      <c r="H81" s="140">
        <f t="shared" si="5"/>
        <v>491</v>
      </c>
      <c r="I81" s="140">
        <f t="shared" si="5"/>
        <v>303</v>
      </c>
      <c r="J81" s="140">
        <f t="shared" si="5"/>
        <v>341</v>
      </c>
      <c r="K81" s="140">
        <f t="shared" si="5"/>
        <v>429</v>
      </c>
      <c r="L81" s="140">
        <f t="shared" si="5"/>
        <v>443</v>
      </c>
      <c r="M81" s="140">
        <f t="shared" si="5"/>
        <v>408</v>
      </c>
      <c r="N81" s="140">
        <f t="shared" si="5"/>
        <v>370</v>
      </c>
      <c r="O81" s="140">
        <f t="shared" si="5"/>
        <v>612</v>
      </c>
      <c r="P81" s="140">
        <f t="shared" si="5"/>
        <v>472</v>
      </c>
      <c r="Q81" s="140">
        <f t="shared" si="5"/>
        <v>241</v>
      </c>
      <c r="R81" s="140">
        <f t="shared" si="5"/>
        <v>350</v>
      </c>
      <c r="S81" s="140">
        <f t="shared" si="5"/>
        <v>380</v>
      </c>
      <c r="T81" s="140">
        <f t="shared" si="5"/>
        <v>398</v>
      </c>
      <c r="U81" s="140">
        <f t="shared" si="5"/>
        <v>423</v>
      </c>
      <c r="V81" s="140">
        <f t="shared" si="5"/>
        <v>523</v>
      </c>
      <c r="W81" s="140">
        <f t="shared" si="5"/>
        <v>408</v>
      </c>
      <c r="X81" s="140">
        <f t="shared" si="5"/>
        <v>340</v>
      </c>
      <c r="Y81" s="140">
        <f t="shared" si="5"/>
        <v>406</v>
      </c>
      <c r="Z81" s="140">
        <f t="shared" si="5"/>
        <v>450</v>
      </c>
      <c r="AA81" s="140">
        <f t="shared" si="5"/>
        <v>373</v>
      </c>
      <c r="AB81" s="140">
        <f t="shared" si="5"/>
        <v>377</v>
      </c>
      <c r="AC81" s="140">
        <f t="shared" si="5"/>
        <v>377</v>
      </c>
      <c r="AD81" s="140">
        <f t="shared" si="5"/>
        <v>441</v>
      </c>
      <c r="AE81" s="140">
        <f t="shared" si="5"/>
        <v>388</v>
      </c>
      <c r="AF81" s="140">
        <f t="shared" si="5"/>
        <v>0</v>
      </c>
    </row>
    <row r="82" spans="1:32" x14ac:dyDescent="0.25">
      <c r="A82" s="129" t="s">
        <v>115</v>
      </c>
      <c r="B82" s="140">
        <f>SUM(B15:B18)</f>
        <v>599</v>
      </c>
      <c r="C82" s="140">
        <f t="shared" ref="C82:AF82" si="6">SUM(C15:C18)</f>
        <v>377</v>
      </c>
      <c r="D82" s="140">
        <f t="shared" si="6"/>
        <v>521</v>
      </c>
      <c r="E82" s="140">
        <f t="shared" si="6"/>
        <v>496</v>
      </c>
      <c r="F82" s="140">
        <f t="shared" si="6"/>
        <v>472</v>
      </c>
      <c r="G82" s="140">
        <f t="shared" si="6"/>
        <v>492</v>
      </c>
      <c r="H82" s="140">
        <f t="shared" si="6"/>
        <v>511</v>
      </c>
      <c r="I82" s="140">
        <f t="shared" si="6"/>
        <v>365</v>
      </c>
      <c r="J82" s="140">
        <f t="shared" si="6"/>
        <v>446</v>
      </c>
      <c r="K82" s="140">
        <f t="shared" si="6"/>
        <v>533</v>
      </c>
      <c r="L82" s="140">
        <f t="shared" si="6"/>
        <v>507</v>
      </c>
      <c r="M82" s="140">
        <f t="shared" si="6"/>
        <v>410</v>
      </c>
      <c r="N82" s="140">
        <f t="shared" si="6"/>
        <v>492</v>
      </c>
      <c r="O82" s="140">
        <f t="shared" si="6"/>
        <v>624</v>
      </c>
      <c r="P82" s="140">
        <f t="shared" si="6"/>
        <v>618</v>
      </c>
      <c r="Q82" s="140">
        <f t="shared" si="6"/>
        <v>370</v>
      </c>
      <c r="R82" s="140">
        <f t="shared" si="6"/>
        <v>480</v>
      </c>
      <c r="S82" s="140">
        <f t="shared" si="6"/>
        <v>503</v>
      </c>
      <c r="T82" s="140">
        <f t="shared" si="6"/>
        <v>467</v>
      </c>
      <c r="U82" s="140">
        <f t="shared" si="6"/>
        <v>474</v>
      </c>
      <c r="V82" s="140">
        <f t="shared" si="6"/>
        <v>536</v>
      </c>
      <c r="W82" s="140">
        <f t="shared" si="6"/>
        <v>570</v>
      </c>
      <c r="X82" s="140">
        <f t="shared" si="6"/>
        <v>414</v>
      </c>
      <c r="Y82" s="140">
        <f t="shared" si="6"/>
        <v>510</v>
      </c>
      <c r="Z82" s="140">
        <f t="shared" si="6"/>
        <v>571</v>
      </c>
      <c r="AA82" s="140">
        <f t="shared" si="6"/>
        <v>477</v>
      </c>
      <c r="AB82" s="140">
        <f t="shared" si="6"/>
        <v>434</v>
      </c>
      <c r="AC82" s="140">
        <f t="shared" si="6"/>
        <v>434</v>
      </c>
      <c r="AD82" s="140">
        <f t="shared" si="6"/>
        <v>529</v>
      </c>
      <c r="AE82" s="140">
        <f t="shared" si="6"/>
        <v>456</v>
      </c>
      <c r="AF82" s="140">
        <f t="shared" si="6"/>
        <v>0</v>
      </c>
    </row>
    <row r="83" spans="1:32" x14ac:dyDescent="0.25">
      <c r="A83" s="129" t="s">
        <v>116</v>
      </c>
      <c r="B83" s="141">
        <f>SUM(B19:B22)</f>
        <v>664</v>
      </c>
      <c r="C83" s="141">
        <f t="shared" ref="C83:AF83" si="7">SUM(C19:C22)</f>
        <v>484</v>
      </c>
      <c r="D83" s="141">
        <f t="shared" si="7"/>
        <v>543</v>
      </c>
      <c r="E83" s="141">
        <f t="shared" si="7"/>
        <v>585</v>
      </c>
      <c r="F83" s="141">
        <f t="shared" si="7"/>
        <v>695</v>
      </c>
      <c r="G83" s="141">
        <f t="shared" si="7"/>
        <v>524</v>
      </c>
      <c r="H83" s="141">
        <f t="shared" si="7"/>
        <v>642</v>
      </c>
      <c r="I83" s="141">
        <f t="shared" si="7"/>
        <v>478</v>
      </c>
      <c r="J83" s="141">
        <f t="shared" si="7"/>
        <v>503</v>
      </c>
      <c r="K83" s="141">
        <f t="shared" si="7"/>
        <v>608</v>
      </c>
      <c r="L83" s="141">
        <f t="shared" si="7"/>
        <v>507</v>
      </c>
      <c r="M83" s="141">
        <f t="shared" si="7"/>
        <v>481</v>
      </c>
      <c r="N83" s="141">
        <f t="shared" si="7"/>
        <v>571</v>
      </c>
      <c r="O83" s="141">
        <f t="shared" si="7"/>
        <v>665</v>
      </c>
      <c r="P83" s="141">
        <f t="shared" si="7"/>
        <v>705</v>
      </c>
      <c r="Q83" s="141">
        <f t="shared" si="7"/>
        <v>444</v>
      </c>
      <c r="R83" s="141">
        <f t="shared" si="7"/>
        <v>546</v>
      </c>
      <c r="S83" s="141">
        <f t="shared" si="7"/>
        <v>597</v>
      </c>
      <c r="T83" s="141">
        <f t="shared" si="7"/>
        <v>580</v>
      </c>
      <c r="U83" s="141">
        <f t="shared" si="7"/>
        <v>531</v>
      </c>
      <c r="V83" s="141">
        <f t="shared" si="7"/>
        <v>680</v>
      </c>
      <c r="W83" s="141">
        <f t="shared" si="7"/>
        <v>708</v>
      </c>
      <c r="X83" s="141">
        <f t="shared" si="7"/>
        <v>509</v>
      </c>
      <c r="Y83" s="141">
        <f t="shared" si="7"/>
        <v>550</v>
      </c>
      <c r="Z83" s="141">
        <f t="shared" si="7"/>
        <v>583</v>
      </c>
      <c r="AA83" s="141">
        <f t="shared" si="7"/>
        <v>561</v>
      </c>
      <c r="AB83" s="141">
        <f t="shared" si="7"/>
        <v>525</v>
      </c>
      <c r="AC83" s="141">
        <f t="shared" si="7"/>
        <v>525</v>
      </c>
      <c r="AD83" s="141">
        <f t="shared" si="7"/>
        <v>628</v>
      </c>
      <c r="AE83" s="141">
        <f t="shared" si="7"/>
        <v>589</v>
      </c>
      <c r="AF83" s="141">
        <f t="shared" si="7"/>
        <v>0</v>
      </c>
    </row>
    <row r="84" spans="1:32" x14ac:dyDescent="0.25">
      <c r="A84" s="129" t="s">
        <v>117</v>
      </c>
      <c r="B84" s="141">
        <f>SUM(B23:B26)</f>
        <v>781</v>
      </c>
      <c r="C84" s="141">
        <f t="shared" ref="C84:AF84" si="8">SUM(C23:C26)</f>
        <v>532</v>
      </c>
      <c r="D84" s="141">
        <f t="shared" si="8"/>
        <v>611</v>
      </c>
      <c r="E84" s="141">
        <f t="shared" si="8"/>
        <v>659</v>
      </c>
      <c r="F84" s="141">
        <f t="shared" si="8"/>
        <v>672</v>
      </c>
      <c r="G84" s="141">
        <f t="shared" si="8"/>
        <v>585</v>
      </c>
      <c r="H84" s="141">
        <f t="shared" si="8"/>
        <v>609</v>
      </c>
      <c r="I84" s="141">
        <f t="shared" si="8"/>
        <v>536</v>
      </c>
      <c r="J84" s="141">
        <f t="shared" si="8"/>
        <v>511</v>
      </c>
      <c r="K84" s="141">
        <f t="shared" si="8"/>
        <v>606</v>
      </c>
      <c r="L84" s="141">
        <f t="shared" si="8"/>
        <v>549</v>
      </c>
      <c r="M84" s="141">
        <f t="shared" si="8"/>
        <v>545</v>
      </c>
      <c r="N84" s="141">
        <f t="shared" si="8"/>
        <v>538</v>
      </c>
      <c r="O84" s="141">
        <f t="shared" si="8"/>
        <v>736</v>
      </c>
      <c r="P84" s="141">
        <f t="shared" si="8"/>
        <v>785</v>
      </c>
      <c r="Q84" s="141">
        <f t="shared" si="8"/>
        <v>512</v>
      </c>
      <c r="R84" s="141">
        <f t="shared" si="8"/>
        <v>585</v>
      </c>
      <c r="S84" s="141">
        <f t="shared" si="8"/>
        <v>670</v>
      </c>
      <c r="T84" s="141">
        <f t="shared" si="8"/>
        <v>597</v>
      </c>
      <c r="U84" s="141">
        <f t="shared" si="8"/>
        <v>570</v>
      </c>
      <c r="V84" s="141">
        <f t="shared" si="8"/>
        <v>696</v>
      </c>
      <c r="W84" s="141">
        <f t="shared" si="8"/>
        <v>728</v>
      </c>
      <c r="X84" s="141">
        <f t="shared" si="8"/>
        <v>530</v>
      </c>
      <c r="Y84" s="141">
        <f t="shared" si="8"/>
        <v>585</v>
      </c>
      <c r="Z84" s="141">
        <f t="shared" si="8"/>
        <v>645</v>
      </c>
      <c r="AA84" s="141">
        <f t="shared" si="8"/>
        <v>515</v>
      </c>
      <c r="AB84" s="141">
        <f t="shared" si="8"/>
        <v>599</v>
      </c>
      <c r="AC84" s="141">
        <f t="shared" si="8"/>
        <v>599</v>
      </c>
      <c r="AD84" s="141">
        <f t="shared" si="8"/>
        <v>626</v>
      </c>
      <c r="AE84" s="141">
        <f t="shared" si="8"/>
        <v>645</v>
      </c>
      <c r="AF84" s="141">
        <f t="shared" si="8"/>
        <v>0</v>
      </c>
    </row>
    <row r="85" spans="1:32" x14ac:dyDescent="0.25">
      <c r="A85" s="129" t="s">
        <v>118</v>
      </c>
      <c r="B85" s="141">
        <f>SUM(B27:B30)</f>
        <v>848</v>
      </c>
      <c r="C85" s="141">
        <f t="shared" ref="C85:AF85" si="9">SUM(C27:C30)</f>
        <v>588</v>
      </c>
      <c r="D85" s="141">
        <f t="shared" si="9"/>
        <v>632</v>
      </c>
      <c r="E85" s="141">
        <f t="shared" si="9"/>
        <v>677</v>
      </c>
      <c r="F85" s="141">
        <f t="shared" si="9"/>
        <v>671</v>
      </c>
      <c r="G85" s="141">
        <f t="shared" si="9"/>
        <v>516</v>
      </c>
      <c r="H85" s="141">
        <f t="shared" si="9"/>
        <v>637</v>
      </c>
      <c r="I85" s="141">
        <f t="shared" si="9"/>
        <v>576</v>
      </c>
      <c r="J85" s="141">
        <f t="shared" si="9"/>
        <v>615</v>
      </c>
      <c r="K85" s="141">
        <f t="shared" si="9"/>
        <v>642</v>
      </c>
      <c r="L85" s="141">
        <f t="shared" si="9"/>
        <v>567</v>
      </c>
      <c r="M85" s="141">
        <f t="shared" si="9"/>
        <v>502</v>
      </c>
      <c r="N85" s="141">
        <f t="shared" si="9"/>
        <v>542</v>
      </c>
      <c r="O85" s="141">
        <f t="shared" si="9"/>
        <v>821</v>
      </c>
      <c r="P85" s="141">
        <f t="shared" si="9"/>
        <v>759</v>
      </c>
      <c r="Q85" s="141">
        <f t="shared" si="9"/>
        <v>547</v>
      </c>
      <c r="R85" s="141">
        <f t="shared" si="9"/>
        <v>566</v>
      </c>
      <c r="S85" s="141">
        <f t="shared" si="9"/>
        <v>614</v>
      </c>
      <c r="T85" s="141">
        <f t="shared" si="9"/>
        <v>592</v>
      </c>
      <c r="U85" s="141">
        <f t="shared" si="9"/>
        <v>558</v>
      </c>
      <c r="V85" s="141">
        <f t="shared" si="9"/>
        <v>703</v>
      </c>
      <c r="W85" s="141">
        <f t="shared" si="9"/>
        <v>805</v>
      </c>
      <c r="X85" s="141">
        <f t="shared" si="9"/>
        <v>637</v>
      </c>
      <c r="Y85" s="141">
        <f t="shared" si="9"/>
        <v>631</v>
      </c>
      <c r="Z85" s="141">
        <f t="shared" si="9"/>
        <v>628</v>
      </c>
      <c r="AA85" s="141">
        <f t="shared" si="9"/>
        <v>601</v>
      </c>
      <c r="AB85" s="141">
        <f t="shared" si="9"/>
        <v>526</v>
      </c>
      <c r="AC85" s="141">
        <f t="shared" si="9"/>
        <v>526</v>
      </c>
      <c r="AD85" s="141">
        <f t="shared" si="9"/>
        <v>614</v>
      </c>
      <c r="AE85" s="141">
        <f t="shared" si="9"/>
        <v>611</v>
      </c>
      <c r="AF85" s="141">
        <f t="shared" si="9"/>
        <v>0</v>
      </c>
    </row>
    <row r="86" spans="1:32" x14ac:dyDescent="0.25">
      <c r="A86" s="129" t="s">
        <v>119</v>
      </c>
      <c r="B86" s="141">
        <f>SUM(B31:B34)</f>
        <v>758</v>
      </c>
      <c r="C86" s="141">
        <f t="shared" ref="C86:AF86" si="10">SUM(C31:C34)</f>
        <v>535</v>
      </c>
      <c r="D86" s="141">
        <f t="shared" si="10"/>
        <v>466</v>
      </c>
      <c r="E86" s="141">
        <f t="shared" si="10"/>
        <v>569</v>
      </c>
      <c r="F86" s="141">
        <f t="shared" si="10"/>
        <v>513</v>
      </c>
      <c r="G86" s="141">
        <f t="shared" si="10"/>
        <v>542</v>
      </c>
      <c r="H86" s="141">
        <f t="shared" si="10"/>
        <v>611</v>
      </c>
      <c r="I86" s="141">
        <f t="shared" si="10"/>
        <v>538</v>
      </c>
      <c r="J86" s="141">
        <f t="shared" si="10"/>
        <v>564</v>
      </c>
      <c r="K86" s="141">
        <f t="shared" si="10"/>
        <v>634</v>
      </c>
      <c r="L86" s="141">
        <f t="shared" si="10"/>
        <v>572</v>
      </c>
      <c r="M86" s="141">
        <f t="shared" si="10"/>
        <v>524</v>
      </c>
      <c r="N86" s="141">
        <f t="shared" si="10"/>
        <v>507</v>
      </c>
      <c r="O86" s="141">
        <f t="shared" si="10"/>
        <v>731</v>
      </c>
      <c r="P86" s="141">
        <f t="shared" si="10"/>
        <v>736</v>
      </c>
      <c r="Q86" s="141">
        <f t="shared" si="10"/>
        <v>501</v>
      </c>
      <c r="R86" s="141">
        <f t="shared" si="10"/>
        <v>578</v>
      </c>
      <c r="S86" s="141">
        <f t="shared" si="10"/>
        <v>591</v>
      </c>
      <c r="T86" s="141">
        <f t="shared" si="10"/>
        <v>583</v>
      </c>
      <c r="U86" s="141">
        <f t="shared" si="10"/>
        <v>543</v>
      </c>
      <c r="V86" s="141">
        <f t="shared" si="10"/>
        <v>676</v>
      </c>
      <c r="W86" s="141">
        <f t="shared" si="10"/>
        <v>797</v>
      </c>
      <c r="X86" s="141">
        <f t="shared" si="10"/>
        <v>556</v>
      </c>
      <c r="Y86" s="141">
        <f t="shared" si="10"/>
        <v>516</v>
      </c>
      <c r="Z86" s="141">
        <f t="shared" si="10"/>
        <v>536</v>
      </c>
      <c r="AA86" s="141">
        <f t="shared" si="10"/>
        <v>562</v>
      </c>
      <c r="AB86" s="141">
        <f t="shared" si="10"/>
        <v>540</v>
      </c>
      <c r="AC86" s="141">
        <f t="shared" si="10"/>
        <v>540</v>
      </c>
      <c r="AD86" s="141">
        <f t="shared" si="10"/>
        <v>604</v>
      </c>
      <c r="AE86" s="141">
        <f t="shared" si="10"/>
        <v>586</v>
      </c>
      <c r="AF86" s="141">
        <f t="shared" si="10"/>
        <v>0</v>
      </c>
    </row>
    <row r="87" spans="1:32" x14ac:dyDescent="0.25">
      <c r="A87" s="129" t="s">
        <v>120</v>
      </c>
      <c r="B87" s="139">
        <f>SUM(B35:B38)</f>
        <v>775</v>
      </c>
      <c r="C87" s="139">
        <f t="shared" ref="C87:AF87" si="11">SUM(C35:C38)</f>
        <v>481</v>
      </c>
      <c r="D87" s="139">
        <f t="shared" si="11"/>
        <v>523</v>
      </c>
      <c r="E87" s="139">
        <f t="shared" si="11"/>
        <v>541</v>
      </c>
      <c r="F87" s="139">
        <f t="shared" si="11"/>
        <v>511</v>
      </c>
      <c r="G87" s="139">
        <f t="shared" si="11"/>
        <v>497</v>
      </c>
      <c r="H87" s="139">
        <f t="shared" si="11"/>
        <v>593</v>
      </c>
      <c r="I87" s="139">
        <f t="shared" si="11"/>
        <v>546</v>
      </c>
      <c r="J87" s="139">
        <f t="shared" si="11"/>
        <v>591</v>
      </c>
      <c r="K87" s="139">
        <f t="shared" si="11"/>
        <v>540</v>
      </c>
      <c r="L87" s="139">
        <f t="shared" si="11"/>
        <v>543</v>
      </c>
      <c r="M87" s="139">
        <f t="shared" si="11"/>
        <v>488</v>
      </c>
      <c r="N87" s="139">
        <f t="shared" si="11"/>
        <v>466</v>
      </c>
      <c r="O87" s="139">
        <f t="shared" si="11"/>
        <v>695</v>
      </c>
      <c r="P87" s="139">
        <f t="shared" si="11"/>
        <v>738</v>
      </c>
      <c r="Q87" s="139">
        <f t="shared" si="11"/>
        <v>504</v>
      </c>
      <c r="R87" s="139">
        <f t="shared" si="11"/>
        <v>527</v>
      </c>
      <c r="S87" s="139">
        <f t="shared" si="11"/>
        <v>554</v>
      </c>
      <c r="T87" s="139">
        <f t="shared" si="11"/>
        <v>505</v>
      </c>
      <c r="U87" s="139">
        <f t="shared" si="11"/>
        <v>499</v>
      </c>
      <c r="V87" s="139">
        <f t="shared" si="11"/>
        <v>606</v>
      </c>
      <c r="W87" s="139">
        <f t="shared" si="11"/>
        <v>734</v>
      </c>
      <c r="X87" s="139">
        <f t="shared" si="11"/>
        <v>578</v>
      </c>
      <c r="Y87" s="139">
        <f t="shared" si="11"/>
        <v>511</v>
      </c>
      <c r="Z87" s="139">
        <f t="shared" si="11"/>
        <v>549</v>
      </c>
      <c r="AA87" s="139">
        <f t="shared" si="11"/>
        <v>564</v>
      </c>
      <c r="AB87" s="139">
        <f t="shared" si="11"/>
        <v>490</v>
      </c>
      <c r="AC87" s="139">
        <f t="shared" si="11"/>
        <v>490</v>
      </c>
      <c r="AD87" s="139">
        <f t="shared" si="11"/>
        <v>602</v>
      </c>
      <c r="AE87" s="139">
        <f t="shared" si="11"/>
        <v>522</v>
      </c>
      <c r="AF87" s="139">
        <f t="shared" si="11"/>
        <v>0</v>
      </c>
    </row>
    <row r="88" spans="1:32" x14ac:dyDescent="0.25">
      <c r="A88" s="129" t="s">
        <v>121</v>
      </c>
      <c r="B88" s="140">
        <f>SUM(B39:B42)</f>
        <v>707</v>
      </c>
      <c r="C88" s="140">
        <f t="shared" ref="C88:AF88" si="12">SUM(C39:C42)</f>
        <v>429</v>
      </c>
      <c r="D88" s="140">
        <f t="shared" si="12"/>
        <v>433</v>
      </c>
      <c r="E88" s="140">
        <f t="shared" si="12"/>
        <v>525</v>
      </c>
      <c r="F88" s="140">
        <f t="shared" si="12"/>
        <v>451</v>
      </c>
      <c r="G88" s="140">
        <f t="shared" si="12"/>
        <v>438</v>
      </c>
      <c r="H88" s="140">
        <f t="shared" si="12"/>
        <v>584</v>
      </c>
      <c r="I88" s="140">
        <f t="shared" si="12"/>
        <v>448</v>
      </c>
      <c r="J88" s="140">
        <f t="shared" si="12"/>
        <v>528</v>
      </c>
      <c r="K88" s="140">
        <f t="shared" si="12"/>
        <v>499</v>
      </c>
      <c r="L88" s="140">
        <f t="shared" si="12"/>
        <v>489</v>
      </c>
      <c r="M88" s="140">
        <f t="shared" si="12"/>
        <v>460</v>
      </c>
      <c r="N88" s="140">
        <f t="shared" si="12"/>
        <v>436</v>
      </c>
      <c r="O88" s="140">
        <f t="shared" si="12"/>
        <v>713</v>
      </c>
      <c r="P88" s="140">
        <f t="shared" si="12"/>
        <v>679</v>
      </c>
      <c r="Q88" s="140">
        <f t="shared" si="12"/>
        <v>475</v>
      </c>
      <c r="R88" s="140">
        <f t="shared" si="12"/>
        <v>456</v>
      </c>
      <c r="S88" s="140">
        <f t="shared" si="12"/>
        <v>500</v>
      </c>
      <c r="T88" s="140">
        <f t="shared" si="12"/>
        <v>476</v>
      </c>
      <c r="U88" s="140">
        <f t="shared" si="12"/>
        <v>430</v>
      </c>
      <c r="V88" s="140">
        <f t="shared" si="12"/>
        <v>579</v>
      </c>
      <c r="W88" s="140">
        <f t="shared" si="12"/>
        <v>638</v>
      </c>
      <c r="X88" s="140">
        <f t="shared" si="12"/>
        <v>475</v>
      </c>
      <c r="Y88" s="140">
        <f t="shared" si="12"/>
        <v>494</v>
      </c>
      <c r="Z88" s="140">
        <f t="shared" si="12"/>
        <v>511</v>
      </c>
      <c r="AA88" s="140">
        <f t="shared" si="12"/>
        <v>427</v>
      </c>
      <c r="AB88" s="140">
        <f t="shared" si="12"/>
        <v>429</v>
      </c>
      <c r="AC88" s="140">
        <f t="shared" si="12"/>
        <v>429</v>
      </c>
      <c r="AD88" s="140">
        <f t="shared" si="12"/>
        <v>552</v>
      </c>
      <c r="AE88" s="140">
        <f t="shared" si="12"/>
        <v>432</v>
      </c>
      <c r="AF88" s="140">
        <f t="shared" si="12"/>
        <v>0</v>
      </c>
    </row>
    <row r="89" spans="1:32" x14ac:dyDescent="0.25">
      <c r="A89" s="129" t="s">
        <v>122</v>
      </c>
      <c r="B89" s="140">
        <f>SUM(B43:B46)</f>
        <v>600</v>
      </c>
      <c r="C89" s="140">
        <f t="shared" ref="C89:AF89" si="13">SUM(C43:C46)</f>
        <v>377</v>
      </c>
      <c r="D89" s="140">
        <f t="shared" si="13"/>
        <v>450</v>
      </c>
      <c r="E89" s="140">
        <f t="shared" si="13"/>
        <v>491</v>
      </c>
      <c r="F89" s="140">
        <f t="shared" si="13"/>
        <v>436</v>
      </c>
      <c r="G89" s="140">
        <f t="shared" si="13"/>
        <v>447</v>
      </c>
      <c r="H89" s="140">
        <f t="shared" si="13"/>
        <v>509</v>
      </c>
      <c r="I89" s="140">
        <f t="shared" si="13"/>
        <v>374</v>
      </c>
      <c r="J89" s="140">
        <f t="shared" si="13"/>
        <v>464</v>
      </c>
      <c r="K89" s="140">
        <f t="shared" si="13"/>
        <v>405</v>
      </c>
      <c r="L89" s="140">
        <f t="shared" si="13"/>
        <v>476</v>
      </c>
      <c r="M89" s="140">
        <f t="shared" si="13"/>
        <v>369</v>
      </c>
      <c r="N89" s="140">
        <f t="shared" si="13"/>
        <v>385</v>
      </c>
      <c r="O89" s="140">
        <f t="shared" si="13"/>
        <v>643</v>
      </c>
      <c r="P89" s="140">
        <f t="shared" si="13"/>
        <v>563</v>
      </c>
      <c r="Q89" s="140">
        <f t="shared" si="13"/>
        <v>412</v>
      </c>
      <c r="R89" s="140">
        <f t="shared" si="13"/>
        <v>410</v>
      </c>
      <c r="S89" s="140">
        <f t="shared" si="13"/>
        <v>435</v>
      </c>
      <c r="T89" s="140">
        <f t="shared" si="13"/>
        <v>398</v>
      </c>
      <c r="U89" s="140">
        <f t="shared" si="13"/>
        <v>401</v>
      </c>
      <c r="V89" s="140">
        <f t="shared" si="13"/>
        <v>481</v>
      </c>
      <c r="W89" s="140">
        <f t="shared" si="13"/>
        <v>603</v>
      </c>
      <c r="X89" s="140">
        <f t="shared" si="13"/>
        <v>441</v>
      </c>
      <c r="Y89" s="140">
        <f t="shared" si="13"/>
        <v>430</v>
      </c>
      <c r="Z89" s="140">
        <f t="shared" si="13"/>
        <v>419</v>
      </c>
      <c r="AA89" s="140">
        <f t="shared" si="13"/>
        <v>395</v>
      </c>
      <c r="AB89" s="140">
        <f t="shared" si="13"/>
        <v>399</v>
      </c>
      <c r="AC89" s="140">
        <f t="shared" si="13"/>
        <v>399</v>
      </c>
      <c r="AD89" s="140">
        <f t="shared" si="13"/>
        <v>539</v>
      </c>
      <c r="AE89" s="140">
        <f t="shared" si="13"/>
        <v>422</v>
      </c>
      <c r="AF89" s="140">
        <f t="shared" si="13"/>
        <v>0</v>
      </c>
    </row>
    <row r="90" spans="1:32" x14ac:dyDescent="0.25">
      <c r="A90" s="129" t="s">
        <v>123</v>
      </c>
      <c r="B90" s="140">
        <f>SUM(B47:B50)</f>
        <v>484</v>
      </c>
      <c r="C90" s="140">
        <f t="shared" ref="C90:AF90" si="14">SUM(C47:C50)</f>
        <v>351</v>
      </c>
      <c r="D90" s="140">
        <f t="shared" si="14"/>
        <v>338</v>
      </c>
      <c r="E90" s="140">
        <f t="shared" si="14"/>
        <v>370</v>
      </c>
      <c r="F90" s="140">
        <f t="shared" si="14"/>
        <v>392</v>
      </c>
      <c r="G90" s="140">
        <f t="shared" si="14"/>
        <v>404</v>
      </c>
      <c r="H90" s="140">
        <f t="shared" si="14"/>
        <v>526</v>
      </c>
      <c r="I90" s="140">
        <f t="shared" si="14"/>
        <v>332</v>
      </c>
      <c r="J90" s="140">
        <f t="shared" si="14"/>
        <v>414</v>
      </c>
      <c r="K90" s="140">
        <f t="shared" si="14"/>
        <v>440</v>
      </c>
      <c r="L90" s="140">
        <f t="shared" si="14"/>
        <v>387</v>
      </c>
      <c r="M90" s="140">
        <f t="shared" si="14"/>
        <v>290</v>
      </c>
      <c r="N90" s="140">
        <f t="shared" si="14"/>
        <v>388</v>
      </c>
      <c r="O90" s="140">
        <f t="shared" si="14"/>
        <v>526</v>
      </c>
      <c r="P90" s="140">
        <f t="shared" si="14"/>
        <v>524</v>
      </c>
      <c r="Q90" s="140">
        <f t="shared" si="14"/>
        <v>374</v>
      </c>
      <c r="R90" s="140">
        <f t="shared" si="14"/>
        <v>399</v>
      </c>
      <c r="S90" s="140">
        <f t="shared" si="14"/>
        <v>352</v>
      </c>
      <c r="T90" s="140">
        <f t="shared" si="14"/>
        <v>367</v>
      </c>
      <c r="U90" s="140">
        <f t="shared" si="14"/>
        <v>422</v>
      </c>
      <c r="V90" s="140">
        <f t="shared" si="14"/>
        <v>459</v>
      </c>
      <c r="W90" s="140">
        <f t="shared" si="14"/>
        <v>502</v>
      </c>
      <c r="X90" s="140">
        <f t="shared" si="14"/>
        <v>440</v>
      </c>
      <c r="Y90" s="140">
        <f t="shared" si="14"/>
        <v>382</v>
      </c>
      <c r="Z90" s="140">
        <f t="shared" si="14"/>
        <v>365</v>
      </c>
      <c r="AA90" s="140">
        <f t="shared" si="14"/>
        <v>384</v>
      </c>
      <c r="AB90" s="140">
        <f t="shared" si="14"/>
        <v>366</v>
      </c>
      <c r="AC90" s="140">
        <f t="shared" si="14"/>
        <v>366</v>
      </c>
      <c r="AD90" s="140">
        <f t="shared" si="14"/>
        <v>494</v>
      </c>
      <c r="AE90" s="140">
        <f t="shared" si="14"/>
        <v>338</v>
      </c>
      <c r="AF90" s="140">
        <f t="shared" si="14"/>
        <v>0</v>
      </c>
    </row>
    <row r="91" spans="1:32" x14ac:dyDescent="0.25">
      <c r="A91" s="129" t="s">
        <v>124</v>
      </c>
      <c r="B91" s="141">
        <f>SUM(B51:B54)</f>
        <v>461</v>
      </c>
      <c r="C91" s="141">
        <f t="shared" ref="C91:AF91" si="15">SUM(C51:C54)</f>
        <v>275</v>
      </c>
      <c r="D91" s="141">
        <f t="shared" si="15"/>
        <v>358</v>
      </c>
      <c r="E91" s="141">
        <f t="shared" si="15"/>
        <v>334</v>
      </c>
      <c r="F91" s="141">
        <f t="shared" si="15"/>
        <v>373</v>
      </c>
      <c r="G91" s="141">
        <f t="shared" si="15"/>
        <v>339</v>
      </c>
      <c r="H91" s="141">
        <f t="shared" si="15"/>
        <v>415</v>
      </c>
      <c r="I91" s="141">
        <f t="shared" si="15"/>
        <v>288</v>
      </c>
      <c r="J91" s="141">
        <f t="shared" si="15"/>
        <v>367</v>
      </c>
      <c r="K91" s="141">
        <f t="shared" si="15"/>
        <v>319</v>
      </c>
      <c r="L91" s="141">
        <f t="shared" si="15"/>
        <v>346</v>
      </c>
      <c r="M91" s="141">
        <f t="shared" si="15"/>
        <v>257</v>
      </c>
      <c r="N91" s="141">
        <f t="shared" si="15"/>
        <v>363</v>
      </c>
      <c r="O91" s="141">
        <f t="shared" si="15"/>
        <v>523</v>
      </c>
      <c r="P91" s="141">
        <f t="shared" si="15"/>
        <v>415</v>
      </c>
      <c r="Q91" s="141">
        <f t="shared" si="15"/>
        <v>366</v>
      </c>
      <c r="R91" s="141">
        <f t="shared" si="15"/>
        <v>296</v>
      </c>
      <c r="S91" s="141">
        <f t="shared" si="15"/>
        <v>393</v>
      </c>
      <c r="T91" s="141">
        <f t="shared" si="15"/>
        <v>297</v>
      </c>
      <c r="U91" s="141">
        <f t="shared" si="15"/>
        <v>326</v>
      </c>
      <c r="V91" s="141">
        <f t="shared" si="15"/>
        <v>471</v>
      </c>
      <c r="W91" s="141">
        <f t="shared" si="15"/>
        <v>411</v>
      </c>
      <c r="X91" s="141">
        <f t="shared" si="15"/>
        <v>377</v>
      </c>
      <c r="Y91" s="141">
        <f t="shared" si="15"/>
        <v>377</v>
      </c>
      <c r="Z91" s="141">
        <f t="shared" si="15"/>
        <v>337</v>
      </c>
      <c r="AA91" s="141">
        <f t="shared" si="15"/>
        <v>315</v>
      </c>
      <c r="AB91" s="141">
        <f t="shared" si="15"/>
        <v>303</v>
      </c>
      <c r="AC91" s="141">
        <f t="shared" si="15"/>
        <v>303</v>
      </c>
      <c r="AD91" s="141">
        <f t="shared" si="15"/>
        <v>486</v>
      </c>
      <c r="AE91" s="141">
        <f t="shared" si="15"/>
        <v>366</v>
      </c>
      <c r="AF91" s="141">
        <f t="shared" si="15"/>
        <v>0</v>
      </c>
    </row>
    <row r="92" spans="1:32" x14ac:dyDescent="0.25">
      <c r="A92" s="129" t="s">
        <v>125</v>
      </c>
      <c r="B92" s="141">
        <f>SUM(B55:B58)</f>
        <v>378</v>
      </c>
      <c r="C92" s="141">
        <f t="shared" ref="C92:AF92" si="16">SUM(C55:C58)</f>
        <v>263</v>
      </c>
      <c r="D92" s="141">
        <f t="shared" si="16"/>
        <v>314</v>
      </c>
      <c r="E92" s="141">
        <f t="shared" si="16"/>
        <v>310</v>
      </c>
      <c r="F92" s="141">
        <f t="shared" si="16"/>
        <v>339</v>
      </c>
      <c r="G92" s="141">
        <f t="shared" si="16"/>
        <v>386</v>
      </c>
      <c r="H92" s="141">
        <f t="shared" si="16"/>
        <v>399</v>
      </c>
      <c r="I92" s="141">
        <f t="shared" si="16"/>
        <v>255</v>
      </c>
      <c r="J92" s="141">
        <f t="shared" si="16"/>
        <v>338</v>
      </c>
      <c r="K92" s="141">
        <f t="shared" si="16"/>
        <v>323</v>
      </c>
      <c r="L92" s="141">
        <f t="shared" si="16"/>
        <v>361</v>
      </c>
      <c r="M92" s="141">
        <f t="shared" si="16"/>
        <v>271</v>
      </c>
      <c r="N92" s="141">
        <f t="shared" si="16"/>
        <v>322</v>
      </c>
      <c r="O92" s="141">
        <f t="shared" si="16"/>
        <v>485</v>
      </c>
      <c r="P92" s="141">
        <f t="shared" si="16"/>
        <v>348</v>
      </c>
      <c r="Q92" s="141">
        <f t="shared" si="16"/>
        <v>359</v>
      </c>
      <c r="R92" s="141">
        <f t="shared" si="16"/>
        <v>304</v>
      </c>
      <c r="S92" s="141">
        <f t="shared" si="16"/>
        <v>316</v>
      </c>
      <c r="T92" s="141">
        <f t="shared" si="16"/>
        <v>364</v>
      </c>
      <c r="U92" s="141">
        <f t="shared" si="16"/>
        <v>341</v>
      </c>
      <c r="V92" s="141">
        <f t="shared" si="16"/>
        <v>413</v>
      </c>
      <c r="W92" s="141">
        <f t="shared" si="16"/>
        <v>413</v>
      </c>
      <c r="X92" s="141">
        <f t="shared" si="16"/>
        <v>328</v>
      </c>
      <c r="Y92" s="141">
        <f t="shared" si="16"/>
        <v>407</v>
      </c>
      <c r="Z92" s="141">
        <f t="shared" si="16"/>
        <v>364</v>
      </c>
      <c r="AA92" s="141">
        <f t="shared" si="16"/>
        <v>328</v>
      </c>
      <c r="AB92" s="141">
        <f t="shared" si="16"/>
        <v>314</v>
      </c>
      <c r="AC92" s="141">
        <f t="shared" si="16"/>
        <v>314</v>
      </c>
      <c r="AD92" s="141">
        <f t="shared" si="16"/>
        <v>413</v>
      </c>
      <c r="AE92" s="141">
        <f t="shared" si="16"/>
        <v>313</v>
      </c>
      <c r="AF92" s="141">
        <f t="shared" si="16"/>
        <v>0</v>
      </c>
    </row>
    <row r="93" spans="1:32" x14ac:dyDescent="0.25">
      <c r="A93" s="129" t="s">
        <v>126</v>
      </c>
      <c r="B93" s="141">
        <f>SUM(B59:B62)</f>
        <v>246</v>
      </c>
      <c r="C93" s="141">
        <f t="shared" ref="C93:AF93" si="17">SUM(C59:C62)</f>
        <v>251</v>
      </c>
      <c r="D93" s="141">
        <f t="shared" si="17"/>
        <v>289</v>
      </c>
      <c r="E93" s="141">
        <f t="shared" si="17"/>
        <v>281</v>
      </c>
      <c r="F93" s="141">
        <f t="shared" si="17"/>
        <v>329</v>
      </c>
      <c r="G93" s="141">
        <f t="shared" si="17"/>
        <v>336</v>
      </c>
      <c r="H93" s="141">
        <f t="shared" si="17"/>
        <v>266</v>
      </c>
      <c r="I93" s="141">
        <f t="shared" si="17"/>
        <v>175</v>
      </c>
      <c r="J93" s="141">
        <f t="shared" si="17"/>
        <v>317</v>
      </c>
      <c r="K93" s="141">
        <f t="shared" si="17"/>
        <v>289</v>
      </c>
      <c r="L93" s="141">
        <f t="shared" si="17"/>
        <v>297</v>
      </c>
      <c r="M93" s="141">
        <f t="shared" si="17"/>
        <v>269</v>
      </c>
      <c r="N93" s="141">
        <f t="shared" si="17"/>
        <v>300</v>
      </c>
      <c r="O93" s="141">
        <f t="shared" si="17"/>
        <v>352</v>
      </c>
      <c r="P93" s="141">
        <f t="shared" si="17"/>
        <v>253</v>
      </c>
      <c r="Q93" s="141">
        <f t="shared" si="17"/>
        <v>288</v>
      </c>
      <c r="R93" s="141">
        <f t="shared" si="17"/>
        <v>284</v>
      </c>
      <c r="S93" s="141">
        <f t="shared" si="17"/>
        <v>321</v>
      </c>
      <c r="T93" s="141">
        <f t="shared" si="17"/>
        <v>352</v>
      </c>
      <c r="U93" s="141">
        <f t="shared" si="17"/>
        <v>306</v>
      </c>
      <c r="V93" s="141">
        <f t="shared" si="17"/>
        <v>353</v>
      </c>
      <c r="W93" s="141">
        <f t="shared" si="17"/>
        <v>305</v>
      </c>
      <c r="X93" s="141">
        <f t="shared" si="17"/>
        <v>308</v>
      </c>
      <c r="Y93" s="141">
        <f t="shared" si="17"/>
        <v>309</v>
      </c>
      <c r="Z93" s="141">
        <f t="shared" si="17"/>
        <v>269</v>
      </c>
      <c r="AA93" s="141">
        <f t="shared" si="17"/>
        <v>271</v>
      </c>
      <c r="AB93" s="141">
        <f t="shared" si="17"/>
        <v>293</v>
      </c>
      <c r="AC93" s="141">
        <f t="shared" si="17"/>
        <v>293</v>
      </c>
      <c r="AD93" s="141">
        <f t="shared" si="17"/>
        <v>353</v>
      </c>
      <c r="AE93" s="141">
        <f t="shared" si="17"/>
        <v>284</v>
      </c>
      <c r="AF93" s="141">
        <f t="shared" si="17"/>
        <v>0</v>
      </c>
    </row>
    <row r="94" spans="1:32" x14ac:dyDescent="0.25">
      <c r="A94" s="129" t="s">
        <v>127</v>
      </c>
      <c r="B94" s="141">
        <f>SUM(B63:B66)</f>
        <v>193</v>
      </c>
      <c r="C94" s="141">
        <f t="shared" ref="C94:AF94" si="18">SUM(C63:C66)</f>
        <v>177</v>
      </c>
      <c r="D94" s="141">
        <f t="shared" si="18"/>
        <v>217</v>
      </c>
      <c r="E94" s="141">
        <f t="shared" si="18"/>
        <v>240</v>
      </c>
      <c r="F94" s="141">
        <f t="shared" si="18"/>
        <v>251</v>
      </c>
      <c r="G94" s="141">
        <f t="shared" si="18"/>
        <v>259</v>
      </c>
      <c r="H94" s="141">
        <f t="shared" si="18"/>
        <v>215</v>
      </c>
      <c r="I94" s="141">
        <f t="shared" si="18"/>
        <v>122</v>
      </c>
      <c r="J94" s="141">
        <f t="shared" si="18"/>
        <v>213</v>
      </c>
      <c r="K94" s="141">
        <f t="shared" si="18"/>
        <v>186</v>
      </c>
      <c r="L94" s="141">
        <f t="shared" si="18"/>
        <v>216</v>
      </c>
      <c r="M94" s="141">
        <f t="shared" si="18"/>
        <v>222</v>
      </c>
      <c r="N94" s="141">
        <f t="shared" si="18"/>
        <v>223</v>
      </c>
      <c r="O94" s="141">
        <f t="shared" si="18"/>
        <v>247</v>
      </c>
      <c r="P94" s="141">
        <f t="shared" si="18"/>
        <v>164</v>
      </c>
      <c r="Q94" s="141">
        <f t="shared" si="18"/>
        <v>220</v>
      </c>
      <c r="R94" s="141">
        <f t="shared" si="18"/>
        <v>188</v>
      </c>
      <c r="S94" s="141">
        <f t="shared" si="18"/>
        <v>237</v>
      </c>
      <c r="T94" s="141">
        <f t="shared" si="18"/>
        <v>237</v>
      </c>
      <c r="U94" s="141">
        <f t="shared" si="18"/>
        <v>241</v>
      </c>
      <c r="V94" s="141">
        <f t="shared" si="18"/>
        <v>241</v>
      </c>
      <c r="W94" s="141">
        <f t="shared" si="18"/>
        <v>193</v>
      </c>
      <c r="X94" s="141">
        <f t="shared" si="18"/>
        <v>220</v>
      </c>
      <c r="Y94" s="141">
        <f t="shared" si="18"/>
        <v>294</v>
      </c>
      <c r="Z94" s="141">
        <f t="shared" si="18"/>
        <v>223</v>
      </c>
      <c r="AA94" s="141">
        <f t="shared" si="18"/>
        <v>236</v>
      </c>
      <c r="AB94" s="141">
        <f t="shared" si="18"/>
        <v>228</v>
      </c>
      <c r="AC94" s="141">
        <f t="shared" si="18"/>
        <v>228</v>
      </c>
      <c r="AD94" s="141">
        <f t="shared" si="18"/>
        <v>241</v>
      </c>
      <c r="AE94" s="141">
        <f t="shared" si="18"/>
        <v>223</v>
      </c>
      <c r="AF94" s="141">
        <f t="shared" si="18"/>
        <v>0</v>
      </c>
    </row>
    <row r="95" spans="1:32" x14ac:dyDescent="0.25">
      <c r="A95" s="129" t="s">
        <v>128</v>
      </c>
      <c r="B95" s="141">
        <f>SUM(B67:B70)</f>
        <v>96</v>
      </c>
      <c r="C95" s="141">
        <f t="shared" ref="C95:AF95" si="19">SUM(C67:C70)</f>
        <v>134</v>
      </c>
      <c r="D95" s="141">
        <f t="shared" si="19"/>
        <v>153</v>
      </c>
      <c r="E95" s="141">
        <f t="shared" si="19"/>
        <v>173</v>
      </c>
      <c r="F95" s="141">
        <f t="shared" si="19"/>
        <v>171</v>
      </c>
      <c r="G95" s="141">
        <f t="shared" si="19"/>
        <v>173</v>
      </c>
      <c r="H95" s="141">
        <f t="shared" si="19"/>
        <v>127</v>
      </c>
      <c r="I95" s="141">
        <f t="shared" si="19"/>
        <v>62</v>
      </c>
      <c r="J95" s="141">
        <f t="shared" si="19"/>
        <v>151</v>
      </c>
      <c r="K95" s="141">
        <f t="shared" si="19"/>
        <v>180</v>
      </c>
      <c r="L95" s="141">
        <f t="shared" si="19"/>
        <v>165</v>
      </c>
      <c r="M95" s="141">
        <f t="shared" si="19"/>
        <v>151</v>
      </c>
      <c r="N95" s="141">
        <f t="shared" si="19"/>
        <v>199</v>
      </c>
      <c r="O95" s="141">
        <f t="shared" si="19"/>
        <v>152</v>
      </c>
      <c r="P95" s="141">
        <f t="shared" si="19"/>
        <v>103</v>
      </c>
      <c r="Q95" s="141">
        <f t="shared" si="19"/>
        <v>153</v>
      </c>
      <c r="R95" s="141">
        <f t="shared" si="19"/>
        <v>168</v>
      </c>
      <c r="S95" s="141">
        <f t="shared" si="19"/>
        <v>162</v>
      </c>
      <c r="T95" s="141">
        <f t="shared" si="19"/>
        <v>169</v>
      </c>
      <c r="U95" s="141">
        <f t="shared" si="19"/>
        <v>159</v>
      </c>
      <c r="V95" s="141">
        <f t="shared" si="19"/>
        <v>198</v>
      </c>
      <c r="W95" s="141">
        <f t="shared" si="19"/>
        <v>120</v>
      </c>
      <c r="X95" s="141">
        <f t="shared" si="19"/>
        <v>117</v>
      </c>
      <c r="Y95" s="141">
        <f t="shared" si="19"/>
        <v>155</v>
      </c>
      <c r="Z95" s="141">
        <f t="shared" si="19"/>
        <v>170</v>
      </c>
      <c r="AA95" s="141">
        <f t="shared" si="19"/>
        <v>190</v>
      </c>
      <c r="AB95" s="141">
        <f t="shared" si="19"/>
        <v>192</v>
      </c>
      <c r="AC95" s="141">
        <f t="shared" si="19"/>
        <v>192</v>
      </c>
      <c r="AD95" s="141">
        <f t="shared" si="19"/>
        <v>198</v>
      </c>
      <c r="AE95" s="141">
        <f t="shared" si="19"/>
        <v>187</v>
      </c>
      <c r="AF95" s="141">
        <f t="shared" si="19"/>
        <v>0</v>
      </c>
    </row>
    <row r="96" spans="1:32" x14ac:dyDescent="0.25">
      <c r="A96" s="129" t="s">
        <v>129</v>
      </c>
      <c r="B96" s="141">
        <f>SUM(B71:B73)</f>
        <v>8</v>
      </c>
      <c r="C96" s="141">
        <f t="shared" ref="C96:AF96" si="20">SUM(C71:C73)</f>
        <v>8</v>
      </c>
      <c r="D96" s="141">
        <f t="shared" si="20"/>
        <v>17</v>
      </c>
      <c r="E96" s="141">
        <f t="shared" si="20"/>
        <v>9</v>
      </c>
      <c r="F96" s="141">
        <f t="shared" si="20"/>
        <v>21</v>
      </c>
      <c r="G96" s="141">
        <f t="shared" si="20"/>
        <v>23</v>
      </c>
      <c r="H96" s="141">
        <f t="shared" si="20"/>
        <v>7</v>
      </c>
      <c r="I96" s="141">
        <f t="shared" si="20"/>
        <v>3</v>
      </c>
      <c r="J96" s="141">
        <f t="shared" si="20"/>
        <v>15</v>
      </c>
      <c r="K96" s="141">
        <f t="shared" si="20"/>
        <v>21</v>
      </c>
      <c r="L96" s="141">
        <f t="shared" si="20"/>
        <v>17</v>
      </c>
      <c r="M96" s="141">
        <f t="shared" si="20"/>
        <v>17</v>
      </c>
      <c r="N96" s="141">
        <f t="shared" si="20"/>
        <v>10</v>
      </c>
      <c r="O96" s="141">
        <f t="shared" si="20"/>
        <v>16</v>
      </c>
      <c r="P96" s="141">
        <f t="shared" si="20"/>
        <v>5</v>
      </c>
      <c r="Q96" s="141">
        <f t="shared" si="20"/>
        <v>15</v>
      </c>
      <c r="R96" s="141">
        <f t="shared" si="20"/>
        <v>19</v>
      </c>
      <c r="S96" s="141">
        <f t="shared" si="20"/>
        <v>22</v>
      </c>
      <c r="T96" s="141">
        <f t="shared" si="20"/>
        <v>14</v>
      </c>
      <c r="U96" s="141">
        <f t="shared" si="20"/>
        <v>23</v>
      </c>
      <c r="V96" s="141">
        <f t="shared" si="20"/>
        <v>13</v>
      </c>
      <c r="W96" s="141">
        <f t="shared" si="20"/>
        <v>10</v>
      </c>
      <c r="X96" s="141">
        <f t="shared" si="20"/>
        <v>12</v>
      </c>
      <c r="Y96" s="141">
        <f t="shared" si="20"/>
        <v>34</v>
      </c>
      <c r="Z96" s="141">
        <f t="shared" si="20"/>
        <v>12</v>
      </c>
      <c r="AA96" s="141">
        <f t="shared" si="20"/>
        <v>9</v>
      </c>
      <c r="AB96" s="141">
        <f t="shared" si="20"/>
        <v>25</v>
      </c>
      <c r="AC96" s="141">
        <f t="shared" si="20"/>
        <v>25</v>
      </c>
      <c r="AD96" s="141">
        <f t="shared" si="20"/>
        <v>10</v>
      </c>
      <c r="AE96" s="141">
        <f t="shared" si="20"/>
        <v>11</v>
      </c>
      <c r="AF96" s="141">
        <f t="shared" si="20"/>
        <v>0</v>
      </c>
    </row>
    <row r="97" spans="1:81" x14ac:dyDescent="0.25">
      <c r="A97" s="130"/>
    </row>
    <row r="98" spans="1:81" ht="20.25" x14ac:dyDescent="0.3">
      <c r="A98" s="443" t="s">
        <v>251</v>
      </c>
      <c r="B98" s="465" t="str">
        <f t="shared" ref="B98:AE98" si="21">TEXT(B99,"Ддд")</f>
        <v>Вс</v>
      </c>
      <c r="C98" s="465" t="str">
        <f t="shared" si="21"/>
        <v>Пн</v>
      </c>
      <c r="D98" s="465" t="str">
        <f t="shared" si="21"/>
        <v>Вт</v>
      </c>
      <c r="E98" s="465" t="str">
        <f t="shared" si="21"/>
        <v>Ср</v>
      </c>
      <c r="F98" s="465" t="str">
        <f t="shared" si="21"/>
        <v>Чт</v>
      </c>
      <c r="G98" s="465" t="str">
        <f t="shared" si="21"/>
        <v>Пт</v>
      </c>
      <c r="H98" s="465" t="str">
        <f t="shared" si="21"/>
        <v>Сб</v>
      </c>
      <c r="I98" s="465" t="str">
        <f t="shared" si="21"/>
        <v>Вс</v>
      </c>
      <c r="J98" s="465" t="str">
        <f t="shared" si="21"/>
        <v>Пн</v>
      </c>
      <c r="K98" s="465" t="str">
        <f t="shared" si="21"/>
        <v>Вт</v>
      </c>
      <c r="L98" s="465" t="str">
        <f t="shared" si="21"/>
        <v>Ср</v>
      </c>
      <c r="M98" s="465" t="str">
        <f t="shared" si="21"/>
        <v>Чт</v>
      </c>
      <c r="N98" s="465" t="str">
        <f t="shared" si="21"/>
        <v>Пт</v>
      </c>
      <c r="O98" s="465" t="str">
        <f t="shared" si="21"/>
        <v>Сб</v>
      </c>
      <c r="P98" s="465" t="str">
        <f t="shared" si="21"/>
        <v>Вс</v>
      </c>
      <c r="Q98" s="465" t="str">
        <f t="shared" si="21"/>
        <v>Пн</v>
      </c>
      <c r="R98" s="465" t="str">
        <f t="shared" si="21"/>
        <v>Вт</v>
      </c>
      <c r="S98" s="465" t="str">
        <f t="shared" si="21"/>
        <v>Ср</v>
      </c>
      <c r="T98" s="465" t="str">
        <f t="shared" si="21"/>
        <v>Чт</v>
      </c>
      <c r="U98" s="465" t="str">
        <f t="shared" si="21"/>
        <v>Пт</v>
      </c>
      <c r="V98" s="465" t="str">
        <f t="shared" si="21"/>
        <v>Сб</v>
      </c>
      <c r="W98" s="465" t="str">
        <f t="shared" si="21"/>
        <v>Вс</v>
      </c>
      <c r="X98" s="465" t="str">
        <f t="shared" si="21"/>
        <v>Пн</v>
      </c>
      <c r="Y98" s="465" t="str">
        <f t="shared" si="21"/>
        <v>Вт</v>
      </c>
      <c r="Z98" s="465" t="str">
        <f t="shared" si="21"/>
        <v>Ср</v>
      </c>
      <c r="AA98" s="465" t="str">
        <f t="shared" si="21"/>
        <v>Чт</v>
      </c>
      <c r="AB98" s="465" t="str">
        <f t="shared" si="21"/>
        <v>Пт</v>
      </c>
      <c r="AC98" s="465" t="str">
        <f t="shared" si="21"/>
        <v>Сб</v>
      </c>
      <c r="AD98" s="465" t="str">
        <f t="shared" si="21"/>
        <v>Вс</v>
      </c>
      <c r="AE98" s="465" t="str">
        <f t="shared" si="21"/>
        <v>Пн</v>
      </c>
      <c r="AF98" s="465" t="str">
        <f>TEXT(AF99,"Ддд")</f>
        <v>Вт</v>
      </c>
    </row>
    <row r="99" spans="1:81" s="190" customFormat="1" ht="33.75" x14ac:dyDescent="0.3">
      <c r="A99" s="188" t="s">
        <v>194</v>
      </c>
      <c r="B99" s="613">
        <v>43191</v>
      </c>
      <c r="C99" s="465">
        <f>B99+1</f>
        <v>43192</v>
      </c>
      <c r="D99" s="465">
        <f t="shared" ref="D99:I99" si="22">C99+1</f>
        <v>43193</v>
      </c>
      <c r="E99" s="465">
        <f t="shared" si="22"/>
        <v>43194</v>
      </c>
      <c r="F99" s="465">
        <f t="shared" si="22"/>
        <v>43195</v>
      </c>
      <c r="G99" s="465">
        <f t="shared" si="22"/>
        <v>43196</v>
      </c>
      <c r="H99" s="465">
        <f t="shared" si="22"/>
        <v>43197</v>
      </c>
      <c r="I99" s="465">
        <f t="shared" si="22"/>
        <v>43198</v>
      </c>
      <c r="J99" s="465">
        <f>I99+1</f>
        <v>43199</v>
      </c>
      <c r="K99" s="465">
        <f t="shared" ref="K99:AF99" si="23">J99+1</f>
        <v>43200</v>
      </c>
      <c r="L99" s="465">
        <f t="shared" si="23"/>
        <v>43201</v>
      </c>
      <c r="M99" s="465">
        <f t="shared" si="23"/>
        <v>43202</v>
      </c>
      <c r="N99" s="465">
        <f t="shared" si="23"/>
        <v>43203</v>
      </c>
      <c r="O99" s="465">
        <f t="shared" si="23"/>
        <v>43204</v>
      </c>
      <c r="P99" s="465">
        <f t="shared" si="23"/>
        <v>43205</v>
      </c>
      <c r="Q99" s="465">
        <f t="shared" si="23"/>
        <v>43206</v>
      </c>
      <c r="R99" s="465">
        <f t="shared" si="23"/>
        <v>43207</v>
      </c>
      <c r="S99" s="465">
        <f t="shared" si="23"/>
        <v>43208</v>
      </c>
      <c r="T99" s="465">
        <f t="shared" si="23"/>
        <v>43209</v>
      </c>
      <c r="U99" s="465">
        <f t="shared" si="23"/>
        <v>43210</v>
      </c>
      <c r="V99" s="465">
        <f t="shared" si="23"/>
        <v>43211</v>
      </c>
      <c r="W99" s="465">
        <f t="shared" si="23"/>
        <v>43212</v>
      </c>
      <c r="X99" s="465">
        <f t="shared" si="23"/>
        <v>43213</v>
      </c>
      <c r="Y99" s="465">
        <f t="shared" si="23"/>
        <v>43214</v>
      </c>
      <c r="Z99" s="465">
        <f t="shared" si="23"/>
        <v>43215</v>
      </c>
      <c r="AA99" s="465">
        <f t="shared" si="23"/>
        <v>43216</v>
      </c>
      <c r="AB99" s="465">
        <f t="shared" si="23"/>
        <v>43217</v>
      </c>
      <c r="AC99" s="465">
        <f t="shared" si="23"/>
        <v>43218</v>
      </c>
      <c r="AD99" s="465">
        <f t="shared" si="23"/>
        <v>43219</v>
      </c>
      <c r="AE99" s="465">
        <f t="shared" si="23"/>
        <v>43220</v>
      </c>
      <c r="AF99" s="465">
        <f t="shared" si="23"/>
        <v>43221</v>
      </c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</row>
    <row r="100" spans="1:81" x14ac:dyDescent="0.25">
      <c r="A100" s="131" t="s">
        <v>112</v>
      </c>
      <c r="B100" s="500">
        <f>B79/$C$120*$C$119+$M$124</f>
        <v>11.047477419354838</v>
      </c>
      <c r="C100" s="500">
        <f t="shared" ref="C100:AF100" si="24">C79/$C$120*$C$119+$M$124</f>
        <v>11.263754838709676</v>
      </c>
      <c r="D100" s="500">
        <f t="shared" si="24"/>
        <v>13.024870967741936</v>
      </c>
      <c r="E100" s="500">
        <f t="shared" si="24"/>
        <v>13.11756129032258</v>
      </c>
      <c r="F100" s="500">
        <f t="shared" si="24"/>
        <v>13.859083870967741</v>
      </c>
      <c r="G100" s="500">
        <f t="shared" si="24"/>
        <v>14.198948387096774</v>
      </c>
      <c r="H100" s="500">
        <f t="shared" si="24"/>
        <v>13.673703225806452</v>
      </c>
      <c r="I100" s="500">
        <f t="shared" si="24"/>
        <v>9.9042967741935488</v>
      </c>
      <c r="J100" s="500">
        <f t="shared" si="24"/>
        <v>12.005277419354838</v>
      </c>
      <c r="K100" s="500">
        <f t="shared" si="24"/>
        <v>13.982670967741935</v>
      </c>
      <c r="L100" s="500">
        <f t="shared" si="24"/>
        <v>13.859083870967741</v>
      </c>
      <c r="M100" s="500">
        <f t="shared" si="24"/>
        <v>12.561419354838709</v>
      </c>
      <c r="N100" s="500">
        <f t="shared" si="24"/>
        <v>13.148458064516127</v>
      </c>
      <c r="O100" s="500">
        <f t="shared" si="24"/>
        <v>14.322535483870968</v>
      </c>
      <c r="P100" s="500">
        <f t="shared" si="24"/>
        <v>12.005277419354838</v>
      </c>
      <c r="Q100" s="500">
        <f t="shared" si="24"/>
        <v>10.120574193548387</v>
      </c>
      <c r="R100" s="500">
        <f t="shared" si="24"/>
        <v>13.488322580645161</v>
      </c>
      <c r="S100" s="500">
        <f t="shared" si="24"/>
        <v>13.951774193548387</v>
      </c>
      <c r="T100" s="500">
        <f t="shared" si="24"/>
        <v>13.457425806451614</v>
      </c>
      <c r="U100" s="500">
        <f t="shared" si="24"/>
        <v>13.550116129032258</v>
      </c>
      <c r="V100" s="500">
        <f t="shared" si="24"/>
        <v>14.6624</v>
      </c>
      <c r="W100" s="500">
        <f t="shared" si="24"/>
        <v>11.572722580645161</v>
      </c>
      <c r="X100" s="500">
        <f t="shared" si="24"/>
        <v>11.912587096774192</v>
      </c>
      <c r="Y100" s="500">
        <f t="shared" si="24"/>
        <v>13.982670967741935</v>
      </c>
      <c r="Z100" s="500">
        <f t="shared" si="24"/>
        <v>14.755090322580646</v>
      </c>
      <c r="AA100" s="500">
        <f t="shared" si="24"/>
        <v>14.137154838709677</v>
      </c>
      <c r="AB100" s="500">
        <f t="shared" si="24"/>
        <v>13.920877419354838</v>
      </c>
      <c r="AC100" s="500">
        <f t="shared" si="24"/>
        <v>13.920877419354838</v>
      </c>
      <c r="AD100" s="500">
        <f t="shared" si="24"/>
        <v>14.47701935483871</v>
      </c>
      <c r="AE100" s="500">
        <f t="shared" si="24"/>
        <v>10.367748387096775</v>
      </c>
      <c r="AF100" s="500">
        <f t="shared" si="24"/>
        <v>7</v>
      </c>
    </row>
    <row r="101" spans="1:81" x14ac:dyDescent="0.25">
      <c r="A101" s="131" t="s">
        <v>113</v>
      </c>
      <c r="B101" s="500">
        <f>B80/$C$120*$C$119+$M$125</f>
        <v>15.724193548387095</v>
      </c>
      <c r="C101" s="500">
        <f t="shared" ref="C101:AF101" si="25">C80/$C$120*$C$119+$M$125</f>
        <v>13.406935483870967</v>
      </c>
      <c r="D101" s="500">
        <f t="shared" si="25"/>
        <v>16.094954838709675</v>
      </c>
      <c r="E101" s="500">
        <f t="shared" si="25"/>
        <v>17.917864516129033</v>
      </c>
      <c r="F101" s="500">
        <f t="shared" si="25"/>
        <v>18.72118064516129</v>
      </c>
      <c r="G101" s="500">
        <f t="shared" si="25"/>
        <v>17.145445161290322</v>
      </c>
      <c r="H101" s="500">
        <f t="shared" si="25"/>
        <v>20.420503225806449</v>
      </c>
      <c r="I101" s="500">
        <f t="shared" si="25"/>
        <v>13.221554838709677</v>
      </c>
      <c r="J101" s="500">
        <f t="shared" si="25"/>
        <v>15.260741935483871</v>
      </c>
      <c r="K101" s="500">
        <f t="shared" si="25"/>
        <v>18.010554838709677</v>
      </c>
      <c r="L101" s="500">
        <f t="shared" si="25"/>
        <v>18.566696774193549</v>
      </c>
      <c r="M101" s="500">
        <f t="shared" si="25"/>
        <v>17.794277419354842</v>
      </c>
      <c r="N101" s="500">
        <f t="shared" si="25"/>
        <v>16.96006451612903</v>
      </c>
      <c r="O101" s="500">
        <f t="shared" si="25"/>
        <v>20.976645161290321</v>
      </c>
      <c r="P101" s="500">
        <f t="shared" si="25"/>
        <v>18.35041935483871</v>
      </c>
      <c r="Q101" s="500">
        <f t="shared" si="25"/>
        <v>12.541825806451612</v>
      </c>
      <c r="R101" s="500">
        <f t="shared" si="25"/>
        <v>16.187645161290323</v>
      </c>
      <c r="S101" s="500">
        <f t="shared" si="25"/>
        <v>17.485309677419352</v>
      </c>
      <c r="T101" s="500">
        <f t="shared" si="25"/>
        <v>18.535800000000002</v>
      </c>
      <c r="U101" s="500">
        <f t="shared" si="25"/>
        <v>18.659387096774193</v>
      </c>
      <c r="V101" s="500">
        <f t="shared" si="25"/>
        <v>22.119825806451615</v>
      </c>
      <c r="W101" s="500">
        <f t="shared" si="25"/>
        <v>18.072348387096774</v>
      </c>
      <c r="X101" s="500">
        <f t="shared" si="25"/>
        <v>15.538812903225807</v>
      </c>
      <c r="Y101" s="500">
        <f t="shared" si="25"/>
        <v>17.794277419354842</v>
      </c>
      <c r="Z101" s="500">
        <f t="shared" si="25"/>
        <v>18.844767741935485</v>
      </c>
      <c r="AA101" s="500">
        <f t="shared" si="25"/>
        <v>16.651096774193547</v>
      </c>
      <c r="AB101" s="500">
        <f t="shared" si="25"/>
        <v>17.856070967741935</v>
      </c>
      <c r="AC101" s="500">
        <f t="shared" si="25"/>
        <v>17.856070967741935</v>
      </c>
      <c r="AD101" s="500">
        <f t="shared" si="25"/>
        <v>19.864361290322581</v>
      </c>
      <c r="AE101" s="500">
        <f t="shared" si="25"/>
        <v>16.342129032258065</v>
      </c>
      <c r="AF101" s="500">
        <f t="shared" si="25"/>
        <v>8</v>
      </c>
    </row>
    <row r="102" spans="1:81" x14ac:dyDescent="0.25">
      <c r="A102" s="131" t="s">
        <v>114</v>
      </c>
      <c r="B102" s="500">
        <f>B81/$C$120*$C$119+$M$126</f>
        <v>28.015832258064517</v>
      </c>
      <c r="C102" s="500">
        <f t="shared" ref="C102:AF102" si="26">C81/$C$120*$C$119+$M$126</f>
        <v>24.46270322580645</v>
      </c>
      <c r="D102" s="500">
        <f t="shared" si="26"/>
        <v>26.749064516129032</v>
      </c>
      <c r="E102" s="500">
        <f t="shared" si="26"/>
        <v>25.698574193548389</v>
      </c>
      <c r="F102" s="500">
        <f t="shared" si="26"/>
        <v>26.841754838709676</v>
      </c>
      <c r="G102" s="500">
        <f t="shared" si="26"/>
        <v>26.254716129032257</v>
      </c>
      <c r="H102" s="500">
        <f t="shared" si="26"/>
        <v>28.170316129032258</v>
      </c>
      <c r="I102" s="500">
        <f t="shared" si="26"/>
        <v>22.361722580645161</v>
      </c>
      <c r="J102" s="500">
        <f t="shared" si="26"/>
        <v>23.535800000000002</v>
      </c>
      <c r="K102" s="500">
        <f t="shared" si="26"/>
        <v>26.254716129032257</v>
      </c>
      <c r="L102" s="500">
        <f t="shared" si="26"/>
        <v>26.687270967741938</v>
      </c>
      <c r="M102" s="500">
        <f t="shared" si="26"/>
        <v>25.605883870967745</v>
      </c>
      <c r="N102" s="500">
        <f t="shared" si="26"/>
        <v>24.431806451612903</v>
      </c>
      <c r="O102" s="500">
        <f t="shared" si="26"/>
        <v>31.908825806451613</v>
      </c>
      <c r="P102" s="500">
        <f t="shared" si="26"/>
        <v>27.58327741935484</v>
      </c>
      <c r="Q102" s="500">
        <f t="shared" si="26"/>
        <v>20.446122580645159</v>
      </c>
      <c r="R102" s="500">
        <f t="shared" si="26"/>
        <v>23.813870967741934</v>
      </c>
      <c r="S102" s="500">
        <f t="shared" si="26"/>
        <v>24.740774193548386</v>
      </c>
      <c r="T102" s="500">
        <f t="shared" si="26"/>
        <v>25.296916129032255</v>
      </c>
      <c r="U102" s="500">
        <f t="shared" si="26"/>
        <v>26.069335483870965</v>
      </c>
      <c r="V102" s="500">
        <f t="shared" si="26"/>
        <v>29.159012903225808</v>
      </c>
      <c r="W102" s="500">
        <f t="shared" si="26"/>
        <v>25.605883870967745</v>
      </c>
      <c r="X102" s="500">
        <f t="shared" si="26"/>
        <v>23.504903225806451</v>
      </c>
      <c r="Y102" s="500">
        <f t="shared" si="26"/>
        <v>25.544090322580644</v>
      </c>
      <c r="Z102" s="500">
        <f t="shared" si="26"/>
        <v>26.903548387096773</v>
      </c>
      <c r="AA102" s="500">
        <f t="shared" si="26"/>
        <v>24.524496774193551</v>
      </c>
      <c r="AB102" s="500">
        <f t="shared" si="26"/>
        <v>24.648083870967742</v>
      </c>
      <c r="AC102" s="500">
        <f t="shared" si="26"/>
        <v>24.648083870967742</v>
      </c>
      <c r="AD102" s="500">
        <f t="shared" si="26"/>
        <v>26.625477419354837</v>
      </c>
      <c r="AE102" s="500">
        <f t="shared" si="26"/>
        <v>24.987948387096772</v>
      </c>
      <c r="AF102" s="500">
        <f t="shared" si="26"/>
        <v>13</v>
      </c>
    </row>
    <row r="103" spans="1:81" x14ac:dyDescent="0.25">
      <c r="A103" s="131" t="s">
        <v>115</v>
      </c>
      <c r="B103" s="500">
        <f>B82/$C$120*$C$119+$M$127</f>
        <v>33.50716774193549</v>
      </c>
      <c r="C103" s="500">
        <f t="shared" ref="C103:AF103" si="27">C82/$C$120*$C$119+$M$127</f>
        <v>26.648083870967742</v>
      </c>
      <c r="D103" s="500">
        <f t="shared" si="27"/>
        <v>31.097219354838707</v>
      </c>
      <c r="E103" s="500">
        <f t="shared" si="27"/>
        <v>30.3248</v>
      </c>
      <c r="F103" s="500">
        <f t="shared" si="27"/>
        <v>29.58327741935484</v>
      </c>
      <c r="G103" s="500">
        <f t="shared" si="27"/>
        <v>30.201212903225809</v>
      </c>
      <c r="H103" s="500">
        <f t="shared" si="27"/>
        <v>30.788251612903224</v>
      </c>
      <c r="I103" s="500">
        <f t="shared" si="27"/>
        <v>26.277322580645162</v>
      </c>
      <c r="J103" s="500">
        <f t="shared" si="27"/>
        <v>28.779961290322582</v>
      </c>
      <c r="K103" s="500">
        <f t="shared" si="27"/>
        <v>31.46798064516129</v>
      </c>
      <c r="L103" s="500">
        <f t="shared" si="27"/>
        <v>30.664664516129033</v>
      </c>
      <c r="M103" s="500">
        <f t="shared" si="27"/>
        <v>27.667677419354838</v>
      </c>
      <c r="N103" s="500">
        <f t="shared" si="27"/>
        <v>30.201212903225809</v>
      </c>
      <c r="O103" s="500">
        <f t="shared" si="27"/>
        <v>34.279587096774193</v>
      </c>
      <c r="P103" s="500">
        <f t="shared" si="27"/>
        <v>34.094206451612905</v>
      </c>
      <c r="Q103" s="500">
        <f t="shared" si="27"/>
        <v>26.431806451612903</v>
      </c>
      <c r="R103" s="500">
        <f t="shared" si="27"/>
        <v>29.830451612903225</v>
      </c>
      <c r="S103" s="500">
        <f t="shared" si="27"/>
        <v>30.541077419354838</v>
      </c>
      <c r="T103" s="500">
        <f t="shared" si="27"/>
        <v>29.428793548387098</v>
      </c>
      <c r="U103" s="500">
        <f t="shared" si="27"/>
        <v>29.645070967741937</v>
      </c>
      <c r="V103" s="500">
        <f t="shared" si="27"/>
        <v>31.560670967741935</v>
      </c>
      <c r="W103" s="500">
        <f t="shared" si="27"/>
        <v>32.611161290322585</v>
      </c>
      <c r="X103" s="500">
        <f t="shared" si="27"/>
        <v>27.791264516129033</v>
      </c>
      <c r="Y103" s="500">
        <f t="shared" si="27"/>
        <v>30.757354838709681</v>
      </c>
      <c r="Z103" s="500">
        <f t="shared" si="27"/>
        <v>32.642058064516128</v>
      </c>
      <c r="AA103" s="500">
        <f t="shared" si="27"/>
        <v>29.737761290322581</v>
      </c>
      <c r="AB103" s="500">
        <f t="shared" si="27"/>
        <v>28.409199999999998</v>
      </c>
      <c r="AC103" s="500">
        <f t="shared" si="27"/>
        <v>28.409199999999998</v>
      </c>
      <c r="AD103" s="500">
        <f t="shared" si="27"/>
        <v>31.344393548387099</v>
      </c>
      <c r="AE103" s="500">
        <f t="shared" si="27"/>
        <v>29.088929032258065</v>
      </c>
      <c r="AF103" s="500">
        <f t="shared" si="27"/>
        <v>15</v>
      </c>
    </row>
    <row r="104" spans="1:81" x14ac:dyDescent="0.25">
      <c r="A104" s="132" t="s">
        <v>116</v>
      </c>
      <c r="B104" s="500">
        <f>B83/$C$120*$C$119+$M$128</f>
        <v>37.515458064516125</v>
      </c>
      <c r="C104" s="500">
        <f t="shared" ref="C104:AF104" si="28">C83/$C$120*$C$119+$M$128</f>
        <v>31.95403870967742</v>
      </c>
      <c r="D104" s="500">
        <f t="shared" si="28"/>
        <v>33.776948387096773</v>
      </c>
      <c r="E104" s="500">
        <f t="shared" si="28"/>
        <v>35.074612903225805</v>
      </c>
      <c r="F104" s="500">
        <f t="shared" si="28"/>
        <v>38.473258064516131</v>
      </c>
      <c r="G104" s="500">
        <f t="shared" si="28"/>
        <v>33.189909677419351</v>
      </c>
      <c r="H104" s="500">
        <f t="shared" si="28"/>
        <v>36.835729032258065</v>
      </c>
      <c r="I104" s="500">
        <f t="shared" si="28"/>
        <v>31.768658064516131</v>
      </c>
      <c r="J104" s="500">
        <f t="shared" si="28"/>
        <v>32.541077419354835</v>
      </c>
      <c r="K104" s="500">
        <f t="shared" si="28"/>
        <v>35.785238709677415</v>
      </c>
      <c r="L104" s="500">
        <f t="shared" si="28"/>
        <v>32.664664516129037</v>
      </c>
      <c r="M104" s="500">
        <f t="shared" si="28"/>
        <v>31.861348387096776</v>
      </c>
      <c r="N104" s="500">
        <f t="shared" si="28"/>
        <v>34.642058064516128</v>
      </c>
      <c r="O104" s="500">
        <f t="shared" si="28"/>
        <v>37.546354838709675</v>
      </c>
      <c r="P104" s="500">
        <f t="shared" si="28"/>
        <v>38.782225806451613</v>
      </c>
      <c r="Q104" s="500">
        <f t="shared" si="28"/>
        <v>30.718167741935481</v>
      </c>
      <c r="R104" s="500">
        <f t="shared" si="28"/>
        <v>33.869638709677417</v>
      </c>
      <c r="S104" s="500">
        <f t="shared" si="28"/>
        <v>35.445374193548389</v>
      </c>
      <c r="T104" s="500">
        <f t="shared" si="28"/>
        <v>34.92012903225806</v>
      </c>
      <c r="U104" s="500">
        <f t="shared" si="28"/>
        <v>33.40618709677419</v>
      </c>
      <c r="V104" s="500">
        <f t="shared" si="28"/>
        <v>38.009806451612903</v>
      </c>
      <c r="W104" s="500">
        <f t="shared" si="28"/>
        <v>38.874916129032258</v>
      </c>
      <c r="X104" s="500">
        <f t="shared" si="28"/>
        <v>32.726458064516123</v>
      </c>
      <c r="Y104" s="500">
        <f t="shared" si="28"/>
        <v>33.993225806451612</v>
      </c>
      <c r="Z104" s="500">
        <f t="shared" si="28"/>
        <v>35.012819354838712</v>
      </c>
      <c r="AA104" s="500">
        <f t="shared" si="28"/>
        <v>34.333090322580645</v>
      </c>
      <c r="AB104" s="500">
        <f t="shared" si="28"/>
        <v>33.220806451612901</v>
      </c>
      <c r="AC104" s="500">
        <f t="shared" si="28"/>
        <v>33.220806451612901</v>
      </c>
      <c r="AD104" s="500">
        <f t="shared" si="28"/>
        <v>36.403174193548388</v>
      </c>
      <c r="AE104" s="500">
        <f t="shared" si="28"/>
        <v>35.1982</v>
      </c>
      <c r="AF104" s="500">
        <f t="shared" si="28"/>
        <v>17</v>
      </c>
    </row>
    <row r="105" spans="1:81" x14ac:dyDescent="0.25">
      <c r="A105" s="132" t="s">
        <v>117</v>
      </c>
      <c r="B105" s="500">
        <f>B84/$C$120*$C$119+$M$129</f>
        <v>41.130380645161296</v>
      </c>
      <c r="C105" s="500">
        <f t="shared" ref="C105:AF105" si="29">C84/$C$120*$C$119+$M$129</f>
        <v>33.43708387096774</v>
      </c>
      <c r="D105" s="500">
        <f t="shared" si="29"/>
        <v>35.877929032258066</v>
      </c>
      <c r="E105" s="500">
        <f t="shared" si="29"/>
        <v>37.360974193548387</v>
      </c>
      <c r="F105" s="500">
        <f t="shared" si="29"/>
        <v>37.762632258064514</v>
      </c>
      <c r="G105" s="500">
        <f t="shared" si="29"/>
        <v>35.074612903225805</v>
      </c>
      <c r="H105" s="500">
        <f t="shared" si="29"/>
        <v>35.816135483870966</v>
      </c>
      <c r="I105" s="500">
        <f t="shared" si="29"/>
        <v>33.560670967741935</v>
      </c>
      <c r="J105" s="500">
        <f t="shared" si="29"/>
        <v>32.788251612903224</v>
      </c>
      <c r="K105" s="500">
        <f t="shared" si="29"/>
        <v>35.723445161290321</v>
      </c>
      <c r="L105" s="500">
        <f t="shared" si="29"/>
        <v>33.962329032258069</v>
      </c>
      <c r="M105" s="500">
        <f t="shared" si="29"/>
        <v>33.838741935483867</v>
      </c>
      <c r="N105" s="500">
        <f t="shared" si="29"/>
        <v>33.622464516129028</v>
      </c>
      <c r="O105" s="500">
        <f t="shared" si="29"/>
        <v>39.740025806451612</v>
      </c>
      <c r="P105" s="500">
        <f t="shared" si="29"/>
        <v>41.253967741935483</v>
      </c>
      <c r="Q105" s="500">
        <f t="shared" si="29"/>
        <v>32.819148387096774</v>
      </c>
      <c r="R105" s="500">
        <f t="shared" si="29"/>
        <v>35.074612903225805</v>
      </c>
      <c r="S105" s="500">
        <f t="shared" si="29"/>
        <v>37.70083870967742</v>
      </c>
      <c r="T105" s="500">
        <f t="shared" si="29"/>
        <v>35.445374193548389</v>
      </c>
      <c r="U105" s="500">
        <f t="shared" si="29"/>
        <v>34.611161290322585</v>
      </c>
      <c r="V105" s="500">
        <f t="shared" si="29"/>
        <v>38.504154838709681</v>
      </c>
      <c r="W105" s="500">
        <f t="shared" si="29"/>
        <v>39.492851612903223</v>
      </c>
      <c r="X105" s="500">
        <f t="shared" si="29"/>
        <v>33.375290322580646</v>
      </c>
      <c r="Y105" s="500">
        <f t="shared" si="29"/>
        <v>35.074612903225805</v>
      </c>
      <c r="Z105" s="500">
        <f t="shared" si="29"/>
        <v>36.928419354838709</v>
      </c>
      <c r="AA105" s="500">
        <f t="shared" si="29"/>
        <v>32.911838709677419</v>
      </c>
      <c r="AB105" s="500">
        <f t="shared" si="29"/>
        <v>35.50716774193549</v>
      </c>
      <c r="AC105" s="500">
        <f t="shared" si="29"/>
        <v>35.50716774193549</v>
      </c>
      <c r="AD105" s="500">
        <f t="shared" si="29"/>
        <v>36.341380645161294</v>
      </c>
      <c r="AE105" s="500">
        <f t="shared" si="29"/>
        <v>36.928419354838709</v>
      </c>
      <c r="AF105" s="500">
        <f t="shared" si="29"/>
        <v>17</v>
      </c>
    </row>
    <row r="106" spans="1:81" x14ac:dyDescent="0.25">
      <c r="A106" s="132" t="s">
        <v>118</v>
      </c>
      <c r="B106" s="500">
        <f>B85/$C$120*$C$119+$M$130</f>
        <v>43.200464516129031</v>
      </c>
      <c r="C106" s="500">
        <f t="shared" ref="C106:AF106" si="30">C85/$C$120*$C$119+$M$130</f>
        <v>35.16730322580645</v>
      </c>
      <c r="D106" s="500">
        <f t="shared" si="30"/>
        <v>36.526761290322582</v>
      </c>
      <c r="E106" s="500">
        <f t="shared" si="30"/>
        <v>37.917116129032259</v>
      </c>
      <c r="F106" s="500">
        <f t="shared" si="30"/>
        <v>37.731735483870963</v>
      </c>
      <c r="G106" s="500">
        <f t="shared" si="30"/>
        <v>32.942735483870969</v>
      </c>
      <c r="H106" s="500">
        <f t="shared" si="30"/>
        <v>36.68124516129032</v>
      </c>
      <c r="I106" s="500">
        <f t="shared" si="30"/>
        <v>34.796541935483873</v>
      </c>
      <c r="J106" s="500">
        <f t="shared" si="30"/>
        <v>36.001516129032254</v>
      </c>
      <c r="K106" s="500">
        <f t="shared" si="30"/>
        <v>36.835729032258065</v>
      </c>
      <c r="L106" s="500">
        <f t="shared" si="30"/>
        <v>34.518470967741933</v>
      </c>
      <c r="M106" s="500">
        <f t="shared" si="30"/>
        <v>32.510180645161292</v>
      </c>
      <c r="N106" s="500">
        <f t="shared" si="30"/>
        <v>33.74605161290323</v>
      </c>
      <c r="O106" s="500">
        <f t="shared" si="30"/>
        <v>42.366251612903227</v>
      </c>
      <c r="P106" s="500">
        <f t="shared" si="30"/>
        <v>40.450651612903229</v>
      </c>
      <c r="Q106" s="500">
        <f t="shared" si="30"/>
        <v>33.900535483870968</v>
      </c>
      <c r="R106" s="500">
        <f t="shared" si="30"/>
        <v>34.487574193548383</v>
      </c>
      <c r="S106" s="500">
        <f t="shared" si="30"/>
        <v>35.970619354838703</v>
      </c>
      <c r="T106" s="500">
        <f t="shared" si="30"/>
        <v>35.290890322580644</v>
      </c>
      <c r="U106" s="500">
        <f t="shared" si="30"/>
        <v>34.240400000000001</v>
      </c>
      <c r="V106" s="500">
        <f t="shared" si="30"/>
        <v>38.720432258064513</v>
      </c>
      <c r="W106" s="500">
        <f t="shared" si="30"/>
        <v>41.871903225806449</v>
      </c>
      <c r="X106" s="500">
        <f t="shared" si="30"/>
        <v>36.68124516129032</v>
      </c>
      <c r="Y106" s="500">
        <f t="shared" si="30"/>
        <v>36.495864516129032</v>
      </c>
      <c r="Z106" s="500">
        <f t="shared" si="30"/>
        <v>36.403174193548388</v>
      </c>
      <c r="AA106" s="500">
        <f t="shared" si="30"/>
        <v>35.568961290322576</v>
      </c>
      <c r="AB106" s="500">
        <f t="shared" si="30"/>
        <v>33.251703225806452</v>
      </c>
      <c r="AC106" s="500">
        <f t="shared" si="30"/>
        <v>33.251703225806452</v>
      </c>
      <c r="AD106" s="500">
        <f t="shared" si="30"/>
        <v>35.970619354838703</v>
      </c>
      <c r="AE106" s="500">
        <f t="shared" si="30"/>
        <v>35.877929032258066</v>
      </c>
      <c r="AF106" s="500">
        <f t="shared" si="30"/>
        <v>17</v>
      </c>
    </row>
    <row r="107" spans="1:81" x14ac:dyDescent="0.25">
      <c r="A107" s="132" t="s">
        <v>119</v>
      </c>
      <c r="B107" s="500">
        <f>B86/$C$120*$C$119+$M$131</f>
        <v>40.419754838709679</v>
      </c>
      <c r="C107" s="500">
        <f t="shared" ref="C107:AF107" si="31">C86/$C$120*$C$119+$M$131</f>
        <v>33.529774193548391</v>
      </c>
      <c r="D107" s="500">
        <f t="shared" si="31"/>
        <v>31.397896774193548</v>
      </c>
      <c r="E107" s="500">
        <f t="shared" si="31"/>
        <v>34.580264516129034</v>
      </c>
      <c r="F107" s="500">
        <f t="shared" si="31"/>
        <v>32.850045161290325</v>
      </c>
      <c r="G107" s="500">
        <f t="shared" si="31"/>
        <v>33.74605161290323</v>
      </c>
      <c r="H107" s="500">
        <f t="shared" si="31"/>
        <v>35.877929032258066</v>
      </c>
      <c r="I107" s="500">
        <f t="shared" si="31"/>
        <v>33.622464516129028</v>
      </c>
      <c r="J107" s="500">
        <f t="shared" si="31"/>
        <v>34.425780645161296</v>
      </c>
      <c r="K107" s="500">
        <f t="shared" si="31"/>
        <v>36.588554838709683</v>
      </c>
      <c r="L107" s="500">
        <f t="shared" si="31"/>
        <v>34.672954838709678</v>
      </c>
      <c r="M107" s="500">
        <f t="shared" si="31"/>
        <v>33.189909677419351</v>
      </c>
      <c r="N107" s="500">
        <f t="shared" si="31"/>
        <v>32.664664516129037</v>
      </c>
      <c r="O107" s="500">
        <f t="shared" si="31"/>
        <v>39.585541935483874</v>
      </c>
      <c r="P107" s="500">
        <f t="shared" si="31"/>
        <v>39.740025806451612</v>
      </c>
      <c r="Q107" s="500">
        <f t="shared" si="31"/>
        <v>32.479283870967741</v>
      </c>
      <c r="R107" s="500">
        <f t="shared" si="31"/>
        <v>34.858335483870967</v>
      </c>
      <c r="S107" s="500">
        <f t="shared" si="31"/>
        <v>35.259993548387101</v>
      </c>
      <c r="T107" s="500">
        <f t="shared" si="31"/>
        <v>35.012819354838712</v>
      </c>
      <c r="U107" s="500">
        <f t="shared" si="31"/>
        <v>33.776948387096773</v>
      </c>
      <c r="V107" s="500">
        <f t="shared" si="31"/>
        <v>37.886219354838708</v>
      </c>
      <c r="W107" s="500">
        <f t="shared" si="31"/>
        <v>41.624729032258067</v>
      </c>
      <c r="X107" s="500">
        <f t="shared" si="31"/>
        <v>34.1786064516129</v>
      </c>
      <c r="Y107" s="500">
        <f t="shared" si="31"/>
        <v>32.942735483870969</v>
      </c>
      <c r="Z107" s="500">
        <f t="shared" si="31"/>
        <v>33.560670967741935</v>
      </c>
      <c r="AA107" s="500">
        <f t="shared" si="31"/>
        <v>34.363987096774196</v>
      </c>
      <c r="AB107" s="500">
        <f t="shared" si="31"/>
        <v>33.684258064516129</v>
      </c>
      <c r="AC107" s="500">
        <f t="shared" si="31"/>
        <v>33.684258064516129</v>
      </c>
      <c r="AD107" s="500">
        <f t="shared" si="31"/>
        <v>35.661651612903228</v>
      </c>
      <c r="AE107" s="500">
        <f t="shared" si="31"/>
        <v>35.105509677419349</v>
      </c>
      <c r="AF107" s="500">
        <f t="shared" si="31"/>
        <v>17</v>
      </c>
    </row>
    <row r="108" spans="1:81" x14ac:dyDescent="0.25">
      <c r="A108" s="133" t="s">
        <v>120</v>
      </c>
      <c r="B108" s="500">
        <f>B87/$C$120*$C$119+$M$132</f>
        <v>40.945</v>
      </c>
      <c r="C108" s="500">
        <f t="shared" ref="C108:AF108" si="32">C87/$C$120*$C$119+$M$132</f>
        <v>31.861348387096776</v>
      </c>
      <c r="D108" s="500">
        <f t="shared" si="32"/>
        <v>33.159012903225808</v>
      </c>
      <c r="E108" s="500">
        <f t="shared" si="32"/>
        <v>33.71515483870968</v>
      </c>
      <c r="F108" s="500">
        <f t="shared" si="32"/>
        <v>32.788251612903224</v>
      </c>
      <c r="G108" s="500">
        <f t="shared" si="32"/>
        <v>32.355696774193547</v>
      </c>
      <c r="H108" s="500">
        <f t="shared" si="32"/>
        <v>35.321787096774194</v>
      </c>
      <c r="I108" s="500">
        <f t="shared" si="32"/>
        <v>33.869638709677417</v>
      </c>
      <c r="J108" s="500">
        <f t="shared" si="32"/>
        <v>35.259993548387101</v>
      </c>
      <c r="K108" s="500">
        <f t="shared" si="32"/>
        <v>33.684258064516129</v>
      </c>
      <c r="L108" s="500">
        <f t="shared" si="32"/>
        <v>33.776948387096773</v>
      </c>
      <c r="M108" s="500">
        <f t="shared" si="32"/>
        <v>32.077625806451614</v>
      </c>
      <c r="N108" s="500">
        <f t="shared" si="32"/>
        <v>31.397896774193548</v>
      </c>
      <c r="O108" s="500">
        <f t="shared" si="32"/>
        <v>38.473258064516131</v>
      </c>
      <c r="P108" s="500">
        <f t="shared" si="32"/>
        <v>39.801819354838706</v>
      </c>
      <c r="Q108" s="500">
        <f t="shared" si="32"/>
        <v>32.571974193548385</v>
      </c>
      <c r="R108" s="500">
        <f t="shared" si="32"/>
        <v>33.282600000000002</v>
      </c>
      <c r="S108" s="500">
        <f t="shared" si="32"/>
        <v>34.116812903225807</v>
      </c>
      <c r="T108" s="500">
        <f t="shared" si="32"/>
        <v>32.602870967741936</v>
      </c>
      <c r="U108" s="500">
        <f t="shared" si="32"/>
        <v>32.417490322580647</v>
      </c>
      <c r="V108" s="500">
        <f t="shared" si="32"/>
        <v>35.723445161290321</v>
      </c>
      <c r="W108" s="500">
        <f t="shared" si="32"/>
        <v>39.678232258064511</v>
      </c>
      <c r="X108" s="500">
        <f t="shared" si="32"/>
        <v>34.858335483870967</v>
      </c>
      <c r="Y108" s="500">
        <f t="shared" si="32"/>
        <v>32.788251612903224</v>
      </c>
      <c r="Z108" s="500">
        <f t="shared" si="32"/>
        <v>33.962329032258069</v>
      </c>
      <c r="AA108" s="500">
        <f t="shared" si="32"/>
        <v>34.425780645161296</v>
      </c>
      <c r="AB108" s="500">
        <f t="shared" si="32"/>
        <v>32.139419354838708</v>
      </c>
      <c r="AC108" s="500">
        <f t="shared" si="32"/>
        <v>32.139419354838708</v>
      </c>
      <c r="AD108" s="500">
        <f t="shared" si="32"/>
        <v>35.599858064516127</v>
      </c>
      <c r="AE108" s="500">
        <f t="shared" si="32"/>
        <v>33.128116129032257</v>
      </c>
      <c r="AF108" s="500">
        <f t="shared" si="32"/>
        <v>17</v>
      </c>
    </row>
    <row r="109" spans="1:81" x14ac:dyDescent="0.25">
      <c r="A109" s="133" t="s">
        <v>121</v>
      </c>
      <c r="B109" s="500">
        <f>B88/$C$120*$C$119+$M$133</f>
        <v>38.844019354838707</v>
      </c>
      <c r="C109" s="500">
        <f t="shared" ref="C109:AF109" si="33">C88/$C$120*$C$119+$M$133</f>
        <v>30.254716129032257</v>
      </c>
      <c r="D109" s="500">
        <f t="shared" si="33"/>
        <v>30.378303225806448</v>
      </c>
      <c r="E109" s="500">
        <f t="shared" si="33"/>
        <v>33.220806451612901</v>
      </c>
      <c r="F109" s="500">
        <f t="shared" si="33"/>
        <v>30.934445161290324</v>
      </c>
      <c r="G109" s="500">
        <f t="shared" si="33"/>
        <v>30.532787096774193</v>
      </c>
      <c r="H109" s="500">
        <f t="shared" si="33"/>
        <v>35.043716129032262</v>
      </c>
      <c r="I109" s="500">
        <f t="shared" si="33"/>
        <v>30.841754838709676</v>
      </c>
      <c r="J109" s="500">
        <f t="shared" si="33"/>
        <v>33.313496774193545</v>
      </c>
      <c r="K109" s="500">
        <f t="shared" si="33"/>
        <v>32.417490322580647</v>
      </c>
      <c r="L109" s="500">
        <f t="shared" si="33"/>
        <v>32.108522580645158</v>
      </c>
      <c r="M109" s="500">
        <f t="shared" si="33"/>
        <v>31.212516129032259</v>
      </c>
      <c r="N109" s="500">
        <f t="shared" si="33"/>
        <v>30.470993548387096</v>
      </c>
      <c r="O109" s="500">
        <f t="shared" si="33"/>
        <v>39.029399999999995</v>
      </c>
      <c r="P109" s="500">
        <f t="shared" si="33"/>
        <v>37.978909677419352</v>
      </c>
      <c r="Q109" s="500">
        <f t="shared" si="33"/>
        <v>31.675967741935484</v>
      </c>
      <c r="R109" s="500">
        <f t="shared" si="33"/>
        <v>31.088929032258065</v>
      </c>
      <c r="S109" s="500">
        <f t="shared" si="33"/>
        <v>32.448387096774191</v>
      </c>
      <c r="T109" s="500">
        <f t="shared" si="33"/>
        <v>31.706864516129031</v>
      </c>
      <c r="U109" s="500">
        <f t="shared" si="33"/>
        <v>30.285612903225804</v>
      </c>
      <c r="V109" s="500">
        <f t="shared" si="33"/>
        <v>34.88923225806451</v>
      </c>
      <c r="W109" s="500">
        <f t="shared" si="33"/>
        <v>36.712141935483871</v>
      </c>
      <c r="X109" s="500">
        <f t="shared" si="33"/>
        <v>31.675967741935484</v>
      </c>
      <c r="Y109" s="500">
        <f t="shared" si="33"/>
        <v>32.263006451612902</v>
      </c>
      <c r="Z109" s="500">
        <f t="shared" si="33"/>
        <v>32.788251612903224</v>
      </c>
      <c r="AA109" s="500">
        <f t="shared" si="33"/>
        <v>30.19292258064516</v>
      </c>
      <c r="AB109" s="500">
        <f t="shared" si="33"/>
        <v>30.254716129032257</v>
      </c>
      <c r="AC109" s="500">
        <f t="shared" si="33"/>
        <v>30.254716129032257</v>
      </c>
      <c r="AD109" s="500">
        <f t="shared" si="33"/>
        <v>34.055019354838706</v>
      </c>
      <c r="AE109" s="500">
        <f t="shared" si="33"/>
        <v>30.347406451612905</v>
      </c>
      <c r="AF109" s="500">
        <f t="shared" si="33"/>
        <v>17</v>
      </c>
    </row>
    <row r="110" spans="1:81" x14ac:dyDescent="0.25">
      <c r="A110" s="133" t="s">
        <v>122</v>
      </c>
      <c r="B110" s="500">
        <f>B89/$C$120*$C$119+$M$134</f>
        <v>35.538064516129033</v>
      </c>
      <c r="C110" s="500">
        <f t="shared" ref="C110:AF110" si="34">C89/$C$120*$C$119+$M$134</f>
        <v>28.648083870967742</v>
      </c>
      <c r="D110" s="500">
        <f t="shared" si="34"/>
        <v>30.903548387096773</v>
      </c>
      <c r="E110" s="500">
        <f t="shared" si="34"/>
        <v>32.170316129032258</v>
      </c>
      <c r="F110" s="500">
        <f t="shared" si="34"/>
        <v>30.470993548387096</v>
      </c>
      <c r="G110" s="500">
        <f t="shared" si="34"/>
        <v>30.810858064516129</v>
      </c>
      <c r="H110" s="500">
        <f t="shared" si="34"/>
        <v>32.726458064516123</v>
      </c>
      <c r="I110" s="500">
        <f t="shared" si="34"/>
        <v>28.555393548387094</v>
      </c>
      <c r="J110" s="500">
        <f t="shared" si="34"/>
        <v>31.33610322580645</v>
      </c>
      <c r="K110" s="500">
        <f t="shared" si="34"/>
        <v>29.513193548387097</v>
      </c>
      <c r="L110" s="500">
        <f t="shared" si="34"/>
        <v>31.706864516129031</v>
      </c>
      <c r="M110" s="500">
        <f t="shared" si="34"/>
        <v>28.400909677419353</v>
      </c>
      <c r="N110" s="500">
        <f t="shared" si="34"/>
        <v>28.895258064516128</v>
      </c>
      <c r="O110" s="500">
        <f t="shared" si="34"/>
        <v>36.866625806451609</v>
      </c>
      <c r="P110" s="500">
        <f t="shared" si="34"/>
        <v>34.394883870967739</v>
      </c>
      <c r="Q110" s="500">
        <f t="shared" si="34"/>
        <v>29.729470967741936</v>
      </c>
      <c r="R110" s="500">
        <f t="shared" si="34"/>
        <v>29.667677419354838</v>
      </c>
      <c r="S110" s="500">
        <f t="shared" si="34"/>
        <v>30.440096774193549</v>
      </c>
      <c r="T110" s="500">
        <f t="shared" si="34"/>
        <v>29.296916129032255</v>
      </c>
      <c r="U110" s="500">
        <f t="shared" si="34"/>
        <v>29.389606451612902</v>
      </c>
      <c r="V110" s="500">
        <f t="shared" si="34"/>
        <v>31.861348387096776</v>
      </c>
      <c r="W110" s="500">
        <f t="shared" si="34"/>
        <v>35.630754838709677</v>
      </c>
      <c r="X110" s="500">
        <f t="shared" si="34"/>
        <v>30.625477419354837</v>
      </c>
      <c r="Y110" s="500">
        <f t="shared" si="34"/>
        <v>30.285612903225804</v>
      </c>
      <c r="Z110" s="500">
        <f t="shared" si="34"/>
        <v>29.945748387096774</v>
      </c>
      <c r="AA110" s="500">
        <f t="shared" si="34"/>
        <v>29.20422580645161</v>
      </c>
      <c r="AB110" s="500">
        <f t="shared" si="34"/>
        <v>29.327812903225805</v>
      </c>
      <c r="AC110" s="500">
        <f t="shared" si="34"/>
        <v>29.327812903225805</v>
      </c>
      <c r="AD110" s="500">
        <f t="shared" si="34"/>
        <v>33.653361290322579</v>
      </c>
      <c r="AE110" s="500">
        <f t="shared" si="34"/>
        <v>30.038438709677422</v>
      </c>
      <c r="AF110" s="500">
        <f t="shared" si="34"/>
        <v>17</v>
      </c>
    </row>
    <row r="111" spans="1:81" x14ac:dyDescent="0.25">
      <c r="A111" s="133" t="s">
        <v>123</v>
      </c>
      <c r="B111" s="500">
        <f>B90/$C$120*$C$119+$M$135</f>
        <v>29.95403870967742</v>
      </c>
      <c r="C111" s="500">
        <f t="shared" ref="C111:AF111" si="35">C90/$C$120*$C$119+$M$135</f>
        <v>25.844767741935485</v>
      </c>
      <c r="D111" s="500">
        <f t="shared" si="35"/>
        <v>25.443109677419354</v>
      </c>
      <c r="E111" s="500">
        <f t="shared" si="35"/>
        <v>26.431806451612903</v>
      </c>
      <c r="F111" s="500">
        <f t="shared" si="35"/>
        <v>27.111535483870966</v>
      </c>
      <c r="G111" s="500">
        <f t="shared" si="35"/>
        <v>27.48229677419355</v>
      </c>
      <c r="H111" s="500">
        <f t="shared" si="35"/>
        <v>31.251703225806452</v>
      </c>
      <c r="I111" s="500">
        <f t="shared" si="35"/>
        <v>25.257729032258062</v>
      </c>
      <c r="J111" s="500">
        <f t="shared" si="35"/>
        <v>27.791264516129033</v>
      </c>
      <c r="K111" s="500">
        <f t="shared" si="35"/>
        <v>28.59458064516129</v>
      </c>
      <c r="L111" s="500">
        <f t="shared" si="35"/>
        <v>26.957051612903228</v>
      </c>
      <c r="M111" s="500">
        <f t="shared" si="35"/>
        <v>23.96006451612903</v>
      </c>
      <c r="N111" s="500">
        <f t="shared" si="35"/>
        <v>26.987948387096772</v>
      </c>
      <c r="O111" s="500">
        <f t="shared" si="35"/>
        <v>31.251703225806452</v>
      </c>
      <c r="P111" s="500">
        <f t="shared" si="35"/>
        <v>31.189909677419354</v>
      </c>
      <c r="Q111" s="500">
        <f t="shared" si="35"/>
        <v>26.555393548387094</v>
      </c>
      <c r="R111" s="500">
        <f t="shared" si="35"/>
        <v>27.327812903225805</v>
      </c>
      <c r="S111" s="500">
        <f t="shared" si="35"/>
        <v>25.875664516129035</v>
      </c>
      <c r="T111" s="500">
        <f t="shared" si="35"/>
        <v>26.339116129032256</v>
      </c>
      <c r="U111" s="500">
        <f t="shared" si="35"/>
        <v>28.038438709677422</v>
      </c>
      <c r="V111" s="500">
        <f t="shared" si="35"/>
        <v>29.181619354838709</v>
      </c>
      <c r="W111" s="500">
        <f t="shared" si="35"/>
        <v>30.510180645161292</v>
      </c>
      <c r="X111" s="500">
        <f t="shared" si="35"/>
        <v>28.59458064516129</v>
      </c>
      <c r="Y111" s="500">
        <f t="shared" si="35"/>
        <v>26.802567741935484</v>
      </c>
      <c r="Z111" s="500">
        <f t="shared" si="35"/>
        <v>26.277322580645162</v>
      </c>
      <c r="AA111" s="500">
        <f t="shared" si="35"/>
        <v>26.864361290322581</v>
      </c>
      <c r="AB111" s="500">
        <f t="shared" si="35"/>
        <v>26.308219354838709</v>
      </c>
      <c r="AC111" s="500">
        <f t="shared" si="35"/>
        <v>26.308219354838709</v>
      </c>
      <c r="AD111" s="500">
        <f t="shared" si="35"/>
        <v>30.263006451612902</v>
      </c>
      <c r="AE111" s="500">
        <f t="shared" si="35"/>
        <v>25.443109677419354</v>
      </c>
      <c r="AF111" s="500">
        <f t="shared" si="35"/>
        <v>15</v>
      </c>
    </row>
    <row r="112" spans="1:81" x14ac:dyDescent="0.25">
      <c r="A112" s="129" t="s">
        <v>124</v>
      </c>
      <c r="B112" s="500">
        <f>B91/$C$120*$C$119+$M$136</f>
        <v>27.243412903225806</v>
      </c>
      <c r="C112" s="500">
        <f t="shared" ref="C112:AF112" si="36">C91/$C$120*$C$119+$M$136</f>
        <v>21.496612903225806</v>
      </c>
      <c r="D112" s="500">
        <f t="shared" si="36"/>
        <v>24.061045161290323</v>
      </c>
      <c r="E112" s="500">
        <f t="shared" si="36"/>
        <v>23.31952258064516</v>
      </c>
      <c r="F112" s="500">
        <f t="shared" si="36"/>
        <v>24.524496774193551</v>
      </c>
      <c r="G112" s="500">
        <f t="shared" si="36"/>
        <v>23.474006451612901</v>
      </c>
      <c r="H112" s="500">
        <f t="shared" si="36"/>
        <v>25.82216129032258</v>
      </c>
      <c r="I112" s="500">
        <f t="shared" si="36"/>
        <v>21.898270967741936</v>
      </c>
      <c r="J112" s="500">
        <f t="shared" si="36"/>
        <v>24.339116129032256</v>
      </c>
      <c r="K112" s="500">
        <f t="shared" si="36"/>
        <v>22.856070967741935</v>
      </c>
      <c r="L112" s="500">
        <f t="shared" si="36"/>
        <v>23.690283870967743</v>
      </c>
      <c r="M112" s="500">
        <f t="shared" si="36"/>
        <v>20.940470967741938</v>
      </c>
      <c r="N112" s="500">
        <f t="shared" si="36"/>
        <v>24.215529032258061</v>
      </c>
      <c r="O112" s="500">
        <f t="shared" si="36"/>
        <v>29.159012903225808</v>
      </c>
      <c r="P112" s="500">
        <f t="shared" si="36"/>
        <v>25.82216129032258</v>
      </c>
      <c r="Q112" s="500">
        <f t="shared" si="36"/>
        <v>24.308219354838709</v>
      </c>
      <c r="R112" s="500">
        <f t="shared" si="36"/>
        <v>22.145445161290322</v>
      </c>
      <c r="S112" s="500">
        <f t="shared" si="36"/>
        <v>25.142432258064517</v>
      </c>
      <c r="T112" s="500">
        <f t="shared" si="36"/>
        <v>22.176341935483869</v>
      </c>
      <c r="U112" s="500">
        <f t="shared" si="36"/>
        <v>23.072348387096774</v>
      </c>
      <c r="V112" s="500">
        <f t="shared" si="36"/>
        <v>27.552380645161289</v>
      </c>
      <c r="W112" s="500">
        <f t="shared" si="36"/>
        <v>25.698574193548389</v>
      </c>
      <c r="X112" s="500">
        <f t="shared" si="36"/>
        <v>24.648083870967742</v>
      </c>
      <c r="Y112" s="500">
        <f t="shared" si="36"/>
        <v>24.648083870967742</v>
      </c>
      <c r="Z112" s="500">
        <f t="shared" si="36"/>
        <v>23.412212903225807</v>
      </c>
      <c r="AA112" s="500">
        <f t="shared" si="36"/>
        <v>22.732483870967741</v>
      </c>
      <c r="AB112" s="500">
        <f t="shared" si="36"/>
        <v>22.361722580645161</v>
      </c>
      <c r="AC112" s="500">
        <f t="shared" si="36"/>
        <v>22.361722580645161</v>
      </c>
      <c r="AD112" s="500">
        <f t="shared" si="36"/>
        <v>28.015832258064517</v>
      </c>
      <c r="AE112" s="500">
        <f t="shared" si="36"/>
        <v>24.308219354838709</v>
      </c>
      <c r="AF112" s="500">
        <f t="shared" si="36"/>
        <v>13</v>
      </c>
    </row>
    <row r="113" spans="1:32" x14ac:dyDescent="0.25">
      <c r="A113" s="129" t="s">
        <v>125</v>
      </c>
      <c r="B113" s="500">
        <f>B92/$C$120*$C$119+$M$137</f>
        <v>24.678980645161289</v>
      </c>
      <c r="C113" s="500">
        <f t="shared" ref="C113:AF113" si="37">C92/$C$120*$C$119+$M$137</f>
        <v>21.125851612903226</v>
      </c>
      <c r="D113" s="500">
        <f t="shared" si="37"/>
        <v>22.701587096774194</v>
      </c>
      <c r="E113" s="500">
        <f t="shared" si="37"/>
        <v>22.577999999999999</v>
      </c>
      <c r="F113" s="500">
        <f t="shared" si="37"/>
        <v>23.474006451612901</v>
      </c>
      <c r="G113" s="500">
        <f t="shared" si="37"/>
        <v>24.926154838709678</v>
      </c>
      <c r="H113" s="500">
        <f t="shared" si="37"/>
        <v>25.327812903225805</v>
      </c>
      <c r="I113" s="500">
        <f t="shared" si="37"/>
        <v>20.87867741935484</v>
      </c>
      <c r="J113" s="500">
        <f t="shared" si="37"/>
        <v>23.443109677419354</v>
      </c>
      <c r="K113" s="500">
        <f t="shared" si="37"/>
        <v>22.97965806451613</v>
      </c>
      <c r="L113" s="500">
        <f t="shared" si="37"/>
        <v>24.153735483870967</v>
      </c>
      <c r="M113" s="500">
        <f t="shared" si="37"/>
        <v>21.373025806451615</v>
      </c>
      <c r="N113" s="500">
        <f t="shared" si="37"/>
        <v>22.948761290322579</v>
      </c>
      <c r="O113" s="500">
        <f t="shared" si="37"/>
        <v>27.984935483870967</v>
      </c>
      <c r="P113" s="500">
        <f t="shared" si="37"/>
        <v>23.752077419354841</v>
      </c>
      <c r="Q113" s="500">
        <f t="shared" si="37"/>
        <v>24.09194193548387</v>
      </c>
      <c r="R113" s="500">
        <f t="shared" si="37"/>
        <v>22.392619354838708</v>
      </c>
      <c r="S113" s="500">
        <f t="shared" si="37"/>
        <v>22.763380645161291</v>
      </c>
      <c r="T113" s="500">
        <f t="shared" si="37"/>
        <v>24.246425806451612</v>
      </c>
      <c r="U113" s="500">
        <f t="shared" si="37"/>
        <v>23.535800000000002</v>
      </c>
      <c r="V113" s="500">
        <f t="shared" si="37"/>
        <v>25.760367741935482</v>
      </c>
      <c r="W113" s="500">
        <f t="shared" si="37"/>
        <v>25.760367741935482</v>
      </c>
      <c r="X113" s="500">
        <f t="shared" si="37"/>
        <v>23.134141935483868</v>
      </c>
      <c r="Y113" s="500">
        <f t="shared" si="37"/>
        <v>25.574987096774194</v>
      </c>
      <c r="Z113" s="500">
        <f t="shared" si="37"/>
        <v>24.246425806451612</v>
      </c>
      <c r="AA113" s="500">
        <f t="shared" si="37"/>
        <v>23.134141935483868</v>
      </c>
      <c r="AB113" s="500">
        <f t="shared" si="37"/>
        <v>22.701587096774194</v>
      </c>
      <c r="AC113" s="500">
        <f t="shared" si="37"/>
        <v>22.701587096774194</v>
      </c>
      <c r="AD113" s="500">
        <f t="shared" si="37"/>
        <v>25.760367741935482</v>
      </c>
      <c r="AE113" s="500">
        <f t="shared" si="37"/>
        <v>22.670690322580647</v>
      </c>
      <c r="AF113" s="500">
        <f t="shared" si="37"/>
        <v>13</v>
      </c>
    </row>
    <row r="114" spans="1:32" x14ac:dyDescent="0.25">
      <c r="A114" s="129" t="s">
        <v>126</v>
      </c>
      <c r="B114" s="500">
        <f>B93/$C$120*$C$119+$M$138</f>
        <v>17.600606451612904</v>
      </c>
      <c r="C114" s="500">
        <f t="shared" ref="C114:AF114" si="38">C93/$C$120*$C$119+$M$138</f>
        <v>17.755090322580646</v>
      </c>
      <c r="D114" s="500">
        <f t="shared" si="38"/>
        <v>18.929167741935483</v>
      </c>
      <c r="E114" s="500">
        <f t="shared" si="38"/>
        <v>18.681993548387098</v>
      </c>
      <c r="F114" s="500">
        <f t="shared" si="38"/>
        <v>20.165038709677418</v>
      </c>
      <c r="G114" s="500">
        <f t="shared" si="38"/>
        <v>20.381316129032257</v>
      </c>
      <c r="H114" s="500">
        <f t="shared" si="38"/>
        <v>18.21854193548387</v>
      </c>
      <c r="I114" s="500">
        <f t="shared" si="38"/>
        <v>15.406935483870967</v>
      </c>
      <c r="J114" s="500">
        <f t="shared" si="38"/>
        <v>19.794277419354842</v>
      </c>
      <c r="K114" s="500">
        <f t="shared" si="38"/>
        <v>18.929167741935483</v>
      </c>
      <c r="L114" s="500">
        <f t="shared" si="38"/>
        <v>19.176341935483869</v>
      </c>
      <c r="M114" s="500">
        <f t="shared" si="38"/>
        <v>18.311232258064514</v>
      </c>
      <c r="N114" s="500">
        <f t="shared" si="38"/>
        <v>19.269032258064517</v>
      </c>
      <c r="O114" s="500">
        <f t="shared" si="38"/>
        <v>20.875664516129035</v>
      </c>
      <c r="P114" s="500">
        <f t="shared" si="38"/>
        <v>17.816883870967743</v>
      </c>
      <c r="Q114" s="500">
        <f t="shared" si="38"/>
        <v>18.898270967741936</v>
      </c>
      <c r="R114" s="500">
        <f t="shared" si="38"/>
        <v>18.774683870967742</v>
      </c>
      <c r="S114" s="500">
        <f t="shared" si="38"/>
        <v>19.917864516129033</v>
      </c>
      <c r="T114" s="500">
        <f t="shared" si="38"/>
        <v>20.875664516129035</v>
      </c>
      <c r="U114" s="500">
        <f t="shared" si="38"/>
        <v>19.454412903225808</v>
      </c>
      <c r="V114" s="500">
        <f t="shared" si="38"/>
        <v>20.906561290322578</v>
      </c>
      <c r="W114" s="500">
        <f t="shared" si="38"/>
        <v>19.423516129032258</v>
      </c>
      <c r="X114" s="500">
        <f t="shared" si="38"/>
        <v>19.516206451612902</v>
      </c>
      <c r="Y114" s="500">
        <f t="shared" si="38"/>
        <v>19.547103225806453</v>
      </c>
      <c r="Z114" s="500">
        <f t="shared" si="38"/>
        <v>18.311232258064514</v>
      </c>
      <c r="AA114" s="500">
        <f t="shared" si="38"/>
        <v>18.373025806451615</v>
      </c>
      <c r="AB114" s="500">
        <f t="shared" si="38"/>
        <v>19.052754838709674</v>
      </c>
      <c r="AC114" s="500">
        <f t="shared" si="38"/>
        <v>19.052754838709674</v>
      </c>
      <c r="AD114" s="500">
        <f t="shared" si="38"/>
        <v>20.906561290322578</v>
      </c>
      <c r="AE114" s="500">
        <f t="shared" si="38"/>
        <v>18.774683870967742</v>
      </c>
      <c r="AF114" s="500">
        <f t="shared" si="38"/>
        <v>10</v>
      </c>
    </row>
    <row r="115" spans="1:32" x14ac:dyDescent="0.25">
      <c r="A115" s="129" t="s">
        <v>127</v>
      </c>
      <c r="B115" s="500">
        <f>B94/$C$120*$C$119+$M$139</f>
        <v>15.963077419354839</v>
      </c>
      <c r="C115" s="500">
        <f t="shared" ref="C115:AF115" si="39">C94/$C$120*$C$119+$M$139</f>
        <v>15.468729032258064</v>
      </c>
      <c r="D115" s="500">
        <f t="shared" si="39"/>
        <v>16.704599999999999</v>
      </c>
      <c r="E115" s="500">
        <f t="shared" si="39"/>
        <v>17.415225806451613</v>
      </c>
      <c r="F115" s="500">
        <f t="shared" si="39"/>
        <v>17.755090322580646</v>
      </c>
      <c r="G115" s="500">
        <f t="shared" si="39"/>
        <v>18.002264516129031</v>
      </c>
      <c r="H115" s="500">
        <f t="shared" si="39"/>
        <v>16.642806451612902</v>
      </c>
      <c r="I115" s="500">
        <f t="shared" si="39"/>
        <v>13.769406451612904</v>
      </c>
      <c r="J115" s="500">
        <f t="shared" si="39"/>
        <v>16.581012903225805</v>
      </c>
      <c r="K115" s="500">
        <f t="shared" si="39"/>
        <v>15.7468</v>
      </c>
      <c r="L115" s="500">
        <f t="shared" si="39"/>
        <v>16.673703225806452</v>
      </c>
      <c r="M115" s="500">
        <f t="shared" si="39"/>
        <v>16.859083870967741</v>
      </c>
      <c r="N115" s="500">
        <f t="shared" si="39"/>
        <v>16.889980645161291</v>
      </c>
      <c r="O115" s="500">
        <f t="shared" si="39"/>
        <v>17.631503225806451</v>
      </c>
      <c r="P115" s="500">
        <f t="shared" si="39"/>
        <v>15.067070967741934</v>
      </c>
      <c r="Q115" s="500">
        <f t="shared" si="39"/>
        <v>16.797290322580643</v>
      </c>
      <c r="R115" s="500">
        <f t="shared" si="39"/>
        <v>15.808593548387098</v>
      </c>
      <c r="S115" s="500">
        <f t="shared" si="39"/>
        <v>17.322535483870968</v>
      </c>
      <c r="T115" s="500">
        <f t="shared" si="39"/>
        <v>17.322535483870968</v>
      </c>
      <c r="U115" s="500">
        <f t="shared" si="39"/>
        <v>17.446122580645159</v>
      </c>
      <c r="V115" s="500">
        <f t="shared" si="39"/>
        <v>17.446122580645159</v>
      </c>
      <c r="W115" s="500">
        <f t="shared" si="39"/>
        <v>15.963077419354839</v>
      </c>
      <c r="X115" s="500">
        <f t="shared" si="39"/>
        <v>16.797290322580643</v>
      </c>
      <c r="Y115" s="500">
        <f t="shared" si="39"/>
        <v>19.083651612903225</v>
      </c>
      <c r="Z115" s="500">
        <f t="shared" si="39"/>
        <v>16.889980645161291</v>
      </c>
      <c r="AA115" s="500">
        <f t="shared" si="39"/>
        <v>17.291638709677422</v>
      </c>
      <c r="AB115" s="500">
        <f t="shared" si="39"/>
        <v>17.044464516129032</v>
      </c>
      <c r="AC115" s="500">
        <f t="shared" si="39"/>
        <v>17.044464516129032</v>
      </c>
      <c r="AD115" s="500">
        <f t="shared" si="39"/>
        <v>17.446122580645159</v>
      </c>
      <c r="AE115" s="500">
        <f t="shared" si="39"/>
        <v>16.889980645161291</v>
      </c>
      <c r="AF115" s="500">
        <f t="shared" si="39"/>
        <v>10</v>
      </c>
    </row>
    <row r="116" spans="1:32" x14ac:dyDescent="0.25">
      <c r="A116" s="131" t="s">
        <v>128</v>
      </c>
      <c r="B116" s="500">
        <f>B95/$C$120*$C$119+$M$140</f>
        <v>10.966090322580644</v>
      </c>
      <c r="C116" s="500">
        <f t="shared" ref="C116:AF116" si="40">C95/$C$120*$C$119+$M$140</f>
        <v>12.140167741935484</v>
      </c>
      <c r="D116" s="500">
        <f t="shared" si="40"/>
        <v>12.727206451612904</v>
      </c>
      <c r="E116" s="500">
        <f t="shared" si="40"/>
        <v>13.345141935483872</v>
      </c>
      <c r="F116" s="500">
        <f t="shared" si="40"/>
        <v>13.283348387096774</v>
      </c>
      <c r="G116" s="500">
        <f t="shared" si="40"/>
        <v>13.345141935483872</v>
      </c>
      <c r="H116" s="500">
        <f t="shared" si="40"/>
        <v>11.923890322580645</v>
      </c>
      <c r="I116" s="500">
        <f t="shared" si="40"/>
        <v>9.9155999999999995</v>
      </c>
      <c r="J116" s="500">
        <f t="shared" si="40"/>
        <v>12.665412903225807</v>
      </c>
      <c r="K116" s="500">
        <f t="shared" si="40"/>
        <v>13.561419354838709</v>
      </c>
      <c r="L116" s="500">
        <f t="shared" si="40"/>
        <v>13.097967741935484</v>
      </c>
      <c r="M116" s="500">
        <f t="shared" si="40"/>
        <v>12.665412903225807</v>
      </c>
      <c r="N116" s="500">
        <f t="shared" si="40"/>
        <v>14.148458064516127</v>
      </c>
      <c r="O116" s="500">
        <f t="shared" si="40"/>
        <v>12.696309677419354</v>
      </c>
      <c r="P116" s="500">
        <f t="shared" si="40"/>
        <v>11.182367741935483</v>
      </c>
      <c r="Q116" s="500">
        <f t="shared" si="40"/>
        <v>12.727206451612904</v>
      </c>
      <c r="R116" s="500">
        <f t="shared" si="40"/>
        <v>13.190658064516128</v>
      </c>
      <c r="S116" s="500">
        <f t="shared" si="40"/>
        <v>13.005277419354838</v>
      </c>
      <c r="T116" s="500">
        <f t="shared" si="40"/>
        <v>13.221554838709677</v>
      </c>
      <c r="U116" s="500">
        <f t="shared" si="40"/>
        <v>12.912587096774192</v>
      </c>
      <c r="V116" s="500">
        <f t="shared" si="40"/>
        <v>14.11756129032258</v>
      </c>
      <c r="W116" s="500">
        <f t="shared" si="40"/>
        <v>11.707612903225806</v>
      </c>
      <c r="X116" s="500">
        <f t="shared" si="40"/>
        <v>11.61492258064516</v>
      </c>
      <c r="Y116" s="500">
        <f t="shared" si="40"/>
        <v>12.789</v>
      </c>
      <c r="Z116" s="500">
        <f t="shared" si="40"/>
        <v>13.252451612903226</v>
      </c>
      <c r="AA116" s="500">
        <f t="shared" si="40"/>
        <v>13.870387096774193</v>
      </c>
      <c r="AB116" s="500">
        <f t="shared" si="40"/>
        <v>13.93218064516129</v>
      </c>
      <c r="AC116" s="500">
        <f t="shared" si="40"/>
        <v>13.93218064516129</v>
      </c>
      <c r="AD116" s="500">
        <f t="shared" si="40"/>
        <v>14.11756129032258</v>
      </c>
      <c r="AE116" s="500">
        <f t="shared" si="40"/>
        <v>13.777696774193547</v>
      </c>
      <c r="AF116" s="500">
        <f t="shared" si="40"/>
        <v>8</v>
      </c>
    </row>
    <row r="117" spans="1:32" ht="14.25" thickBot="1" x14ac:dyDescent="0.3">
      <c r="A117" s="131" t="s">
        <v>129</v>
      </c>
      <c r="B117" s="500">
        <f>B96/$C$120*$C$119+$M$141</f>
        <v>7.2471741935483873</v>
      </c>
      <c r="C117" s="500">
        <f t="shared" ref="C117:AF117" si="41">C96/$C$120*$C$119+$M$141</f>
        <v>7.2471741935483873</v>
      </c>
      <c r="D117" s="500">
        <f t="shared" si="41"/>
        <v>7.5252451612903224</v>
      </c>
      <c r="E117" s="500">
        <f t="shared" si="41"/>
        <v>7.278070967741936</v>
      </c>
      <c r="F117" s="500">
        <f t="shared" si="41"/>
        <v>7.6488322580645161</v>
      </c>
      <c r="G117" s="500">
        <f t="shared" si="41"/>
        <v>7.7106258064516133</v>
      </c>
      <c r="H117" s="500">
        <f t="shared" si="41"/>
        <v>7.2162774193548387</v>
      </c>
      <c r="I117" s="500">
        <f t="shared" si="41"/>
        <v>7.092690322580645</v>
      </c>
      <c r="J117" s="500">
        <f t="shared" si="41"/>
        <v>7.463451612903226</v>
      </c>
      <c r="K117" s="500">
        <f t="shared" si="41"/>
        <v>7.6488322580645161</v>
      </c>
      <c r="L117" s="500">
        <f t="shared" si="41"/>
        <v>7.5252451612903224</v>
      </c>
      <c r="M117" s="500">
        <f t="shared" si="41"/>
        <v>7.5252451612903224</v>
      </c>
      <c r="N117" s="500">
        <f t="shared" si="41"/>
        <v>7.3089677419354837</v>
      </c>
      <c r="O117" s="500">
        <f t="shared" si="41"/>
        <v>7.4943483870967738</v>
      </c>
      <c r="P117" s="500">
        <f t="shared" si="41"/>
        <v>7.1544838709677423</v>
      </c>
      <c r="Q117" s="500">
        <f t="shared" si="41"/>
        <v>7.463451612903226</v>
      </c>
      <c r="R117" s="500">
        <f t="shared" si="41"/>
        <v>7.5870387096774197</v>
      </c>
      <c r="S117" s="500">
        <f t="shared" si="41"/>
        <v>7.6797290322580647</v>
      </c>
      <c r="T117" s="500">
        <f t="shared" si="41"/>
        <v>7.4325548387096774</v>
      </c>
      <c r="U117" s="500">
        <f t="shared" si="41"/>
        <v>7.7106258064516133</v>
      </c>
      <c r="V117" s="500">
        <f t="shared" si="41"/>
        <v>7.4016580645161287</v>
      </c>
      <c r="W117" s="500">
        <f t="shared" si="41"/>
        <v>7.3089677419354837</v>
      </c>
      <c r="X117" s="500">
        <f t="shared" si="41"/>
        <v>7.370761290322581</v>
      </c>
      <c r="Y117" s="500">
        <f t="shared" si="41"/>
        <v>8.0504903225806448</v>
      </c>
      <c r="Z117" s="500">
        <f t="shared" si="41"/>
        <v>7.370761290322581</v>
      </c>
      <c r="AA117" s="500">
        <f t="shared" si="41"/>
        <v>7.278070967741936</v>
      </c>
      <c r="AB117" s="500">
        <f t="shared" si="41"/>
        <v>7.7724193548387097</v>
      </c>
      <c r="AC117" s="500">
        <f t="shared" si="41"/>
        <v>7.7724193548387097</v>
      </c>
      <c r="AD117" s="500">
        <f t="shared" si="41"/>
        <v>7.3089677419354837</v>
      </c>
      <c r="AE117" s="500">
        <f t="shared" si="41"/>
        <v>7.3398645161290323</v>
      </c>
      <c r="AF117" s="500">
        <f t="shared" si="41"/>
        <v>7</v>
      </c>
    </row>
    <row r="118" spans="1:32" ht="24.75" thickBot="1" x14ac:dyDescent="0.3">
      <c r="A118" s="134"/>
      <c r="B118" s="452" t="s">
        <v>256</v>
      </c>
      <c r="C118" s="452" t="s">
        <v>257</v>
      </c>
      <c r="D118" s="135"/>
      <c r="E118" s="135"/>
      <c r="F118" s="135"/>
      <c r="G118" s="135"/>
      <c r="H118" s="135"/>
      <c r="I118" s="135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135"/>
      <c r="U118" s="135"/>
      <c r="V118" s="135"/>
      <c r="W118" s="135"/>
      <c r="X118" s="135"/>
      <c r="Y118" s="135"/>
      <c r="Z118" s="135"/>
      <c r="AA118" s="135"/>
      <c r="AB118" s="135"/>
      <c r="AC118" s="135"/>
      <c r="AD118" s="135"/>
      <c r="AE118" s="135"/>
      <c r="AF118" s="135"/>
    </row>
    <row r="119" spans="1:32" ht="41.25" thickBot="1" x14ac:dyDescent="0.3">
      <c r="A119" s="449" t="s">
        <v>255</v>
      </c>
      <c r="B119" s="451">
        <v>-4.2200000000000001E-2</v>
      </c>
      <c r="C119" s="450">
        <f>1+B119</f>
        <v>0.95779999999999998</v>
      </c>
    </row>
    <row r="120" spans="1:32" ht="15.75" thickBot="1" x14ac:dyDescent="0.3">
      <c r="A120" s="449" t="s">
        <v>262</v>
      </c>
      <c r="B120" s="451" t="s">
        <v>263</v>
      </c>
      <c r="C120" s="450">
        <v>31</v>
      </c>
    </row>
    <row r="121" spans="1:32" ht="28.5" thickBot="1" x14ac:dyDescent="0.35">
      <c r="A121" s="443" t="s">
        <v>252</v>
      </c>
      <c r="M121" s="162" t="s">
        <v>190</v>
      </c>
      <c r="N121" s="160"/>
      <c r="O121" s="161" t="s">
        <v>136</v>
      </c>
      <c r="P121" s="160"/>
    </row>
    <row r="122" spans="1:32" ht="15" customHeight="1" thickBot="1" x14ac:dyDescent="0.3">
      <c r="A122" s="136"/>
      <c r="B122" s="679" t="s">
        <v>130</v>
      </c>
      <c r="C122" s="679"/>
      <c r="D122" s="679"/>
      <c r="E122" s="679"/>
      <c r="F122" s="679"/>
      <c r="G122" s="679"/>
      <c r="H122" s="679"/>
      <c r="I122" s="679"/>
      <c r="J122" s="679"/>
      <c r="K122" s="679"/>
      <c r="L122" s="679"/>
      <c r="M122" s="680" t="s">
        <v>188</v>
      </c>
      <c r="N122" s="677" t="s">
        <v>187</v>
      </c>
      <c r="O122" s="678" t="s">
        <v>189</v>
      </c>
      <c r="S122" s="673" t="s">
        <v>196</v>
      </c>
      <c r="T122" s="674"/>
      <c r="U122" s="674"/>
      <c r="V122" s="674"/>
      <c r="W122" s="675"/>
    </row>
    <row r="123" spans="1:32" ht="33" customHeight="1" x14ac:dyDescent="0.25">
      <c r="A123" s="681" t="s">
        <v>20</v>
      </c>
      <c r="B123" s="682"/>
      <c r="C123" s="142" t="s">
        <v>10</v>
      </c>
      <c r="D123" s="142" t="s">
        <v>501</v>
      </c>
      <c r="E123" s="142" t="s">
        <v>131</v>
      </c>
      <c r="F123" s="142" t="s">
        <v>62</v>
      </c>
      <c r="G123" s="142" t="s">
        <v>132</v>
      </c>
      <c r="H123" s="142" t="s">
        <v>133</v>
      </c>
      <c r="I123" s="142" t="s">
        <v>478</v>
      </c>
      <c r="J123" s="142" t="s">
        <v>134</v>
      </c>
      <c r="K123" s="137" t="s">
        <v>135</v>
      </c>
      <c r="L123" s="137" t="s">
        <v>253</v>
      </c>
      <c r="M123" s="680"/>
      <c r="N123" s="677"/>
      <c r="O123" s="678"/>
      <c r="S123" s="178" t="s">
        <v>197</v>
      </c>
      <c r="T123" s="179">
        <v>15</v>
      </c>
      <c r="U123" s="179">
        <v>30</v>
      </c>
      <c r="V123" s="179">
        <v>15</v>
      </c>
      <c r="W123" s="179">
        <v>30</v>
      </c>
    </row>
    <row r="124" spans="1:32" x14ac:dyDescent="0.25">
      <c r="A124" s="672" t="s">
        <v>186</v>
      </c>
      <c r="B124" s="672"/>
      <c r="C124" s="143">
        <v>1</v>
      </c>
      <c r="D124" s="143">
        <v>0</v>
      </c>
      <c r="E124" s="143">
        <v>1</v>
      </c>
      <c r="F124" s="143">
        <v>1</v>
      </c>
      <c r="G124" s="143">
        <v>1</v>
      </c>
      <c r="H124" s="143">
        <v>1</v>
      </c>
      <c r="I124" s="143">
        <v>0</v>
      </c>
      <c r="J124" s="143">
        <v>0</v>
      </c>
      <c r="K124" s="136">
        <v>0</v>
      </c>
      <c r="L124" s="138">
        <v>2</v>
      </c>
      <c r="M124" s="129">
        <f>SUM(N124,O124)</f>
        <v>7</v>
      </c>
      <c r="N124" s="158">
        <f>SUM(C124:J124)</f>
        <v>5</v>
      </c>
      <c r="O124" s="159">
        <f>SUM(K124,L124)</f>
        <v>2</v>
      </c>
      <c r="S124" s="32">
        <v>8.3333333333333329E-2</v>
      </c>
      <c r="T124" s="5">
        <v>0</v>
      </c>
      <c r="U124" s="5">
        <v>0</v>
      </c>
      <c r="V124" s="5">
        <v>0</v>
      </c>
      <c r="W124" s="5">
        <v>0</v>
      </c>
    </row>
    <row r="125" spans="1:32" x14ac:dyDescent="0.25">
      <c r="A125" s="676" t="s">
        <v>113</v>
      </c>
      <c r="B125" s="676"/>
      <c r="C125" s="143">
        <v>1</v>
      </c>
      <c r="D125" s="143">
        <v>0</v>
      </c>
      <c r="E125" s="143">
        <v>1</v>
      </c>
      <c r="F125" s="143">
        <v>1</v>
      </c>
      <c r="G125" s="143">
        <v>1</v>
      </c>
      <c r="H125" s="143">
        <v>1</v>
      </c>
      <c r="I125" s="143">
        <v>0</v>
      </c>
      <c r="J125" s="143">
        <v>1</v>
      </c>
      <c r="K125" s="136">
        <v>0</v>
      </c>
      <c r="L125" s="511">
        <v>2</v>
      </c>
      <c r="M125" s="129">
        <f t="shared" ref="M125:M141" si="42">SUM(N125,O125)</f>
        <v>8</v>
      </c>
      <c r="N125" s="158">
        <f t="shared" ref="N125:N141" si="43">SUM(C125:J125)</f>
        <v>6</v>
      </c>
      <c r="O125" s="159">
        <f t="shared" ref="O125:O141" si="44">SUM(K125,L125)</f>
        <v>2</v>
      </c>
      <c r="S125" s="32">
        <v>0.125</v>
      </c>
      <c r="T125" s="5">
        <v>0</v>
      </c>
      <c r="U125" s="5">
        <v>0</v>
      </c>
      <c r="V125" s="5">
        <v>0</v>
      </c>
      <c r="W125" s="5">
        <v>0</v>
      </c>
    </row>
    <row r="126" spans="1:32" x14ac:dyDescent="0.25">
      <c r="A126" s="672" t="s">
        <v>114</v>
      </c>
      <c r="B126" s="672"/>
      <c r="C126" s="143">
        <v>1</v>
      </c>
      <c r="D126" s="143">
        <v>0</v>
      </c>
      <c r="E126" s="143">
        <v>1</v>
      </c>
      <c r="F126" s="143">
        <v>1</v>
      </c>
      <c r="G126" s="143">
        <v>1</v>
      </c>
      <c r="H126" s="143">
        <v>1</v>
      </c>
      <c r="I126" s="143">
        <v>1</v>
      </c>
      <c r="J126" s="143">
        <v>1</v>
      </c>
      <c r="K126" s="136">
        <v>4</v>
      </c>
      <c r="L126" s="511">
        <v>2</v>
      </c>
      <c r="M126" s="129">
        <f t="shared" si="42"/>
        <v>13</v>
      </c>
      <c r="N126" s="158">
        <f t="shared" si="43"/>
        <v>7</v>
      </c>
      <c r="O126" s="159">
        <f t="shared" si="44"/>
        <v>6</v>
      </c>
      <c r="S126" s="32">
        <v>0.14583333333333334</v>
      </c>
      <c r="T126" s="5">
        <v>0</v>
      </c>
      <c r="U126" s="5">
        <v>0</v>
      </c>
      <c r="V126" s="5">
        <v>0</v>
      </c>
      <c r="W126" s="5">
        <v>0</v>
      </c>
    </row>
    <row r="127" spans="1:32" x14ac:dyDescent="0.25">
      <c r="A127" s="672" t="s">
        <v>115</v>
      </c>
      <c r="B127" s="672"/>
      <c r="C127" s="143">
        <v>1</v>
      </c>
      <c r="D127" s="143">
        <v>0</v>
      </c>
      <c r="E127" s="143">
        <v>1</v>
      </c>
      <c r="F127" s="143">
        <v>2</v>
      </c>
      <c r="G127" s="143">
        <v>1</v>
      </c>
      <c r="H127" s="143">
        <v>1</v>
      </c>
      <c r="I127" s="143">
        <v>1</v>
      </c>
      <c r="J127" s="143">
        <v>1</v>
      </c>
      <c r="K127" s="136">
        <v>5</v>
      </c>
      <c r="L127" s="511">
        <v>2</v>
      </c>
      <c r="M127" s="129">
        <f t="shared" si="42"/>
        <v>15</v>
      </c>
      <c r="N127" s="158">
        <f t="shared" si="43"/>
        <v>8</v>
      </c>
      <c r="O127" s="159">
        <f t="shared" si="44"/>
        <v>7</v>
      </c>
      <c r="S127" s="32">
        <v>0.16666666666666699</v>
      </c>
      <c r="T127" s="5">
        <v>0</v>
      </c>
      <c r="U127" s="5">
        <v>0</v>
      </c>
      <c r="V127" s="5">
        <v>0</v>
      </c>
      <c r="W127" s="5">
        <v>0</v>
      </c>
    </row>
    <row r="128" spans="1:32" x14ac:dyDescent="0.25">
      <c r="A128" s="672" t="s">
        <v>116</v>
      </c>
      <c r="B128" s="672"/>
      <c r="C128" s="143">
        <v>1</v>
      </c>
      <c r="D128" s="143">
        <v>0</v>
      </c>
      <c r="E128" s="143">
        <v>1</v>
      </c>
      <c r="F128" s="143">
        <v>3</v>
      </c>
      <c r="G128" s="143">
        <v>1</v>
      </c>
      <c r="H128" s="143">
        <v>1</v>
      </c>
      <c r="I128" s="143">
        <v>1</v>
      </c>
      <c r="J128" s="143">
        <v>1</v>
      </c>
      <c r="K128" s="136">
        <v>6</v>
      </c>
      <c r="L128" s="511">
        <v>2</v>
      </c>
      <c r="M128" s="129">
        <f t="shared" si="42"/>
        <v>17</v>
      </c>
      <c r="N128" s="158">
        <f t="shared" si="43"/>
        <v>9</v>
      </c>
      <c r="O128" s="159">
        <f t="shared" si="44"/>
        <v>8</v>
      </c>
      <c r="S128" s="32">
        <v>0.20833333333333301</v>
      </c>
      <c r="T128" s="5">
        <v>0</v>
      </c>
      <c r="U128" s="5">
        <v>0</v>
      </c>
      <c r="V128" s="5">
        <v>0</v>
      </c>
      <c r="W128" s="5">
        <v>0</v>
      </c>
    </row>
    <row r="129" spans="1:23" x14ac:dyDescent="0.25">
      <c r="A129" s="672" t="s">
        <v>117</v>
      </c>
      <c r="B129" s="672"/>
      <c r="C129" s="143">
        <v>1</v>
      </c>
      <c r="D129" s="143">
        <v>0</v>
      </c>
      <c r="E129" s="143">
        <v>1</v>
      </c>
      <c r="F129" s="143">
        <v>3</v>
      </c>
      <c r="G129" s="143">
        <v>1</v>
      </c>
      <c r="H129" s="143">
        <v>1</v>
      </c>
      <c r="I129" s="143">
        <v>1</v>
      </c>
      <c r="J129" s="143">
        <v>1</v>
      </c>
      <c r="K129" s="136">
        <v>6</v>
      </c>
      <c r="L129" s="511">
        <v>2</v>
      </c>
      <c r="M129" s="129">
        <f t="shared" si="42"/>
        <v>17</v>
      </c>
      <c r="N129" s="158">
        <f t="shared" si="43"/>
        <v>9</v>
      </c>
      <c r="O129" s="159">
        <f t="shared" si="44"/>
        <v>8</v>
      </c>
      <c r="S129" s="32">
        <v>0.22916666666666699</v>
      </c>
      <c r="T129" s="5">
        <v>0</v>
      </c>
      <c r="U129" s="32">
        <v>2.0833333333333332E-2</v>
      </c>
      <c r="V129" s="5">
        <v>0</v>
      </c>
      <c r="W129" s="5">
        <v>0</v>
      </c>
    </row>
    <row r="130" spans="1:23" x14ac:dyDescent="0.25">
      <c r="A130" s="672" t="s">
        <v>118</v>
      </c>
      <c r="B130" s="672"/>
      <c r="C130" s="143">
        <v>1</v>
      </c>
      <c r="D130" s="143">
        <v>0</v>
      </c>
      <c r="E130" s="143">
        <v>1</v>
      </c>
      <c r="F130" s="143">
        <v>3</v>
      </c>
      <c r="G130" s="143">
        <v>1</v>
      </c>
      <c r="H130" s="143">
        <v>1</v>
      </c>
      <c r="I130" s="143">
        <v>1</v>
      </c>
      <c r="J130" s="143">
        <v>1</v>
      </c>
      <c r="K130" s="136">
        <v>6</v>
      </c>
      <c r="L130" s="511">
        <v>2</v>
      </c>
      <c r="M130" s="129">
        <f t="shared" si="42"/>
        <v>17</v>
      </c>
      <c r="N130" s="158">
        <f t="shared" si="43"/>
        <v>9</v>
      </c>
      <c r="O130" s="159">
        <f t="shared" si="44"/>
        <v>8</v>
      </c>
      <c r="S130" s="32">
        <v>0.25</v>
      </c>
      <c r="T130" s="5">
        <v>0</v>
      </c>
      <c r="U130" s="32">
        <v>2.0833333333333332E-2</v>
      </c>
      <c r="V130" s="5">
        <v>0</v>
      </c>
      <c r="W130" s="5">
        <v>0</v>
      </c>
    </row>
    <row r="131" spans="1:23" x14ac:dyDescent="0.25">
      <c r="A131" s="672" t="s">
        <v>119</v>
      </c>
      <c r="B131" s="672"/>
      <c r="C131" s="143">
        <v>1</v>
      </c>
      <c r="D131" s="143">
        <v>0</v>
      </c>
      <c r="E131" s="143">
        <v>1</v>
      </c>
      <c r="F131" s="143">
        <v>3</v>
      </c>
      <c r="G131" s="143">
        <v>1</v>
      </c>
      <c r="H131" s="143">
        <v>1</v>
      </c>
      <c r="I131" s="143">
        <v>1</v>
      </c>
      <c r="J131" s="143">
        <v>1</v>
      </c>
      <c r="K131" s="136">
        <v>6</v>
      </c>
      <c r="L131" s="511">
        <v>2</v>
      </c>
      <c r="M131" s="129">
        <f t="shared" si="42"/>
        <v>17</v>
      </c>
      <c r="N131" s="158">
        <f t="shared" si="43"/>
        <v>9</v>
      </c>
      <c r="O131" s="159">
        <f t="shared" si="44"/>
        <v>8</v>
      </c>
      <c r="S131" s="32">
        <v>0.27083333333333298</v>
      </c>
      <c r="T131" s="5">
        <v>0</v>
      </c>
      <c r="U131" s="32">
        <v>2.0833333333333332E-2</v>
      </c>
      <c r="V131" s="5">
        <v>0</v>
      </c>
      <c r="W131" s="5">
        <v>0</v>
      </c>
    </row>
    <row r="132" spans="1:23" x14ac:dyDescent="0.25">
      <c r="A132" s="672" t="s">
        <v>120</v>
      </c>
      <c r="B132" s="672"/>
      <c r="C132" s="143">
        <v>1</v>
      </c>
      <c r="D132" s="143">
        <v>0</v>
      </c>
      <c r="E132" s="143">
        <v>1</v>
      </c>
      <c r="F132" s="143">
        <v>3</v>
      </c>
      <c r="G132" s="143">
        <v>1</v>
      </c>
      <c r="H132" s="143">
        <v>1</v>
      </c>
      <c r="I132" s="143">
        <v>1</v>
      </c>
      <c r="J132" s="143">
        <v>1</v>
      </c>
      <c r="K132" s="136">
        <v>6</v>
      </c>
      <c r="L132" s="511">
        <v>2</v>
      </c>
      <c r="M132" s="129">
        <f t="shared" si="42"/>
        <v>17</v>
      </c>
      <c r="N132" s="158">
        <f t="shared" si="43"/>
        <v>9</v>
      </c>
      <c r="O132" s="159">
        <f t="shared" si="44"/>
        <v>8</v>
      </c>
      <c r="S132" s="32">
        <v>0.29166666666666702</v>
      </c>
      <c r="T132" s="5">
        <v>0</v>
      </c>
      <c r="U132" s="32">
        <v>2.0833333333333332E-2</v>
      </c>
      <c r="V132" s="5">
        <v>0</v>
      </c>
      <c r="W132" s="5">
        <v>0</v>
      </c>
    </row>
    <row r="133" spans="1:23" x14ac:dyDescent="0.25">
      <c r="A133" s="672" t="s">
        <v>121</v>
      </c>
      <c r="B133" s="672"/>
      <c r="C133" s="143">
        <v>1</v>
      </c>
      <c r="D133" s="143">
        <v>0</v>
      </c>
      <c r="E133" s="143">
        <v>1</v>
      </c>
      <c r="F133" s="143">
        <v>3</v>
      </c>
      <c r="G133" s="143">
        <v>1</v>
      </c>
      <c r="H133" s="143">
        <v>1</v>
      </c>
      <c r="I133" s="143">
        <v>1</v>
      </c>
      <c r="J133" s="143">
        <v>1</v>
      </c>
      <c r="K133" s="136">
        <v>6</v>
      </c>
      <c r="L133" s="511">
        <v>2</v>
      </c>
      <c r="M133" s="129">
        <f t="shared" si="42"/>
        <v>17</v>
      </c>
      <c r="N133" s="158">
        <f t="shared" si="43"/>
        <v>9</v>
      </c>
      <c r="O133" s="159">
        <f t="shared" si="44"/>
        <v>8</v>
      </c>
      <c r="S133" s="32">
        <v>0.3125</v>
      </c>
      <c r="T133" s="5">
        <v>0</v>
      </c>
      <c r="U133" s="32">
        <v>2.0833333333333332E-2</v>
      </c>
      <c r="V133" s="5">
        <v>0</v>
      </c>
      <c r="W133" s="5">
        <v>0</v>
      </c>
    </row>
    <row r="134" spans="1:23" x14ac:dyDescent="0.25">
      <c r="A134" s="672" t="s">
        <v>122</v>
      </c>
      <c r="B134" s="672"/>
      <c r="C134" s="143">
        <v>1</v>
      </c>
      <c r="D134" s="143">
        <v>0</v>
      </c>
      <c r="E134" s="143">
        <v>1</v>
      </c>
      <c r="F134" s="143">
        <v>3</v>
      </c>
      <c r="G134" s="143">
        <v>1</v>
      </c>
      <c r="H134" s="143">
        <v>1</v>
      </c>
      <c r="I134" s="143">
        <v>1</v>
      </c>
      <c r="J134" s="143">
        <v>1</v>
      </c>
      <c r="K134" s="136">
        <v>6</v>
      </c>
      <c r="L134" s="511">
        <v>2</v>
      </c>
      <c r="M134" s="129">
        <f t="shared" si="42"/>
        <v>17</v>
      </c>
      <c r="N134" s="158">
        <f t="shared" si="43"/>
        <v>9</v>
      </c>
      <c r="O134" s="159">
        <f t="shared" si="44"/>
        <v>8</v>
      </c>
      <c r="S134" s="32">
        <v>0.33333333333333298</v>
      </c>
      <c r="T134" s="32">
        <v>2.0833333333333332E-2</v>
      </c>
      <c r="U134" s="32">
        <v>2.0833333333333332E-2</v>
      </c>
      <c r="V134" s="5">
        <v>0</v>
      </c>
      <c r="W134" s="5">
        <v>0</v>
      </c>
    </row>
    <row r="135" spans="1:23" x14ac:dyDescent="0.25">
      <c r="A135" s="672" t="s">
        <v>123</v>
      </c>
      <c r="B135" s="672"/>
      <c r="C135" s="143">
        <v>1</v>
      </c>
      <c r="D135" s="143">
        <v>0</v>
      </c>
      <c r="E135" s="143">
        <v>1</v>
      </c>
      <c r="F135" s="143">
        <v>2</v>
      </c>
      <c r="G135" s="143">
        <v>1</v>
      </c>
      <c r="H135" s="143">
        <v>1</v>
      </c>
      <c r="I135" s="143">
        <v>0</v>
      </c>
      <c r="J135" s="143">
        <v>1</v>
      </c>
      <c r="K135" s="136">
        <v>6</v>
      </c>
      <c r="L135" s="511">
        <v>2</v>
      </c>
      <c r="M135" s="129">
        <f t="shared" si="42"/>
        <v>15</v>
      </c>
      <c r="N135" s="158">
        <f t="shared" si="43"/>
        <v>7</v>
      </c>
      <c r="O135" s="159">
        <f t="shared" si="44"/>
        <v>8</v>
      </c>
      <c r="S135" s="32">
        <v>0.35416666666666669</v>
      </c>
      <c r="T135" s="32">
        <v>1.0416666666666666E-2</v>
      </c>
      <c r="U135" s="32">
        <v>2.0833333333333332E-2</v>
      </c>
      <c r="V135" s="32">
        <v>1.0416666666666666E-2</v>
      </c>
      <c r="W135" s="5">
        <v>0</v>
      </c>
    </row>
    <row r="136" spans="1:23" x14ac:dyDescent="0.25">
      <c r="A136" s="672" t="s">
        <v>124</v>
      </c>
      <c r="B136" s="672"/>
      <c r="C136" s="143">
        <v>1</v>
      </c>
      <c r="D136" s="143">
        <v>0</v>
      </c>
      <c r="E136" s="143">
        <v>1</v>
      </c>
      <c r="F136" s="143">
        <v>2</v>
      </c>
      <c r="G136" s="143">
        <v>1</v>
      </c>
      <c r="H136" s="143">
        <v>1</v>
      </c>
      <c r="I136" s="143">
        <v>0</v>
      </c>
      <c r="J136" s="143">
        <v>1</v>
      </c>
      <c r="K136" s="136">
        <v>4</v>
      </c>
      <c r="L136" s="511">
        <v>2</v>
      </c>
      <c r="M136" s="129">
        <f t="shared" si="42"/>
        <v>13</v>
      </c>
      <c r="N136" s="158">
        <f t="shared" si="43"/>
        <v>7</v>
      </c>
      <c r="O136" s="159">
        <f t="shared" si="44"/>
        <v>6</v>
      </c>
      <c r="S136" s="32">
        <v>0.375</v>
      </c>
      <c r="T136" s="32">
        <v>1.0416666666666666E-2</v>
      </c>
      <c r="U136" s="32">
        <v>2.0833333333333332E-2</v>
      </c>
      <c r="V136" s="32">
        <v>1.0416666666666666E-2</v>
      </c>
      <c r="W136" s="5">
        <v>0</v>
      </c>
    </row>
    <row r="137" spans="1:23" x14ac:dyDescent="0.25">
      <c r="A137" s="672" t="s">
        <v>125</v>
      </c>
      <c r="B137" s="672"/>
      <c r="C137" s="143">
        <v>1</v>
      </c>
      <c r="D137" s="143">
        <v>0</v>
      </c>
      <c r="E137" s="143">
        <v>1</v>
      </c>
      <c r="F137" s="143">
        <v>2</v>
      </c>
      <c r="G137" s="143">
        <v>1</v>
      </c>
      <c r="H137" s="143">
        <v>1</v>
      </c>
      <c r="I137" s="143">
        <v>0</v>
      </c>
      <c r="J137" s="143">
        <v>1</v>
      </c>
      <c r="K137" s="136">
        <v>4</v>
      </c>
      <c r="L137" s="511">
        <v>2</v>
      </c>
      <c r="M137" s="129">
        <f t="shared" si="42"/>
        <v>13</v>
      </c>
      <c r="N137" s="158">
        <f t="shared" si="43"/>
        <v>7</v>
      </c>
      <c r="O137" s="159">
        <f t="shared" si="44"/>
        <v>6</v>
      </c>
      <c r="S137" s="32">
        <v>0.39583333333333298</v>
      </c>
      <c r="T137" s="32">
        <v>1.0416666666666666E-2</v>
      </c>
      <c r="U137" s="32">
        <v>2.0833333333333332E-2</v>
      </c>
      <c r="V137" s="32">
        <v>1.0416666666666666E-2</v>
      </c>
      <c r="W137" s="5">
        <v>0</v>
      </c>
    </row>
    <row r="138" spans="1:23" x14ac:dyDescent="0.25">
      <c r="A138" s="672" t="s">
        <v>126</v>
      </c>
      <c r="B138" s="672"/>
      <c r="C138" s="143">
        <v>1</v>
      </c>
      <c r="D138" s="143">
        <v>0</v>
      </c>
      <c r="E138" s="143">
        <v>1</v>
      </c>
      <c r="F138" s="143">
        <v>1</v>
      </c>
      <c r="G138" s="143">
        <v>1</v>
      </c>
      <c r="H138" s="143">
        <v>1</v>
      </c>
      <c r="I138" s="143">
        <v>0</v>
      </c>
      <c r="J138" s="143">
        <v>1</v>
      </c>
      <c r="K138" s="136">
        <v>2</v>
      </c>
      <c r="L138" s="511">
        <v>2</v>
      </c>
      <c r="M138" s="129">
        <f t="shared" si="42"/>
        <v>10</v>
      </c>
      <c r="N138" s="158">
        <f t="shared" si="43"/>
        <v>6</v>
      </c>
      <c r="O138" s="159">
        <f t="shared" si="44"/>
        <v>4</v>
      </c>
      <c r="S138" s="32">
        <v>0.41666666666666702</v>
      </c>
      <c r="T138" s="32">
        <v>1.0416666666666666E-2</v>
      </c>
      <c r="U138" s="32">
        <v>2.0833333333333332E-2</v>
      </c>
      <c r="V138" s="32">
        <v>1.0416666666666666E-2</v>
      </c>
      <c r="W138" s="5">
        <v>0</v>
      </c>
    </row>
    <row r="139" spans="1:23" x14ac:dyDescent="0.25">
      <c r="A139" s="672" t="s">
        <v>127</v>
      </c>
      <c r="B139" s="672"/>
      <c r="C139" s="143">
        <v>1</v>
      </c>
      <c r="D139" s="143">
        <v>0</v>
      </c>
      <c r="E139" s="143">
        <v>1</v>
      </c>
      <c r="F139" s="143">
        <v>1</v>
      </c>
      <c r="G139" s="143">
        <v>1</v>
      </c>
      <c r="H139" s="143">
        <v>1</v>
      </c>
      <c r="I139" s="143">
        <v>0</v>
      </c>
      <c r="J139" s="143">
        <v>1</v>
      </c>
      <c r="K139" s="136">
        <v>2</v>
      </c>
      <c r="L139" s="511">
        <v>2</v>
      </c>
      <c r="M139" s="129">
        <f t="shared" si="42"/>
        <v>10</v>
      </c>
      <c r="N139" s="158">
        <f t="shared" si="43"/>
        <v>6</v>
      </c>
      <c r="O139" s="159">
        <f t="shared" si="44"/>
        <v>4</v>
      </c>
      <c r="S139" s="32">
        <v>0.4375</v>
      </c>
      <c r="T139" s="32">
        <v>1.0416666666666666E-2</v>
      </c>
      <c r="U139" s="32">
        <v>2.0833333333333332E-2</v>
      </c>
      <c r="V139" s="32">
        <v>1.0416666666666666E-2</v>
      </c>
      <c r="W139" s="5">
        <v>0</v>
      </c>
    </row>
    <row r="140" spans="1:23" x14ac:dyDescent="0.25">
      <c r="A140" s="672" t="s">
        <v>128</v>
      </c>
      <c r="B140" s="672"/>
      <c r="C140" s="143">
        <v>1</v>
      </c>
      <c r="D140" s="143">
        <v>0</v>
      </c>
      <c r="E140" s="143">
        <v>1</v>
      </c>
      <c r="F140" s="143">
        <v>1</v>
      </c>
      <c r="G140" s="143">
        <v>1</v>
      </c>
      <c r="H140" s="143">
        <v>1</v>
      </c>
      <c r="I140" s="143">
        <v>0</v>
      </c>
      <c r="J140" s="143">
        <v>1</v>
      </c>
      <c r="K140" s="136">
        <v>0</v>
      </c>
      <c r="L140" s="511">
        <v>2</v>
      </c>
      <c r="M140" s="129">
        <f t="shared" si="42"/>
        <v>8</v>
      </c>
      <c r="N140" s="158">
        <f t="shared" si="43"/>
        <v>6</v>
      </c>
      <c r="O140" s="159">
        <f t="shared" si="44"/>
        <v>2</v>
      </c>
      <c r="S140" s="32">
        <v>0.45833333333333298</v>
      </c>
      <c r="T140" s="32">
        <v>1.0416666666666666E-2</v>
      </c>
      <c r="U140" s="32">
        <v>2.0833333333333332E-2</v>
      </c>
      <c r="V140" s="32">
        <v>1.0416666666666666E-2</v>
      </c>
      <c r="W140" s="5">
        <v>0</v>
      </c>
    </row>
    <row r="141" spans="1:23" x14ac:dyDescent="0.25">
      <c r="A141" s="672" t="s">
        <v>129</v>
      </c>
      <c r="B141" s="672"/>
      <c r="C141" s="143">
        <v>1</v>
      </c>
      <c r="D141" s="143">
        <v>0</v>
      </c>
      <c r="E141" s="143">
        <v>1</v>
      </c>
      <c r="F141" s="143">
        <v>1</v>
      </c>
      <c r="G141" s="143">
        <v>0</v>
      </c>
      <c r="H141" s="143">
        <v>1</v>
      </c>
      <c r="I141" s="143">
        <v>0</v>
      </c>
      <c r="J141" s="143">
        <v>0</v>
      </c>
      <c r="K141" s="136">
        <v>0</v>
      </c>
      <c r="L141" s="138">
        <v>3</v>
      </c>
      <c r="M141" s="129">
        <f t="shared" si="42"/>
        <v>7</v>
      </c>
      <c r="N141" s="158">
        <f t="shared" si="43"/>
        <v>4</v>
      </c>
      <c r="O141" s="159">
        <f t="shared" si="44"/>
        <v>3</v>
      </c>
      <c r="S141" s="32">
        <v>0.47916666666666702</v>
      </c>
      <c r="T141" s="32">
        <v>1.0416666666666666E-2</v>
      </c>
      <c r="U141" s="32">
        <v>2.0833333333333332E-2</v>
      </c>
      <c r="V141" s="32">
        <v>1.0416666666666666E-2</v>
      </c>
      <c r="W141" s="32">
        <v>2.0833333333333332E-2</v>
      </c>
    </row>
    <row r="142" spans="1:23" x14ac:dyDescent="0.25">
      <c r="S142" s="32">
        <v>0.5</v>
      </c>
      <c r="T142" s="32">
        <v>1.0416666666666666E-2</v>
      </c>
      <c r="U142" s="32">
        <v>2.0833333333333332E-2</v>
      </c>
      <c r="V142" s="32">
        <v>1.0416666666666666E-2</v>
      </c>
      <c r="W142" s="32">
        <v>2.0833333333333332E-2</v>
      </c>
    </row>
  </sheetData>
  <mergeCells count="24">
    <mergeCell ref="S122:W122"/>
    <mergeCell ref="A131:B131"/>
    <mergeCell ref="A132:B132"/>
    <mergeCell ref="A139:B139"/>
    <mergeCell ref="A140:B140"/>
    <mergeCell ref="A125:B125"/>
    <mergeCell ref="A126:B126"/>
    <mergeCell ref="A127:B127"/>
    <mergeCell ref="A128:B128"/>
    <mergeCell ref="A129:B129"/>
    <mergeCell ref="A130:B130"/>
    <mergeCell ref="N122:N123"/>
    <mergeCell ref="O122:O123"/>
    <mergeCell ref="B122:L122"/>
    <mergeCell ref="M122:M123"/>
    <mergeCell ref="A123:B123"/>
    <mergeCell ref="A124:B124"/>
    <mergeCell ref="A141:B141"/>
    <mergeCell ref="A133:B133"/>
    <mergeCell ref="A134:B134"/>
    <mergeCell ref="A135:B135"/>
    <mergeCell ref="A136:B136"/>
    <mergeCell ref="A137:B137"/>
    <mergeCell ref="A138:B138"/>
  </mergeCells>
  <phoneticPr fontId="0" type="noConversion"/>
  <conditionalFormatting sqref="B118:AF118">
    <cfRule type="cellIs" dxfId="381" priority="96" stopIfTrue="1" operator="greaterThan">
      <formula>44.5</formula>
    </cfRule>
  </conditionalFormatting>
  <conditionalFormatting sqref="B1:AF2">
    <cfRule type="containsText" dxfId="380" priority="70" stopIfTrue="1" operator="containsText" text="вс">
      <formula>NOT(ISERROR(SEARCH("вс",B1)))</formula>
    </cfRule>
    <cfRule type="containsText" dxfId="379" priority="71" stopIfTrue="1" operator="containsText" text="сб">
      <formula>NOT(ISERROR(SEARCH("сб",B1)))</formula>
    </cfRule>
  </conditionalFormatting>
  <conditionalFormatting sqref="A78">
    <cfRule type="containsText" dxfId="378" priority="64" stopIfTrue="1" operator="containsText" text="вс;$AB$17;$G$17">
      <formula>NOT(ISERROR(SEARCH("вс;$AB$17;$G$17",A78)))</formula>
    </cfRule>
    <cfRule type="containsText" dxfId="377" priority="65" stopIfTrue="1" operator="containsText" text="в$U$17:$V$17">
      <formula>NOT(ISERROR(SEARCH("в$U$17:$V$17",A78)))</formula>
    </cfRule>
    <cfRule type="containsText" dxfId="376" priority="67" stopIfTrue="1" operator="containsText" text="вс">
      <formula>NOT(ISERROR(SEARCH("вс",A78)))</formula>
    </cfRule>
  </conditionalFormatting>
  <conditionalFormatting sqref="A78">
    <cfRule type="cellIs" dxfId="375" priority="66" stopIfTrue="1" operator="between">
      <formula>"сб"</formula>
      <formula>"сб"</formula>
    </cfRule>
  </conditionalFormatting>
  <conditionalFormatting sqref="A78">
    <cfRule type="containsText" dxfId="374" priority="63" stopIfTrue="1" operator="containsText" text="сб">
      <formula>NOT(ISERROR(SEARCH("сб",A78)))</formula>
    </cfRule>
  </conditionalFormatting>
  <conditionalFormatting sqref="A78">
    <cfRule type="containsText" dxfId="373" priority="62" stopIfTrue="1" operator="containsText" text="сб">
      <formula>NOT(ISERROR(SEARCH("сб",A78)))</formula>
    </cfRule>
  </conditionalFormatting>
  <conditionalFormatting sqref="B100:AF117">
    <cfRule type="cellIs" dxfId="372" priority="49" stopIfTrue="1" operator="greaterThan">
      <formula>44.5</formula>
    </cfRule>
  </conditionalFormatting>
  <conditionalFormatting sqref="B98:AF98">
    <cfRule type="containsText" dxfId="371" priority="45" stopIfTrue="1" operator="containsText" text="вс;$AB$17;$G$17">
      <formula>NOT(ISERROR(SEARCH("вс;$AB$17;$G$17",B98)))</formula>
    </cfRule>
    <cfRule type="containsText" dxfId="370" priority="46" stopIfTrue="1" operator="containsText" text="в$U$17:$V$17">
      <formula>NOT(ISERROR(SEARCH("в$U$17:$V$17",B98)))</formula>
    </cfRule>
    <cfRule type="containsText" dxfId="369" priority="48" stopIfTrue="1" operator="containsText" text="вс">
      <formula>NOT(ISERROR(SEARCH("вс",B98)))</formula>
    </cfRule>
  </conditionalFormatting>
  <conditionalFormatting sqref="B98:AF98">
    <cfRule type="cellIs" dxfId="368" priority="47" stopIfTrue="1" operator="between">
      <formula>"сб"</formula>
      <formula>"сб"</formula>
    </cfRule>
  </conditionalFormatting>
  <conditionalFormatting sqref="B98:AF98">
    <cfRule type="containsText" dxfId="367" priority="44" stopIfTrue="1" operator="containsText" text="сб">
      <formula>NOT(ISERROR(SEARCH("сб",B98)))</formula>
    </cfRule>
  </conditionalFormatting>
  <conditionalFormatting sqref="B98:AF98">
    <cfRule type="containsText" dxfId="366" priority="43" stopIfTrue="1" operator="containsText" text="сб">
      <formula>NOT(ISERROR(SEARCH("сб",B98)))</formula>
    </cfRule>
  </conditionalFormatting>
  <conditionalFormatting sqref="B77:AE77">
    <cfRule type="containsText" dxfId="365" priority="9" stopIfTrue="1" operator="containsText" text="вс;$AB$17;$G$17">
      <formula>NOT(ISERROR(SEARCH("вс;$AB$17;$G$17",B77)))</formula>
    </cfRule>
    <cfRule type="containsText" dxfId="364" priority="10" stopIfTrue="1" operator="containsText" text="в$U$17:$V$17">
      <formula>NOT(ISERROR(SEARCH("в$U$17:$V$17",B77)))</formula>
    </cfRule>
    <cfRule type="containsText" dxfId="363" priority="12" stopIfTrue="1" operator="containsText" text="вс">
      <formula>NOT(ISERROR(SEARCH("вс",B77)))</formula>
    </cfRule>
  </conditionalFormatting>
  <conditionalFormatting sqref="B77:AE77">
    <cfRule type="cellIs" dxfId="362" priority="11" stopIfTrue="1" operator="between">
      <formula>"сб"</formula>
      <formula>"сб"</formula>
    </cfRule>
  </conditionalFormatting>
  <conditionalFormatting sqref="B77:AE77">
    <cfRule type="containsText" dxfId="361" priority="8" stopIfTrue="1" operator="containsText" text="сб">
      <formula>NOT(ISERROR(SEARCH("сб",B77)))</formula>
    </cfRule>
  </conditionalFormatting>
  <conditionalFormatting sqref="B77:AE77">
    <cfRule type="containsText" dxfId="360" priority="7" stopIfTrue="1" operator="containsText" text="сб">
      <formula>NOT(ISERROR(SEARCH("сб",B77)))</formula>
    </cfRule>
  </conditionalFormatting>
  <conditionalFormatting sqref="AF77">
    <cfRule type="containsText" dxfId="359" priority="3" stopIfTrue="1" operator="containsText" text="вс;$AB$17;$G$17">
      <formula>NOT(ISERROR(SEARCH("вс;$AB$17;$G$17",AF77)))</formula>
    </cfRule>
    <cfRule type="containsText" dxfId="358" priority="4" stopIfTrue="1" operator="containsText" text="в$U$17:$V$17">
      <formula>NOT(ISERROR(SEARCH("в$U$17:$V$17",AF77)))</formula>
    </cfRule>
    <cfRule type="containsText" dxfId="357" priority="6" stopIfTrue="1" operator="containsText" text="вс">
      <formula>NOT(ISERROR(SEARCH("вс",AF77)))</formula>
    </cfRule>
  </conditionalFormatting>
  <conditionalFormatting sqref="AF77">
    <cfRule type="cellIs" dxfId="356" priority="5" stopIfTrue="1" operator="between">
      <formula>"сб"</formula>
      <formula>"сб"</formula>
    </cfRule>
  </conditionalFormatting>
  <conditionalFormatting sqref="AF77">
    <cfRule type="containsText" dxfId="355" priority="2" stopIfTrue="1" operator="containsText" text="сб">
      <formula>NOT(ISERROR(SEARCH("сб",AF77)))</formula>
    </cfRule>
  </conditionalFormatting>
  <conditionalFormatting sqref="AF77">
    <cfRule type="containsText" dxfId="354" priority="1" stopIfTrue="1" operator="containsText" text="сб">
      <formula>NOT(ISERROR(SEARCH("сб",AF77)))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55"/>
  <sheetViews>
    <sheetView view="pageBreakPreview" zoomScale="84" zoomScaleNormal="87" zoomScaleSheetLayoutView="84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T24" sqref="T24"/>
    </sheetView>
  </sheetViews>
  <sheetFormatPr defaultRowHeight="13.5" x14ac:dyDescent="0.25"/>
  <cols>
    <col min="1" max="1" width="39.5703125" customWidth="1"/>
    <col min="2" max="2" width="9.140625" style="313"/>
    <col min="3" max="33" width="4.7109375" customWidth="1"/>
    <col min="34" max="34" width="9.140625" style="313"/>
  </cols>
  <sheetData>
    <row r="1" spans="1:34" ht="18.75" thickBot="1" x14ac:dyDescent="0.3">
      <c r="F1" s="473" t="s">
        <v>227</v>
      </c>
      <c r="G1" s="473"/>
      <c r="H1" s="473"/>
      <c r="I1" s="473"/>
      <c r="L1" s="319" t="s">
        <v>228</v>
      </c>
      <c r="M1" s="307"/>
      <c r="N1" s="307"/>
      <c r="O1" s="307"/>
    </row>
    <row r="2" spans="1:34" ht="39" thickBot="1" x14ac:dyDescent="0.3">
      <c r="A2" s="490" t="s">
        <v>261</v>
      </c>
      <c r="B2" s="489" t="s">
        <v>260</v>
      </c>
      <c r="C2" s="308">
        <v>1</v>
      </c>
      <c r="D2" s="308">
        <v>2</v>
      </c>
      <c r="E2" s="308">
        <v>3</v>
      </c>
      <c r="F2" s="308">
        <v>4</v>
      </c>
      <c r="G2" s="308">
        <v>5</v>
      </c>
      <c r="H2" s="308">
        <v>6</v>
      </c>
      <c r="I2" s="308">
        <v>7</v>
      </c>
      <c r="J2" s="308">
        <v>8</v>
      </c>
      <c r="K2" s="308">
        <v>9</v>
      </c>
      <c r="L2" s="308">
        <v>10</v>
      </c>
      <c r="M2" s="308">
        <v>11</v>
      </c>
      <c r="N2" s="308">
        <v>12</v>
      </c>
      <c r="O2" s="308">
        <v>13</v>
      </c>
      <c r="P2" s="308">
        <v>14</v>
      </c>
      <c r="Q2" s="308">
        <v>15</v>
      </c>
      <c r="R2" s="308">
        <v>16</v>
      </c>
      <c r="S2" s="308">
        <v>17</v>
      </c>
      <c r="T2" s="308">
        <v>18</v>
      </c>
      <c r="U2" s="308">
        <v>19</v>
      </c>
      <c r="V2" s="308">
        <v>20</v>
      </c>
      <c r="W2" s="308">
        <v>21</v>
      </c>
      <c r="X2" s="308">
        <v>22</v>
      </c>
      <c r="Y2" s="308">
        <v>23</v>
      </c>
      <c r="Z2" s="308">
        <v>24</v>
      </c>
      <c r="AA2" s="308">
        <v>25</v>
      </c>
      <c r="AB2" s="308">
        <v>26</v>
      </c>
      <c r="AC2" s="308">
        <v>27</v>
      </c>
      <c r="AD2" s="308">
        <v>28</v>
      </c>
      <c r="AE2" s="308">
        <v>29</v>
      </c>
      <c r="AF2" s="308">
        <v>30</v>
      </c>
      <c r="AG2" s="309">
        <v>31</v>
      </c>
      <c r="AH2" s="312" t="s">
        <v>226</v>
      </c>
    </row>
    <row r="3" spans="1:34" ht="15" customHeight="1" thickBot="1" x14ac:dyDescent="0.3">
      <c r="A3" s="310"/>
      <c r="B3" s="314"/>
      <c r="C3" s="315"/>
      <c r="D3" s="315"/>
      <c r="E3" s="315"/>
      <c r="F3" s="315"/>
      <c r="G3" s="315"/>
      <c r="H3" s="315"/>
      <c r="I3" s="315"/>
      <c r="J3" s="315"/>
      <c r="K3" s="315"/>
      <c r="L3" s="315"/>
      <c r="M3" s="315"/>
      <c r="N3" s="315"/>
      <c r="O3" s="315"/>
      <c r="P3" s="315"/>
      <c r="Q3" s="315"/>
      <c r="R3" s="315"/>
      <c r="S3" s="315"/>
      <c r="T3" s="315"/>
      <c r="U3" s="315"/>
      <c r="V3" s="315"/>
      <c r="W3" s="315"/>
      <c r="X3" s="315"/>
      <c r="Y3" s="315"/>
      <c r="Z3" s="315"/>
      <c r="AA3" s="315"/>
      <c r="AB3" s="315"/>
      <c r="AC3" s="315"/>
      <c r="AD3" s="315"/>
      <c r="AE3" s="315"/>
      <c r="AF3" s="315"/>
      <c r="AG3" s="316"/>
      <c r="AH3" s="314">
        <f>SUM(B3:AG3)</f>
        <v>0</v>
      </c>
    </row>
    <row r="4" spans="1:34" ht="15" customHeight="1" thickBot="1" x14ac:dyDescent="0.3">
      <c r="A4" s="311"/>
      <c r="B4" s="314"/>
      <c r="C4" s="317"/>
      <c r="D4" s="317"/>
      <c r="E4" s="317"/>
      <c r="F4" s="317"/>
      <c r="G4" s="317"/>
      <c r="H4" s="317"/>
      <c r="I4" s="317"/>
      <c r="J4" s="317"/>
      <c r="K4" s="317"/>
      <c r="L4" s="317"/>
      <c r="M4" s="317"/>
      <c r="N4" s="317"/>
      <c r="O4" s="317"/>
      <c r="P4" s="317"/>
      <c r="Q4" s="317"/>
      <c r="R4" s="317"/>
      <c r="S4" s="317"/>
      <c r="T4" s="317"/>
      <c r="U4" s="317"/>
      <c r="V4" s="317"/>
      <c r="W4" s="317"/>
      <c r="X4" s="317"/>
      <c r="Y4" s="317"/>
      <c r="Z4" s="317"/>
      <c r="AA4" s="317"/>
      <c r="AB4" s="317"/>
      <c r="AC4" s="317"/>
      <c r="AD4" s="317"/>
      <c r="AE4" s="317"/>
      <c r="AF4" s="317"/>
      <c r="AG4" s="318"/>
      <c r="AH4" s="314">
        <f t="shared" ref="AH4:AH67" si="0">SUM(B4:AG4)</f>
        <v>0</v>
      </c>
    </row>
    <row r="5" spans="1:34" ht="15" customHeight="1" thickBot="1" x14ac:dyDescent="0.3">
      <c r="A5" s="311"/>
      <c r="B5" s="314"/>
      <c r="C5" s="317"/>
      <c r="D5" s="317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7"/>
      <c r="AC5" s="317"/>
      <c r="AD5" s="317"/>
      <c r="AE5" s="317"/>
      <c r="AF5" s="317"/>
      <c r="AG5" s="318"/>
      <c r="AH5" s="314">
        <f t="shared" si="0"/>
        <v>0</v>
      </c>
    </row>
    <row r="6" spans="1:34" ht="15" customHeight="1" thickBot="1" x14ac:dyDescent="0.3">
      <c r="A6" s="311"/>
      <c r="B6" s="314"/>
      <c r="C6" s="317"/>
      <c r="D6" s="317"/>
      <c r="E6" s="317"/>
      <c r="F6" s="317"/>
      <c r="G6" s="317"/>
      <c r="H6" s="317"/>
      <c r="I6" s="317"/>
      <c r="J6" s="317"/>
      <c r="K6" s="317"/>
      <c r="L6" s="317"/>
      <c r="M6" s="317"/>
      <c r="N6" s="317"/>
      <c r="O6" s="317"/>
      <c r="P6" s="317"/>
      <c r="Q6" s="317"/>
      <c r="R6" s="317"/>
      <c r="S6" s="317"/>
      <c r="T6" s="317"/>
      <c r="U6" s="317"/>
      <c r="V6" s="317"/>
      <c r="W6" s="317"/>
      <c r="X6" s="317"/>
      <c r="Y6" s="317"/>
      <c r="Z6" s="317"/>
      <c r="AA6" s="317"/>
      <c r="AB6" s="317"/>
      <c r="AC6" s="317"/>
      <c r="AD6" s="317"/>
      <c r="AE6" s="317"/>
      <c r="AF6" s="317"/>
      <c r="AG6" s="318"/>
      <c r="AH6" s="314">
        <f t="shared" si="0"/>
        <v>0</v>
      </c>
    </row>
    <row r="7" spans="1:34" ht="15" customHeight="1" thickBot="1" x14ac:dyDescent="0.3">
      <c r="A7" s="311"/>
      <c r="B7" s="314"/>
      <c r="C7" s="317"/>
      <c r="D7" s="317"/>
      <c r="E7" s="317"/>
      <c r="F7" s="317"/>
      <c r="G7" s="317"/>
      <c r="H7" s="317"/>
      <c r="I7" s="317"/>
      <c r="J7" s="317"/>
      <c r="K7" s="317"/>
      <c r="L7" s="317"/>
      <c r="M7" s="317"/>
      <c r="N7" s="317"/>
      <c r="O7" s="317"/>
      <c r="P7" s="317"/>
      <c r="Q7" s="317"/>
      <c r="R7" s="317"/>
      <c r="S7" s="317"/>
      <c r="T7" s="317"/>
      <c r="U7" s="317"/>
      <c r="V7" s="317"/>
      <c r="W7" s="317"/>
      <c r="X7" s="317"/>
      <c r="Y7" s="317"/>
      <c r="Z7" s="317"/>
      <c r="AA7" s="317"/>
      <c r="AB7" s="317"/>
      <c r="AC7" s="317"/>
      <c r="AD7" s="317"/>
      <c r="AE7" s="317"/>
      <c r="AF7" s="317"/>
      <c r="AG7" s="318"/>
      <c r="AH7" s="314">
        <f t="shared" si="0"/>
        <v>0</v>
      </c>
    </row>
    <row r="8" spans="1:34" ht="15" customHeight="1" thickBot="1" x14ac:dyDescent="0.3">
      <c r="A8" s="311"/>
      <c r="B8" s="314"/>
      <c r="C8" s="317"/>
      <c r="D8" s="317"/>
      <c r="E8" s="317"/>
      <c r="F8" s="317"/>
      <c r="G8" s="317"/>
      <c r="H8" s="317"/>
      <c r="I8" s="317"/>
      <c r="J8" s="317"/>
      <c r="K8" s="317"/>
      <c r="L8" s="317"/>
      <c r="M8" s="317"/>
      <c r="N8" s="317"/>
      <c r="O8" s="317"/>
      <c r="P8" s="317"/>
      <c r="Q8" s="317"/>
      <c r="R8" s="317"/>
      <c r="S8" s="317"/>
      <c r="T8" s="317"/>
      <c r="U8" s="317"/>
      <c r="V8" s="317"/>
      <c r="W8" s="317"/>
      <c r="X8" s="317"/>
      <c r="Y8" s="317"/>
      <c r="Z8" s="317"/>
      <c r="AA8" s="317"/>
      <c r="AB8" s="317"/>
      <c r="AC8" s="317"/>
      <c r="AD8" s="317"/>
      <c r="AE8" s="317"/>
      <c r="AF8" s="317"/>
      <c r="AG8" s="318"/>
      <c r="AH8" s="314">
        <f t="shared" si="0"/>
        <v>0</v>
      </c>
    </row>
    <row r="9" spans="1:34" ht="15" customHeight="1" thickBot="1" x14ac:dyDescent="0.3">
      <c r="A9" s="311"/>
      <c r="B9" s="314"/>
      <c r="C9" s="317"/>
      <c r="D9" s="317"/>
      <c r="E9" s="317"/>
      <c r="F9" s="317"/>
      <c r="G9" s="317"/>
      <c r="H9" s="317"/>
      <c r="I9" s="317"/>
      <c r="J9" s="317"/>
      <c r="K9" s="317"/>
      <c r="L9" s="317"/>
      <c r="M9" s="317"/>
      <c r="N9" s="317"/>
      <c r="O9" s="317"/>
      <c r="P9" s="317"/>
      <c r="Q9" s="317"/>
      <c r="R9" s="317"/>
      <c r="S9" s="317"/>
      <c r="T9" s="317"/>
      <c r="U9" s="317"/>
      <c r="V9" s="317"/>
      <c r="W9" s="317"/>
      <c r="X9" s="317"/>
      <c r="Y9" s="317"/>
      <c r="Z9" s="317"/>
      <c r="AA9" s="317"/>
      <c r="AB9" s="317"/>
      <c r="AC9" s="317"/>
      <c r="AD9" s="317"/>
      <c r="AE9" s="317"/>
      <c r="AF9" s="317"/>
      <c r="AG9" s="318"/>
      <c r="AH9" s="314">
        <f t="shared" si="0"/>
        <v>0</v>
      </c>
    </row>
    <row r="10" spans="1:34" ht="15" customHeight="1" thickBot="1" x14ac:dyDescent="0.3">
      <c r="A10" s="311"/>
      <c r="B10" s="314"/>
      <c r="C10" s="317"/>
      <c r="D10" s="317"/>
      <c r="E10" s="317"/>
      <c r="F10" s="317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7"/>
      <c r="AC10" s="317"/>
      <c r="AD10" s="317"/>
      <c r="AE10" s="317"/>
      <c r="AF10" s="317"/>
      <c r="AG10" s="318"/>
      <c r="AH10" s="314">
        <f t="shared" si="0"/>
        <v>0</v>
      </c>
    </row>
    <row r="11" spans="1:34" ht="15" customHeight="1" thickBot="1" x14ac:dyDescent="0.3">
      <c r="A11" s="311"/>
      <c r="B11" s="314"/>
      <c r="C11" s="317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8"/>
      <c r="AH11" s="314">
        <f t="shared" si="0"/>
        <v>0</v>
      </c>
    </row>
    <row r="12" spans="1:34" ht="15" customHeight="1" thickBot="1" x14ac:dyDescent="0.3">
      <c r="A12" s="311"/>
      <c r="B12" s="314"/>
      <c r="C12" s="317"/>
      <c r="D12" s="317"/>
      <c r="E12" s="317"/>
      <c r="F12" s="317"/>
      <c r="G12" s="317"/>
      <c r="H12" s="317"/>
      <c r="I12" s="317"/>
      <c r="J12" s="317"/>
      <c r="K12" s="317"/>
      <c r="L12" s="317"/>
      <c r="M12" s="317"/>
      <c r="N12" s="317"/>
      <c r="O12" s="317"/>
      <c r="P12" s="317"/>
      <c r="Q12" s="317"/>
      <c r="R12" s="317"/>
      <c r="S12" s="317"/>
      <c r="T12" s="317"/>
      <c r="U12" s="317"/>
      <c r="V12" s="317"/>
      <c r="W12" s="317"/>
      <c r="X12" s="317"/>
      <c r="Y12" s="317"/>
      <c r="Z12" s="317"/>
      <c r="AA12" s="317"/>
      <c r="AB12" s="317"/>
      <c r="AC12" s="317"/>
      <c r="AD12" s="317"/>
      <c r="AE12" s="317"/>
      <c r="AF12" s="317"/>
      <c r="AG12" s="318"/>
      <c r="AH12" s="314">
        <f t="shared" si="0"/>
        <v>0</v>
      </c>
    </row>
    <row r="13" spans="1:34" ht="15" customHeight="1" thickBot="1" x14ac:dyDescent="0.3">
      <c r="A13" s="311"/>
      <c r="B13" s="314"/>
      <c r="C13" s="317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8"/>
      <c r="AH13" s="314">
        <f t="shared" si="0"/>
        <v>0</v>
      </c>
    </row>
    <row r="14" spans="1:34" ht="15" customHeight="1" thickBot="1" x14ac:dyDescent="0.3">
      <c r="A14" s="311"/>
      <c r="B14" s="314"/>
      <c r="C14" s="317"/>
      <c r="D14" s="317"/>
      <c r="E14" s="317"/>
      <c r="F14" s="317"/>
      <c r="G14" s="317"/>
      <c r="H14" s="317"/>
      <c r="I14" s="317"/>
      <c r="J14" s="317"/>
      <c r="K14" s="317"/>
      <c r="L14" s="317"/>
      <c r="M14" s="317"/>
      <c r="N14" s="317"/>
      <c r="O14" s="317"/>
      <c r="P14" s="317"/>
      <c r="Q14" s="317"/>
      <c r="R14" s="317"/>
      <c r="S14" s="317"/>
      <c r="T14" s="317"/>
      <c r="U14" s="317"/>
      <c r="V14" s="317"/>
      <c r="W14" s="317"/>
      <c r="X14" s="317"/>
      <c r="Y14" s="317"/>
      <c r="Z14" s="317"/>
      <c r="AA14" s="317"/>
      <c r="AB14" s="317"/>
      <c r="AC14" s="317"/>
      <c r="AD14" s="317"/>
      <c r="AE14" s="317"/>
      <c r="AF14" s="317"/>
      <c r="AG14" s="318"/>
      <c r="AH14" s="314">
        <f t="shared" si="0"/>
        <v>0</v>
      </c>
    </row>
    <row r="15" spans="1:34" ht="15" customHeight="1" thickBot="1" x14ac:dyDescent="0.3">
      <c r="A15" s="311"/>
      <c r="B15" s="314"/>
      <c r="C15" s="317"/>
      <c r="D15" s="317"/>
      <c r="E15" s="317"/>
      <c r="F15" s="317"/>
      <c r="G15" s="317"/>
      <c r="H15" s="317"/>
      <c r="I15" s="317"/>
      <c r="J15" s="317"/>
      <c r="K15" s="317"/>
      <c r="L15" s="317"/>
      <c r="M15" s="317"/>
      <c r="N15" s="317"/>
      <c r="O15" s="317"/>
      <c r="P15" s="317"/>
      <c r="Q15" s="317"/>
      <c r="R15" s="317"/>
      <c r="S15" s="317"/>
      <c r="T15" s="317"/>
      <c r="U15" s="317"/>
      <c r="V15" s="317"/>
      <c r="W15" s="317"/>
      <c r="X15" s="317"/>
      <c r="Y15" s="317"/>
      <c r="Z15" s="317"/>
      <c r="AA15" s="317"/>
      <c r="AB15" s="317"/>
      <c r="AC15" s="317"/>
      <c r="AD15" s="317"/>
      <c r="AE15" s="317"/>
      <c r="AF15" s="317"/>
      <c r="AG15" s="318"/>
      <c r="AH15" s="314">
        <f t="shared" si="0"/>
        <v>0</v>
      </c>
    </row>
    <row r="16" spans="1:34" ht="15" customHeight="1" thickBot="1" x14ac:dyDescent="0.3">
      <c r="A16" s="311"/>
      <c r="B16" s="314"/>
      <c r="C16" s="317"/>
      <c r="D16" s="317"/>
      <c r="E16" s="317"/>
      <c r="F16" s="317"/>
      <c r="G16" s="317"/>
      <c r="H16" s="317"/>
      <c r="I16" s="317"/>
      <c r="J16" s="317"/>
      <c r="K16" s="317"/>
      <c r="L16" s="317"/>
      <c r="M16" s="317"/>
      <c r="N16" s="317"/>
      <c r="O16" s="317"/>
      <c r="P16" s="317"/>
      <c r="Q16" s="317"/>
      <c r="R16" s="317"/>
      <c r="S16" s="317"/>
      <c r="T16" s="317"/>
      <c r="U16" s="317"/>
      <c r="V16" s="317"/>
      <c r="W16" s="317"/>
      <c r="X16" s="317"/>
      <c r="Y16" s="317"/>
      <c r="Z16" s="317"/>
      <c r="AA16" s="317"/>
      <c r="AB16" s="317"/>
      <c r="AC16" s="317"/>
      <c r="AD16" s="317"/>
      <c r="AE16" s="317"/>
      <c r="AF16" s="317"/>
      <c r="AG16" s="318"/>
      <c r="AH16" s="314">
        <f t="shared" si="0"/>
        <v>0</v>
      </c>
    </row>
    <row r="17" spans="1:34" ht="15" customHeight="1" thickBot="1" x14ac:dyDescent="0.3">
      <c r="A17" s="311"/>
      <c r="B17" s="314"/>
      <c r="C17" s="317"/>
      <c r="D17" s="317"/>
      <c r="E17" s="317"/>
      <c r="F17" s="317"/>
      <c r="G17" s="317"/>
      <c r="H17" s="317"/>
      <c r="I17" s="317"/>
      <c r="J17" s="317"/>
      <c r="K17" s="317"/>
      <c r="L17" s="317"/>
      <c r="M17" s="317"/>
      <c r="N17" s="317"/>
      <c r="O17" s="317"/>
      <c r="P17" s="317"/>
      <c r="Q17" s="317"/>
      <c r="R17" s="317"/>
      <c r="S17" s="317"/>
      <c r="T17" s="317"/>
      <c r="U17" s="317"/>
      <c r="V17" s="317"/>
      <c r="W17" s="317"/>
      <c r="X17" s="317"/>
      <c r="Y17" s="317"/>
      <c r="Z17" s="317"/>
      <c r="AA17" s="317"/>
      <c r="AB17" s="317"/>
      <c r="AC17" s="317"/>
      <c r="AD17" s="317"/>
      <c r="AE17" s="317"/>
      <c r="AF17" s="317"/>
      <c r="AG17" s="318"/>
      <c r="AH17" s="314">
        <f t="shared" si="0"/>
        <v>0</v>
      </c>
    </row>
    <row r="18" spans="1:34" ht="15" customHeight="1" thickBot="1" x14ac:dyDescent="0.3">
      <c r="A18" s="311"/>
      <c r="B18" s="314"/>
      <c r="C18" s="317"/>
      <c r="D18" s="317"/>
      <c r="E18" s="317"/>
      <c r="F18" s="317"/>
      <c r="G18" s="317"/>
      <c r="H18" s="317"/>
      <c r="I18" s="317"/>
      <c r="J18" s="317"/>
      <c r="K18" s="317"/>
      <c r="L18" s="317"/>
      <c r="M18" s="317"/>
      <c r="N18" s="317"/>
      <c r="O18" s="317"/>
      <c r="P18" s="317"/>
      <c r="Q18" s="317"/>
      <c r="R18" s="317"/>
      <c r="S18" s="317"/>
      <c r="T18" s="317"/>
      <c r="U18" s="317"/>
      <c r="V18" s="317"/>
      <c r="W18" s="317"/>
      <c r="X18" s="317"/>
      <c r="Y18" s="317"/>
      <c r="Z18" s="317"/>
      <c r="AA18" s="317"/>
      <c r="AB18" s="317"/>
      <c r="AC18" s="317"/>
      <c r="AD18" s="317"/>
      <c r="AE18" s="317"/>
      <c r="AF18" s="317"/>
      <c r="AG18" s="318"/>
      <c r="AH18" s="314">
        <f t="shared" si="0"/>
        <v>0</v>
      </c>
    </row>
    <row r="19" spans="1:34" ht="15" customHeight="1" thickBot="1" x14ac:dyDescent="0.3">
      <c r="A19" s="311"/>
      <c r="B19" s="314"/>
      <c r="C19" s="317"/>
      <c r="D19" s="317"/>
      <c r="E19" s="317"/>
      <c r="F19" s="317"/>
      <c r="G19" s="317"/>
      <c r="H19" s="317"/>
      <c r="I19" s="317"/>
      <c r="J19" s="317"/>
      <c r="K19" s="317"/>
      <c r="L19" s="317"/>
      <c r="M19" s="317"/>
      <c r="N19" s="317"/>
      <c r="O19" s="317"/>
      <c r="P19" s="317"/>
      <c r="Q19" s="317"/>
      <c r="R19" s="317"/>
      <c r="S19" s="317"/>
      <c r="T19" s="317"/>
      <c r="U19" s="317"/>
      <c r="V19" s="317"/>
      <c r="W19" s="317"/>
      <c r="X19" s="317"/>
      <c r="Y19" s="317"/>
      <c r="Z19" s="317"/>
      <c r="AA19" s="317"/>
      <c r="AB19" s="317"/>
      <c r="AC19" s="317"/>
      <c r="AD19" s="317"/>
      <c r="AE19" s="317"/>
      <c r="AF19" s="317"/>
      <c r="AG19" s="318"/>
      <c r="AH19" s="314">
        <f t="shared" si="0"/>
        <v>0</v>
      </c>
    </row>
    <row r="20" spans="1:34" ht="15" customHeight="1" thickBot="1" x14ac:dyDescent="0.3">
      <c r="A20" s="311"/>
      <c r="B20" s="314"/>
      <c r="C20" s="317"/>
      <c r="D20" s="317"/>
      <c r="E20" s="317"/>
      <c r="F20" s="317"/>
      <c r="G20" s="317"/>
      <c r="H20" s="317"/>
      <c r="I20" s="317"/>
      <c r="J20" s="317"/>
      <c r="K20" s="317"/>
      <c r="L20" s="317"/>
      <c r="M20" s="317"/>
      <c r="N20" s="317"/>
      <c r="O20" s="317"/>
      <c r="P20" s="317"/>
      <c r="Q20" s="317"/>
      <c r="R20" s="317"/>
      <c r="S20" s="317"/>
      <c r="T20" s="317"/>
      <c r="U20" s="317"/>
      <c r="V20" s="317"/>
      <c r="W20" s="317"/>
      <c r="X20" s="317"/>
      <c r="Y20" s="317"/>
      <c r="Z20" s="317"/>
      <c r="AA20" s="317"/>
      <c r="AB20" s="317"/>
      <c r="AC20" s="317"/>
      <c r="AD20" s="317"/>
      <c r="AE20" s="317"/>
      <c r="AF20" s="317"/>
      <c r="AG20" s="318"/>
      <c r="AH20" s="314">
        <f t="shared" si="0"/>
        <v>0</v>
      </c>
    </row>
    <row r="21" spans="1:34" ht="15" customHeight="1" thickBot="1" x14ac:dyDescent="0.3">
      <c r="A21" s="311"/>
      <c r="B21" s="314"/>
      <c r="C21" s="317"/>
      <c r="D21" s="317"/>
      <c r="E21" s="317"/>
      <c r="F21" s="317"/>
      <c r="G21" s="317"/>
      <c r="H21" s="317"/>
      <c r="I21" s="317"/>
      <c r="J21" s="317"/>
      <c r="K21" s="317"/>
      <c r="L21" s="317"/>
      <c r="M21" s="317"/>
      <c r="N21" s="317"/>
      <c r="O21" s="317"/>
      <c r="P21" s="317"/>
      <c r="Q21" s="317"/>
      <c r="R21" s="317"/>
      <c r="S21" s="317"/>
      <c r="T21" s="317"/>
      <c r="U21" s="317"/>
      <c r="V21" s="317"/>
      <c r="W21" s="317"/>
      <c r="X21" s="317"/>
      <c r="Y21" s="317"/>
      <c r="Z21" s="317"/>
      <c r="AA21" s="317"/>
      <c r="AB21" s="317"/>
      <c r="AC21" s="317"/>
      <c r="AD21" s="317"/>
      <c r="AE21" s="317"/>
      <c r="AF21" s="317"/>
      <c r="AG21" s="318"/>
      <c r="AH21" s="314">
        <f t="shared" si="0"/>
        <v>0</v>
      </c>
    </row>
    <row r="22" spans="1:34" ht="15" customHeight="1" thickBot="1" x14ac:dyDescent="0.3">
      <c r="A22" s="311"/>
      <c r="B22" s="314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8"/>
      <c r="AH22" s="314">
        <f t="shared" si="0"/>
        <v>0</v>
      </c>
    </row>
    <row r="23" spans="1:34" ht="15" customHeight="1" thickBot="1" x14ac:dyDescent="0.3">
      <c r="A23" s="311"/>
      <c r="B23" s="314"/>
      <c r="C23" s="317"/>
      <c r="D23" s="317"/>
      <c r="E23" s="317"/>
      <c r="F23" s="317"/>
      <c r="G23" s="317"/>
      <c r="H23" s="317"/>
      <c r="I23" s="317"/>
      <c r="J23" s="317"/>
      <c r="K23" s="317"/>
      <c r="L23" s="317"/>
      <c r="M23" s="317"/>
      <c r="N23" s="317"/>
      <c r="O23" s="317"/>
      <c r="P23" s="317"/>
      <c r="Q23" s="317"/>
      <c r="R23" s="317"/>
      <c r="S23" s="317"/>
      <c r="T23" s="317"/>
      <c r="U23" s="317"/>
      <c r="V23" s="317"/>
      <c r="W23" s="317"/>
      <c r="X23" s="317"/>
      <c r="Y23" s="317"/>
      <c r="Z23" s="317"/>
      <c r="AA23" s="317"/>
      <c r="AB23" s="317"/>
      <c r="AC23" s="317"/>
      <c r="AD23" s="317"/>
      <c r="AE23" s="317"/>
      <c r="AF23" s="317"/>
      <c r="AG23" s="318"/>
      <c r="AH23" s="314">
        <f t="shared" si="0"/>
        <v>0</v>
      </c>
    </row>
    <row r="24" spans="1:34" ht="15" customHeight="1" thickBot="1" x14ac:dyDescent="0.3">
      <c r="A24" s="311"/>
      <c r="B24" s="314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8"/>
      <c r="AH24" s="314">
        <f t="shared" si="0"/>
        <v>0</v>
      </c>
    </row>
    <row r="25" spans="1:34" ht="15" customHeight="1" thickBot="1" x14ac:dyDescent="0.3">
      <c r="A25" s="311"/>
      <c r="B25" s="314"/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17"/>
      <c r="AG25" s="318"/>
      <c r="AH25" s="314">
        <f t="shared" si="0"/>
        <v>0</v>
      </c>
    </row>
    <row r="26" spans="1:34" ht="15" customHeight="1" thickBot="1" x14ac:dyDescent="0.3">
      <c r="A26" s="311"/>
      <c r="B26" s="314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8"/>
      <c r="AH26" s="314">
        <f t="shared" si="0"/>
        <v>0</v>
      </c>
    </row>
    <row r="27" spans="1:34" ht="15" customHeight="1" thickBot="1" x14ac:dyDescent="0.3">
      <c r="A27" s="311"/>
      <c r="B27" s="314"/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317"/>
      <c r="AC27" s="317"/>
      <c r="AD27" s="317"/>
      <c r="AE27" s="317"/>
      <c r="AF27" s="317"/>
      <c r="AG27" s="318"/>
      <c r="AH27" s="314">
        <f t="shared" si="0"/>
        <v>0</v>
      </c>
    </row>
    <row r="28" spans="1:34" ht="15" customHeight="1" thickBot="1" x14ac:dyDescent="0.3">
      <c r="A28" s="311"/>
      <c r="B28" s="314"/>
      <c r="C28" s="317"/>
      <c r="D28" s="317"/>
      <c r="E28" s="317"/>
      <c r="F28" s="317"/>
      <c r="G28" s="317"/>
      <c r="H28" s="317"/>
      <c r="I28" s="317"/>
      <c r="J28" s="317"/>
      <c r="K28" s="317"/>
      <c r="L28" s="317"/>
      <c r="M28" s="317"/>
      <c r="N28" s="317"/>
      <c r="O28" s="317"/>
      <c r="P28" s="317"/>
      <c r="Q28" s="317"/>
      <c r="R28" s="317"/>
      <c r="S28" s="317"/>
      <c r="T28" s="317"/>
      <c r="U28" s="317"/>
      <c r="V28" s="317"/>
      <c r="W28" s="317"/>
      <c r="X28" s="317"/>
      <c r="Y28" s="317"/>
      <c r="Z28" s="317"/>
      <c r="AA28" s="317"/>
      <c r="AB28" s="317"/>
      <c r="AC28" s="317"/>
      <c r="AD28" s="317"/>
      <c r="AE28" s="317"/>
      <c r="AF28" s="317"/>
      <c r="AG28" s="318"/>
      <c r="AH28" s="314">
        <f t="shared" si="0"/>
        <v>0</v>
      </c>
    </row>
    <row r="29" spans="1:34" ht="15" customHeight="1" thickBot="1" x14ac:dyDescent="0.3">
      <c r="A29" s="311"/>
      <c r="B29" s="314"/>
      <c r="C29" s="317"/>
      <c r="D29" s="317"/>
      <c r="E29" s="317"/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7"/>
      <c r="AC29" s="317"/>
      <c r="AD29" s="317"/>
      <c r="AE29" s="317"/>
      <c r="AF29" s="317"/>
      <c r="AG29" s="318"/>
      <c r="AH29" s="314">
        <f t="shared" si="0"/>
        <v>0</v>
      </c>
    </row>
    <row r="30" spans="1:34" ht="15" customHeight="1" thickBot="1" x14ac:dyDescent="0.3">
      <c r="A30" s="311"/>
      <c r="B30" s="314"/>
      <c r="C30" s="317"/>
      <c r="D30" s="317"/>
      <c r="E30" s="317"/>
      <c r="F30" s="317"/>
      <c r="G30" s="317"/>
      <c r="H30" s="317"/>
      <c r="I30" s="317"/>
      <c r="J30" s="31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7"/>
      <c r="AC30" s="317"/>
      <c r="AD30" s="317"/>
      <c r="AE30" s="317"/>
      <c r="AF30" s="317"/>
      <c r="AG30" s="318"/>
      <c r="AH30" s="314">
        <f t="shared" si="0"/>
        <v>0</v>
      </c>
    </row>
    <row r="31" spans="1:34" ht="15" customHeight="1" thickBot="1" x14ac:dyDescent="0.3">
      <c r="A31" s="311"/>
      <c r="B31" s="314"/>
      <c r="C31" s="317"/>
      <c r="D31" s="317"/>
      <c r="E31" s="317"/>
      <c r="F31" s="317"/>
      <c r="G31" s="317"/>
      <c r="H31" s="317"/>
      <c r="I31" s="317"/>
      <c r="J31" s="317"/>
      <c r="K31" s="317"/>
      <c r="L31" s="317"/>
      <c r="M31" s="317"/>
      <c r="N31" s="317"/>
      <c r="O31" s="317"/>
      <c r="P31" s="317"/>
      <c r="Q31" s="317"/>
      <c r="R31" s="317"/>
      <c r="S31" s="317"/>
      <c r="T31" s="317"/>
      <c r="U31" s="317"/>
      <c r="V31" s="317"/>
      <c r="W31" s="317"/>
      <c r="X31" s="317"/>
      <c r="Y31" s="317"/>
      <c r="Z31" s="317"/>
      <c r="AA31" s="317"/>
      <c r="AB31" s="317"/>
      <c r="AC31" s="317"/>
      <c r="AD31" s="317"/>
      <c r="AE31" s="317"/>
      <c r="AF31" s="317"/>
      <c r="AG31" s="318"/>
      <c r="AH31" s="314">
        <f t="shared" si="0"/>
        <v>0</v>
      </c>
    </row>
    <row r="32" spans="1:34" ht="15" customHeight="1" thickBot="1" x14ac:dyDescent="0.3">
      <c r="A32" s="311"/>
      <c r="B32" s="314"/>
      <c r="C32" s="317"/>
      <c r="D32" s="317"/>
      <c r="E32" s="317"/>
      <c r="F32" s="317"/>
      <c r="G32" s="317"/>
      <c r="H32" s="317"/>
      <c r="I32" s="317"/>
      <c r="J32" s="317"/>
      <c r="K32" s="317"/>
      <c r="L32" s="317"/>
      <c r="M32" s="317"/>
      <c r="N32" s="317"/>
      <c r="O32" s="317"/>
      <c r="P32" s="317"/>
      <c r="Q32" s="317"/>
      <c r="R32" s="317"/>
      <c r="S32" s="317"/>
      <c r="T32" s="317"/>
      <c r="U32" s="317"/>
      <c r="V32" s="317"/>
      <c r="W32" s="317"/>
      <c r="X32" s="317"/>
      <c r="Y32" s="317"/>
      <c r="Z32" s="317"/>
      <c r="AA32" s="317"/>
      <c r="AB32" s="317"/>
      <c r="AC32" s="317"/>
      <c r="AD32" s="317"/>
      <c r="AE32" s="317"/>
      <c r="AF32" s="317"/>
      <c r="AG32" s="318"/>
      <c r="AH32" s="314">
        <f t="shared" si="0"/>
        <v>0</v>
      </c>
    </row>
    <row r="33" spans="1:34" ht="15" customHeight="1" thickBot="1" x14ac:dyDescent="0.3">
      <c r="A33" s="311"/>
      <c r="B33" s="314"/>
      <c r="C33" s="317"/>
      <c r="D33" s="317"/>
      <c r="E33" s="317"/>
      <c r="F33" s="317"/>
      <c r="G33" s="317"/>
      <c r="H33" s="317"/>
      <c r="I33" s="317"/>
      <c r="J33" s="317"/>
      <c r="K33" s="317"/>
      <c r="L33" s="317"/>
      <c r="M33" s="317"/>
      <c r="N33" s="317"/>
      <c r="O33" s="317"/>
      <c r="P33" s="317"/>
      <c r="Q33" s="317"/>
      <c r="R33" s="317"/>
      <c r="S33" s="317"/>
      <c r="T33" s="317"/>
      <c r="U33" s="317"/>
      <c r="V33" s="317"/>
      <c r="W33" s="317"/>
      <c r="X33" s="317"/>
      <c r="Y33" s="317"/>
      <c r="Z33" s="317"/>
      <c r="AA33" s="317"/>
      <c r="AB33" s="317"/>
      <c r="AC33" s="317"/>
      <c r="AD33" s="317"/>
      <c r="AE33" s="317"/>
      <c r="AF33" s="317"/>
      <c r="AG33" s="318"/>
      <c r="AH33" s="314">
        <f t="shared" si="0"/>
        <v>0</v>
      </c>
    </row>
    <row r="34" spans="1:34" ht="15" customHeight="1" thickBot="1" x14ac:dyDescent="0.3">
      <c r="A34" s="311"/>
      <c r="B34" s="314"/>
      <c r="C34" s="317"/>
      <c r="D34" s="317"/>
      <c r="E34" s="317"/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7"/>
      <c r="AC34" s="317"/>
      <c r="AD34" s="317"/>
      <c r="AE34" s="317"/>
      <c r="AF34" s="317"/>
      <c r="AG34" s="318"/>
      <c r="AH34" s="314">
        <f t="shared" si="0"/>
        <v>0</v>
      </c>
    </row>
    <row r="35" spans="1:34" ht="15" customHeight="1" thickBot="1" x14ac:dyDescent="0.3">
      <c r="A35" s="311"/>
      <c r="B35" s="314"/>
      <c r="C35" s="317"/>
      <c r="D35" s="317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  <c r="AD35" s="317"/>
      <c r="AE35" s="317"/>
      <c r="AF35" s="317"/>
      <c r="AG35" s="318"/>
      <c r="AH35" s="314">
        <f t="shared" si="0"/>
        <v>0</v>
      </c>
    </row>
    <row r="36" spans="1:34" ht="15" customHeight="1" thickBot="1" x14ac:dyDescent="0.3">
      <c r="A36" s="311"/>
      <c r="B36" s="314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  <c r="AD36" s="317"/>
      <c r="AE36" s="317"/>
      <c r="AF36" s="317"/>
      <c r="AG36" s="318"/>
      <c r="AH36" s="314">
        <f t="shared" si="0"/>
        <v>0</v>
      </c>
    </row>
    <row r="37" spans="1:34" ht="15" customHeight="1" thickBot="1" x14ac:dyDescent="0.3">
      <c r="A37" s="311"/>
      <c r="B37" s="314"/>
      <c r="C37" s="317"/>
      <c r="D37" s="317"/>
      <c r="E37" s="317"/>
      <c r="F37" s="317"/>
      <c r="G37" s="317"/>
      <c r="H37" s="317"/>
      <c r="I37" s="317"/>
      <c r="J37" s="317"/>
      <c r="K37" s="317"/>
      <c r="L37" s="317"/>
      <c r="M37" s="317"/>
      <c r="N37" s="317"/>
      <c r="O37" s="317"/>
      <c r="P37" s="317"/>
      <c r="Q37" s="317"/>
      <c r="R37" s="317"/>
      <c r="S37" s="317"/>
      <c r="T37" s="317"/>
      <c r="U37" s="317"/>
      <c r="V37" s="317"/>
      <c r="W37" s="317"/>
      <c r="X37" s="317"/>
      <c r="Y37" s="317"/>
      <c r="Z37" s="317"/>
      <c r="AA37" s="317"/>
      <c r="AB37" s="317"/>
      <c r="AC37" s="317"/>
      <c r="AD37" s="317"/>
      <c r="AE37" s="317"/>
      <c r="AF37" s="317"/>
      <c r="AG37" s="318"/>
      <c r="AH37" s="314">
        <f t="shared" si="0"/>
        <v>0</v>
      </c>
    </row>
    <row r="38" spans="1:34" ht="15" customHeight="1" thickBot="1" x14ac:dyDescent="0.3">
      <c r="A38" s="311"/>
      <c r="B38" s="314"/>
      <c r="C38" s="317"/>
      <c r="D38" s="317"/>
      <c r="E38" s="317"/>
      <c r="F38" s="317"/>
      <c r="G38" s="317"/>
      <c r="H38" s="317"/>
      <c r="I38" s="317"/>
      <c r="J38" s="317"/>
      <c r="K38" s="317"/>
      <c r="L38" s="317"/>
      <c r="M38" s="317"/>
      <c r="N38" s="317"/>
      <c r="O38" s="317"/>
      <c r="P38" s="317"/>
      <c r="Q38" s="317"/>
      <c r="R38" s="317"/>
      <c r="S38" s="317"/>
      <c r="T38" s="317"/>
      <c r="U38" s="317"/>
      <c r="V38" s="317"/>
      <c r="W38" s="317"/>
      <c r="X38" s="317"/>
      <c r="Y38" s="317"/>
      <c r="Z38" s="317"/>
      <c r="AA38" s="317"/>
      <c r="AB38" s="317"/>
      <c r="AC38" s="317"/>
      <c r="AD38" s="317"/>
      <c r="AE38" s="317"/>
      <c r="AF38" s="317"/>
      <c r="AG38" s="318"/>
      <c r="AH38" s="314">
        <f t="shared" si="0"/>
        <v>0</v>
      </c>
    </row>
    <row r="39" spans="1:34" ht="15" customHeight="1" thickBot="1" x14ac:dyDescent="0.3">
      <c r="A39" s="311"/>
      <c r="B39" s="314"/>
      <c r="C39" s="317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8"/>
      <c r="AH39" s="314">
        <f t="shared" si="0"/>
        <v>0</v>
      </c>
    </row>
    <row r="40" spans="1:34" ht="15" customHeight="1" thickBot="1" x14ac:dyDescent="0.3">
      <c r="A40" s="311"/>
      <c r="B40" s="314"/>
      <c r="C40" s="317"/>
      <c r="D40" s="317"/>
      <c r="E40" s="317"/>
      <c r="F40" s="317"/>
      <c r="G40" s="317"/>
      <c r="H40" s="317"/>
      <c r="I40" s="317"/>
      <c r="J40" s="317"/>
      <c r="K40" s="317"/>
      <c r="L40" s="317"/>
      <c r="M40" s="317"/>
      <c r="N40" s="317"/>
      <c r="O40" s="317"/>
      <c r="P40" s="317"/>
      <c r="Q40" s="317"/>
      <c r="R40" s="317"/>
      <c r="S40" s="317"/>
      <c r="T40" s="317"/>
      <c r="U40" s="317"/>
      <c r="V40" s="317"/>
      <c r="W40" s="317"/>
      <c r="X40" s="317"/>
      <c r="Y40" s="317"/>
      <c r="Z40" s="317"/>
      <c r="AA40" s="317"/>
      <c r="AB40" s="317"/>
      <c r="AC40" s="317"/>
      <c r="AD40" s="317"/>
      <c r="AE40" s="317"/>
      <c r="AF40" s="317"/>
      <c r="AG40" s="318"/>
      <c r="AH40" s="314">
        <f t="shared" si="0"/>
        <v>0</v>
      </c>
    </row>
    <row r="41" spans="1:34" ht="15" customHeight="1" thickBot="1" x14ac:dyDescent="0.3">
      <c r="A41" s="311"/>
      <c r="B41" s="314"/>
      <c r="C41" s="317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8"/>
      <c r="AH41" s="314">
        <f t="shared" si="0"/>
        <v>0</v>
      </c>
    </row>
    <row r="42" spans="1:34" ht="15" customHeight="1" thickBot="1" x14ac:dyDescent="0.3">
      <c r="A42" s="311"/>
      <c r="B42" s="314"/>
      <c r="C42" s="317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8"/>
      <c r="AH42" s="314">
        <f t="shared" si="0"/>
        <v>0</v>
      </c>
    </row>
    <row r="43" spans="1:34" ht="15" customHeight="1" thickBot="1" x14ac:dyDescent="0.3">
      <c r="A43" s="311"/>
      <c r="B43" s="314"/>
      <c r="C43" s="317"/>
      <c r="D43" s="317"/>
      <c r="E43" s="317"/>
      <c r="F43" s="317"/>
      <c r="G43" s="317"/>
      <c r="H43" s="317"/>
      <c r="I43" s="317"/>
      <c r="J43" s="317"/>
      <c r="K43" s="317"/>
      <c r="L43" s="317"/>
      <c r="M43" s="317"/>
      <c r="N43" s="317"/>
      <c r="O43" s="317"/>
      <c r="P43" s="317"/>
      <c r="Q43" s="317"/>
      <c r="R43" s="317"/>
      <c r="S43" s="317"/>
      <c r="T43" s="317"/>
      <c r="U43" s="317"/>
      <c r="V43" s="317"/>
      <c r="W43" s="317"/>
      <c r="X43" s="317"/>
      <c r="Y43" s="317"/>
      <c r="Z43" s="317"/>
      <c r="AA43" s="317"/>
      <c r="AB43" s="317"/>
      <c r="AC43" s="317"/>
      <c r="AD43" s="317"/>
      <c r="AE43" s="317"/>
      <c r="AF43" s="317"/>
      <c r="AG43" s="318"/>
      <c r="AH43" s="314">
        <f t="shared" si="0"/>
        <v>0</v>
      </c>
    </row>
    <row r="44" spans="1:34" ht="15" customHeight="1" thickBot="1" x14ac:dyDescent="0.3">
      <c r="A44" s="311"/>
      <c r="B44" s="314"/>
      <c r="C44" s="317"/>
      <c r="D44" s="317"/>
      <c r="E44" s="317"/>
      <c r="F44" s="317"/>
      <c r="G44" s="317"/>
      <c r="H44" s="317"/>
      <c r="I44" s="317"/>
      <c r="J44" s="317"/>
      <c r="K44" s="317"/>
      <c r="L44" s="317"/>
      <c r="M44" s="317"/>
      <c r="N44" s="317"/>
      <c r="O44" s="317"/>
      <c r="P44" s="317"/>
      <c r="Q44" s="317"/>
      <c r="R44" s="317"/>
      <c r="S44" s="317"/>
      <c r="T44" s="317"/>
      <c r="U44" s="317"/>
      <c r="V44" s="317"/>
      <c r="W44" s="317"/>
      <c r="X44" s="317"/>
      <c r="Y44" s="317"/>
      <c r="Z44" s="317"/>
      <c r="AA44" s="317"/>
      <c r="AB44" s="317"/>
      <c r="AC44" s="317"/>
      <c r="AD44" s="317"/>
      <c r="AE44" s="317"/>
      <c r="AF44" s="317"/>
      <c r="AG44" s="318"/>
      <c r="AH44" s="314">
        <f t="shared" si="0"/>
        <v>0</v>
      </c>
    </row>
    <row r="45" spans="1:34" ht="15" customHeight="1" thickBot="1" x14ac:dyDescent="0.3">
      <c r="A45" s="311"/>
      <c r="B45" s="314"/>
      <c r="C45" s="317"/>
      <c r="D45" s="317"/>
      <c r="E45" s="317"/>
      <c r="F45" s="317"/>
      <c r="G45" s="317"/>
      <c r="H45" s="317"/>
      <c r="I45" s="317"/>
      <c r="J45" s="317"/>
      <c r="K45" s="317"/>
      <c r="L45" s="317"/>
      <c r="M45" s="317"/>
      <c r="N45" s="317"/>
      <c r="O45" s="317"/>
      <c r="P45" s="317"/>
      <c r="Q45" s="317"/>
      <c r="R45" s="317"/>
      <c r="S45" s="317"/>
      <c r="T45" s="317"/>
      <c r="U45" s="317"/>
      <c r="V45" s="317"/>
      <c r="W45" s="317"/>
      <c r="X45" s="317"/>
      <c r="Y45" s="317"/>
      <c r="Z45" s="317"/>
      <c r="AA45" s="317"/>
      <c r="AB45" s="317"/>
      <c r="AC45" s="317"/>
      <c r="AD45" s="317"/>
      <c r="AE45" s="317"/>
      <c r="AF45" s="317"/>
      <c r="AG45" s="318"/>
      <c r="AH45" s="314">
        <f t="shared" si="0"/>
        <v>0</v>
      </c>
    </row>
    <row r="46" spans="1:34" ht="15" customHeight="1" thickBot="1" x14ac:dyDescent="0.3">
      <c r="A46" s="311"/>
      <c r="B46" s="314"/>
      <c r="C46" s="317"/>
      <c r="D46" s="317"/>
      <c r="E46" s="317"/>
      <c r="F46" s="317"/>
      <c r="G46" s="317"/>
      <c r="H46" s="317"/>
      <c r="I46" s="317"/>
      <c r="J46" s="317"/>
      <c r="K46" s="317"/>
      <c r="L46" s="317"/>
      <c r="M46" s="317"/>
      <c r="N46" s="317"/>
      <c r="O46" s="317"/>
      <c r="P46" s="317"/>
      <c r="Q46" s="317"/>
      <c r="R46" s="317"/>
      <c r="S46" s="317"/>
      <c r="T46" s="317"/>
      <c r="U46" s="317"/>
      <c r="V46" s="317"/>
      <c r="W46" s="317"/>
      <c r="X46" s="317"/>
      <c r="Y46" s="317"/>
      <c r="Z46" s="317"/>
      <c r="AA46" s="317"/>
      <c r="AB46" s="317"/>
      <c r="AC46" s="317"/>
      <c r="AD46" s="317"/>
      <c r="AE46" s="317"/>
      <c r="AF46" s="317"/>
      <c r="AG46" s="318"/>
      <c r="AH46" s="314">
        <f t="shared" si="0"/>
        <v>0</v>
      </c>
    </row>
    <row r="47" spans="1:34" ht="15" customHeight="1" thickBot="1" x14ac:dyDescent="0.3">
      <c r="A47" s="311"/>
      <c r="B47" s="314"/>
      <c r="C47" s="317"/>
      <c r="D47" s="317"/>
      <c r="E47" s="317"/>
      <c r="F47" s="317"/>
      <c r="G47" s="317"/>
      <c r="H47" s="317"/>
      <c r="I47" s="317"/>
      <c r="J47" s="317"/>
      <c r="K47" s="317"/>
      <c r="L47" s="317"/>
      <c r="M47" s="317"/>
      <c r="N47" s="317"/>
      <c r="O47" s="317"/>
      <c r="P47" s="317"/>
      <c r="Q47" s="317"/>
      <c r="R47" s="317"/>
      <c r="S47" s="317"/>
      <c r="T47" s="317"/>
      <c r="U47" s="317"/>
      <c r="V47" s="317"/>
      <c r="W47" s="317"/>
      <c r="X47" s="317"/>
      <c r="Y47" s="317"/>
      <c r="Z47" s="317"/>
      <c r="AA47" s="317"/>
      <c r="AB47" s="317"/>
      <c r="AC47" s="317"/>
      <c r="AD47" s="317"/>
      <c r="AE47" s="317"/>
      <c r="AF47" s="317"/>
      <c r="AG47" s="318"/>
      <c r="AH47" s="314">
        <f t="shared" si="0"/>
        <v>0</v>
      </c>
    </row>
    <row r="48" spans="1:34" ht="15" customHeight="1" thickBot="1" x14ac:dyDescent="0.3">
      <c r="A48" s="311"/>
      <c r="B48" s="314"/>
      <c r="C48" s="317"/>
      <c r="D48" s="317"/>
      <c r="E48" s="317"/>
      <c r="F48" s="317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8"/>
      <c r="AH48" s="314">
        <f t="shared" si="0"/>
        <v>0</v>
      </c>
    </row>
    <row r="49" spans="1:34" ht="15" customHeight="1" thickBot="1" x14ac:dyDescent="0.3">
      <c r="A49" s="311"/>
      <c r="B49" s="314"/>
      <c r="C49" s="317"/>
      <c r="D49" s="317"/>
      <c r="E49" s="317"/>
      <c r="F49" s="317"/>
      <c r="G49" s="317"/>
      <c r="H49" s="317"/>
      <c r="I49" s="317"/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8"/>
      <c r="AH49" s="314">
        <f t="shared" si="0"/>
        <v>0</v>
      </c>
    </row>
    <row r="50" spans="1:34" ht="15" customHeight="1" thickBot="1" x14ac:dyDescent="0.3">
      <c r="A50" s="311"/>
      <c r="B50" s="314"/>
      <c r="C50" s="317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8"/>
      <c r="AH50" s="314">
        <f t="shared" si="0"/>
        <v>0</v>
      </c>
    </row>
    <row r="51" spans="1:34" ht="15" customHeight="1" thickBot="1" x14ac:dyDescent="0.3">
      <c r="A51" s="311"/>
      <c r="B51" s="314"/>
      <c r="C51" s="317"/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8"/>
      <c r="AH51" s="314">
        <f t="shared" si="0"/>
        <v>0</v>
      </c>
    </row>
    <row r="52" spans="1:34" ht="15" customHeight="1" thickBot="1" x14ac:dyDescent="0.3">
      <c r="A52" s="311"/>
      <c r="B52" s="314"/>
      <c r="C52" s="317"/>
      <c r="D52" s="317"/>
      <c r="E52" s="317"/>
      <c r="F52" s="317"/>
      <c r="G52" s="317"/>
      <c r="H52" s="317"/>
      <c r="I52" s="317"/>
      <c r="J52" s="317"/>
      <c r="K52" s="317"/>
      <c r="L52" s="317"/>
      <c r="M52" s="317"/>
      <c r="N52" s="317"/>
      <c r="O52" s="317"/>
      <c r="P52" s="317"/>
      <c r="Q52" s="317"/>
      <c r="R52" s="317"/>
      <c r="S52" s="317"/>
      <c r="T52" s="317"/>
      <c r="U52" s="317"/>
      <c r="V52" s="317"/>
      <c r="W52" s="317"/>
      <c r="X52" s="317"/>
      <c r="Y52" s="317"/>
      <c r="Z52" s="317"/>
      <c r="AA52" s="317"/>
      <c r="AB52" s="317"/>
      <c r="AC52" s="317"/>
      <c r="AD52" s="317"/>
      <c r="AE52" s="317"/>
      <c r="AF52" s="317"/>
      <c r="AG52" s="318"/>
      <c r="AH52" s="314">
        <f t="shared" si="0"/>
        <v>0</v>
      </c>
    </row>
    <row r="53" spans="1:34" ht="15" customHeight="1" thickBot="1" x14ac:dyDescent="0.3">
      <c r="A53" s="311"/>
      <c r="B53" s="314"/>
      <c r="C53" s="317"/>
      <c r="D53" s="317"/>
      <c r="E53" s="317"/>
      <c r="F53" s="317"/>
      <c r="G53" s="317"/>
      <c r="H53" s="317"/>
      <c r="I53" s="317"/>
      <c r="J53" s="317"/>
      <c r="K53" s="317"/>
      <c r="L53" s="317"/>
      <c r="M53" s="317"/>
      <c r="N53" s="317"/>
      <c r="O53" s="317"/>
      <c r="P53" s="317"/>
      <c r="Q53" s="317"/>
      <c r="R53" s="317"/>
      <c r="S53" s="317"/>
      <c r="T53" s="317"/>
      <c r="U53" s="317"/>
      <c r="V53" s="317"/>
      <c r="W53" s="317"/>
      <c r="X53" s="317"/>
      <c r="Y53" s="317"/>
      <c r="Z53" s="317"/>
      <c r="AA53" s="317"/>
      <c r="AB53" s="317"/>
      <c r="AC53" s="317"/>
      <c r="AD53" s="317"/>
      <c r="AE53" s="317"/>
      <c r="AF53" s="317"/>
      <c r="AG53" s="318"/>
      <c r="AH53" s="314">
        <f t="shared" si="0"/>
        <v>0</v>
      </c>
    </row>
    <row r="54" spans="1:34" ht="15" customHeight="1" thickBot="1" x14ac:dyDescent="0.3">
      <c r="A54" s="311"/>
      <c r="B54" s="314"/>
      <c r="C54" s="317"/>
      <c r="D54" s="317"/>
      <c r="E54" s="317"/>
      <c r="F54" s="317"/>
      <c r="G54" s="317"/>
      <c r="H54" s="317"/>
      <c r="I54" s="317"/>
      <c r="J54" s="317"/>
      <c r="K54" s="317"/>
      <c r="L54" s="317"/>
      <c r="M54" s="317"/>
      <c r="N54" s="317"/>
      <c r="O54" s="317"/>
      <c r="P54" s="317"/>
      <c r="Q54" s="317"/>
      <c r="R54" s="317"/>
      <c r="S54" s="317"/>
      <c r="T54" s="317"/>
      <c r="U54" s="317"/>
      <c r="V54" s="317"/>
      <c r="W54" s="317"/>
      <c r="X54" s="317"/>
      <c r="Y54" s="317"/>
      <c r="Z54" s="317"/>
      <c r="AA54" s="317"/>
      <c r="AB54" s="317"/>
      <c r="AC54" s="317"/>
      <c r="AD54" s="317"/>
      <c r="AE54" s="317"/>
      <c r="AF54" s="317"/>
      <c r="AG54" s="318"/>
      <c r="AH54" s="314">
        <f t="shared" si="0"/>
        <v>0</v>
      </c>
    </row>
    <row r="55" spans="1:34" ht="15" customHeight="1" thickBot="1" x14ac:dyDescent="0.3">
      <c r="A55" s="311"/>
      <c r="B55" s="314"/>
      <c r="C55" s="317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8"/>
      <c r="AH55" s="314">
        <f t="shared" si="0"/>
        <v>0</v>
      </c>
    </row>
    <row r="56" spans="1:34" ht="15" customHeight="1" thickBot="1" x14ac:dyDescent="0.3">
      <c r="A56" s="311"/>
      <c r="B56" s="314"/>
      <c r="C56" s="317"/>
      <c r="D56" s="317"/>
      <c r="E56" s="317"/>
      <c r="F56" s="317"/>
      <c r="G56" s="317"/>
      <c r="H56" s="317"/>
      <c r="I56" s="317"/>
      <c r="J56" s="317"/>
      <c r="K56" s="317"/>
      <c r="L56" s="317"/>
      <c r="M56" s="317"/>
      <c r="N56" s="317"/>
      <c r="O56" s="317"/>
      <c r="P56" s="317"/>
      <c r="Q56" s="317"/>
      <c r="R56" s="317"/>
      <c r="S56" s="317"/>
      <c r="T56" s="317"/>
      <c r="U56" s="317"/>
      <c r="V56" s="317"/>
      <c r="W56" s="317"/>
      <c r="X56" s="317"/>
      <c r="Y56" s="317"/>
      <c r="Z56" s="317"/>
      <c r="AA56" s="317"/>
      <c r="AB56" s="317"/>
      <c r="AC56" s="317"/>
      <c r="AD56" s="317"/>
      <c r="AE56" s="317"/>
      <c r="AF56" s="317"/>
      <c r="AG56" s="318"/>
      <c r="AH56" s="314">
        <f t="shared" si="0"/>
        <v>0</v>
      </c>
    </row>
    <row r="57" spans="1:34" ht="15" customHeight="1" thickBot="1" x14ac:dyDescent="0.3">
      <c r="A57" s="311"/>
      <c r="B57" s="314"/>
      <c r="C57" s="317"/>
      <c r="D57" s="317"/>
      <c r="E57" s="317"/>
      <c r="F57" s="317"/>
      <c r="G57" s="317"/>
      <c r="H57" s="317"/>
      <c r="I57" s="317"/>
      <c r="J57" s="317"/>
      <c r="K57" s="317"/>
      <c r="L57" s="317"/>
      <c r="M57" s="317"/>
      <c r="N57" s="317"/>
      <c r="O57" s="317"/>
      <c r="P57" s="317"/>
      <c r="Q57" s="317"/>
      <c r="R57" s="317"/>
      <c r="S57" s="317"/>
      <c r="T57" s="317"/>
      <c r="U57" s="317"/>
      <c r="V57" s="317"/>
      <c r="W57" s="317"/>
      <c r="X57" s="317"/>
      <c r="Y57" s="317"/>
      <c r="Z57" s="317"/>
      <c r="AA57" s="317"/>
      <c r="AB57" s="317"/>
      <c r="AC57" s="317"/>
      <c r="AD57" s="317"/>
      <c r="AE57" s="317"/>
      <c r="AF57" s="317"/>
      <c r="AG57" s="318"/>
      <c r="AH57" s="314">
        <f t="shared" si="0"/>
        <v>0</v>
      </c>
    </row>
    <row r="58" spans="1:34" ht="15" customHeight="1" thickBot="1" x14ac:dyDescent="0.3">
      <c r="A58" s="311"/>
      <c r="B58" s="314"/>
      <c r="C58" s="317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7"/>
      <c r="T58" s="317"/>
      <c r="U58" s="317"/>
      <c r="V58" s="317"/>
      <c r="W58" s="317"/>
      <c r="X58" s="317"/>
      <c r="Y58" s="317"/>
      <c r="Z58" s="317"/>
      <c r="AA58" s="317"/>
      <c r="AB58" s="317"/>
      <c r="AC58" s="317"/>
      <c r="AD58" s="317"/>
      <c r="AE58" s="317"/>
      <c r="AF58" s="317"/>
      <c r="AG58" s="318"/>
      <c r="AH58" s="314">
        <f t="shared" si="0"/>
        <v>0</v>
      </c>
    </row>
    <row r="59" spans="1:34" ht="15" customHeight="1" thickBot="1" x14ac:dyDescent="0.3">
      <c r="A59" s="311"/>
      <c r="B59" s="314"/>
      <c r="C59" s="317"/>
      <c r="D59" s="317"/>
      <c r="E59" s="317"/>
      <c r="F59" s="317"/>
      <c r="G59" s="317"/>
      <c r="H59" s="317"/>
      <c r="I59" s="317"/>
      <c r="J59" s="317"/>
      <c r="K59" s="317"/>
      <c r="L59" s="317"/>
      <c r="M59" s="317"/>
      <c r="N59" s="317"/>
      <c r="O59" s="317"/>
      <c r="P59" s="317"/>
      <c r="Q59" s="317"/>
      <c r="R59" s="317"/>
      <c r="S59" s="317"/>
      <c r="T59" s="317"/>
      <c r="U59" s="317"/>
      <c r="V59" s="317"/>
      <c r="W59" s="317"/>
      <c r="X59" s="317"/>
      <c r="Y59" s="317"/>
      <c r="Z59" s="317"/>
      <c r="AA59" s="317"/>
      <c r="AB59" s="317"/>
      <c r="AC59" s="317"/>
      <c r="AD59" s="317"/>
      <c r="AE59" s="317"/>
      <c r="AF59" s="317"/>
      <c r="AG59" s="318"/>
      <c r="AH59" s="314">
        <f t="shared" si="0"/>
        <v>0</v>
      </c>
    </row>
    <row r="60" spans="1:34" ht="15" customHeight="1" thickBot="1" x14ac:dyDescent="0.3">
      <c r="A60" s="311"/>
      <c r="B60" s="314"/>
      <c r="C60" s="317"/>
      <c r="D60" s="317"/>
      <c r="E60" s="317"/>
      <c r="F60" s="317"/>
      <c r="G60" s="317"/>
      <c r="H60" s="317"/>
      <c r="I60" s="317"/>
      <c r="J60" s="317"/>
      <c r="K60" s="317"/>
      <c r="L60" s="317"/>
      <c r="M60" s="317"/>
      <c r="N60" s="317"/>
      <c r="O60" s="317"/>
      <c r="P60" s="317"/>
      <c r="Q60" s="317"/>
      <c r="R60" s="317"/>
      <c r="S60" s="317"/>
      <c r="T60" s="317"/>
      <c r="U60" s="317"/>
      <c r="V60" s="317"/>
      <c r="W60" s="317"/>
      <c r="X60" s="317"/>
      <c r="Y60" s="317"/>
      <c r="Z60" s="317"/>
      <c r="AA60" s="317"/>
      <c r="AB60" s="317"/>
      <c r="AC60" s="317"/>
      <c r="AD60" s="317"/>
      <c r="AE60" s="317"/>
      <c r="AF60" s="317"/>
      <c r="AG60" s="318"/>
      <c r="AH60" s="314">
        <f t="shared" si="0"/>
        <v>0</v>
      </c>
    </row>
    <row r="61" spans="1:34" ht="15" customHeight="1" thickBot="1" x14ac:dyDescent="0.3">
      <c r="A61" s="311"/>
      <c r="B61" s="314"/>
      <c r="C61" s="317"/>
      <c r="D61" s="317"/>
      <c r="E61" s="317"/>
      <c r="F61" s="317"/>
      <c r="G61" s="317"/>
      <c r="H61" s="317"/>
      <c r="I61" s="317"/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8"/>
      <c r="AH61" s="314">
        <f t="shared" si="0"/>
        <v>0</v>
      </c>
    </row>
    <row r="62" spans="1:34" ht="15" customHeight="1" thickBot="1" x14ac:dyDescent="0.3">
      <c r="A62" s="311"/>
      <c r="B62" s="314"/>
      <c r="C62" s="317"/>
      <c r="D62" s="317"/>
      <c r="E62" s="317"/>
      <c r="F62" s="317"/>
      <c r="G62" s="317"/>
      <c r="H62" s="317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8"/>
      <c r="AH62" s="314">
        <f t="shared" si="0"/>
        <v>0</v>
      </c>
    </row>
    <row r="63" spans="1:34" ht="15" customHeight="1" thickBot="1" x14ac:dyDescent="0.3">
      <c r="A63" s="311"/>
      <c r="B63" s="314"/>
      <c r="C63" s="317"/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8"/>
      <c r="AH63" s="314">
        <f t="shared" si="0"/>
        <v>0</v>
      </c>
    </row>
    <row r="64" spans="1:34" ht="15" customHeight="1" thickBot="1" x14ac:dyDescent="0.3">
      <c r="A64" s="311"/>
      <c r="B64" s="314"/>
      <c r="C64" s="317"/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8"/>
      <c r="AH64" s="314">
        <f t="shared" si="0"/>
        <v>0</v>
      </c>
    </row>
    <row r="65" spans="1:34" ht="15" customHeight="1" thickBot="1" x14ac:dyDescent="0.3">
      <c r="A65" s="311"/>
      <c r="B65" s="314"/>
      <c r="C65" s="317"/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8"/>
      <c r="AH65" s="314">
        <f t="shared" si="0"/>
        <v>0</v>
      </c>
    </row>
    <row r="66" spans="1:34" ht="15" customHeight="1" thickBot="1" x14ac:dyDescent="0.3">
      <c r="A66" s="311"/>
      <c r="B66" s="314"/>
      <c r="C66" s="317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8"/>
      <c r="AH66" s="314">
        <f t="shared" si="0"/>
        <v>0</v>
      </c>
    </row>
    <row r="67" spans="1:34" ht="15" customHeight="1" thickBot="1" x14ac:dyDescent="0.3">
      <c r="A67" s="311"/>
      <c r="B67" s="314"/>
      <c r="C67" s="317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8"/>
      <c r="AH67" s="314">
        <f t="shared" si="0"/>
        <v>0</v>
      </c>
    </row>
    <row r="68" spans="1:34" ht="15" customHeight="1" thickBot="1" x14ac:dyDescent="0.3">
      <c r="A68" s="311"/>
      <c r="B68" s="314"/>
      <c r="C68" s="317"/>
      <c r="D68" s="317"/>
      <c r="E68" s="317"/>
      <c r="F68" s="317"/>
      <c r="G68" s="317"/>
      <c r="H68" s="317"/>
      <c r="I68" s="317"/>
      <c r="J68" s="317"/>
      <c r="K68" s="317"/>
      <c r="L68" s="317"/>
      <c r="M68" s="317"/>
      <c r="N68" s="317"/>
      <c r="O68" s="317"/>
      <c r="P68" s="317"/>
      <c r="Q68" s="317"/>
      <c r="R68" s="317"/>
      <c r="S68" s="317"/>
      <c r="T68" s="317"/>
      <c r="U68" s="317"/>
      <c r="V68" s="317"/>
      <c r="W68" s="317"/>
      <c r="X68" s="317"/>
      <c r="Y68" s="317"/>
      <c r="Z68" s="317"/>
      <c r="AA68" s="317"/>
      <c r="AB68" s="317"/>
      <c r="AC68" s="317"/>
      <c r="AD68" s="317"/>
      <c r="AE68" s="317"/>
      <c r="AF68" s="317"/>
      <c r="AG68" s="318"/>
      <c r="AH68" s="314">
        <f t="shared" ref="AH68:AH105" si="1">SUM(B68:AG68)</f>
        <v>0</v>
      </c>
    </row>
    <row r="69" spans="1:34" ht="15" customHeight="1" thickBot="1" x14ac:dyDescent="0.3">
      <c r="A69" s="311"/>
      <c r="B69" s="314"/>
      <c r="C69" s="317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8"/>
      <c r="AH69" s="314">
        <f t="shared" si="1"/>
        <v>0</v>
      </c>
    </row>
    <row r="70" spans="1:34" ht="15" customHeight="1" thickBot="1" x14ac:dyDescent="0.3">
      <c r="A70" s="311"/>
      <c r="B70" s="314"/>
      <c r="C70" s="317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7"/>
      <c r="T70" s="317"/>
      <c r="U70" s="317"/>
      <c r="V70" s="317"/>
      <c r="W70" s="317"/>
      <c r="X70" s="317"/>
      <c r="Y70" s="317"/>
      <c r="Z70" s="317"/>
      <c r="AA70" s="317"/>
      <c r="AB70" s="317"/>
      <c r="AC70" s="317"/>
      <c r="AD70" s="317"/>
      <c r="AE70" s="317"/>
      <c r="AF70" s="317"/>
      <c r="AG70" s="318"/>
      <c r="AH70" s="314">
        <f t="shared" si="1"/>
        <v>0</v>
      </c>
    </row>
    <row r="71" spans="1:34" ht="15" customHeight="1" thickBot="1" x14ac:dyDescent="0.3">
      <c r="A71" s="311"/>
      <c r="B71" s="314"/>
      <c r="C71" s="317"/>
      <c r="D71" s="317"/>
      <c r="E71" s="317"/>
      <c r="F71" s="317"/>
      <c r="G71" s="317"/>
      <c r="H71" s="317"/>
      <c r="I71" s="317"/>
      <c r="J71" s="317"/>
      <c r="K71" s="317"/>
      <c r="L71" s="317"/>
      <c r="M71" s="317"/>
      <c r="N71" s="317"/>
      <c r="O71" s="317"/>
      <c r="P71" s="317"/>
      <c r="Q71" s="317"/>
      <c r="R71" s="317"/>
      <c r="S71" s="317"/>
      <c r="T71" s="317"/>
      <c r="U71" s="317"/>
      <c r="V71" s="317"/>
      <c r="W71" s="317"/>
      <c r="X71" s="317"/>
      <c r="Y71" s="317"/>
      <c r="Z71" s="317"/>
      <c r="AA71" s="317"/>
      <c r="AB71" s="317"/>
      <c r="AC71" s="317"/>
      <c r="AD71" s="317"/>
      <c r="AE71" s="317"/>
      <c r="AF71" s="317"/>
      <c r="AG71" s="318"/>
      <c r="AH71" s="314">
        <f t="shared" si="1"/>
        <v>0</v>
      </c>
    </row>
    <row r="72" spans="1:34" ht="15" customHeight="1" thickBot="1" x14ac:dyDescent="0.3">
      <c r="A72" s="311"/>
      <c r="B72" s="314"/>
      <c r="C72" s="317"/>
      <c r="D72" s="317"/>
      <c r="E72" s="317"/>
      <c r="F72" s="317"/>
      <c r="G72" s="317"/>
      <c r="H72" s="317"/>
      <c r="I72" s="317"/>
      <c r="J72" s="317"/>
      <c r="K72" s="317"/>
      <c r="L72" s="317"/>
      <c r="M72" s="317"/>
      <c r="N72" s="317"/>
      <c r="O72" s="317"/>
      <c r="P72" s="317"/>
      <c r="Q72" s="317"/>
      <c r="R72" s="317"/>
      <c r="S72" s="317"/>
      <c r="T72" s="317"/>
      <c r="U72" s="317"/>
      <c r="V72" s="317"/>
      <c r="W72" s="317"/>
      <c r="X72" s="317"/>
      <c r="Y72" s="317"/>
      <c r="Z72" s="317"/>
      <c r="AA72" s="317"/>
      <c r="AB72" s="317"/>
      <c r="AC72" s="317"/>
      <c r="AD72" s="317"/>
      <c r="AE72" s="317"/>
      <c r="AF72" s="317"/>
      <c r="AG72" s="318"/>
      <c r="AH72" s="314">
        <f t="shared" si="1"/>
        <v>0</v>
      </c>
    </row>
    <row r="73" spans="1:34" ht="15" customHeight="1" thickBot="1" x14ac:dyDescent="0.3">
      <c r="A73" s="311"/>
      <c r="B73" s="314"/>
      <c r="C73" s="317"/>
      <c r="D73" s="317"/>
      <c r="E73" s="317"/>
      <c r="F73" s="317"/>
      <c r="G73" s="317"/>
      <c r="H73" s="317"/>
      <c r="I73" s="317"/>
      <c r="J73" s="317"/>
      <c r="K73" s="317"/>
      <c r="L73" s="317"/>
      <c r="M73" s="317"/>
      <c r="N73" s="317"/>
      <c r="O73" s="317"/>
      <c r="P73" s="317"/>
      <c r="Q73" s="317"/>
      <c r="R73" s="317"/>
      <c r="S73" s="317"/>
      <c r="T73" s="317"/>
      <c r="U73" s="317"/>
      <c r="V73" s="317"/>
      <c r="W73" s="317"/>
      <c r="X73" s="317"/>
      <c r="Y73" s="317"/>
      <c r="Z73" s="317"/>
      <c r="AA73" s="317"/>
      <c r="AB73" s="317"/>
      <c r="AC73" s="317"/>
      <c r="AD73" s="317"/>
      <c r="AE73" s="317"/>
      <c r="AF73" s="317"/>
      <c r="AG73" s="318"/>
      <c r="AH73" s="314">
        <f t="shared" si="1"/>
        <v>0</v>
      </c>
    </row>
    <row r="74" spans="1:34" ht="15" customHeight="1" thickBot="1" x14ac:dyDescent="0.3">
      <c r="A74" s="311"/>
      <c r="B74" s="314"/>
      <c r="C74" s="317"/>
      <c r="D74" s="317"/>
      <c r="E74" s="317"/>
      <c r="F74" s="317"/>
      <c r="G74" s="317"/>
      <c r="H74" s="317"/>
      <c r="I74" s="317"/>
      <c r="J74" s="317"/>
      <c r="K74" s="317"/>
      <c r="L74" s="317"/>
      <c r="M74" s="317"/>
      <c r="N74" s="317"/>
      <c r="O74" s="317"/>
      <c r="P74" s="317"/>
      <c r="Q74" s="317"/>
      <c r="R74" s="317"/>
      <c r="S74" s="317"/>
      <c r="T74" s="317"/>
      <c r="U74" s="317"/>
      <c r="V74" s="317"/>
      <c r="W74" s="317"/>
      <c r="X74" s="317"/>
      <c r="Y74" s="317"/>
      <c r="Z74" s="317"/>
      <c r="AA74" s="317"/>
      <c r="AB74" s="317"/>
      <c r="AC74" s="317"/>
      <c r="AD74" s="317"/>
      <c r="AE74" s="317"/>
      <c r="AF74" s="317"/>
      <c r="AG74" s="318"/>
      <c r="AH74" s="314">
        <f t="shared" si="1"/>
        <v>0</v>
      </c>
    </row>
    <row r="75" spans="1:34" ht="15" customHeight="1" thickBot="1" x14ac:dyDescent="0.3">
      <c r="A75" s="311"/>
      <c r="B75" s="314"/>
      <c r="C75" s="317"/>
      <c r="D75" s="317"/>
      <c r="E75" s="317"/>
      <c r="F75" s="317"/>
      <c r="G75" s="317"/>
      <c r="H75" s="317"/>
      <c r="I75" s="317"/>
      <c r="J75" s="317"/>
      <c r="K75" s="317"/>
      <c r="L75" s="317"/>
      <c r="M75" s="317"/>
      <c r="N75" s="317"/>
      <c r="O75" s="317"/>
      <c r="P75" s="317"/>
      <c r="Q75" s="317"/>
      <c r="R75" s="317"/>
      <c r="S75" s="317"/>
      <c r="T75" s="317"/>
      <c r="U75" s="317"/>
      <c r="V75" s="317"/>
      <c r="W75" s="317"/>
      <c r="X75" s="317"/>
      <c r="Y75" s="317"/>
      <c r="Z75" s="317"/>
      <c r="AA75" s="317"/>
      <c r="AB75" s="317"/>
      <c r="AC75" s="317"/>
      <c r="AD75" s="317"/>
      <c r="AE75" s="317"/>
      <c r="AF75" s="317"/>
      <c r="AG75" s="318"/>
      <c r="AH75" s="314">
        <f t="shared" si="1"/>
        <v>0</v>
      </c>
    </row>
    <row r="76" spans="1:34" ht="15" customHeight="1" thickBot="1" x14ac:dyDescent="0.3">
      <c r="A76" s="311"/>
      <c r="B76" s="314"/>
      <c r="C76" s="317"/>
      <c r="D76" s="317"/>
      <c r="E76" s="317"/>
      <c r="F76" s="317"/>
      <c r="G76" s="317"/>
      <c r="H76" s="317"/>
      <c r="I76" s="317"/>
      <c r="J76" s="317"/>
      <c r="K76" s="317"/>
      <c r="L76" s="317"/>
      <c r="M76" s="317"/>
      <c r="N76" s="317"/>
      <c r="O76" s="317"/>
      <c r="P76" s="317"/>
      <c r="Q76" s="317"/>
      <c r="R76" s="317"/>
      <c r="S76" s="317"/>
      <c r="T76" s="317"/>
      <c r="U76" s="317"/>
      <c r="V76" s="317"/>
      <c r="W76" s="317"/>
      <c r="X76" s="317"/>
      <c r="Y76" s="317"/>
      <c r="Z76" s="317"/>
      <c r="AA76" s="317"/>
      <c r="AB76" s="317"/>
      <c r="AC76" s="317"/>
      <c r="AD76" s="317"/>
      <c r="AE76" s="317"/>
      <c r="AF76" s="317"/>
      <c r="AG76" s="318"/>
      <c r="AH76" s="314">
        <f t="shared" si="1"/>
        <v>0</v>
      </c>
    </row>
    <row r="77" spans="1:34" ht="15" customHeight="1" thickBot="1" x14ac:dyDescent="0.3">
      <c r="A77" s="311"/>
      <c r="B77" s="314"/>
      <c r="C77" s="317"/>
      <c r="D77" s="317"/>
      <c r="E77" s="317"/>
      <c r="F77" s="317"/>
      <c r="G77" s="317"/>
      <c r="H77" s="317"/>
      <c r="I77" s="317"/>
      <c r="J77" s="317"/>
      <c r="K77" s="317"/>
      <c r="L77" s="317"/>
      <c r="M77" s="317"/>
      <c r="N77" s="317"/>
      <c r="O77" s="317"/>
      <c r="P77" s="317"/>
      <c r="Q77" s="317"/>
      <c r="R77" s="317"/>
      <c r="S77" s="317"/>
      <c r="T77" s="317"/>
      <c r="U77" s="317"/>
      <c r="V77" s="317"/>
      <c r="W77" s="317"/>
      <c r="X77" s="317"/>
      <c r="Y77" s="317"/>
      <c r="Z77" s="317"/>
      <c r="AA77" s="317"/>
      <c r="AB77" s="317"/>
      <c r="AC77" s="317"/>
      <c r="AD77" s="317"/>
      <c r="AE77" s="317"/>
      <c r="AF77" s="317"/>
      <c r="AG77" s="318"/>
      <c r="AH77" s="314">
        <f t="shared" si="1"/>
        <v>0</v>
      </c>
    </row>
    <row r="78" spans="1:34" ht="15" customHeight="1" thickBot="1" x14ac:dyDescent="0.3">
      <c r="A78" s="311"/>
      <c r="B78" s="314"/>
      <c r="C78" s="317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7"/>
      <c r="T78" s="317"/>
      <c r="U78" s="317"/>
      <c r="V78" s="317"/>
      <c r="W78" s="317"/>
      <c r="X78" s="317"/>
      <c r="Y78" s="317"/>
      <c r="Z78" s="317"/>
      <c r="AA78" s="317"/>
      <c r="AB78" s="317"/>
      <c r="AC78" s="317"/>
      <c r="AD78" s="317"/>
      <c r="AE78" s="317"/>
      <c r="AF78" s="317"/>
      <c r="AG78" s="318"/>
      <c r="AH78" s="314">
        <f t="shared" si="1"/>
        <v>0</v>
      </c>
    </row>
    <row r="79" spans="1:34" ht="15" customHeight="1" thickBot="1" x14ac:dyDescent="0.3">
      <c r="A79" s="311"/>
      <c r="B79" s="314"/>
      <c r="C79" s="317"/>
      <c r="D79" s="317"/>
      <c r="E79" s="317"/>
      <c r="F79" s="317"/>
      <c r="G79" s="317"/>
      <c r="H79" s="317"/>
      <c r="I79" s="317"/>
      <c r="J79" s="317"/>
      <c r="K79" s="317"/>
      <c r="L79" s="317"/>
      <c r="M79" s="317"/>
      <c r="N79" s="317"/>
      <c r="O79" s="317"/>
      <c r="P79" s="317"/>
      <c r="Q79" s="317"/>
      <c r="R79" s="317"/>
      <c r="S79" s="317"/>
      <c r="T79" s="317"/>
      <c r="U79" s="317"/>
      <c r="V79" s="317"/>
      <c r="W79" s="317"/>
      <c r="X79" s="317"/>
      <c r="Y79" s="317"/>
      <c r="Z79" s="317"/>
      <c r="AA79" s="317"/>
      <c r="AB79" s="317"/>
      <c r="AC79" s="317"/>
      <c r="AD79" s="317"/>
      <c r="AE79" s="317"/>
      <c r="AF79" s="317"/>
      <c r="AG79" s="318"/>
      <c r="AH79" s="314">
        <f t="shared" si="1"/>
        <v>0</v>
      </c>
    </row>
    <row r="80" spans="1:34" ht="15" customHeight="1" thickBot="1" x14ac:dyDescent="0.3">
      <c r="A80" s="311"/>
      <c r="B80" s="314"/>
      <c r="C80" s="317"/>
      <c r="D80" s="317"/>
      <c r="E80" s="317"/>
      <c r="F80" s="317"/>
      <c r="G80" s="317"/>
      <c r="H80" s="317"/>
      <c r="I80" s="317"/>
      <c r="J80" s="317"/>
      <c r="K80" s="317"/>
      <c r="L80" s="317"/>
      <c r="M80" s="317"/>
      <c r="N80" s="317"/>
      <c r="O80" s="317"/>
      <c r="P80" s="317"/>
      <c r="Q80" s="317"/>
      <c r="R80" s="317"/>
      <c r="S80" s="317"/>
      <c r="T80" s="317"/>
      <c r="U80" s="317"/>
      <c r="V80" s="317"/>
      <c r="W80" s="317"/>
      <c r="X80" s="317"/>
      <c r="Y80" s="317"/>
      <c r="Z80" s="317"/>
      <c r="AA80" s="317"/>
      <c r="AB80" s="317"/>
      <c r="AC80" s="317"/>
      <c r="AD80" s="317"/>
      <c r="AE80" s="317"/>
      <c r="AF80" s="317"/>
      <c r="AG80" s="318"/>
      <c r="AH80" s="314">
        <f t="shared" si="1"/>
        <v>0</v>
      </c>
    </row>
    <row r="81" spans="1:34" ht="15" customHeight="1" thickBot="1" x14ac:dyDescent="0.3">
      <c r="A81" s="311"/>
      <c r="B81" s="314"/>
      <c r="C81" s="317"/>
      <c r="D81" s="317"/>
      <c r="E81" s="317"/>
      <c r="F81" s="317"/>
      <c r="G81" s="317"/>
      <c r="H81" s="317"/>
      <c r="I81" s="317"/>
      <c r="J81" s="317"/>
      <c r="K81" s="317"/>
      <c r="L81" s="317"/>
      <c r="M81" s="317"/>
      <c r="N81" s="317"/>
      <c r="O81" s="317"/>
      <c r="P81" s="317"/>
      <c r="Q81" s="317"/>
      <c r="R81" s="317"/>
      <c r="S81" s="317"/>
      <c r="T81" s="317"/>
      <c r="U81" s="317"/>
      <c r="V81" s="317"/>
      <c r="W81" s="317"/>
      <c r="X81" s="317"/>
      <c r="Y81" s="317"/>
      <c r="Z81" s="317"/>
      <c r="AA81" s="317"/>
      <c r="AB81" s="317"/>
      <c r="AC81" s="317"/>
      <c r="AD81" s="317"/>
      <c r="AE81" s="317"/>
      <c r="AF81" s="317"/>
      <c r="AG81" s="318"/>
      <c r="AH81" s="314">
        <f t="shared" si="1"/>
        <v>0</v>
      </c>
    </row>
    <row r="82" spans="1:34" ht="15" customHeight="1" thickBot="1" x14ac:dyDescent="0.3">
      <c r="A82" s="311"/>
      <c r="B82" s="314"/>
      <c r="C82" s="317"/>
      <c r="D82" s="317"/>
      <c r="E82" s="317"/>
      <c r="F82" s="317"/>
      <c r="G82" s="317"/>
      <c r="H82" s="317"/>
      <c r="I82" s="317"/>
      <c r="J82" s="317"/>
      <c r="K82" s="317"/>
      <c r="L82" s="317"/>
      <c r="M82" s="317"/>
      <c r="N82" s="317"/>
      <c r="O82" s="317"/>
      <c r="P82" s="317"/>
      <c r="Q82" s="317"/>
      <c r="R82" s="317"/>
      <c r="S82" s="317"/>
      <c r="T82" s="317"/>
      <c r="U82" s="317"/>
      <c r="V82" s="317"/>
      <c r="W82" s="317"/>
      <c r="X82" s="317"/>
      <c r="Y82" s="317"/>
      <c r="Z82" s="317"/>
      <c r="AA82" s="317"/>
      <c r="AB82" s="317"/>
      <c r="AC82" s="317"/>
      <c r="AD82" s="317"/>
      <c r="AE82" s="317"/>
      <c r="AF82" s="317"/>
      <c r="AG82" s="318"/>
      <c r="AH82" s="314">
        <f t="shared" si="1"/>
        <v>0</v>
      </c>
    </row>
    <row r="83" spans="1:34" ht="15" customHeight="1" thickBot="1" x14ac:dyDescent="0.3">
      <c r="A83" s="311"/>
      <c r="B83" s="314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8"/>
      <c r="AH83" s="314">
        <f t="shared" si="1"/>
        <v>0</v>
      </c>
    </row>
    <row r="84" spans="1:34" ht="15" customHeight="1" thickBot="1" x14ac:dyDescent="0.3">
      <c r="A84" s="311"/>
      <c r="B84" s="314"/>
      <c r="C84" s="317"/>
      <c r="D84" s="317"/>
      <c r="E84" s="317"/>
      <c r="F84" s="317"/>
      <c r="G84" s="317"/>
      <c r="H84" s="317"/>
      <c r="I84" s="317"/>
      <c r="J84" s="317"/>
      <c r="K84" s="317"/>
      <c r="L84" s="317"/>
      <c r="M84" s="317"/>
      <c r="N84" s="317"/>
      <c r="O84" s="317"/>
      <c r="P84" s="317"/>
      <c r="Q84" s="317"/>
      <c r="R84" s="317"/>
      <c r="S84" s="317"/>
      <c r="T84" s="317"/>
      <c r="U84" s="317"/>
      <c r="V84" s="317"/>
      <c r="W84" s="317"/>
      <c r="X84" s="317"/>
      <c r="Y84" s="317"/>
      <c r="Z84" s="317"/>
      <c r="AA84" s="317"/>
      <c r="AB84" s="317"/>
      <c r="AC84" s="317"/>
      <c r="AD84" s="317"/>
      <c r="AE84" s="317"/>
      <c r="AF84" s="317"/>
      <c r="AG84" s="318"/>
      <c r="AH84" s="314">
        <f t="shared" si="1"/>
        <v>0</v>
      </c>
    </row>
    <row r="85" spans="1:34" ht="15" customHeight="1" thickBot="1" x14ac:dyDescent="0.3">
      <c r="A85" s="311"/>
      <c r="B85" s="314"/>
      <c r="C85" s="317"/>
      <c r="D85" s="317"/>
      <c r="E85" s="317"/>
      <c r="F85" s="317"/>
      <c r="G85" s="317"/>
      <c r="H85" s="317"/>
      <c r="I85" s="317"/>
      <c r="J85" s="317"/>
      <c r="K85" s="317"/>
      <c r="L85" s="317"/>
      <c r="M85" s="317"/>
      <c r="N85" s="317"/>
      <c r="O85" s="317"/>
      <c r="P85" s="317"/>
      <c r="Q85" s="317"/>
      <c r="R85" s="317"/>
      <c r="S85" s="317"/>
      <c r="T85" s="317"/>
      <c r="U85" s="317"/>
      <c r="V85" s="317"/>
      <c r="W85" s="317"/>
      <c r="X85" s="317"/>
      <c r="Y85" s="317"/>
      <c r="Z85" s="317"/>
      <c r="AA85" s="317"/>
      <c r="AB85" s="317"/>
      <c r="AC85" s="317"/>
      <c r="AD85" s="317"/>
      <c r="AE85" s="317"/>
      <c r="AF85" s="317"/>
      <c r="AG85" s="318"/>
      <c r="AH85" s="314">
        <f t="shared" si="1"/>
        <v>0</v>
      </c>
    </row>
    <row r="86" spans="1:34" ht="15" customHeight="1" thickBot="1" x14ac:dyDescent="0.3">
      <c r="A86" s="311"/>
      <c r="B86" s="314"/>
      <c r="C86" s="317"/>
      <c r="D86" s="317"/>
      <c r="E86" s="317"/>
      <c r="F86" s="317"/>
      <c r="G86" s="317"/>
      <c r="H86" s="317"/>
      <c r="I86" s="317"/>
      <c r="J86" s="317"/>
      <c r="K86" s="317"/>
      <c r="L86" s="317"/>
      <c r="M86" s="317"/>
      <c r="N86" s="317"/>
      <c r="O86" s="317"/>
      <c r="P86" s="317"/>
      <c r="Q86" s="317"/>
      <c r="R86" s="317"/>
      <c r="S86" s="317"/>
      <c r="T86" s="317"/>
      <c r="U86" s="317"/>
      <c r="V86" s="317"/>
      <c r="W86" s="317"/>
      <c r="X86" s="317"/>
      <c r="Y86" s="317"/>
      <c r="Z86" s="317"/>
      <c r="AA86" s="317"/>
      <c r="AB86" s="317"/>
      <c r="AC86" s="317"/>
      <c r="AD86" s="317"/>
      <c r="AE86" s="317"/>
      <c r="AF86" s="317"/>
      <c r="AG86" s="318"/>
      <c r="AH86" s="314">
        <f t="shared" si="1"/>
        <v>0</v>
      </c>
    </row>
    <row r="87" spans="1:34" ht="15" customHeight="1" thickBot="1" x14ac:dyDescent="0.3">
      <c r="A87" s="311"/>
      <c r="B87" s="314"/>
      <c r="C87" s="317"/>
      <c r="D87" s="317"/>
      <c r="E87" s="317"/>
      <c r="F87" s="317"/>
      <c r="G87" s="317"/>
      <c r="H87" s="317"/>
      <c r="I87" s="317"/>
      <c r="J87" s="317"/>
      <c r="K87" s="317"/>
      <c r="L87" s="317"/>
      <c r="M87" s="317"/>
      <c r="N87" s="317"/>
      <c r="O87" s="317"/>
      <c r="P87" s="317"/>
      <c r="Q87" s="317"/>
      <c r="R87" s="317"/>
      <c r="S87" s="317"/>
      <c r="T87" s="317"/>
      <c r="U87" s="317"/>
      <c r="V87" s="317"/>
      <c r="W87" s="317"/>
      <c r="X87" s="317"/>
      <c r="Y87" s="317"/>
      <c r="Z87" s="317"/>
      <c r="AA87" s="317"/>
      <c r="AB87" s="317"/>
      <c r="AC87" s="317"/>
      <c r="AD87" s="317"/>
      <c r="AE87" s="317"/>
      <c r="AF87" s="317"/>
      <c r="AG87" s="318"/>
      <c r="AH87" s="314">
        <f t="shared" si="1"/>
        <v>0</v>
      </c>
    </row>
    <row r="88" spans="1:34" ht="15" customHeight="1" thickBot="1" x14ac:dyDescent="0.3">
      <c r="A88" s="311"/>
      <c r="B88" s="314"/>
      <c r="C88" s="317"/>
      <c r="D88" s="317"/>
      <c r="E88" s="317"/>
      <c r="F88" s="317"/>
      <c r="G88" s="317"/>
      <c r="H88" s="317"/>
      <c r="I88" s="317"/>
      <c r="J88" s="317"/>
      <c r="K88" s="317"/>
      <c r="L88" s="317"/>
      <c r="M88" s="317"/>
      <c r="N88" s="317"/>
      <c r="O88" s="317"/>
      <c r="P88" s="317"/>
      <c r="Q88" s="317"/>
      <c r="R88" s="317"/>
      <c r="S88" s="317"/>
      <c r="T88" s="317"/>
      <c r="U88" s="317"/>
      <c r="V88" s="317"/>
      <c r="W88" s="317"/>
      <c r="X88" s="317"/>
      <c r="Y88" s="317"/>
      <c r="Z88" s="317"/>
      <c r="AA88" s="317"/>
      <c r="AB88" s="317"/>
      <c r="AC88" s="317"/>
      <c r="AD88" s="317"/>
      <c r="AE88" s="317"/>
      <c r="AF88" s="317"/>
      <c r="AG88" s="318"/>
      <c r="AH88" s="314">
        <f t="shared" si="1"/>
        <v>0</v>
      </c>
    </row>
    <row r="89" spans="1:34" ht="15" customHeight="1" thickBot="1" x14ac:dyDescent="0.3">
      <c r="A89" s="311"/>
      <c r="B89" s="314"/>
      <c r="C89" s="317"/>
      <c r="D89" s="317"/>
      <c r="E89" s="317"/>
      <c r="F89" s="317"/>
      <c r="G89" s="317"/>
      <c r="H89" s="317"/>
      <c r="I89" s="317"/>
      <c r="J89" s="317"/>
      <c r="K89" s="317"/>
      <c r="L89" s="317"/>
      <c r="M89" s="317"/>
      <c r="N89" s="317"/>
      <c r="O89" s="317"/>
      <c r="P89" s="317"/>
      <c r="Q89" s="317"/>
      <c r="R89" s="317"/>
      <c r="S89" s="317"/>
      <c r="T89" s="317"/>
      <c r="U89" s="317"/>
      <c r="V89" s="317"/>
      <c r="W89" s="317"/>
      <c r="X89" s="317"/>
      <c r="Y89" s="317"/>
      <c r="Z89" s="317"/>
      <c r="AA89" s="317"/>
      <c r="AB89" s="317"/>
      <c r="AC89" s="317"/>
      <c r="AD89" s="317"/>
      <c r="AE89" s="317"/>
      <c r="AF89" s="317"/>
      <c r="AG89" s="318"/>
      <c r="AH89" s="314">
        <f t="shared" si="1"/>
        <v>0</v>
      </c>
    </row>
    <row r="90" spans="1:34" ht="15" customHeight="1" thickBot="1" x14ac:dyDescent="0.3">
      <c r="A90" s="311"/>
      <c r="B90" s="314"/>
      <c r="C90" s="317"/>
      <c r="D90" s="317"/>
      <c r="E90" s="317"/>
      <c r="F90" s="317"/>
      <c r="G90" s="317"/>
      <c r="H90" s="317"/>
      <c r="I90" s="317"/>
      <c r="J90" s="317"/>
      <c r="K90" s="317"/>
      <c r="L90" s="317"/>
      <c r="M90" s="317"/>
      <c r="N90" s="317"/>
      <c r="O90" s="317"/>
      <c r="P90" s="317"/>
      <c r="Q90" s="317"/>
      <c r="R90" s="317"/>
      <c r="S90" s="317"/>
      <c r="T90" s="317"/>
      <c r="U90" s="317"/>
      <c r="V90" s="317"/>
      <c r="W90" s="317"/>
      <c r="X90" s="317"/>
      <c r="Y90" s="317"/>
      <c r="Z90" s="317"/>
      <c r="AA90" s="317"/>
      <c r="AB90" s="317"/>
      <c r="AC90" s="317"/>
      <c r="AD90" s="317"/>
      <c r="AE90" s="317"/>
      <c r="AF90" s="317"/>
      <c r="AG90" s="318"/>
      <c r="AH90" s="314">
        <f t="shared" si="1"/>
        <v>0</v>
      </c>
    </row>
    <row r="91" spans="1:34" ht="15" customHeight="1" thickBot="1" x14ac:dyDescent="0.3">
      <c r="A91" s="311"/>
      <c r="B91" s="314"/>
      <c r="C91" s="317"/>
      <c r="D91" s="317"/>
      <c r="E91" s="317"/>
      <c r="F91" s="317"/>
      <c r="G91" s="317"/>
      <c r="H91" s="317"/>
      <c r="I91" s="317"/>
      <c r="J91" s="317"/>
      <c r="K91" s="317"/>
      <c r="L91" s="317"/>
      <c r="M91" s="317"/>
      <c r="N91" s="317"/>
      <c r="O91" s="317"/>
      <c r="P91" s="317"/>
      <c r="Q91" s="317"/>
      <c r="R91" s="317"/>
      <c r="S91" s="317"/>
      <c r="T91" s="317"/>
      <c r="U91" s="317"/>
      <c r="V91" s="317"/>
      <c r="W91" s="317"/>
      <c r="X91" s="317"/>
      <c r="Y91" s="317"/>
      <c r="Z91" s="317"/>
      <c r="AA91" s="317"/>
      <c r="AB91" s="317"/>
      <c r="AC91" s="317"/>
      <c r="AD91" s="317"/>
      <c r="AE91" s="317"/>
      <c r="AF91" s="317"/>
      <c r="AG91" s="318"/>
      <c r="AH91" s="314">
        <f t="shared" si="1"/>
        <v>0</v>
      </c>
    </row>
    <row r="92" spans="1:34" ht="15" customHeight="1" thickBot="1" x14ac:dyDescent="0.3">
      <c r="A92" s="311"/>
      <c r="B92" s="314"/>
      <c r="C92" s="317"/>
      <c r="D92" s="317"/>
      <c r="E92" s="317"/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7"/>
      <c r="AC92" s="317"/>
      <c r="AD92" s="317"/>
      <c r="AE92" s="317"/>
      <c r="AF92" s="317"/>
      <c r="AG92" s="318"/>
      <c r="AH92" s="314">
        <f t="shared" si="1"/>
        <v>0</v>
      </c>
    </row>
    <row r="93" spans="1:34" ht="15" customHeight="1" thickBot="1" x14ac:dyDescent="0.3">
      <c r="A93" s="311"/>
      <c r="B93" s="314"/>
      <c r="C93" s="317"/>
      <c r="D93" s="317"/>
      <c r="E93" s="317"/>
      <c r="F93" s="317"/>
      <c r="G93" s="317"/>
      <c r="H93" s="317"/>
      <c r="I93" s="317"/>
      <c r="J93" s="317"/>
      <c r="K93" s="317"/>
      <c r="L93" s="317"/>
      <c r="M93" s="317"/>
      <c r="N93" s="317"/>
      <c r="O93" s="317"/>
      <c r="P93" s="317"/>
      <c r="Q93" s="317"/>
      <c r="R93" s="317"/>
      <c r="S93" s="317"/>
      <c r="T93" s="317"/>
      <c r="U93" s="317"/>
      <c r="V93" s="317"/>
      <c r="W93" s="317"/>
      <c r="X93" s="317"/>
      <c r="Y93" s="317"/>
      <c r="Z93" s="317"/>
      <c r="AA93" s="317"/>
      <c r="AB93" s="317"/>
      <c r="AC93" s="317"/>
      <c r="AD93" s="317"/>
      <c r="AE93" s="317"/>
      <c r="AF93" s="317"/>
      <c r="AG93" s="318"/>
      <c r="AH93" s="314">
        <f t="shared" si="1"/>
        <v>0</v>
      </c>
    </row>
    <row r="94" spans="1:34" ht="15" customHeight="1" thickBot="1" x14ac:dyDescent="0.3">
      <c r="A94" s="311"/>
      <c r="B94" s="314"/>
      <c r="C94" s="317"/>
      <c r="D94" s="317"/>
      <c r="E94" s="317"/>
      <c r="F94" s="317"/>
      <c r="G94" s="317"/>
      <c r="H94" s="317"/>
      <c r="I94" s="317"/>
      <c r="J94" s="317"/>
      <c r="K94" s="317"/>
      <c r="L94" s="317"/>
      <c r="M94" s="317"/>
      <c r="N94" s="317"/>
      <c r="O94" s="317"/>
      <c r="P94" s="317"/>
      <c r="Q94" s="317"/>
      <c r="R94" s="317"/>
      <c r="S94" s="317"/>
      <c r="T94" s="317"/>
      <c r="U94" s="317"/>
      <c r="V94" s="317"/>
      <c r="W94" s="317"/>
      <c r="X94" s="317"/>
      <c r="Y94" s="317"/>
      <c r="Z94" s="317"/>
      <c r="AA94" s="317"/>
      <c r="AB94" s="317"/>
      <c r="AC94" s="317"/>
      <c r="AD94" s="317"/>
      <c r="AE94" s="317"/>
      <c r="AF94" s="317"/>
      <c r="AG94" s="318"/>
      <c r="AH94" s="314">
        <f t="shared" si="1"/>
        <v>0</v>
      </c>
    </row>
    <row r="95" spans="1:34" ht="15" customHeight="1" thickBot="1" x14ac:dyDescent="0.3">
      <c r="A95" s="311"/>
      <c r="B95" s="314"/>
      <c r="C95" s="317"/>
      <c r="D95" s="317"/>
      <c r="E95" s="317"/>
      <c r="F95" s="317"/>
      <c r="G95" s="317"/>
      <c r="H95" s="317"/>
      <c r="I95" s="317"/>
      <c r="J95" s="317"/>
      <c r="K95" s="317"/>
      <c r="L95" s="317"/>
      <c r="M95" s="317"/>
      <c r="N95" s="317"/>
      <c r="O95" s="317"/>
      <c r="P95" s="317"/>
      <c r="Q95" s="317"/>
      <c r="R95" s="317"/>
      <c r="S95" s="317"/>
      <c r="T95" s="317"/>
      <c r="U95" s="317"/>
      <c r="V95" s="317"/>
      <c r="W95" s="317"/>
      <c r="X95" s="317"/>
      <c r="Y95" s="317"/>
      <c r="Z95" s="317"/>
      <c r="AA95" s="317"/>
      <c r="AB95" s="317"/>
      <c r="AC95" s="317"/>
      <c r="AD95" s="317"/>
      <c r="AE95" s="317"/>
      <c r="AF95" s="317"/>
      <c r="AG95" s="318"/>
      <c r="AH95" s="314">
        <f t="shared" si="1"/>
        <v>0</v>
      </c>
    </row>
    <row r="96" spans="1:34" ht="15" customHeight="1" thickBot="1" x14ac:dyDescent="0.3">
      <c r="A96" s="311"/>
      <c r="B96" s="314"/>
      <c r="C96" s="317"/>
      <c r="D96" s="317"/>
      <c r="E96" s="317"/>
      <c r="F96" s="317"/>
      <c r="G96" s="317"/>
      <c r="H96" s="317"/>
      <c r="I96" s="317"/>
      <c r="J96" s="317"/>
      <c r="K96" s="317"/>
      <c r="L96" s="317"/>
      <c r="M96" s="317"/>
      <c r="N96" s="317"/>
      <c r="O96" s="317"/>
      <c r="P96" s="317"/>
      <c r="Q96" s="317"/>
      <c r="R96" s="317"/>
      <c r="S96" s="317"/>
      <c r="T96" s="317"/>
      <c r="U96" s="317"/>
      <c r="V96" s="317"/>
      <c r="W96" s="317"/>
      <c r="X96" s="317"/>
      <c r="Y96" s="317"/>
      <c r="Z96" s="317"/>
      <c r="AA96" s="317"/>
      <c r="AB96" s="317"/>
      <c r="AC96" s="317"/>
      <c r="AD96" s="317"/>
      <c r="AE96" s="317"/>
      <c r="AF96" s="317"/>
      <c r="AG96" s="318"/>
      <c r="AH96" s="314">
        <f t="shared" si="1"/>
        <v>0</v>
      </c>
    </row>
    <row r="97" spans="1:34" ht="15" customHeight="1" thickBot="1" x14ac:dyDescent="0.3">
      <c r="A97" s="311"/>
      <c r="B97" s="314"/>
      <c r="C97" s="317"/>
      <c r="D97" s="317"/>
      <c r="E97" s="317"/>
      <c r="F97" s="317"/>
      <c r="G97" s="317"/>
      <c r="H97" s="317"/>
      <c r="I97" s="317"/>
      <c r="J97" s="317"/>
      <c r="K97" s="317"/>
      <c r="L97" s="317"/>
      <c r="M97" s="317"/>
      <c r="N97" s="317"/>
      <c r="O97" s="317"/>
      <c r="P97" s="317"/>
      <c r="Q97" s="317"/>
      <c r="R97" s="317"/>
      <c r="S97" s="317"/>
      <c r="T97" s="317"/>
      <c r="U97" s="317"/>
      <c r="V97" s="317"/>
      <c r="W97" s="317"/>
      <c r="X97" s="317"/>
      <c r="Y97" s="317"/>
      <c r="Z97" s="317"/>
      <c r="AA97" s="317"/>
      <c r="AB97" s="317"/>
      <c r="AC97" s="317"/>
      <c r="AD97" s="317"/>
      <c r="AE97" s="317"/>
      <c r="AF97" s="317"/>
      <c r="AG97" s="318"/>
      <c r="AH97" s="314">
        <f t="shared" si="1"/>
        <v>0</v>
      </c>
    </row>
    <row r="98" spans="1:34" ht="15" customHeight="1" thickBot="1" x14ac:dyDescent="0.3">
      <c r="A98" s="311"/>
      <c r="B98" s="314"/>
      <c r="C98" s="317"/>
      <c r="D98" s="317"/>
      <c r="E98" s="317"/>
      <c r="F98" s="317"/>
      <c r="G98" s="317"/>
      <c r="H98" s="317"/>
      <c r="I98" s="317"/>
      <c r="J98" s="317"/>
      <c r="K98" s="317"/>
      <c r="L98" s="317"/>
      <c r="M98" s="317"/>
      <c r="N98" s="317"/>
      <c r="O98" s="317"/>
      <c r="P98" s="317"/>
      <c r="Q98" s="317"/>
      <c r="R98" s="317"/>
      <c r="S98" s="317"/>
      <c r="T98" s="317"/>
      <c r="U98" s="317"/>
      <c r="V98" s="317"/>
      <c r="W98" s="317"/>
      <c r="X98" s="317"/>
      <c r="Y98" s="317"/>
      <c r="Z98" s="317"/>
      <c r="AA98" s="317"/>
      <c r="AB98" s="317"/>
      <c r="AC98" s="317"/>
      <c r="AD98" s="317"/>
      <c r="AE98" s="317"/>
      <c r="AF98" s="317"/>
      <c r="AG98" s="318"/>
      <c r="AH98" s="314">
        <f t="shared" si="1"/>
        <v>0</v>
      </c>
    </row>
    <row r="99" spans="1:34" ht="15" customHeight="1" thickBot="1" x14ac:dyDescent="0.3">
      <c r="A99" s="311"/>
      <c r="B99" s="314"/>
      <c r="C99" s="317"/>
      <c r="D99" s="317"/>
      <c r="E99" s="317"/>
      <c r="F99" s="317"/>
      <c r="G99" s="317"/>
      <c r="H99" s="317"/>
      <c r="I99" s="317"/>
      <c r="J99" s="317"/>
      <c r="K99" s="317"/>
      <c r="L99" s="317"/>
      <c r="M99" s="317"/>
      <c r="N99" s="317"/>
      <c r="O99" s="317"/>
      <c r="P99" s="317"/>
      <c r="Q99" s="317"/>
      <c r="R99" s="317"/>
      <c r="S99" s="317"/>
      <c r="T99" s="317"/>
      <c r="U99" s="317"/>
      <c r="V99" s="317"/>
      <c r="W99" s="317"/>
      <c r="X99" s="317"/>
      <c r="Y99" s="317"/>
      <c r="Z99" s="317"/>
      <c r="AA99" s="317"/>
      <c r="AB99" s="317"/>
      <c r="AC99" s="317"/>
      <c r="AD99" s="317"/>
      <c r="AE99" s="317"/>
      <c r="AF99" s="317"/>
      <c r="AG99" s="318"/>
      <c r="AH99" s="314">
        <f t="shared" si="1"/>
        <v>0</v>
      </c>
    </row>
    <row r="100" spans="1:34" ht="15" customHeight="1" thickBot="1" x14ac:dyDescent="0.3">
      <c r="A100" s="311"/>
      <c r="B100" s="314"/>
      <c r="C100" s="317"/>
      <c r="D100" s="317"/>
      <c r="E100" s="317"/>
      <c r="F100" s="317"/>
      <c r="G100" s="317"/>
      <c r="H100" s="317"/>
      <c r="I100" s="317"/>
      <c r="J100" s="317"/>
      <c r="K100" s="317"/>
      <c r="L100" s="317"/>
      <c r="M100" s="317"/>
      <c r="N100" s="317"/>
      <c r="O100" s="317"/>
      <c r="P100" s="317"/>
      <c r="Q100" s="317"/>
      <c r="R100" s="317"/>
      <c r="S100" s="317"/>
      <c r="T100" s="317"/>
      <c r="U100" s="317"/>
      <c r="V100" s="317"/>
      <c r="W100" s="317"/>
      <c r="X100" s="317"/>
      <c r="Y100" s="317"/>
      <c r="Z100" s="317"/>
      <c r="AA100" s="317"/>
      <c r="AB100" s="317"/>
      <c r="AC100" s="317"/>
      <c r="AD100" s="317"/>
      <c r="AE100" s="317"/>
      <c r="AF100" s="317"/>
      <c r="AG100" s="318"/>
      <c r="AH100" s="314">
        <f t="shared" si="1"/>
        <v>0</v>
      </c>
    </row>
    <row r="101" spans="1:34" ht="15" customHeight="1" thickBot="1" x14ac:dyDescent="0.3">
      <c r="A101" s="311"/>
      <c r="B101" s="314"/>
      <c r="C101" s="317"/>
      <c r="D101" s="317"/>
      <c r="E101" s="317"/>
      <c r="F101" s="317"/>
      <c r="G101" s="317"/>
      <c r="H101" s="317"/>
      <c r="I101" s="317"/>
      <c r="J101" s="317"/>
      <c r="K101" s="317"/>
      <c r="L101" s="317"/>
      <c r="M101" s="317"/>
      <c r="N101" s="317"/>
      <c r="O101" s="317"/>
      <c r="P101" s="317"/>
      <c r="Q101" s="317"/>
      <c r="R101" s="317"/>
      <c r="S101" s="317"/>
      <c r="T101" s="317"/>
      <c r="U101" s="317"/>
      <c r="V101" s="317"/>
      <c r="W101" s="317"/>
      <c r="X101" s="317"/>
      <c r="Y101" s="317"/>
      <c r="Z101" s="317"/>
      <c r="AA101" s="317"/>
      <c r="AB101" s="317"/>
      <c r="AC101" s="317"/>
      <c r="AD101" s="317"/>
      <c r="AE101" s="317"/>
      <c r="AF101" s="317"/>
      <c r="AG101" s="318"/>
      <c r="AH101" s="314">
        <f t="shared" si="1"/>
        <v>0</v>
      </c>
    </row>
    <row r="102" spans="1:34" ht="15" customHeight="1" thickBot="1" x14ac:dyDescent="0.3">
      <c r="A102" s="311"/>
      <c r="B102" s="314"/>
      <c r="C102" s="317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7"/>
      <c r="T102" s="317"/>
      <c r="U102" s="317"/>
      <c r="V102" s="317"/>
      <c r="W102" s="317"/>
      <c r="X102" s="317"/>
      <c r="Y102" s="317"/>
      <c r="Z102" s="317"/>
      <c r="AA102" s="317"/>
      <c r="AB102" s="317"/>
      <c r="AC102" s="317"/>
      <c r="AD102" s="317"/>
      <c r="AE102" s="317"/>
      <c r="AF102" s="317"/>
      <c r="AG102" s="318"/>
      <c r="AH102" s="314">
        <f t="shared" si="1"/>
        <v>0</v>
      </c>
    </row>
    <row r="103" spans="1:34" ht="15" customHeight="1" thickBot="1" x14ac:dyDescent="0.3">
      <c r="A103" s="311"/>
      <c r="B103" s="314"/>
      <c r="C103" s="317"/>
      <c r="D103" s="317"/>
      <c r="E103" s="317"/>
      <c r="F103" s="317"/>
      <c r="G103" s="317"/>
      <c r="H103" s="317"/>
      <c r="I103" s="317"/>
      <c r="J103" s="317"/>
      <c r="K103" s="317"/>
      <c r="L103" s="317"/>
      <c r="M103" s="317"/>
      <c r="N103" s="317"/>
      <c r="O103" s="317"/>
      <c r="P103" s="317"/>
      <c r="Q103" s="317"/>
      <c r="R103" s="317"/>
      <c r="S103" s="317"/>
      <c r="T103" s="317"/>
      <c r="U103" s="317"/>
      <c r="V103" s="317"/>
      <c r="W103" s="317"/>
      <c r="X103" s="317"/>
      <c r="Y103" s="317"/>
      <c r="Z103" s="317"/>
      <c r="AA103" s="317"/>
      <c r="AB103" s="317"/>
      <c r="AC103" s="317"/>
      <c r="AD103" s="317"/>
      <c r="AE103" s="317"/>
      <c r="AF103" s="317"/>
      <c r="AG103" s="318"/>
      <c r="AH103" s="314">
        <f t="shared" si="1"/>
        <v>0</v>
      </c>
    </row>
    <row r="104" spans="1:34" ht="15" customHeight="1" thickBot="1" x14ac:dyDescent="0.3">
      <c r="A104" s="311"/>
      <c r="B104" s="314"/>
      <c r="C104" s="317"/>
      <c r="D104" s="317"/>
      <c r="E104" s="317"/>
      <c r="F104" s="317"/>
      <c r="G104" s="317"/>
      <c r="H104" s="317"/>
      <c r="I104" s="317"/>
      <c r="J104" s="317"/>
      <c r="K104" s="317"/>
      <c r="L104" s="317"/>
      <c r="M104" s="317"/>
      <c r="N104" s="317"/>
      <c r="O104" s="317"/>
      <c r="P104" s="317"/>
      <c r="Q104" s="317"/>
      <c r="R104" s="317"/>
      <c r="S104" s="317"/>
      <c r="T104" s="317"/>
      <c r="U104" s="317"/>
      <c r="V104" s="317"/>
      <c r="W104" s="317"/>
      <c r="X104" s="317"/>
      <c r="Y104" s="317"/>
      <c r="Z104" s="317"/>
      <c r="AA104" s="317"/>
      <c r="AB104" s="317"/>
      <c r="AC104" s="317"/>
      <c r="AD104" s="317"/>
      <c r="AE104" s="317"/>
      <c r="AF104" s="317"/>
      <c r="AG104" s="318"/>
      <c r="AH104" s="314">
        <f t="shared" si="1"/>
        <v>0</v>
      </c>
    </row>
    <row r="105" spans="1:34" ht="15" customHeight="1" x14ac:dyDescent="0.25">
      <c r="A105" s="311"/>
      <c r="B105" s="314"/>
      <c r="C105" s="317"/>
      <c r="D105" s="317"/>
      <c r="E105" s="317"/>
      <c r="F105" s="317"/>
      <c r="G105" s="317"/>
      <c r="H105" s="317"/>
      <c r="I105" s="317"/>
      <c r="J105" s="317"/>
      <c r="K105" s="317"/>
      <c r="L105" s="317"/>
      <c r="M105" s="317"/>
      <c r="N105" s="317"/>
      <c r="O105" s="317"/>
      <c r="P105" s="317"/>
      <c r="Q105" s="317"/>
      <c r="R105" s="317"/>
      <c r="S105" s="317"/>
      <c r="T105" s="317"/>
      <c r="U105" s="317"/>
      <c r="V105" s="317"/>
      <c r="W105" s="317"/>
      <c r="X105" s="317"/>
      <c r="Y105" s="317"/>
      <c r="Z105" s="317"/>
      <c r="AA105" s="317"/>
      <c r="AB105" s="317"/>
      <c r="AC105" s="317"/>
      <c r="AD105" s="317"/>
      <c r="AE105" s="317"/>
      <c r="AF105" s="317"/>
      <c r="AG105" s="318"/>
      <c r="AH105" s="314">
        <f t="shared" si="1"/>
        <v>0</v>
      </c>
    </row>
    <row r="106" spans="1:34" ht="15" customHeight="1" x14ac:dyDescent="0.25"/>
    <row r="107" spans="1:34" ht="15" customHeight="1" x14ac:dyDescent="0.25"/>
    <row r="108" spans="1:34" ht="15" customHeight="1" x14ac:dyDescent="0.25"/>
    <row r="109" spans="1:34" ht="15" customHeight="1" x14ac:dyDescent="0.25"/>
    <row r="110" spans="1:34" ht="15" customHeight="1" x14ac:dyDescent="0.25"/>
    <row r="111" spans="1:34" ht="15" customHeight="1" x14ac:dyDescent="0.25"/>
    <row r="112" spans="1:34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</sheetData>
  <conditionalFormatting sqref="C3:AG105">
    <cfRule type="cellIs" dxfId="353" priority="5" operator="greaterThan">
      <formula>0</formula>
    </cfRule>
    <cfRule type="cellIs" dxfId="352" priority="6" operator="lessThan">
      <formula>0</formula>
    </cfRule>
  </conditionalFormatting>
  <conditionalFormatting sqref="AH3:AH105">
    <cfRule type="cellIs" dxfId="351" priority="3" operator="lessThan">
      <formula>0</formula>
    </cfRule>
    <cfRule type="cellIs" dxfId="350" priority="4" operator="greaterThan">
      <formula>0</formula>
    </cfRule>
  </conditionalFormatting>
  <conditionalFormatting sqref="B3:B105">
    <cfRule type="cellIs" dxfId="349" priority="1" operator="lessThan">
      <formula>0</formula>
    </cfRule>
    <cfRule type="cellIs" dxfId="348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U136"/>
  <sheetViews>
    <sheetView view="pageBreakPreview" zoomScale="40" zoomScaleNormal="50" zoomScaleSheetLayoutView="40" workbookViewId="0">
      <pane xSplit="4" ySplit="16" topLeftCell="U92" activePane="bottomRight" state="frozen"/>
      <selection activeCell="B1" sqref="B1"/>
      <selection pane="topRight" activeCell="E1" sqref="E1"/>
      <selection pane="bottomLeft" activeCell="B17" sqref="B17"/>
      <selection pane="bottomRight" sqref="A1:AK100"/>
    </sheetView>
  </sheetViews>
  <sheetFormatPr defaultRowHeight="14.25" x14ac:dyDescent="0.3"/>
  <cols>
    <col min="1" max="1" width="10" customWidth="1"/>
    <col min="3" max="3" width="34.7109375" customWidth="1"/>
    <col min="4" max="4" width="28.7109375" style="115" customWidth="1"/>
    <col min="5" max="5" width="11.7109375" customWidth="1"/>
    <col min="6" max="6" width="11.7109375" style="217" customWidth="1"/>
    <col min="7" max="8" width="11.7109375" style="173" customWidth="1"/>
    <col min="9" max="9" width="11.7109375" style="363" customWidth="1"/>
    <col min="10" max="11" width="11.7109375" style="252" customWidth="1"/>
    <col min="12" max="12" width="11.7109375" style="359" customWidth="1"/>
    <col min="13" max="14" width="11.7109375" style="252" customWidth="1"/>
    <col min="15" max="15" width="11.7109375" style="359" customWidth="1"/>
    <col min="16" max="17" width="11.7109375" style="252" customWidth="1"/>
    <col min="18" max="18" width="11.7109375" style="359" customWidth="1"/>
    <col min="19" max="20" width="11.7109375" style="252" customWidth="1"/>
    <col min="21" max="21" width="11.7109375" style="359" customWidth="1"/>
    <col min="22" max="23" width="11.7109375" style="252" customWidth="1"/>
    <col min="24" max="24" width="11.7109375" style="359" customWidth="1"/>
    <col min="25" max="26" width="11.7109375" style="252" customWidth="1"/>
    <col min="27" max="27" width="11.7109375" style="359" customWidth="1"/>
    <col min="28" max="29" width="11.7109375" style="252" customWidth="1"/>
    <col min="30" max="30" width="11.7109375" style="359" customWidth="1"/>
    <col min="31" max="32" width="11.7109375" style="252" customWidth="1"/>
    <col min="33" max="33" width="11.7109375" style="359" customWidth="1"/>
    <col min="34" max="35" width="11.7109375" style="252" customWidth="1"/>
    <col min="36" max="36" width="29.5703125" style="359" customWidth="1"/>
    <col min="37" max="37" width="14.5703125" style="252" customWidth="1"/>
    <col min="38" max="38" width="9.140625" style="252"/>
    <col min="39" max="39" width="9.140625" style="359"/>
    <col min="40" max="41" width="9.140625" style="252"/>
    <col min="42" max="42" width="9.140625" style="359"/>
    <col min="43" max="44" width="9.140625" style="252"/>
    <col min="45" max="45" width="9.140625" style="359"/>
    <col min="46" max="47" width="9.140625" style="252"/>
    <col min="48" max="48" width="9.140625" style="359"/>
    <col min="49" max="50" width="9.140625" style="252"/>
    <col min="51" max="51" width="9.140625" style="359"/>
    <col min="52" max="53" width="9.140625" style="252"/>
    <col min="54" max="54" width="9.140625" style="359"/>
    <col min="55" max="56" width="9.140625" style="252"/>
    <col min="57" max="57" width="9.140625" style="359"/>
    <col min="58" max="59" width="9.140625" style="252"/>
    <col min="60" max="60" width="9.140625" style="359"/>
    <col min="61" max="62" width="9.140625" style="252"/>
    <col min="63" max="63" width="9.140625" style="359"/>
    <col min="64" max="65" width="9.140625" style="252"/>
    <col min="66" max="66" width="9.140625" style="359"/>
    <col min="67" max="68" width="9.140625" style="252"/>
    <col min="69" max="69" width="9.140625" style="359"/>
    <col min="70" max="71" width="9.140625" style="252"/>
    <col min="72" max="72" width="9.140625" style="359"/>
    <col min="73" max="74" width="9.140625" style="252"/>
    <col min="75" max="75" width="9.140625" style="359"/>
    <col min="76" max="77" width="9.140625" style="252"/>
    <col min="78" max="78" width="9.140625" style="359"/>
    <col min="79" max="80" width="9.140625" style="252"/>
    <col min="81" max="81" width="9.140625" style="359"/>
    <col min="82" max="83" width="9.140625" style="252"/>
    <col min="84" max="84" width="9.140625" style="359"/>
    <col min="85" max="86" width="9.140625" style="252"/>
    <col min="87" max="87" width="9.140625" style="359"/>
    <col min="88" max="89" width="9.140625" style="252"/>
    <col min="90" max="90" width="9.140625" style="359"/>
    <col min="91" max="92" width="9.140625" style="252"/>
    <col min="93" max="93" width="9.140625" style="359"/>
    <col min="94" max="95" width="9.140625" style="252"/>
    <col min="96" max="96" width="9.140625" style="359"/>
    <col min="97" max="98" width="9.140625" style="252"/>
    <col min="99" max="99" width="9.140625" style="359"/>
  </cols>
  <sheetData>
    <row r="1" spans="1:37" ht="26.25" x14ac:dyDescent="0.4">
      <c r="A1" s="76"/>
      <c r="B1" s="71"/>
      <c r="C1" s="72"/>
      <c r="D1" s="73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334"/>
      <c r="X1" s="335"/>
      <c r="Y1" s="335"/>
      <c r="Z1" s="335"/>
      <c r="AA1" s="335"/>
      <c r="AB1" s="335"/>
      <c r="AC1" s="335"/>
      <c r="AD1" s="329"/>
      <c r="AE1" s="76"/>
      <c r="AF1" s="76"/>
      <c r="AG1" s="76"/>
      <c r="AH1" s="76"/>
      <c r="AI1" s="74"/>
      <c r="AJ1" s="75"/>
      <c r="AK1" s="75"/>
    </row>
    <row r="2" spans="1:37" ht="33.75" x14ac:dyDescent="0.5">
      <c r="A2" s="85"/>
      <c r="B2" s="77"/>
      <c r="C2" s="387" t="s">
        <v>54</v>
      </c>
      <c r="D2" s="388"/>
      <c r="E2" s="389"/>
      <c r="F2" s="324"/>
      <c r="G2" s="325"/>
      <c r="H2" s="99"/>
      <c r="I2" s="99"/>
      <c r="J2" s="325"/>
      <c r="K2" s="325"/>
      <c r="L2" s="323"/>
      <c r="M2" s="80"/>
      <c r="N2" s="77"/>
      <c r="O2" s="77"/>
      <c r="P2" s="78"/>
      <c r="Q2" s="77"/>
      <c r="R2" s="77"/>
      <c r="S2" s="81"/>
      <c r="T2" s="81"/>
      <c r="U2" s="325" t="s">
        <v>55</v>
      </c>
      <c r="V2" s="324"/>
      <c r="W2" s="88"/>
      <c r="X2" s="88"/>
      <c r="Y2" s="88"/>
      <c r="Z2" s="88"/>
      <c r="AA2" s="88"/>
      <c r="AB2" s="88"/>
      <c r="AC2" s="88"/>
      <c r="AD2" s="88"/>
      <c r="AE2" s="85"/>
      <c r="AF2" s="85"/>
      <c r="AG2" s="85"/>
      <c r="AH2" s="85"/>
      <c r="AI2" s="82"/>
      <c r="AJ2" s="84"/>
      <c r="AK2" s="84"/>
    </row>
    <row r="3" spans="1:37" ht="34.5" thickBot="1" x14ac:dyDescent="0.55000000000000004">
      <c r="A3" s="85"/>
      <c r="B3" s="77"/>
      <c r="C3" s="390" t="s">
        <v>66</v>
      </c>
      <c r="D3" s="388"/>
      <c r="E3" s="389"/>
      <c r="F3" s="324"/>
      <c r="G3" s="325"/>
      <c r="H3" s="99"/>
      <c r="I3" s="99"/>
      <c r="J3" s="325"/>
      <c r="K3" s="325"/>
      <c r="L3" s="323"/>
      <c r="M3" s="80"/>
      <c r="N3" s="77"/>
      <c r="O3" s="77"/>
      <c r="P3" s="78"/>
      <c r="Q3" s="77"/>
      <c r="R3" s="77"/>
      <c r="S3" s="81"/>
      <c r="T3" s="81"/>
      <c r="U3" s="323"/>
      <c r="V3" s="324"/>
      <c r="W3" s="88"/>
      <c r="X3" s="88"/>
      <c r="Y3" s="88"/>
      <c r="Z3" s="88"/>
      <c r="AA3" s="88"/>
      <c r="AB3" s="88"/>
      <c r="AC3" s="88"/>
      <c r="AD3" s="88"/>
      <c r="AE3" s="85"/>
      <c r="AF3" s="85"/>
      <c r="AG3" s="85"/>
      <c r="AH3" s="85"/>
      <c r="AI3" s="82"/>
      <c r="AJ3" s="86"/>
      <c r="AK3" s="86"/>
    </row>
    <row r="4" spans="1:37" ht="34.5" thickBot="1" x14ac:dyDescent="0.55000000000000004">
      <c r="A4" s="85"/>
      <c r="B4" s="77"/>
      <c r="C4" s="410" t="s">
        <v>239</v>
      </c>
      <c r="D4" s="410"/>
      <c r="E4" s="389"/>
      <c r="F4" s="409" t="s">
        <v>56</v>
      </c>
      <c r="G4" s="406"/>
      <c r="H4" s="395"/>
      <c r="I4" s="395"/>
      <c r="J4" s="406"/>
      <c r="K4" s="406"/>
      <c r="L4" s="407"/>
      <c r="M4" s="408"/>
      <c r="N4" s="77"/>
      <c r="O4" s="77"/>
      <c r="P4" s="78"/>
      <c r="Q4" s="77"/>
      <c r="R4" s="77"/>
      <c r="S4" s="81"/>
      <c r="T4" s="81"/>
      <c r="U4" s="479" t="s">
        <v>2</v>
      </c>
      <c r="V4" s="325" t="s">
        <v>57</v>
      </c>
      <c r="W4" s="88"/>
      <c r="X4" s="88"/>
      <c r="Y4" s="88"/>
      <c r="Z4" s="88"/>
      <c r="AA4" s="88"/>
      <c r="AB4" s="88"/>
      <c r="AC4" s="88"/>
      <c r="AD4" s="88"/>
      <c r="AE4" s="85"/>
      <c r="AF4" s="85"/>
      <c r="AG4" s="85"/>
      <c r="AH4" s="85"/>
      <c r="AI4" s="87"/>
      <c r="AJ4" s="86"/>
      <c r="AK4" s="86"/>
    </row>
    <row r="5" spans="1:37" ht="34.5" thickBot="1" x14ac:dyDescent="0.55000000000000004">
      <c r="A5" s="85"/>
      <c r="B5" s="77"/>
      <c r="C5" s="387"/>
      <c r="D5" s="388"/>
      <c r="E5" s="389"/>
      <c r="F5" s="324"/>
      <c r="G5" s="325"/>
      <c r="H5" s="99"/>
      <c r="I5" s="99"/>
      <c r="J5" s="323"/>
      <c r="K5" s="325"/>
      <c r="L5" s="323"/>
      <c r="M5" s="80"/>
      <c r="N5" s="77"/>
      <c r="O5" s="77"/>
      <c r="P5" s="78"/>
      <c r="Q5" s="77"/>
      <c r="R5" s="77"/>
      <c r="S5" s="81"/>
      <c r="T5" s="81"/>
      <c r="U5" s="323"/>
      <c r="V5" s="324"/>
      <c r="W5" s="88"/>
      <c r="X5" s="88"/>
      <c r="Y5" s="88"/>
      <c r="Z5" s="88"/>
      <c r="AA5" s="88"/>
      <c r="AB5" s="88"/>
      <c r="AC5" s="88"/>
      <c r="AD5" s="88"/>
      <c r="AE5" s="85"/>
      <c r="AF5" s="85"/>
      <c r="AG5" s="85"/>
      <c r="AH5" s="85"/>
      <c r="AI5" s="82"/>
      <c r="AJ5" s="86"/>
      <c r="AK5" s="86"/>
    </row>
    <row r="6" spans="1:37" ht="34.5" thickBot="1" x14ac:dyDescent="0.55000000000000004">
      <c r="A6" s="85"/>
      <c r="B6" s="77"/>
      <c r="C6" s="387"/>
      <c r="D6" s="444">
        <f>E15</f>
        <v>43191</v>
      </c>
      <c r="E6" s="389"/>
      <c r="F6" s="326"/>
      <c r="G6" s="325"/>
      <c r="H6" s="99"/>
      <c r="I6" s="99"/>
      <c r="J6" s="325"/>
      <c r="K6" s="325"/>
      <c r="L6" s="323"/>
      <c r="M6" s="78"/>
      <c r="N6" s="77"/>
      <c r="O6" s="77"/>
      <c r="P6" s="78"/>
      <c r="Q6" s="77"/>
      <c r="R6" s="77"/>
      <c r="S6" s="81"/>
      <c r="T6" s="81"/>
      <c r="U6" s="502" t="s">
        <v>7</v>
      </c>
      <c r="V6" s="503" t="s">
        <v>268</v>
      </c>
      <c r="W6" s="504">
        <v>0.70833333333333337</v>
      </c>
      <c r="X6" s="88"/>
      <c r="Y6" s="88"/>
      <c r="Z6" s="88"/>
      <c r="AA6" s="88"/>
      <c r="AB6" s="88"/>
      <c r="AC6" s="88"/>
      <c r="AD6" s="88"/>
      <c r="AE6" s="85"/>
      <c r="AF6" s="85"/>
      <c r="AG6" s="85"/>
      <c r="AH6" s="85"/>
      <c r="AI6" s="82"/>
      <c r="AJ6" s="86"/>
      <c r="AK6" s="86"/>
    </row>
    <row r="7" spans="1:37" ht="35.25" x14ac:dyDescent="0.5">
      <c r="A7" s="85"/>
      <c r="B7" s="77"/>
      <c r="C7" s="394" t="s">
        <v>58</v>
      </c>
      <c r="D7" s="394" t="s">
        <v>65</v>
      </c>
      <c r="E7" s="389"/>
      <c r="F7" s="322"/>
      <c r="G7" s="325"/>
      <c r="H7" s="99"/>
      <c r="I7" s="395" t="s">
        <v>238</v>
      </c>
      <c r="J7" s="325"/>
      <c r="K7" s="325"/>
      <c r="L7" s="323"/>
      <c r="M7" s="78"/>
      <c r="N7" s="77"/>
      <c r="O7" s="77"/>
      <c r="P7" s="78"/>
      <c r="Q7" s="77"/>
      <c r="R7" s="77"/>
      <c r="S7" s="81"/>
      <c r="T7" s="81"/>
      <c r="U7" s="323"/>
      <c r="V7" s="323"/>
      <c r="W7" s="88"/>
      <c r="X7" s="88"/>
      <c r="Y7" s="88"/>
      <c r="Z7" s="88"/>
      <c r="AA7" s="88"/>
      <c r="AB7" s="88"/>
      <c r="AC7" s="88"/>
      <c r="AD7" s="88"/>
      <c r="AE7" s="85"/>
      <c r="AF7" s="85"/>
      <c r="AG7" s="85"/>
      <c r="AH7" s="85"/>
      <c r="AI7" s="82"/>
      <c r="AJ7" s="86"/>
      <c r="AK7" s="86"/>
    </row>
    <row r="8" spans="1:37" ht="33.75" x14ac:dyDescent="0.5">
      <c r="A8" s="85"/>
      <c r="B8" s="84"/>
      <c r="C8" s="391"/>
      <c r="D8" s="392"/>
      <c r="E8" s="393"/>
      <c r="F8" s="323"/>
      <c r="G8" s="323"/>
      <c r="H8" s="99"/>
      <c r="I8" s="386" t="s">
        <v>237</v>
      </c>
      <c r="J8" s="325"/>
      <c r="K8" s="325"/>
      <c r="L8" s="327"/>
      <c r="M8" s="89"/>
      <c r="N8" s="77"/>
      <c r="O8" s="77"/>
      <c r="P8" s="89"/>
      <c r="Q8" s="77"/>
      <c r="R8" s="77"/>
      <c r="S8" s="88"/>
      <c r="T8" s="88"/>
      <c r="U8" s="77"/>
      <c r="V8" s="328"/>
      <c r="W8" s="88"/>
      <c r="X8" s="88"/>
      <c r="Y8" s="88"/>
      <c r="Z8" s="88"/>
      <c r="AA8" s="88"/>
      <c r="AB8" s="88"/>
      <c r="AC8" s="88"/>
      <c r="AD8" s="88"/>
      <c r="AE8" s="82"/>
      <c r="AF8" s="82"/>
      <c r="AG8" s="82"/>
      <c r="AH8" s="82"/>
      <c r="AI8" s="90"/>
      <c r="AJ8" s="86"/>
      <c r="AK8" s="86"/>
    </row>
    <row r="9" spans="1:37" ht="16.5" x14ac:dyDescent="0.3">
      <c r="A9" s="85"/>
      <c r="B9" s="84"/>
      <c r="C9" s="92"/>
      <c r="D9" s="92"/>
      <c r="E9" s="89"/>
      <c r="F9" s="77"/>
      <c r="G9" s="77"/>
      <c r="H9" s="77"/>
      <c r="I9" s="78"/>
      <c r="J9" s="79"/>
      <c r="K9" s="79"/>
      <c r="L9" s="89"/>
      <c r="M9" s="89"/>
      <c r="N9" s="77"/>
      <c r="O9" s="77"/>
      <c r="P9" s="89"/>
      <c r="Q9" s="77"/>
      <c r="R9" s="77"/>
      <c r="S9" s="88"/>
      <c r="T9" s="88"/>
      <c r="U9" s="88"/>
      <c r="V9" s="90"/>
      <c r="W9" s="83"/>
      <c r="X9" s="90"/>
      <c r="Y9" s="90"/>
      <c r="Z9" s="91"/>
      <c r="AA9" s="90"/>
      <c r="AB9" s="90"/>
      <c r="AC9" s="90"/>
      <c r="AD9" s="90"/>
      <c r="AE9" s="90"/>
      <c r="AF9" s="90"/>
      <c r="AG9" s="90"/>
      <c r="AH9" s="90"/>
      <c r="AI9" s="90"/>
      <c r="AJ9" s="86"/>
      <c r="AK9" s="86"/>
    </row>
    <row r="10" spans="1:37" ht="16.5" x14ac:dyDescent="0.3">
      <c r="A10" s="85"/>
      <c r="B10" s="84"/>
      <c r="C10" s="92"/>
      <c r="D10" s="92"/>
      <c r="E10" s="89"/>
      <c r="F10" s="77"/>
      <c r="G10" s="77"/>
      <c r="H10" s="77"/>
      <c r="I10" s="78"/>
      <c r="J10" s="79"/>
      <c r="K10" s="79"/>
      <c r="L10" s="89"/>
      <c r="M10" s="89"/>
      <c r="N10" s="77"/>
      <c r="O10" s="77"/>
      <c r="P10" s="89"/>
      <c r="Q10" s="77"/>
      <c r="R10" s="77"/>
      <c r="S10" s="88"/>
      <c r="T10" s="88"/>
      <c r="U10" s="88"/>
      <c r="V10" s="90"/>
      <c r="W10" s="83"/>
      <c r="X10" s="90"/>
      <c r="Y10" s="90"/>
      <c r="Z10" s="91"/>
      <c r="AA10" s="90"/>
      <c r="AB10" s="90"/>
      <c r="AC10" s="90"/>
      <c r="AD10" s="90"/>
      <c r="AE10" s="90"/>
      <c r="AF10" s="90"/>
      <c r="AG10" s="90"/>
      <c r="AH10" s="90"/>
      <c r="AI10" s="90"/>
      <c r="AJ10" s="86"/>
      <c r="AK10" s="86"/>
    </row>
    <row r="11" spans="1:37" ht="20.25" x14ac:dyDescent="0.3">
      <c r="A11" s="85"/>
      <c r="B11" s="84"/>
      <c r="C11" s="330" t="s">
        <v>463</v>
      </c>
      <c r="D11" s="92"/>
      <c r="E11" s="89"/>
      <c r="F11" s="77"/>
      <c r="G11" s="77"/>
      <c r="H11" s="77"/>
      <c r="I11" s="78"/>
      <c r="J11" s="79"/>
      <c r="K11" s="79"/>
      <c r="L11" s="89"/>
      <c r="M11" s="89"/>
      <c r="N11" s="77"/>
      <c r="O11" s="77"/>
      <c r="P11" s="89"/>
      <c r="Q11" s="77"/>
      <c r="R11" s="77"/>
      <c r="S11" s="88"/>
      <c r="T11" s="88"/>
      <c r="U11" s="88"/>
      <c r="V11" s="90"/>
      <c r="W11" s="83"/>
      <c r="X11" s="90"/>
      <c r="Y11" s="90"/>
      <c r="Z11" s="91"/>
      <c r="AA11" s="90"/>
      <c r="AB11" s="90"/>
      <c r="AC11" s="90"/>
      <c r="AD11" s="90"/>
      <c r="AE11" s="90"/>
      <c r="AF11" s="90"/>
      <c r="AG11" s="90"/>
      <c r="AH11" s="90"/>
      <c r="AI11" s="90"/>
      <c r="AJ11" s="86"/>
      <c r="AK11" s="86"/>
    </row>
    <row r="12" spans="1:37" ht="20.25" x14ac:dyDescent="0.3">
      <c r="A12" s="85"/>
      <c r="B12" s="84"/>
      <c r="C12" s="330" t="s">
        <v>59</v>
      </c>
      <c r="D12" s="92"/>
      <c r="E12" s="89"/>
      <c r="F12" s="77"/>
      <c r="G12" s="77"/>
      <c r="H12" s="77"/>
      <c r="I12" s="78"/>
      <c r="J12" s="79"/>
      <c r="K12" s="79"/>
      <c r="L12" s="89"/>
      <c r="M12" s="89"/>
      <c r="N12" s="77"/>
      <c r="O12" s="77"/>
      <c r="P12" s="89"/>
      <c r="Q12" s="77"/>
      <c r="R12" s="77"/>
      <c r="S12" s="88"/>
      <c r="T12" s="88"/>
      <c r="U12" s="88"/>
      <c r="V12" s="90"/>
      <c r="W12" s="83"/>
      <c r="X12" s="90"/>
      <c r="Y12" s="90"/>
      <c r="Z12" s="91"/>
      <c r="AA12" s="90"/>
      <c r="AB12" s="90"/>
      <c r="AC12" s="90"/>
      <c r="AD12" s="90"/>
      <c r="AE12" s="90"/>
      <c r="AF12" s="90"/>
      <c r="AG12" s="90"/>
      <c r="AH12" s="90"/>
      <c r="AI12" s="90"/>
      <c r="AJ12" s="86"/>
      <c r="AK12" s="86"/>
    </row>
    <row r="13" spans="1:37" ht="17.25" thickBot="1" x14ac:dyDescent="0.35">
      <c r="A13" s="85"/>
      <c r="B13" s="84"/>
      <c r="C13" s="93"/>
      <c r="D13" s="92"/>
      <c r="E13" s="89"/>
      <c r="F13" s="77"/>
      <c r="G13" s="77"/>
      <c r="H13" s="77"/>
      <c r="I13" s="78"/>
      <c r="J13" s="79"/>
      <c r="K13" s="79"/>
      <c r="L13" s="89"/>
      <c r="M13" s="89"/>
      <c r="N13" s="77"/>
      <c r="O13" s="77"/>
      <c r="P13" s="89"/>
      <c r="Q13" s="77"/>
      <c r="R13" s="77"/>
      <c r="S13" s="88"/>
      <c r="T13" s="88"/>
      <c r="U13" s="88"/>
      <c r="V13" s="90"/>
      <c r="W13" s="83"/>
      <c r="X13" s="90"/>
      <c r="Y13" s="90"/>
      <c r="Z13" s="91"/>
      <c r="AA13" s="90"/>
      <c r="AB13" s="90"/>
      <c r="AC13" s="90"/>
      <c r="AD13" s="90"/>
      <c r="AE13" s="90"/>
      <c r="AF13" s="90"/>
      <c r="AG13" s="90"/>
      <c r="AH13" s="90"/>
      <c r="AI13" s="90"/>
      <c r="AJ13" s="86"/>
      <c r="AK13" s="86"/>
    </row>
    <row r="14" spans="1:37" ht="41.25" thickBot="1" x14ac:dyDescent="0.45">
      <c r="A14" s="94"/>
      <c r="B14" s="71"/>
      <c r="C14" s="72"/>
      <c r="D14" s="73"/>
      <c r="E14" s="400" t="str">
        <f>TEXT(E15,"Ддд")</f>
        <v>Вс</v>
      </c>
      <c r="F14" s="401" t="str">
        <f t="shared" ref="F14:AI14" si="0">TEXT(F15,"Ддд")</f>
        <v>Пн</v>
      </c>
      <c r="G14" s="401" t="str">
        <f t="shared" si="0"/>
        <v>Вт</v>
      </c>
      <c r="H14" s="401" t="str">
        <f t="shared" si="0"/>
        <v>Ср</v>
      </c>
      <c r="I14" s="401" t="str">
        <f t="shared" si="0"/>
        <v>Чт</v>
      </c>
      <c r="J14" s="401" t="str">
        <f t="shared" si="0"/>
        <v>Пт</v>
      </c>
      <c r="K14" s="401" t="str">
        <f t="shared" si="0"/>
        <v>Сб</v>
      </c>
      <c r="L14" s="401" t="str">
        <f t="shared" si="0"/>
        <v>Вс</v>
      </c>
      <c r="M14" s="401" t="str">
        <f t="shared" si="0"/>
        <v>Пн</v>
      </c>
      <c r="N14" s="401" t="str">
        <f t="shared" si="0"/>
        <v>Вт</v>
      </c>
      <c r="O14" s="401" t="str">
        <f t="shared" si="0"/>
        <v>Ср</v>
      </c>
      <c r="P14" s="401" t="str">
        <f t="shared" si="0"/>
        <v>Чт</v>
      </c>
      <c r="Q14" s="401" t="str">
        <f t="shared" si="0"/>
        <v>Пт</v>
      </c>
      <c r="R14" s="401" t="str">
        <f t="shared" si="0"/>
        <v>Сб</v>
      </c>
      <c r="S14" s="401" t="str">
        <f t="shared" si="0"/>
        <v>Вс</v>
      </c>
      <c r="T14" s="401" t="str">
        <f t="shared" si="0"/>
        <v>Пн</v>
      </c>
      <c r="U14" s="401" t="str">
        <f t="shared" si="0"/>
        <v>Вт</v>
      </c>
      <c r="V14" s="401" t="str">
        <f t="shared" si="0"/>
        <v>Ср</v>
      </c>
      <c r="W14" s="401" t="str">
        <f t="shared" si="0"/>
        <v>Чт</v>
      </c>
      <c r="X14" s="401" t="str">
        <f t="shared" si="0"/>
        <v>Пт</v>
      </c>
      <c r="Y14" s="401" t="str">
        <f t="shared" si="0"/>
        <v>Сб</v>
      </c>
      <c r="Z14" s="401" t="str">
        <f t="shared" si="0"/>
        <v>Вс</v>
      </c>
      <c r="AA14" s="401" t="str">
        <f t="shared" si="0"/>
        <v>Пн</v>
      </c>
      <c r="AB14" s="401" t="str">
        <f t="shared" si="0"/>
        <v>Вт</v>
      </c>
      <c r="AC14" s="401" t="str">
        <f t="shared" si="0"/>
        <v>Ср</v>
      </c>
      <c r="AD14" s="401" t="str">
        <f t="shared" si="0"/>
        <v>Чт</v>
      </c>
      <c r="AE14" s="401" t="str">
        <f t="shared" si="0"/>
        <v>Пт</v>
      </c>
      <c r="AF14" s="401" t="str">
        <f t="shared" si="0"/>
        <v>Сб</v>
      </c>
      <c r="AG14" s="401" t="str">
        <f t="shared" si="0"/>
        <v>Вс</v>
      </c>
      <c r="AH14" s="401" t="str">
        <f t="shared" si="0"/>
        <v>Пн</v>
      </c>
      <c r="AI14" s="402" t="str">
        <f t="shared" si="0"/>
        <v>Вт</v>
      </c>
      <c r="AJ14" s="404" t="s">
        <v>229</v>
      </c>
      <c r="AK14" s="333"/>
    </row>
    <row r="15" spans="1:37" ht="87" customHeight="1" thickBot="1" x14ac:dyDescent="0.35">
      <c r="A15" s="94"/>
      <c r="B15" s="398" t="s">
        <v>17</v>
      </c>
      <c r="C15" s="399" t="s">
        <v>60</v>
      </c>
      <c r="D15" s="399" t="s">
        <v>61</v>
      </c>
      <c r="E15" s="337">
        <f>График!G3</f>
        <v>43191</v>
      </c>
      <c r="F15" s="337">
        <f>E15+1</f>
        <v>43192</v>
      </c>
      <c r="G15" s="337">
        <f t="shared" ref="G15:AI15" si="1">F15+1</f>
        <v>43193</v>
      </c>
      <c r="H15" s="337">
        <f t="shared" si="1"/>
        <v>43194</v>
      </c>
      <c r="I15" s="337">
        <f t="shared" si="1"/>
        <v>43195</v>
      </c>
      <c r="J15" s="337">
        <f t="shared" si="1"/>
        <v>43196</v>
      </c>
      <c r="K15" s="337">
        <f t="shared" si="1"/>
        <v>43197</v>
      </c>
      <c r="L15" s="337">
        <f t="shared" si="1"/>
        <v>43198</v>
      </c>
      <c r="M15" s="337">
        <f t="shared" si="1"/>
        <v>43199</v>
      </c>
      <c r="N15" s="337">
        <f t="shared" si="1"/>
        <v>43200</v>
      </c>
      <c r="O15" s="337">
        <f t="shared" si="1"/>
        <v>43201</v>
      </c>
      <c r="P15" s="337">
        <f t="shared" si="1"/>
        <v>43202</v>
      </c>
      <c r="Q15" s="337">
        <f t="shared" si="1"/>
        <v>43203</v>
      </c>
      <c r="R15" s="337">
        <f t="shared" si="1"/>
        <v>43204</v>
      </c>
      <c r="S15" s="337">
        <f t="shared" si="1"/>
        <v>43205</v>
      </c>
      <c r="T15" s="337">
        <f t="shared" si="1"/>
        <v>43206</v>
      </c>
      <c r="U15" s="337">
        <f t="shared" si="1"/>
        <v>43207</v>
      </c>
      <c r="V15" s="337">
        <f t="shared" si="1"/>
        <v>43208</v>
      </c>
      <c r="W15" s="337">
        <f t="shared" si="1"/>
        <v>43209</v>
      </c>
      <c r="X15" s="337">
        <f t="shared" si="1"/>
        <v>43210</v>
      </c>
      <c r="Y15" s="337">
        <f t="shared" si="1"/>
        <v>43211</v>
      </c>
      <c r="Z15" s="337">
        <f t="shared" si="1"/>
        <v>43212</v>
      </c>
      <c r="AA15" s="337">
        <f t="shared" si="1"/>
        <v>43213</v>
      </c>
      <c r="AB15" s="337">
        <f t="shared" si="1"/>
        <v>43214</v>
      </c>
      <c r="AC15" s="337">
        <f t="shared" si="1"/>
        <v>43215</v>
      </c>
      <c r="AD15" s="337">
        <f t="shared" si="1"/>
        <v>43216</v>
      </c>
      <c r="AE15" s="337">
        <f t="shared" si="1"/>
        <v>43217</v>
      </c>
      <c r="AF15" s="337">
        <f t="shared" si="1"/>
        <v>43218</v>
      </c>
      <c r="AG15" s="337">
        <f t="shared" si="1"/>
        <v>43219</v>
      </c>
      <c r="AH15" s="337">
        <f t="shared" si="1"/>
        <v>43220</v>
      </c>
      <c r="AI15" s="337">
        <f t="shared" si="1"/>
        <v>43221</v>
      </c>
      <c r="AJ15" s="403" t="s">
        <v>230</v>
      </c>
      <c r="AK15" s="405" t="s">
        <v>211</v>
      </c>
    </row>
    <row r="16" spans="1:37" ht="15.75" thickBot="1" x14ac:dyDescent="0.35">
      <c r="A16" s="95"/>
      <c r="B16" s="96"/>
      <c r="C16" s="97"/>
      <c r="D16" s="97"/>
      <c r="E16" s="107"/>
      <c r="F16" s="108"/>
      <c r="G16" s="108"/>
      <c r="H16" s="108"/>
      <c r="I16" s="108"/>
      <c r="J16" s="109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10"/>
      <c r="AJ16" s="106"/>
      <c r="AK16" s="106"/>
    </row>
    <row r="17" spans="1:37" ht="44.25" thickBot="1" x14ac:dyDescent="0.35">
      <c r="A17" s="94">
        <v>1</v>
      </c>
      <c r="B17" s="478">
        <f>VLOOKUP(A17,График!A:C,2,TRUE)</f>
        <v>25557</v>
      </c>
      <c r="C17" s="332" t="str">
        <f>VLOOKUP(A17,График!A:D,3,TRUE)</f>
        <v>Аликеева Кулайша Мамбетовна</v>
      </c>
      <c r="D17" s="331" t="str">
        <f>VLOOKUP(C17,'Список КК'!M:O,3,0)</f>
        <v>кассир-консультант</v>
      </c>
      <c r="E17" s="336" t="str">
        <f>IF(ISTEXT(График!G6),График!G6,(CONCATENATE(TEXT(График!G6,"ч:мм"),"-",TEXT(График!H6,"ч:ММ"))))</f>
        <v>15:00-0:00</v>
      </c>
      <c r="F17" s="336" t="str">
        <f>IF(ISTEXT(График!J6),График!J6,(CONCATENATE(TEXT(График!J6,"ч:мм"),"-",TEXT(График!K6,"ч:ММ"))))</f>
        <v>В</v>
      </c>
      <c r="G17" s="336" t="str">
        <f>IF(ISTEXT(График!M6),График!M6,(CONCATENATE(TEXT(График!M6,"ч:мм"),"-",TEXT(График!N6,"ч:ММ"))))</f>
        <v>В</v>
      </c>
      <c r="H17" s="336" t="str">
        <f>IF(ISTEXT(График!P6),График!P6,(CONCATENATE(TEXT(График!P6,"ч:мм"),"-",TEXT(График!Q6,"ч:ММ"))))</f>
        <v>11:00-20:00</v>
      </c>
      <c r="I17" s="336" t="str">
        <f>IF(ISTEXT(График!S6),График!S6,(CONCATENATE(TEXT(График!S6,"ч:мм"),"-",TEXT(График!T6,"ч:ММ"))))</f>
        <v>6:45-15:45</v>
      </c>
      <c r="J17" s="336" t="str">
        <f>IF(ISTEXT(График!V6),График!V6,(CONCATENATE(TEXT(График!V6,"ч:мм"),"-",TEXT(График!W6,"ч:ММ"))))</f>
        <v>6:45-15:45</v>
      </c>
      <c r="K17" s="336" t="str">
        <f>IF(ISTEXT(График!Y6),График!Y6,(CONCATENATE(TEXT(График!Y6,"ч:мм"),"-",TEXT(График!Z6,"ч:ММ"))))</f>
        <v>7:00-16:00</v>
      </c>
      <c r="L17" s="336" t="str">
        <f>IF(ISTEXT(График!AB6),График!AB6,(CONCATENATE(TEXT(График!AB6,"ч:мм"),"-",TEXT(График!AC6,"ч:ММ"))))</f>
        <v>В</v>
      </c>
      <c r="M17" s="336" t="str">
        <f>IF(ISTEXT(График!AE6),График!AE6,(CONCATENATE(TEXT(График!AE6,"ч:мм"),"-",TEXT(График!AF6,"ч:ММ"))))</f>
        <v>10:00-19:00</v>
      </c>
      <c r="N17" s="336" t="str">
        <f>IF(ISTEXT(График!AH6),График!AH6,(CONCATENATE(TEXT(График!AH6,"ч:мм"),"-",TEXT(График!AI6,"ч:ММ"))))</f>
        <v>11:00-20:00</v>
      </c>
      <c r="O17" s="336" t="str">
        <f>IF(ISTEXT(График!AK6),График!AK6,(CONCATENATE(TEXT(График!AK6,"ч:мм"),"-",TEXT(График!AL6,"ч:ММ"))))</f>
        <v>12:00-21:00</v>
      </c>
      <c r="P17" s="336" t="str">
        <f>IF(ISTEXT(График!AN6),График!AN6,(CONCATENATE(TEXT(График!AN6,"ч:мм"),"-",TEXT(График!AO6,"ч:ММ"))))</f>
        <v>15:30-0:30</v>
      </c>
      <c r="Q17" s="336" t="str">
        <f>IF(ISTEXT(График!AQ6),График!AQ6,(CONCATENATE(TEXT(График!AQ6,"ч:мм"),"-",TEXT(График!AR6,"ч:ММ"))))</f>
        <v>В</v>
      </c>
      <c r="R17" s="336" t="str">
        <f>IF(ISTEXT(График!AT6),График!AT6,(CONCATENATE(TEXT(График!AT6,"ч:мм"),"-",TEXT(График!AU6,"ч:ММ"))))</f>
        <v>В</v>
      </c>
      <c r="S17" s="336" t="str">
        <f>IF(ISTEXT(График!AW6),График!AW6,(CONCATENATE(TEXT(График!AW6,"ч:мм"),"-",TEXT(График!AX6,"ч:ММ"))))</f>
        <v>8:30-17:30</v>
      </c>
      <c r="T17" s="336" t="str">
        <f>IF(ISTEXT(График!AZ6),График!AZ6,(CONCATENATE(TEXT(График!AZ6,"ч:мм"),"-",TEXT(График!BA6,"ч:ММ"))))</f>
        <v>12:00-21:00</v>
      </c>
      <c r="U17" s="336" t="str">
        <f>IF(ISTEXT(График!BC6),График!BC6,(CONCATENATE(TEXT(График!BC6,"ч:мм"),"-",TEXT(График!BD6,"ч:ММ"))))</f>
        <v>12:00-21:00</v>
      </c>
      <c r="V17" s="336" t="str">
        <f>IF(ISTEXT(График!BF6),График!BF6,(CONCATENATE(TEXT(График!BF6,"ч:мм"),"-",TEXT(График!BG6,"ч:ММ"))))</f>
        <v>В</v>
      </c>
      <c r="W17" s="336" t="str">
        <f>IF(ISTEXT(График!BI6),График!BI6,(CONCATENATE(TEXT(График!BI6,"ч:мм"),"-",TEXT(График!BJ6,"ч:ММ"))))</f>
        <v>В</v>
      </c>
      <c r="X17" s="336" t="str">
        <f>IF(ISTEXT(График!BL6),График!BL6,(CONCATENATE(TEXT(График!BL6,"ч:мм"),"-",TEXT(График!BM6,"ч:ММ"))))</f>
        <v>В</v>
      </c>
      <c r="Y17" s="336" t="str">
        <f>IF(ISTEXT(График!BO6),График!BO6,(CONCATENATE(TEXT(График!BO6,"ч:мм"),"-",TEXT(График!BP6,"ч:ММ"))))</f>
        <v>6:45-15:45</v>
      </c>
      <c r="Z17" s="336" t="str">
        <f>IF(ISTEXT(График!BR6),График!BR6,(CONCATENATE(TEXT(График!BR6,"ч:мм"),"-",TEXT(График!BS6,"ч:ММ"))))</f>
        <v>12:30-21:30</v>
      </c>
      <c r="AA17" s="336" t="str">
        <f>IF(ISTEXT(График!BU6),График!BU6,(CONCATENATE(TEXT(График!BU6,"ч:мм"),"-",TEXT(График!BV6,"ч:ММ"))))</f>
        <v>11:30-20:30</v>
      </c>
      <c r="AB17" s="336" t="str">
        <f>IF(ISTEXT(График!BX6),График!BX6,(CONCATENATE(TEXT(График!BX6,"ч:мм"),"-",TEXT(График!BY6,"ч:ММ"))))</f>
        <v>15:30-0:30</v>
      </c>
      <c r="AC17" s="336" t="str">
        <f>IF(ISTEXT(График!CA6),График!CA6,(CONCATENATE(TEXT(График!CA6,"ч:мм"),"-",TEXT(График!CB6,"ч:ММ"))))</f>
        <v>15:30-0:30</v>
      </c>
      <c r="AD17" s="336" t="str">
        <f>IF(ISTEXT(График!CD6),График!CD6,(CONCATENATE(TEXT(График!CD6,"ч:мм"),"-",TEXT(График!CE6,"ч:ММ"))))</f>
        <v>В</v>
      </c>
      <c r="AE17" s="336" t="str">
        <f>IF(ISTEXT(График!CG6),График!CG6,(CONCATENATE(TEXT(График!CG6,"ч:мм"),"-",TEXT(График!CH6,"ч:ММ"))))</f>
        <v>В</v>
      </c>
      <c r="AF17" s="336" t="str">
        <f>IF(ISTEXT(График!CJ6),График!CJ6,(CONCATENATE(TEXT(График!CJ6,"ч:мм"),"-",TEXT(График!CK6,"ч:ММ"))))</f>
        <v>7:30-16:30</v>
      </c>
      <c r="AG17" s="336" t="str">
        <f>IF(ISTEXT(График!CM6),График!CM6,(CONCATENATE(TEXT(График!CM6,"ч:мм"),"-",TEXT(График!CN6,"ч:ММ"))))</f>
        <v>7:30-16:30</v>
      </c>
      <c r="AH17" s="336" t="str">
        <f>IF(ISTEXT(График!CP6),График!CP6,(CONCATENATE(TEXT(График!CP6,"ч:мм"),"-",TEXT(График!CQ6,"ч:ММ"))))</f>
        <v>9:30-17:30</v>
      </c>
      <c r="AI17" s="336" t="str">
        <f>IF(ISTEXT(График!CS6),График!CS6,(CONCATENATE(TEXT(График!CS6,"ч:мм"),"-",TEXT(График!CT6,"ч:ММ"))))</f>
        <v>0:00-0:00</v>
      </c>
      <c r="AJ17" s="98"/>
      <c r="AK17" s="397"/>
    </row>
    <row r="18" spans="1:37" ht="44.25" thickBot="1" x14ac:dyDescent="0.35">
      <c r="A18" s="94">
        <v>2</v>
      </c>
      <c r="B18" s="478">
        <f>VLOOKUP(A18,График!A:C,2,TRUE)</f>
        <v>812</v>
      </c>
      <c r="C18" s="332" t="str">
        <f>VLOOKUP(A18,График!A:D,3,TRUE)</f>
        <v>Базанова Лидия Васильевна</v>
      </c>
      <c r="D18" s="331" t="str">
        <f>VLOOKUP(C18,'Список КК'!M:O,3,0)</f>
        <v>кассир-консультант</v>
      </c>
      <c r="E18" s="336" t="str">
        <f>IF(ISTEXT(График!G7),График!G7,(CONCATENATE(TEXT(График!G7,"ч:мм"),"-",TEXT(График!H7,"ч:ММ"))))</f>
        <v>15:30-0:30</v>
      </c>
      <c r="F18" s="336" t="str">
        <f>IF(ISTEXT(График!J7),График!J7,(CONCATENATE(TEXT(График!J7,"ч:мм"),"-",TEXT(График!K7,"ч:ММ"))))</f>
        <v>В</v>
      </c>
      <c r="G18" s="336" t="str">
        <f>IF(ISTEXT(График!M7),График!M7,(CONCATENATE(TEXT(График!M7,"ч:мм"),"-",TEXT(График!N7,"ч:ММ"))))</f>
        <v>В</v>
      </c>
      <c r="H18" s="336" t="str">
        <f>IF(ISTEXT(График!P7),График!P7,(CONCATENATE(TEXT(График!P7,"ч:мм"),"-",TEXT(График!Q7,"ч:ММ"))))</f>
        <v>6:45-15:45</v>
      </c>
      <c r="I18" s="336" t="str">
        <f>IF(ISTEXT(График!S7),График!S7,(CONCATENATE(TEXT(График!S7,"ч:мм"),"-",TEXT(График!T7,"ч:ММ"))))</f>
        <v>6:45-15:45</v>
      </c>
      <c r="J18" s="336" t="str">
        <f>IF(ISTEXT(График!V7),График!V7,(CONCATENATE(TEXT(График!V7,"ч:мм"),"-",TEXT(График!W7,"ч:ММ"))))</f>
        <v>В</v>
      </c>
      <c r="K18" s="336" t="str">
        <f>IF(ISTEXT(График!Y7),График!Y7,(CONCATENATE(TEXT(График!Y7,"ч:мм"),"-",TEXT(График!Z7,"ч:ММ"))))</f>
        <v>В</v>
      </c>
      <c r="L18" s="336" t="str">
        <f>IF(ISTEXT(График!AB7),График!AB7,(CONCATENATE(TEXT(График!AB7,"ч:мм"),"-",TEXT(График!AC7,"ч:ММ"))))</f>
        <v>В</v>
      </c>
      <c r="M18" s="336" t="str">
        <f>IF(ISTEXT(График!AE7),График!AE7,(CONCATENATE(TEXT(График!AE7,"ч:мм"),"-",TEXT(График!AF7,"ч:ММ"))))</f>
        <v>ОТ</v>
      </c>
      <c r="N18" s="336" t="str">
        <f>IF(ISTEXT(График!AH7),График!AH7,(CONCATENATE(TEXT(График!AH7,"ч:мм"),"-",TEXT(График!AI7,"ч:ММ"))))</f>
        <v>ОТ</v>
      </c>
      <c r="O18" s="336" t="str">
        <f>IF(ISTEXT(График!AK7),График!AK7,(CONCATENATE(TEXT(График!AK7,"ч:мм"),"-",TEXT(График!AL7,"ч:ММ"))))</f>
        <v>ОТ</v>
      </c>
      <c r="P18" s="336" t="str">
        <f>IF(ISTEXT(График!AN7),График!AN7,(CONCATENATE(TEXT(График!AN7,"ч:мм"),"-",TEXT(График!AO7,"ч:ММ"))))</f>
        <v>ОТ</v>
      </c>
      <c r="Q18" s="336" t="str">
        <f>IF(ISTEXT(График!AQ7),График!AQ7,(CONCATENATE(TEXT(График!AQ7,"ч:мм"),"-",TEXT(График!AR7,"ч:ММ"))))</f>
        <v>ОТ</v>
      </c>
      <c r="R18" s="336" t="str">
        <f>IF(ISTEXT(График!AT7),График!AT7,(CONCATENATE(TEXT(График!AT7,"ч:мм"),"-",TEXT(График!AU7,"ч:ММ"))))</f>
        <v>В</v>
      </c>
      <c r="S18" s="336" t="str">
        <f>IF(ISTEXT(График!AW7),График!AW7,(CONCATENATE(TEXT(График!AW7,"ч:мм"),"-",TEXT(График!AX7,"ч:ММ"))))</f>
        <v>В</v>
      </c>
      <c r="T18" s="336" t="str">
        <f>IF(ISTEXT(График!AZ7),График!AZ7,(CONCATENATE(TEXT(График!AZ7,"ч:мм"),"-",TEXT(График!BA7,"ч:ММ"))))</f>
        <v>6:45-15:45</v>
      </c>
      <c r="U18" s="336" t="str">
        <f>IF(ISTEXT(График!BC7),График!BC7,(CONCATENATE(TEXT(График!BC7,"ч:мм"),"-",TEXT(График!BD7,"ч:ММ"))))</f>
        <v>6:45-15:45</v>
      </c>
      <c r="V18" s="336" t="str">
        <f>IF(ISTEXT(График!BF7),График!BF7,(CONCATENATE(TEXT(График!BF7,"ч:мм"),"-",TEXT(График!BG7,"ч:ММ"))))</f>
        <v>12:00-21:00</v>
      </c>
      <c r="W18" s="336" t="str">
        <f>IF(ISTEXT(График!BI7),График!BI7,(CONCATENATE(TEXT(График!BI7,"ч:мм"),"-",TEXT(График!BJ7,"ч:ММ"))))</f>
        <v>15:30-0:30</v>
      </c>
      <c r="X18" s="336" t="str">
        <f>IF(ISTEXT(График!BL7),График!BL7,(CONCATENATE(TEXT(График!BL7,"ч:мм"),"-",TEXT(График!BM7,"ч:ММ"))))</f>
        <v>В</v>
      </c>
      <c r="Y18" s="336" t="str">
        <f>IF(ISTEXT(График!BO7),График!BO7,(CONCATENATE(TEXT(График!BO7,"ч:мм"),"-",TEXT(График!BP7,"ч:ММ"))))</f>
        <v>В</v>
      </c>
      <c r="Z18" s="336" t="str">
        <f>IF(ISTEXT(График!BR7),График!BR7,(CONCATENATE(TEXT(График!BR7,"ч:мм"),"-",TEXT(График!BS7,"ч:ММ"))))</f>
        <v>6:45-15:45</v>
      </c>
      <c r="AA18" s="336" t="str">
        <f>IF(ISTEXT(График!BU7),График!BU7,(CONCATENATE(TEXT(График!BU7,"ч:мм"),"-",TEXT(График!BV7,"ч:ММ"))))</f>
        <v>10:00-19:00</v>
      </c>
      <c r="AB18" s="336" t="str">
        <f>IF(ISTEXT(График!BX7),График!BX7,(CONCATENATE(TEXT(График!BX7,"ч:мм"),"-",TEXT(График!BY7,"ч:ММ"))))</f>
        <v>15:30-0:30</v>
      </c>
      <c r="AC18" s="336" t="str">
        <f>IF(ISTEXT(График!CA7),График!CA7,(CONCATENATE(TEXT(График!CA7,"ч:мм"),"-",TEXT(График!CB7,"ч:ММ"))))</f>
        <v>15:30-0:30</v>
      </c>
      <c r="AD18" s="336" t="str">
        <f>IF(ISTEXT(График!CD7),График!CD7,(CONCATENATE(TEXT(График!CD7,"ч:мм"),"-",TEXT(График!CE7,"ч:ММ"))))</f>
        <v>15:30-0:30</v>
      </c>
      <c r="AE18" s="336" t="str">
        <f>IF(ISTEXT(График!CG7),График!CG7,(CONCATENATE(TEXT(График!CG7,"ч:мм"),"-",TEXT(График!CH7,"ч:ММ"))))</f>
        <v>В</v>
      </c>
      <c r="AF18" s="336" t="str">
        <f>IF(ISTEXT(График!CJ7),График!CJ7,(CONCATENATE(TEXT(График!CJ7,"ч:мм"),"-",TEXT(График!CK7,"ч:ММ"))))</f>
        <v>В</v>
      </c>
      <c r="AG18" s="336" t="str">
        <f>IF(ISTEXT(График!CM7),График!CM7,(CONCATENATE(TEXT(График!CM7,"ч:мм"),"-",TEXT(График!CN7,"ч:ММ"))))</f>
        <v>6:45-15:45</v>
      </c>
      <c r="AH18" s="336" t="str">
        <f>IF(ISTEXT(График!CP7),График!CP7,(CONCATENATE(TEXT(График!CP7,"ч:мм"),"-",TEXT(График!CQ7,"ч:ММ"))))</f>
        <v>6:45-14:45</v>
      </c>
      <c r="AI18" s="336" t="str">
        <f>IF(ISTEXT(График!CS7),График!CS7,(CONCATENATE(TEXT(График!CS7,"ч:мм"),"-",TEXT(График!CT7,"ч:ММ"))))</f>
        <v>0:00-0:00</v>
      </c>
      <c r="AJ18" s="98"/>
      <c r="AK18" s="397"/>
    </row>
    <row r="19" spans="1:37" ht="44.25" thickBot="1" x14ac:dyDescent="0.35">
      <c r="A19" s="94">
        <v>3</v>
      </c>
      <c r="B19" s="478">
        <f>VLOOKUP(A19,График!A:C,2,TRUE)</f>
        <v>30228</v>
      </c>
      <c r="C19" s="332" t="str">
        <f>VLOOKUP(A19,График!A:D,3,TRUE)</f>
        <v>Будюкина Ирина Вячеславовна</v>
      </c>
      <c r="D19" s="331" t="str">
        <f>VLOOKUP(C19,'Список КК'!M:O,3,0)</f>
        <v>кассир-консультант</v>
      </c>
      <c r="E19" s="336" t="str">
        <f>IF(ISTEXT(График!G8),График!G8,(CONCATENATE(TEXT(График!G8,"ч:мм"),"-",TEXT(График!H8,"ч:ММ"))))</f>
        <v>9:30-18:30</v>
      </c>
      <c r="F19" s="336" t="str">
        <f>IF(ISTEXT(График!J8),График!J8,(CONCATENATE(TEXT(График!J8,"ч:мм"),"-",TEXT(График!K8,"ч:ММ"))))</f>
        <v>15:30-0:30</v>
      </c>
      <c r="G19" s="336" t="str">
        <f>IF(ISTEXT(График!M8),График!M8,(CONCATENATE(TEXT(График!M8,"ч:мм"),"-",TEXT(График!N8,"ч:ММ"))))</f>
        <v>15:30-0:30</v>
      </c>
      <c r="H19" s="336" t="str">
        <f>IF(ISTEXT(График!P8),График!P8,(CONCATENATE(TEXT(График!P8,"ч:мм"),"-",TEXT(График!Q8,"ч:ММ"))))</f>
        <v>В</v>
      </c>
      <c r="I19" s="336" t="str">
        <f>IF(ISTEXT(График!S8),График!S8,(CONCATENATE(TEXT(График!S8,"ч:мм"),"-",TEXT(График!T8,"ч:ММ"))))</f>
        <v>В</v>
      </c>
      <c r="J19" s="336" t="str">
        <f>IF(ISTEXT(График!V8),График!V8,(CONCATENATE(TEXT(График!V8,"ч:мм"),"-",TEXT(График!W8,"ч:ММ"))))</f>
        <v>9:30-18:30</v>
      </c>
      <c r="K19" s="336" t="str">
        <f>IF(ISTEXT(График!Y8),График!Y8,(CONCATENATE(TEXT(График!Y8,"ч:мм"),"-",TEXT(График!Z8,"ч:ММ"))))</f>
        <v>11:00-20:00</v>
      </c>
      <c r="L19" s="336" t="str">
        <f>IF(ISTEXT(График!AB8),График!AB8,(CONCATENATE(TEXT(График!AB8,"ч:мм"),"-",TEXT(График!AC8,"ч:ММ"))))</f>
        <v>11:30-20:30</v>
      </c>
      <c r="M19" s="336" t="str">
        <f>IF(ISTEXT(График!AE8),График!AE8,(CONCATENATE(TEXT(График!AE8,"ч:мм"),"-",TEXT(График!AF8,"ч:ММ"))))</f>
        <v>15:30-0:30</v>
      </c>
      <c r="N19" s="336" t="str">
        <f>IF(ISTEXT(График!AH8),График!AH8,(CONCATENATE(TEXT(График!AH8,"ч:мм"),"-",TEXT(График!AI8,"ч:ММ"))))</f>
        <v>В</v>
      </c>
      <c r="O19" s="336" t="str">
        <f>IF(ISTEXT(График!AK8),График!AK8,(CONCATENATE(TEXT(График!AK8,"ч:мм"),"-",TEXT(График!AL8,"ч:ММ"))))</f>
        <v>В</v>
      </c>
      <c r="P19" s="336" t="str">
        <f>IF(ISTEXT(График!AN8),График!AN8,(CONCATENATE(TEXT(График!AN8,"ч:мм"),"-",TEXT(График!AO8,"ч:ММ"))))</f>
        <v>6:45-15:45</v>
      </c>
      <c r="Q19" s="336" t="str">
        <f>IF(ISTEXT(График!AQ8),График!AQ8,(CONCATENATE(TEXT(График!AQ8,"ч:мм"),"-",TEXT(График!AR8,"ч:ММ"))))</f>
        <v>7:30-16:30</v>
      </c>
      <c r="R19" s="336" t="str">
        <f>IF(ISTEXT(График!AT8),График!AT8,(CONCATENATE(TEXT(График!AT8,"ч:мм"),"-",TEXT(График!AU8,"ч:ММ"))))</f>
        <v>7:30-16:30</v>
      </c>
      <c r="S19" s="336" t="str">
        <f>IF(ISTEXT(График!AW8),График!AW8,(CONCATENATE(TEXT(График!AW8,"ч:мм"),"-",TEXT(График!AX8,"ч:ММ"))))</f>
        <v>В</v>
      </c>
      <c r="T19" s="336" t="str">
        <f>IF(ISTEXT(График!AZ8),График!AZ8,(CONCATENATE(TEXT(График!AZ8,"ч:мм"),"-",TEXT(График!BA8,"ч:ММ"))))</f>
        <v>В</v>
      </c>
      <c r="U19" s="336" t="str">
        <f>IF(ISTEXT(График!BC8),График!BC8,(CONCATENATE(TEXT(График!BC8,"ч:мм"),"-",TEXT(График!BD8,"ч:ММ"))))</f>
        <v>11:00-20:00</v>
      </c>
      <c r="V19" s="336" t="str">
        <f>IF(ISTEXT(График!BF8),График!BF8,(CONCATENATE(TEXT(График!BF8,"ч:мм"),"-",TEXT(График!BG8,"ч:ММ"))))</f>
        <v>11:00-20:00</v>
      </c>
      <c r="W19" s="336" t="str">
        <f>IF(ISTEXT(График!BI8),График!BI8,(CONCATENATE(TEXT(График!BI8,"ч:мм"),"-",TEXT(График!BJ8,"ч:ММ"))))</f>
        <v>15:00-0:00</v>
      </c>
      <c r="X19" s="336" t="str">
        <f>IF(ISTEXT(График!BL8),График!BL8,(CONCATENATE(TEXT(График!BL8,"ч:мм"),"-",TEXT(График!BM8,"ч:ММ"))))</f>
        <v>15:30-0:30</v>
      </c>
      <c r="Y19" s="336" t="str">
        <f>IF(ISTEXT(График!BO8),График!BO8,(CONCATENATE(TEXT(График!BO8,"ч:мм"),"-",TEXT(График!BP8,"ч:ММ"))))</f>
        <v>В</v>
      </c>
      <c r="Z19" s="336" t="str">
        <f>IF(ISTEXT(График!BR8),График!BR8,(CONCATENATE(TEXT(График!BR8,"ч:мм"),"-",TEXT(График!BS8,"ч:ММ"))))</f>
        <v>В</v>
      </c>
      <c r="AA19" s="336" t="str">
        <f>IF(ISTEXT(График!BU8),График!BU8,(CONCATENATE(TEXT(График!BU8,"ч:мм"),"-",TEXT(График!BV8,"ч:ММ"))))</f>
        <v>7:30-16:30</v>
      </c>
      <c r="AB19" s="336" t="str">
        <f>IF(ISTEXT(График!BX8),График!BX8,(CONCATENATE(TEXT(График!BX8,"ч:мм"),"-",TEXT(График!BY8,"ч:ММ"))))</f>
        <v>8:00-17:00</v>
      </c>
      <c r="AC19" s="336" t="str">
        <f>IF(ISTEXT(График!CA8),График!CA8,(CONCATENATE(TEXT(График!CA8,"ч:мм"),"-",TEXT(График!CB8,"ч:ММ"))))</f>
        <v>11:30-20:30</v>
      </c>
      <c r="AD19" s="336" t="str">
        <f>IF(ISTEXT(График!CD8),График!CD8,(CONCATENATE(TEXT(График!CD8,"ч:мм"),"-",TEXT(График!CE8,"ч:ММ"))))</f>
        <v>11:30-20:30</v>
      </c>
      <c r="AE19" s="336" t="str">
        <f>IF(ISTEXT(График!CG8),График!CG8,(CONCATENATE(TEXT(График!CG8,"ч:мм"),"-",TEXT(График!CH8,"ч:ММ"))))</f>
        <v>В</v>
      </c>
      <c r="AF19" s="336" t="str">
        <f>IF(ISTEXT(График!CJ8),График!CJ8,(CONCATENATE(TEXT(График!CJ8,"ч:мм"),"-",TEXT(График!CK8,"ч:ММ"))))</f>
        <v>15:00-0:00</v>
      </c>
      <c r="AG19" s="336" t="str">
        <f>IF(ISTEXT(График!CM8),График!CM8,(CONCATENATE(TEXT(График!CM8,"ч:мм"),"-",TEXT(График!CN8,"ч:ММ"))))</f>
        <v>15:00-0:00</v>
      </c>
      <c r="AH19" s="336" t="str">
        <f>IF(ISTEXT(График!CP8),График!CP8,(CONCATENATE(TEXT(График!CP8,"ч:мм"),"-",TEXT(График!CQ8,"ч:ММ"))))</f>
        <v>16:00-0:00</v>
      </c>
      <c r="AI19" s="336" t="str">
        <f>IF(ISTEXT(График!CS8),График!CS8,(CONCATENATE(TEXT(График!CS8,"ч:мм"),"-",TEXT(График!CT8,"ч:ММ"))))</f>
        <v>0:00-0:00</v>
      </c>
      <c r="AJ19" s="98"/>
      <c r="AK19" s="397"/>
    </row>
    <row r="20" spans="1:37" ht="57" thickBot="1" x14ac:dyDescent="0.35">
      <c r="A20" s="94">
        <v>4</v>
      </c>
      <c r="B20" s="478">
        <f>VLOOKUP(A20,График!A:C,2,TRUE)</f>
        <v>41717</v>
      </c>
      <c r="C20" s="332" t="str">
        <f>VLOOKUP(A20,График!A:D,3,TRUE)</f>
        <v>Виноградова Надежда Витальевна</v>
      </c>
      <c r="D20" s="331" t="str">
        <f>VLOOKUP(C20,'Список КК'!M:O,3,0)</f>
        <v>кассир-консультант</v>
      </c>
      <c r="E20" s="336" t="str">
        <f>IF(ISTEXT(График!G9),График!G9,(CONCATENATE(TEXT(График!G9,"ч:мм"),"-",TEXT(График!H9,"ч:ММ"))))</f>
        <v>В</v>
      </c>
      <c r="F20" s="336" t="str">
        <f>IF(ISTEXT(График!J9),График!J9,(CONCATENATE(TEXT(График!J9,"ч:мм"),"-",TEXT(График!K9,"ч:ММ"))))</f>
        <v>ОТ</v>
      </c>
      <c r="G20" s="336" t="str">
        <f>IF(ISTEXT(График!M9),График!M9,(CONCATENATE(TEXT(График!M9,"ч:мм"),"-",TEXT(График!N9,"ч:ММ"))))</f>
        <v>ОТ</v>
      </c>
      <c r="H20" s="336" t="str">
        <f>IF(ISTEXT(График!P9),График!P9,(CONCATENATE(TEXT(График!P9,"ч:мм"),"-",TEXT(График!Q9,"ч:ММ"))))</f>
        <v>ОТ</v>
      </c>
      <c r="I20" s="336" t="str">
        <f>IF(ISTEXT(График!S9),График!S9,(CONCATENATE(TEXT(График!S9,"ч:мм"),"-",TEXT(График!T9,"ч:ММ"))))</f>
        <v>ОТ</v>
      </c>
      <c r="J20" s="336" t="str">
        <f>IF(ISTEXT(График!V9),График!V9,(CONCATENATE(TEXT(График!V9,"ч:мм"),"-",TEXT(График!W9,"ч:ММ"))))</f>
        <v>ОТ</v>
      </c>
      <c r="K20" s="336" t="str">
        <f>IF(ISTEXT(График!Y9),График!Y9,(CONCATENATE(TEXT(График!Y9,"ч:мм"),"-",TEXT(График!Z9,"ч:ММ"))))</f>
        <v>В</v>
      </c>
      <c r="L20" s="336" t="str">
        <f>IF(ISTEXT(График!AB9),График!AB9,(CONCATENATE(TEXT(График!AB9,"ч:мм"),"-",TEXT(График!AC9,"ч:ММ"))))</f>
        <v>В</v>
      </c>
      <c r="M20" s="336" t="str">
        <f>IF(ISTEXT(График!AE9),График!AE9,(CONCATENATE(TEXT(График!AE9,"ч:мм"),"-",TEXT(График!AF9,"ч:ММ"))))</f>
        <v>ОТ</v>
      </c>
      <c r="N20" s="336" t="str">
        <f>IF(ISTEXT(График!AH9),График!AH9,(CONCATENATE(TEXT(График!AH9,"ч:мм"),"-",TEXT(График!AI9,"ч:ММ"))))</f>
        <v>ОТ</v>
      </c>
      <c r="O20" s="336" t="str">
        <f>IF(ISTEXT(График!AK9),График!AK9,(CONCATENATE(TEXT(График!AK9,"ч:мм"),"-",TEXT(График!AL9,"ч:ММ"))))</f>
        <v>ОТ</v>
      </c>
      <c r="P20" s="336" t="str">
        <f>IF(ISTEXT(График!AN9),График!AN9,(CONCATENATE(TEXT(График!AN9,"ч:мм"),"-",TEXT(График!AO9,"ч:ММ"))))</f>
        <v>ОТ</v>
      </c>
      <c r="Q20" s="336" t="str">
        <f>IF(ISTEXT(График!AQ9),График!AQ9,(CONCATENATE(TEXT(График!AQ9,"ч:мм"),"-",TEXT(График!AR9,"ч:ММ"))))</f>
        <v>ОТ</v>
      </c>
      <c r="R20" s="336" t="str">
        <f>IF(ISTEXT(График!AT9),График!AT9,(CONCATENATE(TEXT(График!AT9,"ч:мм"),"-",TEXT(График!AU9,"ч:ММ"))))</f>
        <v>В</v>
      </c>
      <c r="S20" s="336" t="str">
        <f>IF(ISTEXT(График!AW9),График!AW9,(CONCATENATE(TEXT(График!AW9,"ч:мм"),"-",TEXT(График!AX9,"ч:ММ"))))</f>
        <v>В</v>
      </c>
      <c r="T20" s="336" t="str">
        <f>IF(ISTEXT(График!AZ9),График!AZ9,(CONCATENATE(TEXT(График!AZ9,"ч:мм"),"-",TEXT(График!BA9,"ч:ММ"))))</f>
        <v>15:00-0:00</v>
      </c>
      <c r="U20" s="336" t="str">
        <f>IF(ISTEXT(График!BC9),График!BC9,(CONCATENATE(TEXT(График!BC9,"ч:мм"),"-",TEXT(График!BD9,"ч:ММ"))))</f>
        <v>15:00-0:00</v>
      </c>
      <c r="V20" s="336" t="str">
        <f>IF(ISTEXT(График!BF9),График!BF9,(CONCATENATE(TEXT(График!BF9,"ч:мм"),"-",TEXT(График!BG9,"ч:ММ"))))</f>
        <v>15:30-0:30</v>
      </c>
      <c r="W20" s="336" t="str">
        <f>IF(ISTEXT(График!BI9),График!BI9,(CONCATENATE(TEXT(График!BI9,"ч:мм"),"-",TEXT(График!BJ9,"ч:ММ"))))</f>
        <v>В</v>
      </c>
      <c r="X20" s="336" t="str">
        <f>IF(ISTEXT(График!BL9),График!BL9,(CONCATENATE(TEXT(График!BL9,"ч:мм"),"-",TEXT(График!BM9,"ч:ММ"))))</f>
        <v>В</v>
      </c>
      <c r="Y20" s="336" t="str">
        <f>IF(ISTEXT(График!BO9),График!BO9,(CONCATENATE(TEXT(График!BO9,"ч:мм"),"-",TEXT(График!BP9,"ч:ММ"))))</f>
        <v>6:45-15:45</v>
      </c>
      <c r="Z20" s="336" t="str">
        <f>IF(ISTEXT(График!BR9),График!BR9,(CONCATENATE(TEXT(График!BR9,"ч:мм"),"-",TEXT(График!BS9,"ч:ММ"))))</f>
        <v>15:00-0:00</v>
      </c>
      <c r="AA20" s="336" t="str">
        <f>IF(ISTEXT(График!BU9),График!BU9,(CONCATENATE(TEXT(График!BU9,"ч:мм"),"-",TEXT(График!BV9,"ч:ММ"))))</f>
        <v>15:30-0:30</v>
      </c>
      <c r="AB20" s="336" t="str">
        <f>IF(ISTEXT(График!BX9),График!BX9,(CONCATENATE(TEXT(График!BX9,"ч:мм"),"-",TEXT(График!BY9,"ч:ММ"))))</f>
        <v>15:30-0:30</v>
      </c>
      <c r="AC20" s="336" t="str">
        <f>IF(ISTEXT(График!CA9),График!CA9,(CONCATENATE(TEXT(График!CA9,"ч:мм"),"-",TEXT(График!CB9,"ч:ММ"))))</f>
        <v>В</v>
      </c>
      <c r="AD20" s="336" t="str">
        <f>IF(ISTEXT(График!CD9),График!CD9,(CONCATENATE(TEXT(График!CD9,"ч:мм"),"-",TEXT(График!CE9,"ч:ММ"))))</f>
        <v>В</v>
      </c>
      <c r="AE20" s="336" t="str">
        <f>IF(ISTEXT(График!CG9),График!CG9,(CONCATENATE(TEXT(График!CG9,"ч:мм"),"-",TEXT(График!CH9,"ч:ММ"))))</f>
        <v>8:00-17:00</v>
      </c>
      <c r="AF20" s="336" t="str">
        <f>IF(ISTEXT(График!CJ9),График!CJ9,(CONCATENATE(TEXT(График!CJ9,"ч:мм"),"-",TEXT(График!CK9,"ч:ММ"))))</f>
        <v>8:00-17:00</v>
      </c>
      <c r="AG20" s="336" t="str">
        <f>IF(ISTEXT(График!CM9),График!CM9,(CONCATENATE(TEXT(График!CM9,"ч:мм"),"-",TEXT(График!CN9,"ч:ММ"))))</f>
        <v>15:00-0:00</v>
      </c>
      <c r="AH20" s="336" t="str">
        <f>IF(ISTEXT(График!CP9),График!CP9,(CONCATENATE(TEXT(График!CP9,"ч:мм"),"-",TEXT(График!CQ9,"ч:ММ"))))</f>
        <v>16:00-0:00</v>
      </c>
      <c r="AI20" s="336" t="str">
        <f>IF(ISTEXT(График!CS9),График!CS9,(CONCATENATE(TEXT(График!CS9,"ч:мм"),"-",TEXT(График!CT9,"ч:ММ"))))</f>
        <v>0:00-0:00</v>
      </c>
      <c r="AJ20" s="98"/>
      <c r="AK20" s="397"/>
    </row>
    <row r="21" spans="1:37" ht="44.25" thickBot="1" x14ac:dyDescent="0.35">
      <c r="A21" s="94">
        <v>5</v>
      </c>
      <c r="B21" s="478">
        <f>VLOOKUP(A21,График!A:C,2,TRUE)</f>
        <v>4010</v>
      </c>
      <c r="C21" s="332" t="str">
        <f>VLOOKUP(A21,График!A:D,3,TRUE)</f>
        <v>Галанова Екатерина Анатольевна</v>
      </c>
      <c r="D21" s="331" t="str">
        <f>VLOOKUP(C21,'Список КК'!M:O,3,0)</f>
        <v>кассир-консультант</v>
      </c>
      <c r="E21" s="336" t="str">
        <f>IF(ISTEXT(График!G10),График!G10,(CONCATENATE(TEXT(График!G10,"ч:мм"),"-",TEXT(График!H10,"ч:ММ"))))</f>
        <v>В</v>
      </c>
      <c r="F21" s="336" t="str">
        <f>IF(ISTEXT(График!J10),График!J10,(CONCATENATE(TEXT(График!J10,"ч:мм"),"-",TEXT(График!K10,"ч:ММ"))))</f>
        <v>6:45-15:45</v>
      </c>
      <c r="G21" s="336" t="str">
        <f>IF(ISTEXT(График!M10),График!M10,(CONCATENATE(TEXT(График!M10,"ч:мм"),"-",TEXT(График!N10,"ч:ММ"))))</f>
        <v>6:45-15:45</v>
      </c>
      <c r="H21" s="336" t="str">
        <f>IF(ISTEXT(График!P10),График!P10,(CONCATENATE(TEXT(График!P10,"ч:мм"),"-",TEXT(График!Q10,"ч:ММ"))))</f>
        <v>8:00-17:00</v>
      </c>
      <c r="I21" s="336" t="str">
        <f>IF(ISTEXT(График!S10),График!S10,(CONCATENATE(TEXT(График!S10,"ч:мм"),"-",TEXT(График!T10,"ч:ММ"))))</f>
        <v>9:00-18:00</v>
      </c>
      <c r="J21" s="336" t="str">
        <f>IF(ISTEXT(График!V10),График!V10,(CONCATENATE(TEXT(График!V10,"ч:мм"),"-",TEXT(График!W10,"ч:ММ"))))</f>
        <v>В</v>
      </c>
      <c r="K21" s="336" t="str">
        <f>IF(ISTEXT(График!Y10),График!Y10,(CONCATENATE(TEXT(График!Y10,"ч:мм"),"-",TEXT(График!Z10,"ч:ММ"))))</f>
        <v>12:00-21:00</v>
      </c>
      <c r="L21" s="336" t="str">
        <f>IF(ISTEXT(График!AB10),График!AB10,(CONCATENATE(TEXT(График!AB10,"ч:мм"),"-",TEXT(График!AC10,"ч:ММ"))))</f>
        <v>15:30-0:30</v>
      </c>
      <c r="M21" s="336" t="str">
        <f>IF(ISTEXT(График!AE10),График!AE10,(CONCATENATE(TEXT(График!AE10,"ч:мм"),"-",TEXT(График!AF10,"ч:ММ"))))</f>
        <v>15:30-0:30</v>
      </c>
      <c r="N21" s="336" t="str">
        <f>IF(ISTEXT(График!AH10),График!AH10,(CONCATENATE(TEXT(График!AH10,"ч:мм"),"-",TEXT(График!AI10,"ч:ММ"))))</f>
        <v>В</v>
      </c>
      <c r="O21" s="336" t="str">
        <f>IF(ISTEXT(График!AK10),График!AK10,(CONCATENATE(TEXT(График!AK10,"ч:мм"),"-",TEXT(График!AL10,"ч:ММ"))))</f>
        <v>В</v>
      </c>
      <c r="P21" s="336" t="str">
        <f>IF(ISTEXT(График!AN10),График!AN10,(CONCATENATE(TEXT(График!AN10,"ч:мм"),"-",TEXT(График!AO10,"ч:ММ"))))</f>
        <v>9:00-18:00</v>
      </c>
      <c r="Q21" s="336" t="str">
        <f>IF(ISTEXT(График!AQ10),График!AQ10,(CONCATENATE(TEXT(График!AQ10,"ч:мм"),"-",TEXT(График!AR10,"ч:ММ"))))</f>
        <v>15:30-0:30</v>
      </c>
      <c r="R21" s="336" t="str">
        <f>IF(ISTEXT(График!AT10),График!AT10,(CONCATENATE(TEXT(График!AT10,"ч:мм"),"-",TEXT(График!AU10,"ч:ММ"))))</f>
        <v>В</v>
      </c>
      <c r="S21" s="336" t="str">
        <f>IF(ISTEXT(График!AW10),График!AW10,(CONCATENATE(TEXT(График!AW10,"ч:мм"),"-",TEXT(График!AX10,"ч:ММ"))))</f>
        <v>В</v>
      </c>
      <c r="T21" s="336" t="str">
        <f>IF(ISTEXT(График!AZ10),График!AZ10,(CONCATENATE(TEXT(График!AZ10,"ч:мм"),"-",TEXT(График!BA10,"ч:ММ"))))</f>
        <v>6:45-15:45</v>
      </c>
      <c r="U21" s="336" t="str">
        <f>IF(ISTEXT(График!BC10),График!BC10,(CONCATENATE(TEXT(График!BC10,"ч:мм"),"-",TEXT(График!BD10,"ч:ММ"))))</f>
        <v>6:45-15:45</v>
      </c>
      <c r="V21" s="336" t="str">
        <f>IF(ISTEXT(График!BF10),График!BF10,(CONCATENATE(TEXT(График!BF10,"ч:мм"),"-",TEXT(График!BG10,"ч:ММ"))))</f>
        <v>В</v>
      </c>
      <c r="W21" s="336" t="str">
        <f>IF(ISTEXT(График!BI10),График!BI10,(CONCATENATE(TEXT(График!BI10,"ч:мм"),"-",TEXT(График!BJ10,"ч:ММ"))))</f>
        <v>11:30-20:30</v>
      </c>
      <c r="X21" s="336" t="str">
        <f>IF(ISTEXT(График!BL10),График!BL10,(CONCATENATE(TEXT(График!BL10,"ч:мм"),"-",TEXT(График!BM10,"ч:ММ"))))</f>
        <v>11:30-20:30</v>
      </c>
      <c r="Y21" s="336" t="str">
        <f>IF(ISTEXT(График!BO10),График!BO10,(CONCATENATE(TEXT(График!BO10,"ч:мм"),"-",TEXT(График!BP10,"ч:ММ"))))</f>
        <v>12:00-21:00</v>
      </c>
      <c r="Z21" s="336" t="str">
        <f>IF(ISTEXT(График!BR10),График!BR10,(CONCATENATE(TEXT(График!BR10,"ч:мм"),"-",TEXT(График!BS10,"ч:ММ"))))</f>
        <v>15:00-0:00</v>
      </c>
      <c r="AA21" s="336" t="str">
        <f>IF(ISTEXT(График!BU10),График!BU10,(CONCATENATE(TEXT(График!BU10,"ч:мм"),"-",TEXT(График!BV10,"ч:ММ"))))</f>
        <v>В</v>
      </c>
      <c r="AB21" s="336" t="str">
        <f>IF(ISTEXT(График!BX10),График!BX10,(CONCATENATE(TEXT(График!BX10,"ч:мм"),"-",TEXT(График!BY10,"ч:ММ"))))</f>
        <v>В</v>
      </c>
      <c r="AC21" s="336" t="str">
        <f>IF(ISTEXT(График!CA10),График!CA10,(CONCATENATE(TEXT(График!CA10,"ч:мм"),"-",TEXT(График!CB10,"ч:ММ"))))</f>
        <v>6:45-15:45</v>
      </c>
      <c r="AD21" s="336" t="str">
        <f>IF(ISTEXT(График!CD10),График!CD10,(CONCATENATE(TEXT(График!CD10,"ч:мм"),"-",TEXT(График!CE10,"ч:ММ"))))</f>
        <v>7:00-16:00</v>
      </c>
      <c r="AE21" s="336" t="str">
        <f>IF(ISTEXT(График!CG10),График!CG10,(CONCATENATE(TEXT(График!CG10,"ч:мм"),"-",TEXT(График!CH10,"ч:ММ"))))</f>
        <v>7:00-16:00</v>
      </c>
      <c r="AF21" s="336" t="str">
        <f>IF(ISTEXT(График!CJ10),График!CJ10,(CONCATENATE(TEXT(График!CJ10,"ч:мм"),"-",TEXT(График!CK10,"ч:ММ"))))</f>
        <v>12:00-21:00</v>
      </c>
      <c r="AG21" s="336" t="str">
        <f>IF(ISTEXT(График!CM10),График!CM10,(CONCATENATE(TEXT(График!CM10,"ч:мм"),"-",TEXT(График!CN10,"ч:ММ"))))</f>
        <v>15:30-0:30</v>
      </c>
      <c r="AH21" s="336" t="str">
        <f>IF(ISTEXT(График!CP10),График!CP10,(CONCATENATE(TEXT(График!CP10,"ч:мм"),"-",TEXT(График!CQ10,"ч:ММ"))))</f>
        <v>В</v>
      </c>
      <c r="AI21" s="336" t="str">
        <f>IF(ISTEXT(График!CS10),График!CS10,(CONCATENATE(TEXT(График!CS10,"ч:мм"),"-",TEXT(График!CT10,"ч:ММ"))))</f>
        <v>0:00-0:00</v>
      </c>
      <c r="AJ21" s="98"/>
      <c r="AK21" s="397"/>
    </row>
    <row r="22" spans="1:37" ht="44.25" thickBot="1" x14ac:dyDescent="0.35">
      <c r="A22" s="94">
        <v>6</v>
      </c>
      <c r="B22" s="478">
        <f>VLOOKUP(A22,График!A:C,2,TRUE)</f>
        <v>867</v>
      </c>
      <c r="C22" s="332" t="str">
        <f>VLOOKUP(A22,График!A:D,3,TRUE)</f>
        <v>Галко Фаина Николаевна</v>
      </c>
      <c r="D22" s="331" t="str">
        <f>VLOOKUP(C22,'Список КК'!M:O,3,0)</f>
        <v>кассир-консультант</v>
      </c>
      <c r="E22" s="336" t="str">
        <f>IF(ISTEXT(График!G11),График!G11,(CONCATENATE(TEXT(График!G11,"ч:мм"),"-",TEXT(График!H11,"ч:ММ"))))</f>
        <v>В</v>
      </c>
      <c r="F22" s="336" t="str">
        <f>IF(ISTEXT(График!J11),График!J11,(CONCATENATE(TEXT(График!J11,"ч:мм"),"-",TEXT(График!K11,"ч:ММ"))))</f>
        <v>6:00-15:00</v>
      </c>
      <c r="G22" s="336" t="str">
        <f>IF(ISTEXT(График!M11),График!M11,(CONCATENATE(TEXT(График!M11,"ч:мм"),"-",TEXT(График!N11,"ч:ММ"))))</f>
        <v>6:00-15:00</v>
      </c>
      <c r="H22" s="336" t="str">
        <f>IF(ISTEXT(График!P11),График!P11,(CONCATENATE(TEXT(График!P11,"ч:мм"),"-",TEXT(График!Q11,"ч:ММ"))))</f>
        <v>10:30-19:30</v>
      </c>
      <c r="I22" s="336" t="str">
        <f>IF(ISTEXT(График!S11),График!S11,(CONCATENATE(TEXT(График!S11,"ч:мм"),"-",TEXT(График!T11,"ч:ММ"))))</f>
        <v>16:00-1:00</v>
      </c>
      <c r="J22" s="336" t="str">
        <f>IF(ISTEXT(График!V11),График!V11,(CONCATENATE(TEXT(График!V11,"ч:мм"),"-",TEXT(График!W11,"ч:ММ"))))</f>
        <v>В</v>
      </c>
      <c r="K22" s="336" t="str">
        <f>IF(ISTEXT(График!Y11),График!Y11,(CONCATENATE(TEXT(График!Y11,"ч:мм"),"-",TEXT(График!Z11,"ч:ММ"))))</f>
        <v>В</v>
      </c>
      <c r="L22" s="336" t="str">
        <f>IF(ISTEXT(График!AB11),График!AB11,(CONCATENATE(TEXT(График!AB11,"ч:мм"),"-",TEXT(График!AC11,"ч:ММ"))))</f>
        <v>6:45-15:45</v>
      </c>
      <c r="M22" s="336" t="str">
        <f>IF(ISTEXT(График!AE11),График!AE11,(CONCATENATE(TEXT(График!AE11,"ч:мм"),"-",TEXT(График!AF11,"ч:ММ"))))</f>
        <v>6:45-15:45</v>
      </c>
      <c r="N22" s="336" t="str">
        <f>IF(ISTEXT(График!AH11),График!AH11,(CONCATENATE(TEXT(График!AH11,"ч:мм"),"-",TEXT(График!AI11,"ч:ММ"))))</f>
        <v>16:00-1:00</v>
      </c>
      <c r="O22" s="336" t="str">
        <f>IF(ISTEXT(График!AK11),График!AK11,(CONCATENATE(TEXT(График!AK11,"ч:мм"),"-",TEXT(График!AL11,"ч:ММ"))))</f>
        <v>16:00-1:00</v>
      </c>
      <c r="P22" s="336" t="str">
        <f>IF(ISTEXT(График!AN11),График!AN11,(CONCATENATE(TEXT(График!AN11,"ч:мм"),"-",TEXT(График!AO11,"ч:ММ"))))</f>
        <v>В</v>
      </c>
      <c r="Q22" s="336" t="str">
        <f>IF(ISTEXT(График!AQ11),График!AQ11,(CONCATENATE(TEXT(График!AQ11,"ч:мм"),"-",TEXT(График!AR11,"ч:ММ"))))</f>
        <v>В</v>
      </c>
      <c r="R22" s="336" t="str">
        <f>IF(ISTEXT(График!AT11),График!AT11,(CONCATENATE(TEXT(График!AT11,"ч:мм"),"-",TEXT(График!AU11,"ч:ММ"))))</f>
        <v>16:00-1:00</v>
      </c>
      <c r="S22" s="336" t="str">
        <f>IF(ISTEXT(График!AW11),График!AW11,(CONCATENATE(TEXT(График!AW11,"ч:мм"),"-",TEXT(График!AX11,"ч:ММ"))))</f>
        <v>16:00-1:00</v>
      </c>
      <c r="T22" s="336" t="str">
        <f>IF(ISTEXT(График!AZ11),График!AZ11,(CONCATENATE(TEXT(График!AZ11,"ч:мм"),"-",TEXT(График!BA11,"ч:ММ"))))</f>
        <v>16:00-1:00</v>
      </c>
      <c r="U22" s="336" t="str">
        <f>IF(ISTEXT(График!BC11),График!BC11,(CONCATENATE(TEXT(График!BC11,"ч:мм"),"-",TEXT(График!BD11,"ч:ММ"))))</f>
        <v>16:00-1:00</v>
      </c>
      <c r="V22" s="336" t="str">
        <f>IF(ISTEXT(График!BF11),График!BF11,(CONCATENATE(TEXT(График!BF11,"ч:мм"),"-",TEXT(График!BG11,"ч:ММ"))))</f>
        <v>В</v>
      </c>
      <c r="W22" s="336" t="str">
        <f>IF(ISTEXT(График!BI11),График!BI11,(CONCATENATE(TEXT(График!BI11,"ч:мм"),"-",TEXT(График!BJ11,"ч:ММ"))))</f>
        <v>В</v>
      </c>
      <c r="X22" s="336" t="str">
        <f>IF(ISTEXT(График!BL11),График!BL11,(CONCATENATE(TEXT(График!BL11,"ч:мм"),"-",TEXT(График!BM11,"ч:ММ"))))</f>
        <v>6:00-15:00</v>
      </c>
      <c r="Y22" s="336" t="str">
        <f>IF(ISTEXT(График!BO11),График!BO11,(CONCATENATE(TEXT(График!BO11,"ч:мм"),"-",TEXT(График!BP11,"ч:ММ"))))</f>
        <v>9:30-18:30</v>
      </c>
      <c r="Z22" s="336" t="str">
        <f>IF(ISTEXT(График!BR11),График!BR11,(CONCATENATE(TEXT(График!BR11,"ч:мм"),"-",TEXT(График!BS11,"ч:ММ"))))</f>
        <v>11:00-20:00</v>
      </c>
      <c r="AA22" s="336" t="str">
        <f>IF(ISTEXT(График!BU11),График!BU11,(CONCATENATE(TEXT(График!BU11,"ч:мм"),"-",TEXT(График!BV11,"ч:ММ"))))</f>
        <v>14:00-23:00</v>
      </c>
      <c r="AB22" s="336" t="str">
        <f>IF(ISTEXT(График!BX11),График!BX11,(CONCATENATE(TEXT(График!BX11,"ч:мм"),"-",TEXT(График!BY11,"ч:ММ"))))</f>
        <v>16:00-1:00</v>
      </c>
      <c r="AC22" s="336" t="str">
        <f>IF(ISTEXT(График!CA11),График!CA11,(CONCATENATE(TEXT(График!CA11,"ч:мм"),"-",TEXT(График!CB11,"ч:ММ"))))</f>
        <v>В</v>
      </c>
      <c r="AD22" s="336" t="str">
        <f>IF(ISTEXT(График!CD11),График!CD11,(CONCATENATE(TEXT(График!CD11,"ч:мм"),"-",TEXT(График!CE11,"ч:ММ"))))</f>
        <v>В</v>
      </c>
      <c r="AE22" s="336" t="str">
        <f>IF(ISTEXT(График!CG11),График!CG11,(CONCATENATE(TEXT(График!CG11,"ч:мм"),"-",TEXT(График!CH11,"ч:ММ"))))</f>
        <v>6:45-15:45</v>
      </c>
      <c r="AF22" s="336" t="str">
        <f>IF(ISTEXT(График!CJ11),График!CJ11,(CONCATENATE(TEXT(График!CJ11,"ч:мм"),"-",TEXT(График!CK11,"ч:ММ"))))</f>
        <v>6:45-15:45</v>
      </c>
      <c r="AG22" s="336" t="str">
        <f>IF(ISTEXT(График!CM11),График!CM11,(CONCATENATE(TEXT(График!CM11,"ч:мм"),"-",TEXT(График!CN11,"ч:ММ"))))</f>
        <v>6:45-15:45</v>
      </c>
      <c r="AH22" s="336" t="str">
        <f>IF(ISTEXT(График!CP11),График!CP11,(CONCATENATE(TEXT(График!CP11,"ч:мм"),"-",TEXT(График!CQ11,"ч:ММ"))))</f>
        <v>9:30-17:30</v>
      </c>
      <c r="AI22" s="336" t="str">
        <f>IF(ISTEXT(График!CS11),График!CS11,(CONCATENATE(TEXT(График!CS11,"ч:мм"),"-",TEXT(График!CT11,"ч:ММ"))))</f>
        <v>0:00-0:00</v>
      </c>
      <c r="AJ22" s="98"/>
      <c r="AK22" s="397"/>
    </row>
    <row r="23" spans="1:37" ht="44.25" thickBot="1" x14ac:dyDescent="0.35">
      <c r="A23" s="94">
        <v>7</v>
      </c>
      <c r="B23" s="478">
        <f>VLOOKUP(A23,График!A:C,2,TRUE)</f>
        <v>1401</v>
      </c>
      <c r="C23" s="332" t="str">
        <f>VLOOKUP(A23,График!A:D,3,TRUE)</f>
        <v>Денисенко Елена Алексеевна</v>
      </c>
      <c r="D23" s="331" t="str">
        <f>VLOOKUP(C23,'Список КК'!M:O,3,0)</f>
        <v>кассир-консультант</v>
      </c>
      <c r="E23" s="336" t="str">
        <f>IF(ISTEXT(График!G12),График!G12,(CONCATENATE(TEXT(График!G12,"ч:мм"),"-",TEXT(График!H12,"ч:ММ"))))</f>
        <v>9:00-18:00</v>
      </c>
      <c r="F23" s="336" t="str">
        <f>IF(ISTEXT(График!J12),График!J12,(CONCATENATE(TEXT(График!J12,"ч:мм"),"-",TEXT(График!K12,"ч:ММ"))))</f>
        <v>9:30-18:30</v>
      </c>
      <c r="G23" s="336" t="str">
        <f>IF(ISTEXT(График!M12),График!M12,(CONCATENATE(TEXT(График!M12,"ч:мм"),"-",TEXT(График!N12,"ч:ММ"))))</f>
        <v>9:30-18:30</v>
      </c>
      <c r="H23" s="336" t="str">
        <f>IF(ISTEXT(График!P12),График!P12,(CONCATENATE(TEXT(График!P12,"ч:мм"),"-",TEXT(График!Q12,"ч:ММ"))))</f>
        <v>6:45-15:45</v>
      </c>
      <c r="I23" s="336" t="str">
        <f>IF(ISTEXT(График!S12),График!S12,(CONCATENATE(TEXT(График!S12,"ч:мм"),"-",TEXT(График!T12,"ч:ММ"))))</f>
        <v>В</v>
      </c>
      <c r="J23" s="336" t="str">
        <f>IF(ISTEXT(График!V12),График!V12,(CONCATENATE(TEXT(График!V12,"ч:мм"),"-",TEXT(График!W12,"ч:ММ"))))</f>
        <v>В</v>
      </c>
      <c r="K23" s="336" t="str">
        <f>IF(ISTEXT(График!Y12),График!Y12,(CONCATENATE(TEXT(График!Y12,"ч:мм"),"-",TEXT(График!Z12,"ч:ММ"))))</f>
        <v>6:45-15:45</v>
      </c>
      <c r="L23" s="336" t="str">
        <f>IF(ISTEXT(График!AB12),График!AB12,(CONCATENATE(TEXT(График!AB12,"ч:мм"),"-",TEXT(График!AC12,"ч:ММ"))))</f>
        <v>6:45-15:45</v>
      </c>
      <c r="M23" s="336" t="str">
        <f>IF(ISTEXT(График!AE12),График!AE12,(CONCATENATE(TEXT(График!AE12,"ч:мм"),"-",TEXT(График!AF12,"ч:ММ"))))</f>
        <v>7:00-16:00</v>
      </c>
      <c r="N23" s="336" t="str">
        <f>IF(ISTEXT(График!AH12),График!AH12,(CONCATENATE(TEXT(График!AH12,"ч:мм"),"-",TEXT(График!AI12,"ч:ММ"))))</f>
        <v>В</v>
      </c>
      <c r="O23" s="336" t="str">
        <f>IF(ISTEXT(График!AK12),График!AK12,(CONCATENATE(TEXT(График!AK12,"ч:мм"),"-",TEXT(График!AL12,"ч:ММ"))))</f>
        <v>12:00-21:00</v>
      </c>
      <c r="P23" s="336" t="str">
        <f>IF(ISTEXT(График!AN12),График!AN12,(CONCATENATE(TEXT(График!AN12,"ч:мм"),"-",TEXT(График!AO12,"ч:ММ"))))</f>
        <v>15:30-0:30</v>
      </c>
      <c r="Q23" s="336" t="str">
        <f>IF(ISTEXT(График!AQ12),График!AQ12,(CONCATENATE(TEXT(График!AQ12,"ч:мм"),"-",TEXT(График!AR12,"ч:ММ"))))</f>
        <v>6:45-15:45</v>
      </c>
      <c r="R23" s="336" t="str">
        <f>IF(ISTEXT(График!AT12),График!AT12,(CONCATENATE(TEXT(График!AT12,"ч:мм"),"-",TEXT(График!AU12,"ч:ММ"))))</f>
        <v>В</v>
      </c>
      <c r="S23" s="336" t="str">
        <f>IF(ISTEXT(График!AW12),График!AW12,(CONCATENATE(TEXT(График!AW12,"ч:мм"),"-",TEXT(График!AX12,"ч:ММ"))))</f>
        <v>В</v>
      </c>
      <c r="T23" s="336" t="str">
        <f>IF(ISTEXT(График!AZ12),График!AZ12,(CONCATENATE(TEXT(График!AZ12,"ч:мм"),"-",TEXT(График!BA12,"ч:ММ"))))</f>
        <v>6:45-15:45</v>
      </c>
      <c r="U23" s="336" t="str">
        <f>IF(ISTEXT(График!BC12),График!BC12,(CONCATENATE(TEXT(График!BC12,"ч:мм"),"-",TEXT(График!BD12,"ч:ММ"))))</f>
        <v>6:45-15:45</v>
      </c>
      <c r="V23" s="336" t="str">
        <f>IF(ISTEXT(График!BF12),График!BF12,(CONCATENATE(TEXT(График!BF12,"ч:мм"),"-",TEXT(График!BG12,"ч:ММ"))))</f>
        <v>6:45-15:45</v>
      </c>
      <c r="W23" s="336" t="str">
        <f>IF(ISTEXT(График!BI12),График!BI12,(CONCATENATE(TEXT(График!BI12,"ч:мм"),"-",TEXT(График!BJ12,"ч:ММ"))))</f>
        <v>В</v>
      </c>
      <c r="X23" s="336" t="str">
        <f>IF(ISTEXT(График!BL12),График!BL12,(CONCATENATE(TEXT(График!BL12,"ч:мм"),"-",TEXT(График!BM12,"ч:ММ"))))</f>
        <v>В</v>
      </c>
      <c r="Y23" s="336" t="str">
        <f>IF(ISTEXT(График!BO12),График!BO12,(CONCATENATE(TEXT(График!BO12,"ч:мм"),"-",TEXT(График!BP12,"ч:ММ"))))</f>
        <v>6:45-15:45</v>
      </c>
      <c r="Z23" s="336" t="str">
        <f>IF(ISTEXT(График!BR12),График!BR12,(CONCATENATE(TEXT(График!BR12,"ч:мм"),"-",TEXT(График!BS12,"ч:ММ"))))</f>
        <v>9:30-18:30</v>
      </c>
      <c r="AA23" s="336" t="str">
        <f>IF(ISTEXT(График!BU12),График!BU12,(CONCATENATE(TEXT(График!BU12,"ч:мм"),"-",TEXT(График!BV12,"ч:ММ"))))</f>
        <v>10:00-19:00</v>
      </c>
      <c r="AB23" s="336" t="str">
        <f>IF(ISTEXT(График!BX12),График!BX12,(CONCATENATE(TEXT(График!BX12,"ч:мм"),"-",TEXT(График!BY12,"ч:ММ"))))</f>
        <v>13:00-22:00</v>
      </c>
      <c r="AC23" s="336" t="str">
        <f>IF(ISTEXT(График!CA12),График!CA12,(CONCATENATE(TEXT(График!CA12,"ч:мм"),"-",TEXT(График!CB12,"ч:ММ"))))</f>
        <v>13:00-22:00</v>
      </c>
      <c r="AD23" s="336" t="str">
        <f>IF(ISTEXT(График!CD12),График!CD12,(CONCATENATE(TEXT(График!CD12,"ч:мм"),"-",TEXT(График!CE12,"ч:ММ"))))</f>
        <v>В</v>
      </c>
      <c r="AE23" s="336" t="str">
        <f>IF(ISTEXT(График!CG12),График!CG12,(CONCATENATE(TEXT(График!CG12,"ч:мм"),"-",TEXT(График!CH12,"ч:ММ"))))</f>
        <v>В</v>
      </c>
      <c r="AF23" s="336" t="str">
        <f>IF(ISTEXT(График!CJ12),График!CJ12,(CONCATENATE(TEXT(График!CJ12,"ч:мм"),"-",TEXT(График!CK12,"ч:ММ"))))</f>
        <v>6:45-15:45</v>
      </c>
      <c r="AG23" s="336" t="str">
        <f>IF(ISTEXT(График!CM12),График!CM12,(CONCATENATE(TEXT(График!CM12,"ч:мм"),"-",TEXT(График!CN12,"ч:ММ"))))</f>
        <v>6:45-15:45</v>
      </c>
      <c r="AH23" s="336" t="str">
        <f>IF(ISTEXT(График!CP12),График!CP12,(CONCATENATE(TEXT(График!CP12,"ч:мм"),"-",TEXT(График!CQ12,"ч:ММ"))))</f>
        <v>9:00-17:00</v>
      </c>
      <c r="AI23" s="336" t="str">
        <f>IF(ISTEXT(График!CS12),График!CS12,(CONCATENATE(TEXT(График!CS12,"ч:мм"),"-",TEXT(График!CT12,"ч:ММ"))))</f>
        <v>0:00-0:00</v>
      </c>
      <c r="AJ23" s="98"/>
      <c r="AK23" s="397"/>
    </row>
    <row r="24" spans="1:37" ht="44.25" thickBot="1" x14ac:dyDescent="0.35">
      <c r="A24" s="94">
        <v>8</v>
      </c>
      <c r="B24" s="478">
        <f>VLOOKUP(A24,График!A:C,2,TRUE)</f>
        <v>38165</v>
      </c>
      <c r="C24" s="332" t="str">
        <f>VLOOKUP(A24,График!A:D,3,TRUE)</f>
        <v>Димитрак Анжелика Владимировна</v>
      </c>
      <c r="D24" s="331" t="str">
        <f>VLOOKUP(C24,'Список КК'!M:O,3,0)</f>
        <v>кассир-консультант</v>
      </c>
      <c r="E24" s="336" t="str">
        <f>IF(ISTEXT(График!G13),График!G13,(CONCATENATE(TEXT(График!G13,"ч:мм"),"-",TEXT(График!H13,"ч:ММ"))))</f>
        <v>7:30-16:30</v>
      </c>
      <c r="F24" s="336" t="str">
        <f>IF(ISTEXT(График!J13),График!J13,(CONCATENATE(TEXT(График!J13,"ч:мм"),"-",TEXT(График!K13,"ч:ММ"))))</f>
        <v>8:00-17:00</v>
      </c>
      <c r="G24" s="336" t="str">
        <f>IF(ISTEXT(График!M13),График!M13,(CONCATENATE(TEXT(График!M13,"ч:мм"),"-",TEXT(График!N13,"ч:ММ"))))</f>
        <v>8:00-17:00</v>
      </c>
      <c r="H24" s="336" t="str">
        <f>IF(ISTEXT(График!P13),График!P13,(CONCATENATE(TEXT(График!P13,"ч:мм"),"-",TEXT(График!Q13,"ч:ММ"))))</f>
        <v>В</v>
      </c>
      <c r="I24" s="336" t="str">
        <f>IF(ISTEXT(График!S13),График!S13,(CONCATENATE(TEXT(График!S13,"ч:мм"),"-",TEXT(График!T13,"ч:ММ"))))</f>
        <v>10:00-19:00</v>
      </c>
      <c r="J24" s="336" t="str">
        <f>IF(ISTEXT(График!V13),График!V13,(CONCATENATE(TEXT(График!V13,"ч:мм"),"-",TEXT(График!W13,"ч:ММ"))))</f>
        <v>10:00-19:00</v>
      </c>
      <c r="K24" s="336" t="str">
        <f>IF(ISTEXT(График!Y13),График!Y13,(CONCATENATE(TEXT(График!Y13,"ч:мм"),"-",TEXT(График!Z13,"ч:ММ"))))</f>
        <v>15:30-0:30</v>
      </c>
      <c r="L24" s="336" t="str">
        <f>IF(ISTEXT(График!AB13),График!AB13,(CONCATENATE(TEXT(График!AB13,"ч:мм"),"-",TEXT(График!AC13,"ч:ММ"))))</f>
        <v>15:30-0:30</v>
      </c>
      <c r="M24" s="336" t="str">
        <f>IF(ISTEXT(График!AE13),График!AE13,(CONCATENATE(TEXT(График!AE13,"ч:мм"),"-",TEXT(График!AF13,"ч:ММ"))))</f>
        <v>15:30-0:30</v>
      </c>
      <c r="N24" s="336" t="str">
        <f>IF(ISTEXT(График!AH13),График!AH13,(CONCATENATE(TEXT(График!AH13,"ч:мм"),"-",TEXT(График!AI13,"ч:ММ"))))</f>
        <v>В</v>
      </c>
      <c r="O24" s="336" t="str">
        <f>IF(ISTEXT(График!AK13),График!AK13,(CONCATENATE(TEXT(График!AK13,"ч:мм"),"-",TEXT(График!AL13,"ч:ММ"))))</f>
        <v>В</v>
      </c>
      <c r="P24" s="336" t="str">
        <f>IF(ISTEXT(График!AN13),График!AN13,(CONCATENATE(TEXT(График!AN13,"ч:мм"),"-",TEXT(График!AO13,"ч:ММ"))))</f>
        <v>8:00-17:00</v>
      </c>
      <c r="Q24" s="336" t="str">
        <f>IF(ISTEXT(График!AQ13),График!AQ13,(CONCATENATE(TEXT(График!AQ13,"ч:мм"),"-",TEXT(График!AR13,"ч:ММ"))))</f>
        <v>8:00-17:00</v>
      </c>
      <c r="R24" s="336" t="str">
        <f>IF(ISTEXT(График!AT13),График!AT13,(CONCATENATE(TEXT(График!AT13,"ч:мм"),"-",TEXT(График!AU13,"ч:ММ"))))</f>
        <v>8:30-17:30</v>
      </c>
      <c r="S24" s="336" t="str">
        <f>IF(ISTEXT(График!AW13),График!AW13,(CONCATENATE(TEXT(График!AW13,"ч:мм"),"-",TEXT(График!AX13,"ч:ММ"))))</f>
        <v>11:30-20:30</v>
      </c>
      <c r="T24" s="336" t="str">
        <f>IF(ISTEXT(График!AZ13),График!AZ13,(CONCATENATE(TEXT(График!AZ13,"ч:мм"),"-",TEXT(График!BA13,"ч:ММ"))))</f>
        <v>В</v>
      </c>
      <c r="U24" s="336" t="str">
        <f>IF(ISTEXT(График!BC13),График!BC13,(CONCATENATE(TEXT(График!BC13,"ч:мм"),"-",TEXT(График!BD13,"ч:ММ"))))</f>
        <v>15:30-0:30</v>
      </c>
      <c r="V24" s="336" t="str">
        <f>IF(ISTEXT(График!BF13),График!BF13,(CONCATENATE(TEXT(График!BF13,"ч:мм"),"-",TEXT(График!BG13,"ч:ММ"))))</f>
        <v>15:30-0:30</v>
      </c>
      <c r="W24" s="336" t="str">
        <f>IF(ISTEXT(График!BI13),График!BI13,(CONCATENATE(TEXT(График!BI13,"ч:мм"),"-",TEXT(График!BJ13,"ч:ММ"))))</f>
        <v>15:30-0:30</v>
      </c>
      <c r="X24" s="336" t="str">
        <f>IF(ISTEXT(График!BL13),График!BL13,(CONCATENATE(TEXT(График!BL13,"ч:мм"),"-",TEXT(График!BM13,"ч:ММ"))))</f>
        <v>В</v>
      </c>
      <c r="Y24" s="336" t="str">
        <f>IF(ISTEXT(График!BO13),График!BO13,(CONCATENATE(TEXT(График!BO13,"ч:мм"),"-",TEXT(График!BP13,"ч:ММ"))))</f>
        <v>В</v>
      </c>
      <c r="Z24" s="336" t="str">
        <f>IF(ISTEXT(График!BR13),График!BR13,(CONCATENATE(TEXT(График!BR13,"ч:мм"),"-",TEXT(График!BS13,"ч:ММ"))))</f>
        <v>8:30-17:30</v>
      </c>
      <c r="AA24" s="336" t="str">
        <f>IF(ISTEXT(График!BU13),График!BU13,(CONCATENATE(TEXT(График!BU13,"ч:мм"),"-",TEXT(График!BV13,"ч:ММ"))))</f>
        <v>В</v>
      </c>
      <c r="AB24" s="336" t="str">
        <f>IF(ISTEXT(График!BX13),График!BX13,(CONCATENATE(TEXT(График!BX13,"ч:мм"),"-",TEXT(График!BY13,"ч:ММ"))))</f>
        <v>15:30-0:30</v>
      </c>
      <c r="AC24" s="336" t="str">
        <f>IF(ISTEXT(График!CA13),График!CA13,(CONCATENATE(TEXT(График!CA13,"ч:мм"),"-",TEXT(График!CB13,"ч:ММ"))))</f>
        <v>В</v>
      </c>
      <c r="AD24" s="336" t="str">
        <f>IF(ISTEXT(График!CD13),График!CD13,(CONCATENATE(TEXT(График!CD13,"ч:мм"),"-",TEXT(График!CE13,"ч:ММ"))))</f>
        <v>В</v>
      </c>
      <c r="AE24" s="336" t="str">
        <f>IF(ISTEXT(График!CG13),График!CG13,(CONCATENATE(TEXT(График!CG13,"ч:мм"),"-",TEXT(График!CH13,"ч:ММ"))))</f>
        <v>9:30-18:30</v>
      </c>
      <c r="AF24" s="336" t="str">
        <f>IF(ISTEXT(График!CJ13),График!CJ13,(CONCATENATE(TEXT(График!CJ13,"ч:мм"),"-",TEXT(График!CK13,"ч:ММ"))))</f>
        <v>9:30-18:30</v>
      </c>
      <c r="AG24" s="336" t="str">
        <f>IF(ISTEXT(График!CM13),График!CM13,(CONCATENATE(TEXT(График!CM13,"ч:мм"),"-",TEXT(График!CN13,"ч:ММ"))))</f>
        <v>11:00-20:00</v>
      </c>
      <c r="AH24" s="336" t="str">
        <f>IF(ISTEXT(График!CP13),График!CP13,(CONCATENATE(TEXT(График!CP13,"ч:мм"),"-",TEXT(График!CQ13,"ч:ММ"))))</f>
        <v>16:30-0:30</v>
      </c>
      <c r="AI24" s="336" t="str">
        <f>IF(ISTEXT(График!CS13),График!CS13,(CONCATENATE(TEXT(График!CS13,"ч:мм"),"-",TEXT(График!CT13,"ч:ММ"))))</f>
        <v>0:00-0:00</v>
      </c>
      <c r="AJ24" s="98"/>
      <c r="AK24" s="397"/>
    </row>
    <row r="25" spans="1:37" ht="44.25" thickBot="1" x14ac:dyDescent="0.35">
      <c r="A25" s="94">
        <v>9</v>
      </c>
      <c r="B25" s="478">
        <f>VLOOKUP(A25,График!A:C,2,TRUE)</f>
        <v>13332</v>
      </c>
      <c r="C25" s="332" t="str">
        <f>VLOOKUP(A25,График!A:D,3,TRUE)</f>
        <v>Долгова Надежда Емельяновна</v>
      </c>
      <c r="D25" s="331" t="str">
        <f>VLOOKUP(C25,'Список КК'!M:O,3,0)</f>
        <v>кассир-консультант</v>
      </c>
      <c r="E25" s="336" t="str">
        <f>IF(ISTEXT(График!G14),График!G14,(CONCATENATE(TEXT(График!G14,"ч:мм"),"-",TEXT(График!H14,"ч:ММ"))))</f>
        <v>В</v>
      </c>
      <c r="F25" s="336" t="str">
        <f>IF(ISTEXT(График!J14),График!J14,(CONCATENATE(TEXT(График!J14,"ч:мм"),"-",TEXT(График!K14,"ч:ММ"))))</f>
        <v>ОТ</v>
      </c>
      <c r="G25" s="336" t="str">
        <f>IF(ISTEXT(График!M14),График!M14,(CONCATENATE(TEXT(График!M14,"ч:мм"),"-",TEXT(График!N14,"ч:ММ"))))</f>
        <v>ОТ</v>
      </c>
      <c r="H25" s="336" t="str">
        <f>IF(ISTEXT(График!P14),График!P14,(CONCATENATE(TEXT(График!P14,"ч:мм"),"-",TEXT(График!Q14,"ч:ММ"))))</f>
        <v>ОТ</v>
      </c>
      <c r="I25" s="336" t="str">
        <f>IF(ISTEXT(График!S14),График!S14,(CONCATENATE(TEXT(График!S14,"ч:мм"),"-",TEXT(График!T14,"ч:ММ"))))</f>
        <v>ОТ</v>
      </c>
      <c r="J25" s="336" t="str">
        <f>IF(ISTEXT(График!V14),График!V14,(CONCATENATE(TEXT(График!V14,"ч:мм"),"-",TEXT(График!W14,"ч:ММ"))))</f>
        <v>ОТ</v>
      </c>
      <c r="K25" s="336" t="str">
        <f>IF(ISTEXT(График!Y14),График!Y14,(CONCATENATE(TEXT(График!Y14,"ч:мм"),"-",TEXT(График!Z14,"ч:ММ"))))</f>
        <v>В</v>
      </c>
      <c r="L25" s="336" t="str">
        <f>IF(ISTEXT(График!AB14),График!AB14,(CONCATENATE(TEXT(График!AB14,"ч:мм"),"-",TEXT(График!AC14,"ч:ММ"))))</f>
        <v>В</v>
      </c>
      <c r="M25" s="336" t="str">
        <f>IF(ISTEXT(График!AE14),График!AE14,(CONCATENATE(TEXT(График!AE14,"ч:мм"),"-",TEXT(График!AF14,"ч:ММ"))))</f>
        <v>В</v>
      </c>
      <c r="N25" s="336" t="str">
        <f>IF(ISTEXT(График!AH14),График!AH14,(CONCATENATE(TEXT(График!AH14,"ч:мм"),"-",TEXT(График!AI14,"ч:ММ"))))</f>
        <v>15:00-0:00</v>
      </c>
      <c r="O25" s="336" t="str">
        <f>IF(ISTEXT(График!AK14),График!AK14,(CONCATENATE(TEXT(График!AK14,"ч:мм"),"-",TEXT(График!AL14,"ч:ММ"))))</f>
        <v>15:00-0:00</v>
      </c>
      <c r="P25" s="336" t="str">
        <f>IF(ISTEXT(График!AN14),График!AN14,(CONCATENATE(TEXT(График!AN14,"ч:мм"),"-",TEXT(График!AO14,"ч:ММ"))))</f>
        <v>В</v>
      </c>
      <c r="Q25" s="336" t="str">
        <f>IF(ISTEXT(График!AQ14),График!AQ14,(CONCATENATE(TEXT(График!AQ14,"ч:мм"),"-",TEXT(График!AR14,"ч:ММ"))))</f>
        <v>В</v>
      </c>
      <c r="R25" s="336" t="str">
        <f>IF(ISTEXT(График!AT14),График!AT14,(CONCATENATE(TEXT(График!AT14,"ч:мм"),"-",TEXT(График!AU14,"ч:ММ"))))</f>
        <v>8:00-17:00</v>
      </c>
      <c r="S25" s="336" t="str">
        <f>IF(ISTEXT(График!AW14),График!AW14,(CONCATENATE(TEXT(График!AW14,"ч:мм"),"-",TEXT(График!AX14,"ч:ММ"))))</f>
        <v>8:00-17:00</v>
      </c>
      <c r="T25" s="336" t="str">
        <f>IF(ISTEXT(График!AZ14),График!AZ14,(CONCATENATE(TEXT(График!AZ14,"ч:мм"),"-",TEXT(График!BA14,"ч:ММ"))))</f>
        <v>8:00-17:00</v>
      </c>
      <c r="U25" s="336" t="str">
        <f>IF(ISTEXT(График!BC14),График!BC14,(CONCATENATE(TEXT(График!BC14,"ч:мм"),"-",TEXT(График!BD14,"ч:ММ"))))</f>
        <v>11:30-20:30</v>
      </c>
      <c r="V25" s="336" t="str">
        <f>IF(ISTEXT(График!BF14),График!BF14,(CONCATENATE(TEXT(График!BF14,"ч:мм"),"-",TEXT(График!BG14,"ч:ММ"))))</f>
        <v>В</v>
      </c>
      <c r="W25" s="336" t="str">
        <f>IF(ISTEXT(График!BI14),График!BI14,(CONCATENATE(TEXT(График!BI14,"ч:мм"),"-",TEXT(График!BJ14,"ч:ММ"))))</f>
        <v>15:30-0:30</v>
      </c>
      <c r="X25" s="336" t="str">
        <f>IF(ISTEXT(График!BL14),График!BL14,(CONCATENATE(TEXT(График!BL14,"ч:мм"),"-",TEXT(График!BM14,"ч:ММ"))))</f>
        <v>8:00-17:00</v>
      </c>
      <c r="Y25" s="336" t="str">
        <f>IF(ISTEXT(График!BO14),График!BO14,(CONCATENATE(TEXT(График!BO14,"ч:мм"),"-",TEXT(График!BP14,"ч:ММ"))))</f>
        <v>8:30-17:30</v>
      </c>
      <c r="Z25" s="336" t="str">
        <f>IF(ISTEXT(График!BR14),График!BR14,(CONCATENATE(TEXT(График!BR14,"ч:мм"),"-",TEXT(График!BS14,"ч:ММ"))))</f>
        <v>8:30-17:30</v>
      </c>
      <c r="AA25" s="336" t="str">
        <f>IF(ISTEXT(График!BU14),График!BU14,(CONCATENATE(TEXT(График!BU14,"ч:мм"),"-",TEXT(График!BV14,"ч:ММ"))))</f>
        <v>16:00-1:00</v>
      </c>
      <c r="AB25" s="336" t="str">
        <f>IF(ISTEXT(График!BX14),График!BX14,(CONCATENATE(TEXT(График!BX14,"ч:мм"),"-",TEXT(График!BY14,"ч:ММ"))))</f>
        <v>В</v>
      </c>
      <c r="AC25" s="336" t="str">
        <f>IF(ISTEXT(График!CA14),График!CA14,(CONCATENATE(TEXT(График!CA14,"ч:мм"),"-",TEXT(График!CB14,"ч:ММ"))))</f>
        <v>В</v>
      </c>
      <c r="AD25" s="336" t="str">
        <f>IF(ISTEXT(График!CD14),График!CD14,(CONCATENATE(TEXT(График!CD14,"ч:мм"),"-",TEXT(График!CE14,"ч:ММ"))))</f>
        <v>15:00-0:00</v>
      </c>
      <c r="AE25" s="336" t="str">
        <f>IF(ISTEXT(График!CG14),График!CG14,(CONCATENATE(TEXT(График!CG14,"ч:мм"),"-",TEXT(График!CH14,"ч:ММ"))))</f>
        <v>15:00-0:00</v>
      </c>
      <c r="AF25" s="336" t="str">
        <f>IF(ISTEXT(График!CJ14),График!CJ14,(CONCATENATE(TEXT(График!CJ14,"ч:мм"),"-",TEXT(График!CK14,"ч:ММ"))))</f>
        <v>16:00-1:00</v>
      </c>
      <c r="AG25" s="336" t="str">
        <f>IF(ISTEXT(График!CM14),График!CM14,(CONCATENATE(TEXT(График!CM14,"ч:мм"),"-",TEXT(График!CN14,"ч:ММ"))))</f>
        <v>16:00-1:00</v>
      </c>
      <c r="AH25" s="336" t="str">
        <f>IF(ISTEXT(График!CP14),График!CP14,(CONCATENATE(TEXT(График!CP14,"ч:мм"),"-",TEXT(График!CQ14,"ч:ММ"))))</f>
        <v>В</v>
      </c>
      <c r="AI25" s="336" t="str">
        <f>IF(ISTEXT(График!CS14),График!CS14,(CONCATENATE(TEXT(График!CS14,"ч:мм"),"-",TEXT(График!CT14,"ч:ММ"))))</f>
        <v>0:00-0:00</v>
      </c>
      <c r="AJ25" s="98"/>
      <c r="AK25" s="397"/>
    </row>
    <row r="26" spans="1:37" ht="44.25" thickBot="1" x14ac:dyDescent="0.35">
      <c r="A26" s="94">
        <v>10</v>
      </c>
      <c r="B26" s="478">
        <f>VLOOKUP(A26,График!A:C,2,TRUE)</f>
        <v>21942</v>
      </c>
      <c r="C26" s="332" t="str">
        <f>VLOOKUP(A26,График!A:D,3,TRUE)</f>
        <v>Зеленко Ольга Ивановна</v>
      </c>
      <c r="D26" s="331" t="str">
        <f>VLOOKUP(C26,'Список КК'!M:O,3,0)</f>
        <v>кассир-консультант</v>
      </c>
      <c r="E26" s="336" t="str">
        <f>IF(ISTEXT(График!G15),График!G15,(CONCATENATE(TEXT(График!G15,"ч:мм"),"-",TEXT(График!H15,"ч:ММ"))))</f>
        <v>В</v>
      </c>
      <c r="F26" s="336" t="str">
        <f>IF(ISTEXT(График!J15),График!J15,(CONCATENATE(TEXT(График!J15,"ч:мм"),"-",TEXT(График!K15,"ч:ММ"))))</f>
        <v>7:30-16:30</v>
      </c>
      <c r="G26" s="336" t="str">
        <f>IF(ISTEXT(График!M15),График!M15,(CONCATENATE(TEXT(График!M15,"ч:мм"),"-",TEXT(График!N15,"ч:ММ"))))</f>
        <v>7:30-16:30</v>
      </c>
      <c r="H26" s="336" t="str">
        <f>IF(ISTEXT(График!P15),График!P15,(CONCATENATE(TEXT(График!P15,"ч:мм"),"-",TEXT(График!Q15,"ч:ММ"))))</f>
        <v>В</v>
      </c>
      <c r="I26" s="336" t="str">
        <f>IF(ISTEXT(График!S15),График!S15,(CONCATENATE(TEXT(График!S15,"ч:мм"),"-",TEXT(График!T15,"ч:ММ"))))</f>
        <v>11:30-20:30</v>
      </c>
      <c r="J26" s="336" t="str">
        <f>IF(ISTEXT(График!V15),График!V15,(CONCATENATE(TEXT(График!V15,"ч:мм"),"-",TEXT(График!W15,"ч:ММ"))))</f>
        <v>11:30-20:30</v>
      </c>
      <c r="K26" s="336" t="str">
        <f>IF(ISTEXT(График!Y15),График!Y15,(CONCATENATE(TEXT(График!Y15,"ч:мм"),"-",TEXT(График!Z15,"ч:ММ"))))</f>
        <v>11:30-20:30</v>
      </c>
      <c r="L26" s="336" t="str">
        <f>IF(ISTEXT(График!AB15),График!AB15,(CONCATENATE(TEXT(График!AB15,"ч:мм"),"-",TEXT(График!AC15,"ч:ММ"))))</f>
        <v>11:30-20:30</v>
      </c>
      <c r="M26" s="336" t="str">
        <f>IF(ISTEXT(График!AE15),График!AE15,(CONCATENATE(TEXT(График!AE15,"ч:мм"),"-",TEXT(График!AF15,"ч:ММ"))))</f>
        <v>15:00-0:00</v>
      </c>
      <c r="N26" s="336" t="str">
        <f>IF(ISTEXT(График!AH15),График!AH15,(CONCATENATE(TEXT(График!AH15,"ч:мм"),"-",TEXT(График!AI15,"ч:ММ"))))</f>
        <v>В</v>
      </c>
      <c r="O26" s="336" t="str">
        <f>IF(ISTEXT(График!AK15),График!AK15,(CONCATENATE(TEXT(График!AK15,"ч:мм"),"-",TEXT(График!AL15,"ч:ММ"))))</f>
        <v>В</v>
      </c>
      <c r="P26" s="336" t="str">
        <f>IF(ISTEXT(График!AN15),График!AN15,(CONCATENATE(TEXT(График!AN15,"ч:мм"),"-",TEXT(График!AO15,"ч:ММ"))))</f>
        <v>15:00-0:00</v>
      </c>
      <c r="Q26" s="336" t="str">
        <f>IF(ISTEXT(График!AQ15),График!AQ15,(CONCATENATE(TEXT(График!AQ15,"ч:мм"),"-",TEXT(График!AR15,"ч:ММ"))))</f>
        <v>15:00-0:00</v>
      </c>
      <c r="R26" s="336" t="str">
        <f>IF(ISTEXT(График!AT15),График!AT15,(CONCATENATE(TEXT(График!AT15,"ч:мм"),"-",TEXT(График!AU15,"ч:ММ"))))</f>
        <v>15:00-0:00</v>
      </c>
      <c r="S26" s="336" t="str">
        <f>IF(ISTEXT(График!AW15),График!AW15,(CONCATENATE(TEXT(График!AW15,"ч:мм"),"-",TEXT(График!AX15,"ч:ММ"))))</f>
        <v>В</v>
      </c>
      <c r="T26" s="336" t="str">
        <f>IF(ISTEXT(График!AZ15),График!AZ15,(CONCATENATE(TEXT(График!AZ15,"ч:мм"),"-",TEXT(График!BA15,"ч:ММ"))))</f>
        <v>В</v>
      </c>
      <c r="U26" s="336" t="str">
        <f>IF(ISTEXT(График!BC15),График!BC15,(CONCATENATE(TEXT(График!BC15,"ч:мм"),"-",TEXT(График!BD15,"ч:ММ"))))</f>
        <v>6:45-15:45</v>
      </c>
      <c r="V26" s="336" t="str">
        <f>IF(ISTEXT(График!BF15),График!BF15,(CONCATENATE(TEXT(График!BF15,"ч:мм"),"-",TEXT(График!BG15,"ч:ММ"))))</f>
        <v>7:30-16:30</v>
      </c>
      <c r="W26" s="336" t="str">
        <f>IF(ISTEXT(График!BI15),График!BI15,(CONCATENATE(TEXT(График!BI15,"ч:мм"),"-",TEXT(График!BJ15,"ч:ММ"))))</f>
        <v>9:30-18:30</v>
      </c>
      <c r="X26" s="336" t="str">
        <f>IF(ISTEXT(График!BL15),График!BL15,(CONCATENATE(TEXT(График!BL15,"ч:мм"),"-",TEXT(График!BM15,"ч:ММ"))))</f>
        <v>9:30-18:30</v>
      </c>
      <c r="Y26" s="336" t="str">
        <f>IF(ISTEXT(График!BO15),График!BO15,(CONCATENATE(TEXT(График!BO15,"ч:мм"),"-",TEXT(График!BP15,"ч:ММ"))))</f>
        <v>15:00-0:00</v>
      </c>
      <c r="Z26" s="336" t="str">
        <f>IF(ISTEXT(График!BR15),График!BR15,(CONCATENATE(TEXT(График!BR15,"ч:мм"),"-",TEXT(График!BS15,"ч:ММ"))))</f>
        <v>В</v>
      </c>
      <c r="AA26" s="336" t="str">
        <f>IF(ISTEXT(График!BU15),График!BU15,(CONCATENATE(TEXT(График!BU15,"ч:мм"),"-",TEXT(График!BV15,"ч:ММ"))))</f>
        <v>9:30-18:30</v>
      </c>
      <c r="AB26" s="336" t="str">
        <f>IF(ISTEXT(График!BX15),График!BX15,(CONCATENATE(TEXT(График!BX15,"ч:мм"),"-",TEXT(График!BY15,"ч:ММ"))))</f>
        <v>6:45-15:45</v>
      </c>
      <c r="AC26" s="336" t="str">
        <f>IF(ISTEXT(График!CA15),График!CA15,(CONCATENATE(TEXT(График!CA15,"ч:мм"),"-",TEXT(График!CB15,"ч:ММ"))))</f>
        <v>6:45-15:45</v>
      </c>
      <c r="AD26" s="336" t="str">
        <f>IF(ISTEXT(График!CD15),График!CD15,(CONCATENATE(TEXT(График!CD15,"ч:мм"),"-",TEXT(График!CE15,"ч:ММ"))))</f>
        <v>12:00-21:00</v>
      </c>
      <c r="AE26" s="336" t="str">
        <f>IF(ISTEXT(График!CG15),График!CG15,(CONCATENATE(TEXT(График!CG15,"ч:мм"),"-",TEXT(График!CH15,"ч:ММ"))))</f>
        <v>15:30-0:30</v>
      </c>
      <c r="AF26" s="336" t="str">
        <f>IF(ISTEXT(График!CJ15),График!CJ15,(CONCATENATE(TEXT(График!CJ15,"ч:мм"),"-",TEXT(График!CK15,"ч:ММ"))))</f>
        <v>В</v>
      </c>
      <c r="AG26" s="336" t="str">
        <f>IF(ISTEXT(График!CM15),График!CM15,(CONCATENATE(TEXT(График!CM15,"ч:мм"),"-",TEXT(График!CN15,"ч:ММ"))))</f>
        <v>В</v>
      </c>
      <c r="AH26" s="336" t="str">
        <f>IF(ISTEXT(График!CP15),График!CP15,(CONCATENATE(TEXT(График!CP15,"ч:мм"),"-",TEXT(График!CQ15,"ч:ММ"))))</f>
        <v>ОТ</v>
      </c>
      <c r="AI26" s="336" t="str">
        <f>IF(ISTEXT(График!CS15),График!CS15,(CONCATENATE(TEXT(График!CS15,"ч:мм"),"-",TEXT(График!CT15,"ч:ММ"))))</f>
        <v>0:00-0:00</v>
      </c>
      <c r="AJ26" s="98"/>
      <c r="AK26" s="397"/>
    </row>
    <row r="27" spans="1:37" ht="44.25" thickBot="1" x14ac:dyDescent="0.35">
      <c r="A27" s="94">
        <v>11</v>
      </c>
      <c r="B27" s="478">
        <f>VLOOKUP(A27,График!A:C,2,TRUE)</f>
        <v>780</v>
      </c>
      <c r="C27" s="332" t="str">
        <f>VLOOKUP(A27,График!A:D,3,TRUE)</f>
        <v>Зиновина Светлана Дмитриевна</v>
      </c>
      <c r="D27" s="331" t="str">
        <f>VLOOKUP(C27,'Список КК'!M:O,3,0)</f>
        <v>кассир-консультант</v>
      </c>
      <c r="E27" s="336" t="str">
        <f>IF(ISTEXT(График!G16),График!G16,(CONCATENATE(TEXT(График!G16,"ч:мм"),"-",TEXT(График!H16,"ч:ММ"))))</f>
        <v>В</v>
      </c>
      <c r="F27" s="336" t="str">
        <f>IF(ISTEXT(График!J16),График!J16,(CONCATENATE(TEXT(График!J16,"ч:мм"),"-",TEXT(График!K16,"ч:ММ"))))</f>
        <v>ОТ</v>
      </c>
      <c r="G27" s="336" t="str">
        <f>IF(ISTEXT(График!M16),График!M16,(CONCATENATE(TEXT(График!M16,"ч:мм"),"-",TEXT(График!N16,"ч:ММ"))))</f>
        <v>ОТ</v>
      </c>
      <c r="H27" s="336" t="str">
        <f>IF(ISTEXT(График!P16),График!P16,(CONCATENATE(TEXT(График!P16,"ч:мм"),"-",TEXT(График!Q16,"ч:ММ"))))</f>
        <v>ОТ</v>
      </c>
      <c r="I27" s="336" t="str">
        <f>IF(ISTEXT(График!S16),График!S16,(CONCATENATE(TEXT(График!S16,"ч:мм"),"-",TEXT(График!T16,"ч:ММ"))))</f>
        <v>ОТ</v>
      </c>
      <c r="J27" s="336" t="str">
        <f>IF(ISTEXT(График!V16),График!V16,(CONCATENATE(TEXT(График!V16,"ч:мм"),"-",TEXT(График!W16,"ч:ММ"))))</f>
        <v>ОТ</v>
      </c>
      <c r="K27" s="336" t="str">
        <f>IF(ISTEXT(График!Y16),График!Y16,(CONCATENATE(TEXT(График!Y16,"ч:мм"),"-",TEXT(График!Z16,"ч:ММ"))))</f>
        <v>В</v>
      </c>
      <c r="L27" s="336" t="str">
        <f>IF(ISTEXT(График!AB16),График!AB16,(CONCATENATE(TEXT(График!AB16,"ч:мм"),"-",TEXT(График!AC16,"ч:ММ"))))</f>
        <v>В</v>
      </c>
      <c r="M27" s="336" t="str">
        <f>IF(ISTEXT(График!AE16),График!AE16,(CONCATENATE(TEXT(График!AE16,"ч:мм"),"-",TEXT(График!AF16,"ч:ММ"))))</f>
        <v>9:30-18:30</v>
      </c>
      <c r="N27" s="336" t="str">
        <f>IF(ISTEXT(График!AH16),График!AH16,(CONCATENATE(TEXT(График!AH16,"ч:мм"),"-",TEXT(График!AI16,"ч:ММ"))))</f>
        <v>12:00-21:00</v>
      </c>
      <c r="O27" s="336" t="str">
        <f>IF(ISTEXT(График!AK16),График!AK16,(CONCATENATE(TEXT(График!AK16,"ч:мм"),"-",TEXT(График!AL16,"ч:ММ"))))</f>
        <v>12:00-21:00</v>
      </c>
      <c r="P27" s="336" t="str">
        <f>IF(ISTEXT(График!AN16),График!AN16,(CONCATENATE(TEXT(График!AN16,"ч:мм"),"-",TEXT(График!AO16,"ч:ММ"))))</f>
        <v>12:00-21:00</v>
      </c>
      <c r="Q27" s="336" t="str">
        <f>IF(ISTEXT(График!AQ16),График!AQ16,(CONCATENATE(TEXT(График!AQ16,"ч:мм"),"-",TEXT(График!AR16,"ч:ММ"))))</f>
        <v>В</v>
      </c>
      <c r="R27" s="336" t="str">
        <f>IF(ISTEXT(График!AT16),График!AT16,(CONCATENATE(TEXT(График!AT16,"ч:мм"),"-",TEXT(График!AU16,"ч:ММ"))))</f>
        <v>15:30-0:30</v>
      </c>
      <c r="S27" s="336" t="str">
        <f>IF(ISTEXT(График!AW16),График!AW16,(CONCATENATE(TEXT(График!AW16,"ч:мм"),"-",TEXT(График!AX16,"ч:ММ"))))</f>
        <v>15:30-0:30</v>
      </c>
      <c r="T27" s="336" t="str">
        <f>IF(ISTEXT(График!AZ16),График!AZ16,(CONCATENATE(TEXT(График!AZ16,"ч:мм"),"-",TEXT(График!BA16,"ч:ММ"))))</f>
        <v>В</v>
      </c>
      <c r="U27" s="336" t="str">
        <f>IF(ISTEXT(График!BC16),График!BC16,(CONCATENATE(TEXT(График!BC16,"ч:мм"),"-",TEXT(График!BD16,"ч:ММ"))))</f>
        <v>В</v>
      </c>
      <c r="V27" s="336" t="str">
        <f>IF(ISTEXT(График!BF16),График!BF16,(CONCATENATE(TEXT(График!BF16,"ч:мм"),"-",TEXT(График!BG16,"ч:ММ"))))</f>
        <v>12:00-21:00</v>
      </c>
      <c r="W27" s="336" t="str">
        <f>IF(ISTEXT(График!BI16),График!BI16,(CONCATENATE(TEXT(График!BI16,"ч:мм"),"-",TEXT(График!BJ16,"ч:ММ"))))</f>
        <v>16:00-1:00</v>
      </c>
      <c r="X27" s="336" t="str">
        <f>IF(ISTEXT(График!BL16),График!BL16,(CONCATENATE(TEXT(График!BL16,"ч:мм"),"-",TEXT(График!BM16,"ч:ММ"))))</f>
        <v>16:00-1:00</v>
      </c>
      <c r="Y27" s="336" t="str">
        <f>IF(ISTEXT(График!BO16),График!BO16,(CONCATENATE(TEXT(График!BO16,"ч:мм"),"-",TEXT(График!BP16,"ч:ММ"))))</f>
        <v>В</v>
      </c>
      <c r="Z27" s="336" t="str">
        <f>IF(ISTEXT(График!BR16),График!BR16,(CONCATENATE(TEXT(График!BR16,"ч:мм"),"-",TEXT(График!BS16,"ч:ММ"))))</f>
        <v>В</v>
      </c>
      <c r="AA27" s="336" t="str">
        <f>IF(ISTEXT(График!BU16),График!BU16,(CONCATENATE(TEXT(График!BU16,"ч:мм"),"-",TEXT(График!BV16,"ч:ММ"))))</f>
        <v>11:00-20:00</v>
      </c>
      <c r="AB27" s="336" t="str">
        <f>IF(ISTEXT(График!BX16),График!BX16,(CONCATENATE(TEXT(График!BX16,"ч:мм"),"-",TEXT(График!BY16,"ч:ММ"))))</f>
        <v>12:30-21:30</v>
      </c>
      <c r="AC27" s="336" t="str">
        <f>IF(ISTEXT(График!CA16),График!CA16,(CONCATENATE(TEXT(График!CA16,"ч:мм"),"-",TEXT(График!CB16,"ч:ММ"))))</f>
        <v>8:00-17:00</v>
      </c>
      <c r="AD27" s="336" t="str">
        <f>IF(ISTEXT(График!CD16),График!CD16,(CONCATENATE(TEXT(График!CD16,"ч:мм"),"-",TEXT(График!CE16,"ч:ММ"))))</f>
        <v>9:30-18:30</v>
      </c>
      <c r="AE27" s="336" t="str">
        <f>IF(ISTEXT(График!CG16),График!CG16,(CONCATENATE(TEXT(График!CG16,"ч:мм"),"-",TEXT(График!CH16,"ч:ММ"))))</f>
        <v>12:00-21:00</v>
      </c>
      <c r="AF27" s="336" t="str">
        <f>IF(ISTEXT(График!CJ16),График!CJ16,(CONCATENATE(TEXT(График!CJ16,"ч:мм"),"-",TEXT(График!CK16,"ч:ММ"))))</f>
        <v>В</v>
      </c>
      <c r="AG27" s="336" t="str">
        <f>IF(ISTEXT(График!CM16),График!CM16,(CONCATENATE(TEXT(График!CM16,"ч:мм"),"-",TEXT(График!CN16,"ч:ММ"))))</f>
        <v>В</v>
      </c>
      <c r="AH27" s="336" t="str">
        <f>IF(ISTEXT(График!CP16),График!CP16,(CONCATENATE(TEXT(График!CP16,"ч:мм"),"-",TEXT(График!CQ16,"ч:ММ"))))</f>
        <v>16:30-0:30</v>
      </c>
      <c r="AI27" s="336" t="str">
        <f>IF(ISTEXT(График!CS16),График!CS16,(CONCATENATE(TEXT(График!CS16,"ч:мм"),"-",TEXT(График!CT16,"ч:ММ"))))</f>
        <v>0:00-0:00</v>
      </c>
      <c r="AJ27" s="98"/>
      <c r="AK27" s="397"/>
    </row>
    <row r="28" spans="1:37" ht="44.25" thickBot="1" x14ac:dyDescent="0.35">
      <c r="A28" s="94">
        <v>12</v>
      </c>
      <c r="B28" s="478">
        <f>VLOOKUP(A28,График!A:C,2,TRUE)</f>
        <v>41567</v>
      </c>
      <c r="C28" s="332" t="str">
        <f>VLOOKUP(A28,График!A:D,3,TRUE)</f>
        <v>Зулпукарова Айсулу Аппазовна</v>
      </c>
      <c r="D28" s="331" t="str">
        <f>VLOOKUP(C28,'Список КК'!M:O,3,0)</f>
        <v>кассир-консультант</v>
      </c>
      <c r="E28" s="336" t="str">
        <f>IF(ISTEXT(График!G17),График!G17,(CONCATENATE(TEXT(График!G17,"ч:мм"),"-",TEXT(График!H17,"ч:ММ"))))</f>
        <v>6:45-15:45</v>
      </c>
      <c r="F28" s="336" t="str">
        <f>IF(ISTEXT(График!J17),График!J17,(CONCATENATE(TEXT(График!J17,"ч:мм"),"-",TEXT(График!K17,"ч:ММ"))))</f>
        <v>7:30-16:30</v>
      </c>
      <c r="G28" s="336" t="str">
        <f>IF(ISTEXT(График!M17),График!M17,(CONCATENATE(TEXT(График!M17,"ч:мм"),"-",TEXT(График!N17,"ч:ММ"))))</f>
        <v>7:30-16:30</v>
      </c>
      <c r="H28" s="336" t="str">
        <f>IF(ISTEXT(График!P17),График!P17,(CONCATENATE(TEXT(График!P17,"ч:мм"),"-",TEXT(График!Q17,"ч:ММ"))))</f>
        <v>7:30-16:30</v>
      </c>
      <c r="I28" s="336" t="str">
        <f>IF(ISTEXT(График!S17),График!S17,(CONCATENATE(TEXT(График!S17,"ч:мм"),"-",TEXT(График!T17,"ч:ММ"))))</f>
        <v>11:30-20:30</v>
      </c>
      <c r="J28" s="336" t="str">
        <f>IF(ISTEXT(График!V17),График!V17,(CONCATENATE(TEXT(График!V17,"ч:мм"),"-",TEXT(График!W17,"ч:ММ"))))</f>
        <v>В</v>
      </c>
      <c r="K28" s="336" t="str">
        <f>IF(ISTEXT(График!Y17),График!Y17,(CONCATENATE(TEXT(График!Y17,"ч:мм"),"-",TEXT(График!Z17,"ч:ММ"))))</f>
        <v>В</v>
      </c>
      <c r="L28" s="336" t="str">
        <f>IF(ISTEXT(График!AB17),График!AB17,(CONCATENATE(TEXT(График!AB17,"ч:мм"),"-",TEXT(График!AC17,"ч:ММ"))))</f>
        <v>7:00-16:00</v>
      </c>
      <c r="M28" s="336" t="str">
        <f>IF(ISTEXT(График!AE17),График!AE17,(CONCATENATE(TEXT(График!AE17,"ч:мм"),"-",TEXT(График!AF17,"ч:ММ"))))</f>
        <v>7:00-16:00</v>
      </c>
      <c r="N28" s="336" t="str">
        <f>IF(ISTEXT(График!AH17),График!AH17,(CONCATENATE(TEXT(График!AH17,"ч:мм"),"-",TEXT(График!AI17,"ч:ММ"))))</f>
        <v>10:30-19:30</v>
      </c>
      <c r="O28" s="336" t="str">
        <f>IF(ISTEXT(График!AK17),График!AK17,(CONCATENATE(TEXT(График!AK17,"ч:мм"),"-",TEXT(График!AL17,"ч:ММ"))))</f>
        <v>15:30-0:30</v>
      </c>
      <c r="P28" s="336" t="str">
        <f>IF(ISTEXT(График!AN17),График!AN17,(CONCATENATE(TEXT(График!AN17,"ч:мм"),"-",TEXT(График!AO17,"ч:ММ"))))</f>
        <v>В</v>
      </c>
      <c r="Q28" s="336" t="str">
        <f>IF(ISTEXT(График!AQ17),График!AQ17,(CONCATENATE(TEXT(График!AQ17,"ч:мм"),"-",TEXT(График!AR17,"ч:ММ"))))</f>
        <v>В</v>
      </c>
      <c r="R28" s="336" t="str">
        <f>IF(ISTEXT(График!AT17),График!AT17,(CONCATENATE(TEXT(График!AT17,"ч:мм"),"-",TEXT(График!AU17,"ч:ММ"))))</f>
        <v>7:00-16:00</v>
      </c>
      <c r="S28" s="336" t="str">
        <f>IF(ISTEXT(График!AW17),График!AW17,(CONCATENATE(TEXT(График!AW17,"ч:мм"),"-",TEXT(График!AX17,"ч:ММ"))))</f>
        <v>7:00-16:00</v>
      </c>
      <c r="T28" s="336" t="str">
        <f>IF(ISTEXT(График!AZ17),График!AZ17,(CONCATENATE(TEXT(График!AZ17,"ч:мм"),"-",TEXT(График!BA17,"ч:ММ"))))</f>
        <v>9:30-18:30</v>
      </c>
      <c r="U28" s="336" t="str">
        <f>IF(ISTEXT(График!BC17),График!BC17,(CONCATENATE(TEXT(График!BC17,"ч:мм"),"-",TEXT(График!BD17,"ч:ММ"))))</f>
        <v>15:30-0:30</v>
      </c>
      <c r="V28" s="336" t="str">
        <f>IF(ISTEXT(График!BF17),График!BF17,(CONCATENATE(TEXT(График!BF17,"ч:мм"),"-",TEXT(График!BG17,"ч:ММ"))))</f>
        <v>В</v>
      </c>
      <c r="W28" s="336" t="str">
        <f>IF(ISTEXT(График!BI17),График!BI17,(CONCATENATE(TEXT(График!BI17,"ч:мм"),"-",TEXT(График!BJ17,"ч:ММ"))))</f>
        <v>В</v>
      </c>
      <c r="X28" s="336" t="str">
        <f>IF(ISTEXT(График!BL17),График!BL17,(CONCATENATE(TEXT(График!BL17,"ч:мм"),"-",TEXT(График!BM17,"ч:ММ"))))</f>
        <v>6:45-15:45</v>
      </c>
      <c r="Y28" s="336" t="str">
        <f>IF(ISTEXT(График!BO17),График!BO17,(CONCATENATE(TEXT(График!BO17,"ч:мм"),"-",TEXT(График!BP17,"ч:ММ"))))</f>
        <v>8:00-17:00</v>
      </c>
      <c r="Z28" s="336" t="str">
        <f>IF(ISTEXT(График!BR17),График!BR17,(CONCATENATE(TEXT(График!BR17,"ч:мм"),"-",TEXT(График!BS17,"ч:ММ"))))</f>
        <v>10:30-19:30</v>
      </c>
      <c r="AA28" s="336" t="str">
        <f>IF(ISTEXT(График!BU17),График!BU17,(CONCATENATE(TEXT(График!BU17,"ч:мм"),"-",TEXT(График!BV17,"ч:ММ"))))</f>
        <v>15:30-0:30</v>
      </c>
      <c r="AB28" s="336" t="str">
        <f>IF(ISTEXT(График!BX17),График!BX17,(CONCATENATE(TEXT(График!BX17,"ч:мм"),"-",TEXT(График!BY17,"ч:ММ"))))</f>
        <v>В</v>
      </c>
      <c r="AC28" s="336" t="str">
        <f>IF(ISTEXT(График!CA17),График!CA17,(CONCATENATE(TEXT(График!CA17,"ч:мм"),"-",TEXT(График!CB17,"ч:ММ"))))</f>
        <v>В</v>
      </c>
      <c r="AD28" s="336" t="str">
        <f>IF(ISTEXT(График!CD17),График!CD17,(CONCATENATE(TEXT(График!CD17,"ч:мм"),"-",TEXT(График!CE17,"ч:ММ"))))</f>
        <v>9:00-18:00</v>
      </c>
      <c r="AE28" s="336" t="str">
        <f>IF(ISTEXT(График!CG17),График!CG17,(CONCATENATE(TEXT(График!CG17,"ч:мм"),"-",TEXT(График!CH17,"ч:ММ"))))</f>
        <v>9:00-18:00</v>
      </c>
      <c r="AF28" s="336" t="str">
        <f>IF(ISTEXT(График!CJ17),График!CJ17,(CONCATENATE(TEXT(График!CJ17,"ч:мм"),"-",TEXT(График!CK17,"ч:ММ"))))</f>
        <v>12:00-21:00</v>
      </c>
      <c r="AG28" s="336" t="str">
        <f>IF(ISTEXT(График!CM17),График!CM17,(CONCATENATE(TEXT(График!CM17,"ч:мм"),"-",TEXT(График!CN17,"ч:ММ"))))</f>
        <v>15:30-0:30</v>
      </c>
      <c r="AH28" s="336" t="str">
        <f>IF(ISTEXT(График!CP17),График!CP17,(CONCATENATE(TEXT(График!CP17,"ч:мм"),"-",TEXT(График!CQ17,"ч:ММ"))))</f>
        <v>В</v>
      </c>
      <c r="AI28" s="336" t="str">
        <f>IF(ISTEXT(График!CS17),График!CS17,(CONCATENATE(TEXT(График!CS17,"ч:мм"),"-",TEXT(График!CT17,"ч:ММ"))))</f>
        <v>0:00-0:00</v>
      </c>
      <c r="AJ28" s="98"/>
      <c r="AK28" s="397"/>
    </row>
    <row r="29" spans="1:37" ht="61.5" thickBot="1" x14ac:dyDescent="0.35">
      <c r="A29" s="94">
        <v>13</v>
      </c>
      <c r="B29" s="478">
        <f>VLOOKUP(A29,График!A:C,2,TRUE)</f>
        <v>748</v>
      </c>
      <c r="C29" s="332" t="str">
        <f>VLOOKUP(A29,График!A:D,3,TRUE)</f>
        <v>Казанцева Наталья Евгеньевна</v>
      </c>
      <c r="D29" s="331" t="str">
        <f>VLOOKUP(C29,'Список КК'!M:O,3,0)</f>
        <v>администратор сервисного центра</v>
      </c>
      <c r="E29" s="336" t="str">
        <f>IF(ISTEXT(График!G18),График!G18,(CONCATENATE(TEXT(График!G18,"ч:мм"),"-",TEXT(График!H18,"ч:ММ"))))</f>
        <v>В</v>
      </c>
      <c r="F29" s="336" t="str">
        <f>IF(ISTEXT(График!J18),График!J18,(CONCATENATE(TEXT(График!J18,"ч:мм"),"-",TEXT(График!K18,"ч:ММ"))))</f>
        <v>8:00-17:00</v>
      </c>
      <c r="G29" s="336" t="str">
        <f>IF(ISTEXT(График!M18),График!M18,(CONCATENATE(TEXT(График!M18,"ч:мм"),"-",TEXT(График!N18,"ч:ММ"))))</f>
        <v>8:00-17:00</v>
      </c>
      <c r="H29" s="336" t="str">
        <f>IF(ISTEXT(График!P18),График!P18,(CONCATENATE(TEXT(График!P18,"ч:мм"),"-",TEXT(График!Q18,"ч:ММ"))))</f>
        <v>8:00-17:00</v>
      </c>
      <c r="I29" s="336" t="str">
        <f>IF(ISTEXT(График!S18),График!S18,(CONCATENATE(TEXT(График!S18,"ч:мм"),"-",TEXT(График!T18,"ч:ММ"))))</f>
        <v>8:00-17:00</v>
      </c>
      <c r="J29" s="336" t="str">
        <f>IF(ISTEXT(График!V18),График!V18,(CONCATENATE(TEXT(График!V18,"ч:мм"),"-",TEXT(График!W18,"ч:ММ"))))</f>
        <v>8:00-17:00</v>
      </c>
      <c r="K29" s="336" t="str">
        <f>IF(ISTEXT(График!Y18),График!Y18,(CONCATENATE(TEXT(График!Y18,"ч:мм"),"-",TEXT(График!Z18,"ч:ММ"))))</f>
        <v>В</v>
      </c>
      <c r="L29" s="336" t="str">
        <f>IF(ISTEXT(График!AB18),График!AB18,(CONCATENATE(TEXT(График!AB18,"ч:мм"),"-",TEXT(График!AC18,"ч:ММ"))))</f>
        <v>В</v>
      </c>
      <c r="M29" s="336" t="str">
        <f>IF(ISTEXT(График!AE18),График!AE18,(CONCATENATE(TEXT(График!AE18,"ч:мм"),"-",TEXT(График!AF18,"ч:ММ"))))</f>
        <v>8:00-17:00</v>
      </c>
      <c r="N29" s="336" t="str">
        <f>IF(ISTEXT(График!AH18),График!AH18,(CONCATENATE(TEXT(График!AH18,"ч:мм"),"-",TEXT(График!AI18,"ч:ММ"))))</f>
        <v>8:00-17:00</v>
      </c>
      <c r="O29" s="336" t="str">
        <f>IF(ISTEXT(График!AK18),График!AK18,(CONCATENATE(TEXT(График!AK18,"ч:мм"),"-",TEXT(График!AL18,"ч:ММ"))))</f>
        <v>8:00-17:00</v>
      </c>
      <c r="P29" s="336" t="str">
        <f>IF(ISTEXT(График!AN18),График!AN18,(CONCATENATE(TEXT(График!AN18,"ч:мм"),"-",TEXT(График!AO18,"ч:ММ"))))</f>
        <v>8:00-17:00</v>
      </c>
      <c r="Q29" s="336" t="str">
        <f>IF(ISTEXT(График!AQ18),График!AQ18,(CONCATENATE(TEXT(График!AQ18,"ч:мм"),"-",TEXT(График!AR18,"ч:ММ"))))</f>
        <v>8:00-17:00</v>
      </c>
      <c r="R29" s="336" t="str">
        <f>IF(ISTEXT(График!AT18),График!AT18,(CONCATENATE(TEXT(График!AT18,"ч:мм"),"-",TEXT(График!AU18,"ч:ММ"))))</f>
        <v>В</v>
      </c>
      <c r="S29" s="336" t="str">
        <f>IF(ISTEXT(График!AW18),График!AW18,(CONCATENATE(TEXT(График!AW18,"ч:мм"),"-",TEXT(График!AX18,"ч:ММ"))))</f>
        <v>В</v>
      </c>
      <c r="T29" s="336" t="str">
        <f>IF(ISTEXT(График!AZ18),График!AZ18,(CONCATENATE(TEXT(График!AZ18,"ч:мм"),"-",TEXT(График!BA18,"ч:ММ"))))</f>
        <v>8:00-17:00</v>
      </c>
      <c r="U29" s="336" t="str">
        <f>IF(ISTEXT(График!BC18),График!BC18,(CONCATENATE(TEXT(График!BC18,"ч:мм"),"-",TEXT(График!BD18,"ч:ММ"))))</f>
        <v>8:00-17:00</v>
      </c>
      <c r="V29" s="336" t="str">
        <f>IF(ISTEXT(График!BF18),График!BF18,(CONCATENATE(TEXT(График!BF18,"ч:мм"),"-",TEXT(График!BG18,"ч:ММ"))))</f>
        <v>8:00-17:00</v>
      </c>
      <c r="W29" s="336" t="str">
        <f>IF(ISTEXT(График!BI18),График!BI18,(CONCATENATE(TEXT(График!BI18,"ч:мм"),"-",TEXT(График!BJ18,"ч:ММ"))))</f>
        <v>8:00-17:00</v>
      </c>
      <c r="X29" s="336" t="str">
        <f>IF(ISTEXT(График!BL18),График!BL18,(CONCATENATE(TEXT(График!BL18,"ч:мм"),"-",TEXT(График!BM18,"ч:ММ"))))</f>
        <v>8:00-17:00</v>
      </c>
      <c r="Y29" s="336" t="str">
        <f>IF(ISTEXT(График!BO18),График!BO18,(CONCATENATE(TEXT(График!BO18,"ч:мм"),"-",TEXT(График!BP18,"ч:ММ"))))</f>
        <v>В</v>
      </c>
      <c r="Z29" s="336" t="str">
        <f>IF(ISTEXT(График!BR18),График!BR18,(CONCATENATE(TEXT(График!BR18,"ч:мм"),"-",TEXT(График!BS18,"ч:ММ"))))</f>
        <v>В</v>
      </c>
      <c r="AA29" s="336" t="str">
        <f>IF(ISTEXT(График!BU18),График!BU18,(CONCATENATE(TEXT(График!BU18,"ч:мм"),"-",TEXT(График!BV18,"ч:ММ"))))</f>
        <v>8:00-17:00</v>
      </c>
      <c r="AB29" s="336" t="str">
        <f>IF(ISTEXT(График!BX18),График!BX18,(CONCATENATE(TEXT(График!BX18,"ч:мм"),"-",TEXT(График!BY18,"ч:ММ"))))</f>
        <v>8:00-17:00</v>
      </c>
      <c r="AC29" s="336" t="str">
        <f>IF(ISTEXT(График!CA18),График!CA18,(CONCATENATE(TEXT(График!CA18,"ч:мм"),"-",TEXT(График!CB18,"ч:ММ"))))</f>
        <v>8:00-17:00</v>
      </c>
      <c r="AD29" s="336" t="str">
        <f>IF(ISTEXT(График!CD18),График!CD18,(CONCATENATE(TEXT(График!CD18,"ч:мм"),"-",TEXT(График!CE18,"ч:ММ"))))</f>
        <v>8:00-17:00</v>
      </c>
      <c r="AE29" s="336" t="str">
        <f>IF(ISTEXT(График!CG18),График!CG18,(CONCATENATE(TEXT(График!CG18,"ч:мм"),"-",TEXT(График!CH18,"ч:ММ"))))</f>
        <v>8:00-17:00</v>
      </c>
      <c r="AF29" s="336" t="str">
        <f>IF(ISTEXT(График!CJ18),График!CJ18,(CONCATENATE(TEXT(График!CJ18,"ч:мм"),"-",TEXT(График!CK18,"ч:ММ"))))</f>
        <v>В</v>
      </c>
      <c r="AG29" s="336" t="str">
        <f>IF(ISTEXT(График!CM18),График!CM18,(CONCATENATE(TEXT(График!CM18,"ч:мм"),"-",TEXT(График!CN18,"ч:ММ"))))</f>
        <v>В</v>
      </c>
      <c r="AH29" s="336" t="str">
        <f>IF(ISTEXT(График!CP18),График!CP18,(CONCATENATE(TEXT(График!CP18,"ч:мм"),"-",TEXT(График!CQ18,"ч:ММ"))))</f>
        <v>9:00-17:00</v>
      </c>
      <c r="AI29" s="336" t="str">
        <f>IF(ISTEXT(График!CS18),График!CS18,(CONCATENATE(TEXT(График!CS18,"ч:мм"),"-",TEXT(График!CT18,"ч:ММ"))))</f>
        <v>0:00-0:00</v>
      </c>
      <c r="AJ29" s="98"/>
      <c r="AK29" s="397"/>
    </row>
    <row r="30" spans="1:37" ht="44.25" thickBot="1" x14ac:dyDescent="0.35">
      <c r="A30" s="94">
        <v>14</v>
      </c>
      <c r="B30" s="478">
        <f>VLOOKUP(A30,График!A:C,2,TRUE)</f>
        <v>1404</v>
      </c>
      <c r="C30" s="332" t="str">
        <f>VLOOKUP(A30,График!A:D,3,TRUE)</f>
        <v>Калинина Зарина Владимировна</v>
      </c>
      <c r="D30" s="331" t="str">
        <f>VLOOKUP(C30,'Список КК'!M:O,3,0)</f>
        <v>кассир-консультант</v>
      </c>
      <c r="E30" s="336" t="str">
        <f>IF(ISTEXT(График!G19),График!G19,(CONCATENATE(TEXT(График!G19,"ч:мм"),"-",TEXT(График!H19,"ч:ММ"))))</f>
        <v>9:30-18:30</v>
      </c>
      <c r="F30" s="336" t="str">
        <f>IF(ISTEXT(График!J19),График!J19,(CONCATENATE(TEXT(График!J19,"ч:мм"),"-",TEXT(График!K19,"ч:ММ"))))</f>
        <v>15:30-0:30</v>
      </c>
      <c r="G30" s="336" t="str">
        <f>IF(ISTEXT(График!M19),График!M19,(CONCATENATE(TEXT(График!M19,"ч:мм"),"-",TEXT(График!N19,"ч:ММ"))))</f>
        <v>В</v>
      </c>
      <c r="H30" s="336" t="str">
        <f>IF(ISTEXT(График!P19),График!P19,(CONCATENATE(TEXT(График!P19,"ч:мм"),"-",TEXT(График!Q19,"ч:ММ"))))</f>
        <v>В</v>
      </c>
      <c r="I30" s="336" t="str">
        <f>IF(ISTEXT(График!S19),График!S19,(CONCATENATE(TEXT(График!S19,"ч:мм"),"-",TEXT(График!T19,"ч:ММ"))))</f>
        <v>7:30-16:30</v>
      </c>
      <c r="J30" s="336" t="str">
        <f>IF(ISTEXT(График!V19),График!V19,(CONCATENATE(TEXT(График!V19,"ч:мм"),"-",TEXT(График!W19,"ч:ММ"))))</f>
        <v>9:30-18:30</v>
      </c>
      <c r="K30" s="336" t="str">
        <f>IF(ISTEXT(График!Y19),График!Y19,(CONCATENATE(TEXT(График!Y19,"ч:мм"),"-",TEXT(График!Z19,"ч:ММ"))))</f>
        <v>15:30-0:30</v>
      </c>
      <c r="L30" s="336" t="str">
        <f>IF(ISTEXT(График!AB19),График!AB19,(CONCATENATE(TEXT(График!AB19,"ч:мм"),"-",TEXT(График!AC19,"ч:ММ"))))</f>
        <v>15:30-0:30</v>
      </c>
      <c r="M30" s="336" t="str">
        <f>IF(ISTEXT(График!AE19),График!AE19,(CONCATENATE(TEXT(График!AE19,"ч:мм"),"-",TEXT(График!AF19,"ч:ММ"))))</f>
        <v>В</v>
      </c>
      <c r="N30" s="336" t="str">
        <f>IF(ISTEXT(График!AH19),График!AH19,(CONCATENATE(TEXT(График!AH19,"ч:мм"),"-",TEXT(График!AI19,"ч:ММ"))))</f>
        <v>В</v>
      </c>
      <c r="O30" s="336" t="str">
        <f>IF(ISTEXT(График!AK19),График!AK19,(CONCATENATE(TEXT(График!AK19,"ч:мм"),"-",TEXT(График!AL19,"ч:ММ"))))</f>
        <v>7:30-16:30</v>
      </c>
      <c r="P30" s="336" t="str">
        <f>IF(ISTEXT(График!AN19),График!AN19,(CONCATENATE(TEXT(График!AN19,"ч:мм"),"-",TEXT(График!AO19,"ч:ММ"))))</f>
        <v>8:00-17:00</v>
      </c>
      <c r="Q30" s="336" t="str">
        <f>IF(ISTEXT(График!AQ19),График!AQ19,(CONCATENATE(TEXT(График!AQ19,"ч:мм"),"-",TEXT(График!AR19,"ч:ММ"))))</f>
        <v>15:30-0:30</v>
      </c>
      <c r="R30" s="336" t="str">
        <f>IF(ISTEXT(График!AT19),График!AT19,(CONCATENATE(TEXT(График!AT19,"ч:мм"),"-",TEXT(График!AU19,"ч:ММ"))))</f>
        <v>15:30-0:30</v>
      </c>
      <c r="S30" s="336" t="str">
        <f>IF(ISTEXT(График!AW19),График!AW19,(CONCATENATE(TEXT(График!AW19,"ч:мм"),"-",TEXT(График!AX19,"ч:ММ"))))</f>
        <v>15:30-0:30</v>
      </c>
      <c r="T30" s="336" t="str">
        <f>IF(ISTEXT(График!AZ19),График!AZ19,(CONCATENATE(TEXT(График!AZ19,"ч:мм"),"-",TEXT(График!BA19,"ч:ММ"))))</f>
        <v>В</v>
      </c>
      <c r="U30" s="336" t="str">
        <f>IF(ISTEXT(График!BC19),График!BC19,(CONCATENATE(TEXT(График!BC19,"ч:мм"),"-",TEXT(График!BD19,"ч:ММ"))))</f>
        <v>В</v>
      </c>
      <c r="V30" s="336" t="str">
        <f>IF(ISTEXT(График!BF19),График!BF19,(CONCATENATE(TEXT(График!BF19,"ч:мм"),"-",TEXT(График!BG19,"ч:ММ"))))</f>
        <v>6:45-15:45</v>
      </c>
      <c r="W30" s="336" t="str">
        <f>IF(ISTEXT(График!BI19),График!BI19,(CONCATENATE(TEXT(График!BI19,"ч:мм"),"-",TEXT(График!BJ19,"ч:ММ"))))</f>
        <v>6:45-15:45</v>
      </c>
      <c r="X30" s="336" t="str">
        <f>IF(ISTEXT(График!BL19),График!BL19,(CONCATENATE(TEXT(График!BL19,"ч:мм"),"-",TEXT(График!BM19,"ч:ММ"))))</f>
        <v>15:30-0:30</v>
      </c>
      <c r="Y30" s="336" t="str">
        <f>IF(ISTEXT(График!BO19),График!BO19,(CONCATENATE(TEXT(График!BO19,"ч:мм"),"-",TEXT(График!BP19,"ч:ММ"))))</f>
        <v>В</v>
      </c>
      <c r="Z30" s="336" t="str">
        <f>IF(ISTEXT(График!BR19),График!BR19,(CONCATENATE(TEXT(График!BR19,"ч:мм"),"-",TEXT(График!BS19,"ч:ММ"))))</f>
        <v>В</v>
      </c>
      <c r="AA30" s="336" t="str">
        <f>IF(ISTEXT(График!BU19),График!BU19,(CONCATENATE(TEXT(График!BU19,"ч:мм"),"-",TEXT(График!BV19,"ч:ММ"))))</f>
        <v>6:45-15:45</v>
      </c>
      <c r="AB30" s="336" t="str">
        <f>IF(ISTEXT(График!BX19),График!BX19,(CONCATENATE(TEXT(График!BX19,"ч:мм"),"-",TEXT(График!BY19,"ч:ММ"))))</f>
        <v>6:45-15:45</v>
      </c>
      <c r="AC30" s="336" t="str">
        <f>IF(ISTEXT(График!CA19),График!CA19,(CONCATENATE(TEXT(График!CA19,"ч:мм"),"-",TEXT(График!CB19,"ч:ММ"))))</f>
        <v>6:45-15:45</v>
      </c>
      <c r="AD30" s="336" t="str">
        <f>IF(ISTEXT(График!CD19),График!CD19,(CONCATENATE(TEXT(График!CD19,"ч:мм"),"-",TEXT(График!CE19,"ч:ММ"))))</f>
        <v>В</v>
      </c>
      <c r="AE30" s="336" t="str">
        <f>IF(ISTEXT(График!CG19),График!CG19,(CONCATENATE(TEXT(График!CG19,"ч:мм"),"-",TEXT(График!CH19,"ч:ММ"))))</f>
        <v>10:00-19:00</v>
      </c>
      <c r="AF30" s="336" t="str">
        <f>IF(ISTEXT(График!CJ19),График!CJ19,(CONCATENATE(TEXT(График!CJ19,"ч:мм"),"-",TEXT(График!CK19,"ч:ММ"))))</f>
        <v>10:00-19:00</v>
      </c>
      <c r="AG30" s="336" t="str">
        <f>IF(ISTEXT(График!CM19),График!CM19,(CONCATENATE(TEXT(График!CM19,"ч:мм"),"-",TEXT(График!CN19,"ч:ММ"))))</f>
        <v>12:00-21:00</v>
      </c>
      <c r="AH30" s="336" t="str">
        <f>IF(ISTEXT(График!CP19),График!CP19,(CONCATENATE(TEXT(График!CP19,"ч:мм"),"-",TEXT(График!CQ19,"ч:ММ"))))</f>
        <v>16:30-0:30</v>
      </c>
      <c r="AI30" s="336" t="str">
        <f>IF(ISTEXT(График!CS19),График!CS19,(CONCATENATE(TEXT(График!CS19,"ч:мм"),"-",TEXT(График!CT19,"ч:ММ"))))</f>
        <v>0:00-0:00</v>
      </c>
      <c r="AJ30" s="98"/>
      <c r="AK30" s="397"/>
    </row>
    <row r="31" spans="1:37" ht="57" thickBot="1" x14ac:dyDescent="0.35">
      <c r="A31" s="94">
        <v>15</v>
      </c>
      <c r="B31" s="478">
        <f>VLOOKUP(A31,График!A:C,2,TRUE)</f>
        <v>1062</v>
      </c>
      <c r="C31" s="332" t="str">
        <f>VLOOKUP(A31,График!A:D,3,TRUE)</f>
        <v>Катлиметова Светлана Викторовна</v>
      </c>
      <c r="D31" s="331" t="str">
        <f>VLOOKUP(C31,'Список КК'!M:O,3,0)</f>
        <v>кассир-консультант</v>
      </c>
      <c r="E31" s="336" t="str">
        <f>IF(ISTEXT(График!G20),График!G20,(CONCATENATE(TEXT(График!G20,"ч:мм"),"-",TEXT(График!H20,"ч:ММ"))))</f>
        <v>В</v>
      </c>
      <c r="F31" s="336" t="str">
        <f>IF(ISTEXT(График!J20),График!J20,(CONCATENATE(TEXT(График!J20,"ч:мм"),"-",TEXT(График!K20,"ч:ММ"))))</f>
        <v>8:00-17:00</v>
      </c>
      <c r="G31" s="336" t="str">
        <f>IF(ISTEXT(График!M20),График!M20,(CONCATENATE(TEXT(График!M20,"ч:мм"),"-",TEXT(График!N20,"ч:ММ"))))</f>
        <v>8:00-17:00</v>
      </c>
      <c r="H31" s="336" t="str">
        <f>IF(ISTEXT(График!P20),График!P20,(CONCATENATE(TEXT(График!P20,"ч:мм"),"-",TEXT(График!Q20,"ч:ММ"))))</f>
        <v>8:00-17:00</v>
      </c>
      <c r="I31" s="336" t="str">
        <f>IF(ISTEXT(График!S20),График!S20,(CONCATENATE(TEXT(График!S20,"ч:мм"),"-",TEXT(График!T20,"ч:ММ"))))</f>
        <v>8:00-17:00</v>
      </c>
      <c r="J31" s="336" t="str">
        <f>IF(ISTEXT(График!V20),График!V20,(CONCATENATE(TEXT(График!V20,"ч:мм"),"-",TEXT(График!W20,"ч:ММ"))))</f>
        <v>8:00-17:00</v>
      </c>
      <c r="K31" s="336" t="str">
        <f>IF(ISTEXT(График!Y20),График!Y20,(CONCATENATE(TEXT(График!Y20,"ч:мм"),"-",TEXT(График!Z20,"ч:ММ"))))</f>
        <v>В</v>
      </c>
      <c r="L31" s="336" t="str">
        <f>IF(ISTEXT(График!AB20),График!AB20,(CONCATENATE(TEXT(График!AB20,"ч:мм"),"-",TEXT(График!AC20,"ч:ММ"))))</f>
        <v>В</v>
      </c>
      <c r="M31" s="336" t="str">
        <f>IF(ISTEXT(График!AE20),График!AE20,(CONCATENATE(TEXT(График!AE20,"ч:мм"),"-",TEXT(График!AF20,"ч:ММ"))))</f>
        <v>8:00-17:00</v>
      </c>
      <c r="N31" s="336" t="str">
        <f>IF(ISTEXT(График!AH20),График!AH20,(CONCATENATE(TEXT(График!AH20,"ч:мм"),"-",TEXT(График!AI20,"ч:ММ"))))</f>
        <v>8:00-17:00</v>
      </c>
      <c r="O31" s="336" t="str">
        <f>IF(ISTEXT(График!AK20),График!AK20,(CONCATENATE(TEXT(График!AK20,"ч:мм"),"-",TEXT(График!AL20,"ч:ММ"))))</f>
        <v>8:00-17:00</v>
      </c>
      <c r="P31" s="336" t="str">
        <f>IF(ISTEXT(График!AN20),График!AN20,(CONCATENATE(TEXT(График!AN20,"ч:мм"),"-",TEXT(График!AO20,"ч:ММ"))))</f>
        <v>В</v>
      </c>
      <c r="Q31" s="336" t="str">
        <f>IF(ISTEXT(График!AQ20),График!AQ20,(CONCATENATE(TEXT(График!AQ20,"ч:мм"),"-",TEXT(График!AR20,"ч:ММ"))))</f>
        <v>6:45-15:45</v>
      </c>
      <c r="R31" s="336" t="str">
        <f>IF(ISTEXT(График!AT20),График!AT20,(CONCATENATE(TEXT(График!AT20,"ч:мм"),"-",TEXT(График!AU20,"ч:ММ"))))</f>
        <v>В</v>
      </c>
      <c r="S31" s="336" t="str">
        <f>IF(ISTEXT(График!AW20),График!AW20,(CONCATENATE(TEXT(График!AW20,"ч:мм"),"-",TEXT(График!AX20,"ч:ММ"))))</f>
        <v>В</v>
      </c>
      <c r="T31" s="336" t="str">
        <f>IF(ISTEXT(График!AZ20),График!AZ20,(CONCATENATE(TEXT(График!AZ20,"ч:мм"),"-",TEXT(График!BA20,"ч:ММ"))))</f>
        <v>8:00-17:00</v>
      </c>
      <c r="U31" s="336" t="str">
        <f>IF(ISTEXT(График!BC20),График!BC20,(CONCATENATE(TEXT(График!BC20,"ч:мм"),"-",TEXT(График!BD20,"ч:ММ"))))</f>
        <v>8:00-17:00</v>
      </c>
      <c r="V31" s="336" t="str">
        <f>IF(ISTEXT(График!BF20),График!BF20,(CONCATENATE(TEXT(График!BF20,"ч:мм"),"-",TEXT(График!BG20,"ч:ММ"))))</f>
        <v>8:00-17:00</v>
      </c>
      <c r="W31" s="336" t="str">
        <f>IF(ISTEXT(График!BI20),График!BI20,(CONCATENATE(TEXT(График!BI20,"ч:мм"),"-",TEXT(График!BJ20,"ч:ММ"))))</f>
        <v>8:00-17:00</v>
      </c>
      <c r="X31" s="336" t="str">
        <f>IF(ISTEXT(График!BL20),График!BL20,(CONCATENATE(TEXT(График!BL20,"ч:мм"),"-",TEXT(График!BM20,"ч:ММ"))))</f>
        <v>8:00-17:00</v>
      </c>
      <c r="Y31" s="336" t="str">
        <f>IF(ISTEXT(График!BO20),График!BO20,(CONCATENATE(TEXT(График!BO20,"ч:мм"),"-",TEXT(График!BP20,"ч:ММ"))))</f>
        <v>В</v>
      </c>
      <c r="Z31" s="336" t="str">
        <f>IF(ISTEXT(График!BR20),График!BR20,(CONCATENATE(TEXT(График!BR20,"ч:мм"),"-",TEXT(График!BS20,"ч:ММ"))))</f>
        <v>В</v>
      </c>
      <c r="AA31" s="336" t="str">
        <f>IF(ISTEXT(График!BU20),График!BU20,(CONCATENATE(TEXT(График!BU20,"ч:мм"),"-",TEXT(График!BV20,"ч:ММ"))))</f>
        <v>8:00-17:00</v>
      </c>
      <c r="AB31" s="336" t="str">
        <f>IF(ISTEXT(График!BX20),График!BX20,(CONCATENATE(TEXT(График!BX20,"ч:мм"),"-",TEXT(График!BY20,"ч:ММ"))))</f>
        <v>8:00-17:00</v>
      </c>
      <c r="AC31" s="336" t="str">
        <f>IF(ISTEXT(График!CA20),График!CA20,(CONCATENATE(TEXT(График!CA20,"ч:мм"),"-",TEXT(График!CB20,"ч:ММ"))))</f>
        <v>8:00-17:00</v>
      </c>
      <c r="AD31" s="336" t="str">
        <f>IF(ISTEXT(График!CD20),График!CD20,(CONCATENATE(TEXT(График!CD20,"ч:мм"),"-",TEXT(График!CE20,"ч:ММ"))))</f>
        <v>8:00-17:00</v>
      </c>
      <c r="AE31" s="336" t="str">
        <f>IF(ISTEXT(График!CG20),График!CG20,(CONCATENATE(TEXT(График!CG20,"ч:мм"),"-",TEXT(График!CH20,"ч:ММ"))))</f>
        <v>8:00-17:00</v>
      </c>
      <c r="AF31" s="336" t="str">
        <f>IF(ISTEXT(График!CJ20),График!CJ20,(CONCATENATE(TEXT(График!CJ20,"ч:мм"),"-",TEXT(График!CK20,"ч:ММ"))))</f>
        <v>В</v>
      </c>
      <c r="AG31" s="336" t="str">
        <f>IF(ISTEXT(График!CM20),График!CM20,(CONCATENATE(TEXT(График!CM20,"ч:мм"),"-",TEXT(График!CN20,"ч:ММ"))))</f>
        <v>В</v>
      </c>
      <c r="AH31" s="336" t="str">
        <f>IF(ISTEXT(График!CP20),График!CP20,(CONCATENATE(TEXT(График!CP20,"ч:мм"),"-",TEXT(График!CQ20,"ч:ММ"))))</f>
        <v>9:00-17:00</v>
      </c>
      <c r="AI31" s="336" t="str">
        <f>IF(ISTEXT(График!CS20),График!CS20,(CONCATENATE(TEXT(График!CS20,"ч:мм"),"-",TEXT(График!CT20,"ч:ММ"))))</f>
        <v>0:00-0:00</v>
      </c>
      <c r="AJ31" s="98"/>
      <c r="AK31" s="397"/>
    </row>
    <row r="32" spans="1:37" ht="44.25" thickBot="1" x14ac:dyDescent="0.35">
      <c r="A32" s="94">
        <v>16</v>
      </c>
      <c r="B32" s="478">
        <f>VLOOKUP(A32,График!A:C,2,TRUE)</f>
        <v>3571</v>
      </c>
      <c r="C32" s="332" t="str">
        <f>VLOOKUP(A32,График!A:D,3,TRUE)</f>
        <v>Келлер Алена Александровна</v>
      </c>
      <c r="D32" s="331" t="str">
        <f>VLOOKUP(C32,'Список КК'!M:O,3,0)</f>
        <v>кассир-консультант</v>
      </c>
      <c r="E32" s="336" t="str">
        <f>IF(ISTEXT(График!G21),График!G21,(CONCATENATE(TEXT(График!G21,"ч:мм"),"-",TEXT(График!H21,"ч:ММ"))))</f>
        <v>15:00-0:00</v>
      </c>
      <c r="F32" s="336" t="str">
        <f>IF(ISTEXT(График!J21),График!J21,(CONCATENATE(TEXT(График!J21,"ч:мм"),"-",TEXT(График!K21,"ч:ММ"))))</f>
        <v>В</v>
      </c>
      <c r="G32" s="336" t="str">
        <f>IF(ISTEXT(График!M21),График!M21,(CONCATENATE(TEXT(График!M21,"ч:мм"),"-",TEXT(График!N21,"ч:ММ"))))</f>
        <v>В</v>
      </c>
      <c r="H32" s="336" t="str">
        <f>IF(ISTEXT(График!P21),График!P21,(CONCATENATE(TEXT(График!P21,"ч:мм"),"-",TEXT(График!Q21,"ч:ММ"))))</f>
        <v>6:45-15:45</v>
      </c>
      <c r="I32" s="336" t="str">
        <f>IF(ISTEXT(График!S21),График!S21,(CONCATENATE(TEXT(График!S21,"ч:мм"),"-",TEXT(График!T21,"ч:ММ"))))</f>
        <v>6:45-15:45</v>
      </c>
      <c r="J32" s="336" t="str">
        <f>IF(ISTEXT(График!V21),График!V21,(CONCATENATE(TEXT(График!V21,"ч:мм"),"-",TEXT(График!W21,"ч:ММ"))))</f>
        <v>9:30-18:30</v>
      </c>
      <c r="K32" s="336" t="str">
        <f>IF(ISTEXT(График!Y21),График!Y21,(CONCATENATE(TEXT(График!Y21,"ч:мм"),"-",TEXT(График!Z21,"ч:ММ"))))</f>
        <v>15:00-0:00</v>
      </c>
      <c r="L32" s="336" t="str">
        <f>IF(ISTEXT(График!AB21),График!AB21,(CONCATENATE(TEXT(График!AB21,"ч:мм"),"-",TEXT(График!AC21,"ч:ММ"))))</f>
        <v>В</v>
      </c>
      <c r="M32" s="336" t="str">
        <f>IF(ISTEXT(График!AE21),График!AE21,(CONCATENATE(TEXT(График!AE21,"ч:мм"),"-",TEXT(График!AF21,"ч:ММ"))))</f>
        <v>В</v>
      </c>
      <c r="N32" s="336" t="str">
        <f>IF(ISTEXT(График!AH21),График!AH21,(CONCATENATE(TEXT(График!AH21,"ч:мм"),"-",TEXT(График!AI21,"ч:ММ"))))</f>
        <v>6:45-15:45</v>
      </c>
      <c r="O32" s="336" t="str">
        <f>IF(ISTEXT(График!AK21),График!AK21,(CONCATENATE(TEXT(График!AK21,"ч:мм"),"-",TEXT(График!AL21,"ч:ММ"))))</f>
        <v>10:00-19:00</v>
      </c>
      <c r="P32" s="336" t="str">
        <f>IF(ISTEXT(График!AN21),График!AN21,(CONCATENATE(TEXT(График!AN21,"ч:мм"),"-",TEXT(График!AO21,"ч:ММ"))))</f>
        <v>15:00-0:00</v>
      </c>
      <c r="Q32" s="336" t="str">
        <f>IF(ISTEXT(График!AQ21),График!AQ21,(CONCATENATE(TEXT(График!AQ21,"ч:мм"),"-",TEXT(График!AR21,"ч:ММ"))))</f>
        <v>15:00-0:00</v>
      </c>
      <c r="R32" s="336" t="str">
        <f>IF(ISTEXT(График!AT21),График!AT21,(CONCATENATE(TEXT(График!AT21,"ч:мм"),"-",TEXT(График!AU21,"ч:ММ"))))</f>
        <v>В</v>
      </c>
      <c r="S32" s="336" t="str">
        <f>IF(ISTEXT(График!AW21),График!AW21,(CONCATENATE(TEXT(График!AW21,"ч:мм"),"-",TEXT(График!AX21,"ч:ММ"))))</f>
        <v>В</v>
      </c>
      <c r="T32" s="336" t="str">
        <f>IF(ISTEXT(График!AZ21),График!AZ21,(CONCATENATE(TEXT(График!AZ21,"ч:мм"),"-",TEXT(График!BA21,"ч:ММ"))))</f>
        <v>6:45-15:45</v>
      </c>
      <c r="U32" s="336" t="str">
        <f>IF(ISTEXT(График!BC21),График!BC21,(CONCATENATE(TEXT(График!BC21,"ч:мм"),"-",TEXT(График!BD21,"ч:ММ"))))</f>
        <v>6:45-15:45</v>
      </c>
      <c r="V32" s="336" t="str">
        <f>IF(ISTEXT(График!BF21),График!BF21,(CONCATENATE(TEXT(График!BF21,"ч:мм"),"-",TEXT(График!BG21,"ч:ММ"))))</f>
        <v>6:45-15:45</v>
      </c>
      <c r="W32" s="336" t="str">
        <f>IF(ISTEXT(График!BI21),График!BI21,(CONCATENATE(TEXT(График!BI21,"ч:мм"),"-",TEXT(График!BJ21,"ч:ММ"))))</f>
        <v>6:45-15:45</v>
      </c>
      <c r="X32" s="336" t="str">
        <f>IF(ISTEXT(График!BL21),График!BL21,(CONCATENATE(TEXT(График!BL21,"ч:мм"),"-",TEXT(График!BM21,"ч:ММ"))))</f>
        <v>В</v>
      </c>
      <c r="Y32" s="336" t="str">
        <f>IF(ISTEXT(График!BO21),График!BO21,(CONCATENATE(TEXT(График!BO21,"ч:мм"),"-",TEXT(График!BP21,"ч:ММ"))))</f>
        <v>10:00-19:00</v>
      </c>
      <c r="Z32" s="336" t="str">
        <f>IF(ISTEXT(График!BR21),График!BR21,(CONCATENATE(TEXT(График!BR21,"ч:мм"),"-",TEXT(График!BS21,"ч:ММ"))))</f>
        <v>10:00-19:00</v>
      </c>
      <c r="AA32" s="336" t="str">
        <f>IF(ISTEXT(График!BU21),График!BU21,(CONCATENATE(TEXT(График!BU21,"ч:мм"),"-",TEXT(График!BV21,"ч:ММ"))))</f>
        <v>15:00-0:00</v>
      </c>
      <c r="AB32" s="336" t="str">
        <f>IF(ISTEXT(График!BX21),График!BX21,(CONCATENATE(TEXT(График!BX21,"ч:мм"),"-",TEXT(График!BY21,"ч:ММ"))))</f>
        <v>15:00-0:00</v>
      </c>
      <c r="AC32" s="336" t="str">
        <f>IF(ISTEXT(График!CA21),График!CA21,(CONCATENATE(TEXT(График!CA21,"ч:мм"),"-",TEXT(График!CB21,"ч:ММ"))))</f>
        <v>15:00-0:00</v>
      </c>
      <c r="AD32" s="336" t="str">
        <f>IF(ISTEXT(График!CD21),График!CD21,(CONCATENATE(TEXT(График!CD21,"ч:мм"),"-",TEXT(График!CE21,"ч:ММ"))))</f>
        <v>В</v>
      </c>
      <c r="AE32" s="336" t="str">
        <f>IF(ISTEXT(График!CG21),График!CG21,(CONCATENATE(TEXT(График!CG21,"ч:мм"),"-",TEXT(График!CH21,"ч:ММ"))))</f>
        <v>В</v>
      </c>
      <c r="AF32" s="336" t="str">
        <f>IF(ISTEXT(График!CJ21),График!CJ21,(CONCATENATE(TEXT(График!CJ21,"ч:мм"),"-",TEXT(График!CK21,"ч:ММ"))))</f>
        <v>6:45-15:45</v>
      </c>
      <c r="AG32" s="336" t="str">
        <f>IF(ISTEXT(График!CM21),График!CM21,(CONCATENATE(TEXT(График!CM21,"ч:мм"),"-",TEXT(График!CN21,"ч:ММ"))))</f>
        <v>8:30-17:30</v>
      </c>
      <c r="AH32" s="336" t="str">
        <f>IF(ISTEXT(График!CP21),График!CP21,(CONCATENATE(TEXT(График!CP21,"ч:мм"),"-",TEXT(График!CQ21,"ч:ММ"))))</f>
        <v>8:30-16:30</v>
      </c>
      <c r="AI32" s="336" t="str">
        <f>IF(ISTEXT(График!CS21),График!CS21,(CONCATENATE(TEXT(График!CS21,"ч:мм"),"-",TEXT(График!CT21,"ч:ММ"))))</f>
        <v>0:00-0:00</v>
      </c>
      <c r="AJ32" s="98"/>
      <c r="AK32" s="397"/>
    </row>
    <row r="33" spans="1:37" ht="57" thickBot="1" x14ac:dyDescent="0.35">
      <c r="A33" s="94">
        <v>17</v>
      </c>
      <c r="B33" s="478">
        <f>VLOOKUP(A33,График!A:C,2,TRUE)</f>
        <v>32195</v>
      </c>
      <c r="C33" s="332" t="str">
        <f>VLOOKUP(A33,График!A:D,3,TRUE)</f>
        <v>Лесникова Марианна Викторовна</v>
      </c>
      <c r="D33" s="331" t="str">
        <f>VLOOKUP(C33,'Список КК'!M:O,3,0)</f>
        <v>кассир-консультант</v>
      </c>
      <c r="E33" s="336" t="str">
        <f>IF(ISTEXT(График!G22),График!G22,(CONCATENATE(TEXT(График!G22,"ч:мм"),"-",TEXT(График!H22,"ч:ММ"))))</f>
        <v>12:30-21:30</v>
      </c>
      <c r="F33" s="336" t="str">
        <f>IF(ISTEXT(График!J22),График!J22,(CONCATENATE(TEXT(График!J22,"ч:мм"),"-",TEXT(График!K22,"ч:ММ"))))</f>
        <v>12:30-21:30</v>
      </c>
      <c r="G33" s="336" t="str">
        <f>IF(ISTEXT(График!M22),График!M22,(CONCATENATE(TEXT(График!M22,"ч:мм"),"-",TEXT(График!N22,"ч:ММ"))))</f>
        <v>15:30-0:30</v>
      </c>
      <c r="H33" s="336" t="str">
        <f>IF(ISTEXT(График!P22),График!P22,(CONCATENATE(TEXT(График!P22,"ч:мм"),"-",TEXT(График!Q22,"ч:ММ"))))</f>
        <v>15:30-0:30</v>
      </c>
      <c r="I33" s="336" t="str">
        <f>IF(ISTEXT(График!S22),График!S22,(CONCATENATE(TEXT(График!S22,"ч:мм"),"-",TEXT(График!T22,"ч:ММ"))))</f>
        <v>В</v>
      </c>
      <c r="J33" s="336" t="str">
        <f>IF(ISTEXT(График!V22),График!V22,(CONCATENATE(TEXT(График!V22,"ч:мм"),"-",TEXT(График!W22,"ч:ММ"))))</f>
        <v>В</v>
      </c>
      <c r="K33" s="336" t="str">
        <f>IF(ISTEXT(График!Y22),График!Y22,(CONCATENATE(TEXT(График!Y22,"ч:мм"),"-",TEXT(График!Z22,"ч:ММ"))))</f>
        <v>7:30-16:30</v>
      </c>
      <c r="L33" s="336" t="str">
        <f>IF(ISTEXT(График!AB22),График!AB22,(CONCATENATE(TEXT(График!AB22,"ч:мм"),"-",TEXT(График!AC22,"ч:ММ"))))</f>
        <v>8:30-17:30</v>
      </c>
      <c r="M33" s="336" t="str">
        <f>IF(ISTEXT(График!AE22),График!AE22,(CONCATENATE(TEXT(График!AE22,"ч:мм"),"-",TEXT(График!AF22,"ч:ММ"))))</f>
        <v>8:30-17:30</v>
      </c>
      <c r="N33" s="336" t="str">
        <f>IF(ISTEXT(График!AH22),График!AH22,(CONCATENATE(TEXT(График!AH22,"ч:мм"),"-",TEXT(График!AI22,"ч:ММ"))))</f>
        <v>15:30-0:30</v>
      </c>
      <c r="O33" s="336" t="str">
        <f>IF(ISTEXT(График!AK22),График!AK22,(CONCATENATE(TEXT(График!AK22,"ч:мм"),"-",TEXT(График!AL22,"ч:ММ"))))</f>
        <v>В</v>
      </c>
      <c r="P33" s="336" t="str">
        <f>IF(ISTEXT(График!AN22),График!AN22,(CONCATENATE(TEXT(График!AN22,"ч:мм"),"-",TEXT(График!AO22,"ч:ММ"))))</f>
        <v>В</v>
      </c>
      <c r="Q33" s="336" t="str">
        <f>IF(ISTEXT(График!AQ22),График!AQ22,(CONCATENATE(TEXT(График!AQ22,"ч:мм"),"-",TEXT(График!AR22,"ч:ММ"))))</f>
        <v>6:45-15:45</v>
      </c>
      <c r="R33" s="336" t="str">
        <f>IF(ISTEXT(График!AT22),График!AT22,(CONCATENATE(TEXT(График!AT22,"ч:мм"),"-",TEXT(График!AU22,"ч:ММ"))))</f>
        <v>9:30-18:30</v>
      </c>
      <c r="S33" s="336" t="str">
        <f>IF(ISTEXT(График!AW22),График!AW22,(CONCATENATE(TEXT(График!AW22,"ч:мм"),"-",TEXT(График!AX22,"ч:ММ"))))</f>
        <v>10:30-19:30</v>
      </c>
      <c r="T33" s="336" t="str">
        <f>IF(ISTEXT(График!AZ22),График!AZ22,(CONCATENATE(TEXT(График!AZ22,"ч:мм"),"-",TEXT(График!BA22,"ч:ММ"))))</f>
        <v>15:30-0:30</v>
      </c>
      <c r="U33" s="336" t="str">
        <f>IF(ISTEXT(График!BC22),График!BC22,(CONCATENATE(TEXT(График!BC22,"ч:мм"),"-",TEXT(График!BD22,"ч:ММ"))))</f>
        <v>В</v>
      </c>
      <c r="V33" s="336" t="str">
        <f>IF(ISTEXT(График!BF22),График!BF22,(CONCATENATE(TEXT(График!BF22,"ч:мм"),"-",TEXT(График!BG22,"ч:ММ"))))</f>
        <v>В</v>
      </c>
      <c r="W33" s="336" t="str">
        <f>IF(ISTEXT(График!BI22),График!BI22,(CONCATENATE(TEXT(График!BI22,"ч:мм"),"-",TEXT(График!BJ22,"ч:ММ"))))</f>
        <v>11:00-20:00</v>
      </c>
      <c r="X33" s="336" t="str">
        <f>IF(ISTEXT(График!BL22),График!BL22,(CONCATENATE(TEXT(График!BL22,"ч:мм"),"-",TEXT(График!BM22,"ч:ММ"))))</f>
        <v>11:00-20:00</v>
      </c>
      <c r="Y33" s="336" t="str">
        <f>IF(ISTEXT(График!BO22),График!BO22,(CONCATENATE(TEXT(График!BO22,"ч:мм"),"-",TEXT(График!BP22,"ч:ММ"))))</f>
        <v>15:30-0:30</v>
      </c>
      <c r="Z33" s="336" t="str">
        <f>IF(ISTEXT(График!BR22),График!BR22,(CONCATENATE(TEXT(График!BR22,"ч:мм"),"-",TEXT(График!BS22,"ч:ММ"))))</f>
        <v>15:30-0:30</v>
      </c>
      <c r="AA33" s="336" t="str">
        <f>IF(ISTEXT(График!BU22),График!BU22,(CONCATENATE(TEXT(График!BU22,"ч:мм"),"-",TEXT(График!BV22,"ч:ММ"))))</f>
        <v>В</v>
      </c>
      <c r="AB33" s="336" t="str">
        <f>IF(ISTEXT(График!BX22),График!BX22,(CONCATENATE(TEXT(График!BX22,"ч:мм"),"-",TEXT(График!BY22,"ч:ММ"))))</f>
        <v>В</v>
      </c>
      <c r="AC33" s="336" t="str">
        <f>IF(ISTEXT(График!CA22),График!CA22,(CONCATENATE(TEXT(График!CA22,"ч:мм"),"-",TEXT(График!CB22,"ч:ММ"))))</f>
        <v>6:45-15:45</v>
      </c>
      <c r="AD33" s="336" t="str">
        <f>IF(ISTEXT(График!CD22),График!CD22,(CONCATENATE(TEXT(График!CD22,"ч:мм"),"-",TEXT(График!CE22,"ч:ММ"))))</f>
        <v>6:45-15:45</v>
      </c>
      <c r="AE33" s="336" t="str">
        <f>IF(ISTEXT(График!CG22),График!CG22,(CONCATENATE(TEXT(График!CG22,"ч:мм"),"-",TEXT(График!CH22,"ч:ММ"))))</f>
        <v>7:30-16:30</v>
      </c>
      <c r="AF33" s="336" t="str">
        <f>IF(ISTEXT(График!CJ22),График!CJ22,(CONCATENATE(TEXT(График!CJ22,"ч:мм"),"-",TEXT(График!CK22,"ч:ММ"))))</f>
        <v>8:00-17:00</v>
      </c>
      <c r="AG33" s="336" t="str">
        <f>IF(ISTEXT(График!CM22),График!CM22,(CONCATENATE(TEXT(График!CM22,"ч:мм"),"-",TEXT(График!CN22,"ч:ММ"))))</f>
        <v>В</v>
      </c>
      <c r="AH33" s="336" t="str">
        <f>IF(ISTEXT(График!CP22),График!CP22,(CONCATENATE(TEXT(График!CP22,"ч:мм"),"-",TEXT(График!CQ22,"ч:ММ"))))</f>
        <v>В</v>
      </c>
      <c r="AI33" s="336" t="str">
        <f>IF(ISTEXT(График!CS22),График!CS22,(CONCATENATE(TEXT(График!CS22,"ч:мм"),"-",TEXT(График!CT22,"ч:ММ"))))</f>
        <v>0:00-0:00</v>
      </c>
      <c r="AJ33" s="98"/>
      <c r="AK33" s="397"/>
    </row>
    <row r="34" spans="1:37" ht="44.25" thickBot="1" x14ac:dyDescent="0.35">
      <c r="A34" s="94">
        <v>18</v>
      </c>
      <c r="B34" s="478">
        <f>VLOOKUP(A34,График!A:C,2,TRUE)</f>
        <v>30239</v>
      </c>
      <c r="C34" s="332" t="str">
        <f>VLOOKUP(A34,График!A:D,3,TRUE)</f>
        <v>Магомедов Магомед Гайдарович</v>
      </c>
      <c r="D34" s="331" t="str">
        <f>VLOOKUP(C34,'Список КК'!M:O,3,0)</f>
        <v>кассир-консультант</v>
      </c>
      <c r="E34" s="336" t="str">
        <f>IF(ISTEXT(График!G23),График!G23,(CONCATENATE(TEXT(График!G23,"ч:мм"),"-",TEXT(График!H23,"ч:ММ"))))</f>
        <v>8:30-17:30</v>
      </c>
      <c r="F34" s="336" t="str">
        <f>IF(ISTEXT(График!J23),График!J23,(CONCATENATE(TEXT(График!J23,"ч:мм"),"-",TEXT(График!K23,"ч:ММ"))))</f>
        <v>12:30-21:30</v>
      </c>
      <c r="G34" s="336" t="str">
        <f>IF(ISTEXT(График!M23),График!M23,(CONCATENATE(TEXT(График!M23,"ч:мм"),"-",TEXT(График!N23,"ч:ММ"))))</f>
        <v>12:30-21:30</v>
      </c>
      <c r="H34" s="336" t="str">
        <f>IF(ISTEXT(График!P23),График!P23,(CONCATENATE(TEXT(График!P23,"ч:мм"),"-",TEXT(График!Q23,"ч:ММ"))))</f>
        <v>В</v>
      </c>
      <c r="I34" s="336" t="str">
        <f>IF(ISTEXT(График!S23),График!S23,(CONCATENATE(TEXT(График!S23,"ч:мм"),"-",TEXT(График!T23,"ч:ММ"))))</f>
        <v>В</v>
      </c>
      <c r="J34" s="336" t="str">
        <f>IF(ISTEXT(График!V23),График!V23,(CONCATENATE(TEXT(График!V23,"ч:мм"),"-",TEXT(График!W23,"ч:ММ"))))</f>
        <v>7:30-16:30</v>
      </c>
      <c r="K34" s="336" t="str">
        <f>IF(ISTEXT(График!Y23),График!Y23,(CONCATENATE(TEXT(График!Y23,"ч:мм"),"-",TEXT(График!Z23,"ч:ММ"))))</f>
        <v>9:30-18:30</v>
      </c>
      <c r="L34" s="336" t="str">
        <f>IF(ISTEXT(График!AB23),График!AB23,(CONCATENATE(TEXT(График!AB23,"ч:мм"),"-",TEXT(График!AC23,"ч:ММ"))))</f>
        <v>10:30-19:30</v>
      </c>
      <c r="M34" s="336" t="str">
        <f>IF(ISTEXT(График!AE23),График!AE23,(CONCATENATE(TEXT(График!AE23,"ч:мм"),"-",TEXT(График!AF23,"ч:ММ"))))</f>
        <v>11:30-20:30</v>
      </c>
      <c r="N34" s="336" t="str">
        <f>IF(ISTEXT(График!AH23),График!AH23,(CONCATENATE(TEXT(График!AH23,"ч:мм"),"-",TEXT(График!AI23,"ч:ММ"))))</f>
        <v>15:30-0:30</v>
      </c>
      <c r="O34" s="336" t="str">
        <f>IF(ISTEXT(График!AK23),График!AK23,(CONCATENATE(TEXT(График!AK23,"ч:мм"),"-",TEXT(График!AL23,"ч:ММ"))))</f>
        <v>В</v>
      </c>
      <c r="P34" s="336" t="str">
        <f>IF(ISTEXT(График!AN23),График!AN23,(CONCATENATE(TEXT(График!AN23,"ч:мм"),"-",TEXT(График!AO23,"ч:ММ"))))</f>
        <v>В</v>
      </c>
      <c r="Q34" s="336" t="str">
        <f>IF(ISTEXT(График!AQ23),График!AQ23,(CONCATENATE(TEXT(График!AQ23,"ч:мм"),"-",TEXT(График!AR23,"ч:ММ"))))</f>
        <v>11:00-20:00</v>
      </c>
      <c r="R34" s="336" t="str">
        <f>IF(ISTEXT(График!AT23),График!AT23,(CONCATENATE(TEXT(График!AT23,"ч:мм"),"-",TEXT(График!AU23,"ч:ММ"))))</f>
        <v>15:00-0:00</v>
      </c>
      <c r="S34" s="336" t="str">
        <f>IF(ISTEXT(График!AW23),График!AW23,(CONCATENATE(TEXT(График!AW23,"ч:мм"),"-",TEXT(График!AX23,"ч:ММ"))))</f>
        <v>11:30-20:30</v>
      </c>
      <c r="T34" s="336" t="str">
        <f>IF(ISTEXT(График!AZ23),График!AZ23,(CONCATENATE(TEXT(График!AZ23,"ч:мм"),"-",TEXT(График!BA23,"ч:ММ"))))</f>
        <v>В</v>
      </c>
      <c r="U34" s="336" t="str">
        <f>IF(ISTEXT(График!BC23),График!BC23,(CONCATENATE(TEXT(График!BC23,"ч:мм"),"-",TEXT(График!BD23,"ч:ММ"))))</f>
        <v>В</v>
      </c>
      <c r="V34" s="336" t="str">
        <f>IF(ISTEXT(График!BF23),График!BF23,(CONCATENATE(TEXT(График!BF23,"ч:мм"),"-",TEXT(График!BG23,"ч:ММ"))))</f>
        <v>6:45-15:45</v>
      </c>
      <c r="W34" s="336" t="str">
        <f>IF(ISTEXT(График!BI23),График!BI23,(CONCATENATE(TEXT(График!BI23,"ч:мм"),"-",TEXT(График!BJ23,"ч:ММ"))))</f>
        <v>6:45-15:45</v>
      </c>
      <c r="X34" s="336" t="str">
        <f>IF(ISTEXT(График!BL23),График!BL23,(CONCATENATE(TEXT(График!BL23,"ч:мм"),"-",TEXT(График!BM23,"ч:ММ"))))</f>
        <v>7:30-16:30</v>
      </c>
      <c r="Y34" s="336" t="str">
        <f>IF(ISTEXT(График!BO23),График!BO23,(CONCATENATE(TEXT(График!BO23,"ч:мм"),"-",TEXT(График!BP23,"ч:ММ"))))</f>
        <v>8:00-17:00</v>
      </c>
      <c r="Z34" s="336" t="str">
        <f>IF(ISTEXT(График!BR23),График!BR23,(CONCATENATE(TEXT(График!BR23,"ч:мм"),"-",TEXT(График!BS23,"ч:ММ"))))</f>
        <v>10:30-19:30</v>
      </c>
      <c r="AA34" s="336" t="str">
        <f>IF(ISTEXT(График!BU23),График!BU23,(CONCATENATE(TEXT(График!BU23,"ч:мм"),"-",TEXT(График!BV23,"ч:ММ"))))</f>
        <v>В</v>
      </c>
      <c r="AB34" s="336" t="str">
        <f>IF(ISTEXT(График!BX23),График!BX23,(CONCATENATE(TEXT(График!BX23,"ч:мм"),"-",TEXT(График!BY23,"ч:ММ"))))</f>
        <v>В</v>
      </c>
      <c r="AC34" s="336" t="str">
        <f>IF(ISTEXT(График!CA23),График!CA23,(CONCATENATE(TEXT(График!CA23,"ч:мм"),"-",TEXT(График!CB23,"ч:ММ"))))</f>
        <v>9:30-18:30</v>
      </c>
      <c r="AD34" s="336" t="str">
        <f>IF(ISTEXT(График!CD23),График!CD23,(CONCATENATE(TEXT(График!CD23,"ч:мм"),"-",TEXT(График!CE23,"ч:ММ"))))</f>
        <v>11:30-20:30</v>
      </c>
      <c r="AE34" s="336" t="str">
        <f>IF(ISTEXT(График!CG23),График!CG23,(CONCATENATE(TEXT(График!CG23,"ч:мм"),"-",TEXT(График!CH23,"ч:ММ"))))</f>
        <v>10:30-19:30</v>
      </c>
      <c r="AF34" s="336" t="str">
        <f>IF(ISTEXT(График!CJ23),График!CJ23,(CONCATENATE(TEXT(График!CJ23,"ч:мм"),"-",TEXT(График!CK23,"ч:ММ"))))</f>
        <v>В</v>
      </c>
      <c r="AG34" s="336" t="str">
        <f>IF(ISTEXT(График!CM23),График!CM23,(CONCATENATE(TEXT(График!CM23,"ч:мм"),"-",TEXT(График!CN23,"ч:ММ"))))</f>
        <v>В</v>
      </c>
      <c r="AH34" s="336" t="str">
        <f>IF(ISTEXT(График!CP23),График!CP23,(CONCATENATE(TEXT(График!CP23,"ч:мм"),"-",TEXT(График!CQ23,"ч:ММ"))))</f>
        <v>6:45-14:45</v>
      </c>
      <c r="AI34" s="336" t="str">
        <f>IF(ISTEXT(График!CS23),График!CS23,(CONCATENATE(TEXT(График!CS23,"ч:мм"),"-",TEXT(График!CT23,"ч:ММ"))))</f>
        <v>0:00-0:00</v>
      </c>
      <c r="AJ34" s="98"/>
      <c r="AK34" s="397"/>
    </row>
    <row r="35" spans="1:37" ht="44.25" thickBot="1" x14ac:dyDescent="0.35">
      <c r="A35" s="94">
        <v>19</v>
      </c>
      <c r="B35" s="478">
        <f>VLOOKUP(A35,График!A:C,2,TRUE)</f>
        <v>5280</v>
      </c>
      <c r="C35" s="332" t="str">
        <f>VLOOKUP(A35,График!A:D,3,TRUE)</f>
        <v>Макарова Татьяна Викторовна</v>
      </c>
      <c r="D35" s="331" t="str">
        <f>VLOOKUP(C35,'Список КК'!M:O,3,0)</f>
        <v>кассир-консультант</v>
      </c>
      <c r="E35" s="336" t="str">
        <f>IF(ISTEXT(График!G24),График!G24,(CONCATENATE(TEXT(График!G24,"ч:мм"),"-",TEXT(График!H24,"ч:ММ"))))</f>
        <v>В</v>
      </c>
      <c r="F35" s="336" t="str">
        <f>IF(ISTEXT(График!J24),График!J24,(CONCATENATE(TEXT(График!J24,"ч:мм"),"-",TEXT(График!K24,"ч:ММ"))))</f>
        <v>В</v>
      </c>
      <c r="G35" s="336" t="str">
        <f>IF(ISTEXT(График!M24),График!M24,(CONCATENATE(TEXT(График!M24,"ч:мм"),"-",TEXT(График!N24,"ч:ММ"))))</f>
        <v>6:45-15:45</v>
      </c>
      <c r="H35" s="336" t="str">
        <f>IF(ISTEXT(График!P24),График!P24,(CONCATENATE(TEXT(График!P24,"ч:мм"),"-",TEXT(График!Q24,"ч:ММ"))))</f>
        <v>12:00-21:00</v>
      </c>
      <c r="I35" s="336" t="str">
        <f>IF(ISTEXT(График!S24),График!S24,(CONCATENATE(TEXT(График!S24,"ч:мм"),"-",TEXT(График!T24,"ч:ММ"))))</f>
        <v>В</v>
      </c>
      <c r="J35" s="336" t="str">
        <f>IF(ISTEXT(График!V24),График!V24,(CONCATENATE(TEXT(График!V24,"ч:мм"),"-",TEXT(График!W24,"ч:ММ"))))</f>
        <v>16:00-1:00</v>
      </c>
      <c r="K35" s="336" t="str">
        <f>IF(ISTEXT(График!Y24),График!Y24,(CONCATENATE(TEXT(График!Y24,"ч:мм"),"-",TEXT(График!Z24,"ч:ММ"))))</f>
        <v>16:00-1:00</v>
      </c>
      <c r="L35" s="336" t="str">
        <f>IF(ISTEXT(График!AB24),График!AB24,(CONCATENATE(TEXT(График!AB24,"ч:мм"),"-",TEXT(График!AC24,"ч:ММ"))))</f>
        <v>16:00-1:00</v>
      </c>
      <c r="M35" s="336" t="str">
        <f>IF(ISTEXT(График!AE24),График!AE24,(CONCATENATE(TEXT(График!AE24,"ч:мм"),"-",TEXT(График!AF24,"ч:ММ"))))</f>
        <v>В</v>
      </c>
      <c r="N35" s="336" t="str">
        <f>IF(ISTEXT(График!AH24),График!AH24,(CONCATENATE(TEXT(График!AH24,"ч:мм"),"-",TEXT(График!AI24,"ч:ММ"))))</f>
        <v>В</v>
      </c>
      <c r="O35" s="336" t="str">
        <f>IF(ISTEXT(График!AK24),График!AK24,(CONCATENATE(TEXT(График!AK24,"ч:мм"),"-",TEXT(График!AL24,"ч:ММ"))))</f>
        <v>6:00-15:00</v>
      </c>
      <c r="P35" s="336" t="str">
        <f>IF(ISTEXT(График!AN24),График!AN24,(CONCATENATE(TEXT(График!AN24,"ч:мм"),"-",TEXT(График!AO24,"ч:ММ"))))</f>
        <v>16:00-1:00</v>
      </c>
      <c r="Q35" s="336" t="str">
        <f>IF(ISTEXT(График!AQ24),График!AQ24,(CONCATENATE(TEXT(График!AQ24,"ч:мм"),"-",TEXT(График!AR24,"ч:ММ"))))</f>
        <v>16:00-1:00</v>
      </c>
      <c r="R35" s="336" t="str">
        <f>IF(ISTEXT(График!AT24),График!AT24,(CONCATENATE(TEXT(График!AT24,"ч:мм"),"-",TEXT(График!AU24,"ч:ММ"))))</f>
        <v>14:00-23:00</v>
      </c>
      <c r="S35" s="336" t="str">
        <f>IF(ISTEXT(График!AW24),График!AW24,(CONCATENATE(TEXT(График!AW24,"ч:мм"),"-",TEXT(График!AX24,"ч:ММ"))))</f>
        <v>В</v>
      </c>
      <c r="T35" s="336" t="str">
        <f>IF(ISTEXT(График!AZ24),График!AZ24,(CONCATENATE(TEXT(График!AZ24,"ч:мм"),"-",TEXT(График!BA24,"ч:ММ"))))</f>
        <v>В</v>
      </c>
      <c r="U35" s="336" t="str">
        <f>IF(ISTEXT(График!BC24),График!BC24,(CONCATENATE(TEXT(График!BC24,"ч:мм"),"-",TEXT(График!BD24,"ч:ММ"))))</f>
        <v>10:30-19:30</v>
      </c>
      <c r="V35" s="336" t="str">
        <f>IF(ISTEXT(График!BF24),График!BF24,(CONCATENATE(TEXT(График!BF24,"ч:мм"),"-",TEXT(График!BG24,"ч:ММ"))))</f>
        <v>16:00-1:00</v>
      </c>
      <c r="W35" s="336" t="str">
        <f>IF(ISTEXT(График!BI24),График!BI24,(CONCATENATE(TEXT(График!BI24,"ч:мм"),"-",TEXT(График!BJ24,"ч:ММ"))))</f>
        <v>В</v>
      </c>
      <c r="X35" s="336" t="str">
        <f>IF(ISTEXT(График!BL24),График!BL24,(CONCATENATE(TEXT(График!BL24,"ч:мм"),"-",TEXT(График!BM24,"ч:ММ"))))</f>
        <v>В</v>
      </c>
      <c r="Y35" s="336" t="str">
        <f>IF(ISTEXT(График!BO24),График!BO24,(CONCATENATE(TEXT(График!BO24,"ч:мм"),"-",TEXT(График!BP24,"ч:ММ"))))</f>
        <v>6:00-15:00</v>
      </c>
      <c r="Z35" s="336" t="str">
        <f>IF(ISTEXT(График!BR24),График!BR24,(CONCATENATE(TEXT(График!BR24,"ч:мм"),"-",TEXT(График!BS24,"ч:ММ"))))</f>
        <v>6:00-15:00</v>
      </c>
      <c r="AA35" s="336" t="str">
        <f>IF(ISTEXT(График!BU24),График!BU24,(CONCATENATE(TEXT(График!BU24,"ч:мм"),"-",TEXT(График!BV24,"ч:ММ"))))</f>
        <v>6:00-15:00</v>
      </c>
      <c r="AB35" s="336" t="str">
        <f>IF(ISTEXT(График!BX24),График!BX24,(CONCATENATE(TEXT(График!BX24,"ч:мм"),"-",TEXT(График!BY24,"ч:ММ"))))</f>
        <v>12:30-21:30</v>
      </c>
      <c r="AC35" s="336" t="str">
        <f>IF(ISTEXT(График!CA24),График!CA24,(CONCATENATE(TEXT(График!CA24,"ч:мм"),"-",TEXT(График!CB24,"ч:ММ"))))</f>
        <v>В</v>
      </c>
      <c r="AD35" s="336" t="str">
        <f>IF(ISTEXT(График!CD24),График!CD24,(CONCATENATE(TEXT(График!CD24,"ч:мм"),"-",TEXT(График!CE24,"ч:ММ"))))</f>
        <v>В</v>
      </c>
      <c r="AE35" s="336" t="str">
        <f>IF(ISTEXT(График!CG24),График!CG24,(CONCATENATE(TEXT(График!CG24,"ч:мм"),"-",TEXT(График!CH24,"ч:ММ"))))</f>
        <v>6:00-15:00</v>
      </c>
      <c r="AF35" s="336" t="str">
        <f>IF(ISTEXT(График!CJ24),График!CJ24,(CONCATENATE(TEXT(График!CJ24,"ч:мм"),"-",TEXT(График!CK24,"ч:ММ"))))</f>
        <v>8:00-17:00</v>
      </c>
      <c r="AG35" s="336" t="str">
        <f>IF(ISTEXT(График!CM24),График!CM24,(CONCATENATE(TEXT(График!CM24,"ч:мм"),"-",TEXT(График!CN24,"ч:ММ"))))</f>
        <v>8:30-17:30</v>
      </c>
      <c r="AH35" s="336" t="str">
        <f>IF(ISTEXT(График!CP24),График!CP24,(CONCATENATE(TEXT(График!CP24,"ч:мм"),"-",TEXT(График!CQ24,"ч:ММ"))))</f>
        <v>17:00-1:00</v>
      </c>
      <c r="AI35" s="336" t="str">
        <f>IF(ISTEXT(График!CS24),График!CS24,(CONCATENATE(TEXT(График!CS24,"ч:мм"),"-",TEXT(График!CT24,"ч:ММ"))))</f>
        <v>0:00-0:00</v>
      </c>
      <c r="AJ35" s="98"/>
      <c r="AK35" s="397"/>
    </row>
    <row r="36" spans="1:37" ht="57" thickBot="1" x14ac:dyDescent="0.35">
      <c r="A36" s="94">
        <v>20</v>
      </c>
      <c r="B36" s="478">
        <f>VLOOKUP(A36,График!A:C,2,TRUE)</f>
        <v>20907</v>
      </c>
      <c r="C36" s="332" t="str">
        <f>VLOOKUP(A36,График!A:D,3,TRUE)</f>
        <v>Моховикова Валентина Алексеевна</v>
      </c>
      <c r="D36" s="331" t="str">
        <f>VLOOKUP(C36,'Список КК'!M:O,3,0)</f>
        <v>кассир-консультант</v>
      </c>
      <c r="E36" s="336" t="str">
        <f>IF(ISTEXT(График!G25),График!G25,(CONCATENATE(TEXT(График!G25,"ч:мм"),"-",TEXT(График!H25,"ч:ММ"))))</f>
        <v>8:00-17:00</v>
      </c>
      <c r="F36" s="336" t="str">
        <f>IF(ISTEXT(График!J25),График!J25,(CONCATENATE(TEXT(График!J25,"ч:мм"),"-",TEXT(График!K25,"ч:ММ"))))</f>
        <v>В</v>
      </c>
      <c r="G36" s="336" t="str">
        <f>IF(ISTEXT(График!M25),График!M25,(CONCATENATE(TEXT(График!M25,"ч:мм"),"-",TEXT(График!N25,"ч:ММ"))))</f>
        <v>11:00-20:00</v>
      </c>
      <c r="H36" s="336" t="str">
        <f>IF(ISTEXT(График!P25),График!P25,(CONCATENATE(TEXT(График!P25,"ч:мм"),"-",TEXT(График!Q25,"ч:ММ"))))</f>
        <v>11:00-20:00</v>
      </c>
      <c r="I36" s="336" t="str">
        <f>IF(ISTEXT(График!S25),График!S25,(CONCATENATE(TEXT(График!S25,"ч:мм"),"-",TEXT(График!T25,"ч:ММ"))))</f>
        <v>15:30-0:30</v>
      </c>
      <c r="J36" s="336" t="str">
        <f>IF(ISTEXT(График!V25),График!V25,(CONCATENATE(TEXT(График!V25,"ч:мм"),"-",TEXT(График!W25,"ч:ММ"))))</f>
        <v>В</v>
      </c>
      <c r="K36" s="336" t="str">
        <f>IF(ISTEXT(График!Y25),График!Y25,(CONCATENATE(TEXT(График!Y25,"ч:мм"),"-",TEXT(График!Z25,"ч:ММ"))))</f>
        <v>В</v>
      </c>
      <c r="L36" s="336" t="str">
        <f>IF(ISTEXT(График!AB25),График!AB25,(CONCATENATE(TEXT(График!AB25,"ч:мм"),"-",TEXT(График!AC25,"ч:ММ"))))</f>
        <v>7:30-16:30</v>
      </c>
      <c r="M36" s="336" t="str">
        <f>IF(ISTEXT(График!AE25),График!AE25,(CONCATENATE(TEXT(График!AE25,"ч:мм"),"-",TEXT(График!AF25,"ч:ММ"))))</f>
        <v>7:30-16:30</v>
      </c>
      <c r="N36" s="336" t="str">
        <f>IF(ISTEXT(График!AH25),График!AH25,(CONCATENATE(TEXT(График!AH25,"ч:мм"),"-",TEXT(График!AI25,"ч:ММ"))))</f>
        <v>7:30-16:30</v>
      </c>
      <c r="O36" s="336" t="str">
        <f>IF(ISTEXT(График!AK25),График!AK25,(CONCATENATE(TEXT(График!AK25,"ч:мм"),"-",TEXT(График!AL25,"ч:ММ"))))</f>
        <v>8:00-17:00</v>
      </c>
      <c r="P36" s="336" t="str">
        <f>IF(ISTEXT(График!AN25),График!AN25,(CONCATENATE(TEXT(График!AN25,"ч:мм"),"-",TEXT(График!AO25,"ч:ММ"))))</f>
        <v>В</v>
      </c>
      <c r="Q36" s="336" t="str">
        <f>IF(ISTEXT(График!AQ25),График!AQ25,(CONCATENATE(TEXT(График!AQ25,"ч:мм"),"-",TEXT(График!AR25,"ч:ММ"))))</f>
        <v>В</v>
      </c>
      <c r="R36" s="336" t="str">
        <f>IF(ISTEXT(График!AT25),График!AT25,(CONCATENATE(TEXT(График!AT25,"ч:мм"),"-",TEXT(График!AU25,"ч:ММ"))))</f>
        <v>8:30-17:30</v>
      </c>
      <c r="S36" s="336" t="str">
        <f>IF(ISTEXT(График!AW25),График!AW25,(CONCATENATE(TEXT(График!AW25,"ч:мм"),"-",TEXT(График!AX25,"ч:ММ"))))</f>
        <v>12:00-21:00</v>
      </c>
      <c r="T36" s="336" t="str">
        <f>IF(ISTEXT(График!AZ25),График!AZ25,(CONCATENATE(TEXT(График!AZ25,"ч:мм"),"-",TEXT(График!BA25,"ч:ММ"))))</f>
        <v>15:30-0:30</v>
      </c>
      <c r="U36" s="336" t="str">
        <f>IF(ISTEXT(График!BC25),График!BC25,(CONCATENATE(TEXT(График!BC25,"ч:мм"),"-",TEXT(График!BD25,"ч:ММ"))))</f>
        <v>15:30-0:30</v>
      </c>
      <c r="V36" s="336" t="str">
        <f>IF(ISTEXT(График!BF25),График!BF25,(CONCATENATE(TEXT(График!BF25,"ч:мм"),"-",TEXT(График!BG25,"ч:ММ"))))</f>
        <v>15:30-0:30</v>
      </c>
      <c r="W36" s="336" t="str">
        <f>IF(ISTEXT(График!BI25),График!BI25,(CONCATENATE(TEXT(График!BI25,"ч:мм"),"-",TEXT(График!BJ25,"ч:ММ"))))</f>
        <v>В</v>
      </c>
      <c r="X36" s="336" t="str">
        <f>IF(ISTEXT(График!BL25),График!BL25,(CONCATENATE(TEXT(График!BL25,"ч:мм"),"-",TEXT(График!BM25,"ч:ММ"))))</f>
        <v>В</v>
      </c>
      <c r="Y36" s="336" t="str">
        <f>IF(ISTEXT(График!BO25),График!BO25,(CONCATENATE(TEXT(График!BO25,"ч:мм"),"-",TEXT(График!BP25,"ч:ММ"))))</f>
        <v>В</v>
      </c>
      <c r="Z36" s="336" t="str">
        <f>IF(ISTEXT(График!BR25),График!BR25,(CONCATENATE(TEXT(График!BR25,"ч:мм"),"-",TEXT(График!BS25,"ч:ММ"))))</f>
        <v>8:00-17:00</v>
      </c>
      <c r="AA36" s="336" t="str">
        <f>IF(ISTEXT(График!BU25),График!BU25,(CONCATENATE(TEXT(График!BU25,"ч:мм"),"-",TEXT(График!BV25,"ч:ММ"))))</f>
        <v>8:30-17:30</v>
      </c>
      <c r="AB36" s="336" t="str">
        <f>IF(ISTEXT(График!BX25),График!BX25,(CONCATENATE(TEXT(График!BX25,"ч:мм"),"-",TEXT(График!BY25,"ч:ММ"))))</f>
        <v>10:00-19:00</v>
      </c>
      <c r="AC36" s="336" t="str">
        <f>IF(ISTEXT(График!CA25),График!CA25,(CONCATENATE(TEXT(График!CA25,"ч:мм"),"-",TEXT(График!CB25,"ч:ММ"))))</f>
        <v>В</v>
      </c>
      <c r="AD36" s="336" t="str">
        <f>IF(ISTEXT(График!CD25),График!CD25,(CONCATENATE(TEXT(График!CD25,"ч:мм"),"-",TEXT(График!CE25,"ч:ММ"))))</f>
        <v>В</v>
      </c>
      <c r="AE36" s="336" t="str">
        <f>IF(ISTEXT(График!CG25),График!CG25,(CONCATENATE(TEXT(График!CG25,"ч:мм"),"-",TEXT(График!CH25,"ч:ММ"))))</f>
        <v>11:30-20:30</v>
      </c>
      <c r="AF36" s="336" t="str">
        <f>IF(ISTEXT(График!CJ25),График!CJ25,(CONCATENATE(TEXT(График!CJ25,"ч:мм"),"-",TEXT(График!CK25,"ч:ММ"))))</f>
        <v>15:00-0:00</v>
      </c>
      <c r="AG36" s="336" t="str">
        <f>IF(ISTEXT(График!CM25),График!CM25,(CONCATENATE(TEXT(График!CM25,"ч:мм"),"-",TEXT(График!CN25,"ч:ММ"))))</f>
        <v>15:00-0:00</v>
      </c>
      <c r="AH36" s="336" t="str">
        <f>IF(ISTEXT(График!CP25),График!CP25,(CONCATENATE(TEXT(График!CP25,"ч:мм"),"-",TEXT(График!CQ25,"ч:ММ"))))</f>
        <v>16:30-0:30</v>
      </c>
      <c r="AI36" s="336" t="str">
        <f>IF(ISTEXT(График!CS25),График!CS25,(CONCATENATE(TEXT(График!CS25,"ч:мм"),"-",TEXT(График!CT25,"ч:ММ"))))</f>
        <v>0:00-0:00</v>
      </c>
      <c r="AJ36" s="98"/>
      <c r="AK36" s="397"/>
    </row>
    <row r="37" spans="1:37" ht="44.25" thickBot="1" x14ac:dyDescent="0.35">
      <c r="A37" s="94">
        <v>21</v>
      </c>
      <c r="B37" s="478">
        <f>VLOOKUP(A37,График!A:C,2,TRUE)</f>
        <v>10414</v>
      </c>
      <c r="C37" s="332" t="str">
        <f>VLOOKUP(A37,График!A:D,3,TRUE)</f>
        <v>Очиров Владимир Алексеевич</v>
      </c>
      <c r="D37" s="331" t="str">
        <f>VLOOKUP(C37,'Список КК'!M:O,3,0)</f>
        <v>техник-консультант</v>
      </c>
      <c r="E37" s="336" t="str">
        <f>IF(ISTEXT(График!G26),График!G26,(CONCATENATE(TEXT(График!G26,"ч:мм"),"-",TEXT(График!H26,"ч:ММ"))))</f>
        <v>15:00-0:00</v>
      </c>
      <c r="F37" s="336" t="str">
        <f>IF(ISTEXT(График!J26),График!J26,(CONCATENATE(TEXT(График!J26,"ч:мм"),"-",TEXT(График!K26,"ч:ММ"))))</f>
        <v>15:00-0:00</v>
      </c>
      <c r="G37" s="336" t="str">
        <f>IF(ISTEXT(График!M26),График!M26,(CONCATENATE(TEXT(График!M26,"ч:мм"),"-",TEXT(График!N26,"ч:ММ"))))</f>
        <v>15:00-0:00</v>
      </c>
      <c r="H37" s="336" t="str">
        <f>IF(ISTEXT(График!P26),График!P26,(CONCATENATE(TEXT(График!P26,"ч:мм"),"-",TEXT(График!Q26,"ч:ММ"))))</f>
        <v>15:00-0:00</v>
      </c>
      <c r="I37" s="336" t="str">
        <f>IF(ISTEXT(График!S26),График!S26,(CONCATENATE(TEXT(График!S26,"ч:мм"),"-",TEXT(График!T26,"ч:ММ"))))</f>
        <v>В</v>
      </c>
      <c r="J37" s="336" t="str">
        <f>IF(ISTEXT(График!V26),График!V26,(CONCATENATE(TEXT(График!V26,"ч:мм"),"-",TEXT(График!W26,"ч:ММ"))))</f>
        <v>В</v>
      </c>
      <c r="K37" s="336" t="str">
        <f>IF(ISTEXT(График!Y26),График!Y26,(CONCATENATE(TEXT(График!Y26,"ч:мм"),"-",TEXT(График!Z26,"ч:ММ"))))</f>
        <v>8:00-17:00</v>
      </c>
      <c r="L37" s="336" t="str">
        <f>IF(ISTEXT(График!AB26),График!AB26,(CONCATENATE(TEXT(График!AB26,"ч:мм"),"-",TEXT(График!AC26,"ч:ММ"))))</f>
        <v>8:00-17:00</v>
      </c>
      <c r="M37" s="336" t="str">
        <f>IF(ISTEXT(График!AE26),График!AE26,(CONCATENATE(TEXT(График!AE26,"ч:мм"),"-",TEXT(График!AF26,"ч:ММ"))))</f>
        <v>15:00-0:00</v>
      </c>
      <c r="N37" s="336" t="str">
        <f>IF(ISTEXT(График!AH26),График!AH26,(CONCATENATE(TEXT(График!AH26,"ч:мм"),"-",TEXT(График!AI26,"ч:ММ"))))</f>
        <v>В</v>
      </c>
      <c r="O37" s="336" t="str">
        <f>IF(ISTEXT(График!AK26),График!AK26,(CONCATENATE(TEXT(График!AK26,"ч:мм"),"-",TEXT(График!AL26,"ч:ММ"))))</f>
        <v>В</v>
      </c>
      <c r="P37" s="336" t="str">
        <f>IF(ISTEXT(График!AN26),График!AN26,(CONCATENATE(TEXT(График!AN26,"ч:мм"),"-",TEXT(График!AO26,"ч:ММ"))))</f>
        <v>15:00-0:00</v>
      </c>
      <c r="Q37" s="336" t="str">
        <f>IF(ISTEXT(График!AQ26),График!AQ26,(CONCATENATE(TEXT(График!AQ26,"ч:мм"),"-",TEXT(График!AR26,"ч:ММ"))))</f>
        <v>15:00-0:00</v>
      </c>
      <c r="R37" s="336" t="str">
        <f>IF(ISTEXT(График!AT26),График!AT26,(CONCATENATE(TEXT(График!AT26,"ч:мм"),"-",TEXT(График!AU26,"ч:ММ"))))</f>
        <v>15:00-0:00</v>
      </c>
      <c r="S37" s="336" t="str">
        <f>IF(ISTEXT(График!AW26),График!AW26,(CONCATENATE(TEXT(График!AW26,"ч:мм"),"-",TEXT(График!AX26,"ч:ММ"))))</f>
        <v>15:00-0:00</v>
      </c>
      <c r="T37" s="336" t="str">
        <f>IF(ISTEXT(График!AZ26),График!AZ26,(CONCATENATE(TEXT(График!AZ26,"ч:мм"),"-",TEXT(График!BA26,"ч:ММ"))))</f>
        <v>15:00-0:00</v>
      </c>
      <c r="U37" s="336" t="str">
        <f>IF(ISTEXT(График!BC26),График!BC26,(CONCATENATE(TEXT(График!BC26,"ч:мм"),"-",TEXT(График!BD26,"ч:ММ"))))</f>
        <v>В</v>
      </c>
      <c r="V37" s="336" t="str">
        <f>IF(ISTEXT(График!BF26),График!BF26,(CONCATENATE(TEXT(График!BF26,"ч:мм"),"-",TEXT(График!BG26,"ч:ММ"))))</f>
        <v>В</v>
      </c>
      <c r="W37" s="336" t="str">
        <f>IF(ISTEXT(График!BI26),График!BI26,(CONCATENATE(TEXT(График!BI26,"ч:мм"),"-",TEXT(График!BJ26,"ч:ММ"))))</f>
        <v>15:00-0:00</v>
      </c>
      <c r="X37" s="336" t="str">
        <f>IF(ISTEXT(График!BL26),График!BL26,(CONCATENATE(TEXT(График!BL26,"ч:мм"),"-",TEXT(График!BM26,"ч:ММ"))))</f>
        <v>15:00-0:00</v>
      </c>
      <c r="Y37" s="336" t="str">
        <f>IF(ISTEXT(График!BO26),График!BO26,(CONCATENATE(TEXT(График!BO26,"ч:мм"),"-",TEXT(График!BP26,"ч:ММ"))))</f>
        <v>15:00-0:00</v>
      </c>
      <c r="Z37" s="336" t="str">
        <f>IF(ISTEXT(График!BR26),График!BR26,(CONCATENATE(TEXT(График!BR26,"ч:мм"),"-",TEXT(График!BS26,"ч:ММ"))))</f>
        <v>15:00-0:00</v>
      </c>
      <c r="AA37" s="336" t="str">
        <f>IF(ISTEXT(График!BU26),График!BU26,(CONCATENATE(TEXT(График!BU26,"ч:мм"),"-",TEXT(График!BV26,"ч:ММ"))))</f>
        <v>В</v>
      </c>
      <c r="AB37" s="336" t="str">
        <f>IF(ISTEXT(График!BX26),График!BX26,(CONCATENATE(TEXT(График!BX26,"ч:мм"),"-",TEXT(График!BY26,"ч:ММ"))))</f>
        <v>В</v>
      </c>
      <c r="AC37" s="336" t="str">
        <f>IF(ISTEXT(График!CA26),График!CA26,(CONCATENATE(TEXT(График!CA26,"ч:мм"),"-",TEXT(График!CB26,"ч:ММ"))))</f>
        <v>10:00-19:00</v>
      </c>
      <c r="AD37" s="336" t="str">
        <f>IF(ISTEXT(График!CD26),График!CD26,(CONCATENATE(TEXT(График!CD26,"ч:мм"),"-",TEXT(График!CE26,"ч:ММ"))))</f>
        <v>15:00-0:00</v>
      </c>
      <c r="AE37" s="336" t="str">
        <f>IF(ISTEXT(График!CG26),График!CG26,(CONCATENATE(TEXT(График!CG26,"ч:мм"),"-",TEXT(График!CH26,"ч:ММ"))))</f>
        <v>15:00-0:00</v>
      </c>
      <c r="AF37" s="336" t="str">
        <f>IF(ISTEXT(График!CJ26),График!CJ26,(CONCATENATE(TEXT(График!CJ26,"ч:мм"),"-",TEXT(График!CK26,"ч:ММ"))))</f>
        <v>15:30-0:30</v>
      </c>
      <c r="AG37" s="336" t="str">
        <f>IF(ISTEXT(График!CM26),График!CM26,(CONCATENATE(TEXT(График!CM26,"ч:мм"),"-",TEXT(График!CN26,"ч:ММ"))))</f>
        <v>В</v>
      </c>
      <c r="AH37" s="336" t="str">
        <f>IF(ISTEXT(График!CP26),График!CP26,(CONCATENATE(TEXT(График!CP26,"ч:мм"),"-",TEXT(График!CQ26,"ч:ММ"))))</f>
        <v>В</v>
      </c>
      <c r="AI37" s="336" t="str">
        <f>IF(ISTEXT(График!CS26),График!CS26,(CONCATENATE(TEXT(График!CS26,"ч:мм"),"-",TEXT(График!CT26,"ч:ММ"))))</f>
        <v>0:00-0:00</v>
      </c>
      <c r="AJ37" s="98"/>
      <c r="AK37" s="397"/>
    </row>
    <row r="38" spans="1:37" ht="44.25" thickBot="1" x14ac:dyDescent="0.35">
      <c r="A38" s="94">
        <v>22</v>
      </c>
      <c r="B38" s="478">
        <f>VLOOKUP(A38,График!A:C,2,TRUE)</f>
        <v>5610</v>
      </c>
      <c r="C38" s="332" t="str">
        <f>VLOOKUP(A38,График!A:D,3,TRUE)</f>
        <v>Полякова Елена Михайловна</v>
      </c>
      <c r="D38" s="331" t="str">
        <f>VLOOKUP(C38,'Список КК'!M:O,3,0)</f>
        <v>кассир-консультант</v>
      </c>
      <c r="E38" s="336" t="str">
        <f>IF(ISTEXT(График!G27),График!G27,(CONCATENATE(TEXT(График!G27,"ч:мм"),"-",TEXT(График!H27,"ч:ММ"))))</f>
        <v>7:00-16:00</v>
      </c>
      <c r="F38" s="336" t="str">
        <f>IF(ISTEXT(График!J27),График!J27,(CONCATENATE(TEXT(График!J27,"ч:мм"),"-",TEXT(График!K27,"ч:ММ"))))</f>
        <v>9:30-18:30</v>
      </c>
      <c r="G38" s="336" t="str">
        <f>IF(ISTEXT(График!M27),График!M27,(CONCATENATE(TEXT(График!M27,"ч:мм"),"-",TEXT(График!N27,"ч:ММ"))))</f>
        <v>В</v>
      </c>
      <c r="H38" s="336" t="str">
        <f>IF(ISTEXT(График!P27),График!P27,(CONCATENATE(TEXT(График!P27,"ч:мм"),"-",TEXT(График!Q27,"ч:ММ"))))</f>
        <v>В</v>
      </c>
      <c r="I38" s="336" t="str">
        <f>IF(ISTEXT(График!S27),График!S27,(CONCATENATE(TEXT(График!S27,"ч:мм"),"-",TEXT(График!T27,"ч:ММ"))))</f>
        <v>7:00-16:00</v>
      </c>
      <c r="J38" s="336" t="str">
        <f>IF(ISTEXT(График!V27),График!V27,(CONCATENATE(TEXT(График!V27,"ч:мм"),"-",TEXT(График!W27,"ч:ММ"))))</f>
        <v>11:00-20:00</v>
      </c>
      <c r="K38" s="336" t="str">
        <f>IF(ISTEXT(График!Y27),График!Y27,(CONCATENATE(TEXT(График!Y27,"ч:мм"),"-",TEXT(График!Z27,"ч:ММ"))))</f>
        <v>11:30-20:30</v>
      </c>
      <c r="L38" s="336" t="str">
        <f>IF(ISTEXT(График!AB27),График!AB27,(CONCATENATE(TEXT(График!AB27,"ч:мм"),"-",TEXT(График!AC27,"ч:ММ"))))</f>
        <v>12:00-21:00</v>
      </c>
      <c r="M38" s="336" t="str">
        <f>IF(ISTEXT(График!AE27),График!AE27,(CONCATENATE(TEXT(График!AE27,"ч:мм"),"-",TEXT(График!AF27,"ч:ММ"))))</f>
        <v>В</v>
      </c>
      <c r="N38" s="336" t="str">
        <f>IF(ISTEXT(График!AH27),График!AH27,(CONCATENATE(TEXT(График!AH27,"ч:мм"),"-",TEXT(График!AI27,"ч:ММ"))))</f>
        <v>В</v>
      </c>
      <c r="O38" s="336" t="str">
        <f>IF(ISTEXT(График!AK27),График!AK27,(CONCATENATE(TEXT(График!AK27,"ч:мм"),"-",TEXT(График!AL27,"ч:ММ"))))</f>
        <v>6:45-15:45</v>
      </c>
      <c r="P38" s="336" t="str">
        <f>IF(ISTEXT(График!AN27),График!AN27,(CONCATENATE(TEXT(График!AN27,"ч:мм"),"-",TEXT(График!AO27,"ч:ММ"))))</f>
        <v>6:45-15:45</v>
      </c>
      <c r="Q38" s="336" t="str">
        <f>IF(ISTEXT(График!AQ27),График!AQ27,(CONCATENATE(TEXT(График!AQ27,"ч:мм"),"-",TEXT(График!AR27,"ч:ММ"))))</f>
        <v>7:00-16:00</v>
      </c>
      <c r="R38" s="336" t="str">
        <f>IF(ISTEXT(График!AT27),График!AT27,(CONCATENATE(TEXT(График!AT27,"ч:мм"),"-",TEXT(График!AU27,"ч:ММ"))))</f>
        <v>В</v>
      </c>
      <c r="S38" s="336" t="str">
        <f>IF(ISTEXT(График!AW27),График!AW27,(CONCATENATE(TEXT(График!AW27,"ч:мм"),"-",TEXT(График!AX27,"ч:ММ"))))</f>
        <v>В</v>
      </c>
      <c r="T38" s="336" t="str">
        <f>IF(ISTEXT(График!AZ27),График!AZ27,(CONCATENATE(TEXT(График!AZ27,"ч:мм"),"-",TEXT(График!BA27,"ч:ММ"))))</f>
        <v>ОТ</v>
      </c>
      <c r="U38" s="336" t="str">
        <f>IF(ISTEXT(График!BC27),График!BC27,(CONCATENATE(TEXT(График!BC27,"ч:мм"),"-",TEXT(График!BD27,"ч:ММ"))))</f>
        <v>ОТ</v>
      </c>
      <c r="V38" s="336" t="str">
        <f>IF(ISTEXT(График!BF27),График!BF27,(CONCATENATE(TEXT(График!BF27,"ч:мм"),"-",TEXT(График!BG27,"ч:ММ"))))</f>
        <v>ОТ</v>
      </c>
      <c r="W38" s="336" t="str">
        <f>IF(ISTEXT(График!BI27),График!BI27,(CONCATENATE(TEXT(График!BI27,"ч:мм"),"-",TEXT(График!BJ27,"ч:ММ"))))</f>
        <v>ОТ</v>
      </c>
      <c r="X38" s="336" t="str">
        <f>IF(ISTEXT(График!BL27),График!BL27,(CONCATENATE(TEXT(График!BL27,"ч:мм"),"-",TEXT(График!BM27,"ч:ММ"))))</f>
        <v>ОТ</v>
      </c>
      <c r="Y38" s="336" t="str">
        <f>IF(ISTEXT(График!BO27),График!BO27,(CONCATENATE(TEXT(График!BO27,"ч:мм"),"-",TEXT(График!BP27,"ч:ММ"))))</f>
        <v>В</v>
      </c>
      <c r="Z38" s="336" t="str">
        <f>IF(ISTEXT(График!BR27),График!BR27,(CONCATENATE(TEXT(График!BR27,"ч:мм"),"-",TEXT(График!BS27,"ч:ММ"))))</f>
        <v>В</v>
      </c>
      <c r="AA38" s="336" t="str">
        <f>IF(ISTEXT(График!BU27),График!BU27,(CONCATENATE(TEXT(График!BU27,"ч:мм"),"-",TEXT(График!BV27,"ч:ММ"))))</f>
        <v>ОТ</v>
      </c>
      <c r="AB38" s="336" t="str">
        <f>IF(ISTEXT(График!BX27),График!BX27,(CONCATENATE(TEXT(График!BX27,"ч:мм"),"-",TEXT(График!BY27,"ч:ММ"))))</f>
        <v>ОТ</v>
      </c>
      <c r="AC38" s="336" t="str">
        <f>IF(ISTEXT(График!CA27),График!CA27,(CONCATENATE(TEXT(График!CA27,"ч:мм"),"-",TEXT(График!CB27,"ч:ММ"))))</f>
        <v>ОТ</v>
      </c>
      <c r="AD38" s="336" t="str">
        <f>IF(ISTEXT(График!CD27),График!CD27,(CONCATENATE(TEXT(График!CD27,"ч:мм"),"-",TEXT(График!CE27,"ч:ММ"))))</f>
        <v>ОТ</v>
      </c>
      <c r="AE38" s="336" t="str">
        <f>IF(ISTEXT(График!CG27),График!CG27,(CONCATENATE(TEXT(График!CG27,"ч:мм"),"-",TEXT(График!CH27,"ч:ММ"))))</f>
        <v>ОТ</v>
      </c>
      <c r="AF38" s="336" t="str">
        <f>IF(ISTEXT(График!CJ27),График!CJ27,(CONCATENATE(TEXT(График!CJ27,"ч:мм"),"-",TEXT(График!CK27,"ч:ММ"))))</f>
        <v>В</v>
      </c>
      <c r="AG38" s="336" t="str">
        <f>IF(ISTEXT(График!CM27),График!CM27,(CONCATENATE(TEXT(График!CM27,"ч:мм"),"-",TEXT(График!CN27,"ч:ММ"))))</f>
        <v>В</v>
      </c>
      <c r="AH38" s="336" t="str">
        <f>IF(ISTEXT(График!CP27),График!CP27,(CONCATENATE(TEXT(График!CP27,"ч:мм"),"-",TEXT(График!CQ27,"ч:ММ"))))</f>
        <v>8:30-16:30</v>
      </c>
      <c r="AI38" s="336" t="str">
        <f>IF(ISTEXT(График!CS27),График!CS27,(CONCATENATE(TEXT(График!CS27,"ч:мм"),"-",TEXT(График!CT27,"ч:ММ"))))</f>
        <v>0:00-0:00</v>
      </c>
      <c r="AJ38" s="98"/>
      <c r="AK38" s="397"/>
    </row>
    <row r="39" spans="1:37" ht="44.25" thickBot="1" x14ac:dyDescent="0.35">
      <c r="A39" s="94">
        <v>23</v>
      </c>
      <c r="B39" s="478">
        <f>VLOOKUP(A39,График!A:C,2,TRUE)</f>
        <v>41948</v>
      </c>
      <c r="C39" s="332" t="str">
        <f>VLOOKUP(A39,График!A:D,3,TRUE)</f>
        <v>Пронина Лариса Вячеславна</v>
      </c>
      <c r="D39" s="331" t="str">
        <f>VLOOKUP(C39,'Список КК'!M:O,3,0)</f>
        <v>кассир-консультант</v>
      </c>
      <c r="E39" s="336" t="str">
        <f>IF(ISTEXT(График!G28),График!G28,(CONCATENATE(TEXT(График!G28,"ч:мм"),"-",TEXT(График!H28,"ч:ММ"))))</f>
        <v>13:00-22:00</v>
      </c>
      <c r="F39" s="336" t="str">
        <f>IF(ISTEXT(График!J28),График!J28,(CONCATENATE(TEXT(График!J28,"ч:мм"),"-",TEXT(График!K28,"ч:ММ"))))</f>
        <v>15:30-0:30</v>
      </c>
      <c r="G39" s="336" t="str">
        <f>IF(ISTEXT(График!M28),График!M28,(CONCATENATE(TEXT(График!M28,"ч:мм"),"-",TEXT(График!N28,"ч:ММ"))))</f>
        <v>15:30-0:30</v>
      </c>
      <c r="H39" s="336" t="str">
        <f>IF(ISTEXT(График!P28),График!P28,(CONCATENATE(TEXT(График!P28,"ч:мм"),"-",TEXT(График!Q28,"ч:ММ"))))</f>
        <v>15:30-0:30</v>
      </c>
      <c r="I39" s="336" t="str">
        <f>IF(ISTEXT(График!S28),График!S28,(CONCATENATE(TEXT(График!S28,"ч:мм"),"-",TEXT(График!T28,"ч:ММ"))))</f>
        <v>15:30-0:30</v>
      </c>
      <c r="J39" s="336" t="str">
        <f>IF(ISTEXT(График!V28),График!V28,(CONCATENATE(TEXT(График!V28,"ч:мм"),"-",TEXT(График!W28,"ч:ММ"))))</f>
        <v>В</v>
      </c>
      <c r="K39" s="336" t="str">
        <f>IF(ISTEXT(График!Y28),График!Y28,(CONCATENATE(TEXT(График!Y28,"ч:мм"),"-",TEXT(График!Z28,"ч:ММ"))))</f>
        <v>В</v>
      </c>
      <c r="L39" s="336" t="str">
        <f>IF(ISTEXT(График!AB28),График!AB28,(CONCATENATE(TEXT(График!AB28,"ч:мм"),"-",TEXT(График!AC28,"ч:ММ"))))</f>
        <v>9:30-18:30</v>
      </c>
      <c r="M39" s="336" t="str">
        <f>IF(ISTEXT(График!AE28),График!AE28,(CONCATENATE(TEXT(График!AE28,"ч:мм"),"-",TEXT(График!AF28,"ч:ММ"))))</f>
        <v>6:45-15:45</v>
      </c>
      <c r="N39" s="336" t="str">
        <f>IF(ISTEXT(График!AH28),График!AH28,(CONCATENATE(TEXT(График!AH28,"ч:мм"),"-",TEXT(График!AI28,"ч:ММ"))))</f>
        <v>9:30-18:30</v>
      </c>
      <c r="O39" s="336" t="str">
        <f>IF(ISTEXT(График!AK28),График!AK28,(CONCATENATE(TEXT(График!AK28,"ч:мм"),"-",TEXT(График!AL28,"ч:ММ"))))</f>
        <v>9:30-18:30</v>
      </c>
      <c r="P39" s="336" t="str">
        <f>IF(ISTEXT(График!AN28),График!AN28,(CONCATENATE(TEXT(График!AN28,"ч:мм"),"-",TEXT(График!AO28,"ч:ММ"))))</f>
        <v>15:30-0:30</v>
      </c>
      <c r="Q39" s="336" t="str">
        <f>IF(ISTEXT(График!AQ28),График!AQ28,(CONCATENATE(TEXT(График!AQ28,"ч:мм"),"-",TEXT(График!AR28,"ч:ММ"))))</f>
        <v>В</v>
      </c>
      <c r="R39" s="336" t="str">
        <f>IF(ISTEXT(График!AT28),График!AT28,(CONCATENATE(TEXT(График!AT28,"ч:мм"),"-",TEXT(График!AU28,"ч:ММ"))))</f>
        <v>В</v>
      </c>
      <c r="S39" s="336" t="str">
        <f>IF(ISTEXT(График!AW28),График!AW28,(CONCATENATE(TEXT(График!AW28,"ч:мм"),"-",TEXT(График!AX28,"ч:ММ"))))</f>
        <v>9:30-18:30</v>
      </c>
      <c r="T39" s="336" t="str">
        <f>IF(ISTEXT(График!AZ28),График!AZ28,(CONCATENATE(TEXT(График!AZ28,"ч:мм"),"-",TEXT(График!BA28,"ч:ММ"))))</f>
        <v>10:00-19:00</v>
      </c>
      <c r="U39" s="336" t="str">
        <f>IF(ISTEXT(График!BC28),График!BC28,(CONCATENATE(TEXT(График!BC28,"ч:мм"),"-",TEXT(График!BD28,"ч:ММ"))))</f>
        <v>15:00-0:00</v>
      </c>
      <c r="V39" s="336" t="str">
        <f>IF(ISTEXT(График!BF28),График!BF28,(CONCATENATE(TEXT(График!BF28,"ч:мм"),"-",TEXT(График!BG28,"ч:ММ"))))</f>
        <v>15:30-0:30</v>
      </c>
      <c r="W39" s="336" t="str">
        <f>IF(ISTEXT(График!BI28),График!BI28,(CONCATENATE(TEXT(График!BI28,"ч:мм"),"-",TEXT(График!BJ28,"ч:ММ"))))</f>
        <v>В</v>
      </c>
      <c r="X39" s="336" t="str">
        <f>IF(ISTEXT(График!BL28),График!BL28,(CONCATENATE(TEXT(График!BL28,"ч:мм"),"-",TEXT(График!BM28,"ч:ММ"))))</f>
        <v>В</v>
      </c>
      <c r="Y39" s="336" t="str">
        <f>IF(ISTEXT(График!BO28),График!BO28,(CONCATENATE(TEXT(График!BO28,"ч:мм"),"-",TEXT(График!BP28,"ч:ММ"))))</f>
        <v>7:30-16:30</v>
      </c>
      <c r="Z39" s="336" t="str">
        <f>IF(ISTEXT(График!BR28),График!BR28,(CONCATENATE(TEXT(График!BR28,"ч:мм"),"-",TEXT(График!BS28,"ч:ММ"))))</f>
        <v>7:30-16:30</v>
      </c>
      <c r="AA39" s="336" t="str">
        <f>IF(ISTEXT(График!BU28),График!BU28,(CONCATENATE(TEXT(График!BU28,"ч:мм"),"-",TEXT(График!BV28,"ч:ММ"))))</f>
        <v>12:00-21:00</v>
      </c>
      <c r="AB39" s="336" t="str">
        <f>IF(ISTEXT(График!BX28),График!BX28,(CONCATENATE(TEXT(График!BX28,"ч:мм"),"-",TEXT(График!BY28,"ч:ММ"))))</f>
        <v>12:00-21:00</v>
      </c>
      <c r="AC39" s="336" t="str">
        <f>IF(ISTEXT(График!CA28),График!CA28,(CONCATENATE(TEXT(График!CA28,"ч:мм"),"-",TEXT(График!CB28,"ч:ММ"))))</f>
        <v>В</v>
      </c>
      <c r="AD39" s="336" t="str">
        <f>IF(ISTEXT(График!CD28),График!CD28,(CONCATENATE(TEXT(График!CD28,"ч:мм"),"-",TEXT(График!CE28,"ч:ММ"))))</f>
        <v>В</v>
      </c>
      <c r="AE39" s="336" t="str">
        <f>IF(ISTEXT(График!CG28),График!CG28,(CONCATENATE(TEXT(График!CG28,"ч:мм"),"-",TEXT(График!CH28,"ч:ММ"))))</f>
        <v>6:45-15:45</v>
      </c>
      <c r="AF39" s="336" t="str">
        <f>IF(ISTEXT(График!CJ28),График!CJ28,(CONCATENATE(TEXT(График!CJ28,"ч:мм"),"-",TEXT(График!CK28,"ч:ММ"))))</f>
        <v>8:00-17:00</v>
      </c>
      <c r="AG39" s="336" t="str">
        <f>IF(ISTEXT(График!CM28),График!CM28,(CONCATENATE(TEXT(График!CM28,"ч:мм"),"-",TEXT(График!CN28,"ч:ММ"))))</f>
        <v>8:30-17:30</v>
      </c>
      <c r="AH39" s="336" t="str">
        <f>IF(ISTEXT(График!CP28),График!CP28,(CONCATENATE(TEXT(График!CP28,"ч:мм"),"-",TEXT(График!CQ28,"ч:ММ"))))</f>
        <v>В</v>
      </c>
      <c r="AI39" s="336" t="str">
        <f>IF(ISTEXT(График!CS28),График!CS28,(CONCATENATE(TEXT(График!CS28,"ч:мм"),"-",TEXT(График!CT28,"ч:ММ"))))</f>
        <v>0:00-0:00</v>
      </c>
      <c r="AJ39" s="98"/>
      <c r="AK39" s="397"/>
    </row>
    <row r="40" spans="1:37" ht="57" thickBot="1" x14ac:dyDescent="0.35">
      <c r="A40" s="94">
        <v>24</v>
      </c>
      <c r="B40" s="478">
        <f>VLOOKUP(A40,График!A:C,2,TRUE)</f>
        <v>28994</v>
      </c>
      <c r="C40" s="332" t="str">
        <f>VLOOKUP(A40,График!A:D,3,TRUE)</f>
        <v>Сатканкулова Динара Джаныбековна</v>
      </c>
      <c r="D40" s="331" t="str">
        <f>VLOOKUP(C40,'Список КК'!M:O,3,0)</f>
        <v>кассир-консультант</v>
      </c>
      <c r="E40" s="336" t="str">
        <f>IF(ISTEXT(График!G29),График!G29,(CONCATENATE(TEXT(График!G29,"ч:мм"),"-",TEXT(График!H29,"ч:ММ"))))</f>
        <v>В</v>
      </c>
      <c r="F40" s="336" t="str">
        <f>IF(ISTEXT(График!J29),График!J29,(CONCATENATE(TEXT(График!J29,"ч:мм"),"-",TEXT(График!K29,"ч:ММ"))))</f>
        <v>8:30-17:30</v>
      </c>
      <c r="G40" s="336" t="str">
        <f>IF(ISTEXT(График!M29),График!M29,(CONCATENATE(TEXT(График!M29,"ч:мм"),"-",TEXT(График!N29,"ч:ММ"))))</f>
        <v>8:30-17:30</v>
      </c>
      <c r="H40" s="336" t="str">
        <f>IF(ISTEXT(График!P29),График!P29,(CONCATENATE(TEXT(График!P29,"ч:мм"),"-",TEXT(График!Q29,"ч:ММ"))))</f>
        <v>8:30-17:30</v>
      </c>
      <c r="I40" s="336" t="str">
        <f>IF(ISTEXT(График!S29),График!S29,(CONCATENATE(TEXT(График!S29,"ч:мм"),"-",TEXT(График!T29,"ч:ММ"))))</f>
        <v>8:30-17:30</v>
      </c>
      <c r="J40" s="336" t="str">
        <f>IF(ISTEXT(График!V29),График!V29,(CONCATENATE(TEXT(График!V29,"ч:мм"),"-",TEXT(График!W29,"ч:ММ"))))</f>
        <v>9:00-18:00</v>
      </c>
      <c r="K40" s="336" t="str">
        <f>IF(ISTEXT(График!Y29),График!Y29,(CONCATENATE(TEXT(График!Y29,"ч:мм"),"-",TEXT(График!Z29,"ч:ММ"))))</f>
        <v>В</v>
      </c>
      <c r="L40" s="336" t="str">
        <f>IF(ISTEXT(График!AB29),График!AB29,(CONCATENATE(TEXT(График!AB29,"ч:мм"),"-",TEXT(График!AC29,"ч:ММ"))))</f>
        <v>В</v>
      </c>
      <c r="M40" s="336" t="str">
        <f>IF(ISTEXT(График!AE29),График!AE29,(CONCATENATE(TEXT(График!AE29,"ч:мм"),"-",TEXT(График!AF29,"ч:ММ"))))</f>
        <v>8:00-17:00</v>
      </c>
      <c r="N40" s="336" t="str">
        <f>IF(ISTEXT(График!AH29),График!AH29,(CONCATENATE(TEXT(График!AH29,"ч:мм"),"-",TEXT(График!AI29,"ч:ММ"))))</f>
        <v>8:00-17:00</v>
      </c>
      <c r="O40" s="336" t="str">
        <f>IF(ISTEXT(График!AK29),График!AK29,(CONCATENATE(TEXT(График!AK29,"ч:мм"),"-",TEXT(График!AL29,"ч:ММ"))))</f>
        <v>8:00-17:00</v>
      </c>
      <c r="P40" s="336" t="str">
        <f>IF(ISTEXT(График!AN29),График!AN29,(CONCATENATE(TEXT(График!AN29,"ч:мм"),"-",TEXT(График!AO29,"ч:ММ"))))</f>
        <v>8:00-17:00</v>
      </c>
      <c r="Q40" s="336" t="str">
        <f>IF(ISTEXT(График!AQ29),График!AQ29,(CONCATENATE(TEXT(График!AQ29,"ч:мм"),"-",TEXT(График!AR29,"ч:ММ"))))</f>
        <v>8:00-17:00</v>
      </c>
      <c r="R40" s="336" t="str">
        <f>IF(ISTEXT(График!AT29),График!AT29,(CONCATENATE(TEXT(График!AT29,"ч:мм"),"-",TEXT(График!AU29,"ч:ММ"))))</f>
        <v>В</v>
      </c>
      <c r="S40" s="336" t="str">
        <f>IF(ISTEXT(График!AW29),График!AW29,(CONCATENATE(TEXT(График!AW29,"ч:мм"),"-",TEXT(График!AX29,"ч:ММ"))))</f>
        <v>В</v>
      </c>
      <c r="T40" s="336" t="str">
        <f>IF(ISTEXT(График!AZ29),График!AZ29,(CONCATENATE(TEXT(График!AZ29,"ч:мм"),"-",TEXT(График!BA29,"ч:ММ"))))</f>
        <v>8:00-17:00</v>
      </c>
      <c r="U40" s="336" t="str">
        <f>IF(ISTEXT(График!BC29),График!BC29,(CONCATENATE(TEXT(График!BC29,"ч:мм"),"-",TEXT(График!BD29,"ч:ММ"))))</f>
        <v>8:00-17:00</v>
      </c>
      <c r="V40" s="336" t="str">
        <f>IF(ISTEXT(График!BF29),График!BF29,(CONCATENATE(TEXT(График!BF29,"ч:мм"),"-",TEXT(График!BG29,"ч:ММ"))))</f>
        <v>8:00-17:00</v>
      </c>
      <c r="W40" s="336" t="str">
        <f>IF(ISTEXT(График!BI29),График!BI29,(CONCATENATE(TEXT(График!BI29,"ч:мм"),"-",TEXT(График!BJ29,"ч:ММ"))))</f>
        <v>8:00-17:00</v>
      </c>
      <c r="X40" s="336" t="str">
        <f>IF(ISTEXT(График!BL29),График!BL29,(CONCATENATE(TEXT(График!BL29,"ч:мм"),"-",TEXT(График!BM29,"ч:ММ"))))</f>
        <v>8:00-17:00</v>
      </c>
      <c r="Y40" s="336" t="str">
        <f>IF(ISTEXT(График!BO29),График!BO29,(CONCATENATE(TEXT(График!BO29,"ч:мм"),"-",TEXT(График!BP29,"ч:ММ"))))</f>
        <v>В</v>
      </c>
      <c r="Z40" s="336" t="str">
        <f>IF(ISTEXT(График!BR29),График!BR29,(CONCATENATE(TEXT(График!BR29,"ч:мм"),"-",TEXT(График!BS29,"ч:ММ"))))</f>
        <v>В</v>
      </c>
      <c r="AA40" s="336" t="str">
        <f>IF(ISTEXT(График!BU29),График!BU29,(CONCATENATE(TEXT(График!BU29,"ч:мм"),"-",TEXT(График!BV29,"ч:ММ"))))</f>
        <v>ОТ</v>
      </c>
      <c r="AB40" s="336" t="str">
        <f>IF(ISTEXT(График!BX29),График!BX29,(CONCATENATE(TEXT(График!BX29,"ч:мм"),"-",TEXT(График!BY29,"ч:ММ"))))</f>
        <v>ОТ</v>
      </c>
      <c r="AC40" s="336" t="str">
        <f>IF(ISTEXT(График!CA29),График!CA29,(CONCATENATE(TEXT(График!CA29,"ч:мм"),"-",TEXT(График!CB29,"ч:ММ"))))</f>
        <v>ОТ</v>
      </c>
      <c r="AD40" s="336" t="str">
        <f>IF(ISTEXT(График!CD29),График!CD29,(CONCATENATE(TEXT(График!CD29,"ч:мм"),"-",TEXT(График!CE29,"ч:ММ"))))</f>
        <v>ОТ</v>
      </c>
      <c r="AE40" s="336" t="str">
        <f>IF(ISTEXT(График!CG29),График!CG29,(CONCATENATE(TEXT(График!CG29,"ч:мм"),"-",TEXT(График!CH29,"ч:ММ"))))</f>
        <v>ОТ</v>
      </c>
      <c r="AF40" s="336" t="str">
        <f>IF(ISTEXT(График!CJ29),График!CJ29,(CONCATENATE(TEXT(График!CJ29,"ч:мм"),"-",TEXT(График!CK29,"ч:ММ"))))</f>
        <v>В</v>
      </c>
      <c r="AG40" s="336" t="str">
        <f>IF(ISTEXT(График!CM29),График!CM29,(CONCATENATE(TEXT(График!CM29,"ч:мм"),"-",TEXT(График!CN29,"ч:ММ"))))</f>
        <v>В</v>
      </c>
      <c r="AH40" s="336" t="str">
        <f>IF(ISTEXT(График!CP29),График!CP29,(CONCATENATE(TEXT(График!CP29,"ч:мм"),"-",TEXT(График!CQ29,"ч:ММ"))))</f>
        <v>8:00-16:00</v>
      </c>
      <c r="AI40" s="336" t="str">
        <f>IF(ISTEXT(График!CS29),График!CS29,(CONCATENATE(TEXT(График!CS29,"ч:мм"),"-",TEXT(График!CT29,"ч:ММ"))))</f>
        <v>0:00-0:00</v>
      </c>
      <c r="AJ40" s="98"/>
      <c r="AK40" s="397"/>
    </row>
    <row r="41" spans="1:37" ht="44.25" thickBot="1" x14ac:dyDescent="0.35">
      <c r="A41" s="94">
        <v>25</v>
      </c>
      <c r="B41" s="478">
        <f>VLOOKUP(A41,График!A:C,2,TRUE)</f>
        <v>25641</v>
      </c>
      <c r="C41" s="332" t="str">
        <f>VLOOKUP(A41,График!A:D,3,TRUE)</f>
        <v>Симонкова Рита Анатольевна</v>
      </c>
      <c r="D41" s="331" t="str">
        <f>VLOOKUP(C41,'Список КК'!M:O,3,0)</f>
        <v>кассир-консультант</v>
      </c>
      <c r="E41" s="336" t="str">
        <f>IF(ISTEXT(График!G30),График!G30,(CONCATENATE(TEXT(График!G30,"ч:мм"),"-",TEXT(График!H30,"ч:ММ"))))</f>
        <v>12:00-21:00</v>
      </c>
      <c r="F41" s="336" t="str">
        <f>IF(ISTEXT(График!J30),График!J30,(CONCATENATE(TEXT(График!J30,"ч:мм"),"-",TEXT(График!K30,"ч:ММ"))))</f>
        <v>В</v>
      </c>
      <c r="G41" s="336" t="str">
        <f>IF(ISTEXT(График!M30),График!M30,(CONCATENATE(TEXT(График!M30,"ч:мм"),"-",TEXT(График!N30,"ч:ММ"))))</f>
        <v>В</v>
      </c>
      <c r="H41" s="336" t="str">
        <f>IF(ISTEXT(График!P30),График!P30,(CONCATENATE(TEXT(График!P30,"ч:мм"),"-",TEXT(График!Q30,"ч:ММ"))))</f>
        <v>9:30-18:30</v>
      </c>
      <c r="I41" s="336" t="str">
        <f>IF(ISTEXT(График!S30),График!S30,(CONCATENATE(TEXT(График!S30,"ч:мм"),"-",TEXT(График!T30,"ч:ММ"))))</f>
        <v>15:30-0:30</v>
      </c>
      <c r="J41" s="336" t="str">
        <f>IF(ISTEXT(График!V30),График!V30,(CONCATENATE(TEXT(График!V30,"ч:мм"),"-",TEXT(График!W30,"ч:ММ"))))</f>
        <v>15:30-0:30</v>
      </c>
      <c r="K41" s="336" t="str">
        <f>IF(ISTEXT(График!Y30),График!Y30,(CONCATENATE(TEXT(График!Y30,"ч:мм"),"-",TEXT(График!Z30,"ч:ММ"))))</f>
        <v>15:30-0:30</v>
      </c>
      <c r="L41" s="336" t="str">
        <f>IF(ISTEXT(График!AB30),График!AB30,(CONCATENATE(TEXT(График!AB30,"ч:мм"),"-",TEXT(График!AC30,"ч:ММ"))))</f>
        <v>В</v>
      </c>
      <c r="M41" s="336" t="str">
        <f>IF(ISTEXT(График!AE30),График!AE30,(CONCATENATE(TEXT(График!AE30,"ч:мм"),"-",TEXT(График!AF30,"ч:ММ"))))</f>
        <v>В</v>
      </c>
      <c r="N41" s="336" t="str">
        <f>IF(ISTEXT(График!AH30),График!AH30,(CONCATENATE(TEXT(График!AH30,"ч:мм"),"-",TEXT(График!AI30,"ч:ММ"))))</f>
        <v>6:45-15:45</v>
      </c>
      <c r="O41" s="336" t="str">
        <f>IF(ISTEXT(График!AK30),График!AK30,(CONCATENATE(TEXT(График!AK30,"ч:мм"),"-",TEXT(График!AL30,"ч:ММ"))))</f>
        <v>6:45-15:45</v>
      </c>
      <c r="P41" s="336" t="str">
        <f>IF(ISTEXT(График!AN30),График!AN30,(CONCATENATE(TEXT(График!AN30,"ч:мм"),"-",TEXT(График!AO30,"ч:ММ"))))</f>
        <v>10:30-19:30</v>
      </c>
      <c r="Q41" s="336" t="str">
        <f>IF(ISTEXT(График!AQ30),График!AQ30,(CONCATENATE(TEXT(График!AQ30,"ч:мм"),"-",TEXT(График!AR30,"ч:ММ"))))</f>
        <v>11:30-20:30</v>
      </c>
      <c r="R41" s="336" t="str">
        <f>IF(ISTEXT(График!AT30),График!AT30,(CONCATENATE(TEXT(График!AT30,"ч:мм"),"-",TEXT(График!AU30,"ч:ММ"))))</f>
        <v>В</v>
      </c>
      <c r="S41" s="336" t="str">
        <f>IF(ISTEXT(График!AW30),График!AW30,(CONCATENATE(TEXT(График!AW30,"ч:мм"),"-",TEXT(График!AX30,"ч:ММ"))))</f>
        <v>15:30-0:30</v>
      </c>
      <c r="T41" s="336" t="str">
        <f>IF(ISTEXT(График!AZ30),График!AZ30,(CONCATENATE(TEXT(График!AZ30,"ч:мм"),"-",TEXT(График!BA30,"ч:ММ"))))</f>
        <v>15:30-0:30</v>
      </c>
      <c r="U41" s="336" t="str">
        <f>IF(ISTEXT(График!BC30),График!BC30,(CONCATENATE(TEXT(График!BC30,"ч:мм"),"-",TEXT(График!BD30,"ч:ММ"))))</f>
        <v>В</v>
      </c>
      <c r="V41" s="336" t="str">
        <f>IF(ISTEXT(График!BF30),График!BF30,(CONCATENATE(TEXT(График!BF30,"ч:мм"),"-",TEXT(График!BG30,"ч:ММ"))))</f>
        <v>В</v>
      </c>
      <c r="W41" s="336" t="str">
        <f>IF(ISTEXT(График!BI30),График!BI30,(CONCATENATE(TEXT(График!BI30,"ч:мм"),"-",TEXT(График!BJ30,"ч:ММ"))))</f>
        <v>7:30-16:30</v>
      </c>
      <c r="X41" s="336" t="str">
        <f>IF(ISTEXT(График!BL30),График!BL30,(CONCATENATE(TEXT(График!BL30,"ч:мм"),"-",TEXT(График!BM30,"ч:ММ"))))</f>
        <v>10:30-19:30</v>
      </c>
      <c r="Y41" s="336" t="str">
        <f>IF(ISTEXT(График!BO30),График!BO30,(CONCATENATE(TEXT(График!BO30,"ч:мм"),"-",TEXT(График!BP30,"ч:ММ"))))</f>
        <v>10:30-19:30</v>
      </c>
      <c r="Z41" s="336" t="str">
        <f>IF(ISTEXT(График!BR30),График!BR30,(CONCATENATE(TEXT(График!BR30,"ч:мм"),"-",TEXT(График!BS30,"ч:ММ"))))</f>
        <v>15:00-0:00</v>
      </c>
      <c r="AA41" s="336" t="str">
        <f>IF(ISTEXT(График!BU30),График!BU30,(CONCATENATE(TEXT(График!BU30,"ч:мм"),"-",TEXT(График!BV30,"ч:ММ"))))</f>
        <v>15:00-0:00</v>
      </c>
      <c r="AB41" s="336" t="str">
        <f>IF(ISTEXT(График!BX30),График!BX30,(CONCATENATE(TEXT(График!BX30,"ч:мм"),"-",TEXT(График!BY30,"ч:ММ"))))</f>
        <v>В</v>
      </c>
      <c r="AC41" s="336" t="str">
        <f>IF(ISTEXT(График!CA30),График!CA30,(CONCATENATE(TEXT(График!CA30,"ч:мм"),"-",TEXT(График!CB30,"ч:ММ"))))</f>
        <v>В</v>
      </c>
      <c r="AD41" s="336" t="str">
        <f>IF(ISTEXT(График!CD30),График!CD30,(CONCATENATE(TEXT(График!CD30,"ч:мм"),"-",TEXT(График!CE30,"ч:ММ"))))</f>
        <v>7:30-16:30</v>
      </c>
      <c r="AE41" s="336" t="str">
        <f>IF(ISTEXT(График!CG30),График!CG30,(CONCATENATE(TEXT(График!CG30,"ч:мм"),"-",TEXT(График!CH30,"ч:ММ"))))</f>
        <v>7:30-16:30</v>
      </c>
      <c r="AF41" s="336" t="str">
        <f>IF(ISTEXT(График!CJ30),График!CJ30,(CONCATENATE(TEXT(График!CJ30,"ч:мм"),"-",TEXT(График!CK30,"ч:ММ"))))</f>
        <v>В</v>
      </c>
      <c r="AG41" s="336" t="str">
        <f>IF(ISTEXT(График!CM30),График!CM30,(CONCATENATE(TEXT(График!CM30,"ч:мм"),"-",TEXT(График!CN30,"ч:ММ"))))</f>
        <v>10:30-19:30</v>
      </c>
      <c r="AH41" s="336" t="str">
        <f>IF(ISTEXT(График!CP30),График!CP30,(CONCATENATE(TEXT(График!CP30,"ч:мм"),"-",TEXT(График!CQ30,"ч:ММ"))))</f>
        <v>12:00-20:00</v>
      </c>
      <c r="AI41" s="336" t="str">
        <f>IF(ISTEXT(График!CS30),График!CS30,(CONCATENATE(TEXT(График!CS30,"ч:мм"),"-",TEXT(График!CT30,"ч:ММ"))))</f>
        <v>0:00-0:00</v>
      </c>
      <c r="AJ41" s="98"/>
      <c r="AK41" s="397"/>
    </row>
    <row r="42" spans="1:37" ht="44.25" thickBot="1" x14ac:dyDescent="0.35">
      <c r="A42" s="94">
        <v>26</v>
      </c>
      <c r="B42" s="478">
        <f>VLOOKUP(A42,График!A:C,2,TRUE)</f>
        <v>5221</v>
      </c>
      <c r="C42" s="332" t="str">
        <f>VLOOKUP(A42,График!A:D,3,TRUE)</f>
        <v>Соколова Ольга Вячеславовна</v>
      </c>
      <c r="D42" s="331" t="str">
        <f>VLOOKUP(C42,'Список КК'!M:O,3,0)</f>
        <v>кассир-консультант</v>
      </c>
      <c r="E42" s="336" t="str">
        <f>IF(ISTEXT(График!G31),График!G31,(CONCATENATE(TEXT(График!G31,"ч:мм"),"-",TEXT(График!H31,"ч:ММ"))))</f>
        <v>15:30-0:30</v>
      </c>
      <c r="F42" s="336" t="str">
        <f>IF(ISTEXT(График!J31),График!J31,(CONCATENATE(TEXT(График!J31,"ч:мм"),"-",TEXT(График!K31,"ч:ММ"))))</f>
        <v>В</v>
      </c>
      <c r="G42" s="336" t="str">
        <f>IF(ISTEXT(График!M31),График!M31,(CONCATENATE(TEXT(График!M31,"ч:мм"),"-",TEXT(График!N31,"ч:ММ"))))</f>
        <v>В</v>
      </c>
      <c r="H42" s="336" t="str">
        <f>IF(ISTEXT(График!P31),График!P31,(CONCATENATE(TEXT(График!P31,"ч:мм"),"-",TEXT(График!Q31,"ч:ММ"))))</f>
        <v>7:00-16:00</v>
      </c>
      <c r="I42" s="336" t="str">
        <f>IF(ISTEXT(График!S31),График!S31,(CONCATENATE(TEXT(График!S31,"ч:мм"),"-",TEXT(График!T31,"ч:ММ"))))</f>
        <v>15:00-0:00</v>
      </c>
      <c r="J42" s="336" t="str">
        <f>IF(ISTEXT(График!V31),График!V31,(CONCATENATE(TEXT(График!V31,"ч:мм"),"-",TEXT(График!W31,"ч:ММ"))))</f>
        <v>15:30-0:30</v>
      </c>
      <c r="K42" s="336" t="str">
        <f>IF(ISTEXT(График!Y31),График!Y31,(CONCATENATE(TEXT(График!Y31,"ч:мм"),"-",TEXT(График!Z31,"ч:ММ"))))</f>
        <v>В</v>
      </c>
      <c r="L42" s="336" t="str">
        <f>IF(ISTEXT(График!AB31),График!AB31,(CONCATENATE(TEXT(График!AB31,"ч:мм"),"-",TEXT(График!AC31,"ч:ММ"))))</f>
        <v>В</v>
      </c>
      <c r="M42" s="336" t="str">
        <f>IF(ISTEXT(График!AE31),График!AE31,(CONCATENATE(TEXT(График!AE31,"ч:мм"),"-",TEXT(График!AF31,"ч:ММ"))))</f>
        <v>9:00-18:00</v>
      </c>
      <c r="N42" s="336" t="str">
        <f>IF(ISTEXT(График!AH31),График!AH31,(CONCATENATE(TEXT(График!AH31,"ч:мм"),"-",TEXT(График!AI31,"ч:ММ"))))</f>
        <v>11:00-20:00</v>
      </c>
      <c r="O42" s="336" t="str">
        <f>IF(ISTEXT(График!AK31),График!AK31,(CONCATENATE(TEXT(График!AK31,"ч:мм"),"-",TEXT(График!AL31,"ч:ММ"))))</f>
        <v>11:00-20:00</v>
      </c>
      <c r="P42" s="336" t="str">
        <f>IF(ISTEXT(График!AN31),График!AN31,(CONCATENATE(TEXT(График!AN31,"ч:мм"),"-",TEXT(График!AO31,"ч:ММ"))))</f>
        <v>15:30-0:30</v>
      </c>
      <c r="Q42" s="336" t="str">
        <f>IF(ISTEXT(График!AQ31),График!AQ31,(CONCATENATE(TEXT(График!AQ31,"ч:мм"),"-",TEXT(График!AR31,"ч:ММ"))))</f>
        <v>15:30-0:30</v>
      </c>
      <c r="R42" s="336" t="str">
        <f>IF(ISTEXT(График!AT31),График!AT31,(CONCATENATE(TEXT(График!AT31,"ч:мм"),"-",TEXT(График!AU31,"ч:ММ"))))</f>
        <v>В</v>
      </c>
      <c r="S42" s="336" t="str">
        <f>IF(ISTEXT(График!AW31),График!AW31,(CONCATENATE(TEXT(График!AW31,"ч:мм"),"-",TEXT(График!AX31,"ч:ММ"))))</f>
        <v>В</v>
      </c>
      <c r="T42" s="336" t="str">
        <f>IF(ISTEXT(График!AZ31),График!AZ31,(CONCATENATE(TEXT(График!AZ31,"ч:мм"),"-",TEXT(График!BA31,"ч:ММ"))))</f>
        <v>ОТ</v>
      </c>
      <c r="U42" s="336" t="str">
        <f>IF(ISTEXT(График!BC31),График!BC31,(CONCATENATE(TEXT(График!BC31,"ч:мм"),"-",TEXT(График!BD31,"ч:ММ"))))</f>
        <v>ОТ</v>
      </c>
      <c r="V42" s="336" t="str">
        <f>IF(ISTEXT(График!BF31),График!BF31,(CONCATENATE(TEXT(График!BF31,"ч:мм"),"-",TEXT(График!BG31,"ч:ММ"))))</f>
        <v>ОТ</v>
      </c>
      <c r="W42" s="336" t="str">
        <f>IF(ISTEXT(График!BI31),График!BI31,(CONCATENATE(TEXT(График!BI31,"ч:мм"),"-",TEXT(График!BJ31,"ч:ММ"))))</f>
        <v>ОТ</v>
      </c>
      <c r="X42" s="336" t="str">
        <f>IF(ISTEXT(График!BL31),График!BL31,(CONCATENATE(TEXT(График!BL31,"ч:мм"),"-",TEXT(График!BM31,"ч:ММ"))))</f>
        <v>ОТ</v>
      </c>
      <c r="Y42" s="336" t="str">
        <f>IF(ISTEXT(График!BO31),График!BO31,(CONCATENATE(TEXT(График!BO31,"ч:мм"),"-",TEXT(График!BP31,"ч:ММ"))))</f>
        <v>В</v>
      </c>
      <c r="Z42" s="336" t="str">
        <f>IF(ISTEXT(График!BR31),График!BR31,(CONCATENATE(TEXT(График!BR31,"ч:мм"),"-",TEXT(График!BS31,"ч:ММ"))))</f>
        <v>В</v>
      </c>
      <c r="AA42" s="336" t="str">
        <f>IF(ISTEXT(График!BU31),График!BU31,(CONCATENATE(TEXT(График!BU31,"ч:мм"),"-",TEXT(График!BV31,"ч:ММ"))))</f>
        <v>ОТ</v>
      </c>
      <c r="AB42" s="336" t="str">
        <f>IF(ISTEXT(График!BX31),График!BX31,(CONCATENATE(TEXT(График!BX31,"ч:мм"),"-",TEXT(График!BY31,"ч:ММ"))))</f>
        <v>ОТ</v>
      </c>
      <c r="AC42" s="336" t="str">
        <f>IF(ISTEXT(График!CA31),График!CA31,(CONCATENATE(TEXT(График!CA31,"ч:мм"),"-",TEXT(График!CB31,"ч:ММ"))))</f>
        <v>ОТ</v>
      </c>
      <c r="AD42" s="336" t="str">
        <f>IF(ISTEXT(График!CD31),График!CD31,(CONCATENATE(TEXT(График!CD31,"ч:мм"),"-",TEXT(График!CE31,"ч:ММ"))))</f>
        <v>ОТ</v>
      </c>
      <c r="AE42" s="336" t="str">
        <f>IF(ISTEXT(График!CG31),График!CG31,(CONCATENATE(TEXT(График!CG31,"ч:мм"),"-",TEXT(График!CH31,"ч:ММ"))))</f>
        <v>ОТ</v>
      </c>
      <c r="AF42" s="336" t="str">
        <f>IF(ISTEXT(График!CJ31),График!CJ31,(CONCATENATE(TEXT(График!CJ31,"ч:мм"),"-",TEXT(График!CK31,"ч:ММ"))))</f>
        <v>В</v>
      </c>
      <c r="AG42" s="336" t="str">
        <f>IF(ISTEXT(График!CM31),График!CM31,(CONCATENATE(TEXT(График!CM31,"ч:мм"),"-",TEXT(График!CN31,"ч:ММ"))))</f>
        <v>В</v>
      </c>
      <c r="AH42" s="336" t="str">
        <f>IF(ISTEXT(График!CP31),График!CP31,(CONCATENATE(TEXT(График!CP31,"ч:мм"),"-",TEXT(График!CQ31,"ч:ММ"))))</f>
        <v>16:00-0:00</v>
      </c>
      <c r="AI42" s="336" t="str">
        <f>IF(ISTEXT(График!CS31),График!CS31,(CONCATENATE(TEXT(График!CS31,"ч:мм"),"-",TEXT(График!CT31,"ч:ММ"))))</f>
        <v>0:00-0:00</v>
      </c>
      <c r="AJ42" s="98"/>
      <c r="AK42" s="397"/>
    </row>
    <row r="43" spans="1:37" ht="44.25" thickBot="1" x14ac:dyDescent="0.35">
      <c r="A43" s="94">
        <v>27</v>
      </c>
      <c r="B43" s="478">
        <f>VLOOKUP(A43,График!A:C,2,TRUE)</f>
        <v>2185</v>
      </c>
      <c r="C43" s="332" t="str">
        <f>VLOOKUP(A43,График!A:D,3,TRUE)</f>
        <v>Тисленко Юлия Владимировна</v>
      </c>
      <c r="D43" s="331" t="str">
        <f>VLOOKUP(C43,'Список КК'!M:O,3,0)</f>
        <v>кассир-консультант</v>
      </c>
      <c r="E43" s="336" t="str">
        <f>IF(ISTEXT(График!G32),График!G32,(CONCATENATE(TEXT(График!G32,"ч:мм"),"-",TEXT(График!H32,"ч:ММ"))))</f>
        <v>10:00-19:00</v>
      </c>
      <c r="F43" s="336" t="str">
        <f>IF(ISTEXT(График!J32),График!J32,(CONCATENATE(TEXT(График!J32,"ч:мм"),"-",TEXT(График!K32,"ч:ММ"))))</f>
        <v>В</v>
      </c>
      <c r="G43" s="336" t="str">
        <f>IF(ISTEXT(График!M32),График!M32,(CONCATENATE(TEXT(График!M32,"ч:мм"),"-",TEXT(График!N32,"ч:ММ"))))</f>
        <v>В</v>
      </c>
      <c r="H43" s="336" t="str">
        <f>IF(ISTEXT(График!P32),График!P32,(CONCATENATE(TEXT(График!P32,"ч:мм"),"-",TEXT(График!Q32,"ч:ММ"))))</f>
        <v>10:00-19:00</v>
      </c>
      <c r="I43" s="336" t="str">
        <f>IF(ISTEXT(График!S32),График!S32,(CONCATENATE(TEXT(График!S32,"ч:мм"),"-",TEXT(График!T32,"ч:ММ"))))</f>
        <v>10:00-19:00</v>
      </c>
      <c r="J43" s="336" t="str">
        <f>IF(ISTEXT(График!V32),График!V32,(CONCATENATE(TEXT(График!V32,"ч:мм"),"-",TEXT(График!W32,"ч:ММ"))))</f>
        <v>10:00-19:00</v>
      </c>
      <c r="K43" s="336" t="str">
        <f>IF(ISTEXT(График!Y32),График!Y32,(CONCATENATE(TEXT(График!Y32,"ч:мм"),"-",TEXT(График!Z32,"ч:ММ"))))</f>
        <v>10:00-19:00</v>
      </c>
      <c r="L43" s="336" t="str">
        <f>IF(ISTEXT(График!AB32),График!AB32,(CONCATENATE(TEXT(График!AB32,"ч:мм"),"-",TEXT(График!AC32,"ч:ММ"))))</f>
        <v>В</v>
      </c>
      <c r="M43" s="336" t="str">
        <f>IF(ISTEXT(График!AE32),График!AE32,(CONCATENATE(TEXT(График!AE32,"ч:мм"),"-",TEXT(График!AF32,"ч:ММ"))))</f>
        <v>В</v>
      </c>
      <c r="N43" s="336" t="str">
        <f>IF(ISTEXT(График!AH32),График!AH32,(CONCATENATE(TEXT(График!AH32,"ч:мм"),"-",TEXT(График!AI32,"ч:ММ"))))</f>
        <v>7:00-16:00</v>
      </c>
      <c r="O43" s="336" t="str">
        <f>IF(ISTEXT(График!AK32),График!AK32,(CONCATENATE(TEXT(График!AK32,"ч:мм"),"-",TEXT(График!AL32,"ч:ММ"))))</f>
        <v>В</v>
      </c>
      <c r="P43" s="336" t="str">
        <f>IF(ISTEXT(График!AN32),График!AN32,(CONCATENATE(TEXT(График!AN32,"ч:мм"),"-",TEXT(График!AO32,"ч:ММ"))))</f>
        <v>10:00-19:00</v>
      </c>
      <c r="Q43" s="336" t="str">
        <f>IF(ISTEXT(График!AQ32),График!AQ32,(CONCATENATE(TEXT(График!AQ32,"ч:мм"),"-",TEXT(График!AR32,"ч:ММ"))))</f>
        <v>10:30-19:30</v>
      </c>
      <c r="R43" s="336" t="str">
        <f>IF(ISTEXT(График!AT32),График!AT32,(CONCATENATE(TEXT(График!AT32,"ч:мм"),"-",TEXT(График!AU32,"ч:ММ"))))</f>
        <v>10:30-19:30</v>
      </c>
      <c r="S43" s="336" t="str">
        <f>IF(ISTEXT(График!AW32),График!AW32,(CONCATENATE(TEXT(График!AW32,"ч:мм"),"-",TEXT(График!AX32,"ч:ММ"))))</f>
        <v>10:30-19:30</v>
      </c>
      <c r="T43" s="336" t="str">
        <f>IF(ISTEXT(График!AZ32),График!AZ32,(CONCATENATE(TEXT(График!AZ32,"ч:мм"),"-",TEXT(График!BA32,"ч:ММ"))))</f>
        <v>В</v>
      </c>
      <c r="U43" s="336" t="str">
        <f>IF(ISTEXT(График!BC32),График!BC32,(CONCATENATE(TEXT(График!BC32,"ч:мм"),"-",TEXT(График!BD32,"ч:ММ"))))</f>
        <v>В</v>
      </c>
      <c r="V43" s="336" t="str">
        <f>IF(ISTEXT(График!BF32),График!BF32,(CONCATENATE(TEXT(График!BF32,"ч:мм"),"-",TEXT(График!BG32,"ч:ММ"))))</f>
        <v>10:00-19:00</v>
      </c>
      <c r="W43" s="336" t="str">
        <f>IF(ISTEXT(График!BI32),График!BI32,(CONCATENATE(TEXT(График!BI32,"ч:мм"),"-",TEXT(График!BJ32,"ч:ММ"))))</f>
        <v>10:00-19:00</v>
      </c>
      <c r="X43" s="336" t="str">
        <f>IF(ISTEXT(График!BL32),График!BL32,(CONCATENATE(TEXT(График!BL32,"ч:мм"),"-",TEXT(График!BM32,"ч:ММ"))))</f>
        <v>10:00-19:00</v>
      </c>
      <c r="Y43" s="336" t="str">
        <f>IF(ISTEXT(График!BO32),График!BO32,(CONCATENATE(TEXT(График!BO32,"ч:мм"),"-",TEXT(График!BP32,"ч:ММ"))))</f>
        <v>В</v>
      </c>
      <c r="Z43" s="336" t="str">
        <f>IF(ISTEXT(График!BR32),График!BR32,(CONCATENATE(TEXT(График!BR32,"ч:мм"),"-",TEXT(График!BS32,"ч:ММ"))))</f>
        <v>В</v>
      </c>
      <c r="AA43" s="336" t="str">
        <f>IF(ISTEXT(График!BU32),График!BU32,(CONCATENATE(TEXT(График!BU32,"ч:мм"),"-",TEXT(График!BV32,"ч:ММ"))))</f>
        <v>ОТ</v>
      </c>
      <c r="AB43" s="336" t="str">
        <f>IF(ISTEXT(График!BX32),График!BX32,(CONCATENATE(TEXT(График!BX32,"ч:мм"),"-",TEXT(График!BY32,"ч:ММ"))))</f>
        <v>ОТ</v>
      </c>
      <c r="AC43" s="336" t="str">
        <f>IF(ISTEXT(График!CA32),График!CA32,(CONCATENATE(TEXT(График!CA32,"ч:мм"),"-",TEXT(График!CB32,"ч:ММ"))))</f>
        <v>ОТ</v>
      </c>
      <c r="AD43" s="336" t="str">
        <f>IF(ISTEXT(График!CD32),График!CD32,(CONCATENATE(TEXT(График!CD32,"ч:мм"),"-",TEXT(График!CE32,"ч:ММ"))))</f>
        <v>ОТ</v>
      </c>
      <c r="AE43" s="336" t="str">
        <f>IF(ISTEXT(График!CG32),График!CG32,(CONCATENATE(TEXT(График!CG32,"ч:мм"),"-",TEXT(График!CH32,"ч:ММ"))))</f>
        <v>ОТ</v>
      </c>
      <c r="AF43" s="336" t="str">
        <f>IF(ISTEXT(График!CJ32),График!CJ32,(CONCATENATE(TEXT(График!CJ32,"ч:мм"),"-",TEXT(График!CK32,"ч:ММ"))))</f>
        <v>В</v>
      </c>
      <c r="AG43" s="336" t="str">
        <f>IF(ISTEXT(График!CM32),График!CM32,(CONCATENATE(TEXT(График!CM32,"ч:мм"),"-",TEXT(График!CN32,"ч:ММ"))))</f>
        <v>В</v>
      </c>
      <c r="AH43" s="336" t="str">
        <f>IF(ISTEXT(График!CP32),График!CP32,(CONCATENATE(TEXT(График!CP32,"ч:мм"),"-",TEXT(График!CQ32,"ч:ММ"))))</f>
        <v>В</v>
      </c>
      <c r="AI43" s="336" t="str">
        <f>IF(ISTEXT(График!CS32),График!CS32,(CONCATENATE(TEXT(График!CS32,"ч:мм"),"-",TEXT(График!CT32,"ч:ММ"))))</f>
        <v>0:00-0:00</v>
      </c>
      <c r="AJ43" s="98"/>
      <c r="AK43" s="397"/>
    </row>
    <row r="44" spans="1:37" ht="44.25" thickBot="1" x14ac:dyDescent="0.35">
      <c r="A44" s="94">
        <v>28</v>
      </c>
      <c r="B44" s="478">
        <f>VLOOKUP(A44,График!A:C,2,TRUE)</f>
        <v>28337</v>
      </c>
      <c r="C44" s="332" t="str">
        <f>VLOOKUP(A44,График!A:D,3,TRUE)</f>
        <v>Тихая Светлана Олеговна</v>
      </c>
      <c r="D44" s="331" t="str">
        <f>VLOOKUP(C44,'Список КК'!M:O,3,0)</f>
        <v>кассир-консультант</v>
      </c>
      <c r="E44" s="336" t="str">
        <f>IF(ISTEXT(График!G33),График!G33,(CONCATENATE(TEXT(График!G33,"ч:мм"),"-",TEXT(График!H33,"ч:ММ"))))</f>
        <v>15:00-0:00</v>
      </c>
      <c r="F44" s="336" t="str">
        <f>IF(ISTEXT(График!J33),График!J33,(CONCATENATE(TEXT(График!J33,"ч:мм"),"-",TEXT(График!K33,"ч:ММ"))))</f>
        <v>15:00-0:00</v>
      </c>
      <c r="G44" s="336" t="str">
        <f>IF(ISTEXT(График!M33),График!M33,(CONCATENATE(TEXT(График!M33,"ч:мм"),"-",TEXT(График!N33,"ч:ММ"))))</f>
        <v>В</v>
      </c>
      <c r="H44" s="336" t="str">
        <f>IF(ISTEXT(График!P33),График!P33,(CONCATENATE(TEXT(График!P33,"ч:мм"),"-",TEXT(График!Q33,"ч:ММ"))))</f>
        <v>В</v>
      </c>
      <c r="I44" s="336" t="str">
        <f>IF(ISTEXT(График!S33),График!S33,(CONCATENATE(TEXT(График!S33,"ч:мм"),"-",TEXT(График!T33,"ч:ММ"))))</f>
        <v>12:00-21:00</v>
      </c>
      <c r="J44" s="336" t="str">
        <f>IF(ISTEXT(График!V33),График!V33,(CONCATENATE(TEXT(График!V33,"ч:мм"),"-",TEXT(График!W33,"ч:ММ"))))</f>
        <v>12:00-21:00</v>
      </c>
      <c r="K44" s="336" t="str">
        <f>IF(ISTEXT(График!Y33),График!Y33,(CONCATENATE(TEXT(График!Y33,"ч:мм"),"-",TEXT(График!Z33,"ч:ММ"))))</f>
        <v>15:30-0:30</v>
      </c>
      <c r="L44" s="336" t="str">
        <f>IF(ISTEXT(График!AB33),График!AB33,(CONCATENATE(TEXT(График!AB33,"ч:мм"),"-",TEXT(График!AC33,"ч:ММ"))))</f>
        <v>15:30-0:30</v>
      </c>
      <c r="M44" s="336" t="str">
        <f>IF(ISTEXT(График!AE33),График!AE33,(CONCATENATE(TEXT(График!AE33,"ч:мм"),"-",TEXT(График!AF33,"ч:ММ"))))</f>
        <v>В</v>
      </c>
      <c r="N44" s="336" t="str">
        <f>IF(ISTEXT(График!AH33),График!AH33,(CONCATENATE(TEXT(График!AH33,"ч:мм"),"-",TEXT(График!AI33,"ч:ММ"))))</f>
        <v>В</v>
      </c>
      <c r="O44" s="336" t="str">
        <f>IF(ISTEXT(График!AK33),График!AK33,(CONCATENATE(TEXT(График!AK33,"ч:мм"),"-",TEXT(График!AL33,"ч:ММ"))))</f>
        <v>12:00-21:00</v>
      </c>
      <c r="P44" s="336" t="str">
        <f>IF(ISTEXT(График!AN33),График!AN33,(CONCATENATE(TEXT(График!AN33,"ч:мм"),"-",TEXT(График!AO33,"ч:ММ"))))</f>
        <v>15:00-0:00</v>
      </c>
      <c r="Q44" s="336" t="str">
        <f>IF(ISTEXT(График!AQ33),График!AQ33,(CONCATENATE(TEXT(График!AQ33,"ч:мм"),"-",TEXT(График!AR33,"ч:ММ"))))</f>
        <v>15:00-0:00</v>
      </c>
      <c r="R44" s="336" t="str">
        <f>IF(ISTEXT(График!AT33),График!AT33,(CONCATENATE(TEXT(График!AT33,"ч:мм"),"-",TEXT(График!AU33,"ч:ММ"))))</f>
        <v>15:00-0:00</v>
      </c>
      <c r="S44" s="336" t="str">
        <f>IF(ISTEXT(График!AW33),График!AW33,(CONCATENATE(TEXT(График!AW33,"ч:мм"),"-",TEXT(График!AX33,"ч:ММ"))))</f>
        <v>В</v>
      </c>
      <c r="T44" s="336" t="str">
        <f>IF(ISTEXT(График!AZ33),График!AZ33,(CONCATENATE(TEXT(График!AZ33,"ч:мм"),"-",TEXT(График!BA33,"ч:ММ"))))</f>
        <v>В</v>
      </c>
      <c r="U44" s="336" t="str">
        <f>IF(ISTEXT(График!BC33),График!BC33,(CONCATENATE(TEXT(График!BC33,"ч:мм"),"-",TEXT(График!BD33,"ч:ММ"))))</f>
        <v>15:00-0:00</v>
      </c>
      <c r="V44" s="336" t="str">
        <f>IF(ISTEXT(График!BF33),График!BF33,(CONCATENATE(TEXT(График!BF33,"ч:мм"),"-",TEXT(График!BG33,"ч:ММ"))))</f>
        <v>15:00-0:00</v>
      </c>
      <c r="W44" s="336" t="str">
        <f>IF(ISTEXT(График!BI33),График!BI33,(CONCATENATE(TEXT(График!BI33,"ч:мм"),"-",TEXT(График!BJ33,"ч:ММ"))))</f>
        <v>15:30-0:30</v>
      </c>
      <c r="X44" s="336" t="str">
        <f>IF(ISTEXT(График!BL33),График!BL33,(CONCATENATE(TEXT(График!BL33,"ч:мм"),"-",TEXT(График!BM33,"ч:ММ"))))</f>
        <v>15:30-0:30</v>
      </c>
      <c r="Y44" s="336" t="str">
        <f>IF(ISTEXT(График!BO33),График!BO33,(CONCATENATE(TEXT(График!BO33,"ч:мм"),"-",TEXT(График!BP33,"ч:ММ"))))</f>
        <v>В</v>
      </c>
      <c r="Z44" s="336" t="str">
        <f>IF(ISTEXT(График!BR33),График!BR33,(CONCATENATE(TEXT(График!BR33,"ч:мм"),"-",TEXT(График!BS33,"ч:ММ"))))</f>
        <v>В</v>
      </c>
      <c r="AA44" s="336" t="str">
        <f>IF(ISTEXT(График!BU33),График!BU33,(CONCATENATE(TEXT(График!BU33,"ч:мм"),"-",TEXT(График!BV33,"ч:ММ"))))</f>
        <v>12:00-21:00</v>
      </c>
      <c r="AB44" s="336" t="str">
        <f>IF(ISTEXT(График!BX33),График!BX33,(CONCATENATE(TEXT(График!BX33,"ч:мм"),"-",TEXT(График!BY33,"ч:ММ"))))</f>
        <v>12:00-21:00</v>
      </c>
      <c r="AC44" s="336" t="str">
        <f>IF(ISTEXT(График!CA33),График!CA33,(CONCATENATE(TEXT(График!CA33,"ч:мм"),"-",TEXT(График!CB33,"ч:ММ"))))</f>
        <v>12:00-21:00</v>
      </c>
      <c r="AD44" s="336" t="str">
        <f>IF(ISTEXT(График!CD33),График!CD33,(CONCATENATE(TEXT(График!CD33,"ч:мм"),"-",TEXT(График!CE33,"ч:ММ"))))</f>
        <v>12:00-21:00</v>
      </c>
      <c r="AE44" s="336" t="str">
        <f>IF(ISTEXT(График!CG33),График!CG33,(CONCATENATE(TEXT(График!CG33,"ч:мм"),"-",TEXT(График!CH33,"ч:ММ"))))</f>
        <v>15:30-0:30</v>
      </c>
      <c r="AF44" s="336" t="str">
        <f>IF(ISTEXT(График!CJ33),График!CJ33,(CONCATENATE(TEXT(График!CJ33,"ч:мм"),"-",TEXT(График!CK33,"ч:ММ"))))</f>
        <v>В</v>
      </c>
      <c r="AG44" s="336" t="str">
        <f>IF(ISTEXT(График!CM33),График!CM33,(CONCATENATE(TEXT(График!CM33,"ч:мм"),"-",TEXT(График!CN33,"ч:ММ"))))</f>
        <v>В</v>
      </c>
      <c r="AH44" s="336" t="str">
        <f>IF(ISTEXT(График!CP33),График!CP33,(CONCATENATE(TEXT(График!CP33,"ч:мм"),"-",TEXT(График!CQ33,"ч:ММ"))))</f>
        <v>ОТ</v>
      </c>
      <c r="AI44" s="336" t="str">
        <f>IF(ISTEXT(График!CS33),График!CS33,(CONCATENATE(TEXT(График!CS33,"ч:мм"),"-",TEXT(График!CT33,"ч:ММ"))))</f>
        <v>0:00-0:00</v>
      </c>
      <c r="AJ44" s="98"/>
      <c r="AK44" s="397"/>
    </row>
    <row r="45" spans="1:37" ht="44.25" thickBot="1" x14ac:dyDescent="0.35">
      <c r="A45" s="94">
        <v>29</v>
      </c>
      <c r="B45" s="478">
        <f>VLOOKUP(A45,График!A:C,2,TRUE)</f>
        <v>5474</v>
      </c>
      <c r="C45" s="332" t="str">
        <f>VLOOKUP(A45,График!A:D,3,TRUE)</f>
        <v>Трофимова Ирина Викторовна</v>
      </c>
      <c r="D45" s="331" t="str">
        <f>VLOOKUP(C45,'Список КК'!M:O,3,0)</f>
        <v>кассир-консультант</v>
      </c>
      <c r="E45" s="336" t="str">
        <f>IF(ISTEXT(График!G34),График!G34,(CONCATENATE(TEXT(График!G34,"ч:мм"),"-",TEXT(График!H34,"ч:ММ"))))</f>
        <v>9:00-21:00</v>
      </c>
      <c r="F45" s="336" t="str">
        <f>IF(ISTEXT(График!J34),График!J34,(CONCATENATE(TEXT(График!J34,"ч:мм"),"-",TEXT(График!K34,"ч:ММ"))))</f>
        <v>В</v>
      </c>
      <c r="G45" s="336" t="str">
        <f>IF(ISTEXT(График!M34),График!M34,(CONCATENATE(TEXT(График!M34,"ч:мм"),"-",TEXT(График!N34,"ч:ММ"))))</f>
        <v>В</v>
      </c>
      <c r="H45" s="336" t="str">
        <f>IF(ISTEXT(График!P34),График!P34,(CONCATENATE(TEXT(График!P34,"ч:мм"),"-",TEXT(График!Q34,"ч:ММ"))))</f>
        <v>10:00-22:00</v>
      </c>
      <c r="I45" s="336" t="str">
        <f>IF(ISTEXT(График!S34),График!S34,(CONCATENATE(TEXT(График!S34,"ч:мм"),"-",TEXT(График!T34,"ч:ММ"))))</f>
        <v>9:30-21:30</v>
      </c>
      <c r="J45" s="336" t="str">
        <f>IF(ISTEXT(График!V34),График!V34,(CONCATENATE(TEXT(График!V34,"ч:мм"),"-",TEXT(График!W34,"ч:ММ"))))</f>
        <v>В</v>
      </c>
      <c r="K45" s="336" t="str">
        <f>IF(ISTEXT(График!Y34),График!Y34,(CONCATENATE(TEXT(График!Y34,"ч:мм"),"-",TEXT(График!Z34,"ч:ММ"))))</f>
        <v>В</v>
      </c>
      <c r="L45" s="336" t="str">
        <f>IF(ISTEXT(График!AB34),График!AB34,(CONCATENATE(TEXT(График!AB34,"ч:мм"),"-",TEXT(График!AC34,"ч:ММ"))))</f>
        <v>9:00-21:00</v>
      </c>
      <c r="M45" s="336" t="str">
        <f>IF(ISTEXT(График!AE34),График!AE34,(CONCATENATE(TEXT(График!AE34,"ч:мм"),"-",TEXT(График!AF34,"ч:ММ"))))</f>
        <v>10:30-22:30</v>
      </c>
      <c r="N45" s="336" t="str">
        <f>IF(ISTEXT(График!AH34),График!AH34,(CONCATENATE(TEXT(График!AH34,"ч:мм"),"-",TEXT(График!AI34,"ч:ММ"))))</f>
        <v>В</v>
      </c>
      <c r="O45" s="336" t="str">
        <f>IF(ISTEXT(График!AK34),График!AK34,(CONCATENATE(TEXT(График!AK34,"ч:мм"),"-",TEXT(График!AL34,"ч:ММ"))))</f>
        <v>В</v>
      </c>
      <c r="P45" s="336" t="str">
        <f>IF(ISTEXT(График!AN34),График!AN34,(CONCATENATE(TEXT(График!AN34,"ч:мм"),"-",TEXT(График!AO34,"ч:ММ"))))</f>
        <v>В</v>
      </c>
      <c r="Q45" s="336" t="str">
        <f>IF(ISTEXT(График!AQ34),График!AQ34,(CONCATENATE(TEXT(График!AQ34,"ч:мм"),"-",TEXT(График!AR34,"ч:ММ"))))</f>
        <v>10:30-22:30</v>
      </c>
      <c r="R45" s="336" t="str">
        <f>IF(ISTEXT(График!AT34),График!AT34,(CONCATENATE(TEXT(График!AT34,"ч:мм"),"-",TEXT(График!AU34,"ч:ММ"))))</f>
        <v>9:30-21:30</v>
      </c>
      <c r="S45" s="336" t="str">
        <f>IF(ISTEXT(График!AW34),График!AW34,(CONCATENATE(TEXT(График!AW34,"ч:мм"),"-",TEXT(График!AX34,"ч:ММ"))))</f>
        <v>В</v>
      </c>
      <c r="T45" s="336" t="str">
        <f>IF(ISTEXT(График!AZ34),График!AZ34,(CONCATENATE(TEXT(График!AZ34,"ч:мм"),"-",TEXT(График!BA34,"ч:ММ"))))</f>
        <v>В</v>
      </c>
      <c r="U45" s="336" t="str">
        <f>IF(ISTEXT(График!BC34),График!BC34,(CONCATENATE(TEXT(График!BC34,"ч:мм"),"-",TEXT(График!BD34,"ч:ММ"))))</f>
        <v>9:30-21:30</v>
      </c>
      <c r="V45" s="336" t="str">
        <f>IF(ISTEXT(График!BF34),График!BF34,(CONCATENATE(TEXT(График!BF34,"ч:мм"),"-",TEXT(График!BG34,"ч:ММ"))))</f>
        <v>10:00-22:00</v>
      </c>
      <c r="W45" s="336" t="str">
        <f>IF(ISTEXT(График!BI34),График!BI34,(CONCATENATE(TEXT(График!BI34,"ч:мм"),"-",TEXT(График!BJ34,"ч:ММ"))))</f>
        <v>В</v>
      </c>
      <c r="X45" s="336" t="str">
        <f>IF(ISTEXT(График!BL34),График!BL34,(CONCATENATE(TEXT(График!BL34,"ч:мм"),"-",TEXT(График!BM34,"ч:ММ"))))</f>
        <v>В</v>
      </c>
      <c r="Y45" s="336" t="str">
        <f>IF(ISTEXT(График!BO34),График!BO34,(CONCATENATE(TEXT(График!BO34,"ч:мм"),"-",TEXT(График!BP34,"ч:ММ"))))</f>
        <v>10:00-22:00</v>
      </c>
      <c r="Z45" s="336" t="str">
        <f>IF(ISTEXT(График!BR34),График!BR34,(CONCATENATE(TEXT(График!BR34,"ч:мм"),"-",TEXT(График!BS34,"ч:ММ"))))</f>
        <v>10:00-22:00</v>
      </c>
      <c r="AA45" s="336" t="str">
        <f>IF(ISTEXT(График!BU34),График!BU34,(CONCATENATE(TEXT(График!BU34,"ч:мм"),"-",TEXT(График!BV34,"ч:ММ"))))</f>
        <v>В</v>
      </c>
      <c r="AB45" s="336" t="str">
        <f>IF(ISTEXT(График!BX34),График!BX34,(CONCATENATE(TEXT(График!BX34,"ч:мм"),"-",TEXT(График!BY34,"ч:ММ"))))</f>
        <v>В</v>
      </c>
      <c r="AC45" s="336" t="str">
        <f>IF(ISTEXT(График!CA34),График!CA34,(CONCATENATE(TEXT(График!CA34,"ч:мм"),"-",TEXT(График!CB34,"ч:ММ"))))</f>
        <v>10:00-22:00</v>
      </c>
      <c r="AD45" s="336" t="str">
        <f>IF(ISTEXT(График!CD34),График!CD34,(CONCATENATE(TEXT(График!CD34,"ч:мм"),"-",TEXT(График!CE34,"ч:ММ"))))</f>
        <v>10:00-22:00</v>
      </c>
      <c r="AE45" s="336" t="str">
        <f>IF(ISTEXT(График!CG34),График!CG34,(CONCATENATE(TEXT(График!CG34,"ч:мм"),"-",TEXT(График!CH34,"ч:ММ"))))</f>
        <v>В</v>
      </c>
      <c r="AF45" s="336" t="str">
        <f>IF(ISTEXT(График!CJ34),График!CJ34,(CONCATENATE(TEXT(График!CJ34,"ч:мм"),"-",TEXT(График!CK34,"ч:ММ"))))</f>
        <v>В</v>
      </c>
      <c r="AG45" s="336" t="str">
        <f>IF(ISTEXT(График!CM34),График!CM34,(CONCATENATE(TEXT(График!CM34,"ч:мм"),"-",TEXT(График!CN34,"ч:ММ"))))</f>
        <v>9:30-21:30</v>
      </c>
      <c r="AH45" s="336" t="str">
        <f>IF(ISTEXT(График!CP34),График!CP34,(CONCATENATE(TEXT(График!CP34,"ч:мм"),"-",TEXT(График!CQ34,"ч:ММ"))))</f>
        <v>11:00-22:00</v>
      </c>
      <c r="AI45" s="336" t="str">
        <f>IF(ISTEXT(График!CS34),График!CS34,(CONCATENATE(TEXT(График!CS34,"ч:мм"),"-",TEXT(График!CT34,"ч:ММ"))))</f>
        <v>0:00-0:00</v>
      </c>
      <c r="AJ45" s="98"/>
      <c r="AK45" s="397"/>
    </row>
    <row r="46" spans="1:37" ht="44.25" thickBot="1" x14ac:dyDescent="0.35">
      <c r="A46" s="94">
        <v>30</v>
      </c>
      <c r="B46" s="478">
        <f>VLOOKUP(A46,График!A:C,2,TRUE)</f>
        <v>29532</v>
      </c>
      <c r="C46" s="332" t="str">
        <f>VLOOKUP(A46,График!A:D,3,TRUE)</f>
        <v>Туева Любовь Николаевна</v>
      </c>
      <c r="D46" s="331" t="str">
        <f>VLOOKUP(C46,'Список КК'!M:O,3,0)</f>
        <v>кассир-консультант</v>
      </c>
      <c r="E46" s="336" t="str">
        <f>IF(ISTEXT(График!G35),График!G35,(CONCATENATE(TEXT(График!G35,"ч:мм"),"-",TEXT(График!H35,"ч:ММ"))))</f>
        <v>15:30-0:30</v>
      </c>
      <c r="F46" s="336" t="str">
        <f>IF(ISTEXT(График!J35),График!J35,(CONCATENATE(TEXT(График!J35,"ч:мм"),"-",TEXT(График!K35,"ч:ММ"))))</f>
        <v>15:30-0:30</v>
      </c>
      <c r="G46" s="336" t="str">
        <f>IF(ISTEXT(График!M35),График!M35,(CONCATENATE(TEXT(График!M35,"ч:мм"),"-",TEXT(График!N35,"ч:ММ"))))</f>
        <v>В</v>
      </c>
      <c r="H46" s="336" t="str">
        <f>IF(ISTEXT(График!P35),График!P35,(CONCATENATE(TEXT(График!P35,"ч:мм"),"-",TEXT(График!Q35,"ч:ММ"))))</f>
        <v>В</v>
      </c>
      <c r="I46" s="336" t="str">
        <f>IF(ISTEXT(График!S35),График!S35,(CONCATENATE(TEXT(График!S35,"ч:мм"),"-",TEXT(График!T35,"ч:ММ"))))</f>
        <v>7:30-16:30</v>
      </c>
      <c r="J46" s="336" t="str">
        <f>IF(ISTEXT(График!V35),График!V35,(CONCATENATE(TEXT(График!V35,"ч:мм"),"-",TEXT(График!W35,"ч:ММ"))))</f>
        <v>15:00-0:00</v>
      </c>
      <c r="K46" s="336" t="str">
        <f>IF(ISTEXT(График!Y35),График!Y35,(CONCATENATE(TEXT(График!Y35,"ч:мм"),"-",TEXT(График!Z35,"ч:ММ"))))</f>
        <v>15:30-0:30</v>
      </c>
      <c r="L46" s="336" t="str">
        <f>IF(ISTEXT(График!AB35),График!AB35,(CONCATENATE(TEXT(График!AB35,"ч:мм"),"-",TEXT(График!AC35,"ч:ММ"))))</f>
        <v>В</v>
      </c>
      <c r="M46" s="336" t="str">
        <f>IF(ISTEXT(График!AE35),График!AE35,(CONCATENATE(TEXT(График!AE35,"ч:мм"),"-",TEXT(График!AF35,"ч:ММ"))))</f>
        <v>В</v>
      </c>
      <c r="N46" s="336" t="str">
        <f>IF(ISTEXT(График!AH35),График!AH35,(CONCATENATE(TEXT(График!AH35,"ч:мм"),"-",TEXT(График!AI35,"ч:ММ"))))</f>
        <v>6:45-15:45</v>
      </c>
      <c r="O46" s="336" t="str">
        <f>IF(ISTEXT(График!AK35),График!AK35,(CONCATENATE(TEXT(График!AK35,"ч:мм"),"-",TEXT(График!AL35,"ч:ММ"))))</f>
        <v>6:45-15:45</v>
      </c>
      <c r="P46" s="336" t="str">
        <f>IF(ISTEXT(График!AN35),График!AN35,(CONCATENATE(TEXT(График!AN35,"ч:мм"),"-",TEXT(График!AO35,"ч:ММ"))))</f>
        <v>В</v>
      </c>
      <c r="Q46" s="336" t="str">
        <f>IF(ISTEXT(График!AQ35),График!AQ35,(CONCATENATE(TEXT(График!AQ35,"ч:мм"),"-",TEXT(График!AR35,"ч:ММ"))))</f>
        <v>15:30-0:30</v>
      </c>
      <c r="R46" s="336" t="str">
        <f>IF(ISTEXT(График!AT35),График!AT35,(CONCATENATE(TEXT(График!AT35,"ч:мм"),"-",TEXT(График!AU35,"ч:ММ"))))</f>
        <v>15:30-0:30</v>
      </c>
      <c r="S46" s="336" t="str">
        <f>IF(ISTEXT(График!AW35),График!AW35,(CONCATENATE(TEXT(График!AW35,"ч:мм"),"-",TEXT(График!AX35,"ч:ММ"))))</f>
        <v>15:30-0:30</v>
      </c>
      <c r="T46" s="336" t="str">
        <f>IF(ISTEXT(График!AZ35),График!AZ35,(CONCATENATE(TEXT(График!AZ35,"ч:мм"),"-",TEXT(График!BA35,"ч:ММ"))))</f>
        <v>В</v>
      </c>
      <c r="U46" s="336" t="str">
        <f>IF(ISTEXT(График!BC35),График!BC35,(CONCATENATE(TEXT(График!BC35,"ч:мм"),"-",TEXT(График!BD35,"ч:ММ"))))</f>
        <v>В</v>
      </c>
      <c r="V46" s="336" t="str">
        <f>IF(ISTEXT(График!BF35),График!BF35,(CONCATENATE(TEXT(График!BF35,"ч:мм"),"-",TEXT(График!BG35,"ч:ММ"))))</f>
        <v>6:45-15:45</v>
      </c>
      <c r="W46" s="336" t="str">
        <f>IF(ISTEXT(График!BI35),График!BI35,(CONCATENATE(TEXT(График!BI35,"ч:мм"),"-",TEXT(График!BJ35,"ч:ММ"))))</f>
        <v>6:45-15:45</v>
      </c>
      <c r="X46" s="336" t="str">
        <f>IF(ISTEXT(График!BL35),График!BL35,(CONCATENATE(TEXT(График!BL35,"ч:мм"),"-",TEXT(График!BM35,"ч:ММ"))))</f>
        <v>В</v>
      </c>
      <c r="Y46" s="336" t="str">
        <f>IF(ISTEXT(График!BO35),График!BO35,(CONCATENATE(TEXT(График!BO35,"ч:мм"),"-",TEXT(График!BP35,"ч:ММ"))))</f>
        <v>12:00-21:00</v>
      </c>
      <c r="Z46" s="336" t="str">
        <f>IF(ISTEXT(График!BR35),График!BR35,(CONCATENATE(TEXT(График!BR35,"ч:мм"),"-",TEXT(График!BS35,"ч:ММ"))))</f>
        <v>12:00-21:00</v>
      </c>
      <c r="AA46" s="336" t="str">
        <f>IF(ISTEXT(График!BU35),График!BU35,(CONCATENATE(TEXT(График!BU35,"ч:мм"),"-",TEXT(График!BV35,"ч:ММ"))))</f>
        <v>12:00-21:00</v>
      </c>
      <c r="AB46" s="336" t="str">
        <f>IF(ISTEXT(График!BX35),График!BX35,(CONCATENATE(TEXT(График!BX35,"ч:мм"),"-",TEXT(График!BY35,"ч:ММ"))))</f>
        <v>В</v>
      </c>
      <c r="AC46" s="336" t="str">
        <f>IF(ISTEXT(График!CA35),График!CA35,(CONCATENATE(TEXT(График!CA35,"ч:мм"),"-",TEXT(График!CB35,"ч:ММ"))))</f>
        <v>15:30-0:30</v>
      </c>
      <c r="AD46" s="336" t="str">
        <f>IF(ISTEXT(График!CD35),График!CD35,(CONCATENATE(TEXT(График!CD35,"ч:мм"),"-",TEXT(График!CE35,"ч:ММ"))))</f>
        <v>15:30-0:30</v>
      </c>
      <c r="AE46" s="336" t="str">
        <f>IF(ISTEXT(График!CG35),График!CG35,(CONCATENATE(TEXT(График!CG35,"ч:мм"),"-",TEXT(График!CH35,"ч:ММ"))))</f>
        <v>15:30-0:30</v>
      </c>
      <c r="AF46" s="336" t="str">
        <f>IF(ISTEXT(График!CJ35),График!CJ35,(CONCATENATE(TEXT(График!CJ35,"ч:мм"),"-",TEXT(График!CK35,"ч:ММ"))))</f>
        <v>15:30-0:30</v>
      </c>
      <c r="AG46" s="336" t="str">
        <f>IF(ISTEXT(График!CM35),График!CM35,(CONCATENATE(TEXT(График!CM35,"ч:мм"),"-",TEXT(График!CN35,"ч:ММ"))))</f>
        <v>15:30-0:30</v>
      </c>
      <c r="AH46" s="336" t="str">
        <f>IF(ISTEXT(График!CP35),График!CP35,(CONCATENATE(TEXT(График!CP35,"ч:мм"),"-",TEXT(График!CQ35,"ч:ММ"))))</f>
        <v>В</v>
      </c>
      <c r="AI46" s="336" t="str">
        <f>IF(ISTEXT(График!CS35),График!CS35,(CONCATENATE(TEXT(График!CS35,"ч:мм"),"-",TEXT(График!CT35,"ч:ММ"))))</f>
        <v>0:00-0:00</v>
      </c>
      <c r="AJ46" s="98"/>
      <c r="AK46" s="397"/>
    </row>
    <row r="47" spans="1:37" ht="44.25" thickBot="1" x14ac:dyDescent="0.35">
      <c r="A47" s="94">
        <v>31</v>
      </c>
      <c r="B47" s="478">
        <f>VLOOKUP(A47,График!A:C,2,TRUE)</f>
        <v>8530</v>
      </c>
      <c r="C47" s="332" t="str">
        <f>VLOOKUP(A47,График!A:D,3,TRUE)</f>
        <v>Урусова Людмила Муаедовна</v>
      </c>
      <c r="D47" s="331" t="str">
        <f>VLOOKUP(C47,'Список КК'!M:O,3,0)</f>
        <v>кассир-консультант</v>
      </c>
      <c r="E47" s="336" t="str">
        <f>IF(ISTEXT(График!G36),График!G36,(CONCATENATE(TEXT(График!G36,"ч:мм"),"-",TEXT(График!H36,"ч:ММ"))))</f>
        <v>В</v>
      </c>
      <c r="F47" s="336" t="str">
        <f>IF(ISTEXT(График!J36),График!J36,(CONCATENATE(TEXT(График!J36,"ч:мм"),"-",TEXT(График!K36,"ч:ММ"))))</f>
        <v>В</v>
      </c>
      <c r="G47" s="336" t="str">
        <f>IF(ISTEXT(График!M36),График!M36,(CONCATENATE(TEXT(График!M36,"ч:мм"),"-",TEXT(График!N36,"ч:ММ"))))</f>
        <v>7:00-16:00</v>
      </c>
      <c r="H47" s="336" t="str">
        <f>IF(ISTEXT(График!P36),График!P36,(CONCATENATE(TEXT(График!P36,"ч:мм"),"-",TEXT(График!Q36,"ч:ММ"))))</f>
        <v>9:30-18:30</v>
      </c>
      <c r="I47" s="336" t="str">
        <f>IF(ISTEXT(График!S36),График!S36,(CONCATENATE(TEXT(График!S36,"ч:мм"),"-",TEXT(График!T36,"ч:ММ"))))</f>
        <v>В</v>
      </c>
      <c r="J47" s="336" t="str">
        <f>IF(ISTEXT(График!V36),График!V36,(CONCATENATE(TEXT(График!V36,"ч:мм"),"-",TEXT(График!W36,"ч:ММ"))))</f>
        <v>В</v>
      </c>
      <c r="K47" s="336" t="str">
        <f>IF(ISTEXT(График!Y36),График!Y36,(CONCATENATE(TEXT(График!Y36,"ч:мм"),"-",TEXT(График!Z36,"ч:ММ"))))</f>
        <v>6:45-15:45</v>
      </c>
      <c r="L47" s="336" t="str">
        <f>IF(ISTEXT(График!AB36),График!AB36,(CONCATENATE(TEXT(График!AB36,"ч:мм"),"-",TEXT(График!AC36,"ч:ММ"))))</f>
        <v>6:45-15:45</v>
      </c>
      <c r="M47" s="336" t="str">
        <f>IF(ISTEXT(График!AE36),График!AE36,(CONCATENATE(TEXT(График!AE36,"ч:мм"),"-",TEXT(График!AF36,"ч:ММ"))))</f>
        <v>6:45-15:45</v>
      </c>
      <c r="N47" s="336" t="str">
        <f>IF(ISTEXT(График!AH36),График!AH36,(CONCATENATE(TEXT(График!AH36,"ч:мм"),"-",TEXT(График!AI36,"ч:ММ"))))</f>
        <v>6:45-15:45</v>
      </c>
      <c r="O47" s="336" t="str">
        <f>IF(ISTEXT(График!AK36),График!AK36,(CONCATENATE(TEXT(График!AK36,"ч:мм"),"-",TEXT(График!AL36,"ч:ММ"))))</f>
        <v>6:45-15:45</v>
      </c>
      <c r="P47" s="336" t="str">
        <f>IF(ISTEXT(График!AN36),График!AN36,(CONCATENATE(TEXT(График!AN36,"ч:мм"),"-",TEXT(График!AO36,"ч:ММ"))))</f>
        <v>В</v>
      </c>
      <c r="Q47" s="336" t="str">
        <f>IF(ISTEXT(График!AQ36),График!AQ36,(CONCATENATE(TEXT(График!AQ36,"ч:мм"),"-",TEXT(График!AR36,"ч:ММ"))))</f>
        <v>В</v>
      </c>
      <c r="R47" s="336" t="str">
        <f>IF(ISTEXT(График!AT36),График!AT36,(CONCATENATE(TEXT(График!AT36,"ч:мм"),"-",TEXT(График!AU36,"ч:ММ"))))</f>
        <v>6:45-15:45</v>
      </c>
      <c r="S47" s="336" t="str">
        <f>IF(ISTEXT(График!AW36),График!AW36,(CONCATENATE(TEXT(График!AW36,"ч:мм"),"-",TEXT(График!AX36,"ч:ММ"))))</f>
        <v>6:45-15:45</v>
      </c>
      <c r="T47" s="336" t="str">
        <f>IF(ISTEXT(График!AZ36),График!AZ36,(CONCATENATE(TEXT(График!AZ36,"ч:мм"),"-",TEXT(График!BA36,"ч:ММ"))))</f>
        <v>6:45-15:45</v>
      </c>
      <c r="U47" s="336" t="str">
        <f>IF(ISTEXT(График!BC36),График!BC36,(CONCATENATE(TEXT(График!BC36,"ч:мм"),"-",TEXT(График!BD36,"ч:ММ"))))</f>
        <v>6:45-15:45</v>
      </c>
      <c r="V47" s="336" t="str">
        <f>IF(ISTEXT(График!BF36),График!BF36,(CONCATENATE(TEXT(График!BF36,"ч:мм"),"-",TEXT(График!BG36,"ч:ММ"))))</f>
        <v>В</v>
      </c>
      <c r="W47" s="336" t="str">
        <f>IF(ISTEXT(График!BI36),График!BI36,(CONCATENATE(TEXT(График!BI36,"ч:мм"),"-",TEXT(График!BJ36,"ч:ММ"))))</f>
        <v>В</v>
      </c>
      <c r="X47" s="336" t="str">
        <f>IF(ISTEXT(График!BL36),График!BL36,(CONCATENATE(TEXT(График!BL36,"ч:мм"),"-",TEXT(График!BM36,"ч:ММ"))))</f>
        <v>6:45-15:45</v>
      </c>
      <c r="Y47" s="336" t="str">
        <f>IF(ISTEXT(График!BO36),График!BO36,(CONCATENATE(TEXT(График!BO36,"ч:мм"),"-",TEXT(График!BP36,"ч:ММ"))))</f>
        <v>6:45-15:45</v>
      </c>
      <c r="Z47" s="336" t="str">
        <f>IF(ISTEXT(График!BR36),График!BR36,(CONCATENATE(TEXT(График!BR36,"ч:мм"),"-",TEXT(График!BS36,"ч:ММ"))))</f>
        <v>6:45-15:45</v>
      </c>
      <c r="AA47" s="336" t="str">
        <f>IF(ISTEXT(График!BU36),График!BU36,(CONCATENATE(TEXT(График!BU36,"ч:мм"),"-",TEXT(График!BV36,"ч:ММ"))))</f>
        <v>6:45-15:45</v>
      </c>
      <c r="AB47" s="336" t="str">
        <f>IF(ISTEXT(График!BX36),График!BX36,(CONCATENATE(TEXT(График!BX36,"ч:мм"),"-",TEXT(График!BY36,"ч:ММ"))))</f>
        <v>6:45-15:45</v>
      </c>
      <c r="AC47" s="336" t="str">
        <f>IF(ISTEXT(График!CA36),График!CA36,(CONCATENATE(TEXT(График!CA36,"ч:мм"),"-",TEXT(График!CB36,"ч:ММ"))))</f>
        <v>В</v>
      </c>
      <c r="AD47" s="336" t="str">
        <f>IF(ISTEXT(График!CD36),График!CD36,(CONCATENATE(TEXT(График!CD36,"ч:мм"),"-",TEXT(График!CE36,"ч:ММ"))))</f>
        <v>В</v>
      </c>
      <c r="AE47" s="336" t="str">
        <f>IF(ISTEXT(График!CG36),График!CG36,(CONCATENATE(TEXT(График!CG36,"ч:мм"),"-",TEXT(График!CH36,"ч:ММ"))))</f>
        <v>6:45-15:45</v>
      </c>
      <c r="AF47" s="336" t="str">
        <f>IF(ISTEXT(График!CJ36),График!CJ36,(CONCATENATE(TEXT(График!CJ36,"ч:мм"),"-",TEXT(График!CK36,"ч:ММ"))))</f>
        <v>6:45-15:45</v>
      </c>
      <c r="AG47" s="336" t="str">
        <f>IF(ISTEXT(График!CM36),График!CM36,(CONCATENATE(TEXT(График!CM36,"ч:мм"),"-",TEXT(График!CN36,"ч:ММ"))))</f>
        <v>6:45-15:45</v>
      </c>
      <c r="AH47" s="336" t="str">
        <f>IF(ISTEXT(График!CP36),График!CP36,(CONCATENATE(TEXT(График!CP36,"ч:мм"),"-",TEXT(График!CQ36,"ч:ММ"))))</f>
        <v>6:45-14:45</v>
      </c>
      <c r="AI47" s="336" t="str">
        <f>IF(ISTEXT(График!CS36),График!CS36,(CONCATENATE(TEXT(График!CS36,"ч:мм"),"-",TEXT(График!CT36,"ч:ММ"))))</f>
        <v>0:00-0:00</v>
      </c>
      <c r="AJ47" s="98"/>
      <c r="AK47" s="397"/>
    </row>
    <row r="48" spans="1:37" ht="44.25" thickBot="1" x14ac:dyDescent="0.35">
      <c r="A48" s="94">
        <v>32</v>
      </c>
      <c r="B48" s="478">
        <f>VLOOKUP(A48,График!A:C,2,TRUE)</f>
        <v>5085</v>
      </c>
      <c r="C48" s="332" t="str">
        <f>VLOOKUP(A48,График!A:D,3,TRUE)</f>
        <v>Федорчак Надежда Владимировна</v>
      </c>
      <c r="D48" s="331" t="str">
        <f>VLOOKUP(C48,'Список КК'!M:O,3,0)</f>
        <v>кассир-консультант</v>
      </c>
      <c r="E48" s="336" t="str">
        <f>IF(ISTEXT(График!G37),График!G37,(CONCATENATE(TEXT(График!G37,"ч:мм"),"-",TEXT(График!H37,"ч:ММ"))))</f>
        <v>15:00-0:00</v>
      </c>
      <c r="F48" s="336" t="str">
        <f>IF(ISTEXT(График!J37),График!J37,(CONCATENATE(TEXT(График!J37,"ч:мм"),"-",TEXT(График!K37,"ч:ММ"))))</f>
        <v>15:30-0:30</v>
      </c>
      <c r="G48" s="336" t="str">
        <f>IF(ISTEXT(График!M37),График!M37,(CONCATENATE(TEXT(График!M37,"ч:мм"),"-",TEXT(График!N37,"ч:ММ"))))</f>
        <v>15:30-0:30</v>
      </c>
      <c r="H48" s="336" t="str">
        <f>IF(ISTEXT(График!P37),График!P37,(CONCATENATE(TEXT(График!P37,"ч:мм"),"-",TEXT(График!Q37,"ч:ММ"))))</f>
        <v>В</v>
      </c>
      <c r="I48" s="336" t="str">
        <f>IF(ISTEXT(График!S37),График!S37,(CONCATENATE(TEXT(График!S37,"ч:мм"),"-",TEXT(График!T37,"ч:ММ"))))</f>
        <v>В</v>
      </c>
      <c r="J48" s="336" t="str">
        <f>IF(ISTEXT(График!V37),График!V37,(CONCATENATE(TEXT(График!V37,"ч:мм"),"-",TEXT(График!W37,"ч:ММ"))))</f>
        <v>6:45-15:45</v>
      </c>
      <c r="K48" s="336" t="str">
        <f>IF(ISTEXT(График!Y37),График!Y37,(CONCATENATE(TEXT(График!Y37,"ч:мм"),"-",TEXT(График!Z37,"ч:ММ"))))</f>
        <v>6:45-15:45</v>
      </c>
      <c r="L48" s="336" t="str">
        <f>IF(ISTEXT(График!AB37),График!AB37,(CONCATENATE(TEXT(График!AB37,"ч:мм"),"-",TEXT(График!AC37,"ч:ММ"))))</f>
        <v>10:30-19:30</v>
      </c>
      <c r="M48" s="336" t="str">
        <f>IF(ISTEXT(График!AE37),График!AE37,(CONCATENATE(TEXT(График!AE37,"ч:мм"),"-",TEXT(График!AF37,"ч:ММ"))))</f>
        <v>11:30-20:30</v>
      </c>
      <c r="N48" s="336" t="str">
        <f>IF(ISTEXT(График!AH37),График!AH37,(CONCATENATE(TEXT(График!AH37,"ч:мм"),"-",TEXT(График!AI37,"ч:ММ"))))</f>
        <v>15:30-0:30</v>
      </c>
      <c r="O48" s="336" t="str">
        <f>IF(ISTEXT(График!AK37),График!AK37,(CONCATENATE(TEXT(График!AK37,"ч:мм"),"-",TEXT(График!AL37,"ч:ММ"))))</f>
        <v>В</v>
      </c>
      <c r="P48" s="336" t="str">
        <f>IF(ISTEXT(График!AN37),График!AN37,(CONCATENATE(TEXT(График!AN37,"ч:мм"),"-",TEXT(График!AO37,"ч:ММ"))))</f>
        <v>В</v>
      </c>
      <c r="Q48" s="336" t="str">
        <f>IF(ISTEXT(График!AQ37),График!AQ37,(CONCATENATE(TEXT(График!AQ37,"ч:мм"),"-",TEXT(График!AR37,"ч:ММ"))))</f>
        <v>6:45-15:45</v>
      </c>
      <c r="R48" s="336" t="str">
        <f>IF(ISTEXT(График!AT37),График!AT37,(CONCATENATE(TEXT(График!AT37,"ч:мм"),"-",TEXT(График!AU37,"ч:ММ"))))</f>
        <v>6:45-15:45</v>
      </c>
      <c r="S48" s="336" t="str">
        <f>IF(ISTEXT(График!AW37),График!AW37,(CONCATENATE(TEXT(График!AW37,"ч:мм"),"-",TEXT(График!AX37,"ч:ММ"))))</f>
        <v>6:45-15:45</v>
      </c>
      <c r="T48" s="336" t="str">
        <f>IF(ISTEXT(График!AZ37),График!AZ37,(CONCATENATE(TEXT(График!AZ37,"ч:мм"),"-",TEXT(График!BA37,"ч:ММ"))))</f>
        <v>11:30-20:30</v>
      </c>
      <c r="U48" s="336" t="str">
        <f>IF(ISTEXT(График!BC37),График!BC37,(CONCATENATE(TEXT(График!BC37,"ч:мм"),"-",TEXT(График!BD37,"ч:ММ"))))</f>
        <v>В</v>
      </c>
      <c r="V48" s="336" t="str">
        <f>IF(ISTEXT(График!BF37),График!BF37,(CONCATENATE(TEXT(График!BF37,"ч:мм"),"-",TEXT(График!BG37,"ч:ММ"))))</f>
        <v>В</v>
      </c>
      <c r="W48" s="336" t="str">
        <f>IF(ISTEXT(График!BI37),График!BI37,(CONCATENATE(TEXT(График!BI37,"ч:мм"),"-",TEXT(График!BJ37,"ч:ММ"))))</f>
        <v>7:30-16:30</v>
      </c>
      <c r="X48" s="336" t="str">
        <f>IF(ISTEXT(График!BL37),График!BL37,(CONCATENATE(TEXT(График!BL37,"ч:мм"),"-",TEXT(График!BM37,"ч:ММ"))))</f>
        <v>15:30-0:30</v>
      </c>
      <c r="Y48" s="336" t="str">
        <f>IF(ISTEXT(График!BO37),График!BO37,(CONCATENATE(TEXT(График!BO37,"ч:мм"),"-",TEXT(График!BP37,"ч:ММ"))))</f>
        <v>15:30-0:30</v>
      </c>
      <c r="Z48" s="336" t="str">
        <f>IF(ISTEXT(График!BR37),График!BR37,(CONCATENATE(TEXT(График!BR37,"ч:мм"),"-",TEXT(График!BS37,"ч:ММ"))))</f>
        <v>15:30-0:30</v>
      </c>
      <c r="AA48" s="336" t="str">
        <f>IF(ISTEXT(График!BU37),График!BU37,(CONCATENATE(TEXT(График!BU37,"ч:мм"),"-",TEXT(График!BV37,"ч:ММ"))))</f>
        <v>В</v>
      </c>
      <c r="AB48" s="336" t="str">
        <f>IF(ISTEXT(График!BX37),График!BX37,(CONCATENATE(TEXT(График!BX37,"ч:мм"),"-",TEXT(График!BY37,"ч:ММ"))))</f>
        <v>В</v>
      </c>
      <c r="AC48" s="336" t="str">
        <f>IF(ISTEXT(График!CA37),График!CA37,(CONCATENATE(TEXT(График!CA37,"ч:мм"),"-",TEXT(График!CB37,"ч:ММ"))))</f>
        <v>6:45-15:45</v>
      </c>
      <c r="AD48" s="336" t="str">
        <f>IF(ISTEXT(График!CD37),График!CD37,(CONCATENATE(TEXT(График!CD37,"ч:мм"),"-",TEXT(График!CE37,"ч:ММ"))))</f>
        <v>6:45-15:45</v>
      </c>
      <c r="AE48" s="336" t="str">
        <f>IF(ISTEXT(График!CG37),График!CG37,(CONCATENATE(TEXT(График!CG37,"ч:мм"),"-",TEXT(График!CH37,"ч:ММ"))))</f>
        <v>6:45-15:45</v>
      </c>
      <c r="AF48" s="336" t="str">
        <f>IF(ISTEXT(График!CJ37),График!CJ37,(CONCATENATE(TEXT(График!CJ37,"ч:мм"),"-",TEXT(График!CK37,"ч:ММ"))))</f>
        <v>В</v>
      </c>
      <c r="AG48" s="336" t="str">
        <f>IF(ISTEXT(График!CM37),График!CM37,(CONCATENATE(TEXT(График!CM37,"ч:мм"),"-",TEXT(График!CN37,"ч:ММ"))))</f>
        <v>10:30-19:30</v>
      </c>
      <c r="AH48" s="336" t="str">
        <f>IF(ISTEXT(График!CP37),График!CP37,(CONCATENATE(TEXT(График!CP37,"ч:мм"),"-",TEXT(График!CQ37,"ч:ММ"))))</f>
        <v>11:30-19:30</v>
      </c>
      <c r="AI48" s="336" t="str">
        <f>IF(ISTEXT(График!CS37),График!CS37,(CONCATENATE(TEXT(График!CS37,"ч:мм"),"-",TEXT(График!CT37,"ч:ММ"))))</f>
        <v>0:00-0:00</v>
      </c>
      <c r="AJ48" s="98"/>
      <c r="AK48" s="397"/>
    </row>
    <row r="49" spans="1:37" ht="44.25" thickBot="1" x14ac:dyDescent="0.35">
      <c r="A49" s="94">
        <v>33</v>
      </c>
      <c r="B49" s="478">
        <f>VLOOKUP(A49,График!A:C,2,TRUE)</f>
        <v>2698</v>
      </c>
      <c r="C49" s="332" t="str">
        <f>VLOOKUP(A49,График!A:D,3,TRUE)</f>
        <v>Фокина Юлия Анатольевна</v>
      </c>
      <c r="D49" s="331" t="str">
        <f>VLOOKUP(C49,'Список КК'!M:O,3,0)</f>
        <v>кассир-консультант</v>
      </c>
      <c r="E49" s="336" t="str">
        <f>IF(ISTEXT(График!G38),График!G38,(CONCATENATE(TEXT(График!G38,"ч:мм"),"-",TEXT(График!H38,"ч:ММ"))))</f>
        <v>В</v>
      </c>
      <c r="F49" s="336" t="str">
        <f>IF(ISTEXT(График!J38),График!J38,(CONCATENATE(TEXT(График!J38,"ч:мм"),"-",TEXT(График!K38,"ч:ММ"))))</f>
        <v>10:00-19:00</v>
      </c>
      <c r="G49" s="336" t="str">
        <f>IF(ISTEXT(График!M38),График!M38,(CONCATENATE(TEXT(График!M38,"ч:мм"),"-",TEXT(График!N38,"ч:ММ"))))</f>
        <v>10:00-19:00</v>
      </c>
      <c r="H49" s="336" t="str">
        <f>IF(ISTEXT(График!P38),График!P38,(CONCATENATE(TEXT(График!P38,"ч:мм"),"-",TEXT(График!Q38,"ч:ММ"))))</f>
        <v>В</v>
      </c>
      <c r="I49" s="336" t="str">
        <f>IF(ISTEXT(График!S38),График!S38,(CONCATENATE(TEXT(График!S38,"ч:мм"),"-",TEXT(График!T38,"ч:ММ"))))</f>
        <v>В</v>
      </c>
      <c r="J49" s="336" t="str">
        <f>IF(ISTEXT(График!V38),График!V38,(CONCATENATE(TEXT(График!V38,"ч:мм"),"-",TEXT(График!W38,"ч:ММ"))))</f>
        <v>6:45-15:45</v>
      </c>
      <c r="K49" s="336" t="str">
        <f>IF(ISTEXT(График!Y38),График!Y38,(CONCATENATE(TEXT(График!Y38,"ч:мм"),"-",TEXT(График!Z38,"ч:ММ"))))</f>
        <v>10:00-19:00</v>
      </c>
      <c r="L49" s="336" t="str">
        <f>IF(ISTEXT(График!AB38),График!AB38,(CONCATENATE(TEXT(График!AB38,"ч:мм"),"-",TEXT(График!AC38,"ч:ММ"))))</f>
        <v>15:00-0:00</v>
      </c>
      <c r="M49" s="336" t="str">
        <f>IF(ISTEXT(График!AE38),График!AE38,(CONCATENATE(TEXT(График!AE38,"ч:мм"),"-",TEXT(График!AF38,"ч:ММ"))))</f>
        <v>6:45-15:45</v>
      </c>
      <c r="N49" s="336" t="str">
        <f>IF(ISTEXT(График!AH38),График!AH38,(CONCATENATE(TEXT(График!AH38,"ч:мм"),"-",TEXT(График!AI38,"ч:ММ"))))</f>
        <v>В</v>
      </c>
      <c r="O49" s="336" t="str">
        <f>IF(ISTEXT(График!AK38),График!AK38,(CONCATENATE(TEXT(График!AK38,"ч:мм"),"-",TEXT(График!AL38,"ч:ММ"))))</f>
        <v>6:45-15:45</v>
      </c>
      <c r="P49" s="336" t="str">
        <f>IF(ISTEXT(График!AN38),График!AN38,(CONCATENATE(TEXT(График!AN38,"ч:мм"),"-",TEXT(График!AO38,"ч:ММ"))))</f>
        <v>6:45-15:45</v>
      </c>
      <c r="Q49" s="336" t="str">
        <f>IF(ISTEXT(График!AQ38),График!AQ38,(CONCATENATE(TEXT(График!AQ38,"ч:мм"),"-",TEXT(График!AR38,"ч:ММ"))))</f>
        <v>6:45-15:45</v>
      </c>
      <c r="R49" s="336" t="str">
        <f>IF(ISTEXT(График!AT38),График!AT38,(CONCATENATE(TEXT(График!AT38,"ч:мм"),"-",TEXT(График!AU38,"ч:ММ"))))</f>
        <v>12:00-21:00</v>
      </c>
      <c r="S49" s="336" t="str">
        <f>IF(ISTEXT(График!AW38),График!AW38,(CONCATENATE(TEXT(График!AW38,"ч:мм"),"-",TEXT(График!AX38,"ч:ММ"))))</f>
        <v>12:00-21:00</v>
      </c>
      <c r="T49" s="336" t="str">
        <f>IF(ISTEXT(График!AZ38),График!AZ38,(CONCATENATE(TEXT(График!AZ38,"ч:мм"),"-",TEXT(График!BA38,"ч:ММ"))))</f>
        <v>В</v>
      </c>
      <c r="U49" s="336" t="str">
        <f>IF(ISTEXT(График!BC38),График!BC38,(CONCATENATE(TEXT(График!BC38,"ч:мм"),"-",TEXT(График!BD38,"ч:ММ"))))</f>
        <v>В</v>
      </c>
      <c r="V49" s="336" t="str">
        <f>IF(ISTEXT(График!BF38),График!BF38,(CONCATENATE(TEXT(График!BF38,"ч:мм"),"-",TEXT(График!BG38,"ч:ММ"))))</f>
        <v>15:00-0:00</v>
      </c>
      <c r="W49" s="336" t="str">
        <f>IF(ISTEXT(График!BI38),График!BI38,(CONCATENATE(TEXT(График!BI38,"ч:мм"),"-",TEXT(График!BJ38,"ч:ММ"))))</f>
        <v>В</v>
      </c>
      <c r="X49" s="336" t="str">
        <f>IF(ISTEXT(График!BL38),График!BL38,(CONCATENATE(TEXT(График!BL38,"ч:мм"),"-",TEXT(График!BM38,"ч:ММ"))))</f>
        <v>15:30-0:30</v>
      </c>
      <c r="Y49" s="336" t="str">
        <f>IF(ISTEXT(График!BO38),График!BO38,(CONCATENATE(TEXT(График!BO38,"ч:мм"),"-",TEXT(График!BP38,"ч:ММ"))))</f>
        <v>В</v>
      </c>
      <c r="Z49" s="336" t="str">
        <f>IF(ISTEXT(График!BR38),График!BR38,(CONCATENATE(TEXT(График!BR38,"ч:мм"),"-",TEXT(График!BS38,"ч:ММ"))))</f>
        <v>В</v>
      </c>
      <c r="AA49" s="336" t="str">
        <f>IF(ISTEXT(График!BU38),График!BU38,(CONCATENATE(TEXT(График!BU38,"ч:мм"),"-",TEXT(График!BV38,"ч:ММ"))))</f>
        <v>7:30-16:30</v>
      </c>
      <c r="AB49" s="336" t="str">
        <f>IF(ISTEXT(График!BX38),График!BX38,(CONCATENATE(TEXT(График!BX38,"ч:мм"),"-",TEXT(График!BY38,"ч:ММ"))))</f>
        <v>7:30-16:30</v>
      </c>
      <c r="AC49" s="336" t="str">
        <f>IF(ISTEXT(График!CA38),График!CA38,(CONCATENATE(TEXT(График!CA38,"ч:мм"),"-",TEXT(График!CB38,"ч:ММ"))))</f>
        <v>7:30-16:30</v>
      </c>
      <c r="AD49" s="336" t="str">
        <f>IF(ISTEXT(График!CD38),График!CD38,(CONCATENATE(TEXT(График!CD38,"ч:мм"),"-",TEXT(График!CE38,"ч:ММ"))))</f>
        <v>12:00-21:00</v>
      </c>
      <c r="AE49" s="336" t="str">
        <f>IF(ISTEXT(График!CG38),График!CG38,(CONCATENATE(TEXT(График!CG38,"ч:мм"),"-",TEXT(График!CH38,"ч:ММ"))))</f>
        <v>В</v>
      </c>
      <c r="AF49" s="336" t="str">
        <f>IF(ISTEXT(График!CJ38),График!CJ38,(CONCATENATE(TEXT(График!CJ38,"ч:мм"),"-",TEXT(График!CK38,"ч:ММ"))))</f>
        <v>В</v>
      </c>
      <c r="AG49" s="336" t="str">
        <f>IF(ISTEXT(График!CM38),График!CM38,(CONCATENATE(TEXT(График!CM38,"ч:мм"),"-",TEXT(График!CN38,"ч:ММ"))))</f>
        <v>6:45-15:45</v>
      </c>
      <c r="AH49" s="336" t="str">
        <f>IF(ISTEXT(График!CP38),График!CP38,(CONCATENATE(TEXT(График!CP38,"ч:мм"),"-",TEXT(График!CQ38,"ч:ММ"))))</f>
        <v>10:00-18:00</v>
      </c>
      <c r="AI49" s="336" t="str">
        <f>IF(ISTEXT(График!CS38),График!CS38,(CONCATENATE(TEXT(График!CS38,"ч:мм"),"-",TEXT(График!CT38,"ч:ММ"))))</f>
        <v>0:00-0:00</v>
      </c>
      <c r="AJ49" s="98"/>
      <c r="AK49" s="397"/>
    </row>
    <row r="50" spans="1:37" ht="44.25" thickBot="1" x14ac:dyDescent="0.35">
      <c r="A50" s="94">
        <v>34</v>
      </c>
      <c r="B50" s="478">
        <f>VLOOKUP(A50,График!A:C,2,TRUE)</f>
        <v>22635</v>
      </c>
      <c r="C50" s="332" t="str">
        <f>VLOOKUP(A50,График!A:D,3,TRUE)</f>
        <v>Фролов Дмитрий Александрович</v>
      </c>
      <c r="D50" s="331" t="str">
        <f>VLOOKUP(C50,'Список КК'!M:O,3,0)</f>
        <v>кассир-консультант</v>
      </c>
      <c r="E50" s="336" t="str">
        <f>IF(ISTEXT(График!G39),График!G39,(CONCATENATE(TEXT(График!G39,"ч:мм"),"-",TEXT(График!H39,"ч:ММ"))))</f>
        <v>12:30-21:30</v>
      </c>
      <c r="F50" s="336" t="str">
        <f>IF(ISTEXT(График!J39),График!J39,(CONCATENATE(TEXT(График!J39,"ч:мм"),"-",TEXT(График!K39,"ч:ММ"))))</f>
        <v>В</v>
      </c>
      <c r="G50" s="336" t="str">
        <f>IF(ISTEXT(График!M39),График!M39,(CONCATENATE(TEXT(График!M39,"ч:мм"),"-",TEXT(График!N39,"ч:ММ"))))</f>
        <v>В</v>
      </c>
      <c r="H50" s="336" t="str">
        <f>IF(ISTEXT(График!P39),График!P39,(CONCATENATE(TEXT(График!P39,"ч:мм"),"-",TEXT(График!Q39,"ч:ММ"))))</f>
        <v>9:00-18:00</v>
      </c>
      <c r="I50" s="336" t="str">
        <f>IF(ISTEXT(График!S39),График!S39,(CONCATENATE(TEXT(График!S39,"ч:мм"),"-",TEXT(График!T39,"ч:ММ"))))</f>
        <v>7:00-16:00</v>
      </c>
      <c r="J50" s="336" t="str">
        <f>IF(ISTEXT(График!V39),График!V39,(CONCATENATE(TEXT(График!V39,"ч:мм"),"-",TEXT(График!W39,"ч:ММ"))))</f>
        <v>15:00-0:00</v>
      </c>
      <c r="K50" s="336" t="str">
        <f>IF(ISTEXT(График!Y39),График!Y39,(CONCATENATE(TEXT(График!Y39,"ч:мм"),"-",TEXT(График!Z39,"ч:ММ"))))</f>
        <v>15:30-0:30</v>
      </c>
      <c r="L50" s="336" t="str">
        <f>IF(ISTEXT(График!AB39),График!AB39,(CONCATENATE(TEXT(График!AB39,"ч:мм"),"-",TEXT(График!AC39,"ч:ММ"))))</f>
        <v>В</v>
      </c>
      <c r="M50" s="336" t="str">
        <f>IF(ISTEXT(График!AE39),График!AE39,(CONCATENATE(TEXT(График!AE39,"ч:мм"),"-",TEXT(График!AF39,"ч:ММ"))))</f>
        <v>В</v>
      </c>
      <c r="N50" s="336" t="str">
        <f>IF(ISTEXT(График!AH39),График!AH39,(CONCATENATE(TEXT(График!AH39,"ч:мм"),"-",TEXT(График!AI39,"ч:ММ"))))</f>
        <v>15:00-0:00</v>
      </c>
      <c r="O50" s="336" t="str">
        <f>IF(ISTEXT(График!AK39),График!AK39,(CONCATENATE(TEXT(График!AK39,"ч:мм"),"-",TEXT(График!AL39,"ч:ММ"))))</f>
        <v>15:30-0:30</v>
      </c>
      <c r="P50" s="336" t="str">
        <f>IF(ISTEXT(График!AN39),График!AN39,(CONCATENATE(TEXT(График!AN39,"ч:мм"),"-",TEXT(График!AO39,"ч:ММ"))))</f>
        <v>В</v>
      </c>
      <c r="Q50" s="336" t="str">
        <f>IF(ISTEXT(График!AQ39),График!AQ39,(CONCATENATE(TEXT(График!AQ39,"ч:мм"),"-",TEXT(График!AR39,"ч:ММ"))))</f>
        <v>В</v>
      </c>
      <c r="R50" s="336" t="str">
        <f>IF(ISTEXT(График!AT39),График!AT39,(CONCATENATE(TEXT(График!AT39,"ч:мм"),"-",TEXT(График!AU39,"ч:ММ"))))</f>
        <v>6:45-15:45</v>
      </c>
      <c r="S50" s="336" t="str">
        <f>IF(ISTEXT(График!AW39),График!AW39,(CONCATENATE(TEXT(График!AW39,"ч:мм"),"-",TEXT(График!AX39,"ч:ММ"))))</f>
        <v>6:45-15:45</v>
      </c>
      <c r="T50" s="336" t="str">
        <f>IF(ISTEXT(График!AZ39),График!AZ39,(CONCATENATE(TEXT(График!AZ39,"ч:мм"),"-",TEXT(График!BA39,"ч:ММ"))))</f>
        <v>9:00-18:00</v>
      </c>
      <c r="U50" s="336" t="str">
        <f>IF(ISTEXT(График!BC39),График!BC39,(CONCATENATE(TEXT(График!BC39,"ч:мм"),"-",TEXT(График!BD39,"ч:ММ"))))</f>
        <v>7:00-16:00</v>
      </c>
      <c r="V50" s="336" t="str">
        <f>IF(ISTEXT(График!BF39),График!BF39,(CONCATENATE(TEXT(График!BF39,"ч:мм"),"-",TEXT(График!BG39,"ч:ММ"))))</f>
        <v>В</v>
      </c>
      <c r="W50" s="336" t="str">
        <f>IF(ISTEXT(График!BI39),График!BI39,(CONCATENATE(TEXT(График!BI39,"ч:мм"),"-",TEXT(График!BJ39,"ч:ММ"))))</f>
        <v>12:30-21:30</v>
      </c>
      <c r="X50" s="336" t="str">
        <f>IF(ISTEXT(График!BL39),График!BL39,(CONCATENATE(TEXT(График!BL39,"ч:мм"),"-",TEXT(График!BM39,"ч:ММ"))))</f>
        <v>15:00-0:00</v>
      </c>
      <c r="Y50" s="336" t="str">
        <f>IF(ISTEXT(График!BO39),График!BO39,(CONCATENATE(TEXT(График!BO39,"ч:мм"),"-",TEXT(График!BP39,"ч:ММ"))))</f>
        <v>15:00-0:00</v>
      </c>
      <c r="Z50" s="336" t="str">
        <f>IF(ISTEXT(График!BR39),График!BR39,(CONCATENATE(TEXT(График!BR39,"ч:мм"),"-",TEXT(График!BS39,"ч:ММ"))))</f>
        <v>В</v>
      </c>
      <c r="AA50" s="336" t="str">
        <f>IF(ISTEXT(График!BU39),График!BU39,(CONCATENATE(TEXT(График!BU39,"ч:мм"),"-",TEXT(График!BV39,"ч:ММ"))))</f>
        <v>В</v>
      </c>
      <c r="AB50" s="336" t="str">
        <f>IF(ISTEXT(График!BX39),График!BX39,(CONCATENATE(TEXT(График!BX39,"ч:мм"),"-",TEXT(График!BY39,"ч:ММ"))))</f>
        <v>15:00-0:00</v>
      </c>
      <c r="AC50" s="336" t="str">
        <f>IF(ISTEXT(График!CA39),График!CA39,(CONCATENATE(TEXT(График!CA39,"ч:мм"),"-",TEXT(График!CB39,"ч:ММ"))))</f>
        <v>15:30-0:30</v>
      </c>
      <c r="AD50" s="336" t="str">
        <f>IF(ISTEXT(График!CD39),График!CD39,(CONCATENATE(TEXT(График!CD39,"ч:мм"),"-",TEXT(График!CE39,"ч:ММ"))))</f>
        <v>15:30-0:30</v>
      </c>
      <c r="AE50" s="336" t="str">
        <f>IF(ISTEXT(График!CG39),График!CG39,(CONCATENATE(TEXT(График!CG39,"ч:мм"),"-",TEXT(График!CH39,"ч:ММ"))))</f>
        <v>15:30-0:30</v>
      </c>
      <c r="AF50" s="336" t="str">
        <f>IF(ISTEXT(График!CJ39),График!CJ39,(CONCATENATE(TEXT(График!CJ39,"ч:мм"),"-",TEXT(График!CK39,"ч:ММ"))))</f>
        <v>15:30-0:30</v>
      </c>
      <c r="AG50" s="336" t="str">
        <f>IF(ISTEXT(График!CM39),График!CM39,(CONCATENATE(TEXT(График!CM39,"ч:мм"),"-",TEXT(График!CN39,"ч:ММ"))))</f>
        <v>В</v>
      </c>
      <c r="AH50" s="336" t="str">
        <f>IF(ISTEXT(График!CP39),График!CP39,(CONCATENATE(TEXT(График!CP39,"ч:мм"),"-",TEXT(График!CQ39,"ч:ММ"))))</f>
        <v>В</v>
      </c>
      <c r="AI50" s="336" t="str">
        <f>IF(ISTEXT(График!CS39),График!CS39,(CONCATENATE(TEXT(График!CS39,"ч:мм"),"-",TEXT(График!CT39,"ч:ММ"))))</f>
        <v>0:00-0:00</v>
      </c>
      <c r="AJ50" s="98"/>
      <c r="AK50" s="397"/>
    </row>
    <row r="51" spans="1:37" ht="44.25" thickBot="1" x14ac:dyDescent="0.35">
      <c r="A51" s="94">
        <v>35</v>
      </c>
      <c r="B51" s="478">
        <f>VLOOKUP(A51,График!A:C,2,TRUE)</f>
        <v>14210</v>
      </c>
      <c r="C51" s="332" t="str">
        <f>VLOOKUP(A51,График!A:D,3,TRUE)</f>
        <v>Хмара Екатерина Юрьевна</v>
      </c>
      <c r="D51" s="331" t="str">
        <f>VLOOKUP(C51,'Список КК'!M:O,3,0)</f>
        <v>кассир-консультант</v>
      </c>
      <c r="E51" s="336" t="str">
        <f>IF(ISTEXT(График!G40),График!G40,(CONCATENATE(TEXT(График!G40,"ч:мм"),"-",TEXT(График!H40,"ч:ММ"))))</f>
        <v>В</v>
      </c>
      <c r="F51" s="336" t="str">
        <f>IF(ISTEXT(График!J40),График!J40,(CONCATENATE(TEXT(График!J40,"ч:мм"),"-",TEXT(График!K40,"ч:ММ"))))</f>
        <v>В</v>
      </c>
      <c r="G51" s="336" t="str">
        <f>IF(ISTEXT(График!M40),График!M40,(CONCATENATE(TEXT(График!M40,"ч:мм"),"-",TEXT(График!N40,"ч:ММ"))))</f>
        <v>8:30-17:30</v>
      </c>
      <c r="H51" s="336" t="str">
        <f>IF(ISTEXT(График!P40),График!P40,(CONCATENATE(TEXT(График!P40,"ч:мм"),"-",TEXT(График!Q40,"ч:ММ"))))</f>
        <v>9:00-18:00</v>
      </c>
      <c r="I51" s="336" t="str">
        <f>IF(ISTEXT(График!S40),График!S40,(CONCATENATE(TEXT(График!S40,"ч:мм"),"-",TEXT(График!T40,"ч:ММ"))))</f>
        <v>9:00-18:00</v>
      </c>
      <c r="J51" s="336" t="str">
        <f>IF(ISTEXT(График!V40),График!V40,(CONCATENATE(TEXT(График!V40,"ч:мм"),"-",TEXT(График!W40,"ч:ММ"))))</f>
        <v>9:00-18:00</v>
      </c>
      <c r="K51" s="336" t="str">
        <f>IF(ISTEXT(График!Y40),График!Y40,(CONCATENATE(TEXT(График!Y40,"ч:мм"),"-",TEXT(График!Z40,"ч:ММ"))))</f>
        <v>9:00-18:00</v>
      </c>
      <c r="L51" s="336" t="str">
        <f>IF(ISTEXT(График!AB40),График!AB40,(CONCATENATE(TEXT(График!AB40,"ч:мм"),"-",TEXT(График!AC40,"ч:ММ"))))</f>
        <v>В</v>
      </c>
      <c r="M51" s="336" t="str">
        <f>IF(ISTEXT(График!AE40),График!AE40,(CONCATENATE(TEXT(График!AE40,"ч:мм"),"-",TEXT(График!AF40,"ч:ММ"))))</f>
        <v>В</v>
      </c>
      <c r="N51" s="336" t="str">
        <f>IF(ISTEXT(График!AH40),График!AH40,(CONCATENATE(TEXT(График!AH40,"ч:мм"),"-",TEXT(График!AI40,"ч:ММ"))))</f>
        <v>9:00-18:00</v>
      </c>
      <c r="O51" s="336" t="str">
        <f>IF(ISTEXT(График!AK40),График!AK40,(CONCATENATE(TEXT(График!AK40,"ч:мм"),"-",TEXT(График!AL40,"ч:ММ"))))</f>
        <v>9:00-18:00</v>
      </c>
      <c r="P51" s="336" t="str">
        <f>IF(ISTEXT(График!AN40),График!AN40,(CONCATENATE(TEXT(График!AN40,"ч:мм"),"-",TEXT(График!AO40,"ч:ММ"))))</f>
        <v>9:00-18:00</v>
      </c>
      <c r="Q51" s="336" t="str">
        <f>IF(ISTEXT(График!AQ40),График!AQ40,(CONCATENATE(TEXT(График!AQ40,"ч:мм"),"-",TEXT(График!AR40,"ч:ММ"))))</f>
        <v>9:00-18:00</v>
      </c>
      <c r="R51" s="336" t="str">
        <f>IF(ISTEXT(График!AT40),График!AT40,(CONCATENATE(TEXT(График!AT40,"ч:мм"),"-",TEXT(График!AU40,"ч:ММ"))))</f>
        <v>9:30-18:30</v>
      </c>
      <c r="S51" s="336" t="str">
        <f>IF(ISTEXT(График!AW40),График!AW40,(CONCATENATE(TEXT(График!AW40,"ч:мм"),"-",TEXT(График!AX40,"ч:ММ"))))</f>
        <v>В</v>
      </c>
      <c r="T51" s="336" t="str">
        <f>IF(ISTEXT(График!AZ40),График!AZ40,(CONCATENATE(TEXT(График!AZ40,"ч:мм"),"-",TEXT(График!BA40,"ч:ММ"))))</f>
        <v>В</v>
      </c>
      <c r="U51" s="336" t="str">
        <f>IF(ISTEXT(График!BC40),График!BC40,(CONCATENATE(TEXT(График!BC40,"ч:мм"),"-",TEXT(График!BD40,"ч:ММ"))))</f>
        <v>9:00-18:00</v>
      </c>
      <c r="V51" s="336" t="str">
        <f>IF(ISTEXT(График!BF40),График!BF40,(CONCATENATE(TEXT(График!BF40,"ч:мм"),"-",TEXT(График!BG40,"ч:ММ"))))</f>
        <v>9:00-18:00</v>
      </c>
      <c r="W51" s="336" t="str">
        <f>IF(ISTEXT(График!BI40),График!BI40,(CONCATENATE(TEXT(График!BI40,"ч:мм"),"-",TEXT(График!BJ40,"ч:ММ"))))</f>
        <v>9:00-18:00</v>
      </c>
      <c r="X51" s="336" t="str">
        <f>IF(ISTEXT(График!BL40),График!BL40,(CONCATENATE(TEXT(График!BL40,"ч:мм"),"-",TEXT(График!BM40,"ч:ММ"))))</f>
        <v>9:00-18:00</v>
      </c>
      <c r="Y51" s="336" t="str">
        <f>IF(ISTEXT(График!BO40),График!BO40,(CONCATENATE(TEXT(График!BO40,"ч:мм"),"-",TEXT(График!BP40,"ч:ММ"))))</f>
        <v>9:00-18:00</v>
      </c>
      <c r="Z51" s="336" t="str">
        <f>IF(ISTEXT(График!BR40),График!BR40,(CONCATENATE(TEXT(График!BR40,"ч:мм"),"-",TEXT(График!BS40,"ч:ММ"))))</f>
        <v>В</v>
      </c>
      <c r="AA51" s="336" t="str">
        <f>IF(ISTEXT(График!BU40),График!BU40,(CONCATENATE(TEXT(График!BU40,"ч:мм"),"-",TEXT(График!BV40,"ч:ММ"))))</f>
        <v>В</v>
      </c>
      <c r="AB51" s="336" t="str">
        <f>IF(ISTEXT(График!BX40),График!BX40,(CONCATENATE(TEXT(График!BX40,"ч:мм"),"-",TEXT(График!BY40,"ч:ММ"))))</f>
        <v>9:00-18:00</v>
      </c>
      <c r="AC51" s="336" t="str">
        <f>IF(ISTEXT(График!CA40),График!CA40,(CONCATENATE(TEXT(График!CA40,"ч:мм"),"-",TEXT(График!CB40,"ч:ММ"))))</f>
        <v>9:00-18:00</v>
      </c>
      <c r="AD51" s="336" t="str">
        <f>IF(ISTEXT(График!CD40),График!CD40,(CONCATENATE(TEXT(График!CD40,"ч:мм"),"-",TEXT(График!CE40,"ч:ММ"))))</f>
        <v>9:00-18:00</v>
      </c>
      <c r="AE51" s="336" t="str">
        <f>IF(ISTEXT(График!CG40),График!CG40,(CONCATENATE(TEXT(График!CG40,"ч:мм"),"-",TEXT(График!CH40,"ч:ММ"))))</f>
        <v>9:00-18:00</v>
      </c>
      <c r="AF51" s="336" t="str">
        <f>IF(ISTEXT(График!CJ40),График!CJ40,(CONCATENATE(TEXT(График!CJ40,"ч:мм"),"-",TEXT(График!CK40,"ч:ММ"))))</f>
        <v>В</v>
      </c>
      <c r="AG51" s="336" t="str">
        <f>IF(ISTEXT(График!CM40),График!CM40,(CONCATENATE(TEXT(График!CM40,"ч:мм"),"-",TEXT(График!CN40,"ч:ММ"))))</f>
        <v>В</v>
      </c>
      <c r="AH51" s="336" t="str">
        <f>IF(ISTEXT(График!CP40),График!CP40,(CONCATENATE(TEXT(График!CP40,"ч:мм"),"-",TEXT(График!CQ40,"ч:ММ"))))</f>
        <v>В</v>
      </c>
      <c r="AI51" s="336" t="str">
        <f>IF(ISTEXT(График!CS40),График!CS40,(CONCATENATE(TEXT(График!CS40,"ч:мм"),"-",TEXT(График!CT40,"ч:ММ"))))</f>
        <v>0:00-0:00</v>
      </c>
      <c r="AJ51" s="98"/>
      <c r="AK51" s="397"/>
    </row>
    <row r="52" spans="1:37" ht="44.25" thickBot="1" x14ac:dyDescent="0.35">
      <c r="A52" s="94">
        <v>36</v>
      </c>
      <c r="B52" s="478">
        <f>VLOOKUP(A52,График!A:C,2,TRUE)</f>
        <v>38744</v>
      </c>
      <c r="C52" s="332" t="str">
        <f>VLOOKUP(A52,График!A:D,3,TRUE)</f>
        <v>Чемазокова Марина Хусеновна</v>
      </c>
      <c r="D52" s="331" t="str">
        <f>VLOOKUP(C52,'Список КК'!M:O,3,0)</f>
        <v>кассир-консультант</v>
      </c>
      <c r="E52" s="336" t="str">
        <f>IF(ISTEXT(График!G41),График!G41,(CONCATENATE(TEXT(График!G41,"ч:мм"),"-",TEXT(График!H41,"ч:ММ"))))</f>
        <v>10:30-19:30</v>
      </c>
      <c r="F52" s="336" t="str">
        <f>IF(ISTEXT(График!J41),График!J41,(CONCATENATE(TEXT(График!J41,"ч:мм"),"-",TEXT(График!K41,"ч:ММ"))))</f>
        <v>10:30-19:30</v>
      </c>
      <c r="G52" s="336" t="str">
        <f>IF(ISTEXT(График!M41),График!M41,(CONCATENATE(TEXT(График!M41,"ч:мм"),"-",TEXT(График!N41,"ч:ММ"))))</f>
        <v>10:30-19:30</v>
      </c>
      <c r="H52" s="336" t="str">
        <f>IF(ISTEXT(График!P41),График!P41,(CONCATENATE(TEXT(График!P41,"ч:мм"),"-",TEXT(График!Q41,"ч:ММ"))))</f>
        <v>В</v>
      </c>
      <c r="I52" s="336" t="str">
        <f>IF(ISTEXT(График!S41),График!S41,(CONCATENATE(TEXT(График!S41,"ч:мм"),"-",TEXT(График!T41,"ч:ММ"))))</f>
        <v>В</v>
      </c>
      <c r="J52" s="336" t="str">
        <f>IF(ISTEXT(График!V41),График!V41,(CONCATENATE(TEXT(График!V41,"ч:мм"),"-",TEXT(График!W41,"ч:ММ"))))</f>
        <v>12:00-21:00</v>
      </c>
      <c r="K52" s="336" t="str">
        <f>IF(ISTEXT(График!Y41),График!Y41,(CONCATENATE(TEXT(График!Y41,"ч:мм"),"-",TEXT(График!Z41,"ч:ММ"))))</f>
        <v>12:00-21:00</v>
      </c>
      <c r="L52" s="336" t="str">
        <f>IF(ISTEXT(График!AB41),График!AB41,(CONCATENATE(TEXT(График!AB41,"ч:мм"),"-",TEXT(График!AC41,"ч:ММ"))))</f>
        <v>15:30-0:30</v>
      </c>
      <c r="M52" s="336" t="str">
        <f>IF(ISTEXT(График!AE41),График!AE41,(CONCATENATE(TEXT(График!AE41,"ч:мм"),"-",TEXT(График!AF41,"ч:ММ"))))</f>
        <v>15:30-0:30</v>
      </c>
      <c r="N52" s="336" t="str">
        <f>IF(ISTEXT(График!AH41),График!AH41,(CONCATENATE(TEXT(График!AH41,"ч:мм"),"-",TEXT(График!AI41,"ч:ММ"))))</f>
        <v>15:30-0:30</v>
      </c>
      <c r="O52" s="336" t="str">
        <f>IF(ISTEXT(График!AK41),График!AK41,(CONCATENATE(TEXT(График!AK41,"ч:мм"),"-",TEXT(График!AL41,"ч:ММ"))))</f>
        <v>В</v>
      </c>
      <c r="P52" s="336" t="str">
        <f>IF(ISTEXT(График!AN41),График!AN41,(CONCATENATE(TEXT(График!AN41,"ч:мм"),"-",TEXT(График!AO41,"ч:ММ"))))</f>
        <v>В</v>
      </c>
      <c r="Q52" s="336" t="str">
        <f>IF(ISTEXT(График!AQ41),График!AQ41,(CONCATENATE(TEXT(График!AQ41,"ч:мм"),"-",TEXT(График!AR41,"ч:ММ"))))</f>
        <v>9:30-18:30</v>
      </c>
      <c r="R52" s="336" t="str">
        <f>IF(ISTEXT(График!AT41),График!AT41,(CONCATENATE(TEXT(График!AT41,"ч:мм"),"-",TEXT(График!AU41,"ч:ММ"))))</f>
        <v>9:30-18:30</v>
      </c>
      <c r="S52" s="336" t="str">
        <f>IF(ISTEXT(График!AW41),График!AW41,(CONCATENATE(TEXT(График!AW41,"ч:мм"),"-",TEXT(График!AX41,"ч:ММ"))))</f>
        <v>10:30-19:30</v>
      </c>
      <c r="T52" s="336" t="str">
        <f>IF(ISTEXT(График!AZ41),График!AZ41,(CONCATENATE(TEXT(График!AZ41,"ч:мм"),"-",TEXT(График!BA41,"ч:ММ"))))</f>
        <v>В</v>
      </c>
      <c r="U52" s="336" t="str">
        <f>IF(ISTEXT(График!BC41),График!BC41,(CONCATENATE(TEXT(График!BC41,"ч:мм"),"-",TEXT(График!BD41,"ч:ММ"))))</f>
        <v>В</v>
      </c>
      <c r="V52" s="336" t="str">
        <f>IF(ISTEXT(График!BF41),График!BF41,(CONCATENATE(TEXT(График!BF41,"ч:мм"),"-",TEXT(График!BG41,"ч:ММ"))))</f>
        <v>12:00-21:00</v>
      </c>
      <c r="W52" s="336" t="str">
        <f>IF(ISTEXT(График!BI41),График!BI41,(CONCATENATE(TEXT(График!BI41,"ч:мм"),"-",TEXT(График!BJ41,"ч:ММ"))))</f>
        <v>15:30-0:30</v>
      </c>
      <c r="X52" s="336" t="str">
        <f>IF(ISTEXT(График!BL41),График!BL41,(CONCATENATE(TEXT(График!BL41,"ч:мм"),"-",TEXT(График!BM41,"ч:ММ"))))</f>
        <v>15:30-0:30</v>
      </c>
      <c r="Y52" s="336" t="str">
        <f>IF(ISTEXT(График!BO41),График!BO41,(CONCATENATE(TEXT(График!BO41,"ч:мм"),"-",TEXT(График!BP41,"ч:ММ"))))</f>
        <v>15:30-0:30</v>
      </c>
      <c r="Z52" s="336" t="str">
        <f>IF(ISTEXT(График!BR41),График!BR41,(CONCATENATE(TEXT(График!BR41,"ч:мм"),"-",TEXT(График!BS41,"ч:ММ"))))</f>
        <v>В</v>
      </c>
      <c r="AA52" s="336" t="str">
        <f>IF(ISTEXT(График!BU41),График!BU41,(CONCATENATE(TEXT(График!BU41,"ч:мм"),"-",TEXT(График!BV41,"ч:ММ"))))</f>
        <v>В</v>
      </c>
      <c r="AB52" s="336" t="str">
        <f>IF(ISTEXT(График!BX41),График!BX41,(CONCATENATE(TEXT(График!BX41,"ч:мм"),"-",TEXT(График!BY41,"ч:ММ"))))</f>
        <v>6:45-15:45</v>
      </c>
      <c r="AC52" s="336" t="str">
        <f>IF(ISTEXT(График!CA41),График!CA41,(CONCATENATE(TEXT(График!CA41,"ч:мм"),"-",TEXT(График!CB41,"ч:ММ"))))</f>
        <v>7:30-16:30</v>
      </c>
      <c r="AD52" s="336" t="str">
        <f>IF(ISTEXT(График!CD41),График!CD41,(CONCATENATE(TEXT(График!CD41,"ч:мм"),"-",TEXT(График!CE41,"ч:ММ"))))</f>
        <v>7:30-16:30</v>
      </c>
      <c r="AE52" s="336" t="str">
        <f>IF(ISTEXT(График!CG41),График!CG41,(CONCATENATE(TEXT(График!CG41,"ч:мм"),"-",TEXT(График!CH41,"ч:ММ"))))</f>
        <v>15:30-0:30</v>
      </c>
      <c r="AF52" s="336" t="str">
        <f>IF(ISTEXT(График!CJ41),График!CJ41,(CONCATENATE(TEXT(График!CJ41,"ч:мм"),"-",TEXT(График!CK41,"ч:ММ"))))</f>
        <v>15:30-0:30</v>
      </c>
      <c r="AG52" s="336" t="str">
        <f>IF(ISTEXT(График!CM41),График!CM41,(CONCATENATE(TEXT(График!CM41,"ч:мм"),"-",TEXT(График!CN41,"ч:ММ"))))</f>
        <v>В</v>
      </c>
      <c r="AH52" s="336" t="str">
        <f>IF(ISTEXT(График!CP41),График!CP41,(CONCATENATE(TEXT(График!CP41,"ч:мм"),"-",TEXT(График!CQ41,"ч:ММ"))))</f>
        <v>В</v>
      </c>
      <c r="AI52" s="336" t="str">
        <f>IF(ISTEXT(График!CS41),График!CS41,(CONCATENATE(TEXT(График!CS41,"ч:мм"),"-",TEXT(График!CT41,"ч:ММ"))))</f>
        <v>0:00-0:00</v>
      </c>
      <c r="AJ52" s="98"/>
      <c r="AK52" s="397"/>
    </row>
    <row r="53" spans="1:37" ht="44.25" thickBot="1" x14ac:dyDescent="0.35">
      <c r="A53" s="94">
        <v>37</v>
      </c>
      <c r="B53" s="478">
        <f>VLOOKUP(A53,График!A:C,2,TRUE)</f>
        <v>1498</v>
      </c>
      <c r="C53" s="332" t="str">
        <f>VLOOKUP(A53,График!A:D,3,TRUE)</f>
        <v>Шапорова Галина Анатольевна</v>
      </c>
      <c r="D53" s="331" t="str">
        <f>VLOOKUP(C53,'Список КК'!M:O,3,0)</f>
        <v>кассир-консультант</v>
      </c>
      <c r="E53" s="336" t="str">
        <f>IF(ISTEXT(График!G42),График!G42,(CONCATENATE(TEXT(График!G42,"ч:мм"),"-",TEXT(График!H42,"ч:ММ"))))</f>
        <v>6:00-15:00</v>
      </c>
      <c r="F53" s="336" t="str">
        <f>IF(ISTEXT(График!J42),График!J42,(CONCATENATE(TEXT(График!J42,"ч:мм"),"-",TEXT(График!K42,"ч:ММ"))))</f>
        <v>16:00-1:00</v>
      </c>
      <c r="G53" s="336" t="str">
        <f>IF(ISTEXT(График!M42),График!M42,(CONCATENATE(TEXT(График!M42,"ч:мм"),"-",TEXT(График!N42,"ч:ММ"))))</f>
        <v>16:00-1:00</v>
      </c>
      <c r="H53" s="336" t="str">
        <f>IF(ISTEXT(График!P42),График!P42,(CONCATENATE(TEXT(График!P42,"ч:мм"),"-",TEXT(График!Q42,"ч:ММ"))))</f>
        <v>16:00-1:00</v>
      </c>
      <c r="I53" s="336" t="str">
        <f>IF(ISTEXT(График!S42),График!S42,(CONCATENATE(TEXT(График!S42,"ч:мм"),"-",TEXT(График!T42,"ч:ММ"))))</f>
        <v>В</v>
      </c>
      <c r="J53" s="336" t="str">
        <f>IF(ISTEXT(График!V42),График!V42,(CONCATENATE(TEXT(График!V42,"ч:мм"),"-",TEXT(График!W42,"ч:ММ"))))</f>
        <v>В</v>
      </c>
      <c r="K53" s="336" t="str">
        <f>IF(ISTEXT(График!Y42),График!Y42,(CONCATENATE(TEXT(График!Y42,"ч:мм"),"-",TEXT(График!Z42,"ч:ММ"))))</f>
        <v>6:00-15:00</v>
      </c>
      <c r="L53" s="336" t="str">
        <f>IF(ISTEXT(График!AB42),График!AB42,(CONCATENATE(TEXT(График!AB42,"ч:мм"),"-",TEXT(График!AC42,"ч:ММ"))))</f>
        <v>6:00-15:00</v>
      </c>
      <c r="M53" s="336" t="str">
        <f>IF(ISTEXT(График!AE42),График!AE42,(CONCATENATE(TEXT(График!AE42,"ч:мм"),"-",TEXT(График!AF42,"ч:ММ"))))</f>
        <v>6:00-15:00</v>
      </c>
      <c r="N53" s="336" t="str">
        <f>IF(ISTEXT(График!AH42),График!AH42,(CONCATENATE(TEXT(График!AH42,"ч:мм"),"-",TEXT(График!AI42,"ч:ММ"))))</f>
        <v>В</v>
      </c>
      <c r="O53" s="336" t="str">
        <f>IF(ISTEXT(График!AK42),График!AK42,(CONCATENATE(TEXT(График!AK42,"ч:мм"),"-",TEXT(График!AL42,"ч:ММ"))))</f>
        <v>В</v>
      </c>
      <c r="P53" s="336" t="str">
        <f>IF(ISTEXT(График!AN42),График!AN42,(CONCATENATE(TEXT(График!AN42,"ч:мм"),"-",TEXT(График!AO42,"ч:ММ"))))</f>
        <v>6:00-15:00</v>
      </c>
      <c r="Q53" s="336" t="str">
        <f>IF(ISTEXT(График!AQ42),График!AQ42,(CONCATENATE(TEXT(График!AQ42,"ч:мм"),"-",TEXT(График!AR42,"ч:ММ"))))</f>
        <v>6:00-15:00</v>
      </c>
      <c r="R53" s="336" t="str">
        <f>IF(ISTEXT(График!AT42),График!AT42,(CONCATENATE(TEXT(График!AT42,"ч:мм"),"-",TEXT(График!AU42,"ч:ММ"))))</f>
        <v>7:30-16:30</v>
      </c>
      <c r="S53" s="336" t="str">
        <f>IF(ISTEXT(График!AW42),График!AW42,(CONCATENATE(TEXT(График!AW42,"ч:мм"),"-",TEXT(График!AX42,"ч:ММ"))))</f>
        <v>10:00-19:00</v>
      </c>
      <c r="T53" s="336" t="str">
        <f>IF(ISTEXT(График!AZ42),График!AZ42,(CONCATENATE(TEXT(График!AZ42,"ч:мм"),"-",TEXT(График!BA42,"ч:ММ"))))</f>
        <v>15:30-0:30</v>
      </c>
      <c r="U53" s="336" t="str">
        <f>IF(ISTEXT(График!BC42),График!BC42,(CONCATENATE(TEXT(График!BC42,"ч:мм"),"-",TEXT(График!BD42,"ч:ММ"))))</f>
        <v>В</v>
      </c>
      <c r="V53" s="336" t="str">
        <f>IF(ISTEXT(График!BF42),График!BF42,(CONCATENATE(TEXT(График!BF42,"ч:мм"),"-",TEXT(График!BG42,"ч:ММ"))))</f>
        <v>В</v>
      </c>
      <c r="W53" s="336" t="str">
        <f>IF(ISTEXT(График!BI42),График!BI42,(CONCATENATE(TEXT(График!BI42,"ч:мм"),"-",TEXT(График!BJ42,"ч:ММ"))))</f>
        <v>8:30-17:30</v>
      </c>
      <c r="X53" s="336" t="str">
        <f>IF(ISTEXT(График!BL42),График!BL42,(CONCATENATE(TEXT(График!BL42,"ч:мм"),"-",TEXT(График!BM42,"ч:ММ"))))</f>
        <v>8:30-17:30</v>
      </c>
      <c r="Y53" s="336" t="str">
        <f>IF(ISTEXT(График!BO42),График!BO42,(CONCATENATE(TEXT(График!BO42,"ч:мм"),"-",TEXT(График!BP42,"ч:ММ"))))</f>
        <v>16:00-1:00</v>
      </c>
      <c r="Z53" s="336" t="str">
        <f>IF(ISTEXT(График!BR42),График!BR42,(CONCATENATE(TEXT(График!BR42,"ч:мм"),"-",TEXT(График!BS42,"ч:ММ"))))</f>
        <v>16:00-1:00</v>
      </c>
      <c r="AA53" s="336" t="str">
        <f>IF(ISTEXT(График!BU42),График!BU42,(CONCATENATE(TEXT(График!BU42,"ч:мм"),"-",TEXT(График!BV42,"ч:ММ"))))</f>
        <v>В</v>
      </c>
      <c r="AB53" s="336" t="str">
        <f>IF(ISTEXT(График!BX42),График!BX42,(CONCATENATE(TEXT(График!BX42,"ч:мм"),"-",TEXT(График!BY42,"ч:ММ"))))</f>
        <v>В</v>
      </c>
      <c r="AC53" s="336" t="str">
        <f>IF(ISTEXT(График!CA42),График!CA42,(CONCATENATE(TEXT(График!CA42,"ч:мм"),"-",TEXT(График!CB42,"ч:ММ"))))</f>
        <v>16:00-1:00</v>
      </c>
      <c r="AD53" s="336" t="str">
        <f>IF(ISTEXT(График!CD42),График!CD42,(CONCATENATE(TEXT(График!CD42,"ч:мм"),"-",TEXT(График!CE42,"ч:ММ"))))</f>
        <v>16:00-1:00</v>
      </c>
      <c r="AE53" s="336" t="str">
        <f>IF(ISTEXT(График!CG42),График!CG42,(CONCATENATE(TEXT(График!CG42,"ч:мм"),"-",TEXT(График!CH42,"ч:ММ"))))</f>
        <v>16:00-1:00</v>
      </c>
      <c r="AF53" s="336" t="str">
        <f>IF(ISTEXT(График!CJ42),График!CJ42,(CONCATENATE(TEXT(График!CJ42,"ч:мм"),"-",TEXT(График!CK42,"ч:ММ"))))</f>
        <v>В</v>
      </c>
      <c r="AG53" s="336" t="str">
        <f>IF(ISTEXT(График!CM42),График!CM42,(CONCATENATE(TEXT(График!CM42,"ч:мм"),"-",TEXT(График!CN42,"ч:ММ"))))</f>
        <v>В</v>
      </c>
      <c r="AH53" s="336" t="str">
        <f>IF(ISTEXT(График!CP42),График!CP42,(CONCATENATE(TEXT(График!CP42,"ч:мм"),"-",TEXT(График!CQ42,"ч:ММ"))))</f>
        <v>ОТ</v>
      </c>
      <c r="AI53" s="336" t="str">
        <f>IF(ISTEXT(График!CS42),График!CS42,(CONCATENATE(TEXT(График!CS42,"ч:мм"),"-",TEXT(График!CT42,"ч:ММ"))))</f>
        <v>0:00-0:00</v>
      </c>
      <c r="AJ53" s="98"/>
      <c r="AK53" s="397"/>
    </row>
    <row r="54" spans="1:37" ht="44.25" thickBot="1" x14ac:dyDescent="0.35">
      <c r="A54" s="94">
        <v>38</v>
      </c>
      <c r="B54" s="478">
        <f>VLOOKUP(A54,График!A:C,2,TRUE)</f>
        <v>890</v>
      </c>
      <c r="C54" s="332" t="str">
        <f>VLOOKUP(A54,График!A:D,3,TRUE)</f>
        <v>Шулекина Любовь Анатольевна</v>
      </c>
      <c r="D54" s="331" t="str">
        <f>VLOOKUP(C54,'Список КК'!M:O,3,0)</f>
        <v>кассир-консультант</v>
      </c>
      <c r="E54" s="336" t="str">
        <f>IF(ISTEXT(График!G43),График!G43,(CONCATENATE(TEXT(График!G43,"ч:мм"),"-",TEXT(График!H43,"ч:ММ"))))</f>
        <v>9:30-18:30</v>
      </c>
      <c r="F54" s="336" t="str">
        <f>IF(ISTEXT(График!J43),График!J43,(CONCATENATE(TEXT(График!J43,"ч:мм"),"-",TEXT(График!K43,"ч:ММ"))))</f>
        <v>9:30-18:30</v>
      </c>
      <c r="G54" s="336" t="str">
        <f>IF(ISTEXT(График!M43),График!M43,(CONCATENATE(TEXT(График!M43,"ч:мм"),"-",TEXT(График!N43,"ч:ММ"))))</f>
        <v>9:30-18:30</v>
      </c>
      <c r="H54" s="336" t="str">
        <f>IF(ISTEXT(График!P43),График!P43,(CONCATENATE(TEXT(График!P43,"ч:мм"),"-",TEXT(График!Q43,"ч:ММ"))))</f>
        <v>В</v>
      </c>
      <c r="I54" s="336" t="str">
        <f>IF(ISTEXT(График!S43),График!S43,(CONCATENATE(TEXT(График!S43,"ч:мм"),"-",TEXT(График!T43,"ч:ММ"))))</f>
        <v>15:30-0:30</v>
      </c>
      <c r="J54" s="336" t="str">
        <f>IF(ISTEXT(График!V43),График!V43,(CONCATENATE(TEXT(График!V43,"ч:мм"),"-",TEXT(График!W43,"ч:ММ"))))</f>
        <v>15:30-0:30</v>
      </c>
      <c r="K54" s="336" t="str">
        <f>IF(ISTEXT(График!Y43),График!Y43,(CONCATENATE(TEXT(График!Y43,"ч:мм"),"-",TEXT(График!Z43,"ч:ММ"))))</f>
        <v>15:30-0:30</v>
      </c>
      <c r="L54" s="336" t="str">
        <f>IF(ISTEXT(График!AB43),График!AB43,(CONCATENATE(TEXT(График!AB43,"ч:мм"),"-",TEXT(График!AC43,"ч:ММ"))))</f>
        <v>В</v>
      </c>
      <c r="M54" s="336" t="str">
        <f>IF(ISTEXT(График!AE43),График!AE43,(CONCATENATE(TEXT(График!AE43,"ч:мм"),"-",TEXT(График!AF43,"ч:ММ"))))</f>
        <v>В</v>
      </c>
      <c r="N54" s="336" t="str">
        <f>IF(ISTEXT(График!AH43),График!AH43,(CONCATENATE(TEXT(График!AH43,"ч:мм"),"-",TEXT(График!AI43,"ч:ММ"))))</f>
        <v>6:00-15:00</v>
      </c>
      <c r="O54" s="336" t="str">
        <f>IF(ISTEXT(График!AK43),График!AK43,(CONCATENATE(TEXT(График!AK43,"ч:мм"),"-",TEXT(График!AL43,"ч:ММ"))))</f>
        <v>6:00-15:00</v>
      </c>
      <c r="P54" s="336" t="str">
        <f>IF(ISTEXT(График!AN43),График!AN43,(CONCATENATE(TEXT(График!AN43,"ч:мм"),"-",TEXT(График!AO43,"ч:ММ"))))</f>
        <v>7:00-16:00</v>
      </c>
      <c r="Q54" s="336" t="str">
        <f>IF(ISTEXT(График!AQ43),График!AQ43,(CONCATENATE(TEXT(График!AQ43,"ч:мм"),"-",TEXT(График!AR43,"ч:ММ"))))</f>
        <v>В</v>
      </c>
      <c r="R54" s="336" t="str">
        <f>IF(ISTEXT(График!AT43),График!AT43,(CONCATENATE(TEXT(График!AT43,"ч:мм"),"-",TEXT(График!AU43,"ч:ММ"))))</f>
        <v>12:00-21:00</v>
      </c>
      <c r="S54" s="336" t="str">
        <f>IF(ISTEXT(График!AW43),График!AW43,(CONCATENATE(TEXT(График!AW43,"ч:мм"),"-",TEXT(График!AX43,"ч:ММ"))))</f>
        <v>12:00-21:00</v>
      </c>
      <c r="T54" s="336" t="str">
        <f>IF(ISTEXT(График!AZ43),График!AZ43,(CONCATENATE(TEXT(График!AZ43,"ч:мм"),"-",TEXT(График!BA43,"ч:ММ"))))</f>
        <v>В</v>
      </c>
      <c r="U54" s="336" t="str">
        <f>IF(ISTEXT(График!BC43),График!BC43,(CONCATENATE(TEXT(График!BC43,"ч:мм"),"-",TEXT(График!BD43,"ч:ММ"))))</f>
        <v>В</v>
      </c>
      <c r="V54" s="336" t="str">
        <f>IF(ISTEXT(График!BF43),График!BF43,(CONCATENATE(TEXT(График!BF43,"ч:мм"),"-",TEXT(График!BG43,"ч:ММ"))))</f>
        <v>6:00-15:00</v>
      </c>
      <c r="W54" s="336" t="str">
        <f>IF(ISTEXT(График!BI43),График!BI43,(CONCATENATE(TEXT(График!BI43,"ч:мм"),"-",TEXT(График!BJ43,"ч:ММ"))))</f>
        <v>6:00-15:00</v>
      </c>
      <c r="X54" s="336" t="str">
        <f>IF(ISTEXT(График!BL43),График!BL43,(CONCATENATE(TEXT(График!BL43,"ч:мм"),"-",TEXT(График!BM43,"ч:ММ"))))</f>
        <v>7:30-16:30</v>
      </c>
      <c r="Y54" s="336" t="str">
        <f>IF(ISTEXT(График!BO43),График!BO43,(CONCATENATE(TEXT(График!BO43,"ч:мм"),"-",TEXT(График!BP43,"ч:ММ"))))</f>
        <v>В</v>
      </c>
      <c r="Z54" s="336" t="str">
        <f>IF(ISTEXT(График!BR43),График!BR43,(CONCATENATE(TEXT(График!BR43,"ч:мм"),"-",TEXT(График!BS43,"ч:ММ"))))</f>
        <v>В</v>
      </c>
      <c r="AA54" s="336" t="str">
        <f>IF(ISTEXT(График!BU43),График!BU43,(CONCATENATE(TEXT(График!BU43,"ч:мм"),"-",TEXT(График!BV43,"ч:ММ"))))</f>
        <v>ОТ</v>
      </c>
      <c r="AB54" s="336" t="str">
        <f>IF(ISTEXT(График!BX43),График!BX43,(CONCATENATE(TEXT(График!BX43,"ч:мм"),"-",TEXT(График!BY43,"ч:ММ"))))</f>
        <v>ОТ</v>
      </c>
      <c r="AC54" s="336" t="str">
        <f>IF(ISTEXT(График!CA43),График!CA43,(CONCATENATE(TEXT(График!CA43,"ч:мм"),"-",TEXT(График!CB43,"ч:ММ"))))</f>
        <v>ОТ</v>
      </c>
      <c r="AD54" s="336" t="str">
        <f>IF(ISTEXT(График!CD43),График!CD43,(CONCATENATE(TEXT(График!CD43,"ч:мм"),"-",TEXT(График!CE43,"ч:ММ"))))</f>
        <v>ОТ</v>
      </c>
      <c r="AE54" s="336" t="str">
        <f>IF(ISTEXT(График!CG43),График!CG43,(CONCATENATE(TEXT(График!CG43,"ч:мм"),"-",TEXT(График!CH43,"ч:ММ"))))</f>
        <v>ОТ</v>
      </c>
      <c r="AF54" s="336" t="str">
        <f>IF(ISTEXT(График!CJ43),График!CJ43,(CONCATENATE(TEXT(График!CJ43,"ч:мм"),"-",TEXT(График!CK43,"ч:ММ"))))</f>
        <v>В</v>
      </c>
      <c r="AG54" s="336" t="str">
        <f>IF(ISTEXT(График!CM43),График!CM43,(CONCATENATE(TEXT(График!CM43,"ч:мм"),"-",TEXT(График!CN43,"ч:ММ"))))</f>
        <v>В</v>
      </c>
      <c r="AH54" s="336" t="str">
        <f>IF(ISTEXT(График!CP43),График!CP43,(CONCATENATE(TEXT(График!CP43,"ч:мм"),"-",TEXT(График!CQ43,"ч:ММ"))))</f>
        <v>6:00-14:00</v>
      </c>
      <c r="AI54" s="336" t="str">
        <f>IF(ISTEXT(График!CS43),График!CS43,(CONCATENATE(TEXT(График!CS43,"ч:мм"),"-",TEXT(График!CT43,"ч:ММ"))))</f>
        <v>0:00-0:00</v>
      </c>
      <c r="AJ54" s="98"/>
      <c r="AK54" s="397"/>
    </row>
    <row r="55" spans="1:37" ht="57" thickBot="1" x14ac:dyDescent="0.35">
      <c r="A55" s="94">
        <v>39</v>
      </c>
      <c r="B55" s="478">
        <f>VLOOKUP(A55,График!A:C,2,TRUE)</f>
        <v>49545</v>
      </c>
      <c r="C55" s="332" t="str">
        <f>VLOOKUP(A55,График!A:D,3,TRUE)</f>
        <v>Алексеева Елизавета Андреевна</v>
      </c>
      <c r="D55" s="331" t="str">
        <f>VLOOKUP(C55,'Список КК'!M:O,3,0)</f>
        <v>кассир-консультант</v>
      </c>
      <c r="E55" s="336" t="str">
        <f>IF(ISTEXT(График!G44),График!G44,(CONCATENATE(TEXT(График!G44,"ч:мм"),"-",TEXT(График!H44,"ч:ММ"))))</f>
        <v>В</v>
      </c>
      <c r="F55" s="336" t="str">
        <f>IF(ISTEXT(График!J44),График!J44,(CONCATENATE(TEXT(График!J44,"ч:мм"),"-",TEXT(График!K44,"ч:ММ"))))</f>
        <v>11:00-0:00</v>
      </c>
      <c r="G55" s="336" t="str">
        <f>IF(ISTEXT(График!M44),График!M44,(CONCATENATE(TEXT(График!M44,"ч:мм"),"-",TEXT(График!N44,"ч:ММ"))))</f>
        <v>11:00-0:00</v>
      </c>
      <c r="H55" s="336" t="str">
        <f>IF(ISTEXT(График!P44),График!P44,(CONCATENATE(TEXT(График!P44,"ч:мм"),"-",TEXT(График!Q44,"ч:ММ"))))</f>
        <v>В</v>
      </c>
      <c r="I55" s="336" t="str">
        <f>IF(ISTEXT(График!S44),График!S44,(CONCATENATE(TEXT(График!S44,"ч:мм"),"-",TEXT(График!T44,"ч:ММ"))))</f>
        <v>В</v>
      </c>
      <c r="J55" s="336" t="str">
        <f>IF(ISTEXT(График!V44),График!V44,(CONCATENATE(TEXT(График!V44,"ч:мм"),"-",TEXT(График!W44,"ч:ММ"))))</f>
        <v>7:30-16:30</v>
      </c>
      <c r="K55" s="336" t="str">
        <f>IF(ISTEXT(График!Y44),График!Y44,(CONCATENATE(TEXT(График!Y44,"ч:мм"),"-",TEXT(График!Z44,"ч:ММ"))))</f>
        <v>8:30-17:30</v>
      </c>
      <c r="L55" s="336" t="str">
        <f>IF(ISTEXT(График!AB44),График!AB44,(CONCATENATE(TEXT(График!AB44,"ч:мм"),"-",TEXT(График!AC44,"ч:ММ"))))</f>
        <v>15:00-0:00</v>
      </c>
      <c r="M55" s="336" t="str">
        <f>IF(ISTEXT(График!AE44),График!AE44,(CONCATENATE(TEXT(График!AE44,"ч:мм"),"-",TEXT(График!AF44,"ч:ММ"))))</f>
        <v>15:00-0:00</v>
      </c>
      <c r="N55" s="336" t="str">
        <f>IF(ISTEXT(График!AH44),График!AH44,(CONCATENATE(TEXT(График!AH44,"ч:мм"),"-",TEXT(График!AI44,"ч:ММ"))))</f>
        <v>В</v>
      </c>
      <c r="O55" s="336" t="str">
        <f>IF(ISTEXT(График!AK44),График!AK44,(CONCATENATE(TEXT(График!AK44,"ч:мм"),"-",TEXT(График!AL44,"ч:ММ"))))</f>
        <v>В</v>
      </c>
      <c r="P55" s="336" t="str">
        <f>IF(ISTEXT(График!AN44),График!AN44,(CONCATENATE(TEXT(График!AN44,"ч:мм"),"-",TEXT(График!AO44,"ч:ММ"))))</f>
        <v>6:45-15:45</v>
      </c>
      <c r="Q55" s="336" t="str">
        <f>IF(ISTEXT(График!AQ44),График!AQ44,(CONCATENATE(TEXT(График!AQ44,"ч:мм"),"-",TEXT(График!AR44,"ч:ММ"))))</f>
        <v>9:00-18:00</v>
      </c>
      <c r="R55" s="336" t="str">
        <f>IF(ISTEXT(График!AT44),График!AT44,(CONCATENATE(TEXT(График!AT44,"ч:мм"),"-",TEXT(График!AU44,"ч:ММ"))))</f>
        <v>9:00-18:00</v>
      </c>
      <c r="S55" s="336" t="str">
        <f>IF(ISTEXT(График!AW44),График!AW44,(CONCATENATE(TEXT(График!AW44,"ч:мм"),"-",TEXT(График!AX44,"ч:ММ"))))</f>
        <v>9:00-18:00</v>
      </c>
      <c r="T55" s="336" t="str">
        <f>IF(ISTEXT(График!AZ44),График!AZ44,(CONCATENATE(TEXT(График!AZ44,"ч:мм"),"-",TEXT(График!BA44,"ч:ММ"))))</f>
        <v>В</v>
      </c>
      <c r="U55" s="336" t="str">
        <f>IF(ISTEXT(График!BC44),График!BC44,(CONCATENATE(TEXT(График!BC44,"ч:мм"),"-",TEXT(График!BD44,"ч:ММ"))))</f>
        <v>12:00-21:00</v>
      </c>
      <c r="V55" s="336" t="str">
        <f>IF(ISTEXT(График!BF44),График!BF44,(CONCATENATE(TEXT(График!BF44,"ч:мм"),"-",TEXT(График!BG44,"ч:ММ"))))</f>
        <v>15:30-0:30</v>
      </c>
      <c r="W55" s="336" t="str">
        <f>IF(ISTEXT(График!BI44),График!BI44,(CONCATENATE(TEXT(График!BI44,"ч:мм"),"-",TEXT(График!BJ44,"ч:ММ"))))</f>
        <v>15:30-0:30</v>
      </c>
      <c r="X55" s="336" t="str">
        <f>IF(ISTEXT(График!BL44),График!BL44,(CONCATENATE(TEXT(График!BL44,"ч:мм"),"-",TEXT(График!BM44,"ч:ММ"))))</f>
        <v>В</v>
      </c>
      <c r="Y55" s="336" t="str">
        <f>IF(ISTEXT(График!BO44),График!BO44,(CONCATENATE(TEXT(График!BO44,"ч:мм"),"-",TEXT(График!BP44,"ч:ММ"))))</f>
        <v>В</v>
      </c>
      <c r="Z55" s="336" t="str">
        <f>IF(ISTEXT(График!BR44),График!BR44,(CONCATENATE(TEXT(График!BR44,"ч:мм"),"-",TEXT(График!BS44,"ч:ММ"))))</f>
        <v>6:45-15:45</v>
      </c>
      <c r="AA55" s="336" t="str">
        <f>IF(ISTEXT(График!BU44),График!BU44,(CONCATENATE(TEXT(График!BU44,"ч:мм"),"-",TEXT(График!BV44,"ч:ММ"))))</f>
        <v>7:30-16:30</v>
      </c>
      <c r="AB55" s="336" t="str">
        <f>IF(ISTEXT(График!BX44),График!BX44,(CONCATENATE(TEXT(График!BX44,"ч:мм"),"-",TEXT(График!BY44,"ч:ММ"))))</f>
        <v>7:30-16:30</v>
      </c>
      <c r="AC55" s="336" t="str">
        <f>IF(ISTEXT(График!CA44),График!CA44,(CONCATENATE(TEXT(График!CA44,"ч:мм"),"-",TEXT(График!CB44,"ч:ММ"))))</f>
        <v>9:30-18:30</v>
      </c>
      <c r="AD55" s="336" t="str">
        <f>IF(ISTEXT(График!CD44),График!CD44,(CONCATENATE(TEXT(График!CD44,"ч:мм"),"-",TEXT(График!CE44,"ч:ММ"))))</f>
        <v>15:00-0:00</v>
      </c>
      <c r="AE55" s="336" t="str">
        <f>IF(ISTEXT(График!CG44),График!CG44,(CONCATENATE(TEXT(График!CG44,"ч:мм"),"-",TEXT(График!CH44,"ч:ММ"))))</f>
        <v>В</v>
      </c>
      <c r="AF55" s="336" t="str">
        <f>IF(ISTEXT(График!CJ44),График!CJ44,(CONCATENATE(TEXT(График!CJ44,"ч:мм"),"-",TEXT(График!CK44,"ч:ММ"))))</f>
        <v>В</v>
      </c>
      <c r="AG55" s="336" t="str">
        <f>IF(ISTEXT(График!CM44),График!CM44,(CONCATENATE(TEXT(График!CM44,"ч:мм"),"-",TEXT(График!CN44,"ч:ММ"))))</f>
        <v>8:00-17:00</v>
      </c>
      <c r="AH55" s="336" t="str">
        <f>IF(ISTEXT(График!CP44),График!CP44,(CONCATENATE(TEXT(График!CP44,"ч:мм"),"-",TEXT(График!CQ44,"ч:ММ"))))</f>
        <v>11:00-19:00</v>
      </c>
      <c r="AI55" s="336" t="str">
        <f>IF(ISTEXT(График!CS44),График!CS44,(CONCATENATE(TEXT(График!CS44,"ч:мм"),"-",TEXT(График!CT44,"ч:ММ"))))</f>
        <v>0:00-0:00</v>
      </c>
      <c r="AJ55" s="98"/>
      <c r="AK55" s="397"/>
    </row>
    <row r="56" spans="1:37" ht="44.25" thickBot="1" x14ac:dyDescent="0.35">
      <c r="A56" s="94">
        <v>40</v>
      </c>
      <c r="B56" s="478">
        <f>VLOOKUP(A56,График!A:C,2,TRUE)</f>
        <v>11946</v>
      </c>
      <c r="C56" s="332" t="str">
        <f>VLOOKUP(A56,График!A:D,3,TRUE)</f>
        <v>Амбарцумян Лилия Яковлевна</v>
      </c>
      <c r="D56" s="331" t="str">
        <f>VLOOKUP(C56,'Список КК'!M:O,3,0)</f>
        <v>кассир-консультант</v>
      </c>
      <c r="E56" s="336" t="str">
        <f>IF(ISTEXT(График!G45),График!G45,(CONCATENATE(TEXT(График!G45,"ч:мм"),"-",TEXT(График!H45,"ч:ММ"))))</f>
        <v>В</v>
      </c>
      <c r="F56" s="336" t="str">
        <f>IF(ISTEXT(График!J45),График!J45,(CONCATENATE(TEXT(График!J45,"ч:мм"),"-",TEXT(График!K45,"ч:ММ"))))</f>
        <v>В</v>
      </c>
      <c r="G56" s="336" t="str">
        <f>IF(ISTEXT(График!M45),График!M45,(CONCATENATE(TEXT(График!M45,"ч:мм"),"-",TEXT(График!N45,"ч:ММ"))))</f>
        <v>7:00-14:00</v>
      </c>
      <c r="H56" s="336" t="str">
        <f>IF(ISTEXT(График!P45),График!P45,(CONCATENATE(TEXT(График!P45,"ч:мм"),"-",TEXT(График!Q45,"ч:ММ"))))</f>
        <v>7:00-14:00</v>
      </c>
      <c r="I56" s="336" t="str">
        <f>IF(ISTEXT(График!S45),График!S45,(CONCATENATE(TEXT(График!S45,"ч:мм"),"-",TEXT(График!T45,"ч:ММ"))))</f>
        <v>7:00-13:00</v>
      </c>
      <c r="J56" s="336" t="str">
        <f>IF(ISTEXT(График!V45),График!V45,(CONCATENATE(TEXT(График!V45,"ч:мм"),"-",TEXT(График!W45,"ч:ММ"))))</f>
        <v>7:00-13:00</v>
      </c>
      <c r="K56" s="336" t="str">
        <f>IF(ISTEXT(График!Y45),График!Y45,(CONCATENATE(TEXT(График!Y45,"ч:мм"),"-",TEXT(График!Z45,"ч:ММ"))))</f>
        <v>8:00-15:00</v>
      </c>
      <c r="L56" s="336" t="str">
        <f>IF(ISTEXT(График!AB45),График!AB45,(CONCATENATE(TEXT(График!AB45,"ч:мм"),"-",TEXT(График!AC45,"ч:ММ"))))</f>
        <v>В</v>
      </c>
      <c r="M56" s="336" t="str">
        <f>IF(ISTEXT(График!AE45),График!AE45,(CONCATENATE(TEXT(График!AE45,"ч:мм"),"-",TEXT(График!AF45,"ч:ММ"))))</f>
        <v>В</v>
      </c>
      <c r="N56" s="336" t="str">
        <f>IF(ISTEXT(График!AH45),График!AH45,(CONCATENATE(TEXT(График!AH45,"ч:мм"),"-",TEXT(График!AI45,"ч:ММ"))))</f>
        <v>7:00-14:00</v>
      </c>
      <c r="O56" s="336" t="str">
        <f>IF(ISTEXT(График!AK45),График!AK45,(CONCATENATE(TEXT(График!AK45,"ч:мм"),"-",TEXT(График!AL45,"ч:ММ"))))</f>
        <v>В</v>
      </c>
      <c r="P56" s="336" t="str">
        <f>IF(ISTEXT(График!AN45),График!AN45,(CONCATENATE(TEXT(График!AN45,"ч:мм"),"-",TEXT(График!AO45,"ч:ММ"))))</f>
        <v>8:00-13:00</v>
      </c>
      <c r="Q56" s="336" t="str">
        <f>IF(ISTEXT(График!AQ45),График!AQ45,(CONCATENATE(TEXT(График!AQ45,"ч:мм"),"-",TEXT(График!AR45,"ч:ММ"))))</f>
        <v>7:00-13:00</v>
      </c>
      <c r="R56" s="336" t="str">
        <f>IF(ISTEXT(График!AT45),График!AT45,(CONCATENATE(TEXT(График!AT45,"ч:мм"),"-",TEXT(График!AU45,"ч:ММ"))))</f>
        <v>В</v>
      </c>
      <c r="S56" s="336" t="str">
        <f>IF(ISTEXT(График!AW45),График!AW45,(CONCATENATE(TEXT(График!AW45,"ч:мм"),"-",TEXT(График!AX45,"ч:ММ"))))</f>
        <v>В</v>
      </c>
      <c r="T56" s="336" t="str">
        <f>IF(ISTEXT(График!AZ45),График!AZ45,(CONCATENATE(TEXT(График!AZ45,"ч:мм"),"-",TEXT(График!BA45,"ч:ММ"))))</f>
        <v>В</v>
      </c>
      <c r="U56" s="336" t="str">
        <f>IF(ISTEXT(График!BC45),График!BC45,(CONCATENATE(TEXT(График!BC45,"ч:мм"),"-",TEXT(График!BD45,"ч:ММ"))))</f>
        <v>6:00-14:00</v>
      </c>
      <c r="V56" s="336" t="str">
        <f>IF(ISTEXT(График!BF45),График!BF45,(CONCATENATE(TEXT(График!BF45,"ч:мм"),"-",TEXT(График!BG45,"ч:ММ"))))</f>
        <v>7:00-14:00</v>
      </c>
      <c r="W56" s="336" t="str">
        <f>IF(ISTEXT(График!BI45),График!BI45,(CONCATENATE(TEXT(График!BI45,"ч:мм"),"-",TEXT(График!BJ45,"ч:ММ"))))</f>
        <v>7:00-13:00</v>
      </c>
      <c r="X56" s="336" t="str">
        <f>IF(ISTEXT(График!BL45),График!BL45,(CONCATENATE(TEXT(График!BL45,"ч:мм"),"-",TEXT(График!BM45,"ч:ММ"))))</f>
        <v>7:00-13:00</v>
      </c>
      <c r="Y56" s="336" t="str">
        <f>IF(ISTEXT(График!BO45),График!BO45,(CONCATENATE(TEXT(График!BO45,"ч:мм"),"-",TEXT(График!BP45,"ч:ММ"))))</f>
        <v>8:00-17:00</v>
      </c>
      <c r="Z56" s="336" t="str">
        <f>IF(ISTEXT(График!BR45),График!BR45,(CONCATENATE(TEXT(График!BR45,"ч:мм"),"-",TEXT(График!BS45,"ч:ММ"))))</f>
        <v>В</v>
      </c>
      <c r="AA56" s="336" t="str">
        <f>IF(ISTEXT(График!BU45),График!BU45,(CONCATENATE(TEXT(График!BU45,"ч:мм"),"-",TEXT(График!BV45,"ч:ММ"))))</f>
        <v>В</v>
      </c>
      <c r="AB56" s="336" t="str">
        <f>IF(ISTEXT(График!BX45),График!BX45,(CONCATENATE(TEXT(График!BX45,"ч:мм"),"-",TEXT(График!BY45,"ч:ММ"))))</f>
        <v>6:00-14:00</v>
      </c>
      <c r="AC56" s="336" t="str">
        <f>IF(ISTEXT(График!CA45),График!CA45,(CONCATENATE(TEXT(График!CA45,"ч:мм"),"-",TEXT(График!CB45,"ч:ММ"))))</f>
        <v>6:00-14:00</v>
      </c>
      <c r="AD56" s="336" t="str">
        <f>IF(ISTEXT(График!CD45),График!CD45,(CONCATENATE(TEXT(График!CD45,"ч:мм"),"-",TEXT(График!CE45,"ч:ММ"))))</f>
        <v>6:00-13:00</v>
      </c>
      <c r="AE56" s="336" t="str">
        <f>IF(ISTEXT(График!CG45),График!CG45,(CONCATENATE(TEXT(График!CG45,"ч:мм"),"-",TEXT(График!CH45,"ч:ММ"))))</f>
        <v>7:00-13:00</v>
      </c>
      <c r="AF56" s="336" t="str">
        <f>IF(ISTEXT(График!CJ45),График!CJ45,(CONCATENATE(TEXT(График!CJ45,"ч:мм"),"-",TEXT(График!CK45,"ч:ММ"))))</f>
        <v>В</v>
      </c>
      <c r="AG56" s="336" t="str">
        <f>IF(ISTEXT(График!CM45),График!CM45,(CONCATENATE(TEXT(График!CM45,"ч:мм"),"-",TEXT(График!CN45,"ч:ММ"))))</f>
        <v>В</v>
      </c>
      <c r="AH56" s="336" t="str">
        <f>IF(ISTEXT(График!CP45),График!CP45,(CONCATENATE(TEXT(График!CP45,"ч:мм"),"-",TEXT(График!CQ45,"ч:ММ"))))</f>
        <v>ОТ</v>
      </c>
      <c r="AI56" s="336" t="str">
        <f>IF(ISTEXT(График!CS45),График!CS45,(CONCATENATE(TEXT(График!CS45,"ч:мм"),"-",TEXT(График!CT45,"ч:ММ"))))</f>
        <v>0:00-0:00</v>
      </c>
      <c r="AJ56" s="98"/>
      <c r="AK56" s="397"/>
    </row>
    <row r="57" spans="1:37" ht="44.25" thickBot="1" x14ac:dyDescent="0.35">
      <c r="A57" s="94">
        <v>41</v>
      </c>
      <c r="B57" s="478">
        <f>VLOOKUP(A57,График!A:C,2,TRUE)</f>
        <v>49670</v>
      </c>
      <c r="C57" s="332" t="str">
        <f>VLOOKUP(A57,График!A:D,3,TRUE)</f>
        <v>Борисова Виктория Ивановна</v>
      </c>
      <c r="D57" s="331" t="str">
        <f>VLOOKUP(C57,'Список КК'!M:O,3,0)</f>
        <v>кассир-консультант</v>
      </c>
      <c r="E57" s="336" t="str">
        <f>IF(ISTEXT(График!G46),График!G46,(CONCATENATE(TEXT(График!G46,"ч:мм"),"-",TEXT(График!H46,"ч:ММ"))))</f>
        <v>6:45-15:45</v>
      </c>
      <c r="F57" s="336" t="str">
        <f>IF(ISTEXT(График!J46),График!J46,(CONCATENATE(TEXT(График!J46,"ч:мм"),"-",TEXT(График!K46,"ч:ММ"))))</f>
        <v>10:30-19:30</v>
      </c>
      <c r="G57" s="336" t="str">
        <f>IF(ISTEXT(График!M46),График!M46,(CONCATENATE(TEXT(График!M46,"ч:мм"),"-",TEXT(График!N46,"ч:ММ"))))</f>
        <v>10:30-19:30</v>
      </c>
      <c r="H57" s="336" t="str">
        <f>IF(ISTEXT(График!P46),График!P46,(CONCATENATE(TEXT(График!P46,"ч:мм"),"-",TEXT(График!Q46,"ч:ММ"))))</f>
        <v>12:00-21:00</v>
      </c>
      <c r="I57" s="336" t="str">
        <f>IF(ISTEXT(График!S46),График!S46,(CONCATENATE(TEXT(График!S46,"ч:мм"),"-",TEXT(График!T46,"ч:ММ"))))</f>
        <v>В</v>
      </c>
      <c r="J57" s="336" t="str">
        <f>IF(ISTEXT(График!V46),График!V46,(CONCATENATE(TEXT(График!V46,"ч:мм"),"-",TEXT(График!W46,"ч:ММ"))))</f>
        <v>В</v>
      </c>
      <c r="K57" s="336" t="str">
        <f>IF(ISTEXT(График!Y46),График!Y46,(CONCATENATE(TEXT(График!Y46,"ч:мм"),"-",TEXT(График!Z46,"ч:ММ"))))</f>
        <v>6:45-15:45</v>
      </c>
      <c r="L57" s="336" t="str">
        <f>IF(ISTEXT(График!AB46),График!AB46,(CONCATENATE(TEXT(График!AB46,"ч:мм"),"-",TEXT(График!AC46,"ч:ММ"))))</f>
        <v>6:45-15:45</v>
      </c>
      <c r="M57" s="336" t="str">
        <f>IF(ISTEXT(График!AE46),График!AE46,(CONCATENATE(TEXT(График!AE46,"ч:мм"),"-",TEXT(График!AF46,"ч:ММ"))))</f>
        <v>10:00-19:00</v>
      </c>
      <c r="N57" s="336" t="str">
        <f>IF(ISTEXT(График!AH46),График!AH46,(CONCATENATE(TEXT(График!AH46,"ч:мм"),"-",TEXT(График!AI46,"ч:ММ"))))</f>
        <v>15:30-0:30</v>
      </c>
      <c r="O57" s="336" t="str">
        <f>IF(ISTEXT(График!AK46),График!AK46,(CONCATENATE(TEXT(График!AK46,"ч:мм"),"-",TEXT(График!AL46,"ч:ММ"))))</f>
        <v>15:30-0:30</v>
      </c>
      <c r="P57" s="336" t="str">
        <f>IF(ISTEXT(График!AN46),График!AN46,(CONCATENATE(TEXT(График!AN46,"ч:мм"),"-",TEXT(График!AO46,"ч:ММ"))))</f>
        <v>В</v>
      </c>
      <c r="Q57" s="336" t="str">
        <f>IF(ISTEXT(График!AQ46),График!AQ46,(CONCATENATE(TEXT(График!AQ46,"ч:мм"),"-",TEXT(График!AR46,"ч:ММ"))))</f>
        <v>В</v>
      </c>
      <c r="R57" s="336" t="str">
        <f>IF(ISTEXT(График!AT46),График!AT46,(CONCATENATE(TEXT(График!AT46,"ч:мм"),"-",TEXT(График!AU46,"ч:ММ"))))</f>
        <v>7:00-16:00</v>
      </c>
      <c r="S57" s="336" t="str">
        <f>IF(ISTEXT(График!AW46),График!AW46,(CONCATENATE(TEXT(График!AW46,"ч:мм"),"-",TEXT(График!AX46,"ч:ММ"))))</f>
        <v>7:30-16:30</v>
      </c>
      <c r="T57" s="336" t="str">
        <f>IF(ISTEXT(График!AZ46),График!AZ46,(CONCATENATE(TEXT(График!AZ46,"ч:мм"),"-",TEXT(График!BA46,"ч:ММ"))))</f>
        <v>15:30-0:30</v>
      </c>
      <c r="U57" s="336" t="str">
        <f>IF(ISTEXT(График!BC46),График!BC46,(CONCATENATE(TEXT(График!BC46,"ч:мм"),"-",TEXT(График!BD46,"ч:ММ"))))</f>
        <v>15:30-0:30</v>
      </c>
      <c r="V57" s="336" t="str">
        <f>IF(ISTEXT(График!BF46),График!BF46,(CONCATENATE(TEXT(График!BF46,"ч:мм"),"-",TEXT(График!BG46,"ч:ММ"))))</f>
        <v>В</v>
      </c>
      <c r="W57" s="336" t="str">
        <f>IF(ISTEXT(График!BI46),График!BI46,(CONCATENATE(TEXT(График!BI46,"ч:мм"),"-",TEXT(График!BJ46,"ч:ММ"))))</f>
        <v>В</v>
      </c>
      <c r="X57" s="336" t="str">
        <f>IF(ISTEXT(График!BL46),График!BL46,(CONCATENATE(TEXT(График!BL46,"ч:мм"),"-",TEXT(График!BM46,"ч:ММ"))))</f>
        <v>6:45-15:45</v>
      </c>
      <c r="Y57" s="336" t="str">
        <f>IF(ISTEXT(График!BO46),График!BO46,(CONCATENATE(TEXT(График!BO46,"ч:мм"),"-",TEXT(График!BP46,"ч:ММ"))))</f>
        <v>8:30-17:30</v>
      </c>
      <c r="Z57" s="336" t="str">
        <f>IF(ISTEXT(График!BR46),График!BR46,(CONCATENATE(TEXT(График!BR46,"ч:мм"),"-",TEXT(График!BS46,"ч:ММ"))))</f>
        <v>10:30-19:30</v>
      </c>
      <c r="AA57" s="336" t="str">
        <f>IF(ISTEXT(График!BU46),График!BU46,(CONCATENATE(TEXT(График!BU46,"ч:мм"),"-",TEXT(График!BV46,"ч:ММ"))))</f>
        <v>15:30-0:30</v>
      </c>
      <c r="AB57" s="336" t="str">
        <f>IF(ISTEXT(График!BX46),График!BX46,(CONCATENATE(TEXT(График!BX46,"ч:мм"),"-",TEXT(График!BY46,"ч:ММ"))))</f>
        <v>15:30-0:30</v>
      </c>
      <c r="AC57" s="336" t="str">
        <f>IF(ISTEXT(График!CA46),График!CA46,(CONCATENATE(TEXT(График!CA46,"ч:мм"),"-",TEXT(График!CB46,"ч:ММ"))))</f>
        <v>В</v>
      </c>
      <c r="AD57" s="336" t="str">
        <f>IF(ISTEXT(График!CD46),График!CD46,(CONCATENATE(TEXT(График!CD46,"ч:мм"),"-",TEXT(График!CE46,"ч:ММ"))))</f>
        <v>В</v>
      </c>
      <c r="AE57" s="336" t="str">
        <f>IF(ISTEXT(График!CG46),График!CG46,(CONCATENATE(TEXT(График!CG46,"ч:мм"),"-",TEXT(График!CH46,"ч:ММ"))))</f>
        <v>12:00-21:00</v>
      </c>
      <c r="AF57" s="336" t="str">
        <f>IF(ISTEXT(График!CJ46),График!CJ46,(CONCATENATE(TEXT(График!CJ46,"ч:мм"),"-",TEXT(График!CK46,"ч:ММ"))))</f>
        <v>15:30-0:30</v>
      </c>
      <c r="AG57" s="336" t="str">
        <f>IF(ISTEXT(График!CM46),График!CM46,(CONCATENATE(TEXT(График!CM46,"ч:мм"),"-",TEXT(График!CN46,"ч:ММ"))))</f>
        <v>15:30-0:30</v>
      </c>
      <c r="AH57" s="336" t="str">
        <f>IF(ISTEXT(График!CP46),График!CP46,(CONCATENATE(TEXT(График!CP46,"ч:мм"),"-",TEXT(График!CQ46,"ч:ММ"))))</f>
        <v>В</v>
      </c>
      <c r="AI57" s="336" t="str">
        <f>IF(ISTEXT(График!CS46),График!CS46,(CONCATENATE(TEXT(График!CS46,"ч:мм"),"-",TEXT(График!CT46,"ч:ММ"))))</f>
        <v>0:00-0:00</v>
      </c>
      <c r="AJ57" s="98"/>
      <c r="AK57" s="397"/>
    </row>
    <row r="58" spans="1:37" ht="44.25" thickBot="1" x14ac:dyDescent="0.35">
      <c r="A58" s="94">
        <v>42</v>
      </c>
      <c r="B58" s="478">
        <f>VLOOKUP(A58,График!A:C,2,TRUE)</f>
        <v>5161</v>
      </c>
      <c r="C58" s="332" t="str">
        <f>VLOOKUP(A58,График!A:D,3,TRUE)</f>
        <v>Борисова Елена Владимировна</v>
      </c>
      <c r="D58" s="331" t="str">
        <f>VLOOKUP(C58,'Список КК'!M:O,3,0)</f>
        <v>кассир-консультант</v>
      </c>
      <c r="E58" s="336" t="str">
        <f>IF(ISTEXT(График!G47),График!G47,(CONCATENATE(TEXT(График!G47,"ч:мм"),"-",TEXT(График!H47,"ч:ММ"))))</f>
        <v>12:00-23:00</v>
      </c>
      <c r="F58" s="336" t="str">
        <f>IF(ISTEXT(График!J47),График!J47,(CONCATENATE(TEXT(График!J47,"ч:мм"),"-",TEXT(График!K47,"ч:ММ"))))</f>
        <v>В</v>
      </c>
      <c r="G58" s="336" t="str">
        <f>IF(ISTEXT(График!M47),График!M47,(CONCATENATE(TEXT(График!M47,"ч:мм"),"-",TEXT(График!N47,"ч:ММ"))))</f>
        <v>В</v>
      </c>
      <c r="H58" s="336" t="str">
        <f>IF(ISTEXT(График!P47),График!P47,(CONCATENATE(TEXT(График!P47,"ч:мм"),"-",TEXT(График!Q47,"ч:ММ"))))</f>
        <v>В</v>
      </c>
      <c r="I58" s="336" t="str">
        <f>IF(ISTEXT(График!S47),График!S47,(CONCATENATE(TEXT(График!S47,"ч:мм"),"-",TEXT(График!T47,"ч:ММ"))))</f>
        <v>В</v>
      </c>
      <c r="J58" s="336" t="str">
        <f>IF(ISTEXT(График!V47),График!V47,(CONCATENATE(TEXT(График!V47,"ч:мм"),"-",TEXT(График!W47,"ч:ММ"))))</f>
        <v>12:00-23:00</v>
      </c>
      <c r="K58" s="336" t="str">
        <f>IF(ISTEXT(График!Y47),График!Y47,(CONCATENATE(TEXT(График!Y47,"ч:мм"),"-",TEXT(График!Z47,"ч:ММ"))))</f>
        <v>13:00-0:00</v>
      </c>
      <c r="L58" s="336" t="str">
        <f>IF(ISTEXT(График!AB47),График!AB47,(CONCATENATE(TEXT(График!AB47,"ч:мм"),"-",TEXT(График!AC47,"ч:ММ"))))</f>
        <v>13:00-0:00</v>
      </c>
      <c r="M58" s="336" t="str">
        <f>IF(ISTEXT(График!AE47),График!AE47,(CONCATENATE(TEXT(График!AE47,"ч:мм"),"-",TEXT(График!AF47,"ч:ММ"))))</f>
        <v>В</v>
      </c>
      <c r="N58" s="336" t="str">
        <f>IF(ISTEXT(График!AH47),График!AH47,(CONCATENATE(TEXT(График!AH47,"ч:мм"),"-",TEXT(График!AI47,"ч:ММ"))))</f>
        <v>В</v>
      </c>
      <c r="O58" s="336" t="str">
        <f>IF(ISTEXT(График!AK47),График!AK47,(CONCATENATE(TEXT(График!AK47,"ч:мм"),"-",TEXT(График!AL47,"ч:ММ"))))</f>
        <v>В</v>
      </c>
      <c r="P58" s="336" t="str">
        <f>IF(ISTEXT(График!AN47),График!AN47,(CONCATENATE(TEXT(График!AN47,"ч:мм"),"-",TEXT(График!AO47,"ч:ММ"))))</f>
        <v>В</v>
      </c>
      <c r="Q58" s="336" t="str">
        <f>IF(ISTEXT(График!AQ47),График!AQ47,(CONCATENATE(TEXT(График!AQ47,"ч:мм"),"-",TEXT(График!AR47,"ч:ММ"))))</f>
        <v>12:00-0:00</v>
      </c>
      <c r="R58" s="336" t="str">
        <f>IF(ISTEXT(График!AT47),График!AT47,(CONCATENATE(TEXT(График!AT47,"ч:мм"),"-",TEXT(График!AU47,"ч:ММ"))))</f>
        <v>15:00-0:00</v>
      </c>
      <c r="S58" s="336" t="str">
        <f>IF(ISTEXT(График!AW47),График!AW47,(CONCATENATE(TEXT(График!AW47,"ч:мм"),"-",TEXT(График!AX47,"ч:ММ"))))</f>
        <v>11:00-23:00</v>
      </c>
      <c r="T58" s="336" t="str">
        <f>IF(ISTEXT(График!AZ47),График!AZ47,(CONCATENATE(TEXT(График!AZ47,"ч:мм"),"-",TEXT(График!BA47,"ч:ММ"))))</f>
        <v>В</v>
      </c>
      <c r="U58" s="336" t="str">
        <f>IF(ISTEXT(График!BC47),График!BC47,(CONCATENATE(TEXT(График!BC47,"ч:мм"),"-",TEXT(График!BD47,"ч:ММ"))))</f>
        <v>В</v>
      </c>
      <c r="V58" s="336" t="str">
        <f>IF(ISTEXT(График!BF47),График!BF47,(CONCATENATE(TEXT(График!BF47,"ч:мм"),"-",TEXT(График!BG47,"ч:ММ"))))</f>
        <v>В</v>
      </c>
      <c r="W58" s="336" t="str">
        <f>IF(ISTEXT(График!BI47),График!BI47,(CONCATENATE(TEXT(График!BI47,"ч:мм"),"-",TEXT(График!BJ47,"ч:ММ"))))</f>
        <v>В</v>
      </c>
      <c r="X58" s="336" t="str">
        <f>IF(ISTEXT(График!BL47),График!BL47,(CONCATENATE(TEXT(График!BL47,"ч:мм"),"-",TEXT(График!BM47,"ч:ММ"))))</f>
        <v>10:00-21:00</v>
      </c>
      <c r="Y58" s="336" t="str">
        <f>IF(ISTEXT(График!BO47),График!BO47,(CONCATENATE(TEXT(График!BO47,"ч:мм"),"-",TEXT(График!BP47,"ч:ММ"))))</f>
        <v>10:00-21:00</v>
      </c>
      <c r="Z58" s="336" t="str">
        <f>IF(ISTEXT(График!BR47),График!BR47,(CONCATENATE(TEXT(График!BR47,"ч:мм"),"-",TEXT(График!BS47,"ч:ММ"))))</f>
        <v>12:00-23:00</v>
      </c>
      <c r="AA58" s="336" t="str">
        <f>IF(ISTEXT(График!BU47),График!BU47,(CONCATENATE(TEXT(График!BU47,"ч:мм"),"-",TEXT(График!BV47,"ч:ММ"))))</f>
        <v>В</v>
      </c>
      <c r="AB58" s="336" t="str">
        <f>IF(ISTEXT(График!BX47),График!BX47,(CONCATENATE(TEXT(График!BX47,"ч:мм"),"-",TEXT(График!BY47,"ч:ММ"))))</f>
        <v>В</v>
      </c>
      <c r="AC58" s="336" t="str">
        <f>IF(ISTEXT(График!CA47),График!CA47,(CONCATENATE(TEXT(График!CA47,"ч:мм"),"-",TEXT(График!CB47,"ч:ММ"))))</f>
        <v>В</v>
      </c>
      <c r="AD58" s="336" t="str">
        <f>IF(ISTEXT(График!CD47),График!CD47,(CONCATENATE(TEXT(График!CD47,"ч:мм"),"-",TEXT(График!CE47,"ч:ММ"))))</f>
        <v>В</v>
      </c>
      <c r="AE58" s="336" t="str">
        <f>IF(ISTEXT(График!CG47),График!CG47,(CONCATENATE(TEXT(График!CG47,"ч:мм"),"-",TEXT(График!CH47,"ч:ММ"))))</f>
        <v>8:00-19:00</v>
      </c>
      <c r="AF58" s="336" t="str">
        <f>IF(ISTEXT(График!CJ47),График!CJ47,(CONCATENATE(TEXT(График!CJ47,"ч:мм"),"-",TEXT(График!CK47,"ч:ММ"))))</f>
        <v>12:00-23:00</v>
      </c>
      <c r="AG58" s="336" t="str">
        <f>IF(ISTEXT(График!CM47),График!CM47,(CONCATENATE(TEXT(График!CM47,"ч:мм"),"-",TEXT(График!CN47,"ч:ММ"))))</f>
        <v>12:00-23:00</v>
      </c>
      <c r="AH58" s="336" t="str">
        <f>IF(ISTEXT(График!CP47),График!CP47,(CONCATENATE(TEXT(График!CP47,"ч:мм"),"-",TEXT(График!CQ47,"ч:ММ"))))</f>
        <v>В</v>
      </c>
      <c r="AI58" s="336" t="str">
        <f>IF(ISTEXT(График!CS47),График!CS47,(CONCATENATE(TEXT(График!CS47,"ч:мм"),"-",TEXT(График!CT47,"ч:ММ"))))</f>
        <v>0:00-0:00</v>
      </c>
      <c r="AJ58" s="98"/>
      <c r="AK58" s="397"/>
    </row>
    <row r="59" spans="1:37" ht="44.25" thickBot="1" x14ac:dyDescent="0.35">
      <c r="A59" s="94">
        <v>43</v>
      </c>
      <c r="B59" s="478">
        <f>VLOOKUP(A59,График!A:C,2,TRUE)</f>
        <v>50227</v>
      </c>
      <c r="C59" s="332" t="str">
        <f>VLOOKUP(A59,График!A:D,3,TRUE)</f>
        <v>Братикова Виктория Михайловна</v>
      </c>
      <c r="D59" s="331" t="str">
        <f>VLOOKUP(C59,'Список КК'!M:O,3,0)</f>
        <v>кассир-консультант</v>
      </c>
      <c r="E59" s="336" t="str">
        <f>IF(ISTEXT(График!G48),График!G48,(CONCATENATE(TEXT(График!G48,"ч:мм"),"-",TEXT(График!H48,"ч:ММ"))))</f>
        <v>12:30-0:30</v>
      </c>
      <c r="F59" s="336" t="str">
        <f>IF(ISTEXT(График!J48),График!J48,(CONCATENATE(TEXT(График!J48,"ч:мм"),"-",TEXT(График!K48,"ч:ММ"))))</f>
        <v>В</v>
      </c>
      <c r="G59" s="336" t="str">
        <f>IF(ISTEXT(График!M48),График!M48,(CONCATENATE(TEXT(График!M48,"ч:мм"),"-",TEXT(График!N48,"ч:ММ"))))</f>
        <v>В</v>
      </c>
      <c r="H59" s="336" t="str">
        <f>IF(ISTEXT(График!P48),График!P48,(CONCATENATE(TEXT(График!P48,"ч:мм"),"-",TEXT(График!Q48,"ч:ММ"))))</f>
        <v>8:30-17:30</v>
      </c>
      <c r="I59" s="336" t="str">
        <f>IF(ISTEXT(График!S48),График!S48,(CONCATENATE(TEXT(График!S48,"ч:мм"),"-",TEXT(График!T48,"ч:ММ"))))</f>
        <v>8:30-17:30</v>
      </c>
      <c r="J59" s="336" t="str">
        <f>IF(ISTEXT(График!V48),График!V48,(CONCATENATE(TEXT(График!V48,"ч:мм"),"-",TEXT(График!W48,"ч:ММ"))))</f>
        <v>12:00-21:00</v>
      </c>
      <c r="K59" s="336" t="str">
        <f>IF(ISTEXT(График!Y48),График!Y48,(CONCATENATE(TEXT(График!Y48,"ч:мм"),"-",TEXT(График!Z48,"ч:ММ"))))</f>
        <v>15:30-0:30</v>
      </c>
      <c r="L59" s="336" t="str">
        <f>IF(ISTEXT(График!AB48),График!AB48,(CONCATENATE(TEXT(График!AB48,"ч:мм"),"-",TEXT(График!AC48,"ч:ММ"))))</f>
        <v>В</v>
      </c>
      <c r="M59" s="336" t="str">
        <f>IF(ISTEXT(График!AE48),График!AE48,(CONCATENATE(TEXT(График!AE48,"ч:мм"),"-",TEXT(График!AF48,"ч:ММ"))))</f>
        <v>В</v>
      </c>
      <c r="N59" s="336" t="str">
        <f>IF(ISTEXT(График!AH48),График!AH48,(CONCATENATE(TEXT(График!AH48,"ч:мм"),"-",TEXT(График!AI48,"ч:ММ"))))</f>
        <v>11:00-20:00</v>
      </c>
      <c r="O59" s="336" t="str">
        <f>IF(ISTEXT(График!AK48),График!AK48,(CONCATENATE(TEXT(График!AK48,"ч:мм"),"-",TEXT(График!AL48,"ч:ММ"))))</f>
        <v>11:00-20:00</v>
      </c>
      <c r="P59" s="336" t="str">
        <f>IF(ISTEXT(График!AN48),График!AN48,(CONCATENATE(TEXT(График!AN48,"ч:мм"),"-",TEXT(График!AO48,"ч:ММ"))))</f>
        <v>15:30-0:30</v>
      </c>
      <c r="Q59" s="336" t="str">
        <f>IF(ISTEXT(График!AQ48),График!AQ48,(CONCATENATE(TEXT(График!AQ48,"ч:мм"),"-",TEXT(График!AR48,"ч:ММ"))))</f>
        <v>15:30-0:30</v>
      </c>
      <c r="R59" s="336" t="str">
        <f>IF(ISTEXT(График!AT48),График!AT48,(CONCATENATE(TEXT(График!AT48,"ч:мм"),"-",TEXT(График!AU48,"ч:ММ"))))</f>
        <v>В</v>
      </c>
      <c r="S59" s="336" t="str">
        <f>IF(ISTEXT(График!AW48),График!AW48,(CONCATENATE(TEXT(График!AW48,"ч:мм"),"-",TEXT(График!AX48,"ч:ММ"))))</f>
        <v>10:30-19:30</v>
      </c>
      <c r="T59" s="336" t="str">
        <f>IF(ISTEXT(График!AZ48),График!AZ48,(CONCATENATE(TEXT(График!AZ48,"ч:мм"),"-",TEXT(График!BA48,"ч:ММ"))))</f>
        <v>7:30-16:30</v>
      </c>
      <c r="U59" s="336" t="str">
        <f>IF(ISTEXT(График!BC48),График!BC48,(CONCATENATE(TEXT(График!BC48,"ч:мм"),"-",TEXT(График!BD48,"ч:ММ"))))</f>
        <v>В</v>
      </c>
      <c r="V59" s="336" t="str">
        <f>IF(ISTEXT(График!BF48),График!BF48,(CONCATENATE(TEXT(График!BF48,"ч:мм"),"-",TEXT(График!BG48,"ч:ММ"))))</f>
        <v>7:30-16:30</v>
      </c>
      <c r="W59" s="336" t="str">
        <f>IF(ISTEXT(График!BI48),График!BI48,(CONCATENATE(TEXT(График!BI48,"ч:мм"),"-",TEXT(График!BJ48,"ч:ММ"))))</f>
        <v>7:30-16:30</v>
      </c>
      <c r="X59" s="336" t="str">
        <f>IF(ISTEXT(График!BL48),График!BL48,(CONCATENATE(TEXT(График!BL48,"ч:мм"),"-",TEXT(График!BM48,"ч:ММ"))))</f>
        <v>В</v>
      </c>
      <c r="Y59" s="336" t="str">
        <f>IF(ISTEXT(График!BO48),График!BO48,(CONCATENATE(TEXT(График!BO48,"ч:мм"),"-",TEXT(График!BP48,"ч:ММ"))))</f>
        <v>11:30-20:30</v>
      </c>
      <c r="Z59" s="336" t="str">
        <f>IF(ISTEXT(График!BR48),График!BR48,(CONCATENATE(TEXT(График!BR48,"ч:мм"),"-",TEXT(График!BS48,"ч:ММ"))))</f>
        <v>11:30-20:30</v>
      </c>
      <c r="AA59" s="336" t="str">
        <f>IF(ISTEXT(График!BU48),График!BU48,(CONCATENATE(TEXT(График!BU48,"ч:мм"),"-",TEXT(График!BV48,"ч:ММ"))))</f>
        <v>15:00-0:00</v>
      </c>
      <c r="AB59" s="336" t="str">
        <f>IF(ISTEXT(График!BX48),График!BX48,(CONCATENATE(TEXT(График!BX48,"ч:мм"),"-",TEXT(График!BY48,"ч:ММ"))))</f>
        <v>15:30-0:30</v>
      </c>
      <c r="AC59" s="336" t="str">
        <f>IF(ISTEXT(График!CA48),График!CA48,(CONCATENATE(TEXT(График!CA48,"ч:мм"),"-",TEXT(График!CB48,"ч:ММ"))))</f>
        <v>15:30-0:30</v>
      </c>
      <c r="AD59" s="336" t="str">
        <f>IF(ISTEXT(График!CD48),График!CD48,(CONCATENATE(TEXT(График!CD48,"ч:мм"),"-",TEXT(График!CE48,"ч:ММ"))))</f>
        <v>В</v>
      </c>
      <c r="AE59" s="336" t="str">
        <f>IF(ISTEXT(График!CG48),График!CG48,(CONCATENATE(TEXT(График!CG48,"ч:мм"),"-",TEXT(График!CH48,"ч:ММ"))))</f>
        <v>В</v>
      </c>
      <c r="AF59" s="336" t="str">
        <f>IF(ISTEXT(График!CJ48),График!CJ48,(CONCATENATE(TEXT(График!CJ48,"ч:мм"),"-",TEXT(График!CK48,"ч:ММ"))))</f>
        <v>8:30-17:30</v>
      </c>
      <c r="AG59" s="336" t="str">
        <f>IF(ISTEXT(График!CM48),График!CM48,(CONCATENATE(TEXT(График!CM48,"ч:мм"),"-",TEXT(График!CN48,"ч:ММ"))))</f>
        <v>8:30-17:30</v>
      </c>
      <c r="AH59" s="336" t="str">
        <f>IF(ISTEXT(График!CP48),График!CP48,(CONCATENATE(TEXT(График!CP48,"ч:мм"),"-",TEXT(График!CQ48,"ч:ММ"))))</f>
        <v>11:30-19:30</v>
      </c>
      <c r="AI59" s="336" t="str">
        <f>IF(ISTEXT(График!CS48),График!CS48,(CONCATENATE(TEXT(График!CS48,"ч:мм"),"-",TEXT(График!CT48,"ч:ММ"))))</f>
        <v>0:00-0:00</v>
      </c>
      <c r="AJ59" s="98"/>
      <c r="AK59" s="397"/>
    </row>
    <row r="60" spans="1:37" ht="44.25" thickBot="1" x14ac:dyDescent="0.35">
      <c r="A60" s="94">
        <v>44</v>
      </c>
      <c r="B60" s="478">
        <f>VLOOKUP(A60,График!A:C,2,TRUE)</f>
        <v>42930</v>
      </c>
      <c r="C60" s="332" t="str">
        <f>VLOOKUP(A60,График!A:D,3,TRUE)</f>
        <v>Быков Никита Олегович</v>
      </c>
      <c r="D60" s="331" t="str">
        <f>VLOOKUP(C60,'Список КК'!M:O,3,0)</f>
        <v>кассир-консультант</v>
      </c>
      <c r="E60" s="336" t="str">
        <f>IF(ISTEXT(График!G49),График!G49,(CONCATENATE(TEXT(График!G49,"ч:мм"),"-",TEXT(График!H49,"ч:ММ"))))</f>
        <v>9:00-18:00</v>
      </c>
      <c r="F60" s="336" t="str">
        <f>IF(ISTEXT(График!J49),График!J49,(CONCATENATE(TEXT(График!J49,"ч:мм"),"-",TEXT(График!K49,"ч:ММ"))))</f>
        <v>9:00-18:00</v>
      </c>
      <c r="G60" s="336" t="str">
        <f>IF(ISTEXT(График!M49),График!M49,(CONCATENATE(TEXT(График!M49,"ч:мм"),"-",TEXT(График!N49,"ч:ММ"))))</f>
        <v>12:00-21:00</v>
      </c>
      <c r="H60" s="336" t="str">
        <f>IF(ISTEXT(График!P49),График!P49,(CONCATENATE(TEXT(График!P49,"ч:мм"),"-",TEXT(График!Q49,"ч:ММ"))))</f>
        <v>В</v>
      </c>
      <c r="I60" s="336" t="str">
        <f>IF(ISTEXT(График!S49),График!S49,(CONCATENATE(TEXT(График!S49,"ч:мм"),"-",TEXT(График!T49,"ч:ММ"))))</f>
        <v>15:30-0:30</v>
      </c>
      <c r="J60" s="336" t="str">
        <f>IF(ISTEXT(График!V49),График!V49,(CONCATENATE(TEXT(График!V49,"ч:мм"),"-",TEXT(График!W49,"ч:ММ"))))</f>
        <v>15:30-0:30</v>
      </c>
      <c r="K60" s="336" t="str">
        <f>IF(ISTEXT(График!Y49),График!Y49,(CONCATENATE(TEXT(График!Y49,"ч:мм"),"-",TEXT(График!Z49,"ч:ММ"))))</f>
        <v>В</v>
      </c>
      <c r="L60" s="336" t="str">
        <f>IF(ISTEXT(График!AB49),График!AB49,(CONCATENATE(TEXT(График!AB49,"ч:мм"),"-",TEXT(График!AC49,"ч:ММ"))))</f>
        <v>В</v>
      </c>
      <c r="M60" s="336" t="str">
        <f>IF(ISTEXT(График!AE49),График!AE49,(CONCATENATE(TEXT(График!AE49,"ч:мм"),"-",TEXT(График!AF49,"ч:ММ"))))</f>
        <v>6:45-15:45</v>
      </c>
      <c r="N60" s="336" t="str">
        <f>IF(ISTEXT(График!AH49),График!AH49,(CONCATENATE(TEXT(График!AH49,"ч:мм"),"-",TEXT(График!AI49,"ч:ММ"))))</f>
        <v>6:45-15:45</v>
      </c>
      <c r="O60" s="336" t="str">
        <f>IF(ISTEXT(График!AK49),График!AK49,(CONCATENATE(TEXT(График!AK49,"ч:мм"),"-",TEXT(График!AL49,"ч:ММ"))))</f>
        <v>6:45-15:45</v>
      </c>
      <c r="P60" s="336" t="str">
        <f>IF(ISTEXT(График!AN49),График!AN49,(CONCATENATE(TEXT(График!AN49,"ч:мм"),"-",TEXT(График!AO49,"ч:ММ"))))</f>
        <v>6:45-15:45</v>
      </c>
      <c r="Q60" s="336" t="str">
        <f>IF(ISTEXT(График!AQ49),График!AQ49,(CONCATENATE(TEXT(График!AQ49,"ч:мм"),"-",TEXT(График!AR49,"ч:ММ"))))</f>
        <v>В</v>
      </c>
      <c r="R60" s="336" t="str">
        <f>IF(ISTEXT(График!AT49),График!AT49,(CONCATENATE(TEXT(График!AT49,"ч:мм"),"-",TEXT(График!AU49,"ч:ММ"))))</f>
        <v>10:00-19:00</v>
      </c>
      <c r="S60" s="336" t="str">
        <f>IF(ISTEXT(График!AW49),График!AW49,(CONCATENATE(TEXT(График!AW49,"ч:мм"),"-",TEXT(График!AX49,"ч:ММ"))))</f>
        <v>15:00-0:00</v>
      </c>
      <c r="T60" s="336" t="str">
        <f>IF(ISTEXT(График!AZ49),График!AZ49,(CONCATENATE(TEXT(График!AZ49,"ч:мм"),"-",TEXT(График!BA49,"ч:ММ"))))</f>
        <v>15:30-0:30</v>
      </c>
      <c r="U60" s="336" t="str">
        <f>IF(ISTEXT(График!BC49),График!BC49,(CONCATENATE(TEXT(График!BC49,"ч:мм"),"-",TEXT(График!BD49,"ч:ММ"))))</f>
        <v>В</v>
      </c>
      <c r="V60" s="336" t="str">
        <f>IF(ISTEXT(График!BF49),График!BF49,(CONCATENATE(TEXT(График!BF49,"ч:мм"),"-",TEXT(График!BG49,"ч:ММ"))))</f>
        <v>В</v>
      </c>
      <c r="W60" s="336" t="str">
        <f>IF(ISTEXT(График!BI49),График!BI49,(CONCATENATE(TEXT(График!BI49,"ч:мм"),"-",TEXT(График!BJ49,"ч:ММ"))))</f>
        <v>6:45-15:45</v>
      </c>
      <c r="X60" s="336" t="str">
        <f>IF(ISTEXT(График!BL49),График!BL49,(CONCATENATE(TEXT(График!BL49,"ч:мм"),"-",TEXT(График!BM49,"ч:ММ"))))</f>
        <v>6:45-15:45</v>
      </c>
      <c r="Y60" s="336" t="str">
        <f>IF(ISTEXT(График!BO49),График!BO49,(CONCATENATE(TEXT(График!BO49,"ч:мм"),"-",TEXT(График!BP49,"ч:ММ"))))</f>
        <v>В</v>
      </c>
      <c r="Z60" s="336" t="str">
        <f>IF(ISTEXT(График!BR49),График!BR49,(CONCATENATE(TEXT(График!BR49,"ч:мм"),"-",TEXT(График!BS49,"ч:ММ"))))</f>
        <v>В</v>
      </c>
      <c r="AA60" s="336" t="str">
        <f>IF(ISTEXT(График!BU49),График!BU49,(CONCATENATE(TEXT(График!BU49,"ч:мм"),"-",TEXT(График!BV49,"ч:ММ"))))</f>
        <v>ОТ</v>
      </c>
      <c r="AB60" s="336" t="str">
        <f>IF(ISTEXT(График!BX49),График!BX49,(CONCATENATE(TEXT(График!BX49,"ч:мм"),"-",TEXT(График!BY49,"ч:ММ"))))</f>
        <v>ОТ</v>
      </c>
      <c r="AC60" s="336" t="str">
        <f>IF(ISTEXT(График!CA49),График!CA49,(CONCATENATE(TEXT(График!CA49,"ч:мм"),"-",TEXT(График!CB49,"ч:ММ"))))</f>
        <v>ОТ</v>
      </c>
      <c r="AD60" s="336" t="str">
        <f>IF(ISTEXT(График!CD49),График!CD49,(CONCATENATE(TEXT(График!CD49,"ч:мм"),"-",TEXT(График!CE49,"ч:ММ"))))</f>
        <v>ОТ</v>
      </c>
      <c r="AE60" s="336" t="str">
        <f>IF(ISTEXT(График!CG49),График!CG49,(CONCATENATE(TEXT(График!CG49,"ч:мм"),"-",TEXT(График!CH49,"ч:ММ"))))</f>
        <v>ОТ</v>
      </c>
      <c r="AF60" s="336" t="str">
        <f>IF(ISTEXT(График!CJ49),График!CJ49,(CONCATENATE(TEXT(График!CJ49,"ч:мм"),"-",TEXT(График!CK49,"ч:ММ"))))</f>
        <v>В</v>
      </c>
      <c r="AG60" s="336" t="str">
        <f>IF(ISTEXT(График!CM49),График!CM49,(CONCATENATE(TEXT(График!CM49,"ч:мм"),"-",TEXT(График!CN49,"ч:ММ"))))</f>
        <v>В</v>
      </c>
      <c r="AH60" s="336" t="str">
        <f>IF(ISTEXT(График!CP49),График!CP49,(CONCATENATE(TEXT(График!CP49,"ч:мм"),"-",TEXT(График!CQ49,"ч:ММ"))))</f>
        <v>16:00-0:00</v>
      </c>
      <c r="AI60" s="336" t="str">
        <f>IF(ISTEXT(График!CS49),График!CS49,(CONCATENATE(TEXT(График!CS49,"ч:мм"),"-",TEXT(График!CT49,"ч:ММ"))))</f>
        <v>0:00-0:00</v>
      </c>
      <c r="AJ60" s="98"/>
      <c r="AK60" s="397"/>
    </row>
    <row r="61" spans="1:37" ht="44.25" thickBot="1" x14ac:dyDescent="0.35">
      <c r="A61" s="94">
        <v>45</v>
      </c>
      <c r="B61" s="478">
        <f>VLOOKUP(A61,График!A:C,2,TRUE)</f>
        <v>7285</v>
      </c>
      <c r="C61" s="332" t="str">
        <f>VLOOKUP(A61,График!A:D,3,TRUE)</f>
        <v>Бушкова Оксана Николаевна</v>
      </c>
      <c r="D61" s="331" t="str">
        <f>VLOOKUP(C61,'Список КК'!M:O,3,0)</f>
        <v>кассир-консультант</v>
      </c>
      <c r="E61" s="336" t="str">
        <f>IF(ISTEXT(График!G50),График!G50,(CONCATENATE(TEXT(График!G50,"ч:мм"),"-",TEXT(График!H50,"ч:ММ"))))</f>
        <v>6:45-18:45</v>
      </c>
      <c r="F61" s="336" t="str">
        <f>IF(ISTEXT(График!J50),График!J50,(CONCATENATE(TEXT(График!J50,"ч:мм"),"-",TEXT(График!K50,"ч:ММ"))))</f>
        <v>17:00-23:00</v>
      </c>
      <c r="G61" s="336" t="str">
        <f>IF(ISTEXT(График!M50),График!M50,(CONCATENATE(TEXT(График!M50,"ч:мм"),"-",TEXT(График!N50,"ч:ММ"))))</f>
        <v>17:00-23:00</v>
      </c>
      <c r="H61" s="336" t="str">
        <f>IF(ISTEXT(График!P50),График!P50,(CONCATENATE(TEXT(График!P50,"ч:мм"),"-",TEXT(График!Q50,"ч:ММ"))))</f>
        <v>17:00-23:00</v>
      </c>
      <c r="I61" s="336" t="str">
        <f>IF(ISTEXT(График!S50),График!S50,(CONCATENATE(TEXT(График!S50,"ч:мм"),"-",TEXT(График!T50,"ч:ММ"))))</f>
        <v>В</v>
      </c>
      <c r="J61" s="336" t="str">
        <f>IF(ISTEXT(График!V50),График!V50,(CONCATENATE(TEXT(График!V50,"ч:мм"),"-",TEXT(График!W50,"ч:ММ"))))</f>
        <v>В</v>
      </c>
      <c r="K61" s="336" t="str">
        <f>IF(ISTEXT(График!Y50),График!Y50,(CONCATENATE(TEXT(График!Y50,"ч:мм"),"-",TEXT(График!Z50,"ч:ММ"))))</f>
        <v>6:45-18:45</v>
      </c>
      <c r="L61" s="336" t="str">
        <f>IF(ISTEXT(График!AB50),График!AB50,(CONCATENATE(TEXT(График!AB50,"ч:мм"),"-",TEXT(График!AC50,"ч:ММ"))))</f>
        <v>6:45-18:45</v>
      </c>
      <c r="M61" s="336" t="str">
        <f>IF(ISTEXT(График!AE50),График!AE50,(CONCATENATE(TEXT(График!AE50,"ч:мм"),"-",TEXT(График!AF50,"ч:ММ"))))</f>
        <v>17:00-23:00</v>
      </c>
      <c r="N61" s="336" t="str">
        <f>IF(ISTEXT(График!AH50),График!AH50,(CONCATENATE(TEXT(График!AH50,"ч:мм"),"-",TEXT(График!AI50,"ч:ММ"))))</f>
        <v>17:00-23:00</v>
      </c>
      <c r="O61" s="336" t="str">
        <f>IF(ISTEXT(График!AK50),График!AK50,(CONCATENATE(TEXT(График!AK50,"ч:мм"),"-",TEXT(График!AL50,"ч:ММ"))))</f>
        <v>17:00-23:00</v>
      </c>
      <c r="P61" s="336" t="str">
        <f>IF(ISTEXT(График!AN50),График!AN50,(CONCATENATE(TEXT(График!AN50,"ч:мм"),"-",TEXT(График!AO50,"ч:ММ"))))</f>
        <v>В</v>
      </c>
      <c r="Q61" s="336" t="str">
        <f>IF(ISTEXT(График!AQ50),График!AQ50,(CONCATENATE(TEXT(График!AQ50,"ч:мм"),"-",TEXT(График!AR50,"ч:ММ"))))</f>
        <v>В</v>
      </c>
      <c r="R61" s="336" t="str">
        <f>IF(ISTEXT(График!AT50),График!AT50,(CONCATENATE(TEXT(График!AT50,"ч:мм"),"-",TEXT(График!AU50,"ч:ММ"))))</f>
        <v>6:00-18:00</v>
      </c>
      <c r="S61" s="336" t="str">
        <f>IF(ISTEXT(График!AW50),График!AW50,(CONCATENATE(TEXT(График!AW50,"ч:мм"),"-",TEXT(График!AX50,"ч:ММ"))))</f>
        <v>6:00-18:00</v>
      </c>
      <c r="T61" s="336" t="str">
        <f>IF(ISTEXT(График!AZ50),График!AZ50,(CONCATENATE(TEXT(График!AZ50,"ч:мм"),"-",TEXT(График!BA50,"ч:ММ"))))</f>
        <v>17:00-23:00</v>
      </c>
      <c r="U61" s="336" t="str">
        <f>IF(ISTEXT(График!BC50),График!BC50,(CONCATENATE(TEXT(График!BC50,"ч:мм"),"-",TEXT(График!BD50,"ч:ММ"))))</f>
        <v>17:00-23:00</v>
      </c>
      <c r="V61" s="336" t="str">
        <f>IF(ISTEXT(График!BF50),График!BF50,(CONCATENATE(TEXT(График!BF50,"ч:мм"),"-",TEXT(График!BG50,"ч:ММ"))))</f>
        <v>17:00-23:00</v>
      </c>
      <c r="W61" s="336" t="str">
        <f>IF(ISTEXT(График!BI50),График!BI50,(CONCATENATE(TEXT(График!BI50,"ч:мм"),"-",TEXT(График!BJ50,"ч:ММ"))))</f>
        <v>В</v>
      </c>
      <c r="X61" s="336" t="str">
        <f>IF(ISTEXT(График!BL50),График!BL50,(CONCATENATE(TEXT(График!BL50,"ч:мм"),"-",TEXT(График!BM50,"ч:ММ"))))</f>
        <v>В</v>
      </c>
      <c r="Y61" s="336" t="str">
        <f>IF(ISTEXT(График!BO50),График!BO50,(CONCATENATE(TEXT(График!BO50,"ч:мм"),"-",TEXT(График!BP50,"ч:ММ"))))</f>
        <v>7:00-19:00</v>
      </c>
      <c r="Z61" s="336" t="str">
        <f>IF(ISTEXT(График!BR50),График!BR50,(CONCATENATE(TEXT(График!BR50,"ч:мм"),"-",TEXT(График!BS50,"ч:ММ"))))</f>
        <v>7:00-19:00</v>
      </c>
      <c r="AA61" s="336" t="str">
        <f>IF(ISTEXT(График!BU50),График!BU50,(CONCATENATE(TEXT(График!BU50,"ч:мм"),"-",TEXT(График!BV50,"ч:ММ"))))</f>
        <v>17:00-23:00</v>
      </c>
      <c r="AB61" s="336" t="str">
        <f>IF(ISTEXT(График!BX50),График!BX50,(CONCATENATE(TEXT(График!BX50,"ч:мм"),"-",TEXT(График!BY50,"ч:ММ"))))</f>
        <v>17:00-23:00</v>
      </c>
      <c r="AC61" s="336" t="str">
        <f>IF(ISTEXT(График!CA50),График!CA50,(CONCATENATE(TEXT(График!CA50,"ч:мм"),"-",TEXT(График!CB50,"ч:ММ"))))</f>
        <v>17:00-23:00</v>
      </c>
      <c r="AD61" s="336" t="str">
        <f>IF(ISTEXT(График!CD50),График!CD50,(CONCATENATE(TEXT(График!CD50,"ч:мм"),"-",TEXT(График!CE50,"ч:ММ"))))</f>
        <v>В</v>
      </c>
      <c r="AE61" s="336" t="str">
        <f>IF(ISTEXT(График!CG50),График!CG50,(CONCATENATE(TEXT(График!CG50,"ч:мм"),"-",TEXT(График!CH50,"ч:ММ"))))</f>
        <v>В</v>
      </c>
      <c r="AF61" s="336" t="str">
        <f>IF(ISTEXT(График!CJ50),График!CJ50,(CONCATENATE(TEXT(График!CJ50,"ч:мм"),"-",TEXT(График!CK50,"ч:ММ"))))</f>
        <v>6:45-15:45</v>
      </c>
      <c r="AG61" s="336" t="str">
        <f>IF(ISTEXT(График!CM50),График!CM50,(CONCATENATE(TEXT(График!CM50,"ч:мм"),"-",TEXT(График!CN50,"ч:ММ"))))</f>
        <v>7:00-19:00</v>
      </c>
      <c r="AH61" s="336" t="str">
        <f>IF(ISTEXT(График!CP50),График!CP50,(CONCATENATE(TEXT(График!CP50,"ч:мм"),"-",TEXT(График!CQ50,"ч:ММ"))))</f>
        <v>17:00-23:00</v>
      </c>
      <c r="AI61" s="336" t="str">
        <f>IF(ISTEXT(График!CS50),График!CS50,(CONCATENATE(TEXT(График!CS50,"ч:мм"),"-",TEXT(График!CT50,"ч:ММ"))))</f>
        <v>0:00-0:00</v>
      </c>
      <c r="AJ61" s="98"/>
      <c r="AK61" s="397"/>
    </row>
    <row r="62" spans="1:37" ht="44.25" thickBot="1" x14ac:dyDescent="0.35">
      <c r="A62" s="94">
        <v>46</v>
      </c>
      <c r="B62" s="478">
        <f>VLOOKUP(A62,График!A:C,2,TRUE)</f>
        <v>50220</v>
      </c>
      <c r="C62" s="332" t="str">
        <f>VLOOKUP(A62,График!A:D,3,TRUE)</f>
        <v>Ван Беек Любовь Васильевна</v>
      </c>
      <c r="D62" s="331" t="str">
        <f>VLOOKUP(C62,'Список КК'!M:O,3,0)</f>
        <v>кассир-консультант</v>
      </c>
      <c r="E62" s="336" t="str">
        <f>IF(ISTEXT(График!G51),График!G51,(CONCATENATE(TEXT(График!G51,"ч:мм"),"-",TEXT(График!H51,"ч:ММ"))))</f>
        <v>15:30-0:30</v>
      </c>
      <c r="F62" s="336" t="str">
        <f>IF(ISTEXT(График!J51),График!J51,(CONCATENATE(TEXT(График!J51,"ч:мм"),"-",TEXT(График!K51,"ч:ММ"))))</f>
        <v>В</v>
      </c>
      <c r="G62" s="336" t="str">
        <f>IF(ISTEXT(График!M51),График!M51,(CONCATENATE(TEXT(График!M51,"ч:мм"),"-",TEXT(График!N51,"ч:ММ"))))</f>
        <v>В</v>
      </c>
      <c r="H62" s="336" t="str">
        <f>IF(ISTEXT(График!P51),График!P51,(CONCATENATE(TEXT(График!P51,"ч:мм"),"-",TEXT(График!Q51,"ч:ММ"))))</f>
        <v>7:30-16:30</v>
      </c>
      <c r="I62" s="336" t="str">
        <f>IF(ISTEXT(График!S51),График!S51,(CONCATENATE(TEXT(График!S51,"ч:мм"),"-",TEXT(График!T51,"ч:ММ"))))</f>
        <v>9:00-18:00</v>
      </c>
      <c r="J62" s="336" t="str">
        <f>IF(ISTEXT(График!V51),График!V51,(CONCATENATE(TEXT(График!V51,"ч:мм"),"-",TEXT(График!W51,"ч:ММ"))))</f>
        <v>В</v>
      </c>
      <c r="K62" s="336" t="str">
        <f>IF(ISTEXT(График!Y51),График!Y51,(CONCATENATE(TEXT(График!Y51,"ч:мм"),"-",TEXT(График!Z51,"ч:ММ"))))</f>
        <v>12:00-21:00</v>
      </c>
      <c r="L62" s="336" t="str">
        <f>IF(ISTEXT(График!AB51),График!AB51,(CONCATENATE(TEXT(График!AB51,"ч:мм"),"-",TEXT(График!AC51,"ч:ММ"))))</f>
        <v>12:00-21:00</v>
      </c>
      <c r="M62" s="336" t="str">
        <f>IF(ISTEXT(График!AE51),График!AE51,(CONCATENATE(TEXT(График!AE51,"ч:мм"),"-",TEXT(График!AF51,"ч:ММ"))))</f>
        <v>12:00-18:00</v>
      </c>
      <c r="N62" s="336" t="str">
        <f>IF(ISTEXT(График!AH51),График!AH51,(CONCATENATE(TEXT(График!AH51,"ч:мм"),"-",TEXT(График!AI51,"ч:ММ"))))</f>
        <v>В</v>
      </c>
      <c r="O62" s="336" t="str">
        <f>IF(ISTEXT(График!AK51),График!AK51,(CONCATENATE(TEXT(График!AK51,"ч:мм"),"-",TEXT(График!AL51,"ч:ММ"))))</f>
        <v>В</v>
      </c>
      <c r="P62" s="336" t="str">
        <f>IF(ISTEXT(График!AN51),График!AN51,(CONCATENATE(TEXT(График!AN51,"ч:мм"),"-",TEXT(График!AO51,"ч:ММ"))))</f>
        <v>7:30-16:30</v>
      </c>
      <c r="Q62" s="336" t="str">
        <f>IF(ISTEXT(График!AQ51),График!AQ51,(CONCATENATE(TEXT(График!AQ51,"ч:мм"),"-",TEXT(График!AR51,"ч:ММ"))))</f>
        <v>7:30-16:30</v>
      </c>
      <c r="R62" s="336" t="str">
        <f>IF(ISTEXT(График!AT51),График!AT51,(CONCATENATE(TEXT(График!AT51,"ч:мм"),"-",TEXT(График!AU51,"ч:ММ"))))</f>
        <v>9:30-18:30</v>
      </c>
      <c r="S62" s="336" t="str">
        <f>IF(ISTEXT(График!AW51),График!AW51,(CONCATENATE(TEXT(График!AW51,"ч:мм"),"-",TEXT(График!AX51,"ч:ММ"))))</f>
        <v>В</v>
      </c>
      <c r="T62" s="336" t="str">
        <f>IF(ISTEXT(График!AZ51),График!AZ51,(CONCATENATE(TEXT(График!AZ51,"ч:мм"),"-",TEXT(График!BA51,"ч:ММ"))))</f>
        <v>10:30-17:30</v>
      </c>
      <c r="U62" s="336" t="str">
        <f>IF(ISTEXT(График!BC51),График!BC51,(CONCATENATE(TEXT(График!BC51,"ч:мм"),"-",TEXT(График!BD51,"ч:ММ"))))</f>
        <v>7:30-16:30</v>
      </c>
      <c r="V62" s="336" t="str">
        <f>IF(ISTEXT(График!BF51),График!BF51,(CONCATENATE(TEXT(График!BF51,"ч:мм"),"-",TEXT(График!BG51,"ч:ММ"))))</f>
        <v>В</v>
      </c>
      <c r="W62" s="336" t="str">
        <f>IF(ISTEXT(График!BI51),График!BI51,(CONCATENATE(TEXT(График!BI51,"ч:мм"),"-",TEXT(График!BJ51,"ч:ММ"))))</f>
        <v>9:00-18:00</v>
      </c>
      <c r="X62" s="336" t="str">
        <f>IF(ISTEXT(График!BL51),График!BL51,(CONCATENATE(TEXT(График!BL51,"ч:мм"),"-",TEXT(График!BM51,"ч:ММ"))))</f>
        <v>12:00-21:00</v>
      </c>
      <c r="Y62" s="336" t="str">
        <f>IF(ISTEXT(График!BO51),График!BO51,(CONCATENATE(TEXT(График!BO51,"ч:мм"),"-",TEXT(График!BP51,"ч:ММ"))))</f>
        <v>13:00-22:00</v>
      </c>
      <c r="Z62" s="336" t="str">
        <f>IF(ISTEXT(График!BR51),График!BR51,(CONCATENATE(TEXT(График!BR51,"ч:мм"),"-",TEXT(График!BS51,"ч:ММ"))))</f>
        <v>13:00-22:00</v>
      </c>
      <c r="AA62" s="336" t="str">
        <f>IF(ISTEXT(График!BU51),График!BU51,(CONCATENATE(TEXT(График!BU51,"ч:мм"),"-",TEXT(График!BV51,"ч:ММ"))))</f>
        <v>13:00-18:00</v>
      </c>
      <c r="AB62" s="336" t="str">
        <f>IF(ISTEXT(График!BX51),График!BX51,(CONCATENATE(TEXT(График!BX51,"ч:мм"),"-",TEXT(График!BY51,"ч:ММ"))))</f>
        <v>В</v>
      </c>
      <c r="AC62" s="336" t="str">
        <f>IF(ISTEXT(График!CA51),График!CA51,(CONCATENATE(TEXT(График!CA51,"ч:мм"),"-",TEXT(График!CB51,"ч:ММ"))))</f>
        <v>В</v>
      </c>
      <c r="AD62" s="336" t="str">
        <f>IF(ISTEXT(График!CD51),График!CD51,(CONCATENATE(TEXT(График!CD51,"ч:мм"),"-",TEXT(График!CE51,"ч:ММ"))))</f>
        <v>В</v>
      </c>
      <c r="AE62" s="336" t="str">
        <f>IF(ISTEXT(График!CG51),График!CG51,(CONCATENATE(TEXT(График!CG51,"ч:мм"),"-",TEXT(График!CH51,"ч:ММ"))))</f>
        <v>ОВ</v>
      </c>
      <c r="AF62" s="336" t="str">
        <f>IF(ISTEXT(График!CJ51),График!CJ51,(CONCATENATE(TEXT(График!CJ51,"ч:мм"),"-",TEXT(График!CK51,"ч:ММ"))))</f>
        <v>ОВ</v>
      </c>
      <c r="AG62" s="336" t="str">
        <f>IF(ISTEXT(График!CM51),График!CM51,(CONCATENATE(TEXT(График!CM51,"ч:мм"),"-",TEXT(График!CN51,"ч:ММ"))))</f>
        <v>ОВ</v>
      </c>
      <c r="AH62" s="336" t="str">
        <f>IF(ISTEXT(График!CP51),График!CP51,(CONCATENATE(TEXT(График!CP51,"ч:мм"),"-",TEXT(График!CQ51,"ч:ММ"))))</f>
        <v>ОВ</v>
      </c>
      <c r="AI62" s="336" t="str">
        <f>IF(ISTEXT(График!CS51),График!CS51,(CONCATENATE(TEXT(График!CS51,"ч:мм"),"-",TEXT(График!CT51,"ч:ММ"))))</f>
        <v>0:00-0:00</v>
      </c>
      <c r="AJ62" s="98"/>
      <c r="AK62" s="397"/>
    </row>
    <row r="63" spans="1:37" ht="44.25" thickBot="1" x14ac:dyDescent="0.35">
      <c r="A63" s="94">
        <v>47</v>
      </c>
      <c r="B63" s="478">
        <f>VLOOKUP(A63,График!A:C,2,TRUE)</f>
        <v>1033</v>
      </c>
      <c r="C63" s="332" t="str">
        <f>VLOOKUP(A63,График!A:D,3,TRUE)</f>
        <v>Востреева Ирина Михайловна</v>
      </c>
      <c r="D63" s="331" t="str">
        <f>VLOOKUP(C63,'Список КК'!M:O,3,0)</f>
        <v>кассир-консультант</v>
      </c>
      <c r="E63" s="336" t="str">
        <f>IF(ISTEXT(График!G52),График!G52,(CONCATENATE(TEXT(График!G52,"ч:мм"),"-",TEXT(График!H52,"ч:ММ"))))</f>
        <v>10:00-21:00</v>
      </c>
      <c r="F63" s="336" t="str">
        <f>IF(ISTEXT(График!J52),График!J52,(CONCATENATE(TEXT(График!J52,"ч:мм"),"-",TEXT(График!K52,"ч:ММ"))))</f>
        <v>В</v>
      </c>
      <c r="G63" s="336" t="str">
        <f>IF(ISTEXT(График!M52),График!M52,(CONCATENATE(TEXT(График!M52,"ч:мм"),"-",TEXT(График!N52,"ч:ММ"))))</f>
        <v>В</v>
      </c>
      <c r="H63" s="336" t="str">
        <f>IF(ISTEXT(График!P52),График!P52,(CONCATENATE(TEXT(График!P52,"ч:мм"),"-",TEXT(График!Q52,"ч:ММ"))))</f>
        <v>В</v>
      </c>
      <c r="I63" s="336" t="str">
        <f>IF(ISTEXT(График!S52),График!S52,(CONCATENATE(TEXT(График!S52,"ч:мм"),"-",TEXT(График!T52,"ч:ММ"))))</f>
        <v>В</v>
      </c>
      <c r="J63" s="336" t="str">
        <f>IF(ISTEXT(График!V52),График!V52,(CONCATENATE(TEXT(График!V52,"ч:мм"),"-",TEXT(График!W52,"ч:ММ"))))</f>
        <v>8:30-17:30</v>
      </c>
      <c r="K63" s="336" t="str">
        <f>IF(ISTEXT(График!Y52),График!Y52,(CONCATENATE(TEXT(График!Y52,"ч:мм"),"-",TEXT(График!Z52,"ч:ММ"))))</f>
        <v>В</v>
      </c>
      <c r="L63" s="336" t="str">
        <f>IF(ISTEXT(График!AB52),График!AB52,(CONCATENATE(TEXT(График!AB52,"ч:мм"),"-",TEXT(График!AC52,"ч:ММ"))))</f>
        <v>11:30-20:30</v>
      </c>
      <c r="M63" s="336" t="str">
        <f>IF(ISTEXT(График!AE52),График!AE52,(CONCATENATE(TEXT(График!AE52,"ч:мм"),"-",TEXT(График!AF52,"ч:ММ"))))</f>
        <v>В</v>
      </c>
      <c r="N63" s="336" t="str">
        <f>IF(ISTEXT(График!AH52),График!AH52,(CONCATENATE(TEXT(График!AH52,"ч:мм"),"-",TEXT(График!AI52,"ч:ММ"))))</f>
        <v>15:00-0:00</v>
      </c>
      <c r="O63" s="336" t="str">
        <f>IF(ISTEXT(График!AK52),График!AK52,(CONCATENATE(TEXT(График!AK52,"ч:мм"),"-",TEXT(График!AL52,"ч:ММ"))))</f>
        <v>В</v>
      </c>
      <c r="P63" s="336" t="str">
        <f>IF(ISTEXT(График!AN52),График!AN52,(CONCATENATE(TEXT(График!AN52,"ч:мм"),"-",TEXT(График!AO52,"ч:ММ"))))</f>
        <v>В</v>
      </c>
      <c r="Q63" s="336" t="str">
        <f>IF(ISTEXT(График!AQ52),График!AQ52,(CONCATENATE(TEXT(График!AQ52,"ч:мм"),"-",TEXT(График!AR52,"ч:ММ"))))</f>
        <v>8:30-17:30</v>
      </c>
      <c r="R63" s="336" t="str">
        <f>IF(ISTEXT(График!AT52),График!AT52,(CONCATENATE(TEXT(График!AT52,"ч:мм"),"-",TEXT(График!AU52,"ч:ММ"))))</f>
        <v>В</v>
      </c>
      <c r="S63" s="336" t="str">
        <f>IF(ISTEXT(График!AW52),График!AW52,(CONCATENATE(TEXT(График!AW52,"ч:мм"),"-",TEXT(График!AX52,"ч:ММ"))))</f>
        <v>15:00-0:00</v>
      </c>
      <c r="T63" s="336" t="str">
        <f>IF(ISTEXT(График!AZ52),График!AZ52,(CONCATENATE(TEXT(График!AZ52,"ч:мм"),"-",TEXT(График!BA52,"ч:ММ"))))</f>
        <v>В</v>
      </c>
      <c r="U63" s="336" t="str">
        <f>IF(ISTEXT(График!BC52),График!BC52,(CONCATENATE(TEXT(График!BC52,"ч:мм"),"-",TEXT(График!BD52,"ч:ММ"))))</f>
        <v>15:30-0:30</v>
      </c>
      <c r="V63" s="336" t="str">
        <f>IF(ISTEXT(График!BF52),График!BF52,(CONCATENATE(TEXT(График!BF52,"ч:мм"),"-",TEXT(График!BG52,"ч:ММ"))))</f>
        <v>В</v>
      </c>
      <c r="W63" s="336" t="str">
        <f>IF(ISTEXT(График!BI52),График!BI52,(CONCATENATE(TEXT(График!BI52,"ч:мм"),"-",TEXT(График!BJ52,"ч:ММ"))))</f>
        <v>В</v>
      </c>
      <c r="X63" s="336" t="str">
        <f>IF(ISTEXT(График!BL52),График!BL52,(CONCATENATE(TEXT(График!BL52,"ч:мм"),"-",TEXT(График!BM52,"ч:ММ"))))</f>
        <v>7:30-16:30</v>
      </c>
      <c r="Y63" s="336" t="str">
        <f>IF(ISTEXT(График!BO52),График!BO52,(CONCATENATE(TEXT(График!BO52,"ч:мм"),"-",TEXT(График!BP52,"ч:ММ"))))</f>
        <v>В</v>
      </c>
      <c r="Z63" s="336" t="str">
        <f>IF(ISTEXT(График!BR52),График!BR52,(CONCATENATE(TEXT(График!BR52,"ч:мм"),"-",TEXT(График!BS52,"ч:ММ"))))</f>
        <v>12:00-21:00</v>
      </c>
      <c r="AA63" s="336" t="str">
        <f>IF(ISTEXT(График!BU52),График!BU52,(CONCATENATE(TEXT(График!BU52,"ч:мм"),"-",TEXT(График!BV52,"ч:ММ"))))</f>
        <v>В</v>
      </c>
      <c r="AB63" s="336" t="str">
        <f>IF(ISTEXT(График!BX52),График!BX52,(CONCATENATE(TEXT(График!BX52,"ч:мм"),"-",TEXT(График!BY52,"ч:ММ"))))</f>
        <v>В</v>
      </c>
      <c r="AC63" s="336" t="str">
        <f>IF(ISTEXT(График!CA52),График!CA52,(CONCATENATE(TEXT(График!CA52,"ч:мм"),"-",TEXT(График!CB52,"ч:ММ"))))</f>
        <v>В</v>
      </c>
      <c r="AD63" s="336" t="str">
        <f>IF(ISTEXT(График!CD52),График!CD52,(CONCATENATE(TEXT(График!CD52,"ч:мм"),"-",TEXT(График!CE52,"ч:ММ"))))</f>
        <v>В</v>
      </c>
      <c r="AE63" s="336" t="str">
        <f>IF(ISTEXT(График!CG52),График!CG52,(CONCATENATE(TEXT(График!CG52,"ч:мм"),"-",TEXT(График!CH52,"ч:ММ"))))</f>
        <v>15:30-0:30</v>
      </c>
      <c r="AF63" s="336" t="str">
        <f>IF(ISTEXT(График!CJ52),График!CJ52,(CONCATENATE(TEXT(График!CJ52,"ч:мм"),"-",TEXT(График!CK52,"ч:ММ"))))</f>
        <v>В</v>
      </c>
      <c r="AG63" s="336" t="str">
        <f>IF(ISTEXT(График!CM52),График!CM52,(CONCATENATE(TEXT(График!CM52,"ч:мм"),"-",TEXT(График!CN52,"ч:ММ"))))</f>
        <v>14:00-23:00</v>
      </c>
      <c r="AH63" s="336" t="str">
        <f>IF(ISTEXT(График!CP52),График!CP52,(CONCATENATE(TEXT(График!CP52,"ч:мм"),"-",TEXT(График!CQ52,"ч:ММ"))))</f>
        <v>В</v>
      </c>
      <c r="AI63" s="336" t="str">
        <f>IF(ISTEXT(График!CS52),График!CS52,(CONCATENATE(TEXT(График!CS52,"ч:мм"),"-",TEXT(График!CT52,"ч:ММ"))))</f>
        <v>0:00-0:00</v>
      </c>
      <c r="AJ63" s="98"/>
      <c r="AK63" s="397"/>
    </row>
    <row r="64" spans="1:37" ht="44.25" thickBot="1" x14ac:dyDescent="0.35">
      <c r="A64" s="94">
        <v>48</v>
      </c>
      <c r="B64" s="478">
        <f>VLOOKUP(A64,График!A:C,2,TRUE)</f>
        <v>21704</v>
      </c>
      <c r="C64" s="332" t="str">
        <f>VLOOKUP(A64,График!A:D,3,TRUE)</f>
        <v>Голигузова Лилия Азатовна</v>
      </c>
      <c r="D64" s="331" t="str">
        <f>VLOOKUP(C64,'Список КК'!M:O,3,0)</f>
        <v>кассир-консультант</v>
      </c>
      <c r="E64" s="336" t="str">
        <f>IF(ISTEXT(График!G53),График!G53,(CONCATENATE(TEXT(График!G53,"ч:мм"),"-",TEXT(График!H53,"ч:ММ"))))</f>
        <v>11:30-20:30</v>
      </c>
      <c r="F64" s="336" t="str">
        <f>IF(ISTEXT(График!J53),График!J53,(CONCATENATE(TEXT(График!J53,"ч:мм"),"-",TEXT(График!K53,"ч:ММ"))))</f>
        <v>11:30-20:30</v>
      </c>
      <c r="G64" s="336" t="str">
        <f>IF(ISTEXT(График!M53),График!M53,(CONCATENATE(TEXT(График!M53,"ч:мм"),"-",TEXT(График!N53,"ч:ММ"))))</f>
        <v>15:30-0:30</v>
      </c>
      <c r="H64" s="336" t="str">
        <f>IF(ISTEXT(График!P53),График!P53,(CONCATENATE(TEXT(График!P53,"ч:мм"),"-",TEXT(График!Q53,"ч:ММ"))))</f>
        <v>15:30-0:30</v>
      </c>
      <c r="I64" s="336" t="str">
        <f>IF(ISTEXT(График!S53),График!S53,(CONCATENATE(TEXT(График!S53,"ч:мм"),"-",TEXT(График!T53,"ч:ММ"))))</f>
        <v>В</v>
      </c>
      <c r="J64" s="336" t="str">
        <f>IF(ISTEXT(График!V53),График!V53,(CONCATENATE(TEXT(График!V53,"ч:мм"),"-",TEXT(График!W53,"ч:ММ"))))</f>
        <v>В</v>
      </c>
      <c r="K64" s="336" t="str">
        <f>IF(ISTEXT(График!Y53),График!Y53,(CONCATENATE(TEXT(График!Y53,"ч:мм"),"-",TEXT(График!Z53,"ч:ММ"))))</f>
        <v>6:45-15:45</v>
      </c>
      <c r="L64" s="336" t="str">
        <f>IF(ISTEXT(График!AB53),График!AB53,(CONCATENATE(TEXT(График!AB53,"ч:мм"),"-",TEXT(График!AC53,"ч:ММ"))))</f>
        <v>6:45-15:45</v>
      </c>
      <c r="M64" s="336" t="str">
        <f>IF(ISTEXT(График!AE53),График!AE53,(CONCATENATE(TEXT(График!AE53,"ч:мм"),"-",TEXT(График!AF53,"ч:ММ"))))</f>
        <v>6:45-15:45</v>
      </c>
      <c r="N64" s="336" t="str">
        <f>IF(ISTEXT(График!AH53),График!AH53,(CONCATENATE(TEXT(График!AH53,"ч:мм"),"-",TEXT(График!AI53,"ч:ММ"))))</f>
        <v>6:45-18:00</v>
      </c>
      <c r="O64" s="336" t="str">
        <f>IF(ISTEXT(График!AK53),График!AK53,(CONCATENATE(TEXT(График!AK53,"ч:мм"),"-",TEXT(График!AL53,"ч:ММ"))))</f>
        <v>В</v>
      </c>
      <c r="P64" s="336" t="str">
        <f>IF(ISTEXT(График!AN53),График!AN53,(CONCATENATE(TEXT(График!AN53,"ч:мм"),"-",TEXT(График!AO53,"ч:ММ"))))</f>
        <v>В</v>
      </c>
      <c r="Q64" s="336" t="str">
        <f>IF(ISTEXT(График!AQ53),График!AQ53,(CONCATENATE(TEXT(График!AQ53,"ч:мм"),"-",TEXT(График!AR53,"ч:ММ"))))</f>
        <v>11:00-20:00</v>
      </c>
      <c r="R64" s="336" t="str">
        <f>IF(ISTEXT(График!AT53),График!AT53,(CONCATENATE(TEXT(График!AT53,"ч:мм"),"-",TEXT(График!AU53,"ч:ММ"))))</f>
        <v>8:30-17:30</v>
      </c>
      <c r="S64" s="336" t="str">
        <f>IF(ISTEXT(График!AW53),График!AW53,(CONCATENATE(TEXT(График!AW53,"ч:мм"),"-",TEXT(График!AX53,"ч:ММ"))))</f>
        <v>10:00-19:00</v>
      </c>
      <c r="T64" s="336" t="str">
        <f>IF(ISTEXT(График!AZ53),График!AZ53,(CONCATENATE(TEXT(График!AZ53,"ч:мм"),"-",TEXT(График!BA53,"ч:ММ"))))</f>
        <v>14:00-23:00</v>
      </c>
      <c r="U64" s="336" t="str">
        <f>IF(ISTEXT(График!BC53),График!BC53,(CONCATENATE(TEXT(График!BC53,"ч:мм"),"-",TEXT(График!BD53,"ч:ММ"))))</f>
        <v>В</v>
      </c>
      <c r="V64" s="336" t="str">
        <f>IF(ISTEXT(График!BF53),График!BF53,(CONCATENATE(TEXT(График!BF53,"ч:мм"),"-",TEXT(График!BG53,"ч:ММ"))))</f>
        <v>В</v>
      </c>
      <c r="W64" s="336" t="str">
        <f>IF(ISTEXT(График!BI53),График!BI53,(CONCATENATE(TEXT(График!BI53,"ч:мм"),"-",TEXT(График!BJ53,"ч:ММ"))))</f>
        <v>15:00-0:00</v>
      </c>
      <c r="X64" s="336" t="str">
        <f>IF(ISTEXT(График!BL53),График!BL53,(CONCATENATE(TEXT(График!BL53,"ч:мм"),"-",TEXT(График!BM53,"ч:ММ"))))</f>
        <v>15:30-0:30</v>
      </c>
      <c r="Y64" s="336" t="str">
        <f>IF(ISTEXT(График!BO53),График!BO53,(CONCATENATE(TEXT(График!BO53,"ч:мм"),"-",TEXT(График!BP53,"ч:ММ"))))</f>
        <v>15:30-0:30</v>
      </c>
      <c r="Z64" s="336" t="str">
        <f>IF(ISTEXT(График!BR53),График!BR53,(CONCATENATE(TEXT(График!BR53,"ч:мм"),"-",TEXT(График!BS53,"ч:ММ"))))</f>
        <v>15:30-0:30</v>
      </c>
      <c r="AA64" s="336" t="str">
        <f>IF(ISTEXT(График!BU53),График!BU53,(CONCATENATE(TEXT(График!BU53,"ч:мм"),"-",TEXT(График!BV53,"ч:ММ"))))</f>
        <v>В</v>
      </c>
      <c r="AB64" s="336" t="str">
        <f>IF(ISTEXT(График!BX53),График!BX53,(CONCATENATE(TEXT(График!BX53,"ч:мм"),"-",TEXT(График!BY53,"ч:ММ"))))</f>
        <v>В</v>
      </c>
      <c r="AC64" s="336" t="str">
        <f>IF(ISTEXT(График!CA53),График!CA53,(CONCATENATE(TEXT(График!CA53,"ч:мм"),"-",TEXT(График!CB53,"ч:ММ"))))</f>
        <v>7:30-16:30</v>
      </c>
      <c r="AD64" s="336" t="str">
        <f>IF(ISTEXT(График!CD53),График!CD53,(CONCATENATE(TEXT(График!CD53,"ч:мм"),"-",TEXT(График!CE53,"ч:ММ"))))</f>
        <v>7:30-16:30</v>
      </c>
      <c r="AE64" s="336" t="str">
        <f>IF(ISTEXT(График!CG53),График!CG53,(CONCATENATE(TEXT(График!CG53,"ч:мм"),"-",TEXT(График!CH53,"ч:ММ"))))</f>
        <v>15:30-0:30</v>
      </c>
      <c r="AF64" s="336" t="str">
        <f>IF(ISTEXT(График!CJ53),График!CJ53,(CONCATENATE(TEXT(График!CJ53,"ч:мм"),"-",TEXT(График!CK53,"ч:ММ"))))</f>
        <v>15:30-0:30</v>
      </c>
      <c r="AG64" s="336" t="str">
        <f>IF(ISTEXT(График!CM53),График!CM53,(CONCATENATE(TEXT(График!CM53,"ч:мм"),"-",TEXT(График!CN53,"ч:ММ"))))</f>
        <v>В</v>
      </c>
      <c r="AH64" s="336" t="str">
        <f>IF(ISTEXT(График!CP53),График!CP53,(CONCATENATE(TEXT(График!CP53,"ч:мм"),"-",TEXT(График!CQ53,"ч:ММ"))))</f>
        <v>В</v>
      </c>
      <c r="AI64" s="336" t="str">
        <f>IF(ISTEXT(График!CS53),График!CS53,(CONCATENATE(TEXT(График!CS53,"ч:мм"),"-",TEXT(График!CT53,"ч:ММ"))))</f>
        <v>0:00-0:00</v>
      </c>
      <c r="AJ64" s="98"/>
      <c r="AK64" s="397"/>
    </row>
    <row r="65" spans="1:37" ht="44.25" thickBot="1" x14ac:dyDescent="0.35">
      <c r="A65" s="94">
        <v>49</v>
      </c>
      <c r="B65" s="478">
        <f>VLOOKUP(A65,График!A:C,2,TRUE)</f>
        <v>34918</v>
      </c>
      <c r="C65" s="332" t="str">
        <f>VLOOKUP(A65,График!A:D,3,TRUE)</f>
        <v>Гордова Анна Александровна</v>
      </c>
      <c r="D65" s="331" t="str">
        <f>VLOOKUP(C65,'Список КК'!M:O,3,0)</f>
        <v>кассир-консультант</v>
      </c>
      <c r="E65" s="336" t="str">
        <f>IF(ISTEXT(График!G54),График!G54,(CONCATENATE(TEXT(График!G54,"ч:мм"),"-",TEXT(График!H54,"ч:ММ"))))</f>
        <v>15:30-0:30</v>
      </c>
      <c r="F65" s="336" t="str">
        <f>IF(ISTEXT(График!J54),График!J54,(CONCATENATE(TEXT(График!J54,"ч:мм"),"-",TEXT(График!K54,"ч:ММ"))))</f>
        <v>15:30-0:30</v>
      </c>
      <c r="G65" s="336" t="str">
        <f>IF(ISTEXT(График!M54),График!M54,(CONCATENATE(TEXT(График!M54,"ч:мм"),"-",TEXT(График!N54,"ч:ММ"))))</f>
        <v>15:30-0:30</v>
      </c>
      <c r="H65" s="336" t="str">
        <f>IF(ISTEXT(График!P54),График!P54,(CONCATENATE(TEXT(График!P54,"ч:мм"),"-",TEXT(График!Q54,"ч:ММ"))))</f>
        <v>В</v>
      </c>
      <c r="I65" s="336" t="str">
        <f>IF(ISTEXT(График!S54),График!S54,(CONCATENATE(TEXT(График!S54,"ч:мм"),"-",TEXT(График!T54,"ч:ММ"))))</f>
        <v>В</v>
      </c>
      <c r="J65" s="336" t="str">
        <f>IF(ISTEXT(График!V54),График!V54,(CONCATENATE(TEXT(График!V54,"ч:мм"),"-",TEXT(График!W54,"ч:ММ"))))</f>
        <v>6:45-15:45</v>
      </c>
      <c r="K65" s="336" t="str">
        <f>IF(ISTEXT(График!Y54),График!Y54,(CONCATENATE(TEXT(График!Y54,"ч:мм"),"-",TEXT(График!Z54,"ч:ММ"))))</f>
        <v>6:45-15:45</v>
      </c>
      <c r="L65" s="336" t="str">
        <f>IF(ISTEXT(График!AB54),График!AB54,(CONCATENATE(TEXT(График!AB54,"ч:мм"),"-",TEXT(График!AC54,"ч:ММ"))))</f>
        <v>6:45-15:45</v>
      </c>
      <c r="M65" s="336" t="str">
        <f>IF(ISTEXT(График!AE54),График!AE54,(CONCATENATE(TEXT(График!AE54,"ч:мм"),"-",TEXT(График!AF54,"ч:ММ"))))</f>
        <v>6:45-15:45</v>
      </c>
      <c r="N65" s="336" t="str">
        <f>IF(ISTEXT(График!AH54),График!AH54,(CONCATENATE(TEXT(График!AH54,"ч:мм"),"-",TEXT(График!AI54,"ч:ММ"))))</f>
        <v>7:30-16:30</v>
      </c>
      <c r="O65" s="336" t="str">
        <f>IF(ISTEXT(График!AK54),График!AK54,(CONCATENATE(TEXT(График!AK54,"ч:мм"),"-",TEXT(График!AL54,"ч:ММ"))))</f>
        <v>В</v>
      </c>
      <c r="P65" s="336" t="str">
        <f>IF(ISTEXT(График!AN54),График!AN54,(CONCATENATE(TEXT(График!AN54,"ч:мм"),"-",TEXT(График!AO54,"ч:ММ"))))</f>
        <v>В</v>
      </c>
      <c r="Q65" s="336" t="str">
        <f>IF(ISTEXT(График!AQ54),График!AQ54,(CONCATENATE(TEXT(График!AQ54,"ч:мм"),"-",TEXT(График!AR54,"ч:ММ"))))</f>
        <v>15:30-0:30</v>
      </c>
      <c r="R65" s="336" t="str">
        <f>IF(ISTEXT(График!AT54),График!AT54,(CONCATENATE(TEXT(График!AT54,"ч:мм"),"-",TEXT(График!AU54,"ч:ММ"))))</f>
        <v>15:00-0:00</v>
      </c>
      <c r="S65" s="336" t="str">
        <f>IF(ISTEXT(График!AW54),График!AW54,(CONCATENATE(TEXT(График!AW54,"ч:мм"),"-",TEXT(График!AX54,"ч:ММ"))))</f>
        <v>15:00-0:00</v>
      </c>
      <c r="T65" s="336" t="str">
        <f>IF(ISTEXT(График!AZ54),График!AZ54,(CONCATENATE(TEXT(График!AZ54,"ч:мм"),"-",TEXT(График!BA54,"ч:ММ"))))</f>
        <v>В</v>
      </c>
      <c r="U65" s="336" t="str">
        <f>IF(ISTEXT(График!BC54),График!BC54,(CONCATENATE(TEXT(График!BC54,"ч:мм"),"-",TEXT(График!BD54,"ч:ММ"))))</f>
        <v>В</v>
      </c>
      <c r="V65" s="336" t="str">
        <f>IF(ISTEXT(График!BF54),График!BF54,(CONCATENATE(TEXT(График!BF54,"ч:мм"),"-",TEXT(График!BG54,"ч:ММ"))))</f>
        <v>9:30-18:30</v>
      </c>
      <c r="W65" s="336" t="str">
        <f>IF(ISTEXT(График!BI54),График!BI54,(CONCATENATE(TEXT(График!BI54,"ч:мм"),"-",TEXT(График!BJ54,"ч:ММ"))))</f>
        <v>10:00-19:00</v>
      </c>
      <c r="X65" s="336" t="str">
        <f>IF(ISTEXT(График!BL54),График!BL54,(CONCATENATE(TEXT(График!BL54,"ч:мм"),"-",TEXT(График!BM54,"ч:ММ"))))</f>
        <v>10:00-19:00</v>
      </c>
      <c r="Y65" s="336" t="str">
        <f>IF(ISTEXT(График!BO54),График!BO54,(CONCATENATE(TEXT(График!BO54,"ч:мм"),"-",TEXT(График!BP54,"ч:ММ"))))</f>
        <v>15:30-0:30</v>
      </c>
      <c r="Z65" s="336" t="str">
        <f>IF(ISTEXT(График!BR54),График!BR54,(CONCATENATE(TEXT(График!BR54,"ч:мм"),"-",TEXT(График!BS54,"ч:ММ"))))</f>
        <v>15:30-0:30</v>
      </c>
      <c r="AA65" s="336" t="str">
        <f>IF(ISTEXT(График!BU54),График!BU54,(CONCATENATE(TEXT(График!BU54,"ч:мм"),"-",TEXT(График!BV54,"ч:ММ"))))</f>
        <v>В</v>
      </c>
      <c r="AB65" s="336" t="str">
        <f>IF(ISTEXT(График!BX54),График!BX54,(CONCATENATE(TEXT(График!BX54,"ч:мм"),"-",TEXT(График!BY54,"ч:ММ"))))</f>
        <v>В</v>
      </c>
      <c r="AC65" s="336" t="str">
        <f>IF(ISTEXT(График!CA54),График!CA54,(CONCATENATE(TEXT(График!CA54,"ч:мм"),"-",TEXT(График!CB54,"ч:ММ"))))</f>
        <v>6:45-15:45</v>
      </c>
      <c r="AD65" s="336" t="str">
        <f>IF(ISTEXT(График!CD54),График!CD54,(CONCATENATE(TEXT(График!CD54,"ч:мм"),"-",TEXT(График!CE54,"ч:ММ"))))</f>
        <v>6:45-15:45</v>
      </c>
      <c r="AE65" s="336" t="str">
        <f>IF(ISTEXT(График!CG54),График!CG54,(CONCATENATE(TEXT(График!CG54,"ч:мм"),"-",TEXT(График!CH54,"ч:ММ"))))</f>
        <v>6:45-15:45</v>
      </c>
      <c r="AF65" s="336" t="str">
        <f>IF(ISTEXT(График!CJ54),График!CJ54,(CONCATENATE(TEXT(График!CJ54,"ч:мм"),"-",TEXT(График!CK54,"ч:ММ"))))</f>
        <v>В</v>
      </c>
      <c r="AG65" s="336" t="str">
        <f>IF(ISTEXT(График!CM54),График!CM54,(CONCATENATE(TEXT(График!CM54,"ч:мм"),"-",TEXT(График!CN54,"ч:ММ"))))</f>
        <v>В</v>
      </c>
      <c r="AH65" s="336" t="str">
        <f>IF(ISTEXT(График!CP54),График!CP54,(CONCATENATE(TEXT(График!CP54,"ч:мм"),"-",TEXT(График!CQ54,"ч:ММ"))))</f>
        <v>8:00-17:00</v>
      </c>
      <c r="AI65" s="336" t="str">
        <f>IF(ISTEXT(График!CS54),График!CS54,(CONCATENATE(TEXT(График!CS54,"ч:мм"),"-",TEXT(График!CT54,"ч:ММ"))))</f>
        <v>0:00-0:00</v>
      </c>
      <c r="AJ65" s="98"/>
      <c r="AK65" s="397"/>
    </row>
    <row r="66" spans="1:37" ht="44.25" thickBot="1" x14ac:dyDescent="0.35">
      <c r="A66" s="94">
        <v>50</v>
      </c>
      <c r="B66" s="478">
        <f>VLOOKUP(A66,График!A:C,2,TRUE)</f>
        <v>23991</v>
      </c>
      <c r="C66" s="332" t="str">
        <f>VLOOKUP(A66,График!A:D,3,TRUE)</f>
        <v>Гумаева Ниссо Киматшоевна</v>
      </c>
      <c r="D66" s="331" t="str">
        <f>VLOOKUP(C66,'Список КК'!M:O,3,0)</f>
        <v>кассир-консультант</v>
      </c>
      <c r="E66" s="336" t="str">
        <f>IF(ISTEXT(График!G55),График!G55,(CONCATENATE(TEXT(График!G55,"ч:мм"),"-",TEXT(График!H55,"ч:ММ"))))</f>
        <v>11:00-23:00</v>
      </c>
      <c r="F66" s="336" t="str">
        <f>IF(ISTEXT(График!J55),График!J55,(CONCATENATE(TEXT(График!J55,"ч:мм"),"-",TEXT(График!K55,"ч:ММ"))))</f>
        <v>В</v>
      </c>
      <c r="G66" s="336" t="str">
        <f>IF(ISTEXT(График!M55),График!M55,(CONCATENATE(TEXT(График!M55,"ч:мм"),"-",TEXT(График!N55,"ч:ММ"))))</f>
        <v>В</v>
      </c>
      <c r="H66" s="336" t="str">
        <f>IF(ISTEXT(График!P55),График!P55,(CONCATENATE(TEXT(График!P55,"ч:мм"),"-",TEXT(График!Q55,"ч:ММ"))))</f>
        <v>В</v>
      </c>
      <c r="I66" s="336" t="str">
        <f>IF(ISTEXT(График!S55),График!S55,(CONCATENATE(TEXT(График!S55,"ч:мм"),"-",TEXT(График!T55,"ч:ММ"))))</f>
        <v>В</v>
      </c>
      <c r="J66" s="336" t="str">
        <f>IF(ISTEXT(График!V55),График!V55,(CONCATENATE(TEXT(График!V55,"ч:мм"),"-",TEXT(График!W55,"ч:ММ"))))</f>
        <v>17:00-0:00</v>
      </c>
      <c r="K66" s="336" t="str">
        <f>IF(ISTEXT(График!Y55),График!Y55,(CONCATENATE(TEXT(График!Y55,"ч:мм"),"-",TEXT(График!Z55,"ч:ММ"))))</f>
        <v>13:00-0:00</v>
      </c>
      <c r="L66" s="336" t="str">
        <f>IF(ISTEXT(График!AB55),График!AB55,(CONCATENATE(TEXT(График!AB55,"ч:мм"),"-",TEXT(График!AC55,"ч:ММ"))))</f>
        <v>13:00-0:00</v>
      </c>
      <c r="M66" s="336" t="str">
        <f>IF(ISTEXT(График!AE55),График!AE55,(CONCATENATE(TEXT(График!AE55,"ч:мм"),"-",TEXT(График!AF55,"ч:ММ"))))</f>
        <v>В</v>
      </c>
      <c r="N66" s="336" t="str">
        <f>IF(ISTEXT(График!AH55),График!AH55,(CONCATENATE(TEXT(График!AH55,"ч:мм"),"-",TEXT(График!AI55,"ч:ММ"))))</f>
        <v>В</v>
      </c>
      <c r="O66" s="336" t="str">
        <f>IF(ISTEXT(График!AK55),График!AK55,(CONCATENATE(TEXT(График!AK55,"ч:мм"),"-",TEXT(График!AL55,"ч:ММ"))))</f>
        <v>В</v>
      </c>
      <c r="P66" s="336" t="str">
        <f>IF(ISTEXT(График!AN55),График!AN55,(CONCATENATE(TEXT(График!AN55,"ч:мм"),"-",TEXT(График!AO55,"ч:ММ"))))</f>
        <v>В</v>
      </c>
      <c r="Q66" s="336" t="str">
        <f>IF(ISTEXT(График!AQ55),График!AQ55,(CONCATENATE(TEXT(График!AQ55,"ч:мм"),"-",TEXT(График!AR55,"ч:ММ"))))</f>
        <v>17:00-0:00</v>
      </c>
      <c r="R66" s="336" t="str">
        <f>IF(ISTEXT(График!AT55),График!AT55,(CONCATENATE(TEXT(График!AT55,"ч:мм"),"-",TEXT(График!AU55,"ч:ММ"))))</f>
        <v>12:00-23:00</v>
      </c>
      <c r="S66" s="336" t="str">
        <f>IF(ISTEXT(График!AW55),График!AW55,(CONCATENATE(TEXT(График!AW55,"ч:мм"),"-",TEXT(График!AX55,"ч:ММ"))))</f>
        <v>11:00-23:00</v>
      </c>
      <c r="T66" s="336" t="str">
        <f>IF(ISTEXT(График!AZ55),График!AZ55,(CONCATENATE(TEXT(График!AZ55,"ч:мм"),"-",TEXT(График!BA55,"ч:ММ"))))</f>
        <v>В</v>
      </c>
      <c r="U66" s="336" t="str">
        <f>IF(ISTEXT(График!BC55),График!BC55,(CONCATENATE(TEXT(График!BC55,"ч:мм"),"-",TEXT(График!BD55,"ч:ММ"))))</f>
        <v>В</v>
      </c>
      <c r="V66" s="336" t="str">
        <f>IF(ISTEXT(График!BF55),График!BF55,(CONCATENATE(TEXT(График!BF55,"ч:мм"),"-",TEXT(График!BG55,"ч:ММ"))))</f>
        <v>В</v>
      </c>
      <c r="W66" s="336" t="str">
        <f>IF(ISTEXT(График!BI55),График!BI55,(CONCATENATE(TEXT(График!BI55,"ч:мм"),"-",TEXT(График!BJ55,"ч:ММ"))))</f>
        <v>В</v>
      </c>
      <c r="X66" s="336" t="str">
        <f>IF(ISTEXT(График!BL55),График!BL55,(CONCATENATE(TEXT(График!BL55,"ч:мм"),"-",TEXT(График!BM55,"ч:ММ"))))</f>
        <v>17:00-0:00</v>
      </c>
      <c r="Y66" s="336" t="str">
        <f>IF(ISTEXT(График!BO55),График!BO55,(CONCATENATE(TEXT(График!BO55,"ч:мм"),"-",TEXT(График!BP55,"ч:ММ"))))</f>
        <v>13:00-0:00</v>
      </c>
      <c r="Z66" s="336" t="str">
        <f>IF(ISTEXT(График!BR55),График!BR55,(CONCATENATE(TEXT(График!BR55,"ч:мм"),"-",TEXT(График!BS55,"ч:ММ"))))</f>
        <v>12:00-0:00</v>
      </c>
      <c r="AA66" s="336" t="str">
        <f>IF(ISTEXT(График!BU55),График!BU55,(CONCATENATE(TEXT(График!BU55,"ч:мм"),"-",TEXT(График!BV55,"ч:ММ"))))</f>
        <v>В</v>
      </c>
      <c r="AB66" s="336" t="str">
        <f>IF(ISTEXT(График!BX55),График!BX55,(CONCATENATE(TEXT(График!BX55,"ч:мм"),"-",TEXT(График!BY55,"ч:ММ"))))</f>
        <v>В</v>
      </c>
      <c r="AC66" s="336" t="str">
        <f>IF(ISTEXT(График!CA55),График!CA55,(CONCATENATE(TEXT(График!CA55,"ч:мм"),"-",TEXT(График!CB55,"ч:ММ"))))</f>
        <v>В</v>
      </c>
      <c r="AD66" s="336" t="str">
        <f>IF(ISTEXT(График!CD55),График!CD55,(CONCATENATE(TEXT(График!CD55,"ч:мм"),"-",TEXT(График!CE55,"ч:ММ"))))</f>
        <v>В</v>
      </c>
      <c r="AE66" s="336" t="str">
        <f>IF(ISTEXT(График!CG55),График!CG55,(CONCATENATE(TEXT(График!CG55,"ч:мм"),"-",TEXT(График!CH55,"ч:ММ"))))</f>
        <v>17:00-0:00</v>
      </c>
      <c r="AF66" s="336" t="str">
        <f>IF(ISTEXT(График!CJ55),График!CJ55,(CONCATENATE(TEXT(График!CJ55,"ч:мм"),"-",TEXT(График!CK55,"ч:ММ"))))</f>
        <v>12:00-23:00</v>
      </c>
      <c r="AG66" s="336" t="str">
        <f>IF(ISTEXT(График!CM55),График!CM55,(CONCATENATE(TEXT(График!CM55,"ч:мм"),"-",TEXT(График!CN55,"ч:ММ"))))</f>
        <v>12:00-0:00</v>
      </c>
      <c r="AH66" s="336" t="str">
        <f>IF(ISTEXT(График!CP55),График!CP55,(CONCATENATE(TEXT(График!CP55,"ч:мм"),"-",TEXT(График!CQ55,"ч:ММ"))))</f>
        <v>В</v>
      </c>
      <c r="AI66" s="336" t="str">
        <f>IF(ISTEXT(График!CS55),График!CS55,(CONCATENATE(TEXT(График!CS55,"ч:мм"),"-",TEXT(График!CT55,"ч:ММ"))))</f>
        <v>0:00-0:00</v>
      </c>
      <c r="AJ66" s="98"/>
      <c r="AK66" s="397"/>
    </row>
    <row r="67" spans="1:37" ht="44.25" thickBot="1" x14ac:dyDescent="0.35">
      <c r="A67" s="94">
        <v>51</v>
      </c>
      <c r="B67" s="478">
        <f>VLOOKUP(A67,График!A:C,2,TRUE)</f>
        <v>45600</v>
      </c>
      <c r="C67" s="332" t="str">
        <f>VLOOKUP(A67,График!A:D,3,TRUE)</f>
        <v>Даниелов Александр Олегович</v>
      </c>
      <c r="D67" s="331" t="str">
        <f>VLOOKUP(C67,'Список КК'!M:O,3,0)</f>
        <v>кассир-консультант</v>
      </c>
      <c r="E67" s="336" t="str">
        <f>IF(ISTEXT(График!G56),График!G56,(CONCATENATE(TEXT(График!G56,"ч:мм"),"-",TEXT(График!H56,"ч:ММ"))))</f>
        <v>В</v>
      </c>
      <c r="F67" s="336" t="str">
        <f>IF(ISTEXT(График!J56),График!J56,(CONCATENATE(TEXT(График!J56,"ч:мм"),"-",TEXT(График!K56,"ч:ММ"))))</f>
        <v>17:00-23:00</v>
      </c>
      <c r="G67" s="336" t="str">
        <f>IF(ISTEXT(График!M56),График!M56,(CONCATENATE(TEXT(График!M56,"ч:мм"),"-",TEXT(График!N56,"ч:ММ"))))</f>
        <v>В</v>
      </c>
      <c r="H67" s="336" t="str">
        <f>IF(ISTEXT(График!P56),График!P56,(CONCATENATE(TEXT(График!P56,"ч:мм"),"-",TEXT(График!Q56,"ч:ММ"))))</f>
        <v>17:00-23:00</v>
      </c>
      <c r="I67" s="336" t="str">
        <f>IF(ISTEXT(График!S56),График!S56,(CONCATENATE(TEXT(График!S56,"ч:мм"),"-",TEXT(График!T56,"ч:ММ"))))</f>
        <v>В</v>
      </c>
      <c r="J67" s="336" t="str">
        <f>IF(ISTEXT(График!V56),График!V56,(CONCATENATE(TEXT(График!V56,"ч:мм"),"-",TEXT(График!W56,"ч:ММ"))))</f>
        <v>17:00-23:00</v>
      </c>
      <c r="K67" s="336" t="str">
        <f>IF(ISTEXT(График!Y56),График!Y56,(CONCATENATE(TEXT(График!Y56,"ч:мм"),"-",TEXT(График!Z56,"ч:ММ"))))</f>
        <v>17:00-23:00</v>
      </c>
      <c r="L67" s="336" t="str">
        <f>IF(ISTEXT(График!AB56),График!AB56,(CONCATENATE(TEXT(График!AB56,"ч:мм"),"-",TEXT(График!AC56,"ч:ММ"))))</f>
        <v>В</v>
      </c>
      <c r="M67" s="336" t="str">
        <f>IF(ISTEXT(График!AE56),График!AE56,(CONCATENATE(TEXT(График!AE56,"ч:мм"),"-",TEXT(График!AF56,"ч:ММ"))))</f>
        <v>17:00-23:00</v>
      </c>
      <c r="N67" s="336" t="str">
        <f>IF(ISTEXT(График!AH56),График!AH56,(CONCATENATE(TEXT(График!AH56,"ч:мм"),"-",TEXT(График!AI56,"ч:ММ"))))</f>
        <v>В</v>
      </c>
      <c r="O67" s="336" t="str">
        <f>IF(ISTEXT(График!AK56),График!AK56,(CONCATENATE(TEXT(График!AK56,"ч:мм"),"-",TEXT(График!AL56,"ч:ММ"))))</f>
        <v>17:00-23:00</v>
      </c>
      <c r="P67" s="336" t="str">
        <f>IF(ISTEXT(График!AN56),График!AN56,(CONCATENATE(TEXT(График!AN56,"ч:мм"),"-",TEXT(График!AO56,"ч:ММ"))))</f>
        <v>В</v>
      </c>
      <c r="Q67" s="336" t="str">
        <f>IF(ISTEXT(График!AQ56),График!AQ56,(CONCATENATE(TEXT(График!AQ56,"ч:мм"),"-",TEXT(График!AR56,"ч:ММ"))))</f>
        <v>17:00-23:00</v>
      </c>
      <c r="R67" s="336" t="str">
        <f>IF(ISTEXT(График!AT56),График!AT56,(CONCATENATE(TEXT(График!AT56,"ч:мм"),"-",TEXT(График!AU56,"ч:ММ"))))</f>
        <v>17:00-23:00</v>
      </c>
      <c r="S67" s="336" t="str">
        <f>IF(ISTEXT(График!AW56),График!AW56,(CONCATENATE(TEXT(График!AW56,"ч:мм"),"-",TEXT(График!AX56,"ч:ММ"))))</f>
        <v>В</v>
      </c>
      <c r="T67" s="336" t="str">
        <f>IF(ISTEXT(График!AZ56),График!AZ56,(CONCATENATE(TEXT(График!AZ56,"ч:мм"),"-",TEXT(График!BA56,"ч:ММ"))))</f>
        <v>17:00-23:00</v>
      </c>
      <c r="U67" s="336" t="str">
        <f>IF(ISTEXT(График!BC56),График!BC56,(CONCATENATE(TEXT(График!BC56,"ч:мм"),"-",TEXT(График!BD56,"ч:ММ"))))</f>
        <v>В</v>
      </c>
      <c r="V67" s="336" t="str">
        <f>IF(ISTEXT(График!BF56),График!BF56,(CONCATENATE(TEXT(График!BF56,"ч:мм"),"-",TEXT(График!BG56,"ч:ММ"))))</f>
        <v>17:00-23:00</v>
      </c>
      <c r="W67" s="336" t="str">
        <f>IF(ISTEXT(График!BI56),График!BI56,(CONCATENATE(TEXT(График!BI56,"ч:мм"),"-",TEXT(График!BJ56,"ч:ММ"))))</f>
        <v>В</v>
      </c>
      <c r="X67" s="336" t="str">
        <f>IF(ISTEXT(График!BL56),График!BL56,(CONCATENATE(TEXT(График!BL56,"ч:мм"),"-",TEXT(График!BM56,"ч:ММ"))))</f>
        <v>17:00-23:00</v>
      </c>
      <c r="Y67" s="336" t="str">
        <f>IF(ISTEXT(График!BO56),График!BO56,(CONCATENATE(TEXT(График!BO56,"ч:мм"),"-",TEXT(График!BP56,"ч:ММ"))))</f>
        <v>17:00-23:00</v>
      </c>
      <c r="Z67" s="336" t="str">
        <f>IF(ISTEXT(График!BR56),График!BR56,(CONCATENATE(TEXT(График!BR56,"ч:мм"),"-",TEXT(График!BS56,"ч:ММ"))))</f>
        <v>В</v>
      </c>
      <c r="AA67" s="336" t="str">
        <f>IF(ISTEXT(График!BU56),График!BU56,(CONCATENATE(TEXT(График!BU56,"ч:мм"),"-",TEXT(График!BV56,"ч:ММ"))))</f>
        <v>17:00-23:00</v>
      </c>
      <c r="AB67" s="336" t="str">
        <f>IF(ISTEXT(График!BX56),График!BX56,(CONCATENATE(TEXT(График!BX56,"ч:мм"),"-",TEXT(График!BY56,"ч:ММ"))))</f>
        <v>В</v>
      </c>
      <c r="AC67" s="336" t="str">
        <f>IF(ISTEXT(График!CA56),График!CA56,(CONCATENATE(TEXT(График!CA56,"ч:мм"),"-",TEXT(График!CB56,"ч:ММ"))))</f>
        <v>17:00-23:00</v>
      </c>
      <c r="AD67" s="336" t="str">
        <f>IF(ISTEXT(График!CD56),График!CD56,(CONCATENATE(TEXT(График!CD56,"ч:мм"),"-",TEXT(График!CE56,"ч:ММ"))))</f>
        <v>В</v>
      </c>
      <c r="AE67" s="336" t="str">
        <f>IF(ISTEXT(График!CG56),График!CG56,(CONCATENATE(TEXT(График!CG56,"ч:мм"),"-",TEXT(График!CH56,"ч:ММ"))))</f>
        <v>17:00-23:00</v>
      </c>
      <c r="AF67" s="336" t="str">
        <f>IF(ISTEXT(График!CJ56),График!CJ56,(CONCATENATE(TEXT(График!CJ56,"ч:мм"),"-",TEXT(График!CK56,"ч:ММ"))))</f>
        <v>17:00-23:00</v>
      </c>
      <c r="AG67" s="336" t="str">
        <f>IF(ISTEXT(График!CM56),График!CM56,(CONCATENATE(TEXT(График!CM56,"ч:мм"),"-",TEXT(График!CN56,"ч:ММ"))))</f>
        <v>В</v>
      </c>
      <c r="AH67" s="336" t="str">
        <f>IF(ISTEXT(График!CP56),График!CP56,(CONCATENATE(TEXT(График!CP56,"ч:мм"),"-",TEXT(График!CQ56,"ч:ММ"))))</f>
        <v>17:00-23:00</v>
      </c>
      <c r="AI67" s="336" t="str">
        <f>IF(ISTEXT(График!CS56),График!CS56,(CONCATENATE(TEXT(График!CS56,"ч:мм"),"-",TEXT(График!CT56,"ч:ММ"))))</f>
        <v>0:00-0:00</v>
      </c>
      <c r="AJ67" s="98"/>
      <c r="AK67" s="397"/>
    </row>
    <row r="68" spans="1:37" ht="57" thickBot="1" x14ac:dyDescent="0.35">
      <c r="A68" s="94">
        <v>52</v>
      </c>
      <c r="B68" s="478">
        <f>VLOOKUP(A68,График!A:C,2,TRUE)</f>
        <v>24478</v>
      </c>
      <c r="C68" s="332" t="str">
        <f>VLOOKUP(A68,График!A:D,3,TRUE)</f>
        <v>Джумабаева Нуржамал Кельдибековна</v>
      </c>
      <c r="D68" s="331" t="str">
        <f>VLOOKUP(C68,'Список КК'!M:O,3,0)</f>
        <v>кассир-консультант</v>
      </c>
      <c r="E68" s="336" t="str">
        <f>IF(ISTEXT(График!G57),График!G57,(CONCATENATE(TEXT(График!G57,"ч:мм"),"-",TEXT(График!H57,"ч:ММ"))))</f>
        <v>В</v>
      </c>
      <c r="F68" s="336" t="str">
        <f>IF(ISTEXT(График!J57),График!J57,(CONCATENATE(TEXT(График!J57,"ч:мм"),"-",TEXT(График!K57,"ч:ММ"))))</f>
        <v>В</v>
      </c>
      <c r="G68" s="336" t="str">
        <f>IF(ISTEXT(График!M57),График!M57,(CONCATENATE(TEXT(График!M57,"ч:мм"),"-",TEXT(График!N57,"ч:ММ"))))</f>
        <v>10:00-15:00</v>
      </c>
      <c r="H68" s="336" t="str">
        <f>IF(ISTEXT(График!P57),График!P57,(CONCATENATE(TEXT(График!P57,"ч:мм"),"-",TEXT(График!Q57,"ч:ММ"))))</f>
        <v>10:00-15:00</v>
      </c>
      <c r="I68" s="336" t="str">
        <f>IF(ISTEXT(График!S57),График!S57,(CONCATENATE(TEXT(График!S57,"ч:мм"),"-",TEXT(График!T57,"ч:ММ"))))</f>
        <v>10:00-15:00</v>
      </c>
      <c r="J68" s="336" t="str">
        <f>IF(ISTEXT(График!V57),График!V57,(CONCATENATE(TEXT(График!V57,"ч:мм"),"-",TEXT(График!W57,"ч:ММ"))))</f>
        <v>10:00-15:00</v>
      </c>
      <c r="K68" s="336" t="str">
        <f>IF(ISTEXT(График!Y57),График!Y57,(CONCATENATE(TEXT(График!Y57,"ч:мм"),"-",TEXT(График!Z57,"ч:ММ"))))</f>
        <v>10:00-15:00</v>
      </c>
      <c r="L68" s="336" t="str">
        <f>IF(ISTEXT(График!AB57),График!AB57,(CONCATENATE(TEXT(График!AB57,"ч:мм"),"-",TEXT(График!AC57,"ч:ММ"))))</f>
        <v>В</v>
      </c>
      <c r="M68" s="336" t="str">
        <f>IF(ISTEXT(График!AE57),График!AE57,(CONCATENATE(TEXT(График!AE57,"ч:мм"),"-",TEXT(График!AF57,"ч:ММ"))))</f>
        <v>В</v>
      </c>
      <c r="N68" s="336" t="str">
        <f>IF(ISTEXT(График!AH57),График!AH57,(CONCATENATE(TEXT(График!AH57,"ч:мм"),"-",TEXT(График!AI57,"ч:ММ"))))</f>
        <v>10:00-15:00</v>
      </c>
      <c r="O68" s="336" t="str">
        <f>IF(ISTEXT(График!AK57),График!AK57,(CONCATENATE(TEXT(График!AK57,"ч:мм"),"-",TEXT(График!AL57,"ч:ММ"))))</f>
        <v>10:00-15:00</v>
      </c>
      <c r="P68" s="336" t="str">
        <f>IF(ISTEXT(График!AN57),График!AN57,(CONCATENATE(TEXT(График!AN57,"ч:мм"),"-",TEXT(График!AO57,"ч:ММ"))))</f>
        <v>10:00-15:00</v>
      </c>
      <c r="Q68" s="336" t="str">
        <f>IF(ISTEXT(График!AQ57),График!AQ57,(CONCATENATE(TEXT(График!AQ57,"ч:мм"),"-",TEXT(График!AR57,"ч:ММ"))))</f>
        <v>10:00-15:00</v>
      </c>
      <c r="R68" s="336" t="str">
        <f>IF(ISTEXT(График!AT57),График!AT57,(CONCATENATE(TEXT(График!AT57,"ч:мм"),"-",TEXT(График!AU57,"ч:ММ"))))</f>
        <v>10:00-15:00</v>
      </c>
      <c r="S68" s="336" t="str">
        <f>IF(ISTEXT(График!AW57),График!AW57,(CONCATENATE(TEXT(График!AW57,"ч:мм"),"-",TEXT(График!AX57,"ч:ММ"))))</f>
        <v>В</v>
      </c>
      <c r="T68" s="336" t="str">
        <f>IF(ISTEXT(График!AZ57),График!AZ57,(CONCATENATE(TEXT(График!AZ57,"ч:мм"),"-",TEXT(График!BA57,"ч:ММ"))))</f>
        <v>В</v>
      </c>
      <c r="U68" s="336" t="str">
        <f>IF(ISTEXT(График!BC57),График!BC57,(CONCATENATE(TEXT(График!BC57,"ч:мм"),"-",TEXT(График!BD57,"ч:ММ"))))</f>
        <v>10:00-15:00</v>
      </c>
      <c r="V68" s="336" t="str">
        <f>IF(ISTEXT(График!BF57),График!BF57,(CONCATENATE(TEXT(График!BF57,"ч:мм"),"-",TEXT(График!BG57,"ч:ММ"))))</f>
        <v>10:00-15:00</v>
      </c>
      <c r="W68" s="336" t="str">
        <f>IF(ISTEXT(График!BI57),График!BI57,(CONCATENATE(TEXT(График!BI57,"ч:мм"),"-",TEXT(График!BJ57,"ч:ММ"))))</f>
        <v>10:00-15:00</v>
      </c>
      <c r="X68" s="336" t="str">
        <f>IF(ISTEXT(График!BL57),График!BL57,(CONCATENATE(TEXT(График!BL57,"ч:мм"),"-",TEXT(График!BM57,"ч:ММ"))))</f>
        <v>10:00-15:00</v>
      </c>
      <c r="Y68" s="336" t="str">
        <f>IF(ISTEXT(График!BO57),График!BO57,(CONCATENATE(TEXT(График!BO57,"ч:мм"),"-",TEXT(График!BP57,"ч:ММ"))))</f>
        <v>10:00-15:00</v>
      </c>
      <c r="Z68" s="336" t="str">
        <f>IF(ISTEXT(График!BR57),График!BR57,(CONCATENATE(TEXT(График!BR57,"ч:мм"),"-",TEXT(График!BS57,"ч:ММ"))))</f>
        <v>В</v>
      </c>
      <c r="AA68" s="336" t="str">
        <f>IF(ISTEXT(График!BU57),График!BU57,(CONCATENATE(TEXT(График!BU57,"ч:мм"),"-",TEXT(График!BV57,"ч:ММ"))))</f>
        <v>В</v>
      </c>
      <c r="AB68" s="336" t="str">
        <f>IF(ISTEXT(График!BX57),График!BX57,(CONCATENATE(TEXT(График!BX57,"ч:мм"),"-",TEXT(График!BY57,"ч:ММ"))))</f>
        <v>10:00-15:00</v>
      </c>
      <c r="AC68" s="336" t="str">
        <f>IF(ISTEXT(График!CA57),График!CA57,(CONCATENATE(TEXT(График!CA57,"ч:мм"),"-",TEXT(График!CB57,"ч:ММ"))))</f>
        <v>10:00-15:00</v>
      </c>
      <c r="AD68" s="336" t="str">
        <f>IF(ISTEXT(График!CD57),График!CD57,(CONCATENATE(TEXT(График!CD57,"ч:мм"),"-",TEXT(График!CE57,"ч:ММ"))))</f>
        <v>10:00-15:00</v>
      </c>
      <c r="AE68" s="336" t="str">
        <f>IF(ISTEXT(График!CG57),График!CG57,(CONCATENATE(TEXT(График!CG57,"ч:мм"),"-",TEXT(График!CH57,"ч:ММ"))))</f>
        <v>10:00-15:00</v>
      </c>
      <c r="AF68" s="336" t="str">
        <f>IF(ISTEXT(График!CJ57),График!CJ57,(CONCATENATE(TEXT(График!CJ57,"ч:мм"),"-",TEXT(График!CK57,"ч:ММ"))))</f>
        <v>10:00-15:00</v>
      </c>
      <c r="AG68" s="336" t="str">
        <f>IF(ISTEXT(График!CM57),График!CM57,(CONCATENATE(TEXT(График!CM57,"ч:мм"),"-",TEXT(График!CN57,"ч:ММ"))))</f>
        <v>В</v>
      </c>
      <c r="AH68" s="336" t="str">
        <f>IF(ISTEXT(График!CP57),График!CP57,(CONCATENATE(TEXT(График!CP57,"ч:мм"),"-",TEXT(График!CQ57,"ч:ММ"))))</f>
        <v>В</v>
      </c>
      <c r="AI68" s="336" t="str">
        <f>IF(ISTEXT(График!CS57),График!CS57,(CONCATENATE(TEXT(График!CS57,"ч:мм"),"-",TEXT(График!CT57,"ч:ММ"))))</f>
        <v>0:00-0:00</v>
      </c>
      <c r="AJ68" s="98"/>
      <c r="AK68" s="397"/>
    </row>
    <row r="69" spans="1:37" ht="44.25" thickBot="1" x14ac:dyDescent="0.35">
      <c r="A69" s="94">
        <v>53</v>
      </c>
      <c r="B69" s="478">
        <f>VLOOKUP(A69,График!A:C,2,TRUE)</f>
        <v>21718</v>
      </c>
      <c r="C69" s="332" t="str">
        <f>VLOOKUP(A69,График!A:D,3,TRUE)</f>
        <v>Дооронова Гульнура Рахматалыевна</v>
      </c>
      <c r="D69" s="331" t="str">
        <f>VLOOKUP(C69,'Список КК'!M:O,3,0)</f>
        <v>кассир-консультант</v>
      </c>
      <c r="E69" s="336" t="str">
        <f>IF(ISTEXT(График!G58),График!G58,(CONCATENATE(TEXT(График!G58,"ч:мм"),"-",TEXT(График!H58,"ч:ММ"))))</f>
        <v>16:00-1:00</v>
      </c>
      <c r="F69" s="336" t="str">
        <f>IF(ISTEXT(График!J58),График!J58,(CONCATENATE(TEXT(График!J58,"ч:мм"),"-",TEXT(График!K58,"ч:ММ"))))</f>
        <v>В</v>
      </c>
      <c r="G69" s="336" t="str">
        <f>IF(ISTEXT(График!M58),График!M58,(CONCATENATE(TEXT(График!M58,"ч:мм"),"-",TEXT(График!N58,"ч:ММ"))))</f>
        <v>В</v>
      </c>
      <c r="H69" s="336" t="str">
        <f>IF(ISTEXT(График!P58),График!P58,(CONCATENATE(TEXT(График!P58,"ч:мм"),"-",TEXT(График!Q58,"ч:ММ"))))</f>
        <v>6:00-15:00</v>
      </c>
      <c r="I69" s="336" t="str">
        <f>IF(ISTEXT(График!S58),График!S58,(CONCATENATE(TEXT(График!S58,"ч:мм"),"-",TEXT(График!T58,"ч:ММ"))))</f>
        <v>8:00-17:00</v>
      </c>
      <c r="J69" s="336" t="str">
        <f>IF(ISTEXT(График!V58),График!V58,(CONCATENATE(TEXT(График!V58,"ч:мм"),"-",TEXT(График!W58,"ч:ММ"))))</f>
        <v>8:00-17:00</v>
      </c>
      <c r="K69" s="336" t="str">
        <f>IF(ISTEXT(График!Y58),График!Y58,(CONCATENATE(TEXT(График!Y58,"ч:мм"),"-",TEXT(График!Z58,"ч:ММ"))))</f>
        <v>В</v>
      </c>
      <c r="L69" s="336" t="str">
        <f>IF(ISTEXT(График!AB58),График!AB58,(CONCATENATE(TEXT(График!AB58,"ч:мм"),"-",TEXT(График!AC58,"ч:ММ"))))</f>
        <v>В</v>
      </c>
      <c r="M69" s="336" t="str">
        <f>IF(ISTEXT(График!AE58),График!AE58,(CONCATENATE(TEXT(График!AE58,"ч:мм"),"-",TEXT(График!AF58,"ч:ММ"))))</f>
        <v>ОТ</v>
      </c>
      <c r="N69" s="336" t="str">
        <f>IF(ISTEXT(График!AH58),График!AH58,(CONCATENATE(TEXT(График!AH58,"ч:мм"),"-",TEXT(График!AI58,"ч:ММ"))))</f>
        <v>ОТ</v>
      </c>
      <c r="O69" s="336" t="str">
        <f>IF(ISTEXT(График!AK58),График!AK58,(CONCATENATE(TEXT(График!AK58,"ч:мм"),"-",TEXT(График!AL58,"ч:ММ"))))</f>
        <v>ОТ</v>
      </c>
      <c r="P69" s="336" t="str">
        <f>IF(ISTEXT(График!AN58),График!AN58,(CONCATENATE(TEXT(График!AN58,"ч:мм"),"-",TEXT(График!AO58,"ч:ММ"))))</f>
        <v>ОТ</v>
      </c>
      <c r="Q69" s="336" t="str">
        <f>IF(ISTEXT(График!AQ58),График!AQ58,(CONCATENATE(TEXT(График!AQ58,"ч:мм"),"-",TEXT(График!AR58,"ч:ММ"))))</f>
        <v>ОТ</v>
      </c>
      <c r="R69" s="336" t="str">
        <f>IF(ISTEXT(График!AT58),График!AT58,(CONCATENATE(TEXT(График!AT58,"ч:мм"),"-",TEXT(График!AU58,"ч:ММ"))))</f>
        <v>В</v>
      </c>
      <c r="S69" s="336" t="str">
        <f>IF(ISTEXT(График!AW58),График!AW58,(CONCATENATE(TEXT(График!AW58,"ч:мм"),"-",TEXT(График!AX58,"ч:ММ"))))</f>
        <v>В</v>
      </c>
      <c r="T69" s="336" t="str">
        <f>IF(ISTEXT(График!AZ58),График!AZ58,(CONCATENATE(TEXT(График!AZ58,"ч:мм"),"-",TEXT(График!BA58,"ч:ММ"))))</f>
        <v>6:00-15:00</v>
      </c>
      <c r="U69" s="336" t="str">
        <f>IF(ISTEXT(График!BC58),График!BC58,(CONCATENATE(TEXT(График!BC58,"ч:мм"),"-",TEXT(График!BD58,"ч:ММ"))))</f>
        <v>6:45-15:45</v>
      </c>
      <c r="V69" s="336" t="str">
        <f>IF(ISTEXT(График!BF58),График!BF58,(CONCATENATE(TEXT(График!BF58,"ч:мм"),"-",TEXT(График!BG58,"ч:ММ"))))</f>
        <v>7:00-16:00</v>
      </c>
      <c r="W69" s="336" t="str">
        <f>IF(ISTEXT(График!BI58),График!BI58,(CONCATENATE(TEXT(График!BI58,"ч:мм"),"-",TEXT(График!BJ58,"ч:ММ"))))</f>
        <v>8:00-17:00</v>
      </c>
      <c r="X69" s="336" t="str">
        <f>IF(ISTEXT(График!BL58),График!BL58,(CONCATENATE(TEXT(График!BL58,"ч:мм"),"-",TEXT(График!BM58,"ч:ММ"))))</f>
        <v>В</v>
      </c>
      <c r="Y69" s="336" t="str">
        <f>IF(ISTEXT(График!BO58),График!BO58,(CONCATENATE(TEXT(График!BO58,"ч:мм"),"-",TEXT(График!BP58,"ч:ММ"))))</f>
        <v>11:00-20:00</v>
      </c>
      <c r="Z69" s="336" t="str">
        <f>IF(ISTEXT(График!BR58),График!BR58,(CONCATENATE(TEXT(График!BR58,"ч:мм"),"-",TEXT(График!BS58,"ч:ММ"))))</f>
        <v>11:00-20:00</v>
      </c>
      <c r="AA69" s="336" t="str">
        <f>IF(ISTEXT(График!BU58),График!BU58,(CONCATENATE(TEXT(График!BU58,"ч:мм"),"-",TEXT(График!BV58,"ч:ММ"))))</f>
        <v>7:00-16:00</v>
      </c>
      <c r="AB69" s="336" t="str">
        <f>IF(ISTEXT(График!BX58),График!BX58,(CONCATENATE(TEXT(График!BX58,"ч:мм"),"-",TEXT(График!BY58,"ч:ММ"))))</f>
        <v>7:30-16:30</v>
      </c>
      <c r="AC69" s="336" t="str">
        <f>IF(ISTEXT(График!CA58),График!CA58,(CONCATENATE(TEXT(График!CA58,"ч:мм"),"-",TEXT(График!CB58,"ч:ММ"))))</f>
        <v>В</v>
      </c>
      <c r="AD69" s="336" t="str">
        <f>IF(ISTEXT(График!CD58),График!CD58,(CONCATENATE(TEXT(График!CD58,"ч:мм"),"-",TEXT(График!CE58,"ч:ММ"))))</f>
        <v>В</v>
      </c>
      <c r="AE69" s="336" t="str">
        <f>IF(ISTEXT(График!CG58),График!CG58,(CONCATENATE(TEXT(График!CG58,"ч:мм"),"-",TEXT(График!CH58,"ч:ММ"))))</f>
        <v>6:45-15:45</v>
      </c>
      <c r="AF69" s="336" t="str">
        <f>IF(ISTEXT(График!CJ58),График!CJ58,(CONCATENATE(TEXT(График!CJ58,"ч:мм"),"-",TEXT(График!CK58,"ч:ММ"))))</f>
        <v>6:45-15:45</v>
      </c>
      <c r="AG69" s="336" t="str">
        <f>IF(ISTEXT(График!CM58),График!CM58,(CONCATENATE(TEXT(График!CM58,"ч:мм"),"-",TEXT(График!CN58,"ч:ММ"))))</f>
        <v>11:00-20:00</v>
      </c>
      <c r="AH69" s="336" t="str">
        <f>IF(ISTEXT(График!CP58),График!CP58,(CONCATENATE(TEXT(График!CP58,"ч:мм"),"-",TEXT(График!CQ58,"ч:ММ"))))</f>
        <v>11:00-19:00</v>
      </c>
      <c r="AI69" s="336" t="str">
        <f>IF(ISTEXT(График!CS58),График!CS58,(CONCATENATE(TEXT(График!CS58,"ч:мм"),"-",TEXT(График!CT58,"ч:ММ"))))</f>
        <v>0:00-0:00</v>
      </c>
      <c r="AJ69" s="98"/>
      <c r="AK69" s="397"/>
    </row>
    <row r="70" spans="1:37" ht="44.25" thickBot="1" x14ac:dyDescent="0.35">
      <c r="A70" s="94">
        <v>54</v>
      </c>
      <c r="B70" s="478">
        <f>VLOOKUP(A70,График!A:C,2,TRUE)</f>
        <v>1163</v>
      </c>
      <c r="C70" s="332" t="str">
        <f>VLOOKUP(A70,График!A:D,3,TRUE)</f>
        <v>Ермилова Светлана Андреевна</v>
      </c>
      <c r="D70" s="331" t="str">
        <f>VLOOKUP(C70,'Список КК'!M:O,3,0)</f>
        <v>кассир-консультант</v>
      </c>
      <c r="E70" s="336" t="str">
        <f>IF(ISTEXT(График!G59),График!G59,(CONCATENATE(TEXT(График!G59,"ч:мм"),"-",TEXT(График!H59,"ч:ММ"))))</f>
        <v>В</v>
      </c>
      <c r="F70" s="336" t="str">
        <f>IF(ISTEXT(График!J59),График!J59,(CONCATENATE(TEXT(График!J59,"ч:мм"),"-",TEXT(График!K59,"ч:ММ"))))</f>
        <v>В</v>
      </c>
      <c r="G70" s="336" t="str">
        <f>IF(ISTEXT(График!M59),График!M59,(CONCATENATE(TEXT(График!M59,"ч:мм"),"-",TEXT(График!N59,"ч:ММ"))))</f>
        <v>В</v>
      </c>
      <c r="H70" s="336" t="str">
        <f>IF(ISTEXT(График!P59),График!P59,(CONCATENATE(TEXT(График!P59,"ч:мм"),"-",TEXT(График!Q59,"ч:ММ"))))</f>
        <v>7:00-19:00</v>
      </c>
      <c r="I70" s="336" t="str">
        <f>IF(ISTEXT(График!S59),График!S59,(CONCATENATE(TEXT(График!S59,"ч:мм"),"-",TEXT(График!T59,"ч:ММ"))))</f>
        <v>7:00-15:00</v>
      </c>
      <c r="J70" s="336" t="str">
        <f>IF(ISTEXT(График!V59),График!V59,(CONCATENATE(TEXT(График!V59,"ч:мм"),"-",TEXT(График!W59,"ч:ММ"))))</f>
        <v>В</v>
      </c>
      <c r="K70" s="336" t="str">
        <f>IF(ISTEXT(График!Y59),График!Y59,(CONCATENATE(TEXT(График!Y59,"ч:мм"),"-",TEXT(График!Z59,"ч:ММ"))))</f>
        <v>В</v>
      </c>
      <c r="L70" s="336" t="str">
        <f>IF(ISTEXT(График!AB59),График!AB59,(CONCATENATE(TEXT(График!AB59,"ч:мм"),"-",TEXT(График!AC59,"ч:ММ"))))</f>
        <v>В</v>
      </c>
      <c r="M70" s="336" t="str">
        <f>IF(ISTEXT(График!AE59),График!AE59,(CONCATENATE(TEXT(График!AE59,"ч:мм"),"-",TEXT(График!AF59,"ч:ММ"))))</f>
        <v>В</v>
      </c>
      <c r="N70" s="336" t="str">
        <f>IF(ISTEXT(График!AH59),График!AH59,(CONCATENATE(TEXT(График!AH59,"ч:мм"),"-",TEXT(График!AI59,"ч:ММ"))))</f>
        <v>В</v>
      </c>
      <c r="O70" s="336" t="str">
        <f>IF(ISTEXT(График!AK59),График!AK59,(CONCATENATE(TEXT(График!AK59,"ч:мм"),"-",TEXT(График!AL59,"ч:ММ"))))</f>
        <v>6:45-18:45</v>
      </c>
      <c r="P70" s="336" t="str">
        <f>IF(ISTEXT(График!AN59),График!AN59,(CONCATENATE(TEXT(График!AN59,"ч:мм"),"-",TEXT(График!AO59,"ч:ММ"))))</f>
        <v>6:45-18:45</v>
      </c>
      <c r="Q70" s="336" t="str">
        <f>IF(ISTEXT(График!AQ59),График!AQ59,(CONCATENATE(TEXT(График!AQ59,"ч:мм"),"-",TEXT(График!AR59,"ч:ММ"))))</f>
        <v>В</v>
      </c>
      <c r="R70" s="336" t="str">
        <f>IF(ISTEXT(График!AT59),График!AT59,(CONCATENATE(TEXT(График!AT59,"ч:мм"),"-",TEXT(График!AU59,"ч:ММ"))))</f>
        <v>В</v>
      </c>
      <c r="S70" s="336" t="str">
        <f>IF(ISTEXT(График!AW59),График!AW59,(CONCATENATE(TEXT(График!AW59,"ч:мм"),"-",TEXT(График!AX59,"ч:ММ"))))</f>
        <v>В</v>
      </c>
      <c r="T70" s="336" t="str">
        <f>IF(ISTEXT(График!AZ59),График!AZ59,(CONCATENATE(TEXT(График!AZ59,"ч:мм"),"-",TEXT(График!BA59,"ч:ММ"))))</f>
        <v>В</v>
      </c>
      <c r="U70" s="336" t="str">
        <f>IF(ISTEXT(График!BC59),График!BC59,(CONCATENATE(TEXT(График!BC59,"ч:мм"),"-",TEXT(График!BD59,"ч:ММ"))))</f>
        <v>В</v>
      </c>
      <c r="V70" s="336" t="str">
        <f>IF(ISTEXT(График!BF59),График!BF59,(CONCATENATE(TEXT(График!BF59,"ч:мм"),"-",TEXT(График!BG59,"ч:ММ"))))</f>
        <v>7:00-19:00</v>
      </c>
      <c r="W70" s="336" t="str">
        <f>IF(ISTEXT(График!BI59),График!BI59,(CONCATENATE(TEXT(График!BI59,"ч:мм"),"-",TEXT(График!BJ59,"ч:ММ"))))</f>
        <v>7:00-19:00</v>
      </c>
      <c r="X70" s="336" t="str">
        <f>IF(ISTEXT(График!BL59),График!BL59,(CONCATENATE(TEXT(График!BL59,"ч:мм"),"-",TEXT(График!BM59,"ч:ММ"))))</f>
        <v>В</v>
      </c>
      <c r="Y70" s="336" t="str">
        <f>IF(ISTEXT(График!BO59),График!BO59,(CONCATENATE(TEXT(График!BO59,"ч:мм"),"-",TEXT(График!BP59,"ч:ММ"))))</f>
        <v>В</v>
      </c>
      <c r="Z70" s="336" t="str">
        <f>IF(ISTEXT(График!BR59),График!BR59,(CONCATENATE(TEXT(График!BR59,"ч:мм"),"-",TEXT(График!BS59,"ч:ММ"))))</f>
        <v>В</v>
      </c>
      <c r="AA70" s="336" t="str">
        <f>IF(ISTEXT(График!BU59),График!BU59,(CONCATENATE(TEXT(График!BU59,"ч:мм"),"-",TEXT(График!BV59,"ч:ММ"))))</f>
        <v>В</v>
      </c>
      <c r="AB70" s="336" t="str">
        <f>IF(ISTEXT(График!BX59),График!BX59,(CONCATENATE(TEXT(График!BX59,"ч:мм"),"-",TEXT(График!BY59,"ч:ММ"))))</f>
        <v>В</v>
      </c>
      <c r="AC70" s="336" t="str">
        <f>IF(ISTEXT(График!CA59),График!CA59,(CONCATENATE(TEXT(График!CA59,"ч:мм"),"-",TEXT(График!CB59,"ч:ММ"))))</f>
        <v>6:45-18:45</v>
      </c>
      <c r="AD70" s="336" t="str">
        <f>IF(ISTEXT(График!CD59),График!CD59,(CONCATENATE(TEXT(График!CD59,"ч:мм"),"-",TEXT(График!CE59,"ч:ММ"))))</f>
        <v>6:45-18:45</v>
      </c>
      <c r="AE70" s="336" t="str">
        <f>IF(ISTEXT(График!CG59),График!CG59,(CONCATENATE(TEXT(График!CG59,"ч:мм"),"-",TEXT(График!CH59,"ч:ММ"))))</f>
        <v>В</v>
      </c>
      <c r="AF70" s="336" t="str">
        <f>IF(ISTEXT(График!CJ59),График!CJ59,(CONCATENATE(TEXT(График!CJ59,"ч:мм"),"-",TEXT(График!CK59,"ч:ММ"))))</f>
        <v>В</v>
      </c>
      <c r="AG70" s="336" t="str">
        <f>IF(ISTEXT(График!CM59),График!CM59,(CONCATENATE(TEXT(График!CM59,"ч:мм"),"-",TEXT(График!CN59,"ч:ММ"))))</f>
        <v>В</v>
      </c>
      <c r="AH70" s="336" t="str">
        <f>IF(ISTEXT(График!CP59),График!CP59,(CONCATENATE(TEXT(График!CP59,"ч:мм"),"-",TEXT(График!CQ59,"ч:ММ"))))</f>
        <v>В</v>
      </c>
      <c r="AI70" s="336" t="str">
        <f>IF(ISTEXT(График!CS59),График!CS59,(CONCATENATE(TEXT(График!CS59,"ч:мм"),"-",TEXT(График!CT59,"ч:ММ"))))</f>
        <v>0:00-0:00</v>
      </c>
      <c r="AJ70" s="98"/>
      <c r="AK70" s="397"/>
    </row>
    <row r="71" spans="1:37" ht="44.25" thickBot="1" x14ac:dyDescent="0.35">
      <c r="A71" s="94">
        <v>55</v>
      </c>
      <c r="B71" s="478">
        <f>VLOOKUP(A71,График!A:C,2,TRUE)</f>
        <v>45110</v>
      </c>
      <c r="C71" s="332" t="str">
        <f>VLOOKUP(A71,График!A:D,3,TRUE)</f>
        <v>Иванова Надежда Эриховна</v>
      </c>
      <c r="D71" s="331" t="str">
        <f>VLOOKUP(C71,'Список КК'!M:O,3,0)</f>
        <v>кассир-консультант</v>
      </c>
      <c r="E71" s="336" t="str">
        <f>IF(ISTEXT(График!G60),График!G60,(CONCATENATE(TEXT(График!G60,"ч:мм"),"-",TEXT(График!H60,"ч:ММ"))))</f>
        <v>6:45-15:45</v>
      </c>
      <c r="F71" s="336" t="str">
        <f>IF(ISTEXT(График!J60),График!J60,(CONCATENATE(TEXT(График!J60,"ч:мм"),"-",TEXT(График!K60,"ч:ММ"))))</f>
        <v>В</v>
      </c>
      <c r="G71" s="336" t="str">
        <f>IF(ISTEXT(График!M60),График!M60,(CONCATENATE(TEXT(График!M60,"ч:мм"),"-",TEXT(График!N60,"ч:ММ"))))</f>
        <v>15:30-0:30</v>
      </c>
      <c r="H71" s="336" t="str">
        <f>IF(ISTEXT(График!P60),График!P60,(CONCATENATE(TEXT(График!P60,"ч:мм"),"-",TEXT(График!Q60,"ч:ММ"))))</f>
        <v>15:30-0:30</v>
      </c>
      <c r="I71" s="336" t="str">
        <f>IF(ISTEXT(График!S60),График!S60,(CONCATENATE(TEXT(График!S60,"ч:мм"),"-",TEXT(График!T60,"ч:ММ"))))</f>
        <v>15:30-0:30</v>
      </c>
      <c r="J71" s="336" t="str">
        <f>IF(ISTEXT(График!V60),График!V60,(CONCATENATE(TEXT(График!V60,"ч:мм"),"-",TEXT(График!W60,"ч:ММ"))))</f>
        <v>В</v>
      </c>
      <c r="K71" s="336" t="str">
        <f>IF(ISTEXT(График!Y60),График!Y60,(CONCATENATE(TEXT(График!Y60,"ч:мм"),"-",TEXT(График!Z60,"ч:ММ"))))</f>
        <v>В</v>
      </c>
      <c r="L71" s="336" t="str">
        <f>IF(ISTEXT(График!AB60),График!AB60,(CONCATENATE(TEXT(График!AB60,"ч:мм"),"-",TEXT(График!AC60,"ч:ММ"))))</f>
        <v>В</v>
      </c>
      <c r="M71" s="336" t="str">
        <f>IF(ISTEXT(График!AE60),График!AE60,(CONCATENATE(TEXT(График!AE60,"ч:мм"),"-",TEXT(График!AF60,"ч:ММ"))))</f>
        <v>6:45-15:45</v>
      </c>
      <c r="N71" s="336" t="str">
        <f>IF(ISTEXT(График!AH60),График!AH60,(CONCATENATE(TEXT(График!AH60,"ч:мм"),"-",TEXT(График!AI60,"ч:ММ"))))</f>
        <v>6:45-15:45</v>
      </c>
      <c r="O71" s="336" t="str">
        <f>IF(ISTEXT(График!AK60),График!AK60,(CONCATENATE(TEXT(График!AK60,"ч:мм"),"-",TEXT(График!AL60,"ч:ММ"))))</f>
        <v>7:30-16:30</v>
      </c>
      <c r="P71" s="336" t="str">
        <f>IF(ISTEXT(График!AN60),График!AN60,(CONCATENATE(TEXT(График!AN60,"ч:мм"),"-",TEXT(График!AO60,"ч:ММ"))))</f>
        <v>11:30-20:30</v>
      </c>
      <c r="Q71" s="336" t="str">
        <f>IF(ISTEXT(График!AQ60),График!AQ60,(CONCATENATE(TEXT(График!AQ60,"ч:мм"),"-",TEXT(График!AR60,"ч:ММ"))))</f>
        <v>В</v>
      </c>
      <c r="R71" s="336" t="str">
        <f>IF(ISTEXT(График!AT60),График!AT60,(CONCATENATE(TEXT(График!AT60,"ч:мм"),"-",TEXT(График!AU60,"ч:ММ"))))</f>
        <v>15:30-0:30</v>
      </c>
      <c r="S71" s="336" t="str">
        <f>IF(ISTEXT(График!AW60),График!AW60,(CONCATENATE(TEXT(График!AW60,"ч:мм"),"-",TEXT(График!AX60,"ч:ММ"))))</f>
        <v>15:30-0:30</v>
      </c>
      <c r="T71" s="336" t="str">
        <f>IF(ISTEXT(График!AZ60),График!AZ60,(CONCATENATE(TEXT(График!AZ60,"ч:мм"),"-",TEXT(График!BA60,"ч:ММ"))))</f>
        <v>15:30-0:30</v>
      </c>
      <c r="U71" s="336" t="str">
        <f>IF(ISTEXT(График!BC60),График!BC60,(CONCATENATE(TEXT(График!BC60,"ч:мм"),"-",TEXT(График!BD60,"ч:ММ"))))</f>
        <v>15:30-0:30</v>
      </c>
      <c r="V71" s="336" t="str">
        <f>IF(ISTEXT(График!BF60),График!BF60,(CONCATENATE(TEXT(График!BF60,"ч:мм"),"-",TEXT(График!BG60,"ч:ММ"))))</f>
        <v>15:30-0:30</v>
      </c>
      <c r="W71" s="336" t="str">
        <f>IF(ISTEXT(График!BI60),График!BI60,(CONCATENATE(TEXT(График!BI60,"ч:мм"),"-",TEXT(График!BJ60,"ч:ММ"))))</f>
        <v>В</v>
      </c>
      <c r="X71" s="336" t="str">
        <f>IF(ISTEXT(График!BL60),График!BL60,(CONCATENATE(TEXT(График!BL60,"ч:мм"),"-",TEXT(График!BM60,"ч:ММ"))))</f>
        <v>В</v>
      </c>
      <c r="Y71" s="336" t="str">
        <f>IF(ISTEXT(График!BO60),График!BO60,(CONCATENATE(TEXT(График!BO60,"ч:мм"),"-",TEXT(График!BP60,"ч:ММ"))))</f>
        <v>6:45-15:45</v>
      </c>
      <c r="Z71" s="336" t="str">
        <f>IF(ISTEXT(График!BR60),График!BR60,(CONCATENATE(TEXT(График!BR60,"ч:мм"),"-",TEXT(График!BS60,"ч:ММ"))))</f>
        <v>6:45-15:45</v>
      </c>
      <c r="AA71" s="336" t="str">
        <f>IF(ISTEXT(График!BU60),График!BU60,(CONCATENATE(TEXT(График!BU60,"ч:мм"),"-",TEXT(График!BV60,"ч:ММ"))))</f>
        <v>9:30-18:30</v>
      </c>
      <c r="AB71" s="336" t="str">
        <f>IF(ISTEXT(График!BX60),График!BX60,(CONCATENATE(TEXT(График!BX60,"ч:мм"),"-",TEXT(График!BY60,"ч:ММ"))))</f>
        <v>10:00-19:00</v>
      </c>
      <c r="AC71" s="336" t="str">
        <f>IF(ISTEXT(График!CA60),График!CA60,(CONCATENATE(TEXT(График!CA60,"ч:мм"),"-",TEXT(График!CB60,"ч:ММ"))))</f>
        <v>10:30-19:30</v>
      </c>
      <c r="AD71" s="336" t="str">
        <f>IF(ISTEXT(График!CD60),График!CD60,(CONCATENATE(TEXT(График!CD60,"ч:мм"),"-",TEXT(График!CE60,"ч:ММ"))))</f>
        <v>В</v>
      </c>
      <c r="AE71" s="336" t="str">
        <f>IF(ISTEXT(График!CG60),График!CG60,(CONCATENATE(TEXT(График!CG60,"ч:мм"),"-",TEXT(График!CH60,"ч:ММ"))))</f>
        <v>В</v>
      </c>
      <c r="AF71" s="336" t="str">
        <f>IF(ISTEXT(График!CJ60),График!CJ60,(CONCATENATE(TEXT(График!CJ60,"ч:мм"),"-",TEXT(График!CK60,"ч:ММ"))))</f>
        <v>10:00-19:00</v>
      </c>
      <c r="AG71" s="336" t="str">
        <f>IF(ISTEXT(График!CM60),График!CM60,(CONCATENATE(TEXT(График!CM60,"ч:мм"),"-",TEXT(График!CN60,"ч:ММ"))))</f>
        <v>15:30-0:30</v>
      </c>
      <c r="AH71" s="336" t="str">
        <f>IF(ISTEXT(График!CP60),График!CP60,(CONCATENATE(TEXT(График!CP60,"ч:мм"),"-",TEXT(График!CQ60,"ч:ММ"))))</f>
        <v>16:30-0:30</v>
      </c>
      <c r="AI71" s="336" t="str">
        <f>IF(ISTEXT(График!CS60),График!CS60,(CONCATENATE(TEXT(График!CS60,"ч:мм"),"-",TEXT(График!CT60,"ч:ММ"))))</f>
        <v>0:00-0:00</v>
      </c>
      <c r="AJ71" s="98"/>
      <c r="AK71" s="397"/>
    </row>
    <row r="72" spans="1:37" ht="44.25" thickBot="1" x14ac:dyDescent="0.35">
      <c r="A72" s="94">
        <v>56</v>
      </c>
      <c r="B72" s="478">
        <f>VLOOKUP(A72,График!A:C,2,TRUE)</f>
        <v>8434</v>
      </c>
      <c r="C72" s="332" t="str">
        <f>VLOOKUP(A72,График!A:D,3,TRUE)</f>
        <v>Карпухина Юлия Анатольевна</v>
      </c>
      <c r="D72" s="331" t="str">
        <f>VLOOKUP(C72,'Список КК'!M:O,3,0)</f>
        <v>кассир-консультант</v>
      </c>
      <c r="E72" s="336" t="str">
        <f>IF(ISTEXT(График!G61),График!G61,(CONCATENATE(TEXT(График!G61,"ч:мм"),"-",TEXT(График!H61,"ч:ММ"))))</f>
        <v>8:30-17:30</v>
      </c>
      <c r="F72" s="336" t="str">
        <f>IF(ISTEXT(График!J61),График!J61,(CONCATENATE(TEXT(График!J61,"ч:мм"),"-",TEXT(График!K61,"ч:ММ"))))</f>
        <v>В</v>
      </c>
      <c r="G72" s="336" t="str">
        <f>IF(ISTEXT(График!M61),График!M61,(CONCATENATE(TEXT(График!M61,"ч:мм"),"-",TEXT(График!N61,"ч:ММ"))))</f>
        <v>В</v>
      </c>
      <c r="H72" s="336" t="str">
        <f>IF(ISTEXT(График!P61),График!P61,(CONCATENATE(TEXT(График!P61,"ч:мм"),"-",TEXT(График!Q61,"ч:ММ"))))</f>
        <v>8:00-17:00</v>
      </c>
      <c r="I72" s="336" t="str">
        <f>IF(ISTEXT(График!S61),График!S61,(CONCATENATE(TEXT(График!S61,"ч:мм"),"-",TEXT(График!T61,"ч:ММ"))))</f>
        <v>8:00-17:00</v>
      </c>
      <c r="J72" s="336" t="str">
        <f>IF(ISTEXT(График!V61),График!V61,(CONCATENATE(TEXT(График!V61,"ч:мм"),"-",TEXT(График!W61,"ч:ММ"))))</f>
        <v>8:00-17:00</v>
      </c>
      <c r="K72" s="336" t="str">
        <f>IF(ISTEXT(График!Y61),График!Y61,(CONCATENATE(TEXT(График!Y61,"ч:мм"),"-",TEXT(График!Z61,"ч:ММ"))))</f>
        <v>9:00-21:00</v>
      </c>
      <c r="L72" s="336" t="str">
        <f>IF(ISTEXT(График!AB61),График!AB61,(CONCATENATE(TEXT(График!AB61,"ч:мм"),"-",TEXT(График!AC61,"ч:ММ"))))</f>
        <v>В</v>
      </c>
      <c r="M72" s="336" t="str">
        <f>IF(ISTEXT(График!AE61),График!AE61,(CONCATENATE(TEXT(График!AE61,"ч:мм"),"-",TEXT(График!AF61,"ч:ММ"))))</f>
        <v>В</v>
      </c>
      <c r="N72" s="336" t="str">
        <f>IF(ISTEXT(График!AH61),График!AH61,(CONCATENATE(TEXT(График!AH61,"ч:мм"),"-",TEXT(График!AI61,"ч:ММ"))))</f>
        <v>7:30-16:30</v>
      </c>
      <c r="O72" s="336" t="str">
        <f>IF(ISTEXT(График!AK61),График!AK61,(CONCATENATE(TEXT(График!AK61,"ч:мм"),"-",TEXT(График!AL61,"ч:ММ"))))</f>
        <v>7:30-16:30</v>
      </c>
      <c r="P72" s="336" t="str">
        <f>IF(ISTEXT(График!AN61),График!AN61,(CONCATENATE(TEXT(График!AN61,"ч:мм"),"-",TEXT(График!AO61,"ч:ММ"))))</f>
        <v>7:30-16:30</v>
      </c>
      <c r="Q72" s="336" t="str">
        <f>IF(ISTEXT(График!AQ61),График!AQ61,(CONCATENATE(TEXT(График!AQ61,"ч:мм"),"-",TEXT(График!AR61,"ч:ММ"))))</f>
        <v>В</v>
      </c>
      <c r="R72" s="336" t="str">
        <f>IF(ISTEXT(График!AT61),График!AT61,(CONCATENATE(TEXT(График!AT61,"ч:мм"),"-",TEXT(График!AU61,"ч:ММ"))))</f>
        <v>10:30-20:30</v>
      </c>
      <c r="S72" s="336" t="str">
        <f>IF(ISTEXT(График!AW61),График!AW61,(CONCATENATE(TEXT(График!AW61,"ч:мм"),"-",TEXT(График!AX61,"ч:ММ"))))</f>
        <v>10:30-20:30</v>
      </c>
      <c r="T72" s="336" t="str">
        <f>IF(ISTEXT(График!AZ61),График!AZ61,(CONCATENATE(TEXT(График!AZ61,"ч:мм"),"-",TEXT(График!BA61,"ч:ММ"))))</f>
        <v>В</v>
      </c>
      <c r="U72" s="336" t="str">
        <f>IF(ISTEXT(График!BC61),График!BC61,(CONCATENATE(TEXT(График!BC61,"ч:мм"),"-",TEXT(График!BD61,"ч:ММ"))))</f>
        <v>В</v>
      </c>
      <c r="V72" s="336" t="str">
        <f>IF(ISTEXT(График!BF61),График!BF61,(CONCATENATE(TEXT(График!BF61,"ч:мм"),"-",TEXT(График!BG61,"ч:ММ"))))</f>
        <v>9:30-18:30</v>
      </c>
      <c r="W72" s="336" t="str">
        <f>IF(ISTEXT(График!BI61),График!BI61,(CONCATENATE(TEXT(График!BI61,"ч:мм"),"-",TEXT(График!BJ61,"ч:ММ"))))</f>
        <v>9:30-18:30</v>
      </c>
      <c r="X72" s="336" t="str">
        <f>IF(ISTEXT(График!BL61),График!BL61,(CONCATENATE(TEXT(График!BL61,"ч:мм"),"-",TEXT(График!BM61,"ч:ММ"))))</f>
        <v>В</v>
      </c>
      <c r="Y72" s="336" t="str">
        <f>IF(ISTEXT(График!BO61),График!BO61,(CONCATENATE(TEXT(График!BO61,"ч:мм"),"-",TEXT(График!BP61,"ч:ММ"))))</f>
        <v>В</v>
      </c>
      <c r="Z72" s="336" t="str">
        <f>IF(ISTEXT(График!BR61),График!BR61,(CONCATENATE(TEXT(График!BR61,"ч:мм"),"-",TEXT(График!BS61,"ч:ММ"))))</f>
        <v>В</v>
      </c>
      <c r="AA72" s="336" t="str">
        <f>IF(ISTEXT(График!BU61),График!BU61,(CONCATENATE(TEXT(График!BU61,"ч:мм"),"-",TEXT(График!BV61,"ч:ММ"))))</f>
        <v>8:00-17:00</v>
      </c>
      <c r="AB72" s="336" t="str">
        <f>IF(ISTEXT(График!BX61),График!BX61,(CONCATENATE(TEXT(График!BX61,"ч:мм"),"-",TEXT(График!BY61,"ч:ММ"))))</f>
        <v>8:00-17:00</v>
      </c>
      <c r="AC72" s="336" t="str">
        <f>IF(ISTEXT(График!CA61),График!CA61,(CONCATENATE(TEXT(График!CA61,"ч:мм"),"-",TEXT(График!CB61,"ч:ММ"))))</f>
        <v>8:00-17:00</v>
      </c>
      <c r="AD72" s="336" t="str">
        <f>IF(ISTEXT(График!CD61),График!CD61,(CONCATENATE(TEXT(График!CD61,"ч:мм"),"-",TEXT(График!CE61,"ч:ММ"))))</f>
        <v>8:00-17:00</v>
      </c>
      <c r="AE72" s="336" t="str">
        <f>IF(ISTEXT(График!CG61),График!CG61,(CONCATENATE(TEXT(График!CG61,"ч:мм"),"-",TEXT(График!CH61,"ч:ММ"))))</f>
        <v>В</v>
      </c>
      <c r="AF72" s="336" t="str">
        <f>IF(ISTEXT(График!CJ61),График!CJ61,(CONCATENATE(TEXT(График!CJ61,"ч:мм"),"-",TEXT(График!CK61,"ч:ММ"))))</f>
        <v>В</v>
      </c>
      <c r="AG72" s="336" t="str">
        <f>IF(ISTEXT(График!CM61),График!CM61,(CONCATENATE(TEXT(График!CM61,"ч:мм"),"-",TEXT(График!CN61,"ч:ММ"))))</f>
        <v>В</v>
      </c>
      <c r="AH72" s="336" t="str">
        <f>IF(ISTEXT(График!CP61),График!CP61,(CONCATENATE(TEXT(График!CP61,"ч:мм"),"-",TEXT(График!CQ61,"ч:ММ"))))</f>
        <v>В</v>
      </c>
      <c r="AI72" s="336" t="str">
        <f>IF(ISTEXT(График!CS61),График!CS61,(CONCATENATE(TEXT(График!CS61,"ч:мм"),"-",TEXT(График!CT61,"ч:ММ"))))</f>
        <v>0:00-0:00</v>
      </c>
      <c r="AJ72" s="98"/>
      <c r="AK72" s="397"/>
    </row>
    <row r="73" spans="1:37" ht="44.25" thickBot="1" x14ac:dyDescent="0.35">
      <c r="A73" s="94">
        <v>57</v>
      </c>
      <c r="B73" s="478">
        <f>VLOOKUP(A73,График!A:C,2,TRUE)</f>
        <v>17494</v>
      </c>
      <c r="C73" s="332" t="str">
        <f>VLOOKUP(A73,График!A:D,3,TRUE)</f>
        <v>Каюшкина Ксения Андреевна</v>
      </c>
      <c r="D73" s="331" t="str">
        <f>VLOOKUP(C73,'Список КК'!M:O,3,0)</f>
        <v>кассир-консультант</v>
      </c>
      <c r="E73" s="336" t="str">
        <f>IF(ISTEXT(График!G62),График!G62,(CONCATENATE(TEXT(График!G62,"ч:мм"),"-",TEXT(График!H62,"ч:ММ"))))</f>
        <v>В</v>
      </c>
      <c r="F73" s="336" t="str">
        <f>IF(ISTEXT(График!J62),График!J62,(CONCATENATE(TEXT(График!J62,"ч:мм"),"-",TEXT(График!K62,"ч:ММ"))))</f>
        <v>ОТ</v>
      </c>
      <c r="G73" s="336" t="str">
        <f>IF(ISTEXT(График!M62),График!M62,(CONCATENATE(TEXT(График!M62,"ч:мм"),"-",TEXT(График!N62,"ч:ММ"))))</f>
        <v>ОТ</v>
      </c>
      <c r="H73" s="336" t="str">
        <f>IF(ISTEXT(График!P62),График!P62,(CONCATENATE(TEXT(График!P62,"ч:мм"),"-",TEXT(График!Q62,"ч:ММ"))))</f>
        <v>ОТ</v>
      </c>
      <c r="I73" s="336" t="str">
        <f>IF(ISTEXT(График!S62),График!S62,(CONCATENATE(TEXT(График!S62,"ч:мм"),"-",TEXT(График!T62,"ч:ММ"))))</f>
        <v>ОТ</v>
      </c>
      <c r="J73" s="336" t="str">
        <f>IF(ISTEXT(График!V62),График!V62,(CONCATENATE(TEXT(График!V62,"ч:мм"),"-",TEXT(График!W62,"ч:ММ"))))</f>
        <v>ОТ</v>
      </c>
      <c r="K73" s="336" t="str">
        <f>IF(ISTEXT(График!Y62),График!Y62,(CONCATENATE(TEXT(График!Y62,"ч:мм"),"-",TEXT(График!Z62,"ч:ММ"))))</f>
        <v>В</v>
      </c>
      <c r="L73" s="336" t="str">
        <f>IF(ISTEXT(График!AB62),График!AB62,(CONCATENATE(TEXT(График!AB62,"ч:мм"),"-",TEXT(График!AC62,"ч:ММ"))))</f>
        <v>В</v>
      </c>
      <c r="M73" s="336" t="str">
        <f>IF(ISTEXT(График!AE62),График!AE62,(CONCATENATE(TEXT(График!AE62,"ч:мм"),"-",TEXT(График!AF62,"ч:ММ"))))</f>
        <v>ОТ</v>
      </c>
      <c r="N73" s="336" t="str">
        <f>IF(ISTEXT(График!AH62),График!AH62,(CONCATENATE(TEXT(График!AH62,"ч:мм"),"-",TEXT(График!AI62,"ч:ММ"))))</f>
        <v>ОТ</v>
      </c>
      <c r="O73" s="336" t="str">
        <f>IF(ISTEXT(График!AK62),График!AK62,(CONCATENATE(TEXT(График!AK62,"ч:мм"),"-",TEXT(График!AL62,"ч:ММ"))))</f>
        <v>ОТ</v>
      </c>
      <c r="P73" s="336" t="str">
        <f>IF(ISTEXT(График!AN62),График!AN62,(CONCATENATE(TEXT(График!AN62,"ч:мм"),"-",TEXT(График!AO62,"ч:ММ"))))</f>
        <v>ОТ</v>
      </c>
      <c r="Q73" s="336" t="str">
        <f>IF(ISTEXT(График!AQ62),График!AQ62,(CONCATENATE(TEXT(График!AQ62,"ч:мм"),"-",TEXT(График!AR62,"ч:ММ"))))</f>
        <v>ОТ</v>
      </c>
      <c r="R73" s="336" t="str">
        <f>IF(ISTEXT(График!AT62),График!AT62,(CONCATENATE(TEXT(График!AT62,"ч:мм"),"-",TEXT(График!AU62,"ч:ММ"))))</f>
        <v>В</v>
      </c>
      <c r="S73" s="336" t="str">
        <f>IF(ISTEXT(График!AW62),График!AW62,(CONCATENATE(TEXT(График!AW62,"ч:мм"),"-",TEXT(График!AX62,"ч:ММ"))))</f>
        <v>В</v>
      </c>
      <c r="T73" s="336" t="str">
        <f>IF(ISTEXT(График!AZ62),График!AZ62,(CONCATENATE(TEXT(График!AZ62,"ч:мм"),"-",TEXT(График!BA62,"ч:ММ"))))</f>
        <v>7:00-14:00</v>
      </c>
      <c r="U73" s="336" t="str">
        <f>IF(ISTEXT(График!BC62),График!BC62,(CONCATENATE(TEXT(График!BC62,"ч:мм"),"-",TEXT(График!BD62,"ч:ММ"))))</f>
        <v>7:00-14:00</v>
      </c>
      <c r="V73" s="336" t="str">
        <f>IF(ISTEXT(График!BF62),График!BF62,(CONCATENATE(TEXT(График!BF62,"ч:мм"),"-",TEXT(График!BG62,"ч:ММ"))))</f>
        <v>В</v>
      </c>
      <c r="W73" s="336" t="str">
        <f>IF(ISTEXT(График!BI62),График!BI62,(CONCATENATE(TEXT(График!BI62,"ч:мм"),"-",TEXT(График!BJ62,"ч:ММ"))))</f>
        <v>В</v>
      </c>
      <c r="X73" s="336" t="str">
        <f>IF(ISTEXT(График!BL62),График!BL62,(CONCATENATE(TEXT(График!BL62,"ч:мм"),"-",TEXT(График!BM62,"ч:ММ"))))</f>
        <v>7:00-14:00</v>
      </c>
      <c r="Y73" s="336" t="str">
        <f>IF(ISTEXT(График!BO62),График!BO62,(CONCATENATE(TEXT(График!BO62,"ч:мм"),"-",TEXT(График!BP62,"ч:ММ"))))</f>
        <v>7:00-14:00</v>
      </c>
      <c r="Z73" s="336" t="str">
        <f>IF(ISTEXT(График!BR62),График!BR62,(CONCATENATE(TEXT(График!BR62,"ч:мм"),"-",TEXT(График!BS62,"ч:ММ"))))</f>
        <v>7:00-14:00</v>
      </c>
      <c r="AA73" s="336" t="str">
        <f>IF(ISTEXT(График!BU62),График!BU62,(CONCATENATE(TEXT(График!BU62,"ч:мм"),"-",TEXT(График!BV62,"ч:ММ"))))</f>
        <v>7:00-14:00</v>
      </c>
      <c r="AB73" s="336" t="str">
        <f>IF(ISTEXT(График!BX62),График!BX62,(CONCATENATE(TEXT(График!BX62,"ч:мм"),"-",TEXT(График!BY62,"ч:ММ"))))</f>
        <v>7:00-14:00</v>
      </c>
      <c r="AC73" s="336" t="str">
        <f>IF(ISTEXT(График!CA62),График!CA62,(CONCATENATE(TEXT(График!CA62,"ч:мм"),"-",TEXT(График!CB62,"ч:ММ"))))</f>
        <v>В</v>
      </c>
      <c r="AD73" s="336" t="str">
        <f>IF(ISTEXT(График!CD62),График!CD62,(CONCATENATE(TEXT(График!CD62,"ч:мм"),"-",TEXT(График!CE62,"ч:ММ"))))</f>
        <v>В</v>
      </c>
      <c r="AE73" s="336" t="str">
        <f>IF(ISTEXT(График!CG62),График!CG62,(CONCATENATE(TEXT(График!CG62,"ч:мм"),"-",TEXT(График!CH62,"ч:ММ"))))</f>
        <v>7:00-14:00</v>
      </c>
      <c r="AF73" s="336" t="str">
        <f>IF(ISTEXT(График!CJ62),График!CJ62,(CONCATENATE(TEXT(График!CJ62,"ч:мм"),"-",TEXT(График!CK62,"ч:ММ"))))</f>
        <v>7:00-14:00</v>
      </c>
      <c r="AG73" s="336" t="str">
        <f>IF(ISTEXT(График!CM62),График!CM62,(CONCATENATE(TEXT(График!CM62,"ч:мм"),"-",TEXT(График!CN62,"ч:ММ"))))</f>
        <v>7:00-14:00</v>
      </c>
      <c r="AH73" s="336" t="str">
        <f>IF(ISTEXT(График!CP62),График!CP62,(CONCATENATE(TEXT(График!CP62,"ч:мм"),"-",TEXT(График!CQ62,"ч:ММ"))))</f>
        <v>7:00-14:00</v>
      </c>
      <c r="AI73" s="336" t="str">
        <f>IF(ISTEXT(График!CS62),График!CS62,(CONCATENATE(TEXT(График!CS62,"ч:мм"),"-",TEXT(График!CT62,"ч:ММ"))))</f>
        <v>0:00-0:00</v>
      </c>
      <c r="AJ73" s="98"/>
      <c r="AK73" s="397"/>
    </row>
    <row r="74" spans="1:37" ht="44.25" thickBot="1" x14ac:dyDescent="0.35">
      <c r="A74" s="94">
        <v>58</v>
      </c>
      <c r="B74" s="478">
        <f>VLOOKUP(A74,График!A:C,2,TRUE)</f>
        <v>1466</v>
      </c>
      <c r="C74" s="332" t="str">
        <f>VLOOKUP(A74,График!A:D,3,TRUE)</f>
        <v>Колосова Екатерина Александровна</v>
      </c>
      <c r="D74" s="331" t="str">
        <f>VLOOKUP(C74,'Список КК'!M:O,3,0)</f>
        <v>кассир-консультант</v>
      </c>
      <c r="E74" s="336" t="str">
        <f>IF(ISTEXT(График!G63),График!G63,(CONCATENATE(TEXT(График!G63,"ч:мм"),"-",TEXT(График!H63,"ч:ММ"))))</f>
        <v>В</v>
      </c>
      <c r="F74" s="336" t="str">
        <f>IF(ISTEXT(График!J63),График!J63,(CONCATENATE(TEXT(График!J63,"ч:мм"),"-",TEXT(График!K63,"ч:ММ"))))</f>
        <v>9:00-18:00</v>
      </c>
      <c r="G74" s="336" t="str">
        <f>IF(ISTEXT(График!M63),График!M63,(CONCATENATE(TEXT(График!M63,"ч:мм"),"-",TEXT(График!N63,"ч:ММ"))))</f>
        <v>9:00-18:00</v>
      </c>
      <c r="H74" s="336" t="str">
        <f>IF(ISTEXT(График!P63),График!P63,(CONCATENATE(TEXT(График!P63,"ч:мм"),"-",TEXT(График!Q63,"ч:ММ"))))</f>
        <v>13:00-22:00</v>
      </c>
      <c r="I74" s="336" t="str">
        <f>IF(ISTEXT(График!S63),График!S63,(CONCATENATE(TEXT(График!S63,"ч:мм"),"-",TEXT(График!T63,"ч:ММ"))))</f>
        <v>13:00-22:00</v>
      </c>
      <c r="J74" s="336" t="str">
        <f>IF(ISTEXT(График!V63),График!V63,(CONCATENATE(TEXT(График!V63,"ч:мм"),"-",TEXT(График!W63,"ч:ММ"))))</f>
        <v>В</v>
      </c>
      <c r="K74" s="336" t="str">
        <f>IF(ISTEXT(График!Y63),График!Y63,(CONCATENATE(TEXT(График!Y63,"ч:мм"),"-",TEXT(График!Z63,"ч:ММ"))))</f>
        <v>В</v>
      </c>
      <c r="L74" s="336" t="str">
        <f>IF(ISTEXT(График!AB63),График!AB63,(CONCATENATE(TEXT(График!AB63,"ч:мм"),"-",TEXT(График!AC63,"ч:ММ"))))</f>
        <v>9:00-18:00</v>
      </c>
      <c r="M74" s="336" t="str">
        <f>IF(ISTEXT(График!AE63),График!AE63,(CONCATENATE(TEXT(График!AE63,"ч:мм"),"-",TEXT(График!AF63,"ч:ММ"))))</f>
        <v>9:00-18:00</v>
      </c>
      <c r="N74" s="336" t="str">
        <f>IF(ISTEXT(График!AH63),График!AH63,(CONCATENATE(TEXT(График!AH63,"ч:мм"),"-",TEXT(График!AI63,"ч:ММ"))))</f>
        <v>9:00-18:00</v>
      </c>
      <c r="O74" s="336" t="str">
        <f>IF(ISTEXT(График!AK63),График!AK63,(CONCATENATE(TEXT(График!AK63,"ч:мм"),"-",TEXT(График!AL63,"ч:ММ"))))</f>
        <v>13:00-22:00</v>
      </c>
      <c r="P74" s="336" t="str">
        <f>IF(ISTEXT(График!AN63),График!AN63,(CONCATENATE(TEXT(График!AN63,"ч:мм"),"-",TEXT(График!AO63,"ч:ММ"))))</f>
        <v>13:00-22:00</v>
      </c>
      <c r="Q74" s="336" t="str">
        <f>IF(ISTEXT(График!AQ63),График!AQ63,(CONCATENATE(TEXT(График!AQ63,"ч:мм"),"-",TEXT(График!AR63,"ч:ММ"))))</f>
        <v>В</v>
      </c>
      <c r="R74" s="336" t="str">
        <f>IF(ISTEXT(График!AT63),График!AT63,(CONCATENATE(TEXT(График!AT63,"ч:мм"),"-",TEXT(График!AU63,"ч:ММ"))))</f>
        <v>В</v>
      </c>
      <c r="S74" s="336" t="str">
        <f>IF(ISTEXT(График!AW63),График!AW63,(CONCATENATE(TEXT(График!AW63,"ч:мм"),"-",TEXT(График!AX63,"ч:ММ"))))</f>
        <v>9:00-18:00</v>
      </c>
      <c r="T74" s="336" t="str">
        <f>IF(ISTEXT(График!AZ63),График!AZ63,(CONCATENATE(TEXT(График!AZ63,"ч:мм"),"-",TEXT(График!BA63,"ч:ММ"))))</f>
        <v>9:00-18:00</v>
      </c>
      <c r="U74" s="336" t="str">
        <f>IF(ISTEXT(График!BC63),График!BC63,(CONCATENATE(TEXT(График!BC63,"ч:мм"),"-",TEXT(График!BD63,"ч:ММ"))))</f>
        <v>9:00-18:00</v>
      </c>
      <c r="V74" s="336" t="str">
        <f>IF(ISTEXT(График!BF63),График!BF63,(CONCATENATE(TEXT(График!BF63,"ч:мм"),"-",TEXT(График!BG63,"ч:ММ"))))</f>
        <v>13:00-22:00</v>
      </c>
      <c r="W74" s="336" t="str">
        <f>IF(ISTEXT(График!BI63),График!BI63,(CONCATENATE(TEXT(График!BI63,"ч:мм"),"-",TEXT(График!BJ63,"ч:ММ"))))</f>
        <v>13:00-22:00</v>
      </c>
      <c r="X74" s="336" t="str">
        <f>IF(ISTEXT(График!BL63),График!BL63,(CONCATENATE(TEXT(График!BL63,"ч:мм"),"-",TEXT(График!BM63,"ч:ММ"))))</f>
        <v>В</v>
      </c>
      <c r="Y74" s="336" t="str">
        <f>IF(ISTEXT(График!BO63),График!BO63,(CONCATENATE(TEXT(График!BO63,"ч:мм"),"-",TEXT(График!BP63,"ч:ММ"))))</f>
        <v>В</v>
      </c>
      <c r="Z74" s="336" t="str">
        <f>IF(ISTEXT(График!BR63),График!BR63,(CONCATENATE(TEXT(График!BR63,"ч:мм"),"-",TEXT(График!BS63,"ч:ММ"))))</f>
        <v>9:00-18:00</v>
      </c>
      <c r="AA74" s="336" t="str">
        <f>IF(ISTEXT(График!BU63),График!BU63,(CONCATENATE(TEXT(График!BU63,"ч:мм"),"-",TEXT(График!BV63,"ч:ММ"))))</f>
        <v>9:00-18:00</v>
      </c>
      <c r="AB74" s="336" t="str">
        <f>IF(ISTEXT(График!BX63),График!BX63,(CONCATENATE(TEXT(График!BX63,"ч:мм"),"-",TEXT(График!BY63,"ч:ММ"))))</f>
        <v>9:00-18:00</v>
      </c>
      <c r="AC74" s="336" t="str">
        <f>IF(ISTEXT(График!CA63),График!CA63,(CONCATENATE(TEXT(График!CA63,"ч:мм"),"-",TEXT(График!CB63,"ч:ММ"))))</f>
        <v>13:00-22:00</v>
      </c>
      <c r="AD74" s="336" t="str">
        <f>IF(ISTEXT(График!CD63),График!CD63,(CONCATENATE(TEXT(График!CD63,"ч:мм"),"-",TEXT(График!CE63,"ч:ММ"))))</f>
        <v>13:00-22:00</v>
      </c>
      <c r="AE74" s="336" t="str">
        <f>IF(ISTEXT(График!CG63),График!CG63,(CONCATENATE(TEXT(График!CG63,"ч:мм"),"-",TEXT(График!CH63,"ч:ММ"))))</f>
        <v>В</v>
      </c>
      <c r="AF74" s="336" t="str">
        <f>IF(ISTEXT(График!CJ63),График!CJ63,(CONCATENATE(TEXT(График!CJ63,"ч:мм"),"-",TEXT(График!CK63,"ч:ММ"))))</f>
        <v>В</v>
      </c>
      <c r="AG74" s="336" t="str">
        <f>IF(ISTEXT(График!CM63),График!CM63,(CONCATENATE(TEXT(График!CM63,"ч:мм"),"-",TEXT(График!CN63,"ч:ММ"))))</f>
        <v>8:00-17:00</v>
      </c>
      <c r="AH74" s="336" t="str">
        <f>IF(ISTEXT(График!CP63),График!CP63,(CONCATENATE(TEXT(График!CP63,"ч:мм"),"-",TEXT(График!CQ63,"ч:ММ"))))</f>
        <v>9:00-17:00</v>
      </c>
      <c r="AI74" s="336" t="str">
        <f>IF(ISTEXT(График!CS63),График!CS63,(CONCATENATE(TEXT(График!CS63,"ч:мм"),"-",TEXT(График!CT63,"ч:ММ"))))</f>
        <v>0:00-0:00</v>
      </c>
      <c r="AJ74" s="98"/>
      <c r="AK74" s="397"/>
    </row>
    <row r="75" spans="1:37" ht="44.25" thickBot="1" x14ac:dyDescent="0.35">
      <c r="A75" s="94">
        <v>59</v>
      </c>
      <c r="B75" s="478">
        <f>VLOOKUP(A75,График!A:C,2,TRUE)</f>
        <v>48894</v>
      </c>
      <c r="C75" s="332" t="str">
        <f>VLOOKUP(A75,График!A:D,3,TRUE)</f>
        <v>Костиж Наталья Сергеевна</v>
      </c>
      <c r="D75" s="331" t="str">
        <f>VLOOKUP(C75,'Список КК'!M:O,3,0)</f>
        <v>кассир-консультант</v>
      </c>
      <c r="E75" s="336" t="str">
        <f>IF(ISTEXT(График!G64),График!G64,(CONCATENATE(TEXT(График!G64,"ч:мм"),"-",TEXT(График!H64,"ч:ММ"))))</f>
        <v>7:00-16:00</v>
      </c>
      <c r="F75" s="336" t="str">
        <f>IF(ISTEXT(График!J64),График!J64,(CONCATENATE(TEXT(График!J64,"ч:мм"),"-",TEXT(График!K64,"ч:ММ"))))</f>
        <v>7:00-16:00</v>
      </c>
      <c r="G75" s="336" t="str">
        <f>IF(ISTEXT(График!M64),График!M64,(CONCATENATE(TEXT(График!M64,"ч:мм"),"-",TEXT(График!N64,"ч:ММ"))))</f>
        <v>7:30-16:30</v>
      </c>
      <c r="H75" s="336" t="str">
        <f>IF(ISTEXT(График!P64),График!P64,(CONCATENATE(TEXT(График!P64,"ч:мм"),"-",TEXT(График!Q64,"ч:ММ"))))</f>
        <v>15:30-0:30</v>
      </c>
      <c r="I75" s="336" t="str">
        <f>IF(ISTEXT(График!S64),График!S64,(CONCATENATE(TEXT(График!S64,"ч:мм"),"-",TEXT(График!T64,"ч:ММ"))))</f>
        <v>В</v>
      </c>
      <c r="J75" s="336" t="str">
        <f>IF(ISTEXT(График!V64),График!V64,(CONCATENATE(TEXT(График!V64,"ч:мм"),"-",TEXT(График!W64,"ч:ММ"))))</f>
        <v>В</v>
      </c>
      <c r="K75" s="336" t="str">
        <f>IF(ISTEXT(График!Y64),График!Y64,(CONCATENATE(TEXT(График!Y64,"ч:мм"),"-",TEXT(График!Z64,"ч:ММ"))))</f>
        <v>7:30-16:30</v>
      </c>
      <c r="L75" s="336" t="str">
        <f>IF(ISTEXT(График!AB64),График!AB64,(CONCATENATE(TEXT(График!AB64,"ч:мм"),"-",TEXT(График!AC64,"ч:ММ"))))</f>
        <v>9:30-18:30</v>
      </c>
      <c r="M75" s="336" t="str">
        <f>IF(ISTEXT(График!AE64),График!AE64,(CONCATENATE(TEXT(График!AE64,"ч:мм"),"-",TEXT(График!AF64,"ч:ММ"))))</f>
        <v>9:30-18:30</v>
      </c>
      <c r="N75" s="336" t="str">
        <f>IF(ISTEXT(График!AH64),График!AH64,(CONCATENATE(TEXT(График!AH64,"ч:мм"),"-",TEXT(График!AI64,"ч:ММ"))))</f>
        <v>10:30-19:30</v>
      </c>
      <c r="O75" s="336" t="str">
        <f>IF(ISTEXT(График!AK64),График!AK64,(CONCATENATE(TEXT(График!AK64,"ч:мм"),"-",TEXT(График!AL64,"ч:ММ"))))</f>
        <v>10:30-19:30</v>
      </c>
      <c r="P75" s="336" t="str">
        <f>IF(ISTEXT(График!AN64),График!AN64,(CONCATENATE(TEXT(График!AN64,"ч:мм"),"-",TEXT(График!AO64,"ч:ММ"))))</f>
        <v>В</v>
      </c>
      <c r="Q75" s="336" t="str">
        <f>IF(ISTEXT(График!AQ64),График!AQ64,(CONCATENATE(TEXT(График!AQ64,"ч:мм"),"-",TEXT(График!AR64,"ч:ММ"))))</f>
        <v>В</v>
      </c>
      <c r="R75" s="336" t="str">
        <f>IF(ISTEXT(График!AT64),График!AT64,(CONCATENATE(TEXT(График!AT64,"ч:мм"),"-",TEXT(График!AU64,"ч:ММ"))))</f>
        <v>7:30-16:30</v>
      </c>
      <c r="S75" s="336" t="str">
        <f>IF(ISTEXT(График!AW64),График!AW64,(CONCATENATE(TEXT(График!AW64,"ч:мм"),"-",TEXT(График!AX64,"ч:ММ"))))</f>
        <v>8:30-17:30</v>
      </c>
      <c r="T75" s="336" t="str">
        <f>IF(ISTEXT(График!AZ64),График!AZ64,(CONCATENATE(TEXT(График!AZ64,"ч:мм"),"-",TEXT(График!BA64,"ч:ММ"))))</f>
        <v>15:30-0:30</v>
      </c>
      <c r="U75" s="336" t="str">
        <f>IF(ISTEXT(График!BC64),График!BC64,(CONCATENATE(TEXT(График!BC64,"ч:мм"),"-",TEXT(График!BD64,"ч:ММ"))))</f>
        <v>В</v>
      </c>
      <c r="V75" s="336" t="str">
        <f>IF(ISTEXT(График!BF64),График!BF64,(CONCATENATE(TEXT(График!BF64,"ч:мм"),"-",TEXT(График!BG64,"ч:ММ"))))</f>
        <v>В</v>
      </c>
      <c r="W75" s="336" t="str">
        <f>IF(ISTEXT(График!BI64),График!BI64,(CONCATENATE(TEXT(График!BI64,"ч:мм"),"-",TEXT(График!BJ64,"ч:ММ"))))</f>
        <v>8:30-17:30</v>
      </c>
      <c r="X75" s="336" t="str">
        <f>IF(ISTEXT(График!BL64),График!BL64,(CONCATENATE(TEXT(График!BL64,"ч:мм"),"-",TEXT(График!BM64,"ч:ММ"))))</f>
        <v>9:00-18:00</v>
      </c>
      <c r="Y75" s="336" t="str">
        <f>IF(ISTEXT(График!BO64),График!BO64,(CONCATENATE(TEXT(График!BO64,"ч:мм"),"-",TEXT(График!BP64,"ч:ММ"))))</f>
        <v>15:00-0:00</v>
      </c>
      <c r="Z75" s="336" t="str">
        <f>IF(ISTEXT(График!BR64),График!BR64,(CONCATENATE(TEXT(График!BR64,"ч:мм"),"-",TEXT(График!BS64,"ч:ММ"))))</f>
        <v>15:30-0:30</v>
      </c>
      <c r="AA75" s="336" t="str">
        <f>IF(ISTEXT(График!BU64),График!BU64,(CONCATENATE(TEXT(График!BU64,"ч:мм"),"-",TEXT(График!BV64,"ч:ММ"))))</f>
        <v>15:30-0:30</v>
      </c>
      <c r="AB75" s="336" t="str">
        <f>IF(ISTEXT(График!BX64),График!BX64,(CONCATENATE(TEXT(График!BX64,"ч:мм"),"-",TEXT(График!BY64,"ч:ММ"))))</f>
        <v>В</v>
      </c>
      <c r="AC75" s="336" t="str">
        <f>IF(ISTEXT(График!CA64),График!CA64,(CONCATENATE(TEXT(График!CA64,"ч:мм"),"-",TEXT(График!CB64,"ч:ММ"))))</f>
        <v>В</v>
      </c>
      <c r="AD75" s="336" t="str">
        <f>IF(ISTEXT(График!CD64),График!CD64,(CONCATENATE(TEXT(График!CD64,"ч:мм"),"-",TEXT(График!CE64,"ч:ММ"))))</f>
        <v>6:45-15:45</v>
      </c>
      <c r="AE75" s="336" t="str">
        <f>IF(ISTEXT(График!CG64),График!CG64,(CONCATENATE(TEXT(График!CG64,"ч:мм"),"-",TEXT(График!CH64,"ч:ММ"))))</f>
        <v>7:30-16:30</v>
      </c>
      <c r="AF75" s="336" t="str">
        <f>IF(ISTEXT(График!CJ64),График!CJ64,(CONCATENATE(TEXT(График!CJ64,"ч:мм"),"-",TEXT(График!CK64,"ч:ММ"))))</f>
        <v>В</v>
      </c>
      <c r="AG75" s="336" t="str">
        <f>IF(ISTEXT(График!CM64),График!CM64,(CONCATENATE(TEXT(График!CM64,"ч:мм"),"-",TEXT(График!CN64,"ч:ММ"))))</f>
        <v>10:30-19:30</v>
      </c>
      <c r="AH75" s="336" t="str">
        <f>IF(ISTEXT(График!CP64),График!CP64,(CONCATENATE(TEXT(График!CP64,"ч:мм"),"-",TEXT(График!CQ64,"ч:ММ"))))</f>
        <v>13:00-21:00</v>
      </c>
      <c r="AI75" s="336" t="str">
        <f>IF(ISTEXT(График!CS64),График!CS64,(CONCATENATE(TEXT(График!CS64,"ч:мм"),"-",TEXT(График!CT64,"ч:ММ"))))</f>
        <v>0:00-0:00</v>
      </c>
      <c r="AJ75" s="98"/>
      <c r="AK75" s="397"/>
    </row>
    <row r="76" spans="1:37" ht="44.25" thickBot="1" x14ac:dyDescent="0.35">
      <c r="A76" s="94">
        <v>60</v>
      </c>
      <c r="B76" s="478">
        <f>VLOOKUP(A76,График!A:C,2,TRUE)</f>
        <v>1471</v>
      </c>
      <c r="C76" s="332" t="str">
        <f>VLOOKUP(A76,График!A:D,3,TRUE)</f>
        <v>Куракина Анна Владимировна</v>
      </c>
      <c r="D76" s="331" t="str">
        <f>VLOOKUP(C76,'Список КК'!M:O,3,0)</f>
        <v>кассир-консультант</v>
      </c>
      <c r="E76" s="336" t="str">
        <f>IF(ISTEXT(График!G65),График!G65,(CONCATENATE(TEXT(График!G65,"ч:мм"),"-",TEXT(График!H65,"ч:ММ"))))</f>
        <v>В</v>
      </c>
      <c r="F76" s="336" t="str">
        <f>IF(ISTEXT(График!J65),График!J65,(CONCATENATE(TEXT(График!J65,"ч:мм"),"-",TEXT(График!K65,"ч:ММ"))))</f>
        <v>В</v>
      </c>
      <c r="G76" s="336" t="str">
        <f>IF(ISTEXT(График!M65),График!M65,(CONCATENATE(TEXT(График!M65,"ч:мм"),"-",TEXT(График!N65,"ч:ММ"))))</f>
        <v>ОТ</v>
      </c>
      <c r="H76" s="336" t="str">
        <f>IF(ISTEXT(График!P65),График!P65,(CONCATENATE(TEXT(График!P65,"ч:мм"),"-",TEXT(График!Q65,"ч:ММ"))))</f>
        <v>ОТ</v>
      </c>
      <c r="I76" s="336" t="str">
        <f>IF(ISTEXT(График!S65),График!S65,(CONCATENATE(TEXT(График!S65,"ч:мм"),"-",TEXT(График!T65,"ч:ММ"))))</f>
        <v>ОТ</v>
      </c>
      <c r="J76" s="336" t="str">
        <f>IF(ISTEXT(График!V65),График!V65,(CONCATENATE(TEXT(График!V65,"ч:мм"),"-",TEXT(График!W65,"ч:ММ"))))</f>
        <v>ОТ</v>
      </c>
      <c r="K76" s="336" t="str">
        <f>IF(ISTEXT(График!Y65),График!Y65,(CONCATENATE(TEXT(График!Y65,"ч:мм"),"-",TEXT(График!Z65,"ч:ММ"))))</f>
        <v>ОТ</v>
      </c>
      <c r="L76" s="336" t="str">
        <f>IF(ISTEXT(График!AB65),График!AB65,(CONCATENATE(TEXT(График!AB65,"ч:мм"),"-",TEXT(График!AC65,"ч:ММ"))))</f>
        <v>В</v>
      </c>
      <c r="M76" s="336" t="str">
        <f>IF(ISTEXT(График!AE65),График!AE65,(CONCATENATE(TEXT(График!AE65,"ч:мм"),"-",TEXT(График!AF65,"ч:ММ"))))</f>
        <v>В</v>
      </c>
      <c r="N76" s="336" t="str">
        <f>IF(ISTEXT(График!AH65),График!AH65,(CONCATENATE(TEXT(График!AH65,"ч:мм"),"-",TEXT(График!AI65,"ч:ММ"))))</f>
        <v>9:00-15:00</v>
      </c>
      <c r="O76" s="336" t="str">
        <f>IF(ISTEXT(График!AK65),График!AK65,(CONCATENATE(TEXT(График!AK65,"ч:мм"),"-",TEXT(График!AL65,"ч:ММ"))))</f>
        <v>9:00-15:00</v>
      </c>
      <c r="P76" s="336" t="str">
        <f>IF(ISTEXT(График!AN65),График!AN65,(CONCATENATE(TEXT(График!AN65,"ч:мм"),"-",TEXT(График!AO65,"ч:ММ"))))</f>
        <v>В</v>
      </c>
      <c r="Q76" s="336" t="str">
        <f>IF(ISTEXT(График!AQ65),График!AQ65,(CONCATENATE(TEXT(График!AQ65,"ч:мм"),"-",TEXT(График!AR65,"ч:ММ"))))</f>
        <v>В</v>
      </c>
      <c r="R76" s="336" t="str">
        <f>IF(ISTEXT(График!AT65),График!AT65,(CONCATENATE(TEXT(График!AT65,"ч:мм"),"-",TEXT(График!AU65,"ч:ММ"))))</f>
        <v>8:00-20:00</v>
      </c>
      <c r="S76" s="336" t="str">
        <f>IF(ISTEXT(График!AW65),График!AW65,(CONCATENATE(TEXT(График!AW65,"ч:мм"),"-",TEXT(График!AX65,"ч:ММ"))))</f>
        <v>8:00-20:00</v>
      </c>
      <c r="T76" s="336" t="str">
        <f>IF(ISTEXT(График!AZ65),График!AZ65,(CONCATENATE(TEXT(График!AZ65,"ч:мм"),"-",TEXT(График!BA65,"ч:ММ"))))</f>
        <v>9:00-15:00</v>
      </c>
      <c r="U76" s="336" t="str">
        <f>IF(ISTEXT(График!BC65),График!BC65,(CONCATENATE(TEXT(График!BC65,"ч:мм"),"-",TEXT(График!BD65,"ч:ММ"))))</f>
        <v>9:00-15:00</v>
      </c>
      <c r="V76" s="336" t="str">
        <f>IF(ISTEXT(График!BF65),График!BF65,(CONCATENATE(TEXT(График!BF65,"ч:мм"),"-",TEXT(График!BG65,"ч:ММ"))))</f>
        <v>9:00-15:00</v>
      </c>
      <c r="W76" s="336" t="str">
        <f>IF(ISTEXT(График!BI65),График!BI65,(CONCATENATE(TEXT(График!BI65,"ч:мм"),"-",TEXT(График!BJ65,"ч:ММ"))))</f>
        <v>В</v>
      </c>
      <c r="X76" s="336" t="str">
        <f>IF(ISTEXT(График!BL65),График!BL65,(CONCATENATE(TEXT(График!BL65,"ч:мм"),"-",TEXT(График!BM65,"ч:ММ"))))</f>
        <v>В</v>
      </c>
      <c r="Y76" s="336" t="str">
        <f>IF(ISTEXT(График!BO65),График!BO65,(CONCATENATE(TEXT(График!BO65,"ч:мм"),"-",TEXT(График!BP65,"ч:ММ"))))</f>
        <v>6:45-18:45</v>
      </c>
      <c r="Z76" s="336" t="str">
        <f>IF(ISTEXT(График!BR65),График!BR65,(CONCATENATE(TEXT(График!BR65,"ч:мм"),"-",TEXT(График!BS65,"ч:ММ"))))</f>
        <v>6:45-18:45</v>
      </c>
      <c r="AA76" s="336" t="str">
        <f>IF(ISTEXT(График!BU65),График!BU65,(CONCATENATE(TEXT(График!BU65,"ч:мм"),"-",TEXT(График!BV65,"ч:ММ"))))</f>
        <v>9:00-15:00</v>
      </c>
      <c r="AB76" s="336" t="str">
        <f>IF(ISTEXT(График!BX65),График!BX65,(CONCATENATE(TEXT(График!BX65,"ч:мм"),"-",TEXT(График!BY65,"ч:ММ"))))</f>
        <v>9:00-15:00</v>
      </c>
      <c r="AC76" s="336" t="str">
        <f>IF(ISTEXT(График!CA65),График!CA65,(CONCATENATE(TEXT(График!CA65,"ч:мм"),"-",TEXT(График!CB65,"ч:ММ"))))</f>
        <v>9:00-15:00</v>
      </c>
      <c r="AD76" s="336" t="str">
        <f>IF(ISTEXT(График!CD65),График!CD65,(CONCATENATE(TEXT(График!CD65,"ч:мм"),"-",TEXT(График!CE65,"ч:ММ"))))</f>
        <v>В</v>
      </c>
      <c r="AE76" s="336" t="str">
        <f>IF(ISTEXT(График!CG65),График!CG65,(CONCATENATE(TEXT(График!CG65,"ч:мм"),"-",TEXT(График!CH65,"ч:ММ"))))</f>
        <v>В</v>
      </c>
      <c r="AF76" s="336" t="str">
        <f>IF(ISTEXT(График!CJ65),График!CJ65,(CONCATENATE(TEXT(График!CJ65,"ч:мм"),"-",TEXT(График!CK65,"ч:ММ"))))</f>
        <v>6:00-18:00</v>
      </c>
      <c r="AG76" s="336" t="str">
        <f>IF(ISTEXT(График!CM65),График!CM65,(CONCATENATE(TEXT(График!CM65,"ч:мм"),"-",TEXT(График!CN65,"ч:ММ"))))</f>
        <v>6:00-18:00</v>
      </c>
      <c r="AH76" s="336" t="str">
        <f>IF(ISTEXT(График!CP65),График!CP65,(CONCATENATE(TEXT(График!CP65,"ч:мм"),"-",TEXT(График!CQ65,"ч:ММ"))))</f>
        <v>В</v>
      </c>
      <c r="AI76" s="336" t="str">
        <f>IF(ISTEXT(График!CS65),График!CS65,(CONCATENATE(TEXT(График!CS65,"ч:мм"),"-",TEXT(График!CT65,"ч:ММ"))))</f>
        <v>0:00-0:00</v>
      </c>
      <c r="AJ76" s="98"/>
      <c r="AK76" s="397"/>
    </row>
    <row r="77" spans="1:37" ht="44.25" thickBot="1" x14ac:dyDescent="0.35">
      <c r="A77" s="94">
        <v>61</v>
      </c>
      <c r="B77" s="478">
        <f>VLOOKUP(A77,График!A:C,2,TRUE)</f>
        <v>40062</v>
      </c>
      <c r="C77" s="332" t="str">
        <f>VLOOKUP(A77,График!A:D,3,TRUE)</f>
        <v>Лазарева Юлия Михайловна</v>
      </c>
      <c r="D77" s="331" t="str">
        <f>VLOOKUP(C77,'Список КК'!M:O,3,0)</f>
        <v>кассир-консультант</v>
      </c>
      <c r="E77" s="336" t="str">
        <f>IF(ISTEXT(График!G66),График!G66,(CONCATENATE(TEXT(График!G66,"ч:мм"),"-",TEXT(График!H66,"ч:ММ"))))</f>
        <v>В</v>
      </c>
      <c r="F77" s="336" t="str">
        <f>IF(ISTEXT(График!J66),График!J66,(CONCATENATE(TEXT(График!J66,"ч:мм"),"-",TEXT(График!K66,"ч:ММ"))))</f>
        <v>18:00-0:00</v>
      </c>
      <c r="G77" s="336" t="str">
        <f>IF(ISTEXT(График!M66),График!M66,(CONCATENATE(TEXT(График!M66,"ч:мм"),"-",TEXT(График!N66,"ч:ММ"))))</f>
        <v>18:00-0:00</v>
      </c>
      <c r="H77" s="336" t="str">
        <f>IF(ISTEXT(График!P66),График!P66,(CONCATENATE(TEXT(График!P66,"ч:мм"),"-",TEXT(График!Q66,"ч:ММ"))))</f>
        <v>18:00-0:00</v>
      </c>
      <c r="I77" s="336" t="str">
        <f>IF(ISTEXT(График!S66),График!S66,(CONCATENATE(TEXT(График!S66,"ч:мм"),"-",TEXT(График!T66,"ч:ММ"))))</f>
        <v>18:00-0:00</v>
      </c>
      <c r="J77" s="336" t="str">
        <f>IF(ISTEXT(График!V66),График!V66,(CONCATENATE(TEXT(График!V66,"ч:мм"),"-",TEXT(График!W66,"ч:ММ"))))</f>
        <v>18:00-0:00</v>
      </c>
      <c r="K77" s="336" t="str">
        <f>IF(ISTEXT(График!Y66),График!Y66,(CONCATENATE(TEXT(График!Y66,"ч:мм"),"-",TEXT(График!Z66,"ч:ММ"))))</f>
        <v>В</v>
      </c>
      <c r="L77" s="336" t="str">
        <f>IF(ISTEXT(График!AB66),График!AB66,(CONCATENATE(TEXT(График!AB66,"ч:мм"),"-",TEXT(График!AC66,"ч:ММ"))))</f>
        <v>В</v>
      </c>
      <c r="M77" s="336" t="str">
        <f>IF(ISTEXT(График!AE66),График!AE66,(CONCATENATE(TEXT(График!AE66,"ч:мм"),"-",TEXT(График!AF66,"ч:ММ"))))</f>
        <v>18:00-0:00</v>
      </c>
      <c r="N77" s="336" t="str">
        <f>IF(ISTEXT(График!AH66),График!AH66,(CONCATENATE(TEXT(График!AH66,"ч:мм"),"-",TEXT(График!AI66,"ч:ММ"))))</f>
        <v>18:00-0:00</v>
      </c>
      <c r="O77" s="336" t="str">
        <f>IF(ISTEXT(График!AK66),График!AK66,(CONCATENATE(TEXT(График!AK66,"ч:мм"),"-",TEXT(График!AL66,"ч:ММ"))))</f>
        <v>18:00-0:00</v>
      </c>
      <c r="P77" s="336" t="str">
        <f>IF(ISTEXT(График!AN66),График!AN66,(CONCATENATE(TEXT(График!AN66,"ч:мм"),"-",TEXT(График!AO66,"ч:ММ"))))</f>
        <v>18:00-0:00</v>
      </c>
      <c r="Q77" s="336" t="str">
        <f>IF(ISTEXT(График!AQ66),График!AQ66,(CONCATENATE(TEXT(График!AQ66,"ч:мм"),"-",TEXT(График!AR66,"ч:ММ"))))</f>
        <v>18:00-0:00</v>
      </c>
      <c r="R77" s="336" t="str">
        <f>IF(ISTEXT(График!AT66),График!AT66,(CONCATENATE(TEXT(График!AT66,"ч:мм"),"-",TEXT(График!AU66,"ч:ММ"))))</f>
        <v>В</v>
      </c>
      <c r="S77" s="336" t="str">
        <f>IF(ISTEXT(График!AW66),График!AW66,(CONCATENATE(TEXT(График!AW66,"ч:мм"),"-",TEXT(График!AX66,"ч:ММ"))))</f>
        <v>В</v>
      </c>
      <c r="T77" s="336" t="str">
        <f>IF(ISTEXT(График!AZ66),График!AZ66,(CONCATENATE(TEXT(График!AZ66,"ч:мм"),"-",TEXT(График!BA66,"ч:ММ"))))</f>
        <v>18:00-0:00</v>
      </c>
      <c r="U77" s="336" t="str">
        <f>IF(ISTEXT(График!BC66),График!BC66,(CONCATENATE(TEXT(График!BC66,"ч:мм"),"-",TEXT(График!BD66,"ч:ММ"))))</f>
        <v>18:00-0:00</v>
      </c>
      <c r="V77" s="336" t="str">
        <f>IF(ISTEXT(График!BF66),График!BF66,(CONCATENATE(TEXT(График!BF66,"ч:мм"),"-",TEXT(График!BG66,"ч:ММ"))))</f>
        <v>18:00-0:00</v>
      </c>
      <c r="W77" s="336" t="str">
        <f>IF(ISTEXT(График!BI66),График!BI66,(CONCATENATE(TEXT(График!BI66,"ч:мм"),"-",TEXT(График!BJ66,"ч:ММ"))))</f>
        <v>18:00-0:00</v>
      </c>
      <c r="X77" s="336" t="str">
        <f>IF(ISTEXT(График!BL66),График!BL66,(CONCATENATE(TEXT(График!BL66,"ч:мм"),"-",TEXT(График!BM66,"ч:ММ"))))</f>
        <v>18:00-0:00</v>
      </c>
      <c r="Y77" s="336" t="str">
        <f>IF(ISTEXT(График!BO66),График!BO66,(CONCATENATE(TEXT(График!BO66,"ч:мм"),"-",TEXT(График!BP66,"ч:ММ"))))</f>
        <v>В</v>
      </c>
      <c r="Z77" s="336" t="str">
        <f>IF(ISTEXT(График!BR66),График!BR66,(CONCATENATE(TEXT(График!BR66,"ч:мм"),"-",TEXT(График!BS66,"ч:ММ"))))</f>
        <v>В</v>
      </c>
      <c r="AA77" s="336" t="str">
        <f>IF(ISTEXT(График!BU66),График!BU66,(CONCATENATE(TEXT(График!BU66,"ч:мм"),"-",TEXT(График!BV66,"ч:ММ"))))</f>
        <v>18:00-0:00</v>
      </c>
      <c r="AB77" s="336" t="str">
        <f>IF(ISTEXT(График!BX66),График!BX66,(CONCATENATE(TEXT(График!BX66,"ч:мм"),"-",TEXT(График!BY66,"ч:ММ"))))</f>
        <v>18:00-0:00</v>
      </c>
      <c r="AC77" s="336" t="str">
        <f>IF(ISTEXT(График!CA66),График!CA66,(CONCATENATE(TEXT(График!CA66,"ч:мм"),"-",TEXT(График!CB66,"ч:ММ"))))</f>
        <v>18:00-0:00</v>
      </c>
      <c r="AD77" s="336" t="str">
        <f>IF(ISTEXT(График!CD66),График!CD66,(CONCATENATE(TEXT(График!CD66,"ч:мм"),"-",TEXT(График!CE66,"ч:ММ"))))</f>
        <v>18:00-0:00</v>
      </c>
      <c r="AE77" s="336" t="str">
        <f>IF(ISTEXT(График!CG66),График!CG66,(CONCATENATE(TEXT(График!CG66,"ч:мм"),"-",TEXT(График!CH66,"ч:ММ"))))</f>
        <v>18:00-0:00</v>
      </c>
      <c r="AF77" s="336" t="str">
        <f>IF(ISTEXT(График!CJ66),График!CJ66,(CONCATENATE(TEXT(График!CJ66,"ч:мм"),"-",TEXT(График!CK66,"ч:ММ"))))</f>
        <v>В</v>
      </c>
      <c r="AG77" s="336" t="str">
        <f>IF(ISTEXT(График!CM66),График!CM66,(CONCATENATE(TEXT(График!CM66,"ч:мм"),"-",TEXT(График!CN66,"ч:ММ"))))</f>
        <v>В</v>
      </c>
      <c r="AH77" s="336" t="str">
        <f>IF(ISTEXT(График!CP66),График!CP66,(CONCATENATE(TEXT(График!CP66,"ч:мм"),"-",TEXT(График!CQ66,"ч:ММ"))))</f>
        <v>18:00-0:00</v>
      </c>
      <c r="AI77" s="336" t="str">
        <f>IF(ISTEXT(График!CS66),График!CS66,(CONCATENATE(TEXT(График!CS66,"ч:мм"),"-",TEXT(График!CT66,"ч:ММ"))))</f>
        <v>0:00-0:00</v>
      </c>
      <c r="AJ77" s="98"/>
      <c r="AK77" s="397"/>
    </row>
    <row r="78" spans="1:37" ht="44.25" thickBot="1" x14ac:dyDescent="0.35">
      <c r="A78" s="94">
        <v>62</v>
      </c>
      <c r="B78" s="478">
        <f>VLOOKUP(A78,График!A:C,2,TRUE)</f>
        <v>2291</v>
      </c>
      <c r="C78" s="332" t="str">
        <f>VLOOKUP(A78,График!A:D,3,TRUE)</f>
        <v>Любушкина Жанна Михайловна</v>
      </c>
      <c r="D78" s="331" t="str">
        <f>VLOOKUP(C78,'Список КК'!M:O,3,0)</f>
        <v>кассир-консультант</v>
      </c>
      <c r="E78" s="336" t="str">
        <f>IF(ISTEXT(График!G67),График!G67,(CONCATENATE(TEXT(График!G67,"ч:мм"),"-",TEXT(График!H67,"ч:ММ"))))</f>
        <v>В</v>
      </c>
      <c r="F78" s="336" t="str">
        <f>IF(ISTEXT(График!J67),График!J67,(CONCATENATE(TEXT(График!J67,"ч:мм"),"-",TEXT(График!K67,"ч:ММ"))))</f>
        <v>В</v>
      </c>
      <c r="G78" s="336" t="str">
        <f>IF(ISTEXT(График!M67),График!M67,(CONCATENATE(TEXT(График!M67,"ч:мм"),"-",TEXT(График!N67,"ч:ММ"))))</f>
        <v>В</v>
      </c>
      <c r="H78" s="336" t="str">
        <f>IF(ISTEXT(График!P67),График!P67,(CONCATENATE(TEXT(График!P67,"ч:мм"),"-",TEXT(График!Q67,"ч:ММ"))))</f>
        <v>17:00-23:00</v>
      </c>
      <c r="I78" s="336" t="str">
        <f>IF(ISTEXT(График!S67),График!S67,(CONCATENATE(TEXT(График!S67,"ч:мм"),"-",TEXT(График!T67,"ч:ММ"))))</f>
        <v>11:00-23:00</v>
      </c>
      <c r="J78" s="336" t="str">
        <f>IF(ISTEXT(График!V67),График!V67,(CONCATENATE(TEXT(График!V67,"ч:мм"),"-",TEXT(График!W67,"ч:ММ"))))</f>
        <v>14:00-23:00</v>
      </c>
      <c r="K78" s="336" t="str">
        <f>IF(ISTEXT(График!Y67),График!Y67,(CONCATENATE(TEXT(График!Y67,"ч:мм"),"-",TEXT(График!Z67,"ч:ММ"))))</f>
        <v>11:00-23:00</v>
      </c>
      <c r="L78" s="336" t="str">
        <f>IF(ISTEXT(График!AB67),График!AB67,(CONCATENATE(TEXT(График!AB67,"ч:мм"),"-",TEXT(График!AC67,"ч:ММ"))))</f>
        <v>В</v>
      </c>
      <c r="M78" s="336" t="str">
        <f>IF(ISTEXT(График!AE67),График!AE67,(CONCATENATE(TEXT(График!AE67,"ч:мм"),"-",TEXT(График!AF67,"ч:ММ"))))</f>
        <v>В</v>
      </c>
      <c r="N78" s="336" t="str">
        <f>IF(ISTEXT(График!AH67),График!AH67,(CONCATENATE(TEXT(График!AH67,"ч:мм"),"-",TEXT(График!AI67,"ч:ММ"))))</f>
        <v>В</v>
      </c>
      <c r="O78" s="336" t="str">
        <f>IF(ISTEXT(График!AK67),График!AK67,(CONCATENATE(TEXT(График!AK67,"ч:мм"),"-",TEXT(График!AL67,"ч:ММ"))))</f>
        <v>17:00-23:00</v>
      </c>
      <c r="P78" s="336" t="str">
        <f>IF(ISTEXT(График!AN67),График!AN67,(CONCATENATE(TEXT(График!AN67,"ч:мм"),"-",TEXT(График!AO67,"ч:ММ"))))</f>
        <v>11:00-23:00</v>
      </c>
      <c r="Q78" s="336" t="str">
        <f>IF(ISTEXT(График!AQ67),График!AQ67,(CONCATENATE(TEXT(График!AQ67,"ч:мм"),"-",TEXT(График!AR67,"ч:ММ"))))</f>
        <v>14:00-23:00</v>
      </c>
      <c r="R78" s="336" t="str">
        <f>IF(ISTEXT(График!AT67),График!AT67,(CONCATENATE(TEXT(График!AT67,"ч:мм"),"-",TEXT(График!AU67,"ч:ММ"))))</f>
        <v>11:00-23:00</v>
      </c>
      <c r="S78" s="336" t="str">
        <f>IF(ISTEXT(График!AW67),График!AW67,(CONCATENATE(TEXT(График!AW67,"ч:мм"),"-",TEXT(График!AX67,"ч:ММ"))))</f>
        <v>В</v>
      </c>
      <c r="T78" s="336" t="str">
        <f>IF(ISTEXT(График!AZ67),График!AZ67,(CONCATENATE(TEXT(График!AZ67,"ч:мм"),"-",TEXT(График!BA67,"ч:ММ"))))</f>
        <v>В</v>
      </c>
      <c r="U78" s="336" t="str">
        <f>IF(ISTEXT(График!BC67),График!BC67,(CONCATENATE(TEXT(График!BC67,"ч:мм"),"-",TEXT(График!BD67,"ч:ММ"))))</f>
        <v>В</v>
      </c>
      <c r="V78" s="336" t="str">
        <f>IF(ISTEXT(График!BF67),График!BF67,(CONCATENATE(TEXT(График!BF67,"ч:мм"),"-",TEXT(График!BG67,"ч:ММ"))))</f>
        <v>17:00-23:00</v>
      </c>
      <c r="W78" s="336" t="str">
        <f>IF(ISTEXT(График!BI67),График!BI67,(CONCATENATE(TEXT(График!BI67,"ч:мм"),"-",TEXT(График!BJ67,"ч:ММ"))))</f>
        <v>11:00-23:00</v>
      </c>
      <c r="X78" s="336" t="str">
        <f>IF(ISTEXT(График!BL67),График!BL67,(CONCATENATE(TEXT(График!BL67,"ч:мм"),"-",TEXT(График!BM67,"ч:ММ"))))</f>
        <v>14:00-23:00</v>
      </c>
      <c r="Y78" s="336" t="str">
        <f>IF(ISTEXT(График!BO67),График!BO67,(CONCATENATE(TEXT(График!BO67,"ч:мм"),"-",TEXT(График!BP67,"ч:ММ"))))</f>
        <v>11:00-23:00</v>
      </c>
      <c r="Z78" s="336" t="str">
        <f>IF(ISTEXT(График!BR67),График!BR67,(CONCATENATE(TEXT(График!BR67,"ч:мм"),"-",TEXT(График!BS67,"ч:ММ"))))</f>
        <v>В</v>
      </c>
      <c r="AA78" s="336" t="str">
        <f>IF(ISTEXT(График!BU67),График!BU67,(CONCATENATE(TEXT(График!BU67,"ч:мм"),"-",TEXT(График!BV67,"ч:ММ"))))</f>
        <v>В</v>
      </c>
      <c r="AB78" s="336" t="str">
        <f>IF(ISTEXT(График!BX67),График!BX67,(CONCATENATE(TEXT(График!BX67,"ч:мм"),"-",TEXT(График!BY67,"ч:ММ"))))</f>
        <v>В</v>
      </c>
      <c r="AC78" s="336" t="str">
        <f>IF(ISTEXT(График!CA67),График!CA67,(CONCATENATE(TEXT(График!CA67,"ч:мм"),"-",TEXT(График!CB67,"ч:ММ"))))</f>
        <v>17:00-23:00</v>
      </c>
      <c r="AD78" s="336" t="str">
        <f>IF(ISTEXT(График!CD67),График!CD67,(CONCATENATE(TEXT(График!CD67,"ч:мм"),"-",TEXT(График!CE67,"ч:ММ"))))</f>
        <v>11:00-23:00</v>
      </c>
      <c r="AE78" s="336" t="str">
        <f>IF(ISTEXT(График!CG67),График!CG67,(CONCATENATE(TEXT(График!CG67,"ч:мм"),"-",TEXT(График!CH67,"ч:ММ"))))</f>
        <v>14:00-23:00</v>
      </c>
      <c r="AF78" s="336" t="str">
        <f>IF(ISTEXT(График!CJ67),График!CJ67,(CONCATENATE(TEXT(График!CJ67,"ч:мм"),"-",TEXT(График!CK67,"ч:ММ"))))</f>
        <v>11:00-23:00</v>
      </c>
      <c r="AG78" s="336" t="str">
        <f>IF(ISTEXT(График!CM67),График!CM67,(CONCATENATE(TEXT(График!CM67,"ч:мм"),"-",TEXT(График!CN67,"ч:ММ"))))</f>
        <v>В</v>
      </c>
      <c r="AH78" s="336" t="str">
        <f>IF(ISTEXT(График!CP67),График!CP67,(CONCATENATE(TEXT(График!CP67,"ч:мм"),"-",TEXT(График!CQ67,"ч:ММ"))))</f>
        <v>В</v>
      </c>
      <c r="AI78" s="336" t="str">
        <f>IF(ISTEXT(График!CS67),График!CS67,(CONCATENATE(TEXT(График!CS67,"ч:мм"),"-",TEXT(График!CT67,"ч:ММ"))))</f>
        <v>0:00-0:00</v>
      </c>
      <c r="AJ78" s="98"/>
      <c r="AK78" s="397"/>
    </row>
    <row r="79" spans="1:37" ht="44.25" thickBot="1" x14ac:dyDescent="0.35">
      <c r="A79" s="94">
        <v>63</v>
      </c>
      <c r="B79" s="478">
        <f>VLOOKUP(A79,График!A:C,2,TRUE)</f>
        <v>41020</v>
      </c>
      <c r="C79" s="332" t="str">
        <f>VLOOKUP(A79,График!A:D,3,TRUE)</f>
        <v>Макаркин Артем Алексеевич</v>
      </c>
      <c r="D79" s="331" t="str">
        <f>VLOOKUP(C79,'Список КК'!M:O,3,0)</f>
        <v>кассир-консультант</v>
      </c>
      <c r="E79" s="336" t="str">
        <f>IF(ISTEXT(График!G68),График!G68,(CONCATENATE(TEXT(График!G68,"ч:мм"),"-",TEXT(График!H68,"ч:ММ"))))</f>
        <v>18:00-0:00</v>
      </c>
      <c r="F79" s="336" t="str">
        <f>IF(ISTEXT(График!J68),График!J68,(CONCATENATE(TEXT(График!J68,"ч:мм"),"-",TEXT(График!K68,"ч:ММ"))))</f>
        <v>18:00-0:00</v>
      </c>
      <c r="G79" s="336" t="str">
        <f>IF(ISTEXT(График!M68),График!M68,(CONCATENATE(TEXT(График!M68,"ч:мм"),"-",TEXT(График!N68,"ч:ММ"))))</f>
        <v>18:00-0:00</v>
      </c>
      <c r="H79" s="336" t="str">
        <f>IF(ISTEXT(График!P68),График!P68,(CONCATENATE(TEXT(График!P68,"ч:мм"),"-",TEXT(График!Q68,"ч:ММ"))))</f>
        <v>18:00-0:00</v>
      </c>
      <c r="I79" s="336" t="str">
        <f>IF(ISTEXT(График!S68),График!S68,(CONCATENATE(TEXT(График!S68,"ч:мм"),"-",TEXT(График!T68,"ч:ММ"))))</f>
        <v>В</v>
      </c>
      <c r="J79" s="336" t="str">
        <f>IF(ISTEXT(График!V68),График!V68,(CONCATENATE(TEXT(График!V68,"ч:мм"),"-",TEXT(График!W68,"ч:ММ"))))</f>
        <v>18:00-0:00</v>
      </c>
      <c r="K79" s="336" t="str">
        <f>IF(ISTEXT(График!Y68),График!Y68,(CONCATENATE(TEXT(График!Y68,"ч:мм"),"-",TEXT(График!Z68,"ч:ММ"))))</f>
        <v>В</v>
      </c>
      <c r="L79" s="336" t="str">
        <f>IF(ISTEXT(График!AB68),График!AB68,(CONCATENATE(TEXT(График!AB68,"ч:мм"),"-",TEXT(График!AC68,"ч:ММ"))))</f>
        <v>18:00-0:00</v>
      </c>
      <c r="M79" s="336" t="str">
        <f>IF(ISTEXT(График!AE68),График!AE68,(CONCATENATE(TEXT(График!AE68,"ч:мм"),"-",TEXT(График!AF68,"ч:ММ"))))</f>
        <v>18:00-0:00</v>
      </c>
      <c r="N79" s="336" t="str">
        <f>IF(ISTEXT(График!AH68),График!AH68,(CONCATENATE(TEXT(График!AH68,"ч:мм"),"-",TEXT(График!AI68,"ч:ММ"))))</f>
        <v>18:00-0:00</v>
      </c>
      <c r="O79" s="336" t="str">
        <f>IF(ISTEXT(График!AK68),График!AK68,(CONCATENATE(TEXT(График!AK68,"ч:мм"),"-",TEXT(График!AL68,"ч:ММ"))))</f>
        <v>18:00-0:00</v>
      </c>
      <c r="P79" s="336" t="str">
        <f>IF(ISTEXT(График!AN68),График!AN68,(CONCATENATE(TEXT(График!AN68,"ч:мм"),"-",TEXT(График!AO68,"ч:ММ"))))</f>
        <v>В</v>
      </c>
      <c r="Q79" s="336" t="str">
        <f>IF(ISTEXT(График!AQ68),График!AQ68,(CONCATENATE(TEXT(График!AQ68,"ч:мм"),"-",TEXT(График!AR68,"ч:ММ"))))</f>
        <v>18:00-0:00</v>
      </c>
      <c r="R79" s="336" t="str">
        <f>IF(ISTEXT(График!AT68),График!AT68,(CONCATENATE(TEXT(График!AT68,"ч:мм"),"-",TEXT(График!AU68,"ч:ММ"))))</f>
        <v>В</v>
      </c>
      <c r="S79" s="336" t="str">
        <f>IF(ISTEXT(График!AW68),График!AW68,(CONCATENATE(TEXT(График!AW68,"ч:мм"),"-",TEXT(График!AX68,"ч:ММ"))))</f>
        <v>В</v>
      </c>
      <c r="T79" s="336" t="str">
        <f>IF(ISTEXT(График!AZ68),График!AZ68,(CONCATENATE(TEXT(График!AZ68,"ч:мм"),"-",TEXT(График!BA68,"ч:ММ"))))</f>
        <v>ОТ</v>
      </c>
      <c r="U79" s="336" t="str">
        <f>IF(ISTEXT(График!BC68),График!BC68,(CONCATENATE(TEXT(График!BC68,"ч:мм"),"-",TEXT(График!BD68,"ч:ММ"))))</f>
        <v>ОТ</v>
      </c>
      <c r="V79" s="336" t="str">
        <f>IF(ISTEXT(График!BF68),График!BF68,(CONCATENATE(TEXT(График!BF68,"ч:мм"),"-",TEXT(График!BG68,"ч:ММ"))))</f>
        <v>ОТ</v>
      </c>
      <c r="W79" s="336" t="str">
        <f>IF(ISTEXT(График!BI68),График!BI68,(CONCATENATE(TEXT(График!BI68,"ч:мм"),"-",TEXT(График!BJ68,"ч:ММ"))))</f>
        <v>ОТ</v>
      </c>
      <c r="X79" s="336" t="str">
        <f>IF(ISTEXT(График!BL68),График!BL68,(CONCATENATE(TEXT(График!BL68,"ч:мм"),"-",TEXT(График!BM68,"ч:ММ"))))</f>
        <v>ОТ</v>
      </c>
      <c r="Y79" s="336" t="str">
        <f>IF(ISTEXT(График!BO68),График!BO68,(CONCATENATE(TEXT(График!BO68,"ч:мм"),"-",TEXT(График!BP68,"ч:ММ"))))</f>
        <v>В</v>
      </c>
      <c r="Z79" s="336" t="str">
        <f>IF(ISTEXT(График!BR68),График!BR68,(CONCATENATE(TEXT(График!BR68,"ч:мм"),"-",TEXT(График!BS68,"ч:ММ"))))</f>
        <v>В</v>
      </c>
      <c r="AA79" s="336" t="str">
        <f>IF(ISTEXT(График!BU68),График!BU68,(CONCATENATE(TEXT(График!BU68,"ч:мм"),"-",TEXT(График!BV68,"ч:ММ"))))</f>
        <v>ОТ</v>
      </c>
      <c r="AB79" s="336" t="str">
        <f>IF(ISTEXT(График!BX68),График!BX68,(CONCATENATE(TEXT(График!BX68,"ч:мм"),"-",TEXT(График!BY68,"ч:ММ"))))</f>
        <v>ОТ</v>
      </c>
      <c r="AC79" s="336" t="str">
        <f>IF(ISTEXT(График!CA68),График!CA68,(CONCATENATE(TEXT(График!CA68,"ч:мм"),"-",TEXT(График!CB68,"ч:ММ"))))</f>
        <v>ОТ</v>
      </c>
      <c r="AD79" s="336" t="str">
        <f>IF(ISTEXT(График!CD68),График!CD68,(CONCATENATE(TEXT(График!CD68,"ч:мм"),"-",TEXT(График!CE68,"ч:ММ"))))</f>
        <v>ОТ</v>
      </c>
      <c r="AE79" s="336" t="str">
        <f>IF(ISTEXT(График!CG68),График!CG68,(CONCATENATE(TEXT(График!CG68,"ч:мм"),"-",TEXT(График!CH68,"ч:ММ"))))</f>
        <v>ОТ</v>
      </c>
      <c r="AF79" s="336" t="str">
        <f>IF(ISTEXT(График!CJ68),График!CJ68,(CONCATENATE(TEXT(График!CJ68,"ч:мм"),"-",TEXT(График!CK68,"ч:ММ"))))</f>
        <v>В</v>
      </c>
      <c r="AG79" s="336" t="str">
        <f>IF(ISTEXT(График!CM68),График!CM68,(CONCATENATE(TEXT(График!CM68,"ч:мм"),"-",TEXT(График!CN68,"ч:ММ"))))</f>
        <v>В</v>
      </c>
      <c r="AH79" s="336" t="str">
        <f>IF(ISTEXT(График!CP68),График!CP68,(CONCATENATE(TEXT(График!CP68,"ч:мм"),"-",TEXT(График!CQ68,"ч:ММ"))))</f>
        <v>18:00-0:00</v>
      </c>
      <c r="AI79" s="336" t="str">
        <f>IF(ISTEXT(График!CS68),График!CS68,(CONCATENATE(TEXT(График!CS68,"ч:мм"),"-",TEXT(График!CT68,"ч:ММ"))))</f>
        <v>0:00-0:00</v>
      </c>
      <c r="AJ79" s="98"/>
      <c r="AK79" s="397"/>
    </row>
    <row r="80" spans="1:37" ht="57" thickBot="1" x14ac:dyDescent="0.35">
      <c r="A80" s="94">
        <v>64</v>
      </c>
      <c r="B80" s="478">
        <f>VLOOKUP(A80,График!A:C,2,TRUE)</f>
        <v>45606</v>
      </c>
      <c r="C80" s="332" t="str">
        <f>VLOOKUP(A80,График!A:D,3,TRUE)</f>
        <v>Медведева Екатерина Владимировна</v>
      </c>
      <c r="D80" s="331" t="str">
        <f>VLOOKUP(C80,'Список КК'!M:O,3,0)</f>
        <v>кассир-консультант</v>
      </c>
      <c r="E80" s="336" t="str">
        <f>IF(ISTEXT(График!G69),График!G69,(CONCATENATE(TEXT(График!G69,"ч:мм"),"-",TEXT(График!H69,"ч:ММ"))))</f>
        <v>В</v>
      </c>
      <c r="F80" s="336" t="str">
        <f>IF(ISTEXT(График!J69),График!J69,(CONCATENATE(TEXT(График!J69,"ч:мм"),"-",TEXT(График!K69,"ч:ММ"))))</f>
        <v>9:30-18:30</v>
      </c>
      <c r="G80" s="336" t="str">
        <f>IF(ISTEXT(График!M69),График!M69,(CONCATENATE(TEXT(График!M69,"ч:мм"),"-",TEXT(График!N69,"ч:ММ"))))</f>
        <v>9:30-18:30</v>
      </c>
      <c r="H80" s="336" t="str">
        <f>IF(ISTEXT(График!P69),График!P69,(CONCATENATE(TEXT(График!P69,"ч:мм"),"-",TEXT(График!Q69,"ч:ММ"))))</f>
        <v>В</v>
      </c>
      <c r="I80" s="336" t="str">
        <f>IF(ISTEXT(График!S69),График!S69,(CONCATENATE(TEXT(График!S69,"ч:мм"),"-",TEXT(График!T69,"ч:ММ"))))</f>
        <v>15:00-0:00</v>
      </c>
      <c r="J80" s="336" t="str">
        <f>IF(ISTEXT(График!V69),График!V69,(CONCATENATE(TEXT(График!V69,"ч:мм"),"-",TEXT(График!W69,"ч:ММ"))))</f>
        <v>15:00-0:00</v>
      </c>
      <c r="K80" s="336" t="str">
        <f>IF(ISTEXT(График!Y69),График!Y69,(CONCATENATE(TEXT(График!Y69,"ч:мм"),"-",TEXT(График!Z69,"ч:ММ"))))</f>
        <v>15:00-0:00</v>
      </c>
      <c r="L80" s="336" t="str">
        <f>IF(ISTEXT(График!AB69),График!AB69,(CONCATENATE(TEXT(График!AB69,"ч:мм"),"-",TEXT(График!AC69,"ч:ММ"))))</f>
        <v>15:30-0:30</v>
      </c>
      <c r="M80" s="336" t="str">
        <f>IF(ISTEXT(График!AE69),График!AE69,(CONCATENATE(TEXT(График!AE69,"ч:мм"),"-",TEXT(График!AF69,"ч:ММ"))))</f>
        <v>В</v>
      </c>
      <c r="N80" s="336" t="str">
        <f>IF(ISTEXT(График!AH69),График!AH69,(CONCATENATE(TEXT(График!AH69,"ч:мм"),"-",TEXT(График!AI69,"ч:ММ"))))</f>
        <v>В</v>
      </c>
      <c r="O80" s="336" t="str">
        <f>IF(ISTEXT(График!AK69),График!AK69,(CONCATENATE(TEXT(График!AK69,"ч:мм"),"-",TEXT(График!AL69,"ч:ММ"))))</f>
        <v>7:30-16:30</v>
      </c>
      <c r="P80" s="336" t="str">
        <f>IF(ISTEXT(График!AN69),График!AN69,(CONCATENATE(TEXT(График!AN69,"ч:мм"),"-",TEXT(График!AO69,"ч:ММ"))))</f>
        <v>7:30-16:30</v>
      </c>
      <c r="Q80" s="336" t="str">
        <f>IF(ISTEXT(График!AQ69),График!AQ69,(CONCATENATE(TEXT(График!AQ69,"ч:мм"),"-",TEXT(График!AR69,"ч:ММ"))))</f>
        <v>10:00-19:00</v>
      </c>
      <c r="R80" s="336" t="str">
        <f>IF(ISTEXT(График!AT69),График!AT69,(CONCATENATE(TEXT(График!AT69,"ч:мм"),"-",TEXT(График!AU69,"ч:ММ"))))</f>
        <v>10:00-19:00</v>
      </c>
      <c r="S80" s="336" t="str">
        <f>IF(ISTEXT(График!AW69),График!AW69,(CONCATENATE(TEXT(График!AW69,"ч:мм"),"-",TEXT(График!AX69,"ч:ММ"))))</f>
        <v>10:00-19:00</v>
      </c>
      <c r="T80" s="336" t="str">
        <f>IF(ISTEXT(График!AZ69),График!AZ69,(CONCATENATE(TEXT(График!AZ69,"ч:мм"),"-",TEXT(График!BA69,"ч:ММ"))))</f>
        <v>В</v>
      </c>
      <c r="U80" s="336" t="str">
        <f>IF(ISTEXT(График!BC69),График!BC69,(CONCATENATE(TEXT(График!BC69,"ч:мм"),"-",TEXT(График!BD69,"ч:ММ"))))</f>
        <v>В</v>
      </c>
      <c r="V80" s="336" t="str">
        <f>IF(ISTEXT(График!BF69),График!BF69,(CONCATENATE(TEXT(График!BF69,"ч:мм"),"-",TEXT(График!BG69,"ч:ММ"))))</f>
        <v>10:30-19:30</v>
      </c>
      <c r="W80" s="336" t="str">
        <f>IF(ISTEXT(График!BI69),График!BI69,(CONCATENATE(TEXT(График!BI69,"ч:мм"),"-",TEXT(График!BJ69,"ч:ММ"))))</f>
        <v>15:00-0:00</v>
      </c>
      <c r="X80" s="336" t="str">
        <f>IF(ISTEXT(График!BL69),График!BL69,(CONCATENATE(TEXT(График!BL69,"ч:мм"),"-",TEXT(График!BM69,"ч:ММ"))))</f>
        <v>15:00-0:00</v>
      </c>
      <c r="Y80" s="336" t="str">
        <f>IF(ISTEXT(График!BO69),График!BO69,(CONCATENATE(TEXT(График!BO69,"ч:мм"),"-",TEXT(График!BP69,"ч:ММ"))))</f>
        <v>В</v>
      </c>
      <c r="Z80" s="336" t="str">
        <f>IF(ISTEXT(График!BR69),График!BR69,(CONCATENATE(TEXT(График!BR69,"ч:мм"),"-",TEXT(График!BS69,"ч:ММ"))))</f>
        <v>В</v>
      </c>
      <c r="AA80" s="336" t="str">
        <f>IF(ISTEXT(График!BU69),График!BU69,(CONCATENATE(TEXT(График!BU69,"ч:мм"),"-",TEXT(График!BV69,"ч:ММ"))))</f>
        <v>6:45-15:45</v>
      </c>
      <c r="AB80" s="336" t="str">
        <f>IF(ISTEXT(График!BX69),График!BX69,(CONCATENATE(TEXT(График!BX69,"ч:мм"),"-",TEXT(График!BY69,"ч:ММ"))))</f>
        <v>6:45-15:45</v>
      </c>
      <c r="AC80" s="336" t="str">
        <f>IF(ISTEXT(График!CA69),График!CA69,(CONCATENATE(TEXT(График!CA69,"ч:мм"),"-",TEXT(График!CB69,"ч:ММ"))))</f>
        <v>7:30-16:30</v>
      </c>
      <c r="AD80" s="336" t="str">
        <f>IF(ISTEXT(График!CD69),График!CD69,(CONCATENATE(TEXT(График!CD69,"ч:мм"),"-",TEXT(График!CE69,"ч:ММ"))))</f>
        <v>7:30-16:30</v>
      </c>
      <c r="AE80" s="336" t="str">
        <f>IF(ISTEXT(График!CG69),График!CG69,(CONCATENATE(TEXT(График!CG69,"ч:мм"),"-",TEXT(График!CH69,"ч:ММ"))))</f>
        <v>В</v>
      </c>
      <c r="AF80" s="336" t="str">
        <f>IF(ISTEXT(График!CJ69),График!CJ69,(CONCATENATE(TEXT(График!CJ69,"ч:мм"),"-",TEXT(График!CK69,"ч:ММ"))))</f>
        <v>11:30-20:30</v>
      </c>
      <c r="AG80" s="336" t="str">
        <f>IF(ISTEXT(График!CM69),График!CM69,(CONCATENATE(TEXT(График!CM69,"ч:мм"),"-",TEXT(График!CN69,"ч:ММ"))))</f>
        <v>12:00-21:00</v>
      </c>
      <c r="AH80" s="336" t="str">
        <f>IF(ISTEXT(График!CP69),График!CP69,(CONCATENATE(TEXT(График!CP69,"ч:мм"),"-",TEXT(График!CQ69,"ч:ММ"))))</f>
        <v>16:30-0:30</v>
      </c>
      <c r="AI80" s="336" t="str">
        <f>IF(ISTEXT(График!CS69),График!CS69,(CONCATENATE(TEXT(График!CS69,"ч:мм"),"-",TEXT(График!CT69,"ч:ММ"))))</f>
        <v>0:00-0:00</v>
      </c>
      <c r="AJ80" s="98"/>
      <c r="AK80" s="397"/>
    </row>
    <row r="81" spans="1:37" ht="44.25" thickBot="1" x14ac:dyDescent="0.35">
      <c r="A81" s="94">
        <v>65</v>
      </c>
      <c r="B81" s="478">
        <f>VLOOKUP(A81,График!A:C,2,TRUE)</f>
        <v>45746</v>
      </c>
      <c r="C81" s="332" t="str">
        <f>VLOOKUP(A81,График!A:D,3,TRUE)</f>
        <v>Михеева Галина Александровна</v>
      </c>
      <c r="D81" s="331" t="str">
        <f>VLOOKUP(C81,'Список КК'!M:O,3,0)</f>
        <v>кассир-консультант</v>
      </c>
      <c r="E81" s="336" t="str">
        <f>IF(ISTEXT(График!G70),График!G70,(CONCATENATE(TEXT(График!G70,"ч:мм"),"-",TEXT(График!H70,"ч:ММ"))))</f>
        <v>В</v>
      </c>
      <c r="F81" s="336" t="str">
        <f>IF(ISTEXT(График!J70),График!J70,(CONCATENATE(TEXT(График!J70,"ч:мм"),"-",TEXT(График!K70,"ч:ММ"))))</f>
        <v>16:00-22:00</v>
      </c>
      <c r="G81" s="336" t="str">
        <f>IF(ISTEXT(График!M70),График!M70,(CONCATENATE(TEXT(График!M70,"ч:мм"),"-",TEXT(График!N70,"ч:ММ"))))</f>
        <v>16:00-22:00</v>
      </c>
      <c r="H81" s="336" t="str">
        <f>IF(ISTEXT(График!P70),График!P70,(CONCATENATE(TEXT(График!P70,"ч:мм"),"-",TEXT(График!Q70,"ч:ММ"))))</f>
        <v>В</v>
      </c>
      <c r="I81" s="336" t="str">
        <f>IF(ISTEXT(График!S70),График!S70,(CONCATENATE(TEXT(График!S70,"ч:мм"),"-",TEXT(График!T70,"ч:ММ"))))</f>
        <v>16:00-22:00</v>
      </c>
      <c r="J81" s="336" t="str">
        <f>IF(ISTEXT(График!V70),График!V70,(CONCATENATE(TEXT(График!V70,"ч:мм"),"-",TEXT(График!W70,"ч:ММ"))))</f>
        <v>16:00-22:00</v>
      </c>
      <c r="K81" s="336" t="str">
        <f>IF(ISTEXT(График!Y70),График!Y70,(CONCATENATE(TEXT(График!Y70,"ч:мм"),"-",TEXT(График!Z70,"ч:ММ"))))</f>
        <v>В</v>
      </c>
      <c r="L81" s="336" t="str">
        <f>IF(ISTEXT(График!AB70),График!AB70,(CONCATENATE(TEXT(График!AB70,"ч:мм"),"-",TEXT(График!AC70,"ч:ММ"))))</f>
        <v>16:00-22:00</v>
      </c>
      <c r="M81" s="336" t="str">
        <f>IF(ISTEXT(График!AE70),График!AE70,(CONCATENATE(TEXT(График!AE70,"ч:мм"),"-",TEXT(График!AF70,"ч:ММ"))))</f>
        <v>16:00-22:00</v>
      </c>
      <c r="N81" s="336" t="str">
        <f>IF(ISTEXT(График!AH70),График!AH70,(CONCATENATE(TEXT(График!AH70,"ч:мм"),"-",TEXT(График!AI70,"ч:ММ"))))</f>
        <v>16:00-22:00</v>
      </c>
      <c r="O81" s="336" t="str">
        <f>IF(ISTEXT(График!AK70),График!AK70,(CONCATENATE(TEXT(График!AK70,"ч:мм"),"-",TEXT(График!AL70,"ч:ММ"))))</f>
        <v>В</v>
      </c>
      <c r="P81" s="336" t="str">
        <f>IF(ISTEXT(График!AN70),График!AN70,(CONCATENATE(TEXT(График!AN70,"ч:мм"),"-",TEXT(График!AO70,"ч:ММ"))))</f>
        <v>16:00-22:00</v>
      </c>
      <c r="Q81" s="336" t="str">
        <f>IF(ISTEXT(График!AQ70),График!AQ70,(CONCATENATE(TEXT(График!AQ70,"ч:мм"),"-",TEXT(График!AR70,"ч:ММ"))))</f>
        <v>16:00-22:00</v>
      </c>
      <c r="R81" s="336" t="str">
        <f>IF(ISTEXT(График!AT70),График!AT70,(CONCATENATE(TEXT(График!AT70,"ч:мм"),"-",TEXT(График!AU70,"ч:ММ"))))</f>
        <v>В</v>
      </c>
      <c r="S81" s="336" t="str">
        <f>IF(ISTEXT(График!AW70),График!AW70,(CONCATENATE(TEXT(График!AW70,"ч:мм"),"-",TEXT(График!AX70,"ч:ММ"))))</f>
        <v>16:00-22:00</v>
      </c>
      <c r="T81" s="336" t="str">
        <f>IF(ISTEXT(График!AZ70),График!AZ70,(CONCATENATE(TEXT(График!AZ70,"ч:мм"),"-",TEXT(График!BA70,"ч:ММ"))))</f>
        <v>16:00-22:00</v>
      </c>
      <c r="U81" s="336" t="str">
        <f>IF(ISTEXT(График!BC70),График!BC70,(CONCATENATE(TEXT(График!BC70,"ч:мм"),"-",TEXT(График!BD70,"ч:ММ"))))</f>
        <v>16:00-22:00</v>
      </c>
      <c r="V81" s="336" t="str">
        <f>IF(ISTEXT(График!BF70),График!BF70,(CONCATENATE(TEXT(График!BF70,"ч:мм"),"-",TEXT(График!BG70,"ч:ММ"))))</f>
        <v>В</v>
      </c>
      <c r="W81" s="336" t="str">
        <f>IF(ISTEXT(График!BI70),График!BI70,(CONCATENATE(TEXT(График!BI70,"ч:мм"),"-",TEXT(График!BJ70,"ч:ММ"))))</f>
        <v>16:00-22:00</v>
      </c>
      <c r="X81" s="336" t="str">
        <f>IF(ISTEXT(График!BL70),График!BL70,(CONCATENATE(TEXT(График!BL70,"ч:мм"),"-",TEXT(График!BM70,"ч:ММ"))))</f>
        <v>16:00-22:00</v>
      </c>
      <c r="Y81" s="336" t="str">
        <f>IF(ISTEXT(График!BO70),График!BO70,(CONCATENATE(TEXT(График!BO70,"ч:мм"),"-",TEXT(График!BP70,"ч:ММ"))))</f>
        <v>В</v>
      </c>
      <c r="Z81" s="336" t="str">
        <f>IF(ISTEXT(График!BR70),График!BR70,(CONCATENATE(TEXT(График!BR70,"ч:мм"),"-",TEXT(График!BS70,"ч:ММ"))))</f>
        <v>16:00-22:00</v>
      </c>
      <c r="AA81" s="336" t="str">
        <f>IF(ISTEXT(График!BU70),График!BU70,(CONCATENATE(TEXT(График!BU70,"ч:мм"),"-",TEXT(График!BV70,"ч:ММ"))))</f>
        <v>16:00-22:00</v>
      </c>
      <c r="AB81" s="336" t="str">
        <f>IF(ISTEXT(График!BX70),График!BX70,(CONCATENATE(TEXT(График!BX70,"ч:мм"),"-",TEXT(График!BY70,"ч:ММ"))))</f>
        <v>16:00-22:00</v>
      </c>
      <c r="AC81" s="336" t="str">
        <f>IF(ISTEXT(График!CA70),График!CA70,(CONCATENATE(TEXT(График!CA70,"ч:мм"),"-",TEXT(График!CB70,"ч:ММ"))))</f>
        <v>В</v>
      </c>
      <c r="AD81" s="336" t="str">
        <f>IF(ISTEXT(График!CD70),График!CD70,(CONCATENATE(TEXT(График!CD70,"ч:мм"),"-",TEXT(График!CE70,"ч:ММ"))))</f>
        <v>16:00-22:00</v>
      </c>
      <c r="AE81" s="336" t="str">
        <f>IF(ISTEXT(График!CG70),График!CG70,(CONCATENATE(TEXT(График!CG70,"ч:мм"),"-",TEXT(График!CH70,"ч:ММ"))))</f>
        <v>16:00-22:00</v>
      </c>
      <c r="AF81" s="336" t="str">
        <f>IF(ISTEXT(График!CJ70),График!CJ70,(CONCATENATE(TEXT(График!CJ70,"ч:мм"),"-",TEXT(График!CK70,"ч:ММ"))))</f>
        <v>В</v>
      </c>
      <c r="AG81" s="336" t="str">
        <f>IF(ISTEXT(График!CM70),График!CM70,(CONCATENATE(TEXT(График!CM70,"ч:мм"),"-",TEXT(График!CN70,"ч:ММ"))))</f>
        <v>16:00-22:00</v>
      </c>
      <c r="AH81" s="336" t="str">
        <f>IF(ISTEXT(График!CP70),График!CP70,(CONCATENATE(TEXT(График!CP70,"ч:мм"),"-",TEXT(График!CQ70,"ч:ММ"))))</f>
        <v>16:00-22:00</v>
      </c>
      <c r="AI81" s="336" t="str">
        <f>IF(ISTEXT(График!CS70),График!CS70,(CONCATENATE(TEXT(График!CS70,"ч:мм"),"-",TEXT(График!CT70,"ч:ММ"))))</f>
        <v>0:00-0:00</v>
      </c>
      <c r="AJ81" s="98"/>
      <c r="AK81" s="397"/>
    </row>
    <row r="82" spans="1:37" ht="44.25" thickBot="1" x14ac:dyDescent="0.35">
      <c r="A82" s="94">
        <v>66</v>
      </c>
      <c r="B82" s="478">
        <f>VLOOKUP(A82,График!A:C,2,TRUE)</f>
        <v>39319</v>
      </c>
      <c r="C82" s="332" t="str">
        <f>VLOOKUP(A82,График!A:D,3,TRUE)</f>
        <v>Натахина Светлана Сергеевна</v>
      </c>
      <c r="D82" s="331" t="str">
        <f>VLOOKUP(C82,'Список КК'!M:O,3,0)</f>
        <v>кассир-консультант</v>
      </c>
      <c r="E82" s="336" t="str">
        <f>IF(ISTEXT(График!G71),График!G71,(CONCATENATE(TEXT(График!G71,"ч:мм"),"-",TEXT(График!H71,"ч:ММ"))))</f>
        <v>7:30-16:30</v>
      </c>
      <c r="F82" s="336" t="str">
        <f>IF(ISTEXT(График!J71),График!J71,(CONCATENATE(TEXT(График!J71,"ч:мм"),"-",TEXT(График!K71,"ч:ММ"))))</f>
        <v>9:30-18:30</v>
      </c>
      <c r="G82" s="336" t="str">
        <f>IF(ISTEXT(График!M71),График!M71,(CONCATENATE(TEXT(График!M71,"ч:мм"),"-",TEXT(График!N71,"ч:ММ"))))</f>
        <v>9:30-18:30</v>
      </c>
      <c r="H82" s="336" t="str">
        <f>IF(ISTEXT(График!P71),График!P71,(CONCATENATE(TEXT(График!P71,"ч:мм"),"-",TEXT(График!Q71,"ч:ММ"))))</f>
        <v>В</v>
      </c>
      <c r="I82" s="336" t="str">
        <f>IF(ISTEXT(График!S71),График!S71,(CONCATENATE(TEXT(График!S71,"ч:мм"),"-",TEXT(График!T71,"ч:ММ"))))</f>
        <v>В</v>
      </c>
      <c r="J82" s="336" t="str">
        <f>IF(ISTEXT(График!V71),График!V71,(CONCATENATE(TEXT(График!V71,"ч:мм"),"-",TEXT(График!W71,"ч:ММ"))))</f>
        <v>10:30-19:30</v>
      </c>
      <c r="K82" s="336" t="str">
        <f>IF(ISTEXT(График!Y71),График!Y71,(CONCATENATE(TEXT(График!Y71,"ч:мм"),"-",TEXT(График!Z71,"ч:ММ"))))</f>
        <v>10:30-19:30</v>
      </c>
      <c r="L82" s="336" t="str">
        <f>IF(ISTEXT(График!AB71),График!AB71,(CONCATENATE(TEXT(График!AB71,"ч:мм"),"-",TEXT(График!AC71,"ч:ММ"))))</f>
        <v>12:00-21:00</v>
      </c>
      <c r="M82" s="336" t="str">
        <f>IF(ISTEXT(График!AE71),График!AE71,(CONCATENATE(TEXT(График!AE71,"ч:мм"),"-",TEXT(График!AF71,"ч:ММ"))))</f>
        <v>15:30-0:30</v>
      </c>
      <c r="N82" s="336" t="str">
        <f>IF(ISTEXT(График!AH71),График!AH71,(CONCATENATE(TEXT(График!AH71,"ч:мм"),"-",TEXT(График!AI71,"ч:ММ"))))</f>
        <v>В</v>
      </c>
      <c r="O82" s="336" t="str">
        <f>IF(ISTEXT(График!AK71),График!AK71,(CONCATENATE(TEXT(График!AK71,"ч:мм"),"-",TEXT(График!AL71,"ч:ММ"))))</f>
        <v>В</v>
      </c>
      <c r="P82" s="336" t="str">
        <f>IF(ISTEXT(График!AN71),График!AN71,(CONCATENATE(TEXT(График!AN71,"ч:мм"),"-",TEXT(График!AO71,"ч:ММ"))))</f>
        <v>15:30-0:30</v>
      </c>
      <c r="Q82" s="336" t="str">
        <f>IF(ISTEXT(График!AQ71),График!AQ71,(CONCATENATE(TEXT(График!AQ71,"ч:мм"),"-",TEXT(График!AR71,"ч:ММ"))))</f>
        <v>11:00-20:00</v>
      </c>
      <c r="R82" s="336" t="str">
        <f>IF(ISTEXT(График!AT71),График!AT71,(CONCATENATE(TEXT(График!AT71,"ч:мм"),"-",TEXT(График!AU71,"ч:ММ"))))</f>
        <v>15:30-0:30</v>
      </c>
      <c r="S82" s="336" t="str">
        <f>IF(ISTEXT(График!AW71),График!AW71,(CONCATENATE(TEXT(График!AW71,"ч:мм"),"-",TEXT(График!AX71,"ч:ММ"))))</f>
        <v>15:30-0:30</v>
      </c>
      <c r="T82" s="336" t="str">
        <f>IF(ISTEXT(График!AZ71),График!AZ71,(CONCATENATE(TEXT(График!AZ71,"ч:мм"),"-",TEXT(График!BA71,"ч:ММ"))))</f>
        <v>В</v>
      </c>
      <c r="U82" s="336" t="str">
        <f>IF(ISTEXT(График!BC71),График!BC71,(CONCATENATE(TEXT(График!BC71,"ч:мм"),"-",TEXT(График!BD71,"ч:ММ"))))</f>
        <v>В</v>
      </c>
      <c r="V82" s="336" t="str">
        <f>IF(ISTEXT(График!BF71),График!BF71,(CONCATENATE(TEXT(График!BF71,"ч:мм"),"-",TEXT(График!BG71,"ч:ММ"))))</f>
        <v>6:45-15:45</v>
      </c>
      <c r="W82" s="336" t="str">
        <f>IF(ISTEXT(График!BI71),График!BI71,(CONCATENATE(TEXT(График!BI71,"ч:мм"),"-",TEXT(График!BJ71,"ч:ММ"))))</f>
        <v>6:45-15:45</v>
      </c>
      <c r="X82" s="336" t="str">
        <f>IF(ISTEXT(График!BL71),График!BL71,(CONCATENATE(TEXT(График!BL71,"ч:мм"),"-",TEXT(График!BM71,"ч:ММ"))))</f>
        <v>7:30-16:30</v>
      </c>
      <c r="Y82" s="336" t="str">
        <f>IF(ISTEXT(График!BO71),График!BO71,(CONCATENATE(TEXT(График!BO71,"ч:мм"),"-",TEXT(График!BP71,"ч:ММ"))))</f>
        <v>8:00-17:00</v>
      </c>
      <c r="Z82" s="336" t="str">
        <f>IF(ISTEXT(График!BR71),График!BR71,(CONCATENATE(TEXT(График!BR71,"ч:мм"),"-",TEXT(График!BS71,"ч:ММ"))))</f>
        <v>9:30-18:30</v>
      </c>
      <c r="AA82" s="336" t="str">
        <f>IF(ISTEXT(График!BU71),График!BU71,(CONCATENATE(TEXT(График!BU71,"ч:мм"),"-",TEXT(График!BV71,"ч:ММ"))))</f>
        <v>В</v>
      </c>
      <c r="AB82" s="336" t="str">
        <f>IF(ISTEXT(График!BX71),График!BX71,(CONCATENATE(TEXT(График!BX71,"ч:мм"),"-",TEXT(График!BY71,"ч:ММ"))))</f>
        <v>12:30-21:30</v>
      </c>
      <c r="AC82" s="336" t="str">
        <f>IF(ISTEXT(График!CA71),График!CA71,(CONCATENATE(TEXT(График!CA71,"ч:мм"),"-",TEXT(График!CB71,"ч:ММ"))))</f>
        <v>12:30-21:30</v>
      </c>
      <c r="AD82" s="336" t="str">
        <f>IF(ISTEXT(График!CD71),График!CD71,(CONCATENATE(TEXT(График!CD71,"ч:мм"),"-",TEXT(График!CE71,"ч:ММ"))))</f>
        <v>15:30-0:30</v>
      </c>
      <c r="AE82" s="336" t="str">
        <f>IF(ISTEXT(График!CG71),График!CG71,(CONCATENATE(TEXT(График!CG71,"ч:мм"),"-",TEXT(График!CH71,"ч:ММ"))))</f>
        <v>15:30-0:30</v>
      </c>
      <c r="AF82" s="336" t="str">
        <f>IF(ISTEXT(График!CJ71),График!CJ71,(CONCATENATE(TEXT(График!CJ71,"ч:мм"),"-",TEXT(График!CK71,"ч:ММ"))))</f>
        <v>В</v>
      </c>
      <c r="AG82" s="336" t="str">
        <f>IF(ISTEXT(График!CM71),График!CM71,(CONCATENATE(TEXT(График!CM71,"ч:мм"),"-",TEXT(График!CN71,"ч:ММ"))))</f>
        <v>В</v>
      </c>
      <c r="AH82" s="336" t="str">
        <f>IF(ISTEXT(График!CP71),График!CP71,(CONCATENATE(TEXT(График!CP71,"ч:мм"),"-",TEXT(График!CQ71,"ч:ММ"))))</f>
        <v>10:30-18:30</v>
      </c>
      <c r="AI82" s="336" t="str">
        <f>IF(ISTEXT(График!CS71),График!CS71,(CONCATENATE(TEXT(График!CS71,"ч:мм"),"-",TEXT(График!CT71,"ч:ММ"))))</f>
        <v>0:00-0:00</v>
      </c>
      <c r="AJ82" s="98"/>
      <c r="AK82" s="397"/>
    </row>
    <row r="83" spans="1:37" ht="44.25" thickBot="1" x14ac:dyDescent="0.35">
      <c r="A83" s="94">
        <v>67</v>
      </c>
      <c r="B83" s="478">
        <f>VLOOKUP(A83,График!A:C,2,TRUE)</f>
        <v>43751</v>
      </c>
      <c r="C83" s="332" t="str">
        <f>VLOOKUP(A83,График!A:D,3,TRUE)</f>
        <v>Попова Венера Милисовна</v>
      </c>
      <c r="D83" s="331" t="str">
        <f>VLOOKUP(C83,'Список КК'!M:O,3,0)</f>
        <v>кассир-консультант</v>
      </c>
      <c r="E83" s="336" t="str">
        <f>IF(ISTEXT(График!G72),График!G72,(CONCATENATE(TEXT(График!G72,"ч:мм"),"-",TEXT(График!H72,"ч:ММ"))))</f>
        <v>В</v>
      </c>
      <c r="F83" s="336" t="str">
        <f>IF(ISTEXT(График!J72),График!J72,(CONCATENATE(TEXT(График!J72,"ч:мм"),"-",TEXT(График!K72,"ч:ММ"))))</f>
        <v>В</v>
      </c>
      <c r="G83" s="336" t="str">
        <f>IF(ISTEXT(График!M72),График!M72,(CONCATENATE(TEXT(График!M72,"ч:мм"),"-",TEXT(График!N72,"ч:ММ"))))</f>
        <v>ОТ</v>
      </c>
      <c r="H83" s="336" t="str">
        <f>IF(ISTEXT(График!P72),График!P72,(CONCATENATE(TEXT(График!P72,"ч:мм"),"-",TEXT(График!Q72,"ч:ММ"))))</f>
        <v>ОТ</v>
      </c>
      <c r="I83" s="336" t="str">
        <f>IF(ISTEXT(График!S72),График!S72,(CONCATENATE(TEXT(График!S72,"ч:мм"),"-",TEXT(График!T72,"ч:ММ"))))</f>
        <v>ОТ</v>
      </c>
      <c r="J83" s="336" t="str">
        <f>IF(ISTEXT(График!V72),График!V72,(CONCATENATE(TEXT(График!V72,"ч:мм"),"-",TEXT(График!W72,"ч:ММ"))))</f>
        <v>ОТ</v>
      </c>
      <c r="K83" s="336" t="str">
        <f>IF(ISTEXT(График!Y72),График!Y72,(CONCATENATE(TEXT(График!Y72,"ч:мм"),"-",TEXT(График!Z72,"ч:ММ"))))</f>
        <v>ОТ</v>
      </c>
      <c r="L83" s="336" t="str">
        <f>IF(ISTEXT(График!AB72),График!AB72,(CONCATENATE(TEXT(График!AB72,"ч:мм"),"-",TEXT(График!AC72,"ч:ММ"))))</f>
        <v>В</v>
      </c>
      <c r="M83" s="336" t="str">
        <f>IF(ISTEXT(График!AE72),График!AE72,(CONCATENATE(TEXT(График!AE72,"ч:мм"),"-",TEXT(График!AF72,"ч:ММ"))))</f>
        <v>12:00-21:00</v>
      </c>
      <c r="N83" s="336" t="str">
        <f>IF(ISTEXT(График!AH72),График!AH72,(CONCATENATE(TEXT(График!AH72,"ч:мм"),"-",TEXT(График!AI72,"ч:ММ"))))</f>
        <v>15:30-0:30</v>
      </c>
      <c r="O83" s="336" t="str">
        <f>IF(ISTEXT(График!AK72),График!AK72,(CONCATENATE(TEXT(График!AK72,"ч:мм"),"-",TEXT(График!AL72,"ч:ММ"))))</f>
        <v>15:30-0:30</v>
      </c>
      <c r="P83" s="336" t="str">
        <f>IF(ISTEXT(График!AN72),График!AN72,(CONCATENATE(TEXT(График!AN72,"ч:мм"),"-",TEXT(График!AO72,"ч:ММ"))))</f>
        <v>В</v>
      </c>
      <c r="Q83" s="336" t="str">
        <f>IF(ISTEXT(График!AQ72),График!AQ72,(CONCATENATE(TEXT(График!AQ72,"ч:мм"),"-",TEXT(График!AR72,"ч:ММ"))))</f>
        <v>В</v>
      </c>
      <c r="R83" s="336" t="str">
        <f>IF(ISTEXT(График!AT72),График!AT72,(CONCATENATE(TEXT(График!AT72,"ч:мм"),"-",TEXT(График!AU72,"ч:ММ"))))</f>
        <v>7:30-16:30</v>
      </c>
      <c r="S83" s="336" t="str">
        <f>IF(ISTEXT(График!AW72),График!AW72,(CONCATENATE(TEXT(График!AW72,"ч:мм"),"-",TEXT(График!AX72,"ч:ММ"))))</f>
        <v>7:30-16:30</v>
      </c>
      <c r="T83" s="336" t="str">
        <f>IF(ISTEXT(График!AZ72),График!AZ72,(CONCATENATE(TEXT(График!AZ72,"ч:мм"),"-",TEXT(График!BA72,"ч:ММ"))))</f>
        <v>15:00-0:00</v>
      </c>
      <c r="U83" s="336" t="str">
        <f>IF(ISTEXT(График!BC72),График!BC72,(CONCATENATE(TEXT(График!BC72,"ч:мм"),"-",TEXT(График!BD72,"ч:ММ"))))</f>
        <v>15:00-0:00</v>
      </c>
      <c r="V83" s="336" t="str">
        <f>IF(ISTEXT(График!BF72),График!BF72,(CONCATENATE(TEXT(График!BF72,"ч:мм"),"-",TEXT(График!BG72,"ч:ММ"))))</f>
        <v>В</v>
      </c>
      <c r="W83" s="336" t="str">
        <f>IF(ISTEXT(График!BI72),График!BI72,(CONCATENATE(TEXT(График!BI72,"ч:мм"),"-",TEXT(График!BJ72,"ч:ММ"))))</f>
        <v>В</v>
      </c>
      <c r="X83" s="336" t="str">
        <f>IF(ISTEXT(График!BL72),График!BL72,(CONCATENATE(TEXT(График!BL72,"ч:мм"),"-",TEXT(График!BM72,"ч:ММ"))))</f>
        <v>В</v>
      </c>
      <c r="Y83" s="336" t="str">
        <f>IF(ISTEXT(График!BO72),График!BO72,(CONCATENATE(TEXT(График!BO72,"ч:мм"),"-",TEXT(График!BP72,"ч:ММ"))))</f>
        <v>6:45-15:45</v>
      </c>
      <c r="Z83" s="336" t="str">
        <f>IF(ISTEXT(График!BR72),График!BR72,(CONCATENATE(TEXT(График!BR72,"ч:мм"),"-",TEXT(График!BS72,"ч:ММ"))))</f>
        <v>8:00-17:00</v>
      </c>
      <c r="AA83" s="336" t="str">
        <f>IF(ISTEXT(График!BU72),График!BU72,(CONCATENATE(TEXT(График!BU72,"ч:мм"),"-",TEXT(График!BV72,"ч:ММ"))))</f>
        <v>8:30-17:30</v>
      </c>
      <c r="AB83" s="336" t="str">
        <f>IF(ISTEXT(График!BX72),График!BX72,(CONCATENATE(TEXT(График!BX72,"ч:мм"),"-",TEXT(График!BY72,"ч:ММ"))))</f>
        <v>8:30-17:30</v>
      </c>
      <c r="AC83" s="336" t="str">
        <f>IF(ISTEXT(График!CA72),График!CA72,(CONCATENATE(TEXT(График!CA72,"ч:мм"),"-",TEXT(График!CB72,"ч:ММ"))))</f>
        <v>В</v>
      </c>
      <c r="AD83" s="336" t="str">
        <f>IF(ISTEXT(График!CD72),График!CD72,(CONCATENATE(TEXT(График!CD72,"ч:мм"),"-",TEXT(График!CE72,"ч:ММ"))))</f>
        <v>11:30-20:30</v>
      </c>
      <c r="AE83" s="336" t="str">
        <f>IF(ISTEXT(График!CG72),График!CG72,(CONCATENATE(TEXT(График!CG72,"ч:мм"),"-",TEXT(График!CH72,"ч:ММ"))))</f>
        <v>11:30-20:30</v>
      </c>
      <c r="AF83" s="336" t="str">
        <f>IF(ISTEXT(График!CJ72),График!CJ72,(CONCATENATE(TEXT(График!CJ72,"ч:мм"),"-",TEXT(График!CK72,"ч:ММ"))))</f>
        <v>15:00-0:00</v>
      </c>
      <c r="AG83" s="336" t="str">
        <f>IF(ISTEXT(График!CM72),График!CM72,(CONCATENATE(TEXT(График!CM72,"ч:мм"),"-",TEXT(График!CN72,"ч:ММ"))))</f>
        <v>15:00-0:00</v>
      </c>
      <c r="AH83" s="336" t="str">
        <f>IF(ISTEXT(График!CP72),График!CP72,(CONCATENATE(TEXT(График!CP72,"ч:мм"),"-",TEXT(График!CQ72,"ч:ММ"))))</f>
        <v>В</v>
      </c>
      <c r="AI83" s="336" t="str">
        <f>IF(ISTEXT(График!CS72),График!CS72,(CONCATENATE(TEXT(График!CS72,"ч:мм"),"-",TEXT(График!CT72,"ч:ММ"))))</f>
        <v>0:00-0:00</v>
      </c>
      <c r="AJ83" s="98"/>
      <c r="AK83" s="397"/>
    </row>
    <row r="84" spans="1:37" ht="44.25" thickBot="1" x14ac:dyDescent="0.35">
      <c r="A84" s="94">
        <v>68</v>
      </c>
      <c r="B84" s="478">
        <f>VLOOKUP(A84,График!A:C,2,TRUE)</f>
        <v>25554</v>
      </c>
      <c r="C84" s="332" t="str">
        <f>VLOOKUP(A84,График!A:D,3,TRUE)</f>
        <v>Прохорова Ирина Александровна</v>
      </c>
      <c r="D84" s="331" t="str">
        <f>VLOOKUP(C84,'Список КК'!M:O,3,0)</f>
        <v>кассир-консультант</v>
      </c>
      <c r="E84" s="336" t="str">
        <f>IF(ISTEXT(График!G73),График!G73,(CONCATENATE(TEXT(График!G73,"ч:мм"),"-",TEXT(График!H73,"ч:ММ"))))</f>
        <v>9:00-18:00</v>
      </c>
      <c r="F84" s="336" t="str">
        <f>IF(ISTEXT(График!J73),График!J73,(CONCATENATE(TEXT(График!J73,"ч:мм"),"-",TEXT(График!K73,"ч:ММ"))))</f>
        <v>9:00-18:00</v>
      </c>
      <c r="G84" s="336" t="str">
        <f>IF(ISTEXT(График!M73),График!M73,(CONCATENATE(TEXT(График!M73,"ч:мм"),"-",TEXT(График!N73,"ч:ММ"))))</f>
        <v>ОВ</v>
      </c>
      <c r="H84" s="336" t="str">
        <f>IF(ISTEXT(График!P73),График!P73,(CONCATENATE(TEXT(График!P73,"ч:мм"),"-",TEXT(График!Q73,"ч:ММ"))))</f>
        <v>10:00-19:00</v>
      </c>
      <c r="I84" s="336" t="str">
        <f>IF(ISTEXT(График!S73),График!S73,(CONCATENATE(TEXT(График!S73,"ч:мм"),"-",TEXT(График!T73,"ч:ММ"))))</f>
        <v>11:00-20:00</v>
      </c>
      <c r="J84" s="336" t="str">
        <f>IF(ISTEXT(График!V73),График!V73,(CONCATENATE(TEXT(График!V73,"ч:мм"),"-",TEXT(График!W73,"ч:ММ"))))</f>
        <v>В</v>
      </c>
      <c r="K84" s="336" t="str">
        <f>IF(ISTEXT(График!Y73),График!Y73,(CONCATENATE(TEXT(График!Y73,"ч:мм"),"-",TEXT(График!Z73,"ч:ММ"))))</f>
        <v>В</v>
      </c>
      <c r="L84" s="336" t="str">
        <f>IF(ISTEXT(График!AB73),График!AB73,(CONCATENATE(TEXT(График!AB73,"ч:мм"),"-",TEXT(График!AC73,"ч:ММ"))))</f>
        <v>ОВ</v>
      </c>
      <c r="M84" s="336" t="str">
        <f>IF(ISTEXT(График!AE73),График!AE73,(CONCATENATE(TEXT(График!AE73,"ч:мм"),"-",TEXT(График!AF73,"ч:ММ"))))</f>
        <v>ОВ</v>
      </c>
      <c r="N84" s="336" t="str">
        <f>IF(ISTEXT(График!AH73),График!AH73,(CONCATENATE(TEXT(График!AH73,"ч:мм"),"-",TEXT(График!AI73,"ч:ММ"))))</f>
        <v>9:30-18:30</v>
      </c>
      <c r="O84" s="336" t="str">
        <f>IF(ISTEXT(График!AK73),График!AK73,(CONCATENATE(TEXT(График!AK73,"ч:мм"),"-",TEXT(График!AL73,"ч:ММ"))))</f>
        <v>9:30-18:30</v>
      </c>
      <c r="P84" s="336" t="str">
        <f>IF(ISTEXT(График!AN73),График!AN73,(CONCATENATE(TEXT(График!AN73,"ч:мм"),"-",TEXT(График!AO73,"ч:ММ"))))</f>
        <v>9:30-18:30</v>
      </c>
      <c r="Q84" s="336" t="str">
        <f>IF(ISTEXT(График!AQ73),График!AQ73,(CONCATENATE(TEXT(График!AQ73,"ч:мм"),"-",TEXT(График!AR73,"ч:ММ"))))</f>
        <v>В</v>
      </c>
      <c r="R84" s="336" t="str">
        <f>IF(ISTEXT(График!AT73),График!AT73,(CONCATENATE(TEXT(График!AT73,"ч:мм"),"-",TEXT(График!AU73,"ч:ММ"))))</f>
        <v>В</v>
      </c>
      <c r="S84" s="336" t="str">
        <f>IF(ISTEXT(График!AW73),График!AW73,(CONCATENATE(TEXT(График!AW73,"ч:мм"),"-",TEXT(График!AX73,"ч:ММ"))))</f>
        <v>7:30-16:30</v>
      </c>
      <c r="T84" s="336" t="str">
        <f>IF(ISTEXT(График!AZ73),График!AZ73,(CONCATENATE(TEXT(График!AZ73,"ч:мм"),"-",TEXT(График!BA73,"ч:ММ"))))</f>
        <v>11:00-20:00</v>
      </c>
      <c r="U84" s="336" t="str">
        <f>IF(ISTEXT(График!BC73),График!BC73,(CONCATENATE(TEXT(График!BC73,"ч:мм"),"-",TEXT(График!BD73,"ч:ММ"))))</f>
        <v>ОВ</v>
      </c>
      <c r="V84" s="336" t="str">
        <f>IF(ISTEXT(График!BF73),График!BF73,(CONCATENATE(TEXT(График!BF73,"ч:мм"),"-",TEXT(График!BG73,"ч:ММ"))))</f>
        <v>11:00-20:00</v>
      </c>
      <c r="W84" s="336" t="str">
        <f>IF(ISTEXT(График!BI73),График!BI73,(CONCATENATE(TEXT(График!BI73,"ч:мм"),"-",TEXT(График!BJ73,"ч:ММ"))))</f>
        <v>12:00-21:00</v>
      </c>
      <c r="X84" s="336" t="str">
        <f>IF(ISTEXT(График!BL73),График!BL73,(CONCATENATE(TEXT(График!BL73,"ч:мм"),"-",TEXT(График!BM73,"ч:ММ"))))</f>
        <v>В</v>
      </c>
      <c r="Y84" s="336" t="str">
        <f>IF(ISTEXT(График!BO73),График!BO73,(CONCATENATE(TEXT(График!BO73,"ч:мм"),"-",TEXT(График!BP73,"ч:ММ"))))</f>
        <v>В</v>
      </c>
      <c r="Z84" s="336" t="str">
        <f>IF(ISTEXT(График!BR73),График!BR73,(CONCATENATE(TEXT(График!BR73,"ч:мм"),"-",TEXT(График!BS73,"ч:ММ"))))</f>
        <v>6:45-15:45</v>
      </c>
      <c r="AA84" s="336" t="str">
        <f>IF(ISTEXT(График!BU73),График!BU73,(CONCATENATE(TEXT(График!BU73,"ч:мм"),"-",TEXT(График!BV73,"ч:ММ"))))</f>
        <v>6:45-15:45</v>
      </c>
      <c r="AB84" s="336" t="str">
        <f>IF(ISTEXT(График!BX73),График!BX73,(CONCATENATE(TEXT(График!BX73,"ч:мм"),"-",TEXT(График!BY73,"ч:ММ"))))</f>
        <v>9:30-18:30</v>
      </c>
      <c r="AC84" s="336" t="str">
        <f>IF(ISTEXT(График!CA73),График!CA73,(CONCATENATE(TEXT(График!CA73,"ч:мм"),"-",TEXT(График!CB73,"ч:ММ"))))</f>
        <v>9:30-18:30</v>
      </c>
      <c r="AD84" s="336" t="str">
        <f>IF(ISTEXT(График!CD73),График!CD73,(CONCATENATE(TEXT(График!CD73,"ч:мм"),"-",TEXT(График!CE73,"ч:ММ"))))</f>
        <v>В</v>
      </c>
      <c r="AE84" s="336" t="str">
        <f>IF(ISTEXT(График!CG73),График!CG73,(CONCATENATE(TEXT(График!CG73,"ч:мм"),"-",TEXT(График!CH73,"ч:ММ"))))</f>
        <v>В</v>
      </c>
      <c r="AF84" s="336" t="str">
        <f>IF(ISTEXT(График!CJ73),График!CJ73,(CONCATENATE(TEXT(График!CJ73,"ч:мм"),"-",TEXT(График!CK73,"ч:ММ"))))</f>
        <v>В</v>
      </c>
      <c r="AG84" s="336" t="str">
        <f>IF(ISTEXT(График!CM73),График!CM73,(CONCATENATE(TEXT(График!CM73,"ч:мм"),"-",TEXT(График!CN73,"ч:ММ"))))</f>
        <v>7:30-16:30</v>
      </c>
      <c r="AH84" s="336" t="str">
        <f>IF(ISTEXT(График!CP73),График!CP73,(CONCATENATE(TEXT(График!CP73,"ч:мм"),"-",TEXT(График!CQ73,"ч:ММ"))))</f>
        <v>7:30-15:30</v>
      </c>
      <c r="AI84" s="336" t="str">
        <f>IF(ISTEXT(График!CS73),График!CS73,(CONCATENATE(TEXT(График!CS73,"ч:мм"),"-",TEXT(График!CT73,"ч:ММ"))))</f>
        <v>0:00-0:00</v>
      </c>
      <c r="AJ84" s="98"/>
      <c r="AK84" s="397"/>
    </row>
    <row r="85" spans="1:37" ht="44.25" thickBot="1" x14ac:dyDescent="0.35">
      <c r="A85" s="94">
        <v>69</v>
      </c>
      <c r="B85" s="478">
        <f>VLOOKUP(A85,График!A:C,2,TRUE)</f>
        <v>9954</v>
      </c>
      <c r="C85" s="332" t="str">
        <f>VLOOKUP(A85,График!A:D,3,TRUE)</f>
        <v>Раева Татьяна Ивановна</v>
      </c>
      <c r="D85" s="331" t="str">
        <f>VLOOKUP(C85,'Список КК'!M:O,3,0)</f>
        <v>кассир-консультант</v>
      </c>
      <c r="E85" s="336" t="str">
        <f>IF(ISTEXT(График!G74),График!G74,(CONCATENATE(TEXT(График!G74,"ч:мм"),"-",TEXT(График!H74,"ч:ММ"))))</f>
        <v>8:30-17:30</v>
      </c>
      <c r="F85" s="336" t="str">
        <f>IF(ISTEXT(График!J74),График!J74,(CONCATENATE(TEXT(График!J74,"ч:мм"),"-",TEXT(График!K74,"ч:ММ"))))</f>
        <v>В</v>
      </c>
      <c r="G85" s="336" t="str">
        <f>IF(ISTEXT(График!M74),График!M74,(CONCATENATE(TEXT(График!M74,"ч:мм"),"-",TEXT(График!N74,"ч:ММ"))))</f>
        <v>В</v>
      </c>
      <c r="H85" s="336" t="str">
        <f>IF(ISTEXT(График!P74),График!P74,(CONCATENATE(TEXT(График!P74,"ч:мм"),"-",TEXT(График!Q74,"ч:ММ"))))</f>
        <v>В</v>
      </c>
      <c r="I85" s="336" t="str">
        <f>IF(ISTEXT(График!S74),График!S74,(CONCATENATE(TEXT(График!S74,"ч:мм"),"-",TEXT(График!T74,"ч:ММ"))))</f>
        <v>6:45-15:45</v>
      </c>
      <c r="J85" s="336" t="str">
        <f>IF(ISTEXT(График!V74),График!V74,(CONCATENATE(TEXT(График!V74,"ч:мм"),"-",TEXT(График!W74,"ч:ММ"))))</f>
        <v>6:45-15:45</v>
      </c>
      <c r="K85" s="336" t="str">
        <f>IF(ISTEXT(График!Y74),График!Y74,(CONCATENATE(TEXT(График!Y74,"ч:мм"),"-",TEXT(График!Z74,"ч:ММ"))))</f>
        <v>7:30-16:30</v>
      </c>
      <c r="L85" s="336" t="str">
        <f>IF(ISTEXT(График!AB74),График!AB74,(CONCATENATE(TEXT(График!AB74,"ч:мм"),"-",TEXT(График!AC74,"ч:ММ"))))</f>
        <v>В</v>
      </c>
      <c r="M85" s="336" t="str">
        <f>IF(ISTEXT(График!AE74),График!AE74,(CONCATENATE(TEXT(График!AE74,"ч:мм"),"-",TEXT(График!AF74,"ч:ММ"))))</f>
        <v>В</v>
      </c>
      <c r="N85" s="336" t="str">
        <f>IF(ISTEXT(График!AH74),График!AH74,(CONCATENATE(TEXT(График!AH74,"ч:мм"),"-",TEXT(График!AI74,"ч:ММ"))))</f>
        <v>В</v>
      </c>
      <c r="O85" s="336" t="str">
        <f>IF(ISTEXT(График!AK74),График!AK74,(CONCATENATE(TEXT(График!AK74,"ч:мм"),"-",TEXT(График!AL74,"ч:ММ"))))</f>
        <v>В</v>
      </c>
      <c r="P85" s="336" t="str">
        <f>IF(ISTEXT(График!AN74),График!AN74,(CONCATENATE(TEXT(График!AN74,"ч:мм"),"-",TEXT(График!AO74,"ч:ММ"))))</f>
        <v>6:45-15:45</v>
      </c>
      <c r="Q85" s="336" t="str">
        <f>IF(ISTEXT(График!AQ74),График!AQ74,(CONCATENATE(TEXT(График!AQ74,"ч:мм"),"-",TEXT(График!AR74,"ч:ММ"))))</f>
        <v>7:30-16:30</v>
      </c>
      <c r="R85" s="336" t="str">
        <f>IF(ISTEXT(График!AT74),График!AT74,(CONCATENATE(TEXT(График!AT74,"ч:мм"),"-",TEXT(График!AU74,"ч:ММ"))))</f>
        <v>6:45-15:45</v>
      </c>
      <c r="S85" s="336" t="str">
        <f>IF(ISTEXT(График!AW74),График!AW74,(CONCATENATE(TEXT(График!AW74,"ч:мм"),"-",TEXT(График!AX74,"ч:ММ"))))</f>
        <v>7:00-16:00</v>
      </c>
      <c r="T85" s="336" t="str">
        <f>IF(ISTEXT(График!AZ74),График!AZ74,(CONCATENATE(TEXT(График!AZ74,"ч:мм"),"-",TEXT(График!BA74,"ч:ММ"))))</f>
        <v>В</v>
      </c>
      <c r="U85" s="336" t="str">
        <f>IF(ISTEXT(График!BC74),График!BC74,(CONCATENATE(TEXT(График!BC74,"ч:мм"),"-",TEXT(График!BD74,"ч:ММ"))))</f>
        <v>В</v>
      </c>
      <c r="V85" s="336" t="str">
        <f>IF(ISTEXT(График!BF74),График!BF74,(CONCATENATE(TEXT(График!BF74,"ч:мм"),"-",TEXT(График!BG74,"ч:ММ"))))</f>
        <v>В</v>
      </c>
      <c r="W85" s="336" t="str">
        <f>IF(ISTEXT(График!BI74),График!BI74,(CONCATENATE(TEXT(График!BI74,"ч:мм"),"-",TEXT(График!BJ74,"ч:ММ"))))</f>
        <v>6:45-15:45</v>
      </c>
      <c r="X85" s="336" t="str">
        <f>IF(ISTEXT(График!BL74),График!BL74,(CONCATENATE(TEXT(График!BL74,"ч:мм"),"-",TEXT(График!BM74,"ч:ММ"))))</f>
        <v>6:45-15:45</v>
      </c>
      <c r="Y85" s="336" t="str">
        <f>IF(ISTEXT(График!BO74),График!BO74,(CONCATENATE(TEXT(График!BO74,"ч:мм"),"-",TEXT(График!BP74,"ч:ММ"))))</f>
        <v>7:30-16:30</v>
      </c>
      <c r="Z85" s="336" t="str">
        <f>IF(ISTEXT(График!BR74),График!BR74,(CONCATENATE(TEXT(График!BR74,"ч:мм"),"-",TEXT(График!BS74,"ч:ММ"))))</f>
        <v>6:45-15:45</v>
      </c>
      <c r="AA85" s="336" t="str">
        <f>IF(ISTEXT(График!BU74),График!BU74,(CONCATENATE(TEXT(График!BU74,"ч:мм"),"-",TEXT(График!BV74,"ч:ММ"))))</f>
        <v>В</v>
      </c>
      <c r="AB85" s="336" t="str">
        <f>IF(ISTEXT(График!BX74),График!BX74,(CONCATENATE(TEXT(График!BX74,"ч:мм"),"-",TEXT(График!BY74,"ч:ММ"))))</f>
        <v>В</v>
      </c>
      <c r="AC85" s="336" t="str">
        <f>IF(ISTEXT(График!CA74),График!CA74,(CONCATENATE(TEXT(График!CA74,"ч:мм"),"-",TEXT(График!CB74,"ч:ММ"))))</f>
        <v>В</v>
      </c>
      <c r="AD85" s="336" t="str">
        <f>IF(ISTEXT(График!CD74),График!CD74,(CONCATENATE(TEXT(График!CD74,"ч:мм"),"-",TEXT(График!CE74,"ч:ММ"))))</f>
        <v>6:45-15:45</v>
      </c>
      <c r="AE85" s="336" t="str">
        <f>IF(ISTEXT(График!CG74),График!CG74,(CONCATENATE(TEXT(График!CG74,"ч:мм"),"-",TEXT(График!CH74,"ч:ММ"))))</f>
        <v>7:30-16:30</v>
      </c>
      <c r="AF85" s="336" t="str">
        <f>IF(ISTEXT(График!CJ74),График!CJ74,(CONCATENATE(TEXT(График!CJ74,"ч:мм"),"-",TEXT(График!CK74,"ч:ММ"))))</f>
        <v>7:30-16:30</v>
      </c>
      <c r="AG85" s="336" t="str">
        <f>IF(ISTEXT(График!CM74),График!CM74,(CONCATENATE(TEXT(График!CM74,"ч:мм"),"-",TEXT(График!CN74,"ч:ММ"))))</f>
        <v>7:00-16:00</v>
      </c>
      <c r="AH85" s="336" t="str">
        <f>IF(ISTEXT(График!CP74),График!CP74,(CONCATENATE(TEXT(График!CP74,"ч:мм"),"-",TEXT(График!CQ74,"ч:ММ"))))</f>
        <v>В</v>
      </c>
      <c r="AI85" s="336" t="str">
        <f>IF(ISTEXT(График!CS74),График!CS74,(CONCATENATE(TEXT(График!CS74,"ч:мм"),"-",TEXT(График!CT74,"ч:ММ"))))</f>
        <v>0:00-0:00</v>
      </c>
      <c r="AJ85" s="98"/>
      <c r="AK85" s="397"/>
    </row>
    <row r="86" spans="1:37" ht="44.25" thickBot="1" x14ac:dyDescent="0.35">
      <c r="A86" s="94">
        <v>70</v>
      </c>
      <c r="B86" s="478">
        <f>VLOOKUP(A86,График!A:C,2,TRUE)</f>
        <v>31785</v>
      </c>
      <c r="C86" s="332" t="str">
        <f>VLOOKUP(A86,График!A:D,3,TRUE)</f>
        <v>Смирнова Елена Сергеевна</v>
      </c>
      <c r="D86" s="331" t="str">
        <f>VLOOKUP(C86,'Список КК'!M:O,3,0)</f>
        <v>кассир-консультант</v>
      </c>
      <c r="E86" s="336" t="str">
        <f>IF(ISTEXT(График!G75),График!G75,(CONCATENATE(TEXT(График!G75,"ч:мм"),"-",TEXT(График!H75,"ч:ММ"))))</f>
        <v>9:30-18:30</v>
      </c>
      <c r="F86" s="336" t="str">
        <f>IF(ISTEXT(График!J75),График!J75,(CONCATENATE(TEXT(График!J75,"ч:мм"),"-",TEXT(График!K75,"ч:ММ"))))</f>
        <v>12:00-21:00</v>
      </c>
      <c r="G86" s="336" t="str">
        <f>IF(ISTEXT(График!M75),График!M75,(CONCATENATE(TEXT(График!M75,"ч:мм"),"-",TEXT(График!N75,"ч:ММ"))))</f>
        <v>12:00-21:00</v>
      </c>
      <c r="H86" s="336" t="str">
        <f>IF(ISTEXT(График!P75),График!P75,(CONCATENATE(TEXT(График!P75,"ч:мм"),"-",TEXT(График!Q75,"ч:ММ"))))</f>
        <v>В</v>
      </c>
      <c r="I86" s="336" t="str">
        <f>IF(ISTEXT(График!S75),График!S75,(CONCATENATE(TEXT(График!S75,"ч:мм"),"-",TEXT(График!T75,"ч:ММ"))))</f>
        <v>В</v>
      </c>
      <c r="J86" s="336" t="str">
        <f>IF(ISTEXT(График!V75),График!V75,(CONCATENATE(TEXT(График!V75,"ч:мм"),"-",TEXT(График!W75,"ч:ММ"))))</f>
        <v>6:45-15:45</v>
      </c>
      <c r="K86" s="336" t="str">
        <f>IF(ISTEXT(График!Y75),График!Y75,(CONCATENATE(TEXT(График!Y75,"ч:мм"),"-",TEXT(График!Z75,"ч:ММ"))))</f>
        <v>9:00-18:00</v>
      </c>
      <c r="L86" s="336" t="str">
        <f>IF(ISTEXT(График!AB75),График!AB75,(CONCATENATE(TEXT(График!AB75,"ч:мм"),"-",TEXT(График!AC75,"ч:ММ"))))</f>
        <v>11:30-20:30</v>
      </c>
      <c r="M86" s="336" t="str">
        <f>IF(ISTEXT(График!AE75),График!AE75,(CONCATENATE(TEXT(График!AE75,"ч:мм"),"-",TEXT(График!AF75,"ч:ММ"))))</f>
        <v>В</v>
      </c>
      <c r="N86" s="336" t="str">
        <f>IF(ISTEXT(График!AH75),График!AH75,(CONCATENATE(TEXT(График!AH75,"ч:мм"),"-",TEXT(График!AI75,"ч:ММ"))))</f>
        <v>15:00-0:00</v>
      </c>
      <c r="O86" s="336" t="str">
        <f>IF(ISTEXT(График!AK75),График!AK75,(CONCATENATE(TEXT(График!AK75,"ч:мм"),"-",TEXT(График!AL75,"ч:ММ"))))</f>
        <v>15:30-0:30</v>
      </c>
      <c r="P86" s="336" t="str">
        <f>IF(ISTEXT(График!AN75),График!AN75,(CONCATENATE(TEXT(График!AN75,"ч:мм"),"-",TEXT(График!AO75,"ч:ММ"))))</f>
        <v>15:30-0:30</v>
      </c>
      <c r="Q86" s="336" t="str">
        <f>IF(ISTEXT(График!AQ75),График!AQ75,(CONCATENATE(TEXT(График!AQ75,"ч:мм"),"-",TEXT(График!AR75,"ч:ММ"))))</f>
        <v>15:30-0:30</v>
      </c>
      <c r="R86" s="336" t="str">
        <f>IF(ISTEXT(График!AT75),График!AT75,(CONCATENATE(TEXT(График!AT75,"ч:мм"),"-",TEXT(График!AU75,"ч:ММ"))))</f>
        <v>В</v>
      </c>
      <c r="S86" s="336" t="str">
        <f>IF(ISTEXT(График!AW75),График!AW75,(CONCATENATE(TEXT(График!AW75,"ч:мм"),"-",TEXT(График!AX75,"ч:ММ"))))</f>
        <v>В</v>
      </c>
      <c r="T86" s="336" t="str">
        <f>IF(ISTEXT(График!AZ75),График!AZ75,(CONCATENATE(TEXT(График!AZ75,"ч:мм"),"-",TEXT(График!BA75,"ч:ММ"))))</f>
        <v>7:30-16:30</v>
      </c>
      <c r="U86" s="336" t="str">
        <f>IF(ISTEXT(График!BC75),График!BC75,(CONCATENATE(TEXT(График!BC75,"ч:мм"),"-",TEXT(График!BD75,"ч:ММ"))))</f>
        <v>7:30-16:30</v>
      </c>
      <c r="V86" s="336" t="str">
        <f>IF(ISTEXT(График!BF75),График!BF75,(CONCATENATE(TEXT(График!BF75,"ч:мм"),"-",TEXT(График!BG75,"ч:ММ"))))</f>
        <v>В</v>
      </c>
      <c r="W86" s="336" t="str">
        <f>IF(ISTEXT(График!BI75),График!BI75,(CONCATENATE(TEXT(График!BI75,"ч:мм"),"-",TEXT(График!BJ75,"ч:ММ"))))</f>
        <v>11:30-20:30</v>
      </c>
      <c r="X86" s="336" t="str">
        <f>IF(ISTEXT(График!BL75),График!BL75,(CONCATENATE(TEXT(График!BL75,"ч:мм"),"-",TEXT(График!BM75,"ч:ММ"))))</f>
        <v>11:30-20:30</v>
      </c>
      <c r="Y86" s="336" t="str">
        <f>IF(ISTEXT(График!BO75),График!BO75,(CONCATENATE(TEXT(График!BO75,"ч:мм"),"-",TEXT(График!BP75,"ч:ММ"))))</f>
        <v>15:00-0:00</v>
      </c>
      <c r="Z86" s="336" t="str">
        <f>IF(ISTEXT(График!BR75),График!BR75,(CONCATENATE(TEXT(График!BR75,"ч:мм"),"-",TEXT(График!BS75,"ч:ММ"))))</f>
        <v>В</v>
      </c>
      <c r="AA86" s="336" t="str">
        <f>IF(ISTEXT(График!BU75),График!BU75,(CONCATENATE(TEXT(График!BU75,"ч:мм"),"-",TEXT(График!BV75,"ч:ММ"))))</f>
        <v>В</v>
      </c>
      <c r="AB86" s="336" t="str">
        <f>IF(ISTEXT(График!BX75),График!BX75,(CONCATENATE(TEXT(График!BX75,"ч:мм"),"-",TEXT(График!BY75,"ч:ММ"))))</f>
        <v>6:45-15:45</v>
      </c>
      <c r="AC86" s="336" t="str">
        <f>IF(ISTEXT(График!CA75),График!CA75,(CONCATENATE(TEXT(График!CA75,"ч:мм"),"-",TEXT(График!CB75,"ч:ММ"))))</f>
        <v>10:30-19:30</v>
      </c>
      <c r="AD86" s="336" t="str">
        <f>IF(ISTEXT(График!CD75),График!CD75,(CONCATENATE(TEXT(График!CD75,"ч:мм"),"-",TEXT(График!CE75,"ч:ММ"))))</f>
        <v>15:30-0:30</v>
      </c>
      <c r="AE86" s="336" t="str">
        <f>IF(ISTEXT(График!CG75),График!CG75,(CONCATENATE(TEXT(График!CG75,"ч:мм"),"-",TEXT(График!CH75,"ч:ММ"))))</f>
        <v>15:30-0:30</v>
      </c>
      <c r="AF86" s="336" t="str">
        <f>IF(ISTEXT(График!CJ75),График!CJ75,(CONCATENATE(TEXT(График!CJ75,"ч:мм"),"-",TEXT(График!CK75,"ч:ММ"))))</f>
        <v>В</v>
      </c>
      <c r="AG86" s="336" t="str">
        <f>IF(ISTEXT(График!CM75),График!CM75,(CONCATENATE(TEXT(График!CM75,"ч:мм"),"-",TEXT(График!CN75,"ч:ММ"))))</f>
        <v>В</v>
      </c>
      <c r="AH86" s="336" t="str">
        <f>IF(ISTEXT(График!CP75),График!CP75,(CONCATENATE(TEXT(График!CP75,"ч:мм"),"-",TEXT(График!CQ75,"ч:ММ"))))</f>
        <v>10:30-18:30</v>
      </c>
      <c r="AI86" s="336" t="str">
        <f>IF(ISTEXT(График!CS75),График!CS75,(CONCATENATE(TEXT(График!CS75,"ч:мм"),"-",TEXT(График!CT75,"ч:ММ"))))</f>
        <v>0:00-0:00</v>
      </c>
      <c r="AJ86" s="98"/>
      <c r="AK86" s="397"/>
    </row>
    <row r="87" spans="1:37" ht="57" thickBot="1" x14ac:dyDescent="0.35">
      <c r="A87" s="94">
        <v>71</v>
      </c>
      <c r="B87" s="478">
        <f>VLOOKUP(A87,График!A:C,2,TRUE)</f>
        <v>30651</v>
      </c>
      <c r="C87" s="332" t="str">
        <f>VLOOKUP(A87,График!A:D,3,TRUE)</f>
        <v>Сулайманова Улукай Абдигапаровна</v>
      </c>
      <c r="D87" s="331" t="str">
        <f>VLOOKUP(C87,'Список КК'!M:O,3,0)</f>
        <v>кассир-консультант</v>
      </c>
      <c r="E87" s="336" t="str">
        <f>IF(ISTEXT(График!G76),График!G76,(CONCATENATE(TEXT(График!G76,"ч:мм"),"-",TEXT(График!H76,"ч:ММ"))))</f>
        <v>10:00-19:00</v>
      </c>
      <c r="F87" s="336" t="str">
        <f>IF(ISTEXT(График!J76),График!J76,(CONCATENATE(TEXT(График!J76,"ч:мм"),"-",TEXT(График!K76,"ч:ММ"))))</f>
        <v>В</v>
      </c>
      <c r="G87" s="336" t="str">
        <f>IF(ISTEXT(График!M76),График!M76,(CONCATENATE(TEXT(График!M76,"ч:мм"),"-",TEXT(График!N76,"ч:ММ"))))</f>
        <v>В</v>
      </c>
      <c r="H87" s="336" t="str">
        <f>IF(ISTEXT(График!P76),График!P76,(CONCATENATE(TEXT(График!P76,"ч:мм"),"-",TEXT(График!Q76,"ч:ММ"))))</f>
        <v>В</v>
      </c>
      <c r="I87" s="336" t="str">
        <f>IF(ISTEXT(График!S76),График!S76,(CONCATENATE(TEXT(График!S76,"ч:мм"),"-",TEXT(График!T76,"ч:ММ"))))</f>
        <v>6:00-18:00</v>
      </c>
      <c r="J87" s="336" t="str">
        <f>IF(ISTEXT(График!V76),График!V76,(CONCATENATE(TEXT(График!V76,"ч:мм"),"-",TEXT(График!W76,"ч:ММ"))))</f>
        <v>6:00-15:00</v>
      </c>
      <c r="K87" s="336" t="str">
        <f>IF(ISTEXT(График!Y76),График!Y76,(CONCATENATE(TEXT(График!Y76,"ч:мм"),"-",TEXT(График!Z76,"ч:ММ"))))</f>
        <v>В</v>
      </c>
      <c r="L87" s="336" t="str">
        <f>IF(ISTEXT(График!AB76),График!AB76,(CONCATENATE(TEXT(График!AB76,"ч:мм"),"-",TEXT(График!AC76,"ч:ММ"))))</f>
        <v>10:00-19:00</v>
      </c>
      <c r="M87" s="336" t="str">
        <f>IF(ISTEXT(График!AE76),График!AE76,(CONCATENATE(TEXT(График!AE76,"ч:мм"),"-",TEXT(График!AF76,"ч:ММ"))))</f>
        <v>16:00-1:00</v>
      </c>
      <c r="N87" s="336" t="str">
        <f>IF(ISTEXT(График!AH76),График!AH76,(CONCATENATE(TEXT(График!AH76,"ч:мм"),"-",TEXT(График!AI76,"ч:ММ"))))</f>
        <v>В</v>
      </c>
      <c r="O87" s="336" t="str">
        <f>IF(ISTEXT(График!AK76),График!AK76,(CONCATENATE(TEXT(График!AK76,"ч:мм"),"-",TEXT(График!AL76,"ч:ММ"))))</f>
        <v>В</v>
      </c>
      <c r="P87" s="336" t="str">
        <f>IF(ISTEXT(График!AN76),График!AN76,(CONCATENATE(TEXT(График!AN76,"ч:мм"),"-",TEXT(График!AO76,"ч:ММ"))))</f>
        <v>10:00-19:00</v>
      </c>
      <c r="Q87" s="336" t="str">
        <f>IF(ISTEXT(График!AQ76),График!AQ76,(CONCATENATE(TEXT(График!AQ76,"ч:мм"),"-",TEXT(График!AR76,"ч:ММ"))))</f>
        <v>10:00-19:00</v>
      </c>
      <c r="R87" s="336" t="str">
        <f>IF(ISTEXT(График!AT76),График!AT76,(CONCATENATE(TEXT(График!AT76,"ч:мм"),"-",TEXT(График!AU76,"ч:ММ"))))</f>
        <v>10:00-15:00</v>
      </c>
      <c r="S87" s="336" t="str">
        <f>IF(ISTEXT(График!AW76),График!AW76,(CONCATENATE(TEXT(График!AW76,"ч:мм"),"-",TEXT(График!AX76,"ч:ММ"))))</f>
        <v>В</v>
      </c>
      <c r="T87" s="336" t="str">
        <f>IF(ISTEXT(График!AZ76),График!AZ76,(CONCATENATE(TEXT(График!AZ76,"ч:мм"),"-",TEXT(График!BA76,"ч:ММ"))))</f>
        <v>10:00-19:00</v>
      </c>
      <c r="U87" s="336" t="str">
        <f>IF(ISTEXT(График!BC76),График!BC76,(CONCATENATE(TEXT(График!BC76,"ч:мм"),"-",TEXT(График!BD76,"ч:ММ"))))</f>
        <v>10:00-19:00</v>
      </c>
      <c r="V87" s="336" t="str">
        <f>IF(ISTEXT(График!BF76),График!BF76,(CONCATENATE(TEXT(График!BF76,"ч:мм"),"-",TEXT(График!BG76,"ч:ММ"))))</f>
        <v>10:00-15:00</v>
      </c>
      <c r="W87" s="336" t="str">
        <f>IF(ISTEXT(График!BI76),График!BI76,(CONCATENATE(TEXT(График!BI76,"ч:мм"),"-",TEXT(График!BJ76,"ч:ММ"))))</f>
        <v>В</v>
      </c>
      <c r="X87" s="336" t="str">
        <f>IF(ISTEXT(График!BL76),График!BL76,(CONCATENATE(TEXT(График!BL76,"ч:мм"),"-",TEXT(График!BM76,"ч:ММ"))))</f>
        <v>12:00-0:00</v>
      </c>
      <c r="Y87" s="336" t="str">
        <f>IF(ISTEXT(График!BO76),График!BO76,(CONCATENATE(TEXT(График!BO76,"ч:мм"),"-",TEXT(График!BP76,"ч:ММ"))))</f>
        <v>В</v>
      </c>
      <c r="Z87" s="336" t="str">
        <f>IF(ISTEXT(График!BR76),График!BR76,(CONCATENATE(TEXT(График!BR76,"ч:мм"),"-",TEXT(График!BS76,"ч:ММ"))))</f>
        <v>В</v>
      </c>
      <c r="AA87" s="336" t="str">
        <f>IF(ISTEXT(График!BU76),График!BU76,(CONCATENATE(TEXT(График!BU76,"ч:мм"),"-",TEXT(График!BV76,"ч:ММ"))))</f>
        <v>В</v>
      </c>
      <c r="AB87" s="336" t="str">
        <f>IF(ISTEXT(График!BX76),График!BX76,(CONCATENATE(TEXT(График!BX76,"ч:мм"),"-",TEXT(График!BY76,"ч:ММ"))))</f>
        <v>10:00-19:00</v>
      </c>
      <c r="AC87" s="336" t="str">
        <f>IF(ISTEXT(График!CA76),График!CA76,(CONCATENATE(TEXT(График!CA76,"ч:мм"),"-",TEXT(График!CB76,"ч:ММ"))))</f>
        <v>10:00-19:00</v>
      </c>
      <c r="AD87" s="336" t="str">
        <f>IF(ISTEXT(График!CD76),График!CD76,(CONCATENATE(TEXT(График!CD76,"ч:мм"),"-",TEXT(График!CE76,"ч:ММ"))))</f>
        <v>10:00-15:00</v>
      </c>
      <c r="AE87" s="336" t="str">
        <f>IF(ISTEXT(График!CG76),График!CG76,(CONCATENATE(TEXT(График!CG76,"ч:мм"),"-",TEXT(График!CH76,"ч:ММ"))))</f>
        <v>В</v>
      </c>
      <c r="AF87" s="336" t="str">
        <f>IF(ISTEXT(График!CJ76),График!CJ76,(CONCATENATE(TEXT(График!CJ76,"ч:мм"),"-",TEXT(График!CK76,"ч:ММ"))))</f>
        <v>10:00-19:00</v>
      </c>
      <c r="AG87" s="336" t="str">
        <f>IF(ISTEXT(График!CM76),График!CM76,(CONCATENATE(TEXT(График!CM76,"ч:мм"),"-",TEXT(График!CN76,"ч:ММ"))))</f>
        <v>10:00-19:00</v>
      </c>
      <c r="AH87" s="336" t="str">
        <f>IF(ISTEXT(График!CP76),График!CP76,(CONCATENATE(TEXT(График!CP76,"ч:мм"),"-",TEXT(График!CQ76,"ч:ММ"))))</f>
        <v>10:00-15:00</v>
      </c>
      <c r="AI87" s="336" t="str">
        <f>IF(ISTEXT(График!CS76),График!CS76,(CONCATENATE(TEXT(График!CS76,"ч:мм"),"-",TEXT(График!CT76,"ч:ММ"))))</f>
        <v>0:00-0:00</v>
      </c>
      <c r="AJ87" s="98"/>
      <c r="AK87" s="397"/>
    </row>
    <row r="88" spans="1:37" ht="44.25" thickBot="1" x14ac:dyDescent="0.35">
      <c r="A88" s="94">
        <v>72</v>
      </c>
      <c r="B88" s="478">
        <f>VLOOKUP(A88,График!A:C,2,TRUE)</f>
        <v>40286</v>
      </c>
      <c r="C88" s="332" t="str">
        <f>VLOOKUP(A88,График!A:D,3,TRUE)</f>
        <v>Тажудинова Нурият Ахмедовна</v>
      </c>
      <c r="D88" s="331" t="str">
        <f>VLOOKUP(C88,'Список КК'!M:O,3,0)</f>
        <v>кассир-консультант</v>
      </c>
      <c r="E88" s="336" t="str">
        <f>IF(ISTEXT(График!G77),График!G77,(CONCATENATE(TEXT(График!G77,"ч:мм"),"-",TEXT(График!H77,"ч:ММ"))))</f>
        <v>6:45-15:45</v>
      </c>
      <c r="F88" s="336" t="str">
        <f>IF(ISTEXT(График!J77),График!J77,(CONCATENATE(TEXT(График!J77,"ч:мм"),"-",TEXT(График!K77,"ч:ММ"))))</f>
        <v>6:45-15:45</v>
      </c>
      <c r="G88" s="336" t="str">
        <f>IF(ISTEXT(График!M77),График!M77,(CONCATENATE(TEXT(График!M77,"ч:мм"),"-",TEXT(График!N77,"ч:ММ"))))</f>
        <v>6:45-15:45</v>
      </c>
      <c r="H88" s="336" t="str">
        <f>IF(ISTEXT(График!P77),График!P77,(CONCATENATE(TEXT(График!P77,"ч:мм"),"-",TEXT(График!Q77,"ч:ММ"))))</f>
        <v>15:30-0:30</v>
      </c>
      <c r="I88" s="336" t="str">
        <f>IF(ISTEXT(График!S77),График!S77,(CONCATENATE(TEXT(График!S77,"ч:мм"),"-",TEXT(График!T77,"ч:ММ"))))</f>
        <v>15:30-0:30</v>
      </c>
      <c r="J88" s="336" t="str">
        <f>IF(ISTEXT(График!V77),График!V77,(CONCATENATE(TEXT(График!V77,"ч:мм"),"-",TEXT(График!W77,"ч:ММ"))))</f>
        <v>В</v>
      </c>
      <c r="K88" s="336" t="str">
        <f>IF(ISTEXT(График!Y77),График!Y77,(CONCATENATE(TEXT(График!Y77,"ч:мм"),"-",TEXT(График!Z77,"ч:ММ"))))</f>
        <v>В</v>
      </c>
      <c r="L88" s="336" t="str">
        <f>IF(ISTEXT(График!AB77),График!AB77,(CONCATENATE(TEXT(График!AB77,"ч:мм"),"-",TEXT(График!AC77,"ч:ММ"))))</f>
        <v>10:00-19:00</v>
      </c>
      <c r="M88" s="336" t="str">
        <f>IF(ISTEXT(График!AE77),График!AE77,(CONCATENATE(TEXT(График!AE77,"ч:мм"),"-",TEXT(График!AF77,"ч:ММ"))))</f>
        <v>10:00-19:00</v>
      </c>
      <c r="N88" s="336" t="str">
        <f>IF(ISTEXT(График!AH77),График!AH77,(CONCATENATE(TEXT(График!AH77,"ч:мм"),"-",TEXT(График!AI77,"ч:ММ"))))</f>
        <v>12:30-0:30</v>
      </c>
      <c r="O88" s="336" t="str">
        <f>IF(ISTEXT(График!AK77),График!AK77,(CONCATENATE(TEXT(График!AK77,"ч:мм"),"-",TEXT(График!AL77,"ч:ММ"))))</f>
        <v>15:30-0:30</v>
      </c>
      <c r="P88" s="336" t="str">
        <f>IF(ISTEXT(График!AN77),График!AN77,(CONCATENATE(TEXT(График!AN77,"ч:мм"),"-",TEXT(График!AO77,"ч:ММ"))))</f>
        <v>В</v>
      </c>
      <c r="Q88" s="336" t="str">
        <f>IF(ISTEXT(График!AQ77),График!AQ77,(CONCATENATE(TEXT(График!AQ77,"ч:мм"),"-",TEXT(График!AR77,"ч:ММ"))))</f>
        <v>В</v>
      </c>
      <c r="R88" s="336" t="str">
        <f>IF(ISTEXT(График!AT77),График!AT77,(CONCATENATE(TEXT(График!AT77,"ч:мм"),"-",TEXT(График!AU77,"ч:ММ"))))</f>
        <v>6:45-15:45</v>
      </c>
      <c r="S88" s="336" t="str">
        <f>IF(ISTEXT(График!AW77),График!AW77,(CONCATENATE(TEXT(График!AW77,"ч:мм"),"-",TEXT(График!AX77,"ч:ММ"))))</f>
        <v>6:45-15:45</v>
      </c>
      <c r="T88" s="336" t="str">
        <f>IF(ISTEXT(График!AZ77),График!AZ77,(CONCATENATE(TEXT(График!AZ77,"ч:мм"),"-",TEXT(График!BA77,"ч:ММ"))))</f>
        <v>12:00-21:00</v>
      </c>
      <c r="U88" s="336" t="str">
        <f>IF(ISTEXT(График!BC77),График!BC77,(CONCATENATE(TEXT(График!BC77,"ч:мм"),"-",TEXT(График!BD77,"ч:ММ"))))</f>
        <v>15:30-0:30</v>
      </c>
      <c r="V88" s="336" t="str">
        <f>IF(ISTEXT(График!BF77),График!BF77,(CONCATENATE(TEXT(График!BF77,"ч:мм"),"-",TEXT(График!BG77,"ч:ММ"))))</f>
        <v>В</v>
      </c>
      <c r="W88" s="336" t="str">
        <f>IF(ISTEXT(График!BI77),График!BI77,(CONCATENATE(TEXT(График!BI77,"ч:мм"),"-",TEXT(График!BJ77,"ч:ММ"))))</f>
        <v>В</v>
      </c>
      <c r="X88" s="336" t="str">
        <f>IF(ISTEXT(График!BL77),График!BL77,(CONCATENATE(TEXT(График!BL77,"ч:мм"),"-",TEXT(График!BM77,"ч:ММ"))))</f>
        <v>6:45-15:45</v>
      </c>
      <c r="Y88" s="336" t="str">
        <f>IF(ISTEXT(График!BO77),График!BO77,(CONCATENATE(TEXT(График!BO77,"ч:мм"),"-",TEXT(График!BP77,"ч:ММ"))))</f>
        <v>15:30-0:30</v>
      </c>
      <c r="Z88" s="336" t="str">
        <f>IF(ISTEXT(График!BR77),График!BR77,(CONCATENATE(TEXT(График!BR77,"ч:мм"),"-",TEXT(График!BS77,"ч:ММ"))))</f>
        <v>15:30-0:30</v>
      </c>
      <c r="AA88" s="336" t="str">
        <f>IF(ISTEXT(График!BU77),График!BU77,(CONCATENATE(TEXT(График!BU77,"ч:мм"),"-",TEXT(График!BV77,"ч:ММ"))))</f>
        <v>15:30-0:30</v>
      </c>
      <c r="AB88" s="336" t="str">
        <f>IF(ISTEXT(График!BX77),График!BX77,(CONCATENATE(TEXT(График!BX77,"ч:мм"),"-",TEXT(График!BY77,"ч:ММ"))))</f>
        <v>В</v>
      </c>
      <c r="AC88" s="336" t="str">
        <f>IF(ISTEXT(График!CA77),График!CA77,(CONCATENATE(TEXT(График!CA77,"ч:мм"),"-",TEXT(График!CB77,"ч:ММ"))))</f>
        <v>В</v>
      </c>
      <c r="AD88" s="336" t="str">
        <f>IF(ISTEXT(График!CD77),График!CD77,(CONCATENATE(TEXT(График!CD77,"ч:мм"),"-",TEXT(График!CE77,"ч:ММ"))))</f>
        <v>10:30-19:30</v>
      </c>
      <c r="AE88" s="336" t="str">
        <f>IF(ISTEXT(График!CG77),График!CG77,(CONCATENATE(TEXT(График!CG77,"ч:мм"),"-",TEXT(График!CH77,"ч:ММ"))))</f>
        <v>11:00-20:00</v>
      </c>
      <c r="AF88" s="336" t="str">
        <f>IF(ISTEXT(График!CJ77),График!CJ77,(CONCATENATE(TEXT(График!CJ77,"ч:мм"),"-",TEXT(График!CK77,"ч:ММ"))))</f>
        <v>15:00-0:00</v>
      </c>
      <c r="AG88" s="336" t="str">
        <f>IF(ISTEXT(График!CM77),График!CM77,(CONCATENATE(TEXT(График!CM77,"ч:мм"),"-",TEXT(График!CN77,"ч:ММ"))))</f>
        <v>15:30-0:30</v>
      </c>
      <c r="AH88" s="336" t="str">
        <f>IF(ISTEXT(График!CP77),График!CP77,(CONCATENATE(TEXT(График!CP77,"ч:мм"),"-",TEXT(График!CQ77,"ч:ММ"))))</f>
        <v>В</v>
      </c>
      <c r="AI88" s="336" t="str">
        <f>IF(ISTEXT(График!CS77),График!CS77,(CONCATENATE(TEXT(График!CS77,"ч:мм"),"-",TEXT(График!CT77,"ч:ММ"))))</f>
        <v>0:00-0:00</v>
      </c>
      <c r="AJ88" s="98"/>
      <c r="AK88" s="397"/>
    </row>
    <row r="89" spans="1:37" ht="44.25" thickBot="1" x14ac:dyDescent="0.35">
      <c r="A89" s="94">
        <v>73</v>
      </c>
      <c r="B89" s="478">
        <f>VLOOKUP(A89,График!A:C,2,TRUE)</f>
        <v>41950</v>
      </c>
      <c r="C89" s="332" t="str">
        <f>VLOOKUP(A89,График!A:D,3,TRUE)</f>
        <v>Такташева Алия Хамидовна</v>
      </c>
      <c r="D89" s="331" t="str">
        <f>VLOOKUP(C89,'Список КК'!M:O,3,0)</f>
        <v>кассир-консультант</v>
      </c>
      <c r="E89" s="336" t="str">
        <f>IF(ISTEXT(График!G78),График!G78,(CONCATENATE(TEXT(График!G78,"ч:мм"),"-",TEXT(График!H78,"ч:ММ"))))</f>
        <v>В</v>
      </c>
      <c r="F89" s="336" t="str">
        <f>IF(ISTEXT(График!J78),График!J78,(CONCATENATE(TEXT(График!J78,"ч:мм"),"-",TEXT(График!K78,"ч:ММ"))))</f>
        <v>В</v>
      </c>
      <c r="G89" s="336" t="str">
        <f>IF(ISTEXT(График!M78),График!M78,(CONCATENATE(TEXT(График!M78,"ч:мм"),"-",TEXT(График!N78,"ч:ММ"))))</f>
        <v>17:00-0:00</v>
      </c>
      <c r="H89" s="336" t="str">
        <f>IF(ISTEXT(График!P78),График!P78,(CONCATENATE(TEXT(График!P78,"ч:мм"),"-",TEXT(График!Q78,"ч:ММ"))))</f>
        <v>17:00-0:00</v>
      </c>
      <c r="I89" s="336" t="str">
        <f>IF(ISTEXT(График!S78),График!S78,(CONCATENATE(TEXT(График!S78,"ч:мм"),"-",TEXT(График!T78,"ч:ММ"))))</f>
        <v>В</v>
      </c>
      <c r="J89" s="336" t="str">
        <f>IF(ISTEXT(График!V78),График!V78,(CONCATENATE(TEXT(График!V78,"ч:мм"),"-",TEXT(График!W78,"ч:ММ"))))</f>
        <v>В</v>
      </c>
      <c r="K89" s="336" t="str">
        <f>IF(ISTEXT(График!Y78),График!Y78,(CONCATENATE(TEXT(График!Y78,"ч:мм"),"-",TEXT(График!Z78,"ч:ММ"))))</f>
        <v>7:00-19:00</v>
      </c>
      <c r="L89" s="336" t="str">
        <f>IF(ISTEXT(График!AB78),График!AB78,(CONCATENATE(TEXT(График!AB78,"ч:мм"),"-",TEXT(График!AC78,"ч:ММ"))))</f>
        <v>В</v>
      </c>
      <c r="M89" s="336" t="str">
        <f>IF(ISTEXT(График!AE78),График!AE78,(CONCATENATE(TEXT(График!AE78,"ч:мм"),"-",TEXT(График!AF78,"ч:ММ"))))</f>
        <v>17:00-0:00</v>
      </c>
      <c r="N89" s="336" t="str">
        <f>IF(ISTEXT(График!AH78),График!AH78,(CONCATENATE(TEXT(График!AH78,"ч:мм"),"-",TEXT(График!AI78,"ч:ММ"))))</f>
        <v>17:00-0:00</v>
      </c>
      <c r="O89" s="336" t="str">
        <f>IF(ISTEXT(График!AK78),График!AK78,(CONCATENATE(TEXT(График!AK78,"ч:мм"),"-",TEXT(График!AL78,"ч:ММ"))))</f>
        <v>17:00-0:00</v>
      </c>
      <c r="P89" s="336" t="str">
        <f>IF(ISTEXT(График!AN78),График!AN78,(CONCATENATE(TEXT(График!AN78,"ч:мм"),"-",TEXT(График!AO78,"ч:ММ"))))</f>
        <v>В</v>
      </c>
      <c r="Q89" s="336" t="str">
        <f>IF(ISTEXT(График!AQ78),График!AQ78,(CONCATENATE(TEXT(График!AQ78,"ч:мм"),"-",TEXT(График!AR78,"ч:ММ"))))</f>
        <v>В</v>
      </c>
      <c r="R89" s="336" t="str">
        <f>IF(ISTEXT(График!AT78),График!AT78,(CONCATENATE(TEXT(График!AT78,"ч:мм"),"-",TEXT(График!AU78,"ч:ММ"))))</f>
        <v>9:00-21:00</v>
      </c>
      <c r="S89" s="336" t="str">
        <f>IF(ISTEXT(График!AW78),График!AW78,(CONCATENATE(TEXT(График!AW78,"ч:мм"),"-",TEXT(График!AX78,"ч:ММ"))))</f>
        <v>9:30-21:30</v>
      </c>
      <c r="T89" s="336" t="str">
        <f>IF(ISTEXT(График!AZ78),График!AZ78,(CONCATENATE(TEXT(График!AZ78,"ч:мм"),"-",TEXT(График!BA78,"ч:ММ"))))</f>
        <v>В</v>
      </c>
      <c r="U89" s="336" t="str">
        <f>IF(ISTEXT(График!BC78),График!BC78,(CONCATENATE(TEXT(График!BC78,"ч:мм"),"-",TEXT(График!BD78,"ч:ММ"))))</f>
        <v>В</v>
      </c>
      <c r="V89" s="336" t="str">
        <f>IF(ISTEXT(График!BF78),График!BF78,(CONCATENATE(TEXT(График!BF78,"ч:мм"),"-",TEXT(График!BG78,"ч:ММ"))))</f>
        <v>17:00-0:00</v>
      </c>
      <c r="W89" s="336" t="str">
        <f>IF(ISTEXT(График!BI78),График!BI78,(CONCATENATE(TEXT(График!BI78,"ч:мм"),"-",TEXT(График!BJ78,"ч:ММ"))))</f>
        <v>17:00-0:00</v>
      </c>
      <c r="X89" s="336" t="str">
        <f>IF(ISTEXT(График!BL78),График!BL78,(CONCATENATE(TEXT(График!BL78,"ч:мм"),"-",TEXT(График!BM78,"ч:ММ"))))</f>
        <v>17:00-0:00</v>
      </c>
      <c r="Y89" s="336" t="str">
        <f>IF(ISTEXT(График!BO78),График!BO78,(CONCATENATE(TEXT(График!BO78,"ч:мм"),"-",TEXT(График!BP78,"ч:ММ"))))</f>
        <v>7:00-19:00</v>
      </c>
      <c r="Z89" s="336" t="str">
        <f>IF(ISTEXT(График!BR78),График!BR78,(CONCATENATE(TEXT(График!BR78,"ч:мм"),"-",TEXT(График!BS78,"ч:ММ"))))</f>
        <v>7:00-19:00</v>
      </c>
      <c r="AA89" s="336" t="str">
        <f>IF(ISTEXT(График!BU78),График!BU78,(CONCATENATE(TEXT(График!BU78,"ч:мм"),"-",TEXT(График!BV78,"ч:ММ"))))</f>
        <v>В</v>
      </c>
      <c r="AB89" s="336" t="str">
        <f>IF(ISTEXT(График!BX78),График!BX78,(CONCATENATE(TEXT(График!BX78,"ч:мм"),"-",TEXT(График!BY78,"ч:ММ"))))</f>
        <v>17:00-0:00</v>
      </c>
      <c r="AC89" s="336" t="str">
        <f>IF(ISTEXT(График!CA78),График!CA78,(CONCATENATE(TEXT(График!CA78,"ч:мм"),"-",TEXT(График!CB78,"ч:ММ"))))</f>
        <v>17:00-0:00</v>
      </c>
      <c r="AD89" s="336" t="str">
        <f>IF(ISTEXT(График!CD78),График!CD78,(CONCATENATE(TEXT(График!CD78,"ч:мм"),"-",TEXT(График!CE78,"ч:ММ"))))</f>
        <v>17:00-0:00</v>
      </c>
      <c r="AE89" s="336" t="str">
        <f>IF(ISTEXT(График!CG78),График!CG78,(CONCATENATE(TEXT(График!CG78,"ч:мм"),"-",TEXT(График!CH78,"ч:ММ"))))</f>
        <v>В</v>
      </c>
      <c r="AF89" s="336" t="str">
        <f>IF(ISTEXT(График!CJ78),График!CJ78,(CONCATENATE(TEXT(График!CJ78,"ч:мм"),"-",TEXT(График!CK78,"ч:ММ"))))</f>
        <v>В</v>
      </c>
      <c r="AG89" s="336" t="str">
        <f>IF(ISTEXT(График!CM78),График!CM78,(CONCATENATE(TEXT(График!CM78,"ч:мм"),"-",TEXT(График!CN78,"ч:ММ"))))</f>
        <v>9:00-21:00</v>
      </c>
      <c r="AH89" s="336" t="str">
        <f>IF(ISTEXT(График!CP78),График!CP78,(CONCATENATE(TEXT(График!CP78,"ч:мм"),"-",TEXT(График!CQ78,"ч:ММ"))))</f>
        <v>17:00-0:00</v>
      </c>
      <c r="AI89" s="336" t="str">
        <f>IF(ISTEXT(График!CS78),График!CS78,(CONCATENATE(TEXT(График!CS78,"ч:мм"),"-",TEXT(График!CT78,"ч:ММ"))))</f>
        <v>0:00-0:00</v>
      </c>
      <c r="AJ89" s="98"/>
      <c r="AK89" s="397"/>
    </row>
    <row r="90" spans="1:37" ht="44.25" thickBot="1" x14ac:dyDescent="0.35">
      <c r="A90" s="94">
        <v>74</v>
      </c>
      <c r="B90" s="478">
        <f>VLOOKUP(A90,График!A:C,2,TRUE)</f>
        <v>27410</v>
      </c>
      <c r="C90" s="332" t="str">
        <f>VLOOKUP(A90,График!A:D,3,TRUE)</f>
        <v>Толобаева Айзада Нышановна</v>
      </c>
      <c r="D90" s="331" t="str">
        <f>VLOOKUP(C90,'Список КК'!M:O,3,0)</f>
        <v>кассир-консультант</v>
      </c>
      <c r="E90" s="336" t="str">
        <f>IF(ISTEXT(График!G79),График!G79,(CONCATENATE(TEXT(График!G79,"ч:мм"),"-",TEXT(График!H79,"ч:ММ"))))</f>
        <v>11:00-20:00</v>
      </c>
      <c r="F90" s="336" t="str">
        <f>IF(ISTEXT(График!J79),График!J79,(CONCATENATE(TEXT(График!J79,"ч:мм"),"-",TEXT(График!K79,"ч:ММ"))))</f>
        <v>В</v>
      </c>
      <c r="G90" s="336" t="str">
        <f>IF(ISTEXT(График!M79),График!M79,(CONCATENATE(TEXT(График!M79,"ч:мм"),"-",TEXT(График!N79,"ч:ММ"))))</f>
        <v>В</v>
      </c>
      <c r="H90" s="336" t="str">
        <f>IF(ISTEXT(График!P79),График!P79,(CONCATENATE(TEXT(График!P79,"ч:мм"),"-",TEXT(График!Q79,"ч:ММ"))))</f>
        <v>6:45-15:45</v>
      </c>
      <c r="I90" s="336" t="str">
        <f>IF(ISTEXT(График!S79),График!S79,(CONCATENATE(TEXT(График!S79,"ч:мм"),"-",TEXT(График!T79,"ч:ММ"))))</f>
        <v>6:45-15:45</v>
      </c>
      <c r="J90" s="336" t="str">
        <f>IF(ISTEXT(График!V79),График!V79,(CONCATENATE(TEXT(График!V79,"ч:мм"),"-",TEXT(График!W79,"ч:ММ"))))</f>
        <v>7:30-16:30</v>
      </c>
      <c r="K90" s="336" t="str">
        <f>IF(ISTEXT(График!Y79),График!Y79,(CONCATENATE(TEXT(График!Y79,"ч:мм"),"-",TEXT(График!Z79,"ч:ММ"))))</f>
        <v>8:00-17:00</v>
      </c>
      <c r="L90" s="336" t="str">
        <f>IF(ISTEXT(График!AB79),График!AB79,(CONCATENATE(TEXT(График!AB79,"ч:мм"),"-",TEXT(График!AC79,"ч:ММ"))))</f>
        <v>В</v>
      </c>
      <c r="M90" s="336" t="str">
        <f>IF(ISTEXT(График!AE79),График!AE79,(CONCATENATE(TEXT(График!AE79,"ч:мм"),"-",TEXT(График!AF79,"ч:ММ"))))</f>
        <v>11:00-20:00</v>
      </c>
      <c r="N90" s="336" t="str">
        <f>IF(ISTEXT(График!AH79),График!AH79,(CONCATENATE(TEXT(График!AH79,"ч:мм"),"-",TEXT(График!AI79,"ч:ММ"))))</f>
        <v>11:00-20:00</v>
      </c>
      <c r="O90" s="336" t="str">
        <f>IF(ISTEXT(График!AK79),График!AK79,(CONCATENATE(TEXT(График!AK79,"ч:мм"),"-",TEXT(График!AL79,"ч:ММ"))))</f>
        <v>15:30-0:30</v>
      </c>
      <c r="P90" s="336" t="str">
        <f>IF(ISTEXT(График!AN79),График!AN79,(CONCATENATE(TEXT(График!AN79,"ч:мм"),"-",TEXT(График!AO79,"ч:ММ"))))</f>
        <v>15:30-0:30</v>
      </c>
      <c r="Q90" s="336" t="str">
        <f>IF(ISTEXT(График!AQ79),График!AQ79,(CONCATENATE(TEXT(График!AQ79,"ч:мм"),"-",TEXT(График!AR79,"ч:ММ"))))</f>
        <v>В</v>
      </c>
      <c r="R90" s="336" t="str">
        <f>IF(ISTEXT(График!AT79),График!AT79,(CONCATENATE(TEXT(График!AT79,"ч:мм"),"-",TEXT(График!AU79,"ч:ММ"))))</f>
        <v>В</v>
      </c>
      <c r="S90" s="336" t="str">
        <f>IF(ISTEXT(График!AW79),График!AW79,(CONCATENATE(TEXT(График!AW79,"ч:мм"),"-",TEXT(График!AX79,"ч:ММ"))))</f>
        <v>6:45-15:45</v>
      </c>
      <c r="T90" s="336" t="str">
        <f>IF(ISTEXT(График!AZ79),График!AZ79,(CONCATENATE(TEXT(График!AZ79,"ч:мм"),"-",TEXT(График!BA79,"ч:ММ"))))</f>
        <v>10:00-19:00</v>
      </c>
      <c r="U90" s="336" t="str">
        <f>IF(ISTEXT(График!BC79),График!BC79,(CONCATENATE(TEXT(График!BC79,"ч:мм"),"-",TEXT(График!BD79,"ч:ММ"))))</f>
        <v>10:00-19:00</v>
      </c>
      <c r="V90" s="336" t="str">
        <f>IF(ISTEXT(График!BF79),График!BF79,(CONCATENATE(TEXT(График!BF79,"ч:мм"),"-",TEXT(График!BG79,"ч:ММ"))))</f>
        <v>15:30-0:30</v>
      </c>
      <c r="W90" s="336" t="str">
        <f>IF(ISTEXT(График!BI79),График!BI79,(CONCATENATE(TEXT(График!BI79,"ч:мм"),"-",TEXT(График!BJ79,"ч:ММ"))))</f>
        <v>В</v>
      </c>
      <c r="X90" s="336" t="str">
        <f>IF(ISTEXT(График!BL79),График!BL79,(CONCATENATE(TEXT(График!BL79,"ч:мм"),"-",TEXT(График!BM79,"ч:ММ"))))</f>
        <v>В</v>
      </c>
      <c r="Y90" s="336" t="str">
        <f>IF(ISTEXT(График!BO79),График!BO79,(CONCATENATE(TEXT(График!BO79,"ч:мм"),"-",TEXT(График!BP79,"ч:ММ"))))</f>
        <v>7:30-16:30</v>
      </c>
      <c r="Z90" s="336" t="str">
        <f>IF(ISTEXT(График!BR79),График!BR79,(CONCATENATE(TEXT(График!BR79,"ч:мм"),"-",TEXT(График!BS79,"ч:ММ"))))</f>
        <v>8:00-17:00</v>
      </c>
      <c r="AA90" s="336" t="str">
        <f>IF(ISTEXT(График!BU79),График!BU79,(CONCATENATE(TEXT(График!BU79,"ч:мм"),"-",TEXT(График!BV79,"ч:ММ"))))</f>
        <v>10:00-19:00</v>
      </c>
      <c r="AB90" s="336" t="str">
        <f>IF(ISTEXT(График!BX79),График!BX79,(CONCATENATE(TEXT(График!BX79,"ч:мм"),"-",TEXT(График!BY79,"ч:ММ"))))</f>
        <v>15:00-0:00</v>
      </c>
      <c r="AC90" s="336" t="str">
        <f>IF(ISTEXT(График!CA79),График!CA79,(CONCATENATE(TEXT(График!CA79,"ч:мм"),"-",TEXT(График!CB79,"ч:ММ"))))</f>
        <v>15:00-0:00</v>
      </c>
      <c r="AD90" s="336" t="str">
        <f>IF(ISTEXT(График!CD79),График!CD79,(CONCATENATE(TEXT(График!CD79,"ч:мм"),"-",TEXT(График!CE79,"ч:ММ"))))</f>
        <v>В</v>
      </c>
      <c r="AE90" s="336" t="str">
        <f>IF(ISTEXT(График!CG79),График!CG79,(CONCATENATE(TEXT(График!CG79,"ч:мм"),"-",TEXT(График!CH79,"ч:ММ"))))</f>
        <v>В</v>
      </c>
      <c r="AF90" s="336" t="str">
        <f>IF(ISTEXT(График!CJ79),График!CJ79,(CONCATENATE(TEXT(График!CJ79,"ч:мм"),"-",TEXT(График!CK79,"ч:ММ"))))</f>
        <v>7:30-16:30</v>
      </c>
      <c r="AG90" s="336" t="str">
        <f>IF(ISTEXT(График!CM79),График!CM79,(CONCATENATE(TEXT(График!CM79,"ч:мм"),"-",TEXT(График!CN79,"ч:ММ"))))</f>
        <v>8:00-17:00</v>
      </c>
      <c r="AH90" s="336" t="str">
        <f>IF(ISTEXT(График!CP79),График!CP79,(CONCATENATE(TEXT(График!CP79,"ч:мм"),"-",TEXT(График!CQ79,"ч:ММ"))))</f>
        <v>9:30-17:30</v>
      </c>
      <c r="AI90" s="336" t="str">
        <f>IF(ISTEXT(График!CS79),График!CS79,(CONCATENATE(TEXT(График!CS79,"ч:мм"),"-",TEXT(График!CT79,"ч:ММ"))))</f>
        <v>0:00-0:00</v>
      </c>
      <c r="AJ90" s="98"/>
      <c r="AK90" s="397"/>
    </row>
    <row r="91" spans="1:37" ht="57" thickBot="1" x14ac:dyDescent="0.35">
      <c r="A91" s="94">
        <v>75</v>
      </c>
      <c r="B91" s="478">
        <f>VLOOKUP(A91,График!A:C,2,TRUE)</f>
        <v>47085</v>
      </c>
      <c r="C91" s="332" t="str">
        <f>VLOOKUP(A91,График!A:D,3,TRUE)</f>
        <v>Трухачева Анастасия Владимировна</v>
      </c>
      <c r="D91" s="331" t="str">
        <f>VLOOKUP(C91,'Список КК'!M:O,3,0)</f>
        <v>кассир-консультант</v>
      </c>
      <c r="E91" s="336" t="str">
        <f>IF(ISTEXT(График!G80),График!G80,(CONCATENATE(TEXT(График!G80,"ч:мм"),"-",TEXT(График!H80,"ч:ММ"))))</f>
        <v>10:00-19:00</v>
      </c>
      <c r="F91" s="336" t="str">
        <f>IF(ISTEXT(График!J80),График!J80,(CONCATENATE(TEXT(График!J80,"ч:мм"),"-",TEXT(График!K80,"ч:ММ"))))</f>
        <v>В</v>
      </c>
      <c r="G91" s="336" t="str">
        <f>IF(ISTEXT(График!M80),График!M80,(CONCATENATE(TEXT(График!M80,"ч:мм"),"-",TEXT(График!N80,"ч:ММ"))))</f>
        <v>18:00-23:00</v>
      </c>
      <c r="H91" s="336" t="str">
        <f>IF(ISTEXT(График!P80),График!P80,(CONCATENATE(TEXT(График!P80,"ч:мм"),"-",TEXT(График!Q80,"ч:ММ"))))</f>
        <v>18:00-23:00</v>
      </c>
      <c r="I91" s="336" t="str">
        <f>IF(ISTEXT(График!S80),График!S80,(CONCATENATE(TEXT(График!S80,"ч:мм"),"-",TEXT(График!T80,"ч:ММ"))))</f>
        <v>18:00-23:00</v>
      </c>
      <c r="J91" s="336" t="str">
        <f>IF(ISTEXT(График!V80),График!V80,(CONCATENATE(TEXT(График!V80,"ч:мм"),"-",TEXT(График!W80,"ч:ММ"))))</f>
        <v>18:00-23:00</v>
      </c>
      <c r="K91" s="336" t="str">
        <f>IF(ISTEXT(График!Y80),График!Y80,(CONCATENATE(TEXT(График!Y80,"ч:мм"),"-",TEXT(График!Z80,"ч:ММ"))))</f>
        <v>В</v>
      </c>
      <c r="L91" s="336" t="str">
        <f>IF(ISTEXT(График!AB80),График!AB80,(CONCATENATE(TEXT(График!AB80,"ч:мм"),"-",TEXT(График!AC80,"ч:ММ"))))</f>
        <v>В</v>
      </c>
      <c r="M91" s="336" t="str">
        <f>IF(ISTEXT(График!AE80),График!AE80,(CONCATENATE(TEXT(График!AE80,"ч:мм"),"-",TEXT(График!AF80,"ч:ММ"))))</f>
        <v>18:00-23:00</v>
      </c>
      <c r="N91" s="336" t="str">
        <f>IF(ISTEXT(График!AH80),График!AH80,(CONCATENATE(TEXT(График!AH80,"ч:мм"),"-",TEXT(График!AI80,"ч:ММ"))))</f>
        <v>18:00-23:00</v>
      </c>
      <c r="O91" s="336" t="str">
        <f>IF(ISTEXT(График!AK80),График!AK80,(CONCATENATE(TEXT(График!AK80,"ч:мм"),"-",TEXT(График!AL80,"ч:ММ"))))</f>
        <v>18:00-0:00</v>
      </c>
      <c r="P91" s="336" t="str">
        <f>IF(ISTEXT(График!AN80),График!AN80,(CONCATENATE(TEXT(График!AN80,"ч:мм"),"-",TEXT(График!AO80,"ч:ММ"))))</f>
        <v>В</v>
      </c>
      <c r="Q91" s="336" t="str">
        <f>IF(ISTEXT(График!AQ80),График!AQ80,(CONCATENATE(TEXT(График!AQ80,"ч:мм"),"-",TEXT(График!AR80,"ч:ММ"))))</f>
        <v>В</v>
      </c>
      <c r="R91" s="336" t="str">
        <f>IF(ISTEXT(График!AT80),График!AT80,(CONCATENATE(TEXT(График!AT80,"ч:мм"),"-",TEXT(График!AU80,"ч:ММ"))))</f>
        <v>9:00-21:00</v>
      </c>
      <c r="S91" s="336" t="str">
        <f>IF(ISTEXT(График!AW80),График!AW80,(CONCATENATE(TEXT(График!AW80,"ч:мм"),"-",TEXT(График!AX80,"ч:ММ"))))</f>
        <v>9:00-21:00</v>
      </c>
      <c r="T91" s="336" t="str">
        <f>IF(ISTEXT(График!AZ80),График!AZ80,(CONCATENATE(TEXT(График!AZ80,"ч:мм"),"-",TEXT(График!BA80,"ч:ММ"))))</f>
        <v>18:00-23:00</v>
      </c>
      <c r="U91" s="336" t="str">
        <f>IF(ISTEXT(График!BC80),График!BC80,(CONCATENATE(TEXT(График!BC80,"ч:мм"),"-",TEXT(График!BD80,"ч:ММ"))))</f>
        <v>18:00-23:00</v>
      </c>
      <c r="V91" s="336" t="str">
        <f>IF(ISTEXT(График!BF80),График!BF80,(CONCATENATE(TEXT(График!BF80,"ч:мм"),"-",TEXT(График!BG80,"ч:ММ"))))</f>
        <v>В</v>
      </c>
      <c r="W91" s="336" t="str">
        <f>IF(ISTEXT(График!BI80),График!BI80,(CONCATENATE(TEXT(График!BI80,"ч:мм"),"-",TEXT(График!BJ80,"ч:ММ"))))</f>
        <v>В</v>
      </c>
      <c r="X91" s="336" t="str">
        <f>IF(ISTEXT(График!BL80),График!BL80,(CONCATENATE(TEXT(График!BL80,"ч:мм"),"-",TEXT(График!BM80,"ч:ММ"))))</f>
        <v>В</v>
      </c>
      <c r="Y91" s="336" t="str">
        <f>IF(ISTEXT(График!BO80),График!BO80,(CONCATENATE(TEXT(График!BO80,"ч:мм"),"-",TEXT(График!BP80,"ч:ММ"))))</f>
        <v>7:00-19:00</v>
      </c>
      <c r="Z91" s="336" t="str">
        <f>IF(ISTEXT(График!BR80),График!BR80,(CONCATENATE(TEXT(График!BR80,"ч:мм"),"-",TEXT(График!BS80,"ч:ММ"))))</f>
        <v>9:00-21:00</v>
      </c>
      <c r="AA91" s="336" t="str">
        <f>IF(ISTEXT(График!BU80),График!BU80,(CONCATENATE(TEXT(График!BU80,"ч:мм"),"-",TEXT(График!BV80,"ч:ММ"))))</f>
        <v>18:00-23:00</v>
      </c>
      <c r="AB91" s="336" t="str">
        <f>IF(ISTEXT(График!BX80),График!BX80,(CONCATENATE(TEXT(График!BX80,"ч:мм"),"-",TEXT(График!BY80,"ч:ММ"))))</f>
        <v>18:00-23:00</v>
      </c>
      <c r="AC91" s="336" t="str">
        <f>IF(ISTEXT(График!CA80),График!CA80,(CONCATENATE(TEXT(График!CA80,"ч:мм"),"-",TEXT(График!CB80,"ч:ММ"))))</f>
        <v>18:00-23:00</v>
      </c>
      <c r="AD91" s="336" t="str">
        <f>IF(ISTEXT(График!CD80),График!CD80,(CONCATENATE(TEXT(График!CD80,"ч:мм"),"-",TEXT(График!CE80,"ч:ММ"))))</f>
        <v>В</v>
      </c>
      <c r="AE91" s="336" t="str">
        <f>IF(ISTEXT(График!CG80),График!CG80,(CONCATENATE(TEXT(График!CG80,"ч:мм"),"-",TEXT(График!CH80,"ч:ММ"))))</f>
        <v>В</v>
      </c>
      <c r="AF91" s="336" t="str">
        <f>IF(ISTEXT(График!CJ80),График!CJ80,(CONCATENATE(TEXT(График!CJ80,"ч:мм"),"-",TEXT(График!CK80,"ч:ММ"))))</f>
        <v>7:00-19:00</v>
      </c>
      <c r="AG91" s="336" t="str">
        <f>IF(ISTEXT(График!CM80),График!CM80,(CONCATENATE(TEXT(График!CM80,"ч:мм"),"-",TEXT(График!CN80,"ч:ММ"))))</f>
        <v>9:00-21:00</v>
      </c>
      <c r="AH91" s="336" t="str">
        <f>IF(ISTEXT(График!CP80),График!CP80,(CONCATENATE(TEXT(График!CP80,"ч:мм"),"-",TEXT(График!CQ80,"ч:ММ"))))</f>
        <v>18:00-23:00</v>
      </c>
      <c r="AI91" s="336" t="str">
        <f>IF(ISTEXT(График!CS80),График!CS80,(CONCATENATE(TEXT(График!CS80,"ч:мм"),"-",TEXT(График!CT80,"ч:ММ"))))</f>
        <v>0:00-0:00</v>
      </c>
      <c r="AJ91" s="98"/>
      <c r="AK91" s="397"/>
    </row>
    <row r="92" spans="1:37" ht="44.25" thickBot="1" x14ac:dyDescent="0.35">
      <c r="A92" s="94">
        <v>76</v>
      </c>
      <c r="B92" s="478">
        <f>VLOOKUP(A92,График!A:C,2,TRUE)</f>
        <v>3089</v>
      </c>
      <c r="C92" s="332" t="str">
        <f>VLOOKUP(A92,График!A:D,3,TRUE)</f>
        <v>Угленкова Тамара Александровна</v>
      </c>
      <c r="D92" s="331" t="str">
        <f>VLOOKUP(C92,'Список КК'!M:O,3,0)</f>
        <v>кассир-консультант</v>
      </c>
      <c r="E92" s="336" t="str">
        <f>IF(ISTEXT(График!G81),График!G81,(CONCATENATE(TEXT(График!G81,"ч:мм"),"-",TEXT(График!H81,"ч:ММ"))))</f>
        <v>В</v>
      </c>
      <c r="F92" s="336" t="str">
        <f>IF(ISTEXT(График!J81),График!J81,(CONCATENATE(TEXT(График!J81,"ч:мм"),"-",TEXT(График!K81,"ч:ММ"))))</f>
        <v>В</v>
      </c>
      <c r="G92" s="336" t="str">
        <f>IF(ISTEXT(График!M81),График!M81,(CONCATENATE(TEXT(График!M81,"ч:мм"),"-",TEXT(График!N81,"ч:ММ"))))</f>
        <v>В</v>
      </c>
      <c r="H92" s="336" t="str">
        <f>IF(ISTEXT(График!P81),График!P81,(CONCATENATE(TEXT(График!P81,"ч:мм"),"-",TEXT(График!Q81,"ч:ММ"))))</f>
        <v>6:45-15:45</v>
      </c>
      <c r="I92" s="336" t="str">
        <f>IF(ISTEXT(График!S81),График!S81,(CONCATENATE(TEXT(График!S81,"ч:мм"),"-",TEXT(График!T81,"ч:ММ"))))</f>
        <v>6:45-15:45</v>
      </c>
      <c r="J92" s="336" t="str">
        <f>IF(ISTEXT(График!V81),График!V81,(CONCATENATE(TEXT(График!V81,"ч:мм"),"-",TEXT(График!W81,"ч:ММ"))))</f>
        <v>7:30-16:30</v>
      </c>
      <c r="K92" s="336" t="str">
        <f>IF(ISTEXT(График!Y81),График!Y81,(CONCATENATE(TEXT(График!Y81,"ч:мм"),"-",TEXT(График!Z81,"ч:ММ"))))</f>
        <v>7:30-16:30</v>
      </c>
      <c r="L92" s="336" t="str">
        <f>IF(ISTEXT(График!AB81),График!AB81,(CONCATENATE(TEXT(График!AB81,"ч:мм"),"-",TEXT(График!AC81,"ч:ММ"))))</f>
        <v>В</v>
      </c>
      <c r="M92" s="336" t="str">
        <f>IF(ISTEXT(График!AE81),График!AE81,(CONCATENATE(TEXT(График!AE81,"ч:мм"),"-",TEXT(График!AF81,"ч:ММ"))))</f>
        <v>В</v>
      </c>
      <c r="N92" s="336" t="str">
        <f>IF(ISTEXT(График!AH81),График!AH81,(CONCATENATE(TEXT(График!AH81,"ч:мм"),"-",TEXT(График!AI81,"ч:ММ"))))</f>
        <v>В</v>
      </c>
      <c r="O92" s="336" t="str">
        <f>IF(ISTEXT(График!AK81),График!AK81,(CONCATENATE(TEXT(График!AK81,"ч:мм"),"-",TEXT(График!AL81,"ч:ММ"))))</f>
        <v>6:45-15:45</v>
      </c>
      <c r="P92" s="336" t="str">
        <f>IF(ISTEXT(График!AN81),График!AN81,(CONCATENATE(TEXT(График!AN81,"ч:мм"),"-",TEXT(График!AO81,"ч:ММ"))))</f>
        <v>6:45-15:45</v>
      </c>
      <c r="Q92" s="336" t="str">
        <f>IF(ISTEXT(График!AQ81),График!AQ81,(CONCATENATE(TEXT(График!AQ81,"ч:мм"),"-",TEXT(График!AR81,"ч:ММ"))))</f>
        <v>6:45-15:45</v>
      </c>
      <c r="R92" s="336" t="str">
        <f>IF(ISTEXT(График!AT81),График!AT81,(CONCATENATE(TEXT(График!AT81,"ч:мм"),"-",TEXT(График!AU81,"ч:ММ"))))</f>
        <v>6:45-15:45</v>
      </c>
      <c r="S92" s="336" t="str">
        <f>IF(ISTEXT(График!AW81),График!AW81,(CONCATENATE(TEXT(График!AW81,"ч:мм"),"-",TEXT(График!AX81,"ч:ММ"))))</f>
        <v>В</v>
      </c>
      <c r="T92" s="336" t="str">
        <f>IF(ISTEXT(График!AZ81),График!AZ81,(CONCATENATE(TEXT(График!AZ81,"ч:мм"),"-",TEXT(График!BA81,"ч:ММ"))))</f>
        <v>В</v>
      </c>
      <c r="U92" s="336" t="str">
        <f>IF(ISTEXT(График!BC81),График!BC81,(CONCATENATE(TEXT(График!BC81,"ч:мм"),"-",TEXT(График!BD81,"ч:ММ"))))</f>
        <v>В</v>
      </c>
      <c r="V92" s="336" t="str">
        <f>IF(ISTEXT(График!BF81),График!BF81,(CONCATENATE(TEXT(График!BF81,"ч:мм"),"-",TEXT(График!BG81,"ч:ММ"))))</f>
        <v>6:45-15:45</v>
      </c>
      <c r="W92" s="336" t="str">
        <f>IF(ISTEXT(График!BI81),График!BI81,(CONCATENATE(TEXT(График!BI81,"ч:мм"),"-",TEXT(График!BJ81,"ч:ММ"))))</f>
        <v>6:45-15:45</v>
      </c>
      <c r="X92" s="336" t="str">
        <f>IF(ISTEXT(График!BL81),График!BL81,(CONCATENATE(TEXT(График!BL81,"ч:мм"),"-",TEXT(График!BM81,"ч:ММ"))))</f>
        <v>6:45-15:45</v>
      </c>
      <c r="Y92" s="336" t="str">
        <f>IF(ISTEXT(График!BO81),График!BO81,(CONCATENATE(TEXT(График!BO81,"ч:мм"),"-",TEXT(График!BP81,"ч:ММ"))))</f>
        <v>13:00-22:00</v>
      </c>
      <c r="Z92" s="336" t="str">
        <f>IF(ISTEXT(График!BR81),График!BR81,(CONCATENATE(TEXT(График!BR81,"ч:мм"),"-",TEXT(График!BS81,"ч:ММ"))))</f>
        <v>В</v>
      </c>
      <c r="AA92" s="336" t="str">
        <f>IF(ISTEXT(График!BU81),График!BU81,(CONCATENATE(TEXT(График!BU81,"ч:мм"),"-",TEXT(График!BV81,"ч:ММ"))))</f>
        <v>В</v>
      </c>
      <c r="AB92" s="336" t="str">
        <f>IF(ISTEXT(График!BX81),График!BX81,(CONCATENATE(TEXT(График!BX81,"ч:мм"),"-",TEXT(График!BY81,"ч:ММ"))))</f>
        <v>В</v>
      </c>
      <c r="AC92" s="336" t="str">
        <f>IF(ISTEXT(График!CA81),График!CA81,(CONCATENATE(TEXT(График!CA81,"ч:мм"),"-",TEXT(График!CB81,"ч:ММ"))))</f>
        <v>6:45-15:45</v>
      </c>
      <c r="AD92" s="336" t="str">
        <f>IF(ISTEXT(График!CD81),График!CD81,(CONCATENATE(TEXT(График!CD81,"ч:мм"),"-",TEXT(График!CE81,"ч:ММ"))))</f>
        <v>6:45-15:45</v>
      </c>
      <c r="AE92" s="336" t="str">
        <f>IF(ISTEXT(График!CG81),График!CG81,(CONCATENATE(TEXT(График!CG81,"ч:мм"),"-",TEXT(График!CH81,"ч:ММ"))))</f>
        <v>10:00-19:00</v>
      </c>
      <c r="AF92" s="336" t="str">
        <f>IF(ISTEXT(График!CJ81),График!CJ81,(CONCATENATE(TEXT(График!CJ81,"ч:мм"),"-",TEXT(График!CK81,"ч:ММ"))))</f>
        <v>11:00-20:00</v>
      </c>
      <c r="AG92" s="336" t="str">
        <f>IF(ISTEXT(График!CM81),График!CM81,(CONCATENATE(TEXT(График!CM81,"ч:мм"),"-",TEXT(График!CN81,"ч:ММ"))))</f>
        <v>В</v>
      </c>
      <c r="AH92" s="336" t="str">
        <f>IF(ISTEXT(График!CP81),График!CP81,(CONCATENATE(TEXT(График!CP81,"ч:мм"),"-",TEXT(График!CQ81,"ч:ММ"))))</f>
        <v>В</v>
      </c>
      <c r="AI92" s="336" t="str">
        <f>IF(ISTEXT(График!CS81),График!CS81,(CONCATENATE(TEXT(График!CS81,"ч:мм"),"-",TEXT(График!CT81,"ч:ММ"))))</f>
        <v>0:00-0:00</v>
      </c>
      <c r="AJ92" s="98"/>
      <c r="AK92" s="397"/>
    </row>
    <row r="93" spans="1:37" ht="57" thickBot="1" x14ac:dyDescent="0.35">
      <c r="A93" s="94">
        <v>77</v>
      </c>
      <c r="B93" s="478">
        <f>VLOOKUP(A93,График!A:C,2,TRUE)</f>
        <v>43762</v>
      </c>
      <c r="C93" s="332" t="str">
        <f>VLOOKUP(A93,График!A:D,3,TRUE)</f>
        <v>Ульченко Александра Геннадьевна</v>
      </c>
      <c r="D93" s="331" t="str">
        <f>VLOOKUP(C93,'Список КК'!M:O,3,0)</f>
        <v>кассир-консультант</v>
      </c>
      <c r="E93" s="336" t="str">
        <f>IF(ISTEXT(График!G82),График!G82,(CONCATENATE(TEXT(График!G82,"ч:мм"),"-",TEXT(График!H82,"ч:ММ"))))</f>
        <v>8:30-17:30</v>
      </c>
      <c r="F93" s="336" t="str">
        <f>IF(ISTEXT(График!J82),График!J82,(CONCATENATE(TEXT(График!J82,"ч:мм"),"-",TEXT(График!K82,"ч:ММ"))))</f>
        <v>В</v>
      </c>
      <c r="G93" s="336" t="str">
        <f>IF(ISTEXT(График!M82),График!M82,(CONCATENATE(TEXT(График!M82,"ч:мм"),"-",TEXT(График!N82,"ч:ММ"))))</f>
        <v>16:00-0:00</v>
      </c>
      <c r="H93" s="336" t="str">
        <f>IF(ISTEXT(График!P82),График!P82,(CONCATENATE(TEXT(График!P82,"ч:мм"),"-",TEXT(График!Q82,"ч:ММ"))))</f>
        <v>16:00-0:00</v>
      </c>
      <c r="I93" s="336" t="str">
        <f>IF(ISTEXT(График!S82),График!S82,(CONCATENATE(TEXT(График!S82,"ч:мм"),"-",TEXT(График!T82,"ч:ММ"))))</f>
        <v>16:00-0:00</v>
      </c>
      <c r="J93" s="336" t="str">
        <f>IF(ISTEXT(График!V82),График!V82,(CONCATENATE(TEXT(График!V82,"ч:мм"),"-",TEXT(График!W82,"ч:ММ"))))</f>
        <v>В</v>
      </c>
      <c r="K93" s="336" t="str">
        <f>IF(ISTEXT(График!Y82),График!Y82,(CONCATENATE(TEXT(График!Y82,"ч:мм"),"-",TEXT(График!Z82,"ч:ММ"))))</f>
        <v>В</v>
      </c>
      <c r="L93" s="336" t="str">
        <f>IF(ISTEXT(График!AB82),График!AB82,(CONCATENATE(TEXT(График!AB82,"ч:мм"),"-",TEXT(График!AC82,"ч:ММ"))))</f>
        <v>8:00-17:00</v>
      </c>
      <c r="M93" s="336" t="str">
        <f>IF(ISTEXT(График!AE82),График!AE82,(CONCATENATE(TEXT(График!AE82,"ч:мм"),"-",TEXT(График!AF82,"ч:ММ"))))</f>
        <v>8:00-17:00</v>
      </c>
      <c r="N93" s="336" t="str">
        <f>IF(ISTEXT(График!AH82),График!AH82,(CONCATENATE(TEXT(График!AH82,"ч:мм"),"-",TEXT(График!AI82,"ч:ММ"))))</f>
        <v>8:00-17:00</v>
      </c>
      <c r="O93" s="336" t="str">
        <f>IF(ISTEXT(График!AK82),График!AK82,(CONCATENATE(TEXT(График!AK82,"ч:мм"),"-",TEXT(График!AL82,"ч:ММ"))))</f>
        <v>В</v>
      </c>
      <c r="P93" s="336" t="str">
        <f>IF(ISTEXT(График!AN82),График!AN82,(CONCATENATE(TEXT(График!AN82,"ч:мм"),"-",TEXT(График!AO82,"ч:ММ"))))</f>
        <v>В</v>
      </c>
      <c r="Q93" s="336" t="str">
        <f>IF(ISTEXT(График!AQ82),График!AQ82,(CONCATENATE(TEXT(График!AQ82,"ч:мм"),"-",TEXT(График!AR82,"ч:ММ"))))</f>
        <v>8:00-17:00</v>
      </c>
      <c r="R93" s="336" t="str">
        <f>IF(ISTEXT(График!AT82),График!AT82,(CONCATENATE(TEXT(График!AT82,"ч:мм"),"-",TEXT(График!AU82,"ч:ММ"))))</f>
        <v>8:00-17:00</v>
      </c>
      <c r="S93" s="336" t="str">
        <f>IF(ISTEXT(График!AW82),График!AW82,(CONCATENATE(TEXT(График!AW82,"ч:мм"),"-",TEXT(График!AX82,"ч:ММ"))))</f>
        <v>8:00-17:00</v>
      </c>
      <c r="T93" s="336" t="str">
        <f>IF(ISTEXT(График!AZ82),График!AZ82,(CONCATENATE(TEXT(График!AZ82,"ч:мм"),"-",TEXT(График!BA82,"ч:ММ"))))</f>
        <v>В</v>
      </c>
      <c r="U93" s="336" t="str">
        <f>IF(ISTEXT(График!BC82),График!BC82,(CONCATENATE(TEXT(График!BC82,"ч:мм"),"-",TEXT(График!BD82,"ч:ММ"))))</f>
        <v>16:00-0:00</v>
      </c>
      <c r="V93" s="336" t="str">
        <f>IF(ISTEXT(График!BF82),График!BF82,(CONCATENATE(TEXT(График!BF82,"ч:мм"),"-",TEXT(График!BG82,"ч:ММ"))))</f>
        <v>16:00-0:00</v>
      </c>
      <c r="W93" s="336" t="str">
        <f>IF(ISTEXT(График!BI82),График!BI82,(CONCATENATE(TEXT(График!BI82,"ч:мм"),"-",TEXT(График!BJ82,"ч:ММ"))))</f>
        <v>16:00-0:00</v>
      </c>
      <c r="X93" s="336" t="str">
        <f>IF(ISTEXT(График!BL82),График!BL82,(CONCATENATE(TEXT(График!BL82,"ч:мм"),"-",TEXT(График!BM82,"ч:ММ"))))</f>
        <v>В</v>
      </c>
      <c r="Y93" s="336" t="str">
        <f>IF(ISTEXT(График!BO82),График!BO82,(CONCATENATE(TEXT(График!BO82,"ч:мм"),"-",TEXT(График!BP82,"ч:ММ"))))</f>
        <v>В</v>
      </c>
      <c r="Z93" s="336" t="str">
        <f>IF(ISTEXT(График!BR82),График!BR82,(CONCATENATE(TEXT(График!BR82,"ч:мм"),"-",TEXT(График!BS82,"ч:ММ"))))</f>
        <v>9:00-18:00</v>
      </c>
      <c r="AA93" s="336" t="str">
        <f>IF(ISTEXT(График!BU82),График!BU82,(CONCATENATE(TEXT(График!BU82,"ч:мм"),"-",TEXT(График!BV82,"ч:ММ"))))</f>
        <v>9:00-18:00</v>
      </c>
      <c r="AB93" s="336" t="str">
        <f>IF(ISTEXT(График!BX82),График!BX82,(CONCATENATE(TEXT(График!BX82,"ч:мм"),"-",TEXT(График!BY82,"ч:ММ"))))</f>
        <v>9:00-18:00</v>
      </c>
      <c r="AC93" s="336" t="str">
        <f>IF(ISTEXT(График!CA82),График!CA82,(CONCATENATE(TEXT(График!CA82,"ч:мм"),"-",TEXT(График!CB82,"ч:ММ"))))</f>
        <v>9:00-18:00</v>
      </c>
      <c r="AD93" s="336" t="str">
        <f>IF(ISTEXT(График!CD82),График!CD82,(CONCATENATE(TEXT(График!CD82,"ч:мм"),"-",TEXT(График!CE82,"ч:ММ"))))</f>
        <v>9:00-18:00</v>
      </c>
      <c r="AE93" s="336" t="str">
        <f>IF(ISTEXT(График!CG82),График!CG82,(CONCATENATE(TEXT(График!CG82,"ч:мм"),"-",TEXT(График!CH82,"ч:ММ"))))</f>
        <v>В</v>
      </c>
      <c r="AF93" s="336" t="str">
        <f>IF(ISTEXT(График!CJ82),График!CJ82,(CONCATENATE(TEXT(График!CJ82,"ч:мм"),"-",TEXT(График!CK82,"ч:ММ"))))</f>
        <v>В</v>
      </c>
      <c r="AG93" s="336" t="str">
        <f>IF(ISTEXT(График!CM82),График!CM82,(CONCATENATE(TEXT(График!CM82,"ч:мм"),"-",TEXT(График!CN82,"ч:ММ"))))</f>
        <v>15:00-0:00</v>
      </c>
      <c r="AH93" s="336" t="str">
        <f>IF(ISTEXT(График!CP82),График!CP82,(CONCATENATE(TEXT(График!CP82,"ч:мм"),"-",TEXT(График!CQ82,"ч:ММ"))))</f>
        <v>16:00-0:00</v>
      </c>
      <c r="AI93" s="336" t="str">
        <f>IF(ISTEXT(График!CS82),График!CS82,(CONCATENATE(TEXT(График!CS82,"ч:мм"),"-",TEXT(График!CT82,"ч:ММ"))))</f>
        <v>0:00-0:00</v>
      </c>
      <c r="AJ93" s="98"/>
      <c r="AK93" s="397"/>
    </row>
    <row r="94" spans="1:37" ht="44.25" thickBot="1" x14ac:dyDescent="0.35">
      <c r="A94" s="94">
        <v>78</v>
      </c>
      <c r="B94" s="478">
        <f>VLOOKUP(A94,График!A:C,2,TRUE)</f>
        <v>5743</v>
      </c>
      <c r="C94" s="332" t="str">
        <f>VLOOKUP(A94,График!A:D,3,TRUE)</f>
        <v>Ушакова Татьяна Ивановна</v>
      </c>
      <c r="D94" s="331" t="str">
        <f>VLOOKUP(C94,'Список КК'!M:O,3,0)</f>
        <v>кассир-консультант</v>
      </c>
      <c r="E94" s="336" t="str">
        <f>IF(ISTEXT(График!G83),График!G83,(CONCATENATE(TEXT(График!G83,"ч:мм"),"-",TEXT(График!H83,"ч:ММ"))))</f>
        <v>В</v>
      </c>
      <c r="F94" s="336" t="str">
        <f>IF(ISTEXT(График!J83),График!J83,(CONCATENATE(TEXT(График!J83,"ч:мм"),"-",TEXT(График!K83,"ч:ММ"))))</f>
        <v>6:45-15:45</v>
      </c>
      <c r="G94" s="336" t="str">
        <f>IF(ISTEXT(График!M83),График!M83,(CONCATENATE(TEXT(График!M83,"ч:мм"),"-",TEXT(График!N83,"ч:ММ"))))</f>
        <v>6:45-15:45</v>
      </c>
      <c r="H94" s="336" t="str">
        <f>IF(ISTEXT(График!P83),График!P83,(CONCATENATE(TEXT(График!P83,"ч:мм"),"-",TEXT(График!Q83,"ч:ММ"))))</f>
        <v>6:45-15:45</v>
      </c>
      <c r="I94" s="336" t="str">
        <f>IF(ISTEXT(График!S83),График!S83,(CONCATENATE(TEXT(График!S83,"ч:мм"),"-",TEXT(График!T83,"ч:ММ"))))</f>
        <v>11:00-20:00</v>
      </c>
      <c r="J94" s="336" t="str">
        <f>IF(ISTEXT(График!V83),График!V83,(CONCATENATE(TEXT(График!V83,"ч:мм"),"-",TEXT(График!W83,"ч:ММ"))))</f>
        <v>15:30-0:30</v>
      </c>
      <c r="K94" s="336" t="str">
        <f>IF(ISTEXT(График!Y83),График!Y83,(CONCATENATE(TEXT(График!Y83,"ч:мм"),"-",TEXT(График!Z83,"ч:ММ"))))</f>
        <v>В</v>
      </c>
      <c r="L94" s="336" t="str">
        <f>IF(ISTEXT(График!AB83),График!AB83,(CONCATENATE(TEXT(График!AB83,"ч:мм"),"-",TEXT(График!AC83,"ч:ММ"))))</f>
        <v>В</v>
      </c>
      <c r="M94" s="336" t="str">
        <f>IF(ISTEXT(График!AE83),График!AE83,(CONCATENATE(TEXT(График!AE83,"ч:мм"),"-",TEXT(График!AF83,"ч:ММ"))))</f>
        <v>ОТ</v>
      </c>
      <c r="N94" s="336" t="str">
        <f>IF(ISTEXT(График!AH83),График!AH83,(CONCATENATE(TEXT(График!AH83,"ч:мм"),"-",TEXT(График!AI83,"ч:ММ"))))</f>
        <v>ОТ</v>
      </c>
      <c r="O94" s="336" t="str">
        <f>IF(ISTEXT(График!AK83),График!AK83,(CONCATENATE(TEXT(График!AK83,"ч:мм"),"-",TEXT(График!AL83,"ч:ММ"))))</f>
        <v>ОТ</v>
      </c>
      <c r="P94" s="336" t="str">
        <f>IF(ISTEXT(График!AN83),График!AN83,(CONCATENATE(TEXT(График!AN83,"ч:мм"),"-",TEXT(График!AO83,"ч:ММ"))))</f>
        <v>ОТ</v>
      </c>
      <c r="Q94" s="336" t="str">
        <f>IF(ISTEXT(График!AQ83),График!AQ83,(CONCATENATE(TEXT(График!AQ83,"ч:мм"),"-",TEXT(График!AR83,"ч:ММ"))))</f>
        <v>ОТ</v>
      </c>
      <c r="R94" s="336" t="str">
        <f>IF(ISTEXT(График!AT83),График!AT83,(CONCATENATE(TEXT(График!AT83,"ч:мм"),"-",TEXT(График!AU83,"ч:ММ"))))</f>
        <v>В</v>
      </c>
      <c r="S94" s="336" t="str">
        <f>IF(ISTEXT(График!AW83),График!AW83,(CONCATENATE(TEXT(График!AW83,"ч:мм"),"-",TEXT(График!AX83,"ч:ММ"))))</f>
        <v>В</v>
      </c>
      <c r="T94" s="336" t="str">
        <f>IF(ISTEXT(График!AZ83),График!AZ83,(CONCATENATE(TEXT(График!AZ83,"ч:мм"),"-",TEXT(График!BA83,"ч:ММ"))))</f>
        <v>12:00-21:00</v>
      </c>
      <c r="U94" s="336" t="str">
        <f>IF(ISTEXT(График!BC83),График!BC83,(CONCATENATE(TEXT(График!BC83,"ч:мм"),"-",TEXT(График!BD83,"ч:ММ"))))</f>
        <v>12:00-21:00</v>
      </c>
      <c r="V94" s="336" t="str">
        <f>IF(ISTEXT(График!BF83),График!BF83,(CONCATENATE(TEXT(График!BF83,"ч:мм"),"-",TEXT(График!BG83,"ч:ММ"))))</f>
        <v>15:00-0:00</v>
      </c>
      <c r="W94" s="336" t="str">
        <f>IF(ISTEXT(График!BI83),График!BI83,(CONCATENATE(TEXT(График!BI83,"ч:мм"),"-",TEXT(График!BJ83,"ч:ММ"))))</f>
        <v>15:00-0:00</v>
      </c>
      <c r="X94" s="336" t="str">
        <f>IF(ISTEXT(График!BL83),График!BL83,(CONCATENATE(TEXT(График!BL83,"ч:мм"),"-",TEXT(График!BM83,"ч:ММ"))))</f>
        <v>В</v>
      </c>
      <c r="Y94" s="336" t="str">
        <f>IF(ISTEXT(График!BO83),График!BO83,(CONCATENATE(TEXT(График!BO83,"ч:мм"),"-",TEXT(График!BP83,"ч:ММ"))))</f>
        <v>В</v>
      </c>
      <c r="Z94" s="336" t="str">
        <f>IF(ISTEXT(График!BR83),График!BR83,(CONCATENATE(TEXT(График!BR83,"ч:мм"),"-",TEXT(График!BS83,"ч:ММ"))))</f>
        <v>9:30-18:30</v>
      </c>
      <c r="AA94" s="336" t="str">
        <f>IF(ISTEXT(График!BU83),График!BU83,(CONCATENATE(TEXT(График!BU83,"ч:мм"),"-",TEXT(График!BV83,"ч:ММ"))))</f>
        <v>10:00-19:00</v>
      </c>
      <c r="AB94" s="336" t="str">
        <f>IF(ISTEXT(График!BX83),График!BX83,(CONCATENATE(TEXT(График!BX83,"ч:мм"),"-",TEXT(График!BY83,"ч:ММ"))))</f>
        <v>15:00-0:00</v>
      </c>
      <c r="AC94" s="336" t="str">
        <f>IF(ISTEXT(График!CA83),График!CA83,(CONCATENATE(TEXT(График!CA83,"ч:мм"),"-",TEXT(График!CB83,"ч:ММ"))))</f>
        <v>15:00-0:00</v>
      </c>
      <c r="AD94" s="336" t="str">
        <f>IF(ISTEXT(График!CD83),График!CD83,(CONCATENATE(TEXT(График!CD83,"ч:мм"),"-",TEXT(График!CE83,"ч:ММ"))))</f>
        <v>15:30-0:30</v>
      </c>
      <c r="AE94" s="336" t="str">
        <f>IF(ISTEXT(График!CG83),График!CG83,(CONCATENATE(TEXT(График!CG83,"ч:мм"),"-",TEXT(График!CH83,"ч:ММ"))))</f>
        <v>В</v>
      </c>
      <c r="AF94" s="336" t="str">
        <f>IF(ISTEXT(График!CJ83),График!CJ83,(CONCATENATE(TEXT(График!CJ83,"ч:мм"),"-",TEXT(График!CK83,"ч:ММ"))))</f>
        <v>В</v>
      </c>
      <c r="AG94" s="336" t="str">
        <f>IF(ISTEXT(График!CM83),График!CM83,(CONCATENATE(TEXT(График!CM83,"ч:мм"),"-",TEXT(График!CN83,"ч:ММ"))))</f>
        <v>6:45-15:45</v>
      </c>
      <c r="AH94" s="336" t="str">
        <f>IF(ISTEXT(График!CP83),График!CP83,(CONCATENATE(TEXT(График!CP83,"ч:мм"),"-",TEXT(График!CQ83,"ч:ММ"))))</f>
        <v>6:45-14:45</v>
      </c>
      <c r="AI94" s="336" t="str">
        <f>IF(ISTEXT(График!CS83),График!CS83,(CONCATENATE(TEXT(График!CS83,"ч:мм"),"-",TEXT(График!CT83,"ч:ММ"))))</f>
        <v>0:00-0:00</v>
      </c>
      <c r="AJ94" s="98"/>
      <c r="AK94" s="397"/>
    </row>
    <row r="95" spans="1:37" ht="44.25" thickBot="1" x14ac:dyDescent="0.35">
      <c r="A95" s="94">
        <v>79</v>
      </c>
      <c r="B95" s="478">
        <f>VLOOKUP(A95,График!A:C,2,TRUE)</f>
        <v>42102</v>
      </c>
      <c r="C95" s="332" t="str">
        <f>VLOOKUP(A95,График!A:D,3,TRUE)</f>
        <v>Чистяков Евгений Олегович</v>
      </c>
      <c r="D95" s="331" t="str">
        <f>VLOOKUP(C95,'Список КК'!M:O,3,0)</f>
        <v>кассир-консультант</v>
      </c>
      <c r="E95" s="336" t="str">
        <f>IF(ISTEXT(График!G84),График!G84,(CONCATENATE(TEXT(График!G84,"ч:мм"),"-",TEXT(График!H84,"ч:ММ"))))</f>
        <v>В</v>
      </c>
      <c r="F95" s="336" t="str">
        <f>IF(ISTEXT(График!J84),График!J84,(CONCATENATE(TEXT(График!J84,"ч:мм"),"-",TEXT(График!K84,"ч:ММ"))))</f>
        <v>18:00-0:00</v>
      </c>
      <c r="G95" s="336" t="str">
        <f>IF(ISTEXT(График!M84),График!M84,(CONCATENATE(TEXT(График!M84,"ч:мм"),"-",TEXT(График!N84,"ч:ММ"))))</f>
        <v>В</v>
      </c>
      <c r="H95" s="336" t="str">
        <f>IF(ISTEXT(График!P84),График!P84,(CONCATENATE(TEXT(График!P84,"ч:мм"),"-",TEXT(График!Q84,"ч:ММ"))))</f>
        <v>18:00-0:00</v>
      </c>
      <c r="I95" s="336" t="str">
        <f>IF(ISTEXT(График!S84),График!S84,(CONCATENATE(TEXT(График!S84,"ч:мм"),"-",TEXT(График!T84,"ч:ММ"))))</f>
        <v>В</v>
      </c>
      <c r="J95" s="336" t="str">
        <f>IF(ISTEXT(График!V84),График!V84,(CONCATENATE(TEXT(График!V84,"ч:мм"),"-",TEXT(График!W84,"ч:ММ"))))</f>
        <v>В</v>
      </c>
      <c r="K95" s="336" t="str">
        <f>IF(ISTEXT(График!Y84),График!Y84,(CONCATENATE(TEXT(График!Y84,"ч:мм"),"-",TEXT(График!Z84,"ч:ММ"))))</f>
        <v>8:00-17:00</v>
      </c>
      <c r="L95" s="336" t="str">
        <f>IF(ISTEXT(График!AB84),График!AB84,(CONCATENATE(TEXT(График!AB84,"ч:мм"),"-",TEXT(График!AC84,"ч:ММ"))))</f>
        <v>В</v>
      </c>
      <c r="M95" s="336" t="str">
        <f>IF(ISTEXT(График!AE84),График!AE84,(CONCATENATE(TEXT(График!AE84,"ч:мм"),"-",TEXT(График!AF84,"ч:ММ"))))</f>
        <v>18:00-0:00</v>
      </c>
      <c r="N95" s="336" t="str">
        <f>IF(ISTEXT(График!AH84),График!AH84,(CONCATENATE(TEXT(График!AH84,"ч:мм"),"-",TEXT(График!AI84,"ч:ММ"))))</f>
        <v>В</v>
      </c>
      <c r="O95" s="336" t="str">
        <f>IF(ISTEXT(График!AK84),График!AK84,(CONCATENATE(TEXT(График!AK84,"ч:мм"),"-",TEXT(График!AL84,"ч:ММ"))))</f>
        <v>18:00-0:00</v>
      </c>
      <c r="P95" s="336" t="str">
        <f>IF(ISTEXT(График!AN84),График!AN84,(CONCATENATE(TEXT(График!AN84,"ч:мм"),"-",TEXT(График!AO84,"ч:ММ"))))</f>
        <v>В</v>
      </c>
      <c r="Q95" s="336" t="str">
        <f>IF(ISTEXT(График!AQ84),График!AQ84,(CONCATENATE(TEXT(График!AQ84,"ч:мм"),"-",TEXT(График!AR84,"ч:ММ"))))</f>
        <v>В</v>
      </c>
      <c r="R95" s="336" t="str">
        <f>IF(ISTEXT(График!AT84),График!AT84,(CONCATENATE(TEXT(График!AT84,"ч:мм"),"-",TEXT(График!AU84,"ч:ММ"))))</f>
        <v>15:00-0:00</v>
      </c>
      <c r="S95" s="336" t="str">
        <f>IF(ISTEXT(График!AW84),График!AW84,(CONCATENATE(TEXT(График!AW84,"ч:мм"),"-",TEXT(График!AX84,"ч:ММ"))))</f>
        <v>В</v>
      </c>
      <c r="T95" s="336" t="str">
        <f>IF(ISTEXT(График!AZ84),График!AZ84,(CONCATENATE(TEXT(График!AZ84,"ч:мм"),"-",TEXT(График!BA84,"ч:ММ"))))</f>
        <v>18:00-0:00</v>
      </c>
      <c r="U95" s="336" t="str">
        <f>IF(ISTEXT(График!BC84),График!BC84,(CONCATENATE(TEXT(График!BC84,"ч:мм"),"-",TEXT(График!BD84,"ч:ММ"))))</f>
        <v>В</v>
      </c>
      <c r="V95" s="336" t="str">
        <f>IF(ISTEXT(График!BF84),График!BF84,(CONCATENATE(TEXT(График!BF84,"ч:мм"),"-",TEXT(График!BG84,"ч:ММ"))))</f>
        <v>18:00-0:00</v>
      </c>
      <c r="W95" s="336" t="str">
        <f>IF(ISTEXT(График!BI84),График!BI84,(CONCATENATE(TEXT(График!BI84,"ч:мм"),"-",TEXT(График!BJ84,"ч:ММ"))))</f>
        <v>В</v>
      </c>
      <c r="X95" s="336" t="str">
        <f>IF(ISTEXT(График!BL84),График!BL84,(CONCATENATE(TEXT(График!BL84,"ч:мм"),"-",TEXT(График!BM84,"ч:ММ"))))</f>
        <v>В</v>
      </c>
      <c r="Y95" s="336" t="str">
        <f>IF(ISTEXT(График!BO84),График!BO84,(CONCATENATE(TEXT(График!BO84,"ч:мм"),"-",TEXT(График!BP84,"ч:ММ"))))</f>
        <v>9:00-18:00</v>
      </c>
      <c r="Z95" s="336" t="str">
        <f>IF(ISTEXT(График!BR84),График!BR84,(CONCATENATE(TEXT(График!BR84,"ч:мм"),"-",TEXT(График!BS84,"ч:ММ"))))</f>
        <v>В</v>
      </c>
      <c r="AA95" s="336" t="str">
        <f>IF(ISTEXT(График!BU84),График!BU84,(CONCATENATE(TEXT(График!BU84,"ч:мм"),"-",TEXT(График!BV84,"ч:ММ"))))</f>
        <v>18:00-0:00</v>
      </c>
      <c r="AB95" s="336" t="str">
        <f>IF(ISTEXT(График!BX84),График!BX84,(CONCATENATE(TEXT(График!BX84,"ч:мм"),"-",TEXT(График!BY84,"ч:ММ"))))</f>
        <v>В</v>
      </c>
      <c r="AC95" s="336" t="str">
        <f>IF(ISTEXT(График!CA84),График!CA84,(CONCATENATE(TEXT(График!CA84,"ч:мм"),"-",TEXT(График!CB84,"ч:ММ"))))</f>
        <v>18:00-0:00</v>
      </c>
      <c r="AD95" s="336" t="str">
        <f>IF(ISTEXT(График!CD84),График!CD84,(CONCATENATE(TEXT(График!CD84,"ч:мм"),"-",TEXT(График!CE84,"ч:ММ"))))</f>
        <v>В</v>
      </c>
      <c r="AE95" s="336" t="str">
        <f>IF(ISTEXT(График!CG84),График!CG84,(CONCATENATE(TEXT(График!CG84,"ч:мм"),"-",TEXT(График!CH84,"ч:ММ"))))</f>
        <v>В</v>
      </c>
      <c r="AF95" s="336" t="str">
        <f>IF(ISTEXT(График!CJ84),График!CJ84,(CONCATENATE(TEXT(График!CJ84,"ч:мм"),"-",TEXT(График!CK84,"ч:ММ"))))</f>
        <v>9:00-18:00</v>
      </c>
      <c r="AG95" s="336" t="str">
        <f>IF(ISTEXT(График!CM84),График!CM84,(CONCATENATE(TEXT(График!CM84,"ч:мм"),"-",TEXT(График!CN84,"ч:ММ"))))</f>
        <v>В</v>
      </c>
      <c r="AH95" s="336" t="str">
        <f>IF(ISTEXT(График!CP84),График!CP84,(CONCATENATE(TEXT(График!CP84,"ч:мм"),"-",TEXT(График!CQ84,"ч:ММ"))))</f>
        <v>18:00-0:00</v>
      </c>
      <c r="AI95" s="336" t="str">
        <f>IF(ISTEXT(График!CS84),График!CS84,(CONCATENATE(TEXT(График!CS84,"ч:мм"),"-",TEXT(График!CT84,"ч:ММ"))))</f>
        <v>0:00-0:00</v>
      </c>
      <c r="AJ95" s="98"/>
      <c r="AK95" s="397"/>
    </row>
    <row r="96" spans="1:37" ht="44.25" thickBot="1" x14ac:dyDescent="0.35">
      <c r="A96" s="94">
        <v>80</v>
      </c>
      <c r="B96" s="478">
        <f>VLOOKUP(A96,График!A:C,2,TRUE)</f>
        <v>5064</v>
      </c>
      <c r="C96" s="332" t="str">
        <f>VLOOKUP(A96,График!A:D,3,TRUE)</f>
        <v>Чистякова Нина Ивановна</v>
      </c>
      <c r="D96" s="331" t="str">
        <f>VLOOKUP(C96,'Список КК'!M:O,3,0)</f>
        <v>кассир-консультант</v>
      </c>
      <c r="E96" s="336" t="str">
        <f>IF(ISTEXT(График!G85),График!G85,(CONCATENATE(TEXT(График!G85,"ч:мм"),"-",TEXT(График!H85,"ч:ММ"))))</f>
        <v>6:00-12:00</v>
      </c>
      <c r="F96" s="336" t="str">
        <f>IF(ISTEXT(График!J85),График!J85,(CONCATENATE(TEXT(График!J85,"ч:мм"),"-",TEXT(График!K85,"ч:ММ"))))</f>
        <v>6:00-12:00</v>
      </c>
      <c r="G96" s="336" t="str">
        <f>IF(ISTEXT(График!M85),График!M85,(CONCATENATE(TEXT(График!M85,"ч:мм"),"-",TEXT(График!N85,"ч:ММ"))))</f>
        <v>6:00-12:00</v>
      </c>
      <c r="H96" s="336" t="str">
        <f>IF(ISTEXT(График!P85),График!P85,(CONCATENATE(TEXT(График!P85,"ч:мм"),"-",TEXT(График!Q85,"ч:ММ"))))</f>
        <v>В</v>
      </c>
      <c r="I96" s="336" t="str">
        <f>IF(ISTEXT(График!S85),График!S85,(CONCATENATE(TEXT(График!S85,"ч:мм"),"-",TEXT(График!T85,"ч:ММ"))))</f>
        <v>В</v>
      </c>
      <c r="J96" s="336" t="str">
        <f>IF(ISTEXT(График!V85),График!V85,(CONCATENATE(TEXT(График!V85,"ч:мм"),"-",TEXT(График!W85,"ч:ММ"))))</f>
        <v>6:00-12:00</v>
      </c>
      <c r="K96" s="336" t="str">
        <f>IF(ISTEXT(График!Y85),График!Y85,(CONCATENATE(TEXT(График!Y85,"ч:мм"),"-",TEXT(График!Z85,"ч:ММ"))))</f>
        <v>6:00-12:00</v>
      </c>
      <c r="L96" s="336" t="str">
        <f>IF(ISTEXT(График!AB85),График!AB85,(CONCATENATE(TEXT(График!AB85,"ч:мм"),"-",TEXT(График!AC85,"ч:ММ"))))</f>
        <v>В</v>
      </c>
      <c r="M96" s="336" t="str">
        <f>IF(ISTEXT(График!AE85),График!AE85,(CONCATENATE(TEXT(График!AE85,"ч:мм"),"-",TEXT(График!AF85,"ч:ММ"))))</f>
        <v>ОТ</v>
      </c>
      <c r="N96" s="336" t="str">
        <f>IF(ISTEXT(График!AH85),График!AH85,(CONCATENATE(TEXT(График!AH85,"ч:мм"),"-",TEXT(График!AI85,"ч:ММ"))))</f>
        <v>ОТ</v>
      </c>
      <c r="O96" s="336" t="str">
        <f>IF(ISTEXT(График!AK85),График!AK85,(CONCATENATE(TEXT(График!AK85,"ч:мм"),"-",TEXT(График!AL85,"ч:ММ"))))</f>
        <v>ОТ</v>
      </c>
      <c r="P96" s="336" t="str">
        <f>IF(ISTEXT(График!AN85),График!AN85,(CONCATENATE(TEXT(График!AN85,"ч:мм"),"-",TEXT(График!AO85,"ч:ММ"))))</f>
        <v>ОТ</v>
      </c>
      <c r="Q96" s="336" t="str">
        <f>IF(ISTEXT(График!AQ85),График!AQ85,(CONCATENATE(TEXT(График!AQ85,"ч:мм"),"-",TEXT(График!AR85,"ч:ММ"))))</f>
        <v>ОТ</v>
      </c>
      <c r="R96" s="336" t="str">
        <f>IF(ISTEXT(График!AT85),График!AT85,(CONCATENATE(TEXT(График!AT85,"ч:мм"),"-",TEXT(График!AU85,"ч:ММ"))))</f>
        <v>В</v>
      </c>
      <c r="S96" s="336" t="str">
        <f>IF(ISTEXT(График!AW85),График!AW85,(CONCATENATE(TEXT(График!AW85,"ч:мм"),"-",TEXT(График!AX85,"ч:ММ"))))</f>
        <v>В</v>
      </c>
      <c r="T96" s="336" t="str">
        <f>IF(ISTEXT(График!AZ85),График!AZ85,(CONCATENATE(TEXT(График!AZ85,"ч:мм"),"-",TEXT(График!BA85,"ч:ММ"))))</f>
        <v>ОТ</v>
      </c>
      <c r="U96" s="336" t="str">
        <f>IF(ISTEXT(График!BC85),График!BC85,(CONCATENATE(TEXT(График!BC85,"ч:мм"),"-",TEXT(График!BD85,"ч:ММ"))))</f>
        <v>ОТ</v>
      </c>
      <c r="V96" s="336" t="str">
        <f>IF(ISTEXT(График!BF85),График!BF85,(CONCATENATE(TEXT(График!BF85,"ч:мм"),"-",TEXT(График!BG85,"ч:ММ"))))</f>
        <v>ОТ</v>
      </c>
      <c r="W96" s="336" t="str">
        <f>IF(ISTEXT(График!BI85),График!BI85,(CONCATENATE(TEXT(График!BI85,"ч:мм"),"-",TEXT(График!BJ85,"ч:ММ"))))</f>
        <v>ОТ</v>
      </c>
      <c r="X96" s="336" t="str">
        <f>IF(ISTEXT(График!BL85),График!BL85,(CONCATENATE(TEXT(График!BL85,"ч:мм"),"-",TEXT(График!BM85,"ч:ММ"))))</f>
        <v>ОТ</v>
      </c>
      <c r="Y96" s="336" t="str">
        <f>IF(ISTEXT(График!BO85),График!BO85,(CONCATENATE(TEXT(График!BO85,"ч:мм"),"-",TEXT(График!BP85,"ч:ММ"))))</f>
        <v>В</v>
      </c>
      <c r="Z96" s="336" t="str">
        <f>IF(ISTEXT(График!BR85),График!BR85,(CONCATENATE(TEXT(График!BR85,"ч:мм"),"-",TEXT(График!BS85,"ч:ММ"))))</f>
        <v>В</v>
      </c>
      <c r="AA96" s="336" t="str">
        <f>IF(ISTEXT(График!BU85),График!BU85,(CONCATENATE(TEXT(График!BU85,"ч:мм"),"-",TEXT(График!BV85,"ч:ММ"))))</f>
        <v>6:00-12:00</v>
      </c>
      <c r="AB96" s="336" t="str">
        <f>IF(ISTEXT(График!BX85),График!BX85,(CONCATENATE(TEXT(График!BX85,"ч:мм"),"-",TEXT(График!BY85,"ч:ММ"))))</f>
        <v>6:00-12:00</v>
      </c>
      <c r="AC96" s="336" t="str">
        <f>IF(ISTEXT(График!CA85),График!CA85,(CONCATENATE(TEXT(График!CA85,"ч:мм"),"-",TEXT(График!CB85,"ч:ММ"))))</f>
        <v>6:00-12:00</v>
      </c>
      <c r="AD96" s="336" t="str">
        <f>IF(ISTEXT(График!CD85),График!CD85,(CONCATENATE(TEXT(График!CD85,"ч:мм"),"-",TEXT(График!CE85,"ч:ММ"))))</f>
        <v>6:00-12:00</v>
      </c>
      <c r="AE96" s="336" t="str">
        <f>IF(ISTEXT(График!CG85),График!CG85,(CONCATENATE(TEXT(График!CG85,"ч:мм"),"-",TEXT(График!CH85,"ч:ММ"))))</f>
        <v>В</v>
      </c>
      <c r="AF96" s="336" t="str">
        <f>IF(ISTEXT(График!CJ85),График!CJ85,(CONCATENATE(TEXT(График!CJ85,"ч:мм"),"-",TEXT(График!CK85,"ч:ММ"))))</f>
        <v>6:00-12:00</v>
      </c>
      <c r="AG96" s="336" t="str">
        <f>IF(ISTEXT(График!CM85),График!CM85,(CONCATENATE(TEXT(График!CM85,"ч:мм"),"-",TEXT(График!CN85,"ч:ММ"))))</f>
        <v>6:00-12:00</v>
      </c>
      <c r="AH96" s="336" t="str">
        <f>IF(ISTEXT(График!CP85),График!CP85,(CONCATENATE(TEXT(График!CP85,"ч:мм"),"-",TEXT(График!CQ85,"ч:ММ"))))</f>
        <v>6:00-12:00</v>
      </c>
      <c r="AI96" s="336" t="str">
        <f>IF(ISTEXT(График!CS85),График!CS85,(CONCATENATE(TEXT(График!CS85,"ч:мм"),"-",TEXT(График!CT85,"ч:ММ"))))</f>
        <v>0:00-0:00</v>
      </c>
      <c r="AJ96" s="98"/>
      <c r="AK96" s="397"/>
    </row>
    <row r="97" spans="1:37" ht="44.25" thickBot="1" x14ac:dyDescent="0.35">
      <c r="A97" s="94">
        <v>81</v>
      </c>
      <c r="B97" s="478">
        <f>VLOOKUP(A97,График!A:C,2,TRUE)</f>
        <v>5791</v>
      </c>
      <c r="C97" s="332" t="str">
        <f>VLOOKUP(A97,График!A:D,3,TRUE)</f>
        <v>Шабалина Наталия Юрьевна</v>
      </c>
      <c r="D97" s="331" t="str">
        <f>VLOOKUP(C97,'Список КК'!M:O,3,0)</f>
        <v>кассир-консультант</v>
      </c>
      <c r="E97" s="336" t="str">
        <f>IF(ISTEXT(График!G86),График!G86,(CONCATENATE(TEXT(График!G86,"ч:мм"),"-",TEXT(График!H86,"ч:ММ"))))</f>
        <v>9:00-18:00</v>
      </c>
      <c r="F97" s="336" t="str">
        <f>IF(ISTEXT(График!J86),График!J86,(CONCATENATE(TEXT(График!J86,"ч:мм"),"-",TEXT(График!K86,"ч:ММ"))))</f>
        <v>9:00-18:00</v>
      </c>
      <c r="G97" s="336" t="str">
        <f>IF(ISTEXT(График!M86),График!M86,(CONCATENATE(TEXT(График!M86,"ч:мм"),"-",TEXT(График!N86,"ч:ММ"))))</f>
        <v>9:00-18:00</v>
      </c>
      <c r="H97" s="336" t="str">
        <f>IF(ISTEXT(График!P86),График!P86,(CONCATENATE(TEXT(График!P86,"ч:мм"),"-",TEXT(График!Q86,"ч:ММ"))))</f>
        <v>9:00-18:00</v>
      </c>
      <c r="I97" s="336" t="str">
        <f>IF(ISTEXT(График!S86),График!S86,(CONCATENATE(TEXT(График!S86,"ч:мм"),"-",TEXT(График!T86,"ч:ММ"))))</f>
        <v>9:00-18:00</v>
      </c>
      <c r="J97" s="336" t="str">
        <f>IF(ISTEXT(График!V86),График!V86,(CONCATENATE(TEXT(График!V86,"ч:мм"),"-",TEXT(График!W86,"ч:ММ"))))</f>
        <v>В</v>
      </c>
      <c r="K97" s="336" t="str">
        <f>IF(ISTEXT(График!Y86),График!Y86,(CONCATENATE(TEXT(График!Y86,"ч:мм"),"-",TEXT(График!Z86,"ч:ММ"))))</f>
        <v>В</v>
      </c>
      <c r="L97" s="336" t="str">
        <f>IF(ISTEXT(График!AB86),График!AB86,(CONCATENATE(TEXT(График!AB86,"ч:мм"),"-",TEXT(График!AC86,"ч:ММ"))))</f>
        <v>9:00-18:00</v>
      </c>
      <c r="M97" s="336" t="str">
        <f>IF(ISTEXT(График!AE86),График!AE86,(CONCATENATE(TEXT(График!AE86,"ч:мм"),"-",TEXT(График!AF86,"ч:ММ"))))</f>
        <v>9:00-18:00</v>
      </c>
      <c r="N97" s="336" t="str">
        <f>IF(ISTEXT(График!AH86),График!AH86,(CONCATENATE(TEXT(График!AH86,"ч:мм"),"-",TEXT(График!AI86,"ч:ММ"))))</f>
        <v>9:00-18:00</v>
      </c>
      <c r="O97" s="336" t="str">
        <f>IF(ISTEXT(График!AK86),График!AK86,(CONCATENATE(TEXT(График!AK86,"ч:мм"),"-",TEXT(График!AL86,"ч:ММ"))))</f>
        <v>9:00-18:00</v>
      </c>
      <c r="P97" s="336" t="str">
        <f>IF(ISTEXT(График!AN86),График!AN86,(CONCATENATE(TEXT(График!AN86,"ч:мм"),"-",TEXT(График!AO86,"ч:ММ"))))</f>
        <v>9:00-18:00</v>
      </c>
      <c r="Q97" s="336" t="str">
        <f>IF(ISTEXT(График!AQ86),График!AQ86,(CONCATENATE(TEXT(График!AQ86,"ч:мм"),"-",TEXT(График!AR86,"ч:ММ"))))</f>
        <v>В</v>
      </c>
      <c r="R97" s="336" t="str">
        <f>IF(ISTEXT(График!AT86),График!AT86,(CONCATENATE(TEXT(График!AT86,"ч:мм"),"-",TEXT(График!AU86,"ч:ММ"))))</f>
        <v>В</v>
      </c>
      <c r="S97" s="336" t="str">
        <f>IF(ISTEXT(График!AW86),График!AW86,(CONCATENATE(TEXT(График!AW86,"ч:мм"),"-",TEXT(График!AX86,"ч:ММ"))))</f>
        <v>9:00-18:00</v>
      </c>
      <c r="T97" s="336" t="str">
        <f>IF(ISTEXT(График!AZ86),График!AZ86,(CONCATENATE(TEXT(График!AZ86,"ч:мм"),"-",TEXT(График!BA86,"ч:ММ"))))</f>
        <v>9:00-18:00</v>
      </c>
      <c r="U97" s="336" t="str">
        <f>IF(ISTEXT(График!BC86),График!BC86,(CONCATENATE(TEXT(График!BC86,"ч:мм"),"-",TEXT(График!BD86,"ч:ММ"))))</f>
        <v>9:00-18:00</v>
      </c>
      <c r="V97" s="336" t="str">
        <f>IF(ISTEXT(График!BF86),График!BF86,(CONCATENATE(TEXT(График!BF86,"ч:мм"),"-",TEXT(График!BG86,"ч:ММ"))))</f>
        <v>9:00-18:00</v>
      </c>
      <c r="W97" s="336" t="str">
        <f>IF(ISTEXT(График!BI86),График!BI86,(CONCATENATE(TEXT(График!BI86,"ч:мм"),"-",TEXT(График!BJ86,"ч:ММ"))))</f>
        <v>9:00-18:00</v>
      </c>
      <c r="X97" s="336" t="str">
        <f>IF(ISTEXT(График!BL86),График!BL86,(CONCATENATE(TEXT(График!BL86,"ч:мм"),"-",TEXT(График!BM86,"ч:ММ"))))</f>
        <v>В</v>
      </c>
      <c r="Y97" s="336" t="str">
        <f>IF(ISTEXT(График!BO86),График!BO86,(CONCATENATE(TEXT(График!BO86,"ч:мм"),"-",TEXT(График!BP86,"ч:ММ"))))</f>
        <v>В</v>
      </c>
      <c r="Z97" s="336" t="str">
        <f>IF(ISTEXT(График!BR86),График!BR86,(CONCATENATE(TEXT(График!BR86,"ч:мм"),"-",TEXT(График!BS86,"ч:ММ"))))</f>
        <v>9:00-18:00</v>
      </c>
      <c r="AA97" s="336" t="str">
        <f>IF(ISTEXT(График!BU86),График!BU86,(CONCATENATE(TEXT(График!BU86,"ч:мм"),"-",TEXT(График!BV86,"ч:ММ"))))</f>
        <v>9:00-18:00</v>
      </c>
      <c r="AB97" s="336" t="str">
        <f>IF(ISTEXT(График!BX86),График!BX86,(CONCATENATE(TEXT(График!BX86,"ч:мм"),"-",TEXT(График!BY86,"ч:ММ"))))</f>
        <v>9:30-18:30</v>
      </c>
      <c r="AC97" s="336" t="str">
        <f>IF(ISTEXT(График!CA86),График!CA86,(CONCATENATE(TEXT(График!CA86,"ч:мм"),"-",TEXT(График!CB86,"ч:ММ"))))</f>
        <v>В</v>
      </c>
      <c r="AD97" s="336" t="str">
        <f>IF(ISTEXT(График!CD86),График!CD86,(CONCATENATE(TEXT(График!CD86,"ч:мм"),"-",TEXT(График!CE86,"ч:ММ"))))</f>
        <v>В</v>
      </c>
      <c r="AE97" s="336" t="str">
        <f>IF(ISTEXT(График!CG86),График!CG86,(CONCATENATE(TEXT(График!CG86,"ч:мм"),"-",TEXT(График!CH86,"ч:ММ"))))</f>
        <v>В</v>
      </c>
      <c r="AF97" s="336" t="str">
        <f>IF(ISTEXT(График!CJ86),График!CJ86,(CONCATENATE(TEXT(График!CJ86,"ч:мм"),"-",TEXT(График!CK86,"ч:ММ"))))</f>
        <v>9:00-18:00</v>
      </c>
      <c r="AG97" s="336" t="str">
        <f>IF(ISTEXT(График!CM86),График!CM86,(CONCATENATE(TEXT(График!CM86,"ч:мм"),"-",TEXT(График!CN86,"ч:ММ"))))</f>
        <v>9:00-18:00</v>
      </c>
      <c r="AH97" s="336" t="str">
        <f>IF(ISTEXT(График!CP86),График!CP86,(CONCATENATE(TEXT(График!CP86,"ч:мм"),"-",TEXT(График!CQ86,"ч:ММ"))))</f>
        <v>9:00-17:00</v>
      </c>
      <c r="AI97" s="336" t="str">
        <f>IF(ISTEXT(График!CS86),График!CS86,(CONCATENATE(TEXT(График!CS86,"ч:мм"),"-",TEXT(График!CT86,"ч:ММ"))))</f>
        <v>0:00-0:00</v>
      </c>
      <c r="AJ97" s="98"/>
      <c r="AK97" s="397"/>
    </row>
    <row r="98" spans="1:37" ht="57" thickBot="1" x14ac:dyDescent="0.35">
      <c r="A98" s="94">
        <v>82</v>
      </c>
      <c r="B98" s="478">
        <f>VLOOKUP(A98,График!A:C,2,TRUE)</f>
        <v>45095</v>
      </c>
      <c r="C98" s="332" t="str">
        <f>VLOOKUP(A98,График!A:D,3,TRUE)</f>
        <v>Шаршекеева Мадина Боконбаевна</v>
      </c>
      <c r="D98" s="331" t="str">
        <f>VLOOKUP(C98,'Список КК'!M:O,3,0)</f>
        <v>кассир-консультант</v>
      </c>
      <c r="E98" s="336" t="str">
        <f>IF(ISTEXT(График!G87),График!G87,(CONCATENATE(TEXT(График!G87,"ч:мм"),"-",TEXT(График!H87,"ч:ММ"))))</f>
        <v>15:30-0:30</v>
      </c>
      <c r="F98" s="336" t="str">
        <f>IF(ISTEXT(График!J87),График!J87,(CONCATENATE(TEXT(График!J87,"ч:мм"),"-",TEXT(График!K87,"ч:ММ"))))</f>
        <v>В</v>
      </c>
      <c r="G98" s="336" t="str">
        <f>IF(ISTEXT(График!M87),График!M87,(CONCATENATE(TEXT(График!M87,"ч:мм"),"-",TEXT(График!N87,"ч:ММ"))))</f>
        <v>В</v>
      </c>
      <c r="H98" s="336" t="str">
        <f>IF(ISTEXT(График!P87),График!P87,(CONCATENATE(TEXT(График!P87,"ч:мм"),"-",TEXT(График!Q87,"ч:ММ"))))</f>
        <v>9:30-18:30</v>
      </c>
      <c r="I98" s="336" t="str">
        <f>IF(ISTEXT(График!S87),График!S87,(CONCATENATE(TEXT(График!S87,"ч:мм"),"-",TEXT(График!T87,"ч:ММ"))))</f>
        <v>9:30-18:30</v>
      </c>
      <c r="J98" s="336" t="str">
        <f>IF(ISTEXT(График!V87),График!V87,(CONCATENATE(TEXT(График!V87,"ч:мм"),"-",TEXT(График!W87,"ч:ММ"))))</f>
        <v>В</v>
      </c>
      <c r="K98" s="336" t="str">
        <f>IF(ISTEXT(График!Y87),График!Y87,(CONCATENATE(TEXT(График!Y87,"ч:мм"),"-",TEXT(График!Z87,"ч:ММ"))))</f>
        <v>12:30-21:30</v>
      </c>
      <c r="L98" s="336" t="str">
        <f>IF(ISTEXT(График!AB87),График!AB87,(CONCATENATE(TEXT(График!AB87,"ч:мм"),"-",TEXT(График!AC87,"ч:ММ"))))</f>
        <v>12:30-21:30</v>
      </c>
      <c r="M98" s="336" t="str">
        <f>IF(ISTEXT(График!AE87),График!AE87,(CONCATENATE(TEXT(График!AE87,"ч:мм"),"-",TEXT(График!AF87,"ч:ММ"))))</f>
        <v>15:30-0:30</v>
      </c>
      <c r="N98" s="336" t="str">
        <f>IF(ISTEXT(График!AH87),График!AH87,(CONCATENATE(TEXT(График!AH87,"ч:мм"),"-",TEXT(График!AI87,"ч:ММ"))))</f>
        <v>15:30-0:30</v>
      </c>
      <c r="O98" s="336" t="str">
        <f>IF(ISTEXT(График!AK87),График!AK87,(CONCATENATE(TEXT(График!AK87,"ч:мм"),"-",TEXT(График!AL87,"ч:ММ"))))</f>
        <v>В</v>
      </c>
      <c r="P98" s="336" t="str">
        <f>IF(ISTEXT(График!AN87),График!AN87,(CONCATENATE(TEXT(График!AN87,"ч:мм"),"-",TEXT(График!AO87,"ч:ММ"))))</f>
        <v>В</v>
      </c>
      <c r="Q98" s="336" t="str">
        <f>IF(ISTEXT(График!AQ87),График!AQ87,(CONCATENATE(TEXT(График!AQ87,"ч:мм"),"-",TEXT(График!AR87,"ч:ММ"))))</f>
        <v>6:45-15:45</v>
      </c>
      <c r="R98" s="336" t="str">
        <f>IF(ISTEXT(График!AT87),График!AT87,(CONCATENATE(TEXT(График!AT87,"ч:мм"),"-",TEXT(График!AU87,"ч:ММ"))))</f>
        <v>6:45-15:45</v>
      </c>
      <c r="S98" s="336" t="str">
        <f>IF(ISTEXT(График!AW87),График!AW87,(CONCATENATE(TEXT(График!AW87,"ч:мм"),"-",TEXT(График!AX87,"ч:ММ"))))</f>
        <v>6:45-15:45</v>
      </c>
      <c r="T98" s="336" t="str">
        <f>IF(ISTEXT(График!AZ87),График!AZ87,(CONCATENATE(TEXT(График!AZ87,"ч:мм"),"-",TEXT(График!BA87,"ч:ММ"))))</f>
        <v>10:30-19:30</v>
      </c>
      <c r="U98" s="336" t="str">
        <f>IF(ISTEXT(График!BC87),График!BC87,(CONCATENATE(TEXT(График!BC87,"ч:мм"),"-",TEXT(График!BD87,"ч:ММ"))))</f>
        <v>10:30-19:30</v>
      </c>
      <c r="V98" s="336" t="str">
        <f>IF(ISTEXT(График!BF87),График!BF87,(CONCATENATE(TEXT(График!BF87,"ч:мм"),"-",TEXT(График!BG87,"ч:ММ"))))</f>
        <v>В</v>
      </c>
      <c r="W98" s="336" t="str">
        <f>IF(ISTEXT(График!BI87),График!BI87,(CONCATENATE(TEXT(График!BI87,"ч:мм"),"-",TEXT(График!BJ87,"ч:ММ"))))</f>
        <v>В</v>
      </c>
      <c r="X98" s="336" t="str">
        <f>IF(ISTEXT(График!BL87),График!BL87,(CONCATENATE(TEXT(График!BL87,"ч:мм"),"-",TEXT(График!BM87,"ч:ММ"))))</f>
        <v>6:45-15:45</v>
      </c>
      <c r="Y98" s="336" t="str">
        <f>IF(ISTEXT(График!BO87),График!BO87,(CONCATENATE(TEXT(График!BO87,"ч:мм"),"-",TEXT(График!BP87,"ч:ММ"))))</f>
        <v>8:30-17:30</v>
      </c>
      <c r="Z98" s="336" t="str">
        <f>IF(ISTEXT(График!BR87),График!BR87,(CONCATENATE(TEXT(График!BR87,"ч:мм"),"-",TEXT(График!BS87,"ч:ММ"))))</f>
        <v>11:00-20:00</v>
      </c>
      <c r="AA98" s="336" t="str">
        <f>IF(ISTEXT(График!BU87),График!BU87,(CONCATENATE(TEXT(График!BU87,"ч:мм"),"-",TEXT(График!BV87,"ч:ММ"))))</f>
        <v>15:30-0:30</v>
      </c>
      <c r="AB98" s="336" t="str">
        <f>IF(ISTEXT(График!BX87),График!BX87,(CONCATENATE(TEXT(График!BX87,"ч:мм"),"-",TEXT(График!BY87,"ч:ММ"))))</f>
        <v>15:30-0:30</v>
      </c>
      <c r="AC98" s="336" t="str">
        <f>IF(ISTEXT(График!CA87),График!CA87,(CONCATENATE(TEXT(График!CA87,"ч:мм"),"-",TEXT(График!CB87,"ч:ММ"))))</f>
        <v>В</v>
      </c>
      <c r="AD98" s="336" t="str">
        <f>IF(ISTEXT(График!CD87),График!CD87,(CONCATENATE(TEXT(График!CD87,"ч:мм"),"-",TEXT(График!CE87,"ч:ММ"))))</f>
        <v>В</v>
      </c>
      <c r="AE98" s="336" t="str">
        <f>IF(ISTEXT(График!CG87),График!CG87,(CONCATENATE(TEXT(График!CG87,"ч:мм"),"-",TEXT(График!CH87,"ч:ММ"))))</f>
        <v>6:45-15:45</v>
      </c>
      <c r="AF98" s="336" t="str">
        <f>IF(ISTEXT(График!CJ87),График!CJ87,(CONCATENATE(TEXT(График!CJ87,"ч:мм"),"-",TEXT(График!CK87,"ч:ММ"))))</f>
        <v>15:30-0:30</v>
      </c>
      <c r="AG98" s="336" t="str">
        <f>IF(ISTEXT(График!CM87),График!CM87,(CONCATENATE(TEXT(График!CM87,"ч:мм"),"-",TEXT(График!CN87,"ч:ММ"))))</f>
        <v>15:30-0:30</v>
      </c>
      <c r="AH98" s="336" t="str">
        <f>IF(ISTEXT(График!CP87),График!CP87,(CONCATENATE(TEXT(График!CP87,"ч:мм"),"-",TEXT(График!CQ87,"ч:ММ"))))</f>
        <v>В</v>
      </c>
      <c r="AI98" s="336" t="str">
        <f>IF(ISTEXT(График!CS87),График!CS87,(CONCATENATE(TEXT(График!CS87,"ч:мм"),"-",TEXT(График!CT87,"ч:ММ"))))</f>
        <v>0:00-0:00</v>
      </c>
      <c r="AJ98" s="98"/>
      <c r="AK98" s="397"/>
    </row>
    <row r="99" spans="1:37" ht="44.25" thickBot="1" x14ac:dyDescent="0.35">
      <c r="A99" s="94">
        <v>83</v>
      </c>
      <c r="B99" s="478">
        <f>VLOOKUP(A99,График!A:C,2,TRUE)</f>
        <v>41185</v>
      </c>
      <c r="C99" s="332" t="str">
        <f>VLOOKUP(A99,График!A:D,3,TRUE)</f>
        <v>Шевчик Татьяна Владимировна</v>
      </c>
      <c r="D99" s="331" t="str">
        <f>VLOOKUP(C99,'Список КК'!M:O,3,0)</f>
        <v>кассир-консультант</v>
      </c>
      <c r="E99" s="336" t="str">
        <f>IF(ISTEXT(График!G88),График!G88,(CONCATENATE(TEXT(График!G88,"ч:мм"),"-",TEXT(График!H88,"ч:ММ"))))</f>
        <v>В</v>
      </c>
      <c r="F99" s="336" t="str">
        <f>IF(ISTEXT(График!J88),График!J88,(CONCATENATE(TEXT(График!J88,"ч:мм"),"-",TEXT(График!K88,"ч:ММ"))))</f>
        <v>6:45-18:45</v>
      </c>
      <c r="G99" s="336" t="str">
        <f>IF(ISTEXT(График!M88),График!M88,(CONCATENATE(TEXT(График!M88,"ч:мм"),"-",TEXT(График!N88,"ч:ММ"))))</f>
        <v>В</v>
      </c>
      <c r="H99" s="336" t="str">
        <f>IF(ISTEXT(График!P88),График!P88,(CONCATENATE(TEXT(График!P88,"ч:мм"),"-",TEXT(График!Q88,"ч:ММ"))))</f>
        <v>В</v>
      </c>
      <c r="I99" s="336" t="str">
        <f>IF(ISTEXT(График!S88),График!S88,(CONCATENATE(TEXT(График!S88,"ч:мм"),"-",TEXT(График!T88,"ч:ММ"))))</f>
        <v>В</v>
      </c>
      <c r="J99" s="336" t="str">
        <f>IF(ISTEXT(График!V88),График!V88,(CONCATENATE(TEXT(График!V88,"ч:мм"),"-",TEXT(График!W88,"ч:ММ"))))</f>
        <v>10:00-22:00</v>
      </c>
      <c r="K99" s="336" t="str">
        <f>IF(ISTEXT(График!Y88),График!Y88,(CONCATENATE(TEXT(График!Y88,"ч:мм"),"-",TEXT(График!Z88,"ч:ММ"))))</f>
        <v>В</v>
      </c>
      <c r="L99" s="336" t="str">
        <f>IF(ISTEXT(График!AB88),График!AB88,(CONCATENATE(TEXT(График!AB88,"ч:мм"),"-",TEXT(График!AC88,"ч:ММ"))))</f>
        <v>В</v>
      </c>
      <c r="M99" s="336" t="str">
        <f>IF(ISTEXT(График!AE88),График!AE88,(CONCATENATE(TEXT(График!AE88,"ч:мм"),"-",TEXT(График!AF88,"ч:ММ"))))</f>
        <v>В</v>
      </c>
      <c r="N99" s="336" t="str">
        <f>IF(ISTEXT(График!AH88),График!AH88,(CONCATENATE(TEXT(График!AH88,"ч:мм"),"-",TEXT(График!AI88,"ч:ММ"))))</f>
        <v>7:00-19:00</v>
      </c>
      <c r="O99" s="336" t="str">
        <f>IF(ISTEXT(График!AK88),График!AK88,(CONCATENATE(TEXT(График!AK88,"ч:мм"),"-",TEXT(График!AL88,"ч:ММ"))))</f>
        <v>В</v>
      </c>
      <c r="P99" s="336" t="str">
        <f>IF(ISTEXT(График!AN88),График!AN88,(CONCATENATE(TEXT(График!AN88,"ч:мм"),"-",TEXT(График!AO88,"ч:ММ"))))</f>
        <v>В</v>
      </c>
      <c r="Q99" s="336" t="str">
        <f>IF(ISTEXT(График!AQ88),График!AQ88,(CONCATENATE(TEXT(График!AQ88,"ч:мм"),"-",TEXT(График!AR88,"ч:ММ"))))</f>
        <v>В</v>
      </c>
      <c r="R99" s="336" t="str">
        <f>IF(ISTEXT(График!AT88),График!AT88,(CONCATENATE(TEXT(График!AT88,"ч:мм"),"-",TEXT(График!AU88,"ч:ММ"))))</f>
        <v>9:00-21:00</v>
      </c>
      <c r="S99" s="336" t="str">
        <f>IF(ISTEXT(График!AW88),График!AW88,(CONCATENATE(TEXT(График!AW88,"ч:мм"),"-",TEXT(График!AX88,"ч:ММ"))))</f>
        <v>В</v>
      </c>
      <c r="T99" s="336" t="str">
        <f>IF(ISTEXT(График!AZ88),График!AZ88,(CONCATENATE(TEXT(График!AZ88,"ч:мм"),"-",TEXT(График!BA88,"ч:ММ"))))</f>
        <v>В</v>
      </c>
      <c r="U99" s="336" t="str">
        <f>IF(ISTEXT(График!BC88),График!BC88,(CONCATENATE(TEXT(График!BC88,"ч:мм"),"-",TEXT(График!BD88,"ч:ММ"))))</f>
        <v>В</v>
      </c>
      <c r="V99" s="336" t="str">
        <f>IF(ISTEXT(График!BF88),График!BF88,(CONCATENATE(TEXT(График!BF88,"ч:мм"),"-",TEXT(График!BG88,"ч:ММ"))))</f>
        <v>9:00-21:00</v>
      </c>
      <c r="W99" s="336" t="str">
        <f>IF(ISTEXT(График!BI88),График!BI88,(CONCATENATE(TEXT(График!BI88,"ч:мм"),"-",TEXT(График!BJ88,"ч:ММ"))))</f>
        <v>В</v>
      </c>
      <c r="X99" s="336" t="str">
        <f>IF(ISTEXT(График!BL88),График!BL88,(CONCATENATE(TEXT(График!BL88,"ч:мм"),"-",TEXT(График!BM88,"ч:ММ"))))</f>
        <v>В</v>
      </c>
      <c r="Y99" s="336" t="str">
        <f>IF(ISTEXT(График!BO88),График!BO88,(CONCATENATE(TEXT(График!BO88,"ч:мм"),"-",TEXT(График!BP88,"ч:ММ"))))</f>
        <v>В</v>
      </c>
      <c r="Z99" s="336" t="str">
        <f>IF(ISTEXT(График!BR88),График!BR88,(CONCATENATE(TEXT(График!BR88,"ч:мм"),"-",TEXT(График!BS88,"ч:ММ"))))</f>
        <v>10:00-22:00</v>
      </c>
      <c r="AA99" s="336" t="str">
        <f>IF(ISTEXT(График!BU88),График!BU88,(CONCATENATE(TEXT(График!BU88,"ч:мм"),"-",TEXT(График!BV88,"ч:ММ"))))</f>
        <v>В</v>
      </c>
      <c r="AB99" s="336" t="str">
        <f>IF(ISTEXT(График!BX88),График!BX88,(CONCATENATE(TEXT(График!BX88,"ч:мм"),"-",TEXT(График!BY88,"ч:ММ"))))</f>
        <v>В</v>
      </c>
      <c r="AC99" s="336" t="str">
        <f>IF(ISTEXT(График!CA88),График!CA88,(CONCATENATE(TEXT(График!CA88,"ч:мм"),"-",TEXT(График!CB88,"ч:ММ"))))</f>
        <v>В</v>
      </c>
      <c r="AD99" s="336" t="str">
        <f>IF(ISTEXT(График!CD88),График!CD88,(CONCATENATE(TEXT(График!CD88,"ч:мм"),"-",TEXT(График!CE88,"ч:ММ"))))</f>
        <v>10:00-22:00</v>
      </c>
      <c r="AE99" s="336" t="str">
        <f>IF(ISTEXT(График!CG88),График!CG88,(CONCATENATE(TEXT(График!CG88,"ч:мм"),"-",TEXT(График!CH88,"ч:ММ"))))</f>
        <v>В</v>
      </c>
      <c r="AF99" s="336" t="str">
        <f>IF(ISTEXT(График!CJ88),График!CJ88,(CONCATENATE(TEXT(График!CJ88,"ч:мм"),"-",TEXT(График!CK88,"ч:ММ"))))</f>
        <v>В</v>
      </c>
      <c r="AG99" s="336" t="str">
        <f>IF(ISTEXT(График!CM88),График!CM88,(CONCATENATE(TEXT(График!CM88,"ч:мм"),"-",TEXT(График!CN88,"ч:ММ"))))</f>
        <v>В</v>
      </c>
      <c r="AH99" s="336" t="str">
        <f>IF(ISTEXT(График!CP88),График!CP88,(CONCATENATE(TEXT(График!CP88,"ч:мм"),"-",TEXT(График!CQ88,"ч:ММ"))))</f>
        <v>7:00-18:00</v>
      </c>
      <c r="AI99" s="336" t="str">
        <f>IF(ISTEXT(График!CS88),График!CS88,(CONCATENATE(TEXT(График!CS88,"ч:мм"),"-",TEXT(График!CT88,"ч:ММ"))))</f>
        <v>0:00-0:00</v>
      </c>
      <c r="AJ99" s="98"/>
      <c r="AK99" s="397"/>
    </row>
    <row r="100" spans="1:37" ht="44.25" thickBot="1" x14ac:dyDescent="0.35">
      <c r="A100" s="94">
        <v>84</v>
      </c>
      <c r="B100" s="478">
        <f>VLOOKUP(A100,График!A:C,2,TRUE)</f>
        <v>0</v>
      </c>
      <c r="C100" s="332">
        <f>VLOOKUP(A100,График!A:D,3,TRUE)</f>
        <v>0</v>
      </c>
      <c r="D100" s="331" t="e">
        <f>VLOOKUP(C100,'Список КК'!M:O,3,0)</f>
        <v>#N/A</v>
      </c>
      <c r="E100" s="336" t="str">
        <f>IF(ISTEXT(График!G89),График!G89,(CONCATENATE(TEXT(График!G89,"ч:мм"),"-",TEXT(График!H89,"ч:ММ"))))</f>
        <v>0:00-0:00</v>
      </c>
      <c r="F100" s="336" t="str">
        <f>IF(ISTEXT(График!J89),График!J89,(CONCATENATE(TEXT(График!J89,"ч:мм"),"-",TEXT(График!K89,"ч:ММ"))))</f>
        <v>0:00-0:00</v>
      </c>
      <c r="G100" s="336" t="str">
        <f>IF(ISTEXT(График!M89),График!M89,(CONCATENATE(TEXT(График!M89,"ч:мм"),"-",TEXT(График!N89,"ч:ММ"))))</f>
        <v>0:00-0:00</v>
      </c>
      <c r="H100" s="336" t="str">
        <f>IF(ISTEXT(График!P89),График!P89,(CONCATENATE(TEXT(График!P89,"ч:мм"),"-",TEXT(График!Q89,"ч:ММ"))))</f>
        <v>0:00-0:00</v>
      </c>
      <c r="I100" s="336" t="str">
        <f>IF(ISTEXT(График!S89),График!S89,(CONCATENATE(TEXT(График!S89,"ч:мм"),"-",TEXT(График!T89,"ч:ММ"))))</f>
        <v>0:00-0:00</v>
      </c>
      <c r="J100" s="336" t="str">
        <f>IF(ISTEXT(График!V89),График!V89,(CONCATENATE(TEXT(График!V89,"ч:мм"),"-",TEXT(График!W89,"ч:ММ"))))</f>
        <v>0:00-0:00</v>
      </c>
      <c r="K100" s="336" t="str">
        <f>IF(ISTEXT(График!Y89),График!Y89,(CONCATENATE(TEXT(График!Y89,"ч:мм"),"-",TEXT(График!Z89,"ч:ММ"))))</f>
        <v>0:00-0:00</v>
      </c>
      <c r="L100" s="336" t="str">
        <f>IF(ISTEXT(График!AB89),График!AB89,(CONCATENATE(TEXT(График!AB89,"ч:мм"),"-",TEXT(График!AC89,"ч:ММ"))))</f>
        <v>0:00-0:00</v>
      </c>
      <c r="M100" s="336" t="str">
        <f>IF(ISTEXT(График!AE89),График!AE89,(CONCATENATE(TEXT(График!AE89,"ч:мм"),"-",TEXT(График!AF89,"ч:ММ"))))</f>
        <v>0:00-0:00</v>
      </c>
      <c r="N100" s="336" t="str">
        <f>IF(ISTEXT(График!AH89),График!AH89,(CONCATENATE(TEXT(График!AH89,"ч:мм"),"-",TEXT(График!AI89,"ч:ММ"))))</f>
        <v>0:00-0:00</v>
      </c>
      <c r="O100" s="336" t="str">
        <f>IF(ISTEXT(График!AK89),График!AK89,(CONCATENATE(TEXT(График!AK89,"ч:мм"),"-",TEXT(График!AL89,"ч:ММ"))))</f>
        <v>0:00-0:00</v>
      </c>
      <c r="P100" s="336" t="str">
        <f>IF(ISTEXT(График!AN89),График!AN89,(CONCATENATE(TEXT(График!AN89,"ч:мм"),"-",TEXT(График!AO89,"ч:ММ"))))</f>
        <v>0:00-0:00</v>
      </c>
      <c r="Q100" s="336" t="str">
        <f>IF(ISTEXT(График!AQ89),График!AQ89,(CONCATENATE(TEXT(График!AQ89,"ч:мм"),"-",TEXT(График!AR89,"ч:ММ"))))</f>
        <v>0:00-0:00</v>
      </c>
      <c r="R100" s="336" t="str">
        <f>IF(ISTEXT(График!AT89),График!AT89,(CONCATENATE(TEXT(График!AT89,"ч:мм"),"-",TEXT(График!AU89,"ч:ММ"))))</f>
        <v>0:00-0:00</v>
      </c>
      <c r="S100" s="336" t="str">
        <f>IF(ISTEXT(График!AW89),График!AW89,(CONCATENATE(TEXT(График!AW89,"ч:мм"),"-",TEXT(График!AX89,"ч:ММ"))))</f>
        <v>0:00-0:00</v>
      </c>
      <c r="T100" s="336" t="str">
        <f>IF(ISTEXT(График!AZ89),График!AZ89,(CONCATENATE(TEXT(График!AZ89,"ч:мм"),"-",TEXT(График!BA89,"ч:ММ"))))</f>
        <v>0:00-0:00</v>
      </c>
      <c r="U100" s="336" t="str">
        <f>IF(ISTEXT(График!BC89),График!BC89,(CONCATENATE(TEXT(График!BC89,"ч:мм"),"-",TEXT(График!BD89,"ч:ММ"))))</f>
        <v>0:00-0:00</v>
      </c>
      <c r="V100" s="336" t="str">
        <f>IF(ISTEXT(График!BF89),График!BF89,(CONCATENATE(TEXT(График!BF89,"ч:мм"),"-",TEXT(График!BG89,"ч:ММ"))))</f>
        <v>0:00-0:00</v>
      </c>
      <c r="W100" s="336" t="str">
        <f>IF(ISTEXT(График!BI89),График!BI89,(CONCATENATE(TEXT(График!BI89,"ч:мм"),"-",TEXT(График!BJ89,"ч:ММ"))))</f>
        <v>0:00-0:00</v>
      </c>
      <c r="X100" s="336" t="str">
        <f>IF(ISTEXT(График!BL89),График!BL89,(CONCATENATE(TEXT(График!BL89,"ч:мм"),"-",TEXT(График!BM89,"ч:ММ"))))</f>
        <v>0:00-0:00</v>
      </c>
      <c r="Y100" s="336" t="str">
        <f>IF(ISTEXT(График!BO89),График!BO89,(CONCATENATE(TEXT(График!BO89,"ч:мм"),"-",TEXT(График!BP89,"ч:ММ"))))</f>
        <v>0:00-0:00</v>
      </c>
      <c r="Z100" s="336" t="str">
        <f>IF(ISTEXT(График!BR89),График!BR89,(CONCATENATE(TEXT(График!BR89,"ч:мм"),"-",TEXT(График!BS89,"ч:ММ"))))</f>
        <v>0:00-0:00</v>
      </c>
      <c r="AA100" s="336" t="str">
        <f>IF(ISTEXT(График!BU89),График!BU89,(CONCATENATE(TEXT(График!BU89,"ч:мм"),"-",TEXT(График!BV89,"ч:ММ"))))</f>
        <v>0:00-0:00</v>
      </c>
      <c r="AB100" s="336" t="str">
        <f>IF(ISTEXT(График!BX89),График!BX89,(CONCATENATE(TEXT(График!BX89,"ч:мм"),"-",TEXT(График!BY89,"ч:ММ"))))</f>
        <v>0:00-0:00</v>
      </c>
      <c r="AC100" s="336" t="str">
        <f>IF(ISTEXT(График!CA89),График!CA89,(CONCATENATE(TEXT(График!CA89,"ч:мм"),"-",TEXT(График!CB89,"ч:ММ"))))</f>
        <v>0:00-0:00</v>
      </c>
      <c r="AD100" s="336" t="str">
        <f>IF(ISTEXT(График!CD89),График!CD89,(CONCATENATE(TEXT(График!CD89,"ч:мм"),"-",TEXT(График!CE89,"ч:ММ"))))</f>
        <v>0:00-0:00</v>
      </c>
      <c r="AE100" s="336" t="str">
        <f>IF(ISTEXT(График!CG89),График!CG89,(CONCATENATE(TEXT(График!CG89,"ч:мм"),"-",TEXT(График!CH89,"ч:ММ"))))</f>
        <v>0:00-0:00</v>
      </c>
      <c r="AF100" s="336" t="str">
        <f>IF(ISTEXT(График!CJ89),График!CJ89,(CONCATENATE(TEXT(График!CJ89,"ч:мм"),"-",TEXT(График!CK89,"ч:ММ"))))</f>
        <v>0:00-0:00</v>
      </c>
      <c r="AG100" s="336" t="str">
        <f>IF(ISTEXT(График!CM89),График!CM89,(CONCATENATE(TEXT(График!CM89,"ч:мм"),"-",TEXT(График!CN89,"ч:ММ"))))</f>
        <v>0:00-0:00</v>
      </c>
      <c r="AH100" s="336" t="str">
        <f>IF(ISTEXT(График!CP89),График!CP89,(CONCATENATE(TEXT(График!CP89,"ч:мм"),"-",TEXT(График!CQ89,"ч:ММ"))))</f>
        <v>0:00-0:00</v>
      </c>
      <c r="AI100" s="336" t="str">
        <f>IF(ISTEXT(График!CS89),График!CS89,(CONCATENATE(TEXT(График!CS89,"ч:мм"),"-",TEXT(График!CT89,"ч:ММ"))))</f>
        <v>0:00-0:00</v>
      </c>
      <c r="AJ100" s="98"/>
      <c r="AK100" s="397"/>
    </row>
    <row r="101" spans="1:37" ht="44.25" thickBot="1" x14ac:dyDescent="0.35">
      <c r="A101" s="94">
        <v>85</v>
      </c>
      <c r="B101" s="478">
        <f>VLOOKUP(A101,График!A:C,2,TRUE)</f>
        <v>0</v>
      </c>
      <c r="C101" s="332">
        <f>VLOOKUP(A101,График!A:D,3,TRUE)</f>
        <v>0</v>
      </c>
      <c r="D101" s="331" t="e">
        <f>VLOOKUP(C101,'Список КК'!M:O,3,0)</f>
        <v>#N/A</v>
      </c>
      <c r="E101" s="336" t="str">
        <f>IF(ISTEXT(График!G90),График!G90,(CONCATENATE(TEXT(График!G90,"ч:мм"),"-",TEXT(График!H90,"ч:ММ"))))</f>
        <v>0:00-0:00</v>
      </c>
      <c r="F101" s="336" t="str">
        <f>IF(ISTEXT(График!J90),График!J90,(CONCATENATE(TEXT(График!J90,"ч:мм"),"-",TEXT(График!K90,"ч:ММ"))))</f>
        <v>0:00-0:00</v>
      </c>
      <c r="G101" s="336" t="str">
        <f>IF(ISTEXT(График!M90),График!M90,(CONCATENATE(TEXT(График!M90,"ч:мм"),"-",TEXT(График!N90,"ч:ММ"))))</f>
        <v>0:00-0:00</v>
      </c>
      <c r="H101" s="336" t="str">
        <f>IF(ISTEXT(График!P90),График!P90,(CONCATENATE(TEXT(График!P90,"ч:мм"),"-",TEXT(График!Q90,"ч:ММ"))))</f>
        <v>0:00-0:00</v>
      </c>
      <c r="I101" s="336" t="str">
        <f>IF(ISTEXT(График!S90),График!S90,(CONCATENATE(TEXT(График!S90,"ч:мм"),"-",TEXT(График!T90,"ч:ММ"))))</f>
        <v>0:00-0:00</v>
      </c>
      <c r="J101" s="336" t="str">
        <f>IF(ISTEXT(График!V90),График!V90,(CONCATENATE(TEXT(График!V90,"ч:мм"),"-",TEXT(График!W90,"ч:ММ"))))</f>
        <v>0:00-0:00</v>
      </c>
      <c r="K101" s="336" t="str">
        <f>IF(ISTEXT(График!Y90),График!Y90,(CONCATENATE(TEXT(График!Y90,"ч:мм"),"-",TEXT(График!Z90,"ч:ММ"))))</f>
        <v>0:00-0:00</v>
      </c>
      <c r="L101" s="336" t="str">
        <f>IF(ISTEXT(График!AB90),График!AB90,(CONCATENATE(TEXT(График!AB90,"ч:мм"),"-",TEXT(График!AC90,"ч:ММ"))))</f>
        <v>0:00-0:00</v>
      </c>
      <c r="M101" s="336" t="str">
        <f>IF(ISTEXT(График!AE90),График!AE90,(CONCATENATE(TEXT(График!AE90,"ч:мм"),"-",TEXT(График!AF90,"ч:ММ"))))</f>
        <v>0:00-0:00</v>
      </c>
      <c r="N101" s="336" t="str">
        <f>IF(ISTEXT(График!AH90),График!AH90,(CONCATENATE(TEXT(График!AH90,"ч:мм"),"-",TEXT(График!AI90,"ч:ММ"))))</f>
        <v>0:00-0:00</v>
      </c>
      <c r="O101" s="336" t="str">
        <f>IF(ISTEXT(График!AK90),График!AK90,(CONCATENATE(TEXT(График!AK90,"ч:мм"),"-",TEXT(График!AL90,"ч:ММ"))))</f>
        <v>0:00-0:00</v>
      </c>
      <c r="P101" s="336" t="str">
        <f>IF(ISTEXT(График!AN90),График!AN90,(CONCATENATE(TEXT(График!AN90,"ч:мм"),"-",TEXT(График!AO90,"ч:ММ"))))</f>
        <v>0:00-0:00</v>
      </c>
      <c r="Q101" s="336" t="str">
        <f>IF(ISTEXT(График!AQ90),График!AQ90,(CONCATENATE(TEXT(График!AQ90,"ч:мм"),"-",TEXT(График!AR90,"ч:ММ"))))</f>
        <v>0:00-0:00</v>
      </c>
      <c r="R101" s="336" t="str">
        <f>IF(ISTEXT(График!AT90),График!AT90,(CONCATENATE(TEXT(График!AT90,"ч:мм"),"-",TEXT(График!AU90,"ч:ММ"))))</f>
        <v>0:00-0:00</v>
      </c>
      <c r="S101" s="336" t="str">
        <f>IF(ISTEXT(График!AW90),График!AW90,(CONCATENATE(TEXT(График!AW90,"ч:мм"),"-",TEXT(График!AX90,"ч:ММ"))))</f>
        <v>0:00-0:00</v>
      </c>
      <c r="T101" s="336" t="str">
        <f>IF(ISTEXT(График!AZ90),График!AZ90,(CONCATENATE(TEXT(График!AZ90,"ч:мм"),"-",TEXT(График!BA90,"ч:ММ"))))</f>
        <v>0:00-0:00</v>
      </c>
      <c r="U101" s="336" t="str">
        <f>IF(ISTEXT(График!BC90),График!BC90,(CONCATENATE(TEXT(График!BC90,"ч:мм"),"-",TEXT(График!BD90,"ч:ММ"))))</f>
        <v>0:00-0:00</v>
      </c>
      <c r="V101" s="336" t="str">
        <f>IF(ISTEXT(График!BF90),График!BF90,(CONCATENATE(TEXT(График!BF90,"ч:мм"),"-",TEXT(График!BG90,"ч:ММ"))))</f>
        <v>0:00-0:00</v>
      </c>
      <c r="W101" s="336" t="str">
        <f>IF(ISTEXT(График!BI90),График!BI90,(CONCATENATE(TEXT(График!BI90,"ч:мм"),"-",TEXT(График!BJ90,"ч:ММ"))))</f>
        <v>0:00-0:00</v>
      </c>
      <c r="X101" s="336" t="str">
        <f>IF(ISTEXT(График!BL90),График!BL90,(CONCATENATE(TEXT(График!BL90,"ч:мм"),"-",TEXT(График!BM90,"ч:ММ"))))</f>
        <v>0:00-0:00</v>
      </c>
      <c r="Y101" s="336" t="str">
        <f>IF(ISTEXT(График!BO90),График!BO90,(CONCATENATE(TEXT(График!BO90,"ч:мм"),"-",TEXT(График!BP90,"ч:ММ"))))</f>
        <v>0:00-0:00</v>
      </c>
      <c r="Z101" s="336" t="str">
        <f>IF(ISTEXT(График!BR90),График!BR90,(CONCATENATE(TEXT(График!BR90,"ч:мм"),"-",TEXT(График!BS90,"ч:ММ"))))</f>
        <v>0:00-0:00</v>
      </c>
      <c r="AA101" s="336" t="str">
        <f>IF(ISTEXT(График!BU90),График!BU90,(CONCATENATE(TEXT(График!BU90,"ч:мм"),"-",TEXT(График!BV90,"ч:ММ"))))</f>
        <v>0:00-0:00</v>
      </c>
      <c r="AB101" s="336" t="str">
        <f>IF(ISTEXT(График!BX90),График!BX90,(CONCATENATE(TEXT(График!BX90,"ч:мм"),"-",TEXT(График!BY90,"ч:ММ"))))</f>
        <v>0:00-0:00</v>
      </c>
      <c r="AC101" s="336" t="str">
        <f>IF(ISTEXT(График!CA90),График!CA90,(CONCATENATE(TEXT(График!CA90,"ч:мм"),"-",TEXT(График!CB90,"ч:ММ"))))</f>
        <v>0:00-0:00</v>
      </c>
      <c r="AD101" s="336" t="str">
        <f>IF(ISTEXT(График!CD90),График!CD90,(CONCATENATE(TEXT(График!CD90,"ч:мм"),"-",TEXT(График!CE90,"ч:ММ"))))</f>
        <v>0:00-0:00</v>
      </c>
      <c r="AE101" s="336" t="str">
        <f>IF(ISTEXT(График!CG90),График!CG90,(CONCATENATE(TEXT(График!CG90,"ч:мм"),"-",TEXT(График!CH90,"ч:ММ"))))</f>
        <v>0:00-0:00</v>
      </c>
      <c r="AF101" s="336" t="str">
        <f>IF(ISTEXT(График!CJ90),График!CJ90,(CONCATENATE(TEXT(График!CJ90,"ч:мм"),"-",TEXT(График!CK90,"ч:ММ"))))</f>
        <v>0:00-0:00</v>
      </c>
      <c r="AG101" s="336" t="str">
        <f>IF(ISTEXT(График!CM90),График!CM90,(CONCATENATE(TEXT(График!CM90,"ч:мм"),"-",TEXT(График!CN90,"ч:ММ"))))</f>
        <v>0:00-0:00</v>
      </c>
      <c r="AH101" s="336" t="str">
        <f>IF(ISTEXT(График!CP90),График!CP90,(CONCATENATE(TEXT(График!CP90,"ч:мм"),"-",TEXT(График!CQ90,"ч:ММ"))))</f>
        <v>0:00-0:00</v>
      </c>
      <c r="AI101" s="336" t="str">
        <f>IF(ISTEXT(График!CS90),График!CS90,(CONCATENATE(TEXT(График!CS90,"ч:мм"),"-",TEXT(График!CT90,"ч:ММ"))))</f>
        <v>0:00-0:00</v>
      </c>
      <c r="AJ101" s="98"/>
      <c r="AK101" s="397"/>
    </row>
    <row r="102" spans="1:37" ht="44.25" thickBot="1" x14ac:dyDescent="0.35">
      <c r="A102" s="94">
        <v>86</v>
      </c>
      <c r="B102" s="478">
        <f>VLOOKUP(A102,График!A:C,2,TRUE)</f>
        <v>0</v>
      </c>
      <c r="C102" s="332">
        <f>VLOOKUP(A102,График!A:D,3,TRUE)</f>
        <v>0</v>
      </c>
      <c r="D102" s="331" t="e">
        <f>VLOOKUP(C102,'Список КК'!M:O,3,0)</f>
        <v>#N/A</v>
      </c>
      <c r="E102" s="336" t="str">
        <f>IF(ISTEXT(График!G91),График!G91,(CONCATENATE(TEXT(График!G91,"ч:мм"),"-",TEXT(График!H91,"ч:ММ"))))</f>
        <v>0:00-0:00</v>
      </c>
      <c r="F102" s="336" t="str">
        <f>IF(ISTEXT(График!J91),График!J91,(CONCATENATE(TEXT(График!J91,"ч:мм"),"-",TEXT(График!K91,"ч:ММ"))))</f>
        <v>0:00-0:00</v>
      </c>
      <c r="G102" s="336" t="str">
        <f>IF(ISTEXT(График!M91),График!M91,(CONCATENATE(TEXT(График!M91,"ч:мм"),"-",TEXT(График!N91,"ч:ММ"))))</f>
        <v>0:00-0:00</v>
      </c>
      <c r="H102" s="336" t="str">
        <f>IF(ISTEXT(График!P91),График!P91,(CONCATENATE(TEXT(График!P91,"ч:мм"),"-",TEXT(График!Q91,"ч:ММ"))))</f>
        <v>0:00-0:00</v>
      </c>
      <c r="I102" s="336" t="str">
        <f>IF(ISTEXT(График!S91),График!S91,(CONCATENATE(TEXT(График!S91,"ч:мм"),"-",TEXT(График!T91,"ч:ММ"))))</f>
        <v>0:00-0:00</v>
      </c>
      <c r="J102" s="336" t="str">
        <f>IF(ISTEXT(График!V91),График!V91,(CONCATENATE(TEXT(График!V91,"ч:мм"),"-",TEXT(График!W91,"ч:ММ"))))</f>
        <v>0:00-0:00</v>
      </c>
      <c r="K102" s="336" t="str">
        <f>IF(ISTEXT(График!Y91),График!Y91,(CONCATENATE(TEXT(График!Y91,"ч:мм"),"-",TEXT(График!Z91,"ч:ММ"))))</f>
        <v>0:00-0:00</v>
      </c>
      <c r="L102" s="336" t="str">
        <f>IF(ISTEXT(График!AB91),График!AB91,(CONCATENATE(TEXT(График!AB91,"ч:мм"),"-",TEXT(График!AC91,"ч:ММ"))))</f>
        <v>0:00-0:00</v>
      </c>
      <c r="M102" s="336" t="str">
        <f>IF(ISTEXT(График!AE91),График!AE91,(CONCATENATE(TEXT(График!AE91,"ч:мм"),"-",TEXT(График!AF91,"ч:ММ"))))</f>
        <v>0:00-0:00</v>
      </c>
      <c r="N102" s="336" t="str">
        <f>IF(ISTEXT(График!AH91),График!AH91,(CONCATENATE(TEXT(График!AH91,"ч:мм"),"-",TEXT(График!AI91,"ч:ММ"))))</f>
        <v>0:00-0:00</v>
      </c>
      <c r="O102" s="336" t="str">
        <f>IF(ISTEXT(График!AK91),График!AK91,(CONCATENATE(TEXT(График!AK91,"ч:мм"),"-",TEXT(График!AL91,"ч:ММ"))))</f>
        <v>0:00-0:00</v>
      </c>
      <c r="P102" s="336" t="str">
        <f>IF(ISTEXT(График!AN91),График!AN91,(CONCATENATE(TEXT(График!AN91,"ч:мм"),"-",TEXT(График!AO91,"ч:ММ"))))</f>
        <v>0:00-0:00</v>
      </c>
      <c r="Q102" s="336" t="str">
        <f>IF(ISTEXT(График!AQ91),График!AQ91,(CONCATENATE(TEXT(График!AQ91,"ч:мм"),"-",TEXT(График!AR91,"ч:ММ"))))</f>
        <v>0:00-0:00</v>
      </c>
      <c r="R102" s="336" t="str">
        <f>IF(ISTEXT(График!AT91),График!AT91,(CONCATENATE(TEXT(График!AT91,"ч:мм"),"-",TEXT(График!AU91,"ч:ММ"))))</f>
        <v>0:00-0:00</v>
      </c>
      <c r="S102" s="336" t="str">
        <f>IF(ISTEXT(График!AW91),График!AW91,(CONCATENATE(TEXT(График!AW91,"ч:мм"),"-",TEXT(График!AX91,"ч:ММ"))))</f>
        <v>0:00-0:00</v>
      </c>
      <c r="T102" s="336" t="str">
        <f>IF(ISTEXT(График!AZ91),График!AZ91,(CONCATENATE(TEXT(График!AZ91,"ч:мм"),"-",TEXT(График!BA91,"ч:ММ"))))</f>
        <v>0:00-0:00</v>
      </c>
      <c r="U102" s="336" t="str">
        <f>IF(ISTEXT(График!BC91),График!BC91,(CONCATENATE(TEXT(График!BC91,"ч:мм"),"-",TEXT(График!BD91,"ч:ММ"))))</f>
        <v>0:00-0:00</v>
      </c>
      <c r="V102" s="336" t="str">
        <f>IF(ISTEXT(График!BF91),График!BF91,(CONCATENATE(TEXT(График!BF91,"ч:мм"),"-",TEXT(График!BG91,"ч:ММ"))))</f>
        <v>0:00-0:00</v>
      </c>
      <c r="W102" s="336" t="str">
        <f>IF(ISTEXT(График!BI91),График!BI91,(CONCATENATE(TEXT(График!BI91,"ч:мм"),"-",TEXT(График!BJ91,"ч:ММ"))))</f>
        <v>0:00-0:00</v>
      </c>
      <c r="X102" s="336" t="str">
        <f>IF(ISTEXT(График!BL91),График!BL91,(CONCATENATE(TEXT(График!BL91,"ч:мм"),"-",TEXT(График!BM91,"ч:ММ"))))</f>
        <v>0:00-0:00</v>
      </c>
      <c r="Y102" s="336" t="str">
        <f>IF(ISTEXT(График!BO91),График!BO91,(CONCATENATE(TEXT(График!BO91,"ч:мм"),"-",TEXT(График!BP91,"ч:ММ"))))</f>
        <v>0:00-0:00</v>
      </c>
      <c r="Z102" s="336" t="str">
        <f>IF(ISTEXT(График!BR91),График!BR91,(CONCATENATE(TEXT(График!BR91,"ч:мм"),"-",TEXT(График!BS91,"ч:ММ"))))</f>
        <v>0:00-0:00</v>
      </c>
      <c r="AA102" s="336" t="str">
        <f>IF(ISTEXT(График!BU91),График!BU91,(CONCATENATE(TEXT(График!BU91,"ч:мм"),"-",TEXT(График!BV91,"ч:ММ"))))</f>
        <v>0:00-0:00</v>
      </c>
      <c r="AB102" s="336" t="str">
        <f>IF(ISTEXT(График!BX91),График!BX91,(CONCATENATE(TEXT(График!BX91,"ч:мм"),"-",TEXT(График!BY91,"ч:ММ"))))</f>
        <v>0:00-0:00</v>
      </c>
      <c r="AC102" s="336" t="str">
        <f>IF(ISTEXT(График!CA91),График!CA91,(CONCATENATE(TEXT(График!CA91,"ч:мм"),"-",TEXT(График!CB91,"ч:ММ"))))</f>
        <v>0:00-0:00</v>
      </c>
      <c r="AD102" s="336" t="str">
        <f>IF(ISTEXT(График!CD91),График!CD91,(CONCATENATE(TEXT(График!CD91,"ч:мм"),"-",TEXT(График!CE91,"ч:ММ"))))</f>
        <v>0:00-0:00</v>
      </c>
      <c r="AE102" s="336" t="str">
        <f>IF(ISTEXT(График!CG91),График!CG91,(CONCATENATE(TEXT(График!CG91,"ч:мм"),"-",TEXT(График!CH91,"ч:ММ"))))</f>
        <v>0:00-0:00</v>
      </c>
      <c r="AF102" s="336" t="str">
        <f>IF(ISTEXT(График!CJ91),График!CJ91,(CONCATENATE(TEXT(График!CJ91,"ч:мм"),"-",TEXT(График!CK91,"ч:ММ"))))</f>
        <v>0:00-0:00</v>
      </c>
      <c r="AG102" s="336" t="str">
        <f>IF(ISTEXT(График!CM91),График!CM91,(CONCATENATE(TEXT(График!CM91,"ч:мм"),"-",TEXT(График!CN91,"ч:ММ"))))</f>
        <v>0:00-0:00</v>
      </c>
      <c r="AH102" s="336" t="str">
        <f>IF(ISTEXT(График!CP91),График!CP91,(CONCATENATE(TEXT(График!CP91,"ч:мм"),"-",TEXT(График!CQ91,"ч:ММ"))))</f>
        <v>0:00-0:00</v>
      </c>
      <c r="AI102" s="336" t="str">
        <f>IF(ISTEXT(График!CS91),График!CS91,(CONCATENATE(TEXT(График!CS91,"ч:мм"),"-",TEXT(График!CT91,"ч:ММ"))))</f>
        <v>0:00-0:00</v>
      </c>
      <c r="AJ102" s="98"/>
      <c r="AK102" s="397"/>
    </row>
    <row r="103" spans="1:37" ht="44.25" thickBot="1" x14ac:dyDescent="0.35">
      <c r="A103" s="94">
        <v>87</v>
      </c>
      <c r="B103" s="478">
        <f>VLOOKUP(A103,График!A:C,2,TRUE)</f>
        <v>0</v>
      </c>
      <c r="C103" s="332">
        <f>VLOOKUP(A103,График!A:D,3,TRUE)</f>
        <v>0</v>
      </c>
      <c r="D103" s="331" t="e">
        <f>VLOOKUP(C103,'Список КК'!M:O,3,0)</f>
        <v>#N/A</v>
      </c>
      <c r="E103" s="336" t="str">
        <f>IF(ISTEXT(График!G92),График!G92,(CONCATENATE(TEXT(График!G92,"ч:мм"),"-",TEXT(График!H92,"ч:ММ"))))</f>
        <v>0:00-0:00</v>
      </c>
      <c r="F103" s="336" t="str">
        <f>IF(ISTEXT(График!J92),График!J92,(CONCATENATE(TEXT(График!J92,"ч:мм"),"-",TEXT(График!K92,"ч:ММ"))))</f>
        <v>0:00-0:00</v>
      </c>
      <c r="G103" s="336" t="str">
        <f>IF(ISTEXT(График!M92),График!M92,(CONCATENATE(TEXT(График!M92,"ч:мм"),"-",TEXT(График!N92,"ч:ММ"))))</f>
        <v>0:00-0:00</v>
      </c>
      <c r="H103" s="336" t="str">
        <f>IF(ISTEXT(График!P92),График!P92,(CONCATENATE(TEXT(График!P92,"ч:мм"),"-",TEXT(График!Q92,"ч:ММ"))))</f>
        <v>0:00-0:00</v>
      </c>
      <c r="I103" s="336" t="str">
        <f>IF(ISTEXT(График!S92),График!S92,(CONCATENATE(TEXT(График!S92,"ч:мм"),"-",TEXT(График!T92,"ч:ММ"))))</f>
        <v>0:00-0:00</v>
      </c>
      <c r="J103" s="336" t="str">
        <f>IF(ISTEXT(График!V92),График!V92,(CONCATENATE(TEXT(График!V92,"ч:мм"),"-",TEXT(График!W92,"ч:ММ"))))</f>
        <v>0:00-0:00</v>
      </c>
      <c r="K103" s="336" t="str">
        <f>IF(ISTEXT(График!Y92),График!Y92,(CONCATENATE(TEXT(График!Y92,"ч:мм"),"-",TEXT(График!Z92,"ч:ММ"))))</f>
        <v>0:00-0:00</v>
      </c>
      <c r="L103" s="336" t="str">
        <f>IF(ISTEXT(График!AB92),График!AB92,(CONCATENATE(TEXT(График!AB92,"ч:мм"),"-",TEXT(График!AC92,"ч:ММ"))))</f>
        <v>0:00-0:00</v>
      </c>
      <c r="M103" s="336" t="str">
        <f>IF(ISTEXT(График!AE92),График!AE92,(CONCATENATE(TEXT(График!AE92,"ч:мм"),"-",TEXT(График!AF92,"ч:ММ"))))</f>
        <v>0:00-0:00</v>
      </c>
      <c r="N103" s="336" t="str">
        <f>IF(ISTEXT(График!AH92),График!AH92,(CONCATENATE(TEXT(График!AH92,"ч:мм"),"-",TEXT(График!AI92,"ч:ММ"))))</f>
        <v>0:00-0:00</v>
      </c>
      <c r="O103" s="336" t="str">
        <f>IF(ISTEXT(График!AK92),График!AK92,(CONCATENATE(TEXT(График!AK92,"ч:мм"),"-",TEXT(График!AL92,"ч:ММ"))))</f>
        <v>0:00-0:00</v>
      </c>
      <c r="P103" s="336" t="str">
        <f>IF(ISTEXT(График!AN92),График!AN92,(CONCATENATE(TEXT(График!AN92,"ч:мм"),"-",TEXT(График!AO92,"ч:ММ"))))</f>
        <v>0:00-0:00</v>
      </c>
      <c r="Q103" s="336" t="str">
        <f>IF(ISTEXT(График!AQ92),График!AQ92,(CONCATENATE(TEXT(График!AQ92,"ч:мм"),"-",TEXT(График!AR92,"ч:ММ"))))</f>
        <v>0:00-0:00</v>
      </c>
      <c r="R103" s="336" t="str">
        <f>IF(ISTEXT(График!AT92),График!AT92,(CONCATENATE(TEXT(График!AT92,"ч:мм"),"-",TEXT(График!AU92,"ч:ММ"))))</f>
        <v>0:00-0:00</v>
      </c>
      <c r="S103" s="336" t="str">
        <f>IF(ISTEXT(График!AW92),График!AW92,(CONCATENATE(TEXT(График!AW92,"ч:мм"),"-",TEXT(График!AX92,"ч:ММ"))))</f>
        <v>0:00-0:00</v>
      </c>
      <c r="T103" s="336" t="str">
        <f>IF(ISTEXT(График!AZ92),График!AZ92,(CONCATENATE(TEXT(График!AZ92,"ч:мм"),"-",TEXT(График!BA92,"ч:ММ"))))</f>
        <v>0:00-0:00</v>
      </c>
      <c r="U103" s="336" t="str">
        <f>IF(ISTEXT(График!BC92),График!BC92,(CONCATENATE(TEXT(График!BC92,"ч:мм"),"-",TEXT(График!BD92,"ч:ММ"))))</f>
        <v>0:00-0:00</v>
      </c>
      <c r="V103" s="336" t="str">
        <f>IF(ISTEXT(График!BF92),График!BF92,(CONCATENATE(TEXT(График!BF92,"ч:мм"),"-",TEXT(График!BG92,"ч:ММ"))))</f>
        <v>0:00-0:00</v>
      </c>
      <c r="W103" s="336" t="str">
        <f>IF(ISTEXT(График!BI92),График!BI92,(CONCATENATE(TEXT(График!BI92,"ч:мм"),"-",TEXT(График!BJ92,"ч:ММ"))))</f>
        <v>0:00-0:00</v>
      </c>
      <c r="X103" s="336" t="str">
        <f>IF(ISTEXT(График!BL92),График!BL92,(CONCATENATE(TEXT(График!BL92,"ч:мм"),"-",TEXT(График!BM92,"ч:ММ"))))</f>
        <v>0:00-0:00</v>
      </c>
      <c r="Y103" s="336" t="str">
        <f>IF(ISTEXT(График!BO92),График!BO92,(CONCATENATE(TEXT(График!BO92,"ч:мм"),"-",TEXT(График!BP92,"ч:ММ"))))</f>
        <v>0:00-0:00</v>
      </c>
      <c r="Z103" s="336" t="str">
        <f>IF(ISTEXT(График!BR92),График!BR92,(CONCATENATE(TEXT(График!BR92,"ч:мм"),"-",TEXT(График!BS92,"ч:ММ"))))</f>
        <v>0:00-0:00</v>
      </c>
      <c r="AA103" s="336" t="str">
        <f>IF(ISTEXT(График!BU92),График!BU92,(CONCATENATE(TEXT(График!BU92,"ч:мм"),"-",TEXT(График!BV92,"ч:ММ"))))</f>
        <v>0:00-0:00</v>
      </c>
      <c r="AB103" s="336" t="str">
        <f>IF(ISTEXT(График!BX92),График!BX92,(CONCATENATE(TEXT(График!BX92,"ч:мм"),"-",TEXT(График!BY92,"ч:ММ"))))</f>
        <v>0:00-0:00</v>
      </c>
      <c r="AC103" s="336" t="str">
        <f>IF(ISTEXT(График!CA92),График!CA92,(CONCATENATE(TEXT(График!CA92,"ч:мм"),"-",TEXT(График!CB92,"ч:ММ"))))</f>
        <v>0:00-0:00</v>
      </c>
      <c r="AD103" s="336" t="str">
        <f>IF(ISTEXT(График!CD92),График!CD92,(CONCATENATE(TEXT(График!CD92,"ч:мм"),"-",TEXT(График!CE92,"ч:ММ"))))</f>
        <v>0:00-0:00</v>
      </c>
      <c r="AE103" s="336" t="str">
        <f>IF(ISTEXT(График!CG92),График!CG92,(CONCATENATE(TEXT(График!CG92,"ч:мм"),"-",TEXT(График!CH92,"ч:ММ"))))</f>
        <v>0:00-0:00</v>
      </c>
      <c r="AF103" s="336" t="str">
        <f>IF(ISTEXT(График!CJ92),График!CJ92,(CONCATENATE(TEXT(График!CJ92,"ч:мм"),"-",TEXT(График!CK92,"ч:ММ"))))</f>
        <v>0:00-0:00</v>
      </c>
      <c r="AG103" s="336" t="str">
        <f>IF(ISTEXT(График!CM92),График!CM92,(CONCATENATE(TEXT(График!CM92,"ч:мм"),"-",TEXT(График!CN92,"ч:ММ"))))</f>
        <v>0:00-0:00</v>
      </c>
      <c r="AH103" s="336" t="str">
        <f>IF(ISTEXT(График!CP92),График!CP92,(CONCATENATE(TEXT(График!CP92,"ч:мм"),"-",TEXT(График!CQ92,"ч:ММ"))))</f>
        <v>0:00-0:00</v>
      </c>
      <c r="AI103" s="336" t="str">
        <f>IF(ISTEXT(График!CS92),График!CS92,(CONCATENATE(TEXT(График!CS92,"ч:мм"),"-",TEXT(График!CT92,"ч:ММ"))))</f>
        <v>0:00-0:00</v>
      </c>
      <c r="AJ103" s="98"/>
      <c r="AK103" s="397"/>
    </row>
    <row r="104" spans="1:37" ht="44.25" thickBot="1" x14ac:dyDescent="0.35">
      <c r="A104" s="94">
        <v>88</v>
      </c>
      <c r="B104" s="478">
        <f>VLOOKUP(A104,График!A:C,2,TRUE)</f>
        <v>0</v>
      </c>
      <c r="C104" s="332">
        <f>VLOOKUP(A104,График!A:D,3,TRUE)</f>
        <v>0</v>
      </c>
      <c r="D104" s="331" t="e">
        <f>VLOOKUP(C104,'Список КК'!M:O,3,0)</f>
        <v>#N/A</v>
      </c>
      <c r="E104" s="336" t="str">
        <f>IF(ISTEXT(График!G93),График!G93,(CONCATENATE(TEXT(График!G93,"ч:мм"),"-",TEXT(График!H93,"ч:ММ"))))</f>
        <v>0:00-0:00</v>
      </c>
      <c r="F104" s="336" t="str">
        <f>IF(ISTEXT(График!J93),График!J93,(CONCATENATE(TEXT(График!J93,"ч:мм"),"-",TEXT(График!K93,"ч:ММ"))))</f>
        <v>0:00-0:00</v>
      </c>
      <c r="G104" s="336" t="str">
        <f>IF(ISTEXT(График!M93),График!M93,(CONCATENATE(TEXT(График!M93,"ч:мм"),"-",TEXT(График!N93,"ч:ММ"))))</f>
        <v>0:00-0:00</v>
      </c>
      <c r="H104" s="336" t="str">
        <f>IF(ISTEXT(График!P93),График!P93,(CONCATENATE(TEXT(График!P93,"ч:мм"),"-",TEXT(График!Q93,"ч:ММ"))))</f>
        <v>0:00-0:00</v>
      </c>
      <c r="I104" s="336" t="str">
        <f>IF(ISTEXT(График!S93),График!S93,(CONCATENATE(TEXT(График!S93,"ч:мм"),"-",TEXT(График!T93,"ч:ММ"))))</f>
        <v>0:00-0:00</v>
      </c>
      <c r="J104" s="336" t="str">
        <f>IF(ISTEXT(График!V93),График!V93,(CONCATENATE(TEXT(График!V93,"ч:мм"),"-",TEXT(График!W93,"ч:ММ"))))</f>
        <v>0:00-0:00</v>
      </c>
      <c r="K104" s="336" t="str">
        <f>IF(ISTEXT(График!Y93),График!Y93,(CONCATENATE(TEXT(График!Y93,"ч:мм"),"-",TEXT(График!Z93,"ч:ММ"))))</f>
        <v>0:00-0:00</v>
      </c>
      <c r="L104" s="336" t="str">
        <f>IF(ISTEXT(График!AB93),График!AB93,(CONCATENATE(TEXT(График!AB93,"ч:мм"),"-",TEXT(График!AC93,"ч:ММ"))))</f>
        <v>0:00-0:00</v>
      </c>
      <c r="M104" s="336" t="str">
        <f>IF(ISTEXT(График!AE93),График!AE93,(CONCATENATE(TEXT(График!AE93,"ч:мм"),"-",TEXT(График!AF93,"ч:ММ"))))</f>
        <v>0:00-0:00</v>
      </c>
      <c r="N104" s="336" t="str">
        <f>IF(ISTEXT(График!AH93),График!AH93,(CONCATENATE(TEXT(График!AH93,"ч:мм"),"-",TEXT(График!AI93,"ч:ММ"))))</f>
        <v>0:00-0:00</v>
      </c>
      <c r="O104" s="336" t="str">
        <f>IF(ISTEXT(График!AK93),График!AK93,(CONCATENATE(TEXT(График!AK93,"ч:мм"),"-",TEXT(График!AL93,"ч:ММ"))))</f>
        <v>0:00-0:00</v>
      </c>
      <c r="P104" s="336" t="str">
        <f>IF(ISTEXT(График!AN93),График!AN93,(CONCATENATE(TEXT(График!AN93,"ч:мм"),"-",TEXT(График!AO93,"ч:ММ"))))</f>
        <v>0:00-0:00</v>
      </c>
      <c r="Q104" s="336" t="str">
        <f>IF(ISTEXT(График!AQ93),График!AQ93,(CONCATENATE(TEXT(График!AQ93,"ч:мм"),"-",TEXT(График!AR93,"ч:ММ"))))</f>
        <v>0:00-0:00</v>
      </c>
      <c r="R104" s="336" t="str">
        <f>IF(ISTEXT(График!AT93),График!AT93,(CONCATENATE(TEXT(График!AT93,"ч:мм"),"-",TEXT(График!AU93,"ч:ММ"))))</f>
        <v>0:00-0:00</v>
      </c>
      <c r="S104" s="336" t="str">
        <f>IF(ISTEXT(График!AW93),График!AW93,(CONCATENATE(TEXT(График!AW93,"ч:мм"),"-",TEXT(График!AX93,"ч:ММ"))))</f>
        <v>0:00-0:00</v>
      </c>
      <c r="T104" s="336" t="str">
        <f>IF(ISTEXT(График!AZ93),График!AZ93,(CONCATENATE(TEXT(График!AZ93,"ч:мм"),"-",TEXT(График!BA93,"ч:ММ"))))</f>
        <v>0:00-0:00</v>
      </c>
      <c r="U104" s="336" t="str">
        <f>IF(ISTEXT(График!BC93),График!BC93,(CONCATENATE(TEXT(График!BC93,"ч:мм"),"-",TEXT(График!BD93,"ч:ММ"))))</f>
        <v>0:00-0:00</v>
      </c>
      <c r="V104" s="336" t="str">
        <f>IF(ISTEXT(График!BF93),График!BF93,(CONCATENATE(TEXT(График!BF93,"ч:мм"),"-",TEXT(График!BG93,"ч:ММ"))))</f>
        <v>0:00-0:00</v>
      </c>
      <c r="W104" s="336" t="str">
        <f>IF(ISTEXT(График!BI93),График!BI93,(CONCATENATE(TEXT(График!BI93,"ч:мм"),"-",TEXT(График!BJ93,"ч:ММ"))))</f>
        <v>0:00-0:00</v>
      </c>
      <c r="X104" s="336" t="str">
        <f>IF(ISTEXT(График!BL93),График!BL93,(CONCATENATE(TEXT(График!BL93,"ч:мм"),"-",TEXT(График!BM93,"ч:ММ"))))</f>
        <v>0:00-0:00</v>
      </c>
      <c r="Y104" s="336" t="str">
        <f>IF(ISTEXT(График!BO93),График!BO93,(CONCATENATE(TEXT(График!BO93,"ч:мм"),"-",TEXT(График!BP93,"ч:ММ"))))</f>
        <v>0:00-0:00</v>
      </c>
      <c r="Z104" s="336" t="str">
        <f>IF(ISTEXT(График!BR93),График!BR93,(CONCATENATE(TEXT(График!BR93,"ч:мм"),"-",TEXT(График!BS93,"ч:ММ"))))</f>
        <v>0:00-0:00</v>
      </c>
      <c r="AA104" s="336" t="str">
        <f>IF(ISTEXT(График!BU93),График!BU93,(CONCATENATE(TEXT(График!BU93,"ч:мм"),"-",TEXT(График!BV93,"ч:ММ"))))</f>
        <v>0:00-0:00</v>
      </c>
      <c r="AB104" s="336" t="str">
        <f>IF(ISTEXT(График!BX93),График!BX93,(CONCATENATE(TEXT(График!BX93,"ч:мм"),"-",TEXT(График!BY93,"ч:ММ"))))</f>
        <v>0:00-0:00</v>
      </c>
      <c r="AC104" s="336" t="str">
        <f>IF(ISTEXT(График!CA93),График!CA93,(CONCATENATE(TEXT(График!CA93,"ч:мм"),"-",TEXT(График!CB93,"ч:ММ"))))</f>
        <v>0:00-0:00</v>
      </c>
      <c r="AD104" s="336" t="str">
        <f>IF(ISTEXT(График!CD93),График!CD93,(CONCATENATE(TEXT(График!CD93,"ч:мм"),"-",TEXT(График!CE93,"ч:ММ"))))</f>
        <v>0:00-0:00</v>
      </c>
      <c r="AE104" s="336" t="str">
        <f>IF(ISTEXT(График!CG93),График!CG93,(CONCATENATE(TEXT(График!CG93,"ч:мм"),"-",TEXT(График!CH93,"ч:ММ"))))</f>
        <v>0:00-0:00</v>
      </c>
      <c r="AF104" s="336" t="str">
        <f>IF(ISTEXT(График!CJ93),График!CJ93,(CONCATENATE(TEXT(График!CJ93,"ч:мм"),"-",TEXT(График!CK93,"ч:ММ"))))</f>
        <v>0:00-0:00</v>
      </c>
      <c r="AG104" s="336" t="str">
        <f>IF(ISTEXT(График!CM93),График!CM93,(CONCATENATE(TEXT(График!CM93,"ч:мм"),"-",TEXT(График!CN93,"ч:ММ"))))</f>
        <v>0:00-0:00</v>
      </c>
      <c r="AH104" s="336" t="str">
        <f>IF(ISTEXT(График!CP93),График!CP93,(CONCATENATE(TEXT(График!CP93,"ч:мм"),"-",TEXT(График!CQ93,"ч:ММ"))))</f>
        <v>0:00-0:00</v>
      </c>
      <c r="AI104" s="336" t="str">
        <f>IF(ISTEXT(График!CS93),График!CS93,(CONCATENATE(TEXT(График!CS93,"ч:мм"),"-",TEXT(График!CT93,"ч:ММ"))))</f>
        <v>0:00-0:00</v>
      </c>
      <c r="AJ104" s="98"/>
      <c r="AK104" s="397"/>
    </row>
    <row r="105" spans="1:37" ht="44.25" thickBot="1" x14ac:dyDescent="0.35">
      <c r="A105" s="94">
        <v>89</v>
      </c>
      <c r="B105" s="478">
        <f>VLOOKUP(A105,График!A:C,2,TRUE)</f>
        <v>0</v>
      </c>
      <c r="C105" s="332">
        <f>VLOOKUP(A105,График!A:D,3,TRUE)</f>
        <v>0</v>
      </c>
      <c r="D105" s="331" t="e">
        <f>VLOOKUP(C105,'Список КК'!M:O,3,0)</f>
        <v>#N/A</v>
      </c>
      <c r="E105" s="336" t="str">
        <f>IF(ISTEXT(График!G94),График!G94,(CONCATENATE(TEXT(График!G94,"ч:мм"),"-",TEXT(График!H94,"ч:ММ"))))</f>
        <v>0:00-0:00</v>
      </c>
      <c r="F105" s="336" t="str">
        <f>IF(ISTEXT(График!J94),График!J94,(CONCATENATE(TEXT(График!J94,"ч:мм"),"-",TEXT(График!K94,"ч:ММ"))))</f>
        <v>0:00-0:00</v>
      </c>
      <c r="G105" s="336" t="str">
        <f>IF(ISTEXT(График!M94),График!M94,(CONCATENATE(TEXT(График!M94,"ч:мм"),"-",TEXT(График!N94,"ч:ММ"))))</f>
        <v>0:00-0:00</v>
      </c>
      <c r="H105" s="336" t="str">
        <f>IF(ISTEXT(График!P94),График!P94,(CONCATENATE(TEXT(График!P94,"ч:мм"),"-",TEXT(График!Q94,"ч:ММ"))))</f>
        <v>0:00-0:00</v>
      </c>
      <c r="I105" s="336" t="str">
        <f>IF(ISTEXT(График!S94),График!S94,(CONCATENATE(TEXT(График!S94,"ч:мм"),"-",TEXT(График!T94,"ч:ММ"))))</f>
        <v>0:00-0:00</v>
      </c>
      <c r="J105" s="336" t="str">
        <f>IF(ISTEXT(График!V94),График!V94,(CONCATENATE(TEXT(График!V94,"ч:мм"),"-",TEXT(График!W94,"ч:ММ"))))</f>
        <v>0:00-0:00</v>
      </c>
      <c r="K105" s="336" t="str">
        <f>IF(ISTEXT(График!Y94),График!Y94,(CONCATENATE(TEXT(График!Y94,"ч:мм"),"-",TEXT(График!Z94,"ч:ММ"))))</f>
        <v>0:00-0:00</v>
      </c>
      <c r="L105" s="336" t="str">
        <f>IF(ISTEXT(График!AB94),График!AB94,(CONCATENATE(TEXT(График!AB94,"ч:мм"),"-",TEXT(График!AC94,"ч:ММ"))))</f>
        <v>0:00-0:00</v>
      </c>
      <c r="M105" s="336" t="str">
        <f>IF(ISTEXT(График!AE94),График!AE94,(CONCATENATE(TEXT(График!AE94,"ч:мм"),"-",TEXT(График!AF94,"ч:ММ"))))</f>
        <v>0:00-0:00</v>
      </c>
      <c r="N105" s="336" t="str">
        <f>IF(ISTEXT(График!AH94),График!AH94,(CONCATENATE(TEXT(График!AH94,"ч:мм"),"-",TEXT(График!AI94,"ч:ММ"))))</f>
        <v>0:00-0:00</v>
      </c>
      <c r="O105" s="336" t="str">
        <f>IF(ISTEXT(График!AK94),График!AK94,(CONCATENATE(TEXT(График!AK94,"ч:мм"),"-",TEXT(График!AL94,"ч:ММ"))))</f>
        <v>0:00-0:00</v>
      </c>
      <c r="P105" s="336" t="str">
        <f>IF(ISTEXT(График!AN94),График!AN94,(CONCATENATE(TEXT(График!AN94,"ч:мм"),"-",TEXT(График!AO94,"ч:ММ"))))</f>
        <v>0:00-0:00</v>
      </c>
      <c r="Q105" s="336" t="str">
        <f>IF(ISTEXT(График!AQ94),График!AQ94,(CONCATENATE(TEXT(График!AQ94,"ч:мм"),"-",TEXT(График!AR94,"ч:ММ"))))</f>
        <v>0:00-0:00</v>
      </c>
      <c r="R105" s="336" t="str">
        <f>IF(ISTEXT(График!AT94),График!AT94,(CONCATENATE(TEXT(График!AT94,"ч:мм"),"-",TEXT(График!AU94,"ч:ММ"))))</f>
        <v>0:00-0:00</v>
      </c>
      <c r="S105" s="336" t="str">
        <f>IF(ISTEXT(График!AW94),График!AW94,(CONCATENATE(TEXT(График!AW94,"ч:мм"),"-",TEXT(График!AX94,"ч:ММ"))))</f>
        <v>0:00-0:00</v>
      </c>
      <c r="T105" s="336" t="str">
        <f>IF(ISTEXT(График!AZ94),График!AZ94,(CONCATENATE(TEXT(График!AZ94,"ч:мм"),"-",TEXT(График!BA94,"ч:ММ"))))</f>
        <v>0:00-0:00</v>
      </c>
      <c r="U105" s="336" t="str">
        <f>IF(ISTEXT(График!BC94),График!BC94,(CONCATENATE(TEXT(График!BC94,"ч:мм"),"-",TEXT(График!BD94,"ч:ММ"))))</f>
        <v>0:00-0:00</v>
      </c>
      <c r="V105" s="336" t="str">
        <f>IF(ISTEXT(График!BF94),График!BF94,(CONCATENATE(TEXT(График!BF94,"ч:мм"),"-",TEXT(График!BG94,"ч:ММ"))))</f>
        <v>0:00-0:00</v>
      </c>
      <c r="W105" s="336" t="str">
        <f>IF(ISTEXT(График!BI94),График!BI94,(CONCATENATE(TEXT(График!BI94,"ч:мм"),"-",TEXT(График!BJ94,"ч:ММ"))))</f>
        <v>0:00-0:00</v>
      </c>
      <c r="X105" s="336" t="str">
        <f>IF(ISTEXT(График!BL94),График!BL94,(CONCATENATE(TEXT(График!BL94,"ч:мм"),"-",TEXT(График!BM94,"ч:ММ"))))</f>
        <v>0:00-0:00</v>
      </c>
      <c r="Y105" s="336" t="str">
        <f>IF(ISTEXT(График!BO94),График!BO94,(CONCATENATE(TEXT(График!BO94,"ч:мм"),"-",TEXT(График!BP94,"ч:ММ"))))</f>
        <v>0:00-0:00</v>
      </c>
      <c r="Z105" s="336" t="str">
        <f>IF(ISTEXT(График!BR94),График!BR94,(CONCATENATE(TEXT(График!BR94,"ч:мм"),"-",TEXT(График!BS94,"ч:ММ"))))</f>
        <v>0:00-0:00</v>
      </c>
      <c r="AA105" s="336" t="str">
        <f>IF(ISTEXT(График!BU94),График!BU94,(CONCATENATE(TEXT(График!BU94,"ч:мм"),"-",TEXT(График!BV94,"ч:ММ"))))</f>
        <v>0:00-0:00</v>
      </c>
      <c r="AB105" s="336" t="str">
        <f>IF(ISTEXT(График!BX94),График!BX94,(CONCATENATE(TEXT(График!BX94,"ч:мм"),"-",TEXT(График!BY94,"ч:ММ"))))</f>
        <v>0:00-0:00</v>
      </c>
      <c r="AC105" s="336" t="str">
        <f>IF(ISTEXT(График!CA94),График!CA94,(CONCATENATE(TEXT(График!CA94,"ч:мм"),"-",TEXT(График!CB94,"ч:ММ"))))</f>
        <v>0:00-0:00</v>
      </c>
      <c r="AD105" s="336" t="str">
        <f>IF(ISTEXT(График!CD94),График!CD94,(CONCATENATE(TEXT(График!CD94,"ч:мм"),"-",TEXT(График!CE94,"ч:ММ"))))</f>
        <v>0:00-0:00</v>
      </c>
      <c r="AE105" s="336" t="str">
        <f>IF(ISTEXT(График!CG94),График!CG94,(CONCATENATE(TEXT(График!CG94,"ч:мм"),"-",TEXT(График!CH94,"ч:ММ"))))</f>
        <v>0:00-0:00</v>
      </c>
      <c r="AF105" s="336" t="str">
        <f>IF(ISTEXT(График!CJ94),График!CJ94,(CONCATENATE(TEXT(График!CJ94,"ч:мм"),"-",TEXT(График!CK94,"ч:ММ"))))</f>
        <v>0:00-0:00</v>
      </c>
      <c r="AG105" s="336" t="str">
        <f>IF(ISTEXT(График!CM94),График!CM94,(CONCATENATE(TEXT(График!CM94,"ч:мм"),"-",TEXT(График!CN94,"ч:ММ"))))</f>
        <v>0:00-0:00</v>
      </c>
      <c r="AH105" s="336" t="str">
        <f>IF(ISTEXT(График!CP94),График!CP94,(CONCATENATE(TEXT(График!CP94,"ч:мм"),"-",TEXT(График!CQ94,"ч:ММ"))))</f>
        <v>0:00-0:00</v>
      </c>
      <c r="AI105" s="336" t="str">
        <f>IF(ISTEXT(График!CS94),График!CS94,(CONCATENATE(TEXT(График!CS94,"ч:мм"),"-",TEXT(График!CT94,"ч:ММ"))))</f>
        <v>0:00-0:00</v>
      </c>
      <c r="AJ105" s="98"/>
      <c r="AK105" s="397"/>
    </row>
    <row r="106" spans="1:37" ht="44.25" thickBot="1" x14ac:dyDescent="0.35">
      <c r="A106" s="94">
        <v>90</v>
      </c>
      <c r="B106" s="478">
        <f>VLOOKUP(A106,График!A:C,2,TRUE)</f>
        <v>0</v>
      </c>
      <c r="C106" s="332">
        <f>VLOOKUP(A106,График!A:D,3,TRUE)</f>
        <v>0</v>
      </c>
      <c r="D106" s="331" t="e">
        <f>VLOOKUP(C106,'Список КК'!M:O,3,0)</f>
        <v>#N/A</v>
      </c>
      <c r="E106" s="336" t="str">
        <f>IF(ISTEXT(График!G95),График!G95,(CONCATENATE(TEXT(График!G95,"ч:мм"),"-",TEXT(График!H95,"ч:ММ"))))</f>
        <v>0:00-0:00</v>
      </c>
      <c r="F106" s="336" t="str">
        <f>IF(ISTEXT(График!J95),График!J95,(CONCATENATE(TEXT(График!J95,"ч:мм"),"-",TEXT(График!K95,"ч:ММ"))))</f>
        <v>0:00-0:00</v>
      </c>
      <c r="G106" s="336" t="str">
        <f>IF(ISTEXT(График!M95),График!M95,(CONCATENATE(TEXT(График!M95,"ч:мм"),"-",TEXT(График!N95,"ч:ММ"))))</f>
        <v>0:00-0:00</v>
      </c>
      <c r="H106" s="336" t="str">
        <f>IF(ISTEXT(График!P95),График!P95,(CONCATENATE(TEXT(График!P95,"ч:мм"),"-",TEXT(График!Q95,"ч:ММ"))))</f>
        <v>0:00-0:00</v>
      </c>
      <c r="I106" s="336" t="str">
        <f>IF(ISTEXT(График!S95),График!S95,(CONCATENATE(TEXT(График!S95,"ч:мм"),"-",TEXT(График!T95,"ч:ММ"))))</f>
        <v>0:00-0:00</v>
      </c>
      <c r="J106" s="336" t="str">
        <f>IF(ISTEXT(График!V95),График!V95,(CONCATENATE(TEXT(График!V95,"ч:мм"),"-",TEXT(График!W95,"ч:ММ"))))</f>
        <v>0:00-0:00</v>
      </c>
      <c r="K106" s="336" t="str">
        <f>IF(ISTEXT(График!Y95),График!Y95,(CONCATENATE(TEXT(График!Y95,"ч:мм"),"-",TEXT(График!Z95,"ч:ММ"))))</f>
        <v>0:00-0:00</v>
      </c>
      <c r="L106" s="336" t="str">
        <f>IF(ISTEXT(График!AB95),График!AB95,(CONCATENATE(TEXT(График!AB95,"ч:мм"),"-",TEXT(График!AC95,"ч:ММ"))))</f>
        <v>0:00-0:00</v>
      </c>
      <c r="M106" s="336" t="str">
        <f>IF(ISTEXT(График!AE95),График!AE95,(CONCATENATE(TEXT(График!AE95,"ч:мм"),"-",TEXT(График!AF95,"ч:ММ"))))</f>
        <v>0:00-0:00</v>
      </c>
      <c r="N106" s="336" t="str">
        <f>IF(ISTEXT(График!AH95),График!AH95,(CONCATENATE(TEXT(График!AH95,"ч:мм"),"-",TEXT(График!AI95,"ч:ММ"))))</f>
        <v>0:00-0:00</v>
      </c>
      <c r="O106" s="336" t="str">
        <f>IF(ISTEXT(График!AK95),График!AK95,(CONCATENATE(TEXT(График!AK95,"ч:мм"),"-",TEXT(График!AL95,"ч:ММ"))))</f>
        <v>0:00-0:00</v>
      </c>
      <c r="P106" s="336" t="str">
        <f>IF(ISTEXT(График!AN95),График!AN95,(CONCATENATE(TEXT(График!AN95,"ч:мм"),"-",TEXT(График!AO95,"ч:ММ"))))</f>
        <v>0:00-0:00</v>
      </c>
      <c r="Q106" s="336" t="str">
        <f>IF(ISTEXT(График!AQ95),График!AQ95,(CONCATENATE(TEXT(График!AQ95,"ч:мм"),"-",TEXT(График!AR95,"ч:ММ"))))</f>
        <v>0:00-0:00</v>
      </c>
      <c r="R106" s="336" t="str">
        <f>IF(ISTEXT(График!AT95),График!AT95,(CONCATENATE(TEXT(График!AT95,"ч:мм"),"-",TEXT(График!AU95,"ч:ММ"))))</f>
        <v>0:00-0:00</v>
      </c>
      <c r="S106" s="336" t="str">
        <f>IF(ISTEXT(График!AW95),График!AW95,(CONCATENATE(TEXT(График!AW95,"ч:мм"),"-",TEXT(График!AX95,"ч:ММ"))))</f>
        <v>0:00-0:00</v>
      </c>
      <c r="T106" s="336" t="str">
        <f>IF(ISTEXT(График!AZ95),График!AZ95,(CONCATENATE(TEXT(График!AZ95,"ч:мм"),"-",TEXT(График!BA95,"ч:ММ"))))</f>
        <v>0:00-0:00</v>
      </c>
      <c r="U106" s="336" t="str">
        <f>IF(ISTEXT(График!BC95),График!BC95,(CONCATENATE(TEXT(График!BC95,"ч:мм"),"-",TEXT(График!BD95,"ч:ММ"))))</f>
        <v>0:00-0:00</v>
      </c>
      <c r="V106" s="336" t="str">
        <f>IF(ISTEXT(График!BF95),График!BF95,(CONCATENATE(TEXT(График!BF95,"ч:мм"),"-",TEXT(График!BG95,"ч:ММ"))))</f>
        <v>0:00-0:00</v>
      </c>
      <c r="W106" s="336" t="str">
        <f>IF(ISTEXT(График!BI95),График!BI95,(CONCATENATE(TEXT(График!BI95,"ч:мм"),"-",TEXT(График!BJ95,"ч:ММ"))))</f>
        <v>0:00-0:00</v>
      </c>
      <c r="X106" s="336" t="str">
        <f>IF(ISTEXT(График!BL95),График!BL95,(CONCATENATE(TEXT(График!BL95,"ч:мм"),"-",TEXT(График!BM95,"ч:ММ"))))</f>
        <v>0:00-0:00</v>
      </c>
      <c r="Y106" s="336" t="str">
        <f>IF(ISTEXT(График!BO95),График!BO95,(CONCATENATE(TEXT(График!BO95,"ч:мм"),"-",TEXT(График!BP95,"ч:ММ"))))</f>
        <v>0:00-0:00</v>
      </c>
      <c r="Z106" s="336" t="str">
        <f>IF(ISTEXT(График!BR95),График!BR95,(CONCATENATE(TEXT(График!BR95,"ч:мм"),"-",TEXT(График!BS95,"ч:ММ"))))</f>
        <v>0:00-0:00</v>
      </c>
      <c r="AA106" s="336" t="str">
        <f>IF(ISTEXT(График!BU95),График!BU95,(CONCATENATE(TEXT(График!BU95,"ч:мм"),"-",TEXT(График!BV95,"ч:ММ"))))</f>
        <v>0:00-0:00</v>
      </c>
      <c r="AB106" s="336" t="str">
        <f>IF(ISTEXT(График!BX95),График!BX95,(CONCATENATE(TEXT(График!BX95,"ч:мм"),"-",TEXT(График!BY95,"ч:ММ"))))</f>
        <v>0:00-0:00</v>
      </c>
      <c r="AC106" s="336" t="str">
        <f>IF(ISTEXT(График!CA95),График!CA95,(CONCATENATE(TEXT(График!CA95,"ч:мм"),"-",TEXT(График!CB95,"ч:ММ"))))</f>
        <v>0:00-0:00</v>
      </c>
      <c r="AD106" s="336" t="str">
        <f>IF(ISTEXT(График!CD95),График!CD95,(CONCATENATE(TEXT(График!CD95,"ч:мм"),"-",TEXT(График!CE95,"ч:ММ"))))</f>
        <v>0:00-0:00</v>
      </c>
      <c r="AE106" s="336" t="str">
        <f>IF(ISTEXT(График!CG95),График!CG95,(CONCATENATE(TEXT(График!CG95,"ч:мм"),"-",TEXT(График!CH95,"ч:ММ"))))</f>
        <v>0:00-0:00</v>
      </c>
      <c r="AF106" s="336" t="str">
        <f>IF(ISTEXT(График!CJ95),График!CJ95,(CONCATENATE(TEXT(График!CJ95,"ч:мм"),"-",TEXT(График!CK95,"ч:ММ"))))</f>
        <v>0:00-0:00</v>
      </c>
      <c r="AG106" s="336" t="str">
        <f>IF(ISTEXT(График!CM95),График!CM95,(CONCATENATE(TEXT(График!CM95,"ч:мм"),"-",TEXT(График!CN95,"ч:ММ"))))</f>
        <v>0:00-0:00</v>
      </c>
      <c r="AH106" s="336" t="str">
        <f>IF(ISTEXT(График!CP95),График!CP95,(CONCATENATE(TEXT(График!CP95,"ч:мм"),"-",TEXT(График!CQ95,"ч:ММ"))))</f>
        <v>0:00-0:00</v>
      </c>
      <c r="AI106" s="336" t="str">
        <f>IF(ISTEXT(График!CS95),График!CS95,(CONCATENATE(TEXT(График!CS95,"ч:мм"),"-",TEXT(График!CT95,"ч:ММ"))))</f>
        <v>0:00-0:00</v>
      </c>
      <c r="AJ106" s="98"/>
      <c r="AK106" s="397"/>
    </row>
    <row r="107" spans="1:37" ht="36.75" thickBot="1" x14ac:dyDescent="0.35">
      <c r="A107" s="94">
        <v>91</v>
      </c>
      <c r="B107" s="478" t="str">
        <f>VLOOKUP(A107,График!A:C,2,TRUE)</f>
        <v>ИТОГО КК</v>
      </c>
      <c r="C107" s="332" t="str">
        <f>VLOOKUP(A107,График!A:D,3,TRUE)</f>
        <v>ОТПУСК</v>
      </c>
      <c r="D107" s="331" t="e">
        <f>VLOOKUP(C107,'Список КК'!M:O,3,0)</f>
        <v>#N/A</v>
      </c>
      <c r="E107" s="336" t="e">
        <f>IF(ISTEXT(График!#REF!),График!#REF!,(CONCATENATE(TEXT(График!#REF!,"ч:мм"),"-",TEXT(График!#REF!,"ч:ММ"))))</f>
        <v>#REF!</v>
      </c>
      <c r="F107" s="336" t="e">
        <f>IF(ISTEXT(График!#REF!),График!#REF!,(CONCATENATE(TEXT(График!#REF!,"ч:мм"),"-",TEXT(График!#REF!,"ч:ММ"))))</f>
        <v>#REF!</v>
      </c>
      <c r="G107" s="336" t="e">
        <f>IF(ISTEXT(График!#REF!),График!#REF!,(CONCATENATE(TEXT(График!#REF!,"ч:мм"),"-",TEXT(График!#REF!,"ч:ММ"))))</f>
        <v>#REF!</v>
      </c>
      <c r="H107" s="336" t="e">
        <f>IF(ISTEXT(График!#REF!),График!#REF!,(CONCATENATE(TEXT(График!#REF!,"ч:мм"),"-",TEXT(График!#REF!,"ч:ММ"))))</f>
        <v>#REF!</v>
      </c>
      <c r="I107" s="336" t="e">
        <f>IF(ISTEXT(График!#REF!),График!#REF!,(CONCATENATE(TEXT(График!#REF!,"ч:мм"),"-",TEXT(График!#REF!,"ч:ММ"))))</f>
        <v>#REF!</v>
      </c>
      <c r="J107" s="336" t="e">
        <f>IF(ISTEXT(График!#REF!),График!#REF!,(CONCATENATE(TEXT(График!#REF!,"ч:мм"),"-",TEXT(График!#REF!,"ч:ММ"))))</f>
        <v>#REF!</v>
      </c>
      <c r="K107" s="336" t="e">
        <f>IF(ISTEXT(График!#REF!),График!#REF!,(CONCATENATE(TEXT(График!#REF!,"ч:мм"),"-",TEXT(График!#REF!,"ч:ММ"))))</f>
        <v>#REF!</v>
      </c>
      <c r="L107" s="336" t="e">
        <f>IF(ISTEXT(График!#REF!),График!#REF!,(CONCATENATE(TEXT(График!#REF!,"ч:мм"),"-",TEXT(График!#REF!,"ч:ММ"))))</f>
        <v>#REF!</v>
      </c>
      <c r="M107" s="336" t="e">
        <f>IF(ISTEXT(График!#REF!),График!#REF!,(CONCATENATE(TEXT(График!#REF!,"ч:мм"),"-",TEXT(График!#REF!,"ч:ММ"))))</f>
        <v>#REF!</v>
      </c>
      <c r="N107" s="336" t="e">
        <f>IF(ISTEXT(График!#REF!),График!#REF!,(CONCATENATE(TEXT(График!#REF!,"ч:мм"),"-",TEXT(График!#REF!,"ч:ММ"))))</f>
        <v>#REF!</v>
      </c>
      <c r="O107" s="336" t="e">
        <f>IF(ISTEXT(График!#REF!),График!#REF!,(CONCATENATE(TEXT(График!#REF!,"ч:мм"),"-",TEXT(График!#REF!,"ч:ММ"))))</f>
        <v>#REF!</v>
      </c>
      <c r="P107" s="336" t="e">
        <f>IF(ISTEXT(График!#REF!),График!#REF!,(CONCATENATE(TEXT(График!#REF!,"ч:мм"),"-",TEXT(График!#REF!,"ч:ММ"))))</f>
        <v>#REF!</v>
      </c>
      <c r="Q107" s="336" t="e">
        <f>IF(ISTEXT(График!#REF!),График!#REF!,(CONCATENATE(TEXT(График!#REF!,"ч:мм"),"-",TEXT(График!#REF!,"ч:ММ"))))</f>
        <v>#REF!</v>
      </c>
      <c r="R107" s="336" t="e">
        <f>IF(ISTEXT(График!#REF!),График!#REF!,(CONCATENATE(TEXT(График!#REF!,"ч:мм"),"-",TEXT(График!#REF!,"ч:ММ"))))</f>
        <v>#REF!</v>
      </c>
      <c r="S107" s="336" t="e">
        <f>IF(ISTEXT(График!#REF!),График!#REF!,(CONCATENATE(TEXT(График!#REF!,"ч:мм"),"-",TEXT(График!#REF!,"ч:ММ"))))</f>
        <v>#REF!</v>
      </c>
      <c r="T107" s="336" t="e">
        <f>IF(ISTEXT(График!#REF!),График!#REF!,(CONCATENATE(TEXT(График!#REF!,"ч:мм"),"-",TEXT(График!#REF!,"ч:ММ"))))</f>
        <v>#REF!</v>
      </c>
      <c r="U107" s="336" t="e">
        <f>IF(ISTEXT(График!#REF!),График!#REF!,(CONCATENATE(TEXT(График!#REF!,"ч:мм"),"-",TEXT(График!#REF!,"ч:ММ"))))</f>
        <v>#REF!</v>
      </c>
      <c r="V107" s="336" t="e">
        <f>IF(ISTEXT(График!#REF!),График!#REF!,(CONCATENATE(TEXT(График!#REF!,"ч:мм"),"-",TEXT(График!#REF!,"ч:ММ"))))</f>
        <v>#REF!</v>
      </c>
      <c r="W107" s="336" t="e">
        <f>IF(ISTEXT(График!#REF!),График!#REF!,(CONCATENATE(TEXT(График!#REF!,"ч:мм"),"-",TEXT(График!#REF!,"ч:ММ"))))</f>
        <v>#REF!</v>
      </c>
      <c r="X107" s="336" t="e">
        <f>IF(ISTEXT(График!#REF!),График!#REF!,(CONCATENATE(TEXT(График!#REF!,"ч:мм"),"-",TEXT(График!#REF!,"ч:ММ"))))</f>
        <v>#REF!</v>
      </c>
      <c r="Y107" s="336" t="e">
        <f>IF(ISTEXT(График!#REF!),График!#REF!,(CONCATENATE(TEXT(График!#REF!,"ч:мм"),"-",TEXT(График!#REF!,"ч:ММ"))))</f>
        <v>#REF!</v>
      </c>
      <c r="Z107" s="336" t="e">
        <f>IF(ISTEXT(График!#REF!),График!#REF!,(CONCATENATE(TEXT(График!#REF!,"ч:мм"),"-",TEXT(График!#REF!,"ч:ММ"))))</f>
        <v>#REF!</v>
      </c>
      <c r="AA107" s="336" t="e">
        <f>IF(ISTEXT(График!#REF!),График!#REF!,(CONCATENATE(TEXT(График!#REF!,"ч:мм"),"-",TEXT(График!#REF!,"ч:ММ"))))</f>
        <v>#REF!</v>
      </c>
      <c r="AB107" s="336" t="e">
        <f>IF(ISTEXT(График!#REF!),График!#REF!,(CONCATENATE(TEXT(График!#REF!,"ч:мм"),"-",TEXT(График!#REF!,"ч:ММ"))))</f>
        <v>#REF!</v>
      </c>
      <c r="AC107" s="336" t="e">
        <f>IF(ISTEXT(График!#REF!),График!#REF!,(CONCATENATE(TEXT(График!#REF!,"ч:мм"),"-",TEXT(График!#REF!,"ч:ММ"))))</f>
        <v>#REF!</v>
      </c>
      <c r="AD107" s="336" t="e">
        <f>IF(ISTEXT(График!#REF!),График!#REF!,(CONCATENATE(TEXT(График!#REF!,"ч:мм"),"-",TEXT(График!#REF!,"ч:ММ"))))</f>
        <v>#REF!</v>
      </c>
      <c r="AE107" s="336" t="e">
        <f>IF(ISTEXT(График!#REF!),График!#REF!,(CONCATENATE(TEXT(График!#REF!,"ч:мм"),"-",TEXT(График!#REF!,"ч:ММ"))))</f>
        <v>#REF!</v>
      </c>
      <c r="AF107" s="336" t="e">
        <f>IF(ISTEXT(График!#REF!),График!#REF!,(CONCATENATE(TEXT(График!#REF!,"ч:мм"),"-",TEXT(График!#REF!,"ч:ММ"))))</f>
        <v>#REF!</v>
      </c>
      <c r="AG107" s="336" t="e">
        <f>IF(ISTEXT(График!#REF!),График!#REF!,(CONCATENATE(TEXT(График!#REF!,"ч:мм"),"-",TEXT(График!#REF!,"ч:ММ"))))</f>
        <v>#REF!</v>
      </c>
      <c r="AH107" s="336" t="e">
        <f>IF(ISTEXT(График!#REF!),График!#REF!,(CONCATENATE(TEXT(График!#REF!,"ч:мм"),"-",TEXT(График!#REF!,"ч:ММ"))))</f>
        <v>#REF!</v>
      </c>
      <c r="AI107" s="336" t="e">
        <f>IF(ISTEXT(График!#REF!),График!#REF!,(CONCATENATE(TEXT(График!#REF!,"ч:мм"),"-",TEXT(График!#REF!,"ч:ММ"))))</f>
        <v>#REF!</v>
      </c>
      <c r="AJ107" s="98"/>
      <c r="AK107" s="397"/>
    </row>
    <row r="108" spans="1:37" ht="22.5" thickBot="1" x14ac:dyDescent="0.35">
      <c r="A108" s="94">
        <v>92</v>
      </c>
      <c r="B108" s="478">
        <f>VLOOKUP(A108,График!A:C,2,TRUE)</f>
        <v>83</v>
      </c>
      <c r="C108" s="332" t="str">
        <f>VLOOKUP(A108,График!A:D,3,TRUE)</f>
        <v>ВЫХОДНОЙ</v>
      </c>
      <c r="D108" s="331" t="e">
        <f>VLOOKUP(C108,'Список КК'!M:O,3,0)</f>
        <v>#N/A</v>
      </c>
      <c r="E108" s="336" t="e">
        <f>IF(ISTEXT(График!#REF!),График!#REF!,(CONCATENATE(TEXT(График!#REF!,"ч:мм"),"-",TEXT(График!#REF!,"ч:ММ"))))</f>
        <v>#REF!</v>
      </c>
      <c r="F108" s="336" t="e">
        <f>IF(ISTEXT(График!#REF!),График!#REF!,(CONCATENATE(TEXT(График!#REF!,"ч:мм"),"-",TEXT(График!#REF!,"ч:ММ"))))</f>
        <v>#REF!</v>
      </c>
      <c r="G108" s="336" t="e">
        <f>IF(ISTEXT(График!#REF!),График!#REF!,(CONCATENATE(TEXT(График!#REF!,"ч:мм"),"-",TEXT(График!#REF!,"ч:ММ"))))</f>
        <v>#REF!</v>
      </c>
      <c r="H108" s="336" t="e">
        <f>IF(ISTEXT(График!#REF!),График!#REF!,(CONCATENATE(TEXT(График!#REF!,"ч:мм"),"-",TEXT(График!#REF!,"ч:ММ"))))</f>
        <v>#REF!</v>
      </c>
      <c r="I108" s="336" t="e">
        <f>IF(ISTEXT(График!#REF!),График!#REF!,(CONCATENATE(TEXT(График!#REF!,"ч:мм"),"-",TEXT(График!#REF!,"ч:ММ"))))</f>
        <v>#REF!</v>
      </c>
      <c r="J108" s="336" t="e">
        <f>IF(ISTEXT(График!#REF!),График!#REF!,(CONCATENATE(TEXT(График!#REF!,"ч:мм"),"-",TEXT(График!#REF!,"ч:ММ"))))</f>
        <v>#REF!</v>
      </c>
      <c r="K108" s="336" t="e">
        <f>IF(ISTEXT(График!#REF!),График!#REF!,(CONCATENATE(TEXT(График!#REF!,"ч:мм"),"-",TEXT(График!#REF!,"ч:ММ"))))</f>
        <v>#REF!</v>
      </c>
      <c r="L108" s="336" t="e">
        <f>IF(ISTEXT(График!#REF!),График!#REF!,(CONCATENATE(TEXT(График!#REF!,"ч:мм"),"-",TEXT(График!#REF!,"ч:ММ"))))</f>
        <v>#REF!</v>
      </c>
      <c r="M108" s="336" t="e">
        <f>IF(ISTEXT(График!#REF!),График!#REF!,(CONCATENATE(TEXT(График!#REF!,"ч:мм"),"-",TEXT(График!#REF!,"ч:ММ"))))</f>
        <v>#REF!</v>
      </c>
      <c r="N108" s="336" t="e">
        <f>IF(ISTEXT(График!#REF!),График!#REF!,(CONCATENATE(TEXT(График!#REF!,"ч:мм"),"-",TEXT(График!#REF!,"ч:ММ"))))</f>
        <v>#REF!</v>
      </c>
      <c r="O108" s="336" t="e">
        <f>IF(ISTEXT(График!#REF!),График!#REF!,(CONCATENATE(TEXT(График!#REF!,"ч:мм"),"-",TEXT(График!#REF!,"ч:ММ"))))</f>
        <v>#REF!</v>
      </c>
      <c r="P108" s="336" t="e">
        <f>IF(ISTEXT(График!#REF!),График!#REF!,(CONCATENATE(TEXT(График!#REF!,"ч:мм"),"-",TEXT(График!#REF!,"ч:ММ"))))</f>
        <v>#REF!</v>
      </c>
      <c r="Q108" s="336" t="e">
        <f>IF(ISTEXT(График!#REF!),График!#REF!,(CONCATENATE(TEXT(График!#REF!,"ч:мм"),"-",TEXT(График!#REF!,"ч:ММ"))))</f>
        <v>#REF!</v>
      </c>
      <c r="R108" s="336" t="e">
        <f>IF(ISTEXT(График!#REF!),График!#REF!,(CONCATENATE(TEXT(График!#REF!,"ч:мм"),"-",TEXT(График!#REF!,"ч:ММ"))))</f>
        <v>#REF!</v>
      </c>
      <c r="S108" s="336" t="e">
        <f>IF(ISTEXT(График!#REF!),График!#REF!,(CONCATENATE(TEXT(График!#REF!,"ч:мм"),"-",TEXT(График!#REF!,"ч:ММ"))))</f>
        <v>#REF!</v>
      </c>
      <c r="T108" s="336" t="e">
        <f>IF(ISTEXT(График!#REF!),График!#REF!,(CONCATENATE(TEXT(График!#REF!,"ч:мм"),"-",TEXT(График!#REF!,"ч:ММ"))))</f>
        <v>#REF!</v>
      </c>
      <c r="U108" s="336" t="e">
        <f>IF(ISTEXT(График!#REF!),График!#REF!,(CONCATENATE(TEXT(График!#REF!,"ч:мм"),"-",TEXT(График!#REF!,"ч:ММ"))))</f>
        <v>#REF!</v>
      </c>
      <c r="V108" s="336" t="e">
        <f>IF(ISTEXT(График!#REF!),График!#REF!,(CONCATENATE(TEXT(График!#REF!,"ч:мм"),"-",TEXT(График!#REF!,"ч:ММ"))))</f>
        <v>#REF!</v>
      </c>
      <c r="W108" s="336" t="e">
        <f>IF(ISTEXT(График!#REF!),График!#REF!,(CONCATENATE(TEXT(График!#REF!,"ч:мм"),"-",TEXT(График!#REF!,"ч:ММ"))))</f>
        <v>#REF!</v>
      </c>
      <c r="X108" s="336" t="e">
        <f>IF(ISTEXT(График!#REF!),График!#REF!,(CONCATENATE(TEXT(График!#REF!,"ч:мм"),"-",TEXT(График!#REF!,"ч:ММ"))))</f>
        <v>#REF!</v>
      </c>
      <c r="Y108" s="336" t="e">
        <f>IF(ISTEXT(График!#REF!),График!#REF!,(CONCATENATE(TEXT(График!#REF!,"ч:мм"),"-",TEXT(График!#REF!,"ч:ММ"))))</f>
        <v>#REF!</v>
      </c>
      <c r="Z108" s="336" t="e">
        <f>IF(ISTEXT(График!#REF!),График!#REF!,(CONCATENATE(TEXT(График!#REF!,"ч:мм"),"-",TEXT(График!#REF!,"ч:ММ"))))</f>
        <v>#REF!</v>
      </c>
      <c r="AA108" s="336" t="e">
        <f>IF(ISTEXT(График!#REF!),График!#REF!,(CONCATENATE(TEXT(График!#REF!,"ч:мм"),"-",TEXT(График!#REF!,"ч:ММ"))))</f>
        <v>#REF!</v>
      </c>
      <c r="AB108" s="336" t="e">
        <f>IF(ISTEXT(График!#REF!),График!#REF!,(CONCATENATE(TEXT(График!#REF!,"ч:мм"),"-",TEXT(График!#REF!,"ч:ММ"))))</f>
        <v>#REF!</v>
      </c>
      <c r="AC108" s="336" t="e">
        <f>IF(ISTEXT(График!#REF!),График!#REF!,(CONCATENATE(TEXT(График!#REF!,"ч:мм"),"-",TEXT(График!#REF!,"ч:ММ"))))</f>
        <v>#REF!</v>
      </c>
      <c r="AD108" s="336" t="e">
        <f>IF(ISTEXT(График!#REF!),График!#REF!,(CONCATENATE(TEXT(График!#REF!,"ч:мм"),"-",TEXT(График!#REF!,"ч:ММ"))))</f>
        <v>#REF!</v>
      </c>
      <c r="AE108" s="336" t="e">
        <f>IF(ISTEXT(График!#REF!),График!#REF!,(CONCATENATE(TEXT(График!#REF!,"ч:мм"),"-",TEXT(График!#REF!,"ч:ММ"))))</f>
        <v>#REF!</v>
      </c>
      <c r="AF108" s="336" t="e">
        <f>IF(ISTEXT(График!#REF!),График!#REF!,(CONCATENATE(TEXT(График!#REF!,"ч:мм"),"-",TEXT(График!#REF!,"ч:ММ"))))</f>
        <v>#REF!</v>
      </c>
      <c r="AG108" s="336" t="e">
        <f>IF(ISTEXT(График!#REF!),График!#REF!,(CONCATENATE(TEXT(График!#REF!,"ч:мм"),"-",TEXT(График!#REF!,"ч:ММ"))))</f>
        <v>#REF!</v>
      </c>
      <c r="AH108" s="336" t="e">
        <f>IF(ISTEXT(График!#REF!),График!#REF!,(CONCATENATE(TEXT(График!#REF!,"ч:мм"),"-",TEXT(График!#REF!,"ч:ММ"))))</f>
        <v>#REF!</v>
      </c>
      <c r="AI108" s="336" t="e">
        <f>IF(ISTEXT(График!#REF!),График!#REF!,(CONCATENATE(TEXT(График!#REF!,"ч:мм"),"-",TEXT(График!#REF!,"ч:ММ"))))</f>
        <v>#REF!</v>
      </c>
      <c r="AJ108" s="98"/>
      <c r="AK108" s="397"/>
    </row>
    <row r="109" spans="1:37" ht="22.5" thickBot="1" x14ac:dyDescent="0.35">
      <c r="A109" s="94">
        <v>93</v>
      </c>
      <c r="B109" s="478">
        <f>VLOOKUP(A109,График!A:C,2,TRUE)</f>
        <v>0</v>
      </c>
      <c r="C109" s="332" t="str">
        <f>VLOOKUP(A109,График!A:D,3,TRUE)</f>
        <v>ИТОГО ВЫХ+ОТ</v>
      </c>
      <c r="D109" s="331" t="e">
        <f>VLOOKUP(C109,'Список КК'!M:O,3,0)</f>
        <v>#N/A</v>
      </c>
      <c r="E109" s="336" t="e">
        <f>IF(ISTEXT(График!#REF!),График!#REF!,(CONCATENATE(TEXT(График!#REF!,"ч:мм"),"-",TEXT(График!#REF!,"ч:ММ"))))</f>
        <v>#REF!</v>
      </c>
      <c r="F109" s="336" t="e">
        <f>IF(ISTEXT(График!#REF!),График!#REF!,(CONCATENATE(TEXT(График!#REF!,"ч:мм"),"-",TEXT(График!#REF!,"ч:ММ"))))</f>
        <v>#REF!</v>
      </c>
      <c r="G109" s="336" t="e">
        <f>IF(ISTEXT(График!#REF!),График!#REF!,(CONCATENATE(TEXT(График!#REF!,"ч:мм"),"-",TEXT(График!#REF!,"ч:ММ"))))</f>
        <v>#REF!</v>
      </c>
      <c r="H109" s="336" t="e">
        <f>IF(ISTEXT(График!#REF!),График!#REF!,(CONCATENATE(TEXT(График!#REF!,"ч:мм"),"-",TEXT(График!#REF!,"ч:ММ"))))</f>
        <v>#REF!</v>
      </c>
      <c r="I109" s="336" t="e">
        <f>IF(ISTEXT(График!#REF!),График!#REF!,(CONCATENATE(TEXT(График!#REF!,"ч:мм"),"-",TEXT(График!#REF!,"ч:ММ"))))</f>
        <v>#REF!</v>
      </c>
      <c r="J109" s="336" t="e">
        <f>IF(ISTEXT(График!#REF!),График!#REF!,(CONCATENATE(TEXT(График!#REF!,"ч:мм"),"-",TEXT(График!#REF!,"ч:ММ"))))</f>
        <v>#REF!</v>
      </c>
      <c r="K109" s="336" t="e">
        <f>IF(ISTEXT(График!#REF!),График!#REF!,(CONCATENATE(TEXT(График!#REF!,"ч:мм"),"-",TEXT(График!#REF!,"ч:ММ"))))</f>
        <v>#REF!</v>
      </c>
      <c r="L109" s="336" t="e">
        <f>IF(ISTEXT(График!#REF!),График!#REF!,(CONCATENATE(TEXT(График!#REF!,"ч:мм"),"-",TEXT(График!#REF!,"ч:ММ"))))</f>
        <v>#REF!</v>
      </c>
      <c r="M109" s="336" t="e">
        <f>IF(ISTEXT(График!#REF!),График!#REF!,(CONCATENATE(TEXT(График!#REF!,"ч:мм"),"-",TEXT(График!#REF!,"ч:ММ"))))</f>
        <v>#REF!</v>
      </c>
      <c r="N109" s="336" t="e">
        <f>IF(ISTEXT(График!#REF!),График!#REF!,(CONCATENATE(TEXT(График!#REF!,"ч:мм"),"-",TEXT(График!#REF!,"ч:ММ"))))</f>
        <v>#REF!</v>
      </c>
      <c r="O109" s="336" t="e">
        <f>IF(ISTEXT(График!#REF!),График!#REF!,(CONCATENATE(TEXT(График!#REF!,"ч:мм"),"-",TEXT(График!#REF!,"ч:ММ"))))</f>
        <v>#REF!</v>
      </c>
      <c r="P109" s="336" t="e">
        <f>IF(ISTEXT(График!#REF!),График!#REF!,(CONCATENATE(TEXT(График!#REF!,"ч:мм"),"-",TEXT(График!#REF!,"ч:ММ"))))</f>
        <v>#REF!</v>
      </c>
      <c r="Q109" s="336" t="e">
        <f>IF(ISTEXT(График!#REF!),График!#REF!,(CONCATENATE(TEXT(График!#REF!,"ч:мм"),"-",TEXT(График!#REF!,"ч:ММ"))))</f>
        <v>#REF!</v>
      </c>
      <c r="R109" s="336" t="e">
        <f>IF(ISTEXT(График!#REF!),График!#REF!,(CONCATENATE(TEXT(График!#REF!,"ч:мм"),"-",TEXT(График!#REF!,"ч:ММ"))))</f>
        <v>#REF!</v>
      </c>
      <c r="S109" s="336" t="e">
        <f>IF(ISTEXT(График!#REF!),График!#REF!,(CONCATENATE(TEXT(График!#REF!,"ч:мм"),"-",TEXT(График!#REF!,"ч:ММ"))))</f>
        <v>#REF!</v>
      </c>
      <c r="T109" s="336" t="e">
        <f>IF(ISTEXT(График!#REF!),График!#REF!,(CONCATENATE(TEXT(График!#REF!,"ч:мм"),"-",TEXT(График!#REF!,"ч:ММ"))))</f>
        <v>#REF!</v>
      </c>
      <c r="U109" s="336" t="e">
        <f>IF(ISTEXT(График!#REF!),График!#REF!,(CONCATENATE(TEXT(График!#REF!,"ч:мм"),"-",TEXT(График!#REF!,"ч:ММ"))))</f>
        <v>#REF!</v>
      </c>
      <c r="V109" s="336" t="e">
        <f>IF(ISTEXT(График!#REF!),График!#REF!,(CONCATENATE(TEXT(График!#REF!,"ч:мм"),"-",TEXT(График!#REF!,"ч:ММ"))))</f>
        <v>#REF!</v>
      </c>
      <c r="W109" s="336" t="e">
        <f>IF(ISTEXT(График!#REF!),График!#REF!,(CONCATENATE(TEXT(График!#REF!,"ч:мм"),"-",TEXT(График!#REF!,"ч:ММ"))))</f>
        <v>#REF!</v>
      </c>
      <c r="X109" s="336" t="e">
        <f>IF(ISTEXT(График!#REF!),График!#REF!,(CONCATENATE(TEXT(График!#REF!,"ч:мм"),"-",TEXT(График!#REF!,"ч:ММ"))))</f>
        <v>#REF!</v>
      </c>
      <c r="Y109" s="336" t="e">
        <f>IF(ISTEXT(График!#REF!),График!#REF!,(CONCATENATE(TEXT(График!#REF!,"ч:мм"),"-",TEXT(График!#REF!,"ч:ММ"))))</f>
        <v>#REF!</v>
      </c>
      <c r="Z109" s="336" t="e">
        <f>IF(ISTEXT(График!#REF!),График!#REF!,(CONCATENATE(TEXT(График!#REF!,"ч:мм"),"-",TEXT(График!#REF!,"ч:ММ"))))</f>
        <v>#REF!</v>
      </c>
      <c r="AA109" s="336" t="e">
        <f>IF(ISTEXT(График!#REF!),График!#REF!,(CONCATENATE(TEXT(График!#REF!,"ч:мм"),"-",TEXT(График!#REF!,"ч:ММ"))))</f>
        <v>#REF!</v>
      </c>
      <c r="AB109" s="336" t="e">
        <f>IF(ISTEXT(График!#REF!),График!#REF!,(CONCATENATE(TEXT(График!#REF!,"ч:мм"),"-",TEXT(График!#REF!,"ч:ММ"))))</f>
        <v>#REF!</v>
      </c>
      <c r="AC109" s="336" t="e">
        <f>IF(ISTEXT(График!#REF!),График!#REF!,(CONCATENATE(TEXT(График!#REF!,"ч:мм"),"-",TEXT(График!#REF!,"ч:ММ"))))</f>
        <v>#REF!</v>
      </c>
      <c r="AD109" s="336" t="e">
        <f>IF(ISTEXT(График!#REF!),График!#REF!,(CONCATENATE(TEXT(График!#REF!,"ч:мм"),"-",TEXT(График!#REF!,"ч:ММ"))))</f>
        <v>#REF!</v>
      </c>
      <c r="AE109" s="336" t="e">
        <f>IF(ISTEXT(График!#REF!),График!#REF!,(CONCATENATE(TEXT(График!#REF!,"ч:мм"),"-",TEXT(График!#REF!,"ч:ММ"))))</f>
        <v>#REF!</v>
      </c>
      <c r="AF109" s="336" t="e">
        <f>IF(ISTEXT(График!#REF!),График!#REF!,(CONCATENATE(TEXT(График!#REF!,"ч:мм"),"-",TEXT(График!#REF!,"ч:ММ"))))</f>
        <v>#REF!</v>
      </c>
      <c r="AG109" s="336" t="e">
        <f>IF(ISTEXT(График!#REF!),График!#REF!,(CONCATENATE(TEXT(График!#REF!,"ч:мм"),"-",TEXT(График!#REF!,"ч:ММ"))))</f>
        <v>#REF!</v>
      </c>
      <c r="AH109" s="336" t="e">
        <f>IF(ISTEXT(График!#REF!),График!#REF!,(CONCATENATE(TEXT(График!#REF!,"ч:мм"),"-",TEXT(График!#REF!,"ч:ММ"))))</f>
        <v>#REF!</v>
      </c>
      <c r="AI109" s="336" t="e">
        <f>IF(ISTEXT(График!#REF!),График!#REF!,(CONCATENATE(TEXT(График!#REF!,"ч:мм"),"-",TEXT(График!#REF!,"ч:ММ"))))</f>
        <v>#REF!</v>
      </c>
      <c r="AJ109" s="98"/>
      <c r="AK109" s="397"/>
    </row>
    <row r="110" spans="1:37" ht="22.5" thickBot="1" x14ac:dyDescent="0.35">
      <c r="A110" s="94">
        <v>94</v>
      </c>
      <c r="B110" s="478">
        <f>VLOOKUP(A110,График!A:C,2,TRUE)</f>
        <v>0</v>
      </c>
      <c r="C110" s="332" t="str">
        <f>VLOOKUP(A110,График!A:D,3,TRUE)</f>
        <v>ГК</v>
      </c>
      <c r="D110" s="331" t="e">
        <f>VLOOKUP(C110,'Список КК'!M:O,3,0)</f>
        <v>#N/A</v>
      </c>
      <c r="E110" s="336" t="e">
        <f>IF(ISTEXT(График!#REF!),График!#REF!,(CONCATENATE(TEXT(График!#REF!,"ч:мм"),"-",TEXT(График!#REF!,"ч:ММ"))))</f>
        <v>#REF!</v>
      </c>
      <c r="F110" s="336" t="e">
        <f>IF(ISTEXT(График!#REF!),График!#REF!,(CONCATENATE(TEXT(График!#REF!,"ч:мм"),"-",TEXT(График!#REF!,"ч:ММ"))))</f>
        <v>#REF!</v>
      </c>
      <c r="G110" s="336" t="e">
        <f>IF(ISTEXT(График!#REF!),График!#REF!,(CONCATENATE(TEXT(График!#REF!,"ч:мм"),"-",TEXT(График!#REF!,"ч:ММ"))))</f>
        <v>#REF!</v>
      </c>
      <c r="H110" s="336" t="e">
        <f>IF(ISTEXT(График!#REF!),График!#REF!,(CONCATENATE(TEXT(График!#REF!,"ч:мм"),"-",TEXT(График!#REF!,"ч:ММ"))))</f>
        <v>#REF!</v>
      </c>
      <c r="I110" s="336" t="e">
        <f>IF(ISTEXT(График!#REF!),График!#REF!,(CONCATENATE(TEXT(График!#REF!,"ч:мм"),"-",TEXT(График!#REF!,"ч:ММ"))))</f>
        <v>#REF!</v>
      </c>
      <c r="J110" s="336" t="e">
        <f>IF(ISTEXT(График!#REF!),График!#REF!,(CONCATENATE(TEXT(График!#REF!,"ч:мм"),"-",TEXT(График!#REF!,"ч:ММ"))))</f>
        <v>#REF!</v>
      </c>
      <c r="K110" s="336" t="e">
        <f>IF(ISTEXT(График!#REF!),График!#REF!,(CONCATENATE(TEXT(График!#REF!,"ч:мм"),"-",TEXT(График!#REF!,"ч:ММ"))))</f>
        <v>#REF!</v>
      </c>
      <c r="L110" s="336" t="e">
        <f>IF(ISTEXT(График!#REF!),График!#REF!,(CONCATENATE(TEXT(График!#REF!,"ч:мм"),"-",TEXT(График!#REF!,"ч:ММ"))))</f>
        <v>#REF!</v>
      </c>
      <c r="M110" s="336" t="e">
        <f>IF(ISTEXT(График!#REF!),График!#REF!,(CONCATENATE(TEXT(График!#REF!,"ч:мм"),"-",TEXT(График!#REF!,"ч:ММ"))))</f>
        <v>#REF!</v>
      </c>
      <c r="N110" s="336" t="e">
        <f>IF(ISTEXT(График!#REF!),График!#REF!,(CONCATENATE(TEXT(График!#REF!,"ч:мм"),"-",TEXT(График!#REF!,"ч:ММ"))))</f>
        <v>#REF!</v>
      </c>
      <c r="O110" s="336" t="e">
        <f>IF(ISTEXT(График!#REF!),График!#REF!,(CONCATENATE(TEXT(График!#REF!,"ч:мм"),"-",TEXT(График!#REF!,"ч:ММ"))))</f>
        <v>#REF!</v>
      </c>
      <c r="P110" s="336" t="e">
        <f>IF(ISTEXT(График!#REF!),График!#REF!,(CONCATENATE(TEXT(График!#REF!,"ч:мм"),"-",TEXT(График!#REF!,"ч:ММ"))))</f>
        <v>#REF!</v>
      </c>
      <c r="Q110" s="336" t="e">
        <f>IF(ISTEXT(График!#REF!),График!#REF!,(CONCATENATE(TEXT(График!#REF!,"ч:мм"),"-",TEXT(График!#REF!,"ч:ММ"))))</f>
        <v>#REF!</v>
      </c>
      <c r="R110" s="336" t="e">
        <f>IF(ISTEXT(График!#REF!),График!#REF!,(CONCATENATE(TEXT(График!#REF!,"ч:мм"),"-",TEXT(График!#REF!,"ч:ММ"))))</f>
        <v>#REF!</v>
      </c>
      <c r="S110" s="336" t="e">
        <f>IF(ISTEXT(График!#REF!),График!#REF!,(CONCATENATE(TEXT(График!#REF!,"ч:мм"),"-",TEXT(График!#REF!,"ч:ММ"))))</f>
        <v>#REF!</v>
      </c>
      <c r="T110" s="336" t="e">
        <f>IF(ISTEXT(График!#REF!),График!#REF!,(CONCATENATE(TEXT(График!#REF!,"ч:мм"),"-",TEXT(График!#REF!,"ч:ММ"))))</f>
        <v>#REF!</v>
      </c>
      <c r="U110" s="336" t="e">
        <f>IF(ISTEXT(График!#REF!),График!#REF!,(CONCATENATE(TEXT(График!#REF!,"ч:мм"),"-",TEXT(График!#REF!,"ч:ММ"))))</f>
        <v>#REF!</v>
      </c>
      <c r="V110" s="336" t="e">
        <f>IF(ISTEXT(График!#REF!),График!#REF!,(CONCATENATE(TEXT(График!#REF!,"ч:мм"),"-",TEXT(График!#REF!,"ч:ММ"))))</f>
        <v>#REF!</v>
      </c>
      <c r="W110" s="336" t="e">
        <f>IF(ISTEXT(График!#REF!),График!#REF!,(CONCATENATE(TEXT(График!#REF!,"ч:мм"),"-",TEXT(График!#REF!,"ч:ММ"))))</f>
        <v>#REF!</v>
      </c>
      <c r="X110" s="336" t="e">
        <f>IF(ISTEXT(График!#REF!),График!#REF!,(CONCATENATE(TEXT(График!#REF!,"ч:мм"),"-",TEXT(График!#REF!,"ч:ММ"))))</f>
        <v>#REF!</v>
      </c>
      <c r="Y110" s="336" t="e">
        <f>IF(ISTEXT(График!#REF!),График!#REF!,(CONCATENATE(TEXT(График!#REF!,"ч:мм"),"-",TEXT(График!#REF!,"ч:ММ"))))</f>
        <v>#REF!</v>
      </c>
      <c r="Z110" s="336" t="e">
        <f>IF(ISTEXT(График!#REF!),График!#REF!,(CONCATENATE(TEXT(График!#REF!,"ч:мм"),"-",TEXT(График!#REF!,"ч:ММ"))))</f>
        <v>#REF!</v>
      </c>
      <c r="AA110" s="336" t="e">
        <f>IF(ISTEXT(График!#REF!),График!#REF!,(CONCATENATE(TEXT(График!#REF!,"ч:мм"),"-",TEXT(График!#REF!,"ч:ММ"))))</f>
        <v>#REF!</v>
      </c>
      <c r="AB110" s="336" t="e">
        <f>IF(ISTEXT(График!#REF!),График!#REF!,(CONCATENATE(TEXT(График!#REF!,"ч:мм"),"-",TEXT(График!#REF!,"ч:ММ"))))</f>
        <v>#REF!</v>
      </c>
      <c r="AC110" s="336" t="e">
        <f>IF(ISTEXT(График!#REF!),График!#REF!,(CONCATENATE(TEXT(График!#REF!,"ч:мм"),"-",TEXT(График!#REF!,"ч:ММ"))))</f>
        <v>#REF!</v>
      </c>
      <c r="AD110" s="336" t="e">
        <f>IF(ISTEXT(График!#REF!),График!#REF!,(CONCATENATE(TEXT(График!#REF!,"ч:мм"),"-",TEXT(График!#REF!,"ч:ММ"))))</f>
        <v>#REF!</v>
      </c>
      <c r="AE110" s="336" t="e">
        <f>IF(ISTEXT(График!#REF!),График!#REF!,(CONCATENATE(TEXT(График!#REF!,"ч:мм"),"-",TEXT(График!#REF!,"ч:ММ"))))</f>
        <v>#REF!</v>
      </c>
      <c r="AF110" s="336" t="e">
        <f>IF(ISTEXT(График!#REF!),График!#REF!,(CONCATENATE(TEXT(График!#REF!,"ч:мм"),"-",TEXT(График!#REF!,"ч:ММ"))))</f>
        <v>#REF!</v>
      </c>
      <c r="AG110" s="336" t="e">
        <f>IF(ISTEXT(График!#REF!),График!#REF!,(CONCATENATE(TEXT(График!#REF!,"ч:мм"),"-",TEXT(График!#REF!,"ч:ММ"))))</f>
        <v>#REF!</v>
      </c>
      <c r="AH110" s="336" t="e">
        <f>IF(ISTEXT(График!#REF!),График!#REF!,(CONCATENATE(TEXT(График!#REF!,"ч:мм"),"-",TEXT(График!#REF!,"ч:ММ"))))</f>
        <v>#REF!</v>
      </c>
      <c r="AI110" s="336" t="e">
        <f>IF(ISTEXT(График!#REF!),График!#REF!,(CONCATENATE(TEXT(График!#REF!,"ч:мм"),"-",TEXT(График!#REF!,"ч:ММ"))))</f>
        <v>#REF!</v>
      </c>
      <c r="AJ110" s="98"/>
      <c r="AK110" s="397"/>
    </row>
    <row r="111" spans="1:37" ht="22.5" thickBot="1" x14ac:dyDescent="0.35">
      <c r="A111" s="94">
        <v>95</v>
      </c>
      <c r="B111" s="478">
        <f>VLOOKUP(A111,График!A:C,2,TRUE)</f>
        <v>0</v>
      </c>
      <c r="C111" s="332" t="str">
        <f>VLOOKUP(A111,График!A:D,3,TRUE)</f>
        <v>Возврат</v>
      </c>
      <c r="D111" s="331" t="e">
        <f>VLOOKUP(C111,'Список КК'!M:O,3,0)</f>
        <v>#N/A</v>
      </c>
      <c r="E111" s="336" t="e">
        <f>IF(ISTEXT(График!#REF!),График!#REF!,(CONCATENATE(TEXT(График!#REF!,"ч:мм"),"-",TEXT(График!#REF!,"ч:ММ"))))</f>
        <v>#REF!</v>
      </c>
      <c r="F111" s="336" t="e">
        <f>IF(ISTEXT(График!#REF!),График!#REF!,(CONCATENATE(TEXT(График!#REF!,"ч:мм"),"-",TEXT(График!#REF!,"ч:ММ"))))</f>
        <v>#REF!</v>
      </c>
      <c r="G111" s="336" t="e">
        <f>IF(ISTEXT(График!#REF!),График!#REF!,(CONCATENATE(TEXT(График!#REF!,"ч:мм"),"-",TEXT(График!#REF!,"ч:ММ"))))</f>
        <v>#REF!</v>
      </c>
      <c r="H111" s="336" t="e">
        <f>IF(ISTEXT(График!#REF!),График!#REF!,(CONCATENATE(TEXT(График!#REF!,"ч:мм"),"-",TEXT(График!#REF!,"ч:ММ"))))</f>
        <v>#REF!</v>
      </c>
      <c r="I111" s="336" t="e">
        <f>IF(ISTEXT(График!#REF!),График!#REF!,(CONCATENATE(TEXT(График!#REF!,"ч:мм"),"-",TEXT(График!#REF!,"ч:ММ"))))</f>
        <v>#REF!</v>
      </c>
      <c r="J111" s="336" t="e">
        <f>IF(ISTEXT(График!#REF!),График!#REF!,(CONCATENATE(TEXT(График!#REF!,"ч:мм"),"-",TEXT(График!#REF!,"ч:ММ"))))</f>
        <v>#REF!</v>
      </c>
      <c r="K111" s="336" t="e">
        <f>IF(ISTEXT(График!#REF!),График!#REF!,(CONCATENATE(TEXT(График!#REF!,"ч:мм"),"-",TEXT(График!#REF!,"ч:ММ"))))</f>
        <v>#REF!</v>
      </c>
      <c r="L111" s="336" t="e">
        <f>IF(ISTEXT(График!#REF!),График!#REF!,(CONCATENATE(TEXT(График!#REF!,"ч:мм"),"-",TEXT(График!#REF!,"ч:ММ"))))</f>
        <v>#REF!</v>
      </c>
      <c r="M111" s="336" t="e">
        <f>IF(ISTEXT(График!#REF!),График!#REF!,(CONCATENATE(TEXT(График!#REF!,"ч:мм"),"-",TEXT(График!#REF!,"ч:ММ"))))</f>
        <v>#REF!</v>
      </c>
      <c r="N111" s="336" t="e">
        <f>IF(ISTEXT(График!#REF!),График!#REF!,(CONCATENATE(TEXT(График!#REF!,"ч:мм"),"-",TEXT(График!#REF!,"ч:ММ"))))</f>
        <v>#REF!</v>
      </c>
      <c r="O111" s="336" t="e">
        <f>IF(ISTEXT(График!#REF!),График!#REF!,(CONCATENATE(TEXT(График!#REF!,"ч:мм"),"-",TEXT(График!#REF!,"ч:ММ"))))</f>
        <v>#REF!</v>
      </c>
      <c r="P111" s="336" t="e">
        <f>IF(ISTEXT(График!#REF!),График!#REF!,(CONCATENATE(TEXT(График!#REF!,"ч:мм"),"-",TEXT(График!#REF!,"ч:ММ"))))</f>
        <v>#REF!</v>
      </c>
      <c r="Q111" s="336" t="e">
        <f>IF(ISTEXT(График!#REF!),График!#REF!,(CONCATENATE(TEXT(График!#REF!,"ч:мм"),"-",TEXT(График!#REF!,"ч:ММ"))))</f>
        <v>#REF!</v>
      </c>
      <c r="R111" s="336" t="e">
        <f>IF(ISTEXT(График!#REF!),График!#REF!,(CONCATENATE(TEXT(График!#REF!,"ч:мм"),"-",TEXT(График!#REF!,"ч:ММ"))))</f>
        <v>#REF!</v>
      </c>
      <c r="S111" s="336" t="e">
        <f>IF(ISTEXT(График!#REF!),График!#REF!,(CONCATENATE(TEXT(График!#REF!,"ч:мм"),"-",TEXT(График!#REF!,"ч:ММ"))))</f>
        <v>#REF!</v>
      </c>
      <c r="T111" s="336" t="e">
        <f>IF(ISTEXT(График!#REF!),График!#REF!,(CONCATENATE(TEXT(График!#REF!,"ч:мм"),"-",TEXT(График!#REF!,"ч:ММ"))))</f>
        <v>#REF!</v>
      </c>
      <c r="U111" s="336" t="e">
        <f>IF(ISTEXT(График!#REF!),График!#REF!,(CONCATENATE(TEXT(График!#REF!,"ч:мм"),"-",TEXT(График!#REF!,"ч:ММ"))))</f>
        <v>#REF!</v>
      </c>
      <c r="V111" s="336" t="e">
        <f>IF(ISTEXT(График!#REF!),График!#REF!,(CONCATENATE(TEXT(График!#REF!,"ч:мм"),"-",TEXT(График!#REF!,"ч:ММ"))))</f>
        <v>#REF!</v>
      </c>
      <c r="W111" s="336" t="e">
        <f>IF(ISTEXT(График!#REF!),График!#REF!,(CONCATENATE(TEXT(График!#REF!,"ч:мм"),"-",TEXT(График!#REF!,"ч:ММ"))))</f>
        <v>#REF!</v>
      </c>
      <c r="X111" s="336" t="e">
        <f>IF(ISTEXT(График!#REF!),График!#REF!,(CONCATENATE(TEXT(График!#REF!,"ч:мм"),"-",TEXT(График!#REF!,"ч:ММ"))))</f>
        <v>#REF!</v>
      </c>
      <c r="Y111" s="336" t="e">
        <f>IF(ISTEXT(График!#REF!),График!#REF!,(CONCATENATE(TEXT(График!#REF!,"ч:мм"),"-",TEXT(График!#REF!,"ч:ММ"))))</f>
        <v>#REF!</v>
      </c>
      <c r="Z111" s="336" t="e">
        <f>IF(ISTEXT(График!#REF!),График!#REF!,(CONCATENATE(TEXT(График!#REF!,"ч:мм"),"-",TEXT(График!#REF!,"ч:ММ"))))</f>
        <v>#REF!</v>
      </c>
      <c r="AA111" s="336" t="e">
        <f>IF(ISTEXT(График!#REF!),График!#REF!,(CONCATENATE(TEXT(График!#REF!,"ч:мм"),"-",TEXT(График!#REF!,"ч:ММ"))))</f>
        <v>#REF!</v>
      </c>
      <c r="AB111" s="336" t="e">
        <f>IF(ISTEXT(График!#REF!),График!#REF!,(CONCATENATE(TEXT(График!#REF!,"ч:мм"),"-",TEXT(График!#REF!,"ч:ММ"))))</f>
        <v>#REF!</v>
      </c>
      <c r="AC111" s="336" t="e">
        <f>IF(ISTEXT(График!#REF!),График!#REF!,(CONCATENATE(TEXT(График!#REF!,"ч:мм"),"-",TEXT(График!#REF!,"ч:ММ"))))</f>
        <v>#REF!</v>
      </c>
      <c r="AD111" s="336" t="e">
        <f>IF(ISTEXT(График!#REF!),График!#REF!,(CONCATENATE(TEXT(График!#REF!,"ч:мм"),"-",TEXT(График!#REF!,"ч:ММ"))))</f>
        <v>#REF!</v>
      </c>
      <c r="AE111" s="336" t="e">
        <f>IF(ISTEXT(График!#REF!),График!#REF!,(CONCATENATE(TEXT(График!#REF!,"ч:мм"),"-",TEXT(График!#REF!,"ч:ММ"))))</f>
        <v>#REF!</v>
      </c>
      <c r="AF111" s="336" t="e">
        <f>IF(ISTEXT(График!#REF!),График!#REF!,(CONCATENATE(TEXT(График!#REF!,"ч:мм"),"-",TEXT(График!#REF!,"ч:ММ"))))</f>
        <v>#REF!</v>
      </c>
      <c r="AG111" s="336" t="e">
        <f>IF(ISTEXT(График!#REF!),График!#REF!,(CONCATENATE(TEXT(График!#REF!,"ч:мм"),"-",TEXT(График!#REF!,"ч:ММ"))))</f>
        <v>#REF!</v>
      </c>
      <c r="AH111" s="336" t="e">
        <f>IF(ISTEXT(График!#REF!),График!#REF!,(CONCATENATE(TEXT(График!#REF!,"ч:мм"),"-",TEXT(График!#REF!,"ч:ММ"))))</f>
        <v>#REF!</v>
      </c>
      <c r="AI111" s="336" t="e">
        <f>IF(ISTEXT(График!#REF!),График!#REF!,(CONCATENATE(TEXT(График!#REF!,"ч:мм"),"-",TEXT(График!#REF!,"ч:ММ"))))</f>
        <v>#REF!</v>
      </c>
      <c r="AJ111" s="98"/>
      <c r="AK111" s="397"/>
    </row>
    <row r="112" spans="1:37" ht="22.5" thickBot="1" x14ac:dyDescent="0.35">
      <c r="A112" s="94">
        <v>96</v>
      </c>
      <c r="B112" s="478">
        <f>VLOOKUP(A112,График!A:C,2,TRUE)</f>
        <v>0</v>
      </c>
      <c r="C112" s="332" t="str">
        <f>VLOOKUP(A112,График!A:D,3,TRUE)</f>
        <v>СЦ</v>
      </c>
      <c r="D112" s="331" t="e">
        <f>VLOOKUP(C112,'Список КК'!M:O,3,0)</f>
        <v>#N/A</v>
      </c>
      <c r="E112" s="336" t="e">
        <f>IF(ISTEXT(График!#REF!),График!#REF!,(CONCATENATE(TEXT(График!#REF!,"ч:мм"),"-",TEXT(График!#REF!,"ч:ММ"))))</f>
        <v>#REF!</v>
      </c>
      <c r="F112" s="336" t="e">
        <f>IF(ISTEXT(График!#REF!),График!#REF!,(CONCATENATE(TEXT(График!#REF!,"ч:мм"),"-",TEXT(График!#REF!,"ч:ММ"))))</f>
        <v>#REF!</v>
      </c>
      <c r="G112" s="336" t="e">
        <f>IF(ISTEXT(График!#REF!),График!#REF!,(CONCATENATE(TEXT(График!#REF!,"ч:мм"),"-",TEXT(График!#REF!,"ч:ММ"))))</f>
        <v>#REF!</v>
      </c>
      <c r="H112" s="336" t="e">
        <f>IF(ISTEXT(График!#REF!),График!#REF!,(CONCATENATE(TEXT(График!#REF!,"ч:мм"),"-",TEXT(График!#REF!,"ч:ММ"))))</f>
        <v>#REF!</v>
      </c>
      <c r="I112" s="336" t="e">
        <f>IF(ISTEXT(График!#REF!),График!#REF!,(CONCATENATE(TEXT(График!#REF!,"ч:мм"),"-",TEXT(График!#REF!,"ч:ММ"))))</f>
        <v>#REF!</v>
      </c>
      <c r="J112" s="336" t="e">
        <f>IF(ISTEXT(График!#REF!),График!#REF!,(CONCATENATE(TEXT(График!#REF!,"ч:мм"),"-",TEXT(График!#REF!,"ч:ММ"))))</f>
        <v>#REF!</v>
      </c>
      <c r="K112" s="336" t="e">
        <f>IF(ISTEXT(График!#REF!),График!#REF!,(CONCATENATE(TEXT(График!#REF!,"ч:мм"),"-",TEXT(График!#REF!,"ч:ММ"))))</f>
        <v>#REF!</v>
      </c>
      <c r="L112" s="336" t="e">
        <f>IF(ISTEXT(График!#REF!),График!#REF!,(CONCATENATE(TEXT(График!#REF!,"ч:мм"),"-",TEXT(График!#REF!,"ч:ММ"))))</f>
        <v>#REF!</v>
      </c>
      <c r="M112" s="336" t="e">
        <f>IF(ISTEXT(График!#REF!),График!#REF!,(CONCATENATE(TEXT(График!#REF!,"ч:мм"),"-",TEXT(График!#REF!,"ч:ММ"))))</f>
        <v>#REF!</v>
      </c>
      <c r="N112" s="336" t="e">
        <f>IF(ISTEXT(График!#REF!),График!#REF!,(CONCATENATE(TEXT(График!#REF!,"ч:мм"),"-",TEXT(График!#REF!,"ч:ММ"))))</f>
        <v>#REF!</v>
      </c>
      <c r="O112" s="336" t="e">
        <f>IF(ISTEXT(График!#REF!),График!#REF!,(CONCATENATE(TEXT(График!#REF!,"ч:мм"),"-",TEXT(График!#REF!,"ч:ММ"))))</f>
        <v>#REF!</v>
      </c>
      <c r="P112" s="336" t="e">
        <f>IF(ISTEXT(График!#REF!),График!#REF!,(CONCATENATE(TEXT(График!#REF!,"ч:мм"),"-",TEXT(График!#REF!,"ч:ММ"))))</f>
        <v>#REF!</v>
      </c>
      <c r="Q112" s="336" t="e">
        <f>IF(ISTEXT(График!#REF!),График!#REF!,(CONCATENATE(TEXT(График!#REF!,"ч:мм"),"-",TEXT(График!#REF!,"ч:ММ"))))</f>
        <v>#REF!</v>
      </c>
      <c r="R112" s="336" t="e">
        <f>IF(ISTEXT(График!#REF!),График!#REF!,(CONCATENATE(TEXT(График!#REF!,"ч:мм"),"-",TEXT(График!#REF!,"ч:ММ"))))</f>
        <v>#REF!</v>
      </c>
      <c r="S112" s="336" t="e">
        <f>IF(ISTEXT(График!#REF!),График!#REF!,(CONCATENATE(TEXT(График!#REF!,"ч:мм"),"-",TEXT(График!#REF!,"ч:ММ"))))</f>
        <v>#REF!</v>
      </c>
      <c r="T112" s="336" t="e">
        <f>IF(ISTEXT(График!#REF!),График!#REF!,(CONCATENATE(TEXT(График!#REF!,"ч:мм"),"-",TEXT(График!#REF!,"ч:ММ"))))</f>
        <v>#REF!</v>
      </c>
      <c r="U112" s="336" t="e">
        <f>IF(ISTEXT(График!#REF!),График!#REF!,(CONCATENATE(TEXT(График!#REF!,"ч:мм"),"-",TEXT(График!#REF!,"ч:ММ"))))</f>
        <v>#REF!</v>
      </c>
      <c r="V112" s="336" t="e">
        <f>IF(ISTEXT(График!#REF!),График!#REF!,(CONCATENATE(TEXT(График!#REF!,"ч:мм"),"-",TEXT(График!#REF!,"ч:ММ"))))</f>
        <v>#REF!</v>
      </c>
      <c r="W112" s="336" t="e">
        <f>IF(ISTEXT(График!#REF!),График!#REF!,(CONCATENATE(TEXT(График!#REF!,"ч:мм"),"-",TEXT(График!#REF!,"ч:ММ"))))</f>
        <v>#REF!</v>
      </c>
      <c r="X112" s="336" t="e">
        <f>IF(ISTEXT(График!#REF!),График!#REF!,(CONCATENATE(TEXT(График!#REF!,"ч:мм"),"-",TEXT(График!#REF!,"ч:ММ"))))</f>
        <v>#REF!</v>
      </c>
      <c r="Y112" s="336" t="e">
        <f>IF(ISTEXT(График!#REF!),График!#REF!,(CONCATENATE(TEXT(График!#REF!,"ч:мм"),"-",TEXT(График!#REF!,"ч:ММ"))))</f>
        <v>#REF!</v>
      </c>
      <c r="Z112" s="336" t="e">
        <f>IF(ISTEXT(График!#REF!),График!#REF!,(CONCATENATE(TEXT(График!#REF!,"ч:мм"),"-",TEXT(График!#REF!,"ч:ММ"))))</f>
        <v>#REF!</v>
      </c>
      <c r="AA112" s="336" t="e">
        <f>IF(ISTEXT(График!#REF!),График!#REF!,(CONCATENATE(TEXT(График!#REF!,"ч:мм"),"-",TEXT(График!#REF!,"ч:ММ"))))</f>
        <v>#REF!</v>
      </c>
      <c r="AB112" s="336" t="e">
        <f>IF(ISTEXT(График!#REF!),График!#REF!,(CONCATENATE(TEXT(График!#REF!,"ч:мм"),"-",TEXT(График!#REF!,"ч:ММ"))))</f>
        <v>#REF!</v>
      </c>
      <c r="AC112" s="336" t="e">
        <f>IF(ISTEXT(График!#REF!),График!#REF!,(CONCATENATE(TEXT(График!#REF!,"ч:мм"),"-",TEXT(График!#REF!,"ч:ММ"))))</f>
        <v>#REF!</v>
      </c>
      <c r="AD112" s="336" t="e">
        <f>IF(ISTEXT(График!#REF!),График!#REF!,(CONCATENATE(TEXT(График!#REF!,"ч:мм"),"-",TEXT(График!#REF!,"ч:ММ"))))</f>
        <v>#REF!</v>
      </c>
      <c r="AE112" s="336" t="e">
        <f>IF(ISTEXT(График!#REF!),График!#REF!,(CONCATENATE(TEXT(График!#REF!,"ч:мм"),"-",TEXT(График!#REF!,"ч:ММ"))))</f>
        <v>#REF!</v>
      </c>
      <c r="AF112" s="336" t="e">
        <f>IF(ISTEXT(График!#REF!),График!#REF!,(CONCATENATE(TEXT(График!#REF!,"ч:мм"),"-",TEXT(График!#REF!,"ч:ММ"))))</f>
        <v>#REF!</v>
      </c>
      <c r="AG112" s="336" t="e">
        <f>IF(ISTEXT(График!#REF!),График!#REF!,(CONCATENATE(TEXT(График!#REF!,"ч:мм"),"-",TEXT(График!#REF!,"ч:ММ"))))</f>
        <v>#REF!</v>
      </c>
      <c r="AH112" s="336" t="e">
        <f>IF(ISTEXT(График!#REF!),График!#REF!,(CONCATENATE(TEXT(График!#REF!,"ч:мм"),"-",TEXT(График!#REF!,"ч:ММ"))))</f>
        <v>#REF!</v>
      </c>
      <c r="AI112" s="336" t="e">
        <f>IF(ISTEXT(График!#REF!),График!#REF!,(CONCATENATE(TEXT(График!#REF!,"ч:мм"),"-",TEXT(График!#REF!,"ч:ММ"))))</f>
        <v>#REF!</v>
      </c>
      <c r="AJ112" s="98"/>
      <c r="AK112" s="397"/>
    </row>
    <row r="113" spans="1:37" ht="44.25" thickBot="1" x14ac:dyDescent="0.35">
      <c r="A113" s="94">
        <v>97</v>
      </c>
      <c r="B113" s="478">
        <f>VLOOKUP(A113,График!A:C,2,TRUE)</f>
        <v>0</v>
      </c>
      <c r="C113" s="332" t="str">
        <f>VLOOKUP(A113,График!A:D,3,TRUE)</f>
        <v>Инфо</v>
      </c>
      <c r="D113" s="331" t="e">
        <f>VLOOKUP(C113,'Список КК'!M:O,3,0)</f>
        <v>#N/A</v>
      </c>
      <c r="E113" s="336" t="str">
        <f>IF(ISTEXT(График!G96),График!G96,(CONCATENATE(TEXT(График!G96,"ч:мм"),"-",TEXT(График!H96,"ч:ММ"))))</f>
        <v>0:00-0:00</v>
      </c>
      <c r="F113" s="336" t="str">
        <f>IF(ISTEXT(График!J96),График!J96,(CONCATENATE(TEXT(График!J96,"ч:мм"),"-",TEXT(График!K96,"ч:ММ"))))</f>
        <v>0:00-0:00</v>
      </c>
      <c r="G113" s="336" t="str">
        <f>IF(ISTEXT(График!M96),График!M96,(CONCATENATE(TEXT(График!M96,"ч:мм"),"-",TEXT(График!N96,"ч:ММ"))))</f>
        <v>0:00-0:00</v>
      </c>
      <c r="H113" s="336" t="str">
        <f>IF(ISTEXT(График!P96),График!P96,(CONCATENATE(TEXT(График!P96,"ч:мм"),"-",TEXT(График!Q96,"ч:ММ"))))</f>
        <v>0:00-0:00</v>
      </c>
      <c r="I113" s="336" t="str">
        <f>IF(ISTEXT(График!S96),График!S96,(CONCATENATE(TEXT(График!S96,"ч:мм"),"-",TEXT(График!T96,"ч:ММ"))))</f>
        <v>0:00-0:00</v>
      </c>
      <c r="J113" s="336" t="str">
        <f>IF(ISTEXT(График!V96),График!V96,(CONCATENATE(TEXT(График!V96,"ч:мм"),"-",TEXT(График!W96,"ч:ММ"))))</f>
        <v>0:00-0:00</v>
      </c>
      <c r="K113" s="336" t="str">
        <f>IF(ISTEXT(График!Y96),График!Y96,(CONCATENATE(TEXT(График!Y96,"ч:мм"),"-",TEXT(График!Z96,"ч:ММ"))))</f>
        <v>0:00-0:00</v>
      </c>
      <c r="L113" s="336" t="str">
        <f>IF(ISTEXT(График!AB96),График!AB96,(CONCATENATE(TEXT(График!AB96,"ч:мм"),"-",TEXT(График!AC96,"ч:ММ"))))</f>
        <v>0:00-0:00</v>
      </c>
      <c r="M113" s="336" t="str">
        <f>IF(ISTEXT(График!AE96),График!AE96,(CONCATENATE(TEXT(График!AE96,"ч:мм"),"-",TEXT(График!AF96,"ч:ММ"))))</f>
        <v>0:00-0:00</v>
      </c>
      <c r="N113" s="336" t="str">
        <f>IF(ISTEXT(График!AH96),График!AH96,(CONCATENATE(TEXT(График!AH96,"ч:мм"),"-",TEXT(График!AI96,"ч:ММ"))))</f>
        <v>0:00-0:00</v>
      </c>
      <c r="O113" s="336" t="str">
        <f>IF(ISTEXT(График!AK96),График!AK96,(CONCATENATE(TEXT(График!AK96,"ч:мм"),"-",TEXT(График!AL96,"ч:ММ"))))</f>
        <v>0:00-0:00</v>
      </c>
      <c r="P113" s="336" t="str">
        <f>IF(ISTEXT(График!AN96),График!AN96,(CONCATENATE(TEXT(График!AN96,"ч:мм"),"-",TEXT(График!AO96,"ч:ММ"))))</f>
        <v>0:00-0:00</v>
      </c>
      <c r="Q113" s="336" t="str">
        <f>IF(ISTEXT(График!AQ96),График!AQ96,(CONCATENATE(TEXT(График!AQ96,"ч:мм"),"-",TEXT(График!AR96,"ч:ММ"))))</f>
        <v>0:00-0:00</v>
      </c>
      <c r="R113" s="336" t="str">
        <f>IF(ISTEXT(График!AT96),График!AT96,(CONCATENATE(TEXT(График!AT96,"ч:мм"),"-",TEXT(График!AU96,"ч:ММ"))))</f>
        <v>0:00-0:00</v>
      </c>
      <c r="S113" s="336" t="str">
        <f>IF(ISTEXT(График!AW96),График!AW96,(CONCATENATE(TEXT(График!AW96,"ч:мм"),"-",TEXT(График!AX96,"ч:ММ"))))</f>
        <v>0:00-0:00</v>
      </c>
      <c r="T113" s="336" t="str">
        <f>IF(ISTEXT(График!AZ96),График!AZ96,(CONCATENATE(TEXT(График!AZ96,"ч:мм"),"-",TEXT(График!BA96,"ч:ММ"))))</f>
        <v>0:00-0:00</v>
      </c>
      <c r="U113" s="336" t="str">
        <f>IF(ISTEXT(График!BC96),График!BC96,(CONCATENATE(TEXT(График!BC96,"ч:мм"),"-",TEXT(График!BD96,"ч:ММ"))))</f>
        <v>0:00-0:00</v>
      </c>
      <c r="V113" s="336" t="str">
        <f>IF(ISTEXT(График!BF96),График!BF96,(CONCATENATE(TEXT(График!BF96,"ч:мм"),"-",TEXT(График!BG96,"ч:ММ"))))</f>
        <v>0:00-0:00</v>
      </c>
      <c r="W113" s="336" t="str">
        <f>IF(ISTEXT(График!BI96),График!BI96,(CONCATENATE(TEXT(График!BI96,"ч:мм"),"-",TEXT(График!BJ96,"ч:ММ"))))</f>
        <v>0:00-0:00</v>
      </c>
      <c r="X113" s="336" t="str">
        <f>IF(ISTEXT(График!BL96),График!BL96,(CONCATENATE(TEXT(График!BL96,"ч:мм"),"-",TEXT(График!BM96,"ч:ММ"))))</f>
        <v>0:00-0:00</v>
      </c>
      <c r="Y113" s="336" t="str">
        <f>IF(ISTEXT(График!BO96),График!BO96,(CONCATENATE(TEXT(График!BO96,"ч:мм"),"-",TEXT(График!BP96,"ч:ММ"))))</f>
        <v>0:00-0:00</v>
      </c>
      <c r="Z113" s="336" t="str">
        <f>IF(ISTEXT(График!BR96),График!BR96,(CONCATENATE(TEXT(График!BR96,"ч:мм"),"-",TEXT(График!BS96,"ч:ММ"))))</f>
        <v>0:00-0:00</v>
      </c>
      <c r="AA113" s="336" t="str">
        <f>IF(ISTEXT(График!BU96),График!BU96,(CONCATENATE(TEXT(График!BU96,"ч:мм"),"-",TEXT(График!BV96,"ч:ММ"))))</f>
        <v>0:00-0:00</v>
      </c>
      <c r="AB113" s="336" t="str">
        <f>IF(ISTEXT(График!BX96),График!BX96,(CONCATENATE(TEXT(График!BX96,"ч:мм"),"-",TEXT(График!BY96,"ч:ММ"))))</f>
        <v>0:00-0:00</v>
      </c>
      <c r="AC113" s="336" t="str">
        <f>IF(ISTEXT(График!CA96),График!CA96,(CONCATENATE(TEXT(График!CA96,"ч:мм"),"-",TEXT(График!CB96,"ч:ММ"))))</f>
        <v>0:00-0:00</v>
      </c>
      <c r="AD113" s="336" t="str">
        <f>IF(ISTEXT(График!CD96),График!CD96,(CONCATENATE(TEXT(График!CD96,"ч:мм"),"-",TEXT(График!CE96,"ч:ММ"))))</f>
        <v>0:00-0:00</v>
      </c>
      <c r="AE113" s="336" t="str">
        <f>IF(ISTEXT(График!CG96),График!CG96,(CONCATENATE(TEXT(График!CG96,"ч:мм"),"-",TEXT(График!CH96,"ч:ММ"))))</f>
        <v>0:00-0:00</v>
      </c>
      <c r="AF113" s="336" t="str">
        <f>IF(ISTEXT(График!CJ96),График!CJ96,(CONCATENATE(TEXT(График!CJ96,"ч:мм"),"-",TEXT(График!CK96,"ч:ММ"))))</f>
        <v>0:00-0:00</v>
      </c>
      <c r="AG113" s="336" t="str">
        <f>IF(ISTEXT(График!CM96),График!CM96,(CONCATENATE(TEXT(График!CM96,"ч:мм"),"-",TEXT(График!CN96,"ч:ММ"))))</f>
        <v>0:00-0:00</v>
      </c>
      <c r="AH113" s="336" t="str">
        <f>IF(ISTEXT(График!CP96),График!CP96,(CONCATENATE(TEXT(График!CP96,"ч:мм"),"-",TEXT(График!CQ96,"ч:ММ"))))</f>
        <v>0:00-0:00</v>
      </c>
      <c r="AI113" s="336" t="str">
        <f>IF(ISTEXT(График!CS96),График!CS96,(CONCATENATE(TEXT(График!CS96,"ч:мм"),"-",TEXT(График!CT96,"ч:ММ"))))</f>
        <v>0:00-0:00</v>
      </c>
      <c r="AJ113" s="98"/>
      <c r="AK113" s="397"/>
    </row>
    <row r="114" spans="1:37" ht="44.25" thickBot="1" x14ac:dyDescent="0.35">
      <c r="A114" s="94">
        <v>98</v>
      </c>
      <c r="B114" s="478">
        <f>VLOOKUP(A114,График!A:C,2,TRUE)</f>
        <v>0</v>
      </c>
      <c r="C114" s="332" t="str">
        <f>VLOOKUP(A114,График!A:D,3,TRUE)</f>
        <v>ОРКК+СВЕРКА</v>
      </c>
      <c r="D114" s="331" t="e">
        <f>VLOOKUP(C114,'Список КК'!M:O,3,0)</f>
        <v>#N/A</v>
      </c>
      <c r="E114" s="336" t="str">
        <f>IF(ISTEXT(График!G97),График!G97,(CONCATENATE(TEXT(График!G97,"ч:мм"),"-",TEXT(График!H97,"ч:ММ"))))</f>
        <v>0:00-0:00</v>
      </c>
      <c r="F114" s="336" t="str">
        <f>IF(ISTEXT(График!J97),График!J97,(CONCATENATE(TEXT(График!J97,"ч:мм"),"-",TEXT(График!K97,"ч:ММ"))))</f>
        <v>0:00-0:00</v>
      </c>
      <c r="G114" s="336" t="str">
        <f>IF(ISTEXT(График!M97),График!M97,(CONCATENATE(TEXT(График!M97,"ч:мм"),"-",TEXT(График!N97,"ч:ММ"))))</f>
        <v>0:00-0:00</v>
      </c>
      <c r="H114" s="336" t="str">
        <f>IF(ISTEXT(График!P97),График!P97,(CONCATENATE(TEXT(График!P97,"ч:мм"),"-",TEXT(График!Q97,"ч:ММ"))))</f>
        <v>0:00-0:00</v>
      </c>
      <c r="I114" s="336" t="str">
        <f>IF(ISTEXT(График!S97),График!S97,(CONCATENATE(TEXT(График!S97,"ч:мм"),"-",TEXT(График!T97,"ч:ММ"))))</f>
        <v>0:00-0:00</v>
      </c>
      <c r="J114" s="336" t="str">
        <f>IF(ISTEXT(График!V97),График!V97,(CONCATENATE(TEXT(График!V97,"ч:мм"),"-",TEXT(График!W97,"ч:ММ"))))</f>
        <v>0:00-0:00</v>
      </c>
      <c r="K114" s="336" t="str">
        <f>IF(ISTEXT(График!Y97),График!Y97,(CONCATENATE(TEXT(График!Y97,"ч:мм"),"-",TEXT(График!Z97,"ч:ММ"))))</f>
        <v>0:00-0:00</v>
      </c>
      <c r="L114" s="336" t="str">
        <f>IF(ISTEXT(График!AB97),График!AB97,(CONCATENATE(TEXT(График!AB97,"ч:мм"),"-",TEXT(График!AC97,"ч:ММ"))))</f>
        <v>0:00-0:00</v>
      </c>
      <c r="M114" s="336" t="str">
        <f>IF(ISTEXT(График!AE97),График!AE97,(CONCATENATE(TEXT(График!AE97,"ч:мм"),"-",TEXT(График!AF97,"ч:ММ"))))</f>
        <v>0:00-0:00</v>
      </c>
      <c r="N114" s="336" t="str">
        <f>IF(ISTEXT(График!AH97),График!AH97,(CONCATENATE(TEXT(График!AH97,"ч:мм"),"-",TEXT(График!AI97,"ч:ММ"))))</f>
        <v>0:00-0:00</v>
      </c>
      <c r="O114" s="336" t="str">
        <f>IF(ISTEXT(График!AK97),График!AK97,(CONCATENATE(TEXT(График!AK97,"ч:мм"),"-",TEXT(График!AL97,"ч:ММ"))))</f>
        <v>0:00-0:00</v>
      </c>
      <c r="P114" s="336" t="str">
        <f>IF(ISTEXT(График!AN97),График!AN97,(CONCATENATE(TEXT(График!AN97,"ч:мм"),"-",TEXT(График!AO97,"ч:ММ"))))</f>
        <v>0:00-0:00</v>
      </c>
      <c r="Q114" s="336" t="str">
        <f>IF(ISTEXT(График!AQ97),График!AQ97,(CONCATENATE(TEXT(График!AQ97,"ч:мм"),"-",TEXT(График!AR97,"ч:ММ"))))</f>
        <v>0:00-0:00</v>
      </c>
      <c r="R114" s="336" t="str">
        <f>IF(ISTEXT(График!AT97),График!AT97,(CONCATENATE(TEXT(График!AT97,"ч:мм"),"-",TEXT(График!AU97,"ч:ММ"))))</f>
        <v>0:00-0:00</v>
      </c>
      <c r="S114" s="336" t="str">
        <f>IF(ISTEXT(График!AW97),График!AW97,(CONCATENATE(TEXT(График!AW97,"ч:мм"),"-",TEXT(График!AX97,"ч:ММ"))))</f>
        <v>0:00-0:00</v>
      </c>
      <c r="T114" s="336" t="str">
        <f>IF(ISTEXT(График!AZ97),График!AZ97,(CONCATENATE(TEXT(График!AZ97,"ч:мм"),"-",TEXT(График!BA97,"ч:ММ"))))</f>
        <v>0:00-0:00</v>
      </c>
      <c r="U114" s="336" t="str">
        <f>IF(ISTEXT(График!BC97),График!BC97,(CONCATENATE(TEXT(График!BC97,"ч:мм"),"-",TEXT(График!BD97,"ч:ММ"))))</f>
        <v>0:00-0:00</v>
      </c>
      <c r="V114" s="336" t="str">
        <f>IF(ISTEXT(График!BF97),График!BF97,(CONCATENATE(TEXT(График!BF97,"ч:мм"),"-",TEXT(График!BG97,"ч:ММ"))))</f>
        <v>0:00-0:00</v>
      </c>
      <c r="W114" s="336" t="str">
        <f>IF(ISTEXT(График!BI97),График!BI97,(CONCATENATE(TEXT(График!BI97,"ч:мм"),"-",TEXT(График!BJ97,"ч:ММ"))))</f>
        <v>0:00-0:00</v>
      </c>
      <c r="X114" s="336" t="str">
        <f>IF(ISTEXT(График!BL97),График!BL97,(CONCATENATE(TEXT(График!BL97,"ч:мм"),"-",TEXT(График!BM97,"ч:ММ"))))</f>
        <v>0:00-0:00</v>
      </c>
      <c r="Y114" s="336" t="str">
        <f>IF(ISTEXT(График!BO97),График!BO97,(CONCATENATE(TEXT(График!BO97,"ч:мм"),"-",TEXT(График!BP97,"ч:ММ"))))</f>
        <v>0:00-0:00</v>
      </c>
      <c r="Z114" s="336" t="str">
        <f>IF(ISTEXT(График!BR97),График!BR97,(CONCATENATE(TEXT(График!BR97,"ч:мм"),"-",TEXT(График!BS97,"ч:ММ"))))</f>
        <v>0:00-0:00</v>
      </c>
      <c r="AA114" s="336" t="str">
        <f>IF(ISTEXT(График!BU97),График!BU97,(CONCATENATE(TEXT(График!BU97,"ч:мм"),"-",TEXT(График!BV97,"ч:ММ"))))</f>
        <v>0:00-0:00</v>
      </c>
      <c r="AB114" s="336" t="str">
        <f>IF(ISTEXT(График!BX97),График!BX97,(CONCATENATE(TEXT(График!BX97,"ч:мм"),"-",TEXT(График!BY97,"ч:ММ"))))</f>
        <v>0:00-0:00</v>
      </c>
      <c r="AC114" s="336" t="str">
        <f>IF(ISTEXT(График!CA97),График!CA97,(CONCATENATE(TEXT(График!CA97,"ч:мм"),"-",TEXT(График!CB97,"ч:ММ"))))</f>
        <v>0:00-0:00</v>
      </c>
      <c r="AD114" s="336" t="str">
        <f>IF(ISTEXT(График!CD97),График!CD97,(CONCATENATE(TEXT(График!CD97,"ч:мм"),"-",TEXT(График!CE97,"ч:ММ"))))</f>
        <v>0:00-0:00</v>
      </c>
      <c r="AE114" s="336" t="str">
        <f>IF(ISTEXT(График!CG97),График!CG97,(CONCATENATE(TEXT(График!CG97,"ч:мм"),"-",TEXT(График!CH97,"ч:ММ"))))</f>
        <v>0:00-0:00</v>
      </c>
      <c r="AF114" s="336" t="str">
        <f>IF(ISTEXT(График!CJ97),График!CJ97,(CONCATENATE(TEXT(График!CJ97,"ч:мм"),"-",TEXT(График!CK97,"ч:ММ"))))</f>
        <v>0:00-0:00</v>
      </c>
      <c r="AG114" s="336" t="str">
        <f>IF(ISTEXT(График!CM97),График!CM97,(CONCATENATE(TEXT(График!CM97,"ч:мм"),"-",TEXT(График!CN97,"ч:ММ"))))</f>
        <v>0:00-0:00</v>
      </c>
      <c r="AH114" s="336" t="str">
        <f>IF(ISTEXT(График!CP97),График!CP97,(CONCATENATE(TEXT(График!CP97,"ч:мм"),"-",TEXT(График!CQ97,"ч:ММ"))))</f>
        <v>0:00-0:00</v>
      </c>
      <c r="AI114" s="336" t="str">
        <f>IF(ISTEXT(График!CS97),График!CS97,(CONCATENATE(TEXT(График!CS97,"ч:мм"),"-",TEXT(График!CT97,"ч:ММ"))))</f>
        <v>0:00-0:00</v>
      </c>
      <c r="AJ114" s="98"/>
      <c r="AK114" s="397"/>
    </row>
    <row r="115" spans="1:37" ht="44.25" thickBot="1" x14ac:dyDescent="0.35">
      <c r="A115" s="94">
        <v>99</v>
      </c>
      <c r="B115" s="478">
        <f>VLOOKUP(A115,График!A:C,2,TRUE)</f>
        <v>0</v>
      </c>
      <c r="C115" s="332" t="str">
        <f>VLOOKUP(A115,График!A:D,3,TRUE)</f>
        <v>СПЕЦ+ДОСТ(2 чел)</v>
      </c>
      <c r="D115" s="331" t="e">
        <f>VLOOKUP(C115,'Список КК'!M:O,3,0)</f>
        <v>#N/A</v>
      </c>
      <c r="E115" s="336" t="str">
        <f>IF(ISTEXT(График!G98),График!G98,(CONCATENATE(TEXT(График!G98,"ч:мм"),"-",TEXT(График!H98,"ч:ММ"))))</f>
        <v>0:00-0:00</v>
      </c>
      <c r="F115" s="336" t="str">
        <f>IF(ISTEXT(График!J98),График!J98,(CONCATENATE(TEXT(График!J98,"ч:мм"),"-",TEXT(График!K98,"ч:ММ"))))</f>
        <v>0:00-0:00</v>
      </c>
      <c r="G115" s="336" t="str">
        <f>IF(ISTEXT(График!M98),График!M98,(CONCATENATE(TEXT(График!M98,"ч:мм"),"-",TEXT(График!N98,"ч:ММ"))))</f>
        <v>0:00-0:00</v>
      </c>
      <c r="H115" s="336" t="str">
        <f>IF(ISTEXT(График!P98),График!P98,(CONCATENATE(TEXT(График!P98,"ч:мм"),"-",TEXT(График!Q98,"ч:ММ"))))</f>
        <v>0:00-0:00</v>
      </c>
      <c r="I115" s="336" t="str">
        <f>IF(ISTEXT(График!S98),График!S98,(CONCATENATE(TEXT(График!S98,"ч:мм"),"-",TEXT(График!T98,"ч:ММ"))))</f>
        <v>0:00-0:00</v>
      </c>
      <c r="J115" s="336" t="str">
        <f>IF(ISTEXT(График!V98),График!V98,(CONCATENATE(TEXT(График!V98,"ч:мм"),"-",TEXT(График!W98,"ч:ММ"))))</f>
        <v>0:00-0:00</v>
      </c>
      <c r="K115" s="336" t="str">
        <f>IF(ISTEXT(График!Y98),График!Y98,(CONCATENATE(TEXT(График!Y98,"ч:мм"),"-",TEXT(График!Z98,"ч:ММ"))))</f>
        <v>0:00-0:00</v>
      </c>
      <c r="L115" s="336" t="str">
        <f>IF(ISTEXT(График!AB98),График!AB98,(CONCATENATE(TEXT(График!AB98,"ч:мм"),"-",TEXT(График!AC98,"ч:ММ"))))</f>
        <v>0:00-0:00</v>
      </c>
      <c r="M115" s="336" t="str">
        <f>IF(ISTEXT(График!AE98),График!AE98,(CONCATENATE(TEXT(График!AE98,"ч:мм"),"-",TEXT(График!AF98,"ч:ММ"))))</f>
        <v>0:00-0:00</v>
      </c>
      <c r="N115" s="336" t="str">
        <f>IF(ISTEXT(График!AH98),График!AH98,(CONCATENATE(TEXT(График!AH98,"ч:мм"),"-",TEXT(График!AI98,"ч:ММ"))))</f>
        <v>0:00-0:00</v>
      </c>
      <c r="O115" s="336" t="str">
        <f>IF(ISTEXT(График!AK98),График!AK98,(CONCATENATE(TEXT(График!AK98,"ч:мм"),"-",TEXT(График!AL98,"ч:ММ"))))</f>
        <v>0:00-0:00</v>
      </c>
      <c r="P115" s="336" t="str">
        <f>IF(ISTEXT(График!AN98),График!AN98,(CONCATENATE(TEXT(График!AN98,"ч:мм"),"-",TEXT(График!AO98,"ч:ММ"))))</f>
        <v>0:00-0:00</v>
      </c>
      <c r="Q115" s="336" t="str">
        <f>IF(ISTEXT(График!AQ98),График!AQ98,(CONCATENATE(TEXT(График!AQ98,"ч:мм"),"-",TEXT(График!AR98,"ч:ММ"))))</f>
        <v>0:00-0:00</v>
      </c>
      <c r="R115" s="336" t="str">
        <f>IF(ISTEXT(График!AT98),График!AT98,(CONCATENATE(TEXT(График!AT98,"ч:мм"),"-",TEXT(График!AU98,"ч:ММ"))))</f>
        <v>0:00-0:00</v>
      </c>
      <c r="S115" s="336" t="str">
        <f>IF(ISTEXT(График!AW98),График!AW98,(CONCATENATE(TEXT(График!AW98,"ч:мм"),"-",TEXT(График!AX98,"ч:ММ"))))</f>
        <v>0:00-0:00</v>
      </c>
      <c r="T115" s="336" t="str">
        <f>IF(ISTEXT(График!AZ98),График!AZ98,(CONCATENATE(TEXT(График!AZ98,"ч:мм"),"-",TEXT(График!BA98,"ч:ММ"))))</f>
        <v>0:00-0:00</v>
      </c>
      <c r="U115" s="336" t="str">
        <f>IF(ISTEXT(График!BC98),График!BC98,(CONCATENATE(TEXT(График!BC98,"ч:мм"),"-",TEXT(График!BD98,"ч:ММ"))))</f>
        <v>0:00-0:00</v>
      </c>
      <c r="V115" s="336" t="str">
        <f>IF(ISTEXT(График!BF98),График!BF98,(CONCATENATE(TEXT(График!BF98,"ч:мм"),"-",TEXT(График!BG98,"ч:ММ"))))</f>
        <v>0:00-0:00</v>
      </c>
      <c r="W115" s="336" t="str">
        <f>IF(ISTEXT(График!BI98),График!BI98,(CONCATENATE(TEXT(График!BI98,"ч:мм"),"-",TEXT(График!BJ98,"ч:ММ"))))</f>
        <v>0:00-0:00</v>
      </c>
      <c r="X115" s="336" t="str">
        <f>IF(ISTEXT(График!BL98),График!BL98,(CONCATENATE(TEXT(График!BL98,"ч:мм"),"-",TEXT(График!BM98,"ч:ММ"))))</f>
        <v>0:00-0:00</v>
      </c>
      <c r="Y115" s="336" t="str">
        <f>IF(ISTEXT(График!BO98),График!BO98,(CONCATENATE(TEXT(График!BO98,"ч:мм"),"-",TEXT(График!BP98,"ч:ММ"))))</f>
        <v>0:00-0:00</v>
      </c>
      <c r="Z115" s="336" t="str">
        <f>IF(ISTEXT(График!BR98),График!BR98,(CONCATENATE(TEXT(График!BR98,"ч:мм"),"-",TEXT(График!BS98,"ч:ММ"))))</f>
        <v>0:00-0:00</v>
      </c>
      <c r="AA115" s="336" t="str">
        <f>IF(ISTEXT(График!BU98),График!BU98,(CONCATENATE(TEXT(График!BU98,"ч:мм"),"-",TEXT(График!BV98,"ч:ММ"))))</f>
        <v>0:00-0:00</v>
      </c>
      <c r="AB115" s="336" t="str">
        <f>IF(ISTEXT(График!BX98),График!BX98,(CONCATENATE(TEXT(График!BX98,"ч:мм"),"-",TEXT(График!BY98,"ч:ММ"))))</f>
        <v>0:00-0:00</v>
      </c>
      <c r="AC115" s="336" t="str">
        <f>IF(ISTEXT(График!CA98),График!CA98,(CONCATENATE(TEXT(График!CA98,"ч:мм"),"-",TEXT(График!CB98,"ч:ММ"))))</f>
        <v>0:00-0:00</v>
      </c>
      <c r="AD115" s="336" t="str">
        <f>IF(ISTEXT(График!CD98),График!CD98,(CONCATENATE(TEXT(График!CD98,"ч:мм"),"-",TEXT(График!CE98,"ч:ММ"))))</f>
        <v>0:00-0:00</v>
      </c>
      <c r="AE115" s="336" t="str">
        <f>IF(ISTEXT(График!CG98),График!CG98,(CONCATENATE(TEXT(График!CG98,"ч:мм"),"-",TEXT(График!CH98,"ч:ММ"))))</f>
        <v>0:00-0:00</v>
      </c>
      <c r="AF115" s="336" t="str">
        <f>IF(ISTEXT(График!CJ98),График!CJ98,(CONCATENATE(TEXT(График!CJ98,"ч:мм"),"-",TEXT(График!CK98,"ч:ММ"))))</f>
        <v>0:00-0:00</v>
      </c>
      <c r="AG115" s="336" t="str">
        <f>IF(ISTEXT(График!CM98),График!CM98,(CONCATENATE(TEXT(График!CM98,"ч:мм"),"-",TEXT(График!CN98,"ч:ММ"))))</f>
        <v>0:00-0:00</v>
      </c>
      <c r="AH115" s="336" t="str">
        <f>IF(ISTEXT(График!CP98),График!CP98,(CONCATENATE(TEXT(График!CP98,"ч:мм"),"-",TEXT(График!CQ98,"ч:ММ"))))</f>
        <v>0:00-0:00</v>
      </c>
      <c r="AI115" s="336" t="str">
        <f>IF(ISTEXT(График!CS98),График!CS98,(CONCATENATE(TEXT(График!CS98,"ч:мм"),"-",TEXT(График!CT98,"ч:ММ"))))</f>
        <v>0:00-0:00</v>
      </c>
      <c r="AJ115" s="98"/>
      <c r="AK115" s="397"/>
    </row>
    <row r="116" spans="1:37" ht="44.25" thickBot="1" x14ac:dyDescent="0.35">
      <c r="A116" s="94">
        <v>100</v>
      </c>
      <c r="B116" s="478">
        <f>VLOOKUP(A116,График!A:C,2,TRUE)</f>
        <v>0</v>
      </c>
      <c r="C116" s="332" t="str">
        <f>VLOOKUP(A116,График!A:D,3,TRUE)</f>
        <v>"НЕ РАССЧИТЫВАТЬ НА НИХ"</v>
      </c>
      <c r="D116" s="331" t="e">
        <f>VLOOKUP(C116,'Список КК'!M:O,3,0)</f>
        <v>#N/A</v>
      </c>
      <c r="E116" s="336" t="str">
        <f>IF(ISTEXT(График!G99),График!G99,(CONCATENATE(TEXT(График!G99,"ч:мм"),"-",TEXT(График!H99,"ч:ММ"))))</f>
        <v>0:00-0:00</v>
      </c>
      <c r="F116" s="336" t="str">
        <f>IF(ISTEXT(График!J99),График!J99,(CONCATENATE(TEXT(График!J99,"ч:мм"),"-",TEXT(График!K99,"ч:ММ"))))</f>
        <v>0:00-0:00</v>
      </c>
      <c r="G116" s="336" t="str">
        <f>IF(ISTEXT(График!M99),График!M99,(CONCATENATE(TEXT(График!M99,"ч:мм"),"-",TEXT(График!N99,"ч:ММ"))))</f>
        <v>0:00-0:00</v>
      </c>
      <c r="H116" s="336" t="str">
        <f>IF(ISTEXT(График!P99),График!P99,(CONCATENATE(TEXT(График!P99,"ч:мм"),"-",TEXT(График!Q99,"ч:ММ"))))</f>
        <v>0:00-0:00</v>
      </c>
      <c r="I116" s="336" t="str">
        <f>IF(ISTEXT(График!S99),График!S99,(CONCATENATE(TEXT(График!S99,"ч:мм"),"-",TEXT(График!T99,"ч:ММ"))))</f>
        <v>0:00-0:00</v>
      </c>
      <c r="J116" s="336" t="str">
        <f>IF(ISTEXT(График!V99),График!V99,(CONCATENATE(TEXT(График!V99,"ч:мм"),"-",TEXT(График!W99,"ч:ММ"))))</f>
        <v>0:00-0:00</v>
      </c>
      <c r="K116" s="336" t="str">
        <f>IF(ISTEXT(График!Y99),График!Y99,(CONCATENATE(TEXT(График!Y99,"ч:мм"),"-",TEXT(График!Z99,"ч:ММ"))))</f>
        <v>0:00-0:00</v>
      </c>
      <c r="L116" s="336" t="str">
        <f>IF(ISTEXT(График!AB99),График!AB99,(CONCATENATE(TEXT(График!AB99,"ч:мм"),"-",TEXT(График!AC99,"ч:ММ"))))</f>
        <v>0:00-0:00</v>
      </c>
      <c r="M116" s="336" t="str">
        <f>IF(ISTEXT(График!AE99),График!AE99,(CONCATENATE(TEXT(График!AE99,"ч:мм"),"-",TEXT(График!AF99,"ч:ММ"))))</f>
        <v>0:00-0:00</v>
      </c>
      <c r="N116" s="336" t="str">
        <f>IF(ISTEXT(График!AH99),График!AH99,(CONCATENATE(TEXT(График!AH99,"ч:мм"),"-",TEXT(График!AI99,"ч:ММ"))))</f>
        <v>0:00-0:00</v>
      </c>
      <c r="O116" s="336" t="str">
        <f>IF(ISTEXT(График!AK99),График!AK99,(CONCATENATE(TEXT(График!AK99,"ч:мм"),"-",TEXT(График!AL99,"ч:ММ"))))</f>
        <v>0:00-0:00</v>
      </c>
      <c r="P116" s="336" t="str">
        <f>IF(ISTEXT(График!AN99),График!AN99,(CONCATENATE(TEXT(График!AN99,"ч:мм"),"-",TEXT(График!AO99,"ч:ММ"))))</f>
        <v>0:00-0:00</v>
      </c>
      <c r="Q116" s="336" t="str">
        <f>IF(ISTEXT(График!AQ99),График!AQ99,(CONCATENATE(TEXT(График!AQ99,"ч:мм"),"-",TEXT(График!AR99,"ч:ММ"))))</f>
        <v>0:00-0:00</v>
      </c>
      <c r="R116" s="336" t="str">
        <f>IF(ISTEXT(График!AT99),График!AT99,(CONCATENATE(TEXT(График!AT99,"ч:мм"),"-",TEXT(График!AU99,"ч:ММ"))))</f>
        <v>0:00-0:00</v>
      </c>
      <c r="S116" s="336" t="str">
        <f>IF(ISTEXT(График!AW99),График!AW99,(CONCATENATE(TEXT(График!AW99,"ч:мм"),"-",TEXT(График!AX99,"ч:ММ"))))</f>
        <v>0:00-0:00</v>
      </c>
      <c r="T116" s="336" t="str">
        <f>IF(ISTEXT(График!AZ99),График!AZ99,(CONCATENATE(TEXT(График!AZ99,"ч:мм"),"-",TEXT(График!BA99,"ч:ММ"))))</f>
        <v>0:00-0:00</v>
      </c>
      <c r="U116" s="336" t="str">
        <f>IF(ISTEXT(График!BC99),График!BC99,(CONCATENATE(TEXT(График!BC99,"ч:мм"),"-",TEXT(График!BD99,"ч:ММ"))))</f>
        <v>0:00-0:00</v>
      </c>
      <c r="V116" s="336" t="str">
        <f>IF(ISTEXT(График!BF99),График!BF99,(CONCATENATE(TEXT(График!BF99,"ч:мм"),"-",TEXT(График!BG99,"ч:ММ"))))</f>
        <v>0:00-0:00</v>
      </c>
      <c r="W116" s="336" t="str">
        <f>IF(ISTEXT(График!BI99),График!BI99,(CONCATENATE(TEXT(График!BI99,"ч:мм"),"-",TEXT(График!BJ99,"ч:ММ"))))</f>
        <v>0:00-0:00</v>
      </c>
      <c r="X116" s="336" t="str">
        <f>IF(ISTEXT(График!BL99),График!BL99,(CONCATENATE(TEXT(График!BL99,"ч:мм"),"-",TEXT(График!BM99,"ч:ММ"))))</f>
        <v>0:00-0:00</v>
      </c>
      <c r="Y116" s="336" t="str">
        <f>IF(ISTEXT(График!BO99),График!BO99,(CONCATENATE(TEXT(График!BO99,"ч:мм"),"-",TEXT(График!BP99,"ч:ММ"))))</f>
        <v>0:00-0:00</v>
      </c>
      <c r="Z116" s="336" t="str">
        <f>IF(ISTEXT(График!BR99),График!BR99,(CONCATENATE(TEXT(График!BR99,"ч:мм"),"-",TEXT(График!BS99,"ч:ММ"))))</f>
        <v>0:00-0:00</v>
      </c>
      <c r="AA116" s="336" t="str">
        <f>IF(ISTEXT(График!BU99),График!BU99,(CONCATENATE(TEXT(График!BU99,"ч:мм"),"-",TEXT(График!BV99,"ч:ММ"))))</f>
        <v>0:00-0:00</v>
      </c>
      <c r="AB116" s="336" t="str">
        <f>IF(ISTEXT(График!BX99),График!BX99,(CONCATENATE(TEXT(График!BX99,"ч:мм"),"-",TEXT(График!BY99,"ч:ММ"))))</f>
        <v>0:00-0:00</v>
      </c>
      <c r="AC116" s="336" t="str">
        <f>IF(ISTEXT(График!CA99),График!CA99,(CONCATENATE(TEXT(График!CA99,"ч:мм"),"-",TEXT(График!CB99,"ч:ММ"))))</f>
        <v>0:00-0:00</v>
      </c>
      <c r="AD116" s="336" t="str">
        <f>IF(ISTEXT(График!CD99),График!CD99,(CONCATENATE(TEXT(График!CD99,"ч:мм"),"-",TEXT(График!CE99,"ч:ММ"))))</f>
        <v>0:00-0:00</v>
      </c>
      <c r="AE116" s="336" t="str">
        <f>IF(ISTEXT(График!CG99),График!CG99,(CONCATENATE(TEXT(График!CG99,"ч:мм"),"-",TEXT(График!CH99,"ч:ММ"))))</f>
        <v>0:00-0:00</v>
      </c>
      <c r="AF116" s="336" t="str">
        <f>IF(ISTEXT(График!CJ99),График!CJ99,(CONCATENATE(TEXT(График!CJ99,"ч:мм"),"-",TEXT(График!CK99,"ч:ММ"))))</f>
        <v>0:00-0:00</v>
      </c>
      <c r="AG116" s="336" t="str">
        <f>IF(ISTEXT(График!CM99),График!CM99,(CONCATENATE(TEXT(График!CM99,"ч:мм"),"-",TEXT(График!CN99,"ч:ММ"))))</f>
        <v>0:00-0:00</v>
      </c>
      <c r="AH116" s="336" t="str">
        <f>IF(ISTEXT(График!CP99),График!CP99,(CONCATENATE(TEXT(График!CP99,"ч:мм"),"-",TEXT(График!CQ99,"ч:ММ"))))</f>
        <v>0:00-0:00</v>
      </c>
      <c r="AI116" s="336" t="str">
        <f>IF(ISTEXT(График!CS99),График!CS99,(CONCATENATE(TEXT(График!CS99,"ч:мм"),"-",TEXT(График!CT99,"ч:ММ"))))</f>
        <v>0:00-0:00</v>
      </c>
      <c r="AJ116" s="98"/>
      <c r="AK116" s="397"/>
    </row>
    <row r="117" spans="1:37" ht="44.25" thickBot="1" x14ac:dyDescent="0.35">
      <c r="A117" s="94">
        <v>101</v>
      </c>
      <c r="B117" s="478">
        <f>VLOOKUP(A117,График!A:C,2,TRUE)</f>
        <v>0</v>
      </c>
      <c r="C117" s="332" t="str">
        <f>VLOOKUP(A117,График!A:D,3,TRUE)</f>
        <v>Всего клиентов</v>
      </c>
      <c r="D117" s="331" t="e">
        <f>VLOOKUP(C117,'Список КК'!M:O,3,0)</f>
        <v>#N/A</v>
      </c>
      <c r="E117" s="336" t="str">
        <f>IF(ISTEXT(График!G100),График!G100,(CONCATENATE(TEXT(График!G100,"ч:мм"),"-",TEXT(График!H100,"ч:ММ"))))</f>
        <v>0:00-0:00</v>
      </c>
      <c r="F117" s="336" t="str">
        <f>IF(ISTEXT(График!J100),График!J100,(CONCATENATE(TEXT(График!J100,"ч:мм"),"-",TEXT(График!K100,"ч:ММ"))))</f>
        <v>0:00-0:00</v>
      </c>
      <c r="G117" s="336" t="str">
        <f>IF(ISTEXT(График!M100),График!M100,(CONCATENATE(TEXT(График!M100,"ч:мм"),"-",TEXT(График!N100,"ч:ММ"))))</f>
        <v>0:00-0:00</v>
      </c>
      <c r="H117" s="336" t="str">
        <f>IF(ISTEXT(График!P100),График!P100,(CONCATENATE(TEXT(График!P100,"ч:мм"),"-",TEXT(График!Q100,"ч:ММ"))))</f>
        <v>0:00-0:00</v>
      </c>
      <c r="I117" s="336" t="str">
        <f>IF(ISTEXT(График!S100),График!S100,(CONCATENATE(TEXT(График!S100,"ч:мм"),"-",TEXT(График!T100,"ч:ММ"))))</f>
        <v>0:00-0:00</v>
      </c>
      <c r="J117" s="336" t="str">
        <f>IF(ISTEXT(График!V100),График!V100,(CONCATENATE(TEXT(График!V100,"ч:мм"),"-",TEXT(График!W100,"ч:ММ"))))</f>
        <v>0:00-0:00</v>
      </c>
      <c r="K117" s="336" t="str">
        <f>IF(ISTEXT(График!Y100),График!Y100,(CONCATENATE(TEXT(График!Y100,"ч:мм"),"-",TEXT(График!Z100,"ч:ММ"))))</f>
        <v>0:00-0:00</v>
      </c>
      <c r="L117" s="336" t="str">
        <f>IF(ISTEXT(График!AB100),График!AB100,(CONCATENATE(TEXT(График!AB100,"ч:мм"),"-",TEXT(График!AC100,"ч:ММ"))))</f>
        <v>0:00-0:00</v>
      </c>
      <c r="M117" s="336" t="str">
        <f>IF(ISTEXT(График!AE100),График!AE100,(CONCATENATE(TEXT(График!AE100,"ч:мм"),"-",TEXT(График!AF100,"ч:ММ"))))</f>
        <v>0:00-0:00</v>
      </c>
      <c r="N117" s="336" t="str">
        <f>IF(ISTEXT(График!AH100),График!AH100,(CONCATENATE(TEXT(График!AH100,"ч:мм"),"-",TEXT(График!AI100,"ч:ММ"))))</f>
        <v>0:00-0:00</v>
      </c>
      <c r="O117" s="336" t="str">
        <f>IF(ISTEXT(График!AK100),График!AK100,(CONCATENATE(TEXT(График!AK100,"ч:мм"),"-",TEXT(График!AL100,"ч:ММ"))))</f>
        <v>0:00-0:00</v>
      </c>
      <c r="P117" s="336" t="str">
        <f>IF(ISTEXT(График!AN100),График!AN100,(CONCATENATE(TEXT(График!AN100,"ч:мм"),"-",TEXT(График!AO100,"ч:ММ"))))</f>
        <v>0:00-0:00</v>
      </c>
      <c r="Q117" s="336" t="str">
        <f>IF(ISTEXT(График!AQ100),График!AQ100,(CONCATENATE(TEXT(График!AQ100,"ч:мм"),"-",TEXT(График!AR100,"ч:ММ"))))</f>
        <v>0:00-0:00</v>
      </c>
      <c r="R117" s="336" t="str">
        <f>IF(ISTEXT(График!AT100),График!AT100,(CONCATENATE(TEXT(График!AT100,"ч:мм"),"-",TEXT(График!AU100,"ч:ММ"))))</f>
        <v>0:00-0:00</v>
      </c>
      <c r="S117" s="336" t="str">
        <f>IF(ISTEXT(График!AW100),График!AW100,(CONCATENATE(TEXT(График!AW100,"ч:мм"),"-",TEXT(График!AX100,"ч:ММ"))))</f>
        <v>0:00-0:00</v>
      </c>
      <c r="T117" s="336" t="str">
        <f>IF(ISTEXT(График!AZ100),График!AZ100,(CONCATENATE(TEXT(График!AZ100,"ч:мм"),"-",TEXT(График!BA100,"ч:ММ"))))</f>
        <v>0:00-0:00</v>
      </c>
      <c r="U117" s="336" t="str">
        <f>IF(ISTEXT(График!BC100),График!BC100,(CONCATENATE(TEXT(График!BC100,"ч:мм"),"-",TEXT(График!BD100,"ч:ММ"))))</f>
        <v>0:00-0:00</v>
      </c>
      <c r="V117" s="336" t="str">
        <f>IF(ISTEXT(График!BF100),График!BF100,(CONCATENATE(TEXT(График!BF100,"ч:мм"),"-",TEXT(График!BG100,"ч:ММ"))))</f>
        <v>0:00-0:00</v>
      </c>
      <c r="W117" s="336" t="str">
        <f>IF(ISTEXT(График!BI100),График!BI100,(CONCATENATE(TEXT(График!BI100,"ч:мм"),"-",TEXT(График!BJ100,"ч:ММ"))))</f>
        <v>0:00-0:00</v>
      </c>
      <c r="X117" s="336" t="str">
        <f>IF(ISTEXT(График!BL100),График!BL100,(CONCATENATE(TEXT(График!BL100,"ч:мм"),"-",TEXT(График!BM100,"ч:ММ"))))</f>
        <v>0:00-0:00</v>
      </c>
      <c r="Y117" s="336" t="str">
        <f>IF(ISTEXT(График!BO100),График!BO100,(CONCATENATE(TEXT(График!BO100,"ч:мм"),"-",TEXT(График!BP100,"ч:ММ"))))</f>
        <v>0:00-0:00</v>
      </c>
      <c r="Z117" s="336" t="str">
        <f>IF(ISTEXT(График!BR100),График!BR100,(CONCATENATE(TEXT(График!BR100,"ч:мм"),"-",TEXT(График!BS100,"ч:ММ"))))</f>
        <v>0:00-0:00</v>
      </c>
      <c r="AA117" s="336" t="str">
        <f>IF(ISTEXT(График!BU100),График!BU100,(CONCATENATE(TEXT(График!BU100,"ч:мм"),"-",TEXT(График!BV100,"ч:ММ"))))</f>
        <v>0:00-0:00</v>
      </c>
      <c r="AB117" s="336" t="str">
        <f>IF(ISTEXT(График!BX100),График!BX100,(CONCATENATE(TEXT(График!BX100,"ч:мм"),"-",TEXT(График!BY100,"ч:ММ"))))</f>
        <v>0:00-0:00</v>
      </c>
      <c r="AC117" s="336" t="str">
        <f>IF(ISTEXT(График!CA100),График!CA100,(CONCATENATE(TEXT(График!CA100,"ч:мм"),"-",TEXT(График!CB100,"ч:ММ"))))</f>
        <v>0:00-0:00</v>
      </c>
      <c r="AD117" s="336" t="str">
        <f>IF(ISTEXT(График!CD100),График!CD100,(CONCATENATE(TEXT(График!CD100,"ч:мм"),"-",TEXT(График!CE100,"ч:ММ"))))</f>
        <v>0:00-0:00</v>
      </c>
      <c r="AE117" s="336" t="str">
        <f>IF(ISTEXT(График!CG100),График!CG100,(CONCATENATE(TEXT(График!CG100,"ч:мм"),"-",TEXT(График!CH100,"ч:ММ"))))</f>
        <v>0:00-0:00</v>
      </c>
      <c r="AF117" s="336" t="str">
        <f>IF(ISTEXT(График!CJ100),График!CJ100,(CONCATENATE(TEXT(График!CJ100,"ч:мм"),"-",TEXT(График!CK100,"ч:ММ"))))</f>
        <v>0:00-0:00</v>
      </c>
      <c r="AG117" s="336" t="str">
        <f>IF(ISTEXT(График!CM100),График!CM100,(CONCATENATE(TEXT(График!CM100,"ч:мм"),"-",TEXT(График!CN100,"ч:ММ"))))</f>
        <v>0:00-0:00</v>
      </c>
      <c r="AH117" s="336" t="str">
        <f>IF(ISTEXT(График!CP100),График!CP100,(CONCATENATE(TEXT(График!CP100,"ч:мм"),"-",TEXT(График!CQ100,"ч:ММ"))))</f>
        <v>0:00-0:00</v>
      </c>
      <c r="AI117" s="336" t="str">
        <f>IF(ISTEXT(График!CS100),График!CS100,(CONCATENATE(TEXT(График!CS100,"ч:мм"),"-",TEXT(График!CT100,"ч:ММ"))))</f>
        <v>0:00-0:00</v>
      </c>
      <c r="AJ117" s="98"/>
      <c r="AK117" s="397"/>
    </row>
    <row r="118" spans="1:37" ht="44.25" thickBot="1" x14ac:dyDescent="0.35">
      <c r="A118" s="94">
        <v>102</v>
      </c>
      <c r="B118" s="478">
        <f>VLOOKUP(A118,График!A:C,2,TRUE)</f>
        <v>0</v>
      </c>
      <c r="C118" s="332" t="str">
        <f>VLOOKUP(A118,График!A:D,3,TRUE)</f>
        <v>ЛИНИЯ</v>
      </c>
      <c r="D118" s="331" t="e">
        <f>VLOOKUP(C118,'Список КК'!M:O,3,0)</f>
        <v>#N/A</v>
      </c>
      <c r="E118" s="336" t="str">
        <f>IF(ISTEXT(График!G101),График!G101,(CONCATENATE(TEXT(График!G101,"ч:мм"),"-",TEXT(График!H101,"ч:ММ"))))</f>
        <v>0:00-0:00</v>
      </c>
      <c r="F118" s="336" t="str">
        <f>IF(ISTEXT(График!J101),График!J101,(CONCATENATE(TEXT(График!J101,"ч:мм"),"-",TEXT(График!K101,"ч:ММ"))))</f>
        <v>0:00-0:00</v>
      </c>
      <c r="G118" s="336" t="str">
        <f>IF(ISTEXT(График!M101),График!M101,(CONCATENATE(TEXT(График!M101,"ч:мм"),"-",TEXT(График!N101,"ч:ММ"))))</f>
        <v>0:00-0:00</v>
      </c>
      <c r="H118" s="336" t="str">
        <f>IF(ISTEXT(График!P101),График!P101,(CONCATENATE(TEXT(График!P101,"ч:мм"),"-",TEXT(График!Q101,"ч:ММ"))))</f>
        <v>0:00-0:00</v>
      </c>
      <c r="I118" s="336" t="str">
        <f>IF(ISTEXT(График!S101),График!S101,(CONCATENATE(TEXT(График!S101,"ч:мм"),"-",TEXT(График!T101,"ч:ММ"))))</f>
        <v>0:00-0:00</v>
      </c>
      <c r="J118" s="336" t="str">
        <f>IF(ISTEXT(График!V101),График!V101,(CONCATENATE(TEXT(График!V101,"ч:мм"),"-",TEXT(График!W101,"ч:ММ"))))</f>
        <v>0:00-0:00</v>
      </c>
      <c r="K118" s="336" t="str">
        <f>IF(ISTEXT(График!Y101),График!Y101,(CONCATENATE(TEXT(График!Y101,"ч:мм"),"-",TEXT(График!Z101,"ч:ММ"))))</f>
        <v>0:00-0:00</v>
      </c>
      <c r="L118" s="336" t="str">
        <f>IF(ISTEXT(График!AB101),График!AB101,(CONCATENATE(TEXT(График!AB101,"ч:мм"),"-",TEXT(График!AC101,"ч:ММ"))))</f>
        <v>0:00-0:00</v>
      </c>
      <c r="M118" s="336" t="str">
        <f>IF(ISTEXT(График!AE101),График!AE101,(CONCATENATE(TEXT(График!AE101,"ч:мм"),"-",TEXT(График!AF101,"ч:ММ"))))</f>
        <v>0:00-0:00</v>
      </c>
      <c r="N118" s="336" t="str">
        <f>IF(ISTEXT(График!AH101),График!AH101,(CONCATENATE(TEXT(График!AH101,"ч:мм"),"-",TEXT(График!AI101,"ч:ММ"))))</f>
        <v>0:00-0:00</v>
      </c>
      <c r="O118" s="336" t="str">
        <f>IF(ISTEXT(График!AK101),График!AK101,(CONCATENATE(TEXT(График!AK101,"ч:мм"),"-",TEXT(График!AL101,"ч:ММ"))))</f>
        <v>0:00-0:00</v>
      </c>
      <c r="P118" s="336" t="str">
        <f>IF(ISTEXT(График!AN101),График!AN101,(CONCATENATE(TEXT(График!AN101,"ч:мм"),"-",TEXT(График!AO101,"ч:ММ"))))</f>
        <v>0:00-0:00</v>
      </c>
      <c r="Q118" s="336" t="str">
        <f>IF(ISTEXT(График!AQ101),График!AQ101,(CONCATENATE(TEXT(График!AQ101,"ч:мм"),"-",TEXT(График!AR101,"ч:ММ"))))</f>
        <v>0:00-0:00</v>
      </c>
      <c r="R118" s="336" t="str">
        <f>IF(ISTEXT(График!AT101),График!AT101,(CONCATENATE(TEXT(График!AT101,"ч:мм"),"-",TEXT(График!AU101,"ч:ММ"))))</f>
        <v>0:00-0:00</v>
      </c>
      <c r="S118" s="336" t="str">
        <f>IF(ISTEXT(График!AW101),График!AW101,(CONCATENATE(TEXT(График!AW101,"ч:мм"),"-",TEXT(График!AX101,"ч:ММ"))))</f>
        <v>0:00-0:00</v>
      </c>
      <c r="T118" s="336" t="str">
        <f>IF(ISTEXT(График!AZ101),График!AZ101,(CONCATENATE(TEXT(График!AZ101,"ч:мм"),"-",TEXT(График!BA101,"ч:ММ"))))</f>
        <v>0:00-0:00</v>
      </c>
      <c r="U118" s="336" t="str">
        <f>IF(ISTEXT(График!BC101),График!BC101,(CONCATENATE(TEXT(График!BC101,"ч:мм"),"-",TEXT(График!BD101,"ч:ММ"))))</f>
        <v>0:00-0:00</v>
      </c>
      <c r="V118" s="336" t="str">
        <f>IF(ISTEXT(График!BF101),График!BF101,(CONCATENATE(TEXT(График!BF101,"ч:мм"),"-",TEXT(График!BG101,"ч:ММ"))))</f>
        <v>0:00-0:00</v>
      </c>
      <c r="W118" s="336" t="str">
        <f>IF(ISTEXT(График!BI101),График!BI101,(CONCATENATE(TEXT(График!BI101,"ч:мм"),"-",TEXT(График!BJ101,"ч:ММ"))))</f>
        <v>0:00-0:00</v>
      </c>
      <c r="X118" s="336" t="str">
        <f>IF(ISTEXT(График!BL101),График!BL101,(CONCATENATE(TEXT(График!BL101,"ч:мм"),"-",TEXT(График!BM101,"ч:ММ"))))</f>
        <v>0:00-0:00</v>
      </c>
      <c r="Y118" s="336" t="str">
        <f>IF(ISTEXT(График!BO101),График!BO101,(CONCATENATE(TEXT(График!BO101,"ч:мм"),"-",TEXT(График!BP101,"ч:ММ"))))</f>
        <v>0:00-0:00</v>
      </c>
      <c r="Z118" s="336" t="str">
        <f>IF(ISTEXT(График!BR101),График!BR101,(CONCATENATE(TEXT(График!BR101,"ч:мм"),"-",TEXT(График!BS101,"ч:ММ"))))</f>
        <v>0:00-0:00</v>
      </c>
      <c r="AA118" s="336" t="str">
        <f>IF(ISTEXT(График!BU101),График!BU101,(CONCATENATE(TEXT(График!BU101,"ч:мм"),"-",TEXT(График!BV101,"ч:ММ"))))</f>
        <v>0:00-0:00</v>
      </c>
      <c r="AB118" s="336" t="str">
        <f>IF(ISTEXT(График!BX101),График!BX101,(CONCATENATE(TEXT(График!BX101,"ч:мм"),"-",TEXT(График!BY101,"ч:ММ"))))</f>
        <v>0:00-0:00</v>
      </c>
      <c r="AC118" s="336" t="str">
        <f>IF(ISTEXT(График!CA101),График!CA101,(CONCATENATE(TEXT(График!CA101,"ч:мм"),"-",TEXT(График!CB101,"ч:ММ"))))</f>
        <v>0:00-0:00</v>
      </c>
      <c r="AD118" s="336" t="str">
        <f>IF(ISTEXT(График!CD101),График!CD101,(CONCATENATE(TEXT(График!CD101,"ч:мм"),"-",TEXT(График!CE101,"ч:ММ"))))</f>
        <v>0:00-0:00</v>
      </c>
      <c r="AE118" s="336" t="str">
        <f>IF(ISTEXT(График!CG101),График!CG101,(CONCATENATE(TEXT(График!CG101,"ч:мм"),"-",TEXT(График!CH101,"ч:ММ"))))</f>
        <v>0:00-0:00</v>
      </c>
      <c r="AF118" s="336" t="str">
        <f>IF(ISTEXT(График!CJ101),График!CJ101,(CONCATENATE(TEXT(График!CJ101,"ч:мм"),"-",TEXT(График!CK101,"ч:ММ"))))</f>
        <v>0:00-0:00</v>
      </c>
      <c r="AG118" s="336" t="str">
        <f>IF(ISTEXT(График!CM101),График!CM101,(CONCATENATE(TEXT(График!CM101,"ч:мм"),"-",TEXT(График!CN101,"ч:ММ"))))</f>
        <v>0:00-0:00</v>
      </c>
      <c r="AH118" s="336" t="str">
        <f>IF(ISTEXT(График!CP101),График!CP101,(CONCATENATE(TEXT(График!CP101,"ч:мм"),"-",TEXT(График!CQ101,"ч:ММ"))))</f>
        <v>0:00-0:00</v>
      </c>
      <c r="AI118" s="336" t="str">
        <f>IF(ISTEXT(График!CS101),График!CS101,(CONCATENATE(TEXT(График!CS101,"ч:мм"),"-",TEXT(График!CT101,"ч:ММ"))))</f>
        <v>0:00-0:00</v>
      </c>
      <c r="AJ118" s="98"/>
      <c r="AK118" s="397"/>
    </row>
    <row r="119" spans="1:37" ht="44.25" thickBot="1" x14ac:dyDescent="0.35">
      <c r="A119" s="94">
        <v>103</v>
      </c>
      <c r="B119" s="478">
        <f>VLOOKUP(A119,График!A:C,2,TRUE)</f>
        <v>0</v>
      </c>
      <c r="C119" s="332" t="str">
        <f>VLOOKUP(A119,График!A:D,3,TRUE)</f>
        <v>УТРО(приход 6:45-11:30)</v>
      </c>
      <c r="D119" s="331" t="e">
        <f>VLOOKUP(C119,'Список КК'!M:O,3,0)</f>
        <v>#N/A</v>
      </c>
      <c r="E119" s="336" t="str">
        <f>IF(ISTEXT(График!G102),График!G102,(CONCATENATE(TEXT(График!G102,"ч:мм"),"-",TEXT(График!H102,"ч:ММ"))))</f>
        <v>0:00-0:00</v>
      </c>
      <c r="F119" s="336" t="str">
        <f>IF(ISTEXT(График!J102),График!J102,(CONCATENATE(TEXT(График!J102,"ч:мм"),"-",TEXT(График!K102,"ч:ММ"))))</f>
        <v>0:00-0:00</v>
      </c>
      <c r="G119" s="336" t="str">
        <f>IF(ISTEXT(График!M102),График!M102,(CONCATENATE(TEXT(График!M102,"ч:мм"),"-",TEXT(График!N102,"ч:ММ"))))</f>
        <v>0:00-0:00</v>
      </c>
      <c r="H119" s="336" t="str">
        <f>IF(ISTEXT(График!P102),График!P102,(CONCATENATE(TEXT(График!P102,"ч:мм"),"-",TEXT(График!Q102,"ч:ММ"))))</f>
        <v>0:00-0:00</v>
      </c>
      <c r="I119" s="336" t="str">
        <f>IF(ISTEXT(График!S102),График!S102,(CONCATENATE(TEXT(График!S102,"ч:мм"),"-",TEXT(График!T102,"ч:ММ"))))</f>
        <v>0:00-0:00</v>
      </c>
      <c r="J119" s="336" t="str">
        <f>IF(ISTEXT(График!V102),График!V102,(CONCATENATE(TEXT(График!V102,"ч:мм"),"-",TEXT(График!W102,"ч:ММ"))))</f>
        <v>0:00-0:00</v>
      </c>
      <c r="K119" s="336" t="str">
        <f>IF(ISTEXT(График!Y102),График!Y102,(CONCATENATE(TEXT(График!Y102,"ч:мм"),"-",TEXT(График!Z102,"ч:ММ"))))</f>
        <v>0:00-0:00</v>
      </c>
      <c r="L119" s="336" t="str">
        <f>IF(ISTEXT(График!AB102),График!AB102,(CONCATENATE(TEXT(График!AB102,"ч:мм"),"-",TEXT(График!AC102,"ч:ММ"))))</f>
        <v>0:00-0:00</v>
      </c>
      <c r="M119" s="336" t="str">
        <f>IF(ISTEXT(График!AE102),График!AE102,(CONCATENATE(TEXT(График!AE102,"ч:мм"),"-",TEXT(График!AF102,"ч:ММ"))))</f>
        <v>0:00-0:00</v>
      </c>
      <c r="N119" s="336" t="str">
        <f>IF(ISTEXT(График!AH102),График!AH102,(CONCATENATE(TEXT(График!AH102,"ч:мм"),"-",TEXT(График!AI102,"ч:ММ"))))</f>
        <v>0:00-0:00</v>
      </c>
      <c r="O119" s="336" t="str">
        <f>IF(ISTEXT(График!AK102),График!AK102,(CONCATENATE(TEXT(График!AK102,"ч:мм"),"-",TEXT(График!AL102,"ч:ММ"))))</f>
        <v>0:00-0:00</v>
      </c>
      <c r="P119" s="336" t="str">
        <f>IF(ISTEXT(График!AN102),График!AN102,(CONCATENATE(TEXT(График!AN102,"ч:мм"),"-",TEXT(График!AO102,"ч:ММ"))))</f>
        <v>0:00-0:00</v>
      </c>
      <c r="Q119" s="336" t="str">
        <f>IF(ISTEXT(График!AQ102),График!AQ102,(CONCATENATE(TEXT(График!AQ102,"ч:мм"),"-",TEXT(График!AR102,"ч:ММ"))))</f>
        <v>0:00-0:00</v>
      </c>
      <c r="R119" s="336" t="str">
        <f>IF(ISTEXT(График!AT102),График!AT102,(CONCATENATE(TEXT(График!AT102,"ч:мм"),"-",TEXT(График!AU102,"ч:ММ"))))</f>
        <v>0:00-0:00</v>
      </c>
      <c r="S119" s="336" t="str">
        <f>IF(ISTEXT(График!AW102),График!AW102,(CONCATENATE(TEXT(График!AW102,"ч:мм"),"-",TEXT(График!AX102,"ч:ММ"))))</f>
        <v>0:00-0:00</v>
      </c>
      <c r="T119" s="336" t="str">
        <f>IF(ISTEXT(График!AZ102),График!AZ102,(CONCATENATE(TEXT(График!AZ102,"ч:мм"),"-",TEXT(График!BA102,"ч:ММ"))))</f>
        <v>0:00-0:00</v>
      </c>
      <c r="U119" s="336" t="str">
        <f>IF(ISTEXT(График!BC102),График!BC102,(CONCATENATE(TEXT(График!BC102,"ч:мм"),"-",TEXT(График!BD102,"ч:ММ"))))</f>
        <v>0:00-0:00</v>
      </c>
      <c r="V119" s="336" t="str">
        <f>IF(ISTEXT(График!BF102),График!BF102,(CONCATENATE(TEXT(График!BF102,"ч:мм"),"-",TEXT(График!BG102,"ч:ММ"))))</f>
        <v>0:00-0:00</v>
      </c>
      <c r="W119" s="336" t="str">
        <f>IF(ISTEXT(График!BI102),График!BI102,(CONCATENATE(TEXT(График!BI102,"ч:мм"),"-",TEXT(График!BJ102,"ч:ММ"))))</f>
        <v>0:00-0:00</v>
      </c>
      <c r="X119" s="336" t="str">
        <f>IF(ISTEXT(График!BL102),График!BL102,(CONCATENATE(TEXT(График!BL102,"ч:мм"),"-",TEXT(График!BM102,"ч:ММ"))))</f>
        <v>0:00-0:00</v>
      </c>
      <c r="Y119" s="336" t="str">
        <f>IF(ISTEXT(График!BO102),График!BO102,(CONCATENATE(TEXT(График!BO102,"ч:мм"),"-",TEXT(График!BP102,"ч:ММ"))))</f>
        <v>0:00-0:00</v>
      </c>
      <c r="Z119" s="336" t="str">
        <f>IF(ISTEXT(График!BR102),График!BR102,(CONCATENATE(TEXT(График!BR102,"ч:мм"),"-",TEXT(График!BS102,"ч:ММ"))))</f>
        <v>0:00-0:00</v>
      </c>
      <c r="AA119" s="336" t="str">
        <f>IF(ISTEXT(График!BU102),График!BU102,(CONCATENATE(TEXT(График!BU102,"ч:мм"),"-",TEXT(График!BV102,"ч:ММ"))))</f>
        <v>0:00-0:00</v>
      </c>
      <c r="AB119" s="336" t="str">
        <f>IF(ISTEXT(График!BX102),График!BX102,(CONCATENATE(TEXT(График!BX102,"ч:мм"),"-",TEXT(График!BY102,"ч:ММ"))))</f>
        <v>0:00-0:00</v>
      </c>
      <c r="AC119" s="336" t="str">
        <f>IF(ISTEXT(График!CA102),График!CA102,(CONCATENATE(TEXT(График!CA102,"ч:мм"),"-",TEXT(График!CB102,"ч:ММ"))))</f>
        <v>0:00-0:00</v>
      </c>
      <c r="AD119" s="336" t="str">
        <f>IF(ISTEXT(График!CD102),График!CD102,(CONCATENATE(TEXT(График!CD102,"ч:мм"),"-",TEXT(График!CE102,"ч:ММ"))))</f>
        <v>0:00-0:00</v>
      </c>
      <c r="AE119" s="336" t="str">
        <f>IF(ISTEXT(График!CG102),График!CG102,(CONCATENATE(TEXT(График!CG102,"ч:мм"),"-",TEXT(График!CH102,"ч:ММ"))))</f>
        <v>0:00-0:00</v>
      </c>
      <c r="AF119" s="336" t="str">
        <f>IF(ISTEXT(График!CJ102),График!CJ102,(CONCATENATE(TEXT(График!CJ102,"ч:мм"),"-",TEXT(График!CK102,"ч:ММ"))))</f>
        <v>0:00-0:00</v>
      </c>
      <c r="AG119" s="336" t="str">
        <f>IF(ISTEXT(График!CM102),График!CM102,(CONCATENATE(TEXT(График!CM102,"ч:мм"),"-",TEXT(График!CN102,"ч:ММ"))))</f>
        <v>0:00-0:00</v>
      </c>
      <c r="AH119" s="336" t="str">
        <f>IF(ISTEXT(График!CP102),График!CP102,(CONCATENATE(TEXT(График!CP102,"ч:мм"),"-",TEXT(График!CQ102,"ч:ММ"))))</f>
        <v>0:00-0:00</v>
      </c>
      <c r="AI119" s="336" t="str">
        <f>IF(ISTEXT(График!CS102),График!CS102,(CONCATENATE(TEXT(График!CS102,"ч:мм"),"-",TEXT(График!CT102,"ч:ММ"))))</f>
        <v>0:00-0:00</v>
      </c>
      <c r="AJ119" s="98"/>
      <c r="AK119" s="397"/>
    </row>
    <row r="120" spans="1:37" ht="44.25" thickBot="1" x14ac:dyDescent="0.35">
      <c r="A120" s="94">
        <v>104</v>
      </c>
      <c r="B120" s="478">
        <f>VLOOKUP(A120,График!A:C,2,TRUE)</f>
        <v>0</v>
      </c>
      <c r="C120" s="332" t="str">
        <f>VLOOKUP(A120,График!A:D,3,TRUE)</f>
        <v>ВЕЧЕР(приход 12:00-19:00)</v>
      </c>
      <c r="D120" s="331" t="e">
        <f>VLOOKUP(C120,'Список КК'!M:O,3,0)</f>
        <v>#N/A</v>
      </c>
      <c r="E120" s="336" t="str">
        <f>IF(ISTEXT(График!G103),График!G103,(CONCATENATE(TEXT(График!G103,"ч:мм"),"-",TEXT(График!H103,"ч:ММ"))))</f>
        <v>0:00-0:00</v>
      </c>
      <c r="F120" s="336" t="str">
        <f>IF(ISTEXT(График!J103),График!J103,(CONCATENATE(TEXT(График!J103,"ч:мм"),"-",TEXT(График!K103,"ч:ММ"))))</f>
        <v>0:00-0:00</v>
      </c>
      <c r="G120" s="336" t="str">
        <f>IF(ISTEXT(График!M103),График!M103,(CONCATENATE(TEXT(График!M103,"ч:мм"),"-",TEXT(График!N103,"ч:ММ"))))</f>
        <v>0:00-0:00</v>
      </c>
      <c r="H120" s="336" t="str">
        <f>IF(ISTEXT(График!P103),График!P103,(CONCATENATE(TEXT(График!P103,"ч:мм"),"-",TEXT(График!Q103,"ч:ММ"))))</f>
        <v>0:00-0:00</v>
      </c>
      <c r="I120" s="336" t="str">
        <f>IF(ISTEXT(График!S103),График!S103,(CONCATENATE(TEXT(График!S103,"ч:мм"),"-",TEXT(График!T103,"ч:ММ"))))</f>
        <v>0:00-0:00</v>
      </c>
      <c r="J120" s="336" t="str">
        <f>IF(ISTEXT(График!V103),График!V103,(CONCATENATE(TEXT(График!V103,"ч:мм"),"-",TEXT(График!W103,"ч:ММ"))))</f>
        <v>0:00-0:00</v>
      </c>
      <c r="K120" s="336" t="str">
        <f>IF(ISTEXT(График!Y103),График!Y103,(CONCATENATE(TEXT(График!Y103,"ч:мм"),"-",TEXT(График!Z103,"ч:ММ"))))</f>
        <v>0:00-0:00</v>
      </c>
      <c r="L120" s="336" t="str">
        <f>IF(ISTEXT(График!AB103),График!AB103,(CONCATENATE(TEXT(График!AB103,"ч:мм"),"-",TEXT(График!AC103,"ч:ММ"))))</f>
        <v>0:00-0:00</v>
      </c>
      <c r="M120" s="336" t="str">
        <f>IF(ISTEXT(График!AE103),График!AE103,(CONCATENATE(TEXT(График!AE103,"ч:мм"),"-",TEXT(График!AF103,"ч:ММ"))))</f>
        <v>0:00-0:00</v>
      </c>
      <c r="N120" s="336" t="str">
        <f>IF(ISTEXT(График!AH103),График!AH103,(CONCATENATE(TEXT(График!AH103,"ч:мм"),"-",TEXT(График!AI103,"ч:ММ"))))</f>
        <v>0:00-0:00</v>
      </c>
      <c r="O120" s="336" t="str">
        <f>IF(ISTEXT(График!AK103),График!AK103,(CONCATENATE(TEXT(График!AK103,"ч:мм"),"-",TEXT(График!AL103,"ч:ММ"))))</f>
        <v>0:00-0:00</v>
      </c>
      <c r="P120" s="336" t="str">
        <f>IF(ISTEXT(График!AN103),График!AN103,(CONCATENATE(TEXT(График!AN103,"ч:мм"),"-",TEXT(График!AO103,"ч:ММ"))))</f>
        <v>0:00-0:00</v>
      </c>
      <c r="Q120" s="336" t="str">
        <f>IF(ISTEXT(График!AQ103),График!AQ103,(CONCATENATE(TEXT(График!AQ103,"ч:мм"),"-",TEXT(График!AR103,"ч:ММ"))))</f>
        <v>0:00-0:00</v>
      </c>
      <c r="R120" s="336" t="str">
        <f>IF(ISTEXT(График!AT103),График!AT103,(CONCATENATE(TEXT(График!AT103,"ч:мм"),"-",TEXT(График!AU103,"ч:ММ"))))</f>
        <v>0:00-0:00</v>
      </c>
      <c r="S120" s="336" t="str">
        <f>IF(ISTEXT(График!AW103),График!AW103,(CONCATENATE(TEXT(График!AW103,"ч:мм"),"-",TEXT(График!AX103,"ч:ММ"))))</f>
        <v>0:00-0:00</v>
      </c>
      <c r="T120" s="336" t="str">
        <f>IF(ISTEXT(График!AZ103),График!AZ103,(CONCATENATE(TEXT(График!AZ103,"ч:мм"),"-",TEXT(График!BA103,"ч:ММ"))))</f>
        <v>0:00-0:00</v>
      </c>
      <c r="U120" s="336" t="str">
        <f>IF(ISTEXT(График!BC103),График!BC103,(CONCATENATE(TEXT(График!BC103,"ч:мм"),"-",TEXT(График!BD103,"ч:ММ"))))</f>
        <v>0:00-0:00</v>
      </c>
      <c r="V120" s="336" t="str">
        <f>IF(ISTEXT(График!BF103),График!BF103,(CONCATENATE(TEXT(График!BF103,"ч:мм"),"-",TEXT(График!BG103,"ч:ММ"))))</f>
        <v>0:00-0:00</v>
      </c>
      <c r="W120" s="336" t="str">
        <f>IF(ISTEXT(График!BI103),График!BI103,(CONCATENATE(TEXT(График!BI103,"ч:мм"),"-",TEXT(График!BJ103,"ч:ММ"))))</f>
        <v>0:00-0:00</v>
      </c>
      <c r="X120" s="336" t="str">
        <f>IF(ISTEXT(График!BL103),График!BL103,(CONCATENATE(TEXT(График!BL103,"ч:мм"),"-",TEXT(График!BM103,"ч:ММ"))))</f>
        <v>0:00-0:00</v>
      </c>
      <c r="Y120" s="336" t="str">
        <f>IF(ISTEXT(График!BO103),График!BO103,(CONCATENATE(TEXT(График!BO103,"ч:мм"),"-",TEXT(График!BP103,"ч:ММ"))))</f>
        <v>0:00-0:00</v>
      </c>
      <c r="Z120" s="336" t="str">
        <f>IF(ISTEXT(График!BR103),График!BR103,(CONCATENATE(TEXT(График!BR103,"ч:мм"),"-",TEXT(График!BS103,"ч:ММ"))))</f>
        <v>0:00-0:00</v>
      </c>
      <c r="AA120" s="336" t="str">
        <f>IF(ISTEXT(График!BU103),График!BU103,(CONCATENATE(TEXT(График!BU103,"ч:мм"),"-",TEXT(График!BV103,"ч:ММ"))))</f>
        <v>0:00-0:00</v>
      </c>
      <c r="AB120" s="336" t="str">
        <f>IF(ISTEXT(График!BX103),График!BX103,(CONCATENATE(TEXT(График!BX103,"ч:мм"),"-",TEXT(График!BY103,"ч:ММ"))))</f>
        <v>0:00-0:00</v>
      </c>
      <c r="AC120" s="336" t="str">
        <f>IF(ISTEXT(График!CA103),График!CA103,(CONCATENATE(TEXT(График!CA103,"ч:мм"),"-",TEXT(График!CB103,"ч:ММ"))))</f>
        <v>0:00-0:00</v>
      </c>
      <c r="AD120" s="336" t="str">
        <f>IF(ISTEXT(График!CD103),График!CD103,(CONCATENATE(TEXT(График!CD103,"ч:мм"),"-",TEXT(График!CE103,"ч:ММ"))))</f>
        <v>0:00-0:00</v>
      </c>
      <c r="AE120" s="336" t="str">
        <f>IF(ISTEXT(График!CG103),График!CG103,(CONCATENATE(TEXT(График!CG103,"ч:мм"),"-",TEXT(График!CH103,"ч:ММ"))))</f>
        <v>0:00-0:00</v>
      </c>
      <c r="AF120" s="336" t="str">
        <f>IF(ISTEXT(График!CJ103),График!CJ103,(CONCATENATE(TEXT(График!CJ103,"ч:мм"),"-",TEXT(График!CK103,"ч:ММ"))))</f>
        <v>0:00-0:00</v>
      </c>
      <c r="AG120" s="336" t="str">
        <f>IF(ISTEXT(График!CM103),График!CM103,(CONCATENATE(TEXT(График!CM103,"ч:мм"),"-",TEXT(График!CN103,"ч:ММ"))))</f>
        <v>0:00-0:00</v>
      </c>
      <c r="AH120" s="336" t="str">
        <f>IF(ISTEXT(График!CP103),График!CP103,(CONCATENATE(TEXT(График!CP103,"ч:мм"),"-",TEXT(График!CQ103,"ч:ММ"))))</f>
        <v>0:00-0:00</v>
      </c>
      <c r="AI120" s="336" t="str">
        <f>IF(ISTEXT(График!CS103),График!CS103,(CONCATENATE(TEXT(График!CS103,"ч:мм"),"-",TEXT(График!CT103,"ч:ММ"))))</f>
        <v>0:00-0:00</v>
      </c>
      <c r="AJ120" s="98"/>
      <c r="AK120" s="397"/>
    </row>
    <row r="121" spans="1:37" ht="44.25" thickBot="1" x14ac:dyDescent="0.35">
      <c r="A121" s="94">
        <v>105</v>
      </c>
      <c r="B121" s="478">
        <f>VLOOKUP(A121,График!A:C,2,TRUE)</f>
        <v>0</v>
      </c>
      <c r="C121" s="332" t="str">
        <f>VLOOKUP(A121,График!A:D,3,TRUE)</f>
        <v>Кассиры по часам на линию</v>
      </c>
      <c r="D121" s="331" t="e">
        <f>VLOOKUP(C121,'Список КК'!M:O,3,0)</f>
        <v>#N/A</v>
      </c>
      <c r="E121" s="336" t="str">
        <f>IF(ISTEXT(График!G104),График!G104,(CONCATENATE(TEXT(График!G104,"ч:мм"),"-",TEXT(График!H104,"ч:ММ"))))</f>
        <v>0:00-0:00</v>
      </c>
      <c r="F121" s="336" t="str">
        <f>IF(ISTEXT(График!J104),График!J104,(CONCATENATE(TEXT(График!J104,"ч:мм"),"-",TEXT(График!K104,"ч:ММ"))))</f>
        <v>0:00-0:00</v>
      </c>
      <c r="G121" s="336" t="str">
        <f>IF(ISTEXT(График!M104),График!M104,(CONCATENATE(TEXT(График!M104,"ч:мм"),"-",TEXT(График!N104,"ч:ММ"))))</f>
        <v>0:00-0:00</v>
      </c>
      <c r="H121" s="336" t="str">
        <f>IF(ISTEXT(График!P104),График!P104,(CONCATENATE(TEXT(График!P104,"ч:мм"),"-",TEXT(График!Q104,"ч:ММ"))))</f>
        <v>0:00-0:00</v>
      </c>
      <c r="I121" s="336" t="str">
        <f>IF(ISTEXT(График!S104),График!S104,(CONCATENATE(TEXT(График!S104,"ч:мм"),"-",TEXT(График!T104,"ч:ММ"))))</f>
        <v>0:00-0:00</v>
      </c>
      <c r="J121" s="336" t="str">
        <f>IF(ISTEXT(График!V104),График!V104,(CONCATENATE(TEXT(График!V104,"ч:мм"),"-",TEXT(График!W104,"ч:ММ"))))</f>
        <v>0:00-0:00</v>
      </c>
      <c r="K121" s="336" t="str">
        <f>IF(ISTEXT(График!Y104),График!Y104,(CONCATENATE(TEXT(График!Y104,"ч:мм"),"-",TEXT(График!Z104,"ч:ММ"))))</f>
        <v>0:00-0:00</v>
      </c>
      <c r="L121" s="336" t="str">
        <f>IF(ISTEXT(График!AB104),График!AB104,(CONCATENATE(TEXT(График!AB104,"ч:мм"),"-",TEXT(График!AC104,"ч:ММ"))))</f>
        <v>0:00-0:00</v>
      </c>
      <c r="M121" s="336" t="str">
        <f>IF(ISTEXT(График!AE104),График!AE104,(CONCATENATE(TEXT(График!AE104,"ч:мм"),"-",TEXT(График!AF104,"ч:ММ"))))</f>
        <v>0:00-0:00</v>
      </c>
      <c r="N121" s="336" t="str">
        <f>IF(ISTEXT(График!AH104),График!AH104,(CONCATENATE(TEXT(График!AH104,"ч:мм"),"-",TEXT(График!AI104,"ч:ММ"))))</f>
        <v>0:00-0:00</v>
      </c>
      <c r="O121" s="336" t="str">
        <f>IF(ISTEXT(График!AK104),График!AK104,(CONCATENATE(TEXT(График!AK104,"ч:мм"),"-",TEXT(График!AL104,"ч:ММ"))))</f>
        <v>0:00-0:00</v>
      </c>
      <c r="P121" s="336" t="str">
        <f>IF(ISTEXT(График!AN104),График!AN104,(CONCATENATE(TEXT(График!AN104,"ч:мм"),"-",TEXT(График!AO104,"ч:ММ"))))</f>
        <v>0:00-0:00</v>
      </c>
      <c r="Q121" s="336" t="str">
        <f>IF(ISTEXT(График!AQ104),График!AQ104,(CONCATENATE(TEXT(График!AQ104,"ч:мм"),"-",TEXT(График!AR104,"ч:ММ"))))</f>
        <v>0:00-0:00</v>
      </c>
      <c r="R121" s="336" t="str">
        <f>IF(ISTEXT(График!AT104),График!AT104,(CONCATENATE(TEXT(График!AT104,"ч:мм"),"-",TEXT(График!AU104,"ч:ММ"))))</f>
        <v>0:00-0:00</v>
      </c>
      <c r="S121" s="336" t="str">
        <f>IF(ISTEXT(График!AW104),График!AW104,(CONCATENATE(TEXT(График!AW104,"ч:мм"),"-",TEXT(График!AX104,"ч:ММ"))))</f>
        <v>0:00-0:00</v>
      </c>
      <c r="T121" s="336" t="str">
        <f>IF(ISTEXT(График!AZ104),График!AZ104,(CONCATENATE(TEXT(График!AZ104,"ч:мм"),"-",TEXT(График!BA104,"ч:ММ"))))</f>
        <v>0:00-0:00</v>
      </c>
      <c r="U121" s="336" t="str">
        <f>IF(ISTEXT(График!BC104),График!BC104,(CONCATENATE(TEXT(График!BC104,"ч:мм"),"-",TEXT(График!BD104,"ч:ММ"))))</f>
        <v>0:00-0:00</v>
      </c>
      <c r="V121" s="336" t="str">
        <f>IF(ISTEXT(График!BF104),График!BF104,(CONCATENATE(TEXT(График!BF104,"ч:мм"),"-",TEXT(График!BG104,"ч:ММ"))))</f>
        <v>0:00-0:00</v>
      </c>
      <c r="W121" s="336" t="str">
        <f>IF(ISTEXT(График!BI104),График!BI104,(CONCATENATE(TEXT(График!BI104,"ч:мм"),"-",TEXT(График!BJ104,"ч:ММ"))))</f>
        <v>0:00-0:00</v>
      </c>
      <c r="X121" s="336" t="str">
        <f>IF(ISTEXT(График!BL104),График!BL104,(CONCATENATE(TEXT(График!BL104,"ч:мм"),"-",TEXT(График!BM104,"ч:ММ"))))</f>
        <v>0:00-0:00</v>
      </c>
      <c r="Y121" s="336" t="str">
        <f>IF(ISTEXT(График!BO104),График!BO104,(CONCATENATE(TEXT(График!BO104,"ч:мм"),"-",TEXT(График!BP104,"ч:ММ"))))</f>
        <v>0:00-0:00</v>
      </c>
      <c r="Z121" s="336" t="str">
        <f>IF(ISTEXT(График!BR104),График!BR104,(CONCATENATE(TEXT(График!BR104,"ч:мм"),"-",TEXT(График!BS104,"ч:ММ"))))</f>
        <v>0:00-0:00</v>
      </c>
      <c r="AA121" s="336" t="str">
        <f>IF(ISTEXT(График!BU104),График!BU104,(CONCATENATE(TEXT(График!BU104,"ч:мм"),"-",TEXT(График!BV104,"ч:ММ"))))</f>
        <v>0:00-0:00</v>
      </c>
      <c r="AB121" s="336" t="str">
        <f>IF(ISTEXT(График!BX104),График!BX104,(CONCATENATE(TEXT(График!BX104,"ч:мм"),"-",TEXT(График!BY104,"ч:ММ"))))</f>
        <v>0:00-0:00</v>
      </c>
      <c r="AC121" s="336" t="str">
        <f>IF(ISTEXT(График!CA104),График!CA104,(CONCATENATE(TEXT(График!CA104,"ч:мм"),"-",TEXT(График!CB104,"ч:ММ"))))</f>
        <v>0:00-0:00</v>
      </c>
      <c r="AD121" s="336" t="str">
        <f>IF(ISTEXT(График!CD104),График!CD104,(CONCATENATE(TEXT(График!CD104,"ч:мм"),"-",TEXT(График!CE104,"ч:ММ"))))</f>
        <v>0:00-0:00</v>
      </c>
      <c r="AE121" s="336" t="str">
        <f>IF(ISTEXT(График!CG104),График!CG104,(CONCATENATE(TEXT(График!CG104,"ч:мм"),"-",TEXT(График!CH104,"ч:ММ"))))</f>
        <v>0:00-0:00</v>
      </c>
      <c r="AF121" s="336" t="str">
        <f>IF(ISTEXT(График!CJ104),График!CJ104,(CONCATENATE(TEXT(График!CJ104,"ч:мм"),"-",TEXT(График!CK104,"ч:ММ"))))</f>
        <v>0:00-0:00</v>
      </c>
      <c r="AG121" s="336" t="str">
        <f>IF(ISTEXT(График!CM104),График!CM104,(CONCATENATE(TEXT(График!CM104,"ч:мм"),"-",TEXT(График!CN104,"ч:ММ"))))</f>
        <v>0:00-0:00</v>
      </c>
      <c r="AH121" s="336" t="str">
        <f>IF(ISTEXT(График!CP104),График!CP104,(CONCATENATE(TEXT(График!CP104,"ч:мм"),"-",TEXT(График!CQ104,"ч:ММ"))))</f>
        <v>0:00-0:00</v>
      </c>
      <c r="AI121" s="336" t="str">
        <f>IF(ISTEXT(График!CS104),График!CS104,(CONCATENATE(TEXT(График!CS104,"ч:мм"),"-",TEXT(График!CT104,"ч:ММ"))))</f>
        <v>0:00-0:00</v>
      </c>
      <c r="AJ121" s="98"/>
      <c r="AK121" s="397"/>
    </row>
    <row r="122" spans="1:37" ht="44.25" thickBot="1" x14ac:dyDescent="0.35">
      <c r="A122" s="94">
        <v>106</v>
      </c>
      <c r="B122" s="478">
        <f>VLOOKUP(A122,График!A:C,2,TRUE)</f>
        <v>0</v>
      </c>
      <c r="C122" s="332" t="str">
        <f>VLOOKUP(A122,График!A:D,3,TRUE)</f>
        <v>07.00-07.45</v>
      </c>
      <c r="D122" s="331" t="e">
        <f>VLOOKUP(C122,'Список КК'!M:O,3,0)</f>
        <v>#N/A</v>
      </c>
      <c r="E122" s="336" t="str">
        <f>IF(ISTEXT(График!G105),График!G105,(CONCATENATE(TEXT(График!G105,"ч:мм"),"-",TEXT(График!H105,"ч:ММ"))))</f>
        <v>0:00-0:00</v>
      </c>
      <c r="F122" s="336" t="str">
        <f>IF(ISTEXT(График!J105),График!J105,(CONCATENATE(TEXT(График!J105,"ч:мм"),"-",TEXT(График!K105,"ч:ММ"))))</f>
        <v>0:00-0:00</v>
      </c>
      <c r="G122" s="336" t="str">
        <f>IF(ISTEXT(График!M105),График!M105,(CONCATENATE(TEXT(График!M105,"ч:мм"),"-",TEXT(График!N105,"ч:ММ"))))</f>
        <v>0:00-0:00</v>
      </c>
      <c r="H122" s="336" t="str">
        <f>IF(ISTEXT(График!P105),График!P105,(CONCATENATE(TEXT(График!P105,"ч:мм"),"-",TEXT(График!Q105,"ч:ММ"))))</f>
        <v>0:00-0:00</v>
      </c>
      <c r="I122" s="336" t="str">
        <f>IF(ISTEXT(График!S105),График!S105,(CONCATENATE(TEXT(График!S105,"ч:мм"),"-",TEXT(График!T105,"ч:ММ"))))</f>
        <v>0:00-0:00</v>
      </c>
      <c r="J122" s="336" t="str">
        <f>IF(ISTEXT(График!V105),График!V105,(CONCATENATE(TEXT(График!V105,"ч:мм"),"-",TEXT(График!W105,"ч:ММ"))))</f>
        <v>0:00-0:00</v>
      </c>
      <c r="K122" s="336" t="str">
        <f>IF(ISTEXT(График!Y105),График!Y105,(CONCATENATE(TEXT(График!Y105,"ч:мм"),"-",TEXT(График!Z105,"ч:ММ"))))</f>
        <v>0:00-0:00</v>
      </c>
      <c r="L122" s="336" t="str">
        <f>IF(ISTEXT(График!AB105),График!AB105,(CONCATENATE(TEXT(График!AB105,"ч:мм"),"-",TEXT(График!AC105,"ч:ММ"))))</f>
        <v>0:00-0:00</v>
      </c>
      <c r="M122" s="336" t="str">
        <f>IF(ISTEXT(График!AE105),График!AE105,(CONCATENATE(TEXT(График!AE105,"ч:мм"),"-",TEXT(График!AF105,"ч:ММ"))))</f>
        <v>0:00-0:00</v>
      </c>
      <c r="N122" s="336" t="str">
        <f>IF(ISTEXT(График!AH105),График!AH105,(CONCATENATE(TEXT(График!AH105,"ч:мм"),"-",TEXT(График!AI105,"ч:ММ"))))</f>
        <v>0:00-0:00</v>
      </c>
      <c r="O122" s="336" t="str">
        <f>IF(ISTEXT(График!AK105),График!AK105,(CONCATENATE(TEXT(График!AK105,"ч:мм"),"-",TEXT(График!AL105,"ч:ММ"))))</f>
        <v>0:00-0:00</v>
      </c>
      <c r="P122" s="336" t="str">
        <f>IF(ISTEXT(График!AN105),График!AN105,(CONCATENATE(TEXT(График!AN105,"ч:мм"),"-",TEXT(График!AO105,"ч:ММ"))))</f>
        <v>0:00-0:00</v>
      </c>
      <c r="Q122" s="336" t="str">
        <f>IF(ISTEXT(График!AQ105),График!AQ105,(CONCATENATE(TEXT(График!AQ105,"ч:мм"),"-",TEXT(График!AR105,"ч:ММ"))))</f>
        <v>0:00-0:00</v>
      </c>
      <c r="R122" s="336" t="str">
        <f>IF(ISTEXT(График!AT105),График!AT105,(CONCATENATE(TEXT(График!AT105,"ч:мм"),"-",TEXT(График!AU105,"ч:ММ"))))</f>
        <v>0:00-0:00</v>
      </c>
      <c r="S122" s="336" t="str">
        <f>IF(ISTEXT(График!AW105),График!AW105,(CONCATENATE(TEXT(График!AW105,"ч:мм"),"-",TEXT(График!AX105,"ч:ММ"))))</f>
        <v>0:00-0:00</v>
      </c>
      <c r="T122" s="336" t="str">
        <f>IF(ISTEXT(График!AZ105),График!AZ105,(CONCATENATE(TEXT(График!AZ105,"ч:мм"),"-",TEXT(График!BA105,"ч:ММ"))))</f>
        <v>0:00-0:00</v>
      </c>
      <c r="U122" s="336" t="str">
        <f>IF(ISTEXT(График!BC105),График!BC105,(CONCATENATE(TEXT(График!BC105,"ч:мм"),"-",TEXT(График!BD105,"ч:ММ"))))</f>
        <v>0:00-0:00</v>
      </c>
      <c r="V122" s="336" t="str">
        <f>IF(ISTEXT(График!BF105),График!BF105,(CONCATENATE(TEXT(График!BF105,"ч:мм"),"-",TEXT(График!BG105,"ч:ММ"))))</f>
        <v>0:00-0:00</v>
      </c>
      <c r="W122" s="336" t="str">
        <f>IF(ISTEXT(График!BI105),График!BI105,(CONCATENATE(TEXT(График!BI105,"ч:мм"),"-",TEXT(График!BJ105,"ч:ММ"))))</f>
        <v>0:00-0:00</v>
      </c>
      <c r="X122" s="336" t="str">
        <f>IF(ISTEXT(График!BL105),График!BL105,(CONCATENATE(TEXT(График!BL105,"ч:мм"),"-",TEXT(График!BM105,"ч:ММ"))))</f>
        <v>0:00-0:00</v>
      </c>
      <c r="Y122" s="336" t="str">
        <f>IF(ISTEXT(График!BO105),График!BO105,(CONCATENATE(TEXT(График!BO105,"ч:мм"),"-",TEXT(График!BP105,"ч:ММ"))))</f>
        <v>0:00-0:00</v>
      </c>
      <c r="Z122" s="336" t="str">
        <f>IF(ISTEXT(График!BR105),График!BR105,(CONCATENATE(TEXT(График!BR105,"ч:мм"),"-",TEXT(График!BS105,"ч:ММ"))))</f>
        <v>0:00-0:00</v>
      </c>
      <c r="AA122" s="336" t="str">
        <f>IF(ISTEXT(График!BU105),График!BU105,(CONCATENATE(TEXT(График!BU105,"ч:мм"),"-",TEXT(График!BV105,"ч:ММ"))))</f>
        <v>0:00-0:00</v>
      </c>
      <c r="AB122" s="336" t="str">
        <f>IF(ISTEXT(График!BX105),График!BX105,(CONCATENATE(TEXT(График!BX105,"ч:мм"),"-",TEXT(График!BY105,"ч:ММ"))))</f>
        <v>0:00-0:00</v>
      </c>
      <c r="AC122" s="336" t="str">
        <f>IF(ISTEXT(График!CA105),График!CA105,(CONCATENATE(TEXT(График!CA105,"ч:мм"),"-",TEXT(График!CB105,"ч:ММ"))))</f>
        <v>0:00-0:00</v>
      </c>
      <c r="AD122" s="336" t="str">
        <f>IF(ISTEXT(График!CD105),График!CD105,(CONCATENATE(TEXT(График!CD105,"ч:мм"),"-",TEXT(График!CE105,"ч:ММ"))))</f>
        <v>0:00-0:00</v>
      </c>
      <c r="AE122" s="336" t="str">
        <f>IF(ISTEXT(График!CG105),График!CG105,(CONCATENATE(TEXT(График!CG105,"ч:мм"),"-",TEXT(График!CH105,"ч:ММ"))))</f>
        <v>0:00-0:00</v>
      </c>
      <c r="AF122" s="336" t="str">
        <f>IF(ISTEXT(График!CJ105),График!CJ105,(CONCATENATE(TEXT(График!CJ105,"ч:мм"),"-",TEXT(График!CK105,"ч:ММ"))))</f>
        <v>0:00-0:00</v>
      </c>
      <c r="AG122" s="336" t="str">
        <f>IF(ISTEXT(График!CM105),График!CM105,(CONCATENATE(TEXT(График!CM105,"ч:мм"),"-",TEXT(График!CN105,"ч:ММ"))))</f>
        <v>0:00-0:00</v>
      </c>
      <c r="AH122" s="336" t="str">
        <f>IF(ISTEXT(График!CP105),График!CP105,(CONCATENATE(TEXT(График!CP105,"ч:мм"),"-",TEXT(График!CQ105,"ч:ММ"))))</f>
        <v>0:00-0:00</v>
      </c>
      <c r="AI122" s="336" t="str">
        <f>IF(ISTEXT(График!CS105),График!CS105,(CONCATENATE(TEXT(График!CS105,"ч:мм"),"-",TEXT(График!CT105,"ч:ММ"))))</f>
        <v>0:00-0:00</v>
      </c>
      <c r="AJ122" s="98"/>
      <c r="AK122" s="397"/>
    </row>
    <row r="123" spans="1:37" ht="44.25" thickBot="1" x14ac:dyDescent="0.35">
      <c r="A123" s="94">
        <v>107</v>
      </c>
      <c r="B123" s="478">
        <f>VLOOKUP(A123,График!A:C,2,TRUE)</f>
        <v>0</v>
      </c>
      <c r="C123" s="332" t="str">
        <f>VLOOKUP(A123,График!A:D,3,TRUE)</f>
        <v>08.00-08.45</v>
      </c>
      <c r="D123" s="331" t="e">
        <f>VLOOKUP(C123,'Список КК'!M:O,3,0)</f>
        <v>#N/A</v>
      </c>
      <c r="E123" s="336" t="str">
        <f>IF(ISTEXT(График!G106),График!G106,(CONCATENATE(TEXT(График!G106,"ч:мм"),"-",TEXT(График!H106,"ч:ММ"))))</f>
        <v>0:00-0:00</v>
      </c>
      <c r="F123" s="336" t="str">
        <f>IF(ISTEXT(График!J106),График!J106,(CONCATENATE(TEXT(График!J106,"ч:мм"),"-",TEXT(График!K106,"ч:ММ"))))</f>
        <v>0:00-0:00</v>
      </c>
      <c r="G123" s="336" t="str">
        <f>IF(ISTEXT(График!M106),График!M106,(CONCATENATE(TEXT(График!M106,"ч:мм"),"-",TEXT(График!N106,"ч:ММ"))))</f>
        <v>0:00-0:00</v>
      </c>
      <c r="H123" s="336" t="str">
        <f>IF(ISTEXT(График!P106),График!P106,(CONCATENATE(TEXT(График!P106,"ч:мм"),"-",TEXT(График!Q106,"ч:ММ"))))</f>
        <v>0:00-0:00</v>
      </c>
      <c r="I123" s="336" t="str">
        <f>IF(ISTEXT(График!S106),График!S106,(CONCATENATE(TEXT(График!S106,"ч:мм"),"-",TEXT(График!T106,"ч:ММ"))))</f>
        <v>0:00-0:00</v>
      </c>
      <c r="J123" s="336" t="str">
        <f>IF(ISTEXT(График!V106),График!V106,(CONCATENATE(TEXT(График!V106,"ч:мм"),"-",TEXT(График!W106,"ч:ММ"))))</f>
        <v>0:00-0:00</v>
      </c>
      <c r="K123" s="336" t="str">
        <f>IF(ISTEXT(График!Y106),График!Y106,(CONCATENATE(TEXT(График!Y106,"ч:мм"),"-",TEXT(График!Z106,"ч:ММ"))))</f>
        <v>0:00-0:00</v>
      </c>
      <c r="L123" s="336" t="str">
        <f>IF(ISTEXT(График!AB106),График!AB106,(CONCATENATE(TEXT(График!AB106,"ч:мм"),"-",TEXT(График!AC106,"ч:ММ"))))</f>
        <v>0:00-0:00</v>
      </c>
      <c r="M123" s="336" t="str">
        <f>IF(ISTEXT(График!AE106),График!AE106,(CONCATENATE(TEXT(График!AE106,"ч:мм"),"-",TEXT(График!AF106,"ч:ММ"))))</f>
        <v>0:00-0:00</v>
      </c>
      <c r="N123" s="336" t="str">
        <f>IF(ISTEXT(График!AH106),График!AH106,(CONCATENATE(TEXT(График!AH106,"ч:мм"),"-",TEXT(График!AI106,"ч:ММ"))))</f>
        <v>0:00-0:00</v>
      </c>
      <c r="O123" s="336" t="str">
        <f>IF(ISTEXT(График!AK106),График!AK106,(CONCATENATE(TEXT(График!AK106,"ч:мм"),"-",TEXT(График!AL106,"ч:ММ"))))</f>
        <v>0:00-0:00</v>
      </c>
      <c r="P123" s="336" t="str">
        <f>IF(ISTEXT(График!AN106),График!AN106,(CONCATENATE(TEXT(График!AN106,"ч:мм"),"-",TEXT(График!AO106,"ч:ММ"))))</f>
        <v>0:00-0:00</v>
      </c>
      <c r="Q123" s="336" t="str">
        <f>IF(ISTEXT(График!AQ106),График!AQ106,(CONCATENATE(TEXT(График!AQ106,"ч:мм"),"-",TEXT(График!AR106,"ч:ММ"))))</f>
        <v>0:00-0:00</v>
      </c>
      <c r="R123" s="336" t="str">
        <f>IF(ISTEXT(График!AT106),График!AT106,(CONCATENATE(TEXT(График!AT106,"ч:мм"),"-",TEXT(График!AU106,"ч:ММ"))))</f>
        <v>0:00-0:00</v>
      </c>
      <c r="S123" s="336" t="str">
        <f>IF(ISTEXT(График!AW106),График!AW106,(CONCATENATE(TEXT(График!AW106,"ч:мм"),"-",TEXT(График!AX106,"ч:ММ"))))</f>
        <v>0:00-0:00</v>
      </c>
      <c r="T123" s="336" t="str">
        <f>IF(ISTEXT(График!AZ106),График!AZ106,(CONCATENATE(TEXT(График!AZ106,"ч:мм"),"-",TEXT(График!BA106,"ч:ММ"))))</f>
        <v>0:00-0:00</v>
      </c>
      <c r="U123" s="336" t="str">
        <f>IF(ISTEXT(График!BC106),График!BC106,(CONCATENATE(TEXT(График!BC106,"ч:мм"),"-",TEXT(График!BD106,"ч:ММ"))))</f>
        <v>0:00-0:00</v>
      </c>
      <c r="V123" s="336" t="str">
        <f>IF(ISTEXT(График!BF106),График!BF106,(CONCATENATE(TEXT(График!BF106,"ч:мм"),"-",TEXT(График!BG106,"ч:ММ"))))</f>
        <v>0:00-0:00</v>
      </c>
      <c r="W123" s="336" t="str">
        <f>IF(ISTEXT(График!BI106),График!BI106,(CONCATENATE(TEXT(График!BI106,"ч:мм"),"-",TEXT(График!BJ106,"ч:ММ"))))</f>
        <v>0:00-0:00</v>
      </c>
      <c r="X123" s="336" t="str">
        <f>IF(ISTEXT(График!BL106),График!BL106,(CONCATENATE(TEXT(График!BL106,"ч:мм"),"-",TEXT(График!BM106,"ч:ММ"))))</f>
        <v>0:00-0:00</v>
      </c>
      <c r="Y123" s="336" t="str">
        <f>IF(ISTEXT(График!BO106),График!BO106,(CONCATENATE(TEXT(График!BO106,"ч:мм"),"-",TEXT(График!BP106,"ч:ММ"))))</f>
        <v>0:00-0:00</v>
      </c>
      <c r="Z123" s="336" t="str">
        <f>IF(ISTEXT(График!BR106),График!BR106,(CONCATENATE(TEXT(График!BR106,"ч:мм"),"-",TEXT(График!BS106,"ч:ММ"))))</f>
        <v>0:00-0:00</v>
      </c>
      <c r="AA123" s="336" t="str">
        <f>IF(ISTEXT(График!BU106),График!BU106,(CONCATENATE(TEXT(График!BU106,"ч:мм"),"-",TEXT(График!BV106,"ч:ММ"))))</f>
        <v>0:00-0:00</v>
      </c>
      <c r="AB123" s="336" t="str">
        <f>IF(ISTEXT(График!BX106),График!BX106,(CONCATENATE(TEXT(График!BX106,"ч:мм"),"-",TEXT(График!BY106,"ч:ММ"))))</f>
        <v>0:00-0:00</v>
      </c>
      <c r="AC123" s="336" t="str">
        <f>IF(ISTEXT(График!CA106),График!CA106,(CONCATENATE(TEXT(График!CA106,"ч:мм"),"-",TEXT(График!CB106,"ч:ММ"))))</f>
        <v>0:00-0:00</v>
      </c>
      <c r="AD123" s="336" t="str">
        <f>IF(ISTEXT(График!CD106),График!CD106,(CONCATENATE(TEXT(График!CD106,"ч:мм"),"-",TEXT(График!CE106,"ч:ММ"))))</f>
        <v>0:00-0:00</v>
      </c>
      <c r="AE123" s="336" t="str">
        <f>IF(ISTEXT(График!CG106),График!CG106,(CONCATENATE(TEXT(График!CG106,"ч:мм"),"-",TEXT(График!CH106,"ч:ММ"))))</f>
        <v>0:00-0:00</v>
      </c>
      <c r="AF123" s="336" t="str">
        <f>IF(ISTEXT(График!CJ106),График!CJ106,(CONCATENATE(TEXT(График!CJ106,"ч:мм"),"-",TEXT(График!CK106,"ч:ММ"))))</f>
        <v>0:00-0:00</v>
      </c>
      <c r="AG123" s="336" t="str">
        <f>IF(ISTEXT(График!CM106),График!CM106,(CONCATENATE(TEXT(График!CM106,"ч:мм"),"-",TEXT(График!CN106,"ч:ММ"))))</f>
        <v>0:00-0:00</v>
      </c>
      <c r="AH123" s="336" t="str">
        <f>IF(ISTEXT(График!CP106),График!CP106,(CONCATENATE(TEXT(График!CP106,"ч:мм"),"-",TEXT(График!CQ106,"ч:ММ"))))</f>
        <v>0:00-0:00</v>
      </c>
      <c r="AI123" s="336" t="str">
        <f>IF(ISTEXT(График!CS106),График!CS106,(CONCATENATE(TEXT(График!CS106,"ч:мм"),"-",TEXT(График!CT106,"ч:ММ"))))</f>
        <v>0:00-0:00</v>
      </c>
      <c r="AJ123" s="98"/>
      <c r="AK123" s="397"/>
    </row>
    <row r="124" spans="1:37" ht="44.25" thickBot="1" x14ac:dyDescent="0.35">
      <c r="A124" s="94">
        <v>108</v>
      </c>
      <c r="B124" s="478">
        <f>VLOOKUP(A124,График!A:C,2,TRUE)</f>
        <v>0</v>
      </c>
      <c r="C124" s="332" t="str">
        <f>VLOOKUP(A124,График!A:D,3,TRUE)</f>
        <v>09.00-09.45</v>
      </c>
      <c r="D124" s="331" t="e">
        <f>VLOOKUP(C124,'Список КК'!M:O,3,0)</f>
        <v>#N/A</v>
      </c>
      <c r="E124" s="336" t="str">
        <f>IF(ISTEXT(График!G107),График!G107,(CONCATENATE(TEXT(График!G107,"ч:мм"),"-",TEXT(График!H107,"ч:ММ"))))</f>
        <v>0:00-0:00</v>
      </c>
      <c r="F124" s="336" t="str">
        <f>IF(ISTEXT(График!J107),График!J107,(CONCATENATE(TEXT(График!J107,"ч:мм"),"-",TEXT(График!K107,"ч:ММ"))))</f>
        <v>0:00-0:00</v>
      </c>
      <c r="G124" s="336" t="str">
        <f>IF(ISTEXT(График!M107),График!M107,(CONCATENATE(TEXT(График!M107,"ч:мм"),"-",TEXT(График!N107,"ч:ММ"))))</f>
        <v>0:00-0:00</v>
      </c>
      <c r="H124" s="336" t="str">
        <f>IF(ISTEXT(График!P107),График!P107,(CONCATENATE(TEXT(График!P107,"ч:мм"),"-",TEXT(График!Q107,"ч:ММ"))))</f>
        <v>0:00-0:00</v>
      </c>
      <c r="I124" s="336" t="str">
        <f>IF(ISTEXT(График!S107),График!S107,(CONCATENATE(TEXT(График!S107,"ч:мм"),"-",TEXT(График!T107,"ч:ММ"))))</f>
        <v>0:00-0:00</v>
      </c>
      <c r="J124" s="336" t="str">
        <f>IF(ISTEXT(График!V107),График!V107,(CONCATENATE(TEXT(График!V107,"ч:мм"),"-",TEXT(График!W107,"ч:ММ"))))</f>
        <v>0:00-0:00</v>
      </c>
      <c r="K124" s="336" t="str">
        <f>IF(ISTEXT(График!Y107),График!Y107,(CONCATENATE(TEXT(График!Y107,"ч:мм"),"-",TEXT(График!Z107,"ч:ММ"))))</f>
        <v>0:00-0:00</v>
      </c>
      <c r="L124" s="336" t="str">
        <f>IF(ISTEXT(График!AB107),График!AB107,(CONCATENATE(TEXT(График!AB107,"ч:мм"),"-",TEXT(График!AC107,"ч:ММ"))))</f>
        <v>0:00-0:00</v>
      </c>
      <c r="M124" s="336" t="str">
        <f>IF(ISTEXT(График!AE107),График!AE107,(CONCATENATE(TEXT(График!AE107,"ч:мм"),"-",TEXT(График!AF107,"ч:ММ"))))</f>
        <v>0:00-0:00</v>
      </c>
      <c r="N124" s="336" t="str">
        <f>IF(ISTEXT(График!AH107),График!AH107,(CONCATENATE(TEXT(График!AH107,"ч:мм"),"-",TEXT(График!AI107,"ч:ММ"))))</f>
        <v>0:00-0:00</v>
      </c>
      <c r="O124" s="336" t="str">
        <f>IF(ISTEXT(График!AK107),График!AK107,(CONCATENATE(TEXT(График!AK107,"ч:мм"),"-",TEXT(График!AL107,"ч:ММ"))))</f>
        <v>0:00-0:00</v>
      </c>
      <c r="P124" s="336" t="str">
        <f>IF(ISTEXT(График!AN107),График!AN107,(CONCATENATE(TEXT(График!AN107,"ч:мм"),"-",TEXT(График!AO107,"ч:ММ"))))</f>
        <v>0:00-0:00</v>
      </c>
      <c r="Q124" s="336" t="str">
        <f>IF(ISTEXT(График!AQ107),График!AQ107,(CONCATENATE(TEXT(График!AQ107,"ч:мм"),"-",TEXT(График!AR107,"ч:ММ"))))</f>
        <v>0:00-0:00</v>
      </c>
      <c r="R124" s="336" t="str">
        <f>IF(ISTEXT(График!AT107),График!AT107,(CONCATENATE(TEXT(График!AT107,"ч:мм"),"-",TEXT(График!AU107,"ч:ММ"))))</f>
        <v>0:00-0:00</v>
      </c>
      <c r="S124" s="336" t="str">
        <f>IF(ISTEXT(График!AW107),График!AW107,(CONCATENATE(TEXT(График!AW107,"ч:мм"),"-",TEXT(График!AX107,"ч:ММ"))))</f>
        <v>0:00-0:00</v>
      </c>
      <c r="T124" s="336" t="str">
        <f>IF(ISTEXT(График!AZ107),График!AZ107,(CONCATENATE(TEXT(График!AZ107,"ч:мм"),"-",TEXT(График!BA107,"ч:ММ"))))</f>
        <v>0:00-0:00</v>
      </c>
      <c r="U124" s="336" t="str">
        <f>IF(ISTEXT(График!BC107),График!BC107,(CONCATENATE(TEXT(График!BC107,"ч:мм"),"-",TEXT(График!BD107,"ч:ММ"))))</f>
        <v>0:00-0:00</v>
      </c>
      <c r="V124" s="336" t="str">
        <f>IF(ISTEXT(График!BF107),График!BF107,(CONCATENATE(TEXT(График!BF107,"ч:мм"),"-",TEXT(График!BG107,"ч:ММ"))))</f>
        <v>0:00-0:00</v>
      </c>
      <c r="W124" s="336" t="str">
        <f>IF(ISTEXT(График!BI107),График!BI107,(CONCATENATE(TEXT(График!BI107,"ч:мм"),"-",TEXT(График!BJ107,"ч:ММ"))))</f>
        <v>0:00-0:00</v>
      </c>
      <c r="X124" s="336" t="str">
        <f>IF(ISTEXT(График!BL107),График!BL107,(CONCATENATE(TEXT(График!BL107,"ч:мм"),"-",TEXT(График!BM107,"ч:ММ"))))</f>
        <v>0:00-0:00</v>
      </c>
      <c r="Y124" s="336" t="str">
        <f>IF(ISTEXT(График!BO107),График!BO107,(CONCATENATE(TEXT(График!BO107,"ч:мм"),"-",TEXT(График!BP107,"ч:ММ"))))</f>
        <v>0:00-0:00</v>
      </c>
      <c r="Z124" s="336" t="str">
        <f>IF(ISTEXT(График!BR107),График!BR107,(CONCATENATE(TEXT(График!BR107,"ч:мм"),"-",TEXT(График!BS107,"ч:ММ"))))</f>
        <v>0:00-0:00</v>
      </c>
      <c r="AA124" s="336" t="str">
        <f>IF(ISTEXT(График!BU107),График!BU107,(CONCATENATE(TEXT(График!BU107,"ч:мм"),"-",TEXT(График!BV107,"ч:ММ"))))</f>
        <v>0:00-0:00</v>
      </c>
      <c r="AB124" s="336" t="str">
        <f>IF(ISTEXT(График!BX107),График!BX107,(CONCATENATE(TEXT(График!BX107,"ч:мм"),"-",TEXT(График!BY107,"ч:ММ"))))</f>
        <v>0:00-0:00</v>
      </c>
      <c r="AC124" s="336" t="str">
        <f>IF(ISTEXT(График!CA107),График!CA107,(CONCATENATE(TEXT(График!CA107,"ч:мм"),"-",TEXT(График!CB107,"ч:ММ"))))</f>
        <v>0:00-0:00</v>
      </c>
      <c r="AD124" s="336" t="str">
        <f>IF(ISTEXT(График!CD107),График!CD107,(CONCATENATE(TEXT(График!CD107,"ч:мм"),"-",TEXT(График!CE107,"ч:ММ"))))</f>
        <v>0:00-0:00</v>
      </c>
      <c r="AE124" s="336" t="str">
        <f>IF(ISTEXT(График!CG107),График!CG107,(CONCATENATE(TEXT(График!CG107,"ч:мм"),"-",TEXT(График!CH107,"ч:ММ"))))</f>
        <v>0:00-0:00</v>
      </c>
      <c r="AF124" s="336" t="str">
        <f>IF(ISTEXT(График!CJ107),График!CJ107,(CONCATENATE(TEXT(График!CJ107,"ч:мм"),"-",TEXT(График!CK107,"ч:ММ"))))</f>
        <v>0:00-0:00</v>
      </c>
      <c r="AG124" s="336" t="str">
        <f>IF(ISTEXT(График!CM107),График!CM107,(CONCATENATE(TEXT(График!CM107,"ч:мм"),"-",TEXT(График!CN107,"ч:ММ"))))</f>
        <v>0:00-0:00</v>
      </c>
      <c r="AH124" s="336" t="str">
        <f>IF(ISTEXT(График!CP107),График!CP107,(CONCATENATE(TEXT(График!CP107,"ч:мм"),"-",TEXT(График!CQ107,"ч:ММ"))))</f>
        <v>0:00-0:00</v>
      </c>
      <c r="AI124" s="336" t="str">
        <f>IF(ISTEXT(График!CS107),График!CS107,(CONCATENATE(TEXT(График!CS107,"ч:мм"),"-",TEXT(График!CT107,"ч:ММ"))))</f>
        <v>0:00-0:00</v>
      </c>
      <c r="AJ124" s="98"/>
      <c r="AK124" s="397"/>
    </row>
    <row r="125" spans="1:37" ht="44.25" thickBot="1" x14ac:dyDescent="0.35">
      <c r="A125" s="94">
        <v>109</v>
      </c>
      <c r="B125" s="478">
        <f>VLOOKUP(A125,График!A:C,2,TRUE)</f>
        <v>0</v>
      </c>
      <c r="C125" s="332" t="str">
        <f>VLOOKUP(A125,График!A:D,3,TRUE)</f>
        <v>10.00-10.45</v>
      </c>
      <c r="D125" s="331" t="e">
        <f>VLOOKUP(C125,'Список КК'!M:O,3,0)</f>
        <v>#N/A</v>
      </c>
      <c r="E125" s="336" t="str">
        <f>IF(ISTEXT(График!G108),График!G108,(CONCATENATE(TEXT(График!G108,"ч:мм"),"-",TEXT(График!H108,"ч:ММ"))))</f>
        <v>0:00-0:00</v>
      </c>
      <c r="F125" s="336" t="str">
        <f>IF(ISTEXT(График!J108),График!J108,(CONCATENATE(TEXT(График!J108,"ч:мм"),"-",TEXT(График!K108,"ч:ММ"))))</f>
        <v>0:00-0:00</v>
      </c>
      <c r="G125" s="336" t="str">
        <f>IF(ISTEXT(График!M108),График!M108,(CONCATENATE(TEXT(График!M108,"ч:мм"),"-",TEXT(График!N108,"ч:ММ"))))</f>
        <v>0:00-0:00</v>
      </c>
      <c r="H125" s="336" t="str">
        <f>IF(ISTEXT(График!P108),График!P108,(CONCATENATE(TEXT(График!P108,"ч:мм"),"-",TEXT(График!Q108,"ч:ММ"))))</f>
        <v>0:00-0:00</v>
      </c>
      <c r="I125" s="336" t="str">
        <f>IF(ISTEXT(График!S108),График!S108,(CONCATENATE(TEXT(График!S108,"ч:мм"),"-",TEXT(График!T108,"ч:ММ"))))</f>
        <v>0:00-0:00</v>
      </c>
      <c r="J125" s="336" t="str">
        <f>IF(ISTEXT(График!V108),График!V108,(CONCATENATE(TEXT(График!V108,"ч:мм"),"-",TEXT(График!W108,"ч:ММ"))))</f>
        <v>0:00-0:00</v>
      </c>
      <c r="K125" s="336" t="str">
        <f>IF(ISTEXT(График!Y108),График!Y108,(CONCATENATE(TEXT(График!Y108,"ч:мм"),"-",TEXT(График!Z108,"ч:ММ"))))</f>
        <v>0:00-0:00</v>
      </c>
      <c r="L125" s="336" t="str">
        <f>IF(ISTEXT(График!AB108),График!AB108,(CONCATENATE(TEXT(График!AB108,"ч:мм"),"-",TEXT(График!AC108,"ч:ММ"))))</f>
        <v>0:00-0:00</v>
      </c>
      <c r="M125" s="336" t="str">
        <f>IF(ISTEXT(График!AE108),График!AE108,(CONCATENATE(TEXT(График!AE108,"ч:мм"),"-",TEXT(График!AF108,"ч:ММ"))))</f>
        <v>0:00-0:00</v>
      </c>
      <c r="N125" s="336" t="str">
        <f>IF(ISTEXT(График!AH108),График!AH108,(CONCATENATE(TEXT(График!AH108,"ч:мм"),"-",TEXT(График!AI108,"ч:ММ"))))</f>
        <v>0:00-0:00</v>
      </c>
      <c r="O125" s="336" t="str">
        <f>IF(ISTEXT(График!AK108),График!AK108,(CONCATENATE(TEXT(График!AK108,"ч:мм"),"-",TEXT(График!AL108,"ч:ММ"))))</f>
        <v>0:00-0:00</v>
      </c>
      <c r="P125" s="336" t="str">
        <f>IF(ISTEXT(График!AN108),График!AN108,(CONCATENATE(TEXT(График!AN108,"ч:мм"),"-",TEXT(График!AO108,"ч:ММ"))))</f>
        <v>0:00-0:00</v>
      </c>
      <c r="Q125" s="336" t="str">
        <f>IF(ISTEXT(График!AQ108),График!AQ108,(CONCATENATE(TEXT(График!AQ108,"ч:мм"),"-",TEXT(График!AR108,"ч:ММ"))))</f>
        <v>0:00-0:00</v>
      </c>
      <c r="R125" s="336" t="str">
        <f>IF(ISTEXT(График!AT108),График!AT108,(CONCATENATE(TEXT(График!AT108,"ч:мм"),"-",TEXT(График!AU108,"ч:ММ"))))</f>
        <v>0:00-0:00</v>
      </c>
      <c r="S125" s="336" t="str">
        <f>IF(ISTEXT(График!AW108),График!AW108,(CONCATENATE(TEXT(График!AW108,"ч:мм"),"-",TEXT(График!AX108,"ч:ММ"))))</f>
        <v>0:00-0:00</v>
      </c>
      <c r="T125" s="336" t="str">
        <f>IF(ISTEXT(График!AZ108),График!AZ108,(CONCATENATE(TEXT(График!AZ108,"ч:мм"),"-",TEXT(График!BA108,"ч:ММ"))))</f>
        <v>0:00-0:00</v>
      </c>
      <c r="U125" s="336" t="str">
        <f>IF(ISTEXT(График!BC108),График!BC108,(CONCATENATE(TEXT(График!BC108,"ч:мм"),"-",TEXT(График!BD108,"ч:ММ"))))</f>
        <v>0:00-0:00</v>
      </c>
      <c r="V125" s="336" t="str">
        <f>IF(ISTEXT(График!BF108),График!BF108,(CONCATENATE(TEXT(График!BF108,"ч:мм"),"-",TEXT(График!BG108,"ч:ММ"))))</f>
        <v>0:00-0:00</v>
      </c>
      <c r="W125" s="336" t="str">
        <f>IF(ISTEXT(График!BI108),График!BI108,(CONCATENATE(TEXT(График!BI108,"ч:мм"),"-",TEXT(График!BJ108,"ч:ММ"))))</f>
        <v>0:00-0:00</v>
      </c>
      <c r="X125" s="336" t="str">
        <f>IF(ISTEXT(График!BL108),График!BL108,(CONCATENATE(TEXT(График!BL108,"ч:мм"),"-",TEXT(График!BM108,"ч:ММ"))))</f>
        <v>0:00-0:00</v>
      </c>
      <c r="Y125" s="336" t="str">
        <f>IF(ISTEXT(График!BO108),График!BO108,(CONCATENATE(TEXT(График!BO108,"ч:мм"),"-",TEXT(График!BP108,"ч:ММ"))))</f>
        <v>0:00-0:00</v>
      </c>
      <c r="Z125" s="336" t="str">
        <f>IF(ISTEXT(График!BR108),График!BR108,(CONCATENATE(TEXT(График!BR108,"ч:мм"),"-",TEXT(График!BS108,"ч:ММ"))))</f>
        <v>0:00-0:00</v>
      </c>
      <c r="AA125" s="336" t="str">
        <f>IF(ISTEXT(График!BU108),График!BU108,(CONCATENATE(TEXT(График!BU108,"ч:мм"),"-",TEXT(График!BV108,"ч:ММ"))))</f>
        <v>0:00-0:00</v>
      </c>
      <c r="AB125" s="336" t="str">
        <f>IF(ISTEXT(График!BX108),График!BX108,(CONCATENATE(TEXT(График!BX108,"ч:мм"),"-",TEXT(График!BY108,"ч:ММ"))))</f>
        <v>0:00-0:00</v>
      </c>
      <c r="AC125" s="336" t="str">
        <f>IF(ISTEXT(График!CA108),График!CA108,(CONCATENATE(TEXT(График!CA108,"ч:мм"),"-",TEXT(График!CB108,"ч:ММ"))))</f>
        <v>0:00-0:00</v>
      </c>
      <c r="AD125" s="336" t="str">
        <f>IF(ISTEXT(График!CD108),График!CD108,(CONCATENATE(TEXT(График!CD108,"ч:мм"),"-",TEXT(График!CE108,"ч:ММ"))))</f>
        <v>0:00-0:00</v>
      </c>
      <c r="AE125" s="336" t="str">
        <f>IF(ISTEXT(График!CG108),График!CG108,(CONCATENATE(TEXT(График!CG108,"ч:мм"),"-",TEXT(График!CH108,"ч:ММ"))))</f>
        <v>0:00-0:00</v>
      </c>
      <c r="AF125" s="336" t="str">
        <f>IF(ISTEXT(График!CJ108),График!CJ108,(CONCATENATE(TEXT(График!CJ108,"ч:мм"),"-",TEXT(График!CK108,"ч:ММ"))))</f>
        <v>0:00-0:00</v>
      </c>
      <c r="AG125" s="336" t="str">
        <f>IF(ISTEXT(График!CM108),График!CM108,(CONCATENATE(TEXT(График!CM108,"ч:мм"),"-",TEXT(График!CN108,"ч:ММ"))))</f>
        <v>0:00-0:00</v>
      </c>
      <c r="AH125" s="336" t="str">
        <f>IF(ISTEXT(График!CP108),График!CP108,(CONCATENATE(TEXT(График!CP108,"ч:мм"),"-",TEXT(График!CQ108,"ч:ММ"))))</f>
        <v>0:00-0:00</v>
      </c>
      <c r="AI125" s="336" t="str">
        <f>IF(ISTEXT(График!CS108),График!CS108,(CONCATENATE(TEXT(График!CS108,"ч:мм"),"-",TEXT(График!CT108,"ч:ММ"))))</f>
        <v>0:00-0:00</v>
      </c>
      <c r="AJ125" s="98"/>
      <c r="AK125" s="397"/>
    </row>
    <row r="126" spans="1:37" ht="44.25" thickBot="1" x14ac:dyDescent="0.35">
      <c r="A126" s="94">
        <v>110</v>
      </c>
      <c r="B126" s="478">
        <f>VLOOKUP(A126,График!A:C,2,TRUE)</f>
        <v>0</v>
      </c>
      <c r="C126" s="332" t="str">
        <f>VLOOKUP(A126,График!A:D,3,TRUE)</f>
        <v>11.00-11.45</v>
      </c>
      <c r="D126" s="331" t="e">
        <f>VLOOKUP(C126,'Список КК'!M:O,3,0)</f>
        <v>#N/A</v>
      </c>
      <c r="E126" s="336" t="str">
        <f>IF(ISTEXT(График!G109),График!G109,(CONCATENATE(TEXT(График!G109,"ч:мм"),"-",TEXT(График!H109,"ч:ММ"))))</f>
        <v>0:00-0:00</v>
      </c>
      <c r="F126" s="336" t="str">
        <f>IF(ISTEXT(График!J109),График!J109,(CONCATENATE(TEXT(График!J109,"ч:мм"),"-",TEXT(График!K109,"ч:ММ"))))</f>
        <v>0:00-0:00</v>
      </c>
      <c r="G126" s="336" t="str">
        <f>IF(ISTEXT(График!M109),График!M109,(CONCATENATE(TEXT(График!M109,"ч:мм"),"-",TEXT(График!N109,"ч:ММ"))))</f>
        <v>0:00-0:00</v>
      </c>
      <c r="H126" s="336" t="str">
        <f>IF(ISTEXT(График!P109),График!P109,(CONCATENATE(TEXT(График!P109,"ч:мм"),"-",TEXT(График!Q109,"ч:ММ"))))</f>
        <v>0:00-0:00</v>
      </c>
      <c r="I126" s="336" t="str">
        <f>IF(ISTEXT(График!S109),График!S109,(CONCATENATE(TEXT(График!S109,"ч:мм"),"-",TEXT(График!T109,"ч:ММ"))))</f>
        <v>0:00-0:00</v>
      </c>
      <c r="J126" s="336" t="str">
        <f>IF(ISTEXT(График!V109),График!V109,(CONCATENATE(TEXT(График!V109,"ч:мм"),"-",TEXT(График!W109,"ч:ММ"))))</f>
        <v>0:00-0:00</v>
      </c>
      <c r="K126" s="336" t="str">
        <f>IF(ISTEXT(График!Y109),График!Y109,(CONCATENATE(TEXT(График!Y109,"ч:мм"),"-",TEXT(График!Z109,"ч:ММ"))))</f>
        <v>0:00-0:00</v>
      </c>
      <c r="L126" s="336" t="str">
        <f>IF(ISTEXT(График!AB109),График!AB109,(CONCATENATE(TEXT(График!AB109,"ч:мм"),"-",TEXT(График!AC109,"ч:ММ"))))</f>
        <v>0:00-0:00</v>
      </c>
      <c r="M126" s="336" t="str">
        <f>IF(ISTEXT(График!AE109),График!AE109,(CONCATENATE(TEXT(График!AE109,"ч:мм"),"-",TEXT(График!AF109,"ч:ММ"))))</f>
        <v>0:00-0:00</v>
      </c>
      <c r="N126" s="336" t="str">
        <f>IF(ISTEXT(График!AH109),График!AH109,(CONCATENATE(TEXT(График!AH109,"ч:мм"),"-",TEXT(График!AI109,"ч:ММ"))))</f>
        <v>0:00-0:00</v>
      </c>
      <c r="O126" s="336" t="str">
        <f>IF(ISTEXT(График!AK109),График!AK109,(CONCATENATE(TEXT(График!AK109,"ч:мм"),"-",TEXT(График!AL109,"ч:ММ"))))</f>
        <v>0:00-0:00</v>
      </c>
      <c r="P126" s="336" t="str">
        <f>IF(ISTEXT(График!AN109),График!AN109,(CONCATENATE(TEXT(График!AN109,"ч:мм"),"-",TEXT(График!AO109,"ч:ММ"))))</f>
        <v>0:00-0:00</v>
      </c>
      <c r="Q126" s="336" t="str">
        <f>IF(ISTEXT(График!AQ109),График!AQ109,(CONCATENATE(TEXT(График!AQ109,"ч:мм"),"-",TEXT(График!AR109,"ч:ММ"))))</f>
        <v>0:00-0:00</v>
      </c>
      <c r="R126" s="336" t="str">
        <f>IF(ISTEXT(График!AT109),График!AT109,(CONCATENATE(TEXT(График!AT109,"ч:мм"),"-",TEXT(График!AU109,"ч:ММ"))))</f>
        <v>0:00-0:00</v>
      </c>
      <c r="S126" s="336" t="str">
        <f>IF(ISTEXT(График!AW109),График!AW109,(CONCATENATE(TEXT(График!AW109,"ч:мм"),"-",TEXT(График!AX109,"ч:ММ"))))</f>
        <v>0:00-0:00</v>
      </c>
      <c r="T126" s="336" t="str">
        <f>IF(ISTEXT(График!AZ109),График!AZ109,(CONCATENATE(TEXT(График!AZ109,"ч:мм"),"-",TEXT(График!BA109,"ч:ММ"))))</f>
        <v>0:00-0:00</v>
      </c>
      <c r="U126" s="336" t="str">
        <f>IF(ISTEXT(График!BC109),График!BC109,(CONCATENATE(TEXT(График!BC109,"ч:мм"),"-",TEXT(График!BD109,"ч:ММ"))))</f>
        <v>0:00-0:00</v>
      </c>
      <c r="V126" s="336" t="str">
        <f>IF(ISTEXT(График!BF109),График!BF109,(CONCATENATE(TEXT(График!BF109,"ч:мм"),"-",TEXT(График!BG109,"ч:ММ"))))</f>
        <v>0:00-0:00</v>
      </c>
      <c r="W126" s="336" t="str">
        <f>IF(ISTEXT(График!BI109),График!BI109,(CONCATENATE(TEXT(График!BI109,"ч:мм"),"-",TEXT(График!BJ109,"ч:ММ"))))</f>
        <v>0:00-0:00</v>
      </c>
      <c r="X126" s="336" t="str">
        <f>IF(ISTEXT(График!BL109),График!BL109,(CONCATENATE(TEXT(График!BL109,"ч:мм"),"-",TEXT(График!BM109,"ч:ММ"))))</f>
        <v>0:00-0:00</v>
      </c>
      <c r="Y126" s="336" t="str">
        <f>IF(ISTEXT(График!BO109),График!BO109,(CONCATENATE(TEXT(График!BO109,"ч:мм"),"-",TEXT(График!BP109,"ч:ММ"))))</f>
        <v>0:00-0:00</v>
      </c>
      <c r="Z126" s="336" t="str">
        <f>IF(ISTEXT(График!BR109),График!BR109,(CONCATENATE(TEXT(График!BR109,"ч:мм"),"-",TEXT(График!BS109,"ч:ММ"))))</f>
        <v>0:00-0:00</v>
      </c>
      <c r="AA126" s="336" t="str">
        <f>IF(ISTEXT(График!BU109),График!BU109,(CONCATENATE(TEXT(График!BU109,"ч:мм"),"-",TEXT(График!BV109,"ч:ММ"))))</f>
        <v>0:00-0:00</v>
      </c>
      <c r="AB126" s="336" t="str">
        <f>IF(ISTEXT(График!BX109),График!BX109,(CONCATENATE(TEXT(График!BX109,"ч:мм"),"-",TEXT(График!BY109,"ч:ММ"))))</f>
        <v>0:00-0:00</v>
      </c>
      <c r="AC126" s="336" t="str">
        <f>IF(ISTEXT(График!CA109),График!CA109,(CONCATENATE(TEXT(График!CA109,"ч:мм"),"-",TEXT(График!CB109,"ч:ММ"))))</f>
        <v>0:00-0:00</v>
      </c>
      <c r="AD126" s="336" t="str">
        <f>IF(ISTEXT(График!CD109),График!CD109,(CONCATENATE(TEXT(График!CD109,"ч:мм"),"-",TEXT(График!CE109,"ч:ММ"))))</f>
        <v>0:00-0:00</v>
      </c>
      <c r="AE126" s="336" t="str">
        <f>IF(ISTEXT(График!CG109),График!CG109,(CONCATENATE(TEXT(График!CG109,"ч:мм"),"-",TEXT(График!CH109,"ч:ММ"))))</f>
        <v>0:00-0:00</v>
      </c>
      <c r="AF126" s="336" t="str">
        <f>IF(ISTEXT(График!CJ109),График!CJ109,(CONCATENATE(TEXT(График!CJ109,"ч:мм"),"-",TEXT(График!CK109,"ч:ММ"))))</f>
        <v>0:00-0:00</v>
      </c>
      <c r="AG126" s="336" t="str">
        <f>IF(ISTEXT(График!CM109),График!CM109,(CONCATENATE(TEXT(График!CM109,"ч:мм"),"-",TEXT(График!CN109,"ч:ММ"))))</f>
        <v>0:00-0:00</v>
      </c>
      <c r="AH126" s="336" t="str">
        <f>IF(ISTEXT(График!CP109),График!CP109,(CONCATENATE(TEXT(График!CP109,"ч:мм"),"-",TEXT(График!CQ109,"ч:ММ"))))</f>
        <v>0:00-0:00</v>
      </c>
      <c r="AI126" s="336" t="str">
        <f>IF(ISTEXT(График!CS109),График!CS109,(CONCATENATE(TEXT(График!CS109,"ч:мм"),"-",TEXT(График!CT109,"ч:ММ"))))</f>
        <v>0:00-0:00</v>
      </c>
      <c r="AJ126" s="98"/>
      <c r="AK126" s="397"/>
    </row>
    <row r="127" spans="1:37" ht="22.5" thickBot="1" x14ac:dyDescent="0.35">
      <c r="A127" s="94">
        <v>111</v>
      </c>
      <c r="B127" s="478">
        <f>VLOOKUP(A127,График!A:C,2,TRUE)</f>
        <v>0</v>
      </c>
      <c r="C127" s="332" t="str">
        <f>VLOOKUP(A127,График!A:D,3,TRUE)</f>
        <v>12.00-12.45</v>
      </c>
      <c r="D127" s="331" t="e">
        <f>VLOOKUP(C127,'Список КК'!M:O,3,0)</f>
        <v>#N/A</v>
      </c>
      <c r="E127" s="336" t="str">
        <f>IF(ISTEXT(График!G110),График!G110,(CONCATENATE(TEXT(График!G110,"ч:мм"),"-",TEXT(График!H110,"ч:ММ"))))</f>
        <v>ФАКТ</v>
      </c>
      <c r="F127" s="336" t="str">
        <f>IF(ISTEXT(График!J110),График!J110,(CONCATENATE(TEXT(График!J110,"ч:мм"),"-",TEXT(График!K110,"ч:ММ"))))</f>
        <v>ФАКТ</v>
      </c>
      <c r="G127" s="336" t="str">
        <f>IF(ISTEXT(График!M110),График!M110,(CONCATENATE(TEXT(График!M110,"ч:мм"),"-",TEXT(График!N110,"ч:ММ"))))</f>
        <v>ФАКТ</v>
      </c>
      <c r="H127" s="336" t="str">
        <f>IF(ISTEXT(График!P110),График!P110,(CONCATENATE(TEXT(График!P110,"ч:мм"),"-",TEXT(График!Q110,"ч:ММ"))))</f>
        <v>ФАКТ</v>
      </c>
      <c r="I127" s="336" t="str">
        <f>IF(ISTEXT(График!S110),График!S110,(CONCATENATE(TEXT(График!S110,"ч:мм"),"-",TEXT(График!T110,"ч:ММ"))))</f>
        <v>ФАКТ</v>
      </c>
      <c r="J127" s="336" t="str">
        <f>IF(ISTEXT(График!V110),График!V110,(CONCATENATE(TEXT(График!V110,"ч:мм"),"-",TEXT(График!W110,"ч:ММ"))))</f>
        <v>ФАКТ</v>
      </c>
      <c r="K127" s="336" t="str">
        <f>IF(ISTEXT(График!Y110),График!Y110,(CONCATENATE(TEXT(График!Y110,"ч:мм"),"-",TEXT(График!Z110,"ч:ММ"))))</f>
        <v>ФАКТ</v>
      </c>
      <c r="L127" s="336" t="str">
        <f>IF(ISTEXT(График!AB110),График!AB110,(CONCATENATE(TEXT(График!AB110,"ч:мм"),"-",TEXT(График!AC110,"ч:ММ"))))</f>
        <v>ФАКТ</v>
      </c>
      <c r="M127" s="336" t="str">
        <f>IF(ISTEXT(График!AE110),График!AE110,(CONCATENATE(TEXT(График!AE110,"ч:мм"),"-",TEXT(График!AF110,"ч:ММ"))))</f>
        <v>ФАКТ</v>
      </c>
      <c r="N127" s="336" t="str">
        <f>IF(ISTEXT(График!AH110),График!AH110,(CONCATENATE(TEXT(График!AH110,"ч:мм"),"-",TEXT(График!AI110,"ч:ММ"))))</f>
        <v>ФАКТ</v>
      </c>
      <c r="O127" s="336" t="str">
        <f>IF(ISTEXT(График!AK110),График!AK110,(CONCATENATE(TEXT(График!AK110,"ч:мм"),"-",TEXT(График!AL110,"ч:ММ"))))</f>
        <v>ФАКТ</v>
      </c>
      <c r="P127" s="336" t="str">
        <f>IF(ISTEXT(График!AN110),График!AN110,(CONCATENATE(TEXT(График!AN110,"ч:мм"),"-",TEXT(График!AO110,"ч:ММ"))))</f>
        <v>ФАКТ</v>
      </c>
      <c r="Q127" s="336" t="str">
        <f>IF(ISTEXT(График!AQ110),График!AQ110,(CONCATENATE(TEXT(График!AQ110,"ч:мм"),"-",TEXT(График!AR110,"ч:ММ"))))</f>
        <v>ФАКТ</v>
      </c>
      <c r="R127" s="336" t="str">
        <f>IF(ISTEXT(График!AT110),График!AT110,(CONCATENATE(TEXT(График!AT110,"ч:мм"),"-",TEXT(График!AU110,"ч:ММ"))))</f>
        <v>ФАКТ</v>
      </c>
      <c r="S127" s="336" t="str">
        <f>IF(ISTEXT(График!AW110),График!AW110,(CONCATENATE(TEXT(График!AW110,"ч:мм"),"-",TEXT(График!AX110,"ч:ММ"))))</f>
        <v>ФАКТ</v>
      </c>
      <c r="T127" s="336" t="str">
        <f>IF(ISTEXT(График!AZ110),График!AZ110,(CONCATENATE(TEXT(График!AZ110,"ч:мм"),"-",TEXT(График!BA110,"ч:ММ"))))</f>
        <v>ФАКТ</v>
      </c>
      <c r="U127" s="336" t="str">
        <f>IF(ISTEXT(График!BC110),График!BC110,(CONCATENATE(TEXT(График!BC110,"ч:мм"),"-",TEXT(График!BD110,"ч:ММ"))))</f>
        <v>ФАКТ</v>
      </c>
      <c r="V127" s="336" t="str">
        <f>IF(ISTEXT(График!BF110),График!BF110,(CONCATENATE(TEXT(График!BF110,"ч:мм"),"-",TEXT(График!BG110,"ч:ММ"))))</f>
        <v>ФАКТ</v>
      </c>
      <c r="W127" s="336" t="str">
        <f>IF(ISTEXT(График!BI110),График!BI110,(CONCATENATE(TEXT(График!BI110,"ч:мм"),"-",TEXT(График!BJ110,"ч:ММ"))))</f>
        <v>ФАКТ</v>
      </c>
      <c r="X127" s="336" t="str">
        <f>IF(ISTEXT(График!BL110),График!BL110,(CONCATENATE(TEXT(График!BL110,"ч:мм"),"-",TEXT(График!BM110,"ч:ММ"))))</f>
        <v>ФАКТ</v>
      </c>
      <c r="Y127" s="336" t="str">
        <f>IF(ISTEXT(График!BO110),График!BO110,(CONCATENATE(TEXT(График!BO110,"ч:мм"),"-",TEXT(График!BP110,"ч:ММ"))))</f>
        <v>ФАКТ</v>
      </c>
      <c r="Z127" s="336" t="str">
        <f>IF(ISTEXT(График!BR110),График!BR110,(CONCATENATE(TEXT(График!BR110,"ч:мм"),"-",TEXT(График!BS110,"ч:ММ"))))</f>
        <v>ФАКТ</v>
      </c>
      <c r="AA127" s="336" t="str">
        <f>IF(ISTEXT(График!BU110),График!BU110,(CONCATENATE(TEXT(График!BU110,"ч:мм"),"-",TEXT(График!BV110,"ч:ММ"))))</f>
        <v>ФАКТ</v>
      </c>
      <c r="AB127" s="336" t="str">
        <f>IF(ISTEXT(График!BX110),График!BX110,(CONCATENATE(TEXT(График!BX110,"ч:мм"),"-",TEXT(График!BY110,"ч:ММ"))))</f>
        <v>ФАКТ</v>
      </c>
      <c r="AC127" s="336" t="str">
        <f>IF(ISTEXT(График!CA110),График!CA110,(CONCATENATE(TEXT(График!CA110,"ч:мм"),"-",TEXT(График!CB110,"ч:ММ"))))</f>
        <v>ФАКТ</v>
      </c>
      <c r="AD127" s="336" t="str">
        <f>IF(ISTEXT(График!CD110),График!CD110,(CONCATENATE(TEXT(График!CD110,"ч:мм"),"-",TEXT(График!CE110,"ч:ММ"))))</f>
        <v>ФАКТ</v>
      </c>
      <c r="AE127" s="336" t="str">
        <f>IF(ISTEXT(График!CG110),График!CG110,(CONCATENATE(TEXT(График!CG110,"ч:мм"),"-",TEXT(График!CH110,"ч:ММ"))))</f>
        <v>ФАКТ</v>
      </c>
      <c r="AF127" s="336" t="str">
        <f>IF(ISTEXT(График!CJ110),График!CJ110,(CONCATENATE(TEXT(График!CJ110,"ч:мм"),"-",TEXT(График!CK110,"ч:ММ"))))</f>
        <v>ФАКТ</v>
      </c>
      <c r="AG127" s="336" t="str">
        <f>IF(ISTEXT(График!CM110),График!CM110,(CONCATENATE(TEXT(График!CM110,"ч:мм"),"-",TEXT(График!CN110,"ч:ММ"))))</f>
        <v>ФАКТ</v>
      </c>
      <c r="AH127" s="336" t="str">
        <f>IF(ISTEXT(График!CP110),График!CP110,(CONCATENATE(TEXT(График!CP110,"ч:мм"),"-",TEXT(График!CQ110,"ч:ММ"))))</f>
        <v>ФАКТ</v>
      </c>
      <c r="AI127" s="336" t="str">
        <f>IF(ISTEXT(График!CS110),График!CS110,(CONCATENATE(TEXT(График!CS110,"ч:мм"),"-",TEXT(График!CT110,"ч:ММ"))))</f>
        <v>ФАКТ</v>
      </c>
      <c r="AJ127" s="98"/>
      <c r="AK127" s="397"/>
    </row>
    <row r="128" spans="1:37" ht="44.25" thickBot="1" x14ac:dyDescent="0.35">
      <c r="A128" s="94">
        <v>112</v>
      </c>
      <c r="B128" s="478">
        <f>VLOOKUP(A128,График!A:C,2,TRUE)</f>
        <v>0</v>
      </c>
      <c r="C128" s="332" t="str">
        <f>VLOOKUP(A128,График!A:D,3,TRUE)</f>
        <v>13.00-13.45</v>
      </c>
      <c r="D128" s="331" t="e">
        <f>VLOOKUP(C128,'Список КК'!M:O,3,0)</f>
        <v>#N/A</v>
      </c>
      <c r="E128" s="336" t="str">
        <f>IF(ISTEXT(График!G111),График!G111,(CONCATENATE(TEXT(График!G111,"ч:мм"),"-",TEXT(График!H111,"ч:ММ"))))</f>
        <v>0:00-1:08</v>
      </c>
      <c r="F128" s="336" t="str">
        <f>IF(ISTEXT(График!J111),График!J111,(CONCATENATE(TEXT(График!J111,"ч:мм"),"-",TEXT(График!K111,"ч:ММ"))))</f>
        <v>0:00-6:19</v>
      </c>
      <c r="G128" s="336" t="str">
        <f>IF(ISTEXT(График!M111),График!M111,(CONCATENATE(TEXT(График!M111,"ч:мм"),"-",TEXT(График!N111,"ч:ММ"))))</f>
        <v>0:00-0:35</v>
      </c>
      <c r="H128" s="336" t="str">
        <f>IF(ISTEXT(График!P111),График!P111,(CONCATENATE(TEXT(График!P111,"ч:мм"),"-",TEXT(График!Q111,"ч:ММ"))))</f>
        <v>0:00-2:49</v>
      </c>
      <c r="I128" s="336" t="str">
        <f>IF(ISTEXT(График!S111),График!S111,(CONCATENATE(TEXT(График!S111,"ч:мм"),"-",TEXT(График!T111,"ч:ММ"))))</f>
        <v>0:00-20:37</v>
      </c>
      <c r="J128" s="336" t="str">
        <f>IF(ISTEXT(График!V111),График!V111,(CONCATENATE(TEXT(График!V111,"ч:мм"),"-",TEXT(График!W111,"ч:ММ"))))</f>
        <v>0:00-4:46</v>
      </c>
      <c r="K128" s="336" t="str">
        <f>IF(ISTEXT(График!Y111),График!Y111,(CONCATENATE(TEXT(График!Y111,"ч:мм"),"-",TEXT(График!Z111,"ч:ММ"))))</f>
        <v>0:00-16:10</v>
      </c>
      <c r="L128" s="336" t="str">
        <f>IF(ISTEXT(График!AB111),График!AB111,(CONCATENATE(TEXT(График!AB111,"ч:мм"),"-",TEXT(График!AC111,"ч:ММ"))))</f>
        <v>0:00-21:42</v>
      </c>
      <c r="M128" s="336" t="str">
        <f>IF(ISTEXT(График!AE111),График!AE111,(CONCATENATE(TEXT(График!AE111,"ч:мм"),"-",TEXT(График!AF111,"ч:ММ"))))</f>
        <v>0:00-0:07</v>
      </c>
      <c r="N128" s="336" t="str">
        <f>IF(ISTEXT(График!AH111),График!AH111,(CONCATENATE(TEXT(График!AH111,"ч:мм"),"-",TEXT(График!AI111,"ч:ММ"))))</f>
        <v>0:00-23:35</v>
      </c>
      <c r="O128" s="336" t="str">
        <f>IF(ISTEXT(График!AK111),График!AK111,(CONCATENATE(TEXT(График!AK111,"ч:мм"),"-",TEXT(График!AL111,"ч:ММ"))))</f>
        <v>0:00-20:37</v>
      </c>
      <c r="P128" s="336" t="str">
        <f>IF(ISTEXT(График!AN111),График!AN111,(CONCATENATE(TEXT(График!AN111,"ч:мм"),"-",TEXT(График!AO111,"ч:ММ"))))</f>
        <v>0:00-13:28</v>
      </c>
      <c r="Q128" s="336" t="str">
        <f>IF(ISTEXT(График!AQ111),График!AQ111,(CONCATENATE(TEXT(График!AQ111,"ч:мм"),"-",TEXT(График!AR111,"ч:ММ"))))</f>
        <v>0:00-3:33</v>
      </c>
      <c r="R128" s="336" t="str">
        <f>IF(ISTEXT(График!AT111),График!AT111,(CONCATENATE(TEXT(График!AT111,"ч:мм"),"-",TEXT(График!AU111,"ч:ММ"))))</f>
        <v>0:00-7:44</v>
      </c>
      <c r="S128" s="336" t="str">
        <f>IF(ISTEXT(График!AW111),График!AW111,(CONCATENATE(TEXT(График!AW111,"ч:мм"),"-",TEXT(График!AX111,"ч:ММ"))))</f>
        <v>0:00-0:07</v>
      </c>
      <c r="T128" s="336" t="str">
        <f>IF(ISTEXT(График!AZ111),График!AZ111,(CONCATENATE(TEXT(График!AZ111,"ч:мм"),"-",TEXT(График!BA111,"ч:ММ"))))</f>
        <v>0:00-2:53</v>
      </c>
      <c r="U128" s="336" t="str">
        <f>IF(ISTEXT(График!BC111),График!BC111,(CONCATENATE(TEXT(График!BC111,"ч:мм"),"-",TEXT(График!BD111,"ч:ММ"))))</f>
        <v>0:00-11:43</v>
      </c>
      <c r="V128" s="336" t="str">
        <f>IF(ISTEXT(График!BF111),График!BF111,(CONCATENATE(TEXT(График!BF111,"ч:мм"),"-",TEXT(График!BG111,"ч:ММ"))))</f>
        <v>0:00-22:50</v>
      </c>
      <c r="W128" s="336" t="str">
        <f>IF(ISTEXT(График!BI111),График!BI111,(CONCATENATE(TEXT(График!BI111,"ч:мм"),"-",TEXT(График!BJ111,"ч:ММ"))))</f>
        <v>0:00-10:58</v>
      </c>
      <c r="X128" s="336" t="str">
        <f>IF(ISTEXT(График!BL111),График!BL111,(CONCATENATE(TEXT(График!BL111,"ч:мм"),"-",TEXT(График!BM111,"ч:ММ"))))</f>
        <v>0:00-13:12</v>
      </c>
      <c r="Y128" s="336" t="str">
        <f>IF(ISTEXT(График!BO111),График!BO111,(CONCATENATE(TEXT(График!BO111,"ч:мм"),"-",TEXT(График!BP111,"ч:ММ"))))</f>
        <v>0:00-15:53</v>
      </c>
      <c r="Z128" s="336" t="str">
        <f>IF(ISTEXT(График!BR111),График!BR111,(CONCATENATE(TEXT(График!BR111,"ч:мм"),"-",TEXT(График!BS111,"ч:ММ"))))</f>
        <v>0:00-13:44</v>
      </c>
      <c r="AA128" s="336" t="str">
        <f>IF(ISTEXT(График!BU111),График!BU111,(CONCATENATE(TEXT(График!BU111,"ч:мм"),"-",TEXT(График!BV111,"ч:ММ"))))</f>
        <v>0:00-21:54</v>
      </c>
      <c r="AB128" s="336" t="str">
        <f>IF(ISTEXT(График!BX111),График!BX111,(CONCATENATE(TEXT(График!BX111,"ч:мм"),"-",TEXT(График!BY111,"ч:ММ"))))</f>
        <v>0:00-23:35</v>
      </c>
      <c r="AC128" s="336" t="str">
        <f>IF(ISTEXT(График!CA111),График!CA111,(CONCATENATE(TEXT(График!CA111,"ч:мм"),"-",TEXT(График!CB111,"ч:ММ"))))</f>
        <v>0:00-18:07</v>
      </c>
      <c r="AD128" s="336" t="str">
        <f>IF(ISTEXT(График!CD111),График!CD111,(CONCATENATE(TEXT(График!CD111,"ч:мм"),"-",TEXT(График!CE111,"ч:ММ"))))</f>
        <v>0:00-3:17</v>
      </c>
      <c r="AE128" s="336" t="str">
        <f>IF(ISTEXT(График!CG111),График!CG111,(CONCATENATE(TEXT(График!CG111,"ч:мм"),"-",TEXT(График!CH111,"ч:ММ"))))</f>
        <v>0:00-22:06</v>
      </c>
      <c r="AF128" s="336" t="str">
        <f>IF(ISTEXT(График!CJ111),График!CJ111,(CONCATENATE(TEXT(График!CJ111,"ч:мм"),"-",TEXT(График!CK111,"ч:ММ"))))</f>
        <v>0:00-22:06</v>
      </c>
      <c r="AG128" s="336" t="str">
        <f>IF(ISTEXT(График!CM111),График!CM111,(CONCATENATE(TEXT(График!CM111,"ч:мм"),"-",TEXT(График!CN111,"ч:ММ"))))</f>
        <v>0:00-11:26</v>
      </c>
      <c r="AH128" s="336" t="str">
        <f>IF(ISTEXT(График!CP111),График!CP111,(CONCATENATE(TEXT(График!CP111,"ч:мм"),"-",TEXT(График!CQ111,"ч:ММ"))))</f>
        <v>0:00-8:49</v>
      </c>
      <c r="AI128" s="336" t="str">
        <f>IF(ISTEXT(График!CS111),График!CS111,(CONCATENATE(TEXT(График!CS111,"ч:мм"),"-",TEXT(График!CT111,"ч:ММ"))))</f>
        <v>0:00-0:00</v>
      </c>
      <c r="AJ128" s="98"/>
      <c r="AK128" s="397"/>
    </row>
    <row r="129" spans="1:37" ht="44.25" thickBot="1" x14ac:dyDescent="0.35">
      <c r="A129" s="94">
        <v>113</v>
      </c>
      <c r="B129" s="478">
        <f>VLOOKUP(A129,График!A:C,2,TRUE)</f>
        <v>0</v>
      </c>
      <c r="C129" s="332" t="str">
        <f>VLOOKUP(A129,График!A:D,3,TRUE)</f>
        <v>14.00-14.45</v>
      </c>
      <c r="D129" s="331" t="e">
        <f>VLOOKUP(C129,'Список КК'!M:O,3,0)</f>
        <v>#N/A</v>
      </c>
      <c r="E129" s="336" t="str">
        <f>IF(ISTEXT(График!G112),График!G112,(CONCATENATE(TEXT(График!G112,"ч:мм"),"-",TEXT(График!H112,"ч:ММ"))))</f>
        <v>0:00-17:22</v>
      </c>
      <c r="F129" s="336" t="str">
        <f>IF(ISTEXT(График!J112),График!J112,(CONCATENATE(TEXT(График!J112,"ч:мм"),"-",TEXT(График!K112,"ч:ММ"))))</f>
        <v>0:00-9:45</v>
      </c>
      <c r="G129" s="336" t="str">
        <f>IF(ISTEXT(График!M112),График!M112,(CONCATENATE(TEXT(График!M112,"ч:мм"),"-",TEXT(График!N112,"ч:ММ"))))</f>
        <v>0:00-2:16</v>
      </c>
      <c r="H129" s="336" t="str">
        <f>IF(ISTEXT(График!P112),График!P112,(CONCATENATE(TEXT(График!P112,"ч:мм"),"-",TEXT(График!Q112,"ч:ММ"))))</f>
        <v>0:00-22:01</v>
      </c>
      <c r="I129" s="336" t="str">
        <f>IF(ISTEXT(График!S112),График!S112,(CONCATENATE(TEXT(График!S112,"ч:мм"),"-",TEXT(График!T112,"ч:ММ"))))</f>
        <v>0:00-17:18</v>
      </c>
      <c r="J129" s="336" t="str">
        <f>IF(ISTEXT(График!V112),График!V112,(CONCATENATE(TEXT(График!V112,"ч:мм"),"-",TEXT(График!W112,"ч:ММ"))))</f>
        <v>0:00-3:29</v>
      </c>
      <c r="K129" s="336" t="str">
        <f>IF(ISTEXT(График!Y112),График!Y112,(CONCATENATE(TEXT(График!Y112,"ч:мм"),"-",TEXT(График!Z112,"ч:ММ"))))</f>
        <v>0:00-10:05</v>
      </c>
      <c r="L129" s="336" t="str">
        <f>IF(ISTEXT(График!AB112),График!AB112,(CONCATENATE(TEXT(График!AB112,"ч:мм"),"-",TEXT(График!AC112,"ч:ММ"))))</f>
        <v>0:00-5:19</v>
      </c>
      <c r="M129" s="336" t="str">
        <f>IF(ISTEXT(График!AE112),График!AE112,(CONCATENATE(TEXT(График!AE112,"ч:мм"),"-",TEXT(График!AF112,"ч:ММ"))))</f>
        <v>0:00-6:15</v>
      </c>
      <c r="N129" s="336" t="str">
        <f>IF(ISTEXT(График!AH112),График!AH112,(CONCATENATE(TEXT(График!AH112,"ч:мм"),"-",TEXT(График!AI112,"ч:ММ"))))</f>
        <v>0:00-0:15</v>
      </c>
      <c r="O129" s="336" t="str">
        <f>IF(ISTEXT(График!AK112),График!AK112,(CONCATENATE(TEXT(График!AK112,"ч:мм"),"-",TEXT(График!AL112,"ч:ММ"))))</f>
        <v>0:00-13:36</v>
      </c>
      <c r="P129" s="336" t="str">
        <f>IF(ISTEXT(График!AN112),График!AN112,(CONCATENATE(TEXT(График!AN112,"ч:мм"),"-",TEXT(График!AO112,"ч:ММ"))))</f>
        <v>0:00-19:03</v>
      </c>
      <c r="Q129" s="336" t="str">
        <f>IF(ISTEXT(График!AQ112),График!AQ112,(CONCATENATE(TEXT(График!AQ112,"ч:мм"),"-",TEXT(График!AR112,"ч:ММ"))))</f>
        <v>0:00-23:02</v>
      </c>
      <c r="R129" s="336" t="str">
        <f>IF(ISTEXT(График!AT112),График!AT112,(CONCATENATE(TEXT(График!AT112,"ч:мм"),"-",TEXT(График!AU112,"ч:ММ"))))</f>
        <v>0:00-23:26</v>
      </c>
      <c r="S129" s="336" t="str">
        <f>IF(ISTEXT(График!AW112),График!AW112,(CONCATENATE(TEXT(График!AW112,"ч:мм"),"-",TEXT(График!AX112,"ч:ММ"))))</f>
        <v>0:00-8:24</v>
      </c>
      <c r="T129" s="336" t="str">
        <f>IF(ISTEXT(График!AZ112),График!AZ112,(CONCATENATE(TEXT(График!AZ112,"ч:мм"),"-",TEXT(График!BA112,"ч:ММ"))))</f>
        <v>0:00-13:00</v>
      </c>
      <c r="U129" s="336" t="str">
        <f>IF(ISTEXT(График!BC112),График!BC112,(CONCATENATE(TEXT(График!BC112,"ч:мм"),"-",TEXT(График!BD112,"ч:ММ"))))</f>
        <v>0:00-4:30</v>
      </c>
      <c r="V129" s="336" t="str">
        <f>IF(ISTEXT(График!BF112),График!BF112,(CONCATENATE(TEXT(График!BF112,"ч:мм"),"-",TEXT(График!BG112,"ч:ММ"))))</f>
        <v>0:00-11:38</v>
      </c>
      <c r="W129" s="336" t="str">
        <f>IF(ISTEXT(График!BI112),График!BI112,(CONCATENATE(TEXT(График!BI112,"ч:мм"),"-",TEXT(График!BJ112,"ч:ММ"))))</f>
        <v>0:00-12:51</v>
      </c>
      <c r="X129" s="336" t="str">
        <f>IF(ISTEXT(График!BL112),График!BL112,(CONCATENATE(TEXT(График!BL112,"ч:мм"),"-",TEXT(График!BM112,"ч:ММ"))))</f>
        <v>0:00-15:49</v>
      </c>
      <c r="Y129" s="336" t="str">
        <f>IF(ISTEXT(График!BO112),График!BO112,(CONCATENATE(TEXT(График!BO112,"ч:мм"),"-",TEXT(График!BP112,"ч:ММ"))))</f>
        <v>0:00-2:52</v>
      </c>
      <c r="Z129" s="336" t="str">
        <f>IF(ISTEXT(График!BR112),График!BR112,(CONCATENATE(TEXT(График!BR112,"ч:мм"),"-",TEXT(График!BS112,"ч:ММ"))))</f>
        <v>0:00-1:44</v>
      </c>
      <c r="AA129" s="336" t="str">
        <f>IF(ISTEXT(График!BU112),График!BU112,(CONCATENATE(TEXT(График!BU112,"ч:мм"),"-",TEXT(График!BV112,"ч:ММ"))))</f>
        <v>0:00-12:55</v>
      </c>
      <c r="AB129" s="336" t="str">
        <f>IF(ISTEXT(График!BX112),График!BX112,(CONCATENATE(TEXT(График!BX112,"ч:мм"),"-",TEXT(График!BY112,"ч:ММ"))))</f>
        <v>0:00-19:03</v>
      </c>
      <c r="AC129" s="336" t="str">
        <f>IF(ISTEXT(График!CA112),График!CA112,(CONCATENATE(TEXT(График!CA112,"ч:мм"),"-",TEXT(График!CB112,"ч:ММ"))))</f>
        <v>0:00-20:16</v>
      </c>
      <c r="AD129" s="336" t="str">
        <f>IF(ISTEXT(График!CD112),График!CD112,(CONCATENATE(TEXT(График!CD112,"ч:мм"),"-",TEXT(График!CE112,"ч:ММ"))))</f>
        <v>0:00-15:37</v>
      </c>
      <c r="AE129" s="336" t="str">
        <f>IF(ISTEXT(График!CG112),График!CG112,(CONCATENATE(TEXT(График!CG112,"ч:мм"),"-",TEXT(График!CH112,"ч:ММ"))))</f>
        <v>0:00-20:32</v>
      </c>
      <c r="AF129" s="336" t="str">
        <f>IF(ISTEXT(График!CJ112),График!CJ112,(CONCATENATE(TEXT(График!CJ112,"ч:мм"),"-",TEXT(График!CK112,"ч:ММ"))))</f>
        <v>0:00-20:32</v>
      </c>
      <c r="AG129" s="336" t="str">
        <f>IF(ISTEXT(График!CM112),График!CM112,(CONCATENATE(TEXT(График!CM112,"ч:мм"),"-",TEXT(График!CN112,"ч:ММ"))))</f>
        <v>0:00-20:44</v>
      </c>
      <c r="AH129" s="336" t="str">
        <f>IF(ISTEXT(График!CP112),График!CP112,(CONCATENATE(TEXT(График!CP112,"ч:мм"),"-",TEXT(График!CQ112,"ч:ММ"))))</f>
        <v>0:00-8:12</v>
      </c>
      <c r="AI129" s="336" t="str">
        <f>IF(ISTEXT(График!CS112),График!CS112,(CONCATENATE(TEXT(График!CS112,"ч:мм"),"-",TEXT(График!CT112,"ч:ММ"))))</f>
        <v>0:00-0:00</v>
      </c>
      <c r="AJ129" s="98"/>
      <c r="AK129" s="397"/>
    </row>
    <row r="130" spans="1:37" ht="44.25" thickBot="1" x14ac:dyDescent="0.35">
      <c r="A130" s="94">
        <v>114</v>
      </c>
      <c r="B130" s="478">
        <f>VLOOKUP(A130,График!A:C,2,TRUE)</f>
        <v>0</v>
      </c>
      <c r="C130" s="332" t="str">
        <f>VLOOKUP(A130,График!A:D,3,TRUE)</f>
        <v>15.00-15.45</v>
      </c>
      <c r="D130" s="331" t="e">
        <f>VLOOKUP(C130,'Список КК'!M:O,3,0)</f>
        <v>#N/A</v>
      </c>
      <c r="E130" s="336" t="str">
        <f>IF(ISTEXT(График!G113),График!G113,(CONCATENATE(TEXT(График!G113,"ч:мм"),"-",TEXT(График!H113,"ч:ММ"))))</f>
        <v>0:00-0:22</v>
      </c>
      <c r="F130" s="336" t="str">
        <f>IF(ISTEXT(График!J113),График!J113,(CONCATENATE(TEXT(График!J113,"ч:мм"),"-",TEXT(График!K113,"ч:ММ"))))</f>
        <v>0:00-11:06</v>
      </c>
      <c r="G130" s="336" t="str">
        <f>IF(ISTEXT(График!M113),График!M113,(CONCATENATE(TEXT(График!M113,"ч:мм"),"-",TEXT(График!N113,"ч:ММ"))))</f>
        <v>0:00-17:58</v>
      </c>
      <c r="H130" s="336" t="str">
        <f>IF(ISTEXT(График!P113),График!P113,(CONCATENATE(TEXT(График!P113,"ч:мм"),"-",TEXT(График!Q113,"ч:ММ"))))</f>
        <v>0:00-16:45</v>
      </c>
      <c r="I130" s="336" t="str">
        <f>IF(ISTEXT(График!S113),График!S113,(CONCATENATE(TEXT(График!S113,"ч:мм"),"-",TEXT(График!T113,"ч:ММ"))))</f>
        <v>0:00-20:12</v>
      </c>
      <c r="J130" s="336" t="str">
        <f>IF(ISTEXT(График!V113),График!V113,(CONCATENATE(TEXT(График!V113,"ч:мм"),"-",TEXT(График!W113,"ч:ММ"))))</f>
        <v>0:00-6:06</v>
      </c>
      <c r="K130" s="336" t="str">
        <f>IF(ISTEXT(График!Y113),График!Y113,(CONCATENATE(TEXT(График!Y113,"ч:мм"),"-",TEXT(График!Z113,"ч:ММ"))))</f>
        <v>0:00-4:05</v>
      </c>
      <c r="L130" s="336" t="str">
        <f>IF(ISTEXT(График!AB113),График!AB113,(CONCATENATE(TEXT(График!AB113,"ч:мм"),"-",TEXT(График!AC113,"ч:ММ"))))</f>
        <v>0:00-8:40</v>
      </c>
      <c r="M130" s="336" t="str">
        <f>IF(ISTEXT(График!AE113),График!AE113,(CONCATENATE(TEXT(График!AE113,"ч:мм"),"-",TEXT(График!AF113,"ч:ММ"))))</f>
        <v>0:00-12:51</v>
      </c>
      <c r="N130" s="336" t="str">
        <f>IF(ISTEXT(График!AH113),График!AH113,(CONCATENATE(TEXT(График!AH113,"ч:мм"),"-",TEXT(График!AI113,"ч:ММ"))))</f>
        <v>0:00-6:06</v>
      </c>
      <c r="O130" s="336" t="str">
        <f>IF(ISTEXT(График!AK113),График!AK113,(CONCATENATE(TEXT(График!AK113,"ч:мм"),"-",TEXT(График!AL113,"ч:ММ"))))</f>
        <v>0:00-16:29</v>
      </c>
      <c r="P130" s="336" t="str">
        <f>IF(ISTEXT(График!AN113),График!AN113,(CONCATENATE(TEXT(График!AN113,"ч:мм"),"-",TEXT(График!AO113,"ч:ММ"))))</f>
        <v>0:00-14:32</v>
      </c>
      <c r="Q130" s="336" t="str">
        <f>IF(ISTEXT(График!AQ113),График!AQ113,(CONCATENATE(TEXT(График!AQ113,"ч:мм"),"-",TEXT(График!AR113,"ч:ММ"))))</f>
        <v>0:00-10:21</v>
      </c>
      <c r="R130" s="336" t="str">
        <f>IF(ISTEXT(График!AT113),График!AT113,(CONCATENATE(TEXT(График!AT113,"ч:мм"),"-",TEXT(График!AU113,"ч:ММ"))))</f>
        <v>0:00-21:48</v>
      </c>
      <c r="S130" s="336" t="str">
        <f>IF(ISTEXT(График!AW113),График!AW113,(CONCATENATE(TEXT(График!AW113,"ч:мм"),"-",TEXT(График!AX113,"ч:ММ"))))</f>
        <v>0:00-13:59</v>
      </c>
      <c r="T130" s="336" t="str">
        <f>IF(ISTEXT(График!AZ113),График!AZ113,(CONCATENATE(TEXT(График!AZ113,"ч:мм"),"-",TEXT(График!BA113,"ч:ММ"))))</f>
        <v>0:00-10:42</v>
      </c>
      <c r="U130" s="336" t="str">
        <f>IF(ISTEXT(График!BC113),График!BC113,(CONCATENATE(TEXT(График!BC113,"ч:мм"),"-",TEXT(График!BD113,"ч:ММ"))))</f>
        <v>0:00-19:31</v>
      </c>
      <c r="V130" s="336" t="str">
        <f>IF(ISTEXT(График!BF113),График!BF113,(CONCATENATE(TEXT(График!BF113,"ч:мм"),"-",TEXT(График!BG113,"ч:ММ"))))</f>
        <v>0:00-17:46</v>
      </c>
      <c r="W130" s="336" t="str">
        <f>IF(ISTEXT(График!BI113),График!BI113,(CONCATENATE(TEXT(График!BI113,"ч:мм"),"-",TEXT(График!BJ113,"ч:ММ"))))</f>
        <v>0:00-7:07</v>
      </c>
      <c r="X130" s="336" t="str">
        <f>IF(ISTEXT(График!BL113),График!BL113,(CONCATENATE(TEXT(График!BL113,"ч:мм"),"-",TEXT(График!BM113,"ч:ММ"))))</f>
        <v>0:00-1:39</v>
      </c>
      <c r="Y130" s="336" t="str">
        <f>IF(ISTEXT(График!BO113),График!BO113,(CONCATENATE(TEXT(График!BO113,"ч:мм"),"-",TEXT(График!BP113,"ч:ММ"))))</f>
        <v>0:00-3:48</v>
      </c>
      <c r="Z130" s="336" t="str">
        <f>IF(ISTEXT(График!BR113),График!BR113,(CONCATENATE(TEXT(График!BR113,"ч:мм"),"-",TEXT(График!BS113,"ч:ММ"))))</f>
        <v>0:00-14:32</v>
      </c>
      <c r="AA130" s="336" t="str">
        <f>IF(ISTEXT(График!BU113),График!BU113,(CONCATENATE(TEXT(График!BU113,"ч:мм"),"-",TEXT(График!BV113,"ч:ММ"))))</f>
        <v>0:00-12:07</v>
      </c>
      <c r="AB130" s="336" t="str">
        <f>IF(ISTEXT(График!BX113),График!BX113,(CONCATENATE(TEXT(График!BX113,"ч:мм"),"-",TEXT(График!BY113,"ч:ММ"))))</f>
        <v>0:00-13:03</v>
      </c>
      <c r="AC130" s="336" t="str">
        <f>IF(ISTEXT(График!CA113),График!CA113,(CONCATENATE(TEXT(График!CA113,"ч:мм"),"-",TEXT(График!CB113,"ч:ММ"))))</f>
        <v>0:00-21:41</v>
      </c>
      <c r="AD130" s="336" t="str">
        <f>IF(ISTEXT(График!CD113),График!CD113,(CONCATENATE(TEXT(График!CD113,"ч:мм"),"-",TEXT(График!CE113,"ч:ММ"))))</f>
        <v>0:00-12:35</v>
      </c>
      <c r="AE130" s="336" t="str">
        <f>IF(ISTEXT(График!CG113),График!CG113,(CONCATENATE(TEXT(График!CG113,"ч:мм"),"-",TEXT(График!CH113,"ч:ММ"))))</f>
        <v>0:00-15:33</v>
      </c>
      <c r="AF130" s="336" t="str">
        <f>IF(ISTEXT(График!CJ113),График!CJ113,(CONCATENATE(TEXT(График!CJ113,"ч:мм"),"-",TEXT(График!CK113,"ч:ММ"))))</f>
        <v>0:00-15:33</v>
      </c>
      <c r="AG130" s="336" t="str">
        <f>IF(ISTEXT(График!CM113),График!CM113,(CONCATENATE(TEXT(График!CM113,"ч:мм"),"-",TEXT(График!CN113,"ч:ММ"))))</f>
        <v>0:00-15:00</v>
      </c>
      <c r="AH130" s="336" t="str">
        <f>IF(ISTEXT(График!CP113),График!CP113,(CONCATENATE(TEXT(График!CP113,"ч:мм"),"-",TEXT(График!CQ113,"ч:ММ"))))</f>
        <v>0:00-23:42</v>
      </c>
      <c r="AI130" s="336" t="str">
        <f>IF(ISTEXT(График!CS113),График!CS113,(CONCATENATE(TEXT(График!CS113,"ч:мм"),"-",TEXT(График!CT113,"ч:ММ"))))</f>
        <v>0:00-0:00</v>
      </c>
      <c r="AJ130" s="98"/>
      <c r="AK130" s="397"/>
    </row>
    <row r="131" spans="1:37" ht="44.25" thickBot="1" x14ac:dyDescent="0.35">
      <c r="A131" s="94">
        <v>115</v>
      </c>
      <c r="B131" s="478">
        <f>VLOOKUP(A131,График!A:C,2,TRUE)</f>
        <v>0</v>
      </c>
      <c r="C131" s="332" t="str">
        <f>VLOOKUP(A131,График!A:D,3,TRUE)</f>
        <v>16.00-16.45</v>
      </c>
      <c r="D131" s="331" t="e">
        <f>VLOOKUP(C131,'Список КК'!M:O,3,0)</f>
        <v>#N/A</v>
      </c>
      <c r="E131" s="336" t="str">
        <f>IF(ISTEXT(График!G114),График!G114,(CONCATENATE(TEXT(График!G114,"ч:мм"),"-",TEXT(График!H114,"ч:ММ"))))</f>
        <v>0:00-12:10</v>
      </c>
      <c r="F131" s="336" t="str">
        <f>IF(ISTEXT(График!J114),График!J114,(CONCATENATE(TEXT(График!J114,"ч:мм"),"-",TEXT(График!K114,"ч:ММ"))))</f>
        <v>0:00-15:33</v>
      </c>
      <c r="G131" s="336" t="str">
        <f>IF(ISTEXT(График!M114),График!M114,(CONCATENATE(TEXT(График!M114,"ч:мм"),"-",TEXT(График!N114,"ч:ММ"))))</f>
        <v>0:00-2:20</v>
      </c>
      <c r="H131" s="336" t="str">
        <f>IF(ISTEXT(График!P114),График!P114,(CONCATENATE(TEXT(График!P114,"ч:мм"),"-",TEXT(График!Q114,"ч:ММ"))))</f>
        <v>0:00-7:47</v>
      </c>
      <c r="I131" s="336" t="str">
        <f>IF(ISTEXT(График!S114),График!S114,(CONCATENATE(TEXT(График!S114,"ч:мм"),"-",TEXT(График!T114,"ч:ММ"))))</f>
        <v>0:00-13:59</v>
      </c>
      <c r="J131" s="336" t="str">
        <f>IF(ISTEXT(График!V114),График!V114,(CONCATENATE(TEXT(График!V114,"ч:мм"),"-",TEXT(График!W114,"ч:ММ"))))</f>
        <v>0:00-4:49</v>
      </c>
      <c r="K131" s="336" t="str">
        <f>IF(ISTEXT(График!Y114),График!Y114,(CONCATENATE(TEXT(График!Y114,"ч:мм"),"-",TEXT(График!Z114,"ч:ММ"))))</f>
        <v>0:00-18:55</v>
      </c>
      <c r="L131" s="336" t="str">
        <f>IF(ISTEXT(График!AB114),График!AB114,(CONCATENATE(TEXT(График!AB114,"ч:мм"),"-",TEXT(График!AC114,"ч:ММ"))))</f>
        <v>0:00-6:39</v>
      </c>
      <c r="M131" s="336" t="str">
        <f>IF(ISTEXT(График!AE114),График!AE114,(CONCATENATE(TEXT(График!AE114,"ч:мм"),"-",TEXT(График!AF114,"ч:ММ"))))</f>
        <v>0:00-18:43</v>
      </c>
      <c r="N131" s="336" t="str">
        <f>IF(ISTEXT(График!AH114),График!AH114,(CONCATENATE(TEXT(График!AH114,"ч:мм"),"-",TEXT(График!AI114,"ч:ММ"))))</f>
        <v>0:00-11:13</v>
      </c>
      <c r="O131" s="336" t="str">
        <f>IF(ISTEXT(График!AK114),График!AK114,(CONCATENATE(TEXT(График!AK114,"ч:мм"),"-",TEXT(График!AL114,"ч:ММ"))))</f>
        <v>0:00-15:57</v>
      </c>
      <c r="P131" s="336" t="str">
        <f>IF(ISTEXT(График!AN114),График!AN114,(CONCATENATE(TEXT(График!AN114,"ч:мм"),"-",TEXT(График!AO114,"ч:ММ"))))</f>
        <v>0:00-16:01</v>
      </c>
      <c r="Q131" s="336" t="str">
        <f>IF(ISTEXT(График!AQ114),График!AQ114,(CONCATENATE(TEXT(График!AQ114,"ч:мм"),"-",TEXT(График!AR114,"ч:ММ"))))</f>
        <v>0:00-4:49</v>
      </c>
      <c r="R131" s="336" t="str">
        <f>IF(ISTEXT(График!AT114),График!AT114,(CONCATENATE(TEXT(График!AT114,"ч:мм"),"-",TEXT(График!AU114,"ч:ММ"))))</f>
        <v>0:00-6:42</v>
      </c>
      <c r="S131" s="336" t="str">
        <f>IF(ISTEXT(График!AW114),График!AW114,(CONCATENATE(TEXT(График!AW114,"ч:мм"),"-",TEXT(График!AX114,"ч:ММ"))))</f>
        <v>0:00-2:15</v>
      </c>
      <c r="T131" s="336" t="str">
        <f>IF(ISTEXT(График!AZ114),График!AZ114,(CONCATENATE(TEXT(График!AZ114,"ч:мм"),"-",TEXT(График!BA114,"ч:ММ"))))</f>
        <v>0:00-10:21</v>
      </c>
      <c r="U131" s="336" t="str">
        <f>IF(ISTEXT(График!BC114),График!BC114,(CONCATENATE(TEXT(График!BC114,"ч:мм"),"-",TEXT(График!BD114,"ч:ММ"))))</f>
        <v>0:00-19:55</v>
      </c>
      <c r="V131" s="336" t="str">
        <f>IF(ISTEXT(График!BF114),График!BF114,(CONCATENATE(TEXT(График!BF114,"ч:мм"),"-",TEXT(График!BG114,"ч:ММ"))))</f>
        <v>0:00-12:59</v>
      </c>
      <c r="W131" s="336" t="str">
        <f>IF(ISTEXT(График!BI114),График!BI114,(CONCATENATE(TEXT(График!BI114,"ч:мм"),"-",TEXT(График!BJ114,"ч:ММ"))))</f>
        <v>0:00-10:17</v>
      </c>
      <c r="X131" s="336" t="str">
        <f>IF(ISTEXT(График!BL114),График!BL114,(CONCATENATE(TEXT(График!BL114,"ч:мм"),"-",TEXT(График!BM114,"ч:ММ"))))</f>
        <v>0:00-15:28</v>
      </c>
      <c r="Y131" s="336" t="str">
        <f>IF(ISTEXT(График!BO114),График!BO114,(CONCATENATE(TEXT(График!BO114,"ч:мм"),"-",TEXT(График!BP114,"ч:ММ"))))</f>
        <v>0:00-13:27</v>
      </c>
      <c r="Z131" s="336" t="str">
        <f>IF(ISTEXT(График!BR114),График!BR114,(CONCATENATE(TEXT(График!BR114,"ч:мм"),"-",TEXT(График!BS114,"ч:ММ"))))</f>
        <v>0:00-14:40</v>
      </c>
      <c r="AA131" s="336" t="str">
        <f>IF(ISTEXT(График!BU114),График!BU114,(CONCATENATE(TEXT(График!BU114,"ч:мм"),"-",TEXT(График!BV114,"ч:ММ"))))</f>
        <v>0:00-18:59</v>
      </c>
      <c r="AB131" s="336" t="str">
        <f>IF(ISTEXT(График!BX114),График!BX114,(CONCATENATE(TEXT(График!BX114,"ч:мм"),"-",TEXT(График!BY114,"ч:ММ"))))</f>
        <v>0:00-18:10</v>
      </c>
      <c r="AC131" s="336" t="str">
        <f>IF(ISTEXT(График!CA114),График!CA114,(CONCATENATE(TEXT(График!CA114,"ч:мм"),"-",TEXT(График!CB114,"ч:ММ"))))</f>
        <v>0:00-15:24</v>
      </c>
      <c r="AD131" s="336" t="str">
        <f>IF(ISTEXT(График!CD114),График!CD114,(CONCATENATE(TEXT(График!CD114,"ч:мм"),"-",TEXT(График!CE114,"ч:ММ"))))</f>
        <v>0:00-17:42</v>
      </c>
      <c r="AE131" s="336" t="str">
        <f>IF(ISTEXT(График!CG114),График!CG114,(CONCATENATE(TEXT(График!CG114,"ч:мм"),"-",TEXT(График!CH114,"ч:ММ"))))</f>
        <v>0:00-9:49</v>
      </c>
      <c r="AF131" s="336" t="str">
        <f>IF(ISTEXT(График!CJ114),График!CJ114,(CONCATENATE(TEXT(График!CJ114,"ч:мм"),"-",TEXT(График!CK114,"ч:ММ"))))</f>
        <v>0:00-9:49</v>
      </c>
      <c r="AG131" s="336" t="str">
        <f>IF(ISTEXT(График!CM114),График!CM114,(CONCATENATE(TEXT(График!CM114,"ч:мм"),"-",TEXT(График!CN114,"ч:ММ"))))</f>
        <v>0:00-8:15</v>
      </c>
      <c r="AH131" s="336" t="str">
        <f>IF(ISTEXT(График!CP114),График!CP114,(CONCATENATE(TEXT(График!CP114,"ч:мм"),"-",TEXT(График!CQ114,"ч:ММ"))))</f>
        <v>0:00-2:08</v>
      </c>
      <c r="AI131" s="336" t="str">
        <f>IF(ISTEXT(График!CS114),График!CS114,(CONCATENATE(TEXT(График!CS114,"ч:мм"),"-",TEXT(График!CT114,"ч:ММ"))))</f>
        <v>0:00-0:00</v>
      </c>
      <c r="AJ131" s="98"/>
      <c r="AK131" s="397"/>
    </row>
    <row r="132" spans="1:37" ht="44.25" thickBot="1" x14ac:dyDescent="0.35">
      <c r="A132" s="94">
        <v>116</v>
      </c>
      <c r="B132" s="478">
        <f>VLOOKUP(A132,График!A:C,2,TRUE)</f>
        <v>0</v>
      </c>
      <c r="C132" s="332" t="str">
        <f>VLOOKUP(A132,График!A:D,3,TRUE)</f>
        <v>17.00-17.45</v>
      </c>
      <c r="D132" s="331" t="e">
        <f>VLOOKUP(C132,'Список КК'!M:O,3,0)</f>
        <v>#N/A</v>
      </c>
      <c r="E132" s="336" t="str">
        <f>IF(ISTEXT(График!G115),График!G115,(CONCATENATE(TEXT(График!G115,"ч:мм"),"-",TEXT(График!H115,"ч:ММ"))))</f>
        <v>0:00-12:22</v>
      </c>
      <c r="F132" s="336" t="str">
        <f>IF(ISTEXT(График!J115),График!J115,(CONCATENATE(TEXT(График!J115,"ч:мм"),"-",TEXT(График!K115,"ч:ММ"))))</f>
        <v>0:00-22:53</v>
      </c>
      <c r="G132" s="336" t="str">
        <f>IF(ISTEXT(График!M115),График!M115,(CONCATENATE(TEXT(График!M115,"ч:мм"),"-",TEXT(График!N115,"ч:ММ"))))</f>
        <v>0:00-18:38</v>
      </c>
      <c r="H132" s="336" t="str">
        <f>IF(ISTEXT(График!P115),График!P115,(CONCATENATE(TEXT(График!P115,"ч:мм"),"-",TEXT(График!Q115,"ч:ММ"))))</f>
        <v>0:00-1:47</v>
      </c>
      <c r="I132" s="336" t="str">
        <f>IF(ISTEXT(График!S115),График!S115,(CONCATENATE(TEXT(График!S115,"ч:мм"),"-",TEXT(График!T115,"ч:ММ"))))</f>
        <v>0:00-11:21</v>
      </c>
      <c r="J132" s="336" t="str">
        <f>IF(ISTEXT(График!V115),График!V115,(CONCATENATE(TEXT(График!V115,"ч:мм"),"-",TEXT(График!W115,"ч:ММ"))))</f>
        <v>0:00-4:33</v>
      </c>
      <c r="K132" s="336" t="str">
        <f>IF(ISTEXT(График!Y115),График!Y115,(CONCATENATE(TEXT(График!Y115,"ч:мм"),"-",TEXT(График!Z115,"ч:ММ"))))</f>
        <v>0:00-20:03</v>
      </c>
      <c r="L132" s="336" t="str">
        <f>IF(ISTEXT(График!AB115),График!AB115,(CONCATENATE(TEXT(График!AB115,"ч:мм"),"-",TEXT(График!AC115,"ч:ММ"))))</f>
        <v>0:00-18:26</v>
      </c>
      <c r="M132" s="336" t="str">
        <f>IF(ISTEXT(График!AE115),График!AE115,(CONCATENATE(TEXT(График!AE115,"ч:мм"),"-",TEXT(График!AF115,"ч:ММ"))))</f>
        <v>0:00-12:59</v>
      </c>
      <c r="N132" s="336" t="str">
        <f>IF(ISTEXT(График!AH115),График!AH115,(CONCATENATE(TEXT(График!AH115,"ч:мм"),"-",TEXT(График!AI115,"ч:ММ"))))</f>
        <v>0:00-18:50</v>
      </c>
      <c r="O132" s="336" t="str">
        <f>IF(ISTEXT(График!AK115),График!AK115,(CONCATENATE(TEXT(График!AK115,"ч:мм"),"-",TEXT(График!AL115,"ч:ММ"))))</f>
        <v>0:00-15:57</v>
      </c>
      <c r="P132" s="336" t="str">
        <f>IF(ISTEXT(График!AN115),График!AN115,(CONCATENATE(TEXT(График!AN115,"ч:мм"),"-",TEXT(График!AO115,"ч:ММ"))))</f>
        <v>0:00-20:40</v>
      </c>
      <c r="Q132" s="336" t="str">
        <f>IF(ISTEXT(График!AQ115),График!AQ115,(CONCATENATE(TEXT(График!AQ115,"ч:мм"),"-",TEXT(График!AR115,"ч:ММ"))))</f>
        <v>0:00-15:24</v>
      </c>
      <c r="R132" s="336" t="str">
        <f>IF(ISTEXT(График!AT115),График!AT115,(CONCATENATE(TEXT(График!AT115,"ч:мм"),"-",TEXT(График!AU115,"ч:ММ"))))</f>
        <v>0:00-13:06</v>
      </c>
      <c r="S132" s="336" t="str">
        <f>IF(ISTEXT(График!AW115),График!AW115,(CONCATENATE(TEXT(График!AW115,"ч:мм"),"-",TEXT(График!AX115,"ч:ММ"))))</f>
        <v>0:00-18:46</v>
      </c>
      <c r="T132" s="336" t="str">
        <f>IF(ISTEXT(График!AZ115),График!AZ115,(CONCATENATE(TEXT(График!AZ115,"ч:мм"),"-",TEXT(График!BA115,"ч:ММ"))))</f>
        <v>0:00-17:14</v>
      </c>
      <c r="U132" s="336" t="str">
        <f>IF(ISTEXT(График!BC115),График!BC115,(CONCATENATE(TEXT(График!BC115,"ч:мм"),"-",TEXT(График!BD115,"ч:ММ"))))</f>
        <v>0:00-20:52</v>
      </c>
      <c r="V132" s="336" t="str">
        <f>IF(ISTEXT(График!BF115),График!BF115,(CONCATENATE(TEXT(График!BF115,"ч:мм"),"-",TEXT(График!BG115,"ч:ММ"))))</f>
        <v>0:00-10:41</v>
      </c>
      <c r="W132" s="336" t="str">
        <f>IF(ISTEXT(График!BI115),График!BI115,(CONCATENATE(TEXT(График!BI115,"ч:мм"),"-",TEXT(График!BJ115,"ч:ММ"))))</f>
        <v>0:00-22:04</v>
      </c>
      <c r="X132" s="336" t="str">
        <f>IF(ISTEXT(График!BL115),График!BL115,(CONCATENATE(TEXT(График!BL115,"ч:мм"),"-",TEXT(График!BM115,"ч:ММ"))))</f>
        <v>0:00-9:44</v>
      </c>
      <c r="Y132" s="336" t="str">
        <f>IF(ISTEXT(График!BO115),График!BO115,(CONCATENATE(TEXT(График!BO115,"ч:мм"),"-",TEXT(График!BP115,"ч:ММ"))))</f>
        <v>0:00-0:14</v>
      </c>
      <c r="Z132" s="336" t="str">
        <f>IF(ISTEXT(График!BR115),График!BR115,(CONCATENATE(TEXT(График!BR115,"ч:мм"),"-",TEXT(График!BS115,"ч:ММ"))))</f>
        <v>0:00-20:59</v>
      </c>
      <c r="AA132" s="336" t="str">
        <f>IF(ISTEXT(График!BU115),График!BU115,(CONCATENATE(TEXT(График!BU115,"ч:мм"),"-",TEXT(График!BV115,"ч:ММ"))))</f>
        <v>0:00-17:26</v>
      </c>
      <c r="AB132" s="336" t="str">
        <f>IF(ISTEXT(График!BX115),График!BX115,(CONCATENATE(TEXT(График!BX115,"ч:мм"),"-",TEXT(График!BY115,"ч:ММ"))))</f>
        <v>0:00-23:50</v>
      </c>
      <c r="AC132" s="336" t="str">
        <f>IF(ISTEXT(График!CA115),График!CA115,(CONCATENATE(TEXT(График!CA115,"ч:мм"),"-",TEXT(График!CB115,"ч:ММ"))))</f>
        <v>0:00-0:18</v>
      </c>
      <c r="AD132" s="336" t="str">
        <f>IF(ISTEXT(График!CD115),График!CD115,(CONCATENATE(TEXT(График!CD115,"ч:мм"),"-",TEXT(График!CE115,"ч:ММ"))))</f>
        <v>0:00-7:59</v>
      </c>
      <c r="AE132" s="336" t="str">
        <f>IF(ISTEXT(График!CG115),График!CG115,(CONCATENATE(TEXT(График!CG115,"ч:мм"),"-",TEXT(График!CH115,"ч:ММ"))))</f>
        <v>0:00-5:17</v>
      </c>
      <c r="AF132" s="336" t="str">
        <f>IF(ISTEXT(График!CJ115),График!CJ115,(CONCATENATE(TEXT(График!CJ115,"ч:мм"),"-",TEXT(График!CK115,"ч:ММ"))))</f>
        <v>0:00-5:17</v>
      </c>
      <c r="AG132" s="336" t="str">
        <f>IF(ISTEXT(График!CM115),График!CM115,(CONCATENATE(TEXT(График!CM115,"ч:мм"),"-",TEXT(График!CN115,"ч:ММ"))))</f>
        <v>0:00-9:40</v>
      </c>
      <c r="AH132" s="336" t="str">
        <f>IF(ISTEXT(График!CP115),График!CP115,(CONCATENATE(TEXT(График!CP115,"ч:мм"),"-",TEXT(График!CQ115,"ч:ММ"))))</f>
        <v>0:00-4:45</v>
      </c>
      <c r="AI132" s="336" t="str">
        <f>IF(ISTEXT(График!CS115),График!CS115,(CONCATENATE(TEXT(График!CS115,"ч:мм"),"-",TEXT(График!CT115,"ч:ММ"))))</f>
        <v>0:00-0:00</v>
      </c>
      <c r="AJ132" s="98"/>
      <c r="AK132" s="397"/>
    </row>
    <row r="133" spans="1:37" ht="44.25" thickBot="1" x14ac:dyDescent="0.35">
      <c r="A133" s="94">
        <v>117</v>
      </c>
      <c r="B133" s="478">
        <f>VLOOKUP(A133,График!A:C,2,TRUE)</f>
        <v>0</v>
      </c>
      <c r="C133" s="332" t="str">
        <f>VLOOKUP(A133,График!A:D,3,TRUE)</f>
        <v>18.00-18.45</v>
      </c>
      <c r="D133" s="331" t="e">
        <f>VLOOKUP(C133,'Список КК'!M:O,3,0)</f>
        <v>#N/A</v>
      </c>
      <c r="E133" s="336" t="str">
        <f>IF(ISTEXT(График!G116),График!G116,(CONCATENATE(TEXT(График!G116,"ч:мм"),"-",TEXT(График!H116,"ч:ММ"))))</f>
        <v>0:00-3:07</v>
      </c>
      <c r="F133" s="336" t="str">
        <f>IF(ISTEXT(График!J116),График!J116,(CONCATENATE(TEXT(График!J116,"ч:мм"),"-",TEXT(График!K116,"ч:ММ"))))</f>
        <v>0:00-10:29</v>
      </c>
      <c r="G133" s="336" t="str">
        <f>IF(ISTEXT(График!M116),График!M116,(CONCATENATE(TEXT(График!M116,"ч:мм"),"-",TEXT(График!N116,"ч:ММ"))))</f>
        <v>0:00-21:04</v>
      </c>
      <c r="H133" s="336" t="str">
        <f>IF(ISTEXT(График!P116),График!P116,(CONCATENATE(TEXT(График!P116,"ч:мм"),"-",TEXT(График!Q116,"ч:ММ"))))</f>
        <v>0:00-8:39</v>
      </c>
      <c r="I133" s="336" t="str">
        <f>IF(ISTEXT(График!S116),График!S116,(CONCATENATE(TEXT(График!S116,"ч:мм"),"-",TEXT(График!T116,"ч:ММ"))))</f>
        <v>0:00-18:18</v>
      </c>
      <c r="J133" s="336" t="str">
        <f>IF(ISTEXT(График!V116),График!V116,(CONCATENATE(TEXT(График!V116,"ч:мм"),"-",TEXT(График!W116,"ч:ММ"))))</f>
        <v>0:00-1:47</v>
      </c>
      <c r="K133" s="336" t="str">
        <f>IF(ISTEXT(График!Y116),График!Y116,(CONCATENATE(TEXT(График!Y116,"ч:мм"),"-",TEXT(График!Z116,"ч:ММ"))))</f>
        <v>0:00-19:35</v>
      </c>
      <c r="L133" s="336" t="str">
        <f>IF(ISTEXT(График!AB116),График!AB116,(CONCATENATE(TEXT(График!AB116,"ч:мм"),"-",TEXT(График!AC116,"ч:ММ"))))</f>
        <v>0:00-13:27</v>
      </c>
      <c r="M133" s="336" t="str">
        <f>IF(ISTEXT(График!AE116),График!AE116,(CONCATENATE(TEXT(График!AE116,"ч:мм"),"-",TEXT(График!AF116,"ч:ММ"))))</f>
        <v>0:00-18:55</v>
      </c>
      <c r="N133" s="336" t="str">
        <f>IF(ISTEXT(График!AH116),График!AH116,(CONCATENATE(TEXT(График!AH116,"ч:мм"),"-",TEXT(График!AI116,"ч:ММ"))))</f>
        <v>0:00-17:21</v>
      </c>
      <c r="O133" s="336" t="str">
        <f>IF(ISTEXT(График!AK116),График!AK116,(CONCATENATE(TEXT(График!AK116,"ч:мм"),"-",TEXT(График!AL116,"ч:ММ"))))</f>
        <v>0:00-23:05</v>
      </c>
      <c r="P133" s="336" t="str">
        <f>IF(ISTEXT(График!AN116),График!AN116,(CONCATENATE(TEXT(График!AN116,"ч:мм"),"-",TEXT(График!AO116,"ч:ММ"))))</f>
        <v>0:00-20:07</v>
      </c>
      <c r="Q133" s="336" t="str">
        <f>IF(ISTEXT(График!AQ116),График!AQ116,(CONCATENATE(TEXT(График!AQ116,"ч:мм"),"-",TEXT(График!AR116,"ч:ММ"))))</f>
        <v>0:00-14:56</v>
      </c>
      <c r="R133" s="336" t="str">
        <f>IF(ISTEXT(График!AT116),График!AT116,(CONCATENATE(TEXT(График!AT116,"ч:мм"),"-",TEXT(График!AU116,"ч:ММ"))))</f>
        <v>0:00-17:45</v>
      </c>
      <c r="S133" s="336" t="str">
        <f>IF(ISTEXT(График!AW116),График!AW116,(CONCATENATE(TEXT(График!AW116,"ч:мм"),"-",TEXT(График!AX116,"ч:ММ"))))</f>
        <v>0:00-6:05</v>
      </c>
      <c r="T133" s="336" t="str">
        <f>IF(ISTEXT(График!AZ116),График!AZ116,(CONCATENATE(TEXT(График!AZ116,"ч:мм"),"-",TEXT(График!BA116,"ч:ММ"))))</f>
        <v>0:00-19:39</v>
      </c>
      <c r="U133" s="336" t="str">
        <f>IF(ISTEXT(График!BC116),График!BC116,(CONCATENATE(TEXT(График!BC116,"ч:мм"),"-",TEXT(График!BD116,"ч:ММ"))))</f>
        <v>0:00-1:47</v>
      </c>
      <c r="V133" s="336" t="str">
        <f>IF(ISTEXT(График!BF116),График!BF116,(CONCATENATE(TEXT(График!BF116,"ч:мм"),"-",TEXT(График!BG116,"ч:ММ"))))</f>
        <v>0:00-16:49</v>
      </c>
      <c r="W133" s="336" t="str">
        <f>IF(ISTEXT(График!BI116),График!BI116,(CONCATENATE(TEXT(График!BI116,"ч:мм"),"-",TEXT(График!BJ116,"ч:ММ"))))</f>
        <v>0:00-10:41</v>
      </c>
      <c r="X133" s="336" t="str">
        <f>IF(ISTEXT(График!BL116),График!BL116,(CONCATENATE(TEXT(График!BL116,"ч:мм"),"-",TEXT(График!BM116,"ч:ММ"))))</f>
        <v>0:00-14:40</v>
      </c>
      <c r="Y133" s="336" t="str">
        <f>IF(ISTEXT(График!BO116),График!BO116,(CONCATENATE(TEXT(График!BO116,"ч:мм"),"-",TEXT(График!BP116,"ч:ММ"))))</f>
        <v>0:00-12:05</v>
      </c>
      <c r="Z133" s="336" t="str">
        <f>IF(ISTEXT(График!BR116),График!BR116,(CONCATENATE(TEXT(График!BR116,"ч:мм"),"-",TEXT(График!BS116,"ч:ММ"))))</f>
        <v>0:00-11:49</v>
      </c>
      <c r="AA133" s="336" t="str">
        <f>IF(ISTEXT(График!BU116),График!BU116,(CONCATENATE(TEXT(График!BU116,"ч:мм"),"-",TEXT(График!BV116,"ч:ММ"))))</f>
        <v>0:00-9:00</v>
      </c>
      <c r="AB133" s="336" t="str">
        <f>IF(ISTEXT(График!BX116),График!BX116,(CONCATENATE(TEXT(График!BX116,"ч:мм"),"-",TEXT(График!BY116,"ч:ММ"))))</f>
        <v>0:00-1:47</v>
      </c>
      <c r="AC133" s="336" t="str">
        <f>IF(ISTEXT(График!CA116),График!CA116,(CONCATENATE(TEXT(График!CA116,"ч:мм"),"-",TEXT(График!CB116,"ч:ММ"))))</f>
        <v>0:00-22:16</v>
      </c>
      <c r="AD133" s="336" t="str">
        <f>IF(ISTEXT(График!CD116),График!CD116,(CONCATENATE(TEXT(График!CD116,"ч:мм"),"-",TEXT(График!CE116,"ч:ММ"))))</f>
        <v>0:00-21:53</v>
      </c>
      <c r="AE133" s="336" t="str">
        <f>IF(ISTEXT(График!CG116),График!CG116,(CONCATENATE(TEXT(График!CG116,"ч:мм"),"-",TEXT(График!CH116,"ч:ММ"))))</f>
        <v>0:00-12:10</v>
      </c>
      <c r="AF133" s="336" t="str">
        <f>IF(ISTEXT(График!CJ116),График!CJ116,(CONCATENATE(TEXT(График!CJ116,"ч:мм"),"-",TEXT(График!CK116,"ч:ММ"))))</f>
        <v>0:00-12:10</v>
      </c>
      <c r="AG133" s="336" t="str">
        <f>IF(ISTEXT(График!CM116),График!CM116,(CONCATENATE(TEXT(График!CM116,"ч:мм"),"-",TEXT(График!CN116,"ч:ММ"))))</f>
        <v>0:00-8:11</v>
      </c>
      <c r="AH133" s="336" t="str">
        <f>IF(ISTEXT(График!CP116),График!CP116,(CONCATENATE(TEXT(График!CP116,"ч:мм"),"-",TEXT(График!CQ116,"ч:ММ"))))</f>
        <v>0:00-22:16</v>
      </c>
      <c r="AI133" s="336" t="str">
        <f>IF(ISTEXT(График!CS116),График!CS116,(CONCATENATE(TEXT(График!CS116,"ч:мм"),"-",TEXT(График!CT116,"ч:ММ"))))</f>
        <v>0:00-0:00</v>
      </c>
      <c r="AJ133" s="98"/>
      <c r="AK133" s="397"/>
    </row>
    <row r="134" spans="1:37" ht="44.25" thickBot="1" x14ac:dyDescent="0.35">
      <c r="A134" s="94">
        <v>118</v>
      </c>
      <c r="B134" s="478">
        <f>VLOOKUP(A134,График!A:C,2,TRUE)</f>
        <v>0</v>
      </c>
      <c r="C134" s="332" t="str">
        <f>VLOOKUP(A134,График!A:D,3,TRUE)</f>
        <v>19.00-19.45</v>
      </c>
      <c r="D134" s="331" t="e">
        <f>VLOOKUP(C134,'Список КК'!M:O,3,0)</f>
        <v>#N/A</v>
      </c>
      <c r="E134" s="336" t="str">
        <f>IF(ISTEXT(График!G117),График!G117,(CONCATENATE(TEXT(График!G117,"ч:мм"),"-",TEXT(График!H117,"ч:ММ"))))</f>
        <v>0:00-4:48</v>
      </c>
      <c r="F134" s="336" t="str">
        <f>IF(ISTEXT(График!J117),График!J117,(CONCATENATE(TEXT(График!J117,"ч:мм"),"-",TEXT(График!K117,"ч:ММ"))))</f>
        <v>0:00-4:00</v>
      </c>
      <c r="G134" s="336" t="str">
        <f>IF(ISTEXT(График!M117),График!M117,(CONCATENATE(TEXT(График!M117,"ч:мм"),"-",TEXT(График!N117,"ч:ММ"))))</f>
        <v>0:00-12:38</v>
      </c>
      <c r="H134" s="336" t="str">
        <f>IF(ISTEXT(График!P117),График!P117,(CONCATENATE(TEXT(График!P117,"ч:мм"),"-",TEXT(График!Q117,"ч:ММ"))))</f>
        <v>0:00-22:00</v>
      </c>
      <c r="I134" s="336" t="str">
        <f>IF(ISTEXT(График!S117),График!S117,(CONCATENATE(TEXT(График!S117,"ч:мм"),"-",TEXT(График!T117,"ч:ММ"))))</f>
        <v>0:00-17:33</v>
      </c>
      <c r="J134" s="336" t="str">
        <f>IF(ISTEXT(График!V117),График!V117,(CONCATENATE(TEXT(График!V117,"ч:мм"),"-",TEXT(График!W117,"ч:ММ"))))</f>
        <v>0:00-22:37</v>
      </c>
      <c r="K134" s="336" t="str">
        <f>IF(ISTEXT(График!Y117),График!Y117,(CONCATENATE(TEXT(График!Y117,"ч:мм"),"-",TEXT(График!Z117,"ч:ММ"))))</f>
        <v>0:00-16:21</v>
      </c>
      <c r="L134" s="336" t="str">
        <f>IF(ISTEXT(График!AB117),График!AB117,(CONCATENATE(TEXT(График!AB117,"ч:мм"),"-",TEXT(График!AC117,"ч:ММ"))))</f>
        <v>0:00-19:07</v>
      </c>
      <c r="M134" s="336" t="str">
        <f>IF(ISTEXT(График!AE117),График!AE117,(CONCATENATE(TEXT(График!AE117,"ч:мм"),"-",TEXT(График!AF117,"ч:ММ"))))</f>
        <v>0:00-0:02</v>
      </c>
      <c r="N134" s="336" t="str">
        <f>IF(ISTEXT(График!AH117),График!AH117,(CONCATENATE(TEXT(График!AH117,"ч:мм"),"-",TEXT(График!AI117,"ч:ММ"))))</f>
        <v>0:00-20:03</v>
      </c>
      <c r="O134" s="336" t="str">
        <f>IF(ISTEXT(График!AK117),График!AK117,(CONCATENATE(TEXT(График!AK117,"ч:мм"),"-",TEXT(График!AL117,"ч:ММ"))))</f>
        <v>0:00-12:26</v>
      </c>
      <c r="P134" s="336" t="str">
        <f>IF(ISTEXT(График!AN117),График!AN117,(CONCATENATE(TEXT(График!AN117,"ч:мм"),"-",TEXT(График!AO117,"ч:ММ"))))</f>
        <v>0:00-12:14</v>
      </c>
      <c r="Q134" s="336" t="str">
        <f>IF(ISTEXT(График!AQ117),График!AQ117,(CONCATENATE(TEXT(График!AQ117,"ч:мм"),"-",TEXT(График!AR117,"ч:ММ"))))</f>
        <v>0:00-17:54</v>
      </c>
      <c r="R134" s="336" t="str">
        <f>IF(ISTEXT(График!AT117),График!AT117,(CONCATENATE(TEXT(График!AT117,"ч:мм"),"-",TEXT(График!AU117,"ч:ММ"))))</f>
        <v>0:00-8:47</v>
      </c>
      <c r="S134" s="336" t="str">
        <f>IF(ISTEXT(График!AW117),График!AW117,(CONCATENATE(TEXT(График!AW117,"ч:мм"),"-",TEXT(График!AX117,"ч:ММ"))))</f>
        <v>0:00-10:48</v>
      </c>
      <c r="T134" s="336" t="str">
        <f>IF(ISTEXT(График!AZ117),График!AZ117,(CONCATENATE(TEXT(График!AZ117,"ч:мм"),"-",TEXT(График!BA117,"ч:ММ"))))</f>
        <v>0:00-21:36</v>
      </c>
      <c r="U134" s="336" t="str">
        <f>IF(ISTEXT(График!BC117),График!BC117,(CONCATENATE(TEXT(График!BC117,"ч:мм"),"-",TEXT(График!BD117,"ч:ММ"))))</f>
        <v>0:00-11:42</v>
      </c>
      <c r="V134" s="336" t="str">
        <f>IF(ISTEXT(График!BF117),График!BF117,(CONCATENATE(TEXT(График!BF117,"ч:мм"),"-",TEXT(График!BG117,"ч:ММ"))))</f>
        <v>0:00-23:17</v>
      </c>
      <c r="W134" s="336" t="str">
        <f>IF(ISTEXT(График!BI117),График!BI117,(CONCATENATE(TEXT(График!BI117,"ч:мм"),"-",TEXT(График!BJ117,"ч:ММ"))))</f>
        <v>0:00-6:58</v>
      </c>
      <c r="X134" s="336" t="str">
        <f>IF(ISTEXT(График!BL117),График!BL117,(CONCATENATE(TEXT(График!BL117,"ч:мм"),"-",TEXT(График!BM117,"ч:ММ"))))</f>
        <v>0:00-5:46</v>
      </c>
      <c r="Y134" s="336" t="str">
        <f>IF(ISTEXT(График!BO117),График!BO117,(CONCATENATE(TEXT(График!BO117,"ч:мм"),"-",TEXT(График!BP117,"ч:ММ"))))</f>
        <v>0:00-17:17</v>
      </c>
      <c r="Z134" s="336" t="str">
        <f>IF(ISTEXT(График!BR117),График!BR117,(CONCATENATE(TEXT(График!BR117,"ч:мм"),"-",TEXT(График!BS117,"ч:ММ"))))</f>
        <v>0:00-20:55</v>
      </c>
      <c r="AA134" s="336" t="str">
        <f>IF(ISTEXT(График!BU117),График!BU117,(CONCATENATE(TEXT(График!BU117,"ч:мм"),"-",TEXT(График!BV117,"ч:ММ"))))</f>
        <v>0:00-16:21</v>
      </c>
      <c r="AB134" s="336" t="str">
        <f>IF(ISTEXT(График!BX117),График!BX117,(CONCATENATE(TEXT(График!BX117,"ч:мм"),"-",TEXT(График!BY117,"ч:ММ"))))</f>
        <v>0:00-11:54</v>
      </c>
      <c r="AC134" s="336" t="str">
        <f>IF(ISTEXT(График!CA117),График!CA117,(CONCATENATE(TEXT(График!CA117,"ч:мм"),"-",TEXT(График!CB117,"ч:ММ"))))</f>
        <v>0:00-9:40</v>
      </c>
      <c r="AD134" s="336" t="str">
        <f>IF(ISTEXT(График!CD117),График!CD117,(CONCATENATE(TEXT(График!CD117,"ч:мм"),"-",TEXT(График!CE117,"ч:ММ"))))</f>
        <v>0:00-13:39</v>
      </c>
      <c r="AE134" s="336" t="str">
        <f>IF(ISTEXT(График!CG117),График!CG117,(CONCATENATE(TEXT(График!CG117,"ч:мм"),"-",TEXT(График!CH117,"ч:ММ"))))</f>
        <v>0:00-6:02</v>
      </c>
      <c r="AF134" s="336" t="str">
        <f>IF(ISTEXT(График!CJ117),График!CJ117,(CONCATENATE(TEXT(График!CJ117,"ч:мм"),"-",TEXT(График!CK117,"ч:ММ"))))</f>
        <v>0:00-6:02</v>
      </c>
      <c r="AG134" s="336" t="str">
        <f>IF(ISTEXT(График!CM117),График!CM117,(CONCATENATE(TEXT(График!CM117,"ч:мм"),"-",TEXT(График!CN117,"ч:ММ"))))</f>
        <v>0:00-23:17</v>
      </c>
      <c r="AH134" s="336" t="str">
        <f>IF(ISTEXT(График!CP117),График!CP117,(CONCATENATE(TEXT(График!CP117,"ч:мм"),"-",TEXT(График!CQ117,"ч:ММ"))))</f>
        <v>0:00-21:04</v>
      </c>
      <c r="AI134" s="336" t="str">
        <f>IF(ISTEXT(График!CS117),График!CS117,(CONCATENATE(TEXT(График!CS117,"ч:мм"),"-",TEXT(График!CT117,"ч:ММ"))))</f>
        <v>0:00-0:00</v>
      </c>
      <c r="AJ134" s="98"/>
      <c r="AK134" s="397"/>
    </row>
    <row r="135" spans="1:37" ht="44.25" thickBot="1" x14ac:dyDescent="0.35">
      <c r="A135" s="94">
        <v>119</v>
      </c>
      <c r="B135" s="478">
        <f>VLOOKUP(A135,График!A:C,2,TRUE)</f>
        <v>0</v>
      </c>
      <c r="C135" s="332" t="str">
        <f>VLOOKUP(A135,График!A:D,3,TRUE)</f>
        <v>20.00-20.45</v>
      </c>
      <c r="D135" s="331" t="e">
        <f>VLOOKUP(C135,'Список КК'!M:O,3,0)</f>
        <v>#N/A</v>
      </c>
      <c r="E135" s="336" t="str">
        <f>IF(ISTEXT(График!G118),График!G118,(CONCATENATE(TEXT(График!G118,"ч:мм"),"-",TEXT(График!H118,"ч:ММ"))))</f>
        <v>0:00-10:04</v>
      </c>
      <c r="F135" s="336" t="str">
        <f>IF(ISTEXT(График!J118),График!J118,(CONCATENATE(TEXT(График!J118,"ч:мм"),"-",TEXT(График!K118,"ч:ММ"))))</f>
        <v>0:00-12:42</v>
      </c>
      <c r="G135" s="336" t="str">
        <f>IF(ISTEXT(График!M118),График!M118,(CONCATENATE(TEXT(График!M118,"ч:мм"),"-",TEXT(График!N118,"ч:ММ"))))</f>
        <v>0:00-9:32</v>
      </c>
      <c r="H135" s="336" t="str">
        <f>IF(ISTEXT(График!P118),График!P118,(CONCATENATE(TEXT(График!P118,"ч:мм"),"-",TEXT(График!Q118,"ч:ММ"))))</f>
        <v>0:00-13:55</v>
      </c>
      <c r="I135" s="336" t="str">
        <f>IF(ISTEXT(График!S118),График!S118,(CONCATENATE(TEXT(График!S118,"ч:мм"),"-",TEXT(График!T118,"ч:ММ"))))</f>
        <v>0:00-20:24</v>
      </c>
      <c r="J135" s="336" t="str">
        <f>IF(ISTEXT(График!V118),График!V118,(CONCATENATE(TEXT(График!V118,"ч:мм"),"-",TEXT(График!W118,"ч:ММ"))))</f>
        <v>0:00-17:54</v>
      </c>
      <c r="K135" s="336" t="str">
        <f>IF(ISTEXT(График!Y118),График!Y118,(CONCATENATE(TEXT(График!Y118,"ч:мм"),"-",TEXT(График!Z118,"ч:ММ"))))</f>
        <v>0:00-21:04</v>
      </c>
      <c r="L135" s="336" t="str">
        <f>IF(ISTEXT(График!AB118),График!AB118,(CONCATENATE(TEXT(График!AB118,"ч:мм"),"-",TEXT(График!AC118,"ч:ММ"))))</f>
        <v>0:00-14:56</v>
      </c>
      <c r="M135" s="336" t="str">
        <f>IF(ISTEXT(График!AE118),График!AE118,(CONCATENATE(TEXT(График!AE118,"ч:мм"),"-",TEXT(График!AF118,"ч:ММ"))))</f>
        <v>0:00-10:13</v>
      </c>
      <c r="N135" s="336" t="str">
        <f>IF(ISTEXT(График!AH118),График!AH118,(CONCATENATE(TEXT(График!AH118,"ч:мм"),"-",TEXT(График!AI118,"ч:ММ"))))</f>
        <v>0:00-14:07</v>
      </c>
      <c r="O135" s="336" t="str">
        <f>IF(ISTEXT(График!AK118),График!AK118,(CONCATENATE(TEXT(График!AK118,"ч:мм"),"-",TEXT(График!AL118,"ч:ММ"))))</f>
        <v>0:00-16:09</v>
      </c>
      <c r="P135" s="336" t="str">
        <f>IF(ISTEXT(График!AN118),График!AN118,(CONCATENATE(TEXT(График!AN118,"ч:мм"),"-",TEXT(График!AO118,"ч:ММ"))))</f>
        <v>0:00-4:33</v>
      </c>
      <c r="Q135" s="336" t="str">
        <f>IF(ISTEXT(График!AQ118),График!AQ118,(CONCATENATE(TEXT(График!AQ118,"ч:мм"),"-",TEXT(График!AR118,"ч:ММ"))))</f>
        <v>0:00-15:57</v>
      </c>
      <c r="R135" s="336" t="str">
        <f>IF(ISTEXT(График!AT118),График!AT118,(CONCATENATE(TEXT(График!AT118,"ч:мм"),"-",TEXT(График!AU118,"ч:ММ"))))</f>
        <v>0:00-14:03</v>
      </c>
      <c r="S135" s="336" t="str">
        <f>IF(ISTEXT(График!AW118),График!AW118,(CONCATENATE(TEXT(График!AW118,"ч:мм"),"-",TEXT(График!AX118,"ч:ММ"))))</f>
        <v>0:00-17:45</v>
      </c>
      <c r="T135" s="336" t="str">
        <f>IF(ISTEXT(График!AZ118),График!AZ118,(CONCATENATE(TEXT(График!AZ118,"ч:мм"),"-",TEXT(График!BA118,"ч:ММ"))))</f>
        <v>0:00-11:30</v>
      </c>
      <c r="U135" s="336" t="str">
        <f>IF(ISTEXT(График!BC118),График!BC118,(CONCATENATE(TEXT(График!BC118,"ч:мм"),"-",TEXT(График!BD118,"ч:ММ"))))</f>
        <v>0:00-20:36</v>
      </c>
      <c r="V135" s="336" t="str">
        <f>IF(ISTEXT(График!BF118),График!BF118,(CONCATENATE(TEXT(График!BF118,"ч:мм"),"-",TEXT(График!BG118,"ч:ММ"))))</f>
        <v>0:00-6:14</v>
      </c>
      <c r="W135" s="336" t="str">
        <f>IF(ISTEXT(График!BI118),График!BI118,(CONCATENATE(TEXT(График!BI118,"ч:мм"),"-",TEXT(График!BJ118,"ч:ММ"))))</f>
        <v>0:00-0:18</v>
      </c>
      <c r="X135" s="336" t="str">
        <f>IF(ISTEXT(График!BL118),График!BL118,(CONCATENATE(TEXT(График!BL118,"ч:мм"),"-",TEXT(График!BM118,"ч:ММ"))))</f>
        <v>0:00-18:38</v>
      </c>
      <c r="Y135" s="336" t="str">
        <f>IF(ISTEXT(График!BO118),График!BO118,(CONCATENATE(TEXT(График!BO118,"ч:мм"),"-",TEXT(График!BP118,"ч:ММ"))))</f>
        <v>0:00-21:16</v>
      </c>
      <c r="Z135" s="336" t="str">
        <f>IF(ISTEXT(График!BR118),График!BR118,(CONCATENATE(TEXT(График!BR118,"ч:мм"),"-",TEXT(График!BS118,"ч:ММ"))))</f>
        <v>0:00-14:59</v>
      </c>
      <c r="AA135" s="336" t="str">
        <f>IF(ISTEXT(График!BU118),График!BU118,(CONCATENATE(TEXT(График!BU118,"ч:мм"),"-",TEXT(График!BV118,"ч:ММ"))))</f>
        <v>0:00-4:17</v>
      </c>
      <c r="AB135" s="336" t="str">
        <f>IF(ISTEXT(График!BX118),График!BX118,(CONCATENATE(TEXT(График!BX118,"ч:мм"),"-",TEXT(График!BY118,"ч:ММ"))))</f>
        <v>0:00-22:37</v>
      </c>
      <c r="AC135" s="336" t="str">
        <f>IF(ISTEXT(График!CA118),График!CA118,(CONCATENATE(TEXT(График!CA118,"ч:мм"),"-",TEXT(График!CB118,"ч:ММ"))))</f>
        <v>0:00-13:27</v>
      </c>
      <c r="AD135" s="336" t="str">
        <f>IF(ISTEXT(График!CD118),График!CD118,(CONCATENATE(TEXT(График!CD118,"ч:мм"),"-",TEXT(График!CE118,"ч:ММ"))))</f>
        <v>0:00-8:44</v>
      </c>
      <c r="AE135" s="336" t="str">
        <f>IF(ISTEXT(График!CG118),График!CG118,(CONCATENATE(TEXT(График!CG118,"ч:мм"),"-",TEXT(График!CH118,"ч:ММ"))))</f>
        <v>0:00-16:25</v>
      </c>
      <c r="AF135" s="336" t="str">
        <f>IF(ISTEXT(График!CJ118),График!CJ118,(CONCATENATE(TEXT(График!CJ118,"ч:мм"),"-",TEXT(График!CK118,"ч:ММ"))))</f>
        <v>0:00-16:25</v>
      </c>
      <c r="AG135" s="336" t="str">
        <f>IF(ISTEXT(График!CM118),График!CM118,(CONCATENATE(TEXT(График!CM118,"ч:мм"),"-",TEXT(График!CN118,"ч:ММ"))))</f>
        <v>0:00-15:52</v>
      </c>
      <c r="AH135" s="336" t="str">
        <f>IF(ISTEXT(График!CP118),График!CP118,(CONCATENATE(TEXT(График!CP118,"ч:мм"),"-",TEXT(График!CQ118,"ч:ММ"))))</f>
        <v>0:00-2:31</v>
      </c>
      <c r="AI135" s="336" t="str">
        <f>IF(ISTEXT(График!CS118),График!CS118,(CONCATENATE(TEXT(График!CS118,"ч:мм"),"-",TEXT(График!CT118,"ч:ММ"))))</f>
        <v>0:00-0:00</v>
      </c>
      <c r="AJ135" s="98"/>
      <c r="AK135" s="397"/>
    </row>
    <row r="136" spans="1:37" ht="43.5" x14ac:dyDescent="0.3">
      <c r="A136" s="94">
        <v>120</v>
      </c>
      <c r="B136" s="478">
        <f>VLOOKUP(A136,График!A:C,2,TRUE)</f>
        <v>0</v>
      </c>
      <c r="C136" s="332" t="str">
        <f>VLOOKUP(A136,График!A:D,3,TRUE)</f>
        <v>21.00-21.45</v>
      </c>
      <c r="D136" s="331" t="e">
        <f>VLOOKUP(C136,'Список КК'!M:O,3,0)</f>
        <v>#N/A</v>
      </c>
      <c r="E136" s="336" t="str">
        <f>IF(ISTEXT(График!G119),График!G119,(CONCATENATE(TEXT(График!G119,"ч:мм"),"-",TEXT(График!H119,"ч:ММ"))))</f>
        <v>0:00-22:40</v>
      </c>
      <c r="F136" s="336" t="str">
        <f>IF(ISTEXT(График!J119),График!J119,(CONCATENATE(TEXT(График!J119,"ч:мм"),"-",TEXT(График!K119,"ч:ММ"))))</f>
        <v>0:00-20:40</v>
      </c>
      <c r="G136" s="336" t="str">
        <f>IF(ISTEXT(График!M119),График!M119,(CONCATENATE(TEXT(График!M119,"ч:мм"),"-",TEXT(График!N119,"ч:ММ"))))</f>
        <v>0:00-3:48</v>
      </c>
      <c r="H136" s="336" t="str">
        <f>IF(ISTEXT(График!P119),График!P119,(CONCATENATE(TEXT(График!P119,"ч:мм"),"-",TEXT(График!Q119,"ч:ММ"))))</f>
        <v>0:00-17:09</v>
      </c>
      <c r="I136" s="336" t="str">
        <f>IF(ISTEXT(График!S119),График!S119,(CONCATENATE(TEXT(График!S119,"ч:мм"),"-",TEXT(График!T119,"ч:ММ"))))</f>
        <v>0:00-18:55</v>
      </c>
      <c r="J136" s="336" t="str">
        <f>IF(ISTEXT(График!V119),График!V119,(CONCATENATE(TEXT(График!V119,"ч:мм"),"-",TEXT(График!W119,"ч:ММ"))))</f>
        <v>0:00-8:32</v>
      </c>
      <c r="K136" s="336" t="str">
        <f>IF(ISTEXT(График!Y119),График!Y119,(CONCATENATE(TEXT(График!Y119,"ч:мм"),"-",TEXT(График!Z119,"ч:ММ"))))</f>
        <v>0:00-7:43</v>
      </c>
      <c r="L136" s="336" t="str">
        <f>IF(ISTEXT(График!AB119),График!AB119,(CONCATENATE(TEXT(График!AB119,"ч:мм"),"-",TEXT(График!AC119,"ч:ММ"))))</f>
        <v>0:00-20:52</v>
      </c>
      <c r="M136" s="336" t="str">
        <f>IF(ISTEXT(График!AE119),График!AE119,(CONCATENATE(TEXT(График!AE119,"ч:мм"),"-",TEXT(График!AF119,"ч:ММ"))))</f>
        <v>0:00-6:14</v>
      </c>
      <c r="N136" s="336" t="str">
        <f>IF(ISTEXT(График!AH119),График!AH119,(CONCATENATE(TEXT(График!AH119,"ч:мм"),"-",TEXT(График!AI119,"ч:ММ"))))</f>
        <v>0:00-16:25</v>
      </c>
      <c r="O136" s="336" t="str">
        <f>IF(ISTEXT(График!AK119),График!AK119,(CONCATENATE(TEXT(График!AK119,"ч:мм"),"-",TEXT(График!AL119,"ч:ММ"))))</f>
        <v>0:00-18:38</v>
      </c>
      <c r="P136" s="336" t="str">
        <f>IF(ISTEXT(График!AN119),График!AN119,(CONCATENATE(TEXT(График!AN119,"ч:мм"),"-",TEXT(График!AO119,"ч:ММ"))))</f>
        <v>0:00-1:51</v>
      </c>
      <c r="Q136" s="336" t="str">
        <f>IF(ISTEXT(График!AQ119),График!AQ119,(CONCATENATE(TEXT(График!AQ119,"ч:мм"),"-",TEXT(График!AR119,"ч:ММ"))))</f>
        <v>0:00-9:32</v>
      </c>
      <c r="R136" s="336" t="str">
        <f>IF(ISTEXT(График!AT119),График!AT119,(CONCATENATE(TEXT(График!AT119,"ч:мм"),"-",TEXT(График!AU119,"ч:ММ"))))</f>
        <v>0:00-11:21</v>
      </c>
      <c r="S136" s="336" t="str">
        <f>IF(ISTEXT(График!AW119),График!AW119,(CONCATENATE(TEXT(График!AW119,"ч:мм"),"-",TEXT(График!AX119,"ч:ММ"))))</f>
        <v>0:00-19:14</v>
      </c>
      <c r="T136" s="336" t="str">
        <f>IF(ISTEXT(График!AZ119),График!AZ119,(CONCATENATE(TEXT(График!AZ119,"ч:мм"),"-",TEXT(График!BA119,"ч:ММ"))))</f>
        <v>0:00-13:43</v>
      </c>
      <c r="U136" s="336" t="str">
        <f>IF(ISTEXT(График!BC119),График!BC119,(CONCATENATE(TEXT(График!BC119,"ч:мм"),"-",TEXT(График!BD119,"ч:ММ"))))</f>
        <v>0:00-6:46</v>
      </c>
      <c r="V136" s="336" t="str">
        <f>IF(ISTEXT(График!BF119),График!BF119,(CONCATENATE(TEXT(График!BF119,"ч:мм"),"-",TEXT(График!BG119,"ч:ММ"))))</f>
        <v>0:00-2:48</v>
      </c>
      <c r="W136" s="336" t="str">
        <f>IF(ISTEXT(График!BI119),График!BI119,(CONCATENATE(TEXT(График!BI119,"ч:мм"),"-",TEXT(График!BJ119,"ч:ММ"))))</f>
        <v>0:00-14:28</v>
      </c>
      <c r="X136" s="336" t="str">
        <f>IF(ISTEXT(График!BL119),График!BL119,(CONCATENATE(TEXT(График!BL119,"ч:мм"),"-",TEXT(График!BM119,"ч:ММ"))))</f>
        <v>0:00-10:01</v>
      </c>
      <c r="Y136" s="336" t="str">
        <f>IF(ISTEXT(График!BO119),График!BO119,(CONCATENATE(TEXT(График!BO119,"ч:мм"),"-",TEXT(График!BP119,"ч:ММ"))))</f>
        <v>0:00-17:21</v>
      </c>
      <c r="Z136" s="336" t="str">
        <f>IF(ISTEXT(График!BR119),График!BR119,(CONCATENATE(TEXT(График!BR119,"ч:мм"),"-",TEXT(График!BS119,"ч:ММ"))))</f>
        <v>0:00-16:16</v>
      </c>
      <c r="AA136" s="336" t="str">
        <f>IF(ISTEXT(График!BU119),График!BU119,(CONCATENATE(TEXT(График!BU119,"ч:мм"),"-",TEXT(График!BV119,"ч:ММ"))))</f>
        <v>0:00-20:36</v>
      </c>
      <c r="AB136" s="336" t="str">
        <f>IF(ISTEXT(График!BX119),График!BX119,(CONCATENATE(TEXT(График!BX119,"ч:мм"),"-",TEXT(График!BY119,"ч:ММ"))))</f>
        <v>0:00-18:55</v>
      </c>
      <c r="AC136" s="336" t="str">
        <f>IF(ISTEXT(График!CA119),График!CA119,(CONCATENATE(TEXT(График!CA119,"ч:мм"),"-",TEXT(График!CB119,"ч:ММ"))))</f>
        <v>0:00-23:05</v>
      </c>
      <c r="AD136" s="336" t="str">
        <f>IF(ISTEXT(График!CD119),График!CD119,(CONCATENATE(TEXT(График!CD119,"ч:мм"),"-",TEXT(График!CE119,"ч:ММ"))))</f>
        <v>0:00-10:13</v>
      </c>
      <c r="AE136" s="336" t="str">
        <f>IF(ISTEXT(График!CG119),График!CG119,(CONCATENATE(TEXT(График!CG119,"ч:мм"),"-",TEXT(График!CH119,"ч:ММ"))))</f>
        <v>0:00-3:20</v>
      </c>
      <c r="AF136" s="336" t="str">
        <f>IF(ISTEXT(График!CJ119),График!CJ119,(CONCATENATE(TEXT(График!CJ119,"ч:мм"),"-",TEXT(График!CK119,"ч:ММ"))))</f>
        <v>0:00-3:20</v>
      </c>
      <c r="AG136" s="336" t="str">
        <f>IF(ISTEXT(График!CM119),График!CM119,(CONCATENATE(TEXT(График!CM119,"ч:мм"),"-",TEXT(График!CN119,"ч:ММ"))))</f>
        <v>0:00-14:23</v>
      </c>
      <c r="AH136" s="336" t="str">
        <f>IF(ISTEXT(График!CP119),График!CP119,(CONCATENATE(TEXT(График!CP119,"ч:мм"),"-",TEXT(График!CQ119,"ч:ММ"))))</f>
        <v>0:00-3:04</v>
      </c>
      <c r="AI136" s="336" t="str">
        <f>IF(ISTEXT(График!CS119),График!CS119,(CONCATENATE(TEXT(График!CS119,"ч:мм"),"-",TEXT(График!CT119,"ч:ММ"))))</f>
        <v>0:00-0:00</v>
      </c>
      <c r="AJ136" s="98"/>
      <c r="AK136" s="397"/>
    </row>
  </sheetData>
  <sheetProtection sheet="1" objects="1" scenarios="1" formatCells="0" formatColumns="0" formatRows="0" insertColumns="0" insertRows="0" insertHyperlinks="0" deleteColumns="0" deleteRows="0" sort="0" autoFilter="0" pivotTables="0"/>
  <autoFilter ref="A16:CU16"/>
  <conditionalFormatting sqref="E17:AI136">
    <cfRule type="cellIs" dxfId="347" priority="1" stopIfTrue="1" operator="equal">
      <formula>$U$4</formula>
    </cfRule>
  </conditionalFormatting>
  <pageMargins left="0.23622047244094491" right="0.23622047244094491" top="0.74803149606299213" bottom="0.74803149606299213" header="0.31496062992125984" footer="0.31496062992125984"/>
  <pageSetup paperSize="9" scale="20" fitToHeight="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L146"/>
  <sheetViews>
    <sheetView view="pageBreakPreview" topLeftCell="B1" zoomScale="50" zoomScaleNormal="60" zoomScaleSheetLayoutView="50" workbookViewId="0">
      <pane xSplit="3" ySplit="16" topLeftCell="E17" activePane="bottomRight" state="frozen"/>
      <selection activeCell="B1" sqref="B1"/>
      <selection pane="topRight" activeCell="E1" sqref="E1"/>
      <selection pane="bottomLeft" activeCell="B17" sqref="B17"/>
      <selection pane="bottomRight" activeCell="AB43" sqref="AB43:AF43"/>
    </sheetView>
  </sheetViews>
  <sheetFormatPr defaultRowHeight="15" x14ac:dyDescent="0.25"/>
  <cols>
    <col min="2" max="3" width="9.140625" style="99"/>
    <col min="4" max="4" width="34.7109375" style="100" customWidth="1"/>
    <col min="5" max="5" width="28.7109375" style="101" customWidth="1"/>
    <col min="6" max="21" width="11.7109375" style="99" customWidth="1"/>
    <col min="22" max="22" width="11.7109375" style="102" customWidth="1"/>
    <col min="23" max="23" width="11.7109375" style="99" customWidth="1"/>
    <col min="24" max="33" width="11.7109375" style="102" customWidth="1"/>
    <col min="34" max="35" width="11.7109375" style="99" customWidth="1"/>
    <col min="36" max="36" width="11.7109375" style="103" hidden="1" customWidth="1"/>
    <col min="37" max="37" width="29.7109375" style="104" customWidth="1"/>
    <col min="38" max="38" width="24.7109375" style="104" customWidth="1"/>
  </cols>
  <sheetData>
    <row r="1" spans="2:38" ht="26.25" x14ac:dyDescent="0.4">
      <c r="B1" s="76"/>
      <c r="C1" s="71"/>
      <c r="D1" s="72"/>
      <c r="E1" s="73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334"/>
      <c r="Y1" s="335"/>
      <c r="Z1" s="335"/>
      <c r="AA1" s="335"/>
      <c r="AB1" s="335"/>
      <c r="AC1" s="335"/>
      <c r="AD1" s="335"/>
      <c r="AE1" s="329"/>
      <c r="AF1" s="76"/>
      <c r="AG1" s="76"/>
      <c r="AH1" s="76"/>
      <c r="AI1" s="76"/>
      <c r="AJ1" s="74"/>
      <c r="AK1" s="75"/>
      <c r="AL1" s="75"/>
    </row>
    <row r="2" spans="2:38" ht="33.75" x14ac:dyDescent="0.5">
      <c r="B2" s="85"/>
      <c r="C2" s="77"/>
      <c r="D2" s="387" t="s">
        <v>54</v>
      </c>
      <c r="E2" s="388"/>
      <c r="F2" s="389"/>
      <c r="G2" s="324"/>
      <c r="H2" s="325"/>
      <c r="K2" s="325"/>
      <c r="L2" s="325"/>
      <c r="M2" s="323"/>
      <c r="N2" s="80"/>
      <c r="O2" s="77"/>
      <c r="P2" s="77"/>
      <c r="Q2" s="78"/>
      <c r="R2" s="77"/>
      <c r="S2" s="77"/>
      <c r="T2" s="81"/>
      <c r="U2" s="81"/>
      <c r="V2" s="325" t="s">
        <v>55</v>
      </c>
      <c r="W2" s="324"/>
      <c r="X2" s="88"/>
      <c r="Y2" s="88"/>
      <c r="Z2" s="88"/>
      <c r="AA2" s="88"/>
      <c r="AB2" s="88"/>
      <c r="AC2" s="88"/>
      <c r="AD2" s="88"/>
      <c r="AE2" s="88"/>
      <c r="AF2" s="85"/>
      <c r="AG2" s="85"/>
      <c r="AH2" s="85"/>
      <c r="AI2" s="85"/>
      <c r="AJ2" s="82"/>
      <c r="AK2" s="84"/>
      <c r="AL2" s="84"/>
    </row>
    <row r="3" spans="2:38" ht="34.5" thickBot="1" x14ac:dyDescent="0.55000000000000004">
      <c r="B3" s="85"/>
      <c r="C3" s="77"/>
      <c r="D3" s="390" t="s">
        <v>66</v>
      </c>
      <c r="E3" s="388"/>
      <c r="F3" s="389"/>
      <c r="G3" s="324"/>
      <c r="H3" s="325"/>
      <c r="K3" s="325"/>
      <c r="L3" s="325"/>
      <c r="M3" s="323"/>
      <c r="N3" s="80"/>
      <c r="O3" s="77"/>
      <c r="P3" s="77"/>
      <c r="Q3" s="78"/>
      <c r="R3" s="77"/>
      <c r="S3" s="77"/>
      <c r="T3" s="81"/>
      <c r="U3" s="81"/>
      <c r="V3" s="323"/>
      <c r="W3" s="324"/>
      <c r="X3" s="88"/>
      <c r="Y3" s="88"/>
      <c r="Z3" s="88"/>
      <c r="AA3" s="88"/>
      <c r="AB3" s="88"/>
      <c r="AC3" s="88"/>
      <c r="AD3" s="88"/>
      <c r="AE3" s="88"/>
      <c r="AF3" s="85"/>
      <c r="AG3" s="85"/>
      <c r="AH3" s="85"/>
      <c r="AI3" s="85"/>
      <c r="AJ3" s="82"/>
      <c r="AK3" s="86"/>
      <c r="AL3" s="86"/>
    </row>
    <row r="4" spans="2:38" ht="34.5" thickBot="1" x14ac:dyDescent="0.55000000000000004">
      <c r="B4" s="85"/>
      <c r="C4" s="77"/>
      <c r="D4" s="410" t="s">
        <v>239</v>
      </c>
      <c r="E4" s="410"/>
      <c r="F4" s="389"/>
      <c r="G4" s="409" t="s">
        <v>56</v>
      </c>
      <c r="H4" s="406"/>
      <c r="I4" s="395"/>
      <c r="J4" s="395"/>
      <c r="K4" s="406"/>
      <c r="L4" s="406"/>
      <c r="M4" s="407"/>
      <c r="N4" s="408"/>
      <c r="O4" s="77"/>
      <c r="P4" s="77"/>
      <c r="Q4" s="78"/>
      <c r="R4" s="77"/>
      <c r="S4" s="77"/>
      <c r="T4" s="81"/>
      <c r="U4" s="81"/>
      <c r="V4" s="479" t="s">
        <v>2</v>
      </c>
      <c r="W4" s="325" t="s">
        <v>57</v>
      </c>
      <c r="X4" s="88"/>
      <c r="Y4" s="88"/>
      <c r="Z4" s="88"/>
      <c r="AA4" s="88"/>
      <c r="AB4" s="88"/>
      <c r="AC4" s="88"/>
      <c r="AD4" s="88"/>
      <c r="AE4" s="88"/>
      <c r="AF4" s="85"/>
      <c r="AG4" s="85"/>
      <c r="AH4" s="85"/>
      <c r="AI4" s="85"/>
      <c r="AJ4" s="87"/>
      <c r="AK4" s="86"/>
      <c r="AL4" s="86"/>
    </row>
    <row r="5" spans="2:38" ht="34.5" thickBot="1" x14ac:dyDescent="0.55000000000000004">
      <c r="B5" s="85"/>
      <c r="C5" s="77"/>
      <c r="D5" s="387"/>
      <c r="E5" s="388"/>
      <c r="F5" s="389"/>
      <c r="G5" s="324"/>
      <c r="H5" s="325"/>
      <c r="K5" s="323"/>
      <c r="L5" s="325"/>
      <c r="M5" s="323"/>
      <c r="N5" s="80"/>
      <c r="O5" s="77"/>
      <c r="P5" s="77"/>
      <c r="Q5" s="78"/>
      <c r="R5" s="77"/>
      <c r="S5" s="77"/>
      <c r="T5" s="81"/>
      <c r="U5" s="81"/>
      <c r="V5" s="323"/>
      <c r="W5" s="324"/>
      <c r="X5" s="88"/>
      <c r="Y5" s="88"/>
      <c r="Z5" s="88"/>
      <c r="AA5" s="88"/>
      <c r="AB5" s="88"/>
      <c r="AC5" s="88"/>
      <c r="AD5" s="88"/>
      <c r="AE5" s="88"/>
      <c r="AF5" s="85"/>
      <c r="AG5" s="85"/>
      <c r="AH5" s="85"/>
      <c r="AI5" s="85"/>
      <c r="AJ5" s="82"/>
      <c r="AK5" s="86"/>
      <c r="AL5" s="86"/>
    </row>
    <row r="6" spans="2:38" ht="34.5" thickBot="1" x14ac:dyDescent="0.55000000000000004">
      <c r="B6" s="85"/>
      <c r="C6" s="77"/>
      <c r="D6" s="387"/>
      <c r="E6" s="444">
        <v>43191</v>
      </c>
      <c r="F6" s="389"/>
      <c r="G6" s="326"/>
      <c r="H6" s="325"/>
      <c r="K6" s="325"/>
      <c r="L6" s="325"/>
      <c r="M6" s="323"/>
      <c r="N6" s="78"/>
      <c r="O6" s="77"/>
      <c r="P6" s="77"/>
      <c r="Q6" s="78"/>
      <c r="R6" s="77"/>
      <c r="S6" s="77"/>
      <c r="T6" s="81"/>
      <c r="U6" s="81"/>
      <c r="V6" s="502" t="s">
        <v>7</v>
      </c>
      <c r="W6" s="503" t="s">
        <v>268</v>
      </c>
      <c r="X6" s="504">
        <v>0.70833333333333337</v>
      </c>
      <c r="Y6" s="88"/>
      <c r="Z6" s="88"/>
      <c r="AA6" s="88"/>
      <c r="AB6" s="88"/>
      <c r="AC6" s="88"/>
      <c r="AD6" s="88"/>
      <c r="AE6" s="88"/>
      <c r="AF6" s="85"/>
      <c r="AG6" s="85"/>
      <c r="AH6" s="85"/>
      <c r="AI6" s="85"/>
      <c r="AJ6" s="82"/>
      <c r="AK6" s="86"/>
      <c r="AL6" s="86"/>
    </row>
    <row r="7" spans="2:38" ht="35.25" x14ac:dyDescent="0.5">
      <c r="B7" s="85"/>
      <c r="C7" s="77"/>
      <c r="D7" s="394" t="s">
        <v>58</v>
      </c>
      <c r="E7" s="394" t="s">
        <v>65</v>
      </c>
      <c r="F7" s="389"/>
      <c r="G7" s="322"/>
      <c r="H7" s="325"/>
      <c r="J7" s="395" t="s">
        <v>238</v>
      </c>
      <c r="K7" s="325"/>
      <c r="L7" s="325"/>
      <c r="M7" s="323"/>
      <c r="N7" s="78"/>
      <c r="O7" s="77"/>
      <c r="P7" s="77"/>
      <c r="Q7" s="78"/>
      <c r="R7" s="77"/>
      <c r="S7" s="77"/>
      <c r="T7" s="81"/>
      <c r="U7" s="81"/>
      <c r="V7" s="323"/>
      <c r="W7" s="323"/>
      <c r="X7" s="88"/>
      <c r="Y7" s="88"/>
      <c r="Z7" s="88"/>
      <c r="AA7" s="88"/>
      <c r="AB7" s="88"/>
      <c r="AC7" s="88"/>
      <c r="AD7" s="88"/>
      <c r="AE7" s="88"/>
      <c r="AF7" s="85"/>
      <c r="AG7" s="85"/>
      <c r="AH7" s="85"/>
      <c r="AI7" s="85"/>
      <c r="AJ7" s="82"/>
      <c r="AK7" s="86"/>
      <c r="AL7" s="86"/>
    </row>
    <row r="8" spans="2:38" ht="33.75" x14ac:dyDescent="0.5">
      <c r="B8" s="85"/>
      <c r="C8" s="84"/>
      <c r="D8" s="391"/>
      <c r="E8" s="392"/>
      <c r="F8" s="393"/>
      <c r="G8" s="323"/>
      <c r="H8" s="323"/>
      <c r="J8" s="386" t="s">
        <v>237</v>
      </c>
      <c r="K8" s="325"/>
      <c r="L8" s="325"/>
      <c r="M8" s="327"/>
      <c r="N8" s="89"/>
      <c r="O8" s="77"/>
      <c r="P8" s="77"/>
      <c r="Q8" s="89"/>
      <c r="R8" s="77"/>
      <c r="S8" s="77"/>
      <c r="T8" s="88"/>
      <c r="U8" s="88"/>
      <c r="V8" s="77"/>
      <c r="W8" s="328"/>
      <c r="X8" s="88"/>
      <c r="Y8" s="88"/>
      <c r="Z8" s="88"/>
      <c r="AA8" s="88"/>
      <c r="AB8" s="88"/>
      <c r="AC8" s="88"/>
      <c r="AD8" s="88"/>
      <c r="AE8" s="88"/>
      <c r="AF8" s="82"/>
      <c r="AG8" s="82"/>
      <c r="AH8" s="82"/>
      <c r="AI8" s="82"/>
      <c r="AJ8" s="90"/>
      <c r="AK8" s="86"/>
      <c r="AL8" s="86"/>
    </row>
    <row r="9" spans="2:38" ht="15.75" x14ac:dyDescent="0.25">
      <c r="B9" s="85"/>
      <c r="C9" s="84"/>
      <c r="D9" s="92"/>
      <c r="E9" s="92"/>
      <c r="F9" s="89"/>
      <c r="G9" s="77"/>
      <c r="H9" s="77"/>
      <c r="I9" s="77"/>
      <c r="J9" s="78"/>
      <c r="K9" s="79"/>
      <c r="L9" s="79"/>
      <c r="M9" s="89"/>
      <c r="N9" s="89"/>
      <c r="O9" s="77"/>
      <c r="P9" s="77"/>
      <c r="Q9" s="89"/>
      <c r="R9" s="77"/>
      <c r="S9" s="77"/>
      <c r="T9" s="88"/>
      <c r="U9" s="88"/>
      <c r="V9" s="88"/>
      <c r="W9" s="90"/>
      <c r="X9" s="83"/>
      <c r="Y9" s="90"/>
      <c r="Z9" s="90"/>
      <c r="AA9" s="91"/>
      <c r="AB9" s="90"/>
      <c r="AC9" s="90"/>
      <c r="AD9" s="90"/>
      <c r="AE9" s="90"/>
      <c r="AF9" s="90"/>
      <c r="AG9" s="90"/>
      <c r="AH9" s="90"/>
      <c r="AI9" s="90"/>
      <c r="AJ9" s="90"/>
      <c r="AK9" s="86"/>
      <c r="AL9" s="86"/>
    </row>
    <row r="10" spans="2:38" ht="15.75" x14ac:dyDescent="0.25">
      <c r="B10" s="85"/>
      <c r="C10" s="84"/>
      <c r="D10" s="92"/>
      <c r="E10" s="92"/>
      <c r="F10" s="89"/>
      <c r="G10" s="77"/>
      <c r="H10" s="77"/>
      <c r="I10" s="77"/>
      <c r="J10" s="78"/>
      <c r="K10" s="79"/>
      <c r="L10" s="79"/>
      <c r="M10" s="89"/>
      <c r="N10" s="89"/>
      <c r="O10" s="77"/>
      <c r="P10" s="77"/>
      <c r="Q10" s="89"/>
      <c r="R10" s="77"/>
      <c r="S10" s="77"/>
      <c r="T10" s="88"/>
      <c r="U10" s="88"/>
      <c r="V10" s="88"/>
      <c r="W10" s="90"/>
      <c r="X10" s="83"/>
      <c r="Y10" s="90"/>
      <c r="Z10" s="90"/>
      <c r="AA10" s="91"/>
      <c r="AB10" s="90"/>
      <c r="AC10" s="90"/>
      <c r="AD10" s="90"/>
      <c r="AE10" s="90"/>
      <c r="AF10" s="90"/>
      <c r="AG10" s="90"/>
      <c r="AH10" s="90"/>
      <c r="AI10" s="90"/>
      <c r="AJ10" s="90"/>
      <c r="AK10" s="86"/>
      <c r="AL10" s="86"/>
    </row>
    <row r="11" spans="2:38" ht="20.25" x14ac:dyDescent="0.3">
      <c r="B11" s="85"/>
      <c r="C11" s="84"/>
      <c r="D11" s="330" t="s">
        <v>463</v>
      </c>
      <c r="E11" s="92"/>
      <c r="F11" s="89"/>
      <c r="G11" s="77"/>
      <c r="H11" s="77"/>
      <c r="I11" s="77"/>
      <c r="J11" s="78"/>
      <c r="K11" s="79"/>
      <c r="L11" s="79"/>
      <c r="M11" s="89"/>
      <c r="N11" s="89"/>
      <c r="O11" s="77"/>
      <c r="P11" s="77"/>
      <c r="Q11" s="89"/>
      <c r="R11" s="77"/>
      <c r="S11" s="77"/>
      <c r="T11" s="88"/>
      <c r="U11" s="88"/>
      <c r="V11" s="88"/>
      <c r="W11" s="90"/>
      <c r="X11" s="83"/>
      <c r="Y11" s="90"/>
      <c r="Z11" s="90"/>
      <c r="AA11" s="91"/>
      <c r="AB11" s="90"/>
      <c r="AC11" s="90"/>
      <c r="AD11" s="90"/>
      <c r="AE11" s="90"/>
      <c r="AF11" s="90"/>
      <c r="AG11" s="90"/>
      <c r="AH11" s="90"/>
      <c r="AI11" s="90"/>
      <c r="AJ11" s="90"/>
      <c r="AK11" s="86"/>
      <c r="AL11" s="86"/>
    </row>
    <row r="12" spans="2:38" ht="20.25" x14ac:dyDescent="0.3">
      <c r="B12" s="85"/>
      <c r="C12" s="84"/>
      <c r="D12" s="330" t="s">
        <v>59</v>
      </c>
      <c r="E12" s="92"/>
      <c r="F12" s="89"/>
      <c r="G12" s="77"/>
      <c r="H12" s="77"/>
      <c r="I12" s="77"/>
      <c r="J12" s="78"/>
      <c r="K12" s="79"/>
      <c r="L12" s="79"/>
      <c r="M12" s="89"/>
      <c r="N12" s="89"/>
      <c r="O12" s="77"/>
      <c r="P12" s="77"/>
      <c r="Q12" s="89"/>
      <c r="R12" s="77"/>
      <c r="S12" s="77"/>
      <c r="T12" s="88"/>
      <c r="U12" s="88"/>
      <c r="V12" s="88"/>
      <c r="W12" s="90"/>
      <c r="X12" s="83"/>
      <c r="Y12" s="90"/>
      <c r="Z12" s="90"/>
      <c r="AA12" s="91"/>
      <c r="AB12" s="90"/>
      <c r="AC12" s="90"/>
      <c r="AD12" s="90"/>
      <c r="AE12" s="90"/>
      <c r="AF12" s="90"/>
      <c r="AG12" s="90"/>
      <c r="AH12" s="90"/>
      <c r="AI12" s="90"/>
      <c r="AJ12" s="90"/>
      <c r="AK12" s="86"/>
      <c r="AL12" s="86"/>
    </row>
    <row r="13" spans="2:38" ht="16.5" thickBot="1" x14ac:dyDescent="0.3">
      <c r="B13" s="85"/>
      <c r="C13" s="84"/>
      <c r="D13" s="93"/>
      <c r="E13" s="92"/>
      <c r="F13" s="89"/>
      <c r="G13" s="77"/>
      <c r="H13" s="77"/>
      <c r="I13" s="77"/>
      <c r="J13" s="78"/>
      <c r="K13" s="79"/>
      <c r="L13" s="79"/>
      <c r="M13" s="89"/>
      <c r="N13" s="89"/>
      <c r="O13" s="77"/>
      <c r="P13" s="77"/>
      <c r="Q13" s="89"/>
      <c r="R13" s="77"/>
      <c r="S13" s="77"/>
      <c r="T13" s="88"/>
      <c r="U13" s="88"/>
      <c r="V13" s="88"/>
      <c r="W13" s="90"/>
      <c r="X13" s="83"/>
      <c r="Y13" s="90"/>
      <c r="Z13" s="90"/>
      <c r="AA13" s="91"/>
      <c r="AB13" s="90"/>
      <c r="AC13" s="90"/>
      <c r="AD13" s="90"/>
      <c r="AE13" s="90"/>
      <c r="AF13" s="90"/>
      <c r="AG13" s="90"/>
      <c r="AH13" s="90"/>
      <c r="AI13" s="90"/>
      <c r="AJ13" s="90"/>
      <c r="AK13" s="86"/>
      <c r="AL13" s="86"/>
    </row>
    <row r="14" spans="2:38" ht="41.25" thickBot="1" x14ac:dyDescent="0.45">
      <c r="B14" s="94"/>
      <c r="C14" s="71"/>
      <c r="D14" s="72"/>
      <c r="E14" s="73"/>
      <c r="F14" s="400" t="s">
        <v>420</v>
      </c>
      <c r="G14" s="401" t="s">
        <v>421</v>
      </c>
      <c r="H14" s="401" t="s">
        <v>422</v>
      </c>
      <c r="I14" s="401" t="s">
        <v>423</v>
      </c>
      <c r="J14" s="401" t="s">
        <v>417</v>
      </c>
      <c r="K14" s="401" t="s">
        <v>418</v>
      </c>
      <c r="L14" s="401" t="s">
        <v>419</v>
      </c>
      <c r="M14" s="401" t="s">
        <v>420</v>
      </c>
      <c r="N14" s="401" t="s">
        <v>421</v>
      </c>
      <c r="O14" s="401" t="s">
        <v>422</v>
      </c>
      <c r="P14" s="401" t="s">
        <v>423</v>
      </c>
      <c r="Q14" s="401" t="s">
        <v>417</v>
      </c>
      <c r="R14" s="401" t="s">
        <v>418</v>
      </c>
      <c r="S14" s="401" t="s">
        <v>419</v>
      </c>
      <c r="T14" s="401" t="s">
        <v>420</v>
      </c>
      <c r="U14" s="401" t="s">
        <v>421</v>
      </c>
      <c r="V14" s="401" t="s">
        <v>422</v>
      </c>
      <c r="W14" s="401" t="s">
        <v>423</v>
      </c>
      <c r="X14" s="401" t="s">
        <v>417</v>
      </c>
      <c r="Y14" s="401" t="s">
        <v>418</v>
      </c>
      <c r="Z14" s="401" t="s">
        <v>419</v>
      </c>
      <c r="AA14" s="401" t="s">
        <v>420</v>
      </c>
      <c r="AB14" s="401" t="s">
        <v>421</v>
      </c>
      <c r="AC14" s="401" t="s">
        <v>422</v>
      </c>
      <c r="AD14" s="401" t="s">
        <v>423</v>
      </c>
      <c r="AE14" s="401" t="s">
        <v>417</v>
      </c>
      <c r="AF14" s="401" t="s">
        <v>418</v>
      </c>
      <c r="AG14" s="401" t="s">
        <v>419</v>
      </c>
      <c r="AH14" s="401" t="s">
        <v>420</v>
      </c>
      <c r="AI14" s="401" t="s">
        <v>421</v>
      </c>
      <c r="AJ14" s="402" t="s">
        <v>422</v>
      </c>
      <c r="AK14" s="404" t="s">
        <v>229</v>
      </c>
      <c r="AL14" s="333"/>
    </row>
    <row r="15" spans="2:38" ht="81.75" thickBot="1" x14ac:dyDescent="0.3">
      <c r="B15" s="94"/>
      <c r="C15" s="398" t="s">
        <v>17</v>
      </c>
      <c r="D15" s="399" t="s">
        <v>60</v>
      </c>
      <c r="E15" s="399" t="s">
        <v>61</v>
      </c>
      <c r="F15" s="337">
        <v>43191</v>
      </c>
      <c r="G15" s="337">
        <v>43192</v>
      </c>
      <c r="H15" s="337">
        <v>43193</v>
      </c>
      <c r="I15" s="337">
        <v>43194</v>
      </c>
      <c r="J15" s="337">
        <v>43195</v>
      </c>
      <c r="K15" s="337">
        <v>43196</v>
      </c>
      <c r="L15" s="337">
        <v>43197</v>
      </c>
      <c r="M15" s="337">
        <v>43198</v>
      </c>
      <c r="N15" s="337">
        <v>43199</v>
      </c>
      <c r="O15" s="337">
        <v>43200</v>
      </c>
      <c r="P15" s="337">
        <v>43201</v>
      </c>
      <c r="Q15" s="337">
        <v>43202</v>
      </c>
      <c r="R15" s="337">
        <v>43203</v>
      </c>
      <c r="S15" s="337">
        <v>43204</v>
      </c>
      <c r="T15" s="337">
        <v>43205</v>
      </c>
      <c r="U15" s="337">
        <v>43206</v>
      </c>
      <c r="V15" s="337">
        <v>43207</v>
      </c>
      <c r="W15" s="337">
        <v>43208</v>
      </c>
      <c r="X15" s="337">
        <v>43209</v>
      </c>
      <c r="Y15" s="337">
        <v>43210</v>
      </c>
      <c r="Z15" s="337">
        <v>43211</v>
      </c>
      <c r="AA15" s="337">
        <v>43212</v>
      </c>
      <c r="AB15" s="337">
        <v>43213</v>
      </c>
      <c r="AC15" s="337">
        <v>43214</v>
      </c>
      <c r="AD15" s="337">
        <v>43215</v>
      </c>
      <c r="AE15" s="337">
        <v>43216</v>
      </c>
      <c r="AF15" s="337">
        <v>43217</v>
      </c>
      <c r="AG15" s="337">
        <v>43218</v>
      </c>
      <c r="AH15" s="337">
        <v>43219</v>
      </c>
      <c r="AI15" s="337">
        <v>43220</v>
      </c>
      <c r="AJ15" s="337">
        <v>43221</v>
      </c>
      <c r="AK15" s="403" t="s">
        <v>230</v>
      </c>
      <c r="AL15" s="405" t="s">
        <v>211</v>
      </c>
    </row>
    <row r="16" spans="2:38" ht="15.75" thickBot="1" x14ac:dyDescent="0.3">
      <c r="B16" s="95"/>
      <c r="C16" s="96"/>
      <c r="D16" s="97"/>
      <c r="E16" s="97"/>
      <c r="F16" s="107"/>
      <c r="G16" s="108"/>
      <c r="H16" s="108"/>
      <c r="I16" s="108"/>
      <c r="J16" s="108"/>
      <c r="K16" s="109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10"/>
      <c r="AK16" s="106"/>
      <c r="AL16" s="106"/>
    </row>
    <row r="17" spans="2:38" ht="44.25" thickBot="1" x14ac:dyDescent="0.3">
      <c r="B17" s="94">
        <v>1</v>
      </c>
      <c r="C17" s="478">
        <v>25557</v>
      </c>
      <c r="D17" s="332" t="s">
        <v>269</v>
      </c>
      <c r="E17" s="331" t="s">
        <v>403</v>
      </c>
      <c r="F17" s="336" t="s">
        <v>516</v>
      </c>
      <c r="G17" s="336" t="s">
        <v>2</v>
      </c>
      <c r="H17" s="336" t="s">
        <v>2</v>
      </c>
      <c r="I17" s="336" t="s">
        <v>160</v>
      </c>
      <c r="J17" s="336" t="s">
        <v>160</v>
      </c>
      <c r="K17" s="336" t="s">
        <v>160</v>
      </c>
      <c r="L17" s="336" t="s">
        <v>161</v>
      </c>
      <c r="M17" s="336" t="s">
        <v>2</v>
      </c>
      <c r="N17" s="336" t="s">
        <v>167</v>
      </c>
      <c r="O17" s="336" t="s">
        <v>169</v>
      </c>
      <c r="P17" s="336" t="s">
        <v>171</v>
      </c>
      <c r="Q17" s="336" t="s">
        <v>517</v>
      </c>
      <c r="R17" s="336" t="s">
        <v>2</v>
      </c>
      <c r="S17" s="336" t="s">
        <v>2</v>
      </c>
      <c r="T17" s="336" t="s">
        <v>161</v>
      </c>
      <c r="U17" s="336" t="s">
        <v>171</v>
      </c>
      <c r="V17" s="336" t="s">
        <v>171</v>
      </c>
      <c r="W17" s="336" t="s">
        <v>2</v>
      </c>
      <c r="X17" s="336" t="s">
        <v>2</v>
      </c>
      <c r="Y17" s="336" t="s">
        <v>2</v>
      </c>
      <c r="Z17" s="336" t="s">
        <v>160</v>
      </c>
      <c r="AA17" s="336" t="s">
        <v>160</v>
      </c>
      <c r="AB17" s="336" t="s">
        <v>167</v>
      </c>
      <c r="AC17" s="336" t="s">
        <v>173</v>
      </c>
      <c r="AD17" s="336" t="s">
        <v>173</v>
      </c>
      <c r="AE17" s="336" t="s">
        <v>2</v>
      </c>
      <c r="AF17" s="336" t="s">
        <v>2</v>
      </c>
      <c r="AG17" s="336" t="s">
        <v>162</v>
      </c>
      <c r="AH17" s="336" t="s">
        <v>162</v>
      </c>
      <c r="AI17" s="336" t="s">
        <v>165</v>
      </c>
      <c r="AJ17" s="336" t="s">
        <v>518</v>
      </c>
      <c r="AK17" s="98"/>
      <c r="AL17" s="397"/>
    </row>
    <row r="18" spans="2:38" ht="44.25" thickBot="1" x14ac:dyDescent="0.3">
      <c r="B18" s="94">
        <v>2</v>
      </c>
      <c r="C18" s="478">
        <v>812</v>
      </c>
      <c r="D18" s="332" t="s">
        <v>270</v>
      </c>
      <c r="E18" s="331" t="s">
        <v>403</v>
      </c>
      <c r="F18" s="336" t="s">
        <v>517</v>
      </c>
      <c r="G18" s="336" t="s">
        <v>2</v>
      </c>
      <c r="H18" s="336" t="s">
        <v>2</v>
      </c>
      <c r="I18" s="336" t="s">
        <v>160</v>
      </c>
      <c r="J18" s="336" t="s">
        <v>160</v>
      </c>
      <c r="K18" s="336" t="s">
        <v>2</v>
      </c>
      <c r="L18" s="336" t="s">
        <v>2</v>
      </c>
      <c r="M18" s="336" t="s">
        <v>2</v>
      </c>
      <c r="N18" s="336" t="s">
        <v>7</v>
      </c>
      <c r="O18" s="336" t="s">
        <v>7</v>
      </c>
      <c r="P18" s="336" t="s">
        <v>7</v>
      </c>
      <c r="Q18" s="336" t="s">
        <v>7</v>
      </c>
      <c r="R18" s="336" t="s">
        <v>7</v>
      </c>
      <c r="S18" s="336" t="s">
        <v>2</v>
      </c>
      <c r="T18" s="336" t="s">
        <v>2</v>
      </c>
      <c r="U18" s="336" t="s">
        <v>160</v>
      </c>
      <c r="V18" s="336" t="s">
        <v>160</v>
      </c>
      <c r="W18" s="336" t="s">
        <v>171</v>
      </c>
      <c r="X18" s="336" t="s">
        <v>517</v>
      </c>
      <c r="Y18" s="336" t="s">
        <v>2</v>
      </c>
      <c r="Z18" s="336" t="s">
        <v>2</v>
      </c>
      <c r="AA18" s="336" t="s">
        <v>160</v>
      </c>
      <c r="AB18" s="336" t="s">
        <v>167</v>
      </c>
      <c r="AC18" s="336" t="s">
        <v>517</v>
      </c>
      <c r="AD18" s="336" t="s">
        <v>517</v>
      </c>
      <c r="AE18" s="336" t="s">
        <v>517</v>
      </c>
      <c r="AF18" s="336" t="s">
        <v>2</v>
      </c>
      <c r="AG18" s="336" t="s">
        <v>2</v>
      </c>
      <c r="AH18" s="336" t="s">
        <v>160</v>
      </c>
      <c r="AI18" s="336" t="s">
        <v>160</v>
      </c>
      <c r="AJ18" s="336" t="s">
        <v>518</v>
      </c>
      <c r="AK18" s="98"/>
      <c r="AL18" s="397"/>
    </row>
    <row r="19" spans="2:38" ht="44.25" thickBot="1" x14ac:dyDescent="0.3">
      <c r="B19" s="94">
        <v>3</v>
      </c>
      <c r="C19" s="478">
        <v>30228</v>
      </c>
      <c r="D19" s="332" t="s">
        <v>271</v>
      </c>
      <c r="E19" s="331" t="s">
        <v>403</v>
      </c>
      <c r="F19" s="336" t="s">
        <v>166</v>
      </c>
      <c r="G19" s="336" t="s">
        <v>517</v>
      </c>
      <c r="H19" s="336" t="s">
        <v>517</v>
      </c>
      <c r="I19" s="336" t="s">
        <v>2</v>
      </c>
      <c r="J19" s="336" t="s">
        <v>2</v>
      </c>
      <c r="K19" s="336" t="s">
        <v>166</v>
      </c>
      <c r="L19" s="336" t="s">
        <v>169</v>
      </c>
      <c r="M19" s="336" t="s">
        <v>170</v>
      </c>
      <c r="N19" s="336" t="s">
        <v>517</v>
      </c>
      <c r="O19" s="336" t="s">
        <v>2</v>
      </c>
      <c r="P19" s="336" t="s">
        <v>2</v>
      </c>
      <c r="Q19" s="336" t="s">
        <v>160</v>
      </c>
      <c r="R19" s="336" t="s">
        <v>162</v>
      </c>
      <c r="S19" s="336" t="s">
        <v>162</v>
      </c>
      <c r="T19" s="336" t="s">
        <v>2</v>
      </c>
      <c r="U19" s="336" t="s">
        <v>2</v>
      </c>
      <c r="V19" s="336" t="s">
        <v>169</v>
      </c>
      <c r="W19" s="336" t="s">
        <v>169</v>
      </c>
      <c r="X19" s="336" t="s">
        <v>516</v>
      </c>
      <c r="Y19" s="336" t="s">
        <v>517</v>
      </c>
      <c r="Z19" s="336" t="s">
        <v>2</v>
      </c>
      <c r="AA19" s="336" t="s">
        <v>2</v>
      </c>
      <c r="AB19" s="336" t="s">
        <v>162</v>
      </c>
      <c r="AC19" s="336" t="s">
        <v>163</v>
      </c>
      <c r="AD19" s="336" t="s">
        <v>170</v>
      </c>
      <c r="AE19" s="336" t="s">
        <v>170</v>
      </c>
      <c r="AF19" s="336" t="s">
        <v>2</v>
      </c>
      <c r="AG19" s="336" t="s">
        <v>516</v>
      </c>
      <c r="AH19" s="336" t="s">
        <v>516</v>
      </c>
      <c r="AI19" s="336" t="s">
        <v>516</v>
      </c>
      <c r="AJ19" s="336" t="s">
        <v>518</v>
      </c>
      <c r="AK19" s="98"/>
      <c r="AL19" s="397"/>
    </row>
    <row r="20" spans="2:38" ht="44.25" thickBot="1" x14ac:dyDescent="0.3">
      <c r="B20" s="94">
        <v>4</v>
      </c>
      <c r="C20" s="478">
        <v>41717</v>
      </c>
      <c r="D20" s="332" t="s">
        <v>272</v>
      </c>
      <c r="E20" s="331" t="s">
        <v>403</v>
      </c>
      <c r="F20" s="336" t="s">
        <v>2</v>
      </c>
      <c r="G20" s="336" t="s">
        <v>7</v>
      </c>
      <c r="H20" s="336" t="s">
        <v>7</v>
      </c>
      <c r="I20" s="336" t="s">
        <v>7</v>
      </c>
      <c r="J20" s="336" t="s">
        <v>7</v>
      </c>
      <c r="K20" s="336" t="s">
        <v>7</v>
      </c>
      <c r="L20" s="336" t="s">
        <v>2</v>
      </c>
      <c r="M20" s="336" t="s">
        <v>2</v>
      </c>
      <c r="N20" s="336" t="s">
        <v>7</v>
      </c>
      <c r="O20" s="336" t="s">
        <v>7</v>
      </c>
      <c r="P20" s="336" t="s">
        <v>7</v>
      </c>
      <c r="Q20" s="336" t="s">
        <v>7</v>
      </c>
      <c r="R20" s="336" t="s">
        <v>7</v>
      </c>
      <c r="S20" s="336" t="s">
        <v>2</v>
      </c>
      <c r="T20" s="336" t="s">
        <v>2</v>
      </c>
      <c r="U20" s="336" t="s">
        <v>516</v>
      </c>
      <c r="V20" s="336" t="s">
        <v>516</v>
      </c>
      <c r="W20" s="336" t="s">
        <v>517</v>
      </c>
      <c r="X20" s="336" t="s">
        <v>2</v>
      </c>
      <c r="Y20" s="336" t="s">
        <v>2</v>
      </c>
      <c r="Z20" s="336" t="s">
        <v>160</v>
      </c>
      <c r="AA20" s="336" t="s">
        <v>516</v>
      </c>
      <c r="AB20" s="336" t="s">
        <v>517</v>
      </c>
      <c r="AC20" s="336" t="s">
        <v>517</v>
      </c>
      <c r="AD20" s="336" t="s">
        <v>2</v>
      </c>
      <c r="AE20" s="336" t="s">
        <v>2</v>
      </c>
      <c r="AF20" s="336" t="s">
        <v>163</v>
      </c>
      <c r="AG20" s="336" t="s">
        <v>163</v>
      </c>
      <c r="AH20" s="336" t="s">
        <v>516</v>
      </c>
      <c r="AI20" s="336" t="s">
        <v>516</v>
      </c>
      <c r="AJ20" s="336" t="s">
        <v>518</v>
      </c>
      <c r="AK20" s="98"/>
      <c r="AL20" s="397"/>
    </row>
    <row r="21" spans="2:38" ht="44.25" thickBot="1" x14ac:dyDescent="0.3">
      <c r="B21" s="94">
        <v>5</v>
      </c>
      <c r="C21" s="478">
        <v>4010</v>
      </c>
      <c r="D21" s="332" t="s">
        <v>274</v>
      </c>
      <c r="E21" s="331" t="s">
        <v>403</v>
      </c>
      <c r="F21" s="336" t="s">
        <v>2</v>
      </c>
      <c r="G21" s="336" t="s">
        <v>160</v>
      </c>
      <c r="H21" s="336" t="s">
        <v>160</v>
      </c>
      <c r="I21" s="336" t="s">
        <v>163</v>
      </c>
      <c r="J21" s="336" t="s">
        <v>165</v>
      </c>
      <c r="K21" s="336" t="s">
        <v>2</v>
      </c>
      <c r="L21" s="336" t="s">
        <v>171</v>
      </c>
      <c r="M21" s="336" t="s">
        <v>517</v>
      </c>
      <c r="N21" s="336" t="s">
        <v>517</v>
      </c>
      <c r="O21" s="336" t="s">
        <v>2</v>
      </c>
      <c r="P21" s="336" t="s">
        <v>2</v>
      </c>
      <c r="Q21" s="336" t="s">
        <v>165</v>
      </c>
      <c r="R21" s="336" t="s">
        <v>517</v>
      </c>
      <c r="S21" s="336" t="s">
        <v>2</v>
      </c>
      <c r="T21" s="336" t="s">
        <v>2</v>
      </c>
      <c r="U21" s="336" t="s">
        <v>160</v>
      </c>
      <c r="V21" s="336" t="s">
        <v>160</v>
      </c>
      <c r="W21" s="336" t="s">
        <v>2</v>
      </c>
      <c r="X21" s="336" t="s">
        <v>170</v>
      </c>
      <c r="Y21" s="336" t="s">
        <v>170</v>
      </c>
      <c r="Z21" s="336" t="s">
        <v>171</v>
      </c>
      <c r="AA21" s="336" t="s">
        <v>516</v>
      </c>
      <c r="AB21" s="336" t="s">
        <v>2</v>
      </c>
      <c r="AC21" s="336" t="s">
        <v>2</v>
      </c>
      <c r="AD21" s="336" t="s">
        <v>160</v>
      </c>
      <c r="AE21" s="336" t="s">
        <v>161</v>
      </c>
      <c r="AF21" s="336" t="s">
        <v>161</v>
      </c>
      <c r="AG21" s="336" t="s">
        <v>171</v>
      </c>
      <c r="AH21" s="336" t="s">
        <v>517</v>
      </c>
      <c r="AI21" s="336" t="s">
        <v>2</v>
      </c>
      <c r="AJ21" s="336" t="s">
        <v>518</v>
      </c>
      <c r="AK21" s="98"/>
      <c r="AL21" s="397"/>
    </row>
    <row r="22" spans="2:38" ht="44.25" thickBot="1" x14ac:dyDescent="0.3">
      <c r="B22" s="94">
        <v>6</v>
      </c>
      <c r="C22" s="478">
        <v>867</v>
      </c>
      <c r="D22" s="332" t="s">
        <v>275</v>
      </c>
      <c r="E22" s="331" t="s">
        <v>403</v>
      </c>
      <c r="F22" s="336" t="s">
        <v>2</v>
      </c>
      <c r="G22" s="336" t="s">
        <v>193</v>
      </c>
      <c r="H22" s="336" t="s">
        <v>193</v>
      </c>
      <c r="I22" s="336" t="s">
        <v>168</v>
      </c>
      <c r="J22" s="336" t="s">
        <v>519</v>
      </c>
      <c r="K22" s="336" t="s">
        <v>2</v>
      </c>
      <c r="L22" s="336" t="s">
        <v>2</v>
      </c>
      <c r="M22" s="336" t="s">
        <v>160</v>
      </c>
      <c r="N22" s="336" t="s">
        <v>160</v>
      </c>
      <c r="O22" s="336" t="s">
        <v>519</v>
      </c>
      <c r="P22" s="336" t="s">
        <v>519</v>
      </c>
      <c r="Q22" s="336" t="s">
        <v>2</v>
      </c>
      <c r="R22" s="336" t="s">
        <v>2</v>
      </c>
      <c r="S22" s="336" t="s">
        <v>519</v>
      </c>
      <c r="T22" s="336" t="s">
        <v>519</v>
      </c>
      <c r="U22" s="336" t="s">
        <v>519</v>
      </c>
      <c r="V22" s="336" t="s">
        <v>519</v>
      </c>
      <c r="W22" s="336" t="s">
        <v>2</v>
      </c>
      <c r="X22" s="336" t="s">
        <v>2</v>
      </c>
      <c r="Y22" s="336" t="s">
        <v>193</v>
      </c>
      <c r="Z22" s="336" t="s">
        <v>166</v>
      </c>
      <c r="AA22" s="336" t="s">
        <v>169</v>
      </c>
      <c r="AB22" s="336" t="s">
        <v>174</v>
      </c>
      <c r="AC22" s="336" t="s">
        <v>519</v>
      </c>
      <c r="AD22" s="336" t="s">
        <v>2</v>
      </c>
      <c r="AE22" s="336" t="s">
        <v>2</v>
      </c>
      <c r="AF22" s="336" t="s">
        <v>160</v>
      </c>
      <c r="AG22" s="336" t="s">
        <v>160</v>
      </c>
      <c r="AH22" s="336" t="s">
        <v>160</v>
      </c>
      <c r="AI22" s="336" t="s">
        <v>166</v>
      </c>
      <c r="AJ22" s="336" t="s">
        <v>518</v>
      </c>
      <c r="AK22" s="98"/>
      <c r="AL22" s="397"/>
    </row>
    <row r="23" spans="2:38" ht="44.25" thickBot="1" x14ac:dyDescent="0.3">
      <c r="B23" s="94">
        <v>7</v>
      </c>
      <c r="C23" s="478">
        <v>1401</v>
      </c>
      <c r="D23" s="332" t="s">
        <v>276</v>
      </c>
      <c r="E23" s="331" t="s">
        <v>403</v>
      </c>
      <c r="F23" s="336" t="s">
        <v>172</v>
      </c>
      <c r="G23" s="336" t="s">
        <v>172</v>
      </c>
      <c r="H23" s="336" t="s">
        <v>517</v>
      </c>
      <c r="I23" s="336" t="s">
        <v>517</v>
      </c>
      <c r="J23" s="336" t="s">
        <v>2</v>
      </c>
      <c r="K23" s="336" t="s">
        <v>2</v>
      </c>
      <c r="L23" s="336" t="s">
        <v>160</v>
      </c>
      <c r="M23" s="336" t="s">
        <v>160</v>
      </c>
      <c r="N23" s="336" t="s">
        <v>161</v>
      </c>
      <c r="O23" s="336" t="s">
        <v>2</v>
      </c>
      <c r="P23" s="336" t="s">
        <v>171</v>
      </c>
      <c r="Q23" s="336" t="s">
        <v>517</v>
      </c>
      <c r="R23" s="336" t="s">
        <v>517</v>
      </c>
      <c r="S23" s="336" t="s">
        <v>2</v>
      </c>
      <c r="T23" s="336" t="s">
        <v>2</v>
      </c>
      <c r="U23" s="336" t="s">
        <v>160</v>
      </c>
      <c r="V23" s="336" t="s">
        <v>160</v>
      </c>
      <c r="W23" s="336" t="s">
        <v>160</v>
      </c>
      <c r="X23" s="336" t="s">
        <v>2</v>
      </c>
      <c r="Y23" s="336" t="s">
        <v>2</v>
      </c>
      <c r="Z23" s="336" t="s">
        <v>160</v>
      </c>
      <c r="AA23" s="336" t="s">
        <v>166</v>
      </c>
      <c r="AB23" s="336" t="s">
        <v>170</v>
      </c>
      <c r="AC23" s="336" t="s">
        <v>517</v>
      </c>
      <c r="AD23" s="336" t="s">
        <v>517</v>
      </c>
      <c r="AE23" s="336" t="s">
        <v>2</v>
      </c>
      <c r="AF23" s="336" t="s">
        <v>2</v>
      </c>
      <c r="AG23" s="336" t="s">
        <v>160</v>
      </c>
      <c r="AH23" s="336" t="s">
        <v>160</v>
      </c>
      <c r="AI23" s="336" t="s">
        <v>166</v>
      </c>
      <c r="AJ23" s="336" t="s">
        <v>518</v>
      </c>
      <c r="AK23" s="98"/>
      <c r="AL23" s="397"/>
    </row>
    <row r="24" spans="2:38" ht="44.25" thickBot="1" x14ac:dyDescent="0.3">
      <c r="B24" s="94">
        <v>8</v>
      </c>
      <c r="C24" s="478">
        <v>38165</v>
      </c>
      <c r="D24" s="332" t="s">
        <v>277</v>
      </c>
      <c r="E24" s="331" t="s">
        <v>403</v>
      </c>
      <c r="F24" s="336" t="s">
        <v>2</v>
      </c>
      <c r="G24" s="336" t="s">
        <v>160</v>
      </c>
      <c r="H24" s="336" t="s">
        <v>160</v>
      </c>
      <c r="I24" s="336" t="s">
        <v>2</v>
      </c>
      <c r="J24" s="336" t="s">
        <v>167</v>
      </c>
      <c r="K24" s="336" t="s">
        <v>167</v>
      </c>
      <c r="L24" s="336" t="s">
        <v>517</v>
      </c>
      <c r="M24" s="336" t="s">
        <v>517</v>
      </c>
      <c r="N24" s="336" t="s">
        <v>517</v>
      </c>
      <c r="O24" s="336" t="s">
        <v>2</v>
      </c>
      <c r="P24" s="336" t="s">
        <v>2</v>
      </c>
      <c r="Q24" s="336" t="s">
        <v>163</v>
      </c>
      <c r="R24" s="336" t="s">
        <v>163</v>
      </c>
      <c r="S24" s="336" t="s">
        <v>164</v>
      </c>
      <c r="T24" s="336" t="s">
        <v>170</v>
      </c>
      <c r="U24" s="336" t="s">
        <v>2</v>
      </c>
      <c r="V24" s="336" t="s">
        <v>517</v>
      </c>
      <c r="W24" s="336" t="s">
        <v>517</v>
      </c>
      <c r="X24" s="336" t="s">
        <v>517</v>
      </c>
      <c r="Y24" s="336" t="s">
        <v>2</v>
      </c>
      <c r="Z24" s="336" t="s">
        <v>2</v>
      </c>
      <c r="AA24" s="336" t="s">
        <v>164</v>
      </c>
      <c r="AB24" s="336" t="s">
        <v>166</v>
      </c>
      <c r="AC24" s="336" t="s">
        <v>517</v>
      </c>
      <c r="AD24" s="336" t="s">
        <v>2</v>
      </c>
      <c r="AE24" s="336" t="s">
        <v>2</v>
      </c>
      <c r="AF24" s="336" t="s">
        <v>166</v>
      </c>
      <c r="AG24" s="336" t="s">
        <v>166</v>
      </c>
      <c r="AH24" s="336" t="s">
        <v>169</v>
      </c>
      <c r="AI24" s="336" t="s">
        <v>517</v>
      </c>
      <c r="AJ24" s="336" t="s">
        <v>518</v>
      </c>
      <c r="AK24" s="98"/>
      <c r="AL24" s="397"/>
    </row>
    <row r="25" spans="2:38" ht="44.25" thickBot="1" x14ac:dyDescent="0.3">
      <c r="B25" s="94">
        <v>9</v>
      </c>
      <c r="C25" s="478">
        <v>13332</v>
      </c>
      <c r="D25" s="332" t="s">
        <v>279</v>
      </c>
      <c r="E25" s="331" t="s">
        <v>403</v>
      </c>
      <c r="F25" s="336" t="s">
        <v>2</v>
      </c>
      <c r="G25" s="336" t="s">
        <v>7</v>
      </c>
      <c r="H25" s="336" t="s">
        <v>7</v>
      </c>
      <c r="I25" s="336" t="s">
        <v>7</v>
      </c>
      <c r="J25" s="336" t="s">
        <v>7</v>
      </c>
      <c r="K25" s="336" t="s">
        <v>7</v>
      </c>
      <c r="L25" s="336" t="s">
        <v>2</v>
      </c>
      <c r="M25" s="336" t="s">
        <v>2</v>
      </c>
      <c r="N25" s="336" t="s">
        <v>160</v>
      </c>
      <c r="O25" s="336" t="s">
        <v>516</v>
      </c>
      <c r="P25" s="336" t="s">
        <v>516</v>
      </c>
      <c r="Q25" s="336" t="s">
        <v>2</v>
      </c>
      <c r="R25" s="336" t="s">
        <v>2</v>
      </c>
      <c r="S25" s="336" t="s">
        <v>163</v>
      </c>
      <c r="T25" s="336" t="s">
        <v>163</v>
      </c>
      <c r="U25" s="336" t="s">
        <v>163</v>
      </c>
      <c r="V25" s="336" t="s">
        <v>170</v>
      </c>
      <c r="W25" s="336" t="s">
        <v>2</v>
      </c>
      <c r="X25" s="336" t="s">
        <v>2</v>
      </c>
      <c r="Y25" s="336" t="s">
        <v>163</v>
      </c>
      <c r="Z25" s="336" t="s">
        <v>164</v>
      </c>
      <c r="AA25" s="336" t="s">
        <v>164</v>
      </c>
      <c r="AB25" s="336" t="s">
        <v>519</v>
      </c>
      <c r="AC25" s="336" t="s">
        <v>2</v>
      </c>
      <c r="AD25" s="336" t="s">
        <v>2</v>
      </c>
      <c r="AE25" s="336" t="s">
        <v>516</v>
      </c>
      <c r="AF25" s="336" t="s">
        <v>516</v>
      </c>
      <c r="AG25" s="336" t="s">
        <v>519</v>
      </c>
      <c r="AH25" s="336" t="s">
        <v>519</v>
      </c>
      <c r="AI25" s="336" t="s">
        <v>2</v>
      </c>
      <c r="AJ25" s="336" t="s">
        <v>518</v>
      </c>
      <c r="AK25" s="98"/>
      <c r="AL25" s="397"/>
    </row>
    <row r="26" spans="2:38" ht="44.25" thickBot="1" x14ac:dyDescent="0.3">
      <c r="B26" s="94">
        <v>10</v>
      </c>
      <c r="C26" s="478">
        <v>21942</v>
      </c>
      <c r="D26" s="332" t="s">
        <v>280</v>
      </c>
      <c r="E26" s="331" t="s">
        <v>403</v>
      </c>
      <c r="F26" s="336" t="s">
        <v>162</v>
      </c>
      <c r="G26" s="336" t="s">
        <v>162</v>
      </c>
      <c r="H26" s="336" t="s">
        <v>162</v>
      </c>
      <c r="I26" s="336" t="s">
        <v>2</v>
      </c>
      <c r="J26" s="336" t="s">
        <v>170</v>
      </c>
      <c r="K26" s="336" t="s">
        <v>170</v>
      </c>
      <c r="L26" s="336" t="s">
        <v>170</v>
      </c>
      <c r="M26" s="336" t="s">
        <v>170</v>
      </c>
      <c r="N26" s="336" t="s">
        <v>516</v>
      </c>
      <c r="O26" s="336" t="s">
        <v>2</v>
      </c>
      <c r="P26" s="336" t="s">
        <v>2</v>
      </c>
      <c r="Q26" s="336" t="s">
        <v>516</v>
      </c>
      <c r="R26" s="336" t="s">
        <v>516</v>
      </c>
      <c r="S26" s="336" t="s">
        <v>516</v>
      </c>
      <c r="T26" s="336" t="s">
        <v>2</v>
      </c>
      <c r="U26" s="336" t="s">
        <v>2</v>
      </c>
      <c r="V26" s="336" t="s">
        <v>160</v>
      </c>
      <c r="W26" s="336" t="s">
        <v>162</v>
      </c>
      <c r="X26" s="336" t="s">
        <v>166</v>
      </c>
      <c r="Y26" s="336" t="s">
        <v>166</v>
      </c>
      <c r="Z26" s="336" t="s">
        <v>516</v>
      </c>
      <c r="AA26" s="336" t="s">
        <v>2</v>
      </c>
      <c r="AB26" s="336" t="s">
        <v>2</v>
      </c>
      <c r="AC26" s="336" t="s">
        <v>160</v>
      </c>
      <c r="AD26" s="336" t="s">
        <v>160</v>
      </c>
      <c r="AE26" s="336" t="s">
        <v>171</v>
      </c>
      <c r="AF26" s="336" t="s">
        <v>517</v>
      </c>
      <c r="AG26" s="336" t="s">
        <v>2</v>
      </c>
      <c r="AH26" s="336" t="s">
        <v>2</v>
      </c>
      <c r="AI26" s="336" t="s">
        <v>7</v>
      </c>
      <c r="AJ26" s="336" t="s">
        <v>518</v>
      </c>
      <c r="AK26" s="98"/>
      <c r="AL26" s="397"/>
    </row>
    <row r="27" spans="2:38" ht="44.25" thickBot="1" x14ac:dyDescent="0.3">
      <c r="B27" s="94">
        <v>11</v>
      </c>
      <c r="C27" s="478">
        <v>780</v>
      </c>
      <c r="D27" s="332" t="s">
        <v>282</v>
      </c>
      <c r="E27" s="331" t="s">
        <v>403</v>
      </c>
      <c r="F27" s="336" t="s">
        <v>2</v>
      </c>
      <c r="G27" s="336" t="s">
        <v>7</v>
      </c>
      <c r="H27" s="336" t="s">
        <v>7</v>
      </c>
      <c r="I27" s="336" t="s">
        <v>7</v>
      </c>
      <c r="J27" s="336" t="s">
        <v>7</v>
      </c>
      <c r="K27" s="336" t="s">
        <v>7</v>
      </c>
      <c r="L27" s="336" t="s">
        <v>2</v>
      </c>
      <c r="M27" s="336" t="s">
        <v>2</v>
      </c>
      <c r="N27" s="336" t="s">
        <v>193</v>
      </c>
      <c r="O27" s="336" t="s">
        <v>171</v>
      </c>
      <c r="P27" s="336" t="s">
        <v>171</v>
      </c>
      <c r="Q27" s="336" t="s">
        <v>171</v>
      </c>
      <c r="R27" s="336" t="s">
        <v>2</v>
      </c>
      <c r="S27" s="336" t="s">
        <v>517</v>
      </c>
      <c r="T27" s="336" t="s">
        <v>517</v>
      </c>
      <c r="U27" s="336" t="s">
        <v>2</v>
      </c>
      <c r="V27" s="336" t="s">
        <v>2</v>
      </c>
      <c r="W27" s="336" t="s">
        <v>171</v>
      </c>
      <c r="X27" s="336" t="s">
        <v>519</v>
      </c>
      <c r="Y27" s="336" t="s">
        <v>519</v>
      </c>
      <c r="Z27" s="336" t="s">
        <v>2</v>
      </c>
      <c r="AA27" s="336" t="s">
        <v>2</v>
      </c>
      <c r="AB27" s="336" t="s">
        <v>161</v>
      </c>
      <c r="AC27" s="336" t="s">
        <v>162</v>
      </c>
      <c r="AD27" s="336" t="s">
        <v>163</v>
      </c>
      <c r="AE27" s="336" t="s">
        <v>166</v>
      </c>
      <c r="AF27" s="336" t="s">
        <v>171</v>
      </c>
      <c r="AG27" s="336" t="s">
        <v>2</v>
      </c>
      <c r="AH27" s="336" t="s">
        <v>2</v>
      </c>
      <c r="AI27" s="336" t="s">
        <v>517</v>
      </c>
      <c r="AJ27" s="336" t="s">
        <v>518</v>
      </c>
      <c r="AK27" s="98"/>
      <c r="AL27" s="397"/>
    </row>
    <row r="28" spans="2:38" ht="44.25" thickBot="1" x14ac:dyDescent="0.3">
      <c r="B28" s="94">
        <v>12</v>
      </c>
      <c r="C28" s="478">
        <v>41567</v>
      </c>
      <c r="D28" s="332" t="s">
        <v>284</v>
      </c>
      <c r="E28" s="331" t="s">
        <v>403</v>
      </c>
      <c r="F28" s="336" t="s">
        <v>160</v>
      </c>
      <c r="G28" s="336" t="s">
        <v>162</v>
      </c>
      <c r="H28" s="336" t="s">
        <v>162</v>
      </c>
      <c r="I28" s="336" t="s">
        <v>162</v>
      </c>
      <c r="J28" s="336" t="s">
        <v>170</v>
      </c>
      <c r="K28" s="336" t="s">
        <v>2</v>
      </c>
      <c r="L28" s="336" t="s">
        <v>2</v>
      </c>
      <c r="M28" s="336" t="s">
        <v>165</v>
      </c>
      <c r="N28" s="336" t="s">
        <v>168</v>
      </c>
      <c r="O28" s="336" t="s">
        <v>168</v>
      </c>
      <c r="P28" s="336" t="s">
        <v>517</v>
      </c>
      <c r="Q28" s="336" t="s">
        <v>2</v>
      </c>
      <c r="R28" s="336" t="s">
        <v>2</v>
      </c>
      <c r="S28" s="336" t="s">
        <v>161</v>
      </c>
      <c r="T28" s="336" t="s">
        <v>161</v>
      </c>
      <c r="U28" s="336" t="s">
        <v>166</v>
      </c>
      <c r="V28" s="336" t="s">
        <v>517</v>
      </c>
      <c r="W28" s="336" t="s">
        <v>2</v>
      </c>
      <c r="X28" s="336" t="s">
        <v>2</v>
      </c>
      <c r="Y28" s="336" t="s">
        <v>160</v>
      </c>
      <c r="Z28" s="336" t="s">
        <v>163</v>
      </c>
      <c r="AA28" s="336" t="s">
        <v>168</v>
      </c>
      <c r="AB28" s="336" t="s">
        <v>517</v>
      </c>
      <c r="AC28" s="336" t="s">
        <v>2</v>
      </c>
      <c r="AD28" s="336" t="s">
        <v>2</v>
      </c>
      <c r="AE28" s="336" t="s">
        <v>165</v>
      </c>
      <c r="AF28" s="336" t="s">
        <v>165</v>
      </c>
      <c r="AG28" s="336" t="s">
        <v>171</v>
      </c>
      <c r="AH28" s="336" t="s">
        <v>517</v>
      </c>
      <c r="AI28" s="336" t="s">
        <v>2</v>
      </c>
      <c r="AJ28" s="336" t="s">
        <v>518</v>
      </c>
      <c r="AK28" s="98"/>
      <c r="AL28" s="397"/>
    </row>
    <row r="29" spans="2:38" ht="61.5" thickBot="1" x14ac:dyDescent="0.3">
      <c r="B29" s="94">
        <v>13</v>
      </c>
      <c r="C29" s="478">
        <v>748</v>
      </c>
      <c r="D29" s="332" t="s">
        <v>285</v>
      </c>
      <c r="E29" s="331" t="s">
        <v>410</v>
      </c>
      <c r="F29" s="336" t="s">
        <v>2</v>
      </c>
      <c r="G29" s="336" t="s">
        <v>163</v>
      </c>
      <c r="H29" s="336" t="s">
        <v>163</v>
      </c>
      <c r="I29" s="336" t="s">
        <v>163</v>
      </c>
      <c r="J29" s="336" t="s">
        <v>163</v>
      </c>
      <c r="K29" s="336" t="s">
        <v>163</v>
      </c>
      <c r="L29" s="336" t="s">
        <v>2</v>
      </c>
      <c r="M29" s="336" t="s">
        <v>2</v>
      </c>
      <c r="N29" s="336" t="s">
        <v>163</v>
      </c>
      <c r="O29" s="336" t="s">
        <v>163</v>
      </c>
      <c r="P29" s="336" t="s">
        <v>163</v>
      </c>
      <c r="Q29" s="336" t="s">
        <v>163</v>
      </c>
      <c r="R29" s="336" t="s">
        <v>163</v>
      </c>
      <c r="S29" s="336" t="s">
        <v>2</v>
      </c>
      <c r="T29" s="336" t="s">
        <v>2</v>
      </c>
      <c r="U29" s="336" t="s">
        <v>163</v>
      </c>
      <c r="V29" s="336" t="s">
        <v>163</v>
      </c>
      <c r="W29" s="336" t="s">
        <v>163</v>
      </c>
      <c r="X29" s="336" t="s">
        <v>163</v>
      </c>
      <c r="Y29" s="336" t="s">
        <v>163</v>
      </c>
      <c r="Z29" s="336" t="s">
        <v>2</v>
      </c>
      <c r="AA29" s="336" t="s">
        <v>2</v>
      </c>
      <c r="AB29" s="336" t="s">
        <v>163</v>
      </c>
      <c r="AC29" s="336" t="s">
        <v>163</v>
      </c>
      <c r="AD29" s="336" t="s">
        <v>163</v>
      </c>
      <c r="AE29" s="336" t="s">
        <v>163</v>
      </c>
      <c r="AF29" s="336" t="s">
        <v>163</v>
      </c>
      <c r="AG29" s="336" t="s">
        <v>2</v>
      </c>
      <c r="AH29" s="336" t="s">
        <v>2</v>
      </c>
      <c r="AI29" s="336" t="s">
        <v>163</v>
      </c>
      <c r="AJ29" s="336" t="s">
        <v>518</v>
      </c>
      <c r="AK29" s="98"/>
      <c r="AL29" s="397"/>
    </row>
    <row r="30" spans="2:38" ht="44.25" thickBot="1" x14ac:dyDescent="0.3">
      <c r="B30" s="94">
        <v>14</v>
      </c>
      <c r="C30" s="478">
        <v>1404</v>
      </c>
      <c r="D30" s="332" t="s">
        <v>287</v>
      </c>
      <c r="E30" s="331" t="s">
        <v>403</v>
      </c>
      <c r="F30" s="336" t="s">
        <v>166</v>
      </c>
      <c r="G30" s="336" t="s">
        <v>517</v>
      </c>
      <c r="H30" s="336" t="s">
        <v>2</v>
      </c>
      <c r="I30" s="336" t="s">
        <v>2</v>
      </c>
      <c r="J30" s="336" t="s">
        <v>162</v>
      </c>
      <c r="K30" s="336" t="s">
        <v>166</v>
      </c>
      <c r="L30" s="336" t="s">
        <v>517</v>
      </c>
      <c r="M30" s="336" t="s">
        <v>517</v>
      </c>
      <c r="N30" s="336" t="s">
        <v>2</v>
      </c>
      <c r="O30" s="336" t="s">
        <v>2</v>
      </c>
      <c r="P30" s="336" t="s">
        <v>162</v>
      </c>
      <c r="Q30" s="336" t="s">
        <v>517</v>
      </c>
      <c r="R30" s="336" t="s">
        <v>517</v>
      </c>
      <c r="S30" s="336" t="s">
        <v>517</v>
      </c>
      <c r="T30" s="336" t="s">
        <v>517</v>
      </c>
      <c r="U30" s="336" t="s">
        <v>2</v>
      </c>
      <c r="V30" s="336" t="s">
        <v>2</v>
      </c>
      <c r="W30" s="336" t="s">
        <v>160</v>
      </c>
      <c r="X30" s="336" t="s">
        <v>160</v>
      </c>
      <c r="Y30" s="336" t="s">
        <v>517</v>
      </c>
      <c r="Z30" s="336" t="s">
        <v>2</v>
      </c>
      <c r="AA30" s="336" t="s">
        <v>2</v>
      </c>
      <c r="AB30" s="336" t="s">
        <v>160</v>
      </c>
      <c r="AC30" s="336" t="s">
        <v>160</v>
      </c>
      <c r="AD30" s="336" t="s">
        <v>160</v>
      </c>
      <c r="AE30" s="336" t="s">
        <v>2</v>
      </c>
      <c r="AF30" s="336" t="s">
        <v>167</v>
      </c>
      <c r="AG30" s="336" t="s">
        <v>167</v>
      </c>
      <c r="AH30" s="336" t="s">
        <v>171</v>
      </c>
      <c r="AI30" s="336" t="s">
        <v>517</v>
      </c>
      <c r="AJ30" s="336" t="s">
        <v>518</v>
      </c>
      <c r="AK30" s="98"/>
      <c r="AL30" s="397"/>
    </row>
    <row r="31" spans="2:38" ht="57" thickBot="1" x14ac:dyDescent="0.3">
      <c r="B31" s="94">
        <v>15</v>
      </c>
      <c r="C31" s="478">
        <v>1062</v>
      </c>
      <c r="D31" s="332" t="s">
        <v>288</v>
      </c>
      <c r="E31" s="331" t="s">
        <v>403</v>
      </c>
      <c r="F31" s="336" t="s">
        <v>2</v>
      </c>
      <c r="G31" s="336" t="s">
        <v>163</v>
      </c>
      <c r="H31" s="336" t="s">
        <v>163</v>
      </c>
      <c r="I31" s="336" t="s">
        <v>163</v>
      </c>
      <c r="J31" s="336" t="s">
        <v>163</v>
      </c>
      <c r="K31" s="336" t="s">
        <v>163</v>
      </c>
      <c r="L31" s="336" t="s">
        <v>2</v>
      </c>
      <c r="M31" s="336" t="s">
        <v>2</v>
      </c>
      <c r="N31" s="336" t="s">
        <v>163</v>
      </c>
      <c r="O31" s="336" t="s">
        <v>163</v>
      </c>
      <c r="P31" s="336" t="s">
        <v>163</v>
      </c>
      <c r="Q31" s="336" t="s">
        <v>2</v>
      </c>
      <c r="R31" s="336" t="s">
        <v>169</v>
      </c>
      <c r="S31" s="336" t="s">
        <v>2</v>
      </c>
      <c r="T31" s="336" t="s">
        <v>2</v>
      </c>
      <c r="U31" s="336" t="s">
        <v>163</v>
      </c>
      <c r="V31" s="336" t="s">
        <v>163</v>
      </c>
      <c r="W31" s="336" t="s">
        <v>163</v>
      </c>
      <c r="X31" s="336" t="s">
        <v>163</v>
      </c>
      <c r="Y31" s="336" t="s">
        <v>163</v>
      </c>
      <c r="Z31" s="336" t="s">
        <v>2</v>
      </c>
      <c r="AA31" s="336" t="s">
        <v>2</v>
      </c>
      <c r="AB31" s="336" t="s">
        <v>163</v>
      </c>
      <c r="AC31" s="336" t="s">
        <v>163</v>
      </c>
      <c r="AD31" s="336" t="s">
        <v>163</v>
      </c>
      <c r="AE31" s="336" t="s">
        <v>163</v>
      </c>
      <c r="AF31" s="336" t="s">
        <v>163</v>
      </c>
      <c r="AG31" s="336" t="s">
        <v>2</v>
      </c>
      <c r="AH31" s="336" t="s">
        <v>2</v>
      </c>
      <c r="AI31" s="336" t="s">
        <v>163</v>
      </c>
      <c r="AJ31" s="336" t="s">
        <v>518</v>
      </c>
      <c r="AK31" s="98"/>
      <c r="AL31" s="397"/>
    </row>
    <row r="32" spans="2:38" ht="44.25" thickBot="1" x14ac:dyDescent="0.3">
      <c r="B32" s="94">
        <v>16</v>
      </c>
      <c r="C32" s="478">
        <v>3571</v>
      </c>
      <c r="D32" s="332" t="s">
        <v>290</v>
      </c>
      <c r="E32" s="331" t="s">
        <v>403</v>
      </c>
      <c r="F32" s="336" t="s">
        <v>516</v>
      </c>
      <c r="G32" s="336" t="s">
        <v>2</v>
      </c>
      <c r="H32" s="336" t="s">
        <v>2</v>
      </c>
      <c r="I32" s="336" t="s">
        <v>160</v>
      </c>
      <c r="J32" s="336" t="s">
        <v>160</v>
      </c>
      <c r="K32" s="336" t="s">
        <v>166</v>
      </c>
      <c r="L32" s="336" t="s">
        <v>516</v>
      </c>
      <c r="M32" s="336" t="s">
        <v>2</v>
      </c>
      <c r="N32" s="336" t="s">
        <v>2</v>
      </c>
      <c r="O32" s="336" t="s">
        <v>160</v>
      </c>
      <c r="P32" s="336" t="s">
        <v>167</v>
      </c>
      <c r="Q32" s="336" t="s">
        <v>516</v>
      </c>
      <c r="R32" s="336" t="s">
        <v>516</v>
      </c>
      <c r="S32" s="336" t="s">
        <v>2</v>
      </c>
      <c r="T32" s="336" t="s">
        <v>2</v>
      </c>
      <c r="U32" s="336" t="s">
        <v>160</v>
      </c>
      <c r="V32" s="336" t="s">
        <v>160</v>
      </c>
      <c r="W32" s="336" t="s">
        <v>160</v>
      </c>
      <c r="X32" s="336" t="s">
        <v>160</v>
      </c>
      <c r="Y32" s="336" t="s">
        <v>2</v>
      </c>
      <c r="Z32" s="336" t="s">
        <v>167</v>
      </c>
      <c r="AA32" s="336" t="s">
        <v>167</v>
      </c>
      <c r="AB32" s="336" t="s">
        <v>516</v>
      </c>
      <c r="AC32" s="336" t="s">
        <v>516</v>
      </c>
      <c r="AD32" s="336" t="s">
        <v>516</v>
      </c>
      <c r="AE32" s="336" t="s">
        <v>2</v>
      </c>
      <c r="AF32" s="336" t="s">
        <v>2</v>
      </c>
      <c r="AG32" s="336" t="s">
        <v>160</v>
      </c>
      <c r="AH32" s="336" t="s">
        <v>164</v>
      </c>
      <c r="AI32" s="336" t="s">
        <v>164</v>
      </c>
      <c r="AJ32" s="336" t="s">
        <v>518</v>
      </c>
      <c r="AK32" s="98"/>
      <c r="AL32" s="397"/>
    </row>
    <row r="33" spans="2:38" ht="57" thickBot="1" x14ac:dyDescent="0.3">
      <c r="B33" s="94">
        <v>17</v>
      </c>
      <c r="C33" s="478">
        <v>32195</v>
      </c>
      <c r="D33" s="332" t="s">
        <v>291</v>
      </c>
      <c r="E33" s="331" t="s">
        <v>403</v>
      </c>
      <c r="F33" s="336" t="s">
        <v>165</v>
      </c>
      <c r="G33" s="336" t="s">
        <v>166</v>
      </c>
      <c r="H33" s="336" t="s">
        <v>166</v>
      </c>
      <c r="I33" s="336" t="s">
        <v>169</v>
      </c>
      <c r="J33" s="336" t="s">
        <v>2</v>
      </c>
      <c r="K33" s="336" t="s">
        <v>2</v>
      </c>
      <c r="L33" s="336" t="s">
        <v>162</v>
      </c>
      <c r="M33" s="336" t="s">
        <v>164</v>
      </c>
      <c r="N33" s="336" t="s">
        <v>164</v>
      </c>
      <c r="O33" s="336" t="s">
        <v>517</v>
      </c>
      <c r="P33" s="336" t="s">
        <v>2</v>
      </c>
      <c r="Q33" s="336" t="s">
        <v>2</v>
      </c>
      <c r="R33" s="336" t="s">
        <v>160</v>
      </c>
      <c r="S33" s="336" t="s">
        <v>166</v>
      </c>
      <c r="T33" s="336" t="s">
        <v>168</v>
      </c>
      <c r="U33" s="336" t="s">
        <v>517</v>
      </c>
      <c r="V33" s="336" t="s">
        <v>2</v>
      </c>
      <c r="W33" s="336" t="s">
        <v>2</v>
      </c>
      <c r="X33" s="336" t="s">
        <v>169</v>
      </c>
      <c r="Y33" s="336" t="s">
        <v>169</v>
      </c>
      <c r="Z33" s="336" t="s">
        <v>517</v>
      </c>
      <c r="AA33" s="336" t="s">
        <v>517</v>
      </c>
      <c r="AB33" s="336" t="s">
        <v>2</v>
      </c>
      <c r="AC33" s="336" t="s">
        <v>2</v>
      </c>
      <c r="AD33" s="336" t="s">
        <v>160</v>
      </c>
      <c r="AE33" s="336" t="s">
        <v>160</v>
      </c>
      <c r="AF33" s="336" t="s">
        <v>162</v>
      </c>
      <c r="AG33" s="336" t="s">
        <v>163</v>
      </c>
      <c r="AH33" s="336" t="s">
        <v>2</v>
      </c>
      <c r="AI33" s="336" t="s">
        <v>2</v>
      </c>
      <c r="AJ33" s="336" t="s">
        <v>518</v>
      </c>
      <c r="AK33" s="98"/>
      <c r="AL33" s="397"/>
    </row>
    <row r="34" spans="2:38" ht="44.25" thickBot="1" x14ac:dyDescent="0.3">
      <c r="B34" s="94">
        <v>18</v>
      </c>
      <c r="C34" s="478">
        <v>30239</v>
      </c>
      <c r="D34" s="332" t="s">
        <v>292</v>
      </c>
      <c r="E34" s="331" t="s">
        <v>403</v>
      </c>
      <c r="F34" s="336" t="s">
        <v>164</v>
      </c>
      <c r="G34" s="336" t="s">
        <v>172</v>
      </c>
      <c r="H34" s="336" t="s">
        <v>172</v>
      </c>
      <c r="I34" s="336" t="s">
        <v>2</v>
      </c>
      <c r="J34" s="336" t="s">
        <v>2</v>
      </c>
      <c r="K34" s="336" t="s">
        <v>162</v>
      </c>
      <c r="L34" s="336" t="s">
        <v>166</v>
      </c>
      <c r="M34" s="336" t="s">
        <v>168</v>
      </c>
      <c r="N34" s="336" t="s">
        <v>170</v>
      </c>
      <c r="O34" s="336" t="s">
        <v>517</v>
      </c>
      <c r="P34" s="336" t="s">
        <v>2</v>
      </c>
      <c r="Q34" s="336" t="s">
        <v>2</v>
      </c>
      <c r="R34" s="336" t="s">
        <v>169</v>
      </c>
      <c r="S34" s="336" t="s">
        <v>516</v>
      </c>
      <c r="T34" s="336" t="s">
        <v>516</v>
      </c>
      <c r="U34" s="336" t="s">
        <v>2</v>
      </c>
      <c r="V34" s="336" t="s">
        <v>2</v>
      </c>
      <c r="W34" s="336" t="s">
        <v>160</v>
      </c>
      <c r="X34" s="336" t="s">
        <v>160</v>
      </c>
      <c r="Y34" s="336" t="s">
        <v>162</v>
      </c>
      <c r="Z34" s="336" t="s">
        <v>163</v>
      </c>
      <c r="AA34" s="336" t="s">
        <v>168</v>
      </c>
      <c r="AB34" s="336" t="s">
        <v>2</v>
      </c>
      <c r="AC34" s="336" t="s">
        <v>2</v>
      </c>
      <c r="AD34" s="336" t="s">
        <v>166</v>
      </c>
      <c r="AE34" s="336" t="s">
        <v>170</v>
      </c>
      <c r="AF34" s="336" t="s">
        <v>517</v>
      </c>
      <c r="AG34" s="336" t="s">
        <v>2</v>
      </c>
      <c r="AH34" s="336" t="s">
        <v>2</v>
      </c>
      <c r="AI34" s="336" t="s">
        <v>160</v>
      </c>
      <c r="AJ34" s="336" t="s">
        <v>518</v>
      </c>
      <c r="AK34" s="98"/>
      <c r="AL34" s="397"/>
    </row>
    <row r="35" spans="2:38" ht="44.25" thickBot="1" x14ac:dyDescent="0.3">
      <c r="B35" s="94">
        <v>19</v>
      </c>
      <c r="C35" s="478">
        <v>5280</v>
      </c>
      <c r="D35" s="332" t="s">
        <v>293</v>
      </c>
      <c r="E35" s="331" t="s">
        <v>403</v>
      </c>
      <c r="F35" s="336" t="s">
        <v>2</v>
      </c>
      <c r="G35" s="336" t="s">
        <v>2</v>
      </c>
      <c r="H35" s="336" t="s">
        <v>160</v>
      </c>
      <c r="I35" s="336" t="s">
        <v>171</v>
      </c>
      <c r="J35" s="336" t="s">
        <v>2</v>
      </c>
      <c r="K35" s="336" t="s">
        <v>519</v>
      </c>
      <c r="L35" s="336" t="s">
        <v>519</v>
      </c>
      <c r="M35" s="336" t="s">
        <v>519</v>
      </c>
      <c r="N35" s="336" t="s">
        <v>2</v>
      </c>
      <c r="O35" s="336" t="s">
        <v>2</v>
      </c>
      <c r="P35" s="336" t="s">
        <v>193</v>
      </c>
      <c r="Q35" s="336" t="s">
        <v>519</v>
      </c>
      <c r="R35" s="336" t="s">
        <v>519</v>
      </c>
      <c r="S35" s="336" t="s">
        <v>519</v>
      </c>
      <c r="T35" s="336" t="s">
        <v>2</v>
      </c>
      <c r="U35" s="336" t="s">
        <v>2</v>
      </c>
      <c r="V35" s="336" t="s">
        <v>168</v>
      </c>
      <c r="W35" s="336" t="s">
        <v>519</v>
      </c>
      <c r="X35" s="336" t="s">
        <v>2</v>
      </c>
      <c r="Y35" s="336" t="s">
        <v>2</v>
      </c>
      <c r="Z35" s="336" t="s">
        <v>193</v>
      </c>
      <c r="AA35" s="336" t="s">
        <v>193</v>
      </c>
      <c r="AB35" s="336" t="s">
        <v>193</v>
      </c>
      <c r="AC35" s="336" t="s">
        <v>172</v>
      </c>
      <c r="AD35" s="336" t="s">
        <v>2</v>
      </c>
      <c r="AE35" s="336" t="s">
        <v>2</v>
      </c>
      <c r="AF35" s="336" t="s">
        <v>193</v>
      </c>
      <c r="AG35" s="336" t="s">
        <v>163</v>
      </c>
      <c r="AH35" s="336" t="s">
        <v>164</v>
      </c>
      <c r="AI35" s="336" t="s">
        <v>519</v>
      </c>
      <c r="AJ35" s="336" t="s">
        <v>518</v>
      </c>
      <c r="AK35" s="98"/>
      <c r="AL35" s="397"/>
    </row>
    <row r="36" spans="2:38" ht="57" thickBot="1" x14ac:dyDescent="0.3">
      <c r="B36" s="94">
        <v>20</v>
      </c>
      <c r="C36" s="478">
        <v>20907</v>
      </c>
      <c r="D36" s="332" t="s">
        <v>294</v>
      </c>
      <c r="E36" s="331" t="s">
        <v>403</v>
      </c>
      <c r="F36" s="336" t="s">
        <v>163</v>
      </c>
      <c r="G36" s="336" t="s">
        <v>2</v>
      </c>
      <c r="H36" s="336" t="s">
        <v>169</v>
      </c>
      <c r="I36" s="336" t="s">
        <v>169</v>
      </c>
      <c r="J36" s="336" t="s">
        <v>517</v>
      </c>
      <c r="K36" s="336" t="s">
        <v>2</v>
      </c>
      <c r="L36" s="336" t="s">
        <v>2</v>
      </c>
      <c r="M36" s="336" t="s">
        <v>162</v>
      </c>
      <c r="N36" s="336" t="s">
        <v>162</v>
      </c>
      <c r="O36" s="336" t="s">
        <v>162</v>
      </c>
      <c r="P36" s="336" t="s">
        <v>163</v>
      </c>
      <c r="Q36" s="336" t="s">
        <v>2</v>
      </c>
      <c r="R36" s="336" t="s">
        <v>2</v>
      </c>
      <c r="S36" s="336" t="s">
        <v>164</v>
      </c>
      <c r="T36" s="336" t="s">
        <v>171</v>
      </c>
      <c r="U36" s="336" t="s">
        <v>517</v>
      </c>
      <c r="V36" s="336" t="s">
        <v>517</v>
      </c>
      <c r="W36" s="336" t="s">
        <v>517</v>
      </c>
      <c r="X36" s="336" t="s">
        <v>2</v>
      </c>
      <c r="Y36" s="336" t="s">
        <v>2</v>
      </c>
      <c r="Z36" s="336" t="s">
        <v>2</v>
      </c>
      <c r="AA36" s="336" t="s">
        <v>163</v>
      </c>
      <c r="AB36" s="336" t="s">
        <v>164</v>
      </c>
      <c r="AC36" s="336" t="s">
        <v>167</v>
      </c>
      <c r="AD36" s="336" t="s">
        <v>2</v>
      </c>
      <c r="AE36" s="336" t="s">
        <v>2</v>
      </c>
      <c r="AF36" s="336" t="s">
        <v>170</v>
      </c>
      <c r="AG36" s="336" t="s">
        <v>516</v>
      </c>
      <c r="AH36" s="336" t="s">
        <v>516</v>
      </c>
      <c r="AI36" s="336" t="s">
        <v>517</v>
      </c>
      <c r="AJ36" s="336" t="s">
        <v>518</v>
      </c>
      <c r="AK36" s="98"/>
      <c r="AL36" s="397"/>
    </row>
    <row r="37" spans="2:38" ht="44.25" thickBot="1" x14ac:dyDescent="0.3">
      <c r="B37" s="94">
        <v>21</v>
      </c>
      <c r="C37" s="478">
        <v>10414</v>
      </c>
      <c r="D37" s="332" t="s">
        <v>296</v>
      </c>
      <c r="E37" s="331" t="s">
        <v>404</v>
      </c>
      <c r="F37" s="336" t="s">
        <v>516</v>
      </c>
      <c r="G37" s="336" t="s">
        <v>516</v>
      </c>
      <c r="H37" s="336" t="s">
        <v>516</v>
      </c>
      <c r="I37" s="336" t="s">
        <v>516</v>
      </c>
      <c r="J37" s="336" t="s">
        <v>2</v>
      </c>
      <c r="K37" s="336" t="s">
        <v>2</v>
      </c>
      <c r="L37" s="336" t="s">
        <v>163</v>
      </c>
      <c r="M37" s="336" t="s">
        <v>163</v>
      </c>
      <c r="N37" s="336" t="s">
        <v>516</v>
      </c>
      <c r="O37" s="336" t="s">
        <v>2</v>
      </c>
      <c r="P37" s="336" t="s">
        <v>2</v>
      </c>
      <c r="Q37" s="336" t="s">
        <v>516</v>
      </c>
      <c r="R37" s="336" t="s">
        <v>516</v>
      </c>
      <c r="S37" s="336" t="s">
        <v>516</v>
      </c>
      <c r="T37" s="336" t="s">
        <v>516</v>
      </c>
      <c r="U37" s="336" t="s">
        <v>516</v>
      </c>
      <c r="V37" s="336" t="s">
        <v>2</v>
      </c>
      <c r="W37" s="336" t="s">
        <v>2</v>
      </c>
      <c r="X37" s="336" t="s">
        <v>516</v>
      </c>
      <c r="Y37" s="336" t="s">
        <v>516</v>
      </c>
      <c r="Z37" s="336" t="s">
        <v>516</v>
      </c>
      <c r="AA37" s="336" t="s">
        <v>516</v>
      </c>
      <c r="AB37" s="336" t="s">
        <v>2</v>
      </c>
      <c r="AC37" s="336" t="s">
        <v>2</v>
      </c>
      <c r="AD37" s="336" t="s">
        <v>167</v>
      </c>
      <c r="AE37" s="336" t="s">
        <v>516</v>
      </c>
      <c r="AF37" s="336" t="s">
        <v>516</v>
      </c>
      <c r="AG37" s="336" t="s">
        <v>517</v>
      </c>
      <c r="AH37" s="336" t="s">
        <v>2</v>
      </c>
      <c r="AI37" s="336" t="s">
        <v>2</v>
      </c>
      <c r="AJ37" s="336" t="s">
        <v>518</v>
      </c>
      <c r="AK37" s="98"/>
      <c r="AL37" s="397"/>
    </row>
    <row r="38" spans="2:38" ht="44.25" thickBot="1" x14ac:dyDescent="0.3">
      <c r="B38" s="94">
        <v>22</v>
      </c>
      <c r="C38" s="478">
        <v>5610</v>
      </c>
      <c r="D38" s="332" t="s">
        <v>298</v>
      </c>
      <c r="E38" s="331" t="s">
        <v>403</v>
      </c>
      <c r="F38" s="336" t="s">
        <v>161</v>
      </c>
      <c r="G38" s="336" t="s">
        <v>166</v>
      </c>
      <c r="H38" s="336" t="s">
        <v>2</v>
      </c>
      <c r="I38" s="336" t="s">
        <v>2</v>
      </c>
      <c r="J38" s="336" t="s">
        <v>161</v>
      </c>
      <c r="K38" s="336" t="s">
        <v>169</v>
      </c>
      <c r="L38" s="336" t="s">
        <v>170</v>
      </c>
      <c r="M38" s="336" t="s">
        <v>171</v>
      </c>
      <c r="N38" s="336" t="s">
        <v>2</v>
      </c>
      <c r="O38" s="336" t="s">
        <v>2</v>
      </c>
      <c r="P38" s="336" t="s">
        <v>160</v>
      </c>
      <c r="Q38" s="336" t="s">
        <v>160</v>
      </c>
      <c r="R38" s="336" t="s">
        <v>168</v>
      </c>
      <c r="S38" s="336" t="s">
        <v>2</v>
      </c>
      <c r="T38" s="336" t="s">
        <v>2</v>
      </c>
      <c r="U38" s="336" t="s">
        <v>7</v>
      </c>
      <c r="V38" s="336" t="s">
        <v>7</v>
      </c>
      <c r="W38" s="336" t="s">
        <v>7</v>
      </c>
      <c r="X38" s="336" t="s">
        <v>7</v>
      </c>
      <c r="Y38" s="336" t="s">
        <v>7</v>
      </c>
      <c r="Z38" s="336" t="s">
        <v>2</v>
      </c>
      <c r="AA38" s="336" t="s">
        <v>2</v>
      </c>
      <c r="AB38" s="336" t="s">
        <v>7</v>
      </c>
      <c r="AC38" s="336" t="s">
        <v>7</v>
      </c>
      <c r="AD38" s="336" t="s">
        <v>7</v>
      </c>
      <c r="AE38" s="336" t="s">
        <v>7</v>
      </c>
      <c r="AF38" s="336" t="s">
        <v>7</v>
      </c>
      <c r="AG38" s="336" t="s">
        <v>2</v>
      </c>
      <c r="AH38" s="336" t="s">
        <v>2</v>
      </c>
      <c r="AI38" s="336" t="s">
        <v>164</v>
      </c>
      <c r="AJ38" s="336" t="s">
        <v>518</v>
      </c>
      <c r="AK38" s="98"/>
      <c r="AL38" s="397"/>
    </row>
    <row r="39" spans="2:38" ht="44.25" thickBot="1" x14ac:dyDescent="0.3">
      <c r="B39" s="94">
        <v>23</v>
      </c>
      <c r="C39" s="478">
        <v>41948</v>
      </c>
      <c r="D39" s="332" t="s">
        <v>299</v>
      </c>
      <c r="E39" s="331" t="s">
        <v>403</v>
      </c>
      <c r="F39" s="336" t="s">
        <v>173</v>
      </c>
      <c r="G39" s="336" t="s">
        <v>517</v>
      </c>
      <c r="H39" s="336" t="s">
        <v>517</v>
      </c>
      <c r="I39" s="336" t="s">
        <v>517</v>
      </c>
      <c r="J39" s="336" t="s">
        <v>517</v>
      </c>
      <c r="K39" s="336" t="s">
        <v>2</v>
      </c>
      <c r="L39" s="336" t="s">
        <v>2</v>
      </c>
      <c r="M39" s="336" t="s">
        <v>166</v>
      </c>
      <c r="N39" s="336" t="s">
        <v>166</v>
      </c>
      <c r="O39" s="336" t="s">
        <v>166</v>
      </c>
      <c r="P39" s="336" t="s">
        <v>166</v>
      </c>
      <c r="Q39" s="336" t="s">
        <v>517</v>
      </c>
      <c r="R39" s="336" t="s">
        <v>2</v>
      </c>
      <c r="S39" s="336" t="s">
        <v>2</v>
      </c>
      <c r="T39" s="336" t="s">
        <v>166</v>
      </c>
      <c r="U39" s="336" t="s">
        <v>167</v>
      </c>
      <c r="V39" s="336" t="s">
        <v>516</v>
      </c>
      <c r="W39" s="336" t="s">
        <v>517</v>
      </c>
      <c r="X39" s="336" t="s">
        <v>2</v>
      </c>
      <c r="Y39" s="336" t="s">
        <v>2</v>
      </c>
      <c r="Z39" s="336" t="s">
        <v>162</v>
      </c>
      <c r="AA39" s="336" t="s">
        <v>162</v>
      </c>
      <c r="AB39" s="336" t="s">
        <v>171</v>
      </c>
      <c r="AC39" s="336" t="s">
        <v>171</v>
      </c>
      <c r="AD39" s="336" t="s">
        <v>2</v>
      </c>
      <c r="AE39" s="336" t="s">
        <v>2</v>
      </c>
      <c r="AF39" s="336" t="s">
        <v>160</v>
      </c>
      <c r="AG39" s="336" t="s">
        <v>163</v>
      </c>
      <c r="AH39" s="336" t="s">
        <v>164</v>
      </c>
      <c r="AI39" s="336" t="s">
        <v>2</v>
      </c>
      <c r="AJ39" s="336" t="s">
        <v>518</v>
      </c>
      <c r="AK39" s="98"/>
      <c r="AL39" s="397"/>
    </row>
    <row r="40" spans="2:38" ht="57" thickBot="1" x14ac:dyDescent="0.3">
      <c r="B40" s="94">
        <v>24</v>
      </c>
      <c r="C40" s="478">
        <v>28994</v>
      </c>
      <c r="D40" s="332" t="s">
        <v>300</v>
      </c>
      <c r="E40" s="331" t="s">
        <v>403</v>
      </c>
      <c r="F40" s="336" t="s">
        <v>2</v>
      </c>
      <c r="G40" s="336" t="s">
        <v>164</v>
      </c>
      <c r="H40" s="336" t="s">
        <v>164</v>
      </c>
      <c r="I40" s="336" t="s">
        <v>164</v>
      </c>
      <c r="J40" s="336" t="s">
        <v>164</v>
      </c>
      <c r="K40" s="336" t="s">
        <v>165</v>
      </c>
      <c r="L40" s="336" t="s">
        <v>2</v>
      </c>
      <c r="M40" s="336" t="s">
        <v>2</v>
      </c>
      <c r="N40" s="336" t="s">
        <v>163</v>
      </c>
      <c r="O40" s="336" t="s">
        <v>163</v>
      </c>
      <c r="P40" s="336" t="s">
        <v>163</v>
      </c>
      <c r="Q40" s="336" t="s">
        <v>163</v>
      </c>
      <c r="R40" s="336" t="s">
        <v>163</v>
      </c>
      <c r="S40" s="336" t="s">
        <v>2</v>
      </c>
      <c r="T40" s="336" t="s">
        <v>2</v>
      </c>
      <c r="U40" s="336" t="s">
        <v>163</v>
      </c>
      <c r="V40" s="336" t="s">
        <v>163</v>
      </c>
      <c r="W40" s="336" t="s">
        <v>163</v>
      </c>
      <c r="X40" s="336" t="s">
        <v>163</v>
      </c>
      <c r="Y40" s="336" t="s">
        <v>163</v>
      </c>
      <c r="Z40" s="336" t="s">
        <v>2</v>
      </c>
      <c r="AA40" s="336" t="s">
        <v>2</v>
      </c>
      <c r="AB40" s="336" t="s">
        <v>7</v>
      </c>
      <c r="AC40" s="336" t="s">
        <v>7</v>
      </c>
      <c r="AD40" s="336" t="s">
        <v>7</v>
      </c>
      <c r="AE40" s="336" t="s">
        <v>7</v>
      </c>
      <c r="AF40" s="336" t="s">
        <v>7</v>
      </c>
      <c r="AG40" s="336" t="s">
        <v>2</v>
      </c>
      <c r="AH40" s="336" t="s">
        <v>2</v>
      </c>
      <c r="AI40" s="336" t="s">
        <v>163</v>
      </c>
      <c r="AJ40" s="336" t="s">
        <v>518</v>
      </c>
      <c r="AK40" s="98"/>
      <c r="AL40" s="397"/>
    </row>
    <row r="41" spans="2:38" ht="44.25" thickBot="1" x14ac:dyDescent="0.3">
      <c r="B41" s="94">
        <v>25</v>
      </c>
      <c r="C41" s="478">
        <v>25641</v>
      </c>
      <c r="D41" s="332" t="s">
        <v>302</v>
      </c>
      <c r="E41" s="331" t="s">
        <v>403</v>
      </c>
      <c r="F41" s="336" t="s">
        <v>171</v>
      </c>
      <c r="G41" s="336" t="s">
        <v>2</v>
      </c>
      <c r="H41" s="336" t="s">
        <v>2</v>
      </c>
      <c r="I41" s="336" t="s">
        <v>166</v>
      </c>
      <c r="J41" s="336" t="s">
        <v>517</v>
      </c>
      <c r="K41" s="336" t="s">
        <v>517</v>
      </c>
      <c r="L41" s="336" t="s">
        <v>517</v>
      </c>
      <c r="M41" s="336" t="s">
        <v>2</v>
      </c>
      <c r="N41" s="336" t="s">
        <v>2</v>
      </c>
      <c r="O41" s="336" t="s">
        <v>160</v>
      </c>
      <c r="P41" s="336" t="s">
        <v>160</v>
      </c>
      <c r="Q41" s="336" t="s">
        <v>168</v>
      </c>
      <c r="R41" s="336" t="s">
        <v>170</v>
      </c>
      <c r="S41" s="336" t="s">
        <v>2</v>
      </c>
      <c r="T41" s="336" t="s">
        <v>517</v>
      </c>
      <c r="U41" s="336" t="s">
        <v>517</v>
      </c>
      <c r="V41" s="336" t="s">
        <v>2</v>
      </c>
      <c r="W41" s="336" t="s">
        <v>2</v>
      </c>
      <c r="X41" s="336" t="s">
        <v>162</v>
      </c>
      <c r="Y41" s="336" t="s">
        <v>168</v>
      </c>
      <c r="Z41" s="336" t="s">
        <v>168</v>
      </c>
      <c r="AA41" s="336" t="s">
        <v>516</v>
      </c>
      <c r="AB41" s="336" t="s">
        <v>516</v>
      </c>
      <c r="AC41" s="336" t="s">
        <v>2</v>
      </c>
      <c r="AD41" s="336" t="s">
        <v>2</v>
      </c>
      <c r="AE41" s="336" t="s">
        <v>162</v>
      </c>
      <c r="AF41" s="336" t="s">
        <v>162</v>
      </c>
      <c r="AG41" s="336" t="s">
        <v>2</v>
      </c>
      <c r="AH41" s="336" t="s">
        <v>168</v>
      </c>
      <c r="AI41" s="336" t="s">
        <v>171</v>
      </c>
      <c r="AJ41" s="336" t="s">
        <v>518</v>
      </c>
      <c r="AK41" s="98"/>
      <c r="AL41" s="397"/>
    </row>
    <row r="42" spans="2:38" ht="44.25" thickBot="1" x14ac:dyDescent="0.3">
      <c r="B42" s="94">
        <v>26</v>
      </c>
      <c r="C42" s="478">
        <v>5221</v>
      </c>
      <c r="D42" s="332" t="s">
        <v>303</v>
      </c>
      <c r="E42" s="331" t="s">
        <v>403</v>
      </c>
      <c r="F42" s="336" t="s">
        <v>517</v>
      </c>
      <c r="G42" s="336" t="s">
        <v>2</v>
      </c>
      <c r="H42" s="336" t="s">
        <v>2</v>
      </c>
      <c r="I42" s="336" t="s">
        <v>167</v>
      </c>
      <c r="J42" s="336" t="s">
        <v>516</v>
      </c>
      <c r="K42" s="336" t="s">
        <v>517</v>
      </c>
      <c r="L42" s="336" t="s">
        <v>2</v>
      </c>
      <c r="M42" s="336" t="s">
        <v>2</v>
      </c>
      <c r="N42" s="336" t="s">
        <v>7</v>
      </c>
      <c r="O42" s="336" t="s">
        <v>7</v>
      </c>
      <c r="P42" s="336" t="s">
        <v>7</v>
      </c>
      <c r="Q42" s="336" t="s">
        <v>7</v>
      </c>
      <c r="R42" s="336" t="s">
        <v>7</v>
      </c>
      <c r="S42" s="336" t="s">
        <v>2</v>
      </c>
      <c r="T42" s="336" t="s">
        <v>2</v>
      </c>
      <c r="U42" s="336" t="s">
        <v>7</v>
      </c>
      <c r="V42" s="336" t="s">
        <v>7</v>
      </c>
      <c r="W42" s="336" t="s">
        <v>7</v>
      </c>
      <c r="X42" s="336" t="s">
        <v>7</v>
      </c>
      <c r="Y42" s="336" t="s">
        <v>7</v>
      </c>
      <c r="Z42" s="336" t="s">
        <v>2</v>
      </c>
      <c r="AA42" s="336" t="s">
        <v>2</v>
      </c>
      <c r="AB42" s="336" t="s">
        <v>160</v>
      </c>
      <c r="AC42" s="336" t="s">
        <v>160</v>
      </c>
      <c r="AD42" s="336" t="s">
        <v>161</v>
      </c>
      <c r="AE42" s="336" t="s">
        <v>165</v>
      </c>
      <c r="AF42" s="336" t="s">
        <v>2</v>
      </c>
      <c r="AG42" s="336" t="s">
        <v>516</v>
      </c>
      <c r="AH42" s="336" t="s">
        <v>516</v>
      </c>
      <c r="AI42" s="336" t="s">
        <v>516</v>
      </c>
      <c r="AJ42" s="336" t="s">
        <v>518</v>
      </c>
      <c r="AK42" s="98"/>
      <c r="AL42" s="397"/>
    </row>
    <row r="43" spans="2:38" ht="44.25" thickBot="1" x14ac:dyDescent="0.3">
      <c r="B43" s="94">
        <v>27</v>
      </c>
      <c r="C43" s="478">
        <v>20536</v>
      </c>
      <c r="D43" s="332" t="s">
        <v>305</v>
      </c>
      <c r="E43" s="331" t="s">
        <v>403</v>
      </c>
      <c r="F43" s="336" t="s">
        <v>2</v>
      </c>
      <c r="G43" s="336" t="s">
        <v>160</v>
      </c>
      <c r="H43" s="336" t="s">
        <v>160</v>
      </c>
      <c r="I43" s="336" t="s">
        <v>167</v>
      </c>
      <c r="J43" s="336" t="s">
        <v>167</v>
      </c>
      <c r="K43" s="336" t="s">
        <v>168</v>
      </c>
      <c r="L43" s="336" t="s">
        <v>2</v>
      </c>
      <c r="M43" s="336" t="s">
        <v>2</v>
      </c>
      <c r="N43" s="336" t="s">
        <v>165</v>
      </c>
      <c r="O43" s="336" t="s">
        <v>165</v>
      </c>
      <c r="P43" s="336" t="s">
        <v>166</v>
      </c>
      <c r="Q43" s="336" t="s">
        <v>165</v>
      </c>
      <c r="R43" s="336" t="s">
        <v>166</v>
      </c>
      <c r="S43" s="336" t="s">
        <v>2</v>
      </c>
      <c r="T43" s="336" t="s">
        <v>2</v>
      </c>
      <c r="U43" s="336" t="s">
        <v>167</v>
      </c>
      <c r="V43" s="336" t="s">
        <v>167</v>
      </c>
      <c r="W43" s="336" t="s">
        <v>168</v>
      </c>
      <c r="X43" s="336" t="s">
        <v>167</v>
      </c>
      <c r="Y43" s="336" t="s">
        <v>168</v>
      </c>
      <c r="Z43" s="336" t="s">
        <v>2</v>
      </c>
      <c r="AA43" s="336" t="s">
        <v>2</v>
      </c>
      <c r="AB43" s="336" t="s">
        <v>167</v>
      </c>
      <c r="AC43" s="336" t="s">
        <v>167</v>
      </c>
      <c r="AD43" s="336" t="s">
        <v>168</v>
      </c>
      <c r="AE43" s="336" t="s">
        <v>167</v>
      </c>
      <c r="AF43" s="336" t="s">
        <v>168</v>
      </c>
      <c r="AG43" s="336" t="s">
        <v>2</v>
      </c>
      <c r="AH43" s="336" t="s">
        <v>2</v>
      </c>
      <c r="AI43" s="336" t="s">
        <v>517</v>
      </c>
      <c r="AJ43" s="336" t="s">
        <v>518</v>
      </c>
      <c r="AK43" s="98"/>
      <c r="AL43" s="397"/>
    </row>
    <row r="44" spans="2:38" ht="44.25" thickBot="1" x14ac:dyDescent="0.3">
      <c r="B44" s="94">
        <v>28</v>
      </c>
      <c r="C44" s="478">
        <v>2185</v>
      </c>
      <c r="D44" s="332" t="s">
        <v>306</v>
      </c>
      <c r="E44" s="331" t="s">
        <v>403</v>
      </c>
      <c r="F44" s="336" t="s">
        <v>167</v>
      </c>
      <c r="G44" s="336" t="s">
        <v>2</v>
      </c>
      <c r="H44" s="336" t="s">
        <v>2</v>
      </c>
      <c r="I44" s="336" t="s">
        <v>168</v>
      </c>
      <c r="J44" s="336" t="s">
        <v>168</v>
      </c>
      <c r="K44" s="336" t="s">
        <v>168</v>
      </c>
      <c r="L44" s="336" t="s">
        <v>168</v>
      </c>
      <c r="M44" s="336" t="s">
        <v>2</v>
      </c>
      <c r="N44" s="336" t="s">
        <v>2</v>
      </c>
      <c r="O44" s="336" t="s">
        <v>161</v>
      </c>
      <c r="P44" s="336" t="s">
        <v>2</v>
      </c>
      <c r="Q44" s="336" t="s">
        <v>167</v>
      </c>
      <c r="R44" s="336" t="s">
        <v>168</v>
      </c>
      <c r="S44" s="336" t="s">
        <v>168</v>
      </c>
      <c r="T44" s="336" t="s">
        <v>168</v>
      </c>
      <c r="U44" s="336" t="s">
        <v>2</v>
      </c>
      <c r="V44" s="336" t="s">
        <v>2</v>
      </c>
      <c r="W44" s="336" t="s">
        <v>167</v>
      </c>
      <c r="X44" s="336" t="s">
        <v>167</v>
      </c>
      <c r="Y44" s="336" t="s">
        <v>167</v>
      </c>
      <c r="Z44" s="336" t="s">
        <v>2</v>
      </c>
      <c r="AA44" s="336" t="s">
        <v>2</v>
      </c>
      <c r="AB44" s="336" t="s">
        <v>7</v>
      </c>
      <c r="AC44" s="336" t="s">
        <v>7</v>
      </c>
      <c r="AD44" s="336" t="s">
        <v>7</v>
      </c>
      <c r="AE44" s="336" t="s">
        <v>7</v>
      </c>
      <c r="AF44" s="336" t="s">
        <v>7</v>
      </c>
      <c r="AG44" s="336" t="s">
        <v>2</v>
      </c>
      <c r="AH44" s="336" t="s">
        <v>2</v>
      </c>
      <c r="AI44" s="336" t="s">
        <v>2</v>
      </c>
      <c r="AJ44" s="336" t="s">
        <v>518</v>
      </c>
      <c r="AK44" s="98"/>
      <c r="AL44" s="397"/>
    </row>
    <row r="45" spans="2:38" ht="44.25" thickBot="1" x14ac:dyDescent="0.3">
      <c r="B45" s="94">
        <v>29</v>
      </c>
      <c r="C45" s="478">
        <v>28337</v>
      </c>
      <c r="D45" s="332" t="s">
        <v>307</v>
      </c>
      <c r="E45" s="331" t="s">
        <v>403</v>
      </c>
      <c r="F45" s="336" t="s">
        <v>516</v>
      </c>
      <c r="G45" s="336" t="s">
        <v>516</v>
      </c>
      <c r="H45" s="336" t="s">
        <v>2</v>
      </c>
      <c r="I45" s="336" t="s">
        <v>2</v>
      </c>
      <c r="J45" s="336" t="s">
        <v>171</v>
      </c>
      <c r="K45" s="336" t="s">
        <v>171</v>
      </c>
      <c r="L45" s="336" t="s">
        <v>517</v>
      </c>
      <c r="M45" s="336" t="s">
        <v>517</v>
      </c>
      <c r="N45" s="336" t="s">
        <v>2</v>
      </c>
      <c r="O45" s="336" t="s">
        <v>2</v>
      </c>
      <c r="P45" s="336" t="s">
        <v>171</v>
      </c>
      <c r="Q45" s="336" t="s">
        <v>516</v>
      </c>
      <c r="R45" s="336" t="s">
        <v>516</v>
      </c>
      <c r="S45" s="336" t="s">
        <v>516</v>
      </c>
      <c r="T45" s="336" t="s">
        <v>2</v>
      </c>
      <c r="U45" s="336" t="s">
        <v>2</v>
      </c>
      <c r="V45" s="336" t="s">
        <v>516</v>
      </c>
      <c r="W45" s="336" t="s">
        <v>516</v>
      </c>
      <c r="X45" s="336" t="s">
        <v>517</v>
      </c>
      <c r="Y45" s="336" t="s">
        <v>517</v>
      </c>
      <c r="Z45" s="336" t="s">
        <v>2</v>
      </c>
      <c r="AA45" s="336" t="s">
        <v>2</v>
      </c>
      <c r="AB45" s="336" t="s">
        <v>171</v>
      </c>
      <c r="AC45" s="336" t="s">
        <v>171</v>
      </c>
      <c r="AD45" s="336" t="s">
        <v>171</v>
      </c>
      <c r="AE45" s="336" t="s">
        <v>171</v>
      </c>
      <c r="AF45" s="336" t="s">
        <v>517</v>
      </c>
      <c r="AG45" s="336" t="s">
        <v>2</v>
      </c>
      <c r="AH45" s="336" t="s">
        <v>2</v>
      </c>
      <c r="AI45" s="336" t="s">
        <v>7</v>
      </c>
      <c r="AJ45" s="336" t="s">
        <v>518</v>
      </c>
      <c r="AK45" s="98"/>
      <c r="AL45" s="397"/>
    </row>
    <row r="46" spans="2:38" ht="44.25" thickBot="1" x14ac:dyDescent="0.3">
      <c r="B46" s="94">
        <v>30</v>
      </c>
      <c r="C46" s="478">
        <v>5474</v>
      </c>
      <c r="D46" s="332" t="s">
        <v>311</v>
      </c>
      <c r="E46" s="331" t="s">
        <v>403</v>
      </c>
      <c r="F46" s="336" t="s">
        <v>520</v>
      </c>
      <c r="G46" s="336" t="s">
        <v>2</v>
      </c>
      <c r="H46" s="336" t="s">
        <v>2</v>
      </c>
      <c r="I46" s="336" t="s">
        <v>521</v>
      </c>
      <c r="J46" s="336" t="s">
        <v>521</v>
      </c>
      <c r="K46" s="336" t="s">
        <v>2</v>
      </c>
      <c r="L46" s="336" t="s">
        <v>2</v>
      </c>
      <c r="M46" s="336" t="s">
        <v>521</v>
      </c>
      <c r="N46" s="336" t="s">
        <v>521</v>
      </c>
      <c r="O46" s="336" t="s">
        <v>2</v>
      </c>
      <c r="P46" s="336" t="s">
        <v>2</v>
      </c>
      <c r="Q46" s="336" t="s">
        <v>2</v>
      </c>
      <c r="R46" s="336" t="s">
        <v>521</v>
      </c>
      <c r="S46" s="336" t="s">
        <v>522</v>
      </c>
      <c r="T46" s="336" t="s">
        <v>2</v>
      </c>
      <c r="U46" s="336" t="s">
        <v>2</v>
      </c>
      <c r="V46" s="336" t="s">
        <v>521</v>
      </c>
      <c r="W46" s="336" t="s">
        <v>523</v>
      </c>
      <c r="X46" s="336" t="s">
        <v>2</v>
      </c>
      <c r="Y46" s="336" t="s">
        <v>2</v>
      </c>
      <c r="Z46" s="336" t="s">
        <v>523</v>
      </c>
      <c r="AA46" s="336" t="s">
        <v>523</v>
      </c>
      <c r="AB46" s="336" t="s">
        <v>2</v>
      </c>
      <c r="AC46" s="336" t="s">
        <v>2</v>
      </c>
      <c r="AD46" s="336" t="s">
        <v>523</v>
      </c>
      <c r="AE46" s="336" t="s">
        <v>523</v>
      </c>
      <c r="AF46" s="336" t="s">
        <v>2</v>
      </c>
      <c r="AG46" s="336" t="s">
        <v>2</v>
      </c>
      <c r="AH46" s="336" t="s">
        <v>521</v>
      </c>
      <c r="AI46" s="336" t="s">
        <v>523</v>
      </c>
      <c r="AJ46" s="336" t="s">
        <v>518</v>
      </c>
      <c r="AK46" s="98"/>
      <c r="AL46" s="397"/>
    </row>
    <row r="47" spans="2:38" ht="44.25" thickBot="1" x14ac:dyDescent="0.3">
      <c r="B47" s="94">
        <v>31</v>
      </c>
      <c r="C47" s="478">
        <v>29532</v>
      </c>
      <c r="D47" s="332" t="s">
        <v>313</v>
      </c>
      <c r="E47" s="331" t="s">
        <v>403</v>
      </c>
      <c r="F47" s="336" t="s">
        <v>517</v>
      </c>
      <c r="G47" s="336" t="s">
        <v>517</v>
      </c>
      <c r="H47" s="336" t="s">
        <v>2</v>
      </c>
      <c r="I47" s="336" t="s">
        <v>2</v>
      </c>
      <c r="J47" s="336" t="s">
        <v>162</v>
      </c>
      <c r="K47" s="336" t="s">
        <v>516</v>
      </c>
      <c r="L47" s="336" t="s">
        <v>517</v>
      </c>
      <c r="M47" s="336" t="s">
        <v>2</v>
      </c>
      <c r="N47" s="336" t="s">
        <v>2</v>
      </c>
      <c r="O47" s="336" t="s">
        <v>160</v>
      </c>
      <c r="P47" s="336" t="s">
        <v>160</v>
      </c>
      <c r="Q47" s="336" t="s">
        <v>2</v>
      </c>
      <c r="R47" s="336" t="s">
        <v>517</v>
      </c>
      <c r="S47" s="336" t="s">
        <v>517</v>
      </c>
      <c r="T47" s="336" t="s">
        <v>517</v>
      </c>
      <c r="U47" s="336" t="s">
        <v>2</v>
      </c>
      <c r="V47" s="336" t="s">
        <v>2</v>
      </c>
      <c r="W47" s="336" t="s">
        <v>160</v>
      </c>
      <c r="X47" s="336" t="s">
        <v>160</v>
      </c>
      <c r="Y47" s="336" t="s">
        <v>2</v>
      </c>
      <c r="Z47" s="336" t="s">
        <v>171</v>
      </c>
      <c r="AA47" s="336" t="s">
        <v>171</v>
      </c>
      <c r="AB47" s="336" t="s">
        <v>171</v>
      </c>
      <c r="AC47" s="336" t="s">
        <v>2</v>
      </c>
      <c r="AD47" s="336" t="s">
        <v>517</v>
      </c>
      <c r="AE47" s="336" t="s">
        <v>517</v>
      </c>
      <c r="AF47" s="336" t="s">
        <v>517</v>
      </c>
      <c r="AG47" s="336" t="s">
        <v>517</v>
      </c>
      <c r="AH47" s="336" t="s">
        <v>517</v>
      </c>
      <c r="AI47" s="336" t="s">
        <v>2</v>
      </c>
      <c r="AJ47" s="336" t="s">
        <v>518</v>
      </c>
      <c r="AK47" s="98"/>
      <c r="AL47" s="397"/>
    </row>
    <row r="48" spans="2:38" ht="44.25" thickBot="1" x14ac:dyDescent="0.3">
      <c r="B48" s="94">
        <v>32</v>
      </c>
      <c r="C48" s="478">
        <v>8530</v>
      </c>
      <c r="D48" s="332" t="s">
        <v>315</v>
      </c>
      <c r="E48" s="331" t="s">
        <v>403</v>
      </c>
      <c r="F48" s="336" t="s">
        <v>2</v>
      </c>
      <c r="G48" s="336" t="s">
        <v>2</v>
      </c>
      <c r="H48" s="336" t="s">
        <v>161</v>
      </c>
      <c r="I48" s="336" t="s">
        <v>166</v>
      </c>
      <c r="J48" s="336" t="s">
        <v>2</v>
      </c>
      <c r="K48" s="336" t="s">
        <v>2</v>
      </c>
      <c r="L48" s="336" t="s">
        <v>160</v>
      </c>
      <c r="M48" s="336" t="s">
        <v>160</v>
      </c>
      <c r="N48" s="336" t="s">
        <v>160</v>
      </c>
      <c r="O48" s="336" t="s">
        <v>160</v>
      </c>
      <c r="P48" s="336" t="s">
        <v>160</v>
      </c>
      <c r="Q48" s="336" t="s">
        <v>2</v>
      </c>
      <c r="R48" s="336" t="s">
        <v>2</v>
      </c>
      <c r="S48" s="336" t="s">
        <v>160</v>
      </c>
      <c r="T48" s="336" t="s">
        <v>160</v>
      </c>
      <c r="U48" s="336" t="s">
        <v>160</v>
      </c>
      <c r="V48" s="336" t="s">
        <v>160</v>
      </c>
      <c r="W48" s="336" t="s">
        <v>2</v>
      </c>
      <c r="X48" s="336" t="s">
        <v>2</v>
      </c>
      <c r="Y48" s="336" t="s">
        <v>160</v>
      </c>
      <c r="Z48" s="336" t="s">
        <v>160</v>
      </c>
      <c r="AA48" s="336" t="s">
        <v>160</v>
      </c>
      <c r="AB48" s="336" t="s">
        <v>160</v>
      </c>
      <c r="AC48" s="336" t="s">
        <v>160</v>
      </c>
      <c r="AD48" s="336" t="s">
        <v>2</v>
      </c>
      <c r="AE48" s="336" t="s">
        <v>2</v>
      </c>
      <c r="AF48" s="336" t="s">
        <v>160</v>
      </c>
      <c r="AG48" s="336" t="s">
        <v>160</v>
      </c>
      <c r="AH48" s="336" t="s">
        <v>160</v>
      </c>
      <c r="AI48" s="336" t="s">
        <v>160</v>
      </c>
      <c r="AJ48" s="336" t="s">
        <v>518</v>
      </c>
      <c r="AK48" s="98"/>
      <c r="AL48" s="397"/>
    </row>
    <row r="49" spans="2:38" ht="44.25" thickBot="1" x14ac:dyDescent="0.3">
      <c r="B49" s="94">
        <v>33</v>
      </c>
      <c r="C49" s="478">
        <v>5085</v>
      </c>
      <c r="D49" s="332" t="s">
        <v>317</v>
      </c>
      <c r="E49" s="331" t="s">
        <v>403</v>
      </c>
      <c r="F49" s="336" t="s">
        <v>516</v>
      </c>
      <c r="G49" s="336" t="s">
        <v>517</v>
      </c>
      <c r="H49" s="336" t="s">
        <v>517</v>
      </c>
      <c r="I49" s="336" t="s">
        <v>2</v>
      </c>
      <c r="J49" s="336" t="s">
        <v>2</v>
      </c>
      <c r="K49" s="336" t="s">
        <v>160</v>
      </c>
      <c r="L49" s="336" t="s">
        <v>160</v>
      </c>
      <c r="M49" s="336" t="s">
        <v>168</v>
      </c>
      <c r="N49" s="336" t="s">
        <v>170</v>
      </c>
      <c r="O49" s="336" t="s">
        <v>517</v>
      </c>
      <c r="P49" s="336" t="s">
        <v>2</v>
      </c>
      <c r="Q49" s="336" t="s">
        <v>2</v>
      </c>
      <c r="R49" s="336" t="s">
        <v>160</v>
      </c>
      <c r="S49" s="336" t="s">
        <v>160</v>
      </c>
      <c r="T49" s="336" t="s">
        <v>160</v>
      </c>
      <c r="U49" s="336" t="s">
        <v>170</v>
      </c>
      <c r="V49" s="336" t="s">
        <v>2</v>
      </c>
      <c r="W49" s="336" t="s">
        <v>2</v>
      </c>
      <c r="X49" s="336" t="s">
        <v>162</v>
      </c>
      <c r="Y49" s="336" t="s">
        <v>517</v>
      </c>
      <c r="Z49" s="336" t="s">
        <v>517</v>
      </c>
      <c r="AA49" s="336" t="s">
        <v>517</v>
      </c>
      <c r="AB49" s="336" t="s">
        <v>2</v>
      </c>
      <c r="AC49" s="336" t="s">
        <v>2</v>
      </c>
      <c r="AD49" s="336" t="s">
        <v>160</v>
      </c>
      <c r="AE49" s="336" t="s">
        <v>160</v>
      </c>
      <c r="AF49" s="336" t="s">
        <v>160</v>
      </c>
      <c r="AG49" s="336" t="s">
        <v>2</v>
      </c>
      <c r="AH49" s="336" t="s">
        <v>168</v>
      </c>
      <c r="AI49" s="336" t="s">
        <v>168</v>
      </c>
      <c r="AJ49" s="336" t="s">
        <v>518</v>
      </c>
      <c r="AK49" s="98"/>
      <c r="AL49" s="397"/>
    </row>
    <row r="50" spans="2:38" ht="44.25" thickBot="1" x14ac:dyDescent="0.3">
      <c r="B50" s="94">
        <v>34</v>
      </c>
      <c r="C50" s="478">
        <v>2698</v>
      </c>
      <c r="D50" s="332" t="s">
        <v>318</v>
      </c>
      <c r="E50" s="331" t="s">
        <v>403</v>
      </c>
      <c r="F50" s="336" t="s">
        <v>2</v>
      </c>
      <c r="G50" s="336" t="s">
        <v>167</v>
      </c>
      <c r="H50" s="336" t="s">
        <v>167</v>
      </c>
      <c r="I50" s="336" t="s">
        <v>2</v>
      </c>
      <c r="J50" s="336" t="s">
        <v>2</v>
      </c>
      <c r="K50" s="336" t="s">
        <v>160</v>
      </c>
      <c r="L50" s="336" t="s">
        <v>167</v>
      </c>
      <c r="M50" s="336" t="s">
        <v>516</v>
      </c>
      <c r="N50" s="336" t="s">
        <v>2</v>
      </c>
      <c r="O50" s="336" t="s">
        <v>2</v>
      </c>
      <c r="P50" s="336" t="s">
        <v>160</v>
      </c>
      <c r="Q50" s="336" t="s">
        <v>160</v>
      </c>
      <c r="R50" s="336" t="s">
        <v>160</v>
      </c>
      <c r="S50" s="336" t="s">
        <v>171</v>
      </c>
      <c r="T50" s="336" t="s">
        <v>171</v>
      </c>
      <c r="U50" s="336" t="s">
        <v>2</v>
      </c>
      <c r="V50" s="336" t="s">
        <v>2</v>
      </c>
      <c r="W50" s="336" t="s">
        <v>516</v>
      </c>
      <c r="X50" s="336" t="s">
        <v>517</v>
      </c>
      <c r="Y50" s="336" t="s">
        <v>517</v>
      </c>
      <c r="Z50" s="336" t="s">
        <v>2</v>
      </c>
      <c r="AA50" s="336" t="s">
        <v>2</v>
      </c>
      <c r="AB50" s="336" t="s">
        <v>162</v>
      </c>
      <c r="AC50" s="336" t="s">
        <v>162</v>
      </c>
      <c r="AD50" s="336" t="s">
        <v>162</v>
      </c>
      <c r="AE50" s="336" t="s">
        <v>171</v>
      </c>
      <c r="AF50" s="336" t="s">
        <v>2</v>
      </c>
      <c r="AG50" s="336" t="s">
        <v>2</v>
      </c>
      <c r="AH50" s="336" t="s">
        <v>160</v>
      </c>
      <c r="AI50" s="336" t="s">
        <v>167</v>
      </c>
      <c r="AJ50" s="336" t="s">
        <v>518</v>
      </c>
      <c r="AK50" s="98"/>
      <c r="AL50" s="397"/>
    </row>
    <row r="51" spans="2:38" ht="44.25" thickBot="1" x14ac:dyDescent="0.3">
      <c r="B51" s="94">
        <v>35</v>
      </c>
      <c r="C51" s="478">
        <v>22635</v>
      </c>
      <c r="D51" s="332" t="s">
        <v>319</v>
      </c>
      <c r="E51" s="331" t="s">
        <v>403</v>
      </c>
      <c r="F51" s="336" t="s">
        <v>172</v>
      </c>
      <c r="G51" s="336" t="s">
        <v>2</v>
      </c>
      <c r="H51" s="336" t="s">
        <v>2</v>
      </c>
      <c r="I51" s="336" t="s">
        <v>165</v>
      </c>
      <c r="J51" s="336" t="s">
        <v>166</v>
      </c>
      <c r="K51" s="336" t="s">
        <v>516</v>
      </c>
      <c r="L51" s="336" t="s">
        <v>517</v>
      </c>
      <c r="M51" s="336" t="s">
        <v>2</v>
      </c>
      <c r="N51" s="336" t="s">
        <v>2</v>
      </c>
      <c r="O51" s="336" t="s">
        <v>516</v>
      </c>
      <c r="P51" s="336" t="s">
        <v>517</v>
      </c>
      <c r="Q51" s="336" t="s">
        <v>2</v>
      </c>
      <c r="R51" s="336" t="s">
        <v>2</v>
      </c>
      <c r="S51" s="336" t="s">
        <v>160</v>
      </c>
      <c r="T51" s="336" t="s">
        <v>160</v>
      </c>
      <c r="U51" s="336" t="s">
        <v>165</v>
      </c>
      <c r="V51" s="336" t="s">
        <v>166</v>
      </c>
      <c r="W51" s="336" t="s">
        <v>2</v>
      </c>
      <c r="X51" s="336" t="s">
        <v>172</v>
      </c>
      <c r="Y51" s="336" t="s">
        <v>516</v>
      </c>
      <c r="Z51" s="336" t="s">
        <v>516</v>
      </c>
      <c r="AA51" s="336" t="s">
        <v>2</v>
      </c>
      <c r="AB51" s="336" t="s">
        <v>2</v>
      </c>
      <c r="AC51" s="336" t="s">
        <v>516</v>
      </c>
      <c r="AD51" s="336" t="s">
        <v>517</v>
      </c>
      <c r="AE51" s="336" t="s">
        <v>517</v>
      </c>
      <c r="AF51" s="336" t="s">
        <v>517</v>
      </c>
      <c r="AG51" s="336" t="s">
        <v>517</v>
      </c>
      <c r="AH51" s="336" t="s">
        <v>2</v>
      </c>
      <c r="AI51" s="336" t="s">
        <v>2</v>
      </c>
      <c r="AJ51" s="336" t="s">
        <v>518</v>
      </c>
      <c r="AK51" s="98"/>
      <c r="AL51" s="397"/>
    </row>
    <row r="52" spans="2:38" ht="44.25" thickBot="1" x14ac:dyDescent="0.3">
      <c r="B52" s="94">
        <v>36</v>
      </c>
      <c r="C52" s="478">
        <v>14210</v>
      </c>
      <c r="D52" s="332" t="s">
        <v>320</v>
      </c>
      <c r="E52" s="331" t="s">
        <v>403</v>
      </c>
      <c r="F52" s="336" t="s">
        <v>2</v>
      </c>
      <c r="G52" s="336" t="s">
        <v>2</v>
      </c>
      <c r="H52" s="336" t="s">
        <v>164</v>
      </c>
      <c r="I52" s="336" t="s">
        <v>165</v>
      </c>
      <c r="J52" s="336" t="s">
        <v>165</v>
      </c>
      <c r="K52" s="336" t="s">
        <v>165</v>
      </c>
      <c r="L52" s="336" t="s">
        <v>165</v>
      </c>
      <c r="M52" s="336" t="s">
        <v>2</v>
      </c>
      <c r="N52" s="336" t="s">
        <v>2</v>
      </c>
      <c r="O52" s="336" t="s">
        <v>165</v>
      </c>
      <c r="P52" s="336" t="s">
        <v>165</v>
      </c>
      <c r="Q52" s="336" t="s">
        <v>165</v>
      </c>
      <c r="R52" s="336" t="s">
        <v>165</v>
      </c>
      <c r="S52" s="336" t="s">
        <v>166</v>
      </c>
      <c r="T52" s="336" t="s">
        <v>2</v>
      </c>
      <c r="U52" s="336" t="s">
        <v>2</v>
      </c>
      <c r="V52" s="336" t="s">
        <v>165</v>
      </c>
      <c r="W52" s="336" t="s">
        <v>165</v>
      </c>
      <c r="X52" s="336" t="s">
        <v>165</v>
      </c>
      <c r="Y52" s="336" t="s">
        <v>165</v>
      </c>
      <c r="Z52" s="336" t="s">
        <v>165</v>
      </c>
      <c r="AA52" s="336" t="s">
        <v>2</v>
      </c>
      <c r="AB52" s="336" t="s">
        <v>2</v>
      </c>
      <c r="AC52" s="336" t="s">
        <v>165</v>
      </c>
      <c r="AD52" s="336" t="s">
        <v>165</v>
      </c>
      <c r="AE52" s="336" t="s">
        <v>165</v>
      </c>
      <c r="AF52" s="336" t="s">
        <v>165</v>
      </c>
      <c r="AG52" s="336" t="s">
        <v>2</v>
      </c>
      <c r="AH52" s="336" t="s">
        <v>2</v>
      </c>
      <c r="AI52" s="336" t="s">
        <v>2</v>
      </c>
      <c r="AJ52" s="336" t="s">
        <v>518</v>
      </c>
      <c r="AK52" s="98"/>
      <c r="AL52" s="397"/>
    </row>
    <row r="53" spans="2:38" ht="44.25" thickBot="1" x14ac:dyDescent="0.3">
      <c r="B53" s="94">
        <v>37</v>
      </c>
      <c r="C53" s="478">
        <v>38744</v>
      </c>
      <c r="D53" s="332" t="s">
        <v>321</v>
      </c>
      <c r="E53" s="331" t="s">
        <v>403</v>
      </c>
      <c r="F53" s="336" t="s">
        <v>168</v>
      </c>
      <c r="G53" s="336" t="s">
        <v>168</v>
      </c>
      <c r="H53" s="336" t="s">
        <v>168</v>
      </c>
      <c r="I53" s="336" t="s">
        <v>2</v>
      </c>
      <c r="J53" s="336" t="s">
        <v>2</v>
      </c>
      <c r="K53" s="336" t="s">
        <v>171</v>
      </c>
      <c r="L53" s="336" t="s">
        <v>171</v>
      </c>
      <c r="M53" s="336" t="s">
        <v>517</v>
      </c>
      <c r="N53" s="336" t="s">
        <v>517</v>
      </c>
      <c r="O53" s="336" t="s">
        <v>517</v>
      </c>
      <c r="P53" s="336" t="s">
        <v>2</v>
      </c>
      <c r="Q53" s="336" t="s">
        <v>2</v>
      </c>
      <c r="R53" s="336" t="s">
        <v>166</v>
      </c>
      <c r="S53" s="336" t="s">
        <v>166</v>
      </c>
      <c r="T53" s="336" t="s">
        <v>168</v>
      </c>
      <c r="U53" s="336" t="s">
        <v>2</v>
      </c>
      <c r="V53" s="336" t="s">
        <v>2</v>
      </c>
      <c r="W53" s="336" t="s">
        <v>171</v>
      </c>
      <c r="X53" s="336" t="s">
        <v>517</v>
      </c>
      <c r="Y53" s="336" t="s">
        <v>517</v>
      </c>
      <c r="Z53" s="336" t="s">
        <v>517</v>
      </c>
      <c r="AA53" s="336" t="s">
        <v>2</v>
      </c>
      <c r="AB53" s="336" t="s">
        <v>2</v>
      </c>
      <c r="AC53" s="336" t="s">
        <v>160</v>
      </c>
      <c r="AD53" s="336" t="s">
        <v>162</v>
      </c>
      <c r="AE53" s="336" t="s">
        <v>162</v>
      </c>
      <c r="AF53" s="336" t="s">
        <v>517</v>
      </c>
      <c r="AG53" s="336" t="s">
        <v>517</v>
      </c>
      <c r="AH53" s="336" t="s">
        <v>2</v>
      </c>
      <c r="AI53" s="336" t="s">
        <v>2</v>
      </c>
      <c r="AJ53" s="336" t="s">
        <v>518</v>
      </c>
      <c r="AK53" s="98"/>
      <c r="AL53" s="397"/>
    </row>
    <row r="54" spans="2:38" ht="44.25" thickBot="1" x14ac:dyDescent="0.3">
      <c r="B54" s="94">
        <v>38</v>
      </c>
      <c r="C54" s="478">
        <v>1498</v>
      </c>
      <c r="D54" s="332" t="s">
        <v>322</v>
      </c>
      <c r="E54" s="331" t="s">
        <v>403</v>
      </c>
      <c r="F54" s="336" t="s">
        <v>193</v>
      </c>
      <c r="G54" s="336" t="s">
        <v>519</v>
      </c>
      <c r="H54" s="336" t="s">
        <v>519</v>
      </c>
      <c r="I54" s="336" t="s">
        <v>519</v>
      </c>
      <c r="J54" s="336" t="s">
        <v>2</v>
      </c>
      <c r="K54" s="336" t="s">
        <v>2</v>
      </c>
      <c r="L54" s="336" t="s">
        <v>193</v>
      </c>
      <c r="M54" s="336" t="s">
        <v>193</v>
      </c>
      <c r="N54" s="336" t="s">
        <v>160</v>
      </c>
      <c r="O54" s="336" t="s">
        <v>2</v>
      </c>
      <c r="P54" s="336" t="s">
        <v>2</v>
      </c>
      <c r="Q54" s="336" t="s">
        <v>193</v>
      </c>
      <c r="R54" s="336" t="s">
        <v>193</v>
      </c>
      <c r="S54" s="336" t="s">
        <v>162</v>
      </c>
      <c r="T54" s="336" t="s">
        <v>167</v>
      </c>
      <c r="U54" s="336" t="s">
        <v>517</v>
      </c>
      <c r="V54" s="336" t="s">
        <v>2</v>
      </c>
      <c r="W54" s="336" t="s">
        <v>2</v>
      </c>
      <c r="X54" s="336" t="s">
        <v>164</v>
      </c>
      <c r="Y54" s="336" t="s">
        <v>164</v>
      </c>
      <c r="Z54" s="336" t="s">
        <v>519</v>
      </c>
      <c r="AA54" s="336" t="s">
        <v>519</v>
      </c>
      <c r="AB54" s="336" t="s">
        <v>2</v>
      </c>
      <c r="AC54" s="336" t="s">
        <v>2</v>
      </c>
      <c r="AD54" s="336" t="s">
        <v>519</v>
      </c>
      <c r="AE54" s="336" t="s">
        <v>519</v>
      </c>
      <c r="AF54" s="336" t="s">
        <v>519</v>
      </c>
      <c r="AG54" s="336" t="s">
        <v>2</v>
      </c>
      <c r="AH54" s="336" t="s">
        <v>2</v>
      </c>
      <c r="AI54" s="336" t="s">
        <v>7</v>
      </c>
      <c r="AJ54" s="336" t="s">
        <v>518</v>
      </c>
      <c r="AK54" s="98"/>
      <c r="AL54" s="397"/>
    </row>
    <row r="55" spans="2:38" ht="44.25" thickBot="1" x14ac:dyDescent="0.3">
      <c r="B55" s="94">
        <v>39</v>
      </c>
      <c r="C55" s="478">
        <v>890</v>
      </c>
      <c r="D55" s="332" t="s">
        <v>325</v>
      </c>
      <c r="E55" s="331" t="s">
        <v>403</v>
      </c>
      <c r="F55" s="336" t="s">
        <v>166</v>
      </c>
      <c r="G55" s="336" t="s">
        <v>166</v>
      </c>
      <c r="H55" s="336" t="s">
        <v>166</v>
      </c>
      <c r="I55" s="336" t="s">
        <v>2</v>
      </c>
      <c r="J55" s="336" t="s">
        <v>517</v>
      </c>
      <c r="K55" s="336" t="s">
        <v>517</v>
      </c>
      <c r="L55" s="336" t="s">
        <v>517</v>
      </c>
      <c r="M55" s="336" t="s">
        <v>2</v>
      </c>
      <c r="N55" s="336" t="s">
        <v>2</v>
      </c>
      <c r="O55" s="336" t="s">
        <v>193</v>
      </c>
      <c r="P55" s="336" t="s">
        <v>193</v>
      </c>
      <c r="Q55" s="336" t="s">
        <v>161</v>
      </c>
      <c r="R55" s="336" t="s">
        <v>2</v>
      </c>
      <c r="S55" s="336" t="s">
        <v>171</v>
      </c>
      <c r="T55" s="336" t="s">
        <v>171</v>
      </c>
      <c r="U55" s="336" t="s">
        <v>2</v>
      </c>
      <c r="V55" s="336" t="s">
        <v>2</v>
      </c>
      <c r="W55" s="336" t="s">
        <v>193</v>
      </c>
      <c r="X55" s="336" t="s">
        <v>193</v>
      </c>
      <c r="Y55" s="336" t="s">
        <v>162</v>
      </c>
      <c r="Z55" s="336" t="s">
        <v>2</v>
      </c>
      <c r="AA55" s="336" t="s">
        <v>2</v>
      </c>
      <c r="AB55" s="336" t="s">
        <v>7</v>
      </c>
      <c r="AC55" s="336" t="s">
        <v>7</v>
      </c>
      <c r="AD55" s="336" t="s">
        <v>7</v>
      </c>
      <c r="AE55" s="336" t="s">
        <v>7</v>
      </c>
      <c r="AF55" s="336" t="s">
        <v>7</v>
      </c>
      <c r="AG55" s="336" t="s">
        <v>2</v>
      </c>
      <c r="AH55" s="336" t="s">
        <v>2</v>
      </c>
      <c r="AI55" s="336" t="s">
        <v>193</v>
      </c>
      <c r="AJ55" s="336" t="s">
        <v>518</v>
      </c>
      <c r="AK55" s="98"/>
      <c r="AL55" s="397"/>
    </row>
    <row r="56" spans="2:38" ht="44.25" thickBot="1" x14ac:dyDescent="0.3">
      <c r="B56" s="94">
        <v>40</v>
      </c>
      <c r="C56" s="478">
        <v>49545</v>
      </c>
      <c r="D56" s="332" t="s">
        <v>326</v>
      </c>
      <c r="E56" s="331" t="s">
        <v>403</v>
      </c>
      <c r="F56" s="336" t="s">
        <v>2</v>
      </c>
      <c r="G56" s="336" t="s">
        <v>524</v>
      </c>
      <c r="H56" s="336" t="s">
        <v>524</v>
      </c>
      <c r="I56" s="336" t="s">
        <v>2</v>
      </c>
      <c r="J56" s="336" t="s">
        <v>2</v>
      </c>
      <c r="K56" s="336" t="s">
        <v>162</v>
      </c>
      <c r="L56" s="336" t="s">
        <v>164</v>
      </c>
      <c r="M56" s="336" t="s">
        <v>516</v>
      </c>
      <c r="N56" s="336" t="s">
        <v>516</v>
      </c>
      <c r="O56" s="336" t="s">
        <v>2</v>
      </c>
      <c r="P56" s="336" t="s">
        <v>2</v>
      </c>
      <c r="Q56" s="336" t="s">
        <v>160</v>
      </c>
      <c r="R56" s="336" t="s">
        <v>165</v>
      </c>
      <c r="S56" s="336" t="s">
        <v>165</v>
      </c>
      <c r="T56" s="336" t="s">
        <v>165</v>
      </c>
      <c r="U56" s="336" t="s">
        <v>2</v>
      </c>
      <c r="V56" s="336" t="s">
        <v>171</v>
      </c>
      <c r="W56" s="336" t="s">
        <v>517</v>
      </c>
      <c r="X56" s="336" t="s">
        <v>517</v>
      </c>
      <c r="Y56" s="336" t="s">
        <v>2</v>
      </c>
      <c r="Z56" s="336" t="s">
        <v>2</v>
      </c>
      <c r="AA56" s="336" t="s">
        <v>160</v>
      </c>
      <c r="AB56" s="336" t="s">
        <v>162</v>
      </c>
      <c r="AC56" s="336" t="s">
        <v>162</v>
      </c>
      <c r="AD56" s="336" t="s">
        <v>166</v>
      </c>
      <c r="AE56" s="336" t="s">
        <v>516</v>
      </c>
      <c r="AF56" s="336" t="s">
        <v>2</v>
      </c>
      <c r="AG56" s="336" t="s">
        <v>2</v>
      </c>
      <c r="AH56" s="336" t="s">
        <v>163</v>
      </c>
      <c r="AI56" s="336" t="s">
        <v>169</v>
      </c>
      <c r="AJ56" s="336" t="s">
        <v>518</v>
      </c>
      <c r="AK56" s="98"/>
      <c r="AL56" s="397"/>
    </row>
    <row r="57" spans="2:38" ht="44.25" thickBot="1" x14ac:dyDescent="0.3">
      <c r="B57" s="94">
        <v>41</v>
      </c>
      <c r="C57" s="478">
        <v>11946</v>
      </c>
      <c r="D57" s="332" t="s">
        <v>327</v>
      </c>
      <c r="E57" s="331" t="s">
        <v>403</v>
      </c>
      <c r="F57" s="336" t="s">
        <v>2</v>
      </c>
      <c r="G57" s="336" t="s">
        <v>2</v>
      </c>
      <c r="H57" s="336" t="s">
        <v>525</v>
      </c>
      <c r="I57" s="336" t="s">
        <v>525</v>
      </c>
      <c r="J57" s="336" t="s">
        <v>526</v>
      </c>
      <c r="K57" s="336" t="s">
        <v>526</v>
      </c>
      <c r="L57" s="336" t="s">
        <v>527</v>
      </c>
      <c r="M57" s="336" t="s">
        <v>2</v>
      </c>
      <c r="N57" s="336" t="s">
        <v>2</v>
      </c>
      <c r="O57" s="336" t="s">
        <v>525</v>
      </c>
      <c r="P57" s="336" t="s">
        <v>2</v>
      </c>
      <c r="Q57" s="336" t="s">
        <v>528</v>
      </c>
      <c r="R57" s="336" t="s">
        <v>526</v>
      </c>
      <c r="S57" s="336" t="s">
        <v>2</v>
      </c>
      <c r="T57" s="336" t="s">
        <v>2</v>
      </c>
      <c r="U57" s="336" t="s">
        <v>2</v>
      </c>
      <c r="V57" s="336" t="s">
        <v>529</v>
      </c>
      <c r="W57" s="336" t="s">
        <v>525</v>
      </c>
      <c r="X57" s="336" t="s">
        <v>526</v>
      </c>
      <c r="Y57" s="336" t="s">
        <v>526</v>
      </c>
      <c r="Z57" s="336" t="s">
        <v>163</v>
      </c>
      <c r="AA57" s="336" t="s">
        <v>2</v>
      </c>
      <c r="AB57" s="336" t="s">
        <v>2</v>
      </c>
      <c r="AC57" s="336" t="s">
        <v>529</v>
      </c>
      <c r="AD57" s="336" t="s">
        <v>529</v>
      </c>
      <c r="AE57" s="336" t="s">
        <v>530</v>
      </c>
      <c r="AF57" s="336" t="s">
        <v>526</v>
      </c>
      <c r="AG57" s="336" t="s">
        <v>2</v>
      </c>
      <c r="AH57" s="336" t="s">
        <v>2</v>
      </c>
      <c r="AI57" s="336" t="s">
        <v>7</v>
      </c>
      <c r="AJ57" s="336" t="s">
        <v>518</v>
      </c>
      <c r="AK57" s="98"/>
      <c r="AL57" s="397"/>
    </row>
    <row r="58" spans="2:38" ht="44.25" thickBot="1" x14ac:dyDescent="0.3">
      <c r="B58" s="94">
        <v>42</v>
      </c>
      <c r="C58" s="478">
        <v>49670</v>
      </c>
      <c r="D58" s="332" t="s">
        <v>464</v>
      </c>
      <c r="E58" s="331" t="s">
        <v>403</v>
      </c>
      <c r="F58" s="336" t="s">
        <v>160</v>
      </c>
      <c r="G58" s="336" t="s">
        <v>168</v>
      </c>
      <c r="H58" s="336" t="s">
        <v>168</v>
      </c>
      <c r="I58" s="336" t="s">
        <v>171</v>
      </c>
      <c r="J58" s="336" t="s">
        <v>2</v>
      </c>
      <c r="K58" s="336" t="s">
        <v>2</v>
      </c>
      <c r="L58" s="336" t="s">
        <v>160</v>
      </c>
      <c r="M58" s="336" t="s">
        <v>160</v>
      </c>
      <c r="N58" s="336" t="s">
        <v>167</v>
      </c>
      <c r="O58" s="336" t="s">
        <v>517</v>
      </c>
      <c r="P58" s="336" t="s">
        <v>517</v>
      </c>
      <c r="Q58" s="336" t="s">
        <v>2</v>
      </c>
      <c r="R58" s="336" t="s">
        <v>2</v>
      </c>
      <c r="S58" s="336" t="s">
        <v>161</v>
      </c>
      <c r="T58" s="336" t="s">
        <v>162</v>
      </c>
      <c r="U58" s="336" t="s">
        <v>517</v>
      </c>
      <c r="V58" s="336" t="s">
        <v>517</v>
      </c>
      <c r="W58" s="336" t="s">
        <v>2</v>
      </c>
      <c r="X58" s="336" t="s">
        <v>2</v>
      </c>
      <c r="Y58" s="336" t="s">
        <v>160</v>
      </c>
      <c r="Z58" s="336" t="s">
        <v>164</v>
      </c>
      <c r="AA58" s="336" t="s">
        <v>168</v>
      </c>
      <c r="AB58" s="336" t="s">
        <v>517</v>
      </c>
      <c r="AC58" s="336" t="s">
        <v>517</v>
      </c>
      <c r="AD58" s="336" t="s">
        <v>2</v>
      </c>
      <c r="AE58" s="336" t="s">
        <v>2</v>
      </c>
      <c r="AF58" s="336" t="s">
        <v>171</v>
      </c>
      <c r="AG58" s="336" t="s">
        <v>517</v>
      </c>
      <c r="AH58" s="336" t="s">
        <v>517</v>
      </c>
      <c r="AI58" s="336" t="s">
        <v>2</v>
      </c>
      <c r="AJ58" s="336" t="s">
        <v>518</v>
      </c>
      <c r="AK58" s="98"/>
      <c r="AL58" s="397"/>
    </row>
    <row r="59" spans="2:38" ht="44.25" thickBot="1" x14ac:dyDescent="0.3">
      <c r="B59" s="94">
        <v>43</v>
      </c>
      <c r="C59" s="478">
        <v>5161</v>
      </c>
      <c r="D59" s="332" t="s">
        <v>331</v>
      </c>
      <c r="E59" s="331" t="s">
        <v>403</v>
      </c>
      <c r="F59" s="336" t="s">
        <v>531</v>
      </c>
      <c r="G59" s="336" t="s">
        <v>2</v>
      </c>
      <c r="H59" s="336" t="s">
        <v>2</v>
      </c>
      <c r="I59" s="336" t="s">
        <v>2</v>
      </c>
      <c r="J59" s="336" t="s">
        <v>2</v>
      </c>
      <c r="K59" s="336" t="s">
        <v>531</v>
      </c>
      <c r="L59" s="336" t="s">
        <v>532</v>
      </c>
      <c r="M59" s="336" t="s">
        <v>532</v>
      </c>
      <c r="N59" s="336" t="s">
        <v>2</v>
      </c>
      <c r="O59" s="336" t="s">
        <v>2</v>
      </c>
      <c r="P59" s="336" t="s">
        <v>2</v>
      </c>
      <c r="Q59" s="336" t="s">
        <v>2</v>
      </c>
      <c r="R59" s="336" t="s">
        <v>533</v>
      </c>
      <c r="S59" s="336" t="s">
        <v>516</v>
      </c>
      <c r="T59" s="336" t="s">
        <v>534</v>
      </c>
      <c r="U59" s="336" t="s">
        <v>2</v>
      </c>
      <c r="V59" s="336" t="s">
        <v>2</v>
      </c>
      <c r="W59" s="336" t="s">
        <v>2</v>
      </c>
      <c r="X59" s="336" t="s">
        <v>2</v>
      </c>
      <c r="Y59" s="336" t="s">
        <v>535</v>
      </c>
      <c r="Z59" s="336" t="s">
        <v>535</v>
      </c>
      <c r="AA59" s="336" t="s">
        <v>531</v>
      </c>
      <c r="AB59" s="336" t="s">
        <v>2</v>
      </c>
      <c r="AC59" s="336" t="s">
        <v>2</v>
      </c>
      <c r="AD59" s="336" t="s">
        <v>2</v>
      </c>
      <c r="AE59" s="336" t="s">
        <v>2</v>
      </c>
      <c r="AF59" s="336" t="s">
        <v>536</v>
      </c>
      <c r="AG59" s="336" t="s">
        <v>531</v>
      </c>
      <c r="AH59" s="336" t="s">
        <v>531</v>
      </c>
      <c r="AI59" s="336" t="s">
        <v>2</v>
      </c>
      <c r="AJ59" s="336" t="s">
        <v>518</v>
      </c>
      <c r="AK59" s="98"/>
      <c r="AL59" s="397"/>
    </row>
    <row r="60" spans="2:38" ht="44.25" thickBot="1" x14ac:dyDescent="0.3">
      <c r="B60" s="94">
        <v>44</v>
      </c>
      <c r="C60" s="478">
        <v>50227</v>
      </c>
      <c r="D60" s="332" t="s">
        <v>334</v>
      </c>
      <c r="E60" s="331" t="s">
        <v>403</v>
      </c>
      <c r="F60" s="336" t="s">
        <v>537</v>
      </c>
      <c r="G60" s="336" t="s">
        <v>2</v>
      </c>
      <c r="H60" s="336" t="s">
        <v>2</v>
      </c>
      <c r="I60" s="336" t="s">
        <v>164</v>
      </c>
      <c r="J60" s="336" t="s">
        <v>164</v>
      </c>
      <c r="K60" s="336" t="s">
        <v>171</v>
      </c>
      <c r="L60" s="336" t="s">
        <v>517</v>
      </c>
      <c r="M60" s="336" t="s">
        <v>2</v>
      </c>
      <c r="N60" s="336" t="s">
        <v>2</v>
      </c>
      <c r="O60" s="336" t="s">
        <v>169</v>
      </c>
      <c r="P60" s="336" t="s">
        <v>169</v>
      </c>
      <c r="Q60" s="336" t="s">
        <v>517</v>
      </c>
      <c r="R60" s="336" t="s">
        <v>517</v>
      </c>
      <c r="S60" s="336" t="s">
        <v>2</v>
      </c>
      <c r="T60" s="336" t="s">
        <v>2</v>
      </c>
      <c r="U60" s="336" t="s">
        <v>162</v>
      </c>
      <c r="V60" s="336" t="s">
        <v>162</v>
      </c>
      <c r="W60" s="336" t="s">
        <v>162</v>
      </c>
      <c r="X60" s="336" t="s">
        <v>162</v>
      </c>
      <c r="Y60" s="336" t="s">
        <v>2</v>
      </c>
      <c r="Z60" s="336" t="s">
        <v>170</v>
      </c>
      <c r="AA60" s="336" t="s">
        <v>170</v>
      </c>
      <c r="AB60" s="336" t="s">
        <v>516</v>
      </c>
      <c r="AC60" s="336" t="s">
        <v>517</v>
      </c>
      <c r="AD60" s="336" t="s">
        <v>517</v>
      </c>
      <c r="AE60" s="336" t="s">
        <v>2</v>
      </c>
      <c r="AF60" s="336" t="s">
        <v>2</v>
      </c>
      <c r="AG60" s="336" t="s">
        <v>164</v>
      </c>
      <c r="AH60" s="336" t="s">
        <v>164</v>
      </c>
      <c r="AI60" s="336" t="s">
        <v>168</v>
      </c>
      <c r="AJ60" s="336" t="s">
        <v>518</v>
      </c>
      <c r="AK60" s="98"/>
      <c r="AL60" s="397"/>
    </row>
    <row r="61" spans="2:38" ht="44.25" thickBot="1" x14ac:dyDescent="0.3">
      <c r="B61" s="94">
        <v>45</v>
      </c>
      <c r="C61" s="478">
        <v>42930</v>
      </c>
      <c r="D61" s="332" t="s">
        <v>473</v>
      </c>
      <c r="E61" s="331" t="s">
        <v>403</v>
      </c>
      <c r="F61" s="336" t="s">
        <v>165</v>
      </c>
      <c r="G61" s="336" t="s">
        <v>165</v>
      </c>
      <c r="H61" s="336" t="s">
        <v>171</v>
      </c>
      <c r="I61" s="336" t="s">
        <v>2</v>
      </c>
      <c r="J61" s="336" t="s">
        <v>517</v>
      </c>
      <c r="K61" s="336" t="s">
        <v>517</v>
      </c>
      <c r="L61" s="336" t="s">
        <v>2</v>
      </c>
      <c r="M61" s="336" t="s">
        <v>2</v>
      </c>
      <c r="N61" s="336" t="s">
        <v>160</v>
      </c>
      <c r="O61" s="336" t="s">
        <v>160</v>
      </c>
      <c r="P61" s="336" t="s">
        <v>160</v>
      </c>
      <c r="Q61" s="336" t="s">
        <v>160</v>
      </c>
      <c r="R61" s="336" t="s">
        <v>2</v>
      </c>
      <c r="S61" s="336" t="s">
        <v>167</v>
      </c>
      <c r="T61" s="336" t="s">
        <v>516</v>
      </c>
      <c r="U61" s="336" t="s">
        <v>517</v>
      </c>
      <c r="V61" s="336" t="s">
        <v>2</v>
      </c>
      <c r="W61" s="336" t="s">
        <v>2</v>
      </c>
      <c r="X61" s="336" t="s">
        <v>160</v>
      </c>
      <c r="Y61" s="336" t="s">
        <v>160</v>
      </c>
      <c r="Z61" s="336" t="s">
        <v>2</v>
      </c>
      <c r="AA61" s="336" t="s">
        <v>2</v>
      </c>
      <c r="AB61" s="336" t="s">
        <v>7</v>
      </c>
      <c r="AC61" s="336" t="s">
        <v>7</v>
      </c>
      <c r="AD61" s="336" t="s">
        <v>7</v>
      </c>
      <c r="AE61" s="336" t="s">
        <v>7</v>
      </c>
      <c r="AF61" s="336" t="s">
        <v>7</v>
      </c>
      <c r="AG61" s="336" t="s">
        <v>2</v>
      </c>
      <c r="AH61" s="336" t="s">
        <v>2</v>
      </c>
      <c r="AI61" s="336" t="s">
        <v>516</v>
      </c>
      <c r="AJ61" s="336" t="s">
        <v>518</v>
      </c>
      <c r="AK61" s="98"/>
      <c r="AL61" s="397"/>
    </row>
    <row r="62" spans="2:38" ht="44.25" thickBot="1" x14ac:dyDescent="0.3">
      <c r="B62" s="94">
        <v>46</v>
      </c>
      <c r="C62" s="478">
        <v>7285</v>
      </c>
      <c r="D62" s="332" t="s">
        <v>333</v>
      </c>
      <c r="E62" s="331" t="s">
        <v>403</v>
      </c>
      <c r="F62" s="336" t="s">
        <v>538</v>
      </c>
      <c r="G62" s="336" t="s">
        <v>539</v>
      </c>
      <c r="H62" s="336" t="s">
        <v>539</v>
      </c>
      <c r="I62" s="336" t="s">
        <v>2</v>
      </c>
      <c r="J62" s="336" t="s">
        <v>2</v>
      </c>
      <c r="K62" s="336" t="s">
        <v>2</v>
      </c>
      <c r="L62" s="336" t="s">
        <v>538</v>
      </c>
      <c r="M62" s="336" t="s">
        <v>538</v>
      </c>
      <c r="N62" s="336" t="s">
        <v>539</v>
      </c>
      <c r="O62" s="336" t="s">
        <v>539</v>
      </c>
      <c r="P62" s="336" t="s">
        <v>539</v>
      </c>
      <c r="Q62" s="336" t="s">
        <v>2</v>
      </c>
      <c r="R62" s="336" t="s">
        <v>2</v>
      </c>
      <c r="S62" s="336" t="s">
        <v>540</v>
      </c>
      <c r="T62" s="336" t="s">
        <v>540</v>
      </c>
      <c r="U62" s="336" t="s">
        <v>539</v>
      </c>
      <c r="V62" s="336" t="s">
        <v>539</v>
      </c>
      <c r="W62" s="336" t="s">
        <v>539</v>
      </c>
      <c r="X62" s="336" t="s">
        <v>2</v>
      </c>
      <c r="Y62" s="336" t="s">
        <v>2</v>
      </c>
      <c r="Z62" s="336" t="s">
        <v>521</v>
      </c>
      <c r="AA62" s="336" t="s">
        <v>521</v>
      </c>
      <c r="AB62" s="336" t="s">
        <v>539</v>
      </c>
      <c r="AC62" s="336" t="s">
        <v>539</v>
      </c>
      <c r="AD62" s="336" t="s">
        <v>539</v>
      </c>
      <c r="AE62" s="336" t="s">
        <v>2</v>
      </c>
      <c r="AF62" s="336" t="s">
        <v>2</v>
      </c>
      <c r="AG62" s="336" t="s">
        <v>160</v>
      </c>
      <c r="AH62" s="336" t="s">
        <v>521</v>
      </c>
      <c r="AI62" s="336" t="s">
        <v>539</v>
      </c>
      <c r="AJ62" s="336" t="s">
        <v>518</v>
      </c>
      <c r="AK62" s="98"/>
      <c r="AL62" s="397"/>
    </row>
    <row r="63" spans="2:38" ht="44.25" thickBot="1" x14ac:dyDescent="0.3">
      <c r="B63" s="94">
        <v>47</v>
      </c>
      <c r="C63" s="478">
        <v>50220</v>
      </c>
      <c r="D63" s="332" t="s">
        <v>336</v>
      </c>
      <c r="E63" s="331" t="s">
        <v>403</v>
      </c>
      <c r="F63" s="336" t="s">
        <v>517</v>
      </c>
      <c r="G63" s="336" t="s">
        <v>2</v>
      </c>
      <c r="H63" s="336" t="s">
        <v>2</v>
      </c>
      <c r="I63" s="336" t="s">
        <v>162</v>
      </c>
      <c r="J63" s="336" t="s">
        <v>165</v>
      </c>
      <c r="K63" s="336" t="s">
        <v>2</v>
      </c>
      <c r="L63" s="336" t="s">
        <v>171</v>
      </c>
      <c r="M63" s="336" t="s">
        <v>171</v>
      </c>
      <c r="N63" s="336" t="s">
        <v>541</v>
      </c>
      <c r="O63" s="336" t="s">
        <v>2</v>
      </c>
      <c r="P63" s="336" t="s">
        <v>2</v>
      </c>
      <c r="Q63" s="336" t="s">
        <v>162</v>
      </c>
      <c r="R63" s="336" t="s">
        <v>162</v>
      </c>
      <c r="S63" s="336" t="s">
        <v>166</v>
      </c>
      <c r="T63" s="336" t="s">
        <v>168</v>
      </c>
      <c r="U63" s="336" t="s">
        <v>542</v>
      </c>
      <c r="V63" s="336" t="s">
        <v>2</v>
      </c>
      <c r="W63" s="336" t="s">
        <v>2</v>
      </c>
      <c r="X63" s="336" t="s">
        <v>165</v>
      </c>
      <c r="Y63" s="336" t="s">
        <v>171</v>
      </c>
      <c r="Z63" s="336" t="s">
        <v>173</v>
      </c>
      <c r="AA63" s="336" t="s">
        <v>173</v>
      </c>
      <c r="AB63" s="336" t="s">
        <v>543</v>
      </c>
      <c r="AC63" s="336" t="s">
        <v>2</v>
      </c>
      <c r="AD63" s="336" t="s">
        <v>2</v>
      </c>
      <c r="AE63" s="336" t="s">
        <v>2</v>
      </c>
      <c r="AF63" s="336" t="s">
        <v>169</v>
      </c>
      <c r="AG63" s="336" t="s">
        <v>170</v>
      </c>
      <c r="AH63" s="336" t="s">
        <v>170</v>
      </c>
      <c r="AI63" s="336" t="s">
        <v>544</v>
      </c>
      <c r="AJ63" s="336" t="s">
        <v>518</v>
      </c>
      <c r="AK63" s="98"/>
      <c r="AL63" s="397"/>
    </row>
    <row r="64" spans="2:38" ht="44.25" thickBot="1" x14ac:dyDescent="0.3">
      <c r="B64" s="94">
        <v>48</v>
      </c>
      <c r="C64" s="478">
        <v>1033</v>
      </c>
      <c r="D64" s="332" t="s">
        <v>337</v>
      </c>
      <c r="E64" s="331" t="s">
        <v>403</v>
      </c>
      <c r="F64" s="336" t="s">
        <v>535</v>
      </c>
      <c r="G64" s="336" t="s">
        <v>2</v>
      </c>
      <c r="H64" s="336" t="s">
        <v>2</v>
      </c>
      <c r="I64" s="336" t="s">
        <v>2</v>
      </c>
      <c r="J64" s="336" t="s">
        <v>2</v>
      </c>
      <c r="K64" s="336" t="s">
        <v>164</v>
      </c>
      <c r="L64" s="336" t="s">
        <v>2</v>
      </c>
      <c r="M64" s="336" t="s">
        <v>170</v>
      </c>
      <c r="N64" s="336" t="s">
        <v>2</v>
      </c>
      <c r="O64" s="336" t="s">
        <v>516</v>
      </c>
      <c r="P64" s="336" t="s">
        <v>2</v>
      </c>
      <c r="Q64" s="336" t="s">
        <v>2</v>
      </c>
      <c r="R64" s="336" t="s">
        <v>164</v>
      </c>
      <c r="S64" s="336" t="s">
        <v>2</v>
      </c>
      <c r="T64" s="336" t="s">
        <v>170</v>
      </c>
      <c r="U64" s="336" t="s">
        <v>2</v>
      </c>
      <c r="V64" s="336" t="s">
        <v>517</v>
      </c>
      <c r="W64" s="336" t="s">
        <v>2</v>
      </c>
      <c r="X64" s="336" t="s">
        <v>2</v>
      </c>
      <c r="Y64" s="336" t="s">
        <v>162</v>
      </c>
      <c r="Z64" s="336" t="s">
        <v>2</v>
      </c>
      <c r="AA64" s="336" t="s">
        <v>171</v>
      </c>
      <c r="AB64" s="336" t="s">
        <v>2</v>
      </c>
      <c r="AC64" s="336" t="s">
        <v>2</v>
      </c>
      <c r="AD64" s="336" t="s">
        <v>2</v>
      </c>
      <c r="AE64" s="336" t="s">
        <v>2</v>
      </c>
      <c r="AF64" s="336" t="s">
        <v>168</v>
      </c>
      <c r="AG64" s="336" t="s">
        <v>2</v>
      </c>
      <c r="AH64" s="336" t="s">
        <v>174</v>
      </c>
      <c r="AI64" s="336" t="s">
        <v>2</v>
      </c>
      <c r="AJ64" s="336" t="s">
        <v>518</v>
      </c>
      <c r="AK64" s="98"/>
      <c r="AL64" s="397"/>
    </row>
    <row r="65" spans="2:38" ht="44.25" thickBot="1" x14ac:dyDescent="0.3">
      <c r="B65" s="94">
        <v>49</v>
      </c>
      <c r="C65" s="478">
        <v>21704</v>
      </c>
      <c r="D65" s="332" t="s">
        <v>338</v>
      </c>
      <c r="E65" s="331" t="s">
        <v>403</v>
      </c>
      <c r="F65" s="336" t="s">
        <v>170</v>
      </c>
      <c r="G65" s="336" t="s">
        <v>170</v>
      </c>
      <c r="H65" s="336" t="s">
        <v>517</v>
      </c>
      <c r="I65" s="336" t="s">
        <v>517</v>
      </c>
      <c r="J65" s="336" t="s">
        <v>2</v>
      </c>
      <c r="K65" s="336" t="s">
        <v>2</v>
      </c>
      <c r="L65" s="336" t="s">
        <v>160</v>
      </c>
      <c r="M65" s="336" t="s">
        <v>160</v>
      </c>
      <c r="N65" s="336" t="s">
        <v>160</v>
      </c>
      <c r="O65" s="336" t="s">
        <v>545</v>
      </c>
      <c r="P65" s="336" t="s">
        <v>2</v>
      </c>
      <c r="Q65" s="336" t="s">
        <v>2</v>
      </c>
      <c r="R65" s="336" t="s">
        <v>160</v>
      </c>
      <c r="S65" s="336" t="s">
        <v>160</v>
      </c>
      <c r="T65" s="336" t="s">
        <v>167</v>
      </c>
      <c r="U65" s="336" t="s">
        <v>174</v>
      </c>
      <c r="V65" s="336" t="s">
        <v>2</v>
      </c>
      <c r="W65" s="336" t="s">
        <v>2</v>
      </c>
      <c r="X65" s="336" t="s">
        <v>516</v>
      </c>
      <c r="Y65" s="336" t="s">
        <v>517</v>
      </c>
      <c r="Z65" s="336" t="s">
        <v>517</v>
      </c>
      <c r="AA65" s="336" t="s">
        <v>517</v>
      </c>
      <c r="AB65" s="336" t="s">
        <v>2</v>
      </c>
      <c r="AC65" s="336" t="s">
        <v>2</v>
      </c>
      <c r="AD65" s="336" t="s">
        <v>162</v>
      </c>
      <c r="AE65" s="336" t="s">
        <v>162</v>
      </c>
      <c r="AF65" s="336" t="s">
        <v>517</v>
      </c>
      <c r="AG65" s="336" t="s">
        <v>517</v>
      </c>
      <c r="AH65" s="336" t="s">
        <v>2</v>
      </c>
      <c r="AI65" s="336" t="s">
        <v>2</v>
      </c>
      <c r="AJ65" s="336" t="s">
        <v>518</v>
      </c>
      <c r="AK65" s="98"/>
      <c r="AL65" s="397"/>
    </row>
    <row r="66" spans="2:38" ht="44.25" thickBot="1" x14ac:dyDescent="0.3">
      <c r="B66" s="94">
        <v>50</v>
      </c>
      <c r="C66" s="478">
        <v>34918</v>
      </c>
      <c r="D66" s="332" t="s">
        <v>339</v>
      </c>
      <c r="E66" s="331" t="s">
        <v>403</v>
      </c>
      <c r="F66" s="336" t="s">
        <v>517</v>
      </c>
      <c r="G66" s="336" t="s">
        <v>517</v>
      </c>
      <c r="H66" s="336" t="s">
        <v>517</v>
      </c>
      <c r="I66" s="336" t="s">
        <v>2</v>
      </c>
      <c r="J66" s="336" t="s">
        <v>2</v>
      </c>
      <c r="K66" s="336" t="s">
        <v>160</v>
      </c>
      <c r="L66" s="336" t="s">
        <v>160</v>
      </c>
      <c r="M66" s="336" t="s">
        <v>160</v>
      </c>
      <c r="N66" s="336" t="s">
        <v>160</v>
      </c>
      <c r="O66" s="336" t="s">
        <v>162</v>
      </c>
      <c r="P66" s="336" t="s">
        <v>2</v>
      </c>
      <c r="Q66" s="336" t="s">
        <v>2</v>
      </c>
      <c r="R66" s="336" t="s">
        <v>160</v>
      </c>
      <c r="S66" s="336" t="s">
        <v>516</v>
      </c>
      <c r="T66" s="336" t="s">
        <v>516</v>
      </c>
      <c r="U66" s="336" t="s">
        <v>2</v>
      </c>
      <c r="V66" s="336" t="s">
        <v>2</v>
      </c>
      <c r="W66" s="336" t="s">
        <v>166</v>
      </c>
      <c r="X66" s="336" t="s">
        <v>167</v>
      </c>
      <c r="Y66" s="336" t="s">
        <v>167</v>
      </c>
      <c r="Z66" s="336" t="s">
        <v>517</v>
      </c>
      <c r="AA66" s="336" t="s">
        <v>517</v>
      </c>
      <c r="AB66" s="336" t="s">
        <v>2</v>
      </c>
      <c r="AC66" s="336" t="s">
        <v>2</v>
      </c>
      <c r="AD66" s="336" t="s">
        <v>160</v>
      </c>
      <c r="AE66" s="336" t="s">
        <v>160</v>
      </c>
      <c r="AF66" s="336" t="s">
        <v>160</v>
      </c>
      <c r="AG66" s="336" t="s">
        <v>2</v>
      </c>
      <c r="AH66" s="336" t="s">
        <v>2</v>
      </c>
      <c r="AI66" s="336" t="s">
        <v>163</v>
      </c>
      <c r="AJ66" s="336" t="s">
        <v>518</v>
      </c>
      <c r="AK66" s="98"/>
      <c r="AL66" s="397"/>
    </row>
    <row r="67" spans="2:38" ht="44.25" thickBot="1" x14ac:dyDescent="0.3">
      <c r="B67" s="94">
        <v>51</v>
      </c>
      <c r="C67" s="478">
        <v>23991</v>
      </c>
      <c r="D67" s="332" t="s">
        <v>340</v>
      </c>
      <c r="E67" s="331" t="s">
        <v>403</v>
      </c>
      <c r="F67" s="336" t="s">
        <v>534</v>
      </c>
      <c r="G67" s="336" t="s">
        <v>2</v>
      </c>
      <c r="H67" s="336" t="s">
        <v>2</v>
      </c>
      <c r="I67" s="336" t="s">
        <v>2</v>
      </c>
      <c r="J67" s="336" t="s">
        <v>2</v>
      </c>
      <c r="K67" s="336" t="s">
        <v>546</v>
      </c>
      <c r="L67" s="336" t="s">
        <v>532</v>
      </c>
      <c r="M67" s="336" t="s">
        <v>532</v>
      </c>
      <c r="N67" s="336" t="s">
        <v>2</v>
      </c>
      <c r="O67" s="336" t="s">
        <v>2</v>
      </c>
      <c r="P67" s="336" t="s">
        <v>2</v>
      </c>
      <c r="Q67" s="336" t="s">
        <v>2</v>
      </c>
      <c r="R67" s="336" t="s">
        <v>546</v>
      </c>
      <c r="S67" s="336" t="s">
        <v>531</v>
      </c>
      <c r="T67" s="336" t="s">
        <v>534</v>
      </c>
      <c r="U67" s="336" t="s">
        <v>2</v>
      </c>
      <c r="V67" s="336" t="s">
        <v>2</v>
      </c>
      <c r="W67" s="336" t="s">
        <v>2</v>
      </c>
      <c r="X67" s="336" t="s">
        <v>2</v>
      </c>
      <c r="Y67" s="336" t="s">
        <v>546</v>
      </c>
      <c r="Z67" s="336" t="s">
        <v>532</v>
      </c>
      <c r="AA67" s="336" t="s">
        <v>533</v>
      </c>
      <c r="AB67" s="336" t="s">
        <v>2</v>
      </c>
      <c r="AC67" s="336" t="s">
        <v>2</v>
      </c>
      <c r="AD67" s="336" t="s">
        <v>2</v>
      </c>
      <c r="AE67" s="336" t="s">
        <v>2</v>
      </c>
      <c r="AF67" s="336" t="s">
        <v>546</v>
      </c>
      <c r="AG67" s="336" t="s">
        <v>531</v>
      </c>
      <c r="AH67" s="336" t="s">
        <v>533</v>
      </c>
      <c r="AI67" s="336" t="s">
        <v>2</v>
      </c>
      <c r="AJ67" s="336" t="s">
        <v>518</v>
      </c>
      <c r="AK67" s="98"/>
      <c r="AL67" s="397"/>
    </row>
    <row r="68" spans="2:38" ht="44.25" thickBot="1" x14ac:dyDescent="0.3">
      <c r="B68" s="94">
        <v>52</v>
      </c>
      <c r="C68" s="478">
        <v>45600</v>
      </c>
      <c r="D68" s="332" t="s">
        <v>342</v>
      </c>
      <c r="E68" s="331" t="s">
        <v>403</v>
      </c>
      <c r="F68" s="336" t="s">
        <v>2</v>
      </c>
      <c r="G68" s="336" t="s">
        <v>547</v>
      </c>
      <c r="H68" s="336" t="s">
        <v>2</v>
      </c>
      <c r="I68" s="336" t="s">
        <v>547</v>
      </c>
      <c r="J68" s="336" t="s">
        <v>2</v>
      </c>
      <c r="K68" s="336" t="s">
        <v>547</v>
      </c>
      <c r="L68" s="336" t="s">
        <v>547</v>
      </c>
      <c r="M68" s="336" t="s">
        <v>2</v>
      </c>
      <c r="N68" s="336" t="s">
        <v>547</v>
      </c>
      <c r="O68" s="336" t="s">
        <v>2</v>
      </c>
      <c r="P68" s="336" t="s">
        <v>547</v>
      </c>
      <c r="Q68" s="336" t="s">
        <v>2</v>
      </c>
      <c r="R68" s="336" t="s">
        <v>547</v>
      </c>
      <c r="S68" s="336" t="s">
        <v>547</v>
      </c>
      <c r="T68" s="336" t="s">
        <v>2</v>
      </c>
      <c r="U68" s="336" t="s">
        <v>547</v>
      </c>
      <c r="V68" s="336" t="s">
        <v>2</v>
      </c>
      <c r="W68" s="336" t="s">
        <v>547</v>
      </c>
      <c r="X68" s="336" t="s">
        <v>2</v>
      </c>
      <c r="Y68" s="336" t="s">
        <v>547</v>
      </c>
      <c r="Z68" s="336" t="s">
        <v>547</v>
      </c>
      <c r="AA68" s="336" t="s">
        <v>2</v>
      </c>
      <c r="AB68" s="336" t="s">
        <v>547</v>
      </c>
      <c r="AC68" s="336" t="s">
        <v>2</v>
      </c>
      <c r="AD68" s="336" t="s">
        <v>547</v>
      </c>
      <c r="AE68" s="336" t="s">
        <v>2</v>
      </c>
      <c r="AF68" s="336" t="s">
        <v>547</v>
      </c>
      <c r="AG68" s="336" t="s">
        <v>547</v>
      </c>
      <c r="AH68" s="336" t="s">
        <v>2</v>
      </c>
      <c r="AI68" s="336" t="s">
        <v>547</v>
      </c>
      <c r="AJ68" s="336" t="s">
        <v>518</v>
      </c>
      <c r="AK68" s="98"/>
      <c r="AL68" s="397"/>
    </row>
    <row r="69" spans="2:38" ht="57" thickBot="1" x14ac:dyDescent="0.3">
      <c r="B69" s="94">
        <v>53</v>
      </c>
      <c r="C69" s="478">
        <v>24478</v>
      </c>
      <c r="D69" s="332" t="s">
        <v>344</v>
      </c>
      <c r="E69" s="331" t="s">
        <v>403</v>
      </c>
      <c r="F69" s="336" t="s">
        <v>2</v>
      </c>
      <c r="G69" s="336" t="s">
        <v>2</v>
      </c>
      <c r="H69" s="336" t="s">
        <v>548</v>
      </c>
      <c r="I69" s="336" t="s">
        <v>548</v>
      </c>
      <c r="J69" s="336" t="s">
        <v>548</v>
      </c>
      <c r="K69" s="336" t="s">
        <v>548</v>
      </c>
      <c r="L69" s="336" t="s">
        <v>548</v>
      </c>
      <c r="M69" s="336" t="s">
        <v>2</v>
      </c>
      <c r="N69" s="336" t="s">
        <v>2</v>
      </c>
      <c r="O69" s="336" t="s">
        <v>548</v>
      </c>
      <c r="P69" s="336" t="s">
        <v>548</v>
      </c>
      <c r="Q69" s="336" t="s">
        <v>548</v>
      </c>
      <c r="R69" s="336" t="s">
        <v>548</v>
      </c>
      <c r="S69" s="336" t="s">
        <v>548</v>
      </c>
      <c r="T69" s="336" t="s">
        <v>2</v>
      </c>
      <c r="U69" s="336" t="s">
        <v>2</v>
      </c>
      <c r="V69" s="336" t="s">
        <v>548</v>
      </c>
      <c r="W69" s="336" t="s">
        <v>548</v>
      </c>
      <c r="X69" s="336" t="s">
        <v>548</v>
      </c>
      <c r="Y69" s="336" t="s">
        <v>548</v>
      </c>
      <c r="Z69" s="336" t="s">
        <v>548</v>
      </c>
      <c r="AA69" s="336" t="s">
        <v>2</v>
      </c>
      <c r="AB69" s="336" t="s">
        <v>2</v>
      </c>
      <c r="AC69" s="336" t="s">
        <v>548</v>
      </c>
      <c r="AD69" s="336" t="s">
        <v>548</v>
      </c>
      <c r="AE69" s="336" t="s">
        <v>548</v>
      </c>
      <c r="AF69" s="336" t="s">
        <v>548</v>
      </c>
      <c r="AG69" s="336" t="s">
        <v>548</v>
      </c>
      <c r="AH69" s="336" t="s">
        <v>2</v>
      </c>
      <c r="AI69" s="336" t="s">
        <v>2</v>
      </c>
      <c r="AJ69" s="336" t="s">
        <v>518</v>
      </c>
      <c r="AK69" s="98"/>
      <c r="AL69" s="397"/>
    </row>
    <row r="70" spans="2:38" ht="44.25" thickBot="1" x14ac:dyDescent="0.3">
      <c r="B70" s="94">
        <v>54</v>
      </c>
      <c r="C70" s="478">
        <v>21718</v>
      </c>
      <c r="D70" s="332" t="s">
        <v>345</v>
      </c>
      <c r="E70" s="331" t="s">
        <v>403</v>
      </c>
      <c r="F70" s="336" t="s">
        <v>519</v>
      </c>
      <c r="G70" s="336" t="s">
        <v>2</v>
      </c>
      <c r="H70" s="336" t="s">
        <v>2</v>
      </c>
      <c r="I70" s="336" t="s">
        <v>193</v>
      </c>
      <c r="J70" s="336" t="s">
        <v>163</v>
      </c>
      <c r="K70" s="336" t="s">
        <v>163</v>
      </c>
      <c r="L70" s="336" t="s">
        <v>2</v>
      </c>
      <c r="M70" s="336" t="s">
        <v>2</v>
      </c>
      <c r="N70" s="336" t="s">
        <v>7</v>
      </c>
      <c r="O70" s="336" t="s">
        <v>7</v>
      </c>
      <c r="P70" s="336" t="s">
        <v>7</v>
      </c>
      <c r="Q70" s="336" t="s">
        <v>7</v>
      </c>
      <c r="R70" s="336" t="s">
        <v>7</v>
      </c>
      <c r="S70" s="336" t="s">
        <v>2</v>
      </c>
      <c r="T70" s="336" t="s">
        <v>2</v>
      </c>
      <c r="U70" s="336" t="s">
        <v>193</v>
      </c>
      <c r="V70" s="336" t="s">
        <v>160</v>
      </c>
      <c r="W70" s="336" t="s">
        <v>161</v>
      </c>
      <c r="X70" s="336" t="s">
        <v>163</v>
      </c>
      <c r="Y70" s="336" t="s">
        <v>2</v>
      </c>
      <c r="Z70" s="336" t="s">
        <v>169</v>
      </c>
      <c r="AA70" s="336" t="s">
        <v>169</v>
      </c>
      <c r="AB70" s="336" t="s">
        <v>169</v>
      </c>
      <c r="AC70" s="336" t="s">
        <v>172</v>
      </c>
      <c r="AD70" s="336" t="s">
        <v>2</v>
      </c>
      <c r="AE70" s="336" t="s">
        <v>2</v>
      </c>
      <c r="AF70" s="336" t="s">
        <v>160</v>
      </c>
      <c r="AG70" s="336" t="s">
        <v>160</v>
      </c>
      <c r="AH70" s="336" t="s">
        <v>169</v>
      </c>
      <c r="AI70" s="336" t="s">
        <v>169</v>
      </c>
      <c r="AJ70" s="336" t="s">
        <v>518</v>
      </c>
      <c r="AK70" s="98"/>
      <c r="AL70" s="397"/>
    </row>
    <row r="71" spans="2:38" ht="44.25" thickBot="1" x14ac:dyDescent="0.3">
      <c r="B71" s="94">
        <v>55</v>
      </c>
      <c r="C71" s="478">
        <v>1163</v>
      </c>
      <c r="D71" s="332" t="s">
        <v>348</v>
      </c>
      <c r="E71" s="331" t="s">
        <v>403</v>
      </c>
      <c r="F71" s="336" t="s">
        <v>2</v>
      </c>
      <c r="G71" s="336" t="s">
        <v>2</v>
      </c>
      <c r="H71" s="336" t="s">
        <v>2</v>
      </c>
      <c r="I71" s="336" t="s">
        <v>521</v>
      </c>
      <c r="J71" s="336" t="s">
        <v>521</v>
      </c>
      <c r="K71" s="336" t="s">
        <v>2</v>
      </c>
      <c r="L71" s="336" t="s">
        <v>2</v>
      </c>
      <c r="M71" s="336" t="s">
        <v>2</v>
      </c>
      <c r="N71" s="336" t="s">
        <v>2</v>
      </c>
      <c r="O71" s="336" t="s">
        <v>2</v>
      </c>
      <c r="P71" s="336" t="s">
        <v>538</v>
      </c>
      <c r="Q71" s="336" t="s">
        <v>538</v>
      </c>
      <c r="R71" s="336" t="s">
        <v>2</v>
      </c>
      <c r="S71" s="336" t="s">
        <v>2</v>
      </c>
      <c r="T71" s="336" t="s">
        <v>2</v>
      </c>
      <c r="U71" s="336" t="s">
        <v>2</v>
      </c>
      <c r="V71" s="336" t="s">
        <v>2</v>
      </c>
      <c r="W71" s="336" t="s">
        <v>521</v>
      </c>
      <c r="X71" s="336" t="s">
        <v>521</v>
      </c>
      <c r="Y71" s="336" t="s">
        <v>2</v>
      </c>
      <c r="Z71" s="336" t="s">
        <v>2</v>
      </c>
      <c r="AA71" s="336" t="s">
        <v>2</v>
      </c>
      <c r="AB71" s="336" t="s">
        <v>2</v>
      </c>
      <c r="AC71" s="336" t="s">
        <v>2</v>
      </c>
      <c r="AD71" s="336" t="s">
        <v>538</v>
      </c>
      <c r="AE71" s="336" t="s">
        <v>538</v>
      </c>
      <c r="AF71" s="336" t="s">
        <v>2</v>
      </c>
      <c r="AG71" s="336" t="s">
        <v>2</v>
      </c>
      <c r="AH71" s="336" t="s">
        <v>2</v>
      </c>
      <c r="AI71" s="336" t="s">
        <v>2</v>
      </c>
      <c r="AJ71" s="336" t="s">
        <v>518</v>
      </c>
      <c r="AK71" s="98"/>
      <c r="AL71" s="397"/>
    </row>
    <row r="72" spans="2:38" ht="44.25" thickBot="1" x14ac:dyDescent="0.3">
      <c r="B72" s="94">
        <v>56</v>
      </c>
      <c r="C72" s="478">
        <v>45110</v>
      </c>
      <c r="D72" s="332" t="s">
        <v>350</v>
      </c>
      <c r="E72" s="331" t="s">
        <v>403</v>
      </c>
      <c r="F72" s="336" t="s">
        <v>160</v>
      </c>
      <c r="G72" s="336" t="s">
        <v>2</v>
      </c>
      <c r="H72" s="336" t="s">
        <v>517</v>
      </c>
      <c r="I72" s="336" t="s">
        <v>517</v>
      </c>
      <c r="J72" s="336" t="s">
        <v>517</v>
      </c>
      <c r="K72" s="336" t="s">
        <v>2</v>
      </c>
      <c r="L72" s="336" t="s">
        <v>2</v>
      </c>
      <c r="M72" s="336" t="s">
        <v>2</v>
      </c>
      <c r="N72" s="336" t="s">
        <v>160</v>
      </c>
      <c r="O72" s="336" t="s">
        <v>160</v>
      </c>
      <c r="P72" s="336" t="s">
        <v>162</v>
      </c>
      <c r="Q72" s="336" t="s">
        <v>170</v>
      </c>
      <c r="R72" s="336" t="s">
        <v>2</v>
      </c>
      <c r="S72" s="336" t="s">
        <v>517</v>
      </c>
      <c r="T72" s="336" t="s">
        <v>517</v>
      </c>
      <c r="U72" s="336" t="s">
        <v>517</v>
      </c>
      <c r="V72" s="336" t="s">
        <v>517</v>
      </c>
      <c r="W72" s="336" t="s">
        <v>517</v>
      </c>
      <c r="X72" s="336" t="s">
        <v>2</v>
      </c>
      <c r="Y72" s="336" t="s">
        <v>2</v>
      </c>
      <c r="Z72" s="336" t="s">
        <v>160</v>
      </c>
      <c r="AA72" s="336" t="s">
        <v>160</v>
      </c>
      <c r="AB72" s="336" t="s">
        <v>166</v>
      </c>
      <c r="AC72" s="336" t="s">
        <v>167</v>
      </c>
      <c r="AD72" s="336" t="s">
        <v>168</v>
      </c>
      <c r="AE72" s="336" t="s">
        <v>2</v>
      </c>
      <c r="AF72" s="336" t="s">
        <v>2</v>
      </c>
      <c r="AG72" s="336" t="s">
        <v>167</v>
      </c>
      <c r="AH72" s="336" t="s">
        <v>517</v>
      </c>
      <c r="AI72" s="336" t="s">
        <v>517</v>
      </c>
      <c r="AJ72" s="336" t="s">
        <v>518</v>
      </c>
      <c r="AK72" s="98"/>
      <c r="AL72" s="397"/>
    </row>
    <row r="73" spans="2:38" ht="44.25" thickBot="1" x14ac:dyDescent="0.3">
      <c r="B73" s="94">
        <v>57</v>
      </c>
      <c r="C73" s="478">
        <v>8434</v>
      </c>
      <c r="D73" s="332" t="s">
        <v>351</v>
      </c>
      <c r="E73" s="331" t="s">
        <v>403</v>
      </c>
      <c r="F73" s="336" t="s">
        <v>164</v>
      </c>
      <c r="G73" s="336" t="s">
        <v>2</v>
      </c>
      <c r="H73" s="336" t="s">
        <v>2</v>
      </c>
      <c r="I73" s="336" t="s">
        <v>163</v>
      </c>
      <c r="J73" s="336" t="s">
        <v>163</v>
      </c>
      <c r="K73" s="336" t="s">
        <v>163</v>
      </c>
      <c r="L73" s="336" t="s">
        <v>520</v>
      </c>
      <c r="M73" s="336" t="s">
        <v>2</v>
      </c>
      <c r="N73" s="336" t="s">
        <v>2</v>
      </c>
      <c r="O73" s="336" t="s">
        <v>162</v>
      </c>
      <c r="P73" s="336" t="s">
        <v>162</v>
      </c>
      <c r="Q73" s="336" t="s">
        <v>162</v>
      </c>
      <c r="R73" s="336" t="s">
        <v>2</v>
      </c>
      <c r="S73" s="336" t="s">
        <v>549</v>
      </c>
      <c r="T73" s="336" t="s">
        <v>549</v>
      </c>
      <c r="U73" s="336" t="s">
        <v>2</v>
      </c>
      <c r="V73" s="336" t="s">
        <v>2</v>
      </c>
      <c r="W73" s="336" t="s">
        <v>166</v>
      </c>
      <c r="X73" s="336" t="s">
        <v>166</v>
      </c>
      <c r="Y73" s="336" t="s">
        <v>2</v>
      </c>
      <c r="Z73" s="336" t="s">
        <v>2</v>
      </c>
      <c r="AA73" s="336" t="s">
        <v>2</v>
      </c>
      <c r="AB73" s="336" t="s">
        <v>163</v>
      </c>
      <c r="AC73" s="336" t="s">
        <v>163</v>
      </c>
      <c r="AD73" s="336" t="s">
        <v>163</v>
      </c>
      <c r="AE73" s="336" t="s">
        <v>163</v>
      </c>
      <c r="AF73" s="336" t="s">
        <v>2</v>
      </c>
      <c r="AG73" s="336" t="s">
        <v>2</v>
      </c>
      <c r="AH73" s="336" t="s">
        <v>2</v>
      </c>
      <c r="AI73" s="336" t="s">
        <v>2</v>
      </c>
      <c r="AJ73" s="336" t="s">
        <v>518</v>
      </c>
      <c r="AK73" s="98"/>
      <c r="AL73" s="397"/>
    </row>
    <row r="74" spans="2:38" ht="44.25" thickBot="1" x14ac:dyDescent="0.3">
      <c r="B74" s="94">
        <v>58</v>
      </c>
      <c r="C74" s="478">
        <v>17494</v>
      </c>
      <c r="D74" s="332" t="s">
        <v>353</v>
      </c>
      <c r="E74" s="331" t="s">
        <v>403</v>
      </c>
      <c r="F74" s="336" t="s">
        <v>2</v>
      </c>
      <c r="G74" s="336" t="s">
        <v>7</v>
      </c>
      <c r="H74" s="336" t="s">
        <v>7</v>
      </c>
      <c r="I74" s="336" t="s">
        <v>7</v>
      </c>
      <c r="J74" s="336" t="s">
        <v>7</v>
      </c>
      <c r="K74" s="336" t="s">
        <v>7</v>
      </c>
      <c r="L74" s="336" t="s">
        <v>2</v>
      </c>
      <c r="M74" s="336" t="s">
        <v>2</v>
      </c>
      <c r="N74" s="336" t="s">
        <v>7</v>
      </c>
      <c r="O74" s="336" t="s">
        <v>7</v>
      </c>
      <c r="P74" s="336" t="s">
        <v>7</v>
      </c>
      <c r="Q74" s="336" t="s">
        <v>7</v>
      </c>
      <c r="R74" s="336" t="s">
        <v>7</v>
      </c>
      <c r="S74" s="336" t="s">
        <v>2</v>
      </c>
      <c r="T74" s="336" t="s">
        <v>2</v>
      </c>
      <c r="U74" s="336" t="s">
        <v>525</v>
      </c>
      <c r="V74" s="336" t="s">
        <v>525</v>
      </c>
      <c r="W74" s="336" t="s">
        <v>2</v>
      </c>
      <c r="X74" s="336" t="s">
        <v>2</v>
      </c>
      <c r="Y74" s="336" t="s">
        <v>525</v>
      </c>
      <c r="Z74" s="336" t="s">
        <v>525</v>
      </c>
      <c r="AA74" s="336" t="s">
        <v>525</v>
      </c>
      <c r="AB74" s="336" t="s">
        <v>525</v>
      </c>
      <c r="AC74" s="336" t="s">
        <v>525</v>
      </c>
      <c r="AD74" s="336" t="s">
        <v>2</v>
      </c>
      <c r="AE74" s="336" t="s">
        <v>2</v>
      </c>
      <c r="AF74" s="336" t="s">
        <v>525</v>
      </c>
      <c r="AG74" s="336" t="s">
        <v>525</v>
      </c>
      <c r="AH74" s="336" t="s">
        <v>525</v>
      </c>
      <c r="AI74" s="336" t="s">
        <v>525</v>
      </c>
      <c r="AJ74" s="336" t="s">
        <v>518</v>
      </c>
      <c r="AK74" s="98"/>
      <c r="AL74" s="397"/>
    </row>
    <row r="75" spans="2:38" ht="44.25" thickBot="1" x14ac:dyDescent="0.3">
      <c r="B75" s="94">
        <v>59</v>
      </c>
      <c r="C75" s="478">
        <v>1466</v>
      </c>
      <c r="D75" s="332" t="s">
        <v>355</v>
      </c>
      <c r="E75" s="331" t="s">
        <v>403</v>
      </c>
      <c r="F75" s="336" t="s">
        <v>2</v>
      </c>
      <c r="G75" s="336" t="s">
        <v>165</v>
      </c>
      <c r="H75" s="336" t="s">
        <v>165</v>
      </c>
      <c r="I75" s="336" t="s">
        <v>173</v>
      </c>
      <c r="J75" s="336" t="s">
        <v>173</v>
      </c>
      <c r="K75" s="336" t="s">
        <v>2</v>
      </c>
      <c r="L75" s="336" t="s">
        <v>2</v>
      </c>
      <c r="M75" s="336" t="s">
        <v>165</v>
      </c>
      <c r="N75" s="336" t="s">
        <v>165</v>
      </c>
      <c r="O75" s="336" t="s">
        <v>165</v>
      </c>
      <c r="P75" s="336" t="s">
        <v>173</v>
      </c>
      <c r="Q75" s="336" t="s">
        <v>173</v>
      </c>
      <c r="R75" s="336" t="s">
        <v>2</v>
      </c>
      <c r="S75" s="336" t="s">
        <v>2</v>
      </c>
      <c r="T75" s="336" t="s">
        <v>165</v>
      </c>
      <c r="U75" s="336" t="s">
        <v>165</v>
      </c>
      <c r="V75" s="336" t="s">
        <v>165</v>
      </c>
      <c r="W75" s="336" t="s">
        <v>173</v>
      </c>
      <c r="X75" s="336" t="s">
        <v>173</v>
      </c>
      <c r="Y75" s="336" t="s">
        <v>2</v>
      </c>
      <c r="Z75" s="336" t="s">
        <v>2</v>
      </c>
      <c r="AA75" s="336" t="s">
        <v>165</v>
      </c>
      <c r="AB75" s="336" t="s">
        <v>165</v>
      </c>
      <c r="AC75" s="336" t="s">
        <v>165</v>
      </c>
      <c r="AD75" s="336" t="s">
        <v>173</v>
      </c>
      <c r="AE75" s="336" t="s">
        <v>173</v>
      </c>
      <c r="AF75" s="336" t="s">
        <v>2</v>
      </c>
      <c r="AG75" s="336" t="s">
        <v>2</v>
      </c>
      <c r="AH75" s="336" t="s">
        <v>163</v>
      </c>
      <c r="AI75" s="336" t="s">
        <v>165</v>
      </c>
      <c r="AJ75" s="336" t="s">
        <v>518</v>
      </c>
      <c r="AK75" s="98"/>
      <c r="AL75" s="397"/>
    </row>
    <row r="76" spans="2:38" ht="44.25" thickBot="1" x14ac:dyDescent="0.3">
      <c r="B76" s="94">
        <v>60</v>
      </c>
      <c r="C76" s="478">
        <v>48894</v>
      </c>
      <c r="D76" s="332" t="s">
        <v>357</v>
      </c>
      <c r="E76" s="331" t="s">
        <v>403</v>
      </c>
      <c r="F76" s="336" t="s">
        <v>161</v>
      </c>
      <c r="G76" s="336" t="s">
        <v>161</v>
      </c>
      <c r="H76" s="336" t="s">
        <v>162</v>
      </c>
      <c r="I76" s="336" t="s">
        <v>517</v>
      </c>
      <c r="J76" s="336" t="s">
        <v>2</v>
      </c>
      <c r="K76" s="336" t="s">
        <v>2</v>
      </c>
      <c r="L76" s="336" t="s">
        <v>162</v>
      </c>
      <c r="M76" s="336" t="s">
        <v>166</v>
      </c>
      <c r="N76" s="336" t="s">
        <v>166</v>
      </c>
      <c r="O76" s="336" t="s">
        <v>168</v>
      </c>
      <c r="P76" s="336" t="s">
        <v>168</v>
      </c>
      <c r="Q76" s="336" t="s">
        <v>2</v>
      </c>
      <c r="R76" s="336" t="s">
        <v>2</v>
      </c>
      <c r="S76" s="336" t="s">
        <v>162</v>
      </c>
      <c r="T76" s="336" t="s">
        <v>164</v>
      </c>
      <c r="U76" s="336" t="s">
        <v>517</v>
      </c>
      <c r="V76" s="336" t="s">
        <v>2</v>
      </c>
      <c r="W76" s="336" t="s">
        <v>2</v>
      </c>
      <c r="X76" s="336" t="s">
        <v>164</v>
      </c>
      <c r="Y76" s="336" t="s">
        <v>165</v>
      </c>
      <c r="Z76" s="336" t="s">
        <v>516</v>
      </c>
      <c r="AA76" s="336" t="s">
        <v>517</v>
      </c>
      <c r="AB76" s="336" t="s">
        <v>517</v>
      </c>
      <c r="AC76" s="336" t="s">
        <v>2</v>
      </c>
      <c r="AD76" s="336" t="s">
        <v>2</v>
      </c>
      <c r="AE76" s="336" t="s">
        <v>160</v>
      </c>
      <c r="AF76" s="336" t="s">
        <v>162</v>
      </c>
      <c r="AG76" s="336" t="s">
        <v>2</v>
      </c>
      <c r="AH76" s="336" t="s">
        <v>168</v>
      </c>
      <c r="AI76" s="336" t="s">
        <v>171</v>
      </c>
      <c r="AJ76" s="336" t="s">
        <v>518</v>
      </c>
      <c r="AK76" s="98"/>
      <c r="AL76" s="397"/>
    </row>
    <row r="77" spans="2:38" ht="44.25" thickBot="1" x14ac:dyDescent="0.3">
      <c r="B77" s="94">
        <v>61</v>
      </c>
      <c r="C77" s="478">
        <v>1471</v>
      </c>
      <c r="D77" s="332" t="s">
        <v>358</v>
      </c>
      <c r="E77" s="331" t="s">
        <v>403</v>
      </c>
      <c r="F77" s="336" t="s">
        <v>2</v>
      </c>
      <c r="G77" s="336" t="s">
        <v>2</v>
      </c>
      <c r="H77" s="336" t="s">
        <v>7</v>
      </c>
      <c r="I77" s="336" t="s">
        <v>7</v>
      </c>
      <c r="J77" s="336" t="s">
        <v>7</v>
      </c>
      <c r="K77" s="336" t="s">
        <v>7</v>
      </c>
      <c r="L77" s="336" t="s">
        <v>7</v>
      </c>
      <c r="M77" s="336" t="s">
        <v>2</v>
      </c>
      <c r="N77" s="336" t="s">
        <v>2</v>
      </c>
      <c r="O77" s="336" t="s">
        <v>550</v>
      </c>
      <c r="P77" s="336" t="s">
        <v>550</v>
      </c>
      <c r="Q77" s="336" t="s">
        <v>2</v>
      </c>
      <c r="R77" s="336" t="s">
        <v>2</v>
      </c>
      <c r="S77" s="336" t="s">
        <v>551</v>
      </c>
      <c r="T77" s="336" t="s">
        <v>551</v>
      </c>
      <c r="U77" s="336" t="s">
        <v>550</v>
      </c>
      <c r="V77" s="336" t="s">
        <v>550</v>
      </c>
      <c r="W77" s="336" t="s">
        <v>550</v>
      </c>
      <c r="X77" s="336" t="s">
        <v>2</v>
      </c>
      <c r="Y77" s="336" t="s">
        <v>2</v>
      </c>
      <c r="Z77" s="336" t="s">
        <v>538</v>
      </c>
      <c r="AA77" s="336" t="s">
        <v>538</v>
      </c>
      <c r="AB77" s="336" t="s">
        <v>550</v>
      </c>
      <c r="AC77" s="336" t="s">
        <v>550</v>
      </c>
      <c r="AD77" s="336" t="s">
        <v>550</v>
      </c>
      <c r="AE77" s="336" t="s">
        <v>2</v>
      </c>
      <c r="AF77" s="336" t="s">
        <v>2</v>
      </c>
      <c r="AG77" s="336" t="s">
        <v>540</v>
      </c>
      <c r="AH77" s="336" t="s">
        <v>540</v>
      </c>
      <c r="AI77" s="336" t="s">
        <v>2</v>
      </c>
      <c r="AJ77" s="336" t="s">
        <v>518</v>
      </c>
      <c r="AK77" s="98"/>
      <c r="AL77" s="397"/>
    </row>
    <row r="78" spans="2:38" ht="44.25" thickBot="1" x14ac:dyDescent="0.3">
      <c r="B78" s="94">
        <v>62</v>
      </c>
      <c r="C78" s="478">
        <v>40062</v>
      </c>
      <c r="D78" s="332" t="s">
        <v>361</v>
      </c>
      <c r="E78" s="331" t="s">
        <v>403</v>
      </c>
      <c r="F78" s="336" t="s">
        <v>2</v>
      </c>
      <c r="G78" s="336" t="s">
        <v>552</v>
      </c>
      <c r="H78" s="336" t="s">
        <v>552</v>
      </c>
      <c r="I78" s="336" t="s">
        <v>552</v>
      </c>
      <c r="J78" s="336" t="s">
        <v>552</v>
      </c>
      <c r="K78" s="336" t="s">
        <v>552</v>
      </c>
      <c r="L78" s="336" t="s">
        <v>2</v>
      </c>
      <c r="M78" s="336" t="s">
        <v>2</v>
      </c>
      <c r="N78" s="336" t="s">
        <v>552</v>
      </c>
      <c r="O78" s="336" t="s">
        <v>552</v>
      </c>
      <c r="P78" s="336" t="s">
        <v>552</v>
      </c>
      <c r="Q78" s="336" t="s">
        <v>552</v>
      </c>
      <c r="R78" s="336" t="s">
        <v>552</v>
      </c>
      <c r="S78" s="336" t="s">
        <v>2</v>
      </c>
      <c r="T78" s="336" t="s">
        <v>2</v>
      </c>
      <c r="U78" s="336" t="s">
        <v>552</v>
      </c>
      <c r="V78" s="336" t="s">
        <v>552</v>
      </c>
      <c r="W78" s="336" t="s">
        <v>552</v>
      </c>
      <c r="X78" s="336" t="s">
        <v>552</v>
      </c>
      <c r="Y78" s="336" t="s">
        <v>552</v>
      </c>
      <c r="Z78" s="336" t="s">
        <v>2</v>
      </c>
      <c r="AA78" s="336" t="s">
        <v>2</v>
      </c>
      <c r="AB78" s="336" t="s">
        <v>552</v>
      </c>
      <c r="AC78" s="336" t="s">
        <v>552</v>
      </c>
      <c r="AD78" s="336" t="s">
        <v>552</v>
      </c>
      <c r="AE78" s="336" t="s">
        <v>552</v>
      </c>
      <c r="AF78" s="336" t="s">
        <v>552</v>
      </c>
      <c r="AG78" s="336" t="s">
        <v>2</v>
      </c>
      <c r="AH78" s="336" t="s">
        <v>2</v>
      </c>
      <c r="AI78" s="336" t="s">
        <v>552</v>
      </c>
      <c r="AJ78" s="336" t="s">
        <v>518</v>
      </c>
      <c r="AK78" s="98"/>
      <c r="AL78" s="397"/>
    </row>
    <row r="79" spans="2:38" ht="44.25" thickBot="1" x14ac:dyDescent="0.3">
      <c r="B79" s="94">
        <v>63</v>
      </c>
      <c r="C79" s="478">
        <v>2291</v>
      </c>
      <c r="D79" s="332" t="s">
        <v>363</v>
      </c>
      <c r="E79" s="331" t="s">
        <v>403</v>
      </c>
      <c r="F79" s="336" t="s">
        <v>2</v>
      </c>
      <c r="G79" s="336" t="s">
        <v>2</v>
      </c>
      <c r="H79" s="336" t="s">
        <v>2</v>
      </c>
      <c r="I79" s="336" t="s">
        <v>547</v>
      </c>
      <c r="J79" s="336" t="s">
        <v>534</v>
      </c>
      <c r="K79" s="336" t="s">
        <v>174</v>
      </c>
      <c r="L79" s="336" t="s">
        <v>534</v>
      </c>
      <c r="M79" s="336" t="s">
        <v>2</v>
      </c>
      <c r="N79" s="336" t="s">
        <v>2</v>
      </c>
      <c r="O79" s="336" t="s">
        <v>2</v>
      </c>
      <c r="P79" s="336" t="s">
        <v>547</v>
      </c>
      <c r="Q79" s="336" t="s">
        <v>534</v>
      </c>
      <c r="R79" s="336" t="s">
        <v>174</v>
      </c>
      <c r="S79" s="336" t="s">
        <v>534</v>
      </c>
      <c r="T79" s="336" t="s">
        <v>2</v>
      </c>
      <c r="U79" s="336" t="s">
        <v>2</v>
      </c>
      <c r="V79" s="336" t="s">
        <v>2</v>
      </c>
      <c r="W79" s="336" t="s">
        <v>547</v>
      </c>
      <c r="X79" s="336" t="s">
        <v>534</v>
      </c>
      <c r="Y79" s="336" t="s">
        <v>174</v>
      </c>
      <c r="Z79" s="336" t="s">
        <v>534</v>
      </c>
      <c r="AA79" s="336" t="s">
        <v>2</v>
      </c>
      <c r="AB79" s="336" t="s">
        <v>2</v>
      </c>
      <c r="AC79" s="336" t="s">
        <v>2</v>
      </c>
      <c r="AD79" s="336" t="s">
        <v>547</v>
      </c>
      <c r="AE79" s="336" t="s">
        <v>534</v>
      </c>
      <c r="AF79" s="336" t="s">
        <v>174</v>
      </c>
      <c r="AG79" s="336" t="s">
        <v>534</v>
      </c>
      <c r="AH79" s="336" t="s">
        <v>2</v>
      </c>
      <c r="AI79" s="336" t="s">
        <v>2</v>
      </c>
      <c r="AJ79" s="336" t="s">
        <v>518</v>
      </c>
      <c r="AK79" s="98"/>
      <c r="AL79" s="397"/>
    </row>
    <row r="80" spans="2:38" ht="44.25" thickBot="1" x14ac:dyDescent="0.3">
      <c r="B80" s="94">
        <v>64</v>
      </c>
      <c r="C80" s="478">
        <v>41020</v>
      </c>
      <c r="D80" s="332" t="s">
        <v>365</v>
      </c>
      <c r="E80" s="331" t="s">
        <v>403</v>
      </c>
      <c r="F80" s="336" t="s">
        <v>552</v>
      </c>
      <c r="G80" s="336" t="s">
        <v>552</v>
      </c>
      <c r="H80" s="336" t="s">
        <v>552</v>
      </c>
      <c r="I80" s="336" t="s">
        <v>552</v>
      </c>
      <c r="J80" s="336" t="s">
        <v>2</v>
      </c>
      <c r="K80" s="336" t="s">
        <v>552</v>
      </c>
      <c r="L80" s="336" t="s">
        <v>2</v>
      </c>
      <c r="M80" s="336" t="s">
        <v>552</v>
      </c>
      <c r="N80" s="336" t="s">
        <v>552</v>
      </c>
      <c r="O80" s="336" t="s">
        <v>552</v>
      </c>
      <c r="P80" s="336" t="s">
        <v>552</v>
      </c>
      <c r="Q80" s="336" t="s">
        <v>2</v>
      </c>
      <c r="R80" s="336" t="s">
        <v>552</v>
      </c>
      <c r="S80" s="336" t="s">
        <v>2</v>
      </c>
      <c r="T80" s="336" t="s">
        <v>2</v>
      </c>
      <c r="U80" s="336" t="s">
        <v>7</v>
      </c>
      <c r="V80" s="336" t="s">
        <v>7</v>
      </c>
      <c r="W80" s="336" t="s">
        <v>7</v>
      </c>
      <c r="X80" s="336" t="s">
        <v>7</v>
      </c>
      <c r="Y80" s="336" t="s">
        <v>7</v>
      </c>
      <c r="Z80" s="336" t="s">
        <v>2</v>
      </c>
      <c r="AA80" s="336" t="s">
        <v>2</v>
      </c>
      <c r="AB80" s="336" t="s">
        <v>7</v>
      </c>
      <c r="AC80" s="336" t="s">
        <v>7</v>
      </c>
      <c r="AD80" s="336" t="s">
        <v>7</v>
      </c>
      <c r="AE80" s="336" t="s">
        <v>7</v>
      </c>
      <c r="AF80" s="336" t="s">
        <v>7</v>
      </c>
      <c r="AG80" s="336" t="s">
        <v>2</v>
      </c>
      <c r="AH80" s="336" t="s">
        <v>2</v>
      </c>
      <c r="AI80" s="336" t="s">
        <v>552</v>
      </c>
      <c r="AJ80" s="336" t="s">
        <v>518</v>
      </c>
      <c r="AK80" s="98"/>
      <c r="AL80" s="397"/>
    </row>
    <row r="81" spans="2:38" ht="57" thickBot="1" x14ac:dyDescent="0.3">
      <c r="B81" s="94">
        <v>65</v>
      </c>
      <c r="C81" s="478">
        <v>45606</v>
      </c>
      <c r="D81" s="332" t="s">
        <v>367</v>
      </c>
      <c r="E81" s="331" t="s">
        <v>403</v>
      </c>
      <c r="F81" s="336" t="s">
        <v>2</v>
      </c>
      <c r="G81" s="336" t="s">
        <v>166</v>
      </c>
      <c r="H81" s="336" t="s">
        <v>166</v>
      </c>
      <c r="I81" s="336" t="s">
        <v>2</v>
      </c>
      <c r="J81" s="336" t="s">
        <v>516</v>
      </c>
      <c r="K81" s="336" t="s">
        <v>516</v>
      </c>
      <c r="L81" s="336" t="s">
        <v>516</v>
      </c>
      <c r="M81" s="336" t="s">
        <v>517</v>
      </c>
      <c r="N81" s="336" t="s">
        <v>2</v>
      </c>
      <c r="O81" s="336" t="s">
        <v>2</v>
      </c>
      <c r="P81" s="336" t="s">
        <v>162</v>
      </c>
      <c r="Q81" s="336" t="s">
        <v>162</v>
      </c>
      <c r="R81" s="336" t="s">
        <v>167</v>
      </c>
      <c r="S81" s="336" t="s">
        <v>167</v>
      </c>
      <c r="T81" s="336" t="s">
        <v>167</v>
      </c>
      <c r="U81" s="336" t="s">
        <v>2</v>
      </c>
      <c r="V81" s="336" t="s">
        <v>2</v>
      </c>
      <c r="W81" s="336" t="s">
        <v>168</v>
      </c>
      <c r="X81" s="336" t="s">
        <v>516</v>
      </c>
      <c r="Y81" s="336" t="s">
        <v>516</v>
      </c>
      <c r="Z81" s="336" t="s">
        <v>2</v>
      </c>
      <c r="AA81" s="336" t="s">
        <v>2</v>
      </c>
      <c r="AB81" s="336" t="s">
        <v>160</v>
      </c>
      <c r="AC81" s="336" t="s">
        <v>160</v>
      </c>
      <c r="AD81" s="336" t="s">
        <v>162</v>
      </c>
      <c r="AE81" s="336" t="s">
        <v>162</v>
      </c>
      <c r="AF81" s="336" t="s">
        <v>2</v>
      </c>
      <c r="AG81" s="336" t="s">
        <v>170</v>
      </c>
      <c r="AH81" s="336" t="s">
        <v>171</v>
      </c>
      <c r="AI81" s="336" t="s">
        <v>517</v>
      </c>
      <c r="AJ81" s="336" t="s">
        <v>518</v>
      </c>
      <c r="AK81" s="98"/>
      <c r="AL81" s="397"/>
    </row>
    <row r="82" spans="2:38" ht="44.25" thickBot="1" x14ac:dyDescent="0.3">
      <c r="B82" s="94">
        <v>66</v>
      </c>
      <c r="C82" s="478">
        <v>45746</v>
      </c>
      <c r="D82" s="332" t="s">
        <v>368</v>
      </c>
      <c r="E82" s="331" t="s">
        <v>403</v>
      </c>
      <c r="F82" s="336" t="s">
        <v>2</v>
      </c>
      <c r="G82" s="336" t="s">
        <v>553</v>
      </c>
      <c r="H82" s="336" t="s">
        <v>553</v>
      </c>
      <c r="I82" s="336" t="s">
        <v>2</v>
      </c>
      <c r="J82" s="336" t="s">
        <v>553</v>
      </c>
      <c r="K82" s="336" t="s">
        <v>553</v>
      </c>
      <c r="L82" s="336" t="s">
        <v>2</v>
      </c>
      <c r="M82" s="336" t="s">
        <v>553</v>
      </c>
      <c r="N82" s="336" t="s">
        <v>553</v>
      </c>
      <c r="O82" s="336" t="s">
        <v>553</v>
      </c>
      <c r="P82" s="336" t="s">
        <v>2</v>
      </c>
      <c r="Q82" s="336" t="s">
        <v>553</v>
      </c>
      <c r="R82" s="336" t="s">
        <v>553</v>
      </c>
      <c r="S82" s="336" t="s">
        <v>2</v>
      </c>
      <c r="T82" s="336" t="s">
        <v>553</v>
      </c>
      <c r="U82" s="336" t="s">
        <v>553</v>
      </c>
      <c r="V82" s="336" t="s">
        <v>553</v>
      </c>
      <c r="W82" s="336" t="s">
        <v>2</v>
      </c>
      <c r="X82" s="336" t="s">
        <v>553</v>
      </c>
      <c r="Y82" s="336" t="s">
        <v>553</v>
      </c>
      <c r="Z82" s="336" t="s">
        <v>2</v>
      </c>
      <c r="AA82" s="336" t="s">
        <v>553</v>
      </c>
      <c r="AB82" s="336" t="s">
        <v>553</v>
      </c>
      <c r="AC82" s="336" t="s">
        <v>553</v>
      </c>
      <c r="AD82" s="336" t="s">
        <v>2</v>
      </c>
      <c r="AE82" s="336" t="s">
        <v>553</v>
      </c>
      <c r="AF82" s="336" t="s">
        <v>553</v>
      </c>
      <c r="AG82" s="336" t="s">
        <v>2</v>
      </c>
      <c r="AH82" s="336" t="s">
        <v>553</v>
      </c>
      <c r="AI82" s="336" t="s">
        <v>553</v>
      </c>
      <c r="AJ82" s="336" t="s">
        <v>518</v>
      </c>
      <c r="AK82" s="98"/>
      <c r="AL82" s="397"/>
    </row>
    <row r="83" spans="2:38" ht="44.25" thickBot="1" x14ac:dyDescent="0.3">
      <c r="B83" s="94">
        <v>67</v>
      </c>
      <c r="C83" s="478">
        <v>39319</v>
      </c>
      <c r="D83" s="332" t="s">
        <v>371</v>
      </c>
      <c r="E83" s="331" t="s">
        <v>403</v>
      </c>
      <c r="F83" s="336" t="s">
        <v>162</v>
      </c>
      <c r="G83" s="336" t="s">
        <v>166</v>
      </c>
      <c r="H83" s="336" t="s">
        <v>166</v>
      </c>
      <c r="I83" s="336" t="s">
        <v>2</v>
      </c>
      <c r="J83" s="336" t="s">
        <v>2</v>
      </c>
      <c r="K83" s="336" t="s">
        <v>162</v>
      </c>
      <c r="L83" s="336" t="s">
        <v>162</v>
      </c>
      <c r="M83" s="336" t="s">
        <v>171</v>
      </c>
      <c r="N83" s="336" t="s">
        <v>517</v>
      </c>
      <c r="O83" s="336" t="s">
        <v>2</v>
      </c>
      <c r="P83" s="336" t="s">
        <v>2</v>
      </c>
      <c r="Q83" s="336" t="s">
        <v>165</v>
      </c>
      <c r="R83" s="336" t="s">
        <v>169</v>
      </c>
      <c r="S83" s="336" t="s">
        <v>517</v>
      </c>
      <c r="T83" s="336" t="s">
        <v>517</v>
      </c>
      <c r="U83" s="336" t="s">
        <v>2</v>
      </c>
      <c r="V83" s="336" t="s">
        <v>2</v>
      </c>
      <c r="W83" s="336" t="s">
        <v>160</v>
      </c>
      <c r="X83" s="336" t="s">
        <v>160</v>
      </c>
      <c r="Y83" s="336" t="s">
        <v>162</v>
      </c>
      <c r="Z83" s="336" t="s">
        <v>163</v>
      </c>
      <c r="AA83" s="336" t="s">
        <v>166</v>
      </c>
      <c r="AB83" s="336" t="s">
        <v>2</v>
      </c>
      <c r="AC83" s="336" t="s">
        <v>172</v>
      </c>
      <c r="AD83" s="336" t="s">
        <v>172</v>
      </c>
      <c r="AE83" s="336" t="s">
        <v>517</v>
      </c>
      <c r="AF83" s="336" t="s">
        <v>517</v>
      </c>
      <c r="AG83" s="336" t="s">
        <v>2</v>
      </c>
      <c r="AH83" s="336" t="s">
        <v>2</v>
      </c>
      <c r="AI83" s="336" t="s">
        <v>166</v>
      </c>
      <c r="AJ83" s="336" t="s">
        <v>518</v>
      </c>
      <c r="AK83" s="98"/>
      <c r="AL83" s="397"/>
    </row>
    <row r="84" spans="2:38" ht="44.25" thickBot="1" x14ac:dyDescent="0.3">
      <c r="B84" s="94">
        <v>68</v>
      </c>
      <c r="C84" s="478">
        <v>43751</v>
      </c>
      <c r="D84" s="332" t="s">
        <v>372</v>
      </c>
      <c r="E84" s="331" t="s">
        <v>403</v>
      </c>
      <c r="F84" s="336" t="s">
        <v>2</v>
      </c>
      <c r="G84" s="336" t="s">
        <v>2</v>
      </c>
      <c r="H84" s="336" t="s">
        <v>7</v>
      </c>
      <c r="I84" s="336" t="s">
        <v>7</v>
      </c>
      <c r="J84" s="336" t="s">
        <v>7</v>
      </c>
      <c r="K84" s="336" t="s">
        <v>7</v>
      </c>
      <c r="L84" s="336" t="s">
        <v>7</v>
      </c>
      <c r="M84" s="336" t="s">
        <v>2</v>
      </c>
      <c r="N84" s="336" t="s">
        <v>171</v>
      </c>
      <c r="O84" s="336" t="s">
        <v>517</v>
      </c>
      <c r="P84" s="336" t="s">
        <v>517</v>
      </c>
      <c r="Q84" s="336" t="s">
        <v>2</v>
      </c>
      <c r="R84" s="336" t="s">
        <v>2</v>
      </c>
      <c r="S84" s="336" t="s">
        <v>162</v>
      </c>
      <c r="T84" s="336" t="s">
        <v>162</v>
      </c>
      <c r="U84" s="336" t="s">
        <v>516</v>
      </c>
      <c r="V84" s="336" t="s">
        <v>516</v>
      </c>
      <c r="W84" s="336" t="s">
        <v>2</v>
      </c>
      <c r="X84" s="336" t="s">
        <v>2</v>
      </c>
      <c r="Y84" s="336" t="s">
        <v>2</v>
      </c>
      <c r="Z84" s="336" t="s">
        <v>160</v>
      </c>
      <c r="AA84" s="336" t="s">
        <v>163</v>
      </c>
      <c r="AB84" s="336" t="s">
        <v>164</v>
      </c>
      <c r="AC84" s="336" t="s">
        <v>164</v>
      </c>
      <c r="AD84" s="336" t="s">
        <v>2</v>
      </c>
      <c r="AE84" s="336" t="s">
        <v>170</v>
      </c>
      <c r="AF84" s="336" t="s">
        <v>170</v>
      </c>
      <c r="AG84" s="336" t="s">
        <v>516</v>
      </c>
      <c r="AH84" s="336" t="s">
        <v>516</v>
      </c>
      <c r="AI84" s="336" t="s">
        <v>2</v>
      </c>
      <c r="AJ84" s="336" t="s">
        <v>518</v>
      </c>
      <c r="AK84" s="98"/>
      <c r="AL84" s="397"/>
    </row>
    <row r="85" spans="2:38" ht="44.25" thickBot="1" x14ac:dyDescent="0.3">
      <c r="B85" s="94">
        <v>69</v>
      </c>
      <c r="C85" s="478">
        <v>25554</v>
      </c>
      <c r="D85" s="332" t="s">
        <v>373</v>
      </c>
      <c r="E85" s="331" t="s">
        <v>403</v>
      </c>
      <c r="F85" s="336" t="s">
        <v>165</v>
      </c>
      <c r="G85" s="336" t="s">
        <v>165</v>
      </c>
      <c r="H85" s="336" t="s">
        <v>165</v>
      </c>
      <c r="I85" s="336" t="s">
        <v>167</v>
      </c>
      <c r="J85" s="336" t="s">
        <v>169</v>
      </c>
      <c r="K85" s="336" t="s">
        <v>2</v>
      </c>
      <c r="L85" s="336" t="s">
        <v>2</v>
      </c>
      <c r="M85" s="336" t="s">
        <v>164</v>
      </c>
      <c r="N85" s="336" t="s">
        <v>166</v>
      </c>
      <c r="O85" s="336" t="s">
        <v>166</v>
      </c>
      <c r="P85" s="336" t="s">
        <v>166</v>
      </c>
      <c r="Q85" s="336" t="s">
        <v>166</v>
      </c>
      <c r="R85" s="336" t="s">
        <v>2</v>
      </c>
      <c r="S85" s="336" t="s">
        <v>2</v>
      </c>
      <c r="T85" s="336" t="s">
        <v>162</v>
      </c>
      <c r="U85" s="336" t="s">
        <v>169</v>
      </c>
      <c r="V85" s="336" t="s">
        <v>169</v>
      </c>
      <c r="W85" s="336" t="s">
        <v>169</v>
      </c>
      <c r="X85" s="336" t="s">
        <v>171</v>
      </c>
      <c r="Y85" s="336" t="s">
        <v>2</v>
      </c>
      <c r="Z85" s="336" t="s">
        <v>2</v>
      </c>
      <c r="AA85" s="336" t="s">
        <v>160</v>
      </c>
      <c r="AB85" s="336" t="s">
        <v>160</v>
      </c>
      <c r="AC85" s="336" t="s">
        <v>166</v>
      </c>
      <c r="AD85" s="336" t="s">
        <v>166</v>
      </c>
      <c r="AE85" s="336" t="s">
        <v>2</v>
      </c>
      <c r="AF85" s="336" t="s">
        <v>2</v>
      </c>
      <c r="AG85" s="336" t="s">
        <v>2</v>
      </c>
      <c r="AH85" s="336" t="s">
        <v>162</v>
      </c>
      <c r="AI85" s="336" t="s">
        <v>162</v>
      </c>
      <c r="AJ85" s="336" t="s">
        <v>518</v>
      </c>
      <c r="AK85" s="98"/>
      <c r="AL85" s="397"/>
    </row>
    <row r="86" spans="2:38" ht="44.25" thickBot="1" x14ac:dyDescent="0.3">
      <c r="B86" s="94">
        <v>70</v>
      </c>
      <c r="C86" s="478">
        <v>9954</v>
      </c>
      <c r="D86" s="332" t="s">
        <v>375</v>
      </c>
      <c r="E86" s="331" t="s">
        <v>403</v>
      </c>
      <c r="F86" s="336" t="s">
        <v>164</v>
      </c>
      <c r="G86" s="336" t="s">
        <v>2</v>
      </c>
      <c r="H86" s="336" t="s">
        <v>2</v>
      </c>
      <c r="I86" s="336" t="s">
        <v>2</v>
      </c>
      <c r="J86" s="336" t="s">
        <v>160</v>
      </c>
      <c r="K86" s="336" t="s">
        <v>160</v>
      </c>
      <c r="L86" s="336" t="s">
        <v>162</v>
      </c>
      <c r="M86" s="336" t="s">
        <v>2</v>
      </c>
      <c r="N86" s="336" t="s">
        <v>2</v>
      </c>
      <c r="O86" s="336" t="s">
        <v>2</v>
      </c>
      <c r="P86" s="336" t="s">
        <v>2</v>
      </c>
      <c r="Q86" s="336" t="s">
        <v>160</v>
      </c>
      <c r="R86" s="336" t="s">
        <v>162</v>
      </c>
      <c r="S86" s="336" t="s">
        <v>164</v>
      </c>
      <c r="T86" s="336" t="s">
        <v>164</v>
      </c>
      <c r="U86" s="336" t="s">
        <v>2</v>
      </c>
      <c r="V86" s="336" t="s">
        <v>2</v>
      </c>
      <c r="W86" s="336" t="s">
        <v>2</v>
      </c>
      <c r="X86" s="336" t="s">
        <v>160</v>
      </c>
      <c r="Y86" s="336" t="s">
        <v>160</v>
      </c>
      <c r="Z86" s="336" t="s">
        <v>162</v>
      </c>
      <c r="AA86" s="336" t="s">
        <v>172</v>
      </c>
      <c r="AB86" s="336" t="s">
        <v>2</v>
      </c>
      <c r="AC86" s="336" t="s">
        <v>2</v>
      </c>
      <c r="AD86" s="336" t="s">
        <v>2</v>
      </c>
      <c r="AE86" s="336" t="s">
        <v>160</v>
      </c>
      <c r="AF86" s="336" t="s">
        <v>162</v>
      </c>
      <c r="AG86" s="336" t="s">
        <v>162</v>
      </c>
      <c r="AH86" s="336" t="s">
        <v>166</v>
      </c>
      <c r="AI86" s="336" t="s">
        <v>2</v>
      </c>
      <c r="AJ86" s="336" t="s">
        <v>518</v>
      </c>
      <c r="AK86" s="98"/>
      <c r="AL86" s="397"/>
    </row>
    <row r="87" spans="2:38" ht="44.25" thickBot="1" x14ac:dyDescent="0.3">
      <c r="B87" s="94">
        <v>71</v>
      </c>
      <c r="C87" s="478">
        <v>31785</v>
      </c>
      <c r="D87" s="332" t="s">
        <v>377</v>
      </c>
      <c r="E87" s="331" t="s">
        <v>403</v>
      </c>
      <c r="F87" s="336" t="s">
        <v>166</v>
      </c>
      <c r="G87" s="336" t="s">
        <v>171</v>
      </c>
      <c r="H87" s="336" t="s">
        <v>171</v>
      </c>
      <c r="I87" s="336" t="s">
        <v>2</v>
      </c>
      <c r="J87" s="336" t="s">
        <v>2</v>
      </c>
      <c r="K87" s="336" t="s">
        <v>160</v>
      </c>
      <c r="L87" s="336" t="s">
        <v>165</v>
      </c>
      <c r="M87" s="336" t="s">
        <v>170</v>
      </c>
      <c r="N87" s="336" t="s">
        <v>2</v>
      </c>
      <c r="O87" s="336" t="s">
        <v>516</v>
      </c>
      <c r="P87" s="336" t="s">
        <v>517</v>
      </c>
      <c r="Q87" s="336" t="s">
        <v>517</v>
      </c>
      <c r="R87" s="336" t="s">
        <v>517</v>
      </c>
      <c r="S87" s="336" t="s">
        <v>2</v>
      </c>
      <c r="T87" s="336" t="s">
        <v>2</v>
      </c>
      <c r="U87" s="336" t="s">
        <v>162</v>
      </c>
      <c r="V87" s="336" t="s">
        <v>162</v>
      </c>
      <c r="W87" s="336" t="s">
        <v>2</v>
      </c>
      <c r="X87" s="336" t="s">
        <v>170</v>
      </c>
      <c r="Y87" s="336" t="s">
        <v>170</v>
      </c>
      <c r="Z87" s="336" t="s">
        <v>516</v>
      </c>
      <c r="AA87" s="336" t="s">
        <v>2</v>
      </c>
      <c r="AB87" s="336" t="s">
        <v>2</v>
      </c>
      <c r="AC87" s="336" t="s">
        <v>160</v>
      </c>
      <c r="AD87" s="336" t="s">
        <v>168</v>
      </c>
      <c r="AE87" s="336" t="s">
        <v>517</v>
      </c>
      <c r="AF87" s="336" t="s">
        <v>517</v>
      </c>
      <c r="AG87" s="336" t="s">
        <v>2</v>
      </c>
      <c r="AH87" s="336" t="s">
        <v>2</v>
      </c>
      <c r="AI87" s="336" t="s">
        <v>168</v>
      </c>
      <c r="AJ87" s="336" t="s">
        <v>518</v>
      </c>
      <c r="AK87" s="98"/>
      <c r="AL87" s="397"/>
    </row>
    <row r="88" spans="2:38" ht="44.25" thickBot="1" x14ac:dyDescent="0.3">
      <c r="B88" s="94">
        <v>72</v>
      </c>
      <c r="C88" s="478">
        <v>30651</v>
      </c>
      <c r="D88" s="332" t="s">
        <v>378</v>
      </c>
      <c r="E88" s="331" t="s">
        <v>403</v>
      </c>
      <c r="F88" s="336" t="s">
        <v>167</v>
      </c>
      <c r="G88" s="336" t="s">
        <v>2</v>
      </c>
      <c r="H88" s="336" t="s">
        <v>2</v>
      </c>
      <c r="I88" s="336" t="s">
        <v>2</v>
      </c>
      <c r="J88" s="336" t="s">
        <v>540</v>
      </c>
      <c r="K88" s="336" t="s">
        <v>193</v>
      </c>
      <c r="L88" s="336" t="s">
        <v>2</v>
      </c>
      <c r="M88" s="336" t="s">
        <v>167</v>
      </c>
      <c r="N88" s="336" t="s">
        <v>519</v>
      </c>
      <c r="O88" s="336" t="s">
        <v>2</v>
      </c>
      <c r="P88" s="336" t="s">
        <v>2</v>
      </c>
      <c r="Q88" s="336" t="s">
        <v>167</v>
      </c>
      <c r="R88" s="336" t="s">
        <v>167</v>
      </c>
      <c r="S88" s="336" t="s">
        <v>548</v>
      </c>
      <c r="T88" s="336" t="s">
        <v>2</v>
      </c>
      <c r="U88" s="336" t="s">
        <v>167</v>
      </c>
      <c r="V88" s="336" t="s">
        <v>167</v>
      </c>
      <c r="W88" s="336" t="s">
        <v>548</v>
      </c>
      <c r="X88" s="336" t="s">
        <v>2</v>
      </c>
      <c r="Y88" s="336" t="s">
        <v>533</v>
      </c>
      <c r="Z88" s="336" t="s">
        <v>2</v>
      </c>
      <c r="AA88" s="336" t="s">
        <v>2</v>
      </c>
      <c r="AB88" s="336" t="s">
        <v>2</v>
      </c>
      <c r="AC88" s="336" t="s">
        <v>167</v>
      </c>
      <c r="AD88" s="336" t="s">
        <v>167</v>
      </c>
      <c r="AE88" s="336" t="s">
        <v>548</v>
      </c>
      <c r="AF88" s="336" t="s">
        <v>2</v>
      </c>
      <c r="AG88" s="336" t="s">
        <v>167</v>
      </c>
      <c r="AH88" s="336" t="s">
        <v>167</v>
      </c>
      <c r="AI88" s="336" t="s">
        <v>548</v>
      </c>
      <c r="AJ88" s="336" t="s">
        <v>518</v>
      </c>
      <c r="AK88" s="98"/>
      <c r="AL88" s="397"/>
    </row>
    <row r="89" spans="2:38" ht="44.25" thickBot="1" x14ac:dyDescent="0.3">
      <c r="B89" s="94">
        <v>73</v>
      </c>
      <c r="C89" s="478">
        <v>40286</v>
      </c>
      <c r="D89" s="332" t="s">
        <v>381</v>
      </c>
      <c r="E89" s="331" t="s">
        <v>403</v>
      </c>
      <c r="F89" s="336" t="s">
        <v>160</v>
      </c>
      <c r="G89" s="336" t="s">
        <v>160</v>
      </c>
      <c r="H89" s="336" t="s">
        <v>160</v>
      </c>
      <c r="I89" s="336" t="s">
        <v>170</v>
      </c>
      <c r="J89" s="336" t="s">
        <v>517</v>
      </c>
      <c r="K89" s="336" t="s">
        <v>2</v>
      </c>
      <c r="L89" s="336" t="s">
        <v>2</v>
      </c>
      <c r="M89" s="336" t="s">
        <v>167</v>
      </c>
      <c r="N89" s="336" t="s">
        <v>167</v>
      </c>
      <c r="O89" s="336" t="s">
        <v>537</v>
      </c>
      <c r="P89" s="336" t="s">
        <v>517</v>
      </c>
      <c r="Q89" s="336" t="s">
        <v>2</v>
      </c>
      <c r="R89" s="336" t="s">
        <v>2</v>
      </c>
      <c r="S89" s="336" t="s">
        <v>160</v>
      </c>
      <c r="T89" s="336" t="s">
        <v>160</v>
      </c>
      <c r="U89" s="336" t="s">
        <v>171</v>
      </c>
      <c r="V89" s="336" t="s">
        <v>517</v>
      </c>
      <c r="W89" s="336" t="s">
        <v>2</v>
      </c>
      <c r="X89" s="336" t="s">
        <v>2</v>
      </c>
      <c r="Y89" s="336" t="s">
        <v>160</v>
      </c>
      <c r="Z89" s="336" t="s">
        <v>517</v>
      </c>
      <c r="AA89" s="336" t="s">
        <v>517</v>
      </c>
      <c r="AB89" s="336" t="s">
        <v>517</v>
      </c>
      <c r="AC89" s="336" t="s">
        <v>2</v>
      </c>
      <c r="AD89" s="336" t="s">
        <v>2</v>
      </c>
      <c r="AE89" s="336" t="s">
        <v>168</v>
      </c>
      <c r="AF89" s="336" t="s">
        <v>169</v>
      </c>
      <c r="AG89" s="336" t="s">
        <v>516</v>
      </c>
      <c r="AH89" s="336" t="s">
        <v>517</v>
      </c>
      <c r="AI89" s="336" t="s">
        <v>2</v>
      </c>
      <c r="AJ89" s="336" t="s">
        <v>518</v>
      </c>
      <c r="AK89" s="98"/>
      <c r="AL89" s="397"/>
    </row>
    <row r="90" spans="2:38" ht="44.25" thickBot="1" x14ac:dyDescent="0.3">
      <c r="B90" s="94">
        <v>74</v>
      </c>
      <c r="C90" s="478">
        <v>41950</v>
      </c>
      <c r="D90" s="332" t="s">
        <v>382</v>
      </c>
      <c r="E90" s="331" t="s">
        <v>403</v>
      </c>
      <c r="F90" s="336" t="s">
        <v>2</v>
      </c>
      <c r="G90" s="336" t="s">
        <v>2</v>
      </c>
      <c r="H90" s="336" t="s">
        <v>546</v>
      </c>
      <c r="I90" s="336" t="s">
        <v>546</v>
      </c>
      <c r="J90" s="336" t="s">
        <v>2</v>
      </c>
      <c r="K90" s="336" t="s">
        <v>2</v>
      </c>
      <c r="L90" s="336" t="s">
        <v>521</v>
      </c>
      <c r="M90" s="336" t="s">
        <v>2</v>
      </c>
      <c r="N90" s="336" t="s">
        <v>546</v>
      </c>
      <c r="O90" s="336" t="s">
        <v>546</v>
      </c>
      <c r="P90" s="336" t="s">
        <v>546</v>
      </c>
      <c r="Q90" s="336" t="s">
        <v>2</v>
      </c>
      <c r="R90" s="336" t="s">
        <v>2</v>
      </c>
      <c r="S90" s="336" t="s">
        <v>520</v>
      </c>
      <c r="T90" s="336" t="s">
        <v>522</v>
      </c>
      <c r="U90" s="336" t="s">
        <v>2</v>
      </c>
      <c r="V90" s="336" t="s">
        <v>2</v>
      </c>
      <c r="W90" s="336" t="s">
        <v>546</v>
      </c>
      <c r="X90" s="336" t="s">
        <v>546</v>
      </c>
      <c r="Y90" s="336" t="s">
        <v>546</v>
      </c>
      <c r="Z90" s="336" t="s">
        <v>521</v>
      </c>
      <c r="AA90" s="336" t="s">
        <v>521</v>
      </c>
      <c r="AB90" s="336" t="s">
        <v>2</v>
      </c>
      <c r="AC90" s="336" t="s">
        <v>546</v>
      </c>
      <c r="AD90" s="336" t="s">
        <v>546</v>
      </c>
      <c r="AE90" s="336" t="s">
        <v>546</v>
      </c>
      <c r="AF90" s="336" t="s">
        <v>2</v>
      </c>
      <c r="AG90" s="336" t="s">
        <v>2</v>
      </c>
      <c r="AH90" s="336" t="s">
        <v>520</v>
      </c>
      <c r="AI90" s="336" t="s">
        <v>546</v>
      </c>
      <c r="AJ90" s="336" t="s">
        <v>518</v>
      </c>
      <c r="AK90" s="98"/>
      <c r="AL90" s="397"/>
    </row>
    <row r="91" spans="2:38" ht="44.25" thickBot="1" x14ac:dyDescent="0.3">
      <c r="B91" s="94">
        <v>75</v>
      </c>
      <c r="C91" s="478">
        <v>27410</v>
      </c>
      <c r="D91" s="332" t="s">
        <v>385</v>
      </c>
      <c r="E91" s="331" t="s">
        <v>403</v>
      </c>
      <c r="F91" s="336" t="s">
        <v>169</v>
      </c>
      <c r="G91" s="336" t="s">
        <v>2</v>
      </c>
      <c r="H91" s="336" t="s">
        <v>2</v>
      </c>
      <c r="I91" s="336" t="s">
        <v>160</v>
      </c>
      <c r="J91" s="336" t="s">
        <v>160</v>
      </c>
      <c r="K91" s="336" t="s">
        <v>162</v>
      </c>
      <c r="L91" s="336" t="s">
        <v>163</v>
      </c>
      <c r="M91" s="336" t="s">
        <v>2</v>
      </c>
      <c r="N91" s="336" t="s">
        <v>169</v>
      </c>
      <c r="O91" s="336" t="s">
        <v>169</v>
      </c>
      <c r="P91" s="336" t="s">
        <v>517</v>
      </c>
      <c r="Q91" s="336" t="s">
        <v>517</v>
      </c>
      <c r="R91" s="336" t="s">
        <v>2</v>
      </c>
      <c r="S91" s="336" t="s">
        <v>2</v>
      </c>
      <c r="T91" s="336" t="s">
        <v>160</v>
      </c>
      <c r="U91" s="336" t="s">
        <v>167</v>
      </c>
      <c r="V91" s="336" t="s">
        <v>167</v>
      </c>
      <c r="W91" s="336" t="s">
        <v>517</v>
      </c>
      <c r="X91" s="336" t="s">
        <v>2</v>
      </c>
      <c r="Y91" s="336" t="s">
        <v>2</v>
      </c>
      <c r="Z91" s="336" t="s">
        <v>162</v>
      </c>
      <c r="AA91" s="336" t="s">
        <v>163</v>
      </c>
      <c r="AB91" s="336" t="s">
        <v>167</v>
      </c>
      <c r="AC91" s="336" t="s">
        <v>516</v>
      </c>
      <c r="AD91" s="336" t="s">
        <v>516</v>
      </c>
      <c r="AE91" s="336" t="s">
        <v>2</v>
      </c>
      <c r="AF91" s="336" t="s">
        <v>2</v>
      </c>
      <c r="AG91" s="336" t="s">
        <v>162</v>
      </c>
      <c r="AH91" s="336" t="s">
        <v>163</v>
      </c>
      <c r="AI91" s="336" t="s">
        <v>166</v>
      </c>
      <c r="AJ91" s="336" t="s">
        <v>518</v>
      </c>
      <c r="AK91" s="98"/>
      <c r="AL91" s="397"/>
    </row>
    <row r="92" spans="2:38" ht="44.25" thickBot="1" x14ac:dyDescent="0.3">
      <c r="B92" s="94">
        <v>76</v>
      </c>
      <c r="C92" s="478">
        <v>47085</v>
      </c>
      <c r="D92" s="332" t="s">
        <v>387</v>
      </c>
      <c r="E92" s="331" t="s">
        <v>403</v>
      </c>
      <c r="F92" s="336" t="s">
        <v>167</v>
      </c>
      <c r="G92" s="336" t="s">
        <v>2</v>
      </c>
      <c r="H92" s="336" t="s">
        <v>554</v>
      </c>
      <c r="I92" s="336" t="s">
        <v>554</v>
      </c>
      <c r="J92" s="336" t="s">
        <v>554</v>
      </c>
      <c r="K92" s="336" t="s">
        <v>554</v>
      </c>
      <c r="L92" s="336" t="s">
        <v>2</v>
      </c>
      <c r="M92" s="336" t="s">
        <v>2</v>
      </c>
      <c r="N92" s="336" t="s">
        <v>554</v>
      </c>
      <c r="O92" s="336" t="s">
        <v>554</v>
      </c>
      <c r="P92" s="336" t="s">
        <v>552</v>
      </c>
      <c r="Q92" s="336" t="s">
        <v>2</v>
      </c>
      <c r="R92" s="336" t="s">
        <v>2</v>
      </c>
      <c r="S92" s="336" t="s">
        <v>520</v>
      </c>
      <c r="T92" s="336" t="s">
        <v>520</v>
      </c>
      <c r="U92" s="336" t="s">
        <v>554</v>
      </c>
      <c r="V92" s="336" t="s">
        <v>554</v>
      </c>
      <c r="W92" s="336" t="s">
        <v>2</v>
      </c>
      <c r="X92" s="336" t="s">
        <v>2</v>
      </c>
      <c r="Y92" s="336" t="s">
        <v>2</v>
      </c>
      <c r="Z92" s="336" t="s">
        <v>521</v>
      </c>
      <c r="AA92" s="336" t="s">
        <v>520</v>
      </c>
      <c r="AB92" s="336" t="s">
        <v>554</v>
      </c>
      <c r="AC92" s="336" t="s">
        <v>554</v>
      </c>
      <c r="AD92" s="336" t="s">
        <v>554</v>
      </c>
      <c r="AE92" s="336" t="s">
        <v>2</v>
      </c>
      <c r="AF92" s="336" t="s">
        <v>2</v>
      </c>
      <c r="AG92" s="336" t="s">
        <v>521</v>
      </c>
      <c r="AH92" s="336" t="s">
        <v>520</v>
      </c>
      <c r="AI92" s="336" t="s">
        <v>554</v>
      </c>
      <c r="AJ92" s="336" t="s">
        <v>518</v>
      </c>
      <c r="AK92" s="98"/>
      <c r="AL92" s="397"/>
    </row>
    <row r="93" spans="2:38" ht="44.25" thickBot="1" x14ac:dyDescent="0.3">
      <c r="B93" s="94">
        <v>77</v>
      </c>
      <c r="C93" s="478">
        <v>3089</v>
      </c>
      <c r="D93" s="332" t="s">
        <v>389</v>
      </c>
      <c r="E93" s="331" t="s">
        <v>403</v>
      </c>
      <c r="F93" s="336" t="s">
        <v>2</v>
      </c>
      <c r="G93" s="336" t="s">
        <v>2</v>
      </c>
      <c r="H93" s="336" t="s">
        <v>2</v>
      </c>
      <c r="I93" s="336" t="s">
        <v>160</v>
      </c>
      <c r="J93" s="336" t="s">
        <v>160</v>
      </c>
      <c r="K93" s="336" t="s">
        <v>168</v>
      </c>
      <c r="L93" s="336" t="s">
        <v>168</v>
      </c>
      <c r="M93" s="336" t="s">
        <v>2</v>
      </c>
      <c r="N93" s="336" t="s">
        <v>2</v>
      </c>
      <c r="O93" s="336" t="s">
        <v>2</v>
      </c>
      <c r="P93" s="336" t="s">
        <v>160</v>
      </c>
      <c r="Q93" s="336" t="s">
        <v>160</v>
      </c>
      <c r="R93" s="336" t="s">
        <v>160</v>
      </c>
      <c r="S93" s="336" t="s">
        <v>160</v>
      </c>
      <c r="T93" s="336" t="s">
        <v>2</v>
      </c>
      <c r="U93" s="336" t="s">
        <v>2</v>
      </c>
      <c r="V93" s="336" t="s">
        <v>2</v>
      </c>
      <c r="W93" s="336" t="s">
        <v>160</v>
      </c>
      <c r="X93" s="336" t="s">
        <v>160</v>
      </c>
      <c r="Y93" s="336" t="s">
        <v>160</v>
      </c>
      <c r="Z93" s="336" t="s">
        <v>173</v>
      </c>
      <c r="AA93" s="336" t="s">
        <v>2</v>
      </c>
      <c r="AB93" s="336" t="s">
        <v>2</v>
      </c>
      <c r="AC93" s="336" t="s">
        <v>2</v>
      </c>
      <c r="AD93" s="336" t="s">
        <v>160</v>
      </c>
      <c r="AE93" s="336" t="s">
        <v>160</v>
      </c>
      <c r="AF93" s="336" t="s">
        <v>167</v>
      </c>
      <c r="AG93" s="336" t="s">
        <v>169</v>
      </c>
      <c r="AH93" s="336" t="s">
        <v>2</v>
      </c>
      <c r="AI93" s="336" t="s">
        <v>2</v>
      </c>
      <c r="AJ93" s="336" t="s">
        <v>518</v>
      </c>
      <c r="AK93" s="98"/>
      <c r="AL93" s="397"/>
    </row>
    <row r="94" spans="2:38" ht="44.25" thickBot="1" x14ac:dyDescent="0.3">
      <c r="B94" s="94">
        <v>78</v>
      </c>
      <c r="C94" s="478">
        <v>43762</v>
      </c>
      <c r="D94" s="332" t="s">
        <v>391</v>
      </c>
      <c r="E94" s="331" t="s">
        <v>403</v>
      </c>
      <c r="F94" s="336" t="s">
        <v>164</v>
      </c>
      <c r="G94" s="336" t="s">
        <v>2</v>
      </c>
      <c r="H94" s="336" t="s">
        <v>555</v>
      </c>
      <c r="I94" s="336" t="s">
        <v>555</v>
      </c>
      <c r="J94" s="336" t="s">
        <v>555</v>
      </c>
      <c r="K94" s="336" t="s">
        <v>2</v>
      </c>
      <c r="L94" s="336" t="s">
        <v>2</v>
      </c>
      <c r="M94" s="336" t="s">
        <v>163</v>
      </c>
      <c r="N94" s="336" t="s">
        <v>163</v>
      </c>
      <c r="O94" s="336" t="s">
        <v>163</v>
      </c>
      <c r="P94" s="336" t="s">
        <v>2</v>
      </c>
      <c r="Q94" s="336" t="s">
        <v>2</v>
      </c>
      <c r="R94" s="336" t="s">
        <v>163</v>
      </c>
      <c r="S94" s="336" t="s">
        <v>163</v>
      </c>
      <c r="T94" s="336" t="s">
        <v>163</v>
      </c>
      <c r="U94" s="336" t="s">
        <v>2</v>
      </c>
      <c r="V94" s="336" t="s">
        <v>555</v>
      </c>
      <c r="W94" s="336" t="s">
        <v>555</v>
      </c>
      <c r="X94" s="336" t="s">
        <v>555</v>
      </c>
      <c r="Y94" s="336" t="s">
        <v>2</v>
      </c>
      <c r="Z94" s="336" t="s">
        <v>2</v>
      </c>
      <c r="AA94" s="336" t="s">
        <v>165</v>
      </c>
      <c r="AB94" s="336" t="s">
        <v>165</v>
      </c>
      <c r="AC94" s="336" t="s">
        <v>165</v>
      </c>
      <c r="AD94" s="336" t="s">
        <v>165</v>
      </c>
      <c r="AE94" s="336" t="s">
        <v>165</v>
      </c>
      <c r="AF94" s="336" t="s">
        <v>2</v>
      </c>
      <c r="AG94" s="336" t="s">
        <v>2</v>
      </c>
      <c r="AH94" s="336" t="s">
        <v>516</v>
      </c>
      <c r="AI94" s="336" t="s">
        <v>555</v>
      </c>
      <c r="AJ94" s="336" t="s">
        <v>518</v>
      </c>
      <c r="AK94" s="98"/>
      <c r="AL94" s="397"/>
    </row>
    <row r="95" spans="2:38" ht="44.25" thickBot="1" x14ac:dyDescent="0.3">
      <c r="B95" s="94">
        <v>79</v>
      </c>
      <c r="C95" s="478">
        <v>5743</v>
      </c>
      <c r="D95" s="332" t="s">
        <v>392</v>
      </c>
      <c r="E95" s="331" t="s">
        <v>403</v>
      </c>
      <c r="F95" s="336" t="s">
        <v>2</v>
      </c>
      <c r="G95" s="336" t="s">
        <v>160</v>
      </c>
      <c r="H95" s="336" t="s">
        <v>160</v>
      </c>
      <c r="I95" s="336" t="s">
        <v>160</v>
      </c>
      <c r="J95" s="336" t="s">
        <v>169</v>
      </c>
      <c r="K95" s="336" t="s">
        <v>517</v>
      </c>
      <c r="L95" s="336" t="s">
        <v>2</v>
      </c>
      <c r="M95" s="336" t="s">
        <v>2</v>
      </c>
      <c r="N95" s="336" t="s">
        <v>7</v>
      </c>
      <c r="O95" s="336" t="s">
        <v>7</v>
      </c>
      <c r="P95" s="336" t="s">
        <v>7</v>
      </c>
      <c r="Q95" s="336" t="s">
        <v>7</v>
      </c>
      <c r="R95" s="336" t="s">
        <v>7</v>
      </c>
      <c r="S95" s="336" t="s">
        <v>2</v>
      </c>
      <c r="T95" s="336" t="s">
        <v>2</v>
      </c>
      <c r="U95" s="336" t="s">
        <v>171</v>
      </c>
      <c r="V95" s="336" t="s">
        <v>171</v>
      </c>
      <c r="W95" s="336" t="s">
        <v>516</v>
      </c>
      <c r="X95" s="336" t="s">
        <v>516</v>
      </c>
      <c r="Y95" s="336" t="s">
        <v>2</v>
      </c>
      <c r="Z95" s="336" t="s">
        <v>2</v>
      </c>
      <c r="AA95" s="336" t="s">
        <v>166</v>
      </c>
      <c r="AB95" s="336" t="s">
        <v>167</v>
      </c>
      <c r="AC95" s="336" t="s">
        <v>516</v>
      </c>
      <c r="AD95" s="336" t="s">
        <v>516</v>
      </c>
      <c r="AE95" s="336" t="s">
        <v>517</v>
      </c>
      <c r="AF95" s="336" t="s">
        <v>2</v>
      </c>
      <c r="AG95" s="336" t="s">
        <v>2</v>
      </c>
      <c r="AH95" s="336" t="s">
        <v>160</v>
      </c>
      <c r="AI95" s="336" t="s">
        <v>160</v>
      </c>
      <c r="AJ95" s="336" t="s">
        <v>518</v>
      </c>
      <c r="AK95" s="98"/>
      <c r="AL95" s="397"/>
    </row>
    <row r="96" spans="2:38" ht="44.25" thickBot="1" x14ac:dyDescent="0.3">
      <c r="B96" s="94">
        <v>80</v>
      </c>
      <c r="C96" s="478">
        <v>42102</v>
      </c>
      <c r="D96" s="332" t="s">
        <v>393</v>
      </c>
      <c r="E96" s="331" t="s">
        <v>403</v>
      </c>
      <c r="F96" s="336" t="s">
        <v>2</v>
      </c>
      <c r="G96" s="336" t="s">
        <v>552</v>
      </c>
      <c r="H96" s="336" t="s">
        <v>2</v>
      </c>
      <c r="I96" s="336" t="s">
        <v>552</v>
      </c>
      <c r="J96" s="336" t="s">
        <v>2</v>
      </c>
      <c r="K96" s="336" t="s">
        <v>2</v>
      </c>
      <c r="L96" s="336" t="s">
        <v>163</v>
      </c>
      <c r="M96" s="336" t="s">
        <v>2</v>
      </c>
      <c r="N96" s="336" t="s">
        <v>552</v>
      </c>
      <c r="O96" s="336" t="s">
        <v>2</v>
      </c>
      <c r="P96" s="336" t="s">
        <v>552</v>
      </c>
      <c r="Q96" s="336" t="s">
        <v>2</v>
      </c>
      <c r="R96" s="336" t="s">
        <v>2</v>
      </c>
      <c r="S96" s="336" t="s">
        <v>516</v>
      </c>
      <c r="T96" s="336" t="s">
        <v>2</v>
      </c>
      <c r="U96" s="336" t="s">
        <v>552</v>
      </c>
      <c r="V96" s="336" t="s">
        <v>2</v>
      </c>
      <c r="W96" s="336" t="s">
        <v>552</v>
      </c>
      <c r="X96" s="336" t="s">
        <v>2</v>
      </c>
      <c r="Y96" s="336" t="s">
        <v>2</v>
      </c>
      <c r="Z96" s="336" t="s">
        <v>165</v>
      </c>
      <c r="AA96" s="336" t="s">
        <v>2</v>
      </c>
      <c r="AB96" s="336" t="s">
        <v>552</v>
      </c>
      <c r="AC96" s="336" t="s">
        <v>2</v>
      </c>
      <c r="AD96" s="336" t="s">
        <v>552</v>
      </c>
      <c r="AE96" s="336" t="s">
        <v>2</v>
      </c>
      <c r="AF96" s="336" t="s">
        <v>2</v>
      </c>
      <c r="AG96" s="336" t="s">
        <v>165</v>
      </c>
      <c r="AH96" s="336" t="s">
        <v>2</v>
      </c>
      <c r="AI96" s="336" t="s">
        <v>552</v>
      </c>
      <c r="AJ96" s="336" t="s">
        <v>518</v>
      </c>
      <c r="AK96" s="98"/>
      <c r="AL96" s="397"/>
    </row>
    <row r="97" spans="2:38" ht="44.25" thickBot="1" x14ac:dyDescent="0.3">
      <c r="B97" s="94">
        <v>81</v>
      </c>
      <c r="C97" s="478">
        <v>5064</v>
      </c>
      <c r="D97" s="332" t="s">
        <v>395</v>
      </c>
      <c r="E97" s="331" t="s">
        <v>403</v>
      </c>
      <c r="F97" s="336" t="s">
        <v>556</v>
      </c>
      <c r="G97" s="336" t="s">
        <v>556</v>
      </c>
      <c r="H97" s="336" t="s">
        <v>556</v>
      </c>
      <c r="I97" s="336" t="s">
        <v>2</v>
      </c>
      <c r="J97" s="336" t="s">
        <v>2</v>
      </c>
      <c r="K97" s="336" t="s">
        <v>556</v>
      </c>
      <c r="L97" s="336" t="s">
        <v>556</v>
      </c>
      <c r="M97" s="336" t="s">
        <v>2</v>
      </c>
      <c r="N97" s="336" t="s">
        <v>7</v>
      </c>
      <c r="O97" s="336" t="s">
        <v>7</v>
      </c>
      <c r="P97" s="336" t="s">
        <v>7</v>
      </c>
      <c r="Q97" s="336" t="s">
        <v>7</v>
      </c>
      <c r="R97" s="336" t="s">
        <v>7</v>
      </c>
      <c r="S97" s="336" t="s">
        <v>2</v>
      </c>
      <c r="T97" s="336" t="s">
        <v>2</v>
      </c>
      <c r="U97" s="336" t="s">
        <v>7</v>
      </c>
      <c r="V97" s="336" t="s">
        <v>7</v>
      </c>
      <c r="W97" s="336" t="s">
        <v>7</v>
      </c>
      <c r="X97" s="336" t="s">
        <v>7</v>
      </c>
      <c r="Y97" s="336" t="s">
        <v>7</v>
      </c>
      <c r="Z97" s="336" t="s">
        <v>2</v>
      </c>
      <c r="AA97" s="336" t="s">
        <v>2</v>
      </c>
      <c r="AB97" s="336" t="s">
        <v>556</v>
      </c>
      <c r="AC97" s="336" t="s">
        <v>556</v>
      </c>
      <c r="AD97" s="336" t="s">
        <v>556</v>
      </c>
      <c r="AE97" s="336" t="s">
        <v>556</v>
      </c>
      <c r="AF97" s="336" t="s">
        <v>2</v>
      </c>
      <c r="AG97" s="336" t="s">
        <v>556</v>
      </c>
      <c r="AH97" s="336" t="s">
        <v>556</v>
      </c>
      <c r="AI97" s="336" t="s">
        <v>556</v>
      </c>
      <c r="AJ97" s="336" t="s">
        <v>518</v>
      </c>
      <c r="AK97" s="98"/>
      <c r="AL97" s="397"/>
    </row>
    <row r="98" spans="2:38" ht="44.25" thickBot="1" x14ac:dyDescent="0.3">
      <c r="B98" s="94">
        <v>82</v>
      </c>
      <c r="C98" s="478">
        <v>5791</v>
      </c>
      <c r="D98" s="332" t="s">
        <v>398</v>
      </c>
      <c r="E98" s="331" t="s">
        <v>403</v>
      </c>
      <c r="F98" s="336" t="s">
        <v>165</v>
      </c>
      <c r="G98" s="336" t="s">
        <v>165</v>
      </c>
      <c r="H98" s="336" t="s">
        <v>165</v>
      </c>
      <c r="I98" s="336" t="s">
        <v>165</v>
      </c>
      <c r="J98" s="336" t="s">
        <v>165</v>
      </c>
      <c r="K98" s="336" t="s">
        <v>2</v>
      </c>
      <c r="L98" s="336" t="s">
        <v>2</v>
      </c>
      <c r="M98" s="336" t="s">
        <v>165</v>
      </c>
      <c r="N98" s="336" t="s">
        <v>165</v>
      </c>
      <c r="O98" s="336" t="s">
        <v>165</v>
      </c>
      <c r="P98" s="336" t="s">
        <v>165</v>
      </c>
      <c r="Q98" s="336" t="s">
        <v>165</v>
      </c>
      <c r="R98" s="336" t="s">
        <v>2</v>
      </c>
      <c r="S98" s="336" t="s">
        <v>2</v>
      </c>
      <c r="T98" s="336" t="s">
        <v>165</v>
      </c>
      <c r="U98" s="336" t="s">
        <v>165</v>
      </c>
      <c r="V98" s="336" t="s">
        <v>165</v>
      </c>
      <c r="W98" s="336" t="s">
        <v>165</v>
      </c>
      <c r="X98" s="336" t="s">
        <v>165</v>
      </c>
      <c r="Y98" s="336" t="s">
        <v>2</v>
      </c>
      <c r="Z98" s="336" t="s">
        <v>2</v>
      </c>
      <c r="AA98" s="336" t="s">
        <v>165</v>
      </c>
      <c r="AB98" s="336" t="s">
        <v>165</v>
      </c>
      <c r="AC98" s="336" t="s">
        <v>166</v>
      </c>
      <c r="AD98" s="336" t="s">
        <v>2</v>
      </c>
      <c r="AE98" s="336" t="s">
        <v>2</v>
      </c>
      <c r="AF98" s="336" t="s">
        <v>2</v>
      </c>
      <c r="AG98" s="336" t="s">
        <v>165</v>
      </c>
      <c r="AH98" s="336" t="s">
        <v>165</v>
      </c>
      <c r="AI98" s="336" t="s">
        <v>165</v>
      </c>
      <c r="AJ98" s="336" t="s">
        <v>518</v>
      </c>
      <c r="AK98" s="98"/>
      <c r="AL98" s="397"/>
    </row>
    <row r="99" spans="2:38" ht="44.25" thickBot="1" x14ac:dyDescent="0.3">
      <c r="B99" s="94">
        <v>83</v>
      </c>
      <c r="C99" s="478">
        <v>45095</v>
      </c>
      <c r="D99" s="332" t="s">
        <v>400</v>
      </c>
      <c r="E99" s="331" t="s">
        <v>403</v>
      </c>
      <c r="F99" s="336" t="s">
        <v>517</v>
      </c>
      <c r="G99" s="336" t="s">
        <v>2</v>
      </c>
      <c r="H99" s="336" t="s">
        <v>2</v>
      </c>
      <c r="I99" s="336" t="s">
        <v>166</v>
      </c>
      <c r="J99" s="336" t="s">
        <v>166</v>
      </c>
      <c r="K99" s="336" t="s">
        <v>2</v>
      </c>
      <c r="L99" s="336" t="s">
        <v>172</v>
      </c>
      <c r="M99" s="336" t="s">
        <v>172</v>
      </c>
      <c r="N99" s="336" t="s">
        <v>517</v>
      </c>
      <c r="O99" s="336" t="s">
        <v>517</v>
      </c>
      <c r="P99" s="336" t="s">
        <v>2</v>
      </c>
      <c r="Q99" s="336" t="s">
        <v>2</v>
      </c>
      <c r="R99" s="336" t="s">
        <v>160</v>
      </c>
      <c r="S99" s="336" t="s">
        <v>160</v>
      </c>
      <c r="T99" s="336" t="s">
        <v>160</v>
      </c>
      <c r="U99" s="336" t="s">
        <v>168</v>
      </c>
      <c r="V99" s="336" t="s">
        <v>168</v>
      </c>
      <c r="W99" s="336" t="s">
        <v>2</v>
      </c>
      <c r="X99" s="336" t="s">
        <v>2</v>
      </c>
      <c r="Y99" s="336" t="s">
        <v>160</v>
      </c>
      <c r="Z99" s="336" t="s">
        <v>164</v>
      </c>
      <c r="AA99" s="336" t="s">
        <v>169</v>
      </c>
      <c r="AB99" s="336" t="s">
        <v>517</v>
      </c>
      <c r="AC99" s="336" t="s">
        <v>517</v>
      </c>
      <c r="AD99" s="336" t="s">
        <v>2</v>
      </c>
      <c r="AE99" s="336" t="s">
        <v>2</v>
      </c>
      <c r="AF99" s="336" t="s">
        <v>160</v>
      </c>
      <c r="AG99" s="336" t="s">
        <v>517</v>
      </c>
      <c r="AH99" s="336" t="s">
        <v>517</v>
      </c>
      <c r="AI99" s="336" t="s">
        <v>2</v>
      </c>
      <c r="AJ99" s="336" t="s">
        <v>518</v>
      </c>
      <c r="AK99" s="98"/>
      <c r="AL99" s="397"/>
    </row>
    <row r="100" spans="2:38" ht="43.5" x14ac:dyDescent="0.25">
      <c r="B100" s="94">
        <v>84</v>
      </c>
      <c r="C100" s="478">
        <v>41185</v>
      </c>
      <c r="D100" s="332" t="s">
        <v>401</v>
      </c>
      <c r="E100" s="331" t="s">
        <v>403</v>
      </c>
      <c r="F100" s="336" t="s">
        <v>2</v>
      </c>
      <c r="G100" s="336" t="s">
        <v>538</v>
      </c>
      <c r="H100" s="336" t="s">
        <v>2</v>
      </c>
      <c r="I100" s="336" t="s">
        <v>2</v>
      </c>
      <c r="J100" s="336" t="s">
        <v>2</v>
      </c>
      <c r="K100" s="336" t="s">
        <v>523</v>
      </c>
      <c r="L100" s="336" t="s">
        <v>2</v>
      </c>
      <c r="M100" s="336" t="s">
        <v>2</v>
      </c>
      <c r="N100" s="336" t="s">
        <v>2</v>
      </c>
      <c r="O100" s="336" t="s">
        <v>521</v>
      </c>
      <c r="P100" s="336" t="s">
        <v>2</v>
      </c>
      <c r="Q100" s="336" t="s">
        <v>2</v>
      </c>
      <c r="R100" s="336" t="s">
        <v>2</v>
      </c>
      <c r="S100" s="336" t="s">
        <v>520</v>
      </c>
      <c r="T100" s="336" t="s">
        <v>2</v>
      </c>
      <c r="U100" s="336" t="s">
        <v>2</v>
      </c>
      <c r="V100" s="336" t="s">
        <v>2</v>
      </c>
      <c r="W100" s="336" t="s">
        <v>520</v>
      </c>
      <c r="X100" s="336" t="s">
        <v>2</v>
      </c>
      <c r="Y100" s="336" t="s">
        <v>2</v>
      </c>
      <c r="Z100" s="336" t="s">
        <v>2</v>
      </c>
      <c r="AA100" s="336" t="s">
        <v>523</v>
      </c>
      <c r="AB100" s="336" t="s">
        <v>2</v>
      </c>
      <c r="AC100" s="336" t="s">
        <v>2</v>
      </c>
      <c r="AD100" s="336" t="s">
        <v>2</v>
      </c>
      <c r="AE100" s="336" t="s">
        <v>523</v>
      </c>
      <c r="AF100" s="336" t="s">
        <v>2</v>
      </c>
      <c r="AG100" s="336" t="s">
        <v>2</v>
      </c>
      <c r="AH100" s="336" t="s">
        <v>2</v>
      </c>
      <c r="AI100" s="336" t="s">
        <v>521</v>
      </c>
      <c r="AJ100" s="336" t="s">
        <v>518</v>
      </c>
      <c r="AK100" s="98"/>
      <c r="AL100" s="397"/>
    </row>
    <row r="101" spans="2:38" ht="21.75" x14ac:dyDescent="0.25">
      <c r="B101" s="76"/>
      <c r="C101" s="481"/>
      <c r="D101" s="482"/>
      <c r="E101" s="483"/>
      <c r="F101" s="484"/>
      <c r="G101" s="484"/>
      <c r="H101" s="484"/>
      <c r="I101" s="484"/>
      <c r="J101" s="484"/>
      <c r="K101" s="484"/>
      <c r="L101" s="484"/>
      <c r="M101" s="484"/>
      <c r="N101" s="484"/>
      <c r="O101" s="484"/>
      <c r="P101" s="484"/>
      <c r="Q101" s="484"/>
      <c r="R101" s="484"/>
      <c r="S101" s="484"/>
      <c r="T101" s="484"/>
      <c r="U101" s="484"/>
      <c r="V101" s="484"/>
      <c r="W101" s="484"/>
      <c r="X101" s="484"/>
      <c r="Y101" s="484"/>
      <c r="Z101" s="484"/>
      <c r="AA101" s="484"/>
      <c r="AB101" s="484"/>
      <c r="AC101" s="484"/>
      <c r="AD101" s="484"/>
      <c r="AE101" s="484"/>
      <c r="AF101" s="484"/>
      <c r="AG101" s="484"/>
      <c r="AH101" s="484"/>
      <c r="AI101" s="484"/>
      <c r="AJ101" s="484"/>
      <c r="AK101" s="480"/>
      <c r="AL101" s="480"/>
    </row>
    <row r="102" spans="2:38" ht="21.75" x14ac:dyDescent="0.25">
      <c r="B102" s="76"/>
      <c r="C102" s="481"/>
      <c r="D102" s="482"/>
      <c r="E102" s="483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0"/>
      <c r="AL102" s="480"/>
    </row>
    <row r="103" spans="2:38" ht="21.75" x14ac:dyDescent="0.25">
      <c r="B103" s="76"/>
      <c r="C103" s="481"/>
      <c r="D103" s="482"/>
      <c r="E103" s="483"/>
      <c r="F103" s="484"/>
      <c r="G103" s="484"/>
      <c r="H103" s="484"/>
      <c r="I103" s="484"/>
      <c r="J103" s="484"/>
      <c r="K103" s="484"/>
      <c r="L103" s="484"/>
      <c r="M103" s="484"/>
      <c r="N103" s="484"/>
      <c r="O103" s="484"/>
      <c r="P103" s="484"/>
      <c r="Q103" s="484"/>
      <c r="R103" s="484"/>
      <c r="S103" s="484"/>
      <c r="T103" s="484"/>
      <c r="U103" s="484"/>
      <c r="V103" s="484"/>
      <c r="W103" s="484"/>
      <c r="X103" s="484"/>
      <c r="Y103" s="484"/>
      <c r="Z103" s="484"/>
      <c r="AA103" s="484"/>
      <c r="AB103" s="484"/>
      <c r="AC103" s="484"/>
      <c r="AD103" s="484"/>
      <c r="AE103" s="484"/>
      <c r="AF103" s="484"/>
      <c r="AG103" s="484"/>
      <c r="AH103" s="484"/>
      <c r="AI103" s="484"/>
      <c r="AJ103" s="484"/>
      <c r="AK103" s="480"/>
      <c r="AL103" s="480"/>
    </row>
    <row r="104" spans="2:38" ht="21.75" x14ac:dyDescent="0.25">
      <c r="B104" s="76"/>
      <c r="C104" s="481"/>
      <c r="D104" s="482"/>
      <c r="E104" s="483"/>
      <c r="F104" s="484"/>
      <c r="G104" s="484"/>
      <c r="H104" s="484"/>
      <c r="I104" s="484"/>
      <c r="J104" s="484"/>
      <c r="K104" s="484"/>
      <c r="L104" s="484"/>
      <c r="M104" s="484"/>
      <c r="N104" s="484"/>
      <c r="O104" s="484"/>
      <c r="P104" s="484"/>
      <c r="Q104" s="484"/>
      <c r="R104" s="484"/>
      <c r="S104" s="484"/>
      <c r="T104" s="484"/>
      <c r="U104" s="484"/>
      <c r="V104" s="484"/>
      <c r="W104" s="484"/>
      <c r="X104" s="484"/>
      <c r="Y104" s="484"/>
      <c r="Z104" s="484"/>
      <c r="AA104" s="484"/>
      <c r="AB104" s="484"/>
      <c r="AC104" s="484"/>
      <c r="AD104" s="484"/>
      <c r="AE104" s="484"/>
      <c r="AF104" s="484"/>
      <c r="AG104" s="484"/>
      <c r="AH104" s="484"/>
      <c r="AI104" s="484"/>
      <c r="AJ104" s="484"/>
      <c r="AK104" s="480"/>
      <c r="AL104" s="480"/>
    </row>
    <row r="113" spans="5:20" ht="15.75" thickBot="1" x14ac:dyDescent="0.3"/>
    <row r="114" spans="5:20" ht="21" thickBot="1" x14ac:dyDescent="0.35">
      <c r="E114" s="412"/>
      <c r="F114" s="413" t="s">
        <v>240</v>
      </c>
      <c r="G114" s="414"/>
      <c r="H114" s="415"/>
      <c r="I114" s="412"/>
      <c r="J114" s="414"/>
      <c r="K114" s="414"/>
      <c r="L114" s="414"/>
      <c r="M114" s="413" t="s">
        <v>12</v>
      </c>
      <c r="N114" s="413"/>
      <c r="O114" s="413"/>
      <c r="P114" s="413"/>
      <c r="Q114" s="413"/>
      <c r="R114" s="413"/>
      <c r="S114" s="413"/>
      <c r="T114" s="416"/>
    </row>
    <row r="115" spans="5:20" ht="21" thickBot="1" x14ac:dyDescent="0.35">
      <c r="E115" s="417" t="s">
        <v>241</v>
      </c>
      <c r="F115" s="418"/>
      <c r="G115" s="417" t="s">
        <v>242</v>
      </c>
      <c r="H115" s="418"/>
      <c r="I115" s="419" t="s">
        <v>243</v>
      </c>
      <c r="J115" s="420" t="s">
        <v>244</v>
      </c>
      <c r="K115" s="421" t="s">
        <v>245</v>
      </c>
      <c r="L115" s="422"/>
      <c r="M115" s="419" t="s">
        <v>243</v>
      </c>
      <c r="N115" s="420" t="s">
        <v>244</v>
      </c>
      <c r="O115" s="421" t="s">
        <v>245</v>
      </c>
      <c r="P115" s="422"/>
      <c r="Q115" s="419" t="s">
        <v>243</v>
      </c>
      <c r="R115" s="420" t="s">
        <v>244</v>
      </c>
      <c r="S115" s="421" t="s">
        <v>245</v>
      </c>
      <c r="T115" s="422"/>
    </row>
    <row r="116" spans="5:20" ht="21" thickBot="1" x14ac:dyDescent="0.35">
      <c r="E116" s="423">
        <v>0.25</v>
      </c>
      <c r="F116" s="424"/>
      <c r="G116" s="423">
        <v>0.625</v>
      </c>
      <c r="H116" s="424"/>
      <c r="I116" s="425">
        <v>0.33333333333333331</v>
      </c>
      <c r="J116" s="426">
        <v>0.375</v>
      </c>
      <c r="K116" s="427">
        <v>15</v>
      </c>
      <c r="L116" s="428"/>
      <c r="M116" s="425">
        <v>0.45833333333333331</v>
      </c>
      <c r="N116" s="426">
        <v>0.5</v>
      </c>
      <c r="O116" s="427">
        <v>30</v>
      </c>
      <c r="P116" s="428"/>
      <c r="Q116" s="425">
        <v>0.58333333333333337</v>
      </c>
      <c r="R116" s="426">
        <v>0.625</v>
      </c>
      <c r="S116" s="427">
        <v>15</v>
      </c>
      <c r="T116" s="428"/>
    </row>
    <row r="117" spans="5:20" ht="21" thickBot="1" x14ac:dyDescent="0.35">
      <c r="E117" s="423">
        <v>0.28125</v>
      </c>
      <c r="F117" s="424"/>
      <c r="G117" s="423">
        <v>0.65625</v>
      </c>
      <c r="H117" s="424"/>
      <c r="I117" s="425">
        <v>0.36458333333333331</v>
      </c>
      <c r="J117" s="426">
        <v>0.40625</v>
      </c>
      <c r="K117" s="427">
        <v>15</v>
      </c>
      <c r="L117" s="428"/>
      <c r="M117" s="425">
        <v>0.48958333333333331</v>
      </c>
      <c r="N117" s="426">
        <v>0.53125</v>
      </c>
      <c r="O117" s="427">
        <v>30</v>
      </c>
      <c r="P117" s="428"/>
      <c r="Q117" s="425">
        <v>0.61458333333333337</v>
      </c>
      <c r="R117" s="426">
        <v>0.65625</v>
      </c>
      <c r="S117" s="427">
        <v>15</v>
      </c>
      <c r="T117" s="428"/>
    </row>
    <row r="118" spans="5:20" ht="21" thickBot="1" x14ac:dyDescent="0.35">
      <c r="E118" s="423">
        <v>0.29166666666666669</v>
      </c>
      <c r="F118" s="424"/>
      <c r="G118" s="423">
        <v>0.66666666666666663</v>
      </c>
      <c r="H118" s="424"/>
      <c r="I118" s="425">
        <v>0.375</v>
      </c>
      <c r="J118" s="426">
        <v>0.41666666666666669</v>
      </c>
      <c r="K118" s="427">
        <v>15</v>
      </c>
      <c r="L118" s="428"/>
      <c r="M118" s="425">
        <v>0.5</v>
      </c>
      <c r="N118" s="426">
        <v>0.54166666666666663</v>
      </c>
      <c r="O118" s="427">
        <v>30</v>
      </c>
      <c r="P118" s="428"/>
      <c r="Q118" s="425">
        <v>0.625</v>
      </c>
      <c r="R118" s="426">
        <v>0.66666666666666663</v>
      </c>
      <c r="S118" s="427">
        <v>15</v>
      </c>
      <c r="T118" s="428"/>
    </row>
    <row r="119" spans="5:20" ht="21" thickBot="1" x14ac:dyDescent="0.35">
      <c r="E119" s="423">
        <v>0.3125</v>
      </c>
      <c r="F119" s="424"/>
      <c r="G119" s="423">
        <v>0.6875</v>
      </c>
      <c r="H119" s="424"/>
      <c r="I119" s="425">
        <v>0.39583333333333331</v>
      </c>
      <c r="J119" s="426">
        <v>0.4375</v>
      </c>
      <c r="K119" s="427">
        <v>15</v>
      </c>
      <c r="L119" s="428"/>
      <c r="M119" s="425">
        <v>0.52083333333333337</v>
      </c>
      <c r="N119" s="426">
        <v>0.5625</v>
      </c>
      <c r="O119" s="427">
        <v>30</v>
      </c>
      <c r="P119" s="428"/>
      <c r="Q119" s="425">
        <v>0.64583333333333337</v>
      </c>
      <c r="R119" s="426">
        <v>0.6875</v>
      </c>
      <c r="S119" s="427">
        <v>15</v>
      </c>
      <c r="T119" s="428"/>
    </row>
    <row r="120" spans="5:20" ht="21" thickBot="1" x14ac:dyDescent="0.35">
      <c r="E120" s="423">
        <v>0.33333333333333331</v>
      </c>
      <c r="F120" s="424"/>
      <c r="G120" s="423">
        <v>0.70833333333333337</v>
      </c>
      <c r="H120" s="424"/>
      <c r="I120" s="425">
        <v>0.41666666666666669</v>
      </c>
      <c r="J120" s="426">
        <v>0.45833333333333331</v>
      </c>
      <c r="K120" s="427">
        <v>15</v>
      </c>
      <c r="L120" s="428"/>
      <c r="M120" s="425">
        <v>0.54166666666666663</v>
      </c>
      <c r="N120" s="426">
        <v>0.58333333333333337</v>
      </c>
      <c r="O120" s="427">
        <v>30</v>
      </c>
      <c r="P120" s="428"/>
      <c r="Q120" s="425">
        <v>0.66666666666666663</v>
      </c>
      <c r="R120" s="426">
        <v>0.70833333333333337</v>
      </c>
      <c r="S120" s="427">
        <v>15</v>
      </c>
      <c r="T120" s="428"/>
    </row>
    <row r="121" spans="5:20" ht="21" thickBot="1" x14ac:dyDescent="0.35">
      <c r="E121" s="423">
        <v>0.35416666666666669</v>
      </c>
      <c r="F121" s="424"/>
      <c r="G121" s="423">
        <v>0.72916666666666663</v>
      </c>
      <c r="H121" s="424"/>
      <c r="I121" s="425">
        <v>0.4375</v>
      </c>
      <c r="J121" s="426">
        <v>0.47916666666666669</v>
      </c>
      <c r="K121" s="427">
        <v>15</v>
      </c>
      <c r="L121" s="428"/>
      <c r="M121" s="425">
        <v>0.5625</v>
      </c>
      <c r="N121" s="426">
        <v>0.60416666666666663</v>
      </c>
      <c r="O121" s="427">
        <v>30</v>
      </c>
      <c r="P121" s="428"/>
      <c r="Q121" s="425">
        <v>0.6875</v>
      </c>
      <c r="R121" s="426">
        <v>0.72916666666666663</v>
      </c>
      <c r="S121" s="427">
        <v>15</v>
      </c>
      <c r="T121" s="428"/>
    </row>
    <row r="122" spans="5:20" ht="21" thickBot="1" x14ac:dyDescent="0.35">
      <c r="E122" s="423">
        <v>0.375</v>
      </c>
      <c r="F122" s="424"/>
      <c r="G122" s="423">
        <v>0.75</v>
      </c>
      <c r="H122" s="424"/>
      <c r="I122" s="425">
        <v>0.45833333333333331</v>
      </c>
      <c r="J122" s="426">
        <v>0.5</v>
      </c>
      <c r="K122" s="427">
        <v>15</v>
      </c>
      <c r="L122" s="428"/>
      <c r="M122" s="425">
        <v>0.58333333333333337</v>
      </c>
      <c r="N122" s="426">
        <v>0.625</v>
      </c>
      <c r="O122" s="427">
        <v>30</v>
      </c>
      <c r="P122" s="428"/>
      <c r="Q122" s="425">
        <v>0.70833333333333337</v>
      </c>
      <c r="R122" s="426">
        <v>0.75</v>
      </c>
      <c r="S122" s="427">
        <v>15</v>
      </c>
      <c r="T122" s="428"/>
    </row>
    <row r="123" spans="5:20" ht="21" thickBot="1" x14ac:dyDescent="0.35">
      <c r="E123" s="423">
        <v>0.39583333333333331</v>
      </c>
      <c r="F123" s="424"/>
      <c r="G123" s="423">
        <v>0.77083333333333337</v>
      </c>
      <c r="H123" s="424"/>
      <c r="I123" s="425">
        <v>0.47916666666666669</v>
      </c>
      <c r="J123" s="426">
        <v>0.52083333333333337</v>
      </c>
      <c r="K123" s="427">
        <v>15</v>
      </c>
      <c r="L123" s="428"/>
      <c r="M123" s="425">
        <v>0.60416666666666663</v>
      </c>
      <c r="N123" s="426">
        <v>0.64583333333333337</v>
      </c>
      <c r="O123" s="427">
        <v>30</v>
      </c>
      <c r="P123" s="428"/>
      <c r="Q123" s="425">
        <v>0.72916666666666663</v>
      </c>
      <c r="R123" s="426">
        <v>0.77083333333333337</v>
      </c>
      <c r="S123" s="427">
        <v>15</v>
      </c>
      <c r="T123" s="428"/>
    </row>
    <row r="124" spans="5:20" ht="21" thickBot="1" x14ac:dyDescent="0.35">
      <c r="E124" s="423">
        <v>0.41666666666666669</v>
      </c>
      <c r="F124" s="424"/>
      <c r="G124" s="423">
        <v>0.79166666666666663</v>
      </c>
      <c r="H124" s="424"/>
      <c r="I124" s="425">
        <v>0.5</v>
      </c>
      <c r="J124" s="426">
        <v>0.54166666666666663</v>
      </c>
      <c r="K124" s="427">
        <v>15</v>
      </c>
      <c r="L124" s="428"/>
      <c r="M124" s="425">
        <v>0.625</v>
      </c>
      <c r="N124" s="426">
        <v>0.66666666666666663</v>
      </c>
      <c r="O124" s="427">
        <v>30</v>
      </c>
      <c r="P124" s="428"/>
      <c r="Q124" s="425">
        <v>0.75</v>
      </c>
      <c r="R124" s="426">
        <v>0.79166666666666663</v>
      </c>
      <c r="S124" s="427">
        <v>15</v>
      </c>
      <c r="T124" s="428"/>
    </row>
    <row r="125" spans="5:20" ht="21" thickBot="1" x14ac:dyDescent="0.35">
      <c r="E125" s="423">
        <v>0.4375</v>
      </c>
      <c r="F125" s="424"/>
      <c r="G125" s="423">
        <v>0.8125</v>
      </c>
      <c r="H125" s="424"/>
      <c r="I125" s="425">
        <v>0.52083333333333337</v>
      </c>
      <c r="J125" s="426">
        <v>0.5625</v>
      </c>
      <c r="K125" s="427">
        <v>15</v>
      </c>
      <c r="L125" s="428"/>
      <c r="M125" s="425">
        <v>0.64583333333333337</v>
      </c>
      <c r="N125" s="426">
        <v>0.6875</v>
      </c>
      <c r="O125" s="427">
        <v>30</v>
      </c>
      <c r="P125" s="428"/>
      <c r="Q125" s="425">
        <v>0.77083333333333337</v>
      </c>
      <c r="R125" s="426">
        <v>0.8125</v>
      </c>
      <c r="S125" s="427">
        <v>15</v>
      </c>
      <c r="T125" s="428"/>
    </row>
    <row r="126" spans="5:20" ht="21" thickBot="1" x14ac:dyDescent="0.35">
      <c r="E126" s="423">
        <v>0.45833333333333331</v>
      </c>
      <c r="F126" s="424"/>
      <c r="G126" s="423">
        <v>0.83333333333333337</v>
      </c>
      <c r="H126" s="424"/>
      <c r="I126" s="425">
        <v>0.54166666666666663</v>
      </c>
      <c r="J126" s="426">
        <v>0.58333333333333337</v>
      </c>
      <c r="K126" s="427">
        <v>15</v>
      </c>
      <c r="L126" s="428"/>
      <c r="M126" s="425">
        <v>0.66666666666666663</v>
      </c>
      <c r="N126" s="426">
        <v>0.70833333333333337</v>
      </c>
      <c r="O126" s="427">
        <v>30</v>
      </c>
      <c r="P126" s="428"/>
      <c r="Q126" s="425">
        <v>0.79166666666666663</v>
      </c>
      <c r="R126" s="426">
        <v>0.83333333333333337</v>
      </c>
      <c r="S126" s="427">
        <v>15</v>
      </c>
      <c r="T126" s="428"/>
    </row>
    <row r="127" spans="5:20" ht="21" thickBot="1" x14ac:dyDescent="0.35">
      <c r="E127" s="423">
        <v>0.47916666666666669</v>
      </c>
      <c r="F127" s="424"/>
      <c r="G127" s="423">
        <v>0.85416666666666663</v>
      </c>
      <c r="H127" s="424"/>
      <c r="I127" s="425">
        <v>0.5625</v>
      </c>
      <c r="J127" s="426">
        <v>0.60416666666666663</v>
      </c>
      <c r="K127" s="427">
        <v>15</v>
      </c>
      <c r="L127" s="428"/>
      <c r="M127" s="425">
        <v>0.6875</v>
      </c>
      <c r="N127" s="426">
        <v>0.72916666666666663</v>
      </c>
      <c r="O127" s="427">
        <v>30</v>
      </c>
      <c r="P127" s="428"/>
      <c r="Q127" s="425">
        <v>0.8125</v>
      </c>
      <c r="R127" s="426">
        <v>0.85416666666666663</v>
      </c>
      <c r="S127" s="427">
        <v>15</v>
      </c>
      <c r="T127" s="428"/>
    </row>
    <row r="128" spans="5:20" ht="21" thickBot="1" x14ac:dyDescent="0.35">
      <c r="E128" s="423">
        <v>0.5</v>
      </c>
      <c r="F128" s="424"/>
      <c r="G128" s="423">
        <v>0.875</v>
      </c>
      <c r="H128" s="424"/>
      <c r="I128" s="425">
        <v>0.58333333333333337</v>
      </c>
      <c r="J128" s="426">
        <v>0.625</v>
      </c>
      <c r="K128" s="427">
        <v>15</v>
      </c>
      <c r="L128" s="428"/>
      <c r="M128" s="425">
        <v>0.75</v>
      </c>
      <c r="N128" s="426">
        <v>0.79166666666666663</v>
      </c>
      <c r="O128" s="427">
        <v>30</v>
      </c>
      <c r="P128" s="428"/>
      <c r="Q128" s="425">
        <v>0.83333333333333337</v>
      </c>
      <c r="R128" s="426">
        <v>0.875</v>
      </c>
      <c r="S128" s="427">
        <v>15</v>
      </c>
      <c r="T128" s="428"/>
    </row>
    <row r="129" spans="5:20" ht="21" thickBot="1" x14ac:dyDescent="0.35">
      <c r="E129" s="423">
        <v>0.52083333333333337</v>
      </c>
      <c r="F129" s="424"/>
      <c r="G129" s="423">
        <v>0.89583333333333337</v>
      </c>
      <c r="H129" s="424"/>
      <c r="I129" s="425">
        <v>0.60416666666666663</v>
      </c>
      <c r="J129" s="426">
        <v>0.64583333333333337</v>
      </c>
      <c r="K129" s="427">
        <v>15</v>
      </c>
      <c r="L129" s="428"/>
      <c r="M129" s="425">
        <v>0.77083333333333337</v>
      </c>
      <c r="N129" s="426">
        <v>0.8125</v>
      </c>
      <c r="O129" s="427">
        <v>30</v>
      </c>
      <c r="P129" s="428"/>
      <c r="Q129" s="425">
        <v>0.85416666666666663</v>
      </c>
      <c r="R129" s="426">
        <v>0.89583333333333337</v>
      </c>
      <c r="S129" s="427">
        <v>15</v>
      </c>
      <c r="T129" s="428"/>
    </row>
    <row r="130" spans="5:20" ht="21" thickBot="1" x14ac:dyDescent="0.35">
      <c r="E130" s="423">
        <v>0.58333333333333337</v>
      </c>
      <c r="F130" s="424"/>
      <c r="G130" s="423">
        <v>0.95833333333333337</v>
      </c>
      <c r="H130" s="424"/>
      <c r="I130" s="425">
        <v>0.66666666666666663</v>
      </c>
      <c r="J130" s="426">
        <v>0.70833333333333337</v>
      </c>
      <c r="K130" s="427">
        <v>15</v>
      </c>
      <c r="L130" s="428"/>
      <c r="M130" s="425">
        <v>0.79166666666666663</v>
      </c>
      <c r="N130" s="426">
        <v>0.83333333333333337</v>
      </c>
      <c r="O130" s="427">
        <v>30</v>
      </c>
      <c r="P130" s="428"/>
      <c r="Q130" s="425">
        <v>0.91666666666666663</v>
      </c>
      <c r="R130" s="426">
        <v>0.95833333333333337</v>
      </c>
      <c r="S130" s="427">
        <v>15</v>
      </c>
      <c r="T130" s="428"/>
    </row>
    <row r="131" spans="5:20" ht="21" thickBot="1" x14ac:dyDescent="0.35">
      <c r="E131" s="423">
        <v>0.625</v>
      </c>
      <c r="F131" s="424"/>
      <c r="G131" s="423">
        <v>1</v>
      </c>
      <c r="H131" s="424"/>
      <c r="I131" s="425">
        <v>0.70833333333333337</v>
      </c>
      <c r="J131" s="426">
        <v>0.75</v>
      </c>
      <c r="K131" s="427">
        <v>15</v>
      </c>
      <c r="L131" s="428"/>
      <c r="M131" s="425">
        <v>0.83333333333333337</v>
      </c>
      <c r="N131" s="426">
        <v>0.875</v>
      </c>
      <c r="O131" s="427">
        <v>30</v>
      </c>
      <c r="P131" s="428"/>
      <c r="Q131" s="425">
        <v>0.95833333333333337</v>
      </c>
      <c r="R131" s="426">
        <v>0</v>
      </c>
      <c r="S131" s="427">
        <v>15</v>
      </c>
      <c r="T131" s="428"/>
    </row>
    <row r="132" spans="5:20" ht="21" thickBot="1" x14ac:dyDescent="0.35">
      <c r="E132" s="423">
        <v>0.66666666666666663</v>
      </c>
      <c r="F132" s="424"/>
      <c r="G132" s="423">
        <v>4.1666666666666664E-2</v>
      </c>
      <c r="H132" s="424"/>
      <c r="I132" s="425">
        <v>0.75</v>
      </c>
      <c r="J132" s="426">
        <v>0.79166666666666663</v>
      </c>
      <c r="K132" s="427">
        <v>15</v>
      </c>
      <c r="L132" s="428"/>
      <c r="M132" s="425">
        <v>0.875</v>
      </c>
      <c r="N132" s="426">
        <v>0.91666666666666663</v>
      </c>
      <c r="O132" s="427">
        <v>30</v>
      </c>
      <c r="P132" s="428"/>
      <c r="Q132" s="425">
        <v>0.95833333333333337</v>
      </c>
      <c r="R132" s="426">
        <v>4.1666666666666664E-2</v>
      </c>
      <c r="S132" s="427">
        <v>15</v>
      </c>
      <c r="T132" s="428"/>
    </row>
    <row r="133" spans="5:20" ht="21" thickBot="1" x14ac:dyDescent="0.35">
      <c r="E133" s="423">
        <v>0.25</v>
      </c>
      <c r="F133" s="424"/>
      <c r="G133" s="423">
        <v>0.5</v>
      </c>
      <c r="H133" s="424"/>
      <c r="I133" s="429">
        <v>0.33333333333333331</v>
      </c>
      <c r="J133" s="430">
        <v>0.375</v>
      </c>
      <c r="K133" s="427">
        <v>30</v>
      </c>
      <c r="L133" s="428"/>
      <c r="M133" s="429">
        <v>0.47916666666666669</v>
      </c>
      <c r="N133" s="430">
        <v>0.52083333333333337</v>
      </c>
      <c r="O133" s="427">
        <v>30</v>
      </c>
      <c r="P133" s="428"/>
      <c r="Q133" s="429"/>
      <c r="R133" s="430"/>
      <c r="S133" s="427"/>
      <c r="T133" s="428"/>
    </row>
    <row r="134" spans="5:20" ht="21" thickBot="1" x14ac:dyDescent="0.35">
      <c r="E134" s="423">
        <v>0.28125</v>
      </c>
      <c r="F134" s="424"/>
      <c r="G134" s="423">
        <v>0.78125</v>
      </c>
      <c r="H134" s="424"/>
      <c r="I134" s="425">
        <v>0.36458333333333331</v>
      </c>
      <c r="J134" s="426">
        <v>0.44791666666666669</v>
      </c>
      <c r="K134" s="427">
        <v>15</v>
      </c>
      <c r="L134" s="428"/>
      <c r="M134" s="425">
        <v>0.53125</v>
      </c>
      <c r="N134" s="426">
        <v>0.57291666666666663</v>
      </c>
      <c r="O134" s="427">
        <v>30</v>
      </c>
      <c r="P134" s="428"/>
      <c r="Q134" s="425">
        <v>0.69791666666666663</v>
      </c>
      <c r="R134" s="426">
        <v>0.78125</v>
      </c>
      <c r="S134" s="427">
        <v>15</v>
      </c>
      <c r="T134" s="428"/>
    </row>
    <row r="135" spans="5:20" ht="21" thickBot="1" x14ac:dyDescent="0.35">
      <c r="E135" s="423">
        <v>0.29166666666666669</v>
      </c>
      <c r="F135" s="424"/>
      <c r="G135" s="423">
        <v>0.79166666666666663</v>
      </c>
      <c r="H135" s="424"/>
      <c r="I135" s="425">
        <v>0.375</v>
      </c>
      <c r="J135" s="426">
        <v>0.45833333333333331</v>
      </c>
      <c r="K135" s="427">
        <v>15</v>
      </c>
      <c r="L135" s="428"/>
      <c r="M135" s="425">
        <v>0.54166666666666663</v>
      </c>
      <c r="N135" s="426">
        <v>0.58333333333333337</v>
      </c>
      <c r="O135" s="427">
        <v>30</v>
      </c>
      <c r="P135" s="428"/>
      <c r="Q135" s="425">
        <v>0.70833333333333337</v>
      </c>
      <c r="R135" s="426">
        <v>0.79166666666666663</v>
      </c>
      <c r="S135" s="427">
        <v>15</v>
      </c>
      <c r="T135" s="428"/>
    </row>
    <row r="136" spans="5:20" ht="21" thickBot="1" x14ac:dyDescent="0.35">
      <c r="E136" s="423">
        <v>0.33333333333333331</v>
      </c>
      <c r="F136" s="424"/>
      <c r="G136" s="423">
        <v>0.83333333333333337</v>
      </c>
      <c r="H136" s="424"/>
      <c r="I136" s="425">
        <v>0.41666666666666669</v>
      </c>
      <c r="J136" s="426">
        <v>0.5</v>
      </c>
      <c r="K136" s="427">
        <v>15</v>
      </c>
      <c r="L136" s="428"/>
      <c r="M136" s="425">
        <v>0.58333333333333337</v>
      </c>
      <c r="N136" s="426">
        <v>0.625</v>
      </c>
      <c r="O136" s="427">
        <v>30</v>
      </c>
      <c r="P136" s="428"/>
      <c r="Q136" s="425">
        <v>0.75</v>
      </c>
      <c r="R136" s="426">
        <v>0.83333333333333337</v>
      </c>
      <c r="S136" s="427">
        <v>15</v>
      </c>
      <c r="T136" s="428"/>
    </row>
    <row r="137" spans="5:20" ht="21" thickBot="1" x14ac:dyDescent="0.35">
      <c r="E137" s="423">
        <v>0.375</v>
      </c>
      <c r="F137" s="424"/>
      <c r="G137" s="423">
        <v>0.875</v>
      </c>
      <c r="H137" s="424"/>
      <c r="I137" s="425">
        <v>0.45833333333333331</v>
      </c>
      <c r="J137" s="426">
        <v>0.54166666666666663</v>
      </c>
      <c r="K137" s="427">
        <v>15</v>
      </c>
      <c r="L137" s="428"/>
      <c r="M137" s="425">
        <v>0.625</v>
      </c>
      <c r="N137" s="426">
        <v>0.66666666666666663</v>
      </c>
      <c r="O137" s="427">
        <v>30</v>
      </c>
      <c r="P137" s="428"/>
      <c r="Q137" s="425">
        <v>0.79166666666666663</v>
      </c>
      <c r="R137" s="426">
        <v>0.875</v>
      </c>
      <c r="S137" s="427">
        <v>15</v>
      </c>
      <c r="T137" s="428"/>
    </row>
    <row r="138" spans="5:20" ht="21" thickBot="1" x14ac:dyDescent="0.35">
      <c r="E138" s="423">
        <v>0.375</v>
      </c>
      <c r="F138" s="424"/>
      <c r="G138" s="423">
        <v>0.58333333333333337</v>
      </c>
      <c r="H138" s="424"/>
      <c r="I138" s="425">
        <v>0.41666666666666669</v>
      </c>
      <c r="J138" s="426">
        <v>0.45833333333333331</v>
      </c>
      <c r="K138" s="427">
        <v>30</v>
      </c>
      <c r="L138" s="428"/>
      <c r="M138" s="425">
        <v>0.5</v>
      </c>
      <c r="N138" s="426">
        <v>0.58333333333333337</v>
      </c>
      <c r="O138" s="427">
        <v>30</v>
      </c>
      <c r="P138" s="428"/>
      <c r="Q138" s="425"/>
      <c r="R138" s="426"/>
      <c r="S138" s="427"/>
      <c r="T138" s="428"/>
    </row>
    <row r="139" spans="5:20" ht="21" thickBot="1" x14ac:dyDescent="0.35">
      <c r="E139" s="423">
        <v>0.375</v>
      </c>
      <c r="F139" s="424"/>
      <c r="G139" s="423">
        <v>0.875</v>
      </c>
      <c r="H139" s="424"/>
      <c r="I139" s="425">
        <v>0.45833333333333331</v>
      </c>
      <c r="J139" s="426">
        <v>0.5</v>
      </c>
      <c r="K139" s="427">
        <v>15</v>
      </c>
      <c r="L139" s="428"/>
      <c r="M139" s="425">
        <v>0.54166666666666663</v>
      </c>
      <c r="N139" s="426">
        <v>0.625</v>
      </c>
      <c r="O139" s="427">
        <v>30</v>
      </c>
      <c r="P139" s="428"/>
      <c r="Q139" s="425">
        <v>0.75</v>
      </c>
      <c r="R139" s="426">
        <v>0.875</v>
      </c>
      <c r="S139" s="427">
        <v>15</v>
      </c>
      <c r="T139" s="428"/>
    </row>
    <row r="140" spans="5:20" ht="21" thickBot="1" x14ac:dyDescent="0.35">
      <c r="E140" s="423">
        <v>0.5</v>
      </c>
      <c r="F140" s="424"/>
      <c r="G140" s="423">
        <v>0</v>
      </c>
      <c r="H140" s="424"/>
      <c r="I140" s="425">
        <v>0.58333333333333337</v>
      </c>
      <c r="J140" s="426">
        <v>0.625</v>
      </c>
      <c r="K140" s="427">
        <v>15</v>
      </c>
      <c r="L140" s="428"/>
      <c r="M140" s="425">
        <v>0.66666666666666663</v>
      </c>
      <c r="N140" s="426">
        <v>0.70833333333333337</v>
      </c>
      <c r="O140" s="427">
        <v>30</v>
      </c>
      <c r="P140" s="428"/>
      <c r="Q140" s="425">
        <v>0.83333333333333337</v>
      </c>
      <c r="R140" s="426">
        <v>0</v>
      </c>
      <c r="S140" s="427">
        <v>15</v>
      </c>
      <c r="T140" s="428"/>
    </row>
    <row r="141" spans="5:20" ht="21" thickBot="1" x14ac:dyDescent="0.35">
      <c r="E141" s="431">
        <v>0.54166666666666663</v>
      </c>
      <c r="F141" s="432"/>
      <c r="G141" s="431">
        <v>4.1666666666666664E-2</v>
      </c>
      <c r="H141" s="432"/>
      <c r="I141" s="433">
        <v>0.625</v>
      </c>
      <c r="J141" s="434">
        <v>0.66666666666666663</v>
      </c>
      <c r="K141" s="435">
        <v>15</v>
      </c>
      <c r="L141" s="436"/>
      <c r="M141" s="433">
        <v>0.70833333333333337</v>
      </c>
      <c r="N141" s="434">
        <v>0.75</v>
      </c>
      <c r="O141" s="435">
        <v>30</v>
      </c>
      <c r="P141" s="436"/>
      <c r="Q141" s="433">
        <v>0.875</v>
      </c>
      <c r="R141" s="434">
        <v>4.1666666666666664E-2</v>
      </c>
      <c r="S141" s="435">
        <v>15</v>
      </c>
      <c r="T141" s="436"/>
    </row>
    <row r="142" spans="5:20" ht="18" x14ac:dyDescent="0.25">
      <c r="E142" s="437"/>
      <c r="F142" s="438"/>
      <c r="G142" s="438"/>
      <c r="H142" s="438"/>
      <c r="I142" s="437"/>
      <c r="J142" s="438"/>
      <c r="K142" s="438"/>
      <c r="L142" s="438"/>
      <c r="M142" s="437"/>
      <c r="N142" s="438"/>
      <c r="O142" s="438"/>
      <c r="P142" s="438"/>
      <c r="Q142" s="437"/>
      <c r="R142" s="438"/>
      <c r="S142" s="438"/>
      <c r="T142" s="438"/>
    </row>
    <row r="143" spans="5:20" ht="18.75" x14ac:dyDescent="0.25">
      <c r="E143" s="439" t="s">
        <v>246</v>
      </c>
      <c r="F143" s="438"/>
      <c r="G143" s="438"/>
      <c r="H143" s="438"/>
      <c r="I143" s="438"/>
      <c r="J143" s="438"/>
      <c r="K143" s="438"/>
      <c r="L143" s="438"/>
      <c r="M143" s="438"/>
      <c r="N143" s="438"/>
      <c r="O143" s="438"/>
      <c r="P143" s="438"/>
      <c r="Q143" s="438"/>
      <c r="R143" s="438"/>
      <c r="S143" s="438"/>
      <c r="T143" s="438"/>
    </row>
    <row r="144" spans="5:20" ht="18.75" x14ac:dyDescent="0.25">
      <c r="E144" s="439" t="s">
        <v>247</v>
      </c>
      <c r="F144" s="437"/>
      <c r="G144" s="437"/>
      <c r="H144" s="437"/>
      <c r="I144" s="437"/>
      <c r="J144" s="437"/>
      <c r="K144" s="437"/>
      <c r="L144" s="437"/>
      <c r="M144" s="437"/>
      <c r="N144" s="437"/>
      <c r="O144" s="437"/>
      <c r="P144" s="437"/>
      <c r="Q144" s="437"/>
      <c r="R144" s="437"/>
      <c r="S144" s="437"/>
      <c r="T144" s="437"/>
    </row>
    <row r="145" spans="5:20" ht="18" x14ac:dyDescent="0.25">
      <c r="E145" s="440"/>
      <c r="F145" s="440"/>
      <c r="G145" s="440"/>
      <c r="H145" s="440"/>
      <c r="I145" s="440"/>
      <c r="J145" s="440"/>
      <c r="K145" s="440"/>
      <c r="L145" s="440"/>
      <c r="M145" s="440"/>
      <c r="N145" s="440"/>
      <c r="O145" s="440"/>
      <c r="P145" s="440"/>
      <c r="Q145" s="440"/>
      <c r="R145" s="440"/>
      <c r="S145" s="440"/>
      <c r="T145" s="440"/>
    </row>
    <row r="146" spans="5:20" ht="18.75" x14ac:dyDescent="0.25">
      <c r="E146" s="439" t="s">
        <v>248</v>
      </c>
      <c r="F146" s="440"/>
      <c r="G146" s="440"/>
      <c r="H146" s="440"/>
      <c r="I146" s="440"/>
      <c r="J146" s="440"/>
      <c r="K146" s="440"/>
      <c r="L146" s="440"/>
      <c r="M146" s="440"/>
      <c r="N146" s="440"/>
      <c r="O146" s="440"/>
      <c r="P146" s="440"/>
      <c r="Q146" s="440"/>
      <c r="R146" s="440"/>
      <c r="S146" s="440"/>
      <c r="T146" s="440"/>
    </row>
  </sheetData>
  <autoFilter ref="B16:AL100"/>
  <conditionalFormatting sqref="F17:AJ100">
    <cfRule type="cellIs" dxfId="346" priority="1" stopIfTrue="1" operator="equal">
      <formula>$U$4</formula>
    </cfRule>
  </conditionalFormatting>
  <pageMargins left="3.937007874015748E-2" right="3.937007874015748E-2" top="0.35433070866141736" bottom="0.35433070866141736" header="0.31496062992125984" footer="0.31496062992125984"/>
  <pageSetup paperSize="9" scale="29" fitToHeight="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rgb="FFFF0000"/>
  </sheetPr>
  <dimension ref="A1:AW481"/>
  <sheetViews>
    <sheetView view="pageBreakPreview" topLeftCell="A166" zoomScale="80" zoomScaleNormal="100" zoomScaleSheetLayoutView="80" workbookViewId="0">
      <selection activeCell="A178" sqref="A178:P185"/>
    </sheetView>
  </sheetViews>
  <sheetFormatPr defaultRowHeight="13.5" x14ac:dyDescent="0.25"/>
  <cols>
    <col min="1" max="1" width="6.28515625" style="14" customWidth="1"/>
    <col min="2" max="2" width="4" style="15" bestFit="1" customWidth="1"/>
    <col min="3" max="4" width="5.28515625" style="19" customWidth="1"/>
    <col min="5" max="5" width="4.85546875" style="14" bestFit="1" customWidth="1"/>
    <col min="6" max="7" width="5.28515625" style="16" customWidth="1"/>
    <col min="8" max="8" width="4.85546875" style="14" bestFit="1" customWidth="1"/>
    <col min="9" max="10" width="5.28515625" style="16" customWidth="1"/>
    <col min="11" max="11" width="4.85546875" style="14" bestFit="1" customWidth="1"/>
    <col min="12" max="13" width="5.28515625" style="16" customWidth="1"/>
    <col min="14" max="14" width="4.85546875" style="14" bestFit="1" customWidth="1"/>
    <col min="15" max="15" width="5.28515625" style="35" customWidth="1"/>
    <col min="16" max="16" width="5.28515625" style="16" customWidth="1"/>
    <col min="17" max="17" width="6.28515625" style="14" customWidth="1"/>
    <col min="18" max="18" width="4" style="15" bestFit="1" customWidth="1"/>
    <col min="19" max="20" width="5.28515625" style="19" customWidth="1"/>
    <col min="21" max="21" width="4.85546875" style="14" bestFit="1" customWidth="1"/>
    <col min="22" max="23" width="5.28515625" style="16" customWidth="1"/>
    <col min="24" max="24" width="4.85546875" style="14" bestFit="1" customWidth="1"/>
    <col min="25" max="26" width="5.28515625" style="16" customWidth="1"/>
    <col min="27" max="27" width="4.85546875" style="14" bestFit="1" customWidth="1"/>
    <col min="28" max="29" width="5.28515625" style="16" customWidth="1"/>
    <col min="30" max="30" width="4.85546875" style="14" bestFit="1" customWidth="1"/>
    <col min="31" max="31" width="5.28515625" style="35" customWidth="1"/>
    <col min="32" max="32" width="5.28515625" style="16" customWidth="1"/>
    <col min="33" max="33" width="5.28515625" style="17" bestFit="1" customWidth="1"/>
    <col min="34" max="35" width="9.140625" style="18" bestFit="1"/>
    <col min="36" max="36" width="3.7109375" style="19" bestFit="1" customWidth="1"/>
    <col min="37" max="37" width="3.28515625" style="19" customWidth="1"/>
    <col min="38" max="38" width="1.7109375" style="19" customWidth="1"/>
    <col min="39" max="40" width="3.28515625" style="19" customWidth="1"/>
    <col min="41" max="41" width="1.7109375" style="19" customWidth="1"/>
    <col min="42" max="43" width="3.28515625" style="19" customWidth="1"/>
    <col min="44" max="44" width="1.7109375" style="19" customWidth="1"/>
    <col min="45" max="46" width="3.28515625" style="19" customWidth="1"/>
    <col min="47" max="47" width="1.7109375" style="19" customWidth="1"/>
    <col min="48" max="49" width="3.28515625" style="19" customWidth="1"/>
    <col min="50" max="16384" width="9.140625" style="20"/>
  </cols>
  <sheetData>
    <row r="1" spans="1:49" ht="42" customHeight="1" thickBot="1" x14ac:dyDescent="0.35">
      <c r="C1" s="683">
        <f>График!C1</f>
        <v>43191</v>
      </c>
      <c r="D1" s="684"/>
      <c r="E1" s="684"/>
      <c r="F1" s="684"/>
      <c r="G1" s="684"/>
      <c r="H1" s="684"/>
      <c r="I1" s="684"/>
      <c r="J1" s="684"/>
      <c r="K1" s="684"/>
      <c r="L1" s="684"/>
      <c r="M1" s="685"/>
      <c r="N1" s="26" t="str">
        <f>TEXT(C1,"Ддд")</f>
        <v>Вс</v>
      </c>
      <c r="O1" s="33"/>
      <c r="S1" s="686"/>
      <c r="T1" s="687"/>
      <c r="U1" s="687"/>
      <c r="V1" s="687"/>
      <c r="W1" s="687"/>
      <c r="X1" s="687"/>
      <c r="Y1" s="687"/>
      <c r="Z1" s="687"/>
      <c r="AA1" s="687"/>
      <c r="AB1" s="687"/>
      <c r="AC1" s="687"/>
      <c r="AE1" s="33"/>
    </row>
    <row r="2" spans="1:49" s="46" customFormat="1" ht="26.1" customHeight="1" x14ac:dyDescent="0.15">
      <c r="A2" s="39"/>
      <c r="B2" s="53"/>
      <c r="C2" s="52" t="str">
        <f>VLOOKUP(P2,График!$A$5:$CU$121,3)</f>
        <v>Аликеева Кулайша Мамбетовна</v>
      </c>
      <c r="D2" s="54"/>
      <c r="E2" s="55"/>
      <c r="F2" s="22"/>
      <c r="G2" s="22"/>
      <c r="H2" s="22"/>
      <c r="I2" s="40"/>
      <c r="J2" s="23"/>
      <c r="K2" s="24"/>
      <c r="L2" s="25"/>
      <c r="M2" s="41"/>
      <c r="N2" s="41"/>
      <c r="O2" s="42"/>
      <c r="P2" s="488">
        <v>1</v>
      </c>
      <c r="Q2" s="39"/>
      <c r="R2" s="21"/>
      <c r="S2" s="52" t="str">
        <f>VLOOKUP(AF2,График!$A$5:$CU$121,3)</f>
        <v>Базанова Лидия Васильевна</v>
      </c>
      <c r="T2" s="54"/>
      <c r="U2" s="55"/>
      <c r="V2" s="22"/>
      <c r="W2" s="22"/>
      <c r="X2" s="22"/>
      <c r="Y2" s="40"/>
      <c r="Z2" s="23"/>
      <c r="AA2" s="24"/>
      <c r="AB2" s="25"/>
      <c r="AC2" s="41"/>
      <c r="AD2" s="41"/>
      <c r="AE2" s="42"/>
      <c r="AF2" s="488">
        <f>+P2+1</f>
        <v>2</v>
      </c>
      <c r="AG2" s="43"/>
      <c r="AH2" s="44"/>
      <c r="AI2" s="18"/>
      <c r="AJ2" s="19"/>
      <c r="AK2" s="19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</row>
    <row r="3" spans="1:49" s="46" customFormat="1" ht="26.1" customHeight="1" x14ac:dyDescent="0.15">
      <c r="A3" s="486" t="str">
        <f t="shared" ref="A3:A9" si="0">TEXT(B3,"Ддд")</f>
        <v>Вс</v>
      </c>
      <c r="B3" s="56">
        <f>C1</f>
        <v>43191</v>
      </c>
      <c r="C3" s="57">
        <f>HLOOKUP(B3,График!$A$5:$CU$131,$P$2+1)</f>
        <v>0.625</v>
      </c>
      <c r="D3" s="57">
        <f>HLOOKUP(B3+0.5,График!$A$5:$CU$131,$P$2+1)</f>
        <v>1</v>
      </c>
      <c r="E3" s="56">
        <f>B9+1</f>
        <v>43198</v>
      </c>
      <c r="F3" s="57" t="str">
        <f>HLOOKUP(E3,График!$A$5:$CU$131,$P$2+1)</f>
        <v>В</v>
      </c>
      <c r="G3" s="57" t="str">
        <f>HLOOKUP(E3+0.5,График!$A$5:$CU$131,$P$2+1)</f>
        <v>В</v>
      </c>
      <c r="H3" s="56">
        <f>E9+1</f>
        <v>43205</v>
      </c>
      <c r="I3" s="57">
        <f>HLOOKUP(H3,График!$A$5:$CU$131,$P$2+1)</f>
        <v>0.35416666666666669</v>
      </c>
      <c r="J3" s="57">
        <f>HLOOKUP(H3+0.5,График!$A$5:$CU$131,$P$2+1)</f>
        <v>0.72916666666666663</v>
      </c>
      <c r="K3" s="56">
        <f>H9+1</f>
        <v>43212</v>
      </c>
      <c r="L3" s="57">
        <f>HLOOKUP(K3,График!$A$5:$CU$131,$P$2+1)</f>
        <v>0.52083333333333337</v>
      </c>
      <c r="M3" s="57">
        <f>HLOOKUP(K3+0.5,График!$A$5:$CU$131,$P$2+1)</f>
        <v>0.89583333333333337</v>
      </c>
      <c r="N3" s="56">
        <f>K9+1</f>
        <v>43219</v>
      </c>
      <c r="O3" s="57">
        <f>HLOOKUP(N3,График!$A$5:$CU$131,$P$2+1)</f>
        <v>0.3125</v>
      </c>
      <c r="P3" s="495">
        <f>HLOOKUP(N3+0.5,График!$A$5:$CU$131,$P$2+1)</f>
        <v>0.6875</v>
      </c>
      <c r="Q3" s="486" t="str">
        <f t="shared" ref="Q3:Q9" si="1">TEXT(R3,"Ддд")</f>
        <v>Вс</v>
      </c>
      <c r="R3" s="56">
        <f>C1</f>
        <v>43191</v>
      </c>
      <c r="S3" s="57">
        <f>HLOOKUP(R3,График!$A$5:$CU$131,$AF$2+1)</f>
        <v>0.64583333333333337</v>
      </c>
      <c r="T3" s="57">
        <f>HLOOKUP(R3+0.5,График!$A$5:$CU$131,$AF$2+1)</f>
        <v>1.0208333333333333</v>
      </c>
      <c r="U3" s="56">
        <f>R9+1</f>
        <v>43198</v>
      </c>
      <c r="V3" s="57" t="str">
        <f>HLOOKUP(U3,График!$A$5:$CU$131,$AF$2+1)</f>
        <v>В</v>
      </c>
      <c r="W3" s="57" t="str">
        <f>HLOOKUP(U3+0.5,График!$A$5:$CU$131,$AF$2+1)</f>
        <v>В</v>
      </c>
      <c r="X3" s="56">
        <f>U9+1</f>
        <v>43205</v>
      </c>
      <c r="Y3" s="57" t="str">
        <f>HLOOKUP(X3,График!$A$5:$CU$131,$AF$2+1)</f>
        <v>В</v>
      </c>
      <c r="Z3" s="57" t="str">
        <f>HLOOKUP(X3+0.5,График!$A$5:$CU$131,$AF$2+1)</f>
        <v>В</v>
      </c>
      <c r="AA3" s="56">
        <f>X9+1</f>
        <v>43212</v>
      </c>
      <c r="AB3" s="57">
        <f>HLOOKUP(AA3,График!$A$5:$CU$131,$AF$2+1)</f>
        <v>0.28125</v>
      </c>
      <c r="AC3" s="57">
        <f>HLOOKUP(AA3+0.5,График!$A$5:$CU$131,$AF$2+1)</f>
        <v>0.65625</v>
      </c>
      <c r="AD3" s="56">
        <f>AA9+1</f>
        <v>43219</v>
      </c>
      <c r="AE3" s="57">
        <f>HLOOKUP(AD3,График!$A$5:$CU$131,$AF$2+1)</f>
        <v>0.28125</v>
      </c>
      <c r="AF3" s="57">
        <f>HLOOKUP(AD3+0.5,График!$A$5:$CU$131,$AF$2+1)</f>
        <v>0.65625</v>
      </c>
      <c r="AG3" s="34"/>
      <c r="AH3" s="27"/>
      <c r="AI3" s="18"/>
      <c r="AJ3" s="19"/>
      <c r="AK3" s="19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</row>
    <row r="4" spans="1:49" s="46" customFormat="1" ht="26.1" customHeight="1" x14ac:dyDescent="0.15">
      <c r="A4" s="486" t="str">
        <f t="shared" si="0"/>
        <v>Пн</v>
      </c>
      <c r="B4" s="56">
        <f t="shared" ref="B4:B9" si="2">B3+1</f>
        <v>43192</v>
      </c>
      <c r="C4" s="57" t="str">
        <f>HLOOKUP(B4,График!$A$5:$CU$131,$P$2+1)</f>
        <v>В</v>
      </c>
      <c r="D4" s="57" t="str">
        <f>HLOOKUP(B4+0.5,График!$A$5:$CU$131,$P$2+1)</f>
        <v>В</v>
      </c>
      <c r="E4" s="56">
        <f t="shared" ref="E4:E9" si="3">E3+1</f>
        <v>43199</v>
      </c>
      <c r="F4" s="57">
        <f>HLOOKUP(E4,График!$A$5:$CU$131,$P$2+1)</f>
        <v>0.41666666666666669</v>
      </c>
      <c r="G4" s="57">
        <f>HLOOKUP(E4+0.5,График!$A$5:$CU$131,$P$2+1)</f>
        <v>0.79166666666666663</v>
      </c>
      <c r="H4" s="56">
        <f t="shared" ref="H4:H9" si="4">H3+1</f>
        <v>43206</v>
      </c>
      <c r="I4" s="57">
        <f>HLOOKUP(H4,График!$A$5:$CU$131,$P$2+1)</f>
        <v>0.5</v>
      </c>
      <c r="J4" s="57">
        <f>HLOOKUP(H4+0.5,График!$A$5:$CU$131,$P$2+1)</f>
        <v>0.875</v>
      </c>
      <c r="K4" s="56">
        <f t="shared" ref="K4:K9" si="5">K3+1</f>
        <v>43213</v>
      </c>
      <c r="L4" s="57">
        <f>HLOOKUP(K4,График!$A$5:$CU$131,$P$2+1)</f>
        <v>0.47916666666666669</v>
      </c>
      <c r="M4" s="57">
        <f>HLOOKUP(K4+0.5,График!$A$5:$CU$131,$P$2+1)</f>
        <v>0.85416666666666663</v>
      </c>
      <c r="N4" s="56">
        <f>N3+1</f>
        <v>43220</v>
      </c>
      <c r="O4" s="57">
        <f>HLOOKUP(N4,График!$A$5:$CU$131,$P$2+1)</f>
        <v>0.39583333333333331</v>
      </c>
      <c r="P4" s="495">
        <f>HLOOKUP(N4+0.5,График!$A$5:$CU$131,$P$2+1)</f>
        <v>0.72916666666666663</v>
      </c>
      <c r="Q4" s="486" t="str">
        <f t="shared" si="1"/>
        <v>Пн</v>
      </c>
      <c r="R4" s="56">
        <f t="shared" ref="R4:R9" si="6">R3+1</f>
        <v>43192</v>
      </c>
      <c r="S4" s="57" t="str">
        <f>HLOOKUP(R4,График!$A$5:$CU$131,$AF$2+1)</f>
        <v>В</v>
      </c>
      <c r="T4" s="57" t="str">
        <f>HLOOKUP(R4+0.5,График!$A$5:$CU$131,$AF$2+1)</f>
        <v>В</v>
      </c>
      <c r="U4" s="56">
        <f t="shared" ref="U4:U9" si="7">U3+1</f>
        <v>43199</v>
      </c>
      <c r="V4" s="57" t="str">
        <f>HLOOKUP(U4,График!$A$5:$CU$131,$AF$2+1)</f>
        <v>ОТ</v>
      </c>
      <c r="W4" s="57" t="str">
        <f>HLOOKUP(U4+0.5,График!$A$5:$CU$131,$AF$2+1)</f>
        <v>ОТ</v>
      </c>
      <c r="X4" s="56">
        <f t="shared" ref="X4:X9" si="8">X3+1</f>
        <v>43206</v>
      </c>
      <c r="Y4" s="57">
        <f>HLOOKUP(X4,График!$A$5:$CU$131,$AF$2+1)</f>
        <v>0.28125</v>
      </c>
      <c r="Z4" s="57">
        <f>HLOOKUP(X4+0.5,График!$A$5:$CU$131,$AF$2+1)</f>
        <v>0.65625</v>
      </c>
      <c r="AA4" s="56">
        <f t="shared" ref="AA4:AA9" si="9">AA3+1</f>
        <v>43213</v>
      </c>
      <c r="AB4" s="57">
        <f>HLOOKUP(AA4,График!$A$5:$CU$131,$AF$2+1)</f>
        <v>0.41666666666666669</v>
      </c>
      <c r="AC4" s="57">
        <f>HLOOKUP(AA4+0.5,График!$A$5:$CU$131,$AF$2+1)</f>
        <v>0.79166666666666663</v>
      </c>
      <c r="AD4" s="56">
        <f>AD3+1</f>
        <v>43220</v>
      </c>
      <c r="AE4" s="57">
        <f>HLOOKUP(AD4,График!$A$5:$CU$131,$AF$2+1)</f>
        <v>0.28125</v>
      </c>
      <c r="AF4" s="57">
        <f>HLOOKUP(AD4+0.5,График!$A$5:$CU$131,$AF$2+1)</f>
        <v>0.61458333333333337</v>
      </c>
      <c r="AG4" s="34"/>
      <c r="AH4" s="27"/>
      <c r="AI4" s="18"/>
      <c r="AJ4" s="19"/>
      <c r="AK4" s="19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</row>
    <row r="5" spans="1:49" s="46" customFormat="1" ht="26.1" customHeight="1" x14ac:dyDescent="0.15">
      <c r="A5" s="486" t="str">
        <f t="shared" si="0"/>
        <v>Вт</v>
      </c>
      <c r="B5" s="56">
        <f t="shared" si="2"/>
        <v>43193</v>
      </c>
      <c r="C5" s="57" t="str">
        <f>HLOOKUP(B5,График!$A$5:$CU$131,$P$2+1)</f>
        <v>В</v>
      </c>
      <c r="D5" s="57" t="str">
        <f>HLOOKUP(B5+0.5,График!$A$5:$CU$131,$P$2+1)</f>
        <v>В</v>
      </c>
      <c r="E5" s="56">
        <f t="shared" si="3"/>
        <v>43200</v>
      </c>
      <c r="F5" s="57">
        <f>HLOOKUP(E5,График!$A$5:$CU$131,$P$2+1)</f>
        <v>0.45833333333333331</v>
      </c>
      <c r="G5" s="57">
        <f>HLOOKUP(E5+0.5,График!$A$5:$CU$131,$P$2+1)</f>
        <v>0.83333333333333337</v>
      </c>
      <c r="H5" s="56">
        <f t="shared" si="4"/>
        <v>43207</v>
      </c>
      <c r="I5" s="57">
        <f>HLOOKUP(H5,График!$A$5:$CU$131,$P$2+1)</f>
        <v>0.5</v>
      </c>
      <c r="J5" s="57">
        <f>HLOOKUP(H5+0.5,График!$A$5:$CU$131,$P$2+1)</f>
        <v>0.875</v>
      </c>
      <c r="K5" s="56">
        <f t="shared" si="5"/>
        <v>43214</v>
      </c>
      <c r="L5" s="57">
        <f>HLOOKUP(K5,График!$A$5:$CU$131,$P$2+1)</f>
        <v>0.64583333333333337</v>
      </c>
      <c r="M5" s="57">
        <f>HLOOKUP(K5+0.5,График!$A$5:$CU$131,$P$2+1)</f>
        <v>1.0208333333333333</v>
      </c>
      <c r="N5" s="56">
        <f>N4+1</f>
        <v>43221</v>
      </c>
      <c r="O5" s="57" t="str">
        <f>HLOOKUP(N5,График!$A$5:$CU$131,$P$2+1)</f>
        <v>м</v>
      </c>
      <c r="P5" s="495" t="str">
        <f>HLOOKUP(N5+0.5,График!$A$5:$CU$131,$P$2+1)</f>
        <v>м</v>
      </c>
      <c r="Q5" s="486" t="str">
        <f t="shared" si="1"/>
        <v>Вт</v>
      </c>
      <c r="R5" s="56">
        <f t="shared" si="6"/>
        <v>43193</v>
      </c>
      <c r="S5" s="57" t="str">
        <f>HLOOKUP(R5,График!$A$5:$CU$131,$AF$2+1)</f>
        <v>В</v>
      </c>
      <c r="T5" s="57" t="str">
        <f>HLOOKUP(R5+0.5,График!$A$5:$CU$131,$AF$2+1)</f>
        <v>В</v>
      </c>
      <c r="U5" s="56">
        <f t="shared" si="7"/>
        <v>43200</v>
      </c>
      <c r="V5" s="57" t="str">
        <f>HLOOKUP(U5,График!$A$5:$CU$131,$AF$2+1)</f>
        <v>ОТ</v>
      </c>
      <c r="W5" s="57" t="str">
        <f>HLOOKUP(U5+0.5,График!$A$5:$CU$131,$AF$2+1)</f>
        <v>ОТ</v>
      </c>
      <c r="X5" s="56">
        <f t="shared" si="8"/>
        <v>43207</v>
      </c>
      <c r="Y5" s="57">
        <f>HLOOKUP(X5,График!$A$5:$CU$131,$AF$2+1)</f>
        <v>0.28125</v>
      </c>
      <c r="Z5" s="57">
        <f>HLOOKUP(X5+0.5,График!$A$5:$CU$131,$AF$2+1)</f>
        <v>0.65625</v>
      </c>
      <c r="AA5" s="56">
        <f t="shared" si="9"/>
        <v>43214</v>
      </c>
      <c r="AB5" s="57">
        <f>HLOOKUP(AA5,График!$A$5:$CU$131,$AF$2+1)</f>
        <v>0.64583333333333337</v>
      </c>
      <c r="AC5" s="57">
        <f>HLOOKUP(AA5+0.5,График!$A$5:$CU$131,$AF$2+1)</f>
        <v>1.0208333333333333</v>
      </c>
      <c r="AD5" s="56">
        <f>AD4+1</f>
        <v>43221</v>
      </c>
      <c r="AE5" s="57" t="str">
        <f>HLOOKUP(AD5,График!$A$5:$CU$131,$AF$2+1)</f>
        <v>ИНФО</v>
      </c>
      <c r="AF5" s="57" t="str">
        <f>HLOOKUP(AD5+0.5,График!$A$5:$CU$131,$AF$2+1)</f>
        <v>ИНФО</v>
      </c>
      <c r="AG5" s="34"/>
      <c r="AH5" s="27"/>
      <c r="AI5" s="18"/>
      <c r="AJ5" s="19"/>
      <c r="AK5" s="19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</row>
    <row r="6" spans="1:49" s="46" customFormat="1" ht="26.1" customHeight="1" x14ac:dyDescent="0.15">
      <c r="A6" s="486" t="str">
        <f t="shared" si="0"/>
        <v>Ср</v>
      </c>
      <c r="B6" s="56">
        <f t="shared" si="2"/>
        <v>43194</v>
      </c>
      <c r="C6" s="57">
        <f>HLOOKUP(B6,График!$A$5:$CU$131,$P$2+1)</f>
        <v>0.45833333333333331</v>
      </c>
      <c r="D6" s="57">
        <f>HLOOKUP(B6+0.5,График!$A$5:$CU$131,$P$2+1)</f>
        <v>0.83333333333333337</v>
      </c>
      <c r="E6" s="56">
        <f t="shared" si="3"/>
        <v>43201</v>
      </c>
      <c r="F6" s="57">
        <f>HLOOKUP(E6,График!$A$5:$CU$131,$P$2+1)</f>
        <v>0.5</v>
      </c>
      <c r="G6" s="57">
        <f>HLOOKUP(E6+0.5,График!$A$5:$CU$131,$P$2+1)</f>
        <v>0.875</v>
      </c>
      <c r="H6" s="56">
        <f t="shared" si="4"/>
        <v>43208</v>
      </c>
      <c r="I6" s="57" t="str">
        <f>HLOOKUP(H6,График!$A$5:$CU$131,$P$2+1)</f>
        <v>В</v>
      </c>
      <c r="J6" s="57" t="str">
        <f>HLOOKUP(H6+0.5,График!$A$5:$CU$131,$P$2+1)</f>
        <v>В</v>
      </c>
      <c r="K6" s="56">
        <f t="shared" si="5"/>
        <v>43215</v>
      </c>
      <c r="L6" s="57">
        <f>HLOOKUP(K6,График!$A$5:$CU$131,$P$2+1)</f>
        <v>0.64583333333333337</v>
      </c>
      <c r="M6" s="57">
        <f>HLOOKUP(K6+0.5,График!$A$5:$CU$131,$P$2+1)</f>
        <v>1.0208333333333333</v>
      </c>
      <c r="N6" s="56"/>
      <c r="O6" s="57" t="e">
        <f>HLOOKUP(N6,График!$A$5:$CU$131,$P$2+1)</f>
        <v>#N/A</v>
      </c>
      <c r="P6" s="495" t="e">
        <f>HLOOKUP(N6+0.5,График!$A$5:$CU$131,$P$2+1)</f>
        <v>#N/A</v>
      </c>
      <c r="Q6" s="486" t="str">
        <f t="shared" si="1"/>
        <v>Ср</v>
      </c>
      <c r="R6" s="56">
        <f t="shared" si="6"/>
        <v>43194</v>
      </c>
      <c r="S6" s="57">
        <f>HLOOKUP(R6,График!$A$5:$CU$131,$AF$2+1)</f>
        <v>0.28125</v>
      </c>
      <c r="T6" s="57">
        <f>HLOOKUP(R6+0.5,График!$A$5:$CU$131,$AF$2+1)</f>
        <v>0.65625</v>
      </c>
      <c r="U6" s="56">
        <f t="shared" si="7"/>
        <v>43201</v>
      </c>
      <c r="V6" s="57" t="str">
        <f>HLOOKUP(U6,График!$A$5:$CU$131,$AF$2+1)</f>
        <v>ОТ</v>
      </c>
      <c r="W6" s="57" t="str">
        <f>HLOOKUP(U6+0.5,График!$A$5:$CU$131,$AF$2+1)</f>
        <v>ОТ</v>
      </c>
      <c r="X6" s="56">
        <f t="shared" si="8"/>
        <v>43208</v>
      </c>
      <c r="Y6" s="57">
        <f>HLOOKUP(X6,График!$A$5:$CU$131,$AF$2+1)</f>
        <v>0.5</v>
      </c>
      <c r="Z6" s="57">
        <f>HLOOKUP(X6+0.5,График!$A$5:$CU$131,$AF$2+1)</f>
        <v>0.875</v>
      </c>
      <c r="AA6" s="56">
        <f t="shared" si="9"/>
        <v>43215</v>
      </c>
      <c r="AB6" s="57">
        <f>HLOOKUP(AA6,График!$A$5:$CU$131,$AF$2+1)</f>
        <v>0.64583333333333337</v>
      </c>
      <c r="AC6" s="57">
        <f>HLOOKUP(AA6+0.5,График!$A$5:$CU$131,$AF$2+1)</f>
        <v>1.0208333333333333</v>
      </c>
      <c r="AD6" s="56"/>
      <c r="AE6" s="57" t="e">
        <f>HLOOKUP(AD6,График!$A$5:$CU$131,$AF$2+1)</f>
        <v>#N/A</v>
      </c>
      <c r="AF6" s="57" t="e">
        <f>HLOOKUP(AD6+0.5,График!$A$5:$CU$131,$AF$2+1)</f>
        <v>#N/A</v>
      </c>
      <c r="AG6" s="34"/>
      <c r="AH6" s="27"/>
      <c r="AI6" s="18"/>
      <c r="AJ6" s="19"/>
      <c r="AK6" s="19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</row>
    <row r="7" spans="1:49" s="46" customFormat="1" ht="26.1" customHeight="1" x14ac:dyDescent="0.15">
      <c r="A7" s="486" t="str">
        <f t="shared" si="0"/>
        <v>Чт</v>
      </c>
      <c r="B7" s="56">
        <f t="shared" si="2"/>
        <v>43195</v>
      </c>
      <c r="C7" s="57">
        <f>HLOOKUP(B7,График!$A$5:$CU$131,$P$2+1)</f>
        <v>0.28125</v>
      </c>
      <c r="D7" s="57">
        <f>HLOOKUP(B7+0.5,График!$A$5:$CU$131,$P$2+1)</f>
        <v>0.65625</v>
      </c>
      <c r="E7" s="56">
        <f t="shared" si="3"/>
        <v>43202</v>
      </c>
      <c r="F7" s="57">
        <f>HLOOKUP(E7,График!$A$5:$CU$131,$P$2+1)</f>
        <v>0.64583333333333337</v>
      </c>
      <c r="G7" s="57">
        <f>HLOOKUP(E7+0.5,График!$A$5:$CU$131,$P$2+1)</f>
        <v>1.0208333333333333</v>
      </c>
      <c r="H7" s="56">
        <f t="shared" si="4"/>
        <v>43209</v>
      </c>
      <c r="I7" s="57" t="str">
        <f>HLOOKUP(H7,График!$A$5:$CU$131,$P$2+1)</f>
        <v>В</v>
      </c>
      <c r="J7" s="57" t="str">
        <f>HLOOKUP(H7+0.5,График!$A$5:$CU$131,$P$2+1)</f>
        <v>В</v>
      </c>
      <c r="K7" s="56">
        <f t="shared" si="5"/>
        <v>43216</v>
      </c>
      <c r="L7" s="57" t="str">
        <f>HLOOKUP(K7,График!$A$5:$CU$131,$P$2+1)</f>
        <v>В</v>
      </c>
      <c r="M7" s="57" t="str">
        <f>HLOOKUP(K7+0.5,График!$A$5:$CU$131,$P$2+1)</f>
        <v>В</v>
      </c>
      <c r="N7" s="56"/>
      <c r="O7" s="57" t="e">
        <f>HLOOKUP(N7,График!$A$5:$CU$131,$P$2+1)</f>
        <v>#N/A</v>
      </c>
      <c r="P7" s="495" t="e">
        <f>HLOOKUP(N7+0.5,График!$A$5:$CU$131,$P$2+1)</f>
        <v>#N/A</v>
      </c>
      <c r="Q7" s="486" t="str">
        <f t="shared" si="1"/>
        <v>Чт</v>
      </c>
      <c r="R7" s="56">
        <f t="shared" si="6"/>
        <v>43195</v>
      </c>
      <c r="S7" s="57">
        <f>HLOOKUP(R7,График!$A$5:$CU$131,$AF$2+1)</f>
        <v>0.28125</v>
      </c>
      <c r="T7" s="57">
        <f>HLOOKUP(R7+0.5,График!$A$5:$CU$131,$AF$2+1)</f>
        <v>0.65625</v>
      </c>
      <c r="U7" s="56">
        <f t="shared" si="7"/>
        <v>43202</v>
      </c>
      <c r="V7" s="57" t="str">
        <f>HLOOKUP(U7,График!$A$5:$CU$131,$AF$2+1)</f>
        <v>ОТ</v>
      </c>
      <c r="W7" s="57" t="str">
        <f>HLOOKUP(U7+0.5,График!$A$5:$CU$131,$AF$2+1)</f>
        <v>ОТ</v>
      </c>
      <c r="X7" s="56">
        <f t="shared" si="8"/>
        <v>43209</v>
      </c>
      <c r="Y7" s="57">
        <f>HLOOKUP(X7,График!$A$5:$CU$131,$AF$2+1)</f>
        <v>0.64583333333333337</v>
      </c>
      <c r="Z7" s="57">
        <f>HLOOKUP(X7+0.5,График!$A$5:$CU$131,$AF$2+1)</f>
        <v>1.0208333333333333</v>
      </c>
      <c r="AA7" s="56">
        <f t="shared" si="9"/>
        <v>43216</v>
      </c>
      <c r="AB7" s="57">
        <f>HLOOKUP(AA7,График!$A$5:$CU$131,$AF$2+1)</f>
        <v>0.64583333333333337</v>
      </c>
      <c r="AC7" s="57">
        <f>HLOOKUP(AA7+0.5,График!$A$5:$CU$131,$AF$2+1)</f>
        <v>1.0208333333333333</v>
      </c>
      <c r="AD7" s="56"/>
      <c r="AE7" s="57" t="e">
        <f>HLOOKUP(AD7,График!$A$5:$CU$131,$AF$2+1)</f>
        <v>#N/A</v>
      </c>
      <c r="AF7" s="57" t="e">
        <f>HLOOKUP(AD7+0.5,График!$A$5:$CU$131,$AF$2+1)</f>
        <v>#N/A</v>
      </c>
      <c r="AG7" s="34"/>
      <c r="AH7" s="27"/>
      <c r="AI7" s="18"/>
      <c r="AJ7" s="19"/>
      <c r="AK7" s="19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</row>
    <row r="8" spans="1:49" s="46" customFormat="1" ht="26.1" customHeight="1" x14ac:dyDescent="0.15">
      <c r="A8" s="487" t="str">
        <f t="shared" si="0"/>
        <v>Пт</v>
      </c>
      <c r="B8" s="56">
        <f t="shared" si="2"/>
        <v>43196</v>
      </c>
      <c r="C8" s="57">
        <f>HLOOKUP(B8,График!$A$5:$CU$131,$P$2+1)</f>
        <v>0.28125</v>
      </c>
      <c r="D8" s="57">
        <f>HLOOKUP(B8+0.5,График!$A$5:$CU$131,$P$2+1)</f>
        <v>0.65625</v>
      </c>
      <c r="E8" s="56">
        <f t="shared" si="3"/>
        <v>43203</v>
      </c>
      <c r="F8" s="57" t="str">
        <f>HLOOKUP(E8,График!$A$5:$CU$131,$P$2+1)</f>
        <v>В</v>
      </c>
      <c r="G8" s="57" t="str">
        <f>HLOOKUP(E8+0.5,График!$A$5:$CU$131,$P$2+1)</f>
        <v>В</v>
      </c>
      <c r="H8" s="56">
        <f t="shared" si="4"/>
        <v>43210</v>
      </c>
      <c r="I8" s="57" t="str">
        <f>HLOOKUP(H8,График!$A$5:$CU$131,$P$2+1)</f>
        <v>В</v>
      </c>
      <c r="J8" s="57" t="str">
        <f>HLOOKUP(H8+0.5,График!$A$5:$CU$131,$P$2+1)</f>
        <v>В</v>
      </c>
      <c r="K8" s="56">
        <f t="shared" si="5"/>
        <v>43217</v>
      </c>
      <c r="L8" s="57" t="str">
        <f>HLOOKUP(K8,График!$A$5:$CU$131,$P$2+1)</f>
        <v>В</v>
      </c>
      <c r="M8" s="57" t="str">
        <f>HLOOKUP(K8+0.5,График!$A$5:$CU$131,$P$2+1)</f>
        <v>В</v>
      </c>
      <c r="N8" s="56"/>
      <c r="O8" s="57" t="e">
        <f>HLOOKUP(N8,График!$A$5:$CU$131,$P$2+1)</f>
        <v>#N/A</v>
      </c>
      <c r="P8" s="495" t="e">
        <f>HLOOKUP(N8+0.5,График!$A$5:$CU$131,$P$2+1)</f>
        <v>#N/A</v>
      </c>
      <c r="Q8" s="487" t="str">
        <f t="shared" si="1"/>
        <v>Пт</v>
      </c>
      <c r="R8" s="56">
        <f t="shared" si="6"/>
        <v>43196</v>
      </c>
      <c r="S8" s="57" t="str">
        <f>HLOOKUP(R8,График!$A$5:$CU$131,$AF$2+1)</f>
        <v>В</v>
      </c>
      <c r="T8" s="57" t="str">
        <f>HLOOKUP(R8+0.5,График!$A$5:$CU$131,$AF$2+1)</f>
        <v>В</v>
      </c>
      <c r="U8" s="56">
        <f t="shared" si="7"/>
        <v>43203</v>
      </c>
      <c r="V8" s="57" t="str">
        <f>HLOOKUP(U8,График!$A$5:$CU$131,$AF$2+1)</f>
        <v>ОТ</v>
      </c>
      <c r="W8" s="57" t="str">
        <f>HLOOKUP(U8+0.5,График!$A$5:$CU$131,$AF$2+1)</f>
        <v>ОТ</v>
      </c>
      <c r="X8" s="56">
        <f t="shared" si="8"/>
        <v>43210</v>
      </c>
      <c r="Y8" s="57" t="str">
        <f>HLOOKUP(X8,График!$A$5:$CU$131,$AF$2+1)</f>
        <v>В</v>
      </c>
      <c r="Z8" s="57" t="str">
        <f>HLOOKUP(X8+0.5,График!$A$5:$CU$131,$AF$2+1)</f>
        <v>В</v>
      </c>
      <c r="AA8" s="56">
        <f t="shared" si="9"/>
        <v>43217</v>
      </c>
      <c r="AB8" s="57" t="str">
        <f>HLOOKUP(AA8,График!$A$5:$CU$131,$AF$2+1)</f>
        <v>В</v>
      </c>
      <c r="AC8" s="57" t="str">
        <f>HLOOKUP(AA8+0.5,График!$A$5:$CU$131,$AF$2+1)</f>
        <v>В</v>
      </c>
      <c r="AD8" s="56"/>
      <c r="AE8" s="57" t="e">
        <f>HLOOKUP(AD8,График!$A$5:$CU$131,$AF$2+1)</f>
        <v>#N/A</v>
      </c>
      <c r="AF8" s="57" t="e">
        <f>HLOOKUP(AD8+0.5,График!$A$5:$CU$131,$AF$2+1)</f>
        <v>#N/A</v>
      </c>
      <c r="AG8" s="34"/>
      <c r="AH8" s="27"/>
      <c r="AI8" s="18"/>
      <c r="AJ8" s="19"/>
      <c r="AK8" s="19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</row>
    <row r="9" spans="1:49" s="46" customFormat="1" ht="26.1" customHeight="1" thickBot="1" x14ac:dyDescent="0.2">
      <c r="A9" s="496" t="str">
        <f t="shared" si="0"/>
        <v>Сб</v>
      </c>
      <c r="B9" s="497">
        <f t="shared" si="2"/>
        <v>43197</v>
      </c>
      <c r="C9" s="498">
        <f>HLOOKUP(B9,График!$A$5:$CU$131,$P$2+1)</f>
        <v>0.29166666666666669</v>
      </c>
      <c r="D9" s="498">
        <f>HLOOKUP(B9+0.5,График!$A$5:$CU$131,$P$2+1)</f>
        <v>0.66666666666666663</v>
      </c>
      <c r="E9" s="497">
        <f t="shared" si="3"/>
        <v>43204</v>
      </c>
      <c r="F9" s="498" t="str">
        <f>HLOOKUP(E9,График!$A$5:$CU$131,$P$2+1)</f>
        <v>В</v>
      </c>
      <c r="G9" s="498" t="str">
        <f>HLOOKUP(E9+0.5,График!$A$5:$CU$131,$P$2+1)</f>
        <v>В</v>
      </c>
      <c r="H9" s="497">
        <f t="shared" si="4"/>
        <v>43211</v>
      </c>
      <c r="I9" s="498">
        <f>HLOOKUP(H9,График!$A$5:$CU$131,$P$2+1)</f>
        <v>0.28125</v>
      </c>
      <c r="J9" s="498">
        <f>HLOOKUP(H9+0.5,График!$A$5:$CU$131,$P$2+1)</f>
        <v>0.65625</v>
      </c>
      <c r="K9" s="497">
        <f t="shared" si="5"/>
        <v>43218</v>
      </c>
      <c r="L9" s="498">
        <f>HLOOKUP(K9,График!$A$5:$CU$131,$P$2+1)</f>
        <v>0.3125</v>
      </c>
      <c r="M9" s="498">
        <f>HLOOKUP(K9+0.5,График!$A$5:$CU$131,$P$2+1)</f>
        <v>0.6875</v>
      </c>
      <c r="N9" s="497"/>
      <c r="O9" s="498" t="e">
        <f>HLOOKUP(N9,График!$A$5:$CU$131,$P$2+1)</f>
        <v>#N/A</v>
      </c>
      <c r="P9" s="499" t="e">
        <f>HLOOKUP(N9+0.5,График!$A$5:$CU$131,$P$2+1)</f>
        <v>#N/A</v>
      </c>
      <c r="Q9" s="496" t="str">
        <f t="shared" si="1"/>
        <v>Сб</v>
      </c>
      <c r="R9" s="56">
        <f t="shared" si="6"/>
        <v>43197</v>
      </c>
      <c r="S9" s="57" t="str">
        <f>HLOOKUP(R9,График!$A$5:$CU$131,$AF$2+1)</f>
        <v>В</v>
      </c>
      <c r="T9" s="57" t="str">
        <f>HLOOKUP(R9+0.5,График!$A$5:$CU$131,$AF$2+1)</f>
        <v>В</v>
      </c>
      <c r="U9" s="56">
        <f t="shared" si="7"/>
        <v>43204</v>
      </c>
      <c r="V9" s="57" t="str">
        <f>HLOOKUP(U9,График!$A$5:$CU$131,$AF$2+1)</f>
        <v>В</v>
      </c>
      <c r="W9" s="57" t="str">
        <f>HLOOKUP(U9+0.5,График!$A$5:$CU$131,$AF$2+1)</f>
        <v>В</v>
      </c>
      <c r="X9" s="56">
        <f t="shared" si="8"/>
        <v>43211</v>
      </c>
      <c r="Y9" s="57" t="str">
        <f>HLOOKUP(X9,График!$A$5:$CU$131,$AF$2+1)</f>
        <v>В</v>
      </c>
      <c r="Z9" s="57" t="str">
        <f>HLOOKUP(X9+0.5,График!$A$5:$CU$131,$AF$2+1)</f>
        <v>В</v>
      </c>
      <c r="AA9" s="56">
        <f t="shared" si="9"/>
        <v>43218</v>
      </c>
      <c r="AB9" s="57" t="str">
        <f>HLOOKUP(AA9,График!$A$5:$CU$131,$AF$2+1)</f>
        <v>В</v>
      </c>
      <c r="AC9" s="57" t="str">
        <f>HLOOKUP(AA9+0.5,График!$A$5:$CU$131,$AF$2+1)</f>
        <v>В</v>
      </c>
      <c r="AD9" s="56"/>
      <c r="AE9" s="57" t="e">
        <f>HLOOKUP(AD9,График!$A$5:$CU$131,$AF$2+1)</f>
        <v>#N/A</v>
      </c>
      <c r="AF9" s="57" t="e">
        <f>HLOOKUP(AD9+0.5,График!$A$5:$CU$131,$AF$2+1)</f>
        <v>#N/A</v>
      </c>
      <c r="AG9" s="34"/>
      <c r="AH9" s="27"/>
      <c r="AI9" s="18"/>
      <c r="AJ9" s="19"/>
      <c r="AK9" s="19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</row>
    <row r="10" spans="1:49" s="46" customFormat="1" ht="26.1" customHeight="1" x14ac:dyDescent="0.15">
      <c r="A10" s="39"/>
      <c r="B10" s="53"/>
      <c r="C10" s="52" t="str">
        <f>VLOOKUP(P10,График!$A$5:$CU$121,3)</f>
        <v>Будюкина Ирина Вячеславовна</v>
      </c>
      <c r="D10" s="54"/>
      <c r="E10" s="55"/>
      <c r="F10" s="22"/>
      <c r="G10" s="22"/>
      <c r="H10" s="22"/>
      <c r="I10" s="40"/>
      <c r="J10" s="23"/>
      <c r="K10" s="24"/>
      <c r="L10" s="25"/>
      <c r="M10" s="41"/>
      <c r="N10" s="41"/>
      <c r="O10" s="42"/>
      <c r="P10" s="488">
        <f>AF2+1</f>
        <v>3</v>
      </c>
      <c r="Q10" s="39"/>
      <c r="R10" s="21"/>
      <c r="S10" s="52" t="str">
        <f>VLOOKUP(AF10,График!$A$5:$CU$121,3)</f>
        <v>Виноградова Надежда Витальевна</v>
      </c>
      <c r="T10" s="54"/>
      <c r="U10" s="55"/>
      <c r="V10" s="22"/>
      <c r="W10" s="22"/>
      <c r="X10" s="22"/>
      <c r="Y10" s="40"/>
      <c r="Z10" s="23"/>
      <c r="AA10" s="24"/>
      <c r="AB10" s="25"/>
      <c r="AC10" s="41"/>
      <c r="AD10" s="41"/>
      <c r="AE10" s="42"/>
      <c r="AF10" s="488">
        <f>P10+1</f>
        <v>4</v>
      </c>
      <c r="AG10" s="43"/>
      <c r="AH10" s="44"/>
      <c r="AI10" s="18"/>
      <c r="AJ10" s="19"/>
      <c r="AK10" s="19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</row>
    <row r="11" spans="1:49" s="46" customFormat="1" ht="26.1" customHeight="1" x14ac:dyDescent="0.15">
      <c r="A11" s="486" t="str">
        <f>$A$3</f>
        <v>Вс</v>
      </c>
      <c r="B11" s="56">
        <f t="shared" ref="B11:B41" si="10">B3</f>
        <v>43191</v>
      </c>
      <c r="C11" s="57">
        <f>HLOOKUP(B11,График!$A$5:$CU$131,$P$10+1)</f>
        <v>0.39583333333333331</v>
      </c>
      <c r="D11" s="57">
        <f>HLOOKUP(B11+0.5,График!$A$5:$CU$131,$P$10+1)</f>
        <v>0.77083333333333337</v>
      </c>
      <c r="E11" s="56">
        <f>B17+1</f>
        <v>43198</v>
      </c>
      <c r="F11" s="57">
        <f>HLOOKUP(E11,График!$A$5:$CU$131,$P$10+1)</f>
        <v>0.47916666666666669</v>
      </c>
      <c r="G11" s="57">
        <f>HLOOKUP(E11+0.5,График!$A$5:$CU$131,$P$10+1)</f>
        <v>0.85416666666666663</v>
      </c>
      <c r="H11" s="56">
        <f>E17+1</f>
        <v>43205</v>
      </c>
      <c r="I11" s="57" t="str">
        <f>HLOOKUP(H11,График!$A$5:$CU$131,$P$10+1)</f>
        <v>В</v>
      </c>
      <c r="J11" s="57" t="str">
        <f>HLOOKUP(H11+0.5,График!$A$5:$CU$131,$P$10+1)</f>
        <v>В</v>
      </c>
      <c r="K11" s="56">
        <f>H17+1</f>
        <v>43212</v>
      </c>
      <c r="L11" s="57" t="str">
        <f>HLOOKUP(K11,График!$A$5:$CU$131,$P$10+1)</f>
        <v>В</v>
      </c>
      <c r="M11" s="57" t="str">
        <f>HLOOKUP(K11+0.5,График!$A$5:$CU$131,$P$10+1)</f>
        <v>В</v>
      </c>
      <c r="N11" s="56">
        <f>K17+1</f>
        <v>43219</v>
      </c>
      <c r="O11" s="57">
        <f>HLOOKUP(N11,График!$A$5:$CU$131,$P$10+1)</f>
        <v>0.625</v>
      </c>
      <c r="P11" s="495">
        <f>HLOOKUP(N11+0.5,График!$A$5:$CU$131,$P$10+1)</f>
        <v>1</v>
      </c>
      <c r="Q11" s="486" t="str">
        <f>$A$3</f>
        <v>Вс</v>
      </c>
      <c r="R11" s="56">
        <f t="shared" ref="R11:R41" si="11">R3</f>
        <v>43191</v>
      </c>
      <c r="S11" s="57" t="str">
        <f>HLOOKUP(R11,График!$A$5:$CU$131,$AF$10+1)</f>
        <v>В</v>
      </c>
      <c r="T11" s="57" t="str">
        <f>HLOOKUP(R11+0.5,График!$A$5:$CU$131,$AF$10+1)</f>
        <v>В</v>
      </c>
      <c r="U11" s="56">
        <f>R17+1</f>
        <v>43198</v>
      </c>
      <c r="V11" s="57" t="str">
        <f>HLOOKUP(U11,График!$A$5:$CU$131,$AF$10+1)</f>
        <v>В</v>
      </c>
      <c r="W11" s="57" t="str">
        <f>HLOOKUP(U11+0.5,График!$A$5:$CU$131,$AF$10+1)</f>
        <v>В</v>
      </c>
      <c r="X11" s="56">
        <f>U17+1</f>
        <v>43205</v>
      </c>
      <c r="Y11" s="57" t="str">
        <f>HLOOKUP(X11,График!$A$5:$CU$131,$AF$10+1)</f>
        <v>В</v>
      </c>
      <c r="Z11" s="57" t="str">
        <f>HLOOKUP(X11+0.5,График!$A$5:$CU$131,$AF$10+1)</f>
        <v>В</v>
      </c>
      <c r="AA11" s="56">
        <f>X17+1</f>
        <v>43212</v>
      </c>
      <c r="AB11" s="57">
        <f>HLOOKUP(AA11,График!$A$5:$CU$131,$AF$10+1)</f>
        <v>0.625</v>
      </c>
      <c r="AC11" s="57">
        <f>HLOOKUP(AA11+0.5,График!$A$5:$CU$131,$AF$10+1)</f>
        <v>1</v>
      </c>
      <c r="AD11" s="56">
        <f>AA17+1</f>
        <v>43219</v>
      </c>
      <c r="AE11" s="57">
        <f>HLOOKUP(AD11,График!$A$5:$CU$131,$AF$10+1)</f>
        <v>0.625</v>
      </c>
      <c r="AF11" s="57">
        <f>HLOOKUP(AD11+0.5,График!$A$5:$CU$131,$AF$10+1)</f>
        <v>1</v>
      </c>
      <c r="AG11" s="34"/>
      <c r="AH11" s="27"/>
      <c r="AI11" s="18"/>
      <c r="AJ11" s="19"/>
      <c r="AK11" s="19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</row>
    <row r="12" spans="1:49" s="46" customFormat="1" ht="26.1" customHeight="1" x14ac:dyDescent="0.15">
      <c r="A12" s="486" t="str">
        <f>$A$4</f>
        <v>Пн</v>
      </c>
      <c r="B12" s="56">
        <f t="shared" si="10"/>
        <v>43192</v>
      </c>
      <c r="C12" s="57">
        <f>HLOOKUP(B12,График!$A$5:$CU$131,$P$10+1)</f>
        <v>0.64583333333333337</v>
      </c>
      <c r="D12" s="57">
        <f>HLOOKUP(B12+0.5,График!$A$5:$CU$131,$P$10+1)</f>
        <v>1.0208333333333333</v>
      </c>
      <c r="E12" s="56">
        <f t="shared" ref="E12:E17" si="12">E11+1</f>
        <v>43199</v>
      </c>
      <c r="F12" s="57">
        <f>HLOOKUP(E12,График!$A$5:$CU$131,$P$10+1)</f>
        <v>0.64583333333333337</v>
      </c>
      <c r="G12" s="57">
        <f>HLOOKUP(E12+0.5,График!$A$5:$CU$131,$P$10+1)</f>
        <v>1.0208333333333333</v>
      </c>
      <c r="H12" s="56">
        <f t="shared" ref="H12:H17" si="13">H11+1</f>
        <v>43206</v>
      </c>
      <c r="I12" s="57" t="str">
        <f>HLOOKUP(H12,График!$A$5:$CU$131,$P$10+1)</f>
        <v>В</v>
      </c>
      <c r="J12" s="57" t="str">
        <f>HLOOKUP(H12+0.5,График!$A$5:$CU$131,$P$10+1)</f>
        <v>В</v>
      </c>
      <c r="K12" s="56">
        <f t="shared" ref="K12:K17" si="14">K11+1</f>
        <v>43213</v>
      </c>
      <c r="L12" s="57">
        <f>HLOOKUP(K12,График!$A$5:$CU$131,$P$10+1)</f>
        <v>0.3125</v>
      </c>
      <c r="M12" s="57">
        <f>HLOOKUP(K12+0.5,График!$A$5:$CU$131,$P$10+1)</f>
        <v>0.6875</v>
      </c>
      <c r="N12" s="56">
        <f>N11+1</f>
        <v>43220</v>
      </c>
      <c r="O12" s="57">
        <f>HLOOKUP(N12,График!$A$5:$CU$131,$P$10+1)</f>
        <v>0.66666666666666663</v>
      </c>
      <c r="P12" s="495">
        <f>HLOOKUP(N12+0.5,График!$A$5:$CU$131,$P$10+1)</f>
        <v>1</v>
      </c>
      <c r="Q12" s="486" t="str">
        <f>$A$4</f>
        <v>Пн</v>
      </c>
      <c r="R12" s="56">
        <f t="shared" si="11"/>
        <v>43192</v>
      </c>
      <c r="S12" s="57" t="str">
        <f>HLOOKUP(R12,График!$A$5:$CU$131,$AF$10+1)</f>
        <v>ОТ</v>
      </c>
      <c r="T12" s="57" t="str">
        <f>HLOOKUP(R12+0.5,График!$A$5:$CU$131,$AF$10+1)</f>
        <v>ОТ</v>
      </c>
      <c r="U12" s="56">
        <f t="shared" ref="U12:U17" si="15">U11+1</f>
        <v>43199</v>
      </c>
      <c r="V12" s="57" t="str">
        <f>HLOOKUP(U12,График!$A$5:$CU$131,$AF$10+1)</f>
        <v>ОТ</v>
      </c>
      <c r="W12" s="57" t="str">
        <f>HLOOKUP(U12+0.5,График!$A$5:$CU$131,$AF$10+1)</f>
        <v>ОТ</v>
      </c>
      <c r="X12" s="56">
        <f t="shared" ref="X12:X17" si="16">X11+1</f>
        <v>43206</v>
      </c>
      <c r="Y12" s="57">
        <f>HLOOKUP(X12,График!$A$5:$CU$131,$AF$10+1)</f>
        <v>0.625</v>
      </c>
      <c r="Z12" s="57">
        <f>HLOOKUP(X12+0.5,График!$A$5:$CU$131,$AF$10+1)</f>
        <v>1</v>
      </c>
      <c r="AA12" s="56">
        <f t="shared" ref="AA12:AA17" si="17">AA11+1</f>
        <v>43213</v>
      </c>
      <c r="AB12" s="57">
        <f>HLOOKUP(AA12,График!$A$5:$CU$131,$AF$10+1)</f>
        <v>0.64583333333333337</v>
      </c>
      <c r="AC12" s="57">
        <f>HLOOKUP(AA12+0.5,График!$A$5:$CU$131,$AF$10+1)</f>
        <v>1.0208333333333333</v>
      </c>
      <c r="AD12" s="56">
        <f>AD11+1</f>
        <v>43220</v>
      </c>
      <c r="AE12" s="57">
        <f>HLOOKUP(AD12,График!$A$5:$CU$131,$AF$10+1)</f>
        <v>0.66666666666666663</v>
      </c>
      <c r="AF12" s="57">
        <f>HLOOKUP(AD12+0.5,График!$A$5:$CU$131,$AF$10+1)</f>
        <v>1</v>
      </c>
      <c r="AG12" s="34"/>
      <c r="AH12" s="27"/>
      <c r="AI12" s="18"/>
      <c r="AJ12" s="19"/>
      <c r="AK12" s="19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</row>
    <row r="13" spans="1:49" s="46" customFormat="1" ht="26.1" customHeight="1" x14ac:dyDescent="0.15">
      <c r="A13" s="486" t="str">
        <f>$A$5</f>
        <v>Вт</v>
      </c>
      <c r="B13" s="56">
        <f t="shared" si="10"/>
        <v>43193</v>
      </c>
      <c r="C13" s="57">
        <f>HLOOKUP(B13,График!$A$5:$CU$131,$P$10+1)</f>
        <v>0.64583333333333337</v>
      </c>
      <c r="D13" s="57">
        <f>HLOOKUP(B13+0.5,График!$A$5:$CU$131,$P$10+1)</f>
        <v>1.0208333333333333</v>
      </c>
      <c r="E13" s="56">
        <f t="shared" si="12"/>
        <v>43200</v>
      </c>
      <c r="F13" s="57" t="str">
        <f>HLOOKUP(E13,График!$A$5:$CU$131,$P$10+1)</f>
        <v>В</v>
      </c>
      <c r="G13" s="57" t="str">
        <f>HLOOKUP(E13+0.5,График!$A$5:$CU$131,$P$10+1)</f>
        <v>В</v>
      </c>
      <c r="H13" s="56">
        <f t="shared" si="13"/>
        <v>43207</v>
      </c>
      <c r="I13" s="57">
        <f>HLOOKUP(H13,График!$A$5:$CU$131,$P$10+1)</f>
        <v>0.45833333333333331</v>
      </c>
      <c r="J13" s="57">
        <f>HLOOKUP(H13+0.5,График!$A$5:$CU$131,$P$10+1)</f>
        <v>0.83333333333333337</v>
      </c>
      <c r="K13" s="56">
        <f t="shared" si="14"/>
        <v>43214</v>
      </c>
      <c r="L13" s="57">
        <f>HLOOKUP(K13,График!$A$5:$CU$131,$P$10+1)</f>
        <v>0.33333333333333331</v>
      </c>
      <c r="M13" s="57">
        <f>HLOOKUP(K13+0.5,График!$A$5:$CU$131,$P$10+1)</f>
        <v>0.70833333333333337</v>
      </c>
      <c r="N13" s="56">
        <f>N12+1</f>
        <v>43221</v>
      </c>
      <c r="O13" s="57">
        <f>HLOOKUP(N13,График!$A$5:$CU$131,$P$10+1)</f>
        <v>0</v>
      </c>
      <c r="P13" s="495">
        <f>HLOOKUP(N13+0.5,График!$A$5:$CU$131,$P$10+1)</f>
        <v>0</v>
      </c>
      <c r="Q13" s="486" t="str">
        <f>$A$5</f>
        <v>Вт</v>
      </c>
      <c r="R13" s="56">
        <f t="shared" si="11"/>
        <v>43193</v>
      </c>
      <c r="S13" s="57" t="str">
        <f>HLOOKUP(R13,График!$A$5:$CU$131,$AF$10+1)</f>
        <v>ОТ</v>
      </c>
      <c r="T13" s="57" t="str">
        <f>HLOOKUP(R13+0.5,График!$A$5:$CU$131,$AF$10+1)</f>
        <v>ОТ</v>
      </c>
      <c r="U13" s="56">
        <f t="shared" si="15"/>
        <v>43200</v>
      </c>
      <c r="V13" s="57" t="str">
        <f>HLOOKUP(U13,График!$A$5:$CU$131,$AF$10+1)</f>
        <v>ОТ</v>
      </c>
      <c r="W13" s="57" t="str">
        <f>HLOOKUP(U13+0.5,График!$A$5:$CU$131,$AF$10+1)</f>
        <v>ОТ</v>
      </c>
      <c r="X13" s="56">
        <f t="shared" si="16"/>
        <v>43207</v>
      </c>
      <c r="Y13" s="57">
        <f>HLOOKUP(X13,График!$A$5:$CU$131,$AF$10+1)</f>
        <v>0.625</v>
      </c>
      <c r="Z13" s="57">
        <f>HLOOKUP(X13+0.5,График!$A$5:$CU$131,$AF$10+1)</f>
        <v>1</v>
      </c>
      <c r="AA13" s="56">
        <f t="shared" si="17"/>
        <v>43214</v>
      </c>
      <c r="AB13" s="57">
        <f>HLOOKUP(AA13,График!$A$5:$CU$131,$AF$10+1)</f>
        <v>0.64583333333333337</v>
      </c>
      <c r="AC13" s="57">
        <f>HLOOKUP(AA13+0.5,График!$A$5:$CU$131,$AF$10+1)</f>
        <v>1.0208333333333333</v>
      </c>
      <c r="AD13" s="56">
        <f>AD12+1</f>
        <v>43221</v>
      </c>
      <c r="AE13" s="57" t="str">
        <f>HLOOKUP(AD13,График!$A$5:$CU$131,$AF$10+1)</f>
        <v>СЦ</v>
      </c>
      <c r="AF13" s="57" t="str">
        <f>HLOOKUP(AD13+0.5,График!$A$5:$CU$131,$AF$10+1)</f>
        <v>СЦ</v>
      </c>
      <c r="AG13" s="34"/>
      <c r="AH13" s="27"/>
      <c r="AI13" s="18"/>
      <c r="AJ13" s="19"/>
      <c r="AK13" s="19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</row>
    <row r="14" spans="1:49" s="46" customFormat="1" ht="26.1" customHeight="1" x14ac:dyDescent="0.15">
      <c r="A14" s="486" t="str">
        <f>$A$6</f>
        <v>Ср</v>
      </c>
      <c r="B14" s="56">
        <f t="shared" si="10"/>
        <v>43194</v>
      </c>
      <c r="C14" s="57" t="str">
        <f>HLOOKUP(B14,График!$A$5:$CU$131,$P$10+1)</f>
        <v>В</v>
      </c>
      <c r="D14" s="57" t="str">
        <f>HLOOKUP(B14+0.5,График!$A$5:$CU$131,$P$10+1)</f>
        <v>В</v>
      </c>
      <c r="E14" s="56">
        <f t="shared" si="12"/>
        <v>43201</v>
      </c>
      <c r="F14" s="57" t="str">
        <f>HLOOKUP(E14,График!$A$5:$CU$131,$P$10+1)</f>
        <v>В</v>
      </c>
      <c r="G14" s="57" t="str">
        <f>HLOOKUP(E14+0.5,График!$A$5:$CU$131,$P$10+1)</f>
        <v>В</v>
      </c>
      <c r="H14" s="56">
        <f t="shared" si="13"/>
        <v>43208</v>
      </c>
      <c r="I14" s="57">
        <f>HLOOKUP(H14,График!$A$5:$CU$131,$P$10+1)</f>
        <v>0.45833333333333331</v>
      </c>
      <c r="J14" s="57">
        <f>HLOOKUP(H14+0.5,График!$A$5:$CU$131,$P$10+1)</f>
        <v>0.83333333333333337</v>
      </c>
      <c r="K14" s="56">
        <f t="shared" si="14"/>
        <v>43215</v>
      </c>
      <c r="L14" s="57">
        <f>HLOOKUP(K14,График!$A$5:$CU$131,$P$10+1)</f>
        <v>0.47916666666666669</v>
      </c>
      <c r="M14" s="57">
        <f>HLOOKUP(K14+0.5,График!$A$5:$CU$131,$P$10+1)</f>
        <v>0.85416666666666663</v>
      </c>
      <c r="N14" s="56"/>
      <c r="O14" s="57" t="e">
        <f>HLOOKUP(N14,График!$A$5:$CU$131,$P$10+1)</f>
        <v>#N/A</v>
      </c>
      <c r="P14" s="495" t="e">
        <f>HLOOKUP(N14+0.5,График!$A$5:$CU$131,$P$10+1)</f>
        <v>#N/A</v>
      </c>
      <c r="Q14" s="486" t="str">
        <f>$A$6</f>
        <v>Ср</v>
      </c>
      <c r="R14" s="56">
        <f t="shared" si="11"/>
        <v>43194</v>
      </c>
      <c r="S14" s="57" t="str">
        <f>HLOOKUP(R14,График!$A$5:$CU$131,$AF$10+1)</f>
        <v>ОТ</v>
      </c>
      <c r="T14" s="57" t="str">
        <f>HLOOKUP(R14+0.5,График!$A$5:$CU$131,$AF$10+1)</f>
        <v>ОТ</v>
      </c>
      <c r="U14" s="56">
        <f t="shared" si="15"/>
        <v>43201</v>
      </c>
      <c r="V14" s="57" t="str">
        <f>HLOOKUP(U14,График!$A$5:$CU$131,$AF$10+1)</f>
        <v>ОТ</v>
      </c>
      <c r="W14" s="57" t="str">
        <f>HLOOKUP(U14+0.5,График!$A$5:$CU$131,$AF$10+1)</f>
        <v>ОТ</v>
      </c>
      <c r="X14" s="56">
        <f t="shared" si="16"/>
        <v>43208</v>
      </c>
      <c r="Y14" s="57">
        <f>HLOOKUP(X14,График!$A$5:$CU$131,$AF$10+1)</f>
        <v>0.64583333333333337</v>
      </c>
      <c r="Z14" s="57">
        <f>HLOOKUP(X14+0.5,График!$A$5:$CU$131,$AF$10+1)</f>
        <v>1.0208333333333333</v>
      </c>
      <c r="AA14" s="56">
        <f t="shared" si="17"/>
        <v>43215</v>
      </c>
      <c r="AB14" s="57" t="str">
        <f>HLOOKUP(AA14,График!$A$5:$CU$131,$AF$10+1)</f>
        <v>В</v>
      </c>
      <c r="AC14" s="57" t="str">
        <f>HLOOKUP(AA14+0.5,График!$A$5:$CU$131,$AF$10+1)</f>
        <v>В</v>
      </c>
      <c r="AD14" s="56"/>
      <c r="AE14" s="57" t="e">
        <f>HLOOKUP(AD14,График!$A$5:$CU$131,$AF$10+1)</f>
        <v>#N/A</v>
      </c>
      <c r="AF14" s="57" t="e">
        <f>HLOOKUP(AD14+0.5,График!$A$5:$CU$131,$AF$10+1)</f>
        <v>#N/A</v>
      </c>
      <c r="AG14" s="34"/>
      <c r="AH14" s="27"/>
      <c r="AI14" s="18"/>
      <c r="AJ14" s="19"/>
      <c r="AK14" s="19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</row>
    <row r="15" spans="1:49" s="46" customFormat="1" ht="26.1" customHeight="1" x14ac:dyDescent="0.15">
      <c r="A15" s="486" t="str">
        <f>$A$7</f>
        <v>Чт</v>
      </c>
      <c r="B15" s="56">
        <f t="shared" si="10"/>
        <v>43195</v>
      </c>
      <c r="C15" s="57" t="str">
        <f>HLOOKUP(B15,График!$A$5:$CU$131,$P$10+1)</f>
        <v>В</v>
      </c>
      <c r="D15" s="57" t="str">
        <f>HLOOKUP(B15+0.5,График!$A$5:$CU$131,$P$10+1)</f>
        <v>В</v>
      </c>
      <c r="E15" s="56">
        <f t="shared" si="12"/>
        <v>43202</v>
      </c>
      <c r="F15" s="57">
        <f>HLOOKUP(E15,График!$A$5:$CU$131,$P$10+1)</f>
        <v>0.28125</v>
      </c>
      <c r="G15" s="57">
        <f>HLOOKUP(E15+0.5,График!$A$5:$CU$131,$P$10+1)</f>
        <v>0.65625</v>
      </c>
      <c r="H15" s="56">
        <f t="shared" si="13"/>
        <v>43209</v>
      </c>
      <c r="I15" s="57">
        <f>HLOOKUP(H15,График!$A$5:$CU$131,$P$10+1)</f>
        <v>0.625</v>
      </c>
      <c r="J15" s="57">
        <f>HLOOKUP(H15+0.5,График!$A$5:$CU$131,$P$10+1)</f>
        <v>1</v>
      </c>
      <c r="K15" s="56">
        <f t="shared" si="14"/>
        <v>43216</v>
      </c>
      <c r="L15" s="57">
        <f>HLOOKUP(K15,График!$A$5:$CU$131,$P$10+1)</f>
        <v>0.47916666666666669</v>
      </c>
      <c r="M15" s="57">
        <f>HLOOKUP(K15+0.5,График!$A$5:$CU$131,$P$10+1)</f>
        <v>0.85416666666666663</v>
      </c>
      <c r="N15" s="56"/>
      <c r="O15" s="57" t="e">
        <f>HLOOKUP(N15,График!$A$5:$CU$131,$P$10+1)</f>
        <v>#N/A</v>
      </c>
      <c r="P15" s="495" t="e">
        <f>HLOOKUP(N15+0.5,График!$A$5:$CU$131,$P$10+1)</f>
        <v>#N/A</v>
      </c>
      <c r="Q15" s="486" t="str">
        <f>$A$7</f>
        <v>Чт</v>
      </c>
      <c r="R15" s="56">
        <f t="shared" si="11"/>
        <v>43195</v>
      </c>
      <c r="S15" s="57" t="str">
        <f>HLOOKUP(R15,График!$A$5:$CU$131,$AF$10+1)</f>
        <v>ОТ</v>
      </c>
      <c r="T15" s="57" t="str">
        <f>HLOOKUP(R15+0.5,График!$A$5:$CU$131,$AF$10+1)</f>
        <v>ОТ</v>
      </c>
      <c r="U15" s="56">
        <f t="shared" si="15"/>
        <v>43202</v>
      </c>
      <c r="V15" s="57" t="str">
        <f>HLOOKUP(U15,График!$A$5:$CU$131,$AF$10+1)</f>
        <v>ОТ</v>
      </c>
      <c r="W15" s="57" t="str">
        <f>HLOOKUP(U15+0.5,График!$A$5:$CU$131,$AF$10+1)</f>
        <v>ОТ</v>
      </c>
      <c r="X15" s="56">
        <f t="shared" si="16"/>
        <v>43209</v>
      </c>
      <c r="Y15" s="57" t="str">
        <f>HLOOKUP(X15,График!$A$5:$CU$131,$AF$10+1)</f>
        <v>В</v>
      </c>
      <c r="Z15" s="57" t="str">
        <f>HLOOKUP(X15+0.5,График!$A$5:$CU$131,$AF$10+1)</f>
        <v>В</v>
      </c>
      <c r="AA15" s="56">
        <f t="shared" si="17"/>
        <v>43216</v>
      </c>
      <c r="AB15" s="57" t="str">
        <f>HLOOKUP(AA15,График!$A$5:$CU$131,$AF$10+1)</f>
        <v>В</v>
      </c>
      <c r="AC15" s="57" t="str">
        <f>HLOOKUP(AA15+0.5,График!$A$5:$CU$131,$AF$10+1)</f>
        <v>В</v>
      </c>
      <c r="AD15" s="56"/>
      <c r="AE15" s="57" t="e">
        <f>HLOOKUP(AD15,График!$A$5:$CU$131,$AF$10+1)</f>
        <v>#N/A</v>
      </c>
      <c r="AF15" s="57" t="e">
        <f>HLOOKUP(AD15+0.5,График!$A$5:$CU$131,$AF$10+1)</f>
        <v>#N/A</v>
      </c>
      <c r="AG15" s="34"/>
      <c r="AH15" s="27"/>
      <c r="AI15" s="18"/>
      <c r="AJ15" s="19"/>
      <c r="AK15" s="19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</row>
    <row r="16" spans="1:49" s="46" customFormat="1" ht="26.1" customHeight="1" x14ac:dyDescent="0.15">
      <c r="A16" s="487" t="str">
        <f>$A$8</f>
        <v>Пт</v>
      </c>
      <c r="B16" s="56">
        <f t="shared" si="10"/>
        <v>43196</v>
      </c>
      <c r="C16" s="57">
        <f>HLOOKUP(B16,График!$A$5:$CU$131,$P$10+1)</f>
        <v>0.39583333333333331</v>
      </c>
      <c r="D16" s="57">
        <f>HLOOKUP(B16+0.5,График!$A$5:$CU$131,$P$10+1)</f>
        <v>0.77083333333333337</v>
      </c>
      <c r="E16" s="56">
        <f t="shared" si="12"/>
        <v>43203</v>
      </c>
      <c r="F16" s="57">
        <f>HLOOKUP(E16,График!$A$5:$CU$131,$P$10+1)</f>
        <v>0.3125</v>
      </c>
      <c r="G16" s="57">
        <f>HLOOKUP(E16+0.5,График!$A$5:$CU$131,$P$10+1)</f>
        <v>0.6875</v>
      </c>
      <c r="H16" s="56">
        <f t="shared" si="13"/>
        <v>43210</v>
      </c>
      <c r="I16" s="57">
        <f>HLOOKUP(H16,График!$A$5:$CU$131,$P$10+1)</f>
        <v>0.64583333333333337</v>
      </c>
      <c r="J16" s="57">
        <f>HLOOKUP(H16+0.5,График!$A$5:$CU$131,$P$10+1)</f>
        <v>1.0208333333333333</v>
      </c>
      <c r="K16" s="56">
        <f t="shared" si="14"/>
        <v>43217</v>
      </c>
      <c r="L16" s="57" t="str">
        <f>HLOOKUP(K16,График!$A$5:$CU$131,$P$10+1)</f>
        <v>В</v>
      </c>
      <c r="M16" s="57" t="str">
        <f>HLOOKUP(K16+0.5,График!$A$5:$CU$131,$P$10+1)</f>
        <v>В</v>
      </c>
      <c r="N16" s="56"/>
      <c r="O16" s="57" t="e">
        <f>HLOOKUP(N16,График!$A$5:$CU$131,$P$10+1)</f>
        <v>#N/A</v>
      </c>
      <c r="P16" s="495" t="e">
        <f>HLOOKUP(N16+0.5,График!$A$5:$CU$131,$P$10+1)</f>
        <v>#N/A</v>
      </c>
      <c r="Q16" s="487" t="str">
        <f>$A$8</f>
        <v>Пт</v>
      </c>
      <c r="R16" s="56">
        <f t="shared" si="11"/>
        <v>43196</v>
      </c>
      <c r="S16" s="57" t="str">
        <f>HLOOKUP(R16,График!$A$5:$CU$131,$AF$10+1)</f>
        <v>ОТ</v>
      </c>
      <c r="T16" s="57" t="str">
        <f>HLOOKUP(R16+0.5,График!$A$5:$CU$131,$AF$10+1)</f>
        <v>ОТ</v>
      </c>
      <c r="U16" s="56">
        <f t="shared" si="15"/>
        <v>43203</v>
      </c>
      <c r="V16" s="57" t="str">
        <f>HLOOKUP(U16,График!$A$5:$CU$131,$AF$10+1)</f>
        <v>ОТ</v>
      </c>
      <c r="W16" s="57" t="str">
        <f>HLOOKUP(U16+0.5,График!$A$5:$CU$131,$AF$10+1)</f>
        <v>ОТ</v>
      </c>
      <c r="X16" s="56">
        <f t="shared" si="16"/>
        <v>43210</v>
      </c>
      <c r="Y16" s="57" t="str">
        <f>HLOOKUP(X16,График!$A$5:$CU$131,$AF$10+1)</f>
        <v>В</v>
      </c>
      <c r="Z16" s="57" t="str">
        <f>HLOOKUP(X16+0.5,График!$A$5:$CU$131,$AF$10+1)</f>
        <v>В</v>
      </c>
      <c r="AA16" s="56">
        <f t="shared" si="17"/>
        <v>43217</v>
      </c>
      <c r="AB16" s="57">
        <f>HLOOKUP(AA16,График!$A$5:$CU$131,$AF$10+1)</f>
        <v>0.33333333333333331</v>
      </c>
      <c r="AC16" s="57">
        <f>HLOOKUP(AA16+0.5,График!$A$5:$CU$131,$AF$10+1)</f>
        <v>0.70833333333333337</v>
      </c>
      <c r="AD16" s="56"/>
      <c r="AE16" s="57" t="e">
        <f>HLOOKUP(AD16,График!$A$5:$CU$131,$AF$10+1)</f>
        <v>#N/A</v>
      </c>
      <c r="AF16" s="57" t="e">
        <f>HLOOKUP(AD16+0.5,График!$A$5:$CU$131,$AF$10+1)</f>
        <v>#N/A</v>
      </c>
      <c r="AG16" s="34"/>
      <c r="AH16" s="27"/>
      <c r="AI16" s="18"/>
      <c r="AJ16" s="19"/>
      <c r="AK16" s="19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</row>
    <row r="17" spans="1:49" s="46" customFormat="1" ht="26.1" customHeight="1" thickBot="1" x14ac:dyDescent="0.2">
      <c r="A17" s="487" t="str">
        <f>$A$9</f>
        <v>Сб</v>
      </c>
      <c r="B17" s="56">
        <f t="shared" si="10"/>
        <v>43197</v>
      </c>
      <c r="C17" s="57">
        <f>HLOOKUP(B17,График!$A$5:$CU$131,$P$10+1)</f>
        <v>0.45833333333333331</v>
      </c>
      <c r="D17" s="57">
        <f>HLOOKUP(B17+0.5,График!$A$5:$CU$131,$P$10+1)</f>
        <v>0.83333333333333337</v>
      </c>
      <c r="E17" s="56">
        <f t="shared" si="12"/>
        <v>43204</v>
      </c>
      <c r="F17" s="57">
        <f>HLOOKUP(E17,График!$A$5:$CU$131,$P$10+1)</f>
        <v>0.3125</v>
      </c>
      <c r="G17" s="57">
        <f>HLOOKUP(E17+0.5,График!$A$5:$CU$131,$P$10+1)</f>
        <v>0.6875</v>
      </c>
      <c r="H17" s="56">
        <f t="shared" si="13"/>
        <v>43211</v>
      </c>
      <c r="I17" s="57" t="str">
        <f>HLOOKUP(H17,График!$A$5:$CU$131,$P$10+1)</f>
        <v>В</v>
      </c>
      <c r="J17" s="57" t="str">
        <f>HLOOKUP(H17+0.5,График!$A$5:$CU$131,$P$10+1)</f>
        <v>В</v>
      </c>
      <c r="K17" s="56">
        <f t="shared" si="14"/>
        <v>43218</v>
      </c>
      <c r="L17" s="57">
        <f>HLOOKUP(K17,График!$A$5:$CU$131,$P$10+1)</f>
        <v>0.625</v>
      </c>
      <c r="M17" s="57">
        <f>HLOOKUP(K17+0.5,График!$A$5:$CU$131,$P$10+1)</f>
        <v>1</v>
      </c>
      <c r="N17" s="56"/>
      <c r="O17" s="57" t="e">
        <f>HLOOKUP(N17,График!$A$5:$CU$131,$P$10+1)</f>
        <v>#N/A</v>
      </c>
      <c r="P17" s="495" t="e">
        <f>HLOOKUP(N17+0.5,График!$A$5:$CU$131,$P$10+1)</f>
        <v>#N/A</v>
      </c>
      <c r="Q17" s="487" t="str">
        <f>$A$9</f>
        <v>Сб</v>
      </c>
      <c r="R17" s="56">
        <f t="shared" si="11"/>
        <v>43197</v>
      </c>
      <c r="S17" s="57" t="str">
        <f>HLOOKUP(R17,График!$A$5:$CU$131,$AF$10+1)</f>
        <v>В</v>
      </c>
      <c r="T17" s="57" t="str">
        <f>HLOOKUP(R17+0.5,График!$A$5:$CU$131,$AF$10+1)</f>
        <v>В</v>
      </c>
      <c r="U17" s="56">
        <f t="shared" si="15"/>
        <v>43204</v>
      </c>
      <c r="V17" s="57" t="str">
        <f>HLOOKUP(U17,График!$A$5:$CU$131,$AF$10+1)</f>
        <v>В</v>
      </c>
      <c r="W17" s="57" t="str">
        <f>HLOOKUP(U17+0.5,График!$A$5:$CU$131,$AF$10+1)</f>
        <v>В</v>
      </c>
      <c r="X17" s="56">
        <f t="shared" si="16"/>
        <v>43211</v>
      </c>
      <c r="Y17" s="57">
        <f>HLOOKUP(X17,График!$A$5:$CU$131,$AF$10+1)</f>
        <v>0.28125</v>
      </c>
      <c r="Z17" s="57">
        <f>HLOOKUP(X17+0.5,График!$A$5:$CU$131,$AF$10+1)</f>
        <v>0.65625</v>
      </c>
      <c r="AA17" s="56">
        <f t="shared" si="17"/>
        <v>43218</v>
      </c>
      <c r="AB17" s="57">
        <f>HLOOKUP(AA17,График!$A$5:$CU$131,$AF$10+1)</f>
        <v>0.33333333333333331</v>
      </c>
      <c r="AC17" s="57">
        <f>HLOOKUP(AA17+0.5,График!$A$5:$CU$131,$AF$10+1)</f>
        <v>0.70833333333333337</v>
      </c>
      <c r="AD17" s="56"/>
      <c r="AE17" s="57" t="e">
        <f>HLOOKUP(AD17,График!$A$5:$CU$131,$AF$10+1)</f>
        <v>#N/A</v>
      </c>
      <c r="AF17" s="57" t="e">
        <f>HLOOKUP(AD17+0.5,График!$A$5:$CU$131,$AF$10+1)</f>
        <v>#N/A</v>
      </c>
      <c r="AG17" s="34"/>
      <c r="AH17" s="27"/>
      <c r="AI17" s="18"/>
      <c r="AJ17" s="19"/>
      <c r="AK17" s="19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</row>
    <row r="18" spans="1:49" s="46" customFormat="1" ht="26.1" customHeight="1" x14ac:dyDescent="0.15">
      <c r="A18" s="39"/>
      <c r="B18" s="53"/>
      <c r="C18" s="52" t="str">
        <f>VLOOKUP(P18,График!$A$5:$CU$121,3)</f>
        <v>Галанова Екатерина Анатольевна</v>
      </c>
      <c r="D18" s="54"/>
      <c r="E18" s="55"/>
      <c r="F18" s="22"/>
      <c r="G18" s="22"/>
      <c r="H18" s="22"/>
      <c r="I18" s="40"/>
      <c r="J18" s="23"/>
      <c r="K18" s="24"/>
      <c r="L18" s="25"/>
      <c r="M18" s="41"/>
      <c r="N18" s="41"/>
      <c r="O18" s="42"/>
      <c r="P18" s="488">
        <f>AF10+1</f>
        <v>5</v>
      </c>
      <c r="Q18" s="39"/>
      <c r="R18" s="21"/>
      <c r="S18" s="52" t="str">
        <f>VLOOKUP(AF18,График!$A$5:$CU$121,3)</f>
        <v>Галко Фаина Николаевна</v>
      </c>
      <c r="T18" s="54"/>
      <c r="U18" s="55"/>
      <c r="V18" s="22"/>
      <c r="W18" s="22"/>
      <c r="X18" s="22"/>
      <c r="Y18" s="40"/>
      <c r="Z18" s="23"/>
      <c r="AA18" s="24"/>
      <c r="AB18" s="25"/>
      <c r="AC18" s="41"/>
      <c r="AD18" s="41"/>
      <c r="AE18" s="42"/>
      <c r="AF18" s="488">
        <f>P18+1</f>
        <v>6</v>
      </c>
      <c r="AG18" s="43"/>
      <c r="AH18" s="44"/>
      <c r="AI18" s="18"/>
      <c r="AJ18" s="19"/>
      <c r="AK18" s="19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</row>
    <row r="19" spans="1:49" s="46" customFormat="1" ht="26.1" customHeight="1" x14ac:dyDescent="0.15">
      <c r="A19" s="486" t="str">
        <f>$A$3</f>
        <v>Вс</v>
      </c>
      <c r="B19" s="56">
        <f t="shared" si="10"/>
        <v>43191</v>
      </c>
      <c r="C19" s="57" t="str">
        <f>HLOOKUP(B19,График!$A$5:$CU$131,$P$18+1)</f>
        <v>В</v>
      </c>
      <c r="D19" s="57" t="str">
        <f>HLOOKUP(B19+0.5,График!$A$5:$CU$131,$P$18+1)</f>
        <v>В</v>
      </c>
      <c r="E19" s="56">
        <f>B25+1</f>
        <v>43198</v>
      </c>
      <c r="F19" s="57">
        <f>HLOOKUP(E19,График!$A$5:$CU$131,$P$18+1)</f>
        <v>0.64583333333333337</v>
      </c>
      <c r="G19" s="57">
        <f>HLOOKUP(E19+0.5,График!$A$5:$CU$131,$P$18+1)</f>
        <v>1.0208333333333333</v>
      </c>
      <c r="H19" s="56">
        <f>E25+1</f>
        <v>43205</v>
      </c>
      <c r="I19" s="57" t="str">
        <f>HLOOKUP(H19,График!$A$5:$CU$131,$P$18+1)</f>
        <v>В</v>
      </c>
      <c r="J19" s="57" t="str">
        <f>HLOOKUP(H19+0.5,График!$A$5:$CU$131,$P$18+1)</f>
        <v>В</v>
      </c>
      <c r="K19" s="56">
        <f>H25+1</f>
        <v>43212</v>
      </c>
      <c r="L19" s="57">
        <f>HLOOKUP(K19,График!$A$5:$CU$131,$P$18+1)</f>
        <v>0.625</v>
      </c>
      <c r="M19" s="57">
        <f>HLOOKUP(K19+0.5,График!$A$5:$CU$131,$P$18+1)</f>
        <v>1</v>
      </c>
      <c r="N19" s="56">
        <f>K25+1</f>
        <v>43219</v>
      </c>
      <c r="O19" s="57">
        <f>HLOOKUP(N19,График!$A$5:$CU$131,$P$18+1)</f>
        <v>0.64583333333333337</v>
      </c>
      <c r="P19" s="57">
        <f>HLOOKUP(N19+0.5,График!$A$5:$CU$131,$P$18+1)</f>
        <v>1.0208333333333333</v>
      </c>
      <c r="Q19" s="486" t="str">
        <f>$A$3</f>
        <v>Вс</v>
      </c>
      <c r="R19" s="56">
        <f t="shared" si="11"/>
        <v>43191</v>
      </c>
      <c r="S19" s="57" t="str">
        <f>HLOOKUP(R19,График!$A$5:$CU$131,$AF$18+1)</f>
        <v>В</v>
      </c>
      <c r="T19" s="57" t="str">
        <f>HLOOKUP(R19+0.5,График!$A$5:$CU$131,$AF$18+1)</f>
        <v>В</v>
      </c>
      <c r="U19" s="56">
        <f>R25+1</f>
        <v>43198</v>
      </c>
      <c r="V19" s="57">
        <f>HLOOKUP(U19,График!$A$5:$CU$131,$AF$18+1)</f>
        <v>0.28125</v>
      </c>
      <c r="W19" s="57">
        <f>HLOOKUP(U19+0.5,График!$A$5:$CU$131,$AF$18+1)</f>
        <v>0.65625</v>
      </c>
      <c r="X19" s="56">
        <f>U25+1</f>
        <v>43205</v>
      </c>
      <c r="Y19" s="57">
        <f>HLOOKUP(X19,График!$A$5:$CU$131,$AF$18+1)</f>
        <v>0.66666666666666663</v>
      </c>
      <c r="Z19" s="57">
        <f>HLOOKUP(X19+0.5,График!$A$5:$CU$131,$AF$18+1)</f>
        <v>1.0416666666666667</v>
      </c>
      <c r="AA19" s="56">
        <f>X25+1</f>
        <v>43212</v>
      </c>
      <c r="AB19" s="57">
        <f>HLOOKUP(AA19,График!$A$5:$CU$131,$AF$18+1)</f>
        <v>0.45833333333333331</v>
      </c>
      <c r="AC19" s="57">
        <f>HLOOKUP(AA19+0.5,График!$A$5:$CU$131,$AF$18+1)</f>
        <v>0.83333333333333337</v>
      </c>
      <c r="AD19" s="56">
        <f>AA25+1</f>
        <v>43219</v>
      </c>
      <c r="AE19" s="57">
        <f>HLOOKUP(AD19,График!$A$5:$CU$131,$AF$18+1)</f>
        <v>0.28125</v>
      </c>
      <c r="AF19" s="57">
        <f>HLOOKUP(AD19+0.5,График!$A$5:$CU$131,$AF$18+1)</f>
        <v>0.65625</v>
      </c>
      <c r="AG19" s="34"/>
      <c r="AH19" s="27"/>
      <c r="AI19" s="18"/>
      <c r="AJ19" s="19"/>
      <c r="AK19" s="19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</row>
    <row r="20" spans="1:49" s="46" customFormat="1" ht="26.1" customHeight="1" x14ac:dyDescent="0.15">
      <c r="A20" s="486" t="str">
        <f>$A$4</f>
        <v>Пн</v>
      </c>
      <c r="B20" s="56">
        <f t="shared" si="10"/>
        <v>43192</v>
      </c>
      <c r="C20" s="57">
        <f>HLOOKUP(B20,График!$A$5:$CU$131,$P$18+1)</f>
        <v>0.28125</v>
      </c>
      <c r="D20" s="57">
        <f>HLOOKUP(B20+0.5,График!$A$5:$CU$131,$P$18+1)</f>
        <v>0.65625</v>
      </c>
      <c r="E20" s="56">
        <f t="shared" ref="E20:E25" si="18">E19+1</f>
        <v>43199</v>
      </c>
      <c r="F20" s="57">
        <f>HLOOKUP(E20,График!$A$5:$CU$131,$P$18+1)</f>
        <v>0.64583333333333337</v>
      </c>
      <c r="G20" s="57">
        <f>HLOOKUP(E20+0.5,График!$A$5:$CU$131,$P$18+1)</f>
        <v>1.0208333333333333</v>
      </c>
      <c r="H20" s="56">
        <f t="shared" ref="H20:H25" si="19">H19+1</f>
        <v>43206</v>
      </c>
      <c r="I20" s="57">
        <f>HLOOKUP(H20,График!$A$5:$CU$131,$P$18+1)</f>
        <v>0.28125</v>
      </c>
      <c r="J20" s="57">
        <f>HLOOKUP(H20+0.5,График!$A$5:$CU$131,$P$18+1)</f>
        <v>0.65625</v>
      </c>
      <c r="K20" s="56">
        <f t="shared" ref="K20:K25" si="20">K19+1</f>
        <v>43213</v>
      </c>
      <c r="L20" s="57" t="str">
        <f>HLOOKUP(K20,График!$A$5:$CU$131,$P$18+1)</f>
        <v>В</v>
      </c>
      <c r="M20" s="57" t="str">
        <f>HLOOKUP(K20+0.5,График!$A$5:$CU$131,$P$18+1)</f>
        <v>В</v>
      </c>
      <c r="N20" s="56">
        <f>N19+1</f>
        <v>43220</v>
      </c>
      <c r="O20" s="57" t="str">
        <f>HLOOKUP(N20,График!$A$5:$CU$131,$P$18+1)</f>
        <v>В</v>
      </c>
      <c r="P20" s="57" t="str">
        <f>HLOOKUP(N20+0.5,График!$A$5:$CU$131,$P$18+1)</f>
        <v>В</v>
      </c>
      <c r="Q20" s="486" t="str">
        <f>$A$4</f>
        <v>Пн</v>
      </c>
      <c r="R20" s="56">
        <f t="shared" si="11"/>
        <v>43192</v>
      </c>
      <c r="S20" s="57">
        <f>HLOOKUP(R20,График!$A$5:$CU$131,$AF$18+1)</f>
        <v>0.25</v>
      </c>
      <c r="T20" s="57">
        <f>HLOOKUP(R20+0.5,График!$A$5:$CU$131,$AF$18+1)</f>
        <v>0.625</v>
      </c>
      <c r="U20" s="56">
        <f t="shared" ref="U20:U25" si="21">U19+1</f>
        <v>43199</v>
      </c>
      <c r="V20" s="57">
        <f>HLOOKUP(U20,График!$A$5:$CU$131,$AF$18+1)</f>
        <v>0.28125</v>
      </c>
      <c r="W20" s="57">
        <f>HLOOKUP(U20+0.5,График!$A$5:$CU$131,$AF$18+1)</f>
        <v>0.65625</v>
      </c>
      <c r="X20" s="56">
        <f t="shared" ref="X20:X25" si="22">X19+1</f>
        <v>43206</v>
      </c>
      <c r="Y20" s="57">
        <f>HLOOKUP(X20,График!$A$5:$CU$131,$AF$18+1)</f>
        <v>0.66666666666666663</v>
      </c>
      <c r="Z20" s="57">
        <f>HLOOKUP(X20+0.5,График!$A$5:$CU$131,$AF$18+1)</f>
        <v>1.0416666666666667</v>
      </c>
      <c r="AA20" s="56">
        <f t="shared" ref="AA20:AA25" si="23">AA19+1</f>
        <v>43213</v>
      </c>
      <c r="AB20" s="57">
        <f>HLOOKUP(AA20,График!$A$5:$CU$131,$AF$18+1)</f>
        <v>0.58333333333333337</v>
      </c>
      <c r="AC20" s="57">
        <f>HLOOKUP(AA20+0.5,График!$A$5:$CU$131,$AF$18+1)</f>
        <v>0.95833333333333337</v>
      </c>
      <c r="AD20" s="56">
        <f>AD19+1</f>
        <v>43220</v>
      </c>
      <c r="AE20" s="57">
        <f>HLOOKUP(AD20,График!$A$5:$CU$131,$AF$18+1)</f>
        <v>0.39583333333333331</v>
      </c>
      <c r="AF20" s="57">
        <f>HLOOKUP(AD20+0.5,График!$A$5:$CU$131,$AF$18+1)</f>
        <v>0.72916666666666663</v>
      </c>
      <c r="AG20" s="34"/>
      <c r="AH20" s="27"/>
      <c r="AI20" s="18"/>
      <c r="AJ20" s="19"/>
      <c r="AK20" s="19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</row>
    <row r="21" spans="1:49" s="46" customFormat="1" ht="26.1" customHeight="1" x14ac:dyDescent="0.15">
      <c r="A21" s="486" t="str">
        <f>$A$5</f>
        <v>Вт</v>
      </c>
      <c r="B21" s="56">
        <f t="shared" si="10"/>
        <v>43193</v>
      </c>
      <c r="C21" s="57">
        <f>HLOOKUP(B21,График!$A$5:$CU$131,$P$18+1)</f>
        <v>0.28125</v>
      </c>
      <c r="D21" s="57">
        <f>HLOOKUP(B21+0.5,График!$A$5:$CU$131,$P$18+1)</f>
        <v>0.65625</v>
      </c>
      <c r="E21" s="56">
        <f t="shared" si="18"/>
        <v>43200</v>
      </c>
      <c r="F21" s="57" t="str">
        <f>HLOOKUP(E21,График!$A$5:$CU$131,$P$18+1)</f>
        <v>В</v>
      </c>
      <c r="G21" s="57" t="str">
        <f>HLOOKUP(E21+0.5,График!$A$5:$CU$131,$P$18+1)</f>
        <v>В</v>
      </c>
      <c r="H21" s="56">
        <f t="shared" si="19"/>
        <v>43207</v>
      </c>
      <c r="I21" s="57">
        <f>HLOOKUP(H21,График!$A$5:$CU$131,$P$18+1)</f>
        <v>0.28125</v>
      </c>
      <c r="J21" s="57">
        <f>HLOOKUP(H21+0.5,График!$A$5:$CU$131,$P$18+1)</f>
        <v>0.65625</v>
      </c>
      <c r="K21" s="56">
        <f t="shared" si="20"/>
        <v>43214</v>
      </c>
      <c r="L21" s="57" t="str">
        <f>HLOOKUP(K21,График!$A$5:$CU$131,$P$18+1)</f>
        <v>В</v>
      </c>
      <c r="M21" s="57" t="str">
        <f>HLOOKUP(K21+0.5,График!$A$5:$CU$131,$P$18+1)</f>
        <v>В</v>
      </c>
      <c r="N21" s="56">
        <f>N20+1</f>
        <v>43221</v>
      </c>
      <c r="O21" s="57">
        <f>HLOOKUP(N21,График!$A$5:$CU$131,$P$18+1)</f>
        <v>0</v>
      </c>
      <c r="P21" s="57">
        <f>HLOOKUP(N21+0.5,График!$A$5:$CU$131,$P$18+1)</f>
        <v>0</v>
      </c>
      <c r="Q21" s="486" t="str">
        <f>$A$5</f>
        <v>Вт</v>
      </c>
      <c r="R21" s="56">
        <f t="shared" si="11"/>
        <v>43193</v>
      </c>
      <c r="S21" s="57">
        <f>HLOOKUP(R21,График!$A$5:$CU$131,$AF$18+1)</f>
        <v>0.25</v>
      </c>
      <c r="T21" s="57">
        <f>HLOOKUP(R21+0.5,График!$A$5:$CU$131,$AF$18+1)</f>
        <v>0.625</v>
      </c>
      <c r="U21" s="56">
        <f t="shared" si="21"/>
        <v>43200</v>
      </c>
      <c r="V21" s="57">
        <f>HLOOKUP(U21,График!$A$5:$CU$131,$AF$18+1)</f>
        <v>0.66666666666666663</v>
      </c>
      <c r="W21" s="57">
        <f>HLOOKUP(U21+0.5,График!$A$5:$CU$131,$AF$18+1)</f>
        <v>1.0416666666666667</v>
      </c>
      <c r="X21" s="56">
        <f t="shared" si="22"/>
        <v>43207</v>
      </c>
      <c r="Y21" s="57">
        <f>HLOOKUP(X21,График!$A$5:$CU$131,$AF$18+1)</f>
        <v>0.66666666666666663</v>
      </c>
      <c r="Z21" s="57">
        <f>HLOOKUP(X21+0.5,График!$A$5:$CU$131,$AF$18+1)</f>
        <v>1.0416666666666667</v>
      </c>
      <c r="AA21" s="56">
        <f t="shared" si="23"/>
        <v>43214</v>
      </c>
      <c r="AB21" s="57">
        <f>HLOOKUP(AA21,График!$A$5:$CU$131,$AF$18+1)</f>
        <v>0.66666666666666663</v>
      </c>
      <c r="AC21" s="57">
        <f>HLOOKUP(AA21+0.5,График!$A$5:$CU$131,$AF$18+1)</f>
        <v>1.0416666666666667</v>
      </c>
      <c r="AD21" s="56">
        <f>AD20+1</f>
        <v>43221</v>
      </c>
      <c r="AE21" s="57">
        <f>HLOOKUP(AD21,График!$A$5:$CU$131,$AF$18+1)</f>
        <v>0</v>
      </c>
      <c r="AF21" s="57">
        <f>HLOOKUP(AD21+0.5,График!$A$5:$CU$131,$AF$18+1)</f>
        <v>0</v>
      </c>
      <c r="AG21" s="34"/>
      <c r="AH21" s="27"/>
      <c r="AI21" s="18"/>
      <c r="AJ21" s="19"/>
      <c r="AK21" s="19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</row>
    <row r="22" spans="1:49" s="46" customFormat="1" ht="26.1" customHeight="1" x14ac:dyDescent="0.15">
      <c r="A22" s="486" t="str">
        <f>$A$6</f>
        <v>Ср</v>
      </c>
      <c r="B22" s="56">
        <f t="shared" si="10"/>
        <v>43194</v>
      </c>
      <c r="C22" s="57">
        <f>HLOOKUP(B22,График!$A$5:$CU$131,$P$18+1)</f>
        <v>0.33333333333333331</v>
      </c>
      <c r="D22" s="57">
        <f>HLOOKUP(B22+0.5,График!$A$5:$CU$131,$P$18+1)</f>
        <v>0.70833333333333337</v>
      </c>
      <c r="E22" s="56">
        <f t="shared" si="18"/>
        <v>43201</v>
      </c>
      <c r="F22" s="57" t="str">
        <f>HLOOKUP(E22,График!$A$5:$CU$131,$P$18+1)</f>
        <v>В</v>
      </c>
      <c r="G22" s="57" t="str">
        <f>HLOOKUP(E22+0.5,График!$A$5:$CU$131,$P$18+1)</f>
        <v>В</v>
      </c>
      <c r="H22" s="56">
        <f t="shared" si="19"/>
        <v>43208</v>
      </c>
      <c r="I22" s="57" t="str">
        <f>HLOOKUP(H22,График!$A$5:$CU$131,$P$18+1)</f>
        <v>В</v>
      </c>
      <c r="J22" s="57" t="str">
        <f>HLOOKUP(H22+0.5,График!$A$5:$CU$131,$P$18+1)</f>
        <v>В</v>
      </c>
      <c r="K22" s="56">
        <f t="shared" si="20"/>
        <v>43215</v>
      </c>
      <c r="L22" s="57">
        <f>HLOOKUP(K22,График!$A$5:$CU$131,$P$18+1)</f>
        <v>0.28125</v>
      </c>
      <c r="M22" s="57">
        <f>HLOOKUP(K22+0.5,График!$A$5:$CU$131,$P$18+1)</f>
        <v>0.65625</v>
      </c>
      <c r="N22" s="56"/>
      <c r="O22" s="57" t="e">
        <f>HLOOKUP(N22,График!$A$5:$CU$131,$P$18+1)</f>
        <v>#N/A</v>
      </c>
      <c r="P22" s="57" t="e">
        <f>HLOOKUP(N22+0.5,График!$A$5:$CU$131,$P$18+1)</f>
        <v>#N/A</v>
      </c>
      <c r="Q22" s="486" t="str">
        <f>$A$6</f>
        <v>Ср</v>
      </c>
      <c r="R22" s="56">
        <f t="shared" si="11"/>
        <v>43194</v>
      </c>
      <c r="S22" s="57">
        <f>HLOOKUP(R22,График!$A$5:$CU$131,$AF$18+1)</f>
        <v>0.4375</v>
      </c>
      <c r="T22" s="57">
        <f>HLOOKUP(R22+0.5,График!$A$5:$CU$131,$AF$18+1)</f>
        <v>0.8125</v>
      </c>
      <c r="U22" s="56">
        <f t="shared" si="21"/>
        <v>43201</v>
      </c>
      <c r="V22" s="57">
        <f>HLOOKUP(U22,График!$A$5:$CU$131,$AF$18+1)</f>
        <v>0.66666666666666663</v>
      </c>
      <c r="W22" s="57">
        <f>HLOOKUP(U22+0.5,График!$A$5:$CU$131,$AF$18+1)</f>
        <v>1.0416666666666667</v>
      </c>
      <c r="X22" s="56">
        <f t="shared" si="22"/>
        <v>43208</v>
      </c>
      <c r="Y22" s="57" t="str">
        <f>HLOOKUP(X22,График!$A$5:$CU$131,$AF$18+1)</f>
        <v>В</v>
      </c>
      <c r="Z22" s="57" t="str">
        <f>HLOOKUP(X22+0.5,График!$A$5:$CU$131,$AF$18+1)</f>
        <v>В</v>
      </c>
      <c r="AA22" s="56">
        <f t="shared" si="23"/>
        <v>43215</v>
      </c>
      <c r="AB22" s="57" t="str">
        <f>HLOOKUP(AA22,График!$A$5:$CU$131,$AF$18+1)</f>
        <v>В</v>
      </c>
      <c r="AC22" s="57" t="str">
        <f>HLOOKUP(AA22+0.5,График!$A$5:$CU$131,$AF$18+1)</f>
        <v>В</v>
      </c>
      <c r="AD22" s="56"/>
      <c r="AE22" s="57" t="e">
        <f>HLOOKUP(AD22,График!$A$5:$CU$131,$AF$18+1)</f>
        <v>#N/A</v>
      </c>
      <c r="AF22" s="57" t="e">
        <f>HLOOKUP(AD22+0.5,График!$A$5:$CU$131,$AF$18+1)</f>
        <v>#N/A</v>
      </c>
      <c r="AG22" s="34"/>
      <c r="AH22" s="27"/>
      <c r="AI22" s="18"/>
      <c r="AJ22" s="19"/>
      <c r="AK22" s="19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</row>
    <row r="23" spans="1:49" s="46" customFormat="1" ht="26.1" customHeight="1" x14ac:dyDescent="0.25">
      <c r="A23" s="486" t="str">
        <f>$A$7</f>
        <v>Чт</v>
      </c>
      <c r="B23" s="56">
        <f t="shared" si="10"/>
        <v>43195</v>
      </c>
      <c r="C23" s="57">
        <f>HLOOKUP(B23,График!$A$5:$CU$131,$P$18+1)</f>
        <v>0.375</v>
      </c>
      <c r="D23" s="57">
        <f>HLOOKUP(B23+0.5,График!$A$5:$CU$131,$P$18+1)</f>
        <v>0.75</v>
      </c>
      <c r="E23" s="56">
        <f t="shared" si="18"/>
        <v>43202</v>
      </c>
      <c r="F23" s="57">
        <f>HLOOKUP(E23,График!$A$5:$CU$131,$P$18+1)</f>
        <v>0.375</v>
      </c>
      <c r="G23" s="57">
        <f>HLOOKUP(E23+0.5,График!$A$5:$CU$131,$P$18+1)</f>
        <v>0.75</v>
      </c>
      <c r="H23" s="56">
        <f t="shared" si="19"/>
        <v>43209</v>
      </c>
      <c r="I23" s="57">
        <f>HLOOKUP(H23,График!$A$5:$CU$131,$P$18+1)</f>
        <v>0.47916666666666669</v>
      </c>
      <c r="J23" s="57">
        <f>HLOOKUP(H23+0.5,График!$A$5:$CU$131,$P$18+1)</f>
        <v>0.85416666666666663</v>
      </c>
      <c r="K23" s="56">
        <f t="shared" si="20"/>
        <v>43216</v>
      </c>
      <c r="L23" s="57">
        <f>HLOOKUP(K23,График!$A$5:$CU$131,$P$18+1)</f>
        <v>0.29166666666666669</v>
      </c>
      <c r="M23" s="57">
        <f>HLOOKUP(K23+0.5,График!$A$5:$CU$131,$P$18+1)</f>
        <v>0.66666666666666663</v>
      </c>
      <c r="N23" s="56"/>
      <c r="O23" s="57" t="e">
        <f>HLOOKUP(N23,График!$A$5:$CU$131,$P$18+1)</f>
        <v>#N/A</v>
      </c>
      <c r="P23" s="57" t="e">
        <f>HLOOKUP(N23+0.5,График!$A$5:$CU$131,$P$18+1)</f>
        <v>#N/A</v>
      </c>
      <c r="Q23" s="486" t="str">
        <f>$A$7</f>
        <v>Чт</v>
      </c>
      <c r="R23" s="56">
        <f t="shared" si="11"/>
        <v>43195</v>
      </c>
      <c r="S23" s="57">
        <f>HLOOKUP(R23,График!$A$5:$CU$131,$AF$18+1)</f>
        <v>0.66666666666666663</v>
      </c>
      <c r="T23" s="57">
        <f>HLOOKUP(R23+0.5,График!$A$5:$CU$131,$AF$18+1)</f>
        <v>1.0416666666666667</v>
      </c>
      <c r="U23" s="56">
        <f t="shared" si="21"/>
        <v>43202</v>
      </c>
      <c r="V23" s="57" t="str">
        <f>HLOOKUP(U23,График!$A$5:$CU$131,$AF$18+1)</f>
        <v>В</v>
      </c>
      <c r="W23" s="57" t="str">
        <f>HLOOKUP(U23+0.5,График!$A$5:$CU$131,$AF$18+1)</f>
        <v>В</v>
      </c>
      <c r="X23" s="56">
        <f t="shared" si="22"/>
        <v>43209</v>
      </c>
      <c r="Y23" s="57" t="str">
        <f>HLOOKUP(X23,График!$A$5:$CU$131,$AF$18+1)</f>
        <v>В</v>
      </c>
      <c r="Z23" s="57" t="str">
        <f>HLOOKUP(X23+0.5,График!$A$5:$CU$131,$AF$18+1)</f>
        <v>В</v>
      </c>
      <c r="AA23" s="56">
        <f t="shared" si="23"/>
        <v>43216</v>
      </c>
      <c r="AB23" s="57" t="str">
        <f>HLOOKUP(AA23,График!$A$5:$CU$131,$AF$18+1)</f>
        <v>В</v>
      </c>
      <c r="AC23" s="57" t="str">
        <f>HLOOKUP(AA23+0.5,График!$A$5:$CU$131,$AF$18+1)</f>
        <v>В</v>
      </c>
      <c r="AD23" s="56"/>
      <c r="AE23" s="57" t="e">
        <f>HLOOKUP(AD23,График!$A$5:$CU$131,$AF$18+1)</f>
        <v>#N/A</v>
      </c>
      <c r="AF23" s="57" t="e">
        <f>HLOOKUP(AD23+0.5,График!$A$5:$CU$131,$AF$18+1)</f>
        <v>#N/A</v>
      </c>
      <c r="AG23" s="34"/>
      <c r="AH23" s="27"/>
      <c r="AI23" s="27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</row>
    <row r="24" spans="1:49" s="46" customFormat="1" ht="26.1" customHeight="1" x14ac:dyDescent="0.25">
      <c r="A24" s="487" t="str">
        <f>$A$8</f>
        <v>Пт</v>
      </c>
      <c r="B24" s="56">
        <f t="shared" si="10"/>
        <v>43196</v>
      </c>
      <c r="C24" s="57" t="str">
        <f>HLOOKUP(B24,График!$A$5:$CU$131,$P$18+1)</f>
        <v>В</v>
      </c>
      <c r="D24" s="57" t="str">
        <f>HLOOKUP(B24+0.5,График!$A$5:$CU$131,$P$18+1)</f>
        <v>В</v>
      </c>
      <c r="E24" s="56">
        <f t="shared" si="18"/>
        <v>43203</v>
      </c>
      <c r="F24" s="57">
        <f>HLOOKUP(E24,График!$A$5:$CU$131,$P$18+1)</f>
        <v>0.64583333333333337</v>
      </c>
      <c r="G24" s="57">
        <f>HLOOKUP(E24+0.5,График!$A$5:$CU$131,$P$18+1)</f>
        <v>1.0208333333333333</v>
      </c>
      <c r="H24" s="56">
        <f t="shared" si="19"/>
        <v>43210</v>
      </c>
      <c r="I24" s="57">
        <f>HLOOKUP(H24,График!$A$5:$CU$131,$P$18+1)</f>
        <v>0.47916666666666669</v>
      </c>
      <c r="J24" s="57">
        <f>HLOOKUP(H24+0.5,График!$A$5:$CU$131,$P$18+1)</f>
        <v>0.85416666666666663</v>
      </c>
      <c r="K24" s="56">
        <f t="shared" si="20"/>
        <v>43217</v>
      </c>
      <c r="L24" s="57">
        <f>HLOOKUP(K24,График!$A$5:$CU$131,$P$18+1)</f>
        <v>0.29166666666666669</v>
      </c>
      <c r="M24" s="57">
        <f>HLOOKUP(K24+0.5,График!$A$5:$CU$131,$P$18+1)</f>
        <v>0.66666666666666663</v>
      </c>
      <c r="N24" s="56"/>
      <c r="O24" s="57" t="e">
        <f>HLOOKUP(N24,График!$A$5:$CU$131,$P$18+1)</f>
        <v>#N/A</v>
      </c>
      <c r="P24" s="57" t="e">
        <f>HLOOKUP(N24+0.5,График!$A$5:$CU$131,$P$18+1)</f>
        <v>#N/A</v>
      </c>
      <c r="Q24" s="487" t="str">
        <f>$A$8</f>
        <v>Пт</v>
      </c>
      <c r="R24" s="56">
        <f t="shared" si="11"/>
        <v>43196</v>
      </c>
      <c r="S24" s="57" t="str">
        <f>HLOOKUP(R24,График!$A$5:$CU$131,$AF$18+1)</f>
        <v>В</v>
      </c>
      <c r="T24" s="57" t="str">
        <f>HLOOKUP(R24+0.5,График!$A$5:$CU$131,$AF$18+1)</f>
        <v>В</v>
      </c>
      <c r="U24" s="56">
        <f t="shared" si="21"/>
        <v>43203</v>
      </c>
      <c r="V24" s="57" t="str">
        <f>HLOOKUP(U24,График!$A$5:$CU$131,$AF$18+1)</f>
        <v>В</v>
      </c>
      <c r="W24" s="57" t="str">
        <f>HLOOKUP(U24+0.5,График!$A$5:$CU$131,$AF$18+1)</f>
        <v>В</v>
      </c>
      <c r="X24" s="56">
        <f t="shared" si="22"/>
        <v>43210</v>
      </c>
      <c r="Y24" s="57">
        <f>HLOOKUP(X24,График!$A$5:$CU$131,$AF$18+1)</f>
        <v>0.25</v>
      </c>
      <c r="Z24" s="57">
        <f>HLOOKUP(X24+0.5,График!$A$5:$CU$131,$AF$18+1)</f>
        <v>0.625</v>
      </c>
      <c r="AA24" s="56">
        <f t="shared" si="23"/>
        <v>43217</v>
      </c>
      <c r="AB24" s="57">
        <f>HLOOKUP(AA24,График!$A$5:$CU$131,$AF$18+1)</f>
        <v>0.28125</v>
      </c>
      <c r="AC24" s="57">
        <f>HLOOKUP(AA24+0.5,График!$A$5:$CU$131,$AF$18+1)</f>
        <v>0.65625</v>
      </c>
      <c r="AD24" s="56"/>
      <c r="AE24" s="57" t="e">
        <f>HLOOKUP(AD24,График!$A$5:$CU$131,$AF$18+1)</f>
        <v>#N/A</v>
      </c>
      <c r="AF24" s="57" t="e">
        <f>HLOOKUP(AD24+0.5,График!$A$5:$CU$131,$AF$18+1)</f>
        <v>#N/A</v>
      </c>
      <c r="AG24" s="34"/>
      <c r="AH24" s="27"/>
      <c r="AI24" s="27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</row>
    <row r="25" spans="1:49" s="46" customFormat="1" ht="26.1" customHeight="1" thickBot="1" x14ac:dyDescent="0.3">
      <c r="A25" s="487" t="str">
        <f>$A$9</f>
        <v>Сб</v>
      </c>
      <c r="B25" s="56">
        <f t="shared" si="10"/>
        <v>43197</v>
      </c>
      <c r="C25" s="57">
        <f>HLOOKUP(B25,График!$A$5:$CU$131,$P$18+1)</f>
        <v>0.5</v>
      </c>
      <c r="D25" s="57">
        <f>HLOOKUP(B25+0.5,График!$A$5:$CU$131,$P$18+1)</f>
        <v>0.875</v>
      </c>
      <c r="E25" s="56">
        <f t="shared" si="18"/>
        <v>43204</v>
      </c>
      <c r="F25" s="57" t="str">
        <f>HLOOKUP(E25,График!$A$5:$CU$131,$P$18+1)</f>
        <v>В</v>
      </c>
      <c r="G25" s="57" t="str">
        <f>HLOOKUP(E25+0.5,График!$A$5:$CU$131,$P$18+1)</f>
        <v>В</v>
      </c>
      <c r="H25" s="56">
        <f t="shared" si="19"/>
        <v>43211</v>
      </c>
      <c r="I25" s="57">
        <f>HLOOKUP(H25,График!$A$5:$CU$131,$P$18+1)</f>
        <v>0.5</v>
      </c>
      <c r="J25" s="57">
        <f>HLOOKUP(H25+0.5,График!$A$5:$CU$131,$P$18+1)</f>
        <v>0.875</v>
      </c>
      <c r="K25" s="56">
        <f t="shared" si="20"/>
        <v>43218</v>
      </c>
      <c r="L25" s="57">
        <f>HLOOKUP(K25,График!$A$5:$CU$131,$P$18+1)</f>
        <v>0.5</v>
      </c>
      <c r="M25" s="57">
        <f>HLOOKUP(K25+0.5,График!$A$5:$CU$131,$P$18+1)</f>
        <v>0.875</v>
      </c>
      <c r="N25" s="56"/>
      <c r="O25" s="57" t="e">
        <f>HLOOKUP(N25,График!$A$5:$CU$131,$P$18+1)</f>
        <v>#N/A</v>
      </c>
      <c r="P25" s="57" t="e">
        <f>HLOOKUP(N25+0.5,График!$A$5:$CU$131,$P$18+1)</f>
        <v>#N/A</v>
      </c>
      <c r="Q25" s="487" t="str">
        <f>$A$9</f>
        <v>Сб</v>
      </c>
      <c r="R25" s="56">
        <f t="shared" si="11"/>
        <v>43197</v>
      </c>
      <c r="S25" s="57" t="str">
        <f>HLOOKUP(R25,График!$A$5:$CU$131,$AF$18+1)</f>
        <v>В</v>
      </c>
      <c r="T25" s="57" t="str">
        <f>HLOOKUP(R25+0.5,График!$A$5:$CU$131,$AF$18+1)</f>
        <v>В</v>
      </c>
      <c r="U25" s="56">
        <f t="shared" si="21"/>
        <v>43204</v>
      </c>
      <c r="V25" s="57">
        <f>HLOOKUP(U25,График!$A$5:$CU$131,$AF$18+1)</f>
        <v>0.66666666666666663</v>
      </c>
      <c r="W25" s="57">
        <f>HLOOKUP(U25+0.5,График!$A$5:$CU$131,$AF$18+1)</f>
        <v>1.0416666666666667</v>
      </c>
      <c r="X25" s="56">
        <f t="shared" si="22"/>
        <v>43211</v>
      </c>
      <c r="Y25" s="57">
        <f>HLOOKUP(X25,График!$A$5:$CU$131,$AF$18+1)</f>
        <v>0.39583333333333331</v>
      </c>
      <c r="Z25" s="57">
        <f>HLOOKUP(X25+0.5,График!$A$5:$CU$131,$AF$18+1)</f>
        <v>0.77083333333333337</v>
      </c>
      <c r="AA25" s="56">
        <f t="shared" si="23"/>
        <v>43218</v>
      </c>
      <c r="AB25" s="57">
        <f>HLOOKUP(AA25,График!$A$5:$CU$131,$AF$18+1)</f>
        <v>0.28125</v>
      </c>
      <c r="AC25" s="57">
        <f>HLOOKUP(AA25+0.5,График!$A$5:$CU$131,$AF$18+1)</f>
        <v>0.65625</v>
      </c>
      <c r="AD25" s="56"/>
      <c r="AE25" s="57" t="e">
        <f>HLOOKUP(AD25,График!$A$5:$CU$131,$AF$18+1)</f>
        <v>#N/A</v>
      </c>
      <c r="AF25" s="57" t="e">
        <f>HLOOKUP(AD25+0.5,График!$A$5:$CU$131,$AF$18+1)</f>
        <v>#N/A</v>
      </c>
      <c r="AG25" s="34"/>
      <c r="AH25" s="27"/>
      <c r="AI25" s="27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</row>
    <row r="26" spans="1:49" s="46" customFormat="1" ht="26.1" customHeight="1" x14ac:dyDescent="0.25">
      <c r="A26" s="39"/>
      <c r="B26" s="53"/>
      <c r="C26" s="52" t="str">
        <f>VLOOKUP(P26,График!$A$5:$CU$121,3)</f>
        <v>Денисенко Елена Алексеевна</v>
      </c>
      <c r="D26" s="54"/>
      <c r="E26" s="55"/>
      <c r="F26" s="22"/>
      <c r="G26" s="22"/>
      <c r="H26" s="22"/>
      <c r="I26" s="40"/>
      <c r="J26" s="23"/>
      <c r="K26" s="24"/>
      <c r="L26" s="25"/>
      <c r="M26" s="41"/>
      <c r="N26" s="41"/>
      <c r="O26" s="42"/>
      <c r="P26" s="488">
        <f>AF18+1</f>
        <v>7</v>
      </c>
      <c r="Q26" s="39"/>
      <c r="R26" s="21"/>
      <c r="S26" s="52" t="str">
        <f>VLOOKUP(AF26,График!$A$5:$CU$121,3)</f>
        <v>Димитрак Анжелика Владимировна</v>
      </c>
      <c r="T26" s="54"/>
      <c r="U26" s="55"/>
      <c r="V26" s="22"/>
      <c r="W26" s="22"/>
      <c r="X26" s="22"/>
      <c r="Y26" s="40"/>
      <c r="Z26" s="23"/>
      <c r="AA26" s="24"/>
      <c r="AB26" s="25"/>
      <c r="AC26" s="41"/>
      <c r="AD26" s="41"/>
      <c r="AE26" s="42"/>
      <c r="AF26" s="488">
        <f>P26+1</f>
        <v>8</v>
      </c>
      <c r="AG26" s="43"/>
      <c r="AH26" s="44"/>
      <c r="AI26" s="44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</row>
    <row r="27" spans="1:49" s="46" customFormat="1" ht="26.1" customHeight="1" x14ac:dyDescent="0.25">
      <c r="A27" s="486" t="str">
        <f>$A$3</f>
        <v>Вс</v>
      </c>
      <c r="B27" s="56">
        <f t="shared" si="10"/>
        <v>43191</v>
      </c>
      <c r="C27" s="57">
        <f>HLOOKUP(B27,График!$A$5:$CU$131,$P$26+1)</f>
        <v>0.375</v>
      </c>
      <c r="D27" s="57">
        <f>HLOOKUP(B27+0.5,График!$A$5:$CU$131,$P$26+1)</f>
        <v>0.75</v>
      </c>
      <c r="E27" s="56">
        <f>B33+1</f>
        <v>43198</v>
      </c>
      <c r="F27" s="57">
        <f>HLOOKUP(E27,График!$A$5:$CU$131,$P$26+1)</f>
        <v>0.28125</v>
      </c>
      <c r="G27" s="57">
        <f>HLOOKUP(E27+0.5,График!$A$5:$CU$131,$P$26+1)</f>
        <v>0.65625</v>
      </c>
      <c r="H27" s="56">
        <f>E33+1</f>
        <v>43205</v>
      </c>
      <c r="I27" s="57" t="str">
        <f>HLOOKUP(H27,График!$A$5:$CU$131,$P$26+1)</f>
        <v>В</v>
      </c>
      <c r="J27" s="57" t="str">
        <f>HLOOKUP(H27+0.5,График!$A$5:$CU$131,$P$26+1)</f>
        <v>В</v>
      </c>
      <c r="K27" s="56">
        <f>H33+1</f>
        <v>43212</v>
      </c>
      <c r="L27" s="57">
        <f>HLOOKUP(K27,График!$A$5:$CU$131,$P$26+1)</f>
        <v>0.39583333333333331</v>
      </c>
      <c r="M27" s="57">
        <f>HLOOKUP(K27+0.5,График!$A$5:$CU$131,$P$26+1)</f>
        <v>0.77083333333333337</v>
      </c>
      <c r="N27" s="56">
        <f>K33+1</f>
        <v>43219</v>
      </c>
      <c r="O27" s="57">
        <f>HLOOKUP(N27,График!$A$5:$CU$131,$P$26+1)</f>
        <v>0.28125</v>
      </c>
      <c r="P27" s="57">
        <f>HLOOKUP(N27+0.5,График!$A$5:$CU$131,$P$26+1)</f>
        <v>0.65625</v>
      </c>
      <c r="Q27" s="486" t="str">
        <f>$A$3</f>
        <v>Вс</v>
      </c>
      <c r="R27" s="56">
        <f t="shared" si="11"/>
        <v>43191</v>
      </c>
      <c r="S27" s="57">
        <f>HLOOKUP(R27,График!$A$5:$CU$131,$AF$26+1)</f>
        <v>0.3125</v>
      </c>
      <c r="T27" s="57">
        <f>HLOOKUP(R27+0.5,График!$A$5:$CU$131,$AF$26+1)</f>
        <v>0.6875</v>
      </c>
      <c r="U27" s="56">
        <f>R33+1</f>
        <v>43198</v>
      </c>
      <c r="V27" s="57">
        <f>HLOOKUP(U27,График!$A$5:$CU$131,$AF$26+1)</f>
        <v>0.64583333333333337</v>
      </c>
      <c r="W27" s="57">
        <f>HLOOKUP(U27+0.5,График!$A$5:$CU$131,$AF$26+1)</f>
        <v>1.0208333333333333</v>
      </c>
      <c r="X27" s="56">
        <f>U33+1</f>
        <v>43205</v>
      </c>
      <c r="Y27" s="57">
        <f>HLOOKUP(X27,График!$A$5:$CU$131,$AF$26+1)</f>
        <v>0.47916666666666669</v>
      </c>
      <c r="Z27" s="57">
        <f>HLOOKUP(X27+0.5,График!$A$5:$CU$131,$AF$26+1)</f>
        <v>0.85416666666666663</v>
      </c>
      <c r="AA27" s="56">
        <f>X33+1</f>
        <v>43212</v>
      </c>
      <c r="AB27" s="57">
        <f>HLOOKUP(AA27,График!$A$5:$CU$131,$AF$26+1)</f>
        <v>0.35416666666666669</v>
      </c>
      <c r="AC27" s="57">
        <f>HLOOKUP(AA27+0.5,График!$A$5:$CU$131,$AF$26+1)</f>
        <v>0.72916666666666663</v>
      </c>
      <c r="AD27" s="56">
        <f>AA33+1</f>
        <v>43219</v>
      </c>
      <c r="AE27" s="57">
        <f>HLOOKUP(AD27,График!$A$5:$CU$131,$AF$26+1)</f>
        <v>0.45833333333333331</v>
      </c>
      <c r="AF27" s="57">
        <f>HLOOKUP(AD27+0.5,График!$A$5:$CU$131,$AF$26+1)</f>
        <v>0.83333333333333337</v>
      </c>
      <c r="AG27" s="34"/>
      <c r="AH27" s="27"/>
      <c r="AI27" s="27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</row>
    <row r="28" spans="1:49" s="46" customFormat="1" ht="26.1" customHeight="1" x14ac:dyDescent="0.25">
      <c r="A28" s="486" t="str">
        <f>$A$4</f>
        <v>Пн</v>
      </c>
      <c r="B28" s="56">
        <f t="shared" si="10"/>
        <v>43192</v>
      </c>
      <c r="C28" s="57">
        <f>HLOOKUP(B28,График!$A$5:$CU$131,$P$26+1)</f>
        <v>0.39583333333333331</v>
      </c>
      <c r="D28" s="57">
        <f>HLOOKUP(B28+0.5,График!$A$5:$CU$131,$P$26+1)</f>
        <v>0.77083333333333337</v>
      </c>
      <c r="E28" s="56">
        <f t="shared" ref="E28:E33" si="24">E27+1</f>
        <v>43199</v>
      </c>
      <c r="F28" s="57">
        <f>HLOOKUP(E28,График!$A$5:$CU$131,$P$26+1)</f>
        <v>0.29166666666666669</v>
      </c>
      <c r="G28" s="57">
        <f>HLOOKUP(E28+0.5,График!$A$5:$CU$131,$P$26+1)</f>
        <v>0.66666666666666663</v>
      </c>
      <c r="H28" s="56">
        <f t="shared" ref="H28:H33" si="25">H27+1</f>
        <v>43206</v>
      </c>
      <c r="I28" s="57">
        <f>HLOOKUP(H28,График!$A$5:$CU$131,$P$26+1)</f>
        <v>0.28125</v>
      </c>
      <c r="J28" s="57">
        <f>HLOOKUP(H28+0.5,График!$A$5:$CU$131,$P$26+1)</f>
        <v>0.65625</v>
      </c>
      <c r="K28" s="56">
        <f t="shared" ref="K28:K33" si="26">K27+1</f>
        <v>43213</v>
      </c>
      <c r="L28" s="57">
        <f>HLOOKUP(K28,График!$A$5:$CU$131,$P$26+1)</f>
        <v>0.41666666666666669</v>
      </c>
      <c r="M28" s="57">
        <f>HLOOKUP(K28+0.5,График!$A$5:$CU$131,$P$26+1)</f>
        <v>0.79166666666666663</v>
      </c>
      <c r="N28" s="56">
        <f>N27+1</f>
        <v>43220</v>
      </c>
      <c r="O28" s="57">
        <f>HLOOKUP(N28,График!$A$5:$CU$131,$P$26+1)</f>
        <v>0.375</v>
      </c>
      <c r="P28" s="57">
        <f>HLOOKUP(N28+0.5,График!$A$5:$CU$131,$P$26+1)</f>
        <v>0.70833333333333337</v>
      </c>
      <c r="Q28" s="486" t="str">
        <f>$A$4</f>
        <v>Пн</v>
      </c>
      <c r="R28" s="56">
        <f t="shared" si="11"/>
        <v>43192</v>
      </c>
      <c r="S28" s="57">
        <f>HLOOKUP(R28,График!$A$5:$CU$131,$AF$26+1)</f>
        <v>0.33333333333333331</v>
      </c>
      <c r="T28" s="57">
        <f>HLOOKUP(R28+0.5,График!$A$5:$CU$131,$AF$26+1)</f>
        <v>0.70833333333333337</v>
      </c>
      <c r="U28" s="56">
        <f t="shared" ref="U28:U33" si="27">U27+1</f>
        <v>43199</v>
      </c>
      <c r="V28" s="57">
        <f>HLOOKUP(U28,График!$A$5:$CU$131,$AF$26+1)</f>
        <v>0.64583333333333337</v>
      </c>
      <c r="W28" s="57">
        <f>HLOOKUP(U28+0.5,График!$A$5:$CU$131,$AF$26+1)</f>
        <v>1.0208333333333333</v>
      </c>
      <c r="X28" s="56">
        <f t="shared" ref="X28:X33" si="28">X27+1</f>
        <v>43206</v>
      </c>
      <c r="Y28" s="57" t="str">
        <f>HLOOKUP(X28,График!$A$5:$CU$131,$AF$26+1)</f>
        <v>В</v>
      </c>
      <c r="Z28" s="57" t="str">
        <f>HLOOKUP(X28+0.5,График!$A$5:$CU$131,$AF$26+1)</f>
        <v>В</v>
      </c>
      <c r="AA28" s="56">
        <f t="shared" ref="AA28:AA33" si="29">AA27+1</f>
        <v>43213</v>
      </c>
      <c r="AB28" s="57" t="str">
        <f>HLOOKUP(AA28,График!$A$5:$CU$131,$AF$26+1)</f>
        <v>В</v>
      </c>
      <c r="AC28" s="57" t="str">
        <f>HLOOKUP(AA28+0.5,График!$A$5:$CU$131,$AF$26+1)</f>
        <v>В</v>
      </c>
      <c r="AD28" s="56">
        <f>AD27+1</f>
        <v>43220</v>
      </c>
      <c r="AE28" s="57">
        <f>HLOOKUP(AD28,График!$A$5:$CU$131,$AF$26+1)</f>
        <v>0.6875</v>
      </c>
      <c r="AF28" s="57">
        <f>HLOOKUP(AD28+0.5,График!$A$5:$CU$131,$AF$26+1)</f>
        <v>1.0208333333333333</v>
      </c>
      <c r="AG28" s="34"/>
      <c r="AH28" s="27"/>
      <c r="AI28" s="27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</row>
    <row r="29" spans="1:49" s="46" customFormat="1" ht="26.1" customHeight="1" x14ac:dyDescent="0.25">
      <c r="A29" s="486" t="str">
        <f>$A$5</f>
        <v>Вт</v>
      </c>
      <c r="B29" s="56">
        <f t="shared" si="10"/>
        <v>43193</v>
      </c>
      <c r="C29" s="57">
        <f>HLOOKUP(B29,График!$A$5:$CU$131,$P$26+1)</f>
        <v>0.39583333333333331</v>
      </c>
      <c r="D29" s="57">
        <f>HLOOKUP(B29+0.5,График!$A$5:$CU$131,$P$26+1)</f>
        <v>0.77083333333333337</v>
      </c>
      <c r="E29" s="56">
        <f t="shared" si="24"/>
        <v>43200</v>
      </c>
      <c r="F29" s="57" t="str">
        <f>HLOOKUP(E29,График!$A$5:$CU$131,$P$26+1)</f>
        <v>В</v>
      </c>
      <c r="G29" s="57" t="str">
        <f>HLOOKUP(E29+0.5,График!$A$5:$CU$131,$P$26+1)</f>
        <v>В</v>
      </c>
      <c r="H29" s="56">
        <f t="shared" si="25"/>
        <v>43207</v>
      </c>
      <c r="I29" s="57">
        <f>HLOOKUP(H29,График!$A$5:$CU$131,$P$26+1)</f>
        <v>0.28125</v>
      </c>
      <c r="J29" s="57">
        <f>HLOOKUP(H29+0.5,График!$A$5:$CU$131,$P$26+1)</f>
        <v>0.65625</v>
      </c>
      <c r="K29" s="56">
        <f t="shared" si="26"/>
        <v>43214</v>
      </c>
      <c r="L29" s="57">
        <f>HLOOKUP(K29,График!$A$5:$CU$131,$P$26+1)</f>
        <v>0.54166666666666663</v>
      </c>
      <c r="M29" s="57">
        <f>HLOOKUP(K29+0.5,График!$A$5:$CU$131,$P$26+1)</f>
        <v>0.91666666666666663</v>
      </c>
      <c r="N29" s="56">
        <f>N28+1</f>
        <v>43221</v>
      </c>
      <c r="O29" s="57" t="str">
        <f>HLOOKUP(N29,График!$A$5:$CU$131,$P$26+1)</f>
        <v>м</v>
      </c>
      <c r="P29" s="57" t="str">
        <f>HLOOKUP(N29+0.5,График!$A$5:$CU$131,$P$26+1)</f>
        <v>м</v>
      </c>
      <c r="Q29" s="486" t="str">
        <f>$A$5</f>
        <v>Вт</v>
      </c>
      <c r="R29" s="56">
        <f t="shared" si="11"/>
        <v>43193</v>
      </c>
      <c r="S29" s="57">
        <f>HLOOKUP(R29,График!$A$5:$CU$131,$AF$26+1)</f>
        <v>0.33333333333333331</v>
      </c>
      <c r="T29" s="57">
        <f>HLOOKUP(R29+0.5,График!$A$5:$CU$131,$AF$26+1)</f>
        <v>0.70833333333333337</v>
      </c>
      <c r="U29" s="56">
        <f t="shared" si="27"/>
        <v>43200</v>
      </c>
      <c r="V29" s="57" t="str">
        <f>HLOOKUP(U29,График!$A$5:$CU$131,$AF$26+1)</f>
        <v>В</v>
      </c>
      <c r="W29" s="57" t="str">
        <f>HLOOKUP(U29+0.5,График!$A$5:$CU$131,$AF$26+1)</f>
        <v>В</v>
      </c>
      <c r="X29" s="56">
        <f t="shared" si="28"/>
        <v>43207</v>
      </c>
      <c r="Y29" s="57">
        <f>HLOOKUP(X29,График!$A$5:$CU$131,$AF$26+1)</f>
        <v>0.64583333333333337</v>
      </c>
      <c r="Z29" s="57">
        <f>HLOOKUP(X29+0.5,График!$A$5:$CU$131,$AF$26+1)</f>
        <v>1.0208333333333333</v>
      </c>
      <c r="AA29" s="56">
        <f t="shared" si="29"/>
        <v>43214</v>
      </c>
      <c r="AB29" s="57">
        <f>HLOOKUP(AA29,График!$A$5:$CU$131,$AF$26+1)</f>
        <v>0.64583333333333337</v>
      </c>
      <c r="AC29" s="57">
        <f>HLOOKUP(AA29+0.5,График!$A$5:$CU$131,$AF$26+1)</f>
        <v>1.0208333333333333</v>
      </c>
      <c r="AD29" s="56">
        <f>AD28+1</f>
        <v>43221</v>
      </c>
      <c r="AE29" s="57">
        <f>HLOOKUP(AD29,График!$A$5:$CU$131,$AF$26+1)</f>
        <v>0</v>
      </c>
      <c r="AF29" s="57">
        <f>HLOOKUP(AD29+0.5,График!$A$5:$CU$131,$AF$26+1)</f>
        <v>0</v>
      </c>
      <c r="AG29" s="34"/>
      <c r="AH29" s="27"/>
      <c r="AI29" s="27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</row>
    <row r="30" spans="1:49" s="46" customFormat="1" ht="26.1" customHeight="1" x14ac:dyDescent="0.25">
      <c r="A30" s="486" t="str">
        <f>$A$6</f>
        <v>Ср</v>
      </c>
      <c r="B30" s="56">
        <f t="shared" si="10"/>
        <v>43194</v>
      </c>
      <c r="C30" s="57">
        <f>HLOOKUP(B30,График!$A$5:$CU$131,$P$26+1)</f>
        <v>0.28125</v>
      </c>
      <c r="D30" s="57">
        <f>HLOOKUP(B30+0.5,График!$A$5:$CU$131,$P$26+1)</f>
        <v>0.65625</v>
      </c>
      <c r="E30" s="56">
        <f t="shared" si="24"/>
        <v>43201</v>
      </c>
      <c r="F30" s="57">
        <f>HLOOKUP(E30,График!$A$5:$CU$131,$P$26+1)</f>
        <v>0.5</v>
      </c>
      <c r="G30" s="57">
        <f>HLOOKUP(E30+0.5,График!$A$5:$CU$131,$P$26+1)</f>
        <v>0.875</v>
      </c>
      <c r="H30" s="56">
        <f t="shared" si="25"/>
        <v>43208</v>
      </c>
      <c r="I30" s="57">
        <f>HLOOKUP(H30,График!$A$5:$CU$131,$P$26+1)</f>
        <v>0.28125</v>
      </c>
      <c r="J30" s="57">
        <f>HLOOKUP(H30+0.5,График!$A$5:$CU$131,$P$26+1)</f>
        <v>0.65625</v>
      </c>
      <c r="K30" s="56">
        <f t="shared" si="26"/>
        <v>43215</v>
      </c>
      <c r="L30" s="57">
        <f>HLOOKUP(K30,График!$A$5:$CU$131,$P$26+1)</f>
        <v>0.54166666666666663</v>
      </c>
      <c r="M30" s="57">
        <f>HLOOKUP(K30+0.5,График!$A$5:$CU$131,$P$26+1)</f>
        <v>0.91666666666666663</v>
      </c>
      <c r="N30" s="56"/>
      <c r="O30" s="57" t="e">
        <f>HLOOKUP(N30,График!$A$5:$CU$131,$P$26+1)</f>
        <v>#N/A</v>
      </c>
      <c r="P30" s="57" t="e">
        <f>HLOOKUP(N30+0.5,График!$A$5:$CU$131,$P$26+1)</f>
        <v>#N/A</v>
      </c>
      <c r="Q30" s="486" t="str">
        <f>$A$6</f>
        <v>Ср</v>
      </c>
      <c r="R30" s="56">
        <f t="shared" si="11"/>
        <v>43194</v>
      </c>
      <c r="S30" s="57" t="str">
        <f>HLOOKUP(R30,График!$A$5:$CU$131,$AF$26+1)</f>
        <v>В</v>
      </c>
      <c r="T30" s="57" t="str">
        <f>HLOOKUP(R30+0.5,График!$A$5:$CU$131,$AF$26+1)</f>
        <v>В</v>
      </c>
      <c r="U30" s="56">
        <f t="shared" si="27"/>
        <v>43201</v>
      </c>
      <c r="V30" s="57" t="str">
        <f>HLOOKUP(U30,График!$A$5:$CU$131,$AF$26+1)</f>
        <v>В</v>
      </c>
      <c r="W30" s="57" t="str">
        <f>HLOOKUP(U30+0.5,График!$A$5:$CU$131,$AF$26+1)</f>
        <v>В</v>
      </c>
      <c r="X30" s="56">
        <f t="shared" si="28"/>
        <v>43208</v>
      </c>
      <c r="Y30" s="57">
        <f>HLOOKUP(X30,График!$A$5:$CU$131,$AF$26+1)</f>
        <v>0.64583333333333337</v>
      </c>
      <c r="Z30" s="57">
        <f>HLOOKUP(X30+0.5,График!$A$5:$CU$131,$AF$26+1)</f>
        <v>1.0208333333333333</v>
      </c>
      <c r="AA30" s="56">
        <f t="shared" si="29"/>
        <v>43215</v>
      </c>
      <c r="AB30" s="57" t="str">
        <f>HLOOKUP(AA30,График!$A$5:$CU$131,$AF$26+1)</f>
        <v>В</v>
      </c>
      <c r="AC30" s="57" t="str">
        <f>HLOOKUP(AA30+0.5,График!$A$5:$CU$131,$AF$26+1)</f>
        <v>В</v>
      </c>
      <c r="AD30" s="56"/>
      <c r="AE30" s="57" t="e">
        <f>HLOOKUP(AD30,График!$A$5:$CU$131,$AF$26+1)</f>
        <v>#N/A</v>
      </c>
      <c r="AF30" s="57" t="e">
        <f>HLOOKUP(AD30+0.5,График!$A$5:$CU$131,$AF$26+1)</f>
        <v>#N/A</v>
      </c>
      <c r="AG30" s="34"/>
      <c r="AH30" s="27"/>
      <c r="AI30" s="27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</row>
    <row r="31" spans="1:49" s="46" customFormat="1" ht="26.1" customHeight="1" x14ac:dyDescent="0.25">
      <c r="A31" s="486" t="str">
        <f>$A$7</f>
        <v>Чт</v>
      </c>
      <c r="B31" s="56">
        <f t="shared" si="10"/>
        <v>43195</v>
      </c>
      <c r="C31" s="57" t="str">
        <f>HLOOKUP(B31,График!$A$5:$CU$131,$P$26+1)</f>
        <v>В</v>
      </c>
      <c r="D31" s="57" t="str">
        <f>HLOOKUP(B31+0.5,График!$A$5:$CU$131,$P$26+1)</f>
        <v>В</v>
      </c>
      <c r="E31" s="56">
        <f t="shared" si="24"/>
        <v>43202</v>
      </c>
      <c r="F31" s="57">
        <f>HLOOKUP(E31,График!$A$5:$CU$131,$P$26+1)</f>
        <v>0.64583333333333337</v>
      </c>
      <c r="G31" s="57">
        <f>HLOOKUP(E31+0.5,График!$A$5:$CU$131,$P$26+1)</f>
        <v>1.0208333333333333</v>
      </c>
      <c r="H31" s="56">
        <f t="shared" si="25"/>
        <v>43209</v>
      </c>
      <c r="I31" s="57" t="str">
        <f>HLOOKUP(H31,График!$A$5:$CU$131,$P$26+1)</f>
        <v>В</v>
      </c>
      <c r="J31" s="57" t="str">
        <f>HLOOKUP(H31+0.5,График!$A$5:$CU$131,$P$26+1)</f>
        <v>В</v>
      </c>
      <c r="K31" s="56">
        <f t="shared" si="26"/>
        <v>43216</v>
      </c>
      <c r="L31" s="57" t="str">
        <f>HLOOKUP(K31,График!$A$5:$CU$131,$P$26+1)</f>
        <v>В</v>
      </c>
      <c r="M31" s="57" t="str">
        <f>HLOOKUP(K31+0.5,График!$A$5:$CU$131,$P$26+1)</f>
        <v>В</v>
      </c>
      <c r="N31" s="56"/>
      <c r="O31" s="57" t="e">
        <f>HLOOKUP(N31,График!$A$5:$CU$131,$P$26+1)</f>
        <v>#N/A</v>
      </c>
      <c r="P31" s="57" t="e">
        <f>HLOOKUP(N31+0.5,График!$A$5:$CU$131,$P$26+1)</f>
        <v>#N/A</v>
      </c>
      <c r="Q31" s="486" t="str">
        <f>$A$7</f>
        <v>Чт</v>
      </c>
      <c r="R31" s="56">
        <f t="shared" si="11"/>
        <v>43195</v>
      </c>
      <c r="S31" s="57">
        <f>HLOOKUP(R31,График!$A$5:$CU$131,$AF$26+1)</f>
        <v>0.41666666666666669</v>
      </c>
      <c r="T31" s="57">
        <f>HLOOKUP(R31+0.5,График!$A$5:$CU$131,$AF$26+1)</f>
        <v>0.79166666666666663</v>
      </c>
      <c r="U31" s="56">
        <f t="shared" si="27"/>
        <v>43202</v>
      </c>
      <c r="V31" s="57">
        <f>HLOOKUP(U31,График!$A$5:$CU$131,$AF$26+1)</f>
        <v>0.33333333333333331</v>
      </c>
      <c r="W31" s="57">
        <f>HLOOKUP(U31+0.5,График!$A$5:$CU$131,$AF$26+1)</f>
        <v>0.70833333333333337</v>
      </c>
      <c r="X31" s="56">
        <f t="shared" si="28"/>
        <v>43209</v>
      </c>
      <c r="Y31" s="57">
        <f>HLOOKUP(X31,График!$A$5:$CU$131,$AF$26+1)</f>
        <v>0.64583333333333337</v>
      </c>
      <c r="Z31" s="57">
        <f>HLOOKUP(X31+0.5,График!$A$5:$CU$131,$AF$26+1)</f>
        <v>1.0208333333333333</v>
      </c>
      <c r="AA31" s="56">
        <f t="shared" si="29"/>
        <v>43216</v>
      </c>
      <c r="AB31" s="57" t="str">
        <f>HLOOKUP(AA31,График!$A$5:$CU$131,$AF$26+1)</f>
        <v>В</v>
      </c>
      <c r="AC31" s="57" t="str">
        <f>HLOOKUP(AA31+0.5,График!$A$5:$CU$131,$AF$26+1)</f>
        <v>В</v>
      </c>
      <c r="AD31" s="56"/>
      <c r="AE31" s="57" t="e">
        <f>HLOOKUP(AD31,График!$A$5:$CU$131,$AF$26+1)</f>
        <v>#N/A</v>
      </c>
      <c r="AF31" s="57" t="e">
        <f>HLOOKUP(AD31+0.5,График!$A$5:$CU$131,$AF$26+1)</f>
        <v>#N/A</v>
      </c>
      <c r="AG31" s="34"/>
      <c r="AH31" s="27"/>
      <c r="AI31" s="27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</row>
    <row r="32" spans="1:49" s="46" customFormat="1" ht="26.1" customHeight="1" x14ac:dyDescent="0.25">
      <c r="A32" s="487" t="str">
        <f>$A$8</f>
        <v>Пт</v>
      </c>
      <c r="B32" s="56">
        <f t="shared" si="10"/>
        <v>43196</v>
      </c>
      <c r="C32" s="57" t="str">
        <f>HLOOKUP(B32,График!$A$5:$CU$131,$P$26+1)</f>
        <v>В</v>
      </c>
      <c r="D32" s="57" t="str">
        <f>HLOOKUP(B32+0.5,График!$A$5:$CU$131,$P$26+1)</f>
        <v>В</v>
      </c>
      <c r="E32" s="56">
        <f t="shared" si="24"/>
        <v>43203</v>
      </c>
      <c r="F32" s="57">
        <f>HLOOKUP(E32,График!$A$5:$CU$131,$P$26+1)</f>
        <v>0.28125</v>
      </c>
      <c r="G32" s="57">
        <f>HLOOKUP(E32+0.5,График!$A$5:$CU$131,$P$26+1)</f>
        <v>0.65625</v>
      </c>
      <c r="H32" s="56">
        <f t="shared" si="25"/>
        <v>43210</v>
      </c>
      <c r="I32" s="57" t="str">
        <f>HLOOKUP(H32,График!$A$5:$CU$131,$P$26+1)</f>
        <v>В</v>
      </c>
      <c r="J32" s="57" t="str">
        <f>HLOOKUP(H32+0.5,График!$A$5:$CU$131,$P$26+1)</f>
        <v>В</v>
      </c>
      <c r="K32" s="56">
        <f t="shared" si="26"/>
        <v>43217</v>
      </c>
      <c r="L32" s="57" t="str">
        <f>HLOOKUP(K32,График!$A$5:$CU$131,$P$26+1)</f>
        <v>В</v>
      </c>
      <c r="M32" s="57" t="str">
        <f>HLOOKUP(K32+0.5,График!$A$5:$CU$131,$P$26+1)</f>
        <v>В</v>
      </c>
      <c r="N32" s="56"/>
      <c r="O32" s="57" t="e">
        <f>HLOOKUP(N32,График!$A$5:$CU$131,$P$26+1)</f>
        <v>#N/A</v>
      </c>
      <c r="P32" s="57" t="e">
        <f>HLOOKUP(N32+0.5,График!$A$5:$CU$131,$P$26+1)</f>
        <v>#N/A</v>
      </c>
      <c r="Q32" s="487" t="str">
        <f>$A$8</f>
        <v>Пт</v>
      </c>
      <c r="R32" s="56">
        <f t="shared" si="11"/>
        <v>43196</v>
      </c>
      <c r="S32" s="57">
        <f>HLOOKUP(R32,График!$A$5:$CU$131,$AF$26+1)</f>
        <v>0.41666666666666669</v>
      </c>
      <c r="T32" s="57">
        <f>HLOOKUP(R32+0.5,График!$A$5:$CU$131,$AF$26+1)</f>
        <v>0.79166666666666663</v>
      </c>
      <c r="U32" s="56">
        <f t="shared" si="27"/>
        <v>43203</v>
      </c>
      <c r="V32" s="57">
        <f>HLOOKUP(U32,График!$A$5:$CU$131,$AF$26+1)</f>
        <v>0.33333333333333331</v>
      </c>
      <c r="W32" s="57">
        <f>HLOOKUP(U32+0.5,График!$A$5:$CU$131,$AF$26+1)</f>
        <v>0.70833333333333337</v>
      </c>
      <c r="X32" s="56">
        <f t="shared" si="28"/>
        <v>43210</v>
      </c>
      <c r="Y32" s="57" t="str">
        <f>HLOOKUP(X32,График!$A$5:$CU$131,$AF$26+1)</f>
        <v>В</v>
      </c>
      <c r="Z32" s="57" t="str">
        <f>HLOOKUP(X32+0.5,График!$A$5:$CU$131,$AF$26+1)</f>
        <v>В</v>
      </c>
      <c r="AA32" s="56">
        <f t="shared" si="29"/>
        <v>43217</v>
      </c>
      <c r="AB32" s="57">
        <f>HLOOKUP(AA32,График!$A$5:$CU$131,$AF$26+1)</f>
        <v>0.39583333333333331</v>
      </c>
      <c r="AC32" s="57">
        <f>HLOOKUP(AA32+0.5,График!$A$5:$CU$131,$AF$26+1)</f>
        <v>0.77083333333333337</v>
      </c>
      <c r="AD32" s="56"/>
      <c r="AE32" s="57" t="e">
        <f>HLOOKUP(AD32,График!$A$5:$CU$131,$AF$26+1)</f>
        <v>#N/A</v>
      </c>
      <c r="AF32" s="57" t="e">
        <f>HLOOKUP(AD32+0.5,График!$A$5:$CU$131,$AF$26+1)</f>
        <v>#N/A</v>
      </c>
      <c r="AG32" s="34"/>
      <c r="AH32" s="27"/>
      <c r="AI32" s="27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</row>
    <row r="33" spans="1:49" s="46" customFormat="1" ht="26.1" customHeight="1" thickBot="1" x14ac:dyDescent="0.3">
      <c r="A33" s="487" t="str">
        <f>$A$9</f>
        <v>Сб</v>
      </c>
      <c r="B33" s="56">
        <f t="shared" si="10"/>
        <v>43197</v>
      </c>
      <c r="C33" s="57">
        <f>HLOOKUP(B33,График!$A$5:$CU$131,$P$26+1)</f>
        <v>0.28125</v>
      </c>
      <c r="D33" s="57">
        <f>HLOOKUP(B33+0.5,График!$A$5:$CU$131,$P$26+1)</f>
        <v>0.65625</v>
      </c>
      <c r="E33" s="56">
        <f t="shared" si="24"/>
        <v>43204</v>
      </c>
      <c r="F33" s="57" t="str">
        <f>HLOOKUP(E33,График!$A$5:$CU$131,$P$26+1)</f>
        <v>В</v>
      </c>
      <c r="G33" s="57" t="str">
        <f>HLOOKUP(E33+0.5,График!$A$5:$CU$131,$P$26+1)</f>
        <v>В</v>
      </c>
      <c r="H33" s="56">
        <f t="shared" si="25"/>
        <v>43211</v>
      </c>
      <c r="I33" s="57">
        <f>HLOOKUP(H33,График!$A$5:$CU$131,$P$26+1)</f>
        <v>0.28125</v>
      </c>
      <c r="J33" s="57">
        <f>HLOOKUP(H33+0.5,График!$A$5:$CU$131,$P$26+1)</f>
        <v>0.65625</v>
      </c>
      <c r="K33" s="56">
        <f t="shared" si="26"/>
        <v>43218</v>
      </c>
      <c r="L33" s="57">
        <f>HLOOKUP(K33,График!$A$5:$CU$131,$P$26+1)</f>
        <v>0.28125</v>
      </c>
      <c r="M33" s="57">
        <f>HLOOKUP(K33+0.5,График!$A$5:$CU$131,$P$26+1)</f>
        <v>0.65625</v>
      </c>
      <c r="N33" s="56"/>
      <c r="O33" s="57" t="e">
        <f>HLOOKUP(N33,График!$A$5:$CU$131,$P$26+1)</f>
        <v>#N/A</v>
      </c>
      <c r="P33" s="57" t="e">
        <f>HLOOKUP(N33+0.5,График!$A$5:$CU$131,$P$26+1)</f>
        <v>#N/A</v>
      </c>
      <c r="Q33" s="487" t="str">
        <f>$A$9</f>
        <v>Сб</v>
      </c>
      <c r="R33" s="56">
        <f t="shared" si="11"/>
        <v>43197</v>
      </c>
      <c r="S33" s="57">
        <f>HLOOKUP(R33,График!$A$5:$CU$131,$AF$26+1)</f>
        <v>0.64583333333333337</v>
      </c>
      <c r="T33" s="57">
        <f>HLOOKUP(R33+0.5,График!$A$5:$CU$131,$AF$26+1)</f>
        <v>1.0208333333333333</v>
      </c>
      <c r="U33" s="56">
        <f t="shared" si="27"/>
        <v>43204</v>
      </c>
      <c r="V33" s="57">
        <f>HLOOKUP(U33,График!$A$5:$CU$131,$AF$26+1)</f>
        <v>0.35416666666666669</v>
      </c>
      <c r="W33" s="57">
        <f>HLOOKUP(U33+0.5,График!$A$5:$CU$131,$AF$26+1)</f>
        <v>0.72916666666666663</v>
      </c>
      <c r="X33" s="56">
        <f t="shared" si="28"/>
        <v>43211</v>
      </c>
      <c r="Y33" s="57" t="str">
        <f>HLOOKUP(X33,График!$A$5:$CU$131,$AF$26+1)</f>
        <v>В</v>
      </c>
      <c r="Z33" s="57" t="str">
        <f>HLOOKUP(X33+0.5,График!$A$5:$CU$131,$AF$26+1)</f>
        <v>В</v>
      </c>
      <c r="AA33" s="56">
        <f t="shared" si="29"/>
        <v>43218</v>
      </c>
      <c r="AB33" s="57">
        <f>HLOOKUP(AA33,График!$A$5:$CU$131,$AF$26+1)</f>
        <v>0.39583333333333331</v>
      </c>
      <c r="AC33" s="57">
        <f>HLOOKUP(AA33+0.5,График!$A$5:$CU$131,$AF$26+1)</f>
        <v>0.77083333333333337</v>
      </c>
      <c r="AD33" s="56"/>
      <c r="AE33" s="57" t="e">
        <f>HLOOKUP(AD33,График!$A$5:$CU$131,$AF$26+1)</f>
        <v>#N/A</v>
      </c>
      <c r="AF33" s="57" t="e">
        <f>HLOOKUP(AD33+0.5,График!$A$5:$CU$131,$AF$26+1)</f>
        <v>#N/A</v>
      </c>
      <c r="AG33" s="34"/>
      <c r="AH33" s="27"/>
      <c r="AI33" s="27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</row>
    <row r="34" spans="1:49" s="46" customFormat="1" ht="26.1" customHeight="1" x14ac:dyDescent="0.25">
      <c r="A34" s="39"/>
      <c r="B34" s="53"/>
      <c r="C34" s="52" t="str">
        <f>VLOOKUP(P34,График!$A$5:$CU$121,3)</f>
        <v>Долгова Надежда Емельяновна</v>
      </c>
      <c r="D34" s="54"/>
      <c r="E34" s="55"/>
      <c r="F34" s="22"/>
      <c r="G34" s="22"/>
      <c r="H34" s="22"/>
      <c r="I34" s="40"/>
      <c r="J34" s="23"/>
      <c r="K34" s="24"/>
      <c r="L34" s="25"/>
      <c r="M34" s="41"/>
      <c r="N34" s="41"/>
      <c r="O34" s="42"/>
      <c r="P34" s="488">
        <f>AF26+1</f>
        <v>9</v>
      </c>
      <c r="Q34" s="39"/>
      <c r="R34" s="21"/>
      <c r="S34" s="52" t="str">
        <f>VLOOKUP(AF34,График!$A$5:$CU$121,3)</f>
        <v>Зеленко Ольга Ивановна</v>
      </c>
      <c r="T34" s="54"/>
      <c r="U34" s="55"/>
      <c r="V34" s="22"/>
      <c r="W34" s="22"/>
      <c r="X34" s="22"/>
      <c r="Y34" s="40"/>
      <c r="Z34" s="23"/>
      <c r="AA34" s="24"/>
      <c r="AB34" s="25"/>
      <c r="AC34" s="41"/>
      <c r="AD34" s="41"/>
      <c r="AE34" s="42"/>
      <c r="AF34" s="488">
        <f>P34+1</f>
        <v>10</v>
      </c>
      <c r="AG34" s="43"/>
      <c r="AH34" s="44"/>
      <c r="AI34" s="44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</row>
    <row r="35" spans="1:49" s="46" customFormat="1" ht="26.1" customHeight="1" x14ac:dyDescent="0.25">
      <c r="A35" s="486" t="str">
        <f>$A$3</f>
        <v>Вс</v>
      </c>
      <c r="B35" s="56">
        <f t="shared" si="10"/>
        <v>43191</v>
      </c>
      <c r="C35" s="57" t="str">
        <f>HLOOKUP(B35,График!$A$5:$CU$131,$P$34+1)</f>
        <v>В</v>
      </c>
      <c r="D35" s="57" t="str">
        <f>HLOOKUP(B35+0.5,График!$A$5:$CU$131,$P$34+1)</f>
        <v>В</v>
      </c>
      <c r="E35" s="56">
        <f>B41+1</f>
        <v>43198</v>
      </c>
      <c r="F35" s="57" t="str">
        <f>HLOOKUP(E35,График!$A$5:$CU$131,$P$34+1)</f>
        <v>В</v>
      </c>
      <c r="G35" s="57" t="str">
        <f>HLOOKUP(E35+0.5,График!$A$5:$CU$131,$P$34+1)</f>
        <v>В</v>
      </c>
      <c r="H35" s="56">
        <f>E41+1</f>
        <v>43205</v>
      </c>
      <c r="I35" s="57">
        <f>HLOOKUP(H35,График!$A$5:$CU$131,$P$34+1)</f>
        <v>0.33333333333333331</v>
      </c>
      <c r="J35" s="57">
        <f>HLOOKUP(H35+0.5,График!$A$5:$CU$131,$P$34+1)</f>
        <v>0.70833333333333337</v>
      </c>
      <c r="K35" s="56">
        <f>H41+1</f>
        <v>43212</v>
      </c>
      <c r="L35" s="57">
        <f>HLOOKUP(K35,График!$A$5:$CU$131,$P$34+1)</f>
        <v>0.35416666666666669</v>
      </c>
      <c r="M35" s="57">
        <f>HLOOKUP(K35+0.5,График!$A$5:$CU$131,$P$34+1)</f>
        <v>0.72916666666666663</v>
      </c>
      <c r="N35" s="56">
        <f>K41+1</f>
        <v>43219</v>
      </c>
      <c r="O35" s="57">
        <f>HLOOKUP(N35,График!$A$5:$CU$131,$P$34+1)</f>
        <v>0.66666666666666663</v>
      </c>
      <c r="P35" s="57">
        <f>HLOOKUP(N35+0.5,График!$A$5:$CU$131,$P$34+1)</f>
        <v>1.0416666666666667</v>
      </c>
      <c r="Q35" s="486" t="str">
        <f>$A$3</f>
        <v>Вс</v>
      </c>
      <c r="R35" s="56">
        <f t="shared" si="11"/>
        <v>43191</v>
      </c>
      <c r="S35" s="57" t="str">
        <f>HLOOKUP(R35,График!$A$5:$CU$131,$AF$34+1)</f>
        <v>В</v>
      </c>
      <c r="T35" s="57" t="str">
        <f>HLOOKUP(R35+0.5,График!$A$5:$CU$131,$AF$34+1)</f>
        <v>В</v>
      </c>
      <c r="U35" s="56">
        <f>R41+1</f>
        <v>43198</v>
      </c>
      <c r="V35" s="57">
        <f>HLOOKUP(U35,График!$A$5:$CU$131,$AF$34+1)</f>
        <v>0.47916666666666669</v>
      </c>
      <c r="W35" s="57">
        <f>HLOOKUP(U35+0.5,График!$A$5:$CU$131,$AF$34+1)</f>
        <v>0.85416666666666663</v>
      </c>
      <c r="X35" s="56">
        <f>U41+1</f>
        <v>43205</v>
      </c>
      <c r="Y35" s="57" t="str">
        <f>HLOOKUP(X35,График!$A$5:$CU$131,$AF$34+1)</f>
        <v>В</v>
      </c>
      <c r="Z35" s="57" t="str">
        <f>HLOOKUP(X35+0.5,График!$A$5:$CU$131,$AF$34+1)</f>
        <v>В</v>
      </c>
      <c r="AA35" s="56">
        <f>X41+1</f>
        <v>43212</v>
      </c>
      <c r="AB35" s="57" t="str">
        <f>HLOOKUP(AA35,График!$A$5:$CU$131,$AF$34+1)</f>
        <v>В</v>
      </c>
      <c r="AC35" s="57" t="str">
        <f>HLOOKUP(AA35+0.5,График!$A$5:$CU$131,$AF$34+1)</f>
        <v>В</v>
      </c>
      <c r="AD35" s="56">
        <f>AA41+1</f>
        <v>43219</v>
      </c>
      <c r="AE35" s="57" t="str">
        <f>HLOOKUP(AD35,График!$A$5:$CU$131,$AF$34+1)</f>
        <v>В</v>
      </c>
      <c r="AF35" s="57" t="str">
        <f>HLOOKUP(AD35+0.5,График!$A$5:$CU$131,$AF$34+1)</f>
        <v>В</v>
      </c>
      <c r="AG35" s="34"/>
      <c r="AH35" s="27"/>
      <c r="AI35" s="27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</row>
    <row r="36" spans="1:49" s="46" customFormat="1" ht="26.1" customHeight="1" x14ac:dyDescent="0.25">
      <c r="A36" s="486" t="str">
        <f>$A$4</f>
        <v>Пн</v>
      </c>
      <c r="B36" s="56">
        <f t="shared" si="10"/>
        <v>43192</v>
      </c>
      <c r="C36" s="57" t="str">
        <f>HLOOKUP(B36,График!$A$5:$CU$131,$P$34+1)</f>
        <v>ОТ</v>
      </c>
      <c r="D36" s="57" t="str">
        <f>HLOOKUP(B36+0.5,График!$A$5:$CU$131,$P$34+1)</f>
        <v>ОТ</v>
      </c>
      <c r="E36" s="56">
        <f t="shared" ref="E36:E41" si="30">E35+1</f>
        <v>43199</v>
      </c>
      <c r="F36" s="57" t="str">
        <f>HLOOKUP(E36,График!$A$5:$CU$131,$P$34+1)</f>
        <v>В</v>
      </c>
      <c r="G36" s="57" t="str">
        <f>HLOOKUP(E36+0.5,График!$A$5:$CU$131,$P$34+1)</f>
        <v>В</v>
      </c>
      <c r="H36" s="56">
        <f t="shared" ref="H36:H41" si="31">H35+1</f>
        <v>43206</v>
      </c>
      <c r="I36" s="57">
        <f>HLOOKUP(H36,График!$A$5:$CU$131,$P$34+1)</f>
        <v>0.33333333333333331</v>
      </c>
      <c r="J36" s="57">
        <f>HLOOKUP(H36+0.5,График!$A$5:$CU$131,$P$34+1)</f>
        <v>0.70833333333333337</v>
      </c>
      <c r="K36" s="56">
        <f t="shared" ref="K36:K41" si="32">K35+1</f>
        <v>43213</v>
      </c>
      <c r="L36" s="57">
        <f>HLOOKUP(K36,График!$A$5:$CU$131,$P$34+1)</f>
        <v>0.66666666666666663</v>
      </c>
      <c r="M36" s="57">
        <f>HLOOKUP(K36+0.5,График!$A$5:$CU$131,$P$34+1)</f>
        <v>1.0416666666666667</v>
      </c>
      <c r="N36" s="56">
        <f>N35+1</f>
        <v>43220</v>
      </c>
      <c r="O36" s="57" t="str">
        <f>HLOOKUP(N36,График!$A$5:$CU$131,$P$34+1)</f>
        <v>В</v>
      </c>
      <c r="P36" s="57" t="str">
        <f>HLOOKUP(N36+0.5,График!$A$5:$CU$131,$P$34+1)</f>
        <v>В</v>
      </c>
      <c r="Q36" s="486" t="str">
        <f>$A$4</f>
        <v>Пн</v>
      </c>
      <c r="R36" s="56">
        <f t="shared" si="11"/>
        <v>43192</v>
      </c>
      <c r="S36" s="57">
        <f>HLOOKUP(R36,График!$A$5:$CU$131,$AF$34+1)</f>
        <v>0.3125</v>
      </c>
      <c r="T36" s="57">
        <f>HLOOKUP(R36+0.5,График!$A$5:$CU$131,$AF$34+1)</f>
        <v>0.6875</v>
      </c>
      <c r="U36" s="56">
        <f t="shared" ref="U36:U41" si="33">U35+1</f>
        <v>43199</v>
      </c>
      <c r="V36" s="57">
        <f>HLOOKUP(U36,График!$A$5:$CU$131,$AF$34+1)</f>
        <v>0.625</v>
      </c>
      <c r="W36" s="57">
        <f>HLOOKUP(U36+0.5,График!$A$5:$CU$131,$AF$34+1)</f>
        <v>1</v>
      </c>
      <c r="X36" s="56">
        <f t="shared" ref="X36:X41" si="34">X35+1</f>
        <v>43206</v>
      </c>
      <c r="Y36" s="57" t="str">
        <f>HLOOKUP(X36,График!$A$5:$CU$131,$AF$34+1)</f>
        <v>В</v>
      </c>
      <c r="Z36" s="57" t="str">
        <f>HLOOKUP(X36+0.5,График!$A$5:$CU$131,$AF$34+1)</f>
        <v>В</v>
      </c>
      <c r="AA36" s="56">
        <f t="shared" ref="AA36:AA41" si="35">AA35+1</f>
        <v>43213</v>
      </c>
      <c r="AB36" s="57">
        <f>HLOOKUP(AA36,График!$A$5:$CU$131,$AF$34+1)</f>
        <v>0.39583333333333331</v>
      </c>
      <c r="AC36" s="57">
        <f>HLOOKUP(AA36+0.5,График!$A$5:$CU$131,$AF$34+1)</f>
        <v>0.77083333333333337</v>
      </c>
      <c r="AD36" s="56">
        <f>AD35+1</f>
        <v>43220</v>
      </c>
      <c r="AE36" s="57" t="str">
        <f>HLOOKUP(AD36,График!$A$5:$CU$131,$AF$34+1)</f>
        <v>ОТ</v>
      </c>
      <c r="AF36" s="57" t="str">
        <f>HLOOKUP(AD36+0.5,График!$A$5:$CU$131,$AF$34+1)</f>
        <v>ОТ</v>
      </c>
      <c r="AG36" s="34"/>
      <c r="AH36" s="27"/>
      <c r="AI36" s="27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</row>
    <row r="37" spans="1:49" s="46" customFormat="1" ht="26.1" customHeight="1" x14ac:dyDescent="0.25">
      <c r="A37" s="486" t="str">
        <f>$A$5</f>
        <v>Вт</v>
      </c>
      <c r="B37" s="56">
        <f t="shared" si="10"/>
        <v>43193</v>
      </c>
      <c r="C37" s="57" t="str">
        <f>HLOOKUP(B37,График!$A$5:$CU$131,$P$34+1)</f>
        <v>ОТ</v>
      </c>
      <c r="D37" s="57" t="str">
        <f>HLOOKUP(B37+0.5,График!$A$5:$CU$131,$P$34+1)</f>
        <v>ОТ</v>
      </c>
      <c r="E37" s="56">
        <f t="shared" si="30"/>
        <v>43200</v>
      </c>
      <c r="F37" s="57">
        <f>HLOOKUP(E37,График!$A$5:$CU$131,$P$34+1)</f>
        <v>0.625</v>
      </c>
      <c r="G37" s="57">
        <f>HLOOKUP(E37+0.5,График!$A$5:$CU$131,$P$34+1)</f>
        <v>1</v>
      </c>
      <c r="H37" s="56">
        <f t="shared" si="31"/>
        <v>43207</v>
      </c>
      <c r="I37" s="57">
        <f>HLOOKUP(H37,График!$A$5:$CU$131,$P$34+1)</f>
        <v>0.47916666666666669</v>
      </c>
      <c r="J37" s="57">
        <f>HLOOKUP(H37+0.5,График!$A$5:$CU$131,$P$34+1)</f>
        <v>0.85416666666666663</v>
      </c>
      <c r="K37" s="56">
        <f t="shared" si="32"/>
        <v>43214</v>
      </c>
      <c r="L37" s="57" t="str">
        <f>HLOOKUP(K37,График!$A$5:$CU$131,$P$34+1)</f>
        <v>В</v>
      </c>
      <c r="M37" s="57" t="str">
        <f>HLOOKUP(K37+0.5,График!$A$5:$CU$131,$P$34+1)</f>
        <v>В</v>
      </c>
      <c r="N37" s="56">
        <f>N36+1</f>
        <v>43221</v>
      </c>
      <c r="O37" s="57">
        <f>HLOOKUP(N37,График!$A$5:$CU$131,$P$34+1)</f>
        <v>0</v>
      </c>
      <c r="P37" s="57">
        <f>HLOOKUP(N37+0.5,График!$A$5:$CU$131,$P$34+1)</f>
        <v>0</v>
      </c>
      <c r="Q37" s="486" t="str">
        <f>$A$5</f>
        <v>Вт</v>
      </c>
      <c r="R37" s="56">
        <f t="shared" si="11"/>
        <v>43193</v>
      </c>
      <c r="S37" s="57">
        <f>HLOOKUP(R37,График!$A$5:$CU$131,$AF$34+1)</f>
        <v>0.3125</v>
      </c>
      <c r="T37" s="57">
        <f>HLOOKUP(R37+0.5,График!$A$5:$CU$131,$AF$34+1)</f>
        <v>0.6875</v>
      </c>
      <c r="U37" s="56">
        <f t="shared" si="33"/>
        <v>43200</v>
      </c>
      <c r="V37" s="57" t="str">
        <f>HLOOKUP(U37,График!$A$5:$CU$131,$AF$34+1)</f>
        <v>В</v>
      </c>
      <c r="W37" s="57" t="str">
        <f>HLOOKUP(U37+0.5,График!$A$5:$CU$131,$AF$34+1)</f>
        <v>В</v>
      </c>
      <c r="X37" s="56">
        <f t="shared" si="34"/>
        <v>43207</v>
      </c>
      <c r="Y37" s="57">
        <f>HLOOKUP(X37,График!$A$5:$CU$131,$AF$34+1)</f>
        <v>0.28125</v>
      </c>
      <c r="Z37" s="57">
        <f>HLOOKUP(X37+0.5,График!$A$5:$CU$131,$AF$34+1)</f>
        <v>0.65625</v>
      </c>
      <c r="AA37" s="56">
        <f t="shared" si="35"/>
        <v>43214</v>
      </c>
      <c r="AB37" s="57">
        <f>HLOOKUP(AA37,График!$A$5:$CU$131,$AF$34+1)</f>
        <v>0.28125</v>
      </c>
      <c r="AC37" s="57">
        <f>HLOOKUP(AA37+0.5,График!$A$5:$CU$131,$AF$34+1)</f>
        <v>0.65625</v>
      </c>
      <c r="AD37" s="56">
        <f>AD36+1</f>
        <v>43221</v>
      </c>
      <c r="AE37" s="57">
        <f>HLOOKUP(AD37,График!$A$5:$CU$131,$AF$34+1)</f>
        <v>0</v>
      </c>
      <c r="AF37" s="57">
        <f>HLOOKUP(AD37+0.5,График!$A$5:$CU$131,$AF$34+1)</f>
        <v>0</v>
      </c>
      <c r="AG37" s="34"/>
      <c r="AH37" s="27"/>
      <c r="AI37" s="27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</row>
    <row r="38" spans="1:49" s="46" customFormat="1" ht="26.1" customHeight="1" x14ac:dyDescent="0.25">
      <c r="A38" s="486" t="str">
        <f>$A$6</f>
        <v>Ср</v>
      </c>
      <c r="B38" s="56">
        <f t="shared" si="10"/>
        <v>43194</v>
      </c>
      <c r="C38" s="57" t="str">
        <f>HLOOKUP(B38,График!$A$5:$CU$131,$P$34+1)</f>
        <v>ОТ</v>
      </c>
      <c r="D38" s="57" t="str">
        <f>HLOOKUP(B38+0.5,График!$A$5:$CU$131,$P$34+1)</f>
        <v>ОТ</v>
      </c>
      <c r="E38" s="56">
        <f t="shared" si="30"/>
        <v>43201</v>
      </c>
      <c r="F38" s="57">
        <f>HLOOKUP(E38,График!$A$5:$CU$131,$P$34+1)</f>
        <v>0.625</v>
      </c>
      <c r="G38" s="57">
        <f>HLOOKUP(E38+0.5,График!$A$5:$CU$131,$P$34+1)</f>
        <v>1</v>
      </c>
      <c r="H38" s="56">
        <f t="shared" si="31"/>
        <v>43208</v>
      </c>
      <c r="I38" s="57" t="str">
        <f>HLOOKUP(H38,График!$A$5:$CU$131,$P$34+1)</f>
        <v>В</v>
      </c>
      <c r="J38" s="57" t="str">
        <f>HLOOKUP(H38+0.5,График!$A$5:$CU$131,$P$34+1)</f>
        <v>В</v>
      </c>
      <c r="K38" s="56">
        <f t="shared" si="32"/>
        <v>43215</v>
      </c>
      <c r="L38" s="57" t="str">
        <f>HLOOKUP(K38,График!$A$5:$CU$131,$P$34+1)</f>
        <v>В</v>
      </c>
      <c r="M38" s="57" t="str">
        <f>HLOOKUP(K38+0.5,График!$A$5:$CU$131,$P$34+1)</f>
        <v>В</v>
      </c>
      <c r="N38" s="56"/>
      <c r="O38" s="57" t="e">
        <f>HLOOKUP(N38,График!$A$5:$CU$131,$P$34+1)</f>
        <v>#N/A</v>
      </c>
      <c r="P38" s="57" t="e">
        <f>HLOOKUP(N38+0.5,График!$A$5:$CU$131,$P$34+1)</f>
        <v>#N/A</v>
      </c>
      <c r="Q38" s="486" t="str">
        <f>$A$6</f>
        <v>Ср</v>
      </c>
      <c r="R38" s="56">
        <f t="shared" si="11"/>
        <v>43194</v>
      </c>
      <c r="S38" s="57" t="str">
        <f>HLOOKUP(R38,График!$A$5:$CU$131,$AF$34+1)</f>
        <v>В</v>
      </c>
      <c r="T38" s="57" t="str">
        <f>HLOOKUP(R38+0.5,График!$A$5:$CU$131,$AF$34+1)</f>
        <v>В</v>
      </c>
      <c r="U38" s="56">
        <f t="shared" si="33"/>
        <v>43201</v>
      </c>
      <c r="V38" s="57" t="str">
        <f>HLOOKUP(U38,График!$A$5:$CU$131,$AF$34+1)</f>
        <v>В</v>
      </c>
      <c r="W38" s="57" t="str">
        <f>HLOOKUP(U38+0.5,График!$A$5:$CU$131,$AF$34+1)</f>
        <v>В</v>
      </c>
      <c r="X38" s="56">
        <f t="shared" si="34"/>
        <v>43208</v>
      </c>
      <c r="Y38" s="57">
        <f>HLOOKUP(X38,График!$A$5:$CU$131,$AF$34+1)</f>
        <v>0.3125</v>
      </c>
      <c r="Z38" s="57">
        <f>HLOOKUP(X38+0.5,График!$A$5:$CU$131,$AF$34+1)</f>
        <v>0.6875</v>
      </c>
      <c r="AA38" s="56">
        <f t="shared" si="35"/>
        <v>43215</v>
      </c>
      <c r="AB38" s="57">
        <f>HLOOKUP(AA38,График!$A$5:$CU$131,$AF$34+1)</f>
        <v>0.28125</v>
      </c>
      <c r="AC38" s="57">
        <f>HLOOKUP(AA38+0.5,График!$A$5:$CU$131,$AF$34+1)</f>
        <v>0.65625</v>
      </c>
      <c r="AD38" s="56"/>
      <c r="AE38" s="57" t="e">
        <f>HLOOKUP(AD38,График!$A$5:$CU$131,$AF$34+1)</f>
        <v>#N/A</v>
      </c>
      <c r="AF38" s="57" t="e">
        <f>HLOOKUP(AD38+0.5,График!$A$5:$CU$131,$AF$34+1)</f>
        <v>#N/A</v>
      </c>
      <c r="AG38" s="34"/>
      <c r="AH38" s="27"/>
      <c r="AI38" s="27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</row>
    <row r="39" spans="1:49" s="46" customFormat="1" ht="26.1" customHeight="1" x14ac:dyDescent="0.25">
      <c r="A39" s="486" t="str">
        <f>$A$7</f>
        <v>Чт</v>
      </c>
      <c r="B39" s="56">
        <f t="shared" si="10"/>
        <v>43195</v>
      </c>
      <c r="C39" s="57" t="str">
        <f>HLOOKUP(B39,График!$A$5:$CU$131,$P$34+1)</f>
        <v>ОТ</v>
      </c>
      <c r="D39" s="57" t="str">
        <f>HLOOKUP(B39+0.5,График!$A$5:$CU$131,$P$34+1)</f>
        <v>ОТ</v>
      </c>
      <c r="E39" s="56">
        <f t="shared" si="30"/>
        <v>43202</v>
      </c>
      <c r="F39" s="57" t="str">
        <f>HLOOKUP(E39,График!$A$5:$CU$131,$P$34+1)</f>
        <v>В</v>
      </c>
      <c r="G39" s="57" t="str">
        <f>HLOOKUP(E39+0.5,График!$A$5:$CU$131,$P$34+1)</f>
        <v>В</v>
      </c>
      <c r="H39" s="56">
        <f t="shared" si="31"/>
        <v>43209</v>
      </c>
      <c r="I39" s="57">
        <f>HLOOKUP(H39,График!$A$5:$CU$131,$P$34+1)</f>
        <v>0.64583333333333337</v>
      </c>
      <c r="J39" s="57">
        <f>HLOOKUP(H39+0.5,График!$A$5:$CU$131,$P$34+1)</f>
        <v>1.0208333333333333</v>
      </c>
      <c r="K39" s="56">
        <f t="shared" si="32"/>
        <v>43216</v>
      </c>
      <c r="L39" s="57">
        <f>HLOOKUP(K39,График!$A$5:$CU$131,$P$34+1)</f>
        <v>0.625</v>
      </c>
      <c r="M39" s="57">
        <f>HLOOKUP(K39+0.5,График!$A$5:$CU$131,$P$34+1)</f>
        <v>1</v>
      </c>
      <c r="N39" s="56"/>
      <c r="O39" s="57" t="e">
        <f>HLOOKUP(N39,График!$A$5:$CU$131,$P$34+1)</f>
        <v>#N/A</v>
      </c>
      <c r="P39" s="57" t="e">
        <f>HLOOKUP(N39+0.5,График!$A$5:$CU$131,$P$34+1)</f>
        <v>#N/A</v>
      </c>
      <c r="Q39" s="486" t="str">
        <f>$A$7</f>
        <v>Чт</v>
      </c>
      <c r="R39" s="56">
        <f t="shared" si="11"/>
        <v>43195</v>
      </c>
      <c r="S39" s="57">
        <f>HLOOKUP(R39,График!$A$5:$CU$131,$AF$34+1)</f>
        <v>0.47916666666666669</v>
      </c>
      <c r="T39" s="57">
        <f>HLOOKUP(R39+0.5,График!$A$5:$CU$131,$AF$34+1)</f>
        <v>0.85416666666666663</v>
      </c>
      <c r="U39" s="56">
        <f t="shared" si="33"/>
        <v>43202</v>
      </c>
      <c r="V39" s="57">
        <f>HLOOKUP(U39,График!$A$5:$CU$131,$AF$34+1)</f>
        <v>0.625</v>
      </c>
      <c r="W39" s="57">
        <f>HLOOKUP(U39+0.5,График!$A$5:$CU$131,$AF$34+1)</f>
        <v>1</v>
      </c>
      <c r="X39" s="56">
        <f t="shared" si="34"/>
        <v>43209</v>
      </c>
      <c r="Y39" s="57">
        <f>HLOOKUP(X39,График!$A$5:$CU$131,$AF$34+1)</f>
        <v>0.39583333333333331</v>
      </c>
      <c r="Z39" s="57">
        <f>HLOOKUP(X39+0.5,График!$A$5:$CU$131,$AF$34+1)</f>
        <v>0.77083333333333337</v>
      </c>
      <c r="AA39" s="56">
        <f t="shared" si="35"/>
        <v>43216</v>
      </c>
      <c r="AB39" s="57">
        <f>HLOOKUP(AA39,График!$A$5:$CU$131,$AF$34+1)</f>
        <v>0.5</v>
      </c>
      <c r="AC39" s="57">
        <f>HLOOKUP(AA39+0.5,График!$A$5:$CU$131,$AF$34+1)</f>
        <v>0.875</v>
      </c>
      <c r="AD39" s="56"/>
      <c r="AE39" s="57" t="e">
        <f>HLOOKUP(AD39,График!$A$5:$CU$131,$AF$34+1)</f>
        <v>#N/A</v>
      </c>
      <c r="AF39" s="57" t="e">
        <f>HLOOKUP(AD39+0.5,График!$A$5:$CU$131,$AF$34+1)</f>
        <v>#N/A</v>
      </c>
      <c r="AG39" s="34"/>
      <c r="AH39" s="27"/>
      <c r="AI39" s="27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</row>
    <row r="40" spans="1:49" s="46" customFormat="1" ht="26.1" customHeight="1" x14ac:dyDescent="0.25">
      <c r="A40" s="487" t="str">
        <f>$A$8</f>
        <v>Пт</v>
      </c>
      <c r="B40" s="56">
        <f t="shared" si="10"/>
        <v>43196</v>
      </c>
      <c r="C40" s="57" t="str">
        <f>HLOOKUP(B40,График!$A$5:$CU$131,$P$34+1)</f>
        <v>ОТ</v>
      </c>
      <c r="D40" s="57" t="str">
        <f>HLOOKUP(B40+0.5,График!$A$5:$CU$131,$P$34+1)</f>
        <v>ОТ</v>
      </c>
      <c r="E40" s="56">
        <f t="shared" si="30"/>
        <v>43203</v>
      </c>
      <c r="F40" s="57" t="str">
        <f>HLOOKUP(E40,График!$A$5:$CU$131,$P$34+1)</f>
        <v>В</v>
      </c>
      <c r="G40" s="57" t="str">
        <f>HLOOKUP(E40+0.5,График!$A$5:$CU$131,$P$34+1)</f>
        <v>В</v>
      </c>
      <c r="H40" s="56">
        <f t="shared" si="31"/>
        <v>43210</v>
      </c>
      <c r="I40" s="57">
        <f>HLOOKUP(H40,График!$A$5:$CU$131,$P$34+1)</f>
        <v>0.33333333333333331</v>
      </c>
      <c r="J40" s="57">
        <f>HLOOKUP(H40+0.5,График!$A$5:$CU$131,$P$34+1)</f>
        <v>0.70833333333333337</v>
      </c>
      <c r="K40" s="56">
        <f t="shared" si="32"/>
        <v>43217</v>
      </c>
      <c r="L40" s="57">
        <f>HLOOKUP(K40,График!$A$5:$CU$131,$P$34+1)</f>
        <v>0.625</v>
      </c>
      <c r="M40" s="57">
        <f>HLOOKUP(K40+0.5,График!$A$5:$CU$131,$P$34+1)</f>
        <v>1</v>
      </c>
      <c r="N40" s="56"/>
      <c r="O40" s="57" t="e">
        <f>HLOOKUP(N40,График!$A$5:$CU$131,$P$34+1)</f>
        <v>#N/A</v>
      </c>
      <c r="P40" s="57" t="e">
        <f>HLOOKUP(N40+0.5,График!$A$5:$CU$131,$P$34+1)</f>
        <v>#N/A</v>
      </c>
      <c r="Q40" s="487" t="str">
        <f>$A$8</f>
        <v>Пт</v>
      </c>
      <c r="R40" s="56">
        <f t="shared" si="11"/>
        <v>43196</v>
      </c>
      <c r="S40" s="57">
        <f>HLOOKUP(R40,График!$A$5:$CU$131,$AF$34+1)</f>
        <v>0.47916666666666669</v>
      </c>
      <c r="T40" s="57">
        <f>HLOOKUP(R40+0.5,График!$A$5:$CU$131,$AF$34+1)</f>
        <v>0.85416666666666663</v>
      </c>
      <c r="U40" s="56">
        <f t="shared" si="33"/>
        <v>43203</v>
      </c>
      <c r="V40" s="57">
        <f>HLOOKUP(U40,График!$A$5:$CU$131,$AF$34+1)</f>
        <v>0.625</v>
      </c>
      <c r="W40" s="57">
        <f>HLOOKUP(U40+0.5,График!$A$5:$CU$131,$AF$34+1)</f>
        <v>1</v>
      </c>
      <c r="X40" s="56">
        <f t="shared" si="34"/>
        <v>43210</v>
      </c>
      <c r="Y40" s="57">
        <f>HLOOKUP(X40,График!$A$5:$CU$131,$AF$34+1)</f>
        <v>0.39583333333333331</v>
      </c>
      <c r="Z40" s="57">
        <f>HLOOKUP(X40+0.5,График!$A$5:$CU$131,$AF$34+1)</f>
        <v>0.77083333333333337</v>
      </c>
      <c r="AA40" s="56">
        <f t="shared" si="35"/>
        <v>43217</v>
      </c>
      <c r="AB40" s="57">
        <f>HLOOKUP(AA40,График!$A$5:$CU$131,$AF$34+1)</f>
        <v>0.64583333333333337</v>
      </c>
      <c r="AC40" s="57">
        <f>HLOOKUP(AA40+0.5,График!$A$5:$CU$131,$AF$34+1)</f>
        <v>1.0208333333333333</v>
      </c>
      <c r="AD40" s="56"/>
      <c r="AE40" s="57" t="e">
        <f>HLOOKUP(AD40,График!$A$5:$CU$131,$AF$34+1)</f>
        <v>#N/A</v>
      </c>
      <c r="AF40" s="57" t="e">
        <f>HLOOKUP(AD40+0.5,График!$A$5:$CU$131,$AF$34+1)</f>
        <v>#N/A</v>
      </c>
      <c r="AG40" s="34"/>
      <c r="AH40" s="27"/>
      <c r="AI40" s="27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</row>
    <row r="41" spans="1:49" s="46" customFormat="1" ht="26.1" customHeight="1" thickBot="1" x14ac:dyDescent="0.3">
      <c r="A41" s="487" t="str">
        <f>$A$9</f>
        <v>Сб</v>
      </c>
      <c r="B41" s="56">
        <f t="shared" si="10"/>
        <v>43197</v>
      </c>
      <c r="C41" s="57" t="str">
        <f>HLOOKUP(B41,График!$A$5:$CU$131,$P$34+1)</f>
        <v>В</v>
      </c>
      <c r="D41" s="57" t="str">
        <f>HLOOKUP(B41+0.5,График!$A$5:$CU$131,$P$34+1)</f>
        <v>В</v>
      </c>
      <c r="E41" s="56">
        <f t="shared" si="30"/>
        <v>43204</v>
      </c>
      <c r="F41" s="57">
        <f>HLOOKUP(E41,График!$A$5:$CU$131,$P$34+1)</f>
        <v>0.33333333333333331</v>
      </c>
      <c r="G41" s="57">
        <f>HLOOKUP(E41+0.5,График!$A$5:$CU$131,$P$34+1)</f>
        <v>0.70833333333333337</v>
      </c>
      <c r="H41" s="56">
        <f t="shared" si="31"/>
        <v>43211</v>
      </c>
      <c r="I41" s="57">
        <f>HLOOKUP(H41,График!$A$5:$CU$131,$P$34+1)</f>
        <v>0.35416666666666669</v>
      </c>
      <c r="J41" s="57">
        <f>HLOOKUP(H41+0.5,График!$A$5:$CU$131,$P$34+1)</f>
        <v>0.72916666666666663</v>
      </c>
      <c r="K41" s="56">
        <f t="shared" si="32"/>
        <v>43218</v>
      </c>
      <c r="L41" s="57">
        <f>HLOOKUP(K41,График!$A$5:$CU$131,$P$34+1)</f>
        <v>0.66666666666666663</v>
      </c>
      <c r="M41" s="57">
        <f>HLOOKUP(K41+0.5,График!$A$5:$CU$131,$P$34+1)</f>
        <v>1.0416666666666667</v>
      </c>
      <c r="N41" s="56"/>
      <c r="O41" s="57" t="e">
        <f>HLOOKUP(N41,График!$A$5:$CU$131,$P$34+1)</f>
        <v>#N/A</v>
      </c>
      <c r="P41" s="57" t="e">
        <f>HLOOKUP(N41+0.5,График!$A$5:$CU$131,$P$34+1)</f>
        <v>#N/A</v>
      </c>
      <c r="Q41" s="487" t="str">
        <f>$A$9</f>
        <v>Сб</v>
      </c>
      <c r="R41" s="56">
        <f t="shared" si="11"/>
        <v>43197</v>
      </c>
      <c r="S41" s="57">
        <f>HLOOKUP(R41,График!$A$5:$CU$131,$AF$34+1)</f>
        <v>0.47916666666666669</v>
      </c>
      <c r="T41" s="57">
        <f>HLOOKUP(R41+0.5,График!$A$5:$CU$131,$AF$34+1)</f>
        <v>0.85416666666666663</v>
      </c>
      <c r="U41" s="56">
        <f t="shared" si="33"/>
        <v>43204</v>
      </c>
      <c r="V41" s="57">
        <f>HLOOKUP(U41,График!$A$5:$CU$131,$AF$34+1)</f>
        <v>0.625</v>
      </c>
      <c r="W41" s="57">
        <f>HLOOKUP(U41+0.5,График!$A$5:$CU$131,$AF$34+1)</f>
        <v>1</v>
      </c>
      <c r="X41" s="56">
        <f t="shared" si="34"/>
        <v>43211</v>
      </c>
      <c r="Y41" s="57">
        <f>HLOOKUP(X41,График!$A$5:$CU$131,$AF$34+1)</f>
        <v>0.625</v>
      </c>
      <c r="Z41" s="57">
        <f>HLOOKUP(X41+0.5,График!$A$5:$CU$131,$AF$34+1)</f>
        <v>1</v>
      </c>
      <c r="AA41" s="56">
        <f t="shared" si="35"/>
        <v>43218</v>
      </c>
      <c r="AB41" s="57" t="str">
        <f>HLOOKUP(AA41,График!$A$5:$CU$131,$AF$34+1)</f>
        <v>В</v>
      </c>
      <c r="AC41" s="57" t="str">
        <f>HLOOKUP(AA41+0.5,График!$A$5:$CU$131,$AF$34+1)</f>
        <v>В</v>
      </c>
      <c r="AD41" s="56"/>
      <c r="AE41" s="57" t="e">
        <f>HLOOKUP(AD41,График!$A$5:$CU$131,$AF$34+1)</f>
        <v>#N/A</v>
      </c>
      <c r="AF41" s="57" t="e">
        <f>HLOOKUP(AD41+0.5,График!$A$5:$CU$131,$AF$34+1)</f>
        <v>#N/A</v>
      </c>
      <c r="AG41" s="34"/>
      <c r="AH41" s="27"/>
      <c r="AI41" s="27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</row>
    <row r="42" spans="1:49" s="46" customFormat="1" ht="26.1" customHeight="1" x14ac:dyDescent="0.25">
      <c r="A42" s="39"/>
      <c r="B42" s="53"/>
      <c r="C42" s="52" t="str">
        <f>VLOOKUP(P42,График!$A$5:$CU$121,3)</f>
        <v>Зиновина Светлана Дмитриевна</v>
      </c>
      <c r="D42" s="54"/>
      <c r="E42" s="55"/>
      <c r="F42" s="22"/>
      <c r="G42" s="22"/>
      <c r="H42" s="22"/>
      <c r="I42" s="40"/>
      <c r="J42" s="23"/>
      <c r="K42" s="24"/>
      <c r="L42" s="25"/>
      <c r="M42" s="41"/>
      <c r="N42" s="41"/>
      <c r="O42" s="42"/>
      <c r="P42" s="488">
        <f>AF34+1</f>
        <v>11</v>
      </c>
      <c r="Q42" s="39"/>
      <c r="R42" s="21"/>
      <c r="S42" s="52" t="str">
        <f>VLOOKUP(AF42,График!$A$5:$CU$121,3)</f>
        <v>Зулпукарова Айсулу Аппазовна</v>
      </c>
      <c r="T42" s="54"/>
      <c r="U42" s="55"/>
      <c r="V42" s="22"/>
      <c r="W42" s="22"/>
      <c r="X42" s="22"/>
      <c r="Y42" s="40"/>
      <c r="Z42" s="23"/>
      <c r="AA42" s="24"/>
      <c r="AB42" s="25"/>
      <c r="AC42" s="41"/>
      <c r="AD42" s="41"/>
      <c r="AE42" s="42"/>
      <c r="AF42" s="488">
        <f>P42+1</f>
        <v>12</v>
      </c>
      <c r="AG42" s="43"/>
      <c r="AH42" s="44"/>
      <c r="AI42" s="44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</row>
    <row r="43" spans="1:49" s="46" customFormat="1" ht="26.1" customHeight="1" x14ac:dyDescent="0.25">
      <c r="A43" s="486" t="str">
        <f>$A$3</f>
        <v>Вс</v>
      </c>
      <c r="B43" s="56">
        <f t="shared" ref="B43:B105" si="36">B35</f>
        <v>43191</v>
      </c>
      <c r="C43" s="57" t="str">
        <f>HLOOKUP(B43,График!$A$5:$CU$131,$P$42+1)</f>
        <v>В</v>
      </c>
      <c r="D43" s="57" t="str">
        <f>HLOOKUP(B43+0.5,График!$A$5:$CU$131,$P$42+1)</f>
        <v>В</v>
      </c>
      <c r="E43" s="56">
        <f>B49+1</f>
        <v>43198</v>
      </c>
      <c r="F43" s="57" t="str">
        <f>HLOOKUP(E43,График!$A$5:$CU$131,$P$42+1)</f>
        <v>В</v>
      </c>
      <c r="G43" s="57" t="str">
        <f>HLOOKUP(E43+0.5,График!$A$5:$CU$131,$P$42+1)</f>
        <v>В</v>
      </c>
      <c r="H43" s="56">
        <f>E49+1</f>
        <v>43205</v>
      </c>
      <c r="I43" s="57">
        <f>HLOOKUP(H43,График!$A$5:$CU$131,$P$42+1)</f>
        <v>0.64583333333333337</v>
      </c>
      <c r="J43" s="57">
        <f>HLOOKUP(H43+0.5,График!$A$5:$CU$131,$P$42+1)</f>
        <v>1.0208333333333333</v>
      </c>
      <c r="K43" s="56">
        <f>H49+1</f>
        <v>43212</v>
      </c>
      <c r="L43" s="57" t="str">
        <f>HLOOKUP(K43,График!$A$5:$CU$131,$P$42+1)</f>
        <v>В</v>
      </c>
      <c r="M43" s="57" t="str">
        <f>HLOOKUP(K43+0.5,График!$A$5:$CU$131,$P$42+1)</f>
        <v>В</v>
      </c>
      <c r="N43" s="56">
        <f>K49+1</f>
        <v>43219</v>
      </c>
      <c r="O43" s="57" t="str">
        <f>HLOOKUP(N43,График!$A$5:$CU$131,$P$42+1)</f>
        <v>В</v>
      </c>
      <c r="P43" s="57" t="str">
        <f>HLOOKUP(N43+0.5,График!$A$5:$CU$131,$P$42+1)</f>
        <v>В</v>
      </c>
      <c r="Q43" s="486" t="str">
        <f>$A$3</f>
        <v>Вс</v>
      </c>
      <c r="R43" s="56">
        <f t="shared" ref="R43:R105" si="37">R35</f>
        <v>43191</v>
      </c>
      <c r="S43" s="57">
        <f>HLOOKUP(R43,График!$A$5:$CU$131,$AF$42+1)</f>
        <v>0.28125</v>
      </c>
      <c r="T43" s="57">
        <f>HLOOKUP(R43+0.5,График!$A$5:$CU$131,$AF$42+1)</f>
        <v>0.65625</v>
      </c>
      <c r="U43" s="56">
        <f>R49+1</f>
        <v>43198</v>
      </c>
      <c r="V43" s="57">
        <f>HLOOKUP(U43,График!$A$5:$CU$131,$AF$42+1)</f>
        <v>0.29166666666666669</v>
      </c>
      <c r="W43" s="57">
        <f>HLOOKUP(U43+0.5,График!$A$5:$CU$131,$AF$42+1)</f>
        <v>0.66666666666666663</v>
      </c>
      <c r="X43" s="56">
        <f>U49+1</f>
        <v>43205</v>
      </c>
      <c r="Y43" s="57">
        <f>HLOOKUP(X43,График!$A$5:$CU$131,$AF$42+1)</f>
        <v>0.29166666666666669</v>
      </c>
      <c r="Z43" s="57">
        <f>HLOOKUP(X43+0.5,График!$A$5:$CU$131,$AF$42+1)</f>
        <v>0.66666666666666663</v>
      </c>
      <c r="AA43" s="56">
        <f>X49+1</f>
        <v>43212</v>
      </c>
      <c r="AB43" s="57">
        <f>HLOOKUP(AA43,График!$A$5:$CU$131,$AF$42+1)</f>
        <v>0.4375</v>
      </c>
      <c r="AC43" s="57">
        <f>HLOOKUP(AA43+0.5,График!$A$5:$CU$131,$AF$42+1)</f>
        <v>0.8125</v>
      </c>
      <c r="AD43" s="56">
        <f>AA49+1</f>
        <v>43219</v>
      </c>
      <c r="AE43" s="57">
        <f>HLOOKUP(AD43,График!$A$5:$CU$131,$AF$42+1)</f>
        <v>0.64583333333333337</v>
      </c>
      <c r="AF43" s="57">
        <f>HLOOKUP(AD43+0.5,График!$A$5:$CU$131,$AF$42+1)</f>
        <v>1.0208333333333333</v>
      </c>
      <c r="AG43" s="34"/>
      <c r="AH43" s="27"/>
      <c r="AI43" s="27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</row>
    <row r="44" spans="1:49" s="46" customFormat="1" ht="26.1" customHeight="1" x14ac:dyDescent="0.25">
      <c r="A44" s="486" t="str">
        <f>$A$4</f>
        <v>Пн</v>
      </c>
      <c r="B44" s="56">
        <f t="shared" si="36"/>
        <v>43192</v>
      </c>
      <c r="C44" s="57" t="str">
        <f>HLOOKUP(B44,График!$A$5:$CU$131,$P$42+1)</f>
        <v>ОТ</v>
      </c>
      <c r="D44" s="57" t="str">
        <f>HLOOKUP(B44+0.5,График!$A$5:$CU$131,$P$42+1)</f>
        <v>ОТ</v>
      </c>
      <c r="E44" s="56">
        <f t="shared" ref="E44:E49" si="38">E43+1</f>
        <v>43199</v>
      </c>
      <c r="F44" s="57">
        <f>HLOOKUP(E44,График!$A$5:$CU$131,$P$42+1)</f>
        <v>0.39583333333333331</v>
      </c>
      <c r="G44" s="57">
        <f>HLOOKUP(E44+0.5,График!$A$5:$CU$131,$P$42+1)</f>
        <v>0.77083333333333337</v>
      </c>
      <c r="H44" s="56">
        <f t="shared" ref="H44:H49" si="39">H43+1</f>
        <v>43206</v>
      </c>
      <c r="I44" s="57" t="str">
        <f>HLOOKUP(H44,График!$A$5:$CU$131,$P$42+1)</f>
        <v>В</v>
      </c>
      <c r="J44" s="57" t="str">
        <f>HLOOKUP(H44+0.5,График!$A$5:$CU$131,$P$42+1)</f>
        <v>В</v>
      </c>
      <c r="K44" s="56">
        <f t="shared" ref="K44:K49" si="40">K43+1</f>
        <v>43213</v>
      </c>
      <c r="L44" s="57">
        <f>HLOOKUP(K44,График!$A$5:$CU$131,$P$42+1)</f>
        <v>0.45833333333333331</v>
      </c>
      <c r="M44" s="57">
        <f>HLOOKUP(K44+0.5,График!$A$5:$CU$131,$P$42+1)</f>
        <v>0.83333333333333337</v>
      </c>
      <c r="N44" s="56">
        <f>N43+1</f>
        <v>43220</v>
      </c>
      <c r="O44" s="57">
        <f>HLOOKUP(N44,График!$A$5:$CU$131,$P$42+1)</f>
        <v>0.6875</v>
      </c>
      <c r="P44" s="57">
        <f>HLOOKUP(N44+0.5,График!$A$5:$CU$131,$P$42+1)</f>
        <v>1.0208333333333333</v>
      </c>
      <c r="Q44" s="486" t="str">
        <f>$A$4</f>
        <v>Пн</v>
      </c>
      <c r="R44" s="56">
        <f t="shared" si="37"/>
        <v>43192</v>
      </c>
      <c r="S44" s="57">
        <f>HLOOKUP(R44,График!$A$5:$CU$131,$AF$42+1)</f>
        <v>0.3125</v>
      </c>
      <c r="T44" s="57">
        <f>HLOOKUP(R44+0.5,График!$A$5:$CU$131,$AF$42+1)</f>
        <v>0.6875</v>
      </c>
      <c r="U44" s="56">
        <f t="shared" ref="U44:U49" si="41">U43+1</f>
        <v>43199</v>
      </c>
      <c r="V44" s="57">
        <f>HLOOKUP(U44,График!$A$5:$CU$131,$AF$42+1)</f>
        <v>0.29166666666666669</v>
      </c>
      <c r="W44" s="57">
        <f>HLOOKUP(U44+0.5,График!$A$5:$CU$131,$AF$42+1)</f>
        <v>0.66666666666666663</v>
      </c>
      <c r="X44" s="56">
        <f t="shared" ref="X44:X49" si="42">X43+1</f>
        <v>43206</v>
      </c>
      <c r="Y44" s="57">
        <f>HLOOKUP(X44,График!$A$5:$CU$131,$AF$42+1)</f>
        <v>0.39583333333333331</v>
      </c>
      <c r="Z44" s="57">
        <f>HLOOKUP(X44+0.5,График!$A$5:$CU$131,$AF$42+1)</f>
        <v>0.77083333333333337</v>
      </c>
      <c r="AA44" s="56">
        <f t="shared" ref="AA44:AA49" si="43">AA43+1</f>
        <v>43213</v>
      </c>
      <c r="AB44" s="57">
        <f>HLOOKUP(AA44,График!$A$5:$CU$131,$AF$42+1)</f>
        <v>0.64583333333333337</v>
      </c>
      <c r="AC44" s="57">
        <f>HLOOKUP(AA44+0.5,График!$A$5:$CU$131,$AF$42+1)</f>
        <v>1.0208333333333333</v>
      </c>
      <c r="AD44" s="56">
        <f>AD43+1</f>
        <v>43220</v>
      </c>
      <c r="AE44" s="57" t="str">
        <f>HLOOKUP(AD44,График!$A$5:$CU$131,$AF$42+1)</f>
        <v>В</v>
      </c>
      <c r="AF44" s="57" t="str">
        <f>HLOOKUP(AD44+0.5,График!$A$5:$CU$131,$AF$42+1)</f>
        <v>В</v>
      </c>
      <c r="AG44" s="34"/>
      <c r="AH44" s="27"/>
      <c r="AI44" s="27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</row>
    <row r="45" spans="1:49" s="46" customFormat="1" ht="26.1" customHeight="1" x14ac:dyDescent="0.25">
      <c r="A45" s="486" t="str">
        <f>$A$5</f>
        <v>Вт</v>
      </c>
      <c r="B45" s="56">
        <f t="shared" si="36"/>
        <v>43193</v>
      </c>
      <c r="C45" s="57" t="str">
        <f>HLOOKUP(B45,График!$A$5:$CU$131,$P$42+1)</f>
        <v>ОТ</v>
      </c>
      <c r="D45" s="57" t="str">
        <f>HLOOKUP(B45+0.5,График!$A$5:$CU$131,$P$42+1)</f>
        <v>ОТ</v>
      </c>
      <c r="E45" s="56">
        <f t="shared" si="38"/>
        <v>43200</v>
      </c>
      <c r="F45" s="57">
        <f>HLOOKUP(E45,График!$A$5:$CU$131,$P$42+1)</f>
        <v>0.5</v>
      </c>
      <c r="G45" s="57">
        <f>HLOOKUP(E45+0.5,График!$A$5:$CU$131,$P$42+1)</f>
        <v>0.875</v>
      </c>
      <c r="H45" s="56">
        <f t="shared" si="39"/>
        <v>43207</v>
      </c>
      <c r="I45" s="57" t="str">
        <f>HLOOKUP(H45,График!$A$5:$CU$131,$P$42+1)</f>
        <v>В</v>
      </c>
      <c r="J45" s="57" t="str">
        <f>HLOOKUP(H45+0.5,График!$A$5:$CU$131,$P$42+1)</f>
        <v>В</v>
      </c>
      <c r="K45" s="56">
        <f t="shared" si="40"/>
        <v>43214</v>
      </c>
      <c r="L45" s="57">
        <f>HLOOKUP(K45,График!$A$5:$CU$131,$P$42+1)</f>
        <v>0.52083333333333337</v>
      </c>
      <c r="M45" s="57">
        <f>HLOOKUP(K45+0.5,График!$A$5:$CU$131,$P$42+1)</f>
        <v>0.89583333333333337</v>
      </c>
      <c r="N45" s="56">
        <f>N44+1</f>
        <v>43221</v>
      </c>
      <c r="O45" s="57">
        <f>HLOOKUP(N45,График!$A$5:$CU$131,$P$42+1)</f>
        <v>0</v>
      </c>
      <c r="P45" s="57">
        <f>HLOOKUP(N45+0.5,График!$A$5:$CU$131,$P$42+1)</f>
        <v>0</v>
      </c>
      <c r="Q45" s="486" t="str">
        <f>$A$5</f>
        <v>Вт</v>
      </c>
      <c r="R45" s="56">
        <f t="shared" si="37"/>
        <v>43193</v>
      </c>
      <c r="S45" s="57">
        <f>HLOOKUP(R45,График!$A$5:$CU$131,$AF$42+1)</f>
        <v>0.3125</v>
      </c>
      <c r="T45" s="57">
        <f>HLOOKUP(R45+0.5,График!$A$5:$CU$131,$AF$42+1)</f>
        <v>0.6875</v>
      </c>
      <c r="U45" s="56">
        <f t="shared" si="41"/>
        <v>43200</v>
      </c>
      <c r="V45" s="57">
        <f>HLOOKUP(U45,График!$A$5:$CU$131,$AF$42+1)</f>
        <v>0.4375</v>
      </c>
      <c r="W45" s="57">
        <f>HLOOKUP(U45+0.5,График!$A$5:$CU$131,$AF$42+1)</f>
        <v>0.8125</v>
      </c>
      <c r="X45" s="56">
        <f t="shared" si="42"/>
        <v>43207</v>
      </c>
      <c r="Y45" s="57">
        <f>HLOOKUP(X45,График!$A$5:$CU$131,$AF$42+1)</f>
        <v>0.64583333333333337</v>
      </c>
      <c r="Z45" s="57">
        <f>HLOOKUP(X45+0.5,График!$A$5:$CU$131,$AF$42+1)</f>
        <v>1.0208333333333333</v>
      </c>
      <c r="AA45" s="56">
        <f t="shared" si="43"/>
        <v>43214</v>
      </c>
      <c r="AB45" s="57" t="str">
        <f>HLOOKUP(AA45,График!$A$5:$CU$131,$AF$42+1)</f>
        <v>В</v>
      </c>
      <c r="AC45" s="57" t="str">
        <f>HLOOKUP(AA45+0.5,График!$A$5:$CU$131,$AF$42+1)</f>
        <v>В</v>
      </c>
      <c r="AD45" s="56">
        <f>AD44+1</f>
        <v>43221</v>
      </c>
      <c r="AE45" s="57">
        <f>HLOOKUP(AD45,График!$A$5:$CU$131,$AF$42+1)</f>
        <v>0</v>
      </c>
      <c r="AF45" s="57">
        <f>HLOOKUP(AD45+0.5,График!$A$5:$CU$131,$AF$42+1)</f>
        <v>0</v>
      </c>
      <c r="AG45" s="34"/>
      <c r="AH45" s="27"/>
      <c r="AI45" s="27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</row>
    <row r="46" spans="1:49" s="46" customFormat="1" ht="26.1" customHeight="1" x14ac:dyDescent="0.25">
      <c r="A46" s="486" t="str">
        <f>$A$6</f>
        <v>Ср</v>
      </c>
      <c r="B46" s="56">
        <f t="shared" si="36"/>
        <v>43194</v>
      </c>
      <c r="C46" s="57" t="str">
        <f>HLOOKUP(B46,График!$A$5:$CU$131,$P$42+1)</f>
        <v>ОТ</v>
      </c>
      <c r="D46" s="57" t="str">
        <f>HLOOKUP(B46+0.5,График!$A$5:$CU$131,$P$42+1)</f>
        <v>ОТ</v>
      </c>
      <c r="E46" s="56">
        <f t="shared" si="38"/>
        <v>43201</v>
      </c>
      <c r="F46" s="57">
        <f>HLOOKUP(E46,График!$A$5:$CU$131,$P$42+1)</f>
        <v>0.5</v>
      </c>
      <c r="G46" s="57">
        <f>HLOOKUP(E46+0.5,График!$A$5:$CU$131,$P$42+1)</f>
        <v>0.875</v>
      </c>
      <c r="H46" s="56">
        <f t="shared" si="39"/>
        <v>43208</v>
      </c>
      <c r="I46" s="57">
        <f>HLOOKUP(H46,График!$A$5:$CU$131,$P$42+1)</f>
        <v>0.5</v>
      </c>
      <c r="J46" s="57">
        <f>HLOOKUP(H46+0.5,График!$A$5:$CU$131,$P$42+1)</f>
        <v>0.875</v>
      </c>
      <c r="K46" s="56">
        <f t="shared" si="40"/>
        <v>43215</v>
      </c>
      <c r="L46" s="57">
        <f>HLOOKUP(K46,График!$A$5:$CU$131,$P$42+1)</f>
        <v>0.33333333333333331</v>
      </c>
      <c r="M46" s="57">
        <f>HLOOKUP(K46+0.5,График!$A$5:$CU$131,$P$42+1)</f>
        <v>0.70833333333333337</v>
      </c>
      <c r="N46" s="56"/>
      <c r="O46" s="57" t="e">
        <f>HLOOKUP(N46,График!$A$5:$CU$131,$P$42+1)</f>
        <v>#N/A</v>
      </c>
      <c r="P46" s="57" t="e">
        <f>HLOOKUP(N46+0.5,График!$A$5:$CU$131,$P$42+1)</f>
        <v>#N/A</v>
      </c>
      <c r="Q46" s="486" t="str">
        <f>$A$6</f>
        <v>Ср</v>
      </c>
      <c r="R46" s="56">
        <f t="shared" si="37"/>
        <v>43194</v>
      </c>
      <c r="S46" s="57">
        <f>HLOOKUP(R46,График!$A$5:$CU$131,$AF$42+1)</f>
        <v>0.3125</v>
      </c>
      <c r="T46" s="57">
        <f>HLOOKUP(R46+0.5,График!$A$5:$CU$131,$AF$42+1)</f>
        <v>0.6875</v>
      </c>
      <c r="U46" s="56">
        <f t="shared" si="41"/>
        <v>43201</v>
      </c>
      <c r="V46" s="57">
        <f>HLOOKUP(U46,График!$A$5:$CU$131,$AF$42+1)</f>
        <v>0.64583333333333337</v>
      </c>
      <c r="W46" s="57">
        <f>HLOOKUP(U46+0.5,График!$A$5:$CU$131,$AF$42+1)</f>
        <v>1.0208333333333333</v>
      </c>
      <c r="X46" s="56">
        <f t="shared" si="42"/>
        <v>43208</v>
      </c>
      <c r="Y46" s="57" t="str">
        <f>HLOOKUP(X46,График!$A$5:$CU$131,$AF$42+1)</f>
        <v>В</v>
      </c>
      <c r="Z46" s="57" t="str">
        <f>HLOOKUP(X46+0.5,График!$A$5:$CU$131,$AF$42+1)</f>
        <v>В</v>
      </c>
      <c r="AA46" s="56">
        <f t="shared" si="43"/>
        <v>43215</v>
      </c>
      <c r="AB46" s="57" t="str">
        <f>HLOOKUP(AA46,График!$A$5:$CU$131,$AF$42+1)</f>
        <v>В</v>
      </c>
      <c r="AC46" s="57" t="str">
        <f>HLOOKUP(AA46+0.5,График!$A$5:$CU$131,$AF$42+1)</f>
        <v>В</v>
      </c>
      <c r="AD46" s="56"/>
      <c r="AE46" s="57" t="e">
        <f>HLOOKUP(AD46,График!$A$5:$CU$131,$AF$42+1)</f>
        <v>#N/A</v>
      </c>
      <c r="AF46" s="57" t="e">
        <f>HLOOKUP(AD46+0.5,График!$A$5:$CU$131,$AF$42+1)</f>
        <v>#N/A</v>
      </c>
      <c r="AG46" s="34"/>
      <c r="AH46" s="27"/>
      <c r="AI46" s="27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</row>
    <row r="47" spans="1:49" s="46" customFormat="1" ht="26.1" customHeight="1" x14ac:dyDescent="0.25">
      <c r="A47" s="486" t="str">
        <f>$A$7</f>
        <v>Чт</v>
      </c>
      <c r="B47" s="56">
        <f t="shared" si="36"/>
        <v>43195</v>
      </c>
      <c r="C47" s="57" t="str">
        <f>HLOOKUP(B47,График!$A$5:$CU$131,$P$42+1)</f>
        <v>ОТ</v>
      </c>
      <c r="D47" s="57" t="str">
        <f>HLOOKUP(B47+0.5,График!$A$5:$CU$131,$P$42+1)</f>
        <v>ОТ</v>
      </c>
      <c r="E47" s="56">
        <f t="shared" si="38"/>
        <v>43202</v>
      </c>
      <c r="F47" s="57">
        <f>HLOOKUP(E47,График!$A$5:$CU$131,$P$42+1)</f>
        <v>0.5</v>
      </c>
      <c r="G47" s="57">
        <f>HLOOKUP(E47+0.5,График!$A$5:$CU$131,$P$42+1)</f>
        <v>0.875</v>
      </c>
      <c r="H47" s="56">
        <f t="shared" si="39"/>
        <v>43209</v>
      </c>
      <c r="I47" s="57">
        <f>HLOOKUP(H47,График!$A$5:$CU$131,$P$42+1)</f>
        <v>0.66666666666666663</v>
      </c>
      <c r="J47" s="57">
        <f>HLOOKUP(H47+0.5,График!$A$5:$CU$131,$P$42+1)</f>
        <v>1.0416666666666667</v>
      </c>
      <c r="K47" s="56">
        <f t="shared" si="40"/>
        <v>43216</v>
      </c>
      <c r="L47" s="57">
        <f>HLOOKUP(K47,График!$A$5:$CU$131,$P$42+1)</f>
        <v>0.39583333333333331</v>
      </c>
      <c r="M47" s="57">
        <f>HLOOKUP(K47+0.5,График!$A$5:$CU$131,$P$42+1)</f>
        <v>0.77083333333333337</v>
      </c>
      <c r="N47" s="56"/>
      <c r="O47" s="57" t="e">
        <f>HLOOKUP(N47,График!$A$5:$CU$131,$P$42+1)</f>
        <v>#N/A</v>
      </c>
      <c r="P47" s="57" t="e">
        <f>HLOOKUP(N47+0.5,График!$A$5:$CU$131,$P$42+1)</f>
        <v>#N/A</v>
      </c>
      <c r="Q47" s="486" t="str">
        <f>$A$7</f>
        <v>Чт</v>
      </c>
      <c r="R47" s="56">
        <f t="shared" si="37"/>
        <v>43195</v>
      </c>
      <c r="S47" s="57">
        <f>HLOOKUP(R47,График!$A$5:$CU$131,$AF$42+1)</f>
        <v>0.47916666666666669</v>
      </c>
      <c r="T47" s="57">
        <f>HLOOKUP(R47+0.5,График!$A$5:$CU$131,$AF$42+1)</f>
        <v>0.85416666666666663</v>
      </c>
      <c r="U47" s="56">
        <f t="shared" si="41"/>
        <v>43202</v>
      </c>
      <c r="V47" s="57" t="str">
        <f>HLOOKUP(U47,График!$A$5:$CU$131,$AF$42+1)</f>
        <v>В</v>
      </c>
      <c r="W47" s="57" t="str">
        <f>HLOOKUP(U47+0.5,График!$A$5:$CU$131,$AF$42+1)</f>
        <v>В</v>
      </c>
      <c r="X47" s="56">
        <f t="shared" si="42"/>
        <v>43209</v>
      </c>
      <c r="Y47" s="57" t="str">
        <f>HLOOKUP(X47,График!$A$5:$CU$131,$AF$42+1)</f>
        <v>В</v>
      </c>
      <c r="Z47" s="57" t="str">
        <f>HLOOKUP(X47+0.5,График!$A$5:$CU$131,$AF$42+1)</f>
        <v>В</v>
      </c>
      <c r="AA47" s="56">
        <f t="shared" si="43"/>
        <v>43216</v>
      </c>
      <c r="AB47" s="57">
        <f>HLOOKUP(AA47,График!$A$5:$CU$131,$AF$42+1)</f>
        <v>0.375</v>
      </c>
      <c r="AC47" s="57">
        <f>HLOOKUP(AA47+0.5,График!$A$5:$CU$131,$AF$42+1)</f>
        <v>0.75</v>
      </c>
      <c r="AD47" s="56"/>
      <c r="AE47" s="57" t="e">
        <f>HLOOKUP(AD47,График!$A$5:$CU$131,$AF$42+1)</f>
        <v>#N/A</v>
      </c>
      <c r="AF47" s="57" t="e">
        <f>HLOOKUP(AD47+0.5,График!$A$5:$CU$131,$AF$42+1)</f>
        <v>#N/A</v>
      </c>
      <c r="AG47" s="34"/>
      <c r="AH47" s="27"/>
      <c r="AI47" s="27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</row>
    <row r="48" spans="1:49" s="46" customFormat="1" ht="26.1" customHeight="1" x14ac:dyDescent="0.25">
      <c r="A48" s="487" t="str">
        <f>$A$8</f>
        <v>Пт</v>
      </c>
      <c r="B48" s="56">
        <f t="shared" si="36"/>
        <v>43196</v>
      </c>
      <c r="C48" s="57" t="str">
        <f>HLOOKUP(B48,График!$A$5:$CU$131,$P$42+1)</f>
        <v>ОТ</v>
      </c>
      <c r="D48" s="57" t="str">
        <f>HLOOKUP(B48+0.5,График!$A$5:$CU$131,$P$42+1)</f>
        <v>ОТ</v>
      </c>
      <c r="E48" s="56">
        <f t="shared" si="38"/>
        <v>43203</v>
      </c>
      <c r="F48" s="57" t="str">
        <f>HLOOKUP(E48,График!$A$5:$CU$131,$P$42+1)</f>
        <v>В</v>
      </c>
      <c r="G48" s="57" t="str">
        <f>HLOOKUP(E48+0.5,График!$A$5:$CU$131,$P$42+1)</f>
        <v>В</v>
      </c>
      <c r="H48" s="56">
        <f t="shared" si="39"/>
        <v>43210</v>
      </c>
      <c r="I48" s="57">
        <f>HLOOKUP(H48,График!$A$5:$CU$131,$P$42+1)</f>
        <v>0.66666666666666663</v>
      </c>
      <c r="J48" s="57">
        <f>HLOOKUP(H48+0.5,График!$A$5:$CU$131,$P$42+1)</f>
        <v>1.0416666666666667</v>
      </c>
      <c r="K48" s="56">
        <f t="shared" si="40"/>
        <v>43217</v>
      </c>
      <c r="L48" s="57">
        <f>HLOOKUP(K48,График!$A$5:$CU$131,$P$42+1)</f>
        <v>0.5</v>
      </c>
      <c r="M48" s="57">
        <f>HLOOKUP(K48+0.5,График!$A$5:$CU$131,$P$42+1)</f>
        <v>0.875</v>
      </c>
      <c r="N48" s="56"/>
      <c r="O48" s="57" t="e">
        <f>HLOOKUP(N48,График!$A$5:$CU$131,$P$42+1)</f>
        <v>#N/A</v>
      </c>
      <c r="P48" s="57" t="e">
        <f>HLOOKUP(N48+0.5,График!$A$5:$CU$131,$P$42+1)</f>
        <v>#N/A</v>
      </c>
      <c r="Q48" s="487" t="str">
        <f>$A$8</f>
        <v>Пт</v>
      </c>
      <c r="R48" s="56">
        <f t="shared" si="37"/>
        <v>43196</v>
      </c>
      <c r="S48" s="57" t="str">
        <f>HLOOKUP(R48,График!$A$5:$CU$131,$AF$42+1)</f>
        <v>В</v>
      </c>
      <c r="T48" s="57" t="str">
        <f>HLOOKUP(R48+0.5,График!$A$5:$CU$131,$AF$42+1)</f>
        <v>В</v>
      </c>
      <c r="U48" s="56">
        <f t="shared" si="41"/>
        <v>43203</v>
      </c>
      <c r="V48" s="57" t="str">
        <f>HLOOKUP(U48,График!$A$5:$CU$131,$AF$42+1)</f>
        <v>В</v>
      </c>
      <c r="W48" s="57" t="str">
        <f>HLOOKUP(U48+0.5,График!$A$5:$CU$131,$AF$42+1)</f>
        <v>В</v>
      </c>
      <c r="X48" s="56">
        <f t="shared" si="42"/>
        <v>43210</v>
      </c>
      <c r="Y48" s="57">
        <f>HLOOKUP(X48,График!$A$5:$CU$131,$AF$42+1)</f>
        <v>0.28125</v>
      </c>
      <c r="Z48" s="57">
        <f>HLOOKUP(X48+0.5,График!$A$5:$CU$131,$AF$42+1)</f>
        <v>0.65625</v>
      </c>
      <c r="AA48" s="56">
        <f t="shared" si="43"/>
        <v>43217</v>
      </c>
      <c r="AB48" s="57">
        <f>HLOOKUP(AA48,График!$A$5:$CU$131,$AF$42+1)</f>
        <v>0.375</v>
      </c>
      <c r="AC48" s="57">
        <f>HLOOKUP(AA48+0.5,График!$A$5:$CU$131,$AF$42+1)</f>
        <v>0.75</v>
      </c>
      <c r="AD48" s="56"/>
      <c r="AE48" s="57" t="e">
        <f>HLOOKUP(AD48,График!$A$5:$CU$131,$AF$42+1)</f>
        <v>#N/A</v>
      </c>
      <c r="AF48" s="57" t="e">
        <f>HLOOKUP(AD48+0.5,График!$A$5:$CU$131,$AF$42+1)</f>
        <v>#N/A</v>
      </c>
      <c r="AG48" s="34"/>
      <c r="AH48" s="27"/>
      <c r="AI48" s="27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</row>
    <row r="49" spans="1:49" s="46" customFormat="1" ht="26.1" customHeight="1" thickBot="1" x14ac:dyDescent="0.3">
      <c r="A49" s="487" t="str">
        <f>$A$9</f>
        <v>Сб</v>
      </c>
      <c r="B49" s="56">
        <f t="shared" si="36"/>
        <v>43197</v>
      </c>
      <c r="C49" s="57" t="str">
        <f>HLOOKUP(B49,График!$A$5:$CU$131,$P$42+1)</f>
        <v>В</v>
      </c>
      <c r="D49" s="57" t="str">
        <f>HLOOKUP(B49+0.5,График!$A$5:$CU$131,$P$42+1)</f>
        <v>В</v>
      </c>
      <c r="E49" s="56">
        <f t="shared" si="38"/>
        <v>43204</v>
      </c>
      <c r="F49" s="57">
        <f>HLOOKUP(E49,График!$A$5:$CU$131,$P$42+1)</f>
        <v>0.64583333333333337</v>
      </c>
      <c r="G49" s="57">
        <f>HLOOKUP(E49+0.5,График!$A$5:$CU$131,$P$42+1)</f>
        <v>1.0208333333333333</v>
      </c>
      <c r="H49" s="56">
        <f t="shared" si="39"/>
        <v>43211</v>
      </c>
      <c r="I49" s="57" t="str">
        <f>HLOOKUP(H49,График!$A$5:$CU$131,$P$42+1)</f>
        <v>В</v>
      </c>
      <c r="J49" s="57" t="str">
        <f>HLOOKUP(H49+0.5,График!$A$5:$CU$131,$P$42+1)</f>
        <v>В</v>
      </c>
      <c r="K49" s="56">
        <f t="shared" si="40"/>
        <v>43218</v>
      </c>
      <c r="L49" s="57" t="str">
        <f>HLOOKUP(K49,График!$A$5:$CU$131,$P$42+1)</f>
        <v>В</v>
      </c>
      <c r="M49" s="57" t="str">
        <f>HLOOKUP(K49+0.5,График!$A$5:$CU$131,$P$42+1)</f>
        <v>В</v>
      </c>
      <c r="N49" s="56"/>
      <c r="O49" s="57" t="e">
        <f>HLOOKUP(N49,График!$A$5:$CU$131,$P$42+1)</f>
        <v>#N/A</v>
      </c>
      <c r="P49" s="57" t="e">
        <f>HLOOKUP(N49+0.5,График!$A$5:$CU$131,$P$42+1)</f>
        <v>#N/A</v>
      </c>
      <c r="Q49" s="487" t="str">
        <f>$A$9</f>
        <v>Сб</v>
      </c>
      <c r="R49" s="56">
        <f t="shared" si="37"/>
        <v>43197</v>
      </c>
      <c r="S49" s="57" t="str">
        <f>HLOOKUP(R49,График!$A$5:$CU$131,$AF$42+1)</f>
        <v>В</v>
      </c>
      <c r="T49" s="57" t="str">
        <f>HLOOKUP(R49+0.5,График!$A$5:$CU$131,$AF$42+1)</f>
        <v>В</v>
      </c>
      <c r="U49" s="56">
        <f t="shared" si="41"/>
        <v>43204</v>
      </c>
      <c r="V49" s="57">
        <f>HLOOKUP(U49,График!$A$5:$CU$131,$AF$42+1)</f>
        <v>0.29166666666666669</v>
      </c>
      <c r="W49" s="57">
        <f>HLOOKUP(U49+0.5,График!$A$5:$CU$131,$AF$42+1)</f>
        <v>0.66666666666666663</v>
      </c>
      <c r="X49" s="56">
        <f t="shared" si="42"/>
        <v>43211</v>
      </c>
      <c r="Y49" s="57">
        <f>HLOOKUP(X49,График!$A$5:$CU$131,$AF$42+1)</f>
        <v>0.33333333333333331</v>
      </c>
      <c r="Z49" s="57">
        <f>HLOOKUP(X49+0.5,График!$A$5:$CU$131,$AF$42+1)</f>
        <v>0.70833333333333337</v>
      </c>
      <c r="AA49" s="56">
        <f t="shared" si="43"/>
        <v>43218</v>
      </c>
      <c r="AB49" s="57">
        <f>HLOOKUP(AA49,График!$A$5:$CU$131,$AF$42+1)</f>
        <v>0.5</v>
      </c>
      <c r="AC49" s="57">
        <f>HLOOKUP(AA49+0.5,График!$A$5:$CU$131,$AF$42+1)</f>
        <v>0.875</v>
      </c>
      <c r="AD49" s="56"/>
      <c r="AE49" s="57" t="e">
        <f>HLOOKUP(AD49,График!$A$5:$CU$131,$AF$42+1)</f>
        <v>#N/A</v>
      </c>
      <c r="AF49" s="57" t="e">
        <f>HLOOKUP(AD49+0.5,График!$A$5:$CU$131,$AF$42+1)</f>
        <v>#N/A</v>
      </c>
      <c r="AG49" s="34"/>
      <c r="AH49" s="27"/>
      <c r="AI49" s="27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</row>
    <row r="50" spans="1:49" s="46" customFormat="1" ht="26.1" customHeight="1" x14ac:dyDescent="0.25">
      <c r="A50" s="39"/>
      <c r="B50" s="53"/>
      <c r="C50" s="52" t="str">
        <f>VLOOKUP(P50,График!$A$5:$CU$121,3)</f>
        <v>Казанцева Наталья Евгеньевна</v>
      </c>
      <c r="D50" s="54"/>
      <c r="E50" s="55"/>
      <c r="F50" s="22"/>
      <c r="G50" s="22"/>
      <c r="H50" s="22"/>
      <c r="I50" s="40"/>
      <c r="J50" s="23"/>
      <c r="K50" s="24"/>
      <c r="L50" s="25"/>
      <c r="M50" s="41"/>
      <c r="N50" s="41"/>
      <c r="O50" s="42"/>
      <c r="P50" s="488">
        <f>AF42+1</f>
        <v>13</v>
      </c>
      <c r="Q50" s="39"/>
      <c r="R50" s="21"/>
      <c r="S50" s="52" t="str">
        <f>VLOOKUP(AF50,График!$A$5:$CU$121,3)</f>
        <v>Калинина Зарина Владимировна</v>
      </c>
      <c r="T50" s="54"/>
      <c r="U50" s="55"/>
      <c r="V50" s="22"/>
      <c r="W50" s="22"/>
      <c r="X50" s="22"/>
      <c r="Y50" s="40"/>
      <c r="Z50" s="23"/>
      <c r="AA50" s="24"/>
      <c r="AB50" s="25"/>
      <c r="AC50" s="41"/>
      <c r="AD50" s="41"/>
      <c r="AE50" s="42"/>
      <c r="AF50" s="488">
        <f>P50+1</f>
        <v>14</v>
      </c>
      <c r="AG50" s="43"/>
      <c r="AH50" s="44"/>
      <c r="AI50" s="44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</row>
    <row r="51" spans="1:49" s="46" customFormat="1" ht="26.1" customHeight="1" x14ac:dyDescent="0.25">
      <c r="A51" s="486" t="str">
        <f>$A$3</f>
        <v>Вс</v>
      </c>
      <c r="B51" s="56">
        <f t="shared" si="36"/>
        <v>43191</v>
      </c>
      <c r="C51" s="57" t="str">
        <f>HLOOKUP(B51,График!$A$5:$CU$131,$P$50+1)</f>
        <v>В</v>
      </c>
      <c r="D51" s="57" t="str">
        <f>HLOOKUP(B51+0.5,График!$A$5:$CU$131,$P$50+1)</f>
        <v>В</v>
      </c>
      <c r="E51" s="56">
        <f>B57+1</f>
        <v>43198</v>
      </c>
      <c r="F51" s="57" t="str">
        <f>HLOOKUP(E51,График!$A$5:$CU$131,$P$50+1)</f>
        <v>В</v>
      </c>
      <c r="G51" s="57" t="str">
        <f>HLOOKUP(E51+0.5,График!$A$5:$CU$131,$P$50+1)</f>
        <v>В</v>
      </c>
      <c r="H51" s="56">
        <f>E57+1</f>
        <v>43205</v>
      </c>
      <c r="I51" s="57" t="str">
        <f>HLOOKUP(H51,График!$A$5:$CU$131,$P$50+1)</f>
        <v>В</v>
      </c>
      <c r="J51" s="57" t="str">
        <f>HLOOKUP(H51+0.5,График!$A$5:$CU$131,$P$50+1)</f>
        <v>В</v>
      </c>
      <c r="K51" s="56">
        <f>H57+1</f>
        <v>43212</v>
      </c>
      <c r="L51" s="57" t="str">
        <f>HLOOKUP(K51,График!$A$5:$CU$131,$P$50+1)</f>
        <v>В</v>
      </c>
      <c r="M51" s="57" t="str">
        <f>HLOOKUP(K51+0.5,График!$A$5:$CU$131,$P$50+1)</f>
        <v>В</v>
      </c>
      <c r="N51" s="56">
        <f>K57+1</f>
        <v>43219</v>
      </c>
      <c r="O51" s="57" t="str">
        <f>HLOOKUP(N51,График!$A$5:$CU$131,$P$50+1)</f>
        <v>В</v>
      </c>
      <c r="P51" s="57" t="str">
        <f>HLOOKUP(N51+0.5,График!$A$5:$CU$131,$P$50+1)</f>
        <v>В</v>
      </c>
      <c r="Q51" s="486" t="str">
        <f>$A$3</f>
        <v>Вс</v>
      </c>
      <c r="R51" s="56">
        <f t="shared" si="37"/>
        <v>43191</v>
      </c>
      <c r="S51" s="57">
        <f>HLOOKUP(R51,График!$A$5:$CU$131,$AF$50+1)</f>
        <v>0.39583333333333331</v>
      </c>
      <c r="T51" s="57">
        <f>HLOOKUP(R51+0.5,График!$A$5:$CU$131,$AF$50+1)</f>
        <v>0.77083333333333337</v>
      </c>
      <c r="U51" s="56">
        <f>R57+1</f>
        <v>43198</v>
      </c>
      <c r="V51" s="57">
        <f>HLOOKUP(U51,График!$A$5:$CU$131,$AF$50+1)</f>
        <v>0.64583333333333337</v>
      </c>
      <c r="W51" s="57">
        <f>HLOOKUP(U51+0.5,График!$A$5:$CU$131,$AF$50+1)</f>
        <v>1.0208333333333333</v>
      </c>
      <c r="X51" s="56">
        <f>U57+1</f>
        <v>43205</v>
      </c>
      <c r="Y51" s="57">
        <f>HLOOKUP(X51,График!$A$5:$CU$131,$AF$50+1)</f>
        <v>0.64583333333333337</v>
      </c>
      <c r="Z51" s="57">
        <f>HLOOKUP(X51+0.5,График!$A$5:$CU$131,$AF$50+1)</f>
        <v>1.0208333333333333</v>
      </c>
      <c r="AA51" s="56">
        <f>X57+1</f>
        <v>43212</v>
      </c>
      <c r="AB51" s="57" t="str">
        <f>HLOOKUP(AA51,График!$A$5:$CU$131,$AF$50+1)</f>
        <v>В</v>
      </c>
      <c r="AC51" s="57" t="str">
        <f>HLOOKUP(AA51+0.5,График!$A$5:$CU$131,$AF$50+1)</f>
        <v>В</v>
      </c>
      <c r="AD51" s="56">
        <f>AA57+1</f>
        <v>43219</v>
      </c>
      <c r="AE51" s="57">
        <f>HLOOKUP(AD51,График!$A$5:$CU$131,$AF$50+1)</f>
        <v>0.5</v>
      </c>
      <c r="AF51" s="57">
        <f>HLOOKUP(AD51+0.5,График!$A$5:$CU$131,$AF$50+1)</f>
        <v>0.875</v>
      </c>
      <c r="AG51" s="34"/>
      <c r="AH51" s="27"/>
      <c r="AI51" s="27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</row>
    <row r="52" spans="1:49" s="46" customFormat="1" ht="26.1" customHeight="1" x14ac:dyDescent="0.25">
      <c r="A52" s="486" t="str">
        <f>$A$4</f>
        <v>Пн</v>
      </c>
      <c r="B52" s="56">
        <f t="shared" si="36"/>
        <v>43192</v>
      </c>
      <c r="C52" s="57">
        <f>HLOOKUP(B52,График!$A$5:$CU$131,$P$50+1)</f>
        <v>0.33333333333333331</v>
      </c>
      <c r="D52" s="57">
        <f>HLOOKUP(B52+0.5,График!$A$5:$CU$131,$P$50+1)</f>
        <v>0.70833333333333337</v>
      </c>
      <c r="E52" s="56">
        <f t="shared" ref="E52:E57" si="44">E51+1</f>
        <v>43199</v>
      </c>
      <c r="F52" s="57">
        <f>HLOOKUP(E52,График!$A$5:$CU$131,$P$50+1)</f>
        <v>0.33333333333333331</v>
      </c>
      <c r="G52" s="57">
        <f>HLOOKUP(E52+0.5,График!$A$5:$CU$131,$P$50+1)</f>
        <v>0.70833333333333337</v>
      </c>
      <c r="H52" s="56">
        <f t="shared" ref="H52:H57" si="45">H51+1</f>
        <v>43206</v>
      </c>
      <c r="I52" s="57">
        <f>HLOOKUP(H52,График!$A$5:$CU$131,$P$50+1)</f>
        <v>0.33333333333333331</v>
      </c>
      <c r="J52" s="57">
        <f>HLOOKUP(H52+0.5,График!$A$5:$CU$131,$P$50+1)</f>
        <v>0.70833333333333337</v>
      </c>
      <c r="K52" s="56">
        <f t="shared" ref="K52:K57" si="46">K51+1</f>
        <v>43213</v>
      </c>
      <c r="L52" s="57">
        <f>HLOOKUP(K52,График!$A$5:$CU$131,$P$50+1)</f>
        <v>0.33333333333333331</v>
      </c>
      <c r="M52" s="57">
        <f>HLOOKUP(K52+0.5,График!$A$5:$CU$131,$P$50+1)</f>
        <v>0.70833333333333337</v>
      </c>
      <c r="N52" s="56">
        <f>N51+1</f>
        <v>43220</v>
      </c>
      <c r="O52" s="57">
        <f>HLOOKUP(N52,График!$A$5:$CU$131,$P$50+1)</f>
        <v>0.375</v>
      </c>
      <c r="P52" s="57">
        <f>HLOOKUP(N52+0.5,График!$A$5:$CU$131,$P$50+1)</f>
        <v>0.70833333333333337</v>
      </c>
      <c r="Q52" s="486" t="str">
        <f>$A$4</f>
        <v>Пн</v>
      </c>
      <c r="R52" s="56">
        <f t="shared" si="37"/>
        <v>43192</v>
      </c>
      <c r="S52" s="57">
        <f>HLOOKUP(R52,График!$A$5:$CU$131,$AF$50+1)</f>
        <v>0.64583333333333337</v>
      </c>
      <c r="T52" s="57">
        <f>HLOOKUP(R52+0.5,График!$A$5:$CU$131,$AF$50+1)</f>
        <v>1.0208333333333333</v>
      </c>
      <c r="U52" s="56">
        <f t="shared" ref="U52:U57" si="47">U51+1</f>
        <v>43199</v>
      </c>
      <c r="V52" s="57" t="str">
        <f>HLOOKUP(U52,График!$A$5:$CU$131,$AF$50+1)</f>
        <v>В</v>
      </c>
      <c r="W52" s="57" t="str">
        <f>HLOOKUP(U52+0.5,График!$A$5:$CU$131,$AF$50+1)</f>
        <v>В</v>
      </c>
      <c r="X52" s="56">
        <f t="shared" ref="X52:X57" si="48">X51+1</f>
        <v>43206</v>
      </c>
      <c r="Y52" s="57" t="str">
        <f>HLOOKUP(X52,График!$A$5:$CU$131,$AF$50+1)</f>
        <v>В</v>
      </c>
      <c r="Z52" s="57" t="str">
        <f>HLOOKUP(X52+0.5,График!$A$5:$CU$131,$AF$50+1)</f>
        <v>В</v>
      </c>
      <c r="AA52" s="56">
        <f t="shared" ref="AA52:AA57" si="49">AA51+1</f>
        <v>43213</v>
      </c>
      <c r="AB52" s="57">
        <f>HLOOKUP(AA52,График!$A$5:$CU$131,$AF$50+1)</f>
        <v>0.28125</v>
      </c>
      <c r="AC52" s="57">
        <f>HLOOKUP(AA52+0.5,График!$A$5:$CU$131,$AF$50+1)</f>
        <v>0.65625</v>
      </c>
      <c r="AD52" s="56">
        <f>AD51+1</f>
        <v>43220</v>
      </c>
      <c r="AE52" s="57">
        <f>HLOOKUP(AD52,График!$A$5:$CU$131,$AF$50+1)</f>
        <v>0.6875</v>
      </c>
      <c r="AF52" s="57">
        <f>HLOOKUP(AD52+0.5,График!$A$5:$CU$131,$AF$50+1)</f>
        <v>1.0208333333333333</v>
      </c>
      <c r="AG52" s="34"/>
      <c r="AH52" s="27"/>
      <c r="AI52" s="27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</row>
    <row r="53" spans="1:49" s="46" customFormat="1" ht="26.1" customHeight="1" x14ac:dyDescent="0.25">
      <c r="A53" s="486" t="str">
        <f>$A$5</f>
        <v>Вт</v>
      </c>
      <c r="B53" s="56">
        <f t="shared" si="36"/>
        <v>43193</v>
      </c>
      <c r="C53" s="57">
        <f>HLOOKUP(B53,График!$A$5:$CU$131,$P$50+1)</f>
        <v>0.33333333333333331</v>
      </c>
      <c r="D53" s="57">
        <f>HLOOKUP(B53+0.5,График!$A$5:$CU$131,$P$50+1)</f>
        <v>0.70833333333333337</v>
      </c>
      <c r="E53" s="56">
        <f t="shared" si="44"/>
        <v>43200</v>
      </c>
      <c r="F53" s="57">
        <f>HLOOKUP(E53,График!$A$5:$CU$131,$P$50+1)</f>
        <v>0.33333333333333331</v>
      </c>
      <c r="G53" s="57">
        <f>HLOOKUP(E53+0.5,График!$A$5:$CU$131,$P$50+1)</f>
        <v>0.70833333333333337</v>
      </c>
      <c r="H53" s="56">
        <f t="shared" si="45"/>
        <v>43207</v>
      </c>
      <c r="I53" s="57">
        <f>HLOOKUP(H53,График!$A$5:$CU$131,$P$50+1)</f>
        <v>0.33333333333333331</v>
      </c>
      <c r="J53" s="57">
        <f>HLOOKUP(H53+0.5,График!$A$5:$CU$131,$P$50+1)</f>
        <v>0.70833333333333337</v>
      </c>
      <c r="K53" s="56">
        <f t="shared" si="46"/>
        <v>43214</v>
      </c>
      <c r="L53" s="57">
        <f>HLOOKUP(K53,График!$A$5:$CU$131,$P$50+1)</f>
        <v>0.33333333333333331</v>
      </c>
      <c r="M53" s="57">
        <f>HLOOKUP(K53+0.5,График!$A$5:$CU$131,$P$50+1)</f>
        <v>0.70833333333333337</v>
      </c>
      <c r="N53" s="56">
        <f>N52+1</f>
        <v>43221</v>
      </c>
      <c r="O53" s="57" t="str">
        <f>HLOOKUP(N53,График!$A$5:$CU$131,$P$50+1)</f>
        <v>СЦ</v>
      </c>
      <c r="P53" s="57" t="str">
        <f>HLOOKUP(N53+0.5,График!$A$5:$CU$131,$P$50+1)</f>
        <v>СЦ</v>
      </c>
      <c r="Q53" s="486" t="str">
        <f>$A$5</f>
        <v>Вт</v>
      </c>
      <c r="R53" s="56">
        <f t="shared" si="37"/>
        <v>43193</v>
      </c>
      <c r="S53" s="57" t="str">
        <f>HLOOKUP(R53,График!$A$5:$CU$131,$AF$50+1)</f>
        <v>В</v>
      </c>
      <c r="T53" s="57" t="str">
        <f>HLOOKUP(R53+0.5,График!$A$5:$CU$131,$AF$50+1)</f>
        <v>В</v>
      </c>
      <c r="U53" s="56">
        <f t="shared" si="47"/>
        <v>43200</v>
      </c>
      <c r="V53" s="57" t="str">
        <f>HLOOKUP(U53,График!$A$5:$CU$131,$AF$50+1)</f>
        <v>В</v>
      </c>
      <c r="W53" s="57" t="str">
        <f>HLOOKUP(U53+0.5,График!$A$5:$CU$131,$AF$50+1)</f>
        <v>В</v>
      </c>
      <c r="X53" s="56">
        <f t="shared" si="48"/>
        <v>43207</v>
      </c>
      <c r="Y53" s="57" t="str">
        <f>HLOOKUP(X53,График!$A$5:$CU$131,$AF$50+1)</f>
        <v>В</v>
      </c>
      <c r="Z53" s="57" t="str">
        <f>HLOOKUP(X53+0.5,График!$A$5:$CU$131,$AF$50+1)</f>
        <v>В</v>
      </c>
      <c r="AA53" s="56">
        <f t="shared" si="49"/>
        <v>43214</v>
      </c>
      <c r="AB53" s="57">
        <f>HLOOKUP(AA53,График!$A$5:$CU$131,$AF$50+1)</f>
        <v>0.28125</v>
      </c>
      <c r="AC53" s="57">
        <f>HLOOKUP(AA53+0.5,График!$A$5:$CU$131,$AF$50+1)</f>
        <v>0.65625</v>
      </c>
      <c r="AD53" s="56">
        <f>AD52+1</f>
        <v>43221</v>
      </c>
      <c r="AE53" s="57">
        <f>HLOOKUP(AD53,График!$A$5:$CU$131,$AF$50+1)</f>
        <v>0</v>
      </c>
      <c r="AF53" s="57">
        <f>HLOOKUP(AD53+0.5,График!$A$5:$CU$131,$AF$50+1)</f>
        <v>0</v>
      </c>
      <c r="AG53" s="34"/>
      <c r="AH53" s="27"/>
      <c r="AI53" s="27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</row>
    <row r="54" spans="1:49" s="46" customFormat="1" ht="26.1" customHeight="1" x14ac:dyDescent="0.25">
      <c r="A54" s="486" t="str">
        <f>$A$6</f>
        <v>Ср</v>
      </c>
      <c r="B54" s="56">
        <f t="shared" si="36"/>
        <v>43194</v>
      </c>
      <c r="C54" s="57">
        <f>HLOOKUP(B54,График!$A$5:$CU$131,$P$50+1)</f>
        <v>0.33333333333333331</v>
      </c>
      <c r="D54" s="57">
        <f>HLOOKUP(B54+0.5,График!$A$5:$CU$131,$P$50+1)</f>
        <v>0.70833333333333337</v>
      </c>
      <c r="E54" s="56">
        <f t="shared" si="44"/>
        <v>43201</v>
      </c>
      <c r="F54" s="57">
        <f>HLOOKUP(E54,График!$A$5:$CU$131,$P$50+1)</f>
        <v>0.33333333333333331</v>
      </c>
      <c r="G54" s="57">
        <f>HLOOKUP(E54+0.5,График!$A$5:$CU$131,$P$50+1)</f>
        <v>0.70833333333333337</v>
      </c>
      <c r="H54" s="56">
        <f t="shared" si="45"/>
        <v>43208</v>
      </c>
      <c r="I54" s="57">
        <f>HLOOKUP(H54,График!$A$5:$CU$131,$P$50+1)</f>
        <v>0.33333333333333331</v>
      </c>
      <c r="J54" s="57">
        <f>HLOOKUP(H54+0.5,График!$A$5:$CU$131,$P$50+1)</f>
        <v>0.70833333333333337</v>
      </c>
      <c r="K54" s="56">
        <f t="shared" si="46"/>
        <v>43215</v>
      </c>
      <c r="L54" s="57">
        <f>HLOOKUP(K54,График!$A$5:$CU$131,$P$50+1)</f>
        <v>0.33333333333333331</v>
      </c>
      <c r="M54" s="57">
        <f>HLOOKUP(K54+0.5,График!$A$5:$CU$131,$P$50+1)</f>
        <v>0.70833333333333337</v>
      </c>
      <c r="N54" s="56"/>
      <c r="O54" s="57" t="e">
        <f>HLOOKUP(N54,График!$A$5:$CU$131,$P$50+1)</f>
        <v>#N/A</v>
      </c>
      <c r="P54" s="57" t="e">
        <f>HLOOKUP(N54+0.5,График!$A$5:$CU$131,$P$50+1)</f>
        <v>#N/A</v>
      </c>
      <c r="Q54" s="486" t="str">
        <f>$A$6</f>
        <v>Ср</v>
      </c>
      <c r="R54" s="56">
        <f t="shared" si="37"/>
        <v>43194</v>
      </c>
      <c r="S54" s="57" t="str">
        <f>HLOOKUP(R54,График!$A$5:$CU$131,$AF$50+1)</f>
        <v>В</v>
      </c>
      <c r="T54" s="57" t="str">
        <f>HLOOKUP(R54+0.5,График!$A$5:$CU$131,$AF$50+1)</f>
        <v>В</v>
      </c>
      <c r="U54" s="56">
        <f t="shared" si="47"/>
        <v>43201</v>
      </c>
      <c r="V54" s="57">
        <f>HLOOKUP(U54,График!$A$5:$CU$131,$AF$50+1)</f>
        <v>0.3125</v>
      </c>
      <c r="W54" s="57">
        <f>HLOOKUP(U54+0.5,График!$A$5:$CU$131,$AF$50+1)</f>
        <v>0.6875</v>
      </c>
      <c r="X54" s="56">
        <f t="shared" si="48"/>
        <v>43208</v>
      </c>
      <c r="Y54" s="57">
        <f>HLOOKUP(X54,График!$A$5:$CU$131,$AF$50+1)</f>
        <v>0.28125</v>
      </c>
      <c r="Z54" s="57">
        <f>HLOOKUP(X54+0.5,График!$A$5:$CU$131,$AF$50+1)</f>
        <v>0.65625</v>
      </c>
      <c r="AA54" s="56">
        <f t="shared" si="49"/>
        <v>43215</v>
      </c>
      <c r="AB54" s="57">
        <f>HLOOKUP(AA54,График!$A$5:$CU$131,$AF$50+1)</f>
        <v>0.28125</v>
      </c>
      <c r="AC54" s="57">
        <f>HLOOKUP(AA54+0.5,График!$A$5:$CU$131,$AF$50+1)</f>
        <v>0.65625</v>
      </c>
      <c r="AD54" s="56"/>
      <c r="AE54" s="57" t="e">
        <f>HLOOKUP(AD54,График!$A$5:$CU$131,$AF$50+1)</f>
        <v>#N/A</v>
      </c>
      <c r="AF54" s="57" t="e">
        <f>HLOOKUP(AD54+0.5,График!$A$5:$CU$131,$AF$50+1)</f>
        <v>#N/A</v>
      </c>
      <c r="AG54" s="34"/>
      <c r="AH54" s="27"/>
      <c r="AI54" s="27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</row>
    <row r="55" spans="1:49" s="46" customFormat="1" ht="26.1" customHeight="1" x14ac:dyDescent="0.25">
      <c r="A55" s="486" t="str">
        <f>$A$7</f>
        <v>Чт</v>
      </c>
      <c r="B55" s="56">
        <f t="shared" si="36"/>
        <v>43195</v>
      </c>
      <c r="C55" s="57">
        <f>HLOOKUP(B55,График!$A$5:$CU$131,$P$50+1)</f>
        <v>0.33333333333333331</v>
      </c>
      <c r="D55" s="57">
        <f>HLOOKUP(B55+0.5,График!$A$5:$CU$131,$P$50+1)</f>
        <v>0.70833333333333337</v>
      </c>
      <c r="E55" s="56">
        <f t="shared" si="44"/>
        <v>43202</v>
      </c>
      <c r="F55" s="57">
        <f>HLOOKUP(E55,График!$A$5:$CU$131,$P$50+1)</f>
        <v>0.33333333333333331</v>
      </c>
      <c r="G55" s="57">
        <f>HLOOKUP(E55+0.5,График!$A$5:$CU$131,$P$50+1)</f>
        <v>0.70833333333333337</v>
      </c>
      <c r="H55" s="56">
        <f t="shared" si="45"/>
        <v>43209</v>
      </c>
      <c r="I55" s="57">
        <f>HLOOKUP(H55,График!$A$5:$CU$131,$P$50+1)</f>
        <v>0.33333333333333331</v>
      </c>
      <c r="J55" s="57">
        <f>HLOOKUP(H55+0.5,График!$A$5:$CU$131,$P$50+1)</f>
        <v>0.70833333333333337</v>
      </c>
      <c r="K55" s="56">
        <f t="shared" si="46"/>
        <v>43216</v>
      </c>
      <c r="L55" s="57">
        <f>HLOOKUP(K55,График!$A$5:$CU$131,$P$50+1)</f>
        <v>0.33333333333333331</v>
      </c>
      <c r="M55" s="57">
        <f>HLOOKUP(K55+0.5,График!$A$5:$CU$131,$P$50+1)</f>
        <v>0.70833333333333337</v>
      </c>
      <c r="N55" s="56"/>
      <c r="O55" s="57" t="e">
        <f>HLOOKUP(N55,График!$A$5:$CU$131,$P$50+1)</f>
        <v>#N/A</v>
      </c>
      <c r="P55" s="57" t="e">
        <f>HLOOKUP(N55+0.5,График!$A$5:$CU$131,$P$50+1)</f>
        <v>#N/A</v>
      </c>
      <c r="Q55" s="486" t="str">
        <f>$A$7</f>
        <v>Чт</v>
      </c>
      <c r="R55" s="56">
        <f t="shared" si="37"/>
        <v>43195</v>
      </c>
      <c r="S55" s="57">
        <f>HLOOKUP(R55,График!$A$5:$CU$131,$AF$50+1)</f>
        <v>0.3125</v>
      </c>
      <c r="T55" s="57">
        <f>HLOOKUP(R55+0.5,График!$A$5:$CU$131,$AF$50+1)</f>
        <v>0.6875</v>
      </c>
      <c r="U55" s="56">
        <f t="shared" si="47"/>
        <v>43202</v>
      </c>
      <c r="V55" s="57">
        <f>HLOOKUP(U55,График!$A$5:$CU$131,$AF$50+1)</f>
        <v>0.33333333333333331</v>
      </c>
      <c r="W55" s="57">
        <f>HLOOKUP(U55+0.5,График!$A$5:$CU$131,$AF$50+1)</f>
        <v>0.70833333333333337</v>
      </c>
      <c r="X55" s="56">
        <f t="shared" si="48"/>
        <v>43209</v>
      </c>
      <c r="Y55" s="57">
        <f>HLOOKUP(X55,График!$A$5:$CU$131,$AF$50+1)</f>
        <v>0.28125</v>
      </c>
      <c r="Z55" s="57">
        <f>HLOOKUP(X55+0.5,График!$A$5:$CU$131,$AF$50+1)</f>
        <v>0.65625</v>
      </c>
      <c r="AA55" s="56">
        <f t="shared" si="49"/>
        <v>43216</v>
      </c>
      <c r="AB55" s="57" t="str">
        <f>HLOOKUP(AA55,График!$A$5:$CU$131,$AF$50+1)</f>
        <v>В</v>
      </c>
      <c r="AC55" s="57" t="str">
        <f>HLOOKUP(AA55+0.5,График!$A$5:$CU$131,$AF$50+1)</f>
        <v>В</v>
      </c>
      <c r="AD55" s="56"/>
      <c r="AE55" s="57" t="e">
        <f>HLOOKUP(AD55,График!$A$5:$CU$131,$AF$50+1)</f>
        <v>#N/A</v>
      </c>
      <c r="AF55" s="57" t="e">
        <f>HLOOKUP(AD55+0.5,График!$A$5:$CU$131,$AF$50+1)</f>
        <v>#N/A</v>
      </c>
      <c r="AG55" s="34"/>
      <c r="AH55" s="27"/>
      <c r="AI55" s="27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</row>
    <row r="56" spans="1:49" s="46" customFormat="1" ht="26.1" customHeight="1" x14ac:dyDescent="0.25">
      <c r="A56" s="487" t="str">
        <f>$A$8</f>
        <v>Пт</v>
      </c>
      <c r="B56" s="56">
        <f t="shared" si="36"/>
        <v>43196</v>
      </c>
      <c r="C56" s="57">
        <f>HLOOKUP(B56,График!$A$5:$CU$131,$P$50+1)</f>
        <v>0.33333333333333331</v>
      </c>
      <c r="D56" s="57">
        <f>HLOOKUP(B56+0.5,График!$A$5:$CU$131,$P$50+1)</f>
        <v>0.70833333333333337</v>
      </c>
      <c r="E56" s="56">
        <f t="shared" si="44"/>
        <v>43203</v>
      </c>
      <c r="F56" s="57">
        <f>HLOOKUP(E56,График!$A$5:$CU$131,$P$50+1)</f>
        <v>0.33333333333333331</v>
      </c>
      <c r="G56" s="57">
        <f>HLOOKUP(E56+0.5,График!$A$5:$CU$131,$P$50+1)</f>
        <v>0.70833333333333337</v>
      </c>
      <c r="H56" s="56">
        <f t="shared" si="45"/>
        <v>43210</v>
      </c>
      <c r="I56" s="57">
        <f>HLOOKUP(H56,График!$A$5:$CU$131,$P$50+1)</f>
        <v>0.33333333333333331</v>
      </c>
      <c r="J56" s="57">
        <f>HLOOKUP(H56+0.5,График!$A$5:$CU$131,$P$50+1)</f>
        <v>0.70833333333333337</v>
      </c>
      <c r="K56" s="56">
        <f t="shared" si="46"/>
        <v>43217</v>
      </c>
      <c r="L56" s="57">
        <f>HLOOKUP(K56,График!$A$5:$CU$131,$P$50+1)</f>
        <v>0.33333333333333331</v>
      </c>
      <c r="M56" s="57">
        <f>HLOOKUP(K56+0.5,График!$A$5:$CU$131,$P$50+1)</f>
        <v>0.70833333333333337</v>
      </c>
      <c r="N56" s="56"/>
      <c r="O56" s="57" t="e">
        <f>HLOOKUP(N56,График!$A$5:$CU$131,$P$50+1)</f>
        <v>#N/A</v>
      </c>
      <c r="P56" s="57" t="e">
        <f>HLOOKUP(N56+0.5,График!$A$5:$CU$131,$P$50+1)</f>
        <v>#N/A</v>
      </c>
      <c r="Q56" s="487" t="str">
        <f>$A$8</f>
        <v>Пт</v>
      </c>
      <c r="R56" s="56">
        <f t="shared" si="37"/>
        <v>43196</v>
      </c>
      <c r="S56" s="57">
        <f>HLOOKUP(R56,График!$A$5:$CU$131,$AF$50+1)</f>
        <v>0.39583333333333331</v>
      </c>
      <c r="T56" s="57">
        <f>HLOOKUP(R56+0.5,График!$A$5:$CU$131,$AF$50+1)</f>
        <v>0.77083333333333337</v>
      </c>
      <c r="U56" s="56">
        <f t="shared" si="47"/>
        <v>43203</v>
      </c>
      <c r="V56" s="57">
        <f>HLOOKUP(U56,График!$A$5:$CU$131,$AF$50+1)</f>
        <v>0.64583333333333337</v>
      </c>
      <c r="W56" s="57">
        <f>HLOOKUP(U56+0.5,График!$A$5:$CU$131,$AF$50+1)</f>
        <v>1.0208333333333333</v>
      </c>
      <c r="X56" s="56">
        <f t="shared" si="48"/>
        <v>43210</v>
      </c>
      <c r="Y56" s="57">
        <f>HLOOKUP(X56,График!$A$5:$CU$131,$AF$50+1)</f>
        <v>0.64583333333333337</v>
      </c>
      <c r="Z56" s="57">
        <f>HLOOKUP(X56+0.5,График!$A$5:$CU$131,$AF$50+1)</f>
        <v>1.0208333333333333</v>
      </c>
      <c r="AA56" s="56">
        <f t="shared" si="49"/>
        <v>43217</v>
      </c>
      <c r="AB56" s="57">
        <f>HLOOKUP(AA56,График!$A$5:$CU$131,$AF$50+1)</f>
        <v>0.41666666666666669</v>
      </c>
      <c r="AC56" s="57">
        <f>HLOOKUP(AA56+0.5,График!$A$5:$CU$131,$AF$50+1)</f>
        <v>0.79166666666666663</v>
      </c>
      <c r="AD56" s="56"/>
      <c r="AE56" s="57" t="e">
        <f>HLOOKUP(AD56,График!$A$5:$CU$131,$AF$50+1)</f>
        <v>#N/A</v>
      </c>
      <c r="AF56" s="57" t="e">
        <f>HLOOKUP(AD56+0.5,График!$A$5:$CU$131,$AF$50+1)</f>
        <v>#N/A</v>
      </c>
      <c r="AG56" s="34"/>
      <c r="AH56" s="27"/>
      <c r="AI56" s="27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</row>
    <row r="57" spans="1:49" s="46" customFormat="1" ht="26.1" customHeight="1" thickBot="1" x14ac:dyDescent="0.3">
      <c r="A57" s="487" t="str">
        <f>$A$9</f>
        <v>Сб</v>
      </c>
      <c r="B57" s="56">
        <f t="shared" si="36"/>
        <v>43197</v>
      </c>
      <c r="C57" s="57" t="str">
        <f>HLOOKUP(B57,График!$A$5:$CU$131,$P$50+1)</f>
        <v>В</v>
      </c>
      <c r="D57" s="57" t="str">
        <f>HLOOKUP(B57+0.5,График!$A$5:$CU$131,$P$50+1)</f>
        <v>В</v>
      </c>
      <c r="E57" s="56">
        <f t="shared" si="44"/>
        <v>43204</v>
      </c>
      <c r="F57" s="57" t="str">
        <f>HLOOKUP(E57,График!$A$5:$CU$131,$P$50+1)</f>
        <v>В</v>
      </c>
      <c r="G57" s="57" t="str">
        <f>HLOOKUP(E57+0.5,График!$A$5:$CU$131,$P$50+1)</f>
        <v>В</v>
      </c>
      <c r="H57" s="56">
        <f t="shared" si="45"/>
        <v>43211</v>
      </c>
      <c r="I57" s="57" t="str">
        <f>HLOOKUP(H57,График!$A$5:$CU$131,$P$50+1)</f>
        <v>В</v>
      </c>
      <c r="J57" s="57" t="str">
        <f>HLOOKUP(H57+0.5,График!$A$5:$CU$131,$P$50+1)</f>
        <v>В</v>
      </c>
      <c r="K57" s="56">
        <f t="shared" si="46"/>
        <v>43218</v>
      </c>
      <c r="L57" s="57" t="str">
        <f>HLOOKUP(K57,График!$A$5:$CU$131,$P$50+1)</f>
        <v>В</v>
      </c>
      <c r="M57" s="57" t="str">
        <f>HLOOKUP(K57+0.5,График!$A$5:$CU$131,$P$50+1)</f>
        <v>В</v>
      </c>
      <c r="N57" s="56"/>
      <c r="O57" s="57" t="e">
        <f>HLOOKUP(N57,График!$A$5:$CU$131,$P$50+1)</f>
        <v>#N/A</v>
      </c>
      <c r="P57" s="57" t="e">
        <f>HLOOKUP(N57+0.5,График!$A$5:$CU$131,$P$50+1)</f>
        <v>#N/A</v>
      </c>
      <c r="Q57" s="487" t="str">
        <f>$A$9</f>
        <v>Сб</v>
      </c>
      <c r="R57" s="56">
        <f t="shared" si="37"/>
        <v>43197</v>
      </c>
      <c r="S57" s="57">
        <f>HLOOKUP(R57,График!$A$5:$CU$131,$AF$50+1)</f>
        <v>0.64583333333333337</v>
      </c>
      <c r="T57" s="57">
        <f>HLOOKUP(R57+0.5,График!$A$5:$CU$131,$AF$50+1)</f>
        <v>1.0208333333333333</v>
      </c>
      <c r="U57" s="56">
        <f t="shared" si="47"/>
        <v>43204</v>
      </c>
      <c r="V57" s="57">
        <f>HLOOKUP(U57,График!$A$5:$CU$131,$AF$50+1)</f>
        <v>0.64583333333333337</v>
      </c>
      <c r="W57" s="57">
        <f>HLOOKUP(U57+0.5,График!$A$5:$CU$131,$AF$50+1)</f>
        <v>1.0208333333333333</v>
      </c>
      <c r="X57" s="56">
        <f t="shared" si="48"/>
        <v>43211</v>
      </c>
      <c r="Y57" s="57" t="str">
        <f>HLOOKUP(X57,График!$A$5:$CU$131,$AF$50+1)</f>
        <v>В</v>
      </c>
      <c r="Z57" s="57" t="str">
        <f>HLOOKUP(X57+0.5,График!$A$5:$CU$131,$AF$50+1)</f>
        <v>В</v>
      </c>
      <c r="AA57" s="56">
        <f t="shared" si="49"/>
        <v>43218</v>
      </c>
      <c r="AB57" s="57">
        <f>HLOOKUP(AA57,График!$A$5:$CU$131,$AF$50+1)</f>
        <v>0.41666666666666669</v>
      </c>
      <c r="AC57" s="57">
        <f>HLOOKUP(AA57+0.5,График!$A$5:$CU$131,$AF$50+1)</f>
        <v>0.79166666666666663</v>
      </c>
      <c r="AD57" s="56"/>
      <c r="AE57" s="57" t="e">
        <f>HLOOKUP(AD57,График!$A$5:$CU$131,$AF$50+1)</f>
        <v>#N/A</v>
      </c>
      <c r="AF57" s="57" t="e">
        <f>HLOOKUP(AD57+0.5,График!$A$5:$CU$131,$AF$50+1)</f>
        <v>#N/A</v>
      </c>
      <c r="AG57" s="34"/>
      <c r="AH57" s="27"/>
      <c r="AI57" s="27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</row>
    <row r="58" spans="1:49" s="46" customFormat="1" ht="26.1" customHeight="1" x14ac:dyDescent="0.25">
      <c r="A58" s="39"/>
      <c r="B58" s="53"/>
      <c r="C58" s="52" t="str">
        <f>VLOOKUP(P58,График!$A$5:$CU$121,3)</f>
        <v>Катлиметова Светлана Викторовна</v>
      </c>
      <c r="D58" s="54"/>
      <c r="E58" s="55"/>
      <c r="F58" s="22"/>
      <c r="G58" s="22"/>
      <c r="H58" s="22"/>
      <c r="I58" s="40"/>
      <c r="J58" s="23"/>
      <c r="K58" s="24"/>
      <c r="L58" s="25"/>
      <c r="M58" s="41"/>
      <c r="N58" s="41"/>
      <c r="O58" s="42"/>
      <c r="P58" s="488">
        <f>AF50+1</f>
        <v>15</v>
      </c>
      <c r="Q58" s="39"/>
      <c r="R58" s="21"/>
      <c r="S58" s="52" t="str">
        <f>VLOOKUP(AF58,График!$A$5:$CU$121,3)</f>
        <v>Келлер Алена Александровна</v>
      </c>
      <c r="T58" s="54"/>
      <c r="U58" s="55"/>
      <c r="V58" s="22"/>
      <c r="W58" s="22"/>
      <c r="X58" s="22"/>
      <c r="Y58" s="40"/>
      <c r="Z58" s="23"/>
      <c r="AA58" s="24"/>
      <c r="AB58" s="25"/>
      <c r="AC58" s="41"/>
      <c r="AD58" s="41"/>
      <c r="AE58" s="42"/>
      <c r="AF58" s="488">
        <f>P58+1</f>
        <v>16</v>
      </c>
      <c r="AG58" s="43"/>
      <c r="AH58" s="44"/>
      <c r="AI58" s="44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</row>
    <row r="59" spans="1:49" s="46" customFormat="1" ht="26.1" customHeight="1" x14ac:dyDescent="0.25">
      <c r="A59" s="486" t="str">
        <f>$A$3</f>
        <v>Вс</v>
      </c>
      <c r="B59" s="56">
        <f t="shared" si="36"/>
        <v>43191</v>
      </c>
      <c r="C59" s="57" t="str">
        <f>HLOOKUP(B59,График!$A$5:$CU$131,$P$58+1)</f>
        <v>В</v>
      </c>
      <c r="D59" s="57" t="str">
        <f>HLOOKUP(B59+0.5,График!$A$5:$CU$131,$P$58+1)</f>
        <v>В</v>
      </c>
      <c r="E59" s="56">
        <f>B65+1</f>
        <v>43198</v>
      </c>
      <c r="F59" s="57" t="str">
        <f>HLOOKUP(E59,График!$A$5:$CU$131,$P$58+1)</f>
        <v>В</v>
      </c>
      <c r="G59" s="57" t="str">
        <f>HLOOKUP(E59+0.5,График!$A$5:$CU$131,$P$58+1)</f>
        <v>В</v>
      </c>
      <c r="H59" s="56">
        <f>E65+1</f>
        <v>43205</v>
      </c>
      <c r="I59" s="57" t="str">
        <f>HLOOKUP(H59,График!$A$5:$CU$131,$P$58+1)</f>
        <v>В</v>
      </c>
      <c r="J59" s="57" t="str">
        <f>HLOOKUP(H59+0.5,График!$A$5:$CU$131,$P$58+1)</f>
        <v>В</v>
      </c>
      <c r="K59" s="56">
        <f>H65+1</f>
        <v>43212</v>
      </c>
      <c r="L59" s="57" t="str">
        <f>HLOOKUP(K59,График!$A$5:$CU$131,$P$58+1)</f>
        <v>В</v>
      </c>
      <c r="M59" s="57" t="str">
        <f>HLOOKUP(K59+0.5,График!$A$5:$CU$131,$P$58+1)</f>
        <v>В</v>
      </c>
      <c r="N59" s="56">
        <f>K65+1</f>
        <v>43219</v>
      </c>
      <c r="O59" s="57" t="str">
        <f>HLOOKUP(N59,График!$A$5:$CU$131,$P$58+1)</f>
        <v>В</v>
      </c>
      <c r="P59" s="57" t="str">
        <f>HLOOKUP(N59+0.5,График!$A$5:$CU$131,$P$58+1)</f>
        <v>В</v>
      </c>
      <c r="Q59" s="486" t="str">
        <f>$A$3</f>
        <v>Вс</v>
      </c>
      <c r="R59" s="56">
        <f t="shared" si="37"/>
        <v>43191</v>
      </c>
      <c r="S59" s="57">
        <f>HLOOKUP(R59,График!$A$5:$CU$131,$AF$58+1)</f>
        <v>0.625</v>
      </c>
      <c r="T59" s="57">
        <f>HLOOKUP(R59+0.5,График!$A$5:$CU$131,$AF$58+1)</f>
        <v>1</v>
      </c>
      <c r="U59" s="56">
        <f>R65+1</f>
        <v>43198</v>
      </c>
      <c r="V59" s="57" t="str">
        <f>HLOOKUP(U59,График!$A$5:$CU$131,$AF$58+1)</f>
        <v>В</v>
      </c>
      <c r="W59" s="57" t="str">
        <f>HLOOKUP(U59+0.5,График!$A$5:$CU$131,$AF$58+1)</f>
        <v>В</v>
      </c>
      <c r="X59" s="56">
        <f>U65+1</f>
        <v>43205</v>
      </c>
      <c r="Y59" s="57" t="str">
        <f>HLOOKUP(X59,График!$A$5:$CU$131,$AF$58+1)</f>
        <v>В</v>
      </c>
      <c r="Z59" s="57" t="str">
        <f>HLOOKUP(X59+0.5,График!$A$5:$CU$131,$AF$58+1)</f>
        <v>В</v>
      </c>
      <c r="AA59" s="56">
        <f>X65+1</f>
        <v>43212</v>
      </c>
      <c r="AB59" s="57">
        <f>HLOOKUP(AA59,График!$A$5:$CU$131,$AF$58+1)</f>
        <v>0.41666666666666669</v>
      </c>
      <c r="AC59" s="57">
        <f>HLOOKUP(AA59+0.5,График!$A$5:$CU$131,$AF$58+1)</f>
        <v>0.79166666666666663</v>
      </c>
      <c r="AD59" s="56">
        <f>AA65+1</f>
        <v>43219</v>
      </c>
      <c r="AE59" s="57">
        <f>HLOOKUP(AD59,График!$A$5:$CU$131,$AF$58+1)</f>
        <v>0.35416666666666669</v>
      </c>
      <c r="AF59" s="57">
        <f>HLOOKUP(AD59+0.5,График!$A$5:$CU$131,$AF$58+1)</f>
        <v>0.72916666666666663</v>
      </c>
      <c r="AG59" s="34"/>
      <c r="AH59" s="27"/>
      <c r="AI59" s="27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</row>
    <row r="60" spans="1:49" s="46" customFormat="1" ht="26.1" customHeight="1" x14ac:dyDescent="0.25">
      <c r="A60" s="486" t="str">
        <f>$A$4</f>
        <v>Пн</v>
      </c>
      <c r="B60" s="56">
        <f t="shared" si="36"/>
        <v>43192</v>
      </c>
      <c r="C60" s="57">
        <f>HLOOKUP(B60,График!$A$5:$CU$131,$P$58+1)</f>
        <v>0.33333333333333331</v>
      </c>
      <c r="D60" s="57">
        <f>HLOOKUP(B60+0.5,График!$A$5:$CU$131,$P$58+1)</f>
        <v>0.70833333333333337</v>
      </c>
      <c r="E60" s="56">
        <f t="shared" ref="E60:E65" si="50">E59+1</f>
        <v>43199</v>
      </c>
      <c r="F60" s="57">
        <f>HLOOKUP(E60,График!$A$5:$CU$131,$P$58+1)</f>
        <v>0.33333333333333331</v>
      </c>
      <c r="G60" s="57">
        <f>HLOOKUP(E60+0.5,График!$A$5:$CU$131,$P$58+1)</f>
        <v>0.70833333333333337</v>
      </c>
      <c r="H60" s="56">
        <f t="shared" ref="H60:H65" si="51">H59+1</f>
        <v>43206</v>
      </c>
      <c r="I60" s="57">
        <f>HLOOKUP(H60,График!$A$5:$CU$131,$P$58+1)</f>
        <v>0.33333333333333331</v>
      </c>
      <c r="J60" s="57">
        <f>HLOOKUP(H60+0.5,График!$A$5:$CU$131,$P$58+1)</f>
        <v>0.70833333333333337</v>
      </c>
      <c r="K60" s="56">
        <f t="shared" ref="K60:K65" si="52">K59+1</f>
        <v>43213</v>
      </c>
      <c r="L60" s="57">
        <f>HLOOKUP(K60,График!$A$5:$CU$131,$P$58+1)</f>
        <v>0.33333333333333331</v>
      </c>
      <c r="M60" s="57">
        <f>HLOOKUP(K60+0.5,График!$A$5:$CU$131,$P$58+1)</f>
        <v>0.70833333333333337</v>
      </c>
      <c r="N60" s="56">
        <f>N59+1</f>
        <v>43220</v>
      </c>
      <c r="O60" s="57">
        <f>HLOOKUP(N60,График!$A$5:$CU$131,$P$58+1)</f>
        <v>0.375</v>
      </c>
      <c r="P60" s="57">
        <f>HLOOKUP(N60+0.5,График!$A$5:$CU$131,$P$58+1)</f>
        <v>0.70833333333333337</v>
      </c>
      <c r="Q60" s="486" t="str">
        <f>$A$4</f>
        <v>Пн</v>
      </c>
      <c r="R60" s="56">
        <f t="shared" si="37"/>
        <v>43192</v>
      </c>
      <c r="S60" s="57" t="str">
        <f>HLOOKUP(R60,График!$A$5:$CU$131,$AF$58+1)</f>
        <v>В</v>
      </c>
      <c r="T60" s="57" t="str">
        <f>HLOOKUP(R60+0.5,График!$A$5:$CU$131,$AF$58+1)</f>
        <v>В</v>
      </c>
      <c r="U60" s="56">
        <f t="shared" ref="U60:U65" si="53">U59+1</f>
        <v>43199</v>
      </c>
      <c r="V60" s="57" t="str">
        <f>HLOOKUP(U60,График!$A$5:$CU$131,$AF$58+1)</f>
        <v>В</v>
      </c>
      <c r="W60" s="57" t="str">
        <f>HLOOKUP(U60+0.5,График!$A$5:$CU$131,$AF$58+1)</f>
        <v>В</v>
      </c>
      <c r="X60" s="56">
        <f t="shared" ref="X60:X65" si="54">X59+1</f>
        <v>43206</v>
      </c>
      <c r="Y60" s="57">
        <f>HLOOKUP(X60,График!$A$5:$CU$131,$AF$58+1)</f>
        <v>0.28125</v>
      </c>
      <c r="Z60" s="57">
        <f>HLOOKUP(X60+0.5,График!$A$5:$CU$131,$AF$58+1)</f>
        <v>0.65625</v>
      </c>
      <c r="AA60" s="56">
        <f t="shared" ref="AA60:AA65" si="55">AA59+1</f>
        <v>43213</v>
      </c>
      <c r="AB60" s="57">
        <f>HLOOKUP(AA60,График!$A$5:$CU$131,$AF$58+1)</f>
        <v>0.625</v>
      </c>
      <c r="AC60" s="57">
        <f>HLOOKUP(AA60+0.5,График!$A$5:$CU$131,$AF$58+1)</f>
        <v>1</v>
      </c>
      <c r="AD60" s="56">
        <f>AD59+1</f>
        <v>43220</v>
      </c>
      <c r="AE60" s="57">
        <f>HLOOKUP(AD60,График!$A$5:$CU$131,$AF$58+1)</f>
        <v>0.35416666666666669</v>
      </c>
      <c r="AF60" s="57">
        <f>HLOOKUP(AD60+0.5,График!$A$5:$CU$131,$AF$58+1)</f>
        <v>0.6875</v>
      </c>
      <c r="AG60" s="34"/>
      <c r="AH60" s="27"/>
      <c r="AI60" s="27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</row>
    <row r="61" spans="1:49" s="46" customFormat="1" ht="26.1" customHeight="1" x14ac:dyDescent="0.25">
      <c r="A61" s="486" t="str">
        <f>$A$5</f>
        <v>Вт</v>
      </c>
      <c r="B61" s="56">
        <f t="shared" si="36"/>
        <v>43193</v>
      </c>
      <c r="C61" s="57">
        <f>HLOOKUP(B61,График!$A$5:$CU$131,$P$58+1)</f>
        <v>0.33333333333333331</v>
      </c>
      <c r="D61" s="57">
        <f>HLOOKUP(B61+0.5,График!$A$5:$CU$131,$P$58+1)</f>
        <v>0.70833333333333337</v>
      </c>
      <c r="E61" s="56">
        <f t="shared" si="50"/>
        <v>43200</v>
      </c>
      <c r="F61" s="57">
        <f>HLOOKUP(E61,График!$A$5:$CU$131,$P$58+1)</f>
        <v>0.33333333333333331</v>
      </c>
      <c r="G61" s="57">
        <f>HLOOKUP(E61+0.5,График!$A$5:$CU$131,$P$58+1)</f>
        <v>0.70833333333333337</v>
      </c>
      <c r="H61" s="56">
        <f t="shared" si="51"/>
        <v>43207</v>
      </c>
      <c r="I61" s="57">
        <f>HLOOKUP(H61,График!$A$5:$CU$131,$P$58+1)</f>
        <v>0.33333333333333331</v>
      </c>
      <c r="J61" s="57">
        <f>HLOOKUP(H61+0.5,График!$A$5:$CU$131,$P$58+1)</f>
        <v>0.70833333333333337</v>
      </c>
      <c r="K61" s="56">
        <f t="shared" si="52"/>
        <v>43214</v>
      </c>
      <c r="L61" s="57">
        <f>HLOOKUP(K61,График!$A$5:$CU$131,$P$58+1)</f>
        <v>0.33333333333333331</v>
      </c>
      <c r="M61" s="57">
        <f>HLOOKUP(K61+0.5,График!$A$5:$CU$131,$P$58+1)</f>
        <v>0.70833333333333337</v>
      </c>
      <c r="N61" s="56">
        <f>N60+1</f>
        <v>43221</v>
      </c>
      <c r="O61" s="57">
        <f>HLOOKUP(N61,График!$A$5:$CU$131,$P$58+1)</f>
        <v>0</v>
      </c>
      <c r="P61" s="57">
        <f>HLOOKUP(N61+0.5,График!$A$5:$CU$131,$P$58+1)</f>
        <v>0</v>
      </c>
      <c r="Q61" s="486" t="str">
        <f>$A$5</f>
        <v>Вт</v>
      </c>
      <c r="R61" s="56">
        <f t="shared" si="37"/>
        <v>43193</v>
      </c>
      <c r="S61" s="57" t="str">
        <f>HLOOKUP(R61,График!$A$5:$CU$131,$AF$58+1)</f>
        <v>В</v>
      </c>
      <c r="T61" s="57" t="str">
        <f>HLOOKUP(R61+0.5,График!$A$5:$CU$131,$AF$58+1)</f>
        <v>В</v>
      </c>
      <c r="U61" s="56">
        <f t="shared" si="53"/>
        <v>43200</v>
      </c>
      <c r="V61" s="57">
        <f>HLOOKUP(U61,График!$A$5:$CU$131,$AF$58+1)</f>
        <v>0.28125</v>
      </c>
      <c r="W61" s="57">
        <f>HLOOKUP(U61+0.5,График!$A$5:$CU$131,$AF$58+1)</f>
        <v>0.65625</v>
      </c>
      <c r="X61" s="56">
        <f t="shared" si="54"/>
        <v>43207</v>
      </c>
      <c r="Y61" s="57">
        <f>HLOOKUP(X61,График!$A$5:$CU$131,$AF$58+1)</f>
        <v>0.28125</v>
      </c>
      <c r="Z61" s="57">
        <f>HLOOKUP(X61+0.5,График!$A$5:$CU$131,$AF$58+1)</f>
        <v>0.65625</v>
      </c>
      <c r="AA61" s="56">
        <f t="shared" si="55"/>
        <v>43214</v>
      </c>
      <c r="AB61" s="57">
        <f>HLOOKUP(AA61,График!$A$5:$CU$131,$AF$58+1)</f>
        <v>0.625</v>
      </c>
      <c r="AC61" s="57">
        <f>HLOOKUP(AA61+0.5,График!$A$5:$CU$131,$AF$58+1)</f>
        <v>1</v>
      </c>
      <c r="AD61" s="56">
        <f>AD60+1</f>
        <v>43221</v>
      </c>
      <c r="AE61" s="57" t="str">
        <f>HLOOKUP(AD61,График!$A$5:$CU$131,$AF$58+1)</f>
        <v>ОРКК</v>
      </c>
      <c r="AF61" s="57" t="str">
        <f>HLOOKUP(AD61+0.5,График!$A$5:$CU$131,$AF$58+1)</f>
        <v>ОРКК</v>
      </c>
      <c r="AG61" s="34"/>
      <c r="AH61" s="27"/>
      <c r="AI61" s="27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</row>
    <row r="62" spans="1:49" s="46" customFormat="1" ht="26.1" customHeight="1" x14ac:dyDescent="0.25">
      <c r="A62" s="486" t="str">
        <f>$A$6</f>
        <v>Ср</v>
      </c>
      <c r="B62" s="56">
        <f t="shared" si="36"/>
        <v>43194</v>
      </c>
      <c r="C62" s="57">
        <f>HLOOKUP(B62,График!$A$5:$CU$131,$P$58+1)</f>
        <v>0.33333333333333331</v>
      </c>
      <c r="D62" s="57">
        <f>HLOOKUP(B62+0.5,График!$A$5:$CU$131,$P$58+1)</f>
        <v>0.70833333333333337</v>
      </c>
      <c r="E62" s="56">
        <f t="shared" si="50"/>
        <v>43201</v>
      </c>
      <c r="F62" s="57">
        <f>HLOOKUP(E62,График!$A$5:$CU$131,$P$58+1)</f>
        <v>0.33333333333333331</v>
      </c>
      <c r="G62" s="57">
        <f>HLOOKUP(E62+0.5,График!$A$5:$CU$131,$P$58+1)</f>
        <v>0.70833333333333337</v>
      </c>
      <c r="H62" s="56">
        <f t="shared" si="51"/>
        <v>43208</v>
      </c>
      <c r="I62" s="57">
        <f>HLOOKUP(H62,График!$A$5:$CU$131,$P$58+1)</f>
        <v>0.33333333333333331</v>
      </c>
      <c r="J62" s="57">
        <f>HLOOKUP(H62+0.5,График!$A$5:$CU$131,$P$58+1)</f>
        <v>0.70833333333333337</v>
      </c>
      <c r="K62" s="56">
        <f t="shared" si="52"/>
        <v>43215</v>
      </c>
      <c r="L62" s="57">
        <f>HLOOKUP(K62,График!$A$5:$CU$131,$P$58+1)</f>
        <v>0.33333333333333331</v>
      </c>
      <c r="M62" s="57">
        <f>HLOOKUP(K62+0.5,График!$A$5:$CU$131,$P$58+1)</f>
        <v>0.70833333333333337</v>
      </c>
      <c r="N62" s="56"/>
      <c r="O62" s="57" t="e">
        <f>HLOOKUP(N62,График!$A$5:$CU$131,$P$58+1)</f>
        <v>#N/A</v>
      </c>
      <c r="P62" s="57" t="e">
        <f>HLOOKUP(N62+0.5,График!$A$5:$CU$131,$P$58+1)</f>
        <v>#N/A</v>
      </c>
      <c r="Q62" s="486" t="str">
        <f>$A$6</f>
        <v>Ср</v>
      </c>
      <c r="R62" s="56">
        <f t="shared" si="37"/>
        <v>43194</v>
      </c>
      <c r="S62" s="57">
        <f>HLOOKUP(R62,График!$A$5:$CU$131,$AF$58+1)</f>
        <v>0.28125</v>
      </c>
      <c r="T62" s="57">
        <f>HLOOKUP(R62+0.5,График!$A$5:$CU$131,$AF$58+1)</f>
        <v>0.65625</v>
      </c>
      <c r="U62" s="56">
        <f t="shared" si="53"/>
        <v>43201</v>
      </c>
      <c r="V62" s="57">
        <f>HLOOKUP(U62,График!$A$5:$CU$131,$AF$58+1)</f>
        <v>0.41666666666666669</v>
      </c>
      <c r="W62" s="57">
        <f>HLOOKUP(U62+0.5,График!$A$5:$CU$131,$AF$58+1)</f>
        <v>0.79166666666666663</v>
      </c>
      <c r="X62" s="56">
        <f t="shared" si="54"/>
        <v>43208</v>
      </c>
      <c r="Y62" s="57">
        <f>HLOOKUP(X62,График!$A$5:$CU$131,$AF$58+1)</f>
        <v>0.28125</v>
      </c>
      <c r="Z62" s="57">
        <f>HLOOKUP(X62+0.5,График!$A$5:$CU$131,$AF$58+1)</f>
        <v>0.65625</v>
      </c>
      <c r="AA62" s="56">
        <f t="shared" si="55"/>
        <v>43215</v>
      </c>
      <c r="AB62" s="57">
        <f>HLOOKUP(AA62,График!$A$5:$CU$131,$AF$58+1)</f>
        <v>0.625</v>
      </c>
      <c r="AC62" s="57">
        <f>HLOOKUP(AA62+0.5,График!$A$5:$CU$131,$AF$58+1)</f>
        <v>1</v>
      </c>
      <c r="AD62" s="56"/>
      <c r="AE62" s="57" t="e">
        <f>HLOOKUP(AD62,График!$A$5:$CU$131,$AF$58+1)</f>
        <v>#N/A</v>
      </c>
      <c r="AF62" s="57" t="e">
        <f>HLOOKUP(AD62+0.5,График!$A$5:$CU$131,$AF$58+1)</f>
        <v>#N/A</v>
      </c>
      <c r="AG62" s="34"/>
      <c r="AH62" s="27"/>
      <c r="AI62" s="27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</row>
    <row r="63" spans="1:49" s="46" customFormat="1" ht="26.1" customHeight="1" x14ac:dyDescent="0.25">
      <c r="A63" s="486" t="str">
        <f>$A$7</f>
        <v>Чт</v>
      </c>
      <c r="B63" s="56">
        <f t="shared" si="36"/>
        <v>43195</v>
      </c>
      <c r="C63" s="57">
        <f>HLOOKUP(B63,График!$A$5:$CU$131,$P$58+1)</f>
        <v>0.33333333333333331</v>
      </c>
      <c r="D63" s="57">
        <f>HLOOKUP(B63+0.5,График!$A$5:$CU$131,$P$58+1)</f>
        <v>0.70833333333333337</v>
      </c>
      <c r="E63" s="56">
        <f t="shared" si="50"/>
        <v>43202</v>
      </c>
      <c r="F63" s="57" t="str">
        <f>HLOOKUP(E63,График!$A$5:$CU$131,$P$58+1)</f>
        <v>В</v>
      </c>
      <c r="G63" s="57" t="str">
        <f>HLOOKUP(E63+0.5,График!$A$5:$CU$131,$P$58+1)</f>
        <v>В</v>
      </c>
      <c r="H63" s="56">
        <f t="shared" si="51"/>
        <v>43209</v>
      </c>
      <c r="I63" s="57">
        <f>HLOOKUP(H63,График!$A$5:$CU$131,$P$58+1)</f>
        <v>0.33333333333333331</v>
      </c>
      <c r="J63" s="57">
        <f>HLOOKUP(H63+0.5,График!$A$5:$CU$131,$P$58+1)</f>
        <v>0.70833333333333337</v>
      </c>
      <c r="K63" s="56">
        <f t="shared" si="52"/>
        <v>43216</v>
      </c>
      <c r="L63" s="57">
        <f>HLOOKUP(K63,График!$A$5:$CU$131,$P$58+1)</f>
        <v>0.33333333333333331</v>
      </c>
      <c r="M63" s="57">
        <f>HLOOKUP(K63+0.5,График!$A$5:$CU$131,$P$58+1)</f>
        <v>0.70833333333333337</v>
      </c>
      <c r="N63" s="56"/>
      <c r="O63" s="57" t="e">
        <f>HLOOKUP(N63,График!$A$5:$CU$131,$P$58+1)</f>
        <v>#N/A</v>
      </c>
      <c r="P63" s="57" t="e">
        <f>HLOOKUP(N63+0.5,График!$A$5:$CU$131,$P$58+1)</f>
        <v>#N/A</v>
      </c>
      <c r="Q63" s="486" t="str">
        <f>$A$7</f>
        <v>Чт</v>
      </c>
      <c r="R63" s="56">
        <f t="shared" si="37"/>
        <v>43195</v>
      </c>
      <c r="S63" s="57">
        <f>HLOOKUP(R63,График!$A$5:$CU$131,$AF$58+1)</f>
        <v>0.28125</v>
      </c>
      <c r="T63" s="57">
        <f>HLOOKUP(R63+0.5,График!$A$5:$CU$131,$AF$58+1)</f>
        <v>0.65625</v>
      </c>
      <c r="U63" s="56">
        <f t="shared" si="53"/>
        <v>43202</v>
      </c>
      <c r="V63" s="57">
        <f>HLOOKUP(U63,График!$A$5:$CU$131,$AF$58+1)</f>
        <v>0.625</v>
      </c>
      <c r="W63" s="57">
        <f>HLOOKUP(U63+0.5,График!$A$5:$CU$131,$AF$58+1)</f>
        <v>1</v>
      </c>
      <c r="X63" s="56">
        <f t="shared" si="54"/>
        <v>43209</v>
      </c>
      <c r="Y63" s="57">
        <f>HLOOKUP(X63,График!$A$5:$CU$131,$AF$58+1)</f>
        <v>0.28125</v>
      </c>
      <c r="Z63" s="57">
        <f>HLOOKUP(X63+0.5,График!$A$5:$CU$131,$AF$58+1)</f>
        <v>0.65625</v>
      </c>
      <c r="AA63" s="56">
        <f t="shared" si="55"/>
        <v>43216</v>
      </c>
      <c r="AB63" s="57" t="str">
        <f>HLOOKUP(AA63,График!$A$5:$CU$131,$AF$58+1)</f>
        <v>В</v>
      </c>
      <c r="AC63" s="57" t="str">
        <f>HLOOKUP(AA63+0.5,График!$A$5:$CU$131,$AF$58+1)</f>
        <v>В</v>
      </c>
      <c r="AD63" s="56"/>
      <c r="AE63" s="57" t="e">
        <f>HLOOKUP(AD63,График!$A$5:$CU$131,$AF$58+1)</f>
        <v>#N/A</v>
      </c>
      <c r="AF63" s="57" t="e">
        <f>HLOOKUP(AD63+0.5,График!$A$5:$CU$131,$AF$58+1)</f>
        <v>#N/A</v>
      </c>
      <c r="AG63" s="34"/>
      <c r="AH63" s="27"/>
      <c r="AI63" s="27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</row>
    <row r="64" spans="1:49" s="46" customFormat="1" ht="26.1" customHeight="1" x14ac:dyDescent="0.25">
      <c r="A64" s="487" t="str">
        <f>$A$8</f>
        <v>Пт</v>
      </c>
      <c r="B64" s="56">
        <f t="shared" si="36"/>
        <v>43196</v>
      </c>
      <c r="C64" s="57">
        <f>HLOOKUP(B64,График!$A$5:$CU$131,$P$58+1)</f>
        <v>0.33333333333333331</v>
      </c>
      <c r="D64" s="57">
        <f>HLOOKUP(B64+0.5,График!$A$5:$CU$131,$P$58+1)</f>
        <v>0.70833333333333337</v>
      </c>
      <c r="E64" s="56">
        <f t="shared" si="50"/>
        <v>43203</v>
      </c>
      <c r="F64" s="57">
        <f>HLOOKUP(E64,График!$A$5:$CU$131,$P$58+1)</f>
        <v>0.28125</v>
      </c>
      <c r="G64" s="57">
        <f>HLOOKUP(E64+0.5,График!$A$5:$CU$131,$P$58+1)</f>
        <v>0.65625</v>
      </c>
      <c r="H64" s="56">
        <f t="shared" si="51"/>
        <v>43210</v>
      </c>
      <c r="I64" s="57">
        <f>HLOOKUP(H64,График!$A$5:$CU$131,$P$58+1)</f>
        <v>0.33333333333333331</v>
      </c>
      <c r="J64" s="57">
        <f>HLOOKUP(H64+0.5,График!$A$5:$CU$131,$P$58+1)</f>
        <v>0.70833333333333337</v>
      </c>
      <c r="K64" s="56">
        <f t="shared" si="52"/>
        <v>43217</v>
      </c>
      <c r="L64" s="57">
        <f>HLOOKUP(K64,График!$A$5:$CU$131,$P$58+1)</f>
        <v>0.33333333333333331</v>
      </c>
      <c r="M64" s="57">
        <f>HLOOKUP(K64+0.5,График!$A$5:$CU$131,$P$58+1)</f>
        <v>0.70833333333333337</v>
      </c>
      <c r="N64" s="56"/>
      <c r="O64" s="57" t="e">
        <f>HLOOKUP(N64,График!$A$5:$CU$131,$P$58+1)</f>
        <v>#N/A</v>
      </c>
      <c r="P64" s="57" t="e">
        <f>HLOOKUP(N64+0.5,График!$A$5:$CU$131,$P$58+1)</f>
        <v>#N/A</v>
      </c>
      <c r="Q64" s="487" t="str">
        <f>$A$8</f>
        <v>Пт</v>
      </c>
      <c r="R64" s="56">
        <f t="shared" si="37"/>
        <v>43196</v>
      </c>
      <c r="S64" s="57">
        <f>HLOOKUP(R64,График!$A$5:$CU$131,$AF$58+1)</f>
        <v>0.39583333333333331</v>
      </c>
      <c r="T64" s="57">
        <f>HLOOKUP(R64+0.5,График!$A$5:$CU$131,$AF$58+1)</f>
        <v>0.77083333333333337</v>
      </c>
      <c r="U64" s="56">
        <f t="shared" si="53"/>
        <v>43203</v>
      </c>
      <c r="V64" s="57">
        <f>HLOOKUP(U64,График!$A$5:$CU$131,$AF$58+1)</f>
        <v>0.625</v>
      </c>
      <c r="W64" s="57">
        <f>HLOOKUP(U64+0.5,График!$A$5:$CU$131,$AF$58+1)</f>
        <v>1</v>
      </c>
      <c r="X64" s="56">
        <f t="shared" si="54"/>
        <v>43210</v>
      </c>
      <c r="Y64" s="57" t="str">
        <f>HLOOKUP(X64,График!$A$5:$CU$131,$AF$58+1)</f>
        <v>В</v>
      </c>
      <c r="Z64" s="57" t="str">
        <f>HLOOKUP(X64+0.5,График!$A$5:$CU$131,$AF$58+1)</f>
        <v>В</v>
      </c>
      <c r="AA64" s="56">
        <f t="shared" si="55"/>
        <v>43217</v>
      </c>
      <c r="AB64" s="57" t="str">
        <f>HLOOKUP(AA64,График!$A$5:$CU$131,$AF$58+1)</f>
        <v>В</v>
      </c>
      <c r="AC64" s="57" t="str">
        <f>HLOOKUP(AA64+0.5,График!$A$5:$CU$131,$AF$58+1)</f>
        <v>В</v>
      </c>
      <c r="AD64" s="56"/>
      <c r="AE64" s="57" t="e">
        <f>HLOOKUP(AD64,График!$A$5:$CU$131,$AF$58+1)</f>
        <v>#N/A</v>
      </c>
      <c r="AF64" s="57" t="e">
        <f>HLOOKUP(AD64+0.5,График!$A$5:$CU$131,$AF$58+1)</f>
        <v>#N/A</v>
      </c>
      <c r="AG64" s="34"/>
      <c r="AH64" s="27"/>
      <c r="AI64" s="27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</row>
    <row r="65" spans="1:49" s="46" customFormat="1" ht="26.1" customHeight="1" thickBot="1" x14ac:dyDescent="0.3">
      <c r="A65" s="487" t="str">
        <f>$A$9</f>
        <v>Сб</v>
      </c>
      <c r="B65" s="56">
        <f t="shared" si="36"/>
        <v>43197</v>
      </c>
      <c r="C65" s="57" t="str">
        <f>HLOOKUP(B65,График!$A$5:$CU$131,$P$58+1)</f>
        <v>В</v>
      </c>
      <c r="D65" s="57" t="str">
        <f>HLOOKUP(B65+0.5,График!$A$5:$CU$131,$P$58+1)</f>
        <v>В</v>
      </c>
      <c r="E65" s="56">
        <f t="shared" si="50"/>
        <v>43204</v>
      </c>
      <c r="F65" s="57" t="str">
        <f>HLOOKUP(E65,График!$A$5:$CU$131,$P$58+1)</f>
        <v>В</v>
      </c>
      <c r="G65" s="57" t="str">
        <f>HLOOKUP(E65+0.5,График!$A$5:$CU$131,$P$58+1)</f>
        <v>В</v>
      </c>
      <c r="H65" s="56">
        <f t="shared" si="51"/>
        <v>43211</v>
      </c>
      <c r="I65" s="57" t="str">
        <f>HLOOKUP(H65,График!$A$5:$CU$131,$P$58+1)</f>
        <v>В</v>
      </c>
      <c r="J65" s="57" t="str">
        <f>HLOOKUP(H65+0.5,График!$A$5:$CU$131,$P$58+1)</f>
        <v>В</v>
      </c>
      <c r="K65" s="56">
        <f t="shared" si="52"/>
        <v>43218</v>
      </c>
      <c r="L65" s="57" t="str">
        <f>HLOOKUP(K65,График!$A$5:$CU$131,$P$58+1)</f>
        <v>В</v>
      </c>
      <c r="M65" s="57" t="str">
        <f>HLOOKUP(K65+0.5,График!$A$5:$CU$131,$P$58+1)</f>
        <v>В</v>
      </c>
      <c r="N65" s="56"/>
      <c r="O65" s="57" t="e">
        <f>HLOOKUP(N65,График!$A$5:$CU$131,$P$58+1)</f>
        <v>#N/A</v>
      </c>
      <c r="P65" s="57" t="e">
        <f>HLOOKUP(N65+0.5,График!$A$5:$CU$131,$P$58+1)</f>
        <v>#N/A</v>
      </c>
      <c r="Q65" s="487" t="str">
        <f>$A$9</f>
        <v>Сб</v>
      </c>
      <c r="R65" s="56">
        <f t="shared" si="37"/>
        <v>43197</v>
      </c>
      <c r="S65" s="57">
        <f>HLOOKUP(R65,График!$A$5:$CU$131,$AF$58+1)</f>
        <v>0.625</v>
      </c>
      <c r="T65" s="57">
        <f>HLOOKUP(R65+0.5,График!$A$5:$CU$131,$AF$58+1)</f>
        <v>1</v>
      </c>
      <c r="U65" s="56">
        <f t="shared" si="53"/>
        <v>43204</v>
      </c>
      <c r="V65" s="57" t="str">
        <f>HLOOKUP(U65,График!$A$5:$CU$131,$AF$58+1)</f>
        <v>В</v>
      </c>
      <c r="W65" s="57" t="str">
        <f>HLOOKUP(U65+0.5,График!$A$5:$CU$131,$AF$58+1)</f>
        <v>В</v>
      </c>
      <c r="X65" s="56">
        <f t="shared" si="54"/>
        <v>43211</v>
      </c>
      <c r="Y65" s="57">
        <f>HLOOKUP(X65,График!$A$5:$CU$131,$AF$58+1)</f>
        <v>0.41666666666666669</v>
      </c>
      <c r="Z65" s="57">
        <f>HLOOKUP(X65+0.5,График!$A$5:$CU$131,$AF$58+1)</f>
        <v>0.79166666666666663</v>
      </c>
      <c r="AA65" s="56">
        <f t="shared" si="55"/>
        <v>43218</v>
      </c>
      <c r="AB65" s="57">
        <f>HLOOKUP(AA65,График!$A$5:$CU$131,$AF$58+1)</f>
        <v>0.28125</v>
      </c>
      <c r="AC65" s="57">
        <f>HLOOKUP(AA65+0.5,График!$A$5:$CU$131,$AF$58+1)</f>
        <v>0.65625</v>
      </c>
      <c r="AD65" s="56"/>
      <c r="AE65" s="57" t="e">
        <f>HLOOKUP(AD65,График!$A$5:$CU$131,$AF$58+1)</f>
        <v>#N/A</v>
      </c>
      <c r="AF65" s="57" t="e">
        <f>HLOOKUP(AD65+0.5,График!$A$5:$CU$131,$AF$58+1)</f>
        <v>#N/A</v>
      </c>
      <c r="AG65" s="34"/>
      <c r="AH65" s="27"/>
      <c r="AI65" s="27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</row>
    <row r="66" spans="1:49" s="46" customFormat="1" ht="26.1" customHeight="1" x14ac:dyDescent="0.25">
      <c r="A66" s="39"/>
      <c r="B66" s="53"/>
      <c r="C66" s="52" t="str">
        <f>VLOOKUP(P66,График!$A$5:$CU$121,3)</f>
        <v>Лесникова Марианна Викторовна</v>
      </c>
      <c r="D66" s="54"/>
      <c r="E66" s="55"/>
      <c r="F66" s="22"/>
      <c r="G66" s="22"/>
      <c r="H66" s="22"/>
      <c r="I66" s="40"/>
      <c r="J66" s="23"/>
      <c r="K66" s="24"/>
      <c r="L66" s="25"/>
      <c r="M66" s="41"/>
      <c r="N66" s="41"/>
      <c r="O66" s="42"/>
      <c r="P66" s="488">
        <f>AF58+1</f>
        <v>17</v>
      </c>
      <c r="Q66" s="39"/>
      <c r="R66" s="21"/>
      <c r="S66" s="52" t="str">
        <f>VLOOKUP(AF66,График!$A$5:$CU$121,3)</f>
        <v>Магомедов Магомед Гайдарович</v>
      </c>
      <c r="T66" s="54"/>
      <c r="U66" s="55"/>
      <c r="V66" s="22"/>
      <c r="W66" s="22"/>
      <c r="X66" s="22"/>
      <c r="Y66" s="40"/>
      <c r="Z66" s="23"/>
      <c r="AA66" s="24"/>
      <c r="AB66" s="25"/>
      <c r="AC66" s="41"/>
      <c r="AD66" s="41"/>
      <c r="AE66" s="42"/>
      <c r="AF66" s="488">
        <f>P66+1</f>
        <v>18</v>
      </c>
      <c r="AG66" s="43"/>
      <c r="AH66" s="44"/>
      <c r="AI66" s="44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</row>
    <row r="67" spans="1:49" s="46" customFormat="1" ht="26.1" customHeight="1" x14ac:dyDescent="0.25">
      <c r="A67" s="486" t="str">
        <f>$A$3</f>
        <v>Вс</v>
      </c>
      <c r="B67" s="56">
        <f t="shared" si="36"/>
        <v>43191</v>
      </c>
      <c r="C67" s="57">
        <f>HLOOKUP(B67,График!$A$5:$CU$131,$P$66+1)</f>
        <v>0.52083333333333337</v>
      </c>
      <c r="D67" s="57">
        <f>HLOOKUP(B67+0.5,График!$A$5:$CU$131,$P$66+1)</f>
        <v>0.89583333333333337</v>
      </c>
      <c r="E67" s="56">
        <f>B73+1</f>
        <v>43198</v>
      </c>
      <c r="F67" s="57">
        <f>HLOOKUP(E67,График!$A$5:$CU$131,$P$66+1)</f>
        <v>0.35416666666666669</v>
      </c>
      <c r="G67" s="57">
        <f>HLOOKUP(E67+0.5,График!$A$5:$CU$131,$P$66+1)</f>
        <v>0.72916666666666663</v>
      </c>
      <c r="H67" s="56">
        <f>E73+1</f>
        <v>43205</v>
      </c>
      <c r="I67" s="57">
        <f>HLOOKUP(H67,График!$A$5:$CU$131,$P$66+1)</f>
        <v>0.4375</v>
      </c>
      <c r="J67" s="57">
        <f>HLOOKUP(H67+0.5,График!$A$5:$CU$131,$P$66+1)</f>
        <v>0.8125</v>
      </c>
      <c r="K67" s="56">
        <f>H73+1</f>
        <v>43212</v>
      </c>
      <c r="L67" s="57">
        <f>HLOOKUP(K67,График!$A$5:$CU$131,$P$66+1)</f>
        <v>0.64583333333333337</v>
      </c>
      <c r="M67" s="57">
        <f>HLOOKUP(K67+0.5,График!$A$5:$CU$131,$P$66+1)</f>
        <v>1.0208333333333333</v>
      </c>
      <c r="N67" s="56">
        <f>K73+1</f>
        <v>43219</v>
      </c>
      <c r="O67" s="57" t="str">
        <f>HLOOKUP(N67,График!$A$5:$CU$131,$P$66+1)</f>
        <v>В</v>
      </c>
      <c r="P67" s="57" t="str">
        <f>HLOOKUP(N67+0.5,График!$A$5:$CU$131,$P$66+1)</f>
        <v>В</v>
      </c>
      <c r="Q67" s="486" t="str">
        <f>$A$3</f>
        <v>Вс</v>
      </c>
      <c r="R67" s="56">
        <f t="shared" si="37"/>
        <v>43191</v>
      </c>
      <c r="S67" s="57">
        <f>HLOOKUP(R67,График!$A$5:$CU$131,$AF$66+1)</f>
        <v>0.35416666666666669</v>
      </c>
      <c r="T67" s="57">
        <f>HLOOKUP(R67+0.5,График!$A$5:$CU$131,$AF$66+1)</f>
        <v>0.72916666666666663</v>
      </c>
      <c r="U67" s="56">
        <f>R73+1</f>
        <v>43198</v>
      </c>
      <c r="V67" s="57">
        <f>HLOOKUP(U67,График!$A$5:$CU$131,$AF$66+1)</f>
        <v>0.4375</v>
      </c>
      <c r="W67" s="57">
        <f>HLOOKUP(U67+0.5,График!$A$5:$CU$131,$AF$66+1)</f>
        <v>0.8125</v>
      </c>
      <c r="X67" s="56">
        <f>U73+1</f>
        <v>43205</v>
      </c>
      <c r="Y67" s="57">
        <f>HLOOKUP(X67,График!$A$5:$CU$131,$AF$66+1)</f>
        <v>0.47916666666666669</v>
      </c>
      <c r="Z67" s="57">
        <f>HLOOKUP(X67+0.5,График!$A$5:$CU$131,$AF$66+1)</f>
        <v>0.85416666666666663</v>
      </c>
      <c r="AA67" s="56">
        <f>X73+1</f>
        <v>43212</v>
      </c>
      <c r="AB67" s="57">
        <f>HLOOKUP(AA67,График!$A$5:$CU$131,$AF$66+1)</f>
        <v>0.4375</v>
      </c>
      <c r="AC67" s="57">
        <f>HLOOKUP(AA67+0.5,График!$A$5:$CU$131,$AF$66+1)</f>
        <v>0.8125</v>
      </c>
      <c r="AD67" s="56">
        <f>AA73+1</f>
        <v>43219</v>
      </c>
      <c r="AE67" s="57" t="str">
        <f>HLOOKUP(AD67,График!$A$5:$CU$131,$AF$66+1)</f>
        <v>В</v>
      </c>
      <c r="AF67" s="57" t="str">
        <f>HLOOKUP(AD67+0.5,График!$A$5:$CU$131,$AF$66+1)</f>
        <v>В</v>
      </c>
      <c r="AG67" s="34"/>
      <c r="AH67" s="27"/>
      <c r="AI67" s="27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</row>
    <row r="68" spans="1:49" s="46" customFormat="1" ht="26.1" customHeight="1" x14ac:dyDescent="0.25">
      <c r="A68" s="486" t="str">
        <f>$A$4</f>
        <v>Пн</v>
      </c>
      <c r="B68" s="56">
        <f t="shared" si="36"/>
        <v>43192</v>
      </c>
      <c r="C68" s="57">
        <f>HLOOKUP(B68,График!$A$5:$CU$131,$P$66+1)</f>
        <v>0.52083333333333337</v>
      </c>
      <c r="D68" s="57">
        <f>HLOOKUP(B68+0.5,График!$A$5:$CU$131,$P$66+1)</f>
        <v>0.89583333333333337</v>
      </c>
      <c r="E68" s="56">
        <f t="shared" ref="E68:E73" si="56">E67+1</f>
        <v>43199</v>
      </c>
      <c r="F68" s="57">
        <f>HLOOKUP(E68,График!$A$5:$CU$131,$P$66+1)</f>
        <v>0.35416666666666669</v>
      </c>
      <c r="G68" s="57">
        <f>HLOOKUP(E68+0.5,График!$A$5:$CU$131,$P$66+1)</f>
        <v>0.72916666666666663</v>
      </c>
      <c r="H68" s="56">
        <f t="shared" ref="H68:H73" si="57">H67+1</f>
        <v>43206</v>
      </c>
      <c r="I68" s="57">
        <f>HLOOKUP(H68,График!$A$5:$CU$131,$P$66+1)</f>
        <v>0.64583333333333337</v>
      </c>
      <c r="J68" s="57">
        <f>HLOOKUP(H68+0.5,График!$A$5:$CU$131,$P$66+1)</f>
        <v>1.0208333333333333</v>
      </c>
      <c r="K68" s="56">
        <f t="shared" ref="K68:K73" si="58">K67+1</f>
        <v>43213</v>
      </c>
      <c r="L68" s="57" t="str">
        <f>HLOOKUP(K68,График!$A$5:$CU$131,$P$66+1)</f>
        <v>В</v>
      </c>
      <c r="M68" s="57" t="str">
        <f>HLOOKUP(K68+0.5,График!$A$5:$CU$131,$P$66+1)</f>
        <v>В</v>
      </c>
      <c r="N68" s="56">
        <f>N67+1</f>
        <v>43220</v>
      </c>
      <c r="O68" s="57" t="str">
        <f>HLOOKUP(N68,График!$A$5:$CU$131,$P$66+1)</f>
        <v>В</v>
      </c>
      <c r="P68" s="57" t="str">
        <f>HLOOKUP(N68+0.5,График!$A$5:$CU$131,$P$66+1)</f>
        <v>В</v>
      </c>
      <c r="Q68" s="486" t="str">
        <f>$A$4</f>
        <v>Пн</v>
      </c>
      <c r="R68" s="56">
        <f t="shared" si="37"/>
        <v>43192</v>
      </c>
      <c r="S68" s="57">
        <f>HLOOKUP(R68,График!$A$5:$CU$131,$AF$66+1)</f>
        <v>0.52083333333333337</v>
      </c>
      <c r="T68" s="57">
        <f>HLOOKUP(R68+0.5,График!$A$5:$CU$131,$AF$66+1)</f>
        <v>0.89583333333333337</v>
      </c>
      <c r="U68" s="56">
        <f t="shared" ref="U68:U73" si="59">U67+1</f>
        <v>43199</v>
      </c>
      <c r="V68" s="57">
        <f>HLOOKUP(U68,График!$A$5:$CU$131,$AF$66+1)</f>
        <v>0.47916666666666669</v>
      </c>
      <c r="W68" s="57">
        <f>HLOOKUP(U68+0.5,График!$A$5:$CU$131,$AF$66+1)</f>
        <v>0.85416666666666663</v>
      </c>
      <c r="X68" s="56">
        <f t="shared" ref="X68:X73" si="60">X67+1</f>
        <v>43206</v>
      </c>
      <c r="Y68" s="57" t="str">
        <f>HLOOKUP(X68,График!$A$5:$CU$131,$AF$66+1)</f>
        <v>В</v>
      </c>
      <c r="Z68" s="57" t="str">
        <f>HLOOKUP(X68+0.5,График!$A$5:$CU$131,$AF$66+1)</f>
        <v>В</v>
      </c>
      <c r="AA68" s="56">
        <f t="shared" ref="AA68:AA73" si="61">AA67+1</f>
        <v>43213</v>
      </c>
      <c r="AB68" s="57" t="str">
        <f>HLOOKUP(AA68,График!$A$5:$CU$131,$AF$66+1)</f>
        <v>В</v>
      </c>
      <c r="AC68" s="57" t="str">
        <f>HLOOKUP(AA68+0.5,График!$A$5:$CU$131,$AF$66+1)</f>
        <v>В</v>
      </c>
      <c r="AD68" s="56">
        <f>AD67+1</f>
        <v>43220</v>
      </c>
      <c r="AE68" s="57">
        <f>HLOOKUP(AD68,График!$A$5:$CU$131,$AF$66+1)</f>
        <v>0.28125</v>
      </c>
      <c r="AF68" s="57">
        <f>HLOOKUP(AD68+0.5,График!$A$5:$CU$131,$AF$66+1)</f>
        <v>0.61458333333333337</v>
      </c>
      <c r="AG68" s="34"/>
      <c r="AH68" s="27"/>
      <c r="AI68" s="27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</row>
    <row r="69" spans="1:49" s="46" customFormat="1" ht="26.1" customHeight="1" x14ac:dyDescent="0.25">
      <c r="A69" s="486" t="str">
        <f>$A$5</f>
        <v>Вт</v>
      </c>
      <c r="B69" s="56">
        <f t="shared" si="36"/>
        <v>43193</v>
      </c>
      <c r="C69" s="57">
        <f>HLOOKUP(B69,График!$A$5:$CU$131,$P$66+1)</f>
        <v>0.64583333333333337</v>
      </c>
      <c r="D69" s="57">
        <f>HLOOKUP(B69+0.5,График!$A$5:$CU$131,$P$66+1)</f>
        <v>1.0208333333333333</v>
      </c>
      <c r="E69" s="56">
        <f t="shared" si="56"/>
        <v>43200</v>
      </c>
      <c r="F69" s="57">
        <f>HLOOKUP(E69,График!$A$5:$CU$131,$P$66+1)</f>
        <v>0.64583333333333337</v>
      </c>
      <c r="G69" s="57">
        <f>HLOOKUP(E69+0.5,График!$A$5:$CU$131,$P$66+1)</f>
        <v>1.0208333333333333</v>
      </c>
      <c r="H69" s="56">
        <f t="shared" si="57"/>
        <v>43207</v>
      </c>
      <c r="I69" s="57" t="str">
        <f>HLOOKUP(H69,График!$A$5:$CU$131,$P$66+1)</f>
        <v>В</v>
      </c>
      <c r="J69" s="57" t="str">
        <f>HLOOKUP(H69+0.5,График!$A$5:$CU$131,$P$66+1)</f>
        <v>В</v>
      </c>
      <c r="K69" s="56">
        <f t="shared" si="58"/>
        <v>43214</v>
      </c>
      <c r="L69" s="57" t="str">
        <f>HLOOKUP(K69,График!$A$5:$CU$131,$P$66+1)</f>
        <v>В</v>
      </c>
      <c r="M69" s="57" t="str">
        <f>HLOOKUP(K69+0.5,График!$A$5:$CU$131,$P$66+1)</f>
        <v>В</v>
      </c>
      <c r="N69" s="56">
        <f>N68+1</f>
        <v>43221</v>
      </c>
      <c r="O69" s="57">
        <f>HLOOKUP(N69,График!$A$5:$CU$131,$P$66+1)</f>
        <v>0</v>
      </c>
      <c r="P69" s="57">
        <f>HLOOKUP(N69+0.5,График!$A$5:$CU$131,$P$66+1)</f>
        <v>0</v>
      </c>
      <c r="Q69" s="486" t="str">
        <f>$A$5</f>
        <v>Вт</v>
      </c>
      <c r="R69" s="56">
        <f t="shared" si="37"/>
        <v>43193</v>
      </c>
      <c r="S69" s="57">
        <f>HLOOKUP(R69,График!$A$5:$CU$131,$AF$66+1)</f>
        <v>0.52083333333333337</v>
      </c>
      <c r="T69" s="57">
        <f>HLOOKUP(R69+0.5,График!$A$5:$CU$131,$AF$66+1)</f>
        <v>0.89583333333333337</v>
      </c>
      <c r="U69" s="56">
        <f t="shared" si="59"/>
        <v>43200</v>
      </c>
      <c r="V69" s="57">
        <f>HLOOKUP(U69,График!$A$5:$CU$131,$AF$66+1)</f>
        <v>0.64583333333333337</v>
      </c>
      <c r="W69" s="57">
        <f>HLOOKUP(U69+0.5,График!$A$5:$CU$131,$AF$66+1)</f>
        <v>1.0208333333333333</v>
      </c>
      <c r="X69" s="56">
        <f t="shared" si="60"/>
        <v>43207</v>
      </c>
      <c r="Y69" s="57" t="str">
        <f>HLOOKUP(X69,График!$A$5:$CU$131,$AF$66+1)</f>
        <v>В</v>
      </c>
      <c r="Z69" s="57" t="str">
        <f>HLOOKUP(X69+0.5,График!$A$5:$CU$131,$AF$66+1)</f>
        <v>В</v>
      </c>
      <c r="AA69" s="56">
        <f t="shared" si="61"/>
        <v>43214</v>
      </c>
      <c r="AB69" s="57" t="str">
        <f>HLOOKUP(AA69,График!$A$5:$CU$131,$AF$66+1)</f>
        <v>В</v>
      </c>
      <c r="AC69" s="57" t="str">
        <f>HLOOKUP(AA69+0.5,График!$A$5:$CU$131,$AF$66+1)</f>
        <v>В</v>
      </c>
      <c r="AD69" s="56">
        <f>AD68+1</f>
        <v>43221</v>
      </c>
      <c r="AE69" s="57">
        <f>HLOOKUP(AD69,График!$A$5:$CU$131,$AF$66+1)</f>
        <v>0</v>
      </c>
      <c r="AF69" s="57">
        <f>HLOOKUP(AD69+0.5,График!$A$5:$CU$131,$AF$66+1)</f>
        <v>0</v>
      </c>
      <c r="AG69" s="34"/>
      <c r="AH69" s="27"/>
      <c r="AI69" s="27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</row>
    <row r="70" spans="1:49" s="46" customFormat="1" ht="26.1" customHeight="1" x14ac:dyDescent="0.25">
      <c r="A70" s="486" t="str">
        <f>$A$6</f>
        <v>Ср</v>
      </c>
      <c r="B70" s="56">
        <f t="shared" si="36"/>
        <v>43194</v>
      </c>
      <c r="C70" s="57">
        <f>HLOOKUP(B70,График!$A$5:$CU$131,$P$66+1)</f>
        <v>0.64583333333333337</v>
      </c>
      <c r="D70" s="57">
        <f>HLOOKUP(B70+0.5,График!$A$5:$CU$131,$P$66+1)</f>
        <v>1.0208333333333333</v>
      </c>
      <c r="E70" s="56">
        <f t="shared" si="56"/>
        <v>43201</v>
      </c>
      <c r="F70" s="57" t="str">
        <f>HLOOKUP(E70,График!$A$5:$CU$131,$P$66+1)</f>
        <v>В</v>
      </c>
      <c r="G70" s="57" t="str">
        <f>HLOOKUP(E70+0.5,График!$A$5:$CU$131,$P$66+1)</f>
        <v>В</v>
      </c>
      <c r="H70" s="56">
        <f t="shared" si="57"/>
        <v>43208</v>
      </c>
      <c r="I70" s="57" t="str">
        <f>HLOOKUP(H70,График!$A$5:$CU$131,$P$66+1)</f>
        <v>В</v>
      </c>
      <c r="J70" s="57" t="str">
        <f>HLOOKUP(H70+0.5,График!$A$5:$CU$131,$P$66+1)</f>
        <v>В</v>
      </c>
      <c r="K70" s="56">
        <f t="shared" si="58"/>
        <v>43215</v>
      </c>
      <c r="L70" s="57">
        <f>HLOOKUP(K70,График!$A$5:$CU$131,$P$66+1)</f>
        <v>0.28125</v>
      </c>
      <c r="M70" s="57">
        <f>HLOOKUP(K70+0.5,График!$A$5:$CU$131,$P$66+1)</f>
        <v>0.65625</v>
      </c>
      <c r="N70" s="56"/>
      <c r="O70" s="57" t="e">
        <f>HLOOKUP(N70,График!$A$5:$CU$131,$P$66+1)</f>
        <v>#N/A</v>
      </c>
      <c r="P70" s="57" t="e">
        <f>HLOOKUP(N70+0.5,График!$A$5:$CU$131,$P$66+1)</f>
        <v>#N/A</v>
      </c>
      <c r="Q70" s="486" t="str">
        <f>$A$6</f>
        <v>Ср</v>
      </c>
      <c r="R70" s="56">
        <f t="shared" si="37"/>
        <v>43194</v>
      </c>
      <c r="S70" s="57" t="str">
        <f>HLOOKUP(R70,График!$A$5:$CU$131,$AF$66+1)</f>
        <v>В</v>
      </c>
      <c r="T70" s="57" t="str">
        <f>HLOOKUP(R70+0.5,График!$A$5:$CU$131,$AF$66+1)</f>
        <v>В</v>
      </c>
      <c r="U70" s="56">
        <f t="shared" si="59"/>
        <v>43201</v>
      </c>
      <c r="V70" s="57" t="str">
        <f>HLOOKUP(U70,График!$A$5:$CU$131,$AF$66+1)</f>
        <v>В</v>
      </c>
      <c r="W70" s="57" t="str">
        <f>HLOOKUP(U70+0.5,График!$A$5:$CU$131,$AF$66+1)</f>
        <v>В</v>
      </c>
      <c r="X70" s="56">
        <f t="shared" si="60"/>
        <v>43208</v>
      </c>
      <c r="Y70" s="57">
        <f>HLOOKUP(X70,График!$A$5:$CU$131,$AF$66+1)</f>
        <v>0.28125</v>
      </c>
      <c r="Z70" s="57">
        <f>HLOOKUP(X70+0.5,График!$A$5:$CU$131,$AF$66+1)</f>
        <v>0.65625</v>
      </c>
      <c r="AA70" s="56">
        <f t="shared" si="61"/>
        <v>43215</v>
      </c>
      <c r="AB70" s="57">
        <f>HLOOKUP(AA70,График!$A$5:$CU$131,$AF$66+1)</f>
        <v>0.39583333333333331</v>
      </c>
      <c r="AC70" s="57">
        <f>HLOOKUP(AA70+0.5,График!$A$5:$CU$131,$AF$66+1)</f>
        <v>0.77083333333333337</v>
      </c>
      <c r="AD70" s="56"/>
      <c r="AE70" s="57" t="e">
        <f>HLOOKUP(AD70,График!$A$5:$CU$131,$AF$66+1)</f>
        <v>#N/A</v>
      </c>
      <c r="AF70" s="57" t="e">
        <f>HLOOKUP(AD70+0.5,График!$A$5:$CU$131,$AF$66+1)</f>
        <v>#N/A</v>
      </c>
      <c r="AG70" s="34"/>
      <c r="AH70" s="27"/>
      <c r="AI70" s="27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</row>
    <row r="71" spans="1:49" s="46" customFormat="1" ht="26.1" customHeight="1" x14ac:dyDescent="0.25">
      <c r="A71" s="486" t="str">
        <f>$A$7</f>
        <v>Чт</v>
      </c>
      <c r="B71" s="56">
        <f t="shared" si="36"/>
        <v>43195</v>
      </c>
      <c r="C71" s="57" t="str">
        <f>HLOOKUP(B71,График!$A$5:$CU$131,$P$66+1)</f>
        <v>В</v>
      </c>
      <c r="D71" s="57" t="str">
        <f>HLOOKUP(B71+0.5,График!$A$5:$CU$131,$P$66+1)</f>
        <v>В</v>
      </c>
      <c r="E71" s="56">
        <f t="shared" si="56"/>
        <v>43202</v>
      </c>
      <c r="F71" s="57" t="str">
        <f>HLOOKUP(E71,График!$A$5:$CU$131,$P$66+1)</f>
        <v>В</v>
      </c>
      <c r="G71" s="57" t="str">
        <f>HLOOKUP(E71+0.5,График!$A$5:$CU$131,$P$66+1)</f>
        <v>В</v>
      </c>
      <c r="H71" s="56">
        <f t="shared" si="57"/>
        <v>43209</v>
      </c>
      <c r="I71" s="57">
        <f>HLOOKUP(H71,График!$A$5:$CU$131,$P$66+1)</f>
        <v>0.45833333333333331</v>
      </c>
      <c r="J71" s="57">
        <f>HLOOKUP(H71+0.5,График!$A$5:$CU$131,$P$66+1)</f>
        <v>0.83333333333333337</v>
      </c>
      <c r="K71" s="56">
        <f t="shared" si="58"/>
        <v>43216</v>
      </c>
      <c r="L71" s="57">
        <f>HLOOKUP(K71,График!$A$5:$CU$131,$P$66+1)</f>
        <v>0.28125</v>
      </c>
      <c r="M71" s="57">
        <f>HLOOKUP(K71+0.5,График!$A$5:$CU$131,$P$66+1)</f>
        <v>0.65625</v>
      </c>
      <c r="N71" s="56"/>
      <c r="O71" s="57" t="e">
        <f>HLOOKUP(N71,График!$A$5:$CU$131,$P$66+1)</f>
        <v>#N/A</v>
      </c>
      <c r="P71" s="57" t="e">
        <f>HLOOKUP(N71+0.5,График!$A$5:$CU$131,$P$66+1)</f>
        <v>#N/A</v>
      </c>
      <c r="Q71" s="486" t="str">
        <f>$A$7</f>
        <v>Чт</v>
      </c>
      <c r="R71" s="56">
        <f t="shared" si="37"/>
        <v>43195</v>
      </c>
      <c r="S71" s="57" t="str">
        <f>HLOOKUP(R71,График!$A$5:$CU$131,$AF$66+1)</f>
        <v>В</v>
      </c>
      <c r="T71" s="57" t="str">
        <f>HLOOKUP(R71+0.5,График!$A$5:$CU$131,$AF$66+1)</f>
        <v>В</v>
      </c>
      <c r="U71" s="56">
        <f t="shared" si="59"/>
        <v>43202</v>
      </c>
      <c r="V71" s="57" t="str">
        <f>HLOOKUP(U71,График!$A$5:$CU$131,$AF$66+1)</f>
        <v>В</v>
      </c>
      <c r="W71" s="57" t="str">
        <f>HLOOKUP(U71+0.5,График!$A$5:$CU$131,$AF$66+1)</f>
        <v>В</v>
      </c>
      <c r="X71" s="56">
        <f t="shared" si="60"/>
        <v>43209</v>
      </c>
      <c r="Y71" s="57">
        <f>HLOOKUP(X71,График!$A$5:$CU$131,$AF$66+1)</f>
        <v>0.28125</v>
      </c>
      <c r="Z71" s="57">
        <f>HLOOKUP(X71+0.5,График!$A$5:$CU$131,$AF$66+1)</f>
        <v>0.65625</v>
      </c>
      <c r="AA71" s="56">
        <f t="shared" si="61"/>
        <v>43216</v>
      </c>
      <c r="AB71" s="57">
        <f>HLOOKUP(AA71,График!$A$5:$CU$131,$AF$66+1)</f>
        <v>0.47916666666666669</v>
      </c>
      <c r="AC71" s="57">
        <f>HLOOKUP(AA71+0.5,График!$A$5:$CU$131,$AF$66+1)</f>
        <v>0.85416666666666663</v>
      </c>
      <c r="AD71" s="56"/>
      <c r="AE71" s="57" t="e">
        <f>HLOOKUP(AD71,График!$A$5:$CU$131,$AF$66+1)</f>
        <v>#N/A</v>
      </c>
      <c r="AF71" s="57" t="e">
        <f>HLOOKUP(AD71+0.5,График!$A$5:$CU$131,$AF$66+1)</f>
        <v>#N/A</v>
      </c>
      <c r="AG71" s="34"/>
      <c r="AH71" s="27"/>
      <c r="AI71" s="27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</row>
    <row r="72" spans="1:49" s="46" customFormat="1" ht="26.1" customHeight="1" x14ac:dyDescent="0.25">
      <c r="A72" s="487" t="str">
        <f>$A$8</f>
        <v>Пт</v>
      </c>
      <c r="B72" s="56">
        <f t="shared" si="36"/>
        <v>43196</v>
      </c>
      <c r="C72" s="57" t="str">
        <f>HLOOKUP(B72,График!$A$5:$CU$131,$P$66+1)</f>
        <v>В</v>
      </c>
      <c r="D72" s="57" t="str">
        <f>HLOOKUP(B72+0.5,График!$A$5:$CU$131,$P$66+1)</f>
        <v>В</v>
      </c>
      <c r="E72" s="56">
        <f t="shared" si="56"/>
        <v>43203</v>
      </c>
      <c r="F72" s="57">
        <f>HLOOKUP(E72,График!$A$5:$CU$131,$P$66+1)</f>
        <v>0.28125</v>
      </c>
      <c r="G72" s="57">
        <f>HLOOKUP(E72+0.5,График!$A$5:$CU$131,$P$66+1)</f>
        <v>0.65625</v>
      </c>
      <c r="H72" s="56">
        <f t="shared" si="57"/>
        <v>43210</v>
      </c>
      <c r="I72" s="57">
        <f>HLOOKUP(H72,График!$A$5:$CU$131,$P$66+1)</f>
        <v>0.45833333333333331</v>
      </c>
      <c r="J72" s="57">
        <f>HLOOKUP(H72+0.5,График!$A$5:$CU$131,$P$66+1)</f>
        <v>0.83333333333333337</v>
      </c>
      <c r="K72" s="56">
        <f t="shared" si="58"/>
        <v>43217</v>
      </c>
      <c r="L72" s="57">
        <f>HLOOKUP(K72,График!$A$5:$CU$131,$P$66+1)</f>
        <v>0.3125</v>
      </c>
      <c r="M72" s="57">
        <f>HLOOKUP(K72+0.5,График!$A$5:$CU$131,$P$66+1)</f>
        <v>0.6875</v>
      </c>
      <c r="N72" s="56"/>
      <c r="O72" s="57" t="e">
        <f>HLOOKUP(N72,График!$A$5:$CU$131,$P$66+1)</f>
        <v>#N/A</v>
      </c>
      <c r="P72" s="57" t="e">
        <f>HLOOKUP(N72+0.5,График!$A$5:$CU$131,$P$66+1)</f>
        <v>#N/A</v>
      </c>
      <c r="Q72" s="487" t="str">
        <f>$A$8</f>
        <v>Пт</v>
      </c>
      <c r="R72" s="56">
        <f t="shared" si="37"/>
        <v>43196</v>
      </c>
      <c r="S72" s="57">
        <f>HLOOKUP(R72,График!$A$5:$CU$131,$AF$66+1)</f>
        <v>0.3125</v>
      </c>
      <c r="T72" s="57">
        <f>HLOOKUP(R72+0.5,График!$A$5:$CU$131,$AF$66+1)</f>
        <v>0.6875</v>
      </c>
      <c r="U72" s="56">
        <f t="shared" si="59"/>
        <v>43203</v>
      </c>
      <c r="V72" s="57">
        <f>HLOOKUP(U72,График!$A$5:$CU$131,$AF$66+1)</f>
        <v>0.45833333333333331</v>
      </c>
      <c r="W72" s="57">
        <f>HLOOKUP(U72+0.5,График!$A$5:$CU$131,$AF$66+1)</f>
        <v>0.83333333333333337</v>
      </c>
      <c r="X72" s="56">
        <f t="shared" si="60"/>
        <v>43210</v>
      </c>
      <c r="Y72" s="57">
        <f>HLOOKUP(X72,График!$A$5:$CU$131,$AF$66+1)</f>
        <v>0.3125</v>
      </c>
      <c r="Z72" s="57">
        <f>HLOOKUP(X72+0.5,График!$A$5:$CU$131,$AF$66+1)</f>
        <v>0.6875</v>
      </c>
      <c r="AA72" s="56">
        <f t="shared" si="61"/>
        <v>43217</v>
      </c>
      <c r="AB72" s="57">
        <f>HLOOKUP(AA72,График!$A$5:$CU$131,$AF$66+1)</f>
        <v>0.4375</v>
      </c>
      <c r="AC72" s="57">
        <f>HLOOKUP(AA72+0.5,График!$A$5:$CU$131,$AF$66+1)</f>
        <v>0.8125</v>
      </c>
      <c r="AD72" s="56"/>
      <c r="AE72" s="57" t="e">
        <f>HLOOKUP(AD72,График!$A$5:$CU$131,$AF$66+1)</f>
        <v>#N/A</v>
      </c>
      <c r="AF72" s="57" t="e">
        <f>HLOOKUP(AD72+0.5,График!$A$5:$CU$131,$AF$66+1)</f>
        <v>#N/A</v>
      </c>
      <c r="AG72" s="34"/>
      <c r="AH72" s="27"/>
      <c r="AI72" s="27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</row>
    <row r="73" spans="1:49" s="46" customFormat="1" ht="26.1" customHeight="1" thickBot="1" x14ac:dyDescent="0.3">
      <c r="A73" s="487" t="str">
        <f>$A$9</f>
        <v>Сб</v>
      </c>
      <c r="B73" s="56">
        <f t="shared" si="36"/>
        <v>43197</v>
      </c>
      <c r="C73" s="57">
        <f>HLOOKUP(B73,График!$A$5:$CU$131,$P$66+1)</f>
        <v>0.3125</v>
      </c>
      <c r="D73" s="57">
        <f>HLOOKUP(B73+0.5,График!$A$5:$CU$131,$P$66+1)</f>
        <v>0.6875</v>
      </c>
      <c r="E73" s="56">
        <f t="shared" si="56"/>
        <v>43204</v>
      </c>
      <c r="F73" s="57">
        <f>HLOOKUP(E73,График!$A$5:$CU$131,$P$66+1)</f>
        <v>0.39583333333333331</v>
      </c>
      <c r="G73" s="57">
        <f>HLOOKUP(E73+0.5,График!$A$5:$CU$131,$P$66+1)</f>
        <v>0.77083333333333337</v>
      </c>
      <c r="H73" s="56">
        <f t="shared" si="57"/>
        <v>43211</v>
      </c>
      <c r="I73" s="57">
        <f>HLOOKUP(H73,График!$A$5:$CU$131,$P$66+1)</f>
        <v>0.64583333333333337</v>
      </c>
      <c r="J73" s="57">
        <f>HLOOKUP(H73+0.5,График!$A$5:$CU$131,$P$66+1)</f>
        <v>1.0208333333333333</v>
      </c>
      <c r="K73" s="56">
        <f t="shared" si="58"/>
        <v>43218</v>
      </c>
      <c r="L73" s="57">
        <f>HLOOKUP(K73,График!$A$5:$CU$131,$P$66+1)</f>
        <v>0.33333333333333331</v>
      </c>
      <c r="M73" s="57">
        <f>HLOOKUP(K73+0.5,График!$A$5:$CU$131,$P$66+1)</f>
        <v>0.70833333333333337</v>
      </c>
      <c r="N73" s="56"/>
      <c r="O73" s="57" t="e">
        <f>HLOOKUP(N73,График!$A$5:$CU$131,$P$66+1)</f>
        <v>#N/A</v>
      </c>
      <c r="P73" s="57" t="e">
        <f>HLOOKUP(N73+0.5,График!$A$5:$CU$131,$P$66+1)</f>
        <v>#N/A</v>
      </c>
      <c r="Q73" s="487" t="str">
        <f>$A$9</f>
        <v>Сб</v>
      </c>
      <c r="R73" s="56">
        <f t="shared" si="37"/>
        <v>43197</v>
      </c>
      <c r="S73" s="57">
        <f>HLOOKUP(R73,График!$A$5:$CU$131,$AF$66+1)</f>
        <v>0.39583333333333331</v>
      </c>
      <c r="T73" s="57">
        <f>HLOOKUP(R73+0.5,График!$A$5:$CU$131,$AF$66+1)</f>
        <v>0.77083333333333337</v>
      </c>
      <c r="U73" s="56">
        <f t="shared" si="59"/>
        <v>43204</v>
      </c>
      <c r="V73" s="57">
        <f>HLOOKUP(U73,График!$A$5:$CU$131,$AF$66+1)</f>
        <v>0.625</v>
      </c>
      <c r="W73" s="57">
        <f>HLOOKUP(U73+0.5,График!$A$5:$CU$131,$AF$66+1)</f>
        <v>1</v>
      </c>
      <c r="X73" s="56">
        <f t="shared" si="60"/>
        <v>43211</v>
      </c>
      <c r="Y73" s="57">
        <f>HLOOKUP(X73,График!$A$5:$CU$131,$AF$66+1)</f>
        <v>0.33333333333333331</v>
      </c>
      <c r="Z73" s="57">
        <f>HLOOKUP(X73+0.5,График!$A$5:$CU$131,$AF$66+1)</f>
        <v>0.70833333333333337</v>
      </c>
      <c r="AA73" s="56">
        <f t="shared" si="61"/>
        <v>43218</v>
      </c>
      <c r="AB73" s="57" t="str">
        <f>HLOOKUP(AA73,График!$A$5:$CU$131,$AF$66+1)</f>
        <v>В</v>
      </c>
      <c r="AC73" s="57" t="str">
        <f>HLOOKUP(AA73+0.5,График!$A$5:$CU$131,$AF$66+1)</f>
        <v>В</v>
      </c>
      <c r="AD73" s="56"/>
      <c r="AE73" s="57" t="e">
        <f>HLOOKUP(AD73,График!$A$5:$CU$131,$AF$66+1)</f>
        <v>#N/A</v>
      </c>
      <c r="AF73" s="57" t="e">
        <f>HLOOKUP(AD73+0.5,График!$A$5:$CU$131,$AF$66+1)</f>
        <v>#N/A</v>
      </c>
      <c r="AG73" s="34"/>
      <c r="AH73" s="27"/>
      <c r="AI73" s="27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</row>
    <row r="74" spans="1:49" s="46" customFormat="1" ht="26.1" customHeight="1" x14ac:dyDescent="0.25">
      <c r="A74" s="39"/>
      <c r="B74" s="53"/>
      <c r="C74" s="52" t="str">
        <f>VLOOKUP(P74,График!$A$5:$CU$121,3)</f>
        <v>Макарова Татьяна Викторовна</v>
      </c>
      <c r="D74" s="54"/>
      <c r="E74" s="55"/>
      <c r="F74" s="22"/>
      <c r="G74" s="22"/>
      <c r="H74" s="22"/>
      <c r="I74" s="40"/>
      <c r="J74" s="23"/>
      <c r="K74" s="24"/>
      <c r="L74" s="25"/>
      <c r="M74" s="41"/>
      <c r="N74" s="41"/>
      <c r="O74" s="42"/>
      <c r="P74" s="488">
        <f>AF66+1</f>
        <v>19</v>
      </c>
      <c r="Q74" s="39"/>
      <c r="R74" s="21"/>
      <c r="S74" s="52" t="str">
        <f>VLOOKUP(AF74,График!$A$5:$CU$121,3)</f>
        <v>Моховикова Валентина Алексеевна</v>
      </c>
      <c r="T74" s="54"/>
      <c r="U74" s="55"/>
      <c r="V74" s="22"/>
      <c r="W74" s="22"/>
      <c r="X74" s="22"/>
      <c r="Y74" s="40"/>
      <c r="Z74" s="23"/>
      <c r="AA74" s="24"/>
      <c r="AB74" s="25"/>
      <c r="AC74" s="41"/>
      <c r="AD74" s="41"/>
      <c r="AE74" s="42"/>
      <c r="AF74" s="488">
        <f>P74+1</f>
        <v>20</v>
      </c>
      <c r="AG74" s="43"/>
      <c r="AH74" s="44"/>
      <c r="AI74" s="44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</row>
    <row r="75" spans="1:49" s="46" customFormat="1" ht="26.1" customHeight="1" x14ac:dyDescent="0.25">
      <c r="A75" s="486" t="str">
        <f>$A$3</f>
        <v>Вс</v>
      </c>
      <c r="B75" s="56">
        <f t="shared" si="36"/>
        <v>43191</v>
      </c>
      <c r="C75" s="57" t="str">
        <f>HLOOKUP(B75,График!$A$5:$CU$131,$P$74+1)</f>
        <v>В</v>
      </c>
      <c r="D75" s="57" t="str">
        <f>HLOOKUP(B75+0.5,График!$A$5:$CU$131,$P$74+1)</f>
        <v>В</v>
      </c>
      <c r="E75" s="56">
        <f>B81+1</f>
        <v>43198</v>
      </c>
      <c r="F75" s="57">
        <f>HLOOKUP(E75,График!$A$5:$CU$131,$P$74+1)</f>
        <v>0.66666666666666663</v>
      </c>
      <c r="G75" s="57">
        <f>HLOOKUP(E75+0.5,График!$A$5:$CU$131,$P$74+1)</f>
        <v>1.0416666666666667</v>
      </c>
      <c r="H75" s="56">
        <f>E81+1</f>
        <v>43205</v>
      </c>
      <c r="I75" s="57" t="str">
        <f>HLOOKUP(H75,График!$A$5:$CU$131,$P$74+1)</f>
        <v>В</v>
      </c>
      <c r="J75" s="57" t="str">
        <f>HLOOKUP(H75+0.5,График!$A$5:$CU$131,$P$74+1)</f>
        <v>В</v>
      </c>
      <c r="K75" s="56">
        <f>H81+1</f>
        <v>43212</v>
      </c>
      <c r="L75" s="57">
        <f>HLOOKUP(K75,График!$A$5:$CU$131,$P$74+1)</f>
        <v>0.25</v>
      </c>
      <c r="M75" s="57">
        <f>HLOOKUP(K75+0.5,График!$A$5:$CU$131,$P$74+1)</f>
        <v>0.625</v>
      </c>
      <c r="N75" s="56">
        <f>K81+1</f>
        <v>43219</v>
      </c>
      <c r="O75" s="57">
        <f>HLOOKUP(N75,График!$A$5:$CU$131,$P$74+1)</f>
        <v>0.35416666666666669</v>
      </c>
      <c r="P75" s="57">
        <f>HLOOKUP(N75+0.5,График!$A$5:$CU$131,$P$74+1)</f>
        <v>0.72916666666666663</v>
      </c>
      <c r="Q75" s="486" t="str">
        <f>$A$3</f>
        <v>Вс</v>
      </c>
      <c r="R75" s="56">
        <f t="shared" si="37"/>
        <v>43191</v>
      </c>
      <c r="S75" s="57">
        <f>HLOOKUP(R75,График!$A$5:$CU$131,$AF$74+1)</f>
        <v>0.33333333333333331</v>
      </c>
      <c r="T75" s="57">
        <f>HLOOKUP(R75+0.5,График!$A$5:$CU$131,$AF$74+1)</f>
        <v>0.70833333333333337</v>
      </c>
      <c r="U75" s="56">
        <f>R81+1</f>
        <v>43198</v>
      </c>
      <c r="V75" s="57">
        <f>HLOOKUP(U75,График!$A$5:$CU$131,$AF$74+1)</f>
        <v>0.3125</v>
      </c>
      <c r="W75" s="57">
        <f>HLOOKUP(U75+0.5,График!$A$5:$CU$131,$AF$74+1)</f>
        <v>0.6875</v>
      </c>
      <c r="X75" s="56">
        <f>U81+1</f>
        <v>43205</v>
      </c>
      <c r="Y75" s="57">
        <f>HLOOKUP(X75,График!$A$5:$CU$131,$AF$74+1)</f>
        <v>0.5</v>
      </c>
      <c r="Z75" s="57">
        <f>HLOOKUP(X75+0.5,График!$A$5:$CU$131,$AF$74+1)</f>
        <v>0.875</v>
      </c>
      <c r="AA75" s="56">
        <f>X81+1</f>
        <v>43212</v>
      </c>
      <c r="AB75" s="57">
        <f>HLOOKUP(AA75,График!$A$5:$CU$131,$AF$74+1)</f>
        <v>0.33333333333333331</v>
      </c>
      <c r="AC75" s="57">
        <f>HLOOKUP(AA75+0.5,График!$A$5:$CU$131,$AF$74+1)</f>
        <v>0.70833333333333337</v>
      </c>
      <c r="AD75" s="56">
        <f>AA81+1</f>
        <v>43219</v>
      </c>
      <c r="AE75" s="57">
        <f>HLOOKUP(AD75,График!$A$5:$CU$131,$AF$74+1)</f>
        <v>0.625</v>
      </c>
      <c r="AF75" s="57">
        <f>HLOOKUP(AD75+0.5,График!$A$5:$CU$131,$AF$74+1)</f>
        <v>1</v>
      </c>
      <c r="AG75" s="34"/>
      <c r="AH75" s="27"/>
      <c r="AI75" s="27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</row>
    <row r="76" spans="1:49" s="46" customFormat="1" ht="26.1" customHeight="1" x14ac:dyDescent="0.25">
      <c r="A76" s="486" t="str">
        <f>$A$4</f>
        <v>Пн</v>
      </c>
      <c r="B76" s="56">
        <f t="shared" si="36"/>
        <v>43192</v>
      </c>
      <c r="C76" s="57" t="str">
        <f>HLOOKUP(B76,График!$A$5:$CU$131,$P$74+1)</f>
        <v>В</v>
      </c>
      <c r="D76" s="57" t="str">
        <f>HLOOKUP(B76+0.5,График!$A$5:$CU$131,$P$74+1)</f>
        <v>В</v>
      </c>
      <c r="E76" s="56">
        <f t="shared" ref="E76:E81" si="62">E75+1</f>
        <v>43199</v>
      </c>
      <c r="F76" s="57" t="str">
        <f>HLOOKUP(E76,График!$A$5:$CU$131,$P$74+1)</f>
        <v>В</v>
      </c>
      <c r="G76" s="57" t="str">
        <f>HLOOKUP(E76+0.5,График!$A$5:$CU$131,$P$74+1)</f>
        <v>В</v>
      </c>
      <c r="H76" s="56">
        <f t="shared" ref="H76:H81" si="63">H75+1</f>
        <v>43206</v>
      </c>
      <c r="I76" s="57" t="str">
        <f>HLOOKUP(H76,График!$A$5:$CU$131,$P$74+1)</f>
        <v>В</v>
      </c>
      <c r="J76" s="57" t="str">
        <f>HLOOKUP(H76+0.5,График!$A$5:$CU$131,$P$74+1)</f>
        <v>В</v>
      </c>
      <c r="K76" s="56">
        <f t="shared" ref="K76:K81" si="64">K75+1</f>
        <v>43213</v>
      </c>
      <c r="L76" s="57">
        <f>HLOOKUP(K76,График!$A$5:$CU$131,$P$74+1)</f>
        <v>0.25</v>
      </c>
      <c r="M76" s="57">
        <f>HLOOKUP(K76+0.5,График!$A$5:$CU$131,$P$74+1)</f>
        <v>0.625</v>
      </c>
      <c r="N76" s="56">
        <f>N75+1</f>
        <v>43220</v>
      </c>
      <c r="O76" s="57">
        <f>HLOOKUP(N76,График!$A$5:$CU$131,$P$74+1)</f>
        <v>0.70833333333333337</v>
      </c>
      <c r="P76" s="57">
        <f>HLOOKUP(N76+0.5,График!$A$5:$CU$131,$P$74+1)</f>
        <v>1.0416666666666667</v>
      </c>
      <c r="Q76" s="486" t="str">
        <f>$A$4</f>
        <v>Пн</v>
      </c>
      <c r="R76" s="56">
        <f t="shared" si="37"/>
        <v>43192</v>
      </c>
      <c r="S76" s="57" t="str">
        <f>HLOOKUP(R76,График!$A$5:$CU$131,$AF$74+1)</f>
        <v>В</v>
      </c>
      <c r="T76" s="57" t="str">
        <f>HLOOKUP(R76+0.5,График!$A$5:$CU$131,$AF$74+1)</f>
        <v>В</v>
      </c>
      <c r="U76" s="56">
        <f t="shared" ref="U76:U81" si="65">U75+1</f>
        <v>43199</v>
      </c>
      <c r="V76" s="57">
        <f>HLOOKUP(U76,График!$A$5:$CU$131,$AF$74+1)</f>
        <v>0.3125</v>
      </c>
      <c r="W76" s="57">
        <f>HLOOKUP(U76+0.5,График!$A$5:$CU$131,$AF$74+1)</f>
        <v>0.6875</v>
      </c>
      <c r="X76" s="56">
        <f t="shared" ref="X76:X81" si="66">X75+1</f>
        <v>43206</v>
      </c>
      <c r="Y76" s="57">
        <f>HLOOKUP(X76,График!$A$5:$CU$131,$AF$74+1)</f>
        <v>0.64583333333333337</v>
      </c>
      <c r="Z76" s="57">
        <f>HLOOKUP(X76+0.5,График!$A$5:$CU$131,$AF$74+1)</f>
        <v>1.0208333333333333</v>
      </c>
      <c r="AA76" s="56">
        <f t="shared" ref="AA76:AA81" si="67">AA75+1</f>
        <v>43213</v>
      </c>
      <c r="AB76" s="57">
        <f>HLOOKUP(AA76,График!$A$5:$CU$131,$AF$74+1)</f>
        <v>0.35416666666666669</v>
      </c>
      <c r="AC76" s="57">
        <f>HLOOKUP(AA76+0.5,График!$A$5:$CU$131,$AF$74+1)</f>
        <v>0.72916666666666663</v>
      </c>
      <c r="AD76" s="56">
        <f>AD75+1</f>
        <v>43220</v>
      </c>
      <c r="AE76" s="57">
        <f>HLOOKUP(AD76,График!$A$5:$CU$131,$AF$74+1)</f>
        <v>0.6875</v>
      </c>
      <c r="AF76" s="57">
        <f>HLOOKUP(AD76+0.5,График!$A$5:$CU$131,$AF$74+1)</f>
        <v>1.0208333333333333</v>
      </c>
      <c r="AG76" s="34"/>
      <c r="AH76" s="27"/>
      <c r="AI76" s="27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</row>
    <row r="77" spans="1:49" s="46" customFormat="1" ht="26.1" customHeight="1" x14ac:dyDescent="0.25">
      <c r="A77" s="486" t="str">
        <f>$A$5</f>
        <v>Вт</v>
      </c>
      <c r="B77" s="56">
        <f t="shared" si="36"/>
        <v>43193</v>
      </c>
      <c r="C77" s="57">
        <f>HLOOKUP(B77,График!$A$5:$CU$131,$P$74+1)</f>
        <v>0.28125</v>
      </c>
      <c r="D77" s="57">
        <f>HLOOKUP(B77+0.5,График!$A$5:$CU$131,$P$74+1)</f>
        <v>0.65625</v>
      </c>
      <c r="E77" s="56">
        <f t="shared" si="62"/>
        <v>43200</v>
      </c>
      <c r="F77" s="57" t="str">
        <f>HLOOKUP(E77,График!$A$5:$CU$131,$P$74+1)</f>
        <v>В</v>
      </c>
      <c r="G77" s="57" t="str">
        <f>HLOOKUP(E77+0.5,График!$A$5:$CU$131,$P$74+1)</f>
        <v>В</v>
      </c>
      <c r="H77" s="56">
        <f t="shared" si="63"/>
        <v>43207</v>
      </c>
      <c r="I77" s="57">
        <f>HLOOKUP(H77,График!$A$5:$CU$131,$P$74+1)</f>
        <v>0.4375</v>
      </c>
      <c r="J77" s="57">
        <f>HLOOKUP(H77+0.5,График!$A$5:$CU$131,$P$74+1)</f>
        <v>0.8125</v>
      </c>
      <c r="K77" s="56">
        <f t="shared" si="64"/>
        <v>43214</v>
      </c>
      <c r="L77" s="57">
        <f>HLOOKUP(K77,График!$A$5:$CU$131,$P$74+1)</f>
        <v>0.52083333333333337</v>
      </c>
      <c r="M77" s="57">
        <f>HLOOKUP(K77+0.5,График!$A$5:$CU$131,$P$74+1)</f>
        <v>0.89583333333333337</v>
      </c>
      <c r="N77" s="56">
        <f>N76+1</f>
        <v>43221</v>
      </c>
      <c r="O77" s="57" t="str">
        <f>HLOOKUP(N77,График!$A$5:$CU$131,$P$74+1)</f>
        <v>ГК</v>
      </c>
      <c r="P77" s="57" t="str">
        <f>HLOOKUP(N77+0.5,График!$A$5:$CU$131,$P$74+1)</f>
        <v>ГК</v>
      </c>
      <c r="Q77" s="486" t="str">
        <f>$A$5</f>
        <v>Вт</v>
      </c>
      <c r="R77" s="56">
        <f t="shared" si="37"/>
        <v>43193</v>
      </c>
      <c r="S77" s="57">
        <f>HLOOKUP(R77,График!$A$5:$CU$131,$AF$74+1)</f>
        <v>0.45833333333333331</v>
      </c>
      <c r="T77" s="57">
        <f>HLOOKUP(R77+0.5,График!$A$5:$CU$131,$AF$74+1)</f>
        <v>0.83333333333333337</v>
      </c>
      <c r="U77" s="56">
        <f t="shared" si="65"/>
        <v>43200</v>
      </c>
      <c r="V77" s="57">
        <f>HLOOKUP(U77,График!$A$5:$CU$131,$AF$74+1)</f>
        <v>0.3125</v>
      </c>
      <c r="W77" s="57">
        <f>HLOOKUP(U77+0.5,График!$A$5:$CU$131,$AF$74+1)</f>
        <v>0.6875</v>
      </c>
      <c r="X77" s="56">
        <f t="shared" si="66"/>
        <v>43207</v>
      </c>
      <c r="Y77" s="57">
        <f>HLOOKUP(X77,График!$A$5:$CU$131,$AF$74+1)</f>
        <v>0.64583333333333337</v>
      </c>
      <c r="Z77" s="57">
        <f>HLOOKUP(X77+0.5,График!$A$5:$CU$131,$AF$74+1)</f>
        <v>1.0208333333333333</v>
      </c>
      <c r="AA77" s="56">
        <f t="shared" si="67"/>
        <v>43214</v>
      </c>
      <c r="AB77" s="57">
        <f>HLOOKUP(AA77,График!$A$5:$CU$131,$AF$74+1)</f>
        <v>0.41666666666666669</v>
      </c>
      <c r="AC77" s="57">
        <f>HLOOKUP(AA77+0.5,График!$A$5:$CU$131,$AF$74+1)</f>
        <v>0.79166666666666663</v>
      </c>
      <c r="AD77" s="56">
        <f>AD76+1</f>
        <v>43221</v>
      </c>
      <c r="AE77" s="57">
        <f>HLOOKUP(AD77,График!$A$5:$CU$131,$AF$74+1)</f>
        <v>0</v>
      </c>
      <c r="AF77" s="57">
        <f>HLOOKUP(AD77+0.5,График!$A$5:$CU$131,$AF$74+1)</f>
        <v>0</v>
      </c>
      <c r="AG77" s="34"/>
      <c r="AH77" s="27"/>
      <c r="AI77" s="27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</row>
    <row r="78" spans="1:49" s="46" customFormat="1" ht="26.1" customHeight="1" x14ac:dyDescent="0.25">
      <c r="A78" s="486" t="str">
        <f>$A$6</f>
        <v>Ср</v>
      </c>
      <c r="B78" s="56">
        <f t="shared" si="36"/>
        <v>43194</v>
      </c>
      <c r="C78" s="57">
        <f>HLOOKUP(B78,График!$A$5:$CU$131,$P$74+1)</f>
        <v>0.5</v>
      </c>
      <c r="D78" s="57">
        <f>HLOOKUP(B78+0.5,График!$A$5:$CU$131,$P$74+1)</f>
        <v>0.875</v>
      </c>
      <c r="E78" s="56">
        <f t="shared" si="62"/>
        <v>43201</v>
      </c>
      <c r="F78" s="57">
        <f>HLOOKUP(E78,График!$A$5:$CU$131,$P$74+1)</f>
        <v>0.25</v>
      </c>
      <c r="G78" s="57">
        <f>HLOOKUP(E78+0.5,График!$A$5:$CU$131,$P$74+1)</f>
        <v>0.625</v>
      </c>
      <c r="H78" s="56">
        <f t="shared" si="63"/>
        <v>43208</v>
      </c>
      <c r="I78" s="57">
        <f>HLOOKUP(H78,График!$A$5:$CU$131,$P$74+1)</f>
        <v>0.66666666666666663</v>
      </c>
      <c r="J78" s="57">
        <f>HLOOKUP(H78+0.5,График!$A$5:$CU$131,$P$74+1)</f>
        <v>1.0416666666666667</v>
      </c>
      <c r="K78" s="56">
        <f t="shared" si="64"/>
        <v>43215</v>
      </c>
      <c r="L78" s="57" t="str">
        <f>HLOOKUP(K78,График!$A$5:$CU$131,$P$74+1)</f>
        <v>В</v>
      </c>
      <c r="M78" s="57" t="str">
        <f>HLOOKUP(K78+0.5,График!$A$5:$CU$131,$P$74+1)</f>
        <v>В</v>
      </c>
      <c r="N78" s="56"/>
      <c r="O78" s="57" t="e">
        <f>HLOOKUP(N78,График!$A$5:$CU$131,$P$74+1)</f>
        <v>#N/A</v>
      </c>
      <c r="P78" s="57" t="e">
        <f>HLOOKUP(N78+0.5,График!$A$5:$CU$131,$P$74+1)</f>
        <v>#N/A</v>
      </c>
      <c r="Q78" s="486" t="str">
        <f>$A$6</f>
        <v>Ср</v>
      </c>
      <c r="R78" s="56">
        <f t="shared" si="37"/>
        <v>43194</v>
      </c>
      <c r="S78" s="57">
        <f>HLOOKUP(R78,График!$A$5:$CU$131,$AF$74+1)</f>
        <v>0.45833333333333331</v>
      </c>
      <c r="T78" s="57">
        <f>HLOOKUP(R78+0.5,График!$A$5:$CU$131,$AF$74+1)</f>
        <v>0.83333333333333337</v>
      </c>
      <c r="U78" s="56">
        <f t="shared" si="65"/>
        <v>43201</v>
      </c>
      <c r="V78" s="57">
        <f>HLOOKUP(U78,График!$A$5:$CU$131,$AF$74+1)</f>
        <v>0.33333333333333331</v>
      </c>
      <c r="W78" s="57">
        <f>HLOOKUP(U78+0.5,График!$A$5:$CU$131,$AF$74+1)</f>
        <v>0.70833333333333337</v>
      </c>
      <c r="X78" s="56">
        <f t="shared" si="66"/>
        <v>43208</v>
      </c>
      <c r="Y78" s="57">
        <f>HLOOKUP(X78,График!$A$5:$CU$131,$AF$74+1)</f>
        <v>0.64583333333333337</v>
      </c>
      <c r="Z78" s="57">
        <f>HLOOKUP(X78+0.5,График!$A$5:$CU$131,$AF$74+1)</f>
        <v>1.0208333333333333</v>
      </c>
      <c r="AA78" s="56">
        <f t="shared" si="67"/>
        <v>43215</v>
      </c>
      <c r="AB78" s="57" t="str">
        <f>HLOOKUP(AA78,График!$A$5:$CU$131,$AF$74+1)</f>
        <v>В</v>
      </c>
      <c r="AC78" s="57" t="str">
        <f>HLOOKUP(AA78+0.5,График!$A$5:$CU$131,$AF$74+1)</f>
        <v>В</v>
      </c>
      <c r="AD78" s="56"/>
      <c r="AE78" s="57" t="e">
        <f>HLOOKUP(AD78,График!$A$5:$CU$131,$AF$74+1)</f>
        <v>#N/A</v>
      </c>
      <c r="AF78" s="57" t="e">
        <f>HLOOKUP(AD78+0.5,График!$A$5:$CU$131,$AF$74+1)</f>
        <v>#N/A</v>
      </c>
      <c r="AG78" s="34"/>
      <c r="AH78" s="27"/>
      <c r="AI78" s="27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</row>
    <row r="79" spans="1:49" s="46" customFormat="1" ht="26.1" customHeight="1" x14ac:dyDescent="0.25">
      <c r="A79" s="486" t="str">
        <f>$A$7</f>
        <v>Чт</v>
      </c>
      <c r="B79" s="56">
        <f t="shared" si="36"/>
        <v>43195</v>
      </c>
      <c r="C79" s="57" t="str">
        <f>HLOOKUP(B79,График!$A$5:$CU$131,$P$74+1)</f>
        <v>В</v>
      </c>
      <c r="D79" s="57" t="str">
        <f>HLOOKUP(B79+0.5,График!$A$5:$CU$131,$P$74+1)</f>
        <v>В</v>
      </c>
      <c r="E79" s="56">
        <f t="shared" si="62"/>
        <v>43202</v>
      </c>
      <c r="F79" s="57">
        <f>HLOOKUP(E79,График!$A$5:$CU$131,$P$74+1)</f>
        <v>0.66666666666666663</v>
      </c>
      <c r="G79" s="57">
        <f>HLOOKUP(E79+0.5,График!$A$5:$CU$131,$P$74+1)</f>
        <v>1.0416666666666667</v>
      </c>
      <c r="H79" s="56">
        <f t="shared" si="63"/>
        <v>43209</v>
      </c>
      <c r="I79" s="57" t="str">
        <f>HLOOKUP(H79,График!$A$5:$CU$131,$P$74+1)</f>
        <v>В</v>
      </c>
      <c r="J79" s="57" t="str">
        <f>HLOOKUP(H79+0.5,График!$A$5:$CU$131,$P$74+1)</f>
        <v>В</v>
      </c>
      <c r="K79" s="56">
        <f t="shared" si="64"/>
        <v>43216</v>
      </c>
      <c r="L79" s="57" t="str">
        <f>HLOOKUP(K79,График!$A$5:$CU$131,$P$74+1)</f>
        <v>В</v>
      </c>
      <c r="M79" s="57" t="str">
        <f>HLOOKUP(K79+0.5,График!$A$5:$CU$131,$P$74+1)</f>
        <v>В</v>
      </c>
      <c r="N79" s="56"/>
      <c r="O79" s="57" t="e">
        <f>HLOOKUP(N79,График!$A$5:$CU$131,$P$74+1)</f>
        <v>#N/A</v>
      </c>
      <c r="P79" s="57" t="e">
        <f>HLOOKUP(N79+0.5,График!$A$5:$CU$131,$P$74+1)</f>
        <v>#N/A</v>
      </c>
      <c r="Q79" s="486" t="str">
        <f>$A$7</f>
        <v>Чт</v>
      </c>
      <c r="R79" s="56">
        <f t="shared" si="37"/>
        <v>43195</v>
      </c>
      <c r="S79" s="57">
        <f>HLOOKUP(R79,График!$A$5:$CU$131,$AF$74+1)</f>
        <v>0.64583333333333337</v>
      </c>
      <c r="T79" s="57">
        <f>HLOOKUP(R79+0.5,График!$A$5:$CU$131,$AF$74+1)</f>
        <v>1.0208333333333333</v>
      </c>
      <c r="U79" s="56">
        <f t="shared" si="65"/>
        <v>43202</v>
      </c>
      <c r="V79" s="57" t="str">
        <f>HLOOKUP(U79,График!$A$5:$CU$131,$AF$74+1)</f>
        <v>В</v>
      </c>
      <c r="W79" s="57" t="str">
        <f>HLOOKUP(U79+0.5,График!$A$5:$CU$131,$AF$74+1)</f>
        <v>В</v>
      </c>
      <c r="X79" s="56">
        <f t="shared" si="66"/>
        <v>43209</v>
      </c>
      <c r="Y79" s="57" t="str">
        <f>HLOOKUP(X79,График!$A$5:$CU$131,$AF$74+1)</f>
        <v>В</v>
      </c>
      <c r="Z79" s="57" t="str">
        <f>HLOOKUP(X79+0.5,График!$A$5:$CU$131,$AF$74+1)</f>
        <v>В</v>
      </c>
      <c r="AA79" s="56">
        <f t="shared" si="67"/>
        <v>43216</v>
      </c>
      <c r="AB79" s="57" t="str">
        <f>HLOOKUP(AA79,График!$A$5:$CU$131,$AF$74+1)</f>
        <v>В</v>
      </c>
      <c r="AC79" s="57" t="str">
        <f>HLOOKUP(AA79+0.5,График!$A$5:$CU$131,$AF$74+1)</f>
        <v>В</v>
      </c>
      <c r="AD79" s="56"/>
      <c r="AE79" s="57" t="e">
        <f>HLOOKUP(AD79,График!$A$5:$CU$131,$AF$74+1)</f>
        <v>#N/A</v>
      </c>
      <c r="AF79" s="57" t="e">
        <f>HLOOKUP(AD79+0.5,График!$A$5:$CU$131,$AF$74+1)</f>
        <v>#N/A</v>
      </c>
      <c r="AG79" s="34"/>
      <c r="AH79" s="27"/>
      <c r="AI79" s="27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</row>
    <row r="80" spans="1:49" s="46" customFormat="1" ht="26.1" customHeight="1" x14ac:dyDescent="0.25">
      <c r="A80" s="487" t="str">
        <f>$A$8</f>
        <v>Пт</v>
      </c>
      <c r="B80" s="56">
        <f t="shared" si="36"/>
        <v>43196</v>
      </c>
      <c r="C80" s="57">
        <f>HLOOKUP(B80,График!$A$5:$CU$131,$P$74+1)</f>
        <v>0.66666666666666663</v>
      </c>
      <c r="D80" s="57">
        <f>HLOOKUP(B80+0.5,График!$A$5:$CU$131,$P$74+1)</f>
        <v>1.0416666666666667</v>
      </c>
      <c r="E80" s="56">
        <f t="shared" si="62"/>
        <v>43203</v>
      </c>
      <c r="F80" s="57">
        <f>HLOOKUP(E80,График!$A$5:$CU$131,$P$74+1)</f>
        <v>0.66666666666666663</v>
      </c>
      <c r="G80" s="57">
        <f>HLOOKUP(E80+0.5,График!$A$5:$CU$131,$P$74+1)</f>
        <v>1.0416666666666667</v>
      </c>
      <c r="H80" s="56">
        <f t="shared" si="63"/>
        <v>43210</v>
      </c>
      <c r="I80" s="57" t="str">
        <f>HLOOKUP(H80,График!$A$5:$CU$131,$P$74+1)</f>
        <v>В</v>
      </c>
      <c r="J80" s="57" t="str">
        <f>HLOOKUP(H80+0.5,График!$A$5:$CU$131,$P$74+1)</f>
        <v>В</v>
      </c>
      <c r="K80" s="56">
        <f t="shared" si="64"/>
        <v>43217</v>
      </c>
      <c r="L80" s="57">
        <f>HLOOKUP(K80,График!$A$5:$CU$131,$P$74+1)</f>
        <v>0.25</v>
      </c>
      <c r="M80" s="57">
        <f>HLOOKUP(K80+0.5,График!$A$5:$CU$131,$P$74+1)</f>
        <v>0.625</v>
      </c>
      <c r="N80" s="56"/>
      <c r="O80" s="57" t="e">
        <f>HLOOKUP(N80,График!$A$5:$CU$131,$P$74+1)</f>
        <v>#N/A</v>
      </c>
      <c r="P80" s="57" t="e">
        <f>HLOOKUP(N80+0.5,График!$A$5:$CU$131,$P$74+1)</f>
        <v>#N/A</v>
      </c>
      <c r="Q80" s="487" t="str">
        <f>$A$8</f>
        <v>Пт</v>
      </c>
      <c r="R80" s="56">
        <f t="shared" si="37"/>
        <v>43196</v>
      </c>
      <c r="S80" s="57" t="str">
        <f>HLOOKUP(R80,График!$A$5:$CU$131,$AF$74+1)</f>
        <v>В</v>
      </c>
      <c r="T80" s="57" t="str">
        <f>HLOOKUP(R80+0.5,График!$A$5:$CU$131,$AF$74+1)</f>
        <v>В</v>
      </c>
      <c r="U80" s="56">
        <f t="shared" si="65"/>
        <v>43203</v>
      </c>
      <c r="V80" s="57" t="str">
        <f>HLOOKUP(U80,График!$A$5:$CU$131,$AF$74+1)</f>
        <v>В</v>
      </c>
      <c r="W80" s="57" t="str">
        <f>HLOOKUP(U80+0.5,График!$A$5:$CU$131,$AF$74+1)</f>
        <v>В</v>
      </c>
      <c r="X80" s="56">
        <f t="shared" si="66"/>
        <v>43210</v>
      </c>
      <c r="Y80" s="57" t="str">
        <f>HLOOKUP(X80,График!$A$5:$CU$131,$AF$74+1)</f>
        <v>В</v>
      </c>
      <c r="Z80" s="57" t="str">
        <f>HLOOKUP(X80+0.5,График!$A$5:$CU$131,$AF$74+1)</f>
        <v>В</v>
      </c>
      <c r="AA80" s="56">
        <f t="shared" si="67"/>
        <v>43217</v>
      </c>
      <c r="AB80" s="57">
        <f>HLOOKUP(AA80,График!$A$5:$CU$131,$AF$74+1)</f>
        <v>0.47916666666666669</v>
      </c>
      <c r="AC80" s="57">
        <f>HLOOKUP(AA80+0.5,График!$A$5:$CU$131,$AF$74+1)</f>
        <v>0.85416666666666663</v>
      </c>
      <c r="AD80" s="56"/>
      <c r="AE80" s="57" t="e">
        <f>HLOOKUP(AD80,График!$A$5:$CU$131,$AF$74+1)</f>
        <v>#N/A</v>
      </c>
      <c r="AF80" s="57" t="e">
        <f>HLOOKUP(AD80+0.5,График!$A$5:$CU$131,$AF$74+1)</f>
        <v>#N/A</v>
      </c>
      <c r="AG80" s="34"/>
      <c r="AH80" s="27"/>
      <c r="AI80" s="27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</row>
    <row r="81" spans="1:49" s="46" customFormat="1" ht="26.1" customHeight="1" thickBot="1" x14ac:dyDescent="0.3">
      <c r="A81" s="487" t="str">
        <f>$A$9</f>
        <v>Сб</v>
      </c>
      <c r="B81" s="56">
        <f t="shared" si="36"/>
        <v>43197</v>
      </c>
      <c r="C81" s="57">
        <f>HLOOKUP(B81,График!$A$5:$CU$131,$P$74+1)</f>
        <v>0.66666666666666663</v>
      </c>
      <c r="D81" s="57">
        <f>HLOOKUP(B81+0.5,График!$A$5:$CU$131,$P$74+1)</f>
        <v>1.0416666666666667</v>
      </c>
      <c r="E81" s="56">
        <f t="shared" si="62"/>
        <v>43204</v>
      </c>
      <c r="F81" s="57">
        <f>HLOOKUP(E81,График!$A$5:$CU$131,$P$74+1)</f>
        <v>0.58333333333333337</v>
      </c>
      <c r="G81" s="57">
        <f>HLOOKUP(E81+0.5,График!$A$5:$CU$131,$P$74+1)</f>
        <v>0.95833333333333337</v>
      </c>
      <c r="H81" s="56">
        <f t="shared" si="63"/>
        <v>43211</v>
      </c>
      <c r="I81" s="57">
        <f>HLOOKUP(H81,График!$A$5:$CU$131,$P$74+1)</f>
        <v>0.25</v>
      </c>
      <c r="J81" s="57">
        <f>HLOOKUP(H81+0.5,График!$A$5:$CU$131,$P$74+1)</f>
        <v>0.625</v>
      </c>
      <c r="K81" s="56">
        <f t="shared" si="64"/>
        <v>43218</v>
      </c>
      <c r="L81" s="57">
        <f>HLOOKUP(K81,График!$A$5:$CU$131,$P$74+1)</f>
        <v>0.33333333333333331</v>
      </c>
      <c r="M81" s="57">
        <f>HLOOKUP(K81+0.5,График!$A$5:$CU$131,$P$74+1)</f>
        <v>0.70833333333333337</v>
      </c>
      <c r="N81" s="56"/>
      <c r="O81" s="57" t="e">
        <f>HLOOKUP(N81,График!$A$5:$CU$131,$P$74+1)</f>
        <v>#N/A</v>
      </c>
      <c r="P81" s="57" t="e">
        <f>HLOOKUP(N81+0.5,График!$A$5:$CU$131,$P$74+1)</f>
        <v>#N/A</v>
      </c>
      <c r="Q81" s="487" t="str">
        <f>$A$9</f>
        <v>Сб</v>
      </c>
      <c r="R81" s="56">
        <f t="shared" si="37"/>
        <v>43197</v>
      </c>
      <c r="S81" s="57" t="str">
        <f>HLOOKUP(R81,График!$A$5:$CU$131,$AF$74+1)</f>
        <v>В</v>
      </c>
      <c r="T81" s="57" t="str">
        <f>HLOOKUP(R81+0.5,График!$A$5:$CU$131,$AF$74+1)</f>
        <v>В</v>
      </c>
      <c r="U81" s="56">
        <f t="shared" si="65"/>
        <v>43204</v>
      </c>
      <c r="V81" s="57">
        <f>HLOOKUP(U81,График!$A$5:$CU$131,$AF$74+1)</f>
        <v>0.35416666666666669</v>
      </c>
      <c r="W81" s="57">
        <f>HLOOKUP(U81+0.5,График!$A$5:$CU$131,$AF$74+1)</f>
        <v>0.72916666666666663</v>
      </c>
      <c r="X81" s="56">
        <f t="shared" si="66"/>
        <v>43211</v>
      </c>
      <c r="Y81" s="57" t="str">
        <f>HLOOKUP(X81,График!$A$5:$CU$131,$AF$74+1)</f>
        <v>В</v>
      </c>
      <c r="Z81" s="57" t="str">
        <f>HLOOKUP(X81+0.5,График!$A$5:$CU$131,$AF$74+1)</f>
        <v>В</v>
      </c>
      <c r="AA81" s="56">
        <f t="shared" si="67"/>
        <v>43218</v>
      </c>
      <c r="AB81" s="57">
        <f>HLOOKUP(AA81,График!$A$5:$CU$131,$AF$74+1)</f>
        <v>0.625</v>
      </c>
      <c r="AC81" s="57">
        <f>HLOOKUP(AA81+0.5,График!$A$5:$CU$131,$AF$74+1)</f>
        <v>1</v>
      </c>
      <c r="AD81" s="56"/>
      <c r="AE81" s="57" t="e">
        <f>HLOOKUP(AD81,График!$A$5:$CU$131,$AF$74+1)</f>
        <v>#N/A</v>
      </c>
      <c r="AF81" s="57" t="e">
        <f>HLOOKUP(AD81+0.5,График!$A$5:$CU$131,$AF$74+1)</f>
        <v>#N/A</v>
      </c>
      <c r="AG81" s="34"/>
      <c r="AH81" s="27"/>
      <c r="AI81" s="27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</row>
    <row r="82" spans="1:49" s="46" customFormat="1" ht="26.1" customHeight="1" x14ac:dyDescent="0.25">
      <c r="A82" s="39"/>
      <c r="B82" s="53"/>
      <c r="C82" s="52" t="str">
        <f>VLOOKUP(P82,График!$A$5:$CU$121,3)</f>
        <v>Очиров Владимир Алексеевич</v>
      </c>
      <c r="D82" s="54"/>
      <c r="E82" s="55"/>
      <c r="F82" s="22"/>
      <c r="G82" s="22"/>
      <c r="H82" s="22"/>
      <c r="I82" s="40"/>
      <c r="J82" s="23"/>
      <c r="K82" s="24"/>
      <c r="L82" s="25"/>
      <c r="M82" s="41"/>
      <c r="N82" s="41"/>
      <c r="O82" s="42"/>
      <c r="P82" s="488">
        <f>AF74+1</f>
        <v>21</v>
      </c>
      <c r="Q82" s="39"/>
      <c r="R82" s="21"/>
      <c r="S82" s="52" t="str">
        <f>VLOOKUP(AF82,График!$A$5:$CU$121,3)</f>
        <v>Полякова Елена Михайловна</v>
      </c>
      <c r="T82" s="54"/>
      <c r="U82" s="55"/>
      <c r="V82" s="22"/>
      <c r="W82" s="22"/>
      <c r="X82" s="22"/>
      <c r="Y82" s="40"/>
      <c r="Z82" s="23"/>
      <c r="AA82" s="24"/>
      <c r="AB82" s="25"/>
      <c r="AC82" s="41"/>
      <c r="AD82" s="41"/>
      <c r="AE82" s="42"/>
      <c r="AF82" s="488">
        <f>P82+1</f>
        <v>22</v>
      </c>
      <c r="AG82" s="43"/>
      <c r="AH82" s="44"/>
      <c r="AI82" s="44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</row>
    <row r="83" spans="1:49" s="46" customFormat="1" ht="26.1" customHeight="1" x14ac:dyDescent="0.25">
      <c r="A83" s="486" t="str">
        <f>$A$3</f>
        <v>Вс</v>
      </c>
      <c r="B83" s="56">
        <f t="shared" si="36"/>
        <v>43191</v>
      </c>
      <c r="C83" s="57">
        <f>HLOOKUP(B83,График!$A$5:$CU$131,$P$82+1)</f>
        <v>0.625</v>
      </c>
      <c r="D83" s="57">
        <f>HLOOKUP(B83+0.5,График!$A$5:$CU$131,$P$82+1)</f>
        <v>1</v>
      </c>
      <c r="E83" s="56">
        <f>B89+1</f>
        <v>43198</v>
      </c>
      <c r="F83" s="57">
        <f>HLOOKUP(E83,График!$A$5:$CU$131,$P$82+1)</f>
        <v>0.33333333333333331</v>
      </c>
      <c r="G83" s="57">
        <f>HLOOKUP(E83+0.5,График!$A$5:$CU$131,$P$82+1)</f>
        <v>0.70833333333333337</v>
      </c>
      <c r="H83" s="56">
        <f>E89+1</f>
        <v>43205</v>
      </c>
      <c r="I83" s="57">
        <f>HLOOKUP(H83,График!$A$5:$CU$131,$P$82+1)</f>
        <v>0.625</v>
      </c>
      <c r="J83" s="57">
        <f>HLOOKUP(H83+0.5,График!$A$5:$CU$131,$P$82+1)</f>
        <v>1</v>
      </c>
      <c r="K83" s="56">
        <f>H89+1</f>
        <v>43212</v>
      </c>
      <c r="L83" s="57">
        <f>HLOOKUP(K83,График!$A$5:$CU$131,$P$82+1)</f>
        <v>0.625</v>
      </c>
      <c r="M83" s="57">
        <f>HLOOKUP(K83+0.5,График!$A$5:$CU$131,$P$82+1)</f>
        <v>1</v>
      </c>
      <c r="N83" s="56">
        <f>K89+1</f>
        <v>43219</v>
      </c>
      <c r="O83" s="57" t="str">
        <f>HLOOKUP(N83,График!$A$5:$CU$131,$P$82+1)</f>
        <v>В</v>
      </c>
      <c r="P83" s="57" t="str">
        <f>HLOOKUP(N83+0.5,График!$A$5:$CU$131,$P$82+1)</f>
        <v>В</v>
      </c>
      <c r="Q83" s="486" t="str">
        <f>$A$3</f>
        <v>Вс</v>
      </c>
      <c r="R83" s="56">
        <f t="shared" si="37"/>
        <v>43191</v>
      </c>
      <c r="S83" s="57">
        <f>HLOOKUP(R83,График!$A$5:$CU$131,$AF$82+1)</f>
        <v>0.29166666666666669</v>
      </c>
      <c r="T83" s="57">
        <f>HLOOKUP(R83+0.5,График!$A$5:$CU$131,$AF$82+1)</f>
        <v>0.66666666666666663</v>
      </c>
      <c r="U83" s="56">
        <f>R89+1</f>
        <v>43198</v>
      </c>
      <c r="V83" s="57">
        <f>HLOOKUP(U83,График!$A$5:$CU$131,$AF$82+1)</f>
        <v>0.5</v>
      </c>
      <c r="W83" s="57">
        <f>HLOOKUP(U83+0.5,График!$A$5:$CU$131,$AF$82+1)</f>
        <v>0.875</v>
      </c>
      <c r="X83" s="56">
        <f>U89+1</f>
        <v>43205</v>
      </c>
      <c r="Y83" s="57" t="str">
        <f>HLOOKUP(X83,График!$A$5:$CU$131,$AF$82+1)</f>
        <v>В</v>
      </c>
      <c r="Z83" s="57" t="str">
        <f>HLOOKUP(X83+0.5,График!$A$5:$CU$131,$AF$82+1)</f>
        <v>В</v>
      </c>
      <c r="AA83" s="56">
        <f>X89+1</f>
        <v>43212</v>
      </c>
      <c r="AB83" s="57" t="str">
        <f>HLOOKUP(AA83,График!$A$5:$CU$131,$AF$82+1)</f>
        <v>В</v>
      </c>
      <c r="AC83" s="57" t="str">
        <f>HLOOKUP(AA83+0.5,График!$A$5:$CU$131,$AF$82+1)</f>
        <v>В</v>
      </c>
      <c r="AD83" s="56">
        <f>AA89+1</f>
        <v>43219</v>
      </c>
      <c r="AE83" s="57" t="str">
        <f>HLOOKUP(AD83,График!$A$5:$CU$131,$AF$82+1)</f>
        <v>В</v>
      </c>
      <c r="AF83" s="57" t="str">
        <f>HLOOKUP(AD83+0.5,График!$A$5:$CU$131,$AF$82+1)</f>
        <v>В</v>
      </c>
      <c r="AG83" s="34"/>
      <c r="AH83" s="27"/>
      <c r="AI83" s="27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</row>
    <row r="84" spans="1:49" s="46" customFormat="1" ht="26.1" customHeight="1" x14ac:dyDescent="0.25">
      <c r="A84" s="486" t="str">
        <f>$A$4</f>
        <v>Пн</v>
      </c>
      <c r="B84" s="56">
        <f t="shared" si="36"/>
        <v>43192</v>
      </c>
      <c r="C84" s="57">
        <f>HLOOKUP(B84,График!$A$5:$CU$131,$P$82+1)</f>
        <v>0.625</v>
      </c>
      <c r="D84" s="57">
        <f>HLOOKUP(B84+0.5,График!$A$5:$CU$131,$P$82+1)</f>
        <v>1</v>
      </c>
      <c r="E84" s="56">
        <f t="shared" ref="E84:E89" si="68">E83+1</f>
        <v>43199</v>
      </c>
      <c r="F84" s="57">
        <f>HLOOKUP(E84,График!$A$5:$CU$131,$P$82+1)</f>
        <v>0.625</v>
      </c>
      <c r="G84" s="57">
        <f>HLOOKUP(E84+0.5,График!$A$5:$CU$131,$P$82+1)</f>
        <v>1</v>
      </c>
      <c r="H84" s="56">
        <f t="shared" ref="H84:H89" si="69">H83+1</f>
        <v>43206</v>
      </c>
      <c r="I84" s="57">
        <f>HLOOKUP(H84,График!$A$5:$CU$131,$P$82+1)</f>
        <v>0.625</v>
      </c>
      <c r="J84" s="57">
        <f>HLOOKUP(H84+0.5,График!$A$5:$CU$131,$P$82+1)</f>
        <v>1</v>
      </c>
      <c r="K84" s="56">
        <f t="shared" ref="K84:K89" si="70">K83+1</f>
        <v>43213</v>
      </c>
      <c r="L84" s="57" t="str">
        <f>HLOOKUP(K84,График!$A$5:$CU$131,$P$82+1)</f>
        <v>В</v>
      </c>
      <c r="M84" s="57" t="str">
        <f>HLOOKUP(K84+0.5,График!$A$5:$CU$131,$P$82+1)</f>
        <v>В</v>
      </c>
      <c r="N84" s="56">
        <f>N83+1</f>
        <v>43220</v>
      </c>
      <c r="O84" s="57" t="str">
        <f>HLOOKUP(N84,График!$A$5:$CU$131,$P$82+1)</f>
        <v>В</v>
      </c>
      <c r="P84" s="57" t="str">
        <f>HLOOKUP(N84+0.5,График!$A$5:$CU$131,$P$82+1)</f>
        <v>В</v>
      </c>
      <c r="Q84" s="486" t="str">
        <f>$A$4</f>
        <v>Пн</v>
      </c>
      <c r="R84" s="56">
        <f t="shared" si="37"/>
        <v>43192</v>
      </c>
      <c r="S84" s="57">
        <f>HLOOKUP(R84,График!$A$5:$CU$131,$AF$82+1)</f>
        <v>0.39583333333333331</v>
      </c>
      <c r="T84" s="57">
        <f>HLOOKUP(R84+0.5,График!$A$5:$CU$131,$AF$82+1)</f>
        <v>0.77083333333333337</v>
      </c>
      <c r="U84" s="56">
        <f t="shared" ref="U84:U89" si="71">U83+1</f>
        <v>43199</v>
      </c>
      <c r="V84" s="57" t="str">
        <f>HLOOKUP(U84,График!$A$5:$CU$131,$AF$82+1)</f>
        <v>В</v>
      </c>
      <c r="W84" s="57" t="str">
        <f>HLOOKUP(U84+0.5,График!$A$5:$CU$131,$AF$82+1)</f>
        <v>В</v>
      </c>
      <c r="X84" s="56">
        <f t="shared" ref="X84:X89" si="72">X83+1</f>
        <v>43206</v>
      </c>
      <c r="Y84" s="57" t="str">
        <f>HLOOKUP(X84,График!$A$5:$CU$131,$AF$82+1)</f>
        <v>ОТ</v>
      </c>
      <c r="Z84" s="57" t="str">
        <f>HLOOKUP(X84+0.5,График!$A$5:$CU$131,$AF$82+1)</f>
        <v>ОТ</v>
      </c>
      <c r="AA84" s="56">
        <f t="shared" ref="AA84:AA89" si="73">AA83+1</f>
        <v>43213</v>
      </c>
      <c r="AB84" s="57" t="str">
        <f>HLOOKUP(AA84,График!$A$5:$CU$131,$AF$82+1)</f>
        <v>ОТ</v>
      </c>
      <c r="AC84" s="57" t="str">
        <f>HLOOKUP(AA84+0.5,График!$A$5:$CU$131,$AF$82+1)</f>
        <v>ОТ</v>
      </c>
      <c r="AD84" s="56">
        <f>AD83+1</f>
        <v>43220</v>
      </c>
      <c r="AE84" s="57">
        <f>HLOOKUP(AD84,График!$A$5:$CU$131,$AF$82+1)</f>
        <v>0.35416666666666669</v>
      </c>
      <c r="AF84" s="57">
        <f>HLOOKUP(AD84+0.5,График!$A$5:$CU$131,$AF$82+1)</f>
        <v>0.6875</v>
      </c>
      <c r="AG84" s="34"/>
      <c r="AH84" s="27"/>
      <c r="AI84" s="27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</row>
    <row r="85" spans="1:49" s="46" customFormat="1" ht="26.1" customHeight="1" x14ac:dyDescent="0.25">
      <c r="A85" s="486" t="str">
        <f>$A$5</f>
        <v>Вт</v>
      </c>
      <c r="B85" s="56">
        <f t="shared" si="36"/>
        <v>43193</v>
      </c>
      <c r="C85" s="57">
        <f>HLOOKUP(B85,График!$A$5:$CU$131,$P$82+1)</f>
        <v>0.625</v>
      </c>
      <c r="D85" s="57">
        <f>HLOOKUP(B85+0.5,График!$A$5:$CU$131,$P$82+1)</f>
        <v>1</v>
      </c>
      <c r="E85" s="56">
        <f t="shared" si="68"/>
        <v>43200</v>
      </c>
      <c r="F85" s="57" t="str">
        <f>HLOOKUP(E85,График!$A$5:$CU$131,$P$82+1)</f>
        <v>В</v>
      </c>
      <c r="G85" s="57" t="str">
        <f>HLOOKUP(E85+0.5,График!$A$5:$CU$131,$P$82+1)</f>
        <v>В</v>
      </c>
      <c r="H85" s="56">
        <f t="shared" si="69"/>
        <v>43207</v>
      </c>
      <c r="I85" s="57" t="str">
        <f>HLOOKUP(H85,График!$A$5:$CU$131,$P$82+1)</f>
        <v>В</v>
      </c>
      <c r="J85" s="57" t="str">
        <f>HLOOKUP(H85+0.5,График!$A$5:$CU$131,$P$82+1)</f>
        <v>В</v>
      </c>
      <c r="K85" s="56">
        <f t="shared" si="70"/>
        <v>43214</v>
      </c>
      <c r="L85" s="57" t="str">
        <f>HLOOKUP(K85,График!$A$5:$CU$131,$P$82+1)</f>
        <v>В</v>
      </c>
      <c r="M85" s="57" t="str">
        <f>HLOOKUP(K85+0.5,График!$A$5:$CU$131,$P$82+1)</f>
        <v>В</v>
      </c>
      <c r="N85" s="56">
        <f>N84+1</f>
        <v>43221</v>
      </c>
      <c r="O85" s="57">
        <f>HLOOKUP(N85,График!$A$5:$CU$131,$P$82+1)</f>
        <v>0</v>
      </c>
      <c r="P85" s="57">
        <f>HLOOKUP(N85+0.5,График!$A$5:$CU$131,$P$82+1)</f>
        <v>0</v>
      </c>
      <c r="Q85" s="486" t="str">
        <f>$A$5</f>
        <v>Вт</v>
      </c>
      <c r="R85" s="56">
        <f t="shared" si="37"/>
        <v>43193</v>
      </c>
      <c r="S85" s="57" t="str">
        <f>HLOOKUP(R85,График!$A$5:$CU$131,$AF$82+1)</f>
        <v>В</v>
      </c>
      <c r="T85" s="57" t="str">
        <f>HLOOKUP(R85+0.5,График!$A$5:$CU$131,$AF$82+1)</f>
        <v>В</v>
      </c>
      <c r="U85" s="56">
        <f t="shared" si="71"/>
        <v>43200</v>
      </c>
      <c r="V85" s="57" t="str">
        <f>HLOOKUP(U85,График!$A$5:$CU$131,$AF$82+1)</f>
        <v>В</v>
      </c>
      <c r="W85" s="57" t="str">
        <f>HLOOKUP(U85+0.5,График!$A$5:$CU$131,$AF$82+1)</f>
        <v>В</v>
      </c>
      <c r="X85" s="56">
        <f t="shared" si="72"/>
        <v>43207</v>
      </c>
      <c r="Y85" s="57" t="str">
        <f>HLOOKUP(X85,График!$A$5:$CU$131,$AF$82+1)</f>
        <v>ОТ</v>
      </c>
      <c r="Z85" s="57" t="str">
        <f>HLOOKUP(X85+0.5,График!$A$5:$CU$131,$AF$82+1)</f>
        <v>ОТ</v>
      </c>
      <c r="AA85" s="56">
        <f t="shared" si="73"/>
        <v>43214</v>
      </c>
      <c r="AB85" s="57" t="str">
        <f>HLOOKUP(AA85,График!$A$5:$CU$131,$AF$82+1)</f>
        <v>ОТ</v>
      </c>
      <c r="AC85" s="57" t="str">
        <f>HLOOKUP(AA85+0.5,График!$A$5:$CU$131,$AF$82+1)</f>
        <v>ОТ</v>
      </c>
      <c r="AD85" s="56">
        <f>AD84+1</f>
        <v>43221</v>
      </c>
      <c r="AE85" s="57">
        <f>HLOOKUP(AD85,График!$A$5:$CU$131,$AF$82+1)</f>
        <v>0</v>
      </c>
      <c r="AF85" s="57">
        <f>HLOOKUP(AD85+0.5,График!$A$5:$CU$131,$AF$82+1)</f>
        <v>0</v>
      </c>
      <c r="AG85" s="34"/>
      <c r="AH85" s="27"/>
      <c r="AI85" s="27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</row>
    <row r="86" spans="1:49" s="46" customFormat="1" ht="26.1" customHeight="1" x14ac:dyDescent="0.25">
      <c r="A86" s="486" t="str">
        <f>$A$6</f>
        <v>Ср</v>
      </c>
      <c r="B86" s="56">
        <f t="shared" si="36"/>
        <v>43194</v>
      </c>
      <c r="C86" s="57">
        <f>HLOOKUP(B86,График!$A$5:$CU$131,$P$82+1)</f>
        <v>0.625</v>
      </c>
      <c r="D86" s="57">
        <f>HLOOKUP(B86+0.5,График!$A$5:$CU$131,$P$82+1)</f>
        <v>1</v>
      </c>
      <c r="E86" s="56">
        <f t="shared" si="68"/>
        <v>43201</v>
      </c>
      <c r="F86" s="57" t="str">
        <f>HLOOKUP(E86,График!$A$5:$CU$131,$P$82+1)</f>
        <v>В</v>
      </c>
      <c r="G86" s="57" t="str">
        <f>HLOOKUP(E86+0.5,График!$A$5:$CU$131,$P$82+1)</f>
        <v>В</v>
      </c>
      <c r="H86" s="56">
        <f t="shared" si="69"/>
        <v>43208</v>
      </c>
      <c r="I86" s="57" t="str">
        <f>HLOOKUP(H86,График!$A$5:$CU$131,$P$82+1)</f>
        <v>В</v>
      </c>
      <c r="J86" s="57" t="str">
        <f>HLOOKUP(H86+0.5,График!$A$5:$CU$131,$P$82+1)</f>
        <v>В</v>
      </c>
      <c r="K86" s="56">
        <f t="shared" si="70"/>
        <v>43215</v>
      </c>
      <c r="L86" s="57">
        <f>HLOOKUP(K86,График!$A$5:$CU$131,$P$82+1)</f>
        <v>0.41666666666666669</v>
      </c>
      <c r="M86" s="57">
        <f>HLOOKUP(K86+0.5,График!$A$5:$CU$131,$P$82+1)</f>
        <v>0.79166666666666663</v>
      </c>
      <c r="N86" s="56"/>
      <c r="O86" s="57" t="e">
        <f>HLOOKUP(N86,График!$A$5:$CU$131,$P$82+1)</f>
        <v>#N/A</v>
      </c>
      <c r="P86" s="57" t="e">
        <f>HLOOKUP(N86+0.5,График!$A$5:$CU$131,$P$82+1)</f>
        <v>#N/A</v>
      </c>
      <c r="Q86" s="486" t="str">
        <f>$A$6</f>
        <v>Ср</v>
      </c>
      <c r="R86" s="56">
        <f t="shared" si="37"/>
        <v>43194</v>
      </c>
      <c r="S86" s="57" t="str">
        <f>HLOOKUP(R86,График!$A$5:$CU$131,$AF$82+1)</f>
        <v>В</v>
      </c>
      <c r="T86" s="57" t="str">
        <f>HLOOKUP(R86+0.5,График!$A$5:$CU$131,$AF$82+1)</f>
        <v>В</v>
      </c>
      <c r="U86" s="56">
        <f t="shared" si="71"/>
        <v>43201</v>
      </c>
      <c r="V86" s="57">
        <f>HLOOKUP(U86,График!$A$5:$CU$131,$AF$82+1)</f>
        <v>0.28125</v>
      </c>
      <c r="W86" s="57">
        <f>HLOOKUP(U86+0.5,График!$A$5:$CU$131,$AF$82+1)</f>
        <v>0.65625</v>
      </c>
      <c r="X86" s="56">
        <f t="shared" si="72"/>
        <v>43208</v>
      </c>
      <c r="Y86" s="57" t="str">
        <f>HLOOKUP(X86,График!$A$5:$CU$131,$AF$82+1)</f>
        <v>ОТ</v>
      </c>
      <c r="Z86" s="57" t="str">
        <f>HLOOKUP(X86+0.5,График!$A$5:$CU$131,$AF$82+1)</f>
        <v>ОТ</v>
      </c>
      <c r="AA86" s="56">
        <f t="shared" si="73"/>
        <v>43215</v>
      </c>
      <c r="AB86" s="57" t="str">
        <f>HLOOKUP(AA86,График!$A$5:$CU$131,$AF$82+1)</f>
        <v>ОТ</v>
      </c>
      <c r="AC86" s="57" t="str">
        <f>HLOOKUP(AA86+0.5,График!$A$5:$CU$131,$AF$82+1)</f>
        <v>ОТ</v>
      </c>
      <c r="AD86" s="56"/>
      <c r="AE86" s="57" t="e">
        <f>HLOOKUP(AD86,График!$A$5:$CU$131,$AF$82+1)</f>
        <v>#N/A</v>
      </c>
      <c r="AF86" s="57" t="e">
        <f>HLOOKUP(AD86+0.5,График!$A$5:$CU$131,$AF$82+1)</f>
        <v>#N/A</v>
      </c>
      <c r="AG86" s="34"/>
      <c r="AH86" s="27"/>
      <c r="AI86" s="27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</row>
    <row r="87" spans="1:49" s="46" customFormat="1" ht="26.1" customHeight="1" x14ac:dyDescent="0.25">
      <c r="A87" s="486" t="str">
        <f>$A$7</f>
        <v>Чт</v>
      </c>
      <c r="B87" s="56">
        <f t="shared" si="36"/>
        <v>43195</v>
      </c>
      <c r="C87" s="57" t="str">
        <f>HLOOKUP(B87,График!$A$5:$CU$131,$P$82+1)</f>
        <v>В</v>
      </c>
      <c r="D87" s="57" t="str">
        <f>HLOOKUP(B87+0.5,График!$A$5:$CU$131,$P$82+1)</f>
        <v>В</v>
      </c>
      <c r="E87" s="56">
        <f t="shared" si="68"/>
        <v>43202</v>
      </c>
      <c r="F87" s="57">
        <f>HLOOKUP(E87,График!$A$5:$CU$131,$P$82+1)</f>
        <v>0.625</v>
      </c>
      <c r="G87" s="57">
        <f>HLOOKUP(E87+0.5,График!$A$5:$CU$131,$P$82+1)</f>
        <v>1</v>
      </c>
      <c r="H87" s="56">
        <f t="shared" si="69"/>
        <v>43209</v>
      </c>
      <c r="I87" s="57">
        <f>HLOOKUP(H87,График!$A$5:$CU$131,$P$82+1)</f>
        <v>0.625</v>
      </c>
      <c r="J87" s="57">
        <f>HLOOKUP(H87+0.5,График!$A$5:$CU$131,$P$82+1)</f>
        <v>1</v>
      </c>
      <c r="K87" s="56">
        <f t="shared" si="70"/>
        <v>43216</v>
      </c>
      <c r="L87" s="57">
        <f>HLOOKUP(K87,График!$A$5:$CU$131,$P$82+1)</f>
        <v>0.625</v>
      </c>
      <c r="M87" s="57">
        <f>HLOOKUP(K87+0.5,График!$A$5:$CU$131,$P$82+1)</f>
        <v>1</v>
      </c>
      <c r="N87" s="56"/>
      <c r="O87" s="57" t="e">
        <f>HLOOKUP(N87,График!$A$5:$CU$131,$P$82+1)</f>
        <v>#N/A</v>
      </c>
      <c r="P87" s="57" t="e">
        <f>HLOOKUP(N87+0.5,График!$A$5:$CU$131,$P$82+1)</f>
        <v>#N/A</v>
      </c>
      <c r="Q87" s="486" t="str">
        <f>$A$7</f>
        <v>Чт</v>
      </c>
      <c r="R87" s="56">
        <f t="shared" si="37"/>
        <v>43195</v>
      </c>
      <c r="S87" s="57">
        <f>HLOOKUP(R87,График!$A$5:$CU$131,$AF$82+1)</f>
        <v>0.29166666666666669</v>
      </c>
      <c r="T87" s="57">
        <f>HLOOKUP(R87+0.5,График!$A$5:$CU$131,$AF$82+1)</f>
        <v>0.66666666666666663</v>
      </c>
      <c r="U87" s="56">
        <f t="shared" si="71"/>
        <v>43202</v>
      </c>
      <c r="V87" s="57">
        <f>HLOOKUP(U87,График!$A$5:$CU$131,$AF$82+1)</f>
        <v>0.28125</v>
      </c>
      <c r="W87" s="57">
        <f>HLOOKUP(U87+0.5,График!$A$5:$CU$131,$AF$82+1)</f>
        <v>0.65625</v>
      </c>
      <c r="X87" s="56">
        <f t="shared" si="72"/>
        <v>43209</v>
      </c>
      <c r="Y87" s="57" t="str">
        <f>HLOOKUP(X87,График!$A$5:$CU$131,$AF$82+1)</f>
        <v>ОТ</v>
      </c>
      <c r="Z87" s="57" t="str">
        <f>HLOOKUP(X87+0.5,График!$A$5:$CU$131,$AF$82+1)</f>
        <v>ОТ</v>
      </c>
      <c r="AA87" s="56">
        <f t="shared" si="73"/>
        <v>43216</v>
      </c>
      <c r="AB87" s="57" t="str">
        <f>HLOOKUP(AA87,График!$A$5:$CU$131,$AF$82+1)</f>
        <v>ОТ</v>
      </c>
      <c r="AC87" s="57" t="str">
        <f>HLOOKUP(AA87+0.5,График!$A$5:$CU$131,$AF$82+1)</f>
        <v>ОТ</v>
      </c>
      <c r="AD87" s="56"/>
      <c r="AE87" s="57" t="e">
        <f>HLOOKUP(AD87,График!$A$5:$CU$131,$AF$82+1)</f>
        <v>#N/A</v>
      </c>
      <c r="AF87" s="57" t="e">
        <f>HLOOKUP(AD87+0.5,График!$A$5:$CU$131,$AF$82+1)</f>
        <v>#N/A</v>
      </c>
      <c r="AG87" s="34"/>
      <c r="AH87" s="27"/>
      <c r="AI87" s="27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</row>
    <row r="88" spans="1:49" s="46" customFormat="1" ht="26.1" customHeight="1" x14ac:dyDescent="0.25">
      <c r="A88" s="487" t="str">
        <f>$A$8</f>
        <v>Пт</v>
      </c>
      <c r="B88" s="56">
        <f t="shared" si="36"/>
        <v>43196</v>
      </c>
      <c r="C88" s="57" t="str">
        <f>HLOOKUP(B88,График!$A$5:$CU$131,$P$82+1)</f>
        <v>В</v>
      </c>
      <c r="D88" s="57" t="str">
        <f>HLOOKUP(B88+0.5,График!$A$5:$CU$131,$P$82+1)</f>
        <v>В</v>
      </c>
      <c r="E88" s="56">
        <f t="shared" si="68"/>
        <v>43203</v>
      </c>
      <c r="F88" s="57">
        <f>HLOOKUP(E88,График!$A$5:$CU$131,$P$82+1)</f>
        <v>0.625</v>
      </c>
      <c r="G88" s="57">
        <f>HLOOKUP(E88+0.5,График!$A$5:$CU$131,$P$82+1)</f>
        <v>1</v>
      </c>
      <c r="H88" s="56">
        <f t="shared" si="69"/>
        <v>43210</v>
      </c>
      <c r="I88" s="57">
        <f>HLOOKUP(H88,График!$A$5:$CU$131,$P$82+1)</f>
        <v>0.625</v>
      </c>
      <c r="J88" s="57">
        <f>HLOOKUP(H88+0.5,График!$A$5:$CU$131,$P$82+1)</f>
        <v>1</v>
      </c>
      <c r="K88" s="56">
        <f t="shared" si="70"/>
        <v>43217</v>
      </c>
      <c r="L88" s="57">
        <f>HLOOKUP(K88,График!$A$5:$CU$131,$P$82+1)</f>
        <v>0.625</v>
      </c>
      <c r="M88" s="57">
        <f>HLOOKUP(K88+0.5,График!$A$5:$CU$131,$P$82+1)</f>
        <v>1</v>
      </c>
      <c r="N88" s="56"/>
      <c r="O88" s="57" t="e">
        <f>HLOOKUP(N88,График!$A$5:$CU$131,$P$82+1)</f>
        <v>#N/A</v>
      </c>
      <c r="P88" s="57" t="e">
        <f>HLOOKUP(N88+0.5,График!$A$5:$CU$131,$P$82+1)</f>
        <v>#N/A</v>
      </c>
      <c r="Q88" s="487" t="str">
        <f>$A$8</f>
        <v>Пт</v>
      </c>
      <c r="R88" s="56">
        <f t="shared" si="37"/>
        <v>43196</v>
      </c>
      <c r="S88" s="57">
        <f>HLOOKUP(R88,График!$A$5:$CU$131,$AF$82+1)</f>
        <v>0.45833333333333331</v>
      </c>
      <c r="T88" s="57">
        <f>HLOOKUP(R88+0.5,График!$A$5:$CU$131,$AF$82+1)</f>
        <v>0.83333333333333337</v>
      </c>
      <c r="U88" s="56">
        <f t="shared" si="71"/>
        <v>43203</v>
      </c>
      <c r="V88" s="57">
        <f>HLOOKUP(U88,График!$A$5:$CU$131,$AF$82+1)</f>
        <v>0.29166666666666669</v>
      </c>
      <c r="W88" s="57">
        <f>HLOOKUP(U88+0.5,График!$A$5:$CU$131,$AF$82+1)</f>
        <v>0.66666666666666663</v>
      </c>
      <c r="X88" s="56">
        <f t="shared" si="72"/>
        <v>43210</v>
      </c>
      <c r="Y88" s="57" t="str">
        <f>HLOOKUP(X88,График!$A$5:$CU$131,$AF$82+1)</f>
        <v>ОТ</v>
      </c>
      <c r="Z88" s="57" t="str">
        <f>HLOOKUP(X88+0.5,График!$A$5:$CU$131,$AF$82+1)</f>
        <v>ОТ</v>
      </c>
      <c r="AA88" s="56">
        <f t="shared" si="73"/>
        <v>43217</v>
      </c>
      <c r="AB88" s="57" t="str">
        <f>HLOOKUP(AA88,График!$A$5:$CU$131,$AF$82+1)</f>
        <v>ОТ</v>
      </c>
      <c r="AC88" s="57" t="str">
        <f>HLOOKUP(AA88+0.5,График!$A$5:$CU$131,$AF$82+1)</f>
        <v>ОТ</v>
      </c>
      <c r="AD88" s="56"/>
      <c r="AE88" s="57" t="e">
        <f>HLOOKUP(AD88,График!$A$5:$CU$131,$AF$82+1)</f>
        <v>#N/A</v>
      </c>
      <c r="AF88" s="57" t="e">
        <f>HLOOKUP(AD88+0.5,График!$A$5:$CU$131,$AF$82+1)</f>
        <v>#N/A</v>
      </c>
      <c r="AG88" s="34"/>
      <c r="AH88" s="27"/>
      <c r="AI88" s="27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</row>
    <row r="89" spans="1:49" s="46" customFormat="1" ht="26.1" customHeight="1" thickBot="1" x14ac:dyDescent="0.3">
      <c r="A89" s="487" t="str">
        <f>$A$9</f>
        <v>Сб</v>
      </c>
      <c r="B89" s="56">
        <f t="shared" si="36"/>
        <v>43197</v>
      </c>
      <c r="C89" s="57">
        <f>HLOOKUP(B89,График!$A$5:$CU$131,$P$82+1)</f>
        <v>0.33333333333333331</v>
      </c>
      <c r="D89" s="57">
        <f>HLOOKUP(B89+0.5,График!$A$5:$CU$131,$P$82+1)</f>
        <v>0.70833333333333337</v>
      </c>
      <c r="E89" s="56">
        <f t="shared" si="68"/>
        <v>43204</v>
      </c>
      <c r="F89" s="57">
        <f>HLOOKUP(E89,График!$A$5:$CU$131,$P$82+1)</f>
        <v>0.625</v>
      </c>
      <c r="G89" s="57">
        <f>HLOOKUP(E89+0.5,График!$A$5:$CU$131,$P$82+1)</f>
        <v>1</v>
      </c>
      <c r="H89" s="56">
        <f t="shared" si="69"/>
        <v>43211</v>
      </c>
      <c r="I89" s="57">
        <f>HLOOKUP(H89,График!$A$5:$CU$131,$P$82+1)</f>
        <v>0.625</v>
      </c>
      <c r="J89" s="57">
        <f>HLOOKUP(H89+0.5,График!$A$5:$CU$131,$P$82+1)</f>
        <v>1</v>
      </c>
      <c r="K89" s="56">
        <f t="shared" si="70"/>
        <v>43218</v>
      </c>
      <c r="L89" s="57">
        <f>HLOOKUP(K89,График!$A$5:$CU$131,$P$82+1)</f>
        <v>0.64583333333333337</v>
      </c>
      <c r="M89" s="57">
        <f>HLOOKUP(K89+0.5,График!$A$5:$CU$131,$P$82+1)</f>
        <v>1.0208333333333333</v>
      </c>
      <c r="N89" s="56"/>
      <c r="O89" s="57" t="e">
        <f>HLOOKUP(N89,График!$A$5:$CU$131,$P$82+1)</f>
        <v>#N/A</v>
      </c>
      <c r="P89" s="57" t="e">
        <f>HLOOKUP(N89+0.5,График!$A$5:$CU$131,$P$82+1)</f>
        <v>#N/A</v>
      </c>
      <c r="Q89" s="487" t="str">
        <f>$A$9</f>
        <v>Сб</v>
      </c>
      <c r="R89" s="56">
        <f t="shared" si="37"/>
        <v>43197</v>
      </c>
      <c r="S89" s="57">
        <f>HLOOKUP(R89,График!$A$5:$CU$131,$AF$82+1)</f>
        <v>0.47916666666666669</v>
      </c>
      <c r="T89" s="57">
        <f>HLOOKUP(R89+0.5,График!$A$5:$CU$131,$AF$82+1)</f>
        <v>0.85416666666666663</v>
      </c>
      <c r="U89" s="56">
        <f t="shared" si="71"/>
        <v>43204</v>
      </c>
      <c r="V89" s="57" t="str">
        <f>HLOOKUP(U89,График!$A$5:$CU$131,$AF$82+1)</f>
        <v>В</v>
      </c>
      <c r="W89" s="57" t="str">
        <f>HLOOKUP(U89+0.5,График!$A$5:$CU$131,$AF$82+1)</f>
        <v>В</v>
      </c>
      <c r="X89" s="56">
        <f t="shared" si="72"/>
        <v>43211</v>
      </c>
      <c r="Y89" s="57" t="str">
        <f>HLOOKUP(X89,График!$A$5:$CU$131,$AF$82+1)</f>
        <v>В</v>
      </c>
      <c r="Z89" s="57" t="str">
        <f>HLOOKUP(X89+0.5,График!$A$5:$CU$131,$AF$82+1)</f>
        <v>В</v>
      </c>
      <c r="AA89" s="56">
        <f t="shared" si="73"/>
        <v>43218</v>
      </c>
      <c r="AB89" s="57" t="str">
        <f>HLOOKUP(AA89,График!$A$5:$CU$131,$AF$82+1)</f>
        <v>В</v>
      </c>
      <c r="AC89" s="57" t="str">
        <f>HLOOKUP(AA89+0.5,График!$A$5:$CU$131,$AF$82+1)</f>
        <v>В</v>
      </c>
      <c r="AD89" s="56"/>
      <c r="AE89" s="57" t="e">
        <f>HLOOKUP(AD89,График!$A$5:$CU$131,$AF$82+1)</f>
        <v>#N/A</v>
      </c>
      <c r="AF89" s="57" t="e">
        <f>HLOOKUP(AD89+0.5,График!$A$5:$CU$131,$AF$82+1)</f>
        <v>#N/A</v>
      </c>
      <c r="AG89" s="34"/>
      <c r="AH89" s="27"/>
      <c r="AI89" s="27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</row>
    <row r="90" spans="1:49" s="46" customFormat="1" ht="26.1" customHeight="1" x14ac:dyDescent="0.25">
      <c r="A90" s="39"/>
      <c r="B90" s="53"/>
      <c r="C90" s="52" t="str">
        <f>VLOOKUP(P90,График!$A$5:$CU$121,3)</f>
        <v>Пронина Лариса Вячеславна</v>
      </c>
      <c r="D90" s="54"/>
      <c r="E90" s="55"/>
      <c r="F90" s="22"/>
      <c r="G90" s="22"/>
      <c r="H90" s="22"/>
      <c r="I90" s="40"/>
      <c r="J90" s="23"/>
      <c r="K90" s="24"/>
      <c r="L90" s="25"/>
      <c r="M90" s="41"/>
      <c r="N90" s="41"/>
      <c r="O90" s="42"/>
      <c r="P90" s="488">
        <f>AF82+1</f>
        <v>23</v>
      </c>
      <c r="Q90" s="39"/>
      <c r="R90" s="21"/>
      <c r="S90" s="52" t="str">
        <f>VLOOKUP(AF90,График!$A$5:$CU$121,3)</f>
        <v>Сатканкулова Динара Джаныбековна</v>
      </c>
      <c r="T90" s="54"/>
      <c r="U90" s="55"/>
      <c r="V90" s="22"/>
      <c r="W90" s="22"/>
      <c r="X90" s="22"/>
      <c r="Y90" s="40"/>
      <c r="Z90" s="23"/>
      <c r="AA90" s="24"/>
      <c r="AB90" s="25"/>
      <c r="AC90" s="41"/>
      <c r="AD90" s="41"/>
      <c r="AE90" s="42"/>
      <c r="AF90" s="488">
        <f>P90+1</f>
        <v>24</v>
      </c>
      <c r="AG90" s="43"/>
      <c r="AH90" s="44"/>
      <c r="AI90" s="44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</row>
    <row r="91" spans="1:49" s="46" customFormat="1" ht="26.1" customHeight="1" x14ac:dyDescent="0.25">
      <c r="A91" s="486" t="str">
        <f>$A$3</f>
        <v>Вс</v>
      </c>
      <c r="B91" s="56">
        <f t="shared" si="36"/>
        <v>43191</v>
      </c>
      <c r="C91" s="57">
        <f>HLOOKUP(B91,График!$A$5:$CU$131,$P$90+1)</f>
        <v>0.54166666666666663</v>
      </c>
      <c r="D91" s="57">
        <f>HLOOKUP(B91+0.5,График!$A$5:$CU$131,$P$90+1)</f>
        <v>0.91666666666666663</v>
      </c>
      <c r="E91" s="56">
        <f>B97+1</f>
        <v>43198</v>
      </c>
      <c r="F91" s="57">
        <f>HLOOKUP(E91,График!$A$5:$CU$131,$P$90+1)</f>
        <v>0.39583333333333331</v>
      </c>
      <c r="G91" s="57">
        <f>HLOOKUP(E91+0.5,График!$A$5:$CU$131,$P$90+1)</f>
        <v>0.77083333333333337</v>
      </c>
      <c r="H91" s="56">
        <f>E97+1</f>
        <v>43205</v>
      </c>
      <c r="I91" s="57">
        <f>HLOOKUP(H91,График!$A$5:$CU$131,$P$90+1)</f>
        <v>0.39583333333333331</v>
      </c>
      <c r="J91" s="57">
        <f>HLOOKUP(H91+0.5,График!$A$5:$CU$131,$P$90+1)</f>
        <v>0.77083333333333337</v>
      </c>
      <c r="K91" s="56">
        <f>H97+1</f>
        <v>43212</v>
      </c>
      <c r="L91" s="57">
        <f>HLOOKUP(K91,График!$A$5:$CU$131,$P$90+1)</f>
        <v>0.3125</v>
      </c>
      <c r="M91" s="57">
        <f>HLOOKUP(K91+0.5,График!$A$5:$CU$131,$P$90+1)</f>
        <v>0.6875</v>
      </c>
      <c r="N91" s="56">
        <f>K97+1</f>
        <v>43219</v>
      </c>
      <c r="O91" s="57">
        <f>HLOOKUP(N91,График!$A$5:$CU$131,$P$90+1)</f>
        <v>0.35416666666666669</v>
      </c>
      <c r="P91" s="57">
        <f>HLOOKUP(N91+0.5,График!$A$5:$CU$131,$P$90+1)</f>
        <v>0.72916666666666663</v>
      </c>
      <c r="Q91" s="486" t="str">
        <f>$A$3</f>
        <v>Вс</v>
      </c>
      <c r="R91" s="56">
        <f t="shared" si="37"/>
        <v>43191</v>
      </c>
      <c r="S91" s="57" t="str">
        <f>HLOOKUP(R91,График!$A$5:$CU$131,$AF$90+1)</f>
        <v>В</v>
      </c>
      <c r="T91" s="57" t="str">
        <f>HLOOKUP(R91+0.5,График!$A$5:$CU$131,$AF$90+1)</f>
        <v>В</v>
      </c>
      <c r="U91" s="56">
        <f>R97+1</f>
        <v>43198</v>
      </c>
      <c r="V91" s="57" t="str">
        <f>HLOOKUP(U91,График!$A$5:$CU$131,$AF$90+1)</f>
        <v>В</v>
      </c>
      <c r="W91" s="57" t="str">
        <f>HLOOKUP(U91+0.5,График!$A$5:$CU$131,$AF$90+1)</f>
        <v>В</v>
      </c>
      <c r="X91" s="56">
        <f>U97+1</f>
        <v>43205</v>
      </c>
      <c r="Y91" s="57" t="str">
        <f>HLOOKUP(X91,График!$A$5:$CU$131,$AF$90+1)</f>
        <v>В</v>
      </c>
      <c r="Z91" s="57" t="str">
        <f>HLOOKUP(X91+0.5,График!$A$5:$CU$131,$AF$90+1)</f>
        <v>В</v>
      </c>
      <c r="AA91" s="56">
        <f>X97+1</f>
        <v>43212</v>
      </c>
      <c r="AB91" s="57" t="str">
        <f>HLOOKUP(AA91,График!$A$5:$CU$131,$AF$90+1)</f>
        <v>В</v>
      </c>
      <c r="AC91" s="57" t="str">
        <f>HLOOKUP(AA91+0.5,График!$A$5:$CU$131,$AF$90+1)</f>
        <v>В</v>
      </c>
      <c r="AD91" s="56">
        <f>AA97+1</f>
        <v>43219</v>
      </c>
      <c r="AE91" s="57" t="str">
        <f>HLOOKUP(AD91,График!$A$5:$CU$131,$AF$90+1)</f>
        <v>В</v>
      </c>
      <c r="AF91" s="57" t="str">
        <f>HLOOKUP(AD91+0.5,График!$A$5:$CU$131,$AF$90+1)</f>
        <v>В</v>
      </c>
      <c r="AG91" s="34"/>
      <c r="AH91" s="27"/>
      <c r="AI91" s="27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</row>
    <row r="92" spans="1:49" s="46" customFormat="1" ht="26.1" customHeight="1" x14ac:dyDescent="0.25">
      <c r="A92" s="486" t="str">
        <f>$A$4</f>
        <v>Пн</v>
      </c>
      <c r="B92" s="56">
        <f t="shared" si="36"/>
        <v>43192</v>
      </c>
      <c r="C92" s="57">
        <f>HLOOKUP(B92,График!$A$5:$CU$131,$P$90+1)</f>
        <v>0.64583333333333337</v>
      </c>
      <c r="D92" s="57">
        <f>HLOOKUP(B92+0.5,График!$A$5:$CU$131,$P$90+1)</f>
        <v>1.0208333333333333</v>
      </c>
      <c r="E92" s="56">
        <f t="shared" ref="E92:E97" si="74">E91+1</f>
        <v>43199</v>
      </c>
      <c r="F92" s="57">
        <f>HLOOKUP(E92,График!$A$5:$CU$131,$P$90+1)</f>
        <v>0.28125</v>
      </c>
      <c r="G92" s="57">
        <f>HLOOKUP(E92+0.5,График!$A$5:$CU$131,$P$90+1)</f>
        <v>0.65625</v>
      </c>
      <c r="H92" s="56">
        <f t="shared" ref="H92:H97" si="75">H91+1</f>
        <v>43206</v>
      </c>
      <c r="I92" s="57">
        <f>HLOOKUP(H92,График!$A$5:$CU$131,$P$90+1)</f>
        <v>0.41666666666666669</v>
      </c>
      <c r="J92" s="57">
        <f>HLOOKUP(H92+0.5,График!$A$5:$CU$131,$P$90+1)</f>
        <v>0.79166666666666663</v>
      </c>
      <c r="K92" s="56">
        <f t="shared" ref="K92:K97" si="76">K91+1</f>
        <v>43213</v>
      </c>
      <c r="L92" s="57">
        <f>HLOOKUP(K92,График!$A$5:$CU$131,$P$90+1)</f>
        <v>0.5</v>
      </c>
      <c r="M92" s="57">
        <f>HLOOKUP(K92+0.5,График!$A$5:$CU$131,$P$90+1)</f>
        <v>0.875</v>
      </c>
      <c r="N92" s="56">
        <f>N91+1</f>
        <v>43220</v>
      </c>
      <c r="O92" s="57" t="str">
        <f>HLOOKUP(N92,График!$A$5:$CU$131,$P$90+1)</f>
        <v>В</v>
      </c>
      <c r="P92" s="57" t="str">
        <f>HLOOKUP(N92+0.5,График!$A$5:$CU$131,$P$90+1)</f>
        <v>В</v>
      </c>
      <c r="Q92" s="486" t="str">
        <f>$A$4</f>
        <v>Пн</v>
      </c>
      <c r="R92" s="56">
        <f t="shared" si="37"/>
        <v>43192</v>
      </c>
      <c r="S92" s="57">
        <f>HLOOKUP(R92,График!$A$5:$CU$131,$AF$90+1)</f>
        <v>0.35416666666666669</v>
      </c>
      <c r="T92" s="57">
        <f>HLOOKUP(R92+0.5,График!$A$5:$CU$131,$AF$90+1)</f>
        <v>0.72916666666666663</v>
      </c>
      <c r="U92" s="56">
        <f t="shared" ref="U92:U97" si="77">U91+1</f>
        <v>43199</v>
      </c>
      <c r="V92" s="57">
        <f>HLOOKUP(U92,График!$A$5:$CU$131,$AF$90+1)</f>
        <v>0.33333333333333331</v>
      </c>
      <c r="W92" s="57">
        <f>HLOOKUP(U92+0.5,График!$A$5:$CU$131,$AF$90+1)</f>
        <v>0.70833333333333337</v>
      </c>
      <c r="X92" s="56">
        <f t="shared" ref="X92:X97" si="78">X91+1</f>
        <v>43206</v>
      </c>
      <c r="Y92" s="57">
        <f>HLOOKUP(X92,График!$A$5:$CU$131,$AF$90+1)</f>
        <v>0.33333333333333331</v>
      </c>
      <c r="Z92" s="57">
        <f>HLOOKUP(X92+0.5,График!$A$5:$CU$131,$AF$90+1)</f>
        <v>0.70833333333333337</v>
      </c>
      <c r="AA92" s="56">
        <f t="shared" ref="AA92:AA97" si="79">AA91+1</f>
        <v>43213</v>
      </c>
      <c r="AB92" s="57" t="str">
        <f>HLOOKUP(AA92,График!$A$5:$CU$131,$AF$90+1)</f>
        <v>ОТ</v>
      </c>
      <c r="AC92" s="57" t="str">
        <f>HLOOKUP(AA92+0.5,График!$A$5:$CU$131,$AF$90+1)</f>
        <v>ОТ</v>
      </c>
      <c r="AD92" s="56">
        <f>AD91+1</f>
        <v>43220</v>
      </c>
      <c r="AE92" s="57">
        <f>HLOOKUP(AD92,График!$A$5:$CU$131,$AF$90+1)</f>
        <v>0.33333333333333331</v>
      </c>
      <c r="AF92" s="57">
        <f>HLOOKUP(AD92+0.5,График!$A$5:$CU$131,$AF$90+1)</f>
        <v>0.66666666666666663</v>
      </c>
      <c r="AG92" s="34"/>
      <c r="AH92" s="27"/>
      <c r="AI92" s="27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</row>
    <row r="93" spans="1:49" s="46" customFormat="1" ht="26.1" customHeight="1" x14ac:dyDescent="0.25">
      <c r="A93" s="486" t="str">
        <f>$A$5</f>
        <v>Вт</v>
      </c>
      <c r="B93" s="56">
        <f t="shared" si="36"/>
        <v>43193</v>
      </c>
      <c r="C93" s="57">
        <f>HLOOKUP(B93,График!$A$5:$CU$131,$P$90+1)</f>
        <v>0.64583333333333337</v>
      </c>
      <c r="D93" s="57">
        <f>HLOOKUP(B93+0.5,График!$A$5:$CU$131,$P$90+1)</f>
        <v>1.0208333333333333</v>
      </c>
      <c r="E93" s="56">
        <f t="shared" si="74"/>
        <v>43200</v>
      </c>
      <c r="F93" s="57">
        <f>HLOOKUP(E93,График!$A$5:$CU$131,$P$90+1)</f>
        <v>0.39583333333333331</v>
      </c>
      <c r="G93" s="57">
        <f>HLOOKUP(E93+0.5,График!$A$5:$CU$131,$P$90+1)</f>
        <v>0.77083333333333337</v>
      </c>
      <c r="H93" s="56">
        <f t="shared" si="75"/>
        <v>43207</v>
      </c>
      <c r="I93" s="57">
        <f>HLOOKUP(H93,График!$A$5:$CU$131,$P$90+1)</f>
        <v>0.625</v>
      </c>
      <c r="J93" s="57">
        <f>HLOOKUP(H93+0.5,График!$A$5:$CU$131,$P$90+1)</f>
        <v>1</v>
      </c>
      <c r="K93" s="56">
        <f t="shared" si="76"/>
        <v>43214</v>
      </c>
      <c r="L93" s="57">
        <f>HLOOKUP(K93,График!$A$5:$CU$131,$P$90+1)</f>
        <v>0.5</v>
      </c>
      <c r="M93" s="57">
        <f>HLOOKUP(K93+0.5,График!$A$5:$CU$131,$P$90+1)</f>
        <v>0.875</v>
      </c>
      <c r="N93" s="56">
        <f>N92+1</f>
        <v>43221</v>
      </c>
      <c r="O93" s="57">
        <f>HLOOKUP(N93,График!$A$5:$CU$131,$P$90+1)</f>
        <v>0</v>
      </c>
      <c r="P93" s="57">
        <f>HLOOKUP(N93+0.5,График!$A$5:$CU$131,$P$90+1)</f>
        <v>0</v>
      </c>
      <c r="Q93" s="486" t="str">
        <f>$A$5</f>
        <v>Вт</v>
      </c>
      <c r="R93" s="56">
        <f t="shared" si="37"/>
        <v>43193</v>
      </c>
      <c r="S93" s="57">
        <f>HLOOKUP(R93,График!$A$5:$CU$131,$AF$90+1)</f>
        <v>0.35416666666666669</v>
      </c>
      <c r="T93" s="57">
        <f>HLOOKUP(R93+0.5,График!$A$5:$CU$131,$AF$90+1)</f>
        <v>0.72916666666666663</v>
      </c>
      <c r="U93" s="56">
        <f t="shared" si="77"/>
        <v>43200</v>
      </c>
      <c r="V93" s="57">
        <f>HLOOKUP(U93,График!$A$5:$CU$131,$AF$90+1)</f>
        <v>0.33333333333333331</v>
      </c>
      <c r="W93" s="57">
        <f>HLOOKUP(U93+0.5,График!$A$5:$CU$131,$AF$90+1)</f>
        <v>0.70833333333333337</v>
      </c>
      <c r="X93" s="56">
        <f t="shared" si="78"/>
        <v>43207</v>
      </c>
      <c r="Y93" s="57">
        <f>HLOOKUP(X93,График!$A$5:$CU$131,$AF$90+1)</f>
        <v>0.33333333333333331</v>
      </c>
      <c r="Z93" s="57">
        <f>HLOOKUP(X93+0.5,График!$A$5:$CU$131,$AF$90+1)</f>
        <v>0.70833333333333337</v>
      </c>
      <c r="AA93" s="56">
        <f t="shared" si="79"/>
        <v>43214</v>
      </c>
      <c r="AB93" s="57" t="str">
        <f>HLOOKUP(AA93,График!$A$5:$CU$131,$AF$90+1)</f>
        <v>ОТ</v>
      </c>
      <c r="AC93" s="57" t="str">
        <f>HLOOKUP(AA93+0.5,График!$A$5:$CU$131,$AF$90+1)</f>
        <v>ОТ</v>
      </c>
      <c r="AD93" s="56">
        <f>AD92+1</f>
        <v>43221</v>
      </c>
      <c r="AE93" s="57">
        <f>HLOOKUP(AD93,График!$A$5:$CU$131,$AF$90+1)</f>
        <v>0</v>
      </c>
      <c r="AF93" s="57">
        <f>HLOOKUP(AD93+0.5,График!$A$5:$CU$131,$AF$90+1)</f>
        <v>0</v>
      </c>
      <c r="AG93" s="34"/>
      <c r="AH93" s="27"/>
      <c r="AI93" s="27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</row>
    <row r="94" spans="1:49" s="46" customFormat="1" ht="26.1" customHeight="1" x14ac:dyDescent="0.25">
      <c r="A94" s="486" t="str">
        <f>$A$6</f>
        <v>Ср</v>
      </c>
      <c r="B94" s="56">
        <f t="shared" si="36"/>
        <v>43194</v>
      </c>
      <c r="C94" s="57">
        <f>HLOOKUP(B94,График!$A$5:$CU$131,$P$90+1)</f>
        <v>0.64583333333333337</v>
      </c>
      <c r="D94" s="57">
        <f>HLOOKUP(B94+0.5,График!$A$5:$CU$131,$P$90+1)</f>
        <v>1.0208333333333333</v>
      </c>
      <c r="E94" s="56">
        <f t="shared" si="74"/>
        <v>43201</v>
      </c>
      <c r="F94" s="57">
        <f>HLOOKUP(E94,График!$A$5:$CU$131,$P$90+1)</f>
        <v>0.39583333333333331</v>
      </c>
      <c r="G94" s="57">
        <f>HLOOKUP(E94+0.5,График!$A$5:$CU$131,$P$90+1)</f>
        <v>0.77083333333333337</v>
      </c>
      <c r="H94" s="56">
        <f t="shared" si="75"/>
        <v>43208</v>
      </c>
      <c r="I94" s="57">
        <f>HLOOKUP(H94,График!$A$5:$CU$131,$P$90+1)</f>
        <v>0.64583333333333337</v>
      </c>
      <c r="J94" s="57">
        <f>HLOOKUP(H94+0.5,График!$A$5:$CU$131,$P$90+1)</f>
        <v>1.0208333333333333</v>
      </c>
      <c r="K94" s="56">
        <f t="shared" si="76"/>
        <v>43215</v>
      </c>
      <c r="L94" s="57" t="str">
        <f>HLOOKUP(K94,График!$A$5:$CU$131,$P$90+1)</f>
        <v>В</v>
      </c>
      <c r="M94" s="57" t="str">
        <f>HLOOKUP(K94+0.5,График!$A$5:$CU$131,$P$90+1)</f>
        <v>В</v>
      </c>
      <c r="N94" s="56"/>
      <c r="O94" s="57" t="e">
        <f>HLOOKUP(N94,График!$A$5:$CU$131,$P$90+1)</f>
        <v>#N/A</v>
      </c>
      <c r="P94" s="57" t="e">
        <f>HLOOKUP(N94+0.5,График!$A$5:$CU$131,$P$90+1)</f>
        <v>#N/A</v>
      </c>
      <c r="Q94" s="486" t="str">
        <f>$A$6</f>
        <v>Ср</v>
      </c>
      <c r="R94" s="56">
        <f t="shared" si="37"/>
        <v>43194</v>
      </c>
      <c r="S94" s="57">
        <f>HLOOKUP(R94,График!$A$5:$CU$131,$AF$90+1)</f>
        <v>0.35416666666666669</v>
      </c>
      <c r="T94" s="57">
        <f>HLOOKUP(R94+0.5,График!$A$5:$CU$131,$AF$90+1)</f>
        <v>0.72916666666666663</v>
      </c>
      <c r="U94" s="56">
        <f t="shared" si="77"/>
        <v>43201</v>
      </c>
      <c r="V94" s="57">
        <f>HLOOKUP(U94,График!$A$5:$CU$131,$AF$90+1)</f>
        <v>0.33333333333333331</v>
      </c>
      <c r="W94" s="57">
        <f>HLOOKUP(U94+0.5,График!$A$5:$CU$131,$AF$90+1)</f>
        <v>0.70833333333333337</v>
      </c>
      <c r="X94" s="56">
        <f t="shared" si="78"/>
        <v>43208</v>
      </c>
      <c r="Y94" s="57">
        <f>HLOOKUP(X94,График!$A$5:$CU$131,$AF$90+1)</f>
        <v>0.33333333333333331</v>
      </c>
      <c r="Z94" s="57">
        <f>HLOOKUP(X94+0.5,График!$A$5:$CU$131,$AF$90+1)</f>
        <v>0.70833333333333337</v>
      </c>
      <c r="AA94" s="56">
        <f t="shared" si="79"/>
        <v>43215</v>
      </c>
      <c r="AB94" s="57" t="str">
        <f>HLOOKUP(AA94,График!$A$5:$CU$131,$AF$90+1)</f>
        <v>ОТ</v>
      </c>
      <c r="AC94" s="57" t="str">
        <f>HLOOKUP(AA94+0.5,График!$A$5:$CU$131,$AF$90+1)</f>
        <v>ОТ</v>
      </c>
      <c r="AD94" s="56"/>
      <c r="AE94" s="57" t="e">
        <f>HLOOKUP(AD94,График!$A$5:$CU$131,$AF$90+1)</f>
        <v>#N/A</v>
      </c>
      <c r="AF94" s="57" t="e">
        <f>HLOOKUP(AD94+0.5,График!$A$5:$CU$131,$AF$90+1)</f>
        <v>#N/A</v>
      </c>
      <c r="AG94" s="34"/>
      <c r="AH94" s="27"/>
      <c r="AI94" s="27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</row>
    <row r="95" spans="1:49" s="46" customFormat="1" ht="26.1" customHeight="1" x14ac:dyDescent="0.25">
      <c r="A95" s="486" t="str">
        <f>$A$7</f>
        <v>Чт</v>
      </c>
      <c r="B95" s="56">
        <f t="shared" si="36"/>
        <v>43195</v>
      </c>
      <c r="C95" s="57">
        <f>HLOOKUP(B95,График!$A$5:$CU$131,$P$90+1)</f>
        <v>0.64583333333333337</v>
      </c>
      <c r="D95" s="57">
        <f>HLOOKUP(B95+0.5,График!$A$5:$CU$131,$P$90+1)</f>
        <v>1.0208333333333333</v>
      </c>
      <c r="E95" s="56">
        <f t="shared" si="74"/>
        <v>43202</v>
      </c>
      <c r="F95" s="57">
        <f>HLOOKUP(E95,График!$A$5:$CU$131,$P$90+1)</f>
        <v>0.64583333333333337</v>
      </c>
      <c r="G95" s="57">
        <f>HLOOKUP(E95+0.5,График!$A$5:$CU$131,$P$90+1)</f>
        <v>1.0208333333333333</v>
      </c>
      <c r="H95" s="56">
        <f t="shared" si="75"/>
        <v>43209</v>
      </c>
      <c r="I95" s="57" t="str">
        <f>HLOOKUP(H95,График!$A$5:$CU$131,$P$90+1)</f>
        <v>В</v>
      </c>
      <c r="J95" s="57" t="str">
        <f>HLOOKUP(H95+0.5,График!$A$5:$CU$131,$P$90+1)</f>
        <v>В</v>
      </c>
      <c r="K95" s="56">
        <f t="shared" si="76"/>
        <v>43216</v>
      </c>
      <c r="L95" s="57" t="str">
        <f>HLOOKUP(K95,График!$A$5:$CU$131,$P$90+1)</f>
        <v>В</v>
      </c>
      <c r="M95" s="57" t="str">
        <f>HLOOKUP(K95+0.5,График!$A$5:$CU$131,$P$90+1)</f>
        <v>В</v>
      </c>
      <c r="N95" s="56"/>
      <c r="O95" s="57" t="e">
        <f>HLOOKUP(N95,График!$A$5:$CU$131,$P$90+1)</f>
        <v>#N/A</v>
      </c>
      <c r="P95" s="57" t="e">
        <f>HLOOKUP(N95+0.5,График!$A$5:$CU$131,$P$90+1)</f>
        <v>#N/A</v>
      </c>
      <c r="Q95" s="486" t="str">
        <f>$A$7</f>
        <v>Чт</v>
      </c>
      <c r="R95" s="56">
        <f t="shared" si="37"/>
        <v>43195</v>
      </c>
      <c r="S95" s="57">
        <f>HLOOKUP(R95,График!$A$5:$CU$131,$AF$90+1)</f>
        <v>0.35416666666666669</v>
      </c>
      <c r="T95" s="57">
        <f>HLOOKUP(R95+0.5,График!$A$5:$CU$131,$AF$90+1)</f>
        <v>0.72916666666666663</v>
      </c>
      <c r="U95" s="56">
        <f t="shared" si="77"/>
        <v>43202</v>
      </c>
      <c r="V95" s="57">
        <f>HLOOKUP(U95,График!$A$5:$CU$131,$AF$90+1)</f>
        <v>0.33333333333333331</v>
      </c>
      <c r="W95" s="57">
        <f>HLOOKUP(U95+0.5,График!$A$5:$CU$131,$AF$90+1)</f>
        <v>0.70833333333333337</v>
      </c>
      <c r="X95" s="56">
        <f t="shared" si="78"/>
        <v>43209</v>
      </c>
      <c r="Y95" s="57">
        <f>HLOOKUP(X95,График!$A$5:$CU$131,$AF$90+1)</f>
        <v>0.33333333333333331</v>
      </c>
      <c r="Z95" s="57">
        <f>HLOOKUP(X95+0.5,График!$A$5:$CU$131,$AF$90+1)</f>
        <v>0.70833333333333337</v>
      </c>
      <c r="AA95" s="56">
        <f t="shared" si="79"/>
        <v>43216</v>
      </c>
      <c r="AB95" s="57" t="str">
        <f>HLOOKUP(AA95,График!$A$5:$CU$131,$AF$90+1)</f>
        <v>ОТ</v>
      </c>
      <c r="AC95" s="57" t="str">
        <f>HLOOKUP(AA95+0.5,График!$A$5:$CU$131,$AF$90+1)</f>
        <v>ОТ</v>
      </c>
      <c r="AD95" s="56"/>
      <c r="AE95" s="57" t="e">
        <f>HLOOKUP(AD95,График!$A$5:$CU$131,$AF$90+1)</f>
        <v>#N/A</v>
      </c>
      <c r="AF95" s="57" t="e">
        <f>HLOOKUP(AD95+0.5,График!$A$5:$CU$131,$AF$90+1)</f>
        <v>#N/A</v>
      </c>
      <c r="AG95" s="34"/>
      <c r="AH95" s="27"/>
      <c r="AI95" s="27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</row>
    <row r="96" spans="1:49" s="46" customFormat="1" ht="26.1" customHeight="1" x14ac:dyDescent="0.25">
      <c r="A96" s="487" t="str">
        <f>$A$8</f>
        <v>Пт</v>
      </c>
      <c r="B96" s="56">
        <f t="shared" si="36"/>
        <v>43196</v>
      </c>
      <c r="C96" s="57" t="str">
        <f>HLOOKUP(B96,График!$A$5:$CU$131,$P$90+1)</f>
        <v>В</v>
      </c>
      <c r="D96" s="57" t="str">
        <f>HLOOKUP(B96+0.5,График!$A$5:$CU$131,$P$90+1)</f>
        <v>В</v>
      </c>
      <c r="E96" s="56">
        <f t="shared" si="74"/>
        <v>43203</v>
      </c>
      <c r="F96" s="57" t="str">
        <f>HLOOKUP(E96,График!$A$5:$CU$131,$P$90+1)</f>
        <v>В</v>
      </c>
      <c r="G96" s="57" t="str">
        <f>HLOOKUP(E96+0.5,График!$A$5:$CU$131,$P$90+1)</f>
        <v>В</v>
      </c>
      <c r="H96" s="56">
        <f t="shared" si="75"/>
        <v>43210</v>
      </c>
      <c r="I96" s="57" t="str">
        <f>HLOOKUP(H96,График!$A$5:$CU$131,$P$90+1)</f>
        <v>В</v>
      </c>
      <c r="J96" s="57" t="str">
        <f>HLOOKUP(H96+0.5,График!$A$5:$CU$131,$P$90+1)</f>
        <v>В</v>
      </c>
      <c r="K96" s="56">
        <f t="shared" si="76"/>
        <v>43217</v>
      </c>
      <c r="L96" s="57">
        <f>HLOOKUP(K96,График!$A$5:$CU$131,$P$90+1)</f>
        <v>0.28125</v>
      </c>
      <c r="M96" s="57">
        <f>HLOOKUP(K96+0.5,График!$A$5:$CU$131,$P$90+1)</f>
        <v>0.65625</v>
      </c>
      <c r="N96" s="56"/>
      <c r="O96" s="57" t="e">
        <f>HLOOKUP(N96,График!$A$5:$CU$131,$P$90+1)</f>
        <v>#N/A</v>
      </c>
      <c r="P96" s="57" t="e">
        <f>HLOOKUP(N96+0.5,График!$A$5:$CU$131,$P$90+1)</f>
        <v>#N/A</v>
      </c>
      <c r="Q96" s="487" t="str">
        <f>$A$8</f>
        <v>Пт</v>
      </c>
      <c r="R96" s="56">
        <f t="shared" si="37"/>
        <v>43196</v>
      </c>
      <c r="S96" s="57">
        <f>HLOOKUP(R96,График!$A$5:$CU$131,$AF$90+1)</f>
        <v>0.375</v>
      </c>
      <c r="T96" s="57">
        <f>HLOOKUP(R96+0.5,График!$A$5:$CU$131,$AF$90+1)</f>
        <v>0.75</v>
      </c>
      <c r="U96" s="56">
        <f t="shared" si="77"/>
        <v>43203</v>
      </c>
      <c r="V96" s="57">
        <f>HLOOKUP(U96,График!$A$5:$CU$131,$AF$90+1)</f>
        <v>0.33333333333333331</v>
      </c>
      <c r="W96" s="57">
        <f>HLOOKUP(U96+0.5,График!$A$5:$CU$131,$AF$90+1)</f>
        <v>0.70833333333333337</v>
      </c>
      <c r="X96" s="56">
        <f t="shared" si="78"/>
        <v>43210</v>
      </c>
      <c r="Y96" s="57">
        <f>HLOOKUP(X96,График!$A$5:$CU$131,$AF$90+1)</f>
        <v>0.33333333333333331</v>
      </c>
      <c r="Z96" s="57">
        <f>HLOOKUP(X96+0.5,График!$A$5:$CU$131,$AF$90+1)</f>
        <v>0.70833333333333337</v>
      </c>
      <c r="AA96" s="56">
        <f t="shared" si="79"/>
        <v>43217</v>
      </c>
      <c r="AB96" s="57" t="str">
        <f>HLOOKUP(AA96,График!$A$5:$CU$131,$AF$90+1)</f>
        <v>ОТ</v>
      </c>
      <c r="AC96" s="57" t="str">
        <f>HLOOKUP(AA96+0.5,График!$A$5:$CU$131,$AF$90+1)</f>
        <v>ОТ</v>
      </c>
      <c r="AD96" s="56"/>
      <c r="AE96" s="57" t="e">
        <f>HLOOKUP(AD96,График!$A$5:$CU$131,$AF$90+1)</f>
        <v>#N/A</v>
      </c>
      <c r="AF96" s="57" t="e">
        <f>HLOOKUP(AD96+0.5,График!$A$5:$CU$131,$AF$90+1)</f>
        <v>#N/A</v>
      </c>
      <c r="AG96" s="34"/>
      <c r="AH96" s="27"/>
      <c r="AI96" s="27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</row>
    <row r="97" spans="1:49" s="46" customFormat="1" ht="26.1" customHeight="1" thickBot="1" x14ac:dyDescent="0.3">
      <c r="A97" s="487" t="str">
        <f>$A$9</f>
        <v>Сб</v>
      </c>
      <c r="B97" s="56">
        <f t="shared" si="36"/>
        <v>43197</v>
      </c>
      <c r="C97" s="57" t="str">
        <f>HLOOKUP(B97,График!$A$5:$CU$131,$P$90+1)</f>
        <v>В</v>
      </c>
      <c r="D97" s="57" t="str">
        <f>HLOOKUP(B97+0.5,График!$A$5:$CU$131,$P$90+1)</f>
        <v>В</v>
      </c>
      <c r="E97" s="56">
        <f t="shared" si="74"/>
        <v>43204</v>
      </c>
      <c r="F97" s="57" t="str">
        <f>HLOOKUP(E97,График!$A$5:$CU$131,$P$90+1)</f>
        <v>В</v>
      </c>
      <c r="G97" s="57" t="str">
        <f>HLOOKUP(E97+0.5,График!$A$5:$CU$131,$P$90+1)</f>
        <v>В</v>
      </c>
      <c r="H97" s="56">
        <f t="shared" si="75"/>
        <v>43211</v>
      </c>
      <c r="I97" s="57">
        <f>HLOOKUP(H97,График!$A$5:$CU$131,$P$90+1)</f>
        <v>0.3125</v>
      </c>
      <c r="J97" s="57">
        <f>HLOOKUP(H97+0.5,График!$A$5:$CU$131,$P$90+1)</f>
        <v>0.6875</v>
      </c>
      <c r="K97" s="56">
        <f t="shared" si="76"/>
        <v>43218</v>
      </c>
      <c r="L97" s="57">
        <f>HLOOKUP(K97,График!$A$5:$CU$131,$P$90+1)</f>
        <v>0.33333333333333331</v>
      </c>
      <c r="M97" s="57">
        <f>HLOOKUP(K97+0.5,График!$A$5:$CU$131,$P$90+1)</f>
        <v>0.70833333333333337</v>
      </c>
      <c r="N97" s="56"/>
      <c r="O97" s="57" t="e">
        <f>HLOOKUP(N97,График!$A$5:$CU$131,$P$90+1)</f>
        <v>#N/A</v>
      </c>
      <c r="P97" s="57" t="e">
        <f>HLOOKUP(N97+0.5,График!$A$5:$CU$131,$P$90+1)</f>
        <v>#N/A</v>
      </c>
      <c r="Q97" s="487" t="str">
        <f>$A$9</f>
        <v>Сб</v>
      </c>
      <c r="R97" s="56">
        <f t="shared" si="37"/>
        <v>43197</v>
      </c>
      <c r="S97" s="57" t="str">
        <f>HLOOKUP(R97,График!$A$5:$CU$131,$AF$90+1)</f>
        <v>В</v>
      </c>
      <c r="T97" s="57" t="str">
        <f>HLOOKUP(R97+0.5,График!$A$5:$CU$131,$AF$90+1)</f>
        <v>В</v>
      </c>
      <c r="U97" s="56">
        <f t="shared" si="77"/>
        <v>43204</v>
      </c>
      <c r="V97" s="57" t="str">
        <f>HLOOKUP(U97,График!$A$5:$CU$131,$AF$90+1)</f>
        <v>В</v>
      </c>
      <c r="W97" s="57" t="str">
        <f>HLOOKUP(U97+0.5,График!$A$5:$CU$131,$AF$90+1)</f>
        <v>В</v>
      </c>
      <c r="X97" s="56">
        <f t="shared" si="78"/>
        <v>43211</v>
      </c>
      <c r="Y97" s="57" t="str">
        <f>HLOOKUP(X97,График!$A$5:$CU$131,$AF$90+1)</f>
        <v>В</v>
      </c>
      <c r="Z97" s="57" t="str">
        <f>HLOOKUP(X97+0.5,График!$A$5:$CU$131,$AF$90+1)</f>
        <v>В</v>
      </c>
      <c r="AA97" s="56">
        <f t="shared" si="79"/>
        <v>43218</v>
      </c>
      <c r="AB97" s="57" t="str">
        <f>HLOOKUP(AA97,График!$A$5:$CU$131,$AF$90+1)</f>
        <v>В</v>
      </c>
      <c r="AC97" s="57" t="str">
        <f>HLOOKUP(AA97+0.5,График!$A$5:$CU$131,$AF$90+1)</f>
        <v>В</v>
      </c>
      <c r="AD97" s="56"/>
      <c r="AE97" s="57" t="e">
        <f>HLOOKUP(AD97,График!$A$5:$CU$131,$AF$90+1)</f>
        <v>#N/A</v>
      </c>
      <c r="AF97" s="57" t="e">
        <f>HLOOKUP(AD97+0.5,График!$A$5:$CU$131,$AF$90+1)</f>
        <v>#N/A</v>
      </c>
      <c r="AG97" s="34"/>
      <c r="AH97" s="27"/>
      <c r="AI97" s="27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</row>
    <row r="98" spans="1:49" s="46" customFormat="1" ht="26.1" customHeight="1" x14ac:dyDescent="0.25">
      <c r="A98" s="39"/>
      <c r="B98" s="53"/>
      <c r="C98" s="52" t="str">
        <f>VLOOKUP(P98,График!$A$5:$CU$121,3)</f>
        <v>Симонкова Рита Анатольевна</v>
      </c>
      <c r="D98" s="54"/>
      <c r="E98" s="55"/>
      <c r="F98" s="22"/>
      <c r="G98" s="22"/>
      <c r="H98" s="22"/>
      <c r="I98" s="40"/>
      <c r="J98" s="23"/>
      <c r="K98" s="24"/>
      <c r="L98" s="25"/>
      <c r="M98" s="41"/>
      <c r="N98" s="41"/>
      <c r="O98" s="42"/>
      <c r="P98" s="488">
        <f>AF90+1</f>
        <v>25</v>
      </c>
      <c r="Q98" s="39"/>
      <c r="R98" s="21"/>
      <c r="S98" s="52" t="str">
        <f>VLOOKUP(AF98,График!$A$5:$CU$121,3)</f>
        <v>Соколова Ольга Вячеславовна</v>
      </c>
      <c r="T98" s="54"/>
      <c r="U98" s="55"/>
      <c r="V98" s="22"/>
      <c r="W98" s="22"/>
      <c r="X98" s="22"/>
      <c r="Y98" s="40"/>
      <c r="Z98" s="23"/>
      <c r="AA98" s="24"/>
      <c r="AB98" s="25"/>
      <c r="AC98" s="41"/>
      <c r="AD98" s="41"/>
      <c r="AE98" s="42"/>
      <c r="AF98" s="488">
        <f>P98+1</f>
        <v>26</v>
      </c>
      <c r="AG98" s="43"/>
      <c r="AH98" s="44"/>
      <c r="AI98" s="44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</row>
    <row r="99" spans="1:49" s="46" customFormat="1" ht="26.1" customHeight="1" x14ac:dyDescent="0.25">
      <c r="A99" s="486" t="str">
        <f>$A$3</f>
        <v>Вс</v>
      </c>
      <c r="B99" s="56">
        <f t="shared" si="36"/>
        <v>43191</v>
      </c>
      <c r="C99" s="57">
        <f>HLOOKUP(B99,График!$A$5:$CU$131,$P$98+1)</f>
        <v>0.5</v>
      </c>
      <c r="D99" s="57">
        <f>HLOOKUP(B99+0.5,График!$A$5:$CU$131,$P$98+1)</f>
        <v>0.875</v>
      </c>
      <c r="E99" s="56">
        <f>B105+1</f>
        <v>43198</v>
      </c>
      <c r="F99" s="57" t="str">
        <f>HLOOKUP(E99,График!$A$5:$CU$131,$P$98+1)</f>
        <v>В</v>
      </c>
      <c r="G99" s="57" t="str">
        <f>HLOOKUP(E99+0.5,График!$A$5:$CU$131,$P$98+1)</f>
        <v>В</v>
      </c>
      <c r="H99" s="56">
        <f>E105+1</f>
        <v>43205</v>
      </c>
      <c r="I99" s="57">
        <f>HLOOKUP(H99,График!$A$5:$CU$131,$P$98+1)</f>
        <v>0.64583333333333337</v>
      </c>
      <c r="J99" s="57">
        <f>HLOOKUP(H99+0.5,График!$A$5:$CU$131,$P$98+1)</f>
        <v>1.0208333333333333</v>
      </c>
      <c r="K99" s="56">
        <f>H105+1</f>
        <v>43212</v>
      </c>
      <c r="L99" s="57">
        <f>HLOOKUP(K99,График!$A$5:$CU$131,$P$98+1)</f>
        <v>0.625</v>
      </c>
      <c r="M99" s="57">
        <f>HLOOKUP(K99+0.5,График!$A$5:$CU$131,$P$98+1)</f>
        <v>1</v>
      </c>
      <c r="N99" s="56">
        <f>K105+1</f>
        <v>43219</v>
      </c>
      <c r="O99" s="57">
        <f>HLOOKUP(N99,График!$A$5:$CU$131,$P$98+1)</f>
        <v>0.4375</v>
      </c>
      <c r="P99" s="57">
        <f>HLOOKUP(N99+0.5,График!$A$5:$CU$131,$P$98+1)</f>
        <v>0.8125</v>
      </c>
      <c r="Q99" s="486" t="str">
        <f>$A$3</f>
        <v>Вс</v>
      </c>
      <c r="R99" s="56">
        <f t="shared" si="37"/>
        <v>43191</v>
      </c>
      <c r="S99" s="57">
        <f>HLOOKUP(R99,График!$A$5:$CU$131,$AF$98+1)</f>
        <v>0.64583333333333337</v>
      </c>
      <c r="T99" s="57">
        <f>HLOOKUP(R99+0.5,График!$A$5:$CU$131,$AF$98+1)</f>
        <v>1.0208333333333333</v>
      </c>
      <c r="U99" s="56">
        <f>R105+1</f>
        <v>43198</v>
      </c>
      <c r="V99" s="57" t="str">
        <f>HLOOKUP(U99,График!$A$5:$CU$131,$AF$98+1)</f>
        <v>В</v>
      </c>
      <c r="W99" s="57" t="str">
        <f>HLOOKUP(U99+0.5,График!$A$5:$CU$131,$AF$98+1)</f>
        <v>В</v>
      </c>
      <c r="X99" s="56">
        <f>U105+1</f>
        <v>43205</v>
      </c>
      <c r="Y99" s="57" t="str">
        <f>HLOOKUP(X99,График!$A$5:$CU$131,$AF$98+1)</f>
        <v>В</v>
      </c>
      <c r="Z99" s="57" t="str">
        <f>HLOOKUP(X99+0.5,График!$A$5:$CU$131,$AF$98+1)</f>
        <v>В</v>
      </c>
      <c r="AA99" s="56">
        <f>X105+1</f>
        <v>43212</v>
      </c>
      <c r="AB99" s="57" t="str">
        <f>HLOOKUP(AA99,График!$A$5:$CU$131,$AF$98+1)</f>
        <v>В</v>
      </c>
      <c r="AC99" s="57" t="str">
        <f>HLOOKUP(AA99+0.5,График!$A$5:$CU$131,$AF$98+1)</f>
        <v>В</v>
      </c>
      <c r="AD99" s="56">
        <f>AA105+1</f>
        <v>43219</v>
      </c>
      <c r="AE99" s="57" t="str">
        <f>HLOOKUP(AD99,График!$A$5:$CU$131,$AF$98+1)</f>
        <v>В</v>
      </c>
      <c r="AF99" s="57" t="str">
        <f>HLOOKUP(AD99+0.5,График!$A$5:$CU$131,$AF$98+1)</f>
        <v>В</v>
      </c>
      <c r="AG99" s="34"/>
      <c r="AH99" s="27"/>
      <c r="AI99" s="27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</row>
    <row r="100" spans="1:49" s="46" customFormat="1" ht="26.1" customHeight="1" x14ac:dyDescent="0.25">
      <c r="A100" s="486" t="str">
        <f>$A$4</f>
        <v>Пн</v>
      </c>
      <c r="B100" s="56">
        <f t="shared" si="36"/>
        <v>43192</v>
      </c>
      <c r="C100" s="57" t="str">
        <f>HLOOKUP(B100,График!$A$5:$CU$131,$P$98+1)</f>
        <v>В</v>
      </c>
      <c r="D100" s="57" t="str">
        <f>HLOOKUP(B100+0.5,График!$A$5:$CU$131,$P$98+1)</f>
        <v>В</v>
      </c>
      <c r="E100" s="56">
        <f t="shared" ref="E100:E105" si="80">E99+1</f>
        <v>43199</v>
      </c>
      <c r="F100" s="57" t="str">
        <f>HLOOKUP(E100,График!$A$5:$CU$131,$P$98+1)</f>
        <v>В</v>
      </c>
      <c r="G100" s="57" t="str">
        <f>HLOOKUP(E100+0.5,График!$A$5:$CU$131,$P$98+1)</f>
        <v>В</v>
      </c>
      <c r="H100" s="56">
        <f t="shared" ref="H100:H105" si="81">H99+1</f>
        <v>43206</v>
      </c>
      <c r="I100" s="57">
        <f>HLOOKUP(H100,График!$A$5:$CU$131,$P$98+1)</f>
        <v>0.64583333333333337</v>
      </c>
      <c r="J100" s="57">
        <f>HLOOKUP(H100+0.5,График!$A$5:$CU$131,$P$98+1)</f>
        <v>1.0208333333333333</v>
      </c>
      <c r="K100" s="56">
        <f t="shared" ref="K100:K105" si="82">K99+1</f>
        <v>43213</v>
      </c>
      <c r="L100" s="57">
        <f>HLOOKUP(K100,График!$A$5:$CU$131,$P$98+1)</f>
        <v>0.625</v>
      </c>
      <c r="M100" s="57">
        <f>HLOOKUP(K100+0.5,График!$A$5:$CU$131,$P$98+1)</f>
        <v>1</v>
      </c>
      <c r="N100" s="56">
        <f>N99+1</f>
        <v>43220</v>
      </c>
      <c r="O100" s="57">
        <f>HLOOKUP(N100,График!$A$5:$CU$131,$P$98+1)</f>
        <v>0.5</v>
      </c>
      <c r="P100" s="57">
        <f>HLOOKUP(N100+0.5,График!$A$5:$CU$131,$P$98+1)</f>
        <v>0.83333333333333337</v>
      </c>
      <c r="Q100" s="486" t="str">
        <f>$A$4</f>
        <v>Пн</v>
      </c>
      <c r="R100" s="56">
        <f t="shared" si="37"/>
        <v>43192</v>
      </c>
      <c r="S100" s="57" t="str">
        <f>HLOOKUP(R100,График!$A$5:$CU$131,$AF$98+1)</f>
        <v>В</v>
      </c>
      <c r="T100" s="57" t="str">
        <f>HLOOKUP(R100+0.5,График!$A$5:$CU$131,$AF$98+1)</f>
        <v>В</v>
      </c>
      <c r="U100" s="56">
        <f t="shared" ref="U100:U105" si="83">U99+1</f>
        <v>43199</v>
      </c>
      <c r="V100" s="57">
        <f>HLOOKUP(U100,График!$A$5:$CU$131,$AF$98+1)</f>
        <v>0.375</v>
      </c>
      <c r="W100" s="57">
        <f>HLOOKUP(U100+0.5,График!$A$5:$CU$131,$AF$98+1)</f>
        <v>0.75</v>
      </c>
      <c r="X100" s="56">
        <f t="shared" ref="X100:X105" si="84">X99+1</f>
        <v>43206</v>
      </c>
      <c r="Y100" s="57" t="str">
        <f>HLOOKUP(X100,График!$A$5:$CU$131,$AF$98+1)</f>
        <v>ОТ</v>
      </c>
      <c r="Z100" s="57" t="str">
        <f>HLOOKUP(X100+0.5,График!$A$5:$CU$131,$AF$98+1)</f>
        <v>ОТ</v>
      </c>
      <c r="AA100" s="56">
        <f t="shared" ref="AA100:AA105" si="85">AA99+1</f>
        <v>43213</v>
      </c>
      <c r="AB100" s="57" t="str">
        <f>HLOOKUP(AA100,График!$A$5:$CU$131,$AF$98+1)</f>
        <v>ОТ</v>
      </c>
      <c r="AC100" s="57" t="str">
        <f>HLOOKUP(AA100+0.5,График!$A$5:$CU$131,$AF$98+1)</f>
        <v>ОТ</v>
      </c>
      <c r="AD100" s="56">
        <f>AD99+1</f>
        <v>43220</v>
      </c>
      <c r="AE100" s="57">
        <f>HLOOKUP(AD100,График!$A$5:$CU$131,$AF$98+1)</f>
        <v>0.66666666666666663</v>
      </c>
      <c r="AF100" s="57">
        <f>HLOOKUP(AD100+0.5,График!$A$5:$CU$131,$AF$98+1)</f>
        <v>1</v>
      </c>
      <c r="AG100" s="34"/>
      <c r="AH100" s="27"/>
      <c r="AI100" s="27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</row>
    <row r="101" spans="1:49" s="46" customFormat="1" ht="26.1" customHeight="1" x14ac:dyDescent="0.25">
      <c r="A101" s="486" t="str">
        <f>$A$5</f>
        <v>Вт</v>
      </c>
      <c r="B101" s="56">
        <f t="shared" si="36"/>
        <v>43193</v>
      </c>
      <c r="C101" s="57" t="str">
        <f>HLOOKUP(B101,График!$A$5:$CU$131,$P$98+1)</f>
        <v>В</v>
      </c>
      <c r="D101" s="57" t="str">
        <f>HLOOKUP(B101+0.5,График!$A$5:$CU$131,$P$98+1)</f>
        <v>В</v>
      </c>
      <c r="E101" s="56">
        <f t="shared" si="80"/>
        <v>43200</v>
      </c>
      <c r="F101" s="57">
        <f>HLOOKUP(E101,График!$A$5:$CU$131,$P$98+1)</f>
        <v>0.28125</v>
      </c>
      <c r="G101" s="57">
        <f>HLOOKUP(E101+0.5,График!$A$5:$CU$131,$P$98+1)</f>
        <v>0.65625</v>
      </c>
      <c r="H101" s="56">
        <f t="shared" si="81"/>
        <v>43207</v>
      </c>
      <c r="I101" s="57" t="str">
        <f>HLOOKUP(H101,График!$A$5:$CU$131,$P$98+1)</f>
        <v>В</v>
      </c>
      <c r="J101" s="57" t="str">
        <f>HLOOKUP(H101+0.5,График!$A$5:$CU$131,$P$98+1)</f>
        <v>В</v>
      </c>
      <c r="K101" s="56">
        <f t="shared" si="82"/>
        <v>43214</v>
      </c>
      <c r="L101" s="57" t="str">
        <f>HLOOKUP(K101,График!$A$5:$CU$131,$P$98+1)</f>
        <v>В</v>
      </c>
      <c r="M101" s="57" t="str">
        <f>HLOOKUP(K101+0.5,График!$A$5:$CU$131,$P$98+1)</f>
        <v>В</v>
      </c>
      <c r="N101" s="56">
        <f>N100+1</f>
        <v>43221</v>
      </c>
      <c r="O101" s="57">
        <f>HLOOKUP(N101,График!$A$5:$CU$131,$P$98+1)</f>
        <v>0</v>
      </c>
      <c r="P101" s="57">
        <f>HLOOKUP(N101+0.5,График!$A$5:$CU$131,$P$98+1)</f>
        <v>0</v>
      </c>
      <c r="Q101" s="486" t="str">
        <f>$A$5</f>
        <v>Вт</v>
      </c>
      <c r="R101" s="56">
        <f t="shared" si="37"/>
        <v>43193</v>
      </c>
      <c r="S101" s="57" t="str">
        <f>HLOOKUP(R101,График!$A$5:$CU$131,$AF$98+1)</f>
        <v>В</v>
      </c>
      <c r="T101" s="57" t="str">
        <f>HLOOKUP(R101+0.5,График!$A$5:$CU$131,$AF$98+1)</f>
        <v>В</v>
      </c>
      <c r="U101" s="56">
        <f t="shared" si="83"/>
        <v>43200</v>
      </c>
      <c r="V101" s="57">
        <f>HLOOKUP(U101,График!$A$5:$CU$131,$AF$98+1)</f>
        <v>0.45833333333333331</v>
      </c>
      <c r="W101" s="57">
        <f>HLOOKUP(U101+0.5,График!$A$5:$CU$131,$AF$98+1)</f>
        <v>0.83333333333333337</v>
      </c>
      <c r="X101" s="56">
        <f t="shared" si="84"/>
        <v>43207</v>
      </c>
      <c r="Y101" s="57" t="str">
        <f>HLOOKUP(X101,График!$A$5:$CU$131,$AF$98+1)</f>
        <v>ОТ</v>
      </c>
      <c r="Z101" s="57" t="str">
        <f>HLOOKUP(X101+0.5,График!$A$5:$CU$131,$AF$98+1)</f>
        <v>ОТ</v>
      </c>
      <c r="AA101" s="56">
        <f t="shared" si="85"/>
        <v>43214</v>
      </c>
      <c r="AB101" s="57" t="str">
        <f>HLOOKUP(AA101,График!$A$5:$CU$131,$AF$98+1)</f>
        <v>ОТ</v>
      </c>
      <c r="AC101" s="57" t="str">
        <f>HLOOKUP(AA101+0.5,График!$A$5:$CU$131,$AF$98+1)</f>
        <v>ОТ</v>
      </c>
      <c r="AD101" s="56">
        <f>AD100+1</f>
        <v>43221</v>
      </c>
      <c r="AE101" s="57" t="str">
        <f>HLOOKUP(AD101,График!$A$5:$CU$131,$AF$98+1)</f>
        <v>!</v>
      </c>
      <c r="AF101" s="57" t="str">
        <f>HLOOKUP(AD101+0.5,График!$A$5:$CU$131,$AF$98+1)</f>
        <v>!</v>
      </c>
      <c r="AG101" s="34"/>
      <c r="AH101" s="27"/>
      <c r="AI101" s="27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</row>
    <row r="102" spans="1:49" s="46" customFormat="1" ht="26.1" customHeight="1" x14ac:dyDescent="0.25">
      <c r="A102" s="486" t="str">
        <f>$A$6</f>
        <v>Ср</v>
      </c>
      <c r="B102" s="56">
        <f t="shared" si="36"/>
        <v>43194</v>
      </c>
      <c r="C102" s="57">
        <f>HLOOKUP(B102,График!$A$5:$CU$131,$P$98+1)</f>
        <v>0.39583333333333331</v>
      </c>
      <c r="D102" s="57">
        <f>HLOOKUP(B102+0.5,График!$A$5:$CU$131,$P$98+1)</f>
        <v>0.77083333333333337</v>
      </c>
      <c r="E102" s="56">
        <f t="shared" si="80"/>
        <v>43201</v>
      </c>
      <c r="F102" s="57">
        <f>HLOOKUP(E102,График!$A$5:$CU$131,$P$98+1)</f>
        <v>0.28125</v>
      </c>
      <c r="G102" s="57">
        <f>HLOOKUP(E102+0.5,График!$A$5:$CU$131,$P$98+1)</f>
        <v>0.65625</v>
      </c>
      <c r="H102" s="56">
        <f t="shared" si="81"/>
        <v>43208</v>
      </c>
      <c r="I102" s="57" t="str">
        <f>HLOOKUP(H102,График!$A$5:$CU$131,$P$98+1)</f>
        <v>В</v>
      </c>
      <c r="J102" s="57" t="str">
        <f>HLOOKUP(H102+0.5,График!$A$5:$CU$131,$P$98+1)</f>
        <v>В</v>
      </c>
      <c r="K102" s="56">
        <f t="shared" si="82"/>
        <v>43215</v>
      </c>
      <c r="L102" s="57" t="str">
        <f>HLOOKUP(K102,График!$A$5:$CU$131,$P$98+1)</f>
        <v>В</v>
      </c>
      <c r="M102" s="57" t="str">
        <f>HLOOKUP(K102+0.5,График!$A$5:$CU$131,$P$98+1)</f>
        <v>В</v>
      </c>
      <c r="N102" s="56"/>
      <c r="O102" s="57" t="e">
        <f>HLOOKUP(N102,График!$A$5:$CU$131,$P$98+1)</f>
        <v>#N/A</v>
      </c>
      <c r="P102" s="57" t="e">
        <f>HLOOKUP(N102+0.5,График!$A$5:$CU$131,$P$98+1)</f>
        <v>#N/A</v>
      </c>
      <c r="Q102" s="486" t="str">
        <f>$A$6</f>
        <v>Ср</v>
      </c>
      <c r="R102" s="56">
        <f t="shared" si="37"/>
        <v>43194</v>
      </c>
      <c r="S102" s="57">
        <f>HLOOKUP(R102,График!$A$5:$CU$131,$AF$98+1)</f>
        <v>0.29166666666666669</v>
      </c>
      <c r="T102" s="57">
        <f>HLOOKUP(R102+0.5,График!$A$5:$CU$131,$AF$98+1)</f>
        <v>0.66666666666666663</v>
      </c>
      <c r="U102" s="56">
        <f t="shared" si="83"/>
        <v>43201</v>
      </c>
      <c r="V102" s="57">
        <f>HLOOKUP(U102,График!$A$5:$CU$131,$AF$98+1)</f>
        <v>0.45833333333333331</v>
      </c>
      <c r="W102" s="57">
        <f>HLOOKUP(U102+0.5,График!$A$5:$CU$131,$AF$98+1)</f>
        <v>0.83333333333333337</v>
      </c>
      <c r="X102" s="56">
        <f t="shared" si="84"/>
        <v>43208</v>
      </c>
      <c r="Y102" s="57" t="str">
        <f>HLOOKUP(X102,График!$A$5:$CU$131,$AF$98+1)</f>
        <v>ОТ</v>
      </c>
      <c r="Z102" s="57" t="str">
        <f>HLOOKUP(X102+0.5,График!$A$5:$CU$131,$AF$98+1)</f>
        <v>ОТ</v>
      </c>
      <c r="AA102" s="56">
        <f t="shared" si="85"/>
        <v>43215</v>
      </c>
      <c r="AB102" s="57" t="str">
        <f>HLOOKUP(AA102,График!$A$5:$CU$131,$AF$98+1)</f>
        <v>ОТ</v>
      </c>
      <c r="AC102" s="57" t="str">
        <f>HLOOKUP(AA102+0.5,График!$A$5:$CU$131,$AF$98+1)</f>
        <v>ОТ</v>
      </c>
      <c r="AD102" s="56"/>
      <c r="AE102" s="57" t="e">
        <f>HLOOKUP(AD102,График!$A$5:$CU$131,$AF$98+1)</f>
        <v>#N/A</v>
      </c>
      <c r="AF102" s="57" t="e">
        <f>HLOOKUP(AD102+0.5,График!$A$5:$CU$131,$AF$98+1)</f>
        <v>#N/A</v>
      </c>
      <c r="AG102" s="34"/>
      <c r="AH102" s="27"/>
      <c r="AI102" s="27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</row>
    <row r="103" spans="1:49" s="46" customFormat="1" ht="26.1" customHeight="1" x14ac:dyDescent="0.25">
      <c r="A103" s="486" t="str">
        <f>$A$7</f>
        <v>Чт</v>
      </c>
      <c r="B103" s="56">
        <f t="shared" si="36"/>
        <v>43195</v>
      </c>
      <c r="C103" s="57">
        <f>HLOOKUP(B103,График!$A$5:$CU$131,$P$98+1)</f>
        <v>0.64583333333333337</v>
      </c>
      <c r="D103" s="57">
        <f>HLOOKUP(B103+0.5,График!$A$5:$CU$131,$P$98+1)</f>
        <v>1.0208333333333333</v>
      </c>
      <c r="E103" s="56">
        <f t="shared" si="80"/>
        <v>43202</v>
      </c>
      <c r="F103" s="57">
        <f>HLOOKUP(E103,График!$A$5:$CU$131,$P$98+1)</f>
        <v>0.4375</v>
      </c>
      <c r="G103" s="57">
        <f>HLOOKUP(E103+0.5,График!$A$5:$CU$131,$P$98+1)</f>
        <v>0.8125</v>
      </c>
      <c r="H103" s="56">
        <f t="shared" si="81"/>
        <v>43209</v>
      </c>
      <c r="I103" s="57">
        <f>HLOOKUP(H103,График!$A$5:$CU$131,$P$98+1)</f>
        <v>0.3125</v>
      </c>
      <c r="J103" s="57">
        <f>HLOOKUP(H103+0.5,График!$A$5:$CU$131,$P$98+1)</f>
        <v>0.6875</v>
      </c>
      <c r="K103" s="56">
        <f t="shared" si="82"/>
        <v>43216</v>
      </c>
      <c r="L103" s="57">
        <f>HLOOKUP(K103,График!$A$5:$CU$131,$P$98+1)</f>
        <v>0.3125</v>
      </c>
      <c r="M103" s="57">
        <f>HLOOKUP(K103+0.5,График!$A$5:$CU$131,$P$98+1)</f>
        <v>0.6875</v>
      </c>
      <c r="N103" s="56"/>
      <c r="O103" s="57" t="e">
        <f>HLOOKUP(N103,График!$A$5:$CU$131,$P$98+1)</f>
        <v>#N/A</v>
      </c>
      <c r="P103" s="57" t="e">
        <f>HLOOKUP(N103+0.5,График!$A$5:$CU$131,$P$98+1)</f>
        <v>#N/A</v>
      </c>
      <c r="Q103" s="486" t="str">
        <f>$A$7</f>
        <v>Чт</v>
      </c>
      <c r="R103" s="56">
        <f t="shared" si="37"/>
        <v>43195</v>
      </c>
      <c r="S103" s="57">
        <f>HLOOKUP(R103,График!$A$5:$CU$131,$AF$98+1)</f>
        <v>0.625</v>
      </c>
      <c r="T103" s="57">
        <f>HLOOKUP(R103+0.5,График!$A$5:$CU$131,$AF$98+1)</f>
        <v>1</v>
      </c>
      <c r="U103" s="56">
        <f t="shared" si="83"/>
        <v>43202</v>
      </c>
      <c r="V103" s="57">
        <f>HLOOKUP(U103,График!$A$5:$CU$131,$AF$98+1)</f>
        <v>0.64583333333333337</v>
      </c>
      <c r="W103" s="57">
        <f>HLOOKUP(U103+0.5,График!$A$5:$CU$131,$AF$98+1)</f>
        <v>1.0208333333333333</v>
      </c>
      <c r="X103" s="56">
        <f t="shared" si="84"/>
        <v>43209</v>
      </c>
      <c r="Y103" s="57" t="str">
        <f>HLOOKUP(X103,График!$A$5:$CU$131,$AF$98+1)</f>
        <v>ОТ</v>
      </c>
      <c r="Z103" s="57" t="str">
        <f>HLOOKUP(X103+0.5,График!$A$5:$CU$131,$AF$98+1)</f>
        <v>ОТ</v>
      </c>
      <c r="AA103" s="56">
        <f t="shared" si="85"/>
        <v>43216</v>
      </c>
      <c r="AB103" s="57" t="str">
        <f>HLOOKUP(AA103,График!$A$5:$CU$131,$AF$98+1)</f>
        <v>ОТ</v>
      </c>
      <c r="AC103" s="57" t="str">
        <f>HLOOKUP(AA103+0.5,График!$A$5:$CU$131,$AF$98+1)</f>
        <v>ОТ</v>
      </c>
      <c r="AD103" s="56"/>
      <c r="AE103" s="57" t="e">
        <f>HLOOKUP(AD103,График!$A$5:$CU$131,$AF$98+1)</f>
        <v>#N/A</v>
      </c>
      <c r="AF103" s="57" t="e">
        <f>HLOOKUP(AD103+0.5,График!$A$5:$CU$131,$AF$98+1)</f>
        <v>#N/A</v>
      </c>
      <c r="AG103" s="34"/>
      <c r="AH103" s="27"/>
      <c r="AI103" s="27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</row>
    <row r="104" spans="1:49" s="46" customFormat="1" ht="26.1" customHeight="1" x14ac:dyDescent="0.25">
      <c r="A104" s="487" t="str">
        <f>$A$8</f>
        <v>Пт</v>
      </c>
      <c r="B104" s="56">
        <f t="shared" si="36"/>
        <v>43196</v>
      </c>
      <c r="C104" s="57">
        <f>HLOOKUP(B104,График!$A$5:$CU$131,$P$98+1)</f>
        <v>0.64583333333333337</v>
      </c>
      <c r="D104" s="57">
        <f>HLOOKUP(B104+0.5,График!$A$5:$CU$131,$P$98+1)</f>
        <v>1.0208333333333333</v>
      </c>
      <c r="E104" s="56">
        <f t="shared" si="80"/>
        <v>43203</v>
      </c>
      <c r="F104" s="57">
        <f>HLOOKUP(E104,График!$A$5:$CU$131,$P$98+1)</f>
        <v>0.47916666666666669</v>
      </c>
      <c r="G104" s="57">
        <f>HLOOKUP(E104+0.5,График!$A$5:$CU$131,$P$98+1)</f>
        <v>0.85416666666666663</v>
      </c>
      <c r="H104" s="56">
        <f t="shared" si="81"/>
        <v>43210</v>
      </c>
      <c r="I104" s="57">
        <f>HLOOKUP(H104,График!$A$5:$CU$131,$P$98+1)</f>
        <v>0.4375</v>
      </c>
      <c r="J104" s="57">
        <f>HLOOKUP(H104+0.5,График!$A$5:$CU$131,$P$98+1)</f>
        <v>0.8125</v>
      </c>
      <c r="K104" s="56">
        <f t="shared" si="82"/>
        <v>43217</v>
      </c>
      <c r="L104" s="57">
        <f>HLOOKUP(K104,График!$A$5:$CU$131,$P$98+1)</f>
        <v>0.3125</v>
      </c>
      <c r="M104" s="57">
        <f>HLOOKUP(K104+0.5,График!$A$5:$CU$131,$P$98+1)</f>
        <v>0.6875</v>
      </c>
      <c r="N104" s="56"/>
      <c r="O104" s="57" t="e">
        <f>HLOOKUP(N104,График!$A$5:$CU$131,$P$98+1)</f>
        <v>#N/A</v>
      </c>
      <c r="P104" s="57" t="e">
        <f>HLOOKUP(N104+0.5,График!$A$5:$CU$131,$P$98+1)</f>
        <v>#N/A</v>
      </c>
      <c r="Q104" s="487" t="str">
        <f>$A$8</f>
        <v>Пт</v>
      </c>
      <c r="R104" s="56">
        <f t="shared" si="37"/>
        <v>43196</v>
      </c>
      <c r="S104" s="57">
        <f>HLOOKUP(R104,График!$A$5:$CU$131,$AF$98+1)</f>
        <v>0.64583333333333337</v>
      </c>
      <c r="T104" s="57">
        <f>HLOOKUP(R104+0.5,График!$A$5:$CU$131,$AF$98+1)</f>
        <v>1.0208333333333333</v>
      </c>
      <c r="U104" s="56">
        <f t="shared" si="83"/>
        <v>43203</v>
      </c>
      <c r="V104" s="57">
        <f>HLOOKUP(U104,График!$A$5:$CU$131,$AF$98+1)</f>
        <v>0.64583333333333337</v>
      </c>
      <c r="W104" s="57">
        <f>HLOOKUP(U104+0.5,График!$A$5:$CU$131,$AF$98+1)</f>
        <v>1.0208333333333333</v>
      </c>
      <c r="X104" s="56">
        <f t="shared" si="84"/>
        <v>43210</v>
      </c>
      <c r="Y104" s="57" t="str">
        <f>HLOOKUP(X104,График!$A$5:$CU$131,$AF$98+1)</f>
        <v>ОТ</v>
      </c>
      <c r="Z104" s="57" t="str">
        <f>HLOOKUP(X104+0.5,График!$A$5:$CU$131,$AF$98+1)</f>
        <v>ОТ</v>
      </c>
      <c r="AA104" s="56">
        <f t="shared" si="85"/>
        <v>43217</v>
      </c>
      <c r="AB104" s="57" t="str">
        <f>HLOOKUP(AA104,График!$A$5:$CU$131,$AF$98+1)</f>
        <v>ОТ</v>
      </c>
      <c r="AC104" s="57" t="str">
        <f>HLOOKUP(AA104+0.5,График!$A$5:$CU$131,$AF$98+1)</f>
        <v>ОТ</v>
      </c>
      <c r="AD104" s="56"/>
      <c r="AE104" s="57" t="e">
        <f>HLOOKUP(AD104,График!$A$5:$CU$131,$AF$98+1)</f>
        <v>#N/A</v>
      </c>
      <c r="AF104" s="57" t="e">
        <f>HLOOKUP(AD104+0.5,График!$A$5:$CU$131,$AF$98+1)</f>
        <v>#N/A</v>
      </c>
      <c r="AG104" s="34"/>
      <c r="AH104" s="27"/>
      <c r="AI104" s="27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</row>
    <row r="105" spans="1:49" s="46" customFormat="1" ht="26.1" customHeight="1" thickBot="1" x14ac:dyDescent="0.3">
      <c r="A105" s="487" t="str">
        <f>$A$9</f>
        <v>Сб</v>
      </c>
      <c r="B105" s="56">
        <f t="shared" si="36"/>
        <v>43197</v>
      </c>
      <c r="C105" s="57">
        <f>HLOOKUP(B105,График!$A$5:$CU$131,$P$98+1)</f>
        <v>0.64583333333333337</v>
      </c>
      <c r="D105" s="57">
        <f>HLOOKUP(B105+0.5,График!$A$5:$CU$131,$P$98+1)</f>
        <v>1.0208333333333333</v>
      </c>
      <c r="E105" s="56">
        <f t="shared" si="80"/>
        <v>43204</v>
      </c>
      <c r="F105" s="57" t="str">
        <f>HLOOKUP(E105,График!$A$5:$CU$131,$P$98+1)</f>
        <v>В</v>
      </c>
      <c r="G105" s="57" t="str">
        <f>HLOOKUP(E105+0.5,График!$A$5:$CU$131,$P$98+1)</f>
        <v>В</v>
      </c>
      <c r="H105" s="56">
        <f t="shared" si="81"/>
        <v>43211</v>
      </c>
      <c r="I105" s="57">
        <f>HLOOKUP(H105,График!$A$5:$CU$131,$P$98+1)</f>
        <v>0.4375</v>
      </c>
      <c r="J105" s="57">
        <f>HLOOKUP(H105+0.5,График!$A$5:$CU$131,$P$98+1)</f>
        <v>0.8125</v>
      </c>
      <c r="K105" s="56">
        <f t="shared" si="82"/>
        <v>43218</v>
      </c>
      <c r="L105" s="57" t="str">
        <f>HLOOKUP(K105,График!$A$5:$CU$131,$P$98+1)</f>
        <v>В</v>
      </c>
      <c r="M105" s="57" t="str">
        <f>HLOOKUP(K105+0.5,График!$A$5:$CU$131,$P$98+1)</f>
        <v>В</v>
      </c>
      <c r="N105" s="56"/>
      <c r="O105" s="57" t="e">
        <f>HLOOKUP(N105,График!$A$5:$CU$131,$P$98+1)</f>
        <v>#N/A</v>
      </c>
      <c r="P105" s="57" t="e">
        <f>HLOOKUP(N105+0.5,График!$A$5:$CU$131,$P$98+1)</f>
        <v>#N/A</v>
      </c>
      <c r="Q105" s="487" t="str">
        <f>$A$9</f>
        <v>Сб</v>
      </c>
      <c r="R105" s="56">
        <f t="shared" si="37"/>
        <v>43197</v>
      </c>
      <c r="S105" s="57" t="str">
        <f>HLOOKUP(R105,График!$A$5:$CU$131,$AF$98+1)</f>
        <v>В</v>
      </c>
      <c r="T105" s="57" t="str">
        <f>HLOOKUP(R105+0.5,График!$A$5:$CU$131,$AF$98+1)</f>
        <v>В</v>
      </c>
      <c r="U105" s="56">
        <f t="shared" si="83"/>
        <v>43204</v>
      </c>
      <c r="V105" s="57" t="str">
        <f>HLOOKUP(U105,График!$A$5:$CU$131,$AF$98+1)</f>
        <v>В</v>
      </c>
      <c r="W105" s="57" t="str">
        <f>HLOOKUP(U105+0.5,График!$A$5:$CU$131,$AF$98+1)</f>
        <v>В</v>
      </c>
      <c r="X105" s="56">
        <f t="shared" si="84"/>
        <v>43211</v>
      </c>
      <c r="Y105" s="57" t="str">
        <f>HLOOKUP(X105,График!$A$5:$CU$131,$AF$98+1)</f>
        <v>В</v>
      </c>
      <c r="Z105" s="57" t="str">
        <f>HLOOKUP(X105+0.5,График!$A$5:$CU$131,$AF$98+1)</f>
        <v>В</v>
      </c>
      <c r="AA105" s="56">
        <f t="shared" si="85"/>
        <v>43218</v>
      </c>
      <c r="AB105" s="57" t="str">
        <f>HLOOKUP(AA105,График!$A$5:$CU$131,$AF$98+1)</f>
        <v>В</v>
      </c>
      <c r="AC105" s="57" t="str">
        <f>HLOOKUP(AA105+0.5,График!$A$5:$CU$131,$AF$98+1)</f>
        <v>В</v>
      </c>
      <c r="AD105" s="56"/>
      <c r="AE105" s="57" t="e">
        <f>HLOOKUP(AD105,График!$A$5:$CU$131,$AF$98+1)</f>
        <v>#N/A</v>
      </c>
      <c r="AF105" s="57" t="e">
        <f>HLOOKUP(AD105+0.5,График!$A$5:$CU$131,$AF$98+1)</f>
        <v>#N/A</v>
      </c>
      <c r="AG105" s="34"/>
      <c r="AH105" s="27"/>
      <c r="AI105" s="27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</row>
    <row r="106" spans="1:49" s="46" customFormat="1" ht="26.1" customHeight="1" x14ac:dyDescent="0.25">
      <c r="A106" s="39"/>
      <c r="B106" s="53"/>
      <c r="C106" s="52" t="str">
        <f>VLOOKUP(P106,График!$A$5:$CU$121,3)</f>
        <v>Тисленко Юлия Владимировна</v>
      </c>
      <c r="D106" s="54"/>
      <c r="E106" s="55"/>
      <c r="F106" s="22"/>
      <c r="G106" s="22"/>
      <c r="H106" s="22"/>
      <c r="I106" s="40"/>
      <c r="J106" s="23"/>
      <c r="K106" s="24"/>
      <c r="L106" s="25"/>
      <c r="M106" s="41"/>
      <c r="N106" s="41"/>
      <c r="O106" s="42"/>
      <c r="P106" s="488">
        <f>AF98+1</f>
        <v>27</v>
      </c>
      <c r="Q106" s="39"/>
      <c r="R106" s="21"/>
      <c r="S106" s="52" t="str">
        <f>VLOOKUP(AF106,График!$A$5:$CU$121,3)</f>
        <v>Тихая Светлана Олеговна</v>
      </c>
      <c r="T106" s="54"/>
      <c r="U106" s="55"/>
      <c r="V106" s="22"/>
      <c r="W106" s="22"/>
      <c r="X106" s="22"/>
      <c r="Y106" s="40"/>
      <c r="Z106" s="23"/>
      <c r="AA106" s="24"/>
      <c r="AB106" s="25"/>
      <c r="AC106" s="41"/>
      <c r="AD106" s="41"/>
      <c r="AE106" s="42"/>
      <c r="AF106" s="488">
        <f>P106+1</f>
        <v>28</v>
      </c>
      <c r="AG106" s="43"/>
      <c r="AH106" s="44"/>
      <c r="AI106" s="44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</row>
    <row r="107" spans="1:49" s="46" customFormat="1" ht="26.1" customHeight="1" x14ac:dyDescent="0.25">
      <c r="A107" s="486" t="str">
        <f>$A$3</f>
        <v>Вс</v>
      </c>
      <c r="B107" s="56">
        <f t="shared" ref="B107:B169" si="86">B99</f>
        <v>43191</v>
      </c>
      <c r="C107" s="57">
        <f>HLOOKUP(B107,График!$A$5:$CU$131,$P$106+1)</f>
        <v>0.41666666666666669</v>
      </c>
      <c r="D107" s="57">
        <f>HLOOKUP(B107+0.5,График!$A$5:$CU$131,$P$106+1)</f>
        <v>0.79166666666666663</v>
      </c>
      <c r="E107" s="56">
        <f>B113+1</f>
        <v>43198</v>
      </c>
      <c r="F107" s="57" t="str">
        <f>HLOOKUP(E107,График!$A$5:$CU$131,$P$106+1)</f>
        <v>В</v>
      </c>
      <c r="G107" s="57" t="str">
        <f>HLOOKUP(E107+0.5,График!$A$5:$CU$131,$P$106+1)</f>
        <v>В</v>
      </c>
      <c r="H107" s="56">
        <f>E113+1</f>
        <v>43205</v>
      </c>
      <c r="I107" s="57">
        <f>HLOOKUP(H107,График!$A$5:$CU$131,$P$106+1)</f>
        <v>0.4375</v>
      </c>
      <c r="J107" s="57">
        <f>HLOOKUP(H107+0.5,График!$A$5:$CU$131,$P$106+1)</f>
        <v>0.8125</v>
      </c>
      <c r="K107" s="56">
        <f>H113+1</f>
        <v>43212</v>
      </c>
      <c r="L107" s="57" t="str">
        <f>HLOOKUP(K107,График!$A$5:$CU$131,$P$106+1)</f>
        <v>В</v>
      </c>
      <c r="M107" s="57" t="str">
        <f>HLOOKUP(K107+0.5,График!$A$5:$CU$131,$P$106+1)</f>
        <v>В</v>
      </c>
      <c r="N107" s="56">
        <f>K113+1</f>
        <v>43219</v>
      </c>
      <c r="O107" s="57" t="str">
        <f>HLOOKUP(N107,График!$A$5:$CU$131,$P$106+1)</f>
        <v>В</v>
      </c>
      <c r="P107" s="57" t="str">
        <f>HLOOKUP(N107+0.5,График!$A$5:$CU$131,$P$106+1)</f>
        <v>В</v>
      </c>
      <c r="Q107" s="486" t="str">
        <f>$A$3</f>
        <v>Вс</v>
      </c>
      <c r="R107" s="56">
        <f t="shared" ref="R107:R169" si="87">R99</f>
        <v>43191</v>
      </c>
      <c r="S107" s="57">
        <f>HLOOKUP(R107,График!$A$5:$CU$131,$AF$106+1)</f>
        <v>0.625</v>
      </c>
      <c r="T107" s="57">
        <f>HLOOKUP(R107+0.5,График!$A$5:$CU$131,$AF$106+1)</f>
        <v>1</v>
      </c>
      <c r="U107" s="56">
        <f>R113+1</f>
        <v>43198</v>
      </c>
      <c r="V107" s="57">
        <f>HLOOKUP(U107,График!$A$5:$CU$131,$AF$106+1)</f>
        <v>0.64583333333333337</v>
      </c>
      <c r="W107" s="57">
        <f>HLOOKUP(U107+0.5,График!$A$5:$CU$131,$AF$106+1)</f>
        <v>1.0208333333333333</v>
      </c>
      <c r="X107" s="56">
        <f>U113+1</f>
        <v>43205</v>
      </c>
      <c r="Y107" s="57" t="str">
        <f>HLOOKUP(X107,График!$A$5:$CU$131,$AF$106+1)</f>
        <v>В</v>
      </c>
      <c r="Z107" s="57" t="str">
        <f>HLOOKUP(X107+0.5,График!$A$5:$CU$131,$AF$106+1)</f>
        <v>В</v>
      </c>
      <c r="AA107" s="56">
        <f>X113+1</f>
        <v>43212</v>
      </c>
      <c r="AB107" s="57" t="str">
        <f>HLOOKUP(AA107,График!$A$5:$CU$131,$AF$106+1)</f>
        <v>В</v>
      </c>
      <c r="AC107" s="57" t="str">
        <f>HLOOKUP(AA107+0.5,График!$A$5:$CU$131,$AF$106+1)</f>
        <v>В</v>
      </c>
      <c r="AD107" s="56">
        <f>AA113+1</f>
        <v>43219</v>
      </c>
      <c r="AE107" s="57" t="str">
        <f>HLOOKUP(AD107,График!$A$5:$CU$131,$AF$106+1)</f>
        <v>В</v>
      </c>
      <c r="AF107" s="57" t="str">
        <f>HLOOKUP(AD107+0.5,График!$A$5:$CU$131,$AF$106+1)</f>
        <v>В</v>
      </c>
      <c r="AG107" s="34"/>
      <c r="AH107" s="27"/>
      <c r="AI107" s="27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</row>
    <row r="108" spans="1:49" s="46" customFormat="1" ht="26.1" customHeight="1" x14ac:dyDescent="0.25">
      <c r="A108" s="486" t="str">
        <f>$A$4</f>
        <v>Пн</v>
      </c>
      <c r="B108" s="56">
        <f t="shared" si="86"/>
        <v>43192</v>
      </c>
      <c r="C108" s="57" t="str">
        <f>HLOOKUP(B108,График!$A$5:$CU$131,$P$106+1)</f>
        <v>В</v>
      </c>
      <c r="D108" s="57" t="str">
        <f>HLOOKUP(B108+0.5,График!$A$5:$CU$131,$P$106+1)</f>
        <v>В</v>
      </c>
      <c r="E108" s="56">
        <f t="shared" ref="E108:E113" si="88">E107+1</f>
        <v>43199</v>
      </c>
      <c r="F108" s="57" t="str">
        <f>HLOOKUP(E108,График!$A$5:$CU$131,$P$106+1)</f>
        <v>В</v>
      </c>
      <c r="G108" s="57" t="str">
        <f>HLOOKUP(E108+0.5,График!$A$5:$CU$131,$P$106+1)</f>
        <v>В</v>
      </c>
      <c r="H108" s="56">
        <f t="shared" ref="H108:H113" si="89">H107+1</f>
        <v>43206</v>
      </c>
      <c r="I108" s="57" t="str">
        <f>HLOOKUP(H108,График!$A$5:$CU$131,$P$106+1)</f>
        <v>В</v>
      </c>
      <c r="J108" s="57" t="str">
        <f>HLOOKUP(H108+0.5,График!$A$5:$CU$131,$P$106+1)</f>
        <v>В</v>
      </c>
      <c r="K108" s="56">
        <f t="shared" ref="K108:K113" si="90">K107+1</f>
        <v>43213</v>
      </c>
      <c r="L108" s="57" t="str">
        <f>HLOOKUP(K108,График!$A$5:$CU$131,$P$106+1)</f>
        <v>ОТ</v>
      </c>
      <c r="M108" s="57" t="str">
        <f>HLOOKUP(K108+0.5,График!$A$5:$CU$131,$P$106+1)</f>
        <v>ОТ</v>
      </c>
      <c r="N108" s="56">
        <f>N107+1</f>
        <v>43220</v>
      </c>
      <c r="O108" s="57" t="str">
        <f>HLOOKUP(N108,График!$A$5:$CU$131,$P$106+1)</f>
        <v>В</v>
      </c>
      <c r="P108" s="57" t="str">
        <f>HLOOKUP(N108+0.5,График!$A$5:$CU$131,$P$106+1)</f>
        <v>В</v>
      </c>
      <c r="Q108" s="486" t="str">
        <f>$A$4</f>
        <v>Пн</v>
      </c>
      <c r="R108" s="56">
        <f t="shared" si="87"/>
        <v>43192</v>
      </c>
      <c r="S108" s="57">
        <f>HLOOKUP(R108,График!$A$5:$CU$131,$AF$106+1)</f>
        <v>0.625</v>
      </c>
      <c r="T108" s="57">
        <f>HLOOKUP(R108+0.5,График!$A$5:$CU$131,$AF$106+1)</f>
        <v>1</v>
      </c>
      <c r="U108" s="56">
        <f t="shared" ref="U108:U113" si="91">U107+1</f>
        <v>43199</v>
      </c>
      <c r="V108" s="57" t="str">
        <f>HLOOKUP(U108,График!$A$5:$CU$131,$AF$106+1)</f>
        <v>В</v>
      </c>
      <c r="W108" s="57" t="str">
        <f>HLOOKUP(U108+0.5,График!$A$5:$CU$131,$AF$106+1)</f>
        <v>В</v>
      </c>
      <c r="X108" s="56">
        <f t="shared" ref="X108:X113" si="92">X107+1</f>
        <v>43206</v>
      </c>
      <c r="Y108" s="57" t="str">
        <f>HLOOKUP(X108,График!$A$5:$CU$131,$AF$106+1)</f>
        <v>В</v>
      </c>
      <c r="Z108" s="57" t="str">
        <f>HLOOKUP(X108+0.5,График!$A$5:$CU$131,$AF$106+1)</f>
        <v>В</v>
      </c>
      <c r="AA108" s="56">
        <f t="shared" ref="AA108:AA113" si="93">AA107+1</f>
        <v>43213</v>
      </c>
      <c r="AB108" s="57">
        <f>HLOOKUP(AA108,График!$A$5:$CU$131,$AF$106+1)</f>
        <v>0.5</v>
      </c>
      <c r="AC108" s="57">
        <f>HLOOKUP(AA108+0.5,График!$A$5:$CU$131,$AF$106+1)</f>
        <v>0.875</v>
      </c>
      <c r="AD108" s="56">
        <f>AD107+1</f>
        <v>43220</v>
      </c>
      <c r="AE108" s="57" t="str">
        <f>HLOOKUP(AD108,График!$A$5:$CU$131,$AF$106+1)</f>
        <v>ОТ</v>
      </c>
      <c r="AF108" s="57" t="str">
        <f>HLOOKUP(AD108+0.5,График!$A$5:$CU$131,$AF$106+1)</f>
        <v>ОТ</v>
      </c>
      <c r="AG108" s="34"/>
      <c r="AH108" s="27"/>
      <c r="AI108" s="27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</row>
    <row r="109" spans="1:49" s="46" customFormat="1" ht="26.1" customHeight="1" x14ac:dyDescent="0.25">
      <c r="A109" s="486" t="str">
        <f>$A$5</f>
        <v>Вт</v>
      </c>
      <c r="B109" s="56">
        <f t="shared" si="86"/>
        <v>43193</v>
      </c>
      <c r="C109" s="57" t="str">
        <f>HLOOKUP(B109,График!$A$5:$CU$131,$P$106+1)</f>
        <v>В</v>
      </c>
      <c r="D109" s="57" t="str">
        <f>HLOOKUP(B109+0.5,График!$A$5:$CU$131,$P$106+1)</f>
        <v>В</v>
      </c>
      <c r="E109" s="56">
        <f t="shared" si="88"/>
        <v>43200</v>
      </c>
      <c r="F109" s="57">
        <f>HLOOKUP(E109,График!$A$5:$CU$131,$P$106+1)</f>
        <v>0.29166666666666669</v>
      </c>
      <c r="G109" s="57">
        <f>HLOOKUP(E109+0.5,График!$A$5:$CU$131,$P$106+1)</f>
        <v>0.66666666666666663</v>
      </c>
      <c r="H109" s="56">
        <f t="shared" si="89"/>
        <v>43207</v>
      </c>
      <c r="I109" s="57" t="str">
        <f>HLOOKUP(H109,График!$A$5:$CU$131,$P$106+1)</f>
        <v>В</v>
      </c>
      <c r="J109" s="57" t="str">
        <f>HLOOKUP(H109+0.5,График!$A$5:$CU$131,$P$106+1)</f>
        <v>В</v>
      </c>
      <c r="K109" s="56">
        <f t="shared" si="90"/>
        <v>43214</v>
      </c>
      <c r="L109" s="57" t="str">
        <f>HLOOKUP(K109,График!$A$5:$CU$131,$P$106+1)</f>
        <v>ОТ</v>
      </c>
      <c r="M109" s="57" t="str">
        <f>HLOOKUP(K109+0.5,График!$A$5:$CU$131,$P$106+1)</f>
        <v>ОТ</v>
      </c>
      <c r="N109" s="56">
        <f>N108+1</f>
        <v>43221</v>
      </c>
      <c r="O109" s="57">
        <f>HLOOKUP(N109,График!$A$5:$CU$131,$P$106+1)</f>
        <v>0</v>
      </c>
      <c r="P109" s="57">
        <f>HLOOKUP(N109+0.5,График!$A$5:$CU$131,$P$106+1)</f>
        <v>0</v>
      </c>
      <c r="Q109" s="486" t="str">
        <f>$A$5</f>
        <v>Вт</v>
      </c>
      <c r="R109" s="56">
        <f t="shared" si="87"/>
        <v>43193</v>
      </c>
      <c r="S109" s="57" t="str">
        <f>HLOOKUP(R109,График!$A$5:$CU$131,$AF$106+1)</f>
        <v>В</v>
      </c>
      <c r="T109" s="57" t="str">
        <f>HLOOKUP(R109+0.5,График!$A$5:$CU$131,$AF$106+1)</f>
        <v>В</v>
      </c>
      <c r="U109" s="56">
        <f t="shared" si="91"/>
        <v>43200</v>
      </c>
      <c r="V109" s="57" t="str">
        <f>HLOOKUP(U109,График!$A$5:$CU$131,$AF$106+1)</f>
        <v>В</v>
      </c>
      <c r="W109" s="57" t="str">
        <f>HLOOKUP(U109+0.5,График!$A$5:$CU$131,$AF$106+1)</f>
        <v>В</v>
      </c>
      <c r="X109" s="56">
        <f t="shared" si="92"/>
        <v>43207</v>
      </c>
      <c r="Y109" s="57">
        <f>HLOOKUP(X109,График!$A$5:$CU$131,$AF$106+1)</f>
        <v>0.625</v>
      </c>
      <c r="Z109" s="57">
        <f>HLOOKUP(X109+0.5,График!$A$5:$CU$131,$AF$106+1)</f>
        <v>1</v>
      </c>
      <c r="AA109" s="56">
        <f t="shared" si="93"/>
        <v>43214</v>
      </c>
      <c r="AB109" s="57">
        <f>HLOOKUP(AA109,График!$A$5:$CU$131,$AF$106+1)</f>
        <v>0.5</v>
      </c>
      <c r="AC109" s="57">
        <f>HLOOKUP(AA109+0.5,График!$A$5:$CU$131,$AF$106+1)</f>
        <v>0.875</v>
      </c>
      <c r="AD109" s="56">
        <f>AD108+1</f>
        <v>43221</v>
      </c>
      <c r="AE109" s="57">
        <f>HLOOKUP(AD109,График!$A$5:$CU$131,$AF$106+1)</f>
        <v>0</v>
      </c>
      <c r="AF109" s="57">
        <f>HLOOKUP(AD109+0.5,График!$A$5:$CU$131,$AF$106+1)</f>
        <v>0</v>
      </c>
      <c r="AG109" s="34"/>
      <c r="AH109" s="27"/>
      <c r="AI109" s="27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</row>
    <row r="110" spans="1:49" s="46" customFormat="1" ht="26.1" customHeight="1" x14ac:dyDescent="0.25">
      <c r="A110" s="486" t="str">
        <f>$A$6</f>
        <v>Ср</v>
      </c>
      <c r="B110" s="56">
        <f t="shared" si="86"/>
        <v>43194</v>
      </c>
      <c r="C110" s="57">
        <f>HLOOKUP(B110,График!$A$5:$CU$131,$P$106+1)</f>
        <v>0.41666666666666669</v>
      </c>
      <c r="D110" s="57">
        <f>HLOOKUP(B110+0.5,График!$A$5:$CU$131,$P$106+1)</f>
        <v>0.79166666666666663</v>
      </c>
      <c r="E110" s="56">
        <f t="shared" si="88"/>
        <v>43201</v>
      </c>
      <c r="F110" s="57" t="str">
        <f>HLOOKUP(E110,График!$A$5:$CU$131,$P$106+1)</f>
        <v>В</v>
      </c>
      <c r="G110" s="57" t="str">
        <f>HLOOKUP(E110+0.5,График!$A$5:$CU$131,$P$106+1)</f>
        <v>В</v>
      </c>
      <c r="H110" s="56">
        <f t="shared" si="89"/>
        <v>43208</v>
      </c>
      <c r="I110" s="57">
        <f>HLOOKUP(H110,График!$A$5:$CU$131,$P$106+1)</f>
        <v>0.41666666666666669</v>
      </c>
      <c r="J110" s="57">
        <f>HLOOKUP(H110+0.5,График!$A$5:$CU$131,$P$106+1)</f>
        <v>0.79166666666666663</v>
      </c>
      <c r="K110" s="56">
        <f t="shared" si="90"/>
        <v>43215</v>
      </c>
      <c r="L110" s="57" t="str">
        <f>HLOOKUP(K110,График!$A$5:$CU$131,$P$106+1)</f>
        <v>ОТ</v>
      </c>
      <c r="M110" s="57" t="str">
        <f>HLOOKUP(K110+0.5,График!$A$5:$CU$131,$P$106+1)</f>
        <v>ОТ</v>
      </c>
      <c r="N110" s="56"/>
      <c r="O110" s="57" t="e">
        <f>HLOOKUP(N110,График!$A$5:$CU$131,$P$106+1)</f>
        <v>#N/A</v>
      </c>
      <c r="P110" s="57" t="e">
        <f>HLOOKUP(N110+0.5,График!$A$5:$CU$131,$P$106+1)</f>
        <v>#N/A</v>
      </c>
      <c r="Q110" s="486" t="str">
        <f>$A$6</f>
        <v>Ср</v>
      </c>
      <c r="R110" s="56">
        <f t="shared" si="87"/>
        <v>43194</v>
      </c>
      <c r="S110" s="57" t="str">
        <f>HLOOKUP(R110,График!$A$5:$CU$131,$AF$106+1)</f>
        <v>В</v>
      </c>
      <c r="T110" s="57" t="str">
        <f>HLOOKUP(R110+0.5,График!$A$5:$CU$131,$AF$106+1)</f>
        <v>В</v>
      </c>
      <c r="U110" s="56">
        <f t="shared" si="91"/>
        <v>43201</v>
      </c>
      <c r="V110" s="57">
        <f>HLOOKUP(U110,График!$A$5:$CU$131,$AF$106+1)</f>
        <v>0.5</v>
      </c>
      <c r="W110" s="57">
        <f>HLOOKUP(U110+0.5,График!$A$5:$CU$131,$AF$106+1)</f>
        <v>0.875</v>
      </c>
      <c r="X110" s="56">
        <f t="shared" si="92"/>
        <v>43208</v>
      </c>
      <c r="Y110" s="57">
        <f>HLOOKUP(X110,График!$A$5:$CU$131,$AF$106+1)</f>
        <v>0.625</v>
      </c>
      <c r="Z110" s="57">
        <f>HLOOKUP(X110+0.5,График!$A$5:$CU$131,$AF$106+1)</f>
        <v>1</v>
      </c>
      <c r="AA110" s="56">
        <f t="shared" si="93"/>
        <v>43215</v>
      </c>
      <c r="AB110" s="57">
        <f>HLOOKUP(AA110,График!$A$5:$CU$131,$AF$106+1)</f>
        <v>0.5</v>
      </c>
      <c r="AC110" s="57">
        <f>HLOOKUP(AA110+0.5,График!$A$5:$CU$131,$AF$106+1)</f>
        <v>0.875</v>
      </c>
      <c r="AD110" s="56"/>
      <c r="AE110" s="57" t="e">
        <f>HLOOKUP(AD110,График!$A$5:$CU$131,$AF$106+1)</f>
        <v>#N/A</v>
      </c>
      <c r="AF110" s="57" t="e">
        <f>HLOOKUP(AD110+0.5,График!$A$5:$CU$131,$AF$106+1)</f>
        <v>#N/A</v>
      </c>
      <c r="AG110" s="34"/>
      <c r="AH110" s="27"/>
      <c r="AI110" s="27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</row>
    <row r="111" spans="1:49" s="46" customFormat="1" ht="26.1" customHeight="1" x14ac:dyDescent="0.25">
      <c r="A111" s="486" t="str">
        <f>$A$7</f>
        <v>Чт</v>
      </c>
      <c r="B111" s="56">
        <f t="shared" si="86"/>
        <v>43195</v>
      </c>
      <c r="C111" s="57">
        <f>HLOOKUP(B111,График!$A$5:$CU$131,$P$106+1)</f>
        <v>0.41666666666666669</v>
      </c>
      <c r="D111" s="57">
        <f>HLOOKUP(B111+0.5,График!$A$5:$CU$131,$P$106+1)</f>
        <v>0.79166666666666663</v>
      </c>
      <c r="E111" s="56">
        <f t="shared" si="88"/>
        <v>43202</v>
      </c>
      <c r="F111" s="57">
        <f>HLOOKUP(E111,График!$A$5:$CU$131,$P$106+1)</f>
        <v>0.41666666666666669</v>
      </c>
      <c r="G111" s="57">
        <f>HLOOKUP(E111+0.5,График!$A$5:$CU$131,$P$106+1)</f>
        <v>0.79166666666666663</v>
      </c>
      <c r="H111" s="56">
        <f t="shared" si="89"/>
        <v>43209</v>
      </c>
      <c r="I111" s="57">
        <f>HLOOKUP(H111,График!$A$5:$CU$131,$P$106+1)</f>
        <v>0.41666666666666669</v>
      </c>
      <c r="J111" s="57">
        <f>HLOOKUP(H111+0.5,График!$A$5:$CU$131,$P$106+1)</f>
        <v>0.79166666666666663</v>
      </c>
      <c r="K111" s="56">
        <f t="shared" si="90"/>
        <v>43216</v>
      </c>
      <c r="L111" s="57" t="str">
        <f>HLOOKUP(K111,График!$A$5:$CU$131,$P$106+1)</f>
        <v>ОТ</v>
      </c>
      <c r="M111" s="57" t="str">
        <f>HLOOKUP(K111+0.5,График!$A$5:$CU$131,$P$106+1)</f>
        <v>ОТ</v>
      </c>
      <c r="N111" s="56"/>
      <c r="O111" s="57" t="e">
        <f>HLOOKUP(N111,График!$A$5:$CU$131,$P$106+1)</f>
        <v>#N/A</v>
      </c>
      <c r="P111" s="57" t="e">
        <f>HLOOKUP(N111+0.5,График!$A$5:$CU$131,$P$106+1)</f>
        <v>#N/A</v>
      </c>
      <c r="Q111" s="486" t="str">
        <f>$A$7</f>
        <v>Чт</v>
      </c>
      <c r="R111" s="56">
        <f t="shared" si="87"/>
        <v>43195</v>
      </c>
      <c r="S111" s="57">
        <f>HLOOKUP(R111,График!$A$5:$CU$131,$AF$106+1)</f>
        <v>0.5</v>
      </c>
      <c r="T111" s="57">
        <f>HLOOKUP(R111+0.5,График!$A$5:$CU$131,$AF$106+1)</f>
        <v>0.875</v>
      </c>
      <c r="U111" s="56">
        <f t="shared" si="91"/>
        <v>43202</v>
      </c>
      <c r="V111" s="57">
        <f>HLOOKUP(U111,График!$A$5:$CU$131,$AF$106+1)</f>
        <v>0.625</v>
      </c>
      <c r="W111" s="57">
        <f>HLOOKUP(U111+0.5,График!$A$5:$CU$131,$AF$106+1)</f>
        <v>1</v>
      </c>
      <c r="X111" s="56">
        <f t="shared" si="92"/>
        <v>43209</v>
      </c>
      <c r="Y111" s="57">
        <f>HLOOKUP(X111,График!$A$5:$CU$131,$AF$106+1)</f>
        <v>0.64583333333333337</v>
      </c>
      <c r="Z111" s="57">
        <f>HLOOKUP(X111+0.5,График!$A$5:$CU$131,$AF$106+1)</f>
        <v>1.0208333333333333</v>
      </c>
      <c r="AA111" s="56">
        <f t="shared" si="93"/>
        <v>43216</v>
      </c>
      <c r="AB111" s="57">
        <f>HLOOKUP(AA111,График!$A$5:$CU$131,$AF$106+1)</f>
        <v>0.5</v>
      </c>
      <c r="AC111" s="57">
        <f>HLOOKUP(AA111+0.5,График!$A$5:$CU$131,$AF$106+1)</f>
        <v>0.875</v>
      </c>
      <c r="AD111" s="56"/>
      <c r="AE111" s="57" t="e">
        <f>HLOOKUP(AD111,График!$A$5:$CU$131,$AF$106+1)</f>
        <v>#N/A</v>
      </c>
      <c r="AF111" s="57" t="e">
        <f>HLOOKUP(AD111+0.5,График!$A$5:$CU$131,$AF$106+1)</f>
        <v>#N/A</v>
      </c>
      <c r="AG111" s="34"/>
      <c r="AH111" s="27"/>
      <c r="AI111" s="27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</row>
    <row r="112" spans="1:49" s="46" customFormat="1" ht="26.1" customHeight="1" x14ac:dyDescent="0.25">
      <c r="A112" s="487" t="str">
        <f>$A$8</f>
        <v>Пт</v>
      </c>
      <c r="B112" s="56">
        <f t="shared" si="86"/>
        <v>43196</v>
      </c>
      <c r="C112" s="57">
        <f>HLOOKUP(B112,График!$A$5:$CU$131,$P$106+1)</f>
        <v>0.41666666666666669</v>
      </c>
      <c r="D112" s="57">
        <f>HLOOKUP(B112+0.5,График!$A$5:$CU$131,$P$106+1)</f>
        <v>0.79166666666666663</v>
      </c>
      <c r="E112" s="56">
        <f t="shared" si="88"/>
        <v>43203</v>
      </c>
      <c r="F112" s="57">
        <f>HLOOKUP(E112,График!$A$5:$CU$131,$P$106+1)</f>
        <v>0.4375</v>
      </c>
      <c r="G112" s="57">
        <f>HLOOKUP(E112+0.5,График!$A$5:$CU$131,$P$106+1)</f>
        <v>0.8125</v>
      </c>
      <c r="H112" s="56">
        <f t="shared" si="89"/>
        <v>43210</v>
      </c>
      <c r="I112" s="57">
        <f>HLOOKUP(H112,График!$A$5:$CU$131,$P$106+1)</f>
        <v>0.41666666666666669</v>
      </c>
      <c r="J112" s="57">
        <f>HLOOKUP(H112+0.5,График!$A$5:$CU$131,$P$106+1)</f>
        <v>0.79166666666666663</v>
      </c>
      <c r="K112" s="56">
        <f t="shared" si="90"/>
        <v>43217</v>
      </c>
      <c r="L112" s="57" t="str">
        <f>HLOOKUP(K112,График!$A$5:$CU$131,$P$106+1)</f>
        <v>ОТ</v>
      </c>
      <c r="M112" s="57" t="str">
        <f>HLOOKUP(K112+0.5,График!$A$5:$CU$131,$P$106+1)</f>
        <v>ОТ</v>
      </c>
      <c r="N112" s="56"/>
      <c r="O112" s="57" t="e">
        <f>HLOOKUP(N112,График!$A$5:$CU$131,$P$106+1)</f>
        <v>#N/A</v>
      </c>
      <c r="P112" s="57" t="e">
        <f>HLOOKUP(N112+0.5,График!$A$5:$CU$131,$P$106+1)</f>
        <v>#N/A</v>
      </c>
      <c r="Q112" s="487" t="str">
        <f>$A$8</f>
        <v>Пт</v>
      </c>
      <c r="R112" s="56">
        <f t="shared" si="87"/>
        <v>43196</v>
      </c>
      <c r="S112" s="57">
        <f>HLOOKUP(R112,График!$A$5:$CU$131,$AF$106+1)</f>
        <v>0.5</v>
      </c>
      <c r="T112" s="57">
        <f>HLOOKUP(R112+0.5,График!$A$5:$CU$131,$AF$106+1)</f>
        <v>0.875</v>
      </c>
      <c r="U112" s="56">
        <f t="shared" si="91"/>
        <v>43203</v>
      </c>
      <c r="V112" s="57">
        <f>HLOOKUP(U112,График!$A$5:$CU$131,$AF$106+1)</f>
        <v>0.625</v>
      </c>
      <c r="W112" s="57">
        <f>HLOOKUP(U112+0.5,График!$A$5:$CU$131,$AF$106+1)</f>
        <v>1</v>
      </c>
      <c r="X112" s="56">
        <f t="shared" si="92"/>
        <v>43210</v>
      </c>
      <c r="Y112" s="57">
        <f>HLOOKUP(X112,График!$A$5:$CU$131,$AF$106+1)</f>
        <v>0.64583333333333337</v>
      </c>
      <c r="Z112" s="57">
        <f>HLOOKUP(X112+0.5,График!$A$5:$CU$131,$AF$106+1)</f>
        <v>1.0208333333333333</v>
      </c>
      <c r="AA112" s="56">
        <f t="shared" si="93"/>
        <v>43217</v>
      </c>
      <c r="AB112" s="57">
        <f>HLOOKUP(AA112,График!$A$5:$CU$131,$AF$106+1)</f>
        <v>0.64583333333333337</v>
      </c>
      <c r="AC112" s="57">
        <f>HLOOKUP(AA112+0.5,График!$A$5:$CU$131,$AF$106+1)</f>
        <v>1.0208333333333333</v>
      </c>
      <c r="AD112" s="56"/>
      <c r="AE112" s="57" t="e">
        <f>HLOOKUP(AD112,График!$A$5:$CU$131,$AF$106+1)</f>
        <v>#N/A</v>
      </c>
      <c r="AF112" s="57" t="e">
        <f>HLOOKUP(AD112+0.5,График!$A$5:$CU$131,$AF$106+1)</f>
        <v>#N/A</v>
      </c>
      <c r="AG112" s="34"/>
      <c r="AH112" s="27"/>
      <c r="AI112" s="27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</row>
    <row r="113" spans="1:49" s="46" customFormat="1" ht="26.1" customHeight="1" thickBot="1" x14ac:dyDescent="0.3">
      <c r="A113" s="487" t="str">
        <f>$A$9</f>
        <v>Сб</v>
      </c>
      <c r="B113" s="56">
        <f t="shared" si="86"/>
        <v>43197</v>
      </c>
      <c r="C113" s="57">
        <f>HLOOKUP(B113,График!$A$5:$CU$131,$P$106+1)</f>
        <v>0.41666666666666669</v>
      </c>
      <c r="D113" s="57">
        <f>HLOOKUP(B113+0.5,График!$A$5:$CU$131,$P$106+1)</f>
        <v>0.79166666666666663</v>
      </c>
      <c r="E113" s="56">
        <f t="shared" si="88"/>
        <v>43204</v>
      </c>
      <c r="F113" s="57">
        <f>HLOOKUP(E113,График!$A$5:$CU$131,$P$106+1)</f>
        <v>0.4375</v>
      </c>
      <c r="G113" s="57">
        <f>HLOOKUP(E113+0.5,График!$A$5:$CU$131,$P$106+1)</f>
        <v>0.8125</v>
      </c>
      <c r="H113" s="56">
        <f t="shared" si="89"/>
        <v>43211</v>
      </c>
      <c r="I113" s="57" t="str">
        <f>HLOOKUP(H113,График!$A$5:$CU$131,$P$106+1)</f>
        <v>В</v>
      </c>
      <c r="J113" s="57" t="str">
        <f>HLOOKUP(H113+0.5,График!$A$5:$CU$131,$P$106+1)</f>
        <v>В</v>
      </c>
      <c r="K113" s="56">
        <f t="shared" si="90"/>
        <v>43218</v>
      </c>
      <c r="L113" s="57" t="str">
        <f>HLOOKUP(K113,График!$A$5:$CU$131,$P$106+1)</f>
        <v>В</v>
      </c>
      <c r="M113" s="57" t="str">
        <f>HLOOKUP(K113+0.5,График!$A$5:$CU$131,$P$106+1)</f>
        <v>В</v>
      </c>
      <c r="N113" s="56"/>
      <c r="O113" s="57" t="e">
        <f>HLOOKUP(N113,График!$A$5:$CU$131,$P$106+1)</f>
        <v>#N/A</v>
      </c>
      <c r="P113" s="57" t="e">
        <f>HLOOKUP(N113+0.5,График!$A$5:$CU$131,$P$106+1)</f>
        <v>#N/A</v>
      </c>
      <c r="Q113" s="487" t="str">
        <f>$A$9</f>
        <v>Сб</v>
      </c>
      <c r="R113" s="56">
        <f t="shared" si="87"/>
        <v>43197</v>
      </c>
      <c r="S113" s="57">
        <f>HLOOKUP(R113,График!$A$5:$CU$131,$AF$106+1)</f>
        <v>0.64583333333333337</v>
      </c>
      <c r="T113" s="57">
        <f>HLOOKUP(R113+0.5,График!$A$5:$CU$131,$AF$106+1)</f>
        <v>1.0208333333333333</v>
      </c>
      <c r="U113" s="56">
        <f t="shared" si="91"/>
        <v>43204</v>
      </c>
      <c r="V113" s="57">
        <f>HLOOKUP(U113,График!$A$5:$CU$131,$AF$106+1)</f>
        <v>0.625</v>
      </c>
      <c r="W113" s="57">
        <f>HLOOKUP(U113+0.5,График!$A$5:$CU$131,$AF$106+1)</f>
        <v>1</v>
      </c>
      <c r="X113" s="56">
        <f t="shared" si="92"/>
        <v>43211</v>
      </c>
      <c r="Y113" s="57" t="str">
        <f>HLOOKUP(X113,График!$A$5:$CU$131,$AF$106+1)</f>
        <v>В</v>
      </c>
      <c r="Z113" s="57" t="str">
        <f>HLOOKUP(X113+0.5,График!$A$5:$CU$131,$AF$106+1)</f>
        <v>В</v>
      </c>
      <c r="AA113" s="56">
        <f t="shared" si="93"/>
        <v>43218</v>
      </c>
      <c r="AB113" s="57" t="str">
        <f>HLOOKUP(AA113,График!$A$5:$CU$131,$AF$106+1)</f>
        <v>В</v>
      </c>
      <c r="AC113" s="57" t="str">
        <f>HLOOKUP(AA113+0.5,График!$A$5:$CU$131,$AF$106+1)</f>
        <v>В</v>
      </c>
      <c r="AD113" s="56"/>
      <c r="AE113" s="57" t="e">
        <f>HLOOKUP(AD113,График!$A$5:$CU$131,$AF$106+1)</f>
        <v>#N/A</v>
      </c>
      <c r="AF113" s="57" t="e">
        <f>HLOOKUP(AD113+0.5,График!$A$5:$CU$131,$AF$106+1)</f>
        <v>#N/A</v>
      </c>
      <c r="AG113" s="34"/>
      <c r="AH113" s="27"/>
      <c r="AI113" s="27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</row>
    <row r="114" spans="1:49" s="46" customFormat="1" ht="26.1" customHeight="1" x14ac:dyDescent="0.25">
      <c r="A114" s="39"/>
      <c r="B114" s="53"/>
      <c r="C114" s="52" t="str">
        <f>VLOOKUP(P114,График!$A$5:$CU$121,3)</f>
        <v>Трофимова Ирина Викторовна</v>
      </c>
      <c r="D114" s="54"/>
      <c r="E114" s="55"/>
      <c r="F114" s="22"/>
      <c r="G114" s="22"/>
      <c r="H114" s="22"/>
      <c r="I114" s="40"/>
      <c r="J114" s="23"/>
      <c r="K114" s="24"/>
      <c r="L114" s="25"/>
      <c r="M114" s="41"/>
      <c r="N114" s="41"/>
      <c r="O114" s="42"/>
      <c r="P114" s="488">
        <f>AF106+1</f>
        <v>29</v>
      </c>
      <c r="Q114" s="39"/>
      <c r="R114" s="21"/>
      <c r="S114" s="52" t="str">
        <f>VLOOKUP(AF114,График!$A$5:$CU$121,3)</f>
        <v>Туева Любовь Николаевна</v>
      </c>
      <c r="T114" s="54"/>
      <c r="U114" s="55"/>
      <c r="V114" s="22"/>
      <c r="W114" s="22"/>
      <c r="X114" s="22"/>
      <c r="Y114" s="40"/>
      <c r="Z114" s="23"/>
      <c r="AA114" s="24"/>
      <c r="AB114" s="25"/>
      <c r="AC114" s="41"/>
      <c r="AD114" s="41"/>
      <c r="AE114" s="42"/>
      <c r="AF114" s="488">
        <f>P114+1</f>
        <v>30</v>
      </c>
      <c r="AG114" s="43"/>
      <c r="AH114" s="44"/>
      <c r="AI114" s="44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</row>
    <row r="115" spans="1:49" s="46" customFormat="1" ht="26.1" customHeight="1" x14ac:dyDescent="0.25">
      <c r="A115" s="486" t="str">
        <f>$A$3</f>
        <v>Вс</v>
      </c>
      <c r="B115" s="56">
        <f t="shared" si="86"/>
        <v>43191</v>
      </c>
      <c r="C115" s="57">
        <f>HLOOKUP(B115,График!$A$5:$CU$131,$P$114+1)</f>
        <v>0.375</v>
      </c>
      <c r="D115" s="57">
        <f>HLOOKUP(B115+0.5,График!$A$5:$CU$131,$P$114+1)</f>
        <v>0.875</v>
      </c>
      <c r="E115" s="56">
        <f>B121+1</f>
        <v>43198</v>
      </c>
      <c r="F115" s="57">
        <f>HLOOKUP(E115,График!$A$5:$CU$131,$P$114+1)</f>
        <v>0.375</v>
      </c>
      <c r="G115" s="57">
        <f>HLOOKUP(E115+0.5,График!$A$5:$CU$131,$P$114+1)</f>
        <v>0.875</v>
      </c>
      <c r="H115" s="56">
        <f>E121+1</f>
        <v>43205</v>
      </c>
      <c r="I115" s="57" t="str">
        <f>HLOOKUP(H115,График!$A$5:$CU$131,$P$114+1)</f>
        <v>В</v>
      </c>
      <c r="J115" s="57" t="str">
        <f>HLOOKUP(H115+0.5,График!$A$5:$CU$131,$P$114+1)</f>
        <v>В</v>
      </c>
      <c r="K115" s="56">
        <f>H121+1</f>
        <v>43212</v>
      </c>
      <c r="L115" s="57">
        <f>HLOOKUP(K115,График!$A$5:$CU$131,$P$114+1)</f>
        <v>0.41666666666666669</v>
      </c>
      <c r="M115" s="57">
        <f>HLOOKUP(K115+0.5,График!$A$5:$CU$131,$P$114+1)</f>
        <v>0.91666666666666663</v>
      </c>
      <c r="N115" s="56">
        <f>K121+1</f>
        <v>43219</v>
      </c>
      <c r="O115" s="57">
        <f>HLOOKUP(N115,График!$A$5:$CU$131,$P$114+1)</f>
        <v>0.39583333333333331</v>
      </c>
      <c r="P115" s="57">
        <f>HLOOKUP(N115+0.5,График!$A$5:$CU$131,$P$114+1)</f>
        <v>0.89583333333333337</v>
      </c>
      <c r="Q115" s="486" t="str">
        <f>$A$3</f>
        <v>Вс</v>
      </c>
      <c r="R115" s="56">
        <f t="shared" si="87"/>
        <v>43191</v>
      </c>
      <c r="S115" s="57">
        <f>HLOOKUP(R115,График!$A$5:$CU$131,$AF$114+1)</f>
        <v>0.64583333333333337</v>
      </c>
      <c r="T115" s="57">
        <f>HLOOKUP(R115+0.5,График!$A$5:$CU$131,$AF$114+1)</f>
        <v>1.0208333333333333</v>
      </c>
      <c r="U115" s="56">
        <f>R121+1</f>
        <v>43198</v>
      </c>
      <c r="V115" s="57" t="str">
        <f>HLOOKUP(U115,График!$A$5:$CU$131,$AF$114+1)</f>
        <v>В</v>
      </c>
      <c r="W115" s="57" t="str">
        <f>HLOOKUP(U115+0.5,График!$A$5:$CU$131,$AF$114+1)</f>
        <v>В</v>
      </c>
      <c r="X115" s="56">
        <f>U121+1</f>
        <v>43205</v>
      </c>
      <c r="Y115" s="57">
        <f>HLOOKUP(X115,График!$A$5:$CU$131,$AF$114+1)</f>
        <v>0.64583333333333337</v>
      </c>
      <c r="Z115" s="57">
        <f>HLOOKUP(X115+0.5,График!$A$5:$CU$131,$AF$114+1)</f>
        <v>1.0208333333333333</v>
      </c>
      <c r="AA115" s="56">
        <f>X121+1</f>
        <v>43212</v>
      </c>
      <c r="AB115" s="57">
        <f>HLOOKUP(AA115,График!$A$5:$CU$131,$AF$114+1)</f>
        <v>0.5</v>
      </c>
      <c r="AC115" s="57">
        <f>HLOOKUP(AA115+0.5,График!$A$5:$CU$131,$AF$114+1)</f>
        <v>0.875</v>
      </c>
      <c r="AD115" s="56">
        <f>AA121+1</f>
        <v>43219</v>
      </c>
      <c r="AE115" s="57">
        <f>HLOOKUP(AD115,График!$A$5:$CU$131,$AF$114+1)</f>
        <v>0.64583333333333337</v>
      </c>
      <c r="AF115" s="57">
        <f>HLOOKUP(AD115+0.5,График!$A$5:$CU$131,$AF$114+1)</f>
        <v>1.0208333333333333</v>
      </c>
      <c r="AG115" s="34"/>
      <c r="AH115" s="27"/>
      <c r="AI115" s="27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</row>
    <row r="116" spans="1:49" s="46" customFormat="1" ht="26.1" customHeight="1" x14ac:dyDescent="0.25">
      <c r="A116" s="486" t="str">
        <f>$A$4</f>
        <v>Пн</v>
      </c>
      <c r="B116" s="56">
        <f t="shared" si="86"/>
        <v>43192</v>
      </c>
      <c r="C116" s="57" t="str">
        <f>HLOOKUP(B116,График!$A$5:$CU$131,$P$114+1)</f>
        <v>В</v>
      </c>
      <c r="D116" s="57" t="str">
        <f>HLOOKUP(B116+0.5,График!$A$5:$CU$131,$P$114+1)</f>
        <v>В</v>
      </c>
      <c r="E116" s="56">
        <f t="shared" ref="E116:E121" si="94">E115+1</f>
        <v>43199</v>
      </c>
      <c r="F116" s="57">
        <f>HLOOKUP(E116,График!$A$5:$CU$131,$P$114+1)</f>
        <v>0.4375</v>
      </c>
      <c r="G116" s="57">
        <f>HLOOKUP(E116+0.5,График!$A$5:$CU$131,$P$114+1)</f>
        <v>0.9375</v>
      </c>
      <c r="H116" s="56">
        <f t="shared" ref="H116:H121" si="95">H115+1</f>
        <v>43206</v>
      </c>
      <c r="I116" s="57" t="str">
        <f>HLOOKUP(H116,График!$A$5:$CU$131,$P$114+1)</f>
        <v>В</v>
      </c>
      <c r="J116" s="57" t="str">
        <f>HLOOKUP(H116+0.5,График!$A$5:$CU$131,$P$114+1)</f>
        <v>В</v>
      </c>
      <c r="K116" s="56">
        <f t="shared" ref="K116:K121" si="96">K115+1</f>
        <v>43213</v>
      </c>
      <c r="L116" s="57" t="str">
        <f>HLOOKUP(K116,График!$A$5:$CU$131,$P$114+1)</f>
        <v>В</v>
      </c>
      <c r="M116" s="57" t="str">
        <f>HLOOKUP(K116+0.5,График!$A$5:$CU$131,$P$114+1)</f>
        <v>В</v>
      </c>
      <c r="N116" s="56">
        <f>N115+1</f>
        <v>43220</v>
      </c>
      <c r="O116" s="57">
        <f>HLOOKUP(N116,График!$A$5:$CU$131,$P$114+1)</f>
        <v>0.45833333333333331</v>
      </c>
      <c r="P116" s="57">
        <f>HLOOKUP(N116+0.5,График!$A$5:$CU$131,$P$114+1)</f>
        <v>0.91666666666666663</v>
      </c>
      <c r="Q116" s="486" t="str">
        <f>$A$4</f>
        <v>Пн</v>
      </c>
      <c r="R116" s="56">
        <f t="shared" si="87"/>
        <v>43192</v>
      </c>
      <c r="S116" s="57">
        <f>HLOOKUP(R116,График!$A$5:$CU$131,$AF$114+1)</f>
        <v>0.64583333333333337</v>
      </c>
      <c r="T116" s="57">
        <f>HLOOKUP(R116+0.5,График!$A$5:$CU$131,$AF$114+1)</f>
        <v>1.0208333333333333</v>
      </c>
      <c r="U116" s="56">
        <f t="shared" ref="U116:U121" si="97">U115+1</f>
        <v>43199</v>
      </c>
      <c r="V116" s="57" t="str">
        <f>HLOOKUP(U116,График!$A$5:$CU$131,$AF$114+1)</f>
        <v>В</v>
      </c>
      <c r="W116" s="57" t="str">
        <f>HLOOKUP(U116+0.5,График!$A$5:$CU$131,$AF$114+1)</f>
        <v>В</v>
      </c>
      <c r="X116" s="56">
        <f t="shared" ref="X116:X121" si="98">X115+1</f>
        <v>43206</v>
      </c>
      <c r="Y116" s="57" t="str">
        <f>HLOOKUP(X116,График!$A$5:$CU$131,$AF$114+1)</f>
        <v>В</v>
      </c>
      <c r="Z116" s="57" t="str">
        <f>HLOOKUP(X116+0.5,График!$A$5:$CU$131,$AF$114+1)</f>
        <v>В</v>
      </c>
      <c r="AA116" s="56">
        <f t="shared" ref="AA116:AA121" si="99">AA115+1</f>
        <v>43213</v>
      </c>
      <c r="AB116" s="57">
        <f>HLOOKUP(AA116,График!$A$5:$CU$131,$AF$114+1)</f>
        <v>0.5</v>
      </c>
      <c r="AC116" s="57">
        <f>HLOOKUP(AA116+0.5,График!$A$5:$CU$131,$AF$114+1)</f>
        <v>0.875</v>
      </c>
      <c r="AD116" s="56">
        <f>AD115+1</f>
        <v>43220</v>
      </c>
      <c r="AE116" s="57" t="str">
        <f>HLOOKUP(AD116,График!$A$5:$CU$131,$AF$114+1)</f>
        <v>В</v>
      </c>
      <c r="AF116" s="57" t="str">
        <f>HLOOKUP(AD116+0.5,График!$A$5:$CU$131,$AF$114+1)</f>
        <v>В</v>
      </c>
      <c r="AG116" s="34"/>
      <c r="AH116" s="27"/>
      <c r="AI116" s="27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</row>
    <row r="117" spans="1:49" s="46" customFormat="1" ht="26.1" customHeight="1" x14ac:dyDescent="0.25">
      <c r="A117" s="486" t="str">
        <f>$A$5</f>
        <v>Вт</v>
      </c>
      <c r="B117" s="56">
        <f t="shared" si="86"/>
        <v>43193</v>
      </c>
      <c r="C117" s="57" t="str">
        <f>HLOOKUP(B117,График!$A$5:$CU$131,$P$114+1)</f>
        <v>В</v>
      </c>
      <c r="D117" s="57" t="str">
        <f>HLOOKUP(B117+0.5,График!$A$5:$CU$131,$P$114+1)</f>
        <v>В</v>
      </c>
      <c r="E117" s="56">
        <f t="shared" si="94"/>
        <v>43200</v>
      </c>
      <c r="F117" s="57" t="str">
        <f>HLOOKUP(E117,График!$A$5:$CU$131,$P$114+1)</f>
        <v>В</v>
      </c>
      <c r="G117" s="57" t="str">
        <f>HLOOKUP(E117+0.5,График!$A$5:$CU$131,$P$114+1)</f>
        <v>В</v>
      </c>
      <c r="H117" s="56">
        <f t="shared" si="95"/>
        <v>43207</v>
      </c>
      <c r="I117" s="57">
        <f>HLOOKUP(H117,График!$A$5:$CU$131,$P$114+1)</f>
        <v>0.39583333333333331</v>
      </c>
      <c r="J117" s="57">
        <f>HLOOKUP(H117+0.5,График!$A$5:$CU$131,$P$114+1)</f>
        <v>0.89583333333333337</v>
      </c>
      <c r="K117" s="56">
        <f t="shared" si="96"/>
        <v>43214</v>
      </c>
      <c r="L117" s="57" t="str">
        <f>HLOOKUP(K117,График!$A$5:$CU$131,$P$114+1)</f>
        <v>В</v>
      </c>
      <c r="M117" s="57" t="str">
        <f>HLOOKUP(K117+0.5,График!$A$5:$CU$131,$P$114+1)</f>
        <v>В</v>
      </c>
      <c r="N117" s="56">
        <f>N116+1</f>
        <v>43221</v>
      </c>
      <c r="O117" s="57">
        <f>HLOOKUP(N117,График!$A$5:$CU$131,$P$114+1)</f>
        <v>0</v>
      </c>
      <c r="P117" s="57">
        <f>HLOOKUP(N117+0.5,График!$A$5:$CU$131,$P$114+1)</f>
        <v>0</v>
      </c>
      <c r="Q117" s="486" t="str">
        <f>$A$5</f>
        <v>Вт</v>
      </c>
      <c r="R117" s="56">
        <f t="shared" si="87"/>
        <v>43193</v>
      </c>
      <c r="S117" s="57" t="str">
        <f>HLOOKUP(R117,График!$A$5:$CU$131,$AF$114+1)</f>
        <v>В</v>
      </c>
      <c r="T117" s="57" t="str">
        <f>HLOOKUP(R117+0.5,График!$A$5:$CU$131,$AF$114+1)</f>
        <v>В</v>
      </c>
      <c r="U117" s="56">
        <f t="shared" si="97"/>
        <v>43200</v>
      </c>
      <c r="V117" s="57">
        <f>HLOOKUP(U117,График!$A$5:$CU$131,$AF$114+1)</f>
        <v>0.28125</v>
      </c>
      <c r="W117" s="57">
        <f>HLOOKUP(U117+0.5,График!$A$5:$CU$131,$AF$114+1)</f>
        <v>0.65625</v>
      </c>
      <c r="X117" s="56">
        <f t="shared" si="98"/>
        <v>43207</v>
      </c>
      <c r="Y117" s="57" t="str">
        <f>HLOOKUP(X117,График!$A$5:$CU$131,$AF$114+1)</f>
        <v>В</v>
      </c>
      <c r="Z117" s="57" t="str">
        <f>HLOOKUP(X117+0.5,График!$A$5:$CU$131,$AF$114+1)</f>
        <v>В</v>
      </c>
      <c r="AA117" s="56">
        <f t="shared" si="99"/>
        <v>43214</v>
      </c>
      <c r="AB117" s="57" t="str">
        <f>HLOOKUP(AA117,График!$A$5:$CU$131,$AF$114+1)</f>
        <v>В</v>
      </c>
      <c r="AC117" s="57" t="str">
        <f>HLOOKUP(AA117+0.5,График!$A$5:$CU$131,$AF$114+1)</f>
        <v>В</v>
      </c>
      <c r="AD117" s="56">
        <f>AD116+1</f>
        <v>43221</v>
      </c>
      <c r="AE117" s="57">
        <f>HLOOKUP(AD117,График!$A$5:$CU$131,$AF$114+1)</f>
        <v>0</v>
      </c>
      <c r="AF117" s="57">
        <f>HLOOKUP(AD117+0.5,График!$A$5:$CU$131,$AF$114+1)</f>
        <v>0</v>
      </c>
      <c r="AG117" s="34"/>
      <c r="AH117" s="27"/>
      <c r="AI117" s="27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</row>
    <row r="118" spans="1:49" s="46" customFormat="1" ht="26.1" customHeight="1" x14ac:dyDescent="0.25">
      <c r="A118" s="486" t="str">
        <f>$A$6</f>
        <v>Ср</v>
      </c>
      <c r="B118" s="56">
        <f t="shared" si="86"/>
        <v>43194</v>
      </c>
      <c r="C118" s="57">
        <f>HLOOKUP(B118,График!$A$5:$CU$131,$P$114+1)</f>
        <v>0.41666666666666669</v>
      </c>
      <c r="D118" s="57">
        <f>HLOOKUP(B118+0.5,График!$A$5:$CU$131,$P$114+1)</f>
        <v>0.91666666666666663</v>
      </c>
      <c r="E118" s="56">
        <f t="shared" si="94"/>
        <v>43201</v>
      </c>
      <c r="F118" s="57" t="str">
        <f>HLOOKUP(E118,График!$A$5:$CU$131,$P$114+1)</f>
        <v>В</v>
      </c>
      <c r="G118" s="57" t="str">
        <f>HLOOKUP(E118+0.5,График!$A$5:$CU$131,$P$114+1)</f>
        <v>В</v>
      </c>
      <c r="H118" s="56">
        <f t="shared" si="95"/>
        <v>43208</v>
      </c>
      <c r="I118" s="57">
        <f>HLOOKUP(H118,График!$A$5:$CU$131,$P$114+1)</f>
        <v>0.41666666666666669</v>
      </c>
      <c r="J118" s="57">
        <f>HLOOKUP(H118+0.5,График!$A$5:$CU$131,$P$114+1)</f>
        <v>0.91666666666666663</v>
      </c>
      <c r="K118" s="56">
        <f t="shared" si="96"/>
        <v>43215</v>
      </c>
      <c r="L118" s="57">
        <f>HLOOKUP(K118,График!$A$5:$CU$131,$P$114+1)</f>
        <v>0.41666666666666669</v>
      </c>
      <c r="M118" s="57">
        <f>HLOOKUP(K118+0.5,График!$A$5:$CU$131,$P$114+1)</f>
        <v>0.91666666666666663</v>
      </c>
      <c r="N118" s="56"/>
      <c r="O118" s="57" t="e">
        <f>HLOOKUP(N118,График!$A$5:$CU$131,$P$114+1)</f>
        <v>#N/A</v>
      </c>
      <c r="P118" s="57" t="e">
        <f>HLOOKUP(N118+0.5,График!$A$5:$CU$131,$P$114+1)</f>
        <v>#N/A</v>
      </c>
      <c r="Q118" s="486" t="str">
        <f>$A$6</f>
        <v>Ср</v>
      </c>
      <c r="R118" s="56">
        <f t="shared" si="87"/>
        <v>43194</v>
      </c>
      <c r="S118" s="57" t="str">
        <f>HLOOKUP(R118,График!$A$5:$CU$131,$AF$114+1)</f>
        <v>В</v>
      </c>
      <c r="T118" s="57" t="str">
        <f>HLOOKUP(R118+0.5,График!$A$5:$CU$131,$AF$114+1)</f>
        <v>В</v>
      </c>
      <c r="U118" s="56">
        <f t="shared" si="97"/>
        <v>43201</v>
      </c>
      <c r="V118" s="57">
        <f>HLOOKUP(U118,График!$A$5:$CU$131,$AF$114+1)</f>
        <v>0.28125</v>
      </c>
      <c r="W118" s="57">
        <f>HLOOKUP(U118+0.5,График!$A$5:$CU$131,$AF$114+1)</f>
        <v>0.65625</v>
      </c>
      <c r="X118" s="56">
        <f t="shared" si="98"/>
        <v>43208</v>
      </c>
      <c r="Y118" s="57">
        <f>HLOOKUP(X118,График!$A$5:$CU$131,$AF$114+1)</f>
        <v>0.28125</v>
      </c>
      <c r="Z118" s="57">
        <f>HLOOKUP(X118+0.5,График!$A$5:$CU$131,$AF$114+1)</f>
        <v>0.65625</v>
      </c>
      <c r="AA118" s="56">
        <f t="shared" si="99"/>
        <v>43215</v>
      </c>
      <c r="AB118" s="57">
        <f>HLOOKUP(AA118,График!$A$5:$CU$131,$AF$114+1)</f>
        <v>0.64583333333333337</v>
      </c>
      <c r="AC118" s="57">
        <f>HLOOKUP(AA118+0.5,График!$A$5:$CU$131,$AF$114+1)</f>
        <v>1.0208333333333333</v>
      </c>
      <c r="AD118" s="56"/>
      <c r="AE118" s="57" t="e">
        <f>HLOOKUP(AD118,График!$A$5:$CU$131,$AF$114+1)</f>
        <v>#N/A</v>
      </c>
      <c r="AF118" s="57" t="e">
        <f>HLOOKUP(AD118+0.5,График!$A$5:$CU$131,$AF$114+1)</f>
        <v>#N/A</v>
      </c>
      <c r="AG118" s="34"/>
      <c r="AH118" s="27"/>
      <c r="AI118" s="27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</row>
    <row r="119" spans="1:49" s="46" customFormat="1" ht="26.1" customHeight="1" x14ac:dyDescent="0.25">
      <c r="A119" s="486" t="str">
        <f>$A$7</f>
        <v>Чт</v>
      </c>
      <c r="B119" s="56">
        <f t="shared" si="86"/>
        <v>43195</v>
      </c>
      <c r="C119" s="57">
        <f>HLOOKUP(B119,График!$A$5:$CU$131,$P$114+1)</f>
        <v>0.39583333333333331</v>
      </c>
      <c r="D119" s="57">
        <f>HLOOKUP(B119+0.5,График!$A$5:$CU$131,$P$114+1)</f>
        <v>0.89583333333333337</v>
      </c>
      <c r="E119" s="56">
        <f t="shared" si="94"/>
        <v>43202</v>
      </c>
      <c r="F119" s="57" t="str">
        <f>HLOOKUP(E119,График!$A$5:$CU$131,$P$114+1)</f>
        <v>В</v>
      </c>
      <c r="G119" s="57" t="str">
        <f>HLOOKUP(E119+0.5,График!$A$5:$CU$131,$P$114+1)</f>
        <v>В</v>
      </c>
      <c r="H119" s="56">
        <f t="shared" si="95"/>
        <v>43209</v>
      </c>
      <c r="I119" s="57" t="str">
        <f>HLOOKUP(H119,График!$A$5:$CU$131,$P$114+1)</f>
        <v>В</v>
      </c>
      <c r="J119" s="57" t="str">
        <f>HLOOKUP(H119+0.5,График!$A$5:$CU$131,$P$114+1)</f>
        <v>В</v>
      </c>
      <c r="K119" s="56">
        <f t="shared" si="96"/>
        <v>43216</v>
      </c>
      <c r="L119" s="57">
        <f>HLOOKUP(K119,График!$A$5:$CU$131,$P$114+1)</f>
        <v>0.41666666666666669</v>
      </c>
      <c r="M119" s="57">
        <f>HLOOKUP(K119+0.5,График!$A$5:$CU$131,$P$114+1)</f>
        <v>0.91666666666666663</v>
      </c>
      <c r="N119" s="56"/>
      <c r="O119" s="57" t="e">
        <f>HLOOKUP(N119,График!$A$5:$CU$131,$P$114+1)</f>
        <v>#N/A</v>
      </c>
      <c r="P119" s="57" t="e">
        <f>HLOOKUP(N119+0.5,График!$A$5:$CU$131,$P$114+1)</f>
        <v>#N/A</v>
      </c>
      <c r="Q119" s="486" t="str">
        <f>$A$7</f>
        <v>Чт</v>
      </c>
      <c r="R119" s="56">
        <f t="shared" si="87"/>
        <v>43195</v>
      </c>
      <c r="S119" s="57">
        <f>HLOOKUP(R119,График!$A$5:$CU$131,$AF$114+1)</f>
        <v>0.3125</v>
      </c>
      <c r="T119" s="57">
        <f>HLOOKUP(R119+0.5,График!$A$5:$CU$131,$AF$114+1)</f>
        <v>0.6875</v>
      </c>
      <c r="U119" s="56">
        <f t="shared" si="97"/>
        <v>43202</v>
      </c>
      <c r="V119" s="57" t="str">
        <f>HLOOKUP(U119,График!$A$5:$CU$131,$AF$114+1)</f>
        <v>В</v>
      </c>
      <c r="W119" s="57" t="str">
        <f>HLOOKUP(U119+0.5,График!$A$5:$CU$131,$AF$114+1)</f>
        <v>В</v>
      </c>
      <c r="X119" s="56">
        <f t="shared" si="98"/>
        <v>43209</v>
      </c>
      <c r="Y119" s="57">
        <f>HLOOKUP(X119,График!$A$5:$CU$131,$AF$114+1)</f>
        <v>0.28125</v>
      </c>
      <c r="Z119" s="57">
        <f>HLOOKUP(X119+0.5,График!$A$5:$CU$131,$AF$114+1)</f>
        <v>0.65625</v>
      </c>
      <c r="AA119" s="56">
        <f t="shared" si="99"/>
        <v>43216</v>
      </c>
      <c r="AB119" s="57">
        <f>HLOOKUP(AA119,График!$A$5:$CU$131,$AF$114+1)</f>
        <v>0.64583333333333337</v>
      </c>
      <c r="AC119" s="57">
        <f>HLOOKUP(AA119+0.5,График!$A$5:$CU$131,$AF$114+1)</f>
        <v>1.0208333333333333</v>
      </c>
      <c r="AD119" s="56"/>
      <c r="AE119" s="57" t="e">
        <f>HLOOKUP(AD119,График!$A$5:$CU$131,$AF$114+1)</f>
        <v>#N/A</v>
      </c>
      <c r="AF119" s="57" t="e">
        <f>HLOOKUP(AD119+0.5,График!$A$5:$CU$131,$AF$114+1)</f>
        <v>#N/A</v>
      </c>
      <c r="AG119" s="34"/>
      <c r="AH119" s="27"/>
      <c r="AI119" s="27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</row>
    <row r="120" spans="1:49" s="46" customFormat="1" ht="26.1" customHeight="1" x14ac:dyDescent="0.25">
      <c r="A120" s="487" t="str">
        <f>$A$8</f>
        <v>Пт</v>
      </c>
      <c r="B120" s="56">
        <f t="shared" si="86"/>
        <v>43196</v>
      </c>
      <c r="C120" s="57" t="str">
        <f>HLOOKUP(B120,График!$A$5:$CU$131,$P$114+1)</f>
        <v>В</v>
      </c>
      <c r="D120" s="57" t="str">
        <f>HLOOKUP(B120+0.5,График!$A$5:$CU$131,$P$114+1)</f>
        <v>В</v>
      </c>
      <c r="E120" s="56">
        <f t="shared" si="94"/>
        <v>43203</v>
      </c>
      <c r="F120" s="57">
        <f>HLOOKUP(E120,График!$A$5:$CU$131,$P$114+1)</f>
        <v>0.4375</v>
      </c>
      <c r="G120" s="57">
        <f>HLOOKUP(E120+0.5,График!$A$5:$CU$131,$P$114+1)</f>
        <v>0.9375</v>
      </c>
      <c r="H120" s="56">
        <f t="shared" si="95"/>
        <v>43210</v>
      </c>
      <c r="I120" s="57" t="str">
        <f>HLOOKUP(H120,График!$A$5:$CU$131,$P$114+1)</f>
        <v>В</v>
      </c>
      <c r="J120" s="57" t="str">
        <f>HLOOKUP(H120+0.5,График!$A$5:$CU$131,$P$114+1)</f>
        <v>В</v>
      </c>
      <c r="K120" s="56">
        <f t="shared" si="96"/>
        <v>43217</v>
      </c>
      <c r="L120" s="57" t="str">
        <f>HLOOKUP(K120,График!$A$5:$CU$131,$P$114+1)</f>
        <v>В</v>
      </c>
      <c r="M120" s="57" t="str">
        <f>HLOOKUP(K120+0.5,График!$A$5:$CU$131,$P$114+1)</f>
        <v>В</v>
      </c>
      <c r="N120" s="56"/>
      <c r="O120" s="57" t="e">
        <f>HLOOKUP(N120,График!$A$5:$CU$131,$P$114+1)</f>
        <v>#N/A</v>
      </c>
      <c r="P120" s="57" t="e">
        <f>HLOOKUP(N120+0.5,График!$A$5:$CU$131,$P$114+1)</f>
        <v>#N/A</v>
      </c>
      <c r="Q120" s="487" t="str">
        <f>$A$8</f>
        <v>Пт</v>
      </c>
      <c r="R120" s="56">
        <f t="shared" si="87"/>
        <v>43196</v>
      </c>
      <c r="S120" s="57">
        <f>HLOOKUP(R120,График!$A$5:$CU$131,$AF$114+1)</f>
        <v>0.625</v>
      </c>
      <c r="T120" s="57">
        <f>HLOOKUP(R120+0.5,График!$A$5:$CU$131,$AF$114+1)</f>
        <v>1</v>
      </c>
      <c r="U120" s="56">
        <f t="shared" si="97"/>
        <v>43203</v>
      </c>
      <c r="V120" s="57">
        <f>HLOOKUP(U120,График!$A$5:$CU$131,$AF$114+1)</f>
        <v>0.64583333333333337</v>
      </c>
      <c r="W120" s="57">
        <f>HLOOKUP(U120+0.5,График!$A$5:$CU$131,$AF$114+1)</f>
        <v>1.0208333333333333</v>
      </c>
      <c r="X120" s="56">
        <f t="shared" si="98"/>
        <v>43210</v>
      </c>
      <c r="Y120" s="57" t="str">
        <f>HLOOKUP(X120,График!$A$5:$CU$131,$AF$114+1)</f>
        <v>В</v>
      </c>
      <c r="Z120" s="57" t="str">
        <f>HLOOKUP(X120+0.5,График!$A$5:$CU$131,$AF$114+1)</f>
        <v>В</v>
      </c>
      <c r="AA120" s="56">
        <f t="shared" si="99"/>
        <v>43217</v>
      </c>
      <c r="AB120" s="57">
        <f>HLOOKUP(AA120,График!$A$5:$CU$131,$AF$114+1)</f>
        <v>0.64583333333333337</v>
      </c>
      <c r="AC120" s="57">
        <f>HLOOKUP(AA120+0.5,График!$A$5:$CU$131,$AF$114+1)</f>
        <v>1.0208333333333333</v>
      </c>
      <c r="AD120" s="56"/>
      <c r="AE120" s="57" t="e">
        <f>HLOOKUP(AD120,График!$A$5:$CU$131,$AF$114+1)</f>
        <v>#N/A</v>
      </c>
      <c r="AF120" s="57" t="e">
        <f>HLOOKUP(AD120+0.5,График!$A$5:$CU$131,$AF$114+1)</f>
        <v>#N/A</v>
      </c>
      <c r="AG120" s="34"/>
      <c r="AH120" s="27"/>
      <c r="AI120" s="27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</row>
    <row r="121" spans="1:49" s="46" customFormat="1" ht="26.1" customHeight="1" thickBot="1" x14ac:dyDescent="0.3">
      <c r="A121" s="487" t="str">
        <f>$A$9</f>
        <v>Сб</v>
      </c>
      <c r="B121" s="56">
        <f t="shared" si="86"/>
        <v>43197</v>
      </c>
      <c r="C121" s="57" t="str">
        <f>HLOOKUP(B121,График!$A$5:$CU$131,$P$114+1)</f>
        <v>В</v>
      </c>
      <c r="D121" s="57" t="str">
        <f>HLOOKUP(B121+0.5,График!$A$5:$CU$131,$P$114+1)</f>
        <v>В</v>
      </c>
      <c r="E121" s="56">
        <f t="shared" si="94"/>
        <v>43204</v>
      </c>
      <c r="F121" s="57">
        <f>HLOOKUP(E121,График!$A$5:$CU$131,$P$114+1)</f>
        <v>0.39583333333333331</v>
      </c>
      <c r="G121" s="57">
        <f>HLOOKUP(E121+0.5,График!$A$5:$CU$131,$P$114+1)</f>
        <v>0.89583333333333337</v>
      </c>
      <c r="H121" s="56">
        <f t="shared" si="95"/>
        <v>43211</v>
      </c>
      <c r="I121" s="57">
        <f>HLOOKUP(H121,График!$A$5:$CU$131,$P$114+1)</f>
        <v>0.41666666666666669</v>
      </c>
      <c r="J121" s="57">
        <f>HLOOKUP(H121+0.5,График!$A$5:$CU$131,$P$114+1)</f>
        <v>0.91666666666666663</v>
      </c>
      <c r="K121" s="56">
        <f t="shared" si="96"/>
        <v>43218</v>
      </c>
      <c r="L121" s="57" t="str">
        <f>HLOOKUP(K121,График!$A$5:$CU$131,$P$114+1)</f>
        <v>В</v>
      </c>
      <c r="M121" s="57" t="str">
        <f>HLOOKUP(K121+0.5,График!$A$5:$CU$131,$P$114+1)</f>
        <v>В</v>
      </c>
      <c r="N121" s="56"/>
      <c r="O121" s="57" t="e">
        <f>HLOOKUP(N121,График!$A$5:$CU$131,$P$114+1)</f>
        <v>#N/A</v>
      </c>
      <c r="P121" s="57" t="e">
        <f>HLOOKUP(N121+0.5,График!$A$5:$CU$131,$P$114+1)</f>
        <v>#N/A</v>
      </c>
      <c r="Q121" s="487" t="str">
        <f>$A$9</f>
        <v>Сб</v>
      </c>
      <c r="R121" s="56">
        <f t="shared" si="87"/>
        <v>43197</v>
      </c>
      <c r="S121" s="57">
        <f>HLOOKUP(R121,График!$A$5:$CU$131,$AF$114+1)</f>
        <v>0.64583333333333337</v>
      </c>
      <c r="T121" s="57">
        <f>HLOOKUP(R121+0.5,График!$A$5:$CU$131,$AF$114+1)</f>
        <v>1.0208333333333333</v>
      </c>
      <c r="U121" s="56">
        <f t="shared" si="97"/>
        <v>43204</v>
      </c>
      <c r="V121" s="57">
        <f>HLOOKUP(U121,График!$A$5:$CU$131,$AF$114+1)</f>
        <v>0.64583333333333337</v>
      </c>
      <c r="W121" s="57">
        <f>HLOOKUP(U121+0.5,График!$A$5:$CU$131,$AF$114+1)</f>
        <v>1.0208333333333333</v>
      </c>
      <c r="X121" s="56">
        <f t="shared" si="98"/>
        <v>43211</v>
      </c>
      <c r="Y121" s="57">
        <f>HLOOKUP(X121,График!$A$5:$CU$131,$AF$114+1)</f>
        <v>0.5</v>
      </c>
      <c r="Z121" s="57">
        <f>HLOOKUP(X121+0.5,График!$A$5:$CU$131,$AF$114+1)</f>
        <v>0.875</v>
      </c>
      <c r="AA121" s="56">
        <f t="shared" si="99"/>
        <v>43218</v>
      </c>
      <c r="AB121" s="57">
        <f>HLOOKUP(AA121,График!$A$5:$CU$131,$AF$114+1)</f>
        <v>0.64583333333333337</v>
      </c>
      <c r="AC121" s="57">
        <f>HLOOKUP(AA121+0.5,График!$A$5:$CU$131,$AF$114+1)</f>
        <v>1.0208333333333333</v>
      </c>
      <c r="AD121" s="56"/>
      <c r="AE121" s="57" t="e">
        <f>HLOOKUP(AD121,График!$A$5:$CU$131,$AF$114+1)</f>
        <v>#N/A</v>
      </c>
      <c r="AF121" s="57" t="e">
        <f>HLOOKUP(AD121+0.5,График!$A$5:$CU$131,$AF$114+1)</f>
        <v>#N/A</v>
      </c>
      <c r="AG121" s="34"/>
      <c r="AH121" s="27"/>
      <c r="AI121" s="27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</row>
    <row r="122" spans="1:49" s="46" customFormat="1" ht="26.1" customHeight="1" x14ac:dyDescent="0.25">
      <c r="A122" s="39"/>
      <c r="B122" s="53"/>
      <c r="C122" s="52" t="str">
        <f>VLOOKUP(P122,График!$A$5:$CU$121,3)</f>
        <v>Урусова Людмила Муаедовна</v>
      </c>
      <c r="D122" s="54"/>
      <c r="E122" s="55"/>
      <c r="F122" s="22"/>
      <c r="G122" s="22"/>
      <c r="H122" s="22"/>
      <c r="I122" s="40"/>
      <c r="J122" s="23"/>
      <c r="K122" s="24"/>
      <c r="L122" s="25"/>
      <c r="M122" s="41"/>
      <c r="N122" s="41"/>
      <c r="O122" s="42"/>
      <c r="P122" s="488">
        <f>AF114+1</f>
        <v>31</v>
      </c>
      <c r="Q122" s="39"/>
      <c r="R122" s="21"/>
      <c r="S122" s="52" t="str">
        <f>VLOOKUP(AF122,График!$A$5:$CU$121,3)</f>
        <v>Федорчак Надежда Владимировна</v>
      </c>
      <c r="T122" s="54"/>
      <c r="U122" s="55"/>
      <c r="V122" s="22"/>
      <c r="W122" s="22"/>
      <c r="X122" s="22"/>
      <c r="Y122" s="40"/>
      <c r="Z122" s="23"/>
      <c r="AA122" s="24"/>
      <c r="AB122" s="25"/>
      <c r="AC122" s="41"/>
      <c r="AD122" s="41"/>
      <c r="AE122" s="42"/>
      <c r="AF122" s="488">
        <f>P122+1</f>
        <v>32</v>
      </c>
      <c r="AG122" s="43"/>
      <c r="AH122" s="44"/>
      <c r="AI122" s="44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</row>
    <row r="123" spans="1:49" s="46" customFormat="1" ht="26.1" customHeight="1" x14ac:dyDescent="0.25">
      <c r="A123" s="486" t="str">
        <f>$A$3</f>
        <v>Вс</v>
      </c>
      <c r="B123" s="56">
        <f t="shared" si="86"/>
        <v>43191</v>
      </c>
      <c r="C123" s="57" t="str">
        <f>HLOOKUP(B123,График!$A$5:$CU$131,$P$122+1)</f>
        <v>В</v>
      </c>
      <c r="D123" s="57" t="str">
        <f>HLOOKUP(B123+0.5,График!$A$5:$CU$131,$P$122+1)</f>
        <v>В</v>
      </c>
      <c r="E123" s="56">
        <f>B129+1</f>
        <v>43198</v>
      </c>
      <c r="F123" s="57">
        <f>HLOOKUP(E123,График!$A$5:$CU$131,$P$122+1)</f>
        <v>0.28125</v>
      </c>
      <c r="G123" s="57">
        <f>HLOOKUP(E123+0.5,График!$A$5:$CU$131,$P$122+1)</f>
        <v>0.65625</v>
      </c>
      <c r="H123" s="56">
        <f>E129+1</f>
        <v>43205</v>
      </c>
      <c r="I123" s="57">
        <f>HLOOKUP(H123,График!$A$5:$CU$131,$P$122+1)</f>
        <v>0.28125</v>
      </c>
      <c r="J123" s="57">
        <f>HLOOKUP(H123+0.5,График!$A$5:$CU$131,$P$122+1)</f>
        <v>0.65625</v>
      </c>
      <c r="K123" s="56">
        <f>H129+1</f>
        <v>43212</v>
      </c>
      <c r="L123" s="57">
        <f>HLOOKUP(K123,График!$A$5:$CU$131,$P$122+1)</f>
        <v>0.28125</v>
      </c>
      <c r="M123" s="57">
        <f>HLOOKUP(K123+0.5,График!$A$5:$CU$131,$P$122+1)</f>
        <v>0.65625</v>
      </c>
      <c r="N123" s="56">
        <f>K129+1</f>
        <v>43219</v>
      </c>
      <c r="O123" s="57">
        <f>HLOOKUP(N123,График!$A$5:$CU$131,$P$122+1)</f>
        <v>0.28125</v>
      </c>
      <c r="P123" s="57">
        <f>HLOOKUP(N123+0.5,График!$A$5:$CU$131,$P$122+1)</f>
        <v>0.65625</v>
      </c>
      <c r="Q123" s="486" t="str">
        <f>$A$3</f>
        <v>Вс</v>
      </c>
      <c r="R123" s="56">
        <f t="shared" si="87"/>
        <v>43191</v>
      </c>
      <c r="S123" s="57">
        <f>HLOOKUP(R123,График!$A$5:$CU$131,$AF$122+1)</f>
        <v>0.625</v>
      </c>
      <c r="T123" s="57">
        <f>HLOOKUP(R123+0.5,График!$A$5:$CU$131,$AF$122+1)</f>
        <v>1</v>
      </c>
      <c r="U123" s="56">
        <f>R129+1</f>
        <v>43198</v>
      </c>
      <c r="V123" s="57">
        <f>HLOOKUP(U123,График!$A$5:$CU$131,$AF$122+1)</f>
        <v>0.4375</v>
      </c>
      <c r="W123" s="57">
        <f>HLOOKUP(U123+0.5,График!$A$5:$CU$131,$AF$122+1)</f>
        <v>0.8125</v>
      </c>
      <c r="X123" s="56">
        <f>U129+1</f>
        <v>43205</v>
      </c>
      <c r="Y123" s="57">
        <f>HLOOKUP(X123,График!$A$5:$CU$131,$AF$122+1)</f>
        <v>0.28125</v>
      </c>
      <c r="Z123" s="57">
        <f>HLOOKUP(X123+0.5,График!$A$5:$CU$131,$AF$122+1)</f>
        <v>0.65625</v>
      </c>
      <c r="AA123" s="56">
        <f>X129+1</f>
        <v>43212</v>
      </c>
      <c r="AB123" s="57">
        <f>HLOOKUP(AA123,График!$A$5:$CU$131,$AF$122+1)</f>
        <v>0.64583333333333337</v>
      </c>
      <c r="AC123" s="57">
        <f>HLOOKUP(AA123+0.5,График!$A$5:$CU$131,$AF$122+1)</f>
        <v>1.0208333333333333</v>
      </c>
      <c r="AD123" s="56">
        <f>AA129+1</f>
        <v>43219</v>
      </c>
      <c r="AE123" s="57">
        <f>HLOOKUP(AD123,График!$A$5:$CU$131,$AF$122+1)</f>
        <v>0.4375</v>
      </c>
      <c r="AF123" s="57">
        <f>HLOOKUP(AD123+0.5,График!$A$5:$CU$131,$AF$122+1)</f>
        <v>0.8125</v>
      </c>
      <c r="AG123" s="34"/>
      <c r="AH123" s="27"/>
      <c r="AI123" s="27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</row>
    <row r="124" spans="1:49" s="46" customFormat="1" ht="26.1" customHeight="1" x14ac:dyDescent="0.25">
      <c r="A124" s="486" t="str">
        <f>$A$4</f>
        <v>Пн</v>
      </c>
      <c r="B124" s="56">
        <f t="shared" si="86"/>
        <v>43192</v>
      </c>
      <c r="C124" s="57" t="str">
        <f>HLOOKUP(B124,График!$A$5:$CU$131,$P$122+1)</f>
        <v>В</v>
      </c>
      <c r="D124" s="57" t="str">
        <f>HLOOKUP(B124+0.5,График!$A$5:$CU$131,$P$122+1)</f>
        <v>В</v>
      </c>
      <c r="E124" s="56">
        <f t="shared" ref="E124:E129" si="100">E123+1</f>
        <v>43199</v>
      </c>
      <c r="F124" s="57">
        <f>HLOOKUP(E124,График!$A$5:$CU$131,$P$122+1)</f>
        <v>0.28125</v>
      </c>
      <c r="G124" s="57">
        <f>HLOOKUP(E124+0.5,График!$A$5:$CU$131,$P$122+1)</f>
        <v>0.65625</v>
      </c>
      <c r="H124" s="56">
        <f t="shared" ref="H124:H129" si="101">H123+1</f>
        <v>43206</v>
      </c>
      <c r="I124" s="57">
        <f>HLOOKUP(H124,График!$A$5:$CU$131,$P$122+1)</f>
        <v>0.28125</v>
      </c>
      <c r="J124" s="57">
        <f>HLOOKUP(H124+0.5,График!$A$5:$CU$131,$P$122+1)</f>
        <v>0.65625</v>
      </c>
      <c r="K124" s="56">
        <f t="shared" ref="K124:K129" si="102">K123+1</f>
        <v>43213</v>
      </c>
      <c r="L124" s="57">
        <f>HLOOKUP(K124,График!$A$5:$CU$131,$P$122+1)</f>
        <v>0.28125</v>
      </c>
      <c r="M124" s="57">
        <f>HLOOKUP(K124+0.5,График!$A$5:$CU$131,$P$122+1)</f>
        <v>0.65625</v>
      </c>
      <c r="N124" s="56">
        <f>N123+1</f>
        <v>43220</v>
      </c>
      <c r="O124" s="57">
        <f>HLOOKUP(N124,График!$A$5:$CU$131,$P$122+1)</f>
        <v>0.28125</v>
      </c>
      <c r="P124" s="57">
        <f>HLOOKUP(N124+0.5,График!$A$5:$CU$131,$P$122+1)</f>
        <v>0.61458333333333337</v>
      </c>
      <c r="Q124" s="486" t="str">
        <f>$A$4</f>
        <v>Пн</v>
      </c>
      <c r="R124" s="56">
        <f t="shared" si="87"/>
        <v>43192</v>
      </c>
      <c r="S124" s="57">
        <f>HLOOKUP(R124,График!$A$5:$CU$131,$AF$122+1)</f>
        <v>0.64583333333333337</v>
      </c>
      <c r="T124" s="57">
        <f>HLOOKUP(R124+0.5,График!$A$5:$CU$131,$AF$122+1)</f>
        <v>1.0208333333333333</v>
      </c>
      <c r="U124" s="56">
        <f t="shared" ref="U124:U129" si="103">U123+1</f>
        <v>43199</v>
      </c>
      <c r="V124" s="57">
        <f>HLOOKUP(U124,График!$A$5:$CU$131,$AF$122+1)</f>
        <v>0.47916666666666669</v>
      </c>
      <c r="W124" s="57">
        <f>HLOOKUP(U124+0.5,График!$A$5:$CU$131,$AF$122+1)</f>
        <v>0.85416666666666663</v>
      </c>
      <c r="X124" s="56">
        <f t="shared" ref="X124:X129" si="104">X123+1</f>
        <v>43206</v>
      </c>
      <c r="Y124" s="57">
        <f>HLOOKUP(X124,График!$A$5:$CU$131,$AF$122+1)</f>
        <v>0.47916666666666669</v>
      </c>
      <c r="Z124" s="57">
        <f>HLOOKUP(X124+0.5,График!$A$5:$CU$131,$AF$122+1)</f>
        <v>0.85416666666666663</v>
      </c>
      <c r="AA124" s="56">
        <f t="shared" ref="AA124:AA129" si="105">AA123+1</f>
        <v>43213</v>
      </c>
      <c r="AB124" s="57" t="str">
        <f>HLOOKUP(AA124,График!$A$5:$CU$131,$AF$122+1)</f>
        <v>В</v>
      </c>
      <c r="AC124" s="57" t="str">
        <f>HLOOKUP(AA124+0.5,График!$A$5:$CU$131,$AF$122+1)</f>
        <v>В</v>
      </c>
      <c r="AD124" s="56">
        <f>AD123+1</f>
        <v>43220</v>
      </c>
      <c r="AE124" s="57">
        <f>HLOOKUP(AD124,График!$A$5:$CU$131,$AF$122+1)</f>
        <v>0.47916666666666669</v>
      </c>
      <c r="AF124" s="57">
        <f>HLOOKUP(AD124+0.5,График!$A$5:$CU$131,$AF$122+1)</f>
        <v>0.8125</v>
      </c>
      <c r="AG124" s="34"/>
      <c r="AH124" s="27"/>
      <c r="AI124" s="27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</row>
    <row r="125" spans="1:49" s="46" customFormat="1" ht="26.1" customHeight="1" x14ac:dyDescent="0.25">
      <c r="A125" s="486" t="str">
        <f>$A$5</f>
        <v>Вт</v>
      </c>
      <c r="B125" s="56">
        <f t="shared" si="86"/>
        <v>43193</v>
      </c>
      <c r="C125" s="57">
        <f>HLOOKUP(B125,График!$A$5:$CU$131,$P$122+1)</f>
        <v>0.29166666666666669</v>
      </c>
      <c r="D125" s="57">
        <f>HLOOKUP(B125+0.5,График!$A$5:$CU$131,$P$122+1)</f>
        <v>0.66666666666666663</v>
      </c>
      <c r="E125" s="56">
        <f t="shared" si="100"/>
        <v>43200</v>
      </c>
      <c r="F125" s="57">
        <f>HLOOKUP(E125,График!$A$5:$CU$131,$P$122+1)</f>
        <v>0.28125</v>
      </c>
      <c r="G125" s="57">
        <f>HLOOKUP(E125+0.5,График!$A$5:$CU$131,$P$122+1)</f>
        <v>0.65625</v>
      </c>
      <c r="H125" s="56">
        <f t="shared" si="101"/>
        <v>43207</v>
      </c>
      <c r="I125" s="57">
        <f>HLOOKUP(H125,График!$A$5:$CU$131,$P$122+1)</f>
        <v>0.28125</v>
      </c>
      <c r="J125" s="57">
        <f>HLOOKUP(H125+0.5,График!$A$5:$CU$131,$P$122+1)</f>
        <v>0.65625</v>
      </c>
      <c r="K125" s="56">
        <f t="shared" si="102"/>
        <v>43214</v>
      </c>
      <c r="L125" s="57">
        <f>HLOOKUP(K125,График!$A$5:$CU$131,$P$122+1)</f>
        <v>0.28125</v>
      </c>
      <c r="M125" s="57">
        <f>HLOOKUP(K125+0.5,График!$A$5:$CU$131,$P$122+1)</f>
        <v>0.65625</v>
      </c>
      <c r="N125" s="56">
        <f>N124+1</f>
        <v>43221</v>
      </c>
      <c r="O125" s="57">
        <f>HLOOKUP(N125,График!$A$5:$CU$131,$P$122+1)</f>
        <v>0</v>
      </c>
      <c r="P125" s="57">
        <f>HLOOKUP(N125+0.5,График!$A$5:$CU$131,$P$122+1)</f>
        <v>0</v>
      </c>
      <c r="Q125" s="486" t="str">
        <f>$A$5</f>
        <v>Вт</v>
      </c>
      <c r="R125" s="56">
        <f t="shared" si="87"/>
        <v>43193</v>
      </c>
      <c r="S125" s="57">
        <f>HLOOKUP(R125,График!$A$5:$CU$131,$AF$122+1)</f>
        <v>0.64583333333333337</v>
      </c>
      <c r="T125" s="57">
        <f>HLOOKUP(R125+0.5,График!$A$5:$CU$131,$AF$122+1)</f>
        <v>1.0208333333333333</v>
      </c>
      <c r="U125" s="56">
        <f t="shared" si="103"/>
        <v>43200</v>
      </c>
      <c r="V125" s="57">
        <f>HLOOKUP(U125,График!$A$5:$CU$131,$AF$122+1)</f>
        <v>0.64583333333333337</v>
      </c>
      <c r="W125" s="57">
        <f>HLOOKUP(U125+0.5,График!$A$5:$CU$131,$AF$122+1)</f>
        <v>1.0208333333333333</v>
      </c>
      <c r="X125" s="56">
        <f t="shared" si="104"/>
        <v>43207</v>
      </c>
      <c r="Y125" s="57" t="str">
        <f>HLOOKUP(X125,График!$A$5:$CU$131,$AF$122+1)</f>
        <v>В</v>
      </c>
      <c r="Z125" s="57" t="str">
        <f>HLOOKUP(X125+0.5,График!$A$5:$CU$131,$AF$122+1)</f>
        <v>В</v>
      </c>
      <c r="AA125" s="56">
        <f t="shared" si="105"/>
        <v>43214</v>
      </c>
      <c r="AB125" s="57" t="str">
        <f>HLOOKUP(AA125,График!$A$5:$CU$131,$AF$122+1)</f>
        <v>В</v>
      </c>
      <c r="AC125" s="57" t="str">
        <f>HLOOKUP(AA125+0.5,График!$A$5:$CU$131,$AF$122+1)</f>
        <v>В</v>
      </c>
      <c r="AD125" s="56">
        <f>AD124+1</f>
        <v>43221</v>
      </c>
      <c r="AE125" s="57">
        <f>HLOOKUP(AD125,График!$A$5:$CU$131,$AF$122+1)</f>
        <v>0</v>
      </c>
      <c r="AF125" s="57">
        <f>HLOOKUP(AD125+0.5,График!$A$5:$CU$131,$AF$122+1)</f>
        <v>0</v>
      </c>
      <c r="AG125" s="34"/>
      <c r="AH125" s="27"/>
      <c r="AI125" s="27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</row>
    <row r="126" spans="1:49" s="46" customFormat="1" ht="26.1" customHeight="1" x14ac:dyDescent="0.25">
      <c r="A126" s="486" t="str">
        <f>$A$6</f>
        <v>Ср</v>
      </c>
      <c r="B126" s="56">
        <f t="shared" si="86"/>
        <v>43194</v>
      </c>
      <c r="C126" s="57">
        <f>HLOOKUP(B126,График!$A$5:$CU$131,$P$122+1)</f>
        <v>0.39583333333333331</v>
      </c>
      <c r="D126" s="57">
        <f>HLOOKUP(B126+0.5,График!$A$5:$CU$131,$P$122+1)</f>
        <v>0.77083333333333337</v>
      </c>
      <c r="E126" s="56">
        <f t="shared" si="100"/>
        <v>43201</v>
      </c>
      <c r="F126" s="57">
        <f>HLOOKUP(E126,График!$A$5:$CU$131,$P$122+1)</f>
        <v>0.28125</v>
      </c>
      <c r="G126" s="57">
        <f>HLOOKUP(E126+0.5,График!$A$5:$CU$131,$P$122+1)</f>
        <v>0.65625</v>
      </c>
      <c r="H126" s="56">
        <f t="shared" si="101"/>
        <v>43208</v>
      </c>
      <c r="I126" s="57" t="str">
        <f>HLOOKUP(H126,График!$A$5:$CU$131,$P$122+1)</f>
        <v>В</v>
      </c>
      <c r="J126" s="57" t="str">
        <f>HLOOKUP(H126+0.5,График!$A$5:$CU$131,$P$122+1)</f>
        <v>В</v>
      </c>
      <c r="K126" s="56">
        <f t="shared" si="102"/>
        <v>43215</v>
      </c>
      <c r="L126" s="57" t="str">
        <f>HLOOKUP(K126,График!$A$5:$CU$131,$P$122+1)</f>
        <v>В</v>
      </c>
      <c r="M126" s="57" t="str">
        <f>HLOOKUP(K126+0.5,График!$A$5:$CU$131,$P$122+1)</f>
        <v>В</v>
      </c>
      <c r="N126" s="56"/>
      <c r="O126" s="57" t="e">
        <f>HLOOKUP(N126,График!$A$5:$CU$131,$P$122+1)</f>
        <v>#N/A</v>
      </c>
      <c r="P126" s="57" t="e">
        <f>HLOOKUP(N126+0.5,График!$A$5:$CU$131,$P$122+1)</f>
        <v>#N/A</v>
      </c>
      <c r="Q126" s="486" t="str">
        <f>$A$6</f>
        <v>Ср</v>
      </c>
      <c r="R126" s="56">
        <f t="shared" si="87"/>
        <v>43194</v>
      </c>
      <c r="S126" s="57" t="str">
        <f>HLOOKUP(R126,График!$A$5:$CU$131,$AF$122+1)</f>
        <v>В</v>
      </c>
      <c r="T126" s="57" t="str">
        <f>HLOOKUP(R126+0.5,График!$A$5:$CU$131,$AF$122+1)</f>
        <v>В</v>
      </c>
      <c r="U126" s="56">
        <f t="shared" si="103"/>
        <v>43201</v>
      </c>
      <c r="V126" s="57" t="str">
        <f>HLOOKUP(U126,График!$A$5:$CU$131,$AF$122+1)</f>
        <v>В</v>
      </c>
      <c r="W126" s="57" t="str">
        <f>HLOOKUP(U126+0.5,График!$A$5:$CU$131,$AF$122+1)</f>
        <v>В</v>
      </c>
      <c r="X126" s="56">
        <f t="shared" si="104"/>
        <v>43208</v>
      </c>
      <c r="Y126" s="57" t="str">
        <f>HLOOKUP(X126,График!$A$5:$CU$131,$AF$122+1)</f>
        <v>В</v>
      </c>
      <c r="Z126" s="57" t="str">
        <f>HLOOKUP(X126+0.5,График!$A$5:$CU$131,$AF$122+1)</f>
        <v>В</v>
      </c>
      <c r="AA126" s="56">
        <f t="shared" si="105"/>
        <v>43215</v>
      </c>
      <c r="AB126" s="57">
        <f>HLOOKUP(AA126,График!$A$5:$CU$131,$AF$122+1)</f>
        <v>0.28125</v>
      </c>
      <c r="AC126" s="57">
        <f>HLOOKUP(AA126+0.5,График!$A$5:$CU$131,$AF$122+1)</f>
        <v>0.65625</v>
      </c>
      <c r="AD126" s="56"/>
      <c r="AE126" s="57" t="e">
        <f>HLOOKUP(AD126,График!$A$5:$CU$131,$AF$122+1)</f>
        <v>#N/A</v>
      </c>
      <c r="AF126" s="57" t="e">
        <f>HLOOKUP(AD126+0.5,График!$A$5:$CU$131,$AF$122+1)</f>
        <v>#N/A</v>
      </c>
      <c r="AG126" s="34"/>
      <c r="AH126" s="27"/>
      <c r="AI126" s="27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</row>
    <row r="127" spans="1:49" s="46" customFormat="1" ht="26.1" customHeight="1" x14ac:dyDescent="0.25">
      <c r="A127" s="486" t="str">
        <f>$A$7</f>
        <v>Чт</v>
      </c>
      <c r="B127" s="56">
        <f t="shared" si="86"/>
        <v>43195</v>
      </c>
      <c r="C127" s="57" t="str">
        <f>HLOOKUP(B127,График!$A$5:$CU$131,$P$122+1)</f>
        <v>В</v>
      </c>
      <c r="D127" s="57" t="str">
        <f>HLOOKUP(B127+0.5,График!$A$5:$CU$131,$P$122+1)</f>
        <v>В</v>
      </c>
      <c r="E127" s="56">
        <f t="shared" si="100"/>
        <v>43202</v>
      </c>
      <c r="F127" s="57" t="str">
        <f>HLOOKUP(E127,График!$A$5:$CU$131,$P$122+1)</f>
        <v>В</v>
      </c>
      <c r="G127" s="57" t="str">
        <f>HLOOKUP(E127+0.5,График!$A$5:$CU$131,$P$122+1)</f>
        <v>В</v>
      </c>
      <c r="H127" s="56">
        <f t="shared" si="101"/>
        <v>43209</v>
      </c>
      <c r="I127" s="57" t="str">
        <f>HLOOKUP(H127,График!$A$5:$CU$131,$P$122+1)</f>
        <v>В</v>
      </c>
      <c r="J127" s="57" t="str">
        <f>HLOOKUP(H127+0.5,График!$A$5:$CU$131,$P$122+1)</f>
        <v>В</v>
      </c>
      <c r="K127" s="56">
        <f t="shared" si="102"/>
        <v>43216</v>
      </c>
      <c r="L127" s="57" t="str">
        <f>HLOOKUP(K127,График!$A$5:$CU$131,$P$122+1)</f>
        <v>В</v>
      </c>
      <c r="M127" s="57" t="str">
        <f>HLOOKUP(K127+0.5,График!$A$5:$CU$131,$P$122+1)</f>
        <v>В</v>
      </c>
      <c r="N127" s="56"/>
      <c r="O127" s="57" t="e">
        <f>HLOOKUP(N127,График!$A$5:$CU$131,$P$122+1)</f>
        <v>#N/A</v>
      </c>
      <c r="P127" s="57" t="e">
        <f>HLOOKUP(N127+0.5,График!$A$5:$CU$131,$P$122+1)</f>
        <v>#N/A</v>
      </c>
      <c r="Q127" s="486" t="str">
        <f>$A$7</f>
        <v>Чт</v>
      </c>
      <c r="R127" s="56">
        <f t="shared" si="87"/>
        <v>43195</v>
      </c>
      <c r="S127" s="57" t="str">
        <f>HLOOKUP(R127,График!$A$5:$CU$131,$AF$122+1)</f>
        <v>В</v>
      </c>
      <c r="T127" s="57" t="str">
        <f>HLOOKUP(R127+0.5,График!$A$5:$CU$131,$AF$122+1)</f>
        <v>В</v>
      </c>
      <c r="U127" s="56">
        <f t="shared" si="103"/>
        <v>43202</v>
      </c>
      <c r="V127" s="57" t="str">
        <f>HLOOKUP(U127,График!$A$5:$CU$131,$AF$122+1)</f>
        <v>В</v>
      </c>
      <c r="W127" s="57" t="str">
        <f>HLOOKUP(U127+0.5,График!$A$5:$CU$131,$AF$122+1)</f>
        <v>В</v>
      </c>
      <c r="X127" s="56">
        <f t="shared" si="104"/>
        <v>43209</v>
      </c>
      <c r="Y127" s="57">
        <f>HLOOKUP(X127,График!$A$5:$CU$131,$AF$122+1)</f>
        <v>0.3125</v>
      </c>
      <c r="Z127" s="57">
        <f>HLOOKUP(X127+0.5,График!$A$5:$CU$131,$AF$122+1)</f>
        <v>0.6875</v>
      </c>
      <c r="AA127" s="56">
        <f t="shared" si="105"/>
        <v>43216</v>
      </c>
      <c r="AB127" s="57">
        <f>HLOOKUP(AA127,График!$A$5:$CU$131,$AF$122+1)</f>
        <v>0.28125</v>
      </c>
      <c r="AC127" s="57">
        <f>HLOOKUP(AA127+0.5,График!$A$5:$CU$131,$AF$122+1)</f>
        <v>0.65625</v>
      </c>
      <c r="AD127" s="56"/>
      <c r="AE127" s="57" t="e">
        <f>HLOOKUP(AD127,График!$A$5:$CU$131,$AF$122+1)</f>
        <v>#N/A</v>
      </c>
      <c r="AF127" s="57" t="e">
        <f>HLOOKUP(AD127+0.5,График!$A$5:$CU$131,$AF$122+1)</f>
        <v>#N/A</v>
      </c>
      <c r="AG127" s="34"/>
      <c r="AH127" s="27"/>
      <c r="AI127" s="27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</row>
    <row r="128" spans="1:49" s="46" customFormat="1" ht="26.1" customHeight="1" x14ac:dyDescent="0.25">
      <c r="A128" s="487" t="str">
        <f>$A$8</f>
        <v>Пт</v>
      </c>
      <c r="B128" s="56">
        <f t="shared" si="86"/>
        <v>43196</v>
      </c>
      <c r="C128" s="57" t="str">
        <f>HLOOKUP(B128,График!$A$5:$CU$131,$P$122+1)</f>
        <v>В</v>
      </c>
      <c r="D128" s="57" t="str">
        <f>HLOOKUP(B128+0.5,График!$A$5:$CU$131,$P$122+1)</f>
        <v>В</v>
      </c>
      <c r="E128" s="56">
        <f t="shared" si="100"/>
        <v>43203</v>
      </c>
      <c r="F128" s="57" t="str">
        <f>HLOOKUP(E128,График!$A$5:$CU$131,$P$122+1)</f>
        <v>В</v>
      </c>
      <c r="G128" s="57" t="str">
        <f>HLOOKUP(E128+0.5,График!$A$5:$CU$131,$P$122+1)</f>
        <v>В</v>
      </c>
      <c r="H128" s="56">
        <f t="shared" si="101"/>
        <v>43210</v>
      </c>
      <c r="I128" s="57">
        <f>HLOOKUP(H128,График!$A$5:$CU$131,$P$122+1)</f>
        <v>0.28125</v>
      </c>
      <c r="J128" s="57">
        <f>HLOOKUP(H128+0.5,График!$A$5:$CU$131,$P$122+1)</f>
        <v>0.65625</v>
      </c>
      <c r="K128" s="56">
        <f t="shared" si="102"/>
        <v>43217</v>
      </c>
      <c r="L128" s="57">
        <f>HLOOKUP(K128,График!$A$5:$CU$131,$P$122+1)</f>
        <v>0.28125</v>
      </c>
      <c r="M128" s="57">
        <f>HLOOKUP(K128+0.5,График!$A$5:$CU$131,$P$122+1)</f>
        <v>0.65625</v>
      </c>
      <c r="N128" s="56"/>
      <c r="O128" s="57" t="e">
        <f>HLOOKUP(N128,График!$A$5:$CU$131,$P$122+1)</f>
        <v>#N/A</v>
      </c>
      <c r="P128" s="57" t="e">
        <f>HLOOKUP(N128+0.5,График!$A$5:$CU$131,$P$122+1)</f>
        <v>#N/A</v>
      </c>
      <c r="Q128" s="487" t="str">
        <f>$A$8</f>
        <v>Пт</v>
      </c>
      <c r="R128" s="56">
        <f t="shared" si="87"/>
        <v>43196</v>
      </c>
      <c r="S128" s="57">
        <f>HLOOKUP(R128,График!$A$5:$CU$131,$AF$122+1)</f>
        <v>0.28125</v>
      </c>
      <c r="T128" s="57">
        <f>HLOOKUP(R128+0.5,График!$A$5:$CU$131,$AF$122+1)</f>
        <v>0.65625</v>
      </c>
      <c r="U128" s="56">
        <f t="shared" si="103"/>
        <v>43203</v>
      </c>
      <c r="V128" s="57">
        <f>HLOOKUP(U128,График!$A$5:$CU$131,$AF$122+1)</f>
        <v>0.28125</v>
      </c>
      <c r="W128" s="57">
        <f>HLOOKUP(U128+0.5,График!$A$5:$CU$131,$AF$122+1)</f>
        <v>0.65625</v>
      </c>
      <c r="X128" s="56">
        <f t="shared" si="104"/>
        <v>43210</v>
      </c>
      <c r="Y128" s="57">
        <f>HLOOKUP(X128,График!$A$5:$CU$131,$AF$122+1)</f>
        <v>0.64583333333333337</v>
      </c>
      <c r="Z128" s="57">
        <f>HLOOKUP(X128+0.5,График!$A$5:$CU$131,$AF$122+1)</f>
        <v>1.0208333333333333</v>
      </c>
      <c r="AA128" s="56">
        <f t="shared" si="105"/>
        <v>43217</v>
      </c>
      <c r="AB128" s="57">
        <f>HLOOKUP(AA128,График!$A$5:$CU$131,$AF$122+1)</f>
        <v>0.28125</v>
      </c>
      <c r="AC128" s="57">
        <f>HLOOKUP(AA128+0.5,График!$A$5:$CU$131,$AF$122+1)</f>
        <v>0.65625</v>
      </c>
      <c r="AD128" s="56"/>
      <c r="AE128" s="57" t="e">
        <f>HLOOKUP(AD128,График!$A$5:$CU$131,$AF$122+1)</f>
        <v>#N/A</v>
      </c>
      <c r="AF128" s="57" t="e">
        <f>HLOOKUP(AD128+0.5,График!$A$5:$CU$131,$AF$122+1)</f>
        <v>#N/A</v>
      </c>
      <c r="AG128" s="34"/>
      <c r="AH128" s="27"/>
      <c r="AI128" s="27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</row>
    <row r="129" spans="1:49" s="46" customFormat="1" ht="26.1" customHeight="1" thickBot="1" x14ac:dyDescent="0.3">
      <c r="A129" s="487" t="str">
        <f>$A$9</f>
        <v>Сб</v>
      </c>
      <c r="B129" s="56">
        <f t="shared" si="86"/>
        <v>43197</v>
      </c>
      <c r="C129" s="57">
        <f>HLOOKUP(B129,График!$A$5:$CU$131,$P$122+1)</f>
        <v>0.28125</v>
      </c>
      <c r="D129" s="57">
        <f>HLOOKUP(B129+0.5,График!$A$5:$CU$131,$P$122+1)</f>
        <v>0.65625</v>
      </c>
      <c r="E129" s="56">
        <f t="shared" si="100"/>
        <v>43204</v>
      </c>
      <c r="F129" s="57">
        <f>HLOOKUP(E129,График!$A$5:$CU$131,$P$122+1)</f>
        <v>0.28125</v>
      </c>
      <c r="G129" s="57">
        <f>HLOOKUP(E129+0.5,График!$A$5:$CU$131,$P$122+1)</f>
        <v>0.65625</v>
      </c>
      <c r="H129" s="56">
        <f t="shared" si="101"/>
        <v>43211</v>
      </c>
      <c r="I129" s="57">
        <f>HLOOKUP(H129,График!$A$5:$CU$131,$P$122+1)</f>
        <v>0.28125</v>
      </c>
      <c r="J129" s="57">
        <f>HLOOKUP(H129+0.5,График!$A$5:$CU$131,$P$122+1)</f>
        <v>0.65625</v>
      </c>
      <c r="K129" s="56">
        <f t="shared" si="102"/>
        <v>43218</v>
      </c>
      <c r="L129" s="57">
        <f>HLOOKUP(K129,График!$A$5:$CU$131,$P$122+1)</f>
        <v>0.28125</v>
      </c>
      <c r="M129" s="57">
        <f>HLOOKUP(K129+0.5,График!$A$5:$CU$131,$P$122+1)</f>
        <v>0.65625</v>
      </c>
      <c r="N129" s="56"/>
      <c r="O129" s="57" t="e">
        <f>HLOOKUP(N129,График!$A$5:$CU$131,$P$122+1)</f>
        <v>#N/A</v>
      </c>
      <c r="P129" s="57" t="e">
        <f>HLOOKUP(N129+0.5,График!$A$5:$CU$131,$P$122+1)</f>
        <v>#N/A</v>
      </c>
      <c r="Q129" s="487" t="str">
        <f>$A$9</f>
        <v>Сб</v>
      </c>
      <c r="R129" s="56">
        <f t="shared" si="87"/>
        <v>43197</v>
      </c>
      <c r="S129" s="57">
        <f>HLOOKUP(R129,График!$A$5:$CU$131,$AF$122+1)</f>
        <v>0.28125</v>
      </c>
      <c r="T129" s="57">
        <f>HLOOKUP(R129+0.5,График!$A$5:$CU$131,$AF$122+1)</f>
        <v>0.65625</v>
      </c>
      <c r="U129" s="56">
        <f t="shared" si="103"/>
        <v>43204</v>
      </c>
      <c r="V129" s="57">
        <f>HLOOKUP(U129,График!$A$5:$CU$131,$AF$122+1)</f>
        <v>0.28125</v>
      </c>
      <c r="W129" s="57">
        <f>HLOOKUP(U129+0.5,График!$A$5:$CU$131,$AF$122+1)</f>
        <v>0.65625</v>
      </c>
      <c r="X129" s="56">
        <f t="shared" si="104"/>
        <v>43211</v>
      </c>
      <c r="Y129" s="57">
        <f>HLOOKUP(X129,График!$A$5:$CU$131,$AF$122+1)</f>
        <v>0.64583333333333337</v>
      </c>
      <c r="Z129" s="57">
        <f>HLOOKUP(X129+0.5,График!$A$5:$CU$131,$AF$122+1)</f>
        <v>1.0208333333333333</v>
      </c>
      <c r="AA129" s="56">
        <f t="shared" si="105"/>
        <v>43218</v>
      </c>
      <c r="AB129" s="57" t="str">
        <f>HLOOKUP(AA129,График!$A$5:$CU$131,$AF$122+1)</f>
        <v>В</v>
      </c>
      <c r="AC129" s="57" t="str">
        <f>HLOOKUP(AA129+0.5,График!$A$5:$CU$131,$AF$122+1)</f>
        <v>В</v>
      </c>
      <c r="AD129" s="56"/>
      <c r="AE129" s="57" t="e">
        <f>HLOOKUP(AD129,График!$A$5:$CU$131,$AF$122+1)</f>
        <v>#N/A</v>
      </c>
      <c r="AF129" s="57" t="e">
        <f>HLOOKUP(AD129+0.5,График!$A$5:$CU$131,$AF$122+1)</f>
        <v>#N/A</v>
      </c>
      <c r="AG129" s="34"/>
      <c r="AH129" s="27"/>
      <c r="AI129" s="27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</row>
    <row r="130" spans="1:49" s="46" customFormat="1" ht="26.1" customHeight="1" x14ac:dyDescent="0.25">
      <c r="A130" s="39"/>
      <c r="B130" s="53"/>
      <c r="C130" s="52" t="str">
        <f>VLOOKUP(P130,График!$A$5:$CU$121,3)</f>
        <v>Фокина Юлия Анатольевна</v>
      </c>
      <c r="D130" s="54"/>
      <c r="E130" s="55"/>
      <c r="F130" s="22"/>
      <c r="G130" s="22"/>
      <c r="H130" s="22"/>
      <c r="I130" s="40"/>
      <c r="J130" s="23"/>
      <c r="K130" s="24"/>
      <c r="L130" s="25"/>
      <c r="M130" s="41"/>
      <c r="N130" s="41"/>
      <c r="O130" s="42"/>
      <c r="P130" s="488">
        <f>AF122+1</f>
        <v>33</v>
      </c>
      <c r="Q130" s="39"/>
      <c r="R130" s="21"/>
      <c r="S130" s="52" t="str">
        <f>VLOOKUP(AF130,График!$A$5:$CU$121,3)</f>
        <v>Фролов Дмитрий Александрович</v>
      </c>
      <c r="T130" s="54"/>
      <c r="U130" s="55"/>
      <c r="V130" s="22"/>
      <c r="W130" s="22"/>
      <c r="X130" s="22"/>
      <c r="Y130" s="40"/>
      <c r="Z130" s="23"/>
      <c r="AA130" s="24"/>
      <c r="AB130" s="25"/>
      <c r="AC130" s="41"/>
      <c r="AD130" s="41"/>
      <c r="AE130" s="42"/>
      <c r="AF130" s="488">
        <f>P130+1</f>
        <v>34</v>
      </c>
      <c r="AG130" s="43"/>
      <c r="AH130" s="44"/>
      <c r="AI130" s="44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</row>
    <row r="131" spans="1:49" s="46" customFormat="1" ht="26.1" customHeight="1" x14ac:dyDescent="0.25">
      <c r="A131" s="486" t="str">
        <f>$A$3</f>
        <v>Вс</v>
      </c>
      <c r="B131" s="56">
        <f t="shared" si="86"/>
        <v>43191</v>
      </c>
      <c r="C131" s="57" t="str">
        <f>HLOOKUP(B131,График!$A$5:$CU$131,$P$130+1)</f>
        <v>В</v>
      </c>
      <c r="D131" s="57" t="str">
        <f>HLOOKUP(B131+0.5,График!$A$5:$CU$131,$P$130+1)</f>
        <v>В</v>
      </c>
      <c r="E131" s="56">
        <f>B137+1</f>
        <v>43198</v>
      </c>
      <c r="F131" s="57">
        <f>HLOOKUP(E131,График!$A$5:$CU$131,$P$130+1)</f>
        <v>0.625</v>
      </c>
      <c r="G131" s="57">
        <f>HLOOKUP(E131+0.5,График!$A$5:$CU$131,$P$130+1)</f>
        <v>1</v>
      </c>
      <c r="H131" s="56">
        <f>E137+1</f>
        <v>43205</v>
      </c>
      <c r="I131" s="57">
        <f>HLOOKUP(H131,График!$A$5:$CU$131,$P$130+1)</f>
        <v>0.5</v>
      </c>
      <c r="J131" s="57">
        <f>HLOOKUP(H131+0.5,График!$A$5:$CU$131,$P$130+1)</f>
        <v>0.875</v>
      </c>
      <c r="K131" s="56">
        <f>H137+1</f>
        <v>43212</v>
      </c>
      <c r="L131" s="57" t="str">
        <f>HLOOKUP(K131,График!$A$5:$CU$131,$P$130+1)</f>
        <v>В</v>
      </c>
      <c r="M131" s="57" t="str">
        <f>HLOOKUP(K131+0.5,График!$A$5:$CU$131,$P$130+1)</f>
        <v>В</v>
      </c>
      <c r="N131" s="56">
        <f>K137+1</f>
        <v>43219</v>
      </c>
      <c r="O131" s="57">
        <f>HLOOKUP(N131,График!$A$5:$CU$131,$P$130+1)</f>
        <v>0.28125</v>
      </c>
      <c r="P131" s="57">
        <f>HLOOKUP(N131+0.5,График!$A$5:$CU$131,$P$130+1)</f>
        <v>0.65625</v>
      </c>
      <c r="Q131" s="486" t="str">
        <f>$A$3</f>
        <v>Вс</v>
      </c>
      <c r="R131" s="56">
        <f t="shared" si="87"/>
        <v>43191</v>
      </c>
      <c r="S131" s="57">
        <f>HLOOKUP(R131,График!$A$5:$CU$131,$AF$130+1)</f>
        <v>0.52083333333333337</v>
      </c>
      <c r="T131" s="57">
        <f>HLOOKUP(R131+0.5,График!$A$5:$CU$131,$AF$130+1)</f>
        <v>0.89583333333333337</v>
      </c>
      <c r="U131" s="56">
        <f>R137+1</f>
        <v>43198</v>
      </c>
      <c r="V131" s="57" t="str">
        <f>HLOOKUP(U131,График!$A$5:$CU$131,$AF$130+1)</f>
        <v>В</v>
      </c>
      <c r="W131" s="57" t="str">
        <f>HLOOKUP(U131+0.5,График!$A$5:$CU$131,$AF$130+1)</f>
        <v>В</v>
      </c>
      <c r="X131" s="56">
        <f>U137+1</f>
        <v>43205</v>
      </c>
      <c r="Y131" s="57">
        <f>HLOOKUP(X131,График!$A$5:$CU$131,$AF$130+1)</f>
        <v>0.28125</v>
      </c>
      <c r="Z131" s="57">
        <f>HLOOKUP(X131+0.5,График!$A$5:$CU$131,$AF$130+1)</f>
        <v>0.65625</v>
      </c>
      <c r="AA131" s="56">
        <f>X137+1</f>
        <v>43212</v>
      </c>
      <c r="AB131" s="57" t="str">
        <f>HLOOKUP(AA131,График!$A$5:$CU$131,$AF$130+1)</f>
        <v>В</v>
      </c>
      <c r="AC131" s="57" t="str">
        <f>HLOOKUP(AA131+0.5,График!$A$5:$CU$131,$AF$130+1)</f>
        <v>В</v>
      </c>
      <c r="AD131" s="56">
        <f>AA137+1</f>
        <v>43219</v>
      </c>
      <c r="AE131" s="57" t="str">
        <f>HLOOKUP(AD131,График!$A$5:$CU$131,$AF$130+1)</f>
        <v>В</v>
      </c>
      <c r="AF131" s="57" t="str">
        <f>HLOOKUP(AD131+0.5,График!$A$5:$CU$131,$AF$130+1)</f>
        <v>В</v>
      </c>
      <c r="AG131" s="34"/>
      <c r="AH131" s="27"/>
      <c r="AI131" s="27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</row>
    <row r="132" spans="1:49" s="46" customFormat="1" ht="26.1" customHeight="1" x14ac:dyDescent="0.25">
      <c r="A132" s="486" t="str">
        <f>$A$4</f>
        <v>Пн</v>
      </c>
      <c r="B132" s="56">
        <f t="shared" si="86"/>
        <v>43192</v>
      </c>
      <c r="C132" s="57">
        <f>HLOOKUP(B132,График!$A$5:$CU$131,$P$130+1)</f>
        <v>0.41666666666666669</v>
      </c>
      <c r="D132" s="57">
        <f>HLOOKUP(B132+0.5,График!$A$5:$CU$131,$P$130+1)</f>
        <v>0.79166666666666663</v>
      </c>
      <c r="E132" s="56">
        <f t="shared" ref="E132:E137" si="106">E131+1</f>
        <v>43199</v>
      </c>
      <c r="F132" s="57">
        <f>HLOOKUP(E132,График!$A$5:$CU$131,$P$130+1)</f>
        <v>0.28125</v>
      </c>
      <c r="G132" s="57">
        <f>HLOOKUP(E132+0.5,График!$A$5:$CU$131,$P$130+1)</f>
        <v>0.65625</v>
      </c>
      <c r="H132" s="56">
        <f t="shared" ref="H132:H137" si="107">H131+1</f>
        <v>43206</v>
      </c>
      <c r="I132" s="57" t="str">
        <f>HLOOKUP(H132,График!$A$5:$CU$131,$P$130+1)</f>
        <v>В</v>
      </c>
      <c r="J132" s="57" t="str">
        <f>HLOOKUP(H132+0.5,График!$A$5:$CU$131,$P$130+1)</f>
        <v>В</v>
      </c>
      <c r="K132" s="56">
        <f t="shared" ref="K132:K137" si="108">K131+1</f>
        <v>43213</v>
      </c>
      <c r="L132" s="57">
        <f>HLOOKUP(K132,График!$A$5:$CU$131,$P$130+1)</f>
        <v>0.3125</v>
      </c>
      <c r="M132" s="57">
        <f>HLOOKUP(K132+0.5,График!$A$5:$CU$131,$P$130+1)</f>
        <v>0.6875</v>
      </c>
      <c r="N132" s="56">
        <f>N131+1</f>
        <v>43220</v>
      </c>
      <c r="O132" s="57">
        <f>HLOOKUP(N132,График!$A$5:$CU$131,$P$130+1)</f>
        <v>0.41666666666666669</v>
      </c>
      <c r="P132" s="57">
        <f>HLOOKUP(N132+0.5,График!$A$5:$CU$131,$P$130+1)</f>
        <v>0.75</v>
      </c>
      <c r="Q132" s="486" t="str">
        <f>$A$4</f>
        <v>Пн</v>
      </c>
      <c r="R132" s="56">
        <f t="shared" si="87"/>
        <v>43192</v>
      </c>
      <c r="S132" s="57" t="str">
        <f>HLOOKUP(R132,График!$A$5:$CU$131,$AF$130+1)</f>
        <v>В</v>
      </c>
      <c r="T132" s="57" t="str">
        <f>HLOOKUP(R132+0.5,График!$A$5:$CU$131,$AF$130+1)</f>
        <v>В</v>
      </c>
      <c r="U132" s="56">
        <f t="shared" ref="U132:U137" si="109">U131+1</f>
        <v>43199</v>
      </c>
      <c r="V132" s="57" t="str">
        <f>HLOOKUP(U132,График!$A$5:$CU$131,$AF$130+1)</f>
        <v>В</v>
      </c>
      <c r="W132" s="57" t="str">
        <f>HLOOKUP(U132+0.5,График!$A$5:$CU$131,$AF$130+1)</f>
        <v>В</v>
      </c>
      <c r="X132" s="56">
        <f t="shared" ref="X132:X137" si="110">X131+1</f>
        <v>43206</v>
      </c>
      <c r="Y132" s="57">
        <f>HLOOKUP(X132,График!$A$5:$CU$131,$AF$130+1)</f>
        <v>0.375</v>
      </c>
      <c r="Z132" s="57">
        <f>HLOOKUP(X132+0.5,График!$A$5:$CU$131,$AF$130+1)</f>
        <v>0.75</v>
      </c>
      <c r="AA132" s="56">
        <f t="shared" ref="AA132:AA137" si="111">AA131+1</f>
        <v>43213</v>
      </c>
      <c r="AB132" s="57" t="str">
        <f>HLOOKUP(AA132,График!$A$5:$CU$131,$AF$130+1)</f>
        <v>В</v>
      </c>
      <c r="AC132" s="57" t="str">
        <f>HLOOKUP(AA132+0.5,График!$A$5:$CU$131,$AF$130+1)</f>
        <v>В</v>
      </c>
      <c r="AD132" s="56">
        <f>AD131+1</f>
        <v>43220</v>
      </c>
      <c r="AE132" s="57" t="str">
        <f>HLOOKUP(AD132,График!$A$5:$CU$131,$AF$130+1)</f>
        <v>В</v>
      </c>
      <c r="AF132" s="57" t="str">
        <f>HLOOKUP(AD132+0.5,График!$A$5:$CU$131,$AF$130+1)</f>
        <v>В</v>
      </c>
      <c r="AG132" s="34"/>
      <c r="AH132" s="27"/>
      <c r="AI132" s="27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</row>
    <row r="133" spans="1:49" s="46" customFormat="1" ht="26.1" customHeight="1" x14ac:dyDescent="0.25">
      <c r="A133" s="486" t="str">
        <f>$A$5</f>
        <v>Вт</v>
      </c>
      <c r="B133" s="56">
        <f t="shared" si="86"/>
        <v>43193</v>
      </c>
      <c r="C133" s="57">
        <f>HLOOKUP(B133,График!$A$5:$CU$131,$P$130+1)</f>
        <v>0.41666666666666669</v>
      </c>
      <c r="D133" s="57">
        <f>HLOOKUP(B133+0.5,График!$A$5:$CU$131,$P$130+1)</f>
        <v>0.79166666666666663</v>
      </c>
      <c r="E133" s="56">
        <f t="shared" si="106"/>
        <v>43200</v>
      </c>
      <c r="F133" s="57" t="str">
        <f>HLOOKUP(E133,График!$A$5:$CU$131,$P$130+1)</f>
        <v>В</v>
      </c>
      <c r="G133" s="57" t="str">
        <f>HLOOKUP(E133+0.5,График!$A$5:$CU$131,$P$130+1)</f>
        <v>В</v>
      </c>
      <c r="H133" s="56">
        <f t="shared" si="107"/>
        <v>43207</v>
      </c>
      <c r="I133" s="57" t="str">
        <f>HLOOKUP(H133,График!$A$5:$CU$131,$P$130+1)</f>
        <v>В</v>
      </c>
      <c r="J133" s="57" t="str">
        <f>HLOOKUP(H133+0.5,График!$A$5:$CU$131,$P$130+1)</f>
        <v>В</v>
      </c>
      <c r="K133" s="56">
        <f t="shared" si="108"/>
        <v>43214</v>
      </c>
      <c r="L133" s="57">
        <f>HLOOKUP(K133,График!$A$5:$CU$131,$P$130+1)</f>
        <v>0.3125</v>
      </c>
      <c r="M133" s="57">
        <f>HLOOKUP(K133+0.5,График!$A$5:$CU$131,$P$130+1)</f>
        <v>0.6875</v>
      </c>
      <c r="N133" s="56">
        <f>N132+1</f>
        <v>43221</v>
      </c>
      <c r="O133" s="57" t="str">
        <f>HLOOKUP(N133,График!$A$5:$CU$131,$P$130+1)</f>
        <v>ВОЗВ</v>
      </c>
      <c r="P133" s="57" t="str">
        <f>HLOOKUP(N133+0.5,График!$A$5:$CU$131,$P$130+1)</f>
        <v>ВОЗВ</v>
      </c>
      <c r="Q133" s="486" t="str">
        <f>$A$5</f>
        <v>Вт</v>
      </c>
      <c r="R133" s="56">
        <f t="shared" si="87"/>
        <v>43193</v>
      </c>
      <c r="S133" s="57" t="str">
        <f>HLOOKUP(R133,График!$A$5:$CU$131,$AF$130+1)</f>
        <v>В</v>
      </c>
      <c r="T133" s="57" t="str">
        <f>HLOOKUP(R133+0.5,График!$A$5:$CU$131,$AF$130+1)</f>
        <v>В</v>
      </c>
      <c r="U133" s="56">
        <f t="shared" si="109"/>
        <v>43200</v>
      </c>
      <c r="V133" s="57">
        <f>HLOOKUP(U133,График!$A$5:$CU$131,$AF$130+1)</f>
        <v>0.625</v>
      </c>
      <c r="W133" s="57">
        <f>HLOOKUP(U133+0.5,График!$A$5:$CU$131,$AF$130+1)</f>
        <v>1</v>
      </c>
      <c r="X133" s="56">
        <f t="shared" si="110"/>
        <v>43207</v>
      </c>
      <c r="Y133" s="57">
        <f>HLOOKUP(X133,График!$A$5:$CU$131,$AF$130+1)</f>
        <v>0.29166666666666669</v>
      </c>
      <c r="Z133" s="57">
        <f>HLOOKUP(X133+0.5,График!$A$5:$CU$131,$AF$130+1)</f>
        <v>0.66666666666666663</v>
      </c>
      <c r="AA133" s="56">
        <f t="shared" si="111"/>
        <v>43214</v>
      </c>
      <c r="AB133" s="57">
        <f>HLOOKUP(AA133,График!$A$5:$CU$131,$AF$130+1)</f>
        <v>0.625</v>
      </c>
      <c r="AC133" s="57">
        <f>HLOOKUP(AA133+0.5,График!$A$5:$CU$131,$AF$130+1)</f>
        <v>1</v>
      </c>
      <c r="AD133" s="56">
        <f>AD132+1</f>
        <v>43221</v>
      </c>
      <c r="AE133" s="57">
        <f>HLOOKUP(AD133,График!$A$5:$CU$131,$AF$130+1)</f>
        <v>0</v>
      </c>
      <c r="AF133" s="57">
        <f>HLOOKUP(AD133+0.5,График!$A$5:$CU$131,$AF$130+1)</f>
        <v>0</v>
      </c>
      <c r="AG133" s="34"/>
      <c r="AH133" s="27"/>
      <c r="AI133" s="27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</row>
    <row r="134" spans="1:49" s="46" customFormat="1" ht="26.1" customHeight="1" x14ac:dyDescent="0.25">
      <c r="A134" s="486" t="str">
        <f>$A$6</f>
        <v>Ср</v>
      </c>
      <c r="B134" s="56">
        <f t="shared" si="86"/>
        <v>43194</v>
      </c>
      <c r="C134" s="57" t="str">
        <f>HLOOKUP(B134,График!$A$5:$CU$131,$P$130+1)</f>
        <v>В</v>
      </c>
      <c r="D134" s="57" t="str">
        <f>HLOOKUP(B134+0.5,График!$A$5:$CU$131,$P$130+1)</f>
        <v>В</v>
      </c>
      <c r="E134" s="56">
        <f t="shared" si="106"/>
        <v>43201</v>
      </c>
      <c r="F134" s="57">
        <f>HLOOKUP(E134,График!$A$5:$CU$131,$P$130+1)</f>
        <v>0.28125</v>
      </c>
      <c r="G134" s="57">
        <f>HLOOKUP(E134+0.5,График!$A$5:$CU$131,$P$130+1)</f>
        <v>0.65625</v>
      </c>
      <c r="H134" s="56">
        <f t="shared" si="107"/>
        <v>43208</v>
      </c>
      <c r="I134" s="57">
        <f>HLOOKUP(H134,График!$A$5:$CU$131,$P$130+1)</f>
        <v>0.625</v>
      </c>
      <c r="J134" s="57">
        <f>HLOOKUP(H134+0.5,График!$A$5:$CU$131,$P$130+1)</f>
        <v>1</v>
      </c>
      <c r="K134" s="56">
        <f t="shared" si="108"/>
        <v>43215</v>
      </c>
      <c r="L134" s="57">
        <f>HLOOKUP(K134,График!$A$5:$CU$131,$P$130+1)</f>
        <v>0.3125</v>
      </c>
      <c r="M134" s="57">
        <f>HLOOKUP(K134+0.5,График!$A$5:$CU$131,$P$130+1)</f>
        <v>0.6875</v>
      </c>
      <c r="N134" s="56"/>
      <c r="O134" s="57" t="e">
        <f>HLOOKUP(N134,График!$A$5:$CU$131,$P$130+1)</f>
        <v>#N/A</v>
      </c>
      <c r="P134" s="57" t="e">
        <f>HLOOKUP(N134+0.5,График!$A$5:$CU$131,$P$130+1)</f>
        <v>#N/A</v>
      </c>
      <c r="Q134" s="486" t="str">
        <f>$A$6</f>
        <v>Ср</v>
      </c>
      <c r="R134" s="56">
        <f t="shared" si="87"/>
        <v>43194</v>
      </c>
      <c r="S134" s="57">
        <f>HLOOKUP(R134,График!$A$5:$CU$131,$AF$130+1)</f>
        <v>0.375</v>
      </c>
      <c r="T134" s="57">
        <f>HLOOKUP(R134+0.5,График!$A$5:$CU$131,$AF$130+1)</f>
        <v>0.75</v>
      </c>
      <c r="U134" s="56">
        <f t="shared" si="109"/>
        <v>43201</v>
      </c>
      <c r="V134" s="57">
        <f>HLOOKUP(U134,График!$A$5:$CU$131,$AF$130+1)</f>
        <v>0.64583333333333337</v>
      </c>
      <c r="W134" s="57">
        <f>HLOOKUP(U134+0.5,График!$A$5:$CU$131,$AF$130+1)</f>
        <v>1.0208333333333333</v>
      </c>
      <c r="X134" s="56">
        <f t="shared" si="110"/>
        <v>43208</v>
      </c>
      <c r="Y134" s="57" t="str">
        <f>HLOOKUP(X134,График!$A$5:$CU$131,$AF$130+1)</f>
        <v>В</v>
      </c>
      <c r="Z134" s="57" t="str">
        <f>HLOOKUP(X134+0.5,График!$A$5:$CU$131,$AF$130+1)</f>
        <v>В</v>
      </c>
      <c r="AA134" s="56">
        <f t="shared" si="111"/>
        <v>43215</v>
      </c>
      <c r="AB134" s="57">
        <f>HLOOKUP(AA134,График!$A$5:$CU$131,$AF$130+1)</f>
        <v>0.64583333333333337</v>
      </c>
      <c r="AC134" s="57">
        <f>HLOOKUP(AA134+0.5,График!$A$5:$CU$131,$AF$130+1)</f>
        <v>1.0208333333333333</v>
      </c>
      <c r="AD134" s="56"/>
      <c r="AE134" s="57" t="e">
        <f>HLOOKUP(AD134,График!$A$5:$CU$131,$AF$130+1)</f>
        <v>#N/A</v>
      </c>
      <c r="AF134" s="57" t="e">
        <f>HLOOKUP(AD134+0.5,График!$A$5:$CU$131,$AF$130+1)</f>
        <v>#N/A</v>
      </c>
      <c r="AG134" s="34"/>
      <c r="AH134" s="27"/>
      <c r="AI134" s="27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</row>
    <row r="135" spans="1:49" s="46" customFormat="1" ht="26.1" customHeight="1" x14ac:dyDescent="0.25">
      <c r="A135" s="486" t="str">
        <f>$A$7</f>
        <v>Чт</v>
      </c>
      <c r="B135" s="56">
        <f t="shared" si="86"/>
        <v>43195</v>
      </c>
      <c r="C135" s="57" t="str">
        <f>HLOOKUP(B135,График!$A$5:$CU$131,$P$130+1)</f>
        <v>В</v>
      </c>
      <c r="D135" s="57" t="str">
        <f>HLOOKUP(B135+0.5,График!$A$5:$CU$131,$P$130+1)</f>
        <v>В</v>
      </c>
      <c r="E135" s="56">
        <f t="shared" si="106"/>
        <v>43202</v>
      </c>
      <c r="F135" s="57">
        <f>HLOOKUP(E135,График!$A$5:$CU$131,$P$130+1)</f>
        <v>0.28125</v>
      </c>
      <c r="G135" s="57">
        <f>HLOOKUP(E135+0.5,График!$A$5:$CU$131,$P$130+1)</f>
        <v>0.65625</v>
      </c>
      <c r="H135" s="56">
        <f t="shared" si="107"/>
        <v>43209</v>
      </c>
      <c r="I135" s="57" t="str">
        <f>HLOOKUP(H135,График!$A$5:$CU$131,$P$130+1)</f>
        <v>В</v>
      </c>
      <c r="J135" s="57" t="str">
        <f>HLOOKUP(H135+0.5,График!$A$5:$CU$131,$P$130+1)</f>
        <v>В</v>
      </c>
      <c r="K135" s="56">
        <f t="shared" si="108"/>
        <v>43216</v>
      </c>
      <c r="L135" s="57">
        <f>HLOOKUP(K135,График!$A$5:$CU$131,$P$130+1)</f>
        <v>0.5</v>
      </c>
      <c r="M135" s="57">
        <f>HLOOKUP(K135+0.5,График!$A$5:$CU$131,$P$130+1)</f>
        <v>0.875</v>
      </c>
      <c r="N135" s="56"/>
      <c r="O135" s="57" t="e">
        <f>HLOOKUP(N135,График!$A$5:$CU$131,$P$130+1)</f>
        <v>#N/A</v>
      </c>
      <c r="P135" s="57" t="e">
        <f>HLOOKUP(N135+0.5,График!$A$5:$CU$131,$P$130+1)</f>
        <v>#N/A</v>
      </c>
      <c r="Q135" s="486" t="str">
        <f>$A$7</f>
        <v>Чт</v>
      </c>
      <c r="R135" s="56">
        <f t="shared" si="87"/>
        <v>43195</v>
      </c>
      <c r="S135" s="57">
        <f>HLOOKUP(R135,График!$A$5:$CU$131,$AF$130+1)</f>
        <v>0.29166666666666669</v>
      </c>
      <c r="T135" s="57">
        <f>HLOOKUP(R135+0.5,График!$A$5:$CU$131,$AF$130+1)</f>
        <v>0.66666666666666663</v>
      </c>
      <c r="U135" s="56">
        <f t="shared" si="109"/>
        <v>43202</v>
      </c>
      <c r="V135" s="57" t="str">
        <f>HLOOKUP(U135,График!$A$5:$CU$131,$AF$130+1)</f>
        <v>В</v>
      </c>
      <c r="W135" s="57" t="str">
        <f>HLOOKUP(U135+0.5,График!$A$5:$CU$131,$AF$130+1)</f>
        <v>В</v>
      </c>
      <c r="X135" s="56">
        <f t="shared" si="110"/>
        <v>43209</v>
      </c>
      <c r="Y135" s="57">
        <f>HLOOKUP(X135,График!$A$5:$CU$131,$AF$130+1)</f>
        <v>0.52083333333333337</v>
      </c>
      <c r="Z135" s="57">
        <f>HLOOKUP(X135+0.5,График!$A$5:$CU$131,$AF$130+1)</f>
        <v>0.89583333333333337</v>
      </c>
      <c r="AA135" s="56">
        <f t="shared" si="111"/>
        <v>43216</v>
      </c>
      <c r="AB135" s="57">
        <f>HLOOKUP(AA135,График!$A$5:$CU$131,$AF$130+1)</f>
        <v>0.64583333333333337</v>
      </c>
      <c r="AC135" s="57">
        <f>HLOOKUP(AA135+0.5,График!$A$5:$CU$131,$AF$130+1)</f>
        <v>1.0208333333333333</v>
      </c>
      <c r="AD135" s="56"/>
      <c r="AE135" s="57" t="e">
        <f>HLOOKUP(AD135,График!$A$5:$CU$131,$AF$130+1)</f>
        <v>#N/A</v>
      </c>
      <c r="AF135" s="57" t="e">
        <f>HLOOKUP(AD135+0.5,График!$A$5:$CU$131,$AF$130+1)</f>
        <v>#N/A</v>
      </c>
      <c r="AG135" s="34"/>
      <c r="AH135" s="27"/>
      <c r="AI135" s="27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</row>
    <row r="136" spans="1:49" s="46" customFormat="1" ht="26.1" customHeight="1" x14ac:dyDescent="0.25">
      <c r="A136" s="487" t="str">
        <f>$A$8</f>
        <v>Пт</v>
      </c>
      <c r="B136" s="56">
        <f t="shared" si="86"/>
        <v>43196</v>
      </c>
      <c r="C136" s="57">
        <f>HLOOKUP(B136,График!$A$5:$CU$131,$P$130+1)</f>
        <v>0.28125</v>
      </c>
      <c r="D136" s="57">
        <f>HLOOKUP(B136+0.5,График!$A$5:$CU$131,$P$130+1)</f>
        <v>0.65625</v>
      </c>
      <c r="E136" s="56">
        <f t="shared" si="106"/>
        <v>43203</v>
      </c>
      <c r="F136" s="57">
        <f>HLOOKUP(E136,График!$A$5:$CU$131,$P$130+1)</f>
        <v>0.28125</v>
      </c>
      <c r="G136" s="57">
        <f>HLOOKUP(E136+0.5,График!$A$5:$CU$131,$P$130+1)</f>
        <v>0.65625</v>
      </c>
      <c r="H136" s="56">
        <f t="shared" si="107"/>
        <v>43210</v>
      </c>
      <c r="I136" s="57">
        <f>HLOOKUP(H136,График!$A$5:$CU$131,$P$130+1)</f>
        <v>0.64583333333333337</v>
      </c>
      <c r="J136" s="57">
        <f>HLOOKUP(H136+0.5,График!$A$5:$CU$131,$P$130+1)</f>
        <v>1.0208333333333333</v>
      </c>
      <c r="K136" s="56">
        <f t="shared" si="108"/>
        <v>43217</v>
      </c>
      <c r="L136" s="57" t="str">
        <f>HLOOKUP(K136,График!$A$5:$CU$131,$P$130+1)</f>
        <v>В</v>
      </c>
      <c r="M136" s="57" t="str">
        <f>HLOOKUP(K136+0.5,График!$A$5:$CU$131,$P$130+1)</f>
        <v>В</v>
      </c>
      <c r="N136" s="56"/>
      <c r="O136" s="57" t="e">
        <f>HLOOKUP(N136,График!$A$5:$CU$131,$P$130+1)</f>
        <v>#N/A</v>
      </c>
      <c r="P136" s="57" t="e">
        <f>HLOOKUP(N136+0.5,График!$A$5:$CU$131,$P$130+1)</f>
        <v>#N/A</v>
      </c>
      <c r="Q136" s="487" t="str">
        <f>$A$8</f>
        <v>Пт</v>
      </c>
      <c r="R136" s="56">
        <f t="shared" si="87"/>
        <v>43196</v>
      </c>
      <c r="S136" s="57">
        <f>HLOOKUP(R136,График!$A$5:$CU$131,$AF$130+1)</f>
        <v>0.625</v>
      </c>
      <c r="T136" s="57">
        <f>HLOOKUP(R136+0.5,График!$A$5:$CU$131,$AF$130+1)</f>
        <v>1</v>
      </c>
      <c r="U136" s="56">
        <f t="shared" si="109"/>
        <v>43203</v>
      </c>
      <c r="V136" s="57" t="str">
        <f>HLOOKUP(U136,График!$A$5:$CU$131,$AF$130+1)</f>
        <v>В</v>
      </c>
      <c r="W136" s="57" t="str">
        <f>HLOOKUP(U136+0.5,График!$A$5:$CU$131,$AF$130+1)</f>
        <v>В</v>
      </c>
      <c r="X136" s="56">
        <f t="shared" si="110"/>
        <v>43210</v>
      </c>
      <c r="Y136" s="57">
        <f>HLOOKUP(X136,График!$A$5:$CU$131,$AF$130+1)</f>
        <v>0.625</v>
      </c>
      <c r="Z136" s="57">
        <f>HLOOKUP(X136+0.5,График!$A$5:$CU$131,$AF$130+1)</f>
        <v>1</v>
      </c>
      <c r="AA136" s="56">
        <f t="shared" si="111"/>
        <v>43217</v>
      </c>
      <c r="AB136" s="57">
        <f>HLOOKUP(AA136,График!$A$5:$CU$131,$AF$130+1)</f>
        <v>0.64583333333333337</v>
      </c>
      <c r="AC136" s="57">
        <f>HLOOKUP(AA136+0.5,График!$A$5:$CU$131,$AF$130+1)</f>
        <v>1.0208333333333333</v>
      </c>
      <c r="AD136" s="56"/>
      <c r="AE136" s="57" t="e">
        <f>HLOOKUP(AD136,График!$A$5:$CU$131,$AF$130+1)</f>
        <v>#N/A</v>
      </c>
      <c r="AF136" s="57" t="e">
        <f>HLOOKUP(AD136+0.5,График!$A$5:$CU$131,$AF$130+1)</f>
        <v>#N/A</v>
      </c>
      <c r="AG136" s="34"/>
      <c r="AH136" s="27"/>
      <c r="AI136" s="27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</row>
    <row r="137" spans="1:49" s="46" customFormat="1" ht="26.1" customHeight="1" thickBot="1" x14ac:dyDescent="0.3">
      <c r="A137" s="487" t="str">
        <f>$A$9</f>
        <v>Сб</v>
      </c>
      <c r="B137" s="56">
        <f t="shared" si="86"/>
        <v>43197</v>
      </c>
      <c r="C137" s="57">
        <f>HLOOKUP(B137,График!$A$5:$CU$131,$P$130+1)</f>
        <v>0.41666666666666669</v>
      </c>
      <c r="D137" s="57">
        <f>HLOOKUP(B137+0.5,График!$A$5:$CU$131,$P$130+1)</f>
        <v>0.79166666666666663</v>
      </c>
      <c r="E137" s="56">
        <f t="shared" si="106"/>
        <v>43204</v>
      </c>
      <c r="F137" s="57">
        <f>HLOOKUP(E137,График!$A$5:$CU$131,$P$130+1)</f>
        <v>0.5</v>
      </c>
      <c r="G137" s="57">
        <f>HLOOKUP(E137+0.5,График!$A$5:$CU$131,$P$130+1)</f>
        <v>0.875</v>
      </c>
      <c r="H137" s="56">
        <f t="shared" si="107"/>
        <v>43211</v>
      </c>
      <c r="I137" s="57" t="str">
        <f>HLOOKUP(H137,График!$A$5:$CU$131,$P$130+1)</f>
        <v>В</v>
      </c>
      <c r="J137" s="57" t="str">
        <f>HLOOKUP(H137+0.5,График!$A$5:$CU$131,$P$130+1)</f>
        <v>В</v>
      </c>
      <c r="K137" s="56">
        <f t="shared" si="108"/>
        <v>43218</v>
      </c>
      <c r="L137" s="57" t="str">
        <f>HLOOKUP(K137,График!$A$5:$CU$131,$P$130+1)</f>
        <v>В</v>
      </c>
      <c r="M137" s="57" t="str">
        <f>HLOOKUP(K137+0.5,График!$A$5:$CU$131,$P$130+1)</f>
        <v>В</v>
      </c>
      <c r="N137" s="56"/>
      <c r="O137" s="57" t="e">
        <f>HLOOKUP(N137,График!$A$5:$CU$131,$P$130+1)</f>
        <v>#N/A</v>
      </c>
      <c r="P137" s="57" t="e">
        <f>HLOOKUP(N137+0.5,График!$A$5:$CU$131,$P$130+1)</f>
        <v>#N/A</v>
      </c>
      <c r="Q137" s="487" t="str">
        <f>$A$9</f>
        <v>Сб</v>
      </c>
      <c r="R137" s="56">
        <f t="shared" si="87"/>
        <v>43197</v>
      </c>
      <c r="S137" s="57">
        <f>HLOOKUP(R137,График!$A$5:$CU$131,$AF$130+1)</f>
        <v>0.64583333333333337</v>
      </c>
      <c r="T137" s="57">
        <f>HLOOKUP(R137+0.5,График!$A$5:$CU$131,$AF$130+1)</f>
        <v>1.0208333333333333</v>
      </c>
      <c r="U137" s="56">
        <f t="shared" si="109"/>
        <v>43204</v>
      </c>
      <c r="V137" s="57">
        <f>HLOOKUP(U137,График!$A$5:$CU$131,$AF$130+1)</f>
        <v>0.28125</v>
      </c>
      <c r="W137" s="57">
        <f>HLOOKUP(U137+0.5,График!$A$5:$CU$131,$AF$130+1)</f>
        <v>0.65625</v>
      </c>
      <c r="X137" s="56">
        <f t="shared" si="110"/>
        <v>43211</v>
      </c>
      <c r="Y137" s="57">
        <f>HLOOKUP(X137,График!$A$5:$CU$131,$AF$130+1)</f>
        <v>0.625</v>
      </c>
      <c r="Z137" s="57">
        <f>HLOOKUP(X137+0.5,График!$A$5:$CU$131,$AF$130+1)</f>
        <v>1</v>
      </c>
      <c r="AA137" s="56">
        <f t="shared" si="111"/>
        <v>43218</v>
      </c>
      <c r="AB137" s="57">
        <f>HLOOKUP(AA137,График!$A$5:$CU$131,$AF$130+1)</f>
        <v>0.64583333333333337</v>
      </c>
      <c r="AC137" s="57">
        <f>HLOOKUP(AA137+0.5,График!$A$5:$CU$131,$AF$130+1)</f>
        <v>1.0208333333333333</v>
      </c>
      <c r="AD137" s="56"/>
      <c r="AE137" s="57" t="e">
        <f>HLOOKUP(AD137,График!$A$5:$CU$131,$AF$130+1)</f>
        <v>#N/A</v>
      </c>
      <c r="AF137" s="57" t="e">
        <f>HLOOKUP(AD137+0.5,График!$A$5:$CU$131,$AF$130+1)</f>
        <v>#N/A</v>
      </c>
      <c r="AG137" s="34"/>
      <c r="AH137" s="27"/>
      <c r="AI137" s="27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</row>
    <row r="138" spans="1:49" s="46" customFormat="1" ht="26.1" customHeight="1" x14ac:dyDescent="0.25">
      <c r="A138" s="39"/>
      <c r="B138" s="53"/>
      <c r="C138" s="52" t="str">
        <f>VLOOKUP(P138,График!$A$5:$CU$121,3)</f>
        <v>Хмара Екатерина Юрьевна</v>
      </c>
      <c r="D138" s="54"/>
      <c r="E138" s="55"/>
      <c r="F138" s="22"/>
      <c r="G138" s="22"/>
      <c r="H138" s="22"/>
      <c r="I138" s="40"/>
      <c r="J138" s="23"/>
      <c r="K138" s="24"/>
      <c r="L138" s="25"/>
      <c r="M138" s="41"/>
      <c r="N138" s="41"/>
      <c r="O138" s="42"/>
      <c r="P138" s="488">
        <f>AF130+1</f>
        <v>35</v>
      </c>
      <c r="Q138" s="39"/>
      <c r="R138" s="21"/>
      <c r="S138" s="52" t="str">
        <f>VLOOKUP(AF138,График!$A$5:$CU$121,3)</f>
        <v>Чемазокова Марина Хусеновна</v>
      </c>
      <c r="T138" s="54"/>
      <c r="U138" s="55"/>
      <c r="V138" s="22"/>
      <c r="W138" s="22"/>
      <c r="X138" s="22"/>
      <c r="Y138" s="40"/>
      <c r="Z138" s="23"/>
      <c r="AA138" s="24"/>
      <c r="AB138" s="25"/>
      <c r="AC138" s="41"/>
      <c r="AD138" s="41"/>
      <c r="AE138" s="42"/>
      <c r="AF138" s="488">
        <f>P138+1</f>
        <v>36</v>
      </c>
      <c r="AG138" s="43"/>
      <c r="AH138" s="44"/>
      <c r="AI138" s="44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</row>
    <row r="139" spans="1:49" s="46" customFormat="1" ht="26.1" customHeight="1" x14ac:dyDescent="0.25">
      <c r="A139" s="486" t="str">
        <f>$A$3</f>
        <v>Вс</v>
      </c>
      <c r="B139" s="56">
        <f t="shared" si="86"/>
        <v>43191</v>
      </c>
      <c r="C139" s="57" t="str">
        <f>HLOOKUP(B139,График!$A$5:$CU$131,$P$138+1)</f>
        <v>В</v>
      </c>
      <c r="D139" s="57" t="str">
        <f>HLOOKUP(B139,График!$A$5:$CU$131,$P$138+1)</f>
        <v>В</v>
      </c>
      <c r="E139" s="56">
        <f>B145+1</f>
        <v>43198</v>
      </c>
      <c r="F139" s="57" t="str">
        <f>HLOOKUP(E139,График!$A$5:$CU$131,$P$138+1)</f>
        <v>В</v>
      </c>
      <c r="G139" s="57" t="str">
        <f>HLOOKUP(E139,График!$A$5:$CU$131,$P$138+1)</f>
        <v>В</v>
      </c>
      <c r="H139" s="56">
        <f>E145+1</f>
        <v>43205</v>
      </c>
      <c r="I139" s="57" t="str">
        <f>HLOOKUP(H139,График!$A$5:$CU$131,$P$138+1)</f>
        <v>В</v>
      </c>
      <c r="J139" s="57" t="str">
        <f>HLOOKUP(H139,График!$A$5:$CU$131,$P$138+1)</f>
        <v>В</v>
      </c>
      <c r="K139" s="56">
        <f>H145+1</f>
        <v>43212</v>
      </c>
      <c r="L139" s="57" t="str">
        <f>HLOOKUP(K139,График!$A$5:$CU$131,$P$138+1)</f>
        <v>В</v>
      </c>
      <c r="M139" s="57" t="str">
        <f>HLOOKUP(K139,График!$A$5:$CU$131,$P$138+1)</f>
        <v>В</v>
      </c>
      <c r="N139" s="56">
        <f>K145+1</f>
        <v>43219</v>
      </c>
      <c r="O139" s="57" t="str">
        <f>HLOOKUP(N139,График!$A$5:$CU$131,$P$138+1)</f>
        <v>В</v>
      </c>
      <c r="P139" s="495" t="str">
        <f>HLOOKUP(N139,График!$A$5:$CU$131,$P$138+1)</f>
        <v>В</v>
      </c>
      <c r="Q139" s="486" t="str">
        <f>$A$3</f>
        <v>Вс</v>
      </c>
      <c r="R139" s="56">
        <f t="shared" si="87"/>
        <v>43191</v>
      </c>
      <c r="S139" s="57">
        <f>HLOOKUP(R139,График!$A$5:$CU$131,$AF$138+1)</f>
        <v>0.4375</v>
      </c>
      <c r="T139" s="57">
        <f>HLOOKUP(R139,График!$A$5:$CU$131,$AF$138+1)</f>
        <v>0.4375</v>
      </c>
      <c r="U139" s="56">
        <f>R145+1</f>
        <v>43198</v>
      </c>
      <c r="V139" s="57">
        <f>HLOOKUP(U139,График!$A$5:$CU$131,$AF$138+1)</f>
        <v>0.64583333333333337</v>
      </c>
      <c r="W139" s="57">
        <f>HLOOKUP(U139,График!$A$5:$CU$131,$AF$138+1)</f>
        <v>0.64583333333333337</v>
      </c>
      <c r="X139" s="56">
        <f>U145+1</f>
        <v>43205</v>
      </c>
      <c r="Y139" s="57">
        <f>HLOOKUP(X139,График!$A$5:$CU$131,$AF$138+1)</f>
        <v>0.4375</v>
      </c>
      <c r="Z139" s="57">
        <f>HLOOKUP(X139,График!$A$5:$CU$131,$AF$138+1)</f>
        <v>0.4375</v>
      </c>
      <c r="AA139" s="56">
        <f>X145+1</f>
        <v>43212</v>
      </c>
      <c r="AB139" s="57" t="str">
        <f>HLOOKUP(AA139,График!$A$5:$CU$131,$AF$138+1)</f>
        <v>В</v>
      </c>
      <c r="AC139" s="57" t="str">
        <f>HLOOKUP(AA139,График!$A$5:$CU$131,$AF$138+1)</f>
        <v>В</v>
      </c>
      <c r="AD139" s="56">
        <f>AA145+1</f>
        <v>43219</v>
      </c>
      <c r="AE139" s="57" t="str">
        <f>HLOOKUP(AD139,График!$A$5:$CU$131,$AF$138+1)</f>
        <v>В</v>
      </c>
      <c r="AF139" s="57" t="str">
        <f>HLOOKUP(AD139,График!$A$5:$CU$131,$AF$138+1)</f>
        <v>В</v>
      </c>
      <c r="AG139" s="34"/>
      <c r="AH139" s="27"/>
      <c r="AI139" s="27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</row>
    <row r="140" spans="1:49" s="46" customFormat="1" ht="26.1" customHeight="1" x14ac:dyDescent="0.25">
      <c r="A140" s="486" t="str">
        <f>$A$4</f>
        <v>Пн</v>
      </c>
      <c r="B140" s="56">
        <f t="shared" si="86"/>
        <v>43192</v>
      </c>
      <c r="C140" s="57" t="str">
        <f>HLOOKUP(B140,График!$A$5:$CU$131,$P$138+1)</f>
        <v>В</v>
      </c>
      <c r="D140" s="57" t="str">
        <f>HLOOKUP(B140,График!$A$5:$CU$131,$P$138+1)</f>
        <v>В</v>
      </c>
      <c r="E140" s="56">
        <f t="shared" ref="E140:E145" si="112">E139+1</f>
        <v>43199</v>
      </c>
      <c r="F140" s="57" t="str">
        <f>HLOOKUP(E140,График!$A$5:$CU$131,$P$138+1)</f>
        <v>В</v>
      </c>
      <c r="G140" s="57" t="str">
        <f>HLOOKUP(E140,График!$A$5:$CU$131,$P$138+1)</f>
        <v>В</v>
      </c>
      <c r="H140" s="56">
        <f t="shared" ref="H140:H145" si="113">H139+1</f>
        <v>43206</v>
      </c>
      <c r="I140" s="57" t="str">
        <f>HLOOKUP(H140,График!$A$5:$CU$131,$P$138+1)</f>
        <v>В</v>
      </c>
      <c r="J140" s="57" t="str">
        <f>HLOOKUP(H140,График!$A$5:$CU$131,$P$138+1)</f>
        <v>В</v>
      </c>
      <c r="K140" s="56">
        <f t="shared" ref="K140:K145" si="114">K139+1</f>
        <v>43213</v>
      </c>
      <c r="L140" s="57" t="str">
        <f>HLOOKUP(K140,График!$A$5:$CU$131,$P$138+1)</f>
        <v>В</v>
      </c>
      <c r="M140" s="57" t="str">
        <f>HLOOKUP(K140,График!$A$5:$CU$131,$P$138+1)</f>
        <v>В</v>
      </c>
      <c r="N140" s="56">
        <f>N139+1</f>
        <v>43220</v>
      </c>
      <c r="O140" s="57" t="str">
        <f>HLOOKUP(N140,График!$A$5:$CU$131,$P$138+1)</f>
        <v>В</v>
      </c>
      <c r="P140" s="495" t="str">
        <f>HLOOKUP(N140,График!$A$5:$CU$131,$P$138+1)</f>
        <v>В</v>
      </c>
      <c r="Q140" s="486" t="str">
        <f>$A$4</f>
        <v>Пн</v>
      </c>
      <c r="R140" s="56">
        <f t="shared" si="87"/>
        <v>43192</v>
      </c>
      <c r="S140" s="57">
        <f>HLOOKUP(R140,График!$A$5:$CU$131,$AF$138+1)</f>
        <v>0.4375</v>
      </c>
      <c r="T140" s="57">
        <f>HLOOKUP(R140,График!$A$5:$CU$131,$AF$138+1)</f>
        <v>0.4375</v>
      </c>
      <c r="U140" s="56">
        <f t="shared" ref="U140:U145" si="115">U139+1</f>
        <v>43199</v>
      </c>
      <c r="V140" s="57">
        <f>HLOOKUP(U140,График!$A$5:$CU$131,$AF$138+1)</f>
        <v>0.64583333333333337</v>
      </c>
      <c r="W140" s="57">
        <f>HLOOKUP(U140,График!$A$5:$CU$131,$AF$138+1)</f>
        <v>0.64583333333333337</v>
      </c>
      <c r="X140" s="56">
        <f t="shared" ref="X140:X145" si="116">X139+1</f>
        <v>43206</v>
      </c>
      <c r="Y140" s="57" t="str">
        <f>HLOOKUP(X140,График!$A$5:$CU$131,$AF$138+1)</f>
        <v>В</v>
      </c>
      <c r="Z140" s="57" t="str">
        <f>HLOOKUP(X140,График!$A$5:$CU$131,$AF$138+1)</f>
        <v>В</v>
      </c>
      <c r="AA140" s="56">
        <f t="shared" ref="AA140:AA145" si="117">AA139+1</f>
        <v>43213</v>
      </c>
      <c r="AB140" s="57" t="str">
        <f>HLOOKUP(AA140,График!$A$5:$CU$131,$AF$138+1)</f>
        <v>В</v>
      </c>
      <c r="AC140" s="57" t="str">
        <f>HLOOKUP(AA140,График!$A$5:$CU$131,$AF$138+1)</f>
        <v>В</v>
      </c>
      <c r="AD140" s="56">
        <f>AD139+1</f>
        <v>43220</v>
      </c>
      <c r="AE140" s="57" t="str">
        <f>HLOOKUP(AD140,График!$A$5:$CU$131,$AF$138+1)</f>
        <v>В</v>
      </c>
      <c r="AF140" s="57" t="str">
        <f>HLOOKUP(AD140,График!$A$5:$CU$131,$AF$138+1)</f>
        <v>В</v>
      </c>
      <c r="AG140" s="34"/>
      <c r="AH140" s="27"/>
      <c r="AI140" s="27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</row>
    <row r="141" spans="1:49" s="46" customFormat="1" ht="26.1" customHeight="1" x14ac:dyDescent="0.25">
      <c r="A141" s="486" t="str">
        <f>$A$5</f>
        <v>Вт</v>
      </c>
      <c r="B141" s="56">
        <f t="shared" si="86"/>
        <v>43193</v>
      </c>
      <c r="C141" s="57">
        <f>HLOOKUP(B141,График!$A$5:$CU$131,$P$138+1)</f>
        <v>0.35416666666666669</v>
      </c>
      <c r="D141" s="57">
        <f>HLOOKUP(B141,График!$A$5:$CU$131,$P$138+1)</f>
        <v>0.35416666666666669</v>
      </c>
      <c r="E141" s="56">
        <f t="shared" si="112"/>
        <v>43200</v>
      </c>
      <c r="F141" s="57">
        <f>HLOOKUP(E141,График!$A$5:$CU$131,$P$138+1)</f>
        <v>0.375</v>
      </c>
      <c r="G141" s="57">
        <f>HLOOKUP(E141,График!$A$5:$CU$131,$P$138+1)</f>
        <v>0.375</v>
      </c>
      <c r="H141" s="56">
        <f t="shared" si="113"/>
        <v>43207</v>
      </c>
      <c r="I141" s="57">
        <f>HLOOKUP(H141,График!$A$5:$CU$131,$P$138+1)</f>
        <v>0.375</v>
      </c>
      <c r="J141" s="57">
        <f>HLOOKUP(H141,График!$A$5:$CU$131,$P$138+1)</f>
        <v>0.375</v>
      </c>
      <c r="K141" s="56">
        <f t="shared" si="114"/>
        <v>43214</v>
      </c>
      <c r="L141" s="57">
        <f>HLOOKUP(K141,График!$A$5:$CU$131,$P$138+1)</f>
        <v>0.375</v>
      </c>
      <c r="M141" s="57">
        <f>HLOOKUP(K141,График!$A$5:$CU$131,$P$138+1)</f>
        <v>0.375</v>
      </c>
      <c r="N141" s="56">
        <f>N140+1</f>
        <v>43221</v>
      </c>
      <c r="O141" s="57" t="str">
        <f>HLOOKUP(N141,График!$A$5:$CU$131,$P$138+1)</f>
        <v>з</v>
      </c>
      <c r="P141" s="495" t="str">
        <f>HLOOKUP(N141,График!$A$5:$CU$131,$P$138+1)</f>
        <v>з</v>
      </c>
      <c r="Q141" s="486" t="str">
        <f>$A$5</f>
        <v>Вт</v>
      </c>
      <c r="R141" s="56">
        <f t="shared" si="87"/>
        <v>43193</v>
      </c>
      <c r="S141" s="57">
        <f>HLOOKUP(R141,График!$A$5:$CU$131,$AF$138+1)</f>
        <v>0.4375</v>
      </c>
      <c r="T141" s="57">
        <f>HLOOKUP(R141,График!$A$5:$CU$131,$AF$138+1)</f>
        <v>0.4375</v>
      </c>
      <c r="U141" s="56">
        <f t="shared" si="115"/>
        <v>43200</v>
      </c>
      <c r="V141" s="57">
        <f>HLOOKUP(U141,График!$A$5:$CU$131,$AF$138+1)</f>
        <v>0.64583333333333337</v>
      </c>
      <c r="W141" s="57">
        <f>HLOOKUP(U141,График!$A$5:$CU$131,$AF$138+1)</f>
        <v>0.64583333333333337</v>
      </c>
      <c r="X141" s="56">
        <f t="shared" si="116"/>
        <v>43207</v>
      </c>
      <c r="Y141" s="57" t="str">
        <f>HLOOKUP(X141,График!$A$5:$CU$131,$AF$138+1)</f>
        <v>В</v>
      </c>
      <c r="Z141" s="57" t="str">
        <f>HLOOKUP(X141,График!$A$5:$CU$131,$AF$138+1)</f>
        <v>В</v>
      </c>
      <c r="AA141" s="56">
        <f t="shared" si="117"/>
        <v>43214</v>
      </c>
      <c r="AB141" s="57">
        <f>HLOOKUP(AA141,График!$A$5:$CU$131,$AF$138+1)</f>
        <v>0.28125</v>
      </c>
      <c r="AC141" s="57">
        <f>HLOOKUP(AA141,График!$A$5:$CU$131,$AF$138+1)</f>
        <v>0.28125</v>
      </c>
      <c r="AD141" s="56">
        <f>AD140+1</f>
        <v>43221</v>
      </c>
      <c r="AE141" s="57">
        <f>HLOOKUP(AD141,График!$A$5:$CU$131,$AF$138+1)</f>
        <v>0</v>
      </c>
      <c r="AF141" s="57">
        <f>HLOOKUP(AD141,График!$A$5:$CU$131,$AF$138+1)</f>
        <v>0</v>
      </c>
      <c r="AG141" s="34"/>
      <c r="AH141" s="27"/>
      <c r="AI141" s="27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</row>
    <row r="142" spans="1:49" s="46" customFormat="1" ht="26.1" customHeight="1" x14ac:dyDescent="0.25">
      <c r="A142" s="486" t="str">
        <f>$A$6</f>
        <v>Ср</v>
      </c>
      <c r="B142" s="56">
        <f t="shared" si="86"/>
        <v>43194</v>
      </c>
      <c r="C142" s="57">
        <f>HLOOKUP(B142,График!$A$5:$CU$131,$P$138+1)</f>
        <v>0.375</v>
      </c>
      <c r="D142" s="57">
        <f>HLOOKUP(B142,График!$A$5:$CU$131,$P$138+1)</f>
        <v>0.375</v>
      </c>
      <c r="E142" s="56">
        <f t="shared" si="112"/>
        <v>43201</v>
      </c>
      <c r="F142" s="57">
        <f>HLOOKUP(E142,График!$A$5:$CU$131,$P$138+1)</f>
        <v>0.375</v>
      </c>
      <c r="G142" s="57">
        <f>HLOOKUP(E142,График!$A$5:$CU$131,$P$138+1)</f>
        <v>0.375</v>
      </c>
      <c r="H142" s="56">
        <f t="shared" si="113"/>
        <v>43208</v>
      </c>
      <c r="I142" s="57">
        <f>HLOOKUP(H142,График!$A$5:$CU$131,$P$138+1)</f>
        <v>0.375</v>
      </c>
      <c r="J142" s="57">
        <f>HLOOKUP(H142,График!$A$5:$CU$131,$P$138+1)</f>
        <v>0.375</v>
      </c>
      <c r="K142" s="56">
        <f t="shared" si="114"/>
        <v>43215</v>
      </c>
      <c r="L142" s="57">
        <f>HLOOKUP(K142,График!$A$5:$CU$131,$P$138+1)</f>
        <v>0.375</v>
      </c>
      <c r="M142" s="57">
        <f>HLOOKUP(K142,График!$A$5:$CU$131,$P$138+1)</f>
        <v>0.375</v>
      </c>
      <c r="N142" s="56"/>
      <c r="O142" s="57" t="e">
        <f>HLOOKUP(N142,График!$A$5:$CU$131,$P$138+1)</f>
        <v>#N/A</v>
      </c>
      <c r="P142" s="495" t="e">
        <f>HLOOKUP(N142,График!$A$5:$CU$131,$P$138+1)</f>
        <v>#N/A</v>
      </c>
      <c r="Q142" s="486" t="str">
        <f>$A$6</f>
        <v>Ср</v>
      </c>
      <c r="R142" s="56">
        <f t="shared" si="87"/>
        <v>43194</v>
      </c>
      <c r="S142" s="57" t="str">
        <f>HLOOKUP(R142,График!$A$5:$CU$131,$AF$138+1)</f>
        <v>В</v>
      </c>
      <c r="T142" s="57" t="str">
        <f>HLOOKUP(R142,График!$A$5:$CU$131,$AF$138+1)</f>
        <v>В</v>
      </c>
      <c r="U142" s="56">
        <f t="shared" si="115"/>
        <v>43201</v>
      </c>
      <c r="V142" s="57" t="str">
        <f>HLOOKUP(U142,График!$A$5:$CU$131,$AF$138+1)</f>
        <v>В</v>
      </c>
      <c r="W142" s="57" t="str">
        <f>HLOOKUP(U142,График!$A$5:$CU$131,$AF$138+1)</f>
        <v>В</v>
      </c>
      <c r="X142" s="56">
        <f t="shared" si="116"/>
        <v>43208</v>
      </c>
      <c r="Y142" s="57">
        <f>HLOOKUP(X142,График!$A$5:$CU$131,$AF$138+1)</f>
        <v>0.5</v>
      </c>
      <c r="Z142" s="57">
        <f>HLOOKUP(X142,График!$A$5:$CU$131,$AF$138+1)</f>
        <v>0.5</v>
      </c>
      <c r="AA142" s="56">
        <f t="shared" si="117"/>
        <v>43215</v>
      </c>
      <c r="AB142" s="57">
        <f>HLOOKUP(AA142,График!$A$5:$CU$131,$AF$138+1)</f>
        <v>0.3125</v>
      </c>
      <c r="AC142" s="57">
        <f>HLOOKUP(AA142,График!$A$5:$CU$131,$AF$138+1)</f>
        <v>0.3125</v>
      </c>
      <c r="AD142" s="56"/>
      <c r="AE142" s="57" t="e">
        <f>HLOOKUP(AD142,График!$A$5:$CU$131,$AF$138+1)</f>
        <v>#N/A</v>
      </c>
      <c r="AF142" s="57" t="e">
        <f>HLOOKUP(AD142,График!$A$5:$CU$131,$AF$138+1)</f>
        <v>#N/A</v>
      </c>
      <c r="AG142" s="34"/>
      <c r="AH142" s="27"/>
      <c r="AI142" s="27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</row>
    <row r="143" spans="1:49" s="46" customFormat="1" ht="26.1" customHeight="1" x14ac:dyDescent="0.25">
      <c r="A143" s="486" t="str">
        <f>$A$7</f>
        <v>Чт</v>
      </c>
      <c r="B143" s="56">
        <f t="shared" si="86"/>
        <v>43195</v>
      </c>
      <c r="C143" s="57">
        <f>HLOOKUP(B143,График!$A$5:$CU$131,$P$138+1)</f>
        <v>0.375</v>
      </c>
      <c r="D143" s="57">
        <f>HLOOKUP(B143,График!$A$5:$CU$131,$P$138+1)</f>
        <v>0.375</v>
      </c>
      <c r="E143" s="56">
        <f t="shared" si="112"/>
        <v>43202</v>
      </c>
      <c r="F143" s="57">
        <f>HLOOKUP(E143,График!$A$5:$CU$131,$P$138+1)</f>
        <v>0.375</v>
      </c>
      <c r="G143" s="57">
        <f>HLOOKUP(E143,График!$A$5:$CU$131,$P$138+1)</f>
        <v>0.375</v>
      </c>
      <c r="H143" s="56">
        <f t="shared" si="113"/>
        <v>43209</v>
      </c>
      <c r="I143" s="57">
        <f>HLOOKUP(H143,График!$A$5:$CU$131,$P$138+1)</f>
        <v>0.375</v>
      </c>
      <c r="J143" s="57">
        <f>HLOOKUP(H143,График!$A$5:$CU$131,$P$138+1)</f>
        <v>0.375</v>
      </c>
      <c r="K143" s="56">
        <f t="shared" si="114"/>
        <v>43216</v>
      </c>
      <c r="L143" s="57">
        <f>HLOOKUP(K143,График!$A$5:$CU$131,$P$138+1)</f>
        <v>0.375</v>
      </c>
      <c r="M143" s="57">
        <f>HLOOKUP(K143,График!$A$5:$CU$131,$P$138+1)</f>
        <v>0.375</v>
      </c>
      <c r="N143" s="56"/>
      <c r="O143" s="57" t="e">
        <f>HLOOKUP(N143,График!$A$5:$CU$131,$P$138+1)</f>
        <v>#N/A</v>
      </c>
      <c r="P143" s="495" t="e">
        <f>HLOOKUP(N143,График!$A$5:$CU$131,$P$138+1)</f>
        <v>#N/A</v>
      </c>
      <c r="Q143" s="486" t="str">
        <f>$A$7</f>
        <v>Чт</v>
      </c>
      <c r="R143" s="56">
        <f t="shared" si="87"/>
        <v>43195</v>
      </c>
      <c r="S143" s="57" t="str">
        <f>HLOOKUP(R143,График!$A$5:$CU$131,$AF$138+1)</f>
        <v>В</v>
      </c>
      <c r="T143" s="57" t="str">
        <f>HLOOKUP(R143,График!$A$5:$CU$131,$AF$138+1)</f>
        <v>В</v>
      </c>
      <c r="U143" s="56">
        <f t="shared" si="115"/>
        <v>43202</v>
      </c>
      <c r="V143" s="57" t="str">
        <f>HLOOKUP(U143,График!$A$5:$CU$131,$AF$138+1)</f>
        <v>В</v>
      </c>
      <c r="W143" s="57" t="str">
        <f>HLOOKUP(U143,График!$A$5:$CU$131,$AF$138+1)</f>
        <v>В</v>
      </c>
      <c r="X143" s="56">
        <f t="shared" si="116"/>
        <v>43209</v>
      </c>
      <c r="Y143" s="57">
        <f>HLOOKUP(X143,График!$A$5:$CU$131,$AF$138+1)</f>
        <v>0.64583333333333337</v>
      </c>
      <c r="Z143" s="57">
        <f>HLOOKUP(X143,График!$A$5:$CU$131,$AF$138+1)</f>
        <v>0.64583333333333337</v>
      </c>
      <c r="AA143" s="56">
        <f t="shared" si="117"/>
        <v>43216</v>
      </c>
      <c r="AB143" s="57">
        <f>HLOOKUP(AA143,График!$A$5:$CU$131,$AF$138+1)</f>
        <v>0.3125</v>
      </c>
      <c r="AC143" s="57">
        <f>HLOOKUP(AA143,График!$A$5:$CU$131,$AF$138+1)</f>
        <v>0.3125</v>
      </c>
      <c r="AD143" s="56"/>
      <c r="AE143" s="57" t="e">
        <f>HLOOKUP(AD143,График!$A$5:$CU$131,$AF$138+1)</f>
        <v>#N/A</v>
      </c>
      <c r="AF143" s="57" t="e">
        <f>HLOOKUP(AD143,График!$A$5:$CU$131,$AF$138+1)</f>
        <v>#N/A</v>
      </c>
      <c r="AG143" s="34"/>
      <c r="AH143" s="27"/>
      <c r="AI143" s="27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</row>
    <row r="144" spans="1:49" s="46" customFormat="1" ht="26.1" customHeight="1" x14ac:dyDescent="0.25">
      <c r="A144" s="487" t="str">
        <f>$A$8</f>
        <v>Пт</v>
      </c>
      <c r="B144" s="56">
        <f t="shared" si="86"/>
        <v>43196</v>
      </c>
      <c r="C144" s="57">
        <f>HLOOKUP(B144,График!$A$5:$CU$131,$P$138+1)</f>
        <v>0.375</v>
      </c>
      <c r="D144" s="57">
        <f>HLOOKUP(B144,График!$A$5:$CU$131,$P$138+1)</f>
        <v>0.375</v>
      </c>
      <c r="E144" s="56">
        <f t="shared" si="112"/>
        <v>43203</v>
      </c>
      <c r="F144" s="57">
        <f>HLOOKUP(E144,График!$A$5:$CU$131,$P$138+1)</f>
        <v>0.375</v>
      </c>
      <c r="G144" s="57">
        <f>HLOOKUP(E144,График!$A$5:$CU$131,$P$138+1)</f>
        <v>0.375</v>
      </c>
      <c r="H144" s="56">
        <f t="shared" si="113"/>
        <v>43210</v>
      </c>
      <c r="I144" s="57">
        <f>HLOOKUP(H144,График!$A$5:$CU$131,$P$138+1)</f>
        <v>0.375</v>
      </c>
      <c r="J144" s="57">
        <f>HLOOKUP(H144,График!$A$5:$CU$131,$P$138+1)</f>
        <v>0.375</v>
      </c>
      <c r="K144" s="56">
        <f t="shared" si="114"/>
        <v>43217</v>
      </c>
      <c r="L144" s="57">
        <f>HLOOKUP(K144,График!$A$5:$CU$131,$P$138+1)</f>
        <v>0.375</v>
      </c>
      <c r="M144" s="57">
        <f>HLOOKUP(K144,График!$A$5:$CU$131,$P$138+1)</f>
        <v>0.375</v>
      </c>
      <c r="N144" s="56"/>
      <c r="O144" s="57" t="e">
        <f>HLOOKUP(N144,График!$A$5:$CU$131,$P$138+1)</f>
        <v>#N/A</v>
      </c>
      <c r="P144" s="495" t="e">
        <f>HLOOKUP(N144,График!$A$5:$CU$131,$P$138+1)</f>
        <v>#N/A</v>
      </c>
      <c r="Q144" s="487" t="str">
        <f>$A$8</f>
        <v>Пт</v>
      </c>
      <c r="R144" s="56">
        <f t="shared" si="87"/>
        <v>43196</v>
      </c>
      <c r="S144" s="57">
        <f>HLOOKUP(R144,График!$A$5:$CU$131,$AF$138+1)</f>
        <v>0.5</v>
      </c>
      <c r="T144" s="57">
        <f>HLOOKUP(R144,График!$A$5:$CU$131,$AF$138+1)</f>
        <v>0.5</v>
      </c>
      <c r="U144" s="56">
        <f t="shared" si="115"/>
        <v>43203</v>
      </c>
      <c r="V144" s="57">
        <f>HLOOKUP(U144,График!$A$5:$CU$131,$AF$138+1)</f>
        <v>0.39583333333333331</v>
      </c>
      <c r="W144" s="57">
        <f>HLOOKUP(U144,График!$A$5:$CU$131,$AF$138+1)</f>
        <v>0.39583333333333331</v>
      </c>
      <c r="X144" s="56">
        <f t="shared" si="116"/>
        <v>43210</v>
      </c>
      <c r="Y144" s="57">
        <f>HLOOKUP(X144,График!$A$5:$CU$131,$AF$138+1)</f>
        <v>0.64583333333333337</v>
      </c>
      <c r="Z144" s="57">
        <f>HLOOKUP(X144,График!$A$5:$CU$131,$AF$138+1)</f>
        <v>0.64583333333333337</v>
      </c>
      <c r="AA144" s="56">
        <f t="shared" si="117"/>
        <v>43217</v>
      </c>
      <c r="AB144" s="57">
        <f>HLOOKUP(AA144,График!$A$5:$CU$131,$AF$138+1)</f>
        <v>0.64583333333333337</v>
      </c>
      <c r="AC144" s="57">
        <f>HLOOKUP(AA144,График!$A$5:$CU$131,$AF$138+1)</f>
        <v>0.64583333333333337</v>
      </c>
      <c r="AD144" s="56"/>
      <c r="AE144" s="57" t="e">
        <f>HLOOKUP(AD144,График!$A$5:$CU$131,$AF$138+1)</f>
        <v>#N/A</v>
      </c>
      <c r="AF144" s="57" t="e">
        <f>HLOOKUP(AD144,График!$A$5:$CU$131,$AF$138+1)</f>
        <v>#N/A</v>
      </c>
      <c r="AG144" s="34"/>
      <c r="AH144" s="27"/>
      <c r="AI144" s="27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</row>
    <row r="145" spans="1:49" s="46" customFormat="1" ht="26.1" customHeight="1" thickBot="1" x14ac:dyDescent="0.3">
      <c r="A145" s="487" t="str">
        <f>$A$9</f>
        <v>Сб</v>
      </c>
      <c r="B145" s="56">
        <f t="shared" si="86"/>
        <v>43197</v>
      </c>
      <c r="C145" s="57">
        <f>HLOOKUP(B145,График!$A$5:$CU$131,$P$138+1)</f>
        <v>0.375</v>
      </c>
      <c r="D145" s="57">
        <f>HLOOKUP(B145,График!$A$5:$CU$131,$P$138+1)</f>
        <v>0.375</v>
      </c>
      <c r="E145" s="56">
        <f t="shared" si="112"/>
        <v>43204</v>
      </c>
      <c r="F145" s="57">
        <f>HLOOKUP(E145,График!$A$5:$CU$131,$P$138+1)</f>
        <v>0.39583333333333331</v>
      </c>
      <c r="G145" s="57">
        <f>HLOOKUP(E145,График!$A$5:$CU$131,$P$138+1)</f>
        <v>0.39583333333333331</v>
      </c>
      <c r="H145" s="56">
        <f t="shared" si="113"/>
        <v>43211</v>
      </c>
      <c r="I145" s="57">
        <f>HLOOKUP(H145,График!$A$5:$CU$131,$P$138+1)</f>
        <v>0.375</v>
      </c>
      <c r="J145" s="57">
        <f>HLOOKUP(H145,График!$A$5:$CU$131,$P$138+1)</f>
        <v>0.375</v>
      </c>
      <c r="K145" s="56">
        <f t="shared" si="114"/>
        <v>43218</v>
      </c>
      <c r="L145" s="57" t="str">
        <f>HLOOKUP(K145,График!$A$5:$CU$131,$P$138+1)</f>
        <v>В</v>
      </c>
      <c r="M145" s="57" t="str">
        <f>HLOOKUP(K145,График!$A$5:$CU$131,$P$138+1)</f>
        <v>В</v>
      </c>
      <c r="N145" s="56"/>
      <c r="O145" s="57" t="e">
        <f>HLOOKUP(N145,График!$A$5:$CU$131,$P$138+1)</f>
        <v>#N/A</v>
      </c>
      <c r="P145" s="495" t="e">
        <f>HLOOKUP(N145,График!$A$5:$CU$131,$P$138+1)</f>
        <v>#N/A</v>
      </c>
      <c r="Q145" s="487" t="str">
        <f>$A$9</f>
        <v>Сб</v>
      </c>
      <c r="R145" s="56">
        <f t="shared" si="87"/>
        <v>43197</v>
      </c>
      <c r="S145" s="57">
        <f>HLOOKUP(R145,График!$A$5:$CU$131,$AF$138+1)</f>
        <v>0.5</v>
      </c>
      <c r="T145" s="57">
        <f>HLOOKUP(R145,График!$A$5:$CU$131,$AF$138+1)</f>
        <v>0.5</v>
      </c>
      <c r="U145" s="56">
        <f t="shared" si="115"/>
        <v>43204</v>
      </c>
      <c r="V145" s="57">
        <f>HLOOKUP(U145,График!$A$5:$CU$131,$AF$138+1)</f>
        <v>0.39583333333333331</v>
      </c>
      <c r="W145" s="57">
        <f>HLOOKUP(U145,График!$A$5:$CU$131,$AF$138+1)</f>
        <v>0.39583333333333331</v>
      </c>
      <c r="X145" s="56">
        <f t="shared" si="116"/>
        <v>43211</v>
      </c>
      <c r="Y145" s="57">
        <f>HLOOKUP(X145,График!$A$5:$CU$131,$AF$138+1)</f>
        <v>0.64583333333333337</v>
      </c>
      <c r="Z145" s="57">
        <f>HLOOKUP(X145,График!$A$5:$CU$131,$AF$138+1)</f>
        <v>0.64583333333333337</v>
      </c>
      <c r="AA145" s="56">
        <f t="shared" si="117"/>
        <v>43218</v>
      </c>
      <c r="AB145" s="57">
        <f>HLOOKUP(AA145,График!$A$5:$CU$131,$AF$138+1)</f>
        <v>0.64583333333333337</v>
      </c>
      <c r="AC145" s="57">
        <f>HLOOKUP(AA145,График!$A$5:$CU$131,$AF$138+1)</f>
        <v>0.64583333333333337</v>
      </c>
      <c r="AD145" s="56"/>
      <c r="AE145" s="57" t="e">
        <f>HLOOKUP(AD145,График!$A$5:$CU$131,$AF$138+1)</f>
        <v>#N/A</v>
      </c>
      <c r="AF145" s="57" t="e">
        <f>HLOOKUP(AD145,График!$A$5:$CU$131,$AF$138+1)</f>
        <v>#N/A</v>
      </c>
      <c r="AG145" s="34"/>
      <c r="AH145" s="27"/>
      <c r="AI145" s="27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</row>
    <row r="146" spans="1:49" s="46" customFormat="1" ht="26.1" customHeight="1" x14ac:dyDescent="0.25">
      <c r="A146" s="39"/>
      <c r="B146" s="53"/>
      <c r="C146" s="52" t="str">
        <f>VLOOKUP(P146,График!$A$5:$CU$121,3)</f>
        <v>Шапорова Галина Анатольевна</v>
      </c>
      <c r="D146" s="54"/>
      <c r="E146" s="55"/>
      <c r="F146" s="22"/>
      <c r="G146" s="22"/>
      <c r="H146" s="22"/>
      <c r="I146" s="40"/>
      <c r="J146" s="23"/>
      <c r="K146" s="24"/>
      <c r="L146" s="25"/>
      <c r="M146" s="41"/>
      <c r="N146" s="41"/>
      <c r="O146" s="42"/>
      <c r="P146" s="488">
        <f>AF138+1</f>
        <v>37</v>
      </c>
      <c r="Q146" s="39"/>
      <c r="R146" s="21"/>
      <c r="S146" s="52" t="str">
        <f>VLOOKUP(AF146,График!$A$5:$CU$121,3)</f>
        <v>Шулекина Любовь Анатольевна</v>
      </c>
      <c r="T146" s="54"/>
      <c r="U146" s="55"/>
      <c r="V146" s="22"/>
      <c r="W146" s="22"/>
      <c r="X146" s="22"/>
      <c r="Y146" s="40"/>
      <c r="Z146" s="23"/>
      <c r="AA146" s="24"/>
      <c r="AB146" s="25"/>
      <c r="AC146" s="41"/>
      <c r="AD146" s="41"/>
      <c r="AE146" s="42"/>
      <c r="AF146" s="488">
        <f>P146+1</f>
        <v>38</v>
      </c>
      <c r="AG146" s="43"/>
      <c r="AH146" s="44"/>
      <c r="AI146" s="44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</row>
    <row r="147" spans="1:49" s="46" customFormat="1" ht="26.1" customHeight="1" x14ac:dyDescent="0.25">
      <c r="A147" s="486" t="str">
        <f>$A$3</f>
        <v>Вс</v>
      </c>
      <c r="B147" s="56">
        <f t="shared" si="86"/>
        <v>43191</v>
      </c>
      <c r="C147" s="57">
        <f>HLOOKUP(B147,График!$A$5:$CU$131,$P$146+1)</f>
        <v>0.25</v>
      </c>
      <c r="D147" s="57">
        <f>HLOOKUP(B147+0.5,График!$A$5:$CU$131,$P$146+1)</f>
        <v>0.625</v>
      </c>
      <c r="E147" s="56">
        <f>B153+1</f>
        <v>43198</v>
      </c>
      <c r="F147" s="57">
        <f>HLOOKUP(E147,График!$A$5:$CU$131,$P$146+1)</f>
        <v>0.25</v>
      </c>
      <c r="G147" s="57">
        <f>HLOOKUP(E147+0.5,График!$A$5:$CU$131,$P$146+1)</f>
        <v>0.625</v>
      </c>
      <c r="H147" s="56">
        <f>E153+1</f>
        <v>43205</v>
      </c>
      <c r="I147" s="57">
        <f>HLOOKUP(H147,График!$A$5:$CU$131,$P$146+1)</f>
        <v>0.41666666666666669</v>
      </c>
      <c r="J147" s="57">
        <f>HLOOKUP(H147+0.5,График!$A$5:$CU$131,$P$146+1)</f>
        <v>0.79166666666666663</v>
      </c>
      <c r="K147" s="56">
        <f>H153+1</f>
        <v>43212</v>
      </c>
      <c r="L147" s="57">
        <f>HLOOKUP(K147,График!$A$5:$CU$131,$P$146+1)</f>
        <v>0.66666666666666663</v>
      </c>
      <c r="M147" s="57">
        <f>HLOOKUP(K147+0.5,График!$A$5:$CU$131,$P$146+1)</f>
        <v>1.0416666666666667</v>
      </c>
      <c r="N147" s="56">
        <f>K153+1</f>
        <v>43219</v>
      </c>
      <c r="O147" s="57" t="str">
        <f>HLOOKUP(N147,График!$A$5:$CU$131,$P$146+1)</f>
        <v>В</v>
      </c>
      <c r="P147" s="57" t="str">
        <f>HLOOKUP(N147+0.5,График!$A$5:$CU$131,$P$146+1)</f>
        <v>В</v>
      </c>
      <c r="Q147" s="486" t="str">
        <f>$A$3</f>
        <v>Вс</v>
      </c>
      <c r="R147" s="56">
        <f t="shared" si="87"/>
        <v>43191</v>
      </c>
      <c r="S147" s="57">
        <f>HLOOKUP(R147,График!$A$5:$CU$131,$AF$146+1)</f>
        <v>0.39583333333333331</v>
      </c>
      <c r="T147" s="57">
        <f>HLOOKUP(R147+0.5,График!$A$5:$CU$131,$AF$146+1)</f>
        <v>0.77083333333333337</v>
      </c>
      <c r="U147" s="56">
        <f>R153+1</f>
        <v>43198</v>
      </c>
      <c r="V147" s="57" t="str">
        <f>HLOOKUP(U147,График!$A$5:$CU$131,$AF$146+1)</f>
        <v>В</v>
      </c>
      <c r="W147" s="57" t="str">
        <f>HLOOKUP(U147+0.5,График!$A$5:$CU$131,$AF$146+1)</f>
        <v>В</v>
      </c>
      <c r="X147" s="56">
        <f>U153+1</f>
        <v>43205</v>
      </c>
      <c r="Y147" s="57">
        <f>HLOOKUP(X147,График!$A$5:$CU$131,$AF$146+1)</f>
        <v>0.5</v>
      </c>
      <c r="Z147" s="57">
        <f>HLOOKUP(X147+0.5,График!$A$5:$CU$131,$AF$146+1)</f>
        <v>0.875</v>
      </c>
      <c r="AA147" s="56">
        <f>X153+1</f>
        <v>43212</v>
      </c>
      <c r="AB147" s="57" t="str">
        <f>HLOOKUP(AA147,График!$A$5:$CU$131,$AF$146+1)</f>
        <v>В</v>
      </c>
      <c r="AC147" s="57" t="str">
        <f>HLOOKUP(AA147+0.5,График!$A$5:$CU$131,$AF$146+1)</f>
        <v>В</v>
      </c>
      <c r="AD147" s="56">
        <f>AA153+1</f>
        <v>43219</v>
      </c>
      <c r="AE147" s="57" t="str">
        <f>HLOOKUP(AD147,График!$A$5:$CU$131,$AF$146+1)</f>
        <v>В</v>
      </c>
      <c r="AF147" s="57" t="str">
        <f>HLOOKUP(AD147+0.5,График!$A$5:$CU$131,$AF$146+1)</f>
        <v>В</v>
      </c>
      <c r="AG147" s="34"/>
      <c r="AH147" s="27"/>
      <c r="AI147" s="27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</row>
    <row r="148" spans="1:49" s="46" customFormat="1" ht="26.1" customHeight="1" x14ac:dyDescent="0.25">
      <c r="A148" s="486" t="str">
        <f>$A$4</f>
        <v>Пн</v>
      </c>
      <c r="B148" s="56">
        <f t="shared" si="86"/>
        <v>43192</v>
      </c>
      <c r="C148" s="57">
        <f>HLOOKUP(B148,График!$A$5:$CU$131,$P$146+1)</f>
        <v>0.66666666666666663</v>
      </c>
      <c r="D148" s="57">
        <f>HLOOKUP(B148+0.5,График!$A$5:$CU$131,$P$146+1)</f>
        <v>1.0416666666666667</v>
      </c>
      <c r="E148" s="56">
        <f t="shared" ref="E148:E153" si="118">E147+1</f>
        <v>43199</v>
      </c>
      <c r="F148" s="57">
        <f>HLOOKUP(E148,График!$A$5:$CU$131,$P$146+1)</f>
        <v>0.25</v>
      </c>
      <c r="G148" s="57">
        <f>HLOOKUP(E148+0.5,График!$A$5:$CU$131,$P$146+1)</f>
        <v>0.625</v>
      </c>
      <c r="H148" s="56">
        <f t="shared" ref="H148:H153" si="119">H147+1</f>
        <v>43206</v>
      </c>
      <c r="I148" s="57">
        <f>HLOOKUP(H148,График!$A$5:$CU$131,$P$146+1)</f>
        <v>0.64583333333333337</v>
      </c>
      <c r="J148" s="57">
        <f>HLOOKUP(H148+0.5,График!$A$5:$CU$131,$P$146+1)</f>
        <v>1.0208333333333333</v>
      </c>
      <c r="K148" s="56">
        <f t="shared" ref="K148:K153" si="120">K147+1</f>
        <v>43213</v>
      </c>
      <c r="L148" s="57" t="str">
        <f>HLOOKUP(K148,График!$A$5:$CU$131,$P$146+1)</f>
        <v>В</v>
      </c>
      <c r="M148" s="57" t="str">
        <f>HLOOKUP(K148+0.5,График!$A$5:$CU$131,$P$146+1)</f>
        <v>В</v>
      </c>
      <c r="N148" s="56">
        <f>N147+1</f>
        <v>43220</v>
      </c>
      <c r="O148" s="57" t="str">
        <f>HLOOKUP(N148,График!$A$5:$CU$131,$P$146+1)</f>
        <v>ОТ</v>
      </c>
      <c r="P148" s="57" t="str">
        <f>HLOOKUP(N148+0.5,График!$A$5:$CU$131,$P$146+1)</f>
        <v>ОТ</v>
      </c>
      <c r="Q148" s="486" t="str">
        <f>$A$4</f>
        <v>Пн</v>
      </c>
      <c r="R148" s="56">
        <f t="shared" si="87"/>
        <v>43192</v>
      </c>
      <c r="S148" s="57">
        <f>HLOOKUP(R148,График!$A$5:$CU$131,$AF$146+1)</f>
        <v>0.39583333333333331</v>
      </c>
      <c r="T148" s="57">
        <f>HLOOKUP(R148+0.5,График!$A$5:$CU$131,$AF$146+1)</f>
        <v>0.77083333333333337</v>
      </c>
      <c r="U148" s="56">
        <f t="shared" ref="U148:U153" si="121">U147+1</f>
        <v>43199</v>
      </c>
      <c r="V148" s="57" t="str">
        <f>HLOOKUP(U148,График!$A$5:$CU$131,$AF$146+1)</f>
        <v>В</v>
      </c>
      <c r="W148" s="57" t="str">
        <f>HLOOKUP(U148+0.5,График!$A$5:$CU$131,$AF$146+1)</f>
        <v>В</v>
      </c>
      <c r="X148" s="56">
        <f t="shared" ref="X148:X153" si="122">X147+1</f>
        <v>43206</v>
      </c>
      <c r="Y148" s="57" t="str">
        <f>HLOOKUP(X148,График!$A$5:$CU$131,$AF$146+1)</f>
        <v>В</v>
      </c>
      <c r="Z148" s="57" t="str">
        <f>HLOOKUP(X148+0.5,График!$A$5:$CU$131,$AF$146+1)</f>
        <v>В</v>
      </c>
      <c r="AA148" s="56">
        <f t="shared" ref="AA148:AA153" si="123">AA147+1</f>
        <v>43213</v>
      </c>
      <c r="AB148" s="57" t="str">
        <f>HLOOKUP(AA148,График!$A$5:$CU$131,$AF$146+1)</f>
        <v>ОТ</v>
      </c>
      <c r="AC148" s="57" t="str">
        <f>HLOOKUP(AA148+0.5,График!$A$5:$CU$131,$AF$146+1)</f>
        <v>ОТ</v>
      </c>
      <c r="AD148" s="56">
        <f>AD147+1</f>
        <v>43220</v>
      </c>
      <c r="AE148" s="57">
        <f>HLOOKUP(AD148,График!$A$5:$CU$131,$AF$146+1)</f>
        <v>0.25</v>
      </c>
      <c r="AF148" s="57">
        <f>HLOOKUP(AD148+0.5,График!$A$5:$CU$131,$AF$146+1)</f>
        <v>0.58333333333333337</v>
      </c>
      <c r="AG148" s="34"/>
      <c r="AH148" s="27"/>
      <c r="AI148" s="27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</row>
    <row r="149" spans="1:49" s="46" customFormat="1" ht="26.1" customHeight="1" x14ac:dyDescent="0.25">
      <c r="A149" s="486" t="str">
        <f>$A$5</f>
        <v>Вт</v>
      </c>
      <c r="B149" s="56">
        <f t="shared" si="86"/>
        <v>43193</v>
      </c>
      <c r="C149" s="57">
        <f>HLOOKUP(B149,График!$A$5:$CU$131,$P$146+1)</f>
        <v>0.66666666666666663</v>
      </c>
      <c r="D149" s="57">
        <f>HLOOKUP(B149+0.5,График!$A$5:$CU$131,$P$146+1)</f>
        <v>1.0416666666666667</v>
      </c>
      <c r="E149" s="56">
        <f t="shared" si="118"/>
        <v>43200</v>
      </c>
      <c r="F149" s="57" t="str">
        <f>HLOOKUP(E149,График!$A$5:$CU$131,$P$146+1)</f>
        <v>В</v>
      </c>
      <c r="G149" s="57" t="str">
        <f>HLOOKUP(E149+0.5,График!$A$5:$CU$131,$P$146+1)</f>
        <v>В</v>
      </c>
      <c r="H149" s="56">
        <f t="shared" si="119"/>
        <v>43207</v>
      </c>
      <c r="I149" s="57" t="str">
        <f>HLOOKUP(H149,График!$A$5:$CU$131,$P$146+1)</f>
        <v>В</v>
      </c>
      <c r="J149" s="57" t="str">
        <f>HLOOKUP(H149+0.5,График!$A$5:$CU$131,$P$146+1)</f>
        <v>В</v>
      </c>
      <c r="K149" s="56">
        <f t="shared" si="120"/>
        <v>43214</v>
      </c>
      <c r="L149" s="57" t="str">
        <f>HLOOKUP(K149,График!$A$5:$CU$131,$P$146+1)</f>
        <v>В</v>
      </c>
      <c r="M149" s="57" t="str">
        <f>HLOOKUP(K149+0.5,График!$A$5:$CU$131,$P$146+1)</f>
        <v>В</v>
      </c>
      <c r="N149" s="56">
        <f>N148+1</f>
        <v>43221</v>
      </c>
      <c r="O149" s="57">
        <f>HLOOKUP(N149,График!$A$5:$CU$131,$P$146+1)</f>
        <v>0</v>
      </c>
      <c r="P149" s="57">
        <f>HLOOKUP(N149+0.5,График!$A$5:$CU$131,$P$146+1)</f>
        <v>0</v>
      </c>
      <c r="Q149" s="486" t="str">
        <f>$A$5</f>
        <v>Вт</v>
      </c>
      <c r="R149" s="56">
        <f t="shared" si="87"/>
        <v>43193</v>
      </c>
      <c r="S149" s="57">
        <f>HLOOKUP(R149,График!$A$5:$CU$131,$AF$146+1)</f>
        <v>0.39583333333333331</v>
      </c>
      <c r="T149" s="57">
        <f>HLOOKUP(R149+0.5,График!$A$5:$CU$131,$AF$146+1)</f>
        <v>0.77083333333333337</v>
      </c>
      <c r="U149" s="56">
        <f t="shared" si="121"/>
        <v>43200</v>
      </c>
      <c r="V149" s="57">
        <f>HLOOKUP(U149,График!$A$5:$CU$131,$AF$146+1)</f>
        <v>0.25</v>
      </c>
      <c r="W149" s="57">
        <f>HLOOKUP(U149+0.5,График!$A$5:$CU$131,$AF$146+1)</f>
        <v>0.625</v>
      </c>
      <c r="X149" s="56">
        <f t="shared" si="122"/>
        <v>43207</v>
      </c>
      <c r="Y149" s="57" t="str">
        <f>HLOOKUP(X149,График!$A$5:$CU$131,$AF$146+1)</f>
        <v>В</v>
      </c>
      <c r="Z149" s="57" t="str">
        <f>HLOOKUP(X149+0.5,График!$A$5:$CU$131,$AF$146+1)</f>
        <v>В</v>
      </c>
      <c r="AA149" s="56">
        <f t="shared" si="123"/>
        <v>43214</v>
      </c>
      <c r="AB149" s="57" t="str">
        <f>HLOOKUP(AA149,График!$A$5:$CU$131,$AF$146+1)</f>
        <v>ОТ</v>
      </c>
      <c r="AC149" s="57" t="str">
        <f>HLOOKUP(AA149+0.5,График!$A$5:$CU$131,$AF$146+1)</f>
        <v>ОТ</v>
      </c>
      <c r="AD149" s="56">
        <f>AD148+1</f>
        <v>43221</v>
      </c>
      <c r="AE149" s="57" t="str">
        <f>HLOOKUP(AD149,График!$A$5:$CU$131,$AF$146+1)</f>
        <v>ГК</v>
      </c>
      <c r="AF149" s="57" t="str">
        <f>HLOOKUP(AD149+0.5,График!$A$5:$CU$131,$AF$146+1)</f>
        <v>ГК</v>
      </c>
      <c r="AG149" s="34"/>
      <c r="AH149" s="27"/>
      <c r="AI149" s="27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</row>
    <row r="150" spans="1:49" s="46" customFormat="1" ht="26.1" customHeight="1" x14ac:dyDescent="0.25">
      <c r="A150" s="486" t="str">
        <f>$A$6</f>
        <v>Ср</v>
      </c>
      <c r="B150" s="56">
        <f t="shared" si="86"/>
        <v>43194</v>
      </c>
      <c r="C150" s="57">
        <f>HLOOKUP(B150,График!$A$5:$CU$131,$P$146+1)</f>
        <v>0.66666666666666663</v>
      </c>
      <c r="D150" s="57">
        <f>HLOOKUP(B150+0.5,График!$A$5:$CU$131,$P$146+1)</f>
        <v>1.0416666666666667</v>
      </c>
      <c r="E150" s="56">
        <f t="shared" si="118"/>
        <v>43201</v>
      </c>
      <c r="F150" s="57" t="str">
        <f>HLOOKUP(E150,График!$A$5:$CU$131,$P$146+1)</f>
        <v>В</v>
      </c>
      <c r="G150" s="57" t="str">
        <f>HLOOKUP(E150+0.5,График!$A$5:$CU$131,$P$146+1)</f>
        <v>В</v>
      </c>
      <c r="H150" s="56">
        <f t="shared" si="119"/>
        <v>43208</v>
      </c>
      <c r="I150" s="57" t="str">
        <f>HLOOKUP(H150,График!$A$5:$CU$131,$P$146+1)</f>
        <v>В</v>
      </c>
      <c r="J150" s="57" t="str">
        <f>HLOOKUP(H150+0.5,График!$A$5:$CU$131,$P$146+1)</f>
        <v>В</v>
      </c>
      <c r="K150" s="56">
        <f t="shared" si="120"/>
        <v>43215</v>
      </c>
      <c r="L150" s="57">
        <f>HLOOKUP(K150,График!$A$5:$CU$131,$P$146+1)</f>
        <v>0.66666666666666663</v>
      </c>
      <c r="M150" s="57">
        <f>HLOOKUP(K150+0.5,График!$A$5:$CU$131,$P$146+1)</f>
        <v>1.0416666666666667</v>
      </c>
      <c r="N150" s="56"/>
      <c r="O150" s="57" t="e">
        <f>HLOOKUP(N150,График!$A$5:$CU$131,$P$146+1)</f>
        <v>#N/A</v>
      </c>
      <c r="P150" s="57" t="e">
        <f>HLOOKUP(N150+0.5,График!$A$5:$CU$131,$P$146+1)</f>
        <v>#N/A</v>
      </c>
      <c r="Q150" s="486" t="str">
        <f>$A$6</f>
        <v>Ср</v>
      </c>
      <c r="R150" s="56">
        <f t="shared" si="87"/>
        <v>43194</v>
      </c>
      <c r="S150" s="57" t="str">
        <f>HLOOKUP(R150,График!$A$5:$CU$131,$AF$146+1)</f>
        <v>В</v>
      </c>
      <c r="T150" s="57" t="str">
        <f>HLOOKUP(R150+0.5,График!$A$5:$CU$131,$AF$146+1)</f>
        <v>В</v>
      </c>
      <c r="U150" s="56">
        <f t="shared" si="121"/>
        <v>43201</v>
      </c>
      <c r="V150" s="57">
        <f>HLOOKUP(U150,График!$A$5:$CU$131,$AF$146+1)</f>
        <v>0.25</v>
      </c>
      <c r="W150" s="57">
        <f>HLOOKUP(U150+0.5,График!$A$5:$CU$131,$AF$146+1)</f>
        <v>0.625</v>
      </c>
      <c r="X150" s="56">
        <f t="shared" si="122"/>
        <v>43208</v>
      </c>
      <c r="Y150" s="57">
        <f>HLOOKUP(X150,График!$A$5:$CU$131,$AF$146+1)</f>
        <v>0.25</v>
      </c>
      <c r="Z150" s="57">
        <f>HLOOKUP(X150+0.5,График!$A$5:$CU$131,$AF$146+1)</f>
        <v>0.625</v>
      </c>
      <c r="AA150" s="56">
        <f t="shared" si="123"/>
        <v>43215</v>
      </c>
      <c r="AB150" s="57" t="str">
        <f>HLOOKUP(AA150,График!$A$5:$CU$131,$AF$146+1)</f>
        <v>ОТ</v>
      </c>
      <c r="AC150" s="57" t="str">
        <f>HLOOKUP(AA150+0.5,График!$A$5:$CU$131,$AF$146+1)</f>
        <v>ОТ</v>
      </c>
      <c r="AD150" s="56"/>
      <c r="AE150" s="57" t="e">
        <f>HLOOKUP(AD150,График!$A$5:$CU$131,$AF$146+1)</f>
        <v>#N/A</v>
      </c>
      <c r="AF150" s="57" t="e">
        <f>HLOOKUP(AD150+0.5,График!$A$5:$CU$131,$AF$146+1)</f>
        <v>#N/A</v>
      </c>
      <c r="AG150" s="34"/>
      <c r="AH150" s="27"/>
      <c r="AI150" s="27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</row>
    <row r="151" spans="1:49" s="46" customFormat="1" ht="26.1" customHeight="1" x14ac:dyDescent="0.25">
      <c r="A151" s="486" t="str">
        <f>$A$7</f>
        <v>Чт</v>
      </c>
      <c r="B151" s="56">
        <f t="shared" si="86"/>
        <v>43195</v>
      </c>
      <c r="C151" s="57" t="str">
        <f>HLOOKUP(B151,График!$A$5:$CU$131,$P$146+1)</f>
        <v>В</v>
      </c>
      <c r="D151" s="57" t="str">
        <f>HLOOKUP(B151+0.5,График!$A$5:$CU$131,$P$146+1)</f>
        <v>В</v>
      </c>
      <c r="E151" s="56">
        <f t="shared" si="118"/>
        <v>43202</v>
      </c>
      <c r="F151" s="57">
        <f>HLOOKUP(E151,График!$A$5:$CU$131,$P$146+1)</f>
        <v>0.25</v>
      </c>
      <c r="G151" s="57">
        <f>HLOOKUP(E151+0.5,График!$A$5:$CU$131,$P$146+1)</f>
        <v>0.625</v>
      </c>
      <c r="H151" s="56">
        <f t="shared" si="119"/>
        <v>43209</v>
      </c>
      <c r="I151" s="57">
        <f>HLOOKUP(H151,График!$A$5:$CU$131,$P$146+1)</f>
        <v>0.35416666666666669</v>
      </c>
      <c r="J151" s="57">
        <f>HLOOKUP(H151+0.5,График!$A$5:$CU$131,$P$146+1)</f>
        <v>0.72916666666666663</v>
      </c>
      <c r="K151" s="56">
        <f t="shared" si="120"/>
        <v>43216</v>
      </c>
      <c r="L151" s="57">
        <f>HLOOKUP(K151,График!$A$5:$CU$131,$P$146+1)</f>
        <v>0.66666666666666663</v>
      </c>
      <c r="M151" s="57">
        <f>HLOOKUP(K151+0.5,График!$A$5:$CU$131,$P$146+1)</f>
        <v>1.0416666666666667</v>
      </c>
      <c r="N151" s="56"/>
      <c r="O151" s="57" t="e">
        <f>HLOOKUP(N151,График!$A$5:$CU$131,$P$146+1)</f>
        <v>#N/A</v>
      </c>
      <c r="P151" s="57" t="e">
        <f>HLOOKUP(N151+0.5,График!$A$5:$CU$131,$P$146+1)</f>
        <v>#N/A</v>
      </c>
      <c r="Q151" s="486" t="str">
        <f>$A$7</f>
        <v>Чт</v>
      </c>
      <c r="R151" s="56">
        <f t="shared" si="87"/>
        <v>43195</v>
      </c>
      <c r="S151" s="57">
        <f>HLOOKUP(R151,График!$A$5:$CU$131,$AF$146+1)</f>
        <v>0.64583333333333337</v>
      </c>
      <c r="T151" s="57">
        <f>HLOOKUP(R151+0.5,График!$A$5:$CU$131,$AF$146+1)</f>
        <v>1.0208333333333333</v>
      </c>
      <c r="U151" s="56">
        <f t="shared" si="121"/>
        <v>43202</v>
      </c>
      <c r="V151" s="57">
        <f>HLOOKUP(U151,График!$A$5:$CU$131,$AF$146+1)</f>
        <v>0.29166666666666669</v>
      </c>
      <c r="W151" s="57">
        <f>HLOOKUP(U151+0.5,График!$A$5:$CU$131,$AF$146+1)</f>
        <v>0.66666666666666663</v>
      </c>
      <c r="X151" s="56">
        <f t="shared" si="122"/>
        <v>43209</v>
      </c>
      <c r="Y151" s="57">
        <f>HLOOKUP(X151,График!$A$5:$CU$131,$AF$146+1)</f>
        <v>0.25</v>
      </c>
      <c r="Z151" s="57">
        <f>HLOOKUP(X151+0.5,График!$A$5:$CU$131,$AF$146+1)</f>
        <v>0.625</v>
      </c>
      <c r="AA151" s="56">
        <f t="shared" si="123"/>
        <v>43216</v>
      </c>
      <c r="AB151" s="57" t="str">
        <f>HLOOKUP(AA151,График!$A$5:$CU$131,$AF$146+1)</f>
        <v>ОТ</v>
      </c>
      <c r="AC151" s="57" t="str">
        <f>HLOOKUP(AA151+0.5,График!$A$5:$CU$131,$AF$146+1)</f>
        <v>ОТ</v>
      </c>
      <c r="AD151" s="56"/>
      <c r="AE151" s="57" t="e">
        <f>HLOOKUP(AD151,График!$A$5:$CU$131,$AF$146+1)</f>
        <v>#N/A</v>
      </c>
      <c r="AF151" s="57" t="e">
        <f>HLOOKUP(AD151+0.5,График!$A$5:$CU$131,$AF$146+1)</f>
        <v>#N/A</v>
      </c>
      <c r="AG151" s="34"/>
      <c r="AH151" s="27"/>
      <c r="AI151" s="27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</row>
    <row r="152" spans="1:49" s="46" customFormat="1" ht="26.1" customHeight="1" x14ac:dyDescent="0.25">
      <c r="A152" s="487" t="str">
        <f>$A$8</f>
        <v>Пт</v>
      </c>
      <c r="B152" s="56">
        <f t="shared" si="86"/>
        <v>43196</v>
      </c>
      <c r="C152" s="57" t="str">
        <f>HLOOKUP(B152,График!$A$5:$CU$131,$P$146+1)</f>
        <v>В</v>
      </c>
      <c r="D152" s="57" t="str">
        <f>HLOOKUP(B152+0.5,График!$A$5:$CU$131,$P$146+1)</f>
        <v>В</v>
      </c>
      <c r="E152" s="56">
        <f t="shared" si="118"/>
        <v>43203</v>
      </c>
      <c r="F152" s="57">
        <f>HLOOKUP(E152,График!$A$5:$CU$131,$P$146+1)</f>
        <v>0.25</v>
      </c>
      <c r="G152" s="57">
        <f>HLOOKUP(E152+0.5,График!$A$5:$CU$131,$P$146+1)</f>
        <v>0.625</v>
      </c>
      <c r="H152" s="56">
        <f t="shared" si="119"/>
        <v>43210</v>
      </c>
      <c r="I152" s="57">
        <f>HLOOKUP(H152,График!$A$5:$CU$131,$P$146+1)</f>
        <v>0.35416666666666669</v>
      </c>
      <c r="J152" s="57">
        <f>HLOOKUP(H152+0.5,График!$A$5:$CU$131,$P$146+1)</f>
        <v>0.72916666666666663</v>
      </c>
      <c r="K152" s="56">
        <f t="shared" si="120"/>
        <v>43217</v>
      </c>
      <c r="L152" s="57">
        <f>HLOOKUP(K152,График!$A$5:$CU$131,$P$146+1)</f>
        <v>0.66666666666666663</v>
      </c>
      <c r="M152" s="57">
        <f>HLOOKUP(K152+0.5,График!$A$5:$CU$131,$P$146+1)</f>
        <v>1.0416666666666667</v>
      </c>
      <c r="N152" s="56"/>
      <c r="O152" s="57" t="e">
        <f>HLOOKUP(N152,График!$A$5:$CU$131,$P$146+1)</f>
        <v>#N/A</v>
      </c>
      <c r="P152" s="57" t="e">
        <f>HLOOKUP(N152+0.5,График!$A$5:$CU$131,$P$146+1)</f>
        <v>#N/A</v>
      </c>
      <c r="Q152" s="487" t="str">
        <f>$A$8</f>
        <v>Пт</v>
      </c>
      <c r="R152" s="56">
        <f t="shared" si="87"/>
        <v>43196</v>
      </c>
      <c r="S152" s="57">
        <f>HLOOKUP(R152,График!$A$5:$CU$131,$AF$146+1)</f>
        <v>0.64583333333333337</v>
      </c>
      <c r="T152" s="57">
        <f>HLOOKUP(R152+0.5,График!$A$5:$CU$131,$AF$146+1)</f>
        <v>1.0208333333333333</v>
      </c>
      <c r="U152" s="56">
        <f t="shared" si="121"/>
        <v>43203</v>
      </c>
      <c r="V152" s="57" t="str">
        <f>HLOOKUP(U152,График!$A$5:$CU$131,$AF$146+1)</f>
        <v>В</v>
      </c>
      <c r="W152" s="57" t="str">
        <f>HLOOKUP(U152+0.5,График!$A$5:$CU$131,$AF$146+1)</f>
        <v>В</v>
      </c>
      <c r="X152" s="56">
        <f t="shared" si="122"/>
        <v>43210</v>
      </c>
      <c r="Y152" s="57">
        <f>HLOOKUP(X152,График!$A$5:$CU$131,$AF$146+1)</f>
        <v>0.3125</v>
      </c>
      <c r="Z152" s="57">
        <f>HLOOKUP(X152+0.5,График!$A$5:$CU$131,$AF$146+1)</f>
        <v>0.6875</v>
      </c>
      <c r="AA152" s="56">
        <f t="shared" si="123"/>
        <v>43217</v>
      </c>
      <c r="AB152" s="57" t="str">
        <f>HLOOKUP(AA152,График!$A$5:$CU$131,$AF$146+1)</f>
        <v>ОТ</v>
      </c>
      <c r="AC152" s="57" t="str">
        <f>HLOOKUP(AA152+0.5,График!$A$5:$CU$131,$AF$146+1)</f>
        <v>ОТ</v>
      </c>
      <c r="AD152" s="56"/>
      <c r="AE152" s="57" t="e">
        <f>HLOOKUP(AD152,График!$A$5:$CU$131,$AF$146+1)</f>
        <v>#N/A</v>
      </c>
      <c r="AF152" s="57" t="e">
        <f>HLOOKUP(AD152+0.5,График!$A$5:$CU$131,$AF$146+1)</f>
        <v>#N/A</v>
      </c>
      <c r="AG152" s="34"/>
      <c r="AH152" s="27"/>
      <c r="AI152" s="27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</row>
    <row r="153" spans="1:49" s="46" customFormat="1" ht="26.1" customHeight="1" thickBot="1" x14ac:dyDescent="0.3">
      <c r="A153" s="487" t="str">
        <f>$A$9</f>
        <v>Сб</v>
      </c>
      <c r="B153" s="56">
        <f t="shared" si="86"/>
        <v>43197</v>
      </c>
      <c r="C153" s="57">
        <f>HLOOKUP(B153,График!$A$5:$CU$131,$P$146+1)</f>
        <v>0.25</v>
      </c>
      <c r="D153" s="57">
        <f>HLOOKUP(B153+0.5,График!$A$5:$CU$131,$P$146+1)</f>
        <v>0.625</v>
      </c>
      <c r="E153" s="56">
        <f t="shared" si="118"/>
        <v>43204</v>
      </c>
      <c r="F153" s="57">
        <f>HLOOKUP(E153,График!$A$5:$CU$131,$P$146+1)</f>
        <v>0.3125</v>
      </c>
      <c r="G153" s="57">
        <f>HLOOKUP(E153+0.5,График!$A$5:$CU$131,$P$146+1)</f>
        <v>0.6875</v>
      </c>
      <c r="H153" s="56">
        <f t="shared" si="119"/>
        <v>43211</v>
      </c>
      <c r="I153" s="57">
        <f>HLOOKUP(H153,График!$A$5:$CU$131,$P$146+1)</f>
        <v>0.66666666666666663</v>
      </c>
      <c r="J153" s="57">
        <f>HLOOKUP(H153+0.5,График!$A$5:$CU$131,$P$146+1)</f>
        <v>1.0416666666666667</v>
      </c>
      <c r="K153" s="56">
        <f t="shared" si="120"/>
        <v>43218</v>
      </c>
      <c r="L153" s="57" t="str">
        <f>HLOOKUP(K153,График!$A$5:$CU$131,$P$146+1)</f>
        <v>В</v>
      </c>
      <c r="M153" s="57" t="str">
        <f>HLOOKUP(K153+0.5,График!$A$5:$CU$131,$P$146+1)</f>
        <v>В</v>
      </c>
      <c r="N153" s="56"/>
      <c r="O153" s="57" t="e">
        <f>HLOOKUP(N153,График!$A$5:$CU$131,$P$146+1)</f>
        <v>#N/A</v>
      </c>
      <c r="P153" s="57" t="e">
        <f>HLOOKUP(N153+0.5,График!$A$5:$CU$131,$P$146+1)</f>
        <v>#N/A</v>
      </c>
      <c r="Q153" s="487" t="str">
        <f>$A$9</f>
        <v>Сб</v>
      </c>
      <c r="R153" s="56">
        <f t="shared" si="87"/>
        <v>43197</v>
      </c>
      <c r="S153" s="57">
        <f>HLOOKUP(R153,График!$A$5:$CU$131,$AF$146+1)</f>
        <v>0.64583333333333337</v>
      </c>
      <c r="T153" s="57">
        <f>HLOOKUP(R153+0.5,График!$A$5:$CU$131,$AF$146+1)</f>
        <v>1.0208333333333333</v>
      </c>
      <c r="U153" s="56">
        <f t="shared" si="121"/>
        <v>43204</v>
      </c>
      <c r="V153" s="57">
        <f>HLOOKUP(U153,График!$A$5:$CU$131,$AF$146+1)</f>
        <v>0.5</v>
      </c>
      <c r="W153" s="57">
        <f>HLOOKUP(U153+0.5,График!$A$5:$CU$131,$AF$146+1)</f>
        <v>0.875</v>
      </c>
      <c r="X153" s="56">
        <f t="shared" si="122"/>
        <v>43211</v>
      </c>
      <c r="Y153" s="57" t="str">
        <f>HLOOKUP(X153,График!$A$5:$CU$131,$AF$146+1)</f>
        <v>В</v>
      </c>
      <c r="Z153" s="57" t="str">
        <f>HLOOKUP(X153+0.5,График!$A$5:$CU$131,$AF$146+1)</f>
        <v>В</v>
      </c>
      <c r="AA153" s="56">
        <f t="shared" si="123"/>
        <v>43218</v>
      </c>
      <c r="AB153" s="57" t="str">
        <f>HLOOKUP(AA153,График!$A$5:$CU$131,$AF$146+1)</f>
        <v>В</v>
      </c>
      <c r="AC153" s="57" t="str">
        <f>HLOOKUP(AA153+0.5,График!$A$5:$CU$131,$AF$146+1)</f>
        <v>В</v>
      </c>
      <c r="AD153" s="56"/>
      <c r="AE153" s="57" t="e">
        <f>HLOOKUP(AD153,График!$A$5:$CU$131,$AF$146+1)</f>
        <v>#N/A</v>
      </c>
      <c r="AF153" s="57" t="e">
        <f>HLOOKUP(AD153+0.5,График!$A$5:$CU$131,$AF$146+1)</f>
        <v>#N/A</v>
      </c>
      <c r="AG153" s="34"/>
      <c r="AH153" s="27"/>
      <c r="AI153" s="27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</row>
    <row r="154" spans="1:49" s="46" customFormat="1" ht="26.1" customHeight="1" x14ac:dyDescent="0.25">
      <c r="A154" s="39"/>
      <c r="B154" s="53"/>
      <c r="C154" s="52" t="str">
        <f>VLOOKUP(P154,График!$A$5:$CU$121,3)</f>
        <v>Алексеева Елизавета Андреевна</v>
      </c>
      <c r="D154" s="54"/>
      <c r="E154" s="55"/>
      <c r="F154" s="22"/>
      <c r="G154" s="22"/>
      <c r="H154" s="22"/>
      <c r="I154" s="40"/>
      <c r="J154" s="23"/>
      <c r="K154" s="24"/>
      <c r="L154" s="25"/>
      <c r="M154" s="41"/>
      <c r="N154" s="41"/>
      <c r="O154" s="42"/>
      <c r="P154" s="488">
        <f>AF146+1</f>
        <v>39</v>
      </c>
      <c r="Q154" s="39"/>
      <c r="R154" s="21"/>
      <c r="S154" s="52" t="str">
        <f>VLOOKUP(AF154,График!$A$5:$CU$121,3)</f>
        <v>Амбарцумян Лилия Яковлевна</v>
      </c>
      <c r="T154" s="54"/>
      <c r="U154" s="55"/>
      <c r="V154" s="22"/>
      <c r="W154" s="22"/>
      <c r="X154" s="22"/>
      <c r="Y154" s="40"/>
      <c r="Z154" s="23"/>
      <c r="AA154" s="24"/>
      <c r="AB154" s="25"/>
      <c r="AC154" s="41"/>
      <c r="AD154" s="41"/>
      <c r="AE154" s="42"/>
      <c r="AF154" s="488">
        <f>P154+1</f>
        <v>40</v>
      </c>
      <c r="AG154" s="43"/>
      <c r="AH154" s="44"/>
      <c r="AI154" s="44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</row>
    <row r="155" spans="1:49" s="46" customFormat="1" ht="26.1" customHeight="1" x14ac:dyDescent="0.25">
      <c r="A155" s="486" t="str">
        <f>$A$3</f>
        <v>Вс</v>
      </c>
      <c r="B155" s="56">
        <f t="shared" si="86"/>
        <v>43191</v>
      </c>
      <c r="C155" s="57" t="str">
        <f>HLOOKUP(B155,График!$A$5:$CU$131,$P$154+1)</f>
        <v>В</v>
      </c>
      <c r="D155" s="57" t="str">
        <f>HLOOKUP(B155+0.5,График!$A$5:$CU$131,$P$154+1)</f>
        <v>В</v>
      </c>
      <c r="E155" s="56">
        <f>B161+1</f>
        <v>43198</v>
      </c>
      <c r="F155" s="57">
        <f>HLOOKUP(E155,График!$A$5:$CU$131,$P$154+1)</f>
        <v>0.625</v>
      </c>
      <c r="G155" s="57">
        <f>HLOOKUP(E155+0.5,График!$A$5:$CU$131,$P$154+1)</f>
        <v>1</v>
      </c>
      <c r="H155" s="56">
        <f>E161+1</f>
        <v>43205</v>
      </c>
      <c r="I155" s="57">
        <f>HLOOKUP(H155,График!$A$5:$CU$131,$P$154+1)</f>
        <v>0.375</v>
      </c>
      <c r="J155" s="57">
        <f>HLOOKUP(H155+0.5,График!$A$5:$CU$131,$P$154+1)</f>
        <v>0.75</v>
      </c>
      <c r="K155" s="56">
        <f>H161+1</f>
        <v>43212</v>
      </c>
      <c r="L155" s="57">
        <f>HLOOKUP(K155,График!$A$5:$CU$131,$P$154+1)</f>
        <v>0.28125</v>
      </c>
      <c r="M155" s="57">
        <f>HLOOKUP(K155+0.5,График!$A$5:$CU$131,$P$154+1)</f>
        <v>0.65625</v>
      </c>
      <c r="N155" s="56">
        <f>K161+1</f>
        <v>43219</v>
      </c>
      <c r="O155" s="57">
        <f>HLOOKUP(N155,График!$A$5:$CU$131,$P$154+1)</f>
        <v>0.33333333333333331</v>
      </c>
      <c r="P155" s="57">
        <f>HLOOKUP(N155+0.5,График!$A$5:$CU$131,$P$154+1)</f>
        <v>0.70833333333333337</v>
      </c>
      <c r="Q155" s="486" t="str">
        <f>$A$3</f>
        <v>Вс</v>
      </c>
      <c r="R155" s="56">
        <f t="shared" si="87"/>
        <v>43191</v>
      </c>
      <c r="S155" s="57" t="str">
        <f>HLOOKUP(R155,График!$A$5:$CU$131,$AF$154+1)</f>
        <v>В</v>
      </c>
      <c r="T155" s="57" t="str">
        <f>HLOOKUP(R155+0.5,График!$A$5:$CU$131,$AF$154+1)</f>
        <v>В</v>
      </c>
      <c r="U155" s="56">
        <f>R161+1</f>
        <v>43198</v>
      </c>
      <c r="V155" s="57" t="str">
        <f>HLOOKUP(U155,График!$A$5:$CU$131,$AF$154+1)</f>
        <v>В</v>
      </c>
      <c r="W155" s="57" t="str">
        <f>HLOOKUP(U155+0.5,График!$A$5:$CU$131,$AF$154+1)</f>
        <v>В</v>
      </c>
      <c r="X155" s="56">
        <f>U161+1</f>
        <v>43205</v>
      </c>
      <c r="Y155" s="57" t="str">
        <f>HLOOKUP(X155,График!$A$5:$CU$131,$AF$154+1)</f>
        <v>В</v>
      </c>
      <c r="Z155" s="57" t="str">
        <f>HLOOKUP(X155+0.5,График!$A$5:$CU$131,$AF$154+1)</f>
        <v>В</v>
      </c>
      <c r="AA155" s="56">
        <f>X161+1</f>
        <v>43212</v>
      </c>
      <c r="AB155" s="57" t="str">
        <f>HLOOKUP(AA155,График!$A$5:$CU$131,$AF$154+1)</f>
        <v>В</v>
      </c>
      <c r="AC155" s="57" t="str">
        <f>HLOOKUP(AA155+0.5,График!$A$5:$CU$131,$AF$154+1)</f>
        <v>В</v>
      </c>
      <c r="AD155" s="56">
        <f>AA161+1</f>
        <v>43219</v>
      </c>
      <c r="AE155" s="57" t="str">
        <f>HLOOKUP(AD155,График!$A$5:$CU$131,$AF$154+1)</f>
        <v>В</v>
      </c>
      <c r="AF155" s="57" t="str">
        <f>HLOOKUP(AD155+0.5,График!$A$5:$CU$131,$AF$154+1)</f>
        <v>В</v>
      </c>
      <c r="AG155" s="34"/>
      <c r="AH155" s="27"/>
      <c r="AI155" s="27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</row>
    <row r="156" spans="1:49" s="46" customFormat="1" ht="26.1" customHeight="1" x14ac:dyDescent="0.25">
      <c r="A156" s="486" t="str">
        <f>$A$4</f>
        <v>Пн</v>
      </c>
      <c r="B156" s="56">
        <f t="shared" si="86"/>
        <v>43192</v>
      </c>
      <c r="C156" s="57">
        <f>HLOOKUP(B156,График!$A$5:$CU$131,$P$154+1)</f>
        <v>0.45833333333333331</v>
      </c>
      <c r="D156" s="57">
        <f>HLOOKUP(B156+0.5,График!$A$5:$CU$131,$P$154+1)</f>
        <v>1</v>
      </c>
      <c r="E156" s="56">
        <f t="shared" ref="E156:E161" si="124">E155+1</f>
        <v>43199</v>
      </c>
      <c r="F156" s="57">
        <f>HLOOKUP(E156,График!$A$5:$CU$131,$P$154+1)</f>
        <v>0.625</v>
      </c>
      <c r="G156" s="57">
        <f>HLOOKUP(E156+0.5,График!$A$5:$CU$131,$P$154+1)</f>
        <v>1</v>
      </c>
      <c r="H156" s="56">
        <f t="shared" ref="H156:H161" si="125">H155+1</f>
        <v>43206</v>
      </c>
      <c r="I156" s="57" t="str">
        <f>HLOOKUP(H156,График!$A$5:$CU$131,$P$154+1)</f>
        <v>В</v>
      </c>
      <c r="J156" s="57" t="str">
        <f>HLOOKUP(H156+0.5,График!$A$5:$CU$131,$P$154+1)</f>
        <v>В</v>
      </c>
      <c r="K156" s="56">
        <f t="shared" ref="K156:K161" si="126">K155+1</f>
        <v>43213</v>
      </c>
      <c r="L156" s="57">
        <f>HLOOKUP(K156,График!$A$5:$CU$131,$P$154+1)</f>
        <v>0.3125</v>
      </c>
      <c r="M156" s="57">
        <f>HLOOKUP(K156+0.5,График!$A$5:$CU$131,$P$154+1)</f>
        <v>0.6875</v>
      </c>
      <c r="N156" s="56">
        <f>N155+1</f>
        <v>43220</v>
      </c>
      <c r="O156" s="57">
        <f>HLOOKUP(N156,График!$A$5:$CU$131,$P$154+1)</f>
        <v>0.45833333333333331</v>
      </c>
      <c r="P156" s="57">
        <f>HLOOKUP(N156+0.5,График!$A$5:$CU$131,$P$154+1)</f>
        <v>0.79166666666666663</v>
      </c>
      <c r="Q156" s="486" t="str">
        <f>$A$4</f>
        <v>Пн</v>
      </c>
      <c r="R156" s="56">
        <f t="shared" si="87"/>
        <v>43192</v>
      </c>
      <c r="S156" s="57" t="str">
        <f>HLOOKUP(R156,График!$A$5:$CU$131,$AF$154+1)</f>
        <v>В</v>
      </c>
      <c r="T156" s="57" t="str">
        <f>HLOOKUP(R156+0.5,График!$A$5:$CU$131,$AF$154+1)</f>
        <v>В</v>
      </c>
      <c r="U156" s="56">
        <f t="shared" ref="U156:U161" si="127">U155+1</f>
        <v>43199</v>
      </c>
      <c r="V156" s="57" t="str">
        <f>HLOOKUP(U156,График!$A$5:$CU$131,$AF$154+1)</f>
        <v>В</v>
      </c>
      <c r="W156" s="57" t="str">
        <f>HLOOKUP(U156+0.5,График!$A$5:$CU$131,$AF$154+1)</f>
        <v>В</v>
      </c>
      <c r="X156" s="56">
        <f t="shared" ref="X156:X161" si="128">X155+1</f>
        <v>43206</v>
      </c>
      <c r="Y156" s="57" t="str">
        <f>HLOOKUP(X156,График!$A$5:$CU$131,$AF$154+1)</f>
        <v>В</v>
      </c>
      <c r="Z156" s="57" t="str">
        <f>HLOOKUP(X156+0.5,График!$A$5:$CU$131,$AF$154+1)</f>
        <v>В</v>
      </c>
      <c r="AA156" s="56">
        <f t="shared" ref="AA156:AA161" si="129">AA155+1</f>
        <v>43213</v>
      </c>
      <c r="AB156" s="57" t="str">
        <f>HLOOKUP(AA156,График!$A$5:$CU$131,$AF$154+1)</f>
        <v>В</v>
      </c>
      <c r="AC156" s="57" t="str">
        <f>HLOOKUP(AA156+0.5,График!$A$5:$CU$131,$AF$154+1)</f>
        <v>В</v>
      </c>
      <c r="AD156" s="56">
        <f>AD155+1</f>
        <v>43220</v>
      </c>
      <c r="AE156" s="57" t="str">
        <f>HLOOKUP(AD156,График!$A$5:$CU$131,$AF$154+1)</f>
        <v>ОТ</v>
      </c>
      <c r="AF156" s="57" t="str">
        <f>HLOOKUP(AD156+0.5,График!$A$5:$CU$131,$AF$154+1)</f>
        <v>ОТ</v>
      </c>
      <c r="AG156" s="34"/>
      <c r="AH156" s="27"/>
      <c r="AI156" s="27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</row>
    <row r="157" spans="1:49" s="46" customFormat="1" ht="26.1" customHeight="1" x14ac:dyDescent="0.25">
      <c r="A157" s="486" t="str">
        <f>$A$5</f>
        <v>Вт</v>
      </c>
      <c r="B157" s="56">
        <f t="shared" si="86"/>
        <v>43193</v>
      </c>
      <c r="C157" s="57">
        <f>HLOOKUP(B157,График!$A$5:$CU$131,$P$154+1)</f>
        <v>0.45833333333333331</v>
      </c>
      <c r="D157" s="57">
        <f>HLOOKUP(B157+0.5,График!$A$5:$CU$131,$P$154+1)</f>
        <v>1</v>
      </c>
      <c r="E157" s="56">
        <f t="shared" si="124"/>
        <v>43200</v>
      </c>
      <c r="F157" s="57" t="str">
        <f>HLOOKUP(E157,График!$A$5:$CU$131,$P$154+1)</f>
        <v>В</v>
      </c>
      <c r="G157" s="57" t="str">
        <f>HLOOKUP(E157+0.5,График!$A$5:$CU$131,$P$154+1)</f>
        <v>В</v>
      </c>
      <c r="H157" s="56">
        <f t="shared" si="125"/>
        <v>43207</v>
      </c>
      <c r="I157" s="57">
        <f>HLOOKUP(H157,График!$A$5:$CU$131,$P$154+1)</f>
        <v>0.5</v>
      </c>
      <c r="J157" s="57">
        <f>HLOOKUP(H157+0.5,График!$A$5:$CU$131,$P$154+1)</f>
        <v>0.875</v>
      </c>
      <c r="K157" s="56">
        <f t="shared" si="126"/>
        <v>43214</v>
      </c>
      <c r="L157" s="57">
        <f>HLOOKUP(K157,График!$A$5:$CU$131,$P$154+1)</f>
        <v>0.3125</v>
      </c>
      <c r="M157" s="57">
        <f>HLOOKUP(K157+0.5,График!$A$5:$CU$131,$P$154+1)</f>
        <v>0.6875</v>
      </c>
      <c r="N157" s="56">
        <f>N156+1</f>
        <v>43221</v>
      </c>
      <c r="O157" s="57">
        <f>HLOOKUP(N157,График!$A$5:$CU$131,$P$154+1)</f>
        <v>0</v>
      </c>
      <c r="P157" s="57">
        <f>HLOOKUP(N157+0.5,График!$A$5:$CU$131,$P$154+1)</f>
        <v>0</v>
      </c>
      <c r="Q157" s="486" t="str">
        <f>$A$5</f>
        <v>Вт</v>
      </c>
      <c r="R157" s="56">
        <f t="shared" si="87"/>
        <v>43193</v>
      </c>
      <c r="S157" s="57">
        <f>HLOOKUP(R157,График!$A$5:$CU$131,$AF$154+1)</f>
        <v>0.29166666666666669</v>
      </c>
      <c r="T157" s="57">
        <f>HLOOKUP(R157+0.5,График!$A$5:$CU$131,$AF$154+1)</f>
        <v>0.58333333333333337</v>
      </c>
      <c r="U157" s="56">
        <f t="shared" si="127"/>
        <v>43200</v>
      </c>
      <c r="V157" s="57">
        <f>HLOOKUP(U157,График!$A$5:$CU$131,$AF$154+1)</f>
        <v>0.29166666666666669</v>
      </c>
      <c r="W157" s="57">
        <f>HLOOKUP(U157+0.5,График!$A$5:$CU$131,$AF$154+1)</f>
        <v>0.58333333333333337</v>
      </c>
      <c r="X157" s="56">
        <f t="shared" si="128"/>
        <v>43207</v>
      </c>
      <c r="Y157" s="57">
        <f>HLOOKUP(X157,График!$A$5:$CU$131,$AF$154+1)</f>
        <v>0.25</v>
      </c>
      <c r="Z157" s="57">
        <f>HLOOKUP(X157+0.5,График!$A$5:$CU$131,$AF$154+1)</f>
        <v>0.58333333333333337</v>
      </c>
      <c r="AA157" s="56">
        <f t="shared" si="129"/>
        <v>43214</v>
      </c>
      <c r="AB157" s="57">
        <f>HLOOKUP(AA157,График!$A$5:$CU$131,$AF$154+1)</f>
        <v>0.25</v>
      </c>
      <c r="AC157" s="57">
        <f>HLOOKUP(AA157+0.5,График!$A$5:$CU$131,$AF$154+1)</f>
        <v>0.58333333333333337</v>
      </c>
      <c r="AD157" s="56">
        <f>AD156+1</f>
        <v>43221</v>
      </c>
      <c r="AE157" s="57">
        <f>HLOOKUP(AD157,График!$A$5:$CU$131,$AF$154+1)</f>
        <v>0</v>
      </c>
      <c r="AF157" s="57">
        <f>HLOOKUP(AD157+0.5,График!$A$5:$CU$131,$AF$154+1)</f>
        <v>0</v>
      </c>
      <c r="AG157" s="34"/>
      <c r="AH157" s="27"/>
      <c r="AI157" s="27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</row>
    <row r="158" spans="1:49" s="46" customFormat="1" ht="26.1" customHeight="1" x14ac:dyDescent="0.25">
      <c r="A158" s="486" t="str">
        <f>$A$6</f>
        <v>Ср</v>
      </c>
      <c r="B158" s="56">
        <f t="shared" si="86"/>
        <v>43194</v>
      </c>
      <c r="C158" s="57" t="str">
        <f>HLOOKUP(B158,График!$A$5:$CU$131,$P$154+1)</f>
        <v>В</v>
      </c>
      <c r="D158" s="57" t="str">
        <f>HLOOKUP(B158+0.5,График!$A$5:$CU$131,$P$154+1)</f>
        <v>В</v>
      </c>
      <c r="E158" s="56">
        <f t="shared" si="124"/>
        <v>43201</v>
      </c>
      <c r="F158" s="57" t="str">
        <f>HLOOKUP(E158,График!$A$5:$CU$131,$P$154+1)</f>
        <v>В</v>
      </c>
      <c r="G158" s="57" t="str">
        <f>HLOOKUP(E158+0.5,График!$A$5:$CU$131,$P$154+1)</f>
        <v>В</v>
      </c>
      <c r="H158" s="56">
        <f t="shared" si="125"/>
        <v>43208</v>
      </c>
      <c r="I158" s="57">
        <f>HLOOKUP(H158,График!$A$5:$CU$131,$P$154+1)</f>
        <v>0.64583333333333337</v>
      </c>
      <c r="J158" s="57">
        <f>HLOOKUP(H158+0.5,График!$A$5:$CU$131,$P$154+1)</f>
        <v>1.0208333333333333</v>
      </c>
      <c r="K158" s="56">
        <f t="shared" si="126"/>
        <v>43215</v>
      </c>
      <c r="L158" s="57">
        <f>HLOOKUP(K158,График!$A$5:$CU$131,$P$154+1)</f>
        <v>0.39583333333333331</v>
      </c>
      <c r="M158" s="57">
        <f>HLOOKUP(K158+0.5,График!$A$5:$CU$131,$P$154+1)</f>
        <v>0.77083333333333337</v>
      </c>
      <c r="N158" s="56"/>
      <c r="O158" s="57" t="e">
        <f>HLOOKUP(N158,График!$A$5:$CU$131,$P$154+1)</f>
        <v>#N/A</v>
      </c>
      <c r="P158" s="57" t="e">
        <f>HLOOKUP(N158+0.5,График!$A$5:$CU$131,$P$154+1)</f>
        <v>#N/A</v>
      </c>
      <c r="Q158" s="486" t="str">
        <f>$A$6</f>
        <v>Ср</v>
      </c>
      <c r="R158" s="56">
        <f t="shared" si="87"/>
        <v>43194</v>
      </c>
      <c r="S158" s="57">
        <f>HLOOKUP(R158,График!$A$5:$CU$131,$AF$154+1)</f>
        <v>0.29166666666666669</v>
      </c>
      <c r="T158" s="57">
        <f>HLOOKUP(R158+0.5,График!$A$5:$CU$131,$AF$154+1)</f>
        <v>0.58333333333333337</v>
      </c>
      <c r="U158" s="56">
        <f t="shared" si="127"/>
        <v>43201</v>
      </c>
      <c r="V158" s="57" t="str">
        <f>HLOOKUP(U158,График!$A$5:$CU$131,$AF$154+1)</f>
        <v>В</v>
      </c>
      <c r="W158" s="57" t="str">
        <f>HLOOKUP(U158+0.5,График!$A$5:$CU$131,$AF$154+1)</f>
        <v>В</v>
      </c>
      <c r="X158" s="56">
        <f t="shared" si="128"/>
        <v>43208</v>
      </c>
      <c r="Y158" s="57">
        <f>HLOOKUP(X158,График!$A$5:$CU$131,$AF$154+1)</f>
        <v>0.29166666666666669</v>
      </c>
      <c r="Z158" s="57">
        <f>HLOOKUP(X158+0.5,График!$A$5:$CU$131,$AF$154+1)</f>
        <v>0.58333333333333337</v>
      </c>
      <c r="AA158" s="56">
        <f t="shared" si="129"/>
        <v>43215</v>
      </c>
      <c r="AB158" s="57">
        <f>HLOOKUP(AA158,График!$A$5:$CU$131,$AF$154+1)</f>
        <v>0.25</v>
      </c>
      <c r="AC158" s="57">
        <f>HLOOKUP(AA158+0.5,График!$A$5:$CU$131,$AF$154+1)</f>
        <v>0.58333333333333337</v>
      </c>
      <c r="AD158" s="56"/>
      <c r="AE158" s="57" t="e">
        <f>HLOOKUP(AD158,График!$A$5:$CU$131,$AF$154+1)</f>
        <v>#N/A</v>
      </c>
      <c r="AF158" s="57" t="e">
        <f>HLOOKUP(AD158+0.5,График!$A$5:$CU$131,$AF$154+1)</f>
        <v>#N/A</v>
      </c>
      <c r="AG158" s="34"/>
      <c r="AH158" s="27"/>
      <c r="AI158" s="27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</row>
    <row r="159" spans="1:49" s="46" customFormat="1" ht="26.1" customHeight="1" x14ac:dyDescent="0.25">
      <c r="A159" s="486" t="str">
        <f>$A$7</f>
        <v>Чт</v>
      </c>
      <c r="B159" s="56">
        <f t="shared" si="86"/>
        <v>43195</v>
      </c>
      <c r="C159" s="57" t="str">
        <f>HLOOKUP(B159,График!$A$5:$CU$131,$P$154+1)</f>
        <v>В</v>
      </c>
      <c r="D159" s="57" t="str">
        <f>HLOOKUP(B159+0.5,График!$A$5:$CU$131,$P$154+1)</f>
        <v>В</v>
      </c>
      <c r="E159" s="56">
        <f t="shared" si="124"/>
        <v>43202</v>
      </c>
      <c r="F159" s="57">
        <f>HLOOKUP(E159,График!$A$5:$CU$131,$P$154+1)</f>
        <v>0.28125</v>
      </c>
      <c r="G159" s="57">
        <f>HLOOKUP(E159+0.5,График!$A$5:$CU$131,$P$154+1)</f>
        <v>0.65625</v>
      </c>
      <c r="H159" s="56">
        <f t="shared" si="125"/>
        <v>43209</v>
      </c>
      <c r="I159" s="57">
        <f>HLOOKUP(H159,График!$A$5:$CU$131,$P$154+1)</f>
        <v>0.64583333333333337</v>
      </c>
      <c r="J159" s="57">
        <f>HLOOKUP(H159+0.5,График!$A$5:$CU$131,$P$154+1)</f>
        <v>1.0208333333333333</v>
      </c>
      <c r="K159" s="56">
        <f t="shared" si="126"/>
        <v>43216</v>
      </c>
      <c r="L159" s="57">
        <f>HLOOKUP(K159,График!$A$5:$CU$131,$P$154+1)</f>
        <v>0.625</v>
      </c>
      <c r="M159" s="57">
        <f>HLOOKUP(K159+0.5,График!$A$5:$CU$131,$P$154+1)</f>
        <v>1</v>
      </c>
      <c r="N159" s="56"/>
      <c r="O159" s="57" t="e">
        <f>HLOOKUP(N159,График!$A$5:$CU$131,$P$154+1)</f>
        <v>#N/A</v>
      </c>
      <c r="P159" s="57" t="e">
        <f>HLOOKUP(N159+0.5,График!$A$5:$CU$131,$P$154+1)</f>
        <v>#N/A</v>
      </c>
      <c r="Q159" s="486" t="str">
        <f>$A$7</f>
        <v>Чт</v>
      </c>
      <c r="R159" s="56">
        <f t="shared" si="87"/>
        <v>43195</v>
      </c>
      <c r="S159" s="57">
        <f>HLOOKUP(R159,График!$A$5:$CU$131,$AF$154+1)</f>
        <v>0.29166666666666669</v>
      </c>
      <c r="T159" s="57">
        <f>HLOOKUP(R159+0.5,График!$A$5:$CU$131,$AF$154+1)</f>
        <v>0.54166666666666663</v>
      </c>
      <c r="U159" s="56">
        <f t="shared" si="127"/>
        <v>43202</v>
      </c>
      <c r="V159" s="57">
        <f>HLOOKUP(U159,График!$A$5:$CU$131,$AF$154+1)</f>
        <v>0.33333333333333331</v>
      </c>
      <c r="W159" s="57">
        <f>HLOOKUP(U159+0.5,График!$A$5:$CU$131,$AF$154+1)</f>
        <v>0.54166666666666663</v>
      </c>
      <c r="X159" s="56">
        <f t="shared" si="128"/>
        <v>43209</v>
      </c>
      <c r="Y159" s="57">
        <f>HLOOKUP(X159,График!$A$5:$CU$131,$AF$154+1)</f>
        <v>0.29166666666666669</v>
      </c>
      <c r="Z159" s="57">
        <f>HLOOKUP(X159+0.5,График!$A$5:$CU$131,$AF$154+1)</f>
        <v>0.54166666666666663</v>
      </c>
      <c r="AA159" s="56">
        <f t="shared" si="129"/>
        <v>43216</v>
      </c>
      <c r="AB159" s="57">
        <f>HLOOKUP(AA159,График!$A$5:$CU$131,$AF$154+1)</f>
        <v>0.25</v>
      </c>
      <c r="AC159" s="57">
        <f>HLOOKUP(AA159+0.5,График!$A$5:$CU$131,$AF$154+1)</f>
        <v>0.54166666666666663</v>
      </c>
      <c r="AD159" s="56"/>
      <c r="AE159" s="57" t="e">
        <f>HLOOKUP(AD159,График!$A$5:$CU$131,$AF$154+1)</f>
        <v>#N/A</v>
      </c>
      <c r="AF159" s="57" t="e">
        <f>HLOOKUP(AD159+0.5,График!$A$5:$CU$131,$AF$154+1)</f>
        <v>#N/A</v>
      </c>
      <c r="AG159" s="34"/>
      <c r="AH159" s="27"/>
      <c r="AI159" s="27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</row>
    <row r="160" spans="1:49" s="46" customFormat="1" ht="26.1" customHeight="1" x14ac:dyDescent="0.25">
      <c r="A160" s="487" t="str">
        <f>$A$8</f>
        <v>Пт</v>
      </c>
      <c r="B160" s="56">
        <f t="shared" si="86"/>
        <v>43196</v>
      </c>
      <c r="C160" s="57">
        <f>HLOOKUP(B160,График!$A$5:$CU$131,$P$154+1)</f>
        <v>0.3125</v>
      </c>
      <c r="D160" s="57">
        <f>HLOOKUP(B160+0.5,График!$A$5:$CU$131,$P$154+1)</f>
        <v>0.6875</v>
      </c>
      <c r="E160" s="56">
        <f t="shared" si="124"/>
        <v>43203</v>
      </c>
      <c r="F160" s="57">
        <f>HLOOKUP(E160,График!$A$5:$CU$131,$P$154+1)</f>
        <v>0.375</v>
      </c>
      <c r="G160" s="57">
        <f>HLOOKUP(E160+0.5,График!$A$5:$CU$131,$P$154+1)</f>
        <v>0.75</v>
      </c>
      <c r="H160" s="56">
        <f t="shared" si="125"/>
        <v>43210</v>
      </c>
      <c r="I160" s="57" t="str">
        <f>HLOOKUP(H160,График!$A$5:$CU$131,$P$154+1)</f>
        <v>В</v>
      </c>
      <c r="J160" s="57" t="str">
        <f>HLOOKUP(H160+0.5,График!$A$5:$CU$131,$P$154+1)</f>
        <v>В</v>
      </c>
      <c r="K160" s="56">
        <f t="shared" si="126"/>
        <v>43217</v>
      </c>
      <c r="L160" s="57" t="str">
        <f>HLOOKUP(K160,График!$A$5:$CU$131,$P$154+1)</f>
        <v>В</v>
      </c>
      <c r="M160" s="57" t="str">
        <f>HLOOKUP(K160+0.5,График!$A$5:$CU$131,$P$154+1)</f>
        <v>В</v>
      </c>
      <c r="N160" s="56"/>
      <c r="O160" s="57" t="e">
        <f>HLOOKUP(N160,График!$A$5:$CU$131,$P$154+1)</f>
        <v>#N/A</v>
      </c>
      <c r="P160" s="57" t="e">
        <f>HLOOKUP(N160+0.5,График!$A$5:$CU$131,$P$154+1)</f>
        <v>#N/A</v>
      </c>
      <c r="Q160" s="487" t="str">
        <f>$A$8</f>
        <v>Пт</v>
      </c>
      <c r="R160" s="56">
        <f t="shared" si="87"/>
        <v>43196</v>
      </c>
      <c r="S160" s="57">
        <f>HLOOKUP(R160,График!$A$5:$CU$131,$AF$154+1)</f>
        <v>0.29166666666666669</v>
      </c>
      <c r="T160" s="57">
        <f>HLOOKUP(R160+0.5,График!$A$5:$CU$131,$AF$154+1)</f>
        <v>0.54166666666666663</v>
      </c>
      <c r="U160" s="56">
        <f t="shared" si="127"/>
        <v>43203</v>
      </c>
      <c r="V160" s="57">
        <f>HLOOKUP(U160,График!$A$5:$CU$131,$AF$154+1)</f>
        <v>0.29166666666666669</v>
      </c>
      <c r="W160" s="57">
        <f>HLOOKUP(U160+0.5,График!$A$5:$CU$131,$AF$154+1)</f>
        <v>0.54166666666666663</v>
      </c>
      <c r="X160" s="56">
        <f t="shared" si="128"/>
        <v>43210</v>
      </c>
      <c r="Y160" s="57">
        <f>HLOOKUP(X160,График!$A$5:$CU$131,$AF$154+1)</f>
        <v>0.29166666666666669</v>
      </c>
      <c r="Z160" s="57">
        <f>HLOOKUP(X160+0.5,График!$A$5:$CU$131,$AF$154+1)</f>
        <v>0.54166666666666663</v>
      </c>
      <c r="AA160" s="56">
        <f t="shared" si="129"/>
        <v>43217</v>
      </c>
      <c r="AB160" s="57">
        <f>HLOOKUP(AA160,График!$A$5:$CU$131,$AF$154+1)</f>
        <v>0.29166666666666669</v>
      </c>
      <c r="AC160" s="57">
        <f>HLOOKUP(AA160+0.5,График!$A$5:$CU$131,$AF$154+1)</f>
        <v>0.54166666666666663</v>
      </c>
      <c r="AD160" s="56"/>
      <c r="AE160" s="57" t="e">
        <f>HLOOKUP(AD160,График!$A$5:$CU$131,$AF$154+1)</f>
        <v>#N/A</v>
      </c>
      <c r="AF160" s="57" t="e">
        <f>HLOOKUP(AD160+0.5,График!$A$5:$CU$131,$AF$154+1)</f>
        <v>#N/A</v>
      </c>
      <c r="AG160" s="34"/>
      <c r="AH160" s="27"/>
      <c r="AI160" s="27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</row>
    <row r="161" spans="1:49" s="46" customFormat="1" ht="26.1" customHeight="1" thickBot="1" x14ac:dyDescent="0.3">
      <c r="A161" s="487" t="str">
        <f>$A$9</f>
        <v>Сб</v>
      </c>
      <c r="B161" s="56">
        <f t="shared" si="86"/>
        <v>43197</v>
      </c>
      <c r="C161" s="57">
        <f>HLOOKUP(B161,График!$A$5:$CU$131,$P$154+1)</f>
        <v>0.35416666666666669</v>
      </c>
      <c r="D161" s="57">
        <f>HLOOKUP(B161+0.5,График!$A$5:$CU$131,$P$154+1)</f>
        <v>0.72916666666666663</v>
      </c>
      <c r="E161" s="56">
        <f t="shared" si="124"/>
        <v>43204</v>
      </c>
      <c r="F161" s="57">
        <f>HLOOKUP(E161,График!$A$5:$CU$131,$P$154+1)</f>
        <v>0.375</v>
      </c>
      <c r="G161" s="57">
        <f>HLOOKUP(E161+0.5,График!$A$5:$CU$131,$P$154+1)</f>
        <v>0.75</v>
      </c>
      <c r="H161" s="56">
        <f t="shared" si="125"/>
        <v>43211</v>
      </c>
      <c r="I161" s="57" t="str">
        <f>HLOOKUP(H161,График!$A$5:$CU$131,$P$154+1)</f>
        <v>В</v>
      </c>
      <c r="J161" s="57" t="str">
        <f>HLOOKUP(H161+0.5,График!$A$5:$CU$131,$P$154+1)</f>
        <v>В</v>
      </c>
      <c r="K161" s="56">
        <f t="shared" si="126"/>
        <v>43218</v>
      </c>
      <c r="L161" s="57" t="str">
        <f>HLOOKUP(K161,График!$A$5:$CU$131,$P$154+1)</f>
        <v>В</v>
      </c>
      <c r="M161" s="57" t="str">
        <f>HLOOKUP(K161+0.5,График!$A$5:$CU$131,$P$154+1)</f>
        <v>В</v>
      </c>
      <c r="N161" s="56"/>
      <c r="O161" s="57" t="e">
        <f>HLOOKUP(N161,График!$A$5:$CU$131,$P$154+1)</f>
        <v>#N/A</v>
      </c>
      <c r="P161" s="57" t="e">
        <f>HLOOKUP(N161+0.5,График!$A$5:$CU$131,$P$154+1)</f>
        <v>#N/A</v>
      </c>
      <c r="Q161" s="487" t="str">
        <f>$A$9</f>
        <v>Сб</v>
      </c>
      <c r="R161" s="56">
        <f t="shared" si="87"/>
        <v>43197</v>
      </c>
      <c r="S161" s="57">
        <f>HLOOKUP(R161,График!$A$5:$CU$131,$AF$154+1)</f>
        <v>0.33333333333333331</v>
      </c>
      <c r="T161" s="57">
        <f>HLOOKUP(R161+0.5,График!$A$5:$CU$131,$AF$154+1)</f>
        <v>0.625</v>
      </c>
      <c r="U161" s="56">
        <f t="shared" si="127"/>
        <v>43204</v>
      </c>
      <c r="V161" s="57" t="str">
        <f>HLOOKUP(U161,График!$A$5:$CU$131,$AF$154+1)</f>
        <v>В</v>
      </c>
      <c r="W161" s="57" t="str">
        <f>HLOOKUP(U161+0.5,График!$A$5:$CU$131,$AF$154+1)</f>
        <v>В</v>
      </c>
      <c r="X161" s="56">
        <f t="shared" si="128"/>
        <v>43211</v>
      </c>
      <c r="Y161" s="57">
        <f>HLOOKUP(X161,График!$A$5:$CU$131,$AF$154+1)</f>
        <v>0.33333333333333331</v>
      </c>
      <c r="Z161" s="57">
        <f>HLOOKUP(X161+0.5,График!$A$5:$CU$131,$AF$154+1)</f>
        <v>0.70833333333333337</v>
      </c>
      <c r="AA161" s="56">
        <f t="shared" si="129"/>
        <v>43218</v>
      </c>
      <c r="AB161" s="57" t="str">
        <f>HLOOKUP(AA161,График!$A$5:$CU$131,$AF$154+1)</f>
        <v>В</v>
      </c>
      <c r="AC161" s="57" t="str">
        <f>HLOOKUP(AA161+0.5,График!$A$5:$CU$131,$AF$154+1)</f>
        <v>В</v>
      </c>
      <c r="AD161" s="56"/>
      <c r="AE161" s="57" t="e">
        <f>HLOOKUP(AD161,График!$A$5:$CU$131,$AF$154+1)</f>
        <v>#N/A</v>
      </c>
      <c r="AF161" s="57" t="e">
        <f>HLOOKUP(AD161+0.5,График!$A$5:$CU$131,$AF$154+1)</f>
        <v>#N/A</v>
      </c>
      <c r="AG161" s="34"/>
      <c r="AH161" s="27"/>
      <c r="AI161" s="27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</row>
    <row r="162" spans="1:49" s="46" customFormat="1" ht="26.1" customHeight="1" x14ac:dyDescent="0.25">
      <c r="A162" s="39"/>
      <c r="B162" s="53"/>
      <c r="C162" s="52" t="str">
        <f>VLOOKUP(P162,График!$A$5:$CU$121,3)</f>
        <v>Борисова Виктория Ивановна</v>
      </c>
      <c r="D162" s="54"/>
      <c r="E162" s="55"/>
      <c r="F162" s="22"/>
      <c r="G162" s="22"/>
      <c r="H162" s="22"/>
      <c r="I162" s="40"/>
      <c r="J162" s="23"/>
      <c r="K162" s="24"/>
      <c r="L162" s="25"/>
      <c r="M162" s="41"/>
      <c r="N162" s="41"/>
      <c r="O162" s="42"/>
      <c r="P162" s="488">
        <f>AF154+1</f>
        <v>41</v>
      </c>
      <c r="Q162" s="39"/>
      <c r="R162" s="21"/>
      <c r="S162" s="52" t="str">
        <f>VLOOKUP(AF162,График!$A$5:$CU$121,3)</f>
        <v>Борисова Елена Владимировна</v>
      </c>
      <c r="T162" s="54"/>
      <c r="U162" s="55"/>
      <c r="V162" s="22"/>
      <c r="W162" s="22"/>
      <c r="X162" s="22"/>
      <c r="Y162" s="40"/>
      <c r="Z162" s="23"/>
      <c r="AA162" s="24"/>
      <c r="AB162" s="25"/>
      <c r="AC162" s="41"/>
      <c r="AD162" s="41"/>
      <c r="AE162" s="42"/>
      <c r="AF162" s="488">
        <f>P162+1</f>
        <v>42</v>
      </c>
      <c r="AG162" s="43"/>
      <c r="AH162" s="44"/>
      <c r="AI162" s="44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</row>
    <row r="163" spans="1:49" s="46" customFormat="1" ht="26.1" customHeight="1" x14ac:dyDescent="0.25">
      <c r="A163" s="486" t="str">
        <f>$A$3</f>
        <v>Вс</v>
      </c>
      <c r="B163" s="56">
        <f t="shared" si="86"/>
        <v>43191</v>
      </c>
      <c r="C163" s="57">
        <f>HLOOKUP(B163,График!$A$5:$CU$131,$P$162+1)</f>
        <v>0.28125</v>
      </c>
      <c r="D163" s="57">
        <f>HLOOKUP(B163+0.5,График!$A$5:$CU$131,$P$162+1)</f>
        <v>0.65625</v>
      </c>
      <c r="E163" s="56">
        <f>B169+1</f>
        <v>43198</v>
      </c>
      <c r="F163" s="57">
        <f>HLOOKUP(E163,График!$A$5:$CU$131,$P$162+1)</f>
        <v>0.28125</v>
      </c>
      <c r="G163" s="57">
        <f>HLOOKUP(E163+0.5,График!$A$5:$CU$131,$P$162+1)</f>
        <v>0.65625</v>
      </c>
      <c r="H163" s="56">
        <f>E169+1</f>
        <v>43205</v>
      </c>
      <c r="I163" s="57">
        <f>HLOOKUP(H163,График!$A$5:$CU$131,$P$162+1)</f>
        <v>0.3125</v>
      </c>
      <c r="J163" s="57">
        <f>HLOOKUP(H163+0.5,График!$A$5:$CU$131,$P$162+1)</f>
        <v>0.6875</v>
      </c>
      <c r="K163" s="56">
        <f>H169+1</f>
        <v>43212</v>
      </c>
      <c r="L163" s="57">
        <f>HLOOKUP(K163,График!$A$5:$CU$131,$P$162+1)</f>
        <v>0.4375</v>
      </c>
      <c r="M163" s="57">
        <f>HLOOKUP(K163+0.5,График!$A$5:$CU$131,$P$162+1)</f>
        <v>0.8125</v>
      </c>
      <c r="N163" s="56">
        <f>K169+1</f>
        <v>43219</v>
      </c>
      <c r="O163" s="57">
        <f>HLOOKUP(N163,График!$A$5:$CU$131,$P$162+1)</f>
        <v>0.64583333333333337</v>
      </c>
      <c r="P163" s="57">
        <f>HLOOKUP(N163+0.5,График!$A$5:$CU$131,$P$162+1)</f>
        <v>1.0208333333333333</v>
      </c>
      <c r="Q163" s="486" t="str">
        <f>$A$3</f>
        <v>Вс</v>
      </c>
      <c r="R163" s="56">
        <f t="shared" si="87"/>
        <v>43191</v>
      </c>
      <c r="S163" s="57">
        <f>HLOOKUP(R163,График!$A$5:$CU$131,$AF$162+1)</f>
        <v>0.5</v>
      </c>
      <c r="T163" s="57">
        <f>HLOOKUP(R163+0.5,График!$A$5:$CU$131,$AF$162+1)</f>
        <v>0.95833333333333337</v>
      </c>
      <c r="U163" s="56">
        <f>R169+1</f>
        <v>43198</v>
      </c>
      <c r="V163" s="57">
        <f>HLOOKUP(U163,График!$A$5:$CU$131,$AF$162+1)</f>
        <v>0.54166666666666663</v>
      </c>
      <c r="W163" s="57">
        <f>HLOOKUP(U163+0.5,График!$A$5:$CU$131,$AF$162+1)</f>
        <v>1</v>
      </c>
      <c r="X163" s="56">
        <f>U169+1</f>
        <v>43205</v>
      </c>
      <c r="Y163" s="57">
        <f>HLOOKUP(X163,График!$A$5:$CU$131,$AF$162+1)</f>
        <v>0.45833333333333331</v>
      </c>
      <c r="Z163" s="57">
        <f>HLOOKUP(X163+0.5,График!$A$5:$CU$131,$AF$162+1)</f>
        <v>0.95833333333333337</v>
      </c>
      <c r="AA163" s="56">
        <f>X169+1</f>
        <v>43212</v>
      </c>
      <c r="AB163" s="57">
        <f>HLOOKUP(AA163,График!$A$5:$CU$131,$AF$162+1)</f>
        <v>0.5</v>
      </c>
      <c r="AC163" s="57">
        <f>HLOOKUP(AA163+0.5,График!$A$5:$CU$131,$AF$162+1)</f>
        <v>0.95833333333333337</v>
      </c>
      <c r="AD163" s="56">
        <f>AA169+1</f>
        <v>43219</v>
      </c>
      <c r="AE163" s="57">
        <f>HLOOKUP(AD163,График!$A$5:$CU$131,$AF$162+1)</f>
        <v>0.5</v>
      </c>
      <c r="AF163" s="57">
        <f>HLOOKUP(AD163+0.5,График!$A$5:$CU$131,$AF$162+1)</f>
        <v>0.95833333333333337</v>
      </c>
      <c r="AG163" s="34"/>
      <c r="AH163" s="27"/>
      <c r="AI163" s="27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</row>
    <row r="164" spans="1:49" s="46" customFormat="1" ht="26.1" customHeight="1" x14ac:dyDescent="0.25">
      <c r="A164" s="486" t="str">
        <f>$A$4</f>
        <v>Пн</v>
      </c>
      <c r="B164" s="56">
        <f t="shared" si="86"/>
        <v>43192</v>
      </c>
      <c r="C164" s="57">
        <f>HLOOKUP(B164,График!$A$5:$CU$131,$P$162+1)</f>
        <v>0.4375</v>
      </c>
      <c r="D164" s="57">
        <f>HLOOKUP(B164+0.5,График!$A$5:$CU$131,$P$162+1)</f>
        <v>0.8125</v>
      </c>
      <c r="E164" s="56">
        <f t="shared" ref="E164:E169" si="130">E163+1</f>
        <v>43199</v>
      </c>
      <c r="F164" s="57">
        <f>HLOOKUP(E164,График!$A$5:$CU$131,$P$162+1)</f>
        <v>0.41666666666666669</v>
      </c>
      <c r="G164" s="57">
        <f>HLOOKUP(E164+0.5,График!$A$5:$CU$131,$P$162+1)</f>
        <v>0.79166666666666663</v>
      </c>
      <c r="H164" s="56">
        <f t="shared" ref="H164:H169" si="131">H163+1</f>
        <v>43206</v>
      </c>
      <c r="I164" s="57">
        <f>HLOOKUP(H164,График!$A$5:$CU$131,$P$162+1)</f>
        <v>0.64583333333333337</v>
      </c>
      <c r="J164" s="57">
        <f>HLOOKUP(H164+0.5,График!$A$5:$CU$131,$P$162+1)</f>
        <v>1.0208333333333333</v>
      </c>
      <c r="K164" s="56">
        <f t="shared" ref="K164:K169" si="132">K163+1</f>
        <v>43213</v>
      </c>
      <c r="L164" s="57">
        <f>HLOOKUP(K164,График!$A$5:$CU$131,$P$162+1)</f>
        <v>0.64583333333333337</v>
      </c>
      <c r="M164" s="57">
        <f>HLOOKUP(K164+0.5,График!$A$5:$CU$131,$P$162+1)</f>
        <v>1.0208333333333333</v>
      </c>
      <c r="N164" s="56">
        <f>N163+1</f>
        <v>43220</v>
      </c>
      <c r="O164" s="57" t="str">
        <f>HLOOKUP(N164,График!$A$5:$CU$131,$P$162+1)</f>
        <v>В</v>
      </c>
      <c r="P164" s="57" t="str">
        <f>HLOOKUP(N164+0.5,График!$A$5:$CU$131,$P$162+1)</f>
        <v>В</v>
      </c>
      <c r="Q164" s="486" t="str">
        <f>$A$4</f>
        <v>Пн</v>
      </c>
      <c r="R164" s="56">
        <f t="shared" si="87"/>
        <v>43192</v>
      </c>
      <c r="S164" s="57" t="str">
        <f>HLOOKUP(R164,График!$A$5:$CU$131,$AF$162+1)</f>
        <v>В</v>
      </c>
      <c r="T164" s="57" t="str">
        <f>HLOOKUP(R164+0.5,График!$A$5:$CU$131,$AF$162+1)</f>
        <v>В</v>
      </c>
      <c r="U164" s="56">
        <f t="shared" ref="U164:U169" si="133">U163+1</f>
        <v>43199</v>
      </c>
      <c r="V164" s="57" t="str">
        <f>HLOOKUP(U164,График!$A$5:$CU$131,$AF$162+1)</f>
        <v>В</v>
      </c>
      <c r="W164" s="57" t="str">
        <f>HLOOKUP(U164+0.5,График!$A$5:$CU$131,$AF$162+1)</f>
        <v>В</v>
      </c>
      <c r="X164" s="56">
        <f t="shared" ref="X164:X169" si="134">X163+1</f>
        <v>43206</v>
      </c>
      <c r="Y164" s="57" t="str">
        <f>HLOOKUP(X164,График!$A$5:$CU$131,$AF$162+1)</f>
        <v>В</v>
      </c>
      <c r="Z164" s="57" t="str">
        <f>HLOOKUP(X164+0.5,График!$A$5:$CU$131,$AF$162+1)</f>
        <v>В</v>
      </c>
      <c r="AA164" s="56">
        <f t="shared" ref="AA164:AA169" si="135">AA163+1</f>
        <v>43213</v>
      </c>
      <c r="AB164" s="57" t="str">
        <f>HLOOKUP(AA164,График!$A$5:$CU$131,$AF$162+1)</f>
        <v>В</v>
      </c>
      <c r="AC164" s="57" t="str">
        <f>HLOOKUP(AA164+0.5,График!$A$5:$CU$131,$AF$162+1)</f>
        <v>В</v>
      </c>
      <c r="AD164" s="56">
        <f>AD163+1</f>
        <v>43220</v>
      </c>
      <c r="AE164" s="57" t="str">
        <f>HLOOKUP(AD164,График!$A$5:$CU$131,$AF$162+1)</f>
        <v>В</v>
      </c>
      <c r="AF164" s="57" t="str">
        <f>HLOOKUP(AD164+0.5,График!$A$5:$CU$131,$AF$162+1)</f>
        <v>В</v>
      </c>
      <c r="AG164" s="34"/>
      <c r="AH164" s="27"/>
      <c r="AI164" s="27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</row>
    <row r="165" spans="1:49" s="46" customFormat="1" ht="26.1" customHeight="1" x14ac:dyDescent="0.25">
      <c r="A165" s="486" t="str">
        <f>$A$5</f>
        <v>Вт</v>
      </c>
      <c r="B165" s="56">
        <f t="shared" si="86"/>
        <v>43193</v>
      </c>
      <c r="C165" s="57">
        <f>HLOOKUP(B165,График!$A$5:$CU$131,$P$162+1)</f>
        <v>0.4375</v>
      </c>
      <c r="D165" s="57">
        <f>HLOOKUP(B165+0.5,График!$A$5:$CU$131,$P$162+1)</f>
        <v>0.8125</v>
      </c>
      <c r="E165" s="56">
        <f t="shared" si="130"/>
        <v>43200</v>
      </c>
      <c r="F165" s="57">
        <f>HLOOKUP(E165,График!$A$5:$CU$131,$P$162+1)</f>
        <v>0.64583333333333337</v>
      </c>
      <c r="G165" s="57">
        <f>HLOOKUP(E165+0.5,График!$A$5:$CU$131,$P$162+1)</f>
        <v>1.0208333333333333</v>
      </c>
      <c r="H165" s="56">
        <f t="shared" si="131"/>
        <v>43207</v>
      </c>
      <c r="I165" s="57">
        <f>HLOOKUP(H165,График!$A$5:$CU$131,$P$162+1)</f>
        <v>0.64583333333333337</v>
      </c>
      <c r="J165" s="57">
        <f>HLOOKUP(H165+0.5,График!$A$5:$CU$131,$P$162+1)</f>
        <v>1.0208333333333333</v>
      </c>
      <c r="K165" s="56">
        <f t="shared" si="132"/>
        <v>43214</v>
      </c>
      <c r="L165" s="57">
        <f>HLOOKUP(K165,График!$A$5:$CU$131,$P$162+1)</f>
        <v>0.64583333333333337</v>
      </c>
      <c r="M165" s="57">
        <f>HLOOKUP(K165+0.5,График!$A$5:$CU$131,$P$162+1)</f>
        <v>1.0208333333333333</v>
      </c>
      <c r="N165" s="56">
        <f>N164+1</f>
        <v>43221</v>
      </c>
      <c r="O165" s="57">
        <f>HLOOKUP(N165,График!$A$5:$CU$131,$P$162+1)</f>
        <v>0</v>
      </c>
      <c r="P165" s="57">
        <f>HLOOKUP(N165+0.5,График!$A$5:$CU$131,$P$162+1)</f>
        <v>0</v>
      </c>
      <c r="Q165" s="486" t="str">
        <f>$A$5</f>
        <v>Вт</v>
      </c>
      <c r="R165" s="56">
        <f t="shared" si="87"/>
        <v>43193</v>
      </c>
      <c r="S165" s="57" t="str">
        <f>HLOOKUP(R165,График!$A$5:$CU$131,$AF$162+1)</f>
        <v>В</v>
      </c>
      <c r="T165" s="57" t="str">
        <f>HLOOKUP(R165+0.5,График!$A$5:$CU$131,$AF$162+1)</f>
        <v>В</v>
      </c>
      <c r="U165" s="56">
        <f t="shared" si="133"/>
        <v>43200</v>
      </c>
      <c r="V165" s="57" t="str">
        <f>HLOOKUP(U165,График!$A$5:$CU$131,$AF$162+1)</f>
        <v>В</v>
      </c>
      <c r="W165" s="57" t="str">
        <f>HLOOKUP(U165+0.5,График!$A$5:$CU$131,$AF$162+1)</f>
        <v>В</v>
      </c>
      <c r="X165" s="56">
        <f t="shared" si="134"/>
        <v>43207</v>
      </c>
      <c r="Y165" s="57" t="str">
        <f>HLOOKUP(X165,График!$A$5:$CU$131,$AF$162+1)</f>
        <v>В</v>
      </c>
      <c r="Z165" s="57" t="str">
        <f>HLOOKUP(X165+0.5,График!$A$5:$CU$131,$AF$162+1)</f>
        <v>В</v>
      </c>
      <c r="AA165" s="56">
        <f t="shared" si="135"/>
        <v>43214</v>
      </c>
      <c r="AB165" s="57" t="str">
        <f>HLOOKUP(AA165,График!$A$5:$CU$131,$AF$162+1)</f>
        <v>В</v>
      </c>
      <c r="AC165" s="57" t="str">
        <f>HLOOKUP(AA165+0.5,График!$A$5:$CU$131,$AF$162+1)</f>
        <v>В</v>
      </c>
      <c r="AD165" s="56">
        <f>AD164+1</f>
        <v>43221</v>
      </c>
      <c r="AE165" s="57">
        <f>HLOOKUP(AD165,График!$A$5:$CU$131,$AF$162+1)</f>
        <v>0</v>
      </c>
      <c r="AF165" s="57">
        <f>HLOOKUP(AD165+0.5,График!$A$5:$CU$131,$AF$162+1)</f>
        <v>0</v>
      </c>
      <c r="AG165" s="34"/>
      <c r="AH165" s="27"/>
      <c r="AI165" s="27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</row>
    <row r="166" spans="1:49" s="46" customFormat="1" ht="26.1" customHeight="1" x14ac:dyDescent="0.25">
      <c r="A166" s="486" t="str">
        <f>$A$6</f>
        <v>Ср</v>
      </c>
      <c r="B166" s="56">
        <f t="shared" si="86"/>
        <v>43194</v>
      </c>
      <c r="C166" s="57">
        <f>HLOOKUP(B166,График!$A$5:$CU$131,$P$162+1)</f>
        <v>0.5</v>
      </c>
      <c r="D166" s="57">
        <f>HLOOKUP(B166+0.5,График!$A$5:$CU$131,$P$162+1)</f>
        <v>0.875</v>
      </c>
      <c r="E166" s="56">
        <f t="shared" si="130"/>
        <v>43201</v>
      </c>
      <c r="F166" s="57">
        <f>HLOOKUP(E166,График!$A$5:$CU$131,$P$162+1)</f>
        <v>0.64583333333333337</v>
      </c>
      <c r="G166" s="57">
        <f>HLOOKUP(E166+0.5,График!$A$5:$CU$131,$P$162+1)</f>
        <v>1.0208333333333333</v>
      </c>
      <c r="H166" s="56">
        <f t="shared" si="131"/>
        <v>43208</v>
      </c>
      <c r="I166" s="57" t="str">
        <f>HLOOKUP(H166,График!$A$5:$CU$131,$P$162+1)</f>
        <v>В</v>
      </c>
      <c r="J166" s="57" t="str">
        <f>HLOOKUP(H166+0.5,График!$A$5:$CU$131,$P$162+1)</f>
        <v>В</v>
      </c>
      <c r="K166" s="56">
        <f t="shared" si="132"/>
        <v>43215</v>
      </c>
      <c r="L166" s="57" t="str">
        <f>HLOOKUP(K166,График!$A$5:$CU$131,$P$162+1)</f>
        <v>В</v>
      </c>
      <c r="M166" s="57" t="str">
        <f>HLOOKUP(K166+0.5,График!$A$5:$CU$131,$P$162+1)</f>
        <v>В</v>
      </c>
      <c r="N166" s="56"/>
      <c r="O166" s="57" t="e">
        <f>HLOOKUP(N166,График!$A$5:$CU$131,$P$162+1)</f>
        <v>#N/A</v>
      </c>
      <c r="P166" s="57" t="e">
        <f>HLOOKUP(N166+0.5,График!$A$5:$CU$131,$P$162+1)</f>
        <v>#N/A</v>
      </c>
      <c r="Q166" s="486" t="str">
        <f>$A$6</f>
        <v>Ср</v>
      </c>
      <c r="R166" s="56">
        <f t="shared" si="87"/>
        <v>43194</v>
      </c>
      <c r="S166" s="57" t="str">
        <f>HLOOKUP(R166,График!$A$5:$CU$131,$AF$162+1)</f>
        <v>В</v>
      </c>
      <c r="T166" s="57" t="str">
        <f>HLOOKUP(R166+0.5,График!$A$5:$CU$131,$AF$162+1)</f>
        <v>В</v>
      </c>
      <c r="U166" s="56">
        <f t="shared" si="133"/>
        <v>43201</v>
      </c>
      <c r="V166" s="57" t="str">
        <f>HLOOKUP(U166,График!$A$5:$CU$131,$AF$162+1)</f>
        <v>В</v>
      </c>
      <c r="W166" s="57" t="str">
        <f>HLOOKUP(U166+0.5,График!$A$5:$CU$131,$AF$162+1)</f>
        <v>В</v>
      </c>
      <c r="X166" s="56">
        <f t="shared" si="134"/>
        <v>43208</v>
      </c>
      <c r="Y166" s="57" t="str">
        <f>HLOOKUP(X166,График!$A$5:$CU$131,$AF$162+1)</f>
        <v>В</v>
      </c>
      <c r="Z166" s="57" t="str">
        <f>HLOOKUP(X166+0.5,График!$A$5:$CU$131,$AF$162+1)</f>
        <v>В</v>
      </c>
      <c r="AA166" s="56">
        <f t="shared" si="135"/>
        <v>43215</v>
      </c>
      <c r="AB166" s="57" t="str">
        <f>HLOOKUP(AA166,График!$A$5:$CU$131,$AF$162+1)</f>
        <v>В</v>
      </c>
      <c r="AC166" s="57" t="str">
        <f>HLOOKUP(AA166+0.5,График!$A$5:$CU$131,$AF$162+1)</f>
        <v>В</v>
      </c>
      <c r="AD166" s="56"/>
      <c r="AE166" s="57" t="e">
        <f>HLOOKUP(AD166,График!$A$5:$CU$131,$AF$162+1)</f>
        <v>#N/A</v>
      </c>
      <c r="AF166" s="57" t="e">
        <f>HLOOKUP(AD166+0.5,График!$A$5:$CU$131,$AF$162+1)</f>
        <v>#N/A</v>
      </c>
      <c r="AG166" s="34"/>
      <c r="AH166" s="27"/>
      <c r="AI166" s="27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</row>
    <row r="167" spans="1:49" s="46" customFormat="1" ht="26.1" customHeight="1" x14ac:dyDescent="0.25">
      <c r="A167" s="486" t="str">
        <f>$A$7</f>
        <v>Чт</v>
      </c>
      <c r="B167" s="56">
        <f t="shared" si="86"/>
        <v>43195</v>
      </c>
      <c r="C167" s="57" t="str">
        <f>HLOOKUP(B167,График!$A$5:$CU$131,$P$162+1)</f>
        <v>В</v>
      </c>
      <c r="D167" s="57" t="str">
        <f>HLOOKUP(B167+0.5,График!$A$5:$CU$131,$P$162+1)</f>
        <v>В</v>
      </c>
      <c r="E167" s="56">
        <f t="shared" si="130"/>
        <v>43202</v>
      </c>
      <c r="F167" s="57" t="str">
        <f>HLOOKUP(E167,График!$A$5:$CU$131,$P$162+1)</f>
        <v>В</v>
      </c>
      <c r="G167" s="57" t="str">
        <f>HLOOKUP(E167+0.5,График!$A$5:$CU$131,$P$162+1)</f>
        <v>В</v>
      </c>
      <c r="H167" s="56">
        <f t="shared" si="131"/>
        <v>43209</v>
      </c>
      <c r="I167" s="57" t="str">
        <f>HLOOKUP(H167,График!$A$5:$CU$131,$P$162+1)</f>
        <v>В</v>
      </c>
      <c r="J167" s="57" t="str">
        <f>HLOOKUP(H167+0.5,График!$A$5:$CU$131,$P$162+1)</f>
        <v>В</v>
      </c>
      <c r="K167" s="56">
        <f t="shared" si="132"/>
        <v>43216</v>
      </c>
      <c r="L167" s="57" t="str">
        <f>HLOOKUP(K167,График!$A$5:$CU$131,$P$162+1)</f>
        <v>В</v>
      </c>
      <c r="M167" s="57" t="str">
        <f>HLOOKUP(K167+0.5,График!$A$5:$CU$131,$P$162+1)</f>
        <v>В</v>
      </c>
      <c r="N167" s="56"/>
      <c r="O167" s="57" t="e">
        <f>HLOOKUP(N167,График!$A$5:$CU$131,$P$162+1)</f>
        <v>#N/A</v>
      </c>
      <c r="P167" s="57" t="e">
        <f>HLOOKUP(N167+0.5,График!$A$5:$CU$131,$P$162+1)</f>
        <v>#N/A</v>
      </c>
      <c r="Q167" s="486" t="str">
        <f>$A$7</f>
        <v>Чт</v>
      </c>
      <c r="R167" s="56">
        <f t="shared" si="87"/>
        <v>43195</v>
      </c>
      <c r="S167" s="57" t="str">
        <f>HLOOKUP(R167,График!$A$5:$CU$131,$AF$162+1)</f>
        <v>В</v>
      </c>
      <c r="T167" s="57" t="str">
        <f>HLOOKUP(R167+0.5,График!$A$5:$CU$131,$AF$162+1)</f>
        <v>В</v>
      </c>
      <c r="U167" s="56">
        <f t="shared" si="133"/>
        <v>43202</v>
      </c>
      <c r="V167" s="57" t="str">
        <f>HLOOKUP(U167,График!$A$5:$CU$131,$AF$162+1)</f>
        <v>В</v>
      </c>
      <c r="W167" s="57" t="str">
        <f>HLOOKUP(U167+0.5,График!$A$5:$CU$131,$AF$162+1)</f>
        <v>В</v>
      </c>
      <c r="X167" s="56">
        <f t="shared" si="134"/>
        <v>43209</v>
      </c>
      <c r="Y167" s="57" t="str">
        <f>HLOOKUP(X167,График!$A$5:$CU$131,$AF$162+1)</f>
        <v>В</v>
      </c>
      <c r="Z167" s="57" t="str">
        <f>HLOOKUP(X167+0.5,График!$A$5:$CU$131,$AF$162+1)</f>
        <v>В</v>
      </c>
      <c r="AA167" s="56">
        <f t="shared" si="135"/>
        <v>43216</v>
      </c>
      <c r="AB167" s="57" t="str">
        <f>HLOOKUP(AA167,График!$A$5:$CU$131,$AF$162+1)</f>
        <v>В</v>
      </c>
      <c r="AC167" s="57" t="str">
        <f>HLOOKUP(AA167+0.5,График!$A$5:$CU$131,$AF$162+1)</f>
        <v>В</v>
      </c>
      <c r="AD167" s="56"/>
      <c r="AE167" s="57" t="e">
        <f>HLOOKUP(AD167,График!$A$5:$CU$131,$AF$162+1)</f>
        <v>#N/A</v>
      </c>
      <c r="AF167" s="57" t="e">
        <f>HLOOKUP(AD167+0.5,График!$A$5:$CU$131,$AF$162+1)</f>
        <v>#N/A</v>
      </c>
      <c r="AG167" s="34"/>
      <c r="AH167" s="27"/>
      <c r="AI167" s="27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</row>
    <row r="168" spans="1:49" s="46" customFormat="1" ht="26.1" customHeight="1" x14ac:dyDescent="0.25">
      <c r="A168" s="487" t="str">
        <f>$A$8</f>
        <v>Пт</v>
      </c>
      <c r="B168" s="56">
        <f t="shared" si="86"/>
        <v>43196</v>
      </c>
      <c r="C168" s="57" t="str">
        <f>HLOOKUP(B168,График!$A$5:$CU$131,$P$162+1)</f>
        <v>В</v>
      </c>
      <c r="D168" s="57" t="str">
        <f>HLOOKUP(B168+0.5,График!$A$5:$CU$131,$P$162+1)</f>
        <v>В</v>
      </c>
      <c r="E168" s="56">
        <f t="shared" si="130"/>
        <v>43203</v>
      </c>
      <c r="F168" s="57" t="str">
        <f>HLOOKUP(E168,График!$A$5:$CU$131,$P$162+1)</f>
        <v>В</v>
      </c>
      <c r="G168" s="57" t="str">
        <f>HLOOKUP(E168+0.5,График!$A$5:$CU$131,$P$162+1)</f>
        <v>В</v>
      </c>
      <c r="H168" s="56">
        <f t="shared" si="131"/>
        <v>43210</v>
      </c>
      <c r="I168" s="57">
        <f>HLOOKUP(H168,График!$A$5:$CU$131,$P$162+1)</f>
        <v>0.28125</v>
      </c>
      <c r="J168" s="57">
        <f>HLOOKUP(H168+0.5,График!$A$5:$CU$131,$P$162+1)</f>
        <v>0.65625</v>
      </c>
      <c r="K168" s="56">
        <f t="shared" si="132"/>
        <v>43217</v>
      </c>
      <c r="L168" s="57">
        <f>HLOOKUP(K168,График!$A$5:$CU$131,$P$162+1)</f>
        <v>0.5</v>
      </c>
      <c r="M168" s="57">
        <f>HLOOKUP(K168+0.5,График!$A$5:$CU$131,$P$162+1)</f>
        <v>0.875</v>
      </c>
      <c r="N168" s="56"/>
      <c r="O168" s="57" t="e">
        <f>HLOOKUP(N168,График!$A$5:$CU$131,$P$162+1)</f>
        <v>#N/A</v>
      </c>
      <c r="P168" s="57" t="e">
        <f>HLOOKUP(N168+0.5,График!$A$5:$CU$131,$P$162+1)</f>
        <v>#N/A</v>
      </c>
      <c r="Q168" s="487" t="str">
        <f>$A$8</f>
        <v>Пт</v>
      </c>
      <c r="R168" s="56">
        <f t="shared" si="87"/>
        <v>43196</v>
      </c>
      <c r="S168" s="57">
        <f>HLOOKUP(R168,График!$A$5:$CU$131,$AF$162+1)</f>
        <v>0.5</v>
      </c>
      <c r="T168" s="57">
        <f>HLOOKUP(R168+0.5,График!$A$5:$CU$131,$AF$162+1)</f>
        <v>0.95833333333333337</v>
      </c>
      <c r="U168" s="56">
        <f t="shared" si="133"/>
        <v>43203</v>
      </c>
      <c r="V168" s="57">
        <f>HLOOKUP(U168,График!$A$5:$CU$131,$AF$162+1)</f>
        <v>0.5</v>
      </c>
      <c r="W168" s="57">
        <f>HLOOKUP(U168+0.5,График!$A$5:$CU$131,$AF$162+1)</f>
        <v>1</v>
      </c>
      <c r="X168" s="56">
        <f t="shared" si="134"/>
        <v>43210</v>
      </c>
      <c r="Y168" s="57">
        <f>HLOOKUP(X168,График!$A$5:$CU$131,$AF$162+1)</f>
        <v>0.41666666666666669</v>
      </c>
      <c r="Z168" s="57">
        <f>HLOOKUP(X168+0.5,График!$A$5:$CU$131,$AF$162+1)</f>
        <v>0.875</v>
      </c>
      <c r="AA168" s="56">
        <f t="shared" si="135"/>
        <v>43217</v>
      </c>
      <c r="AB168" s="57">
        <f>HLOOKUP(AA168,График!$A$5:$CU$131,$AF$162+1)</f>
        <v>0.33333333333333331</v>
      </c>
      <c r="AC168" s="57">
        <f>HLOOKUP(AA168+0.5,График!$A$5:$CU$131,$AF$162+1)</f>
        <v>0.79166666666666663</v>
      </c>
      <c r="AD168" s="56"/>
      <c r="AE168" s="57" t="e">
        <f>HLOOKUP(AD168,График!$A$5:$CU$131,$AF$162+1)</f>
        <v>#N/A</v>
      </c>
      <c r="AF168" s="57" t="e">
        <f>HLOOKUP(AD168+0.5,График!$A$5:$CU$131,$AF$162+1)</f>
        <v>#N/A</v>
      </c>
      <c r="AG168" s="34"/>
      <c r="AH168" s="27"/>
      <c r="AI168" s="27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</row>
    <row r="169" spans="1:49" s="46" customFormat="1" ht="26.1" customHeight="1" thickBot="1" x14ac:dyDescent="0.3">
      <c r="A169" s="487" t="str">
        <f>$A$9</f>
        <v>Сб</v>
      </c>
      <c r="B169" s="56">
        <f t="shared" si="86"/>
        <v>43197</v>
      </c>
      <c r="C169" s="57">
        <f>HLOOKUP(B169,График!$A$5:$CU$131,$P$162+1)</f>
        <v>0.28125</v>
      </c>
      <c r="D169" s="57">
        <f>HLOOKUP(B169+0.5,График!$A$5:$CU$131,$P$162+1)</f>
        <v>0.65625</v>
      </c>
      <c r="E169" s="56">
        <f t="shared" si="130"/>
        <v>43204</v>
      </c>
      <c r="F169" s="57">
        <f>HLOOKUP(E169,График!$A$5:$CU$131,$P$162+1)</f>
        <v>0.29166666666666669</v>
      </c>
      <c r="G169" s="57">
        <f>HLOOKUP(E169+0.5,График!$A$5:$CU$131,$P$162+1)</f>
        <v>0.66666666666666663</v>
      </c>
      <c r="H169" s="56">
        <f t="shared" si="131"/>
        <v>43211</v>
      </c>
      <c r="I169" s="57">
        <f>HLOOKUP(H169,График!$A$5:$CU$131,$P$162+1)</f>
        <v>0.35416666666666669</v>
      </c>
      <c r="J169" s="57">
        <f>HLOOKUP(H169+0.5,График!$A$5:$CU$131,$P$162+1)</f>
        <v>0.72916666666666663</v>
      </c>
      <c r="K169" s="56">
        <f t="shared" si="132"/>
        <v>43218</v>
      </c>
      <c r="L169" s="57">
        <f>HLOOKUP(K169,График!$A$5:$CU$131,$P$162+1)</f>
        <v>0.64583333333333337</v>
      </c>
      <c r="M169" s="57">
        <f>HLOOKUP(K169+0.5,График!$A$5:$CU$131,$P$162+1)</f>
        <v>1.0208333333333333</v>
      </c>
      <c r="N169" s="56"/>
      <c r="O169" s="57" t="e">
        <f>HLOOKUP(N169,График!$A$5:$CU$131,$P$162+1)</f>
        <v>#N/A</v>
      </c>
      <c r="P169" s="57" t="e">
        <f>HLOOKUP(N169+0.5,График!$A$5:$CU$131,$P$162+1)</f>
        <v>#N/A</v>
      </c>
      <c r="Q169" s="487" t="str">
        <f>$A$9</f>
        <v>Сб</v>
      </c>
      <c r="R169" s="56">
        <f t="shared" si="87"/>
        <v>43197</v>
      </c>
      <c r="S169" s="57">
        <f>HLOOKUP(R169,График!$A$5:$CU$131,$AF$162+1)</f>
        <v>0.54166666666666663</v>
      </c>
      <c r="T169" s="57">
        <f>HLOOKUP(R169+0.5,График!$A$5:$CU$131,$AF$162+1)</f>
        <v>1</v>
      </c>
      <c r="U169" s="56">
        <f t="shared" si="133"/>
        <v>43204</v>
      </c>
      <c r="V169" s="57">
        <f>HLOOKUP(U169,График!$A$5:$CU$131,$AF$162+1)</f>
        <v>0.625</v>
      </c>
      <c r="W169" s="57">
        <f>HLOOKUP(U169+0.5,График!$A$5:$CU$131,$AF$162+1)</f>
        <v>1</v>
      </c>
      <c r="X169" s="56">
        <f t="shared" si="134"/>
        <v>43211</v>
      </c>
      <c r="Y169" s="57">
        <f>HLOOKUP(X169,График!$A$5:$CU$131,$AF$162+1)</f>
        <v>0.41666666666666669</v>
      </c>
      <c r="Z169" s="57">
        <f>HLOOKUP(X169+0.5,График!$A$5:$CU$131,$AF$162+1)</f>
        <v>0.875</v>
      </c>
      <c r="AA169" s="56">
        <f t="shared" si="135"/>
        <v>43218</v>
      </c>
      <c r="AB169" s="57">
        <f>HLOOKUP(AA169,График!$A$5:$CU$131,$AF$162+1)</f>
        <v>0.5</v>
      </c>
      <c r="AC169" s="57">
        <f>HLOOKUP(AA169+0.5,График!$A$5:$CU$131,$AF$162+1)</f>
        <v>0.95833333333333337</v>
      </c>
      <c r="AD169" s="56"/>
      <c r="AE169" s="57" t="e">
        <f>HLOOKUP(AD169,График!$A$5:$CU$131,$AF$162+1)</f>
        <v>#N/A</v>
      </c>
      <c r="AF169" s="57" t="e">
        <f>HLOOKUP(AD169+0.5,График!$A$5:$CU$131,$AF$162+1)</f>
        <v>#N/A</v>
      </c>
      <c r="AG169" s="34"/>
      <c r="AH169" s="27"/>
      <c r="AI169" s="27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</row>
    <row r="170" spans="1:49" s="46" customFormat="1" ht="26.1" customHeight="1" x14ac:dyDescent="0.25">
      <c r="A170" s="39"/>
      <c r="B170" s="53"/>
      <c r="C170" s="52" t="str">
        <f>VLOOKUP(P170,График!$A$5:$CU$121,3)</f>
        <v>Братикова Виктория Михайловна</v>
      </c>
      <c r="D170" s="54"/>
      <c r="E170" s="55"/>
      <c r="F170" s="22"/>
      <c r="G170" s="22"/>
      <c r="H170" s="22"/>
      <c r="I170" s="40"/>
      <c r="J170" s="23"/>
      <c r="K170" s="24"/>
      <c r="L170" s="25"/>
      <c r="M170" s="41"/>
      <c r="N170" s="41"/>
      <c r="O170" s="42"/>
      <c r="P170" s="488">
        <f>AF162+1</f>
        <v>43</v>
      </c>
      <c r="Q170" s="39"/>
      <c r="R170" s="21"/>
      <c r="S170" s="52" t="str">
        <f>VLOOKUP(AF170,График!$A$5:$CU$121,3)</f>
        <v>Быков Никита Олегович</v>
      </c>
      <c r="T170" s="54"/>
      <c r="U170" s="55"/>
      <c r="V170" s="22"/>
      <c r="W170" s="22"/>
      <c r="X170" s="22"/>
      <c r="Y170" s="40"/>
      <c r="Z170" s="23"/>
      <c r="AA170" s="24"/>
      <c r="AB170" s="25"/>
      <c r="AC170" s="41"/>
      <c r="AD170" s="41"/>
      <c r="AE170" s="42"/>
      <c r="AF170" s="488">
        <f>P170+1</f>
        <v>44</v>
      </c>
      <c r="AG170" s="43"/>
      <c r="AH170" s="44"/>
      <c r="AI170" s="44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</row>
    <row r="171" spans="1:49" s="46" customFormat="1" ht="26.1" customHeight="1" x14ac:dyDescent="0.25">
      <c r="A171" s="486" t="str">
        <f>$A$3</f>
        <v>Вс</v>
      </c>
      <c r="B171" s="56">
        <f t="shared" ref="B171:B233" si="136">B163</f>
        <v>43191</v>
      </c>
      <c r="C171" s="57">
        <f>HLOOKUP(B171,График!$A$5:$CU$131,$P$170+1)</f>
        <v>0.52083333333333337</v>
      </c>
      <c r="D171" s="57">
        <f>HLOOKUP(B171+0.5,График!$A$5:$CU$131,$P$170+1)</f>
        <v>1.0208333333333333</v>
      </c>
      <c r="E171" s="56">
        <f>B177+1</f>
        <v>43198</v>
      </c>
      <c r="F171" s="57" t="str">
        <f>HLOOKUP(E171,График!$A$5:$CU$131,$P$170+1)</f>
        <v>В</v>
      </c>
      <c r="G171" s="57" t="str">
        <f>HLOOKUP(E171+0.5,График!$A$5:$CU$131,$P$170+1)</f>
        <v>В</v>
      </c>
      <c r="H171" s="56">
        <f>E177+1</f>
        <v>43205</v>
      </c>
      <c r="I171" s="57">
        <f>HLOOKUP(H171,График!$A$5:$CU$131,$P$170+1)</f>
        <v>0.4375</v>
      </c>
      <c r="J171" s="57">
        <f>HLOOKUP(H171+0.5,График!$A$5:$CU$131,$P$170+1)</f>
        <v>0.8125</v>
      </c>
      <c r="K171" s="56">
        <f>H177+1</f>
        <v>43212</v>
      </c>
      <c r="L171" s="57">
        <f>HLOOKUP(K171,График!$A$5:$CU$131,$P$170+1)</f>
        <v>0.47916666666666669</v>
      </c>
      <c r="M171" s="57">
        <f>HLOOKUP(K171+0.5,График!$A$5:$CU$131,$P$170+1)</f>
        <v>0.85416666666666663</v>
      </c>
      <c r="N171" s="56">
        <f>K177+1</f>
        <v>43219</v>
      </c>
      <c r="O171" s="57">
        <f>HLOOKUP(N171,График!$A$5:$CU$131,$P$170+1)</f>
        <v>0.35416666666666669</v>
      </c>
      <c r="P171" s="57">
        <f>HLOOKUP(N171+0.5,График!$A$5:$CU$131,$P$170+1)</f>
        <v>0.72916666666666663</v>
      </c>
      <c r="Q171" s="486" t="str">
        <f>$A$3</f>
        <v>Вс</v>
      </c>
      <c r="R171" s="56">
        <f t="shared" ref="R171:R233" si="137">R163</f>
        <v>43191</v>
      </c>
      <c r="S171" s="57">
        <f>HLOOKUP(R171,График!$A$5:$CU$131,$AF$170+1)</f>
        <v>0.375</v>
      </c>
      <c r="T171" s="57">
        <f>HLOOKUP(R171+0.5,График!$A$5:$CU$131,$AF$170+1)</f>
        <v>0.75</v>
      </c>
      <c r="U171" s="56">
        <f>R177+1</f>
        <v>43198</v>
      </c>
      <c r="V171" s="57" t="str">
        <f>HLOOKUP(U171,График!$A$5:$CU$131,$AF$170+1)</f>
        <v>В</v>
      </c>
      <c r="W171" s="57" t="str">
        <f>HLOOKUP(U171+0.5,График!$A$5:$CU$131,$AF$170+1)</f>
        <v>В</v>
      </c>
      <c r="X171" s="56">
        <f>U177+1</f>
        <v>43205</v>
      </c>
      <c r="Y171" s="57">
        <f>HLOOKUP(X171,График!$A$5:$CU$131,$AF$170+1)</f>
        <v>0.625</v>
      </c>
      <c r="Z171" s="57">
        <f>HLOOKUP(X171+0.5,График!$A$5:$CU$131,$AF$170+1)</f>
        <v>1</v>
      </c>
      <c r="AA171" s="56">
        <f>X177+1</f>
        <v>43212</v>
      </c>
      <c r="AB171" s="57" t="str">
        <f>HLOOKUP(AA171,График!$A$5:$CU$131,$AF$170+1)</f>
        <v>В</v>
      </c>
      <c r="AC171" s="57" t="str">
        <f>HLOOKUP(AA171+0.5,График!$A$5:$CU$131,$AF$170+1)</f>
        <v>В</v>
      </c>
      <c r="AD171" s="56">
        <f>AA177+1</f>
        <v>43219</v>
      </c>
      <c r="AE171" s="57" t="str">
        <f>HLOOKUP(AD171,График!$A$5:$CU$131,$AF$170+1)</f>
        <v>В</v>
      </c>
      <c r="AF171" s="57" t="str">
        <f>HLOOKUP(AD171+0.5,График!$A$5:$CU$131,$AF$170+1)</f>
        <v>В</v>
      </c>
      <c r="AG171" s="34"/>
      <c r="AH171" s="27"/>
      <c r="AI171" s="27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</row>
    <row r="172" spans="1:49" s="46" customFormat="1" ht="26.1" customHeight="1" x14ac:dyDescent="0.25">
      <c r="A172" s="486" t="str">
        <f>$A$4</f>
        <v>Пн</v>
      </c>
      <c r="B172" s="56">
        <f t="shared" si="136"/>
        <v>43192</v>
      </c>
      <c r="C172" s="57" t="str">
        <f>HLOOKUP(B172,График!$A$5:$CU$131,$P$170+1)</f>
        <v>В</v>
      </c>
      <c r="D172" s="57" t="str">
        <f>HLOOKUP(B172+0.5,График!$A$5:$CU$131,$P$170+1)</f>
        <v>В</v>
      </c>
      <c r="E172" s="56">
        <f t="shared" ref="E172:E177" si="138">E171+1</f>
        <v>43199</v>
      </c>
      <c r="F172" s="57" t="str">
        <f>HLOOKUP(E172,График!$A$5:$CU$131,$P$170+1)</f>
        <v>В</v>
      </c>
      <c r="G172" s="57" t="str">
        <f>HLOOKUP(E172+0.5,График!$A$5:$CU$131,$P$170+1)</f>
        <v>В</v>
      </c>
      <c r="H172" s="56">
        <f t="shared" ref="H172:H177" si="139">H171+1</f>
        <v>43206</v>
      </c>
      <c r="I172" s="57">
        <f>HLOOKUP(H172,График!$A$5:$CU$131,$P$170+1)</f>
        <v>0.3125</v>
      </c>
      <c r="J172" s="57">
        <f>HLOOKUP(H172+0.5,График!$A$5:$CU$131,$P$170+1)</f>
        <v>0.6875</v>
      </c>
      <c r="K172" s="56">
        <f t="shared" ref="K172:K177" si="140">K171+1</f>
        <v>43213</v>
      </c>
      <c r="L172" s="57">
        <f>HLOOKUP(K172,График!$A$5:$CU$131,$P$170+1)</f>
        <v>0.625</v>
      </c>
      <c r="M172" s="57">
        <f>HLOOKUP(K172+0.5,График!$A$5:$CU$131,$P$170+1)</f>
        <v>1</v>
      </c>
      <c r="N172" s="56">
        <f>N171+1</f>
        <v>43220</v>
      </c>
      <c r="O172" s="57">
        <f>HLOOKUP(N172,График!$A$5:$CU$131,$P$170+1)</f>
        <v>0.47916666666666669</v>
      </c>
      <c r="P172" s="57">
        <f>HLOOKUP(N172+0.5,График!$A$5:$CU$131,$P$170+1)</f>
        <v>0.8125</v>
      </c>
      <c r="Q172" s="486" t="str">
        <f>$A$4</f>
        <v>Пн</v>
      </c>
      <c r="R172" s="56">
        <f t="shared" si="137"/>
        <v>43192</v>
      </c>
      <c r="S172" s="57">
        <f>HLOOKUP(R172,График!$A$5:$CU$131,$AF$170+1)</f>
        <v>0.375</v>
      </c>
      <c r="T172" s="57">
        <f>HLOOKUP(R172+0.5,График!$A$5:$CU$131,$AF$170+1)</f>
        <v>0.75</v>
      </c>
      <c r="U172" s="56">
        <f t="shared" ref="U172:U177" si="141">U171+1</f>
        <v>43199</v>
      </c>
      <c r="V172" s="57">
        <f>HLOOKUP(U172,График!$A$5:$CU$131,$AF$170+1)</f>
        <v>0.28125</v>
      </c>
      <c r="W172" s="57">
        <f>HLOOKUP(U172+0.5,График!$A$5:$CU$131,$AF$170+1)</f>
        <v>0.65625</v>
      </c>
      <c r="X172" s="56">
        <f t="shared" ref="X172:X177" si="142">X171+1</f>
        <v>43206</v>
      </c>
      <c r="Y172" s="57">
        <f>HLOOKUP(X172,График!$A$5:$CU$131,$AF$170+1)</f>
        <v>0.64583333333333337</v>
      </c>
      <c r="Z172" s="57">
        <f>HLOOKUP(X172+0.5,График!$A$5:$CU$131,$AF$170+1)</f>
        <v>1.0208333333333333</v>
      </c>
      <c r="AA172" s="56">
        <f t="shared" ref="AA172:AA177" si="143">AA171+1</f>
        <v>43213</v>
      </c>
      <c r="AB172" s="57" t="str">
        <f>HLOOKUP(AA172,График!$A$5:$CU$131,$AF$170+1)</f>
        <v>ОТ</v>
      </c>
      <c r="AC172" s="57" t="str">
        <f>HLOOKUP(AA172+0.5,График!$A$5:$CU$131,$AF$170+1)</f>
        <v>ОТ</v>
      </c>
      <c r="AD172" s="56">
        <f>AD171+1</f>
        <v>43220</v>
      </c>
      <c r="AE172" s="57">
        <f>HLOOKUP(AD172,График!$A$5:$CU$131,$AF$170+1)</f>
        <v>0.66666666666666663</v>
      </c>
      <c r="AF172" s="57">
        <f>HLOOKUP(AD172+0.5,График!$A$5:$CU$131,$AF$170+1)</f>
        <v>1</v>
      </c>
      <c r="AG172" s="34"/>
      <c r="AH172" s="27"/>
      <c r="AI172" s="27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</row>
    <row r="173" spans="1:49" s="46" customFormat="1" ht="26.1" customHeight="1" x14ac:dyDescent="0.25">
      <c r="A173" s="486" t="str">
        <f>$A$5</f>
        <v>Вт</v>
      </c>
      <c r="B173" s="56">
        <f t="shared" si="136"/>
        <v>43193</v>
      </c>
      <c r="C173" s="57" t="str">
        <f>HLOOKUP(B173,График!$A$5:$CU$131,$P$170+1)</f>
        <v>В</v>
      </c>
      <c r="D173" s="57" t="str">
        <f>HLOOKUP(B173+0.5,График!$A$5:$CU$131,$P$170+1)</f>
        <v>В</v>
      </c>
      <c r="E173" s="56">
        <f t="shared" si="138"/>
        <v>43200</v>
      </c>
      <c r="F173" s="57">
        <f>HLOOKUP(E173,График!$A$5:$CU$131,$P$170+1)</f>
        <v>0.45833333333333331</v>
      </c>
      <c r="G173" s="57">
        <f>HLOOKUP(E173+0.5,График!$A$5:$CU$131,$P$170+1)</f>
        <v>0.83333333333333337</v>
      </c>
      <c r="H173" s="56">
        <f t="shared" si="139"/>
        <v>43207</v>
      </c>
      <c r="I173" s="57" t="str">
        <f>HLOOKUP(H173,График!$A$5:$CU$131,$P$170+1)</f>
        <v>В</v>
      </c>
      <c r="J173" s="57" t="str">
        <f>HLOOKUP(H173+0.5,График!$A$5:$CU$131,$P$170+1)</f>
        <v>В</v>
      </c>
      <c r="K173" s="56">
        <f t="shared" si="140"/>
        <v>43214</v>
      </c>
      <c r="L173" s="57">
        <f>HLOOKUP(K173,График!$A$5:$CU$131,$P$170+1)</f>
        <v>0.64583333333333337</v>
      </c>
      <c r="M173" s="57">
        <f>HLOOKUP(K173+0.5,График!$A$5:$CU$131,$P$170+1)</f>
        <v>1.0208333333333333</v>
      </c>
      <c r="N173" s="56">
        <f>N172+1</f>
        <v>43221</v>
      </c>
      <c r="O173" s="57">
        <f>HLOOKUP(N173,График!$A$5:$CU$131,$P$170+1)</f>
        <v>0</v>
      </c>
      <c r="P173" s="57">
        <f>HLOOKUP(N173+0.5,График!$A$5:$CU$131,$P$170+1)</f>
        <v>0</v>
      </c>
      <c r="Q173" s="486" t="str">
        <f>$A$5</f>
        <v>Вт</v>
      </c>
      <c r="R173" s="56">
        <f t="shared" si="137"/>
        <v>43193</v>
      </c>
      <c r="S173" s="57">
        <f>HLOOKUP(R173,График!$A$5:$CU$131,$AF$170+1)</f>
        <v>0.5</v>
      </c>
      <c r="T173" s="57">
        <f>HLOOKUP(R173+0.5,График!$A$5:$CU$131,$AF$170+1)</f>
        <v>0.875</v>
      </c>
      <c r="U173" s="56">
        <f t="shared" si="141"/>
        <v>43200</v>
      </c>
      <c r="V173" s="57">
        <f>HLOOKUP(U173,График!$A$5:$CU$131,$AF$170+1)</f>
        <v>0.28125</v>
      </c>
      <c r="W173" s="57">
        <f>HLOOKUP(U173+0.5,График!$A$5:$CU$131,$AF$170+1)</f>
        <v>0.65625</v>
      </c>
      <c r="X173" s="56">
        <f t="shared" si="142"/>
        <v>43207</v>
      </c>
      <c r="Y173" s="57" t="str">
        <f>HLOOKUP(X173,График!$A$5:$CU$131,$AF$170+1)</f>
        <v>В</v>
      </c>
      <c r="Z173" s="57" t="str">
        <f>HLOOKUP(X173+0.5,График!$A$5:$CU$131,$AF$170+1)</f>
        <v>В</v>
      </c>
      <c r="AA173" s="56">
        <f t="shared" si="143"/>
        <v>43214</v>
      </c>
      <c r="AB173" s="57" t="str">
        <f>HLOOKUP(AA173,График!$A$5:$CU$131,$AF$170+1)</f>
        <v>ОТ</v>
      </c>
      <c r="AC173" s="57" t="str">
        <f>HLOOKUP(AA173+0.5,График!$A$5:$CU$131,$AF$170+1)</f>
        <v>ОТ</v>
      </c>
      <c r="AD173" s="56">
        <f>AD172+1</f>
        <v>43221</v>
      </c>
      <c r="AE173" s="57" t="str">
        <f>HLOOKUP(AD173,График!$A$5:$CU$131,$AF$170+1)</f>
        <v>ВОЗВ</v>
      </c>
      <c r="AF173" s="57" t="str">
        <f>HLOOKUP(AD173+0.5,График!$A$5:$CU$131,$AF$170+1)</f>
        <v>ВОЗВ</v>
      </c>
      <c r="AG173" s="34"/>
      <c r="AH173" s="27"/>
      <c r="AI173" s="27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</row>
    <row r="174" spans="1:49" s="46" customFormat="1" ht="26.1" customHeight="1" x14ac:dyDescent="0.25">
      <c r="A174" s="486" t="str">
        <f>$A$6</f>
        <v>Ср</v>
      </c>
      <c r="B174" s="56">
        <f t="shared" si="136"/>
        <v>43194</v>
      </c>
      <c r="C174" s="57">
        <f>HLOOKUP(B174,График!$A$5:$CU$131,$P$170+1)</f>
        <v>0.35416666666666669</v>
      </c>
      <c r="D174" s="57">
        <f>HLOOKUP(B174+0.5,График!$A$5:$CU$131,$P$170+1)</f>
        <v>0.72916666666666663</v>
      </c>
      <c r="E174" s="56">
        <f t="shared" si="138"/>
        <v>43201</v>
      </c>
      <c r="F174" s="57">
        <f>HLOOKUP(E174,График!$A$5:$CU$131,$P$170+1)</f>
        <v>0.45833333333333331</v>
      </c>
      <c r="G174" s="57">
        <f>HLOOKUP(E174+0.5,График!$A$5:$CU$131,$P$170+1)</f>
        <v>0.83333333333333337</v>
      </c>
      <c r="H174" s="56">
        <f t="shared" si="139"/>
        <v>43208</v>
      </c>
      <c r="I174" s="57">
        <f>HLOOKUP(H174,График!$A$5:$CU$131,$P$170+1)</f>
        <v>0.3125</v>
      </c>
      <c r="J174" s="57">
        <f>HLOOKUP(H174+0.5,График!$A$5:$CU$131,$P$170+1)</f>
        <v>0.6875</v>
      </c>
      <c r="K174" s="56">
        <f t="shared" si="140"/>
        <v>43215</v>
      </c>
      <c r="L174" s="57">
        <f>HLOOKUP(K174,График!$A$5:$CU$131,$P$170+1)</f>
        <v>0.64583333333333337</v>
      </c>
      <c r="M174" s="57">
        <f>HLOOKUP(K174+0.5,График!$A$5:$CU$131,$P$170+1)</f>
        <v>1.0208333333333333</v>
      </c>
      <c r="N174" s="56"/>
      <c r="O174" s="57" t="e">
        <f>HLOOKUP(N174,График!$A$5:$CU$131,$P$170+1)</f>
        <v>#N/A</v>
      </c>
      <c r="P174" s="57" t="e">
        <f>HLOOKUP(N174+0.5,График!$A$5:$CU$131,$P$170+1)</f>
        <v>#N/A</v>
      </c>
      <c r="Q174" s="486" t="str">
        <f>$A$6</f>
        <v>Ср</v>
      </c>
      <c r="R174" s="56">
        <f t="shared" si="137"/>
        <v>43194</v>
      </c>
      <c r="S174" s="57" t="str">
        <f>HLOOKUP(R174,График!$A$5:$CU$131,$AF$170+1)</f>
        <v>В</v>
      </c>
      <c r="T174" s="57" t="str">
        <f>HLOOKUP(R174+0.5,График!$A$5:$CU$131,$AF$170+1)</f>
        <v>В</v>
      </c>
      <c r="U174" s="56">
        <f t="shared" si="141"/>
        <v>43201</v>
      </c>
      <c r="V174" s="57">
        <f>HLOOKUP(U174,График!$A$5:$CU$131,$AF$170+1)</f>
        <v>0.28125</v>
      </c>
      <c r="W174" s="57">
        <f>HLOOKUP(U174+0.5,График!$A$5:$CU$131,$AF$170+1)</f>
        <v>0.65625</v>
      </c>
      <c r="X174" s="56">
        <f t="shared" si="142"/>
        <v>43208</v>
      </c>
      <c r="Y174" s="57" t="str">
        <f>HLOOKUP(X174,График!$A$5:$CU$131,$AF$170+1)</f>
        <v>В</v>
      </c>
      <c r="Z174" s="57" t="str">
        <f>HLOOKUP(X174+0.5,График!$A$5:$CU$131,$AF$170+1)</f>
        <v>В</v>
      </c>
      <c r="AA174" s="56">
        <f t="shared" si="143"/>
        <v>43215</v>
      </c>
      <c r="AB174" s="57" t="str">
        <f>HLOOKUP(AA174,График!$A$5:$CU$131,$AF$170+1)</f>
        <v>ОТ</v>
      </c>
      <c r="AC174" s="57" t="str">
        <f>HLOOKUP(AA174+0.5,График!$A$5:$CU$131,$AF$170+1)</f>
        <v>ОТ</v>
      </c>
      <c r="AD174" s="56"/>
      <c r="AE174" s="57" t="e">
        <f>HLOOKUP(AD174,График!$A$5:$CU$131,$AF$170+1)</f>
        <v>#N/A</v>
      </c>
      <c r="AF174" s="57" t="e">
        <f>HLOOKUP(AD174+0.5,График!$A$5:$CU$131,$AF$170+1)</f>
        <v>#N/A</v>
      </c>
      <c r="AG174" s="34"/>
      <c r="AH174" s="27"/>
      <c r="AI174" s="27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</row>
    <row r="175" spans="1:49" s="46" customFormat="1" ht="26.1" customHeight="1" x14ac:dyDescent="0.25">
      <c r="A175" s="486" t="str">
        <f>$A$7</f>
        <v>Чт</v>
      </c>
      <c r="B175" s="56">
        <f t="shared" si="136"/>
        <v>43195</v>
      </c>
      <c r="C175" s="57">
        <f>HLOOKUP(B175,График!$A$5:$CU$131,$P$170+1)</f>
        <v>0.35416666666666669</v>
      </c>
      <c r="D175" s="57">
        <f>HLOOKUP(B175+0.5,График!$A$5:$CU$131,$P$170+1)</f>
        <v>0.72916666666666663</v>
      </c>
      <c r="E175" s="56">
        <f t="shared" si="138"/>
        <v>43202</v>
      </c>
      <c r="F175" s="57">
        <f>HLOOKUP(E175,График!$A$5:$CU$131,$P$170+1)</f>
        <v>0.64583333333333337</v>
      </c>
      <c r="G175" s="57">
        <f>HLOOKUP(E175+0.5,График!$A$5:$CU$131,$P$170+1)</f>
        <v>1.0208333333333333</v>
      </c>
      <c r="H175" s="56">
        <f t="shared" si="139"/>
        <v>43209</v>
      </c>
      <c r="I175" s="57">
        <f>HLOOKUP(H175,График!$A$5:$CU$131,$P$170+1)</f>
        <v>0.3125</v>
      </c>
      <c r="J175" s="57">
        <f>HLOOKUP(H175+0.5,График!$A$5:$CU$131,$P$170+1)</f>
        <v>0.6875</v>
      </c>
      <c r="K175" s="56">
        <f t="shared" si="140"/>
        <v>43216</v>
      </c>
      <c r="L175" s="57" t="str">
        <f>HLOOKUP(K175,График!$A$5:$CU$131,$P$170+1)</f>
        <v>В</v>
      </c>
      <c r="M175" s="57" t="str">
        <f>HLOOKUP(K175+0.5,График!$A$5:$CU$131,$P$170+1)</f>
        <v>В</v>
      </c>
      <c r="N175" s="56"/>
      <c r="O175" s="57" t="e">
        <f>HLOOKUP(N175,График!$A$5:$CU$131,$P$170+1)</f>
        <v>#N/A</v>
      </c>
      <c r="P175" s="57" t="e">
        <f>HLOOKUP(N175+0.5,График!$A$5:$CU$131,$P$170+1)</f>
        <v>#N/A</v>
      </c>
      <c r="Q175" s="486" t="str">
        <f>$A$7</f>
        <v>Чт</v>
      </c>
      <c r="R175" s="56">
        <f t="shared" si="137"/>
        <v>43195</v>
      </c>
      <c r="S175" s="57">
        <f>HLOOKUP(R175,График!$A$5:$CU$131,$AF$170+1)</f>
        <v>0.64583333333333337</v>
      </c>
      <c r="T175" s="57">
        <f>HLOOKUP(R175+0.5,График!$A$5:$CU$131,$AF$170+1)</f>
        <v>1.0208333333333333</v>
      </c>
      <c r="U175" s="56">
        <f t="shared" si="141"/>
        <v>43202</v>
      </c>
      <c r="V175" s="57">
        <f>HLOOKUP(U175,График!$A$5:$CU$131,$AF$170+1)</f>
        <v>0.28125</v>
      </c>
      <c r="W175" s="57">
        <f>HLOOKUP(U175+0.5,График!$A$5:$CU$131,$AF$170+1)</f>
        <v>0.65625</v>
      </c>
      <c r="X175" s="56">
        <f t="shared" si="142"/>
        <v>43209</v>
      </c>
      <c r="Y175" s="57">
        <f>HLOOKUP(X175,График!$A$5:$CU$131,$AF$170+1)</f>
        <v>0.28125</v>
      </c>
      <c r="Z175" s="57">
        <f>HLOOKUP(X175+0.5,График!$A$5:$CU$131,$AF$170+1)</f>
        <v>0.65625</v>
      </c>
      <c r="AA175" s="56">
        <f t="shared" si="143"/>
        <v>43216</v>
      </c>
      <c r="AB175" s="57" t="str">
        <f>HLOOKUP(AA175,График!$A$5:$CU$131,$AF$170+1)</f>
        <v>ОТ</v>
      </c>
      <c r="AC175" s="57" t="str">
        <f>HLOOKUP(AA175+0.5,График!$A$5:$CU$131,$AF$170+1)</f>
        <v>ОТ</v>
      </c>
      <c r="AD175" s="56"/>
      <c r="AE175" s="57" t="e">
        <f>HLOOKUP(AD175,График!$A$5:$CU$131,$AF$170+1)</f>
        <v>#N/A</v>
      </c>
      <c r="AF175" s="57" t="e">
        <f>HLOOKUP(AD175+0.5,График!$A$5:$CU$131,$AF$170+1)</f>
        <v>#N/A</v>
      </c>
      <c r="AG175" s="34"/>
      <c r="AH175" s="27"/>
      <c r="AI175" s="27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</row>
    <row r="176" spans="1:49" s="46" customFormat="1" ht="26.1" customHeight="1" x14ac:dyDescent="0.25">
      <c r="A176" s="487" t="str">
        <f>$A$8</f>
        <v>Пт</v>
      </c>
      <c r="B176" s="56">
        <f t="shared" si="136"/>
        <v>43196</v>
      </c>
      <c r="C176" s="57">
        <f>HLOOKUP(B176,График!$A$5:$CU$131,$P$170+1)</f>
        <v>0.5</v>
      </c>
      <c r="D176" s="57">
        <f>HLOOKUP(B176+0.5,График!$A$5:$CU$131,$P$170+1)</f>
        <v>0.875</v>
      </c>
      <c r="E176" s="56">
        <f t="shared" si="138"/>
        <v>43203</v>
      </c>
      <c r="F176" s="57">
        <f>HLOOKUP(E176,График!$A$5:$CU$131,$P$170+1)</f>
        <v>0.64583333333333337</v>
      </c>
      <c r="G176" s="57">
        <f>HLOOKUP(E176+0.5,График!$A$5:$CU$131,$P$170+1)</f>
        <v>1.0208333333333333</v>
      </c>
      <c r="H176" s="56">
        <f t="shared" si="139"/>
        <v>43210</v>
      </c>
      <c r="I176" s="57" t="str">
        <f>HLOOKUP(H176,График!$A$5:$CU$131,$P$170+1)</f>
        <v>В</v>
      </c>
      <c r="J176" s="57" t="str">
        <f>HLOOKUP(H176+0.5,График!$A$5:$CU$131,$P$170+1)</f>
        <v>В</v>
      </c>
      <c r="K176" s="56">
        <f t="shared" si="140"/>
        <v>43217</v>
      </c>
      <c r="L176" s="57" t="str">
        <f>HLOOKUP(K176,График!$A$5:$CU$131,$P$170+1)</f>
        <v>В</v>
      </c>
      <c r="M176" s="57" t="str">
        <f>HLOOKUP(K176+0.5,График!$A$5:$CU$131,$P$170+1)</f>
        <v>В</v>
      </c>
      <c r="N176" s="56"/>
      <c r="O176" s="57" t="e">
        <f>HLOOKUP(N176,График!$A$5:$CU$131,$P$170+1)</f>
        <v>#N/A</v>
      </c>
      <c r="P176" s="57" t="e">
        <f>HLOOKUP(N176+0.5,График!$A$5:$CU$131,$P$170+1)</f>
        <v>#N/A</v>
      </c>
      <c r="Q176" s="487" t="str">
        <f>$A$8</f>
        <v>Пт</v>
      </c>
      <c r="R176" s="56">
        <f t="shared" si="137"/>
        <v>43196</v>
      </c>
      <c r="S176" s="57">
        <f>HLOOKUP(R176,График!$A$5:$CU$131,$AF$170+1)</f>
        <v>0.64583333333333337</v>
      </c>
      <c r="T176" s="57">
        <f>HLOOKUP(R176+0.5,График!$A$5:$CU$131,$AF$170+1)</f>
        <v>1.0208333333333333</v>
      </c>
      <c r="U176" s="56">
        <f t="shared" si="141"/>
        <v>43203</v>
      </c>
      <c r="V176" s="57" t="str">
        <f>HLOOKUP(U176,График!$A$5:$CU$131,$AF$170+1)</f>
        <v>В</v>
      </c>
      <c r="W176" s="57" t="str">
        <f>HLOOKUP(U176+0.5,График!$A$5:$CU$131,$AF$170+1)</f>
        <v>В</v>
      </c>
      <c r="X176" s="56">
        <f t="shared" si="142"/>
        <v>43210</v>
      </c>
      <c r="Y176" s="57">
        <f>HLOOKUP(X176,График!$A$5:$CU$131,$AF$170+1)</f>
        <v>0.28125</v>
      </c>
      <c r="Z176" s="57">
        <f>HLOOKUP(X176+0.5,График!$A$5:$CU$131,$AF$170+1)</f>
        <v>0.65625</v>
      </c>
      <c r="AA176" s="56">
        <f t="shared" si="143"/>
        <v>43217</v>
      </c>
      <c r="AB176" s="57" t="str">
        <f>HLOOKUP(AA176,График!$A$5:$CU$131,$AF$170+1)</f>
        <v>ОТ</v>
      </c>
      <c r="AC176" s="57" t="str">
        <f>HLOOKUP(AA176+0.5,График!$A$5:$CU$131,$AF$170+1)</f>
        <v>ОТ</v>
      </c>
      <c r="AD176" s="56"/>
      <c r="AE176" s="57" t="e">
        <f>HLOOKUP(AD176,График!$A$5:$CU$131,$AF$170+1)</f>
        <v>#N/A</v>
      </c>
      <c r="AF176" s="57" t="e">
        <f>HLOOKUP(AD176+0.5,График!$A$5:$CU$131,$AF$170+1)</f>
        <v>#N/A</v>
      </c>
      <c r="AG176" s="34"/>
      <c r="AH176" s="27"/>
      <c r="AI176" s="27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</row>
    <row r="177" spans="1:49" s="46" customFormat="1" ht="26.1" customHeight="1" thickBot="1" x14ac:dyDescent="0.3">
      <c r="A177" s="487" t="str">
        <f>$A$9</f>
        <v>Сб</v>
      </c>
      <c r="B177" s="56">
        <f t="shared" si="136"/>
        <v>43197</v>
      </c>
      <c r="C177" s="57">
        <f>HLOOKUP(B177,График!$A$5:$CU$131,$P$170+1)</f>
        <v>0.64583333333333337</v>
      </c>
      <c r="D177" s="57">
        <f>HLOOKUP(B177+0.5,График!$A$5:$CU$131,$P$170+1)</f>
        <v>1.0208333333333333</v>
      </c>
      <c r="E177" s="56">
        <f t="shared" si="138"/>
        <v>43204</v>
      </c>
      <c r="F177" s="57" t="str">
        <f>HLOOKUP(E177,График!$A$5:$CU$131,$P$170+1)</f>
        <v>В</v>
      </c>
      <c r="G177" s="57" t="str">
        <f>HLOOKUP(E177+0.5,График!$A$5:$CU$131,$P$170+1)</f>
        <v>В</v>
      </c>
      <c r="H177" s="56">
        <f t="shared" si="139"/>
        <v>43211</v>
      </c>
      <c r="I177" s="57">
        <f>HLOOKUP(H177,График!$A$5:$CU$131,$P$170+1)</f>
        <v>0.47916666666666669</v>
      </c>
      <c r="J177" s="57">
        <f>HLOOKUP(H177+0.5,График!$A$5:$CU$131,$P$170+1)</f>
        <v>0.85416666666666663</v>
      </c>
      <c r="K177" s="56">
        <f t="shared" si="140"/>
        <v>43218</v>
      </c>
      <c r="L177" s="57">
        <f>HLOOKUP(K177,График!$A$5:$CU$131,$P$170+1)</f>
        <v>0.35416666666666669</v>
      </c>
      <c r="M177" s="57">
        <f>HLOOKUP(K177+0.5,График!$A$5:$CU$131,$P$170+1)</f>
        <v>0.72916666666666663</v>
      </c>
      <c r="N177" s="56"/>
      <c r="O177" s="57" t="e">
        <f>HLOOKUP(N177,График!$A$5:$CU$131,$P$170+1)</f>
        <v>#N/A</v>
      </c>
      <c r="P177" s="57" t="e">
        <f>HLOOKUP(N177+0.5,График!$A$5:$CU$131,$P$170+1)</f>
        <v>#N/A</v>
      </c>
      <c r="Q177" s="487" t="str">
        <f>$A$9</f>
        <v>Сб</v>
      </c>
      <c r="R177" s="56">
        <f t="shared" si="137"/>
        <v>43197</v>
      </c>
      <c r="S177" s="57" t="str">
        <f>HLOOKUP(R177,График!$A$5:$CU$131,$AF$170+1)</f>
        <v>В</v>
      </c>
      <c r="T177" s="57" t="str">
        <f>HLOOKUP(R177+0.5,График!$A$5:$CU$131,$AF$170+1)</f>
        <v>В</v>
      </c>
      <c r="U177" s="56">
        <f t="shared" si="141"/>
        <v>43204</v>
      </c>
      <c r="V177" s="57">
        <f>HLOOKUP(U177,График!$A$5:$CU$131,$AF$170+1)</f>
        <v>0.41666666666666669</v>
      </c>
      <c r="W177" s="57">
        <f>HLOOKUP(U177+0.5,График!$A$5:$CU$131,$AF$170+1)</f>
        <v>0.79166666666666663</v>
      </c>
      <c r="X177" s="56">
        <f t="shared" si="142"/>
        <v>43211</v>
      </c>
      <c r="Y177" s="57" t="str">
        <f>HLOOKUP(X177,График!$A$5:$CU$131,$AF$170+1)</f>
        <v>В</v>
      </c>
      <c r="Z177" s="57" t="str">
        <f>HLOOKUP(X177+0.5,График!$A$5:$CU$131,$AF$170+1)</f>
        <v>В</v>
      </c>
      <c r="AA177" s="56">
        <f t="shared" si="143"/>
        <v>43218</v>
      </c>
      <c r="AB177" s="57" t="str">
        <f>HLOOKUP(AA177,График!$A$5:$CU$131,$AF$170+1)</f>
        <v>В</v>
      </c>
      <c r="AC177" s="57" t="str">
        <f>HLOOKUP(AA177+0.5,График!$A$5:$CU$131,$AF$170+1)</f>
        <v>В</v>
      </c>
      <c r="AD177" s="56"/>
      <c r="AE177" s="57" t="e">
        <f>HLOOKUP(AD177,График!$A$5:$CU$131,$AF$170+1)</f>
        <v>#N/A</v>
      </c>
      <c r="AF177" s="57" t="e">
        <f>HLOOKUP(AD177+0.5,График!$A$5:$CU$131,$AF$170+1)</f>
        <v>#N/A</v>
      </c>
      <c r="AG177" s="34"/>
      <c r="AH177" s="27"/>
      <c r="AI177" s="27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</row>
    <row r="178" spans="1:49" s="46" customFormat="1" ht="26.1" customHeight="1" x14ac:dyDescent="0.25">
      <c r="A178" s="39"/>
      <c r="B178" s="53"/>
      <c r="C178" s="52" t="str">
        <f>VLOOKUP(P178,График!$A$5:$CU$121,3)</f>
        <v>Бушкова Оксана Николаевна</v>
      </c>
      <c r="D178" s="54"/>
      <c r="E178" s="55"/>
      <c r="F178" s="22"/>
      <c r="G178" s="22"/>
      <c r="H178" s="22"/>
      <c r="I178" s="40"/>
      <c r="J178" s="23"/>
      <c r="K178" s="24"/>
      <c r="L178" s="25"/>
      <c r="M178" s="41"/>
      <c r="N178" s="41"/>
      <c r="O178" s="42"/>
      <c r="P178" s="488">
        <f>AF170+1</f>
        <v>45</v>
      </c>
      <c r="Q178" s="39"/>
      <c r="R178" s="21"/>
      <c r="S178" s="52" t="str">
        <f>VLOOKUP(AF178,График!$A$5:$CU$121,3)</f>
        <v>Ван Беек Любовь Васильевна</v>
      </c>
      <c r="T178" s="54"/>
      <c r="U178" s="55"/>
      <c r="V178" s="22"/>
      <c r="W178" s="22"/>
      <c r="X178" s="22"/>
      <c r="Y178" s="40"/>
      <c r="Z178" s="23"/>
      <c r="AA178" s="24"/>
      <c r="AB178" s="25"/>
      <c r="AC178" s="41"/>
      <c r="AD178" s="41"/>
      <c r="AE178" s="42"/>
      <c r="AF178" s="488">
        <f>P178+1</f>
        <v>46</v>
      </c>
      <c r="AG178" s="43"/>
      <c r="AH178" s="44"/>
      <c r="AI178" s="44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</row>
    <row r="179" spans="1:49" s="46" customFormat="1" ht="26.1" customHeight="1" x14ac:dyDescent="0.25">
      <c r="A179" s="486" t="str">
        <f>$A$3</f>
        <v>Вс</v>
      </c>
      <c r="B179" s="56">
        <f t="shared" si="136"/>
        <v>43191</v>
      </c>
      <c r="C179" s="57">
        <f>HLOOKUP(B179,График!$A$5:$CU$131,$P$178+1)</f>
        <v>0.28125</v>
      </c>
      <c r="D179" s="57">
        <f>HLOOKUP(B179+0.5,График!$A$5:$CU$131,$P$178+1)</f>
        <v>0.78125</v>
      </c>
      <c r="E179" s="56">
        <f>B185+1</f>
        <v>43198</v>
      </c>
      <c r="F179" s="57">
        <f>HLOOKUP(E179,График!$A$5:$CU$131,$P$178+1)</f>
        <v>0.28125</v>
      </c>
      <c r="G179" s="57">
        <f>HLOOKUP(E179+0.5,График!$A$5:$CU$131,$P$178+1)</f>
        <v>0.78125</v>
      </c>
      <c r="H179" s="56">
        <f>E185+1</f>
        <v>43205</v>
      </c>
      <c r="I179" s="57">
        <f>HLOOKUP(H179,График!$A$5:$CU$131,$P$178+1)</f>
        <v>0.25</v>
      </c>
      <c r="J179" s="57">
        <f>HLOOKUP(H179+0.5,График!$A$5:$CU$131,$P$178+1)</f>
        <v>0.75</v>
      </c>
      <c r="K179" s="56">
        <f>H185+1</f>
        <v>43212</v>
      </c>
      <c r="L179" s="57">
        <f>HLOOKUP(K179,График!$A$5:$CU$131,$P$178+1)</f>
        <v>0.29166666666666669</v>
      </c>
      <c r="M179" s="57">
        <f>HLOOKUP(K179+0.5,График!$A$5:$CU$131,$P$178+1)</f>
        <v>0.79166666666666663</v>
      </c>
      <c r="N179" s="56">
        <f>K185+1</f>
        <v>43219</v>
      </c>
      <c r="O179" s="57">
        <f>HLOOKUP(N179,График!$A$5:$CU$131,$P$178+1)</f>
        <v>0.29166666666666669</v>
      </c>
      <c r="P179" s="57">
        <f>HLOOKUP(N179+0.5,График!$A$5:$CU$131,$P$178+1)</f>
        <v>0.79166666666666663</v>
      </c>
      <c r="Q179" s="486" t="str">
        <f>$A$3</f>
        <v>Вс</v>
      </c>
      <c r="R179" s="56">
        <f t="shared" si="137"/>
        <v>43191</v>
      </c>
      <c r="S179" s="57">
        <f>HLOOKUP(R179,График!$A$5:$CU$131,$AF$178+1)</f>
        <v>0.64583333333333337</v>
      </c>
      <c r="T179" s="57">
        <f>HLOOKUP(R179+0.5,График!$A$5:$CU$131,$AF$178+1)</f>
        <v>1.0208333333333333</v>
      </c>
      <c r="U179" s="56">
        <f>R185+1</f>
        <v>43198</v>
      </c>
      <c r="V179" s="57">
        <f>HLOOKUP(U179,График!$A$5:$CU$131,$AF$178+1)</f>
        <v>0.5</v>
      </c>
      <c r="W179" s="57">
        <f>HLOOKUP(U179+0.5,График!$A$5:$CU$131,$AF$178+1)</f>
        <v>0.875</v>
      </c>
      <c r="X179" s="56">
        <f>U185+1</f>
        <v>43205</v>
      </c>
      <c r="Y179" s="57" t="str">
        <f>HLOOKUP(X179,График!$A$5:$CU$131,$AF$178+1)</f>
        <v>В</v>
      </c>
      <c r="Z179" s="57" t="str">
        <f>HLOOKUP(X179+0.5,График!$A$5:$CU$131,$AF$178+1)</f>
        <v>В</v>
      </c>
      <c r="AA179" s="56">
        <f>X185+1</f>
        <v>43212</v>
      </c>
      <c r="AB179" s="57">
        <f>HLOOKUP(AA179,График!$A$5:$CU$131,$AF$178+1)</f>
        <v>0.54166666666666663</v>
      </c>
      <c r="AC179" s="57">
        <f>HLOOKUP(AA179+0.5,График!$A$5:$CU$131,$AF$178+1)</f>
        <v>0.91666666666666663</v>
      </c>
      <c r="AD179" s="56">
        <f>AA185+1</f>
        <v>43219</v>
      </c>
      <c r="AE179" s="57" t="str">
        <f>HLOOKUP(AD179,График!$A$5:$CU$131,$AF$178+1)</f>
        <v>ОВ</v>
      </c>
      <c r="AF179" s="57" t="str">
        <f>HLOOKUP(AD179+0.5,График!$A$5:$CU$131,$AF$178+1)</f>
        <v>ОВ</v>
      </c>
      <c r="AG179" s="34"/>
      <c r="AH179" s="27"/>
      <c r="AI179" s="27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</row>
    <row r="180" spans="1:49" s="46" customFormat="1" ht="26.1" customHeight="1" x14ac:dyDescent="0.25">
      <c r="A180" s="486" t="str">
        <f>$A$4</f>
        <v>Пн</v>
      </c>
      <c r="B180" s="56">
        <f t="shared" si="136"/>
        <v>43192</v>
      </c>
      <c r="C180" s="57">
        <f>HLOOKUP(B180,График!$A$5:$CU$131,$P$178+1)</f>
        <v>0.70833333333333337</v>
      </c>
      <c r="D180" s="57">
        <f>HLOOKUP(B180+0.5,График!$A$5:$CU$131,$P$178+1)</f>
        <v>0.95833333333333337</v>
      </c>
      <c r="E180" s="56">
        <f t="shared" ref="E180:E185" si="144">E179+1</f>
        <v>43199</v>
      </c>
      <c r="F180" s="57">
        <f>HLOOKUP(E180,График!$A$5:$CU$131,$P$178+1)</f>
        <v>0.70833333333333337</v>
      </c>
      <c r="G180" s="57">
        <f>HLOOKUP(E180+0.5,График!$A$5:$CU$131,$P$178+1)</f>
        <v>0.95833333333333337</v>
      </c>
      <c r="H180" s="56">
        <f t="shared" ref="H180:H185" si="145">H179+1</f>
        <v>43206</v>
      </c>
      <c r="I180" s="57">
        <f>HLOOKUP(H180,График!$A$5:$CU$131,$P$178+1)</f>
        <v>0.70833333333333337</v>
      </c>
      <c r="J180" s="57">
        <f>HLOOKUP(H180+0.5,График!$A$5:$CU$131,$P$178+1)</f>
        <v>0.95833333333333337</v>
      </c>
      <c r="K180" s="56">
        <f t="shared" ref="K180:K185" si="146">K179+1</f>
        <v>43213</v>
      </c>
      <c r="L180" s="57">
        <f>HLOOKUP(K180,График!$A$5:$CU$131,$P$178+1)</f>
        <v>0.70833333333333337</v>
      </c>
      <c r="M180" s="57">
        <f>HLOOKUP(K180+0.5,График!$A$5:$CU$131,$P$178+1)</f>
        <v>0.95833333333333337</v>
      </c>
      <c r="N180" s="56">
        <f>N179+1</f>
        <v>43220</v>
      </c>
      <c r="O180" s="57">
        <f>HLOOKUP(N180,График!$A$5:$CU$131,$P$178+1)</f>
        <v>0.70833333333333337</v>
      </c>
      <c r="P180" s="57">
        <f>HLOOKUP(N180+0.5,График!$A$5:$CU$131,$P$178+1)</f>
        <v>0.95833333333333337</v>
      </c>
      <c r="Q180" s="486" t="str">
        <f>$A$4</f>
        <v>Пн</v>
      </c>
      <c r="R180" s="56">
        <f t="shared" si="137"/>
        <v>43192</v>
      </c>
      <c r="S180" s="57" t="str">
        <f>HLOOKUP(R180,График!$A$5:$CU$131,$AF$178+1)</f>
        <v>В</v>
      </c>
      <c r="T180" s="57" t="str">
        <f>HLOOKUP(R180+0.5,График!$A$5:$CU$131,$AF$178+1)</f>
        <v>В</v>
      </c>
      <c r="U180" s="56">
        <f t="shared" ref="U180:U185" si="147">U179+1</f>
        <v>43199</v>
      </c>
      <c r="V180" s="57">
        <f>HLOOKUP(U180,График!$A$5:$CU$131,$AF$178+1)</f>
        <v>0.5</v>
      </c>
      <c r="W180" s="57">
        <f>HLOOKUP(U180+0.5,График!$A$5:$CU$131,$AF$178+1)</f>
        <v>0.75</v>
      </c>
      <c r="X180" s="56">
        <f t="shared" ref="X180:X185" si="148">X179+1</f>
        <v>43206</v>
      </c>
      <c r="Y180" s="57">
        <f>HLOOKUP(X180,График!$A$5:$CU$131,$AF$178+1)</f>
        <v>0.4375</v>
      </c>
      <c r="Z180" s="57">
        <f>HLOOKUP(X180+0.5,График!$A$5:$CU$131,$AF$178+1)</f>
        <v>0.72916666666666663</v>
      </c>
      <c r="AA180" s="56">
        <f t="shared" ref="AA180:AA185" si="149">AA179+1</f>
        <v>43213</v>
      </c>
      <c r="AB180" s="57">
        <f>HLOOKUP(AA180,График!$A$5:$CU$131,$AF$178+1)</f>
        <v>0.54166666666666663</v>
      </c>
      <c r="AC180" s="57">
        <f>HLOOKUP(AA180+0.5,График!$A$5:$CU$131,$AF$178+1)</f>
        <v>0.75</v>
      </c>
      <c r="AD180" s="56">
        <f>AD179+1</f>
        <v>43220</v>
      </c>
      <c r="AE180" s="57" t="str">
        <f>HLOOKUP(AD180,График!$A$5:$CU$131,$AF$178+1)</f>
        <v>ОВ</v>
      </c>
      <c r="AF180" s="57" t="str">
        <f>HLOOKUP(AD180+0.5,График!$A$5:$CU$131,$AF$178+1)</f>
        <v>ОВ</v>
      </c>
      <c r="AG180" s="34"/>
      <c r="AH180" s="27"/>
      <c r="AI180" s="27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</row>
    <row r="181" spans="1:49" s="46" customFormat="1" ht="26.1" customHeight="1" x14ac:dyDescent="0.25">
      <c r="A181" s="486" t="str">
        <f>$A$5</f>
        <v>Вт</v>
      </c>
      <c r="B181" s="56">
        <f t="shared" si="136"/>
        <v>43193</v>
      </c>
      <c r="C181" s="57">
        <f>HLOOKUP(B181,График!$A$5:$CU$131,$P$178+1)</f>
        <v>0.70833333333333337</v>
      </c>
      <c r="D181" s="57">
        <f>HLOOKUP(B181+0.5,График!$A$5:$CU$131,$P$178+1)</f>
        <v>0.95833333333333337</v>
      </c>
      <c r="E181" s="56">
        <f t="shared" si="144"/>
        <v>43200</v>
      </c>
      <c r="F181" s="57">
        <f>HLOOKUP(E181,График!$A$5:$CU$131,$P$178+1)</f>
        <v>0.70833333333333337</v>
      </c>
      <c r="G181" s="57">
        <f>HLOOKUP(E181+0.5,График!$A$5:$CU$131,$P$178+1)</f>
        <v>0.95833333333333337</v>
      </c>
      <c r="H181" s="56">
        <f t="shared" si="145"/>
        <v>43207</v>
      </c>
      <c r="I181" s="57">
        <f>HLOOKUP(H181,График!$A$5:$CU$131,$P$178+1)</f>
        <v>0.70833333333333337</v>
      </c>
      <c r="J181" s="57">
        <f>HLOOKUP(H181+0.5,График!$A$5:$CU$131,$P$178+1)</f>
        <v>0.95833333333333337</v>
      </c>
      <c r="K181" s="56">
        <f t="shared" si="146"/>
        <v>43214</v>
      </c>
      <c r="L181" s="57">
        <f>HLOOKUP(K181,График!$A$5:$CU$131,$P$178+1)</f>
        <v>0.70833333333333337</v>
      </c>
      <c r="M181" s="57">
        <f>HLOOKUP(K181+0.5,График!$A$5:$CU$131,$P$178+1)</f>
        <v>0.95833333333333337</v>
      </c>
      <c r="N181" s="56">
        <f>N180+1</f>
        <v>43221</v>
      </c>
      <c r="O181" s="57">
        <f>HLOOKUP(N181,График!$A$5:$CU$131,$P$178+1)</f>
        <v>0</v>
      </c>
      <c r="P181" s="57">
        <f>HLOOKUP(N181+0.5,График!$A$5:$CU$131,$P$178+1)</f>
        <v>0</v>
      </c>
      <c r="Q181" s="486" t="str">
        <f>$A$5</f>
        <v>Вт</v>
      </c>
      <c r="R181" s="56">
        <f t="shared" si="137"/>
        <v>43193</v>
      </c>
      <c r="S181" s="57" t="str">
        <f>HLOOKUP(R181,График!$A$5:$CU$131,$AF$178+1)</f>
        <v>В</v>
      </c>
      <c r="T181" s="57" t="str">
        <f>HLOOKUP(R181+0.5,График!$A$5:$CU$131,$AF$178+1)</f>
        <v>В</v>
      </c>
      <c r="U181" s="56">
        <f t="shared" si="147"/>
        <v>43200</v>
      </c>
      <c r="V181" s="57" t="str">
        <f>HLOOKUP(U181,График!$A$5:$CU$131,$AF$178+1)</f>
        <v>В</v>
      </c>
      <c r="W181" s="57" t="str">
        <f>HLOOKUP(U181+0.5,График!$A$5:$CU$131,$AF$178+1)</f>
        <v>В</v>
      </c>
      <c r="X181" s="56">
        <f t="shared" si="148"/>
        <v>43207</v>
      </c>
      <c r="Y181" s="57">
        <f>HLOOKUP(X181,График!$A$5:$CU$131,$AF$178+1)</f>
        <v>0.3125</v>
      </c>
      <c r="Z181" s="57">
        <f>HLOOKUP(X181+0.5,График!$A$5:$CU$131,$AF$178+1)</f>
        <v>0.6875</v>
      </c>
      <c r="AA181" s="56">
        <f t="shared" si="149"/>
        <v>43214</v>
      </c>
      <c r="AB181" s="57" t="str">
        <f>HLOOKUP(AA181,График!$A$5:$CU$131,$AF$178+1)</f>
        <v>В</v>
      </c>
      <c r="AC181" s="57" t="str">
        <f>HLOOKUP(AA181+0.5,График!$A$5:$CU$131,$AF$178+1)</f>
        <v>В</v>
      </c>
      <c r="AD181" s="56">
        <f>AD180+1</f>
        <v>43221</v>
      </c>
      <c r="AE181" s="57" t="str">
        <f>HLOOKUP(AD181,График!$A$5:$CU$131,$AF$178+1)</f>
        <v>!</v>
      </c>
      <c r="AF181" s="57" t="str">
        <f>HLOOKUP(AD181+0.5,График!$A$5:$CU$131,$AF$178+1)</f>
        <v>!</v>
      </c>
      <c r="AG181" s="34"/>
      <c r="AH181" s="27"/>
      <c r="AI181" s="27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</row>
    <row r="182" spans="1:49" s="46" customFormat="1" ht="26.1" customHeight="1" x14ac:dyDescent="0.25">
      <c r="A182" s="486" t="str">
        <f>$A$6</f>
        <v>Ср</v>
      </c>
      <c r="B182" s="56">
        <f t="shared" si="136"/>
        <v>43194</v>
      </c>
      <c r="C182" s="57">
        <f>HLOOKUP(B182,График!$A$5:$CU$131,$P$178+1)</f>
        <v>0.70833333333333337</v>
      </c>
      <c r="D182" s="57">
        <f>HLOOKUP(B182+0.5,График!$A$5:$CU$131,$P$178+1)</f>
        <v>0.95833333333333337</v>
      </c>
      <c r="E182" s="56">
        <f t="shared" si="144"/>
        <v>43201</v>
      </c>
      <c r="F182" s="57">
        <f>HLOOKUP(E182,График!$A$5:$CU$131,$P$178+1)</f>
        <v>0.70833333333333337</v>
      </c>
      <c r="G182" s="57">
        <f>HLOOKUP(E182+0.5,График!$A$5:$CU$131,$P$178+1)</f>
        <v>0.95833333333333337</v>
      </c>
      <c r="H182" s="56">
        <f t="shared" si="145"/>
        <v>43208</v>
      </c>
      <c r="I182" s="57">
        <f>HLOOKUP(H182,График!$A$5:$CU$131,$P$178+1)</f>
        <v>0.70833333333333337</v>
      </c>
      <c r="J182" s="57">
        <f>HLOOKUP(H182+0.5,График!$A$5:$CU$131,$P$178+1)</f>
        <v>0.95833333333333337</v>
      </c>
      <c r="K182" s="56">
        <f t="shared" si="146"/>
        <v>43215</v>
      </c>
      <c r="L182" s="57">
        <f>HLOOKUP(K182,График!$A$5:$CU$131,$P$178+1)</f>
        <v>0.70833333333333337</v>
      </c>
      <c r="M182" s="57">
        <f>HLOOKUP(K182+0.5,График!$A$5:$CU$131,$P$178+1)</f>
        <v>0.95833333333333337</v>
      </c>
      <c r="N182" s="56"/>
      <c r="O182" s="57" t="e">
        <f>HLOOKUP(N182,График!$A$5:$CU$131,$P$178+1)</f>
        <v>#N/A</v>
      </c>
      <c r="P182" s="57" t="e">
        <f>HLOOKUP(N182+0.5,График!$A$5:$CU$131,$P$178+1)</f>
        <v>#N/A</v>
      </c>
      <c r="Q182" s="486" t="str">
        <f>$A$6</f>
        <v>Ср</v>
      </c>
      <c r="R182" s="56">
        <f t="shared" si="137"/>
        <v>43194</v>
      </c>
      <c r="S182" s="57">
        <f>HLOOKUP(R182,График!$A$5:$CU$131,$AF$178+1)</f>
        <v>0.3125</v>
      </c>
      <c r="T182" s="57">
        <f>HLOOKUP(R182+0.5,График!$A$5:$CU$131,$AF$178+1)</f>
        <v>0.6875</v>
      </c>
      <c r="U182" s="56">
        <f t="shared" si="147"/>
        <v>43201</v>
      </c>
      <c r="V182" s="57" t="str">
        <f>HLOOKUP(U182,График!$A$5:$CU$131,$AF$178+1)</f>
        <v>В</v>
      </c>
      <c r="W182" s="57" t="str">
        <f>HLOOKUP(U182+0.5,График!$A$5:$CU$131,$AF$178+1)</f>
        <v>В</v>
      </c>
      <c r="X182" s="56">
        <f t="shared" si="148"/>
        <v>43208</v>
      </c>
      <c r="Y182" s="57" t="str">
        <f>HLOOKUP(X182,График!$A$5:$CU$131,$AF$178+1)</f>
        <v>В</v>
      </c>
      <c r="Z182" s="57" t="str">
        <f>HLOOKUP(X182+0.5,График!$A$5:$CU$131,$AF$178+1)</f>
        <v>В</v>
      </c>
      <c r="AA182" s="56">
        <f t="shared" si="149"/>
        <v>43215</v>
      </c>
      <c r="AB182" s="57" t="str">
        <f>HLOOKUP(AA182,График!$A$5:$CU$131,$AF$178+1)</f>
        <v>В</v>
      </c>
      <c r="AC182" s="57" t="str">
        <f>HLOOKUP(AA182+0.5,График!$A$5:$CU$131,$AF$178+1)</f>
        <v>В</v>
      </c>
      <c r="AD182" s="56"/>
      <c r="AE182" s="57" t="e">
        <f>HLOOKUP(AD182,График!$A$5:$CU$131,$AF$178+1)</f>
        <v>#N/A</v>
      </c>
      <c r="AF182" s="57" t="e">
        <f>HLOOKUP(AD182+0.5,График!$A$5:$CU$131,$AF$178+1)</f>
        <v>#N/A</v>
      </c>
      <c r="AG182" s="34"/>
      <c r="AH182" s="27"/>
      <c r="AI182" s="27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</row>
    <row r="183" spans="1:49" s="46" customFormat="1" ht="26.1" customHeight="1" x14ac:dyDescent="0.25">
      <c r="A183" s="486" t="str">
        <f>$A$7</f>
        <v>Чт</v>
      </c>
      <c r="B183" s="56">
        <f t="shared" si="136"/>
        <v>43195</v>
      </c>
      <c r="C183" s="57" t="str">
        <f>HLOOKUP(B183,График!$A$5:$CU$131,$P$178+1)</f>
        <v>В</v>
      </c>
      <c r="D183" s="57" t="str">
        <f>HLOOKUP(B183+0.5,График!$A$5:$CU$131,$P$178+1)</f>
        <v>В</v>
      </c>
      <c r="E183" s="56">
        <f t="shared" si="144"/>
        <v>43202</v>
      </c>
      <c r="F183" s="57" t="str">
        <f>HLOOKUP(E183,График!$A$5:$CU$131,$P$178+1)</f>
        <v>В</v>
      </c>
      <c r="G183" s="57" t="str">
        <f>HLOOKUP(E183+0.5,График!$A$5:$CU$131,$P$178+1)</f>
        <v>В</v>
      </c>
      <c r="H183" s="56">
        <f t="shared" si="145"/>
        <v>43209</v>
      </c>
      <c r="I183" s="57" t="str">
        <f>HLOOKUP(H183,График!$A$5:$CU$131,$P$178+1)</f>
        <v>В</v>
      </c>
      <c r="J183" s="57" t="str">
        <f>HLOOKUP(H183+0.5,График!$A$5:$CU$131,$P$178+1)</f>
        <v>В</v>
      </c>
      <c r="K183" s="56">
        <f t="shared" si="146"/>
        <v>43216</v>
      </c>
      <c r="L183" s="57" t="str">
        <f>HLOOKUP(K183,График!$A$5:$CU$131,$P$178+1)</f>
        <v>В</v>
      </c>
      <c r="M183" s="57" t="str">
        <f>HLOOKUP(K183+0.5,График!$A$5:$CU$131,$P$178+1)</f>
        <v>В</v>
      </c>
      <c r="N183" s="56"/>
      <c r="O183" s="57" t="e">
        <f>HLOOKUP(N183,График!$A$5:$CU$131,$P$178+1)</f>
        <v>#N/A</v>
      </c>
      <c r="P183" s="57" t="e">
        <f>HLOOKUP(N183+0.5,График!$A$5:$CU$131,$P$178+1)</f>
        <v>#N/A</v>
      </c>
      <c r="Q183" s="486" t="str">
        <f>$A$7</f>
        <v>Чт</v>
      </c>
      <c r="R183" s="56">
        <f t="shared" si="137"/>
        <v>43195</v>
      </c>
      <c r="S183" s="57">
        <f>HLOOKUP(R183,График!$A$5:$CU$131,$AF$178+1)</f>
        <v>0.375</v>
      </c>
      <c r="T183" s="57">
        <f>HLOOKUP(R183+0.5,График!$A$5:$CU$131,$AF$178+1)</f>
        <v>0.75</v>
      </c>
      <c r="U183" s="56">
        <f t="shared" si="147"/>
        <v>43202</v>
      </c>
      <c r="V183" s="57">
        <f>HLOOKUP(U183,График!$A$5:$CU$131,$AF$178+1)</f>
        <v>0.3125</v>
      </c>
      <c r="W183" s="57">
        <f>HLOOKUP(U183+0.5,График!$A$5:$CU$131,$AF$178+1)</f>
        <v>0.6875</v>
      </c>
      <c r="X183" s="56">
        <f t="shared" si="148"/>
        <v>43209</v>
      </c>
      <c r="Y183" s="57">
        <f>HLOOKUP(X183,График!$A$5:$CU$131,$AF$178+1)</f>
        <v>0.375</v>
      </c>
      <c r="Z183" s="57">
        <f>HLOOKUP(X183+0.5,График!$A$5:$CU$131,$AF$178+1)</f>
        <v>0.75</v>
      </c>
      <c r="AA183" s="56">
        <f t="shared" si="149"/>
        <v>43216</v>
      </c>
      <c r="AB183" s="57" t="str">
        <f>HLOOKUP(AA183,График!$A$5:$CU$131,$AF$178+1)</f>
        <v>В</v>
      </c>
      <c r="AC183" s="57" t="str">
        <f>HLOOKUP(AA183+0.5,График!$A$5:$CU$131,$AF$178+1)</f>
        <v>В</v>
      </c>
      <c r="AD183" s="56"/>
      <c r="AE183" s="57" t="e">
        <f>HLOOKUP(AD183,График!$A$5:$CU$131,$AF$178+1)</f>
        <v>#N/A</v>
      </c>
      <c r="AF183" s="57" t="e">
        <f>HLOOKUP(AD183+0.5,График!$A$5:$CU$131,$AF$178+1)</f>
        <v>#N/A</v>
      </c>
      <c r="AG183" s="34"/>
      <c r="AH183" s="27"/>
      <c r="AI183" s="27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</row>
    <row r="184" spans="1:49" s="46" customFormat="1" ht="26.1" customHeight="1" x14ac:dyDescent="0.25">
      <c r="A184" s="487" t="str">
        <f>$A$8</f>
        <v>Пт</v>
      </c>
      <c r="B184" s="56">
        <f t="shared" si="136"/>
        <v>43196</v>
      </c>
      <c r="C184" s="57" t="str">
        <f>HLOOKUP(B184,График!$A$5:$CU$131,$P$178+1)</f>
        <v>В</v>
      </c>
      <c r="D184" s="57" t="str">
        <f>HLOOKUP(B184+0.5,График!$A$5:$CU$131,$P$178+1)</f>
        <v>В</v>
      </c>
      <c r="E184" s="56">
        <f t="shared" si="144"/>
        <v>43203</v>
      </c>
      <c r="F184" s="57" t="str">
        <f>HLOOKUP(E184,График!$A$5:$CU$131,$P$178+1)</f>
        <v>В</v>
      </c>
      <c r="G184" s="57" t="str">
        <f>HLOOKUP(E184+0.5,График!$A$5:$CU$131,$P$178+1)</f>
        <v>В</v>
      </c>
      <c r="H184" s="56">
        <f t="shared" si="145"/>
        <v>43210</v>
      </c>
      <c r="I184" s="57" t="str">
        <f>HLOOKUP(H184,График!$A$5:$CU$131,$P$178+1)</f>
        <v>В</v>
      </c>
      <c r="J184" s="57" t="str">
        <f>HLOOKUP(H184+0.5,График!$A$5:$CU$131,$P$178+1)</f>
        <v>В</v>
      </c>
      <c r="K184" s="56">
        <f t="shared" si="146"/>
        <v>43217</v>
      </c>
      <c r="L184" s="57" t="str">
        <f>HLOOKUP(K184,График!$A$5:$CU$131,$P$178+1)</f>
        <v>В</v>
      </c>
      <c r="M184" s="57" t="str">
        <f>HLOOKUP(K184+0.5,График!$A$5:$CU$131,$P$178+1)</f>
        <v>В</v>
      </c>
      <c r="N184" s="56"/>
      <c r="O184" s="57" t="e">
        <f>HLOOKUP(N184,График!$A$5:$CU$131,$P$178+1)</f>
        <v>#N/A</v>
      </c>
      <c r="P184" s="57" t="e">
        <f>HLOOKUP(N184+0.5,График!$A$5:$CU$131,$P$178+1)</f>
        <v>#N/A</v>
      </c>
      <c r="Q184" s="487" t="str">
        <f>$A$8</f>
        <v>Пт</v>
      </c>
      <c r="R184" s="56">
        <f t="shared" si="137"/>
        <v>43196</v>
      </c>
      <c r="S184" s="57" t="str">
        <f>HLOOKUP(R184,График!$A$5:$CU$131,$AF$178+1)</f>
        <v>В</v>
      </c>
      <c r="T184" s="57" t="str">
        <f>HLOOKUP(R184+0.5,График!$A$5:$CU$131,$AF$178+1)</f>
        <v>В</v>
      </c>
      <c r="U184" s="56">
        <f t="shared" si="147"/>
        <v>43203</v>
      </c>
      <c r="V184" s="57">
        <f>HLOOKUP(U184,График!$A$5:$CU$131,$AF$178+1)</f>
        <v>0.3125</v>
      </c>
      <c r="W184" s="57">
        <f>HLOOKUP(U184+0.5,График!$A$5:$CU$131,$AF$178+1)</f>
        <v>0.6875</v>
      </c>
      <c r="X184" s="56">
        <f t="shared" si="148"/>
        <v>43210</v>
      </c>
      <c r="Y184" s="57">
        <f>HLOOKUP(X184,График!$A$5:$CU$131,$AF$178+1)</f>
        <v>0.5</v>
      </c>
      <c r="Z184" s="57">
        <f>HLOOKUP(X184+0.5,График!$A$5:$CU$131,$AF$178+1)</f>
        <v>0.875</v>
      </c>
      <c r="AA184" s="56">
        <f t="shared" si="149"/>
        <v>43217</v>
      </c>
      <c r="AB184" s="57" t="str">
        <f>HLOOKUP(AA184,График!$A$5:$CU$131,$AF$178+1)</f>
        <v>ОВ</v>
      </c>
      <c r="AC184" s="57" t="str">
        <f>HLOOKUP(AA184+0.5,График!$A$5:$CU$131,$AF$178+1)</f>
        <v>ОВ</v>
      </c>
      <c r="AD184" s="56"/>
      <c r="AE184" s="57" t="e">
        <f>HLOOKUP(AD184,График!$A$5:$CU$131,$AF$178+1)</f>
        <v>#N/A</v>
      </c>
      <c r="AF184" s="57" t="e">
        <f>HLOOKUP(AD184+0.5,График!$A$5:$CU$131,$AF$178+1)</f>
        <v>#N/A</v>
      </c>
      <c r="AG184" s="34"/>
      <c r="AH184" s="27"/>
      <c r="AI184" s="27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</row>
    <row r="185" spans="1:49" s="46" customFormat="1" ht="26.1" customHeight="1" thickBot="1" x14ac:dyDescent="0.3">
      <c r="A185" s="487" t="str">
        <f>$A$9</f>
        <v>Сб</v>
      </c>
      <c r="B185" s="56">
        <f t="shared" si="136"/>
        <v>43197</v>
      </c>
      <c r="C185" s="57">
        <f>HLOOKUP(B185,График!$A$5:$CU$131,$P$178+1)</f>
        <v>0.28125</v>
      </c>
      <c r="D185" s="57">
        <f>HLOOKUP(B185+0.5,График!$A$5:$CU$131,$P$178+1)</f>
        <v>0.78125</v>
      </c>
      <c r="E185" s="56">
        <f t="shared" si="144"/>
        <v>43204</v>
      </c>
      <c r="F185" s="57">
        <f>HLOOKUP(E185,График!$A$5:$CU$131,$P$178+1)</f>
        <v>0.25</v>
      </c>
      <c r="G185" s="57">
        <f>HLOOKUP(E185+0.5,График!$A$5:$CU$131,$P$178+1)</f>
        <v>0.75</v>
      </c>
      <c r="H185" s="56">
        <f t="shared" si="145"/>
        <v>43211</v>
      </c>
      <c r="I185" s="57">
        <f>HLOOKUP(H185,График!$A$5:$CU$131,$P$178+1)</f>
        <v>0.29166666666666669</v>
      </c>
      <c r="J185" s="57">
        <f>HLOOKUP(H185+0.5,График!$A$5:$CU$131,$P$178+1)</f>
        <v>0.79166666666666663</v>
      </c>
      <c r="K185" s="56">
        <f t="shared" si="146"/>
        <v>43218</v>
      </c>
      <c r="L185" s="57">
        <f>HLOOKUP(K185,График!$A$5:$CU$131,$P$178+1)</f>
        <v>0.28125</v>
      </c>
      <c r="M185" s="57">
        <f>HLOOKUP(K185+0.5,График!$A$5:$CU$131,$P$178+1)</f>
        <v>0.65625</v>
      </c>
      <c r="N185" s="56"/>
      <c r="O185" s="57" t="e">
        <f>HLOOKUP(N185,График!$A$5:$CU$131,$P$178+1)</f>
        <v>#N/A</v>
      </c>
      <c r="P185" s="57" t="e">
        <f>HLOOKUP(N185+0.5,График!$A$5:$CU$131,$P$178+1)</f>
        <v>#N/A</v>
      </c>
      <c r="Q185" s="487" t="str">
        <f>$A$9</f>
        <v>Сб</v>
      </c>
      <c r="R185" s="56">
        <f t="shared" si="137"/>
        <v>43197</v>
      </c>
      <c r="S185" s="57">
        <f>HLOOKUP(R185,График!$A$5:$CU$131,$AF$178+1)</f>
        <v>0.5</v>
      </c>
      <c r="T185" s="57">
        <f>HLOOKUP(R185+0.5,График!$A$5:$CU$131,$AF$178+1)</f>
        <v>0.875</v>
      </c>
      <c r="U185" s="56">
        <f t="shared" si="147"/>
        <v>43204</v>
      </c>
      <c r="V185" s="57">
        <f>HLOOKUP(U185,График!$A$5:$CU$131,$AF$178+1)</f>
        <v>0.39583333333333331</v>
      </c>
      <c r="W185" s="57">
        <f>HLOOKUP(U185+0.5,График!$A$5:$CU$131,$AF$178+1)</f>
        <v>0.77083333333333337</v>
      </c>
      <c r="X185" s="56">
        <f t="shared" si="148"/>
        <v>43211</v>
      </c>
      <c r="Y185" s="57">
        <f>HLOOKUP(X185,График!$A$5:$CU$131,$AF$178+1)</f>
        <v>0.54166666666666663</v>
      </c>
      <c r="Z185" s="57">
        <f>HLOOKUP(X185+0.5,График!$A$5:$CU$131,$AF$178+1)</f>
        <v>0.91666666666666663</v>
      </c>
      <c r="AA185" s="56">
        <f t="shared" si="149"/>
        <v>43218</v>
      </c>
      <c r="AB185" s="57" t="str">
        <f>HLOOKUP(AA185,График!$A$5:$CU$131,$AF$178+1)</f>
        <v>ОВ</v>
      </c>
      <c r="AC185" s="57" t="str">
        <f>HLOOKUP(AA185+0.5,График!$A$5:$CU$131,$AF$178+1)</f>
        <v>ОВ</v>
      </c>
      <c r="AD185" s="56"/>
      <c r="AE185" s="57" t="e">
        <f>HLOOKUP(AD185,График!$A$5:$CU$131,$AF$178+1)</f>
        <v>#N/A</v>
      </c>
      <c r="AF185" s="57" t="e">
        <f>HLOOKUP(AD185+0.5,График!$A$5:$CU$131,$AF$178+1)</f>
        <v>#N/A</v>
      </c>
      <c r="AG185" s="34"/>
      <c r="AH185" s="27"/>
      <c r="AI185" s="27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</row>
    <row r="186" spans="1:49" s="46" customFormat="1" ht="26.1" customHeight="1" x14ac:dyDescent="0.25">
      <c r="A186" s="39"/>
      <c r="B186" s="53"/>
      <c r="C186" s="52" t="str">
        <f>VLOOKUP(P186,График!$A$5:$CU$121,3)</f>
        <v>Востреева Ирина Михайловна</v>
      </c>
      <c r="D186" s="54"/>
      <c r="E186" s="55"/>
      <c r="F186" s="22"/>
      <c r="G186" s="22"/>
      <c r="H186" s="22"/>
      <c r="I186" s="40"/>
      <c r="J186" s="23"/>
      <c r="K186" s="24"/>
      <c r="L186" s="25"/>
      <c r="M186" s="41"/>
      <c r="N186" s="41"/>
      <c r="O186" s="42"/>
      <c r="P186" s="488">
        <f>AF178+1</f>
        <v>47</v>
      </c>
      <c r="Q186" s="39"/>
      <c r="R186" s="21"/>
      <c r="S186" s="52" t="str">
        <f>VLOOKUP(AF186,График!$A$5:$CU$121,3)</f>
        <v>Голигузова Лилия Азатовна</v>
      </c>
      <c r="T186" s="54"/>
      <c r="U186" s="55"/>
      <c r="V186" s="22"/>
      <c r="W186" s="22"/>
      <c r="X186" s="22"/>
      <c r="Y186" s="40"/>
      <c r="Z186" s="23"/>
      <c r="AA186" s="24"/>
      <c r="AB186" s="25"/>
      <c r="AC186" s="41"/>
      <c r="AD186" s="41"/>
      <c r="AE186" s="42"/>
      <c r="AF186" s="488">
        <f>P186+1</f>
        <v>48</v>
      </c>
      <c r="AG186" s="43"/>
      <c r="AH186" s="44"/>
      <c r="AI186" s="44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</row>
    <row r="187" spans="1:49" s="46" customFormat="1" ht="26.1" customHeight="1" x14ac:dyDescent="0.25">
      <c r="A187" s="486" t="str">
        <f>$A$3</f>
        <v>Вс</v>
      </c>
      <c r="B187" s="56">
        <f t="shared" si="136"/>
        <v>43191</v>
      </c>
      <c r="C187" s="57">
        <f>HLOOKUP(B187,График!$A$5:$CU$131,$P$186+1)</f>
        <v>0.41666666666666669</v>
      </c>
      <c r="D187" s="57">
        <f>HLOOKUP(B187+0.5,График!$A$5:$CU$131,$P$186+1)</f>
        <v>0.875</v>
      </c>
      <c r="E187" s="56">
        <f>B193+1</f>
        <v>43198</v>
      </c>
      <c r="F187" s="57">
        <f>HLOOKUP(E187,График!$A$5:$CU$131,$P$186+1)</f>
        <v>0.47916666666666669</v>
      </c>
      <c r="G187" s="57">
        <f>HLOOKUP(E187+0.5,График!$A$5:$CU$131,$P$186+1)</f>
        <v>0.85416666666666663</v>
      </c>
      <c r="H187" s="56">
        <f>E193+1</f>
        <v>43205</v>
      </c>
      <c r="I187" s="57">
        <f>HLOOKUP(H187,График!$A$5:$CU$131,$P$186+1)</f>
        <v>0.625</v>
      </c>
      <c r="J187" s="57">
        <f>HLOOKUP(H187+0.5,График!$A$5:$CU$131,$P$186+1)</f>
        <v>1</v>
      </c>
      <c r="K187" s="56">
        <f>H193+1</f>
        <v>43212</v>
      </c>
      <c r="L187" s="57">
        <f>HLOOKUP(K187,График!$A$5:$CU$131,$P$186+1)</f>
        <v>0.5</v>
      </c>
      <c r="M187" s="57">
        <f>HLOOKUP(K187+0.5,График!$A$5:$CU$131,$P$186+1)</f>
        <v>0.875</v>
      </c>
      <c r="N187" s="56">
        <f>K193+1</f>
        <v>43219</v>
      </c>
      <c r="O187" s="57">
        <f>HLOOKUP(N187,График!$A$5:$CU$131,$P$186+1)</f>
        <v>0.58333333333333337</v>
      </c>
      <c r="P187" s="57">
        <f>HLOOKUP(N187+0.5,График!$A$5:$CU$131,$P$186+1)</f>
        <v>0.95833333333333337</v>
      </c>
      <c r="Q187" s="486" t="str">
        <f>$A$3</f>
        <v>Вс</v>
      </c>
      <c r="R187" s="56">
        <f t="shared" si="137"/>
        <v>43191</v>
      </c>
      <c r="S187" s="57">
        <f>HLOOKUP(R187,График!$A$5:$CU$131,$AF$186+1)</f>
        <v>0.47916666666666669</v>
      </c>
      <c r="T187" s="57">
        <f>HLOOKUP(R187+0.5,График!$A$5:$CU$131,$AF$186+1)</f>
        <v>0.85416666666666663</v>
      </c>
      <c r="U187" s="56">
        <f>R193+1</f>
        <v>43198</v>
      </c>
      <c r="V187" s="57">
        <f>HLOOKUP(U187,График!$A$5:$CU$131,$AF$186+1)</f>
        <v>0.28125</v>
      </c>
      <c r="W187" s="57">
        <f>HLOOKUP(U187+0.5,График!$A$5:$CU$131,$AF$186+1)</f>
        <v>0.65625</v>
      </c>
      <c r="X187" s="56">
        <f>U193+1</f>
        <v>43205</v>
      </c>
      <c r="Y187" s="57">
        <f>HLOOKUP(X187,График!$A$5:$CU$131,$AF$186+1)</f>
        <v>0.41666666666666669</v>
      </c>
      <c r="Z187" s="57">
        <f>HLOOKUP(X187+0.5,График!$A$5:$CU$131,$AF$186+1)</f>
        <v>0.79166666666666663</v>
      </c>
      <c r="AA187" s="56">
        <f>X193+1</f>
        <v>43212</v>
      </c>
      <c r="AB187" s="57">
        <f>HLOOKUP(AA187,График!$A$5:$CU$131,$AF$186+1)</f>
        <v>0.64583333333333337</v>
      </c>
      <c r="AC187" s="57">
        <f>HLOOKUP(AA187+0.5,График!$A$5:$CU$131,$AF$186+1)</f>
        <v>1.0208333333333333</v>
      </c>
      <c r="AD187" s="56">
        <f>AA193+1</f>
        <v>43219</v>
      </c>
      <c r="AE187" s="57" t="str">
        <f>HLOOKUP(AD187,График!$A$5:$CU$131,$AF$186+1)</f>
        <v>В</v>
      </c>
      <c r="AF187" s="57" t="str">
        <f>HLOOKUP(AD187+0.5,График!$A$5:$CU$131,$AF$186+1)</f>
        <v>В</v>
      </c>
      <c r="AG187" s="34"/>
      <c r="AH187" s="27"/>
      <c r="AI187" s="27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</row>
    <row r="188" spans="1:49" s="46" customFormat="1" ht="26.1" customHeight="1" x14ac:dyDescent="0.25">
      <c r="A188" s="486" t="str">
        <f>$A$4</f>
        <v>Пн</v>
      </c>
      <c r="B188" s="56">
        <f t="shared" si="136"/>
        <v>43192</v>
      </c>
      <c r="C188" s="57" t="str">
        <f>HLOOKUP(B188,График!$A$5:$CU$131,$P$186+1)</f>
        <v>В</v>
      </c>
      <c r="D188" s="57" t="str">
        <f>HLOOKUP(B188+0.5,График!$A$5:$CU$131,$P$186+1)</f>
        <v>В</v>
      </c>
      <c r="E188" s="56">
        <f t="shared" ref="E188:E193" si="150">E187+1</f>
        <v>43199</v>
      </c>
      <c r="F188" s="57" t="str">
        <f>HLOOKUP(E188,График!$A$5:$CU$131,$P$186+1)</f>
        <v>В</v>
      </c>
      <c r="G188" s="57" t="str">
        <f>HLOOKUP(E188+0.5,График!$A$5:$CU$131,$P$186+1)</f>
        <v>В</v>
      </c>
      <c r="H188" s="56">
        <f t="shared" ref="H188:H193" si="151">H187+1</f>
        <v>43206</v>
      </c>
      <c r="I188" s="57" t="str">
        <f>HLOOKUP(H188,График!$A$5:$CU$131,$P$186+1)</f>
        <v>В</v>
      </c>
      <c r="J188" s="57" t="str">
        <f>HLOOKUP(H188+0.5,График!$A$5:$CU$131,$P$186+1)</f>
        <v>В</v>
      </c>
      <c r="K188" s="56">
        <f t="shared" ref="K188:K193" si="152">K187+1</f>
        <v>43213</v>
      </c>
      <c r="L188" s="57" t="str">
        <f>HLOOKUP(K188,График!$A$5:$CU$131,$P$186+1)</f>
        <v>В</v>
      </c>
      <c r="M188" s="57" t="str">
        <f>HLOOKUP(K188+0.5,График!$A$5:$CU$131,$P$186+1)</f>
        <v>В</v>
      </c>
      <c r="N188" s="56">
        <f>N187+1</f>
        <v>43220</v>
      </c>
      <c r="O188" s="57" t="str">
        <f>HLOOKUP(N188,График!$A$5:$CU$131,$P$186+1)</f>
        <v>В</v>
      </c>
      <c r="P188" s="57" t="str">
        <f>HLOOKUP(N188+0.5,График!$A$5:$CU$131,$P$186+1)</f>
        <v>В</v>
      </c>
      <c r="Q188" s="486" t="str">
        <f>$A$4</f>
        <v>Пн</v>
      </c>
      <c r="R188" s="56">
        <f t="shared" si="137"/>
        <v>43192</v>
      </c>
      <c r="S188" s="57">
        <f>HLOOKUP(R188,График!$A$5:$CU$131,$AF$186+1)</f>
        <v>0.47916666666666669</v>
      </c>
      <c r="T188" s="57">
        <f>HLOOKUP(R188+0.5,График!$A$5:$CU$131,$AF$186+1)</f>
        <v>0.85416666666666663</v>
      </c>
      <c r="U188" s="56">
        <f t="shared" ref="U188:U193" si="153">U187+1</f>
        <v>43199</v>
      </c>
      <c r="V188" s="57">
        <f>HLOOKUP(U188,График!$A$5:$CU$131,$AF$186+1)</f>
        <v>0.28125</v>
      </c>
      <c r="W188" s="57">
        <f>HLOOKUP(U188+0.5,График!$A$5:$CU$131,$AF$186+1)</f>
        <v>0.65625</v>
      </c>
      <c r="X188" s="56">
        <f t="shared" ref="X188:X193" si="154">X187+1</f>
        <v>43206</v>
      </c>
      <c r="Y188" s="57">
        <f>HLOOKUP(X188,График!$A$5:$CU$131,$AF$186+1)</f>
        <v>0.58333333333333337</v>
      </c>
      <c r="Z188" s="57">
        <f>HLOOKUP(X188+0.5,График!$A$5:$CU$131,$AF$186+1)</f>
        <v>0.95833333333333337</v>
      </c>
      <c r="AA188" s="56">
        <f t="shared" ref="AA188:AA193" si="155">AA187+1</f>
        <v>43213</v>
      </c>
      <c r="AB188" s="57" t="str">
        <f>HLOOKUP(AA188,График!$A$5:$CU$131,$AF$186+1)</f>
        <v>В</v>
      </c>
      <c r="AC188" s="57" t="str">
        <f>HLOOKUP(AA188+0.5,График!$A$5:$CU$131,$AF$186+1)</f>
        <v>В</v>
      </c>
      <c r="AD188" s="56">
        <f>AD187+1</f>
        <v>43220</v>
      </c>
      <c r="AE188" s="57" t="str">
        <f>HLOOKUP(AD188,График!$A$5:$CU$131,$AF$186+1)</f>
        <v>В</v>
      </c>
      <c r="AF188" s="57" t="str">
        <f>HLOOKUP(AD188+0.5,График!$A$5:$CU$131,$AF$186+1)</f>
        <v>В</v>
      </c>
      <c r="AG188" s="34"/>
      <c r="AH188" s="27"/>
      <c r="AI188" s="27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</row>
    <row r="189" spans="1:49" s="46" customFormat="1" ht="26.1" customHeight="1" x14ac:dyDescent="0.25">
      <c r="A189" s="486" t="str">
        <f>$A$5</f>
        <v>Вт</v>
      </c>
      <c r="B189" s="56">
        <f t="shared" si="136"/>
        <v>43193</v>
      </c>
      <c r="C189" s="57" t="str">
        <f>HLOOKUP(B189,График!$A$5:$CU$131,$P$186+1)</f>
        <v>В</v>
      </c>
      <c r="D189" s="57" t="str">
        <f>HLOOKUP(B189+0.5,График!$A$5:$CU$131,$P$186+1)</f>
        <v>В</v>
      </c>
      <c r="E189" s="56">
        <f t="shared" si="150"/>
        <v>43200</v>
      </c>
      <c r="F189" s="57">
        <f>HLOOKUP(E189,График!$A$5:$CU$131,$P$186+1)</f>
        <v>0.625</v>
      </c>
      <c r="G189" s="57">
        <f>HLOOKUP(E189+0.5,График!$A$5:$CU$131,$P$186+1)</f>
        <v>1</v>
      </c>
      <c r="H189" s="56">
        <f t="shared" si="151"/>
        <v>43207</v>
      </c>
      <c r="I189" s="57">
        <f>HLOOKUP(H189,График!$A$5:$CU$131,$P$186+1)</f>
        <v>0.64583333333333337</v>
      </c>
      <c r="J189" s="57">
        <f>HLOOKUP(H189+0.5,График!$A$5:$CU$131,$P$186+1)</f>
        <v>1.0208333333333333</v>
      </c>
      <c r="K189" s="56">
        <f t="shared" si="152"/>
        <v>43214</v>
      </c>
      <c r="L189" s="57" t="str">
        <f>HLOOKUP(K189,График!$A$5:$CU$131,$P$186+1)</f>
        <v>В</v>
      </c>
      <c r="M189" s="57" t="str">
        <f>HLOOKUP(K189+0.5,График!$A$5:$CU$131,$P$186+1)</f>
        <v>В</v>
      </c>
      <c r="N189" s="56">
        <f>N188+1</f>
        <v>43221</v>
      </c>
      <c r="O189" s="57">
        <f>HLOOKUP(N189,График!$A$5:$CU$131,$P$186+1)</f>
        <v>0</v>
      </c>
      <c r="P189" s="57">
        <f>HLOOKUP(N189+0.5,График!$A$5:$CU$131,$P$186+1)</f>
        <v>0</v>
      </c>
      <c r="Q189" s="486" t="str">
        <f>$A$5</f>
        <v>Вт</v>
      </c>
      <c r="R189" s="56">
        <f t="shared" si="137"/>
        <v>43193</v>
      </c>
      <c r="S189" s="57">
        <f>HLOOKUP(R189,График!$A$5:$CU$131,$AF$186+1)</f>
        <v>0.64583333333333337</v>
      </c>
      <c r="T189" s="57">
        <f>HLOOKUP(R189+0.5,График!$A$5:$CU$131,$AF$186+1)</f>
        <v>1.0208333333333333</v>
      </c>
      <c r="U189" s="56">
        <f t="shared" si="153"/>
        <v>43200</v>
      </c>
      <c r="V189" s="57">
        <f>HLOOKUP(U189,График!$A$5:$CU$131,$AF$186+1)</f>
        <v>0.28125</v>
      </c>
      <c r="W189" s="57">
        <f>HLOOKUP(U189+0.5,График!$A$5:$CU$131,$AF$186+1)</f>
        <v>0.75</v>
      </c>
      <c r="X189" s="56">
        <f t="shared" si="154"/>
        <v>43207</v>
      </c>
      <c r="Y189" s="57" t="str">
        <f>HLOOKUP(X189,График!$A$5:$CU$131,$AF$186+1)</f>
        <v>В</v>
      </c>
      <c r="Z189" s="57" t="str">
        <f>HLOOKUP(X189+0.5,График!$A$5:$CU$131,$AF$186+1)</f>
        <v>В</v>
      </c>
      <c r="AA189" s="56">
        <f t="shared" si="155"/>
        <v>43214</v>
      </c>
      <c r="AB189" s="57" t="str">
        <f>HLOOKUP(AA189,График!$A$5:$CU$131,$AF$186+1)</f>
        <v>В</v>
      </c>
      <c r="AC189" s="57" t="str">
        <f>HLOOKUP(AA189+0.5,График!$A$5:$CU$131,$AF$186+1)</f>
        <v>В</v>
      </c>
      <c r="AD189" s="56">
        <f>AD188+1</f>
        <v>43221</v>
      </c>
      <c r="AE189" s="57">
        <f>HLOOKUP(AD189,График!$A$5:$CU$131,$AF$186+1)</f>
        <v>0</v>
      </c>
      <c r="AF189" s="57">
        <f>HLOOKUP(AD189+0.5,График!$A$5:$CU$131,$AF$186+1)</f>
        <v>0</v>
      </c>
      <c r="AG189" s="34"/>
      <c r="AH189" s="27"/>
      <c r="AI189" s="27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</row>
    <row r="190" spans="1:49" s="46" customFormat="1" ht="26.1" customHeight="1" x14ac:dyDescent="0.25">
      <c r="A190" s="486" t="str">
        <f>$A$6</f>
        <v>Ср</v>
      </c>
      <c r="B190" s="56">
        <f t="shared" si="136"/>
        <v>43194</v>
      </c>
      <c r="C190" s="57" t="str">
        <f>HLOOKUP(B190,График!$A$5:$CU$131,$P$186+1)</f>
        <v>В</v>
      </c>
      <c r="D190" s="57" t="str">
        <f>HLOOKUP(B190+0.5,График!$A$5:$CU$131,$P$186+1)</f>
        <v>В</v>
      </c>
      <c r="E190" s="56">
        <f t="shared" si="150"/>
        <v>43201</v>
      </c>
      <c r="F190" s="57" t="str">
        <f>HLOOKUP(E190,График!$A$5:$CU$131,$P$186+1)</f>
        <v>В</v>
      </c>
      <c r="G190" s="57" t="str">
        <f>HLOOKUP(E190+0.5,График!$A$5:$CU$131,$P$186+1)</f>
        <v>В</v>
      </c>
      <c r="H190" s="56">
        <f t="shared" si="151"/>
        <v>43208</v>
      </c>
      <c r="I190" s="57" t="str">
        <f>HLOOKUP(H190,График!$A$5:$CU$131,$P$186+1)</f>
        <v>В</v>
      </c>
      <c r="J190" s="57" t="str">
        <f>HLOOKUP(H190+0.5,График!$A$5:$CU$131,$P$186+1)</f>
        <v>В</v>
      </c>
      <c r="K190" s="56">
        <f t="shared" si="152"/>
        <v>43215</v>
      </c>
      <c r="L190" s="57" t="str">
        <f>HLOOKUP(K190,График!$A$5:$CU$131,$P$186+1)</f>
        <v>В</v>
      </c>
      <c r="M190" s="57" t="str">
        <f>HLOOKUP(K190+0.5,График!$A$5:$CU$131,$P$186+1)</f>
        <v>В</v>
      </c>
      <c r="N190" s="56"/>
      <c r="O190" s="57" t="e">
        <f>HLOOKUP(N190,График!$A$5:$CU$131,$P$186+1)</f>
        <v>#N/A</v>
      </c>
      <c r="P190" s="57" t="e">
        <f>HLOOKUP(N190+0.5,График!$A$5:$CU$131,$P$186+1)</f>
        <v>#N/A</v>
      </c>
      <c r="Q190" s="486" t="str">
        <f>$A$6</f>
        <v>Ср</v>
      </c>
      <c r="R190" s="56">
        <f t="shared" si="137"/>
        <v>43194</v>
      </c>
      <c r="S190" s="57">
        <f>HLOOKUP(R190,График!$A$5:$CU$131,$AF$186+1)</f>
        <v>0.64583333333333337</v>
      </c>
      <c r="T190" s="57">
        <f>HLOOKUP(R190+0.5,График!$A$5:$CU$131,$AF$186+1)</f>
        <v>1.0208333333333333</v>
      </c>
      <c r="U190" s="56">
        <f t="shared" si="153"/>
        <v>43201</v>
      </c>
      <c r="V190" s="57" t="str">
        <f>HLOOKUP(U190,График!$A$5:$CU$131,$AF$186+1)</f>
        <v>В</v>
      </c>
      <c r="W190" s="57" t="str">
        <f>HLOOKUP(U190+0.5,График!$A$5:$CU$131,$AF$186+1)</f>
        <v>В</v>
      </c>
      <c r="X190" s="56">
        <f t="shared" si="154"/>
        <v>43208</v>
      </c>
      <c r="Y190" s="57" t="str">
        <f>HLOOKUP(X190,График!$A$5:$CU$131,$AF$186+1)</f>
        <v>В</v>
      </c>
      <c r="Z190" s="57" t="str">
        <f>HLOOKUP(X190+0.5,График!$A$5:$CU$131,$AF$186+1)</f>
        <v>В</v>
      </c>
      <c r="AA190" s="56">
        <f t="shared" si="155"/>
        <v>43215</v>
      </c>
      <c r="AB190" s="57">
        <f>HLOOKUP(AA190,График!$A$5:$CU$131,$AF$186+1)</f>
        <v>0.3125</v>
      </c>
      <c r="AC190" s="57">
        <f>HLOOKUP(AA190+0.5,График!$A$5:$CU$131,$AF$186+1)</f>
        <v>0.6875</v>
      </c>
      <c r="AD190" s="56"/>
      <c r="AE190" s="57" t="e">
        <f>HLOOKUP(AD190,График!$A$5:$CU$131,$AF$186+1)</f>
        <v>#N/A</v>
      </c>
      <c r="AF190" s="57" t="e">
        <f>HLOOKUP(AD190+0.5,График!$A$5:$CU$131,$AF$186+1)</f>
        <v>#N/A</v>
      </c>
      <c r="AG190" s="34"/>
      <c r="AH190" s="27"/>
      <c r="AI190" s="27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</row>
    <row r="191" spans="1:49" s="46" customFormat="1" ht="26.1" customHeight="1" x14ac:dyDescent="0.25">
      <c r="A191" s="486" t="str">
        <f>$A$7</f>
        <v>Чт</v>
      </c>
      <c r="B191" s="56">
        <f t="shared" si="136"/>
        <v>43195</v>
      </c>
      <c r="C191" s="57" t="str">
        <f>HLOOKUP(B191,График!$A$5:$CU$131,$P$186+1)</f>
        <v>В</v>
      </c>
      <c r="D191" s="57" t="str">
        <f>HLOOKUP(B191+0.5,График!$A$5:$CU$131,$P$186+1)</f>
        <v>В</v>
      </c>
      <c r="E191" s="56">
        <f t="shared" si="150"/>
        <v>43202</v>
      </c>
      <c r="F191" s="57" t="str">
        <f>HLOOKUP(E191,График!$A$5:$CU$131,$P$186+1)</f>
        <v>В</v>
      </c>
      <c r="G191" s="57" t="str">
        <f>HLOOKUP(E191+0.5,График!$A$5:$CU$131,$P$186+1)</f>
        <v>В</v>
      </c>
      <c r="H191" s="56">
        <f t="shared" si="151"/>
        <v>43209</v>
      </c>
      <c r="I191" s="57" t="str">
        <f>HLOOKUP(H191,График!$A$5:$CU$131,$P$186+1)</f>
        <v>В</v>
      </c>
      <c r="J191" s="57" t="str">
        <f>HLOOKUP(H191+0.5,График!$A$5:$CU$131,$P$186+1)</f>
        <v>В</v>
      </c>
      <c r="K191" s="56">
        <f t="shared" si="152"/>
        <v>43216</v>
      </c>
      <c r="L191" s="57" t="str">
        <f>HLOOKUP(K191,График!$A$5:$CU$131,$P$186+1)</f>
        <v>В</v>
      </c>
      <c r="M191" s="57" t="str">
        <f>HLOOKUP(K191+0.5,График!$A$5:$CU$131,$P$186+1)</f>
        <v>В</v>
      </c>
      <c r="N191" s="56"/>
      <c r="O191" s="57" t="e">
        <f>HLOOKUP(N191,График!$A$5:$CU$131,$P$186+1)</f>
        <v>#N/A</v>
      </c>
      <c r="P191" s="57" t="e">
        <f>HLOOKUP(N191+0.5,График!$A$5:$CU$131,$P$186+1)</f>
        <v>#N/A</v>
      </c>
      <c r="Q191" s="486" t="str">
        <f>$A$7</f>
        <v>Чт</v>
      </c>
      <c r="R191" s="56">
        <f t="shared" si="137"/>
        <v>43195</v>
      </c>
      <c r="S191" s="57" t="str">
        <f>HLOOKUP(R191,График!$A$5:$CU$131,$AF$186+1)</f>
        <v>В</v>
      </c>
      <c r="T191" s="57" t="str">
        <f>HLOOKUP(R191+0.5,График!$A$5:$CU$131,$AF$186+1)</f>
        <v>В</v>
      </c>
      <c r="U191" s="56">
        <f t="shared" si="153"/>
        <v>43202</v>
      </c>
      <c r="V191" s="57" t="str">
        <f>HLOOKUP(U191,График!$A$5:$CU$131,$AF$186+1)</f>
        <v>В</v>
      </c>
      <c r="W191" s="57" t="str">
        <f>HLOOKUP(U191+0.5,График!$A$5:$CU$131,$AF$186+1)</f>
        <v>В</v>
      </c>
      <c r="X191" s="56">
        <f t="shared" si="154"/>
        <v>43209</v>
      </c>
      <c r="Y191" s="57">
        <f>HLOOKUP(X191,График!$A$5:$CU$131,$AF$186+1)</f>
        <v>0.625</v>
      </c>
      <c r="Z191" s="57">
        <f>HLOOKUP(X191+0.5,График!$A$5:$CU$131,$AF$186+1)</f>
        <v>1</v>
      </c>
      <c r="AA191" s="56">
        <f t="shared" si="155"/>
        <v>43216</v>
      </c>
      <c r="AB191" s="57">
        <f>HLOOKUP(AA191,График!$A$5:$CU$131,$AF$186+1)</f>
        <v>0.3125</v>
      </c>
      <c r="AC191" s="57">
        <f>HLOOKUP(AA191+0.5,График!$A$5:$CU$131,$AF$186+1)</f>
        <v>0.6875</v>
      </c>
      <c r="AD191" s="56"/>
      <c r="AE191" s="57" t="e">
        <f>HLOOKUP(AD191,График!$A$5:$CU$131,$AF$186+1)</f>
        <v>#N/A</v>
      </c>
      <c r="AF191" s="57" t="e">
        <f>HLOOKUP(AD191+0.5,График!$A$5:$CU$131,$AF$186+1)</f>
        <v>#N/A</v>
      </c>
      <c r="AG191" s="34"/>
      <c r="AH191" s="27"/>
      <c r="AI191" s="27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</row>
    <row r="192" spans="1:49" s="46" customFormat="1" ht="26.1" customHeight="1" x14ac:dyDescent="0.25">
      <c r="A192" s="487" t="str">
        <f>$A$8</f>
        <v>Пт</v>
      </c>
      <c r="B192" s="56">
        <f t="shared" si="136"/>
        <v>43196</v>
      </c>
      <c r="C192" s="57">
        <f>HLOOKUP(B192,График!$A$5:$CU$131,$P$186+1)</f>
        <v>0.35416666666666669</v>
      </c>
      <c r="D192" s="57">
        <f>HLOOKUP(B192+0.5,График!$A$5:$CU$131,$P$186+1)</f>
        <v>0.72916666666666663</v>
      </c>
      <c r="E192" s="56">
        <f t="shared" si="150"/>
        <v>43203</v>
      </c>
      <c r="F192" s="57">
        <f>HLOOKUP(E192,График!$A$5:$CU$131,$P$186+1)</f>
        <v>0.35416666666666669</v>
      </c>
      <c r="G192" s="57">
        <f>HLOOKUP(E192+0.5,График!$A$5:$CU$131,$P$186+1)</f>
        <v>0.72916666666666663</v>
      </c>
      <c r="H192" s="56">
        <f t="shared" si="151"/>
        <v>43210</v>
      </c>
      <c r="I192" s="57">
        <f>HLOOKUP(H192,График!$A$5:$CU$131,$P$186+1)</f>
        <v>0.3125</v>
      </c>
      <c r="J192" s="57">
        <f>HLOOKUP(H192+0.5,График!$A$5:$CU$131,$P$186+1)</f>
        <v>0.6875</v>
      </c>
      <c r="K192" s="56">
        <f t="shared" si="152"/>
        <v>43217</v>
      </c>
      <c r="L192" s="57">
        <f>HLOOKUP(K192,График!$A$5:$CU$131,$P$186+1)</f>
        <v>0.64583333333333337</v>
      </c>
      <c r="M192" s="57">
        <f>HLOOKUP(K192+0.5,График!$A$5:$CU$131,$P$186+1)</f>
        <v>1.0208333333333333</v>
      </c>
      <c r="N192" s="56"/>
      <c r="O192" s="57" t="e">
        <f>HLOOKUP(N192,График!$A$5:$CU$131,$P$186+1)</f>
        <v>#N/A</v>
      </c>
      <c r="P192" s="57" t="e">
        <f>HLOOKUP(N192+0.5,График!$A$5:$CU$131,$P$186+1)</f>
        <v>#N/A</v>
      </c>
      <c r="Q192" s="487" t="str">
        <f>$A$8</f>
        <v>Пт</v>
      </c>
      <c r="R192" s="56">
        <f t="shared" si="137"/>
        <v>43196</v>
      </c>
      <c r="S192" s="57" t="str">
        <f>HLOOKUP(R192,График!$A$5:$CU$131,$AF$186+1)</f>
        <v>В</v>
      </c>
      <c r="T192" s="57" t="str">
        <f>HLOOKUP(R192+0.5,График!$A$5:$CU$131,$AF$186+1)</f>
        <v>В</v>
      </c>
      <c r="U192" s="56">
        <f t="shared" si="153"/>
        <v>43203</v>
      </c>
      <c r="V192" s="57">
        <f>HLOOKUP(U192,График!$A$5:$CU$131,$AF$186+1)</f>
        <v>0.45833333333333331</v>
      </c>
      <c r="W192" s="57">
        <f>HLOOKUP(U192+0.5,График!$A$5:$CU$131,$AF$186+1)</f>
        <v>0.83333333333333337</v>
      </c>
      <c r="X192" s="56">
        <f t="shared" si="154"/>
        <v>43210</v>
      </c>
      <c r="Y192" s="57">
        <f>HLOOKUP(X192,График!$A$5:$CU$131,$AF$186+1)</f>
        <v>0.64583333333333337</v>
      </c>
      <c r="Z192" s="57">
        <f>HLOOKUP(X192+0.5,График!$A$5:$CU$131,$AF$186+1)</f>
        <v>1.0208333333333333</v>
      </c>
      <c r="AA192" s="56">
        <f t="shared" si="155"/>
        <v>43217</v>
      </c>
      <c r="AB192" s="57">
        <f>HLOOKUP(AA192,График!$A$5:$CU$131,$AF$186+1)</f>
        <v>0.64583333333333337</v>
      </c>
      <c r="AC192" s="57">
        <f>HLOOKUP(AA192+0.5,График!$A$5:$CU$131,$AF$186+1)</f>
        <v>1.0208333333333333</v>
      </c>
      <c r="AD192" s="56"/>
      <c r="AE192" s="57" t="e">
        <f>HLOOKUP(AD192,График!$A$5:$CU$131,$AF$186+1)</f>
        <v>#N/A</v>
      </c>
      <c r="AF192" s="57" t="e">
        <f>HLOOKUP(AD192+0.5,График!$A$5:$CU$131,$AF$186+1)</f>
        <v>#N/A</v>
      </c>
      <c r="AG192" s="34"/>
      <c r="AH192" s="27"/>
      <c r="AI192" s="27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</row>
    <row r="193" spans="1:49" s="46" customFormat="1" ht="26.1" customHeight="1" thickBot="1" x14ac:dyDescent="0.3">
      <c r="A193" s="487" t="str">
        <f>$A$9</f>
        <v>Сб</v>
      </c>
      <c r="B193" s="56">
        <f t="shared" si="136"/>
        <v>43197</v>
      </c>
      <c r="C193" s="57" t="str">
        <f>HLOOKUP(B193,График!$A$5:$CU$131,$P$186+1)</f>
        <v>В</v>
      </c>
      <c r="D193" s="57" t="str">
        <f>HLOOKUP(B193+0.5,График!$A$5:$CU$131,$P$186+1)</f>
        <v>В</v>
      </c>
      <c r="E193" s="56">
        <f t="shared" si="150"/>
        <v>43204</v>
      </c>
      <c r="F193" s="57" t="str">
        <f>HLOOKUP(E193,График!$A$5:$CU$131,$P$186+1)</f>
        <v>В</v>
      </c>
      <c r="G193" s="57" t="str">
        <f>HLOOKUP(E193+0.5,График!$A$5:$CU$131,$P$186+1)</f>
        <v>В</v>
      </c>
      <c r="H193" s="56">
        <f t="shared" si="151"/>
        <v>43211</v>
      </c>
      <c r="I193" s="57" t="str">
        <f>HLOOKUP(H193,График!$A$5:$CU$131,$P$186+1)</f>
        <v>В</v>
      </c>
      <c r="J193" s="57" t="str">
        <f>HLOOKUP(H193+0.5,График!$A$5:$CU$131,$P$186+1)</f>
        <v>В</v>
      </c>
      <c r="K193" s="56">
        <f t="shared" si="152"/>
        <v>43218</v>
      </c>
      <c r="L193" s="57" t="str">
        <f>HLOOKUP(K193,График!$A$5:$CU$131,$P$186+1)</f>
        <v>В</v>
      </c>
      <c r="M193" s="57" t="str">
        <f>HLOOKUP(K193+0.5,График!$A$5:$CU$131,$P$186+1)</f>
        <v>В</v>
      </c>
      <c r="N193" s="56"/>
      <c r="O193" s="57" t="e">
        <f>HLOOKUP(N193,График!$A$5:$CU$131,$P$186+1)</f>
        <v>#N/A</v>
      </c>
      <c r="P193" s="57" t="e">
        <f>HLOOKUP(N193+0.5,График!$A$5:$CU$131,$P$186+1)</f>
        <v>#N/A</v>
      </c>
      <c r="Q193" s="487" t="str">
        <f>$A$9</f>
        <v>Сб</v>
      </c>
      <c r="R193" s="56">
        <f t="shared" si="137"/>
        <v>43197</v>
      </c>
      <c r="S193" s="57">
        <f>HLOOKUP(R193,График!$A$5:$CU$131,$AF$186+1)</f>
        <v>0.28125</v>
      </c>
      <c r="T193" s="57">
        <f>HLOOKUP(R193+0.5,График!$A$5:$CU$131,$AF$186+1)</f>
        <v>0.65625</v>
      </c>
      <c r="U193" s="56">
        <f t="shared" si="153"/>
        <v>43204</v>
      </c>
      <c r="V193" s="57">
        <f>HLOOKUP(U193,График!$A$5:$CU$131,$AF$186+1)</f>
        <v>0.35416666666666669</v>
      </c>
      <c r="W193" s="57">
        <f>HLOOKUP(U193+0.5,График!$A$5:$CU$131,$AF$186+1)</f>
        <v>0.72916666666666663</v>
      </c>
      <c r="X193" s="56">
        <f t="shared" si="154"/>
        <v>43211</v>
      </c>
      <c r="Y193" s="57">
        <f>HLOOKUP(X193,График!$A$5:$CU$131,$AF$186+1)</f>
        <v>0.64583333333333337</v>
      </c>
      <c r="Z193" s="57">
        <f>HLOOKUP(X193+0.5,График!$A$5:$CU$131,$AF$186+1)</f>
        <v>1.0208333333333333</v>
      </c>
      <c r="AA193" s="56">
        <f t="shared" si="155"/>
        <v>43218</v>
      </c>
      <c r="AB193" s="57">
        <f>HLOOKUP(AA193,График!$A$5:$CU$131,$AF$186+1)</f>
        <v>0.64583333333333337</v>
      </c>
      <c r="AC193" s="57">
        <f>HLOOKUP(AA193+0.5,График!$A$5:$CU$131,$AF$186+1)</f>
        <v>1.0208333333333333</v>
      </c>
      <c r="AD193" s="56"/>
      <c r="AE193" s="57" t="e">
        <f>HLOOKUP(AD193,График!$A$5:$CU$131,$AF$186+1)</f>
        <v>#N/A</v>
      </c>
      <c r="AF193" s="57" t="e">
        <f>HLOOKUP(AD193+0.5,График!$A$5:$CU$131,$AF$186+1)</f>
        <v>#N/A</v>
      </c>
      <c r="AG193" s="34"/>
      <c r="AH193" s="27"/>
      <c r="AI193" s="27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</row>
    <row r="194" spans="1:49" s="46" customFormat="1" ht="26.1" customHeight="1" x14ac:dyDescent="0.25">
      <c r="A194" s="39"/>
      <c r="B194" s="53"/>
      <c r="C194" s="52" t="str">
        <f>VLOOKUP(P194,График!$A$5:$CU$121,3)</f>
        <v>Гордова Анна Александровна</v>
      </c>
      <c r="D194" s="54"/>
      <c r="E194" s="55"/>
      <c r="F194" s="22"/>
      <c r="G194" s="22"/>
      <c r="H194" s="22"/>
      <c r="I194" s="40"/>
      <c r="J194" s="23"/>
      <c r="K194" s="24"/>
      <c r="L194" s="25"/>
      <c r="M194" s="41"/>
      <c r="N194" s="41"/>
      <c r="O194" s="42"/>
      <c r="P194" s="488">
        <f>AF186+1</f>
        <v>49</v>
      </c>
      <c r="Q194" s="39"/>
      <c r="R194" s="21"/>
      <c r="S194" s="52" t="str">
        <f>VLOOKUP(AF194,График!$A$5:$CU$121,3)</f>
        <v>Гумаева Ниссо Киматшоевна</v>
      </c>
      <c r="T194" s="54"/>
      <c r="U194" s="55"/>
      <c r="V194" s="22"/>
      <c r="W194" s="22"/>
      <c r="X194" s="22"/>
      <c r="Y194" s="40"/>
      <c r="Z194" s="23"/>
      <c r="AA194" s="24"/>
      <c r="AB194" s="25"/>
      <c r="AC194" s="41"/>
      <c r="AD194" s="41"/>
      <c r="AE194" s="42"/>
      <c r="AF194" s="488">
        <f>P194+1</f>
        <v>50</v>
      </c>
      <c r="AG194" s="43"/>
      <c r="AH194" s="44"/>
      <c r="AI194" s="44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</row>
    <row r="195" spans="1:49" s="46" customFormat="1" ht="26.1" customHeight="1" x14ac:dyDescent="0.25">
      <c r="A195" s="486" t="str">
        <f>$A$3</f>
        <v>Вс</v>
      </c>
      <c r="B195" s="56">
        <f t="shared" si="136"/>
        <v>43191</v>
      </c>
      <c r="C195" s="57">
        <f>HLOOKUP(B195,График!$A$5:$CU$131,$P$194+1)</f>
        <v>0.64583333333333337</v>
      </c>
      <c r="D195" s="57">
        <f>HLOOKUP(B195+0.5,График!$A$5:$CU$131,$P$194+1)</f>
        <v>1.0208333333333333</v>
      </c>
      <c r="E195" s="56">
        <f>B201+1</f>
        <v>43198</v>
      </c>
      <c r="F195" s="57">
        <f>HLOOKUP(E195,График!$A$5:$CU$131,$P$194+1)</f>
        <v>0.28125</v>
      </c>
      <c r="G195" s="57">
        <f>HLOOKUP(E195+0.5,График!$A$5:$CU$131,$P$194+1)</f>
        <v>0.65625</v>
      </c>
      <c r="H195" s="56">
        <f>E201+1</f>
        <v>43205</v>
      </c>
      <c r="I195" s="57">
        <f>HLOOKUP(H195,График!$A$5:$CU$131,$P$194+1)</f>
        <v>0.625</v>
      </c>
      <c r="J195" s="57">
        <f>HLOOKUP(H195+0.5,График!$A$5:$CU$131,$P$194+1)</f>
        <v>1</v>
      </c>
      <c r="K195" s="56">
        <f>H201+1</f>
        <v>43212</v>
      </c>
      <c r="L195" s="57">
        <f>HLOOKUP(K195,График!$A$5:$CU$131,$P$194+1)</f>
        <v>0.64583333333333337</v>
      </c>
      <c r="M195" s="57">
        <f>HLOOKUP(K195+0.5,График!$A$5:$CU$131,$P$194+1)</f>
        <v>1.0208333333333333</v>
      </c>
      <c r="N195" s="56">
        <f>K201+1</f>
        <v>43219</v>
      </c>
      <c r="O195" s="57" t="str">
        <f>HLOOKUP(N195,График!$A$5:$CU$131,$P$194+1)</f>
        <v>В</v>
      </c>
      <c r="P195" s="57" t="str">
        <f>HLOOKUP(N195+0.5,График!$A$5:$CU$131,$P$194+1)</f>
        <v>В</v>
      </c>
      <c r="Q195" s="486" t="str">
        <f>$A$3</f>
        <v>Вс</v>
      </c>
      <c r="R195" s="56">
        <f t="shared" si="137"/>
        <v>43191</v>
      </c>
      <c r="S195" s="57">
        <f>HLOOKUP(R195,График!$A$5:$CU$131,$AF$194+1)</f>
        <v>0.45833333333333331</v>
      </c>
      <c r="T195" s="57">
        <f>HLOOKUP(R195+0.5,График!$A$5:$CU$131,$AF$194+1)</f>
        <v>0.95833333333333337</v>
      </c>
      <c r="U195" s="56">
        <f>R201+1</f>
        <v>43198</v>
      </c>
      <c r="V195" s="57">
        <f>HLOOKUP(U195,График!$A$5:$CU$131,$AF$194+1)</f>
        <v>0.54166666666666663</v>
      </c>
      <c r="W195" s="57">
        <f>HLOOKUP(U195+0.5,График!$A$5:$CU$131,$AF$194+1)</f>
        <v>1</v>
      </c>
      <c r="X195" s="56">
        <f>U201+1</f>
        <v>43205</v>
      </c>
      <c r="Y195" s="57">
        <f>HLOOKUP(X195,График!$A$5:$CU$131,$AF$194+1)</f>
        <v>0.45833333333333331</v>
      </c>
      <c r="Z195" s="57">
        <f>HLOOKUP(X195+0.5,График!$A$5:$CU$131,$AF$194+1)</f>
        <v>0.95833333333333337</v>
      </c>
      <c r="AA195" s="56">
        <f>X201+1</f>
        <v>43212</v>
      </c>
      <c r="AB195" s="57">
        <f>HLOOKUP(AA195,График!$A$5:$CU$131,$AF$194+1)</f>
        <v>0.5</v>
      </c>
      <c r="AC195" s="57">
        <f>HLOOKUP(AA195+0.5,График!$A$5:$CU$131,$AF$194+1)</f>
        <v>1</v>
      </c>
      <c r="AD195" s="56">
        <f>AA201+1</f>
        <v>43219</v>
      </c>
      <c r="AE195" s="57">
        <f>HLOOKUP(AD195,График!$A$5:$CU$131,$AF$194+1)</f>
        <v>0.5</v>
      </c>
      <c r="AF195" s="57">
        <f>HLOOKUP(AD195+0.5,График!$A$5:$CU$131,$AF$194+1)</f>
        <v>1</v>
      </c>
      <c r="AG195" s="34"/>
      <c r="AH195" s="27"/>
      <c r="AI195" s="27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</row>
    <row r="196" spans="1:49" s="46" customFormat="1" ht="26.1" customHeight="1" x14ac:dyDescent="0.25">
      <c r="A196" s="486" t="str">
        <f>$A$4</f>
        <v>Пн</v>
      </c>
      <c r="B196" s="56">
        <f t="shared" si="136"/>
        <v>43192</v>
      </c>
      <c r="C196" s="57">
        <f>HLOOKUP(B196,График!$A$5:$CU$131,$P$194+1)</f>
        <v>0.64583333333333337</v>
      </c>
      <c r="D196" s="57">
        <f>HLOOKUP(B196+0.5,График!$A$5:$CU$131,$P$194+1)</f>
        <v>1.0208333333333333</v>
      </c>
      <c r="E196" s="56">
        <f t="shared" ref="E196:E201" si="156">E195+1</f>
        <v>43199</v>
      </c>
      <c r="F196" s="57">
        <f>HLOOKUP(E196,График!$A$5:$CU$131,$P$194+1)</f>
        <v>0.28125</v>
      </c>
      <c r="G196" s="57">
        <f>HLOOKUP(E196+0.5,График!$A$5:$CU$131,$P$194+1)</f>
        <v>0.65625</v>
      </c>
      <c r="H196" s="56">
        <f t="shared" ref="H196:H201" si="157">H195+1</f>
        <v>43206</v>
      </c>
      <c r="I196" s="57" t="str">
        <f>HLOOKUP(H196,График!$A$5:$CU$131,$P$194+1)</f>
        <v>В</v>
      </c>
      <c r="J196" s="57" t="str">
        <f>HLOOKUP(H196+0.5,График!$A$5:$CU$131,$P$194+1)</f>
        <v>В</v>
      </c>
      <c r="K196" s="56">
        <f t="shared" ref="K196:K201" si="158">K195+1</f>
        <v>43213</v>
      </c>
      <c r="L196" s="57" t="str">
        <f>HLOOKUP(K196,График!$A$5:$CU$131,$P$194+1)</f>
        <v>В</v>
      </c>
      <c r="M196" s="57" t="str">
        <f>HLOOKUP(K196+0.5,График!$A$5:$CU$131,$P$194+1)</f>
        <v>В</v>
      </c>
      <c r="N196" s="56">
        <f>N195+1</f>
        <v>43220</v>
      </c>
      <c r="O196" s="57">
        <f>HLOOKUP(N196,График!$A$5:$CU$131,$P$194+1)</f>
        <v>0.33333333333333331</v>
      </c>
      <c r="P196" s="57">
        <f>HLOOKUP(N196+0.5,График!$A$5:$CU$131,$P$194+1)</f>
        <v>0.70833333333333337</v>
      </c>
      <c r="Q196" s="486" t="str">
        <f>$A$4</f>
        <v>Пн</v>
      </c>
      <c r="R196" s="56">
        <f t="shared" si="137"/>
        <v>43192</v>
      </c>
      <c r="S196" s="57" t="str">
        <f>HLOOKUP(R196,График!$A$5:$CU$131,$AF$194+1)</f>
        <v>В</v>
      </c>
      <c r="T196" s="57" t="str">
        <f>HLOOKUP(R196+0.5,График!$A$5:$CU$131,$AF$194+1)</f>
        <v>В</v>
      </c>
      <c r="U196" s="56">
        <f t="shared" ref="U196:U201" si="159">U195+1</f>
        <v>43199</v>
      </c>
      <c r="V196" s="57" t="str">
        <f>HLOOKUP(U196,График!$A$5:$CU$131,$AF$194+1)</f>
        <v>В</v>
      </c>
      <c r="W196" s="57" t="str">
        <f>HLOOKUP(U196+0.5,График!$A$5:$CU$131,$AF$194+1)</f>
        <v>В</v>
      </c>
      <c r="X196" s="56">
        <f t="shared" ref="X196:X201" si="160">X195+1</f>
        <v>43206</v>
      </c>
      <c r="Y196" s="57" t="str">
        <f>HLOOKUP(X196,График!$A$5:$CU$131,$AF$194+1)</f>
        <v>В</v>
      </c>
      <c r="Z196" s="57" t="str">
        <f>HLOOKUP(X196+0.5,График!$A$5:$CU$131,$AF$194+1)</f>
        <v>В</v>
      </c>
      <c r="AA196" s="56">
        <f t="shared" ref="AA196:AA201" si="161">AA195+1</f>
        <v>43213</v>
      </c>
      <c r="AB196" s="57" t="str">
        <f>HLOOKUP(AA196,График!$A$5:$CU$131,$AF$194+1)</f>
        <v>В</v>
      </c>
      <c r="AC196" s="57" t="str">
        <f>HLOOKUP(AA196+0.5,График!$A$5:$CU$131,$AF$194+1)</f>
        <v>В</v>
      </c>
      <c r="AD196" s="56">
        <f>AD195+1</f>
        <v>43220</v>
      </c>
      <c r="AE196" s="57" t="str">
        <f>HLOOKUP(AD196,График!$A$5:$CU$131,$AF$194+1)</f>
        <v>В</v>
      </c>
      <c r="AF196" s="57" t="str">
        <f>HLOOKUP(AD196+0.5,График!$A$5:$CU$131,$AF$194+1)</f>
        <v>В</v>
      </c>
      <c r="AG196" s="34"/>
      <c r="AH196" s="27"/>
      <c r="AI196" s="27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</row>
    <row r="197" spans="1:49" s="46" customFormat="1" ht="26.1" customHeight="1" x14ac:dyDescent="0.25">
      <c r="A197" s="486" t="str">
        <f>$A$5</f>
        <v>Вт</v>
      </c>
      <c r="B197" s="56">
        <f t="shared" si="136"/>
        <v>43193</v>
      </c>
      <c r="C197" s="57">
        <f>HLOOKUP(B197,График!$A$5:$CU$131,$P$194+1)</f>
        <v>0.64583333333333337</v>
      </c>
      <c r="D197" s="57">
        <f>HLOOKUP(B197+0.5,График!$A$5:$CU$131,$P$194+1)</f>
        <v>1.0208333333333333</v>
      </c>
      <c r="E197" s="56">
        <f t="shared" si="156"/>
        <v>43200</v>
      </c>
      <c r="F197" s="57">
        <f>HLOOKUP(E197,График!$A$5:$CU$131,$P$194+1)</f>
        <v>0.3125</v>
      </c>
      <c r="G197" s="57">
        <f>HLOOKUP(E197+0.5,График!$A$5:$CU$131,$P$194+1)</f>
        <v>0.6875</v>
      </c>
      <c r="H197" s="56">
        <f t="shared" si="157"/>
        <v>43207</v>
      </c>
      <c r="I197" s="57" t="str">
        <f>HLOOKUP(H197,График!$A$5:$CU$131,$P$194+1)</f>
        <v>В</v>
      </c>
      <c r="J197" s="57" t="str">
        <f>HLOOKUP(H197+0.5,График!$A$5:$CU$131,$P$194+1)</f>
        <v>В</v>
      </c>
      <c r="K197" s="56">
        <f t="shared" si="158"/>
        <v>43214</v>
      </c>
      <c r="L197" s="57" t="str">
        <f>HLOOKUP(K197,График!$A$5:$CU$131,$P$194+1)</f>
        <v>В</v>
      </c>
      <c r="M197" s="57" t="str">
        <f>HLOOKUP(K197+0.5,График!$A$5:$CU$131,$P$194+1)</f>
        <v>В</v>
      </c>
      <c r="N197" s="56">
        <f>N196+1</f>
        <v>43221</v>
      </c>
      <c r="O197" s="57">
        <f>HLOOKUP(N197,График!$A$5:$CU$131,$P$194+1)</f>
        <v>0</v>
      </c>
      <c r="P197" s="57">
        <f>HLOOKUP(N197+0.5,График!$A$5:$CU$131,$P$194+1)</f>
        <v>0</v>
      </c>
      <c r="Q197" s="486" t="str">
        <f>$A$5</f>
        <v>Вт</v>
      </c>
      <c r="R197" s="56">
        <f t="shared" si="137"/>
        <v>43193</v>
      </c>
      <c r="S197" s="57" t="str">
        <f>HLOOKUP(R197,График!$A$5:$CU$131,$AF$194+1)</f>
        <v>В</v>
      </c>
      <c r="T197" s="57" t="str">
        <f>HLOOKUP(R197+0.5,График!$A$5:$CU$131,$AF$194+1)</f>
        <v>В</v>
      </c>
      <c r="U197" s="56">
        <f t="shared" si="159"/>
        <v>43200</v>
      </c>
      <c r="V197" s="57" t="str">
        <f>HLOOKUP(U197,График!$A$5:$CU$131,$AF$194+1)</f>
        <v>В</v>
      </c>
      <c r="W197" s="57" t="str">
        <f>HLOOKUP(U197+0.5,График!$A$5:$CU$131,$AF$194+1)</f>
        <v>В</v>
      </c>
      <c r="X197" s="56">
        <f t="shared" si="160"/>
        <v>43207</v>
      </c>
      <c r="Y197" s="57" t="str">
        <f>HLOOKUP(X197,График!$A$5:$CU$131,$AF$194+1)</f>
        <v>В</v>
      </c>
      <c r="Z197" s="57" t="str">
        <f>HLOOKUP(X197+0.5,График!$A$5:$CU$131,$AF$194+1)</f>
        <v>В</v>
      </c>
      <c r="AA197" s="56">
        <f t="shared" si="161"/>
        <v>43214</v>
      </c>
      <c r="AB197" s="57" t="str">
        <f>HLOOKUP(AA197,График!$A$5:$CU$131,$AF$194+1)</f>
        <v>В</v>
      </c>
      <c r="AC197" s="57" t="str">
        <f>HLOOKUP(AA197+0.5,График!$A$5:$CU$131,$AF$194+1)</f>
        <v>В</v>
      </c>
      <c r="AD197" s="56">
        <f>AD196+1</f>
        <v>43221</v>
      </c>
      <c r="AE197" s="57">
        <f>HLOOKUP(AD197,График!$A$5:$CU$131,$AF$194+1)</f>
        <v>0</v>
      </c>
      <c r="AF197" s="57">
        <f>HLOOKUP(AD197+0.5,График!$A$5:$CU$131,$AF$194+1)</f>
        <v>0</v>
      </c>
      <c r="AG197" s="34"/>
      <c r="AH197" s="27"/>
      <c r="AI197" s="27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</row>
    <row r="198" spans="1:49" s="46" customFormat="1" ht="26.1" customHeight="1" x14ac:dyDescent="0.25">
      <c r="A198" s="486" t="str">
        <f>$A$6</f>
        <v>Ср</v>
      </c>
      <c r="B198" s="56">
        <f t="shared" si="136"/>
        <v>43194</v>
      </c>
      <c r="C198" s="57" t="str">
        <f>HLOOKUP(B198,График!$A$5:$CU$131,$P$194+1)</f>
        <v>В</v>
      </c>
      <c r="D198" s="57" t="str">
        <f>HLOOKUP(B198+0.5,График!$A$5:$CU$131,$P$194+1)</f>
        <v>В</v>
      </c>
      <c r="E198" s="56">
        <f t="shared" si="156"/>
        <v>43201</v>
      </c>
      <c r="F198" s="57" t="str">
        <f>HLOOKUP(E198,График!$A$5:$CU$131,$P$194+1)</f>
        <v>В</v>
      </c>
      <c r="G198" s="57" t="str">
        <f>HLOOKUP(E198+0.5,График!$A$5:$CU$131,$P$194+1)</f>
        <v>В</v>
      </c>
      <c r="H198" s="56">
        <f t="shared" si="157"/>
        <v>43208</v>
      </c>
      <c r="I198" s="57">
        <f>HLOOKUP(H198,График!$A$5:$CU$131,$P$194+1)</f>
        <v>0.39583333333333331</v>
      </c>
      <c r="J198" s="57">
        <f>HLOOKUP(H198+0.5,График!$A$5:$CU$131,$P$194+1)</f>
        <v>0.77083333333333337</v>
      </c>
      <c r="K198" s="56">
        <f t="shared" si="158"/>
        <v>43215</v>
      </c>
      <c r="L198" s="57">
        <f>HLOOKUP(K198,График!$A$5:$CU$131,$P$194+1)</f>
        <v>0.28125</v>
      </c>
      <c r="M198" s="57">
        <f>HLOOKUP(K198+0.5,График!$A$5:$CU$131,$P$194+1)</f>
        <v>0.65625</v>
      </c>
      <c r="N198" s="56"/>
      <c r="O198" s="57" t="e">
        <f>HLOOKUP(N198,График!$A$5:$CU$131,$P$194+1)</f>
        <v>#N/A</v>
      </c>
      <c r="P198" s="57" t="e">
        <f>HLOOKUP(N198+0.5,График!$A$5:$CU$131,$P$194+1)</f>
        <v>#N/A</v>
      </c>
      <c r="Q198" s="486" t="str">
        <f>$A$6</f>
        <v>Ср</v>
      </c>
      <c r="R198" s="56">
        <f t="shared" si="137"/>
        <v>43194</v>
      </c>
      <c r="S198" s="57" t="str">
        <f>HLOOKUP(R198,График!$A$5:$CU$131,$AF$194+1)</f>
        <v>В</v>
      </c>
      <c r="T198" s="57" t="str">
        <f>HLOOKUP(R198+0.5,График!$A$5:$CU$131,$AF$194+1)</f>
        <v>В</v>
      </c>
      <c r="U198" s="56">
        <f t="shared" si="159"/>
        <v>43201</v>
      </c>
      <c r="V198" s="57" t="str">
        <f>HLOOKUP(U198,График!$A$5:$CU$131,$AF$194+1)</f>
        <v>В</v>
      </c>
      <c r="W198" s="57" t="str">
        <f>HLOOKUP(U198+0.5,График!$A$5:$CU$131,$AF$194+1)</f>
        <v>В</v>
      </c>
      <c r="X198" s="56">
        <f t="shared" si="160"/>
        <v>43208</v>
      </c>
      <c r="Y198" s="57" t="str">
        <f>HLOOKUP(X198,График!$A$5:$CU$131,$AF$194+1)</f>
        <v>В</v>
      </c>
      <c r="Z198" s="57" t="str">
        <f>HLOOKUP(X198+0.5,График!$A$5:$CU$131,$AF$194+1)</f>
        <v>В</v>
      </c>
      <c r="AA198" s="56">
        <f t="shared" si="161"/>
        <v>43215</v>
      </c>
      <c r="AB198" s="57" t="str">
        <f>HLOOKUP(AA198,График!$A$5:$CU$131,$AF$194+1)</f>
        <v>В</v>
      </c>
      <c r="AC198" s="57" t="str">
        <f>HLOOKUP(AA198+0.5,График!$A$5:$CU$131,$AF$194+1)</f>
        <v>В</v>
      </c>
      <c r="AD198" s="56"/>
      <c r="AE198" s="57" t="e">
        <f>HLOOKUP(AD198,График!$A$5:$CU$131,$AF$194+1)</f>
        <v>#N/A</v>
      </c>
      <c r="AF198" s="57" t="e">
        <f>HLOOKUP(AD198+0.5,График!$A$5:$CU$131,$AF$194+1)</f>
        <v>#N/A</v>
      </c>
      <c r="AG198" s="34"/>
      <c r="AH198" s="27"/>
      <c r="AI198" s="27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</row>
    <row r="199" spans="1:49" s="46" customFormat="1" ht="26.1" customHeight="1" x14ac:dyDescent="0.25">
      <c r="A199" s="486" t="str">
        <f>$A$7</f>
        <v>Чт</v>
      </c>
      <c r="B199" s="56">
        <f t="shared" si="136"/>
        <v>43195</v>
      </c>
      <c r="C199" s="57" t="str">
        <f>HLOOKUP(B199,График!$A$5:$CU$131,$P$194+1)</f>
        <v>В</v>
      </c>
      <c r="D199" s="57" t="str">
        <f>HLOOKUP(B199+0.5,График!$A$5:$CU$131,$P$194+1)</f>
        <v>В</v>
      </c>
      <c r="E199" s="56">
        <f t="shared" si="156"/>
        <v>43202</v>
      </c>
      <c r="F199" s="57" t="str">
        <f>HLOOKUP(E199,График!$A$5:$CU$131,$P$194+1)</f>
        <v>В</v>
      </c>
      <c r="G199" s="57" t="str">
        <f>HLOOKUP(E199+0.5,График!$A$5:$CU$131,$P$194+1)</f>
        <v>В</v>
      </c>
      <c r="H199" s="56">
        <f t="shared" si="157"/>
        <v>43209</v>
      </c>
      <c r="I199" s="57">
        <f>HLOOKUP(H199,График!$A$5:$CU$131,$P$194+1)</f>
        <v>0.41666666666666669</v>
      </c>
      <c r="J199" s="57">
        <f>HLOOKUP(H199+0.5,График!$A$5:$CU$131,$P$194+1)</f>
        <v>0.79166666666666663</v>
      </c>
      <c r="K199" s="56">
        <f t="shared" si="158"/>
        <v>43216</v>
      </c>
      <c r="L199" s="57">
        <f>HLOOKUP(K199,График!$A$5:$CU$131,$P$194+1)</f>
        <v>0.28125</v>
      </c>
      <c r="M199" s="57">
        <f>HLOOKUP(K199+0.5,График!$A$5:$CU$131,$P$194+1)</f>
        <v>0.65625</v>
      </c>
      <c r="N199" s="56"/>
      <c r="O199" s="57" t="e">
        <f>HLOOKUP(N199,График!$A$5:$CU$131,$P$194+1)</f>
        <v>#N/A</v>
      </c>
      <c r="P199" s="57" t="e">
        <f>HLOOKUP(N199+0.5,График!$A$5:$CU$131,$P$194+1)</f>
        <v>#N/A</v>
      </c>
      <c r="Q199" s="486" t="str">
        <f>$A$7</f>
        <v>Чт</v>
      </c>
      <c r="R199" s="56">
        <f t="shared" si="137"/>
        <v>43195</v>
      </c>
      <c r="S199" s="57" t="str">
        <f>HLOOKUP(R199,График!$A$5:$CU$131,$AF$194+1)</f>
        <v>В</v>
      </c>
      <c r="T199" s="57" t="str">
        <f>HLOOKUP(R199+0.5,График!$A$5:$CU$131,$AF$194+1)</f>
        <v>В</v>
      </c>
      <c r="U199" s="56">
        <f t="shared" si="159"/>
        <v>43202</v>
      </c>
      <c r="V199" s="57" t="str">
        <f>HLOOKUP(U199,График!$A$5:$CU$131,$AF$194+1)</f>
        <v>В</v>
      </c>
      <c r="W199" s="57" t="str">
        <f>HLOOKUP(U199+0.5,График!$A$5:$CU$131,$AF$194+1)</f>
        <v>В</v>
      </c>
      <c r="X199" s="56">
        <f t="shared" si="160"/>
        <v>43209</v>
      </c>
      <c r="Y199" s="57" t="str">
        <f>HLOOKUP(X199,График!$A$5:$CU$131,$AF$194+1)</f>
        <v>В</v>
      </c>
      <c r="Z199" s="57" t="str">
        <f>HLOOKUP(X199+0.5,График!$A$5:$CU$131,$AF$194+1)</f>
        <v>В</v>
      </c>
      <c r="AA199" s="56">
        <f t="shared" si="161"/>
        <v>43216</v>
      </c>
      <c r="AB199" s="57" t="str">
        <f>HLOOKUP(AA199,График!$A$5:$CU$131,$AF$194+1)</f>
        <v>В</v>
      </c>
      <c r="AC199" s="57" t="str">
        <f>HLOOKUP(AA199+0.5,График!$A$5:$CU$131,$AF$194+1)</f>
        <v>В</v>
      </c>
      <c r="AD199" s="56"/>
      <c r="AE199" s="57" t="e">
        <f>HLOOKUP(AD199,График!$A$5:$CU$131,$AF$194+1)</f>
        <v>#N/A</v>
      </c>
      <c r="AF199" s="57" t="e">
        <f>HLOOKUP(AD199+0.5,График!$A$5:$CU$131,$AF$194+1)</f>
        <v>#N/A</v>
      </c>
      <c r="AG199" s="34"/>
      <c r="AH199" s="27"/>
      <c r="AI199" s="27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</row>
    <row r="200" spans="1:49" s="46" customFormat="1" ht="26.1" customHeight="1" x14ac:dyDescent="0.25">
      <c r="A200" s="487" t="str">
        <f>$A$8</f>
        <v>Пт</v>
      </c>
      <c r="B200" s="56">
        <f t="shared" si="136"/>
        <v>43196</v>
      </c>
      <c r="C200" s="57">
        <f>HLOOKUP(B200,График!$A$5:$CU$131,$P$194+1)</f>
        <v>0.28125</v>
      </c>
      <c r="D200" s="57">
        <f>HLOOKUP(B200+0.5,График!$A$5:$CU$131,$P$194+1)</f>
        <v>0.65625</v>
      </c>
      <c r="E200" s="56">
        <f t="shared" si="156"/>
        <v>43203</v>
      </c>
      <c r="F200" s="57">
        <f>HLOOKUP(E200,График!$A$5:$CU$131,$P$194+1)</f>
        <v>0.64583333333333337</v>
      </c>
      <c r="G200" s="57">
        <f>HLOOKUP(E200+0.5,График!$A$5:$CU$131,$P$194+1)</f>
        <v>1.0208333333333333</v>
      </c>
      <c r="H200" s="56">
        <f t="shared" si="157"/>
        <v>43210</v>
      </c>
      <c r="I200" s="57">
        <f>HLOOKUP(H200,График!$A$5:$CU$131,$P$194+1)</f>
        <v>0.41666666666666669</v>
      </c>
      <c r="J200" s="57">
        <f>HLOOKUP(H200+0.5,График!$A$5:$CU$131,$P$194+1)</f>
        <v>0.79166666666666663</v>
      </c>
      <c r="K200" s="56">
        <f t="shared" si="158"/>
        <v>43217</v>
      </c>
      <c r="L200" s="57">
        <f>HLOOKUP(K200,График!$A$5:$CU$131,$P$194+1)</f>
        <v>0.28125</v>
      </c>
      <c r="M200" s="57">
        <f>HLOOKUP(K200+0.5,График!$A$5:$CU$131,$P$194+1)</f>
        <v>0.65625</v>
      </c>
      <c r="N200" s="56"/>
      <c r="O200" s="57" t="e">
        <f>HLOOKUP(N200,График!$A$5:$CU$131,$P$194+1)</f>
        <v>#N/A</v>
      </c>
      <c r="P200" s="57" t="e">
        <f>HLOOKUP(N200+0.5,График!$A$5:$CU$131,$P$194+1)</f>
        <v>#N/A</v>
      </c>
      <c r="Q200" s="487" t="str">
        <f>$A$8</f>
        <v>Пт</v>
      </c>
      <c r="R200" s="56">
        <f t="shared" si="137"/>
        <v>43196</v>
      </c>
      <c r="S200" s="57">
        <f>HLOOKUP(R200,График!$A$5:$CU$131,$AF$194+1)</f>
        <v>0.70833333333333337</v>
      </c>
      <c r="T200" s="57">
        <f>HLOOKUP(R200+0.5,График!$A$5:$CU$131,$AF$194+1)</f>
        <v>1</v>
      </c>
      <c r="U200" s="56">
        <f t="shared" si="159"/>
        <v>43203</v>
      </c>
      <c r="V200" s="57">
        <f>HLOOKUP(U200,График!$A$5:$CU$131,$AF$194+1)</f>
        <v>0.70833333333333337</v>
      </c>
      <c r="W200" s="57">
        <f>HLOOKUP(U200+0.5,График!$A$5:$CU$131,$AF$194+1)</f>
        <v>1</v>
      </c>
      <c r="X200" s="56">
        <f t="shared" si="160"/>
        <v>43210</v>
      </c>
      <c r="Y200" s="57">
        <f>HLOOKUP(X200,График!$A$5:$CU$131,$AF$194+1)</f>
        <v>0.70833333333333337</v>
      </c>
      <c r="Z200" s="57">
        <f>HLOOKUP(X200+0.5,График!$A$5:$CU$131,$AF$194+1)</f>
        <v>1</v>
      </c>
      <c r="AA200" s="56">
        <f t="shared" si="161"/>
        <v>43217</v>
      </c>
      <c r="AB200" s="57">
        <f>HLOOKUP(AA200,График!$A$5:$CU$131,$AF$194+1)</f>
        <v>0.70833333333333337</v>
      </c>
      <c r="AC200" s="57">
        <f>HLOOKUP(AA200+0.5,График!$A$5:$CU$131,$AF$194+1)</f>
        <v>1</v>
      </c>
      <c r="AD200" s="56"/>
      <c r="AE200" s="57" t="e">
        <f>HLOOKUP(AD200,График!$A$5:$CU$131,$AF$194+1)</f>
        <v>#N/A</v>
      </c>
      <c r="AF200" s="57" t="e">
        <f>HLOOKUP(AD200+0.5,График!$A$5:$CU$131,$AF$194+1)</f>
        <v>#N/A</v>
      </c>
      <c r="AG200" s="34"/>
      <c r="AH200" s="27"/>
      <c r="AI200" s="27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</row>
    <row r="201" spans="1:49" s="46" customFormat="1" ht="26.1" customHeight="1" thickBot="1" x14ac:dyDescent="0.3">
      <c r="A201" s="487" t="str">
        <f>$A$9</f>
        <v>Сб</v>
      </c>
      <c r="B201" s="56">
        <f t="shared" si="136"/>
        <v>43197</v>
      </c>
      <c r="C201" s="57">
        <f>HLOOKUP(B201,График!$A$5:$CU$131,$P$194+1)</f>
        <v>0.28125</v>
      </c>
      <c r="D201" s="57">
        <f>HLOOKUP(B201+0.5,График!$A$5:$CU$131,$P$194+1)</f>
        <v>0.65625</v>
      </c>
      <c r="E201" s="56">
        <f t="shared" si="156"/>
        <v>43204</v>
      </c>
      <c r="F201" s="57">
        <f>HLOOKUP(E201,График!$A$5:$CU$131,$P$194+1)</f>
        <v>0.625</v>
      </c>
      <c r="G201" s="57">
        <f>HLOOKUP(E201+0.5,График!$A$5:$CU$131,$P$194+1)</f>
        <v>1</v>
      </c>
      <c r="H201" s="56">
        <f t="shared" si="157"/>
        <v>43211</v>
      </c>
      <c r="I201" s="57">
        <f>HLOOKUP(H201,График!$A$5:$CU$131,$P$194+1)</f>
        <v>0.64583333333333337</v>
      </c>
      <c r="J201" s="57">
        <f>HLOOKUP(H201+0.5,График!$A$5:$CU$131,$P$194+1)</f>
        <v>1.0208333333333333</v>
      </c>
      <c r="K201" s="56">
        <f t="shared" si="158"/>
        <v>43218</v>
      </c>
      <c r="L201" s="57" t="str">
        <f>HLOOKUP(K201,График!$A$5:$CU$131,$P$194+1)</f>
        <v>В</v>
      </c>
      <c r="M201" s="57" t="str">
        <f>HLOOKUP(K201+0.5,График!$A$5:$CU$131,$P$194+1)</f>
        <v>В</v>
      </c>
      <c r="N201" s="56"/>
      <c r="O201" s="57" t="e">
        <f>HLOOKUP(N201,График!$A$5:$CU$131,$P$194+1)</f>
        <v>#N/A</v>
      </c>
      <c r="P201" s="57" t="e">
        <f>HLOOKUP(N201+0.5,График!$A$5:$CU$131,$P$194+1)</f>
        <v>#N/A</v>
      </c>
      <c r="Q201" s="487" t="str">
        <f>$A$9</f>
        <v>Сб</v>
      </c>
      <c r="R201" s="56">
        <f t="shared" si="137"/>
        <v>43197</v>
      </c>
      <c r="S201" s="57">
        <f>HLOOKUP(R201,График!$A$5:$CU$131,$AF$194+1)</f>
        <v>0.54166666666666663</v>
      </c>
      <c r="T201" s="57">
        <f>HLOOKUP(R201+0.5,График!$A$5:$CU$131,$AF$194+1)</f>
        <v>1</v>
      </c>
      <c r="U201" s="56">
        <f t="shared" si="159"/>
        <v>43204</v>
      </c>
      <c r="V201" s="57">
        <f>HLOOKUP(U201,График!$A$5:$CU$131,$AF$194+1)</f>
        <v>0.5</v>
      </c>
      <c r="W201" s="57">
        <f>HLOOKUP(U201+0.5,График!$A$5:$CU$131,$AF$194+1)</f>
        <v>0.95833333333333337</v>
      </c>
      <c r="X201" s="56">
        <f t="shared" si="160"/>
        <v>43211</v>
      </c>
      <c r="Y201" s="57">
        <f>HLOOKUP(X201,График!$A$5:$CU$131,$AF$194+1)</f>
        <v>0.54166666666666663</v>
      </c>
      <c r="Z201" s="57">
        <f>HLOOKUP(X201+0.5,График!$A$5:$CU$131,$AF$194+1)</f>
        <v>1</v>
      </c>
      <c r="AA201" s="56">
        <f t="shared" si="161"/>
        <v>43218</v>
      </c>
      <c r="AB201" s="57">
        <f>HLOOKUP(AA201,График!$A$5:$CU$131,$AF$194+1)</f>
        <v>0.5</v>
      </c>
      <c r="AC201" s="57">
        <f>HLOOKUP(AA201+0.5,График!$A$5:$CU$131,$AF$194+1)</f>
        <v>0.95833333333333337</v>
      </c>
      <c r="AD201" s="56"/>
      <c r="AE201" s="57" t="e">
        <f>HLOOKUP(AD201,График!$A$5:$CU$131,$AF$194+1)</f>
        <v>#N/A</v>
      </c>
      <c r="AF201" s="57" t="e">
        <f>HLOOKUP(AD201+0.5,График!$A$5:$CU$131,$AF$194+1)</f>
        <v>#N/A</v>
      </c>
      <c r="AG201" s="34"/>
      <c r="AH201" s="27"/>
      <c r="AI201" s="27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</row>
    <row r="202" spans="1:49" s="46" customFormat="1" ht="26.1" customHeight="1" x14ac:dyDescent="0.25">
      <c r="A202" s="39"/>
      <c r="B202" s="53"/>
      <c r="C202" s="52" t="str">
        <f>VLOOKUP(P202,График!$A$5:$CU$121,3)</f>
        <v>Даниелов Александр Олегович</v>
      </c>
      <c r="D202" s="54"/>
      <c r="E202" s="55"/>
      <c r="F202" s="22"/>
      <c r="G202" s="22"/>
      <c r="H202" s="22"/>
      <c r="I202" s="40"/>
      <c r="J202" s="23"/>
      <c r="K202" s="24"/>
      <c r="L202" s="25"/>
      <c r="M202" s="41"/>
      <c r="N202" s="41"/>
      <c r="O202" s="42"/>
      <c r="P202" s="488">
        <f>AF194+1</f>
        <v>51</v>
      </c>
      <c r="Q202" s="39"/>
      <c r="R202" s="21"/>
      <c r="S202" s="52" t="str">
        <f>VLOOKUP(AF202,График!$A$5:$CU$121,3)</f>
        <v>Джумабаева Нуржамал Кельдибековна</v>
      </c>
      <c r="T202" s="54"/>
      <c r="U202" s="55"/>
      <c r="V202" s="22"/>
      <c r="W202" s="22"/>
      <c r="X202" s="22"/>
      <c r="Y202" s="40"/>
      <c r="Z202" s="23"/>
      <c r="AA202" s="24"/>
      <c r="AB202" s="25"/>
      <c r="AC202" s="41"/>
      <c r="AD202" s="41"/>
      <c r="AE202" s="42"/>
      <c r="AF202" s="488">
        <f>P202+1</f>
        <v>52</v>
      </c>
      <c r="AG202" s="43"/>
      <c r="AH202" s="44"/>
      <c r="AI202" s="44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</row>
    <row r="203" spans="1:49" s="46" customFormat="1" ht="26.1" customHeight="1" x14ac:dyDescent="0.25">
      <c r="A203" s="486" t="str">
        <f>$A$3</f>
        <v>Вс</v>
      </c>
      <c r="B203" s="56">
        <f t="shared" si="136"/>
        <v>43191</v>
      </c>
      <c r="C203" s="57" t="str">
        <f>HLOOKUP(B203,График!$A$5:$CU$131,$P$202+1)</f>
        <v>В</v>
      </c>
      <c r="D203" s="57" t="str">
        <f>HLOOKUP(B203+0.5,График!$A$5:$CU$131,$P$202+1)</f>
        <v>В</v>
      </c>
      <c r="E203" s="56">
        <f>B209+1</f>
        <v>43198</v>
      </c>
      <c r="F203" s="57" t="str">
        <f>HLOOKUP(E203,График!$A$5:$CU$131,$P$202+1)</f>
        <v>В</v>
      </c>
      <c r="G203" s="57" t="str">
        <f>HLOOKUP(E203+0.5,График!$A$5:$CU$131,$P$202+1)</f>
        <v>В</v>
      </c>
      <c r="H203" s="56">
        <f>E209+1</f>
        <v>43205</v>
      </c>
      <c r="I203" s="57" t="str">
        <f>HLOOKUP(H203,График!$A$5:$CU$131,$P$202+1)</f>
        <v>В</v>
      </c>
      <c r="J203" s="57" t="str">
        <f>HLOOKUP(H203+0.5,График!$A$5:$CU$131,$P$202+1)</f>
        <v>В</v>
      </c>
      <c r="K203" s="56">
        <f>H209+1</f>
        <v>43212</v>
      </c>
      <c r="L203" s="57" t="str">
        <f>HLOOKUP(K203,График!$A$5:$CU$131,$P$202+1)</f>
        <v>В</v>
      </c>
      <c r="M203" s="57" t="str">
        <f>HLOOKUP(K203+0.5,График!$A$5:$CU$131,$P$202+1)</f>
        <v>В</v>
      </c>
      <c r="N203" s="56">
        <f>K209+1</f>
        <v>43219</v>
      </c>
      <c r="O203" s="57" t="str">
        <f>HLOOKUP(N203,График!$A$5:$CU$131,$P$202+1)</f>
        <v>В</v>
      </c>
      <c r="P203" s="57" t="str">
        <f>HLOOKUP(N203+0.5,График!$A$5:$CU$131,$P$202+1)</f>
        <v>В</v>
      </c>
      <c r="Q203" s="486" t="str">
        <f>$A$3</f>
        <v>Вс</v>
      </c>
      <c r="R203" s="56">
        <f t="shared" si="137"/>
        <v>43191</v>
      </c>
      <c r="S203" s="57" t="str">
        <f>HLOOKUP(R203,График!$A$5:$CU$131,$AF$202+1)</f>
        <v>В</v>
      </c>
      <c r="T203" s="57" t="str">
        <f>HLOOKUP(R203+0.5,График!$A$5:$CU$131,$AF$202+1)</f>
        <v>В</v>
      </c>
      <c r="U203" s="56">
        <f>R209+1</f>
        <v>43198</v>
      </c>
      <c r="V203" s="57" t="str">
        <f>HLOOKUP(U203,График!$A$5:$CU$131,$AF$202+1)</f>
        <v>В</v>
      </c>
      <c r="W203" s="57" t="str">
        <f>HLOOKUP(U203+0.5,График!$A$5:$CU$131,$AF$202+1)</f>
        <v>В</v>
      </c>
      <c r="X203" s="56">
        <f>U209+1</f>
        <v>43205</v>
      </c>
      <c r="Y203" s="57" t="str">
        <f>HLOOKUP(X203,График!$A$5:$CU$131,$AF$202+1)</f>
        <v>В</v>
      </c>
      <c r="Z203" s="57" t="str">
        <f>HLOOKUP(X203+0.5,График!$A$5:$CU$131,$AF$202+1)</f>
        <v>В</v>
      </c>
      <c r="AA203" s="56">
        <f>X209+1</f>
        <v>43212</v>
      </c>
      <c r="AB203" s="57" t="str">
        <f>HLOOKUP(AA203,График!$A$5:$CU$131,$AF$202+1)</f>
        <v>В</v>
      </c>
      <c r="AC203" s="57" t="str">
        <f>HLOOKUP(AA203+0.5,График!$A$5:$CU$131,$AF$202+1)</f>
        <v>В</v>
      </c>
      <c r="AD203" s="56">
        <f>AA209+1</f>
        <v>43219</v>
      </c>
      <c r="AE203" s="57" t="str">
        <f>HLOOKUP(AD203,График!$A$5:$CU$131,$AF$202+1)</f>
        <v>В</v>
      </c>
      <c r="AF203" s="57" t="str">
        <f>HLOOKUP(AD203+0.5,График!$A$5:$CU$131,$AF$202+1)</f>
        <v>В</v>
      </c>
      <c r="AG203" s="34"/>
      <c r="AH203" s="27"/>
      <c r="AI203" s="27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</row>
    <row r="204" spans="1:49" s="46" customFormat="1" ht="26.1" customHeight="1" x14ac:dyDescent="0.25">
      <c r="A204" s="486" t="str">
        <f>$A$4</f>
        <v>Пн</v>
      </c>
      <c r="B204" s="56">
        <f t="shared" si="136"/>
        <v>43192</v>
      </c>
      <c r="C204" s="57">
        <f>HLOOKUP(B204,График!$A$5:$CU$131,$P$202+1)</f>
        <v>0.70833333333333337</v>
      </c>
      <c r="D204" s="57">
        <f>HLOOKUP(B204+0.5,График!$A$5:$CU$131,$P$202+1)</f>
        <v>0.95833333333333337</v>
      </c>
      <c r="E204" s="56">
        <f t="shared" ref="E204:E209" si="162">E203+1</f>
        <v>43199</v>
      </c>
      <c r="F204" s="57">
        <f>HLOOKUP(E204,График!$A$5:$CU$131,$P$202+1)</f>
        <v>0.70833333333333337</v>
      </c>
      <c r="G204" s="57">
        <f>HLOOKUP(E204+0.5,График!$A$5:$CU$131,$P$202+1)</f>
        <v>0.95833333333333337</v>
      </c>
      <c r="H204" s="56">
        <f t="shared" ref="H204:H209" si="163">H203+1</f>
        <v>43206</v>
      </c>
      <c r="I204" s="57">
        <f>HLOOKUP(H204,График!$A$5:$CU$131,$P$202+1)</f>
        <v>0.70833333333333337</v>
      </c>
      <c r="J204" s="57">
        <f>HLOOKUP(H204+0.5,График!$A$5:$CU$131,$P$202+1)</f>
        <v>0.95833333333333337</v>
      </c>
      <c r="K204" s="56">
        <f t="shared" ref="K204:K209" si="164">K203+1</f>
        <v>43213</v>
      </c>
      <c r="L204" s="57">
        <f>HLOOKUP(K204,График!$A$5:$CU$131,$P$202+1)</f>
        <v>0.70833333333333337</v>
      </c>
      <c r="M204" s="57">
        <f>HLOOKUP(K204+0.5,График!$A$5:$CU$131,$P$202+1)</f>
        <v>0.95833333333333337</v>
      </c>
      <c r="N204" s="56">
        <f>N203+1</f>
        <v>43220</v>
      </c>
      <c r="O204" s="57">
        <f>HLOOKUP(N204,График!$A$5:$CU$131,$P$202+1)</f>
        <v>0.70833333333333337</v>
      </c>
      <c r="P204" s="57">
        <f>HLOOKUP(N204+0.5,График!$A$5:$CU$131,$P$202+1)</f>
        <v>0.95833333333333337</v>
      </c>
      <c r="Q204" s="486" t="str">
        <f>$A$4</f>
        <v>Пн</v>
      </c>
      <c r="R204" s="56">
        <f t="shared" si="137"/>
        <v>43192</v>
      </c>
      <c r="S204" s="57" t="str">
        <f>HLOOKUP(R204,График!$A$5:$CU$131,$AF$202+1)</f>
        <v>В</v>
      </c>
      <c r="T204" s="57" t="str">
        <f>HLOOKUP(R204+0.5,График!$A$5:$CU$131,$AF$202+1)</f>
        <v>В</v>
      </c>
      <c r="U204" s="56">
        <f t="shared" ref="U204:U209" si="165">U203+1</f>
        <v>43199</v>
      </c>
      <c r="V204" s="57" t="str">
        <f>HLOOKUP(U204,График!$A$5:$CU$131,$AF$202+1)</f>
        <v>В</v>
      </c>
      <c r="W204" s="57" t="str">
        <f>HLOOKUP(U204+0.5,График!$A$5:$CU$131,$AF$202+1)</f>
        <v>В</v>
      </c>
      <c r="X204" s="56">
        <f t="shared" ref="X204:X209" si="166">X203+1</f>
        <v>43206</v>
      </c>
      <c r="Y204" s="57" t="str">
        <f>HLOOKUP(X204,График!$A$5:$CU$131,$AF$202+1)</f>
        <v>В</v>
      </c>
      <c r="Z204" s="57" t="str">
        <f>HLOOKUP(X204+0.5,График!$A$5:$CU$131,$AF$202+1)</f>
        <v>В</v>
      </c>
      <c r="AA204" s="56">
        <f t="shared" ref="AA204:AA209" si="167">AA203+1</f>
        <v>43213</v>
      </c>
      <c r="AB204" s="57" t="str">
        <f>HLOOKUP(AA204,График!$A$5:$CU$131,$AF$202+1)</f>
        <v>В</v>
      </c>
      <c r="AC204" s="57" t="str">
        <f>HLOOKUP(AA204+0.5,График!$A$5:$CU$131,$AF$202+1)</f>
        <v>В</v>
      </c>
      <c r="AD204" s="56">
        <f>AD203+1</f>
        <v>43220</v>
      </c>
      <c r="AE204" s="57" t="str">
        <f>HLOOKUP(AD204,График!$A$5:$CU$131,$AF$202+1)</f>
        <v>В</v>
      </c>
      <c r="AF204" s="57" t="str">
        <f>HLOOKUP(AD204+0.5,График!$A$5:$CU$131,$AF$202+1)</f>
        <v>В</v>
      </c>
      <c r="AG204" s="34"/>
      <c r="AH204" s="27"/>
      <c r="AI204" s="27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</row>
    <row r="205" spans="1:49" s="46" customFormat="1" ht="26.1" customHeight="1" x14ac:dyDescent="0.25">
      <c r="A205" s="486" t="str">
        <f>$A$5</f>
        <v>Вт</v>
      </c>
      <c r="B205" s="56">
        <f t="shared" si="136"/>
        <v>43193</v>
      </c>
      <c r="C205" s="57" t="str">
        <f>HLOOKUP(B205,График!$A$5:$CU$131,$P$202+1)</f>
        <v>В</v>
      </c>
      <c r="D205" s="57" t="str">
        <f>HLOOKUP(B205+0.5,График!$A$5:$CU$131,$P$202+1)</f>
        <v>В</v>
      </c>
      <c r="E205" s="56">
        <f t="shared" si="162"/>
        <v>43200</v>
      </c>
      <c r="F205" s="57" t="str">
        <f>HLOOKUP(E205,График!$A$5:$CU$131,$P$202+1)</f>
        <v>В</v>
      </c>
      <c r="G205" s="57" t="str">
        <f>HLOOKUP(E205+0.5,График!$A$5:$CU$131,$P$202+1)</f>
        <v>В</v>
      </c>
      <c r="H205" s="56">
        <f t="shared" si="163"/>
        <v>43207</v>
      </c>
      <c r="I205" s="57" t="str">
        <f>HLOOKUP(H205,График!$A$5:$CU$131,$P$202+1)</f>
        <v>В</v>
      </c>
      <c r="J205" s="57" t="str">
        <f>HLOOKUP(H205+0.5,График!$A$5:$CU$131,$P$202+1)</f>
        <v>В</v>
      </c>
      <c r="K205" s="56">
        <f t="shared" si="164"/>
        <v>43214</v>
      </c>
      <c r="L205" s="57" t="str">
        <f>HLOOKUP(K205,График!$A$5:$CU$131,$P$202+1)</f>
        <v>В</v>
      </c>
      <c r="M205" s="57" t="str">
        <f>HLOOKUP(K205+0.5,График!$A$5:$CU$131,$P$202+1)</f>
        <v>В</v>
      </c>
      <c r="N205" s="56">
        <f>N204+1</f>
        <v>43221</v>
      </c>
      <c r="O205" s="57">
        <f>HLOOKUP(N205,График!$A$5:$CU$131,$P$202+1)</f>
        <v>0</v>
      </c>
      <c r="P205" s="57">
        <f>HLOOKUP(N205+0.5,График!$A$5:$CU$131,$P$202+1)</f>
        <v>0</v>
      </c>
      <c r="Q205" s="486" t="str">
        <f>$A$5</f>
        <v>Вт</v>
      </c>
      <c r="R205" s="56">
        <f t="shared" si="137"/>
        <v>43193</v>
      </c>
      <c r="S205" s="57">
        <f>HLOOKUP(R205,График!$A$5:$CU$131,$AF$202+1)</f>
        <v>0.41666666666666669</v>
      </c>
      <c r="T205" s="57">
        <f>HLOOKUP(R205+0.5,График!$A$5:$CU$131,$AF$202+1)</f>
        <v>0.625</v>
      </c>
      <c r="U205" s="56">
        <f t="shared" si="165"/>
        <v>43200</v>
      </c>
      <c r="V205" s="57">
        <f>HLOOKUP(U205,График!$A$5:$CU$131,$AF$202+1)</f>
        <v>0.41666666666666669</v>
      </c>
      <c r="W205" s="57">
        <f>HLOOKUP(U205+0.5,График!$A$5:$CU$131,$AF$202+1)</f>
        <v>0.625</v>
      </c>
      <c r="X205" s="56">
        <f t="shared" si="166"/>
        <v>43207</v>
      </c>
      <c r="Y205" s="57">
        <f>HLOOKUP(X205,График!$A$5:$CU$131,$AF$202+1)</f>
        <v>0.41666666666666669</v>
      </c>
      <c r="Z205" s="57">
        <f>HLOOKUP(X205+0.5,График!$A$5:$CU$131,$AF$202+1)</f>
        <v>0.625</v>
      </c>
      <c r="AA205" s="56">
        <f t="shared" si="167"/>
        <v>43214</v>
      </c>
      <c r="AB205" s="57">
        <f>HLOOKUP(AA205,График!$A$5:$CU$131,$AF$202+1)</f>
        <v>0.41666666666666669</v>
      </c>
      <c r="AC205" s="57">
        <f>HLOOKUP(AA205+0.5,График!$A$5:$CU$131,$AF$202+1)</f>
        <v>0.625</v>
      </c>
      <c r="AD205" s="56">
        <f>AD204+1</f>
        <v>43221</v>
      </c>
      <c r="AE205" s="57">
        <f>HLOOKUP(AD205,График!$A$5:$CU$131,$AF$202+1)</f>
        <v>0</v>
      </c>
      <c r="AF205" s="57">
        <f>HLOOKUP(AD205+0.5,График!$A$5:$CU$131,$AF$202+1)</f>
        <v>0</v>
      </c>
      <c r="AG205" s="34"/>
      <c r="AH205" s="27"/>
      <c r="AI205" s="27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</row>
    <row r="206" spans="1:49" s="46" customFormat="1" ht="26.1" customHeight="1" x14ac:dyDescent="0.25">
      <c r="A206" s="486" t="str">
        <f>$A$6</f>
        <v>Ср</v>
      </c>
      <c r="B206" s="56">
        <f t="shared" si="136"/>
        <v>43194</v>
      </c>
      <c r="C206" s="57">
        <f>HLOOKUP(B206,График!$A$5:$CU$131,$P$202+1)</f>
        <v>0.70833333333333337</v>
      </c>
      <c r="D206" s="57">
        <f>HLOOKUP(B206+0.5,График!$A$5:$CU$131,$P$202+1)</f>
        <v>0.95833333333333337</v>
      </c>
      <c r="E206" s="56">
        <f t="shared" si="162"/>
        <v>43201</v>
      </c>
      <c r="F206" s="57">
        <f>HLOOKUP(E206,График!$A$5:$CU$131,$P$202+1)</f>
        <v>0.70833333333333337</v>
      </c>
      <c r="G206" s="57">
        <f>HLOOKUP(E206+0.5,График!$A$5:$CU$131,$P$202+1)</f>
        <v>0.95833333333333337</v>
      </c>
      <c r="H206" s="56">
        <f t="shared" si="163"/>
        <v>43208</v>
      </c>
      <c r="I206" s="57">
        <f>HLOOKUP(H206,График!$A$5:$CU$131,$P$202+1)</f>
        <v>0.70833333333333337</v>
      </c>
      <c r="J206" s="57">
        <f>HLOOKUP(H206+0.5,График!$A$5:$CU$131,$P$202+1)</f>
        <v>0.95833333333333337</v>
      </c>
      <c r="K206" s="56">
        <f t="shared" si="164"/>
        <v>43215</v>
      </c>
      <c r="L206" s="57">
        <f>HLOOKUP(K206,График!$A$5:$CU$131,$P$202+1)</f>
        <v>0.70833333333333337</v>
      </c>
      <c r="M206" s="57">
        <f>HLOOKUP(K206+0.5,График!$A$5:$CU$131,$P$202+1)</f>
        <v>0.95833333333333337</v>
      </c>
      <c r="N206" s="56"/>
      <c r="O206" s="57" t="e">
        <f>HLOOKUP(N206,График!$A$5:$CU$131,$P$202+1)</f>
        <v>#N/A</v>
      </c>
      <c r="P206" s="57" t="e">
        <f>HLOOKUP(N206+0.5,График!$A$5:$CU$131,$P$202+1)</f>
        <v>#N/A</v>
      </c>
      <c r="Q206" s="486" t="str">
        <f>$A$6</f>
        <v>Ср</v>
      </c>
      <c r="R206" s="56">
        <f t="shared" si="137"/>
        <v>43194</v>
      </c>
      <c r="S206" s="57">
        <f>HLOOKUP(R206,График!$A$5:$CU$131,$AF$202+1)</f>
        <v>0.41666666666666669</v>
      </c>
      <c r="T206" s="57">
        <f>HLOOKUP(R206+0.5,График!$A$5:$CU$131,$AF$202+1)</f>
        <v>0.625</v>
      </c>
      <c r="U206" s="56">
        <f t="shared" si="165"/>
        <v>43201</v>
      </c>
      <c r="V206" s="57">
        <f>HLOOKUP(U206,График!$A$5:$CU$131,$AF$202+1)</f>
        <v>0.41666666666666669</v>
      </c>
      <c r="W206" s="57">
        <f>HLOOKUP(U206+0.5,График!$A$5:$CU$131,$AF$202+1)</f>
        <v>0.625</v>
      </c>
      <c r="X206" s="56">
        <f t="shared" si="166"/>
        <v>43208</v>
      </c>
      <c r="Y206" s="57">
        <f>HLOOKUP(X206,График!$A$5:$CU$131,$AF$202+1)</f>
        <v>0.41666666666666669</v>
      </c>
      <c r="Z206" s="57">
        <f>HLOOKUP(X206+0.5,График!$A$5:$CU$131,$AF$202+1)</f>
        <v>0.625</v>
      </c>
      <c r="AA206" s="56">
        <f t="shared" si="167"/>
        <v>43215</v>
      </c>
      <c r="AB206" s="57">
        <f>HLOOKUP(AA206,График!$A$5:$CU$131,$AF$202+1)</f>
        <v>0.41666666666666669</v>
      </c>
      <c r="AC206" s="57">
        <f>HLOOKUP(AA206+0.5,График!$A$5:$CU$131,$AF$202+1)</f>
        <v>0.625</v>
      </c>
      <c r="AD206" s="56"/>
      <c r="AE206" s="57" t="e">
        <f>HLOOKUP(AD206,График!$A$5:$CU$131,$AF$202+1)</f>
        <v>#N/A</v>
      </c>
      <c r="AF206" s="57" t="e">
        <f>HLOOKUP(AD206+0.5,График!$A$5:$CU$131,$AF$202+1)</f>
        <v>#N/A</v>
      </c>
      <c r="AG206" s="34"/>
      <c r="AH206" s="27"/>
      <c r="AI206" s="27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</row>
    <row r="207" spans="1:49" s="46" customFormat="1" ht="26.1" customHeight="1" x14ac:dyDescent="0.25">
      <c r="A207" s="486" t="str">
        <f>$A$7</f>
        <v>Чт</v>
      </c>
      <c r="B207" s="56">
        <f t="shared" si="136"/>
        <v>43195</v>
      </c>
      <c r="C207" s="57" t="str">
        <f>HLOOKUP(B207,График!$A$5:$CU$131,$P$202+1)</f>
        <v>В</v>
      </c>
      <c r="D207" s="57" t="str">
        <f>HLOOKUP(B207+0.5,График!$A$5:$CU$131,$P$202+1)</f>
        <v>В</v>
      </c>
      <c r="E207" s="56">
        <f t="shared" si="162"/>
        <v>43202</v>
      </c>
      <c r="F207" s="57" t="str">
        <f>HLOOKUP(E207,График!$A$5:$CU$131,$P$202+1)</f>
        <v>В</v>
      </c>
      <c r="G207" s="57" t="str">
        <f>HLOOKUP(E207+0.5,График!$A$5:$CU$131,$P$202+1)</f>
        <v>В</v>
      </c>
      <c r="H207" s="56">
        <f t="shared" si="163"/>
        <v>43209</v>
      </c>
      <c r="I207" s="57" t="str">
        <f>HLOOKUP(H207,График!$A$5:$CU$131,$P$202+1)</f>
        <v>В</v>
      </c>
      <c r="J207" s="57" t="str">
        <f>HLOOKUP(H207+0.5,График!$A$5:$CU$131,$P$202+1)</f>
        <v>В</v>
      </c>
      <c r="K207" s="56">
        <f t="shared" si="164"/>
        <v>43216</v>
      </c>
      <c r="L207" s="57" t="str">
        <f>HLOOKUP(K207,График!$A$5:$CU$131,$P$202+1)</f>
        <v>В</v>
      </c>
      <c r="M207" s="57" t="str">
        <f>HLOOKUP(K207+0.5,График!$A$5:$CU$131,$P$202+1)</f>
        <v>В</v>
      </c>
      <c r="N207" s="56"/>
      <c r="O207" s="57" t="e">
        <f>HLOOKUP(N207,График!$A$5:$CU$131,$P$202+1)</f>
        <v>#N/A</v>
      </c>
      <c r="P207" s="57" t="e">
        <f>HLOOKUP(N207+0.5,График!$A$5:$CU$131,$P$202+1)</f>
        <v>#N/A</v>
      </c>
      <c r="Q207" s="486" t="str">
        <f>$A$7</f>
        <v>Чт</v>
      </c>
      <c r="R207" s="56">
        <f t="shared" si="137"/>
        <v>43195</v>
      </c>
      <c r="S207" s="57">
        <f>HLOOKUP(R207,График!$A$5:$CU$131,$AF$202+1)</f>
        <v>0.41666666666666669</v>
      </c>
      <c r="T207" s="57">
        <f>HLOOKUP(R207+0.5,График!$A$5:$CU$131,$AF$202+1)</f>
        <v>0.625</v>
      </c>
      <c r="U207" s="56">
        <f t="shared" si="165"/>
        <v>43202</v>
      </c>
      <c r="V207" s="57">
        <f>HLOOKUP(U207,График!$A$5:$CU$131,$AF$202+1)</f>
        <v>0.41666666666666669</v>
      </c>
      <c r="W207" s="57">
        <f>HLOOKUP(U207+0.5,График!$A$5:$CU$131,$AF$202+1)</f>
        <v>0.625</v>
      </c>
      <c r="X207" s="56">
        <f t="shared" si="166"/>
        <v>43209</v>
      </c>
      <c r="Y207" s="57">
        <f>HLOOKUP(X207,График!$A$5:$CU$131,$AF$202+1)</f>
        <v>0.41666666666666669</v>
      </c>
      <c r="Z207" s="57">
        <f>HLOOKUP(X207+0.5,График!$A$5:$CU$131,$AF$202+1)</f>
        <v>0.625</v>
      </c>
      <c r="AA207" s="56">
        <f t="shared" si="167"/>
        <v>43216</v>
      </c>
      <c r="AB207" s="57">
        <f>HLOOKUP(AA207,График!$A$5:$CU$131,$AF$202+1)</f>
        <v>0.41666666666666669</v>
      </c>
      <c r="AC207" s="57">
        <f>HLOOKUP(AA207+0.5,График!$A$5:$CU$131,$AF$202+1)</f>
        <v>0.625</v>
      </c>
      <c r="AD207" s="56"/>
      <c r="AE207" s="57" t="e">
        <f>HLOOKUP(AD207,График!$A$5:$CU$131,$AF$202+1)</f>
        <v>#N/A</v>
      </c>
      <c r="AF207" s="57" t="e">
        <f>HLOOKUP(AD207+0.5,График!$A$5:$CU$131,$AF$202+1)</f>
        <v>#N/A</v>
      </c>
      <c r="AG207" s="34"/>
      <c r="AH207" s="27"/>
      <c r="AI207" s="27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</row>
    <row r="208" spans="1:49" s="46" customFormat="1" ht="26.1" customHeight="1" x14ac:dyDescent="0.25">
      <c r="A208" s="487" t="str">
        <f>$A$8</f>
        <v>Пт</v>
      </c>
      <c r="B208" s="56">
        <f t="shared" si="136"/>
        <v>43196</v>
      </c>
      <c r="C208" s="57">
        <f>HLOOKUP(B208,График!$A$5:$CU$131,$P$202+1)</f>
        <v>0.70833333333333337</v>
      </c>
      <c r="D208" s="57">
        <f>HLOOKUP(B208+0.5,График!$A$5:$CU$131,$P$202+1)</f>
        <v>0.95833333333333337</v>
      </c>
      <c r="E208" s="56">
        <f t="shared" si="162"/>
        <v>43203</v>
      </c>
      <c r="F208" s="57">
        <f>HLOOKUP(E208,График!$A$5:$CU$131,$P$202+1)</f>
        <v>0.70833333333333337</v>
      </c>
      <c r="G208" s="57">
        <f>HLOOKUP(E208+0.5,График!$A$5:$CU$131,$P$202+1)</f>
        <v>0.95833333333333337</v>
      </c>
      <c r="H208" s="56">
        <f t="shared" si="163"/>
        <v>43210</v>
      </c>
      <c r="I208" s="57">
        <f>HLOOKUP(H208,График!$A$5:$CU$131,$P$202+1)</f>
        <v>0.70833333333333337</v>
      </c>
      <c r="J208" s="57">
        <f>HLOOKUP(H208+0.5,График!$A$5:$CU$131,$P$202+1)</f>
        <v>0.95833333333333337</v>
      </c>
      <c r="K208" s="56">
        <f t="shared" si="164"/>
        <v>43217</v>
      </c>
      <c r="L208" s="57">
        <f>HLOOKUP(K208,График!$A$5:$CU$131,$P$202+1)</f>
        <v>0.70833333333333337</v>
      </c>
      <c r="M208" s="57">
        <f>HLOOKUP(K208+0.5,График!$A$5:$CU$131,$P$202+1)</f>
        <v>0.95833333333333337</v>
      </c>
      <c r="N208" s="56"/>
      <c r="O208" s="57" t="e">
        <f>HLOOKUP(N208,График!$A$5:$CU$131,$P$202+1)</f>
        <v>#N/A</v>
      </c>
      <c r="P208" s="57" t="e">
        <f>HLOOKUP(N208+0.5,График!$A$5:$CU$131,$P$202+1)</f>
        <v>#N/A</v>
      </c>
      <c r="Q208" s="487" t="str">
        <f>$A$8</f>
        <v>Пт</v>
      </c>
      <c r="R208" s="56">
        <f t="shared" si="137"/>
        <v>43196</v>
      </c>
      <c r="S208" s="57">
        <f>HLOOKUP(R208,График!$A$5:$CU$131,$AF$202+1)</f>
        <v>0.41666666666666669</v>
      </c>
      <c r="T208" s="57">
        <f>HLOOKUP(R208+0.5,График!$A$5:$CU$131,$AF$202+1)</f>
        <v>0.625</v>
      </c>
      <c r="U208" s="56">
        <f t="shared" si="165"/>
        <v>43203</v>
      </c>
      <c r="V208" s="57">
        <f>HLOOKUP(U208,График!$A$5:$CU$131,$AF$202+1)</f>
        <v>0.41666666666666669</v>
      </c>
      <c r="W208" s="57">
        <f>HLOOKUP(U208+0.5,График!$A$5:$CU$131,$AF$202+1)</f>
        <v>0.625</v>
      </c>
      <c r="X208" s="56">
        <f t="shared" si="166"/>
        <v>43210</v>
      </c>
      <c r="Y208" s="57">
        <f>HLOOKUP(X208,График!$A$5:$CU$131,$AF$202+1)</f>
        <v>0.41666666666666669</v>
      </c>
      <c r="Z208" s="57">
        <f>HLOOKUP(X208+0.5,График!$A$5:$CU$131,$AF$202+1)</f>
        <v>0.625</v>
      </c>
      <c r="AA208" s="56">
        <f t="shared" si="167"/>
        <v>43217</v>
      </c>
      <c r="AB208" s="57">
        <f>HLOOKUP(AA208,График!$A$5:$CU$131,$AF$202+1)</f>
        <v>0.41666666666666669</v>
      </c>
      <c r="AC208" s="57">
        <f>HLOOKUP(AA208+0.5,График!$A$5:$CU$131,$AF$202+1)</f>
        <v>0.625</v>
      </c>
      <c r="AD208" s="56"/>
      <c r="AE208" s="57" t="e">
        <f>HLOOKUP(AD208,График!$A$5:$CU$131,$AF$202+1)</f>
        <v>#N/A</v>
      </c>
      <c r="AF208" s="57" t="e">
        <f>HLOOKUP(AD208+0.5,График!$A$5:$CU$131,$AF$202+1)</f>
        <v>#N/A</v>
      </c>
      <c r="AG208" s="34"/>
      <c r="AH208" s="27"/>
      <c r="AI208" s="27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</row>
    <row r="209" spans="1:49" s="46" customFormat="1" ht="26.1" customHeight="1" thickBot="1" x14ac:dyDescent="0.3">
      <c r="A209" s="487" t="str">
        <f>$A$9</f>
        <v>Сб</v>
      </c>
      <c r="B209" s="56">
        <f t="shared" si="136"/>
        <v>43197</v>
      </c>
      <c r="C209" s="57">
        <f>HLOOKUP(B209,График!$A$5:$CU$131,$P$202+1)</f>
        <v>0.70833333333333337</v>
      </c>
      <c r="D209" s="57">
        <f>HLOOKUP(B209+0.5,График!$A$5:$CU$131,$P$202+1)</f>
        <v>0.95833333333333337</v>
      </c>
      <c r="E209" s="56">
        <f t="shared" si="162"/>
        <v>43204</v>
      </c>
      <c r="F209" s="57">
        <f>HLOOKUP(E209,График!$A$5:$CU$131,$P$202+1)</f>
        <v>0.70833333333333337</v>
      </c>
      <c r="G209" s="57">
        <f>HLOOKUP(E209+0.5,График!$A$5:$CU$131,$P$202+1)</f>
        <v>0.95833333333333337</v>
      </c>
      <c r="H209" s="56">
        <f t="shared" si="163"/>
        <v>43211</v>
      </c>
      <c r="I209" s="57">
        <f>HLOOKUP(H209,График!$A$5:$CU$131,$P$202+1)</f>
        <v>0.70833333333333337</v>
      </c>
      <c r="J209" s="57">
        <f>HLOOKUP(H209+0.5,График!$A$5:$CU$131,$P$202+1)</f>
        <v>0.95833333333333337</v>
      </c>
      <c r="K209" s="56">
        <f t="shared" si="164"/>
        <v>43218</v>
      </c>
      <c r="L209" s="57">
        <f>HLOOKUP(K209,График!$A$5:$CU$131,$P$202+1)</f>
        <v>0.70833333333333337</v>
      </c>
      <c r="M209" s="57">
        <f>HLOOKUP(K209+0.5,График!$A$5:$CU$131,$P$202+1)</f>
        <v>0.95833333333333337</v>
      </c>
      <c r="N209" s="56"/>
      <c r="O209" s="57" t="e">
        <f>HLOOKUP(N209,График!$A$5:$CU$131,$P$202+1)</f>
        <v>#N/A</v>
      </c>
      <c r="P209" s="57" t="e">
        <f>HLOOKUP(N209+0.5,График!$A$5:$CU$131,$P$202+1)</f>
        <v>#N/A</v>
      </c>
      <c r="Q209" s="487" t="str">
        <f>$A$9</f>
        <v>Сб</v>
      </c>
      <c r="R209" s="56">
        <f t="shared" si="137"/>
        <v>43197</v>
      </c>
      <c r="S209" s="57">
        <f>HLOOKUP(R209,График!$A$5:$CU$131,$AF$202+1)</f>
        <v>0.41666666666666669</v>
      </c>
      <c r="T209" s="57">
        <f>HLOOKUP(R209+0.5,График!$A$5:$CU$131,$AF$202+1)</f>
        <v>0.625</v>
      </c>
      <c r="U209" s="56">
        <f t="shared" si="165"/>
        <v>43204</v>
      </c>
      <c r="V209" s="57">
        <f>HLOOKUP(U209,График!$A$5:$CU$131,$AF$202+1)</f>
        <v>0.41666666666666669</v>
      </c>
      <c r="W209" s="57">
        <f>HLOOKUP(U209+0.5,График!$A$5:$CU$131,$AF$202+1)</f>
        <v>0.625</v>
      </c>
      <c r="X209" s="56">
        <f t="shared" si="166"/>
        <v>43211</v>
      </c>
      <c r="Y209" s="57">
        <f>HLOOKUP(X209,График!$A$5:$CU$131,$AF$202+1)</f>
        <v>0.41666666666666669</v>
      </c>
      <c r="Z209" s="57">
        <f>HLOOKUP(X209+0.5,График!$A$5:$CU$131,$AF$202+1)</f>
        <v>0.625</v>
      </c>
      <c r="AA209" s="56">
        <f t="shared" si="167"/>
        <v>43218</v>
      </c>
      <c r="AB209" s="57">
        <f>HLOOKUP(AA209,График!$A$5:$CU$131,$AF$202+1)</f>
        <v>0.41666666666666669</v>
      </c>
      <c r="AC209" s="57">
        <f>HLOOKUP(AA209+0.5,График!$A$5:$CU$131,$AF$202+1)</f>
        <v>0.625</v>
      </c>
      <c r="AD209" s="56"/>
      <c r="AE209" s="57" t="e">
        <f>HLOOKUP(AD209,График!$A$5:$CU$131,$AF$202+1)</f>
        <v>#N/A</v>
      </c>
      <c r="AF209" s="57" t="e">
        <f>HLOOKUP(AD209+0.5,График!$A$5:$CU$131,$AF$202+1)</f>
        <v>#N/A</v>
      </c>
      <c r="AG209" s="34"/>
      <c r="AH209" s="27"/>
      <c r="AI209" s="27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</row>
    <row r="210" spans="1:49" s="46" customFormat="1" ht="26.1" customHeight="1" x14ac:dyDescent="0.25">
      <c r="A210" s="39"/>
      <c r="B210" s="53"/>
      <c r="C210" s="52" t="str">
        <f>VLOOKUP(P210,График!$A$5:$CU$121,3)</f>
        <v>Дооронова Гульнура Рахматалыевна</v>
      </c>
      <c r="D210" s="54"/>
      <c r="E210" s="55"/>
      <c r="F210" s="22"/>
      <c r="G210" s="22"/>
      <c r="H210" s="22"/>
      <c r="I210" s="40"/>
      <c r="J210" s="23"/>
      <c r="K210" s="24"/>
      <c r="L210" s="25"/>
      <c r="M210" s="41"/>
      <c r="N210" s="41"/>
      <c r="O210" s="42"/>
      <c r="P210" s="488">
        <f>AF202+1</f>
        <v>53</v>
      </c>
      <c r="Q210" s="39"/>
      <c r="R210" s="21"/>
      <c r="S210" s="52" t="str">
        <f>VLOOKUP(AF210,График!$A$5:$CU$121,3)</f>
        <v>Ермилова Светлана Андреевна</v>
      </c>
      <c r="T210" s="54"/>
      <c r="U210" s="55"/>
      <c r="V210" s="22"/>
      <c r="W210" s="22"/>
      <c r="X210" s="22"/>
      <c r="Y210" s="40"/>
      <c r="Z210" s="23"/>
      <c r="AA210" s="24"/>
      <c r="AB210" s="25"/>
      <c r="AC210" s="41"/>
      <c r="AD210" s="41"/>
      <c r="AE210" s="42"/>
      <c r="AF210" s="488">
        <f>P210+1</f>
        <v>54</v>
      </c>
      <c r="AG210" s="43"/>
      <c r="AH210" s="44"/>
      <c r="AI210" s="44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</row>
    <row r="211" spans="1:49" s="46" customFormat="1" ht="26.1" customHeight="1" x14ac:dyDescent="0.25">
      <c r="A211" s="486" t="str">
        <f>$A$3</f>
        <v>Вс</v>
      </c>
      <c r="B211" s="56">
        <f t="shared" si="136"/>
        <v>43191</v>
      </c>
      <c r="C211" s="57">
        <f>HLOOKUP(B211,График!$A$5:$CU$131,$P$210+1)</f>
        <v>0.66666666666666663</v>
      </c>
      <c r="D211" s="57">
        <f>HLOOKUP(B211+0.5,График!$A$5:$CU$131,$P$210+1)</f>
        <v>1.0416666666666667</v>
      </c>
      <c r="E211" s="56">
        <f>B217+1</f>
        <v>43198</v>
      </c>
      <c r="F211" s="57" t="str">
        <f>HLOOKUP(E211,График!$A$5:$CU$131,$P$210+1)</f>
        <v>В</v>
      </c>
      <c r="G211" s="57" t="str">
        <f>HLOOKUP(E211+0.5,График!$A$5:$CU$131,$P$210+1)</f>
        <v>В</v>
      </c>
      <c r="H211" s="56">
        <f>E217+1</f>
        <v>43205</v>
      </c>
      <c r="I211" s="57" t="str">
        <f>HLOOKUP(H211,График!$A$5:$CU$131,$P$210+1)</f>
        <v>В</v>
      </c>
      <c r="J211" s="57" t="str">
        <f>HLOOKUP(H211+0.5,График!$A$5:$CU$131,$P$210+1)</f>
        <v>В</v>
      </c>
      <c r="K211" s="56">
        <f>H217+1</f>
        <v>43212</v>
      </c>
      <c r="L211" s="57">
        <f>HLOOKUP(K211,График!$A$5:$CU$131,$P$210+1)</f>
        <v>0.45833333333333331</v>
      </c>
      <c r="M211" s="57">
        <f>HLOOKUP(K211+0.5,График!$A$5:$CU$131,$P$210+1)</f>
        <v>0.83333333333333337</v>
      </c>
      <c r="N211" s="56">
        <f>K217+1</f>
        <v>43219</v>
      </c>
      <c r="O211" s="57">
        <f>HLOOKUP(N211,График!$A$5:$CU$131,$P$210+1)</f>
        <v>0.45833333333333331</v>
      </c>
      <c r="P211" s="57">
        <f>HLOOKUP(N211+0.5,График!$A$5:$CU$131,$P$210+1)</f>
        <v>0.83333333333333337</v>
      </c>
      <c r="Q211" s="486" t="str">
        <f>$A$3</f>
        <v>Вс</v>
      </c>
      <c r="R211" s="56">
        <f t="shared" si="137"/>
        <v>43191</v>
      </c>
      <c r="S211" s="57" t="str">
        <f>HLOOKUP(R211,График!$A$5:$CU$131,$AF$210+1)</f>
        <v>В</v>
      </c>
      <c r="T211" s="57" t="str">
        <f>HLOOKUP(R211+0.5,График!$A$5:$CU$131,$AF$210+1)</f>
        <v>В</v>
      </c>
      <c r="U211" s="56">
        <f>R217+1</f>
        <v>43198</v>
      </c>
      <c r="V211" s="57" t="str">
        <f>HLOOKUP(U211,График!$A$5:$CU$131,$AF$210+1)</f>
        <v>В</v>
      </c>
      <c r="W211" s="57" t="str">
        <f>HLOOKUP(U211+0.5,График!$A$5:$CU$131,$AF$210+1)</f>
        <v>В</v>
      </c>
      <c r="X211" s="56">
        <f>U217+1</f>
        <v>43205</v>
      </c>
      <c r="Y211" s="57" t="str">
        <f>HLOOKUP(X211,График!$A$5:$CU$131,$AF$210+1)</f>
        <v>В</v>
      </c>
      <c r="Z211" s="57" t="str">
        <f>HLOOKUP(X211+0.5,График!$A$5:$CU$131,$AF$210+1)</f>
        <v>В</v>
      </c>
      <c r="AA211" s="56">
        <f>X217+1</f>
        <v>43212</v>
      </c>
      <c r="AB211" s="57" t="str">
        <f>HLOOKUP(AA211,График!$A$5:$CU$131,$AF$210+1)</f>
        <v>В</v>
      </c>
      <c r="AC211" s="57" t="str">
        <f>HLOOKUP(AA211+0.5,График!$A$5:$CU$131,$AF$210+1)</f>
        <v>В</v>
      </c>
      <c r="AD211" s="56">
        <f>AA217+1</f>
        <v>43219</v>
      </c>
      <c r="AE211" s="57" t="str">
        <f>HLOOKUP(AD211,График!$A$5:$CU$131,$AF$210+1)</f>
        <v>В</v>
      </c>
      <c r="AF211" s="57" t="str">
        <f>HLOOKUP(AD211+0.5,График!$A$5:$CU$131,$AF$210+1)</f>
        <v>В</v>
      </c>
      <c r="AG211" s="34"/>
      <c r="AH211" s="27"/>
      <c r="AI211" s="27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</row>
    <row r="212" spans="1:49" s="46" customFormat="1" ht="26.1" customHeight="1" x14ac:dyDescent="0.25">
      <c r="A212" s="486" t="str">
        <f>$A$4</f>
        <v>Пн</v>
      </c>
      <c r="B212" s="56">
        <f t="shared" si="136"/>
        <v>43192</v>
      </c>
      <c r="C212" s="57" t="str">
        <f>HLOOKUP(B212,График!$A$5:$CU$131,$P$210+1)</f>
        <v>В</v>
      </c>
      <c r="D212" s="57" t="str">
        <f>HLOOKUP(B212+0.5,График!$A$5:$CU$131,$P$210+1)</f>
        <v>В</v>
      </c>
      <c r="E212" s="56">
        <f t="shared" ref="E212:E217" si="168">E211+1</f>
        <v>43199</v>
      </c>
      <c r="F212" s="57" t="str">
        <f>HLOOKUP(E212,График!$A$5:$CU$131,$P$210+1)</f>
        <v>ОТ</v>
      </c>
      <c r="G212" s="57" t="str">
        <f>HLOOKUP(E212+0.5,График!$A$5:$CU$131,$P$210+1)</f>
        <v>ОТ</v>
      </c>
      <c r="H212" s="56">
        <f t="shared" ref="H212:H217" si="169">H211+1</f>
        <v>43206</v>
      </c>
      <c r="I212" s="57">
        <f>HLOOKUP(H212,График!$A$5:$CU$131,$P$210+1)</f>
        <v>0.25</v>
      </c>
      <c r="J212" s="57">
        <f>HLOOKUP(H212+0.5,График!$A$5:$CU$131,$P$210+1)</f>
        <v>0.625</v>
      </c>
      <c r="K212" s="56">
        <f t="shared" ref="K212:K217" si="170">K211+1</f>
        <v>43213</v>
      </c>
      <c r="L212" s="57">
        <f>HLOOKUP(K212,График!$A$5:$CU$131,$P$210+1)</f>
        <v>0.29166666666666669</v>
      </c>
      <c r="M212" s="57">
        <f>HLOOKUP(K212+0.5,График!$A$5:$CU$131,$P$210+1)</f>
        <v>0.66666666666666663</v>
      </c>
      <c r="N212" s="56">
        <f>N211+1</f>
        <v>43220</v>
      </c>
      <c r="O212" s="57">
        <f>HLOOKUP(N212,График!$A$5:$CU$131,$P$210+1)</f>
        <v>0.45833333333333331</v>
      </c>
      <c r="P212" s="57">
        <f>HLOOKUP(N212+0.5,График!$A$5:$CU$131,$P$210+1)</f>
        <v>0.79166666666666663</v>
      </c>
      <c r="Q212" s="486" t="str">
        <f>$A$4</f>
        <v>Пн</v>
      </c>
      <c r="R212" s="56">
        <f t="shared" si="137"/>
        <v>43192</v>
      </c>
      <c r="S212" s="57" t="str">
        <f>HLOOKUP(R212,График!$A$5:$CU$131,$AF$210+1)</f>
        <v>В</v>
      </c>
      <c r="T212" s="57" t="str">
        <f>HLOOKUP(R212+0.5,График!$A$5:$CU$131,$AF$210+1)</f>
        <v>В</v>
      </c>
      <c r="U212" s="56">
        <f t="shared" ref="U212:U217" si="171">U211+1</f>
        <v>43199</v>
      </c>
      <c r="V212" s="57" t="str">
        <f>HLOOKUP(U212,График!$A$5:$CU$131,$AF$210+1)</f>
        <v>В</v>
      </c>
      <c r="W212" s="57" t="str">
        <f>HLOOKUP(U212+0.5,График!$A$5:$CU$131,$AF$210+1)</f>
        <v>В</v>
      </c>
      <c r="X212" s="56">
        <f t="shared" ref="X212:X217" si="172">X211+1</f>
        <v>43206</v>
      </c>
      <c r="Y212" s="57" t="str">
        <f>HLOOKUP(X212,График!$A$5:$CU$131,$AF$210+1)</f>
        <v>В</v>
      </c>
      <c r="Z212" s="57" t="str">
        <f>HLOOKUP(X212+0.5,График!$A$5:$CU$131,$AF$210+1)</f>
        <v>В</v>
      </c>
      <c r="AA212" s="56">
        <f t="shared" ref="AA212:AA217" si="173">AA211+1</f>
        <v>43213</v>
      </c>
      <c r="AB212" s="57" t="str">
        <f>HLOOKUP(AA212,График!$A$5:$CU$131,$AF$210+1)</f>
        <v>В</v>
      </c>
      <c r="AC212" s="57" t="str">
        <f>HLOOKUP(AA212+0.5,График!$A$5:$CU$131,$AF$210+1)</f>
        <v>В</v>
      </c>
      <c r="AD212" s="56">
        <f>AD211+1</f>
        <v>43220</v>
      </c>
      <c r="AE212" s="57" t="str">
        <f>HLOOKUP(AD212,График!$A$5:$CU$131,$AF$210+1)</f>
        <v>В</v>
      </c>
      <c r="AF212" s="57" t="str">
        <f>HLOOKUP(AD212+0.5,График!$A$5:$CU$131,$AF$210+1)</f>
        <v>В</v>
      </c>
      <c r="AG212" s="34"/>
      <c r="AH212" s="27"/>
      <c r="AI212" s="27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</row>
    <row r="213" spans="1:49" s="46" customFormat="1" ht="26.1" customHeight="1" x14ac:dyDescent="0.25">
      <c r="A213" s="486" t="str">
        <f>$A$5</f>
        <v>Вт</v>
      </c>
      <c r="B213" s="56">
        <f t="shared" si="136"/>
        <v>43193</v>
      </c>
      <c r="C213" s="57" t="str">
        <f>HLOOKUP(B213,График!$A$5:$CU$131,$P$210+1)</f>
        <v>В</v>
      </c>
      <c r="D213" s="57" t="str">
        <f>HLOOKUP(B213+0.5,График!$A$5:$CU$131,$P$210+1)</f>
        <v>В</v>
      </c>
      <c r="E213" s="56">
        <f t="shared" si="168"/>
        <v>43200</v>
      </c>
      <c r="F213" s="57" t="str">
        <f>HLOOKUP(E213,График!$A$5:$CU$131,$P$210+1)</f>
        <v>ОТ</v>
      </c>
      <c r="G213" s="57" t="str">
        <f>HLOOKUP(E213+0.5,График!$A$5:$CU$131,$P$210+1)</f>
        <v>ОТ</v>
      </c>
      <c r="H213" s="56">
        <f t="shared" si="169"/>
        <v>43207</v>
      </c>
      <c r="I213" s="57">
        <f>HLOOKUP(H213,График!$A$5:$CU$131,$P$210+1)</f>
        <v>0.28125</v>
      </c>
      <c r="J213" s="57">
        <f>HLOOKUP(H213+0.5,График!$A$5:$CU$131,$P$210+1)</f>
        <v>0.65625</v>
      </c>
      <c r="K213" s="56">
        <f t="shared" si="170"/>
        <v>43214</v>
      </c>
      <c r="L213" s="57">
        <f>HLOOKUP(K213,График!$A$5:$CU$131,$P$210+1)</f>
        <v>0.3125</v>
      </c>
      <c r="M213" s="57">
        <f>HLOOKUP(K213+0.5,График!$A$5:$CU$131,$P$210+1)</f>
        <v>0.6875</v>
      </c>
      <c r="N213" s="56">
        <f>N212+1</f>
        <v>43221</v>
      </c>
      <c r="O213" s="57">
        <f>HLOOKUP(N213,График!$A$5:$CU$131,$P$210+1)</f>
        <v>0</v>
      </c>
      <c r="P213" s="57">
        <f>HLOOKUP(N213+0.5,График!$A$5:$CU$131,$P$210+1)</f>
        <v>0</v>
      </c>
      <c r="Q213" s="486" t="str">
        <f>$A$5</f>
        <v>Вт</v>
      </c>
      <c r="R213" s="56">
        <f t="shared" si="137"/>
        <v>43193</v>
      </c>
      <c r="S213" s="57" t="str">
        <f>HLOOKUP(R213,График!$A$5:$CU$131,$AF$210+1)</f>
        <v>В</v>
      </c>
      <c r="T213" s="57" t="str">
        <f>HLOOKUP(R213+0.5,График!$A$5:$CU$131,$AF$210+1)</f>
        <v>В</v>
      </c>
      <c r="U213" s="56">
        <f t="shared" si="171"/>
        <v>43200</v>
      </c>
      <c r="V213" s="57" t="str">
        <f>HLOOKUP(U213,График!$A$5:$CU$131,$AF$210+1)</f>
        <v>В</v>
      </c>
      <c r="W213" s="57" t="str">
        <f>HLOOKUP(U213+0.5,График!$A$5:$CU$131,$AF$210+1)</f>
        <v>В</v>
      </c>
      <c r="X213" s="56">
        <f t="shared" si="172"/>
        <v>43207</v>
      </c>
      <c r="Y213" s="57" t="str">
        <f>HLOOKUP(X213,График!$A$5:$CU$131,$AF$210+1)</f>
        <v>В</v>
      </c>
      <c r="Z213" s="57" t="str">
        <f>HLOOKUP(X213+0.5,График!$A$5:$CU$131,$AF$210+1)</f>
        <v>В</v>
      </c>
      <c r="AA213" s="56">
        <f t="shared" si="173"/>
        <v>43214</v>
      </c>
      <c r="AB213" s="57" t="str">
        <f>HLOOKUP(AA213,График!$A$5:$CU$131,$AF$210+1)</f>
        <v>В</v>
      </c>
      <c r="AC213" s="57" t="str">
        <f>HLOOKUP(AA213+0.5,График!$A$5:$CU$131,$AF$210+1)</f>
        <v>В</v>
      </c>
      <c r="AD213" s="56">
        <f>AD212+1</f>
        <v>43221</v>
      </c>
      <c r="AE213" s="57">
        <f>HLOOKUP(AD213,График!$A$5:$CU$131,$AF$210+1)</f>
        <v>0</v>
      </c>
      <c r="AF213" s="57">
        <f>HLOOKUP(AD213+0.5,График!$A$5:$CU$131,$AF$210+1)</f>
        <v>0</v>
      </c>
      <c r="AG213" s="34"/>
      <c r="AH213" s="27"/>
      <c r="AI213" s="27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</row>
    <row r="214" spans="1:49" s="46" customFormat="1" ht="26.1" customHeight="1" x14ac:dyDescent="0.25">
      <c r="A214" s="486" t="str">
        <f>$A$6</f>
        <v>Ср</v>
      </c>
      <c r="B214" s="56">
        <f t="shared" si="136"/>
        <v>43194</v>
      </c>
      <c r="C214" s="57">
        <f>HLOOKUP(B214,График!$A$5:$CU$131,$P$210+1)</f>
        <v>0.25</v>
      </c>
      <c r="D214" s="57">
        <f>HLOOKUP(B214+0.5,График!$A$5:$CU$131,$P$210+1)</f>
        <v>0.625</v>
      </c>
      <c r="E214" s="56">
        <f t="shared" si="168"/>
        <v>43201</v>
      </c>
      <c r="F214" s="57" t="str">
        <f>HLOOKUP(E214,График!$A$5:$CU$131,$P$210+1)</f>
        <v>ОТ</v>
      </c>
      <c r="G214" s="57" t="str">
        <f>HLOOKUP(E214+0.5,График!$A$5:$CU$131,$P$210+1)</f>
        <v>ОТ</v>
      </c>
      <c r="H214" s="56">
        <f t="shared" si="169"/>
        <v>43208</v>
      </c>
      <c r="I214" s="57">
        <f>HLOOKUP(H214,График!$A$5:$CU$131,$P$210+1)</f>
        <v>0.29166666666666669</v>
      </c>
      <c r="J214" s="57">
        <f>HLOOKUP(H214+0.5,График!$A$5:$CU$131,$P$210+1)</f>
        <v>0.66666666666666663</v>
      </c>
      <c r="K214" s="56">
        <f t="shared" si="170"/>
        <v>43215</v>
      </c>
      <c r="L214" s="57" t="str">
        <f>HLOOKUP(K214,График!$A$5:$CU$131,$P$210+1)</f>
        <v>В</v>
      </c>
      <c r="M214" s="57" t="str">
        <f>HLOOKUP(K214+0.5,График!$A$5:$CU$131,$P$210+1)</f>
        <v>В</v>
      </c>
      <c r="N214" s="56"/>
      <c r="O214" s="57" t="e">
        <f>HLOOKUP(N214,График!$A$5:$CU$131,$P$210+1)</f>
        <v>#N/A</v>
      </c>
      <c r="P214" s="57" t="e">
        <f>HLOOKUP(N214+0.5,График!$A$5:$CU$131,$P$210+1)</f>
        <v>#N/A</v>
      </c>
      <c r="Q214" s="486" t="str">
        <f>$A$6</f>
        <v>Ср</v>
      </c>
      <c r="R214" s="56">
        <f t="shared" si="137"/>
        <v>43194</v>
      </c>
      <c r="S214" s="57">
        <f>HLOOKUP(R214,График!$A$5:$CU$131,$AF$210+1)</f>
        <v>0.29166666666666669</v>
      </c>
      <c r="T214" s="57">
        <f>HLOOKUP(R214+0.5,График!$A$5:$CU$131,$AF$210+1)</f>
        <v>0.79166666666666663</v>
      </c>
      <c r="U214" s="56">
        <f t="shared" si="171"/>
        <v>43201</v>
      </c>
      <c r="V214" s="57">
        <f>HLOOKUP(U214,График!$A$5:$CU$131,$AF$210+1)</f>
        <v>0.28125</v>
      </c>
      <c r="W214" s="57">
        <f>HLOOKUP(U214+0.5,График!$A$5:$CU$131,$AF$210+1)</f>
        <v>0.78125</v>
      </c>
      <c r="X214" s="56">
        <f t="shared" si="172"/>
        <v>43208</v>
      </c>
      <c r="Y214" s="57">
        <f>HLOOKUP(X214,График!$A$5:$CU$131,$AF$210+1)</f>
        <v>0.29166666666666669</v>
      </c>
      <c r="Z214" s="57">
        <f>HLOOKUP(X214+0.5,График!$A$5:$CU$131,$AF$210+1)</f>
        <v>0.79166666666666663</v>
      </c>
      <c r="AA214" s="56">
        <f t="shared" si="173"/>
        <v>43215</v>
      </c>
      <c r="AB214" s="57">
        <f>HLOOKUP(AA214,График!$A$5:$CU$131,$AF$210+1)</f>
        <v>0.28125</v>
      </c>
      <c r="AC214" s="57">
        <f>HLOOKUP(AA214+0.5,График!$A$5:$CU$131,$AF$210+1)</f>
        <v>0.78125</v>
      </c>
      <c r="AD214" s="56"/>
      <c r="AE214" s="57" t="e">
        <f>HLOOKUP(AD214,График!$A$5:$CU$131,$AF$210+1)</f>
        <v>#N/A</v>
      </c>
      <c r="AF214" s="57" t="e">
        <f>HLOOKUP(AD214+0.5,График!$A$5:$CU$131,$AF$210+1)</f>
        <v>#N/A</v>
      </c>
      <c r="AG214" s="34"/>
      <c r="AH214" s="27"/>
      <c r="AI214" s="27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</row>
    <row r="215" spans="1:49" s="46" customFormat="1" ht="26.1" customHeight="1" x14ac:dyDescent="0.25">
      <c r="A215" s="486" t="str">
        <f>$A$7</f>
        <v>Чт</v>
      </c>
      <c r="B215" s="56">
        <f t="shared" si="136"/>
        <v>43195</v>
      </c>
      <c r="C215" s="57">
        <f>HLOOKUP(B215,График!$A$5:$CU$131,$P$210+1)</f>
        <v>0.33333333333333331</v>
      </c>
      <c r="D215" s="57">
        <f>HLOOKUP(B215+0.5,График!$A$5:$CU$131,$P$210+1)</f>
        <v>0.70833333333333337</v>
      </c>
      <c r="E215" s="56">
        <f t="shared" si="168"/>
        <v>43202</v>
      </c>
      <c r="F215" s="57" t="str">
        <f>HLOOKUP(E215,График!$A$5:$CU$131,$P$210+1)</f>
        <v>ОТ</v>
      </c>
      <c r="G215" s="57" t="str">
        <f>HLOOKUP(E215+0.5,График!$A$5:$CU$131,$P$210+1)</f>
        <v>ОТ</v>
      </c>
      <c r="H215" s="56">
        <f t="shared" si="169"/>
        <v>43209</v>
      </c>
      <c r="I215" s="57">
        <f>HLOOKUP(H215,График!$A$5:$CU$131,$P$210+1)</f>
        <v>0.33333333333333331</v>
      </c>
      <c r="J215" s="57">
        <f>HLOOKUP(H215+0.5,График!$A$5:$CU$131,$P$210+1)</f>
        <v>0.70833333333333337</v>
      </c>
      <c r="K215" s="56">
        <f t="shared" si="170"/>
        <v>43216</v>
      </c>
      <c r="L215" s="57" t="str">
        <f>HLOOKUP(K215,График!$A$5:$CU$131,$P$210+1)</f>
        <v>В</v>
      </c>
      <c r="M215" s="57" t="str">
        <f>HLOOKUP(K215+0.5,График!$A$5:$CU$131,$P$210+1)</f>
        <v>В</v>
      </c>
      <c r="N215" s="56"/>
      <c r="O215" s="57" t="e">
        <f>HLOOKUP(N215,График!$A$5:$CU$131,$P$210+1)</f>
        <v>#N/A</v>
      </c>
      <c r="P215" s="57" t="e">
        <f>HLOOKUP(N215+0.5,График!$A$5:$CU$131,$P$210+1)</f>
        <v>#N/A</v>
      </c>
      <c r="Q215" s="486" t="str">
        <f>$A$7</f>
        <v>Чт</v>
      </c>
      <c r="R215" s="56">
        <f t="shared" si="137"/>
        <v>43195</v>
      </c>
      <c r="S215" s="57">
        <f>HLOOKUP(R215,График!$A$5:$CU$131,$AF$210+1)</f>
        <v>0.29166666666666669</v>
      </c>
      <c r="T215" s="57">
        <f>HLOOKUP(R215+0.5,График!$A$5:$CU$131,$AF$210+1)</f>
        <v>0.625</v>
      </c>
      <c r="U215" s="56">
        <f t="shared" si="171"/>
        <v>43202</v>
      </c>
      <c r="V215" s="57">
        <f>HLOOKUP(U215,График!$A$5:$CU$131,$AF$210+1)</f>
        <v>0.28125</v>
      </c>
      <c r="W215" s="57">
        <f>HLOOKUP(U215+0.5,График!$A$5:$CU$131,$AF$210+1)</f>
        <v>0.78125</v>
      </c>
      <c r="X215" s="56">
        <f t="shared" si="172"/>
        <v>43209</v>
      </c>
      <c r="Y215" s="57">
        <f>HLOOKUP(X215,График!$A$5:$CU$131,$AF$210+1)</f>
        <v>0.29166666666666669</v>
      </c>
      <c r="Z215" s="57">
        <f>HLOOKUP(X215+0.5,График!$A$5:$CU$131,$AF$210+1)</f>
        <v>0.79166666666666663</v>
      </c>
      <c r="AA215" s="56">
        <f t="shared" si="173"/>
        <v>43216</v>
      </c>
      <c r="AB215" s="57">
        <f>HLOOKUP(AA215,График!$A$5:$CU$131,$AF$210+1)</f>
        <v>0.28125</v>
      </c>
      <c r="AC215" s="57">
        <f>HLOOKUP(AA215+0.5,График!$A$5:$CU$131,$AF$210+1)</f>
        <v>0.78125</v>
      </c>
      <c r="AD215" s="56"/>
      <c r="AE215" s="57" t="e">
        <f>HLOOKUP(AD215,График!$A$5:$CU$131,$AF$210+1)</f>
        <v>#N/A</v>
      </c>
      <c r="AF215" s="57" t="e">
        <f>HLOOKUP(AD215+0.5,График!$A$5:$CU$131,$AF$210+1)</f>
        <v>#N/A</v>
      </c>
      <c r="AG215" s="34"/>
      <c r="AH215" s="27"/>
      <c r="AI215" s="27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</row>
    <row r="216" spans="1:49" s="46" customFormat="1" ht="26.1" customHeight="1" x14ac:dyDescent="0.25">
      <c r="A216" s="487" t="str">
        <f>$A$8</f>
        <v>Пт</v>
      </c>
      <c r="B216" s="56">
        <f t="shared" si="136"/>
        <v>43196</v>
      </c>
      <c r="C216" s="57">
        <f>HLOOKUP(B216,График!$A$5:$CU$131,$P$210+1)</f>
        <v>0.33333333333333331</v>
      </c>
      <c r="D216" s="57">
        <f>HLOOKUP(B216+0.5,График!$A$5:$CU$131,$P$210+1)</f>
        <v>0.70833333333333337</v>
      </c>
      <c r="E216" s="56">
        <f t="shared" si="168"/>
        <v>43203</v>
      </c>
      <c r="F216" s="57" t="str">
        <f>HLOOKUP(E216,График!$A$5:$CU$131,$P$210+1)</f>
        <v>ОТ</v>
      </c>
      <c r="G216" s="57" t="str">
        <f>HLOOKUP(E216+0.5,График!$A$5:$CU$131,$P$210+1)</f>
        <v>ОТ</v>
      </c>
      <c r="H216" s="56">
        <f t="shared" si="169"/>
        <v>43210</v>
      </c>
      <c r="I216" s="57" t="str">
        <f>HLOOKUP(H216,График!$A$5:$CU$131,$P$210+1)</f>
        <v>В</v>
      </c>
      <c r="J216" s="57" t="str">
        <f>HLOOKUP(H216+0.5,График!$A$5:$CU$131,$P$210+1)</f>
        <v>В</v>
      </c>
      <c r="K216" s="56">
        <f t="shared" si="170"/>
        <v>43217</v>
      </c>
      <c r="L216" s="57">
        <f>HLOOKUP(K216,График!$A$5:$CU$131,$P$210+1)</f>
        <v>0.28125</v>
      </c>
      <c r="M216" s="57">
        <f>HLOOKUP(K216+0.5,График!$A$5:$CU$131,$P$210+1)</f>
        <v>0.65625</v>
      </c>
      <c r="N216" s="56"/>
      <c r="O216" s="57" t="e">
        <f>HLOOKUP(N216,График!$A$5:$CU$131,$P$210+1)</f>
        <v>#N/A</v>
      </c>
      <c r="P216" s="57" t="e">
        <f>HLOOKUP(N216+0.5,График!$A$5:$CU$131,$P$210+1)</f>
        <v>#N/A</v>
      </c>
      <c r="Q216" s="487" t="str">
        <f>$A$8</f>
        <v>Пт</v>
      </c>
      <c r="R216" s="56">
        <f t="shared" si="137"/>
        <v>43196</v>
      </c>
      <c r="S216" s="57" t="str">
        <f>HLOOKUP(R216,График!$A$5:$CU$131,$AF$210+1)</f>
        <v>В</v>
      </c>
      <c r="T216" s="57" t="str">
        <f>HLOOKUP(R216+0.5,График!$A$5:$CU$131,$AF$210+1)</f>
        <v>В</v>
      </c>
      <c r="U216" s="56">
        <f t="shared" si="171"/>
        <v>43203</v>
      </c>
      <c r="V216" s="57" t="str">
        <f>HLOOKUP(U216,График!$A$5:$CU$131,$AF$210+1)</f>
        <v>В</v>
      </c>
      <c r="W216" s="57" t="str">
        <f>HLOOKUP(U216+0.5,График!$A$5:$CU$131,$AF$210+1)</f>
        <v>В</v>
      </c>
      <c r="X216" s="56">
        <f t="shared" si="172"/>
        <v>43210</v>
      </c>
      <c r="Y216" s="57" t="str">
        <f>HLOOKUP(X216,График!$A$5:$CU$131,$AF$210+1)</f>
        <v>В</v>
      </c>
      <c r="Z216" s="57" t="str">
        <f>HLOOKUP(X216+0.5,График!$A$5:$CU$131,$AF$210+1)</f>
        <v>В</v>
      </c>
      <c r="AA216" s="56">
        <f t="shared" si="173"/>
        <v>43217</v>
      </c>
      <c r="AB216" s="57" t="str">
        <f>HLOOKUP(AA216,График!$A$5:$CU$131,$AF$210+1)</f>
        <v>В</v>
      </c>
      <c r="AC216" s="57" t="str">
        <f>HLOOKUP(AA216+0.5,График!$A$5:$CU$131,$AF$210+1)</f>
        <v>В</v>
      </c>
      <c r="AD216" s="56"/>
      <c r="AE216" s="57" t="e">
        <f>HLOOKUP(AD216,График!$A$5:$CU$131,$AF$210+1)</f>
        <v>#N/A</v>
      </c>
      <c r="AF216" s="57" t="e">
        <f>HLOOKUP(AD216+0.5,График!$A$5:$CU$131,$AF$210+1)</f>
        <v>#N/A</v>
      </c>
      <c r="AG216" s="34"/>
      <c r="AH216" s="27"/>
      <c r="AI216" s="27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</row>
    <row r="217" spans="1:49" s="46" customFormat="1" ht="26.1" customHeight="1" thickBot="1" x14ac:dyDescent="0.3">
      <c r="A217" s="487" t="str">
        <f>$A$9</f>
        <v>Сб</v>
      </c>
      <c r="B217" s="56">
        <f t="shared" si="136"/>
        <v>43197</v>
      </c>
      <c r="C217" s="57" t="str">
        <f>HLOOKUP(B217,График!$A$5:$CU$131,$P$210+1)</f>
        <v>В</v>
      </c>
      <c r="D217" s="57" t="str">
        <f>HLOOKUP(B217+0.5,График!$A$5:$CU$131,$P$210+1)</f>
        <v>В</v>
      </c>
      <c r="E217" s="56">
        <f t="shared" si="168"/>
        <v>43204</v>
      </c>
      <c r="F217" s="57" t="str">
        <f>HLOOKUP(E217,График!$A$5:$CU$131,$P$210+1)</f>
        <v>В</v>
      </c>
      <c r="G217" s="57" t="str">
        <f>HLOOKUP(E217+0.5,График!$A$5:$CU$131,$P$210+1)</f>
        <v>В</v>
      </c>
      <c r="H217" s="56">
        <f t="shared" si="169"/>
        <v>43211</v>
      </c>
      <c r="I217" s="57">
        <f>HLOOKUP(H217,График!$A$5:$CU$131,$P$210+1)</f>
        <v>0.45833333333333331</v>
      </c>
      <c r="J217" s="57">
        <f>HLOOKUP(H217+0.5,График!$A$5:$CU$131,$P$210+1)</f>
        <v>0.83333333333333337</v>
      </c>
      <c r="K217" s="56">
        <f t="shared" si="170"/>
        <v>43218</v>
      </c>
      <c r="L217" s="57">
        <f>HLOOKUP(K217,График!$A$5:$CU$131,$P$210+1)</f>
        <v>0.28125</v>
      </c>
      <c r="M217" s="57">
        <f>HLOOKUP(K217+0.5,График!$A$5:$CU$131,$P$210+1)</f>
        <v>0.65625</v>
      </c>
      <c r="N217" s="56"/>
      <c r="O217" s="57" t="e">
        <f>HLOOKUP(N217,График!$A$5:$CU$131,$P$210+1)</f>
        <v>#N/A</v>
      </c>
      <c r="P217" s="57" t="e">
        <f>HLOOKUP(N217+0.5,График!$A$5:$CU$131,$P$210+1)</f>
        <v>#N/A</v>
      </c>
      <c r="Q217" s="487" t="str">
        <f>$A$9</f>
        <v>Сб</v>
      </c>
      <c r="R217" s="56">
        <f t="shared" si="137"/>
        <v>43197</v>
      </c>
      <c r="S217" s="57" t="str">
        <f>HLOOKUP(R217,График!$A$5:$CU$131,$AF$210+1)</f>
        <v>В</v>
      </c>
      <c r="T217" s="57" t="str">
        <f>HLOOKUP(R217+0.5,График!$A$5:$CU$131,$AF$210+1)</f>
        <v>В</v>
      </c>
      <c r="U217" s="56">
        <f t="shared" si="171"/>
        <v>43204</v>
      </c>
      <c r="V217" s="57" t="str">
        <f>HLOOKUP(U217,График!$A$5:$CU$131,$AF$210+1)</f>
        <v>В</v>
      </c>
      <c r="W217" s="57" t="str">
        <f>HLOOKUP(U217+0.5,График!$A$5:$CU$131,$AF$210+1)</f>
        <v>В</v>
      </c>
      <c r="X217" s="56">
        <f t="shared" si="172"/>
        <v>43211</v>
      </c>
      <c r="Y217" s="57" t="str">
        <f>HLOOKUP(X217,График!$A$5:$CU$131,$AF$210+1)</f>
        <v>В</v>
      </c>
      <c r="Z217" s="57" t="str">
        <f>HLOOKUP(X217+0.5,График!$A$5:$CU$131,$AF$210+1)</f>
        <v>В</v>
      </c>
      <c r="AA217" s="56">
        <f t="shared" si="173"/>
        <v>43218</v>
      </c>
      <c r="AB217" s="57" t="str">
        <f>HLOOKUP(AA217,График!$A$5:$CU$131,$AF$210+1)</f>
        <v>В</v>
      </c>
      <c r="AC217" s="57" t="str">
        <f>HLOOKUP(AA217+0.5,График!$A$5:$CU$131,$AF$210+1)</f>
        <v>В</v>
      </c>
      <c r="AD217" s="56"/>
      <c r="AE217" s="57" t="e">
        <f>HLOOKUP(AD217,График!$A$5:$CU$131,$AF$210+1)</f>
        <v>#N/A</v>
      </c>
      <c r="AF217" s="57" t="e">
        <f>HLOOKUP(AD217+0.5,График!$A$5:$CU$131,$AF$210+1)</f>
        <v>#N/A</v>
      </c>
      <c r="AG217" s="34"/>
      <c r="AH217" s="27"/>
      <c r="AI217" s="27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</row>
    <row r="218" spans="1:49" s="46" customFormat="1" ht="26.1" customHeight="1" x14ac:dyDescent="0.25">
      <c r="A218" s="39"/>
      <c r="B218" s="53"/>
      <c r="C218" s="52" t="str">
        <f>VLOOKUP(P218,График!$A$5:$CU$121,3)</f>
        <v>Иванова Надежда Эриховна</v>
      </c>
      <c r="D218" s="54"/>
      <c r="E218" s="55"/>
      <c r="F218" s="22"/>
      <c r="G218" s="22"/>
      <c r="H218" s="22"/>
      <c r="I218" s="40"/>
      <c r="J218" s="23"/>
      <c r="K218" s="24"/>
      <c r="L218" s="25"/>
      <c r="M218" s="41"/>
      <c r="N218" s="41"/>
      <c r="O218" s="42"/>
      <c r="P218" s="488">
        <f>AF210+1</f>
        <v>55</v>
      </c>
      <c r="Q218" s="39"/>
      <c r="R218" s="21"/>
      <c r="S218" s="52" t="str">
        <f>VLOOKUP(AF218,График!$A$5:$CU$121,3)</f>
        <v>Карпухина Юлия Анатольевна</v>
      </c>
      <c r="T218" s="54"/>
      <c r="U218" s="55"/>
      <c r="V218" s="22"/>
      <c r="W218" s="22"/>
      <c r="X218" s="22"/>
      <c r="Y218" s="40"/>
      <c r="Z218" s="23"/>
      <c r="AA218" s="24"/>
      <c r="AB218" s="25"/>
      <c r="AC218" s="41"/>
      <c r="AD218" s="41"/>
      <c r="AE218" s="42"/>
      <c r="AF218" s="488">
        <f>P218+1</f>
        <v>56</v>
      </c>
      <c r="AG218" s="43"/>
      <c r="AH218" s="44"/>
      <c r="AI218" s="44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</row>
    <row r="219" spans="1:49" s="46" customFormat="1" ht="26.1" customHeight="1" x14ac:dyDescent="0.25">
      <c r="A219" s="486" t="str">
        <f>$A$3</f>
        <v>Вс</v>
      </c>
      <c r="B219" s="56">
        <f t="shared" si="136"/>
        <v>43191</v>
      </c>
      <c r="C219" s="57">
        <f>HLOOKUP(B219,График!$A$5:$CU$131,$P$218+1)</f>
        <v>0.28125</v>
      </c>
      <c r="D219" s="57">
        <f>HLOOKUP(B219+0.5,График!$A$5:$CU$131,$P$218+1)</f>
        <v>0.65625</v>
      </c>
      <c r="E219" s="56">
        <f>B225+1</f>
        <v>43198</v>
      </c>
      <c r="F219" s="57" t="str">
        <f>HLOOKUP(E219,График!$A$5:$CU$131,$P$218+1)</f>
        <v>В</v>
      </c>
      <c r="G219" s="57" t="str">
        <f>HLOOKUP(E219+0.5,График!$A$5:$CU$131,$P$218+1)</f>
        <v>В</v>
      </c>
      <c r="H219" s="56">
        <f>E225+1</f>
        <v>43205</v>
      </c>
      <c r="I219" s="57">
        <f>HLOOKUP(H219,График!$A$5:$CU$131,$P$218+1)</f>
        <v>0.64583333333333337</v>
      </c>
      <c r="J219" s="57">
        <f>HLOOKUP(H219+0.5,График!$A$5:$CU$131,$P$218+1)</f>
        <v>1.0208333333333333</v>
      </c>
      <c r="K219" s="56">
        <f>H225+1</f>
        <v>43212</v>
      </c>
      <c r="L219" s="57">
        <f>HLOOKUP(K219,График!$A$5:$CU$131,$P$218+1)</f>
        <v>0.28125</v>
      </c>
      <c r="M219" s="57">
        <f>HLOOKUP(K219+0.5,График!$A$5:$CU$131,$P$218+1)</f>
        <v>0.65625</v>
      </c>
      <c r="N219" s="56">
        <f>K225+1</f>
        <v>43219</v>
      </c>
      <c r="O219" s="57">
        <f>HLOOKUP(N219,График!$A$5:$CU$131,$P$218+1)</f>
        <v>0.64583333333333337</v>
      </c>
      <c r="P219" s="57">
        <f>HLOOKUP(N219+0.5,График!$A$5:$CU$131,$P$218+1)</f>
        <v>1.0208333333333333</v>
      </c>
      <c r="Q219" s="486" t="str">
        <f>$A$3</f>
        <v>Вс</v>
      </c>
      <c r="R219" s="56">
        <f t="shared" si="137"/>
        <v>43191</v>
      </c>
      <c r="S219" s="57">
        <f>HLOOKUP(R219,График!$A$5:$CU$131,$AF$218+1)</f>
        <v>0.35416666666666669</v>
      </c>
      <c r="T219" s="57">
        <f>HLOOKUP(R219+0.5,График!$A$5:$CU$131,$AF$218+1)</f>
        <v>0.72916666666666663</v>
      </c>
      <c r="U219" s="56">
        <f>R225+1</f>
        <v>43198</v>
      </c>
      <c r="V219" s="57" t="str">
        <f>HLOOKUP(U219,График!$A$5:$CU$131,$AF$218+1)</f>
        <v>В</v>
      </c>
      <c r="W219" s="57" t="str">
        <f>HLOOKUP(U219+0.5,График!$A$5:$CU$131,$AF$218+1)</f>
        <v>В</v>
      </c>
      <c r="X219" s="56">
        <f>U225+1</f>
        <v>43205</v>
      </c>
      <c r="Y219" s="57">
        <f>HLOOKUP(X219,График!$A$5:$CU$131,$AF$218+1)</f>
        <v>0.4375</v>
      </c>
      <c r="Z219" s="57">
        <f>HLOOKUP(X219+0.5,График!$A$5:$CU$131,$AF$218+1)</f>
        <v>0.85416666666666663</v>
      </c>
      <c r="AA219" s="56">
        <f>X225+1</f>
        <v>43212</v>
      </c>
      <c r="AB219" s="57" t="str">
        <f>HLOOKUP(AA219,График!$A$5:$CU$131,$AF$218+1)</f>
        <v>В</v>
      </c>
      <c r="AC219" s="57" t="str">
        <f>HLOOKUP(AA219+0.5,График!$A$5:$CU$131,$AF$218+1)</f>
        <v>В</v>
      </c>
      <c r="AD219" s="56">
        <f>AA225+1</f>
        <v>43219</v>
      </c>
      <c r="AE219" s="57" t="str">
        <f>HLOOKUP(AD219,График!$A$5:$CU$131,$AF$218+1)</f>
        <v>В</v>
      </c>
      <c r="AF219" s="57" t="str">
        <f>HLOOKUP(AD219+0.5,График!$A$5:$CU$131,$AF$218+1)</f>
        <v>В</v>
      </c>
      <c r="AG219" s="34"/>
      <c r="AH219" s="27"/>
      <c r="AI219" s="27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</row>
    <row r="220" spans="1:49" s="46" customFormat="1" ht="26.1" customHeight="1" x14ac:dyDescent="0.25">
      <c r="A220" s="486" t="str">
        <f>$A$4</f>
        <v>Пн</v>
      </c>
      <c r="B220" s="56">
        <f t="shared" si="136"/>
        <v>43192</v>
      </c>
      <c r="C220" s="57" t="str">
        <f>HLOOKUP(B220,График!$A$5:$CU$131,$P$218+1)</f>
        <v>В</v>
      </c>
      <c r="D220" s="57" t="str">
        <f>HLOOKUP(B220+0.5,График!$A$5:$CU$131,$P$218+1)</f>
        <v>В</v>
      </c>
      <c r="E220" s="56">
        <f t="shared" ref="E220:E225" si="174">E219+1</f>
        <v>43199</v>
      </c>
      <c r="F220" s="57">
        <f>HLOOKUP(E220,График!$A$5:$CU$131,$P$218+1)</f>
        <v>0.28125</v>
      </c>
      <c r="G220" s="57">
        <f>HLOOKUP(E220+0.5,График!$A$5:$CU$131,$P$218+1)</f>
        <v>0.65625</v>
      </c>
      <c r="H220" s="56">
        <f t="shared" ref="H220:H225" si="175">H219+1</f>
        <v>43206</v>
      </c>
      <c r="I220" s="57">
        <f>HLOOKUP(H220,График!$A$5:$CU$131,$P$218+1)</f>
        <v>0.64583333333333337</v>
      </c>
      <c r="J220" s="57">
        <f>HLOOKUP(H220+0.5,График!$A$5:$CU$131,$P$218+1)</f>
        <v>1.0208333333333333</v>
      </c>
      <c r="K220" s="56">
        <f t="shared" ref="K220:K225" si="176">K219+1</f>
        <v>43213</v>
      </c>
      <c r="L220" s="57">
        <f>HLOOKUP(K220,График!$A$5:$CU$131,$P$218+1)</f>
        <v>0.39583333333333331</v>
      </c>
      <c r="M220" s="57">
        <f>HLOOKUP(K220+0.5,График!$A$5:$CU$131,$P$218+1)</f>
        <v>0.77083333333333337</v>
      </c>
      <c r="N220" s="56">
        <f>N219+1</f>
        <v>43220</v>
      </c>
      <c r="O220" s="57">
        <f>HLOOKUP(N220,График!$A$5:$CU$131,$P$218+1)</f>
        <v>0.6875</v>
      </c>
      <c r="P220" s="57">
        <f>HLOOKUP(N220+0.5,График!$A$5:$CU$131,$P$218+1)</f>
        <v>1.0208333333333333</v>
      </c>
      <c r="Q220" s="486" t="str">
        <f>$A$4</f>
        <v>Пн</v>
      </c>
      <c r="R220" s="56">
        <f t="shared" si="137"/>
        <v>43192</v>
      </c>
      <c r="S220" s="57" t="str">
        <f>HLOOKUP(R220,График!$A$5:$CU$131,$AF$218+1)</f>
        <v>В</v>
      </c>
      <c r="T220" s="57" t="str">
        <f>HLOOKUP(R220+0.5,График!$A$5:$CU$131,$AF$218+1)</f>
        <v>В</v>
      </c>
      <c r="U220" s="56">
        <f t="shared" ref="U220:U225" si="177">U219+1</f>
        <v>43199</v>
      </c>
      <c r="V220" s="57" t="str">
        <f>HLOOKUP(U220,График!$A$5:$CU$131,$AF$218+1)</f>
        <v>В</v>
      </c>
      <c r="W220" s="57" t="str">
        <f>HLOOKUP(U220+0.5,График!$A$5:$CU$131,$AF$218+1)</f>
        <v>В</v>
      </c>
      <c r="X220" s="56">
        <f t="shared" ref="X220:X225" si="178">X219+1</f>
        <v>43206</v>
      </c>
      <c r="Y220" s="57" t="str">
        <f>HLOOKUP(X220,График!$A$5:$CU$131,$AF$218+1)</f>
        <v>В</v>
      </c>
      <c r="Z220" s="57" t="str">
        <f>HLOOKUP(X220+0.5,График!$A$5:$CU$131,$AF$218+1)</f>
        <v>В</v>
      </c>
      <c r="AA220" s="56">
        <f t="shared" ref="AA220:AA225" si="179">AA219+1</f>
        <v>43213</v>
      </c>
      <c r="AB220" s="57">
        <f>HLOOKUP(AA220,График!$A$5:$CU$131,$AF$218+1)</f>
        <v>0.33333333333333331</v>
      </c>
      <c r="AC220" s="57">
        <f>HLOOKUP(AA220+0.5,График!$A$5:$CU$131,$AF$218+1)</f>
        <v>0.70833333333333337</v>
      </c>
      <c r="AD220" s="56">
        <f>AD219+1</f>
        <v>43220</v>
      </c>
      <c r="AE220" s="57" t="str">
        <f>HLOOKUP(AD220,График!$A$5:$CU$131,$AF$218+1)</f>
        <v>В</v>
      </c>
      <c r="AF220" s="57" t="str">
        <f>HLOOKUP(AD220+0.5,График!$A$5:$CU$131,$AF$218+1)</f>
        <v>В</v>
      </c>
      <c r="AG220" s="34"/>
      <c r="AH220" s="27"/>
      <c r="AI220" s="27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</row>
    <row r="221" spans="1:49" s="46" customFormat="1" ht="26.1" customHeight="1" x14ac:dyDescent="0.25">
      <c r="A221" s="486" t="str">
        <f>$A$5</f>
        <v>Вт</v>
      </c>
      <c r="B221" s="56">
        <f t="shared" si="136"/>
        <v>43193</v>
      </c>
      <c r="C221" s="57">
        <f>HLOOKUP(B221,График!$A$5:$CU$131,$P$218+1)</f>
        <v>0.64583333333333337</v>
      </c>
      <c r="D221" s="57">
        <f>HLOOKUP(B221+0.5,График!$A$5:$CU$131,$P$218+1)</f>
        <v>1.0208333333333333</v>
      </c>
      <c r="E221" s="56">
        <f t="shared" si="174"/>
        <v>43200</v>
      </c>
      <c r="F221" s="57">
        <f>HLOOKUP(E221,График!$A$5:$CU$131,$P$218+1)</f>
        <v>0.28125</v>
      </c>
      <c r="G221" s="57">
        <f>HLOOKUP(E221+0.5,График!$A$5:$CU$131,$P$218+1)</f>
        <v>0.65625</v>
      </c>
      <c r="H221" s="56">
        <f t="shared" si="175"/>
        <v>43207</v>
      </c>
      <c r="I221" s="57">
        <f>HLOOKUP(H221,График!$A$5:$CU$131,$P$218+1)</f>
        <v>0.64583333333333337</v>
      </c>
      <c r="J221" s="57">
        <f>HLOOKUP(H221+0.5,График!$A$5:$CU$131,$P$218+1)</f>
        <v>1.0208333333333333</v>
      </c>
      <c r="K221" s="56">
        <f t="shared" si="176"/>
        <v>43214</v>
      </c>
      <c r="L221" s="57">
        <f>HLOOKUP(K221,График!$A$5:$CU$131,$P$218+1)</f>
        <v>0.41666666666666669</v>
      </c>
      <c r="M221" s="57">
        <f>HLOOKUP(K221+0.5,График!$A$5:$CU$131,$P$218+1)</f>
        <v>0.79166666666666663</v>
      </c>
      <c r="N221" s="56">
        <f>N220+1</f>
        <v>43221</v>
      </c>
      <c r="O221" s="57" t="str">
        <f>HLOOKUP(N221,График!$A$5:$CU$131,$P$218+1)</f>
        <v>ИНФО</v>
      </c>
      <c r="P221" s="57" t="str">
        <f>HLOOKUP(N221+0.5,График!$A$5:$CU$131,$P$218+1)</f>
        <v>ИНФО</v>
      </c>
      <c r="Q221" s="486" t="str">
        <f>$A$5</f>
        <v>Вт</v>
      </c>
      <c r="R221" s="56">
        <f t="shared" si="137"/>
        <v>43193</v>
      </c>
      <c r="S221" s="57" t="str">
        <f>HLOOKUP(R221,График!$A$5:$CU$131,$AF$218+1)</f>
        <v>В</v>
      </c>
      <c r="T221" s="57" t="str">
        <f>HLOOKUP(R221+0.5,График!$A$5:$CU$131,$AF$218+1)</f>
        <v>В</v>
      </c>
      <c r="U221" s="56">
        <f t="shared" si="177"/>
        <v>43200</v>
      </c>
      <c r="V221" s="57">
        <f>HLOOKUP(U221,График!$A$5:$CU$131,$AF$218+1)</f>
        <v>0.3125</v>
      </c>
      <c r="W221" s="57">
        <f>HLOOKUP(U221+0.5,График!$A$5:$CU$131,$AF$218+1)</f>
        <v>0.6875</v>
      </c>
      <c r="X221" s="56">
        <f t="shared" si="178"/>
        <v>43207</v>
      </c>
      <c r="Y221" s="57" t="str">
        <f>HLOOKUP(X221,График!$A$5:$CU$131,$AF$218+1)</f>
        <v>В</v>
      </c>
      <c r="Z221" s="57" t="str">
        <f>HLOOKUP(X221+0.5,График!$A$5:$CU$131,$AF$218+1)</f>
        <v>В</v>
      </c>
      <c r="AA221" s="56">
        <f t="shared" si="179"/>
        <v>43214</v>
      </c>
      <c r="AB221" s="57">
        <f>HLOOKUP(AA221,График!$A$5:$CU$131,$AF$218+1)</f>
        <v>0.33333333333333331</v>
      </c>
      <c r="AC221" s="57">
        <f>HLOOKUP(AA221+0.5,График!$A$5:$CU$131,$AF$218+1)</f>
        <v>0.70833333333333337</v>
      </c>
      <c r="AD221" s="56">
        <f>AD220+1</f>
        <v>43221</v>
      </c>
      <c r="AE221" s="57" t="str">
        <f>HLOOKUP(AD221,График!$A$5:$CU$131,$AF$218+1)</f>
        <v>з</v>
      </c>
      <c r="AF221" s="57" t="str">
        <f>HLOOKUP(AD221+0.5,График!$A$5:$CU$131,$AF$218+1)</f>
        <v>з</v>
      </c>
      <c r="AG221" s="34"/>
      <c r="AH221" s="27"/>
      <c r="AI221" s="27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</row>
    <row r="222" spans="1:49" s="46" customFormat="1" ht="26.1" customHeight="1" x14ac:dyDescent="0.25">
      <c r="A222" s="486" t="str">
        <f>$A$6</f>
        <v>Ср</v>
      </c>
      <c r="B222" s="56">
        <f t="shared" si="136"/>
        <v>43194</v>
      </c>
      <c r="C222" s="57">
        <f>HLOOKUP(B222,График!$A$5:$CU$131,$P$218+1)</f>
        <v>0.64583333333333337</v>
      </c>
      <c r="D222" s="57">
        <f>HLOOKUP(B222+0.5,График!$A$5:$CU$131,$P$218+1)</f>
        <v>1.0208333333333333</v>
      </c>
      <c r="E222" s="56">
        <f t="shared" si="174"/>
        <v>43201</v>
      </c>
      <c r="F222" s="57">
        <f>HLOOKUP(E222,График!$A$5:$CU$131,$P$218+1)</f>
        <v>0.3125</v>
      </c>
      <c r="G222" s="57">
        <f>HLOOKUP(E222+0.5,График!$A$5:$CU$131,$P$218+1)</f>
        <v>0.6875</v>
      </c>
      <c r="H222" s="56">
        <f t="shared" si="175"/>
        <v>43208</v>
      </c>
      <c r="I222" s="57">
        <f>HLOOKUP(H222,График!$A$5:$CU$131,$P$218+1)</f>
        <v>0.64583333333333337</v>
      </c>
      <c r="J222" s="57">
        <f>HLOOKUP(H222+0.5,График!$A$5:$CU$131,$P$218+1)</f>
        <v>1.0208333333333333</v>
      </c>
      <c r="K222" s="56">
        <f t="shared" si="176"/>
        <v>43215</v>
      </c>
      <c r="L222" s="57">
        <f>HLOOKUP(K222,График!$A$5:$CU$131,$P$218+1)</f>
        <v>0.4375</v>
      </c>
      <c r="M222" s="57">
        <f>HLOOKUP(K222+0.5,График!$A$5:$CU$131,$P$218+1)</f>
        <v>0.8125</v>
      </c>
      <c r="N222" s="56"/>
      <c r="O222" s="57" t="e">
        <f>HLOOKUP(N222,График!$A$5:$CU$131,$P$218+1)</f>
        <v>#N/A</v>
      </c>
      <c r="P222" s="57" t="e">
        <f>HLOOKUP(N222+0.5,График!$A$5:$CU$131,$P$218+1)</f>
        <v>#N/A</v>
      </c>
      <c r="Q222" s="486" t="str">
        <f>$A$6</f>
        <v>Ср</v>
      </c>
      <c r="R222" s="56">
        <f t="shared" si="137"/>
        <v>43194</v>
      </c>
      <c r="S222" s="57">
        <f>HLOOKUP(R222,График!$A$5:$CU$131,$AF$218+1)</f>
        <v>0.33333333333333331</v>
      </c>
      <c r="T222" s="57">
        <f>HLOOKUP(R222+0.5,График!$A$5:$CU$131,$AF$218+1)</f>
        <v>0.70833333333333337</v>
      </c>
      <c r="U222" s="56">
        <f t="shared" si="177"/>
        <v>43201</v>
      </c>
      <c r="V222" s="57">
        <f>HLOOKUP(U222,График!$A$5:$CU$131,$AF$218+1)</f>
        <v>0.3125</v>
      </c>
      <c r="W222" s="57">
        <f>HLOOKUP(U222+0.5,График!$A$5:$CU$131,$AF$218+1)</f>
        <v>0.6875</v>
      </c>
      <c r="X222" s="56">
        <f t="shared" si="178"/>
        <v>43208</v>
      </c>
      <c r="Y222" s="57">
        <f>HLOOKUP(X222,График!$A$5:$CU$131,$AF$218+1)</f>
        <v>0.39583333333333331</v>
      </c>
      <c r="Z222" s="57">
        <f>HLOOKUP(X222+0.5,График!$A$5:$CU$131,$AF$218+1)</f>
        <v>0.77083333333333337</v>
      </c>
      <c r="AA222" s="56">
        <f t="shared" si="179"/>
        <v>43215</v>
      </c>
      <c r="AB222" s="57">
        <f>HLOOKUP(AA222,График!$A$5:$CU$131,$AF$218+1)</f>
        <v>0.33333333333333331</v>
      </c>
      <c r="AC222" s="57">
        <f>HLOOKUP(AA222+0.5,График!$A$5:$CU$131,$AF$218+1)</f>
        <v>0.70833333333333337</v>
      </c>
      <c r="AD222" s="56"/>
      <c r="AE222" s="57" t="e">
        <f>HLOOKUP(AD222,График!$A$5:$CU$131,$AF$218+1)</f>
        <v>#N/A</v>
      </c>
      <c r="AF222" s="57" t="e">
        <f>HLOOKUP(AD222+0.5,График!$A$5:$CU$131,$AF$218+1)</f>
        <v>#N/A</v>
      </c>
      <c r="AG222" s="34"/>
      <c r="AH222" s="27"/>
      <c r="AI222" s="27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</row>
    <row r="223" spans="1:49" s="46" customFormat="1" ht="26.1" customHeight="1" x14ac:dyDescent="0.25">
      <c r="A223" s="486" t="str">
        <f>$A$7</f>
        <v>Чт</v>
      </c>
      <c r="B223" s="56">
        <f t="shared" si="136"/>
        <v>43195</v>
      </c>
      <c r="C223" s="57">
        <f>HLOOKUP(B223,График!$A$5:$CU$131,$P$218+1)</f>
        <v>0.64583333333333337</v>
      </c>
      <c r="D223" s="57">
        <f>HLOOKUP(B223+0.5,График!$A$5:$CU$131,$P$218+1)</f>
        <v>1.0208333333333333</v>
      </c>
      <c r="E223" s="56">
        <f t="shared" si="174"/>
        <v>43202</v>
      </c>
      <c r="F223" s="57">
        <f>HLOOKUP(E223,График!$A$5:$CU$131,$P$218+1)</f>
        <v>0.47916666666666669</v>
      </c>
      <c r="G223" s="57">
        <f>HLOOKUP(E223+0.5,График!$A$5:$CU$131,$P$218+1)</f>
        <v>0.85416666666666663</v>
      </c>
      <c r="H223" s="56">
        <f t="shared" si="175"/>
        <v>43209</v>
      </c>
      <c r="I223" s="57" t="str">
        <f>HLOOKUP(H223,График!$A$5:$CU$131,$P$218+1)</f>
        <v>В</v>
      </c>
      <c r="J223" s="57" t="str">
        <f>HLOOKUP(H223+0.5,График!$A$5:$CU$131,$P$218+1)</f>
        <v>В</v>
      </c>
      <c r="K223" s="56">
        <f t="shared" si="176"/>
        <v>43216</v>
      </c>
      <c r="L223" s="57" t="str">
        <f>HLOOKUP(K223,График!$A$5:$CU$131,$P$218+1)</f>
        <v>В</v>
      </c>
      <c r="M223" s="57" t="str">
        <f>HLOOKUP(K223+0.5,График!$A$5:$CU$131,$P$218+1)</f>
        <v>В</v>
      </c>
      <c r="N223" s="56"/>
      <c r="O223" s="57" t="e">
        <f>HLOOKUP(N223,График!$A$5:$CU$131,$P$218+1)</f>
        <v>#N/A</v>
      </c>
      <c r="P223" s="57" t="e">
        <f>HLOOKUP(N223+0.5,График!$A$5:$CU$131,$P$218+1)</f>
        <v>#N/A</v>
      </c>
      <c r="Q223" s="486" t="str">
        <f>$A$7</f>
        <v>Чт</v>
      </c>
      <c r="R223" s="56">
        <f t="shared" si="137"/>
        <v>43195</v>
      </c>
      <c r="S223" s="57">
        <f>HLOOKUP(R223,График!$A$5:$CU$131,$AF$218+1)</f>
        <v>0.33333333333333331</v>
      </c>
      <c r="T223" s="57">
        <f>HLOOKUP(R223+0.5,График!$A$5:$CU$131,$AF$218+1)</f>
        <v>0.70833333333333337</v>
      </c>
      <c r="U223" s="56">
        <f t="shared" si="177"/>
        <v>43202</v>
      </c>
      <c r="V223" s="57">
        <f>HLOOKUP(U223,График!$A$5:$CU$131,$AF$218+1)</f>
        <v>0.3125</v>
      </c>
      <c r="W223" s="57">
        <f>HLOOKUP(U223+0.5,График!$A$5:$CU$131,$AF$218+1)</f>
        <v>0.6875</v>
      </c>
      <c r="X223" s="56">
        <f t="shared" si="178"/>
        <v>43209</v>
      </c>
      <c r="Y223" s="57">
        <f>HLOOKUP(X223,График!$A$5:$CU$131,$AF$218+1)</f>
        <v>0.39583333333333331</v>
      </c>
      <c r="Z223" s="57">
        <f>HLOOKUP(X223+0.5,График!$A$5:$CU$131,$AF$218+1)</f>
        <v>0.77083333333333337</v>
      </c>
      <c r="AA223" s="56">
        <f t="shared" si="179"/>
        <v>43216</v>
      </c>
      <c r="AB223" s="57">
        <f>HLOOKUP(AA223,График!$A$5:$CU$131,$AF$218+1)</f>
        <v>0.33333333333333331</v>
      </c>
      <c r="AC223" s="57">
        <f>HLOOKUP(AA223+0.5,График!$A$5:$CU$131,$AF$218+1)</f>
        <v>0.70833333333333337</v>
      </c>
      <c r="AD223" s="56"/>
      <c r="AE223" s="57" t="e">
        <f>HLOOKUP(AD223,График!$A$5:$CU$131,$AF$218+1)</f>
        <v>#N/A</v>
      </c>
      <c r="AF223" s="57" t="e">
        <f>HLOOKUP(AD223+0.5,График!$A$5:$CU$131,$AF$218+1)</f>
        <v>#N/A</v>
      </c>
      <c r="AG223" s="34"/>
      <c r="AH223" s="27"/>
      <c r="AI223" s="27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</row>
    <row r="224" spans="1:49" s="46" customFormat="1" ht="26.1" customHeight="1" x14ac:dyDescent="0.25">
      <c r="A224" s="487" t="str">
        <f>$A$8</f>
        <v>Пт</v>
      </c>
      <c r="B224" s="56">
        <f t="shared" si="136"/>
        <v>43196</v>
      </c>
      <c r="C224" s="57" t="str">
        <f>HLOOKUP(B224,График!$A$5:$CU$131,$P$218+1)</f>
        <v>В</v>
      </c>
      <c r="D224" s="57" t="str">
        <f>HLOOKUP(B224+0.5,График!$A$5:$CU$131,$P$218+1)</f>
        <v>В</v>
      </c>
      <c r="E224" s="56">
        <f t="shared" si="174"/>
        <v>43203</v>
      </c>
      <c r="F224" s="57" t="str">
        <f>HLOOKUP(E224,График!$A$5:$CU$131,$P$218+1)</f>
        <v>В</v>
      </c>
      <c r="G224" s="57" t="str">
        <f>HLOOKUP(E224+0.5,График!$A$5:$CU$131,$P$218+1)</f>
        <v>В</v>
      </c>
      <c r="H224" s="56">
        <f t="shared" si="175"/>
        <v>43210</v>
      </c>
      <c r="I224" s="57" t="str">
        <f>HLOOKUP(H224,График!$A$5:$CU$131,$P$218+1)</f>
        <v>В</v>
      </c>
      <c r="J224" s="57" t="str">
        <f>HLOOKUP(H224+0.5,График!$A$5:$CU$131,$P$218+1)</f>
        <v>В</v>
      </c>
      <c r="K224" s="56">
        <f t="shared" si="176"/>
        <v>43217</v>
      </c>
      <c r="L224" s="57" t="str">
        <f>HLOOKUP(K224,График!$A$5:$CU$131,$P$218+1)</f>
        <v>В</v>
      </c>
      <c r="M224" s="57" t="str">
        <f>HLOOKUP(K224+0.5,График!$A$5:$CU$131,$P$218+1)</f>
        <v>В</v>
      </c>
      <c r="N224" s="56"/>
      <c r="O224" s="57" t="e">
        <f>HLOOKUP(N224,График!$A$5:$CU$131,$P$218+1)</f>
        <v>#N/A</v>
      </c>
      <c r="P224" s="57" t="e">
        <f>HLOOKUP(N224+0.5,График!$A$5:$CU$131,$P$218+1)</f>
        <v>#N/A</v>
      </c>
      <c r="Q224" s="487" t="str">
        <f>$A$8</f>
        <v>Пт</v>
      </c>
      <c r="R224" s="56">
        <f t="shared" si="137"/>
        <v>43196</v>
      </c>
      <c r="S224" s="57">
        <f>HLOOKUP(R224,График!$A$5:$CU$131,$AF$218+1)</f>
        <v>0.33333333333333331</v>
      </c>
      <c r="T224" s="57">
        <f>HLOOKUP(R224+0.5,График!$A$5:$CU$131,$AF$218+1)</f>
        <v>0.70833333333333337</v>
      </c>
      <c r="U224" s="56">
        <f t="shared" si="177"/>
        <v>43203</v>
      </c>
      <c r="V224" s="57" t="str">
        <f>HLOOKUP(U224,График!$A$5:$CU$131,$AF$218+1)</f>
        <v>В</v>
      </c>
      <c r="W224" s="57" t="str">
        <f>HLOOKUP(U224+0.5,График!$A$5:$CU$131,$AF$218+1)</f>
        <v>В</v>
      </c>
      <c r="X224" s="56">
        <f t="shared" si="178"/>
        <v>43210</v>
      </c>
      <c r="Y224" s="57" t="str">
        <f>HLOOKUP(X224,График!$A$5:$CU$131,$AF$218+1)</f>
        <v>В</v>
      </c>
      <c r="Z224" s="57" t="str">
        <f>HLOOKUP(X224+0.5,График!$A$5:$CU$131,$AF$218+1)</f>
        <v>В</v>
      </c>
      <c r="AA224" s="56">
        <f t="shared" si="179"/>
        <v>43217</v>
      </c>
      <c r="AB224" s="57" t="str">
        <f>HLOOKUP(AA224,График!$A$5:$CU$131,$AF$218+1)</f>
        <v>В</v>
      </c>
      <c r="AC224" s="57" t="str">
        <f>HLOOKUP(AA224+0.5,График!$A$5:$CU$131,$AF$218+1)</f>
        <v>В</v>
      </c>
      <c r="AD224" s="56"/>
      <c r="AE224" s="57" t="e">
        <f>HLOOKUP(AD224,График!$A$5:$CU$131,$AF$218+1)</f>
        <v>#N/A</v>
      </c>
      <c r="AF224" s="57" t="e">
        <f>HLOOKUP(AD224+0.5,График!$A$5:$CU$131,$AF$218+1)</f>
        <v>#N/A</v>
      </c>
      <c r="AG224" s="34"/>
      <c r="AH224" s="27"/>
      <c r="AI224" s="27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</row>
    <row r="225" spans="1:49" s="46" customFormat="1" ht="26.1" customHeight="1" thickBot="1" x14ac:dyDescent="0.3">
      <c r="A225" s="487" t="str">
        <f>$A$9</f>
        <v>Сб</v>
      </c>
      <c r="B225" s="56">
        <f t="shared" si="136"/>
        <v>43197</v>
      </c>
      <c r="C225" s="57" t="str">
        <f>HLOOKUP(B225,График!$A$5:$CU$131,$P$218+1)</f>
        <v>В</v>
      </c>
      <c r="D225" s="57" t="str">
        <f>HLOOKUP(B225+0.5,График!$A$5:$CU$131,$P$218+1)</f>
        <v>В</v>
      </c>
      <c r="E225" s="56">
        <f t="shared" si="174"/>
        <v>43204</v>
      </c>
      <c r="F225" s="57">
        <f>HLOOKUP(E225,График!$A$5:$CU$131,$P$218+1)</f>
        <v>0.64583333333333337</v>
      </c>
      <c r="G225" s="57">
        <f>HLOOKUP(E225+0.5,График!$A$5:$CU$131,$P$218+1)</f>
        <v>1.0208333333333333</v>
      </c>
      <c r="H225" s="56">
        <f t="shared" si="175"/>
        <v>43211</v>
      </c>
      <c r="I225" s="57">
        <f>HLOOKUP(H225,График!$A$5:$CU$131,$P$218+1)</f>
        <v>0.28125</v>
      </c>
      <c r="J225" s="57">
        <f>HLOOKUP(H225+0.5,График!$A$5:$CU$131,$P$218+1)</f>
        <v>0.65625</v>
      </c>
      <c r="K225" s="56">
        <f t="shared" si="176"/>
        <v>43218</v>
      </c>
      <c r="L225" s="57">
        <f>HLOOKUP(K225,График!$A$5:$CU$131,$P$218+1)</f>
        <v>0.41666666666666669</v>
      </c>
      <c r="M225" s="57">
        <f>HLOOKUP(K225+0.5,График!$A$5:$CU$131,$P$218+1)</f>
        <v>0.79166666666666663</v>
      </c>
      <c r="N225" s="56"/>
      <c r="O225" s="57" t="e">
        <f>HLOOKUP(N225,График!$A$5:$CU$131,$P$218+1)</f>
        <v>#N/A</v>
      </c>
      <c r="P225" s="57" t="e">
        <f>HLOOKUP(N225+0.5,График!$A$5:$CU$131,$P$218+1)</f>
        <v>#N/A</v>
      </c>
      <c r="Q225" s="487" t="str">
        <f>$A$9</f>
        <v>Сб</v>
      </c>
      <c r="R225" s="56">
        <f t="shared" si="137"/>
        <v>43197</v>
      </c>
      <c r="S225" s="57">
        <f>HLOOKUP(R225,График!$A$5:$CU$131,$AF$218+1)</f>
        <v>0.375</v>
      </c>
      <c r="T225" s="57">
        <f>HLOOKUP(R225+0.5,График!$A$5:$CU$131,$AF$218+1)</f>
        <v>0.875</v>
      </c>
      <c r="U225" s="56">
        <f t="shared" si="177"/>
        <v>43204</v>
      </c>
      <c r="V225" s="57">
        <f>HLOOKUP(U225,График!$A$5:$CU$131,$AF$218+1)</f>
        <v>0.4375</v>
      </c>
      <c r="W225" s="57">
        <f>HLOOKUP(U225+0.5,График!$A$5:$CU$131,$AF$218+1)</f>
        <v>0.85416666666666663</v>
      </c>
      <c r="X225" s="56">
        <f t="shared" si="178"/>
        <v>43211</v>
      </c>
      <c r="Y225" s="57" t="str">
        <f>HLOOKUP(X225,График!$A$5:$CU$131,$AF$218+1)</f>
        <v>В</v>
      </c>
      <c r="Z225" s="57" t="str">
        <f>HLOOKUP(X225+0.5,График!$A$5:$CU$131,$AF$218+1)</f>
        <v>В</v>
      </c>
      <c r="AA225" s="56">
        <f t="shared" si="179"/>
        <v>43218</v>
      </c>
      <c r="AB225" s="57" t="str">
        <f>HLOOKUP(AA225,График!$A$5:$CU$131,$AF$218+1)</f>
        <v>В</v>
      </c>
      <c r="AC225" s="57" t="str">
        <f>HLOOKUP(AA225+0.5,График!$A$5:$CU$131,$AF$218+1)</f>
        <v>В</v>
      </c>
      <c r="AD225" s="56"/>
      <c r="AE225" s="57" t="e">
        <f>HLOOKUP(AD225,График!$A$5:$CU$131,$AF$218+1)</f>
        <v>#N/A</v>
      </c>
      <c r="AF225" s="57" t="e">
        <f>HLOOKUP(AD225+0.5,График!$A$5:$CU$131,$AF$218+1)</f>
        <v>#N/A</v>
      </c>
      <c r="AG225" s="34"/>
      <c r="AH225" s="27"/>
      <c r="AI225" s="27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</row>
    <row r="226" spans="1:49" s="46" customFormat="1" ht="26.1" customHeight="1" x14ac:dyDescent="0.25">
      <c r="A226" s="39"/>
      <c r="B226" s="53"/>
      <c r="C226" s="52" t="str">
        <f>VLOOKUP(P226,График!$A$5:$CU$121,3)</f>
        <v>Каюшкина Ксения Андреевна</v>
      </c>
      <c r="D226" s="54"/>
      <c r="E226" s="55"/>
      <c r="F226" s="22"/>
      <c r="G226" s="22"/>
      <c r="H226" s="22"/>
      <c r="I226" s="40"/>
      <c r="J226" s="23"/>
      <c r="K226" s="24"/>
      <c r="L226" s="25"/>
      <c r="M226" s="41"/>
      <c r="N226" s="41"/>
      <c r="O226" s="42"/>
      <c r="P226" s="488">
        <f>AF218+1</f>
        <v>57</v>
      </c>
      <c r="Q226" s="39"/>
      <c r="R226" s="21"/>
      <c r="S226" s="52" t="str">
        <f>VLOOKUP(AF226,График!$A$5:$CU$121,3)</f>
        <v>Колосова Екатерина Александровна</v>
      </c>
      <c r="T226" s="54"/>
      <c r="U226" s="55"/>
      <c r="V226" s="22"/>
      <c r="W226" s="22"/>
      <c r="X226" s="22"/>
      <c r="Y226" s="40"/>
      <c r="Z226" s="23"/>
      <c r="AA226" s="24"/>
      <c r="AB226" s="25"/>
      <c r="AC226" s="41"/>
      <c r="AD226" s="41"/>
      <c r="AE226" s="42"/>
      <c r="AF226" s="488">
        <f>P226+1</f>
        <v>58</v>
      </c>
      <c r="AG226" s="43"/>
      <c r="AH226" s="44"/>
      <c r="AI226" s="44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</row>
    <row r="227" spans="1:49" s="46" customFormat="1" ht="26.1" customHeight="1" x14ac:dyDescent="0.25">
      <c r="A227" s="486" t="str">
        <f>$A$3</f>
        <v>Вс</v>
      </c>
      <c r="B227" s="56">
        <f t="shared" si="136"/>
        <v>43191</v>
      </c>
      <c r="C227" s="57" t="str">
        <f>HLOOKUP(B227,График!$A$5:$CU$131,$P$226+1)</f>
        <v>В</v>
      </c>
      <c r="D227" s="57" t="str">
        <f>HLOOKUP(B227+0.5,График!$A$5:$CU$131,$P$226+1)</f>
        <v>В</v>
      </c>
      <c r="E227" s="56">
        <f>B233+1</f>
        <v>43198</v>
      </c>
      <c r="F227" s="57" t="str">
        <f>HLOOKUP(E227,График!$A$5:$CU$131,$P$226+1)</f>
        <v>В</v>
      </c>
      <c r="G227" s="57" t="str">
        <f>HLOOKUP(E227+0.5,График!$A$5:$CU$131,$P$226+1)</f>
        <v>В</v>
      </c>
      <c r="H227" s="56">
        <f>E233+1</f>
        <v>43205</v>
      </c>
      <c r="I227" s="57" t="str">
        <f>HLOOKUP(H227,График!$A$5:$CU$131,$P$226+1)</f>
        <v>В</v>
      </c>
      <c r="J227" s="57" t="str">
        <f>HLOOKUP(H227+0.5,График!$A$5:$CU$131,$P$226+1)</f>
        <v>В</v>
      </c>
      <c r="K227" s="56">
        <f>H233+1</f>
        <v>43212</v>
      </c>
      <c r="L227" s="57">
        <f>HLOOKUP(K227,График!$A$5:$CU$131,$P$226+1)</f>
        <v>0.29166666666666669</v>
      </c>
      <c r="M227" s="57">
        <f>HLOOKUP(K227+0.5,График!$A$5:$CU$131,$P$226+1)</f>
        <v>0.58333333333333337</v>
      </c>
      <c r="N227" s="56">
        <f>K233+1</f>
        <v>43219</v>
      </c>
      <c r="O227" s="57">
        <f>HLOOKUP(N227,График!$A$5:$CU$131,$P$226+1)</f>
        <v>0.29166666666666669</v>
      </c>
      <c r="P227" s="57">
        <f>HLOOKUP(N227+0.5,График!$A$5:$CU$131,$P$226+1)</f>
        <v>0.58333333333333337</v>
      </c>
      <c r="Q227" s="486" t="str">
        <f>$A$3</f>
        <v>Вс</v>
      </c>
      <c r="R227" s="56">
        <f t="shared" si="137"/>
        <v>43191</v>
      </c>
      <c r="S227" s="57" t="str">
        <f>HLOOKUP(R227,График!$A$5:$CU$131,$AF$226+1)</f>
        <v>В</v>
      </c>
      <c r="T227" s="57" t="str">
        <f>HLOOKUP(R227+0.5,График!$A$5:$CU$131,$AF$226+1)</f>
        <v>В</v>
      </c>
      <c r="U227" s="56">
        <f>R233+1</f>
        <v>43198</v>
      </c>
      <c r="V227" s="57">
        <f>HLOOKUP(U227,График!$A$5:$CU$131,$AF$226+1)</f>
        <v>0.375</v>
      </c>
      <c r="W227" s="57">
        <f>HLOOKUP(U227+0.5,График!$A$5:$CU$131,$AF$226+1)</f>
        <v>0.75</v>
      </c>
      <c r="X227" s="56">
        <f>U233+1</f>
        <v>43205</v>
      </c>
      <c r="Y227" s="57">
        <f>HLOOKUP(X227,График!$A$5:$CU$131,$AF$226+1)</f>
        <v>0.375</v>
      </c>
      <c r="Z227" s="57">
        <f>HLOOKUP(X227+0.5,График!$A$5:$CU$131,$AF$226+1)</f>
        <v>0.75</v>
      </c>
      <c r="AA227" s="56">
        <f>X233+1</f>
        <v>43212</v>
      </c>
      <c r="AB227" s="57">
        <f>HLOOKUP(AA227,График!$A$5:$CU$131,$AF$226+1)</f>
        <v>0.375</v>
      </c>
      <c r="AC227" s="57">
        <f>HLOOKUP(AA227+0.5,График!$A$5:$CU$131,$AF$226+1)</f>
        <v>0.75</v>
      </c>
      <c r="AD227" s="56">
        <f>AA233+1</f>
        <v>43219</v>
      </c>
      <c r="AE227" s="57">
        <f>HLOOKUP(AD227,График!$A$5:$CU$131,$AF$226+1)</f>
        <v>0.33333333333333331</v>
      </c>
      <c r="AF227" s="57">
        <f>HLOOKUP(AD227+0.5,График!$A$5:$CU$131,$AF$226+1)</f>
        <v>0.70833333333333337</v>
      </c>
      <c r="AG227" s="34"/>
      <c r="AH227" s="27"/>
      <c r="AI227" s="27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</row>
    <row r="228" spans="1:49" s="46" customFormat="1" ht="26.1" customHeight="1" x14ac:dyDescent="0.25">
      <c r="A228" s="486" t="str">
        <f>$A$4</f>
        <v>Пн</v>
      </c>
      <c r="B228" s="56">
        <f t="shared" si="136"/>
        <v>43192</v>
      </c>
      <c r="C228" s="57" t="str">
        <f>HLOOKUP(B228,График!$A$5:$CU$131,$P$226+1)</f>
        <v>ОТ</v>
      </c>
      <c r="D228" s="57" t="str">
        <f>HLOOKUP(B228+0.5,График!$A$5:$CU$131,$P$226+1)</f>
        <v>ОТ</v>
      </c>
      <c r="E228" s="56">
        <f t="shared" ref="E228:E233" si="180">E227+1</f>
        <v>43199</v>
      </c>
      <c r="F228" s="57" t="str">
        <f>HLOOKUP(E228,График!$A$5:$CU$131,$P$226+1)</f>
        <v>ОТ</v>
      </c>
      <c r="G228" s="57" t="str">
        <f>HLOOKUP(E228+0.5,График!$A$5:$CU$131,$P$226+1)</f>
        <v>ОТ</v>
      </c>
      <c r="H228" s="56">
        <f t="shared" ref="H228:H233" si="181">H227+1</f>
        <v>43206</v>
      </c>
      <c r="I228" s="57">
        <f>HLOOKUP(H228,График!$A$5:$CU$131,$P$226+1)</f>
        <v>0.29166666666666669</v>
      </c>
      <c r="J228" s="57">
        <f>HLOOKUP(H228+0.5,График!$A$5:$CU$131,$P$226+1)</f>
        <v>0.58333333333333337</v>
      </c>
      <c r="K228" s="56">
        <f t="shared" ref="K228:K233" si="182">K227+1</f>
        <v>43213</v>
      </c>
      <c r="L228" s="57">
        <f>HLOOKUP(K228,График!$A$5:$CU$131,$P$226+1)</f>
        <v>0.29166666666666669</v>
      </c>
      <c r="M228" s="57">
        <f>HLOOKUP(K228+0.5,График!$A$5:$CU$131,$P$226+1)</f>
        <v>0.58333333333333337</v>
      </c>
      <c r="N228" s="56">
        <f>N227+1</f>
        <v>43220</v>
      </c>
      <c r="O228" s="57">
        <f>HLOOKUP(N228,График!$A$5:$CU$131,$P$226+1)</f>
        <v>0.29166666666666669</v>
      </c>
      <c r="P228" s="57">
        <f>HLOOKUP(N228+0.5,График!$A$5:$CU$131,$P$226+1)</f>
        <v>0.58333333333333337</v>
      </c>
      <c r="Q228" s="486" t="str">
        <f>$A$4</f>
        <v>Пн</v>
      </c>
      <c r="R228" s="56">
        <f t="shared" si="137"/>
        <v>43192</v>
      </c>
      <c r="S228" s="57">
        <f>HLOOKUP(R228,График!$A$5:$CU$131,$AF$226+1)</f>
        <v>0.375</v>
      </c>
      <c r="T228" s="57">
        <f>HLOOKUP(R228+0.5,График!$A$5:$CU$131,$AF$226+1)</f>
        <v>0.75</v>
      </c>
      <c r="U228" s="56">
        <f t="shared" ref="U228:U233" si="183">U227+1</f>
        <v>43199</v>
      </c>
      <c r="V228" s="57">
        <f>HLOOKUP(U228,График!$A$5:$CU$131,$AF$226+1)</f>
        <v>0.375</v>
      </c>
      <c r="W228" s="57">
        <f>HLOOKUP(U228+0.5,График!$A$5:$CU$131,$AF$226+1)</f>
        <v>0.75</v>
      </c>
      <c r="X228" s="56">
        <f t="shared" ref="X228:X233" si="184">X227+1</f>
        <v>43206</v>
      </c>
      <c r="Y228" s="57">
        <f>HLOOKUP(X228,График!$A$5:$CU$131,$AF$226+1)</f>
        <v>0.375</v>
      </c>
      <c r="Z228" s="57">
        <f>HLOOKUP(X228+0.5,График!$A$5:$CU$131,$AF$226+1)</f>
        <v>0.75</v>
      </c>
      <c r="AA228" s="56">
        <f t="shared" ref="AA228:AA233" si="185">AA227+1</f>
        <v>43213</v>
      </c>
      <c r="AB228" s="57">
        <f>HLOOKUP(AA228,График!$A$5:$CU$131,$AF$226+1)</f>
        <v>0.375</v>
      </c>
      <c r="AC228" s="57">
        <f>HLOOKUP(AA228+0.5,График!$A$5:$CU$131,$AF$226+1)</f>
        <v>0.75</v>
      </c>
      <c r="AD228" s="56">
        <f>AD227+1</f>
        <v>43220</v>
      </c>
      <c r="AE228" s="57">
        <f>HLOOKUP(AD228,График!$A$5:$CU$131,$AF$226+1)</f>
        <v>0.375</v>
      </c>
      <c r="AF228" s="57">
        <f>HLOOKUP(AD228+0.5,График!$A$5:$CU$131,$AF$226+1)</f>
        <v>0.70833333333333337</v>
      </c>
      <c r="AG228" s="34"/>
      <c r="AH228" s="27"/>
      <c r="AI228" s="27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</row>
    <row r="229" spans="1:49" s="46" customFormat="1" ht="26.1" customHeight="1" x14ac:dyDescent="0.25">
      <c r="A229" s="486" t="str">
        <f>$A$5</f>
        <v>Вт</v>
      </c>
      <c r="B229" s="56">
        <f t="shared" si="136"/>
        <v>43193</v>
      </c>
      <c r="C229" s="57" t="str">
        <f>HLOOKUP(B229,График!$A$5:$CU$131,$P$226+1)</f>
        <v>ОТ</v>
      </c>
      <c r="D229" s="57" t="str">
        <f>HLOOKUP(B229+0.5,График!$A$5:$CU$131,$P$226+1)</f>
        <v>ОТ</v>
      </c>
      <c r="E229" s="56">
        <f t="shared" si="180"/>
        <v>43200</v>
      </c>
      <c r="F229" s="57" t="str">
        <f>HLOOKUP(E229,График!$A$5:$CU$131,$P$226+1)</f>
        <v>ОТ</v>
      </c>
      <c r="G229" s="57" t="str">
        <f>HLOOKUP(E229+0.5,График!$A$5:$CU$131,$P$226+1)</f>
        <v>ОТ</v>
      </c>
      <c r="H229" s="56">
        <f t="shared" si="181"/>
        <v>43207</v>
      </c>
      <c r="I229" s="57">
        <f>HLOOKUP(H229,График!$A$5:$CU$131,$P$226+1)</f>
        <v>0.29166666666666669</v>
      </c>
      <c r="J229" s="57">
        <f>HLOOKUP(H229+0.5,График!$A$5:$CU$131,$P$226+1)</f>
        <v>0.58333333333333337</v>
      </c>
      <c r="K229" s="56">
        <f t="shared" si="182"/>
        <v>43214</v>
      </c>
      <c r="L229" s="57">
        <f>HLOOKUP(K229,График!$A$5:$CU$131,$P$226+1)</f>
        <v>0.29166666666666669</v>
      </c>
      <c r="M229" s="57">
        <f>HLOOKUP(K229+0.5,График!$A$5:$CU$131,$P$226+1)</f>
        <v>0.58333333333333337</v>
      </c>
      <c r="N229" s="56">
        <f>N228+1</f>
        <v>43221</v>
      </c>
      <c r="O229" s="57">
        <f>HLOOKUP(N229,График!$A$5:$CU$131,$P$226+1)</f>
        <v>0</v>
      </c>
      <c r="P229" s="57">
        <f>HLOOKUP(N229+0.5,График!$A$5:$CU$131,$P$226+1)</f>
        <v>0</v>
      </c>
      <c r="Q229" s="486" t="str">
        <f>$A$5</f>
        <v>Вт</v>
      </c>
      <c r="R229" s="56">
        <f t="shared" si="137"/>
        <v>43193</v>
      </c>
      <c r="S229" s="57">
        <f>HLOOKUP(R229,График!$A$5:$CU$131,$AF$226+1)</f>
        <v>0.375</v>
      </c>
      <c r="T229" s="57">
        <f>HLOOKUP(R229+0.5,График!$A$5:$CU$131,$AF$226+1)</f>
        <v>0.75</v>
      </c>
      <c r="U229" s="56">
        <f t="shared" si="183"/>
        <v>43200</v>
      </c>
      <c r="V229" s="57">
        <f>HLOOKUP(U229,График!$A$5:$CU$131,$AF$226+1)</f>
        <v>0.375</v>
      </c>
      <c r="W229" s="57">
        <f>HLOOKUP(U229+0.5,График!$A$5:$CU$131,$AF$226+1)</f>
        <v>0.75</v>
      </c>
      <c r="X229" s="56">
        <f t="shared" si="184"/>
        <v>43207</v>
      </c>
      <c r="Y229" s="57">
        <f>HLOOKUP(X229,График!$A$5:$CU$131,$AF$226+1)</f>
        <v>0.375</v>
      </c>
      <c r="Z229" s="57">
        <f>HLOOKUP(X229+0.5,График!$A$5:$CU$131,$AF$226+1)</f>
        <v>0.75</v>
      </c>
      <c r="AA229" s="56">
        <f t="shared" si="185"/>
        <v>43214</v>
      </c>
      <c r="AB229" s="57">
        <f>HLOOKUP(AA229,График!$A$5:$CU$131,$AF$226+1)</f>
        <v>0.375</v>
      </c>
      <c r="AC229" s="57">
        <f>HLOOKUP(AA229+0.5,График!$A$5:$CU$131,$AF$226+1)</f>
        <v>0.75</v>
      </c>
      <c r="AD229" s="56">
        <f>AD228+1</f>
        <v>43221</v>
      </c>
      <c r="AE229" s="57">
        <f>HLOOKUP(AD229,График!$A$5:$CU$131,$AF$226+1)</f>
        <v>0</v>
      </c>
      <c r="AF229" s="57">
        <f>HLOOKUP(AD229+0.5,График!$A$5:$CU$131,$AF$226+1)</f>
        <v>0</v>
      </c>
      <c r="AG229" s="34"/>
      <c r="AH229" s="27"/>
      <c r="AI229" s="27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</row>
    <row r="230" spans="1:49" s="46" customFormat="1" ht="26.1" customHeight="1" x14ac:dyDescent="0.25">
      <c r="A230" s="486" t="str">
        <f>$A$6</f>
        <v>Ср</v>
      </c>
      <c r="B230" s="56">
        <f t="shared" si="136"/>
        <v>43194</v>
      </c>
      <c r="C230" s="57" t="str">
        <f>HLOOKUP(B230,График!$A$5:$CU$131,$P$226+1)</f>
        <v>ОТ</v>
      </c>
      <c r="D230" s="57" t="str">
        <f>HLOOKUP(B230+0.5,График!$A$5:$CU$131,$P$226+1)</f>
        <v>ОТ</v>
      </c>
      <c r="E230" s="56">
        <f t="shared" si="180"/>
        <v>43201</v>
      </c>
      <c r="F230" s="57" t="str">
        <f>HLOOKUP(E230,График!$A$5:$CU$131,$P$226+1)</f>
        <v>ОТ</v>
      </c>
      <c r="G230" s="57" t="str">
        <f>HLOOKUP(E230+0.5,График!$A$5:$CU$131,$P$226+1)</f>
        <v>ОТ</v>
      </c>
      <c r="H230" s="56">
        <f t="shared" si="181"/>
        <v>43208</v>
      </c>
      <c r="I230" s="57" t="str">
        <f>HLOOKUP(H230,График!$A$5:$CU$131,$P$226+1)</f>
        <v>В</v>
      </c>
      <c r="J230" s="57" t="str">
        <f>HLOOKUP(H230+0.5,График!$A$5:$CU$131,$P$226+1)</f>
        <v>В</v>
      </c>
      <c r="K230" s="56">
        <f t="shared" si="182"/>
        <v>43215</v>
      </c>
      <c r="L230" s="57" t="str">
        <f>HLOOKUP(K230,График!$A$5:$CU$131,$P$226+1)</f>
        <v>В</v>
      </c>
      <c r="M230" s="57" t="str">
        <f>HLOOKUP(K230+0.5,График!$A$5:$CU$131,$P$226+1)</f>
        <v>В</v>
      </c>
      <c r="N230" s="56"/>
      <c r="O230" s="57" t="e">
        <f>HLOOKUP(N230,График!$A$5:$CU$131,$P$226+1)</f>
        <v>#N/A</v>
      </c>
      <c r="P230" s="57" t="e">
        <f>HLOOKUP(N230+0.5,График!$A$5:$CU$131,$P$226+1)</f>
        <v>#N/A</v>
      </c>
      <c r="Q230" s="486" t="str">
        <f>$A$6</f>
        <v>Ср</v>
      </c>
      <c r="R230" s="56">
        <f t="shared" si="137"/>
        <v>43194</v>
      </c>
      <c r="S230" s="57">
        <f>HLOOKUP(R230,График!$A$5:$CU$131,$AF$226+1)</f>
        <v>0.54166666666666663</v>
      </c>
      <c r="T230" s="57">
        <f>HLOOKUP(R230+0.5,График!$A$5:$CU$131,$AF$226+1)</f>
        <v>0.91666666666666663</v>
      </c>
      <c r="U230" s="56">
        <f t="shared" si="183"/>
        <v>43201</v>
      </c>
      <c r="V230" s="57">
        <f>HLOOKUP(U230,График!$A$5:$CU$131,$AF$226+1)</f>
        <v>0.54166666666666663</v>
      </c>
      <c r="W230" s="57">
        <f>HLOOKUP(U230+0.5,График!$A$5:$CU$131,$AF$226+1)</f>
        <v>0.91666666666666663</v>
      </c>
      <c r="X230" s="56">
        <f t="shared" si="184"/>
        <v>43208</v>
      </c>
      <c r="Y230" s="57">
        <f>HLOOKUP(X230,График!$A$5:$CU$131,$AF$226+1)</f>
        <v>0.54166666666666663</v>
      </c>
      <c r="Z230" s="57">
        <f>HLOOKUP(X230+0.5,График!$A$5:$CU$131,$AF$226+1)</f>
        <v>0.91666666666666663</v>
      </c>
      <c r="AA230" s="56">
        <f t="shared" si="185"/>
        <v>43215</v>
      </c>
      <c r="AB230" s="57">
        <f>HLOOKUP(AA230,График!$A$5:$CU$131,$AF$226+1)</f>
        <v>0.54166666666666663</v>
      </c>
      <c r="AC230" s="57">
        <f>HLOOKUP(AA230+0.5,График!$A$5:$CU$131,$AF$226+1)</f>
        <v>0.91666666666666663</v>
      </c>
      <c r="AD230" s="56"/>
      <c r="AE230" s="57" t="e">
        <f>HLOOKUP(AD230,График!$A$5:$CU$131,$AF$226+1)</f>
        <v>#N/A</v>
      </c>
      <c r="AF230" s="57" t="e">
        <f>HLOOKUP(AD230+0.5,График!$A$5:$CU$131,$AF$226+1)</f>
        <v>#N/A</v>
      </c>
      <c r="AG230" s="34"/>
      <c r="AH230" s="27"/>
      <c r="AI230" s="27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</row>
    <row r="231" spans="1:49" s="46" customFormat="1" ht="26.1" customHeight="1" x14ac:dyDescent="0.25">
      <c r="A231" s="486" t="str">
        <f>$A$7</f>
        <v>Чт</v>
      </c>
      <c r="B231" s="56">
        <f t="shared" si="136"/>
        <v>43195</v>
      </c>
      <c r="C231" s="57" t="str">
        <f>HLOOKUP(B231,График!$A$5:$CU$131,$P$226+1)</f>
        <v>ОТ</v>
      </c>
      <c r="D231" s="57" t="str">
        <f>HLOOKUP(B231+0.5,График!$A$5:$CU$131,$P$226+1)</f>
        <v>ОТ</v>
      </c>
      <c r="E231" s="56">
        <f t="shared" si="180"/>
        <v>43202</v>
      </c>
      <c r="F231" s="57" t="str">
        <f>HLOOKUP(E231,График!$A$5:$CU$131,$P$226+1)</f>
        <v>ОТ</v>
      </c>
      <c r="G231" s="57" t="str">
        <f>HLOOKUP(E231+0.5,График!$A$5:$CU$131,$P$226+1)</f>
        <v>ОТ</v>
      </c>
      <c r="H231" s="56">
        <f t="shared" si="181"/>
        <v>43209</v>
      </c>
      <c r="I231" s="57" t="str">
        <f>HLOOKUP(H231,График!$A$5:$CU$131,$P$226+1)</f>
        <v>В</v>
      </c>
      <c r="J231" s="57" t="str">
        <f>HLOOKUP(H231+0.5,График!$A$5:$CU$131,$P$226+1)</f>
        <v>В</v>
      </c>
      <c r="K231" s="56">
        <f t="shared" si="182"/>
        <v>43216</v>
      </c>
      <c r="L231" s="57" t="str">
        <f>HLOOKUP(K231,График!$A$5:$CU$131,$P$226+1)</f>
        <v>В</v>
      </c>
      <c r="M231" s="57" t="str">
        <f>HLOOKUP(K231+0.5,График!$A$5:$CU$131,$P$226+1)</f>
        <v>В</v>
      </c>
      <c r="N231" s="56"/>
      <c r="O231" s="57" t="e">
        <f>HLOOKUP(N231,График!$A$5:$CU$131,$P$226+1)</f>
        <v>#N/A</v>
      </c>
      <c r="P231" s="57" t="e">
        <f>HLOOKUP(N231+0.5,График!$A$5:$CU$131,$P$226+1)</f>
        <v>#N/A</v>
      </c>
      <c r="Q231" s="486" t="str">
        <f>$A$7</f>
        <v>Чт</v>
      </c>
      <c r="R231" s="56">
        <f t="shared" si="137"/>
        <v>43195</v>
      </c>
      <c r="S231" s="57">
        <f>HLOOKUP(R231,График!$A$5:$CU$131,$AF$226+1)</f>
        <v>0.54166666666666663</v>
      </c>
      <c r="T231" s="57">
        <f>HLOOKUP(R231+0.5,График!$A$5:$CU$131,$AF$226+1)</f>
        <v>0.91666666666666663</v>
      </c>
      <c r="U231" s="56">
        <f t="shared" si="183"/>
        <v>43202</v>
      </c>
      <c r="V231" s="57">
        <f>HLOOKUP(U231,График!$A$5:$CU$131,$AF$226+1)</f>
        <v>0.54166666666666663</v>
      </c>
      <c r="W231" s="57">
        <f>HLOOKUP(U231+0.5,График!$A$5:$CU$131,$AF$226+1)</f>
        <v>0.91666666666666663</v>
      </c>
      <c r="X231" s="56">
        <f t="shared" si="184"/>
        <v>43209</v>
      </c>
      <c r="Y231" s="57">
        <f>HLOOKUP(X231,График!$A$5:$CU$131,$AF$226+1)</f>
        <v>0.54166666666666663</v>
      </c>
      <c r="Z231" s="57">
        <f>HLOOKUP(X231+0.5,График!$A$5:$CU$131,$AF$226+1)</f>
        <v>0.91666666666666663</v>
      </c>
      <c r="AA231" s="56">
        <f t="shared" si="185"/>
        <v>43216</v>
      </c>
      <c r="AB231" s="57">
        <f>HLOOKUP(AA231,График!$A$5:$CU$131,$AF$226+1)</f>
        <v>0.54166666666666663</v>
      </c>
      <c r="AC231" s="57">
        <f>HLOOKUP(AA231+0.5,График!$A$5:$CU$131,$AF$226+1)</f>
        <v>0.91666666666666663</v>
      </c>
      <c r="AD231" s="56"/>
      <c r="AE231" s="57" t="e">
        <f>HLOOKUP(AD231,График!$A$5:$CU$131,$AF$226+1)</f>
        <v>#N/A</v>
      </c>
      <c r="AF231" s="57" t="e">
        <f>HLOOKUP(AD231+0.5,График!$A$5:$CU$131,$AF$226+1)</f>
        <v>#N/A</v>
      </c>
      <c r="AG231" s="34"/>
      <c r="AH231" s="27"/>
      <c r="AI231" s="27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</row>
    <row r="232" spans="1:49" s="46" customFormat="1" ht="26.1" customHeight="1" x14ac:dyDescent="0.25">
      <c r="A232" s="487" t="str">
        <f>$A$8</f>
        <v>Пт</v>
      </c>
      <c r="B232" s="56">
        <f t="shared" si="136"/>
        <v>43196</v>
      </c>
      <c r="C232" s="57" t="str">
        <f>HLOOKUP(B232,График!$A$5:$CU$131,$P$226+1)</f>
        <v>ОТ</v>
      </c>
      <c r="D232" s="57" t="str">
        <f>HLOOKUP(B232+0.5,График!$A$5:$CU$131,$P$226+1)</f>
        <v>ОТ</v>
      </c>
      <c r="E232" s="56">
        <f t="shared" si="180"/>
        <v>43203</v>
      </c>
      <c r="F232" s="57" t="str">
        <f>HLOOKUP(E232,График!$A$5:$CU$131,$P$226+1)</f>
        <v>ОТ</v>
      </c>
      <c r="G232" s="57" t="str">
        <f>HLOOKUP(E232+0.5,График!$A$5:$CU$131,$P$226+1)</f>
        <v>ОТ</v>
      </c>
      <c r="H232" s="56">
        <f t="shared" si="181"/>
        <v>43210</v>
      </c>
      <c r="I232" s="57">
        <f>HLOOKUP(H232,График!$A$5:$CU$131,$P$226+1)</f>
        <v>0.29166666666666669</v>
      </c>
      <c r="J232" s="57">
        <f>HLOOKUP(H232+0.5,График!$A$5:$CU$131,$P$226+1)</f>
        <v>0.58333333333333337</v>
      </c>
      <c r="K232" s="56">
        <f t="shared" si="182"/>
        <v>43217</v>
      </c>
      <c r="L232" s="57">
        <f>HLOOKUP(K232,График!$A$5:$CU$131,$P$226+1)</f>
        <v>0.29166666666666669</v>
      </c>
      <c r="M232" s="57">
        <f>HLOOKUP(K232+0.5,График!$A$5:$CU$131,$P$226+1)</f>
        <v>0.58333333333333337</v>
      </c>
      <c r="N232" s="56"/>
      <c r="O232" s="57" t="e">
        <f>HLOOKUP(N232,График!$A$5:$CU$131,$P$226+1)</f>
        <v>#N/A</v>
      </c>
      <c r="P232" s="57" t="e">
        <f>HLOOKUP(N232+0.5,График!$A$5:$CU$131,$P$226+1)</f>
        <v>#N/A</v>
      </c>
      <c r="Q232" s="487" t="str">
        <f>$A$8</f>
        <v>Пт</v>
      </c>
      <c r="R232" s="56">
        <f t="shared" si="137"/>
        <v>43196</v>
      </c>
      <c r="S232" s="57" t="str">
        <f>HLOOKUP(R232,График!$A$5:$CU$131,$AF$226+1)</f>
        <v>В</v>
      </c>
      <c r="T232" s="57" t="str">
        <f>HLOOKUP(R232+0.5,График!$A$5:$CU$131,$AF$226+1)</f>
        <v>В</v>
      </c>
      <c r="U232" s="56">
        <f t="shared" si="183"/>
        <v>43203</v>
      </c>
      <c r="V232" s="57" t="str">
        <f>HLOOKUP(U232,График!$A$5:$CU$131,$AF$226+1)</f>
        <v>В</v>
      </c>
      <c r="W232" s="57" t="str">
        <f>HLOOKUP(U232+0.5,График!$A$5:$CU$131,$AF$226+1)</f>
        <v>В</v>
      </c>
      <c r="X232" s="56">
        <f t="shared" si="184"/>
        <v>43210</v>
      </c>
      <c r="Y232" s="57" t="str">
        <f>HLOOKUP(X232,График!$A$5:$CU$131,$AF$226+1)</f>
        <v>В</v>
      </c>
      <c r="Z232" s="57" t="str">
        <f>HLOOKUP(X232+0.5,График!$A$5:$CU$131,$AF$226+1)</f>
        <v>В</v>
      </c>
      <c r="AA232" s="56">
        <f t="shared" si="185"/>
        <v>43217</v>
      </c>
      <c r="AB232" s="57" t="str">
        <f>HLOOKUP(AA232,График!$A$5:$CU$131,$AF$226+1)</f>
        <v>В</v>
      </c>
      <c r="AC232" s="57" t="str">
        <f>HLOOKUP(AA232+0.5,График!$A$5:$CU$131,$AF$226+1)</f>
        <v>В</v>
      </c>
      <c r="AD232" s="56"/>
      <c r="AE232" s="57" t="e">
        <f>HLOOKUP(AD232,График!$A$5:$CU$131,$AF$226+1)</f>
        <v>#N/A</v>
      </c>
      <c r="AF232" s="57" t="e">
        <f>HLOOKUP(AD232+0.5,График!$A$5:$CU$131,$AF$226+1)</f>
        <v>#N/A</v>
      </c>
      <c r="AG232" s="34"/>
      <c r="AH232" s="27"/>
      <c r="AI232" s="27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</row>
    <row r="233" spans="1:49" s="46" customFormat="1" ht="26.1" customHeight="1" thickBot="1" x14ac:dyDescent="0.3">
      <c r="A233" s="487" t="str">
        <f>$A$9</f>
        <v>Сб</v>
      </c>
      <c r="B233" s="56">
        <f t="shared" si="136"/>
        <v>43197</v>
      </c>
      <c r="C233" s="57" t="str">
        <f>HLOOKUP(B233,График!$A$5:$CU$131,$P$226+1)</f>
        <v>В</v>
      </c>
      <c r="D233" s="57" t="str">
        <f>HLOOKUP(B233+0.5,График!$A$5:$CU$131,$P$226+1)</f>
        <v>В</v>
      </c>
      <c r="E233" s="56">
        <f t="shared" si="180"/>
        <v>43204</v>
      </c>
      <c r="F233" s="57" t="str">
        <f>HLOOKUP(E233,График!$A$5:$CU$131,$P$226+1)</f>
        <v>В</v>
      </c>
      <c r="G233" s="57" t="str">
        <f>HLOOKUP(E233+0.5,График!$A$5:$CU$131,$P$226+1)</f>
        <v>В</v>
      </c>
      <c r="H233" s="56">
        <f t="shared" si="181"/>
        <v>43211</v>
      </c>
      <c r="I233" s="57">
        <f>HLOOKUP(H233,График!$A$5:$CU$131,$P$226+1)</f>
        <v>0.29166666666666669</v>
      </c>
      <c r="J233" s="57">
        <f>HLOOKUP(H233+0.5,График!$A$5:$CU$131,$P$226+1)</f>
        <v>0.58333333333333337</v>
      </c>
      <c r="K233" s="56">
        <f t="shared" si="182"/>
        <v>43218</v>
      </c>
      <c r="L233" s="57">
        <f>HLOOKUP(K233,График!$A$5:$CU$131,$P$226+1)</f>
        <v>0.29166666666666669</v>
      </c>
      <c r="M233" s="57">
        <f>HLOOKUP(K233+0.5,График!$A$5:$CU$131,$P$226+1)</f>
        <v>0.58333333333333337</v>
      </c>
      <c r="N233" s="56"/>
      <c r="O233" s="57" t="e">
        <f>HLOOKUP(N233,График!$A$5:$CU$131,$P$226+1)</f>
        <v>#N/A</v>
      </c>
      <c r="P233" s="57" t="e">
        <f>HLOOKUP(N233+0.5,График!$A$5:$CU$131,$P$226+1)</f>
        <v>#N/A</v>
      </c>
      <c r="Q233" s="487" t="str">
        <f>$A$9</f>
        <v>Сб</v>
      </c>
      <c r="R233" s="56">
        <f t="shared" si="137"/>
        <v>43197</v>
      </c>
      <c r="S233" s="57" t="str">
        <f>HLOOKUP(R233,График!$A$5:$CU$131,$AF$226+1)</f>
        <v>В</v>
      </c>
      <c r="T233" s="57" t="str">
        <f>HLOOKUP(R233+0.5,График!$A$5:$CU$131,$AF$226+1)</f>
        <v>В</v>
      </c>
      <c r="U233" s="56">
        <f t="shared" si="183"/>
        <v>43204</v>
      </c>
      <c r="V233" s="57" t="str">
        <f>HLOOKUP(U233,График!$A$5:$CU$131,$AF$226+1)</f>
        <v>В</v>
      </c>
      <c r="W233" s="57" t="str">
        <f>HLOOKUP(U233+0.5,График!$A$5:$CU$131,$AF$226+1)</f>
        <v>В</v>
      </c>
      <c r="X233" s="56">
        <f t="shared" si="184"/>
        <v>43211</v>
      </c>
      <c r="Y233" s="57" t="str">
        <f>HLOOKUP(X233,График!$A$5:$CU$131,$AF$226+1)</f>
        <v>В</v>
      </c>
      <c r="Z233" s="57" t="str">
        <f>HLOOKUP(X233+0.5,График!$A$5:$CU$131,$AF$226+1)</f>
        <v>В</v>
      </c>
      <c r="AA233" s="56">
        <f t="shared" si="185"/>
        <v>43218</v>
      </c>
      <c r="AB233" s="57" t="str">
        <f>HLOOKUP(AA233,График!$A$5:$CU$131,$AF$226+1)</f>
        <v>В</v>
      </c>
      <c r="AC233" s="57" t="str">
        <f>HLOOKUP(AA233+0.5,График!$A$5:$CU$131,$AF$226+1)</f>
        <v>В</v>
      </c>
      <c r="AD233" s="56"/>
      <c r="AE233" s="57" t="e">
        <f>HLOOKUP(AD233,График!$A$5:$CU$131,$AF$226+1)</f>
        <v>#N/A</v>
      </c>
      <c r="AF233" s="57" t="e">
        <f>HLOOKUP(AD233+0.5,График!$A$5:$CU$131,$AF$226+1)</f>
        <v>#N/A</v>
      </c>
      <c r="AG233" s="34"/>
      <c r="AH233" s="27"/>
      <c r="AI233" s="27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</row>
    <row r="234" spans="1:49" s="46" customFormat="1" ht="26.1" customHeight="1" x14ac:dyDescent="0.25">
      <c r="A234" s="39"/>
      <c r="B234" s="53"/>
      <c r="C234" s="52" t="str">
        <f>VLOOKUP(P234,График!$A$5:$CU$121,3)</f>
        <v>Костиж Наталья Сергеевна</v>
      </c>
      <c r="D234" s="54"/>
      <c r="E234" s="55"/>
      <c r="F234" s="22"/>
      <c r="G234" s="22"/>
      <c r="H234" s="22"/>
      <c r="I234" s="40"/>
      <c r="J234" s="23"/>
      <c r="K234" s="24"/>
      <c r="L234" s="25"/>
      <c r="M234" s="41"/>
      <c r="N234" s="41"/>
      <c r="O234" s="42"/>
      <c r="P234" s="488">
        <f>AF226+1</f>
        <v>59</v>
      </c>
      <c r="Q234" s="39"/>
      <c r="R234" s="21"/>
      <c r="S234" s="52" t="str">
        <f>VLOOKUP(AF234,График!$A$5:$CU$121,3)</f>
        <v>Куракина Анна Владимировна</v>
      </c>
      <c r="T234" s="54"/>
      <c r="U234" s="55"/>
      <c r="V234" s="22"/>
      <c r="W234" s="22"/>
      <c r="X234" s="22"/>
      <c r="Y234" s="40"/>
      <c r="Z234" s="23"/>
      <c r="AA234" s="24"/>
      <c r="AB234" s="25"/>
      <c r="AC234" s="41"/>
      <c r="AD234" s="41"/>
      <c r="AE234" s="42"/>
      <c r="AF234" s="488">
        <f>P234+1</f>
        <v>60</v>
      </c>
      <c r="AG234" s="43"/>
      <c r="AH234" s="44"/>
      <c r="AI234" s="44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</row>
    <row r="235" spans="1:49" s="46" customFormat="1" ht="26.1" customHeight="1" x14ac:dyDescent="0.25">
      <c r="A235" s="486" t="str">
        <f>$A$3</f>
        <v>Вс</v>
      </c>
      <c r="B235" s="56">
        <f t="shared" ref="B235:B297" si="186">B227</f>
        <v>43191</v>
      </c>
      <c r="C235" s="57">
        <f>HLOOKUP(B235,График!$A$5:$CU$131,$P$234+1)</f>
        <v>0.29166666666666669</v>
      </c>
      <c r="D235" s="57">
        <f>HLOOKUP(B235+0.5,График!$A$5:$CU$131,$P$234+1)</f>
        <v>0.66666666666666663</v>
      </c>
      <c r="E235" s="56">
        <f>B241+1</f>
        <v>43198</v>
      </c>
      <c r="F235" s="57">
        <f>HLOOKUP(E235,График!$A$5:$CU$131,$P$234+1)</f>
        <v>0.39583333333333331</v>
      </c>
      <c r="G235" s="57">
        <f>HLOOKUP(E235+0.5,График!$A$5:$CU$131,$P$234+1)</f>
        <v>0.77083333333333337</v>
      </c>
      <c r="H235" s="56">
        <f>E241+1</f>
        <v>43205</v>
      </c>
      <c r="I235" s="57">
        <f>HLOOKUP(H235,График!$A$5:$CU$131,$P$234+1)</f>
        <v>0.35416666666666669</v>
      </c>
      <c r="J235" s="57">
        <f>HLOOKUP(H235+0.5,График!$A$5:$CU$131,$P$234+1)</f>
        <v>0.72916666666666663</v>
      </c>
      <c r="K235" s="56">
        <f>H241+1</f>
        <v>43212</v>
      </c>
      <c r="L235" s="57">
        <f>HLOOKUP(K235,График!$A$5:$CU$131,$P$234+1)</f>
        <v>0.64583333333333337</v>
      </c>
      <c r="M235" s="57">
        <f>HLOOKUP(K235+0.5,График!$A$5:$CU$131,$P$234+1)</f>
        <v>1.0208333333333333</v>
      </c>
      <c r="N235" s="56">
        <f>K241+1</f>
        <v>43219</v>
      </c>
      <c r="O235" s="57">
        <f>HLOOKUP(N235,График!$A$5:$CU$131,$P$234+1)</f>
        <v>0.4375</v>
      </c>
      <c r="P235" s="57">
        <f>HLOOKUP(N235+0.5,График!$A$5:$CU$131,$P$234+1)</f>
        <v>0.8125</v>
      </c>
      <c r="Q235" s="486" t="str">
        <f>$A$3</f>
        <v>Вс</v>
      </c>
      <c r="R235" s="56">
        <f t="shared" ref="R235:R297" si="187">R227</f>
        <v>43191</v>
      </c>
      <c r="S235" s="57" t="str">
        <f>HLOOKUP(R235,График!$A$5:$CU$131,$AF$234+1)</f>
        <v>В</v>
      </c>
      <c r="T235" s="57" t="str">
        <f>HLOOKUP(R235+0.5,График!$A$5:$CU$131,$AF$234+1)</f>
        <v>В</v>
      </c>
      <c r="U235" s="56">
        <f>R241+1</f>
        <v>43198</v>
      </c>
      <c r="V235" s="57" t="str">
        <f>HLOOKUP(U235,График!$A$5:$CU$131,$AF$234+1)</f>
        <v>В</v>
      </c>
      <c r="W235" s="57" t="str">
        <f>HLOOKUP(U235+0.5,График!$A$5:$CU$131,$AF$234+1)</f>
        <v>В</v>
      </c>
      <c r="X235" s="56">
        <f>U241+1</f>
        <v>43205</v>
      </c>
      <c r="Y235" s="57">
        <f>HLOOKUP(X235,График!$A$5:$CU$131,$AF$234+1)</f>
        <v>0.33333333333333331</v>
      </c>
      <c r="Z235" s="57">
        <f>HLOOKUP(X235+0.5,График!$A$5:$CU$131,$AF$234+1)</f>
        <v>0.83333333333333337</v>
      </c>
      <c r="AA235" s="56">
        <f>X241+1</f>
        <v>43212</v>
      </c>
      <c r="AB235" s="57">
        <f>HLOOKUP(AA235,График!$A$5:$CU$131,$AF$234+1)</f>
        <v>0.28125</v>
      </c>
      <c r="AC235" s="57">
        <f>HLOOKUP(AA235+0.5,График!$A$5:$CU$131,$AF$234+1)</f>
        <v>0.78125</v>
      </c>
      <c r="AD235" s="56">
        <f>AA241+1</f>
        <v>43219</v>
      </c>
      <c r="AE235" s="57">
        <f>HLOOKUP(AD235,График!$A$5:$CU$131,$AF$234+1)</f>
        <v>0.25</v>
      </c>
      <c r="AF235" s="57">
        <f>HLOOKUP(AD235+0.5,График!$A$5:$CU$131,$AF$234+1)</f>
        <v>0.75</v>
      </c>
      <c r="AG235" s="34"/>
      <c r="AH235" s="27"/>
      <c r="AI235" s="27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</row>
    <row r="236" spans="1:49" s="46" customFormat="1" ht="26.1" customHeight="1" x14ac:dyDescent="0.25">
      <c r="A236" s="486" t="str">
        <f>$A$4</f>
        <v>Пн</v>
      </c>
      <c r="B236" s="56">
        <f t="shared" si="186"/>
        <v>43192</v>
      </c>
      <c r="C236" s="57">
        <f>HLOOKUP(B236,График!$A$5:$CU$131,$P$234+1)</f>
        <v>0.29166666666666669</v>
      </c>
      <c r="D236" s="57">
        <f>HLOOKUP(B236+0.5,График!$A$5:$CU$131,$P$234+1)</f>
        <v>0.66666666666666663</v>
      </c>
      <c r="E236" s="56">
        <f t="shared" ref="E236:E241" si="188">E235+1</f>
        <v>43199</v>
      </c>
      <c r="F236" s="57">
        <f>HLOOKUP(E236,График!$A$5:$CU$131,$P$234+1)</f>
        <v>0.39583333333333331</v>
      </c>
      <c r="G236" s="57">
        <f>HLOOKUP(E236+0.5,График!$A$5:$CU$131,$P$234+1)</f>
        <v>0.77083333333333337</v>
      </c>
      <c r="H236" s="56">
        <f t="shared" ref="H236:H241" si="189">H235+1</f>
        <v>43206</v>
      </c>
      <c r="I236" s="57">
        <f>HLOOKUP(H236,График!$A$5:$CU$131,$P$234+1)</f>
        <v>0.64583333333333337</v>
      </c>
      <c r="J236" s="57">
        <f>HLOOKUP(H236+0.5,График!$A$5:$CU$131,$P$234+1)</f>
        <v>1.0208333333333333</v>
      </c>
      <c r="K236" s="56">
        <f t="shared" ref="K236:K241" si="190">K235+1</f>
        <v>43213</v>
      </c>
      <c r="L236" s="57">
        <f>HLOOKUP(K236,График!$A$5:$CU$131,$P$234+1)</f>
        <v>0.64583333333333337</v>
      </c>
      <c r="M236" s="57">
        <f>HLOOKUP(K236+0.5,График!$A$5:$CU$131,$P$234+1)</f>
        <v>1.0208333333333333</v>
      </c>
      <c r="N236" s="56">
        <f>N235+1</f>
        <v>43220</v>
      </c>
      <c r="O236" s="57">
        <f>HLOOKUP(N236,График!$A$5:$CU$131,$P$234+1)</f>
        <v>0.54166666666666663</v>
      </c>
      <c r="P236" s="57">
        <f>HLOOKUP(N236+0.5,График!$A$5:$CU$131,$P$234+1)</f>
        <v>0.875</v>
      </c>
      <c r="Q236" s="486" t="str">
        <f>$A$4</f>
        <v>Пн</v>
      </c>
      <c r="R236" s="56">
        <f t="shared" si="187"/>
        <v>43192</v>
      </c>
      <c r="S236" s="57" t="str">
        <f>HLOOKUP(R236,График!$A$5:$CU$131,$AF$234+1)</f>
        <v>В</v>
      </c>
      <c r="T236" s="57" t="str">
        <f>HLOOKUP(R236+0.5,График!$A$5:$CU$131,$AF$234+1)</f>
        <v>В</v>
      </c>
      <c r="U236" s="56">
        <f t="shared" ref="U236:U241" si="191">U235+1</f>
        <v>43199</v>
      </c>
      <c r="V236" s="57" t="str">
        <f>HLOOKUP(U236,График!$A$5:$CU$131,$AF$234+1)</f>
        <v>В</v>
      </c>
      <c r="W236" s="57" t="str">
        <f>HLOOKUP(U236+0.5,График!$A$5:$CU$131,$AF$234+1)</f>
        <v>В</v>
      </c>
      <c r="X236" s="56">
        <f t="shared" ref="X236:X241" si="192">X235+1</f>
        <v>43206</v>
      </c>
      <c r="Y236" s="57">
        <f>HLOOKUP(X236,График!$A$5:$CU$131,$AF$234+1)</f>
        <v>0.375</v>
      </c>
      <c r="Z236" s="57">
        <f>HLOOKUP(X236+0.5,График!$A$5:$CU$131,$AF$234+1)</f>
        <v>0.625</v>
      </c>
      <c r="AA236" s="56">
        <f t="shared" ref="AA236:AA241" si="193">AA235+1</f>
        <v>43213</v>
      </c>
      <c r="AB236" s="57">
        <f>HLOOKUP(AA236,График!$A$5:$CU$131,$AF$234+1)</f>
        <v>0.375</v>
      </c>
      <c r="AC236" s="57">
        <f>HLOOKUP(AA236+0.5,График!$A$5:$CU$131,$AF$234+1)</f>
        <v>0.625</v>
      </c>
      <c r="AD236" s="56">
        <f>AD235+1</f>
        <v>43220</v>
      </c>
      <c r="AE236" s="57" t="str">
        <f>HLOOKUP(AD236,График!$A$5:$CU$131,$AF$234+1)</f>
        <v>В</v>
      </c>
      <c r="AF236" s="57" t="str">
        <f>HLOOKUP(AD236+0.5,График!$A$5:$CU$131,$AF$234+1)</f>
        <v>В</v>
      </c>
      <c r="AG236" s="34"/>
      <c r="AH236" s="27"/>
      <c r="AI236" s="27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</row>
    <row r="237" spans="1:49" s="46" customFormat="1" ht="26.1" customHeight="1" x14ac:dyDescent="0.25">
      <c r="A237" s="486" t="str">
        <f>$A$5</f>
        <v>Вт</v>
      </c>
      <c r="B237" s="56">
        <f t="shared" si="186"/>
        <v>43193</v>
      </c>
      <c r="C237" s="57">
        <f>HLOOKUP(B237,График!$A$5:$CU$131,$P$234+1)</f>
        <v>0.3125</v>
      </c>
      <c r="D237" s="57">
        <f>HLOOKUP(B237+0.5,График!$A$5:$CU$131,$P$234+1)</f>
        <v>0.6875</v>
      </c>
      <c r="E237" s="56">
        <f t="shared" si="188"/>
        <v>43200</v>
      </c>
      <c r="F237" s="57">
        <f>HLOOKUP(E237,График!$A$5:$CU$131,$P$234+1)</f>
        <v>0.4375</v>
      </c>
      <c r="G237" s="57">
        <f>HLOOKUP(E237+0.5,График!$A$5:$CU$131,$P$234+1)</f>
        <v>0.8125</v>
      </c>
      <c r="H237" s="56">
        <f t="shared" si="189"/>
        <v>43207</v>
      </c>
      <c r="I237" s="57" t="str">
        <f>HLOOKUP(H237,График!$A$5:$CU$131,$P$234+1)</f>
        <v>В</v>
      </c>
      <c r="J237" s="57" t="str">
        <f>HLOOKUP(H237+0.5,График!$A$5:$CU$131,$P$234+1)</f>
        <v>В</v>
      </c>
      <c r="K237" s="56">
        <f t="shared" si="190"/>
        <v>43214</v>
      </c>
      <c r="L237" s="57" t="str">
        <f>HLOOKUP(K237,График!$A$5:$CU$131,$P$234+1)</f>
        <v>В</v>
      </c>
      <c r="M237" s="57" t="str">
        <f>HLOOKUP(K237+0.5,График!$A$5:$CU$131,$P$234+1)</f>
        <v>В</v>
      </c>
      <c r="N237" s="56">
        <f>N236+1</f>
        <v>43221</v>
      </c>
      <c r="O237" s="57">
        <f>HLOOKUP(N237,График!$A$5:$CU$131,$P$234+1)</f>
        <v>0</v>
      </c>
      <c r="P237" s="57">
        <f>HLOOKUP(N237+0.5,График!$A$5:$CU$131,$P$234+1)</f>
        <v>0</v>
      </c>
      <c r="Q237" s="486" t="str">
        <f>$A$5</f>
        <v>Вт</v>
      </c>
      <c r="R237" s="56">
        <f t="shared" si="187"/>
        <v>43193</v>
      </c>
      <c r="S237" s="57" t="str">
        <f>HLOOKUP(R237,График!$A$5:$CU$131,$AF$234+1)</f>
        <v>ОТ</v>
      </c>
      <c r="T237" s="57" t="str">
        <f>HLOOKUP(R237+0.5,График!$A$5:$CU$131,$AF$234+1)</f>
        <v>ОТ</v>
      </c>
      <c r="U237" s="56">
        <f t="shared" si="191"/>
        <v>43200</v>
      </c>
      <c r="V237" s="57">
        <f>HLOOKUP(U237,График!$A$5:$CU$131,$AF$234+1)</f>
        <v>0.375</v>
      </c>
      <c r="W237" s="57">
        <f>HLOOKUP(U237+0.5,График!$A$5:$CU$131,$AF$234+1)</f>
        <v>0.625</v>
      </c>
      <c r="X237" s="56">
        <f t="shared" si="192"/>
        <v>43207</v>
      </c>
      <c r="Y237" s="57">
        <f>HLOOKUP(X237,График!$A$5:$CU$131,$AF$234+1)</f>
        <v>0.375</v>
      </c>
      <c r="Z237" s="57">
        <f>HLOOKUP(X237+0.5,График!$A$5:$CU$131,$AF$234+1)</f>
        <v>0.625</v>
      </c>
      <c r="AA237" s="56">
        <f t="shared" si="193"/>
        <v>43214</v>
      </c>
      <c r="AB237" s="57">
        <f>HLOOKUP(AA237,График!$A$5:$CU$131,$AF$234+1)</f>
        <v>0.375</v>
      </c>
      <c r="AC237" s="57">
        <f>HLOOKUP(AA237+0.5,График!$A$5:$CU$131,$AF$234+1)</f>
        <v>0.625</v>
      </c>
      <c r="AD237" s="56">
        <f>AD236+1</f>
        <v>43221</v>
      </c>
      <c r="AE237" s="57">
        <f>HLOOKUP(AD237,График!$A$5:$CU$131,$AF$234+1)</f>
        <v>0</v>
      </c>
      <c r="AF237" s="57">
        <f>HLOOKUP(AD237+0.5,График!$A$5:$CU$131,$AF$234+1)</f>
        <v>0</v>
      </c>
      <c r="AG237" s="34"/>
      <c r="AH237" s="27"/>
      <c r="AI237" s="27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</row>
    <row r="238" spans="1:49" s="46" customFormat="1" ht="26.1" customHeight="1" x14ac:dyDescent="0.25">
      <c r="A238" s="486" t="str">
        <f>$A$6</f>
        <v>Ср</v>
      </c>
      <c r="B238" s="56">
        <f t="shared" si="186"/>
        <v>43194</v>
      </c>
      <c r="C238" s="57">
        <f>HLOOKUP(B238,График!$A$5:$CU$131,$P$234+1)</f>
        <v>0.64583333333333337</v>
      </c>
      <c r="D238" s="57">
        <f>HLOOKUP(B238+0.5,График!$A$5:$CU$131,$P$234+1)</f>
        <v>1.0208333333333333</v>
      </c>
      <c r="E238" s="56">
        <f t="shared" si="188"/>
        <v>43201</v>
      </c>
      <c r="F238" s="57">
        <f>HLOOKUP(E238,График!$A$5:$CU$131,$P$234+1)</f>
        <v>0.4375</v>
      </c>
      <c r="G238" s="57">
        <f>HLOOKUP(E238+0.5,График!$A$5:$CU$131,$P$234+1)</f>
        <v>0.8125</v>
      </c>
      <c r="H238" s="56">
        <f t="shared" si="189"/>
        <v>43208</v>
      </c>
      <c r="I238" s="57" t="str">
        <f>HLOOKUP(H238,График!$A$5:$CU$131,$P$234+1)</f>
        <v>В</v>
      </c>
      <c r="J238" s="57" t="str">
        <f>HLOOKUP(H238+0.5,График!$A$5:$CU$131,$P$234+1)</f>
        <v>В</v>
      </c>
      <c r="K238" s="56">
        <f t="shared" si="190"/>
        <v>43215</v>
      </c>
      <c r="L238" s="57" t="str">
        <f>HLOOKUP(K238,График!$A$5:$CU$131,$P$234+1)</f>
        <v>В</v>
      </c>
      <c r="M238" s="57" t="str">
        <f>HLOOKUP(K238+0.5,График!$A$5:$CU$131,$P$234+1)</f>
        <v>В</v>
      </c>
      <c r="N238" s="56"/>
      <c r="O238" s="57" t="e">
        <f>HLOOKUP(N238,График!$A$5:$CU$131,$P$234+1)</f>
        <v>#N/A</v>
      </c>
      <c r="P238" s="57" t="e">
        <f>HLOOKUP(N238+0.5,График!$A$5:$CU$131,$P$234+1)</f>
        <v>#N/A</v>
      </c>
      <c r="Q238" s="486" t="str">
        <f>$A$6</f>
        <v>Ср</v>
      </c>
      <c r="R238" s="56">
        <f t="shared" si="187"/>
        <v>43194</v>
      </c>
      <c r="S238" s="57" t="str">
        <f>HLOOKUP(R238,График!$A$5:$CU$131,$AF$234+1)</f>
        <v>ОТ</v>
      </c>
      <c r="T238" s="57" t="str">
        <f>HLOOKUP(R238+0.5,График!$A$5:$CU$131,$AF$234+1)</f>
        <v>ОТ</v>
      </c>
      <c r="U238" s="56">
        <f t="shared" si="191"/>
        <v>43201</v>
      </c>
      <c r="V238" s="57">
        <f>HLOOKUP(U238,График!$A$5:$CU$131,$AF$234+1)</f>
        <v>0.375</v>
      </c>
      <c r="W238" s="57">
        <f>HLOOKUP(U238+0.5,График!$A$5:$CU$131,$AF$234+1)</f>
        <v>0.625</v>
      </c>
      <c r="X238" s="56">
        <f t="shared" si="192"/>
        <v>43208</v>
      </c>
      <c r="Y238" s="57">
        <f>HLOOKUP(X238,График!$A$5:$CU$131,$AF$234+1)</f>
        <v>0.375</v>
      </c>
      <c r="Z238" s="57">
        <f>HLOOKUP(X238+0.5,График!$A$5:$CU$131,$AF$234+1)</f>
        <v>0.625</v>
      </c>
      <c r="AA238" s="56">
        <f t="shared" si="193"/>
        <v>43215</v>
      </c>
      <c r="AB238" s="57">
        <f>HLOOKUP(AA238,График!$A$5:$CU$131,$AF$234+1)</f>
        <v>0.375</v>
      </c>
      <c r="AC238" s="57">
        <f>HLOOKUP(AA238+0.5,График!$A$5:$CU$131,$AF$234+1)</f>
        <v>0.625</v>
      </c>
      <c r="AD238" s="56"/>
      <c r="AE238" s="57" t="e">
        <f>HLOOKUP(AD238,График!$A$5:$CU$131,$AF$234+1)</f>
        <v>#N/A</v>
      </c>
      <c r="AF238" s="57" t="e">
        <f>HLOOKUP(AD238+0.5,График!$A$5:$CU$131,$AF$234+1)</f>
        <v>#N/A</v>
      </c>
      <c r="AG238" s="34"/>
      <c r="AH238" s="27"/>
      <c r="AI238" s="27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</row>
    <row r="239" spans="1:49" s="46" customFormat="1" ht="26.1" customHeight="1" x14ac:dyDescent="0.25">
      <c r="A239" s="486" t="str">
        <f>$A$7</f>
        <v>Чт</v>
      </c>
      <c r="B239" s="56">
        <f t="shared" si="186"/>
        <v>43195</v>
      </c>
      <c r="C239" s="57" t="str">
        <f>HLOOKUP(B239,График!$A$5:$CU$131,$P$234+1)</f>
        <v>В</v>
      </c>
      <c r="D239" s="57" t="str">
        <f>HLOOKUP(B239+0.5,График!$A$5:$CU$131,$P$234+1)</f>
        <v>В</v>
      </c>
      <c r="E239" s="56">
        <f t="shared" si="188"/>
        <v>43202</v>
      </c>
      <c r="F239" s="57" t="str">
        <f>HLOOKUP(E239,График!$A$5:$CU$131,$P$234+1)</f>
        <v>В</v>
      </c>
      <c r="G239" s="57" t="str">
        <f>HLOOKUP(E239+0.5,График!$A$5:$CU$131,$P$234+1)</f>
        <v>В</v>
      </c>
      <c r="H239" s="56">
        <f t="shared" si="189"/>
        <v>43209</v>
      </c>
      <c r="I239" s="57">
        <f>HLOOKUP(H239,График!$A$5:$CU$131,$P$234+1)</f>
        <v>0.35416666666666669</v>
      </c>
      <c r="J239" s="57">
        <f>HLOOKUP(H239+0.5,График!$A$5:$CU$131,$P$234+1)</f>
        <v>0.72916666666666663</v>
      </c>
      <c r="K239" s="56">
        <f t="shared" si="190"/>
        <v>43216</v>
      </c>
      <c r="L239" s="57">
        <f>HLOOKUP(K239,График!$A$5:$CU$131,$P$234+1)</f>
        <v>0.28125</v>
      </c>
      <c r="M239" s="57">
        <f>HLOOKUP(K239+0.5,График!$A$5:$CU$131,$P$234+1)</f>
        <v>0.65625</v>
      </c>
      <c r="N239" s="56"/>
      <c r="O239" s="57" t="e">
        <f>HLOOKUP(N239,График!$A$5:$CU$131,$P$234+1)</f>
        <v>#N/A</v>
      </c>
      <c r="P239" s="57" t="e">
        <f>HLOOKUP(N239+0.5,График!$A$5:$CU$131,$P$234+1)</f>
        <v>#N/A</v>
      </c>
      <c r="Q239" s="486" t="str">
        <f>$A$7</f>
        <v>Чт</v>
      </c>
      <c r="R239" s="56">
        <f t="shared" si="187"/>
        <v>43195</v>
      </c>
      <c r="S239" s="57" t="str">
        <f>HLOOKUP(R239,График!$A$5:$CU$131,$AF$234+1)</f>
        <v>ОТ</v>
      </c>
      <c r="T239" s="57" t="str">
        <f>HLOOKUP(R239+0.5,График!$A$5:$CU$131,$AF$234+1)</f>
        <v>ОТ</v>
      </c>
      <c r="U239" s="56">
        <f t="shared" si="191"/>
        <v>43202</v>
      </c>
      <c r="V239" s="57" t="str">
        <f>HLOOKUP(U239,График!$A$5:$CU$131,$AF$234+1)</f>
        <v>В</v>
      </c>
      <c r="W239" s="57" t="str">
        <f>HLOOKUP(U239+0.5,График!$A$5:$CU$131,$AF$234+1)</f>
        <v>В</v>
      </c>
      <c r="X239" s="56">
        <f t="shared" si="192"/>
        <v>43209</v>
      </c>
      <c r="Y239" s="57" t="str">
        <f>HLOOKUP(X239,График!$A$5:$CU$131,$AF$234+1)</f>
        <v>В</v>
      </c>
      <c r="Z239" s="57" t="str">
        <f>HLOOKUP(X239+0.5,График!$A$5:$CU$131,$AF$234+1)</f>
        <v>В</v>
      </c>
      <c r="AA239" s="56">
        <f t="shared" si="193"/>
        <v>43216</v>
      </c>
      <c r="AB239" s="57" t="str">
        <f>HLOOKUP(AA239,График!$A$5:$CU$131,$AF$234+1)</f>
        <v>В</v>
      </c>
      <c r="AC239" s="57" t="str">
        <f>HLOOKUP(AA239+0.5,График!$A$5:$CU$131,$AF$234+1)</f>
        <v>В</v>
      </c>
      <c r="AD239" s="56"/>
      <c r="AE239" s="57" t="e">
        <f>HLOOKUP(AD239,График!$A$5:$CU$131,$AF$234+1)</f>
        <v>#N/A</v>
      </c>
      <c r="AF239" s="57" t="e">
        <f>HLOOKUP(AD239+0.5,График!$A$5:$CU$131,$AF$234+1)</f>
        <v>#N/A</v>
      </c>
      <c r="AG239" s="34"/>
      <c r="AH239" s="27"/>
      <c r="AI239" s="27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</row>
    <row r="240" spans="1:49" s="46" customFormat="1" ht="26.1" customHeight="1" x14ac:dyDescent="0.25">
      <c r="A240" s="487" t="str">
        <f>$A$8</f>
        <v>Пт</v>
      </c>
      <c r="B240" s="56">
        <f t="shared" si="186"/>
        <v>43196</v>
      </c>
      <c r="C240" s="57" t="str">
        <f>HLOOKUP(B240,График!$A$5:$CU$131,$P$234+1)</f>
        <v>В</v>
      </c>
      <c r="D240" s="57" t="str">
        <f>HLOOKUP(B240+0.5,График!$A$5:$CU$131,$P$234+1)</f>
        <v>В</v>
      </c>
      <c r="E240" s="56">
        <f t="shared" si="188"/>
        <v>43203</v>
      </c>
      <c r="F240" s="57" t="str">
        <f>HLOOKUP(E240,График!$A$5:$CU$131,$P$234+1)</f>
        <v>В</v>
      </c>
      <c r="G240" s="57" t="str">
        <f>HLOOKUP(E240+0.5,График!$A$5:$CU$131,$P$234+1)</f>
        <v>В</v>
      </c>
      <c r="H240" s="56">
        <f t="shared" si="189"/>
        <v>43210</v>
      </c>
      <c r="I240" s="57">
        <f>HLOOKUP(H240,График!$A$5:$CU$131,$P$234+1)</f>
        <v>0.375</v>
      </c>
      <c r="J240" s="57">
        <f>HLOOKUP(H240+0.5,График!$A$5:$CU$131,$P$234+1)</f>
        <v>0.75</v>
      </c>
      <c r="K240" s="56">
        <f t="shared" si="190"/>
        <v>43217</v>
      </c>
      <c r="L240" s="57">
        <f>HLOOKUP(K240,График!$A$5:$CU$131,$P$234+1)</f>
        <v>0.3125</v>
      </c>
      <c r="M240" s="57">
        <f>HLOOKUP(K240+0.5,График!$A$5:$CU$131,$P$234+1)</f>
        <v>0.6875</v>
      </c>
      <c r="N240" s="56"/>
      <c r="O240" s="57" t="e">
        <f>HLOOKUP(N240,График!$A$5:$CU$131,$P$234+1)</f>
        <v>#N/A</v>
      </c>
      <c r="P240" s="57" t="e">
        <f>HLOOKUP(N240+0.5,График!$A$5:$CU$131,$P$234+1)</f>
        <v>#N/A</v>
      </c>
      <c r="Q240" s="487" t="str">
        <f>$A$8</f>
        <v>Пт</v>
      </c>
      <c r="R240" s="56">
        <f t="shared" si="187"/>
        <v>43196</v>
      </c>
      <c r="S240" s="57" t="str">
        <f>HLOOKUP(R240,График!$A$5:$CU$131,$AF$234+1)</f>
        <v>ОТ</v>
      </c>
      <c r="T240" s="57" t="str">
        <f>HLOOKUP(R240+0.5,График!$A$5:$CU$131,$AF$234+1)</f>
        <v>ОТ</v>
      </c>
      <c r="U240" s="56">
        <f t="shared" si="191"/>
        <v>43203</v>
      </c>
      <c r="V240" s="57" t="str">
        <f>HLOOKUP(U240,График!$A$5:$CU$131,$AF$234+1)</f>
        <v>В</v>
      </c>
      <c r="W240" s="57" t="str">
        <f>HLOOKUP(U240+0.5,График!$A$5:$CU$131,$AF$234+1)</f>
        <v>В</v>
      </c>
      <c r="X240" s="56">
        <f t="shared" si="192"/>
        <v>43210</v>
      </c>
      <c r="Y240" s="57" t="str">
        <f>HLOOKUP(X240,График!$A$5:$CU$131,$AF$234+1)</f>
        <v>В</v>
      </c>
      <c r="Z240" s="57" t="str">
        <f>HLOOKUP(X240+0.5,График!$A$5:$CU$131,$AF$234+1)</f>
        <v>В</v>
      </c>
      <c r="AA240" s="56">
        <f t="shared" si="193"/>
        <v>43217</v>
      </c>
      <c r="AB240" s="57" t="str">
        <f>HLOOKUP(AA240,График!$A$5:$CU$131,$AF$234+1)</f>
        <v>В</v>
      </c>
      <c r="AC240" s="57" t="str">
        <f>HLOOKUP(AA240+0.5,График!$A$5:$CU$131,$AF$234+1)</f>
        <v>В</v>
      </c>
      <c r="AD240" s="56"/>
      <c r="AE240" s="57" t="e">
        <f>HLOOKUP(AD240,График!$A$5:$CU$131,$AF$234+1)</f>
        <v>#N/A</v>
      </c>
      <c r="AF240" s="57" t="e">
        <f>HLOOKUP(AD240+0.5,График!$A$5:$CU$131,$AF$234+1)</f>
        <v>#N/A</v>
      </c>
      <c r="AG240" s="34"/>
      <c r="AH240" s="27"/>
      <c r="AI240" s="27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</row>
    <row r="241" spans="1:49" s="46" customFormat="1" ht="26.1" customHeight="1" thickBot="1" x14ac:dyDescent="0.3">
      <c r="A241" s="487" t="str">
        <f>$A$9</f>
        <v>Сб</v>
      </c>
      <c r="B241" s="56">
        <f t="shared" si="186"/>
        <v>43197</v>
      </c>
      <c r="C241" s="57">
        <f>HLOOKUP(B241,График!$A$5:$CU$131,$P$234+1)</f>
        <v>0.3125</v>
      </c>
      <c r="D241" s="57">
        <f>HLOOKUP(B241+0.5,График!$A$5:$CU$131,$P$234+1)</f>
        <v>0.6875</v>
      </c>
      <c r="E241" s="56">
        <f t="shared" si="188"/>
        <v>43204</v>
      </c>
      <c r="F241" s="57">
        <f>HLOOKUP(E241,График!$A$5:$CU$131,$P$234+1)</f>
        <v>0.3125</v>
      </c>
      <c r="G241" s="57">
        <f>HLOOKUP(E241+0.5,График!$A$5:$CU$131,$P$234+1)</f>
        <v>0.6875</v>
      </c>
      <c r="H241" s="56">
        <f t="shared" si="189"/>
        <v>43211</v>
      </c>
      <c r="I241" s="57">
        <f>HLOOKUP(H241,График!$A$5:$CU$131,$P$234+1)</f>
        <v>0.625</v>
      </c>
      <c r="J241" s="57">
        <f>HLOOKUP(H241+0.5,График!$A$5:$CU$131,$P$234+1)</f>
        <v>1</v>
      </c>
      <c r="K241" s="56">
        <f t="shared" si="190"/>
        <v>43218</v>
      </c>
      <c r="L241" s="57" t="str">
        <f>HLOOKUP(K241,График!$A$5:$CU$131,$P$234+1)</f>
        <v>В</v>
      </c>
      <c r="M241" s="57" t="str">
        <f>HLOOKUP(K241+0.5,График!$A$5:$CU$131,$P$234+1)</f>
        <v>В</v>
      </c>
      <c r="N241" s="56"/>
      <c r="O241" s="57" t="e">
        <f>HLOOKUP(N241,График!$A$5:$CU$131,$P$234+1)</f>
        <v>#N/A</v>
      </c>
      <c r="P241" s="57" t="e">
        <f>HLOOKUP(N241+0.5,График!$A$5:$CU$131,$P$234+1)</f>
        <v>#N/A</v>
      </c>
      <c r="Q241" s="487" t="str">
        <f>$A$9</f>
        <v>Сб</v>
      </c>
      <c r="R241" s="56">
        <f t="shared" si="187"/>
        <v>43197</v>
      </c>
      <c r="S241" s="57" t="str">
        <f>HLOOKUP(R241,График!$A$5:$CU$131,$AF$234+1)</f>
        <v>ОТ</v>
      </c>
      <c r="T241" s="57" t="str">
        <f>HLOOKUP(R241+0.5,График!$A$5:$CU$131,$AF$234+1)</f>
        <v>ОТ</v>
      </c>
      <c r="U241" s="56">
        <f t="shared" si="191"/>
        <v>43204</v>
      </c>
      <c r="V241" s="57">
        <f>HLOOKUP(U241,График!$A$5:$CU$131,$AF$234+1)</f>
        <v>0.33333333333333331</v>
      </c>
      <c r="W241" s="57">
        <f>HLOOKUP(U241+0.5,График!$A$5:$CU$131,$AF$234+1)</f>
        <v>0.83333333333333337</v>
      </c>
      <c r="X241" s="56">
        <f t="shared" si="192"/>
        <v>43211</v>
      </c>
      <c r="Y241" s="57">
        <f>HLOOKUP(X241,График!$A$5:$CU$131,$AF$234+1)</f>
        <v>0.28125</v>
      </c>
      <c r="Z241" s="57">
        <f>HLOOKUP(X241+0.5,График!$A$5:$CU$131,$AF$234+1)</f>
        <v>0.78125</v>
      </c>
      <c r="AA241" s="56">
        <f t="shared" si="193"/>
        <v>43218</v>
      </c>
      <c r="AB241" s="57">
        <f>HLOOKUP(AA241,График!$A$5:$CU$131,$AF$234+1)</f>
        <v>0.25</v>
      </c>
      <c r="AC241" s="57">
        <f>HLOOKUP(AA241+0.5,График!$A$5:$CU$131,$AF$234+1)</f>
        <v>0.75</v>
      </c>
      <c r="AD241" s="56"/>
      <c r="AE241" s="57" t="e">
        <f>HLOOKUP(AD241,График!$A$5:$CU$131,$AF$234+1)</f>
        <v>#N/A</v>
      </c>
      <c r="AF241" s="57" t="e">
        <f>HLOOKUP(AD241+0.5,График!$A$5:$CU$131,$AF$234+1)</f>
        <v>#N/A</v>
      </c>
      <c r="AG241" s="34"/>
      <c r="AH241" s="27"/>
      <c r="AI241" s="27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</row>
    <row r="242" spans="1:49" s="46" customFormat="1" ht="26.1" customHeight="1" x14ac:dyDescent="0.25">
      <c r="A242" s="39"/>
      <c r="B242" s="53"/>
      <c r="C242" s="52" t="str">
        <f>VLOOKUP(P242,График!$A$5:$CU$121,3)</f>
        <v>Лазарева Юлия Михайловна</v>
      </c>
      <c r="D242" s="54"/>
      <c r="E242" s="55"/>
      <c r="F242" s="22"/>
      <c r="G242" s="22"/>
      <c r="H242" s="22"/>
      <c r="I242" s="40"/>
      <c r="J242" s="23"/>
      <c r="K242" s="24"/>
      <c r="L242" s="25"/>
      <c r="M242" s="41"/>
      <c r="N242" s="41"/>
      <c r="O242" s="42"/>
      <c r="P242" s="488">
        <f>AF234+1</f>
        <v>61</v>
      </c>
      <c r="Q242" s="39"/>
      <c r="R242" s="21"/>
      <c r="S242" s="52" t="str">
        <f>VLOOKUP(AF242,График!$A$5:$CU$121,3)</f>
        <v>Любушкина Жанна Михайловна</v>
      </c>
      <c r="T242" s="54"/>
      <c r="U242" s="55"/>
      <c r="V242" s="22"/>
      <c r="W242" s="22"/>
      <c r="X242" s="22"/>
      <c r="Y242" s="40"/>
      <c r="Z242" s="23"/>
      <c r="AA242" s="24"/>
      <c r="AB242" s="25"/>
      <c r="AC242" s="41"/>
      <c r="AD242" s="41"/>
      <c r="AE242" s="42"/>
      <c r="AF242" s="488">
        <f>P242+1</f>
        <v>62</v>
      </c>
      <c r="AG242" s="43"/>
      <c r="AH242" s="44"/>
      <c r="AI242" s="44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</row>
    <row r="243" spans="1:49" s="46" customFormat="1" ht="26.1" customHeight="1" x14ac:dyDescent="0.25">
      <c r="A243" s="486" t="str">
        <f>$A$3</f>
        <v>Вс</v>
      </c>
      <c r="B243" s="56">
        <f t="shared" si="186"/>
        <v>43191</v>
      </c>
      <c r="C243" s="57" t="str">
        <f>HLOOKUP(B243,График!$A$5:$CU$131,$P$242+1)</f>
        <v>В</v>
      </c>
      <c r="D243" s="57" t="str">
        <f>HLOOKUP(B243+0.5,График!$A$5:$CU$131,$P$242+1)</f>
        <v>В</v>
      </c>
      <c r="E243" s="56">
        <f>B249+1</f>
        <v>43198</v>
      </c>
      <c r="F243" s="57" t="str">
        <f>HLOOKUP(E243,График!$A$5:$CU$131,$P$242+1)</f>
        <v>В</v>
      </c>
      <c r="G243" s="57" t="str">
        <f>HLOOKUP(E243+0.5,График!$A$5:$CU$131,$P$242+1)</f>
        <v>В</v>
      </c>
      <c r="H243" s="56">
        <f>E249+1</f>
        <v>43205</v>
      </c>
      <c r="I243" s="57" t="str">
        <f>HLOOKUP(H243,График!$A$5:$CU$131,$P$242+1)</f>
        <v>В</v>
      </c>
      <c r="J243" s="57" t="str">
        <f>HLOOKUP(H243+0.5,График!$A$5:$CU$131,$P$242+1)</f>
        <v>В</v>
      </c>
      <c r="K243" s="56">
        <f>H249+1</f>
        <v>43212</v>
      </c>
      <c r="L243" s="57" t="str">
        <f>HLOOKUP(K243,График!$A$5:$CU$131,$P$242+1)</f>
        <v>В</v>
      </c>
      <c r="M243" s="57" t="str">
        <f>HLOOKUP(K243+0.5,График!$A$5:$CU$131,$P$242+1)</f>
        <v>В</v>
      </c>
      <c r="N243" s="56">
        <f>K249+1</f>
        <v>43219</v>
      </c>
      <c r="O243" s="57" t="str">
        <f>HLOOKUP(N243,График!$A$5:$CU$131,$P$242+1)</f>
        <v>В</v>
      </c>
      <c r="P243" s="57" t="str">
        <f>HLOOKUP(N243+0.5,График!$A$5:$CU$131,$P$242+1)</f>
        <v>В</v>
      </c>
      <c r="Q243" s="486" t="str">
        <f>$A$3</f>
        <v>Вс</v>
      </c>
      <c r="R243" s="56">
        <f t="shared" si="187"/>
        <v>43191</v>
      </c>
      <c r="S243" s="57" t="str">
        <f>HLOOKUP(R243,График!$A$5:$CU$131,$AF$242+1)</f>
        <v>В</v>
      </c>
      <c r="T243" s="57" t="str">
        <f>HLOOKUP(R243+0.5,График!$A$5:$CU$131,$AF$242+1)</f>
        <v>В</v>
      </c>
      <c r="U243" s="56">
        <f>R249+1</f>
        <v>43198</v>
      </c>
      <c r="V243" s="57" t="str">
        <f>HLOOKUP(U243,График!$A$5:$CU$131,$AF$242+1)</f>
        <v>В</v>
      </c>
      <c r="W243" s="57" t="str">
        <f>HLOOKUP(U243+0.5,График!$A$5:$CU$131,$AF$242+1)</f>
        <v>В</v>
      </c>
      <c r="X243" s="56">
        <f>U249+1</f>
        <v>43205</v>
      </c>
      <c r="Y243" s="57" t="str">
        <f>HLOOKUP(X243,График!$A$5:$CU$131,$AF$242+1)</f>
        <v>В</v>
      </c>
      <c r="Z243" s="57" t="str">
        <f>HLOOKUP(X243+0.5,График!$A$5:$CU$131,$AF$242+1)</f>
        <v>В</v>
      </c>
      <c r="AA243" s="56">
        <f>X249+1</f>
        <v>43212</v>
      </c>
      <c r="AB243" s="57" t="str">
        <f>HLOOKUP(AA243,График!$A$5:$CU$131,$AF$242+1)</f>
        <v>В</v>
      </c>
      <c r="AC243" s="57" t="str">
        <f>HLOOKUP(AA243+0.5,График!$A$5:$CU$131,$AF$242+1)</f>
        <v>В</v>
      </c>
      <c r="AD243" s="56">
        <f>AA249+1</f>
        <v>43219</v>
      </c>
      <c r="AE243" s="57" t="str">
        <f>HLOOKUP(AD243,График!$A$5:$CU$131,$AF$242+1)</f>
        <v>В</v>
      </c>
      <c r="AF243" s="57" t="str">
        <f>HLOOKUP(AD243+0.5,График!$A$5:$CU$131,$AF$242+1)</f>
        <v>В</v>
      </c>
      <c r="AG243" s="34"/>
      <c r="AH243" s="27"/>
      <c r="AI243" s="27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</row>
    <row r="244" spans="1:49" s="46" customFormat="1" ht="26.1" customHeight="1" x14ac:dyDescent="0.25">
      <c r="A244" s="486" t="str">
        <f>$A$4</f>
        <v>Пн</v>
      </c>
      <c r="B244" s="56">
        <f t="shared" si="186"/>
        <v>43192</v>
      </c>
      <c r="C244" s="57">
        <f>HLOOKUP(B244,График!$A$5:$CU$131,$P$242+1)</f>
        <v>0.75</v>
      </c>
      <c r="D244" s="57">
        <f>HLOOKUP(B244+0.5,График!$A$5:$CU$131,$P$242+1)</f>
        <v>1</v>
      </c>
      <c r="E244" s="56">
        <f t="shared" ref="E244:E249" si="194">E243+1</f>
        <v>43199</v>
      </c>
      <c r="F244" s="57">
        <f>HLOOKUP(E244,График!$A$5:$CU$131,$P$242+1)</f>
        <v>0.75</v>
      </c>
      <c r="G244" s="57">
        <f>HLOOKUP(E244+0.5,График!$A$5:$CU$131,$P$242+1)</f>
        <v>1</v>
      </c>
      <c r="H244" s="56">
        <f t="shared" ref="H244:H249" si="195">H243+1</f>
        <v>43206</v>
      </c>
      <c r="I244" s="57">
        <f>HLOOKUP(H244,График!$A$5:$CU$131,$P$242+1)</f>
        <v>0.75</v>
      </c>
      <c r="J244" s="57">
        <f>HLOOKUP(H244+0.5,График!$A$5:$CU$131,$P$242+1)</f>
        <v>1</v>
      </c>
      <c r="K244" s="56">
        <f t="shared" ref="K244:K249" si="196">K243+1</f>
        <v>43213</v>
      </c>
      <c r="L244" s="57">
        <f>HLOOKUP(K244,График!$A$5:$CU$131,$P$242+1)</f>
        <v>0.75</v>
      </c>
      <c r="M244" s="57">
        <f>HLOOKUP(K244+0.5,График!$A$5:$CU$131,$P$242+1)</f>
        <v>1</v>
      </c>
      <c r="N244" s="56">
        <f>N243+1</f>
        <v>43220</v>
      </c>
      <c r="O244" s="57">
        <f>HLOOKUP(N244,График!$A$5:$CU$131,$P$242+1)</f>
        <v>0.75</v>
      </c>
      <c r="P244" s="57">
        <f>HLOOKUP(N244+0.5,График!$A$5:$CU$131,$P$242+1)</f>
        <v>1</v>
      </c>
      <c r="Q244" s="486" t="str">
        <f>$A$4</f>
        <v>Пн</v>
      </c>
      <c r="R244" s="56">
        <f t="shared" si="187"/>
        <v>43192</v>
      </c>
      <c r="S244" s="57" t="str">
        <f>HLOOKUP(R244,График!$A$5:$CU$131,$AF$242+1)</f>
        <v>В</v>
      </c>
      <c r="T244" s="57" t="str">
        <f>HLOOKUP(R244+0.5,График!$A$5:$CU$131,$AF$242+1)</f>
        <v>В</v>
      </c>
      <c r="U244" s="56">
        <f t="shared" ref="U244:U249" si="197">U243+1</f>
        <v>43199</v>
      </c>
      <c r="V244" s="57" t="str">
        <f>HLOOKUP(U244,График!$A$5:$CU$131,$AF$242+1)</f>
        <v>В</v>
      </c>
      <c r="W244" s="57" t="str">
        <f>HLOOKUP(U244+0.5,График!$A$5:$CU$131,$AF$242+1)</f>
        <v>В</v>
      </c>
      <c r="X244" s="56">
        <f t="shared" ref="X244:X249" si="198">X243+1</f>
        <v>43206</v>
      </c>
      <c r="Y244" s="57" t="str">
        <f>HLOOKUP(X244,График!$A$5:$CU$131,$AF$242+1)</f>
        <v>В</v>
      </c>
      <c r="Z244" s="57" t="str">
        <f>HLOOKUP(X244+0.5,График!$A$5:$CU$131,$AF$242+1)</f>
        <v>В</v>
      </c>
      <c r="AA244" s="56">
        <f t="shared" ref="AA244:AA249" si="199">AA243+1</f>
        <v>43213</v>
      </c>
      <c r="AB244" s="57" t="str">
        <f>HLOOKUP(AA244,График!$A$5:$CU$131,$AF$242+1)</f>
        <v>В</v>
      </c>
      <c r="AC244" s="57" t="str">
        <f>HLOOKUP(AA244+0.5,График!$A$5:$CU$131,$AF$242+1)</f>
        <v>В</v>
      </c>
      <c r="AD244" s="56">
        <f>AD243+1</f>
        <v>43220</v>
      </c>
      <c r="AE244" s="57" t="str">
        <f>HLOOKUP(AD244,График!$A$5:$CU$131,$AF$242+1)</f>
        <v>В</v>
      </c>
      <c r="AF244" s="57" t="str">
        <f>HLOOKUP(AD244+0.5,График!$A$5:$CU$131,$AF$242+1)</f>
        <v>В</v>
      </c>
      <c r="AG244" s="34"/>
      <c r="AH244" s="27"/>
      <c r="AI244" s="27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</row>
    <row r="245" spans="1:49" s="46" customFormat="1" ht="26.1" customHeight="1" x14ac:dyDescent="0.25">
      <c r="A245" s="486" t="str">
        <f>$A$5</f>
        <v>Вт</v>
      </c>
      <c r="B245" s="56">
        <f t="shared" si="186"/>
        <v>43193</v>
      </c>
      <c r="C245" s="57">
        <f>HLOOKUP(B245,График!$A$5:$CU$131,$P$242+1)</f>
        <v>0.75</v>
      </c>
      <c r="D245" s="57">
        <f>HLOOKUP(B245+0.5,График!$A$5:$CU$131,$P$242+1)</f>
        <v>1</v>
      </c>
      <c r="E245" s="56">
        <f t="shared" si="194"/>
        <v>43200</v>
      </c>
      <c r="F245" s="57">
        <f>HLOOKUP(E245,График!$A$5:$CU$131,$P$242+1)</f>
        <v>0.75</v>
      </c>
      <c r="G245" s="57">
        <f>HLOOKUP(E245+0.5,График!$A$5:$CU$131,$P$242+1)</f>
        <v>1</v>
      </c>
      <c r="H245" s="56">
        <f t="shared" si="195"/>
        <v>43207</v>
      </c>
      <c r="I245" s="57">
        <f>HLOOKUP(H245,График!$A$5:$CU$131,$P$242+1)</f>
        <v>0.75</v>
      </c>
      <c r="J245" s="57">
        <f>HLOOKUP(H245+0.5,График!$A$5:$CU$131,$P$242+1)</f>
        <v>1</v>
      </c>
      <c r="K245" s="56">
        <f t="shared" si="196"/>
        <v>43214</v>
      </c>
      <c r="L245" s="57">
        <f>HLOOKUP(K245,График!$A$5:$CU$131,$P$242+1)</f>
        <v>0.75</v>
      </c>
      <c r="M245" s="57">
        <f>HLOOKUP(K245+0.5,График!$A$5:$CU$131,$P$242+1)</f>
        <v>1</v>
      </c>
      <c r="N245" s="56">
        <f>N244+1</f>
        <v>43221</v>
      </c>
      <c r="O245" s="57">
        <f>HLOOKUP(N245,График!$A$5:$CU$131,$P$242+1)</f>
        <v>0</v>
      </c>
      <c r="P245" s="57">
        <f>HLOOKUP(N245+0.5,График!$A$5:$CU$131,$P$242+1)</f>
        <v>0</v>
      </c>
      <c r="Q245" s="486" t="str">
        <f>$A$5</f>
        <v>Вт</v>
      </c>
      <c r="R245" s="56">
        <f t="shared" si="187"/>
        <v>43193</v>
      </c>
      <c r="S245" s="57" t="str">
        <f>HLOOKUP(R245,График!$A$5:$CU$131,$AF$242+1)</f>
        <v>В</v>
      </c>
      <c r="T245" s="57" t="str">
        <f>HLOOKUP(R245+0.5,График!$A$5:$CU$131,$AF$242+1)</f>
        <v>В</v>
      </c>
      <c r="U245" s="56">
        <f t="shared" si="197"/>
        <v>43200</v>
      </c>
      <c r="V245" s="57" t="str">
        <f>HLOOKUP(U245,График!$A$5:$CU$131,$AF$242+1)</f>
        <v>В</v>
      </c>
      <c r="W245" s="57" t="str">
        <f>HLOOKUP(U245+0.5,График!$A$5:$CU$131,$AF$242+1)</f>
        <v>В</v>
      </c>
      <c r="X245" s="56">
        <f t="shared" si="198"/>
        <v>43207</v>
      </c>
      <c r="Y245" s="57" t="str">
        <f>HLOOKUP(X245,График!$A$5:$CU$131,$AF$242+1)</f>
        <v>В</v>
      </c>
      <c r="Z245" s="57" t="str">
        <f>HLOOKUP(X245+0.5,График!$A$5:$CU$131,$AF$242+1)</f>
        <v>В</v>
      </c>
      <c r="AA245" s="56">
        <f t="shared" si="199"/>
        <v>43214</v>
      </c>
      <c r="AB245" s="57" t="str">
        <f>HLOOKUP(AA245,График!$A$5:$CU$131,$AF$242+1)</f>
        <v>В</v>
      </c>
      <c r="AC245" s="57" t="str">
        <f>HLOOKUP(AA245+0.5,График!$A$5:$CU$131,$AF$242+1)</f>
        <v>В</v>
      </c>
      <c r="AD245" s="56">
        <f>AD244+1</f>
        <v>43221</v>
      </c>
      <c r="AE245" s="57">
        <f>HLOOKUP(AD245,График!$A$5:$CU$131,$AF$242+1)</f>
        <v>0</v>
      </c>
      <c r="AF245" s="57">
        <f>HLOOKUP(AD245+0.5,График!$A$5:$CU$131,$AF$242+1)</f>
        <v>0</v>
      </c>
      <c r="AG245" s="34"/>
      <c r="AH245" s="27"/>
      <c r="AI245" s="27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</row>
    <row r="246" spans="1:49" s="46" customFormat="1" ht="26.1" customHeight="1" x14ac:dyDescent="0.25">
      <c r="A246" s="486" t="str">
        <f>$A$6</f>
        <v>Ср</v>
      </c>
      <c r="B246" s="56">
        <f t="shared" si="186"/>
        <v>43194</v>
      </c>
      <c r="C246" s="57">
        <f>HLOOKUP(B246,График!$A$5:$CU$131,$P$242+1)</f>
        <v>0.75</v>
      </c>
      <c r="D246" s="57">
        <f>HLOOKUP(B246+0.5,График!$A$5:$CU$131,$P$242+1)</f>
        <v>1</v>
      </c>
      <c r="E246" s="56">
        <f t="shared" si="194"/>
        <v>43201</v>
      </c>
      <c r="F246" s="57">
        <f>HLOOKUP(E246,График!$A$5:$CU$131,$P$242+1)</f>
        <v>0.75</v>
      </c>
      <c r="G246" s="57">
        <f>HLOOKUP(E246+0.5,График!$A$5:$CU$131,$P$242+1)</f>
        <v>1</v>
      </c>
      <c r="H246" s="56">
        <f t="shared" si="195"/>
        <v>43208</v>
      </c>
      <c r="I246" s="57">
        <f>HLOOKUP(H246,График!$A$5:$CU$131,$P$242+1)</f>
        <v>0.75</v>
      </c>
      <c r="J246" s="57">
        <f>HLOOKUP(H246+0.5,График!$A$5:$CU$131,$P$242+1)</f>
        <v>1</v>
      </c>
      <c r="K246" s="56">
        <f t="shared" si="196"/>
        <v>43215</v>
      </c>
      <c r="L246" s="57">
        <f>HLOOKUP(K246,График!$A$5:$CU$131,$P$242+1)</f>
        <v>0.75</v>
      </c>
      <c r="M246" s="57">
        <f>HLOOKUP(K246+0.5,График!$A$5:$CU$131,$P$242+1)</f>
        <v>1</v>
      </c>
      <c r="N246" s="56"/>
      <c r="O246" s="57" t="e">
        <f>HLOOKUP(N246,График!$A$5:$CU$131,$P$242+1)</f>
        <v>#N/A</v>
      </c>
      <c r="P246" s="57" t="e">
        <f>HLOOKUP(N246+0.5,График!$A$5:$CU$131,$P$242+1)</f>
        <v>#N/A</v>
      </c>
      <c r="Q246" s="486" t="str">
        <f>$A$6</f>
        <v>Ср</v>
      </c>
      <c r="R246" s="56">
        <f t="shared" si="187"/>
        <v>43194</v>
      </c>
      <c r="S246" s="57">
        <f>HLOOKUP(R246,График!$A$5:$CU$131,$AF$242+1)</f>
        <v>0.70833333333333337</v>
      </c>
      <c r="T246" s="57">
        <f>HLOOKUP(R246+0.5,График!$A$5:$CU$131,$AF$242+1)</f>
        <v>0.95833333333333337</v>
      </c>
      <c r="U246" s="56">
        <f t="shared" si="197"/>
        <v>43201</v>
      </c>
      <c r="V246" s="57">
        <f>HLOOKUP(U246,График!$A$5:$CU$131,$AF$242+1)</f>
        <v>0.70833333333333337</v>
      </c>
      <c r="W246" s="57">
        <f>HLOOKUP(U246+0.5,График!$A$5:$CU$131,$AF$242+1)</f>
        <v>0.95833333333333337</v>
      </c>
      <c r="X246" s="56">
        <f t="shared" si="198"/>
        <v>43208</v>
      </c>
      <c r="Y246" s="57">
        <f>HLOOKUP(X246,График!$A$5:$CU$131,$AF$242+1)</f>
        <v>0.70833333333333337</v>
      </c>
      <c r="Z246" s="57">
        <f>HLOOKUP(X246+0.5,График!$A$5:$CU$131,$AF$242+1)</f>
        <v>0.95833333333333337</v>
      </c>
      <c r="AA246" s="56">
        <f t="shared" si="199"/>
        <v>43215</v>
      </c>
      <c r="AB246" s="57">
        <f>HLOOKUP(AA246,График!$A$5:$CU$131,$AF$242+1)</f>
        <v>0.70833333333333337</v>
      </c>
      <c r="AC246" s="57">
        <f>HLOOKUP(AA246+0.5,График!$A$5:$CU$131,$AF$242+1)</f>
        <v>0.95833333333333337</v>
      </c>
      <c r="AD246" s="56"/>
      <c r="AE246" s="57" t="e">
        <f>HLOOKUP(AD246,График!$A$5:$CU$131,$AF$242+1)</f>
        <v>#N/A</v>
      </c>
      <c r="AF246" s="57" t="e">
        <f>HLOOKUP(AD246+0.5,График!$A$5:$CU$131,$AF$242+1)</f>
        <v>#N/A</v>
      </c>
      <c r="AG246" s="34"/>
      <c r="AH246" s="27"/>
      <c r="AI246" s="27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</row>
    <row r="247" spans="1:49" s="46" customFormat="1" ht="26.1" customHeight="1" x14ac:dyDescent="0.25">
      <c r="A247" s="486" t="str">
        <f>$A$7</f>
        <v>Чт</v>
      </c>
      <c r="B247" s="56">
        <f t="shared" si="186"/>
        <v>43195</v>
      </c>
      <c r="C247" s="57">
        <f>HLOOKUP(B247,График!$A$5:$CU$131,$P$242+1)</f>
        <v>0.75</v>
      </c>
      <c r="D247" s="57">
        <f>HLOOKUP(B247+0.5,График!$A$5:$CU$131,$P$242+1)</f>
        <v>1</v>
      </c>
      <c r="E247" s="56">
        <f t="shared" si="194"/>
        <v>43202</v>
      </c>
      <c r="F247" s="57">
        <f>HLOOKUP(E247,График!$A$5:$CU$131,$P$242+1)</f>
        <v>0.75</v>
      </c>
      <c r="G247" s="57">
        <f>HLOOKUP(E247+0.5,График!$A$5:$CU$131,$P$242+1)</f>
        <v>1</v>
      </c>
      <c r="H247" s="56">
        <f t="shared" si="195"/>
        <v>43209</v>
      </c>
      <c r="I247" s="57">
        <f>HLOOKUP(H247,График!$A$5:$CU$131,$P$242+1)</f>
        <v>0.75</v>
      </c>
      <c r="J247" s="57">
        <f>HLOOKUP(H247+0.5,График!$A$5:$CU$131,$P$242+1)</f>
        <v>1</v>
      </c>
      <c r="K247" s="56">
        <f t="shared" si="196"/>
        <v>43216</v>
      </c>
      <c r="L247" s="57">
        <f>HLOOKUP(K247,График!$A$5:$CU$131,$P$242+1)</f>
        <v>0.75</v>
      </c>
      <c r="M247" s="57">
        <f>HLOOKUP(K247+0.5,График!$A$5:$CU$131,$P$242+1)</f>
        <v>1</v>
      </c>
      <c r="N247" s="56"/>
      <c r="O247" s="57" t="e">
        <f>HLOOKUP(N247,График!$A$5:$CU$131,$P$242+1)</f>
        <v>#N/A</v>
      </c>
      <c r="P247" s="57" t="e">
        <f>HLOOKUP(N247+0.5,График!$A$5:$CU$131,$P$242+1)</f>
        <v>#N/A</v>
      </c>
      <c r="Q247" s="486" t="str">
        <f>$A$7</f>
        <v>Чт</v>
      </c>
      <c r="R247" s="56">
        <f t="shared" si="187"/>
        <v>43195</v>
      </c>
      <c r="S247" s="57">
        <f>HLOOKUP(R247,График!$A$5:$CU$131,$AF$242+1)</f>
        <v>0.45833333333333331</v>
      </c>
      <c r="T247" s="57">
        <f>HLOOKUP(R247+0.5,График!$A$5:$CU$131,$AF$242+1)</f>
        <v>0.95833333333333337</v>
      </c>
      <c r="U247" s="56">
        <f t="shared" si="197"/>
        <v>43202</v>
      </c>
      <c r="V247" s="57">
        <f>HLOOKUP(U247,График!$A$5:$CU$131,$AF$242+1)</f>
        <v>0.45833333333333331</v>
      </c>
      <c r="W247" s="57">
        <f>HLOOKUP(U247+0.5,График!$A$5:$CU$131,$AF$242+1)</f>
        <v>0.95833333333333337</v>
      </c>
      <c r="X247" s="56">
        <f t="shared" si="198"/>
        <v>43209</v>
      </c>
      <c r="Y247" s="57">
        <f>HLOOKUP(X247,График!$A$5:$CU$131,$AF$242+1)</f>
        <v>0.45833333333333331</v>
      </c>
      <c r="Z247" s="57">
        <f>HLOOKUP(X247+0.5,График!$A$5:$CU$131,$AF$242+1)</f>
        <v>0.95833333333333337</v>
      </c>
      <c r="AA247" s="56">
        <f t="shared" si="199"/>
        <v>43216</v>
      </c>
      <c r="AB247" s="57">
        <f>HLOOKUP(AA247,График!$A$5:$CU$131,$AF$242+1)</f>
        <v>0.45833333333333331</v>
      </c>
      <c r="AC247" s="57">
        <f>HLOOKUP(AA247+0.5,График!$A$5:$CU$131,$AF$242+1)</f>
        <v>0.95833333333333337</v>
      </c>
      <c r="AD247" s="56"/>
      <c r="AE247" s="57" t="e">
        <f>HLOOKUP(AD247,График!$A$5:$CU$131,$AF$242+1)</f>
        <v>#N/A</v>
      </c>
      <c r="AF247" s="57" t="e">
        <f>HLOOKUP(AD247+0.5,График!$A$5:$CU$131,$AF$242+1)</f>
        <v>#N/A</v>
      </c>
      <c r="AG247" s="34"/>
      <c r="AH247" s="27"/>
      <c r="AI247" s="27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</row>
    <row r="248" spans="1:49" s="46" customFormat="1" ht="26.1" customHeight="1" x14ac:dyDescent="0.25">
      <c r="A248" s="487" t="str">
        <f>$A$8</f>
        <v>Пт</v>
      </c>
      <c r="B248" s="56">
        <f t="shared" si="186"/>
        <v>43196</v>
      </c>
      <c r="C248" s="57">
        <f>HLOOKUP(B248,График!$A$5:$CU$131,$P$242+1)</f>
        <v>0.75</v>
      </c>
      <c r="D248" s="57">
        <f>HLOOKUP(B248+0.5,График!$A$5:$CU$131,$P$242+1)</f>
        <v>1</v>
      </c>
      <c r="E248" s="56">
        <f t="shared" si="194"/>
        <v>43203</v>
      </c>
      <c r="F248" s="57">
        <f>HLOOKUP(E248,График!$A$5:$CU$131,$P$242+1)</f>
        <v>0.75</v>
      </c>
      <c r="G248" s="57">
        <f>HLOOKUP(E248+0.5,График!$A$5:$CU$131,$P$242+1)</f>
        <v>1</v>
      </c>
      <c r="H248" s="56">
        <f t="shared" si="195"/>
        <v>43210</v>
      </c>
      <c r="I248" s="57">
        <f>HLOOKUP(H248,График!$A$5:$CU$131,$P$242+1)</f>
        <v>0.75</v>
      </c>
      <c r="J248" s="57">
        <f>HLOOKUP(H248+0.5,График!$A$5:$CU$131,$P$242+1)</f>
        <v>1</v>
      </c>
      <c r="K248" s="56">
        <f t="shared" si="196"/>
        <v>43217</v>
      </c>
      <c r="L248" s="57">
        <f>HLOOKUP(K248,График!$A$5:$CU$131,$P$242+1)</f>
        <v>0.75</v>
      </c>
      <c r="M248" s="57">
        <f>HLOOKUP(K248+0.5,График!$A$5:$CU$131,$P$242+1)</f>
        <v>1</v>
      </c>
      <c r="N248" s="56"/>
      <c r="O248" s="57" t="e">
        <f>HLOOKUP(N248,График!$A$5:$CU$131,$P$242+1)</f>
        <v>#N/A</v>
      </c>
      <c r="P248" s="57" t="e">
        <f>HLOOKUP(N248+0.5,График!$A$5:$CU$131,$P$242+1)</f>
        <v>#N/A</v>
      </c>
      <c r="Q248" s="487" t="str">
        <f>$A$8</f>
        <v>Пт</v>
      </c>
      <c r="R248" s="56">
        <f t="shared" si="187"/>
        <v>43196</v>
      </c>
      <c r="S248" s="57">
        <f>HLOOKUP(R248,График!$A$5:$CU$131,$AF$242+1)</f>
        <v>0.58333333333333337</v>
      </c>
      <c r="T248" s="57">
        <f>HLOOKUP(R248+0.5,График!$A$5:$CU$131,$AF$242+1)</f>
        <v>0.95833333333333337</v>
      </c>
      <c r="U248" s="56">
        <f t="shared" si="197"/>
        <v>43203</v>
      </c>
      <c r="V248" s="57">
        <f>HLOOKUP(U248,График!$A$5:$CU$131,$AF$242+1)</f>
        <v>0.58333333333333337</v>
      </c>
      <c r="W248" s="57">
        <f>HLOOKUP(U248+0.5,График!$A$5:$CU$131,$AF$242+1)</f>
        <v>0.95833333333333337</v>
      </c>
      <c r="X248" s="56">
        <f t="shared" si="198"/>
        <v>43210</v>
      </c>
      <c r="Y248" s="57">
        <f>HLOOKUP(X248,График!$A$5:$CU$131,$AF$242+1)</f>
        <v>0.58333333333333337</v>
      </c>
      <c r="Z248" s="57">
        <f>HLOOKUP(X248+0.5,График!$A$5:$CU$131,$AF$242+1)</f>
        <v>0.95833333333333337</v>
      </c>
      <c r="AA248" s="56">
        <f t="shared" si="199"/>
        <v>43217</v>
      </c>
      <c r="AB248" s="57">
        <f>HLOOKUP(AA248,График!$A$5:$CU$131,$AF$242+1)</f>
        <v>0.58333333333333337</v>
      </c>
      <c r="AC248" s="57">
        <f>HLOOKUP(AA248+0.5,График!$A$5:$CU$131,$AF$242+1)</f>
        <v>0.95833333333333337</v>
      </c>
      <c r="AD248" s="56"/>
      <c r="AE248" s="57" t="e">
        <f>HLOOKUP(AD248,График!$A$5:$CU$131,$AF$242+1)</f>
        <v>#N/A</v>
      </c>
      <c r="AF248" s="57" t="e">
        <f>HLOOKUP(AD248+0.5,График!$A$5:$CU$131,$AF$242+1)</f>
        <v>#N/A</v>
      </c>
      <c r="AG248" s="34"/>
      <c r="AH248" s="27"/>
      <c r="AI248" s="27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</row>
    <row r="249" spans="1:49" s="46" customFormat="1" ht="26.1" customHeight="1" thickBot="1" x14ac:dyDescent="0.3">
      <c r="A249" s="487" t="str">
        <f>$A$9</f>
        <v>Сб</v>
      </c>
      <c r="B249" s="56">
        <f t="shared" si="186"/>
        <v>43197</v>
      </c>
      <c r="C249" s="57" t="str">
        <f>HLOOKUP(B249,График!$A$5:$CU$131,$P$242+1)</f>
        <v>В</v>
      </c>
      <c r="D249" s="57" t="str">
        <f>HLOOKUP(B249+0.5,График!$A$5:$CU$131,$P$242+1)</f>
        <v>В</v>
      </c>
      <c r="E249" s="56">
        <f t="shared" si="194"/>
        <v>43204</v>
      </c>
      <c r="F249" s="57" t="str">
        <f>HLOOKUP(E249,График!$A$5:$CU$131,$P$242+1)</f>
        <v>В</v>
      </c>
      <c r="G249" s="57" t="str">
        <f>HLOOKUP(E249+0.5,График!$A$5:$CU$131,$P$242+1)</f>
        <v>В</v>
      </c>
      <c r="H249" s="56">
        <f t="shared" si="195"/>
        <v>43211</v>
      </c>
      <c r="I249" s="57" t="str">
        <f>HLOOKUP(H249,График!$A$5:$CU$131,$P$242+1)</f>
        <v>В</v>
      </c>
      <c r="J249" s="57" t="str">
        <f>HLOOKUP(H249+0.5,График!$A$5:$CU$131,$P$242+1)</f>
        <v>В</v>
      </c>
      <c r="K249" s="56">
        <f t="shared" si="196"/>
        <v>43218</v>
      </c>
      <c r="L249" s="57" t="str">
        <f>HLOOKUP(K249,График!$A$5:$CU$131,$P$242+1)</f>
        <v>В</v>
      </c>
      <c r="M249" s="57" t="str">
        <f>HLOOKUP(K249+0.5,График!$A$5:$CU$131,$P$242+1)</f>
        <v>В</v>
      </c>
      <c r="N249" s="56"/>
      <c r="O249" s="57" t="e">
        <f>HLOOKUP(N249,График!$A$5:$CU$131,$P$242+1)</f>
        <v>#N/A</v>
      </c>
      <c r="P249" s="57" t="e">
        <f>HLOOKUP(N249+0.5,График!$A$5:$CU$131,$P$242+1)</f>
        <v>#N/A</v>
      </c>
      <c r="Q249" s="487" t="str">
        <f>$A$9</f>
        <v>Сб</v>
      </c>
      <c r="R249" s="56">
        <f t="shared" si="187"/>
        <v>43197</v>
      </c>
      <c r="S249" s="57">
        <f>HLOOKUP(R249,График!$A$5:$CU$131,$AF$242+1)</f>
        <v>0.45833333333333331</v>
      </c>
      <c r="T249" s="57">
        <f>HLOOKUP(R249+0.5,График!$A$5:$CU$131,$AF$242+1)</f>
        <v>0.95833333333333337</v>
      </c>
      <c r="U249" s="56">
        <f t="shared" si="197"/>
        <v>43204</v>
      </c>
      <c r="V249" s="57">
        <f>HLOOKUP(U249,График!$A$5:$CU$131,$AF$242+1)</f>
        <v>0.45833333333333331</v>
      </c>
      <c r="W249" s="57">
        <f>HLOOKUP(U249+0.5,График!$A$5:$CU$131,$AF$242+1)</f>
        <v>0.95833333333333337</v>
      </c>
      <c r="X249" s="56">
        <f t="shared" si="198"/>
        <v>43211</v>
      </c>
      <c r="Y249" s="57">
        <f>HLOOKUP(X249,График!$A$5:$CU$131,$AF$242+1)</f>
        <v>0.45833333333333331</v>
      </c>
      <c r="Z249" s="57">
        <f>HLOOKUP(X249+0.5,График!$A$5:$CU$131,$AF$242+1)</f>
        <v>0.95833333333333337</v>
      </c>
      <c r="AA249" s="56">
        <f t="shared" si="199"/>
        <v>43218</v>
      </c>
      <c r="AB249" s="57">
        <f>HLOOKUP(AA249,График!$A$5:$CU$131,$AF$242+1)</f>
        <v>0.45833333333333331</v>
      </c>
      <c r="AC249" s="57">
        <f>HLOOKUP(AA249+0.5,График!$A$5:$CU$131,$AF$242+1)</f>
        <v>0.95833333333333337</v>
      </c>
      <c r="AD249" s="56"/>
      <c r="AE249" s="57" t="e">
        <f>HLOOKUP(AD249,График!$A$5:$CU$131,$AF$242+1)</f>
        <v>#N/A</v>
      </c>
      <c r="AF249" s="57" t="e">
        <f>HLOOKUP(AD249+0.5,График!$A$5:$CU$131,$AF$242+1)</f>
        <v>#N/A</v>
      </c>
      <c r="AG249" s="34"/>
      <c r="AH249" s="27"/>
      <c r="AI249" s="27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</row>
    <row r="250" spans="1:49" s="46" customFormat="1" ht="26.1" customHeight="1" x14ac:dyDescent="0.25">
      <c r="A250" s="39"/>
      <c r="B250" s="53"/>
      <c r="C250" s="52" t="str">
        <f>VLOOKUP(P250,График!$A$5:$CU$121,3)</f>
        <v>Макаркин Артем Алексеевич</v>
      </c>
      <c r="D250" s="54"/>
      <c r="E250" s="55"/>
      <c r="F250" s="22"/>
      <c r="G250" s="22"/>
      <c r="H250" s="22"/>
      <c r="I250" s="40"/>
      <c r="J250" s="23"/>
      <c r="K250" s="24"/>
      <c r="L250" s="25"/>
      <c r="M250" s="41"/>
      <c r="N250" s="41"/>
      <c r="O250" s="42"/>
      <c r="P250" s="488">
        <f>AF242+1</f>
        <v>63</v>
      </c>
      <c r="Q250" s="39"/>
      <c r="R250" s="21"/>
      <c r="S250" s="52" t="str">
        <f>VLOOKUP(AF250,График!$A$5:$CU$121,3)</f>
        <v>Медведева Екатерина Владимировна</v>
      </c>
      <c r="T250" s="54"/>
      <c r="U250" s="55"/>
      <c r="V250" s="22"/>
      <c r="W250" s="22"/>
      <c r="X250" s="22"/>
      <c r="Y250" s="40"/>
      <c r="Z250" s="23"/>
      <c r="AA250" s="24"/>
      <c r="AB250" s="25"/>
      <c r="AC250" s="41"/>
      <c r="AD250" s="41"/>
      <c r="AE250" s="42"/>
      <c r="AF250" s="488">
        <f>P250+1</f>
        <v>64</v>
      </c>
      <c r="AG250" s="43"/>
      <c r="AH250" s="44"/>
      <c r="AI250" s="44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</row>
    <row r="251" spans="1:49" s="46" customFormat="1" ht="26.1" customHeight="1" x14ac:dyDescent="0.25">
      <c r="A251" s="486" t="str">
        <f>$A$3</f>
        <v>Вс</v>
      </c>
      <c r="B251" s="56">
        <f t="shared" si="186"/>
        <v>43191</v>
      </c>
      <c r="C251" s="57">
        <f>HLOOKUP(B251,График!$A$5:$CU$131,$P$250+1)</f>
        <v>0.75</v>
      </c>
      <c r="D251" s="57">
        <f>HLOOKUP(B251+0.5,График!$A$5:$CU$131,$P$250+1)</f>
        <v>1</v>
      </c>
      <c r="E251" s="56">
        <f>B257+1</f>
        <v>43198</v>
      </c>
      <c r="F251" s="57">
        <f>HLOOKUP(E251,График!$A$5:$CU$131,$P$250+1)</f>
        <v>0.75</v>
      </c>
      <c r="G251" s="57">
        <f>HLOOKUP(E251+0.5,График!$A$5:$CU$131,$P$250+1)</f>
        <v>1</v>
      </c>
      <c r="H251" s="56">
        <f>E257+1</f>
        <v>43205</v>
      </c>
      <c r="I251" s="57" t="str">
        <f>HLOOKUP(H251,График!$A$5:$CU$131,$P$250+1)</f>
        <v>В</v>
      </c>
      <c r="J251" s="57" t="str">
        <f>HLOOKUP(H251+0.5,График!$A$5:$CU$131,$P$250+1)</f>
        <v>В</v>
      </c>
      <c r="K251" s="56">
        <f>H257+1</f>
        <v>43212</v>
      </c>
      <c r="L251" s="57" t="str">
        <f>HLOOKUP(K251,График!$A$5:$CU$131,$P$250+1)</f>
        <v>В</v>
      </c>
      <c r="M251" s="57" t="str">
        <f>HLOOKUP(K251+0.5,График!$A$5:$CU$131,$P$250+1)</f>
        <v>В</v>
      </c>
      <c r="N251" s="56">
        <f>K257+1</f>
        <v>43219</v>
      </c>
      <c r="O251" s="57" t="str">
        <f>HLOOKUP(N251,График!$A$5:$CU$131,$P$250+1)</f>
        <v>В</v>
      </c>
      <c r="P251" s="57" t="str">
        <f>HLOOKUP(N251+0.5,График!$A$5:$CU$131,$P$250+1)</f>
        <v>В</v>
      </c>
      <c r="Q251" s="486" t="str">
        <f>$A$3</f>
        <v>Вс</v>
      </c>
      <c r="R251" s="56">
        <f t="shared" si="187"/>
        <v>43191</v>
      </c>
      <c r="S251" s="57" t="str">
        <f>HLOOKUP(R251,График!$A$5:$CU$131,$AF$250+1)</f>
        <v>В</v>
      </c>
      <c r="T251" s="57" t="str">
        <f>HLOOKUP(R251+0.5,График!$A$5:$CU$131,$AF$250+1)</f>
        <v>В</v>
      </c>
      <c r="U251" s="56">
        <f>R257+1</f>
        <v>43198</v>
      </c>
      <c r="V251" s="57">
        <f>HLOOKUP(U251,График!$A$5:$CU$131,$AF$250+1)</f>
        <v>0.64583333333333337</v>
      </c>
      <c r="W251" s="57">
        <f>HLOOKUP(U251+0.5,График!$A$5:$CU$131,$AF$250+1)</f>
        <v>1.0208333333333333</v>
      </c>
      <c r="X251" s="56">
        <f>U257+1</f>
        <v>43205</v>
      </c>
      <c r="Y251" s="57">
        <f>HLOOKUP(X251,График!$A$5:$CU$131,$AF$250+1)</f>
        <v>0.41666666666666669</v>
      </c>
      <c r="Z251" s="57">
        <f>HLOOKUP(X251+0.5,График!$A$5:$CU$131,$AF$250+1)</f>
        <v>0.79166666666666663</v>
      </c>
      <c r="AA251" s="56">
        <f>X257+1</f>
        <v>43212</v>
      </c>
      <c r="AB251" s="57" t="str">
        <f>HLOOKUP(AA251,График!$A$5:$CU$131,$AF$250+1)</f>
        <v>В</v>
      </c>
      <c r="AC251" s="57" t="str">
        <f>HLOOKUP(AA251+0.5,График!$A$5:$CU$131,$AF$250+1)</f>
        <v>В</v>
      </c>
      <c r="AD251" s="56">
        <f>AA257+1</f>
        <v>43219</v>
      </c>
      <c r="AE251" s="57">
        <f>HLOOKUP(AD251,График!$A$5:$CU$131,$AF$250+1)</f>
        <v>0.5</v>
      </c>
      <c r="AF251" s="57">
        <f>HLOOKUP(AD251+0.5,График!$A$5:$CU$131,$AF$250+1)</f>
        <v>0.875</v>
      </c>
      <c r="AG251" s="34"/>
      <c r="AH251" s="27"/>
      <c r="AI251" s="27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</row>
    <row r="252" spans="1:49" s="46" customFormat="1" ht="26.1" customHeight="1" x14ac:dyDescent="0.25">
      <c r="A252" s="486" t="str">
        <f>$A$4</f>
        <v>Пн</v>
      </c>
      <c r="B252" s="56">
        <f t="shared" si="186"/>
        <v>43192</v>
      </c>
      <c r="C252" s="57">
        <f>HLOOKUP(B252,График!$A$5:$CU$131,$P$250+1)</f>
        <v>0.75</v>
      </c>
      <c r="D252" s="57">
        <f>HLOOKUP(B252+0.5,График!$A$5:$CU$131,$P$250+1)</f>
        <v>1</v>
      </c>
      <c r="E252" s="56">
        <f t="shared" ref="E252:E257" si="200">E251+1</f>
        <v>43199</v>
      </c>
      <c r="F252" s="57">
        <f>HLOOKUP(E252,График!$A$5:$CU$131,$P$250+1)</f>
        <v>0.75</v>
      </c>
      <c r="G252" s="57">
        <f>HLOOKUP(E252+0.5,График!$A$5:$CU$131,$P$250+1)</f>
        <v>1</v>
      </c>
      <c r="H252" s="56">
        <f t="shared" ref="H252:H257" si="201">H251+1</f>
        <v>43206</v>
      </c>
      <c r="I252" s="57" t="str">
        <f>HLOOKUP(H252,График!$A$5:$CU$131,$P$250+1)</f>
        <v>ОТ</v>
      </c>
      <c r="J252" s="57" t="str">
        <f>HLOOKUP(H252+0.5,График!$A$5:$CU$131,$P$250+1)</f>
        <v>ОТ</v>
      </c>
      <c r="K252" s="56">
        <f t="shared" ref="K252:K257" si="202">K251+1</f>
        <v>43213</v>
      </c>
      <c r="L252" s="57" t="str">
        <f>HLOOKUP(K252,График!$A$5:$CU$131,$P$250+1)</f>
        <v>ОТ</v>
      </c>
      <c r="M252" s="57" t="str">
        <f>HLOOKUP(K252+0.5,График!$A$5:$CU$131,$P$250+1)</f>
        <v>ОТ</v>
      </c>
      <c r="N252" s="56">
        <f>N251+1</f>
        <v>43220</v>
      </c>
      <c r="O252" s="57">
        <f>HLOOKUP(N252,График!$A$5:$CU$131,$P$250+1)</f>
        <v>0.75</v>
      </c>
      <c r="P252" s="57">
        <f>HLOOKUP(N252+0.5,График!$A$5:$CU$131,$P$250+1)</f>
        <v>1</v>
      </c>
      <c r="Q252" s="486" t="str">
        <f>$A$4</f>
        <v>Пн</v>
      </c>
      <c r="R252" s="56">
        <f t="shared" si="187"/>
        <v>43192</v>
      </c>
      <c r="S252" s="57">
        <f>HLOOKUP(R252,График!$A$5:$CU$131,$AF$250+1)</f>
        <v>0.39583333333333331</v>
      </c>
      <c r="T252" s="57">
        <f>HLOOKUP(R252+0.5,График!$A$5:$CU$131,$AF$250+1)</f>
        <v>0.77083333333333337</v>
      </c>
      <c r="U252" s="56">
        <f t="shared" ref="U252:U257" si="203">U251+1</f>
        <v>43199</v>
      </c>
      <c r="V252" s="57" t="str">
        <f>HLOOKUP(U252,График!$A$5:$CU$131,$AF$250+1)</f>
        <v>В</v>
      </c>
      <c r="W252" s="57" t="str">
        <f>HLOOKUP(U252+0.5,График!$A$5:$CU$131,$AF$250+1)</f>
        <v>В</v>
      </c>
      <c r="X252" s="56">
        <f t="shared" ref="X252:X257" si="204">X251+1</f>
        <v>43206</v>
      </c>
      <c r="Y252" s="57" t="str">
        <f>HLOOKUP(X252,График!$A$5:$CU$131,$AF$250+1)</f>
        <v>В</v>
      </c>
      <c r="Z252" s="57" t="str">
        <f>HLOOKUP(X252+0.5,График!$A$5:$CU$131,$AF$250+1)</f>
        <v>В</v>
      </c>
      <c r="AA252" s="56">
        <f t="shared" ref="AA252:AA257" si="205">AA251+1</f>
        <v>43213</v>
      </c>
      <c r="AB252" s="57">
        <f>HLOOKUP(AA252,График!$A$5:$CU$131,$AF$250+1)</f>
        <v>0.28125</v>
      </c>
      <c r="AC252" s="57">
        <f>HLOOKUP(AA252+0.5,График!$A$5:$CU$131,$AF$250+1)</f>
        <v>0.65625</v>
      </c>
      <c r="AD252" s="56">
        <f>AD251+1</f>
        <v>43220</v>
      </c>
      <c r="AE252" s="57">
        <f>HLOOKUP(AD252,График!$A$5:$CU$131,$AF$250+1)</f>
        <v>0.6875</v>
      </c>
      <c r="AF252" s="57">
        <f>HLOOKUP(AD252+0.5,График!$A$5:$CU$131,$AF$250+1)</f>
        <v>1.0208333333333333</v>
      </c>
      <c r="AG252" s="34"/>
      <c r="AH252" s="27"/>
      <c r="AI252" s="27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</row>
    <row r="253" spans="1:49" s="46" customFormat="1" ht="26.1" customHeight="1" x14ac:dyDescent="0.25">
      <c r="A253" s="486" t="str">
        <f>$A$5</f>
        <v>Вт</v>
      </c>
      <c r="B253" s="56">
        <f t="shared" si="186"/>
        <v>43193</v>
      </c>
      <c r="C253" s="57">
        <f>HLOOKUP(B253,График!$A$5:$CU$131,$P$250+1)</f>
        <v>0.75</v>
      </c>
      <c r="D253" s="57">
        <f>HLOOKUP(B253+0.5,График!$A$5:$CU$131,$P$250+1)</f>
        <v>1</v>
      </c>
      <c r="E253" s="56">
        <f t="shared" si="200"/>
        <v>43200</v>
      </c>
      <c r="F253" s="57">
        <f>HLOOKUP(E253,График!$A$5:$CU$131,$P$250+1)</f>
        <v>0.75</v>
      </c>
      <c r="G253" s="57">
        <f>HLOOKUP(E253+0.5,График!$A$5:$CU$131,$P$250+1)</f>
        <v>1</v>
      </c>
      <c r="H253" s="56">
        <f t="shared" si="201"/>
        <v>43207</v>
      </c>
      <c r="I253" s="57" t="str">
        <f>HLOOKUP(H253,График!$A$5:$CU$131,$P$250+1)</f>
        <v>ОТ</v>
      </c>
      <c r="J253" s="57" t="str">
        <f>HLOOKUP(H253+0.5,График!$A$5:$CU$131,$P$250+1)</f>
        <v>ОТ</v>
      </c>
      <c r="K253" s="56">
        <f t="shared" si="202"/>
        <v>43214</v>
      </c>
      <c r="L253" s="57" t="str">
        <f>HLOOKUP(K253,График!$A$5:$CU$131,$P$250+1)</f>
        <v>ОТ</v>
      </c>
      <c r="M253" s="57" t="str">
        <f>HLOOKUP(K253+0.5,График!$A$5:$CU$131,$P$250+1)</f>
        <v>ОТ</v>
      </c>
      <c r="N253" s="56">
        <f>N252+1</f>
        <v>43221</v>
      </c>
      <c r="O253" s="57" t="str">
        <f>HLOOKUP(N253,График!$A$5:$CU$131,$P$250+1)</f>
        <v>!</v>
      </c>
      <c r="P253" s="57" t="str">
        <f>HLOOKUP(N253+0.5,График!$A$5:$CU$131,$P$250+1)</f>
        <v>!</v>
      </c>
      <c r="Q253" s="486" t="str">
        <f>$A$5</f>
        <v>Вт</v>
      </c>
      <c r="R253" s="56">
        <f t="shared" si="187"/>
        <v>43193</v>
      </c>
      <c r="S253" s="57">
        <f>HLOOKUP(R253,График!$A$5:$CU$131,$AF$250+1)</f>
        <v>0.39583333333333331</v>
      </c>
      <c r="T253" s="57">
        <f>HLOOKUP(R253+0.5,График!$A$5:$CU$131,$AF$250+1)</f>
        <v>0.77083333333333337</v>
      </c>
      <c r="U253" s="56">
        <f t="shared" si="203"/>
        <v>43200</v>
      </c>
      <c r="V253" s="57" t="str">
        <f>HLOOKUP(U253,График!$A$5:$CU$131,$AF$250+1)</f>
        <v>В</v>
      </c>
      <c r="W253" s="57" t="str">
        <f>HLOOKUP(U253+0.5,График!$A$5:$CU$131,$AF$250+1)</f>
        <v>В</v>
      </c>
      <c r="X253" s="56">
        <f t="shared" si="204"/>
        <v>43207</v>
      </c>
      <c r="Y253" s="57" t="str">
        <f>HLOOKUP(X253,График!$A$5:$CU$131,$AF$250+1)</f>
        <v>В</v>
      </c>
      <c r="Z253" s="57" t="str">
        <f>HLOOKUP(X253+0.5,График!$A$5:$CU$131,$AF$250+1)</f>
        <v>В</v>
      </c>
      <c r="AA253" s="56">
        <f t="shared" si="205"/>
        <v>43214</v>
      </c>
      <c r="AB253" s="57">
        <f>HLOOKUP(AA253,График!$A$5:$CU$131,$AF$250+1)</f>
        <v>0.28125</v>
      </c>
      <c r="AC253" s="57">
        <f>HLOOKUP(AA253+0.5,График!$A$5:$CU$131,$AF$250+1)</f>
        <v>0.65625</v>
      </c>
      <c r="AD253" s="56">
        <f>AD252+1</f>
        <v>43221</v>
      </c>
      <c r="AE253" s="57" t="str">
        <f>HLOOKUP(AD253,График!$A$5:$CU$131,$AF$250+1)</f>
        <v>ВОЗВ</v>
      </c>
      <c r="AF253" s="57" t="str">
        <f>HLOOKUP(AD253+0.5,График!$A$5:$CU$131,$AF$250+1)</f>
        <v>ВОЗВ</v>
      </c>
      <c r="AG253" s="34"/>
      <c r="AH253" s="27"/>
      <c r="AI253" s="27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</row>
    <row r="254" spans="1:49" s="46" customFormat="1" ht="26.1" customHeight="1" x14ac:dyDescent="0.25">
      <c r="A254" s="486" t="str">
        <f>$A$6</f>
        <v>Ср</v>
      </c>
      <c r="B254" s="56">
        <f t="shared" si="186"/>
        <v>43194</v>
      </c>
      <c r="C254" s="57">
        <f>HLOOKUP(B254,График!$A$5:$CU$131,$P$250+1)</f>
        <v>0.75</v>
      </c>
      <c r="D254" s="57">
        <f>HLOOKUP(B254+0.5,График!$A$5:$CU$131,$P$250+1)</f>
        <v>1</v>
      </c>
      <c r="E254" s="56">
        <f t="shared" si="200"/>
        <v>43201</v>
      </c>
      <c r="F254" s="57">
        <f>HLOOKUP(E254,График!$A$5:$CU$131,$P$250+1)</f>
        <v>0.75</v>
      </c>
      <c r="G254" s="57">
        <f>HLOOKUP(E254+0.5,График!$A$5:$CU$131,$P$250+1)</f>
        <v>1</v>
      </c>
      <c r="H254" s="56">
        <f t="shared" si="201"/>
        <v>43208</v>
      </c>
      <c r="I254" s="57" t="str">
        <f>HLOOKUP(H254,График!$A$5:$CU$131,$P$250+1)</f>
        <v>ОТ</v>
      </c>
      <c r="J254" s="57" t="str">
        <f>HLOOKUP(H254+0.5,График!$A$5:$CU$131,$P$250+1)</f>
        <v>ОТ</v>
      </c>
      <c r="K254" s="56">
        <f t="shared" si="202"/>
        <v>43215</v>
      </c>
      <c r="L254" s="57" t="str">
        <f>HLOOKUP(K254,График!$A$5:$CU$131,$P$250+1)</f>
        <v>ОТ</v>
      </c>
      <c r="M254" s="57" t="str">
        <f>HLOOKUP(K254+0.5,График!$A$5:$CU$131,$P$250+1)</f>
        <v>ОТ</v>
      </c>
      <c r="N254" s="56"/>
      <c r="O254" s="57" t="e">
        <f>HLOOKUP(N254,График!$A$5:$CU$131,$P$250+1)</f>
        <v>#N/A</v>
      </c>
      <c r="P254" s="57" t="e">
        <f>HLOOKUP(N254+0.5,График!$A$5:$CU$131,$P$250+1)</f>
        <v>#N/A</v>
      </c>
      <c r="Q254" s="486" t="str">
        <f>$A$6</f>
        <v>Ср</v>
      </c>
      <c r="R254" s="56">
        <f t="shared" si="187"/>
        <v>43194</v>
      </c>
      <c r="S254" s="57" t="str">
        <f>HLOOKUP(R254,График!$A$5:$CU$131,$AF$250+1)</f>
        <v>В</v>
      </c>
      <c r="T254" s="57" t="str">
        <f>HLOOKUP(R254+0.5,График!$A$5:$CU$131,$AF$250+1)</f>
        <v>В</v>
      </c>
      <c r="U254" s="56">
        <f t="shared" si="203"/>
        <v>43201</v>
      </c>
      <c r="V254" s="57">
        <f>HLOOKUP(U254,График!$A$5:$CU$131,$AF$250+1)</f>
        <v>0.3125</v>
      </c>
      <c r="W254" s="57">
        <f>HLOOKUP(U254+0.5,График!$A$5:$CU$131,$AF$250+1)</f>
        <v>0.6875</v>
      </c>
      <c r="X254" s="56">
        <f t="shared" si="204"/>
        <v>43208</v>
      </c>
      <c r="Y254" s="57">
        <f>HLOOKUP(X254,График!$A$5:$CU$131,$AF$250+1)</f>
        <v>0.4375</v>
      </c>
      <c r="Z254" s="57">
        <f>HLOOKUP(X254+0.5,График!$A$5:$CU$131,$AF$250+1)</f>
        <v>0.8125</v>
      </c>
      <c r="AA254" s="56">
        <f t="shared" si="205"/>
        <v>43215</v>
      </c>
      <c r="AB254" s="57">
        <f>HLOOKUP(AA254,График!$A$5:$CU$131,$AF$250+1)</f>
        <v>0.3125</v>
      </c>
      <c r="AC254" s="57">
        <f>HLOOKUP(AA254+0.5,График!$A$5:$CU$131,$AF$250+1)</f>
        <v>0.6875</v>
      </c>
      <c r="AD254" s="56"/>
      <c r="AE254" s="57" t="e">
        <f>HLOOKUP(AD254,График!$A$5:$CU$131,$AF$250+1)</f>
        <v>#N/A</v>
      </c>
      <c r="AF254" s="57" t="e">
        <f>HLOOKUP(AD254+0.5,График!$A$5:$CU$131,$AF$250+1)</f>
        <v>#N/A</v>
      </c>
      <c r="AG254" s="34"/>
      <c r="AH254" s="27"/>
      <c r="AI254" s="27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</row>
    <row r="255" spans="1:49" s="46" customFormat="1" ht="26.1" customHeight="1" x14ac:dyDescent="0.25">
      <c r="A255" s="486" t="str">
        <f>$A$7</f>
        <v>Чт</v>
      </c>
      <c r="B255" s="56">
        <f t="shared" si="186"/>
        <v>43195</v>
      </c>
      <c r="C255" s="57" t="str">
        <f>HLOOKUP(B255,График!$A$5:$CU$131,$P$250+1)</f>
        <v>В</v>
      </c>
      <c r="D255" s="57" t="str">
        <f>HLOOKUP(B255+0.5,График!$A$5:$CU$131,$P$250+1)</f>
        <v>В</v>
      </c>
      <c r="E255" s="56">
        <f t="shared" si="200"/>
        <v>43202</v>
      </c>
      <c r="F255" s="57" t="str">
        <f>HLOOKUP(E255,График!$A$5:$CU$131,$P$250+1)</f>
        <v>В</v>
      </c>
      <c r="G255" s="57" t="str">
        <f>HLOOKUP(E255+0.5,График!$A$5:$CU$131,$P$250+1)</f>
        <v>В</v>
      </c>
      <c r="H255" s="56">
        <f t="shared" si="201"/>
        <v>43209</v>
      </c>
      <c r="I255" s="57" t="str">
        <f>HLOOKUP(H255,График!$A$5:$CU$131,$P$250+1)</f>
        <v>ОТ</v>
      </c>
      <c r="J255" s="57" t="str">
        <f>HLOOKUP(H255+0.5,График!$A$5:$CU$131,$P$250+1)</f>
        <v>ОТ</v>
      </c>
      <c r="K255" s="56">
        <f t="shared" si="202"/>
        <v>43216</v>
      </c>
      <c r="L255" s="57" t="str">
        <f>HLOOKUP(K255,График!$A$5:$CU$131,$P$250+1)</f>
        <v>ОТ</v>
      </c>
      <c r="M255" s="57" t="str">
        <f>HLOOKUP(K255+0.5,График!$A$5:$CU$131,$P$250+1)</f>
        <v>ОТ</v>
      </c>
      <c r="N255" s="56"/>
      <c r="O255" s="57" t="e">
        <f>HLOOKUP(N255,График!$A$5:$CU$131,$P$250+1)</f>
        <v>#N/A</v>
      </c>
      <c r="P255" s="57" t="e">
        <f>HLOOKUP(N255+0.5,График!$A$5:$CU$131,$P$250+1)</f>
        <v>#N/A</v>
      </c>
      <c r="Q255" s="486" t="str">
        <f>$A$7</f>
        <v>Чт</v>
      </c>
      <c r="R255" s="56">
        <f t="shared" si="187"/>
        <v>43195</v>
      </c>
      <c r="S255" s="57">
        <f>HLOOKUP(R255,График!$A$5:$CU$131,$AF$250+1)</f>
        <v>0.625</v>
      </c>
      <c r="T255" s="57">
        <f>HLOOKUP(R255+0.5,График!$A$5:$CU$131,$AF$250+1)</f>
        <v>1</v>
      </c>
      <c r="U255" s="56">
        <f t="shared" si="203"/>
        <v>43202</v>
      </c>
      <c r="V255" s="57">
        <f>HLOOKUP(U255,График!$A$5:$CU$131,$AF$250+1)</f>
        <v>0.3125</v>
      </c>
      <c r="W255" s="57">
        <f>HLOOKUP(U255+0.5,График!$A$5:$CU$131,$AF$250+1)</f>
        <v>0.6875</v>
      </c>
      <c r="X255" s="56">
        <f t="shared" si="204"/>
        <v>43209</v>
      </c>
      <c r="Y255" s="57">
        <f>HLOOKUP(X255,График!$A$5:$CU$131,$AF$250+1)</f>
        <v>0.625</v>
      </c>
      <c r="Z255" s="57">
        <f>HLOOKUP(X255+0.5,График!$A$5:$CU$131,$AF$250+1)</f>
        <v>1</v>
      </c>
      <c r="AA255" s="56">
        <f t="shared" si="205"/>
        <v>43216</v>
      </c>
      <c r="AB255" s="57">
        <f>HLOOKUP(AA255,График!$A$5:$CU$131,$AF$250+1)</f>
        <v>0.3125</v>
      </c>
      <c r="AC255" s="57">
        <f>HLOOKUP(AA255+0.5,График!$A$5:$CU$131,$AF$250+1)</f>
        <v>0.6875</v>
      </c>
      <c r="AD255" s="56"/>
      <c r="AE255" s="57" t="e">
        <f>HLOOKUP(AD255,График!$A$5:$CU$131,$AF$250+1)</f>
        <v>#N/A</v>
      </c>
      <c r="AF255" s="57" t="e">
        <f>HLOOKUP(AD255+0.5,График!$A$5:$CU$131,$AF$250+1)</f>
        <v>#N/A</v>
      </c>
      <c r="AG255" s="34"/>
      <c r="AH255" s="27"/>
      <c r="AI255" s="27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</row>
    <row r="256" spans="1:49" s="46" customFormat="1" ht="26.1" customHeight="1" x14ac:dyDescent="0.25">
      <c r="A256" s="487" t="str">
        <f>$A$8</f>
        <v>Пт</v>
      </c>
      <c r="B256" s="56">
        <f t="shared" si="186"/>
        <v>43196</v>
      </c>
      <c r="C256" s="57">
        <f>HLOOKUP(B256,График!$A$5:$CU$131,$P$250+1)</f>
        <v>0.75</v>
      </c>
      <c r="D256" s="57">
        <f>HLOOKUP(B256+0.5,График!$A$5:$CU$131,$P$250+1)</f>
        <v>1</v>
      </c>
      <c r="E256" s="56">
        <f t="shared" si="200"/>
        <v>43203</v>
      </c>
      <c r="F256" s="57">
        <f>HLOOKUP(E256,График!$A$5:$CU$131,$P$250+1)</f>
        <v>0.75</v>
      </c>
      <c r="G256" s="57">
        <f>HLOOKUP(E256+0.5,График!$A$5:$CU$131,$P$250+1)</f>
        <v>1</v>
      </c>
      <c r="H256" s="56">
        <f t="shared" si="201"/>
        <v>43210</v>
      </c>
      <c r="I256" s="57" t="str">
        <f>HLOOKUP(H256,График!$A$5:$CU$131,$P$250+1)</f>
        <v>ОТ</v>
      </c>
      <c r="J256" s="57" t="str">
        <f>HLOOKUP(H256+0.5,График!$A$5:$CU$131,$P$250+1)</f>
        <v>ОТ</v>
      </c>
      <c r="K256" s="56">
        <f t="shared" si="202"/>
        <v>43217</v>
      </c>
      <c r="L256" s="57" t="str">
        <f>HLOOKUP(K256,График!$A$5:$CU$131,$P$250+1)</f>
        <v>ОТ</v>
      </c>
      <c r="M256" s="57" t="str">
        <f>HLOOKUP(K256+0.5,График!$A$5:$CU$131,$P$250+1)</f>
        <v>ОТ</v>
      </c>
      <c r="N256" s="56"/>
      <c r="O256" s="57" t="e">
        <f>HLOOKUP(N256,График!$A$5:$CU$131,$P$250+1)</f>
        <v>#N/A</v>
      </c>
      <c r="P256" s="57" t="e">
        <f>HLOOKUP(N256+0.5,График!$A$5:$CU$131,$P$250+1)</f>
        <v>#N/A</v>
      </c>
      <c r="Q256" s="487" t="str">
        <f>$A$8</f>
        <v>Пт</v>
      </c>
      <c r="R256" s="56">
        <f t="shared" si="187"/>
        <v>43196</v>
      </c>
      <c r="S256" s="57">
        <f>HLOOKUP(R256,График!$A$5:$CU$131,$AF$250+1)</f>
        <v>0.625</v>
      </c>
      <c r="T256" s="57">
        <f>HLOOKUP(R256+0.5,График!$A$5:$CU$131,$AF$250+1)</f>
        <v>1</v>
      </c>
      <c r="U256" s="56">
        <f t="shared" si="203"/>
        <v>43203</v>
      </c>
      <c r="V256" s="57">
        <f>HLOOKUP(U256,График!$A$5:$CU$131,$AF$250+1)</f>
        <v>0.41666666666666669</v>
      </c>
      <c r="W256" s="57">
        <f>HLOOKUP(U256+0.5,График!$A$5:$CU$131,$AF$250+1)</f>
        <v>0.79166666666666663</v>
      </c>
      <c r="X256" s="56">
        <f t="shared" si="204"/>
        <v>43210</v>
      </c>
      <c r="Y256" s="57">
        <f>HLOOKUP(X256,График!$A$5:$CU$131,$AF$250+1)</f>
        <v>0.625</v>
      </c>
      <c r="Z256" s="57">
        <f>HLOOKUP(X256+0.5,График!$A$5:$CU$131,$AF$250+1)</f>
        <v>1</v>
      </c>
      <c r="AA256" s="56">
        <f t="shared" si="205"/>
        <v>43217</v>
      </c>
      <c r="AB256" s="57" t="str">
        <f>HLOOKUP(AA256,График!$A$5:$CU$131,$AF$250+1)</f>
        <v>В</v>
      </c>
      <c r="AC256" s="57" t="str">
        <f>HLOOKUP(AA256+0.5,График!$A$5:$CU$131,$AF$250+1)</f>
        <v>В</v>
      </c>
      <c r="AD256" s="56"/>
      <c r="AE256" s="57" t="e">
        <f>HLOOKUP(AD256,График!$A$5:$CU$131,$AF$250+1)</f>
        <v>#N/A</v>
      </c>
      <c r="AF256" s="57" t="e">
        <f>HLOOKUP(AD256+0.5,График!$A$5:$CU$131,$AF$250+1)</f>
        <v>#N/A</v>
      </c>
      <c r="AG256" s="34"/>
      <c r="AH256" s="27"/>
      <c r="AI256" s="27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</row>
    <row r="257" spans="1:49" s="46" customFormat="1" ht="26.1" customHeight="1" thickBot="1" x14ac:dyDescent="0.3">
      <c r="A257" s="487" t="str">
        <f>$A$9</f>
        <v>Сб</v>
      </c>
      <c r="B257" s="56">
        <f t="shared" si="186"/>
        <v>43197</v>
      </c>
      <c r="C257" s="57" t="str">
        <f>HLOOKUP(B257,График!$A$5:$CU$131,$P$250+1)</f>
        <v>В</v>
      </c>
      <c r="D257" s="57" t="str">
        <f>HLOOKUP(B257+0.5,График!$A$5:$CU$131,$P$250+1)</f>
        <v>В</v>
      </c>
      <c r="E257" s="56">
        <f t="shared" si="200"/>
        <v>43204</v>
      </c>
      <c r="F257" s="57" t="str">
        <f>HLOOKUP(E257,График!$A$5:$CU$131,$P$250+1)</f>
        <v>В</v>
      </c>
      <c r="G257" s="57" t="str">
        <f>HLOOKUP(E257+0.5,График!$A$5:$CU$131,$P$250+1)</f>
        <v>В</v>
      </c>
      <c r="H257" s="56">
        <f t="shared" si="201"/>
        <v>43211</v>
      </c>
      <c r="I257" s="57" t="str">
        <f>HLOOKUP(H257,График!$A$5:$CU$131,$P$250+1)</f>
        <v>В</v>
      </c>
      <c r="J257" s="57" t="str">
        <f>HLOOKUP(H257+0.5,График!$A$5:$CU$131,$P$250+1)</f>
        <v>В</v>
      </c>
      <c r="K257" s="56">
        <f t="shared" si="202"/>
        <v>43218</v>
      </c>
      <c r="L257" s="57" t="str">
        <f>HLOOKUP(K257,График!$A$5:$CU$131,$P$250+1)</f>
        <v>В</v>
      </c>
      <c r="M257" s="57" t="str">
        <f>HLOOKUP(K257+0.5,График!$A$5:$CU$131,$P$250+1)</f>
        <v>В</v>
      </c>
      <c r="N257" s="56"/>
      <c r="O257" s="57" t="e">
        <f>HLOOKUP(N257,График!$A$5:$CU$131,$P$250+1)</f>
        <v>#N/A</v>
      </c>
      <c r="P257" s="57" t="e">
        <f>HLOOKUP(N257+0.5,График!$A$5:$CU$131,$P$250+1)</f>
        <v>#N/A</v>
      </c>
      <c r="Q257" s="487" t="str">
        <f>$A$9</f>
        <v>Сб</v>
      </c>
      <c r="R257" s="56">
        <f t="shared" si="187"/>
        <v>43197</v>
      </c>
      <c r="S257" s="57">
        <f>HLOOKUP(R257,График!$A$5:$CU$131,$AF$250+1)</f>
        <v>0.625</v>
      </c>
      <c r="T257" s="57">
        <f>HLOOKUP(R257+0.5,График!$A$5:$CU$131,$AF$250+1)</f>
        <v>1</v>
      </c>
      <c r="U257" s="56">
        <f t="shared" si="203"/>
        <v>43204</v>
      </c>
      <c r="V257" s="57">
        <f>HLOOKUP(U257,График!$A$5:$CU$131,$AF$250+1)</f>
        <v>0.41666666666666669</v>
      </c>
      <c r="W257" s="57">
        <f>HLOOKUP(U257+0.5,График!$A$5:$CU$131,$AF$250+1)</f>
        <v>0.79166666666666663</v>
      </c>
      <c r="X257" s="56">
        <f t="shared" si="204"/>
        <v>43211</v>
      </c>
      <c r="Y257" s="57" t="str">
        <f>HLOOKUP(X257,График!$A$5:$CU$131,$AF$250+1)</f>
        <v>В</v>
      </c>
      <c r="Z257" s="57" t="str">
        <f>HLOOKUP(X257+0.5,График!$A$5:$CU$131,$AF$250+1)</f>
        <v>В</v>
      </c>
      <c r="AA257" s="56">
        <f t="shared" si="205"/>
        <v>43218</v>
      </c>
      <c r="AB257" s="57">
        <f>HLOOKUP(AA257,График!$A$5:$CU$131,$AF$250+1)</f>
        <v>0.47916666666666669</v>
      </c>
      <c r="AC257" s="57">
        <f>HLOOKUP(AA257+0.5,График!$A$5:$CU$131,$AF$250+1)</f>
        <v>0.85416666666666663</v>
      </c>
      <c r="AD257" s="56"/>
      <c r="AE257" s="57" t="e">
        <f>HLOOKUP(AD257,График!$A$5:$CU$131,$AF$250+1)</f>
        <v>#N/A</v>
      </c>
      <c r="AF257" s="57" t="e">
        <f>HLOOKUP(AD257+0.5,График!$A$5:$CU$131,$AF$250+1)</f>
        <v>#N/A</v>
      </c>
      <c r="AG257" s="34"/>
      <c r="AH257" s="27"/>
      <c r="AI257" s="27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</row>
    <row r="258" spans="1:49" s="46" customFormat="1" ht="26.1" customHeight="1" x14ac:dyDescent="0.25">
      <c r="A258" s="39"/>
      <c r="B258" s="53"/>
      <c r="C258" s="52" t="str">
        <f>VLOOKUP(P258,График!$A$5:$CU$121,3)</f>
        <v>Михеева Галина Александровна</v>
      </c>
      <c r="D258" s="54"/>
      <c r="E258" s="55"/>
      <c r="F258" s="22"/>
      <c r="G258" s="22"/>
      <c r="H258" s="22"/>
      <c r="I258" s="40"/>
      <c r="J258" s="23"/>
      <c r="K258" s="24"/>
      <c r="L258" s="25"/>
      <c r="M258" s="41"/>
      <c r="N258" s="41"/>
      <c r="O258" s="42"/>
      <c r="P258" s="488">
        <f>AF250+1</f>
        <v>65</v>
      </c>
      <c r="Q258" s="39"/>
      <c r="R258" s="21"/>
      <c r="S258" s="52" t="str">
        <f>VLOOKUP(AF258,График!$A$5:$CU$121,3)</f>
        <v>Натахина Светлана Сергеевна</v>
      </c>
      <c r="T258" s="54"/>
      <c r="U258" s="55"/>
      <c r="V258" s="22"/>
      <c r="W258" s="22"/>
      <c r="X258" s="22"/>
      <c r="Y258" s="40"/>
      <c r="Z258" s="23"/>
      <c r="AA258" s="24"/>
      <c r="AB258" s="25"/>
      <c r="AC258" s="41"/>
      <c r="AD258" s="41"/>
      <c r="AE258" s="42"/>
      <c r="AF258" s="488">
        <f>P258+1</f>
        <v>66</v>
      </c>
      <c r="AG258" s="43"/>
      <c r="AH258" s="44"/>
      <c r="AI258" s="44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</row>
    <row r="259" spans="1:49" s="46" customFormat="1" ht="26.1" customHeight="1" x14ac:dyDescent="0.25">
      <c r="A259" s="486" t="str">
        <f>$A$3</f>
        <v>Вс</v>
      </c>
      <c r="B259" s="56">
        <f t="shared" si="186"/>
        <v>43191</v>
      </c>
      <c r="C259" s="57" t="str">
        <f>HLOOKUP(B259,График!$A$5:$CU$131,$P$258+1)</f>
        <v>В</v>
      </c>
      <c r="D259" s="57" t="str">
        <f>HLOOKUP(B259+0.5,График!$A$5:$CU$131,$P$258+1)</f>
        <v>В</v>
      </c>
      <c r="E259" s="56">
        <f>B265+1</f>
        <v>43198</v>
      </c>
      <c r="F259" s="57">
        <f>HLOOKUP(E259,График!$A$5:$CU$131,$P$258+1)</f>
        <v>0.66666666666666663</v>
      </c>
      <c r="G259" s="57">
        <f>HLOOKUP(E259+0.5,График!$A$5:$CU$131,$P$258+1)</f>
        <v>0.91666666666666663</v>
      </c>
      <c r="H259" s="56">
        <f>E265+1</f>
        <v>43205</v>
      </c>
      <c r="I259" s="57">
        <f>HLOOKUP(H259,График!$A$5:$CU$131,$P$258+1)</f>
        <v>0.66666666666666663</v>
      </c>
      <c r="J259" s="57">
        <f>HLOOKUP(H259+0.5,График!$A$5:$CU$131,$P$258+1)</f>
        <v>0.91666666666666663</v>
      </c>
      <c r="K259" s="56">
        <f>H265+1</f>
        <v>43212</v>
      </c>
      <c r="L259" s="57">
        <f>HLOOKUP(K259,График!$A$5:$CU$131,$P$258+1)</f>
        <v>0.66666666666666663</v>
      </c>
      <c r="M259" s="57">
        <f>HLOOKUP(K259+0.5,График!$A$5:$CU$131,$P$258+1)</f>
        <v>0.91666666666666663</v>
      </c>
      <c r="N259" s="56">
        <f>K265+1</f>
        <v>43219</v>
      </c>
      <c r="O259" s="57">
        <f>HLOOKUP(N259,График!$A$5:$CU$131,$P$258+1)</f>
        <v>0.66666666666666663</v>
      </c>
      <c r="P259" s="57">
        <f>HLOOKUP(N259+0.5,График!$A$5:$CU$131,$P$258+1)</f>
        <v>0.91666666666666663</v>
      </c>
      <c r="Q259" s="486" t="str">
        <f>$A$3</f>
        <v>Вс</v>
      </c>
      <c r="R259" s="56">
        <f t="shared" si="187"/>
        <v>43191</v>
      </c>
      <c r="S259" s="57">
        <f>HLOOKUP(R259,График!$A$5:$CU$131,$AF$258+1)</f>
        <v>0.3125</v>
      </c>
      <c r="T259" s="57">
        <f>HLOOKUP(R259+0.5,График!$A$5:$CU$131,$AF$258+1)</f>
        <v>0.6875</v>
      </c>
      <c r="U259" s="56">
        <f>R265+1</f>
        <v>43198</v>
      </c>
      <c r="V259" s="57">
        <f>HLOOKUP(U259,График!$A$5:$CU$131,$AF$258+1)</f>
        <v>0.5</v>
      </c>
      <c r="W259" s="57">
        <f>HLOOKUP(U259+0.5,График!$A$5:$CU$131,$AF$258+1)</f>
        <v>0.875</v>
      </c>
      <c r="X259" s="56">
        <f>U265+1</f>
        <v>43205</v>
      </c>
      <c r="Y259" s="57">
        <f>HLOOKUP(X259,График!$A$5:$CU$131,$AF$258+1)</f>
        <v>0.64583333333333337</v>
      </c>
      <c r="Z259" s="57">
        <f>HLOOKUP(X259+0.5,График!$A$5:$CU$131,$AF$258+1)</f>
        <v>1.0208333333333333</v>
      </c>
      <c r="AA259" s="56">
        <f>X265+1</f>
        <v>43212</v>
      </c>
      <c r="AB259" s="57">
        <f>HLOOKUP(AA259,График!$A$5:$CU$131,$AF$258+1)</f>
        <v>0.39583333333333331</v>
      </c>
      <c r="AC259" s="57">
        <f>HLOOKUP(AA259+0.5,График!$A$5:$CU$131,$AF$258+1)</f>
        <v>0.77083333333333337</v>
      </c>
      <c r="AD259" s="56">
        <f>AA265+1</f>
        <v>43219</v>
      </c>
      <c r="AE259" s="57" t="str">
        <f>HLOOKUP(AD259,График!$A$5:$CU$131,$AF$258+1)</f>
        <v>В</v>
      </c>
      <c r="AF259" s="57" t="str">
        <f>HLOOKUP(AD259+0.5,График!$A$5:$CU$131,$AF$258+1)</f>
        <v>В</v>
      </c>
      <c r="AG259" s="34"/>
      <c r="AH259" s="27"/>
      <c r="AI259" s="27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</row>
    <row r="260" spans="1:49" s="46" customFormat="1" ht="26.1" customHeight="1" x14ac:dyDescent="0.25">
      <c r="A260" s="486" t="str">
        <f>$A$4</f>
        <v>Пн</v>
      </c>
      <c r="B260" s="56">
        <f t="shared" si="186"/>
        <v>43192</v>
      </c>
      <c r="C260" s="57">
        <f>HLOOKUP(B260,График!$A$5:$CU$131,$P$258+1)</f>
        <v>0.66666666666666663</v>
      </c>
      <c r="D260" s="57">
        <f>HLOOKUP(B260+0.5,График!$A$5:$CU$131,$P$258+1)</f>
        <v>0.91666666666666663</v>
      </c>
      <c r="E260" s="56">
        <f t="shared" ref="E260:E265" si="206">E259+1</f>
        <v>43199</v>
      </c>
      <c r="F260" s="57">
        <f>HLOOKUP(E260,График!$A$5:$CU$131,$P$258+1)</f>
        <v>0.66666666666666663</v>
      </c>
      <c r="G260" s="57">
        <f>HLOOKUP(E260+0.5,График!$A$5:$CU$131,$P$258+1)</f>
        <v>0.91666666666666663</v>
      </c>
      <c r="H260" s="56">
        <f t="shared" ref="H260:H265" si="207">H259+1</f>
        <v>43206</v>
      </c>
      <c r="I260" s="57">
        <f>HLOOKUP(H260,График!$A$5:$CU$131,$P$258+1)</f>
        <v>0.66666666666666663</v>
      </c>
      <c r="J260" s="57">
        <f>HLOOKUP(H260+0.5,График!$A$5:$CU$131,$P$258+1)</f>
        <v>0.91666666666666663</v>
      </c>
      <c r="K260" s="56">
        <f t="shared" ref="K260:K265" si="208">K259+1</f>
        <v>43213</v>
      </c>
      <c r="L260" s="57">
        <f>HLOOKUP(K260,График!$A$5:$CU$131,$P$258+1)</f>
        <v>0.66666666666666663</v>
      </c>
      <c r="M260" s="57">
        <f>HLOOKUP(K260+0.5,График!$A$5:$CU$131,$P$258+1)</f>
        <v>0.91666666666666663</v>
      </c>
      <c r="N260" s="56">
        <f>N259+1</f>
        <v>43220</v>
      </c>
      <c r="O260" s="57">
        <f>HLOOKUP(N260,График!$A$5:$CU$131,$P$258+1)</f>
        <v>0.66666666666666663</v>
      </c>
      <c r="P260" s="57">
        <f>HLOOKUP(N260+0.5,График!$A$5:$CU$131,$P$258+1)</f>
        <v>0.91666666666666663</v>
      </c>
      <c r="Q260" s="486" t="str">
        <f>$A$4</f>
        <v>Пн</v>
      </c>
      <c r="R260" s="56">
        <f t="shared" si="187"/>
        <v>43192</v>
      </c>
      <c r="S260" s="57">
        <f>HLOOKUP(R260,График!$A$5:$CU$131,$AF$258+1)</f>
        <v>0.39583333333333331</v>
      </c>
      <c r="T260" s="57">
        <f>HLOOKUP(R260+0.5,График!$A$5:$CU$131,$AF$258+1)</f>
        <v>0.77083333333333337</v>
      </c>
      <c r="U260" s="56">
        <f t="shared" ref="U260:U265" si="209">U259+1</f>
        <v>43199</v>
      </c>
      <c r="V260" s="57">
        <f>HLOOKUP(U260,График!$A$5:$CU$131,$AF$258+1)</f>
        <v>0.64583333333333337</v>
      </c>
      <c r="W260" s="57">
        <f>HLOOKUP(U260+0.5,График!$A$5:$CU$131,$AF$258+1)</f>
        <v>1.0208333333333333</v>
      </c>
      <c r="X260" s="56">
        <f t="shared" ref="X260:X265" si="210">X259+1</f>
        <v>43206</v>
      </c>
      <c r="Y260" s="57" t="str">
        <f>HLOOKUP(X260,График!$A$5:$CU$131,$AF$258+1)</f>
        <v>В</v>
      </c>
      <c r="Z260" s="57" t="str">
        <f>HLOOKUP(X260+0.5,График!$A$5:$CU$131,$AF$258+1)</f>
        <v>В</v>
      </c>
      <c r="AA260" s="56">
        <f t="shared" ref="AA260:AA265" si="211">AA259+1</f>
        <v>43213</v>
      </c>
      <c r="AB260" s="57" t="str">
        <f>HLOOKUP(AA260,График!$A$5:$CU$131,$AF$258+1)</f>
        <v>В</v>
      </c>
      <c r="AC260" s="57" t="str">
        <f>HLOOKUP(AA260+0.5,График!$A$5:$CU$131,$AF$258+1)</f>
        <v>В</v>
      </c>
      <c r="AD260" s="56">
        <f>AD259+1</f>
        <v>43220</v>
      </c>
      <c r="AE260" s="57">
        <f>HLOOKUP(AD260,График!$A$5:$CU$131,$AF$258+1)</f>
        <v>0.4375</v>
      </c>
      <c r="AF260" s="57">
        <f>HLOOKUP(AD260+0.5,График!$A$5:$CU$131,$AF$258+1)</f>
        <v>0.77083333333333337</v>
      </c>
      <c r="AG260" s="34"/>
      <c r="AH260" s="27"/>
      <c r="AI260" s="27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</row>
    <row r="261" spans="1:49" s="46" customFormat="1" ht="26.1" customHeight="1" x14ac:dyDescent="0.25">
      <c r="A261" s="486" t="str">
        <f>$A$5</f>
        <v>Вт</v>
      </c>
      <c r="B261" s="56">
        <f t="shared" si="186"/>
        <v>43193</v>
      </c>
      <c r="C261" s="57">
        <f>HLOOKUP(B261,График!$A$5:$CU$131,$P$258+1)</f>
        <v>0.66666666666666663</v>
      </c>
      <c r="D261" s="57">
        <f>HLOOKUP(B261+0.5,График!$A$5:$CU$131,$P$258+1)</f>
        <v>0.91666666666666663</v>
      </c>
      <c r="E261" s="56">
        <f t="shared" si="206"/>
        <v>43200</v>
      </c>
      <c r="F261" s="57">
        <f>HLOOKUP(E261,График!$A$5:$CU$131,$P$258+1)</f>
        <v>0.66666666666666663</v>
      </c>
      <c r="G261" s="57">
        <f>HLOOKUP(E261+0.5,График!$A$5:$CU$131,$P$258+1)</f>
        <v>0.91666666666666663</v>
      </c>
      <c r="H261" s="56">
        <f t="shared" si="207"/>
        <v>43207</v>
      </c>
      <c r="I261" s="57">
        <f>HLOOKUP(H261,График!$A$5:$CU$131,$P$258+1)</f>
        <v>0.66666666666666663</v>
      </c>
      <c r="J261" s="57">
        <f>HLOOKUP(H261+0.5,График!$A$5:$CU$131,$P$258+1)</f>
        <v>0.91666666666666663</v>
      </c>
      <c r="K261" s="56">
        <f t="shared" si="208"/>
        <v>43214</v>
      </c>
      <c r="L261" s="57">
        <f>HLOOKUP(K261,График!$A$5:$CU$131,$P$258+1)</f>
        <v>0.66666666666666663</v>
      </c>
      <c r="M261" s="57">
        <f>HLOOKUP(K261+0.5,График!$A$5:$CU$131,$P$258+1)</f>
        <v>0.91666666666666663</v>
      </c>
      <c r="N261" s="56">
        <f>N260+1</f>
        <v>43221</v>
      </c>
      <c r="O261" s="57">
        <f>HLOOKUP(N261,График!$A$5:$CU$131,$P$258+1)</f>
        <v>0</v>
      </c>
      <c r="P261" s="57">
        <f>HLOOKUP(N261+0.5,График!$A$5:$CU$131,$P$258+1)</f>
        <v>0</v>
      </c>
      <c r="Q261" s="486" t="str">
        <f>$A$5</f>
        <v>Вт</v>
      </c>
      <c r="R261" s="56">
        <f t="shared" si="187"/>
        <v>43193</v>
      </c>
      <c r="S261" s="57">
        <f>HLOOKUP(R261,График!$A$5:$CU$131,$AF$258+1)</f>
        <v>0.39583333333333331</v>
      </c>
      <c r="T261" s="57">
        <f>HLOOKUP(R261+0.5,График!$A$5:$CU$131,$AF$258+1)</f>
        <v>0.77083333333333337</v>
      </c>
      <c r="U261" s="56">
        <f t="shared" si="209"/>
        <v>43200</v>
      </c>
      <c r="V261" s="57" t="str">
        <f>HLOOKUP(U261,График!$A$5:$CU$131,$AF$258+1)</f>
        <v>В</v>
      </c>
      <c r="W261" s="57" t="str">
        <f>HLOOKUP(U261+0.5,График!$A$5:$CU$131,$AF$258+1)</f>
        <v>В</v>
      </c>
      <c r="X261" s="56">
        <f t="shared" si="210"/>
        <v>43207</v>
      </c>
      <c r="Y261" s="57" t="str">
        <f>HLOOKUP(X261,График!$A$5:$CU$131,$AF$258+1)</f>
        <v>В</v>
      </c>
      <c r="Z261" s="57" t="str">
        <f>HLOOKUP(X261+0.5,График!$A$5:$CU$131,$AF$258+1)</f>
        <v>В</v>
      </c>
      <c r="AA261" s="56">
        <f t="shared" si="211"/>
        <v>43214</v>
      </c>
      <c r="AB261" s="57">
        <f>HLOOKUP(AA261,График!$A$5:$CU$131,$AF$258+1)</f>
        <v>0.52083333333333337</v>
      </c>
      <c r="AC261" s="57">
        <f>HLOOKUP(AA261+0.5,График!$A$5:$CU$131,$AF$258+1)</f>
        <v>0.89583333333333337</v>
      </c>
      <c r="AD261" s="56">
        <f>AD260+1</f>
        <v>43221</v>
      </c>
      <c r="AE261" s="57">
        <f>HLOOKUP(AD261,График!$A$5:$CU$131,$AF$258+1)</f>
        <v>0</v>
      </c>
      <c r="AF261" s="57">
        <f>HLOOKUP(AD261+0.5,График!$A$5:$CU$131,$AF$258+1)</f>
        <v>0</v>
      </c>
      <c r="AG261" s="34"/>
      <c r="AH261" s="27"/>
      <c r="AI261" s="27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</row>
    <row r="262" spans="1:49" s="46" customFormat="1" ht="26.1" customHeight="1" x14ac:dyDescent="0.25">
      <c r="A262" s="486" t="str">
        <f>$A$6</f>
        <v>Ср</v>
      </c>
      <c r="B262" s="56">
        <f t="shared" si="186"/>
        <v>43194</v>
      </c>
      <c r="C262" s="57" t="str">
        <f>HLOOKUP(B262,График!$A$5:$CU$131,$P$258+1)</f>
        <v>В</v>
      </c>
      <c r="D262" s="57" t="str">
        <f>HLOOKUP(B262+0.5,График!$A$5:$CU$131,$P$258+1)</f>
        <v>В</v>
      </c>
      <c r="E262" s="56">
        <f t="shared" si="206"/>
        <v>43201</v>
      </c>
      <c r="F262" s="57" t="str">
        <f>HLOOKUP(E262,График!$A$5:$CU$131,$P$258+1)</f>
        <v>В</v>
      </c>
      <c r="G262" s="57" t="str">
        <f>HLOOKUP(E262+0.5,График!$A$5:$CU$131,$P$258+1)</f>
        <v>В</v>
      </c>
      <c r="H262" s="56">
        <f t="shared" si="207"/>
        <v>43208</v>
      </c>
      <c r="I262" s="57" t="str">
        <f>HLOOKUP(H262,График!$A$5:$CU$131,$P$258+1)</f>
        <v>В</v>
      </c>
      <c r="J262" s="57" t="str">
        <f>HLOOKUP(H262+0.5,График!$A$5:$CU$131,$P$258+1)</f>
        <v>В</v>
      </c>
      <c r="K262" s="56">
        <f t="shared" si="208"/>
        <v>43215</v>
      </c>
      <c r="L262" s="57" t="str">
        <f>HLOOKUP(K262,График!$A$5:$CU$131,$P$258+1)</f>
        <v>В</v>
      </c>
      <c r="M262" s="57" t="str">
        <f>HLOOKUP(K262+0.5,График!$A$5:$CU$131,$P$258+1)</f>
        <v>В</v>
      </c>
      <c r="N262" s="56"/>
      <c r="O262" s="57" t="e">
        <f>HLOOKUP(N262,График!$A$5:$CU$131,$P$258+1)</f>
        <v>#N/A</v>
      </c>
      <c r="P262" s="57" t="e">
        <f>HLOOKUP(N262+0.5,График!$A$5:$CU$131,$P$258+1)</f>
        <v>#N/A</v>
      </c>
      <c r="Q262" s="486" t="str">
        <f>$A$6</f>
        <v>Ср</v>
      </c>
      <c r="R262" s="56">
        <f t="shared" si="187"/>
        <v>43194</v>
      </c>
      <c r="S262" s="57" t="str">
        <f>HLOOKUP(R262,График!$A$5:$CU$131,$AF$258+1)</f>
        <v>В</v>
      </c>
      <c r="T262" s="57" t="str">
        <f>HLOOKUP(R262+0.5,График!$A$5:$CU$131,$AF$258+1)</f>
        <v>В</v>
      </c>
      <c r="U262" s="56">
        <f t="shared" si="209"/>
        <v>43201</v>
      </c>
      <c r="V262" s="57" t="str">
        <f>HLOOKUP(U262,График!$A$5:$CU$131,$AF$258+1)</f>
        <v>В</v>
      </c>
      <c r="W262" s="57" t="str">
        <f>HLOOKUP(U262+0.5,График!$A$5:$CU$131,$AF$258+1)</f>
        <v>В</v>
      </c>
      <c r="X262" s="56">
        <f t="shared" si="210"/>
        <v>43208</v>
      </c>
      <c r="Y262" s="57">
        <f>HLOOKUP(X262,График!$A$5:$CU$131,$AF$258+1)</f>
        <v>0.28125</v>
      </c>
      <c r="Z262" s="57">
        <f>HLOOKUP(X262+0.5,График!$A$5:$CU$131,$AF$258+1)</f>
        <v>0.65625</v>
      </c>
      <c r="AA262" s="56">
        <f t="shared" si="211"/>
        <v>43215</v>
      </c>
      <c r="AB262" s="57">
        <f>HLOOKUP(AA262,График!$A$5:$CU$131,$AF$258+1)</f>
        <v>0.52083333333333337</v>
      </c>
      <c r="AC262" s="57">
        <f>HLOOKUP(AA262+0.5,График!$A$5:$CU$131,$AF$258+1)</f>
        <v>0.89583333333333337</v>
      </c>
      <c r="AD262" s="56"/>
      <c r="AE262" s="57" t="e">
        <f>HLOOKUP(AD262,График!$A$5:$CU$131,$AF$258+1)</f>
        <v>#N/A</v>
      </c>
      <c r="AF262" s="57" t="e">
        <f>HLOOKUP(AD262+0.5,График!$A$5:$CU$131,$AF$258+1)</f>
        <v>#N/A</v>
      </c>
      <c r="AG262" s="34"/>
      <c r="AH262" s="27"/>
      <c r="AI262" s="27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</row>
    <row r="263" spans="1:49" s="46" customFormat="1" ht="26.1" customHeight="1" x14ac:dyDescent="0.25">
      <c r="A263" s="486" t="str">
        <f>$A$7</f>
        <v>Чт</v>
      </c>
      <c r="B263" s="56">
        <f t="shared" si="186"/>
        <v>43195</v>
      </c>
      <c r="C263" s="57">
        <f>HLOOKUP(B263,График!$A$5:$CU$131,$P$258+1)</f>
        <v>0.66666666666666663</v>
      </c>
      <c r="D263" s="57">
        <f>HLOOKUP(B263+0.5,График!$A$5:$CU$131,$P$258+1)</f>
        <v>0.91666666666666663</v>
      </c>
      <c r="E263" s="56">
        <f t="shared" si="206"/>
        <v>43202</v>
      </c>
      <c r="F263" s="57">
        <f>HLOOKUP(E263,График!$A$5:$CU$131,$P$258+1)</f>
        <v>0.66666666666666663</v>
      </c>
      <c r="G263" s="57">
        <f>HLOOKUP(E263+0.5,График!$A$5:$CU$131,$P$258+1)</f>
        <v>0.91666666666666663</v>
      </c>
      <c r="H263" s="56">
        <f t="shared" si="207"/>
        <v>43209</v>
      </c>
      <c r="I263" s="57">
        <f>HLOOKUP(H263,График!$A$5:$CU$131,$P$258+1)</f>
        <v>0.66666666666666663</v>
      </c>
      <c r="J263" s="57">
        <f>HLOOKUP(H263+0.5,График!$A$5:$CU$131,$P$258+1)</f>
        <v>0.91666666666666663</v>
      </c>
      <c r="K263" s="56">
        <f t="shared" si="208"/>
        <v>43216</v>
      </c>
      <c r="L263" s="57">
        <f>HLOOKUP(K263,График!$A$5:$CU$131,$P$258+1)</f>
        <v>0.66666666666666663</v>
      </c>
      <c r="M263" s="57">
        <f>HLOOKUP(K263+0.5,График!$A$5:$CU$131,$P$258+1)</f>
        <v>0.91666666666666663</v>
      </c>
      <c r="N263" s="56"/>
      <c r="O263" s="57" t="e">
        <f>HLOOKUP(N263,График!$A$5:$CU$131,$P$258+1)</f>
        <v>#N/A</v>
      </c>
      <c r="P263" s="57" t="e">
        <f>HLOOKUP(N263+0.5,График!$A$5:$CU$131,$P$258+1)</f>
        <v>#N/A</v>
      </c>
      <c r="Q263" s="486" t="str">
        <f>$A$7</f>
        <v>Чт</v>
      </c>
      <c r="R263" s="56">
        <f t="shared" si="187"/>
        <v>43195</v>
      </c>
      <c r="S263" s="57" t="str">
        <f>HLOOKUP(R263,График!$A$5:$CU$131,$AF$258+1)</f>
        <v>В</v>
      </c>
      <c r="T263" s="57" t="str">
        <f>HLOOKUP(R263+0.5,График!$A$5:$CU$131,$AF$258+1)</f>
        <v>В</v>
      </c>
      <c r="U263" s="56">
        <f t="shared" si="209"/>
        <v>43202</v>
      </c>
      <c r="V263" s="57">
        <f>HLOOKUP(U263,График!$A$5:$CU$131,$AF$258+1)</f>
        <v>0.64583333333333337</v>
      </c>
      <c r="W263" s="57">
        <f>HLOOKUP(U263+0.5,График!$A$5:$CU$131,$AF$258+1)</f>
        <v>1.0208333333333333</v>
      </c>
      <c r="X263" s="56">
        <f t="shared" si="210"/>
        <v>43209</v>
      </c>
      <c r="Y263" s="57">
        <f>HLOOKUP(X263,График!$A$5:$CU$131,$AF$258+1)</f>
        <v>0.28125</v>
      </c>
      <c r="Z263" s="57">
        <f>HLOOKUP(X263+0.5,График!$A$5:$CU$131,$AF$258+1)</f>
        <v>0.65625</v>
      </c>
      <c r="AA263" s="56">
        <f t="shared" si="211"/>
        <v>43216</v>
      </c>
      <c r="AB263" s="57">
        <f>HLOOKUP(AA263,График!$A$5:$CU$131,$AF$258+1)</f>
        <v>0.64583333333333337</v>
      </c>
      <c r="AC263" s="57">
        <f>HLOOKUP(AA263+0.5,График!$A$5:$CU$131,$AF$258+1)</f>
        <v>1.0208333333333333</v>
      </c>
      <c r="AD263" s="56"/>
      <c r="AE263" s="57" t="e">
        <f>HLOOKUP(AD263,График!$A$5:$CU$131,$AF$258+1)</f>
        <v>#N/A</v>
      </c>
      <c r="AF263" s="57" t="e">
        <f>HLOOKUP(AD263+0.5,График!$A$5:$CU$131,$AF$258+1)</f>
        <v>#N/A</v>
      </c>
      <c r="AG263" s="34"/>
      <c r="AH263" s="27"/>
      <c r="AI263" s="27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</row>
    <row r="264" spans="1:49" s="46" customFormat="1" ht="26.1" customHeight="1" x14ac:dyDescent="0.25">
      <c r="A264" s="487" t="str">
        <f>$A$8</f>
        <v>Пт</v>
      </c>
      <c r="B264" s="56">
        <f t="shared" si="186"/>
        <v>43196</v>
      </c>
      <c r="C264" s="57">
        <f>HLOOKUP(B264,График!$A$5:$CU$131,$P$258+1)</f>
        <v>0.66666666666666663</v>
      </c>
      <c r="D264" s="57">
        <f>HLOOKUP(B264+0.5,График!$A$5:$CU$131,$P$258+1)</f>
        <v>0.91666666666666663</v>
      </c>
      <c r="E264" s="56">
        <f t="shared" si="206"/>
        <v>43203</v>
      </c>
      <c r="F264" s="57">
        <f>HLOOKUP(E264,График!$A$5:$CU$131,$P$258+1)</f>
        <v>0.66666666666666663</v>
      </c>
      <c r="G264" s="57">
        <f>HLOOKUP(E264+0.5,График!$A$5:$CU$131,$P$258+1)</f>
        <v>0.91666666666666663</v>
      </c>
      <c r="H264" s="56">
        <f t="shared" si="207"/>
        <v>43210</v>
      </c>
      <c r="I264" s="57">
        <f>HLOOKUP(H264,График!$A$5:$CU$131,$P$258+1)</f>
        <v>0.66666666666666663</v>
      </c>
      <c r="J264" s="57">
        <f>HLOOKUP(H264+0.5,График!$A$5:$CU$131,$P$258+1)</f>
        <v>0.91666666666666663</v>
      </c>
      <c r="K264" s="56">
        <f t="shared" si="208"/>
        <v>43217</v>
      </c>
      <c r="L264" s="57">
        <f>HLOOKUP(K264,График!$A$5:$CU$131,$P$258+1)</f>
        <v>0.66666666666666663</v>
      </c>
      <c r="M264" s="57">
        <f>HLOOKUP(K264+0.5,График!$A$5:$CU$131,$P$258+1)</f>
        <v>0.91666666666666663</v>
      </c>
      <c r="N264" s="56"/>
      <c r="O264" s="57" t="e">
        <f>HLOOKUP(N264,График!$A$5:$CU$131,$P$258+1)</f>
        <v>#N/A</v>
      </c>
      <c r="P264" s="57" t="e">
        <f>HLOOKUP(N264+0.5,График!$A$5:$CU$131,$P$258+1)</f>
        <v>#N/A</v>
      </c>
      <c r="Q264" s="487" t="str">
        <f>$A$8</f>
        <v>Пт</v>
      </c>
      <c r="R264" s="56">
        <f t="shared" si="187"/>
        <v>43196</v>
      </c>
      <c r="S264" s="57">
        <f>HLOOKUP(R264,График!$A$5:$CU$131,$AF$258+1)</f>
        <v>0.4375</v>
      </c>
      <c r="T264" s="57">
        <f>HLOOKUP(R264+0.5,График!$A$5:$CU$131,$AF$258+1)</f>
        <v>0.8125</v>
      </c>
      <c r="U264" s="56">
        <f t="shared" si="209"/>
        <v>43203</v>
      </c>
      <c r="V264" s="57">
        <f>HLOOKUP(U264,График!$A$5:$CU$131,$AF$258+1)</f>
        <v>0.45833333333333331</v>
      </c>
      <c r="W264" s="57">
        <f>HLOOKUP(U264+0.5,График!$A$5:$CU$131,$AF$258+1)</f>
        <v>0.83333333333333337</v>
      </c>
      <c r="X264" s="56">
        <f t="shared" si="210"/>
        <v>43210</v>
      </c>
      <c r="Y264" s="57">
        <f>HLOOKUP(X264,График!$A$5:$CU$131,$AF$258+1)</f>
        <v>0.3125</v>
      </c>
      <c r="Z264" s="57">
        <f>HLOOKUP(X264+0.5,График!$A$5:$CU$131,$AF$258+1)</f>
        <v>0.6875</v>
      </c>
      <c r="AA264" s="56">
        <f t="shared" si="211"/>
        <v>43217</v>
      </c>
      <c r="AB264" s="57">
        <f>HLOOKUP(AA264,График!$A$5:$CU$131,$AF$258+1)</f>
        <v>0.64583333333333337</v>
      </c>
      <c r="AC264" s="57">
        <f>HLOOKUP(AA264+0.5,График!$A$5:$CU$131,$AF$258+1)</f>
        <v>1.0208333333333333</v>
      </c>
      <c r="AD264" s="56"/>
      <c r="AE264" s="57" t="e">
        <f>HLOOKUP(AD264,График!$A$5:$CU$131,$AF$258+1)</f>
        <v>#N/A</v>
      </c>
      <c r="AF264" s="57" t="e">
        <f>HLOOKUP(AD264+0.5,График!$A$5:$CU$131,$AF$258+1)</f>
        <v>#N/A</v>
      </c>
      <c r="AG264" s="34"/>
      <c r="AH264" s="27"/>
      <c r="AI264" s="27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</row>
    <row r="265" spans="1:49" s="46" customFormat="1" ht="26.1" customHeight="1" thickBot="1" x14ac:dyDescent="0.3">
      <c r="A265" s="487" t="str">
        <f>$A$9</f>
        <v>Сб</v>
      </c>
      <c r="B265" s="56">
        <f t="shared" si="186"/>
        <v>43197</v>
      </c>
      <c r="C265" s="57" t="str">
        <f>HLOOKUP(B265,График!$A$5:$CU$131,$P$258+1)</f>
        <v>В</v>
      </c>
      <c r="D265" s="57" t="str">
        <f>HLOOKUP(B265+0.5,График!$A$5:$CU$131,$P$258+1)</f>
        <v>В</v>
      </c>
      <c r="E265" s="56">
        <f t="shared" si="206"/>
        <v>43204</v>
      </c>
      <c r="F265" s="57" t="str">
        <f>HLOOKUP(E265,График!$A$5:$CU$131,$P$258+1)</f>
        <v>В</v>
      </c>
      <c r="G265" s="57" t="str">
        <f>HLOOKUP(E265+0.5,График!$A$5:$CU$131,$P$258+1)</f>
        <v>В</v>
      </c>
      <c r="H265" s="56">
        <f t="shared" si="207"/>
        <v>43211</v>
      </c>
      <c r="I265" s="57" t="str">
        <f>HLOOKUP(H265,График!$A$5:$CU$131,$P$258+1)</f>
        <v>В</v>
      </c>
      <c r="J265" s="57" t="str">
        <f>HLOOKUP(H265+0.5,График!$A$5:$CU$131,$P$258+1)</f>
        <v>В</v>
      </c>
      <c r="K265" s="56">
        <f t="shared" si="208"/>
        <v>43218</v>
      </c>
      <c r="L265" s="57" t="str">
        <f>HLOOKUP(K265,График!$A$5:$CU$131,$P$258+1)</f>
        <v>В</v>
      </c>
      <c r="M265" s="57" t="str">
        <f>HLOOKUP(K265+0.5,График!$A$5:$CU$131,$P$258+1)</f>
        <v>В</v>
      </c>
      <c r="N265" s="56"/>
      <c r="O265" s="57" t="e">
        <f>HLOOKUP(N265,График!$A$5:$CU$131,$P$258+1)</f>
        <v>#N/A</v>
      </c>
      <c r="P265" s="57" t="e">
        <f>HLOOKUP(N265+0.5,График!$A$5:$CU$131,$P$258+1)</f>
        <v>#N/A</v>
      </c>
      <c r="Q265" s="487" t="str">
        <f>$A$9</f>
        <v>Сб</v>
      </c>
      <c r="R265" s="56">
        <f t="shared" si="187"/>
        <v>43197</v>
      </c>
      <c r="S265" s="57">
        <f>HLOOKUP(R265,График!$A$5:$CU$131,$AF$258+1)</f>
        <v>0.4375</v>
      </c>
      <c r="T265" s="57">
        <f>HLOOKUP(R265+0.5,График!$A$5:$CU$131,$AF$258+1)</f>
        <v>0.8125</v>
      </c>
      <c r="U265" s="56">
        <f t="shared" si="209"/>
        <v>43204</v>
      </c>
      <c r="V265" s="57">
        <f>HLOOKUP(U265,График!$A$5:$CU$131,$AF$258+1)</f>
        <v>0.64583333333333337</v>
      </c>
      <c r="W265" s="57">
        <f>HLOOKUP(U265+0.5,График!$A$5:$CU$131,$AF$258+1)</f>
        <v>1.0208333333333333</v>
      </c>
      <c r="X265" s="56">
        <f t="shared" si="210"/>
        <v>43211</v>
      </c>
      <c r="Y265" s="57">
        <f>HLOOKUP(X265,График!$A$5:$CU$131,$AF$258+1)</f>
        <v>0.33333333333333331</v>
      </c>
      <c r="Z265" s="57">
        <f>HLOOKUP(X265+0.5,График!$A$5:$CU$131,$AF$258+1)</f>
        <v>0.70833333333333337</v>
      </c>
      <c r="AA265" s="56">
        <f t="shared" si="211"/>
        <v>43218</v>
      </c>
      <c r="AB265" s="57" t="str">
        <f>HLOOKUP(AA265,График!$A$5:$CU$131,$AF$258+1)</f>
        <v>В</v>
      </c>
      <c r="AC265" s="57" t="str">
        <f>HLOOKUP(AA265+0.5,График!$A$5:$CU$131,$AF$258+1)</f>
        <v>В</v>
      </c>
      <c r="AD265" s="56"/>
      <c r="AE265" s="57" t="e">
        <f>HLOOKUP(AD265,График!$A$5:$CU$131,$AF$258+1)</f>
        <v>#N/A</v>
      </c>
      <c r="AF265" s="57" t="e">
        <f>HLOOKUP(AD265+0.5,График!$A$5:$CU$131,$AF$258+1)</f>
        <v>#N/A</v>
      </c>
      <c r="AG265" s="34"/>
      <c r="AH265" s="27"/>
      <c r="AI265" s="27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</row>
    <row r="266" spans="1:49" s="46" customFormat="1" ht="26.1" customHeight="1" x14ac:dyDescent="0.25">
      <c r="A266" s="39"/>
      <c r="B266" s="53"/>
      <c r="C266" s="52" t="str">
        <f>VLOOKUP(P266,График!$A$5:$CU$121,3)</f>
        <v>Попова Венера Милисовна</v>
      </c>
      <c r="D266" s="54"/>
      <c r="E266" s="55"/>
      <c r="F266" s="22"/>
      <c r="G266" s="22"/>
      <c r="H266" s="22"/>
      <c r="I266" s="40"/>
      <c r="J266" s="23"/>
      <c r="K266" s="24"/>
      <c r="L266" s="25"/>
      <c r="M266" s="41"/>
      <c r="N266" s="41"/>
      <c r="O266" s="42"/>
      <c r="P266" s="488">
        <f>AF258+1</f>
        <v>67</v>
      </c>
      <c r="Q266" s="39"/>
      <c r="R266" s="21"/>
      <c r="S266" s="52" t="str">
        <f>VLOOKUP(AF266,График!$A$5:$CU$121,3)</f>
        <v>Прохорова Ирина Александровна</v>
      </c>
      <c r="T266" s="54"/>
      <c r="U266" s="55"/>
      <c r="V266" s="22"/>
      <c r="W266" s="22"/>
      <c r="X266" s="22"/>
      <c r="Y266" s="40"/>
      <c r="Z266" s="23"/>
      <c r="AA266" s="24"/>
      <c r="AB266" s="25"/>
      <c r="AC266" s="41"/>
      <c r="AD266" s="41"/>
      <c r="AE266" s="42"/>
      <c r="AF266" s="488">
        <f>P266+1</f>
        <v>68</v>
      </c>
      <c r="AG266" s="43"/>
      <c r="AH266" s="44"/>
      <c r="AI266" s="44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</row>
    <row r="267" spans="1:49" s="46" customFormat="1" ht="26.1" customHeight="1" x14ac:dyDescent="0.25">
      <c r="A267" s="486" t="str">
        <f>$A$3</f>
        <v>Вс</v>
      </c>
      <c r="B267" s="56">
        <f t="shared" si="186"/>
        <v>43191</v>
      </c>
      <c r="C267" s="57" t="str">
        <f>HLOOKUP(B267,График!$A$5:$CU$131,$P$266+1)</f>
        <v>В</v>
      </c>
      <c r="D267" s="57" t="str">
        <f>HLOOKUP(B267+0.5,График!$A$5:$CU$131,$P$266+1)</f>
        <v>В</v>
      </c>
      <c r="E267" s="56">
        <f>B273+1</f>
        <v>43198</v>
      </c>
      <c r="F267" s="57" t="str">
        <f>HLOOKUP(E267,График!$A$5:$CU$131,$P$266+1)</f>
        <v>В</v>
      </c>
      <c r="G267" s="57" t="str">
        <f>HLOOKUP(E267+0.5,График!$A$5:$CU$131,$P$266+1)</f>
        <v>В</v>
      </c>
      <c r="H267" s="56">
        <f>E273+1</f>
        <v>43205</v>
      </c>
      <c r="I267" s="57">
        <f>HLOOKUP(H267,График!$A$5:$CU$131,$P$266+1)</f>
        <v>0.3125</v>
      </c>
      <c r="J267" s="57">
        <f>HLOOKUP(H267+0.5,График!$A$5:$CU$131,$P$266+1)</f>
        <v>0.6875</v>
      </c>
      <c r="K267" s="56">
        <f>H273+1</f>
        <v>43212</v>
      </c>
      <c r="L267" s="57">
        <f>HLOOKUP(K267,График!$A$5:$CU$131,$P$266+1)</f>
        <v>0.33333333333333331</v>
      </c>
      <c r="M267" s="57">
        <f>HLOOKUP(K267+0.5,График!$A$5:$CU$131,$P$266+1)</f>
        <v>0.70833333333333337</v>
      </c>
      <c r="N267" s="56">
        <f>K273+1</f>
        <v>43219</v>
      </c>
      <c r="O267" s="57">
        <f>HLOOKUP(N267,График!$A$5:$CU$131,$P$266+1)</f>
        <v>0.625</v>
      </c>
      <c r="P267" s="57">
        <f>HLOOKUP(N267+0.5,График!$A$5:$CU$131,$P$266+1)</f>
        <v>1</v>
      </c>
      <c r="Q267" s="486" t="str">
        <f>$A$3</f>
        <v>Вс</v>
      </c>
      <c r="R267" s="56">
        <f t="shared" si="187"/>
        <v>43191</v>
      </c>
      <c r="S267" s="57">
        <f>HLOOKUP(R267,График!$A$5:$CU$131,$AF$266+1)</f>
        <v>0.375</v>
      </c>
      <c r="T267" s="57">
        <f>HLOOKUP(R267+0.5,График!$A$5:$CU$131,$AF$266+1)</f>
        <v>0.75</v>
      </c>
      <c r="U267" s="56">
        <f>R273+1</f>
        <v>43198</v>
      </c>
      <c r="V267" s="57" t="str">
        <f>HLOOKUP(U267,График!$A$5:$CU$131,$AF$266+1)</f>
        <v>ОВ</v>
      </c>
      <c r="W267" s="57" t="str">
        <f>HLOOKUP(U267+0.5,График!$A$5:$CU$131,$AF$266+1)</f>
        <v>ОВ</v>
      </c>
      <c r="X267" s="56">
        <f>U273+1</f>
        <v>43205</v>
      </c>
      <c r="Y267" s="57">
        <f>HLOOKUP(X267,График!$A$5:$CU$131,$AF$266+1)</f>
        <v>0.3125</v>
      </c>
      <c r="Z267" s="57">
        <f>HLOOKUP(X267+0.5,График!$A$5:$CU$131,$AF$266+1)</f>
        <v>0.6875</v>
      </c>
      <c r="AA267" s="56">
        <f>X273+1</f>
        <v>43212</v>
      </c>
      <c r="AB267" s="57">
        <f>HLOOKUP(AA267,График!$A$5:$CU$131,$AF$266+1)</f>
        <v>0.28125</v>
      </c>
      <c r="AC267" s="57">
        <f>HLOOKUP(AA267+0.5,График!$A$5:$CU$131,$AF$266+1)</f>
        <v>0.65625</v>
      </c>
      <c r="AD267" s="56">
        <f>AA273+1</f>
        <v>43219</v>
      </c>
      <c r="AE267" s="57">
        <f>HLOOKUP(AD267,График!$A$5:$CU$131,$AF$266+1)</f>
        <v>0.3125</v>
      </c>
      <c r="AF267" s="57">
        <f>HLOOKUP(AD267+0.5,График!$A$5:$CU$131,$AF$266+1)</f>
        <v>0.6875</v>
      </c>
      <c r="AG267" s="34"/>
      <c r="AH267" s="27"/>
      <c r="AI267" s="27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</row>
    <row r="268" spans="1:49" s="46" customFormat="1" ht="26.1" customHeight="1" x14ac:dyDescent="0.25">
      <c r="A268" s="486" t="str">
        <f>$A$4</f>
        <v>Пн</v>
      </c>
      <c r="B268" s="56">
        <f t="shared" si="186"/>
        <v>43192</v>
      </c>
      <c r="C268" s="57" t="str">
        <f>HLOOKUP(B268,График!$A$5:$CU$131,$P$266+1)</f>
        <v>В</v>
      </c>
      <c r="D268" s="57" t="str">
        <f>HLOOKUP(B268+0.5,График!$A$5:$CU$131,$P$266+1)</f>
        <v>В</v>
      </c>
      <c r="E268" s="56">
        <f t="shared" ref="E268:E273" si="212">E267+1</f>
        <v>43199</v>
      </c>
      <c r="F268" s="57">
        <f>HLOOKUP(E268,График!$A$5:$CU$131,$P$266+1)</f>
        <v>0.5</v>
      </c>
      <c r="G268" s="57">
        <f>HLOOKUP(E268+0.5,График!$A$5:$CU$131,$P$266+1)</f>
        <v>0.875</v>
      </c>
      <c r="H268" s="56">
        <f t="shared" ref="H268:H273" si="213">H267+1</f>
        <v>43206</v>
      </c>
      <c r="I268" s="57">
        <f>HLOOKUP(H268,График!$A$5:$CU$131,$P$266+1)</f>
        <v>0.625</v>
      </c>
      <c r="J268" s="57">
        <f>HLOOKUP(H268+0.5,График!$A$5:$CU$131,$P$266+1)</f>
        <v>1</v>
      </c>
      <c r="K268" s="56">
        <f t="shared" ref="K268:K273" si="214">K267+1</f>
        <v>43213</v>
      </c>
      <c r="L268" s="57">
        <f>HLOOKUP(K268,График!$A$5:$CU$131,$P$266+1)</f>
        <v>0.35416666666666669</v>
      </c>
      <c r="M268" s="57">
        <f>HLOOKUP(K268+0.5,График!$A$5:$CU$131,$P$266+1)</f>
        <v>0.72916666666666663</v>
      </c>
      <c r="N268" s="56">
        <f>N267+1</f>
        <v>43220</v>
      </c>
      <c r="O268" s="57" t="str">
        <f>HLOOKUP(N268,График!$A$5:$CU$131,$P$266+1)</f>
        <v>В</v>
      </c>
      <c r="P268" s="57" t="str">
        <f>HLOOKUP(N268+0.5,График!$A$5:$CU$131,$P$266+1)</f>
        <v>В</v>
      </c>
      <c r="Q268" s="486" t="str">
        <f>$A$4</f>
        <v>Пн</v>
      </c>
      <c r="R268" s="56">
        <f t="shared" si="187"/>
        <v>43192</v>
      </c>
      <c r="S268" s="57">
        <f>HLOOKUP(R268,График!$A$5:$CU$131,$AF$266+1)</f>
        <v>0.375</v>
      </c>
      <c r="T268" s="57">
        <f>HLOOKUP(R268+0.5,График!$A$5:$CU$131,$AF$266+1)</f>
        <v>0.75</v>
      </c>
      <c r="U268" s="56">
        <f t="shared" ref="U268:U273" si="215">U267+1</f>
        <v>43199</v>
      </c>
      <c r="V268" s="57" t="str">
        <f>HLOOKUP(U268,График!$A$5:$CU$131,$AF$266+1)</f>
        <v>ОВ</v>
      </c>
      <c r="W268" s="57" t="str">
        <f>HLOOKUP(U268+0.5,График!$A$5:$CU$131,$AF$266+1)</f>
        <v>ОВ</v>
      </c>
      <c r="X268" s="56">
        <f t="shared" ref="X268:X273" si="216">X267+1</f>
        <v>43206</v>
      </c>
      <c r="Y268" s="57">
        <f>HLOOKUP(X268,График!$A$5:$CU$131,$AF$266+1)</f>
        <v>0.45833333333333331</v>
      </c>
      <c r="Z268" s="57">
        <f>HLOOKUP(X268+0.5,График!$A$5:$CU$131,$AF$266+1)</f>
        <v>0.83333333333333337</v>
      </c>
      <c r="AA268" s="56">
        <f t="shared" ref="AA268:AA273" si="217">AA267+1</f>
        <v>43213</v>
      </c>
      <c r="AB268" s="57">
        <f>HLOOKUP(AA268,График!$A$5:$CU$131,$AF$266+1)</f>
        <v>0.28125</v>
      </c>
      <c r="AC268" s="57">
        <f>HLOOKUP(AA268+0.5,График!$A$5:$CU$131,$AF$266+1)</f>
        <v>0.65625</v>
      </c>
      <c r="AD268" s="56">
        <f>AD267+1</f>
        <v>43220</v>
      </c>
      <c r="AE268" s="57">
        <f>HLOOKUP(AD268,График!$A$5:$CU$131,$AF$266+1)</f>
        <v>0.3125</v>
      </c>
      <c r="AF268" s="57">
        <f>HLOOKUP(AD268+0.5,График!$A$5:$CU$131,$AF$266+1)</f>
        <v>0.64583333333333337</v>
      </c>
      <c r="AG268" s="34"/>
      <c r="AH268" s="27"/>
      <c r="AI268" s="27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</row>
    <row r="269" spans="1:49" s="46" customFormat="1" ht="26.1" customHeight="1" x14ac:dyDescent="0.25">
      <c r="A269" s="486" t="str">
        <f>$A$5</f>
        <v>Вт</v>
      </c>
      <c r="B269" s="56">
        <f t="shared" si="186"/>
        <v>43193</v>
      </c>
      <c r="C269" s="57" t="str">
        <f>HLOOKUP(B269,График!$A$5:$CU$131,$P$266+1)</f>
        <v>ОТ</v>
      </c>
      <c r="D269" s="57" t="str">
        <f>HLOOKUP(B269+0.5,График!$A$5:$CU$131,$P$266+1)</f>
        <v>ОТ</v>
      </c>
      <c r="E269" s="56">
        <f t="shared" si="212"/>
        <v>43200</v>
      </c>
      <c r="F269" s="57">
        <f>HLOOKUP(E269,График!$A$5:$CU$131,$P$266+1)</f>
        <v>0.64583333333333337</v>
      </c>
      <c r="G269" s="57">
        <f>HLOOKUP(E269+0.5,График!$A$5:$CU$131,$P$266+1)</f>
        <v>1.0208333333333333</v>
      </c>
      <c r="H269" s="56">
        <f t="shared" si="213"/>
        <v>43207</v>
      </c>
      <c r="I269" s="57">
        <f>HLOOKUP(H269,График!$A$5:$CU$131,$P$266+1)</f>
        <v>0.625</v>
      </c>
      <c r="J269" s="57">
        <f>HLOOKUP(H269+0.5,График!$A$5:$CU$131,$P$266+1)</f>
        <v>1</v>
      </c>
      <c r="K269" s="56">
        <f t="shared" si="214"/>
        <v>43214</v>
      </c>
      <c r="L269" s="57">
        <f>HLOOKUP(K269,График!$A$5:$CU$131,$P$266+1)</f>
        <v>0.35416666666666669</v>
      </c>
      <c r="M269" s="57">
        <f>HLOOKUP(K269+0.5,График!$A$5:$CU$131,$P$266+1)</f>
        <v>0.72916666666666663</v>
      </c>
      <c r="N269" s="56">
        <f>N268+1</f>
        <v>43221</v>
      </c>
      <c r="O269" s="57">
        <f>HLOOKUP(N269,График!$A$5:$CU$131,$P$266+1)</f>
        <v>0</v>
      </c>
      <c r="P269" s="57">
        <f>HLOOKUP(N269+0.5,График!$A$5:$CU$131,$P$266+1)</f>
        <v>0</v>
      </c>
      <c r="Q269" s="486" t="str">
        <f>$A$5</f>
        <v>Вт</v>
      </c>
      <c r="R269" s="56">
        <f t="shared" si="187"/>
        <v>43193</v>
      </c>
      <c r="S269" s="57" t="str">
        <f>HLOOKUP(R269,График!$A$5:$CU$131,$AF$266+1)</f>
        <v>ОВ</v>
      </c>
      <c r="T269" s="57" t="str">
        <f>HLOOKUP(R269+0.5,График!$A$5:$CU$131,$AF$266+1)</f>
        <v>ОВ</v>
      </c>
      <c r="U269" s="56">
        <f t="shared" si="215"/>
        <v>43200</v>
      </c>
      <c r="V269" s="57">
        <f>HLOOKUP(U269,График!$A$5:$CU$131,$AF$266+1)</f>
        <v>0.39583333333333331</v>
      </c>
      <c r="W269" s="57">
        <f>HLOOKUP(U269+0.5,График!$A$5:$CU$131,$AF$266+1)</f>
        <v>0.77083333333333337</v>
      </c>
      <c r="X269" s="56">
        <f t="shared" si="216"/>
        <v>43207</v>
      </c>
      <c r="Y269" s="57" t="str">
        <f>HLOOKUP(X269,График!$A$5:$CU$131,$AF$266+1)</f>
        <v>ОВ</v>
      </c>
      <c r="Z269" s="57" t="str">
        <f>HLOOKUP(X269+0.5,График!$A$5:$CU$131,$AF$266+1)</f>
        <v>ОВ</v>
      </c>
      <c r="AA269" s="56">
        <f t="shared" si="217"/>
        <v>43214</v>
      </c>
      <c r="AB269" s="57">
        <f>HLOOKUP(AA269,График!$A$5:$CU$131,$AF$266+1)</f>
        <v>0.39583333333333331</v>
      </c>
      <c r="AC269" s="57">
        <f>HLOOKUP(AA269+0.5,График!$A$5:$CU$131,$AF$266+1)</f>
        <v>0.77083333333333337</v>
      </c>
      <c r="AD269" s="56">
        <f>AD268+1</f>
        <v>43221</v>
      </c>
      <c r="AE269" s="57">
        <f>HLOOKUP(AD269,График!$A$5:$CU$131,$AF$266+1)</f>
        <v>0</v>
      </c>
      <c r="AF269" s="57">
        <f>HLOOKUP(AD269+0.5,График!$A$5:$CU$131,$AF$266+1)</f>
        <v>0</v>
      </c>
      <c r="AG269" s="34"/>
      <c r="AH269" s="27"/>
      <c r="AI269" s="27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</row>
    <row r="270" spans="1:49" s="46" customFormat="1" ht="26.1" customHeight="1" x14ac:dyDescent="0.25">
      <c r="A270" s="486" t="str">
        <f>$A$6</f>
        <v>Ср</v>
      </c>
      <c r="B270" s="56">
        <f t="shared" si="186"/>
        <v>43194</v>
      </c>
      <c r="C270" s="57" t="str">
        <f>HLOOKUP(B270,График!$A$5:$CU$131,$P$266+1)</f>
        <v>ОТ</v>
      </c>
      <c r="D270" s="57" t="str">
        <f>HLOOKUP(B270+0.5,График!$A$5:$CU$131,$P$266+1)</f>
        <v>ОТ</v>
      </c>
      <c r="E270" s="56">
        <f t="shared" si="212"/>
        <v>43201</v>
      </c>
      <c r="F270" s="57">
        <f>HLOOKUP(E270,График!$A$5:$CU$131,$P$266+1)</f>
        <v>0.64583333333333337</v>
      </c>
      <c r="G270" s="57">
        <f>HLOOKUP(E270+0.5,График!$A$5:$CU$131,$P$266+1)</f>
        <v>1.0208333333333333</v>
      </c>
      <c r="H270" s="56">
        <f t="shared" si="213"/>
        <v>43208</v>
      </c>
      <c r="I270" s="57" t="str">
        <f>HLOOKUP(H270,График!$A$5:$CU$131,$P$266+1)</f>
        <v>В</v>
      </c>
      <c r="J270" s="57" t="str">
        <f>HLOOKUP(H270+0.5,График!$A$5:$CU$131,$P$266+1)</f>
        <v>В</v>
      </c>
      <c r="K270" s="56">
        <f t="shared" si="214"/>
        <v>43215</v>
      </c>
      <c r="L270" s="57" t="str">
        <f>HLOOKUP(K270,График!$A$5:$CU$131,$P$266+1)</f>
        <v>В</v>
      </c>
      <c r="M270" s="57" t="str">
        <f>HLOOKUP(K270+0.5,График!$A$5:$CU$131,$P$266+1)</f>
        <v>В</v>
      </c>
      <c r="N270" s="56"/>
      <c r="O270" s="57" t="e">
        <f>HLOOKUP(N270,График!$A$5:$CU$131,$P$266+1)</f>
        <v>#N/A</v>
      </c>
      <c r="P270" s="57" t="e">
        <f>HLOOKUP(N270+0.5,График!$A$5:$CU$131,$P$266+1)</f>
        <v>#N/A</v>
      </c>
      <c r="Q270" s="486" t="str">
        <f>$A$6</f>
        <v>Ср</v>
      </c>
      <c r="R270" s="56">
        <f t="shared" si="187"/>
        <v>43194</v>
      </c>
      <c r="S270" s="57">
        <f>HLOOKUP(R270,График!$A$5:$CU$131,$AF$266+1)</f>
        <v>0.41666666666666669</v>
      </c>
      <c r="T270" s="57">
        <f>HLOOKUP(R270+0.5,График!$A$5:$CU$131,$AF$266+1)</f>
        <v>0.79166666666666663</v>
      </c>
      <c r="U270" s="56">
        <f t="shared" si="215"/>
        <v>43201</v>
      </c>
      <c r="V270" s="57">
        <f>HLOOKUP(U270,График!$A$5:$CU$131,$AF$266+1)</f>
        <v>0.39583333333333331</v>
      </c>
      <c r="W270" s="57">
        <f>HLOOKUP(U270+0.5,График!$A$5:$CU$131,$AF$266+1)</f>
        <v>0.77083333333333337</v>
      </c>
      <c r="X270" s="56">
        <f t="shared" si="216"/>
        <v>43208</v>
      </c>
      <c r="Y270" s="57">
        <f>HLOOKUP(X270,График!$A$5:$CU$131,$AF$266+1)</f>
        <v>0.45833333333333331</v>
      </c>
      <c r="Z270" s="57">
        <f>HLOOKUP(X270+0.5,График!$A$5:$CU$131,$AF$266+1)</f>
        <v>0.83333333333333337</v>
      </c>
      <c r="AA270" s="56">
        <f t="shared" si="217"/>
        <v>43215</v>
      </c>
      <c r="AB270" s="57">
        <f>HLOOKUP(AA270,График!$A$5:$CU$131,$AF$266+1)</f>
        <v>0.39583333333333331</v>
      </c>
      <c r="AC270" s="57">
        <f>HLOOKUP(AA270+0.5,График!$A$5:$CU$131,$AF$266+1)</f>
        <v>0.77083333333333337</v>
      </c>
      <c r="AD270" s="56"/>
      <c r="AE270" s="57" t="e">
        <f>HLOOKUP(AD270,График!$A$5:$CU$131,$AF$266+1)</f>
        <v>#N/A</v>
      </c>
      <c r="AF270" s="57" t="e">
        <f>HLOOKUP(AD270+0.5,График!$A$5:$CU$131,$AF$266+1)</f>
        <v>#N/A</v>
      </c>
      <c r="AG270" s="34"/>
      <c r="AH270" s="27"/>
      <c r="AI270" s="27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</row>
    <row r="271" spans="1:49" s="46" customFormat="1" ht="26.1" customHeight="1" x14ac:dyDescent="0.25">
      <c r="A271" s="486" t="str">
        <f>$A$7</f>
        <v>Чт</v>
      </c>
      <c r="B271" s="56">
        <f t="shared" si="186"/>
        <v>43195</v>
      </c>
      <c r="C271" s="57" t="str">
        <f>HLOOKUP(B271,График!$A$5:$CU$131,$P$266+1)</f>
        <v>ОТ</v>
      </c>
      <c r="D271" s="57" t="str">
        <f>HLOOKUP(B271+0.5,График!$A$5:$CU$131,$P$266+1)</f>
        <v>ОТ</v>
      </c>
      <c r="E271" s="56">
        <f t="shared" si="212"/>
        <v>43202</v>
      </c>
      <c r="F271" s="57" t="str">
        <f>HLOOKUP(E271,График!$A$5:$CU$131,$P$266+1)</f>
        <v>В</v>
      </c>
      <c r="G271" s="57" t="str">
        <f>HLOOKUP(E271+0.5,График!$A$5:$CU$131,$P$266+1)</f>
        <v>В</v>
      </c>
      <c r="H271" s="56">
        <f t="shared" si="213"/>
        <v>43209</v>
      </c>
      <c r="I271" s="57" t="str">
        <f>HLOOKUP(H271,График!$A$5:$CU$131,$P$266+1)</f>
        <v>В</v>
      </c>
      <c r="J271" s="57" t="str">
        <f>HLOOKUP(H271+0.5,График!$A$5:$CU$131,$P$266+1)</f>
        <v>В</v>
      </c>
      <c r="K271" s="56">
        <f t="shared" si="214"/>
        <v>43216</v>
      </c>
      <c r="L271" s="57">
        <f>HLOOKUP(K271,График!$A$5:$CU$131,$P$266+1)</f>
        <v>0.47916666666666669</v>
      </c>
      <c r="M271" s="57">
        <f>HLOOKUP(K271+0.5,График!$A$5:$CU$131,$P$266+1)</f>
        <v>0.85416666666666663</v>
      </c>
      <c r="N271" s="56"/>
      <c r="O271" s="57" t="e">
        <f>HLOOKUP(N271,График!$A$5:$CU$131,$P$266+1)</f>
        <v>#N/A</v>
      </c>
      <c r="P271" s="57" t="e">
        <f>HLOOKUP(N271+0.5,График!$A$5:$CU$131,$P$266+1)</f>
        <v>#N/A</v>
      </c>
      <c r="Q271" s="486" t="str">
        <f>$A$7</f>
        <v>Чт</v>
      </c>
      <c r="R271" s="56">
        <f t="shared" si="187"/>
        <v>43195</v>
      </c>
      <c r="S271" s="57">
        <f>HLOOKUP(R271,График!$A$5:$CU$131,$AF$266+1)</f>
        <v>0.45833333333333331</v>
      </c>
      <c r="T271" s="57">
        <f>HLOOKUP(R271+0.5,График!$A$5:$CU$131,$AF$266+1)</f>
        <v>0.83333333333333337</v>
      </c>
      <c r="U271" s="56">
        <f t="shared" si="215"/>
        <v>43202</v>
      </c>
      <c r="V271" s="57">
        <f>HLOOKUP(U271,График!$A$5:$CU$131,$AF$266+1)</f>
        <v>0.39583333333333331</v>
      </c>
      <c r="W271" s="57">
        <f>HLOOKUP(U271+0.5,График!$A$5:$CU$131,$AF$266+1)</f>
        <v>0.77083333333333337</v>
      </c>
      <c r="X271" s="56">
        <f t="shared" si="216"/>
        <v>43209</v>
      </c>
      <c r="Y271" s="57">
        <f>HLOOKUP(X271,График!$A$5:$CU$131,$AF$266+1)</f>
        <v>0.5</v>
      </c>
      <c r="Z271" s="57">
        <f>HLOOKUP(X271+0.5,График!$A$5:$CU$131,$AF$266+1)</f>
        <v>0.875</v>
      </c>
      <c r="AA271" s="56">
        <f t="shared" si="217"/>
        <v>43216</v>
      </c>
      <c r="AB271" s="57" t="str">
        <f>HLOOKUP(AA271,График!$A$5:$CU$131,$AF$266+1)</f>
        <v>В</v>
      </c>
      <c r="AC271" s="57" t="str">
        <f>HLOOKUP(AA271+0.5,График!$A$5:$CU$131,$AF$266+1)</f>
        <v>В</v>
      </c>
      <c r="AD271" s="56"/>
      <c r="AE271" s="57" t="e">
        <f>HLOOKUP(AD271,График!$A$5:$CU$131,$AF$266+1)</f>
        <v>#N/A</v>
      </c>
      <c r="AF271" s="57" t="e">
        <f>HLOOKUP(AD271+0.5,График!$A$5:$CU$131,$AF$266+1)</f>
        <v>#N/A</v>
      </c>
      <c r="AG271" s="34"/>
      <c r="AH271" s="27"/>
      <c r="AI271" s="27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</row>
    <row r="272" spans="1:49" s="46" customFormat="1" ht="26.1" customHeight="1" x14ac:dyDescent="0.25">
      <c r="A272" s="487" t="str">
        <f>$A$8</f>
        <v>Пт</v>
      </c>
      <c r="B272" s="56">
        <f t="shared" si="186"/>
        <v>43196</v>
      </c>
      <c r="C272" s="57" t="str">
        <f>HLOOKUP(B272,График!$A$5:$CU$131,$P$266+1)</f>
        <v>ОТ</v>
      </c>
      <c r="D272" s="57" t="str">
        <f>HLOOKUP(B272+0.5,График!$A$5:$CU$131,$P$266+1)</f>
        <v>ОТ</v>
      </c>
      <c r="E272" s="56">
        <f t="shared" si="212"/>
        <v>43203</v>
      </c>
      <c r="F272" s="57" t="str">
        <f>HLOOKUP(E272,График!$A$5:$CU$131,$P$266+1)</f>
        <v>В</v>
      </c>
      <c r="G272" s="57" t="str">
        <f>HLOOKUP(E272+0.5,График!$A$5:$CU$131,$P$266+1)</f>
        <v>В</v>
      </c>
      <c r="H272" s="56">
        <f t="shared" si="213"/>
        <v>43210</v>
      </c>
      <c r="I272" s="57" t="str">
        <f>HLOOKUP(H272,График!$A$5:$CU$131,$P$266+1)</f>
        <v>В</v>
      </c>
      <c r="J272" s="57" t="str">
        <f>HLOOKUP(H272+0.5,График!$A$5:$CU$131,$P$266+1)</f>
        <v>В</v>
      </c>
      <c r="K272" s="56">
        <f t="shared" si="214"/>
        <v>43217</v>
      </c>
      <c r="L272" s="57">
        <f>HLOOKUP(K272,График!$A$5:$CU$131,$P$266+1)</f>
        <v>0.47916666666666669</v>
      </c>
      <c r="M272" s="57">
        <f>HLOOKUP(K272+0.5,График!$A$5:$CU$131,$P$266+1)</f>
        <v>0.85416666666666663</v>
      </c>
      <c r="N272" s="56"/>
      <c r="O272" s="57" t="e">
        <f>HLOOKUP(N272,График!$A$5:$CU$131,$P$266+1)</f>
        <v>#N/A</v>
      </c>
      <c r="P272" s="57" t="e">
        <f>HLOOKUP(N272+0.5,График!$A$5:$CU$131,$P$266+1)</f>
        <v>#N/A</v>
      </c>
      <c r="Q272" s="487" t="str">
        <f>$A$8</f>
        <v>Пт</v>
      </c>
      <c r="R272" s="56">
        <f t="shared" si="187"/>
        <v>43196</v>
      </c>
      <c r="S272" s="57" t="str">
        <f>HLOOKUP(R272,График!$A$5:$CU$131,$AF$266+1)</f>
        <v>В</v>
      </c>
      <c r="T272" s="57" t="str">
        <f>HLOOKUP(R272+0.5,График!$A$5:$CU$131,$AF$266+1)</f>
        <v>В</v>
      </c>
      <c r="U272" s="56">
        <f t="shared" si="215"/>
        <v>43203</v>
      </c>
      <c r="V272" s="57" t="str">
        <f>HLOOKUP(U272,График!$A$5:$CU$131,$AF$266+1)</f>
        <v>В</v>
      </c>
      <c r="W272" s="57" t="str">
        <f>HLOOKUP(U272+0.5,График!$A$5:$CU$131,$AF$266+1)</f>
        <v>В</v>
      </c>
      <c r="X272" s="56">
        <f t="shared" si="216"/>
        <v>43210</v>
      </c>
      <c r="Y272" s="57" t="str">
        <f>HLOOKUP(X272,График!$A$5:$CU$131,$AF$266+1)</f>
        <v>В</v>
      </c>
      <c r="Z272" s="57" t="str">
        <f>HLOOKUP(X272+0.5,График!$A$5:$CU$131,$AF$266+1)</f>
        <v>В</v>
      </c>
      <c r="AA272" s="56">
        <f t="shared" si="217"/>
        <v>43217</v>
      </c>
      <c r="AB272" s="57" t="str">
        <f>HLOOKUP(AA272,График!$A$5:$CU$131,$AF$266+1)</f>
        <v>В</v>
      </c>
      <c r="AC272" s="57" t="str">
        <f>HLOOKUP(AA272+0.5,График!$A$5:$CU$131,$AF$266+1)</f>
        <v>В</v>
      </c>
      <c r="AD272" s="56"/>
      <c r="AE272" s="57" t="e">
        <f>HLOOKUP(AD272,График!$A$5:$CU$131,$AF$266+1)</f>
        <v>#N/A</v>
      </c>
      <c r="AF272" s="57" t="e">
        <f>HLOOKUP(AD272+0.5,График!$A$5:$CU$131,$AF$266+1)</f>
        <v>#N/A</v>
      </c>
      <c r="AG272" s="34"/>
      <c r="AH272" s="27"/>
      <c r="AI272" s="27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</row>
    <row r="273" spans="1:49" s="46" customFormat="1" ht="26.1" customHeight="1" thickBot="1" x14ac:dyDescent="0.3">
      <c r="A273" s="487" t="str">
        <f>$A$9</f>
        <v>Сб</v>
      </c>
      <c r="B273" s="56">
        <f t="shared" si="186"/>
        <v>43197</v>
      </c>
      <c r="C273" s="57" t="str">
        <f>HLOOKUP(B273,График!$A$5:$CU$131,$P$266+1)</f>
        <v>ОТ</v>
      </c>
      <c r="D273" s="57" t="str">
        <f>HLOOKUP(B273+0.5,График!$A$5:$CU$131,$P$266+1)</f>
        <v>ОТ</v>
      </c>
      <c r="E273" s="56">
        <f t="shared" si="212"/>
        <v>43204</v>
      </c>
      <c r="F273" s="57">
        <f>HLOOKUP(E273,График!$A$5:$CU$131,$P$266+1)</f>
        <v>0.3125</v>
      </c>
      <c r="G273" s="57">
        <f>HLOOKUP(E273+0.5,График!$A$5:$CU$131,$P$266+1)</f>
        <v>0.6875</v>
      </c>
      <c r="H273" s="56">
        <f t="shared" si="213"/>
        <v>43211</v>
      </c>
      <c r="I273" s="57">
        <f>HLOOKUP(H273,График!$A$5:$CU$131,$P$266+1)</f>
        <v>0.28125</v>
      </c>
      <c r="J273" s="57">
        <f>HLOOKUP(H273+0.5,График!$A$5:$CU$131,$P$266+1)</f>
        <v>0.65625</v>
      </c>
      <c r="K273" s="56">
        <f t="shared" si="214"/>
        <v>43218</v>
      </c>
      <c r="L273" s="57">
        <f>HLOOKUP(K273,График!$A$5:$CU$131,$P$266+1)</f>
        <v>0.625</v>
      </c>
      <c r="M273" s="57">
        <f>HLOOKUP(K273+0.5,График!$A$5:$CU$131,$P$266+1)</f>
        <v>1</v>
      </c>
      <c r="N273" s="56"/>
      <c r="O273" s="57" t="e">
        <f>HLOOKUP(N273,График!$A$5:$CU$131,$P$266+1)</f>
        <v>#N/A</v>
      </c>
      <c r="P273" s="57" t="e">
        <f>HLOOKUP(N273+0.5,График!$A$5:$CU$131,$P$266+1)</f>
        <v>#N/A</v>
      </c>
      <c r="Q273" s="487" t="str">
        <f>$A$9</f>
        <v>Сб</v>
      </c>
      <c r="R273" s="56">
        <f t="shared" si="187"/>
        <v>43197</v>
      </c>
      <c r="S273" s="57" t="str">
        <f>HLOOKUP(R273,График!$A$5:$CU$131,$AF$266+1)</f>
        <v>В</v>
      </c>
      <c r="T273" s="57" t="str">
        <f>HLOOKUP(R273+0.5,График!$A$5:$CU$131,$AF$266+1)</f>
        <v>В</v>
      </c>
      <c r="U273" s="56">
        <f t="shared" si="215"/>
        <v>43204</v>
      </c>
      <c r="V273" s="57" t="str">
        <f>HLOOKUP(U273,График!$A$5:$CU$131,$AF$266+1)</f>
        <v>В</v>
      </c>
      <c r="W273" s="57" t="str">
        <f>HLOOKUP(U273+0.5,График!$A$5:$CU$131,$AF$266+1)</f>
        <v>В</v>
      </c>
      <c r="X273" s="56">
        <f t="shared" si="216"/>
        <v>43211</v>
      </c>
      <c r="Y273" s="57" t="str">
        <f>HLOOKUP(X273,График!$A$5:$CU$131,$AF$266+1)</f>
        <v>В</v>
      </c>
      <c r="Z273" s="57" t="str">
        <f>HLOOKUP(X273+0.5,График!$A$5:$CU$131,$AF$266+1)</f>
        <v>В</v>
      </c>
      <c r="AA273" s="56">
        <f t="shared" si="217"/>
        <v>43218</v>
      </c>
      <c r="AB273" s="57" t="str">
        <f>HLOOKUP(AA273,График!$A$5:$CU$131,$AF$266+1)</f>
        <v>В</v>
      </c>
      <c r="AC273" s="57" t="str">
        <f>HLOOKUP(AA273+0.5,График!$A$5:$CU$131,$AF$266+1)</f>
        <v>В</v>
      </c>
      <c r="AD273" s="56"/>
      <c r="AE273" s="57" t="e">
        <f>HLOOKUP(AD273,График!$A$5:$CU$131,$AF$266+1)</f>
        <v>#N/A</v>
      </c>
      <c r="AF273" s="57" t="e">
        <f>HLOOKUP(AD273+0.5,График!$A$5:$CU$131,$AF$266+1)</f>
        <v>#N/A</v>
      </c>
      <c r="AG273" s="34"/>
      <c r="AH273" s="27"/>
      <c r="AI273" s="27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</row>
    <row r="274" spans="1:49" s="46" customFormat="1" ht="26.1" customHeight="1" x14ac:dyDescent="0.25">
      <c r="A274" s="39"/>
      <c r="B274" s="53"/>
      <c r="C274" s="52" t="str">
        <f>VLOOKUP(P274,График!$A$5:$CU$121,3)</f>
        <v>Раева Татьяна Ивановна</v>
      </c>
      <c r="D274" s="54"/>
      <c r="E274" s="55"/>
      <c r="F274" s="22"/>
      <c r="G274" s="22"/>
      <c r="H274" s="22"/>
      <c r="I274" s="40"/>
      <c r="J274" s="23"/>
      <c r="K274" s="24"/>
      <c r="L274" s="25"/>
      <c r="M274" s="41"/>
      <c r="N274" s="41"/>
      <c r="O274" s="42"/>
      <c r="P274" s="488">
        <f>AF266+1</f>
        <v>69</v>
      </c>
      <c r="Q274" s="39"/>
      <c r="R274" s="21"/>
      <c r="S274" s="52" t="str">
        <f>VLOOKUP(AF274,График!$A$5:$CU$121,3)</f>
        <v>Смирнова Елена Сергеевна</v>
      </c>
      <c r="T274" s="54"/>
      <c r="U274" s="55"/>
      <c r="V274" s="22"/>
      <c r="W274" s="22"/>
      <c r="X274" s="22"/>
      <c r="Y274" s="40"/>
      <c r="Z274" s="23"/>
      <c r="AA274" s="24"/>
      <c r="AB274" s="25"/>
      <c r="AC274" s="41"/>
      <c r="AD274" s="41"/>
      <c r="AE274" s="42"/>
      <c r="AF274" s="488">
        <f>P274+1</f>
        <v>70</v>
      </c>
      <c r="AG274" s="43"/>
      <c r="AH274" s="44"/>
      <c r="AI274" s="44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</row>
    <row r="275" spans="1:49" s="46" customFormat="1" ht="26.1" customHeight="1" x14ac:dyDescent="0.25">
      <c r="A275" s="486" t="str">
        <f>$A$3</f>
        <v>Вс</v>
      </c>
      <c r="B275" s="56">
        <f t="shared" si="186"/>
        <v>43191</v>
      </c>
      <c r="C275" s="57">
        <f>HLOOKUP(B275,График!$A$5:$CU$131,$P$274+1)</f>
        <v>0.35416666666666669</v>
      </c>
      <c r="D275" s="57">
        <f>HLOOKUP(B275+0.5,График!$A$5:$CU$131,$P$274+1)</f>
        <v>0.72916666666666663</v>
      </c>
      <c r="E275" s="56">
        <f>B281+1</f>
        <v>43198</v>
      </c>
      <c r="F275" s="57" t="str">
        <f>HLOOKUP(E275,График!$A$5:$CU$131,$P$274+1)</f>
        <v>В</v>
      </c>
      <c r="G275" s="57" t="str">
        <f>HLOOKUP(E275+0.5,График!$A$5:$CU$131,$P$274+1)</f>
        <v>В</v>
      </c>
      <c r="H275" s="56">
        <f>E281+1</f>
        <v>43205</v>
      </c>
      <c r="I275" s="57">
        <f>HLOOKUP(H275,График!$A$5:$CU$131,$P$274+1)</f>
        <v>0.29166666666666669</v>
      </c>
      <c r="J275" s="57">
        <f>HLOOKUP(H275+0.5,График!$A$5:$CU$131,$P$274+1)</f>
        <v>0.66666666666666663</v>
      </c>
      <c r="K275" s="56">
        <f>H281+1</f>
        <v>43212</v>
      </c>
      <c r="L275" s="57">
        <f>HLOOKUP(K275,График!$A$5:$CU$131,$P$274+1)</f>
        <v>0.28125</v>
      </c>
      <c r="M275" s="57">
        <f>HLOOKUP(K275+0.5,График!$A$5:$CU$131,$P$274+1)</f>
        <v>0.65625</v>
      </c>
      <c r="N275" s="56">
        <f>K281+1</f>
        <v>43219</v>
      </c>
      <c r="O275" s="57">
        <f>HLOOKUP(N275,График!$A$5:$CU$131,$P$274+1)</f>
        <v>0.29166666666666669</v>
      </c>
      <c r="P275" s="57">
        <f>HLOOKUP(N275+0.5,График!$A$5:$CU$131,$P$274+1)</f>
        <v>0.66666666666666663</v>
      </c>
      <c r="Q275" s="486" t="str">
        <f>$A$3</f>
        <v>Вс</v>
      </c>
      <c r="R275" s="56">
        <f t="shared" si="187"/>
        <v>43191</v>
      </c>
      <c r="S275" s="57">
        <f>HLOOKUP(R275,График!$A$5:$CU$131,$AF$274+1)</f>
        <v>0.39583333333333331</v>
      </c>
      <c r="T275" s="57">
        <f>HLOOKUP(R275+0.5,График!$A$5:$CU$131,$AF$274+1)</f>
        <v>0.77083333333333337</v>
      </c>
      <c r="U275" s="56">
        <f>R281+1</f>
        <v>43198</v>
      </c>
      <c r="V275" s="57">
        <f>HLOOKUP(U275,График!$A$5:$CU$131,$AF$274+1)</f>
        <v>0.47916666666666669</v>
      </c>
      <c r="W275" s="57">
        <f>HLOOKUP(U275+0.5,График!$A$5:$CU$131,$AF$274+1)</f>
        <v>0.85416666666666663</v>
      </c>
      <c r="X275" s="56">
        <f>U281+1</f>
        <v>43205</v>
      </c>
      <c r="Y275" s="57" t="str">
        <f>HLOOKUP(X275,График!$A$5:$CU$131,$AF$274+1)</f>
        <v>В</v>
      </c>
      <c r="Z275" s="57" t="str">
        <f>HLOOKUP(X275+0.5,График!$A$5:$CU$131,$AF$274+1)</f>
        <v>В</v>
      </c>
      <c r="AA275" s="56">
        <f>X281+1</f>
        <v>43212</v>
      </c>
      <c r="AB275" s="57" t="str">
        <f>HLOOKUP(AA275,График!$A$5:$CU$131,$AF$274+1)</f>
        <v>В</v>
      </c>
      <c r="AC275" s="57" t="str">
        <f>HLOOKUP(AA275+0.5,График!$A$5:$CU$131,$AF$274+1)</f>
        <v>В</v>
      </c>
      <c r="AD275" s="56">
        <f>AA281+1</f>
        <v>43219</v>
      </c>
      <c r="AE275" s="57" t="str">
        <f>HLOOKUP(AD275,График!$A$5:$CU$131,$AF$274+1)</f>
        <v>В</v>
      </c>
      <c r="AF275" s="57" t="str">
        <f>HLOOKUP(AD275+0.5,График!$A$5:$CU$131,$AF$274+1)</f>
        <v>В</v>
      </c>
      <c r="AG275" s="34"/>
      <c r="AH275" s="27"/>
      <c r="AI275" s="27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</row>
    <row r="276" spans="1:49" s="46" customFormat="1" ht="26.1" customHeight="1" x14ac:dyDescent="0.25">
      <c r="A276" s="486" t="str">
        <f>$A$4</f>
        <v>Пн</v>
      </c>
      <c r="B276" s="56">
        <f t="shared" si="186"/>
        <v>43192</v>
      </c>
      <c r="C276" s="57" t="str">
        <f>HLOOKUP(B276,График!$A$5:$CU$131,$P$274+1)</f>
        <v>В</v>
      </c>
      <c r="D276" s="57" t="str">
        <f>HLOOKUP(B276+0.5,График!$A$5:$CU$131,$P$274+1)</f>
        <v>В</v>
      </c>
      <c r="E276" s="56">
        <f t="shared" ref="E276:E281" si="218">E275+1</f>
        <v>43199</v>
      </c>
      <c r="F276" s="57" t="str">
        <f>HLOOKUP(E276,График!$A$5:$CU$131,$P$274+1)</f>
        <v>В</v>
      </c>
      <c r="G276" s="57" t="str">
        <f>HLOOKUP(E276+0.5,График!$A$5:$CU$131,$P$274+1)</f>
        <v>В</v>
      </c>
      <c r="H276" s="56">
        <f t="shared" ref="H276:H281" si="219">H275+1</f>
        <v>43206</v>
      </c>
      <c r="I276" s="57" t="str">
        <f>HLOOKUP(H276,График!$A$5:$CU$131,$P$274+1)</f>
        <v>В</v>
      </c>
      <c r="J276" s="57" t="str">
        <f>HLOOKUP(H276+0.5,График!$A$5:$CU$131,$P$274+1)</f>
        <v>В</v>
      </c>
      <c r="K276" s="56">
        <f t="shared" ref="K276:K281" si="220">K275+1</f>
        <v>43213</v>
      </c>
      <c r="L276" s="57" t="str">
        <f>HLOOKUP(K276,График!$A$5:$CU$131,$P$274+1)</f>
        <v>В</v>
      </c>
      <c r="M276" s="57" t="str">
        <f>HLOOKUP(K276+0.5,График!$A$5:$CU$131,$P$274+1)</f>
        <v>В</v>
      </c>
      <c r="N276" s="56">
        <f>N275+1</f>
        <v>43220</v>
      </c>
      <c r="O276" s="57" t="str">
        <f>HLOOKUP(N276,График!$A$5:$CU$131,$P$274+1)</f>
        <v>В</v>
      </c>
      <c r="P276" s="57" t="str">
        <f>HLOOKUP(N276+0.5,График!$A$5:$CU$131,$P$274+1)</f>
        <v>В</v>
      </c>
      <c r="Q276" s="486" t="str">
        <f>$A$4</f>
        <v>Пн</v>
      </c>
      <c r="R276" s="56">
        <f t="shared" si="187"/>
        <v>43192</v>
      </c>
      <c r="S276" s="57">
        <f>HLOOKUP(R276,График!$A$5:$CU$131,$AF$274+1)</f>
        <v>0.5</v>
      </c>
      <c r="T276" s="57">
        <f>HLOOKUP(R276+0.5,График!$A$5:$CU$131,$AF$274+1)</f>
        <v>0.875</v>
      </c>
      <c r="U276" s="56">
        <f t="shared" ref="U276:U281" si="221">U275+1</f>
        <v>43199</v>
      </c>
      <c r="V276" s="57" t="str">
        <f>HLOOKUP(U276,График!$A$5:$CU$131,$AF$274+1)</f>
        <v>В</v>
      </c>
      <c r="W276" s="57" t="str">
        <f>HLOOKUP(U276+0.5,График!$A$5:$CU$131,$AF$274+1)</f>
        <v>В</v>
      </c>
      <c r="X276" s="56">
        <f t="shared" ref="X276:X281" si="222">X275+1</f>
        <v>43206</v>
      </c>
      <c r="Y276" s="57">
        <f>HLOOKUP(X276,График!$A$5:$CU$131,$AF$274+1)</f>
        <v>0.3125</v>
      </c>
      <c r="Z276" s="57">
        <f>HLOOKUP(X276+0.5,График!$A$5:$CU$131,$AF$274+1)</f>
        <v>0.6875</v>
      </c>
      <c r="AA276" s="56">
        <f t="shared" ref="AA276:AA281" si="223">AA275+1</f>
        <v>43213</v>
      </c>
      <c r="AB276" s="57" t="str">
        <f>HLOOKUP(AA276,График!$A$5:$CU$131,$AF$274+1)</f>
        <v>В</v>
      </c>
      <c r="AC276" s="57" t="str">
        <f>HLOOKUP(AA276+0.5,График!$A$5:$CU$131,$AF$274+1)</f>
        <v>В</v>
      </c>
      <c r="AD276" s="56">
        <f>AD275+1</f>
        <v>43220</v>
      </c>
      <c r="AE276" s="57">
        <f>HLOOKUP(AD276,График!$A$5:$CU$131,$AF$274+1)</f>
        <v>0.4375</v>
      </c>
      <c r="AF276" s="57">
        <f>HLOOKUP(AD276+0.5,График!$A$5:$CU$131,$AF$274+1)</f>
        <v>0.77083333333333337</v>
      </c>
      <c r="AG276" s="34"/>
      <c r="AH276" s="27"/>
      <c r="AI276" s="27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</row>
    <row r="277" spans="1:49" s="46" customFormat="1" ht="26.1" customHeight="1" x14ac:dyDescent="0.25">
      <c r="A277" s="486" t="str">
        <f>$A$5</f>
        <v>Вт</v>
      </c>
      <c r="B277" s="56">
        <f t="shared" si="186"/>
        <v>43193</v>
      </c>
      <c r="C277" s="57" t="str">
        <f>HLOOKUP(B277,График!$A$5:$CU$131,$P$274+1)</f>
        <v>В</v>
      </c>
      <c r="D277" s="57" t="str">
        <f>HLOOKUP(B277+0.5,График!$A$5:$CU$131,$P$274+1)</f>
        <v>В</v>
      </c>
      <c r="E277" s="56">
        <f t="shared" si="218"/>
        <v>43200</v>
      </c>
      <c r="F277" s="57" t="str">
        <f>HLOOKUP(E277,График!$A$5:$CU$131,$P$274+1)</f>
        <v>В</v>
      </c>
      <c r="G277" s="57" t="str">
        <f>HLOOKUP(E277+0.5,График!$A$5:$CU$131,$P$274+1)</f>
        <v>В</v>
      </c>
      <c r="H277" s="56">
        <f t="shared" si="219"/>
        <v>43207</v>
      </c>
      <c r="I277" s="57" t="str">
        <f>HLOOKUP(H277,График!$A$5:$CU$131,$P$274+1)</f>
        <v>В</v>
      </c>
      <c r="J277" s="57" t="str">
        <f>HLOOKUP(H277+0.5,График!$A$5:$CU$131,$P$274+1)</f>
        <v>В</v>
      </c>
      <c r="K277" s="56">
        <f t="shared" si="220"/>
        <v>43214</v>
      </c>
      <c r="L277" s="57" t="str">
        <f>HLOOKUP(K277,График!$A$5:$CU$131,$P$274+1)</f>
        <v>В</v>
      </c>
      <c r="M277" s="57" t="str">
        <f>HLOOKUP(K277+0.5,График!$A$5:$CU$131,$P$274+1)</f>
        <v>В</v>
      </c>
      <c r="N277" s="56">
        <f>N276+1</f>
        <v>43221</v>
      </c>
      <c r="O277" s="57">
        <f>HLOOKUP(N277,График!$A$5:$CU$131,$P$274+1)</f>
        <v>0</v>
      </c>
      <c r="P277" s="57">
        <f>HLOOKUP(N277+0.5,График!$A$5:$CU$131,$P$274+1)</f>
        <v>0</v>
      </c>
      <c r="Q277" s="486" t="str">
        <f>$A$5</f>
        <v>Вт</v>
      </c>
      <c r="R277" s="56">
        <f t="shared" si="187"/>
        <v>43193</v>
      </c>
      <c r="S277" s="57">
        <f>HLOOKUP(R277,График!$A$5:$CU$131,$AF$274+1)</f>
        <v>0.5</v>
      </c>
      <c r="T277" s="57">
        <f>HLOOKUP(R277+0.5,График!$A$5:$CU$131,$AF$274+1)</f>
        <v>0.875</v>
      </c>
      <c r="U277" s="56">
        <f t="shared" si="221"/>
        <v>43200</v>
      </c>
      <c r="V277" s="57">
        <f>HLOOKUP(U277,График!$A$5:$CU$131,$AF$274+1)</f>
        <v>0.625</v>
      </c>
      <c r="W277" s="57">
        <f>HLOOKUP(U277+0.5,График!$A$5:$CU$131,$AF$274+1)</f>
        <v>1</v>
      </c>
      <c r="X277" s="56">
        <f t="shared" si="222"/>
        <v>43207</v>
      </c>
      <c r="Y277" s="57">
        <f>HLOOKUP(X277,График!$A$5:$CU$131,$AF$274+1)</f>
        <v>0.3125</v>
      </c>
      <c r="Z277" s="57">
        <f>HLOOKUP(X277+0.5,График!$A$5:$CU$131,$AF$274+1)</f>
        <v>0.6875</v>
      </c>
      <c r="AA277" s="56">
        <f t="shared" si="223"/>
        <v>43214</v>
      </c>
      <c r="AB277" s="57">
        <f>HLOOKUP(AA277,График!$A$5:$CU$131,$AF$274+1)</f>
        <v>0.28125</v>
      </c>
      <c r="AC277" s="57">
        <f>HLOOKUP(AA277+0.5,График!$A$5:$CU$131,$AF$274+1)</f>
        <v>0.65625</v>
      </c>
      <c r="AD277" s="56">
        <f>AD276+1</f>
        <v>43221</v>
      </c>
      <c r="AE277" s="57">
        <f>HLOOKUP(AD277,График!$A$5:$CU$131,$AF$274+1)</f>
        <v>0</v>
      </c>
      <c r="AF277" s="57">
        <f>HLOOKUP(AD277+0.5,График!$A$5:$CU$131,$AF$274+1)</f>
        <v>0</v>
      </c>
      <c r="AG277" s="34"/>
      <c r="AH277" s="27"/>
      <c r="AI277" s="27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</row>
    <row r="278" spans="1:49" s="46" customFormat="1" ht="26.1" customHeight="1" x14ac:dyDescent="0.25">
      <c r="A278" s="486" t="str">
        <f>$A$6</f>
        <v>Ср</v>
      </c>
      <c r="B278" s="56">
        <f t="shared" si="186"/>
        <v>43194</v>
      </c>
      <c r="C278" s="57" t="str">
        <f>HLOOKUP(B278,График!$A$5:$CU$131,$P$274+1)</f>
        <v>В</v>
      </c>
      <c r="D278" s="57" t="str">
        <f>HLOOKUP(B278+0.5,График!$A$5:$CU$131,$P$274+1)</f>
        <v>В</v>
      </c>
      <c r="E278" s="56">
        <f t="shared" si="218"/>
        <v>43201</v>
      </c>
      <c r="F278" s="57" t="str">
        <f>HLOOKUP(E278,График!$A$5:$CU$131,$P$274+1)</f>
        <v>В</v>
      </c>
      <c r="G278" s="57" t="str">
        <f>HLOOKUP(E278+0.5,График!$A$5:$CU$131,$P$274+1)</f>
        <v>В</v>
      </c>
      <c r="H278" s="56">
        <f t="shared" si="219"/>
        <v>43208</v>
      </c>
      <c r="I278" s="57" t="str">
        <f>HLOOKUP(H278,График!$A$5:$CU$131,$P$274+1)</f>
        <v>В</v>
      </c>
      <c r="J278" s="57" t="str">
        <f>HLOOKUP(H278+0.5,График!$A$5:$CU$131,$P$274+1)</f>
        <v>В</v>
      </c>
      <c r="K278" s="56">
        <f t="shared" si="220"/>
        <v>43215</v>
      </c>
      <c r="L278" s="57" t="str">
        <f>HLOOKUP(K278,График!$A$5:$CU$131,$P$274+1)</f>
        <v>В</v>
      </c>
      <c r="M278" s="57" t="str">
        <f>HLOOKUP(K278+0.5,График!$A$5:$CU$131,$P$274+1)</f>
        <v>В</v>
      </c>
      <c r="N278" s="56"/>
      <c r="O278" s="57" t="e">
        <f>HLOOKUP(N278,График!$A$5:$CU$131,$P$274+1)</f>
        <v>#N/A</v>
      </c>
      <c r="P278" s="57" t="e">
        <f>HLOOKUP(N278+0.5,График!$A$5:$CU$131,$P$274+1)</f>
        <v>#N/A</v>
      </c>
      <c r="Q278" s="486" t="str">
        <f>$A$6</f>
        <v>Ср</v>
      </c>
      <c r="R278" s="56">
        <f t="shared" si="187"/>
        <v>43194</v>
      </c>
      <c r="S278" s="57" t="str">
        <f>HLOOKUP(R278,График!$A$5:$CU$131,$AF$274+1)</f>
        <v>В</v>
      </c>
      <c r="T278" s="57" t="str">
        <f>HLOOKUP(R278+0.5,График!$A$5:$CU$131,$AF$274+1)</f>
        <v>В</v>
      </c>
      <c r="U278" s="56">
        <f t="shared" si="221"/>
        <v>43201</v>
      </c>
      <c r="V278" s="57">
        <f>HLOOKUP(U278,График!$A$5:$CU$131,$AF$274+1)</f>
        <v>0.64583333333333337</v>
      </c>
      <c r="W278" s="57">
        <f>HLOOKUP(U278+0.5,График!$A$5:$CU$131,$AF$274+1)</f>
        <v>1.0208333333333333</v>
      </c>
      <c r="X278" s="56">
        <f t="shared" si="222"/>
        <v>43208</v>
      </c>
      <c r="Y278" s="57" t="str">
        <f>HLOOKUP(X278,График!$A$5:$CU$131,$AF$274+1)</f>
        <v>В</v>
      </c>
      <c r="Z278" s="57" t="str">
        <f>HLOOKUP(X278+0.5,График!$A$5:$CU$131,$AF$274+1)</f>
        <v>В</v>
      </c>
      <c r="AA278" s="56">
        <f t="shared" si="223"/>
        <v>43215</v>
      </c>
      <c r="AB278" s="57">
        <f>HLOOKUP(AA278,График!$A$5:$CU$131,$AF$274+1)</f>
        <v>0.4375</v>
      </c>
      <c r="AC278" s="57">
        <f>HLOOKUP(AA278+0.5,График!$A$5:$CU$131,$AF$274+1)</f>
        <v>0.8125</v>
      </c>
      <c r="AD278" s="56"/>
      <c r="AE278" s="57" t="e">
        <f>HLOOKUP(AD278,График!$A$5:$CU$131,$AF$274+1)</f>
        <v>#N/A</v>
      </c>
      <c r="AF278" s="57" t="e">
        <f>HLOOKUP(AD278+0.5,График!$A$5:$CU$131,$AF$274+1)</f>
        <v>#N/A</v>
      </c>
      <c r="AG278" s="34"/>
      <c r="AH278" s="27"/>
      <c r="AI278" s="27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</row>
    <row r="279" spans="1:49" s="46" customFormat="1" ht="26.1" customHeight="1" x14ac:dyDescent="0.25">
      <c r="A279" s="486" t="str">
        <f>$A$7</f>
        <v>Чт</v>
      </c>
      <c r="B279" s="56">
        <f t="shared" si="186"/>
        <v>43195</v>
      </c>
      <c r="C279" s="57">
        <f>HLOOKUP(B279,График!$A$5:$CU$131,$P$274+1)</f>
        <v>0.28125</v>
      </c>
      <c r="D279" s="57">
        <f>HLOOKUP(B279+0.5,График!$A$5:$CU$131,$P$274+1)</f>
        <v>0.65625</v>
      </c>
      <c r="E279" s="56">
        <f t="shared" si="218"/>
        <v>43202</v>
      </c>
      <c r="F279" s="57">
        <f>HLOOKUP(E279,График!$A$5:$CU$131,$P$274+1)</f>
        <v>0.28125</v>
      </c>
      <c r="G279" s="57">
        <f>HLOOKUP(E279+0.5,График!$A$5:$CU$131,$P$274+1)</f>
        <v>0.65625</v>
      </c>
      <c r="H279" s="56">
        <f t="shared" si="219"/>
        <v>43209</v>
      </c>
      <c r="I279" s="57">
        <f>HLOOKUP(H279,График!$A$5:$CU$131,$P$274+1)</f>
        <v>0.28125</v>
      </c>
      <c r="J279" s="57">
        <f>HLOOKUP(H279+0.5,График!$A$5:$CU$131,$P$274+1)</f>
        <v>0.65625</v>
      </c>
      <c r="K279" s="56">
        <f t="shared" si="220"/>
        <v>43216</v>
      </c>
      <c r="L279" s="57">
        <f>HLOOKUP(K279,График!$A$5:$CU$131,$P$274+1)</f>
        <v>0.28125</v>
      </c>
      <c r="M279" s="57">
        <f>HLOOKUP(K279+0.5,График!$A$5:$CU$131,$P$274+1)</f>
        <v>0.65625</v>
      </c>
      <c r="N279" s="56"/>
      <c r="O279" s="57" t="e">
        <f>HLOOKUP(N279,График!$A$5:$CU$131,$P$274+1)</f>
        <v>#N/A</v>
      </c>
      <c r="P279" s="57" t="e">
        <f>HLOOKUP(N279+0.5,График!$A$5:$CU$131,$P$274+1)</f>
        <v>#N/A</v>
      </c>
      <c r="Q279" s="486" t="str">
        <f>$A$7</f>
        <v>Чт</v>
      </c>
      <c r="R279" s="56">
        <f t="shared" si="187"/>
        <v>43195</v>
      </c>
      <c r="S279" s="57" t="str">
        <f>HLOOKUP(R279,График!$A$5:$CU$131,$AF$274+1)</f>
        <v>В</v>
      </c>
      <c r="T279" s="57" t="str">
        <f>HLOOKUP(R279+0.5,График!$A$5:$CU$131,$AF$274+1)</f>
        <v>В</v>
      </c>
      <c r="U279" s="56">
        <f t="shared" si="221"/>
        <v>43202</v>
      </c>
      <c r="V279" s="57">
        <f>HLOOKUP(U279,График!$A$5:$CU$131,$AF$274+1)</f>
        <v>0.64583333333333337</v>
      </c>
      <c r="W279" s="57">
        <f>HLOOKUP(U279+0.5,График!$A$5:$CU$131,$AF$274+1)</f>
        <v>1.0208333333333333</v>
      </c>
      <c r="X279" s="56">
        <f t="shared" si="222"/>
        <v>43209</v>
      </c>
      <c r="Y279" s="57">
        <f>HLOOKUP(X279,График!$A$5:$CU$131,$AF$274+1)</f>
        <v>0.47916666666666669</v>
      </c>
      <c r="Z279" s="57">
        <f>HLOOKUP(X279+0.5,График!$A$5:$CU$131,$AF$274+1)</f>
        <v>0.85416666666666663</v>
      </c>
      <c r="AA279" s="56">
        <f t="shared" si="223"/>
        <v>43216</v>
      </c>
      <c r="AB279" s="57">
        <f>HLOOKUP(AA279,График!$A$5:$CU$131,$AF$274+1)</f>
        <v>0.64583333333333337</v>
      </c>
      <c r="AC279" s="57">
        <f>HLOOKUP(AA279+0.5,График!$A$5:$CU$131,$AF$274+1)</f>
        <v>1.0208333333333333</v>
      </c>
      <c r="AD279" s="56"/>
      <c r="AE279" s="57" t="e">
        <f>HLOOKUP(AD279,График!$A$5:$CU$131,$AF$274+1)</f>
        <v>#N/A</v>
      </c>
      <c r="AF279" s="57" t="e">
        <f>HLOOKUP(AD279+0.5,График!$A$5:$CU$131,$AF$274+1)</f>
        <v>#N/A</v>
      </c>
      <c r="AG279" s="34"/>
      <c r="AH279" s="27"/>
      <c r="AI279" s="27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</row>
    <row r="280" spans="1:49" s="46" customFormat="1" ht="26.1" customHeight="1" x14ac:dyDescent="0.25">
      <c r="A280" s="487" t="str">
        <f>$A$8</f>
        <v>Пт</v>
      </c>
      <c r="B280" s="56">
        <f t="shared" si="186"/>
        <v>43196</v>
      </c>
      <c r="C280" s="57">
        <f>HLOOKUP(B280,График!$A$5:$CU$131,$P$274+1)</f>
        <v>0.28125</v>
      </c>
      <c r="D280" s="57">
        <f>HLOOKUP(B280+0.5,График!$A$5:$CU$131,$P$274+1)</f>
        <v>0.65625</v>
      </c>
      <c r="E280" s="56">
        <f t="shared" si="218"/>
        <v>43203</v>
      </c>
      <c r="F280" s="57">
        <f>HLOOKUP(E280,График!$A$5:$CU$131,$P$274+1)</f>
        <v>0.3125</v>
      </c>
      <c r="G280" s="57">
        <f>HLOOKUP(E280+0.5,График!$A$5:$CU$131,$P$274+1)</f>
        <v>0.6875</v>
      </c>
      <c r="H280" s="56">
        <f t="shared" si="219"/>
        <v>43210</v>
      </c>
      <c r="I280" s="57">
        <f>HLOOKUP(H280,График!$A$5:$CU$131,$P$274+1)</f>
        <v>0.28125</v>
      </c>
      <c r="J280" s="57">
        <f>HLOOKUP(H280+0.5,График!$A$5:$CU$131,$P$274+1)</f>
        <v>0.65625</v>
      </c>
      <c r="K280" s="56">
        <f t="shared" si="220"/>
        <v>43217</v>
      </c>
      <c r="L280" s="57">
        <f>HLOOKUP(K280,График!$A$5:$CU$131,$P$274+1)</f>
        <v>0.3125</v>
      </c>
      <c r="M280" s="57">
        <f>HLOOKUP(K280+0.5,График!$A$5:$CU$131,$P$274+1)</f>
        <v>0.6875</v>
      </c>
      <c r="N280" s="56"/>
      <c r="O280" s="57" t="e">
        <f>HLOOKUP(N280,График!$A$5:$CU$131,$P$274+1)</f>
        <v>#N/A</v>
      </c>
      <c r="P280" s="57" t="e">
        <f>HLOOKUP(N280+0.5,График!$A$5:$CU$131,$P$274+1)</f>
        <v>#N/A</v>
      </c>
      <c r="Q280" s="487" t="str">
        <f>$A$8</f>
        <v>Пт</v>
      </c>
      <c r="R280" s="56">
        <f t="shared" si="187"/>
        <v>43196</v>
      </c>
      <c r="S280" s="57">
        <f>HLOOKUP(R280,График!$A$5:$CU$131,$AF$274+1)</f>
        <v>0.28125</v>
      </c>
      <c r="T280" s="57">
        <f>HLOOKUP(R280+0.5,График!$A$5:$CU$131,$AF$274+1)</f>
        <v>0.65625</v>
      </c>
      <c r="U280" s="56">
        <f t="shared" si="221"/>
        <v>43203</v>
      </c>
      <c r="V280" s="57">
        <f>HLOOKUP(U280,График!$A$5:$CU$131,$AF$274+1)</f>
        <v>0.64583333333333337</v>
      </c>
      <c r="W280" s="57">
        <f>HLOOKUP(U280+0.5,График!$A$5:$CU$131,$AF$274+1)</f>
        <v>1.0208333333333333</v>
      </c>
      <c r="X280" s="56">
        <f t="shared" si="222"/>
        <v>43210</v>
      </c>
      <c r="Y280" s="57">
        <f>HLOOKUP(X280,График!$A$5:$CU$131,$AF$274+1)</f>
        <v>0.47916666666666669</v>
      </c>
      <c r="Z280" s="57">
        <f>HLOOKUP(X280+0.5,График!$A$5:$CU$131,$AF$274+1)</f>
        <v>0.85416666666666663</v>
      </c>
      <c r="AA280" s="56">
        <f t="shared" si="223"/>
        <v>43217</v>
      </c>
      <c r="AB280" s="57">
        <f>HLOOKUP(AA280,График!$A$5:$CU$131,$AF$274+1)</f>
        <v>0.64583333333333337</v>
      </c>
      <c r="AC280" s="57">
        <f>HLOOKUP(AA280+0.5,График!$A$5:$CU$131,$AF$274+1)</f>
        <v>1.0208333333333333</v>
      </c>
      <c r="AD280" s="56"/>
      <c r="AE280" s="57" t="e">
        <f>HLOOKUP(AD280,График!$A$5:$CU$131,$AF$274+1)</f>
        <v>#N/A</v>
      </c>
      <c r="AF280" s="57" t="e">
        <f>HLOOKUP(AD280+0.5,График!$A$5:$CU$131,$AF$274+1)</f>
        <v>#N/A</v>
      </c>
      <c r="AG280" s="34"/>
      <c r="AH280" s="27"/>
      <c r="AI280" s="27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</row>
    <row r="281" spans="1:49" s="46" customFormat="1" ht="26.1" customHeight="1" thickBot="1" x14ac:dyDescent="0.3">
      <c r="A281" s="487" t="str">
        <f>$A$9</f>
        <v>Сб</v>
      </c>
      <c r="B281" s="56">
        <f t="shared" si="186"/>
        <v>43197</v>
      </c>
      <c r="C281" s="57">
        <f>HLOOKUP(B281,График!$A$5:$CU$131,$P$274+1)</f>
        <v>0.3125</v>
      </c>
      <c r="D281" s="57">
        <f>HLOOKUP(B281+0.5,График!$A$5:$CU$131,$P$274+1)</f>
        <v>0.6875</v>
      </c>
      <c r="E281" s="56">
        <f t="shared" si="218"/>
        <v>43204</v>
      </c>
      <c r="F281" s="57">
        <f>HLOOKUP(E281,График!$A$5:$CU$131,$P$274+1)</f>
        <v>0.28125</v>
      </c>
      <c r="G281" s="57">
        <f>HLOOKUP(E281+0.5,График!$A$5:$CU$131,$P$274+1)</f>
        <v>0.65625</v>
      </c>
      <c r="H281" s="56">
        <f t="shared" si="219"/>
        <v>43211</v>
      </c>
      <c r="I281" s="57">
        <f>HLOOKUP(H281,График!$A$5:$CU$131,$P$274+1)</f>
        <v>0.3125</v>
      </c>
      <c r="J281" s="57">
        <f>HLOOKUP(H281+0.5,График!$A$5:$CU$131,$P$274+1)</f>
        <v>0.6875</v>
      </c>
      <c r="K281" s="56">
        <f t="shared" si="220"/>
        <v>43218</v>
      </c>
      <c r="L281" s="57">
        <f>HLOOKUP(K281,График!$A$5:$CU$131,$P$274+1)</f>
        <v>0.3125</v>
      </c>
      <c r="M281" s="57">
        <f>HLOOKUP(K281+0.5,График!$A$5:$CU$131,$P$274+1)</f>
        <v>0.6875</v>
      </c>
      <c r="N281" s="56"/>
      <c r="O281" s="57" t="e">
        <f>HLOOKUP(N281,График!$A$5:$CU$131,$P$274+1)</f>
        <v>#N/A</v>
      </c>
      <c r="P281" s="57" t="e">
        <f>HLOOKUP(N281+0.5,График!$A$5:$CU$131,$P$274+1)</f>
        <v>#N/A</v>
      </c>
      <c r="Q281" s="487" t="str">
        <f>$A$9</f>
        <v>Сб</v>
      </c>
      <c r="R281" s="56">
        <f t="shared" si="187"/>
        <v>43197</v>
      </c>
      <c r="S281" s="57">
        <f>HLOOKUP(R281,График!$A$5:$CU$131,$AF$274+1)</f>
        <v>0.375</v>
      </c>
      <c r="T281" s="57">
        <f>HLOOKUP(R281+0.5,График!$A$5:$CU$131,$AF$274+1)</f>
        <v>0.75</v>
      </c>
      <c r="U281" s="56">
        <f t="shared" si="221"/>
        <v>43204</v>
      </c>
      <c r="V281" s="57" t="str">
        <f>HLOOKUP(U281,График!$A$5:$CU$131,$AF$274+1)</f>
        <v>В</v>
      </c>
      <c r="W281" s="57" t="str">
        <f>HLOOKUP(U281+0.5,График!$A$5:$CU$131,$AF$274+1)</f>
        <v>В</v>
      </c>
      <c r="X281" s="56">
        <f t="shared" si="222"/>
        <v>43211</v>
      </c>
      <c r="Y281" s="57">
        <f>HLOOKUP(X281,График!$A$5:$CU$131,$AF$274+1)</f>
        <v>0.625</v>
      </c>
      <c r="Z281" s="57">
        <f>HLOOKUP(X281+0.5,График!$A$5:$CU$131,$AF$274+1)</f>
        <v>1</v>
      </c>
      <c r="AA281" s="56">
        <f t="shared" si="223"/>
        <v>43218</v>
      </c>
      <c r="AB281" s="57" t="str">
        <f>HLOOKUP(AA281,График!$A$5:$CU$131,$AF$274+1)</f>
        <v>В</v>
      </c>
      <c r="AC281" s="57" t="str">
        <f>HLOOKUP(AA281+0.5,График!$A$5:$CU$131,$AF$274+1)</f>
        <v>В</v>
      </c>
      <c r="AD281" s="56"/>
      <c r="AE281" s="57" t="e">
        <f>HLOOKUP(AD281,График!$A$5:$CU$131,$AF$274+1)</f>
        <v>#N/A</v>
      </c>
      <c r="AF281" s="57" t="e">
        <f>HLOOKUP(AD281+0.5,График!$A$5:$CU$131,$AF$274+1)</f>
        <v>#N/A</v>
      </c>
      <c r="AG281" s="34"/>
      <c r="AH281" s="27"/>
      <c r="AI281" s="27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</row>
    <row r="282" spans="1:49" s="46" customFormat="1" ht="26.1" customHeight="1" x14ac:dyDescent="0.25">
      <c r="A282" s="39"/>
      <c r="B282" s="53"/>
      <c r="C282" s="52" t="str">
        <f>VLOOKUP(P282,График!$A$5:$CU$121,3)</f>
        <v>Сулайманова Улукай Абдигапаровна</v>
      </c>
      <c r="D282" s="54"/>
      <c r="E282" s="55"/>
      <c r="F282" s="22"/>
      <c r="G282" s="22"/>
      <c r="H282" s="22"/>
      <c r="I282" s="40"/>
      <c r="J282" s="23"/>
      <c r="K282" s="24"/>
      <c r="L282" s="25"/>
      <c r="M282" s="41"/>
      <c r="N282" s="41"/>
      <c r="O282" s="42"/>
      <c r="P282" s="488">
        <f>AF274+1</f>
        <v>71</v>
      </c>
      <c r="Q282" s="39"/>
      <c r="R282" s="21"/>
      <c r="S282" s="52" t="str">
        <f>VLOOKUP(AF282,График!$A$5:$CU$121,3)</f>
        <v>Тажудинова Нурият Ахмедовна</v>
      </c>
      <c r="T282" s="54"/>
      <c r="U282" s="55"/>
      <c r="V282" s="22"/>
      <c r="W282" s="22"/>
      <c r="X282" s="22"/>
      <c r="Y282" s="40"/>
      <c r="Z282" s="23"/>
      <c r="AA282" s="24"/>
      <c r="AB282" s="25"/>
      <c r="AC282" s="41"/>
      <c r="AD282" s="41"/>
      <c r="AE282" s="42"/>
      <c r="AF282" s="488">
        <f>P282+1</f>
        <v>72</v>
      </c>
      <c r="AG282" s="43"/>
      <c r="AH282" s="44"/>
      <c r="AI282" s="44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</row>
    <row r="283" spans="1:49" s="46" customFormat="1" ht="26.1" customHeight="1" x14ac:dyDescent="0.25">
      <c r="A283" s="486" t="str">
        <f>$A$3</f>
        <v>Вс</v>
      </c>
      <c r="B283" s="56">
        <f t="shared" si="186"/>
        <v>43191</v>
      </c>
      <c r="C283" s="57">
        <f>HLOOKUP(B283,График!$A$5:$CU$131,$P$282+1)</f>
        <v>0.41666666666666669</v>
      </c>
      <c r="D283" s="57">
        <f>HLOOKUP(B283+0.5,График!$A$5:$CU$131,$P$282+1)</f>
        <v>0.79166666666666663</v>
      </c>
      <c r="E283" s="56">
        <f>B289+1</f>
        <v>43198</v>
      </c>
      <c r="F283" s="57">
        <f>HLOOKUP(E283,График!$A$5:$CU$131,$P$282+1)</f>
        <v>0.41666666666666669</v>
      </c>
      <c r="G283" s="57">
        <f>HLOOKUP(E283+0.5,График!$A$5:$CU$131,$P$282+1)</f>
        <v>0.79166666666666663</v>
      </c>
      <c r="H283" s="56">
        <f>E289+1</f>
        <v>43205</v>
      </c>
      <c r="I283" s="57" t="str">
        <f>HLOOKUP(H283,График!$A$5:$CU$131,$P$282+1)</f>
        <v>В</v>
      </c>
      <c r="J283" s="57" t="str">
        <f>HLOOKUP(H283+0.5,График!$A$5:$CU$131,$P$282+1)</f>
        <v>В</v>
      </c>
      <c r="K283" s="56">
        <f>H289+1</f>
        <v>43212</v>
      </c>
      <c r="L283" s="57" t="str">
        <f>HLOOKUP(K283,График!$A$5:$CU$131,$P$282+1)</f>
        <v>В</v>
      </c>
      <c r="M283" s="57" t="str">
        <f>HLOOKUP(K283+0.5,График!$A$5:$CU$131,$P$282+1)</f>
        <v>В</v>
      </c>
      <c r="N283" s="56">
        <f>K289+1</f>
        <v>43219</v>
      </c>
      <c r="O283" s="57">
        <f>HLOOKUP(N283,График!$A$5:$CU$131,$P$282+1)</f>
        <v>0.41666666666666669</v>
      </c>
      <c r="P283" s="57">
        <f>HLOOKUP(N283+0.5,График!$A$5:$CU$131,$P$282+1)</f>
        <v>0.79166666666666663</v>
      </c>
      <c r="Q283" s="486" t="str">
        <f>$A$3</f>
        <v>Вс</v>
      </c>
      <c r="R283" s="56">
        <f t="shared" si="187"/>
        <v>43191</v>
      </c>
      <c r="S283" s="57">
        <f>HLOOKUP(R283,График!$A$5:$CU$131,$AF$282+1)</f>
        <v>0.28125</v>
      </c>
      <c r="T283" s="57">
        <f>HLOOKUP(R283+0.5,График!$A$5:$CU$131,$AF$282+1)</f>
        <v>0.65625</v>
      </c>
      <c r="U283" s="56">
        <f>R289+1</f>
        <v>43198</v>
      </c>
      <c r="V283" s="57">
        <f>HLOOKUP(U283,График!$A$5:$CU$131,$AF$282+1)</f>
        <v>0.41666666666666669</v>
      </c>
      <c r="W283" s="57">
        <f>HLOOKUP(U283+0.5,График!$A$5:$CU$131,$AF$282+1)</f>
        <v>0.79166666666666663</v>
      </c>
      <c r="X283" s="56">
        <f>U289+1</f>
        <v>43205</v>
      </c>
      <c r="Y283" s="57">
        <f>HLOOKUP(X283,График!$A$5:$CU$131,$AF$282+1)</f>
        <v>0.28125</v>
      </c>
      <c r="Z283" s="57">
        <f>HLOOKUP(X283+0.5,График!$A$5:$CU$131,$AF$282+1)</f>
        <v>0.65625</v>
      </c>
      <c r="AA283" s="56">
        <f>X289+1</f>
        <v>43212</v>
      </c>
      <c r="AB283" s="57">
        <f>HLOOKUP(AA283,График!$A$5:$CU$131,$AF$282+1)</f>
        <v>0.64583333333333337</v>
      </c>
      <c r="AC283" s="57">
        <f>HLOOKUP(AA283+0.5,График!$A$5:$CU$131,$AF$282+1)</f>
        <v>1.0208333333333333</v>
      </c>
      <c r="AD283" s="56">
        <f>AA289+1</f>
        <v>43219</v>
      </c>
      <c r="AE283" s="57">
        <f>HLOOKUP(AD283,График!$A$5:$CU$131,$AF$282+1)</f>
        <v>0.64583333333333337</v>
      </c>
      <c r="AF283" s="57">
        <f>HLOOKUP(AD283+0.5,График!$A$5:$CU$131,$AF$282+1)</f>
        <v>1.0208333333333333</v>
      </c>
      <c r="AG283" s="34"/>
      <c r="AH283" s="27"/>
      <c r="AI283" s="27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</row>
    <row r="284" spans="1:49" s="46" customFormat="1" ht="26.1" customHeight="1" x14ac:dyDescent="0.25">
      <c r="A284" s="486" t="str">
        <f>$A$4</f>
        <v>Пн</v>
      </c>
      <c r="B284" s="56">
        <f t="shared" si="186"/>
        <v>43192</v>
      </c>
      <c r="C284" s="57" t="str">
        <f>HLOOKUP(B284,График!$A$5:$CU$131,$P$282+1)</f>
        <v>В</v>
      </c>
      <c r="D284" s="57" t="str">
        <f>HLOOKUP(B284+0.5,График!$A$5:$CU$131,$P$282+1)</f>
        <v>В</v>
      </c>
      <c r="E284" s="56">
        <f t="shared" ref="E284:E289" si="224">E283+1</f>
        <v>43199</v>
      </c>
      <c r="F284" s="57">
        <f>HLOOKUP(E284,График!$A$5:$CU$131,$P$282+1)</f>
        <v>0.66666666666666663</v>
      </c>
      <c r="G284" s="57">
        <f>HLOOKUP(E284+0.5,График!$A$5:$CU$131,$P$282+1)</f>
        <v>1.0416666666666667</v>
      </c>
      <c r="H284" s="56">
        <f t="shared" ref="H284:H289" si="225">H283+1</f>
        <v>43206</v>
      </c>
      <c r="I284" s="57">
        <f>HLOOKUP(H284,График!$A$5:$CU$131,$P$282+1)</f>
        <v>0.41666666666666669</v>
      </c>
      <c r="J284" s="57">
        <f>HLOOKUP(H284+0.5,График!$A$5:$CU$131,$P$282+1)</f>
        <v>0.79166666666666663</v>
      </c>
      <c r="K284" s="56">
        <f t="shared" ref="K284:K289" si="226">K283+1</f>
        <v>43213</v>
      </c>
      <c r="L284" s="57" t="str">
        <f>HLOOKUP(K284,График!$A$5:$CU$131,$P$282+1)</f>
        <v>В</v>
      </c>
      <c r="M284" s="57" t="str">
        <f>HLOOKUP(K284+0.5,График!$A$5:$CU$131,$P$282+1)</f>
        <v>В</v>
      </c>
      <c r="N284" s="56">
        <f>N283+1</f>
        <v>43220</v>
      </c>
      <c r="O284" s="57">
        <f>HLOOKUP(N284,График!$A$5:$CU$131,$P$282+1)</f>
        <v>0.41666666666666669</v>
      </c>
      <c r="P284" s="57">
        <f>HLOOKUP(N284+0.5,График!$A$5:$CU$131,$P$282+1)</f>
        <v>0.625</v>
      </c>
      <c r="Q284" s="486" t="str">
        <f>$A$4</f>
        <v>Пн</v>
      </c>
      <c r="R284" s="56">
        <f t="shared" si="187"/>
        <v>43192</v>
      </c>
      <c r="S284" s="57">
        <f>HLOOKUP(R284,График!$A$5:$CU$131,$AF$282+1)</f>
        <v>0.28125</v>
      </c>
      <c r="T284" s="57">
        <f>HLOOKUP(R284+0.5,График!$A$5:$CU$131,$AF$282+1)</f>
        <v>0.65625</v>
      </c>
      <c r="U284" s="56">
        <f t="shared" ref="U284:U289" si="227">U283+1</f>
        <v>43199</v>
      </c>
      <c r="V284" s="57">
        <f>HLOOKUP(U284,График!$A$5:$CU$131,$AF$282+1)</f>
        <v>0.41666666666666669</v>
      </c>
      <c r="W284" s="57">
        <f>HLOOKUP(U284+0.5,График!$A$5:$CU$131,$AF$282+1)</f>
        <v>0.79166666666666663</v>
      </c>
      <c r="X284" s="56">
        <f t="shared" ref="X284:X289" si="228">X283+1</f>
        <v>43206</v>
      </c>
      <c r="Y284" s="57">
        <f>HLOOKUP(X284,График!$A$5:$CU$131,$AF$282+1)</f>
        <v>0.5</v>
      </c>
      <c r="Z284" s="57">
        <f>HLOOKUP(X284+0.5,График!$A$5:$CU$131,$AF$282+1)</f>
        <v>0.875</v>
      </c>
      <c r="AA284" s="56">
        <f t="shared" ref="AA284:AA289" si="229">AA283+1</f>
        <v>43213</v>
      </c>
      <c r="AB284" s="57">
        <f>HLOOKUP(AA284,График!$A$5:$CU$131,$AF$282+1)</f>
        <v>0.64583333333333337</v>
      </c>
      <c r="AC284" s="57">
        <f>HLOOKUP(AA284+0.5,График!$A$5:$CU$131,$AF$282+1)</f>
        <v>1.0208333333333333</v>
      </c>
      <c r="AD284" s="56">
        <f>AD283+1</f>
        <v>43220</v>
      </c>
      <c r="AE284" s="57" t="str">
        <f>HLOOKUP(AD284,График!$A$5:$CU$131,$AF$282+1)</f>
        <v>В</v>
      </c>
      <c r="AF284" s="57" t="str">
        <f>HLOOKUP(AD284+0.5,График!$A$5:$CU$131,$AF$282+1)</f>
        <v>В</v>
      </c>
      <c r="AG284" s="34"/>
      <c r="AH284" s="27"/>
      <c r="AI284" s="27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</row>
    <row r="285" spans="1:49" s="46" customFormat="1" ht="26.1" customHeight="1" x14ac:dyDescent="0.25">
      <c r="A285" s="486" t="str">
        <f>$A$5</f>
        <v>Вт</v>
      </c>
      <c r="B285" s="56">
        <f t="shared" si="186"/>
        <v>43193</v>
      </c>
      <c r="C285" s="57" t="str">
        <f>HLOOKUP(B285,График!$A$5:$CU$131,$P$282+1)</f>
        <v>В</v>
      </c>
      <c r="D285" s="57" t="str">
        <f>HLOOKUP(B285+0.5,График!$A$5:$CU$131,$P$282+1)</f>
        <v>В</v>
      </c>
      <c r="E285" s="56">
        <f t="shared" si="224"/>
        <v>43200</v>
      </c>
      <c r="F285" s="57" t="str">
        <f>HLOOKUP(E285,График!$A$5:$CU$131,$P$282+1)</f>
        <v>В</v>
      </c>
      <c r="G285" s="57" t="str">
        <f>HLOOKUP(E285+0.5,График!$A$5:$CU$131,$P$282+1)</f>
        <v>В</v>
      </c>
      <c r="H285" s="56">
        <f t="shared" si="225"/>
        <v>43207</v>
      </c>
      <c r="I285" s="57">
        <f>HLOOKUP(H285,График!$A$5:$CU$131,$P$282+1)</f>
        <v>0.41666666666666669</v>
      </c>
      <c r="J285" s="57">
        <f>HLOOKUP(H285+0.5,График!$A$5:$CU$131,$P$282+1)</f>
        <v>0.79166666666666663</v>
      </c>
      <c r="K285" s="56">
        <f t="shared" si="226"/>
        <v>43214</v>
      </c>
      <c r="L285" s="57">
        <f>HLOOKUP(K285,График!$A$5:$CU$131,$P$282+1)</f>
        <v>0.41666666666666669</v>
      </c>
      <c r="M285" s="57">
        <f>HLOOKUP(K285+0.5,График!$A$5:$CU$131,$P$282+1)</f>
        <v>0.79166666666666663</v>
      </c>
      <c r="N285" s="56">
        <f>N284+1</f>
        <v>43221</v>
      </c>
      <c r="O285" s="57">
        <f>HLOOKUP(N285,График!$A$5:$CU$131,$P$282+1)</f>
        <v>0</v>
      </c>
      <c r="P285" s="57">
        <f>HLOOKUP(N285+0.5,График!$A$5:$CU$131,$P$282+1)</f>
        <v>0</v>
      </c>
      <c r="Q285" s="486" t="str">
        <f>$A$5</f>
        <v>Вт</v>
      </c>
      <c r="R285" s="56">
        <f t="shared" si="187"/>
        <v>43193</v>
      </c>
      <c r="S285" s="57">
        <f>HLOOKUP(R285,График!$A$5:$CU$131,$AF$282+1)</f>
        <v>0.28125</v>
      </c>
      <c r="T285" s="57">
        <f>HLOOKUP(R285+0.5,График!$A$5:$CU$131,$AF$282+1)</f>
        <v>0.65625</v>
      </c>
      <c r="U285" s="56">
        <f t="shared" si="227"/>
        <v>43200</v>
      </c>
      <c r="V285" s="57">
        <f>HLOOKUP(U285,График!$A$5:$CU$131,$AF$282+1)</f>
        <v>0.52083333333333337</v>
      </c>
      <c r="W285" s="57">
        <f>HLOOKUP(U285+0.5,График!$A$5:$CU$131,$AF$282+1)</f>
        <v>1.0208333333333333</v>
      </c>
      <c r="X285" s="56">
        <f t="shared" si="228"/>
        <v>43207</v>
      </c>
      <c r="Y285" s="57">
        <f>HLOOKUP(X285,График!$A$5:$CU$131,$AF$282+1)</f>
        <v>0.64583333333333337</v>
      </c>
      <c r="Z285" s="57">
        <f>HLOOKUP(X285+0.5,График!$A$5:$CU$131,$AF$282+1)</f>
        <v>1.0208333333333333</v>
      </c>
      <c r="AA285" s="56">
        <f t="shared" si="229"/>
        <v>43214</v>
      </c>
      <c r="AB285" s="57" t="str">
        <f>HLOOKUP(AA285,График!$A$5:$CU$131,$AF$282+1)</f>
        <v>В</v>
      </c>
      <c r="AC285" s="57" t="str">
        <f>HLOOKUP(AA285+0.5,График!$A$5:$CU$131,$AF$282+1)</f>
        <v>В</v>
      </c>
      <c r="AD285" s="56">
        <f>AD284+1</f>
        <v>43221</v>
      </c>
      <c r="AE285" s="57">
        <f>HLOOKUP(AD285,График!$A$5:$CU$131,$AF$282+1)</f>
        <v>0</v>
      </c>
      <c r="AF285" s="57">
        <f>HLOOKUP(AD285+0.5,График!$A$5:$CU$131,$AF$282+1)</f>
        <v>0</v>
      </c>
      <c r="AG285" s="34"/>
      <c r="AH285" s="27"/>
      <c r="AI285" s="27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</row>
    <row r="286" spans="1:49" s="46" customFormat="1" ht="26.1" customHeight="1" x14ac:dyDescent="0.25">
      <c r="A286" s="486" t="str">
        <f>$A$6</f>
        <v>Ср</v>
      </c>
      <c r="B286" s="56">
        <f t="shared" si="186"/>
        <v>43194</v>
      </c>
      <c r="C286" s="57" t="str">
        <f>HLOOKUP(B286,График!$A$5:$CU$131,$P$282+1)</f>
        <v>В</v>
      </c>
      <c r="D286" s="57" t="str">
        <f>HLOOKUP(B286+0.5,График!$A$5:$CU$131,$P$282+1)</f>
        <v>В</v>
      </c>
      <c r="E286" s="56">
        <f t="shared" si="224"/>
        <v>43201</v>
      </c>
      <c r="F286" s="57" t="str">
        <f>HLOOKUP(E286,График!$A$5:$CU$131,$P$282+1)</f>
        <v>В</v>
      </c>
      <c r="G286" s="57" t="str">
        <f>HLOOKUP(E286+0.5,График!$A$5:$CU$131,$P$282+1)</f>
        <v>В</v>
      </c>
      <c r="H286" s="56">
        <f t="shared" si="225"/>
        <v>43208</v>
      </c>
      <c r="I286" s="57">
        <f>HLOOKUP(H286,График!$A$5:$CU$131,$P$282+1)</f>
        <v>0.41666666666666669</v>
      </c>
      <c r="J286" s="57">
        <f>HLOOKUP(H286+0.5,График!$A$5:$CU$131,$P$282+1)</f>
        <v>0.625</v>
      </c>
      <c r="K286" s="56">
        <f t="shared" si="226"/>
        <v>43215</v>
      </c>
      <c r="L286" s="57">
        <f>HLOOKUP(K286,График!$A$5:$CU$131,$P$282+1)</f>
        <v>0.41666666666666669</v>
      </c>
      <c r="M286" s="57">
        <f>HLOOKUP(K286+0.5,График!$A$5:$CU$131,$P$282+1)</f>
        <v>0.79166666666666663</v>
      </c>
      <c r="N286" s="56"/>
      <c r="O286" s="57" t="e">
        <f>HLOOKUP(N286,График!$A$5:$CU$131,$P$282+1)</f>
        <v>#N/A</v>
      </c>
      <c r="P286" s="57" t="e">
        <f>HLOOKUP(N286+0.5,График!$A$5:$CU$131,$P$282+1)</f>
        <v>#N/A</v>
      </c>
      <c r="Q286" s="486" t="str">
        <f>$A$6</f>
        <v>Ср</v>
      </c>
      <c r="R286" s="56">
        <f t="shared" si="187"/>
        <v>43194</v>
      </c>
      <c r="S286" s="57">
        <f>HLOOKUP(R286,График!$A$5:$CU$131,$AF$282+1)</f>
        <v>0.64583333333333337</v>
      </c>
      <c r="T286" s="57">
        <f>HLOOKUP(R286+0.5,График!$A$5:$CU$131,$AF$282+1)</f>
        <v>1.0208333333333333</v>
      </c>
      <c r="U286" s="56">
        <f t="shared" si="227"/>
        <v>43201</v>
      </c>
      <c r="V286" s="57">
        <f>HLOOKUP(U286,График!$A$5:$CU$131,$AF$282+1)</f>
        <v>0.64583333333333337</v>
      </c>
      <c r="W286" s="57">
        <f>HLOOKUP(U286+0.5,График!$A$5:$CU$131,$AF$282+1)</f>
        <v>1.0208333333333333</v>
      </c>
      <c r="X286" s="56">
        <f t="shared" si="228"/>
        <v>43208</v>
      </c>
      <c r="Y286" s="57" t="str">
        <f>HLOOKUP(X286,График!$A$5:$CU$131,$AF$282+1)</f>
        <v>В</v>
      </c>
      <c r="Z286" s="57" t="str">
        <f>HLOOKUP(X286+0.5,График!$A$5:$CU$131,$AF$282+1)</f>
        <v>В</v>
      </c>
      <c r="AA286" s="56">
        <f t="shared" si="229"/>
        <v>43215</v>
      </c>
      <c r="AB286" s="57" t="str">
        <f>HLOOKUP(AA286,График!$A$5:$CU$131,$AF$282+1)</f>
        <v>В</v>
      </c>
      <c r="AC286" s="57" t="str">
        <f>HLOOKUP(AA286+0.5,График!$A$5:$CU$131,$AF$282+1)</f>
        <v>В</v>
      </c>
      <c r="AD286" s="56"/>
      <c r="AE286" s="57" t="e">
        <f>HLOOKUP(AD286,График!$A$5:$CU$131,$AF$282+1)</f>
        <v>#N/A</v>
      </c>
      <c r="AF286" s="57" t="e">
        <f>HLOOKUP(AD286+0.5,График!$A$5:$CU$131,$AF$282+1)</f>
        <v>#N/A</v>
      </c>
      <c r="AG286" s="34"/>
      <c r="AH286" s="27"/>
      <c r="AI286" s="27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</row>
    <row r="287" spans="1:49" s="46" customFormat="1" ht="26.1" customHeight="1" x14ac:dyDescent="0.25">
      <c r="A287" s="486" t="str">
        <f>$A$7</f>
        <v>Чт</v>
      </c>
      <c r="B287" s="56">
        <f t="shared" si="186"/>
        <v>43195</v>
      </c>
      <c r="C287" s="57">
        <f>HLOOKUP(B287,График!$A$5:$CU$131,$P$282+1)</f>
        <v>0.25</v>
      </c>
      <c r="D287" s="57">
        <f>HLOOKUP(B287+0.5,График!$A$5:$CU$131,$P$282+1)</f>
        <v>0.75</v>
      </c>
      <c r="E287" s="56">
        <f t="shared" si="224"/>
        <v>43202</v>
      </c>
      <c r="F287" s="57">
        <f>HLOOKUP(E287,График!$A$5:$CU$131,$P$282+1)</f>
        <v>0.41666666666666669</v>
      </c>
      <c r="G287" s="57">
        <f>HLOOKUP(E287+0.5,График!$A$5:$CU$131,$P$282+1)</f>
        <v>0.79166666666666663</v>
      </c>
      <c r="H287" s="56">
        <f t="shared" si="225"/>
        <v>43209</v>
      </c>
      <c r="I287" s="57" t="str">
        <f>HLOOKUP(H287,График!$A$5:$CU$131,$P$282+1)</f>
        <v>В</v>
      </c>
      <c r="J287" s="57" t="str">
        <f>HLOOKUP(H287+0.5,График!$A$5:$CU$131,$P$282+1)</f>
        <v>В</v>
      </c>
      <c r="K287" s="56">
        <f t="shared" si="226"/>
        <v>43216</v>
      </c>
      <c r="L287" s="57">
        <f>HLOOKUP(K287,График!$A$5:$CU$131,$P$282+1)</f>
        <v>0.41666666666666669</v>
      </c>
      <c r="M287" s="57">
        <f>HLOOKUP(K287+0.5,График!$A$5:$CU$131,$P$282+1)</f>
        <v>0.625</v>
      </c>
      <c r="N287" s="56"/>
      <c r="O287" s="57" t="e">
        <f>HLOOKUP(N287,График!$A$5:$CU$131,$P$282+1)</f>
        <v>#N/A</v>
      </c>
      <c r="P287" s="57" t="e">
        <f>HLOOKUP(N287+0.5,График!$A$5:$CU$131,$P$282+1)</f>
        <v>#N/A</v>
      </c>
      <c r="Q287" s="486" t="str">
        <f>$A$7</f>
        <v>Чт</v>
      </c>
      <c r="R287" s="56">
        <f t="shared" si="187"/>
        <v>43195</v>
      </c>
      <c r="S287" s="57">
        <f>HLOOKUP(R287,График!$A$5:$CU$131,$AF$282+1)</f>
        <v>0.64583333333333337</v>
      </c>
      <c r="T287" s="57">
        <f>HLOOKUP(R287+0.5,График!$A$5:$CU$131,$AF$282+1)</f>
        <v>1.0208333333333333</v>
      </c>
      <c r="U287" s="56">
        <f t="shared" si="227"/>
        <v>43202</v>
      </c>
      <c r="V287" s="57" t="str">
        <f>HLOOKUP(U287,График!$A$5:$CU$131,$AF$282+1)</f>
        <v>В</v>
      </c>
      <c r="W287" s="57" t="str">
        <f>HLOOKUP(U287+0.5,График!$A$5:$CU$131,$AF$282+1)</f>
        <v>В</v>
      </c>
      <c r="X287" s="56">
        <f t="shared" si="228"/>
        <v>43209</v>
      </c>
      <c r="Y287" s="57" t="str">
        <f>HLOOKUP(X287,График!$A$5:$CU$131,$AF$282+1)</f>
        <v>В</v>
      </c>
      <c r="Z287" s="57" t="str">
        <f>HLOOKUP(X287+0.5,График!$A$5:$CU$131,$AF$282+1)</f>
        <v>В</v>
      </c>
      <c r="AA287" s="56">
        <f t="shared" si="229"/>
        <v>43216</v>
      </c>
      <c r="AB287" s="57">
        <f>HLOOKUP(AA287,График!$A$5:$CU$131,$AF$282+1)</f>
        <v>0.4375</v>
      </c>
      <c r="AC287" s="57">
        <f>HLOOKUP(AA287+0.5,График!$A$5:$CU$131,$AF$282+1)</f>
        <v>0.8125</v>
      </c>
      <c r="AD287" s="56"/>
      <c r="AE287" s="57" t="e">
        <f>HLOOKUP(AD287,График!$A$5:$CU$131,$AF$282+1)</f>
        <v>#N/A</v>
      </c>
      <c r="AF287" s="57" t="e">
        <f>HLOOKUP(AD287+0.5,График!$A$5:$CU$131,$AF$282+1)</f>
        <v>#N/A</v>
      </c>
      <c r="AG287" s="34"/>
      <c r="AH287" s="27"/>
      <c r="AI287" s="27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</row>
    <row r="288" spans="1:49" s="46" customFormat="1" ht="26.1" customHeight="1" x14ac:dyDescent="0.25">
      <c r="A288" s="487" t="str">
        <f>$A$8</f>
        <v>Пт</v>
      </c>
      <c r="B288" s="56">
        <f t="shared" si="186"/>
        <v>43196</v>
      </c>
      <c r="C288" s="57">
        <f>HLOOKUP(B288,График!$A$5:$CU$131,$P$282+1)</f>
        <v>0.25</v>
      </c>
      <c r="D288" s="57">
        <f>HLOOKUP(B288+0.5,График!$A$5:$CU$131,$P$282+1)</f>
        <v>0.625</v>
      </c>
      <c r="E288" s="56">
        <f t="shared" si="224"/>
        <v>43203</v>
      </c>
      <c r="F288" s="57">
        <f>HLOOKUP(E288,График!$A$5:$CU$131,$P$282+1)</f>
        <v>0.41666666666666669</v>
      </c>
      <c r="G288" s="57">
        <f>HLOOKUP(E288+0.5,График!$A$5:$CU$131,$P$282+1)</f>
        <v>0.79166666666666663</v>
      </c>
      <c r="H288" s="56">
        <f t="shared" si="225"/>
        <v>43210</v>
      </c>
      <c r="I288" s="57">
        <f>HLOOKUP(H288,График!$A$5:$CU$131,$P$282+1)</f>
        <v>0.5</v>
      </c>
      <c r="J288" s="57">
        <f>HLOOKUP(H288+0.5,График!$A$5:$CU$131,$P$282+1)</f>
        <v>1</v>
      </c>
      <c r="K288" s="56">
        <f t="shared" si="226"/>
        <v>43217</v>
      </c>
      <c r="L288" s="57" t="str">
        <f>HLOOKUP(K288,График!$A$5:$CU$131,$P$282+1)</f>
        <v>В</v>
      </c>
      <c r="M288" s="57" t="str">
        <f>HLOOKUP(K288+0.5,График!$A$5:$CU$131,$P$282+1)</f>
        <v>В</v>
      </c>
      <c r="N288" s="56"/>
      <c r="O288" s="57" t="e">
        <f>HLOOKUP(N288,График!$A$5:$CU$131,$P$282+1)</f>
        <v>#N/A</v>
      </c>
      <c r="P288" s="57" t="e">
        <f>HLOOKUP(N288+0.5,График!$A$5:$CU$131,$P$282+1)</f>
        <v>#N/A</v>
      </c>
      <c r="Q288" s="487" t="str">
        <f>$A$8</f>
        <v>Пт</v>
      </c>
      <c r="R288" s="56">
        <f t="shared" si="187"/>
        <v>43196</v>
      </c>
      <c r="S288" s="57" t="str">
        <f>HLOOKUP(R288,График!$A$5:$CU$131,$AF$282+1)</f>
        <v>В</v>
      </c>
      <c r="T288" s="57" t="str">
        <f>HLOOKUP(R288+0.5,График!$A$5:$CU$131,$AF$282+1)</f>
        <v>В</v>
      </c>
      <c r="U288" s="56">
        <f t="shared" si="227"/>
        <v>43203</v>
      </c>
      <c r="V288" s="57" t="str">
        <f>HLOOKUP(U288,График!$A$5:$CU$131,$AF$282+1)</f>
        <v>В</v>
      </c>
      <c r="W288" s="57" t="str">
        <f>HLOOKUP(U288+0.5,График!$A$5:$CU$131,$AF$282+1)</f>
        <v>В</v>
      </c>
      <c r="X288" s="56">
        <f t="shared" si="228"/>
        <v>43210</v>
      </c>
      <c r="Y288" s="57">
        <f>HLOOKUP(X288,График!$A$5:$CU$131,$AF$282+1)</f>
        <v>0.28125</v>
      </c>
      <c r="Z288" s="57">
        <f>HLOOKUP(X288+0.5,График!$A$5:$CU$131,$AF$282+1)</f>
        <v>0.65625</v>
      </c>
      <c r="AA288" s="56">
        <f t="shared" si="229"/>
        <v>43217</v>
      </c>
      <c r="AB288" s="57">
        <f>HLOOKUP(AA288,График!$A$5:$CU$131,$AF$282+1)</f>
        <v>0.45833333333333331</v>
      </c>
      <c r="AC288" s="57">
        <f>HLOOKUP(AA288+0.5,График!$A$5:$CU$131,$AF$282+1)</f>
        <v>0.83333333333333337</v>
      </c>
      <c r="AD288" s="56"/>
      <c r="AE288" s="57" t="e">
        <f>HLOOKUP(AD288,График!$A$5:$CU$131,$AF$282+1)</f>
        <v>#N/A</v>
      </c>
      <c r="AF288" s="57" t="e">
        <f>HLOOKUP(AD288+0.5,График!$A$5:$CU$131,$AF$282+1)</f>
        <v>#N/A</v>
      </c>
      <c r="AG288" s="34"/>
      <c r="AH288" s="27"/>
      <c r="AI288" s="27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</row>
    <row r="289" spans="1:49" s="46" customFormat="1" ht="26.1" customHeight="1" thickBot="1" x14ac:dyDescent="0.3">
      <c r="A289" s="487" t="str">
        <f>$A$9</f>
        <v>Сб</v>
      </c>
      <c r="B289" s="56">
        <f t="shared" si="186"/>
        <v>43197</v>
      </c>
      <c r="C289" s="57" t="str">
        <f>HLOOKUP(B289,График!$A$5:$CU$131,$P$282+1)</f>
        <v>В</v>
      </c>
      <c r="D289" s="57" t="str">
        <f>HLOOKUP(B289+0.5,График!$A$5:$CU$131,$P$282+1)</f>
        <v>В</v>
      </c>
      <c r="E289" s="56">
        <f t="shared" si="224"/>
        <v>43204</v>
      </c>
      <c r="F289" s="57">
        <f>HLOOKUP(E289,График!$A$5:$CU$131,$P$282+1)</f>
        <v>0.41666666666666669</v>
      </c>
      <c r="G289" s="57">
        <f>HLOOKUP(E289+0.5,График!$A$5:$CU$131,$P$282+1)</f>
        <v>0.625</v>
      </c>
      <c r="H289" s="56">
        <f t="shared" si="225"/>
        <v>43211</v>
      </c>
      <c r="I289" s="57" t="str">
        <f>HLOOKUP(H289,График!$A$5:$CU$131,$P$282+1)</f>
        <v>В</v>
      </c>
      <c r="J289" s="57" t="str">
        <f>HLOOKUP(H289+0.5,График!$A$5:$CU$131,$P$282+1)</f>
        <v>В</v>
      </c>
      <c r="K289" s="56">
        <f t="shared" si="226"/>
        <v>43218</v>
      </c>
      <c r="L289" s="57">
        <f>HLOOKUP(K289,График!$A$5:$CU$131,$P$282+1)</f>
        <v>0.41666666666666669</v>
      </c>
      <c r="M289" s="57">
        <f>HLOOKUP(K289+0.5,График!$A$5:$CU$131,$P$282+1)</f>
        <v>0.79166666666666663</v>
      </c>
      <c r="N289" s="56"/>
      <c r="O289" s="57" t="e">
        <f>HLOOKUP(N289,График!$A$5:$CU$131,$P$282+1)</f>
        <v>#N/A</v>
      </c>
      <c r="P289" s="57" t="e">
        <f>HLOOKUP(N289+0.5,График!$A$5:$CU$131,$P$282+1)</f>
        <v>#N/A</v>
      </c>
      <c r="Q289" s="487" t="str">
        <f>$A$9</f>
        <v>Сб</v>
      </c>
      <c r="R289" s="56">
        <f t="shared" si="187"/>
        <v>43197</v>
      </c>
      <c r="S289" s="57" t="str">
        <f>HLOOKUP(R289,График!$A$5:$CU$131,$AF$282+1)</f>
        <v>В</v>
      </c>
      <c r="T289" s="57" t="str">
        <f>HLOOKUP(R289+0.5,График!$A$5:$CU$131,$AF$282+1)</f>
        <v>В</v>
      </c>
      <c r="U289" s="56">
        <f t="shared" si="227"/>
        <v>43204</v>
      </c>
      <c r="V289" s="57">
        <f>HLOOKUP(U289,График!$A$5:$CU$131,$AF$282+1)</f>
        <v>0.28125</v>
      </c>
      <c r="W289" s="57">
        <f>HLOOKUP(U289+0.5,График!$A$5:$CU$131,$AF$282+1)</f>
        <v>0.65625</v>
      </c>
      <c r="X289" s="56">
        <f t="shared" si="228"/>
        <v>43211</v>
      </c>
      <c r="Y289" s="57">
        <f>HLOOKUP(X289,График!$A$5:$CU$131,$AF$282+1)</f>
        <v>0.64583333333333337</v>
      </c>
      <c r="Z289" s="57">
        <f>HLOOKUP(X289+0.5,График!$A$5:$CU$131,$AF$282+1)</f>
        <v>1.0208333333333333</v>
      </c>
      <c r="AA289" s="56">
        <f t="shared" si="229"/>
        <v>43218</v>
      </c>
      <c r="AB289" s="57">
        <f>HLOOKUP(AA289,График!$A$5:$CU$131,$AF$282+1)</f>
        <v>0.625</v>
      </c>
      <c r="AC289" s="57">
        <f>HLOOKUP(AA289+0.5,График!$A$5:$CU$131,$AF$282+1)</f>
        <v>1</v>
      </c>
      <c r="AD289" s="56"/>
      <c r="AE289" s="57" t="e">
        <f>HLOOKUP(AD289,График!$A$5:$CU$131,$AF$282+1)</f>
        <v>#N/A</v>
      </c>
      <c r="AF289" s="57" t="e">
        <f>HLOOKUP(AD289+0.5,График!$A$5:$CU$131,$AF$282+1)</f>
        <v>#N/A</v>
      </c>
      <c r="AG289" s="34"/>
      <c r="AH289" s="27"/>
      <c r="AI289" s="27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</row>
    <row r="290" spans="1:49" s="46" customFormat="1" ht="26.1" customHeight="1" x14ac:dyDescent="0.25">
      <c r="A290" s="39"/>
      <c r="B290" s="53"/>
      <c r="C290" s="52" t="str">
        <f>VLOOKUP(P290,График!$A$5:$CU$121,3)</f>
        <v>Такташева Алия Хамидовна</v>
      </c>
      <c r="D290" s="54"/>
      <c r="E290" s="55"/>
      <c r="F290" s="22"/>
      <c r="G290" s="22"/>
      <c r="H290" s="22"/>
      <c r="I290" s="40"/>
      <c r="J290" s="23"/>
      <c r="K290" s="24"/>
      <c r="L290" s="25"/>
      <c r="M290" s="41"/>
      <c r="N290" s="41"/>
      <c r="O290" s="42"/>
      <c r="P290" s="488">
        <f>AF282+1</f>
        <v>73</v>
      </c>
      <c r="Q290" s="39"/>
      <c r="R290" s="21"/>
      <c r="S290" s="52" t="str">
        <f>VLOOKUP(AF290,График!$A$5:$CU$121,3)</f>
        <v>Толобаева Айзада Нышановна</v>
      </c>
      <c r="T290" s="54"/>
      <c r="U290" s="55"/>
      <c r="V290" s="22"/>
      <c r="W290" s="22"/>
      <c r="X290" s="22"/>
      <c r="Y290" s="40"/>
      <c r="Z290" s="23"/>
      <c r="AA290" s="24"/>
      <c r="AB290" s="25"/>
      <c r="AC290" s="41"/>
      <c r="AD290" s="41"/>
      <c r="AE290" s="42"/>
      <c r="AF290" s="488">
        <f>P290+1</f>
        <v>74</v>
      </c>
      <c r="AG290" s="43"/>
      <c r="AH290" s="44"/>
      <c r="AI290" s="44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</row>
    <row r="291" spans="1:49" s="46" customFormat="1" ht="26.1" customHeight="1" x14ac:dyDescent="0.25">
      <c r="A291" s="486" t="str">
        <f>$A$3</f>
        <v>Вс</v>
      </c>
      <c r="B291" s="56">
        <f t="shared" si="186"/>
        <v>43191</v>
      </c>
      <c r="C291" s="57" t="str">
        <f>HLOOKUP(B291,График!$A$5:$CU$131,$P$290+1)</f>
        <v>В</v>
      </c>
      <c r="D291" s="57" t="str">
        <f>HLOOKUP(B291+0.5,График!$A$5:$CU$131,$P$290+1)</f>
        <v>В</v>
      </c>
      <c r="E291" s="56">
        <f>B297+1</f>
        <v>43198</v>
      </c>
      <c r="F291" s="57" t="str">
        <f>HLOOKUP(E291,График!$A$5:$CU$131,$P$290+1)</f>
        <v>В</v>
      </c>
      <c r="G291" s="57" t="str">
        <f>HLOOKUP(E291+0.5,График!$A$5:$CU$131,$P$290+1)</f>
        <v>В</v>
      </c>
      <c r="H291" s="56">
        <f>E297+1</f>
        <v>43205</v>
      </c>
      <c r="I291" s="57">
        <f>HLOOKUP(H291,График!$A$5:$CU$131,$P$290+1)</f>
        <v>0.39583333333333331</v>
      </c>
      <c r="J291" s="57">
        <f>HLOOKUP(H291+0.5,График!$A$5:$CU$131,$P$290+1)</f>
        <v>0.89583333333333337</v>
      </c>
      <c r="K291" s="56">
        <f>H297+1</f>
        <v>43212</v>
      </c>
      <c r="L291" s="57">
        <f>HLOOKUP(K291,График!$A$5:$CU$131,$P$290+1)</f>
        <v>0.29166666666666669</v>
      </c>
      <c r="M291" s="57">
        <f>HLOOKUP(K291+0.5,График!$A$5:$CU$131,$P$290+1)</f>
        <v>0.79166666666666663</v>
      </c>
      <c r="N291" s="56">
        <f>K297+1</f>
        <v>43219</v>
      </c>
      <c r="O291" s="57">
        <f>HLOOKUP(N291,График!$A$5:$CU$131,$P$290+1)</f>
        <v>0.375</v>
      </c>
      <c r="P291" s="57">
        <f>HLOOKUP(N291+0.5,График!$A$5:$CU$131,$P$290+1)</f>
        <v>0.875</v>
      </c>
      <c r="Q291" s="486" t="str">
        <f>$A$3</f>
        <v>Вс</v>
      </c>
      <c r="R291" s="56">
        <f t="shared" si="187"/>
        <v>43191</v>
      </c>
      <c r="S291" s="57">
        <f>HLOOKUP(R291,График!$A$5:$CU$131,$AF$290+1)</f>
        <v>0.45833333333333331</v>
      </c>
      <c r="T291" s="57">
        <f>HLOOKUP(R291+0.5,График!$A$5:$CU$131,$AF$290+1)</f>
        <v>0.83333333333333337</v>
      </c>
      <c r="U291" s="56">
        <f>R297+1</f>
        <v>43198</v>
      </c>
      <c r="V291" s="57" t="str">
        <f>HLOOKUP(U291,График!$A$5:$CU$131,$AF$290+1)</f>
        <v>В</v>
      </c>
      <c r="W291" s="57" t="str">
        <f>HLOOKUP(U291+0.5,График!$A$5:$CU$131,$AF$290+1)</f>
        <v>В</v>
      </c>
      <c r="X291" s="56">
        <f>U297+1</f>
        <v>43205</v>
      </c>
      <c r="Y291" s="57">
        <f>HLOOKUP(X291,График!$A$5:$CU$131,$AF$290+1)</f>
        <v>0.28125</v>
      </c>
      <c r="Z291" s="57">
        <f>HLOOKUP(X291+0.5,График!$A$5:$CU$131,$AF$290+1)</f>
        <v>0.65625</v>
      </c>
      <c r="AA291" s="56">
        <f>X297+1</f>
        <v>43212</v>
      </c>
      <c r="AB291" s="57">
        <f>HLOOKUP(AA291,График!$A$5:$CU$131,$AF$290+1)</f>
        <v>0.33333333333333331</v>
      </c>
      <c r="AC291" s="57">
        <f>HLOOKUP(AA291+0.5,График!$A$5:$CU$131,$AF$290+1)</f>
        <v>0.70833333333333337</v>
      </c>
      <c r="AD291" s="56">
        <f>AA297+1</f>
        <v>43219</v>
      </c>
      <c r="AE291" s="57">
        <f>HLOOKUP(AD291,График!$A$5:$CU$131,$AF$290+1)</f>
        <v>0.33333333333333331</v>
      </c>
      <c r="AF291" s="57">
        <f>HLOOKUP(AD291+0.5,График!$A$5:$CU$131,$AF$290+1)</f>
        <v>0.70833333333333337</v>
      </c>
      <c r="AG291" s="34"/>
      <c r="AH291" s="27"/>
      <c r="AI291" s="27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</row>
    <row r="292" spans="1:49" s="46" customFormat="1" ht="26.1" customHeight="1" x14ac:dyDescent="0.25">
      <c r="A292" s="486" t="str">
        <f>$A$4</f>
        <v>Пн</v>
      </c>
      <c r="B292" s="56">
        <f t="shared" si="186"/>
        <v>43192</v>
      </c>
      <c r="C292" s="57" t="str">
        <f>HLOOKUP(B292,График!$A$5:$CU$131,$P$290+1)</f>
        <v>В</v>
      </c>
      <c r="D292" s="57" t="str">
        <f>HLOOKUP(B292+0.5,График!$A$5:$CU$131,$P$290+1)</f>
        <v>В</v>
      </c>
      <c r="E292" s="56">
        <f t="shared" ref="E292:E297" si="230">E291+1</f>
        <v>43199</v>
      </c>
      <c r="F292" s="57">
        <f>HLOOKUP(E292,График!$A$5:$CU$131,$P$290+1)</f>
        <v>0.70833333333333337</v>
      </c>
      <c r="G292" s="57">
        <f>HLOOKUP(E292+0.5,График!$A$5:$CU$131,$P$290+1)</f>
        <v>1</v>
      </c>
      <c r="H292" s="56">
        <f t="shared" ref="H292:H297" si="231">H291+1</f>
        <v>43206</v>
      </c>
      <c r="I292" s="57" t="str">
        <f>HLOOKUP(H292,График!$A$5:$CU$131,$P$290+1)</f>
        <v>В</v>
      </c>
      <c r="J292" s="57" t="str">
        <f>HLOOKUP(H292+0.5,График!$A$5:$CU$131,$P$290+1)</f>
        <v>В</v>
      </c>
      <c r="K292" s="56">
        <f t="shared" ref="K292:K297" si="232">K291+1</f>
        <v>43213</v>
      </c>
      <c r="L292" s="57" t="str">
        <f>HLOOKUP(K292,График!$A$5:$CU$131,$P$290+1)</f>
        <v>В</v>
      </c>
      <c r="M292" s="57" t="str">
        <f>HLOOKUP(K292+0.5,График!$A$5:$CU$131,$P$290+1)</f>
        <v>В</v>
      </c>
      <c r="N292" s="56">
        <f>N291+1</f>
        <v>43220</v>
      </c>
      <c r="O292" s="57">
        <f>HLOOKUP(N292,График!$A$5:$CU$131,$P$290+1)</f>
        <v>0.70833333333333337</v>
      </c>
      <c r="P292" s="57">
        <f>HLOOKUP(N292+0.5,График!$A$5:$CU$131,$P$290+1)</f>
        <v>1</v>
      </c>
      <c r="Q292" s="486" t="str">
        <f>$A$4</f>
        <v>Пн</v>
      </c>
      <c r="R292" s="56">
        <f t="shared" si="187"/>
        <v>43192</v>
      </c>
      <c r="S292" s="57" t="str">
        <f>HLOOKUP(R292,График!$A$5:$CU$131,$AF$290+1)</f>
        <v>В</v>
      </c>
      <c r="T292" s="57" t="str">
        <f>HLOOKUP(R292+0.5,График!$A$5:$CU$131,$AF$290+1)</f>
        <v>В</v>
      </c>
      <c r="U292" s="56">
        <f t="shared" ref="U292:U297" si="233">U291+1</f>
        <v>43199</v>
      </c>
      <c r="V292" s="57">
        <f>HLOOKUP(U292,График!$A$5:$CU$131,$AF$290+1)</f>
        <v>0.45833333333333331</v>
      </c>
      <c r="W292" s="57">
        <f>HLOOKUP(U292+0.5,График!$A$5:$CU$131,$AF$290+1)</f>
        <v>0.83333333333333337</v>
      </c>
      <c r="X292" s="56">
        <f t="shared" ref="X292:X297" si="234">X291+1</f>
        <v>43206</v>
      </c>
      <c r="Y292" s="57">
        <f>HLOOKUP(X292,График!$A$5:$CU$131,$AF$290+1)</f>
        <v>0.41666666666666669</v>
      </c>
      <c r="Z292" s="57">
        <f>HLOOKUP(X292+0.5,График!$A$5:$CU$131,$AF$290+1)</f>
        <v>0.79166666666666663</v>
      </c>
      <c r="AA292" s="56">
        <f t="shared" ref="AA292:AA297" si="235">AA291+1</f>
        <v>43213</v>
      </c>
      <c r="AB292" s="57">
        <f>HLOOKUP(AA292,График!$A$5:$CU$131,$AF$290+1)</f>
        <v>0.41666666666666669</v>
      </c>
      <c r="AC292" s="57">
        <f>HLOOKUP(AA292+0.5,График!$A$5:$CU$131,$AF$290+1)</f>
        <v>0.79166666666666663</v>
      </c>
      <c r="AD292" s="56">
        <f>AD291+1</f>
        <v>43220</v>
      </c>
      <c r="AE292" s="57">
        <f>HLOOKUP(AD292,График!$A$5:$CU$131,$AF$290+1)</f>
        <v>0.39583333333333331</v>
      </c>
      <c r="AF292" s="57">
        <f>HLOOKUP(AD292+0.5,График!$A$5:$CU$131,$AF$290+1)</f>
        <v>0.72916666666666663</v>
      </c>
      <c r="AG292" s="34"/>
      <c r="AH292" s="27"/>
      <c r="AI292" s="27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</row>
    <row r="293" spans="1:49" s="46" customFormat="1" ht="26.1" customHeight="1" x14ac:dyDescent="0.25">
      <c r="A293" s="486" t="str">
        <f>$A$5</f>
        <v>Вт</v>
      </c>
      <c r="B293" s="56">
        <f t="shared" si="186"/>
        <v>43193</v>
      </c>
      <c r="C293" s="57">
        <f>HLOOKUP(B293,График!$A$5:$CU$131,$P$290+1)</f>
        <v>0.70833333333333337</v>
      </c>
      <c r="D293" s="57">
        <f>HLOOKUP(B293+0.5,График!$A$5:$CU$131,$P$290+1)</f>
        <v>1</v>
      </c>
      <c r="E293" s="56">
        <f t="shared" si="230"/>
        <v>43200</v>
      </c>
      <c r="F293" s="57">
        <f>HLOOKUP(E293,График!$A$5:$CU$131,$P$290+1)</f>
        <v>0.70833333333333337</v>
      </c>
      <c r="G293" s="57">
        <f>HLOOKUP(E293+0.5,График!$A$5:$CU$131,$P$290+1)</f>
        <v>1</v>
      </c>
      <c r="H293" s="56">
        <f t="shared" si="231"/>
        <v>43207</v>
      </c>
      <c r="I293" s="57" t="str">
        <f>HLOOKUP(H293,График!$A$5:$CU$131,$P$290+1)</f>
        <v>В</v>
      </c>
      <c r="J293" s="57" t="str">
        <f>HLOOKUP(H293+0.5,График!$A$5:$CU$131,$P$290+1)</f>
        <v>В</v>
      </c>
      <c r="K293" s="56">
        <f t="shared" si="232"/>
        <v>43214</v>
      </c>
      <c r="L293" s="57">
        <f>HLOOKUP(K293,График!$A$5:$CU$131,$P$290+1)</f>
        <v>0.70833333333333337</v>
      </c>
      <c r="M293" s="57">
        <f>HLOOKUP(K293+0.5,График!$A$5:$CU$131,$P$290+1)</f>
        <v>1</v>
      </c>
      <c r="N293" s="56">
        <f>N292+1</f>
        <v>43221</v>
      </c>
      <c r="O293" s="57">
        <f>HLOOKUP(N293,График!$A$5:$CU$131,$P$290+1)</f>
        <v>0</v>
      </c>
      <c r="P293" s="57">
        <f>HLOOKUP(N293+0.5,График!$A$5:$CU$131,$P$290+1)</f>
        <v>0</v>
      </c>
      <c r="Q293" s="486" t="str">
        <f>$A$5</f>
        <v>Вт</v>
      </c>
      <c r="R293" s="56">
        <f t="shared" si="187"/>
        <v>43193</v>
      </c>
      <c r="S293" s="57" t="str">
        <f>HLOOKUP(R293,График!$A$5:$CU$131,$AF$290+1)</f>
        <v>В</v>
      </c>
      <c r="T293" s="57" t="str">
        <f>HLOOKUP(R293+0.5,График!$A$5:$CU$131,$AF$290+1)</f>
        <v>В</v>
      </c>
      <c r="U293" s="56">
        <f t="shared" si="233"/>
        <v>43200</v>
      </c>
      <c r="V293" s="57">
        <f>HLOOKUP(U293,График!$A$5:$CU$131,$AF$290+1)</f>
        <v>0.45833333333333331</v>
      </c>
      <c r="W293" s="57">
        <f>HLOOKUP(U293+0.5,График!$A$5:$CU$131,$AF$290+1)</f>
        <v>0.83333333333333337</v>
      </c>
      <c r="X293" s="56">
        <f t="shared" si="234"/>
        <v>43207</v>
      </c>
      <c r="Y293" s="57">
        <f>HLOOKUP(X293,График!$A$5:$CU$131,$AF$290+1)</f>
        <v>0.41666666666666669</v>
      </c>
      <c r="Z293" s="57">
        <f>HLOOKUP(X293+0.5,График!$A$5:$CU$131,$AF$290+1)</f>
        <v>0.79166666666666663</v>
      </c>
      <c r="AA293" s="56">
        <f t="shared" si="235"/>
        <v>43214</v>
      </c>
      <c r="AB293" s="57">
        <f>HLOOKUP(AA293,График!$A$5:$CU$131,$AF$290+1)</f>
        <v>0.625</v>
      </c>
      <c r="AC293" s="57">
        <f>HLOOKUP(AA293+0.5,График!$A$5:$CU$131,$AF$290+1)</f>
        <v>1</v>
      </c>
      <c r="AD293" s="56">
        <f>AD292+1</f>
        <v>43221</v>
      </c>
      <c r="AE293" s="57">
        <f>HLOOKUP(AD293,График!$A$5:$CU$131,$AF$290+1)</f>
        <v>0</v>
      </c>
      <c r="AF293" s="57">
        <f>HLOOKUP(AD293+0.5,График!$A$5:$CU$131,$AF$290+1)</f>
        <v>0</v>
      </c>
      <c r="AG293" s="34"/>
      <c r="AH293" s="27"/>
      <c r="AI293" s="27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</row>
    <row r="294" spans="1:49" s="46" customFormat="1" ht="26.1" customHeight="1" x14ac:dyDescent="0.25">
      <c r="A294" s="486" t="str">
        <f>$A$6</f>
        <v>Ср</v>
      </c>
      <c r="B294" s="56">
        <f t="shared" si="186"/>
        <v>43194</v>
      </c>
      <c r="C294" s="57">
        <f>HLOOKUP(B294,График!$A$5:$CU$131,$P$290+1)</f>
        <v>0.70833333333333337</v>
      </c>
      <c r="D294" s="57">
        <f>HLOOKUP(B294+0.5,График!$A$5:$CU$131,$P$290+1)</f>
        <v>1</v>
      </c>
      <c r="E294" s="56">
        <f t="shared" si="230"/>
        <v>43201</v>
      </c>
      <c r="F294" s="57">
        <f>HLOOKUP(E294,График!$A$5:$CU$131,$P$290+1)</f>
        <v>0.70833333333333337</v>
      </c>
      <c r="G294" s="57">
        <f>HLOOKUP(E294+0.5,График!$A$5:$CU$131,$P$290+1)</f>
        <v>1</v>
      </c>
      <c r="H294" s="56">
        <f t="shared" si="231"/>
        <v>43208</v>
      </c>
      <c r="I294" s="57">
        <f>HLOOKUP(H294,График!$A$5:$CU$131,$P$290+1)</f>
        <v>0.70833333333333337</v>
      </c>
      <c r="J294" s="57">
        <f>HLOOKUP(H294+0.5,График!$A$5:$CU$131,$P$290+1)</f>
        <v>1</v>
      </c>
      <c r="K294" s="56">
        <f t="shared" si="232"/>
        <v>43215</v>
      </c>
      <c r="L294" s="57">
        <f>HLOOKUP(K294,График!$A$5:$CU$131,$P$290+1)</f>
        <v>0.70833333333333337</v>
      </c>
      <c r="M294" s="57">
        <f>HLOOKUP(K294+0.5,График!$A$5:$CU$131,$P$290+1)</f>
        <v>1</v>
      </c>
      <c r="N294" s="56"/>
      <c r="O294" s="57" t="e">
        <f>HLOOKUP(N294,График!$A$5:$CU$131,$P$290+1)</f>
        <v>#N/A</v>
      </c>
      <c r="P294" s="57" t="e">
        <f>HLOOKUP(N294+0.5,График!$A$5:$CU$131,$P$290+1)</f>
        <v>#N/A</v>
      </c>
      <c r="Q294" s="486" t="str">
        <f>$A$6</f>
        <v>Ср</v>
      </c>
      <c r="R294" s="56">
        <f t="shared" si="187"/>
        <v>43194</v>
      </c>
      <c r="S294" s="57">
        <f>HLOOKUP(R294,График!$A$5:$CU$131,$AF$290+1)</f>
        <v>0.28125</v>
      </c>
      <c r="T294" s="57">
        <f>HLOOKUP(R294+0.5,График!$A$5:$CU$131,$AF$290+1)</f>
        <v>0.65625</v>
      </c>
      <c r="U294" s="56">
        <f t="shared" si="233"/>
        <v>43201</v>
      </c>
      <c r="V294" s="57">
        <f>HLOOKUP(U294,График!$A$5:$CU$131,$AF$290+1)</f>
        <v>0.64583333333333337</v>
      </c>
      <c r="W294" s="57">
        <f>HLOOKUP(U294+0.5,График!$A$5:$CU$131,$AF$290+1)</f>
        <v>1.0208333333333333</v>
      </c>
      <c r="X294" s="56">
        <f t="shared" si="234"/>
        <v>43208</v>
      </c>
      <c r="Y294" s="57">
        <f>HLOOKUP(X294,График!$A$5:$CU$131,$AF$290+1)</f>
        <v>0.64583333333333337</v>
      </c>
      <c r="Z294" s="57">
        <f>HLOOKUP(X294+0.5,График!$A$5:$CU$131,$AF$290+1)</f>
        <v>1.0208333333333333</v>
      </c>
      <c r="AA294" s="56">
        <f t="shared" si="235"/>
        <v>43215</v>
      </c>
      <c r="AB294" s="57">
        <f>HLOOKUP(AA294,График!$A$5:$CU$131,$AF$290+1)</f>
        <v>0.625</v>
      </c>
      <c r="AC294" s="57">
        <f>HLOOKUP(AA294+0.5,График!$A$5:$CU$131,$AF$290+1)</f>
        <v>1</v>
      </c>
      <c r="AD294" s="56"/>
      <c r="AE294" s="57" t="e">
        <f>HLOOKUP(AD294,График!$A$5:$CU$131,$AF$290+1)</f>
        <v>#N/A</v>
      </c>
      <c r="AF294" s="57" t="e">
        <f>HLOOKUP(AD294+0.5,График!$A$5:$CU$131,$AF$290+1)</f>
        <v>#N/A</v>
      </c>
      <c r="AG294" s="34"/>
      <c r="AH294" s="27"/>
      <c r="AI294" s="27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</row>
    <row r="295" spans="1:49" s="46" customFormat="1" ht="26.1" customHeight="1" x14ac:dyDescent="0.25">
      <c r="A295" s="486" t="str">
        <f>$A$7</f>
        <v>Чт</v>
      </c>
      <c r="B295" s="56">
        <f t="shared" si="186"/>
        <v>43195</v>
      </c>
      <c r="C295" s="57" t="str">
        <f>HLOOKUP(B295,График!$A$5:$CU$131,$P$290+1)</f>
        <v>В</v>
      </c>
      <c r="D295" s="57" t="str">
        <f>HLOOKUP(B295+0.5,График!$A$5:$CU$131,$P$290+1)</f>
        <v>В</v>
      </c>
      <c r="E295" s="56">
        <f t="shared" si="230"/>
        <v>43202</v>
      </c>
      <c r="F295" s="57" t="str">
        <f>HLOOKUP(E295,График!$A$5:$CU$131,$P$290+1)</f>
        <v>В</v>
      </c>
      <c r="G295" s="57" t="str">
        <f>HLOOKUP(E295+0.5,График!$A$5:$CU$131,$P$290+1)</f>
        <v>В</v>
      </c>
      <c r="H295" s="56">
        <f t="shared" si="231"/>
        <v>43209</v>
      </c>
      <c r="I295" s="57">
        <f>HLOOKUP(H295,График!$A$5:$CU$131,$P$290+1)</f>
        <v>0.70833333333333337</v>
      </c>
      <c r="J295" s="57">
        <f>HLOOKUP(H295+0.5,График!$A$5:$CU$131,$P$290+1)</f>
        <v>1</v>
      </c>
      <c r="K295" s="56">
        <f t="shared" si="232"/>
        <v>43216</v>
      </c>
      <c r="L295" s="57">
        <f>HLOOKUP(K295,График!$A$5:$CU$131,$P$290+1)</f>
        <v>0.70833333333333337</v>
      </c>
      <c r="M295" s="57">
        <f>HLOOKUP(K295+0.5,График!$A$5:$CU$131,$P$290+1)</f>
        <v>1</v>
      </c>
      <c r="N295" s="56"/>
      <c r="O295" s="57" t="e">
        <f>HLOOKUP(N295,График!$A$5:$CU$131,$P$290+1)</f>
        <v>#N/A</v>
      </c>
      <c r="P295" s="57" t="e">
        <f>HLOOKUP(N295+0.5,График!$A$5:$CU$131,$P$290+1)</f>
        <v>#N/A</v>
      </c>
      <c r="Q295" s="486" t="str">
        <f>$A$7</f>
        <v>Чт</v>
      </c>
      <c r="R295" s="56">
        <f t="shared" si="187"/>
        <v>43195</v>
      </c>
      <c r="S295" s="57">
        <f>HLOOKUP(R295,График!$A$5:$CU$131,$AF$290+1)</f>
        <v>0.28125</v>
      </c>
      <c r="T295" s="57">
        <f>HLOOKUP(R295+0.5,График!$A$5:$CU$131,$AF$290+1)</f>
        <v>0.65625</v>
      </c>
      <c r="U295" s="56">
        <f t="shared" si="233"/>
        <v>43202</v>
      </c>
      <c r="V295" s="57">
        <f>HLOOKUP(U295,График!$A$5:$CU$131,$AF$290+1)</f>
        <v>0.64583333333333337</v>
      </c>
      <c r="W295" s="57">
        <f>HLOOKUP(U295+0.5,График!$A$5:$CU$131,$AF$290+1)</f>
        <v>1.0208333333333333</v>
      </c>
      <c r="X295" s="56">
        <f t="shared" si="234"/>
        <v>43209</v>
      </c>
      <c r="Y295" s="57" t="str">
        <f>HLOOKUP(X295,График!$A$5:$CU$131,$AF$290+1)</f>
        <v>В</v>
      </c>
      <c r="Z295" s="57" t="str">
        <f>HLOOKUP(X295+0.5,График!$A$5:$CU$131,$AF$290+1)</f>
        <v>В</v>
      </c>
      <c r="AA295" s="56">
        <f t="shared" si="235"/>
        <v>43216</v>
      </c>
      <c r="AB295" s="57" t="str">
        <f>HLOOKUP(AA295,График!$A$5:$CU$131,$AF$290+1)</f>
        <v>В</v>
      </c>
      <c r="AC295" s="57" t="str">
        <f>HLOOKUP(AA295+0.5,График!$A$5:$CU$131,$AF$290+1)</f>
        <v>В</v>
      </c>
      <c r="AD295" s="56"/>
      <c r="AE295" s="57" t="e">
        <f>HLOOKUP(AD295,График!$A$5:$CU$131,$AF$290+1)</f>
        <v>#N/A</v>
      </c>
      <c r="AF295" s="57" t="e">
        <f>HLOOKUP(AD295+0.5,График!$A$5:$CU$131,$AF$290+1)</f>
        <v>#N/A</v>
      </c>
      <c r="AG295" s="34"/>
      <c r="AH295" s="27"/>
      <c r="AI295" s="27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</row>
    <row r="296" spans="1:49" s="46" customFormat="1" ht="26.1" customHeight="1" x14ac:dyDescent="0.25">
      <c r="A296" s="487" t="str">
        <f>$A$8</f>
        <v>Пт</v>
      </c>
      <c r="B296" s="56">
        <f t="shared" si="186"/>
        <v>43196</v>
      </c>
      <c r="C296" s="57" t="str">
        <f>HLOOKUP(B296,График!$A$5:$CU$131,$P$290+1)</f>
        <v>В</v>
      </c>
      <c r="D296" s="57" t="str">
        <f>HLOOKUP(B296+0.5,График!$A$5:$CU$131,$P$290+1)</f>
        <v>В</v>
      </c>
      <c r="E296" s="56">
        <f t="shared" si="230"/>
        <v>43203</v>
      </c>
      <c r="F296" s="57" t="str">
        <f>HLOOKUP(E296,График!$A$5:$CU$131,$P$290+1)</f>
        <v>В</v>
      </c>
      <c r="G296" s="57" t="str">
        <f>HLOOKUP(E296+0.5,График!$A$5:$CU$131,$P$290+1)</f>
        <v>В</v>
      </c>
      <c r="H296" s="56">
        <f t="shared" si="231"/>
        <v>43210</v>
      </c>
      <c r="I296" s="57">
        <f>HLOOKUP(H296,График!$A$5:$CU$131,$P$290+1)</f>
        <v>0.70833333333333337</v>
      </c>
      <c r="J296" s="57">
        <f>HLOOKUP(H296+0.5,График!$A$5:$CU$131,$P$290+1)</f>
        <v>1</v>
      </c>
      <c r="K296" s="56">
        <f t="shared" si="232"/>
        <v>43217</v>
      </c>
      <c r="L296" s="57" t="str">
        <f>HLOOKUP(K296,График!$A$5:$CU$131,$P$290+1)</f>
        <v>В</v>
      </c>
      <c r="M296" s="57" t="str">
        <f>HLOOKUP(K296+0.5,График!$A$5:$CU$131,$P$290+1)</f>
        <v>В</v>
      </c>
      <c r="N296" s="56"/>
      <c r="O296" s="57" t="e">
        <f>HLOOKUP(N296,График!$A$5:$CU$131,$P$290+1)</f>
        <v>#N/A</v>
      </c>
      <c r="P296" s="57" t="e">
        <f>HLOOKUP(N296+0.5,График!$A$5:$CU$131,$P$290+1)</f>
        <v>#N/A</v>
      </c>
      <c r="Q296" s="487" t="str">
        <f>$A$8</f>
        <v>Пт</v>
      </c>
      <c r="R296" s="56">
        <f t="shared" si="187"/>
        <v>43196</v>
      </c>
      <c r="S296" s="57">
        <f>HLOOKUP(R296,График!$A$5:$CU$131,$AF$290+1)</f>
        <v>0.3125</v>
      </c>
      <c r="T296" s="57">
        <f>HLOOKUP(R296+0.5,График!$A$5:$CU$131,$AF$290+1)</f>
        <v>0.6875</v>
      </c>
      <c r="U296" s="56">
        <f t="shared" si="233"/>
        <v>43203</v>
      </c>
      <c r="V296" s="57" t="str">
        <f>HLOOKUP(U296,График!$A$5:$CU$131,$AF$290+1)</f>
        <v>В</v>
      </c>
      <c r="W296" s="57" t="str">
        <f>HLOOKUP(U296+0.5,График!$A$5:$CU$131,$AF$290+1)</f>
        <v>В</v>
      </c>
      <c r="X296" s="56">
        <f t="shared" si="234"/>
        <v>43210</v>
      </c>
      <c r="Y296" s="57" t="str">
        <f>HLOOKUP(X296,График!$A$5:$CU$131,$AF$290+1)</f>
        <v>В</v>
      </c>
      <c r="Z296" s="57" t="str">
        <f>HLOOKUP(X296+0.5,График!$A$5:$CU$131,$AF$290+1)</f>
        <v>В</v>
      </c>
      <c r="AA296" s="56">
        <f t="shared" si="235"/>
        <v>43217</v>
      </c>
      <c r="AB296" s="57" t="str">
        <f>HLOOKUP(AA296,График!$A$5:$CU$131,$AF$290+1)</f>
        <v>В</v>
      </c>
      <c r="AC296" s="57" t="str">
        <f>HLOOKUP(AA296+0.5,График!$A$5:$CU$131,$AF$290+1)</f>
        <v>В</v>
      </c>
      <c r="AD296" s="56"/>
      <c r="AE296" s="57" t="e">
        <f>HLOOKUP(AD296,График!$A$5:$CU$131,$AF$290+1)</f>
        <v>#N/A</v>
      </c>
      <c r="AF296" s="57" t="e">
        <f>HLOOKUP(AD296+0.5,График!$A$5:$CU$131,$AF$290+1)</f>
        <v>#N/A</v>
      </c>
      <c r="AG296" s="34"/>
      <c r="AH296" s="27"/>
      <c r="AI296" s="27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</row>
    <row r="297" spans="1:49" s="46" customFormat="1" ht="26.1" customHeight="1" thickBot="1" x14ac:dyDescent="0.3">
      <c r="A297" s="487" t="str">
        <f>$A$9</f>
        <v>Сб</v>
      </c>
      <c r="B297" s="56">
        <f t="shared" si="186"/>
        <v>43197</v>
      </c>
      <c r="C297" s="57">
        <f>HLOOKUP(B297,График!$A$5:$CU$131,$P$290+1)</f>
        <v>0.29166666666666669</v>
      </c>
      <c r="D297" s="57">
        <f>HLOOKUP(B297+0.5,График!$A$5:$CU$131,$P$290+1)</f>
        <v>0.79166666666666663</v>
      </c>
      <c r="E297" s="56">
        <f t="shared" si="230"/>
        <v>43204</v>
      </c>
      <c r="F297" s="57">
        <f>HLOOKUP(E297,График!$A$5:$CU$131,$P$290+1)</f>
        <v>0.375</v>
      </c>
      <c r="G297" s="57">
        <f>HLOOKUP(E297+0.5,График!$A$5:$CU$131,$P$290+1)</f>
        <v>0.875</v>
      </c>
      <c r="H297" s="56">
        <f t="shared" si="231"/>
        <v>43211</v>
      </c>
      <c r="I297" s="57">
        <f>HLOOKUP(H297,График!$A$5:$CU$131,$P$290+1)</f>
        <v>0.29166666666666669</v>
      </c>
      <c r="J297" s="57">
        <f>HLOOKUP(H297+0.5,График!$A$5:$CU$131,$P$290+1)</f>
        <v>0.79166666666666663</v>
      </c>
      <c r="K297" s="56">
        <f t="shared" si="232"/>
        <v>43218</v>
      </c>
      <c r="L297" s="57" t="str">
        <f>HLOOKUP(K297,График!$A$5:$CU$131,$P$290+1)</f>
        <v>В</v>
      </c>
      <c r="M297" s="57" t="str">
        <f>HLOOKUP(K297+0.5,График!$A$5:$CU$131,$P$290+1)</f>
        <v>В</v>
      </c>
      <c r="N297" s="56"/>
      <c r="O297" s="57" t="e">
        <f>HLOOKUP(N297,График!$A$5:$CU$131,$P$290+1)</f>
        <v>#N/A</v>
      </c>
      <c r="P297" s="57" t="e">
        <f>HLOOKUP(N297+0.5,График!$A$5:$CU$131,$P$290+1)</f>
        <v>#N/A</v>
      </c>
      <c r="Q297" s="487" t="str">
        <f>$A$9</f>
        <v>Сб</v>
      </c>
      <c r="R297" s="56">
        <f t="shared" si="187"/>
        <v>43197</v>
      </c>
      <c r="S297" s="57">
        <f>HLOOKUP(R297,График!$A$5:$CU$131,$AF$290+1)</f>
        <v>0.33333333333333331</v>
      </c>
      <c r="T297" s="57">
        <f>HLOOKUP(R297+0.5,График!$A$5:$CU$131,$AF$290+1)</f>
        <v>0.70833333333333337</v>
      </c>
      <c r="U297" s="56">
        <f t="shared" si="233"/>
        <v>43204</v>
      </c>
      <c r="V297" s="57" t="str">
        <f>HLOOKUP(U297,График!$A$5:$CU$131,$AF$290+1)</f>
        <v>В</v>
      </c>
      <c r="W297" s="57" t="str">
        <f>HLOOKUP(U297+0.5,График!$A$5:$CU$131,$AF$290+1)</f>
        <v>В</v>
      </c>
      <c r="X297" s="56">
        <f t="shared" si="234"/>
        <v>43211</v>
      </c>
      <c r="Y297" s="57">
        <f>HLOOKUP(X297,График!$A$5:$CU$131,$AF$290+1)</f>
        <v>0.3125</v>
      </c>
      <c r="Z297" s="57">
        <f>HLOOKUP(X297+0.5,График!$A$5:$CU$131,$AF$290+1)</f>
        <v>0.6875</v>
      </c>
      <c r="AA297" s="56">
        <f t="shared" si="235"/>
        <v>43218</v>
      </c>
      <c r="AB297" s="57">
        <f>HLOOKUP(AA297,График!$A$5:$CU$131,$AF$290+1)</f>
        <v>0.3125</v>
      </c>
      <c r="AC297" s="57">
        <f>HLOOKUP(AA297+0.5,График!$A$5:$CU$131,$AF$290+1)</f>
        <v>0.6875</v>
      </c>
      <c r="AD297" s="56"/>
      <c r="AE297" s="57" t="e">
        <f>HLOOKUP(AD297,График!$A$5:$CU$131,$AF$290+1)</f>
        <v>#N/A</v>
      </c>
      <c r="AF297" s="57" t="e">
        <f>HLOOKUP(AD297+0.5,График!$A$5:$CU$131,$AF$290+1)</f>
        <v>#N/A</v>
      </c>
      <c r="AG297" s="34"/>
      <c r="AH297" s="27"/>
      <c r="AI297" s="27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</row>
    <row r="298" spans="1:49" s="46" customFormat="1" ht="26.1" customHeight="1" x14ac:dyDescent="0.25">
      <c r="A298" s="39"/>
      <c r="B298" s="53"/>
      <c r="C298" s="52" t="str">
        <f>VLOOKUP(P298,График!$A$5:$CU$121,3)</f>
        <v>Трухачева Анастасия Владимировна</v>
      </c>
      <c r="D298" s="54"/>
      <c r="E298" s="55"/>
      <c r="F298" s="22"/>
      <c r="G298" s="22"/>
      <c r="H298" s="22"/>
      <c r="I298" s="40"/>
      <c r="J298" s="23"/>
      <c r="K298" s="24"/>
      <c r="L298" s="25"/>
      <c r="M298" s="41"/>
      <c r="N298" s="41"/>
      <c r="O298" s="42"/>
      <c r="P298" s="488">
        <f>AF290+1</f>
        <v>75</v>
      </c>
      <c r="Q298" s="39"/>
      <c r="R298" s="21"/>
      <c r="S298" s="52" t="str">
        <f>VLOOKUP(AF298,График!$A$5:$CU$121,3)</f>
        <v>Угленкова Тамара Александровна</v>
      </c>
      <c r="T298" s="54"/>
      <c r="U298" s="55"/>
      <c r="V298" s="22"/>
      <c r="W298" s="22"/>
      <c r="X298" s="22"/>
      <c r="Y298" s="40"/>
      <c r="Z298" s="23"/>
      <c r="AA298" s="24"/>
      <c r="AB298" s="25"/>
      <c r="AC298" s="41"/>
      <c r="AD298" s="41"/>
      <c r="AE298" s="42"/>
      <c r="AF298" s="488">
        <f>P298+1</f>
        <v>76</v>
      </c>
      <c r="AG298" s="43"/>
      <c r="AH298" s="44"/>
      <c r="AI298" s="44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</row>
    <row r="299" spans="1:49" s="46" customFormat="1" ht="26.1" customHeight="1" x14ac:dyDescent="0.25">
      <c r="A299" s="486" t="str">
        <f>$A$3</f>
        <v>Вс</v>
      </c>
      <c r="B299" s="56">
        <f t="shared" ref="B299:B337" si="236">B291</f>
        <v>43191</v>
      </c>
      <c r="C299" s="57">
        <f>HLOOKUP(B299,График!$A$5:$CU$131,$P$298+1)</f>
        <v>0.41666666666666669</v>
      </c>
      <c r="D299" s="57">
        <f>HLOOKUP(B299+0.5,График!$A$5:$CU$131,$P$298+1)</f>
        <v>0.79166666666666663</v>
      </c>
      <c r="E299" s="56">
        <f>B305+1</f>
        <v>43198</v>
      </c>
      <c r="F299" s="57" t="str">
        <f>HLOOKUP(E299,График!$A$5:$CU$131,$P$298+1)</f>
        <v>В</v>
      </c>
      <c r="G299" s="57" t="str">
        <f>HLOOKUP(E299+0.5,График!$A$5:$CU$131,$P$298+1)</f>
        <v>В</v>
      </c>
      <c r="H299" s="56">
        <f>E305+1</f>
        <v>43205</v>
      </c>
      <c r="I299" s="57">
        <f>HLOOKUP(H299,График!$A$5:$CU$131,$P$298+1)</f>
        <v>0.375</v>
      </c>
      <c r="J299" s="57">
        <f>HLOOKUP(H299+0.5,График!$A$5:$CU$131,$P$298+1)</f>
        <v>0.875</v>
      </c>
      <c r="K299" s="56">
        <f>H305+1</f>
        <v>43212</v>
      </c>
      <c r="L299" s="57">
        <f>HLOOKUP(K299,График!$A$5:$CU$131,$P$298+1)</f>
        <v>0.375</v>
      </c>
      <c r="M299" s="57">
        <f>HLOOKUP(K299+0.5,График!$A$5:$CU$131,$P$298+1)</f>
        <v>0.875</v>
      </c>
      <c r="N299" s="56">
        <f>K305+1</f>
        <v>43219</v>
      </c>
      <c r="O299" s="57">
        <f>HLOOKUP(N299,График!$A$5:$CU$131,$P$298+1)</f>
        <v>0.375</v>
      </c>
      <c r="P299" s="57">
        <f>HLOOKUP(N299+0.5,График!$A$5:$CU$131,$P$298+1)</f>
        <v>0.875</v>
      </c>
      <c r="Q299" s="486" t="str">
        <f>$A$3</f>
        <v>Вс</v>
      </c>
      <c r="R299" s="56">
        <f t="shared" ref="R299:R337" si="237">R291</f>
        <v>43191</v>
      </c>
      <c r="S299" s="57" t="str">
        <f>HLOOKUP(R299,График!$A$5:$CU$131,$AF$298+1)</f>
        <v>В</v>
      </c>
      <c r="T299" s="57" t="str">
        <f>HLOOKUP(R299+0.5,График!$A$5:$CU$131,$AF$298+1)</f>
        <v>В</v>
      </c>
      <c r="U299" s="56">
        <f>R305+1</f>
        <v>43198</v>
      </c>
      <c r="V299" s="57" t="str">
        <f>HLOOKUP(U299,График!$A$5:$CU$131,$AF$298+1)</f>
        <v>В</v>
      </c>
      <c r="W299" s="57" t="str">
        <f>HLOOKUP(U299+0.5,График!$A$5:$CU$131,$AF$298+1)</f>
        <v>В</v>
      </c>
      <c r="X299" s="56">
        <f>U305+1</f>
        <v>43205</v>
      </c>
      <c r="Y299" s="57" t="str">
        <f>HLOOKUP(X299,График!$A$5:$CU$131,$AF$298+1)</f>
        <v>В</v>
      </c>
      <c r="Z299" s="57" t="str">
        <f>HLOOKUP(X299+0.5,График!$A$5:$CU$131,$AF$298+1)</f>
        <v>В</v>
      </c>
      <c r="AA299" s="56">
        <f>X305+1</f>
        <v>43212</v>
      </c>
      <c r="AB299" s="57" t="str">
        <f>HLOOKUP(AA299,График!$A$5:$CU$131,$AF$298+1)</f>
        <v>В</v>
      </c>
      <c r="AC299" s="57" t="str">
        <f>HLOOKUP(AA299+0.5,График!$A$5:$CU$131,$AF$298+1)</f>
        <v>В</v>
      </c>
      <c r="AD299" s="56">
        <f>AA305+1</f>
        <v>43219</v>
      </c>
      <c r="AE299" s="57" t="str">
        <f>HLOOKUP(AD299,График!$A$5:$CU$131,$AF$298+1)</f>
        <v>В</v>
      </c>
      <c r="AF299" s="57" t="str">
        <f>HLOOKUP(AD299+0.5,График!$A$5:$CU$131,$AF$298+1)</f>
        <v>В</v>
      </c>
      <c r="AG299" s="34"/>
      <c r="AH299" s="27"/>
      <c r="AI299" s="27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</row>
    <row r="300" spans="1:49" s="46" customFormat="1" ht="26.1" customHeight="1" x14ac:dyDescent="0.25">
      <c r="A300" s="486" t="str">
        <f>$A$4</f>
        <v>Пн</v>
      </c>
      <c r="B300" s="56">
        <f t="shared" si="236"/>
        <v>43192</v>
      </c>
      <c r="C300" s="57" t="str">
        <f>HLOOKUP(B300,График!$A$5:$CU$131,$P$298+1)</f>
        <v>В</v>
      </c>
      <c r="D300" s="57" t="str">
        <f>HLOOKUP(B300+0.5,График!$A$5:$CU$131,$P$298+1)</f>
        <v>В</v>
      </c>
      <c r="E300" s="56">
        <f t="shared" ref="E300:E305" si="238">E299+1</f>
        <v>43199</v>
      </c>
      <c r="F300" s="57">
        <f>HLOOKUP(E300,График!$A$5:$CU$131,$P$298+1)</f>
        <v>0.75</v>
      </c>
      <c r="G300" s="57">
        <f>HLOOKUP(E300+0.5,График!$A$5:$CU$131,$P$298+1)</f>
        <v>0.95833333333333337</v>
      </c>
      <c r="H300" s="56">
        <f t="shared" ref="H300:H305" si="239">H299+1</f>
        <v>43206</v>
      </c>
      <c r="I300" s="57">
        <f>HLOOKUP(H300,График!$A$5:$CU$131,$P$298+1)</f>
        <v>0.75</v>
      </c>
      <c r="J300" s="57">
        <f>HLOOKUP(H300+0.5,График!$A$5:$CU$131,$P$298+1)</f>
        <v>0.95833333333333337</v>
      </c>
      <c r="K300" s="56">
        <f t="shared" ref="K300:K305" si="240">K299+1</f>
        <v>43213</v>
      </c>
      <c r="L300" s="57">
        <f>HLOOKUP(K300,График!$A$5:$CU$131,$P$298+1)</f>
        <v>0.75</v>
      </c>
      <c r="M300" s="57">
        <f>HLOOKUP(K300+0.5,График!$A$5:$CU$131,$P$298+1)</f>
        <v>0.95833333333333337</v>
      </c>
      <c r="N300" s="56">
        <f>N299+1</f>
        <v>43220</v>
      </c>
      <c r="O300" s="57">
        <f>HLOOKUP(N300,График!$A$5:$CU$131,$P$298+1)</f>
        <v>0.75</v>
      </c>
      <c r="P300" s="57">
        <f>HLOOKUP(N300+0.5,График!$A$5:$CU$131,$P$298+1)</f>
        <v>0.95833333333333337</v>
      </c>
      <c r="Q300" s="486" t="str">
        <f>$A$4</f>
        <v>Пн</v>
      </c>
      <c r="R300" s="56">
        <f t="shared" si="237"/>
        <v>43192</v>
      </c>
      <c r="S300" s="57" t="str">
        <f>HLOOKUP(R300,График!$A$5:$CU$131,$AF$298+1)</f>
        <v>В</v>
      </c>
      <c r="T300" s="57" t="str">
        <f>HLOOKUP(R300+0.5,График!$A$5:$CU$131,$AF$298+1)</f>
        <v>В</v>
      </c>
      <c r="U300" s="56">
        <f t="shared" ref="U300:U305" si="241">U299+1</f>
        <v>43199</v>
      </c>
      <c r="V300" s="57" t="str">
        <f>HLOOKUP(U300,График!$A$5:$CU$131,$AF$298+1)</f>
        <v>В</v>
      </c>
      <c r="W300" s="57" t="str">
        <f>HLOOKUP(U300+0.5,График!$A$5:$CU$131,$AF$298+1)</f>
        <v>В</v>
      </c>
      <c r="X300" s="56">
        <f t="shared" ref="X300:X305" si="242">X299+1</f>
        <v>43206</v>
      </c>
      <c r="Y300" s="57" t="str">
        <f>HLOOKUP(X300,График!$A$5:$CU$131,$AF$298+1)</f>
        <v>В</v>
      </c>
      <c r="Z300" s="57" t="str">
        <f>HLOOKUP(X300+0.5,График!$A$5:$CU$131,$AF$298+1)</f>
        <v>В</v>
      </c>
      <c r="AA300" s="56">
        <f t="shared" ref="AA300:AA305" si="243">AA299+1</f>
        <v>43213</v>
      </c>
      <c r="AB300" s="57" t="str">
        <f>HLOOKUP(AA300,График!$A$5:$CU$131,$AF$298+1)</f>
        <v>В</v>
      </c>
      <c r="AC300" s="57" t="str">
        <f>HLOOKUP(AA300+0.5,График!$A$5:$CU$131,$AF$298+1)</f>
        <v>В</v>
      </c>
      <c r="AD300" s="56">
        <f>AD299+1</f>
        <v>43220</v>
      </c>
      <c r="AE300" s="57" t="str">
        <f>HLOOKUP(AD300,График!$A$5:$CU$131,$AF$298+1)</f>
        <v>В</v>
      </c>
      <c r="AF300" s="57" t="str">
        <f>HLOOKUP(AD300+0.5,График!$A$5:$CU$131,$AF$298+1)</f>
        <v>В</v>
      </c>
      <c r="AG300" s="34"/>
      <c r="AH300" s="27"/>
      <c r="AI300" s="27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</row>
    <row r="301" spans="1:49" s="46" customFormat="1" ht="26.1" customHeight="1" x14ac:dyDescent="0.25">
      <c r="A301" s="486" t="str">
        <f>$A$5</f>
        <v>Вт</v>
      </c>
      <c r="B301" s="56">
        <f t="shared" si="236"/>
        <v>43193</v>
      </c>
      <c r="C301" s="57">
        <f>HLOOKUP(B301,График!$A$5:$CU$131,$P$298+1)</f>
        <v>0.75</v>
      </c>
      <c r="D301" s="57">
        <f>HLOOKUP(B301+0.5,График!$A$5:$CU$131,$P$298+1)</f>
        <v>0.95833333333333337</v>
      </c>
      <c r="E301" s="56">
        <f t="shared" si="238"/>
        <v>43200</v>
      </c>
      <c r="F301" s="57">
        <f>HLOOKUP(E301,График!$A$5:$CU$131,$P$298+1)</f>
        <v>0.75</v>
      </c>
      <c r="G301" s="57">
        <f>HLOOKUP(E301+0.5,График!$A$5:$CU$131,$P$298+1)</f>
        <v>0.95833333333333337</v>
      </c>
      <c r="H301" s="56">
        <f t="shared" si="239"/>
        <v>43207</v>
      </c>
      <c r="I301" s="57">
        <f>HLOOKUP(H301,График!$A$5:$CU$131,$P$298+1)</f>
        <v>0.75</v>
      </c>
      <c r="J301" s="57">
        <f>HLOOKUP(H301+0.5,График!$A$5:$CU$131,$P$298+1)</f>
        <v>0.95833333333333337</v>
      </c>
      <c r="K301" s="56">
        <f t="shared" si="240"/>
        <v>43214</v>
      </c>
      <c r="L301" s="57">
        <f>HLOOKUP(K301,График!$A$5:$CU$131,$P$298+1)</f>
        <v>0.75</v>
      </c>
      <c r="M301" s="57">
        <f>HLOOKUP(K301+0.5,График!$A$5:$CU$131,$P$298+1)</f>
        <v>0.95833333333333337</v>
      </c>
      <c r="N301" s="56">
        <f>N300+1</f>
        <v>43221</v>
      </c>
      <c r="O301" s="57">
        <f>HLOOKUP(N301,График!$A$5:$CU$131,$P$298+1)</f>
        <v>0</v>
      </c>
      <c r="P301" s="57">
        <f>HLOOKUP(N301+0.5,График!$A$5:$CU$131,$P$298+1)</f>
        <v>0</v>
      </c>
      <c r="Q301" s="486" t="str">
        <f>$A$5</f>
        <v>Вт</v>
      </c>
      <c r="R301" s="56">
        <f t="shared" si="237"/>
        <v>43193</v>
      </c>
      <c r="S301" s="57" t="str">
        <f>HLOOKUP(R301,График!$A$5:$CU$131,$AF$298+1)</f>
        <v>В</v>
      </c>
      <c r="T301" s="57" t="str">
        <f>HLOOKUP(R301+0.5,График!$A$5:$CU$131,$AF$298+1)</f>
        <v>В</v>
      </c>
      <c r="U301" s="56">
        <f t="shared" si="241"/>
        <v>43200</v>
      </c>
      <c r="V301" s="57" t="str">
        <f>HLOOKUP(U301,График!$A$5:$CU$131,$AF$298+1)</f>
        <v>В</v>
      </c>
      <c r="W301" s="57" t="str">
        <f>HLOOKUP(U301+0.5,График!$A$5:$CU$131,$AF$298+1)</f>
        <v>В</v>
      </c>
      <c r="X301" s="56">
        <f t="shared" si="242"/>
        <v>43207</v>
      </c>
      <c r="Y301" s="57" t="str">
        <f>HLOOKUP(X301,График!$A$5:$CU$131,$AF$298+1)</f>
        <v>В</v>
      </c>
      <c r="Z301" s="57" t="str">
        <f>HLOOKUP(X301+0.5,График!$A$5:$CU$131,$AF$298+1)</f>
        <v>В</v>
      </c>
      <c r="AA301" s="56">
        <f t="shared" si="243"/>
        <v>43214</v>
      </c>
      <c r="AB301" s="57" t="str">
        <f>HLOOKUP(AA301,График!$A$5:$CU$131,$AF$298+1)</f>
        <v>В</v>
      </c>
      <c r="AC301" s="57" t="str">
        <f>HLOOKUP(AA301+0.5,График!$A$5:$CU$131,$AF$298+1)</f>
        <v>В</v>
      </c>
      <c r="AD301" s="56">
        <f>AD300+1</f>
        <v>43221</v>
      </c>
      <c r="AE301" s="57">
        <f>HLOOKUP(AD301,График!$A$5:$CU$131,$AF$298+1)</f>
        <v>0</v>
      </c>
      <c r="AF301" s="57">
        <f>HLOOKUP(AD301+0.5,График!$A$5:$CU$131,$AF$298+1)</f>
        <v>0</v>
      </c>
      <c r="AG301" s="34"/>
      <c r="AH301" s="27"/>
      <c r="AI301" s="27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</row>
    <row r="302" spans="1:49" s="46" customFormat="1" ht="26.1" customHeight="1" x14ac:dyDescent="0.25">
      <c r="A302" s="486" t="str">
        <f>$A$6</f>
        <v>Ср</v>
      </c>
      <c r="B302" s="56">
        <f t="shared" si="236"/>
        <v>43194</v>
      </c>
      <c r="C302" s="57">
        <f>HLOOKUP(B302,График!$A$5:$CU$131,$P$298+1)</f>
        <v>0.75</v>
      </c>
      <c r="D302" s="57">
        <f>HLOOKUP(B302+0.5,График!$A$5:$CU$131,$P$298+1)</f>
        <v>0.95833333333333337</v>
      </c>
      <c r="E302" s="56">
        <f t="shared" si="238"/>
        <v>43201</v>
      </c>
      <c r="F302" s="57">
        <f>HLOOKUP(E302,График!$A$5:$CU$131,$P$298+1)</f>
        <v>0.75</v>
      </c>
      <c r="G302" s="57">
        <f>HLOOKUP(E302+0.5,График!$A$5:$CU$131,$P$298+1)</f>
        <v>1</v>
      </c>
      <c r="H302" s="56">
        <f t="shared" si="239"/>
        <v>43208</v>
      </c>
      <c r="I302" s="57" t="str">
        <f>HLOOKUP(H302,График!$A$5:$CU$131,$P$298+1)</f>
        <v>В</v>
      </c>
      <c r="J302" s="57" t="str">
        <f>HLOOKUP(H302+0.5,График!$A$5:$CU$131,$P$298+1)</f>
        <v>В</v>
      </c>
      <c r="K302" s="56">
        <f t="shared" si="240"/>
        <v>43215</v>
      </c>
      <c r="L302" s="57">
        <f>HLOOKUP(K302,График!$A$5:$CU$131,$P$298+1)</f>
        <v>0.75</v>
      </c>
      <c r="M302" s="57">
        <f>HLOOKUP(K302+0.5,График!$A$5:$CU$131,$P$298+1)</f>
        <v>0.95833333333333337</v>
      </c>
      <c r="N302" s="56"/>
      <c r="O302" s="57" t="e">
        <f>HLOOKUP(N302,График!$A$5:$CU$131,$P$298+1)</f>
        <v>#N/A</v>
      </c>
      <c r="P302" s="57" t="e">
        <f>HLOOKUP(N302+0.5,График!$A$5:$CU$131,$P$298+1)</f>
        <v>#N/A</v>
      </c>
      <c r="Q302" s="486" t="str">
        <f>$A$6</f>
        <v>Ср</v>
      </c>
      <c r="R302" s="56">
        <f t="shared" si="237"/>
        <v>43194</v>
      </c>
      <c r="S302" s="57">
        <f>HLOOKUP(R302,График!$A$5:$CU$131,$AF$298+1)</f>
        <v>0.28125</v>
      </c>
      <c r="T302" s="57">
        <f>HLOOKUP(R302+0.5,График!$A$5:$CU$131,$AF$298+1)</f>
        <v>0.65625</v>
      </c>
      <c r="U302" s="56">
        <f t="shared" si="241"/>
        <v>43201</v>
      </c>
      <c r="V302" s="57">
        <f>HLOOKUP(U302,График!$A$5:$CU$131,$AF$298+1)</f>
        <v>0.28125</v>
      </c>
      <c r="W302" s="57">
        <f>HLOOKUP(U302+0.5,График!$A$5:$CU$131,$AF$298+1)</f>
        <v>0.65625</v>
      </c>
      <c r="X302" s="56">
        <f t="shared" si="242"/>
        <v>43208</v>
      </c>
      <c r="Y302" s="57">
        <f>HLOOKUP(X302,График!$A$5:$CU$131,$AF$298+1)</f>
        <v>0.28125</v>
      </c>
      <c r="Z302" s="57">
        <f>HLOOKUP(X302+0.5,График!$A$5:$CU$131,$AF$298+1)</f>
        <v>0.65625</v>
      </c>
      <c r="AA302" s="56">
        <f t="shared" si="243"/>
        <v>43215</v>
      </c>
      <c r="AB302" s="57">
        <f>HLOOKUP(AA302,График!$A$5:$CU$131,$AF$298+1)</f>
        <v>0.28125</v>
      </c>
      <c r="AC302" s="57">
        <f>HLOOKUP(AA302+0.5,График!$A$5:$CU$131,$AF$298+1)</f>
        <v>0.65625</v>
      </c>
      <c r="AD302" s="56"/>
      <c r="AE302" s="57" t="e">
        <f>HLOOKUP(AD302,График!$A$5:$CU$131,$AF$298+1)</f>
        <v>#N/A</v>
      </c>
      <c r="AF302" s="57" t="e">
        <f>HLOOKUP(AD302+0.5,График!$A$5:$CU$131,$AF$298+1)</f>
        <v>#N/A</v>
      </c>
      <c r="AG302" s="34"/>
      <c r="AH302" s="27"/>
      <c r="AI302" s="27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</row>
    <row r="303" spans="1:49" s="46" customFormat="1" ht="26.1" customHeight="1" x14ac:dyDescent="0.25">
      <c r="A303" s="486" t="str">
        <f>$A$7</f>
        <v>Чт</v>
      </c>
      <c r="B303" s="56">
        <f t="shared" si="236"/>
        <v>43195</v>
      </c>
      <c r="C303" s="57">
        <f>HLOOKUP(B303,График!$A$5:$CU$131,$P$298+1)</f>
        <v>0.75</v>
      </c>
      <c r="D303" s="57">
        <f>HLOOKUP(B303+0.5,График!$A$5:$CU$131,$P$298+1)</f>
        <v>0.95833333333333337</v>
      </c>
      <c r="E303" s="56">
        <f t="shared" si="238"/>
        <v>43202</v>
      </c>
      <c r="F303" s="57" t="str">
        <f>HLOOKUP(E303,График!$A$5:$CU$131,$P$298+1)</f>
        <v>В</v>
      </c>
      <c r="G303" s="57" t="str">
        <f>HLOOKUP(E303+0.5,График!$A$5:$CU$131,$P$298+1)</f>
        <v>В</v>
      </c>
      <c r="H303" s="56">
        <f t="shared" si="239"/>
        <v>43209</v>
      </c>
      <c r="I303" s="57" t="str">
        <f>HLOOKUP(H303,График!$A$5:$CU$131,$P$298+1)</f>
        <v>В</v>
      </c>
      <c r="J303" s="57" t="str">
        <f>HLOOKUP(H303+0.5,График!$A$5:$CU$131,$P$298+1)</f>
        <v>В</v>
      </c>
      <c r="K303" s="56">
        <f t="shared" si="240"/>
        <v>43216</v>
      </c>
      <c r="L303" s="57" t="str">
        <f>HLOOKUP(K303,График!$A$5:$CU$131,$P$298+1)</f>
        <v>В</v>
      </c>
      <c r="M303" s="57" t="str">
        <f>HLOOKUP(K303+0.5,График!$A$5:$CU$131,$P$298+1)</f>
        <v>В</v>
      </c>
      <c r="N303" s="56"/>
      <c r="O303" s="57" t="e">
        <f>HLOOKUP(N303,График!$A$5:$CU$131,$P$298+1)</f>
        <v>#N/A</v>
      </c>
      <c r="P303" s="57" t="e">
        <f>HLOOKUP(N303+0.5,График!$A$5:$CU$131,$P$298+1)</f>
        <v>#N/A</v>
      </c>
      <c r="Q303" s="486" t="str">
        <f>$A$7</f>
        <v>Чт</v>
      </c>
      <c r="R303" s="56">
        <f t="shared" si="237"/>
        <v>43195</v>
      </c>
      <c r="S303" s="57">
        <f>HLOOKUP(R303,График!$A$5:$CU$131,$AF$298+1)</f>
        <v>0.28125</v>
      </c>
      <c r="T303" s="57">
        <f>HLOOKUP(R303+0.5,График!$A$5:$CU$131,$AF$298+1)</f>
        <v>0.65625</v>
      </c>
      <c r="U303" s="56">
        <f t="shared" si="241"/>
        <v>43202</v>
      </c>
      <c r="V303" s="57">
        <f>HLOOKUP(U303,График!$A$5:$CU$131,$AF$298+1)</f>
        <v>0.28125</v>
      </c>
      <c r="W303" s="57">
        <f>HLOOKUP(U303+0.5,График!$A$5:$CU$131,$AF$298+1)</f>
        <v>0.65625</v>
      </c>
      <c r="X303" s="56">
        <f t="shared" si="242"/>
        <v>43209</v>
      </c>
      <c r="Y303" s="57">
        <f>HLOOKUP(X303,График!$A$5:$CU$131,$AF$298+1)</f>
        <v>0.28125</v>
      </c>
      <c r="Z303" s="57">
        <f>HLOOKUP(X303+0.5,График!$A$5:$CU$131,$AF$298+1)</f>
        <v>0.65625</v>
      </c>
      <c r="AA303" s="56">
        <f t="shared" si="243"/>
        <v>43216</v>
      </c>
      <c r="AB303" s="57">
        <f>HLOOKUP(AA303,График!$A$5:$CU$131,$AF$298+1)</f>
        <v>0.28125</v>
      </c>
      <c r="AC303" s="57">
        <f>HLOOKUP(AA303+0.5,График!$A$5:$CU$131,$AF$298+1)</f>
        <v>0.65625</v>
      </c>
      <c r="AD303" s="56"/>
      <c r="AE303" s="57" t="e">
        <f>HLOOKUP(AD303,График!$A$5:$CU$131,$AF$298+1)</f>
        <v>#N/A</v>
      </c>
      <c r="AF303" s="57" t="e">
        <f>HLOOKUP(AD303+0.5,График!$A$5:$CU$131,$AF$298+1)</f>
        <v>#N/A</v>
      </c>
      <c r="AG303" s="34"/>
      <c r="AH303" s="27"/>
      <c r="AI303" s="27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</row>
    <row r="304" spans="1:49" s="46" customFormat="1" ht="26.1" customHeight="1" x14ac:dyDescent="0.25">
      <c r="A304" s="487" t="str">
        <f>$A$8</f>
        <v>Пт</v>
      </c>
      <c r="B304" s="56">
        <f t="shared" si="236"/>
        <v>43196</v>
      </c>
      <c r="C304" s="57">
        <f>HLOOKUP(B304,График!$A$5:$CU$131,$P$298+1)</f>
        <v>0.75</v>
      </c>
      <c r="D304" s="57">
        <f>HLOOKUP(B304+0.5,График!$A$5:$CU$131,$P$298+1)</f>
        <v>0.95833333333333337</v>
      </c>
      <c r="E304" s="56">
        <f t="shared" si="238"/>
        <v>43203</v>
      </c>
      <c r="F304" s="57" t="str">
        <f>HLOOKUP(E304,График!$A$5:$CU$131,$P$298+1)</f>
        <v>В</v>
      </c>
      <c r="G304" s="57" t="str">
        <f>HLOOKUP(E304+0.5,График!$A$5:$CU$131,$P$298+1)</f>
        <v>В</v>
      </c>
      <c r="H304" s="56">
        <f t="shared" si="239"/>
        <v>43210</v>
      </c>
      <c r="I304" s="57" t="str">
        <f>HLOOKUP(H304,График!$A$5:$CU$131,$P$298+1)</f>
        <v>В</v>
      </c>
      <c r="J304" s="57" t="str">
        <f>HLOOKUP(H304+0.5,График!$A$5:$CU$131,$P$298+1)</f>
        <v>В</v>
      </c>
      <c r="K304" s="56">
        <f t="shared" si="240"/>
        <v>43217</v>
      </c>
      <c r="L304" s="57" t="str">
        <f>HLOOKUP(K304,График!$A$5:$CU$131,$P$298+1)</f>
        <v>В</v>
      </c>
      <c r="M304" s="57" t="str">
        <f>HLOOKUP(K304+0.5,График!$A$5:$CU$131,$P$298+1)</f>
        <v>В</v>
      </c>
      <c r="N304" s="56"/>
      <c r="O304" s="57" t="e">
        <f>HLOOKUP(N304,График!$A$5:$CU$131,$P$298+1)</f>
        <v>#N/A</v>
      </c>
      <c r="P304" s="57" t="e">
        <f>HLOOKUP(N304+0.5,График!$A$5:$CU$131,$P$298+1)</f>
        <v>#N/A</v>
      </c>
      <c r="Q304" s="487" t="str">
        <f>$A$8</f>
        <v>Пт</v>
      </c>
      <c r="R304" s="56">
        <f t="shared" si="237"/>
        <v>43196</v>
      </c>
      <c r="S304" s="57">
        <f>HLOOKUP(R304,График!$A$5:$CU$131,$AF$298+1)</f>
        <v>0.3125</v>
      </c>
      <c r="T304" s="57">
        <f>HLOOKUP(R304+0.5,График!$A$5:$CU$131,$AF$298+1)</f>
        <v>0.6875</v>
      </c>
      <c r="U304" s="56">
        <f t="shared" si="241"/>
        <v>43203</v>
      </c>
      <c r="V304" s="57">
        <f>HLOOKUP(U304,График!$A$5:$CU$131,$AF$298+1)</f>
        <v>0.28125</v>
      </c>
      <c r="W304" s="57">
        <f>HLOOKUP(U304+0.5,График!$A$5:$CU$131,$AF$298+1)</f>
        <v>0.65625</v>
      </c>
      <c r="X304" s="56">
        <f t="shared" si="242"/>
        <v>43210</v>
      </c>
      <c r="Y304" s="57">
        <f>HLOOKUP(X304,График!$A$5:$CU$131,$AF$298+1)</f>
        <v>0.28125</v>
      </c>
      <c r="Z304" s="57">
        <f>HLOOKUP(X304+0.5,График!$A$5:$CU$131,$AF$298+1)</f>
        <v>0.65625</v>
      </c>
      <c r="AA304" s="56">
        <f t="shared" si="243"/>
        <v>43217</v>
      </c>
      <c r="AB304" s="57">
        <f>HLOOKUP(AA304,График!$A$5:$CU$131,$AF$298+1)</f>
        <v>0.41666666666666669</v>
      </c>
      <c r="AC304" s="57">
        <f>HLOOKUP(AA304+0.5,График!$A$5:$CU$131,$AF$298+1)</f>
        <v>0.79166666666666663</v>
      </c>
      <c r="AD304" s="56"/>
      <c r="AE304" s="57" t="e">
        <f>HLOOKUP(AD304,График!$A$5:$CU$131,$AF$298+1)</f>
        <v>#N/A</v>
      </c>
      <c r="AF304" s="57" t="e">
        <f>HLOOKUP(AD304+0.5,График!$A$5:$CU$131,$AF$298+1)</f>
        <v>#N/A</v>
      </c>
      <c r="AG304" s="34"/>
      <c r="AH304" s="27"/>
      <c r="AI304" s="27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</row>
    <row r="305" spans="1:49" s="46" customFormat="1" ht="26.1" customHeight="1" thickBot="1" x14ac:dyDescent="0.3">
      <c r="A305" s="487" t="str">
        <f>$A$9</f>
        <v>Сб</v>
      </c>
      <c r="B305" s="56">
        <f t="shared" si="236"/>
        <v>43197</v>
      </c>
      <c r="C305" s="57" t="str">
        <f>HLOOKUP(B305,График!$A$5:$CU$131,$P$298+1)</f>
        <v>В</v>
      </c>
      <c r="D305" s="57" t="str">
        <f>HLOOKUP(B305+0.5,График!$A$5:$CU$131,$P$298+1)</f>
        <v>В</v>
      </c>
      <c r="E305" s="56">
        <f t="shared" si="238"/>
        <v>43204</v>
      </c>
      <c r="F305" s="57">
        <f>HLOOKUP(E305,График!$A$5:$CU$131,$P$298+1)</f>
        <v>0.375</v>
      </c>
      <c r="G305" s="57">
        <f>HLOOKUP(E305+0.5,График!$A$5:$CU$131,$P$298+1)</f>
        <v>0.875</v>
      </c>
      <c r="H305" s="56">
        <f t="shared" si="239"/>
        <v>43211</v>
      </c>
      <c r="I305" s="57">
        <f>HLOOKUP(H305,График!$A$5:$CU$131,$P$298+1)</f>
        <v>0.29166666666666669</v>
      </c>
      <c r="J305" s="57">
        <f>HLOOKUP(H305+0.5,График!$A$5:$CU$131,$P$298+1)</f>
        <v>0.79166666666666663</v>
      </c>
      <c r="K305" s="56">
        <f t="shared" si="240"/>
        <v>43218</v>
      </c>
      <c r="L305" s="57">
        <f>HLOOKUP(K305,График!$A$5:$CU$131,$P$298+1)</f>
        <v>0.29166666666666669</v>
      </c>
      <c r="M305" s="57">
        <f>HLOOKUP(K305+0.5,График!$A$5:$CU$131,$P$298+1)</f>
        <v>0.79166666666666663</v>
      </c>
      <c r="N305" s="56"/>
      <c r="O305" s="57" t="e">
        <f>HLOOKUP(N305,График!$A$5:$CU$131,$P$298+1)</f>
        <v>#N/A</v>
      </c>
      <c r="P305" s="57" t="e">
        <f>HLOOKUP(N305+0.5,График!$A$5:$CU$131,$P$298+1)</f>
        <v>#N/A</v>
      </c>
      <c r="Q305" s="487" t="str">
        <f>$A$9</f>
        <v>Сб</v>
      </c>
      <c r="R305" s="56">
        <f t="shared" si="237"/>
        <v>43197</v>
      </c>
      <c r="S305" s="57">
        <f>HLOOKUP(R305,График!$A$5:$CU$131,$AF$298+1)</f>
        <v>0.3125</v>
      </c>
      <c r="T305" s="57">
        <f>HLOOKUP(R305+0.5,График!$A$5:$CU$131,$AF$298+1)</f>
        <v>0.6875</v>
      </c>
      <c r="U305" s="56">
        <f t="shared" si="241"/>
        <v>43204</v>
      </c>
      <c r="V305" s="57">
        <f>HLOOKUP(U305,График!$A$5:$CU$131,$AF$298+1)</f>
        <v>0.28125</v>
      </c>
      <c r="W305" s="57">
        <f>HLOOKUP(U305+0.5,График!$A$5:$CU$131,$AF$298+1)</f>
        <v>0.65625</v>
      </c>
      <c r="X305" s="56">
        <f t="shared" si="242"/>
        <v>43211</v>
      </c>
      <c r="Y305" s="57">
        <f>HLOOKUP(X305,График!$A$5:$CU$131,$AF$298+1)</f>
        <v>0.54166666666666663</v>
      </c>
      <c r="Z305" s="57">
        <f>HLOOKUP(X305+0.5,График!$A$5:$CU$131,$AF$298+1)</f>
        <v>0.91666666666666663</v>
      </c>
      <c r="AA305" s="56">
        <f t="shared" si="243"/>
        <v>43218</v>
      </c>
      <c r="AB305" s="57">
        <f>HLOOKUP(AA305,График!$A$5:$CU$131,$AF$298+1)</f>
        <v>0.45833333333333331</v>
      </c>
      <c r="AC305" s="57">
        <f>HLOOKUP(AA305+0.5,График!$A$5:$CU$131,$AF$298+1)</f>
        <v>0.83333333333333337</v>
      </c>
      <c r="AD305" s="56"/>
      <c r="AE305" s="57" t="e">
        <f>HLOOKUP(AD305,График!$A$5:$CU$131,$AF$298+1)</f>
        <v>#N/A</v>
      </c>
      <c r="AF305" s="57" t="e">
        <f>HLOOKUP(AD305+0.5,График!$A$5:$CU$131,$AF$298+1)</f>
        <v>#N/A</v>
      </c>
      <c r="AG305" s="34"/>
      <c r="AH305" s="27"/>
      <c r="AI305" s="27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</row>
    <row r="306" spans="1:49" s="46" customFormat="1" ht="26.1" customHeight="1" x14ac:dyDescent="0.25">
      <c r="A306" s="39"/>
      <c r="B306" s="53"/>
      <c r="C306" s="52" t="str">
        <f>VLOOKUP(P306,График!$A$5:$CU$121,3)</f>
        <v>Ульченко Александра Геннадьевна</v>
      </c>
      <c r="D306" s="54"/>
      <c r="E306" s="55"/>
      <c r="F306" s="22"/>
      <c r="G306" s="22"/>
      <c r="H306" s="22"/>
      <c r="I306" s="40"/>
      <c r="J306" s="23"/>
      <c r="K306" s="24"/>
      <c r="L306" s="25"/>
      <c r="M306" s="41"/>
      <c r="N306" s="41"/>
      <c r="O306" s="42"/>
      <c r="P306" s="488">
        <f>AF298+1</f>
        <v>77</v>
      </c>
      <c r="Q306" s="39"/>
      <c r="R306" s="21"/>
      <c r="S306" s="52" t="str">
        <f>VLOOKUP(AF306,График!$A$5:$CU$121,3)</f>
        <v>Ушакова Татьяна Ивановна</v>
      </c>
      <c r="T306" s="54"/>
      <c r="U306" s="55"/>
      <c r="V306" s="22"/>
      <c r="W306" s="22"/>
      <c r="X306" s="22"/>
      <c r="Y306" s="40"/>
      <c r="Z306" s="23"/>
      <c r="AA306" s="24"/>
      <c r="AB306" s="25"/>
      <c r="AC306" s="41"/>
      <c r="AD306" s="41"/>
      <c r="AE306" s="42"/>
      <c r="AF306" s="488">
        <f>P306+1</f>
        <v>78</v>
      </c>
      <c r="AG306" s="43"/>
      <c r="AH306" s="44"/>
      <c r="AI306" s="44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</row>
    <row r="307" spans="1:49" s="46" customFormat="1" ht="26.1" customHeight="1" x14ac:dyDescent="0.25">
      <c r="A307" s="486" t="str">
        <f>$A$3</f>
        <v>Вс</v>
      </c>
      <c r="B307" s="56">
        <f t="shared" si="236"/>
        <v>43191</v>
      </c>
      <c r="C307" s="57">
        <f>HLOOKUP(B307,График!$A$5:$CU$131,$P$306+1)</f>
        <v>0.35416666666666669</v>
      </c>
      <c r="D307" s="57">
        <f>HLOOKUP(B307+0.5,График!$A$5:$CU$131,$P$306+1)</f>
        <v>0.72916666666666663</v>
      </c>
      <c r="E307" s="56">
        <f>B313+1</f>
        <v>43198</v>
      </c>
      <c r="F307" s="57">
        <f>HLOOKUP(E307,График!$A$5:$CU$131,$P$306+1)</f>
        <v>0.33333333333333331</v>
      </c>
      <c r="G307" s="57">
        <f>HLOOKUP(E307+0.5,График!$A$5:$CU$131,$P$306+1)</f>
        <v>0.70833333333333337</v>
      </c>
      <c r="H307" s="56">
        <f>E313+1</f>
        <v>43205</v>
      </c>
      <c r="I307" s="57">
        <f>HLOOKUP(H307,График!$A$5:$CU$131,$P$306+1)</f>
        <v>0.33333333333333331</v>
      </c>
      <c r="J307" s="57">
        <f>HLOOKUP(H307+0.5,График!$A$5:$CU$131,$P$306+1)</f>
        <v>0.70833333333333337</v>
      </c>
      <c r="K307" s="56">
        <f>H313+1</f>
        <v>43212</v>
      </c>
      <c r="L307" s="57">
        <f>HLOOKUP(K307,График!$A$5:$CU$131,$P$306+1)</f>
        <v>0.375</v>
      </c>
      <c r="M307" s="57">
        <f>HLOOKUP(K307+0.5,График!$A$5:$CU$131,$P$306+1)</f>
        <v>0.75</v>
      </c>
      <c r="N307" s="56">
        <f>K313+1</f>
        <v>43219</v>
      </c>
      <c r="O307" s="57">
        <f>HLOOKUP(N307,График!$A$5:$CU$131,$P$306+1)</f>
        <v>0.625</v>
      </c>
      <c r="P307" s="57">
        <f>HLOOKUP(N307+0.5,График!$A$5:$CU$131,$P$306+1)</f>
        <v>1</v>
      </c>
      <c r="Q307" s="486" t="str">
        <f>$A$3</f>
        <v>Вс</v>
      </c>
      <c r="R307" s="56">
        <f t="shared" si="237"/>
        <v>43191</v>
      </c>
      <c r="S307" s="57" t="str">
        <f>HLOOKUP(R307,График!$A$5:$CU$131,$AF$306+1)</f>
        <v>В</v>
      </c>
      <c r="T307" s="57" t="str">
        <f>HLOOKUP(R307+0.5,График!$A$5:$CU$131,$AF$306+1)</f>
        <v>В</v>
      </c>
      <c r="U307" s="56">
        <f>R313+1</f>
        <v>43198</v>
      </c>
      <c r="V307" s="57" t="str">
        <f>HLOOKUP(U307,График!$A$5:$CU$131,$AF$306+1)</f>
        <v>В</v>
      </c>
      <c r="W307" s="57" t="str">
        <f>HLOOKUP(U307+0.5,График!$A$5:$CU$131,$AF$306+1)</f>
        <v>В</v>
      </c>
      <c r="X307" s="56">
        <f>U313+1</f>
        <v>43205</v>
      </c>
      <c r="Y307" s="57" t="str">
        <f>HLOOKUP(X307,График!$A$5:$CU$131,$AF$306+1)</f>
        <v>В</v>
      </c>
      <c r="Z307" s="57" t="str">
        <f>HLOOKUP(X307+0.5,График!$A$5:$CU$131,$AF$306+1)</f>
        <v>В</v>
      </c>
      <c r="AA307" s="56">
        <f>X313+1</f>
        <v>43212</v>
      </c>
      <c r="AB307" s="57">
        <f>HLOOKUP(AA307,График!$A$5:$CU$131,$AF$306+1)</f>
        <v>0.39583333333333331</v>
      </c>
      <c r="AC307" s="57">
        <f>HLOOKUP(AA307+0.5,График!$A$5:$CU$131,$AF$306+1)</f>
        <v>0.77083333333333337</v>
      </c>
      <c r="AD307" s="56">
        <f>AA313+1</f>
        <v>43219</v>
      </c>
      <c r="AE307" s="57">
        <f>HLOOKUP(AD307,График!$A$5:$CU$131,$AF$306+1)</f>
        <v>0.28125</v>
      </c>
      <c r="AF307" s="57">
        <f>HLOOKUP(AD307+0.5,График!$A$5:$CU$131,$AF$306+1)</f>
        <v>0.65625</v>
      </c>
      <c r="AG307" s="34"/>
      <c r="AH307" s="27"/>
      <c r="AI307" s="27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</row>
    <row r="308" spans="1:49" s="46" customFormat="1" ht="26.1" customHeight="1" x14ac:dyDescent="0.25">
      <c r="A308" s="486" t="str">
        <f>$A$4</f>
        <v>Пн</v>
      </c>
      <c r="B308" s="56">
        <f t="shared" si="236"/>
        <v>43192</v>
      </c>
      <c r="C308" s="57" t="str">
        <f>HLOOKUP(B308,График!$A$5:$CU$131,$P$306+1)</f>
        <v>В</v>
      </c>
      <c r="D308" s="57" t="str">
        <f>HLOOKUP(B308+0.5,График!$A$5:$CU$131,$P$306+1)</f>
        <v>В</v>
      </c>
      <c r="E308" s="56">
        <f t="shared" ref="E308:E313" si="244">E307+1</f>
        <v>43199</v>
      </c>
      <c r="F308" s="57">
        <f>HLOOKUP(E308,График!$A$5:$CU$131,$P$306+1)</f>
        <v>0.33333333333333331</v>
      </c>
      <c r="G308" s="57">
        <f>HLOOKUP(E308+0.5,График!$A$5:$CU$131,$P$306+1)</f>
        <v>0.70833333333333337</v>
      </c>
      <c r="H308" s="56">
        <f t="shared" ref="H308:H313" si="245">H307+1</f>
        <v>43206</v>
      </c>
      <c r="I308" s="57" t="str">
        <f>HLOOKUP(H308,График!$A$5:$CU$131,$P$306+1)</f>
        <v>В</v>
      </c>
      <c r="J308" s="57" t="str">
        <f>HLOOKUP(H308+0.5,График!$A$5:$CU$131,$P$306+1)</f>
        <v>В</v>
      </c>
      <c r="K308" s="56">
        <f t="shared" ref="K308:K313" si="246">K307+1</f>
        <v>43213</v>
      </c>
      <c r="L308" s="57">
        <f>HLOOKUP(K308,График!$A$5:$CU$131,$P$306+1)</f>
        <v>0.375</v>
      </c>
      <c r="M308" s="57">
        <f>HLOOKUP(K308+0.5,График!$A$5:$CU$131,$P$306+1)</f>
        <v>0.75</v>
      </c>
      <c r="N308" s="56">
        <f>N307+1</f>
        <v>43220</v>
      </c>
      <c r="O308" s="57">
        <f>HLOOKUP(N308,График!$A$5:$CU$131,$P$306+1)</f>
        <v>0.66666666666666663</v>
      </c>
      <c r="P308" s="57">
        <f>HLOOKUP(N308+0.5,График!$A$5:$CU$131,$P$306+1)</f>
        <v>1</v>
      </c>
      <c r="Q308" s="486" t="str">
        <f>$A$4</f>
        <v>Пн</v>
      </c>
      <c r="R308" s="56">
        <f t="shared" si="237"/>
        <v>43192</v>
      </c>
      <c r="S308" s="57">
        <f>HLOOKUP(R308,График!$A$5:$CU$131,$AF$306+1)</f>
        <v>0.28125</v>
      </c>
      <c r="T308" s="57">
        <f>HLOOKUP(R308+0.5,График!$A$5:$CU$131,$AF$306+1)</f>
        <v>0.65625</v>
      </c>
      <c r="U308" s="56">
        <f t="shared" ref="U308:U313" si="247">U307+1</f>
        <v>43199</v>
      </c>
      <c r="V308" s="57" t="str">
        <f>HLOOKUP(U308,График!$A$5:$CU$131,$AF$306+1)</f>
        <v>ОТ</v>
      </c>
      <c r="W308" s="57" t="str">
        <f>HLOOKUP(U308+0.5,График!$A$5:$CU$131,$AF$306+1)</f>
        <v>ОТ</v>
      </c>
      <c r="X308" s="56">
        <f t="shared" ref="X308:X313" si="248">X307+1</f>
        <v>43206</v>
      </c>
      <c r="Y308" s="57">
        <f>HLOOKUP(X308,График!$A$5:$CU$131,$AF$306+1)</f>
        <v>0.5</v>
      </c>
      <c r="Z308" s="57">
        <f>HLOOKUP(X308+0.5,График!$A$5:$CU$131,$AF$306+1)</f>
        <v>0.875</v>
      </c>
      <c r="AA308" s="56">
        <f t="shared" ref="AA308:AA313" si="249">AA307+1</f>
        <v>43213</v>
      </c>
      <c r="AB308" s="57">
        <f>HLOOKUP(AA308,График!$A$5:$CU$131,$AF$306+1)</f>
        <v>0.41666666666666669</v>
      </c>
      <c r="AC308" s="57">
        <f>HLOOKUP(AA308+0.5,График!$A$5:$CU$131,$AF$306+1)</f>
        <v>0.79166666666666663</v>
      </c>
      <c r="AD308" s="56">
        <f>AD307+1</f>
        <v>43220</v>
      </c>
      <c r="AE308" s="57">
        <f>HLOOKUP(AD308,График!$A$5:$CU$131,$AF$306+1)</f>
        <v>0.28125</v>
      </c>
      <c r="AF308" s="57">
        <f>HLOOKUP(AD308+0.5,График!$A$5:$CU$131,$AF$306+1)</f>
        <v>0.61458333333333337</v>
      </c>
      <c r="AG308" s="34"/>
      <c r="AH308" s="27"/>
      <c r="AI308" s="27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</row>
    <row r="309" spans="1:49" s="46" customFormat="1" ht="26.1" customHeight="1" x14ac:dyDescent="0.25">
      <c r="A309" s="486" t="str">
        <f>$A$5</f>
        <v>Вт</v>
      </c>
      <c r="B309" s="56">
        <f t="shared" si="236"/>
        <v>43193</v>
      </c>
      <c r="C309" s="57">
        <f>HLOOKUP(B309,График!$A$5:$CU$131,$P$306+1)</f>
        <v>0.66666666666666663</v>
      </c>
      <c r="D309" s="57">
        <f>HLOOKUP(B309+0.5,График!$A$5:$CU$131,$P$306+1)</f>
        <v>1</v>
      </c>
      <c r="E309" s="56">
        <f t="shared" si="244"/>
        <v>43200</v>
      </c>
      <c r="F309" s="57">
        <f>HLOOKUP(E309,График!$A$5:$CU$131,$P$306+1)</f>
        <v>0.33333333333333331</v>
      </c>
      <c r="G309" s="57">
        <f>HLOOKUP(E309+0.5,График!$A$5:$CU$131,$P$306+1)</f>
        <v>0.70833333333333337</v>
      </c>
      <c r="H309" s="56">
        <f t="shared" si="245"/>
        <v>43207</v>
      </c>
      <c r="I309" s="57">
        <f>HLOOKUP(H309,График!$A$5:$CU$131,$P$306+1)</f>
        <v>0.66666666666666663</v>
      </c>
      <c r="J309" s="57">
        <f>HLOOKUP(H309+0.5,График!$A$5:$CU$131,$P$306+1)</f>
        <v>1</v>
      </c>
      <c r="K309" s="56">
        <f t="shared" si="246"/>
        <v>43214</v>
      </c>
      <c r="L309" s="57">
        <f>HLOOKUP(K309,График!$A$5:$CU$131,$P$306+1)</f>
        <v>0.375</v>
      </c>
      <c r="M309" s="57">
        <f>HLOOKUP(K309+0.5,График!$A$5:$CU$131,$P$306+1)</f>
        <v>0.75</v>
      </c>
      <c r="N309" s="56">
        <f>N308+1</f>
        <v>43221</v>
      </c>
      <c r="O309" s="57">
        <f>HLOOKUP(N309,График!$A$5:$CU$131,$P$306+1)</f>
        <v>0</v>
      </c>
      <c r="P309" s="57">
        <f>HLOOKUP(N309+0.5,График!$A$5:$CU$131,$P$306+1)</f>
        <v>0</v>
      </c>
      <c r="Q309" s="486" t="str">
        <f>$A$5</f>
        <v>Вт</v>
      </c>
      <c r="R309" s="56">
        <f t="shared" si="237"/>
        <v>43193</v>
      </c>
      <c r="S309" s="57">
        <f>HLOOKUP(R309,График!$A$5:$CU$131,$AF$306+1)</f>
        <v>0.28125</v>
      </c>
      <c r="T309" s="57">
        <f>HLOOKUP(R309+0.5,График!$A$5:$CU$131,$AF$306+1)</f>
        <v>0.65625</v>
      </c>
      <c r="U309" s="56">
        <f t="shared" si="247"/>
        <v>43200</v>
      </c>
      <c r="V309" s="57" t="str">
        <f>HLOOKUP(U309,График!$A$5:$CU$131,$AF$306+1)</f>
        <v>ОТ</v>
      </c>
      <c r="W309" s="57" t="str">
        <f>HLOOKUP(U309+0.5,График!$A$5:$CU$131,$AF$306+1)</f>
        <v>ОТ</v>
      </c>
      <c r="X309" s="56">
        <f t="shared" si="248"/>
        <v>43207</v>
      </c>
      <c r="Y309" s="57">
        <f>HLOOKUP(X309,График!$A$5:$CU$131,$AF$306+1)</f>
        <v>0.5</v>
      </c>
      <c r="Z309" s="57">
        <f>HLOOKUP(X309+0.5,График!$A$5:$CU$131,$AF$306+1)</f>
        <v>0.875</v>
      </c>
      <c r="AA309" s="56">
        <f t="shared" si="249"/>
        <v>43214</v>
      </c>
      <c r="AB309" s="57">
        <f>HLOOKUP(AA309,График!$A$5:$CU$131,$AF$306+1)</f>
        <v>0.625</v>
      </c>
      <c r="AC309" s="57">
        <f>HLOOKUP(AA309+0.5,График!$A$5:$CU$131,$AF$306+1)</f>
        <v>1</v>
      </c>
      <c r="AD309" s="56">
        <f>AD308+1</f>
        <v>43221</v>
      </c>
      <c r="AE309" s="57" t="str">
        <f>HLOOKUP(AD309,График!$A$5:$CU$131,$AF$306+1)</f>
        <v>ВОЗВ</v>
      </c>
      <c r="AF309" s="57" t="str">
        <f>HLOOKUP(AD309+0.5,График!$A$5:$CU$131,$AF$306+1)</f>
        <v>ВОЗВ</v>
      </c>
      <c r="AG309" s="34"/>
      <c r="AH309" s="27"/>
      <c r="AI309" s="27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</row>
    <row r="310" spans="1:49" s="46" customFormat="1" ht="26.1" customHeight="1" x14ac:dyDescent="0.25">
      <c r="A310" s="486" t="str">
        <f>$A$6</f>
        <v>Ср</v>
      </c>
      <c r="B310" s="56">
        <f t="shared" si="236"/>
        <v>43194</v>
      </c>
      <c r="C310" s="57">
        <f>HLOOKUP(B310,График!$A$5:$CU$131,$P$306+1)</f>
        <v>0.66666666666666663</v>
      </c>
      <c r="D310" s="57">
        <f>HLOOKUP(B310+0.5,График!$A$5:$CU$131,$P$306+1)</f>
        <v>1</v>
      </c>
      <c r="E310" s="56">
        <f t="shared" si="244"/>
        <v>43201</v>
      </c>
      <c r="F310" s="57" t="str">
        <f>HLOOKUP(E310,График!$A$5:$CU$131,$P$306+1)</f>
        <v>В</v>
      </c>
      <c r="G310" s="57" t="str">
        <f>HLOOKUP(E310+0.5,График!$A$5:$CU$131,$P$306+1)</f>
        <v>В</v>
      </c>
      <c r="H310" s="56">
        <f t="shared" si="245"/>
        <v>43208</v>
      </c>
      <c r="I310" s="57">
        <f>HLOOKUP(H310,График!$A$5:$CU$131,$P$306+1)</f>
        <v>0.66666666666666663</v>
      </c>
      <c r="J310" s="57">
        <f>HLOOKUP(H310+0.5,График!$A$5:$CU$131,$P$306+1)</f>
        <v>1</v>
      </c>
      <c r="K310" s="56">
        <f t="shared" si="246"/>
        <v>43215</v>
      </c>
      <c r="L310" s="57">
        <f>HLOOKUP(K310,График!$A$5:$CU$131,$P$306+1)</f>
        <v>0.375</v>
      </c>
      <c r="M310" s="57">
        <f>HLOOKUP(K310+0.5,График!$A$5:$CU$131,$P$306+1)</f>
        <v>0.75</v>
      </c>
      <c r="N310" s="56"/>
      <c r="O310" s="57" t="e">
        <f>HLOOKUP(N310,График!$A$5:$CU$131,$P$306+1)</f>
        <v>#N/A</v>
      </c>
      <c r="P310" s="57" t="e">
        <f>HLOOKUP(N310+0.5,График!$A$5:$CU$131,$P$306+1)</f>
        <v>#N/A</v>
      </c>
      <c r="Q310" s="486" t="str">
        <f>$A$6</f>
        <v>Ср</v>
      </c>
      <c r="R310" s="56">
        <f t="shared" si="237"/>
        <v>43194</v>
      </c>
      <c r="S310" s="57">
        <f>HLOOKUP(R310,График!$A$5:$CU$131,$AF$306+1)</f>
        <v>0.28125</v>
      </c>
      <c r="T310" s="57">
        <f>HLOOKUP(R310+0.5,График!$A$5:$CU$131,$AF$306+1)</f>
        <v>0.65625</v>
      </c>
      <c r="U310" s="56">
        <f t="shared" si="247"/>
        <v>43201</v>
      </c>
      <c r="V310" s="57" t="str">
        <f>HLOOKUP(U310,График!$A$5:$CU$131,$AF$306+1)</f>
        <v>ОТ</v>
      </c>
      <c r="W310" s="57" t="str">
        <f>HLOOKUP(U310+0.5,График!$A$5:$CU$131,$AF$306+1)</f>
        <v>ОТ</v>
      </c>
      <c r="X310" s="56">
        <f t="shared" si="248"/>
        <v>43208</v>
      </c>
      <c r="Y310" s="57">
        <f>HLOOKUP(X310,График!$A$5:$CU$131,$AF$306+1)</f>
        <v>0.625</v>
      </c>
      <c r="Z310" s="57">
        <f>HLOOKUP(X310+0.5,График!$A$5:$CU$131,$AF$306+1)</f>
        <v>1</v>
      </c>
      <c r="AA310" s="56">
        <f t="shared" si="249"/>
        <v>43215</v>
      </c>
      <c r="AB310" s="57">
        <f>HLOOKUP(AA310,График!$A$5:$CU$131,$AF$306+1)</f>
        <v>0.625</v>
      </c>
      <c r="AC310" s="57">
        <f>HLOOKUP(AA310+0.5,График!$A$5:$CU$131,$AF$306+1)</f>
        <v>1</v>
      </c>
      <c r="AD310" s="56"/>
      <c r="AE310" s="57" t="e">
        <f>HLOOKUP(AD310,График!$A$5:$CU$131,$AF$306+1)</f>
        <v>#N/A</v>
      </c>
      <c r="AF310" s="57" t="e">
        <f>HLOOKUP(AD310+0.5,График!$A$5:$CU$131,$AF$306+1)</f>
        <v>#N/A</v>
      </c>
      <c r="AG310" s="34"/>
      <c r="AH310" s="27"/>
      <c r="AI310" s="27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</row>
    <row r="311" spans="1:49" s="46" customFormat="1" ht="26.1" customHeight="1" x14ac:dyDescent="0.25">
      <c r="A311" s="486" t="str">
        <f>$A$7</f>
        <v>Чт</v>
      </c>
      <c r="B311" s="56">
        <f t="shared" si="236"/>
        <v>43195</v>
      </c>
      <c r="C311" s="57">
        <f>HLOOKUP(B311,График!$A$5:$CU$131,$P$306+1)</f>
        <v>0.66666666666666663</v>
      </c>
      <c r="D311" s="57">
        <f>HLOOKUP(B311+0.5,График!$A$5:$CU$131,$P$306+1)</f>
        <v>1</v>
      </c>
      <c r="E311" s="56">
        <f t="shared" si="244"/>
        <v>43202</v>
      </c>
      <c r="F311" s="57" t="str">
        <f>HLOOKUP(E311,График!$A$5:$CU$131,$P$306+1)</f>
        <v>В</v>
      </c>
      <c r="G311" s="57" t="str">
        <f>HLOOKUP(E311+0.5,График!$A$5:$CU$131,$P$306+1)</f>
        <v>В</v>
      </c>
      <c r="H311" s="56">
        <f t="shared" si="245"/>
        <v>43209</v>
      </c>
      <c r="I311" s="57">
        <f>HLOOKUP(H311,График!$A$5:$CU$131,$P$306+1)</f>
        <v>0.66666666666666663</v>
      </c>
      <c r="J311" s="57">
        <f>HLOOKUP(H311+0.5,График!$A$5:$CU$131,$P$306+1)</f>
        <v>1</v>
      </c>
      <c r="K311" s="56">
        <f t="shared" si="246"/>
        <v>43216</v>
      </c>
      <c r="L311" s="57">
        <f>HLOOKUP(K311,График!$A$5:$CU$131,$P$306+1)</f>
        <v>0.375</v>
      </c>
      <c r="M311" s="57">
        <f>HLOOKUP(K311+0.5,График!$A$5:$CU$131,$P$306+1)</f>
        <v>0.75</v>
      </c>
      <c r="N311" s="56"/>
      <c r="O311" s="57" t="e">
        <f>HLOOKUP(N311,График!$A$5:$CU$131,$P$306+1)</f>
        <v>#N/A</v>
      </c>
      <c r="P311" s="57" t="e">
        <f>HLOOKUP(N311+0.5,График!$A$5:$CU$131,$P$306+1)</f>
        <v>#N/A</v>
      </c>
      <c r="Q311" s="486" t="str">
        <f>$A$7</f>
        <v>Чт</v>
      </c>
      <c r="R311" s="56">
        <f t="shared" si="237"/>
        <v>43195</v>
      </c>
      <c r="S311" s="57">
        <f>HLOOKUP(R311,График!$A$5:$CU$131,$AF$306+1)</f>
        <v>0.45833333333333331</v>
      </c>
      <c r="T311" s="57">
        <f>HLOOKUP(R311+0.5,График!$A$5:$CU$131,$AF$306+1)</f>
        <v>0.83333333333333337</v>
      </c>
      <c r="U311" s="56">
        <f t="shared" si="247"/>
        <v>43202</v>
      </c>
      <c r="V311" s="57" t="str">
        <f>HLOOKUP(U311,График!$A$5:$CU$131,$AF$306+1)</f>
        <v>ОТ</v>
      </c>
      <c r="W311" s="57" t="str">
        <f>HLOOKUP(U311+0.5,График!$A$5:$CU$131,$AF$306+1)</f>
        <v>ОТ</v>
      </c>
      <c r="X311" s="56">
        <f t="shared" si="248"/>
        <v>43209</v>
      </c>
      <c r="Y311" s="57">
        <f>HLOOKUP(X311,График!$A$5:$CU$131,$AF$306+1)</f>
        <v>0.625</v>
      </c>
      <c r="Z311" s="57">
        <f>HLOOKUP(X311+0.5,График!$A$5:$CU$131,$AF$306+1)</f>
        <v>1</v>
      </c>
      <c r="AA311" s="56">
        <f t="shared" si="249"/>
        <v>43216</v>
      </c>
      <c r="AB311" s="57">
        <f>HLOOKUP(AA311,График!$A$5:$CU$131,$AF$306+1)</f>
        <v>0.64583333333333337</v>
      </c>
      <c r="AC311" s="57">
        <f>HLOOKUP(AA311+0.5,График!$A$5:$CU$131,$AF$306+1)</f>
        <v>1.0208333333333333</v>
      </c>
      <c r="AD311" s="56"/>
      <c r="AE311" s="57" t="e">
        <f>HLOOKUP(AD311,График!$A$5:$CU$131,$AF$306+1)</f>
        <v>#N/A</v>
      </c>
      <c r="AF311" s="57" t="e">
        <f>HLOOKUP(AD311+0.5,График!$A$5:$CU$131,$AF$306+1)</f>
        <v>#N/A</v>
      </c>
      <c r="AG311" s="34"/>
      <c r="AH311" s="27"/>
      <c r="AI311" s="27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</row>
    <row r="312" spans="1:49" s="46" customFormat="1" ht="26.1" customHeight="1" x14ac:dyDescent="0.25">
      <c r="A312" s="487" t="str">
        <f>$A$8</f>
        <v>Пт</v>
      </c>
      <c r="B312" s="56">
        <f t="shared" si="236"/>
        <v>43196</v>
      </c>
      <c r="C312" s="57" t="str">
        <f>HLOOKUP(B312,График!$A$5:$CU$131,$P$306+1)</f>
        <v>В</v>
      </c>
      <c r="D312" s="57" t="str">
        <f>HLOOKUP(B312+0.5,График!$A$5:$CU$131,$P$306+1)</f>
        <v>В</v>
      </c>
      <c r="E312" s="56">
        <f t="shared" si="244"/>
        <v>43203</v>
      </c>
      <c r="F312" s="57">
        <f>HLOOKUP(E312,График!$A$5:$CU$131,$P$306+1)</f>
        <v>0.33333333333333331</v>
      </c>
      <c r="G312" s="57">
        <f>HLOOKUP(E312+0.5,График!$A$5:$CU$131,$P$306+1)</f>
        <v>0.70833333333333337</v>
      </c>
      <c r="H312" s="56">
        <f t="shared" si="245"/>
        <v>43210</v>
      </c>
      <c r="I312" s="57" t="str">
        <f>HLOOKUP(H312,График!$A$5:$CU$131,$P$306+1)</f>
        <v>В</v>
      </c>
      <c r="J312" s="57" t="str">
        <f>HLOOKUP(H312+0.5,График!$A$5:$CU$131,$P$306+1)</f>
        <v>В</v>
      </c>
      <c r="K312" s="56">
        <f t="shared" si="246"/>
        <v>43217</v>
      </c>
      <c r="L312" s="57" t="str">
        <f>HLOOKUP(K312,График!$A$5:$CU$131,$P$306+1)</f>
        <v>В</v>
      </c>
      <c r="M312" s="57" t="str">
        <f>HLOOKUP(K312+0.5,График!$A$5:$CU$131,$P$306+1)</f>
        <v>В</v>
      </c>
      <c r="N312" s="56"/>
      <c r="O312" s="57" t="e">
        <f>HLOOKUP(N312,График!$A$5:$CU$131,$P$306+1)</f>
        <v>#N/A</v>
      </c>
      <c r="P312" s="57" t="e">
        <f>HLOOKUP(N312+0.5,График!$A$5:$CU$131,$P$306+1)</f>
        <v>#N/A</v>
      </c>
      <c r="Q312" s="487" t="str">
        <f>$A$8</f>
        <v>Пт</v>
      </c>
      <c r="R312" s="56">
        <f t="shared" si="237"/>
        <v>43196</v>
      </c>
      <c r="S312" s="57">
        <f>HLOOKUP(R312,График!$A$5:$CU$131,$AF$306+1)</f>
        <v>0.64583333333333337</v>
      </c>
      <c r="T312" s="57">
        <f>HLOOKUP(R312+0.5,График!$A$5:$CU$131,$AF$306+1)</f>
        <v>1.0208333333333333</v>
      </c>
      <c r="U312" s="56">
        <f t="shared" si="247"/>
        <v>43203</v>
      </c>
      <c r="V312" s="57" t="str">
        <f>HLOOKUP(U312,График!$A$5:$CU$131,$AF$306+1)</f>
        <v>ОТ</v>
      </c>
      <c r="W312" s="57" t="str">
        <f>HLOOKUP(U312+0.5,График!$A$5:$CU$131,$AF$306+1)</f>
        <v>ОТ</v>
      </c>
      <c r="X312" s="56">
        <f t="shared" si="248"/>
        <v>43210</v>
      </c>
      <c r="Y312" s="57" t="str">
        <f>HLOOKUP(X312,График!$A$5:$CU$131,$AF$306+1)</f>
        <v>В</v>
      </c>
      <c r="Z312" s="57" t="str">
        <f>HLOOKUP(X312+0.5,График!$A$5:$CU$131,$AF$306+1)</f>
        <v>В</v>
      </c>
      <c r="AA312" s="56">
        <f t="shared" si="249"/>
        <v>43217</v>
      </c>
      <c r="AB312" s="57" t="str">
        <f>HLOOKUP(AA312,График!$A$5:$CU$131,$AF$306+1)</f>
        <v>В</v>
      </c>
      <c r="AC312" s="57" t="str">
        <f>HLOOKUP(AA312+0.5,График!$A$5:$CU$131,$AF$306+1)</f>
        <v>В</v>
      </c>
      <c r="AD312" s="56"/>
      <c r="AE312" s="57" t="e">
        <f>HLOOKUP(AD312,График!$A$5:$CU$131,$AF$306+1)</f>
        <v>#N/A</v>
      </c>
      <c r="AF312" s="57" t="e">
        <f>HLOOKUP(AD312+0.5,График!$A$5:$CU$131,$AF$306+1)</f>
        <v>#N/A</v>
      </c>
      <c r="AG312" s="34"/>
      <c r="AH312" s="27"/>
      <c r="AI312" s="27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</row>
    <row r="313" spans="1:49" s="46" customFormat="1" ht="26.1" customHeight="1" thickBot="1" x14ac:dyDescent="0.3">
      <c r="A313" s="487" t="str">
        <f>$A$9</f>
        <v>Сб</v>
      </c>
      <c r="B313" s="56">
        <f t="shared" si="236"/>
        <v>43197</v>
      </c>
      <c r="C313" s="57" t="str">
        <f>HLOOKUP(B313,График!$A$5:$CU$131,$P$306+1)</f>
        <v>В</v>
      </c>
      <c r="D313" s="57" t="str">
        <f>HLOOKUP(B313+0.5,График!$A$5:$CU$131,$P$306+1)</f>
        <v>В</v>
      </c>
      <c r="E313" s="56">
        <f t="shared" si="244"/>
        <v>43204</v>
      </c>
      <c r="F313" s="57">
        <f>HLOOKUP(E313,График!$A$5:$CU$131,$P$306+1)</f>
        <v>0.33333333333333331</v>
      </c>
      <c r="G313" s="57">
        <f>HLOOKUP(E313+0.5,График!$A$5:$CU$131,$P$306+1)</f>
        <v>0.70833333333333337</v>
      </c>
      <c r="H313" s="56">
        <f t="shared" si="245"/>
        <v>43211</v>
      </c>
      <c r="I313" s="57" t="str">
        <f>HLOOKUP(H313,График!$A$5:$CU$131,$P$306+1)</f>
        <v>В</v>
      </c>
      <c r="J313" s="57" t="str">
        <f>HLOOKUP(H313+0.5,График!$A$5:$CU$131,$P$306+1)</f>
        <v>В</v>
      </c>
      <c r="K313" s="56">
        <f t="shared" si="246"/>
        <v>43218</v>
      </c>
      <c r="L313" s="57" t="str">
        <f>HLOOKUP(K313,График!$A$5:$CU$131,$P$306+1)</f>
        <v>В</v>
      </c>
      <c r="M313" s="57" t="str">
        <f>HLOOKUP(K313+0.5,График!$A$5:$CU$131,$P$306+1)</f>
        <v>В</v>
      </c>
      <c r="N313" s="56"/>
      <c r="O313" s="57" t="e">
        <f>HLOOKUP(N313,График!$A$5:$CU$131,$P$306+1)</f>
        <v>#N/A</v>
      </c>
      <c r="P313" s="57" t="e">
        <f>HLOOKUP(N313+0.5,График!$A$5:$CU$131,$P$306+1)</f>
        <v>#N/A</v>
      </c>
      <c r="Q313" s="487" t="str">
        <f>$A$9</f>
        <v>Сб</v>
      </c>
      <c r="R313" s="56">
        <f t="shared" si="237"/>
        <v>43197</v>
      </c>
      <c r="S313" s="57" t="str">
        <f>HLOOKUP(R313,График!$A$5:$CU$131,$AF$306+1)</f>
        <v>В</v>
      </c>
      <c r="T313" s="57" t="str">
        <f>HLOOKUP(R313+0.5,График!$A$5:$CU$131,$AF$306+1)</f>
        <v>В</v>
      </c>
      <c r="U313" s="56">
        <f t="shared" si="247"/>
        <v>43204</v>
      </c>
      <c r="V313" s="57" t="str">
        <f>HLOOKUP(U313,График!$A$5:$CU$131,$AF$306+1)</f>
        <v>В</v>
      </c>
      <c r="W313" s="57" t="str">
        <f>HLOOKUP(U313+0.5,График!$A$5:$CU$131,$AF$306+1)</f>
        <v>В</v>
      </c>
      <c r="X313" s="56">
        <f t="shared" si="248"/>
        <v>43211</v>
      </c>
      <c r="Y313" s="57" t="str">
        <f>HLOOKUP(X313,График!$A$5:$CU$131,$AF$306+1)</f>
        <v>В</v>
      </c>
      <c r="Z313" s="57" t="str">
        <f>HLOOKUP(X313+0.5,График!$A$5:$CU$131,$AF$306+1)</f>
        <v>В</v>
      </c>
      <c r="AA313" s="56">
        <f t="shared" si="249"/>
        <v>43218</v>
      </c>
      <c r="AB313" s="57" t="str">
        <f>HLOOKUP(AA313,График!$A$5:$CU$131,$AF$306+1)</f>
        <v>В</v>
      </c>
      <c r="AC313" s="57" t="str">
        <f>HLOOKUP(AA313+0.5,График!$A$5:$CU$131,$AF$306+1)</f>
        <v>В</v>
      </c>
      <c r="AD313" s="56"/>
      <c r="AE313" s="57" t="e">
        <f>HLOOKUP(AD313,График!$A$5:$CU$131,$AF$306+1)</f>
        <v>#N/A</v>
      </c>
      <c r="AF313" s="57" t="e">
        <f>HLOOKUP(AD313+0.5,График!$A$5:$CU$131,$AF$306+1)</f>
        <v>#N/A</v>
      </c>
      <c r="AG313" s="34"/>
      <c r="AH313" s="27"/>
      <c r="AI313" s="27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</row>
    <row r="314" spans="1:49" s="46" customFormat="1" ht="26.1" customHeight="1" x14ac:dyDescent="0.25">
      <c r="A314" s="39"/>
      <c r="B314" s="53"/>
      <c r="C314" s="52" t="str">
        <f>VLOOKUP(P314,График!$A$5:$CU$121,3)</f>
        <v>Чистяков Евгений Олегович</v>
      </c>
      <c r="D314" s="54"/>
      <c r="E314" s="55"/>
      <c r="F314" s="22"/>
      <c r="G314" s="22"/>
      <c r="H314" s="22"/>
      <c r="I314" s="40"/>
      <c r="J314" s="23"/>
      <c r="K314" s="24"/>
      <c r="L314" s="25"/>
      <c r="M314" s="41"/>
      <c r="N314" s="41"/>
      <c r="O314" s="42"/>
      <c r="P314" s="488">
        <f>AF306+1</f>
        <v>79</v>
      </c>
      <c r="Q314" s="39"/>
      <c r="R314" s="21"/>
      <c r="S314" s="52" t="str">
        <f>VLOOKUP(AF314,График!$A$5:$CU$121,3)</f>
        <v>Чистякова Нина Ивановна</v>
      </c>
      <c r="T314" s="54"/>
      <c r="U314" s="55"/>
      <c r="V314" s="22"/>
      <c r="W314" s="22"/>
      <c r="X314" s="22"/>
      <c r="Y314" s="40"/>
      <c r="Z314" s="23"/>
      <c r="AA314" s="24"/>
      <c r="AB314" s="25"/>
      <c r="AC314" s="41"/>
      <c r="AD314" s="41"/>
      <c r="AE314" s="42"/>
      <c r="AF314" s="488">
        <f>P314+1</f>
        <v>80</v>
      </c>
      <c r="AG314" s="43"/>
      <c r="AH314" s="44"/>
      <c r="AI314" s="44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</row>
    <row r="315" spans="1:49" s="46" customFormat="1" ht="26.1" customHeight="1" x14ac:dyDescent="0.25">
      <c r="A315" s="486" t="str">
        <f>$A$3</f>
        <v>Вс</v>
      </c>
      <c r="B315" s="56">
        <f t="shared" si="236"/>
        <v>43191</v>
      </c>
      <c r="C315" s="57" t="str">
        <f>HLOOKUP(B315,График!$A$5:$CU$131,$P$314+1)</f>
        <v>В</v>
      </c>
      <c r="D315" s="57" t="str">
        <f>HLOOKUP(B315+0.5,График!$A$5:$CU$131,$P$314+1)</f>
        <v>В</v>
      </c>
      <c r="E315" s="56">
        <f>B321+1</f>
        <v>43198</v>
      </c>
      <c r="F315" s="57" t="str">
        <f>HLOOKUP(E315,График!$A$5:$CU$131,$P$314+1)</f>
        <v>В</v>
      </c>
      <c r="G315" s="57" t="str">
        <f>HLOOKUP(E315+0.5,График!$A$5:$CU$131,$P$314+1)</f>
        <v>В</v>
      </c>
      <c r="H315" s="56">
        <f>E321+1</f>
        <v>43205</v>
      </c>
      <c r="I315" s="57" t="str">
        <f>HLOOKUP(H315,График!$A$5:$CU$131,$P$314+1)</f>
        <v>В</v>
      </c>
      <c r="J315" s="57" t="str">
        <f>HLOOKUP(H315+0.5,График!$A$5:$CU$131,$P$314+1)</f>
        <v>В</v>
      </c>
      <c r="K315" s="56">
        <f>H321+1</f>
        <v>43212</v>
      </c>
      <c r="L315" s="57" t="str">
        <f>HLOOKUP(K315,График!$A$5:$CU$131,$P$314+1)</f>
        <v>В</v>
      </c>
      <c r="M315" s="57" t="str">
        <f>HLOOKUP(K315+0.5,График!$A$5:$CU$131,$P$314+1)</f>
        <v>В</v>
      </c>
      <c r="N315" s="56">
        <f>K321+1</f>
        <v>43219</v>
      </c>
      <c r="O315" s="57" t="str">
        <f>HLOOKUP(N315,График!$A$5:$CU$131,$P$314+1)</f>
        <v>В</v>
      </c>
      <c r="P315" s="57" t="str">
        <f>HLOOKUP(N315+0.5,График!$A$5:$CU$131,$P$314+1)</f>
        <v>В</v>
      </c>
      <c r="Q315" s="486" t="str">
        <f>$A$3</f>
        <v>Вс</v>
      </c>
      <c r="R315" s="56">
        <f t="shared" si="237"/>
        <v>43191</v>
      </c>
      <c r="S315" s="57">
        <f>HLOOKUP(R315,График!$A$5:$CU$131,$AF$314+1)</f>
        <v>0.25</v>
      </c>
      <c r="T315" s="57">
        <f>HLOOKUP(R315+0.5,График!$A$5:$CU$131,$AF$314+1)</f>
        <v>0.5</v>
      </c>
      <c r="U315" s="56">
        <f>R321+1</f>
        <v>43198</v>
      </c>
      <c r="V315" s="57" t="str">
        <f>HLOOKUP(U315,График!$A$5:$CU$131,$AF$314+1)</f>
        <v>В</v>
      </c>
      <c r="W315" s="57" t="str">
        <f>HLOOKUP(U315+0.5,График!$A$5:$CU$131,$AF$314+1)</f>
        <v>В</v>
      </c>
      <c r="X315" s="56">
        <f>U321+1</f>
        <v>43205</v>
      </c>
      <c r="Y315" s="57" t="str">
        <f>HLOOKUP(X315,График!$A$5:$CU$131,$AF$314+1)</f>
        <v>В</v>
      </c>
      <c r="Z315" s="57" t="str">
        <f>HLOOKUP(X315+0.5,График!$A$5:$CU$131,$AF$314+1)</f>
        <v>В</v>
      </c>
      <c r="AA315" s="56">
        <f>X321+1</f>
        <v>43212</v>
      </c>
      <c r="AB315" s="57" t="str">
        <f>HLOOKUP(AA315,График!$A$5:$CU$131,$AF$314+1)</f>
        <v>В</v>
      </c>
      <c r="AC315" s="57" t="str">
        <f>HLOOKUP(AA315+0.5,График!$A$5:$CU$131,$AF$314+1)</f>
        <v>В</v>
      </c>
      <c r="AD315" s="56">
        <f>AA321+1</f>
        <v>43219</v>
      </c>
      <c r="AE315" s="57">
        <f>HLOOKUP(AD315,График!$A$5:$CU$131,$AF$314+1)</f>
        <v>0.25</v>
      </c>
      <c r="AF315" s="57">
        <f>HLOOKUP(AD315+0.5,График!$A$5:$CU$131,$AF$314+1)</f>
        <v>0.5</v>
      </c>
      <c r="AG315" s="34"/>
      <c r="AH315" s="27"/>
      <c r="AI315" s="27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</row>
    <row r="316" spans="1:49" s="46" customFormat="1" ht="26.1" customHeight="1" x14ac:dyDescent="0.25">
      <c r="A316" s="486" t="str">
        <f>$A$4</f>
        <v>Пн</v>
      </c>
      <c r="B316" s="56">
        <f t="shared" si="236"/>
        <v>43192</v>
      </c>
      <c r="C316" s="57">
        <f>HLOOKUP(B316,График!$A$5:$CU$131,$P$314+1)</f>
        <v>0.75</v>
      </c>
      <c r="D316" s="57">
        <f>HLOOKUP(B316+0.5,График!$A$5:$CU$131,$P$314+1)</f>
        <v>1</v>
      </c>
      <c r="E316" s="56">
        <f t="shared" ref="E316:E321" si="250">E315+1</f>
        <v>43199</v>
      </c>
      <c r="F316" s="57">
        <f>HLOOKUP(E316,График!$A$5:$CU$131,$P$314+1)</f>
        <v>0.75</v>
      </c>
      <c r="G316" s="57">
        <f>HLOOKUP(E316+0.5,График!$A$5:$CU$131,$P$314+1)</f>
        <v>1</v>
      </c>
      <c r="H316" s="56">
        <f t="shared" ref="H316:H321" si="251">H315+1</f>
        <v>43206</v>
      </c>
      <c r="I316" s="57">
        <f>HLOOKUP(H316,График!$A$5:$CU$131,$P$314+1)</f>
        <v>0.75</v>
      </c>
      <c r="J316" s="57">
        <f>HLOOKUP(H316+0.5,График!$A$5:$CU$131,$P$314+1)</f>
        <v>1</v>
      </c>
      <c r="K316" s="56">
        <f t="shared" ref="K316:K321" si="252">K315+1</f>
        <v>43213</v>
      </c>
      <c r="L316" s="57">
        <f>HLOOKUP(K316,График!$A$5:$CU$131,$P$314+1)</f>
        <v>0.75</v>
      </c>
      <c r="M316" s="57">
        <f>HLOOKUP(K316+0.5,График!$A$5:$CU$131,$P$314+1)</f>
        <v>1</v>
      </c>
      <c r="N316" s="56">
        <f>N315+1</f>
        <v>43220</v>
      </c>
      <c r="O316" s="57">
        <f>HLOOKUP(N316,График!$A$5:$CU$131,$P$314+1)</f>
        <v>0.75</v>
      </c>
      <c r="P316" s="57">
        <f>HLOOKUP(N316+0.5,График!$A$5:$CU$131,$P$314+1)</f>
        <v>1</v>
      </c>
      <c r="Q316" s="486" t="str">
        <f>$A$4</f>
        <v>Пн</v>
      </c>
      <c r="R316" s="56">
        <f t="shared" si="237"/>
        <v>43192</v>
      </c>
      <c r="S316" s="57">
        <f>HLOOKUP(R316,График!$A$5:$CU$131,$AF$314+1)</f>
        <v>0.25</v>
      </c>
      <c r="T316" s="57">
        <f>HLOOKUP(R316+0.5,График!$A$5:$CU$131,$AF$314+1)</f>
        <v>0.5</v>
      </c>
      <c r="U316" s="56">
        <f t="shared" ref="U316:U321" si="253">U315+1</f>
        <v>43199</v>
      </c>
      <c r="V316" s="57" t="str">
        <f>HLOOKUP(U316,График!$A$5:$CU$131,$AF$314+1)</f>
        <v>ОТ</v>
      </c>
      <c r="W316" s="57" t="str">
        <f>HLOOKUP(U316+0.5,График!$A$5:$CU$131,$AF$314+1)</f>
        <v>ОТ</v>
      </c>
      <c r="X316" s="56">
        <f t="shared" ref="X316:X321" si="254">X315+1</f>
        <v>43206</v>
      </c>
      <c r="Y316" s="57" t="str">
        <f>HLOOKUP(X316,График!$A$5:$CU$131,$AF$314+1)</f>
        <v>ОТ</v>
      </c>
      <c r="Z316" s="57" t="str">
        <f>HLOOKUP(X316+0.5,График!$A$5:$CU$131,$AF$314+1)</f>
        <v>ОТ</v>
      </c>
      <c r="AA316" s="56">
        <f t="shared" ref="AA316:AA321" si="255">AA315+1</f>
        <v>43213</v>
      </c>
      <c r="AB316" s="57">
        <f>HLOOKUP(AA316,График!$A$5:$CU$131,$AF$314+1)</f>
        <v>0.25</v>
      </c>
      <c r="AC316" s="57">
        <f>HLOOKUP(AA316+0.5,График!$A$5:$CU$131,$AF$314+1)</f>
        <v>0.5</v>
      </c>
      <c r="AD316" s="56">
        <f>AD315+1</f>
        <v>43220</v>
      </c>
      <c r="AE316" s="57">
        <f>HLOOKUP(AD316,График!$A$5:$CU$131,$AF$314+1)</f>
        <v>0.25</v>
      </c>
      <c r="AF316" s="57">
        <f>HLOOKUP(AD316+0.5,График!$A$5:$CU$131,$AF$314+1)</f>
        <v>0.5</v>
      </c>
      <c r="AG316" s="34"/>
      <c r="AH316" s="27"/>
      <c r="AI316" s="27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</row>
    <row r="317" spans="1:49" s="46" customFormat="1" ht="26.1" customHeight="1" x14ac:dyDescent="0.25">
      <c r="A317" s="486" t="str">
        <f>$A$5</f>
        <v>Вт</v>
      </c>
      <c r="B317" s="56">
        <f t="shared" si="236"/>
        <v>43193</v>
      </c>
      <c r="C317" s="57" t="str">
        <f>HLOOKUP(B317,График!$A$5:$CU$131,$P$314+1)</f>
        <v>В</v>
      </c>
      <c r="D317" s="57" t="str">
        <f>HLOOKUP(B317+0.5,График!$A$5:$CU$131,$P$314+1)</f>
        <v>В</v>
      </c>
      <c r="E317" s="56">
        <f t="shared" si="250"/>
        <v>43200</v>
      </c>
      <c r="F317" s="57" t="str">
        <f>HLOOKUP(E317,График!$A$5:$CU$131,$P$314+1)</f>
        <v>В</v>
      </c>
      <c r="G317" s="57" t="str">
        <f>HLOOKUP(E317+0.5,График!$A$5:$CU$131,$P$314+1)</f>
        <v>В</v>
      </c>
      <c r="H317" s="56">
        <f t="shared" si="251"/>
        <v>43207</v>
      </c>
      <c r="I317" s="57" t="str">
        <f>HLOOKUP(H317,График!$A$5:$CU$131,$P$314+1)</f>
        <v>В</v>
      </c>
      <c r="J317" s="57" t="str">
        <f>HLOOKUP(H317+0.5,График!$A$5:$CU$131,$P$314+1)</f>
        <v>В</v>
      </c>
      <c r="K317" s="56">
        <f t="shared" si="252"/>
        <v>43214</v>
      </c>
      <c r="L317" s="57" t="str">
        <f>HLOOKUP(K317,График!$A$5:$CU$131,$P$314+1)</f>
        <v>В</v>
      </c>
      <c r="M317" s="57" t="str">
        <f>HLOOKUP(K317+0.5,График!$A$5:$CU$131,$P$314+1)</f>
        <v>В</v>
      </c>
      <c r="N317" s="56">
        <f>N316+1</f>
        <v>43221</v>
      </c>
      <c r="O317" s="57" t="str">
        <f>HLOOKUP(N317,График!$A$5:$CU$131,$P$314+1)</f>
        <v>ОРКК</v>
      </c>
      <c r="P317" s="57" t="str">
        <f>HLOOKUP(N317+0.5,График!$A$5:$CU$131,$P$314+1)</f>
        <v>ОРКК</v>
      </c>
      <c r="Q317" s="486" t="str">
        <f>$A$5</f>
        <v>Вт</v>
      </c>
      <c r="R317" s="56">
        <f t="shared" si="237"/>
        <v>43193</v>
      </c>
      <c r="S317" s="57">
        <f>HLOOKUP(R317,График!$A$5:$CU$131,$AF$314+1)</f>
        <v>0.25</v>
      </c>
      <c r="T317" s="57">
        <f>HLOOKUP(R317+0.5,График!$A$5:$CU$131,$AF$314+1)</f>
        <v>0.5</v>
      </c>
      <c r="U317" s="56">
        <f t="shared" si="253"/>
        <v>43200</v>
      </c>
      <c r="V317" s="57" t="str">
        <f>HLOOKUP(U317,График!$A$5:$CU$131,$AF$314+1)</f>
        <v>ОТ</v>
      </c>
      <c r="W317" s="57" t="str">
        <f>HLOOKUP(U317+0.5,График!$A$5:$CU$131,$AF$314+1)</f>
        <v>ОТ</v>
      </c>
      <c r="X317" s="56">
        <f t="shared" si="254"/>
        <v>43207</v>
      </c>
      <c r="Y317" s="57" t="str">
        <f>HLOOKUP(X317,График!$A$5:$CU$131,$AF$314+1)</f>
        <v>ОТ</v>
      </c>
      <c r="Z317" s="57" t="str">
        <f>HLOOKUP(X317+0.5,График!$A$5:$CU$131,$AF$314+1)</f>
        <v>ОТ</v>
      </c>
      <c r="AA317" s="56">
        <f t="shared" si="255"/>
        <v>43214</v>
      </c>
      <c r="AB317" s="57">
        <f>HLOOKUP(AA317,График!$A$5:$CU$131,$AF$314+1)</f>
        <v>0.25</v>
      </c>
      <c r="AC317" s="57">
        <f>HLOOKUP(AA317+0.5,График!$A$5:$CU$131,$AF$314+1)</f>
        <v>0.5</v>
      </c>
      <c r="AD317" s="56">
        <f>AD316+1</f>
        <v>43221</v>
      </c>
      <c r="AE317" s="57">
        <f>HLOOKUP(AD317,График!$A$5:$CU$131,$AF$314+1)</f>
        <v>0</v>
      </c>
      <c r="AF317" s="57">
        <f>HLOOKUP(AD317+0.5,График!$A$5:$CU$131,$AF$314+1)</f>
        <v>0</v>
      </c>
      <c r="AG317" s="34"/>
      <c r="AH317" s="27"/>
      <c r="AI317" s="27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</row>
    <row r="318" spans="1:49" s="46" customFormat="1" ht="26.1" customHeight="1" x14ac:dyDescent="0.25">
      <c r="A318" s="486" t="str">
        <f>$A$6</f>
        <v>Ср</v>
      </c>
      <c r="B318" s="56">
        <f t="shared" si="236"/>
        <v>43194</v>
      </c>
      <c r="C318" s="57">
        <f>HLOOKUP(B318,График!$A$5:$CU$131,$P$314+1)</f>
        <v>0.75</v>
      </c>
      <c r="D318" s="57">
        <f>HLOOKUP(B318+0.5,График!$A$5:$CU$131,$P$314+1)</f>
        <v>1</v>
      </c>
      <c r="E318" s="56">
        <f t="shared" si="250"/>
        <v>43201</v>
      </c>
      <c r="F318" s="57">
        <f>HLOOKUP(E318,График!$A$5:$CU$131,$P$314+1)</f>
        <v>0.75</v>
      </c>
      <c r="G318" s="57">
        <f>HLOOKUP(E318+0.5,График!$A$5:$CU$131,$P$314+1)</f>
        <v>1</v>
      </c>
      <c r="H318" s="56">
        <f t="shared" si="251"/>
        <v>43208</v>
      </c>
      <c r="I318" s="57">
        <f>HLOOKUP(H318,График!$A$5:$CU$131,$P$314+1)</f>
        <v>0.75</v>
      </c>
      <c r="J318" s="57">
        <f>HLOOKUP(H318+0.5,График!$A$5:$CU$131,$P$314+1)</f>
        <v>1</v>
      </c>
      <c r="K318" s="56">
        <f t="shared" si="252"/>
        <v>43215</v>
      </c>
      <c r="L318" s="57">
        <f>HLOOKUP(K318,График!$A$5:$CU$131,$P$314+1)</f>
        <v>0.75</v>
      </c>
      <c r="M318" s="57">
        <f>HLOOKUP(K318+0.5,График!$A$5:$CU$131,$P$314+1)</f>
        <v>1</v>
      </c>
      <c r="N318" s="56"/>
      <c r="O318" s="57" t="e">
        <f>HLOOKUP(N318,График!$A$5:$CU$131,$P$314+1)</f>
        <v>#N/A</v>
      </c>
      <c r="P318" s="57" t="e">
        <f>HLOOKUP(N318+0.5,График!$A$5:$CU$131,$P$314+1)</f>
        <v>#N/A</v>
      </c>
      <c r="Q318" s="486" t="str">
        <f>$A$6</f>
        <v>Ср</v>
      </c>
      <c r="R318" s="56">
        <f t="shared" si="237"/>
        <v>43194</v>
      </c>
      <c r="S318" s="57" t="str">
        <f>HLOOKUP(R318,График!$A$5:$CU$131,$AF$314+1)</f>
        <v>В</v>
      </c>
      <c r="T318" s="57" t="str">
        <f>HLOOKUP(R318+0.5,График!$A$5:$CU$131,$AF$314+1)</f>
        <v>В</v>
      </c>
      <c r="U318" s="56">
        <f t="shared" si="253"/>
        <v>43201</v>
      </c>
      <c r="V318" s="57" t="str">
        <f>HLOOKUP(U318,График!$A$5:$CU$131,$AF$314+1)</f>
        <v>ОТ</v>
      </c>
      <c r="W318" s="57" t="str">
        <f>HLOOKUP(U318+0.5,График!$A$5:$CU$131,$AF$314+1)</f>
        <v>ОТ</v>
      </c>
      <c r="X318" s="56">
        <f t="shared" si="254"/>
        <v>43208</v>
      </c>
      <c r="Y318" s="57" t="str">
        <f>HLOOKUP(X318,График!$A$5:$CU$131,$AF$314+1)</f>
        <v>ОТ</v>
      </c>
      <c r="Z318" s="57" t="str">
        <f>HLOOKUP(X318+0.5,График!$A$5:$CU$131,$AF$314+1)</f>
        <v>ОТ</v>
      </c>
      <c r="AA318" s="56">
        <f t="shared" si="255"/>
        <v>43215</v>
      </c>
      <c r="AB318" s="57">
        <f>HLOOKUP(AA318,График!$A$5:$CU$131,$AF$314+1)</f>
        <v>0.25</v>
      </c>
      <c r="AC318" s="57">
        <f>HLOOKUP(AA318+0.5,График!$A$5:$CU$131,$AF$314+1)</f>
        <v>0.5</v>
      </c>
      <c r="AD318" s="56"/>
      <c r="AE318" s="57" t="e">
        <f>HLOOKUP(AD318,График!$A$5:$CU$131,$AF$314+1)</f>
        <v>#N/A</v>
      </c>
      <c r="AF318" s="57" t="e">
        <f>HLOOKUP(AD318+0.5,График!$A$5:$CU$131,$AF$314+1)</f>
        <v>#N/A</v>
      </c>
      <c r="AG318" s="34"/>
      <c r="AH318" s="27"/>
      <c r="AI318" s="27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</row>
    <row r="319" spans="1:49" s="46" customFormat="1" ht="26.1" customHeight="1" x14ac:dyDescent="0.25">
      <c r="A319" s="486" t="str">
        <f>$A$7</f>
        <v>Чт</v>
      </c>
      <c r="B319" s="56">
        <f t="shared" si="236"/>
        <v>43195</v>
      </c>
      <c r="C319" s="57" t="str">
        <f>HLOOKUP(B319,График!$A$5:$CU$131,$P$314+1)</f>
        <v>В</v>
      </c>
      <c r="D319" s="57" t="str">
        <f>HLOOKUP(B319+0.5,График!$A$5:$CU$131,$P$314+1)</f>
        <v>В</v>
      </c>
      <c r="E319" s="56">
        <f t="shared" si="250"/>
        <v>43202</v>
      </c>
      <c r="F319" s="57" t="str">
        <f>HLOOKUP(E319,График!$A$5:$CU$131,$P$314+1)</f>
        <v>В</v>
      </c>
      <c r="G319" s="57" t="str">
        <f>HLOOKUP(E319+0.5,График!$A$5:$CU$131,$P$314+1)</f>
        <v>В</v>
      </c>
      <c r="H319" s="56">
        <f t="shared" si="251"/>
        <v>43209</v>
      </c>
      <c r="I319" s="57" t="str">
        <f>HLOOKUP(H319,График!$A$5:$CU$131,$P$314+1)</f>
        <v>В</v>
      </c>
      <c r="J319" s="57" t="str">
        <f>HLOOKUP(H319+0.5,График!$A$5:$CU$131,$P$314+1)</f>
        <v>В</v>
      </c>
      <c r="K319" s="56">
        <f t="shared" si="252"/>
        <v>43216</v>
      </c>
      <c r="L319" s="57" t="str">
        <f>HLOOKUP(K319,График!$A$5:$CU$131,$P$314+1)</f>
        <v>В</v>
      </c>
      <c r="M319" s="57" t="str">
        <f>HLOOKUP(K319+0.5,График!$A$5:$CU$131,$P$314+1)</f>
        <v>В</v>
      </c>
      <c r="N319" s="56"/>
      <c r="O319" s="57" t="e">
        <f>HLOOKUP(N319,График!$A$5:$CU$131,$P$314+1)</f>
        <v>#N/A</v>
      </c>
      <c r="P319" s="57" t="e">
        <f>HLOOKUP(N319+0.5,График!$A$5:$CU$131,$P$314+1)</f>
        <v>#N/A</v>
      </c>
      <c r="Q319" s="486" t="str">
        <f>$A$7</f>
        <v>Чт</v>
      </c>
      <c r="R319" s="56">
        <f t="shared" si="237"/>
        <v>43195</v>
      </c>
      <c r="S319" s="57" t="str">
        <f>HLOOKUP(R319,График!$A$5:$CU$131,$AF$314+1)</f>
        <v>В</v>
      </c>
      <c r="T319" s="57" t="str">
        <f>HLOOKUP(R319+0.5,График!$A$5:$CU$131,$AF$314+1)</f>
        <v>В</v>
      </c>
      <c r="U319" s="56">
        <f t="shared" si="253"/>
        <v>43202</v>
      </c>
      <c r="V319" s="57" t="str">
        <f>HLOOKUP(U319,График!$A$5:$CU$131,$AF$314+1)</f>
        <v>ОТ</v>
      </c>
      <c r="W319" s="57" t="str">
        <f>HLOOKUP(U319+0.5,График!$A$5:$CU$131,$AF$314+1)</f>
        <v>ОТ</v>
      </c>
      <c r="X319" s="56">
        <f t="shared" si="254"/>
        <v>43209</v>
      </c>
      <c r="Y319" s="57" t="str">
        <f>HLOOKUP(X319,График!$A$5:$CU$131,$AF$314+1)</f>
        <v>ОТ</v>
      </c>
      <c r="Z319" s="57" t="str">
        <f>HLOOKUP(X319+0.5,График!$A$5:$CU$131,$AF$314+1)</f>
        <v>ОТ</v>
      </c>
      <c r="AA319" s="56">
        <f t="shared" si="255"/>
        <v>43216</v>
      </c>
      <c r="AB319" s="57">
        <f>HLOOKUP(AA319,График!$A$5:$CU$131,$AF$314+1)</f>
        <v>0.25</v>
      </c>
      <c r="AC319" s="57">
        <f>HLOOKUP(AA319+0.5,График!$A$5:$CU$131,$AF$314+1)</f>
        <v>0.5</v>
      </c>
      <c r="AD319" s="56"/>
      <c r="AE319" s="57" t="e">
        <f>HLOOKUP(AD319,График!$A$5:$CU$131,$AF$314+1)</f>
        <v>#N/A</v>
      </c>
      <c r="AF319" s="57" t="e">
        <f>HLOOKUP(AD319+0.5,График!$A$5:$CU$131,$AF$314+1)</f>
        <v>#N/A</v>
      </c>
      <c r="AG319" s="34"/>
      <c r="AH319" s="27"/>
      <c r="AI319" s="27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</row>
    <row r="320" spans="1:49" s="46" customFormat="1" ht="26.1" customHeight="1" x14ac:dyDescent="0.25">
      <c r="A320" s="487" t="str">
        <f>$A$8</f>
        <v>Пт</v>
      </c>
      <c r="B320" s="56">
        <f t="shared" si="236"/>
        <v>43196</v>
      </c>
      <c r="C320" s="57" t="str">
        <f>HLOOKUP(B320,График!$A$5:$CU$131,$P$314+1)</f>
        <v>В</v>
      </c>
      <c r="D320" s="57" t="str">
        <f>HLOOKUP(B320+0.5,График!$A$5:$CU$131,$P$314+1)</f>
        <v>В</v>
      </c>
      <c r="E320" s="56">
        <f t="shared" si="250"/>
        <v>43203</v>
      </c>
      <c r="F320" s="57" t="str">
        <f>HLOOKUP(E320,График!$A$5:$CU$131,$P$314+1)</f>
        <v>В</v>
      </c>
      <c r="G320" s="57" t="str">
        <f>HLOOKUP(E320+0.5,График!$A$5:$CU$131,$P$314+1)</f>
        <v>В</v>
      </c>
      <c r="H320" s="56">
        <f t="shared" si="251"/>
        <v>43210</v>
      </c>
      <c r="I320" s="57" t="str">
        <f>HLOOKUP(H320,График!$A$5:$CU$131,$P$314+1)</f>
        <v>В</v>
      </c>
      <c r="J320" s="57" t="str">
        <f>HLOOKUP(H320+0.5,График!$A$5:$CU$131,$P$314+1)</f>
        <v>В</v>
      </c>
      <c r="K320" s="56">
        <f t="shared" si="252"/>
        <v>43217</v>
      </c>
      <c r="L320" s="57" t="str">
        <f>HLOOKUP(K320,График!$A$5:$CU$131,$P$314+1)</f>
        <v>В</v>
      </c>
      <c r="M320" s="57" t="str">
        <f>HLOOKUP(K320+0.5,График!$A$5:$CU$131,$P$314+1)</f>
        <v>В</v>
      </c>
      <c r="N320" s="56"/>
      <c r="O320" s="57" t="e">
        <f>HLOOKUP(N320,График!$A$5:$CU$131,$P$314+1)</f>
        <v>#N/A</v>
      </c>
      <c r="P320" s="57" t="e">
        <f>HLOOKUP(N320+0.5,График!$A$5:$CU$131,$P$314+1)</f>
        <v>#N/A</v>
      </c>
      <c r="Q320" s="487" t="str">
        <f>$A$8</f>
        <v>Пт</v>
      </c>
      <c r="R320" s="56">
        <f t="shared" si="237"/>
        <v>43196</v>
      </c>
      <c r="S320" s="57">
        <f>HLOOKUP(R320,График!$A$5:$CU$131,$AF$314+1)</f>
        <v>0.25</v>
      </c>
      <c r="T320" s="57">
        <f>HLOOKUP(R320+0.5,График!$A$5:$CU$131,$AF$314+1)</f>
        <v>0.5</v>
      </c>
      <c r="U320" s="56">
        <f t="shared" si="253"/>
        <v>43203</v>
      </c>
      <c r="V320" s="57" t="str">
        <f>HLOOKUP(U320,График!$A$5:$CU$131,$AF$314+1)</f>
        <v>ОТ</v>
      </c>
      <c r="W320" s="57" t="str">
        <f>HLOOKUP(U320+0.5,График!$A$5:$CU$131,$AF$314+1)</f>
        <v>ОТ</v>
      </c>
      <c r="X320" s="56">
        <f t="shared" si="254"/>
        <v>43210</v>
      </c>
      <c r="Y320" s="57" t="str">
        <f>HLOOKUP(X320,График!$A$5:$CU$131,$AF$314+1)</f>
        <v>ОТ</v>
      </c>
      <c r="Z320" s="57" t="str">
        <f>HLOOKUP(X320+0.5,График!$A$5:$CU$131,$AF$314+1)</f>
        <v>ОТ</v>
      </c>
      <c r="AA320" s="56">
        <f t="shared" si="255"/>
        <v>43217</v>
      </c>
      <c r="AB320" s="57" t="str">
        <f>HLOOKUP(AA320,График!$A$5:$CU$131,$AF$314+1)</f>
        <v>В</v>
      </c>
      <c r="AC320" s="57" t="str">
        <f>HLOOKUP(AA320+0.5,График!$A$5:$CU$131,$AF$314+1)</f>
        <v>В</v>
      </c>
      <c r="AD320" s="56"/>
      <c r="AE320" s="57" t="e">
        <f>HLOOKUP(AD320,График!$A$5:$CU$131,$AF$314+1)</f>
        <v>#N/A</v>
      </c>
      <c r="AF320" s="57" t="e">
        <f>HLOOKUP(AD320+0.5,График!$A$5:$CU$131,$AF$314+1)</f>
        <v>#N/A</v>
      </c>
      <c r="AG320" s="34"/>
      <c r="AH320" s="27"/>
      <c r="AI320" s="27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</row>
    <row r="321" spans="1:49" s="46" customFormat="1" ht="26.1" customHeight="1" thickBot="1" x14ac:dyDescent="0.3">
      <c r="A321" s="487" t="str">
        <f>$A$9</f>
        <v>Сб</v>
      </c>
      <c r="B321" s="56">
        <f t="shared" si="236"/>
        <v>43197</v>
      </c>
      <c r="C321" s="57">
        <f>HLOOKUP(B321,График!$A$5:$CU$131,$P$314+1)</f>
        <v>0.33333333333333331</v>
      </c>
      <c r="D321" s="57">
        <f>HLOOKUP(B321+0.5,График!$A$5:$CU$131,$P$314+1)</f>
        <v>0.70833333333333337</v>
      </c>
      <c r="E321" s="56">
        <f t="shared" si="250"/>
        <v>43204</v>
      </c>
      <c r="F321" s="57">
        <f>HLOOKUP(E321,График!$A$5:$CU$131,$P$314+1)</f>
        <v>0.625</v>
      </c>
      <c r="G321" s="57">
        <f>HLOOKUP(E321+0.5,График!$A$5:$CU$131,$P$314+1)</f>
        <v>1</v>
      </c>
      <c r="H321" s="56">
        <f t="shared" si="251"/>
        <v>43211</v>
      </c>
      <c r="I321" s="57">
        <f>HLOOKUP(H321,График!$A$5:$CU$131,$P$314+1)</f>
        <v>0.375</v>
      </c>
      <c r="J321" s="57">
        <f>HLOOKUP(H321+0.5,График!$A$5:$CU$131,$P$314+1)</f>
        <v>0.75</v>
      </c>
      <c r="K321" s="56">
        <f t="shared" si="252"/>
        <v>43218</v>
      </c>
      <c r="L321" s="57">
        <f>HLOOKUP(K321,График!$A$5:$CU$131,$P$314+1)</f>
        <v>0.375</v>
      </c>
      <c r="M321" s="57">
        <f>HLOOKUP(K321+0.5,График!$A$5:$CU$131,$P$314+1)</f>
        <v>0.75</v>
      </c>
      <c r="N321" s="56"/>
      <c r="O321" s="57" t="e">
        <f>HLOOKUP(N321,График!$A$5:$CU$131,$P$314+1)</f>
        <v>#N/A</v>
      </c>
      <c r="P321" s="57" t="e">
        <f>HLOOKUP(N321+0.5,График!$A$5:$CU$131,$P$314+1)</f>
        <v>#N/A</v>
      </c>
      <c r="Q321" s="487" t="str">
        <f>$A$9</f>
        <v>Сб</v>
      </c>
      <c r="R321" s="56">
        <f t="shared" si="237"/>
        <v>43197</v>
      </c>
      <c r="S321" s="57">
        <f>HLOOKUP(R321,График!$A$5:$CU$131,$AF$314+1)</f>
        <v>0.25</v>
      </c>
      <c r="T321" s="57">
        <f>HLOOKUP(R321+0.5,График!$A$5:$CU$131,$AF$314+1)</f>
        <v>0.5</v>
      </c>
      <c r="U321" s="56">
        <f t="shared" si="253"/>
        <v>43204</v>
      </c>
      <c r="V321" s="57" t="str">
        <f>HLOOKUP(U321,График!$A$5:$CU$131,$AF$314+1)</f>
        <v>В</v>
      </c>
      <c r="W321" s="57" t="str">
        <f>HLOOKUP(U321+0.5,График!$A$5:$CU$131,$AF$314+1)</f>
        <v>В</v>
      </c>
      <c r="X321" s="56">
        <f t="shared" si="254"/>
        <v>43211</v>
      </c>
      <c r="Y321" s="57" t="str">
        <f>HLOOKUP(X321,График!$A$5:$CU$131,$AF$314+1)</f>
        <v>В</v>
      </c>
      <c r="Z321" s="57" t="str">
        <f>HLOOKUP(X321+0.5,График!$A$5:$CU$131,$AF$314+1)</f>
        <v>В</v>
      </c>
      <c r="AA321" s="56">
        <f t="shared" si="255"/>
        <v>43218</v>
      </c>
      <c r="AB321" s="57">
        <f>HLOOKUP(AA321,График!$A$5:$CU$131,$AF$314+1)</f>
        <v>0.25</v>
      </c>
      <c r="AC321" s="57">
        <f>HLOOKUP(AA321+0.5,График!$A$5:$CU$131,$AF$314+1)</f>
        <v>0.5</v>
      </c>
      <c r="AD321" s="56"/>
      <c r="AE321" s="57" t="e">
        <f>HLOOKUP(AD321,График!$A$5:$CU$131,$AF$314+1)</f>
        <v>#N/A</v>
      </c>
      <c r="AF321" s="57" t="e">
        <f>HLOOKUP(AD321+0.5,График!$A$5:$CU$131,$AF$314+1)</f>
        <v>#N/A</v>
      </c>
      <c r="AG321" s="34"/>
      <c r="AH321" s="27"/>
      <c r="AI321" s="27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</row>
    <row r="322" spans="1:49" s="46" customFormat="1" ht="26.1" customHeight="1" x14ac:dyDescent="0.25">
      <c r="A322" s="39"/>
      <c r="B322" s="53"/>
      <c r="C322" s="52" t="str">
        <f>VLOOKUP(P322,График!$A$5:$CU$121,3)</f>
        <v>Шабалина Наталия Юрьевна</v>
      </c>
      <c r="D322" s="54"/>
      <c r="E322" s="55"/>
      <c r="F322" s="22"/>
      <c r="G322" s="22"/>
      <c r="H322" s="22"/>
      <c r="I322" s="40"/>
      <c r="J322" s="23"/>
      <c r="K322" s="24"/>
      <c r="L322" s="25"/>
      <c r="M322" s="41"/>
      <c r="N322" s="41"/>
      <c r="O322" s="42"/>
      <c r="P322" s="488">
        <f>AF314+1</f>
        <v>81</v>
      </c>
      <c r="Q322" s="39"/>
      <c r="R322" s="21"/>
      <c r="S322" s="52" t="str">
        <f>VLOOKUP(AF322,График!$A$5:$CU$121,3)</f>
        <v>Шаршекеева Мадина Боконбаевна</v>
      </c>
      <c r="T322" s="54"/>
      <c r="U322" s="55"/>
      <c r="V322" s="22"/>
      <c r="W322" s="22"/>
      <c r="X322" s="22"/>
      <c r="Y322" s="40"/>
      <c r="Z322" s="23"/>
      <c r="AA322" s="24"/>
      <c r="AB322" s="25"/>
      <c r="AC322" s="41"/>
      <c r="AD322" s="41"/>
      <c r="AE322" s="42"/>
      <c r="AF322" s="488">
        <f>P322+1</f>
        <v>82</v>
      </c>
      <c r="AG322" s="43"/>
      <c r="AH322" s="44"/>
      <c r="AI322" s="44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</row>
    <row r="323" spans="1:49" s="46" customFormat="1" ht="26.1" customHeight="1" x14ac:dyDescent="0.25">
      <c r="A323" s="486" t="str">
        <f>$A$3</f>
        <v>Вс</v>
      </c>
      <c r="B323" s="56">
        <f t="shared" si="236"/>
        <v>43191</v>
      </c>
      <c r="C323" s="57">
        <f>HLOOKUP(B323,График!$A$5:$CU$131,$P$322+1)</f>
        <v>0.375</v>
      </c>
      <c r="D323" s="57">
        <f>HLOOKUP(B323+0.5,График!$A$5:$CU$131,$P$322+1)</f>
        <v>0.75</v>
      </c>
      <c r="E323" s="56">
        <f>B329+1</f>
        <v>43198</v>
      </c>
      <c r="F323" s="57">
        <f>HLOOKUP(E323,График!$A$5:$CU$131,$P$322+1)</f>
        <v>0.375</v>
      </c>
      <c r="G323" s="57">
        <f>HLOOKUP(E323+0.5,График!$A$5:$CU$131,$P$322+1)</f>
        <v>0.75</v>
      </c>
      <c r="H323" s="56">
        <f>E329+1</f>
        <v>43205</v>
      </c>
      <c r="I323" s="57">
        <f>HLOOKUP(H323,График!$A$5:$CU$131,$P$322+1)</f>
        <v>0.375</v>
      </c>
      <c r="J323" s="57">
        <f>HLOOKUP(H323+0.5,График!$A$5:$CU$131,$P$322+1)</f>
        <v>0.75</v>
      </c>
      <c r="K323" s="56">
        <f>H329+1</f>
        <v>43212</v>
      </c>
      <c r="L323" s="57">
        <f>HLOOKUP(K323,График!$A$5:$CU$131,$P$322+1)</f>
        <v>0.375</v>
      </c>
      <c r="M323" s="57">
        <f>HLOOKUP(K323+0.5,График!$A$5:$CU$131,$P$322+1)</f>
        <v>0.75</v>
      </c>
      <c r="N323" s="56">
        <f>K329+1</f>
        <v>43219</v>
      </c>
      <c r="O323" s="57">
        <f>HLOOKUP(N323,График!$A$5:$CU$131,$P$322+1)</f>
        <v>0.375</v>
      </c>
      <c r="P323" s="57">
        <f>HLOOKUP(N323+0.5,График!$A$5:$CU$131,$P$322+1)</f>
        <v>0.75</v>
      </c>
      <c r="Q323" s="486" t="str">
        <f>$A$3</f>
        <v>Вс</v>
      </c>
      <c r="R323" s="56">
        <f t="shared" si="237"/>
        <v>43191</v>
      </c>
      <c r="S323" s="57">
        <f>HLOOKUP(R323,График!$A$5:$CU$131,$AF$322+1)</f>
        <v>0.64583333333333337</v>
      </c>
      <c r="T323" s="57">
        <f>HLOOKUP(R323+0.5,График!$A$5:$CU$131,$AF$322+1)</f>
        <v>1.0208333333333333</v>
      </c>
      <c r="U323" s="56">
        <f>R329+1</f>
        <v>43198</v>
      </c>
      <c r="V323" s="57">
        <f>HLOOKUP(U323,График!$A$5:$CU$131,$AF$322+1)</f>
        <v>0.52083333333333337</v>
      </c>
      <c r="W323" s="57">
        <f>HLOOKUP(U323+0.5,График!$A$5:$CU$131,$AF$322+1)</f>
        <v>0.89583333333333337</v>
      </c>
      <c r="X323" s="56">
        <f>U329+1</f>
        <v>43205</v>
      </c>
      <c r="Y323" s="57">
        <f>HLOOKUP(X323,График!$A$5:$CU$131,$AF$322+1)</f>
        <v>0.28125</v>
      </c>
      <c r="Z323" s="57">
        <f>HLOOKUP(X323+0.5,График!$A$5:$CU$131,$AF$322+1)</f>
        <v>0.65625</v>
      </c>
      <c r="AA323" s="56">
        <f>X329+1</f>
        <v>43212</v>
      </c>
      <c r="AB323" s="57">
        <f>HLOOKUP(AA323,График!$A$5:$CU$131,$AF$322+1)</f>
        <v>0.45833333333333331</v>
      </c>
      <c r="AC323" s="57">
        <f>HLOOKUP(AA323+0.5,График!$A$5:$CU$131,$AF$322+1)</f>
        <v>0.83333333333333337</v>
      </c>
      <c r="AD323" s="56">
        <f>AA329+1</f>
        <v>43219</v>
      </c>
      <c r="AE323" s="57">
        <f>HLOOKUP(AD323,График!$A$5:$CU$131,$AF$322+1)</f>
        <v>0.64583333333333337</v>
      </c>
      <c r="AF323" s="57">
        <f>HLOOKUP(AD323+0.5,График!$A$5:$CU$131,$AF$322+1)</f>
        <v>1.0208333333333333</v>
      </c>
      <c r="AG323" s="34"/>
      <c r="AH323" s="27"/>
      <c r="AI323" s="27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</row>
    <row r="324" spans="1:49" s="46" customFormat="1" ht="26.1" customHeight="1" x14ac:dyDescent="0.25">
      <c r="A324" s="486" t="str">
        <f>$A$4</f>
        <v>Пн</v>
      </c>
      <c r="B324" s="56">
        <f t="shared" si="236"/>
        <v>43192</v>
      </c>
      <c r="C324" s="57">
        <f>HLOOKUP(B324,График!$A$5:$CU$131,$P$322+1)</f>
        <v>0.375</v>
      </c>
      <c r="D324" s="57">
        <f>HLOOKUP(B324+0.5,График!$A$5:$CU$131,$P$322+1)</f>
        <v>0.75</v>
      </c>
      <c r="E324" s="56">
        <f t="shared" ref="E324:E329" si="256">E323+1</f>
        <v>43199</v>
      </c>
      <c r="F324" s="57">
        <f>HLOOKUP(E324,График!$A$5:$CU$131,$P$322+1)</f>
        <v>0.375</v>
      </c>
      <c r="G324" s="57">
        <f>HLOOKUP(E324+0.5,График!$A$5:$CU$131,$P$322+1)</f>
        <v>0.75</v>
      </c>
      <c r="H324" s="56">
        <f t="shared" ref="H324:H329" si="257">H323+1</f>
        <v>43206</v>
      </c>
      <c r="I324" s="57">
        <f>HLOOKUP(H324,График!$A$5:$CU$131,$P$322+1)</f>
        <v>0.375</v>
      </c>
      <c r="J324" s="57">
        <f>HLOOKUP(H324+0.5,График!$A$5:$CU$131,$P$322+1)</f>
        <v>0.75</v>
      </c>
      <c r="K324" s="56">
        <f t="shared" ref="K324:K329" si="258">K323+1</f>
        <v>43213</v>
      </c>
      <c r="L324" s="57">
        <f>HLOOKUP(K324,График!$A$5:$CU$131,$P$322+1)</f>
        <v>0.375</v>
      </c>
      <c r="M324" s="57">
        <f>HLOOKUP(K324+0.5,График!$A$5:$CU$131,$P$322+1)</f>
        <v>0.75</v>
      </c>
      <c r="N324" s="56">
        <f>N323+1</f>
        <v>43220</v>
      </c>
      <c r="O324" s="57">
        <f>HLOOKUP(N324,График!$A$5:$CU$131,$P$322+1)</f>
        <v>0.375</v>
      </c>
      <c r="P324" s="57">
        <f>HLOOKUP(N324+0.5,График!$A$5:$CU$131,$P$322+1)</f>
        <v>0.70833333333333337</v>
      </c>
      <c r="Q324" s="486" t="str">
        <f>$A$4</f>
        <v>Пн</v>
      </c>
      <c r="R324" s="56">
        <f t="shared" si="237"/>
        <v>43192</v>
      </c>
      <c r="S324" s="57" t="str">
        <f>HLOOKUP(R324,График!$A$5:$CU$131,$AF$322+1)</f>
        <v>В</v>
      </c>
      <c r="T324" s="57" t="str">
        <f>HLOOKUP(R324+0.5,График!$A$5:$CU$131,$AF$322+1)</f>
        <v>В</v>
      </c>
      <c r="U324" s="56">
        <f t="shared" ref="U324:U329" si="259">U323+1</f>
        <v>43199</v>
      </c>
      <c r="V324" s="57">
        <f>HLOOKUP(U324,График!$A$5:$CU$131,$AF$322+1)</f>
        <v>0.64583333333333337</v>
      </c>
      <c r="W324" s="57">
        <f>HLOOKUP(U324+0.5,График!$A$5:$CU$131,$AF$322+1)</f>
        <v>1.0208333333333333</v>
      </c>
      <c r="X324" s="56">
        <f t="shared" ref="X324:X329" si="260">X323+1</f>
        <v>43206</v>
      </c>
      <c r="Y324" s="57">
        <f>HLOOKUP(X324,График!$A$5:$CU$131,$AF$322+1)</f>
        <v>0.4375</v>
      </c>
      <c r="Z324" s="57">
        <f>HLOOKUP(X324+0.5,График!$A$5:$CU$131,$AF$322+1)</f>
        <v>0.8125</v>
      </c>
      <c r="AA324" s="56">
        <f t="shared" ref="AA324:AA329" si="261">AA323+1</f>
        <v>43213</v>
      </c>
      <c r="AB324" s="57">
        <f>HLOOKUP(AA324,График!$A$5:$CU$131,$AF$322+1)</f>
        <v>0.64583333333333337</v>
      </c>
      <c r="AC324" s="57">
        <f>HLOOKUP(AA324+0.5,График!$A$5:$CU$131,$AF$322+1)</f>
        <v>1.0208333333333333</v>
      </c>
      <c r="AD324" s="56">
        <f>AD323+1</f>
        <v>43220</v>
      </c>
      <c r="AE324" s="57" t="str">
        <f>HLOOKUP(AD324,График!$A$5:$CU$131,$AF$322+1)</f>
        <v>В</v>
      </c>
      <c r="AF324" s="57" t="str">
        <f>HLOOKUP(AD324+0.5,График!$A$5:$CU$131,$AF$322+1)</f>
        <v>В</v>
      </c>
      <c r="AG324" s="34"/>
      <c r="AH324" s="27"/>
      <c r="AI324" s="27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</row>
    <row r="325" spans="1:49" s="46" customFormat="1" ht="26.1" customHeight="1" x14ac:dyDescent="0.25">
      <c r="A325" s="486" t="str">
        <f>$A$5</f>
        <v>Вт</v>
      </c>
      <c r="B325" s="56">
        <f t="shared" si="236"/>
        <v>43193</v>
      </c>
      <c r="C325" s="57">
        <f>HLOOKUP(B325,График!$A$5:$CU$131,$P$322+1)</f>
        <v>0.375</v>
      </c>
      <c r="D325" s="57">
        <f>HLOOKUP(B325+0.5,График!$A$5:$CU$131,$P$322+1)</f>
        <v>0.75</v>
      </c>
      <c r="E325" s="56">
        <f t="shared" si="256"/>
        <v>43200</v>
      </c>
      <c r="F325" s="57">
        <f>HLOOKUP(E325,График!$A$5:$CU$131,$P$322+1)</f>
        <v>0.375</v>
      </c>
      <c r="G325" s="57">
        <f>HLOOKUP(E325+0.5,График!$A$5:$CU$131,$P$322+1)</f>
        <v>0.75</v>
      </c>
      <c r="H325" s="56">
        <f t="shared" si="257"/>
        <v>43207</v>
      </c>
      <c r="I325" s="57">
        <f>HLOOKUP(H325,График!$A$5:$CU$131,$P$322+1)</f>
        <v>0.375</v>
      </c>
      <c r="J325" s="57">
        <f>HLOOKUP(H325+0.5,График!$A$5:$CU$131,$P$322+1)</f>
        <v>0.75</v>
      </c>
      <c r="K325" s="56">
        <f t="shared" si="258"/>
        <v>43214</v>
      </c>
      <c r="L325" s="57">
        <f>HLOOKUP(K325,График!$A$5:$CU$131,$P$322+1)</f>
        <v>0.39583333333333331</v>
      </c>
      <c r="M325" s="57">
        <f>HLOOKUP(K325+0.5,График!$A$5:$CU$131,$P$322+1)</f>
        <v>0.77083333333333337</v>
      </c>
      <c r="N325" s="56">
        <f>N324+1</f>
        <v>43221</v>
      </c>
      <c r="O325" s="57" t="str">
        <f>HLOOKUP(N325,График!$A$5:$CU$131,$P$322+1)</f>
        <v>СВЕРКА</v>
      </c>
      <c r="P325" s="57" t="str">
        <f>HLOOKUP(N325+0.5,График!$A$5:$CU$131,$P$322+1)</f>
        <v>СВЕРКА</v>
      </c>
      <c r="Q325" s="486" t="str">
        <f>$A$5</f>
        <v>Вт</v>
      </c>
      <c r="R325" s="56">
        <f t="shared" si="237"/>
        <v>43193</v>
      </c>
      <c r="S325" s="57" t="str">
        <f>HLOOKUP(R325,График!$A$5:$CU$131,$AF$322+1)</f>
        <v>В</v>
      </c>
      <c r="T325" s="57" t="str">
        <f>HLOOKUP(R325+0.5,График!$A$5:$CU$131,$AF$322+1)</f>
        <v>В</v>
      </c>
      <c r="U325" s="56">
        <f t="shared" si="259"/>
        <v>43200</v>
      </c>
      <c r="V325" s="57">
        <f>HLOOKUP(U325,График!$A$5:$CU$131,$AF$322+1)</f>
        <v>0.64583333333333337</v>
      </c>
      <c r="W325" s="57">
        <f>HLOOKUP(U325+0.5,График!$A$5:$CU$131,$AF$322+1)</f>
        <v>1.0208333333333333</v>
      </c>
      <c r="X325" s="56">
        <f t="shared" si="260"/>
        <v>43207</v>
      </c>
      <c r="Y325" s="57">
        <f>HLOOKUP(X325,График!$A$5:$CU$131,$AF$322+1)</f>
        <v>0.4375</v>
      </c>
      <c r="Z325" s="57">
        <f>HLOOKUP(X325+0.5,График!$A$5:$CU$131,$AF$322+1)</f>
        <v>0.8125</v>
      </c>
      <c r="AA325" s="56">
        <f t="shared" si="261"/>
        <v>43214</v>
      </c>
      <c r="AB325" s="57">
        <f>HLOOKUP(AA325,График!$A$5:$CU$131,$AF$322+1)</f>
        <v>0.64583333333333337</v>
      </c>
      <c r="AC325" s="57">
        <f>HLOOKUP(AA325+0.5,График!$A$5:$CU$131,$AF$322+1)</f>
        <v>1.0208333333333333</v>
      </c>
      <c r="AD325" s="56">
        <f>AD324+1</f>
        <v>43221</v>
      </c>
      <c r="AE325" s="57">
        <f>HLOOKUP(AD325,График!$A$5:$CU$131,$AF$322+1)</f>
        <v>0</v>
      </c>
      <c r="AF325" s="57">
        <f>HLOOKUP(AD325+0.5,График!$A$5:$CU$131,$AF$322+1)</f>
        <v>0</v>
      </c>
      <c r="AG325" s="34"/>
      <c r="AH325" s="27"/>
      <c r="AI325" s="27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</row>
    <row r="326" spans="1:49" s="46" customFormat="1" ht="26.1" customHeight="1" x14ac:dyDescent="0.25">
      <c r="A326" s="486" t="str">
        <f>$A$6</f>
        <v>Ср</v>
      </c>
      <c r="B326" s="56">
        <f t="shared" si="236"/>
        <v>43194</v>
      </c>
      <c r="C326" s="57">
        <f>HLOOKUP(B326,График!$A$5:$CU$131,$P$322+1)</f>
        <v>0.375</v>
      </c>
      <c r="D326" s="57">
        <f>HLOOKUP(B326+0.5,График!$A$5:$CU$131,$P$322+1)</f>
        <v>0.75</v>
      </c>
      <c r="E326" s="56">
        <f t="shared" si="256"/>
        <v>43201</v>
      </c>
      <c r="F326" s="57">
        <f>HLOOKUP(E326,График!$A$5:$CU$131,$P$322+1)</f>
        <v>0.375</v>
      </c>
      <c r="G326" s="57">
        <f>HLOOKUP(E326+0.5,График!$A$5:$CU$131,$P$322+1)</f>
        <v>0.75</v>
      </c>
      <c r="H326" s="56">
        <f t="shared" si="257"/>
        <v>43208</v>
      </c>
      <c r="I326" s="57">
        <f>HLOOKUP(H326,График!$A$5:$CU$131,$P$322+1)</f>
        <v>0.375</v>
      </c>
      <c r="J326" s="57">
        <f>HLOOKUP(H326+0.5,График!$A$5:$CU$131,$P$322+1)</f>
        <v>0.75</v>
      </c>
      <c r="K326" s="56">
        <f t="shared" si="258"/>
        <v>43215</v>
      </c>
      <c r="L326" s="57" t="str">
        <f>HLOOKUP(K326,График!$A$5:$CU$131,$P$322+1)</f>
        <v>В</v>
      </c>
      <c r="M326" s="57" t="str">
        <f>HLOOKUP(K326+0.5,График!$A$5:$CU$131,$P$322+1)</f>
        <v>В</v>
      </c>
      <c r="N326" s="56"/>
      <c r="O326" s="57" t="e">
        <f>HLOOKUP(N326,График!$A$5:$CU$131,$P$322+1)</f>
        <v>#N/A</v>
      </c>
      <c r="P326" s="57" t="e">
        <f>HLOOKUP(N326+0.5,График!$A$5:$CU$131,$P$322+1)</f>
        <v>#N/A</v>
      </c>
      <c r="Q326" s="486" t="str">
        <f>$A$6</f>
        <v>Ср</v>
      </c>
      <c r="R326" s="56">
        <f t="shared" si="237"/>
        <v>43194</v>
      </c>
      <c r="S326" s="57">
        <f>HLOOKUP(R326,График!$A$5:$CU$131,$AF$322+1)</f>
        <v>0.39583333333333331</v>
      </c>
      <c r="T326" s="57">
        <f>HLOOKUP(R326+0.5,График!$A$5:$CU$131,$AF$322+1)</f>
        <v>0.77083333333333337</v>
      </c>
      <c r="U326" s="56">
        <f t="shared" si="259"/>
        <v>43201</v>
      </c>
      <c r="V326" s="57" t="str">
        <f>HLOOKUP(U326,График!$A$5:$CU$131,$AF$322+1)</f>
        <v>В</v>
      </c>
      <c r="W326" s="57" t="str">
        <f>HLOOKUP(U326+0.5,График!$A$5:$CU$131,$AF$322+1)</f>
        <v>В</v>
      </c>
      <c r="X326" s="56">
        <f t="shared" si="260"/>
        <v>43208</v>
      </c>
      <c r="Y326" s="57" t="str">
        <f>HLOOKUP(X326,График!$A$5:$CU$131,$AF$322+1)</f>
        <v>В</v>
      </c>
      <c r="Z326" s="57" t="str">
        <f>HLOOKUP(X326+0.5,График!$A$5:$CU$131,$AF$322+1)</f>
        <v>В</v>
      </c>
      <c r="AA326" s="56">
        <f t="shared" si="261"/>
        <v>43215</v>
      </c>
      <c r="AB326" s="57" t="str">
        <f>HLOOKUP(AA326,График!$A$5:$CU$131,$AF$322+1)</f>
        <v>В</v>
      </c>
      <c r="AC326" s="57" t="str">
        <f>HLOOKUP(AA326+0.5,График!$A$5:$CU$131,$AF$322+1)</f>
        <v>В</v>
      </c>
      <c r="AD326" s="56"/>
      <c r="AE326" s="57" t="e">
        <f>HLOOKUP(AD326,График!$A$5:$CU$131,$AF$322+1)</f>
        <v>#N/A</v>
      </c>
      <c r="AF326" s="57" t="e">
        <f>HLOOKUP(AD326+0.5,График!$A$5:$CU$131,$AF$322+1)</f>
        <v>#N/A</v>
      </c>
      <c r="AG326" s="34"/>
      <c r="AH326" s="27"/>
      <c r="AI326" s="27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</row>
    <row r="327" spans="1:49" s="46" customFormat="1" ht="26.1" customHeight="1" x14ac:dyDescent="0.25">
      <c r="A327" s="486" t="str">
        <f>$A$7</f>
        <v>Чт</v>
      </c>
      <c r="B327" s="56">
        <f t="shared" si="236"/>
        <v>43195</v>
      </c>
      <c r="C327" s="57">
        <f>HLOOKUP(B327,График!$A$5:$CU$131,$P$322+1)</f>
        <v>0.375</v>
      </c>
      <c r="D327" s="57">
        <f>HLOOKUP(B327+0.5,График!$A$5:$CU$131,$P$322+1)</f>
        <v>0.75</v>
      </c>
      <c r="E327" s="56">
        <f t="shared" si="256"/>
        <v>43202</v>
      </c>
      <c r="F327" s="57">
        <f>HLOOKUP(E327,График!$A$5:$CU$131,$P$322+1)</f>
        <v>0.375</v>
      </c>
      <c r="G327" s="57">
        <f>HLOOKUP(E327+0.5,График!$A$5:$CU$131,$P$322+1)</f>
        <v>0.75</v>
      </c>
      <c r="H327" s="56">
        <f t="shared" si="257"/>
        <v>43209</v>
      </c>
      <c r="I327" s="57">
        <f>HLOOKUP(H327,График!$A$5:$CU$131,$P$322+1)</f>
        <v>0.375</v>
      </c>
      <c r="J327" s="57">
        <f>HLOOKUP(H327+0.5,График!$A$5:$CU$131,$P$322+1)</f>
        <v>0.75</v>
      </c>
      <c r="K327" s="56">
        <f t="shared" si="258"/>
        <v>43216</v>
      </c>
      <c r="L327" s="57" t="str">
        <f>HLOOKUP(K327,График!$A$5:$CU$131,$P$322+1)</f>
        <v>В</v>
      </c>
      <c r="M327" s="57" t="str">
        <f>HLOOKUP(K327+0.5,График!$A$5:$CU$131,$P$322+1)</f>
        <v>В</v>
      </c>
      <c r="N327" s="56"/>
      <c r="O327" s="57" t="e">
        <f>HLOOKUP(N327,График!$A$5:$CU$131,$P$322+1)</f>
        <v>#N/A</v>
      </c>
      <c r="P327" s="57" t="e">
        <f>HLOOKUP(N327+0.5,График!$A$5:$CU$131,$P$322+1)</f>
        <v>#N/A</v>
      </c>
      <c r="Q327" s="486" t="str">
        <f>$A$7</f>
        <v>Чт</v>
      </c>
      <c r="R327" s="56">
        <f t="shared" si="237"/>
        <v>43195</v>
      </c>
      <c r="S327" s="57">
        <f>HLOOKUP(R327,График!$A$5:$CU$131,$AF$322+1)</f>
        <v>0.39583333333333331</v>
      </c>
      <c r="T327" s="57">
        <f>HLOOKUP(R327+0.5,График!$A$5:$CU$131,$AF$322+1)</f>
        <v>0.77083333333333337</v>
      </c>
      <c r="U327" s="56">
        <f t="shared" si="259"/>
        <v>43202</v>
      </c>
      <c r="V327" s="57" t="str">
        <f>HLOOKUP(U327,График!$A$5:$CU$131,$AF$322+1)</f>
        <v>В</v>
      </c>
      <c r="W327" s="57" t="str">
        <f>HLOOKUP(U327+0.5,График!$A$5:$CU$131,$AF$322+1)</f>
        <v>В</v>
      </c>
      <c r="X327" s="56">
        <f t="shared" si="260"/>
        <v>43209</v>
      </c>
      <c r="Y327" s="57" t="str">
        <f>HLOOKUP(X327,График!$A$5:$CU$131,$AF$322+1)</f>
        <v>В</v>
      </c>
      <c r="Z327" s="57" t="str">
        <f>HLOOKUP(X327+0.5,График!$A$5:$CU$131,$AF$322+1)</f>
        <v>В</v>
      </c>
      <c r="AA327" s="56">
        <f t="shared" si="261"/>
        <v>43216</v>
      </c>
      <c r="AB327" s="57" t="str">
        <f>HLOOKUP(AA327,График!$A$5:$CU$131,$AF$322+1)</f>
        <v>В</v>
      </c>
      <c r="AC327" s="57" t="str">
        <f>HLOOKUP(AA327+0.5,График!$A$5:$CU$131,$AF$322+1)</f>
        <v>В</v>
      </c>
      <c r="AD327" s="56"/>
      <c r="AE327" s="57" t="e">
        <f>HLOOKUP(AD327,График!$A$5:$CU$131,$AF$322+1)</f>
        <v>#N/A</v>
      </c>
      <c r="AF327" s="57" t="e">
        <f>HLOOKUP(AD327+0.5,График!$A$5:$CU$131,$AF$322+1)</f>
        <v>#N/A</v>
      </c>
      <c r="AG327" s="34"/>
      <c r="AH327" s="27"/>
      <c r="AI327" s="27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</row>
    <row r="328" spans="1:49" s="46" customFormat="1" ht="26.1" customHeight="1" x14ac:dyDescent="0.25">
      <c r="A328" s="487" t="str">
        <f>$A$8</f>
        <v>Пт</v>
      </c>
      <c r="B328" s="56">
        <f t="shared" si="236"/>
        <v>43196</v>
      </c>
      <c r="C328" s="57" t="str">
        <f>HLOOKUP(B328,График!$A$5:$CU$131,$P$322+1)</f>
        <v>В</v>
      </c>
      <c r="D328" s="57" t="str">
        <f>HLOOKUP(B328+0.5,График!$A$5:$CU$131,$P$322+1)</f>
        <v>В</v>
      </c>
      <c r="E328" s="56">
        <f t="shared" si="256"/>
        <v>43203</v>
      </c>
      <c r="F328" s="57" t="str">
        <f>HLOOKUP(E328,График!$A$5:$CU$131,$P$322+1)</f>
        <v>В</v>
      </c>
      <c r="G328" s="57" t="str">
        <f>HLOOKUP(E328+0.5,График!$A$5:$CU$131,$P$322+1)</f>
        <v>В</v>
      </c>
      <c r="H328" s="56">
        <f t="shared" si="257"/>
        <v>43210</v>
      </c>
      <c r="I328" s="57" t="str">
        <f>HLOOKUP(H328,График!$A$5:$CU$131,$P$322+1)</f>
        <v>В</v>
      </c>
      <c r="J328" s="57" t="str">
        <f>HLOOKUP(H328+0.5,График!$A$5:$CU$131,$P$322+1)</f>
        <v>В</v>
      </c>
      <c r="K328" s="56">
        <f t="shared" si="258"/>
        <v>43217</v>
      </c>
      <c r="L328" s="57" t="str">
        <f>HLOOKUP(K328,График!$A$5:$CU$131,$P$322+1)</f>
        <v>В</v>
      </c>
      <c r="M328" s="57" t="str">
        <f>HLOOKUP(K328+0.5,График!$A$5:$CU$131,$P$322+1)</f>
        <v>В</v>
      </c>
      <c r="N328" s="56"/>
      <c r="O328" s="57" t="e">
        <f>HLOOKUP(N328,График!$A$5:$CU$131,$P$322+1)</f>
        <v>#N/A</v>
      </c>
      <c r="P328" s="57" t="e">
        <f>HLOOKUP(N328+0.5,График!$A$5:$CU$131,$P$322+1)</f>
        <v>#N/A</v>
      </c>
      <c r="Q328" s="487" t="str">
        <f>$A$8</f>
        <v>Пт</v>
      </c>
      <c r="R328" s="56">
        <f t="shared" si="237"/>
        <v>43196</v>
      </c>
      <c r="S328" s="57" t="str">
        <f>HLOOKUP(R328,График!$A$5:$CU$131,$AF$322+1)</f>
        <v>В</v>
      </c>
      <c r="T328" s="57" t="str">
        <f>HLOOKUP(R328+0.5,График!$A$5:$CU$131,$AF$322+1)</f>
        <v>В</v>
      </c>
      <c r="U328" s="56">
        <f t="shared" si="259"/>
        <v>43203</v>
      </c>
      <c r="V328" s="57">
        <f>HLOOKUP(U328,График!$A$5:$CU$131,$AF$322+1)</f>
        <v>0.28125</v>
      </c>
      <c r="W328" s="57">
        <f>HLOOKUP(U328+0.5,График!$A$5:$CU$131,$AF$322+1)</f>
        <v>0.65625</v>
      </c>
      <c r="X328" s="56">
        <f t="shared" si="260"/>
        <v>43210</v>
      </c>
      <c r="Y328" s="57">
        <f>HLOOKUP(X328,График!$A$5:$CU$131,$AF$322+1)</f>
        <v>0.28125</v>
      </c>
      <c r="Z328" s="57">
        <f>HLOOKUP(X328+0.5,График!$A$5:$CU$131,$AF$322+1)</f>
        <v>0.65625</v>
      </c>
      <c r="AA328" s="56">
        <f t="shared" si="261"/>
        <v>43217</v>
      </c>
      <c r="AB328" s="57">
        <f>HLOOKUP(AA328,График!$A$5:$CU$131,$AF$322+1)</f>
        <v>0.28125</v>
      </c>
      <c r="AC328" s="57">
        <f>HLOOKUP(AA328+0.5,График!$A$5:$CU$131,$AF$322+1)</f>
        <v>0.65625</v>
      </c>
      <c r="AD328" s="56"/>
      <c r="AE328" s="57" t="e">
        <f>HLOOKUP(AD328,График!$A$5:$CU$131,$AF$322+1)</f>
        <v>#N/A</v>
      </c>
      <c r="AF328" s="57" t="e">
        <f>HLOOKUP(AD328+0.5,График!$A$5:$CU$131,$AF$322+1)</f>
        <v>#N/A</v>
      </c>
      <c r="AG328" s="34"/>
      <c r="AH328" s="27"/>
      <c r="AI328" s="27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</row>
    <row r="329" spans="1:49" s="46" customFormat="1" ht="26.1" customHeight="1" thickBot="1" x14ac:dyDescent="0.3">
      <c r="A329" s="487" t="str">
        <f>$A$9</f>
        <v>Сб</v>
      </c>
      <c r="B329" s="56">
        <f t="shared" si="236"/>
        <v>43197</v>
      </c>
      <c r="C329" s="57" t="str">
        <f>HLOOKUP(B329,График!$A$5:$CU$131,$P$322+1)</f>
        <v>В</v>
      </c>
      <c r="D329" s="57" t="str">
        <f>HLOOKUP(B329+0.5,График!$A$5:$CU$131,$P$322+1)</f>
        <v>В</v>
      </c>
      <c r="E329" s="56">
        <f t="shared" si="256"/>
        <v>43204</v>
      </c>
      <c r="F329" s="57" t="str">
        <f>HLOOKUP(E329,График!$A$5:$CU$131,$P$322+1)</f>
        <v>В</v>
      </c>
      <c r="G329" s="57" t="str">
        <f>HLOOKUP(E329+0.5,График!$A$5:$CU$131,$P$322+1)</f>
        <v>В</v>
      </c>
      <c r="H329" s="56">
        <f t="shared" si="257"/>
        <v>43211</v>
      </c>
      <c r="I329" s="57" t="str">
        <f>HLOOKUP(H329,График!$A$5:$CU$131,$P$322+1)</f>
        <v>В</v>
      </c>
      <c r="J329" s="57" t="str">
        <f>HLOOKUP(H329+0.5,График!$A$5:$CU$131,$P$322+1)</f>
        <v>В</v>
      </c>
      <c r="K329" s="56">
        <f t="shared" si="258"/>
        <v>43218</v>
      </c>
      <c r="L329" s="57">
        <f>HLOOKUP(K329,График!$A$5:$CU$131,$P$322+1)</f>
        <v>0.375</v>
      </c>
      <c r="M329" s="57">
        <f>HLOOKUP(K329+0.5,График!$A$5:$CU$131,$P$322+1)</f>
        <v>0.75</v>
      </c>
      <c r="N329" s="56"/>
      <c r="O329" s="57" t="e">
        <f>HLOOKUP(N329,График!$A$5:$CU$131,$P$322+1)</f>
        <v>#N/A</v>
      </c>
      <c r="P329" s="57" t="e">
        <f>HLOOKUP(N329+0.5,График!$A$5:$CU$131,$P$322+1)</f>
        <v>#N/A</v>
      </c>
      <c r="Q329" s="487" t="str">
        <f>$A$9</f>
        <v>Сб</v>
      </c>
      <c r="R329" s="56">
        <f t="shared" si="237"/>
        <v>43197</v>
      </c>
      <c r="S329" s="57">
        <f>HLOOKUP(R329,График!$A$5:$CU$131,$AF$322+1)</f>
        <v>0.52083333333333337</v>
      </c>
      <c r="T329" s="57">
        <f>HLOOKUP(R329+0.5,График!$A$5:$CU$131,$AF$322+1)</f>
        <v>0.89583333333333337</v>
      </c>
      <c r="U329" s="56">
        <f t="shared" si="259"/>
        <v>43204</v>
      </c>
      <c r="V329" s="57">
        <f>HLOOKUP(U329,График!$A$5:$CU$131,$AF$322+1)</f>
        <v>0.28125</v>
      </c>
      <c r="W329" s="57">
        <f>HLOOKUP(U329+0.5,График!$A$5:$CU$131,$AF$322+1)</f>
        <v>0.65625</v>
      </c>
      <c r="X329" s="56">
        <f t="shared" si="260"/>
        <v>43211</v>
      </c>
      <c r="Y329" s="57">
        <f>HLOOKUP(X329,График!$A$5:$CU$131,$AF$322+1)</f>
        <v>0.35416666666666669</v>
      </c>
      <c r="Z329" s="57">
        <f>HLOOKUP(X329+0.5,График!$A$5:$CU$131,$AF$322+1)</f>
        <v>0.72916666666666663</v>
      </c>
      <c r="AA329" s="56">
        <f t="shared" si="261"/>
        <v>43218</v>
      </c>
      <c r="AB329" s="57">
        <f>HLOOKUP(AA329,График!$A$5:$CU$131,$AF$322+1)</f>
        <v>0.64583333333333337</v>
      </c>
      <c r="AC329" s="57">
        <f>HLOOKUP(AA329+0.5,График!$A$5:$CU$131,$AF$322+1)</f>
        <v>1.0208333333333333</v>
      </c>
      <c r="AD329" s="56"/>
      <c r="AE329" s="57" t="e">
        <f>HLOOKUP(AD329,График!$A$5:$CU$131,$AF$322+1)</f>
        <v>#N/A</v>
      </c>
      <c r="AF329" s="57" t="e">
        <f>HLOOKUP(AD329+0.5,График!$A$5:$CU$131,$AF$322+1)</f>
        <v>#N/A</v>
      </c>
      <c r="AG329" s="34"/>
      <c r="AH329" s="27"/>
      <c r="AI329" s="27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</row>
    <row r="330" spans="1:49" s="48" customFormat="1" ht="26.1" customHeight="1" x14ac:dyDescent="0.25">
      <c r="A330" s="39"/>
      <c r="B330" s="53"/>
      <c r="C330" s="52" t="str">
        <f>VLOOKUP(P330,График!$A$5:$CU$121,3)</f>
        <v>Шевчик Татьяна Владимировна</v>
      </c>
      <c r="D330" s="54"/>
      <c r="E330" s="55"/>
      <c r="F330" s="22"/>
      <c r="G330" s="22"/>
      <c r="H330" s="22"/>
      <c r="I330" s="40"/>
      <c r="J330" s="23"/>
      <c r="K330" s="24"/>
      <c r="L330" s="25"/>
      <c r="M330" s="41"/>
      <c r="N330" s="41"/>
      <c r="O330" s="42"/>
      <c r="P330" s="488">
        <f>AF322+1</f>
        <v>83</v>
      </c>
      <c r="Q330" s="39"/>
      <c r="R330" s="21"/>
      <c r="S330" s="52">
        <f>VLOOKUP(AF330,График!$A$5:$CU$121,3)</f>
        <v>0</v>
      </c>
      <c r="T330" s="54"/>
      <c r="U330" s="55"/>
      <c r="V330" s="22"/>
      <c r="W330" s="22"/>
      <c r="X330" s="22"/>
      <c r="Y330" s="40"/>
      <c r="Z330" s="23"/>
      <c r="AA330" s="24"/>
      <c r="AB330" s="25"/>
      <c r="AC330" s="41"/>
      <c r="AD330" s="41"/>
      <c r="AE330" s="42"/>
      <c r="AF330" s="488">
        <f>P330+1</f>
        <v>84</v>
      </c>
      <c r="AG330" s="43"/>
      <c r="AH330" s="43"/>
      <c r="AI330" s="43"/>
      <c r="AJ330" s="47"/>
      <c r="AK330" s="47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</row>
    <row r="331" spans="1:49" s="46" customFormat="1" ht="26.1" customHeight="1" x14ac:dyDescent="0.25">
      <c r="A331" s="486" t="str">
        <f>$A$3</f>
        <v>Вс</v>
      </c>
      <c r="B331" s="56">
        <f t="shared" si="236"/>
        <v>43191</v>
      </c>
      <c r="C331" s="57" t="str">
        <f>HLOOKUP(B331,График!$A$5:$CU$131,$P$330+1)</f>
        <v>В</v>
      </c>
      <c r="D331" s="57" t="str">
        <f>HLOOKUP(B331+0.5,График!$A$5:$CU$131,$P$330+1)</f>
        <v>В</v>
      </c>
      <c r="E331" s="56">
        <f>B337+1</f>
        <v>43198</v>
      </c>
      <c r="F331" s="57" t="str">
        <f>HLOOKUP(E331,График!$A$5:$CU$131,$P$330+1)</f>
        <v>В</v>
      </c>
      <c r="G331" s="57" t="str">
        <f>HLOOKUP(E331+0.5,График!$A$5:$CU$131,$P$330+1)</f>
        <v>В</v>
      </c>
      <c r="H331" s="56">
        <f>E337+1</f>
        <v>43205</v>
      </c>
      <c r="I331" s="57" t="str">
        <f>HLOOKUP(H331,График!$A$5:$CU$131,$P$330+1)</f>
        <v>В</v>
      </c>
      <c r="J331" s="57" t="str">
        <f>HLOOKUP(H331+0.5,График!$A$5:$CU$131,$P$330+1)</f>
        <v>В</v>
      </c>
      <c r="K331" s="56">
        <f>H337+1</f>
        <v>43212</v>
      </c>
      <c r="L331" s="57">
        <f>HLOOKUP(K331,График!$A$5:$CU$131,$P$330+1)</f>
        <v>0.41666666666666669</v>
      </c>
      <c r="M331" s="57">
        <f>HLOOKUP(K331+0.5,График!$A$5:$CU$131,$P$330+1)</f>
        <v>0.91666666666666663</v>
      </c>
      <c r="N331" s="56">
        <f>K337+1</f>
        <v>43219</v>
      </c>
      <c r="O331" s="57" t="str">
        <f>HLOOKUP(N331,График!$A$5:$CU$131,$P$330+1)</f>
        <v>В</v>
      </c>
      <c r="P331" s="57" t="str">
        <f>HLOOKUP(N331+0.5,График!$A$5:$CU$131,$P$330+1)</f>
        <v>В</v>
      </c>
      <c r="Q331" s="486" t="str">
        <f>$A$3</f>
        <v>Вс</v>
      </c>
      <c r="R331" s="56">
        <f t="shared" si="237"/>
        <v>43191</v>
      </c>
      <c r="S331" s="57">
        <f>HLOOKUP(R331,График!$A$5:$CU$131,$AF$330+1)</f>
        <v>0</v>
      </c>
      <c r="T331" s="57">
        <f>HLOOKUP(R331+0.5,График!$A$5:$CU$131,$AF$330+1)</f>
        <v>0</v>
      </c>
      <c r="U331" s="56">
        <f>R337+1</f>
        <v>43198</v>
      </c>
      <c r="V331" s="57">
        <f>HLOOKUP(U331,График!$A$5:$CU$131,$AF$330+1)</f>
        <v>0</v>
      </c>
      <c r="W331" s="57">
        <f>HLOOKUP(U331+0.5,График!$A$5:$CU$131,$AF$330+1)</f>
        <v>0</v>
      </c>
      <c r="X331" s="56">
        <f>U337+1</f>
        <v>43205</v>
      </c>
      <c r="Y331" s="57">
        <f>HLOOKUP(X331,График!$A$5:$CU$131,$AF$330+1)</f>
        <v>0</v>
      </c>
      <c r="Z331" s="57">
        <f>HLOOKUP(X331+0.5,График!$A$5:$CU$131,$AF$330+1)</f>
        <v>0</v>
      </c>
      <c r="AA331" s="56">
        <f>X337+1</f>
        <v>43212</v>
      </c>
      <c r="AB331" s="57">
        <f>HLOOKUP(AA331,График!$A$5:$CU$131,$AF$330+1)</f>
        <v>0</v>
      </c>
      <c r="AC331" s="57">
        <f>HLOOKUP(AA331+0.5,График!$A$5:$CU$131,$AF$330+1)</f>
        <v>0</v>
      </c>
      <c r="AD331" s="56">
        <f>AA337+1</f>
        <v>43219</v>
      </c>
      <c r="AE331" s="57">
        <f>HLOOKUP(AD331,График!$A$5:$CU$131,$AF$330+1)</f>
        <v>0</v>
      </c>
      <c r="AF331" s="57">
        <f>HLOOKUP(AD331+0.5,График!$A$5:$CU$131,$AF$330+1)</f>
        <v>0</v>
      </c>
      <c r="AG331" s="34"/>
      <c r="AH331" s="27"/>
      <c r="AI331" s="27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</row>
    <row r="332" spans="1:49" s="46" customFormat="1" ht="26.1" customHeight="1" x14ac:dyDescent="0.25">
      <c r="A332" s="486" t="str">
        <f>$A$4</f>
        <v>Пн</v>
      </c>
      <c r="B332" s="56">
        <f t="shared" si="236"/>
        <v>43192</v>
      </c>
      <c r="C332" s="57">
        <f>HLOOKUP(B332,График!$A$5:$CU$131,$P$330+1)</f>
        <v>0.28125</v>
      </c>
      <c r="D332" s="57">
        <f>HLOOKUP(B332+0.5,График!$A$5:$CU$131,$P$330+1)</f>
        <v>0.78125</v>
      </c>
      <c r="E332" s="56">
        <f t="shared" ref="E332:E337" si="262">E331+1</f>
        <v>43199</v>
      </c>
      <c r="F332" s="57" t="str">
        <f>HLOOKUP(E332,График!$A$5:$CU$131,$P$330+1)</f>
        <v>В</v>
      </c>
      <c r="G332" s="57" t="str">
        <f>HLOOKUP(E332+0.5,График!$A$5:$CU$131,$P$330+1)</f>
        <v>В</v>
      </c>
      <c r="H332" s="56">
        <f t="shared" ref="H332:H337" si="263">H331+1</f>
        <v>43206</v>
      </c>
      <c r="I332" s="57" t="str">
        <f>HLOOKUP(H332,График!$A$5:$CU$131,$P$330+1)</f>
        <v>В</v>
      </c>
      <c r="J332" s="57" t="str">
        <f>HLOOKUP(H332+0.5,График!$A$5:$CU$131,$P$330+1)</f>
        <v>В</v>
      </c>
      <c r="K332" s="56">
        <f t="shared" ref="K332:K337" si="264">K331+1</f>
        <v>43213</v>
      </c>
      <c r="L332" s="57" t="str">
        <f>HLOOKUP(K332,График!$A$5:$CU$131,$P$330+1)</f>
        <v>В</v>
      </c>
      <c r="M332" s="57" t="str">
        <f>HLOOKUP(K332+0.5,График!$A$5:$CU$131,$P$330+1)</f>
        <v>В</v>
      </c>
      <c r="N332" s="56">
        <f>N331+1</f>
        <v>43220</v>
      </c>
      <c r="O332" s="57">
        <f>HLOOKUP(N332,График!$A$5:$CU$131,$P$330+1)</f>
        <v>0.29166666666666669</v>
      </c>
      <c r="P332" s="57">
        <f>HLOOKUP(N332+0.5,График!$A$5:$CU$131,$P$330+1)</f>
        <v>0.75</v>
      </c>
      <c r="Q332" s="486" t="str">
        <f>$A$4</f>
        <v>Пн</v>
      </c>
      <c r="R332" s="56">
        <f t="shared" si="237"/>
        <v>43192</v>
      </c>
      <c r="S332" s="57">
        <f>HLOOKUP(R332,График!$A$5:$CU$131,$AF$330+1)</f>
        <v>0</v>
      </c>
      <c r="T332" s="57">
        <f>HLOOKUP(R332+0.5,График!$A$5:$CU$131,$AF$330+1)</f>
        <v>0</v>
      </c>
      <c r="U332" s="56">
        <f t="shared" ref="U332:U337" si="265">U331+1</f>
        <v>43199</v>
      </c>
      <c r="V332" s="57">
        <f>HLOOKUP(U332,График!$A$5:$CU$131,$AF$330+1)</f>
        <v>0</v>
      </c>
      <c r="W332" s="57">
        <f>HLOOKUP(U332+0.5,График!$A$5:$CU$131,$AF$330+1)</f>
        <v>0</v>
      </c>
      <c r="X332" s="56">
        <f t="shared" ref="X332:X337" si="266">X331+1</f>
        <v>43206</v>
      </c>
      <c r="Y332" s="57">
        <f>HLOOKUP(X332,График!$A$5:$CU$131,$AF$330+1)</f>
        <v>0</v>
      </c>
      <c r="Z332" s="57">
        <f>HLOOKUP(X332+0.5,График!$A$5:$CU$131,$AF$330+1)</f>
        <v>0</v>
      </c>
      <c r="AA332" s="56">
        <f t="shared" ref="AA332:AA337" si="267">AA331+1</f>
        <v>43213</v>
      </c>
      <c r="AB332" s="57">
        <f>HLOOKUP(AA332,График!$A$5:$CU$131,$AF$330+1)</f>
        <v>0</v>
      </c>
      <c r="AC332" s="57">
        <f>HLOOKUP(AA332+0.5,График!$A$5:$CU$131,$AF$330+1)</f>
        <v>0</v>
      </c>
      <c r="AD332" s="56">
        <f>AD331+1</f>
        <v>43220</v>
      </c>
      <c r="AE332" s="57">
        <f>HLOOKUP(AD332,График!$A$5:$CU$131,$AF$330+1)</f>
        <v>0</v>
      </c>
      <c r="AF332" s="57">
        <f>HLOOKUP(AD332+0.5,График!$A$5:$CU$131,$AF$330+1)</f>
        <v>0</v>
      </c>
      <c r="AG332" s="34"/>
      <c r="AH332" s="27"/>
      <c r="AI332" s="27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</row>
    <row r="333" spans="1:49" s="46" customFormat="1" ht="26.1" customHeight="1" x14ac:dyDescent="0.25">
      <c r="A333" s="486" t="str">
        <f>$A$5</f>
        <v>Вт</v>
      </c>
      <c r="B333" s="56">
        <f t="shared" si="236"/>
        <v>43193</v>
      </c>
      <c r="C333" s="57" t="str">
        <f>HLOOKUP(B333,График!$A$5:$CU$131,$P$330+1)</f>
        <v>В</v>
      </c>
      <c r="D333" s="57" t="str">
        <f>HLOOKUP(B333+0.5,График!$A$5:$CU$131,$P$330+1)</f>
        <v>В</v>
      </c>
      <c r="E333" s="56">
        <f t="shared" si="262"/>
        <v>43200</v>
      </c>
      <c r="F333" s="57">
        <f>HLOOKUP(E333,График!$A$5:$CU$131,$P$330+1)</f>
        <v>0.29166666666666669</v>
      </c>
      <c r="G333" s="57">
        <f>HLOOKUP(E333+0.5,График!$A$5:$CU$131,$P$330+1)</f>
        <v>0.79166666666666663</v>
      </c>
      <c r="H333" s="56">
        <f t="shared" si="263"/>
        <v>43207</v>
      </c>
      <c r="I333" s="57" t="str">
        <f>HLOOKUP(H333,График!$A$5:$CU$131,$P$330+1)</f>
        <v>В</v>
      </c>
      <c r="J333" s="57" t="str">
        <f>HLOOKUP(H333+0.5,График!$A$5:$CU$131,$P$330+1)</f>
        <v>В</v>
      </c>
      <c r="K333" s="56">
        <f t="shared" si="264"/>
        <v>43214</v>
      </c>
      <c r="L333" s="57" t="str">
        <f>HLOOKUP(K333,График!$A$5:$CU$131,$P$330+1)</f>
        <v>В</v>
      </c>
      <c r="M333" s="57" t="str">
        <f>HLOOKUP(K333+0.5,График!$A$5:$CU$131,$P$330+1)</f>
        <v>В</v>
      </c>
      <c r="N333" s="56">
        <f>N332+1</f>
        <v>43221</v>
      </c>
      <c r="O333" s="57">
        <f>HLOOKUP(N333,График!$A$5:$CU$131,$P$330+1)</f>
        <v>0</v>
      </c>
      <c r="P333" s="57">
        <f>HLOOKUP(N333+0.5,График!$A$5:$CU$131,$P$330+1)</f>
        <v>0</v>
      </c>
      <c r="Q333" s="486" t="str">
        <f>$A$5</f>
        <v>Вт</v>
      </c>
      <c r="R333" s="56">
        <f t="shared" si="237"/>
        <v>43193</v>
      </c>
      <c r="S333" s="57">
        <f>HLOOKUP(R333,График!$A$5:$CU$131,$AF$330+1)</f>
        <v>0</v>
      </c>
      <c r="T333" s="57">
        <f>HLOOKUP(R333+0.5,График!$A$5:$CU$131,$AF$330+1)</f>
        <v>0</v>
      </c>
      <c r="U333" s="56">
        <f t="shared" si="265"/>
        <v>43200</v>
      </c>
      <c r="V333" s="57">
        <f>HLOOKUP(U333,График!$A$5:$CU$131,$AF$330+1)</f>
        <v>0</v>
      </c>
      <c r="W333" s="57">
        <f>HLOOKUP(U333+0.5,График!$A$5:$CU$131,$AF$330+1)</f>
        <v>0</v>
      </c>
      <c r="X333" s="56">
        <f t="shared" si="266"/>
        <v>43207</v>
      </c>
      <c r="Y333" s="57">
        <f>HLOOKUP(X333,График!$A$5:$CU$131,$AF$330+1)</f>
        <v>0</v>
      </c>
      <c r="Z333" s="57">
        <f>HLOOKUP(X333+0.5,График!$A$5:$CU$131,$AF$330+1)</f>
        <v>0</v>
      </c>
      <c r="AA333" s="56">
        <f t="shared" si="267"/>
        <v>43214</v>
      </c>
      <c r="AB333" s="57">
        <f>HLOOKUP(AA333,График!$A$5:$CU$131,$AF$330+1)</f>
        <v>0</v>
      </c>
      <c r="AC333" s="57">
        <f>HLOOKUP(AA333+0.5,График!$A$5:$CU$131,$AF$330+1)</f>
        <v>0</v>
      </c>
      <c r="AD333" s="56">
        <f>AD332+1</f>
        <v>43221</v>
      </c>
      <c r="AE333" s="57">
        <f>HLOOKUP(AD333,График!$A$5:$CU$131,$AF$330+1)</f>
        <v>0</v>
      </c>
      <c r="AF333" s="57">
        <f>HLOOKUP(AD333+0.5,График!$A$5:$CU$131,$AF$330+1)</f>
        <v>0</v>
      </c>
      <c r="AG333" s="34"/>
      <c r="AH333" s="27"/>
      <c r="AI333" s="27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</row>
    <row r="334" spans="1:49" s="46" customFormat="1" ht="26.1" customHeight="1" x14ac:dyDescent="0.25">
      <c r="A334" s="486" t="str">
        <f>$A$6</f>
        <v>Ср</v>
      </c>
      <c r="B334" s="56">
        <f t="shared" si="236"/>
        <v>43194</v>
      </c>
      <c r="C334" s="57" t="str">
        <f>HLOOKUP(B334,График!$A$5:$CU$131,$P$330+1)</f>
        <v>В</v>
      </c>
      <c r="D334" s="57" t="str">
        <f>HLOOKUP(B334+0.5,График!$A$5:$CU$131,$P$330+1)</f>
        <v>В</v>
      </c>
      <c r="E334" s="56">
        <f t="shared" si="262"/>
        <v>43201</v>
      </c>
      <c r="F334" s="57" t="str">
        <f>HLOOKUP(E334,График!$A$5:$CU$131,$P$330+1)</f>
        <v>В</v>
      </c>
      <c r="G334" s="57" t="str">
        <f>HLOOKUP(E334+0.5,График!$A$5:$CU$131,$P$330+1)</f>
        <v>В</v>
      </c>
      <c r="H334" s="56">
        <f t="shared" si="263"/>
        <v>43208</v>
      </c>
      <c r="I334" s="57">
        <f>HLOOKUP(H334,График!$A$5:$CU$131,$P$330+1)</f>
        <v>0.375</v>
      </c>
      <c r="J334" s="57">
        <f>HLOOKUP(H334+0.5,График!$A$5:$CU$131,$P$330+1)</f>
        <v>0.875</v>
      </c>
      <c r="K334" s="56">
        <f t="shared" si="264"/>
        <v>43215</v>
      </c>
      <c r="L334" s="57" t="str">
        <f>HLOOKUP(K334,График!$A$5:$CU$131,$P$330+1)</f>
        <v>В</v>
      </c>
      <c r="M334" s="57" t="str">
        <f>HLOOKUP(K334+0.5,График!$A$5:$CU$131,$P$330+1)</f>
        <v>В</v>
      </c>
      <c r="N334" s="56"/>
      <c r="O334" s="57" t="e">
        <f>HLOOKUP(N334,График!$A$5:$CU$131,$P$330+1)</f>
        <v>#N/A</v>
      </c>
      <c r="P334" s="57" t="e">
        <f>HLOOKUP(N334+0.5,График!$A$5:$CU$131,$P$330+1)</f>
        <v>#N/A</v>
      </c>
      <c r="Q334" s="486" t="str">
        <f>$A$6</f>
        <v>Ср</v>
      </c>
      <c r="R334" s="56">
        <f t="shared" si="237"/>
        <v>43194</v>
      </c>
      <c r="S334" s="57">
        <f>HLOOKUP(R334,График!$A$5:$CU$131,$AF$330+1)</f>
        <v>0</v>
      </c>
      <c r="T334" s="57">
        <f>HLOOKUP(R334+0.5,График!$A$5:$CU$131,$AF$330+1)</f>
        <v>0</v>
      </c>
      <c r="U334" s="56">
        <f t="shared" si="265"/>
        <v>43201</v>
      </c>
      <c r="V334" s="57">
        <f>HLOOKUP(U334,График!$A$5:$CU$131,$AF$330+1)</f>
        <v>0</v>
      </c>
      <c r="W334" s="57">
        <f>HLOOKUP(U334+0.5,График!$A$5:$CU$131,$AF$330+1)</f>
        <v>0</v>
      </c>
      <c r="X334" s="56">
        <f t="shared" si="266"/>
        <v>43208</v>
      </c>
      <c r="Y334" s="57">
        <f>HLOOKUP(X334,График!$A$5:$CU$131,$AF$330+1)</f>
        <v>0</v>
      </c>
      <c r="Z334" s="57">
        <f>HLOOKUP(X334+0.5,График!$A$5:$CU$131,$AF$330+1)</f>
        <v>0</v>
      </c>
      <c r="AA334" s="56">
        <f t="shared" si="267"/>
        <v>43215</v>
      </c>
      <c r="AB334" s="57">
        <f>HLOOKUP(AA334,График!$A$5:$CU$131,$AF$330+1)</f>
        <v>0</v>
      </c>
      <c r="AC334" s="57">
        <f>HLOOKUP(AA334+0.5,График!$A$5:$CU$131,$AF$330+1)</f>
        <v>0</v>
      </c>
      <c r="AD334" s="56"/>
      <c r="AE334" s="57" t="e">
        <f>HLOOKUP(AD334,График!$A$5:$CU$131,$AF$330+1)</f>
        <v>#N/A</v>
      </c>
      <c r="AF334" s="57" t="e">
        <f>HLOOKUP(AD334+0.5,График!$A$5:$CU$131,$AF$330+1)</f>
        <v>#N/A</v>
      </c>
      <c r="AG334" s="34"/>
      <c r="AH334" s="27"/>
      <c r="AI334" s="27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</row>
    <row r="335" spans="1:49" s="46" customFormat="1" ht="26.1" customHeight="1" x14ac:dyDescent="0.25">
      <c r="A335" s="486" t="str">
        <f>$A$7</f>
        <v>Чт</v>
      </c>
      <c r="B335" s="56">
        <f t="shared" si="236"/>
        <v>43195</v>
      </c>
      <c r="C335" s="57" t="str">
        <f>HLOOKUP(B335,График!$A$5:$CU$131,$P$330+1)</f>
        <v>В</v>
      </c>
      <c r="D335" s="57" t="str">
        <f>HLOOKUP(B335+0.5,График!$A$5:$CU$131,$P$330+1)</f>
        <v>В</v>
      </c>
      <c r="E335" s="56">
        <f t="shared" si="262"/>
        <v>43202</v>
      </c>
      <c r="F335" s="57" t="str">
        <f>HLOOKUP(E335,График!$A$5:$CU$131,$P$330+1)</f>
        <v>В</v>
      </c>
      <c r="G335" s="57" t="str">
        <f>HLOOKUP(E335+0.5,График!$A$5:$CU$131,$P$330+1)</f>
        <v>В</v>
      </c>
      <c r="H335" s="56">
        <f t="shared" si="263"/>
        <v>43209</v>
      </c>
      <c r="I335" s="57" t="str">
        <f>HLOOKUP(H335,График!$A$5:$CU$131,$P$330+1)</f>
        <v>В</v>
      </c>
      <c r="J335" s="57" t="str">
        <f>HLOOKUP(H335+0.5,График!$A$5:$CU$131,$P$330+1)</f>
        <v>В</v>
      </c>
      <c r="K335" s="56">
        <f t="shared" si="264"/>
        <v>43216</v>
      </c>
      <c r="L335" s="57">
        <f>HLOOKUP(K335,График!$A$5:$CU$131,$P$330+1)</f>
        <v>0.41666666666666669</v>
      </c>
      <c r="M335" s="57">
        <f>HLOOKUP(K335+0.5,График!$A$5:$CU$131,$P$330+1)</f>
        <v>0.91666666666666663</v>
      </c>
      <c r="N335" s="56"/>
      <c r="O335" s="57" t="e">
        <f>HLOOKUP(N335,График!$A$5:$CU$131,$P$330+1)</f>
        <v>#N/A</v>
      </c>
      <c r="P335" s="57" t="e">
        <f>HLOOKUP(N335+0.5,График!$A$5:$CU$131,$P$330+1)</f>
        <v>#N/A</v>
      </c>
      <c r="Q335" s="486" t="str">
        <f>$A$7</f>
        <v>Чт</v>
      </c>
      <c r="R335" s="56">
        <f t="shared" si="237"/>
        <v>43195</v>
      </c>
      <c r="S335" s="57">
        <f>HLOOKUP(R335,График!$A$5:$CU$131,$AF$330+1)</f>
        <v>0</v>
      </c>
      <c r="T335" s="57">
        <f>HLOOKUP(R335+0.5,График!$A$5:$CU$131,$AF$330+1)</f>
        <v>0</v>
      </c>
      <c r="U335" s="56">
        <f t="shared" si="265"/>
        <v>43202</v>
      </c>
      <c r="V335" s="57">
        <f>HLOOKUP(U335,График!$A$5:$CU$131,$AF$330+1)</f>
        <v>0</v>
      </c>
      <c r="W335" s="57">
        <f>HLOOKUP(U335+0.5,График!$A$5:$CU$131,$AF$330+1)</f>
        <v>0</v>
      </c>
      <c r="X335" s="56">
        <f t="shared" si="266"/>
        <v>43209</v>
      </c>
      <c r="Y335" s="57">
        <f>HLOOKUP(X335,График!$A$5:$CU$131,$AF$330+1)</f>
        <v>0</v>
      </c>
      <c r="Z335" s="57">
        <f>HLOOKUP(X335+0.5,График!$A$5:$CU$131,$AF$330+1)</f>
        <v>0</v>
      </c>
      <c r="AA335" s="56">
        <f t="shared" si="267"/>
        <v>43216</v>
      </c>
      <c r="AB335" s="57">
        <f>HLOOKUP(AA335,График!$A$5:$CU$131,$AF$330+1)</f>
        <v>0</v>
      </c>
      <c r="AC335" s="57">
        <f>HLOOKUP(AA335+0.5,График!$A$5:$CU$131,$AF$330+1)</f>
        <v>0</v>
      </c>
      <c r="AD335" s="56"/>
      <c r="AE335" s="57" t="e">
        <f>HLOOKUP(AD335,График!$A$5:$CU$131,$AF$330+1)</f>
        <v>#N/A</v>
      </c>
      <c r="AF335" s="57" t="e">
        <f>HLOOKUP(AD335+0.5,График!$A$5:$CU$131,$AF$330+1)</f>
        <v>#N/A</v>
      </c>
      <c r="AG335" s="34"/>
      <c r="AH335" s="27"/>
      <c r="AI335" s="27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</row>
    <row r="336" spans="1:49" s="46" customFormat="1" ht="26.1" customHeight="1" x14ac:dyDescent="0.25">
      <c r="A336" s="487" t="str">
        <f>$A$8</f>
        <v>Пт</v>
      </c>
      <c r="B336" s="56">
        <f t="shared" si="236"/>
        <v>43196</v>
      </c>
      <c r="C336" s="57">
        <f>HLOOKUP(B336,График!$A$5:$CU$131,$P$330+1)</f>
        <v>0.41666666666666669</v>
      </c>
      <c r="D336" s="57">
        <f>HLOOKUP(B336+0.5,График!$A$5:$CU$131,$P$330+1)</f>
        <v>0.91666666666666663</v>
      </c>
      <c r="E336" s="56">
        <f t="shared" si="262"/>
        <v>43203</v>
      </c>
      <c r="F336" s="57" t="str">
        <f>HLOOKUP(E336,График!$A$5:$CU$131,$P$330+1)</f>
        <v>В</v>
      </c>
      <c r="G336" s="57" t="str">
        <f>HLOOKUP(E336+0.5,График!$A$5:$CU$131,$P$330+1)</f>
        <v>В</v>
      </c>
      <c r="H336" s="56">
        <f t="shared" si="263"/>
        <v>43210</v>
      </c>
      <c r="I336" s="57" t="str">
        <f>HLOOKUP(H336,График!$A$5:$CU$131,$P$330+1)</f>
        <v>В</v>
      </c>
      <c r="J336" s="57" t="str">
        <f>HLOOKUP(H336+0.5,График!$A$5:$CU$131,$P$330+1)</f>
        <v>В</v>
      </c>
      <c r="K336" s="56">
        <f t="shared" si="264"/>
        <v>43217</v>
      </c>
      <c r="L336" s="57" t="str">
        <f>HLOOKUP(K336,График!$A$5:$CU$131,$P$330+1)</f>
        <v>В</v>
      </c>
      <c r="M336" s="57" t="str">
        <f>HLOOKUP(K336+0.5,График!$A$5:$CU$131,$P$330+1)</f>
        <v>В</v>
      </c>
      <c r="N336" s="56"/>
      <c r="O336" s="57" t="e">
        <f>HLOOKUP(N336,График!$A$5:$CU$131,$P$330+1)</f>
        <v>#N/A</v>
      </c>
      <c r="P336" s="57" t="e">
        <f>HLOOKUP(N336+0.5,График!$A$5:$CU$131,$P$330+1)</f>
        <v>#N/A</v>
      </c>
      <c r="Q336" s="487" t="str">
        <f>$A$8</f>
        <v>Пт</v>
      </c>
      <c r="R336" s="56">
        <f t="shared" si="237"/>
        <v>43196</v>
      </c>
      <c r="S336" s="57">
        <f>HLOOKUP(R336,График!$A$5:$CU$131,$AF$330+1)</f>
        <v>0</v>
      </c>
      <c r="T336" s="57">
        <f>HLOOKUP(R336+0.5,График!$A$5:$CU$131,$AF$330+1)</f>
        <v>0</v>
      </c>
      <c r="U336" s="56">
        <f t="shared" si="265"/>
        <v>43203</v>
      </c>
      <c r="V336" s="57">
        <f>HLOOKUP(U336,График!$A$5:$CU$131,$AF$330+1)</f>
        <v>0</v>
      </c>
      <c r="W336" s="57">
        <f>HLOOKUP(U336+0.5,График!$A$5:$CU$131,$AF$330+1)</f>
        <v>0</v>
      </c>
      <c r="X336" s="56">
        <f t="shared" si="266"/>
        <v>43210</v>
      </c>
      <c r="Y336" s="57">
        <f>HLOOKUP(X336,График!$A$5:$CU$131,$AF$330+1)</f>
        <v>0</v>
      </c>
      <c r="Z336" s="57">
        <f>HLOOKUP(X336+0.5,График!$A$5:$CU$131,$AF$330+1)</f>
        <v>0</v>
      </c>
      <c r="AA336" s="56">
        <f t="shared" si="267"/>
        <v>43217</v>
      </c>
      <c r="AB336" s="57">
        <f>HLOOKUP(AA336,График!$A$5:$CU$131,$AF$330+1)</f>
        <v>0</v>
      </c>
      <c r="AC336" s="57">
        <f>HLOOKUP(AA336+0.5,График!$A$5:$CU$131,$AF$330+1)</f>
        <v>0</v>
      </c>
      <c r="AD336" s="56"/>
      <c r="AE336" s="57" t="e">
        <f>HLOOKUP(AD336,График!$A$5:$CU$131,$AF$330+1)</f>
        <v>#N/A</v>
      </c>
      <c r="AF336" s="57" t="e">
        <f>HLOOKUP(AD336+0.5,График!$A$5:$CU$131,$AF$330+1)</f>
        <v>#N/A</v>
      </c>
      <c r="AG336" s="34"/>
      <c r="AH336" s="27"/>
      <c r="AI336" s="27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</row>
    <row r="337" spans="1:49" s="46" customFormat="1" ht="26.1" customHeight="1" thickBot="1" x14ac:dyDescent="0.3">
      <c r="A337" s="487" t="str">
        <f>$A$9</f>
        <v>Сб</v>
      </c>
      <c r="B337" s="56">
        <f t="shared" si="236"/>
        <v>43197</v>
      </c>
      <c r="C337" s="57" t="str">
        <f>HLOOKUP(B337,График!$A$5:$CU$131,$P$330+1)</f>
        <v>В</v>
      </c>
      <c r="D337" s="57" t="str">
        <f>HLOOKUP(B337+0.5,График!$A$5:$CU$131,$P$330+1)</f>
        <v>В</v>
      </c>
      <c r="E337" s="56">
        <f t="shared" si="262"/>
        <v>43204</v>
      </c>
      <c r="F337" s="57">
        <f>HLOOKUP(E337,График!$A$5:$CU$131,$P$330+1)</f>
        <v>0.375</v>
      </c>
      <c r="G337" s="57">
        <f>HLOOKUP(E337+0.5,График!$A$5:$CU$131,$P$330+1)</f>
        <v>0.875</v>
      </c>
      <c r="H337" s="56">
        <f t="shared" si="263"/>
        <v>43211</v>
      </c>
      <c r="I337" s="57" t="str">
        <f>HLOOKUP(H337,График!$A$5:$CU$131,$P$330+1)</f>
        <v>В</v>
      </c>
      <c r="J337" s="57" t="str">
        <f>HLOOKUP(H337+0.5,График!$A$5:$CU$131,$P$330+1)</f>
        <v>В</v>
      </c>
      <c r="K337" s="56">
        <f t="shared" si="264"/>
        <v>43218</v>
      </c>
      <c r="L337" s="57" t="str">
        <f>HLOOKUP(K337,График!$A$5:$CU$131,$P$330+1)</f>
        <v>В</v>
      </c>
      <c r="M337" s="57" t="str">
        <f>HLOOKUP(K337+0.5,График!$A$5:$CU$131,$P$330+1)</f>
        <v>В</v>
      </c>
      <c r="N337" s="56"/>
      <c r="O337" s="57" t="e">
        <f>HLOOKUP(N337,График!$A$5:$CU$131,$P$330+1)</f>
        <v>#N/A</v>
      </c>
      <c r="P337" s="57" t="e">
        <f>HLOOKUP(N337+0.5,График!$A$5:$CU$131,$P$330+1)</f>
        <v>#N/A</v>
      </c>
      <c r="Q337" s="487" t="str">
        <f>$A$9</f>
        <v>Сб</v>
      </c>
      <c r="R337" s="56">
        <f t="shared" si="237"/>
        <v>43197</v>
      </c>
      <c r="S337" s="57">
        <f>HLOOKUP(R337,График!$A$5:$CU$131,$AF$330+1)</f>
        <v>0</v>
      </c>
      <c r="T337" s="57">
        <f>HLOOKUP(R337+0.5,График!$A$5:$CU$131,$AF$330+1)</f>
        <v>0</v>
      </c>
      <c r="U337" s="56">
        <f t="shared" si="265"/>
        <v>43204</v>
      </c>
      <c r="V337" s="57">
        <f>HLOOKUP(U337,График!$A$5:$CU$131,$AF$330+1)</f>
        <v>0</v>
      </c>
      <c r="W337" s="57">
        <f>HLOOKUP(U337+0.5,График!$A$5:$CU$131,$AF$330+1)</f>
        <v>0</v>
      </c>
      <c r="X337" s="56">
        <f t="shared" si="266"/>
        <v>43211</v>
      </c>
      <c r="Y337" s="57">
        <f>HLOOKUP(X337,График!$A$5:$CU$131,$AF$330+1)</f>
        <v>0</v>
      </c>
      <c r="Z337" s="57">
        <f>HLOOKUP(X337+0.5,График!$A$5:$CU$131,$AF$330+1)</f>
        <v>0</v>
      </c>
      <c r="AA337" s="56">
        <f t="shared" si="267"/>
        <v>43218</v>
      </c>
      <c r="AB337" s="57">
        <f>HLOOKUP(AA337,График!$A$5:$CU$131,$AF$330+1)</f>
        <v>0</v>
      </c>
      <c r="AC337" s="57">
        <f>HLOOKUP(AA337+0.5,График!$A$5:$CU$131,$AF$330+1)</f>
        <v>0</v>
      </c>
      <c r="AD337" s="56"/>
      <c r="AE337" s="57" t="e">
        <f>HLOOKUP(AD337,График!$A$5:$CU$131,$AF$330+1)</f>
        <v>#N/A</v>
      </c>
      <c r="AF337" s="57" t="e">
        <f>HLOOKUP(AD337+0.5,График!$A$5:$CU$131,$AF$330+1)</f>
        <v>#N/A</v>
      </c>
      <c r="AG337" s="34"/>
      <c r="AH337" s="27"/>
      <c r="AI337" s="27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</row>
    <row r="338" spans="1:49" s="48" customFormat="1" ht="26.1" customHeight="1" x14ac:dyDescent="0.25">
      <c r="A338" s="39"/>
      <c r="B338" s="53"/>
      <c r="C338" s="52">
        <f>VLOOKUP(P338,График!$A$5:$CU$121,3)</f>
        <v>0</v>
      </c>
      <c r="D338" s="54"/>
      <c r="E338" s="55"/>
      <c r="F338" s="22"/>
      <c r="G338" s="22"/>
      <c r="H338" s="22"/>
      <c r="I338" s="40"/>
      <c r="J338" s="23"/>
      <c r="K338" s="24"/>
      <c r="L338" s="25"/>
      <c r="M338" s="41"/>
      <c r="N338" s="41"/>
      <c r="O338" s="42"/>
      <c r="P338" s="488">
        <f>AF330+1</f>
        <v>85</v>
      </c>
      <c r="Q338" s="39"/>
      <c r="R338" s="21"/>
      <c r="S338" s="52">
        <f>VLOOKUP(AF338,График!$A$5:$CU$121,3)</f>
        <v>0</v>
      </c>
      <c r="T338" s="54"/>
      <c r="U338" s="55"/>
      <c r="V338" s="22"/>
      <c r="W338" s="22"/>
      <c r="X338" s="22"/>
      <c r="Y338" s="40"/>
      <c r="Z338" s="23"/>
      <c r="AA338" s="24"/>
      <c r="AB338" s="25"/>
      <c r="AC338" s="41"/>
      <c r="AD338" s="41"/>
      <c r="AE338" s="42"/>
      <c r="AF338" s="488">
        <f>P338+1</f>
        <v>86</v>
      </c>
      <c r="AG338" s="43"/>
      <c r="AH338" s="43"/>
      <c r="AI338" s="43"/>
      <c r="AJ338" s="47"/>
      <c r="AK338" s="47"/>
      <c r="AL338" s="47"/>
      <c r="AM338" s="47"/>
      <c r="AN338" s="47"/>
      <c r="AO338" s="47"/>
      <c r="AP338" s="47"/>
      <c r="AQ338" s="47"/>
      <c r="AR338" s="47"/>
      <c r="AS338" s="47"/>
      <c r="AT338" s="47"/>
      <c r="AU338" s="47"/>
      <c r="AV338" s="47"/>
      <c r="AW338" s="47"/>
    </row>
    <row r="339" spans="1:49" s="46" customFormat="1" ht="26.1" customHeight="1" x14ac:dyDescent="0.25">
      <c r="A339" s="486" t="str">
        <f>$A$3</f>
        <v>Вс</v>
      </c>
      <c r="B339" s="56">
        <f t="shared" ref="B339:B401" si="268">B331</f>
        <v>43191</v>
      </c>
      <c r="C339" s="57">
        <f>HLOOKUP(B339,График!$A$5:$CU$131,$P$338+1)</f>
        <v>0</v>
      </c>
      <c r="D339" s="57">
        <f>HLOOKUP(B339+0.5,График!$A$5:$CU$131,$P$338+1)</f>
        <v>0</v>
      </c>
      <c r="E339" s="56">
        <f>B345+1</f>
        <v>43198</v>
      </c>
      <c r="F339" s="57">
        <f>HLOOKUP(E339,График!$A$5:$CU$131,$P$338+1)</f>
        <v>0</v>
      </c>
      <c r="G339" s="57">
        <f>HLOOKUP(E339+0.5,График!$A$5:$CU$131,$P$338+1)</f>
        <v>0</v>
      </c>
      <c r="H339" s="56">
        <f>E345+1</f>
        <v>43205</v>
      </c>
      <c r="I339" s="57">
        <f>HLOOKUP(H339,График!$A$5:$CU$131,$P$338+1)</f>
        <v>0</v>
      </c>
      <c r="J339" s="57">
        <f>HLOOKUP(H339+0.5,График!$A$5:$CU$131,$P$338+1)</f>
        <v>0</v>
      </c>
      <c r="K339" s="56">
        <f>H345+1</f>
        <v>43212</v>
      </c>
      <c r="L339" s="57">
        <f>HLOOKUP(K339,График!$A$5:$CU$131,$P$338+1)</f>
        <v>0</v>
      </c>
      <c r="M339" s="57">
        <f>HLOOKUP(K339+0.5,График!$A$5:$CU$131,$P$338+1)</f>
        <v>0</v>
      </c>
      <c r="N339" s="56">
        <f>K345+1</f>
        <v>43219</v>
      </c>
      <c r="O339" s="57">
        <f>HLOOKUP(N339,График!$A$5:$CU$131,$P$338+1)</f>
        <v>0</v>
      </c>
      <c r="P339" s="57">
        <f>HLOOKUP(N339+0.5,График!$A$5:$CU$131,$P$338+1)</f>
        <v>0</v>
      </c>
      <c r="Q339" s="486" t="str">
        <f>$A$3</f>
        <v>Вс</v>
      </c>
      <c r="R339" s="56">
        <f t="shared" ref="R339:R401" si="269">R331</f>
        <v>43191</v>
      </c>
      <c r="S339" s="57">
        <f>HLOOKUP(R339,График!$A$5:$CU$131,$AF$338+1)</f>
        <v>0</v>
      </c>
      <c r="T339" s="57">
        <f>HLOOKUP(R339+0.5,График!$A$5:$CU$131,$AF$338+1)</f>
        <v>0</v>
      </c>
      <c r="U339" s="56">
        <f>R345+1</f>
        <v>43198</v>
      </c>
      <c r="V339" s="57">
        <f>HLOOKUP(U339,График!$A$5:$CU$131,$AF$338+1)</f>
        <v>0</v>
      </c>
      <c r="W339" s="57">
        <f>HLOOKUP(U339+0.5,График!$A$5:$CU$131,$AF$338+1)</f>
        <v>0</v>
      </c>
      <c r="X339" s="56">
        <f>U345+1</f>
        <v>43205</v>
      </c>
      <c r="Y339" s="57">
        <f>HLOOKUP(X339,График!$A$5:$CU$131,$AF$338+1)</f>
        <v>0</v>
      </c>
      <c r="Z339" s="57">
        <f>HLOOKUP(X339+0.5,График!$A$5:$CU$131,$AF$338+1)</f>
        <v>0</v>
      </c>
      <c r="AA339" s="56">
        <f>X345+1</f>
        <v>43212</v>
      </c>
      <c r="AB339" s="57">
        <f>HLOOKUP(AA339,График!$A$5:$CU$131,$AF$338+1)</f>
        <v>0</v>
      </c>
      <c r="AC339" s="57">
        <f>HLOOKUP(AA339+0.5,График!$A$5:$CU$131,$AF$338+1)</f>
        <v>0</v>
      </c>
      <c r="AD339" s="56">
        <f>AA345+1</f>
        <v>43219</v>
      </c>
      <c r="AE339" s="57">
        <f>HLOOKUP(AD339,График!$A$5:$CU$131,$AF$338+1)</f>
        <v>0</v>
      </c>
      <c r="AF339" s="57">
        <f>HLOOKUP(AD339+0.5,График!$A$5:$CU$131,$AF$338+1)</f>
        <v>0</v>
      </c>
      <c r="AG339" s="34"/>
      <c r="AH339" s="27"/>
      <c r="AI339" s="27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</row>
    <row r="340" spans="1:49" s="46" customFormat="1" ht="26.1" customHeight="1" x14ac:dyDescent="0.25">
      <c r="A340" s="486" t="str">
        <f>$A$4</f>
        <v>Пн</v>
      </c>
      <c r="B340" s="56">
        <f t="shared" si="268"/>
        <v>43192</v>
      </c>
      <c r="C340" s="57">
        <f>HLOOKUP(B340,График!$A$5:$CU$131,$P$338+1)</f>
        <v>0</v>
      </c>
      <c r="D340" s="57">
        <f>HLOOKUP(B340+0.5,График!$A$5:$CU$131,$P$338+1)</f>
        <v>0</v>
      </c>
      <c r="E340" s="56">
        <f t="shared" ref="E340:E345" si="270">E339+1</f>
        <v>43199</v>
      </c>
      <c r="F340" s="57">
        <f>HLOOKUP(E340,График!$A$5:$CU$131,$P$338+1)</f>
        <v>0</v>
      </c>
      <c r="G340" s="57">
        <f>HLOOKUP(E340+0.5,График!$A$5:$CU$131,$P$338+1)</f>
        <v>0</v>
      </c>
      <c r="H340" s="56">
        <f t="shared" ref="H340:H345" si="271">H339+1</f>
        <v>43206</v>
      </c>
      <c r="I340" s="57">
        <f>HLOOKUP(H340,График!$A$5:$CU$131,$P$338+1)</f>
        <v>0</v>
      </c>
      <c r="J340" s="57">
        <f>HLOOKUP(H340+0.5,График!$A$5:$CU$131,$P$338+1)</f>
        <v>0</v>
      </c>
      <c r="K340" s="56">
        <f t="shared" ref="K340:K345" si="272">K339+1</f>
        <v>43213</v>
      </c>
      <c r="L340" s="57">
        <f>HLOOKUP(K340,График!$A$5:$CU$131,$P$338+1)</f>
        <v>0</v>
      </c>
      <c r="M340" s="57">
        <f>HLOOKUP(K340+0.5,График!$A$5:$CU$131,$P$338+1)</f>
        <v>0</v>
      </c>
      <c r="N340" s="56">
        <f>N339+1</f>
        <v>43220</v>
      </c>
      <c r="O340" s="57">
        <f>HLOOKUP(N340,График!$A$5:$CU$131,$P$338+1)</f>
        <v>0</v>
      </c>
      <c r="P340" s="57">
        <f>HLOOKUP(N340+0.5,График!$A$5:$CU$131,$P$338+1)</f>
        <v>0</v>
      </c>
      <c r="Q340" s="486" t="str">
        <f>$A$4</f>
        <v>Пн</v>
      </c>
      <c r="R340" s="56">
        <f t="shared" si="269"/>
        <v>43192</v>
      </c>
      <c r="S340" s="57">
        <f>HLOOKUP(R340,График!$A$5:$CU$131,$AF$338+1)</f>
        <v>0</v>
      </c>
      <c r="T340" s="57">
        <f>HLOOKUP(R340+0.5,График!$A$5:$CU$131,$AF$338+1)</f>
        <v>0</v>
      </c>
      <c r="U340" s="56">
        <f t="shared" ref="U340:U345" si="273">U339+1</f>
        <v>43199</v>
      </c>
      <c r="V340" s="57">
        <f>HLOOKUP(U340,График!$A$5:$CU$131,$AF$338+1)</f>
        <v>0</v>
      </c>
      <c r="W340" s="57">
        <f>HLOOKUP(U340+0.5,График!$A$5:$CU$131,$AF$338+1)</f>
        <v>0</v>
      </c>
      <c r="X340" s="56">
        <f t="shared" ref="X340:X345" si="274">X339+1</f>
        <v>43206</v>
      </c>
      <c r="Y340" s="57">
        <f>HLOOKUP(X340,График!$A$5:$CU$131,$AF$338+1)</f>
        <v>0</v>
      </c>
      <c r="Z340" s="57">
        <f>HLOOKUP(X340+0.5,График!$A$5:$CU$131,$AF$338+1)</f>
        <v>0</v>
      </c>
      <c r="AA340" s="56">
        <f t="shared" ref="AA340:AA345" si="275">AA339+1</f>
        <v>43213</v>
      </c>
      <c r="AB340" s="57">
        <f>HLOOKUP(AA340,График!$A$5:$CU$131,$AF$338+1)</f>
        <v>0</v>
      </c>
      <c r="AC340" s="57">
        <f>HLOOKUP(AA340+0.5,График!$A$5:$CU$131,$AF$338+1)</f>
        <v>0</v>
      </c>
      <c r="AD340" s="56">
        <f>AD339+1</f>
        <v>43220</v>
      </c>
      <c r="AE340" s="57">
        <f>HLOOKUP(AD340,График!$A$5:$CU$131,$AF$338+1)</f>
        <v>0</v>
      </c>
      <c r="AF340" s="57">
        <f>HLOOKUP(AD340+0.5,График!$A$5:$CU$131,$AF$338+1)</f>
        <v>0</v>
      </c>
      <c r="AG340" s="34"/>
      <c r="AH340" s="27"/>
      <c r="AI340" s="27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</row>
    <row r="341" spans="1:49" s="46" customFormat="1" ht="26.1" customHeight="1" x14ac:dyDescent="0.25">
      <c r="A341" s="486" t="str">
        <f>$A$5</f>
        <v>Вт</v>
      </c>
      <c r="B341" s="56">
        <f t="shared" si="268"/>
        <v>43193</v>
      </c>
      <c r="C341" s="57">
        <f>HLOOKUP(B341,График!$A$5:$CU$131,$P$338+1)</f>
        <v>0</v>
      </c>
      <c r="D341" s="57">
        <f>HLOOKUP(B341+0.5,График!$A$5:$CU$131,$P$338+1)</f>
        <v>0</v>
      </c>
      <c r="E341" s="56">
        <f t="shared" si="270"/>
        <v>43200</v>
      </c>
      <c r="F341" s="57">
        <f>HLOOKUP(E341,График!$A$5:$CU$131,$P$338+1)</f>
        <v>0</v>
      </c>
      <c r="G341" s="57">
        <f>HLOOKUP(E341+0.5,График!$A$5:$CU$131,$P$338+1)</f>
        <v>0</v>
      </c>
      <c r="H341" s="56">
        <f t="shared" si="271"/>
        <v>43207</v>
      </c>
      <c r="I341" s="57">
        <f>HLOOKUP(H341,График!$A$5:$CU$131,$P$338+1)</f>
        <v>0</v>
      </c>
      <c r="J341" s="57">
        <f>HLOOKUP(H341+0.5,График!$A$5:$CU$131,$P$338+1)</f>
        <v>0</v>
      </c>
      <c r="K341" s="56">
        <f t="shared" si="272"/>
        <v>43214</v>
      </c>
      <c r="L341" s="57">
        <f>HLOOKUP(K341,График!$A$5:$CU$131,$P$338+1)</f>
        <v>0</v>
      </c>
      <c r="M341" s="57">
        <f>HLOOKUP(K341+0.5,График!$A$5:$CU$131,$P$338+1)</f>
        <v>0</v>
      </c>
      <c r="N341" s="56">
        <f>N340+1</f>
        <v>43221</v>
      </c>
      <c r="O341" s="57">
        <f>HLOOKUP(N341,График!$A$5:$CU$131,$P$338+1)</f>
        <v>0</v>
      </c>
      <c r="P341" s="57">
        <f>HLOOKUP(N341+0.5,График!$A$5:$CU$131,$P$338+1)</f>
        <v>0</v>
      </c>
      <c r="Q341" s="486" t="str">
        <f>$A$5</f>
        <v>Вт</v>
      </c>
      <c r="R341" s="56">
        <f t="shared" si="269"/>
        <v>43193</v>
      </c>
      <c r="S341" s="57">
        <f>HLOOKUP(R341,График!$A$5:$CU$131,$AF$338+1)</f>
        <v>0</v>
      </c>
      <c r="T341" s="57">
        <f>HLOOKUP(R341+0.5,График!$A$5:$CU$131,$AF$338+1)</f>
        <v>0</v>
      </c>
      <c r="U341" s="56">
        <f t="shared" si="273"/>
        <v>43200</v>
      </c>
      <c r="V341" s="57">
        <f>HLOOKUP(U341,График!$A$5:$CU$131,$AF$338+1)</f>
        <v>0</v>
      </c>
      <c r="W341" s="57">
        <f>HLOOKUP(U341+0.5,График!$A$5:$CU$131,$AF$338+1)</f>
        <v>0</v>
      </c>
      <c r="X341" s="56">
        <f t="shared" si="274"/>
        <v>43207</v>
      </c>
      <c r="Y341" s="57">
        <f>HLOOKUP(X341,График!$A$5:$CU$131,$AF$338+1)</f>
        <v>0</v>
      </c>
      <c r="Z341" s="57">
        <f>HLOOKUP(X341+0.5,График!$A$5:$CU$131,$AF$338+1)</f>
        <v>0</v>
      </c>
      <c r="AA341" s="56">
        <f t="shared" si="275"/>
        <v>43214</v>
      </c>
      <c r="AB341" s="57">
        <f>HLOOKUP(AA341,График!$A$5:$CU$131,$AF$338+1)</f>
        <v>0</v>
      </c>
      <c r="AC341" s="57">
        <f>HLOOKUP(AA341+0.5,График!$A$5:$CU$131,$AF$338+1)</f>
        <v>0</v>
      </c>
      <c r="AD341" s="56">
        <f>AD340+1</f>
        <v>43221</v>
      </c>
      <c r="AE341" s="57">
        <f>HLOOKUP(AD341,График!$A$5:$CU$131,$AF$338+1)</f>
        <v>0</v>
      </c>
      <c r="AF341" s="57">
        <f>HLOOKUP(AD341+0.5,График!$A$5:$CU$131,$AF$338+1)</f>
        <v>0</v>
      </c>
      <c r="AG341" s="34"/>
      <c r="AH341" s="27"/>
      <c r="AI341" s="27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</row>
    <row r="342" spans="1:49" s="46" customFormat="1" ht="26.1" customHeight="1" x14ac:dyDescent="0.25">
      <c r="A342" s="486" t="str">
        <f>$A$6</f>
        <v>Ср</v>
      </c>
      <c r="B342" s="56">
        <f t="shared" si="268"/>
        <v>43194</v>
      </c>
      <c r="C342" s="57">
        <f>HLOOKUP(B342,График!$A$5:$CU$131,$P$338+1)</f>
        <v>0</v>
      </c>
      <c r="D342" s="57">
        <f>HLOOKUP(B342+0.5,График!$A$5:$CU$131,$P$338+1)</f>
        <v>0</v>
      </c>
      <c r="E342" s="56">
        <f t="shared" si="270"/>
        <v>43201</v>
      </c>
      <c r="F342" s="57">
        <f>HLOOKUP(E342,График!$A$5:$CU$131,$P$338+1)</f>
        <v>0</v>
      </c>
      <c r="G342" s="57">
        <f>HLOOKUP(E342+0.5,График!$A$5:$CU$131,$P$338+1)</f>
        <v>0</v>
      </c>
      <c r="H342" s="56">
        <f t="shared" si="271"/>
        <v>43208</v>
      </c>
      <c r="I342" s="57">
        <f>HLOOKUP(H342,График!$A$5:$CU$131,$P$338+1)</f>
        <v>0</v>
      </c>
      <c r="J342" s="57">
        <f>HLOOKUP(H342+0.5,График!$A$5:$CU$131,$P$338+1)</f>
        <v>0</v>
      </c>
      <c r="K342" s="56">
        <f t="shared" si="272"/>
        <v>43215</v>
      </c>
      <c r="L342" s="57">
        <f>HLOOKUP(K342,График!$A$5:$CU$131,$P$338+1)</f>
        <v>0</v>
      </c>
      <c r="M342" s="57">
        <f>HLOOKUP(K342+0.5,График!$A$5:$CU$131,$P$338+1)</f>
        <v>0</v>
      </c>
      <c r="N342" s="56"/>
      <c r="O342" s="57" t="e">
        <f>HLOOKUP(N342,График!$A$5:$CU$131,$P$338+1)</f>
        <v>#N/A</v>
      </c>
      <c r="P342" s="57" t="e">
        <f>HLOOKUP(N342+0.5,График!$A$5:$CU$131,$P$338+1)</f>
        <v>#N/A</v>
      </c>
      <c r="Q342" s="486" t="str">
        <f>$A$6</f>
        <v>Ср</v>
      </c>
      <c r="R342" s="56">
        <f t="shared" si="269"/>
        <v>43194</v>
      </c>
      <c r="S342" s="57">
        <f>HLOOKUP(R342,График!$A$5:$CU$131,$AF$338+1)</f>
        <v>0</v>
      </c>
      <c r="T342" s="57">
        <f>HLOOKUP(R342+0.5,График!$A$5:$CU$131,$AF$338+1)</f>
        <v>0</v>
      </c>
      <c r="U342" s="56">
        <f t="shared" si="273"/>
        <v>43201</v>
      </c>
      <c r="V342" s="57">
        <f>HLOOKUP(U342,График!$A$5:$CU$131,$AF$338+1)</f>
        <v>0</v>
      </c>
      <c r="W342" s="57">
        <f>HLOOKUP(U342+0.5,График!$A$5:$CU$131,$AF$338+1)</f>
        <v>0</v>
      </c>
      <c r="X342" s="56">
        <f t="shared" si="274"/>
        <v>43208</v>
      </c>
      <c r="Y342" s="57">
        <f>HLOOKUP(X342,График!$A$5:$CU$131,$AF$338+1)</f>
        <v>0</v>
      </c>
      <c r="Z342" s="57">
        <f>HLOOKUP(X342+0.5,График!$A$5:$CU$131,$AF$338+1)</f>
        <v>0</v>
      </c>
      <c r="AA342" s="56">
        <f t="shared" si="275"/>
        <v>43215</v>
      </c>
      <c r="AB342" s="57">
        <f>HLOOKUP(AA342,График!$A$5:$CU$131,$AF$338+1)</f>
        <v>0</v>
      </c>
      <c r="AC342" s="57">
        <f>HLOOKUP(AA342+0.5,График!$A$5:$CU$131,$AF$338+1)</f>
        <v>0</v>
      </c>
      <c r="AD342" s="56"/>
      <c r="AE342" s="57" t="e">
        <f>HLOOKUP(AD342,График!$A$5:$CU$131,$AF$338+1)</f>
        <v>#N/A</v>
      </c>
      <c r="AF342" s="57" t="e">
        <f>HLOOKUP(AD342+0.5,График!$A$5:$CU$131,$AF$338+1)</f>
        <v>#N/A</v>
      </c>
      <c r="AG342" s="34"/>
      <c r="AH342" s="27"/>
      <c r="AI342" s="27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</row>
    <row r="343" spans="1:49" s="46" customFormat="1" ht="26.1" customHeight="1" x14ac:dyDescent="0.25">
      <c r="A343" s="486" t="str">
        <f>$A$7</f>
        <v>Чт</v>
      </c>
      <c r="B343" s="56">
        <f t="shared" si="268"/>
        <v>43195</v>
      </c>
      <c r="C343" s="57">
        <f>HLOOKUP(B343,График!$A$5:$CU$131,$P$338+1)</f>
        <v>0</v>
      </c>
      <c r="D343" s="57">
        <f>HLOOKUP(B343+0.5,График!$A$5:$CU$131,$P$338+1)</f>
        <v>0</v>
      </c>
      <c r="E343" s="56">
        <f t="shared" si="270"/>
        <v>43202</v>
      </c>
      <c r="F343" s="57">
        <f>HLOOKUP(E343,График!$A$5:$CU$131,$P$338+1)</f>
        <v>0</v>
      </c>
      <c r="G343" s="57">
        <f>HLOOKUP(E343+0.5,График!$A$5:$CU$131,$P$338+1)</f>
        <v>0</v>
      </c>
      <c r="H343" s="56">
        <f t="shared" si="271"/>
        <v>43209</v>
      </c>
      <c r="I343" s="57">
        <f>HLOOKUP(H343,График!$A$5:$CU$131,$P$338+1)</f>
        <v>0</v>
      </c>
      <c r="J343" s="57">
        <f>HLOOKUP(H343+0.5,График!$A$5:$CU$131,$P$338+1)</f>
        <v>0</v>
      </c>
      <c r="K343" s="56">
        <f t="shared" si="272"/>
        <v>43216</v>
      </c>
      <c r="L343" s="57">
        <f>HLOOKUP(K343,График!$A$5:$CU$131,$P$338+1)</f>
        <v>0</v>
      </c>
      <c r="M343" s="57">
        <f>HLOOKUP(K343+0.5,График!$A$5:$CU$131,$P$338+1)</f>
        <v>0</v>
      </c>
      <c r="N343" s="56"/>
      <c r="O343" s="57" t="e">
        <f>HLOOKUP(N343,График!$A$5:$CU$131,$P$338+1)</f>
        <v>#N/A</v>
      </c>
      <c r="P343" s="57" t="e">
        <f>HLOOKUP(N343+0.5,График!$A$5:$CU$131,$P$338+1)</f>
        <v>#N/A</v>
      </c>
      <c r="Q343" s="486" t="str">
        <f>$A$7</f>
        <v>Чт</v>
      </c>
      <c r="R343" s="56">
        <f t="shared" si="269"/>
        <v>43195</v>
      </c>
      <c r="S343" s="57">
        <f>HLOOKUP(R343,График!$A$5:$CU$131,$AF$338+1)</f>
        <v>0</v>
      </c>
      <c r="T343" s="57">
        <f>HLOOKUP(R343+0.5,График!$A$5:$CU$131,$AF$338+1)</f>
        <v>0</v>
      </c>
      <c r="U343" s="56">
        <f t="shared" si="273"/>
        <v>43202</v>
      </c>
      <c r="V343" s="57">
        <f>HLOOKUP(U343,График!$A$5:$CU$131,$AF$338+1)</f>
        <v>0</v>
      </c>
      <c r="W343" s="57">
        <f>HLOOKUP(U343+0.5,График!$A$5:$CU$131,$AF$338+1)</f>
        <v>0</v>
      </c>
      <c r="X343" s="56">
        <f t="shared" si="274"/>
        <v>43209</v>
      </c>
      <c r="Y343" s="57">
        <f>HLOOKUP(X343,График!$A$5:$CU$131,$AF$338+1)</f>
        <v>0</v>
      </c>
      <c r="Z343" s="57">
        <f>HLOOKUP(X343+0.5,График!$A$5:$CU$131,$AF$338+1)</f>
        <v>0</v>
      </c>
      <c r="AA343" s="56">
        <f t="shared" si="275"/>
        <v>43216</v>
      </c>
      <c r="AB343" s="57">
        <f>HLOOKUP(AA343,График!$A$5:$CU$131,$AF$338+1)</f>
        <v>0</v>
      </c>
      <c r="AC343" s="57">
        <f>HLOOKUP(AA343+0.5,График!$A$5:$CU$131,$AF$338+1)</f>
        <v>0</v>
      </c>
      <c r="AD343" s="56"/>
      <c r="AE343" s="57" t="e">
        <f>HLOOKUP(AD343,График!$A$5:$CU$131,$AF$338+1)</f>
        <v>#N/A</v>
      </c>
      <c r="AF343" s="57" t="e">
        <f>HLOOKUP(AD343+0.5,График!$A$5:$CU$131,$AF$338+1)</f>
        <v>#N/A</v>
      </c>
      <c r="AG343" s="34"/>
      <c r="AH343" s="27"/>
      <c r="AI343" s="27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</row>
    <row r="344" spans="1:49" s="46" customFormat="1" ht="26.1" customHeight="1" x14ac:dyDescent="0.25">
      <c r="A344" s="487" t="str">
        <f>$A$8</f>
        <v>Пт</v>
      </c>
      <c r="B344" s="56">
        <f t="shared" si="268"/>
        <v>43196</v>
      </c>
      <c r="C344" s="57">
        <f>HLOOKUP(B344,График!$A$5:$CU$131,$P$338+1)</f>
        <v>0</v>
      </c>
      <c r="D344" s="57">
        <f>HLOOKUP(B344+0.5,График!$A$5:$CU$131,$P$338+1)</f>
        <v>0</v>
      </c>
      <c r="E344" s="56">
        <f t="shared" si="270"/>
        <v>43203</v>
      </c>
      <c r="F344" s="57">
        <f>HLOOKUP(E344,График!$A$5:$CU$131,$P$338+1)</f>
        <v>0</v>
      </c>
      <c r="G344" s="57">
        <f>HLOOKUP(E344+0.5,График!$A$5:$CU$131,$P$338+1)</f>
        <v>0</v>
      </c>
      <c r="H344" s="56">
        <f t="shared" si="271"/>
        <v>43210</v>
      </c>
      <c r="I344" s="57">
        <f>HLOOKUP(H344,График!$A$5:$CU$131,$P$338+1)</f>
        <v>0</v>
      </c>
      <c r="J344" s="57">
        <f>HLOOKUP(H344+0.5,График!$A$5:$CU$131,$P$338+1)</f>
        <v>0</v>
      </c>
      <c r="K344" s="56">
        <f t="shared" si="272"/>
        <v>43217</v>
      </c>
      <c r="L344" s="57">
        <f>HLOOKUP(K344,График!$A$5:$CU$131,$P$338+1)</f>
        <v>0</v>
      </c>
      <c r="M344" s="57">
        <f>HLOOKUP(K344+0.5,График!$A$5:$CU$131,$P$338+1)</f>
        <v>0</v>
      </c>
      <c r="N344" s="56"/>
      <c r="O344" s="57" t="e">
        <f>HLOOKUP(N344,График!$A$5:$CU$131,$P$338+1)</f>
        <v>#N/A</v>
      </c>
      <c r="P344" s="57" t="e">
        <f>HLOOKUP(N344+0.5,График!$A$5:$CU$131,$P$338+1)</f>
        <v>#N/A</v>
      </c>
      <c r="Q344" s="487" t="str">
        <f>$A$8</f>
        <v>Пт</v>
      </c>
      <c r="R344" s="56">
        <f t="shared" si="269"/>
        <v>43196</v>
      </c>
      <c r="S344" s="57">
        <f>HLOOKUP(R344,График!$A$5:$CU$131,$AF$338+1)</f>
        <v>0</v>
      </c>
      <c r="T344" s="57">
        <f>HLOOKUP(R344+0.5,График!$A$5:$CU$131,$AF$338+1)</f>
        <v>0</v>
      </c>
      <c r="U344" s="56">
        <f t="shared" si="273"/>
        <v>43203</v>
      </c>
      <c r="V344" s="57">
        <f>HLOOKUP(U344,График!$A$5:$CU$131,$AF$338+1)</f>
        <v>0</v>
      </c>
      <c r="W344" s="57">
        <f>HLOOKUP(U344+0.5,График!$A$5:$CU$131,$AF$338+1)</f>
        <v>0</v>
      </c>
      <c r="X344" s="56">
        <f t="shared" si="274"/>
        <v>43210</v>
      </c>
      <c r="Y344" s="57">
        <f>HLOOKUP(X344,График!$A$5:$CU$131,$AF$338+1)</f>
        <v>0</v>
      </c>
      <c r="Z344" s="57">
        <f>HLOOKUP(X344+0.5,График!$A$5:$CU$131,$AF$338+1)</f>
        <v>0</v>
      </c>
      <c r="AA344" s="56">
        <f t="shared" si="275"/>
        <v>43217</v>
      </c>
      <c r="AB344" s="57">
        <f>HLOOKUP(AA344,График!$A$5:$CU$131,$AF$338+1)</f>
        <v>0</v>
      </c>
      <c r="AC344" s="57">
        <f>HLOOKUP(AA344+0.5,График!$A$5:$CU$131,$AF$338+1)</f>
        <v>0</v>
      </c>
      <c r="AD344" s="56"/>
      <c r="AE344" s="57" t="e">
        <f>HLOOKUP(AD344,График!$A$5:$CU$131,$AF$338+1)</f>
        <v>#N/A</v>
      </c>
      <c r="AF344" s="57" t="e">
        <f>HLOOKUP(AD344+0.5,График!$A$5:$CU$131,$AF$338+1)</f>
        <v>#N/A</v>
      </c>
      <c r="AG344" s="34"/>
      <c r="AH344" s="27"/>
      <c r="AI344" s="27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</row>
    <row r="345" spans="1:49" s="46" customFormat="1" ht="26.1" customHeight="1" thickBot="1" x14ac:dyDescent="0.3">
      <c r="A345" s="487" t="str">
        <f>$A$9</f>
        <v>Сб</v>
      </c>
      <c r="B345" s="56">
        <f t="shared" si="268"/>
        <v>43197</v>
      </c>
      <c r="C345" s="57">
        <f>HLOOKUP(B345,График!$A$5:$CU$131,$P$338+1)</f>
        <v>0</v>
      </c>
      <c r="D345" s="57">
        <f>HLOOKUP(B345+0.5,График!$A$5:$CU$131,$P$338+1)</f>
        <v>0</v>
      </c>
      <c r="E345" s="56">
        <f t="shared" si="270"/>
        <v>43204</v>
      </c>
      <c r="F345" s="57">
        <f>HLOOKUP(E345,График!$A$5:$CU$131,$P$338+1)</f>
        <v>0</v>
      </c>
      <c r="G345" s="57">
        <f>HLOOKUP(E345+0.5,График!$A$5:$CU$131,$P$338+1)</f>
        <v>0</v>
      </c>
      <c r="H345" s="56">
        <f t="shared" si="271"/>
        <v>43211</v>
      </c>
      <c r="I345" s="57">
        <f>HLOOKUP(H345,График!$A$5:$CU$131,$P$338+1)</f>
        <v>0</v>
      </c>
      <c r="J345" s="57">
        <f>HLOOKUP(H345+0.5,График!$A$5:$CU$131,$P$338+1)</f>
        <v>0</v>
      </c>
      <c r="K345" s="56">
        <f t="shared" si="272"/>
        <v>43218</v>
      </c>
      <c r="L345" s="57">
        <f>HLOOKUP(K345,График!$A$5:$CU$131,$P$338+1)</f>
        <v>0</v>
      </c>
      <c r="M345" s="57">
        <f>HLOOKUP(K345+0.5,График!$A$5:$CU$131,$P$338+1)</f>
        <v>0</v>
      </c>
      <c r="N345" s="56"/>
      <c r="O345" s="57" t="e">
        <f>HLOOKUP(N345,График!$A$5:$CU$131,$P$338+1)</f>
        <v>#N/A</v>
      </c>
      <c r="P345" s="57" t="e">
        <f>HLOOKUP(N345+0.5,График!$A$5:$CU$131,$P$338+1)</f>
        <v>#N/A</v>
      </c>
      <c r="Q345" s="487" t="str">
        <f>$A$9</f>
        <v>Сб</v>
      </c>
      <c r="R345" s="56">
        <f t="shared" si="269"/>
        <v>43197</v>
      </c>
      <c r="S345" s="57">
        <f>HLOOKUP(R345,График!$A$5:$CU$131,$AF$338+1)</f>
        <v>0</v>
      </c>
      <c r="T345" s="57">
        <f>HLOOKUP(R345+0.5,График!$A$5:$CU$131,$AF$338+1)</f>
        <v>0</v>
      </c>
      <c r="U345" s="56">
        <f t="shared" si="273"/>
        <v>43204</v>
      </c>
      <c r="V345" s="57">
        <f>HLOOKUP(U345,График!$A$5:$CU$131,$AF$338+1)</f>
        <v>0</v>
      </c>
      <c r="W345" s="57">
        <f>HLOOKUP(U345+0.5,График!$A$5:$CU$131,$AF$338+1)</f>
        <v>0</v>
      </c>
      <c r="X345" s="56">
        <f t="shared" si="274"/>
        <v>43211</v>
      </c>
      <c r="Y345" s="57">
        <f>HLOOKUP(X345,График!$A$5:$CU$131,$AF$338+1)</f>
        <v>0</v>
      </c>
      <c r="Z345" s="57">
        <f>HLOOKUP(X345+0.5,График!$A$5:$CU$131,$AF$338+1)</f>
        <v>0</v>
      </c>
      <c r="AA345" s="56">
        <f t="shared" si="275"/>
        <v>43218</v>
      </c>
      <c r="AB345" s="57">
        <f>HLOOKUP(AA345,График!$A$5:$CU$131,$AF$338+1)</f>
        <v>0</v>
      </c>
      <c r="AC345" s="57">
        <f>HLOOKUP(AA345+0.5,График!$A$5:$CU$131,$AF$338+1)</f>
        <v>0</v>
      </c>
      <c r="AD345" s="56"/>
      <c r="AE345" s="57" t="e">
        <f>HLOOKUP(AD345,График!$A$5:$CU$131,$AF$338+1)</f>
        <v>#N/A</v>
      </c>
      <c r="AF345" s="57" t="e">
        <f>HLOOKUP(AD345+0.5,График!$A$5:$CU$131,$AF$338+1)</f>
        <v>#N/A</v>
      </c>
      <c r="AG345" s="34"/>
      <c r="AH345" s="27"/>
      <c r="AI345" s="27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</row>
    <row r="346" spans="1:49" s="48" customFormat="1" ht="26.1" customHeight="1" x14ac:dyDescent="0.25">
      <c r="A346" s="39"/>
      <c r="B346" s="53"/>
      <c r="C346" s="52">
        <f>VLOOKUP(P346,График!$A$5:$CU$121,3)</f>
        <v>0</v>
      </c>
      <c r="D346" s="54"/>
      <c r="E346" s="55"/>
      <c r="F346" s="22"/>
      <c r="G346" s="22"/>
      <c r="H346" s="22"/>
      <c r="I346" s="40"/>
      <c r="J346" s="23"/>
      <c r="K346" s="24"/>
      <c r="L346" s="25"/>
      <c r="M346" s="41"/>
      <c r="N346" s="41"/>
      <c r="O346" s="42"/>
      <c r="P346" s="488">
        <f>AF338+1</f>
        <v>87</v>
      </c>
      <c r="Q346" s="39"/>
      <c r="R346" s="21"/>
      <c r="S346" s="52">
        <f>VLOOKUP(AF346,График!$A$5:$CU$121,3)</f>
        <v>0</v>
      </c>
      <c r="T346" s="54"/>
      <c r="U346" s="55"/>
      <c r="V346" s="22"/>
      <c r="W346" s="22"/>
      <c r="X346" s="22"/>
      <c r="Y346" s="40"/>
      <c r="Z346" s="23"/>
      <c r="AA346" s="24"/>
      <c r="AB346" s="25"/>
      <c r="AC346" s="41"/>
      <c r="AD346" s="41"/>
      <c r="AE346" s="42"/>
      <c r="AF346" s="488">
        <f>P346+1</f>
        <v>88</v>
      </c>
      <c r="AG346" s="43"/>
      <c r="AH346" s="43"/>
      <c r="AI346" s="43"/>
      <c r="AJ346" s="47"/>
      <c r="AK346" s="47"/>
      <c r="AL346" s="47"/>
      <c r="AM346" s="47"/>
      <c r="AN346" s="47"/>
      <c r="AO346" s="47"/>
      <c r="AP346" s="47"/>
      <c r="AQ346" s="47"/>
      <c r="AR346" s="47"/>
      <c r="AS346" s="47"/>
      <c r="AT346" s="47"/>
      <c r="AU346" s="47"/>
      <c r="AV346" s="47"/>
      <c r="AW346" s="47"/>
    </row>
    <row r="347" spans="1:49" s="46" customFormat="1" ht="26.1" customHeight="1" x14ac:dyDescent="0.25">
      <c r="A347" s="486" t="str">
        <f>$A$3</f>
        <v>Вс</v>
      </c>
      <c r="B347" s="56">
        <f t="shared" si="268"/>
        <v>43191</v>
      </c>
      <c r="C347" s="57">
        <f>HLOOKUP(B347,График!$A$5:$CU$131,$P$346+1)</f>
        <v>0</v>
      </c>
      <c r="D347" s="57">
        <f>HLOOKUP(B347+0.5,График!$A$5:$CU$131,$P$346+1)</f>
        <v>0</v>
      </c>
      <c r="E347" s="56">
        <f>B353+1</f>
        <v>43198</v>
      </c>
      <c r="F347" s="57">
        <f>HLOOKUP(E347,График!$A$5:$CU$131,$P$346+1)</f>
        <v>0</v>
      </c>
      <c r="G347" s="57">
        <f>HLOOKUP(E347+0.5,График!$A$5:$CU$131,$P$346+1)</f>
        <v>0</v>
      </c>
      <c r="H347" s="56">
        <f>E353+1</f>
        <v>43205</v>
      </c>
      <c r="I347" s="57">
        <f>HLOOKUP(H347,График!$A$5:$CU$131,$P$346+1)</f>
        <v>0</v>
      </c>
      <c r="J347" s="57">
        <f>HLOOKUP(H347+0.5,График!$A$5:$CU$131,$P$346+1)</f>
        <v>0</v>
      </c>
      <c r="K347" s="56">
        <f>H353+1</f>
        <v>43212</v>
      </c>
      <c r="L347" s="57">
        <f>HLOOKUP(K347,График!$A$5:$CU$131,$P$346+1)</f>
        <v>0</v>
      </c>
      <c r="M347" s="57">
        <f>HLOOKUP(K347+0.5,График!$A$5:$CU$131,$P$346+1)</f>
        <v>0</v>
      </c>
      <c r="N347" s="56">
        <f>K353+1</f>
        <v>43219</v>
      </c>
      <c r="O347" s="57">
        <f>HLOOKUP(N347,График!$A$5:$CU$131,$P$346+1)</f>
        <v>0</v>
      </c>
      <c r="P347" s="57">
        <f>HLOOKUP(N347+0.5,График!$A$5:$CU$131,$P$346+1)</f>
        <v>0</v>
      </c>
      <c r="Q347" s="486" t="str">
        <f>$A$3</f>
        <v>Вс</v>
      </c>
      <c r="R347" s="56">
        <f t="shared" si="269"/>
        <v>43191</v>
      </c>
      <c r="S347" s="57">
        <f>HLOOKUP(R347,График!$A$5:$CU$131,$AF$346+1)</f>
        <v>0</v>
      </c>
      <c r="T347" s="57">
        <f>HLOOKUP(R347+0.5,График!$A$5:$CU$131,$AF$346+1)</f>
        <v>0</v>
      </c>
      <c r="U347" s="56">
        <f>R353+1</f>
        <v>43198</v>
      </c>
      <c r="V347" s="57">
        <f>HLOOKUP(U347,График!$A$5:$CU$131,$AF$346+1)</f>
        <v>0</v>
      </c>
      <c r="W347" s="57">
        <f>HLOOKUP(U347+0.5,График!$A$5:$CU$131,$AF$346+1)</f>
        <v>0</v>
      </c>
      <c r="X347" s="56">
        <f>U353+1</f>
        <v>43205</v>
      </c>
      <c r="Y347" s="57">
        <f>HLOOKUP(X347,График!$A$5:$CU$131,$AF$346+1)</f>
        <v>0</v>
      </c>
      <c r="Z347" s="57">
        <f>HLOOKUP(X347+0.5,График!$A$5:$CU$131,$AF$346+1)</f>
        <v>0</v>
      </c>
      <c r="AA347" s="56">
        <f>X353+1</f>
        <v>43212</v>
      </c>
      <c r="AB347" s="57">
        <f>HLOOKUP(AA347,График!$A$5:$CU$131,$AF$346+1)</f>
        <v>0</v>
      </c>
      <c r="AC347" s="57">
        <f>HLOOKUP(AA347+0.5,График!$A$5:$CU$131,$AF$346+1)</f>
        <v>0</v>
      </c>
      <c r="AD347" s="56">
        <f>AA353+1</f>
        <v>43219</v>
      </c>
      <c r="AE347" s="57">
        <f>HLOOKUP(AD347,График!$A$5:$CU$131,$AF$346+1)</f>
        <v>0</v>
      </c>
      <c r="AF347" s="57">
        <f>HLOOKUP(AD347+0.5,График!$A$5:$CU$131,$AF$346+1)</f>
        <v>0</v>
      </c>
      <c r="AG347" s="34"/>
      <c r="AH347" s="27"/>
      <c r="AI347" s="27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</row>
    <row r="348" spans="1:49" s="46" customFormat="1" ht="26.1" customHeight="1" x14ac:dyDescent="0.25">
      <c r="A348" s="486" t="str">
        <f>$A$4</f>
        <v>Пн</v>
      </c>
      <c r="B348" s="56">
        <f t="shared" si="268"/>
        <v>43192</v>
      </c>
      <c r="C348" s="57">
        <f>HLOOKUP(B348,График!$A$5:$CU$131,$P$346+1)</f>
        <v>0</v>
      </c>
      <c r="D348" s="57">
        <f>HLOOKUP(B348+0.5,График!$A$5:$CU$131,$P$346+1)</f>
        <v>0</v>
      </c>
      <c r="E348" s="56">
        <f t="shared" ref="E348:E353" si="276">E347+1</f>
        <v>43199</v>
      </c>
      <c r="F348" s="57">
        <f>HLOOKUP(E348,График!$A$5:$CU$131,$P$346+1)</f>
        <v>0</v>
      </c>
      <c r="G348" s="57">
        <f>HLOOKUP(E348+0.5,График!$A$5:$CU$131,$P$346+1)</f>
        <v>0</v>
      </c>
      <c r="H348" s="56">
        <f t="shared" ref="H348:H353" si="277">H347+1</f>
        <v>43206</v>
      </c>
      <c r="I348" s="57">
        <f>HLOOKUP(H348,График!$A$5:$CU$131,$P$346+1)</f>
        <v>0</v>
      </c>
      <c r="J348" s="57">
        <f>HLOOKUP(H348+0.5,График!$A$5:$CU$131,$P$346+1)</f>
        <v>0</v>
      </c>
      <c r="K348" s="56">
        <f t="shared" ref="K348:K353" si="278">K347+1</f>
        <v>43213</v>
      </c>
      <c r="L348" s="57">
        <f>HLOOKUP(K348,График!$A$5:$CU$131,$P$346+1)</f>
        <v>0</v>
      </c>
      <c r="M348" s="57">
        <f>HLOOKUP(K348+0.5,График!$A$5:$CU$131,$P$346+1)</f>
        <v>0</v>
      </c>
      <c r="N348" s="56">
        <f>N347+1</f>
        <v>43220</v>
      </c>
      <c r="O348" s="57">
        <f>HLOOKUP(N348,График!$A$5:$CU$131,$P$346+1)</f>
        <v>0</v>
      </c>
      <c r="P348" s="57">
        <f>HLOOKUP(N348+0.5,График!$A$5:$CU$131,$P$346+1)</f>
        <v>0</v>
      </c>
      <c r="Q348" s="486" t="str">
        <f>$A$4</f>
        <v>Пн</v>
      </c>
      <c r="R348" s="56">
        <f t="shared" si="269"/>
        <v>43192</v>
      </c>
      <c r="S348" s="57">
        <f>HLOOKUP(R348,График!$A$5:$CU$131,$AF$346+1)</f>
        <v>0</v>
      </c>
      <c r="T348" s="57">
        <f>HLOOKUP(R348+0.5,График!$A$5:$CU$131,$AF$346+1)</f>
        <v>0</v>
      </c>
      <c r="U348" s="56">
        <f t="shared" ref="U348:U353" si="279">U347+1</f>
        <v>43199</v>
      </c>
      <c r="V348" s="57">
        <f>HLOOKUP(U348,График!$A$5:$CU$131,$AF$346+1)</f>
        <v>0</v>
      </c>
      <c r="W348" s="57">
        <f>HLOOKUP(U348+0.5,График!$A$5:$CU$131,$AF$346+1)</f>
        <v>0</v>
      </c>
      <c r="X348" s="56">
        <f t="shared" ref="X348:X353" si="280">X347+1</f>
        <v>43206</v>
      </c>
      <c r="Y348" s="57">
        <f>HLOOKUP(X348,График!$A$5:$CU$131,$AF$346+1)</f>
        <v>0</v>
      </c>
      <c r="Z348" s="57">
        <f>HLOOKUP(X348+0.5,График!$A$5:$CU$131,$AF$346+1)</f>
        <v>0</v>
      </c>
      <c r="AA348" s="56">
        <f t="shared" ref="AA348:AA353" si="281">AA347+1</f>
        <v>43213</v>
      </c>
      <c r="AB348" s="57">
        <f>HLOOKUP(AA348,График!$A$5:$CU$131,$AF$346+1)</f>
        <v>0</v>
      </c>
      <c r="AC348" s="57">
        <f>HLOOKUP(AA348+0.5,График!$A$5:$CU$131,$AF$346+1)</f>
        <v>0</v>
      </c>
      <c r="AD348" s="56">
        <f>AD347+1</f>
        <v>43220</v>
      </c>
      <c r="AE348" s="57">
        <f>HLOOKUP(AD348,График!$A$5:$CU$131,$AF$346+1)</f>
        <v>0</v>
      </c>
      <c r="AF348" s="57">
        <f>HLOOKUP(AD348+0.5,График!$A$5:$CU$131,$AF$346+1)</f>
        <v>0</v>
      </c>
      <c r="AG348" s="34"/>
      <c r="AH348" s="27"/>
      <c r="AI348" s="27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</row>
    <row r="349" spans="1:49" s="46" customFormat="1" ht="26.1" customHeight="1" x14ac:dyDescent="0.25">
      <c r="A349" s="486" t="str">
        <f>$A$5</f>
        <v>Вт</v>
      </c>
      <c r="B349" s="56">
        <f t="shared" si="268"/>
        <v>43193</v>
      </c>
      <c r="C349" s="57">
        <f>HLOOKUP(B349,График!$A$5:$CU$131,$P$346+1)</f>
        <v>0</v>
      </c>
      <c r="D349" s="57">
        <f>HLOOKUP(B349+0.5,График!$A$5:$CU$131,$P$346+1)</f>
        <v>0</v>
      </c>
      <c r="E349" s="56">
        <f t="shared" si="276"/>
        <v>43200</v>
      </c>
      <c r="F349" s="57">
        <f>HLOOKUP(E349,График!$A$5:$CU$131,$P$346+1)</f>
        <v>0</v>
      </c>
      <c r="G349" s="57">
        <f>HLOOKUP(E349+0.5,График!$A$5:$CU$131,$P$346+1)</f>
        <v>0</v>
      </c>
      <c r="H349" s="56">
        <f t="shared" si="277"/>
        <v>43207</v>
      </c>
      <c r="I349" s="57">
        <f>HLOOKUP(H349,График!$A$5:$CU$131,$P$346+1)</f>
        <v>0</v>
      </c>
      <c r="J349" s="57">
        <f>HLOOKUP(H349+0.5,График!$A$5:$CU$131,$P$346+1)</f>
        <v>0</v>
      </c>
      <c r="K349" s="56">
        <f t="shared" si="278"/>
        <v>43214</v>
      </c>
      <c r="L349" s="57">
        <f>HLOOKUP(K349,График!$A$5:$CU$131,$P$346+1)</f>
        <v>0</v>
      </c>
      <c r="M349" s="57">
        <f>HLOOKUP(K349+0.5,График!$A$5:$CU$131,$P$346+1)</f>
        <v>0</v>
      </c>
      <c r="N349" s="56">
        <f>N348+1</f>
        <v>43221</v>
      </c>
      <c r="O349" s="57">
        <f>HLOOKUP(N349,График!$A$5:$CU$131,$P$346+1)</f>
        <v>0</v>
      </c>
      <c r="P349" s="57">
        <f>HLOOKUP(N349+0.5,График!$A$5:$CU$131,$P$346+1)</f>
        <v>0</v>
      </c>
      <c r="Q349" s="486" t="str">
        <f>$A$5</f>
        <v>Вт</v>
      </c>
      <c r="R349" s="56">
        <f t="shared" si="269"/>
        <v>43193</v>
      </c>
      <c r="S349" s="57">
        <f>HLOOKUP(R349,График!$A$5:$CU$131,$AF$346+1)</f>
        <v>0</v>
      </c>
      <c r="T349" s="57">
        <f>HLOOKUP(R349+0.5,График!$A$5:$CU$131,$AF$346+1)</f>
        <v>0</v>
      </c>
      <c r="U349" s="56">
        <f t="shared" si="279"/>
        <v>43200</v>
      </c>
      <c r="V349" s="57">
        <f>HLOOKUP(U349,График!$A$5:$CU$131,$AF$346+1)</f>
        <v>0</v>
      </c>
      <c r="W349" s="57">
        <f>HLOOKUP(U349+0.5,График!$A$5:$CU$131,$AF$346+1)</f>
        <v>0</v>
      </c>
      <c r="X349" s="56">
        <f t="shared" si="280"/>
        <v>43207</v>
      </c>
      <c r="Y349" s="57">
        <f>HLOOKUP(X349,График!$A$5:$CU$131,$AF$346+1)</f>
        <v>0</v>
      </c>
      <c r="Z349" s="57">
        <f>HLOOKUP(X349+0.5,График!$A$5:$CU$131,$AF$346+1)</f>
        <v>0</v>
      </c>
      <c r="AA349" s="56">
        <f t="shared" si="281"/>
        <v>43214</v>
      </c>
      <c r="AB349" s="57">
        <f>HLOOKUP(AA349,График!$A$5:$CU$131,$AF$346+1)</f>
        <v>0</v>
      </c>
      <c r="AC349" s="57">
        <f>HLOOKUP(AA349+0.5,График!$A$5:$CU$131,$AF$346+1)</f>
        <v>0</v>
      </c>
      <c r="AD349" s="56">
        <f>AD348+1</f>
        <v>43221</v>
      </c>
      <c r="AE349" s="57">
        <f>HLOOKUP(AD349,График!$A$5:$CU$131,$AF$346+1)</f>
        <v>0</v>
      </c>
      <c r="AF349" s="57">
        <f>HLOOKUP(AD349+0.5,График!$A$5:$CU$131,$AF$346+1)</f>
        <v>0</v>
      </c>
      <c r="AG349" s="34"/>
      <c r="AH349" s="27"/>
      <c r="AI349" s="27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</row>
    <row r="350" spans="1:49" s="46" customFormat="1" ht="26.1" customHeight="1" x14ac:dyDescent="0.25">
      <c r="A350" s="486" t="str">
        <f>$A$6</f>
        <v>Ср</v>
      </c>
      <c r="B350" s="56">
        <f t="shared" si="268"/>
        <v>43194</v>
      </c>
      <c r="C350" s="57">
        <f>HLOOKUP(B350,График!$A$5:$CU$131,$P$346+1)</f>
        <v>0</v>
      </c>
      <c r="D350" s="57">
        <f>HLOOKUP(B350+0.5,График!$A$5:$CU$131,$P$346+1)</f>
        <v>0</v>
      </c>
      <c r="E350" s="56">
        <f t="shared" si="276"/>
        <v>43201</v>
      </c>
      <c r="F350" s="57">
        <f>HLOOKUP(E350,График!$A$5:$CU$131,$P$346+1)</f>
        <v>0</v>
      </c>
      <c r="G350" s="57">
        <f>HLOOKUP(E350+0.5,График!$A$5:$CU$131,$P$346+1)</f>
        <v>0</v>
      </c>
      <c r="H350" s="56">
        <f t="shared" si="277"/>
        <v>43208</v>
      </c>
      <c r="I350" s="57">
        <f>HLOOKUP(H350,График!$A$5:$CU$131,$P$346+1)</f>
        <v>0</v>
      </c>
      <c r="J350" s="57">
        <f>HLOOKUP(H350+0.5,График!$A$5:$CU$131,$P$346+1)</f>
        <v>0</v>
      </c>
      <c r="K350" s="56">
        <f t="shared" si="278"/>
        <v>43215</v>
      </c>
      <c r="L350" s="57">
        <f>HLOOKUP(K350,График!$A$5:$CU$131,$P$346+1)</f>
        <v>0</v>
      </c>
      <c r="M350" s="57">
        <f>HLOOKUP(K350+0.5,График!$A$5:$CU$131,$P$346+1)</f>
        <v>0</v>
      </c>
      <c r="N350" s="56"/>
      <c r="O350" s="57" t="e">
        <f>HLOOKUP(N350,График!$A$5:$CU$131,$P$346+1)</f>
        <v>#N/A</v>
      </c>
      <c r="P350" s="57" t="e">
        <f>HLOOKUP(N350+0.5,График!$A$5:$CU$131,$P$346+1)</f>
        <v>#N/A</v>
      </c>
      <c r="Q350" s="486" t="str">
        <f>$A$6</f>
        <v>Ср</v>
      </c>
      <c r="R350" s="56">
        <f t="shared" si="269"/>
        <v>43194</v>
      </c>
      <c r="S350" s="57">
        <f>HLOOKUP(R350,График!$A$5:$CU$131,$AF$346+1)</f>
        <v>0</v>
      </c>
      <c r="T350" s="57">
        <f>HLOOKUP(R350+0.5,График!$A$5:$CU$131,$AF$346+1)</f>
        <v>0</v>
      </c>
      <c r="U350" s="56">
        <f t="shared" si="279"/>
        <v>43201</v>
      </c>
      <c r="V350" s="57">
        <f>HLOOKUP(U350,График!$A$5:$CU$131,$AF$346+1)</f>
        <v>0</v>
      </c>
      <c r="W350" s="57">
        <f>HLOOKUP(U350+0.5,График!$A$5:$CU$131,$AF$346+1)</f>
        <v>0</v>
      </c>
      <c r="X350" s="56">
        <f t="shared" si="280"/>
        <v>43208</v>
      </c>
      <c r="Y350" s="57">
        <f>HLOOKUP(X350,График!$A$5:$CU$131,$AF$346+1)</f>
        <v>0</v>
      </c>
      <c r="Z350" s="57">
        <f>HLOOKUP(X350+0.5,График!$A$5:$CU$131,$AF$346+1)</f>
        <v>0</v>
      </c>
      <c r="AA350" s="56">
        <f t="shared" si="281"/>
        <v>43215</v>
      </c>
      <c r="AB350" s="57">
        <f>HLOOKUP(AA350,График!$A$5:$CU$131,$AF$346+1)</f>
        <v>0</v>
      </c>
      <c r="AC350" s="57">
        <f>HLOOKUP(AA350+0.5,График!$A$5:$CU$131,$AF$346+1)</f>
        <v>0</v>
      </c>
      <c r="AD350" s="56"/>
      <c r="AE350" s="57" t="e">
        <f>HLOOKUP(AD350,График!$A$5:$CU$131,$AF$346+1)</f>
        <v>#N/A</v>
      </c>
      <c r="AF350" s="57" t="e">
        <f>HLOOKUP(AD350+0.5,График!$A$5:$CU$131,$AF$346+1)</f>
        <v>#N/A</v>
      </c>
      <c r="AG350" s="34"/>
      <c r="AH350" s="27"/>
      <c r="AI350" s="27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</row>
    <row r="351" spans="1:49" s="46" customFormat="1" ht="26.1" customHeight="1" x14ac:dyDescent="0.25">
      <c r="A351" s="486" t="str">
        <f>$A$7</f>
        <v>Чт</v>
      </c>
      <c r="B351" s="56">
        <f t="shared" si="268"/>
        <v>43195</v>
      </c>
      <c r="C351" s="57">
        <f>HLOOKUP(B351,График!$A$5:$CU$131,$P$346+1)</f>
        <v>0</v>
      </c>
      <c r="D351" s="57">
        <f>HLOOKUP(B351+0.5,График!$A$5:$CU$131,$P$346+1)</f>
        <v>0</v>
      </c>
      <c r="E351" s="56">
        <f t="shared" si="276"/>
        <v>43202</v>
      </c>
      <c r="F351" s="57">
        <f>HLOOKUP(E351,График!$A$5:$CU$131,$P$346+1)</f>
        <v>0</v>
      </c>
      <c r="G351" s="57">
        <f>HLOOKUP(E351+0.5,График!$A$5:$CU$131,$P$346+1)</f>
        <v>0</v>
      </c>
      <c r="H351" s="56">
        <f t="shared" si="277"/>
        <v>43209</v>
      </c>
      <c r="I351" s="57">
        <f>HLOOKUP(H351,График!$A$5:$CU$131,$P$346+1)</f>
        <v>0</v>
      </c>
      <c r="J351" s="57">
        <f>HLOOKUP(H351+0.5,График!$A$5:$CU$131,$P$346+1)</f>
        <v>0</v>
      </c>
      <c r="K351" s="56">
        <f t="shared" si="278"/>
        <v>43216</v>
      </c>
      <c r="L351" s="57">
        <f>HLOOKUP(K351,График!$A$5:$CU$131,$P$346+1)</f>
        <v>0</v>
      </c>
      <c r="M351" s="57">
        <f>HLOOKUP(K351+0.5,График!$A$5:$CU$131,$P$346+1)</f>
        <v>0</v>
      </c>
      <c r="N351" s="56"/>
      <c r="O351" s="57" t="e">
        <f>HLOOKUP(N351,График!$A$5:$CU$131,$P$346+1)</f>
        <v>#N/A</v>
      </c>
      <c r="P351" s="57" t="e">
        <f>HLOOKUP(N351+0.5,График!$A$5:$CU$131,$P$346+1)</f>
        <v>#N/A</v>
      </c>
      <c r="Q351" s="486" t="str">
        <f>$A$7</f>
        <v>Чт</v>
      </c>
      <c r="R351" s="56">
        <f t="shared" si="269"/>
        <v>43195</v>
      </c>
      <c r="S351" s="57">
        <f>HLOOKUP(R351,График!$A$5:$CU$131,$AF$346+1)</f>
        <v>0</v>
      </c>
      <c r="T351" s="57">
        <f>HLOOKUP(R351+0.5,График!$A$5:$CU$131,$AF$346+1)</f>
        <v>0</v>
      </c>
      <c r="U351" s="56">
        <f t="shared" si="279"/>
        <v>43202</v>
      </c>
      <c r="V351" s="57">
        <f>HLOOKUP(U351,График!$A$5:$CU$131,$AF$346+1)</f>
        <v>0</v>
      </c>
      <c r="W351" s="57">
        <f>HLOOKUP(U351+0.5,График!$A$5:$CU$131,$AF$346+1)</f>
        <v>0</v>
      </c>
      <c r="X351" s="56">
        <f t="shared" si="280"/>
        <v>43209</v>
      </c>
      <c r="Y351" s="57">
        <f>HLOOKUP(X351,График!$A$5:$CU$131,$AF$346+1)</f>
        <v>0</v>
      </c>
      <c r="Z351" s="57">
        <f>HLOOKUP(X351+0.5,График!$A$5:$CU$131,$AF$346+1)</f>
        <v>0</v>
      </c>
      <c r="AA351" s="56">
        <f t="shared" si="281"/>
        <v>43216</v>
      </c>
      <c r="AB351" s="57">
        <f>HLOOKUP(AA351,График!$A$5:$CU$131,$AF$346+1)</f>
        <v>0</v>
      </c>
      <c r="AC351" s="57">
        <f>HLOOKUP(AA351+0.5,График!$A$5:$CU$131,$AF$346+1)</f>
        <v>0</v>
      </c>
      <c r="AD351" s="56"/>
      <c r="AE351" s="57" t="e">
        <f>HLOOKUP(AD351,График!$A$5:$CU$131,$AF$346+1)</f>
        <v>#N/A</v>
      </c>
      <c r="AF351" s="57" t="e">
        <f>HLOOKUP(AD351+0.5,График!$A$5:$CU$131,$AF$346+1)</f>
        <v>#N/A</v>
      </c>
      <c r="AG351" s="34"/>
      <c r="AH351" s="27"/>
      <c r="AI351" s="27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</row>
    <row r="352" spans="1:49" s="46" customFormat="1" ht="26.1" customHeight="1" x14ac:dyDescent="0.25">
      <c r="A352" s="487" t="str">
        <f>$A$8</f>
        <v>Пт</v>
      </c>
      <c r="B352" s="56">
        <f t="shared" si="268"/>
        <v>43196</v>
      </c>
      <c r="C352" s="57">
        <f>HLOOKUP(B352,График!$A$5:$CU$131,$P$346+1)</f>
        <v>0</v>
      </c>
      <c r="D352" s="57">
        <f>HLOOKUP(B352+0.5,График!$A$5:$CU$131,$P$346+1)</f>
        <v>0</v>
      </c>
      <c r="E352" s="56">
        <f t="shared" si="276"/>
        <v>43203</v>
      </c>
      <c r="F352" s="57">
        <f>HLOOKUP(E352,График!$A$5:$CU$131,$P$346+1)</f>
        <v>0</v>
      </c>
      <c r="G352" s="57">
        <f>HLOOKUP(E352+0.5,График!$A$5:$CU$131,$P$346+1)</f>
        <v>0</v>
      </c>
      <c r="H352" s="56">
        <f t="shared" si="277"/>
        <v>43210</v>
      </c>
      <c r="I352" s="57">
        <f>HLOOKUP(H352,График!$A$5:$CU$131,$P$346+1)</f>
        <v>0</v>
      </c>
      <c r="J352" s="57">
        <f>HLOOKUP(H352+0.5,График!$A$5:$CU$131,$P$346+1)</f>
        <v>0</v>
      </c>
      <c r="K352" s="56">
        <f t="shared" si="278"/>
        <v>43217</v>
      </c>
      <c r="L352" s="57">
        <f>HLOOKUP(K352,График!$A$5:$CU$131,$P$346+1)</f>
        <v>0</v>
      </c>
      <c r="M352" s="57">
        <f>HLOOKUP(K352+0.5,График!$A$5:$CU$131,$P$346+1)</f>
        <v>0</v>
      </c>
      <c r="N352" s="56"/>
      <c r="O352" s="57" t="e">
        <f>HLOOKUP(N352,График!$A$5:$CU$131,$P$346+1)</f>
        <v>#N/A</v>
      </c>
      <c r="P352" s="57" t="e">
        <f>HLOOKUP(N352+0.5,График!$A$5:$CU$131,$P$346+1)</f>
        <v>#N/A</v>
      </c>
      <c r="Q352" s="487" t="str">
        <f>$A$8</f>
        <v>Пт</v>
      </c>
      <c r="R352" s="56">
        <f t="shared" si="269"/>
        <v>43196</v>
      </c>
      <c r="S352" s="57">
        <f>HLOOKUP(R352,График!$A$5:$CU$131,$AF$346+1)</f>
        <v>0</v>
      </c>
      <c r="T352" s="57">
        <f>HLOOKUP(R352+0.5,График!$A$5:$CU$131,$AF$346+1)</f>
        <v>0</v>
      </c>
      <c r="U352" s="56">
        <f t="shared" si="279"/>
        <v>43203</v>
      </c>
      <c r="V352" s="57">
        <f>HLOOKUP(U352,График!$A$5:$CU$131,$AF$346+1)</f>
        <v>0</v>
      </c>
      <c r="W352" s="57">
        <f>HLOOKUP(U352+0.5,График!$A$5:$CU$131,$AF$346+1)</f>
        <v>0</v>
      </c>
      <c r="X352" s="56">
        <f t="shared" si="280"/>
        <v>43210</v>
      </c>
      <c r="Y352" s="57">
        <f>HLOOKUP(X352,График!$A$5:$CU$131,$AF$346+1)</f>
        <v>0</v>
      </c>
      <c r="Z352" s="57">
        <f>HLOOKUP(X352+0.5,График!$A$5:$CU$131,$AF$346+1)</f>
        <v>0</v>
      </c>
      <c r="AA352" s="56">
        <f t="shared" si="281"/>
        <v>43217</v>
      </c>
      <c r="AB352" s="57">
        <f>HLOOKUP(AA352,График!$A$5:$CU$131,$AF$346+1)</f>
        <v>0</v>
      </c>
      <c r="AC352" s="57">
        <f>HLOOKUP(AA352+0.5,График!$A$5:$CU$131,$AF$346+1)</f>
        <v>0</v>
      </c>
      <c r="AD352" s="56"/>
      <c r="AE352" s="57" t="e">
        <f>HLOOKUP(AD352,График!$A$5:$CU$131,$AF$346+1)</f>
        <v>#N/A</v>
      </c>
      <c r="AF352" s="57" t="e">
        <f>HLOOKUP(AD352+0.5,График!$A$5:$CU$131,$AF$346+1)</f>
        <v>#N/A</v>
      </c>
      <c r="AG352" s="34"/>
      <c r="AH352" s="27"/>
      <c r="AI352" s="27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</row>
    <row r="353" spans="1:49" s="46" customFormat="1" ht="26.1" customHeight="1" thickBot="1" x14ac:dyDescent="0.3">
      <c r="A353" s="487" t="str">
        <f>$A$9</f>
        <v>Сб</v>
      </c>
      <c r="B353" s="56">
        <f t="shared" si="268"/>
        <v>43197</v>
      </c>
      <c r="C353" s="57">
        <f>HLOOKUP(B353,График!$A$5:$CU$131,$P$346+1)</f>
        <v>0</v>
      </c>
      <c r="D353" s="57">
        <f>HLOOKUP(B353+0.5,График!$A$5:$CU$131,$P$346+1)</f>
        <v>0</v>
      </c>
      <c r="E353" s="56">
        <f t="shared" si="276"/>
        <v>43204</v>
      </c>
      <c r="F353" s="57">
        <f>HLOOKUP(E353,График!$A$5:$CU$131,$P$346+1)</f>
        <v>0</v>
      </c>
      <c r="G353" s="57">
        <f>HLOOKUP(E353+0.5,График!$A$5:$CU$131,$P$346+1)</f>
        <v>0</v>
      </c>
      <c r="H353" s="56">
        <f t="shared" si="277"/>
        <v>43211</v>
      </c>
      <c r="I353" s="57">
        <f>HLOOKUP(H353,График!$A$5:$CU$131,$P$346+1)</f>
        <v>0</v>
      </c>
      <c r="J353" s="57">
        <f>HLOOKUP(H353+0.5,График!$A$5:$CU$131,$P$346+1)</f>
        <v>0</v>
      </c>
      <c r="K353" s="56">
        <f t="shared" si="278"/>
        <v>43218</v>
      </c>
      <c r="L353" s="57">
        <f>HLOOKUP(K353,График!$A$5:$CU$131,$P$346+1)</f>
        <v>0</v>
      </c>
      <c r="M353" s="57">
        <f>HLOOKUP(K353+0.5,График!$A$5:$CU$131,$P$346+1)</f>
        <v>0</v>
      </c>
      <c r="N353" s="56"/>
      <c r="O353" s="57" t="e">
        <f>HLOOKUP(N353,График!$A$5:$CU$131,$P$346+1)</f>
        <v>#N/A</v>
      </c>
      <c r="P353" s="57" t="e">
        <f>HLOOKUP(N353+0.5,График!$A$5:$CU$131,$P$346+1)</f>
        <v>#N/A</v>
      </c>
      <c r="Q353" s="487" t="str">
        <f>$A$9</f>
        <v>Сб</v>
      </c>
      <c r="R353" s="56">
        <f t="shared" si="269"/>
        <v>43197</v>
      </c>
      <c r="S353" s="57">
        <f>HLOOKUP(R353,График!$A$5:$CU$131,$AF$346+1)</f>
        <v>0</v>
      </c>
      <c r="T353" s="57">
        <f>HLOOKUP(R353+0.5,График!$A$5:$CU$131,$AF$346+1)</f>
        <v>0</v>
      </c>
      <c r="U353" s="56">
        <f t="shared" si="279"/>
        <v>43204</v>
      </c>
      <c r="V353" s="57">
        <f>HLOOKUP(U353,График!$A$5:$CU$131,$AF$346+1)</f>
        <v>0</v>
      </c>
      <c r="W353" s="57">
        <f>HLOOKUP(U353+0.5,График!$A$5:$CU$131,$AF$346+1)</f>
        <v>0</v>
      </c>
      <c r="X353" s="56">
        <f t="shared" si="280"/>
        <v>43211</v>
      </c>
      <c r="Y353" s="57">
        <f>HLOOKUP(X353,График!$A$5:$CU$131,$AF$346+1)</f>
        <v>0</v>
      </c>
      <c r="Z353" s="57">
        <f>HLOOKUP(X353+0.5,График!$A$5:$CU$131,$AF$346+1)</f>
        <v>0</v>
      </c>
      <c r="AA353" s="56">
        <f t="shared" si="281"/>
        <v>43218</v>
      </c>
      <c r="AB353" s="57">
        <f>HLOOKUP(AA353,График!$A$5:$CU$131,$AF$346+1)</f>
        <v>0</v>
      </c>
      <c r="AC353" s="57">
        <f>HLOOKUP(AA353+0.5,График!$A$5:$CU$131,$AF$346+1)</f>
        <v>0</v>
      </c>
      <c r="AD353" s="56"/>
      <c r="AE353" s="57" t="e">
        <f>HLOOKUP(AD353,График!$A$5:$CU$131,$AF$346+1)</f>
        <v>#N/A</v>
      </c>
      <c r="AF353" s="57" t="e">
        <f>HLOOKUP(AD353+0.5,График!$A$5:$CU$131,$AF$346+1)</f>
        <v>#N/A</v>
      </c>
      <c r="AG353" s="34"/>
      <c r="AH353" s="27"/>
      <c r="AI353" s="27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</row>
    <row r="354" spans="1:49" s="46" customFormat="1" ht="26.1" customHeight="1" x14ac:dyDescent="0.25">
      <c r="A354" s="39"/>
      <c r="B354" s="53"/>
      <c r="C354" s="52">
        <f>VLOOKUP(P354,График!$A$5:$CU$121,3)</f>
        <v>0</v>
      </c>
      <c r="D354" s="54"/>
      <c r="E354" s="55"/>
      <c r="F354" s="22"/>
      <c r="G354" s="22"/>
      <c r="H354" s="22"/>
      <c r="I354" s="40"/>
      <c r="J354" s="23"/>
      <c r="K354" s="24"/>
      <c r="L354" s="25"/>
      <c r="M354" s="41"/>
      <c r="N354" s="41"/>
      <c r="O354" s="42"/>
      <c r="P354" s="488">
        <f>AF346+1</f>
        <v>89</v>
      </c>
      <c r="Q354" s="39"/>
      <c r="R354" s="21"/>
      <c r="S354" s="52">
        <f>VLOOKUP(AF354,График!$A$5:$CU$121,3)</f>
        <v>0</v>
      </c>
      <c r="T354" s="54"/>
      <c r="U354" s="55"/>
      <c r="V354" s="22"/>
      <c r="W354" s="22"/>
      <c r="X354" s="22"/>
      <c r="Y354" s="40"/>
      <c r="Z354" s="23"/>
      <c r="AA354" s="24"/>
      <c r="AB354" s="25"/>
      <c r="AC354" s="41"/>
      <c r="AD354" s="41"/>
      <c r="AE354" s="42"/>
      <c r="AF354" s="488">
        <f>P354+1</f>
        <v>90</v>
      </c>
      <c r="AG354" s="43"/>
      <c r="AH354" s="44"/>
      <c r="AI354" s="44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</row>
    <row r="355" spans="1:49" s="46" customFormat="1" ht="26.1" customHeight="1" x14ac:dyDescent="0.25">
      <c r="A355" s="486" t="str">
        <f>$A$3</f>
        <v>Вс</v>
      </c>
      <c r="B355" s="56">
        <f t="shared" si="268"/>
        <v>43191</v>
      </c>
      <c r="C355" s="57">
        <f>HLOOKUP(B355,График!$A$5:$CU$131,$P$354+1)</f>
        <v>0</v>
      </c>
      <c r="D355" s="57">
        <f>HLOOKUP(B355+0.5,График!$A$5:$CU$131,$P$354+1)</f>
        <v>0</v>
      </c>
      <c r="E355" s="56">
        <f>B361+1</f>
        <v>43198</v>
      </c>
      <c r="F355" s="57">
        <f>HLOOKUP(E355,График!$A$5:$CU$131,$P$354+1)</f>
        <v>0</v>
      </c>
      <c r="G355" s="57">
        <f>HLOOKUP(E355+0.5,График!$A$5:$CU$131,$P$354+1)</f>
        <v>0</v>
      </c>
      <c r="H355" s="56">
        <f>E361+1</f>
        <v>43205</v>
      </c>
      <c r="I355" s="57">
        <f>HLOOKUP(H355,График!$A$5:$CU$131,$P$354+1)</f>
        <v>0</v>
      </c>
      <c r="J355" s="57">
        <f>HLOOKUP(H355+0.5,График!$A$5:$CU$131,$P$354+1)</f>
        <v>0</v>
      </c>
      <c r="K355" s="56">
        <f>H361+1</f>
        <v>43212</v>
      </c>
      <c r="L355" s="57">
        <f>HLOOKUP(K355,График!$A$5:$CU$131,$P$354+1)</f>
        <v>0</v>
      </c>
      <c r="M355" s="57">
        <f>HLOOKUP(K355+0.5,График!$A$5:$CU$131,$P$354+1)</f>
        <v>0</v>
      </c>
      <c r="N355" s="56">
        <f>K361+1</f>
        <v>43219</v>
      </c>
      <c r="O355" s="57">
        <f>HLOOKUP(N355,График!$A$5:$CU$131,$P$354+1)</f>
        <v>0</v>
      </c>
      <c r="P355" s="57">
        <f>HLOOKUP(N355+0.5,График!$A$5:$CU$131,$P$354+1)</f>
        <v>0</v>
      </c>
      <c r="Q355" s="486" t="str">
        <f>$A$3</f>
        <v>Вс</v>
      </c>
      <c r="R355" s="56">
        <f t="shared" si="269"/>
        <v>43191</v>
      </c>
      <c r="S355" s="57">
        <f>HLOOKUP(R355,График!$A$5:$CU$131,$AF$354+1)</f>
        <v>0</v>
      </c>
      <c r="T355" s="57">
        <f>HLOOKUP(R355+0.5,График!$A$5:$CU$131,$AF$354+1)</f>
        <v>0</v>
      </c>
      <c r="U355" s="56">
        <f>R361+1</f>
        <v>43198</v>
      </c>
      <c r="V355" s="57">
        <f>HLOOKUP(U355,График!$A$5:$CU$131,$AF$354+1)</f>
        <v>0</v>
      </c>
      <c r="W355" s="57">
        <f>HLOOKUP(U355+0.5,График!$A$5:$CU$131,$AF$354+1)</f>
        <v>0</v>
      </c>
      <c r="X355" s="56">
        <f>U361+1</f>
        <v>43205</v>
      </c>
      <c r="Y355" s="57">
        <f>HLOOKUP(X355,График!$A$5:$CU$131,$AF$354+1)</f>
        <v>0</v>
      </c>
      <c r="Z355" s="57">
        <f>HLOOKUP(X355+0.5,График!$A$5:$CU$131,$AF$354+1)</f>
        <v>0</v>
      </c>
      <c r="AA355" s="56">
        <f>X361+1</f>
        <v>43212</v>
      </c>
      <c r="AB355" s="57">
        <f>HLOOKUP(AA355,График!$A$5:$CU$131,$AF$354+1)</f>
        <v>0</v>
      </c>
      <c r="AC355" s="57">
        <f>HLOOKUP(AA355+0.5,График!$A$5:$CU$131,$AF$354+1)</f>
        <v>0</v>
      </c>
      <c r="AD355" s="56">
        <f>AA361+1</f>
        <v>43219</v>
      </c>
      <c r="AE355" s="57">
        <f>HLOOKUP(AD355,График!$A$5:$CU$131,$AF$354+1)</f>
        <v>0</v>
      </c>
      <c r="AF355" s="57">
        <f>HLOOKUP(AD355+0.5,График!$A$5:$CU$131,$AF$354+1)</f>
        <v>0</v>
      </c>
      <c r="AG355" s="34"/>
      <c r="AH355" s="27"/>
      <c r="AI355" s="27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</row>
    <row r="356" spans="1:49" s="46" customFormat="1" ht="26.1" customHeight="1" x14ac:dyDescent="0.25">
      <c r="A356" s="486" t="str">
        <f>$A$4</f>
        <v>Пн</v>
      </c>
      <c r="B356" s="56">
        <f t="shared" si="268"/>
        <v>43192</v>
      </c>
      <c r="C356" s="57">
        <f>HLOOKUP(B356,График!$A$5:$CU$131,$P$354+1)</f>
        <v>0</v>
      </c>
      <c r="D356" s="57">
        <f>HLOOKUP(B356+0.5,График!$A$5:$CU$131,$P$354+1)</f>
        <v>0</v>
      </c>
      <c r="E356" s="56">
        <f t="shared" ref="E356:E361" si="282">E355+1</f>
        <v>43199</v>
      </c>
      <c r="F356" s="57">
        <f>HLOOKUP(E356,График!$A$5:$CU$131,$P$354+1)</f>
        <v>0</v>
      </c>
      <c r="G356" s="57">
        <f>HLOOKUP(E356+0.5,График!$A$5:$CU$131,$P$354+1)</f>
        <v>0</v>
      </c>
      <c r="H356" s="56">
        <f t="shared" ref="H356:H361" si="283">H355+1</f>
        <v>43206</v>
      </c>
      <c r="I356" s="57">
        <f>HLOOKUP(H356,График!$A$5:$CU$131,$P$354+1)</f>
        <v>0</v>
      </c>
      <c r="J356" s="57">
        <f>HLOOKUP(H356+0.5,График!$A$5:$CU$131,$P$354+1)</f>
        <v>0</v>
      </c>
      <c r="K356" s="56">
        <f t="shared" ref="K356:K361" si="284">K355+1</f>
        <v>43213</v>
      </c>
      <c r="L356" s="57">
        <f>HLOOKUP(K356,График!$A$5:$CU$131,$P$354+1)</f>
        <v>0</v>
      </c>
      <c r="M356" s="57">
        <f>HLOOKUP(K356+0.5,График!$A$5:$CU$131,$P$354+1)</f>
        <v>0</v>
      </c>
      <c r="N356" s="56">
        <f>N355+1</f>
        <v>43220</v>
      </c>
      <c r="O356" s="57">
        <f>HLOOKUP(N356,График!$A$5:$CU$131,$P$354+1)</f>
        <v>0</v>
      </c>
      <c r="P356" s="57">
        <f>HLOOKUP(N356+0.5,График!$A$5:$CU$131,$P$354+1)</f>
        <v>0</v>
      </c>
      <c r="Q356" s="486" t="str">
        <f>$A$4</f>
        <v>Пн</v>
      </c>
      <c r="R356" s="56">
        <f t="shared" si="269"/>
        <v>43192</v>
      </c>
      <c r="S356" s="57">
        <f>HLOOKUP(R356,График!$A$5:$CU$131,$AF$354+1)</f>
        <v>0</v>
      </c>
      <c r="T356" s="57">
        <f>HLOOKUP(R356+0.5,График!$A$5:$CU$131,$AF$354+1)</f>
        <v>0</v>
      </c>
      <c r="U356" s="56">
        <f t="shared" ref="U356:U361" si="285">U355+1</f>
        <v>43199</v>
      </c>
      <c r="V356" s="57">
        <f>HLOOKUP(U356,График!$A$5:$CU$131,$AF$354+1)</f>
        <v>0</v>
      </c>
      <c r="W356" s="57">
        <f>HLOOKUP(U356+0.5,График!$A$5:$CU$131,$AF$354+1)</f>
        <v>0</v>
      </c>
      <c r="X356" s="56">
        <f t="shared" ref="X356:X361" si="286">X355+1</f>
        <v>43206</v>
      </c>
      <c r="Y356" s="57">
        <f>HLOOKUP(X356,График!$A$5:$CU$131,$AF$354+1)</f>
        <v>0</v>
      </c>
      <c r="Z356" s="57">
        <f>HLOOKUP(X356+0.5,График!$A$5:$CU$131,$AF$354+1)</f>
        <v>0</v>
      </c>
      <c r="AA356" s="56">
        <f t="shared" ref="AA356:AA361" si="287">AA355+1</f>
        <v>43213</v>
      </c>
      <c r="AB356" s="57">
        <f>HLOOKUP(AA356,График!$A$5:$CU$131,$AF$354+1)</f>
        <v>0</v>
      </c>
      <c r="AC356" s="57">
        <f>HLOOKUP(AA356+0.5,График!$A$5:$CU$131,$AF$354+1)</f>
        <v>0</v>
      </c>
      <c r="AD356" s="56">
        <f>AD355+1</f>
        <v>43220</v>
      </c>
      <c r="AE356" s="57">
        <f>HLOOKUP(AD356,График!$A$5:$CU$131,$AF$354+1)</f>
        <v>0</v>
      </c>
      <c r="AF356" s="57">
        <f>HLOOKUP(AD356+0.5,График!$A$5:$CU$131,$AF$354+1)</f>
        <v>0</v>
      </c>
      <c r="AG356" s="34"/>
      <c r="AH356" s="27"/>
      <c r="AI356" s="27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</row>
    <row r="357" spans="1:49" s="46" customFormat="1" ht="26.1" customHeight="1" x14ac:dyDescent="0.25">
      <c r="A357" s="486" t="str">
        <f>$A$5</f>
        <v>Вт</v>
      </c>
      <c r="B357" s="56">
        <f t="shared" si="268"/>
        <v>43193</v>
      </c>
      <c r="C357" s="57">
        <f>HLOOKUP(B357,График!$A$5:$CU$131,$P$354+1)</f>
        <v>0</v>
      </c>
      <c r="D357" s="57">
        <f>HLOOKUP(B357+0.5,График!$A$5:$CU$131,$P$354+1)</f>
        <v>0</v>
      </c>
      <c r="E357" s="56">
        <f t="shared" si="282"/>
        <v>43200</v>
      </c>
      <c r="F357" s="57">
        <f>HLOOKUP(E357,График!$A$5:$CU$131,$P$354+1)</f>
        <v>0</v>
      </c>
      <c r="G357" s="57">
        <f>HLOOKUP(E357+0.5,График!$A$5:$CU$131,$P$354+1)</f>
        <v>0</v>
      </c>
      <c r="H357" s="56">
        <f t="shared" si="283"/>
        <v>43207</v>
      </c>
      <c r="I357" s="57">
        <f>HLOOKUP(H357,График!$A$5:$CU$131,$P$354+1)</f>
        <v>0</v>
      </c>
      <c r="J357" s="57">
        <f>HLOOKUP(H357+0.5,График!$A$5:$CU$131,$P$354+1)</f>
        <v>0</v>
      </c>
      <c r="K357" s="56">
        <f t="shared" si="284"/>
        <v>43214</v>
      </c>
      <c r="L357" s="57">
        <f>HLOOKUP(K357,График!$A$5:$CU$131,$P$354+1)</f>
        <v>0</v>
      </c>
      <c r="M357" s="57">
        <f>HLOOKUP(K357+0.5,График!$A$5:$CU$131,$P$354+1)</f>
        <v>0</v>
      </c>
      <c r="N357" s="56">
        <f>N356+1</f>
        <v>43221</v>
      </c>
      <c r="O357" s="57">
        <f>HLOOKUP(N357,График!$A$5:$CU$131,$P$354+1)</f>
        <v>0</v>
      </c>
      <c r="P357" s="57">
        <f>HLOOKUP(N357+0.5,График!$A$5:$CU$131,$P$354+1)</f>
        <v>0</v>
      </c>
      <c r="Q357" s="486" t="str">
        <f>$A$5</f>
        <v>Вт</v>
      </c>
      <c r="R357" s="56">
        <f t="shared" si="269"/>
        <v>43193</v>
      </c>
      <c r="S357" s="57">
        <f>HLOOKUP(R357,График!$A$5:$CU$131,$AF$354+1)</f>
        <v>0</v>
      </c>
      <c r="T357" s="57">
        <f>HLOOKUP(R357+0.5,График!$A$5:$CU$131,$AF$354+1)</f>
        <v>0</v>
      </c>
      <c r="U357" s="56">
        <f t="shared" si="285"/>
        <v>43200</v>
      </c>
      <c r="V357" s="57">
        <f>HLOOKUP(U357,График!$A$5:$CU$131,$AF$354+1)</f>
        <v>0</v>
      </c>
      <c r="W357" s="57">
        <f>HLOOKUP(U357+0.5,График!$A$5:$CU$131,$AF$354+1)</f>
        <v>0</v>
      </c>
      <c r="X357" s="56">
        <f t="shared" si="286"/>
        <v>43207</v>
      </c>
      <c r="Y357" s="57">
        <f>HLOOKUP(X357,График!$A$5:$CU$131,$AF$354+1)</f>
        <v>0</v>
      </c>
      <c r="Z357" s="57">
        <f>HLOOKUP(X357+0.5,График!$A$5:$CU$131,$AF$354+1)</f>
        <v>0</v>
      </c>
      <c r="AA357" s="56">
        <f t="shared" si="287"/>
        <v>43214</v>
      </c>
      <c r="AB357" s="57">
        <f>HLOOKUP(AA357,График!$A$5:$CU$131,$AF$354+1)</f>
        <v>0</v>
      </c>
      <c r="AC357" s="57">
        <f>HLOOKUP(AA357+0.5,График!$A$5:$CU$131,$AF$354+1)</f>
        <v>0</v>
      </c>
      <c r="AD357" s="56">
        <f>AD356+1</f>
        <v>43221</v>
      </c>
      <c r="AE357" s="57">
        <f>HLOOKUP(AD357,График!$A$5:$CU$131,$AF$354+1)</f>
        <v>0</v>
      </c>
      <c r="AF357" s="57">
        <f>HLOOKUP(AD357+0.5,График!$A$5:$CU$131,$AF$354+1)</f>
        <v>0</v>
      </c>
      <c r="AG357" s="34"/>
      <c r="AH357" s="27"/>
      <c r="AI357" s="27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</row>
    <row r="358" spans="1:49" s="46" customFormat="1" ht="26.1" customHeight="1" x14ac:dyDescent="0.25">
      <c r="A358" s="486" t="str">
        <f>$A$6</f>
        <v>Ср</v>
      </c>
      <c r="B358" s="56">
        <f t="shared" si="268"/>
        <v>43194</v>
      </c>
      <c r="C358" s="57">
        <f>HLOOKUP(B358,График!$A$5:$CU$131,$P$354+1)</f>
        <v>0</v>
      </c>
      <c r="D358" s="57">
        <f>HLOOKUP(B358+0.5,График!$A$5:$CU$131,$P$354+1)</f>
        <v>0</v>
      </c>
      <c r="E358" s="56">
        <f t="shared" si="282"/>
        <v>43201</v>
      </c>
      <c r="F358" s="57">
        <f>HLOOKUP(E358,График!$A$5:$CU$131,$P$354+1)</f>
        <v>0</v>
      </c>
      <c r="G358" s="57">
        <f>HLOOKUP(E358+0.5,График!$A$5:$CU$131,$P$354+1)</f>
        <v>0</v>
      </c>
      <c r="H358" s="56">
        <f t="shared" si="283"/>
        <v>43208</v>
      </c>
      <c r="I358" s="57">
        <f>HLOOKUP(H358,График!$A$5:$CU$131,$P$354+1)</f>
        <v>0</v>
      </c>
      <c r="J358" s="57">
        <f>HLOOKUP(H358+0.5,График!$A$5:$CU$131,$P$354+1)</f>
        <v>0</v>
      </c>
      <c r="K358" s="56">
        <f t="shared" si="284"/>
        <v>43215</v>
      </c>
      <c r="L358" s="57">
        <f>HLOOKUP(K358,График!$A$5:$CU$131,$P$354+1)</f>
        <v>0</v>
      </c>
      <c r="M358" s="57">
        <f>HLOOKUP(K358+0.5,График!$A$5:$CU$131,$P$354+1)</f>
        <v>0</v>
      </c>
      <c r="N358" s="56"/>
      <c r="O358" s="57" t="e">
        <f>HLOOKUP(N358,График!$A$5:$CU$131,$P$354+1)</f>
        <v>#N/A</v>
      </c>
      <c r="P358" s="57" t="e">
        <f>HLOOKUP(N358+0.5,График!$A$5:$CU$131,$P$354+1)</f>
        <v>#N/A</v>
      </c>
      <c r="Q358" s="486" t="str">
        <f>$A$6</f>
        <v>Ср</v>
      </c>
      <c r="R358" s="56">
        <f t="shared" si="269"/>
        <v>43194</v>
      </c>
      <c r="S358" s="57">
        <f>HLOOKUP(R358,График!$A$5:$CU$131,$AF$354+1)</f>
        <v>0</v>
      </c>
      <c r="T358" s="57">
        <f>HLOOKUP(R358+0.5,График!$A$5:$CU$131,$AF$354+1)</f>
        <v>0</v>
      </c>
      <c r="U358" s="56">
        <f t="shared" si="285"/>
        <v>43201</v>
      </c>
      <c r="V358" s="57">
        <f>HLOOKUP(U358,График!$A$5:$CU$131,$AF$354+1)</f>
        <v>0</v>
      </c>
      <c r="W358" s="57">
        <f>HLOOKUP(U358+0.5,График!$A$5:$CU$131,$AF$354+1)</f>
        <v>0</v>
      </c>
      <c r="X358" s="56">
        <f t="shared" si="286"/>
        <v>43208</v>
      </c>
      <c r="Y358" s="57">
        <f>HLOOKUP(X358,График!$A$5:$CU$131,$AF$354+1)</f>
        <v>0</v>
      </c>
      <c r="Z358" s="57">
        <f>HLOOKUP(X358+0.5,График!$A$5:$CU$131,$AF$354+1)</f>
        <v>0</v>
      </c>
      <c r="AA358" s="56">
        <f t="shared" si="287"/>
        <v>43215</v>
      </c>
      <c r="AB358" s="57">
        <f>HLOOKUP(AA358,График!$A$5:$CU$131,$AF$354+1)</f>
        <v>0</v>
      </c>
      <c r="AC358" s="57">
        <f>HLOOKUP(AA358+0.5,График!$A$5:$CU$131,$AF$354+1)</f>
        <v>0</v>
      </c>
      <c r="AD358" s="56"/>
      <c r="AE358" s="57" t="e">
        <f>HLOOKUP(AD358,График!$A$5:$CU$131,$AF$354+1)</f>
        <v>#N/A</v>
      </c>
      <c r="AF358" s="57" t="e">
        <f>HLOOKUP(AD358+0.5,График!$A$5:$CU$131,$AF$354+1)</f>
        <v>#N/A</v>
      </c>
      <c r="AG358" s="34"/>
      <c r="AH358" s="27"/>
      <c r="AI358" s="27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</row>
    <row r="359" spans="1:49" s="46" customFormat="1" ht="26.1" customHeight="1" x14ac:dyDescent="0.25">
      <c r="A359" s="486" t="str">
        <f>$A$7</f>
        <v>Чт</v>
      </c>
      <c r="B359" s="56">
        <f t="shared" si="268"/>
        <v>43195</v>
      </c>
      <c r="C359" s="57">
        <f>HLOOKUP(B359,График!$A$5:$CU$131,$P$354+1)</f>
        <v>0</v>
      </c>
      <c r="D359" s="57">
        <f>HLOOKUP(B359+0.5,График!$A$5:$CU$131,$P$354+1)</f>
        <v>0</v>
      </c>
      <c r="E359" s="56">
        <f t="shared" si="282"/>
        <v>43202</v>
      </c>
      <c r="F359" s="57">
        <f>HLOOKUP(E359,График!$A$5:$CU$131,$P$354+1)</f>
        <v>0</v>
      </c>
      <c r="G359" s="57">
        <f>HLOOKUP(E359+0.5,График!$A$5:$CU$131,$P$354+1)</f>
        <v>0</v>
      </c>
      <c r="H359" s="56">
        <f t="shared" si="283"/>
        <v>43209</v>
      </c>
      <c r="I359" s="57">
        <f>HLOOKUP(H359,График!$A$5:$CU$131,$P$354+1)</f>
        <v>0</v>
      </c>
      <c r="J359" s="57">
        <f>HLOOKUP(H359+0.5,График!$A$5:$CU$131,$P$354+1)</f>
        <v>0</v>
      </c>
      <c r="K359" s="56">
        <f t="shared" si="284"/>
        <v>43216</v>
      </c>
      <c r="L359" s="57">
        <f>HLOOKUP(K359,График!$A$5:$CU$131,$P$354+1)</f>
        <v>0</v>
      </c>
      <c r="M359" s="57">
        <f>HLOOKUP(K359+0.5,График!$A$5:$CU$131,$P$354+1)</f>
        <v>0</v>
      </c>
      <c r="N359" s="56"/>
      <c r="O359" s="57" t="e">
        <f>HLOOKUP(N359,График!$A$5:$CU$131,$P$354+1)</f>
        <v>#N/A</v>
      </c>
      <c r="P359" s="57" t="e">
        <f>HLOOKUP(N359+0.5,График!$A$5:$CU$131,$P$354+1)</f>
        <v>#N/A</v>
      </c>
      <c r="Q359" s="486" t="str">
        <f>$A$7</f>
        <v>Чт</v>
      </c>
      <c r="R359" s="56">
        <f t="shared" si="269"/>
        <v>43195</v>
      </c>
      <c r="S359" s="57">
        <f>HLOOKUP(R359,График!$A$5:$CU$131,$AF$354+1)</f>
        <v>0</v>
      </c>
      <c r="T359" s="57">
        <f>HLOOKUP(R359+0.5,График!$A$5:$CU$131,$AF$354+1)</f>
        <v>0</v>
      </c>
      <c r="U359" s="56">
        <f t="shared" si="285"/>
        <v>43202</v>
      </c>
      <c r="V359" s="57">
        <f>HLOOKUP(U359,График!$A$5:$CU$131,$AF$354+1)</f>
        <v>0</v>
      </c>
      <c r="W359" s="57">
        <f>HLOOKUP(U359+0.5,График!$A$5:$CU$131,$AF$354+1)</f>
        <v>0</v>
      </c>
      <c r="X359" s="56">
        <f t="shared" si="286"/>
        <v>43209</v>
      </c>
      <c r="Y359" s="57">
        <f>HLOOKUP(X359,График!$A$5:$CU$131,$AF$354+1)</f>
        <v>0</v>
      </c>
      <c r="Z359" s="57">
        <f>HLOOKUP(X359+0.5,График!$A$5:$CU$131,$AF$354+1)</f>
        <v>0</v>
      </c>
      <c r="AA359" s="56">
        <f t="shared" si="287"/>
        <v>43216</v>
      </c>
      <c r="AB359" s="57">
        <f>HLOOKUP(AA359,График!$A$5:$CU$131,$AF$354+1)</f>
        <v>0</v>
      </c>
      <c r="AC359" s="57">
        <f>HLOOKUP(AA359+0.5,График!$A$5:$CU$131,$AF$354+1)</f>
        <v>0</v>
      </c>
      <c r="AD359" s="56"/>
      <c r="AE359" s="57" t="e">
        <f>HLOOKUP(AD359,График!$A$5:$CU$131,$AF$354+1)</f>
        <v>#N/A</v>
      </c>
      <c r="AF359" s="57" t="e">
        <f>HLOOKUP(AD359+0.5,График!$A$5:$CU$131,$AF$354+1)</f>
        <v>#N/A</v>
      </c>
      <c r="AG359" s="34"/>
      <c r="AH359" s="27"/>
      <c r="AI359" s="27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</row>
    <row r="360" spans="1:49" s="46" customFormat="1" ht="26.1" customHeight="1" x14ac:dyDescent="0.25">
      <c r="A360" s="487" t="str">
        <f>$A$8</f>
        <v>Пт</v>
      </c>
      <c r="B360" s="56">
        <f t="shared" si="268"/>
        <v>43196</v>
      </c>
      <c r="C360" s="57">
        <f>HLOOKUP(B360,График!$A$5:$CU$131,$P$354+1)</f>
        <v>0</v>
      </c>
      <c r="D360" s="57">
        <f>HLOOKUP(B360+0.5,График!$A$5:$CU$131,$P$354+1)</f>
        <v>0</v>
      </c>
      <c r="E360" s="56">
        <f t="shared" si="282"/>
        <v>43203</v>
      </c>
      <c r="F360" s="57">
        <f>HLOOKUP(E360,График!$A$5:$CU$131,$P$354+1)</f>
        <v>0</v>
      </c>
      <c r="G360" s="57">
        <f>HLOOKUP(E360+0.5,График!$A$5:$CU$131,$P$354+1)</f>
        <v>0</v>
      </c>
      <c r="H360" s="56">
        <f t="shared" si="283"/>
        <v>43210</v>
      </c>
      <c r="I360" s="57">
        <f>HLOOKUP(H360,График!$A$5:$CU$131,$P$354+1)</f>
        <v>0</v>
      </c>
      <c r="J360" s="57">
        <f>HLOOKUP(H360+0.5,График!$A$5:$CU$131,$P$354+1)</f>
        <v>0</v>
      </c>
      <c r="K360" s="56">
        <f t="shared" si="284"/>
        <v>43217</v>
      </c>
      <c r="L360" s="57">
        <f>HLOOKUP(K360,График!$A$5:$CU$131,$P$354+1)</f>
        <v>0</v>
      </c>
      <c r="M360" s="57">
        <f>HLOOKUP(K360+0.5,График!$A$5:$CU$131,$P$354+1)</f>
        <v>0</v>
      </c>
      <c r="N360" s="56"/>
      <c r="O360" s="57" t="e">
        <f>HLOOKUP(N360,График!$A$5:$CU$131,$P$354+1)</f>
        <v>#N/A</v>
      </c>
      <c r="P360" s="57" t="e">
        <f>HLOOKUP(N360+0.5,График!$A$5:$CU$131,$P$354+1)</f>
        <v>#N/A</v>
      </c>
      <c r="Q360" s="487" t="str">
        <f>$A$8</f>
        <v>Пт</v>
      </c>
      <c r="R360" s="56">
        <f t="shared" si="269"/>
        <v>43196</v>
      </c>
      <c r="S360" s="57">
        <f>HLOOKUP(R360,График!$A$5:$CU$131,$AF$354+1)</f>
        <v>0</v>
      </c>
      <c r="T360" s="57">
        <f>HLOOKUP(R360+0.5,График!$A$5:$CU$131,$AF$354+1)</f>
        <v>0</v>
      </c>
      <c r="U360" s="56">
        <f t="shared" si="285"/>
        <v>43203</v>
      </c>
      <c r="V360" s="57">
        <f>HLOOKUP(U360,График!$A$5:$CU$131,$AF$354+1)</f>
        <v>0</v>
      </c>
      <c r="W360" s="57">
        <f>HLOOKUP(U360+0.5,График!$A$5:$CU$131,$AF$354+1)</f>
        <v>0</v>
      </c>
      <c r="X360" s="56">
        <f t="shared" si="286"/>
        <v>43210</v>
      </c>
      <c r="Y360" s="57">
        <f>HLOOKUP(X360,График!$A$5:$CU$131,$AF$354+1)</f>
        <v>0</v>
      </c>
      <c r="Z360" s="57">
        <f>HLOOKUP(X360+0.5,График!$A$5:$CU$131,$AF$354+1)</f>
        <v>0</v>
      </c>
      <c r="AA360" s="56">
        <f t="shared" si="287"/>
        <v>43217</v>
      </c>
      <c r="AB360" s="57">
        <f>HLOOKUP(AA360,График!$A$5:$CU$131,$AF$354+1)</f>
        <v>0</v>
      </c>
      <c r="AC360" s="57">
        <f>HLOOKUP(AA360+0.5,График!$A$5:$CU$131,$AF$354+1)</f>
        <v>0</v>
      </c>
      <c r="AD360" s="56"/>
      <c r="AE360" s="57" t="e">
        <f>HLOOKUP(AD360,График!$A$5:$CU$131,$AF$354+1)</f>
        <v>#N/A</v>
      </c>
      <c r="AF360" s="57" t="e">
        <f>HLOOKUP(AD360+0.5,График!$A$5:$CU$131,$AF$354+1)</f>
        <v>#N/A</v>
      </c>
      <c r="AG360" s="34"/>
      <c r="AH360" s="27"/>
      <c r="AI360" s="27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</row>
    <row r="361" spans="1:49" s="46" customFormat="1" ht="26.1" customHeight="1" thickBot="1" x14ac:dyDescent="0.3">
      <c r="A361" s="487" t="str">
        <f>$A$9</f>
        <v>Сб</v>
      </c>
      <c r="B361" s="56">
        <f t="shared" si="268"/>
        <v>43197</v>
      </c>
      <c r="C361" s="57">
        <f>HLOOKUP(B361,График!$A$5:$CU$131,$P$354+1)</f>
        <v>0</v>
      </c>
      <c r="D361" s="57">
        <f>HLOOKUP(B361+0.5,График!$A$5:$CU$131,$P$354+1)</f>
        <v>0</v>
      </c>
      <c r="E361" s="56">
        <f t="shared" si="282"/>
        <v>43204</v>
      </c>
      <c r="F361" s="57">
        <f>HLOOKUP(E361,График!$A$5:$CU$131,$P$354+1)</f>
        <v>0</v>
      </c>
      <c r="G361" s="57">
        <f>HLOOKUP(E361+0.5,График!$A$5:$CU$131,$P$354+1)</f>
        <v>0</v>
      </c>
      <c r="H361" s="56">
        <f t="shared" si="283"/>
        <v>43211</v>
      </c>
      <c r="I361" s="57">
        <f>HLOOKUP(H361,График!$A$5:$CU$131,$P$354+1)</f>
        <v>0</v>
      </c>
      <c r="J361" s="57">
        <f>HLOOKUP(H361+0.5,График!$A$5:$CU$131,$P$354+1)</f>
        <v>0</v>
      </c>
      <c r="K361" s="56">
        <f t="shared" si="284"/>
        <v>43218</v>
      </c>
      <c r="L361" s="57">
        <f>HLOOKUP(K361,График!$A$5:$CU$131,$P$354+1)</f>
        <v>0</v>
      </c>
      <c r="M361" s="57">
        <f>HLOOKUP(K361+0.5,График!$A$5:$CU$131,$P$354+1)</f>
        <v>0</v>
      </c>
      <c r="N361" s="56"/>
      <c r="O361" s="57" t="e">
        <f>HLOOKUP(N361,График!$A$5:$CU$131,$P$354+1)</f>
        <v>#N/A</v>
      </c>
      <c r="P361" s="57" t="e">
        <f>HLOOKUP(N361+0.5,График!$A$5:$CU$131,$P$354+1)</f>
        <v>#N/A</v>
      </c>
      <c r="Q361" s="487" t="str">
        <f>$A$9</f>
        <v>Сб</v>
      </c>
      <c r="R361" s="56">
        <f t="shared" si="269"/>
        <v>43197</v>
      </c>
      <c r="S361" s="57">
        <f>HLOOKUP(R361,График!$A$5:$CU$131,$AF$354+1)</f>
        <v>0</v>
      </c>
      <c r="T361" s="57">
        <f>HLOOKUP(R361+0.5,График!$A$5:$CU$131,$AF$354+1)</f>
        <v>0</v>
      </c>
      <c r="U361" s="56">
        <f t="shared" si="285"/>
        <v>43204</v>
      </c>
      <c r="V361" s="57">
        <f>HLOOKUP(U361,График!$A$5:$CU$131,$AF$354+1)</f>
        <v>0</v>
      </c>
      <c r="W361" s="57">
        <f>HLOOKUP(U361+0.5,График!$A$5:$CU$131,$AF$354+1)</f>
        <v>0</v>
      </c>
      <c r="X361" s="56">
        <f t="shared" si="286"/>
        <v>43211</v>
      </c>
      <c r="Y361" s="57">
        <f>HLOOKUP(X361,График!$A$5:$CU$131,$AF$354+1)</f>
        <v>0</v>
      </c>
      <c r="Z361" s="57">
        <f>HLOOKUP(X361+0.5,График!$A$5:$CU$131,$AF$354+1)</f>
        <v>0</v>
      </c>
      <c r="AA361" s="56">
        <f t="shared" si="287"/>
        <v>43218</v>
      </c>
      <c r="AB361" s="57">
        <f>HLOOKUP(AA361,График!$A$5:$CU$131,$AF$354+1)</f>
        <v>0</v>
      </c>
      <c r="AC361" s="57">
        <f>HLOOKUP(AA361+0.5,График!$A$5:$CU$131,$AF$354+1)</f>
        <v>0</v>
      </c>
      <c r="AD361" s="56"/>
      <c r="AE361" s="57" t="e">
        <f>HLOOKUP(AD361,График!$A$5:$CU$131,$AF$354+1)</f>
        <v>#N/A</v>
      </c>
      <c r="AF361" s="57" t="e">
        <f>HLOOKUP(AD361+0.5,График!$A$5:$CU$131,$AF$354+1)</f>
        <v>#N/A</v>
      </c>
      <c r="AG361" s="34"/>
      <c r="AH361" s="27"/>
      <c r="AI361" s="27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</row>
    <row r="362" spans="1:49" s="48" customFormat="1" ht="26.1" customHeight="1" x14ac:dyDescent="0.25">
      <c r="A362" s="39"/>
      <c r="B362" s="53"/>
      <c r="C362" s="52" t="str">
        <f>VLOOKUP(P362,График!$A$5:$CU$121,3)</f>
        <v>ОТПУСК</v>
      </c>
      <c r="D362" s="54"/>
      <c r="E362" s="55"/>
      <c r="F362" s="22"/>
      <c r="G362" s="22"/>
      <c r="H362" s="22"/>
      <c r="I362" s="40"/>
      <c r="J362" s="23"/>
      <c r="K362" s="24"/>
      <c r="L362" s="25"/>
      <c r="M362" s="41"/>
      <c r="N362" s="41"/>
      <c r="O362" s="42"/>
      <c r="P362" s="488">
        <f>AF354+1</f>
        <v>91</v>
      </c>
      <c r="Q362" s="39"/>
      <c r="R362" s="21"/>
      <c r="S362" s="52" t="str">
        <f>VLOOKUP(AF362,График!$A$5:$CU$121,3)</f>
        <v>ВЫХОДНОЙ</v>
      </c>
      <c r="T362" s="54"/>
      <c r="U362" s="55"/>
      <c r="V362" s="22"/>
      <c r="W362" s="22"/>
      <c r="X362" s="22"/>
      <c r="Y362" s="40"/>
      <c r="Z362" s="23"/>
      <c r="AA362" s="24"/>
      <c r="AB362" s="25"/>
      <c r="AC362" s="41"/>
      <c r="AD362" s="41"/>
      <c r="AE362" s="42"/>
      <c r="AF362" s="488">
        <f>P362+1</f>
        <v>92</v>
      </c>
      <c r="AG362" s="43"/>
      <c r="AH362" s="43"/>
      <c r="AI362" s="43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</row>
    <row r="363" spans="1:49" s="46" customFormat="1" ht="26.1" customHeight="1" x14ac:dyDescent="0.25">
      <c r="A363" s="486" t="str">
        <f>$A$3</f>
        <v>Вс</v>
      </c>
      <c r="B363" s="56">
        <f t="shared" si="268"/>
        <v>43191</v>
      </c>
      <c r="C363" s="57">
        <f>HLOOKUP(B363,График!$A$5:$CU$131,$P$362+1)</f>
        <v>0</v>
      </c>
      <c r="D363" s="57">
        <f>HLOOKUP(B363+0.5,График!$A$5:$CU$131,$P$362+1)</f>
        <v>0</v>
      </c>
      <c r="E363" s="56">
        <f>B369+1</f>
        <v>43198</v>
      </c>
      <c r="F363" s="57">
        <f>HLOOKUP(E363,График!$A$5:$CU$131,$P$362+1)</f>
        <v>0</v>
      </c>
      <c r="G363" s="57">
        <f>HLOOKUP(E363+0.5,График!$A$5:$CU$131,$P$362+1)</f>
        <v>0</v>
      </c>
      <c r="H363" s="56">
        <f>E369+1</f>
        <v>43205</v>
      </c>
      <c r="I363" s="57">
        <f>HLOOKUP(H363,График!$A$5:$CU$131,$P$362+1)</f>
        <v>0</v>
      </c>
      <c r="J363" s="57">
        <f>HLOOKUP(H363+0.5,График!$A$5:$CU$131,$P$362+1)</f>
        <v>0</v>
      </c>
      <c r="K363" s="56">
        <f>H369+1</f>
        <v>43212</v>
      </c>
      <c r="L363" s="57">
        <f>HLOOKUP(K363,График!$A$5:$CU$131,$P$362+1)</f>
        <v>0</v>
      </c>
      <c r="M363" s="57">
        <f>HLOOKUP(K363+0.5,График!$A$5:$CU$131,$P$362+1)</f>
        <v>0</v>
      </c>
      <c r="N363" s="56">
        <f>K369+1</f>
        <v>43219</v>
      </c>
      <c r="O363" s="57">
        <f>HLOOKUP(N363,График!$A$5:$CU$131,$P$362+1)</f>
        <v>0</v>
      </c>
      <c r="P363" s="57">
        <f>HLOOKUP(N363+0.5,График!$A$5:$CU$131,$P$362+1)</f>
        <v>0</v>
      </c>
      <c r="Q363" s="486" t="str">
        <f>$A$3</f>
        <v>Вс</v>
      </c>
      <c r="R363" s="56">
        <f t="shared" si="269"/>
        <v>43191</v>
      </c>
      <c r="S363" s="57">
        <f>HLOOKUP(R363,График!$A$5:$CU$131,$AF$362+1)</f>
        <v>31</v>
      </c>
      <c r="T363" s="57">
        <f>HLOOKUP(R363+0.5,График!$A$5:$CU$131,$AF$362+1)</f>
        <v>0</v>
      </c>
      <c r="U363" s="56">
        <f>R369+1</f>
        <v>43198</v>
      </c>
      <c r="V363" s="57">
        <f>HLOOKUP(U363,График!$A$5:$CU$131,$AF$362+1)</f>
        <v>39</v>
      </c>
      <c r="W363" s="57">
        <f>HLOOKUP(U363+0.5,График!$A$5:$CU$131,$AF$362+1)</f>
        <v>0</v>
      </c>
      <c r="X363" s="56">
        <f>U369+1</f>
        <v>43205</v>
      </c>
      <c r="Y363" s="57">
        <f>HLOOKUP(X363,График!$A$5:$CU$131,$AF$362+1)</f>
        <v>33</v>
      </c>
      <c r="Z363" s="57">
        <f>HLOOKUP(X363+0.5,График!$A$5:$CU$131,$AF$362+1)</f>
        <v>0</v>
      </c>
      <c r="AA363" s="56">
        <f>X369+1</f>
        <v>43212</v>
      </c>
      <c r="AB363" s="57">
        <f>HLOOKUP(AA363,График!$A$5:$CU$131,$AF$362+1)</f>
        <v>31</v>
      </c>
      <c r="AC363" s="57">
        <f>HLOOKUP(AA363+0.5,График!$A$5:$CU$131,$AF$362+1)</f>
        <v>0</v>
      </c>
      <c r="AD363" s="56">
        <f>AA369+1</f>
        <v>43219</v>
      </c>
      <c r="AE363" s="57">
        <f>HLOOKUP(AD363,График!$A$5:$CU$131,$AF$362+1)</f>
        <v>33</v>
      </c>
      <c r="AF363" s="57">
        <f>HLOOKUP(AD363+0.5,График!$A$5:$CU$131,$AF$362+1)</f>
        <v>0</v>
      </c>
      <c r="AG363" s="34"/>
      <c r="AH363" s="27"/>
      <c r="AI363" s="27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</row>
    <row r="364" spans="1:49" s="46" customFormat="1" ht="26.1" customHeight="1" x14ac:dyDescent="0.25">
      <c r="A364" s="486" t="str">
        <f>$A$4</f>
        <v>Пн</v>
      </c>
      <c r="B364" s="56">
        <f t="shared" si="268"/>
        <v>43192</v>
      </c>
      <c r="C364" s="57">
        <f>HLOOKUP(B364,График!$A$5:$CU$131,$P$362+1)</f>
        <v>4</v>
      </c>
      <c r="D364" s="57">
        <f>HLOOKUP(B364+0.5,График!$A$5:$CU$131,$P$362+1)</f>
        <v>0</v>
      </c>
      <c r="E364" s="56">
        <f t="shared" ref="E364:E369" si="288">E363+1</f>
        <v>43199</v>
      </c>
      <c r="F364" s="57">
        <f>HLOOKUP(E364,График!$A$5:$CU$131,$P$362+1)</f>
        <v>6</v>
      </c>
      <c r="G364" s="57">
        <f>HLOOKUP(E364+0.5,График!$A$5:$CU$131,$P$362+1)</f>
        <v>0</v>
      </c>
      <c r="H364" s="56">
        <f t="shared" ref="H364:H369" si="289">H363+1</f>
        <v>43206</v>
      </c>
      <c r="I364" s="57">
        <f>HLOOKUP(H364,График!$A$5:$CU$131,$P$362+1)</f>
        <v>4</v>
      </c>
      <c r="J364" s="57">
        <f>HLOOKUP(H364+0.5,График!$A$5:$CU$131,$P$362+1)</f>
        <v>0</v>
      </c>
      <c r="K364" s="56">
        <f t="shared" ref="K364:K369" si="290">K363+1</f>
        <v>43213</v>
      </c>
      <c r="L364" s="57">
        <f>HLOOKUP(K364,График!$A$5:$CU$131,$P$362+1)</f>
        <v>7</v>
      </c>
      <c r="M364" s="57">
        <f>HLOOKUP(K364+0.5,График!$A$5:$CU$131,$P$362+1)</f>
        <v>0</v>
      </c>
      <c r="N364" s="56">
        <f>N363+1</f>
        <v>43220</v>
      </c>
      <c r="O364" s="57">
        <f>HLOOKUP(N364,График!$A$5:$CU$131,$P$362+1)</f>
        <v>4</v>
      </c>
      <c r="P364" s="57">
        <f>HLOOKUP(N364+0.5,График!$A$5:$CU$131,$P$362+1)</f>
        <v>0</v>
      </c>
      <c r="Q364" s="486" t="str">
        <f>$A$4</f>
        <v>Пн</v>
      </c>
      <c r="R364" s="56">
        <f t="shared" si="269"/>
        <v>43192</v>
      </c>
      <c r="S364" s="57">
        <f>HLOOKUP(R364,График!$A$5:$CU$131,$AF$362+1)</f>
        <v>34</v>
      </c>
      <c r="T364" s="57">
        <f>HLOOKUP(R364+0.5,График!$A$5:$CU$131,$AF$362+1)</f>
        <v>0</v>
      </c>
      <c r="U364" s="56">
        <f t="shared" ref="U364:U369" si="291">U363+1</f>
        <v>43199</v>
      </c>
      <c r="V364" s="57">
        <f>HLOOKUP(U364,График!$A$5:$CU$131,$AF$362+1)</f>
        <v>27</v>
      </c>
      <c r="W364" s="57">
        <f>HLOOKUP(U364+0.5,График!$A$5:$CU$131,$AF$362+1)</f>
        <v>0</v>
      </c>
      <c r="X364" s="56">
        <f t="shared" ref="X364:X369" si="292">X363+1</f>
        <v>43206</v>
      </c>
      <c r="Y364" s="57">
        <f>HLOOKUP(X364,График!$A$5:$CU$131,$AF$362+1)</f>
        <v>32</v>
      </c>
      <c r="Z364" s="57">
        <f>HLOOKUP(X364+0.5,График!$A$5:$CU$131,$AF$362+1)</f>
        <v>0</v>
      </c>
      <c r="AA364" s="56">
        <f t="shared" ref="AA364:AA369" si="293">AA363+1</f>
        <v>43213</v>
      </c>
      <c r="AB364" s="57">
        <f>HLOOKUP(AA364,График!$A$5:$CU$131,$AF$362+1)</f>
        <v>27</v>
      </c>
      <c r="AC364" s="57">
        <f>HLOOKUP(AA364+0.5,График!$A$5:$CU$131,$AF$362+1)</f>
        <v>0</v>
      </c>
      <c r="AD364" s="56">
        <f>AD363+1</f>
        <v>43220</v>
      </c>
      <c r="AE364" s="57">
        <f>HLOOKUP(AD364,График!$A$5:$CU$131,$AF$362+1)</f>
        <v>26</v>
      </c>
      <c r="AF364" s="57">
        <f>HLOOKUP(AD364+0.5,График!$A$5:$CU$131,$AF$362+1)</f>
        <v>0</v>
      </c>
      <c r="AG364" s="34"/>
      <c r="AH364" s="27"/>
      <c r="AI364" s="27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</row>
    <row r="365" spans="1:49" s="46" customFormat="1" ht="26.1" customHeight="1" x14ac:dyDescent="0.25">
      <c r="A365" s="486" t="str">
        <f>$A$5</f>
        <v>Вт</v>
      </c>
      <c r="B365" s="56">
        <f t="shared" si="268"/>
        <v>43193</v>
      </c>
      <c r="C365" s="57">
        <f>HLOOKUP(B365,График!$A$5:$CU$131,$P$362+1)</f>
        <v>6</v>
      </c>
      <c r="D365" s="57">
        <f>HLOOKUP(B365+0.5,График!$A$5:$CU$131,$P$362+1)</f>
        <v>0</v>
      </c>
      <c r="E365" s="56">
        <f t="shared" si="288"/>
        <v>43200</v>
      </c>
      <c r="F365" s="57">
        <f>HLOOKUP(E365,График!$A$5:$CU$131,$P$362+1)</f>
        <v>6</v>
      </c>
      <c r="G365" s="57">
        <f>HLOOKUP(E365+0.5,График!$A$5:$CU$131,$P$362+1)</f>
        <v>0</v>
      </c>
      <c r="H365" s="56">
        <f t="shared" si="289"/>
        <v>43207</v>
      </c>
      <c r="I365" s="57">
        <f>HLOOKUP(H365,График!$A$5:$CU$131,$P$362+1)</f>
        <v>4</v>
      </c>
      <c r="J365" s="57">
        <f>HLOOKUP(H365+0.5,График!$A$5:$CU$131,$P$362+1)</f>
        <v>0</v>
      </c>
      <c r="K365" s="56">
        <f t="shared" si="290"/>
        <v>43214</v>
      </c>
      <c r="L365" s="57">
        <f>HLOOKUP(K365,График!$A$5:$CU$131,$P$362+1)</f>
        <v>7</v>
      </c>
      <c r="M365" s="57">
        <f>HLOOKUP(K365+0.5,График!$A$5:$CU$131,$P$362+1)</f>
        <v>0</v>
      </c>
      <c r="N365" s="56">
        <f>N364+1</f>
        <v>43221</v>
      </c>
      <c r="O365" s="57">
        <f>HLOOKUP(N365,График!$A$5:$CU$131,$P$362+1)</f>
        <v>0</v>
      </c>
      <c r="P365" s="57">
        <f>HLOOKUP(N365+0.5,График!$A$5:$CU$131,$P$362+1)</f>
        <v>0</v>
      </c>
      <c r="Q365" s="486" t="str">
        <f>$A$5</f>
        <v>Вт</v>
      </c>
      <c r="R365" s="56">
        <f t="shared" si="269"/>
        <v>43193</v>
      </c>
      <c r="S365" s="57">
        <f>HLOOKUP(R365,График!$A$5:$CU$131,$AF$362+1)</f>
        <v>29</v>
      </c>
      <c r="T365" s="57">
        <f>HLOOKUP(R365+0.5,График!$A$5:$CU$131,$AF$362+1)</f>
        <v>0</v>
      </c>
      <c r="U365" s="56">
        <f t="shared" si="291"/>
        <v>43200</v>
      </c>
      <c r="V365" s="57">
        <f>HLOOKUP(U365,График!$A$5:$CU$131,$AF$362+1)</f>
        <v>26</v>
      </c>
      <c r="W365" s="57">
        <f>HLOOKUP(U365+0.5,График!$A$5:$CU$131,$AF$362+1)</f>
        <v>0</v>
      </c>
      <c r="X365" s="56">
        <f t="shared" si="292"/>
        <v>43207</v>
      </c>
      <c r="Y365" s="57">
        <f>HLOOKUP(X365,График!$A$5:$CU$131,$AF$362+1)</f>
        <v>31</v>
      </c>
      <c r="Z365" s="57">
        <f>HLOOKUP(X365+0.5,График!$A$5:$CU$131,$AF$362+1)</f>
        <v>0</v>
      </c>
      <c r="AA365" s="56">
        <f t="shared" si="293"/>
        <v>43214</v>
      </c>
      <c r="AB365" s="57">
        <f>HLOOKUP(AA365,График!$A$5:$CU$131,$AF$362+1)</f>
        <v>26</v>
      </c>
      <c r="AC365" s="57">
        <f>HLOOKUP(AA365+0.5,График!$A$5:$CU$131,$AF$362+1)</f>
        <v>0</v>
      </c>
      <c r="AD365" s="56">
        <f>AD364+1</f>
        <v>43221</v>
      </c>
      <c r="AE365" s="57">
        <f>HLOOKUP(AD365,График!$A$5:$CU$131,$AF$362+1)</f>
        <v>0</v>
      </c>
      <c r="AF365" s="57">
        <f>HLOOKUP(AD365+0.5,График!$A$5:$CU$131,$AF$362+1)</f>
        <v>0</v>
      </c>
      <c r="AG365" s="34"/>
      <c r="AH365" s="27"/>
      <c r="AI365" s="27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</row>
    <row r="366" spans="1:49" s="46" customFormat="1" ht="26.1" customHeight="1" x14ac:dyDescent="0.25">
      <c r="A366" s="486" t="str">
        <f>$A$6</f>
        <v>Ср</v>
      </c>
      <c r="B366" s="56">
        <f t="shared" si="268"/>
        <v>43194</v>
      </c>
      <c r="C366" s="57">
        <f>HLOOKUP(B366,График!$A$5:$CU$131,$P$362+1)</f>
        <v>6</v>
      </c>
      <c r="D366" s="57">
        <f>HLOOKUP(B366+0.5,График!$A$5:$CU$131,$P$362+1)</f>
        <v>0</v>
      </c>
      <c r="E366" s="56">
        <f t="shared" si="288"/>
        <v>43201</v>
      </c>
      <c r="F366" s="57">
        <f>HLOOKUP(E366,График!$A$5:$CU$131,$P$362+1)</f>
        <v>6</v>
      </c>
      <c r="G366" s="57">
        <f>HLOOKUP(E366+0.5,График!$A$5:$CU$131,$P$362+1)</f>
        <v>0</v>
      </c>
      <c r="H366" s="56">
        <f t="shared" si="289"/>
        <v>43208</v>
      </c>
      <c r="I366" s="57">
        <f>HLOOKUP(H366,График!$A$5:$CU$131,$P$362+1)</f>
        <v>4</v>
      </c>
      <c r="J366" s="57">
        <f>HLOOKUP(H366+0.5,График!$A$5:$CU$131,$P$362+1)</f>
        <v>0</v>
      </c>
      <c r="K366" s="56">
        <f t="shared" si="290"/>
        <v>43215</v>
      </c>
      <c r="L366" s="57">
        <f>HLOOKUP(K366,График!$A$5:$CU$131,$P$362+1)</f>
        <v>7</v>
      </c>
      <c r="M366" s="57">
        <f>HLOOKUP(K366+0.5,График!$A$5:$CU$131,$P$362+1)</f>
        <v>0</v>
      </c>
      <c r="N366" s="56"/>
      <c r="O366" s="57" t="e">
        <f>HLOOKUP(N366,График!$A$5:$CU$131,$P$362+1)</f>
        <v>#N/A</v>
      </c>
      <c r="P366" s="57" t="e">
        <f>HLOOKUP(N366+0.5,График!$A$5:$CU$131,$P$362+1)</f>
        <v>#N/A</v>
      </c>
      <c r="Q366" s="486" t="str">
        <f>$A$6</f>
        <v>Ср</v>
      </c>
      <c r="R366" s="56">
        <f t="shared" si="269"/>
        <v>43194</v>
      </c>
      <c r="S366" s="57">
        <f>HLOOKUP(R366,График!$A$5:$CU$131,$AF$362+1)</f>
        <v>26</v>
      </c>
      <c r="T366" s="57">
        <f>HLOOKUP(R366+0.5,График!$A$5:$CU$131,$AF$362+1)</f>
        <v>0</v>
      </c>
      <c r="U366" s="56">
        <f t="shared" si="291"/>
        <v>43201</v>
      </c>
      <c r="V366" s="57">
        <f>HLOOKUP(U366,График!$A$5:$CU$131,$AF$362+1)</f>
        <v>27</v>
      </c>
      <c r="W366" s="57">
        <f>HLOOKUP(U366+0.5,График!$A$5:$CU$131,$AF$362+1)</f>
        <v>0</v>
      </c>
      <c r="X366" s="56">
        <f t="shared" si="292"/>
        <v>43208</v>
      </c>
      <c r="Y366" s="57">
        <f>HLOOKUP(X366,График!$A$5:$CU$131,$AF$362+1)</f>
        <v>28</v>
      </c>
      <c r="Z366" s="57">
        <f>HLOOKUP(X366+0.5,График!$A$5:$CU$131,$AF$362+1)</f>
        <v>0</v>
      </c>
      <c r="AA366" s="56">
        <f t="shared" si="293"/>
        <v>43215</v>
      </c>
      <c r="AB366" s="57">
        <f>HLOOKUP(AA366,График!$A$5:$CU$131,$AF$362+1)</f>
        <v>25</v>
      </c>
      <c r="AC366" s="57">
        <f>HLOOKUP(AA366+0.5,График!$A$5:$CU$131,$AF$362+1)</f>
        <v>0</v>
      </c>
      <c r="AD366" s="56"/>
      <c r="AE366" s="57" t="e">
        <f>HLOOKUP(AD366,График!$A$5:$CU$131,$AF$362+1)</f>
        <v>#N/A</v>
      </c>
      <c r="AF366" s="57" t="e">
        <f>HLOOKUP(AD366+0.5,График!$A$5:$CU$131,$AF$362+1)</f>
        <v>#N/A</v>
      </c>
      <c r="AG366" s="34"/>
      <c r="AH366" s="27"/>
      <c r="AI366" s="27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</row>
    <row r="367" spans="1:49" s="46" customFormat="1" ht="26.1" customHeight="1" x14ac:dyDescent="0.25">
      <c r="A367" s="486" t="str">
        <f>$A$7</f>
        <v>Чт</v>
      </c>
      <c r="B367" s="56">
        <f t="shared" si="268"/>
        <v>43195</v>
      </c>
      <c r="C367" s="57">
        <f>HLOOKUP(B367,График!$A$5:$CU$131,$P$362+1)</f>
        <v>6</v>
      </c>
      <c r="D367" s="57">
        <f>HLOOKUP(B367+0.5,График!$A$5:$CU$131,$P$362+1)</f>
        <v>0</v>
      </c>
      <c r="E367" s="56">
        <f t="shared" si="288"/>
        <v>43202</v>
      </c>
      <c r="F367" s="57">
        <f>HLOOKUP(E367,График!$A$5:$CU$131,$P$362+1)</f>
        <v>6</v>
      </c>
      <c r="G367" s="57">
        <f>HLOOKUP(E367+0.5,График!$A$5:$CU$131,$P$362+1)</f>
        <v>0</v>
      </c>
      <c r="H367" s="56">
        <f t="shared" si="289"/>
        <v>43209</v>
      </c>
      <c r="I367" s="57">
        <f>HLOOKUP(H367,График!$A$5:$CU$131,$P$362+1)</f>
        <v>4</v>
      </c>
      <c r="J367" s="57">
        <f>HLOOKUP(H367+0.5,График!$A$5:$CU$131,$P$362+1)</f>
        <v>0</v>
      </c>
      <c r="K367" s="56">
        <f t="shared" si="290"/>
        <v>43216</v>
      </c>
      <c r="L367" s="57">
        <f>HLOOKUP(K367,График!$A$5:$CU$131,$P$362+1)</f>
        <v>7</v>
      </c>
      <c r="M367" s="57">
        <f>HLOOKUP(K367+0.5,График!$A$5:$CU$131,$P$362+1)</f>
        <v>0</v>
      </c>
      <c r="N367" s="56"/>
      <c r="O367" s="57" t="e">
        <f>HLOOKUP(N367,График!$A$5:$CU$131,$P$362+1)</f>
        <v>#N/A</v>
      </c>
      <c r="P367" s="57" t="e">
        <f>HLOOKUP(N367+0.5,График!$A$5:$CU$131,$P$362+1)</f>
        <v>#N/A</v>
      </c>
      <c r="Q367" s="486" t="str">
        <f>$A$7</f>
        <v>Чт</v>
      </c>
      <c r="R367" s="56">
        <f t="shared" si="269"/>
        <v>43195</v>
      </c>
      <c r="S367" s="57">
        <f>HLOOKUP(R367,График!$A$5:$CU$131,$AF$362+1)</f>
        <v>28</v>
      </c>
      <c r="T367" s="57">
        <f>HLOOKUP(R367+0.5,График!$A$5:$CU$131,$AF$362+1)</f>
        <v>0</v>
      </c>
      <c r="U367" s="56">
        <f t="shared" si="291"/>
        <v>43202</v>
      </c>
      <c r="V367" s="57">
        <f>HLOOKUP(U367,График!$A$5:$CU$131,$AF$362+1)</f>
        <v>32</v>
      </c>
      <c r="W367" s="57">
        <f>HLOOKUP(U367+0.5,График!$A$5:$CU$131,$AF$362+1)</f>
        <v>0</v>
      </c>
      <c r="X367" s="56">
        <f t="shared" si="292"/>
        <v>43209</v>
      </c>
      <c r="Y367" s="57">
        <f>HLOOKUP(X367,График!$A$5:$CU$131,$AF$362+1)</f>
        <v>28</v>
      </c>
      <c r="Z367" s="57">
        <f>HLOOKUP(X367+0.5,График!$A$5:$CU$131,$AF$362+1)</f>
        <v>0</v>
      </c>
      <c r="AA367" s="56">
        <f t="shared" si="293"/>
        <v>43216</v>
      </c>
      <c r="AB367" s="57">
        <f>HLOOKUP(AA367,График!$A$5:$CU$131,$AF$362+1)</f>
        <v>29</v>
      </c>
      <c r="AC367" s="57">
        <f>HLOOKUP(AA367+0.5,График!$A$5:$CU$131,$AF$362+1)</f>
        <v>0</v>
      </c>
      <c r="AD367" s="56"/>
      <c r="AE367" s="57" t="e">
        <f>HLOOKUP(AD367,График!$A$5:$CU$131,$AF$362+1)</f>
        <v>#N/A</v>
      </c>
      <c r="AF367" s="57" t="e">
        <f>HLOOKUP(AD367+0.5,График!$A$5:$CU$131,$AF$362+1)</f>
        <v>#N/A</v>
      </c>
      <c r="AG367" s="34"/>
      <c r="AH367" s="27"/>
      <c r="AI367" s="27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</row>
    <row r="368" spans="1:49" s="46" customFormat="1" ht="26.1" customHeight="1" x14ac:dyDescent="0.25">
      <c r="A368" s="487" t="str">
        <f>$A$8</f>
        <v>Пт</v>
      </c>
      <c r="B368" s="56">
        <f t="shared" si="268"/>
        <v>43196</v>
      </c>
      <c r="C368" s="57">
        <f>HLOOKUP(B368,График!$A$5:$CU$131,$P$362+1)</f>
        <v>6</v>
      </c>
      <c r="D368" s="57">
        <f>HLOOKUP(B368+0.5,График!$A$5:$CU$131,$P$362+1)</f>
        <v>0</v>
      </c>
      <c r="E368" s="56">
        <f t="shared" si="288"/>
        <v>43203</v>
      </c>
      <c r="F368" s="57">
        <f>HLOOKUP(E368,График!$A$5:$CU$131,$P$362+1)</f>
        <v>6</v>
      </c>
      <c r="G368" s="57">
        <f>HLOOKUP(E368+0.5,График!$A$5:$CU$131,$P$362+1)</f>
        <v>0</v>
      </c>
      <c r="H368" s="56">
        <f t="shared" si="289"/>
        <v>43210</v>
      </c>
      <c r="I368" s="57">
        <f>HLOOKUP(H368,График!$A$5:$CU$131,$P$362+1)</f>
        <v>4</v>
      </c>
      <c r="J368" s="57">
        <f>HLOOKUP(H368+0.5,График!$A$5:$CU$131,$P$362+1)</f>
        <v>0</v>
      </c>
      <c r="K368" s="56">
        <f t="shared" si="290"/>
        <v>43217</v>
      </c>
      <c r="L368" s="57">
        <f>HLOOKUP(K368,График!$A$5:$CU$131,$P$362+1)</f>
        <v>7</v>
      </c>
      <c r="M368" s="57">
        <f>HLOOKUP(K368+0.5,График!$A$5:$CU$131,$P$362+1)</f>
        <v>0</v>
      </c>
      <c r="N368" s="56"/>
      <c r="O368" s="57" t="e">
        <f>HLOOKUP(N368,График!$A$5:$CU$131,$P$362+1)</f>
        <v>#N/A</v>
      </c>
      <c r="P368" s="57" t="e">
        <f>HLOOKUP(N368+0.5,График!$A$5:$CU$131,$P$362+1)</f>
        <v>#N/A</v>
      </c>
      <c r="Q368" s="487" t="str">
        <f>$A$8</f>
        <v>Пт</v>
      </c>
      <c r="R368" s="56">
        <f t="shared" si="269"/>
        <v>43196</v>
      </c>
      <c r="S368" s="57">
        <f>HLOOKUP(R368,График!$A$5:$CU$131,$AF$362+1)</f>
        <v>27</v>
      </c>
      <c r="T368" s="57">
        <f>HLOOKUP(R368+0.5,График!$A$5:$CU$131,$AF$362+1)</f>
        <v>0</v>
      </c>
      <c r="U368" s="56">
        <f t="shared" si="291"/>
        <v>43203</v>
      </c>
      <c r="V368" s="57">
        <f>HLOOKUP(U368,График!$A$5:$CU$131,$AF$362+1)</f>
        <v>28</v>
      </c>
      <c r="W368" s="57">
        <f>HLOOKUP(U368+0.5,График!$A$5:$CU$131,$AF$362+1)</f>
        <v>0</v>
      </c>
      <c r="X368" s="56">
        <f t="shared" si="292"/>
        <v>43210</v>
      </c>
      <c r="Y368" s="57">
        <f>HLOOKUP(X368,График!$A$5:$CU$131,$AF$362+1)</f>
        <v>29</v>
      </c>
      <c r="Z368" s="57">
        <f>HLOOKUP(X368+0.5,График!$A$5:$CU$131,$AF$362+1)</f>
        <v>0</v>
      </c>
      <c r="AA368" s="56">
        <f t="shared" si="293"/>
        <v>43217</v>
      </c>
      <c r="AB368" s="57">
        <f>HLOOKUP(AA368,График!$A$5:$CU$131,$AF$362+1)</f>
        <v>27</v>
      </c>
      <c r="AC368" s="57">
        <f>HLOOKUP(AA368+0.5,График!$A$5:$CU$131,$AF$362+1)</f>
        <v>0</v>
      </c>
      <c r="AD368" s="56"/>
      <c r="AE368" s="57" t="e">
        <f>HLOOKUP(AD368,График!$A$5:$CU$131,$AF$362+1)</f>
        <v>#N/A</v>
      </c>
      <c r="AF368" s="57" t="e">
        <f>HLOOKUP(AD368+0.5,График!$A$5:$CU$131,$AF$362+1)</f>
        <v>#N/A</v>
      </c>
      <c r="AG368" s="34"/>
      <c r="AH368" s="27"/>
      <c r="AI368" s="27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</row>
    <row r="369" spans="1:49" s="46" customFormat="1" ht="26.1" customHeight="1" thickBot="1" x14ac:dyDescent="0.3">
      <c r="A369" s="487" t="str">
        <f>$A$9</f>
        <v>Сб</v>
      </c>
      <c r="B369" s="56">
        <f t="shared" si="268"/>
        <v>43197</v>
      </c>
      <c r="C369" s="57">
        <f>HLOOKUP(B369,График!$A$5:$CU$131,$P$362+1)</f>
        <v>2</v>
      </c>
      <c r="D369" s="57">
        <f>HLOOKUP(B369+0.5,График!$A$5:$CU$131,$P$362+1)</f>
        <v>0</v>
      </c>
      <c r="E369" s="56">
        <f t="shared" si="288"/>
        <v>43204</v>
      </c>
      <c r="F369" s="57">
        <f>HLOOKUP(E369,График!$A$5:$CU$131,$P$362+1)</f>
        <v>0</v>
      </c>
      <c r="G369" s="57">
        <f>HLOOKUP(E369+0.5,График!$A$5:$CU$131,$P$362+1)</f>
        <v>0</v>
      </c>
      <c r="H369" s="56">
        <f t="shared" si="289"/>
        <v>43211</v>
      </c>
      <c r="I369" s="57">
        <f>HLOOKUP(H369,График!$A$5:$CU$131,$P$362+1)</f>
        <v>0</v>
      </c>
      <c r="J369" s="57">
        <f>HLOOKUP(H369+0.5,График!$A$5:$CU$131,$P$362+1)</f>
        <v>0</v>
      </c>
      <c r="K369" s="56">
        <f t="shared" si="290"/>
        <v>43218</v>
      </c>
      <c r="L369" s="57">
        <f>HLOOKUP(K369,График!$A$5:$CU$131,$P$362+1)</f>
        <v>0</v>
      </c>
      <c r="M369" s="57">
        <f>HLOOKUP(K369+0.5,График!$A$5:$CU$131,$P$362+1)</f>
        <v>0</v>
      </c>
      <c r="N369" s="56"/>
      <c r="O369" s="57" t="e">
        <f>HLOOKUP(N369,График!$A$5:$CU$131,$P$362+1)</f>
        <v>#N/A</v>
      </c>
      <c r="P369" s="57" t="e">
        <f>HLOOKUP(N369+0.5,График!$A$5:$CU$131,$P$362+1)</f>
        <v>#N/A</v>
      </c>
      <c r="Q369" s="487" t="str">
        <f>$A$9</f>
        <v>Сб</v>
      </c>
      <c r="R369" s="56">
        <f t="shared" si="269"/>
        <v>43197</v>
      </c>
      <c r="S369" s="57">
        <f>HLOOKUP(R369,График!$A$5:$CU$131,$AF$362+1)</f>
        <v>31</v>
      </c>
      <c r="T369" s="57">
        <f>HLOOKUP(R369+0.5,График!$A$5:$CU$131,$AF$362+1)</f>
        <v>0</v>
      </c>
      <c r="U369" s="56">
        <f t="shared" si="291"/>
        <v>43204</v>
      </c>
      <c r="V369" s="57">
        <f>HLOOKUP(U369,График!$A$5:$CU$131,$AF$362+1)</f>
        <v>29</v>
      </c>
      <c r="W369" s="57">
        <f>HLOOKUP(U369+0.5,График!$A$5:$CU$131,$AF$362+1)</f>
        <v>0</v>
      </c>
      <c r="X369" s="56">
        <f t="shared" si="292"/>
        <v>43211</v>
      </c>
      <c r="Y369" s="57">
        <f>HLOOKUP(X369,График!$A$5:$CU$131,$AF$362+1)</f>
        <v>32</v>
      </c>
      <c r="Z369" s="57">
        <f>HLOOKUP(X369+0.5,График!$A$5:$CU$131,$AF$362+1)</f>
        <v>0</v>
      </c>
      <c r="AA369" s="56">
        <f t="shared" si="293"/>
        <v>43218</v>
      </c>
      <c r="AB369" s="57">
        <f>HLOOKUP(AA369,График!$A$5:$CU$131,$AF$362+1)</f>
        <v>37</v>
      </c>
      <c r="AC369" s="57">
        <f>HLOOKUP(AA369+0.5,График!$A$5:$CU$131,$AF$362+1)</f>
        <v>0</v>
      </c>
      <c r="AD369" s="56"/>
      <c r="AE369" s="57" t="e">
        <f>HLOOKUP(AD369,График!$A$5:$CU$131,$AF$362+1)</f>
        <v>#N/A</v>
      </c>
      <c r="AF369" s="57" t="e">
        <f>HLOOKUP(AD369+0.5,График!$A$5:$CU$131,$AF$362+1)</f>
        <v>#N/A</v>
      </c>
      <c r="AG369" s="34"/>
      <c r="AH369" s="27"/>
      <c r="AI369" s="27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</row>
    <row r="370" spans="1:49" s="46" customFormat="1" ht="26.1" customHeight="1" x14ac:dyDescent="0.25">
      <c r="A370" s="39"/>
      <c r="B370" s="53"/>
      <c r="C370" s="52" t="str">
        <f>VLOOKUP(P370,График!$A$5:$CU$121,3)</f>
        <v>ИТОГО ВЫХ+ОТ</v>
      </c>
      <c r="D370" s="54"/>
      <c r="E370" s="55"/>
      <c r="F370" s="22"/>
      <c r="G370" s="22"/>
      <c r="H370" s="22"/>
      <c r="I370" s="40"/>
      <c r="J370" s="23"/>
      <c r="K370" s="24"/>
      <c r="L370" s="25"/>
      <c r="M370" s="41"/>
      <c r="N370" s="41"/>
      <c r="O370" s="42"/>
      <c r="P370" s="488">
        <f>AF362+1</f>
        <v>93</v>
      </c>
      <c r="Q370" s="39"/>
      <c r="R370" s="21"/>
      <c r="S370" s="52" t="str">
        <f>VLOOKUP(AF370,График!$A$5:$CU$121,3)</f>
        <v>ГК</v>
      </c>
      <c r="T370" s="54"/>
      <c r="U370" s="55"/>
      <c r="V370" s="22"/>
      <c r="W370" s="22"/>
      <c r="X370" s="22"/>
      <c r="Y370" s="40"/>
      <c r="Z370" s="23"/>
      <c r="AA370" s="24"/>
      <c r="AB370" s="25"/>
      <c r="AC370" s="41"/>
      <c r="AD370" s="41"/>
      <c r="AE370" s="42"/>
      <c r="AF370" s="488">
        <f>P370+1</f>
        <v>94</v>
      </c>
      <c r="AG370" s="43"/>
      <c r="AH370" s="44"/>
      <c r="AI370" s="44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</row>
    <row r="371" spans="1:49" s="46" customFormat="1" ht="26.1" customHeight="1" x14ac:dyDescent="0.25">
      <c r="A371" s="486" t="str">
        <f>$A$3</f>
        <v>Вс</v>
      </c>
      <c r="B371" s="56">
        <f t="shared" si="268"/>
        <v>43191</v>
      </c>
      <c r="C371" s="57">
        <f>HLOOKUP(B371,График!$A$5:$CU$131,$P$370+1)</f>
        <v>31</v>
      </c>
      <c r="D371" s="57">
        <f>HLOOKUP(B371+0.5,График!$A$5:$CU$131,$P$370+1)</f>
        <v>0</v>
      </c>
      <c r="E371" s="56">
        <f>B377+1</f>
        <v>43198</v>
      </c>
      <c r="F371" s="57">
        <f>HLOOKUP(E371,График!$A$5:$CU$131,$P$370+1)</f>
        <v>39</v>
      </c>
      <c r="G371" s="57">
        <f>HLOOKUP(E371+0.5,График!$A$5:$CU$131,$P$370+1)</f>
        <v>0</v>
      </c>
      <c r="H371" s="56">
        <f>E377+1</f>
        <v>43205</v>
      </c>
      <c r="I371" s="57">
        <f>HLOOKUP(H371,График!$A$5:$CU$131,$P$370+1)</f>
        <v>33</v>
      </c>
      <c r="J371" s="57">
        <f>HLOOKUP(H371+0.5,График!$A$5:$CU$131,$P$370+1)</f>
        <v>0</v>
      </c>
      <c r="K371" s="56">
        <f>H377+1</f>
        <v>43212</v>
      </c>
      <c r="L371" s="57">
        <f>HLOOKUP(K371,График!$A$5:$CU$131,$P$370+1)</f>
        <v>31</v>
      </c>
      <c r="M371" s="57">
        <f>HLOOKUP(K371+0.5,График!$A$5:$CU$131,$P$370+1)</f>
        <v>0</v>
      </c>
      <c r="N371" s="56">
        <f>K377+1</f>
        <v>43219</v>
      </c>
      <c r="O371" s="57">
        <f>HLOOKUP(N371,График!$A$5:$CU$131,$P$370+1)</f>
        <v>33</v>
      </c>
      <c r="P371" s="57">
        <f>HLOOKUP(N371+0.5,График!$A$5:$CU$131,$P$370+1)</f>
        <v>0</v>
      </c>
      <c r="Q371" s="486" t="str">
        <f>$A$3</f>
        <v>Вс</v>
      </c>
      <c r="R371" s="56">
        <f t="shared" si="269"/>
        <v>43191</v>
      </c>
      <c r="S371" s="57">
        <f>HLOOKUP(R371,График!$A$5:$CU$131,$AF$370+1)</f>
        <v>0</v>
      </c>
      <c r="T371" s="57">
        <f>HLOOKUP(R371+0.5,График!$A$5:$CU$131,$AF$370+1)</f>
        <v>0</v>
      </c>
      <c r="U371" s="56">
        <f>R377+1</f>
        <v>43198</v>
      </c>
      <c r="V371" s="57">
        <f>HLOOKUP(U371,График!$A$5:$CU$131,$AF$370+1)</f>
        <v>0</v>
      </c>
      <c r="W371" s="57">
        <f>HLOOKUP(U371+0.5,График!$A$5:$CU$131,$AF$370+1)</f>
        <v>0</v>
      </c>
      <c r="X371" s="56">
        <f>U377+1</f>
        <v>43205</v>
      </c>
      <c r="Y371" s="57">
        <f>HLOOKUP(X371,График!$A$5:$CU$131,$AF$370+1)</f>
        <v>0</v>
      </c>
      <c r="Z371" s="57">
        <f>HLOOKUP(X371+0.5,График!$A$5:$CU$131,$AF$370+1)</f>
        <v>0</v>
      </c>
      <c r="AA371" s="56">
        <f>X377+1</f>
        <v>43212</v>
      </c>
      <c r="AB371" s="57">
        <f>HLOOKUP(AA371,График!$A$5:$CU$131,$AF$370+1)</f>
        <v>0</v>
      </c>
      <c r="AC371" s="57">
        <f>HLOOKUP(AA371+0.5,График!$A$5:$CU$131,$AF$370+1)</f>
        <v>0</v>
      </c>
      <c r="AD371" s="56">
        <f>AA377+1</f>
        <v>43219</v>
      </c>
      <c r="AE371" s="57">
        <f>HLOOKUP(AD371,График!$A$5:$CU$131,$AF$370+1)</f>
        <v>0</v>
      </c>
      <c r="AF371" s="57">
        <f>HLOOKUP(AD371+0.5,График!$A$5:$CU$131,$AF$370+1)</f>
        <v>0</v>
      </c>
      <c r="AG371" s="34"/>
      <c r="AH371" s="27"/>
      <c r="AI371" s="27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</row>
    <row r="372" spans="1:49" s="46" customFormat="1" ht="26.1" customHeight="1" x14ac:dyDescent="0.25">
      <c r="A372" s="486" t="str">
        <f>$A$4</f>
        <v>Пн</v>
      </c>
      <c r="B372" s="56">
        <f t="shared" si="268"/>
        <v>43192</v>
      </c>
      <c r="C372" s="57">
        <f>HLOOKUP(B372,График!$A$5:$CU$131,$P$370+1)</f>
        <v>38</v>
      </c>
      <c r="D372" s="57">
        <f>HLOOKUP(B372+0.5,График!$A$5:$CU$131,$P$370+1)</f>
        <v>0</v>
      </c>
      <c r="E372" s="56">
        <f t="shared" ref="E372:E377" si="294">E371+1</f>
        <v>43199</v>
      </c>
      <c r="F372" s="57">
        <f>HLOOKUP(E372,График!$A$5:$CU$131,$P$370+1)</f>
        <v>33</v>
      </c>
      <c r="G372" s="57">
        <f>HLOOKUP(E372+0.5,График!$A$5:$CU$131,$P$370+1)</f>
        <v>0</v>
      </c>
      <c r="H372" s="56">
        <f t="shared" ref="H372:H377" si="295">H371+1</f>
        <v>43206</v>
      </c>
      <c r="I372" s="57">
        <f>HLOOKUP(H372,График!$A$5:$CU$131,$P$370+1)</f>
        <v>36</v>
      </c>
      <c r="J372" s="57">
        <f>HLOOKUP(H372+0.5,График!$A$5:$CU$131,$P$370+1)</f>
        <v>0</v>
      </c>
      <c r="K372" s="56">
        <f t="shared" ref="K372:K377" si="296">K371+1</f>
        <v>43213</v>
      </c>
      <c r="L372" s="57">
        <f>HLOOKUP(K372,График!$A$5:$CU$131,$P$370+1)</f>
        <v>34</v>
      </c>
      <c r="M372" s="57">
        <f>HLOOKUP(K372+0.5,График!$A$5:$CU$131,$P$370+1)</f>
        <v>0</v>
      </c>
      <c r="N372" s="56">
        <f>N371+1</f>
        <v>43220</v>
      </c>
      <c r="O372" s="57">
        <f>HLOOKUP(N372,График!$A$5:$CU$131,$P$370+1)</f>
        <v>30</v>
      </c>
      <c r="P372" s="57">
        <f>HLOOKUP(N372+0.5,График!$A$5:$CU$131,$P$370+1)</f>
        <v>0</v>
      </c>
      <c r="Q372" s="486" t="str">
        <f>$A$4</f>
        <v>Пн</v>
      </c>
      <c r="R372" s="56">
        <f t="shared" si="269"/>
        <v>43192</v>
      </c>
      <c r="S372" s="57">
        <f>HLOOKUP(R372,График!$A$5:$CU$131,$AF$370+1)</f>
        <v>0</v>
      </c>
      <c r="T372" s="57">
        <f>HLOOKUP(R372+0.5,График!$A$5:$CU$131,$AF$370+1)</f>
        <v>0</v>
      </c>
      <c r="U372" s="56">
        <f t="shared" ref="U372:U377" si="297">U371+1</f>
        <v>43199</v>
      </c>
      <c r="V372" s="57">
        <f>HLOOKUP(U372,График!$A$5:$CU$131,$AF$370+1)</f>
        <v>0</v>
      </c>
      <c r="W372" s="57">
        <f>HLOOKUP(U372+0.5,График!$A$5:$CU$131,$AF$370+1)</f>
        <v>0</v>
      </c>
      <c r="X372" s="56">
        <f t="shared" ref="X372:X377" si="298">X371+1</f>
        <v>43206</v>
      </c>
      <c r="Y372" s="57">
        <f>HLOOKUP(X372,График!$A$5:$CU$131,$AF$370+1)</f>
        <v>0</v>
      </c>
      <c r="Z372" s="57">
        <f>HLOOKUP(X372+0.5,График!$A$5:$CU$131,$AF$370+1)</f>
        <v>0</v>
      </c>
      <c r="AA372" s="56">
        <f t="shared" ref="AA372:AA377" si="299">AA371+1</f>
        <v>43213</v>
      </c>
      <c r="AB372" s="57">
        <f>HLOOKUP(AA372,График!$A$5:$CU$131,$AF$370+1)</f>
        <v>0</v>
      </c>
      <c r="AC372" s="57">
        <f>HLOOKUP(AA372+0.5,График!$A$5:$CU$131,$AF$370+1)</f>
        <v>0</v>
      </c>
      <c r="AD372" s="56">
        <f>AD371+1</f>
        <v>43220</v>
      </c>
      <c r="AE372" s="57">
        <f>HLOOKUP(AD372,График!$A$5:$CU$131,$AF$370+1)</f>
        <v>0</v>
      </c>
      <c r="AF372" s="57">
        <f>HLOOKUP(AD372+0.5,График!$A$5:$CU$131,$AF$370+1)</f>
        <v>0</v>
      </c>
      <c r="AG372" s="34"/>
      <c r="AH372" s="27"/>
      <c r="AI372" s="27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</row>
    <row r="373" spans="1:49" s="46" customFormat="1" ht="26.1" customHeight="1" x14ac:dyDescent="0.25">
      <c r="A373" s="486" t="str">
        <f>$A$5</f>
        <v>Вт</v>
      </c>
      <c r="B373" s="56">
        <f t="shared" si="268"/>
        <v>43193</v>
      </c>
      <c r="C373" s="57">
        <f>HLOOKUP(B373,График!$A$5:$CU$131,$P$370+1)</f>
        <v>35</v>
      </c>
      <c r="D373" s="57">
        <f>HLOOKUP(B373+0.5,График!$A$5:$CU$131,$P$370+1)</f>
        <v>0</v>
      </c>
      <c r="E373" s="56">
        <f t="shared" si="294"/>
        <v>43200</v>
      </c>
      <c r="F373" s="57">
        <f>HLOOKUP(E373,График!$A$5:$CU$131,$P$370+1)</f>
        <v>32</v>
      </c>
      <c r="G373" s="57">
        <f>HLOOKUP(E373+0.5,График!$A$5:$CU$131,$P$370+1)</f>
        <v>0</v>
      </c>
      <c r="H373" s="56">
        <f t="shared" si="295"/>
        <v>43207</v>
      </c>
      <c r="I373" s="57">
        <f>HLOOKUP(H373,График!$A$5:$CU$131,$P$370+1)</f>
        <v>35</v>
      </c>
      <c r="J373" s="57">
        <f>HLOOKUP(H373+0.5,График!$A$5:$CU$131,$P$370+1)</f>
        <v>0</v>
      </c>
      <c r="K373" s="56">
        <f t="shared" si="296"/>
        <v>43214</v>
      </c>
      <c r="L373" s="57">
        <f>HLOOKUP(K373,График!$A$5:$CU$131,$P$370+1)</f>
        <v>33</v>
      </c>
      <c r="M373" s="57">
        <f>HLOOKUP(K373+0.5,График!$A$5:$CU$131,$P$370+1)</f>
        <v>0</v>
      </c>
      <c r="N373" s="56">
        <f>N372+1</f>
        <v>43221</v>
      </c>
      <c r="O373" s="57">
        <f>HLOOKUP(N373,График!$A$5:$CU$131,$P$370+1)</f>
        <v>0</v>
      </c>
      <c r="P373" s="57">
        <f>HLOOKUP(N373+0.5,График!$A$5:$CU$131,$P$370+1)</f>
        <v>0</v>
      </c>
      <c r="Q373" s="486" t="str">
        <f>$A$5</f>
        <v>Вт</v>
      </c>
      <c r="R373" s="56">
        <f t="shared" si="269"/>
        <v>43193</v>
      </c>
      <c r="S373" s="57">
        <f>HLOOKUP(R373,График!$A$5:$CU$131,$AF$370+1)</f>
        <v>0</v>
      </c>
      <c r="T373" s="57">
        <f>HLOOKUP(R373+0.5,График!$A$5:$CU$131,$AF$370+1)</f>
        <v>0</v>
      </c>
      <c r="U373" s="56">
        <f t="shared" si="297"/>
        <v>43200</v>
      </c>
      <c r="V373" s="57">
        <f>HLOOKUP(U373,График!$A$5:$CU$131,$AF$370+1)</f>
        <v>0</v>
      </c>
      <c r="W373" s="57">
        <f>HLOOKUP(U373+0.5,График!$A$5:$CU$131,$AF$370+1)</f>
        <v>0</v>
      </c>
      <c r="X373" s="56">
        <f t="shared" si="298"/>
        <v>43207</v>
      </c>
      <c r="Y373" s="57">
        <f>HLOOKUP(X373,График!$A$5:$CU$131,$AF$370+1)</f>
        <v>0</v>
      </c>
      <c r="Z373" s="57">
        <f>HLOOKUP(X373+0.5,График!$A$5:$CU$131,$AF$370+1)</f>
        <v>0</v>
      </c>
      <c r="AA373" s="56">
        <f t="shared" si="299"/>
        <v>43214</v>
      </c>
      <c r="AB373" s="57">
        <f>HLOOKUP(AA373,График!$A$5:$CU$131,$AF$370+1)</f>
        <v>0</v>
      </c>
      <c r="AC373" s="57">
        <f>HLOOKUP(AA373+0.5,График!$A$5:$CU$131,$AF$370+1)</f>
        <v>0</v>
      </c>
      <c r="AD373" s="56">
        <f>AD372+1</f>
        <v>43221</v>
      </c>
      <c r="AE373" s="57">
        <f>HLOOKUP(AD373,График!$A$5:$CU$131,$AF$370+1)</f>
        <v>2</v>
      </c>
      <c r="AF373" s="57">
        <f>HLOOKUP(AD373+0.5,График!$A$5:$CU$131,$AF$370+1)</f>
        <v>2</v>
      </c>
      <c r="AG373" s="34"/>
      <c r="AH373" s="27"/>
      <c r="AI373" s="27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</row>
    <row r="374" spans="1:49" s="46" customFormat="1" ht="26.1" customHeight="1" x14ac:dyDescent="0.25">
      <c r="A374" s="486" t="str">
        <f>$A$6</f>
        <v>Ср</v>
      </c>
      <c r="B374" s="56">
        <f t="shared" si="268"/>
        <v>43194</v>
      </c>
      <c r="C374" s="57">
        <f>HLOOKUP(B374,График!$A$5:$CU$131,$P$370+1)</f>
        <v>32</v>
      </c>
      <c r="D374" s="57">
        <f>HLOOKUP(B374+0.5,График!$A$5:$CU$131,$P$370+1)</f>
        <v>0</v>
      </c>
      <c r="E374" s="56">
        <f t="shared" si="294"/>
        <v>43201</v>
      </c>
      <c r="F374" s="57">
        <f>HLOOKUP(E374,График!$A$5:$CU$131,$P$370+1)</f>
        <v>33</v>
      </c>
      <c r="G374" s="57">
        <f>HLOOKUP(E374+0.5,График!$A$5:$CU$131,$P$370+1)</f>
        <v>0</v>
      </c>
      <c r="H374" s="56">
        <f t="shared" si="295"/>
        <v>43208</v>
      </c>
      <c r="I374" s="57">
        <f>HLOOKUP(H374,График!$A$5:$CU$131,$P$370+1)</f>
        <v>32</v>
      </c>
      <c r="J374" s="57">
        <f>HLOOKUP(H374+0.5,График!$A$5:$CU$131,$P$370+1)</f>
        <v>0</v>
      </c>
      <c r="K374" s="56">
        <f t="shared" si="296"/>
        <v>43215</v>
      </c>
      <c r="L374" s="57">
        <f>HLOOKUP(K374,График!$A$5:$CU$131,$P$370+1)</f>
        <v>32</v>
      </c>
      <c r="M374" s="57">
        <f>HLOOKUP(K374+0.5,График!$A$5:$CU$131,$P$370+1)</f>
        <v>0</v>
      </c>
      <c r="N374" s="56"/>
      <c r="O374" s="57" t="e">
        <f>HLOOKUP(N374,График!$A$5:$CU$131,$P$370+1)</f>
        <v>#N/A</v>
      </c>
      <c r="P374" s="57" t="e">
        <f>HLOOKUP(N374+0.5,График!$A$5:$CU$131,$P$370+1)</f>
        <v>#N/A</v>
      </c>
      <c r="Q374" s="486" t="str">
        <f>$A$6</f>
        <v>Ср</v>
      </c>
      <c r="R374" s="56">
        <f t="shared" si="269"/>
        <v>43194</v>
      </c>
      <c r="S374" s="57">
        <f>HLOOKUP(R374,График!$A$5:$CU$131,$AF$370+1)</f>
        <v>0</v>
      </c>
      <c r="T374" s="57">
        <f>HLOOKUP(R374+0.5,График!$A$5:$CU$131,$AF$370+1)</f>
        <v>0</v>
      </c>
      <c r="U374" s="56">
        <f t="shared" si="297"/>
        <v>43201</v>
      </c>
      <c r="V374" s="57">
        <f>HLOOKUP(U374,График!$A$5:$CU$131,$AF$370+1)</f>
        <v>0</v>
      </c>
      <c r="W374" s="57">
        <f>HLOOKUP(U374+0.5,График!$A$5:$CU$131,$AF$370+1)</f>
        <v>0</v>
      </c>
      <c r="X374" s="56">
        <f t="shared" si="298"/>
        <v>43208</v>
      </c>
      <c r="Y374" s="57">
        <f>HLOOKUP(X374,График!$A$5:$CU$131,$AF$370+1)</f>
        <v>0</v>
      </c>
      <c r="Z374" s="57">
        <f>HLOOKUP(X374+0.5,График!$A$5:$CU$131,$AF$370+1)</f>
        <v>0</v>
      </c>
      <c r="AA374" s="56">
        <f t="shared" si="299"/>
        <v>43215</v>
      </c>
      <c r="AB374" s="57">
        <f>HLOOKUP(AA374,График!$A$5:$CU$131,$AF$370+1)</f>
        <v>0</v>
      </c>
      <c r="AC374" s="57">
        <f>HLOOKUP(AA374+0.5,График!$A$5:$CU$131,$AF$370+1)</f>
        <v>0</v>
      </c>
      <c r="AD374" s="56"/>
      <c r="AE374" s="57" t="e">
        <f>HLOOKUP(AD374,График!$A$5:$CU$131,$AF$370+1)</f>
        <v>#N/A</v>
      </c>
      <c r="AF374" s="57" t="e">
        <f>HLOOKUP(AD374+0.5,График!$A$5:$CU$131,$AF$370+1)</f>
        <v>#N/A</v>
      </c>
      <c r="AG374" s="34"/>
      <c r="AH374" s="27"/>
      <c r="AI374" s="27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</row>
    <row r="375" spans="1:49" s="46" customFormat="1" ht="26.1" customHeight="1" x14ac:dyDescent="0.25">
      <c r="A375" s="486" t="str">
        <f>$A$7</f>
        <v>Чт</v>
      </c>
      <c r="B375" s="56">
        <f t="shared" si="268"/>
        <v>43195</v>
      </c>
      <c r="C375" s="57">
        <f>HLOOKUP(B375,График!$A$5:$CU$131,$P$370+1)</f>
        <v>34</v>
      </c>
      <c r="D375" s="57">
        <f>HLOOKUP(B375+0.5,График!$A$5:$CU$131,$P$370+1)</f>
        <v>0</v>
      </c>
      <c r="E375" s="56">
        <f t="shared" si="294"/>
        <v>43202</v>
      </c>
      <c r="F375" s="57">
        <f>HLOOKUP(E375,График!$A$5:$CU$131,$P$370+1)</f>
        <v>38</v>
      </c>
      <c r="G375" s="57">
        <f>HLOOKUP(E375+0.5,График!$A$5:$CU$131,$P$370+1)</f>
        <v>0</v>
      </c>
      <c r="H375" s="56">
        <f t="shared" si="295"/>
        <v>43209</v>
      </c>
      <c r="I375" s="57">
        <f>HLOOKUP(H375,График!$A$5:$CU$131,$P$370+1)</f>
        <v>32</v>
      </c>
      <c r="J375" s="57">
        <f>HLOOKUP(H375+0.5,График!$A$5:$CU$131,$P$370+1)</f>
        <v>0</v>
      </c>
      <c r="K375" s="56">
        <f t="shared" si="296"/>
        <v>43216</v>
      </c>
      <c r="L375" s="57">
        <f>HLOOKUP(K375,График!$A$5:$CU$131,$P$370+1)</f>
        <v>36</v>
      </c>
      <c r="M375" s="57">
        <f>HLOOKUP(K375+0.5,График!$A$5:$CU$131,$P$370+1)</f>
        <v>0</v>
      </c>
      <c r="N375" s="56"/>
      <c r="O375" s="57" t="e">
        <f>HLOOKUP(N375,График!$A$5:$CU$131,$P$370+1)</f>
        <v>#N/A</v>
      </c>
      <c r="P375" s="57" t="e">
        <f>HLOOKUP(N375+0.5,График!$A$5:$CU$131,$P$370+1)</f>
        <v>#N/A</v>
      </c>
      <c r="Q375" s="486" t="str">
        <f>$A$7</f>
        <v>Чт</v>
      </c>
      <c r="R375" s="56">
        <f t="shared" si="269"/>
        <v>43195</v>
      </c>
      <c r="S375" s="57">
        <f>HLOOKUP(R375,График!$A$5:$CU$131,$AF$370+1)</f>
        <v>0</v>
      </c>
      <c r="T375" s="57">
        <f>HLOOKUP(R375+0.5,График!$A$5:$CU$131,$AF$370+1)</f>
        <v>0</v>
      </c>
      <c r="U375" s="56">
        <f t="shared" si="297"/>
        <v>43202</v>
      </c>
      <c r="V375" s="57">
        <f>HLOOKUP(U375,График!$A$5:$CU$131,$AF$370+1)</f>
        <v>0</v>
      </c>
      <c r="W375" s="57">
        <f>HLOOKUP(U375+0.5,График!$A$5:$CU$131,$AF$370+1)</f>
        <v>0</v>
      </c>
      <c r="X375" s="56">
        <f t="shared" si="298"/>
        <v>43209</v>
      </c>
      <c r="Y375" s="57">
        <f>HLOOKUP(X375,График!$A$5:$CU$131,$AF$370+1)</f>
        <v>0</v>
      </c>
      <c r="Z375" s="57">
        <f>HLOOKUP(X375+0.5,График!$A$5:$CU$131,$AF$370+1)</f>
        <v>0</v>
      </c>
      <c r="AA375" s="56">
        <f t="shared" si="299"/>
        <v>43216</v>
      </c>
      <c r="AB375" s="57">
        <f>HLOOKUP(AA375,График!$A$5:$CU$131,$AF$370+1)</f>
        <v>0</v>
      </c>
      <c r="AC375" s="57">
        <f>HLOOKUP(AA375+0.5,График!$A$5:$CU$131,$AF$370+1)</f>
        <v>0</v>
      </c>
      <c r="AD375" s="56"/>
      <c r="AE375" s="57" t="e">
        <f>HLOOKUP(AD375,График!$A$5:$CU$131,$AF$370+1)</f>
        <v>#N/A</v>
      </c>
      <c r="AF375" s="57" t="e">
        <f>HLOOKUP(AD375+0.5,График!$A$5:$CU$131,$AF$370+1)</f>
        <v>#N/A</v>
      </c>
      <c r="AG375" s="34"/>
      <c r="AH375" s="27"/>
      <c r="AI375" s="27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</row>
    <row r="376" spans="1:49" s="46" customFormat="1" ht="26.1" customHeight="1" x14ac:dyDescent="0.25">
      <c r="A376" s="487" t="str">
        <f>$A$8</f>
        <v>Пт</v>
      </c>
      <c r="B376" s="56">
        <f t="shared" si="268"/>
        <v>43196</v>
      </c>
      <c r="C376" s="57">
        <f>HLOOKUP(B376,График!$A$5:$CU$131,$P$370+1)</f>
        <v>33</v>
      </c>
      <c r="D376" s="57">
        <f>HLOOKUP(B376+0.5,График!$A$5:$CU$131,$P$370+1)</f>
        <v>0</v>
      </c>
      <c r="E376" s="56">
        <f t="shared" si="294"/>
        <v>43203</v>
      </c>
      <c r="F376" s="57">
        <f>HLOOKUP(E376,График!$A$5:$CU$131,$P$370+1)</f>
        <v>34</v>
      </c>
      <c r="G376" s="57">
        <f>HLOOKUP(E376+0.5,График!$A$5:$CU$131,$P$370+1)</f>
        <v>0</v>
      </c>
      <c r="H376" s="56">
        <f t="shared" si="295"/>
        <v>43210</v>
      </c>
      <c r="I376" s="57">
        <f>HLOOKUP(H376,График!$A$5:$CU$131,$P$370+1)</f>
        <v>33</v>
      </c>
      <c r="J376" s="57">
        <f>HLOOKUP(H376+0.5,График!$A$5:$CU$131,$P$370+1)</f>
        <v>0</v>
      </c>
      <c r="K376" s="56">
        <f t="shared" si="296"/>
        <v>43217</v>
      </c>
      <c r="L376" s="57">
        <f>HLOOKUP(K376,График!$A$5:$CU$131,$P$370+1)</f>
        <v>34</v>
      </c>
      <c r="M376" s="57">
        <f>HLOOKUP(K376+0.5,График!$A$5:$CU$131,$P$370+1)</f>
        <v>0</v>
      </c>
      <c r="N376" s="56"/>
      <c r="O376" s="57" t="e">
        <f>HLOOKUP(N376,График!$A$5:$CU$131,$P$370+1)</f>
        <v>#N/A</v>
      </c>
      <c r="P376" s="57" t="e">
        <f>HLOOKUP(N376+0.5,График!$A$5:$CU$131,$P$370+1)</f>
        <v>#N/A</v>
      </c>
      <c r="Q376" s="487" t="str">
        <f>$A$8</f>
        <v>Пт</v>
      </c>
      <c r="R376" s="56">
        <f t="shared" si="269"/>
        <v>43196</v>
      </c>
      <c r="S376" s="57">
        <f>HLOOKUP(R376,График!$A$5:$CU$131,$AF$370+1)</f>
        <v>0</v>
      </c>
      <c r="T376" s="57">
        <f>HLOOKUP(R376+0.5,График!$A$5:$CU$131,$AF$370+1)</f>
        <v>0</v>
      </c>
      <c r="U376" s="56">
        <f t="shared" si="297"/>
        <v>43203</v>
      </c>
      <c r="V376" s="57">
        <f>HLOOKUP(U376,График!$A$5:$CU$131,$AF$370+1)</f>
        <v>0</v>
      </c>
      <c r="W376" s="57">
        <f>HLOOKUP(U376+0.5,График!$A$5:$CU$131,$AF$370+1)</f>
        <v>0</v>
      </c>
      <c r="X376" s="56">
        <f t="shared" si="298"/>
        <v>43210</v>
      </c>
      <c r="Y376" s="57">
        <f>HLOOKUP(X376,График!$A$5:$CU$131,$AF$370+1)</f>
        <v>0</v>
      </c>
      <c r="Z376" s="57">
        <f>HLOOKUP(X376+0.5,График!$A$5:$CU$131,$AF$370+1)</f>
        <v>0</v>
      </c>
      <c r="AA376" s="56">
        <f t="shared" si="299"/>
        <v>43217</v>
      </c>
      <c r="AB376" s="57">
        <f>HLOOKUP(AA376,График!$A$5:$CU$131,$AF$370+1)</f>
        <v>0</v>
      </c>
      <c r="AC376" s="57">
        <f>HLOOKUP(AA376+0.5,График!$A$5:$CU$131,$AF$370+1)</f>
        <v>0</v>
      </c>
      <c r="AD376" s="56"/>
      <c r="AE376" s="57" t="e">
        <f>HLOOKUP(AD376,График!$A$5:$CU$131,$AF$370+1)</f>
        <v>#N/A</v>
      </c>
      <c r="AF376" s="57" t="e">
        <f>HLOOKUP(AD376+0.5,График!$A$5:$CU$131,$AF$370+1)</f>
        <v>#N/A</v>
      </c>
      <c r="AG376" s="34"/>
      <c r="AH376" s="27"/>
      <c r="AI376" s="27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</row>
    <row r="377" spans="1:49" s="46" customFormat="1" ht="26.1" customHeight="1" thickBot="1" x14ac:dyDescent="0.3">
      <c r="A377" s="487" t="str">
        <f>$A$9</f>
        <v>Сб</v>
      </c>
      <c r="B377" s="56">
        <f t="shared" si="268"/>
        <v>43197</v>
      </c>
      <c r="C377" s="57">
        <f>HLOOKUP(B377,График!$A$5:$CU$131,$P$370+1)</f>
        <v>33</v>
      </c>
      <c r="D377" s="57">
        <f>HLOOKUP(B377+0.5,График!$A$5:$CU$131,$P$370+1)</f>
        <v>0</v>
      </c>
      <c r="E377" s="56">
        <f t="shared" si="294"/>
        <v>43204</v>
      </c>
      <c r="F377" s="57">
        <f>HLOOKUP(E377,График!$A$5:$CU$131,$P$370+1)</f>
        <v>29</v>
      </c>
      <c r="G377" s="57">
        <f>HLOOKUP(E377+0.5,График!$A$5:$CU$131,$P$370+1)</f>
        <v>0</v>
      </c>
      <c r="H377" s="56">
        <f t="shared" si="295"/>
        <v>43211</v>
      </c>
      <c r="I377" s="57">
        <f>HLOOKUP(H377,График!$A$5:$CU$131,$P$370+1)</f>
        <v>32</v>
      </c>
      <c r="J377" s="57">
        <f>HLOOKUP(H377+0.5,График!$A$5:$CU$131,$P$370+1)</f>
        <v>0</v>
      </c>
      <c r="K377" s="56">
        <f t="shared" si="296"/>
        <v>43218</v>
      </c>
      <c r="L377" s="57">
        <f>HLOOKUP(K377,График!$A$5:$CU$131,$P$370+1)</f>
        <v>37</v>
      </c>
      <c r="M377" s="57">
        <f>HLOOKUP(K377+0.5,График!$A$5:$CU$131,$P$370+1)</f>
        <v>0</v>
      </c>
      <c r="N377" s="56"/>
      <c r="O377" s="57" t="e">
        <f>HLOOKUP(N377,График!$A$5:$CU$131,$P$370+1)</f>
        <v>#N/A</v>
      </c>
      <c r="P377" s="57" t="e">
        <f>HLOOKUP(N377+0.5,График!$A$5:$CU$131,$P$370+1)</f>
        <v>#N/A</v>
      </c>
      <c r="Q377" s="487" t="str">
        <f>$A$9</f>
        <v>Сб</v>
      </c>
      <c r="R377" s="56">
        <f t="shared" si="269"/>
        <v>43197</v>
      </c>
      <c r="S377" s="57">
        <f>HLOOKUP(R377,График!$A$5:$CU$131,$AF$370+1)</f>
        <v>0</v>
      </c>
      <c r="T377" s="57">
        <f>HLOOKUP(R377+0.5,График!$A$5:$CU$131,$AF$370+1)</f>
        <v>0</v>
      </c>
      <c r="U377" s="56">
        <f t="shared" si="297"/>
        <v>43204</v>
      </c>
      <c r="V377" s="57">
        <f>HLOOKUP(U377,График!$A$5:$CU$131,$AF$370+1)</f>
        <v>0</v>
      </c>
      <c r="W377" s="57">
        <f>HLOOKUP(U377+0.5,График!$A$5:$CU$131,$AF$370+1)</f>
        <v>0</v>
      </c>
      <c r="X377" s="56">
        <f t="shared" si="298"/>
        <v>43211</v>
      </c>
      <c r="Y377" s="57">
        <f>HLOOKUP(X377,График!$A$5:$CU$131,$AF$370+1)</f>
        <v>0</v>
      </c>
      <c r="Z377" s="57">
        <f>HLOOKUP(X377+0.5,График!$A$5:$CU$131,$AF$370+1)</f>
        <v>0</v>
      </c>
      <c r="AA377" s="56">
        <f t="shared" si="299"/>
        <v>43218</v>
      </c>
      <c r="AB377" s="57">
        <f>HLOOKUP(AA377,График!$A$5:$CU$131,$AF$370+1)</f>
        <v>0</v>
      </c>
      <c r="AC377" s="57">
        <f>HLOOKUP(AA377+0.5,График!$A$5:$CU$131,$AF$370+1)</f>
        <v>0</v>
      </c>
      <c r="AD377" s="56"/>
      <c r="AE377" s="57" t="e">
        <f>HLOOKUP(AD377,График!$A$5:$CU$131,$AF$370+1)</f>
        <v>#N/A</v>
      </c>
      <c r="AF377" s="57" t="e">
        <f>HLOOKUP(AD377+0.5,График!$A$5:$CU$131,$AF$370+1)</f>
        <v>#N/A</v>
      </c>
      <c r="AG377" s="34"/>
      <c r="AH377" s="27"/>
      <c r="AI377" s="27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</row>
    <row r="378" spans="1:49" s="46" customFormat="1" ht="26.1" customHeight="1" x14ac:dyDescent="0.25">
      <c r="A378" s="39"/>
      <c r="B378" s="53"/>
      <c r="C378" s="52" t="str">
        <f>VLOOKUP(P378,График!$A$5:$CU$121,3)</f>
        <v>Возврат</v>
      </c>
      <c r="D378" s="54"/>
      <c r="E378" s="55"/>
      <c r="F378" s="22"/>
      <c r="G378" s="22"/>
      <c r="H378" s="22"/>
      <c r="I378" s="40"/>
      <c r="J378" s="23"/>
      <c r="K378" s="24"/>
      <c r="L378" s="25"/>
      <c r="M378" s="41"/>
      <c r="N378" s="41"/>
      <c r="O378" s="42"/>
      <c r="P378" s="488">
        <f>AF370+1</f>
        <v>95</v>
      </c>
      <c r="Q378" s="39"/>
      <c r="R378" s="21"/>
      <c r="S378" s="52" t="str">
        <f>VLOOKUP(AF378,График!$A$5:$CU$121,3)</f>
        <v>СЦ</v>
      </c>
      <c r="T378" s="54"/>
      <c r="U378" s="55"/>
      <c r="V378" s="22"/>
      <c r="W378" s="22"/>
      <c r="X378" s="22"/>
      <c r="Y378" s="40"/>
      <c r="Z378" s="23"/>
      <c r="AA378" s="24"/>
      <c r="AB378" s="25"/>
      <c r="AC378" s="41"/>
      <c r="AD378" s="41"/>
      <c r="AE378" s="42"/>
      <c r="AF378" s="488">
        <f>P378+1</f>
        <v>96</v>
      </c>
      <c r="AG378" s="43"/>
      <c r="AH378" s="44"/>
      <c r="AI378" s="44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</row>
    <row r="379" spans="1:49" s="46" customFormat="1" ht="26.1" customHeight="1" x14ac:dyDescent="0.25">
      <c r="A379" s="486" t="str">
        <f>$A$3</f>
        <v>Вс</v>
      </c>
      <c r="B379" s="56">
        <f t="shared" si="268"/>
        <v>43191</v>
      </c>
      <c r="C379" s="57">
        <f>HLOOKUP(B379,График!$A$5:$CU$131,$P$378+1)</f>
        <v>0</v>
      </c>
      <c r="D379" s="57">
        <f>HLOOKUP(B379+0.5,График!$A$5:$CU$131,$P$378+1)</f>
        <v>0</v>
      </c>
      <c r="E379" s="56">
        <f>B385+1</f>
        <v>43198</v>
      </c>
      <c r="F379" s="57">
        <f>HLOOKUP(E379,График!$A$5:$CU$131,$P$378+1)</f>
        <v>0</v>
      </c>
      <c r="G379" s="57">
        <f>HLOOKUP(E379+0.5,График!$A$5:$CU$131,$P$378+1)</f>
        <v>0</v>
      </c>
      <c r="H379" s="56">
        <f>E385+1</f>
        <v>43205</v>
      </c>
      <c r="I379" s="57">
        <f>HLOOKUP(H379,График!$A$5:$CU$131,$P$378+1)</f>
        <v>0</v>
      </c>
      <c r="J379" s="57">
        <f>HLOOKUP(H379+0.5,График!$A$5:$CU$131,$P$378+1)</f>
        <v>0</v>
      </c>
      <c r="K379" s="56">
        <f>H385+1</f>
        <v>43212</v>
      </c>
      <c r="L379" s="57">
        <f>HLOOKUP(K379,График!$A$5:$CU$131,$P$378+1)</f>
        <v>0</v>
      </c>
      <c r="M379" s="57">
        <f>HLOOKUP(K379+0.5,График!$A$5:$CU$131,$P$378+1)</f>
        <v>0</v>
      </c>
      <c r="N379" s="56">
        <f>K385+1</f>
        <v>43219</v>
      </c>
      <c r="O379" s="57">
        <f>HLOOKUP(N379,График!$A$5:$CU$131,$P$378+1)</f>
        <v>0</v>
      </c>
      <c r="P379" s="57">
        <f>HLOOKUP(N379+0.5,График!$A$5:$CU$131,$P$378+1)</f>
        <v>0</v>
      </c>
      <c r="Q379" s="486" t="str">
        <f>$A$3</f>
        <v>Вс</v>
      </c>
      <c r="R379" s="56">
        <f t="shared" si="269"/>
        <v>43191</v>
      </c>
      <c r="S379" s="57">
        <f>HLOOKUP(R379,График!$A$5:$CU$131,$AF$378+1)</f>
        <v>0</v>
      </c>
      <c r="T379" s="57">
        <f>HLOOKUP(R379+0.5,График!$A$5:$CU$131,$AF$378+1)</f>
        <v>0</v>
      </c>
      <c r="U379" s="56">
        <f>R385+1</f>
        <v>43198</v>
      </c>
      <c r="V379" s="57">
        <f>HLOOKUP(U379,График!$A$5:$CU$131,$AF$378+1)</f>
        <v>0</v>
      </c>
      <c r="W379" s="57">
        <f>HLOOKUP(U379+0.5,График!$A$5:$CU$131,$AF$378+1)</f>
        <v>0</v>
      </c>
      <c r="X379" s="56">
        <f>U385+1</f>
        <v>43205</v>
      </c>
      <c r="Y379" s="57">
        <f>HLOOKUP(X379,График!$A$5:$CU$131,$AF$378+1)</f>
        <v>0</v>
      </c>
      <c r="Z379" s="57">
        <f>HLOOKUP(X379+0.5,График!$A$5:$CU$131,$AF$378+1)</f>
        <v>0</v>
      </c>
      <c r="AA379" s="56">
        <f>X385+1</f>
        <v>43212</v>
      </c>
      <c r="AB379" s="57">
        <f>HLOOKUP(AA379,График!$A$5:$CU$131,$AF$378+1)</f>
        <v>0</v>
      </c>
      <c r="AC379" s="57">
        <f>HLOOKUP(AA379+0.5,График!$A$5:$CU$131,$AF$378+1)</f>
        <v>0</v>
      </c>
      <c r="AD379" s="56">
        <f>AA385+1</f>
        <v>43219</v>
      </c>
      <c r="AE379" s="57">
        <f>HLOOKUP(AD379,График!$A$5:$CU$131,$AF$378+1)</f>
        <v>0</v>
      </c>
      <c r="AF379" s="57">
        <f>HLOOKUP(AD379+0.5,График!$A$5:$CU$131,$AF$378+1)</f>
        <v>0</v>
      </c>
      <c r="AG379" s="34"/>
      <c r="AH379" s="27"/>
      <c r="AI379" s="27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</row>
    <row r="380" spans="1:49" s="46" customFormat="1" ht="26.1" customHeight="1" x14ac:dyDescent="0.25">
      <c r="A380" s="486" t="str">
        <f>$A$4</f>
        <v>Пн</v>
      </c>
      <c r="B380" s="56">
        <f t="shared" si="268"/>
        <v>43192</v>
      </c>
      <c r="C380" s="57">
        <f>HLOOKUP(B380,График!$A$5:$CU$131,$P$378+1)</f>
        <v>0</v>
      </c>
      <c r="D380" s="57">
        <f>HLOOKUP(B380+0.5,График!$A$5:$CU$131,$P$378+1)</f>
        <v>0</v>
      </c>
      <c r="E380" s="56">
        <f t="shared" ref="E380:E385" si="300">E379+1</f>
        <v>43199</v>
      </c>
      <c r="F380" s="57">
        <f>HLOOKUP(E380,График!$A$5:$CU$131,$P$378+1)</f>
        <v>0</v>
      </c>
      <c r="G380" s="57">
        <f>HLOOKUP(E380+0.5,График!$A$5:$CU$131,$P$378+1)</f>
        <v>0</v>
      </c>
      <c r="H380" s="56">
        <f t="shared" ref="H380:H385" si="301">H379+1</f>
        <v>43206</v>
      </c>
      <c r="I380" s="57">
        <f>HLOOKUP(H380,График!$A$5:$CU$131,$P$378+1)</f>
        <v>0</v>
      </c>
      <c r="J380" s="57">
        <f>HLOOKUP(H380+0.5,График!$A$5:$CU$131,$P$378+1)</f>
        <v>0</v>
      </c>
      <c r="K380" s="56">
        <f t="shared" ref="K380:K385" si="302">K379+1</f>
        <v>43213</v>
      </c>
      <c r="L380" s="57">
        <f>HLOOKUP(K380,График!$A$5:$CU$131,$P$378+1)</f>
        <v>0</v>
      </c>
      <c r="M380" s="57">
        <f>HLOOKUP(K380+0.5,График!$A$5:$CU$131,$P$378+1)</f>
        <v>0</v>
      </c>
      <c r="N380" s="56">
        <f>N379+1</f>
        <v>43220</v>
      </c>
      <c r="O380" s="57">
        <f>HLOOKUP(N380,График!$A$5:$CU$131,$P$378+1)</f>
        <v>0</v>
      </c>
      <c r="P380" s="57">
        <f>HLOOKUP(N380+0.5,График!$A$5:$CU$131,$P$378+1)</f>
        <v>0</v>
      </c>
      <c r="Q380" s="486" t="str">
        <f>$A$4</f>
        <v>Пн</v>
      </c>
      <c r="R380" s="56">
        <f t="shared" si="269"/>
        <v>43192</v>
      </c>
      <c r="S380" s="57">
        <f>HLOOKUP(R380,График!$A$5:$CU$131,$AF$378+1)</f>
        <v>0</v>
      </c>
      <c r="T380" s="57">
        <f>HLOOKUP(R380+0.5,График!$A$5:$CU$131,$AF$378+1)</f>
        <v>0</v>
      </c>
      <c r="U380" s="56">
        <f t="shared" ref="U380:U385" si="303">U379+1</f>
        <v>43199</v>
      </c>
      <c r="V380" s="57">
        <f>HLOOKUP(U380,График!$A$5:$CU$131,$AF$378+1)</f>
        <v>0</v>
      </c>
      <c r="W380" s="57">
        <f>HLOOKUP(U380+0.5,График!$A$5:$CU$131,$AF$378+1)</f>
        <v>0</v>
      </c>
      <c r="X380" s="56">
        <f t="shared" ref="X380:X385" si="304">X379+1</f>
        <v>43206</v>
      </c>
      <c r="Y380" s="57">
        <f>HLOOKUP(X380,График!$A$5:$CU$131,$AF$378+1)</f>
        <v>0</v>
      </c>
      <c r="Z380" s="57">
        <f>HLOOKUP(X380+0.5,График!$A$5:$CU$131,$AF$378+1)</f>
        <v>0</v>
      </c>
      <c r="AA380" s="56">
        <f t="shared" ref="AA380:AA385" si="305">AA379+1</f>
        <v>43213</v>
      </c>
      <c r="AB380" s="57">
        <f>HLOOKUP(AA380,График!$A$5:$CU$131,$AF$378+1)</f>
        <v>0</v>
      </c>
      <c r="AC380" s="57">
        <f>HLOOKUP(AA380+0.5,График!$A$5:$CU$131,$AF$378+1)</f>
        <v>0</v>
      </c>
      <c r="AD380" s="56">
        <f>AD379+1</f>
        <v>43220</v>
      </c>
      <c r="AE380" s="57">
        <f>HLOOKUP(AD380,График!$A$5:$CU$131,$AF$378+1)</f>
        <v>0</v>
      </c>
      <c r="AF380" s="57">
        <f>HLOOKUP(AD380+0.5,График!$A$5:$CU$131,$AF$378+1)</f>
        <v>0</v>
      </c>
      <c r="AG380" s="34"/>
      <c r="AH380" s="27"/>
      <c r="AI380" s="27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</row>
    <row r="381" spans="1:49" s="46" customFormat="1" ht="26.1" customHeight="1" x14ac:dyDescent="0.25">
      <c r="A381" s="486" t="str">
        <f>$A$5</f>
        <v>Вт</v>
      </c>
      <c r="B381" s="56">
        <f t="shared" si="268"/>
        <v>43193</v>
      </c>
      <c r="C381" s="57">
        <f>HLOOKUP(B381,График!$A$5:$CU$131,$P$378+1)</f>
        <v>0</v>
      </c>
      <c r="D381" s="57">
        <f>HLOOKUP(B381+0.5,График!$A$5:$CU$131,$P$378+1)</f>
        <v>0</v>
      </c>
      <c r="E381" s="56">
        <f t="shared" si="300"/>
        <v>43200</v>
      </c>
      <c r="F381" s="57">
        <f>HLOOKUP(E381,График!$A$5:$CU$131,$P$378+1)</f>
        <v>0</v>
      </c>
      <c r="G381" s="57">
        <f>HLOOKUP(E381+0.5,График!$A$5:$CU$131,$P$378+1)</f>
        <v>0</v>
      </c>
      <c r="H381" s="56">
        <f t="shared" si="301"/>
        <v>43207</v>
      </c>
      <c r="I381" s="57">
        <f>HLOOKUP(H381,График!$A$5:$CU$131,$P$378+1)</f>
        <v>0</v>
      </c>
      <c r="J381" s="57">
        <f>HLOOKUP(H381+0.5,График!$A$5:$CU$131,$P$378+1)</f>
        <v>0</v>
      </c>
      <c r="K381" s="56">
        <f t="shared" si="302"/>
        <v>43214</v>
      </c>
      <c r="L381" s="57">
        <f>HLOOKUP(K381,График!$A$5:$CU$131,$P$378+1)</f>
        <v>0</v>
      </c>
      <c r="M381" s="57">
        <f>HLOOKUP(K381+0.5,График!$A$5:$CU$131,$P$378+1)</f>
        <v>0</v>
      </c>
      <c r="N381" s="56">
        <f>N380+1</f>
        <v>43221</v>
      </c>
      <c r="O381" s="57">
        <f>HLOOKUP(N381,График!$A$5:$CU$131,$P$378+1)</f>
        <v>4</v>
      </c>
      <c r="P381" s="57">
        <f>HLOOKUP(N381+0.5,График!$A$5:$CU$131,$P$378+1)</f>
        <v>4</v>
      </c>
      <c r="Q381" s="486" t="str">
        <f>$A$5</f>
        <v>Вт</v>
      </c>
      <c r="R381" s="56">
        <f t="shared" si="269"/>
        <v>43193</v>
      </c>
      <c r="S381" s="57">
        <f>HLOOKUP(R381,График!$A$5:$CU$131,$AF$378+1)</f>
        <v>0</v>
      </c>
      <c r="T381" s="57">
        <f>HLOOKUP(R381+0.5,График!$A$5:$CU$131,$AF$378+1)</f>
        <v>0</v>
      </c>
      <c r="U381" s="56">
        <f t="shared" si="303"/>
        <v>43200</v>
      </c>
      <c r="V381" s="57">
        <f>HLOOKUP(U381,График!$A$5:$CU$131,$AF$378+1)</f>
        <v>0</v>
      </c>
      <c r="W381" s="57">
        <f>HLOOKUP(U381+0.5,График!$A$5:$CU$131,$AF$378+1)</f>
        <v>0</v>
      </c>
      <c r="X381" s="56">
        <f t="shared" si="304"/>
        <v>43207</v>
      </c>
      <c r="Y381" s="57">
        <f>HLOOKUP(X381,График!$A$5:$CU$131,$AF$378+1)</f>
        <v>0</v>
      </c>
      <c r="Z381" s="57">
        <f>HLOOKUP(X381+0.5,График!$A$5:$CU$131,$AF$378+1)</f>
        <v>0</v>
      </c>
      <c r="AA381" s="56">
        <f t="shared" si="305"/>
        <v>43214</v>
      </c>
      <c r="AB381" s="57">
        <f>HLOOKUP(AA381,График!$A$5:$CU$131,$AF$378+1)</f>
        <v>0</v>
      </c>
      <c r="AC381" s="57">
        <f>HLOOKUP(AA381+0.5,График!$A$5:$CU$131,$AF$378+1)</f>
        <v>0</v>
      </c>
      <c r="AD381" s="56">
        <f>AD380+1</f>
        <v>43221</v>
      </c>
      <c r="AE381" s="57">
        <f>HLOOKUP(AD381,График!$A$5:$CU$131,$AF$378+1)</f>
        <v>2</v>
      </c>
      <c r="AF381" s="57">
        <f>HLOOKUP(AD381+0.5,График!$A$5:$CU$131,$AF$378+1)</f>
        <v>2</v>
      </c>
      <c r="AG381" s="34"/>
      <c r="AH381" s="27"/>
      <c r="AI381" s="27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</row>
    <row r="382" spans="1:49" s="46" customFormat="1" ht="26.1" customHeight="1" x14ac:dyDescent="0.25">
      <c r="A382" s="486" t="str">
        <f>$A$6</f>
        <v>Ср</v>
      </c>
      <c r="B382" s="56">
        <f t="shared" si="268"/>
        <v>43194</v>
      </c>
      <c r="C382" s="57">
        <f>HLOOKUP(B382,График!$A$5:$CU$131,$P$378+1)</f>
        <v>0</v>
      </c>
      <c r="D382" s="57">
        <f>HLOOKUP(B382+0.5,График!$A$5:$CU$131,$P$378+1)</f>
        <v>0</v>
      </c>
      <c r="E382" s="56">
        <f t="shared" si="300"/>
        <v>43201</v>
      </c>
      <c r="F382" s="57">
        <f>HLOOKUP(E382,График!$A$5:$CU$131,$P$378+1)</f>
        <v>0</v>
      </c>
      <c r="G382" s="57">
        <f>HLOOKUP(E382+0.5,График!$A$5:$CU$131,$P$378+1)</f>
        <v>0</v>
      </c>
      <c r="H382" s="56">
        <f t="shared" si="301"/>
        <v>43208</v>
      </c>
      <c r="I382" s="57">
        <f>HLOOKUP(H382,График!$A$5:$CU$131,$P$378+1)</f>
        <v>0</v>
      </c>
      <c r="J382" s="57">
        <f>HLOOKUP(H382+0.5,График!$A$5:$CU$131,$P$378+1)</f>
        <v>0</v>
      </c>
      <c r="K382" s="56">
        <f t="shared" si="302"/>
        <v>43215</v>
      </c>
      <c r="L382" s="57">
        <f>HLOOKUP(K382,График!$A$5:$CU$131,$P$378+1)</f>
        <v>0</v>
      </c>
      <c r="M382" s="57">
        <f>HLOOKUP(K382+0.5,График!$A$5:$CU$131,$P$378+1)</f>
        <v>0</v>
      </c>
      <c r="N382" s="56"/>
      <c r="O382" s="57" t="e">
        <f>HLOOKUP(N382,График!$A$5:$CU$131,$P$378+1)</f>
        <v>#N/A</v>
      </c>
      <c r="P382" s="57" t="e">
        <f>HLOOKUP(N382+0.5,График!$A$5:$CU$131,$P$378+1)</f>
        <v>#N/A</v>
      </c>
      <c r="Q382" s="486" t="str">
        <f>$A$6</f>
        <v>Ср</v>
      </c>
      <c r="R382" s="56">
        <f t="shared" si="269"/>
        <v>43194</v>
      </c>
      <c r="S382" s="57">
        <f>HLOOKUP(R382,График!$A$5:$CU$131,$AF$378+1)</f>
        <v>0</v>
      </c>
      <c r="T382" s="57">
        <f>HLOOKUP(R382+0.5,График!$A$5:$CU$131,$AF$378+1)</f>
        <v>0</v>
      </c>
      <c r="U382" s="56">
        <f t="shared" si="303"/>
        <v>43201</v>
      </c>
      <c r="V382" s="57">
        <f>HLOOKUP(U382,График!$A$5:$CU$131,$AF$378+1)</f>
        <v>0</v>
      </c>
      <c r="W382" s="57">
        <f>HLOOKUP(U382+0.5,График!$A$5:$CU$131,$AF$378+1)</f>
        <v>0</v>
      </c>
      <c r="X382" s="56">
        <f t="shared" si="304"/>
        <v>43208</v>
      </c>
      <c r="Y382" s="57">
        <f>HLOOKUP(X382,График!$A$5:$CU$131,$AF$378+1)</f>
        <v>0</v>
      </c>
      <c r="Z382" s="57">
        <f>HLOOKUP(X382+0.5,График!$A$5:$CU$131,$AF$378+1)</f>
        <v>0</v>
      </c>
      <c r="AA382" s="56">
        <f t="shared" si="305"/>
        <v>43215</v>
      </c>
      <c r="AB382" s="57">
        <f>HLOOKUP(AA382,График!$A$5:$CU$131,$AF$378+1)</f>
        <v>0</v>
      </c>
      <c r="AC382" s="57">
        <f>HLOOKUP(AA382+0.5,График!$A$5:$CU$131,$AF$378+1)</f>
        <v>0</v>
      </c>
      <c r="AD382" s="56"/>
      <c r="AE382" s="57" t="e">
        <f>HLOOKUP(AD382,График!$A$5:$CU$131,$AF$378+1)</f>
        <v>#N/A</v>
      </c>
      <c r="AF382" s="57" t="e">
        <f>HLOOKUP(AD382+0.5,График!$A$5:$CU$131,$AF$378+1)</f>
        <v>#N/A</v>
      </c>
      <c r="AG382" s="34"/>
      <c r="AH382" s="27"/>
      <c r="AI382" s="27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</row>
    <row r="383" spans="1:49" s="46" customFormat="1" ht="26.1" customHeight="1" x14ac:dyDescent="0.25">
      <c r="A383" s="486" t="str">
        <f>$A$7</f>
        <v>Чт</v>
      </c>
      <c r="B383" s="56">
        <f t="shared" si="268"/>
        <v>43195</v>
      </c>
      <c r="C383" s="57">
        <f>HLOOKUP(B383,График!$A$5:$CU$131,$P$378+1)</f>
        <v>0</v>
      </c>
      <c r="D383" s="57">
        <f>HLOOKUP(B383+0.5,График!$A$5:$CU$131,$P$378+1)</f>
        <v>0</v>
      </c>
      <c r="E383" s="56">
        <f t="shared" si="300"/>
        <v>43202</v>
      </c>
      <c r="F383" s="57">
        <f>HLOOKUP(E383,График!$A$5:$CU$131,$P$378+1)</f>
        <v>0</v>
      </c>
      <c r="G383" s="57">
        <f>HLOOKUP(E383+0.5,График!$A$5:$CU$131,$P$378+1)</f>
        <v>0</v>
      </c>
      <c r="H383" s="56">
        <f t="shared" si="301"/>
        <v>43209</v>
      </c>
      <c r="I383" s="57">
        <f>HLOOKUP(H383,График!$A$5:$CU$131,$P$378+1)</f>
        <v>0</v>
      </c>
      <c r="J383" s="57">
        <f>HLOOKUP(H383+0.5,График!$A$5:$CU$131,$P$378+1)</f>
        <v>0</v>
      </c>
      <c r="K383" s="56">
        <f t="shared" si="302"/>
        <v>43216</v>
      </c>
      <c r="L383" s="57">
        <f>HLOOKUP(K383,График!$A$5:$CU$131,$P$378+1)</f>
        <v>0</v>
      </c>
      <c r="M383" s="57">
        <f>HLOOKUP(K383+0.5,График!$A$5:$CU$131,$P$378+1)</f>
        <v>0</v>
      </c>
      <c r="N383" s="56"/>
      <c r="O383" s="57" t="e">
        <f>HLOOKUP(N383,График!$A$5:$CU$131,$P$378+1)</f>
        <v>#N/A</v>
      </c>
      <c r="P383" s="57" t="e">
        <f>HLOOKUP(N383+0.5,График!$A$5:$CU$131,$P$378+1)</f>
        <v>#N/A</v>
      </c>
      <c r="Q383" s="486" t="str">
        <f>$A$7</f>
        <v>Чт</v>
      </c>
      <c r="R383" s="56">
        <f t="shared" si="269"/>
        <v>43195</v>
      </c>
      <c r="S383" s="57">
        <f>HLOOKUP(R383,График!$A$5:$CU$131,$AF$378+1)</f>
        <v>0</v>
      </c>
      <c r="T383" s="57">
        <f>HLOOKUP(R383+0.5,График!$A$5:$CU$131,$AF$378+1)</f>
        <v>0</v>
      </c>
      <c r="U383" s="56">
        <f t="shared" si="303"/>
        <v>43202</v>
      </c>
      <c r="V383" s="57">
        <f>HLOOKUP(U383,График!$A$5:$CU$131,$AF$378+1)</f>
        <v>0</v>
      </c>
      <c r="W383" s="57">
        <f>HLOOKUP(U383+0.5,График!$A$5:$CU$131,$AF$378+1)</f>
        <v>0</v>
      </c>
      <c r="X383" s="56">
        <f t="shared" si="304"/>
        <v>43209</v>
      </c>
      <c r="Y383" s="57">
        <f>HLOOKUP(X383,График!$A$5:$CU$131,$AF$378+1)</f>
        <v>0</v>
      </c>
      <c r="Z383" s="57">
        <f>HLOOKUP(X383+0.5,График!$A$5:$CU$131,$AF$378+1)</f>
        <v>0</v>
      </c>
      <c r="AA383" s="56">
        <f t="shared" si="305"/>
        <v>43216</v>
      </c>
      <c r="AB383" s="57">
        <f>HLOOKUP(AA383,График!$A$5:$CU$131,$AF$378+1)</f>
        <v>0</v>
      </c>
      <c r="AC383" s="57">
        <f>HLOOKUP(AA383+0.5,График!$A$5:$CU$131,$AF$378+1)</f>
        <v>0</v>
      </c>
      <c r="AD383" s="56"/>
      <c r="AE383" s="57" t="e">
        <f>HLOOKUP(AD383,График!$A$5:$CU$131,$AF$378+1)</f>
        <v>#N/A</v>
      </c>
      <c r="AF383" s="57" t="e">
        <f>HLOOKUP(AD383+0.5,График!$A$5:$CU$131,$AF$378+1)</f>
        <v>#N/A</v>
      </c>
      <c r="AG383" s="34"/>
      <c r="AH383" s="27"/>
      <c r="AI383" s="27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</row>
    <row r="384" spans="1:49" s="46" customFormat="1" ht="26.1" customHeight="1" x14ac:dyDescent="0.25">
      <c r="A384" s="487" t="str">
        <f>$A$8</f>
        <v>Пт</v>
      </c>
      <c r="B384" s="56">
        <f t="shared" si="268"/>
        <v>43196</v>
      </c>
      <c r="C384" s="57">
        <f>HLOOKUP(B384,График!$A$5:$CU$131,$P$378+1)</f>
        <v>0</v>
      </c>
      <c r="D384" s="57">
        <f>HLOOKUP(B384+0.5,График!$A$5:$CU$131,$P$378+1)</f>
        <v>0</v>
      </c>
      <c r="E384" s="56">
        <f t="shared" si="300"/>
        <v>43203</v>
      </c>
      <c r="F384" s="57">
        <f>HLOOKUP(E384,График!$A$5:$CU$131,$P$378+1)</f>
        <v>0</v>
      </c>
      <c r="G384" s="57">
        <f>HLOOKUP(E384+0.5,График!$A$5:$CU$131,$P$378+1)</f>
        <v>0</v>
      </c>
      <c r="H384" s="56">
        <f t="shared" si="301"/>
        <v>43210</v>
      </c>
      <c r="I384" s="57">
        <f>HLOOKUP(H384,График!$A$5:$CU$131,$P$378+1)</f>
        <v>0</v>
      </c>
      <c r="J384" s="57">
        <f>HLOOKUP(H384+0.5,График!$A$5:$CU$131,$P$378+1)</f>
        <v>0</v>
      </c>
      <c r="K384" s="56">
        <f t="shared" si="302"/>
        <v>43217</v>
      </c>
      <c r="L384" s="57">
        <f>HLOOKUP(K384,График!$A$5:$CU$131,$P$378+1)</f>
        <v>0</v>
      </c>
      <c r="M384" s="57">
        <f>HLOOKUP(K384+0.5,График!$A$5:$CU$131,$P$378+1)</f>
        <v>0</v>
      </c>
      <c r="N384" s="56"/>
      <c r="O384" s="57" t="e">
        <f>HLOOKUP(N384,График!$A$5:$CU$131,$P$378+1)</f>
        <v>#N/A</v>
      </c>
      <c r="P384" s="57" t="e">
        <f>HLOOKUP(N384+0.5,График!$A$5:$CU$131,$P$378+1)</f>
        <v>#N/A</v>
      </c>
      <c r="Q384" s="487" t="str">
        <f>$A$8</f>
        <v>Пт</v>
      </c>
      <c r="R384" s="56">
        <f t="shared" si="269"/>
        <v>43196</v>
      </c>
      <c r="S384" s="57">
        <f>HLOOKUP(R384,График!$A$5:$CU$131,$AF$378+1)</f>
        <v>0</v>
      </c>
      <c r="T384" s="57">
        <f>HLOOKUP(R384+0.5,График!$A$5:$CU$131,$AF$378+1)</f>
        <v>0</v>
      </c>
      <c r="U384" s="56">
        <f t="shared" si="303"/>
        <v>43203</v>
      </c>
      <c r="V384" s="57">
        <f>HLOOKUP(U384,График!$A$5:$CU$131,$AF$378+1)</f>
        <v>0</v>
      </c>
      <c r="W384" s="57">
        <f>HLOOKUP(U384+0.5,График!$A$5:$CU$131,$AF$378+1)</f>
        <v>0</v>
      </c>
      <c r="X384" s="56">
        <f t="shared" si="304"/>
        <v>43210</v>
      </c>
      <c r="Y384" s="57">
        <f>HLOOKUP(X384,График!$A$5:$CU$131,$AF$378+1)</f>
        <v>0</v>
      </c>
      <c r="Z384" s="57">
        <f>HLOOKUP(X384+0.5,График!$A$5:$CU$131,$AF$378+1)</f>
        <v>0</v>
      </c>
      <c r="AA384" s="56">
        <f t="shared" si="305"/>
        <v>43217</v>
      </c>
      <c r="AB384" s="57">
        <f>HLOOKUP(AA384,График!$A$5:$CU$131,$AF$378+1)</f>
        <v>0</v>
      </c>
      <c r="AC384" s="57">
        <f>HLOOKUP(AA384+0.5,График!$A$5:$CU$131,$AF$378+1)</f>
        <v>0</v>
      </c>
      <c r="AD384" s="56"/>
      <c r="AE384" s="57" t="e">
        <f>HLOOKUP(AD384,График!$A$5:$CU$131,$AF$378+1)</f>
        <v>#N/A</v>
      </c>
      <c r="AF384" s="57" t="e">
        <f>HLOOKUP(AD384+0.5,График!$A$5:$CU$131,$AF$378+1)</f>
        <v>#N/A</v>
      </c>
      <c r="AG384" s="34"/>
      <c r="AH384" s="27"/>
      <c r="AI384" s="27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</row>
    <row r="385" spans="1:49" s="46" customFormat="1" ht="26.1" customHeight="1" thickBot="1" x14ac:dyDescent="0.3">
      <c r="A385" s="487" t="str">
        <f>$A$9</f>
        <v>Сб</v>
      </c>
      <c r="B385" s="56">
        <f t="shared" si="268"/>
        <v>43197</v>
      </c>
      <c r="C385" s="57">
        <f>HLOOKUP(B385,График!$A$5:$CU$131,$P$378+1)</f>
        <v>0</v>
      </c>
      <c r="D385" s="57">
        <f>HLOOKUP(B385+0.5,График!$A$5:$CU$131,$P$378+1)</f>
        <v>0</v>
      </c>
      <c r="E385" s="56">
        <f t="shared" si="300"/>
        <v>43204</v>
      </c>
      <c r="F385" s="57">
        <f>HLOOKUP(E385,График!$A$5:$CU$131,$P$378+1)</f>
        <v>0</v>
      </c>
      <c r="G385" s="57">
        <f>HLOOKUP(E385+0.5,График!$A$5:$CU$131,$P$378+1)</f>
        <v>0</v>
      </c>
      <c r="H385" s="56">
        <f t="shared" si="301"/>
        <v>43211</v>
      </c>
      <c r="I385" s="57">
        <f>HLOOKUP(H385,График!$A$5:$CU$131,$P$378+1)</f>
        <v>0</v>
      </c>
      <c r="J385" s="57">
        <f>HLOOKUP(H385+0.5,График!$A$5:$CU$131,$P$378+1)</f>
        <v>0</v>
      </c>
      <c r="K385" s="56">
        <f t="shared" si="302"/>
        <v>43218</v>
      </c>
      <c r="L385" s="57">
        <f>HLOOKUP(K385,График!$A$5:$CU$131,$P$378+1)</f>
        <v>0</v>
      </c>
      <c r="M385" s="57">
        <f>HLOOKUP(K385+0.5,График!$A$5:$CU$131,$P$378+1)</f>
        <v>0</v>
      </c>
      <c r="N385" s="56"/>
      <c r="O385" s="57" t="e">
        <f>HLOOKUP(N385,График!$A$5:$CU$131,$P$378+1)</f>
        <v>#N/A</v>
      </c>
      <c r="P385" s="57" t="e">
        <f>HLOOKUP(N385+0.5,График!$A$5:$CU$131,$P$378+1)</f>
        <v>#N/A</v>
      </c>
      <c r="Q385" s="487" t="str">
        <f>$A$9</f>
        <v>Сб</v>
      </c>
      <c r="R385" s="56">
        <f t="shared" si="269"/>
        <v>43197</v>
      </c>
      <c r="S385" s="57">
        <f>HLOOKUP(R385,График!$A$5:$CU$131,$AF$378+1)</f>
        <v>0</v>
      </c>
      <c r="T385" s="57">
        <f>HLOOKUP(R385+0.5,График!$A$5:$CU$131,$AF$378+1)</f>
        <v>0</v>
      </c>
      <c r="U385" s="56">
        <f t="shared" si="303"/>
        <v>43204</v>
      </c>
      <c r="V385" s="57">
        <f>HLOOKUP(U385,График!$A$5:$CU$131,$AF$378+1)</f>
        <v>0</v>
      </c>
      <c r="W385" s="57">
        <f>HLOOKUP(U385+0.5,График!$A$5:$CU$131,$AF$378+1)</f>
        <v>0</v>
      </c>
      <c r="X385" s="56">
        <f t="shared" si="304"/>
        <v>43211</v>
      </c>
      <c r="Y385" s="57">
        <f>HLOOKUP(X385,График!$A$5:$CU$131,$AF$378+1)</f>
        <v>0</v>
      </c>
      <c r="Z385" s="57">
        <f>HLOOKUP(X385+0.5,График!$A$5:$CU$131,$AF$378+1)</f>
        <v>0</v>
      </c>
      <c r="AA385" s="56">
        <f t="shared" si="305"/>
        <v>43218</v>
      </c>
      <c r="AB385" s="57">
        <f>HLOOKUP(AA385,График!$A$5:$CU$131,$AF$378+1)</f>
        <v>0</v>
      </c>
      <c r="AC385" s="57">
        <f>HLOOKUP(AA385+0.5,График!$A$5:$CU$131,$AF$378+1)</f>
        <v>0</v>
      </c>
      <c r="AD385" s="56"/>
      <c r="AE385" s="57" t="e">
        <f>HLOOKUP(AD385,График!$A$5:$CU$131,$AF$378+1)</f>
        <v>#N/A</v>
      </c>
      <c r="AF385" s="57" t="e">
        <f>HLOOKUP(AD385+0.5,График!$A$5:$CU$131,$AF$378+1)</f>
        <v>#N/A</v>
      </c>
      <c r="AG385" s="34"/>
      <c r="AH385" s="27"/>
      <c r="AI385" s="27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</row>
    <row r="386" spans="1:49" s="48" customFormat="1" ht="26.1" customHeight="1" x14ac:dyDescent="0.25">
      <c r="A386" s="39"/>
      <c r="B386" s="53"/>
      <c r="C386" s="52" t="str">
        <f>VLOOKUP(P386,График!$A$5:$CU$121,3)</f>
        <v>Инфо</v>
      </c>
      <c r="D386" s="54"/>
      <c r="E386" s="55"/>
      <c r="F386" s="22"/>
      <c r="G386" s="22"/>
      <c r="H386" s="22"/>
      <c r="I386" s="40"/>
      <c r="J386" s="23"/>
      <c r="K386" s="24"/>
      <c r="L386" s="25"/>
      <c r="M386" s="41"/>
      <c r="N386" s="41"/>
      <c r="O386" s="42"/>
      <c r="P386" s="488">
        <f>AF378+1</f>
        <v>97</v>
      </c>
      <c r="Q386" s="39"/>
      <c r="R386" s="21"/>
      <c r="S386" s="52" t="str">
        <f>VLOOKUP(AF386,График!$A$5:$CU$121,3)</f>
        <v>ОРКК+СВЕРКА</v>
      </c>
      <c r="T386" s="54"/>
      <c r="U386" s="55"/>
      <c r="V386" s="22"/>
      <c r="W386" s="22"/>
      <c r="X386" s="22"/>
      <c r="Y386" s="40"/>
      <c r="Z386" s="23"/>
      <c r="AA386" s="24"/>
      <c r="AB386" s="25"/>
      <c r="AC386" s="41"/>
      <c r="AD386" s="41"/>
      <c r="AE386" s="42"/>
      <c r="AF386" s="488">
        <f>P386+1</f>
        <v>98</v>
      </c>
      <c r="AG386" s="43"/>
      <c r="AH386" s="43"/>
      <c r="AI386" s="43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</row>
    <row r="387" spans="1:49" s="46" customFormat="1" ht="26.1" customHeight="1" x14ac:dyDescent="0.25">
      <c r="A387" s="486" t="str">
        <f>$A$3</f>
        <v>Вс</v>
      </c>
      <c r="B387" s="56">
        <f t="shared" si="268"/>
        <v>43191</v>
      </c>
      <c r="C387" s="57">
        <f>HLOOKUP(B387,График!$A$5:$CU$131,$P$386+1)</f>
        <v>0</v>
      </c>
      <c r="D387" s="57">
        <f>HLOOKUP(B387+0.5,График!$A$5:$CU$131,$P$386+1)</f>
        <v>0</v>
      </c>
      <c r="E387" s="56">
        <f>B393+1</f>
        <v>43198</v>
      </c>
      <c r="F387" s="57">
        <f>HLOOKUP(E387,График!$A$5:$CU$131,$P$386+1)</f>
        <v>0</v>
      </c>
      <c r="G387" s="57">
        <f>HLOOKUP(E387+0.5,График!$A$5:$CU$131,$P$386+1)</f>
        <v>0</v>
      </c>
      <c r="H387" s="56">
        <f>E393+1</f>
        <v>43205</v>
      </c>
      <c r="I387" s="57">
        <f>HLOOKUP(H387,График!$A$5:$CU$131,$P$386+1)</f>
        <v>0</v>
      </c>
      <c r="J387" s="57">
        <f>HLOOKUP(H387+0.5,График!$A$5:$CU$131,$P$386+1)</f>
        <v>0</v>
      </c>
      <c r="K387" s="56">
        <f>H393+1</f>
        <v>43212</v>
      </c>
      <c r="L387" s="57">
        <f>HLOOKUP(K387,График!$A$5:$CU$131,$P$386+1)</f>
        <v>0</v>
      </c>
      <c r="M387" s="57">
        <f>HLOOKUP(K387+0.5,График!$A$5:$CU$131,$P$386+1)</f>
        <v>0</v>
      </c>
      <c r="N387" s="56">
        <f>K393+1</f>
        <v>43219</v>
      </c>
      <c r="O387" s="57">
        <f>HLOOKUP(N387,График!$A$5:$CU$131,$P$386+1)</f>
        <v>0</v>
      </c>
      <c r="P387" s="57">
        <f>HLOOKUP(N387+0.5,График!$A$5:$CU$131,$P$386+1)</f>
        <v>0</v>
      </c>
      <c r="Q387" s="486" t="str">
        <f>$A$3</f>
        <v>Вс</v>
      </c>
      <c r="R387" s="56">
        <f t="shared" si="269"/>
        <v>43191</v>
      </c>
      <c r="S387" s="57">
        <f>HLOOKUP(R387,График!$A$5:$CU$131,$AF$386+1)</f>
        <v>0</v>
      </c>
      <c r="T387" s="57">
        <f>HLOOKUP(R387+0.5,График!$A$5:$CU$131,$AF$386+1)</f>
        <v>0</v>
      </c>
      <c r="U387" s="56">
        <f>R393+1</f>
        <v>43198</v>
      </c>
      <c r="V387" s="57">
        <f>HLOOKUP(U387,График!$A$5:$CU$131,$AF$386+1)</f>
        <v>0</v>
      </c>
      <c r="W387" s="57">
        <f>HLOOKUP(U387+0.5,График!$A$5:$CU$131,$AF$386+1)</f>
        <v>0</v>
      </c>
      <c r="X387" s="56">
        <f>U393+1</f>
        <v>43205</v>
      </c>
      <c r="Y387" s="57">
        <f>HLOOKUP(X387,График!$A$5:$CU$131,$AF$386+1)</f>
        <v>0</v>
      </c>
      <c r="Z387" s="57">
        <f>HLOOKUP(X387+0.5,График!$A$5:$CU$131,$AF$386+1)</f>
        <v>0</v>
      </c>
      <c r="AA387" s="56">
        <f>X393+1</f>
        <v>43212</v>
      </c>
      <c r="AB387" s="57">
        <f>HLOOKUP(AA387,График!$A$5:$CU$131,$AF$386+1)</f>
        <v>0</v>
      </c>
      <c r="AC387" s="57">
        <f>HLOOKUP(AA387+0.5,График!$A$5:$CU$131,$AF$386+1)</f>
        <v>0</v>
      </c>
      <c r="AD387" s="56">
        <f>AA393+1</f>
        <v>43219</v>
      </c>
      <c r="AE387" s="57">
        <f>HLOOKUP(AD387,График!$A$5:$CU$131,$AF$386+1)</f>
        <v>0</v>
      </c>
      <c r="AF387" s="57">
        <f>HLOOKUP(AD387+0.5,График!$A$5:$CU$131,$AF$386+1)</f>
        <v>0</v>
      </c>
      <c r="AG387" s="34"/>
      <c r="AH387" s="27"/>
      <c r="AI387" s="27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</row>
    <row r="388" spans="1:49" s="46" customFormat="1" ht="26.1" customHeight="1" x14ac:dyDescent="0.25">
      <c r="A388" s="486" t="str">
        <f>$A$4</f>
        <v>Пн</v>
      </c>
      <c r="B388" s="56">
        <f t="shared" si="268"/>
        <v>43192</v>
      </c>
      <c r="C388" s="57">
        <f>HLOOKUP(B388,График!$A$5:$CU$131,$P$386+1)</f>
        <v>0</v>
      </c>
      <c r="D388" s="57">
        <f>HLOOKUP(B388+0.5,График!$A$5:$CU$131,$P$386+1)</f>
        <v>0</v>
      </c>
      <c r="E388" s="56">
        <f t="shared" ref="E388:E393" si="306">E387+1</f>
        <v>43199</v>
      </c>
      <c r="F388" s="57">
        <f>HLOOKUP(E388,График!$A$5:$CU$131,$P$386+1)</f>
        <v>0</v>
      </c>
      <c r="G388" s="57">
        <f>HLOOKUP(E388+0.5,График!$A$5:$CU$131,$P$386+1)</f>
        <v>0</v>
      </c>
      <c r="H388" s="56">
        <f t="shared" ref="H388:H393" si="307">H387+1</f>
        <v>43206</v>
      </c>
      <c r="I388" s="57">
        <f>HLOOKUP(H388,График!$A$5:$CU$131,$P$386+1)</f>
        <v>0</v>
      </c>
      <c r="J388" s="57">
        <f>HLOOKUP(H388+0.5,График!$A$5:$CU$131,$P$386+1)</f>
        <v>0</v>
      </c>
      <c r="K388" s="56">
        <f t="shared" ref="K388:K393" si="308">K387+1</f>
        <v>43213</v>
      </c>
      <c r="L388" s="57">
        <f>HLOOKUP(K388,График!$A$5:$CU$131,$P$386+1)</f>
        <v>0</v>
      </c>
      <c r="M388" s="57">
        <f>HLOOKUP(K388+0.5,График!$A$5:$CU$131,$P$386+1)</f>
        <v>0</v>
      </c>
      <c r="N388" s="56">
        <f>N387+1</f>
        <v>43220</v>
      </c>
      <c r="O388" s="57">
        <f>HLOOKUP(N388,График!$A$5:$CU$131,$P$386+1)</f>
        <v>0</v>
      </c>
      <c r="P388" s="57">
        <f>HLOOKUP(N388+0.5,График!$A$5:$CU$131,$P$386+1)</f>
        <v>0</v>
      </c>
      <c r="Q388" s="486" t="str">
        <f>$A$4</f>
        <v>Пн</v>
      </c>
      <c r="R388" s="56">
        <f t="shared" si="269"/>
        <v>43192</v>
      </c>
      <c r="S388" s="57">
        <f>HLOOKUP(R388,График!$A$5:$CU$131,$AF$386+1)</f>
        <v>0</v>
      </c>
      <c r="T388" s="57">
        <f>HLOOKUP(R388+0.5,График!$A$5:$CU$131,$AF$386+1)</f>
        <v>0</v>
      </c>
      <c r="U388" s="56">
        <f t="shared" ref="U388:U393" si="309">U387+1</f>
        <v>43199</v>
      </c>
      <c r="V388" s="57">
        <f>HLOOKUP(U388,График!$A$5:$CU$131,$AF$386+1)</f>
        <v>0</v>
      </c>
      <c r="W388" s="57">
        <f>HLOOKUP(U388+0.5,График!$A$5:$CU$131,$AF$386+1)</f>
        <v>0</v>
      </c>
      <c r="X388" s="56">
        <f t="shared" ref="X388:X393" si="310">X387+1</f>
        <v>43206</v>
      </c>
      <c r="Y388" s="57">
        <f>HLOOKUP(X388,График!$A$5:$CU$131,$AF$386+1)</f>
        <v>0</v>
      </c>
      <c r="Z388" s="57">
        <f>HLOOKUP(X388+0.5,График!$A$5:$CU$131,$AF$386+1)</f>
        <v>0</v>
      </c>
      <c r="AA388" s="56">
        <f t="shared" ref="AA388:AA393" si="311">AA387+1</f>
        <v>43213</v>
      </c>
      <c r="AB388" s="57">
        <f>HLOOKUP(AA388,График!$A$5:$CU$131,$AF$386+1)</f>
        <v>0</v>
      </c>
      <c r="AC388" s="57">
        <f>HLOOKUP(AA388+0.5,График!$A$5:$CU$131,$AF$386+1)</f>
        <v>0</v>
      </c>
      <c r="AD388" s="56">
        <f>AD387+1</f>
        <v>43220</v>
      </c>
      <c r="AE388" s="57">
        <f>HLOOKUP(AD388,График!$A$5:$CU$131,$AF$386+1)</f>
        <v>0</v>
      </c>
      <c r="AF388" s="57">
        <f>HLOOKUP(AD388+0.5,График!$A$5:$CU$131,$AF$386+1)</f>
        <v>0</v>
      </c>
      <c r="AG388" s="34"/>
      <c r="AH388" s="27"/>
      <c r="AI388" s="27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</row>
    <row r="389" spans="1:49" s="46" customFormat="1" ht="26.1" customHeight="1" x14ac:dyDescent="0.25">
      <c r="A389" s="486" t="str">
        <f>$A$5</f>
        <v>Вт</v>
      </c>
      <c r="B389" s="56">
        <f t="shared" si="268"/>
        <v>43193</v>
      </c>
      <c r="C389" s="57">
        <f>HLOOKUP(B389,График!$A$5:$CU$131,$P$386+1)</f>
        <v>0</v>
      </c>
      <c r="D389" s="57">
        <f>HLOOKUP(B389+0.5,График!$A$5:$CU$131,$P$386+1)</f>
        <v>0</v>
      </c>
      <c r="E389" s="56">
        <f t="shared" si="306"/>
        <v>43200</v>
      </c>
      <c r="F389" s="57">
        <f>HLOOKUP(E389,График!$A$5:$CU$131,$P$386+1)</f>
        <v>0</v>
      </c>
      <c r="G389" s="57">
        <f>HLOOKUP(E389+0.5,График!$A$5:$CU$131,$P$386+1)</f>
        <v>0</v>
      </c>
      <c r="H389" s="56">
        <f t="shared" si="307"/>
        <v>43207</v>
      </c>
      <c r="I389" s="57">
        <f>HLOOKUP(H389,График!$A$5:$CU$131,$P$386+1)</f>
        <v>0</v>
      </c>
      <c r="J389" s="57">
        <f>HLOOKUP(H389+0.5,График!$A$5:$CU$131,$P$386+1)</f>
        <v>0</v>
      </c>
      <c r="K389" s="56">
        <f t="shared" si="308"/>
        <v>43214</v>
      </c>
      <c r="L389" s="57">
        <f>HLOOKUP(K389,График!$A$5:$CU$131,$P$386+1)</f>
        <v>0</v>
      </c>
      <c r="M389" s="57">
        <f>HLOOKUP(K389+0.5,График!$A$5:$CU$131,$P$386+1)</f>
        <v>0</v>
      </c>
      <c r="N389" s="56">
        <f>N388+1</f>
        <v>43221</v>
      </c>
      <c r="O389" s="57">
        <f>HLOOKUP(N389,График!$A$5:$CU$131,$P$386+1)</f>
        <v>2</v>
      </c>
      <c r="P389" s="57">
        <f>HLOOKUP(N389+0.5,График!$A$5:$CU$131,$P$386+1)</f>
        <v>2</v>
      </c>
      <c r="Q389" s="486" t="str">
        <f>$A$5</f>
        <v>Вт</v>
      </c>
      <c r="R389" s="56">
        <f t="shared" si="269"/>
        <v>43193</v>
      </c>
      <c r="S389" s="57">
        <f>HLOOKUP(R389,График!$A$5:$CU$131,$AF$386+1)</f>
        <v>0</v>
      </c>
      <c r="T389" s="57">
        <f>HLOOKUP(R389+0.5,График!$A$5:$CU$131,$AF$386+1)</f>
        <v>0</v>
      </c>
      <c r="U389" s="56">
        <f t="shared" si="309"/>
        <v>43200</v>
      </c>
      <c r="V389" s="57">
        <f>HLOOKUP(U389,График!$A$5:$CU$131,$AF$386+1)</f>
        <v>0</v>
      </c>
      <c r="W389" s="57">
        <f>HLOOKUP(U389+0.5,График!$A$5:$CU$131,$AF$386+1)</f>
        <v>0</v>
      </c>
      <c r="X389" s="56">
        <f t="shared" si="310"/>
        <v>43207</v>
      </c>
      <c r="Y389" s="57">
        <f>HLOOKUP(X389,График!$A$5:$CU$131,$AF$386+1)</f>
        <v>0</v>
      </c>
      <c r="Z389" s="57">
        <f>HLOOKUP(X389+0.5,График!$A$5:$CU$131,$AF$386+1)</f>
        <v>0</v>
      </c>
      <c r="AA389" s="56">
        <f t="shared" si="311"/>
        <v>43214</v>
      </c>
      <c r="AB389" s="57">
        <f>HLOOKUP(AA389,График!$A$5:$CU$131,$AF$386+1)</f>
        <v>0</v>
      </c>
      <c r="AC389" s="57">
        <f>HLOOKUP(AA389+0.5,График!$A$5:$CU$131,$AF$386+1)</f>
        <v>0</v>
      </c>
      <c r="AD389" s="56">
        <f>AD388+1</f>
        <v>43221</v>
      </c>
      <c r="AE389" s="57">
        <f>HLOOKUP(AD389,График!$A$5:$CU$131,$AF$386+1)</f>
        <v>3</v>
      </c>
      <c r="AF389" s="57">
        <f>HLOOKUP(AD389+0.5,График!$A$5:$CU$131,$AF$386+1)</f>
        <v>3</v>
      </c>
      <c r="AG389" s="34"/>
      <c r="AH389" s="27"/>
      <c r="AI389" s="27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</row>
    <row r="390" spans="1:49" s="46" customFormat="1" ht="26.1" customHeight="1" x14ac:dyDescent="0.25">
      <c r="A390" s="486" t="str">
        <f>$A$6</f>
        <v>Ср</v>
      </c>
      <c r="B390" s="56">
        <f t="shared" si="268"/>
        <v>43194</v>
      </c>
      <c r="C390" s="57">
        <f>HLOOKUP(B390,График!$A$5:$CU$131,$P$386+1)</f>
        <v>0</v>
      </c>
      <c r="D390" s="57">
        <f>HLOOKUP(B390+0.5,График!$A$5:$CU$131,$P$386+1)</f>
        <v>0</v>
      </c>
      <c r="E390" s="56">
        <f t="shared" si="306"/>
        <v>43201</v>
      </c>
      <c r="F390" s="57">
        <f>HLOOKUP(E390,График!$A$5:$CU$131,$P$386+1)</f>
        <v>0</v>
      </c>
      <c r="G390" s="57">
        <f>HLOOKUP(E390+0.5,График!$A$5:$CU$131,$P$386+1)</f>
        <v>0</v>
      </c>
      <c r="H390" s="56">
        <f t="shared" si="307"/>
        <v>43208</v>
      </c>
      <c r="I390" s="57">
        <f>HLOOKUP(H390,График!$A$5:$CU$131,$P$386+1)</f>
        <v>0</v>
      </c>
      <c r="J390" s="57">
        <f>HLOOKUP(H390+0.5,График!$A$5:$CU$131,$P$386+1)</f>
        <v>0</v>
      </c>
      <c r="K390" s="56">
        <f t="shared" si="308"/>
        <v>43215</v>
      </c>
      <c r="L390" s="57">
        <f>HLOOKUP(K390,График!$A$5:$CU$131,$P$386+1)</f>
        <v>0</v>
      </c>
      <c r="M390" s="57">
        <f>HLOOKUP(K390+0.5,График!$A$5:$CU$131,$P$386+1)</f>
        <v>0</v>
      </c>
      <c r="N390" s="56"/>
      <c r="O390" s="57" t="e">
        <f>HLOOKUP(N390,График!$A$5:$CU$131,$P$386+1)</f>
        <v>#N/A</v>
      </c>
      <c r="P390" s="57" t="e">
        <f>HLOOKUP(N390+0.5,График!$A$5:$CU$131,$P$386+1)</f>
        <v>#N/A</v>
      </c>
      <c r="Q390" s="486" t="str">
        <f>$A$6</f>
        <v>Ср</v>
      </c>
      <c r="R390" s="56">
        <f t="shared" si="269"/>
        <v>43194</v>
      </c>
      <c r="S390" s="57">
        <f>HLOOKUP(R390,График!$A$5:$CU$131,$AF$386+1)</f>
        <v>0</v>
      </c>
      <c r="T390" s="57">
        <f>HLOOKUP(R390+0.5,График!$A$5:$CU$131,$AF$386+1)</f>
        <v>0</v>
      </c>
      <c r="U390" s="56">
        <f t="shared" si="309"/>
        <v>43201</v>
      </c>
      <c r="V390" s="57">
        <f>HLOOKUP(U390,График!$A$5:$CU$131,$AF$386+1)</f>
        <v>0</v>
      </c>
      <c r="W390" s="57">
        <f>HLOOKUP(U390+0.5,График!$A$5:$CU$131,$AF$386+1)</f>
        <v>0</v>
      </c>
      <c r="X390" s="56">
        <f t="shared" si="310"/>
        <v>43208</v>
      </c>
      <c r="Y390" s="57">
        <f>HLOOKUP(X390,График!$A$5:$CU$131,$AF$386+1)</f>
        <v>0</v>
      </c>
      <c r="Z390" s="57">
        <f>HLOOKUP(X390+0.5,График!$A$5:$CU$131,$AF$386+1)</f>
        <v>0</v>
      </c>
      <c r="AA390" s="56">
        <f t="shared" si="311"/>
        <v>43215</v>
      </c>
      <c r="AB390" s="57">
        <f>HLOOKUP(AA390,График!$A$5:$CU$131,$AF$386+1)</f>
        <v>0</v>
      </c>
      <c r="AC390" s="57">
        <f>HLOOKUP(AA390+0.5,График!$A$5:$CU$131,$AF$386+1)</f>
        <v>0</v>
      </c>
      <c r="AD390" s="56"/>
      <c r="AE390" s="57" t="e">
        <f>HLOOKUP(AD390,График!$A$5:$CU$131,$AF$386+1)</f>
        <v>#N/A</v>
      </c>
      <c r="AF390" s="57" t="e">
        <f>HLOOKUP(AD390+0.5,График!$A$5:$CU$131,$AF$386+1)</f>
        <v>#N/A</v>
      </c>
      <c r="AG390" s="34"/>
      <c r="AH390" s="27"/>
      <c r="AI390" s="27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</row>
    <row r="391" spans="1:49" s="46" customFormat="1" ht="26.1" customHeight="1" x14ac:dyDescent="0.25">
      <c r="A391" s="486" t="str">
        <f>$A$7</f>
        <v>Чт</v>
      </c>
      <c r="B391" s="56">
        <f t="shared" si="268"/>
        <v>43195</v>
      </c>
      <c r="C391" s="57">
        <f>HLOOKUP(B391,График!$A$5:$CU$131,$P$386+1)</f>
        <v>0</v>
      </c>
      <c r="D391" s="57">
        <f>HLOOKUP(B391+0.5,График!$A$5:$CU$131,$P$386+1)</f>
        <v>0</v>
      </c>
      <c r="E391" s="56">
        <f t="shared" si="306"/>
        <v>43202</v>
      </c>
      <c r="F391" s="57">
        <f>HLOOKUP(E391,График!$A$5:$CU$131,$P$386+1)</f>
        <v>0</v>
      </c>
      <c r="G391" s="57">
        <f>HLOOKUP(E391+0.5,График!$A$5:$CU$131,$P$386+1)</f>
        <v>0</v>
      </c>
      <c r="H391" s="56">
        <f t="shared" si="307"/>
        <v>43209</v>
      </c>
      <c r="I391" s="57">
        <f>HLOOKUP(H391,График!$A$5:$CU$131,$P$386+1)</f>
        <v>0</v>
      </c>
      <c r="J391" s="57">
        <f>HLOOKUP(H391+0.5,График!$A$5:$CU$131,$P$386+1)</f>
        <v>0</v>
      </c>
      <c r="K391" s="56">
        <f t="shared" si="308"/>
        <v>43216</v>
      </c>
      <c r="L391" s="57">
        <f>HLOOKUP(K391,График!$A$5:$CU$131,$P$386+1)</f>
        <v>0</v>
      </c>
      <c r="M391" s="57">
        <f>HLOOKUP(K391+0.5,График!$A$5:$CU$131,$P$386+1)</f>
        <v>0</v>
      </c>
      <c r="N391" s="56"/>
      <c r="O391" s="57" t="e">
        <f>HLOOKUP(N391,График!$A$5:$CU$131,$P$386+1)</f>
        <v>#N/A</v>
      </c>
      <c r="P391" s="57" t="e">
        <f>HLOOKUP(N391+0.5,График!$A$5:$CU$131,$P$386+1)</f>
        <v>#N/A</v>
      </c>
      <c r="Q391" s="486" t="str">
        <f>$A$7</f>
        <v>Чт</v>
      </c>
      <c r="R391" s="56">
        <f t="shared" si="269"/>
        <v>43195</v>
      </c>
      <c r="S391" s="57">
        <f>HLOOKUP(R391,График!$A$5:$CU$131,$AF$386+1)</f>
        <v>0</v>
      </c>
      <c r="T391" s="57">
        <f>HLOOKUP(R391+0.5,График!$A$5:$CU$131,$AF$386+1)</f>
        <v>0</v>
      </c>
      <c r="U391" s="56">
        <f t="shared" si="309"/>
        <v>43202</v>
      </c>
      <c r="V391" s="57">
        <f>HLOOKUP(U391,График!$A$5:$CU$131,$AF$386+1)</f>
        <v>0</v>
      </c>
      <c r="W391" s="57">
        <f>HLOOKUP(U391+0.5,График!$A$5:$CU$131,$AF$386+1)</f>
        <v>0</v>
      </c>
      <c r="X391" s="56">
        <f t="shared" si="310"/>
        <v>43209</v>
      </c>
      <c r="Y391" s="57">
        <f>HLOOKUP(X391,График!$A$5:$CU$131,$AF$386+1)</f>
        <v>0</v>
      </c>
      <c r="Z391" s="57">
        <f>HLOOKUP(X391+0.5,График!$A$5:$CU$131,$AF$386+1)</f>
        <v>0</v>
      </c>
      <c r="AA391" s="56">
        <f t="shared" si="311"/>
        <v>43216</v>
      </c>
      <c r="AB391" s="57">
        <f>HLOOKUP(AA391,График!$A$5:$CU$131,$AF$386+1)</f>
        <v>0</v>
      </c>
      <c r="AC391" s="57">
        <f>HLOOKUP(AA391+0.5,График!$A$5:$CU$131,$AF$386+1)</f>
        <v>0</v>
      </c>
      <c r="AD391" s="56"/>
      <c r="AE391" s="57" t="e">
        <f>HLOOKUP(AD391,График!$A$5:$CU$131,$AF$386+1)</f>
        <v>#N/A</v>
      </c>
      <c r="AF391" s="57" t="e">
        <f>HLOOKUP(AD391+0.5,График!$A$5:$CU$131,$AF$386+1)</f>
        <v>#N/A</v>
      </c>
      <c r="AG391" s="34"/>
      <c r="AH391" s="27"/>
      <c r="AI391" s="27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</row>
    <row r="392" spans="1:49" s="46" customFormat="1" ht="26.1" customHeight="1" x14ac:dyDescent="0.25">
      <c r="A392" s="487" t="str">
        <f>$A$8</f>
        <v>Пт</v>
      </c>
      <c r="B392" s="56">
        <f t="shared" si="268"/>
        <v>43196</v>
      </c>
      <c r="C392" s="57">
        <f>HLOOKUP(B392,График!$A$5:$CU$131,$P$386+1)</f>
        <v>0</v>
      </c>
      <c r="D392" s="57">
        <f>HLOOKUP(B392+0.5,График!$A$5:$CU$131,$P$386+1)</f>
        <v>0</v>
      </c>
      <c r="E392" s="56">
        <f t="shared" si="306"/>
        <v>43203</v>
      </c>
      <c r="F392" s="57">
        <f>HLOOKUP(E392,График!$A$5:$CU$131,$P$386+1)</f>
        <v>0</v>
      </c>
      <c r="G392" s="57">
        <f>HLOOKUP(E392+0.5,График!$A$5:$CU$131,$P$386+1)</f>
        <v>0</v>
      </c>
      <c r="H392" s="56">
        <f t="shared" si="307"/>
        <v>43210</v>
      </c>
      <c r="I392" s="57">
        <f>HLOOKUP(H392,График!$A$5:$CU$131,$P$386+1)</f>
        <v>0</v>
      </c>
      <c r="J392" s="57">
        <f>HLOOKUP(H392+0.5,График!$A$5:$CU$131,$P$386+1)</f>
        <v>0</v>
      </c>
      <c r="K392" s="56">
        <f t="shared" si="308"/>
        <v>43217</v>
      </c>
      <c r="L392" s="57">
        <f>HLOOKUP(K392,График!$A$5:$CU$131,$P$386+1)</f>
        <v>0</v>
      </c>
      <c r="M392" s="57">
        <f>HLOOKUP(K392+0.5,График!$A$5:$CU$131,$P$386+1)</f>
        <v>0</v>
      </c>
      <c r="N392" s="56"/>
      <c r="O392" s="57" t="e">
        <f>HLOOKUP(N392,График!$A$5:$CU$131,$P$386+1)</f>
        <v>#N/A</v>
      </c>
      <c r="P392" s="57" t="e">
        <f>HLOOKUP(N392+0.5,График!$A$5:$CU$131,$P$386+1)</f>
        <v>#N/A</v>
      </c>
      <c r="Q392" s="487" t="str">
        <f>$A$8</f>
        <v>Пт</v>
      </c>
      <c r="R392" s="56">
        <f t="shared" si="269"/>
        <v>43196</v>
      </c>
      <c r="S392" s="57">
        <f>HLOOKUP(R392,График!$A$5:$CU$131,$AF$386+1)</f>
        <v>0</v>
      </c>
      <c r="T392" s="57">
        <f>HLOOKUP(R392+0.5,График!$A$5:$CU$131,$AF$386+1)</f>
        <v>0</v>
      </c>
      <c r="U392" s="56">
        <f t="shared" si="309"/>
        <v>43203</v>
      </c>
      <c r="V392" s="57">
        <f>HLOOKUP(U392,График!$A$5:$CU$131,$AF$386+1)</f>
        <v>0</v>
      </c>
      <c r="W392" s="57">
        <f>HLOOKUP(U392+0.5,График!$A$5:$CU$131,$AF$386+1)</f>
        <v>0</v>
      </c>
      <c r="X392" s="56">
        <f t="shared" si="310"/>
        <v>43210</v>
      </c>
      <c r="Y392" s="57">
        <f>HLOOKUP(X392,График!$A$5:$CU$131,$AF$386+1)</f>
        <v>0</v>
      </c>
      <c r="Z392" s="57">
        <f>HLOOKUP(X392+0.5,График!$A$5:$CU$131,$AF$386+1)</f>
        <v>0</v>
      </c>
      <c r="AA392" s="56">
        <f t="shared" si="311"/>
        <v>43217</v>
      </c>
      <c r="AB392" s="57">
        <f>HLOOKUP(AA392,График!$A$5:$CU$131,$AF$386+1)</f>
        <v>0</v>
      </c>
      <c r="AC392" s="57">
        <f>HLOOKUP(AA392+0.5,График!$A$5:$CU$131,$AF$386+1)</f>
        <v>0</v>
      </c>
      <c r="AD392" s="56"/>
      <c r="AE392" s="57" t="e">
        <f>HLOOKUP(AD392,График!$A$5:$CU$131,$AF$386+1)</f>
        <v>#N/A</v>
      </c>
      <c r="AF392" s="57" t="e">
        <f>HLOOKUP(AD392+0.5,График!$A$5:$CU$131,$AF$386+1)</f>
        <v>#N/A</v>
      </c>
      <c r="AG392" s="34"/>
      <c r="AH392" s="27"/>
      <c r="AI392" s="27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</row>
    <row r="393" spans="1:49" s="46" customFormat="1" ht="26.1" customHeight="1" thickBot="1" x14ac:dyDescent="0.3">
      <c r="A393" s="487" t="str">
        <f>$A$9</f>
        <v>Сб</v>
      </c>
      <c r="B393" s="56">
        <f t="shared" si="268"/>
        <v>43197</v>
      </c>
      <c r="C393" s="57">
        <f>HLOOKUP(B393,График!$A$5:$CU$131,$P$386+1)</f>
        <v>0</v>
      </c>
      <c r="D393" s="57">
        <f>HLOOKUP(B393+0.5,График!$A$5:$CU$131,$P$386+1)</f>
        <v>0</v>
      </c>
      <c r="E393" s="56">
        <f t="shared" si="306"/>
        <v>43204</v>
      </c>
      <c r="F393" s="57">
        <f>HLOOKUP(E393,График!$A$5:$CU$131,$P$386+1)</f>
        <v>0</v>
      </c>
      <c r="G393" s="57">
        <f>HLOOKUP(E393+0.5,График!$A$5:$CU$131,$P$386+1)</f>
        <v>0</v>
      </c>
      <c r="H393" s="56">
        <f t="shared" si="307"/>
        <v>43211</v>
      </c>
      <c r="I393" s="57">
        <f>HLOOKUP(H393,График!$A$5:$CU$131,$P$386+1)</f>
        <v>0</v>
      </c>
      <c r="J393" s="57">
        <f>HLOOKUP(H393+0.5,График!$A$5:$CU$131,$P$386+1)</f>
        <v>0</v>
      </c>
      <c r="K393" s="56">
        <f t="shared" si="308"/>
        <v>43218</v>
      </c>
      <c r="L393" s="57">
        <f>HLOOKUP(K393,График!$A$5:$CU$131,$P$386+1)</f>
        <v>0</v>
      </c>
      <c r="M393" s="57">
        <f>HLOOKUP(K393+0.5,График!$A$5:$CU$131,$P$386+1)</f>
        <v>0</v>
      </c>
      <c r="N393" s="56"/>
      <c r="O393" s="57" t="e">
        <f>HLOOKUP(N393,График!$A$5:$CU$131,$P$386+1)</f>
        <v>#N/A</v>
      </c>
      <c r="P393" s="57" t="e">
        <f>HLOOKUP(N393+0.5,График!$A$5:$CU$131,$P$386+1)</f>
        <v>#N/A</v>
      </c>
      <c r="Q393" s="487" t="str">
        <f>$A$9</f>
        <v>Сб</v>
      </c>
      <c r="R393" s="56">
        <f t="shared" si="269"/>
        <v>43197</v>
      </c>
      <c r="S393" s="57">
        <f>HLOOKUP(R393,График!$A$5:$CU$131,$AF$386+1)</f>
        <v>0</v>
      </c>
      <c r="T393" s="57">
        <f>HLOOKUP(R393+0.5,График!$A$5:$CU$131,$AF$386+1)</f>
        <v>0</v>
      </c>
      <c r="U393" s="56">
        <f t="shared" si="309"/>
        <v>43204</v>
      </c>
      <c r="V393" s="57">
        <f>HLOOKUP(U393,График!$A$5:$CU$131,$AF$386+1)</f>
        <v>0</v>
      </c>
      <c r="W393" s="57">
        <f>HLOOKUP(U393+0.5,График!$A$5:$CU$131,$AF$386+1)</f>
        <v>0</v>
      </c>
      <c r="X393" s="56">
        <f t="shared" si="310"/>
        <v>43211</v>
      </c>
      <c r="Y393" s="57">
        <f>HLOOKUP(X393,График!$A$5:$CU$131,$AF$386+1)</f>
        <v>0</v>
      </c>
      <c r="Z393" s="57">
        <f>HLOOKUP(X393+0.5,График!$A$5:$CU$131,$AF$386+1)</f>
        <v>0</v>
      </c>
      <c r="AA393" s="56">
        <f t="shared" si="311"/>
        <v>43218</v>
      </c>
      <c r="AB393" s="57">
        <f>HLOOKUP(AA393,График!$A$5:$CU$131,$AF$386+1)</f>
        <v>0</v>
      </c>
      <c r="AC393" s="57">
        <f>HLOOKUP(AA393+0.5,График!$A$5:$CU$131,$AF$386+1)</f>
        <v>0</v>
      </c>
      <c r="AD393" s="56"/>
      <c r="AE393" s="57" t="e">
        <f>HLOOKUP(AD393,График!$A$5:$CU$131,$AF$386+1)</f>
        <v>#N/A</v>
      </c>
      <c r="AF393" s="57" t="e">
        <f>HLOOKUP(AD393+0.5,График!$A$5:$CU$131,$AF$386+1)</f>
        <v>#N/A</v>
      </c>
      <c r="AG393" s="34"/>
      <c r="AH393" s="27"/>
      <c r="AI393" s="27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</row>
    <row r="394" spans="1:49" s="46" customFormat="1" ht="26.1" customHeight="1" x14ac:dyDescent="0.25">
      <c r="A394" s="39"/>
      <c r="B394" s="53"/>
      <c r="C394" s="52" t="str">
        <f>VLOOKUP(P394,График!$A$5:$CU$121,3)</f>
        <v>СПЕЦ+ДОСТ(2 чел)</v>
      </c>
      <c r="D394" s="54"/>
      <c r="E394" s="55"/>
      <c r="F394" s="22"/>
      <c r="G394" s="22"/>
      <c r="H394" s="22"/>
      <c r="I394" s="40"/>
      <c r="J394" s="23"/>
      <c r="K394" s="24"/>
      <c r="L394" s="25"/>
      <c r="M394" s="41"/>
      <c r="N394" s="41"/>
      <c r="O394" s="42"/>
      <c r="P394" s="488">
        <f>AF386+1</f>
        <v>99</v>
      </c>
      <c r="Q394" s="39"/>
      <c r="R394" s="21"/>
      <c r="S394" s="52" t="str">
        <f>VLOOKUP(AF394,График!$A$5:$CU$121,3)</f>
        <v>"НЕ РАССЧИТЫВАТЬ НА НИХ"</v>
      </c>
      <c r="T394" s="54"/>
      <c r="U394" s="55"/>
      <c r="V394" s="22"/>
      <c r="W394" s="22"/>
      <c r="X394" s="22"/>
      <c r="Y394" s="40"/>
      <c r="Z394" s="23"/>
      <c r="AA394" s="24"/>
      <c r="AB394" s="25"/>
      <c r="AC394" s="41"/>
      <c r="AD394" s="41"/>
      <c r="AE394" s="42"/>
      <c r="AF394" s="488">
        <f>P394+1</f>
        <v>100</v>
      </c>
      <c r="AG394" s="43"/>
      <c r="AH394" s="44"/>
      <c r="AI394" s="44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</row>
    <row r="395" spans="1:49" s="46" customFormat="1" ht="26.1" customHeight="1" x14ac:dyDescent="0.25">
      <c r="A395" s="486" t="str">
        <f>$A$3</f>
        <v>Вс</v>
      </c>
      <c r="B395" s="56">
        <f t="shared" si="268"/>
        <v>43191</v>
      </c>
      <c r="C395" s="57">
        <f>HLOOKUP(B395,График!$A$5:$CU$131,$P$394+1)</f>
        <v>0</v>
      </c>
      <c r="D395" s="57">
        <f>HLOOKUP(B395+0.5,График!$A$5:$CU$131,$P$394+1)</f>
        <v>0</v>
      </c>
      <c r="E395" s="56">
        <f>B401+1</f>
        <v>43198</v>
      </c>
      <c r="F395" s="57">
        <f>HLOOKUP(E395,График!$A$5:$CU$131,$P$394+1)</f>
        <v>0</v>
      </c>
      <c r="G395" s="57">
        <f>HLOOKUP(E395+0.5,График!$A$5:$CU$131,$P$394+1)</f>
        <v>0</v>
      </c>
      <c r="H395" s="56">
        <f>E401+1</f>
        <v>43205</v>
      </c>
      <c r="I395" s="57">
        <f>HLOOKUP(H395,График!$A$5:$CU$131,$P$394+1)</f>
        <v>0</v>
      </c>
      <c r="J395" s="57">
        <f>HLOOKUP(H395+0.5,График!$A$5:$CU$131,$P$394+1)</f>
        <v>0</v>
      </c>
      <c r="K395" s="56">
        <f>H401+1</f>
        <v>43212</v>
      </c>
      <c r="L395" s="57">
        <f>HLOOKUP(K395,График!$A$5:$CU$131,$P$394+1)</f>
        <v>0</v>
      </c>
      <c r="M395" s="57">
        <f>HLOOKUP(K395+0.5,График!$A$5:$CU$131,$P$394+1)</f>
        <v>0</v>
      </c>
      <c r="N395" s="56">
        <f>K401+1</f>
        <v>43219</v>
      </c>
      <c r="O395" s="57">
        <f>HLOOKUP(N395,График!$A$5:$CU$131,$P$394+1)</f>
        <v>0</v>
      </c>
      <c r="P395" s="57">
        <f>HLOOKUP(N395+0.5,График!$A$5:$CU$131,$P$394+1)</f>
        <v>0</v>
      </c>
      <c r="Q395" s="486" t="str">
        <f>$A$3</f>
        <v>Вс</v>
      </c>
      <c r="R395" s="56">
        <f t="shared" si="269"/>
        <v>43191</v>
      </c>
      <c r="S395" s="57">
        <f>HLOOKUP(R395,График!$A$5:$CU$131,$AF$394+1)</f>
        <v>0</v>
      </c>
      <c r="T395" s="57">
        <f>HLOOKUP(R395+0.5,График!$A$5:$CU$131,$AF$394+1)</f>
        <v>0</v>
      </c>
      <c r="U395" s="56">
        <f>R401+1</f>
        <v>43198</v>
      </c>
      <c r="V395" s="57">
        <f>HLOOKUP(U395,График!$A$5:$CU$131,$AF$394+1)</f>
        <v>0</v>
      </c>
      <c r="W395" s="57">
        <f>HLOOKUP(U395+0.5,График!$A$5:$CU$131,$AF$394+1)</f>
        <v>0</v>
      </c>
      <c r="X395" s="56">
        <f>U401+1</f>
        <v>43205</v>
      </c>
      <c r="Y395" s="57">
        <f>HLOOKUP(X395,График!$A$5:$CU$131,$AF$394+1)</f>
        <v>0</v>
      </c>
      <c r="Z395" s="57">
        <f>HLOOKUP(X395+0.5,График!$A$5:$CU$131,$AF$394+1)</f>
        <v>0</v>
      </c>
      <c r="AA395" s="56">
        <f>X401+1</f>
        <v>43212</v>
      </c>
      <c r="AB395" s="57">
        <f>HLOOKUP(AA395,График!$A$5:$CU$131,$AF$394+1)</f>
        <v>0</v>
      </c>
      <c r="AC395" s="57">
        <f>HLOOKUP(AA395+0.5,График!$A$5:$CU$131,$AF$394+1)</f>
        <v>0</v>
      </c>
      <c r="AD395" s="56">
        <f>AA401+1</f>
        <v>43219</v>
      </c>
      <c r="AE395" s="57">
        <f>HLOOKUP(AD395,График!$A$5:$CU$131,$AF$394+1)</f>
        <v>0</v>
      </c>
      <c r="AF395" s="57">
        <f>HLOOKUP(AD395+0.5,График!$A$5:$CU$131,$AF$394+1)</f>
        <v>0</v>
      </c>
      <c r="AG395" s="34"/>
      <c r="AH395" s="27"/>
      <c r="AI395" s="27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</row>
    <row r="396" spans="1:49" s="46" customFormat="1" ht="26.1" customHeight="1" x14ac:dyDescent="0.25">
      <c r="A396" s="486" t="str">
        <f>$A$4</f>
        <v>Пн</v>
      </c>
      <c r="B396" s="56">
        <f t="shared" si="268"/>
        <v>43192</v>
      </c>
      <c r="C396" s="57">
        <f>HLOOKUP(B396,График!$A$5:$CU$131,$P$394+1)</f>
        <v>0</v>
      </c>
      <c r="D396" s="57">
        <f>HLOOKUP(B396+0.5,График!$A$5:$CU$131,$P$394+1)</f>
        <v>0</v>
      </c>
      <c r="E396" s="56">
        <f t="shared" ref="E396:E401" si="312">E395+1</f>
        <v>43199</v>
      </c>
      <c r="F396" s="57">
        <f>HLOOKUP(E396,График!$A$5:$CU$131,$P$394+1)</f>
        <v>0</v>
      </c>
      <c r="G396" s="57">
        <f>HLOOKUP(E396+0.5,График!$A$5:$CU$131,$P$394+1)</f>
        <v>0</v>
      </c>
      <c r="H396" s="56">
        <f t="shared" ref="H396:H401" si="313">H395+1</f>
        <v>43206</v>
      </c>
      <c r="I396" s="57">
        <f>HLOOKUP(H396,График!$A$5:$CU$131,$P$394+1)</f>
        <v>0</v>
      </c>
      <c r="J396" s="57">
        <f>HLOOKUP(H396+0.5,График!$A$5:$CU$131,$P$394+1)</f>
        <v>0</v>
      </c>
      <c r="K396" s="56">
        <f t="shared" ref="K396:K401" si="314">K395+1</f>
        <v>43213</v>
      </c>
      <c r="L396" s="57">
        <f>HLOOKUP(K396,График!$A$5:$CU$131,$P$394+1)</f>
        <v>0</v>
      </c>
      <c r="M396" s="57">
        <f>HLOOKUP(K396+0.5,График!$A$5:$CU$131,$P$394+1)</f>
        <v>0</v>
      </c>
      <c r="N396" s="56">
        <f>N395+1</f>
        <v>43220</v>
      </c>
      <c r="O396" s="57">
        <f>HLOOKUP(N396,График!$A$5:$CU$131,$P$394+1)</f>
        <v>0</v>
      </c>
      <c r="P396" s="57">
        <f>HLOOKUP(N396+0.5,График!$A$5:$CU$131,$P$394+1)</f>
        <v>0</v>
      </c>
      <c r="Q396" s="486" t="str">
        <f>$A$4</f>
        <v>Пн</v>
      </c>
      <c r="R396" s="56">
        <f t="shared" si="269"/>
        <v>43192</v>
      </c>
      <c r="S396" s="57">
        <f>HLOOKUP(R396,График!$A$5:$CU$131,$AF$394+1)</f>
        <v>0</v>
      </c>
      <c r="T396" s="57">
        <f>HLOOKUP(R396+0.5,График!$A$5:$CU$131,$AF$394+1)</f>
        <v>0</v>
      </c>
      <c r="U396" s="56">
        <f t="shared" ref="U396:U401" si="315">U395+1</f>
        <v>43199</v>
      </c>
      <c r="V396" s="57">
        <f>HLOOKUP(U396,График!$A$5:$CU$131,$AF$394+1)</f>
        <v>0</v>
      </c>
      <c r="W396" s="57">
        <f>HLOOKUP(U396+0.5,График!$A$5:$CU$131,$AF$394+1)</f>
        <v>0</v>
      </c>
      <c r="X396" s="56">
        <f t="shared" ref="X396:X401" si="316">X395+1</f>
        <v>43206</v>
      </c>
      <c r="Y396" s="57">
        <f>HLOOKUP(X396,График!$A$5:$CU$131,$AF$394+1)</f>
        <v>0</v>
      </c>
      <c r="Z396" s="57">
        <f>HLOOKUP(X396+0.5,График!$A$5:$CU$131,$AF$394+1)</f>
        <v>0</v>
      </c>
      <c r="AA396" s="56">
        <f t="shared" ref="AA396:AA401" si="317">AA395+1</f>
        <v>43213</v>
      </c>
      <c r="AB396" s="57">
        <f>HLOOKUP(AA396,График!$A$5:$CU$131,$AF$394+1)</f>
        <v>0</v>
      </c>
      <c r="AC396" s="57">
        <f>HLOOKUP(AA396+0.5,График!$A$5:$CU$131,$AF$394+1)</f>
        <v>0</v>
      </c>
      <c r="AD396" s="56">
        <f>AD395+1</f>
        <v>43220</v>
      </c>
      <c r="AE396" s="57">
        <f>HLOOKUP(AD396,График!$A$5:$CU$131,$AF$394+1)</f>
        <v>0</v>
      </c>
      <c r="AF396" s="57">
        <f>HLOOKUP(AD396+0.5,График!$A$5:$CU$131,$AF$394+1)</f>
        <v>0</v>
      </c>
      <c r="AG396" s="34"/>
      <c r="AH396" s="27"/>
      <c r="AI396" s="27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</row>
    <row r="397" spans="1:49" s="46" customFormat="1" ht="26.1" customHeight="1" x14ac:dyDescent="0.25">
      <c r="A397" s="486" t="str">
        <f>$A$5</f>
        <v>Вт</v>
      </c>
      <c r="B397" s="56">
        <f t="shared" si="268"/>
        <v>43193</v>
      </c>
      <c r="C397" s="57">
        <f>HLOOKUP(B397,График!$A$5:$CU$131,$P$394+1)</f>
        <v>0</v>
      </c>
      <c r="D397" s="57">
        <f>HLOOKUP(B397+0.5,График!$A$5:$CU$131,$P$394+1)</f>
        <v>0</v>
      </c>
      <c r="E397" s="56">
        <f t="shared" si="312"/>
        <v>43200</v>
      </c>
      <c r="F397" s="57">
        <f>HLOOKUP(E397,График!$A$5:$CU$131,$P$394+1)</f>
        <v>0</v>
      </c>
      <c r="G397" s="57">
        <f>HLOOKUP(E397+0.5,График!$A$5:$CU$131,$P$394+1)</f>
        <v>0</v>
      </c>
      <c r="H397" s="56">
        <f t="shared" si="313"/>
        <v>43207</v>
      </c>
      <c r="I397" s="57">
        <f>HLOOKUP(H397,График!$A$5:$CU$131,$P$394+1)</f>
        <v>0</v>
      </c>
      <c r="J397" s="57">
        <f>HLOOKUP(H397+0.5,График!$A$5:$CU$131,$P$394+1)</f>
        <v>0</v>
      </c>
      <c r="K397" s="56">
        <f t="shared" si="314"/>
        <v>43214</v>
      </c>
      <c r="L397" s="57">
        <f>HLOOKUP(K397,График!$A$5:$CU$131,$P$394+1)</f>
        <v>0</v>
      </c>
      <c r="M397" s="57">
        <f>HLOOKUP(K397+0.5,График!$A$5:$CU$131,$P$394+1)</f>
        <v>0</v>
      </c>
      <c r="N397" s="56">
        <f>N396+1</f>
        <v>43221</v>
      </c>
      <c r="O397" s="57">
        <f>HLOOKUP(N397,График!$A$5:$CU$131,$P$394+1)</f>
        <v>15</v>
      </c>
      <c r="P397" s="57">
        <f>HLOOKUP(N397+0.5,График!$A$5:$CU$131,$P$394+1)</f>
        <v>15</v>
      </c>
      <c r="Q397" s="486" t="str">
        <f>$A$5</f>
        <v>Вт</v>
      </c>
      <c r="R397" s="56">
        <f t="shared" si="269"/>
        <v>43193</v>
      </c>
      <c r="S397" s="57">
        <f>HLOOKUP(R397,График!$A$5:$CU$131,$AF$394+1)</f>
        <v>0</v>
      </c>
      <c r="T397" s="57">
        <f>HLOOKUP(R397+0.5,График!$A$5:$CU$131,$AF$394+1)</f>
        <v>0</v>
      </c>
      <c r="U397" s="56">
        <f t="shared" si="315"/>
        <v>43200</v>
      </c>
      <c r="V397" s="57">
        <f>HLOOKUP(U397,График!$A$5:$CU$131,$AF$394+1)</f>
        <v>0</v>
      </c>
      <c r="W397" s="57">
        <f>HLOOKUP(U397+0.5,График!$A$5:$CU$131,$AF$394+1)</f>
        <v>0</v>
      </c>
      <c r="X397" s="56">
        <f t="shared" si="316"/>
        <v>43207</v>
      </c>
      <c r="Y397" s="57">
        <f>HLOOKUP(X397,График!$A$5:$CU$131,$AF$394+1)</f>
        <v>0</v>
      </c>
      <c r="Z397" s="57">
        <f>HLOOKUP(X397+0.5,График!$A$5:$CU$131,$AF$394+1)</f>
        <v>0</v>
      </c>
      <c r="AA397" s="56">
        <f t="shared" si="317"/>
        <v>43214</v>
      </c>
      <c r="AB397" s="57">
        <f>HLOOKUP(AA397,График!$A$5:$CU$131,$AF$394+1)</f>
        <v>0</v>
      </c>
      <c r="AC397" s="57">
        <f>HLOOKUP(AA397+0.5,График!$A$5:$CU$131,$AF$394+1)</f>
        <v>0</v>
      </c>
      <c r="AD397" s="56">
        <f>AD396+1</f>
        <v>43221</v>
      </c>
      <c r="AE397" s="57">
        <f>HLOOKUP(AD397,График!$A$5:$CU$131,$AF$394+1)</f>
        <v>3</v>
      </c>
      <c r="AF397" s="57">
        <f>HLOOKUP(AD397+0.5,График!$A$5:$CU$131,$AF$394+1)</f>
        <v>3</v>
      </c>
      <c r="AG397" s="34"/>
      <c r="AH397" s="27"/>
      <c r="AI397" s="27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</row>
    <row r="398" spans="1:49" s="46" customFormat="1" ht="26.1" customHeight="1" x14ac:dyDescent="0.25">
      <c r="A398" s="486" t="str">
        <f>$A$6</f>
        <v>Ср</v>
      </c>
      <c r="B398" s="56">
        <f t="shared" si="268"/>
        <v>43194</v>
      </c>
      <c r="C398" s="57">
        <f>HLOOKUP(B398,График!$A$5:$CU$131,$P$394+1)</f>
        <v>0</v>
      </c>
      <c r="D398" s="57">
        <f>HLOOKUP(B398+0.5,График!$A$5:$CU$131,$P$394+1)</f>
        <v>0</v>
      </c>
      <c r="E398" s="56">
        <f t="shared" si="312"/>
        <v>43201</v>
      </c>
      <c r="F398" s="57">
        <f>HLOOKUP(E398,График!$A$5:$CU$131,$P$394+1)</f>
        <v>0</v>
      </c>
      <c r="G398" s="57">
        <f>HLOOKUP(E398+0.5,График!$A$5:$CU$131,$P$394+1)</f>
        <v>0</v>
      </c>
      <c r="H398" s="56">
        <f t="shared" si="313"/>
        <v>43208</v>
      </c>
      <c r="I398" s="57">
        <f>HLOOKUP(H398,График!$A$5:$CU$131,$P$394+1)</f>
        <v>0</v>
      </c>
      <c r="J398" s="57">
        <f>HLOOKUP(H398+0.5,График!$A$5:$CU$131,$P$394+1)</f>
        <v>0</v>
      </c>
      <c r="K398" s="56">
        <f t="shared" si="314"/>
        <v>43215</v>
      </c>
      <c r="L398" s="57">
        <f>HLOOKUP(K398,График!$A$5:$CU$131,$P$394+1)</f>
        <v>0</v>
      </c>
      <c r="M398" s="57">
        <f>HLOOKUP(K398+0.5,График!$A$5:$CU$131,$P$394+1)</f>
        <v>0</v>
      </c>
      <c r="N398" s="56"/>
      <c r="O398" s="57" t="e">
        <f>HLOOKUP(N398,График!$A$5:$CU$131,$P$394+1)</f>
        <v>#N/A</v>
      </c>
      <c r="P398" s="57" t="e">
        <f>HLOOKUP(N398+0.5,График!$A$5:$CU$131,$P$394+1)</f>
        <v>#N/A</v>
      </c>
      <c r="Q398" s="486" t="str">
        <f>$A$6</f>
        <v>Ср</v>
      </c>
      <c r="R398" s="56">
        <f t="shared" si="269"/>
        <v>43194</v>
      </c>
      <c r="S398" s="57">
        <f>HLOOKUP(R398,График!$A$5:$CU$131,$AF$394+1)</f>
        <v>0</v>
      </c>
      <c r="T398" s="57">
        <f>HLOOKUP(R398+0.5,График!$A$5:$CU$131,$AF$394+1)</f>
        <v>0</v>
      </c>
      <c r="U398" s="56">
        <f t="shared" si="315"/>
        <v>43201</v>
      </c>
      <c r="V398" s="57">
        <f>HLOOKUP(U398,График!$A$5:$CU$131,$AF$394+1)</f>
        <v>0</v>
      </c>
      <c r="W398" s="57">
        <f>HLOOKUP(U398+0.5,График!$A$5:$CU$131,$AF$394+1)</f>
        <v>0</v>
      </c>
      <c r="X398" s="56">
        <f t="shared" si="316"/>
        <v>43208</v>
      </c>
      <c r="Y398" s="57">
        <f>HLOOKUP(X398,График!$A$5:$CU$131,$AF$394+1)</f>
        <v>0</v>
      </c>
      <c r="Z398" s="57">
        <f>HLOOKUP(X398+0.5,График!$A$5:$CU$131,$AF$394+1)</f>
        <v>0</v>
      </c>
      <c r="AA398" s="56">
        <f t="shared" si="317"/>
        <v>43215</v>
      </c>
      <c r="AB398" s="57">
        <f>HLOOKUP(AA398,График!$A$5:$CU$131,$AF$394+1)</f>
        <v>0</v>
      </c>
      <c r="AC398" s="57">
        <f>HLOOKUP(AA398+0.5,График!$A$5:$CU$131,$AF$394+1)</f>
        <v>0</v>
      </c>
      <c r="AD398" s="56"/>
      <c r="AE398" s="57" t="e">
        <f>HLOOKUP(AD398,График!$A$5:$CU$131,$AF$394+1)</f>
        <v>#N/A</v>
      </c>
      <c r="AF398" s="57" t="e">
        <f>HLOOKUP(AD398+0.5,График!$A$5:$CU$131,$AF$394+1)</f>
        <v>#N/A</v>
      </c>
      <c r="AG398" s="34"/>
      <c r="AH398" s="27"/>
      <c r="AI398" s="27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</row>
    <row r="399" spans="1:49" s="46" customFormat="1" ht="26.1" customHeight="1" x14ac:dyDescent="0.25">
      <c r="A399" s="486" t="str">
        <f>$A$7</f>
        <v>Чт</v>
      </c>
      <c r="B399" s="56">
        <f t="shared" si="268"/>
        <v>43195</v>
      </c>
      <c r="C399" s="57">
        <f>HLOOKUP(B399,График!$A$5:$CU$131,$P$394+1)</f>
        <v>0</v>
      </c>
      <c r="D399" s="57">
        <f>HLOOKUP(B399+0.5,График!$A$5:$CU$131,$P$394+1)</f>
        <v>0</v>
      </c>
      <c r="E399" s="56">
        <f t="shared" si="312"/>
        <v>43202</v>
      </c>
      <c r="F399" s="57">
        <f>HLOOKUP(E399,График!$A$5:$CU$131,$P$394+1)</f>
        <v>0</v>
      </c>
      <c r="G399" s="57">
        <f>HLOOKUP(E399+0.5,График!$A$5:$CU$131,$P$394+1)</f>
        <v>0</v>
      </c>
      <c r="H399" s="56">
        <f t="shared" si="313"/>
        <v>43209</v>
      </c>
      <c r="I399" s="57">
        <f>HLOOKUP(H399,График!$A$5:$CU$131,$P$394+1)</f>
        <v>0</v>
      </c>
      <c r="J399" s="57">
        <f>HLOOKUP(H399+0.5,График!$A$5:$CU$131,$P$394+1)</f>
        <v>0</v>
      </c>
      <c r="K399" s="56">
        <f t="shared" si="314"/>
        <v>43216</v>
      </c>
      <c r="L399" s="57">
        <f>HLOOKUP(K399,График!$A$5:$CU$131,$P$394+1)</f>
        <v>0</v>
      </c>
      <c r="M399" s="57">
        <f>HLOOKUP(K399+0.5,График!$A$5:$CU$131,$P$394+1)</f>
        <v>0</v>
      </c>
      <c r="N399" s="56"/>
      <c r="O399" s="57" t="e">
        <f>HLOOKUP(N399,График!$A$5:$CU$131,$P$394+1)</f>
        <v>#N/A</v>
      </c>
      <c r="P399" s="57" t="e">
        <f>HLOOKUP(N399+0.5,График!$A$5:$CU$131,$P$394+1)</f>
        <v>#N/A</v>
      </c>
      <c r="Q399" s="486" t="str">
        <f>$A$7</f>
        <v>Чт</v>
      </c>
      <c r="R399" s="56">
        <f t="shared" si="269"/>
        <v>43195</v>
      </c>
      <c r="S399" s="57">
        <f>HLOOKUP(R399,График!$A$5:$CU$131,$AF$394+1)</f>
        <v>0</v>
      </c>
      <c r="T399" s="57">
        <f>HLOOKUP(R399+0.5,График!$A$5:$CU$131,$AF$394+1)</f>
        <v>0</v>
      </c>
      <c r="U399" s="56">
        <f t="shared" si="315"/>
        <v>43202</v>
      </c>
      <c r="V399" s="57">
        <f>HLOOKUP(U399,График!$A$5:$CU$131,$AF$394+1)</f>
        <v>0</v>
      </c>
      <c r="W399" s="57">
        <f>HLOOKUP(U399+0.5,График!$A$5:$CU$131,$AF$394+1)</f>
        <v>0</v>
      </c>
      <c r="X399" s="56">
        <f t="shared" si="316"/>
        <v>43209</v>
      </c>
      <c r="Y399" s="57">
        <f>HLOOKUP(X399,График!$A$5:$CU$131,$AF$394+1)</f>
        <v>0</v>
      </c>
      <c r="Z399" s="57">
        <f>HLOOKUP(X399+0.5,График!$A$5:$CU$131,$AF$394+1)</f>
        <v>0</v>
      </c>
      <c r="AA399" s="56">
        <f t="shared" si="317"/>
        <v>43216</v>
      </c>
      <c r="AB399" s="57">
        <f>HLOOKUP(AA399,График!$A$5:$CU$131,$AF$394+1)</f>
        <v>0</v>
      </c>
      <c r="AC399" s="57">
        <f>HLOOKUP(AA399+0.5,График!$A$5:$CU$131,$AF$394+1)</f>
        <v>0</v>
      </c>
      <c r="AD399" s="56"/>
      <c r="AE399" s="57" t="e">
        <f>HLOOKUP(AD399,График!$A$5:$CU$131,$AF$394+1)</f>
        <v>#N/A</v>
      </c>
      <c r="AF399" s="57" t="e">
        <f>HLOOKUP(AD399+0.5,График!$A$5:$CU$131,$AF$394+1)</f>
        <v>#N/A</v>
      </c>
      <c r="AG399" s="34"/>
      <c r="AH399" s="27"/>
      <c r="AI399" s="27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</row>
    <row r="400" spans="1:49" s="46" customFormat="1" ht="26.1" customHeight="1" x14ac:dyDescent="0.25">
      <c r="A400" s="487" t="str">
        <f>$A$8</f>
        <v>Пт</v>
      </c>
      <c r="B400" s="56">
        <f t="shared" si="268"/>
        <v>43196</v>
      </c>
      <c r="C400" s="57">
        <f>HLOOKUP(B400,График!$A$5:$CU$131,$P$394+1)</f>
        <v>0</v>
      </c>
      <c r="D400" s="57">
        <f>HLOOKUP(B400+0.5,График!$A$5:$CU$131,$P$394+1)</f>
        <v>0</v>
      </c>
      <c r="E400" s="56">
        <f t="shared" si="312"/>
        <v>43203</v>
      </c>
      <c r="F400" s="57">
        <f>HLOOKUP(E400,График!$A$5:$CU$131,$P$394+1)</f>
        <v>0</v>
      </c>
      <c r="G400" s="57">
        <f>HLOOKUP(E400+0.5,График!$A$5:$CU$131,$P$394+1)</f>
        <v>0</v>
      </c>
      <c r="H400" s="56">
        <f t="shared" si="313"/>
        <v>43210</v>
      </c>
      <c r="I400" s="57">
        <f>HLOOKUP(H400,График!$A$5:$CU$131,$P$394+1)</f>
        <v>0</v>
      </c>
      <c r="J400" s="57">
        <f>HLOOKUP(H400+0.5,График!$A$5:$CU$131,$P$394+1)</f>
        <v>0</v>
      </c>
      <c r="K400" s="56">
        <f t="shared" si="314"/>
        <v>43217</v>
      </c>
      <c r="L400" s="57">
        <f>HLOOKUP(K400,График!$A$5:$CU$131,$P$394+1)</f>
        <v>0</v>
      </c>
      <c r="M400" s="57">
        <f>HLOOKUP(K400+0.5,График!$A$5:$CU$131,$P$394+1)</f>
        <v>0</v>
      </c>
      <c r="N400" s="56"/>
      <c r="O400" s="57" t="e">
        <f>HLOOKUP(N400,График!$A$5:$CU$131,$P$394+1)</f>
        <v>#N/A</v>
      </c>
      <c r="P400" s="57" t="e">
        <f>HLOOKUP(N400+0.5,График!$A$5:$CU$131,$P$394+1)</f>
        <v>#N/A</v>
      </c>
      <c r="Q400" s="487" t="str">
        <f>$A$8</f>
        <v>Пт</v>
      </c>
      <c r="R400" s="56">
        <f t="shared" si="269"/>
        <v>43196</v>
      </c>
      <c r="S400" s="57">
        <f>HLOOKUP(R400,График!$A$5:$CU$131,$AF$394+1)</f>
        <v>0</v>
      </c>
      <c r="T400" s="57">
        <f>HLOOKUP(R400+0.5,График!$A$5:$CU$131,$AF$394+1)</f>
        <v>0</v>
      </c>
      <c r="U400" s="56">
        <f t="shared" si="315"/>
        <v>43203</v>
      </c>
      <c r="V400" s="57">
        <f>HLOOKUP(U400,График!$A$5:$CU$131,$AF$394+1)</f>
        <v>0</v>
      </c>
      <c r="W400" s="57">
        <f>HLOOKUP(U400+0.5,График!$A$5:$CU$131,$AF$394+1)</f>
        <v>0</v>
      </c>
      <c r="X400" s="56">
        <f t="shared" si="316"/>
        <v>43210</v>
      </c>
      <c r="Y400" s="57">
        <f>HLOOKUP(X400,График!$A$5:$CU$131,$AF$394+1)</f>
        <v>0</v>
      </c>
      <c r="Z400" s="57">
        <f>HLOOKUP(X400+0.5,График!$A$5:$CU$131,$AF$394+1)</f>
        <v>0</v>
      </c>
      <c r="AA400" s="56">
        <f t="shared" si="317"/>
        <v>43217</v>
      </c>
      <c r="AB400" s="57">
        <f>HLOOKUP(AA400,График!$A$5:$CU$131,$AF$394+1)</f>
        <v>0</v>
      </c>
      <c r="AC400" s="57">
        <f>HLOOKUP(AA400+0.5,График!$A$5:$CU$131,$AF$394+1)</f>
        <v>0</v>
      </c>
      <c r="AD400" s="56"/>
      <c r="AE400" s="57" t="e">
        <f>HLOOKUP(AD400,График!$A$5:$CU$131,$AF$394+1)</f>
        <v>#N/A</v>
      </c>
      <c r="AF400" s="57" t="e">
        <f>HLOOKUP(AD400+0.5,График!$A$5:$CU$131,$AF$394+1)</f>
        <v>#N/A</v>
      </c>
      <c r="AG400" s="34"/>
      <c r="AH400" s="27"/>
      <c r="AI400" s="27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</row>
    <row r="401" spans="1:49" s="46" customFormat="1" ht="26.1" customHeight="1" thickBot="1" x14ac:dyDescent="0.3">
      <c r="A401" s="487" t="str">
        <f>$A$9</f>
        <v>Сб</v>
      </c>
      <c r="B401" s="56">
        <f t="shared" si="268"/>
        <v>43197</v>
      </c>
      <c r="C401" s="57">
        <f>HLOOKUP(B401,График!$A$5:$CU$131,$P$394+1)</f>
        <v>0</v>
      </c>
      <c r="D401" s="57">
        <f>HLOOKUP(B401+0.5,График!$A$5:$CU$131,$P$394+1)</f>
        <v>0</v>
      </c>
      <c r="E401" s="56">
        <f t="shared" si="312"/>
        <v>43204</v>
      </c>
      <c r="F401" s="57">
        <f>HLOOKUP(E401,График!$A$5:$CU$131,$P$394+1)</f>
        <v>0</v>
      </c>
      <c r="G401" s="57">
        <f>HLOOKUP(E401+0.5,График!$A$5:$CU$131,$P$394+1)</f>
        <v>0</v>
      </c>
      <c r="H401" s="56">
        <f t="shared" si="313"/>
        <v>43211</v>
      </c>
      <c r="I401" s="57">
        <f>HLOOKUP(H401,График!$A$5:$CU$131,$P$394+1)</f>
        <v>0</v>
      </c>
      <c r="J401" s="57">
        <f>HLOOKUP(H401+0.5,График!$A$5:$CU$131,$P$394+1)</f>
        <v>0</v>
      </c>
      <c r="K401" s="56">
        <f t="shared" si="314"/>
        <v>43218</v>
      </c>
      <c r="L401" s="57">
        <f>HLOOKUP(K401,График!$A$5:$CU$131,$P$394+1)</f>
        <v>0</v>
      </c>
      <c r="M401" s="57">
        <f>HLOOKUP(K401+0.5,График!$A$5:$CU$131,$P$394+1)</f>
        <v>0</v>
      </c>
      <c r="N401" s="56"/>
      <c r="O401" s="57" t="e">
        <f>HLOOKUP(N401,График!$A$5:$CU$131,$P$394+1)</f>
        <v>#N/A</v>
      </c>
      <c r="P401" s="57" t="e">
        <f>HLOOKUP(N401+0.5,График!$A$5:$CU$131,$P$394+1)</f>
        <v>#N/A</v>
      </c>
      <c r="Q401" s="487" t="str">
        <f>$A$9</f>
        <v>Сб</v>
      </c>
      <c r="R401" s="56">
        <f t="shared" si="269"/>
        <v>43197</v>
      </c>
      <c r="S401" s="57">
        <f>HLOOKUP(R401,График!$A$5:$CU$131,$AF$394+1)</f>
        <v>0</v>
      </c>
      <c r="T401" s="57">
        <f>HLOOKUP(R401+0.5,График!$A$5:$CU$131,$AF$394+1)</f>
        <v>0</v>
      </c>
      <c r="U401" s="56">
        <f t="shared" si="315"/>
        <v>43204</v>
      </c>
      <c r="V401" s="57">
        <f>HLOOKUP(U401,График!$A$5:$CU$131,$AF$394+1)</f>
        <v>0</v>
      </c>
      <c r="W401" s="57">
        <f>HLOOKUP(U401+0.5,График!$A$5:$CU$131,$AF$394+1)</f>
        <v>0</v>
      </c>
      <c r="X401" s="56">
        <f t="shared" si="316"/>
        <v>43211</v>
      </c>
      <c r="Y401" s="57">
        <f>HLOOKUP(X401,График!$A$5:$CU$131,$AF$394+1)</f>
        <v>0</v>
      </c>
      <c r="Z401" s="57">
        <f>HLOOKUP(X401+0.5,График!$A$5:$CU$131,$AF$394+1)</f>
        <v>0</v>
      </c>
      <c r="AA401" s="56">
        <f t="shared" si="317"/>
        <v>43218</v>
      </c>
      <c r="AB401" s="57">
        <f>HLOOKUP(AA401,График!$A$5:$CU$131,$AF$394+1)</f>
        <v>0</v>
      </c>
      <c r="AC401" s="57">
        <f>HLOOKUP(AA401+0.5,График!$A$5:$CU$131,$AF$394+1)</f>
        <v>0</v>
      </c>
      <c r="AD401" s="56"/>
      <c r="AE401" s="57" t="e">
        <f>HLOOKUP(AD401,График!$A$5:$CU$131,$AF$394+1)</f>
        <v>#N/A</v>
      </c>
      <c r="AF401" s="57" t="e">
        <f>HLOOKUP(AD401+0.5,График!$A$5:$CU$131,$AF$394+1)</f>
        <v>#N/A</v>
      </c>
      <c r="AG401" s="34"/>
      <c r="AH401" s="27"/>
      <c r="AI401" s="27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</row>
    <row r="402" spans="1:49" s="46" customFormat="1" ht="26.1" customHeight="1" x14ac:dyDescent="0.25">
      <c r="A402" s="39"/>
      <c r="B402" s="53"/>
      <c r="C402" s="52" t="str">
        <f>VLOOKUP(P402,График!$A$5:$CU$121,3)</f>
        <v>Всего клиентов</v>
      </c>
      <c r="D402" s="54"/>
      <c r="E402" s="55"/>
      <c r="F402" s="22"/>
      <c r="G402" s="22"/>
      <c r="H402" s="22"/>
      <c r="I402" s="40"/>
      <c r="J402" s="23"/>
      <c r="K402" s="24"/>
      <c r="L402" s="25"/>
      <c r="M402" s="41"/>
      <c r="N402" s="41"/>
      <c r="O402" s="42"/>
      <c r="P402" s="488">
        <f>AF394+1</f>
        <v>101</v>
      </c>
      <c r="Q402" s="39"/>
      <c r="R402" s="21"/>
      <c r="S402" s="52" t="str">
        <f>VLOOKUP(AF402,График!$A$5:$CU$121,3)</f>
        <v>ЛИНИЯ</v>
      </c>
      <c r="T402" s="54"/>
      <c r="U402" s="55"/>
      <c r="V402" s="22"/>
      <c r="W402" s="22"/>
      <c r="X402" s="22"/>
      <c r="Y402" s="40"/>
      <c r="Z402" s="23"/>
      <c r="AA402" s="24"/>
      <c r="AB402" s="25"/>
      <c r="AC402" s="41"/>
      <c r="AD402" s="41"/>
      <c r="AE402" s="42"/>
      <c r="AF402" s="488">
        <f>P402+1</f>
        <v>102</v>
      </c>
      <c r="AG402" s="43"/>
      <c r="AH402" s="44"/>
      <c r="AI402" s="44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</row>
    <row r="403" spans="1:49" s="46" customFormat="1" ht="26.1" customHeight="1" x14ac:dyDescent="0.25">
      <c r="A403" s="486" t="str">
        <f>$A$3</f>
        <v>Вс</v>
      </c>
      <c r="B403" s="56">
        <f t="shared" ref="B403:B465" si="318">B395</f>
        <v>43191</v>
      </c>
      <c r="C403" s="57">
        <f>HLOOKUP(B403,График!$A$5:$CU$131,$P$402+1)</f>
        <v>0</v>
      </c>
      <c r="D403" s="57">
        <f>HLOOKUP(B403+0.5,График!$A$5:$CU$131,$P$402+1)</f>
        <v>0</v>
      </c>
      <c r="E403" s="56">
        <f>B409+1</f>
        <v>43198</v>
      </c>
      <c r="F403" s="57">
        <f>HLOOKUP(E403,График!$A$5:$CU$131,$P$402+1)</f>
        <v>0</v>
      </c>
      <c r="G403" s="57">
        <f>HLOOKUP(E403+0.5,График!$A$5:$CU$131,$P$402+1)</f>
        <v>0</v>
      </c>
      <c r="H403" s="56">
        <f>E409+1</f>
        <v>43205</v>
      </c>
      <c r="I403" s="57">
        <f>HLOOKUP(H403,График!$A$5:$CU$131,$P$402+1)</f>
        <v>0</v>
      </c>
      <c r="J403" s="57">
        <f>HLOOKUP(H403+0.5,График!$A$5:$CU$131,$P$402+1)</f>
        <v>0</v>
      </c>
      <c r="K403" s="56">
        <f>H409+1</f>
        <v>43212</v>
      </c>
      <c r="L403" s="57">
        <f>HLOOKUP(K403,График!$A$5:$CU$131,$P$402+1)</f>
        <v>0</v>
      </c>
      <c r="M403" s="57">
        <f>HLOOKUP(K403+0.5,График!$A$5:$CU$131,$P$402+1)</f>
        <v>0</v>
      </c>
      <c r="N403" s="56">
        <f>K409+1</f>
        <v>43219</v>
      </c>
      <c r="O403" s="57">
        <f>HLOOKUP(N403,График!$A$5:$CU$131,$P$402+1)</f>
        <v>0</v>
      </c>
      <c r="P403" s="57">
        <f>HLOOKUP(N403+0.5,График!$A$5:$CU$131,$P$402+1)</f>
        <v>0</v>
      </c>
      <c r="Q403" s="486" t="str">
        <f>$A$3</f>
        <v>Вс</v>
      </c>
      <c r="R403" s="56">
        <f t="shared" ref="R403:R465" si="319">R395</f>
        <v>43191</v>
      </c>
      <c r="S403" s="57">
        <f>HLOOKUP(R403,График!$A$5:$CU$131,$AF$402+1)</f>
        <v>0</v>
      </c>
      <c r="T403" s="57">
        <f>HLOOKUP(R403+0.5,График!$A$5:$CU$131,$AF$402+1)</f>
        <v>0</v>
      </c>
      <c r="U403" s="56">
        <f>R409+1</f>
        <v>43198</v>
      </c>
      <c r="V403" s="57">
        <f>HLOOKUP(U403,График!$A$5:$CU$131,$AF$402+1)</f>
        <v>0</v>
      </c>
      <c r="W403" s="57">
        <f>HLOOKUP(U403+0.5,График!$A$5:$CU$131,$AF$402+1)</f>
        <v>0</v>
      </c>
      <c r="X403" s="56">
        <f>U409+1</f>
        <v>43205</v>
      </c>
      <c r="Y403" s="57">
        <f>HLOOKUP(X403,График!$A$5:$CU$131,$AF$402+1)</f>
        <v>0</v>
      </c>
      <c r="Z403" s="57">
        <f>HLOOKUP(X403+0.5,График!$A$5:$CU$131,$AF$402+1)</f>
        <v>0</v>
      </c>
      <c r="AA403" s="56">
        <f>X409+1</f>
        <v>43212</v>
      </c>
      <c r="AB403" s="57">
        <f>HLOOKUP(AA403,График!$A$5:$CU$131,$AF$402+1)</f>
        <v>0</v>
      </c>
      <c r="AC403" s="57">
        <f>HLOOKUP(AA403+0.5,График!$A$5:$CU$131,$AF$402+1)</f>
        <v>0</v>
      </c>
      <c r="AD403" s="56">
        <f>AA409+1</f>
        <v>43219</v>
      </c>
      <c r="AE403" s="57">
        <f>HLOOKUP(AD403,График!$A$5:$CU$131,$AF$402+1)</f>
        <v>0</v>
      </c>
      <c r="AF403" s="57">
        <f>HLOOKUP(AD403+0.5,График!$A$5:$CU$131,$AF$402+1)</f>
        <v>0</v>
      </c>
      <c r="AG403" s="34"/>
      <c r="AH403" s="27"/>
      <c r="AI403" s="27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</row>
    <row r="404" spans="1:49" s="46" customFormat="1" ht="26.1" customHeight="1" x14ac:dyDescent="0.25">
      <c r="A404" s="486" t="str">
        <f>$A$4</f>
        <v>Пн</v>
      </c>
      <c r="B404" s="56">
        <f t="shared" si="318"/>
        <v>43192</v>
      </c>
      <c r="C404" s="57">
        <f>HLOOKUP(B404,График!$A$5:$CU$131,$P$402+1)</f>
        <v>0</v>
      </c>
      <c r="D404" s="57">
        <f>HLOOKUP(B404+0.5,График!$A$5:$CU$131,$P$402+1)</f>
        <v>0</v>
      </c>
      <c r="E404" s="56">
        <f t="shared" ref="E404:E409" si="320">E403+1</f>
        <v>43199</v>
      </c>
      <c r="F404" s="57">
        <f>HLOOKUP(E404,График!$A$5:$CU$131,$P$402+1)</f>
        <v>0</v>
      </c>
      <c r="G404" s="57">
        <f>HLOOKUP(E404+0.5,График!$A$5:$CU$131,$P$402+1)</f>
        <v>0</v>
      </c>
      <c r="H404" s="56">
        <f t="shared" ref="H404:H409" si="321">H403+1</f>
        <v>43206</v>
      </c>
      <c r="I404" s="57">
        <f>HLOOKUP(H404,График!$A$5:$CU$131,$P$402+1)</f>
        <v>0</v>
      </c>
      <c r="J404" s="57">
        <f>HLOOKUP(H404+0.5,График!$A$5:$CU$131,$P$402+1)</f>
        <v>0</v>
      </c>
      <c r="K404" s="56">
        <f t="shared" ref="K404:K409" si="322">K403+1</f>
        <v>43213</v>
      </c>
      <c r="L404" s="57">
        <f>HLOOKUP(K404,График!$A$5:$CU$131,$P$402+1)</f>
        <v>0</v>
      </c>
      <c r="M404" s="57">
        <f>HLOOKUP(K404+0.5,График!$A$5:$CU$131,$P$402+1)</f>
        <v>0</v>
      </c>
      <c r="N404" s="56">
        <f>N403+1</f>
        <v>43220</v>
      </c>
      <c r="O404" s="57">
        <f>HLOOKUP(N404,График!$A$5:$CU$131,$P$402+1)</f>
        <v>0</v>
      </c>
      <c r="P404" s="57">
        <f>HLOOKUP(N404+0.5,График!$A$5:$CU$131,$P$402+1)</f>
        <v>0</v>
      </c>
      <c r="Q404" s="486" t="str">
        <f>$A$4</f>
        <v>Пн</v>
      </c>
      <c r="R404" s="56">
        <f t="shared" si="319"/>
        <v>43192</v>
      </c>
      <c r="S404" s="57">
        <f>HLOOKUP(R404,График!$A$5:$CU$131,$AF$402+1)</f>
        <v>0</v>
      </c>
      <c r="T404" s="57">
        <f>HLOOKUP(R404+0.5,График!$A$5:$CU$131,$AF$402+1)</f>
        <v>0</v>
      </c>
      <c r="U404" s="56">
        <f t="shared" ref="U404:U409" si="323">U403+1</f>
        <v>43199</v>
      </c>
      <c r="V404" s="57">
        <f>HLOOKUP(U404,График!$A$5:$CU$131,$AF$402+1)</f>
        <v>0</v>
      </c>
      <c r="W404" s="57">
        <f>HLOOKUP(U404+0.5,График!$A$5:$CU$131,$AF$402+1)</f>
        <v>0</v>
      </c>
      <c r="X404" s="56">
        <f t="shared" ref="X404:X409" si="324">X403+1</f>
        <v>43206</v>
      </c>
      <c r="Y404" s="57">
        <f>HLOOKUP(X404,График!$A$5:$CU$131,$AF$402+1)</f>
        <v>0</v>
      </c>
      <c r="Z404" s="57">
        <f>HLOOKUP(X404+0.5,График!$A$5:$CU$131,$AF$402+1)</f>
        <v>0</v>
      </c>
      <c r="AA404" s="56">
        <f t="shared" ref="AA404:AA409" si="325">AA403+1</f>
        <v>43213</v>
      </c>
      <c r="AB404" s="57">
        <f>HLOOKUP(AA404,График!$A$5:$CU$131,$AF$402+1)</f>
        <v>0</v>
      </c>
      <c r="AC404" s="57">
        <f>HLOOKUP(AA404+0.5,График!$A$5:$CU$131,$AF$402+1)</f>
        <v>0</v>
      </c>
      <c r="AD404" s="56">
        <f>AD403+1</f>
        <v>43220</v>
      </c>
      <c r="AE404" s="57">
        <f>HLOOKUP(AD404,График!$A$5:$CU$131,$AF$402+1)</f>
        <v>0</v>
      </c>
      <c r="AF404" s="57">
        <f>HLOOKUP(AD404+0.5,График!$A$5:$CU$131,$AF$402+1)</f>
        <v>0</v>
      </c>
      <c r="AG404" s="34"/>
      <c r="AH404" s="27"/>
      <c r="AI404" s="27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</row>
    <row r="405" spans="1:49" s="46" customFormat="1" ht="26.1" customHeight="1" x14ac:dyDescent="0.25">
      <c r="A405" s="486" t="str">
        <f>$A$5</f>
        <v>Вт</v>
      </c>
      <c r="B405" s="56">
        <f t="shared" si="318"/>
        <v>43193</v>
      </c>
      <c r="C405" s="57">
        <f>HLOOKUP(B405,График!$A$5:$CU$131,$P$402+1)</f>
        <v>0</v>
      </c>
      <c r="D405" s="57">
        <f>HLOOKUP(B405+0.5,График!$A$5:$CU$131,$P$402+1)</f>
        <v>0</v>
      </c>
      <c r="E405" s="56">
        <f t="shared" si="320"/>
        <v>43200</v>
      </c>
      <c r="F405" s="57">
        <f>HLOOKUP(E405,График!$A$5:$CU$131,$P$402+1)</f>
        <v>0</v>
      </c>
      <c r="G405" s="57">
        <f>HLOOKUP(E405+0.5,График!$A$5:$CU$131,$P$402+1)</f>
        <v>0</v>
      </c>
      <c r="H405" s="56">
        <f t="shared" si="321"/>
        <v>43207</v>
      </c>
      <c r="I405" s="57">
        <f>HLOOKUP(H405,График!$A$5:$CU$131,$P$402+1)</f>
        <v>0</v>
      </c>
      <c r="J405" s="57">
        <f>HLOOKUP(H405+0.5,График!$A$5:$CU$131,$P$402+1)</f>
        <v>0</v>
      </c>
      <c r="K405" s="56">
        <f t="shared" si="322"/>
        <v>43214</v>
      </c>
      <c r="L405" s="57">
        <f>HLOOKUP(K405,График!$A$5:$CU$131,$P$402+1)</f>
        <v>0</v>
      </c>
      <c r="M405" s="57">
        <f>HLOOKUP(K405+0.5,График!$A$5:$CU$131,$P$402+1)</f>
        <v>0</v>
      </c>
      <c r="N405" s="56">
        <f>N404+1</f>
        <v>43221</v>
      </c>
      <c r="O405" s="57">
        <f>HLOOKUP(N405,График!$A$5:$CU$131,$P$402+1)</f>
        <v>6752</v>
      </c>
      <c r="P405" s="57">
        <f>HLOOKUP(N405+0.5,График!$A$5:$CU$131,$P$402+1)</f>
        <v>6752</v>
      </c>
      <c r="Q405" s="486" t="str">
        <f>$A$5</f>
        <v>Вт</v>
      </c>
      <c r="R405" s="56">
        <f t="shared" si="319"/>
        <v>43193</v>
      </c>
      <c r="S405" s="57">
        <f>HLOOKUP(R405,График!$A$5:$CU$131,$AF$402+1)</f>
        <v>0</v>
      </c>
      <c r="T405" s="57">
        <f>HLOOKUP(R405+0.5,График!$A$5:$CU$131,$AF$402+1)</f>
        <v>0</v>
      </c>
      <c r="U405" s="56">
        <f t="shared" si="323"/>
        <v>43200</v>
      </c>
      <c r="V405" s="57">
        <f>HLOOKUP(U405,График!$A$5:$CU$131,$AF$402+1)</f>
        <v>0</v>
      </c>
      <c r="W405" s="57">
        <f>HLOOKUP(U405+0.5,График!$A$5:$CU$131,$AF$402+1)</f>
        <v>0</v>
      </c>
      <c r="X405" s="56">
        <f t="shared" si="324"/>
        <v>43207</v>
      </c>
      <c r="Y405" s="57">
        <f>HLOOKUP(X405,График!$A$5:$CU$131,$AF$402+1)</f>
        <v>0</v>
      </c>
      <c r="Z405" s="57">
        <f>HLOOKUP(X405+0.5,График!$A$5:$CU$131,$AF$402+1)</f>
        <v>0</v>
      </c>
      <c r="AA405" s="56">
        <f t="shared" si="325"/>
        <v>43214</v>
      </c>
      <c r="AB405" s="57">
        <f>HLOOKUP(AA405,График!$A$5:$CU$131,$AF$402+1)</f>
        <v>0</v>
      </c>
      <c r="AC405" s="57">
        <f>HLOOKUP(AA405+0.5,График!$A$5:$CU$131,$AF$402+1)</f>
        <v>0</v>
      </c>
      <c r="AD405" s="56">
        <f>AD404+1</f>
        <v>43221</v>
      </c>
      <c r="AE405" s="57">
        <f>HLOOKUP(AD405,График!$A$5:$CU$131,$AF$402+1)</f>
        <v>35</v>
      </c>
      <c r="AF405" s="57">
        <f>HLOOKUP(AD405+0.5,График!$A$5:$CU$131,$AF$402+1)</f>
        <v>35</v>
      </c>
      <c r="AG405" s="34"/>
      <c r="AH405" s="27"/>
      <c r="AI405" s="27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</row>
    <row r="406" spans="1:49" s="46" customFormat="1" ht="26.1" customHeight="1" x14ac:dyDescent="0.25">
      <c r="A406" s="486" t="str">
        <f>$A$6</f>
        <v>Ср</v>
      </c>
      <c r="B406" s="56">
        <f t="shared" si="318"/>
        <v>43194</v>
      </c>
      <c r="C406" s="57">
        <f>HLOOKUP(B406,График!$A$5:$CU$131,$P$402+1)</f>
        <v>0</v>
      </c>
      <c r="D406" s="57">
        <f>HLOOKUP(B406+0.5,График!$A$5:$CU$131,$P$402+1)</f>
        <v>0</v>
      </c>
      <c r="E406" s="56">
        <f t="shared" si="320"/>
        <v>43201</v>
      </c>
      <c r="F406" s="57">
        <f>HLOOKUP(E406,График!$A$5:$CU$131,$P$402+1)</f>
        <v>0</v>
      </c>
      <c r="G406" s="57">
        <f>HLOOKUP(E406+0.5,График!$A$5:$CU$131,$P$402+1)</f>
        <v>0</v>
      </c>
      <c r="H406" s="56">
        <f t="shared" si="321"/>
        <v>43208</v>
      </c>
      <c r="I406" s="57">
        <f>HLOOKUP(H406,График!$A$5:$CU$131,$P$402+1)</f>
        <v>0</v>
      </c>
      <c r="J406" s="57">
        <f>HLOOKUP(H406+0.5,График!$A$5:$CU$131,$P$402+1)</f>
        <v>0</v>
      </c>
      <c r="K406" s="56">
        <f t="shared" si="322"/>
        <v>43215</v>
      </c>
      <c r="L406" s="57">
        <f>HLOOKUP(K406,График!$A$5:$CU$131,$P$402+1)</f>
        <v>0</v>
      </c>
      <c r="M406" s="57">
        <f>HLOOKUP(K406+0.5,График!$A$5:$CU$131,$P$402+1)</f>
        <v>0</v>
      </c>
      <c r="N406" s="56"/>
      <c r="O406" s="57" t="e">
        <f>HLOOKUP(N406,График!$A$5:$CU$131,$P$402+1)</f>
        <v>#N/A</v>
      </c>
      <c r="P406" s="57" t="e">
        <f>HLOOKUP(N406+0.5,График!$A$5:$CU$131,$P$402+1)</f>
        <v>#N/A</v>
      </c>
      <c r="Q406" s="486" t="str">
        <f>$A$6</f>
        <v>Ср</v>
      </c>
      <c r="R406" s="56">
        <f t="shared" si="319"/>
        <v>43194</v>
      </c>
      <c r="S406" s="57">
        <f>HLOOKUP(R406,График!$A$5:$CU$131,$AF$402+1)</f>
        <v>0</v>
      </c>
      <c r="T406" s="57">
        <f>HLOOKUP(R406+0.5,График!$A$5:$CU$131,$AF$402+1)</f>
        <v>0</v>
      </c>
      <c r="U406" s="56">
        <f t="shared" si="323"/>
        <v>43201</v>
      </c>
      <c r="V406" s="57">
        <f>HLOOKUP(U406,График!$A$5:$CU$131,$AF$402+1)</f>
        <v>0</v>
      </c>
      <c r="W406" s="57">
        <f>HLOOKUP(U406+0.5,График!$A$5:$CU$131,$AF$402+1)</f>
        <v>0</v>
      </c>
      <c r="X406" s="56">
        <f t="shared" si="324"/>
        <v>43208</v>
      </c>
      <c r="Y406" s="57">
        <f>HLOOKUP(X406,График!$A$5:$CU$131,$AF$402+1)</f>
        <v>0</v>
      </c>
      <c r="Z406" s="57">
        <f>HLOOKUP(X406+0.5,График!$A$5:$CU$131,$AF$402+1)</f>
        <v>0</v>
      </c>
      <c r="AA406" s="56">
        <f t="shared" si="325"/>
        <v>43215</v>
      </c>
      <c r="AB406" s="57">
        <f>HLOOKUP(AA406,График!$A$5:$CU$131,$AF$402+1)</f>
        <v>0</v>
      </c>
      <c r="AC406" s="57">
        <f>HLOOKUP(AA406+0.5,График!$A$5:$CU$131,$AF$402+1)</f>
        <v>0</v>
      </c>
      <c r="AD406" s="56"/>
      <c r="AE406" s="57" t="e">
        <f>HLOOKUP(AD406,График!$A$5:$CU$131,$AF$402+1)</f>
        <v>#N/A</v>
      </c>
      <c r="AF406" s="57" t="e">
        <f>HLOOKUP(AD406+0.5,График!$A$5:$CU$131,$AF$402+1)</f>
        <v>#N/A</v>
      </c>
      <c r="AG406" s="34"/>
      <c r="AH406" s="27"/>
      <c r="AI406" s="27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</row>
    <row r="407" spans="1:49" s="46" customFormat="1" ht="26.1" customHeight="1" x14ac:dyDescent="0.25">
      <c r="A407" s="486" t="str">
        <f>$A$7</f>
        <v>Чт</v>
      </c>
      <c r="B407" s="56">
        <f t="shared" si="318"/>
        <v>43195</v>
      </c>
      <c r="C407" s="57">
        <f>HLOOKUP(B407,График!$A$5:$CU$131,$P$402+1)</f>
        <v>0</v>
      </c>
      <c r="D407" s="57">
        <f>HLOOKUP(B407+0.5,График!$A$5:$CU$131,$P$402+1)</f>
        <v>0</v>
      </c>
      <c r="E407" s="56">
        <f t="shared" si="320"/>
        <v>43202</v>
      </c>
      <c r="F407" s="57">
        <f>HLOOKUP(E407,График!$A$5:$CU$131,$P$402+1)</f>
        <v>0</v>
      </c>
      <c r="G407" s="57">
        <f>HLOOKUP(E407+0.5,График!$A$5:$CU$131,$P$402+1)</f>
        <v>0</v>
      </c>
      <c r="H407" s="56">
        <f t="shared" si="321"/>
        <v>43209</v>
      </c>
      <c r="I407" s="57">
        <f>HLOOKUP(H407,График!$A$5:$CU$131,$P$402+1)</f>
        <v>0</v>
      </c>
      <c r="J407" s="57">
        <f>HLOOKUP(H407+0.5,График!$A$5:$CU$131,$P$402+1)</f>
        <v>0</v>
      </c>
      <c r="K407" s="56">
        <f t="shared" si="322"/>
        <v>43216</v>
      </c>
      <c r="L407" s="57">
        <f>HLOOKUP(K407,График!$A$5:$CU$131,$P$402+1)</f>
        <v>0</v>
      </c>
      <c r="M407" s="57">
        <f>HLOOKUP(K407+0.5,График!$A$5:$CU$131,$P$402+1)</f>
        <v>0</v>
      </c>
      <c r="N407" s="56"/>
      <c r="O407" s="57" t="e">
        <f>HLOOKUP(N407,График!$A$5:$CU$131,$P$402+1)</f>
        <v>#N/A</v>
      </c>
      <c r="P407" s="57" t="e">
        <f>HLOOKUP(N407+0.5,График!$A$5:$CU$131,$P$402+1)</f>
        <v>#N/A</v>
      </c>
      <c r="Q407" s="486" t="str">
        <f>$A$7</f>
        <v>Чт</v>
      </c>
      <c r="R407" s="56">
        <f t="shared" si="319"/>
        <v>43195</v>
      </c>
      <c r="S407" s="57">
        <f>HLOOKUP(R407,График!$A$5:$CU$131,$AF$402+1)</f>
        <v>0</v>
      </c>
      <c r="T407" s="57">
        <f>HLOOKUP(R407+0.5,График!$A$5:$CU$131,$AF$402+1)</f>
        <v>0</v>
      </c>
      <c r="U407" s="56">
        <f t="shared" si="323"/>
        <v>43202</v>
      </c>
      <c r="V407" s="57">
        <f>HLOOKUP(U407,График!$A$5:$CU$131,$AF$402+1)</f>
        <v>0</v>
      </c>
      <c r="W407" s="57">
        <f>HLOOKUP(U407+0.5,График!$A$5:$CU$131,$AF$402+1)</f>
        <v>0</v>
      </c>
      <c r="X407" s="56">
        <f t="shared" si="324"/>
        <v>43209</v>
      </c>
      <c r="Y407" s="57">
        <f>HLOOKUP(X407,График!$A$5:$CU$131,$AF$402+1)</f>
        <v>0</v>
      </c>
      <c r="Z407" s="57">
        <f>HLOOKUP(X407+0.5,График!$A$5:$CU$131,$AF$402+1)</f>
        <v>0</v>
      </c>
      <c r="AA407" s="56">
        <f t="shared" si="325"/>
        <v>43216</v>
      </c>
      <c r="AB407" s="57">
        <f>HLOOKUP(AA407,График!$A$5:$CU$131,$AF$402+1)</f>
        <v>0</v>
      </c>
      <c r="AC407" s="57">
        <f>HLOOKUP(AA407+0.5,График!$A$5:$CU$131,$AF$402+1)</f>
        <v>0</v>
      </c>
      <c r="AD407" s="56"/>
      <c r="AE407" s="57" t="e">
        <f>HLOOKUP(AD407,График!$A$5:$CU$131,$AF$402+1)</f>
        <v>#N/A</v>
      </c>
      <c r="AF407" s="57" t="e">
        <f>HLOOKUP(AD407+0.5,График!$A$5:$CU$131,$AF$402+1)</f>
        <v>#N/A</v>
      </c>
      <c r="AG407" s="34"/>
      <c r="AH407" s="27"/>
      <c r="AI407" s="27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</row>
    <row r="408" spans="1:49" s="46" customFormat="1" ht="26.1" customHeight="1" x14ac:dyDescent="0.25">
      <c r="A408" s="487" t="str">
        <f>$A$8</f>
        <v>Пт</v>
      </c>
      <c r="B408" s="56">
        <f t="shared" si="318"/>
        <v>43196</v>
      </c>
      <c r="C408" s="57">
        <f>HLOOKUP(B408,График!$A$5:$CU$131,$P$402+1)</f>
        <v>0</v>
      </c>
      <c r="D408" s="57">
        <f>HLOOKUP(B408+0.5,График!$A$5:$CU$131,$P$402+1)</f>
        <v>0</v>
      </c>
      <c r="E408" s="56">
        <f t="shared" si="320"/>
        <v>43203</v>
      </c>
      <c r="F408" s="57">
        <f>HLOOKUP(E408,График!$A$5:$CU$131,$P$402+1)</f>
        <v>0</v>
      </c>
      <c r="G408" s="57">
        <f>HLOOKUP(E408+0.5,График!$A$5:$CU$131,$P$402+1)</f>
        <v>0</v>
      </c>
      <c r="H408" s="56">
        <f t="shared" si="321"/>
        <v>43210</v>
      </c>
      <c r="I408" s="57">
        <f>HLOOKUP(H408,График!$A$5:$CU$131,$P$402+1)</f>
        <v>0</v>
      </c>
      <c r="J408" s="57">
        <f>HLOOKUP(H408+0.5,График!$A$5:$CU$131,$P$402+1)</f>
        <v>0</v>
      </c>
      <c r="K408" s="56">
        <f t="shared" si="322"/>
        <v>43217</v>
      </c>
      <c r="L408" s="57">
        <f>HLOOKUP(K408,График!$A$5:$CU$131,$P$402+1)</f>
        <v>0</v>
      </c>
      <c r="M408" s="57">
        <f>HLOOKUP(K408+0.5,График!$A$5:$CU$131,$P$402+1)</f>
        <v>0</v>
      </c>
      <c r="N408" s="56"/>
      <c r="O408" s="57" t="e">
        <f>HLOOKUP(N408,График!$A$5:$CU$131,$P$402+1)</f>
        <v>#N/A</v>
      </c>
      <c r="P408" s="57" t="e">
        <f>HLOOKUP(N408+0.5,График!$A$5:$CU$131,$P$402+1)</f>
        <v>#N/A</v>
      </c>
      <c r="Q408" s="487" t="str">
        <f>$A$8</f>
        <v>Пт</v>
      </c>
      <c r="R408" s="56">
        <f t="shared" si="319"/>
        <v>43196</v>
      </c>
      <c r="S408" s="57">
        <f>HLOOKUP(R408,График!$A$5:$CU$131,$AF$402+1)</f>
        <v>0</v>
      </c>
      <c r="T408" s="57">
        <f>HLOOKUP(R408+0.5,График!$A$5:$CU$131,$AF$402+1)</f>
        <v>0</v>
      </c>
      <c r="U408" s="56">
        <f t="shared" si="323"/>
        <v>43203</v>
      </c>
      <c r="V408" s="57">
        <f>HLOOKUP(U408,График!$A$5:$CU$131,$AF$402+1)</f>
        <v>0</v>
      </c>
      <c r="W408" s="57">
        <f>HLOOKUP(U408+0.5,График!$A$5:$CU$131,$AF$402+1)</f>
        <v>0</v>
      </c>
      <c r="X408" s="56">
        <f t="shared" si="324"/>
        <v>43210</v>
      </c>
      <c r="Y408" s="57">
        <f>HLOOKUP(X408,График!$A$5:$CU$131,$AF$402+1)</f>
        <v>0</v>
      </c>
      <c r="Z408" s="57">
        <f>HLOOKUP(X408+0.5,График!$A$5:$CU$131,$AF$402+1)</f>
        <v>0</v>
      </c>
      <c r="AA408" s="56">
        <f t="shared" si="325"/>
        <v>43217</v>
      </c>
      <c r="AB408" s="57">
        <f>HLOOKUP(AA408,График!$A$5:$CU$131,$AF$402+1)</f>
        <v>0</v>
      </c>
      <c r="AC408" s="57">
        <f>HLOOKUP(AA408+0.5,График!$A$5:$CU$131,$AF$402+1)</f>
        <v>0</v>
      </c>
      <c r="AD408" s="56"/>
      <c r="AE408" s="57" t="e">
        <f>HLOOKUP(AD408,График!$A$5:$CU$131,$AF$402+1)</f>
        <v>#N/A</v>
      </c>
      <c r="AF408" s="57" t="e">
        <f>HLOOKUP(AD408+0.5,График!$A$5:$CU$131,$AF$402+1)</f>
        <v>#N/A</v>
      </c>
      <c r="AG408" s="34"/>
      <c r="AH408" s="27"/>
      <c r="AI408" s="27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</row>
    <row r="409" spans="1:49" s="46" customFormat="1" ht="26.1" customHeight="1" thickBot="1" x14ac:dyDescent="0.3">
      <c r="A409" s="487" t="str">
        <f>$A$9</f>
        <v>Сб</v>
      </c>
      <c r="B409" s="56">
        <f t="shared" si="318"/>
        <v>43197</v>
      </c>
      <c r="C409" s="57">
        <f>HLOOKUP(B409,График!$A$5:$CU$131,$P$402+1)</f>
        <v>0</v>
      </c>
      <c r="D409" s="57">
        <f>HLOOKUP(B409+0.5,График!$A$5:$CU$131,$P$402+1)</f>
        <v>0</v>
      </c>
      <c r="E409" s="56">
        <f t="shared" si="320"/>
        <v>43204</v>
      </c>
      <c r="F409" s="57">
        <f>HLOOKUP(E409,График!$A$5:$CU$131,$P$402+1)</f>
        <v>0</v>
      </c>
      <c r="G409" s="57">
        <f>HLOOKUP(E409+0.5,График!$A$5:$CU$131,$P$402+1)</f>
        <v>0</v>
      </c>
      <c r="H409" s="56">
        <f t="shared" si="321"/>
        <v>43211</v>
      </c>
      <c r="I409" s="57">
        <f>HLOOKUP(H409,График!$A$5:$CU$131,$P$402+1)</f>
        <v>0</v>
      </c>
      <c r="J409" s="57">
        <f>HLOOKUP(H409+0.5,График!$A$5:$CU$131,$P$402+1)</f>
        <v>0</v>
      </c>
      <c r="K409" s="56">
        <f t="shared" si="322"/>
        <v>43218</v>
      </c>
      <c r="L409" s="57">
        <f>HLOOKUP(K409,График!$A$5:$CU$131,$P$402+1)</f>
        <v>0</v>
      </c>
      <c r="M409" s="57">
        <f>HLOOKUP(K409+0.5,График!$A$5:$CU$131,$P$402+1)</f>
        <v>0</v>
      </c>
      <c r="N409" s="56"/>
      <c r="O409" s="57" t="e">
        <f>HLOOKUP(N409,График!$A$5:$CU$131,$P$402+1)</f>
        <v>#N/A</v>
      </c>
      <c r="P409" s="57" t="e">
        <f>HLOOKUP(N409+0.5,График!$A$5:$CU$131,$P$402+1)</f>
        <v>#N/A</v>
      </c>
      <c r="Q409" s="487" t="str">
        <f>$A$9</f>
        <v>Сб</v>
      </c>
      <c r="R409" s="56">
        <f t="shared" si="319"/>
        <v>43197</v>
      </c>
      <c r="S409" s="57">
        <f>HLOOKUP(R409,График!$A$5:$CU$131,$AF$402+1)</f>
        <v>0</v>
      </c>
      <c r="T409" s="57">
        <f>HLOOKUP(R409+0.5,График!$A$5:$CU$131,$AF$402+1)</f>
        <v>0</v>
      </c>
      <c r="U409" s="56">
        <f t="shared" si="323"/>
        <v>43204</v>
      </c>
      <c r="V409" s="57">
        <f>HLOOKUP(U409,График!$A$5:$CU$131,$AF$402+1)</f>
        <v>0</v>
      </c>
      <c r="W409" s="57">
        <f>HLOOKUP(U409+0.5,График!$A$5:$CU$131,$AF$402+1)</f>
        <v>0</v>
      </c>
      <c r="X409" s="56">
        <f t="shared" si="324"/>
        <v>43211</v>
      </c>
      <c r="Y409" s="57">
        <f>HLOOKUP(X409,График!$A$5:$CU$131,$AF$402+1)</f>
        <v>0</v>
      </c>
      <c r="Z409" s="57">
        <f>HLOOKUP(X409+0.5,График!$A$5:$CU$131,$AF$402+1)</f>
        <v>0</v>
      </c>
      <c r="AA409" s="56">
        <f t="shared" si="325"/>
        <v>43218</v>
      </c>
      <c r="AB409" s="57">
        <f>HLOOKUP(AA409,График!$A$5:$CU$131,$AF$402+1)</f>
        <v>0</v>
      </c>
      <c r="AC409" s="57">
        <f>HLOOKUP(AA409+0.5,График!$A$5:$CU$131,$AF$402+1)</f>
        <v>0</v>
      </c>
      <c r="AD409" s="56"/>
      <c r="AE409" s="57" t="e">
        <f>HLOOKUP(AD409,График!$A$5:$CU$131,$AF$402+1)</f>
        <v>#N/A</v>
      </c>
      <c r="AF409" s="57" t="e">
        <f>HLOOKUP(AD409+0.5,График!$A$5:$CU$131,$AF$402+1)</f>
        <v>#N/A</v>
      </c>
      <c r="AG409" s="34"/>
      <c r="AH409" s="27"/>
      <c r="AI409" s="27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</row>
    <row r="410" spans="1:49" s="46" customFormat="1" ht="26.1" customHeight="1" x14ac:dyDescent="0.25">
      <c r="A410" s="39"/>
      <c r="B410" s="53"/>
      <c r="C410" s="52" t="str">
        <f>VLOOKUP(P410,График!$A$5:$CU$121,3)</f>
        <v>УТРО(приход 6:45-11:30)</v>
      </c>
      <c r="D410" s="54"/>
      <c r="E410" s="55"/>
      <c r="F410" s="22"/>
      <c r="G410" s="22"/>
      <c r="H410" s="22"/>
      <c r="I410" s="40"/>
      <c r="J410" s="23"/>
      <c r="K410" s="24"/>
      <c r="L410" s="25"/>
      <c r="M410" s="41"/>
      <c r="N410" s="41"/>
      <c r="O410" s="42"/>
      <c r="P410" s="488">
        <f>AF402+1</f>
        <v>103</v>
      </c>
      <c r="Q410" s="39"/>
      <c r="R410" s="21"/>
      <c r="S410" s="52" t="str">
        <f>VLOOKUP(AF410,График!$A$5:$CU$121,3)</f>
        <v>ВЕЧЕР(приход 12:00-19:00)</v>
      </c>
      <c r="T410" s="54"/>
      <c r="U410" s="55"/>
      <c r="V410" s="22"/>
      <c r="W410" s="22"/>
      <c r="X410" s="22"/>
      <c r="Y410" s="40"/>
      <c r="Z410" s="23"/>
      <c r="AA410" s="24"/>
      <c r="AB410" s="25"/>
      <c r="AC410" s="41"/>
      <c r="AD410" s="41"/>
      <c r="AE410" s="42"/>
      <c r="AF410" s="488">
        <f>P410+1</f>
        <v>104</v>
      </c>
      <c r="AG410" s="43"/>
      <c r="AH410" s="44"/>
      <c r="AI410" s="44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</row>
    <row r="411" spans="1:49" s="46" customFormat="1" ht="26.1" customHeight="1" x14ac:dyDescent="0.25">
      <c r="A411" s="486" t="str">
        <f>$A$3</f>
        <v>Вс</v>
      </c>
      <c r="B411" s="56">
        <f t="shared" si="318"/>
        <v>43191</v>
      </c>
      <c r="C411" s="57">
        <f>HLOOKUP(B411,График!$A$5:$CU$131,$P$410+1)</f>
        <v>0</v>
      </c>
      <c r="D411" s="57">
        <f>HLOOKUP(B411+0.5,График!$A$5:$CU$131,$P$410+1)</f>
        <v>0</v>
      </c>
      <c r="E411" s="56">
        <f>B417+1</f>
        <v>43198</v>
      </c>
      <c r="F411" s="57">
        <f>HLOOKUP(E411,График!$A$5:$CU$131,$P$410+1)</f>
        <v>0</v>
      </c>
      <c r="G411" s="57">
        <f>HLOOKUP(E411+0.5,График!$A$5:$CU$131,$P$410+1)</f>
        <v>0</v>
      </c>
      <c r="H411" s="56">
        <f>E417+1</f>
        <v>43205</v>
      </c>
      <c r="I411" s="57">
        <f>HLOOKUP(H411,График!$A$5:$CU$131,$P$410+1)</f>
        <v>0</v>
      </c>
      <c r="J411" s="57">
        <f>HLOOKUP(H411+0.5,График!$A$5:$CU$131,$P$410+1)</f>
        <v>0</v>
      </c>
      <c r="K411" s="56">
        <f>H417+1</f>
        <v>43212</v>
      </c>
      <c r="L411" s="57">
        <f>HLOOKUP(K411,График!$A$5:$CU$131,$P$410+1)</f>
        <v>0</v>
      </c>
      <c r="M411" s="57">
        <f>HLOOKUP(K411+0.5,График!$A$5:$CU$131,$P$410+1)</f>
        <v>0</v>
      </c>
      <c r="N411" s="56">
        <f>K417+1</f>
        <v>43219</v>
      </c>
      <c r="O411" s="57">
        <f>HLOOKUP(N411,График!$A$5:$CU$131,$P$410+1)</f>
        <v>0</v>
      </c>
      <c r="P411" s="57">
        <f>HLOOKUP(N411+0.5,График!$A$5:$CU$131,$P$410+1)</f>
        <v>0</v>
      </c>
      <c r="Q411" s="486" t="str">
        <f>$A$3</f>
        <v>Вс</v>
      </c>
      <c r="R411" s="56">
        <f t="shared" si="319"/>
        <v>43191</v>
      </c>
      <c r="S411" s="57">
        <f>HLOOKUP(R411,График!$A$5:$CU$131,$AF$410+1)</f>
        <v>0</v>
      </c>
      <c r="T411" s="57">
        <f>HLOOKUP(R411+0.5,График!$A$5:$CU$131,$AF$410+1)</f>
        <v>0</v>
      </c>
      <c r="U411" s="56">
        <f>R417+1</f>
        <v>43198</v>
      </c>
      <c r="V411" s="57">
        <f>HLOOKUP(U411,График!$A$5:$CU$131,$AF$410+1)</f>
        <v>0</v>
      </c>
      <c r="W411" s="57">
        <f>HLOOKUP(U411+0.5,График!$A$5:$CU$131,$AF$410+1)</f>
        <v>0</v>
      </c>
      <c r="X411" s="56">
        <f>U417+1</f>
        <v>43205</v>
      </c>
      <c r="Y411" s="57">
        <f>HLOOKUP(X411,График!$A$5:$CU$131,$AF$410+1)</f>
        <v>0</v>
      </c>
      <c r="Z411" s="57">
        <f>HLOOKUP(X411+0.5,График!$A$5:$CU$131,$AF$410+1)</f>
        <v>0</v>
      </c>
      <c r="AA411" s="56">
        <f>X417+1</f>
        <v>43212</v>
      </c>
      <c r="AB411" s="57">
        <f>HLOOKUP(AA411,График!$A$5:$CU$131,$AF$410+1)</f>
        <v>0</v>
      </c>
      <c r="AC411" s="57">
        <f>HLOOKUP(AA411+0.5,График!$A$5:$CU$131,$AF$410+1)</f>
        <v>0</v>
      </c>
      <c r="AD411" s="56">
        <f>AA417+1</f>
        <v>43219</v>
      </c>
      <c r="AE411" s="57">
        <f>HLOOKUP(AD411,График!$A$5:$CU$131,$AF$410+1)</f>
        <v>0</v>
      </c>
      <c r="AF411" s="57">
        <f>HLOOKUP(AD411+0.5,График!$A$5:$CU$131,$AF$410+1)</f>
        <v>0</v>
      </c>
      <c r="AG411" s="34"/>
      <c r="AH411" s="27"/>
      <c r="AI411" s="27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</row>
    <row r="412" spans="1:49" s="46" customFormat="1" ht="26.1" customHeight="1" x14ac:dyDescent="0.25">
      <c r="A412" s="486" t="str">
        <f>$A$4</f>
        <v>Пн</v>
      </c>
      <c r="B412" s="56">
        <f t="shared" si="318"/>
        <v>43192</v>
      </c>
      <c r="C412" s="57">
        <f>HLOOKUP(B412,График!$A$5:$CU$131,$P$410+1)</f>
        <v>0</v>
      </c>
      <c r="D412" s="57">
        <f>HLOOKUP(B412+0.5,График!$A$5:$CU$131,$P$410+1)</f>
        <v>0</v>
      </c>
      <c r="E412" s="56">
        <f t="shared" ref="E412:E417" si="326">E411+1</f>
        <v>43199</v>
      </c>
      <c r="F412" s="57">
        <f>HLOOKUP(E412,График!$A$5:$CU$131,$P$410+1)</f>
        <v>0</v>
      </c>
      <c r="G412" s="57">
        <f>HLOOKUP(E412+0.5,График!$A$5:$CU$131,$P$410+1)</f>
        <v>0</v>
      </c>
      <c r="H412" s="56">
        <f t="shared" ref="H412:H417" si="327">H411+1</f>
        <v>43206</v>
      </c>
      <c r="I412" s="57">
        <f>HLOOKUP(H412,График!$A$5:$CU$131,$P$410+1)</f>
        <v>0</v>
      </c>
      <c r="J412" s="57">
        <f>HLOOKUP(H412+0.5,График!$A$5:$CU$131,$P$410+1)</f>
        <v>0</v>
      </c>
      <c r="K412" s="56">
        <f t="shared" ref="K412:K417" si="328">K411+1</f>
        <v>43213</v>
      </c>
      <c r="L412" s="57">
        <f>HLOOKUP(K412,График!$A$5:$CU$131,$P$410+1)</f>
        <v>0</v>
      </c>
      <c r="M412" s="57">
        <f>HLOOKUP(K412+0.5,График!$A$5:$CU$131,$P$410+1)</f>
        <v>0</v>
      </c>
      <c r="N412" s="56">
        <f>N411+1</f>
        <v>43220</v>
      </c>
      <c r="O412" s="57">
        <f>HLOOKUP(N412,График!$A$5:$CU$131,$P$410+1)</f>
        <v>0</v>
      </c>
      <c r="P412" s="57">
        <f>HLOOKUP(N412+0.5,График!$A$5:$CU$131,$P$410+1)</f>
        <v>0</v>
      </c>
      <c r="Q412" s="486" t="str">
        <f>$A$4</f>
        <v>Пн</v>
      </c>
      <c r="R412" s="56">
        <f t="shared" si="319"/>
        <v>43192</v>
      </c>
      <c r="S412" s="57">
        <f>HLOOKUP(R412,График!$A$5:$CU$131,$AF$410+1)</f>
        <v>0</v>
      </c>
      <c r="T412" s="57">
        <f>HLOOKUP(R412+0.5,График!$A$5:$CU$131,$AF$410+1)</f>
        <v>0</v>
      </c>
      <c r="U412" s="56">
        <f t="shared" ref="U412:U417" si="329">U411+1</f>
        <v>43199</v>
      </c>
      <c r="V412" s="57">
        <f>HLOOKUP(U412,График!$A$5:$CU$131,$AF$410+1)</f>
        <v>0</v>
      </c>
      <c r="W412" s="57">
        <f>HLOOKUP(U412+0.5,График!$A$5:$CU$131,$AF$410+1)</f>
        <v>0</v>
      </c>
      <c r="X412" s="56">
        <f t="shared" ref="X412:X417" si="330">X411+1</f>
        <v>43206</v>
      </c>
      <c r="Y412" s="57">
        <f>HLOOKUP(X412,График!$A$5:$CU$131,$AF$410+1)</f>
        <v>0</v>
      </c>
      <c r="Z412" s="57">
        <f>HLOOKUP(X412+0.5,График!$A$5:$CU$131,$AF$410+1)</f>
        <v>0</v>
      </c>
      <c r="AA412" s="56">
        <f t="shared" ref="AA412:AA417" si="331">AA411+1</f>
        <v>43213</v>
      </c>
      <c r="AB412" s="57">
        <f>HLOOKUP(AA412,График!$A$5:$CU$131,$AF$410+1)</f>
        <v>0</v>
      </c>
      <c r="AC412" s="57">
        <f>HLOOKUP(AA412+0.5,График!$A$5:$CU$131,$AF$410+1)</f>
        <v>0</v>
      </c>
      <c r="AD412" s="56">
        <f>AD411+1</f>
        <v>43220</v>
      </c>
      <c r="AE412" s="57">
        <f>HLOOKUP(AD412,График!$A$5:$CU$131,$AF$410+1)</f>
        <v>0</v>
      </c>
      <c r="AF412" s="57">
        <f>HLOOKUP(AD412+0.5,График!$A$5:$CU$131,$AF$410+1)</f>
        <v>0</v>
      </c>
      <c r="AG412" s="34"/>
      <c r="AH412" s="27"/>
      <c r="AI412" s="27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</row>
    <row r="413" spans="1:49" s="46" customFormat="1" ht="26.1" customHeight="1" x14ac:dyDescent="0.25">
      <c r="A413" s="486" t="str">
        <f>$A$5</f>
        <v>Вт</v>
      </c>
      <c r="B413" s="56">
        <f t="shared" si="318"/>
        <v>43193</v>
      </c>
      <c r="C413" s="57">
        <f>HLOOKUP(B413,График!$A$5:$CU$131,$P$410+1)</f>
        <v>0</v>
      </c>
      <c r="D413" s="57">
        <f>HLOOKUP(B413+0.5,График!$A$5:$CU$131,$P$410+1)</f>
        <v>0</v>
      </c>
      <c r="E413" s="56">
        <f t="shared" si="326"/>
        <v>43200</v>
      </c>
      <c r="F413" s="57">
        <f>HLOOKUP(E413,График!$A$5:$CU$131,$P$410+1)</f>
        <v>0</v>
      </c>
      <c r="G413" s="57">
        <f>HLOOKUP(E413+0.5,График!$A$5:$CU$131,$P$410+1)</f>
        <v>0</v>
      </c>
      <c r="H413" s="56">
        <f t="shared" si="327"/>
        <v>43207</v>
      </c>
      <c r="I413" s="57">
        <f>HLOOKUP(H413,График!$A$5:$CU$131,$P$410+1)</f>
        <v>0</v>
      </c>
      <c r="J413" s="57">
        <f>HLOOKUP(H413+0.5,График!$A$5:$CU$131,$P$410+1)</f>
        <v>0</v>
      </c>
      <c r="K413" s="56">
        <f t="shared" si="328"/>
        <v>43214</v>
      </c>
      <c r="L413" s="57">
        <f>HLOOKUP(K413,График!$A$5:$CU$131,$P$410+1)</f>
        <v>0</v>
      </c>
      <c r="M413" s="57">
        <f>HLOOKUP(K413+0.5,График!$A$5:$CU$131,$P$410+1)</f>
        <v>0</v>
      </c>
      <c r="N413" s="56">
        <f>N412+1</f>
        <v>43221</v>
      </c>
      <c r="O413" s="57">
        <f>HLOOKUP(N413,График!$A$5:$CU$131,$P$410+1)</f>
        <v>30</v>
      </c>
      <c r="P413" s="57">
        <f>HLOOKUP(N413+0.5,График!$A$5:$CU$131,$P$410+1)</f>
        <v>30</v>
      </c>
      <c r="Q413" s="486" t="str">
        <f>$A$5</f>
        <v>Вт</v>
      </c>
      <c r="R413" s="56">
        <f t="shared" si="319"/>
        <v>43193</v>
      </c>
      <c r="S413" s="57">
        <f>HLOOKUP(R413,График!$A$5:$CU$131,$AF$410+1)</f>
        <v>0</v>
      </c>
      <c r="T413" s="57">
        <f>HLOOKUP(R413+0.5,График!$A$5:$CU$131,$AF$410+1)</f>
        <v>0</v>
      </c>
      <c r="U413" s="56">
        <f t="shared" si="329"/>
        <v>43200</v>
      </c>
      <c r="V413" s="57">
        <f>HLOOKUP(U413,График!$A$5:$CU$131,$AF$410+1)</f>
        <v>0</v>
      </c>
      <c r="W413" s="57">
        <f>HLOOKUP(U413+0.5,График!$A$5:$CU$131,$AF$410+1)</f>
        <v>0</v>
      </c>
      <c r="X413" s="56">
        <f t="shared" si="330"/>
        <v>43207</v>
      </c>
      <c r="Y413" s="57">
        <f>HLOOKUP(X413,График!$A$5:$CU$131,$AF$410+1)</f>
        <v>0</v>
      </c>
      <c r="Z413" s="57">
        <f>HLOOKUP(X413+0.5,График!$A$5:$CU$131,$AF$410+1)</f>
        <v>0</v>
      </c>
      <c r="AA413" s="56">
        <f t="shared" si="331"/>
        <v>43214</v>
      </c>
      <c r="AB413" s="57">
        <f>HLOOKUP(AA413,График!$A$5:$CU$131,$AF$410+1)</f>
        <v>0</v>
      </c>
      <c r="AC413" s="57">
        <f>HLOOKUP(AA413+0.5,График!$A$5:$CU$131,$AF$410+1)</f>
        <v>0</v>
      </c>
      <c r="AD413" s="56">
        <f>AD412+1</f>
        <v>43221</v>
      </c>
      <c r="AE413" s="57">
        <f>HLOOKUP(AD413,График!$A$5:$CU$131,$AF$410+1)</f>
        <v>14</v>
      </c>
      <c r="AF413" s="57">
        <f>HLOOKUP(AD413+0.5,График!$A$5:$CU$131,$AF$410+1)</f>
        <v>14</v>
      </c>
      <c r="AG413" s="34"/>
      <c r="AH413" s="27"/>
      <c r="AI413" s="27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</row>
    <row r="414" spans="1:49" s="46" customFormat="1" ht="26.1" customHeight="1" x14ac:dyDescent="0.25">
      <c r="A414" s="486" t="str">
        <f>$A$6</f>
        <v>Ср</v>
      </c>
      <c r="B414" s="56">
        <f t="shared" si="318"/>
        <v>43194</v>
      </c>
      <c r="C414" s="57">
        <f>HLOOKUP(B414,График!$A$5:$CU$131,$P$410+1)</f>
        <v>0</v>
      </c>
      <c r="D414" s="57">
        <f>HLOOKUP(B414+0.5,График!$A$5:$CU$131,$P$410+1)</f>
        <v>0</v>
      </c>
      <c r="E414" s="56">
        <f t="shared" si="326"/>
        <v>43201</v>
      </c>
      <c r="F414" s="57">
        <f>HLOOKUP(E414,График!$A$5:$CU$131,$P$410+1)</f>
        <v>0</v>
      </c>
      <c r="G414" s="57">
        <f>HLOOKUP(E414+0.5,График!$A$5:$CU$131,$P$410+1)</f>
        <v>0</v>
      </c>
      <c r="H414" s="56">
        <f t="shared" si="327"/>
        <v>43208</v>
      </c>
      <c r="I414" s="57">
        <f>HLOOKUP(H414,График!$A$5:$CU$131,$P$410+1)</f>
        <v>0</v>
      </c>
      <c r="J414" s="57">
        <f>HLOOKUP(H414+0.5,График!$A$5:$CU$131,$P$410+1)</f>
        <v>0</v>
      </c>
      <c r="K414" s="56">
        <f t="shared" si="328"/>
        <v>43215</v>
      </c>
      <c r="L414" s="57">
        <f>HLOOKUP(K414,График!$A$5:$CU$131,$P$410+1)</f>
        <v>0</v>
      </c>
      <c r="M414" s="57">
        <f>HLOOKUP(K414+0.5,График!$A$5:$CU$131,$P$410+1)</f>
        <v>0</v>
      </c>
      <c r="N414" s="56"/>
      <c r="O414" s="57" t="e">
        <f>HLOOKUP(N414,График!$A$5:$CU$131,$P$410+1)</f>
        <v>#N/A</v>
      </c>
      <c r="P414" s="57" t="e">
        <f>HLOOKUP(N414+0.5,График!$A$5:$CU$131,$P$410+1)</f>
        <v>#N/A</v>
      </c>
      <c r="Q414" s="486" t="str">
        <f>$A$6</f>
        <v>Ср</v>
      </c>
      <c r="R414" s="56">
        <f t="shared" si="319"/>
        <v>43194</v>
      </c>
      <c r="S414" s="57">
        <f>HLOOKUP(R414,График!$A$5:$CU$131,$AF$410+1)</f>
        <v>0</v>
      </c>
      <c r="T414" s="57">
        <f>HLOOKUP(R414+0.5,График!$A$5:$CU$131,$AF$410+1)</f>
        <v>0</v>
      </c>
      <c r="U414" s="56">
        <f t="shared" si="329"/>
        <v>43201</v>
      </c>
      <c r="V414" s="57">
        <f>HLOOKUP(U414,График!$A$5:$CU$131,$AF$410+1)</f>
        <v>0</v>
      </c>
      <c r="W414" s="57">
        <f>HLOOKUP(U414+0.5,График!$A$5:$CU$131,$AF$410+1)</f>
        <v>0</v>
      </c>
      <c r="X414" s="56">
        <f t="shared" si="330"/>
        <v>43208</v>
      </c>
      <c r="Y414" s="57">
        <f>HLOOKUP(X414,График!$A$5:$CU$131,$AF$410+1)</f>
        <v>0</v>
      </c>
      <c r="Z414" s="57">
        <f>HLOOKUP(X414+0.5,График!$A$5:$CU$131,$AF$410+1)</f>
        <v>0</v>
      </c>
      <c r="AA414" s="56">
        <f t="shared" si="331"/>
        <v>43215</v>
      </c>
      <c r="AB414" s="57">
        <f>HLOOKUP(AA414,График!$A$5:$CU$131,$AF$410+1)</f>
        <v>0</v>
      </c>
      <c r="AC414" s="57">
        <f>HLOOKUP(AA414+0.5,График!$A$5:$CU$131,$AF$410+1)</f>
        <v>0</v>
      </c>
      <c r="AD414" s="56"/>
      <c r="AE414" s="57" t="e">
        <f>HLOOKUP(AD414,График!$A$5:$CU$131,$AF$410+1)</f>
        <v>#N/A</v>
      </c>
      <c r="AF414" s="57" t="e">
        <f>HLOOKUP(AD414+0.5,График!$A$5:$CU$131,$AF$410+1)</f>
        <v>#N/A</v>
      </c>
      <c r="AG414" s="34"/>
      <c r="AH414" s="27"/>
      <c r="AI414" s="27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</row>
    <row r="415" spans="1:49" s="46" customFormat="1" ht="26.1" customHeight="1" x14ac:dyDescent="0.25">
      <c r="A415" s="486" t="str">
        <f>$A$7</f>
        <v>Чт</v>
      </c>
      <c r="B415" s="56">
        <f t="shared" si="318"/>
        <v>43195</v>
      </c>
      <c r="C415" s="57">
        <f>HLOOKUP(B415,График!$A$5:$CU$131,$P$410+1)</f>
        <v>0</v>
      </c>
      <c r="D415" s="57">
        <f>HLOOKUP(B415+0.5,График!$A$5:$CU$131,$P$410+1)</f>
        <v>0</v>
      </c>
      <c r="E415" s="56">
        <f t="shared" si="326"/>
        <v>43202</v>
      </c>
      <c r="F415" s="57">
        <f>HLOOKUP(E415,График!$A$5:$CU$131,$P$410+1)</f>
        <v>0</v>
      </c>
      <c r="G415" s="57">
        <f>HLOOKUP(E415+0.5,График!$A$5:$CU$131,$P$410+1)</f>
        <v>0</v>
      </c>
      <c r="H415" s="56">
        <f t="shared" si="327"/>
        <v>43209</v>
      </c>
      <c r="I415" s="57">
        <f>HLOOKUP(H415,График!$A$5:$CU$131,$P$410+1)</f>
        <v>0</v>
      </c>
      <c r="J415" s="57">
        <f>HLOOKUP(H415+0.5,График!$A$5:$CU$131,$P$410+1)</f>
        <v>0</v>
      </c>
      <c r="K415" s="56">
        <f t="shared" si="328"/>
        <v>43216</v>
      </c>
      <c r="L415" s="57">
        <f>HLOOKUP(K415,График!$A$5:$CU$131,$P$410+1)</f>
        <v>0</v>
      </c>
      <c r="M415" s="57">
        <f>HLOOKUP(K415+0.5,График!$A$5:$CU$131,$P$410+1)</f>
        <v>0</v>
      </c>
      <c r="N415" s="56"/>
      <c r="O415" s="57" t="e">
        <f>HLOOKUP(N415,График!$A$5:$CU$131,$P$410+1)</f>
        <v>#N/A</v>
      </c>
      <c r="P415" s="57" t="e">
        <f>HLOOKUP(N415+0.5,График!$A$5:$CU$131,$P$410+1)</f>
        <v>#N/A</v>
      </c>
      <c r="Q415" s="486" t="str">
        <f>$A$7</f>
        <v>Чт</v>
      </c>
      <c r="R415" s="56">
        <f t="shared" si="319"/>
        <v>43195</v>
      </c>
      <c r="S415" s="57">
        <f>HLOOKUP(R415,График!$A$5:$CU$131,$AF$410+1)</f>
        <v>0</v>
      </c>
      <c r="T415" s="57">
        <f>HLOOKUP(R415+0.5,График!$A$5:$CU$131,$AF$410+1)</f>
        <v>0</v>
      </c>
      <c r="U415" s="56">
        <f t="shared" si="329"/>
        <v>43202</v>
      </c>
      <c r="V415" s="57">
        <f>HLOOKUP(U415,График!$A$5:$CU$131,$AF$410+1)</f>
        <v>0</v>
      </c>
      <c r="W415" s="57">
        <f>HLOOKUP(U415+0.5,График!$A$5:$CU$131,$AF$410+1)</f>
        <v>0</v>
      </c>
      <c r="X415" s="56">
        <f t="shared" si="330"/>
        <v>43209</v>
      </c>
      <c r="Y415" s="57">
        <f>HLOOKUP(X415,График!$A$5:$CU$131,$AF$410+1)</f>
        <v>0</v>
      </c>
      <c r="Z415" s="57">
        <f>HLOOKUP(X415+0.5,График!$A$5:$CU$131,$AF$410+1)</f>
        <v>0</v>
      </c>
      <c r="AA415" s="56">
        <f t="shared" si="331"/>
        <v>43216</v>
      </c>
      <c r="AB415" s="57">
        <f>HLOOKUP(AA415,График!$A$5:$CU$131,$AF$410+1)</f>
        <v>0</v>
      </c>
      <c r="AC415" s="57">
        <f>HLOOKUP(AA415+0.5,График!$A$5:$CU$131,$AF$410+1)</f>
        <v>0</v>
      </c>
      <c r="AD415" s="56"/>
      <c r="AE415" s="57" t="e">
        <f>HLOOKUP(AD415,График!$A$5:$CU$131,$AF$410+1)</f>
        <v>#N/A</v>
      </c>
      <c r="AF415" s="57" t="e">
        <f>HLOOKUP(AD415+0.5,График!$A$5:$CU$131,$AF$410+1)</f>
        <v>#N/A</v>
      </c>
      <c r="AG415" s="34"/>
      <c r="AH415" s="27"/>
      <c r="AI415" s="27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</row>
    <row r="416" spans="1:49" s="46" customFormat="1" ht="26.1" customHeight="1" x14ac:dyDescent="0.25">
      <c r="A416" s="487" t="str">
        <f>$A$8</f>
        <v>Пт</v>
      </c>
      <c r="B416" s="56">
        <f t="shared" si="318"/>
        <v>43196</v>
      </c>
      <c r="C416" s="57">
        <f>HLOOKUP(B416,График!$A$5:$CU$131,$P$410+1)</f>
        <v>0</v>
      </c>
      <c r="D416" s="57">
        <f>HLOOKUP(B416+0.5,График!$A$5:$CU$131,$P$410+1)</f>
        <v>0</v>
      </c>
      <c r="E416" s="56">
        <f t="shared" si="326"/>
        <v>43203</v>
      </c>
      <c r="F416" s="57">
        <f>HLOOKUP(E416,График!$A$5:$CU$131,$P$410+1)</f>
        <v>0</v>
      </c>
      <c r="G416" s="57">
        <f>HLOOKUP(E416+0.5,График!$A$5:$CU$131,$P$410+1)</f>
        <v>0</v>
      </c>
      <c r="H416" s="56">
        <f t="shared" si="327"/>
        <v>43210</v>
      </c>
      <c r="I416" s="57">
        <f>HLOOKUP(H416,График!$A$5:$CU$131,$P$410+1)</f>
        <v>0</v>
      </c>
      <c r="J416" s="57">
        <f>HLOOKUP(H416+0.5,График!$A$5:$CU$131,$P$410+1)</f>
        <v>0</v>
      </c>
      <c r="K416" s="56">
        <f t="shared" si="328"/>
        <v>43217</v>
      </c>
      <c r="L416" s="57">
        <f>HLOOKUP(K416,График!$A$5:$CU$131,$P$410+1)</f>
        <v>0</v>
      </c>
      <c r="M416" s="57">
        <f>HLOOKUP(K416+0.5,График!$A$5:$CU$131,$P$410+1)</f>
        <v>0</v>
      </c>
      <c r="N416" s="56"/>
      <c r="O416" s="57" t="e">
        <f>HLOOKUP(N416,График!$A$5:$CU$131,$P$410+1)</f>
        <v>#N/A</v>
      </c>
      <c r="P416" s="57" t="e">
        <f>HLOOKUP(N416+0.5,График!$A$5:$CU$131,$P$410+1)</f>
        <v>#N/A</v>
      </c>
      <c r="Q416" s="487" t="str">
        <f>$A$8</f>
        <v>Пт</v>
      </c>
      <c r="R416" s="56">
        <f t="shared" si="319"/>
        <v>43196</v>
      </c>
      <c r="S416" s="57">
        <f>HLOOKUP(R416,График!$A$5:$CU$131,$AF$410+1)</f>
        <v>0</v>
      </c>
      <c r="T416" s="57">
        <f>HLOOKUP(R416+0.5,График!$A$5:$CU$131,$AF$410+1)</f>
        <v>0</v>
      </c>
      <c r="U416" s="56">
        <f t="shared" si="329"/>
        <v>43203</v>
      </c>
      <c r="V416" s="57">
        <f>HLOOKUP(U416,График!$A$5:$CU$131,$AF$410+1)</f>
        <v>0</v>
      </c>
      <c r="W416" s="57">
        <f>HLOOKUP(U416+0.5,График!$A$5:$CU$131,$AF$410+1)</f>
        <v>0</v>
      </c>
      <c r="X416" s="56">
        <f t="shared" si="330"/>
        <v>43210</v>
      </c>
      <c r="Y416" s="57">
        <f>HLOOKUP(X416,График!$A$5:$CU$131,$AF$410+1)</f>
        <v>0</v>
      </c>
      <c r="Z416" s="57">
        <f>HLOOKUP(X416+0.5,График!$A$5:$CU$131,$AF$410+1)</f>
        <v>0</v>
      </c>
      <c r="AA416" s="56">
        <f t="shared" si="331"/>
        <v>43217</v>
      </c>
      <c r="AB416" s="57">
        <f>HLOOKUP(AA416,График!$A$5:$CU$131,$AF$410+1)</f>
        <v>0</v>
      </c>
      <c r="AC416" s="57">
        <f>HLOOKUP(AA416+0.5,График!$A$5:$CU$131,$AF$410+1)</f>
        <v>0</v>
      </c>
      <c r="AD416" s="56"/>
      <c r="AE416" s="57" t="e">
        <f>HLOOKUP(AD416,График!$A$5:$CU$131,$AF$410+1)</f>
        <v>#N/A</v>
      </c>
      <c r="AF416" s="57" t="e">
        <f>HLOOKUP(AD416+0.5,График!$A$5:$CU$131,$AF$410+1)</f>
        <v>#N/A</v>
      </c>
      <c r="AG416" s="34"/>
      <c r="AH416" s="27"/>
      <c r="AI416" s="27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</row>
    <row r="417" spans="1:49" s="46" customFormat="1" ht="26.1" customHeight="1" thickBot="1" x14ac:dyDescent="0.3">
      <c r="A417" s="487" t="str">
        <f>$A$9</f>
        <v>Сб</v>
      </c>
      <c r="B417" s="56">
        <f t="shared" si="318"/>
        <v>43197</v>
      </c>
      <c r="C417" s="57">
        <f>HLOOKUP(B417,График!$A$5:$CU$131,$P$410+1)</f>
        <v>0</v>
      </c>
      <c r="D417" s="57">
        <f>HLOOKUP(B417+0.5,График!$A$5:$CU$131,$P$410+1)</f>
        <v>0</v>
      </c>
      <c r="E417" s="56">
        <f t="shared" si="326"/>
        <v>43204</v>
      </c>
      <c r="F417" s="57">
        <f>HLOOKUP(E417,График!$A$5:$CU$131,$P$410+1)</f>
        <v>0</v>
      </c>
      <c r="G417" s="57">
        <f>HLOOKUP(E417+0.5,График!$A$5:$CU$131,$P$410+1)</f>
        <v>0</v>
      </c>
      <c r="H417" s="56">
        <f t="shared" si="327"/>
        <v>43211</v>
      </c>
      <c r="I417" s="57">
        <f>HLOOKUP(H417,График!$A$5:$CU$131,$P$410+1)</f>
        <v>0</v>
      </c>
      <c r="J417" s="57">
        <f>HLOOKUP(H417+0.5,График!$A$5:$CU$131,$P$410+1)</f>
        <v>0</v>
      </c>
      <c r="K417" s="56">
        <f t="shared" si="328"/>
        <v>43218</v>
      </c>
      <c r="L417" s="57">
        <f>HLOOKUP(K417,График!$A$5:$CU$131,$P$410+1)</f>
        <v>0</v>
      </c>
      <c r="M417" s="57">
        <f>HLOOKUP(K417+0.5,График!$A$5:$CU$131,$P$410+1)</f>
        <v>0</v>
      </c>
      <c r="N417" s="56"/>
      <c r="O417" s="57" t="e">
        <f>HLOOKUP(N417,График!$A$5:$CU$131,$P$410+1)</f>
        <v>#N/A</v>
      </c>
      <c r="P417" s="57" t="e">
        <f>HLOOKUP(N417+0.5,График!$A$5:$CU$131,$P$410+1)</f>
        <v>#N/A</v>
      </c>
      <c r="Q417" s="487" t="str">
        <f>$A$9</f>
        <v>Сб</v>
      </c>
      <c r="R417" s="56">
        <f t="shared" si="319"/>
        <v>43197</v>
      </c>
      <c r="S417" s="57">
        <f>HLOOKUP(R417,График!$A$5:$CU$131,$AF$410+1)</f>
        <v>0</v>
      </c>
      <c r="T417" s="57">
        <f>HLOOKUP(R417+0.5,График!$A$5:$CU$131,$AF$410+1)</f>
        <v>0</v>
      </c>
      <c r="U417" s="56">
        <f t="shared" si="329"/>
        <v>43204</v>
      </c>
      <c r="V417" s="57">
        <f>HLOOKUP(U417,График!$A$5:$CU$131,$AF$410+1)</f>
        <v>0</v>
      </c>
      <c r="W417" s="57">
        <f>HLOOKUP(U417+0.5,График!$A$5:$CU$131,$AF$410+1)</f>
        <v>0</v>
      </c>
      <c r="X417" s="56">
        <f t="shared" si="330"/>
        <v>43211</v>
      </c>
      <c r="Y417" s="57">
        <f>HLOOKUP(X417,График!$A$5:$CU$131,$AF$410+1)</f>
        <v>0</v>
      </c>
      <c r="Z417" s="57">
        <f>HLOOKUP(X417+0.5,График!$A$5:$CU$131,$AF$410+1)</f>
        <v>0</v>
      </c>
      <c r="AA417" s="56">
        <f t="shared" si="331"/>
        <v>43218</v>
      </c>
      <c r="AB417" s="57">
        <f>HLOOKUP(AA417,График!$A$5:$CU$131,$AF$410+1)</f>
        <v>0</v>
      </c>
      <c r="AC417" s="57">
        <f>HLOOKUP(AA417+0.5,График!$A$5:$CU$131,$AF$410+1)</f>
        <v>0</v>
      </c>
      <c r="AD417" s="56"/>
      <c r="AE417" s="57" t="e">
        <f>HLOOKUP(AD417,График!$A$5:$CU$131,$AF$410+1)</f>
        <v>#N/A</v>
      </c>
      <c r="AF417" s="57" t="e">
        <f>HLOOKUP(AD417+0.5,График!$A$5:$CU$131,$AF$410+1)</f>
        <v>#N/A</v>
      </c>
      <c r="AG417" s="34"/>
      <c r="AH417" s="27"/>
      <c r="AI417" s="27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</row>
    <row r="418" spans="1:49" s="46" customFormat="1" ht="26.1" customHeight="1" x14ac:dyDescent="0.25">
      <c r="A418" s="39"/>
      <c r="B418" s="53"/>
      <c r="C418" s="52" t="str">
        <f>VLOOKUP(P418,График!$A$5:$CU$121,3)</f>
        <v>Кассиры по часам на линию</v>
      </c>
      <c r="D418" s="54"/>
      <c r="E418" s="55"/>
      <c r="F418" s="22"/>
      <c r="G418" s="22"/>
      <c r="H418" s="22"/>
      <c r="I418" s="40"/>
      <c r="J418" s="23"/>
      <c r="K418" s="24"/>
      <c r="L418" s="25"/>
      <c r="M418" s="41"/>
      <c r="N418" s="41"/>
      <c r="O418" s="42"/>
      <c r="P418" s="488">
        <f>AF410+1</f>
        <v>105</v>
      </c>
      <c r="Q418" s="39"/>
      <c r="R418" s="21"/>
      <c r="S418" s="52" t="str">
        <f>VLOOKUP(AF418,График!$A$5:$CU$121,3)</f>
        <v>07.00-07.45</v>
      </c>
      <c r="T418" s="54"/>
      <c r="U418" s="55"/>
      <c r="V418" s="22"/>
      <c r="W418" s="22"/>
      <c r="X418" s="22"/>
      <c r="Y418" s="40"/>
      <c r="Z418" s="23"/>
      <c r="AA418" s="24"/>
      <c r="AB418" s="25"/>
      <c r="AC418" s="41"/>
      <c r="AD418" s="41"/>
      <c r="AE418" s="42"/>
      <c r="AF418" s="488">
        <f>P418+1</f>
        <v>106</v>
      </c>
      <c r="AG418" s="43"/>
      <c r="AH418" s="44"/>
      <c r="AI418" s="44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</row>
    <row r="419" spans="1:49" s="46" customFormat="1" ht="26.1" customHeight="1" x14ac:dyDescent="0.25">
      <c r="A419" s="486" t="str">
        <f>$A$3</f>
        <v>Вс</v>
      </c>
      <c r="B419" s="56">
        <f t="shared" si="318"/>
        <v>43191</v>
      </c>
      <c r="C419" s="57" t="str">
        <f>HLOOKUP(B419,График!$A$5:$CU$131,$P$418+1)</f>
        <v>ФАКТ</v>
      </c>
      <c r="D419" s="57" t="str">
        <f>HLOOKUP(B419+0.5,График!$A$5:$CU$131,$P$418+1)</f>
        <v>ПЛАН</v>
      </c>
      <c r="E419" s="56">
        <f>B425+1</f>
        <v>43198</v>
      </c>
      <c r="F419" s="57" t="str">
        <f>HLOOKUP(E419,График!$A$5:$CU$131,$P$418+1)</f>
        <v>ФАКТ</v>
      </c>
      <c r="G419" s="57" t="str">
        <f>HLOOKUP(E419+0.5,График!$A$5:$CU$131,$P$418+1)</f>
        <v>ПЛАН</v>
      </c>
      <c r="H419" s="56">
        <f>E425+1</f>
        <v>43205</v>
      </c>
      <c r="I419" s="57" t="str">
        <f>HLOOKUP(H419,График!$A$5:$CU$131,$P$418+1)</f>
        <v>ФАКТ</v>
      </c>
      <c r="J419" s="57" t="str">
        <f>HLOOKUP(H419+0.5,График!$A$5:$CU$131,$P$418+1)</f>
        <v>ПЛАН</v>
      </c>
      <c r="K419" s="56">
        <f>H425+1</f>
        <v>43212</v>
      </c>
      <c r="L419" s="57" t="str">
        <f>HLOOKUP(K419,График!$A$5:$CU$131,$P$418+1)</f>
        <v>ФАКТ</v>
      </c>
      <c r="M419" s="57" t="str">
        <f>HLOOKUP(K419+0.5,График!$A$5:$CU$131,$P$418+1)</f>
        <v>ПЛАН</v>
      </c>
      <c r="N419" s="56">
        <f>K425+1</f>
        <v>43219</v>
      </c>
      <c r="O419" s="57" t="str">
        <f>HLOOKUP(N419,График!$A$5:$CU$131,$P$418+1)</f>
        <v>ФАКТ</v>
      </c>
      <c r="P419" s="57" t="str">
        <f>HLOOKUP(N419+0.5,График!$A$5:$CU$131,$P$418+1)</f>
        <v>ПЛАН</v>
      </c>
      <c r="Q419" s="486" t="str">
        <f>$A$3</f>
        <v>Вс</v>
      </c>
      <c r="R419" s="56">
        <f t="shared" si="319"/>
        <v>43191</v>
      </c>
      <c r="S419" s="57">
        <f>HLOOKUP(R419,График!$A$5:$CU$131,$AF$418+1)</f>
        <v>11</v>
      </c>
      <c r="T419" s="57">
        <f>HLOOKUP(R419+0.5,График!$A$5:$CU$131,$AF$418+1)</f>
        <v>11.047477419354838</v>
      </c>
      <c r="U419" s="56">
        <f>R425+1</f>
        <v>43198</v>
      </c>
      <c r="V419" s="57">
        <f>HLOOKUP(U419,График!$A$5:$CU$131,$AF$418+1)</f>
        <v>10</v>
      </c>
      <c r="W419" s="57">
        <f>HLOOKUP(U419+0.5,График!$A$5:$CU$131,$AF$418+1)</f>
        <v>9.9042967741935488</v>
      </c>
      <c r="X419" s="56">
        <f>U425+1</f>
        <v>43205</v>
      </c>
      <c r="Y419" s="57">
        <f>HLOOKUP(X419,График!$A$5:$CU$131,$AF$418+1)</f>
        <v>12</v>
      </c>
      <c r="Z419" s="57">
        <f>HLOOKUP(X419+0.5,График!$A$5:$CU$131,$AF$418+1)</f>
        <v>12.005277419354838</v>
      </c>
      <c r="AA419" s="56">
        <f>X425+1</f>
        <v>43212</v>
      </c>
      <c r="AB419" s="57">
        <f>HLOOKUP(AA419,График!$A$5:$CU$131,$AF$418+1)</f>
        <v>12</v>
      </c>
      <c r="AC419" s="57">
        <f>HLOOKUP(AA419+0.5,График!$A$5:$CU$131,$AF$418+1)</f>
        <v>11.572722580645161</v>
      </c>
      <c r="AD419" s="56">
        <f>AA425+1</f>
        <v>43219</v>
      </c>
      <c r="AE419" s="57">
        <f>HLOOKUP(AD419,График!$A$5:$CU$131,$AF$418+1)</f>
        <v>13</v>
      </c>
      <c r="AF419" s="57">
        <f>HLOOKUP(AD419+0.5,График!$A$5:$CU$131,$AF$418+1)</f>
        <v>14.47701935483871</v>
      </c>
      <c r="AG419" s="34"/>
      <c r="AH419" s="27"/>
      <c r="AI419" s="27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</row>
    <row r="420" spans="1:49" s="46" customFormat="1" ht="26.1" customHeight="1" x14ac:dyDescent="0.25">
      <c r="A420" s="486" t="str">
        <f>$A$4</f>
        <v>Пн</v>
      </c>
      <c r="B420" s="56">
        <f t="shared" si="318"/>
        <v>43192</v>
      </c>
      <c r="C420" s="57" t="str">
        <f>HLOOKUP(B420,График!$A$5:$CU$131,$P$418+1)</f>
        <v>ФАКТ</v>
      </c>
      <c r="D420" s="57" t="str">
        <f>HLOOKUP(B420+0.5,График!$A$5:$CU$131,$P$418+1)</f>
        <v>ПЛАН</v>
      </c>
      <c r="E420" s="56">
        <f t="shared" ref="E420:E425" si="332">E419+1</f>
        <v>43199</v>
      </c>
      <c r="F420" s="57" t="str">
        <f>HLOOKUP(E420,График!$A$5:$CU$131,$P$418+1)</f>
        <v>ФАКТ</v>
      </c>
      <c r="G420" s="57" t="str">
        <f>HLOOKUP(E420+0.5,График!$A$5:$CU$131,$P$418+1)</f>
        <v>ПЛАН</v>
      </c>
      <c r="H420" s="56">
        <f t="shared" ref="H420:H425" si="333">H419+1</f>
        <v>43206</v>
      </c>
      <c r="I420" s="57" t="str">
        <f>HLOOKUP(H420,График!$A$5:$CU$131,$P$418+1)</f>
        <v>ФАКТ</v>
      </c>
      <c r="J420" s="57" t="str">
        <f>HLOOKUP(H420+0.5,График!$A$5:$CU$131,$P$418+1)</f>
        <v>ПЛАН</v>
      </c>
      <c r="K420" s="56">
        <f t="shared" ref="K420:K425" si="334">K419+1</f>
        <v>43213</v>
      </c>
      <c r="L420" s="57" t="str">
        <f>HLOOKUP(K420,График!$A$5:$CU$131,$P$418+1)</f>
        <v>ФАКТ</v>
      </c>
      <c r="M420" s="57" t="str">
        <f>HLOOKUP(K420+0.5,График!$A$5:$CU$131,$P$418+1)</f>
        <v>ПЛАН</v>
      </c>
      <c r="N420" s="56">
        <f>N419+1</f>
        <v>43220</v>
      </c>
      <c r="O420" s="57" t="str">
        <f>HLOOKUP(N420,График!$A$5:$CU$131,$P$418+1)</f>
        <v>ФАКТ</v>
      </c>
      <c r="P420" s="57" t="str">
        <f>HLOOKUP(N420+0.5,График!$A$5:$CU$131,$P$418+1)</f>
        <v>ПЛАН</v>
      </c>
      <c r="Q420" s="486" t="str">
        <f>$A$4</f>
        <v>Пн</v>
      </c>
      <c r="R420" s="56">
        <f t="shared" si="319"/>
        <v>43192</v>
      </c>
      <c r="S420" s="57">
        <f>HLOOKUP(R420,График!$A$5:$CU$131,$AF$418+1)</f>
        <v>9</v>
      </c>
      <c r="T420" s="57">
        <f>HLOOKUP(R420+0.5,График!$A$5:$CU$131,$AF$418+1)</f>
        <v>11.263754838709676</v>
      </c>
      <c r="U420" s="56">
        <f t="shared" ref="U420:U425" si="335">U419+1</f>
        <v>43199</v>
      </c>
      <c r="V420" s="57">
        <f>HLOOKUP(U420,График!$A$5:$CU$131,$AF$418+1)</f>
        <v>11</v>
      </c>
      <c r="W420" s="57">
        <f>HLOOKUP(U420+0.5,График!$A$5:$CU$131,$AF$418+1)</f>
        <v>12.005277419354838</v>
      </c>
      <c r="X420" s="56">
        <f t="shared" ref="X420:X425" si="336">X419+1</f>
        <v>43206</v>
      </c>
      <c r="Y420" s="57">
        <f>HLOOKUP(X420,График!$A$5:$CU$131,$AF$418+1)</f>
        <v>9</v>
      </c>
      <c r="Z420" s="57">
        <f>HLOOKUP(X420+0.5,График!$A$5:$CU$131,$AF$418+1)</f>
        <v>10.120574193548387</v>
      </c>
      <c r="AA420" s="56">
        <f t="shared" ref="AA420:AA425" si="337">AA419+1</f>
        <v>43213</v>
      </c>
      <c r="AB420" s="57">
        <f>HLOOKUP(AA420,График!$A$5:$CU$131,$AF$418+1)</f>
        <v>11</v>
      </c>
      <c r="AC420" s="57">
        <f>HLOOKUP(AA420+0.5,График!$A$5:$CU$131,$AF$418+1)</f>
        <v>11.912587096774192</v>
      </c>
      <c r="AD420" s="56">
        <f>AD419+1</f>
        <v>43220</v>
      </c>
      <c r="AE420" s="57">
        <f>HLOOKUP(AD420,График!$A$5:$CU$131,$AF$418+1)</f>
        <v>9</v>
      </c>
      <c r="AF420" s="57">
        <f>HLOOKUP(AD420+0.5,График!$A$5:$CU$131,$AF$418+1)</f>
        <v>10.367748387096775</v>
      </c>
      <c r="AG420" s="34"/>
      <c r="AH420" s="27"/>
      <c r="AI420" s="27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</row>
    <row r="421" spans="1:49" s="46" customFormat="1" ht="26.1" customHeight="1" x14ac:dyDescent="0.25">
      <c r="A421" s="486" t="str">
        <f>$A$5</f>
        <v>Вт</v>
      </c>
      <c r="B421" s="56">
        <f t="shared" si="318"/>
        <v>43193</v>
      </c>
      <c r="C421" s="57" t="str">
        <f>HLOOKUP(B421,График!$A$5:$CU$131,$P$418+1)</f>
        <v>ФАКТ</v>
      </c>
      <c r="D421" s="57" t="str">
        <f>HLOOKUP(B421+0.5,График!$A$5:$CU$131,$P$418+1)</f>
        <v>ПЛАН</v>
      </c>
      <c r="E421" s="56">
        <f t="shared" si="332"/>
        <v>43200</v>
      </c>
      <c r="F421" s="57" t="str">
        <f>HLOOKUP(E421,График!$A$5:$CU$131,$P$418+1)</f>
        <v>ФАКТ</v>
      </c>
      <c r="G421" s="57" t="str">
        <f>HLOOKUP(E421+0.5,График!$A$5:$CU$131,$P$418+1)</f>
        <v>ПЛАН</v>
      </c>
      <c r="H421" s="56">
        <f t="shared" si="333"/>
        <v>43207</v>
      </c>
      <c r="I421" s="57" t="str">
        <f>HLOOKUP(H421,График!$A$5:$CU$131,$P$418+1)</f>
        <v>ФАКТ</v>
      </c>
      <c r="J421" s="57" t="str">
        <f>HLOOKUP(H421+0.5,График!$A$5:$CU$131,$P$418+1)</f>
        <v>ПЛАН</v>
      </c>
      <c r="K421" s="56">
        <f t="shared" si="334"/>
        <v>43214</v>
      </c>
      <c r="L421" s="57" t="str">
        <f>HLOOKUP(K421,График!$A$5:$CU$131,$P$418+1)</f>
        <v>ФАКТ</v>
      </c>
      <c r="M421" s="57" t="str">
        <f>HLOOKUP(K421+0.5,График!$A$5:$CU$131,$P$418+1)</f>
        <v>ПЛАН</v>
      </c>
      <c r="N421" s="56">
        <f>N420+1</f>
        <v>43221</v>
      </c>
      <c r="O421" s="57" t="str">
        <f>HLOOKUP(N421,График!$A$5:$CU$131,$P$418+1)</f>
        <v>РАЗНИЦА</v>
      </c>
      <c r="P421" s="57" t="str">
        <f>HLOOKUP(N421+0.5,График!$A$5:$CU$131,$P$418+1)</f>
        <v>РАЗНИЦА</v>
      </c>
      <c r="Q421" s="486" t="str">
        <f>$A$5</f>
        <v>Вт</v>
      </c>
      <c r="R421" s="56">
        <f t="shared" si="319"/>
        <v>43193</v>
      </c>
      <c r="S421" s="57">
        <f>HLOOKUP(R421,График!$A$5:$CU$131,$AF$418+1)</f>
        <v>11</v>
      </c>
      <c r="T421" s="57">
        <f>HLOOKUP(R421+0.5,График!$A$5:$CU$131,$AF$418+1)</f>
        <v>13.024870967741936</v>
      </c>
      <c r="U421" s="56">
        <f t="shared" si="335"/>
        <v>43200</v>
      </c>
      <c r="V421" s="57">
        <f>HLOOKUP(U421,График!$A$5:$CU$131,$AF$418+1)</f>
        <v>13</v>
      </c>
      <c r="W421" s="57">
        <f>HLOOKUP(U421+0.5,График!$A$5:$CU$131,$AF$418+1)</f>
        <v>13.982670967741935</v>
      </c>
      <c r="X421" s="56">
        <f t="shared" si="336"/>
        <v>43207</v>
      </c>
      <c r="Y421" s="57">
        <f>HLOOKUP(X421,График!$A$5:$CU$131,$AF$418+1)</f>
        <v>12</v>
      </c>
      <c r="Z421" s="57">
        <f>HLOOKUP(X421+0.5,График!$A$5:$CU$131,$AF$418+1)</f>
        <v>13.488322580645161</v>
      </c>
      <c r="AA421" s="56">
        <f t="shared" si="337"/>
        <v>43214</v>
      </c>
      <c r="AB421" s="57">
        <f>HLOOKUP(AA421,График!$A$5:$CU$131,$AF$418+1)</f>
        <v>12</v>
      </c>
      <c r="AC421" s="57">
        <f>HLOOKUP(AA421+0.5,График!$A$5:$CU$131,$AF$418+1)</f>
        <v>13.982670967741935</v>
      </c>
      <c r="AD421" s="56">
        <f>AD420+1</f>
        <v>43221</v>
      </c>
      <c r="AE421" s="57">
        <f>HLOOKUP(AD421,График!$A$5:$CU$131,$AF$418+1)</f>
        <v>-1.3677483870967748</v>
      </c>
      <c r="AF421" s="57">
        <f>HLOOKUP(AD421+0.5,График!$A$5:$CU$131,$AF$418+1)</f>
        <v>-1.3677483870967748</v>
      </c>
      <c r="AG421" s="34"/>
      <c r="AH421" s="27"/>
      <c r="AI421" s="27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</row>
    <row r="422" spans="1:49" s="46" customFormat="1" ht="26.1" customHeight="1" x14ac:dyDescent="0.25">
      <c r="A422" s="486" t="str">
        <f>$A$6</f>
        <v>Ср</v>
      </c>
      <c r="B422" s="56">
        <f t="shared" si="318"/>
        <v>43194</v>
      </c>
      <c r="C422" s="57" t="str">
        <f>HLOOKUP(B422,График!$A$5:$CU$131,$P$418+1)</f>
        <v>ФАКТ</v>
      </c>
      <c r="D422" s="57" t="str">
        <f>HLOOKUP(B422+0.5,График!$A$5:$CU$131,$P$418+1)</f>
        <v>ПЛАН</v>
      </c>
      <c r="E422" s="56">
        <f t="shared" si="332"/>
        <v>43201</v>
      </c>
      <c r="F422" s="57" t="str">
        <f>HLOOKUP(E422,График!$A$5:$CU$131,$P$418+1)</f>
        <v>ФАКТ</v>
      </c>
      <c r="G422" s="57" t="str">
        <f>HLOOKUP(E422+0.5,График!$A$5:$CU$131,$P$418+1)</f>
        <v>ПЛАН</v>
      </c>
      <c r="H422" s="56">
        <f t="shared" si="333"/>
        <v>43208</v>
      </c>
      <c r="I422" s="57" t="str">
        <f>HLOOKUP(H422,График!$A$5:$CU$131,$P$418+1)</f>
        <v>ФАКТ</v>
      </c>
      <c r="J422" s="57" t="str">
        <f>HLOOKUP(H422+0.5,График!$A$5:$CU$131,$P$418+1)</f>
        <v>ПЛАН</v>
      </c>
      <c r="K422" s="56">
        <f t="shared" si="334"/>
        <v>43215</v>
      </c>
      <c r="L422" s="57" t="str">
        <f>HLOOKUP(K422,График!$A$5:$CU$131,$P$418+1)</f>
        <v>ФАКТ</v>
      </c>
      <c r="M422" s="57" t="str">
        <f>HLOOKUP(K422+0.5,График!$A$5:$CU$131,$P$418+1)</f>
        <v>ПЛАН</v>
      </c>
      <c r="N422" s="56"/>
      <c r="O422" s="57" t="e">
        <f>HLOOKUP(N422,График!$A$5:$CU$131,$P$418+1)</f>
        <v>#N/A</v>
      </c>
      <c r="P422" s="57" t="e">
        <f>HLOOKUP(N422+0.5,График!$A$5:$CU$131,$P$418+1)</f>
        <v>#N/A</v>
      </c>
      <c r="Q422" s="486" t="str">
        <f>$A$6</f>
        <v>Ср</v>
      </c>
      <c r="R422" s="56">
        <f t="shared" si="319"/>
        <v>43194</v>
      </c>
      <c r="S422" s="57">
        <f>HLOOKUP(R422,График!$A$5:$CU$131,$AF$418+1)</f>
        <v>12</v>
      </c>
      <c r="T422" s="57">
        <f>HLOOKUP(R422+0.5,График!$A$5:$CU$131,$AF$418+1)</f>
        <v>13.11756129032258</v>
      </c>
      <c r="U422" s="56">
        <f t="shared" si="335"/>
        <v>43201</v>
      </c>
      <c r="V422" s="57">
        <f>HLOOKUP(U422,График!$A$5:$CU$131,$AF$418+1)</f>
        <v>13</v>
      </c>
      <c r="W422" s="57">
        <f>HLOOKUP(U422+0.5,График!$A$5:$CU$131,$AF$418+1)</f>
        <v>13.859083870967741</v>
      </c>
      <c r="X422" s="56">
        <f t="shared" si="336"/>
        <v>43208</v>
      </c>
      <c r="Y422" s="57">
        <f>HLOOKUP(X422,График!$A$5:$CU$131,$AF$418+1)</f>
        <v>13</v>
      </c>
      <c r="Z422" s="57">
        <f>HLOOKUP(X422+0.5,График!$A$5:$CU$131,$AF$418+1)</f>
        <v>13.951774193548387</v>
      </c>
      <c r="AA422" s="56">
        <f t="shared" si="337"/>
        <v>43215</v>
      </c>
      <c r="AB422" s="57">
        <f>HLOOKUP(AA422,График!$A$5:$CU$131,$AF$418+1)</f>
        <v>13</v>
      </c>
      <c r="AC422" s="57">
        <f>HLOOKUP(AA422+0.5,График!$A$5:$CU$131,$AF$418+1)</f>
        <v>14.755090322580646</v>
      </c>
      <c r="AD422" s="56"/>
      <c r="AE422" s="57" t="e">
        <f>HLOOKUP(AD422,График!$A$5:$CU$131,$AF$418+1)</f>
        <v>#N/A</v>
      </c>
      <c r="AF422" s="57" t="e">
        <f>HLOOKUP(AD422+0.5,График!$A$5:$CU$131,$AF$418+1)</f>
        <v>#N/A</v>
      </c>
      <c r="AG422" s="34"/>
      <c r="AH422" s="27"/>
      <c r="AI422" s="27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</row>
    <row r="423" spans="1:49" s="46" customFormat="1" ht="26.1" customHeight="1" x14ac:dyDescent="0.25">
      <c r="A423" s="486" t="str">
        <f>$A$7</f>
        <v>Чт</v>
      </c>
      <c r="B423" s="56">
        <f t="shared" si="318"/>
        <v>43195</v>
      </c>
      <c r="C423" s="57" t="str">
        <f>HLOOKUP(B423,График!$A$5:$CU$131,$P$418+1)</f>
        <v>ФАКТ</v>
      </c>
      <c r="D423" s="57" t="str">
        <f>HLOOKUP(B423+0.5,График!$A$5:$CU$131,$P$418+1)</f>
        <v>ПЛАН</v>
      </c>
      <c r="E423" s="56">
        <f t="shared" si="332"/>
        <v>43202</v>
      </c>
      <c r="F423" s="57" t="str">
        <f>HLOOKUP(E423,График!$A$5:$CU$131,$P$418+1)</f>
        <v>ФАКТ</v>
      </c>
      <c r="G423" s="57" t="str">
        <f>HLOOKUP(E423+0.5,График!$A$5:$CU$131,$P$418+1)</f>
        <v>ПЛАН</v>
      </c>
      <c r="H423" s="56">
        <f t="shared" si="333"/>
        <v>43209</v>
      </c>
      <c r="I423" s="57" t="str">
        <f>HLOOKUP(H423,График!$A$5:$CU$131,$P$418+1)</f>
        <v>ФАКТ</v>
      </c>
      <c r="J423" s="57" t="str">
        <f>HLOOKUP(H423+0.5,График!$A$5:$CU$131,$P$418+1)</f>
        <v>ПЛАН</v>
      </c>
      <c r="K423" s="56">
        <f t="shared" si="334"/>
        <v>43216</v>
      </c>
      <c r="L423" s="57" t="str">
        <f>HLOOKUP(K423,График!$A$5:$CU$131,$P$418+1)</f>
        <v>ФАКТ</v>
      </c>
      <c r="M423" s="57" t="str">
        <f>HLOOKUP(K423+0.5,График!$A$5:$CU$131,$P$418+1)</f>
        <v>ПЛАН</v>
      </c>
      <c r="N423" s="56"/>
      <c r="O423" s="57" t="e">
        <f>HLOOKUP(N423,График!$A$5:$CU$131,$P$418+1)</f>
        <v>#N/A</v>
      </c>
      <c r="P423" s="57" t="e">
        <f>HLOOKUP(N423+0.5,График!$A$5:$CU$131,$P$418+1)</f>
        <v>#N/A</v>
      </c>
      <c r="Q423" s="486" t="str">
        <f>$A$7</f>
        <v>Чт</v>
      </c>
      <c r="R423" s="56">
        <f t="shared" si="319"/>
        <v>43195</v>
      </c>
      <c r="S423" s="57">
        <f>HLOOKUP(R423,График!$A$5:$CU$131,$AF$418+1)</f>
        <v>13</v>
      </c>
      <c r="T423" s="57">
        <f>HLOOKUP(R423+0.5,График!$A$5:$CU$131,$AF$418+1)</f>
        <v>13.859083870967741</v>
      </c>
      <c r="U423" s="56">
        <f t="shared" si="335"/>
        <v>43202</v>
      </c>
      <c r="V423" s="57">
        <f>HLOOKUP(U423,График!$A$5:$CU$131,$AF$418+1)</f>
        <v>12</v>
      </c>
      <c r="W423" s="57">
        <f>HLOOKUP(U423+0.5,График!$A$5:$CU$131,$AF$418+1)</f>
        <v>12.561419354838709</v>
      </c>
      <c r="X423" s="56">
        <f t="shared" si="336"/>
        <v>43209</v>
      </c>
      <c r="Y423" s="57">
        <f>HLOOKUP(X423,График!$A$5:$CU$131,$AF$418+1)</f>
        <v>13</v>
      </c>
      <c r="Z423" s="57">
        <f>HLOOKUP(X423+0.5,График!$A$5:$CU$131,$AF$418+1)</f>
        <v>13.457425806451614</v>
      </c>
      <c r="AA423" s="56">
        <f t="shared" si="337"/>
        <v>43216</v>
      </c>
      <c r="AB423" s="57">
        <f>HLOOKUP(AA423,График!$A$5:$CU$131,$AF$418+1)</f>
        <v>13</v>
      </c>
      <c r="AC423" s="57">
        <f>HLOOKUP(AA423+0.5,График!$A$5:$CU$131,$AF$418+1)</f>
        <v>14.137154838709677</v>
      </c>
      <c r="AD423" s="56"/>
      <c r="AE423" s="57" t="e">
        <f>HLOOKUP(AD423,График!$A$5:$CU$131,$AF$418+1)</f>
        <v>#N/A</v>
      </c>
      <c r="AF423" s="57" t="e">
        <f>HLOOKUP(AD423+0.5,График!$A$5:$CU$131,$AF$418+1)</f>
        <v>#N/A</v>
      </c>
      <c r="AG423" s="34"/>
      <c r="AH423" s="27"/>
      <c r="AI423" s="27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</row>
    <row r="424" spans="1:49" s="46" customFormat="1" ht="26.1" customHeight="1" x14ac:dyDescent="0.25">
      <c r="A424" s="487" t="str">
        <f>$A$8</f>
        <v>Пт</v>
      </c>
      <c r="B424" s="56">
        <f t="shared" si="318"/>
        <v>43196</v>
      </c>
      <c r="C424" s="57" t="str">
        <f>HLOOKUP(B424,График!$A$5:$CU$131,$P$418+1)</f>
        <v>ФАКТ</v>
      </c>
      <c r="D424" s="57" t="str">
        <f>HLOOKUP(B424+0.5,График!$A$5:$CU$131,$P$418+1)</f>
        <v>ПЛАН</v>
      </c>
      <c r="E424" s="56">
        <f t="shared" si="332"/>
        <v>43203</v>
      </c>
      <c r="F424" s="57" t="str">
        <f>HLOOKUP(E424,График!$A$5:$CU$131,$P$418+1)</f>
        <v>ФАКТ</v>
      </c>
      <c r="G424" s="57" t="str">
        <f>HLOOKUP(E424+0.5,График!$A$5:$CU$131,$P$418+1)</f>
        <v>ПЛАН</v>
      </c>
      <c r="H424" s="56">
        <f t="shared" si="333"/>
        <v>43210</v>
      </c>
      <c r="I424" s="57" t="str">
        <f>HLOOKUP(H424,График!$A$5:$CU$131,$P$418+1)</f>
        <v>ФАКТ</v>
      </c>
      <c r="J424" s="57" t="str">
        <f>HLOOKUP(H424+0.5,График!$A$5:$CU$131,$P$418+1)</f>
        <v>ПЛАН</v>
      </c>
      <c r="K424" s="56">
        <f t="shared" si="334"/>
        <v>43217</v>
      </c>
      <c r="L424" s="57" t="str">
        <f>HLOOKUP(K424,График!$A$5:$CU$131,$P$418+1)</f>
        <v>ФАКТ</v>
      </c>
      <c r="M424" s="57" t="str">
        <f>HLOOKUP(K424+0.5,График!$A$5:$CU$131,$P$418+1)</f>
        <v>ПЛАН</v>
      </c>
      <c r="N424" s="56"/>
      <c r="O424" s="57" t="e">
        <f>HLOOKUP(N424,График!$A$5:$CU$131,$P$418+1)</f>
        <v>#N/A</v>
      </c>
      <c r="P424" s="57" t="e">
        <f>HLOOKUP(N424+0.5,График!$A$5:$CU$131,$P$418+1)</f>
        <v>#N/A</v>
      </c>
      <c r="Q424" s="487" t="str">
        <f>$A$8</f>
        <v>Пт</v>
      </c>
      <c r="R424" s="56">
        <f t="shared" si="319"/>
        <v>43196</v>
      </c>
      <c r="S424" s="57">
        <f>HLOOKUP(R424,График!$A$5:$CU$131,$AF$418+1)</f>
        <v>13</v>
      </c>
      <c r="T424" s="57">
        <f>HLOOKUP(R424+0.5,График!$A$5:$CU$131,$AF$418+1)</f>
        <v>14.198948387096774</v>
      </c>
      <c r="U424" s="56">
        <f t="shared" si="335"/>
        <v>43203</v>
      </c>
      <c r="V424" s="57">
        <f>HLOOKUP(U424,График!$A$5:$CU$131,$AF$418+1)</f>
        <v>12</v>
      </c>
      <c r="W424" s="57">
        <f>HLOOKUP(U424+0.5,График!$A$5:$CU$131,$AF$418+1)</f>
        <v>13.148458064516127</v>
      </c>
      <c r="X424" s="56">
        <f t="shared" si="336"/>
        <v>43210</v>
      </c>
      <c r="Y424" s="57">
        <f>HLOOKUP(X424,График!$A$5:$CU$131,$AF$418+1)</f>
        <v>14</v>
      </c>
      <c r="Z424" s="57">
        <f>HLOOKUP(X424+0.5,График!$A$5:$CU$131,$AF$418+1)</f>
        <v>13.550116129032258</v>
      </c>
      <c r="AA424" s="56">
        <f t="shared" si="337"/>
        <v>43217</v>
      </c>
      <c r="AB424" s="57">
        <f>HLOOKUP(AA424,График!$A$5:$CU$131,$AF$418+1)</f>
        <v>14</v>
      </c>
      <c r="AC424" s="57">
        <f>HLOOKUP(AA424+0.5,График!$A$5:$CU$131,$AF$418+1)</f>
        <v>13.920877419354838</v>
      </c>
      <c r="AD424" s="56"/>
      <c r="AE424" s="57" t="e">
        <f>HLOOKUP(AD424,График!$A$5:$CU$131,$AF$418+1)</f>
        <v>#N/A</v>
      </c>
      <c r="AF424" s="57" t="e">
        <f>HLOOKUP(AD424+0.5,График!$A$5:$CU$131,$AF$418+1)</f>
        <v>#N/A</v>
      </c>
      <c r="AG424" s="34"/>
      <c r="AH424" s="27"/>
      <c r="AI424" s="27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</row>
    <row r="425" spans="1:49" s="46" customFormat="1" ht="26.1" customHeight="1" thickBot="1" x14ac:dyDescent="0.3">
      <c r="A425" s="487" t="str">
        <f>$A$9</f>
        <v>Сб</v>
      </c>
      <c r="B425" s="56">
        <f t="shared" si="318"/>
        <v>43197</v>
      </c>
      <c r="C425" s="57" t="str">
        <f>HLOOKUP(B425,График!$A$5:$CU$131,$P$418+1)</f>
        <v>ФАКТ</v>
      </c>
      <c r="D425" s="57" t="str">
        <f>HLOOKUP(B425+0.5,График!$A$5:$CU$131,$P$418+1)</f>
        <v>ПЛАН</v>
      </c>
      <c r="E425" s="56">
        <f t="shared" si="332"/>
        <v>43204</v>
      </c>
      <c r="F425" s="57" t="str">
        <f>HLOOKUP(E425,График!$A$5:$CU$131,$P$418+1)</f>
        <v>ФАКТ</v>
      </c>
      <c r="G425" s="57" t="str">
        <f>HLOOKUP(E425+0.5,График!$A$5:$CU$131,$P$418+1)</f>
        <v>ПЛАН</v>
      </c>
      <c r="H425" s="56">
        <f t="shared" si="333"/>
        <v>43211</v>
      </c>
      <c r="I425" s="57" t="str">
        <f>HLOOKUP(H425,График!$A$5:$CU$131,$P$418+1)</f>
        <v>ФАКТ</v>
      </c>
      <c r="J425" s="57" t="str">
        <f>HLOOKUP(H425+0.5,График!$A$5:$CU$131,$P$418+1)</f>
        <v>ПЛАН</v>
      </c>
      <c r="K425" s="56">
        <f t="shared" si="334"/>
        <v>43218</v>
      </c>
      <c r="L425" s="57" t="str">
        <f>HLOOKUP(K425,График!$A$5:$CU$131,$P$418+1)</f>
        <v>ФАКТ</v>
      </c>
      <c r="M425" s="57" t="str">
        <f>HLOOKUP(K425+0.5,График!$A$5:$CU$131,$P$418+1)</f>
        <v>ПЛАН</v>
      </c>
      <c r="N425" s="56"/>
      <c r="O425" s="57" t="e">
        <f>HLOOKUP(N425,График!$A$5:$CU$131,$P$418+1)</f>
        <v>#N/A</v>
      </c>
      <c r="P425" s="57" t="e">
        <f>HLOOKUP(N425+0.5,График!$A$5:$CU$131,$P$418+1)</f>
        <v>#N/A</v>
      </c>
      <c r="Q425" s="487" t="str">
        <f>$A$9</f>
        <v>Сб</v>
      </c>
      <c r="R425" s="56">
        <f t="shared" si="319"/>
        <v>43197</v>
      </c>
      <c r="S425" s="57">
        <f>HLOOKUP(R425,График!$A$5:$CU$131,$AF$418+1)</f>
        <v>14</v>
      </c>
      <c r="T425" s="57">
        <f>HLOOKUP(R425+0.5,График!$A$5:$CU$131,$AF$418+1)</f>
        <v>13.673703225806452</v>
      </c>
      <c r="U425" s="56">
        <f t="shared" si="335"/>
        <v>43204</v>
      </c>
      <c r="V425" s="57">
        <f>HLOOKUP(U425,График!$A$5:$CU$131,$AF$418+1)</f>
        <v>14</v>
      </c>
      <c r="W425" s="57">
        <f>HLOOKUP(U425+0.5,График!$A$5:$CU$131,$AF$418+1)</f>
        <v>14.322535483870968</v>
      </c>
      <c r="X425" s="56">
        <f t="shared" si="336"/>
        <v>43211</v>
      </c>
      <c r="Y425" s="57">
        <f>HLOOKUP(X425,График!$A$5:$CU$131,$AF$418+1)</f>
        <v>15</v>
      </c>
      <c r="Z425" s="57">
        <f>HLOOKUP(X425+0.5,График!$A$5:$CU$131,$AF$418+1)</f>
        <v>14.6624</v>
      </c>
      <c r="AA425" s="56">
        <f t="shared" si="337"/>
        <v>43218</v>
      </c>
      <c r="AB425" s="57">
        <f>HLOOKUP(AA425,График!$A$5:$CU$131,$AF$418+1)</f>
        <v>13</v>
      </c>
      <c r="AC425" s="57">
        <f>HLOOKUP(AA425+0.5,График!$A$5:$CU$131,$AF$418+1)</f>
        <v>13.920877419354838</v>
      </c>
      <c r="AD425" s="56"/>
      <c r="AE425" s="57" t="e">
        <f>HLOOKUP(AD425,График!$A$5:$CU$131,$AF$418+1)</f>
        <v>#N/A</v>
      </c>
      <c r="AF425" s="57" t="e">
        <f>HLOOKUP(AD425+0.5,График!$A$5:$CU$131,$AF$418+1)</f>
        <v>#N/A</v>
      </c>
      <c r="AG425" s="34"/>
      <c r="AH425" s="27"/>
      <c r="AI425" s="27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</row>
    <row r="426" spans="1:49" s="46" customFormat="1" ht="26.1" customHeight="1" x14ac:dyDescent="0.25">
      <c r="A426" s="39"/>
      <c r="B426" s="53"/>
      <c r="C426" s="52" t="str">
        <f>VLOOKUP(P426,График!$A$5:$CU$121,3)</f>
        <v>08.00-08.45</v>
      </c>
      <c r="D426" s="54"/>
      <c r="E426" s="55"/>
      <c r="F426" s="22"/>
      <c r="G426" s="22"/>
      <c r="H426" s="22"/>
      <c r="I426" s="40"/>
      <c r="J426" s="23"/>
      <c r="K426" s="24"/>
      <c r="L426" s="25"/>
      <c r="M426" s="41"/>
      <c r="N426" s="41"/>
      <c r="O426" s="42"/>
      <c r="P426" s="488">
        <f>AF418+1</f>
        <v>107</v>
      </c>
      <c r="Q426" s="39"/>
      <c r="R426" s="21"/>
      <c r="S426" s="52" t="str">
        <f>VLOOKUP(AF426,График!$A$5:$CU$121,3)</f>
        <v>09.00-09.45</v>
      </c>
      <c r="T426" s="54"/>
      <c r="U426" s="55"/>
      <c r="V426" s="22"/>
      <c r="W426" s="22"/>
      <c r="X426" s="22"/>
      <c r="Y426" s="40"/>
      <c r="Z426" s="23"/>
      <c r="AA426" s="24"/>
      <c r="AB426" s="25"/>
      <c r="AC426" s="41"/>
      <c r="AD426" s="41"/>
      <c r="AE426" s="42"/>
      <c r="AF426" s="488">
        <f>P426+1</f>
        <v>108</v>
      </c>
      <c r="AG426" s="43"/>
      <c r="AH426" s="44"/>
      <c r="AI426" s="44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</row>
    <row r="427" spans="1:49" s="46" customFormat="1" ht="26.1" customHeight="1" x14ac:dyDescent="0.25">
      <c r="A427" s="486" t="str">
        <f>$A$3</f>
        <v>Вс</v>
      </c>
      <c r="B427" s="56">
        <f t="shared" si="318"/>
        <v>43191</v>
      </c>
      <c r="C427" s="57">
        <f>HLOOKUP(B427,График!$A$5:$CU$131,$P$362+1)</f>
        <v>0</v>
      </c>
      <c r="D427" s="57">
        <f>HLOOKUP(B427+0.5,График!$A$5:$CU$131,$P$362+1)</f>
        <v>0</v>
      </c>
      <c r="E427" s="56">
        <f>B433+1</f>
        <v>43198</v>
      </c>
      <c r="F427" s="57">
        <v>0</v>
      </c>
      <c r="G427" s="57">
        <f>HLOOKUP(E427+0.5,График!$A$5:$CU$131,$P$362+1)</f>
        <v>0</v>
      </c>
      <c r="H427" s="56">
        <f>E433+1</f>
        <v>43205</v>
      </c>
      <c r="I427" s="57">
        <v>0</v>
      </c>
      <c r="J427" s="57">
        <f>HLOOKUP(H427+0.5,График!$A$5:$CU$131,$P$362+1)</f>
        <v>0</v>
      </c>
      <c r="K427" s="56">
        <f>H433+1</f>
        <v>43212</v>
      </c>
      <c r="L427" s="57">
        <v>0</v>
      </c>
      <c r="M427" s="57">
        <f>HLOOKUP(K427+0.5,График!$A$5:$CU$131,$P$362+1)</f>
        <v>0</v>
      </c>
      <c r="N427" s="56">
        <f>K433+1</f>
        <v>43219</v>
      </c>
      <c r="O427" s="57">
        <v>0</v>
      </c>
      <c r="P427" s="57">
        <f>HLOOKUP(N427+0.5,График!$A$5:$CU$131,$P$362+1)</f>
        <v>0</v>
      </c>
      <c r="Q427" s="486" t="str">
        <f>$A$3</f>
        <v>Вс</v>
      </c>
      <c r="R427" s="56">
        <f t="shared" si="319"/>
        <v>43191</v>
      </c>
      <c r="S427" s="57">
        <f>HLOOKUP(R427,График!$A$5:$CU$131,$AF$362+1)</f>
        <v>31</v>
      </c>
      <c r="T427" s="57">
        <f>HLOOKUP(R427+0.5,График!$A$5:$CU$131,$AF$362+1)</f>
        <v>0</v>
      </c>
      <c r="U427" s="56">
        <f>R433+1</f>
        <v>43198</v>
      </c>
      <c r="V427" s="57">
        <f>HLOOKUP(U427,График!$A$5:$CU$131,$AF$362+1)</f>
        <v>39</v>
      </c>
      <c r="W427" s="57">
        <f>HLOOKUP(U427+0.5,График!$A$5:$CU$131,$AF$362+1)</f>
        <v>0</v>
      </c>
      <c r="X427" s="56">
        <f>U433+1</f>
        <v>43205</v>
      </c>
      <c r="Y427" s="57">
        <f>HLOOKUP(X427,График!$A$5:$CU$131,$AF$362+1)</f>
        <v>33</v>
      </c>
      <c r="Z427" s="57">
        <f>HLOOKUP(X427+0.5,График!$A$5:$CU$131,$AF$362+1)</f>
        <v>0</v>
      </c>
      <c r="AA427" s="56">
        <f>X433+1</f>
        <v>43212</v>
      </c>
      <c r="AB427" s="57">
        <f>HLOOKUP(AA427,График!$A$5:$CU$131,$AF$362+1)</f>
        <v>31</v>
      </c>
      <c r="AC427" s="57">
        <f>HLOOKUP(AA427+0.5,График!$A$5:$CU$131,$AF$362+1)</f>
        <v>0</v>
      </c>
      <c r="AD427" s="56">
        <f>AA433+1</f>
        <v>43219</v>
      </c>
      <c r="AE427" s="57">
        <f>HLOOKUP(AD427,График!$A$5:$CU$131,$AF$362+1)</f>
        <v>33</v>
      </c>
      <c r="AF427" s="57">
        <f>HLOOKUP(AD427+0.5,График!$A$5:$CU$131,$AF$362+1)</f>
        <v>0</v>
      </c>
      <c r="AG427" s="34"/>
      <c r="AH427" s="27"/>
      <c r="AI427" s="27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</row>
    <row r="428" spans="1:49" s="46" customFormat="1" ht="26.1" customHeight="1" x14ac:dyDescent="0.25">
      <c r="A428" s="486" t="str">
        <f>$A$4</f>
        <v>Пн</v>
      </c>
      <c r="B428" s="56">
        <f t="shared" si="318"/>
        <v>43192</v>
      </c>
      <c r="C428" s="57">
        <v>0</v>
      </c>
      <c r="D428" s="57">
        <f>HLOOKUP(B428+0.5,График!$A$5:$CU$131,$P$362+1)</f>
        <v>0</v>
      </c>
      <c r="E428" s="56">
        <f t="shared" ref="E428:E433" si="338">E427+1</f>
        <v>43199</v>
      </c>
      <c r="F428" s="57">
        <v>0</v>
      </c>
      <c r="G428" s="57">
        <f>HLOOKUP(E428+0.5,График!$A$5:$CU$131,$P$362+1)</f>
        <v>0</v>
      </c>
      <c r="H428" s="56">
        <f t="shared" ref="H428:H433" si="339">H427+1</f>
        <v>43206</v>
      </c>
      <c r="I428" s="57">
        <v>0</v>
      </c>
      <c r="J428" s="57">
        <f>HLOOKUP(H428+0.5,График!$A$5:$CU$131,$P$362+1)</f>
        <v>0</v>
      </c>
      <c r="K428" s="56">
        <f t="shared" ref="K428:K433" si="340">K427+1</f>
        <v>43213</v>
      </c>
      <c r="L428" s="57">
        <v>0</v>
      </c>
      <c r="M428" s="57">
        <f>HLOOKUP(K428+0.5,График!$A$5:$CU$131,$P$362+1)</f>
        <v>0</v>
      </c>
      <c r="N428" s="56">
        <f>N427+1</f>
        <v>43220</v>
      </c>
      <c r="O428" s="57">
        <v>0</v>
      </c>
      <c r="P428" s="57">
        <f>HLOOKUP(N428+0.5,График!$A$5:$CU$131,$P$362+1)</f>
        <v>0</v>
      </c>
      <c r="Q428" s="486" t="str">
        <f>$A$4</f>
        <v>Пн</v>
      </c>
      <c r="R428" s="56">
        <f t="shared" si="319"/>
        <v>43192</v>
      </c>
      <c r="S428" s="57">
        <f>HLOOKUP(R428,График!$A$5:$CU$131,$AF$362+1)</f>
        <v>34</v>
      </c>
      <c r="T428" s="57">
        <f>HLOOKUP(R428+0.5,График!$A$5:$CU$131,$AF$362+1)</f>
        <v>0</v>
      </c>
      <c r="U428" s="56">
        <f t="shared" ref="U428:U433" si="341">U427+1</f>
        <v>43199</v>
      </c>
      <c r="V428" s="57">
        <f>HLOOKUP(U428,График!$A$5:$CU$131,$AF$362+1)</f>
        <v>27</v>
      </c>
      <c r="W428" s="57">
        <f>HLOOKUP(U428+0.5,График!$A$5:$CU$131,$AF$362+1)</f>
        <v>0</v>
      </c>
      <c r="X428" s="56">
        <f t="shared" ref="X428:X433" si="342">X427+1</f>
        <v>43206</v>
      </c>
      <c r="Y428" s="57">
        <f>HLOOKUP(X428,График!$A$5:$CU$131,$AF$362+1)</f>
        <v>32</v>
      </c>
      <c r="Z428" s="57">
        <f>HLOOKUP(X428+0.5,График!$A$5:$CU$131,$AF$362+1)</f>
        <v>0</v>
      </c>
      <c r="AA428" s="56">
        <f t="shared" ref="AA428:AA433" si="343">AA427+1</f>
        <v>43213</v>
      </c>
      <c r="AB428" s="57">
        <f>HLOOKUP(AA428,График!$A$5:$CU$131,$AF$362+1)</f>
        <v>27</v>
      </c>
      <c r="AC428" s="57">
        <f>HLOOKUP(AA428+0.5,График!$A$5:$CU$131,$AF$362+1)</f>
        <v>0</v>
      </c>
      <c r="AD428" s="56">
        <f>AD427+1</f>
        <v>43220</v>
      </c>
      <c r="AE428" s="57">
        <f>HLOOKUP(AD428,График!$A$5:$CU$131,$AF$362+1)</f>
        <v>26</v>
      </c>
      <c r="AF428" s="57">
        <f>HLOOKUP(AD428+0.5,График!$A$5:$CU$131,$AF$362+1)</f>
        <v>0</v>
      </c>
      <c r="AG428" s="34"/>
      <c r="AH428" s="27"/>
      <c r="AI428" s="27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</row>
    <row r="429" spans="1:49" s="46" customFormat="1" ht="26.1" customHeight="1" x14ac:dyDescent="0.25">
      <c r="A429" s="486" t="str">
        <f>$A$5</f>
        <v>Вт</v>
      </c>
      <c r="B429" s="56">
        <f t="shared" si="318"/>
        <v>43193</v>
      </c>
      <c r="C429" s="57">
        <v>0</v>
      </c>
      <c r="D429" s="57">
        <f>HLOOKUP(B429+0.5,График!$A$5:$CU$131,$P$362+1)</f>
        <v>0</v>
      </c>
      <c r="E429" s="56">
        <f t="shared" si="338"/>
        <v>43200</v>
      </c>
      <c r="F429" s="57">
        <v>0</v>
      </c>
      <c r="G429" s="57">
        <f>HLOOKUP(E429+0.5,График!$A$5:$CU$131,$P$362+1)</f>
        <v>0</v>
      </c>
      <c r="H429" s="56">
        <f t="shared" si="339"/>
        <v>43207</v>
      </c>
      <c r="I429" s="57">
        <v>0</v>
      </c>
      <c r="J429" s="57">
        <f>HLOOKUP(H429+0.5,График!$A$5:$CU$131,$P$362+1)</f>
        <v>0</v>
      </c>
      <c r="K429" s="56">
        <f t="shared" si="340"/>
        <v>43214</v>
      </c>
      <c r="L429" s="57">
        <v>0</v>
      </c>
      <c r="M429" s="57">
        <f>HLOOKUP(K429+0.5,График!$A$5:$CU$131,$P$362+1)</f>
        <v>0</v>
      </c>
      <c r="N429" s="56">
        <f>N428+1</f>
        <v>43221</v>
      </c>
      <c r="O429" s="57">
        <v>0</v>
      </c>
      <c r="P429" s="57">
        <f>HLOOKUP(N429+0.5,График!$A$5:$CU$131,$P$362+1)</f>
        <v>0</v>
      </c>
      <c r="Q429" s="486" t="str">
        <f>$A$5</f>
        <v>Вт</v>
      </c>
      <c r="R429" s="56">
        <f t="shared" si="319"/>
        <v>43193</v>
      </c>
      <c r="S429" s="57">
        <f>HLOOKUP(R429,График!$A$5:$CU$131,$AF$362+1)</f>
        <v>29</v>
      </c>
      <c r="T429" s="57">
        <f>HLOOKUP(R429+0.5,График!$A$5:$CU$131,$AF$362+1)</f>
        <v>0</v>
      </c>
      <c r="U429" s="56">
        <f t="shared" si="341"/>
        <v>43200</v>
      </c>
      <c r="V429" s="57">
        <f>HLOOKUP(U429,График!$A$5:$CU$131,$AF$362+1)</f>
        <v>26</v>
      </c>
      <c r="W429" s="57">
        <f>HLOOKUP(U429+0.5,График!$A$5:$CU$131,$AF$362+1)</f>
        <v>0</v>
      </c>
      <c r="X429" s="56">
        <f t="shared" si="342"/>
        <v>43207</v>
      </c>
      <c r="Y429" s="57">
        <f>HLOOKUP(X429,График!$A$5:$CU$131,$AF$362+1)</f>
        <v>31</v>
      </c>
      <c r="Z429" s="57">
        <f>HLOOKUP(X429+0.5,График!$A$5:$CU$131,$AF$362+1)</f>
        <v>0</v>
      </c>
      <c r="AA429" s="56">
        <f t="shared" si="343"/>
        <v>43214</v>
      </c>
      <c r="AB429" s="57">
        <f>HLOOKUP(AA429,График!$A$5:$CU$131,$AF$362+1)</f>
        <v>26</v>
      </c>
      <c r="AC429" s="57">
        <f>HLOOKUP(AA429+0.5,График!$A$5:$CU$131,$AF$362+1)</f>
        <v>0</v>
      </c>
      <c r="AD429" s="56">
        <f>AD428+1</f>
        <v>43221</v>
      </c>
      <c r="AE429" s="57">
        <f>HLOOKUP(AD429,График!$A$5:$CU$131,$AF$362+1)</f>
        <v>0</v>
      </c>
      <c r="AF429" s="57">
        <f>HLOOKUP(AD429+0.5,График!$A$5:$CU$131,$AF$362+1)</f>
        <v>0</v>
      </c>
      <c r="AG429" s="34"/>
      <c r="AH429" s="27"/>
      <c r="AI429" s="27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</row>
    <row r="430" spans="1:49" s="46" customFormat="1" ht="26.1" customHeight="1" x14ac:dyDescent="0.25">
      <c r="A430" s="486" t="str">
        <f>$A$6</f>
        <v>Ср</v>
      </c>
      <c r="B430" s="56">
        <f t="shared" si="318"/>
        <v>43194</v>
      </c>
      <c r="C430" s="57">
        <v>0</v>
      </c>
      <c r="D430" s="57">
        <f>HLOOKUP(B430+0.5,График!$A$5:$CU$131,$P$362+1)</f>
        <v>0</v>
      </c>
      <c r="E430" s="56">
        <f t="shared" si="338"/>
        <v>43201</v>
      </c>
      <c r="F430" s="57">
        <v>0</v>
      </c>
      <c r="G430" s="57">
        <f>HLOOKUP(E430+0.5,График!$A$5:$CU$131,$P$362+1)</f>
        <v>0</v>
      </c>
      <c r="H430" s="56">
        <f t="shared" si="339"/>
        <v>43208</v>
      </c>
      <c r="I430" s="57">
        <v>0</v>
      </c>
      <c r="J430" s="57">
        <f>HLOOKUP(H430+0.5,График!$A$5:$CU$131,$P$362+1)</f>
        <v>0</v>
      </c>
      <c r="K430" s="56">
        <f t="shared" si="340"/>
        <v>43215</v>
      </c>
      <c r="L430" s="57">
        <v>0</v>
      </c>
      <c r="M430" s="57">
        <f>HLOOKUP(K430+0.5,График!$A$5:$CU$131,$P$362+1)</f>
        <v>0</v>
      </c>
      <c r="N430" s="56"/>
      <c r="O430" s="57">
        <v>0</v>
      </c>
      <c r="P430" s="57" t="e">
        <f>HLOOKUP(N430+0.5,График!$A$5:$CU$131,$P$362+1)</f>
        <v>#N/A</v>
      </c>
      <c r="Q430" s="486" t="str">
        <f>$A$6</f>
        <v>Ср</v>
      </c>
      <c r="R430" s="56">
        <f t="shared" si="319"/>
        <v>43194</v>
      </c>
      <c r="S430" s="57">
        <f>HLOOKUP(R430,График!$A$5:$CU$131,$AF$362+1)</f>
        <v>26</v>
      </c>
      <c r="T430" s="57">
        <f>HLOOKUP(R430+0.5,График!$A$5:$CU$131,$AF$362+1)</f>
        <v>0</v>
      </c>
      <c r="U430" s="56">
        <f t="shared" si="341"/>
        <v>43201</v>
      </c>
      <c r="V430" s="57">
        <f>HLOOKUP(U430,График!$A$5:$CU$131,$AF$362+1)</f>
        <v>27</v>
      </c>
      <c r="W430" s="57">
        <f>HLOOKUP(U430+0.5,График!$A$5:$CU$131,$AF$362+1)</f>
        <v>0</v>
      </c>
      <c r="X430" s="56">
        <f t="shared" si="342"/>
        <v>43208</v>
      </c>
      <c r="Y430" s="57">
        <f>HLOOKUP(X430,График!$A$5:$CU$131,$AF$362+1)</f>
        <v>28</v>
      </c>
      <c r="Z430" s="57">
        <f>HLOOKUP(X430+0.5,График!$A$5:$CU$131,$AF$362+1)</f>
        <v>0</v>
      </c>
      <c r="AA430" s="56">
        <f t="shared" si="343"/>
        <v>43215</v>
      </c>
      <c r="AB430" s="57">
        <f>HLOOKUP(AA430,График!$A$5:$CU$131,$AF$362+1)</f>
        <v>25</v>
      </c>
      <c r="AC430" s="57">
        <f>HLOOKUP(AA430+0.5,График!$A$5:$CU$131,$AF$362+1)</f>
        <v>0</v>
      </c>
      <c r="AD430" s="56"/>
      <c r="AE430" s="57" t="e">
        <f>HLOOKUP(AD430,График!$A$5:$CU$131,$AF$362+1)</f>
        <v>#N/A</v>
      </c>
      <c r="AF430" s="57" t="e">
        <f>HLOOKUP(AD430+0.5,График!$A$5:$CU$131,$AF$362+1)</f>
        <v>#N/A</v>
      </c>
      <c r="AG430" s="34"/>
      <c r="AH430" s="27"/>
      <c r="AI430" s="27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</row>
    <row r="431" spans="1:49" s="46" customFormat="1" ht="26.1" customHeight="1" x14ac:dyDescent="0.25">
      <c r="A431" s="486" t="str">
        <f>$A$7</f>
        <v>Чт</v>
      </c>
      <c r="B431" s="56">
        <f t="shared" si="318"/>
        <v>43195</v>
      </c>
      <c r="C431" s="57">
        <v>0</v>
      </c>
      <c r="D431" s="57">
        <f>HLOOKUP(B431+0.5,График!$A$5:$CU$131,$P$362+1)</f>
        <v>0</v>
      </c>
      <c r="E431" s="56">
        <f t="shared" si="338"/>
        <v>43202</v>
      </c>
      <c r="F431" s="57">
        <v>0</v>
      </c>
      <c r="G431" s="57">
        <f>HLOOKUP(E431+0.5,График!$A$5:$CU$131,$P$362+1)</f>
        <v>0</v>
      </c>
      <c r="H431" s="56">
        <f t="shared" si="339"/>
        <v>43209</v>
      </c>
      <c r="I431" s="57">
        <v>0</v>
      </c>
      <c r="J431" s="57">
        <f>HLOOKUP(H431+0.5,График!$A$5:$CU$131,$P$362+1)</f>
        <v>0</v>
      </c>
      <c r="K431" s="56">
        <f t="shared" si="340"/>
        <v>43216</v>
      </c>
      <c r="L431" s="57">
        <v>0</v>
      </c>
      <c r="M431" s="57">
        <f>HLOOKUP(K431+0.5,График!$A$5:$CU$131,$P$362+1)</f>
        <v>0</v>
      </c>
      <c r="N431" s="56"/>
      <c r="O431" s="57">
        <v>0</v>
      </c>
      <c r="P431" s="57" t="e">
        <f>HLOOKUP(N431+0.5,График!$A$5:$CU$131,$P$362+1)</f>
        <v>#N/A</v>
      </c>
      <c r="Q431" s="486" t="str">
        <f>$A$7</f>
        <v>Чт</v>
      </c>
      <c r="R431" s="56">
        <f t="shared" si="319"/>
        <v>43195</v>
      </c>
      <c r="S431" s="57">
        <f>HLOOKUP(R431,График!$A$5:$CU$131,$AF$362+1)</f>
        <v>28</v>
      </c>
      <c r="T431" s="57">
        <f>HLOOKUP(R431+0.5,График!$A$5:$CU$131,$AF$362+1)</f>
        <v>0</v>
      </c>
      <c r="U431" s="56">
        <f t="shared" si="341"/>
        <v>43202</v>
      </c>
      <c r="V431" s="57">
        <f>HLOOKUP(U431,График!$A$5:$CU$131,$AF$362+1)</f>
        <v>32</v>
      </c>
      <c r="W431" s="57">
        <f>HLOOKUP(U431+0.5,График!$A$5:$CU$131,$AF$362+1)</f>
        <v>0</v>
      </c>
      <c r="X431" s="56">
        <f t="shared" si="342"/>
        <v>43209</v>
      </c>
      <c r="Y431" s="57">
        <f>HLOOKUP(X431,График!$A$5:$CU$131,$AF$362+1)</f>
        <v>28</v>
      </c>
      <c r="Z431" s="57">
        <f>HLOOKUP(X431+0.5,График!$A$5:$CU$131,$AF$362+1)</f>
        <v>0</v>
      </c>
      <c r="AA431" s="56">
        <f t="shared" si="343"/>
        <v>43216</v>
      </c>
      <c r="AB431" s="57">
        <f>HLOOKUP(AA431,График!$A$5:$CU$131,$AF$362+1)</f>
        <v>29</v>
      </c>
      <c r="AC431" s="57">
        <f>HLOOKUP(AA431+0.5,График!$A$5:$CU$131,$AF$362+1)</f>
        <v>0</v>
      </c>
      <c r="AD431" s="56"/>
      <c r="AE431" s="57" t="e">
        <f>HLOOKUP(AD431,График!$A$5:$CU$131,$AF$362+1)</f>
        <v>#N/A</v>
      </c>
      <c r="AF431" s="57" t="e">
        <f>HLOOKUP(AD431+0.5,График!$A$5:$CU$131,$AF$362+1)</f>
        <v>#N/A</v>
      </c>
      <c r="AG431" s="34"/>
      <c r="AH431" s="27"/>
      <c r="AI431" s="27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</row>
    <row r="432" spans="1:49" s="46" customFormat="1" ht="26.1" customHeight="1" x14ac:dyDescent="0.25">
      <c r="A432" s="487" t="str">
        <f>$A$8</f>
        <v>Пт</v>
      </c>
      <c r="B432" s="56">
        <f t="shared" si="318"/>
        <v>43196</v>
      </c>
      <c r="C432" s="57">
        <v>0</v>
      </c>
      <c r="D432" s="57">
        <f>HLOOKUP(B432+0.5,График!$A$5:$CU$131,$P$362+1)</f>
        <v>0</v>
      </c>
      <c r="E432" s="56">
        <f t="shared" si="338"/>
        <v>43203</v>
      </c>
      <c r="F432" s="57">
        <v>0</v>
      </c>
      <c r="G432" s="57">
        <f>HLOOKUP(E432+0.5,График!$A$5:$CU$131,$P$362+1)</f>
        <v>0</v>
      </c>
      <c r="H432" s="56">
        <f t="shared" si="339"/>
        <v>43210</v>
      </c>
      <c r="I432" s="57">
        <v>0</v>
      </c>
      <c r="J432" s="57">
        <f>HLOOKUP(H432+0.5,График!$A$5:$CU$131,$P$362+1)</f>
        <v>0</v>
      </c>
      <c r="K432" s="56">
        <f t="shared" si="340"/>
        <v>43217</v>
      </c>
      <c r="L432" s="57">
        <v>0</v>
      </c>
      <c r="M432" s="57">
        <f>HLOOKUP(K432+0.5,График!$A$5:$CU$131,$P$362+1)</f>
        <v>0</v>
      </c>
      <c r="N432" s="56"/>
      <c r="O432" s="57">
        <v>0</v>
      </c>
      <c r="P432" s="57" t="e">
        <f>HLOOKUP(N432+0.5,График!$A$5:$CU$131,$P$362+1)</f>
        <v>#N/A</v>
      </c>
      <c r="Q432" s="487" t="str">
        <f>$A$8</f>
        <v>Пт</v>
      </c>
      <c r="R432" s="56">
        <f t="shared" si="319"/>
        <v>43196</v>
      </c>
      <c r="S432" s="57">
        <f>HLOOKUP(R432,График!$A$5:$CU$131,$AF$362+1)</f>
        <v>27</v>
      </c>
      <c r="T432" s="57">
        <f>HLOOKUP(R432+0.5,График!$A$5:$CU$131,$AF$362+1)</f>
        <v>0</v>
      </c>
      <c r="U432" s="56">
        <f t="shared" si="341"/>
        <v>43203</v>
      </c>
      <c r="V432" s="57">
        <f>HLOOKUP(U432,График!$A$5:$CU$131,$AF$362+1)</f>
        <v>28</v>
      </c>
      <c r="W432" s="57">
        <f>HLOOKUP(U432+0.5,График!$A$5:$CU$131,$AF$362+1)</f>
        <v>0</v>
      </c>
      <c r="X432" s="56">
        <f t="shared" si="342"/>
        <v>43210</v>
      </c>
      <c r="Y432" s="57">
        <f>HLOOKUP(X432,График!$A$5:$CU$131,$AF$362+1)</f>
        <v>29</v>
      </c>
      <c r="Z432" s="57">
        <f>HLOOKUP(X432+0.5,График!$A$5:$CU$131,$AF$362+1)</f>
        <v>0</v>
      </c>
      <c r="AA432" s="56">
        <f t="shared" si="343"/>
        <v>43217</v>
      </c>
      <c r="AB432" s="57">
        <f>HLOOKUP(AA432,График!$A$5:$CU$131,$AF$362+1)</f>
        <v>27</v>
      </c>
      <c r="AC432" s="57">
        <f>HLOOKUP(AA432+0.5,График!$A$5:$CU$131,$AF$362+1)</f>
        <v>0</v>
      </c>
      <c r="AD432" s="56"/>
      <c r="AE432" s="57" t="e">
        <f>HLOOKUP(AD432,График!$A$5:$CU$131,$AF$362+1)</f>
        <v>#N/A</v>
      </c>
      <c r="AF432" s="57" t="e">
        <f>HLOOKUP(AD432+0.5,График!$A$5:$CU$131,$AF$362+1)</f>
        <v>#N/A</v>
      </c>
      <c r="AG432" s="34"/>
      <c r="AH432" s="27"/>
      <c r="AI432" s="27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</row>
    <row r="433" spans="1:49" s="46" customFormat="1" ht="26.1" customHeight="1" thickBot="1" x14ac:dyDescent="0.3">
      <c r="A433" s="487" t="str">
        <f>$A$9</f>
        <v>Сб</v>
      </c>
      <c r="B433" s="56">
        <f t="shared" si="318"/>
        <v>43197</v>
      </c>
      <c r="C433" s="57">
        <v>0</v>
      </c>
      <c r="D433" s="57">
        <f>HLOOKUP(B433+0.5,График!$A$5:$CU$131,$P$362+1)</f>
        <v>0</v>
      </c>
      <c r="E433" s="56">
        <f t="shared" si="338"/>
        <v>43204</v>
      </c>
      <c r="F433" s="57">
        <v>0</v>
      </c>
      <c r="G433" s="57">
        <f>HLOOKUP(E433+0.5,График!$A$5:$CU$131,$P$362+1)</f>
        <v>0</v>
      </c>
      <c r="H433" s="56">
        <f t="shared" si="339"/>
        <v>43211</v>
      </c>
      <c r="I433" s="57">
        <v>0</v>
      </c>
      <c r="J433" s="57">
        <f>HLOOKUP(H433+0.5,График!$A$5:$CU$131,$P$362+1)</f>
        <v>0</v>
      </c>
      <c r="K433" s="56">
        <f t="shared" si="340"/>
        <v>43218</v>
      </c>
      <c r="L433" s="57">
        <v>0</v>
      </c>
      <c r="M433" s="57">
        <f>HLOOKUP(K433+0.5,График!$A$5:$CU$131,$P$362+1)</f>
        <v>0</v>
      </c>
      <c r="N433" s="56"/>
      <c r="O433" s="57">
        <v>0</v>
      </c>
      <c r="P433" s="57" t="e">
        <f>HLOOKUP(N433+0.5,График!$A$5:$CU$131,$P$362+1)</f>
        <v>#N/A</v>
      </c>
      <c r="Q433" s="487" t="str">
        <f>$A$9</f>
        <v>Сб</v>
      </c>
      <c r="R433" s="56">
        <f t="shared" si="319"/>
        <v>43197</v>
      </c>
      <c r="S433" s="57">
        <f>HLOOKUP(R433,График!$A$5:$CU$131,$AF$362+1)</f>
        <v>31</v>
      </c>
      <c r="T433" s="57">
        <f>HLOOKUP(R433+0.5,График!$A$5:$CU$131,$AF$362+1)</f>
        <v>0</v>
      </c>
      <c r="U433" s="56">
        <f t="shared" si="341"/>
        <v>43204</v>
      </c>
      <c r="V433" s="57">
        <f>HLOOKUP(U433,График!$A$5:$CU$131,$AF$362+1)</f>
        <v>29</v>
      </c>
      <c r="W433" s="57">
        <f>HLOOKUP(U433+0.5,График!$A$5:$CU$131,$AF$362+1)</f>
        <v>0</v>
      </c>
      <c r="X433" s="56">
        <f t="shared" si="342"/>
        <v>43211</v>
      </c>
      <c r="Y433" s="57">
        <f>HLOOKUP(X433,График!$A$5:$CU$131,$AF$362+1)</f>
        <v>32</v>
      </c>
      <c r="Z433" s="57">
        <f>HLOOKUP(X433+0.5,График!$A$5:$CU$131,$AF$362+1)</f>
        <v>0</v>
      </c>
      <c r="AA433" s="56">
        <f t="shared" si="343"/>
        <v>43218</v>
      </c>
      <c r="AB433" s="57">
        <f>HLOOKUP(AA433,График!$A$5:$CU$131,$AF$362+1)</f>
        <v>37</v>
      </c>
      <c r="AC433" s="57">
        <f>HLOOKUP(AA433+0.5,График!$A$5:$CU$131,$AF$362+1)</f>
        <v>0</v>
      </c>
      <c r="AD433" s="56"/>
      <c r="AE433" s="57" t="e">
        <f>HLOOKUP(AD433,График!$A$5:$CU$131,$AF$362+1)</f>
        <v>#N/A</v>
      </c>
      <c r="AF433" s="57" t="e">
        <f>HLOOKUP(AD433+0.5,График!$A$5:$CU$131,$AF$362+1)</f>
        <v>#N/A</v>
      </c>
      <c r="AG433" s="34"/>
      <c r="AH433" s="27"/>
      <c r="AI433" s="27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</row>
    <row r="434" spans="1:49" s="46" customFormat="1" ht="26.1" customHeight="1" x14ac:dyDescent="0.25">
      <c r="A434" s="39"/>
      <c r="B434" s="53"/>
      <c r="C434" s="52" t="str">
        <f>VLOOKUP(P434,График!$A$5:$CU$121,3)</f>
        <v>10.00-10.45</v>
      </c>
      <c r="D434" s="54"/>
      <c r="E434" s="55"/>
      <c r="F434" s="22"/>
      <c r="G434" s="22"/>
      <c r="H434" s="22"/>
      <c r="I434" s="40"/>
      <c r="J434" s="23"/>
      <c r="K434" s="24"/>
      <c r="L434" s="25"/>
      <c r="M434" s="41"/>
      <c r="N434" s="41"/>
      <c r="O434" s="42"/>
      <c r="P434" s="488">
        <f>AF426+1</f>
        <v>109</v>
      </c>
      <c r="Q434" s="39"/>
      <c r="R434" s="21"/>
      <c r="S434" s="52" t="str">
        <f>VLOOKUP(AF434,График!$A$5:$CU$121,3)</f>
        <v>11.00-11.45</v>
      </c>
      <c r="T434" s="54"/>
      <c r="U434" s="55"/>
      <c r="V434" s="22"/>
      <c r="W434" s="22"/>
      <c r="X434" s="22"/>
      <c r="Y434" s="40"/>
      <c r="Z434" s="23"/>
      <c r="AA434" s="24"/>
      <c r="AB434" s="25"/>
      <c r="AC434" s="41"/>
      <c r="AD434" s="41"/>
      <c r="AE434" s="42"/>
      <c r="AF434" s="488">
        <f>P434+1</f>
        <v>110</v>
      </c>
      <c r="AG434" s="43"/>
      <c r="AH434" s="44"/>
      <c r="AI434" s="44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</row>
    <row r="435" spans="1:49" s="46" customFormat="1" ht="26.1" customHeight="1" x14ac:dyDescent="0.25">
      <c r="A435" s="486" t="str">
        <f>$A$3</f>
        <v>Вс</v>
      </c>
      <c r="B435" s="56">
        <f t="shared" si="318"/>
        <v>43191</v>
      </c>
      <c r="C435" s="57">
        <f>HLOOKUP(B435,График!$A$5:$CU$131,$P$434+1)</f>
        <v>30</v>
      </c>
      <c r="D435" s="57">
        <f>HLOOKUP(B435+0.5,График!$A$5:$CU$131,$P$434+1)</f>
        <v>33.50716774193549</v>
      </c>
      <c r="E435" s="56">
        <f>B441+1</f>
        <v>43198</v>
      </c>
      <c r="F435" s="57">
        <f>HLOOKUP(E435,График!$A$5:$CU$131,$P$434+1)</f>
        <v>21</v>
      </c>
      <c r="G435" s="57">
        <f>HLOOKUP(E435+0.5,График!$A$5:$CU$131,$P$434+1)</f>
        <v>26.277322580645162</v>
      </c>
      <c r="H435" s="56">
        <f>E441+1</f>
        <v>43205</v>
      </c>
      <c r="I435" s="57">
        <f>HLOOKUP(H435,График!$A$5:$CU$131,$P$434+1)</f>
        <v>30</v>
      </c>
      <c r="J435" s="57">
        <f>HLOOKUP(H435+0.5,График!$A$5:$CU$131,$P$434+1)</f>
        <v>34.094206451612905</v>
      </c>
      <c r="K435" s="56">
        <f>H441+1</f>
        <v>43212</v>
      </c>
      <c r="L435" s="57">
        <f>HLOOKUP(K435,График!$A$5:$CU$131,$P$434+1)</f>
        <v>30</v>
      </c>
      <c r="M435" s="57">
        <f>HLOOKUP(K435+0.5,График!$A$5:$CU$131,$P$434+1)</f>
        <v>32.611161290322585</v>
      </c>
      <c r="N435" s="56">
        <f>K441+1</f>
        <v>43219</v>
      </c>
      <c r="O435" s="57">
        <f>HLOOKUP(N435,График!$A$5:$CU$131,$P$434+1)</f>
        <v>28</v>
      </c>
      <c r="P435" s="57">
        <f>HLOOKUP(N435+0.5,График!$A$5:$CU$131,$P$434+1)</f>
        <v>31.344393548387099</v>
      </c>
      <c r="Q435" s="486" t="str">
        <f>$A$3</f>
        <v>Вс</v>
      </c>
      <c r="R435" s="56">
        <f t="shared" si="319"/>
        <v>43191</v>
      </c>
      <c r="S435" s="57">
        <f>HLOOKUP(R435,График!$A$5:$CU$131,$AF$434+1)</f>
        <v>33</v>
      </c>
      <c r="T435" s="57">
        <f>HLOOKUP(R435+0.5,График!$A$5:$CU$131,$AF$434+1)</f>
        <v>37.515458064516125</v>
      </c>
      <c r="U435" s="56">
        <f>R441+1</f>
        <v>43198</v>
      </c>
      <c r="V435" s="57">
        <f>HLOOKUP(U435,График!$A$5:$CU$131,$AF$434+1)</f>
        <v>25</v>
      </c>
      <c r="W435" s="57">
        <f>HLOOKUP(U435+0.5,График!$A$5:$CU$131,$AF$434+1)</f>
        <v>31.768658064516131</v>
      </c>
      <c r="X435" s="56">
        <f>U441+1</f>
        <v>43205</v>
      </c>
      <c r="Y435" s="57">
        <f>HLOOKUP(X435,График!$A$5:$CU$131,$AF$434+1)</f>
        <v>34</v>
      </c>
      <c r="Z435" s="57">
        <f>HLOOKUP(X435+0.5,График!$A$5:$CU$131,$AF$434+1)</f>
        <v>38.782225806451613</v>
      </c>
      <c r="AA435" s="56">
        <f>X441+1</f>
        <v>43212</v>
      </c>
      <c r="AB435" s="57">
        <f>HLOOKUP(AA435,График!$A$5:$CU$131,$AF$434+1)</f>
        <v>34</v>
      </c>
      <c r="AC435" s="57">
        <f>HLOOKUP(AA435+0.5,График!$A$5:$CU$131,$AF$434+1)</f>
        <v>38.874916129032258</v>
      </c>
      <c r="AD435" s="56">
        <f>AA441+1</f>
        <v>43219</v>
      </c>
      <c r="AE435" s="57">
        <f>HLOOKUP(AD435,График!$A$5:$CU$131,$AF$434+1)</f>
        <v>30</v>
      </c>
      <c r="AF435" s="57">
        <f>HLOOKUP(AD435+0.5,График!$A$5:$CU$131,$AF$434+1)</f>
        <v>36.403174193548388</v>
      </c>
      <c r="AG435" s="34"/>
      <c r="AH435" s="27"/>
      <c r="AI435" s="27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</row>
    <row r="436" spans="1:49" s="46" customFormat="1" ht="26.1" customHeight="1" x14ac:dyDescent="0.25">
      <c r="A436" s="486" t="str">
        <f>$A$4</f>
        <v>Пн</v>
      </c>
      <c r="B436" s="56">
        <f t="shared" si="318"/>
        <v>43192</v>
      </c>
      <c r="C436" s="57">
        <f>HLOOKUP(B436,График!$A$5:$CU$131,$P$434+1)</f>
        <v>25</v>
      </c>
      <c r="D436" s="57">
        <f>HLOOKUP(B436+0.5,График!$A$5:$CU$131,$P$434+1)</f>
        <v>26.648083870967742</v>
      </c>
      <c r="E436" s="56">
        <f t="shared" ref="E436:E441" si="344">E435+1</f>
        <v>43199</v>
      </c>
      <c r="F436" s="57">
        <f>HLOOKUP(E436,График!$A$5:$CU$131,$P$434+1)</f>
        <v>24</v>
      </c>
      <c r="G436" s="57">
        <f>HLOOKUP(E436+0.5,График!$A$5:$CU$131,$P$434+1)</f>
        <v>28.779961290322582</v>
      </c>
      <c r="H436" s="56">
        <f t="shared" ref="H436:H441" si="345">H435+1</f>
        <v>43206</v>
      </c>
      <c r="I436" s="57">
        <f>HLOOKUP(H436,График!$A$5:$CU$131,$P$434+1)</f>
        <v>23</v>
      </c>
      <c r="J436" s="57">
        <f>HLOOKUP(H436+0.5,График!$A$5:$CU$131,$P$434+1)</f>
        <v>26.431806451612903</v>
      </c>
      <c r="K436" s="56">
        <f t="shared" ref="K436:K441" si="346">K435+1</f>
        <v>43213</v>
      </c>
      <c r="L436" s="57">
        <f>HLOOKUP(K436,График!$A$5:$CU$131,$P$434+1)</f>
        <v>26</v>
      </c>
      <c r="M436" s="57">
        <f>HLOOKUP(K436+0.5,График!$A$5:$CU$131,$P$434+1)</f>
        <v>27.791264516129033</v>
      </c>
      <c r="N436" s="56">
        <f>N435+1</f>
        <v>43220</v>
      </c>
      <c r="O436" s="57">
        <f>HLOOKUP(N436,График!$A$5:$CU$131,$P$434+1)</f>
        <v>25</v>
      </c>
      <c r="P436" s="57">
        <f>HLOOKUP(N436+0.5,График!$A$5:$CU$131,$P$434+1)</f>
        <v>29.088929032258065</v>
      </c>
      <c r="Q436" s="486" t="str">
        <f>$A$4</f>
        <v>Пн</v>
      </c>
      <c r="R436" s="56">
        <f t="shared" si="319"/>
        <v>43192</v>
      </c>
      <c r="S436" s="57">
        <f>HLOOKUP(R436,График!$A$5:$CU$131,$AF$434+1)</f>
        <v>27</v>
      </c>
      <c r="T436" s="57">
        <f>HLOOKUP(R436+0.5,График!$A$5:$CU$131,$AF$434+1)</f>
        <v>31.95403870967742</v>
      </c>
      <c r="U436" s="56">
        <f t="shared" ref="U436:U441" si="347">U435+1</f>
        <v>43199</v>
      </c>
      <c r="V436" s="57">
        <f>HLOOKUP(U436,График!$A$5:$CU$131,$AF$434+1)</f>
        <v>27</v>
      </c>
      <c r="W436" s="57">
        <f>HLOOKUP(U436+0.5,График!$A$5:$CU$131,$AF$434+1)</f>
        <v>32.541077419354835</v>
      </c>
      <c r="X436" s="56">
        <f t="shared" ref="X436:X441" si="348">X435+1</f>
        <v>43206</v>
      </c>
      <c r="Y436" s="57">
        <f>HLOOKUP(X436,График!$A$5:$CU$131,$AF$434+1)</f>
        <v>25</v>
      </c>
      <c r="Z436" s="57">
        <f>HLOOKUP(X436+0.5,График!$A$5:$CU$131,$AF$434+1)</f>
        <v>30.718167741935481</v>
      </c>
      <c r="AA436" s="56">
        <f t="shared" ref="AA436:AA441" si="349">AA435+1</f>
        <v>43213</v>
      </c>
      <c r="AB436" s="57">
        <f>HLOOKUP(AA436,График!$A$5:$CU$131,$AF$434+1)</f>
        <v>28</v>
      </c>
      <c r="AC436" s="57">
        <f>HLOOKUP(AA436+0.5,График!$A$5:$CU$131,$AF$434+1)</f>
        <v>32.726458064516123</v>
      </c>
      <c r="AD436" s="56">
        <f>AD435+1</f>
        <v>43220</v>
      </c>
      <c r="AE436" s="57">
        <f>HLOOKUP(AD436,График!$A$5:$CU$131,$AF$434+1)</f>
        <v>30</v>
      </c>
      <c r="AF436" s="57">
        <f>HLOOKUP(AD436+0.5,График!$A$5:$CU$131,$AF$434+1)</f>
        <v>35.1982</v>
      </c>
      <c r="AG436" s="34"/>
      <c r="AH436" s="27"/>
      <c r="AI436" s="27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</row>
    <row r="437" spans="1:49" s="46" customFormat="1" ht="26.1" customHeight="1" x14ac:dyDescent="0.25">
      <c r="A437" s="486" t="str">
        <f>$A$5</f>
        <v>Вт</v>
      </c>
      <c r="B437" s="56">
        <f t="shared" si="318"/>
        <v>43193</v>
      </c>
      <c r="C437" s="57">
        <f>HLOOKUP(B437,График!$A$5:$CU$131,$P$434+1)</f>
        <v>26</v>
      </c>
      <c r="D437" s="57">
        <f>HLOOKUP(B437+0.5,График!$A$5:$CU$131,$P$434+1)</f>
        <v>31.097219354838707</v>
      </c>
      <c r="E437" s="56">
        <f t="shared" si="344"/>
        <v>43200</v>
      </c>
      <c r="F437" s="57">
        <f>HLOOKUP(E437,График!$A$5:$CU$131,$P$434+1)</f>
        <v>26</v>
      </c>
      <c r="G437" s="57">
        <f>HLOOKUP(E437+0.5,График!$A$5:$CU$131,$P$434+1)</f>
        <v>31.46798064516129</v>
      </c>
      <c r="H437" s="56">
        <f t="shared" si="345"/>
        <v>43207</v>
      </c>
      <c r="I437" s="57">
        <f>HLOOKUP(H437,График!$A$5:$CU$131,$P$434+1)</f>
        <v>25</v>
      </c>
      <c r="J437" s="57">
        <f>HLOOKUP(H437+0.5,График!$A$5:$CU$131,$P$434+1)</f>
        <v>29.830451612903225</v>
      </c>
      <c r="K437" s="56">
        <f t="shared" si="346"/>
        <v>43214</v>
      </c>
      <c r="L437" s="57">
        <f>HLOOKUP(K437,График!$A$5:$CU$131,$P$434+1)</f>
        <v>27</v>
      </c>
      <c r="M437" s="57">
        <f>HLOOKUP(K437+0.5,График!$A$5:$CU$131,$P$434+1)</f>
        <v>30.757354838709681</v>
      </c>
      <c r="N437" s="56">
        <f>N436+1</f>
        <v>43221</v>
      </c>
      <c r="O437" s="57">
        <f>HLOOKUP(N437,График!$A$5:$CU$131,$P$434+1)</f>
        <v>-4.0889290322580649</v>
      </c>
      <c r="P437" s="57">
        <f>HLOOKUP(N437+0.5,График!$A$5:$CU$131,$P$434+1)</f>
        <v>-4.0889290322580649</v>
      </c>
      <c r="Q437" s="486" t="str">
        <f>$A$5</f>
        <v>Вт</v>
      </c>
      <c r="R437" s="56">
        <f t="shared" si="319"/>
        <v>43193</v>
      </c>
      <c r="S437" s="57">
        <f>HLOOKUP(R437,График!$A$5:$CU$131,$AF$434+1)</f>
        <v>28</v>
      </c>
      <c r="T437" s="57">
        <f>HLOOKUP(R437+0.5,График!$A$5:$CU$131,$AF$434+1)</f>
        <v>33.776948387096773</v>
      </c>
      <c r="U437" s="56">
        <f t="shared" si="347"/>
        <v>43200</v>
      </c>
      <c r="V437" s="57">
        <f>HLOOKUP(U437,График!$A$5:$CU$131,$AF$434+1)</f>
        <v>30</v>
      </c>
      <c r="W437" s="57">
        <f>HLOOKUP(U437+0.5,График!$A$5:$CU$131,$AF$434+1)</f>
        <v>35.785238709677415</v>
      </c>
      <c r="X437" s="56">
        <f>X436+1</f>
        <v>43207</v>
      </c>
      <c r="Y437" s="57">
        <f>HLOOKUP(X437,График!$A$5:$CU$131,$AF$434+1)</f>
        <v>27</v>
      </c>
      <c r="Z437" s="57">
        <f>HLOOKUP(X437+0.5,График!$A$5:$CU$131,$AF$434+1)</f>
        <v>33.869638709677417</v>
      </c>
      <c r="AA437" s="56">
        <f t="shared" si="349"/>
        <v>43214</v>
      </c>
      <c r="AB437" s="57">
        <f>HLOOKUP(AA437,График!$A$5:$CU$131,$AF$434+1)</f>
        <v>27</v>
      </c>
      <c r="AC437" s="57">
        <f>HLOOKUP(AA437+0.5,График!$A$5:$CU$131,$AF$434+1)</f>
        <v>33.993225806451612</v>
      </c>
      <c r="AD437" s="56">
        <f>AD436+1</f>
        <v>43221</v>
      </c>
      <c r="AE437" s="57">
        <f>HLOOKUP(AD437,График!$A$5:$CU$131,$AF$434+1)</f>
        <v>-5.1981999999999999</v>
      </c>
      <c r="AF437" s="57">
        <f>HLOOKUP(AD437+0.5,График!$A$5:$CU$131,$AF$434+1)</f>
        <v>-5.1981999999999999</v>
      </c>
      <c r="AG437" s="34"/>
      <c r="AH437" s="27"/>
      <c r="AI437" s="27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</row>
    <row r="438" spans="1:49" s="46" customFormat="1" ht="26.1" customHeight="1" x14ac:dyDescent="0.25">
      <c r="A438" s="486" t="str">
        <f>$A$6</f>
        <v>Ср</v>
      </c>
      <c r="B438" s="56">
        <f t="shared" si="318"/>
        <v>43194</v>
      </c>
      <c r="C438" s="57">
        <f>HLOOKUP(B438,График!$A$5:$CU$131,$P$434+1)</f>
        <v>29</v>
      </c>
      <c r="D438" s="57">
        <f>HLOOKUP(B438+0.5,График!$A$5:$CU$131,$P$434+1)</f>
        <v>30.3248</v>
      </c>
      <c r="E438" s="56">
        <f t="shared" si="344"/>
        <v>43201</v>
      </c>
      <c r="F438" s="57">
        <f>HLOOKUP(E438,График!$A$5:$CU$131,$P$434+1)</f>
        <v>25</v>
      </c>
      <c r="G438" s="57">
        <f>HLOOKUP(E438+0.5,График!$A$5:$CU$131,$P$434+1)</f>
        <v>30.664664516129033</v>
      </c>
      <c r="H438" s="56">
        <f t="shared" si="345"/>
        <v>43208</v>
      </c>
      <c r="I438" s="57">
        <f>HLOOKUP(H438,График!$A$5:$CU$131,$P$434+1)</f>
        <v>27</v>
      </c>
      <c r="J438" s="57">
        <f>HLOOKUP(H438+0.5,График!$A$5:$CU$131,$P$434+1)</f>
        <v>30.541077419354838</v>
      </c>
      <c r="K438" s="56">
        <f t="shared" si="346"/>
        <v>43215</v>
      </c>
      <c r="L438" s="57">
        <f>HLOOKUP(K438,График!$A$5:$CU$131,$P$434+1)</f>
        <v>29</v>
      </c>
      <c r="M438" s="57">
        <f>HLOOKUP(K438+0.5,График!$A$5:$CU$131,$P$434+1)</f>
        <v>32.642058064516128</v>
      </c>
      <c r="N438" s="56"/>
      <c r="O438" s="57" t="e">
        <f>HLOOKUP(N438,График!$A$5:$CU$131,$P$434+1)</f>
        <v>#N/A</v>
      </c>
      <c r="P438" s="57" t="e">
        <f>HLOOKUP(N438+0.5,График!$A$5:$CU$131,$P$434+1)</f>
        <v>#N/A</v>
      </c>
      <c r="Q438" s="486" t="str">
        <f>$A$6</f>
        <v>Ср</v>
      </c>
      <c r="R438" s="56">
        <f t="shared" si="319"/>
        <v>43194</v>
      </c>
      <c r="S438" s="57">
        <f>HLOOKUP(R438,График!$A$5:$CU$131,$AF$434+1)</f>
        <v>31</v>
      </c>
      <c r="T438" s="57">
        <f>HLOOKUP(R438+0.5,График!$A$5:$CU$131,$AF$434+1)</f>
        <v>35.074612903225805</v>
      </c>
      <c r="U438" s="56">
        <f t="shared" si="347"/>
        <v>43201</v>
      </c>
      <c r="V438" s="57">
        <f>HLOOKUP(U438,График!$A$5:$CU$131,$AF$434+1)</f>
        <v>27</v>
      </c>
      <c r="W438" s="57">
        <f>HLOOKUP(U438+0.5,График!$A$5:$CU$131,$AF$434+1)</f>
        <v>32.664664516129037</v>
      </c>
      <c r="X438" s="56">
        <f t="shared" si="348"/>
        <v>43208</v>
      </c>
      <c r="Y438" s="57">
        <f>HLOOKUP(X438,График!$A$5:$CU$131,$AF$434+1)</f>
        <v>29</v>
      </c>
      <c r="Z438" s="57">
        <f>HLOOKUP(X438+0.5,График!$A$5:$CU$131,$AF$434+1)</f>
        <v>35.445374193548389</v>
      </c>
      <c r="AA438" s="56">
        <f t="shared" si="349"/>
        <v>43215</v>
      </c>
      <c r="AB438" s="57">
        <f>HLOOKUP(AA438,График!$A$5:$CU$131,$AF$434+1)</f>
        <v>30</v>
      </c>
      <c r="AC438" s="57">
        <f>HLOOKUP(AA438+0.5,График!$A$5:$CU$131,$AF$434+1)</f>
        <v>35.012819354838712</v>
      </c>
      <c r="AD438" s="56"/>
      <c r="AE438" s="57" t="e">
        <f>HLOOKUP(AD438,График!$A$5:$CU$131,$AF$434+1)</f>
        <v>#N/A</v>
      </c>
      <c r="AF438" s="57" t="e">
        <f>HLOOKUP(AD438+0.5,График!$A$5:$CU$131,$AF$434+1)</f>
        <v>#N/A</v>
      </c>
      <c r="AG438" s="34"/>
      <c r="AH438" s="27"/>
      <c r="AI438" s="27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</row>
    <row r="439" spans="1:49" s="46" customFormat="1" ht="26.1" customHeight="1" x14ac:dyDescent="0.25">
      <c r="A439" s="486" t="str">
        <f>$A$7</f>
        <v>Чт</v>
      </c>
      <c r="B439" s="56">
        <f t="shared" si="318"/>
        <v>43195</v>
      </c>
      <c r="C439" s="57">
        <f>HLOOKUP(B439,График!$A$5:$CU$131,$P$434+1)</f>
        <v>28</v>
      </c>
      <c r="D439" s="57">
        <f>HLOOKUP(B439+0.5,График!$A$5:$CU$131,$P$434+1)</f>
        <v>29.58327741935484</v>
      </c>
      <c r="E439" s="56">
        <f t="shared" si="344"/>
        <v>43202</v>
      </c>
      <c r="F439" s="57">
        <f>HLOOKUP(E439,График!$A$5:$CU$131,$P$434+1)</f>
        <v>24</v>
      </c>
      <c r="G439" s="57">
        <f>HLOOKUP(E439+0.5,График!$A$5:$CU$131,$P$434+1)</f>
        <v>27.667677419354838</v>
      </c>
      <c r="H439" s="56">
        <f t="shared" si="345"/>
        <v>43209</v>
      </c>
      <c r="I439" s="57">
        <f>HLOOKUP(H439,График!$A$5:$CU$131,$P$434+1)</f>
        <v>27</v>
      </c>
      <c r="J439" s="57">
        <f>HLOOKUP(H439+0.5,График!$A$5:$CU$131,$P$434+1)</f>
        <v>29.428793548387098</v>
      </c>
      <c r="K439" s="56">
        <f t="shared" si="346"/>
        <v>43216</v>
      </c>
      <c r="L439" s="57">
        <f>HLOOKUP(K439,График!$A$5:$CU$131,$P$434+1)</f>
        <v>25</v>
      </c>
      <c r="M439" s="57">
        <f>HLOOKUP(K439+0.5,График!$A$5:$CU$131,$P$434+1)</f>
        <v>29.737761290322581</v>
      </c>
      <c r="N439" s="56"/>
      <c r="O439" s="57" t="e">
        <f>HLOOKUP(N439,График!$A$5:$CU$131,$P$434+1)</f>
        <v>#N/A</v>
      </c>
      <c r="P439" s="57" t="e">
        <f>HLOOKUP(N439+0.5,График!$A$5:$CU$131,$P$434+1)</f>
        <v>#N/A</v>
      </c>
      <c r="Q439" s="486" t="str">
        <f>$A$7</f>
        <v>Чт</v>
      </c>
      <c r="R439" s="56">
        <f t="shared" si="319"/>
        <v>43195</v>
      </c>
      <c r="S439" s="57">
        <f>HLOOKUP(R439,График!$A$5:$CU$131,$AF$434+1)</f>
        <v>33</v>
      </c>
      <c r="T439" s="57">
        <f>HLOOKUP(R439+0.5,График!$A$5:$CU$131,$AF$434+1)</f>
        <v>38.473258064516131</v>
      </c>
      <c r="U439" s="56">
        <f t="shared" si="347"/>
        <v>43202</v>
      </c>
      <c r="V439" s="57">
        <f>HLOOKUP(U439,График!$A$5:$CU$131,$AF$434+1)</f>
        <v>26</v>
      </c>
      <c r="W439" s="57">
        <f>HLOOKUP(U439+0.5,График!$A$5:$CU$131,$AF$434+1)</f>
        <v>31.861348387096776</v>
      </c>
      <c r="X439" s="56">
        <f t="shared" si="348"/>
        <v>43209</v>
      </c>
      <c r="Y439" s="57">
        <f>HLOOKUP(X439,График!$A$5:$CU$131,$AF$434+1)</f>
        <v>30</v>
      </c>
      <c r="Z439" s="57">
        <f>HLOOKUP(X439+0.5,График!$A$5:$CU$131,$AF$434+1)</f>
        <v>34.92012903225806</v>
      </c>
      <c r="AA439" s="56">
        <f t="shared" si="349"/>
        <v>43216</v>
      </c>
      <c r="AB439" s="57">
        <f>HLOOKUP(AA439,График!$A$5:$CU$131,$AF$434+1)</f>
        <v>29</v>
      </c>
      <c r="AC439" s="57">
        <f>HLOOKUP(AA439+0.5,График!$A$5:$CU$131,$AF$434+1)</f>
        <v>34.333090322580645</v>
      </c>
      <c r="AD439" s="56"/>
      <c r="AE439" s="57" t="e">
        <f>HLOOKUP(AD439,График!$A$5:$CU$131,$AF$434+1)</f>
        <v>#N/A</v>
      </c>
      <c r="AF439" s="57" t="e">
        <f>HLOOKUP(AD439+0.5,График!$A$5:$CU$131,$AF$434+1)</f>
        <v>#N/A</v>
      </c>
      <c r="AG439" s="34"/>
      <c r="AH439" s="27"/>
      <c r="AI439" s="27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</row>
    <row r="440" spans="1:49" s="46" customFormat="1" ht="26.1" customHeight="1" x14ac:dyDescent="0.25">
      <c r="A440" s="487" t="str">
        <f>$A$8</f>
        <v>Пт</v>
      </c>
      <c r="B440" s="56">
        <f t="shared" si="318"/>
        <v>43196</v>
      </c>
      <c r="C440" s="57">
        <f>HLOOKUP(B440,График!$A$5:$CU$131,$P$434+1)</f>
        <v>28</v>
      </c>
      <c r="D440" s="57">
        <f>HLOOKUP(B440+0.5,График!$A$5:$CU$131,$P$434+1)</f>
        <v>30.201212903225809</v>
      </c>
      <c r="E440" s="56">
        <f t="shared" si="344"/>
        <v>43203</v>
      </c>
      <c r="F440" s="57">
        <f>HLOOKUP(E440,График!$A$5:$CU$131,$P$434+1)</f>
        <v>25</v>
      </c>
      <c r="G440" s="57">
        <f>HLOOKUP(E440+0.5,График!$A$5:$CU$131,$P$434+1)</f>
        <v>30.201212903225809</v>
      </c>
      <c r="H440" s="56">
        <f t="shared" si="345"/>
        <v>43210</v>
      </c>
      <c r="I440" s="57">
        <f>HLOOKUP(H440,График!$A$5:$CU$131,$P$434+1)</f>
        <v>27</v>
      </c>
      <c r="J440" s="57">
        <f>HLOOKUP(H440+0.5,График!$A$5:$CU$131,$P$434+1)</f>
        <v>29.645070967741937</v>
      </c>
      <c r="K440" s="56">
        <f t="shared" si="346"/>
        <v>43217</v>
      </c>
      <c r="L440" s="57">
        <f>HLOOKUP(K440,График!$A$5:$CU$131,$P$434+1)</f>
        <v>25</v>
      </c>
      <c r="M440" s="57">
        <f>HLOOKUP(K440+0.5,График!$A$5:$CU$131,$P$434+1)</f>
        <v>28.409199999999998</v>
      </c>
      <c r="N440" s="56"/>
      <c r="O440" s="57" t="e">
        <f>HLOOKUP(N440,График!$A$5:$CU$131,$P$434+1)</f>
        <v>#N/A</v>
      </c>
      <c r="P440" s="57" t="e">
        <f>HLOOKUP(N440+0.5,График!$A$5:$CU$131,$P$434+1)</f>
        <v>#N/A</v>
      </c>
      <c r="Q440" s="487" t="str">
        <f>$A$8</f>
        <v>Пт</v>
      </c>
      <c r="R440" s="56">
        <f t="shared" si="319"/>
        <v>43196</v>
      </c>
      <c r="S440" s="57">
        <f>HLOOKUP(R440,График!$A$5:$CU$131,$AF$434+1)</f>
        <v>30</v>
      </c>
      <c r="T440" s="57">
        <f>HLOOKUP(R440+0.5,График!$A$5:$CU$131,$AF$434+1)</f>
        <v>33.189909677419351</v>
      </c>
      <c r="U440" s="56">
        <f t="shared" si="347"/>
        <v>43203</v>
      </c>
      <c r="V440" s="57">
        <f>HLOOKUP(U440,График!$A$5:$CU$131,$AF$434+1)</f>
        <v>29</v>
      </c>
      <c r="W440" s="57">
        <f>HLOOKUP(U440+0.5,График!$A$5:$CU$131,$AF$434+1)</f>
        <v>34.642058064516128</v>
      </c>
      <c r="X440" s="56">
        <f t="shared" si="348"/>
        <v>43210</v>
      </c>
      <c r="Y440" s="57">
        <f>HLOOKUP(X440,График!$A$5:$CU$131,$AF$434+1)</f>
        <v>29</v>
      </c>
      <c r="Z440" s="57">
        <f>HLOOKUP(X440+0.5,График!$A$5:$CU$131,$AF$434+1)</f>
        <v>33.40618709677419</v>
      </c>
      <c r="AA440" s="56">
        <f t="shared" si="349"/>
        <v>43217</v>
      </c>
      <c r="AB440" s="57">
        <f>HLOOKUP(AA440,График!$A$5:$CU$131,$AF$434+1)</f>
        <v>28</v>
      </c>
      <c r="AC440" s="57">
        <f>HLOOKUP(AA440+0.5,График!$A$5:$CU$131,$AF$434+1)</f>
        <v>33.220806451612901</v>
      </c>
      <c r="AD440" s="56"/>
      <c r="AE440" s="57" t="e">
        <f>HLOOKUP(AD440,График!$A$5:$CU$131,$AF$434+1)</f>
        <v>#N/A</v>
      </c>
      <c r="AF440" s="57" t="e">
        <f>HLOOKUP(AD440+0.5,График!$A$5:$CU$131,$AF$434+1)</f>
        <v>#N/A</v>
      </c>
      <c r="AG440" s="34"/>
      <c r="AH440" s="27"/>
      <c r="AI440" s="27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</row>
    <row r="441" spans="1:49" s="46" customFormat="1" ht="26.1" customHeight="1" thickBot="1" x14ac:dyDescent="0.3">
      <c r="A441" s="487" t="str">
        <f>$A$9</f>
        <v>Сб</v>
      </c>
      <c r="B441" s="56">
        <f t="shared" si="318"/>
        <v>43197</v>
      </c>
      <c r="C441" s="57">
        <f>HLOOKUP(B441,График!$A$5:$CU$131,$P$434+1)</f>
        <v>27</v>
      </c>
      <c r="D441" s="57">
        <f>HLOOKUP(B441+0.5,График!$A$5:$CU$131,$P$434+1)</f>
        <v>30.788251612903224</v>
      </c>
      <c r="E441" s="56">
        <f t="shared" si="344"/>
        <v>43204</v>
      </c>
      <c r="F441" s="57">
        <f>HLOOKUP(E441,График!$A$5:$CU$131,$P$434+1)</f>
        <v>33</v>
      </c>
      <c r="G441" s="57">
        <f>HLOOKUP(E441+0.5,График!$A$5:$CU$131,$P$434+1)</f>
        <v>34.279587096774193</v>
      </c>
      <c r="H441" s="56">
        <f t="shared" si="345"/>
        <v>43211</v>
      </c>
      <c r="I441" s="57">
        <f>HLOOKUP(H441,График!$A$5:$CU$131,$P$434+1)</f>
        <v>30</v>
      </c>
      <c r="J441" s="57">
        <f>HLOOKUP(H441+0.5,График!$A$5:$CU$131,$P$434+1)</f>
        <v>31.560670967741935</v>
      </c>
      <c r="K441" s="56">
        <f t="shared" si="346"/>
        <v>43218</v>
      </c>
      <c r="L441" s="57">
        <f>HLOOKUP(K441,График!$A$5:$CU$131,$P$434+1)</f>
        <v>24</v>
      </c>
      <c r="M441" s="57">
        <f>HLOOKUP(K441+0.5,График!$A$5:$CU$131,$P$434+1)</f>
        <v>28.409199999999998</v>
      </c>
      <c r="N441" s="56"/>
      <c r="O441" s="57" t="e">
        <f>HLOOKUP(N441,График!$A$5:$CU$131,$P$434+1)</f>
        <v>#N/A</v>
      </c>
      <c r="P441" s="57" t="e">
        <f>HLOOKUP(N441+0.5,График!$A$5:$CU$131,$P$434+1)</f>
        <v>#N/A</v>
      </c>
      <c r="Q441" s="487" t="str">
        <f>$A$9</f>
        <v>Сб</v>
      </c>
      <c r="R441" s="56">
        <f t="shared" si="319"/>
        <v>43197</v>
      </c>
      <c r="S441" s="57">
        <f>HLOOKUP(R441,График!$A$5:$CU$131,$AF$434+1)</f>
        <v>31</v>
      </c>
      <c r="T441" s="57">
        <f>HLOOKUP(R441+0.5,График!$A$5:$CU$131,$AF$434+1)</f>
        <v>36.835729032258065</v>
      </c>
      <c r="U441" s="56">
        <f t="shared" si="347"/>
        <v>43204</v>
      </c>
      <c r="V441" s="57">
        <f>HLOOKUP(U441,График!$A$5:$CU$131,$AF$434+1)</f>
        <v>34</v>
      </c>
      <c r="W441" s="57">
        <f>HLOOKUP(U441+0.5,График!$A$5:$CU$131,$AF$434+1)</f>
        <v>37.546354838709675</v>
      </c>
      <c r="X441" s="56">
        <f t="shared" si="348"/>
        <v>43211</v>
      </c>
      <c r="Y441" s="57">
        <f>HLOOKUP(X441,График!$A$5:$CU$131,$AF$434+1)</f>
        <v>33</v>
      </c>
      <c r="Z441" s="57">
        <f>HLOOKUP(X441+0.5,График!$A$5:$CU$131,$AF$434+1)</f>
        <v>38.009806451612903</v>
      </c>
      <c r="AA441" s="56">
        <f t="shared" si="349"/>
        <v>43218</v>
      </c>
      <c r="AB441" s="57">
        <f>HLOOKUP(AA441,График!$A$5:$CU$131,$AF$434+1)</f>
        <v>27</v>
      </c>
      <c r="AC441" s="57">
        <f>HLOOKUP(AA441+0.5,График!$A$5:$CU$131,$AF$434+1)</f>
        <v>33.220806451612901</v>
      </c>
      <c r="AD441" s="56"/>
      <c r="AE441" s="57" t="e">
        <f>HLOOKUP(AD441,График!$A$5:$CU$131,$AF$434+1)</f>
        <v>#N/A</v>
      </c>
      <c r="AF441" s="57" t="e">
        <f>HLOOKUP(AD441+0.5,График!$A$5:$CU$131,$AF$434+1)</f>
        <v>#N/A</v>
      </c>
      <c r="AG441" s="34"/>
      <c r="AH441" s="27"/>
      <c r="AI441" s="27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</row>
    <row r="442" spans="1:49" s="46" customFormat="1" ht="26.1" customHeight="1" x14ac:dyDescent="0.25">
      <c r="A442" s="39"/>
      <c r="B442" s="53"/>
      <c r="C442" s="52" t="str">
        <f>VLOOKUP(P442,График!$A$5:$CU$121,3)</f>
        <v>12.00-12.45</v>
      </c>
      <c r="D442" s="54"/>
      <c r="E442" s="55"/>
      <c r="F442" s="22"/>
      <c r="G442" s="22"/>
      <c r="H442" s="22"/>
      <c r="I442" s="40"/>
      <c r="J442" s="23"/>
      <c r="K442" s="24"/>
      <c r="L442" s="25"/>
      <c r="M442" s="41"/>
      <c r="N442" s="41"/>
      <c r="O442" s="42"/>
      <c r="P442" s="488">
        <f>AF434+1</f>
        <v>111</v>
      </c>
      <c r="Q442" s="39"/>
      <c r="R442" s="21"/>
      <c r="S442" s="52" t="str">
        <f>VLOOKUP(AF442,График!$A$5:$CU$121,3)</f>
        <v>13.00-13.45</v>
      </c>
      <c r="T442" s="54"/>
      <c r="U442" s="55"/>
      <c r="V442" s="22"/>
      <c r="W442" s="22"/>
      <c r="X442" s="22"/>
      <c r="Y442" s="40"/>
      <c r="Z442" s="23"/>
      <c r="AA442" s="24"/>
      <c r="AB442" s="25"/>
      <c r="AC442" s="41"/>
      <c r="AD442" s="41"/>
      <c r="AE442" s="42"/>
      <c r="AF442" s="488">
        <f>P442+1</f>
        <v>112</v>
      </c>
      <c r="AG442" s="43"/>
      <c r="AH442" s="44"/>
      <c r="AI442" s="44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</row>
    <row r="443" spans="1:49" s="46" customFormat="1" ht="26.1" customHeight="1" x14ac:dyDescent="0.25">
      <c r="A443" s="486" t="str">
        <f>$A$3</f>
        <v>Вс</v>
      </c>
      <c r="B443" s="56">
        <f t="shared" si="318"/>
        <v>43191</v>
      </c>
      <c r="C443" s="57">
        <f>HLOOKUP(B443,График!$A$5:$CU$131,$P$442+1)</f>
        <v>37</v>
      </c>
      <c r="D443" s="57">
        <f>HLOOKUP(B443+0.5,График!$A$5:$CU$131,$P$442+1)</f>
        <v>41.130380645161296</v>
      </c>
      <c r="E443" s="56">
        <f>B449+1</f>
        <v>43198</v>
      </c>
      <c r="F443" s="57">
        <f>HLOOKUP(E443,График!$A$5:$CU$131,$P$442+1)</f>
        <v>29</v>
      </c>
      <c r="G443" s="57">
        <f>HLOOKUP(E443+0.5,График!$A$5:$CU$131,$P$442+1)</f>
        <v>33.560670967741935</v>
      </c>
      <c r="H443" s="56">
        <f>E449+1</f>
        <v>43205</v>
      </c>
      <c r="I443" s="57">
        <f>HLOOKUP(H443,График!$A$5:$CU$131,$P$442+1)</f>
        <v>37</v>
      </c>
      <c r="J443" s="57">
        <f>HLOOKUP(H443+0.5,График!$A$5:$CU$131,$P$442+1)</f>
        <v>41.253967741935483</v>
      </c>
      <c r="K443" s="56">
        <f>H449+1</f>
        <v>43212</v>
      </c>
      <c r="L443" s="57">
        <f>HLOOKUP(K443,График!$A$5:$CU$131,$P$442+1)</f>
        <v>39</v>
      </c>
      <c r="M443" s="57">
        <f>HLOOKUP(K443+0.5,График!$A$5:$CU$131,$P$442+1)</f>
        <v>39.492851612903223</v>
      </c>
      <c r="N443" s="56">
        <f>K449+1</f>
        <v>43219</v>
      </c>
      <c r="O443" s="57">
        <f>HLOOKUP(N443,График!$A$5:$CU$131,$P$442+1)</f>
        <v>33</v>
      </c>
      <c r="P443" s="57">
        <f>HLOOKUP(N443+0.5,График!$A$5:$CU$131,$P$442+1)</f>
        <v>36.341380645161294</v>
      </c>
      <c r="Q443" s="486" t="str">
        <f>$A$3</f>
        <v>Вс</v>
      </c>
      <c r="R443" s="56">
        <f t="shared" si="319"/>
        <v>43191</v>
      </c>
      <c r="S443" s="57">
        <f>HLOOKUP(R443,График!$A$5:$CU$131,$AF$442+1)</f>
        <v>38</v>
      </c>
      <c r="T443" s="57">
        <f>HLOOKUP(R443+0.5,График!$A$5:$CU$131,$AF$442+1)</f>
        <v>43.200464516129031</v>
      </c>
      <c r="U443" s="56">
        <f>R449+1</f>
        <v>43198</v>
      </c>
      <c r="V443" s="57">
        <f>HLOOKUP(U443,График!$A$5:$CU$131,$AF$442+1)</f>
        <v>31</v>
      </c>
      <c r="W443" s="57">
        <f>HLOOKUP(U443+0.5,График!$A$5:$CU$131,$AF$442+1)</f>
        <v>34.796541935483873</v>
      </c>
      <c r="X443" s="56">
        <f>U449+1</f>
        <v>43205</v>
      </c>
      <c r="Y443" s="57">
        <f>HLOOKUP(X443,График!$A$5:$CU$131,$AF$442+1)</f>
        <v>37</v>
      </c>
      <c r="Z443" s="57">
        <f>HLOOKUP(X443+0.5,График!$A$5:$CU$131,$AF$442+1)</f>
        <v>40.450651612903229</v>
      </c>
      <c r="AA443" s="56">
        <f>X449+1</f>
        <v>43212</v>
      </c>
      <c r="AB443" s="57">
        <f>HLOOKUP(AA443,График!$A$5:$CU$131,$AF$442+1)</f>
        <v>40</v>
      </c>
      <c r="AC443" s="57">
        <f>HLOOKUP(AA443+0.5,График!$A$5:$CU$131,$AF$442+1)</f>
        <v>41.871903225806449</v>
      </c>
      <c r="AD443" s="56">
        <f>AA449+1</f>
        <v>43219</v>
      </c>
      <c r="AE443" s="57">
        <f>HLOOKUP(AD443,График!$A$5:$CU$131,$AF$442+1)</f>
        <v>33</v>
      </c>
      <c r="AF443" s="57">
        <f>HLOOKUP(AD443+0.5,График!$A$5:$CU$131,$AF$442+1)</f>
        <v>35.970619354838703</v>
      </c>
      <c r="AG443" s="34"/>
      <c r="AH443" s="27"/>
      <c r="AI443" s="27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</row>
    <row r="444" spans="1:49" s="46" customFormat="1" ht="26.1" customHeight="1" x14ac:dyDescent="0.25">
      <c r="A444" s="486" t="str">
        <f>$A$4</f>
        <v>Пн</v>
      </c>
      <c r="B444" s="56">
        <f t="shared" si="318"/>
        <v>43192</v>
      </c>
      <c r="C444" s="57">
        <f>HLOOKUP(B444,График!$A$5:$CU$131,$P$442+1)</f>
        <v>29</v>
      </c>
      <c r="D444" s="57">
        <f>HLOOKUP(B444+0.5,График!$A$5:$CU$131,$P$442+1)</f>
        <v>33.43708387096774</v>
      </c>
      <c r="E444" s="56">
        <f t="shared" ref="E444:E449" si="350">E443+1</f>
        <v>43199</v>
      </c>
      <c r="F444" s="57">
        <f>HLOOKUP(E444,График!$A$5:$CU$131,$P$442+1)</f>
        <v>29</v>
      </c>
      <c r="G444" s="57">
        <f>HLOOKUP(E444+0.5,График!$A$5:$CU$131,$P$442+1)</f>
        <v>32.788251612903224</v>
      </c>
      <c r="H444" s="56">
        <f t="shared" ref="H444:H449" si="351">H443+1</f>
        <v>43206</v>
      </c>
      <c r="I444" s="57">
        <f>HLOOKUP(H444,График!$A$5:$CU$131,$P$442+1)</f>
        <v>28</v>
      </c>
      <c r="J444" s="57">
        <f>HLOOKUP(H444+0.5,График!$A$5:$CU$131,$P$442+1)</f>
        <v>32.819148387096774</v>
      </c>
      <c r="K444" s="56">
        <f t="shared" ref="K444:K449" si="352">K443+1</f>
        <v>43213</v>
      </c>
      <c r="L444" s="57">
        <f>HLOOKUP(K444,График!$A$5:$CU$131,$P$442+1)</f>
        <v>29</v>
      </c>
      <c r="M444" s="57">
        <f>HLOOKUP(K444+0.5,График!$A$5:$CU$131,$P$442+1)</f>
        <v>33.375290322580646</v>
      </c>
      <c r="N444" s="56">
        <f>N443+1</f>
        <v>43220</v>
      </c>
      <c r="O444" s="57">
        <f>HLOOKUP(N444,График!$A$5:$CU$131,$P$442+1)</f>
        <v>30</v>
      </c>
      <c r="P444" s="57">
        <f>HLOOKUP(N444+0.5,График!$A$5:$CU$131,$P$442+1)</f>
        <v>36.928419354838709</v>
      </c>
      <c r="Q444" s="486" t="str">
        <f>$A$4</f>
        <v>Пн</v>
      </c>
      <c r="R444" s="56">
        <f t="shared" si="319"/>
        <v>43192</v>
      </c>
      <c r="S444" s="57">
        <f>HLOOKUP(R444,График!$A$5:$CU$131,$AF$442+1)</f>
        <v>29</v>
      </c>
      <c r="T444" s="57">
        <f>HLOOKUP(R444+0.5,График!$A$5:$CU$131,$AF$442+1)</f>
        <v>35.16730322580645</v>
      </c>
      <c r="U444" s="56">
        <f t="shared" ref="U444:U449" si="353">U443+1</f>
        <v>43199</v>
      </c>
      <c r="V444" s="57">
        <f>HLOOKUP(U444,График!$A$5:$CU$131,$AF$442+1)</f>
        <v>29</v>
      </c>
      <c r="W444" s="57">
        <f>HLOOKUP(U444+0.5,График!$A$5:$CU$131,$AF$442+1)</f>
        <v>36.001516129032254</v>
      </c>
      <c r="X444" s="56">
        <f t="shared" ref="X444:X449" si="354">X443+1</f>
        <v>43206</v>
      </c>
      <c r="Y444" s="57">
        <f>HLOOKUP(X444,График!$A$5:$CU$131,$AF$442+1)</f>
        <v>28</v>
      </c>
      <c r="Z444" s="57">
        <f>HLOOKUP(X444+0.5,График!$A$5:$CU$131,$AF$442+1)</f>
        <v>33.900535483870968</v>
      </c>
      <c r="AA444" s="56">
        <f t="shared" ref="AA444:AA449" si="355">AA443+1</f>
        <v>43213</v>
      </c>
      <c r="AB444" s="57">
        <f>HLOOKUP(AA444,График!$A$5:$CU$131,$AF$442+1)</f>
        <v>30</v>
      </c>
      <c r="AC444" s="57">
        <f>HLOOKUP(AA444+0.5,График!$A$5:$CU$131,$AF$442+1)</f>
        <v>36.68124516129032</v>
      </c>
      <c r="AD444" s="56">
        <f>AD443+1</f>
        <v>43220</v>
      </c>
      <c r="AE444" s="57">
        <f>HLOOKUP(AD444,График!$A$5:$CU$131,$AF$442+1)</f>
        <v>31</v>
      </c>
      <c r="AF444" s="57">
        <f>HLOOKUP(AD444+0.5,График!$A$5:$CU$131,$AF$442+1)</f>
        <v>35.877929032258066</v>
      </c>
      <c r="AG444" s="34"/>
      <c r="AH444" s="27"/>
      <c r="AI444" s="27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</row>
    <row r="445" spans="1:49" s="46" customFormat="1" ht="26.1" customHeight="1" x14ac:dyDescent="0.25">
      <c r="A445" s="486" t="str">
        <f>$A$5</f>
        <v>Вт</v>
      </c>
      <c r="B445" s="56">
        <f t="shared" si="318"/>
        <v>43193</v>
      </c>
      <c r="C445" s="57">
        <f>HLOOKUP(B445,График!$A$5:$CU$131,$P$442+1)</f>
        <v>30</v>
      </c>
      <c r="D445" s="57">
        <f>HLOOKUP(B445+0.5,График!$A$5:$CU$131,$P$442+1)</f>
        <v>35.877929032258066</v>
      </c>
      <c r="E445" s="56">
        <f t="shared" si="350"/>
        <v>43200</v>
      </c>
      <c r="F445" s="57">
        <f>HLOOKUP(E445,График!$A$5:$CU$131,$P$442+1)</f>
        <v>32</v>
      </c>
      <c r="G445" s="57">
        <f>HLOOKUP(E445+0.5,График!$A$5:$CU$131,$P$442+1)</f>
        <v>35.723445161290321</v>
      </c>
      <c r="H445" s="56">
        <f t="shared" si="351"/>
        <v>43207</v>
      </c>
      <c r="I445" s="57">
        <f>HLOOKUP(H445,График!$A$5:$CU$131,$P$442+1)</f>
        <v>30</v>
      </c>
      <c r="J445" s="57">
        <f>HLOOKUP(H445+0.5,График!$A$5:$CU$131,$P$442+1)</f>
        <v>35.074612903225805</v>
      </c>
      <c r="K445" s="56">
        <f t="shared" si="352"/>
        <v>43214</v>
      </c>
      <c r="L445" s="57">
        <f>HLOOKUP(K445,График!$A$5:$CU$131,$P$442+1)</f>
        <v>30</v>
      </c>
      <c r="M445" s="57">
        <f>HLOOKUP(K445+0.5,График!$A$5:$CU$131,$P$442+1)</f>
        <v>35.074612903225805</v>
      </c>
      <c r="N445" s="56">
        <f>N444+1</f>
        <v>43221</v>
      </c>
      <c r="O445" s="57">
        <f>HLOOKUP(N445,График!$A$5:$CU$131,$P$442+1)</f>
        <v>-6.9284193548387094</v>
      </c>
      <c r="P445" s="57">
        <f>HLOOKUP(N445+0.5,График!$A$5:$CU$131,$P$442+1)</f>
        <v>-6.9284193548387094</v>
      </c>
      <c r="Q445" s="486" t="str">
        <f>$A$5</f>
        <v>Вт</v>
      </c>
      <c r="R445" s="56">
        <f t="shared" si="319"/>
        <v>43193</v>
      </c>
      <c r="S445" s="57">
        <f>HLOOKUP(R445,График!$A$5:$CU$131,$AF$442+1)</f>
        <v>30</v>
      </c>
      <c r="T445" s="57">
        <f>HLOOKUP(R445+0.5,График!$A$5:$CU$131,$AF$442+1)</f>
        <v>36.526761290322582</v>
      </c>
      <c r="U445" s="56">
        <f t="shared" si="353"/>
        <v>43200</v>
      </c>
      <c r="V445" s="57">
        <f>HLOOKUP(U445,График!$A$5:$CU$131,$AF$442+1)</f>
        <v>32</v>
      </c>
      <c r="W445" s="57">
        <f>HLOOKUP(U445+0.5,График!$A$5:$CU$131,$AF$442+1)</f>
        <v>36.835729032258065</v>
      </c>
      <c r="X445" s="56">
        <f t="shared" si="354"/>
        <v>43207</v>
      </c>
      <c r="Y445" s="57">
        <f>HLOOKUP(X445,График!$A$5:$CU$131,$AF$442+1)</f>
        <v>30</v>
      </c>
      <c r="Z445" s="57">
        <f>HLOOKUP(X445+0.5,График!$A$5:$CU$131,$AF$442+1)</f>
        <v>34.487574193548383</v>
      </c>
      <c r="AA445" s="56">
        <f t="shared" si="355"/>
        <v>43214</v>
      </c>
      <c r="AB445" s="57">
        <f>HLOOKUP(AA445,График!$A$5:$CU$131,$AF$442+1)</f>
        <v>31</v>
      </c>
      <c r="AC445" s="57">
        <f>HLOOKUP(AA445+0.5,График!$A$5:$CU$131,$AF$442+1)</f>
        <v>36.495864516129032</v>
      </c>
      <c r="AD445" s="56">
        <f>AD444+1</f>
        <v>43221</v>
      </c>
      <c r="AE445" s="57">
        <f>HLOOKUP(AD445,График!$A$5:$CU$131,$AF$442+1)</f>
        <v>-4.8779290322580664</v>
      </c>
      <c r="AF445" s="57">
        <f>HLOOKUP(AD445+0.5,График!$A$5:$CU$131,$AF$442+1)</f>
        <v>-4.8779290322580664</v>
      </c>
      <c r="AG445" s="34"/>
      <c r="AH445" s="27"/>
      <c r="AI445" s="27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</row>
    <row r="446" spans="1:49" s="46" customFormat="1" ht="26.1" customHeight="1" x14ac:dyDescent="0.25">
      <c r="A446" s="486" t="str">
        <f>$A$6</f>
        <v>Ср</v>
      </c>
      <c r="B446" s="56">
        <f t="shared" si="318"/>
        <v>43194</v>
      </c>
      <c r="C446" s="57">
        <f>HLOOKUP(B446,График!$A$5:$CU$131,$P$442+1)</f>
        <v>33</v>
      </c>
      <c r="D446" s="57">
        <f>HLOOKUP(B446+0.5,График!$A$5:$CU$131,$P$442+1)</f>
        <v>37.360974193548387</v>
      </c>
      <c r="E446" s="56">
        <f t="shared" si="350"/>
        <v>43201</v>
      </c>
      <c r="F446" s="57">
        <f>HLOOKUP(E446,График!$A$5:$CU$131,$P$442+1)</f>
        <v>30</v>
      </c>
      <c r="G446" s="57">
        <f>HLOOKUP(E446+0.5,График!$A$5:$CU$131,$P$442+1)</f>
        <v>33.962329032258069</v>
      </c>
      <c r="H446" s="56">
        <f t="shared" si="351"/>
        <v>43208</v>
      </c>
      <c r="I446" s="57">
        <f>HLOOKUP(H446,График!$A$5:$CU$131,$P$442+1)</f>
        <v>32</v>
      </c>
      <c r="J446" s="57">
        <f>HLOOKUP(H446+0.5,График!$A$5:$CU$131,$P$442+1)</f>
        <v>37.70083870967742</v>
      </c>
      <c r="K446" s="56">
        <f t="shared" si="352"/>
        <v>43215</v>
      </c>
      <c r="L446" s="57">
        <f>HLOOKUP(K446,График!$A$5:$CU$131,$P$442+1)</f>
        <v>30</v>
      </c>
      <c r="M446" s="57">
        <f>HLOOKUP(K446+0.5,График!$A$5:$CU$131,$P$442+1)</f>
        <v>36.928419354838709</v>
      </c>
      <c r="N446" s="56"/>
      <c r="O446" s="57" t="e">
        <f>HLOOKUP(N446,График!$A$5:$CU$131,$P$442+1)</f>
        <v>#N/A</v>
      </c>
      <c r="P446" s="57" t="e">
        <f>HLOOKUP(N446+0.5,График!$A$5:$CU$131,$P$442+1)</f>
        <v>#N/A</v>
      </c>
      <c r="Q446" s="486" t="str">
        <f>$A$6</f>
        <v>Ср</v>
      </c>
      <c r="R446" s="56">
        <f t="shared" si="319"/>
        <v>43194</v>
      </c>
      <c r="S446" s="57">
        <f>HLOOKUP(R446,График!$A$5:$CU$131,$AF$442+1)</f>
        <v>34</v>
      </c>
      <c r="T446" s="57">
        <f>HLOOKUP(R446+0.5,График!$A$5:$CU$131,$AF$442+1)</f>
        <v>37.917116129032259</v>
      </c>
      <c r="U446" s="56">
        <f t="shared" si="353"/>
        <v>43201</v>
      </c>
      <c r="V446" s="57">
        <f>HLOOKUP(U446,График!$A$5:$CU$131,$AF$442+1)</f>
        <v>31</v>
      </c>
      <c r="W446" s="57">
        <f>HLOOKUP(U446+0.5,График!$A$5:$CU$131,$AF$442+1)</f>
        <v>34.518470967741933</v>
      </c>
      <c r="X446" s="56">
        <f t="shared" si="354"/>
        <v>43208</v>
      </c>
      <c r="Y446" s="57">
        <f>HLOOKUP(X446,График!$A$5:$CU$131,$AF$442+1)</f>
        <v>33</v>
      </c>
      <c r="Z446" s="57">
        <f>HLOOKUP(X446+0.5,График!$A$5:$CU$131,$AF$442+1)</f>
        <v>35.970619354838703</v>
      </c>
      <c r="AA446" s="56">
        <f t="shared" si="355"/>
        <v>43215</v>
      </c>
      <c r="AB446" s="57">
        <f>HLOOKUP(AA446,График!$A$5:$CU$131,$AF$442+1)</f>
        <v>32</v>
      </c>
      <c r="AC446" s="57">
        <f>HLOOKUP(AA446+0.5,График!$A$5:$CU$131,$AF$442+1)</f>
        <v>36.403174193548388</v>
      </c>
      <c r="AD446" s="56"/>
      <c r="AE446" s="57" t="e">
        <f>HLOOKUP(AD446,График!$A$5:$CU$131,$AF$442+1)</f>
        <v>#N/A</v>
      </c>
      <c r="AF446" s="57" t="e">
        <f>HLOOKUP(AD446+0.5,График!$A$5:$CU$131,$AF$442+1)</f>
        <v>#N/A</v>
      </c>
      <c r="AG446" s="34"/>
      <c r="AH446" s="27"/>
      <c r="AI446" s="27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</row>
    <row r="447" spans="1:49" s="46" customFormat="1" ht="26.1" customHeight="1" x14ac:dyDescent="0.25">
      <c r="A447" s="486" t="str">
        <f>$A$7</f>
        <v>Чт</v>
      </c>
      <c r="B447" s="56">
        <f t="shared" si="318"/>
        <v>43195</v>
      </c>
      <c r="C447" s="57">
        <f>HLOOKUP(B447,График!$A$5:$CU$131,$P$442+1)</f>
        <v>33</v>
      </c>
      <c r="D447" s="57">
        <f>HLOOKUP(B447+0.5,График!$A$5:$CU$131,$P$442+1)</f>
        <v>37.762632258064514</v>
      </c>
      <c r="E447" s="56">
        <f t="shared" si="350"/>
        <v>43202</v>
      </c>
      <c r="F447" s="57">
        <f>HLOOKUP(E447,График!$A$5:$CU$131,$P$442+1)</f>
        <v>27</v>
      </c>
      <c r="G447" s="57">
        <f>HLOOKUP(E447+0.5,График!$A$5:$CU$131,$P$442+1)</f>
        <v>33.838741935483867</v>
      </c>
      <c r="H447" s="56">
        <f t="shared" si="351"/>
        <v>43209</v>
      </c>
      <c r="I447" s="57">
        <f>HLOOKUP(H447,График!$A$5:$CU$131,$P$442+1)</f>
        <v>32</v>
      </c>
      <c r="J447" s="57">
        <f>HLOOKUP(H447+0.5,График!$A$5:$CU$131,$P$442+1)</f>
        <v>35.445374193548389</v>
      </c>
      <c r="K447" s="56">
        <f t="shared" si="352"/>
        <v>43216</v>
      </c>
      <c r="L447" s="57">
        <f>HLOOKUP(K447,График!$A$5:$CU$131,$P$442+1)</f>
        <v>30</v>
      </c>
      <c r="M447" s="57">
        <f>HLOOKUP(K447+0.5,График!$A$5:$CU$131,$P$442+1)</f>
        <v>32.911838709677419</v>
      </c>
      <c r="N447" s="56"/>
      <c r="O447" s="57" t="e">
        <f>HLOOKUP(N447,График!$A$5:$CU$131,$P$442+1)</f>
        <v>#N/A</v>
      </c>
      <c r="P447" s="57" t="e">
        <f>HLOOKUP(N447+0.5,График!$A$5:$CU$131,$P$442+1)</f>
        <v>#N/A</v>
      </c>
      <c r="Q447" s="486" t="str">
        <f>$A$7</f>
        <v>Чт</v>
      </c>
      <c r="R447" s="56">
        <f t="shared" si="319"/>
        <v>43195</v>
      </c>
      <c r="S447" s="57">
        <f>HLOOKUP(R447,График!$A$5:$CU$131,$AF$442+1)</f>
        <v>33</v>
      </c>
      <c r="T447" s="57">
        <f>HLOOKUP(R447+0.5,График!$A$5:$CU$131,$AF$442+1)</f>
        <v>37.731735483870963</v>
      </c>
      <c r="U447" s="56">
        <f t="shared" si="353"/>
        <v>43202</v>
      </c>
      <c r="V447" s="57">
        <f>HLOOKUP(U447,График!$A$5:$CU$131,$AF$442+1)</f>
        <v>27</v>
      </c>
      <c r="W447" s="57">
        <f>HLOOKUP(U447+0.5,График!$A$5:$CU$131,$AF$442+1)</f>
        <v>32.510180645161292</v>
      </c>
      <c r="X447" s="56">
        <f t="shared" si="354"/>
        <v>43209</v>
      </c>
      <c r="Y447" s="57">
        <f>HLOOKUP(X447,График!$A$5:$CU$131,$AF$442+1)</f>
        <v>32</v>
      </c>
      <c r="Z447" s="57">
        <f>HLOOKUP(X447+0.5,График!$A$5:$CU$131,$AF$442+1)</f>
        <v>35.290890322580644</v>
      </c>
      <c r="AA447" s="56">
        <f t="shared" si="355"/>
        <v>43216</v>
      </c>
      <c r="AB447" s="57">
        <f>HLOOKUP(AA447,График!$A$5:$CU$131,$AF$442+1)</f>
        <v>30</v>
      </c>
      <c r="AC447" s="57">
        <f>HLOOKUP(AA447+0.5,График!$A$5:$CU$131,$AF$442+1)</f>
        <v>35.568961290322576</v>
      </c>
      <c r="AD447" s="56"/>
      <c r="AE447" s="57" t="e">
        <f>HLOOKUP(AD447,График!$A$5:$CU$131,$AF$442+1)</f>
        <v>#N/A</v>
      </c>
      <c r="AF447" s="57" t="e">
        <f>HLOOKUP(AD447+0.5,График!$A$5:$CU$131,$AF$442+1)</f>
        <v>#N/A</v>
      </c>
      <c r="AG447" s="34"/>
      <c r="AH447" s="27"/>
      <c r="AI447" s="27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</row>
    <row r="448" spans="1:49" s="46" customFormat="1" ht="26.1" customHeight="1" x14ac:dyDescent="0.25">
      <c r="A448" s="487" t="str">
        <f>$A$8</f>
        <v>Пт</v>
      </c>
      <c r="B448" s="56">
        <f t="shared" si="318"/>
        <v>43196</v>
      </c>
      <c r="C448" s="57">
        <f>HLOOKUP(B448,График!$A$5:$CU$131,$P$442+1)</f>
        <v>32</v>
      </c>
      <c r="D448" s="57">
        <f>HLOOKUP(B448+0.5,График!$A$5:$CU$131,$P$442+1)</f>
        <v>35.074612903225805</v>
      </c>
      <c r="E448" s="56">
        <f t="shared" si="350"/>
        <v>43203</v>
      </c>
      <c r="F448" s="57">
        <f>HLOOKUP(E448,График!$A$5:$CU$131,$P$442+1)</f>
        <v>30</v>
      </c>
      <c r="G448" s="57">
        <f>HLOOKUP(E448+0.5,График!$A$5:$CU$131,$P$442+1)</f>
        <v>33.622464516129028</v>
      </c>
      <c r="H448" s="56">
        <f t="shared" si="351"/>
        <v>43210</v>
      </c>
      <c r="I448" s="57">
        <f>HLOOKUP(H448,График!$A$5:$CU$131,$P$442+1)</f>
        <v>31</v>
      </c>
      <c r="J448" s="57">
        <f>HLOOKUP(H448+0.5,График!$A$5:$CU$131,$P$442+1)</f>
        <v>34.611161290322585</v>
      </c>
      <c r="K448" s="56">
        <f t="shared" si="352"/>
        <v>43217</v>
      </c>
      <c r="L448" s="57">
        <f>HLOOKUP(K448,График!$A$5:$CU$131,$P$442+1)</f>
        <v>30</v>
      </c>
      <c r="M448" s="57">
        <f>HLOOKUP(K448+0.5,График!$A$5:$CU$131,$P$442+1)</f>
        <v>35.50716774193549</v>
      </c>
      <c r="N448" s="56"/>
      <c r="O448" s="57" t="e">
        <f>HLOOKUP(N448,График!$A$5:$CU$131,$P$442+1)</f>
        <v>#N/A</v>
      </c>
      <c r="P448" s="57" t="e">
        <f>HLOOKUP(N448+0.5,График!$A$5:$CU$131,$P$442+1)</f>
        <v>#N/A</v>
      </c>
      <c r="Q448" s="487" t="str">
        <f>$A$8</f>
        <v>Пт</v>
      </c>
      <c r="R448" s="56">
        <f t="shared" si="319"/>
        <v>43196</v>
      </c>
      <c r="S448" s="57">
        <f>HLOOKUP(R448,График!$A$5:$CU$131,$AF$442+1)</f>
        <v>31</v>
      </c>
      <c r="T448" s="57">
        <f>HLOOKUP(R448+0.5,График!$A$5:$CU$131,$AF$442+1)</f>
        <v>32.942735483870969</v>
      </c>
      <c r="U448" s="56">
        <f t="shared" si="353"/>
        <v>43203</v>
      </c>
      <c r="V448" s="57">
        <f>HLOOKUP(U448,График!$A$5:$CU$131,$AF$442+1)</f>
        <v>29</v>
      </c>
      <c r="W448" s="57">
        <f>HLOOKUP(U448+0.5,График!$A$5:$CU$131,$AF$442+1)</f>
        <v>33.74605161290323</v>
      </c>
      <c r="X448" s="56">
        <f t="shared" si="354"/>
        <v>43210</v>
      </c>
      <c r="Y448" s="57">
        <f>HLOOKUP(X448,График!$A$5:$CU$131,$AF$442+1)</f>
        <v>30</v>
      </c>
      <c r="Z448" s="57">
        <f>HLOOKUP(X448+0.5,График!$A$5:$CU$131,$AF$442+1)</f>
        <v>34.240400000000001</v>
      </c>
      <c r="AA448" s="56">
        <f t="shared" si="355"/>
        <v>43217</v>
      </c>
      <c r="AB448" s="57">
        <f>HLOOKUP(AA448,График!$A$5:$CU$131,$AF$442+1)</f>
        <v>29</v>
      </c>
      <c r="AC448" s="57">
        <f>HLOOKUP(AA448+0.5,График!$A$5:$CU$131,$AF$442+1)</f>
        <v>33.251703225806452</v>
      </c>
      <c r="AD448" s="56"/>
      <c r="AE448" s="57" t="e">
        <f>HLOOKUP(AD448,График!$A$5:$CU$131,$AF$442+1)</f>
        <v>#N/A</v>
      </c>
      <c r="AF448" s="57" t="e">
        <f>HLOOKUP(AD448+0.5,График!$A$5:$CU$131,$AF$442+1)</f>
        <v>#N/A</v>
      </c>
      <c r="AG448" s="34"/>
      <c r="AH448" s="27"/>
      <c r="AI448" s="27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</row>
    <row r="449" spans="1:49" s="46" customFormat="1" ht="26.1" customHeight="1" thickBot="1" x14ac:dyDescent="0.3">
      <c r="A449" s="487" t="str">
        <f>$A$9</f>
        <v>Сб</v>
      </c>
      <c r="B449" s="56">
        <f t="shared" si="318"/>
        <v>43197</v>
      </c>
      <c r="C449" s="57">
        <f>HLOOKUP(B449,График!$A$5:$CU$131,$P$442+1)</f>
        <v>34</v>
      </c>
      <c r="D449" s="57">
        <f>HLOOKUP(B449+0.5,График!$A$5:$CU$131,$P$442+1)</f>
        <v>35.816135483870966</v>
      </c>
      <c r="E449" s="56">
        <f t="shared" si="350"/>
        <v>43204</v>
      </c>
      <c r="F449" s="57">
        <f>HLOOKUP(E449,График!$A$5:$CU$131,$P$442+1)</f>
        <v>37</v>
      </c>
      <c r="G449" s="57">
        <f>HLOOKUP(E449+0.5,График!$A$5:$CU$131,$P$442+1)</f>
        <v>39.740025806451612</v>
      </c>
      <c r="H449" s="56">
        <f t="shared" si="351"/>
        <v>43211</v>
      </c>
      <c r="I449" s="57">
        <f>HLOOKUP(H449,График!$A$5:$CU$131,$P$442+1)</f>
        <v>35</v>
      </c>
      <c r="J449" s="57">
        <f>HLOOKUP(H449+0.5,График!$A$5:$CU$131,$P$442+1)</f>
        <v>38.504154838709681</v>
      </c>
      <c r="K449" s="56">
        <f t="shared" si="352"/>
        <v>43218</v>
      </c>
      <c r="L449" s="57">
        <f>HLOOKUP(K449,График!$A$5:$CU$131,$P$442+1)</f>
        <v>30</v>
      </c>
      <c r="M449" s="57">
        <f>HLOOKUP(K449+0.5,График!$A$5:$CU$131,$P$442+1)</f>
        <v>35.50716774193549</v>
      </c>
      <c r="N449" s="56"/>
      <c r="O449" s="57" t="e">
        <f>HLOOKUP(N449,График!$A$5:$CU$131,$P$442+1)</f>
        <v>#N/A</v>
      </c>
      <c r="P449" s="57" t="e">
        <f>HLOOKUP(N449+0.5,График!$A$5:$CU$131,$P$442+1)</f>
        <v>#N/A</v>
      </c>
      <c r="Q449" s="487" t="str">
        <f>$A$9</f>
        <v>Сб</v>
      </c>
      <c r="R449" s="56">
        <f t="shared" si="319"/>
        <v>43197</v>
      </c>
      <c r="S449" s="57">
        <f>HLOOKUP(R449,График!$A$5:$CU$131,$AF$442+1)</f>
        <v>36</v>
      </c>
      <c r="T449" s="57">
        <f>HLOOKUP(R449+0.5,График!$A$5:$CU$131,$AF$442+1)</f>
        <v>36.68124516129032</v>
      </c>
      <c r="U449" s="56">
        <f t="shared" si="353"/>
        <v>43204</v>
      </c>
      <c r="V449" s="57">
        <f>HLOOKUP(U449,График!$A$5:$CU$131,$AF$442+1)</f>
        <v>37</v>
      </c>
      <c r="W449" s="57">
        <f>HLOOKUP(U449+0.5,График!$A$5:$CU$131,$AF$442+1)</f>
        <v>42.366251612903227</v>
      </c>
      <c r="X449" s="56">
        <f t="shared" si="354"/>
        <v>43211</v>
      </c>
      <c r="Y449" s="57">
        <f>HLOOKUP(X449,График!$A$5:$CU$131,$AF$442+1)</f>
        <v>38</v>
      </c>
      <c r="Z449" s="57">
        <f>HLOOKUP(X449+0.5,График!$A$5:$CU$131,$AF$442+1)</f>
        <v>38.720432258064513</v>
      </c>
      <c r="AA449" s="56">
        <f t="shared" si="355"/>
        <v>43218</v>
      </c>
      <c r="AB449" s="57">
        <f>HLOOKUP(AA449,График!$A$5:$CU$131,$AF$442+1)</f>
        <v>30</v>
      </c>
      <c r="AC449" s="57">
        <f>HLOOKUP(AA449+0.5,График!$A$5:$CU$131,$AF$442+1)</f>
        <v>33.251703225806452</v>
      </c>
      <c r="AD449" s="56"/>
      <c r="AE449" s="57" t="e">
        <f>HLOOKUP(AD449,График!$A$5:$CU$131,$AF$442+1)</f>
        <v>#N/A</v>
      </c>
      <c r="AF449" s="57" t="e">
        <f>HLOOKUP(AD449+0.5,График!$A$5:$CU$131,$AF$442+1)</f>
        <v>#N/A</v>
      </c>
      <c r="AG449" s="34"/>
      <c r="AH449" s="27"/>
      <c r="AI449" s="27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</row>
    <row r="450" spans="1:49" s="46" customFormat="1" ht="26.1" customHeight="1" x14ac:dyDescent="0.25">
      <c r="A450" s="39"/>
      <c r="B450" s="53"/>
      <c r="C450" s="52" t="str">
        <f>VLOOKUP(P450,График!$A$5:$CU$121,3)</f>
        <v>14.00-14.45</v>
      </c>
      <c r="D450" s="54"/>
      <c r="E450" s="55"/>
      <c r="F450" s="22"/>
      <c r="G450" s="22"/>
      <c r="H450" s="22"/>
      <c r="I450" s="40"/>
      <c r="J450" s="23"/>
      <c r="K450" s="24"/>
      <c r="L450" s="25"/>
      <c r="M450" s="41"/>
      <c r="N450" s="41"/>
      <c r="O450" s="42"/>
      <c r="P450" s="488">
        <f>AF442+1</f>
        <v>113</v>
      </c>
      <c r="Q450" s="39"/>
      <c r="R450" s="21"/>
      <c r="S450" s="52" t="str">
        <f>VLOOKUP(AF450,График!$A$5:$CU$121,3)</f>
        <v>15.00-15.45</v>
      </c>
      <c r="T450" s="54"/>
      <c r="U450" s="55"/>
      <c r="V450" s="22"/>
      <c r="W450" s="22"/>
      <c r="X450" s="22"/>
      <c r="Y450" s="40"/>
      <c r="Z450" s="23"/>
      <c r="AA450" s="24"/>
      <c r="AB450" s="25"/>
      <c r="AC450" s="41"/>
      <c r="AD450" s="41"/>
      <c r="AE450" s="42"/>
      <c r="AF450" s="488">
        <f>P450+1</f>
        <v>114</v>
      </c>
      <c r="AG450" s="43"/>
      <c r="AH450" s="44"/>
      <c r="AI450" s="44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</row>
    <row r="451" spans="1:49" s="46" customFormat="1" ht="26.1" customHeight="1" x14ac:dyDescent="0.25">
      <c r="A451" s="486" t="str">
        <f>$A$3</f>
        <v>Вс</v>
      </c>
      <c r="B451" s="56">
        <f t="shared" si="318"/>
        <v>43191</v>
      </c>
      <c r="C451" s="57">
        <f>HLOOKUP(B451,График!$A$5:$CU$131,$P$450+1)</f>
        <v>38</v>
      </c>
      <c r="D451" s="57">
        <f>HLOOKUP(B451+0.5,График!$A$5:$CU$131,$P$450+1)</f>
        <v>40.419754838709679</v>
      </c>
      <c r="E451" s="56">
        <f>B457+1</f>
        <v>43198</v>
      </c>
      <c r="F451" s="57">
        <f>HLOOKUP(E451,График!$A$5:$CU$131,$P$450+1)</f>
        <v>31</v>
      </c>
      <c r="G451" s="57">
        <f>HLOOKUP(E451+0.5,График!$A$5:$CU$131,$P$450+1)</f>
        <v>33.622464516129028</v>
      </c>
      <c r="H451" s="56">
        <f>E457+1</f>
        <v>43205</v>
      </c>
      <c r="I451" s="57">
        <f>HLOOKUP(H451,График!$A$5:$CU$131,$P$450+1)</f>
        <v>37</v>
      </c>
      <c r="J451" s="57">
        <f>HLOOKUP(H451+0.5,График!$A$5:$CU$131,$P$450+1)</f>
        <v>39.740025806451612</v>
      </c>
      <c r="K451" s="56">
        <f>H457+1</f>
        <v>43212</v>
      </c>
      <c r="L451" s="57">
        <f>HLOOKUP(K451,График!$A$5:$CU$131,$P$450+1)</f>
        <v>39</v>
      </c>
      <c r="M451" s="57">
        <f>HLOOKUP(K451+0.5,График!$A$5:$CU$131,$P$450+1)</f>
        <v>41.624729032258067</v>
      </c>
      <c r="N451" s="56">
        <f>K457+1</f>
        <v>43219</v>
      </c>
      <c r="O451" s="57">
        <f>HLOOKUP(N451,График!$A$5:$CU$131,$P$450+1)</f>
        <v>33</v>
      </c>
      <c r="P451" s="57">
        <f>HLOOKUP(N451+0.5,График!$A$5:$CU$131,$P$450+1)</f>
        <v>35.661651612903228</v>
      </c>
      <c r="Q451" s="486" t="str">
        <f>$A$3</f>
        <v>Вс</v>
      </c>
      <c r="R451" s="56">
        <f t="shared" si="319"/>
        <v>43191</v>
      </c>
      <c r="S451" s="57">
        <f>HLOOKUP(R451,График!$A$5:$CU$131,$AF$450+1)</f>
        <v>43</v>
      </c>
      <c r="T451" s="57">
        <f>HLOOKUP(R451+0.5,График!$A$5:$CU$131,$AF$450+1)</f>
        <v>41.945</v>
      </c>
      <c r="U451" s="56">
        <f>R457+1</f>
        <v>43198</v>
      </c>
      <c r="V451" s="57">
        <f>HLOOKUP(U451,График!$A$5:$CU$131,$AF$450+1)</f>
        <v>31</v>
      </c>
      <c r="W451" s="57">
        <f>HLOOKUP(U451+0.5,График!$A$5:$CU$131,$AF$450+1)</f>
        <v>33.869638709677417</v>
      </c>
      <c r="X451" s="56">
        <f>U457+1</f>
        <v>43205</v>
      </c>
      <c r="Y451" s="57">
        <f>HLOOKUP(X451,График!$A$5:$CU$131,$AF$450+1)</f>
        <v>40</v>
      </c>
      <c r="Z451" s="57">
        <f>HLOOKUP(X451+0.5,График!$A$5:$CU$131,$AF$450+1)</f>
        <v>39.801819354838706</v>
      </c>
      <c r="AA451" s="56">
        <f>X457+1</f>
        <v>43212</v>
      </c>
      <c r="AB451" s="57">
        <f>HLOOKUP(AA451,График!$A$5:$CU$131,$AF$450+1)</f>
        <v>41</v>
      </c>
      <c r="AC451" s="57">
        <f>HLOOKUP(AA451+0.5,График!$A$5:$CU$131,$AF$450+1)</f>
        <v>39.678232258064511</v>
      </c>
      <c r="AD451" s="56">
        <f>AA457+1</f>
        <v>43219</v>
      </c>
      <c r="AE451" s="57">
        <f>HLOOKUP(AD451,График!$A$5:$CU$131,$AF$450+1)</f>
        <v>39</v>
      </c>
      <c r="AF451" s="57">
        <f>HLOOKUP(AD451+0.5,График!$A$5:$CU$131,$AF$450+1)</f>
        <v>35.599858064516127</v>
      </c>
      <c r="AG451" s="34"/>
      <c r="AH451" s="27"/>
      <c r="AI451" s="27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</row>
    <row r="452" spans="1:49" s="46" customFormat="1" ht="26.1" customHeight="1" x14ac:dyDescent="0.25">
      <c r="A452" s="486" t="str">
        <f>$A$4</f>
        <v>Пн</v>
      </c>
      <c r="B452" s="56">
        <f t="shared" si="318"/>
        <v>43192</v>
      </c>
      <c r="C452" s="57">
        <f>HLOOKUP(B452,График!$A$5:$CU$131,$P$450+1)</f>
        <v>29</v>
      </c>
      <c r="D452" s="57">
        <f>HLOOKUP(B452+0.5,График!$A$5:$CU$131,$P$450+1)</f>
        <v>33.529774193548391</v>
      </c>
      <c r="E452" s="56">
        <f t="shared" ref="E452:E457" si="356">E451+1</f>
        <v>43199</v>
      </c>
      <c r="F452" s="57">
        <f>HLOOKUP(E452,График!$A$5:$CU$131,$P$450+1)</f>
        <v>29</v>
      </c>
      <c r="G452" s="57">
        <f>HLOOKUP(E452+0.5,График!$A$5:$CU$131,$P$450+1)</f>
        <v>34.425780645161296</v>
      </c>
      <c r="H452" s="56">
        <f t="shared" ref="H452:H457" si="357">H451+1</f>
        <v>43206</v>
      </c>
      <c r="I452" s="57">
        <f>HLOOKUP(H452,График!$A$5:$CU$131,$P$450+1)</f>
        <v>28</v>
      </c>
      <c r="J452" s="57">
        <f>HLOOKUP(H452+0.5,График!$A$5:$CU$131,$P$450+1)</f>
        <v>32.479283870967741</v>
      </c>
      <c r="K452" s="56">
        <f t="shared" ref="K452:K457" si="358">K451+1</f>
        <v>43213</v>
      </c>
      <c r="L452" s="57">
        <f>HLOOKUP(K452,График!$A$5:$CU$131,$P$450+1)</f>
        <v>30</v>
      </c>
      <c r="M452" s="57">
        <f>HLOOKUP(K452+0.5,График!$A$5:$CU$131,$P$450+1)</f>
        <v>34.1786064516129</v>
      </c>
      <c r="N452" s="56">
        <f>N451+1</f>
        <v>43220</v>
      </c>
      <c r="O452" s="57">
        <f>HLOOKUP(N452,График!$A$5:$CU$131,$P$450+1)</f>
        <v>29</v>
      </c>
      <c r="P452" s="57">
        <f>HLOOKUP(N452+0.5,График!$A$5:$CU$131,$P$450+1)</f>
        <v>35.105509677419349</v>
      </c>
      <c r="Q452" s="486" t="str">
        <f>$A$4</f>
        <v>Пн</v>
      </c>
      <c r="R452" s="56">
        <f t="shared" si="319"/>
        <v>43192</v>
      </c>
      <c r="S452" s="57">
        <f>HLOOKUP(R452,График!$A$5:$CU$131,$AF$450+1)</f>
        <v>32</v>
      </c>
      <c r="T452" s="57">
        <f>HLOOKUP(R452+0.5,График!$A$5:$CU$131,$AF$450+1)</f>
        <v>31.861348387096776</v>
      </c>
      <c r="U452" s="56">
        <f t="shared" ref="U452:U457" si="359">U451+1</f>
        <v>43199</v>
      </c>
      <c r="V452" s="57">
        <f>HLOOKUP(U452,График!$A$5:$CU$131,$AF$450+1)</f>
        <v>30</v>
      </c>
      <c r="W452" s="57">
        <f>HLOOKUP(U452+0.5,График!$A$5:$CU$131,$AF$450+1)</f>
        <v>35.259993548387101</v>
      </c>
      <c r="X452" s="56">
        <f t="shared" ref="X452:X457" si="360">X451+1</f>
        <v>43206</v>
      </c>
      <c r="Y452" s="57">
        <f>HLOOKUP(X452,График!$A$5:$CU$131,$AF$450+1)</f>
        <v>30</v>
      </c>
      <c r="Z452" s="57">
        <f>HLOOKUP(X452+0.5,График!$A$5:$CU$131,$AF$450+1)</f>
        <v>32.571974193548385</v>
      </c>
      <c r="AA452" s="56">
        <f t="shared" ref="AA452:AA457" si="361">AA451+1</f>
        <v>43213</v>
      </c>
      <c r="AB452" s="57">
        <f>HLOOKUP(AA452,График!$A$5:$CU$131,$AF$450+1)</f>
        <v>33</v>
      </c>
      <c r="AC452" s="57">
        <f>HLOOKUP(AA452+0.5,График!$A$5:$CU$131,$AF$450+1)</f>
        <v>34.858335483870967</v>
      </c>
      <c r="AD452" s="56">
        <f>AD451+1</f>
        <v>43220</v>
      </c>
      <c r="AE452" s="57">
        <f>HLOOKUP(AD452,График!$A$5:$CU$131,$AF$450+1)</f>
        <v>27</v>
      </c>
      <c r="AF452" s="57">
        <f>HLOOKUP(AD452+0.5,График!$A$5:$CU$131,$AF$450+1)</f>
        <v>33.128116129032257</v>
      </c>
      <c r="AG452" s="34"/>
      <c r="AH452" s="27"/>
      <c r="AI452" s="27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</row>
    <row r="453" spans="1:49" s="46" customFormat="1" ht="26.1" customHeight="1" x14ac:dyDescent="0.25">
      <c r="A453" s="486" t="str">
        <f>$A$5</f>
        <v>Вт</v>
      </c>
      <c r="B453" s="56">
        <f t="shared" si="318"/>
        <v>43193</v>
      </c>
      <c r="C453" s="57">
        <f>HLOOKUP(B453,График!$A$5:$CU$131,$P$450+1)</f>
        <v>29</v>
      </c>
      <c r="D453" s="57">
        <f>HLOOKUP(B453+0.5,График!$A$5:$CU$131,$P$450+1)</f>
        <v>31.397896774193548</v>
      </c>
      <c r="E453" s="56">
        <f t="shared" si="356"/>
        <v>43200</v>
      </c>
      <c r="F453" s="57">
        <f>HLOOKUP(E453,График!$A$5:$CU$131,$P$450+1)</f>
        <v>31</v>
      </c>
      <c r="G453" s="57">
        <f>HLOOKUP(E453+0.5,График!$A$5:$CU$131,$P$450+1)</f>
        <v>36.588554838709683</v>
      </c>
      <c r="H453" s="56">
        <f t="shared" si="357"/>
        <v>43207</v>
      </c>
      <c r="I453" s="57">
        <f>HLOOKUP(H453,График!$A$5:$CU$131,$P$450+1)</f>
        <v>28</v>
      </c>
      <c r="J453" s="57">
        <f>HLOOKUP(H453+0.5,График!$A$5:$CU$131,$P$450+1)</f>
        <v>34.858335483870967</v>
      </c>
      <c r="K453" s="56">
        <f t="shared" si="358"/>
        <v>43214</v>
      </c>
      <c r="L453" s="57">
        <f>HLOOKUP(K453,График!$A$5:$CU$131,$P$450+1)</f>
        <v>29</v>
      </c>
      <c r="M453" s="57">
        <f>HLOOKUP(K453+0.5,График!$A$5:$CU$131,$P$450+1)</f>
        <v>32.942735483870969</v>
      </c>
      <c r="N453" s="56">
        <f>N452+1</f>
        <v>43221</v>
      </c>
      <c r="O453" s="57">
        <f>HLOOKUP(N453,График!$A$5:$CU$131,$P$450+1)</f>
        <v>-6.1055096774193487</v>
      </c>
      <c r="P453" s="57">
        <f>HLOOKUP(N453+0.5,График!$A$5:$CU$131,$P$450+1)</f>
        <v>-6.1055096774193487</v>
      </c>
      <c r="Q453" s="486" t="str">
        <f>$A$5</f>
        <v>Вт</v>
      </c>
      <c r="R453" s="56">
        <f t="shared" si="319"/>
        <v>43193</v>
      </c>
      <c r="S453" s="57">
        <f>HLOOKUP(R453,График!$A$5:$CU$131,$AF$450+1)</f>
        <v>31</v>
      </c>
      <c r="T453" s="57">
        <f>HLOOKUP(R453+0.5,График!$A$5:$CU$131,$AF$450+1)</f>
        <v>33.159012903225808</v>
      </c>
      <c r="U453" s="56">
        <f t="shared" si="359"/>
        <v>43200</v>
      </c>
      <c r="V453" s="57">
        <f>HLOOKUP(U453,График!$A$5:$CU$131,$AF$450+1)</f>
        <v>33</v>
      </c>
      <c r="W453" s="57">
        <f>HLOOKUP(U453+0.5,График!$A$5:$CU$131,$AF$450+1)</f>
        <v>33.684258064516129</v>
      </c>
      <c r="X453" s="56">
        <f t="shared" si="360"/>
        <v>43207</v>
      </c>
      <c r="Y453" s="57">
        <f>HLOOKUP(X453,График!$A$5:$CU$131,$AF$450+1)</f>
        <v>29</v>
      </c>
      <c r="Z453" s="57">
        <f>HLOOKUP(X453+0.5,График!$A$5:$CU$131,$AF$450+1)</f>
        <v>33.282600000000002</v>
      </c>
      <c r="AA453" s="56">
        <f t="shared" si="361"/>
        <v>43214</v>
      </c>
      <c r="AB453" s="57">
        <f>HLOOKUP(AA453,График!$A$5:$CU$131,$AF$450+1)</f>
        <v>32</v>
      </c>
      <c r="AC453" s="57">
        <f>HLOOKUP(AA453+0.5,График!$A$5:$CU$131,$AF$450+1)</f>
        <v>32.788251612903224</v>
      </c>
      <c r="AD453" s="56">
        <f>AD452+1</f>
        <v>43221</v>
      </c>
      <c r="AE453" s="57">
        <f>HLOOKUP(AD453,График!$A$5:$CU$131,$AF$450+1)</f>
        <v>-6.1281161290322572</v>
      </c>
      <c r="AF453" s="57">
        <f>HLOOKUP(AD453+0.5,График!$A$5:$CU$131,$AF$450+1)</f>
        <v>-6.1281161290322572</v>
      </c>
      <c r="AG453" s="34"/>
      <c r="AH453" s="27"/>
      <c r="AI453" s="27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</row>
    <row r="454" spans="1:49" s="46" customFormat="1" ht="26.1" customHeight="1" x14ac:dyDescent="0.25">
      <c r="A454" s="486" t="str">
        <f>$A$6</f>
        <v>Ср</v>
      </c>
      <c r="B454" s="56">
        <f t="shared" si="318"/>
        <v>43194</v>
      </c>
      <c r="C454" s="57">
        <f>HLOOKUP(B454,График!$A$5:$CU$131,$P$450+1)</f>
        <v>33</v>
      </c>
      <c r="D454" s="57">
        <f>HLOOKUP(B454+0.5,График!$A$5:$CU$131,$P$450+1)</f>
        <v>34.580264516129034</v>
      </c>
      <c r="E454" s="56">
        <f t="shared" si="356"/>
        <v>43201</v>
      </c>
      <c r="F454" s="57">
        <f>HLOOKUP(E454,График!$A$5:$CU$131,$P$450+1)</f>
        <v>31</v>
      </c>
      <c r="G454" s="57">
        <f>HLOOKUP(E454+0.5,График!$A$5:$CU$131,$P$450+1)</f>
        <v>34.672954838709678</v>
      </c>
      <c r="H454" s="56">
        <f t="shared" si="357"/>
        <v>43208</v>
      </c>
      <c r="I454" s="57">
        <f>HLOOKUP(H454,График!$A$5:$CU$131,$P$450+1)</f>
        <v>32</v>
      </c>
      <c r="J454" s="57">
        <f>HLOOKUP(H454+0.5,График!$A$5:$CU$131,$P$450+1)</f>
        <v>35.259993548387101</v>
      </c>
      <c r="K454" s="56">
        <f t="shared" si="358"/>
        <v>43215</v>
      </c>
      <c r="L454" s="57">
        <f>HLOOKUP(K454,График!$A$5:$CU$131,$P$450+1)</f>
        <v>31</v>
      </c>
      <c r="M454" s="57">
        <f>HLOOKUP(K454+0.5,График!$A$5:$CU$131,$P$450+1)</f>
        <v>33.560670967741935</v>
      </c>
      <c r="N454" s="56"/>
      <c r="O454" s="57" t="e">
        <f>HLOOKUP(N454,График!$A$5:$CU$131,$P$450+1)</f>
        <v>#N/A</v>
      </c>
      <c r="P454" s="57" t="e">
        <f>HLOOKUP(N454+0.5,График!$A$5:$CU$131,$P$450+1)</f>
        <v>#N/A</v>
      </c>
      <c r="Q454" s="486" t="str">
        <f>$A$6</f>
        <v>Ср</v>
      </c>
      <c r="R454" s="56">
        <f t="shared" si="319"/>
        <v>43194</v>
      </c>
      <c r="S454" s="57">
        <f>HLOOKUP(R454,График!$A$5:$CU$131,$AF$450+1)</f>
        <v>32</v>
      </c>
      <c r="T454" s="57">
        <f>HLOOKUP(R454+0.5,График!$A$5:$CU$131,$AF$450+1)</f>
        <v>33.71515483870968</v>
      </c>
      <c r="U454" s="56">
        <f t="shared" si="359"/>
        <v>43201</v>
      </c>
      <c r="V454" s="57">
        <f>HLOOKUP(U454,График!$A$5:$CU$131,$AF$450+1)</f>
        <v>29</v>
      </c>
      <c r="W454" s="57">
        <f>HLOOKUP(U454+0.5,График!$A$5:$CU$131,$AF$450+1)</f>
        <v>33.776948387096773</v>
      </c>
      <c r="X454" s="56">
        <f t="shared" si="360"/>
        <v>43208</v>
      </c>
      <c r="Y454" s="57">
        <f>HLOOKUP(X454,График!$A$5:$CU$131,$AF$450+1)</f>
        <v>30</v>
      </c>
      <c r="Z454" s="57">
        <f>HLOOKUP(X454+0.5,График!$A$5:$CU$131,$AF$450+1)</f>
        <v>34.116812903225807</v>
      </c>
      <c r="AA454" s="56">
        <f t="shared" si="361"/>
        <v>43215</v>
      </c>
      <c r="AB454" s="57">
        <f>HLOOKUP(AA454,График!$A$5:$CU$131,$AF$450+1)</f>
        <v>31</v>
      </c>
      <c r="AC454" s="57">
        <f>HLOOKUP(AA454+0.5,График!$A$5:$CU$131,$AF$450+1)</f>
        <v>33.962329032258069</v>
      </c>
      <c r="AD454" s="56"/>
      <c r="AE454" s="57" t="e">
        <f>HLOOKUP(AD454,График!$A$5:$CU$131,$AF$450+1)</f>
        <v>#N/A</v>
      </c>
      <c r="AF454" s="57" t="e">
        <f>HLOOKUP(AD454+0.5,График!$A$5:$CU$131,$AF$450+1)</f>
        <v>#N/A</v>
      </c>
      <c r="AG454" s="34"/>
      <c r="AH454" s="27"/>
      <c r="AI454" s="27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</row>
    <row r="455" spans="1:49" s="46" customFormat="1" ht="26.1" customHeight="1" x14ac:dyDescent="0.25">
      <c r="A455" s="486" t="str">
        <f>$A$7</f>
        <v>Чт</v>
      </c>
      <c r="B455" s="56">
        <f t="shared" si="318"/>
        <v>43195</v>
      </c>
      <c r="C455" s="57">
        <f>HLOOKUP(B455,График!$A$5:$CU$131,$P$450+1)</f>
        <v>33</v>
      </c>
      <c r="D455" s="57">
        <f>HLOOKUP(B455+0.5,График!$A$5:$CU$131,$P$450+1)</f>
        <v>32.850045161290325</v>
      </c>
      <c r="E455" s="56">
        <f t="shared" si="356"/>
        <v>43202</v>
      </c>
      <c r="F455" s="57">
        <f>HLOOKUP(E455,График!$A$5:$CU$131,$P$450+1)</f>
        <v>27</v>
      </c>
      <c r="G455" s="57">
        <f>HLOOKUP(E455+0.5,График!$A$5:$CU$131,$P$450+1)</f>
        <v>33.189909677419351</v>
      </c>
      <c r="H455" s="56">
        <f t="shared" si="357"/>
        <v>43209</v>
      </c>
      <c r="I455" s="57">
        <f>HLOOKUP(H455,График!$A$5:$CU$131,$P$450+1)</f>
        <v>32</v>
      </c>
      <c r="J455" s="57">
        <f>HLOOKUP(H455+0.5,График!$A$5:$CU$131,$P$450+1)</f>
        <v>35.012819354838712</v>
      </c>
      <c r="K455" s="56">
        <f t="shared" si="358"/>
        <v>43216</v>
      </c>
      <c r="L455" s="57">
        <f>HLOOKUP(K455,График!$A$5:$CU$131,$P$450+1)</f>
        <v>30</v>
      </c>
      <c r="M455" s="57">
        <f>HLOOKUP(K455+0.5,График!$A$5:$CU$131,$P$450+1)</f>
        <v>34.363987096774196</v>
      </c>
      <c r="N455" s="56"/>
      <c r="O455" s="57" t="e">
        <f>HLOOKUP(N455,График!$A$5:$CU$131,$P$450+1)</f>
        <v>#N/A</v>
      </c>
      <c r="P455" s="57" t="e">
        <f>HLOOKUP(N455+0.5,График!$A$5:$CU$131,$P$450+1)</f>
        <v>#N/A</v>
      </c>
      <c r="Q455" s="486" t="str">
        <f>$A$7</f>
        <v>Чт</v>
      </c>
      <c r="R455" s="56">
        <f t="shared" si="319"/>
        <v>43195</v>
      </c>
      <c r="S455" s="57">
        <f>HLOOKUP(R455,График!$A$5:$CU$131,$AF$450+1)</f>
        <v>35</v>
      </c>
      <c r="T455" s="57">
        <f>HLOOKUP(R455+0.5,График!$A$5:$CU$131,$AF$450+1)</f>
        <v>32.788251612903224</v>
      </c>
      <c r="U455" s="56">
        <f t="shared" si="359"/>
        <v>43202</v>
      </c>
      <c r="V455" s="57">
        <f>HLOOKUP(U455,График!$A$5:$CU$131,$AF$450+1)</f>
        <v>28</v>
      </c>
      <c r="W455" s="57">
        <f>HLOOKUP(U455+0.5,График!$A$5:$CU$131,$AF$450+1)</f>
        <v>32.077625806451614</v>
      </c>
      <c r="X455" s="56">
        <f t="shared" si="360"/>
        <v>43209</v>
      </c>
      <c r="Y455" s="57">
        <f>HLOOKUP(X455,График!$A$5:$CU$131,$AF$450+1)</f>
        <v>33</v>
      </c>
      <c r="Z455" s="57">
        <f>HLOOKUP(X455+0.5,График!$A$5:$CU$131,$AF$450+1)</f>
        <v>32.602870967741936</v>
      </c>
      <c r="AA455" s="56">
        <f t="shared" si="361"/>
        <v>43216</v>
      </c>
      <c r="AB455" s="57">
        <f>HLOOKUP(AA455,График!$A$5:$CU$131,$AF$450+1)</f>
        <v>32</v>
      </c>
      <c r="AC455" s="57">
        <f>HLOOKUP(AA455+0.5,График!$A$5:$CU$131,$AF$450+1)</f>
        <v>34.425780645161296</v>
      </c>
      <c r="AD455" s="56"/>
      <c r="AE455" s="57" t="e">
        <f>HLOOKUP(AD455,График!$A$5:$CU$131,$AF$450+1)</f>
        <v>#N/A</v>
      </c>
      <c r="AF455" s="57" t="e">
        <f>HLOOKUP(AD455+0.5,График!$A$5:$CU$131,$AF$450+1)</f>
        <v>#N/A</v>
      </c>
      <c r="AG455" s="34"/>
      <c r="AH455" s="27"/>
      <c r="AI455" s="27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</row>
    <row r="456" spans="1:49" s="46" customFormat="1" ht="26.1" customHeight="1" x14ac:dyDescent="0.25">
      <c r="A456" s="487" t="str">
        <f>$A$8</f>
        <v>Пт</v>
      </c>
      <c r="B456" s="56">
        <f t="shared" si="318"/>
        <v>43196</v>
      </c>
      <c r="C456" s="57">
        <f>HLOOKUP(B456,График!$A$5:$CU$131,$P$450+1)</f>
        <v>32</v>
      </c>
      <c r="D456" s="57">
        <f>HLOOKUP(B456+0.5,График!$A$5:$CU$131,$P$450+1)</f>
        <v>33.74605161290323</v>
      </c>
      <c r="E456" s="56">
        <f t="shared" si="356"/>
        <v>43203</v>
      </c>
      <c r="F456" s="57">
        <f>HLOOKUP(E456,График!$A$5:$CU$131,$P$450+1)</f>
        <v>30</v>
      </c>
      <c r="G456" s="57">
        <f>HLOOKUP(E456+0.5,График!$A$5:$CU$131,$P$450+1)</f>
        <v>32.664664516129037</v>
      </c>
      <c r="H456" s="56">
        <f t="shared" si="357"/>
        <v>43210</v>
      </c>
      <c r="I456" s="57">
        <f>HLOOKUP(H456,График!$A$5:$CU$131,$P$450+1)</f>
        <v>30</v>
      </c>
      <c r="J456" s="57">
        <f>HLOOKUP(H456+0.5,График!$A$5:$CU$131,$P$450+1)</f>
        <v>33.776948387096773</v>
      </c>
      <c r="K456" s="56">
        <f t="shared" si="358"/>
        <v>43217</v>
      </c>
      <c r="L456" s="57">
        <f>HLOOKUP(K456,График!$A$5:$CU$131,$P$450+1)</f>
        <v>29</v>
      </c>
      <c r="M456" s="57">
        <f>HLOOKUP(K456+0.5,График!$A$5:$CU$131,$P$450+1)</f>
        <v>33.684258064516129</v>
      </c>
      <c r="N456" s="56"/>
      <c r="O456" s="57" t="e">
        <f>HLOOKUP(N456,График!$A$5:$CU$131,$P$450+1)</f>
        <v>#N/A</v>
      </c>
      <c r="P456" s="57" t="e">
        <f>HLOOKUP(N456+0.5,График!$A$5:$CU$131,$P$450+1)</f>
        <v>#N/A</v>
      </c>
      <c r="Q456" s="487" t="str">
        <f>$A$8</f>
        <v>Пт</v>
      </c>
      <c r="R456" s="56">
        <f t="shared" si="319"/>
        <v>43196</v>
      </c>
      <c r="S456" s="57">
        <f>HLOOKUP(R456,График!$A$5:$CU$131,$AF$450+1)</f>
        <v>33</v>
      </c>
      <c r="T456" s="57">
        <f>HLOOKUP(R456+0.5,График!$A$5:$CU$131,$AF$450+1)</f>
        <v>32.355696774193547</v>
      </c>
      <c r="U456" s="56">
        <f t="shared" si="359"/>
        <v>43203</v>
      </c>
      <c r="V456" s="57">
        <f>HLOOKUP(U456,График!$A$5:$CU$131,$AF$450+1)</f>
        <v>32</v>
      </c>
      <c r="W456" s="57">
        <f>HLOOKUP(U456+0.5,График!$A$5:$CU$131,$AF$450+1)</f>
        <v>31.397896774193548</v>
      </c>
      <c r="X456" s="56">
        <f t="shared" si="360"/>
        <v>43210</v>
      </c>
      <c r="Y456" s="57">
        <f>HLOOKUP(X456,График!$A$5:$CU$131,$AF$450+1)</f>
        <v>30</v>
      </c>
      <c r="Z456" s="57">
        <f>HLOOKUP(X456+0.5,График!$A$5:$CU$131,$AF$450+1)</f>
        <v>32.417490322580647</v>
      </c>
      <c r="AA456" s="56">
        <f t="shared" si="361"/>
        <v>43217</v>
      </c>
      <c r="AB456" s="57">
        <f>HLOOKUP(AA456,График!$A$5:$CU$131,$AF$450+1)</f>
        <v>30</v>
      </c>
      <c r="AC456" s="57">
        <f>HLOOKUP(AA456+0.5,График!$A$5:$CU$131,$AF$450+1)</f>
        <v>32.139419354838708</v>
      </c>
      <c r="AD456" s="56"/>
      <c r="AE456" s="57" t="e">
        <f>HLOOKUP(AD456,График!$A$5:$CU$131,$AF$450+1)</f>
        <v>#N/A</v>
      </c>
      <c r="AF456" s="57" t="e">
        <f>HLOOKUP(AD456+0.5,График!$A$5:$CU$131,$AF$450+1)</f>
        <v>#N/A</v>
      </c>
      <c r="AG456" s="34"/>
      <c r="AH456" s="27"/>
      <c r="AI456" s="27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</row>
    <row r="457" spans="1:49" s="46" customFormat="1" ht="26.1" customHeight="1" thickBot="1" x14ac:dyDescent="0.3">
      <c r="A457" s="487" t="str">
        <f>$A$9</f>
        <v>Сб</v>
      </c>
      <c r="B457" s="56">
        <f t="shared" si="318"/>
        <v>43197</v>
      </c>
      <c r="C457" s="57">
        <f>HLOOKUP(B457,График!$A$5:$CU$131,$P$450+1)</f>
        <v>36</v>
      </c>
      <c r="D457" s="57">
        <f>HLOOKUP(B457+0.5,График!$A$5:$CU$131,$P$450+1)</f>
        <v>35.877929032258066</v>
      </c>
      <c r="E457" s="56">
        <f t="shared" si="356"/>
        <v>43204</v>
      </c>
      <c r="F457" s="57">
        <f>HLOOKUP(E457,График!$A$5:$CU$131,$P$450+1)</f>
        <v>38</v>
      </c>
      <c r="G457" s="57">
        <f>HLOOKUP(E457+0.5,График!$A$5:$CU$131,$P$450+1)</f>
        <v>39.585541935483874</v>
      </c>
      <c r="H457" s="56">
        <f t="shared" si="357"/>
        <v>43211</v>
      </c>
      <c r="I457" s="57">
        <f>HLOOKUP(H457,График!$A$5:$CU$131,$P$450+1)</f>
        <v>37</v>
      </c>
      <c r="J457" s="57">
        <f>HLOOKUP(H457+0.5,График!$A$5:$CU$131,$P$450+1)</f>
        <v>37.886219354838708</v>
      </c>
      <c r="K457" s="56">
        <f t="shared" si="358"/>
        <v>43218</v>
      </c>
      <c r="L457" s="57">
        <f>HLOOKUP(K457,График!$A$5:$CU$131,$P$450+1)</f>
        <v>29</v>
      </c>
      <c r="M457" s="57">
        <f>HLOOKUP(K457+0.5,График!$A$5:$CU$131,$P$450+1)</f>
        <v>33.684258064516129</v>
      </c>
      <c r="N457" s="56"/>
      <c r="O457" s="57" t="e">
        <f>HLOOKUP(N457,График!$A$5:$CU$131,$P$450+1)</f>
        <v>#N/A</v>
      </c>
      <c r="P457" s="57" t="e">
        <f>HLOOKUP(N457+0.5,График!$A$5:$CU$131,$P$450+1)</f>
        <v>#N/A</v>
      </c>
      <c r="Q457" s="487" t="str">
        <f>$A$9</f>
        <v>Сб</v>
      </c>
      <c r="R457" s="56">
        <f t="shared" si="319"/>
        <v>43197</v>
      </c>
      <c r="S457" s="57">
        <f>HLOOKUP(R457,График!$A$5:$CU$131,$AF$450+1)</f>
        <v>36</v>
      </c>
      <c r="T457" s="57">
        <f>HLOOKUP(R457+0.5,График!$A$5:$CU$131,$AF$450+1)</f>
        <v>35.321787096774194</v>
      </c>
      <c r="U457" s="56">
        <f t="shared" si="359"/>
        <v>43204</v>
      </c>
      <c r="V457" s="57">
        <f>HLOOKUP(U457,График!$A$5:$CU$131,$AF$450+1)</f>
        <v>40</v>
      </c>
      <c r="W457" s="57">
        <f>HLOOKUP(U457+0.5,График!$A$5:$CU$131,$AF$450+1)</f>
        <v>38.473258064516131</v>
      </c>
      <c r="X457" s="56">
        <f t="shared" si="360"/>
        <v>43211</v>
      </c>
      <c r="Y457" s="57">
        <f>HLOOKUP(X457,График!$A$5:$CU$131,$AF$450+1)</f>
        <v>40</v>
      </c>
      <c r="Z457" s="57">
        <f>HLOOKUP(X457+0.5,График!$A$5:$CU$131,$AF$450+1)</f>
        <v>35.723445161290321</v>
      </c>
      <c r="AA457" s="56">
        <f t="shared" si="361"/>
        <v>43218</v>
      </c>
      <c r="AB457" s="57">
        <f>HLOOKUP(AA457,График!$A$5:$CU$131,$AF$450+1)</f>
        <v>33</v>
      </c>
      <c r="AC457" s="57">
        <f>HLOOKUP(AA457+0.5,График!$A$5:$CU$131,$AF$450+1)</f>
        <v>32.139419354838708</v>
      </c>
      <c r="AD457" s="56"/>
      <c r="AE457" s="57" t="e">
        <f>HLOOKUP(AD457,График!$A$5:$CU$131,$AF$450+1)</f>
        <v>#N/A</v>
      </c>
      <c r="AF457" s="57" t="e">
        <f>HLOOKUP(AD457+0.5,График!$A$5:$CU$131,$AF$450+1)</f>
        <v>#N/A</v>
      </c>
      <c r="AG457" s="34"/>
      <c r="AH457" s="27"/>
      <c r="AI457" s="27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</row>
    <row r="458" spans="1:49" s="46" customFormat="1" ht="26.1" customHeight="1" x14ac:dyDescent="0.25">
      <c r="A458" s="39"/>
      <c r="B458" s="53"/>
      <c r="C458" s="52" t="str">
        <f>VLOOKUP(P458,График!$A$5:$CU$121,3)</f>
        <v>16.00-16.45</v>
      </c>
      <c r="D458" s="54"/>
      <c r="E458" s="55"/>
      <c r="F458" s="22"/>
      <c r="G458" s="22"/>
      <c r="H458" s="22"/>
      <c r="I458" s="40"/>
      <c r="J458" s="23"/>
      <c r="K458" s="24"/>
      <c r="L458" s="25"/>
      <c r="M458" s="41"/>
      <c r="N458" s="41"/>
      <c r="O458" s="42"/>
      <c r="P458" s="488">
        <f>AF450+1</f>
        <v>115</v>
      </c>
      <c r="Q458" s="39"/>
      <c r="R458" s="21"/>
      <c r="S458" s="52" t="str">
        <f>VLOOKUP(AF458,График!$A$5:$CU$121,3)</f>
        <v>17.00-17.45</v>
      </c>
      <c r="T458" s="54"/>
      <c r="U458" s="55"/>
      <c r="V458" s="22"/>
      <c r="W458" s="22"/>
      <c r="X458" s="22"/>
      <c r="Y458" s="40"/>
      <c r="Z458" s="23"/>
      <c r="AA458" s="24"/>
      <c r="AB458" s="25"/>
      <c r="AC458" s="41"/>
      <c r="AD458" s="41"/>
      <c r="AE458" s="42"/>
      <c r="AF458" s="488">
        <f>P458+1</f>
        <v>116</v>
      </c>
      <c r="AG458" s="43"/>
      <c r="AH458" s="44"/>
      <c r="AI458" s="44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</row>
    <row r="459" spans="1:49" s="46" customFormat="1" ht="26.1" customHeight="1" x14ac:dyDescent="0.25">
      <c r="A459" s="486" t="str">
        <f>$A$3</f>
        <v>Вс</v>
      </c>
      <c r="B459" s="56">
        <f t="shared" si="318"/>
        <v>43191</v>
      </c>
      <c r="C459" s="57">
        <f>HLOOKUP(B459,График!$A$5:$CU$131,$P$458+1)</f>
        <v>40</v>
      </c>
      <c r="D459" s="57">
        <f>HLOOKUP(B459+0.5,График!$A$5:$CU$131,$P$458+1)</f>
        <v>39.844019354838707</v>
      </c>
      <c r="E459" s="56">
        <f>B465+1</f>
        <v>43198</v>
      </c>
      <c r="F459" s="57">
        <f>HLOOKUP(E459,График!$A$5:$CU$131,$P$458+1)</f>
        <v>31</v>
      </c>
      <c r="G459" s="57">
        <f>HLOOKUP(E459+0.5,График!$A$5:$CU$131,$P$458+1)</f>
        <v>30.841754838709676</v>
      </c>
      <c r="H459" s="56">
        <f>E465+1</f>
        <v>43205</v>
      </c>
      <c r="I459" s="57">
        <f>HLOOKUP(H459,График!$A$5:$CU$131,$P$458+1)</f>
        <v>37</v>
      </c>
      <c r="J459" s="57">
        <f>HLOOKUP(H459+0.5,График!$A$5:$CU$131,$P$458+1)</f>
        <v>37.978909677419352</v>
      </c>
      <c r="K459" s="56">
        <f>H465+1</f>
        <v>43212</v>
      </c>
      <c r="L459" s="57">
        <f>HLOOKUP(K459,График!$A$5:$CU$131,$P$458+1)</f>
        <v>42</v>
      </c>
      <c r="M459" s="57">
        <f>HLOOKUP(K459+0.5,График!$A$5:$CU$131,$P$458+1)</f>
        <v>36.712141935483871</v>
      </c>
      <c r="N459" s="56">
        <f>K465+1</f>
        <v>43219</v>
      </c>
      <c r="O459" s="57">
        <f>HLOOKUP(N459,График!$A$5:$CU$131,$P$458+1)</f>
        <v>38</v>
      </c>
      <c r="P459" s="57">
        <f>HLOOKUP(N459+0.5,График!$A$5:$CU$131,$P$458+1)</f>
        <v>34.055019354838706</v>
      </c>
      <c r="Q459" s="486" t="str">
        <f>$A$3</f>
        <v>Вс</v>
      </c>
      <c r="R459" s="56">
        <f t="shared" si="319"/>
        <v>43191</v>
      </c>
      <c r="S459" s="57">
        <f>HLOOKUP(R459,График!$A$5:$CU$131,$AF$458+1)</f>
        <v>35</v>
      </c>
      <c r="T459" s="57">
        <f>HLOOKUP(R459+0.5,График!$A$5:$CU$131,$AF$458+1)</f>
        <v>36.538064516129033</v>
      </c>
      <c r="U459" s="56">
        <f>R465+1</f>
        <v>43198</v>
      </c>
      <c r="V459" s="57">
        <f>HLOOKUP(U459,График!$A$5:$CU$131,$AF$458+1)</f>
        <v>29</v>
      </c>
      <c r="W459" s="57">
        <f>HLOOKUP(U459+0.5,График!$A$5:$CU$131,$AF$458+1)</f>
        <v>28.555393548387094</v>
      </c>
      <c r="X459" s="56">
        <f>U465+1</f>
        <v>43205</v>
      </c>
      <c r="Y459" s="57">
        <f>HLOOKUP(X459,График!$A$5:$CU$131,$AF$458+1)</f>
        <v>33</v>
      </c>
      <c r="Z459" s="57">
        <f>HLOOKUP(X459+0.5,График!$A$5:$CU$131,$AF$458+1)</f>
        <v>34.394883870967739</v>
      </c>
      <c r="AA459" s="56">
        <f>X465+1</f>
        <v>43212</v>
      </c>
      <c r="AB459" s="57">
        <f>HLOOKUP(AA459,График!$A$5:$CU$131,$AF$458+1)</f>
        <v>37</v>
      </c>
      <c r="AC459" s="57">
        <f>HLOOKUP(AA459+0.5,График!$A$5:$CU$131,$AF$458+1)</f>
        <v>35.630754838709677</v>
      </c>
      <c r="AD459" s="56">
        <f>AA465+1</f>
        <v>43219</v>
      </c>
      <c r="AE459" s="57">
        <f>HLOOKUP(AD459,График!$A$5:$CU$131,$AF$458+1)</f>
        <v>31</v>
      </c>
      <c r="AF459" s="57">
        <f>HLOOKUP(AD459+0.5,График!$A$5:$CU$131,$AF$458+1)</f>
        <v>33.653361290322579</v>
      </c>
      <c r="AG459" s="34"/>
      <c r="AH459" s="27"/>
      <c r="AI459" s="27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</row>
    <row r="460" spans="1:49" s="46" customFormat="1" ht="26.1" customHeight="1" x14ac:dyDescent="0.25">
      <c r="A460" s="486" t="str">
        <f>$A$4</f>
        <v>Пн</v>
      </c>
      <c r="B460" s="56">
        <f t="shared" si="318"/>
        <v>43192</v>
      </c>
      <c r="C460" s="57">
        <f>HLOOKUP(B460,График!$A$5:$CU$131,$P$458+1)</f>
        <v>31</v>
      </c>
      <c r="D460" s="57">
        <f>HLOOKUP(B460+0.5,График!$A$5:$CU$131,$P$458+1)</f>
        <v>30.254716129032257</v>
      </c>
      <c r="E460" s="56">
        <f t="shared" ref="E460:E465" si="362">E459+1</f>
        <v>43199</v>
      </c>
      <c r="F460" s="57">
        <f>HLOOKUP(E460,График!$A$5:$CU$131,$P$458+1)</f>
        <v>29</v>
      </c>
      <c r="G460" s="57">
        <f>HLOOKUP(E460+0.5,График!$A$5:$CU$131,$P$458+1)</f>
        <v>33.313496774193545</v>
      </c>
      <c r="H460" s="56">
        <f t="shared" ref="H460:H465" si="363">H459+1</f>
        <v>43206</v>
      </c>
      <c r="I460" s="57">
        <f>HLOOKUP(H460,График!$A$5:$CU$131,$P$458+1)</f>
        <v>30</v>
      </c>
      <c r="J460" s="57">
        <f>HLOOKUP(H460+0.5,График!$A$5:$CU$131,$P$458+1)</f>
        <v>31.675967741935484</v>
      </c>
      <c r="K460" s="56">
        <f t="shared" ref="K460:K465" si="364">K459+1</f>
        <v>43213</v>
      </c>
      <c r="L460" s="57">
        <f>HLOOKUP(K460,График!$A$5:$CU$131,$P$458+1)</f>
        <v>31</v>
      </c>
      <c r="M460" s="57">
        <f>HLOOKUP(K460+0.5,График!$A$5:$CU$131,$P$458+1)</f>
        <v>31.675967741935484</v>
      </c>
      <c r="N460" s="56">
        <f>N459+1</f>
        <v>43220</v>
      </c>
      <c r="O460" s="57">
        <f>HLOOKUP(N460,График!$A$5:$CU$131,$P$458+1)</f>
        <v>29</v>
      </c>
      <c r="P460" s="57">
        <f>HLOOKUP(N460+0.5,График!$A$5:$CU$131,$P$458+1)</f>
        <v>30.347406451612905</v>
      </c>
      <c r="Q460" s="486" t="str">
        <f>$A$4</f>
        <v>Пн</v>
      </c>
      <c r="R460" s="56">
        <f t="shared" si="319"/>
        <v>43192</v>
      </c>
      <c r="S460" s="57">
        <f>HLOOKUP(R460,График!$A$5:$CU$131,$AF$458+1)</f>
        <v>29</v>
      </c>
      <c r="T460" s="57">
        <f>HLOOKUP(R460+0.5,График!$A$5:$CU$131,$AF$458+1)</f>
        <v>28.648083870967742</v>
      </c>
      <c r="U460" s="56">
        <f t="shared" ref="U460:U465" si="365">U459+1</f>
        <v>43199</v>
      </c>
      <c r="V460" s="57">
        <f>HLOOKUP(U460,График!$A$5:$CU$131,$AF$458+1)</f>
        <v>28</v>
      </c>
      <c r="W460" s="57">
        <f>HLOOKUP(U460+0.5,График!$A$5:$CU$131,$AF$458+1)</f>
        <v>31.33610322580645</v>
      </c>
      <c r="X460" s="56">
        <f t="shared" ref="X460:X465" si="366">X459+1</f>
        <v>43206</v>
      </c>
      <c r="Y460" s="57">
        <f>HLOOKUP(X460,График!$A$5:$CU$131,$AF$458+1)</f>
        <v>27</v>
      </c>
      <c r="Z460" s="57">
        <f>HLOOKUP(X460+0.5,График!$A$5:$CU$131,$AF$458+1)</f>
        <v>29.729470967741936</v>
      </c>
      <c r="AA460" s="56">
        <f t="shared" ref="AA460:AA465" si="367">AA459+1</f>
        <v>43213</v>
      </c>
      <c r="AB460" s="57">
        <f>HLOOKUP(AA460,График!$A$5:$CU$131,$AF$458+1)</f>
        <v>28</v>
      </c>
      <c r="AC460" s="57">
        <f>HLOOKUP(AA460+0.5,График!$A$5:$CU$131,$AF$458+1)</f>
        <v>30.625477419354837</v>
      </c>
      <c r="AD460" s="56">
        <f>AD459+1</f>
        <v>43220</v>
      </c>
      <c r="AE460" s="57">
        <f>HLOOKUP(AD460,График!$A$5:$CU$131,$AF$458+1)</f>
        <v>24</v>
      </c>
      <c r="AF460" s="57">
        <f>HLOOKUP(AD460+0.5,График!$A$5:$CU$131,$AF$458+1)</f>
        <v>30.038438709677422</v>
      </c>
      <c r="AG460" s="34"/>
      <c r="AH460" s="27"/>
      <c r="AI460" s="27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</row>
    <row r="461" spans="1:49" s="46" customFormat="1" ht="26.1" customHeight="1" x14ac:dyDescent="0.25">
      <c r="A461" s="486" t="str">
        <f>$A$5</f>
        <v>Вт</v>
      </c>
      <c r="B461" s="56">
        <f t="shared" si="318"/>
        <v>43193</v>
      </c>
      <c r="C461" s="57">
        <f>HLOOKUP(B461,График!$A$5:$CU$131,$P$458+1)</f>
        <v>30</v>
      </c>
      <c r="D461" s="57">
        <f>HLOOKUP(B461+0.5,График!$A$5:$CU$131,$P$458+1)</f>
        <v>30.378303225806448</v>
      </c>
      <c r="E461" s="56">
        <f t="shared" si="362"/>
        <v>43200</v>
      </c>
      <c r="F461" s="57">
        <f>HLOOKUP(E461,График!$A$5:$CU$131,$P$458+1)</f>
        <v>31</v>
      </c>
      <c r="G461" s="57">
        <f>HLOOKUP(E461+0.5,График!$A$5:$CU$131,$P$458+1)</f>
        <v>32.417490322580647</v>
      </c>
      <c r="H461" s="56">
        <f t="shared" si="363"/>
        <v>43207</v>
      </c>
      <c r="I461" s="57">
        <f>HLOOKUP(H461,График!$A$5:$CU$131,$P$458+1)</f>
        <v>29</v>
      </c>
      <c r="J461" s="57">
        <f>HLOOKUP(H461+0.5,График!$A$5:$CU$131,$P$458+1)</f>
        <v>31.088929032258065</v>
      </c>
      <c r="K461" s="56">
        <f t="shared" si="364"/>
        <v>43214</v>
      </c>
      <c r="L461" s="57">
        <f>HLOOKUP(K461,График!$A$5:$CU$131,$P$458+1)</f>
        <v>31</v>
      </c>
      <c r="M461" s="57">
        <f>HLOOKUP(K461+0.5,График!$A$5:$CU$131,$P$458+1)</f>
        <v>32.263006451612902</v>
      </c>
      <c r="N461" s="56">
        <f>N460+1</f>
        <v>43221</v>
      </c>
      <c r="O461" s="57">
        <f>HLOOKUP(N461,График!$A$5:$CU$131,$P$458+1)</f>
        <v>-1.3474064516129047</v>
      </c>
      <c r="P461" s="57">
        <f>HLOOKUP(N461+0.5,График!$A$5:$CU$131,$P$458+1)</f>
        <v>-1.3474064516129047</v>
      </c>
      <c r="Q461" s="486" t="str">
        <f>$A$5</f>
        <v>Вт</v>
      </c>
      <c r="R461" s="56">
        <f t="shared" si="319"/>
        <v>43193</v>
      </c>
      <c r="S461" s="57">
        <f>HLOOKUP(R461,График!$A$5:$CU$131,$AF$458+1)</f>
        <v>27</v>
      </c>
      <c r="T461" s="57">
        <f>HLOOKUP(R461+0.5,График!$A$5:$CU$131,$AF$458+1)</f>
        <v>30.903548387096773</v>
      </c>
      <c r="U461" s="56">
        <f t="shared" si="365"/>
        <v>43200</v>
      </c>
      <c r="V461" s="57">
        <f>HLOOKUP(U461,График!$A$5:$CU$131,$AF$458+1)</f>
        <v>29</v>
      </c>
      <c r="W461" s="57">
        <f>HLOOKUP(U461+0.5,График!$A$5:$CU$131,$AF$458+1)</f>
        <v>29.513193548387097</v>
      </c>
      <c r="X461" s="56">
        <f t="shared" si="366"/>
        <v>43207</v>
      </c>
      <c r="Y461" s="57">
        <f>HLOOKUP(X461,График!$A$5:$CU$131,$AF$458+1)</f>
        <v>27</v>
      </c>
      <c r="Z461" s="57">
        <f>HLOOKUP(X461+0.5,График!$A$5:$CU$131,$AF$458+1)</f>
        <v>29.667677419354838</v>
      </c>
      <c r="AA461" s="56">
        <f t="shared" si="367"/>
        <v>43214</v>
      </c>
      <c r="AB461" s="57">
        <f>HLOOKUP(AA461,График!$A$5:$CU$131,$AF$458+1)</f>
        <v>28</v>
      </c>
      <c r="AC461" s="57">
        <f>HLOOKUP(AA461+0.5,График!$A$5:$CU$131,$AF$458+1)</f>
        <v>30.285612903225804</v>
      </c>
      <c r="AD461" s="56">
        <f>AD460+1</f>
        <v>43221</v>
      </c>
      <c r="AE461" s="57">
        <f>HLOOKUP(AD461,График!$A$5:$CU$131,$AF$458+1)</f>
        <v>-6.0384387096774219</v>
      </c>
      <c r="AF461" s="57">
        <f>HLOOKUP(AD461+0.5,График!$A$5:$CU$131,$AF$458+1)</f>
        <v>-6.0384387096774219</v>
      </c>
      <c r="AG461" s="34"/>
      <c r="AH461" s="27"/>
      <c r="AI461" s="27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</row>
    <row r="462" spans="1:49" s="46" customFormat="1" ht="26.1" customHeight="1" x14ac:dyDescent="0.25">
      <c r="A462" s="486" t="str">
        <f>$A$6</f>
        <v>Ср</v>
      </c>
      <c r="B462" s="56">
        <f t="shared" si="318"/>
        <v>43194</v>
      </c>
      <c r="C462" s="57">
        <f>HLOOKUP(B462,График!$A$5:$CU$131,$P$458+1)</f>
        <v>31</v>
      </c>
      <c r="D462" s="57">
        <f>HLOOKUP(B462+0.5,График!$A$5:$CU$131,$P$458+1)</f>
        <v>33.220806451612901</v>
      </c>
      <c r="E462" s="56">
        <f t="shared" si="362"/>
        <v>43201</v>
      </c>
      <c r="F462" s="57">
        <f>HLOOKUP(E462,График!$A$5:$CU$131,$P$458+1)</f>
        <v>26</v>
      </c>
      <c r="G462" s="57">
        <f>HLOOKUP(E462+0.5,График!$A$5:$CU$131,$P$458+1)</f>
        <v>32.108522580645158</v>
      </c>
      <c r="H462" s="56">
        <f t="shared" si="363"/>
        <v>43208</v>
      </c>
      <c r="I462" s="57">
        <f>HLOOKUP(H462,График!$A$5:$CU$131,$P$458+1)</f>
        <v>29</v>
      </c>
      <c r="J462" s="57">
        <f>HLOOKUP(H462+0.5,График!$A$5:$CU$131,$P$458+1)</f>
        <v>32.448387096774191</v>
      </c>
      <c r="K462" s="56">
        <f t="shared" si="364"/>
        <v>43215</v>
      </c>
      <c r="L462" s="57">
        <f>HLOOKUP(K462,График!$A$5:$CU$131,$P$458+1)</f>
        <v>28</v>
      </c>
      <c r="M462" s="57">
        <f>HLOOKUP(K462+0.5,График!$A$5:$CU$131,$P$458+1)</f>
        <v>32.788251612903224</v>
      </c>
      <c r="N462" s="56"/>
      <c r="O462" s="57" t="e">
        <f>HLOOKUP(N462,График!$A$5:$CU$131,$P$458+1)</f>
        <v>#N/A</v>
      </c>
      <c r="P462" s="57" t="e">
        <f>HLOOKUP(N462+0.5,График!$A$5:$CU$131,$P$458+1)</f>
        <v>#N/A</v>
      </c>
      <c r="Q462" s="486" t="str">
        <f>$A$6</f>
        <v>Ср</v>
      </c>
      <c r="R462" s="56">
        <f t="shared" si="319"/>
        <v>43194</v>
      </c>
      <c r="S462" s="57">
        <f>HLOOKUP(R462,График!$A$5:$CU$131,$AF$458+1)</f>
        <v>29</v>
      </c>
      <c r="T462" s="57">
        <f>HLOOKUP(R462+0.5,График!$A$5:$CU$131,$AF$458+1)</f>
        <v>32.170316129032258</v>
      </c>
      <c r="U462" s="56">
        <f t="shared" si="365"/>
        <v>43201</v>
      </c>
      <c r="V462" s="57">
        <f>HLOOKUP(U462,График!$A$5:$CU$131,$AF$458+1)</f>
        <v>26</v>
      </c>
      <c r="W462" s="57">
        <f>HLOOKUP(U462+0.5,График!$A$5:$CU$131,$AF$458+1)</f>
        <v>31.706864516129031</v>
      </c>
      <c r="X462" s="56">
        <f t="shared" si="366"/>
        <v>43208</v>
      </c>
      <c r="Y462" s="57">
        <f>HLOOKUP(X462,График!$A$5:$CU$131,$AF$458+1)</f>
        <v>30</v>
      </c>
      <c r="Z462" s="57">
        <f>HLOOKUP(X462+0.5,График!$A$5:$CU$131,$AF$458+1)</f>
        <v>30.440096774193549</v>
      </c>
      <c r="AA462" s="56">
        <f t="shared" si="367"/>
        <v>43215</v>
      </c>
      <c r="AB462" s="57">
        <f>HLOOKUP(AA462,График!$A$5:$CU$131,$AF$458+1)</f>
        <v>28</v>
      </c>
      <c r="AC462" s="57">
        <f>HLOOKUP(AA462+0.5,График!$A$5:$CU$131,$AF$458+1)</f>
        <v>29.945748387096774</v>
      </c>
      <c r="AD462" s="56"/>
      <c r="AE462" s="57" t="e">
        <f>HLOOKUP(AD462,График!$A$5:$CU$131,$AF$458+1)</f>
        <v>#N/A</v>
      </c>
      <c r="AF462" s="57" t="e">
        <f>HLOOKUP(AD462+0.5,График!$A$5:$CU$131,$AF$458+1)</f>
        <v>#N/A</v>
      </c>
      <c r="AG462" s="34"/>
      <c r="AH462" s="27"/>
      <c r="AI462" s="27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</row>
    <row r="463" spans="1:49" s="46" customFormat="1" ht="26.1" customHeight="1" x14ac:dyDescent="0.25">
      <c r="A463" s="486" t="str">
        <f>$A$7</f>
        <v>Чт</v>
      </c>
      <c r="B463" s="56">
        <f t="shared" si="318"/>
        <v>43195</v>
      </c>
      <c r="C463" s="57">
        <f>HLOOKUP(B463,График!$A$5:$CU$131,$P$458+1)</f>
        <v>34</v>
      </c>
      <c r="D463" s="57">
        <f>HLOOKUP(B463+0.5,График!$A$5:$CU$131,$P$458+1)</f>
        <v>30.934445161290324</v>
      </c>
      <c r="E463" s="56">
        <f t="shared" si="362"/>
        <v>43202</v>
      </c>
      <c r="F463" s="57">
        <f>HLOOKUP(E463,График!$A$5:$CU$131,$P$458+1)</f>
        <v>26</v>
      </c>
      <c r="G463" s="57">
        <f>HLOOKUP(E463+0.5,График!$A$5:$CU$131,$P$458+1)</f>
        <v>31.212516129032259</v>
      </c>
      <c r="H463" s="56">
        <f t="shared" si="363"/>
        <v>43209</v>
      </c>
      <c r="I463" s="57">
        <f>HLOOKUP(H463,График!$A$5:$CU$131,$P$458+1)</f>
        <v>33</v>
      </c>
      <c r="J463" s="57">
        <f>HLOOKUP(H463+0.5,График!$A$5:$CU$131,$P$458+1)</f>
        <v>31.706864516129031</v>
      </c>
      <c r="K463" s="56">
        <f t="shared" si="364"/>
        <v>43216</v>
      </c>
      <c r="L463" s="57">
        <f>HLOOKUP(K463,График!$A$5:$CU$131,$P$458+1)</f>
        <v>29</v>
      </c>
      <c r="M463" s="57">
        <f>HLOOKUP(K463+0.5,График!$A$5:$CU$131,$P$458+1)</f>
        <v>30.19292258064516</v>
      </c>
      <c r="N463" s="56"/>
      <c r="O463" s="57" t="e">
        <f>HLOOKUP(N463,График!$A$5:$CU$131,$P$458+1)</f>
        <v>#N/A</v>
      </c>
      <c r="P463" s="57" t="e">
        <f>HLOOKUP(N463+0.5,График!$A$5:$CU$131,$P$458+1)</f>
        <v>#N/A</v>
      </c>
      <c r="Q463" s="486" t="str">
        <f>$A$7</f>
        <v>Чт</v>
      </c>
      <c r="R463" s="56">
        <f t="shared" si="319"/>
        <v>43195</v>
      </c>
      <c r="S463" s="57">
        <f>HLOOKUP(R463,График!$A$5:$CU$131,$AF$458+1)</f>
        <v>28</v>
      </c>
      <c r="T463" s="57">
        <f>HLOOKUP(R463+0.5,График!$A$5:$CU$131,$AF$458+1)</f>
        <v>30.470993548387096</v>
      </c>
      <c r="U463" s="56">
        <f t="shared" si="365"/>
        <v>43202</v>
      </c>
      <c r="V463" s="57">
        <f>HLOOKUP(U463,График!$A$5:$CU$131,$AF$458+1)</f>
        <v>23</v>
      </c>
      <c r="W463" s="57">
        <f>HLOOKUP(U463+0.5,График!$A$5:$CU$131,$AF$458+1)</f>
        <v>28.400909677419353</v>
      </c>
      <c r="X463" s="56">
        <f t="shared" si="366"/>
        <v>43209</v>
      </c>
      <c r="Y463" s="57">
        <f>HLOOKUP(X463,График!$A$5:$CU$131,$AF$458+1)</f>
        <v>28</v>
      </c>
      <c r="Z463" s="57">
        <f>HLOOKUP(X463+0.5,График!$A$5:$CU$131,$AF$458+1)</f>
        <v>29.296916129032255</v>
      </c>
      <c r="AA463" s="56">
        <f t="shared" si="367"/>
        <v>43216</v>
      </c>
      <c r="AB463" s="57">
        <f>HLOOKUP(AA463,График!$A$5:$CU$131,$AF$458+1)</f>
        <v>27</v>
      </c>
      <c r="AC463" s="57">
        <f>HLOOKUP(AA463+0.5,График!$A$5:$CU$131,$AF$458+1)</f>
        <v>29.20422580645161</v>
      </c>
      <c r="AD463" s="56"/>
      <c r="AE463" s="57" t="e">
        <f>HLOOKUP(AD463,График!$A$5:$CU$131,$AF$458+1)</f>
        <v>#N/A</v>
      </c>
      <c r="AF463" s="57" t="e">
        <f>HLOOKUP(AD463+0.5,График!$A$5:$CU$131,$AF$458+1)</f>
        <v>#N/A</v>
      </c>
      <c r="AG463" s="34"/>
      <c r="AH463" s="27"/>
      <c r="AI463" s="27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</row>
    <row r="464" spans="1:49" s="46" customFormat="1" ht="26.1" customHeight="1" x14ac:dyDescent="0.25">
      <c r="A464" s="487" t="str">
        <f>$A$8</f>
        <v>Пт</v>
      </c>
      <c r="B464" s="56">
        <f t="shared" si="318"/>
        <v>43196</v>
      </c>
      <c r="C464" s="57">
        <f>HLOOKUP(B464,График!$A$5:$CU$131,$P$458+1)</f>
        <v>31</v>
      </c>
      <c r="D464" s="57">
        <f>HLOOKUP(B464+0.5,График!$A$5:$CU$131,$P$458+1)</f>
        <v>30.532787096774193</v>
      </c>
      <c r="E464" s="56">
        <f t="shared" si="362"/>
        <v>43203</v>
      </c>
      <c r="F464" s="57">
        <f>HLOOKUP(E464,График!$A$5:$CU$131,$P$458+1)</f>
        <v>30</v>
      </c>
      <c r="G464" s="57">
        <f>HLOOKUP(E464+0.5,График!$A$5:$CU$131,$P$458+1)</f>
        <v>30.470993548387096</v>
      </c>
      <c r="H464" s="56">
        <f t="shared" si="363"/>
        <v>43210</v>
      </c>
      <c r="I464" s="57">
        <f>HLOOKUP(H464,График!$A$5:$CU$131,$P$458+1)</f>
        <v>28</v>
      </c>
      <c r="J464" s="57">
        <f>HLOOKUP(H464+0.5,График!$A$5:$CU$131,$P$458+1)</f>
        <v>30.285612903225804</v>
      </c>
      <c r="K464" s="56">
        <f t="shared" si="364"/>
        <v>43217</v>
      </c>
      <c r="L464" s="57">
        <f>HLOOKUP(K464,График!$A$5:$CU$131,$P$458+1)</f>
        <v>28</v>
      </c>
      <c r="M464" s="57">
        <f>HLOOKUP(K464+0.5,График!$A$5:$CU$131,$P$458+1)</f>
        <v>30.254716129032257</v>
      </c>
      <c r="N464" s="56"/>
      <c r="O464" s="57" t="e">
        <f>HLOOKUP(N464,График!$A$5:$CU$131,$P$458+1)</f>
        <v>#N/A</v>
      </c>
      <c r="P464" s="57" t="e">
        <f>HLOOKUP(N464+0.5,График!$A$5:$CU$131,$P$458+1)</f>
        <v>#N/A</v>
      </c>
      <c r="Q464" s="487" t="str">
        <f>$A$8</f>
        <v>Пт</v>
      </c>
      <c r="R464" s="56">
        <f t="shared" si="319"/>
        <v>43196</v>
      </c>
      <c r="S464" s="57">
        <f>HLOOKUP(R464,График!$A$5:$CU$131,$AF$458+1)</f>
        <v>28</v>
      </c>
      <c r="T464" s="57">
        <f>HLOOKUP(R464+0.5,График!$A$5:$CU$131,$AF$458+1)</f>
        <v>30.810858064516129</v>
      </c>
      <c r="U464" s="56">
        <f t="shared" si="365"/>
        <v>43203</v>
      </c>
      <c r="V464" s="57">
        <f>HLOOKUP(U464,График!$A$5:$CU$131,$AF$458+1)</f>
        <v>27</v>
      </c>
      <c r="W464" s="57">
        <f>HLOOKUP(U464+0.5,График!$A$5:$CU$131,$AF$458+1)</f>
        <v>28.895258064516128</v>
      </c>
      <c r="X464" s="56">
        <f t="shared" si="366"/>
        <v>43210</v>
      </c>
      <c r="Y464" s="57">
        <f>HLOOKUP(X464,График!$A$5:$CU$131,$AF$458+1)</f>
        <v>26</v>
      </c>
      <c r="Z464" s="57">
        <f>HLOOKUP(X464+0.5,График!$A$5:$CU$131,$AF$458+1)</f>
        <v>29.389606451612902</v>
      </c>
      <c r="AA464" s="56">
        <f t="shared" si="367"/>
        <v>43217</v>
      </c>
      <c r="AB464" s="57">
        <f>HLOOKUP(AA464,График!$A$5:$CU$131,$AF$458+1)</f>
        <v>27</v>
      </c>
      <c r="AC464" s="57">
        <f>HLOOKUP(AA464+0.5,График!$A$5:$CU$131,$AF$458+1)</f>
        <v>29.327812903225805</v>
      </c>
      <c r="AD464" s="56"/>
      <c r="AE464" s="57" t="e">
        <f>HLOOKUP(AD464,График!$A$5:$CU$131,$AF$458+1)</f>
        <v>#N/A</v>
      </c>
      <c r="AF464" s="57" t="e">
        <f>HLOOKUP(AD464+0.5,График!$A$5:$CU$131,$AF$458+1)</f>
        <v>#N/A</v>
      </c>
      <c r="AG464" s="34"/>
      <c r="AH464" s="27"/>
      <c r="AI464" s="27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</row>
    <row r="465" spans="1:49" s="46" customFormat="1" ht="26.1" customHeight="1" thickBot="1" x14ac:dyDescent="0.3">
      <c r="A465" s="487" t="str">
        <f>$A$9</f>
        <v>Сб</v>
      </c>
      <c r="B465" s="56">
        <f t="shared" si="318"/>
        <v>43197</v>
      </c>
      <c r="C465" s="57">
        <f>HLOOKUP(B465,График!$A$5:$CU$131,$P$458+1)</f>
        <v>33</v>
      </c>
      <c r="D465" s="57">
        <f>HLOOKUP(B465+0.5,График!$A$5:$CU$131,$P$458+1)</f>
        <v>35.043716129032262</v>
      </c>
      <c r="E465" s="56">
        <f t="shared" si="362"/>
        <v>43204</v>
      </c>
      <c r="F465" s="57">
        <f>HLOOKUP(E465,График!$A$5:$CU$131,$P$458+1)</f>
        <v>35</v>
      </c>
      <c r="G465" s="57">
        <f>HLOOKUP(E465+0.5,График!$A$5:$CU$131,$P$458+1)</f>
        <v>39.029399999999995</v>
      </c>
      <c r="H465" s="56">
        <f t="shared" si="363"/>
        <v>43211</v>
      </c>
      <c r="I465" s="57">
        <f>HLOOKUP(H465,График!$A$5:$CU$131,$P$458+1)</f>
        <v>38</v>
      </c>
      <c r="J465" s="57">
        <f>HLOOKUP(H465+0.5,График!$A$5:$CU$131,$P$458+1)</f>
        <v>34.88923225806451</v>
      </c>
      <c r="K465" s="56">
        <f t="shared" si="364"/>
        <v>43218</v>
      </c>
      <c r="L465" s="57">
        <f>HLOOKUP(K465,График!$A$5:$CU$131,$P$458+1)</f>
        <v>31</v>
      </c>
      <c r="M465" s="57">
        <f>HLOOKUP(K465+0.5,График!$A$5:$CU$131,$P$458+1)</f>
        <v>30.254716129032257</v>
      </c>
      <c r="N465" s="56"/>
      <c r="O465" s="57" t="e">
        <f>HLOOKUP(N465,График!$A$5:$CU$131,$P$458+1)</f>
        <v>#N/A</v>
      </c>
      <c r="P465" s="57" t="e">
        <f>HLOOKUP(N465+0.5,График!$A$5:$CU$131,$P$458+1)</f>
        <v>#N/A</v>
      </c>
      <c r="Q465" s="487" t="str">
        <f>$A$9</f>
        <v>Сб</v>
      </c>
      <c r="R465" s="56">
        <f t="shared" si="319"/>
        <v>43197</v>
      </c>
      <c r="S465" s="57">
        <f>HLOOKUP(R465,График!$A$5:$CU$131,$AF$458+1)</f>
        <v>30</v>
      </c>
      <c r="T465" s="57">
        <f>HLOOKUP(R465+0.5,График!$A$5:$CU$131,$AF$458+1)</f>
        <v>32.726458064516123</v>
      </c>
      <c r="U465" s="56">
        <f t="shared" si="365"/>
        <v>43204</v>
      </c>
      <c r="V465" s="57">
        <f>HLOOKUP(U465,График!$A$5:$CU$131,$AF$458+1)</f>
        <v>31</v>
      </c>
      <c r="W465" s="57">
        <f>HLOOKUP(U465+0.5,График!$A$5:$CU$131,$AF$458+1)</f>
        <v>36.866625806451609</v>
      </c>
      <c r="X465" s="56">
        <f t="shared" si="366"/>
        <v>43211</v>
      </c>
      <c r="Y465" s="57">
        <f>HLOOKUP(X465,График!$A$5:$CU$131,$AF$458+1)</f>
        <v>32</v>
      </c>
      <c r="Z465" s="57">
        <f>HLOOKUP(X465+0.5,График!$A$5:$CU$131,$AF$458+1)</f>
        <v>31.861348387096776</v>
      </c>
      <c r="AA465" s="56">
        <f t="shared" si="367"/>
        <v>43218</v>
      </c>
      <c r="AB465" s="57">
        <f>HLOOKUP(AA465,График!$A$5:$CU$131,$AF$458+1)</f>
        <v>28</v>
      </c>
      <c r="AC465" s="57">
        <f>HLOOKUP(AA465+0.5,График!$A$5:$CU$131,$AF$458+1)</f>
        <v>29.327812903225805</v>
      </c>
      <c r="AD465" s="56"/>
      <c r="AE465" s="57" t="e">
        <f>HLOOKUP(AD465,График!$A$5:$CU$131,$AF$458+1)</f>
        <v>#N/A</v>
      </c>
      <c r="AF465" s="57" t="e">
        <f>HLOOKUP(AD465+0.5,График!$A$5:$CU$131,$AF$458+1)</f>
        <v>#N/A</v>
      </c>
      <c r="AG465" s="34"/>
      <c r="AH465" s="27"/>
      <c r="AI465" s="27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</row>
    <row r="466" spans="1:49" s="46" customFormat="1" ht="26.1" customHeight="1" x14ac:dyDescent="0.25">
      <c r="A466" s="39"/>
      <c r="B466" s="53"/>
      <c r="C466" s="52" t="str">
        <f>VLOOKUP(P466,График!$A$5:$CU$121,3)</f>
        <v>17.00-17.45</v>
      </c>
      <c r="D466" s="54"/>
      <c r="E466" s="55"/>
      <c r="F466" s="22"/>
      <c r="G466" s="22"/>
      <c r="H466" s="22"/>
      <c r="I466" s="40"/>
      <c r="J466" s="23"/>
      <c r="K466" s="24"/>
      <c r="L466" s="25"/>
      <c r="M466" s="41"/>
      <c r="N466" s="41"/>
      <c r="O466" s="42"/>
      <c r="P466" s="488">
        <f>AF458+1</f>
        <v>117</v>
      </c>
      <c r="Q466" s="39"/>
      <c r="R466" s="21"/>
      <c r="S466" s="52" t="str">
        <f>VLOOKUP(AF466,График!$A$5:$CU$121,3)</f>
        <v>17.00-17.45</v>
      </c>
      <c r="T466" s="54"/>
      <c r="U466" s="55"/>
      <c r="V466" s="22"/>
      <c r="W466" s="22"/>
      <c r="X466" s="22"/>
      <c r="Y466" s="40"/>
      <c r="Z466" s="23"/>
      <c r="AA466" s="24"/>
      <c r="AB466" s="25"/>
      <c r="AC466" s="41"/>
      <c r="AD466" s="41"/>
      <c r="AE466" s="42"/>
      <c r="AF466" s="488">
        <f>P466+1</f>
        <v>118</v>
      </c>
      <c r="AG466" s="43"/>
      <c r="AH466" s="44"/>
      <c r="AI466" s="44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</row>
    <row r="467" spans="1:49" s="46" customFormat="1" ht="26.1" customHeight="1" x14ac:dyDescent="0.25">
      <c r="A467" s="486" t="str">
        <f>$A$3</f>
        <v>Вс</v>
      </c>
      <c r="B467" s="56">
        <f t="shared" ref="B467:B481" si="368">B459</f>
        <v>43191</v>
      </c>
      <c r="C467" s="57">
        <f>HLOOKUP(B467,График!$A$5:$CU$131,$P$466+1)</f>
        <v>26</v>
      </c>
      <c r="D467" s="57">
        <f>HLOOKUP(B467+0.5,График!$A$5:$CU$131,$P$466+1)</f>
        <v>30.95403870967742</v>
      </c>
      <c r="E467" s="56">
        <f>B473+1</f>
        <v>43198</v>
      </c>
      <c r="F467" s="57">
        <f>HLOOKUP(E467,График!$A$5:$CU$131,$P$466+1)</f>
        <v>24</v>
      </c>
      <c r="G467" s="57">
        <f>HLOOKUP(E467+0.5,График!$A$5:$CU$131,$P$466+1)</f>
        <v>25.257729032258062</v>
      </c>
      <c r="H467" s="56">
        <f>E473+1</f>
        <v>43205</v>
      </c>
      <c r="I467" s="57">
        <f>HLOOKUP(H467,График!$A$5:$CU$131,$P$466+1)</f>
        <v>28</v>
      </c>
      <c r="J467" s="57">
        <f>HLOOKUP(H467+0.5,График!$A$5:$CU$131,$P$466+1)</f>
        <v>31.189909677419354</v>
      </c>
      <c r="K467" s="56">
        <f>H473+1</f>
        <v>43212</v>
      </c>
      <c r="L467" s="57">
        <f>HLOOKUP(K467,График!$A$5:$CU$131,$P$466+1)</f>
        <v>30</v>
      </c>
      <c r="M467" s="57">
        <f>HLOOKUP(K467+0.5,График!$A$5:$CU$131,$P$466+1)</f>
        <v>30.510180645161292</v>
      </c>
      <c r="N467" s="56">
        <f>K473+1</f>
        <v>43219</v>
      </c>
      <c r="O467" s="57">
        <f>HLOOKUP(N467,График!$A$5:$CU$131,$P$466+1)</f>
        <v>29</v>
      </c>
      <c r="P467" s="57">
        <f>HLOOKUP(N467+0.5,График!$A$5:$CU$131,$P$466+1)</f>
        <v>30.263006451612902</v>
      </c>
      <c r="Q467" s="486" t="str">
        <f>$A$3</f>
        <v>Вс</v>
      </c>
      <c r="R467" s="56">
        <f t="shared" ref="R467:R481" si="369">R459</f>
        <v>43191</v>
      </c>
      <c r="S467" s="57">
        <f>HLOOKUP(R467,График!$A$5:$CU$131,$AF$466+1)</f>
        <v>22</v>
      </c>
      <c r="T467" s="57">
        <f>HLOOKUP(R467+0.5,График!$A$5:$CU$131,$AF$466+1)</f>
        <v>28.243412903225806</v>
      </c>
      <c r="U467" s="56">
        <f>R473+1</f>
        <v>43198</v>
      </c>
      <c r="V467" s="57">
        <f>HLOOKUP(U467,График!$A$5:$CU$131,$AF$466+1)</f>
        <v>20</v>
      </c>
      <c r="W467" s="57">
        <f>HLOOKUP(U467+0.5,График!$A$5:$CU$131,$AF$466+1)</f>
        <v>21.898270967741936</v>
      </c>
      <c r="X467" s="56">
        <f>U473+1</f>
        <v>43205</v>
      </c>
      <c r="Y467" s="57">
        <f>HLOOKUP(X467,График!$A$5:$CU$131,$AF$466+1)</f>
        <v>22</v>
      </c>
      <c r="Z467" s="57">
        <f>HLOOKUP(X467+0.5,График!$A$5:$CU$131,$AF$466+1)</f>
        <v>25.82216129032258</v>
      </c>
      <c r="AA467" s="56">
        <f>X473+1</f>
        <v>43212</v>
      </c>
      <c r="AB467" s="57">
        <f>HLOOKUP(AA467,График!$A$5:$CU$131,$AF$466+1)</f>
        <v>24</v>
      </c>
      <c r="AC467" s="57">
        <f>HLOOKUP(AA467+0.5,График!$A$5:$CU$131,$AF$466+1)</f>
        <v>25.698574193548389</v>
      </c>
      <c r="AD467" s="56">
        <f>AA473+1</f>
        <v>43219</v>
      </c>
      <c r="AE467" s="57">
        <f>HLOOKUP(AD467,График!$A$5:$CU$131,$AF$466+1)</f>
        <v>24</v>
      </c>
      <c r="AF467" s="57">
        <f>HLOOKUP(AD467+0.5,График!$A$5:$CU$131,$AF$466+1)</f>
        <v>28.015832258064517</v>
      </c>
      <c r="AG467" s="34"/>
      <c r="AH467" s="27"/>
      <c r="AI467" s="27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</row>
    <row r="468" spans="1:49" s="46" customFormat="1" ht="26.1" customHeight="1" x14ac:dyDescent="0.25">
      <c r="A468" s="486" t="str">
        <f>$A$4</f>
        <v>Пн</v>
      </c>
      <c r="B468" s="56">
        <f t="shared" si="368"/>
        <v>43192</v>
      </c>
      <c r="C468" s="57">
        <f>HLOOKUP(B468,График!$A$5:$CU$131,$P$466+1)</f>
        <v>21</v>
      </c>
      <c r="D468" s="57">
        <f>HLOOKUP(B468+0.5,График!$A$5:$CU$131,$P$466+1)</f>
        <v>25.844767741935485</v>
      </c>
      <c r="E468" s="56">
        <f t="shared" ref="E468:E473" si="370">E467+1</f>
        <v>43199</v>
      </c>
      <c r="F468" s="57">
        <f>HLOOKUP(E468,График!$A$5:$CU$131,$P$466+1)</f>
        <v>25</v>
      </c>
      <c r="G468" s="57">
        <f>HLOOKUP(E468+0.5,График!$A$5:$CU$131,$P$466+1)</f>
        <v>27.791264516129033</v>
      </c>
      <c r="H468" s="56">
        <f t="shared" ref="H468:H473" si="371">H467+1</f>
        <v>43206</v>
      </c>
      <c r="I468" s="57">
        <f>HLOOKUP(H468,График!$A$5:$CU$131,$P$466+1)</f>
        <v>26</v>
      </c>
      <c r="J468" s="57">
        <f>HLOOKUP(H468+0.5,График!$A$5:$CU$131,$P$466+1)</f>
        <v>26.555393548387094</v>
      </c>
      <c r="K468" s="56">
        <f t="shared" ref="K468:K473" si="372">K467+1</f>
        <v>43213</v>
      </c>
      <c r="L468" s="57">
        <f>HLOOKUP(K468,График!$A$5:$CU$131,$P$466+1)</f>
        <v>25</v>
      </c>
      <c r="M468" s="57">
        <f>HLOOKUP(K468+0.5,График!$A$5:$CU$131,$P$466+1)</f>
        <v>28.59458064516129</v>
      </c>
      <c r="N468" s="56">
        <f>N467+1</f>
        <v>43220</v>
      </c>
      <c r="O468" s="57">
        <f>HLOOKUP(N468,График!$A$5:$CU$131,$P$466+1)</f>
        <v>23</v>
      </c>
      <c r="P468" s="57">
        <f>HLOOKUP(N468+0.5,График!$A$5:$CU$131,$P$466+1)</f>
        <v>25.443109677419354</v>
      </c>
      <c r="Q468" s="486" t="str">
        <f>$A$4</f>
        <v>Пн</v>
      </c>
      <c r="R468" s="56">
        <f t="shared" si="369"/>
        <v>43192</v>
      </c>
      <c r="S468" s="57">
        <f>HLOOKUP(R468,График!$A$5:$CU$131,$AF$466+1)</f>
        <v>18</v>
      </c>
      <c r="T468" s="57">
        <f>HLOOKUP(R468+0.5,График!$A$5:$CU$131,$AF$466+1)</f>
        <v>21.496612903225806</v>
      </c>
      <c r="U468" s="56">
        <f t="shared" ref="U468:U473" si="373">U467+1</f>
        <v>43199</v>
      </c>
      <c r="V468" s="57">
        <f>HLOOKUP(U468,График!$A$5:$CU$131,$AF$466+1)</f>
        <v>22</v>
      </c>
      <c r="W468" s="57">
        <f>HLOOKUP(U468+0.5,График!$A$5:$CU$131,$AF$466+1)</f>
        <v>24.339116129032256</v>
      </c>
      <c r="X468" s="56">
        <f t="shared" ref="X468:X473" si="374">X467+1</f>
        <v>43206</v>
      </c>
      <c r="Y468" s="57">
        <f>HLOOKUP(X468,График!$A$5:$CU$131,$AF$466+1)</f>
        <v>22</v>
      </c>
      <c r="Z468" s="57">
        <f>HLOOKUP(X468+0.5,График!$A$5:$CU$131,$AF$466+1)</f>
        <v>24.308219354838709</v>
      </c>
      <c r="AA468" s="56">
        <f t="shared" ref="AA468:AA473" si="375">AA467+1</f>
        <v>43213</v>
      </c>
      <c r="AB468" s="57">
        <f>HLOOKUP(AA468,График!$A$5:$CU$131,$AF$466+1)</f>
        <v>21</v>
      </c>
      <c r="AC468" s="57">
        <f>HLOOKUP(AA468+0.5,График!$A$5:$CU$131,$AF$466+1)</f>
        <v>24.648083870967742</v>
      </c>
      <c r="AD468" s="56">
        <f>AD467+1</f>
        <v>43220</v>
      </c>
      <c r="AE468" s="57">
        <f>HLOOKUP(AD468,График!$A$5:$CU$131,$AF$466+1)</f>
        <v>19</v>
      </c>
      <c r="AF468" s="57">
        <f>HLOOKUP(AD468+0.5,График!$A$5:$CU$131,$AF$466+1)</f>
        <v>24.308219354838709</v>
      </c>
      <c r="AG468" s="34"/>
      <c r="AH468" s="27"/>
      <c r="AI468" s="27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</row>
    <row r="469" spans="1:49" s="46" customFormat="1" ht="26.1" customHeight="1" x14ac:dyDescent="0.25">
      <c r="A469" s="486" t="str">
        <f>$A$5</f>
        <v>Вт</v>
      </c>
      <c r="B469" s="56">
        <f t="shared" si="368"/>
        <v>43193</v>
      </c>
      <c r="C469" s="57">
        <f>HLOOKUP(B469,График!$A$5:$CU$131,$P$466+1)</f>
        <v>23</v>
      </c>
      <c r="D469" s="57">
        <f>HLOOKUP(B469+0.5,График!$A$5:$CU$131,$P$466+1)</f>
        <v>25.443109677419354</v>
      </c>
      <c r="E469" s="56">
        <f t="shared" si="370"/>
        <v>43200</v>
      </c>
      <c r="F469" s="57">
        <f>HLOOKUP(E469,График!$A$5:$CU$131,$P$466+1)</f>
        <v>25</v>
      </c>
      <c r="G469" s="57">
        <f>HLOOKUP(E469+0.5,График!$A$5:$CU$131,$P$466+1)</f>
        <v>28.59458064516129</v>
      </c>
      <c r="H469" s="56">
        <f t="shared" si="371"/>
        <v>43207</v>
      </c>
      <c r="I469" s="57">
        <f>HLOOKUP(H469,График!$A$5:$CU$131,$P$466+1)</f>
        <v>26</v>
      </c>
      <c r="J469" s="57">
        <f>HLOOKUP(H469+0.5,График!$A$5:$CU$131,$P$466+1)</f>
        <v>27.327812903225805</v>
      </c>
      <c r="K469" s="56">
        <f t="shared" si="372"/>
        <v>43214</v>
      </c>
      <c r="L469" s="57">
        <f>HLOOKUP(K469,График!$A$5:$CU$131,$P$466+1)</f>
        <v>25</v>
      </c>
      <c r="M469" s="57">
        <f>HLOOKUP(K469+0.5,График!$A$5:$CU$131,$P$466+1)</f>
        <v>26.802567741935484</v>
      </c>
      <c r="N469" s="56">
        <f>N468+1</f>
        <v>43221</v>
      </c>
      <c r="O469" s="57">
        <f>HLOOKUP(N469,График!$A$5:$CU$131,$P$466+1)</f>
        <v>-2.4431096774193541</v>
      </c>
      <c r="P469" s="57">
        <f>HLOOKUP(N469+0.5,График!$A$5:$CU$131,$P$466+1)</f>
        <v>-2.4431096774193541</v>
      </c>
      <c r="Q469" s="486" t="str">
        <f>$A$5</f>
        <v>Вт</v>
      </c>
      <c r="R469" s="56">
        <f t="shared" si="369"/>
        <v>43193</v>
      </c>
      <c r="S469" s="57">
        <f>HLOOKUP(R469,График!$A$5:$CU$131,$AF$466+1)</f>
        <v>20</v>
      </c>
      <c r="T469" s="57">
        <f>HLOOKUP(R469+0.5,График!$A$5:$CU$131,$AF$466+1)</f>
        <v>24.061045161290323</v>
      </c>
      <c r="U469" s="56">
        <f t="shared" si="373"/>
        <v>43200</v>
      </c>
      <c r="V469" s="57">
        <f>HLOOKUP(U469,График!$A$5:$CU$131,$AF$466+1)</f>
        <v>22</v>
      </c>
      <c r="W469" s="57">
        <f>HLOOKUP(U469+0.5,График!$A$5:$CU$131,$AF$466+1)</f>
        <v>22.856070967741935</v>
      </c>
      <c r="X469" s="56">
        <f t="shared" si="374"/>
        <v>43207</v>
      </c>
      <c r="Y469" s="57">
        <f>HLOOKUP(X469,График!$A$5:$CU$131,$AF$466+1)</f>
        <v>22</v>
      </c>
      <c r="Z469" s="57">
        <f>HLOOKUP(X469+0.5,График!$A$5:$CU$131,$AF$466+1)</f>
        <v>22.145445161290322</v>
      </c>
      <c r="AA469" s="56">
        <f t="shared" si="375"/>
        <v>43214</v>
      </c>
      <c r="AB469" s="57">
        <f>HLOOKUP(AA469,График!$A$5:$CU$131,$AF$466+1)</f>
        <v>22</v>
      </c>
      <c r="AC469" s="57">
        <f>HLOOKUP(AA469+0.5,График!$A$5:$CU$131,$AF$466+1)</f>
        <v>24.648083870967742</v>
      </c>
      <c r="AD469" s="56">
        <f>AD468+1</f>
        <v>43221</v>
      </c>
      <c r="AE469" s="57">
        <f>HLOOKUP(AD469,График!$A$5:$CU$131,$AF$466+1)</f>
        <v>-5.3082193548387089</v>
      </c>
      <c r="AF469" s="57">
        <f>HLOOKUP(AD469+0.5,График!$A$5:$CU$131,$AF$466+1)</f>
        <v>-5.3082193548387089</v>
      </c>
      <c r="AG469" s="34"/>
      <c r="AH469" s="27"/>
      <c r="AI469" s="27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</row>
    <row r="470" spans="1:49" s="46" customFormat="1" ht="26.1" customHeight="1" x14ac:dyDescent="0.25">
      <c r="A470" s="486" t="str">
        <f>$A$6</f>
        <v>Ср</v>
      </c>
      <c r="B470" s="56">
        <f t="shared" si="368"/>
        <v>43194</v>
      </c>
      <c r="C470" s="57">
        <f>HLOOKUP(B470,График!$A$5:$CU$131,$P$466+1)</f>
        <v>26</v>
      </c>
      <c r="D470" s="57">
        <f>HLOOKUP(B470+0.5,График!$A$5:$CU$131,$P$466+1)</f>
        <v>26.431806451612903</v>
      </c>
      <c r="E470" s="56">
        <f t="shared" si="370"/>
        <v>43201</v>
      </c>
      <c r="F470" s="57">
        <f>HLOOKUP(E470,График!$A$5:$CU$131,$P$466+1)</f>
        <v>24</v>
      </c>
      <c r="G470" s="57">
        <f>HLOOKUP(E470+0.5,График!$A$5:$CU$131,$P$466+1)</f>
        <v>26.957051612903228</v>
      </c>
      <c r="H470" s="56">
        <f t="shared" si="371"/>
        <v>43208</v>
      </c>
      <c r="I470" s="57">
        <f>HLOOKUP(H470,График!$A$5:$CU$131,$P$466+1)</f>
        <v>28</v>
      </c>
      <c r="J470" s="57">
        <f>HLOOKUP(H470+0.5,График!$A$5:$CU$131,$P$466+1)</f>
        <v>25.875664516129035</v>
      </c>
      <c r="K470" s="56">
        <f t="shared" si="372"/>
        <v>43215</v>
      </c>
      <c r="L470" s="57">
        <f>HLOOKUP(K470,График!$A$5:$CU$131,$P$466+1)</f>
        <v>25</v>
      </c>
      <c r="M470" s="57">
        <f>HLOOKUP(K470+0.5,График!$A$5:$CU$131,$P$466+1)</f>
        <v>26.277322580645162</v>
      </c>
      <c r="N470" s="56"/>
      <c r="O470" s="57" t="e">
        <f>HLOOKUP(N470,График!$A$5:$CU$131,$P$466+1)</f>
        <v>#N/A</v>
      </c>
      <c r="P470" s="57" t="e">
        <f>HLOOKUP(N470+0.5,График!$A$5:$CU$131,$P$466+1)</f>
        <v>#N/A</v>
      </c>
      <c r="Q470" s="486" t="str">
        <f>$A$6</f>
        <v>Ср</v>
      </c>
      <c r="R470" s="56">
        <f t="shared" si="369"/>
        <v>43194</v>
      </c>
      <c r="S470" s="57">
        <f>HLOOKUP(R470,График!$A$5:$CU$131,$AF$466+1)</f>
        <v>22</v>
      </c>
      <c r="T470" s="57">
        <f>HLOOKUP(R470+0.5,График!$A$5:$CU$131,$AF$466+1)</f>
        <v>23.31952258064516</v>
      </c>
      <c r="U470" s="56">
        <f t="shared" si="373"/>
        <v>43201</v>
      </c>
      <c r="V470" s="57">
        <f>HLOOKUP(U470,График!$A$5:$CU$131,$AF$466+1)</f>
        <v>22</v>
      </c>
      <c r="W470" s="57">
        <f>HLOOKUP(U470+0.5,График!$A$5:$CU$131,$AF$466+1)</f>
        <v>23.690283870967743</v>
      </c>
      <c r="X470" s="56">
        <f t="shared" si="374"/>
        <v>43208</v>
      </c>
      <c r="Y470" s="57">
        <f>HLOOKUP(X470,График!$A$5:$CU$131,$AF$466+1)</f>
        <v>25</v>
      </c>
      <c r="Z470" s="57">
        <f>HLOOKUP(X470+0.5,График!$A$5:$CU$131,$AF$466+1)</f>
        <v>25.142432258064517</v>
      </c>
      <c r="AA470" s="56">
        <f t="shared" si="375"/>
        <v>43215</v>
      </c>
      <c r="AB470" s="57">
        <f>HLOOKUP(AA470,График!$A$5:$CU$131,$AF$466+1)</f>
        <v>21</v>
      </c>
      <c r="AC470" s="57">
        <f>HLOOKUP(AA470+0.5,График!$A$5:$CU$131,$AF$466+1)</f>
        <v>23.412212903225807</v>
      </c>
      <c r="AD470" s="56"/>
      <c r="AE470" s="57" t="e">
        <f>HLOOKUP(AD470,График!$A$5:$CU$131,$AF$466+1)</f>
        <v>#N/A</v>
      </c>
      <c r="AF470" s="57" t="e">
        <f>HLOOKUP(AD470+0.5,График!$A$5:$CU$131,$AF$466+1)</f>
        <v>#N/A</v>
      </c>
      <c r="AG470" s="34"/>
      <c r="AH470" s="27"/>
      <c r="AI470" s="27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</row>
    <row r="471" spans="1:49" s="46" customFormat="1" ht="26.1" customHeight="1" x14ac:dyDescent="0.25">
      <c r="A471" s="486" t="str">
        <f>$A$7</f>
        <v>Чт</v>
      </c>
      <c r="B471" s="56">
        <f t="shared" si="368"/>
        <v>43195</v>
      </c>
      <c r="C471" s="57">
        <f>HLOOKUP(B471,График!$A$5:$CU$131,$P$466+1)</f>
        <v>24</v>
      </c>
      <c r="D471" s="57">
        <f>HLOOKUP(B471+0.5,График!$A$5:$CU$131,$P$466+1)</f>
        <v>27.111535483870966</v>
      </c>
      <c r="E471" s="56">
        <f t="shared" si="370"/>
        <v>43202</v>
      </c>
      <c r="F471" s="57">
        <f>HLOOKUP(E471,График!$A$5:$CU$131,$P$466+1)</f>
        <v>19</v>
      </c>
      <c r="G471" s="57">
        <f>HLOOKUP(E471+0.5,График!$A$5:$CU$131,$P$466+1)</f>
        <v>23.96006451612903</v>
      </c>
      <c r="H471" s="56">
        <f t="shared" si="371"/>
        <v>43209</v>
      </c>
      <c r="I471" s="57">
        <f>HLOOKUP(H471,График!$A$5:$CU$131,$P$466+1)</f>
        <v>24</v>
      </c>
      <c r="J471" s="57">
        <f>HLOOKUP(H471+0.5,График!$A$5:$CU$131,$P$466+1)</f>
        <v>26.339116129032256</v>
      </c>
      <c r="K471" s="56">
        <f t="shared" si="372"/>
        <v>43216</v>
      </c>
      <c r="L471" s="57">
        <f>HLOOKUP(K471,График!$A$5:$CU$131,$P$466+1)</f>
        <v>23</v>
      </c>
      <c r="M471" s="57">
        <f>HLOOKUP(K471+0.5,График!$A$5:$CU$131,$P$466+1)</f>
        <v>26.864361290322581</v>
      </c>
      <c r="N471" s="56"/>
      <c r="O471" s="57" t="e">
        <f>HLOOKUP(N471,График!$A$5:$CU$131,$P$466+1)</f>
        <v>#N/A</v>
      </c>
      <c r="P471" s="57" t="e">
        <f>HLOOKUP(N471+0.5,График!$A$5:$CU$131,$P$466+1)</f>
        <v>#N/A</v>
      </c>
      <c r="Q471" s="486" t="str">
        <f>$A$7</f>
        <v>Чт</v>
      </c>
      <c r="R471" s="56">
        <f t="shared" si="369"/>
        <v>43195</v>
      </c>
      <c r="S471" s="57">
        <f>HLOOKUP(R471,График!$A$5:$CU$131,$AF$466+1)</f>
        <v>22</v>
      </c>
      <c r="T471" s="57">
        <f>HLOOKUP(R471+0.5,График!$A$5:$CU$131,$AF$466+1)</f>
        <v>24.524496774193551</v>
      </c>
      <c r="U471" s="56">
        <f t="shared" si="373"/>
        <v>43202</v>
      </c>
      <c r="V471" s="57">
        <f>HLOOKUP(U471,График!$A$5:$CU$131,$AF$466+1)</f>
        <v>16</v>
      </c>
      <c r="W471" s="57">
        <f>HLOOKUP(U471+0.5,График!$A$5:$CU$131,$AF$466+1)</f>
        <v>20.940470967741938</v>
      </c>
      <c r="X471" s="56">
        <f t="shared" si="374"/>
        <v>43209</v>
      </c>
      <c r="Y471" s="57">
        <f>HLOOKUP(X471,График!$A$5:$CU$131,$AF$466+1)</f>
        <v>21</v>
      </c>
      <c r="Z471" s="57">
        <f>HLOOKUP(X471+0.5,График!$A$5:$CU$131,$AF$466+1)</f>
        <v>22.176341935483869</v>
      </c>
      <c r="AA471" s="56">
        <f t="shared" si="375"/>
        <v>43216</v>
      </c>
      <c r="AB471" s="57">
        <f>HLOOKUP(AA471,График!$A$5:$CU$131,$AF$466+1)</f>
        <v>22</v>
      </c>
      <c r="AC471" s="57">
        <f>HLOOKUP(AA471+0.5,График!$A$5:$CU$131,$AF$466+1)</f>
        <v>22.732483870967741</v>
      </c>
      <c r="AD471" s="56"/>
      <c r="AE471" s="57" t="e">
        <f>HLOOKUP(AD471,График!$A$5:$CU$131,$AF$466+1)</f>
        <v>#N/A</v>
      </c>
      <c r="AF471" s="57" t="e">
        <f>HLOOKUP(AD471+0.5,График!$A$5:$CU$131,$AF$466+1)</f>
        <v>#N/A</v>
      </c>
      <c r="AG471" s="34"/>
      <c r="AH471" s="27"/>
      <c r="AI471" s="27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</row>
    <row r="472" spans="1:49" s="46" customFormat="1" ht="26.1" customHeight="1" x14ac:dyDescent="0.25">
      <c r="A472" s="487" t="str">
        <f>$A$8</f>
        <v>Пт</v>
      </c>
      <c r="B472" s="56">
        <f t="shared" si="368"/>
        <v>43196</v>
      </c>
      <c r="C472" s="57">
        <f>HLOOKUP(B472,График!$A$5:$CU$131,$P$466+1)</f>
        <v>25</v>
      </c>
      <c r="D472" s="57">
        <f>HLOOKUP(B472+0.5,График!$A$5:$CU$131,$P$466+1)</f>
        <v>27.48229677419355</v>
      </c>
      <c r="E472" s="56">
        <f t="shared" si="370"/>
        <v>43203</v>
      </c>
      <c r="F472" s="57">
        <f>HLOOKUP(E472,График!$A$5:$CU$131,$P$466+1)</f>
        <v>25</v>
      </c>
      <c r="G472" s="57">
        <f>HLOOKUP(E472+0.5,График!$A$5:$CU$131,$P$466+1)</f>
        <v>26.987948387096772</v>
      </c>
      <c r="H472" s="56">
        <f t="shared" si="371"/>
        <v>43210</v>
      </c>
      <c r="I472" s="57">
        <f>HLOOKUP(H472,График!$A$5:$CU$131,$P$466+1)</f>
        <v>24</v>
      </c>
      <c r="J472" s="57">
        <f>HLOOKUP(H472+0.5,График!$A$5:$CU$131,$P$466+1)</f>
        <v>28.038438709677422</v>
      </c>
      <c r="K472" s="56">
        <f t="shared" si="372"/>
        <v>43217</v>
      </c>
      <c r="L472" s="57">
        <f>HLOOKUP(K472,График!$A$5:$CU$131,$P$466+1)</f>
        <v>25</v>
      </c>
      <c r="M472" s="57">
        <f>HLOOKUP(K472+0.5,График!$A$5:$CU$131,$P$466+1)</f>
        <v>26.308219354838709</v>
      </c>
      <c r="N472" s="56"/>
      <c r="O472" s="57" t="e">
        <f>HLOOKUP(N472,График!$A$5:$CU$131,$P$466+1)</f>
        <v>#N/A</v>
      </c>
      <c r="P472" s="57" t="e">
        <f>HLOOKUP(N472+0.5,График!$A$5:$CU$131,$P$466+1)</f>
        <v>#N/A</v>
      </c>
      <c r="Q472" s="487" t="str">
        <f>$A$8</f>
        <v>Пт</v>
      </c>
      <c r="R472" s="56">
        <f t="shared" si="369"/>
        <v>43196</v>
      </c>
      <c r="S472" s="57">
        <f>HLOOKUP(R472,График!$A$5:$CU$131,$AF$466+1)</f>
        <v>22</v>
      </c>
      <c r="T472" s="57">
        <f>HLOOKUP(R472+0.5,График!$A$5:$CU$131,$AF$466+1)</f>
        <v>23.474006451612901</v>
      </c>
      <c r="U472" s="56">
        <f t="shared" si="373"/>
        <v>43203</v>
      </c>
      <c r="V472" s="57">
        <f>HLOOKUP(U472,График!$A$5:$CU$131,$AF$466+1)</f>
        <v>22</v>
      </c>
      <c r="W472" s="57">
        <f>HLOOKUP(U472+0.5,График!$A$5:$CU$131,$AF$466+1)</f>
        <v>24.215529032258061</v>
      </c>
      <c r="X472" s="56">
        <f t="shared" si="374"/>
        <v>43210</v>
      </c>
      <c r="Y472" s="57">
        <f>HLOOKUP(X472,График!$A$5:$CU$131,$AF$466+1)</f>
        <v>21</v>
      </c>
      <c r="Z472" s="57">
        <f>HLOOKUP(X472+0.5,График!$A$5:$CU$131,$AF$466+1)</f>
        <v>23.072348387096774</v>
      </c>
      <c r="AA472" s="56">
        <f t="shared" si="375"/>
        <v>43217</v>
      </c>
      <c r="AB472" s="57">
        <f>HLOOKUP(AA472,График!$A$5:$CU$131,$AF$466+1)</f>
        <v>21</v>
      </c>
      <c r="AC472" s="57">
        <f>HLOOKUP(AA472+0.5,График!$A$5:$CU$131,$AF$466+1)</f>
        <v>22.361722580645161</v>
      </c>
      <c r="AD472" s="56"/>
      <c r="AE472" s="57" t="e">
        <f>HLOOKUP(AD472,График!$A$5:$CU$131,$AF$466+1)</f>
        <v>#N/A</v>
      </c>
      <c r="AF472" s="57" t="e">
        <f>HLOOKUP(AD472+0.5,График!$A$5:$CU$131,$AF$466+1)</f>
        <v>#N/A</v>
      </c>
      <c r="AG472" s="34"/>
      <c r="AH472" s="27"/>
      <c r="AI472" s="27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</row>
    <row r="473" spans="1:49" s="46" customFormat="1" ht="26.1" customHeight="1" thickBot="1" x14ac:dyDescent="0.3">
      <c r="A473" s="487" t="str">
        <f>$A$9</f>
        <v>Сб</v>
      </c>
      <c r="B473" s="56">
        <f t="shared" si="368"/>
        <v>43197</v>
      </c>
      <c r="C473" s="57">
        <f>HLOOKUP(B473,График!$A$5:$CU$131,$P$466+1)</f>
        <v>26</v>
      </c>
      <c r="D473" s="57">
        <f>HLOOKUP(B473+0.5,График!$A$5:$CU$131,$P$466+1)</f>
        <v>31.251703225806452</v>
      </c>
      <c r="E473" s="56">
        <f t="shared" si="370"/>
        <v>43204</v>
      </c>
      <c r="F473" s="57">
        <f>HLOOKUP(E473,График!$A$5:$CU$131,$P$466+1)</f>
        <v>26</v>
      </c>
      <c r="G473" s="57">
        <f>HLOOKUP(E473+0.5,График!$A$5:$CU$131,$P$466+1)</f>
        <v>31.251703225806452</v>
      </c>
      <c r="H473" s="56">
        <f t="shared" si="371"/>
        <v>43211</v>
      </c>
      <c r="I473" s="57">
        <f>HLOOKUP(H473,График!$A$5:$CU$131,$P$466+1)</f>
        <v>28</v>
      </c>
      <c r="J473" s="57">
        <f>HLOOKUP(H473+0.5,График!$A$5:$CU$131,$P$466+1)</f>
        <v>29.181619354838709</v>
      </c>
      <c r="K473" s="56">
        <f t="shared" si="372"/>
        <v>43218</v>
      </c>
      <c r="L473" s="57">
        <f>HLOOKUP(K473,График!$A$5:$CU$131,$P$466+1)</f>
        <v>24</v>
      </c>
      <c r="M473" s="57">
        <f>HLOOKUP(K473+0.5,График!$A$5:$CU$131,$P$466+1)</f>
        <v>26.308219354838709</v>
      </c>
      <c r="N473" s="56"/>
      <c r="O473" s="57" t="e">
        <f>HLOOKUP(N473,График!$A$5:$CU$131,$P$466+1)</f>
        <v>#N/A</v>
      </c>
      <c r="P473" s="57" t="e">
        <f>HLOOKUP(N473+0.5,График!$A$5:$CU$131,$P$466+1)</f>
        <v>#N/A</v>
      </c>
      <c r="Q473" s="487" t="str">
        <f>$A$9</f>
        <v>Сб</v>
      </c>
      <c r="R473" s="56">
        <f t="shared" si="369"/>
        <v>43197</v>
      </c>
      <c r="S473" s="57">
        <f>HLOOKUP(R473,График!$A$5:$CU$131,$AF$466+1)</f>
        <v>22</v>
      </c>
      <c r="T473" s="57">
        <f>HLOOKUP(R473+0.5,График!$A$5:$CU$131,$AF$466+1)</f>
        <v>25.82216129032258</v>
      </c>
      <c r="U473" s="56">
        <f t="shared" si="373"/>
        <v>43204</v>
      </c>
      <c r="V473" s="57">
        <f>HLOOKUP(U473,График!$A$5:$CU$131,$AF$466+1)</f>
        <v>24</v>
      </c>
      <c r="W473" s="57">
        <f>HLOOKUP(U473+0.5,График!$A$5:$CU$131,$AF$466+1)</f>
        <v>29.159012903225808</v>
      </c>
      <c r="X473" s="56">
        <f t="shared" si="374"/>
        <v>43211</v>
      </c>
      <c r="Y473" s="57">
        <f>HLOOKUP(X473,График!$A$5:$CU$131,$AF$466+1)</f>
        <v>23</v>
      </c>
      <c r="Z473" s="57">
        <f>HLOOKUP(X473+0.5,График!$A$5:$CU$131,$AF$466+1)</f>
        <v>27.552380645161289</v>
      </c>
      <c r="AA473" s="56">
        <f t="shared" si="375"/>
        <v>43218</v>
      </c>
      <c r="AB473" s="57">
        <f>HLOOKUP(AA473,График!$A$5:$CU$131,$AF$466+1)</f>
        <v>20</v>
      </c>
      <c r="AC473" s="57">
        <f>HLOOKUP(AA473+0.5,График!$A$5:$CU$131,$AF$466+1)</f>
        <v>22.361722580645161</v>
      </c>
      <c r="AD473" s="56"/>
      <c r="AE473" s="57" t="e">
        <f>HLOOKUP(AD473,График!$A$5:$CU$131,$AF$466+1)</f>
        <v>#N/A</v>
      </c>
      <c r="AF473" s="57" t="e">
        <f>HLOOKUP(AD473+0.5,График!$A$5:$CU$131,$AF$466+1)</f>
        <v>#N/A</v>
      </c>
      <c r="AG473" s="34"/>
      <c r="AH473" s="27"/>
      <c r="AI473" s="27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</row>
    <row r="474" spans="1:49" s="46" customFormat="1" ht="26.1" customHeight="1" x14ac:dyDescent="0.25">
      <c r="A474" s="39"/>
      <c r="B474" s="53"/>
      <c r="C474" s="52" t="str">
        <f>VLOOKUP(P474,График!$A$5:$CU$121,3)</f>
        <v>17.00-17.45</v>
      </c>
      <c r="D474" s="54"/>
      <c r="E474" s="55"/>
      <c r="F474" s="22"/>
      <c r="G474" s="22"/>
      <c r="H474" s="22"/>
      <c r="I474" s="40"/>
      <c r="J474" s="23"/>
      <c r="K474" s="24"/>
      <c r="L474" s="25"/>
      <c r="M474" s="41"/>
      <c r="N474" s="41"/>
      <c r="O474" s="42"/>
      <c r="P474" s="488">
        <f>AF466+1</f>
        <v>119</v>
      </c>
      <c r="Q474" s="39"/>
      <c r="R474" s="21"/>
      <c r="S474" s="52" t="str">
        <f>VLOOKUP(AF474,График!$A$5:$CU$121,3)</f>
        <v>17.00-17.45</v>
      </c>
      <c r="T474" s="54"/>
      <c r="U474" s="55"/>
      <c r="V474" s="22"/>
      <c r="W474" s="22"/>
      <c r="X474" s="22"/>
      <c r="Y474" s="40"/>
      <c r="Z474" s="23"/>
      <c r="AA474" s="24"/>
      <c r="AB474" s="25"/>
      <c r="AC474" s="41"/>
      <c r="AD474" s="41"/>
      <c r="AE474" s="42"/>
      <c r="AF474" s="488">
        <f>P474+1</f>
        <v>120</v>
      </c>
      <c r="AG474" s="43"/>
      <c r="AH474" s="44"/>
      <c r="AI474" s="44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</row>
    <row r="475" spans="1:49" s="46" customFormat="1" ht="26.1" customHeight="1" x14ac:dyDescent="0.25">
      <c r="A475" s="486" t="str">
        <f>$A$3</f>
        <v>Вс</v>
      </c>
      <c r="B475" s="56">
        <f t="shared" si="368"/>
        <v>43191</v>
      </c>
      <c r="C475" s="57">
        <f>HLOOKUP(B475,График!$A$5:$CU$131,$P$474+1)</f>
        <v>20</v>
      </c>
      <c r="D475" s="57">
        <f>HLOOKUP(B475+0.5,График!$A$5:$CU$131,$P$474+1)</f>
        <v>25.678980645161289</v>
      </c>
      <c r="E475" s="56">
        <f>B481+1</f>
        <v>43198</v>
      </c>
      <c r="F475" s="57">
        <f>HLOOKUP(E475,График!$A$5:$CU$131,$P$474+1)</f>
        <v>16</v>
      </c>
      <c r="G475" s="57">
        <f>HLOOKUP(E475+0.5,График!$A$5:$CU$131,$P$474+1)</f>
        <v>20.87867741935484</v>
      </c>
      <c r="H475" s="56">
        <f>E481+1</f>
        <v>43205</v>
      </c>
      <c r="I475" s="57">
        <f>HLOOKUP(H475,График!$A$5:$CU$131,$P$474+1)</f>
        <v>18</v>
      </c>
      <c r="J475" s="57">
        <f>HLOOKUP(H475+0.5,График!$A$5:$CU$131,$P$474+1)</f>
        <v>23.752077419354841</v>
      </c>
      <c r="K475" s="56">
        <f>H481+1</f>
        <v>43212</v>
      </c>
      <c r="L475" s="57">
        <f>HLOOKUP(K475,График!$A$5:$CU$131,$P$474+1)</f>
        <v>20</v>
      </c>
      <c r="M475" s="57">
        <f>HLOOKUP(K475+0.5,График!$A$5:$CU$131,$P$474+1)</f>
        <v>25.760367741935482</v>
      </c>
      <c r="N475" s="56">
        <f>K481+1</f>
        <v>43219</v>
      </c>
      <c r="O475" s="57">
        <f>HLOOKUP(N475,График!$A$5:$CU$131,$P$474+1)</f>
        <v>22</v>
      </c>
      <c r="P475" s="57">
        <f>HLOOKUP(N475+0.5,График!$A$5:$CU$131,$P$474+1)</f>
        <v>25.760367741935482</v>
      </c>
      <c r="Q475" s="486" t="str">
        <f>$A$3</f>
        <v>Вс</v>
      </c>
      <c r="R475" s="56">
        <f t="shared" si="369"/>
        <v>43191</v>
      </c>
      <c r="S475" s="57">
        <f>HLOOKUP(R475,График!$A$5:$CU$131,$AF$474+1)</f>
        <v>15</v>
      </c>
      <c r="T475" s="57">
        <f>HLOOKUP(R475+0.5,График!$A$5:$CU$131,$AF$474+1)</f>
        <v>18.600606451612904</v>
      </c>
      <c r="U475" s="56">
        <f>R481+1</f>
        <v>43198</v>
      </c>
      <c r="V475" s="57">
        <f>HLOOKUP(U475,График!$A$5:$CU$131,$AF$474+1)</f>
        <v>11</v>
      </c>
      <c r="W475" s="57">
        <f>HLOOKUP(U475+0.5,График!$A$5:$CU$131,$AF$474+1)</f>
        <v>15.406935483870967</v>
      </c>
      <c r="X475" s="56">
        <f>U481+1</f>
        <v>43205</v>
      </c>
      <c r="Y475" s="57">
        <f>HLOOKUP(X475,График!$A$5:$CU$131,$AF$474+1)</f>
        <v>13</v>
      </c>
      <c r="Z475" s="57">
        <f>HLOOKUP(X475+0.5,График!$A$5:$CU$131,$AF$474+1)</f>
        <v>17.816883870967743</v>
      </c>
      <c r="AA475" s="56">
        <f>X481+1</f>
        <v>43212</v>
      </c>
      <c r="AB475" s="57">
        <f>HLOOKUP(AA475,График!$A$5:$CU$131,$AF$474+1)</f>
        <v>16</v>
      </c>
      <c r="AC475" s="57">
        <f>HLOOKUP(AA475+0.5,График!$A$5:$CU$131,$AF$474+1)</f>
        <v>19.423516129032258</v>
      </c>
      <c r="AD475" s="56">
        <f>AA481+1</f>
        <v>43219</v>
      </c>
      <c r="AE475" s="57">
        <f>HLOOKUP(AD475,График!$A$5:$CU$131,$AF$474+1)</f>
        <v>17</v>
      </c>
      <c r="AF475" s="57">
        <f>HLOOKUP(AD475+0.5,График!$A$5:$CU$131,$AF$474+1)</f>
        <v>20.906561290322578</v>
      </c>
      <c r="AG475" s="34"/>
      <c r="AH475" s="27"/>
      <c r="AI475" s="27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</row>
    <row r="476" spans="1:49" s="46" customFormat="1" ht="26.1" customHeight="1" x14ac:dyDescent="0.25">
      <c r="A476" s="486" t="str">
        <f>$A$4</f>
        <v>Пн</v>
      </c>
      <c r="B476" s="56">
        <f t="shared" si="368"/>
        <v>43192</v>
      </c>
      <c r="C476" s="57">
        <f>HLOOKUP(B476,График!$A$5:$CU$131,$P$474+1)</f>
        <v>17</v>
      </c>
      <c r="D476" s="57">
        <f>HLOOKUP(B476+0.5,График!$A$5:$CU$131,$P$474+1)</f>
        <v>21.125851612903226</v>
      </c>
      <c r="E476" s="56">
        <f t="shared" ref="E476:E481" si="376">E475+1</f>
        <v>43199</v>
      </c>
      <c r="F476" s="57">
        <f>HLOOKUP(E476,График!$A$5:$CU$131,$P$474+1)</f>
        <v>19</v>
      </c>
      <c r="G476" s="57">
        <f>HLOOKUP(E476+0.5,График!$A$5:$CU$131,$P$474+1)</f>
        <v>23.443109677419354</v>
      </c>
      <c r="H476" s="56">
        <f t="shared" ref="H476:H481" si="377">H475+1</f>
        <v>43206</v>
      </c>
      <c r="I476" s="57">
        <f>HLOOKUP(H476,График!$A$5:$CU$131,$P$474+1)</f>
        <v>20</v>
      </c>
      <c r="J476" s="57">
        <f>HLOOKUP(H476+0.5,График!$A$5:$CU$131,$P$474+1)</f>
        <v>24.09194193548387</v>
      </c>
      <c r="K476" s="56">
        <f t="shared" ref="K476:K481" si="378">K475+1</f>
        <v>43213</v>
      </c>
      <c r="L476" s="57">
        <f>HLOOKUP(K476,График!$A$5:$CU$131,$P$474+1)</f>
        <v>19</v>
      </c>
      <c r="M476" s="57">
        <f>HLOOKUP(K476+0.5,График!$A$5:$CU$131,$P$474+1)</f>
        <v>23.134141935483868</v>
      </c>
      <c r="N476" s="56">
        <f>N475+1</f>
        <v>43220</v>
      </c>
      <c r="O476" s="57">
        <f>HLOOKUP(N476,График!$A$5:$CU$131,$P$474+1)</f>
        <v>18</v>
      </c>
      <c r="P476" s="57">
        <f>HLOOKUP(N476+0.5,График!$A$5:$CU$131,$P$474+1)</f>
        <v>22.670690322580647</v>
      </c>
      <c r="Q476" s="486" t="str">
        <f>$A$4</f>
        <v>Пн</v>
      </c>
      <c r="R476" s="56">
        <f t="shared" si="369"/>
        <v>43192</v>
      </c>
      <c r="S476" s="57">
        <f>HLOOKUP(R476,График!$A$5:$CU$131,$AF$474+1)</f>
        <v>14</v>
      </c>
      <c r="T476" s="57">
        <f>HLOOKUP(R476+0.5,График!$A$5:$CU$131,$AF$474+1)</f>
        <v>17.755090322580646</v>
      </c>
      <c r="U476" s="56">
        <f t="shared" ref="U476:U481" si="379">U475+1</f>
        <v>43199</v>
      </c>
      <c r="V476" s="57">
        <f>HLOOKUP(U476,График!$A$5:$CU$131,$AF$474+1)</f>
        <v>18</v>
      </c>
      <c r="W476" s="57">
        <f>HLOOKUP(U476+0.5,График!$A$5:$CU$131,$AF$474+1)</f>
        <v>19.794277419354842</v>
      </c>
      <c r="X476" s="56">
        <f t="shared" ref="X476:X481" si="380">X475+1</f>
        <v>43206</v>
      </c>
      <c r="Y476" s="57">
        <f>HLOOKUP(X476,График!$A$5:$CU$131,$AF$474+1)</f>
        <v>17</v>
      </c>
      <c r="Z476" s="57">
        <f>HLOOKUP(X476+0.5,График!$A$5:$CU$131,$AF$474+1)</f>
        <v>18.898270967741936</v>
      </c>
      <c r="AA476" s="56">
        <f t="shared" ref="AA476:AA481" si="381">AA475+1</f>
        <v>43213</v>
      </c>
      <c r="AB476" s="57">
        <f>HLOOKUP(AA476,График!$A$5:$CU$131,$AF$474+1)</f>
        <v>17</v>
      </c>
      <c r="AC476" s="57">
        <f>HLOOKUP(AA476+0.5,График!$A$5:$CU$131,$AF$474+1)</f>
        <v>19.516206451612902</v>
      </c>
      <c r="AD476" s="56">
        <f>AD475+1</f>
        <v>43220</v>
      </c>
      <c r="AE476" s="57">
        <f>HLOOKUP(AD476,График!$A$5:$CU$131,$AF$474+1)</f>
        <v>17</v>
      </c>
      <c r="AF476" s="57">
        <f>HLOOKUP(AD476+0.5,График!$A$5:$CU$131,$AF$474+1)</f>
        <v>18.774683870967742</v>
      </c>
      <c r="AG476" s="34"/>
      <c r="AH476" s="27"/>
      <c r="AI476" s="27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</row>
    <row r="477" spans="1:49" s="46" customFormat="1" ht="26.1" customHeight="1" x14ac:dyDescent="0.25">
      <c r="A477" s="486" t="str">
        <f>$A$5</f>
        <v>Вт</v>
      </c>
      <c r="B477" s="56">
        <f t="shared" si="368"/>
        <v>43193</v>
      </c>
      <c r="C477" s="57">
        <f>HLOOKUP(B477,График!$A$5:$CU$131,$P$474+1)</f>
        <v>19</v>
      </c>
      <c r="D477" s="57">
        <f>HLOOKUP(B477+0.5,График!$A$5:$CU$131,$P$474+1)</f>
        <v>22.701587096774194</v>
      </c>
      <c r="E477" s="56">
        <f t="shared" si="376"/>
        <v>43200</v>
      </c>
      <c r="F477" s="57">
        <f>HLOOKUP(E477,График!$A$5:$CU$131,$P$474+1)</f>
        <v>18</v>
      </c>
      <c r="G477" s="57">
        <f>HLOOKUP(E477+0.5,График!$A$5:$CU$131,$P$474+1)</f>
        <v>22.97965806451613</v>
      </c>
      <c r="H477" s="56">
        <f t="shared" si="377"/>
        <v>43207</v>
      </c>
      <c r="I477" s="57">
        <f>HLOOKUP(H477,График!$A$5:$CU$131,$P$474+1)</f>
        <v>20</v>
      </c>
      <c r="J477" s="57">
        <f>HLOOKUP(H477+0.5,График!$A$5:$CU$131,$P$474+1)</f>
        <v>22.392619354838708</v>
      </c>
      <c r="K477" s="56">
        <f t="shared" si="378"/>
        <v>43214</v>
      </c>
      <c r="L477" s="57">
        <f>HLOOKUP(K477,График!$A$5:$CU$131,$P$474+1)</f>
        <v>22</v>
      </c>
      <c r="M477" s="57">
        <f>HLOOKUP(K477+0.5,График!$A$5:$CU$131,$P$474+1)</f>
        <v>25.574987096774194</v>
      </c>
      <c r="N477" s="56">
        <f>N476+1</f>
        <v>43221</v>
      </c>
      <c r="O477" s="57">
        <f>HLOOKUP(N477,График!$A$5:$CU$131,$P$474+1)</f>
        <v>-4.6706903225806471</v>
      </c>
      <c r="P477" s="57">
        <f>HLOOKUP(N477+0.5,График!$A$5:$CU$131,$P$474+1)</f>
        <v>-4.6706903225806471</v>
      </c>
      <c r="Q477" s="486" t="str">
        <f>$A$5</f>
        <v>Вт</v>
      </c>
      <c r="R477" s="56">
        <f t="shared" si="369"/>
        <v>43193</v>
      </c>
      <c r="S477" s="57">
        <f>HLOOKUP(R477,График!$A$5:$CU$131,$AF$474+1)</f>
        <v>16</v>
      </c>
      <c r="T477" s="57">
        <f>HLOOKUP(R477+0.5,График!$A$5:$CU$131,$AF$474+1)</f>
        <v>18.929167741935483</v>
      </c>
      <c r="U477" s="56">
        <f t="shared" si="379"/>
        <v>43200</v>
      </c>
      <c r="V477" s="57">
        <f>HLOOKUP(U477,График!$A$5:$CU$131,$AF$474+1)</f>
        <v>17</v>
      </c>
      <c r="W477" s="57">
        <f>HLOOKUP(U477+0.5,График!$A$5:$CU$131,$AF$474+1)</f>
        <v>18.929167741935483</v>
      </c>
      <c r="X477" s="56">
        <f t="shared" si="380"/>
        <v>43207</v>
      </c>
      <c r="Y477" s="57">
        <f>HLOOKUP(X477,График!$A$5:$CU$131,$AF$474+1)</f>
        <v>16</v>
      </c>
      <c r="Z477" s="57">
        <f>HLOOKUP(X477+0.5,График!$A$5:$CU$131,$AF$474+1)</f>
        <v>18.774683870967742</v>
      </c>
      <c r="AA477" s="56">
        <f t="shared" si="381"/>
        <v>43214</v>
      </c>
      <c r="AB477" s="57">
        <f>HLOOKUP(AA477,График!$A$5:$CU$131,$AF$474+1)</f>
        <v>18</v>
      </c>
      <c r="AC477" s="57">
        <f>HLOOKUP(AA477+0.5,График!$A$5:$CU$131,$AF$474+1)</f>
        <v>19.547103225806453</v>
      </c>
      <c r="AD477" s="56">
        <f>AD476+1</f>
        <v>43221</v>
      </c>
      <c r="AE477" s="57">
        <f>HLOOKUP(AD477,График!$A$5:$CU$131,$AF$474+1)</f>
        <v>-1.7746838709677419</v>
      </c>
      <c r="AF477" s="57">
        <f>HLOOKUP(AD477+0.5,График!$A$5:$CU$131,$AF$474+1)</f>
        <v>-1.7746838709677419</v>
      </c>
      <c r="AG477" s="34"/>
      <c r="AH477" s="27"/>
      <c r="AI477" s="27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</row>
    <row r="478" spans="1:49" s="46" customFormat="1" ht="26.1" customHeight="1" x14ac:dyDescent="0.25">
      <c r="A478" s="486" t="str">
        <f>$A$6</f>
        <v>Ср</v>
      </c>
      <c r="B478" s="56">
        <f t="shared" si="368"/>
        <v>43194</v>
      </c>
      <c r="C478" s="57">
        <f>HLOOKUP(B478,График!$A$5:$CU$131,$P$474+1)</f>
        <v>20</v>
      </c>
      <c r="D478" s="57">
        <f>HLOOKUP(B478+0.5,График!$A$5:$CU$131,$P$474+1)</f>
        <v>22.577999999999999</v>
      </c>
      <c r="E478" s="56">
        <f t="shared" si="376"/>
        <v>43201</v>
      </c>
      <c r="F478" s="57">
        <f>HLOOKUP(E478,График!$A$5:$CU$131,$P$474+1)</f>
        <v>20</v>
      </c>
      <c r="G478" s="57">
        <f>HLOOKUP(E478+0.5,График!$A$5:$CU$131,$P$474+1)</f>
        <v>24.153735483870967</v>
      </c>
      <c r="H478" s="56">
        <f t="shared" si="377"/>
        <v>43208</v>
      </c>
      <c r="I478" s="57">
        <f>HLOOKUP(H478,График!$A$5:$CU$131,$P$474+1)</f>
        <v>23</v>
      </c>
      <c r="J478" s="57">
        <f>HLOOKUP(H478+0.5,График!$A$5:$CU$131,$P$474+1)</f>
        <v>22.763380645161291</v>
      </c>
      <c r="K478" s="56">
        <f t="shared" si="378"/>
        <v>43215</v>
      </c>
      <c r="L478" s="57">
        <f>HLOOKUP(K478,График!$A$5:$CU$131,$P$474+1)</f>
        <v>20</v>
      </c>
      <c r="M478" s="57">
        <f>HLOOKUP(K478+0.5,График!$A$5:$CU$131,$P$474+1)</f>
        <v>24.246425806451612</v>
      </c>
      <c r="N478" s="56"/>
      <c r="O478" s="57" t="e">
        <f>HLOOKUP(N478,График!$A$5:$CU$131,$P$474+1)</f>
        <v>#N/A</v>
      </c>
      <c r="P478" s="57" t="e">
        <f>HLOOKUP(N478+0.5,График!$A$5:$CU$131,$P$474+1)</f>
        <v>#N/A</v>
      </c>
      <c r="Q478" s="486" t="str">
        <f>$A$6</f>
        <v>Ср</v>
      </c>
      <c r="R478" s="56">
        <f t="shared" si="369"/>
        <v>43194</v>
      </c>
      <c r="S478" s="57">
        <f>HLOOKUP(R478,График!$A$5:$CU$131,$AF$474+1)</f>
        <v>18</v>
      </c>
      <c r="T478" s="57">
        <f>HLOOKUP(R478+0.5,График!$A$5:$CU$131,$AF$474+1)</f>
        <v>18.681993548387098</v>
      </c>
      <c r="U478" s="56">
        <f t="shared" si="379"/>
        <v>43201</v>
      </c>
      <c r="V478" s="57">
        <f>HLOOKUP(U478,График!$A$5:$CU$131,$AF$474+1)</f>
        <v>17</v>
      </c>
      <c r="W478" s="57">
        <f>HLOOKUP(U478+0.5,График!$A$5:$CU$131,$AF$474+1)</f>
        <v>19.176341935483869</v>
      </c>
      <c r="X478" s="56">
        <f t="shared" si="380"/>
        <v>43208</v>
      </c>
      <c r="Y478" s="57">
        <f>HLOOKUP(X478,График!$A$5:$CU$131,$AF$474+1)</f>
        <v>19</v>
      </c>
      <c r="Z478" s="57">
        <f>HLOOKUP(X478+0.5,График!$A$5:$CU$131,$AF$474+1)</f>
        <v>19.917864516129033</v>
      </c>
      <c r="AA478" s="56">
        <f t="shared" si="381"/>
        <v>43215</v>
      </c>
      <c r="AB478" s="57">
        <f>HLOOKUP(AA478,График!$A$5:$CU$131,$AF$474+1)</f>
        <v>19</v>
      </c>
      <c r="AC478" s="57">
        <f>HLOOKUP(AA478+0.5,График!$A$5:$CU$131,$AF$474+1)</f>
        <v>18.311232258064514</v>
      </c>
      <c r="AD478" s="56"/>
      <c r="AE478" s="57" t="e">
        <f>HLOOKUP(AD478,График!$A$5:$CU$131,$AF$474+1)</f>
        <v>#N/A</v>
      </c>
      <c r="AF478" s="57" t="e">
        <f>HLOOKUP(AD478+0.5,График!$A$5:$CU$131,$AF$474+1)</f>
        <v>#N/A</v>
      </c>
      <c r="AG478" s="34"/>
      <c r="AH478" s="27"/>
      <c r="AI478" s="27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</row>
    <row r="479" spans="1:49" s="46" customFormat="1" ht="26.1" customHeight="1" x14ac:dyDescent="0.25">
      <c r="A479" s="486" t="str">
        <f>$A$7</f>
        <v>Чт</v>
      </c>
      <c r="B479" s="56">
        <f t="shared" si="368"/>
        <v>43195</v>
      </c>
      <c r="C479" s="57">
        <f>HLOOKUP(B479,График!$A$5:$CU$131,$P$474+1)</f>
        <v>18</v>
      </c>
      <c r="D479" s="57">
        <f>HLOOKUP(B479+0.5,График!$A$5:$CU$131,$P$474+1)</f>
        <v>23.474006451612901</v>
      </c>
      <c r="E479" s="56">
        <f t="shared" si="376"/>
        <v>43202</v>
      </c>
      <c r="F479" s="57">
        <f>HLOOKUP(E479,График!$A$5:$CU$131,$P$474+1)</f>
        <v>15</v>
      </c>
      <c r="G479" s="57">
        <f>HLOOKUP(E479+0.5,График!$A$5:$CU$131,$P$474+1)</f>
        <v>21.373025806451615</v>
      </c>
      <c r="H479" s="56">
        <f t="shared" si="377"/>
        <v>43209</v>
      </c>
      <c r="I479" s="57">
        <f>HLOOKUP(H479,График!$A$5:$CU$131,$P$474+1)</f>
        <v>19</v>
      </c>
      <c r="J479" s="57">
        <f>HLOOKUP(H479+0.5,График!$A$5:$CU$131,$P$474+1)</f>
        <v>24.246425806451612</v>
      </c>
      <c r="K479" s="56">
        <f t="shared" si="378"/>
        <v>43216</v>
      </c>
      <c r="L479" s="57">
        <f>HLOOKUP(K479,График!$A$5:$CU$131,$P$474+1)</f>
        <v>19</v>
      </c>
      <c r="M479" s="57">
        <f>HLOOKUP(K479+0.5,График!$A$5:$CU$131,$P$474+1)</f>
        <v>23.134141935483868</v>
      </c>
      <c r="N479" s="56"/>
      <c r="O479" s="57" t="e">
        <f>HLOOKUP(N479,График!$A$5:$CU$131,$P$474+1)</f>
        <v>#N/A</v>
      </c>
      <c r="P479" s="57" t="e">
        <f>HLOOKUP(N479+0.5,График!$A$5:$CU$131,$P$474+1)</f>
        <v>#N/A</v>
      </c>
      <c r="Q479" s="486" t="str">
        <f>$A$7</f>
        <v>Чт</v>
      </c>
      <c r="R479" s="56">
        <f t="shared" si="369"/>
        <v>43195</v>
      </c>
      <c r="S479" s="57">
        <f>HLOOKUP(R479,График!$A$5:$CU$131,$AF$474+1)</f>
        <v>17</v>
      </c>
      <c r="T479" s="57">
        <f>HLOOKUP(R479+0.5,График!$A$5:$CU$131,$AF$474+1)</f>
        <v>20.165038709677418</v>
      </c>
      <c r="U479" s="56">
        <f t="shared" si="379"/>
        <v>43202</v>
      </c>
      <c r="V479" s="57">
        <f>HLOOKUP(U479,График!$A$5:$CU$131,$AF$474+1)</f>
        <v>14</v>
      </c>
      <c r="W479" s="57">
        <f>HLOOKUP(U479+0.5,График!$A$5:$CU$131,$AF$474+1)</f>
        <v>18.311232258064514</v>
      </c>
      <c r="X479" s="56">
        <f t="shared" si="380"/>
        <v>43209</v>
      </c>
      <c r="Y479" s="57">
        <f>HLOOKUP(X479,График!$A$5:$CU$131,$AF$474+1)</f>
        <v>17</v>
      </c>
      <c r="Z479" s="57">
        <f>HLOOKUP(X479+0.5,График!$A$5:$CU$131,$AF$474+1)</f>
        <v>20.875664516129035</v>
      </c>
      <c r="AA479" s="56">
        <f t="shared" si="381"/>
        <v>43216</v>
      </c>
      <c r="AB479" s="57">
        <f>HLOOKUP(AA479,График!$A$5:$CU$131,$AF$474+1)</f>
        <v>17</v>
      </c>
      <c r="AC479" s="57">
        <f>HLOOKUP(AA479+0.5,График!$A$5:$CU$131,$AF$474+1)</f>
        <v>18.373025806451615</v>
      </c>
      <c r="AD479" s="56"/>
      <c r="AE479" s="57" t="e">
        <f>HLOOKUP(AD479,График!$A$5:$CU$131,$AF$474+1)</f>
        <v>#N/A</v>
      </c>
      <c r="AF479" s="57" t="e">
        <f>HLOOKUP(AD479+0.5,График!$A$5:$CU$131,$AF$474+1)</f>
        <v>#N/A</v>
      </c>
      <c r="AG479" s="34"/>
      <c r="AH479" s="27"/>
      <c r="AI479" s="27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</row>
    <row r="480" spans="1:49" s="46" customFormat="1" ht="26.1" customHeight="1" x14ac:dyDescent="0.25">
      <c r="A480" s="487" t="str">
        <f>$A$8</f>
        <v>Пт</v>
      </c>
      <c r="B480" s="56">
        <f t="shared" si="368"/>
        <v>43196</v>
      </c>
      <c r="C480" s="57">
        <f>HLOOKUP(B480,График!$A$5:$CU$131,$P$474+1)</f>
        <v>20</v>
      </c>
      <c r="D480" s="57">
        <f>HLOOKUP(B480+0.5,График!$A$5:$CU$131,$P$474+1)</f>
        <v>24.926154838709678</v>
      </c>
      <c r="E480" s="56">
        <f t="shared" si="376"/>
        <v>43203</v>
      </c>
      <c r="F480" s="57">
        <f>HLOOKUP(E480,График!$A$5:$CU$131,$P$474+1)</f>
        <v>18</v>
      </c>
      <c r="G480" s="57">
        <f>HLOOKUP(E480+0.5,График!$A$5:$CU$131,$P$474+1)</f>
        <v>22.948761290322579</v>
      </c>
      <c r="H480" s="56">
        <f t="shared" si="377"/>
        <v>43210</v>
      </c>
      <c r="I480" s="57">
        <f>HLOOKUP(H480,График!$A$5:$CU$131,$P$474+1)</f>
        <v>19</v>
      </c>
      <c r="J480" s="57">
        <f>HLOOKUP(H480+0.5,График!$A$5:$CU$131,$P$474+1)</f>
        <v>23.535800000000002</v>
      </c>
      <c r="K480" s="56">
        <f t="shared" si="378"/>
        <v>43217</v>
      </c>
      <c r="L480" s="57">
        <f>HLOOKUP(K480,График!$A$5:$CU$131,$P$474+1)</f>
        <v>18</v>
      </c>
      <c r="M480" s="57">
        <f>HLOOKUP(K480+0.5,График!$A$5:$CU$131,$P$474+1)</f>
        <v>22.701587096774194</v>
      </c>
      <c r="N480" s="56"/>
      <c r="O480" s="57" t="e">
        <f>HLOOKUP(N480,График!$A$5:$CU$131,$P$474+1)</f>
        <v>#N/A</v>
      </c>
      <c r="P480" s="57" t="e">
        <f>HLOOKUP(N480+0.5,График!$A$5:$CU$131,$P$474+1)</f>
        <v>#N/A</v>
      </c>
      <c r="Q480" s="487" t="str">
        <f>$A$8</f>
        <v>Пт</v>
      </c>
      <c r="R480" s="56">
        <f t="shared" si="369"/>
        <v>43196</v>
      </c>
      <c r="S480" s="57">
        <f>HLOOKUP(R480,График!$A$5:$CU$131,$AF$474+1)</f>
        <v>18</v>
      </c>
      <c r="T480" s="57">
        <f>HLOOKUP(R480+0.5,График!$A$5:$CU$131,$AF$474+1)</f>
        <v>20.381316129032257</v>
      </c>
      <c r="U480" s="56">
        <f t="shared" si="379"/>
        <v>43203</v>
      </c>
      <c r="V480" s="57">
        <f>HLOOKUP(U480,График!$A$5:$CU$131,$AF$474+1)</f>
        <v>18</v>
      </c>
      <c r="W480" s="57">
        <f>HLOOKUP(U480+0.5,График!$A$5:$CU$131,$AF$474+1)</f>
        <v>19.269032258064517</v>
      </c>
      <c r="X480" s="56">
        <f t="shared" si="380"/>
        <v>43210</v>
      </c>
      <c r="Y480" s="57">
        <f>HLOOKUP(X480,График!$A$5:$CU$131,$AF$474+1)</f>
        <v>17</v>
      </c>
      <c r="Z480" s="57">
        <f>HLOOKUP(X480+0.5,График!$A$5:$CU$131,$AF$474+1)</f>
        <v>19.454412903225808</v>
      </c>
      <c r="AA480" s="56">
        <f t="shared" si="381"/>
        <v>43217</v>
      </c>
      <c r="AB480" s="57">
        <f>HLOOKUP(AA480,График!$A$5:$CU$131,$AF$474+1)</f>
        <v>16</v>
      </c>
      <c r="AC480" s="57">
        <f>HLOOKUP(AA480+0.5,График!$A$5:$CU$131,$AF$474+1)</f>
        <v>19.052754838709674</v>
      </c>
      <c r="AD480" s="56"/>
      <c r="AE480" s="57" t="e">
        <f>HLOOKUP(AD480,График!$A$5:$CU$131,$AF$474+1)</f>
        <v>#N/A</v>
      </c>
      <c r="AF480" s="57" t="e">
        <f>HLOOKUP(AD480+0.5,График!$A$5:$CU$131,$AF$474+1)</f>
        <v>#N/A</v>
      </c>
      <c r="AG480" s="34"/>
      <c r="AH480" s="27"/>
      <c r="AI480" s="27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</row>
    <row r="481" spans="1:49" s="46" customFormat="1" ht="26.1" customHeight="1" thickBot="1" x14ac:dyDescent="0.3">
      <c r="A481" s="496" t="str">
        <f>$A$9</f>
        <v>Сб</v>
      </c>
      <c r="B481" s="497">
        <f t="shared" si="368"/>
        <v>43197</v>
      </c>
      <c r="C481" s="498">
        <f>HLOOKUP(B481,График!$A$5:$CU$131,$P$474+1)</f>
        <v>19</v>
      </c>
      <c r="D481" s="57">
        <f>HLOOKUP(B481+0.5,График!$A$5:$CU$131,$P$474+1)</f>
        <v>25.327812903225805</v>
      </c>
      <c r="E481" s="497">
        <f t="shared" si="376"/>
        <v>43204</v>
      </c>
      <c r="F481" s="498">
        <f>HLOOKUP(E481,График!$A$5:$CU$131,$P$474+1)</f>
        <v>22</v>
      </c>
      <c r="G481" s="57">
        <f>HLOOKUP(E481+0.5,График!$A$5:$CU$131,$P$474+1)</f>
        <v>27.984935483870967</v>
      </c>
      <c r="H481" s="497">
        <f t="shared" si="377"/>
        <v>43211</v>
      </c>
      <c r="I481" s="498">
        <f>HLOOKUP(H481,График!$A$5:$CU$131,$P$474+1)</f>
        <v>21</v>
      </c>
      <c r="J481" s="57">
        <f>HLOOKUP(H481+0.5,График!$A$5:$CU$131,$P$474+1)</f>
        <v>25.760367741935482</v>
      </c>
      <c r="K481" s="497">
        <f t="shared" si="378"/>
        <v>43218</v>
      </c>
      <c r="L481" s="498">
        <f>HLOOKUP(K481,График!$A$5:$CU$131,$P$474+1)</f>
        <v>18</v>
      </c>
      <c r="M481" s="57">
        <f>HLOOKUP(K481+0.5,График!$A$5:$CU$131,$P$474+1)</f>
        <v>22.701587096774194</v>
      </c>
      <c r="N481" s="497"/>
      <c r="O481" s="498" t="e">
        <f>HLOOKUP(N481,График!$A$5:$CU$131,$P$474+1)</f>
        <v>#N/A</v>
      </c>
      <c r="P481" s="57" t="e">
        <f>HLOOKUP(N481+0.5,График!$A$5:$CU$131,$P$474+1)</f>
        <v>#N/A</v>
      </c>
      <c r="Q481" s="496" t="str">
        <f>$A$9</f>
        <v>Сб</v>
      </c>
      <c r="R481" s="56">
        <f t="shared" si="369"/>
        <v>43197</v>
      </c>
      <c r="S481" s="57">
        <f>HLOOKUP(R481,График!$A$5:$CU$131,$AF$474+1)</f>
        <v>14</v>
      </c>
      <c r="T481" s="57">
        <f>HLOOKUP(R481+0.5,График!$A$5:$CU$131,$AF$474+1)</f>
        <v>18.21854193548387</v>
      </c>
      <c r="U481" s="56">
        <f t="shared" si="379"/>
        <v>43204</v>
      </c>
      <c r="V481" s="57">
        <f>HLOOKUP(U481,График!$A$5:$CU$131,$AF$474+1)</f>
        <v>16</v>
      </c>
      <c r="W481" s="57">
        <f>HLOOKUP(U481+0.5,График!$A$5:$CU$131,$AF$474+1)</f>
        <v>20.875664516129035</v>
      </c>
      <c r="X481" s="56">
        <f t="shared" si="380"/>
        <v>43211</v>
      </c>
      <c r="Y481" s="57">
        <f>HLOOKUP(X481,График!$A$5:$CU$131,$AF$474+1)</f>
        <v>18</v>
      </c>
      <c r="Z481" s="57">
        <f>HLOOKUP(X481+0.5,График!$A$5:$CU$131,$AF$474+1)</f>
        <v>20.906561290322578</v>
      </c>
      <c r="AA481" s="56">
        <f t="shared" si="381"/>
        <v>43218</v>
      </c>
      <c r="AB481" s="57">
        <f>HLOOKUP(AA481,График!$A$5:$CU$131,$AF$474+1)</f>
        <v>16</v>
      </c>
      <c r="AC481" s="57">
        <f>HLOOKUP(AA481+0.5,График!$A$5:$CU$131,$AF$474+1)</f>
        <v>19.052754838709674</v>
      </c>
      <c r="AD481" s="56"/>
      <c r="AE481" s="57" t="e">
        <f>HLOOKUP(AD481,График!$A$5:$CU$131,$AF$474+1)</f>
        <v>#N/A</v>
      </c>
      <c r="AF481" s="57" t="e">
        <f>HLOOKUP(AD481+0.5,График!$A$5:$CU$131,$AF$474+1)</f>
        <v>#N/A</v>
      </c>
      <c r="AG481" s="34"/>
      <c r="AH481" s="27"/>
      <c r="AI481" s="27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</row>
  </sheetData>
  <sheetProtection sheet="1" objects="1" scenarios="1" formatCells="0" formatColumns="0" formatRows="0" insertColumns="0" insertRows="0" insertHyperlinks="0" deleteColumns="0" deleteRows="0" sort="0" autoFilter="0" pivotTables="0"/>
  <mergeCells count="2">
    <mergeCell ref="C1:M1"/>
    <mergeCell ref="S1:AC1"/>
  </mergeCells>
  <phoneticPr fontId="9" type="noConversion"/>
  <conditionalFormatting sqref="A2:P2 A3:D9 F3:G9 I3:J9 L3:M9 O3:P9 S3:T9 V3:W9 Y3:Z9 AB3:AC9 AE3:AF9">
    <cfRule type="cellIs" dxfId="345" priority="341" operator="equal">
      <formula>"в"</formula>
    </cfRule>
  </conditionalFormatting>
  <conditionalFormatting sqref="S3:T9 V3:W9 Y3:Z9 AB3:AC9 AE3:AF9">
    <cfRule type="cellIs" dxfId="344" priority="340" operator="equal">
      <formula>"в"</formula>
    </cfRule>
  </conditionalFormatting>
  <conditionalFormatting sqref="T2:AF2">
    <cfRule type="cellIs" dxfId="343" priority="339" operator="equal">
      <formula>"в"</formula>
    </cfRule>
  </conditionalFormatting>
  <conditionalFormatting sqref="E3:E9">
    <cfRule type="cellIs" dxfId="342" priority="83" operator="equal">
      <formula>"в"</formula>
    </cfRule>
  </conditionalFormatting>
  <conditionalFormatting sqref="H3:H9">
    <cfRule type="cellIs" dxfId="341" priority="80" operator="equal">
      <formula>"в"</formula>
    </cfRule>
  </conditionalFormatting>
  <conditionalFormatting sqref="K3:K9">
    <cfRule type="cellIs" dxfId="340" priority="77" operator="equal">
      <formula>"в"</formula>
    </cfRule>
  </conditionalFormatting>
  <conditionalFormatting sqref="N3:N9">
    <cfRule type="cellIs" dxfId="339" priority="74" operator="equal">
      <formula>"в"</formula>
    </cfRule>
  </conditionalFormatting>
  <conditionalFormatting sqref="R3:R9">
    <cfRule type="cellIs" dxfId="338" priority="71" operator="equal">
      <formula>"в"</formula>
    </cfRule>
  </conditionalFormatting>
  <conditionalFormatting sqref="C3:D9 F3:G9 I3:J9 L3:M9 O3:P9 S3:T9 V3:W9 Y3:Z9 AB3:AC9 AE3:AF9">
    <cfRule type="expression" dxfId="337" priority="84">
      <formula>ISERROR(C3)</formula>
    </cfRule>
  </conditionalFormatting>
  <conditionalFormatting sqref="X3:X9">
    <cfRule type="cellIs" dxfId="336" priority="65" operator="equal">
      <formula>"в"</formula>
    </cfRule>
  </conditionalFormatting>
  <conditionalFormatting sqref="AA3:AA9">
    <cfRule type="cellIs" dxfId="335" priority="62" operator="equal">
      <formula>"в"</formula>
    </cfRule>
  </conditionalFormatting>
  <conditionalFormatting sqref="AD3:AD9">
    <cfRule type="cellIs" dxfId="334" priority="59" operator="equal">
      <formula>"в"</formula>
    </cfRule>
  </conditionalFormatting>
  <conditionalFormatting sqref="U3:U9">
    <cfRule type="cellIs" dxfId="333" priority="68" operator="equal">
      <formula>"в"</formula>
    </cfRule>
  </conditionalFormatting>
  <conditionalFormatting sqref="A10:B10 A18:B18 A26:B26 A34:B34 A42:B42 A50:B50 A58:B58 A66:B66 A74:B74 A82:B82 A90:B90 A98:B98 A106:B106 A114:B114 A122:B122 A130:B130 A138:B138 A146:B146 A154:B154 A162:B162 A170:B170 A178:B178 A186:B186 A194:B194 A202:B202 A210:B210 A218:B218 A226:B226 A234:B234 A242:B242 A250:B250 A258:B258 A266:B266 A274:B274 A282:B282 A290:B290 A298:B298 A306:B306 A314:B314 A322:B322 A330:B330 A338:B338 A346:B346 A354:B354 A362:B362 A370:B370 A378:B378 A386:B386 A394:B394 A402:B402 A410:B410 A418:B418 A426:B426 A434:B434 A442:B442 A450:B450 A458:B458 A466:B466 A474:B474 A139:D145 F139:G145 I139:J145 L139:M145 O139:P145 S139:T145 V139:W145 Y139:Z145 AB139:AC145 AE139:AF145 D10:P10 D18:P18 D26:P26 D34:P34 D42:P42 D50:P50 D58:P58 D66:P66 D74:P74 D82:P82 D90:P90 D98:P98 D106:P106 D114:P114 D122:P122 D130:P130 D138:P138 D146:P146 D154:P154 D162:P162 D170:P170 D178:P178 D186:P186 D194:P194 D202:P202 D210:P210 D218:P218 D226:P226 D234:P234 D242:P242 D250:P250 D258:P258 D266:P266 D274:P274 D282:P282 D290:P290 D298:P298 D306:P306 D314:P314 D322:P322 D330:P330 D338:P338 D346:P346 D354:P354 D362:P362 D370:P370 D378:P378 D386:P386 D394:P394 D402:P402 D410:P410 D418:P418 D426:P426 D434:P434 D442:P442 D450:P450 D458:P458 D466:P466 D474:P474 A11:D17 F11:G17 I11:J17 L11:M17 O11:P17 S11:T17 V11:W17 Y11:Z17 AB11:AC17 AE11:AF17 A19:D25 F19:G25 I19:J25 L19:M25 O19:P25 S19:T25 V19:W25 Y19:Z25 AB19:AC25 AE19:AF25 A27:D33 F27:G33 I27:J33 L27:M33 O27:P33 S27:T33 V27:W33 Y27:Z33 AB27:AC33 AE27:AF33 A35:D41 F35:G41 I35:J41 L35:M41 O35:P41 S35:T41 V35:W41 Y35:Z41 AB35:AC41 AE35:AF41 A43:D49 F43:G49 I43:J49 L43:M49 O43:P49 S43:T49 V43:W49 Y43:Z49 AB43:AC49 AE43:AF49 A51:D57 F51:G57 I51:J57 L51:M57 O51:P57 S51:T57 V51:W57 Y51:Z57 AB51:AC57 AE51:AF57 A59:D65 F59:G65 I59:J65 L59:M65 O59:P65 S59:T65 V59:W65 Y59:Z65 AB59:AC65 AE59:AF65 A67:D73 F67:G73 I67:J73 L67:M73 O67:P73 S67:T73 V67:W73 Y67:Z73 AB67:AC73 AE67:AF73 A75:D81 F75:G81 I75:J81 L75:M81 O75:P81 S75:T81 V75:W81 Y75:Z81 AB75:AC81 AE75:AF81 A83:D89 F83:G89 I83:J89 L83:M89 O83:P89 S83:T89 V83:W89 Y83:Z89 AB83:AC89 AE83:AF89 A91:D97 F91:G97 I91:J97 L91:M97 O91:P97 S91:T97 V91:W97 Y91:Z97 AB91:AC97 AE91:AF97 A99:D105 F99:G105 I99:J105 L99:M105 O99:P105 S99:T105 V99:W105 Y99:Z105 AB99:AC105 AE99:AF105 A107:D113 F107:G113 I107:J113 L107:M113 O107:P113 S107:T113 V107:W113 Y107:Z113 AB107:AC113 AE107:AF113 A115:D121 F115:G121 I115:J121 L115:M121 O115:P121 S115:T121 V115:W121 Y115:Z121 AB115:AC121 AE115:AF121 A123:D129 F123:G129 I123:J129 L123:M129 O123:P129 S123:T129 V123:W129 Y123:Z129 AB123:AC129 AE123:AF129 A131:D137 F131:G137 I131:J137 L131:M137 O131:P137 S131:T137 V131:W137 Y131:Z137 AB131:AC137 AE131:AF137 A147:D153 F147:G153 I147:J153 L147:M153 O147:P153 S147:T153 V147:W153 Y147:Z153 AB147:AC153 AE147:AF153 A155:D161 F155:G161 I155:J161 L155:M161 O155:P161 S155:T161 V155:W161 Y155:Z161 AB155:AC161 AE155:AF161 A163:D169 F163:G169 I163:J169 L163:M169 O163:P169 V163:W169 Y163:Z169 AB163:AC169 AE163:AF169 A171:D177 F171:G177 I171:J177 L171:M177 O171:P177 S163:T169 S171:T177 V171:W177 Y171:Z177 AB171:AC177 AE171:AF177 A179:D185 F179:G185 I179:J185 L179:M185 O179:P185 S179:T185 V179:W185 Y179:Z185 AB179:AC185 AE179:AF185 A187:D193 F187:G193 I187:J193 L187:M193 O187:P193 S187:T193 V187:W193 Y187:Z193 AB187:AC193 AE187:AF193 A195:D201 F195:G201 I195:J201 L195:M201 O195:P201 S195:T201 V195:W201 Y195:Z201 AB195:AC201 AE195:AF201 A203:D209 F203:G209 I203:J209 L203:M209 O203:P209 S203:T209 V203:W209 Y203:Z209 AB203:AC209 AE203:AF209 A211:D217 F211:G217 I211:J217 L211:M217 O211:P217 S211:T217 V211:W217 Y211:Z217 AB211:AC217 AE211:AF217 A219:D225 F219:G225 I219:J225 L219:M225 O219:P225 S219:T225 V219:W225 Y219:Z225 AB219:AC225 AE219:AF225 A227:D233 F227:G233 I227:J233 L227:M233 O227:P233 S227:T233 V227:W233 Y227:Z233 AB227:AC233 AE227:AF233 A235:D241 F235:G241 I235:J241 L235:M241 O235:P241 S235:T241 V235:W241 Y235:Z241 AB235:AC241 AE235:AF241 A243:D249 F243:G249 I243:J249 L243:M249 O243:P249 S243:T249 V243:W249 Y243:Z249 AB243:AC249 AE243:AF249 A251:D257 F251:G257 I251:J257 L251:M257 O251:P257 S251:T257 V251:W257 Y251:Z257 AB251:AC257 AE251:AF257 A259:D265 F259:G265 I259:J265 L259:M265 O259:P265 S259:T265 V259:W265 Y259:Z265 AB259:AC265 AE259:AF265 A267:D273 F267:G273 I267:J273 L267:M273 O267:P273 S267:T273 V267:W273 Y267:Z273 AB267:AC273 AE267:AF273 A275:D281 F275:G281 I275:J281 L275:M281 O275:P281 S275:T281 V275:W281 Y275:Z281 AB275:AC281 AE275:AF281 A283:D289 F283:G289 I283:J289 L283:M289 O283:P289 S283:T289 V283:W289 Y283:Z289 AB283:AC289 AE283:AF289 A291:D297 F291:G297 I291:J297 L291:M297 O291:P297 S291:T297 V291:W297 Y291:Z297 AB291:AC297 AE291:AF297 A299:D305 F299:G305 I299:J305 L299:M305 O299:P305 S299:T305 V299:W305 Y299:Z305 AB299:AC305 AE299:AF305 A307:D313 F307:G313 I307:J313 L307:M313 O307:P313 S307:T313 V307:W313 Y307:Z313 AB307:AC313 AE307:AF313 A315:D321 F315:G321 I315:J321 L315:M321 O315:P321 S315:T321 V315:W321 Y315:Z321 AB315:AC321 AE315:AF321 A323:D329 F323:G329 I323:J329 L323:M329 O323:P329 S323:T329 V323:W329 Y323:Z329 AB323:AC329 AE323:AF329 A331:D337 F331:G337 I331:J337 L331:M337 O331:P337 S331:T337 V331:W337 Y331:Z337 AB331:AC337 AE331:AF337 A339:D345 F339:G345 I339:J345 L339:M345 O339:P345 S339:T345 V339:W345 Y339:Z345 AB339:AC345 AE339:AF345 A347:D353 F347:G353 I347:J353 L347:M353 O347:P353 S347:T353 V347:W353 Y347:Z353 AB347:AC353 AE347:AF353 A355:D361 F355:G361 I355:J361 L355:M361 O355:P361 S355:T361 V355:W361 Y355:Z361 AB355:AC361 AE355:AF361 A363:D369 F363:G369 I363:J369 L363:M369 O363:P369 S363:T369 V363:W369 Y363:Z369 AB363:AC369 AE363:AF369 A371:D377 F371:G377 I371:J377 L371:M377 O371:P377 S371:T377 V371:W377 Y371:Z377 AB371:AC377 AE371:AF377 A379:D385 F379:G385 I379:J385 L379:M385 O379:P385 S379:T385 V379:W385 Y379:Z385 AB379:AC385 AE379:AF385 A387:D393 F387:G393 I387:J393 L387:M393 O387:P393 S387:T393 V387:W393 Y387:Z393 AB387:AC393 AE387:AF393 A395:D401 F395:G401 I395:J401 L395:M401 O395:P401 S395:T401 V395:W401 Y395:Z401 AB395:AC401 AE395:AF401 A403:D409 F403:G409 I403:J409 L403:M409 O403:P409 S403:T409 V403:W409 Y403:Z409 AB403:AC409 AE403:AF409 A411:D417 F411:G417 I411:J417 L411:M417 O411:P417 S411:T417 V411:W417 Y411:Z417 AB411:AC417 AE411:AF417 A419:D425 F419:G425 I419:J425 L419:M425 O419:P425 S419:T425 V419:W425 Y419:Z425 AB419:AC425 AE419:AF425 A427:D433 F427:G433 I427:J433 L427:M433 O427:P433 S427:T433 V427:W433 Y427:Z433 AB427:AC433 AE427:AF433 A435:D441 F435:G441 I435:J441 L435:M441 O435:P441 S435:T441 V435:W441 Y435:Z441 AB435:AC441 AE435:AF441 A443:D449 F443:G449 I443:J449 L443:M449 O443:P449 S443:T449 V443:W449 Y443:Z449 AB443:AC449 AE443:AF449 A451:D457 F451:G457 I451:J457 L451:M457 O451:P457 S451:T457 V451:W457 Y451:Z457 AB451:AC457 AE451:AF457 A459:D465 F459:G465 I459:J465 L459:M465 O459:P465 S459:T465 V459:W465 Y459:Z465 AB459:AC465 AE459:AF465 A467:D473 F467:G473 I467:J473 L467:M473 O467:P473 S467:T473 V467:W473 Y467:Z473 AB467:AC473 AE467:AF473 A475:D481 F475:G481 I475:J481 L475:M481 O475:P481 S475:T481 V475:W481 Y475:Z481 AB475:AC481 AE475:AF481">
    <cfRule type="cellIs" dxfId="332" priority="42" operator="equal">
      <formula>"в"</formula>
    </cfRule>
  </conditionalFormatting>
  <conditionalFormatting sqref="S139:T145 V139:W145 Y139:Z145 AB139:AC145 AE139:AF145 S11:T17 V11:W17 Y11:Z17 AB11:AC17 AE11:AF17 S19:T25 V19:W25 Y19:Z25 AB19:AC25 AE19:AF25 S27:T33 V27:W33 Y27:Z33 AB27:AC33 AE27:AF33 S35:T41 V35:W41 Y35:Z41 AB35:AC41 AE35:AF41 S43:T49 V43:W49 Y43:Z49 AB43:AC49 AE43:AF49 S51:T57 V51:W57 Y51:Z57 AB51:AC57 AE51:AF57 S59:T65 V59:W65 Y59:Z65 AB59:AC65 AE59:AF65 S67:T73 V67:W73 Y67:Z73 AB67:AC73 AE67:AF73 S75:T81 V75:W81 Y75:Z81 AB75:AC81 AE75:AF81 S83:T89 V83:W89 Y83:Z89 AB83:AC89 AE83:AF89 S91:T97 V91:W97 Y91:Z97 AB91:AC97 AE91:AF97 S99:T105 V99:W105 Y99:Z105 AB99:AC105 AE99:AF105 S107:T113 V107:W113 Y107:Z113 AB107:AC113 AE107:AF113 S115:T121 V115:W121 Y115:Z121 AB115:AC121 AE115:AF121 S123:T129 V123:W129 Y123:Z129 AB123:AC129 AE123:AF129 S131:T137 V131:W137 Y131:Z137 AB131:AC137 AE131:AF137 S147:T153 V147:W153 Y147:Z153 AB147:AC153 AE147:AF153 S155:T161 V155:W161 Y155:Z161 AB155:AC161 AE155:AF161 V163:W169 Y163:Z169 AB163:AC169 AE163:AF169 S163:T169 S171:T177 V171:W177 Y171:Z177 AB171:AC177 AE171:AF177 S179:T185 V179:W185 Y179:Z185 AB179:AC185 AE179:AF185 S187:T193 V187:W193 Y187:Z193 AB187:AC193 AE187:AF193 S195:T201 V195:W201 Y195:Z201 AB195:AC201 AE195:AF201 S203:T209 V203:W209 Y203:Z209 AB203:AC209 AE203:AF209 S211:T217 V211:W217 Y211:Z217 AB211:AC217 AE211:AF217 S219:T225 V219:W225 Y219:Z225 AB219:AC225 AE219:AF225 S227:T233 V227:W233 Y227:Z233 AB227:AC233 AE227:AF233 S235:T241 V235:W241 Y235:Z241 AB235:AC241 AE235:AF241 S243:T249 V243:W249 Y243:Z249 AB243:AC249 AE243:AF249 S251:T257 V251:W257 Y251:Z257 AB251:AC257 AE251:AF257 S259:T265 V259:W265 Y259:Z265 AB259:AC265 AE259:AF265 S267:T273 V267:W273 Y267:Z273 AB267:AC273 AE267:AF273 S275:T281 V275:W281 Y275:Z281 AB275:AC281 AE275:AF281 S283:T289 V283:W289 Y283:Z289 AB283:AC289 AE283:AF289 S291:T297 V291:W297 Y291:Z297 AB291:AC297 AE291:AF297 S299:T305 V299:W305 Y299:Z305 AB299:AC305 AE299:AF305 S307:T313 V307:W313 Y307:Z313 AB307:AC313 AE307:AF313 S315:T321 V315:W321 Y315:Z321 AB315:AC321 AE315:AF321 S323:T329 V323:W329 Y323:Z329 AB323:AC329 AE323:AF329 S331:T337 V331:W337 Y331:Z337 AB331:AC337 AE331:AF337 S339:T345 V339:W345 Y339:Z345 AB339:AC345 AE339:AF345 S347:T353 V347:W353 Y347:Z353 AB347:AC353 AE347:AF353 S355:T361 V355:W361 Y355:Z361 AB355:AC361 AE355:AF361 S363:T369 V363:W369 Y363:Z369 AB363:AC369 AE363:AF369 S371:T377 V371:W377 Y371:Z377 AB371:AC377 AE371:AF377 S379:T385 V379:W385 Y379:Z385 AB379:AC385 AE379:AF385 S387:T393 V387:W393 Y387:Z393 AB387:AC393 AE387:AF393 S395:T401 V395:W401 Y395:Z401 AB395:AC401 AE395:AF401 S403:T409 V403:W409 Y403:Z409 AB403:AC409 AE403:AF409 S411:T417 V411:W417 Y411:Z417 AB411:AC417 AE411:AF417 S419:T425 V419:W425 Y419:Z425 AB419:AC425 AE419:AF425 S427:T433 V427:W433 Y427:Z433 AB427:AC433 AE427:AF433 S435:T441 V435:W441 Y435:Z441 AB435:AC441 AE435:AF441 S443:T449 V443:W449 Y443:Z449 AB443:AC449 AE443:AF449 S451:T457 V451:W457 Y451:Z457 AB451:AC457 AE451:AF457 S459:T465 V459:W465 Y459:Z465 AB459:AC465 AE459:AF465 S467:T473 V467:W473 Y467:Z473 AB467:AC473 AE467:AF473 S475:T481 V475:W481 Y475:Z481 AB475:AC481 AE475:AF481">
    <cfRule type="cellIs" dxfId="331" priority="41" operator="equal">
      <formula>"в"</formula>
    </cfRule>
  </conditionalFormatting>
  <conditionalFormatting sqref="T10:AF10 T18:AF18 T26:AF26 T34:AF34 T42:AF42 T50:AF50 T58:AF58 T66:AF66 T74:AF74 T82:AF82 T90:AF90 T98:AF98 T106:AF106 T114:AF114 T122:AF122 T130:AF130 T138:AF138 T146:AF146 T154:AF154 T162:AF162 T170:AF170 T178:AF178 T186:AF186 T194:AF194 T202:AF202 T210:AF210 T218:AF218 T226:AF226 T234:AF234 T242:AF242 T250:AF250 T258:AF258 T266:AF266 T274:AF274 T282:AF282 T290:AF290 T298:AF298 T306:AF306 T314:AF314 T322:AF322 T330:AF330 T338:AF338 T346:AF346 T354:AF354 T362:AF362 T370:AF370 T378:AF378 T386:AF386 T394:AF394 T402:AF402 T410:AF410 T418:AF418 T426:AF426 T434:AF434 T442:AF442 T450:AF450 T458:AF458 T466:AF466 T474:AF474">
    <cfRule type="cellIs" dxfId="330" priority="40" operator="equal">
      <formula>"в"</formula>
    </cfRule>
  </conditionalFormatting>
  <conditionalFormatting sqref="E11:E17 E19:E25 E27:E33 E35:E41 E43:E49 E51:E57 E59:E65 E67:E73 E75:E81 E83:E89 E91:E97 E99:E105 E107:E113 E115:E121 E123:E129 E131:E137 E139:E145 E147:E153 E155:E161 E163:E169 E171:E177 E179:E185 E187:E193 E195:E201 E203:E209 E211:E217 E219:E225 E227:E233 E235:E241 E243:E249 E251:E257 E259:E265 E267:E273 E275:E281 E283:E289 E291:E297 E299:E305 E307:E313 E315:E321 E323:E329 E331:E337 E339:E345 E347:E353 E355:E361 E363:E369 E371:E377 E379:E385 E387:E393 E395:E401 E403:E409 E411:E417 E419:E425 E427:E433 E435:E441 E443:E449 E451:E457 E459:E465 E467:E473 E475:E481">
    <cfRule type="cellIs" dxfId="329" priority="38" operator="equal">
      <formula>"в"</formula>
    </cfRule>
  </conditionalFormatting>
  <conditionalFormatting sqref="H11:H17 H19:H25 H27:H33 H35:H41 H43:H49 H51:H57 H59:H65 H67:H73 H75:H81 H83:H89 H91:H97 H99:H105 H107:H113 H115:H121 H123:H129 H131:H137 H139:H145 H147:H153 H155:H161 H163:H169 H171:H177 H179:H185 H187:H193 H195:H201 H203:H209 H211:H217 H219:H225 H227:H233 H235:H241 H243:H249 H251:H257 H259:H265 H267:H273 H275:H281 H283:H289 H291:H297 H299:H305 H307:H313 H315:H321 H323:H329 H331:H337 H339:H345 H347:H353 H355:H361 H363:H369 H371:H377 H379:H385 H387:H393 H395:H401 H403:H409 H411:H417 H419:H425 H427:H433 H435:H441 H443:H449 H451:H457 H459:H465 H467:H473 H475:H481">
    <cfRule type="cellIs" dxfId="328" priority="37" operator="equal">
      <formula>"в"</formula>
    </cfRule>
  </conditionalFormatting>
  <conditionalFormatting sqref="K11:K17 K19:K25 K27:K33 K35:K41 K43:K49 K51:K57 K59:K65 K67:K73 K75:K81 K83:K89 K91:K97 K99:K105 K107:K113 K115:K121 K123:K129 K131:K137 K139:K145 K147:K153 K155:K161 K163:K169 K171:K177 K179:K185 K187:K193 K195:K201 K203:K209 K211:K217 K219:K225 K227:K233 K235:K241 K243:K249 K251:K257 K259:K265 K267:K273 K275:K281 K283:K289 K291:K297 K299:K305 K307:K313 K315:K321 K323:K329 K331:K337 K339:K345 K347:K353 K355:K361 K363:K369 K371:K377 K379:K385 K387:K393 K395:K401 K403:K409 K411:K417 K419:K425 K427:K433 K435:K441 K443:K449 K451:K457 K459:K465 K467:K473 K475:K481">
    <cfRule type="cellIs" dxfId="327" priority="36" operator="equal">
      <formula>"в"</formula>
    </cfRule>
  </conditionalFormatting>
  <conditionalFormatting sqref="N11:N17 N19:N25 N27:N33 N35:N41 N43:N49 N51:N57 N59:N65 N67:N73 N75:N81 N83:N89 N91:N97 N99:N105 N107:N113 N115:N121 N123:N129 N131:N137 N139:N145 N147:N153 N155:N161 N163:N169 N171:N177 N179:N185 N187:N193 N195:N201 N203:N209 N211:N217 N219:N225 N227:N233 N235:N241 N243:N249 N251:N257 N259:N265 N267:N273 N275:N281 N283:N289 N291:N297 N299:N305 N307:N313 N315:N321 N323:N329 N331:N337 N339:N345 N347:N353 N355:N361 N363:N369 N371:N377 N379:N385 N387:N393 N395:N401 N403:N409 N411:N417 N419:N425 N427:N433 N435:N441 N443:N449 N451:N457 N459:N465 N467:N473 N475:N481">
    <cfRule type="cellIs" dxfId="326" priority="35" operator="equal">
      <formula>"в"</formula>
    </cfRule>
  </conditionalFormatting>
  <conditionalFormatting sqref="R11:R17 R19:R25 R27:R33 R35:R41 R43:R49 R51:R57 R59:R65 R67:R73 R75:R81 R83:R89 R91:R97 R99:R105 R107:R113 R115:R121 R123:R129 R131:R137 R139:R145 R147:R153 R155:R161 R163:R169 R171:R177 R179:R185 R187:R193 R195:R201 R203:R209 R211:R217 R219:R225 R227:R233 R235:R241 R243:R249 R251:R257 R259:R265 R267:R273 R275:R281 R283:R289 R291:R297 R299:R305 R307:R313 R315:R321 R323:R329 R331:R337 R339:R345 R347:R353 R355:R361 R363:R369 R371:R377 R379:R385 R387:R393 R395:R401 R403:R409 R411:R417 R419:R425 R427:R433 R435:R441 R443:R449 R451:R457 R459:R465 R467:R473 R475:R481">
    <cfRule type="cellIs" dxfId="325" priority="34" operator="equal">
      <formula>"в"</formula>
    </cfRule>
  </conditionalFormatting>
  <conditionalFormatting sqref="U11:U17 U19:U25 U27:U33 U35:U41 U43:U49 U51:U57 U59:U65 U67:U73 U75:U81 U83:U89 U91:U97 U99:U105 U107:U113 U115:U121 U123:U129 U131:U137 U139:U145 U147:U153 U155:U161 U163:U169 U171:U177 U179:U185 U187:U193 U195:U201 U203:U209 U211:U217 U219:U225 U227:U233 U235:U241 U243:U249 U251:U257 U259:U265 U267:U273 U275:U281 U283:U289 U291:U297 U299:U305 U307:U313 U315:U321 U323:U329 U331:U337 U339:U345 U347:U353 U355:U361 U363:U369 U371:U377 U379:U385 U387:U393 U395:U401 U403:U409 U411:U417 U419:U425 U427:U433 U435:U441 U443:U449 U451:U457 U459:U465 U467:U473 U475:U481">
    <cfRule type="cellIs" dxfId="324" priority="33" operator="equal">
      <formula>"в"</formula>
    </cfRule>
  </conditionalFormatting>
  <conditionalFormatting sqref="X11:X17 X19:X25 X27:X33 X35:X41 X43:X49 X51:X57 X59:X65 X67:X73 X75:X81 X83:X89 X91:X97 X99:X105 X107:X113 X115:X121 X123:X129 X131:X137 X139:X145 X147:X153 X155:X161 X163:X169 X171:X177 X179:X185 X187:X193 X195:X201 X203:X209 X211:X217 X219:X225 X227:X233 X235:X241 X243:X249 X251:X257 X259:X265 X267:X273 X275:X281 X283:X289 X291:X297 X299:X305 X307:X313 X315:X321 X323:X329 X331:X337 X339:X345 X347:X353 X355:X361 X363:X369 X371:X377 X379:X385 X387:X393 X395:X401 X403:X409 X411:X417 X419:X425 X427:X433 X435:X441 X443:X449 X451:X457 X459:X465 X467:X473 X475:X481">
    <cfRule type="cellIs" dxfId="323" priority="32" operator="equal">
      <formula>"в"</formula>
    </cfRule>
  </conditionalFormatting>
  <conditionalFormatting sqref="AA11:AA17 AA19:AA25 AA27:AA33 AA35:AA41 AA43:AA49 AA51:AA57 AA59:AA65 AA67:AA73 AA75:AA81 AA83:AA89 AA91:AA97 AA99:AA105 AA107:AA113 AA115:AA121 AA123:AA129 AA131:AA137 AA139:AA145 AA147:AA153 AA155:AA161 AA163:AA169 AA171:AA177 AA179:AA185 AA187:AA193 AA195:AA201 AA203:AA209 AA211:AA217 AA219:AA225 AA227:AA233 AA235:AA241 AA243:AA249 AA251:AA257 AA259:AA265 AA267:AA273 AA275:AA281 AA283:AA289 AA291:AA297 AA299:AA305 AA307:AA313 AA315:AA321 AA323:AA329 AA331:AA337 AA339:AA345 AA347:AA353 AA355:AA361 AA363:AA369 AA371:AA377 AA379:AA385 AA387:AA393 AA395:AA401 AA403:AA409 AA411:AA417 AA419:AA425 AA427:AA433 AA435:AA441 AA443:AA449 AA451:AA457 AA459:AA465 AA467:AA473 AA475:AA481">
    <cfRule type="cellIs" dxfId="322" priority="31" operator="equal">
      <formula>"в"</formula>
    </cfRule>
  </conditionalFormatting>
  <conditionalFormatting sqref="AD11:AD17 AD19:AD25 AD27:AD33 AD35:AD41 AD43:AD49 AD51:AD57 AD59:AD65 AD67:AD73 AD75:AD81 AD83:AD89 AD91:AD97 AD99:AD105 AD107:AD113 AD115:AD121 AD123:AD129 AD131:AD137 AD139:AD145 AD147:AD153 AD155:AD161 AD163:AD169 AD171:AD177 AD179:AD185 AD187:AD193 AD195:AD201 AD203:AD209 AD211:AD217 AD219:AD225 AD227:AD233 AD235:AD241 AD243:AD249 AD251:AD257 AD259:AD265 AD267:AD273 AD275:AD281 AD283:AD289 AD291:AD297 AD299:AD305 AD307:AD313 AD315:AD321 AD323:AD329 AD331:AD337 AD339:AD345 AD347:AD353 AD355:AD361 AD363:AD369 AD371:AD377 AD379:AD385 AD387:AD393 AD395:AD401 AD403:AD409 AD411:AD417 AD419:AD425 AD427:AD433 AD435:AD441 AD443:AD449 AD451:AD457 AD459:AD465 AD467:AD473 AD475:AD481">
    <cfRule type="cellIs" dxfId="321" priority="30" operator="equal">
      <formula>"в"</formula>
    </cfRule>
  </conditionalFormatting>
  <conditionalFormatting sqref="S2">
    <cfRule type="cellIs" dxfId="320" priority="29" operator="equal">
      <formula>"в"</formula>
    </cfRule>
  </conditionalFormatting>
  <conditionalFormatting sqref="S18 C18 S10 C10">
    <cfRule type="cellIs" dxfId="319" priority="28" operator="equal">
      <formula>"в"</formula>
    </cfRule>
  </conditionalFormatting>
  <conditionalFormatting sqref="S34 C34 S26 C26">
    <cfRule type="cellIs" dxfId="318" priority="27" operator="equal">
      <formula>"в"</formula>
    </cfRule>
  </conditionalFormatting>
  <conditionalFormatting sqref="C139:D145 F139:G145 I139:J145 L139:M145 O139:P145 S139:T145 V139:W145 Y139:Z145 AB139:AC145 AE139:AF145 C11:D17 F11:G17 I11:J17 L11:M17 O11:P17 S11:T17 V11:W17 Y11:Z17 AB11:AC17 AE11:AF17 C19:D25 F19:G25 I19:J25 L19:M25 O19:P25 S19:T25 V19:W25 Y19:Z25 AB19:AC25 AE19:AF25 C27:D33 F27:G33 I27:J33 L27:M33 O27:P33 S27:T33 V27:W33 Y27:Z33 AB27:AC33 AE27:AF33 C35:D41 F35:G41 I35:J41 L35:M41 O35:P41 S35:T41 V35:W41 Y35:Z41 AB35:AC41 AE35:AF41 C43:D49 F43:G49 I43:J49 L43:M49 O43:P49 S43:T49 V43:W49 Y43:Z49 AB43:AC49 AE43:AF49 C51:D57 F51:G57 I51:J57 L51:M57 O51:P57 S51:T57 V51:W57 Y51:Z57 AB51:AC57 AE51:AF57 C59:D65 F59:G65 I59:J65 L59:M65 O59:P65 S59:T65 V59:W65 Y59:Z65 AB59:AC65 AE59:AF65 C67:D73 F67:G73 I67:J73 L67:M73 O67:P73 S67:T73 V67:W73 Y67:Z73 AB67:AC73 AE67:AF73 C75:D81 F75:G81 I75:J81 L75:M81 O75:P81 S75:T81 V75:W81 Y75:Z81 AB75:AC81 AE75:AF81 C83:D89 F83:G89 I83:J89 L83:M89 O83:P89 S83:T89 V83:W89 Y83:Z89 AB83:AC89 AE83:AF89 C91:D97 F91:G97 I91:J97 L91:M97 O91:P97 S91:T97 V91:W97 Y91:Z97 AB91:AC97 AE91:AF97 C99:D105 F99:G105 I99:J105 L99:M105 O99:P105 S99:T105 V99:W105 Y99:Z105 AB99:AC105 AE99:AF105 C107:D113 F107:G113 I107:J113 L107:M113 O107:P113 S107:T113 V107:W113 Y107:Z113 AB107:AC113 AE107:AF113 C115:D121 F115:G121 I115:J121 L115:M121 O115:P121 S115:T121 V115:W121 Y115:Z121 AB115:AC121 AE115:AF121 C123:D129 F123:G129 I123:J129 L123:M129 O123:P129 S123:T129 V123:W129 Y123:Z129 AB123:AC129 AE123:AF129 C131:D137 F131:G137 I131:J137 L131:M137 O131:P137 S131:T137 V131:W137 Y131:Z137 AB131:AC137 AE131:AF137 C147:D153 F147:G153 I147:J153 L147:M153 O147:P153 S147:T153 V147:W153 Y147:Z153 AB147:AC153 AE147:AF153 C155:D161 F155:G161 I155:J161 L155:M161 O155:P161 S155:T161 V155:W161 Y155:Z161 AB155:AC161 AE155:AF161 C163:D169 F163:G169 I163:J169 L163:M169 O163:P169 V163:W169 Y163:Z169 AB163:AC169 AE163:AF169 C171:D177 F171:G177 I171:J177 L171:M177 O171:P177 S163:T169 S171:T177 V171:W177 Y171:Z177 AB171:AC177 AE171:AF177 C179:D185 F179:G185 I179:J185 L179:M185 O179:P185 S179:T185 V179:W185 Y179:Z185 AB179:AC185 AE179:AF185 C187:D193 F187:G193 I187:J193 L187:M193 O187:P193 S187:T193 V187:W193 Y187:Z193 AB187:AC193 AE187:AF193 C195:D201 F195:G201 I195:J201 L195:M201 O195:P201 S195:T201 V195:W201 Y195:Z201 AB195:AC201 AE195:AF201 C203:D209 F203:G209 I203:J209 L203:M209 O203:P209 S203:T209 V203:W209 Y203:Z209 AB203:AC209 AE203:AF209 C211:D217 F211:G217 I211:J217 L211:M217 O211:P217 S211:T217 V211:W217 Y211:Z217 AB211:AC217 AE211:AF217 C219:D225 F219:G225 I219:J225 L219:M225 O219:P225 S219:T225 V219:W225 Y219:Z225 AB219:AC225 AE219:AF225 C227:D233 F227:G233 I227:J233 L227:M233 O227:P233 S227:T233 V227:W233 Y227:Z233 AB227:AC233 AE227:AF233 C235:D241 F235:G241 I235:J241 L235:M241 O235:P241 S235:T241 V235:W241 Y235:Z241 AB235:AC241 AE235:AF241 C243:D249 F243:G249 I243:J249 L243:M249 O243:P249 S243:T249 V243:W249 Y243:Z249 AB243:AC249 AE243:AF249 C251:D257 F251:G257 I251:J257 L251:M257 O251:P257 S251:T257 V251:W257 Y251:Z257 AB251:AC257 AE251:AF257 C259:D265 F259:G265 I259:J265 L259:M265 O259:P265 S259:T265 V259:W265 Y259:Z265 AB259:AC265 AE259:AF265 C267:D273 F267:G273 I267:J273 L267:M273 O267:P273 S267:T273 V267:W273 Y267:Z273 AB267:AC273 AE267:AF273 C275:D281 F275:G281 I275:J281 L275:M281 O275:P281 S275:T281 V275:W281 Y275:Z281 AB275:AC281 AE275:AF281 C283:D289 F283:G289 I283:J289 L283:M289 O283:P289 S283:T289 V283:W289 Y283:Z289 AB283:AC289 AE283:AF289 C291:D297 F291:G297 I291:J297 L291:M297 O291:P297 S291:T297 V291:W297 Y291:Z297 AB291:AC297 AE291:AF297 C299:D305 F299:G305 I299:J305 L299:M305 O299:P305 S299:T305 V299:W305 Y299:Z305 AB299:AC305 AE299:AF305 C307:D313 F307:G313 I307:J313 L307:M313 O307:P313 S307:T313 V307:W313 Y307:Z313 AB307:AC313 AE307:AF313 C315:D321 F315:G321 I315:J321 L315:M321 O315:P321 S315:T321 V315:W321 Y315:Z321 AB315:AC321 AE315:AF321 C323:D329 F323:G329 I323:J329 L323:M329 O323:P329 S323:T329 V323:W329 Y323:Z329 AB323:AC329 AE323:AF329 C331:D337 F331:G337 I331:J337 L331:M337 O331:P337 S331:T337 V331:W337 Y331:Z337 AB331:AC337 AE331:AF337 C339:D345 F339:G345 I339:J345 L339:M345 O339:P345 S339:T345 V339:W345 Y339:Z345 AB339:AC345 AE339:AF345 C347:D353 F347:G353 I347:J353 L347:M353 O347:P353 S347:T353 V347:W353 Y347:Z353 AB347:AC353 AE347:AF353 C355:D361 F355:G361 I355:J361 L355:M361 O355:P361 S355:T361 V355:W361 Y355:Z361 AB355:AC361 AE355:AF361 C363:D369 F363:G369 I363:J369 L363:M369 O363:P369 S363:T369 V363:W369 Y363:Z369 AB363:AC369 AE363:AF369 C371:D377 F371:G377 I371:J377 L371:M377 O371:P377 S371:T377 V371:W377 Y371:Z377 AB371:AC377 AE371:AF377 C379:D385 F379:G385 I379:J385 L379:M385 O379:P385 S379:T385 V379:W385 Y379:Z385 AB379:AC385 AE379:AF385 C387:D393 F387:G393 I387:J393 L387:M393 O387:P393 S387:T393 V387:W393 Y387:Z393 AB387:AC393 AE387:AF393 C395:D401 F395:G401 I395:J401 L395:M401 O395:P401 S395:T401 V395:W401 Y395:Z401 AB395:AC401 AE395:AF401 C403:D409 F403:G409 I403:J409 L403:M409 O403:P409 S403:T409 V403:W409 Y403:Z409 AB403:AC409 AE403:AF409 C411:D417 F411:G417 I411:J417 L411:M417 O411:P417 S411:T417 V411:W417 Y411:Z417 AB411:AC417 AE411:AF417 C419:D425 F419:G425 I419:J425 L419:M425 O419:P425 S419:T425 V419:W425 Y419:Z425 AB419:AC425 AE419:AF425 C427:D433 F427:G433 I427:J433 L427:M433 O427:P433 S427:T433 V427:W433 Y427:Z433 AB427:AC433 AE427:AF433 C435:D441 F435:G441 I435:J441 L435:M441 O435:P441 S435:T441 V435:W441 Y435:Z441 AB435:AC441 AE435:AF441 C443:D449 F443:G449 I443:J449 L443:M449 O443:P449 S443:T449 V443:W449 Y443:Z449 AB443:AC449 AE443:AF449 C451:D457 F451:G457 I451:J457 L451:M457 O451:P457 S451:T457 V451:W457 Y451:Z457 AB451:AC457 AE451:AF457 C459:D465 F459:G465 I459:J465 L459:M465 O459:P465 S459:T465 V459:W465 Y459:Z465 AB459:AC465 AE459:AF465 C467:D473 F467:G473 I467:J473 L467:M473 O467:P473 S467:T473 V467:W473 Y467:Z473 AB467:AC473 AE467:AF473 C475:D481 F475:G481 I475:J481 L475:M481 O475:P481 S475:T481 V475:W481 Y475:Z481 AB475:AC481 AE475:AF481">
    <cfRule type="expression" dxfId="317" priority="39">
      <formula>ISERROR(C11)</formula>
    </cfRule>
  </conditionalFormatting>
  <conditionalFormatting sqref="S50 C50 S42 C42">
    <cfRule type="cellIs" dxfId="316" priority="26" operator="equal">
      <formula>"в"</formula>
    </cfRule>
  </conditionalFormatting>
  <conditionalFormatting sqref="S74 C74 S66 C66 S58 C58">
    <cfRule type="cellIs" dxfId="315" priority="25" operator="equal">
      <formula>"в"</formula>
    </cfRule>
  </conditionalFormatting>
  <conditionalFormatting sqref="S90 C90 S82 C82">
    <cfRule type="cellIs" dxfId="314" priority="24" operator="equal">
      <formula>"в"</formula>
    </cfRule>
  </conditionalFormatting>
  <conditionalFormatting sqref="S98 C98">
    <cfRule type="cellIs" dxfId="313" priority="23" operator="equal">
      <formula>"в"</formula>
    </cfRule>
  </conditionalFormatting>
  <conditionalFormatting sqref="S114 C114 S106 C106">
    <cfRule type="cellIs" dxfId="312" priority="22" operator="equal">
      <formula>"в"</formula>
    </cfRule>
  </conditionalFormatting>
  <conditionalFormatting sqref="S130 C130 S122 C122">
    <cfRule type="cellIs" dxfId="311" priority="21" operator="equal">
      <formula>"в"</formula>
    </cfRule>
  </conditionalFormatting>
  <conditionalFormatting sqref="S146 C146 S138 C138">
    <cfRule type="cellIs" dxfId="310" priority="20" operator="equal">
      <formula>"в"</formula>
    </cfRule>
  </conditionalFormatting>
  <conditionalFormatting sqref="S170 C170 S162 C162 S154 C154">
    <cfRule type="cellIs" dxfId="309" priority="19" operator="equal">
      <formula>"в"</formula>
    </cfRule>
  </conditionalFormatting>
  <conditionalFormatting sqref="S194 C194 S186 C186 S178 C178">
    <cfRule type="cellIs" dxfId="308" priority="18" operator="equal">
      <formula>"в"</formula>
    </cfRule>
  </conditionalFormatting>
  <conditionalFormatting sqref="S226 C226 S218 C218 S210 C210 S202 C202">
    <cfRule type="cellIs" dxfId="307" priority="17" operator="equal">
      <formula>"в"</formula>
    </cfRule>
  </conditionalFormatting>
  <conditionalFormatting sqref="S242 C242 S234 C234">
    <cfRule type="cellIs" dxfId="306" priority="16" operator="equal">
      <formula>"в"</formula>
    </cfRule>
  </conditionalFormatting>
  <conditionalFormatting sqref="S266 C266 S258 C258 S250 C250">
    <cfRule type="cellIs" dxfId="305" priority="15" operator="equal">
      <formula>"в"</formula>
    </cfRule>
  </conditionalFormatting>
  <conditionalFormatting sqref="S282 C282 S274 C274">
    <cfRule type="cellIs" dxfId="304" priority="14" operator="equal">
      <formula>"в"</formula>
    </cfRule>
  </conditionalFormatting>
  <conditionalFormatting sqref="S290 C290">
    <cfRule type="cellIs" dxfId="303" priority="13" operator="equal">
      <formula>"в"</formula>
    </cfRule>
  </conditionalFormatting>
  <conditionalFormatting sqref="S306 C306 S298 C298">
    <cfRule type="cellIs" dxfId="302" priority="12" operator="equal">
      <formula>"в"</formula>
    </cfRule>
  </conditionalFormatting>
  <conditionalFormatting sqref="S314 C314">
    <cfRule type="cellIs" dxfId="301" priority="11" operator="equal">
      <formula>"в"</formula>
    </cfRule>
  </conditionalFormatting>
  <conditionalFormatting sqref="S330 C330 S322 C322">
    <cfRule type="cellIs" dxfId="300" priority="10" operator="equal">
      <formula>"в"</formula>
    </cfRule>
  </conditionalFormatting>
  <conditionalFormatting sqref="S346 C346 S338 C338">
    <cfRule type="cellIs" dxfId="299" priority="9" operator="equal">
      <formula>"в"</formula>
    </cfRule>
  </conditionalFormatting>
  <conditionalFormatting sqref="S362 C362 S354 C354">
    <cfRule type="cellIs" dxfId="298" priority="8" operator="equal">
      <formula>"в"</formula>
    </cfRule>
  </conditionalFormatting>
  <conditionalFormatting sqref="S370 C370 C378 S378 C386 S386 C394 S394">
    <cfRule type="cellIs" dxfId="297" priority="7" operator="equal">
      <formula>"в"</formula>
    </cfRule>
  </conditionalFormatting>
  <conditionalFormatting sqref="S450 C450 S442 C442 S434 C434 S426 C426 S418 C418 S410 C410 S402 C402">
    <cfRule type="cellIs" dxfId="296" priority="5" operator="equal">
      <formula>"в"</formula>
    </cfRule>
  </conditionalFormatting>
  <conditionalFormatting sqref="S466 C466 S458 C458">
    <cfRule type="cellIs" dxfId="295" priority="4" operator="equal">
      <formula>"в"</formula>
    </cfRule>
  </conditionalFormatting>
  <conditionalFormatting sqref="S474 C474">
    <cfRule type="cellIs" dxfId="294" priority="3" operator="equal">
      <formula>"в"</formula>
    </cfRule>
  </conditionalFormatting>
  <conditionalFormatting sqref="Q2:Q9">
    <cfRule type="cellIs" dxfId="293" priority="2" operator="equal">
      <formula>"в"</formula>
    </cfRule>
  </conditionalFormatting>
  <conditionalFormatting sqref="Q10:Q481">
    <cfRule type="cellIs" dxfId="292" priority="1" operator="equal">
      <formula>"в"</formula>
    </cfRule>
  </conditionalFormatting>
  <pageMargins left="0.35433070866141736" right="0.43307086614173229" top="0.39370078740157483" bottom="0.23622047244094491" header="0.15748031496062992" footer="0.15748031496062992"/>
  <pageSetup paperSize="9" scale="59" fitToHeight="0" orientation="portrait" r:id="rId1"/>
  <headerFooter alignWithMargins="0"/>
  <rowBreaks count="10" manualBreakCount="10">
    <brk id="49" max="31" man="1"/>
    <brk id="97" max="31" man="1"/>
    <brk id="145" max="31" man="1"/>
    <brk id="193" max="31" man="1"/>
    <brk id="241" max="31" man="1"/>
    <brk id="289" max="31" man="1"/>
    <brk id="337" max="31" man="1"/>
    <brk id="385" max="31" man="1"/>
    <brk id="401" max="31" man="1"/>
    <brk id="433" max="3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2">
    <tabColor rgb="FFFF0000"/>
    <pageSetUpPr fitToPage="1"/>
  </sheetPr>
  <dimension ref="A1:AO127"/>
  <sheetViews>
    <sheetView view="pageBreakPreview" zoomScale="80" zoomScaleNormal="90" zoomScaleSheetLayoutView="80" workbookViewId="0">
      <pane xSplit="2" ySplit="4" topLeftCell="W89" activePane="bottomRight" state="frozen"/>
      <selection pane="topRight" activeCell="C1" sqref="C1"/>
      <selection pane="bottomLeft" activeCell="A5" sqref="A5"/>
      <selection pane="bottomRight" activeCell="AM115" sqref="AM115"/>
    </sheetView>
  </sheetViews>
  <sheetFormatPr defaultRowHeight="13.5" x14ac:dyDescent="0.25"/>
  <cols>
    <col min="1" max="1" width="10" style="6" bestFit="1" customWidth="1"/>
    <col min="2" max="2" width="38.85546875" style="2" bestFit="1" customWidth="1"/>
    <col min="3" max="34" width="6" style="2" customWidth="1"/>
    <col min="35" max="36" width="9.140625" style="2"/>
    <col min="37" max="37" width="11.42578125" style="2" bestFit="1" customWidth="1"/>
    <col min="38" max="38" width="11.42578125" style="2" customWidth="1"/>
    <col min="39" max="39" width="12" style="2" customWidth="1"/>
    <col min="40" max="40" width="14.28515625" style="2" customWidth="1"/>
    <col min="41" max="41" width="10.42578125" style="13" customWidth="1"/>
    <col min="42" max="42" width="11.5703125" style="2" bestFit="1" customWidth="1"/>
    <col min="43" max="16384" width="9.140625" style="2"/>
  </cols>
  <sheetData>
    <row r="1" spans="1:41" x14ac:dyDescent="0.25">
      <c r="B1" s="7">
        <f>График!C1</f>
        <v>43191</v>
      </c>
      <c r="AO1" s="2"/>
    </row>
    <row r="2" spans="1:41" x14ac:dyDescent="0.25"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561"/>
      <c r="AO2" s="2"/>
    </row>
    <row r="3" spans="1:41" x14ac:dyDescent="0.25">
      <c r="A3" s="8"/>
      <c r="B3" s="9"/>
      <c r="C3" s="10">
        <f>График!G3</f>
        <v>43191</v>
      </c>
      <c r="D3" s="10">
        <f>График!J3</f>
        <v>43192</v>
      </c>
      <c r="E3" s="10">
        <f>График!M3</f>
        <v>43193</v>
      </c>
      <c r="F3" s="10">
        <f>График!P3</f>
        <v>43194</v>
      </c>
      <c r="G3" s="10">
        <f>График!S3</f>
        <v>43195</v>
      </c>
      <c r="H3" s="10">
        <f>График!V3</f>
        <v>43196</v>
      </c>
      <c r="I3" s="10">
        <f>График!Y3</f>
        <v>43197</v>
      </c>
      <c r="J3" s="10">
        <f>График!AB3</f>
        <v>43198</v>
      </c>
      <c r="K3" s="10">
        <f>График!AE3</f>
        <v>43199</v>
      </c>
      <c r="L3" s="10">
        <f>График!AH3</f>
        <v>43200</v>
      </c>
      <c r="M3" s="10">
        <f>График!AK3</f>
        <v>43201</v>
      </c>
      <c r="N3" s="10">
        <f>График!AN3</f>
        <v>43202</v>
      </c>
      <c r="O3" s="10">
        <f>График!AQ3</f>
        <v>43203</v>
      </c>
      <c r="P3" s="10">
        <f>График!AT3</f>
        <v>43204</v>
      </c>
      <c r="Q3" s="10">
        <f>График!AW3</f>
        <v>43205</v>
      </c>
      <c r="R3" s="10">
        <f>График!AZ3</f>
        <v>43206</v>
      </c>
      <c r="S3" s="10">
        <f>График!BC3</f>
        <v>43207</v>
      </c>
      <c r="T3" s="10">
        <f>График!BF3</f>
        <v>43208</v>
      </c>
      <c r="U3" s="10">
        <f>График!BI3</f>
        <v>43209</v>
      </c>
      <c r="V3" s="10">
        <f>График!BL3</f>
        <v>43210</v>
      </c>
      <c r="W3" s="10">
        <f>График!BO3</f>
        <v>43211</v>
      </c>
      <c r="X3" s="10">
        <f>График!BR3</f>
        <v>43212</v>
      </c>
      <c r="Y3" s="10">
        <f>График!BU3</f>
        <v>43213</v>
      </c>
      <c r="Z3" s="10">
        <f>График!BX3</f>
        <v>43214</v>
      </c>
      <c r="AA3" s="10">
        <f>График!CA3</f>
        <v>43215</v>
      </c>
      <c r="AB3" s="10">
        <f>График!CD3</f>
        <v>43216</v>
      </c>
      <c r="AC3" s="10">
        <f>График!CG3</f>
        <v>43217</v>
      </c>
      <c r="AD3" s="10">
        <f>График!CJ3</f>
        <v>43218</v>
      </c>
      <c r="AE3" s="10">
        <f>График!CM3</f>
        <v>43219</v>
      </c>
      <c r="AF3" s="10">
        <f>График!CP3</f>
        <v>43220</v>
      </c>
      <c r="AG3" s="10">
        <f>График!CS3</f>
        <v>0</v>
      </c>
      <c r="AH3" s="561"/>
      <c r="AI3" s="11"/>
      <c r="AJ3" s="11"/>
      <c r="AK3" s="11"/>
      <c r="AL3" s="11"/>
      <c r="AM3" s="11"/>
      <c r="AN3" s="11"/>
      <c r="AO3" s="11"/>
    </row>
    <row r="4" spans="1:41" ht="94.5" x14ac:dyDescent="0.25">
      <c r="A4" s="12" t="s">
        <v>19</v>
      </c>
      <c r="B4" s="9"/>
      <c r="C4" s="105" t="str">
        <f t="shared" ref="C4:AG4" si="0">TEXT(C3,"Ддд")</f>
        <v>Вс</v>
      </c>
      <c r="D4" s="105" t="str">
        <f t="shared" si="0"/>
        <v>Пн</v>
      </c>
      <c r="E4" s="105" t="str">
        <f t="shared" si="0"/>
        <v>Вт</v>
      </c>
      <c r="F4" s="105" t="str">
        <f t="shared" si="0"/>
        <v>Ср</v>
      </c>
      <c r="G4" s="105" t="str">
        <f t="shared" si="0"/>
        <v>Чт</v>
      </c>
      <c r="H4" s="105" t="str">
        <f t="shared" si="0"/>
        <v>Пт</v>
      </c>
      <c r="I4" s="105" t="str">
        <f t="shared" si="0"/>
        <v>Сб</v>
      </c>
      <c r="J4" s="105" t="str">
        <f t="shared" si="0"/>
        <v>Вс</v>
      </c>
      <c r="K4" s="105" t="str">
        <f t="shared" si="0"/>
        <v>Пн</v>
      </c>
      <c r="L4" s="105" t="str">
        <f t="shared" si="0"/>
        <v>Вт</v>
      </c>
      <c r="M4" s="105" t="str">
        <f t="shared" si="0"/>
        <v>Ср</v>
      </c>
      <c r="N4" s="105" t="str">
        <f t="shared" si="0"/>
        <v>Чт</v>
      </c>
      <c r="O4" s="105" t="str">
        <f t="shared" si="0"/>
        <v>Пт</v>
      </c>
      <c r="P4" s="105" t="str">
        <f t="shared" si="0"/>
        <v>Сб</v>
      </c>
      <c r="Q4" s="105" t="str">
        <f t="shared" si="0"/>
        <v>Вс</v>
      </c>
      <c r="R4" s="105" t="str">
        <f t="shared" si="0"/>
        <v>Пн</v>
      </c>
      <c r="S4" s="105" t="str">
        <f t="shared" si="0"/>
        <v>Вт</v>
      </c>
      <c r="T4" s="105" t="str">
        <f t="shared" si="0"/>
        <v>Ср</v>
      </c>
      <c r="U4" s="105" t="str">
        <f t="shared" si="0"/>
        <v>Чт</v>
      </c>
      <c r="V4" s="105" t="str">
        <f t="shared" si="0"/>
        <v>Пт</v>
      </c>
      <c r="W4" s="105" t="str">
        <f t="shared" si="0"/>
        <v>Сб</v>
      </c>
      <c r="X4" s="105" t="str">
        <f t="shared" si="0"/>
        <v>Вс</v>
      </c>
      <c r="Y4" s="105" t="str">
        <f t="shared" si="0"/>
        <v>Пн</v>
      </c>
      <c r="Z4" s="105" t="str">
        <f t="shared" si="0"/>
        <v>Вт</v>
      </c>
      <c r="AA4" s="105" t="str">
        <f t="shared" si="0"/>
        <v>Ср</v>
      </c>
      <c r="AB4" s="105" t="str">
        <f t="shared" si="0"/>
        <v>Чт</v>
      </c>
      <c r="AC4" s="105" t="str">
        <f t="shared" si="0"/>
        <v>Пт</v>
      </c>
      <c r="AD4" s="105" t="str">
        <f t="shared" si="0"/>
        <v>Сб</v>
      </c>
      <c r="AE4" s="105" t="str">
        <f t="shared" si="0"/>
        <v>Вс</v>
      </c>
      <c r="AF4" s="105" t="str">
        <f t="shared" si="0"/>
        <v>Пн</v>
      </c>
      <c r="AG4" s="105" t="str">
        <f t="shared" si="0"/>
        <v>Сб</v>
      </c>
      <c r="AH4" s="283" t="s">
        <v>461</v>
      </c>
      <c r="AI4" s="283" t="s">
        <v>224</v>
      </c>
      <c r="AJ4" s="283" t="s">
        <v>220</v>
      </c>
      <c r="AK4" s="204" t="s">
        <v>221</v>
      </c>
      <c r="AL4" s="204" t="s">
        <v>223</v>
      </c>
      <c r="AM4" s="349" t="s">
        <v>266</v>
      </c>
      <c r="AN4" s="350" t="s">
        <v>265</v>
      </c>
      <c r="AO4" s="350" t="s">
        <v>254</v>
      </c>
    </row>
    <row r="5" spans="1:41" x14ac:dyDescent="0.25">
      <c r="A5" s="8">
        <f>VLOOKUP(B5,'Список КК'!$M$2:$N$377,2,TRUE)</f>
        <v>25557</v>
      </c>
      <c r="B5" s="9" t="str">
        <f>График!C6</f>
        <v>Аликеева Кулайша Мамбетовна</v>
      </c>
      <c r="C5" s="289" t="str">
        <f>IF(ISTEXT(График!G6),График!G6,IF('Ночные Часы'!C5&gt;0,CONCATENATE(IF((TEXT(График!H6-График!G6,"ч")-1)&lt;0,0,TEXT(График!H6-График!G6,"ч")-1),"_",TEXT('Ночные Часы'!C5,"Ч")),IF((TEXT(График!H6-График!G6,"ч")-1)&lt;0,0,TEXT(График!H6-График!G6,"ч")-1)))</f>
        <v>8_2</v>
      </c>
      <c r="D5" s="289" t="str">
        <f>IF(ISTEXT(График!J6),График!J6,IF('Ночные Часы'!D5&gt;0,CONCATENATE(IF((TEXT(График!K6-График!J6,"ч")-1)&lt;0,0,TEXT(График!K6-График!J6,"ч")-1),"_",TEXT('Ночные Часы'!D5,"Ч")),IF((TEXT(График!K6-График!J6,"ч")-1)&lt;0,0,TEXT(График!K6-График!J6,"ч")-1)))</f>
        <v>В</v>
      </c>
      <c r="E5" s="289" t="str">
        <f>IF(ISTEXT(График!M6),График!M6,IF('Ночные Часы'!E5&gt;0,CONCATENATE(IF((TEXT(График!N6-График!M6,"ч")-1)&lt;0,0,TEXT(График!N6-График!M6,"ч")-1),"_",TEXT('Ночные Часы'!E5,"Ч")),IF((TEXT(График!N6-График!M6,"ч")-1)&lt;0,0,TEXT(График!N6-График!M6,"ч")-1)))</f>
        <v>В</v>
      </c>
      <c r="F5" s="289">
        <f>IF(ISTEXT(График!P6),График!P6,IF('Ночные Часы'!F5&gt;0,CONCATENATE(IF((TEXT(График!Q6-График!P6,"ч")-1)&lt;0,0,TEXT(График!Q6-График!P6,"ч")-1),"_",TEXT('Ночные Часы'!F5,"Ч")),IF((TEXT(График!Q6-График!P6,"ч")-1)&lt;0,0,TEXT(График!Q6-График!P6,"ч")-1)))</f>
        <v>8</v>
      </c>
      <c r="G5" s="289">
        <f>IF(ISTEXT(График!S6),График!S6,IF('Ночные Часы'!G5&gt;0,CONCATENATE(IF((TEXT(График!T6-График!S6,"ч")-1)&lt;0,0,TEXT(График!T6-График!S6,"ч")-1),"_",TEXT('Ночные Часы'!G5,"Ч")),IF((TEXT(График!T6-График!S6,"ч")-1)&lt;0,0,TEXT(График!T6-График!S6,"ч")-1)))</f>
        <v>8</v>
      </c>
      <c r="H5" s="289">
        <f>IF(ISTEXT(График!V6),График!V6,IF('Ночные Часы'!H5&gt;0,CONCATENATE(IF((TEXT(График!W6-График!V6,"ч")-1)&lt;0,0,TEXT(График!W6-График!V6,"ч")-1),"_",TEXT('Ночные Часы'!H5,"Ч")),IF((TEXT(График!W6-График!V6,"ч")-1)&lt;0,0,TEXT(График!W6-График!V6,"ч")-1)))</f>
        <v>8</v>
      </c>
      <c r="I5" s="289">
        <f>IF(ISTEXT(График!Y6),График!Y6,IF('Ночные Часы'!I5&gt;0,CONCATENATE(IF((TEXT(График!Z6-График!Y6,"ч")-1)&lt;0,0,TEXT(График!Z6-График!Y6,"ч")-1),"_",TEXT('Ночные Часы'!I5,"Ч")),IF((TEXT(График!Z6-График!Y6,"ч")-1)&lt;0,0,TEXT(График!Z6-График!Y6,"ч")-1)))</f>
        <v>8</v>
      </c>
      <c r="J5" s="289" t="str">
        <f>IF(ISTEXT(График!AB6),График!AB6,IF('Ночные Часы'!J5&gt;0,CONCATENATE(IF((TEXT(График!AC6-График!AB6,"ч")-1)&lt;0,0,TEXT(График!AC6-График!AB6,"ч")-1),"_",TEXT('Ночные Часы'!J5,"Ч")),IF((TEXT(График!AC6-График!AB6,"ч")-1)&lt;0,0,TEXT(График!AC6-График!AB6,"ч")-1)))</f>
        <v>В</v>
      </c>
      <c r="K5" s="289">
        <f>IF(ISTEXT(График!AE6),График!AE6,IF('Ночные Часы'!K5&gt;0,CONCATENATE(IF((TEXT(График!AF6-График!AE6,"ч")-1)&lt;0,0,TEXT(График!AF6-График!AE6,"ч")-1),"_",TEXT('Ночные Часы'!K5,"Ч")),IF((TEXT(График!AF6-График!AE6,"ч")-1)&lt;0,0,TEXT(График!AF6-График!AE6,"ч")-1)))</f>
        <v>8</v>
      </c>
      <c r="L5" s="289">
        <f>IF(ISTEXT(График!AH6),График!AH6,IF('Ночные Часы'!L5&gt;0,CONCATENATE(IF((TEXT(График!AI6-График!AH6,"ч")-1)&lt;0,0,TEXT(График!AI6-График!AH6,"ч")-1),"_",TEXT('Ночные Часы'!L5,"Ч")),IF((TEXT(График!AI6-График!AH6,"ч")-1)&lt;0,0,TEXT(График!AI6-График!AH6,"ч")-1)))</f>
        <v>8</v>
      </c>
      <c r="M5" s="289">
        <f>IF(ISTEXT(График!AK6),График!AK6,IF('Ночные Часы'!M5&gt;0,CONCATENATE(IF((TEXT(График!AL6-График!AK6,"ч")-1)&lt;0,0,TEXT(График!AL6-График!AK6,"ч")-1),"_",TEXT('Ночные Часы'!M5,"Ч")),IF((TEXT(График!AL6-График!AK6,"ч")-1)&lt;0,0,TEXT(График!AL6-График!AK6,"ч")-1)))</f>
        <v>8</v>
      </c>
      <c r="N5" s="289" t="str">
        <f>IF(ISTEXT(График!AN6),График!AN6,IF('Ночные Часы'!N5&gt;0,CONCATENATE(IF((TEXT(График!AO6-График!AN6,"ч")-1)&lt;0,0,TEXT(График!AO6-График!AN6,"ч")-1),"_",TEXT('Ночные Часы'!N5,"Ч")),IF((TEXT(График!AO6-График!AN6,"ч")-1)&lt;0,0,TEXT(График!AO6-График!AN6,"ч")-1)))</f>
        <v>8_3</v>
      </c>
      <c r="O5" s="289" t="str">
        <f>IF(ISTEXT(График!AQ6),График!AQ6,IF('Ночные Часы'!O5&gt;0,CONCATENATE(IF((TEXT(График!AR6-График!AQ6,"ч")-1)&lt;0,0,TEXT(График!AR6-График!AQ6,"ч")-1),"_",TEXT('Ночные Часы'!O5,"Ч")),IF((TEXT(График!AR6-График!AQ6,"ч")-1)&lt;0,0,TEXT(График!AR6-График!AQ6,"ч")-1)))</f>
        <v>В</v>
      </c>
      <c r="P5" s="289" t="str">
        <f>IF(ISTEXT(График!AT6),График!AT6,IF('Ночные Часы'!P5&gt;0,CONCATENATE(IF((TEXT(График!AU6-График!AT6,"ч")-1)&lt;0,0,TEXT(График!AU6-График!AT6,"ч")-1),"_",TEXT('Ночные Часы'!P5,"Ч")),IF((TEXT(График!AU6-График!AT6,"ч")-1)&lt;0,0,TEXT(График!AU6-График!AT6,"ч")-1)))</f>
        <v>В</v>
      </c>
      <c r="Q5" s="289">
        <f>IF(ISTEXT(График!AW6),График!AW6,IF('Ночные Часы'!Q5&gt;0,CONCATENATE(IF((TEXT(График!AX6-График!AW6,"ч")-1)&lt;0,0,TEXT(График!AX6-График!AW6,"ч")-1),"_",TEXT('Ночные Часы'!Q5,"Ч")),IF((TEXT(График!AX6-График!AW6,"ч")-1)&lt;0,0,TEXT(График!AX6-График!AW6,"ч")-1)))</f>
        <v>8</v>
      </c>
      <c r="R5" s="289">
        <f>IF(ISTEXT(График!AZ6),График!AZ6,IF('Ночные Часы'!R5&gt;0,CONCATENATE(IF((TEXT(График!BA6-График!AZ6,"ч")-1)&lt;0,0,TEXT(График!BA6-График!AZ6,"ч")-1),"_",TEXT('Ночные Часы'!R5,"Ч")),IF((TEXT(График!BA6-График!AZ6,"ч")-1)&lt;0,0,TEXT(График!BA6-График!AZ6,"ч")-1)))</f>
        <v>8</v>
      </c>
      <c r="S5" s="289">
        <f>IF(ISTEXT(График!BC6),График!BC6,IF('Ночные Часы'!S5&gt;0,CONCATENATE(IF((TEXT(График!BD6-График!BC6,"ч")-1)&lt;0,0,TEXT(График!BD6-График!BC6,"ч")-1),"_",TEXT('Ночные Часы'!S5,"Ч")),IF((TEXT(График!BD6-График!BC6,"ч")-1)&lt;0,0,TEXT(График!BD6-График!BC6,"ч")-1)))</f>
        <v>8</v>
      </c>
      <c r="T5" s="289" t="str">
        <f>IF(ISTEXT(График!BF6),График!BF6,IF('Ночные Часы'!T5&gt;0,CONCATENATE(IF((TEXT(График!BG6-График!BF6,"ч")-1)&lt;0,0,TEXT(График!BG6-График!BF6,"ч")-1),"_",TEXT('Ночные Часы'!T5,"Ч")),IF((TEXT(График!BG6-График!BF6,"ч")-1)&lt;0,0,TEXT(График!BG6-График!BF6,"ч")-1)))</f>
        <v>В</v>
      </c>
      <c r="U5" s="289" t="str">
        <f>IF(ISTEXT(График!BI6),График!BI6,IF('Ночные Часы'!U5&gt;0,CONCATENATE(IF((TEXT(График!BJ6-График!BI6,"ч")-1)&lt;0,0,TEXT(График!BJ6-График!BI6,"ч")-1),"_",TEXT('Ночные Часы'!U5,"Ч")),IF((TEXT(График!BJ6-График!BI6,"ч")-1)&lt;0,0,TEXT(График!BJ6-График!BI6,"ч")-1)))</f>
        <v>В</v>
      </c>
      <c r="V5" s="289" t="str">
        <f>IF(ISTEXT(График!BL6),График!BL6,IF('Ночные Часы'!V5&gt;0,CONCATENATE(IF((TEXT(График!BM6-График!BL6,"ч")-1)&lt;0,0,TEXT(График!BM6-График!BL6,"ч")-1),"_",TEXT('Ночные Часы'!V5,"Ч")),IF((TEXT(График!BM6-График!BL6,"ч")-1)&lt;0,0,TEXT(График!BM6-График!BL6,"ч")-1)))</f>
        <v>В</v>
      </c>
      <c r="W5" s="289">
        <f>IF(ISTEXT(График!BO6),График!BO6,IF('Ночные Часы'!W5&gt;0,CONCATENATE(IF((TEXT(График!BP6-График!BO6,"ч")-1)&lt;0,0,TEXT(График!BP6-График!BO6,"ч")-1),"_",TEXT('Ночные Часы'!W5,"Ч")),IF((TEXT(График!BP6-График!BO6,"ч")-1)&lt;0,0,TEXT(График!BP6-График!BO6,"ч")-1)))</f>
        <v>8</v>
      </c>
      <c r="X5" s="289">
        <f>IF(ISTEXT(График!BR6),График!BR6,IF('Ночные Часы'!X5&gt;0,CONCATENATE(IF((TEXT(График!BS6-График!BR6,"ч")-1)&lt;0,0,TEXT(График!BS6-График!BR6,"ч")-1),"_",TEXT('Ночные Часы'!X5,"Ч")),IF((TEXT(График!BS6-График!BR6,"ч")-1)&lt;0,0,TEXT(График!BS6-График!BR6,"ч")-1)))</f>
        <v>8</v>
      </c>
      <c r="Y5" s="289">
        <f>IF(ISTEXT(График!BU6),График!BU6,IF('Ночные Часы'!Y5&gt;0,CONCATENATE(IF((TEXT(График!BV6-График!BU6,"ч")-1)&lt;0,0,TEXT(График!BV6-График!BU6,"ч")-1),"_",TEXT('Ночные Часы'!Y5,"Ч")),IF((TEXT(График!BV6-График!BU6,"ч")-1)&lt;0,0,TEXT(График!BV6-График!BU6,"ч")-1)))</f>
        <v>8</v>
      </c>
      <c r="Z5" s="289" t="str">
        <f>IF(ISTEXT(График!BX6),График!BX6,IF('Ночные Часы'!Z5&gt;0,CONCATENATE(IF((TEXT(График!BY6-График!BX6,"ч")-1)&lt;0,0,TEXT(График!BY6-График!BX6,"ч")-1),"_",TEXT('Ночные Часы'!Z5,"Ч")),IF((TEXT(График!BY6-График!BX6,"ч")-1)&lt;0,0,TEXT(График!BY6-График!BX6,"ч")-1)))</f>
        <v>8_3</v>
      </c>
      <c r="AA5" s="289" t="str">
        <f>IF(ISTEXT(График!CA6),График!CA6,IF('Ночные Часы'!AA5&gt;0,CONCATENATE(IF((TEXT(График!CB6-График!CA6,"ч")-1)&lt;0,0,TEXT(График!CB6-График!CA6,"ч")-1),"_",TEXT('Ночные Часы'!AA5,"Ч")),IF((TEXT(График!CB6-График!CA6,"ч")-1)&lt;0,0,TEXT(График!CB6-График!CA6,"ч")-1)))</f>
        <v>8_3</v>
      </c>
      <c r="AB5" s="289" t="str">
        <f>IF(ISTEXT(График!CD6),График!CD6,IF('Ночные Часы'!AB5&gt;0,CONCATENATE(IF((TEXT(График!CE6-График!CD6,"ч")-1)&lt;0,0,TEXT(График!CE6-График!CD6,"ч")-1),"_",TEXT('Ночные Часы'!AB5,"Ч")),IF((TEXT(График!CE6-График!CD6,"ч")-1)&lt;0,0,TEXT(График!CE6-График!CD6,"ч")-1)))</f>
        <v>В</v>
      </c>
      <c r="AC5" s="289" t="str">
        <f>IF(ISTEXT(График!CG6),График!CG6,IF('Ночные Часы'!AC5&gt;0,CONCATENATE(IF((TEXT(График!CH6-График!CG6,"ч")-1)&lt;0,0,TEXT(График!CH6-График!CG6,"ч")-1),"_",TEXT('Ночные Часы'!AC5,"Ч")),IF((TEXT(График!CH6-График!CG6,"ч")-1)&lt;0,0,TEXT(График!CH6-График!CG6,"ч")-1)))</f>
        <v>В</v>
      </c>
      <c r="AD5" s="289">
        <f>IF(ISTEXT(График!CJ6),График!CJ6,IF('Ночные Часы'!AD5&gt;0,CONCATENATE(IF((TEXT(График!CK6-График!CJ6,"ч")-1)&lt;0,0,TEXT(График!CK6-График!CJ6,"ч")-1),"_",TEXT('Ночные Часы'!AD5,"Ч")),IF((TEXT(График!CK6-График!CJ6,"ч")-1)&lt;0,0,TEXT(График!CK6-График!CJ6,"ч")-1)))</f>
        <v>8</v>
      </c>
      <c r="AE5" s="289">
        <f>IF(ISTEXT(График!CM6),График!CM6,IF('Ночные Часы'!AE5&gt;0,CONCATENATE(IF((TEXT(График!CN6-График!CM6,"ч")-1)&lt;0,0,TEXT(График!CN6-График!CM6,"ч")-1),"_",TEXT('Ночные Часы'!AE5,"Ч")),IF((TEXT(График!CN6-График!CM6,"ч")-1)&lt;0,0,TEXT(График!CN6-График!CM6,"ч")-1)))</f>
        <v>8</v>
      </c>
      <c r="AF5" s="289">
        <f>IF(ISTEXT(График!CP6),График!CP6,IF('Ночные Часы'!AF5&gt;0,CONCATENATE(IF((TEXT(График!CQ6-График!CP6,"ч")-1)&lt;0,0,TEXT(График!CQ6-График!CP6,"ч")-1),"_",TEXT('Ночные Часы'!AF5,"Ч")),IF((TEXT(График!CQ6-График!CP6,"ч")-1)&lt;0,0,TEXT(График!CQ6-График!CP6,"ч")-1)))</f>
        <v>7</v>
      </c>
      <c r="AG5" s="289">
        <f>IF(ISTEXT(График!CS6),График!CS6,IF('Ночные Часы'!AG5&gt;0,CONCATENATE(IF((TEXT(График!CT6-График!CS6,"ч")-1)&lt;0,0,TEXT(График!CT6-График!CS6,"ч")-1),"_",TEXT('Ночные Часы'!AG5,"Ч")),IF((TEXT(График!CT6-График!CS6,"ч")-1)&lt;0,0,TEXT(График!CT6-График!CS6,"ч")-1)))</f>
        <v>0</v>
      </c>
      <c r="AH5" s="284">
        <f>График!CW6</f>
        <v>20</v>
      </c>
      <c r="AI5" s="196">
        <f t="array" ref="AI5">SUM(IFERROR(--LEFTB(C5:AG5,FIND("_",C5:AG5)-1),C5:AG5))</f>
        <v>159</v>
      </c>
      <c r="AJ5" s="284">
        <f t="array" ref="AJ5">SUM(--IFERROR(MID(C5:AG5,SEARCH("_",C5:AG5)+1,1),0))</f>
        <v>11</v>
      </c>
      <c r="AK5" s="285">
        <f>'Ночные Часы'!AH5</f>
        <v>0.45833333333333331</v>
      </c>
      <c r="AL5" s="285">
        <f>ABS(AJ5/24-AK5)</f>
        <v>0</v>
      </c>
      <c r="AM5" s="351">
        <f>COUNTIF(C5:AG5,"В")+COUNTIF(C5:AG5,"ДО")</f>
        <v>10</v>
      </c>
      <c r="AN5" s="351">
        <f>COUNTIF(C5:AG5,"ОВ")+COUNTIF(C5:AG5,"Б")+COUNTIF(C5:AG5,"Н")+COUNTIF(C5:AG5,"ОД")+COUNTIF(C5:AG5,"У")+COUNTIF(C5:AG5,"К")+COUNTIF(C5:AG5,"ОТ")+COUNTIF(C5:AG5,"ПР")+COUNTIF(C5:AG5,"ОЗ")++COUNTIF(C5:AG5,"В8")</f>
        <v>0</v>
      </c>
      <c r="AO5" s="351">
        <f>AN5*8</f>
        <v>0</v>
      </c>
    </row>
    <row r="6" spans="1:41" ht="13.5" customHeight="1" x14ac:dyDescent="0.25">
      <c r="A6" s="8">
        <f>VLOOKUP(B6,'Список КК'!$M$2:$N$377,2,TRUE)</f>
        <v>812</v>
      </c>
      <c r="B6" s="9" t="str">
        <f>График!C7</f>
        <v>Базанова Лидия Васильевна</v>
      </c>
      <c r="C6" s="289" t="str">
        <f>IF(ISTEXT(График!G7),График!G7,IF('Ночные Часы'!C6&gt;0,CONCATENATE(IF((TEXT(График!H7-График!G7,"ч")-1)&lt;0,0,TEXT(График!H7-График!G7,"ч")-1),"_",TEXT('Ночные Часы'!C6,"Ч")),IF((TEXT(График!H7-График!G7,"ч")-1)&lt;0,0,TEXT(График!H7-График!G7,"ч")-1)))</f>
        <v>8_3</v>
      </c>
      <c r="D6" s="289" t="str">
        <f>IF(ISTEXT(График!J7),График!J7,IF('Ночные Часы'!D6&gt;0,CONCATENATE(IF((TEXT(График!K7-График!J7,"ч")-1)&lt;0,0,TEXT(График!K7-График!J7,"ч")-1),"_",TEXT('Ночные Часы'!D6,"Ч")),IF((TEXT(График!K7-График!J7,"ч")-1)&lt;0,0,TEXT(График!K7-График!J7,"ч")-1)))</f>
        <v>В</v>
      </c>
      <c r="E6" s="289" t="str">
        <f>IF(ISTEXT(График!M7),График!M7,IF('Ночные Часы'!E6&gt;0,CONCATENATE(IF((TEXT(График!N7-График!M7,"ч")-1)&lt;0,0,TEXT(График!N7-График!M7,"ч")-1),"_",TEXT('Ночные Часы'!E6,"Ч")),IF((TEXT(График!N7-График!M7,"ч")-1)&lt;0,0,TEXT(График!N7-График!M7,"ч")-1)))</f>
        <v>В</v>
      </c>
      <c r="F6" s="289">
        <f>IF(ISTEXT(График!P7),График!P7,IF('Ночные Часы'!F6&gt;0,CONCATENATE(IF((TEXT(График!Q7-График!P7,"ч")-1)&lt;0,0,TEXT(График!Q7-График!P7,"ч")-1),"_",TEXT('Ночные Часы'!F6,"Ч")),IF((TEXT(График!Q7-График!P7,"ч")-1)&lt;0,0,TEXT(График!Q7-График!P7,"ч")-1)))</f>
        <v>8</v>
      </c>
      <c r="G6" s="289">
        <f>IF(ISTEXT(График!S7),График!S7,IF('Ночные Часы'!G6&gt;0,CONCATENATE(IF((TEXT(График!T7-График!S7,"ч")-1)&lt;0,0,TEXT(График!T7-График!S7,"ч")-1),"_",TEXT('Ночные Часы'!G6,"Ч")),IF((TEXT(График!T7-График!S7,"ч")-1)&lt;0,0,TEXT(График!T7-График!S7,"ч")-1)))</f>
        <v>8</v>
      </c>
      <c r="H6" s="289" t="str">
        <f>IF(ISTEXT(График!V7),График!V7,IF('Ночные Часы'!H6&gt;0,CONCATENATE(IF((TEXT(График!W7-График!V7,"ч")-1)&lt;0,0,TEXT(График!W7-График!V7,"ч")-1),"_",TEXT('Ночные Часы'!H6,"Ч")),IF((TEXT(График!W7-График!V7,"ч")-1)&lt;0,0,TEXT(График!W7-График!V7,"ч")-1)))</f>
        <v>В</v>
      </c>
      <c r="I6" s="289" t="str">
        <f>IF(ISTEXT(График!Y7),График!Y7,IF('Ночные Часы'!I6&gt;0,CONCATENATE(IF((TEXT(График!Z7-График!Y7,"ч")-1)&lt;0,0,TEXT(График!Z7-График!Y7,"ч")-1),"_",TEXT('Ночные Часы'!I6,"Ч")),IF((TEXT(График!Z7-График!Y7,"ч")-1)&lt;0,0,TEXT(График!Z7-График!Y7,"ч")-1)))</f>
        <v>В</v>
      </c>
      <c r="J6" s="289" t="str">
        <f>IF(ISTEXT(График!AB7),График!AB7,IF('Ночные Часы'!J6&gt;0,CONCATENATE(IF((TEXT(График!AC7-График!AB7,"ч")-1)&lt;0,0,TEXT(График!AC7-График!AB7,"ч")-1),"_",TEXT('Ночные Часы'!J6,"Ч")),IF((TEXT(График!AC7-График!AB7,"ч")-1)&lt;0,0,TEXT(График!AC7-График!AB7,"ч")-1)))</f>
        <v>В</v>
      </c>
      <c r="K6" s="289" t="str">
        <f>IF(ISTEXT(График!AE7),График!AE7,IF('Ночные Часы'!K6&gt;0,CONCATENATE(IF((TEXT(График!AF7-График!AE7,"ч")-1)&lt;0,0,TEXT(График!AF7-График!AE7,"ч")-1),"_",TEXT('Ночные Часы'!K6,"Ч")),IF((TEXT(График!AF7-График!AE7,"ч")-1)&lt;0,0,TEXT(График!AF7-График!AE7,"ч")-1)))</f>
        <v>ОТ</v>
      </c>
      <c r="L6" s="289" t="str">
        <f>IF(ISTEXT(График!AH7),График!AH7,IF('Ночные Часы'!L6&gt;0,CONCATENATE(IF((TEXT(График!AI7-График!AH7,"ч")-1)&lt;0,0,TEXT(График!AI7-График!AH7,"ч")-1),"_",TEXT('Ночные Часы'!L6,"Ч")),IF((TEXT(График!AI7-График!AH7,"ч")-1)&lt;0,0,TEXT(График!AI7-График!AH7,"ч")-1)))</f>
        <v>ОТ</v>
      </c>
      <c r="M6" s="289" t="str">
        <f>IF(ISTEXT(График!AK7),График!AK7,IF('Ночные Часы'!M6&gt;0,CONCATENATE(IF((TEXT(График!AL7-График!AK7,"ч")-1)&lt;0,0,TEXT(График!AL7-График!AK7,"ч")-1),"_",TEXT('Ночные Часы'!M6,"Ч")),IF((TEXT(График!AL7-График!AK7,"ч")-1)&lt;0,0,TEXT(График!AL7-График!AK7,"ч")-1)))</f>
        <v>ОТ</v>
      </c>
      <c r="N6" s="289" t="str">
        <f>IF(ISTEXT(График!AN7),График!AN7,IF('Ночные Часы'!N6&gt;0,CONCATENATE(IF((TEXT(График!AO7-График!AN7,"ч")-1)&lt;0,0,TEXT(График!AO7-График!AN7,"ч")-1),"_",TEXT('Ночные Часы'!N6,"Ч")),IF((TEXT(График!AO7-График!AN7,"ч")-1)&lt;0,0,TEXT(График!AO7-График!AN7,"ч")-1)))</f>
        <v>ОТ</v>
      </c>
      <c r="O6" s="289" t="str">
        <f>IF(ISTEXT(График!AQ7),График!AQ7,IF('Ночные Часы'!O6&gt;0,CONCATENATE(IF((TEXT(График!AR7-График!AQ7,"ч")-1)&lt;0,0,TEXT(График!AR7-График!AQ7,"ч")-1),"_",TEXT('Ночные Часы'!O6,"Ч")),IF((TEXT(График!AR7-График!AQ7,"ч")-1)&lt;0,0,TEXT(График!AR7-График!AQ7,"ч")-1)))</f>
        <v>ОТ</v>
      </c>
      <c r="P6" s="289" t="str">
        <f>IF(ISTEXT(График!AT7),График!AT7,IF('Ночные Часы'!P6&gt;0,CONCATENATE(IF((TEXT(График!AU7-График!AT7,"ч")-1)&lt;0,0,TEXT(График!AU7-График!AT7,"ч")-1),"_",TEXT('Ночные Часы'!P6,"Ч")),IF((TEXT(График!AU7-График!AT7,"ч")-1)&lt;0,0,TEXT(График!AU7-График!AT7,"ч")-1)))</f>
        <v>В</v>
      </c>
      <c r="Q6" s="289" t="str">
        <f>IF(ISTEXT(График!AW7),График!AW7,IF('Ночные Часы'!Q6&gt;0,CONCATENATE(IF((TEXT(График!AX7-График!AW7,"ч")-1)&lt;0,0,TEXT(График!AX7-График!AW7,"ч")-1),"_",TEXT('Ночные Часы'!Q6,"Ч")),IF((TEXT(График!AX7-График!AW7,"ч")-1)&lt;0,0,TEXT(График!AX7-График!AW7,"ч")-1)))</f>
        <v>В</v>
      </c>
      <c r="R6" s="289">
        <f>IF(ISTEXT(График!AZ7),График!AZ7,IF('Ночные Часы'!R6&gt;0,CONCATENATE(IF((TEXT(График!BA7-График!AZ7,"ч")-1)&lt;0,0,TEXT(График!BA7-График!AZ7,"ч")-1),"_",TEXT('Ночные Часы'!R6,"Ч")),IF((TEXT(График!BA7-График!AZ7,"ч")-1)&lt;0,0,TEXT(График!BA7-График!AZ7,"ч")-1)))</f>
        <v>8</v>
      </c>
      <c r="S6" s="289">
        <f>IF(ISTEXT(График!BC7),График!BC7,IF('Ночные Часы'!S6&gt;0,CONCATENATE(IF((TEXT(График!BD7-График!BC7,"ч")-1)&lt;0,0,TEXT(График!BD7-График!BC7,"ч")-1),"_",TEXT('Ночные Часы'!S6,"Ч")),IF((TEXT(График!BD7-График!BC7,"ч")-1)&lt;0,0,TEXT(График!BD7-График!BC7,"ч")-1)))</f>
        <v>8</v>
      </c>
      <c r="T6" s="289">
        <f>IF(ISTEXT(График!BF7),График!BF7,IF('Ночные Часы'!T6&gt;0,CONCATENATE(IF((TEXT(График!BG7-График!BF7,"ч")-1)&lt;0,0,TEXT(График!BG7-График!BF7,"ч")-1),"_",TEXT('Ночные Часы'!T6,"Ч")),IF((TEXT(График!BG7-График!BF7,"ч")-1)&lt;0,0,TEXT(График!BG7-График!BF7,"ч")-1)))</f>
        <v>8</v>
      </c>
      <c r="U6" s="289" t="str">
        <f>IF(ISTEXT(График!BI7),График!BI7,IF('Ночные Часы'!U6&gt;0,CONCATENATE(IF((TEXT(График!BJ7-График!BI7,"ч")-1)&lt;0,0,TEXT(График!BJ7-График!BI7,"ч")-1),"_",TEXT('Ночные Часы'!U6,"Ч")),IF((TEXT(График!BJ7-График!BI7,"ч")-1)&lt;0,0,TEXT(График!BJ7-График!BI7,"ч")-1)))</f>
        <v>8_3</v>
      </c>
      <c r="V6" s="289" t="str">
        <f>IF(ISTEXT(График!BL7),График!BL7,IF('Ночные Часы'!V6&gt;0,CONCATENATE(IF((TEXT(График!BM7-График!BL7,"ч")-1)&lt;0,0,TEXT(График!BM7-График!BL7,"ч")-1),"_",TEXT('Ночные Часы'!V6,"Ч")),IF((TEXT(График!BM7-График!BL7,"ч")-1)&lt;0,0,TEXT(График!BM7-График!BL7,"ч")-1)))</f>
        <v>В</v>
      </c>
      <c r="W6" s="289" t="str">
        <f>IF(ISTEXT(График!BO7),График!BO7,IF('Ночные Часы'!W6&gt;0,CONCATENATE(IF((TEXT(График!BP7-График!BO7,"ч")-1)&lt;0,0,TEXT(График!BP7-График!BO7,"ч")-1),"_",TEXT('Ночные Часы'!W6,"Ч")),IF((TEXT(График!BP7-График!BO7,"ч")-1)&lt;0,0,TEXT(График!BP7-График!BO7,"ч")-1)))</f>
        <v>В</v>
      </c>
      <c r="X6" s="289">
        <f>IF(ISTEXT(График!BR7),График!BR7,IF('Ночные Часы'!X6&gt;0,CONCATENATE(IF((TEXT(График!BS7-График!BR7,"ч")-1)&lt;0,0,TEXT(График!BS7-График!BR7,"ч")-1),"_",TEXT('Ночные Часы'!X6,"Ч")),IF((TEXT(График!BS7-График!BR7,"ч")-1)&lt;0,0,TEXT(График!BS7-График!BR7,"ч")-1)))</f>
        <v>8</v>
      </c>
      <c r="Y6" s="289">
        <f>IF(ISTEXT(График!BU7),График!BU7,IF('Ночные Часы'!Y6&gt;0,CONCATENATE(IF((TEXT(График!BV7-График!BU7,"ч")-1)&lt;0,0,TEXT(График!BV7-График!BU7,"ч")-1),"_",TEXT('Ночные Часы'!Y6,"Ч")),IF((TEXT(График!BV7-График!BU7,"ч")-1)&lt;0,0,TEXT(График!BV7-График!BU7,"ч")-1)))</f>
        <v>8</v>
      </c>
      <c r="Z6" s="289" t="str">
        <f>IF(ISTEXT(График!BX7),График!BX7,IF('Ночные Часы'!Z6&gt;0,CONCATENATE(IF((TEXT(График!BY7-График!BX7,"ч")-1)&lt;0,0,TEXT(График!BY7-График!BX7,"ч")-1),"_",TEXT('Ночные Часы'!Z6,"Ч")),IF((TEXT(График!BY7-График!BX7,"ч")-1)&lt;0,0,TEXT(График!BY7-График!BX7,"ч")-1)))</f>
        <v>8_3</v>
      </c>
      <c r="AA6" s="289" t="str">
        <f>IF(ISTEXT(График!CA7),График!CA7,IF('Ночные Часы'!AA6&gt;0,CONCATENATE(IF((TEXT(График!CB7-График!CA7,"ч")-1)&lt;0,0,TEXT(График!CB7-График!CA7,"ч")-1),"_",TEXT('Ночные Часы'!AA6,"Ч")),IF((TEXT(График!CB7-График!CA7,"ч")-1)&lt;0,0,TEXT(График!CB7-График!CA7,"ч")-1)))</f>
        <v>8_3</v>
      </c>
      <c r="AB6" s="289" t="str">
        <f>IF(ISTEXT(График!CD7),График!CD7,IF('Ночные Часы'!AB6&gt;0,CONCATENATE(IF((TEXT(График!CE7-График!CD7,"ч")-1)&lt;0,0,TEXT(График!CE7-График!CD7,"ч")-1),"_",TEXT('Ночные Часы'!AB6,"Ч")),IF((TEXT(График!CE7-График!CD7,"ч")-1)&lt;0,0,TEXT(График!CE7-График!CD7,"ч")-1)))</f>
        <v>8_3</v>
      </c>
      <c r="AC6" s="289" t="str">
        <f>IF(ISTEXT(График!CG7),График!CG7,IF('Ночные Часы'!AC6&gt;0,CONCATENATE(IF((TEXT(График!CH7-График!CG7,"ч")-1)&lt;0,0,TEXT(График!CH7-График!CG7,"ч")-1),"_",TEXT('Ночные Часы'!AC6,"Ч")),IF((TEXT(График!CH7-График!CG7,"ч")-1)&lt;0,0,TEXT(График!CH7-График!CG7,"ч")-1)))</f>
        <v>В</v>
      </c>
      <c r="AD6" s="289" t="str">
        <f>IF(ISTEXT(График!CJ7),График!CJ7,IF('Ночные Часы'!AD6&gt;0,CONCATENATE(IF((TEXT(График!CK7-График!CJ7,"ч")-1)&lt;0,0,TEXT(График!CK7-График!CJ7,"ч")-1),"_",TEXT('Ночные Часы'!AD6,"Ч")),IF((TEXT(График!CK7-График!CJ7,"ч")-1)&lt;0,0,TEXT(График!CK7-График!CJ7,"ч")-1)))</f>
        <v>В</v>
      </c>
      <c r="AE6" s="289">
        <f>IF(ISTEXT(График!CM7),График!CM7,IF('Ночные Часы'!AE6&gt;0,CONCATENATE(IF((TEXT(График!CN7-График!CM7,"ч")-1)&lt;0,0,TEXT(График!CN7-График!CM7,"ч")-1),"_",TEXT('Ночные Часы'!AE6,"Ч")),IF((TEXT(График!CN7-График!CM7,"ч")-1)&lt;0,0,TEXT(График!CN7-График!CM7,"ч")-1)))</f>
        <v>8</v>
      </c>
      <c r="AF6" s="289">
        <f>IF(ISTEXT(График!CP7),График!CP7,IF('Ночные Часы'!AF6&gt;0,CONCATENATE(IF((TEXT(График!CQ7-График!CP7,"ч")-1)&lt;0,0,TEXT(График!CQ7-График!CP7,"ч")-1),"_",TEXT('Ночные Часы'!AF6,"Ч")),IF((TEXT(График!CQ7-График!CP7,"ч")-1)&lt;0,0,TEXT(График!CQ7-График!CP7,"ч")-1)))</f>
        <v>7</v>
      </c>
      <c r="AG6" s="289">
        <f>IF(ISTEXT(График!CS7),График!CS7,IF('Ночные Часы'!AG6&gt;0,CONCATENATE(IF((TEXT(График!CT7-График!CS7,"ч")-1)&lt;0,0,TEXT(График!CT7-График!CS7,"ч")-1),"_",TEXT('Ночные Часы'!AG6,"Ч")),IF((TEXT(График!CT7-График!CS7,"ч")-1)&lt;0,0,TEXT(График!CT7-График!CS7,"ч")-1)))</f>
        <v>0</v>
      </c>
      <c r="AH6" s="284">
        <f>График!CW7</f>
        <v>19</v>
      </c>
      <c r="AI6" s="196">
        <f t="array" ref="AI6">SUM(IFERROR(--LEFTB(C6:AG6,FIND("_",C6:AG6)-1),C6:AG6))</f>
        <v>111</v>
      </c>
      <c r="AJ6" s="284">
        <f t="array" ref="AJ6">SUM(--IFERROR(MID(C6:AG6,SEARCH("_",C6:AG6)+1,1),0))</f>
        <v>15</v>
      </c>
      <c r="AK6" s="285">
        <f>'Ночные Часы'!AH6</f>
        <v>0.625</v>
      </c>
      <c r="AL6" s="285">
        <f t="shared" ref="AL6:AL69" si="1">ABS(AJ6/24-AK6)</f>
        <v>0</v>
      </c>
      <c r="AM6" s="351">
        <f t="shared" ref="AM6:AM69" si="2">COUNTIF(C6:AG6,"В")+COUNTIF(C6:AG6,"ДО")</f>
        <v>11</v>
      </c>
      <c r="AN6" s="351">
        <f t="shared" ref="AN6:AN69" si="3">COUNTIF(C6:AG6,"ОВ")+COUNTIF(C6:AG6,"Б")+COUNTIF(C6:AG6,"Н")+COUNTIF(C6:AG6,"ОД")+COUNTIF(C6:AG6,"У")+COUNTIF(C6:AG6,"К")+COUNTIF(C6:AG6,"ОТ")+COUNTIF(C6:AG6,"ПР")+COUNTIF(C6:AG6,"ОЗ")++COUNTIF(C6:AG6,"В8")</f>
        <v>5</v>
      </c>
      <c r="AO6" s="351">
        <f t="shared" ref="AO6:AO69" si="4">AN6*8</f>
        <v>40</v>
      </c>
    </row>
    <row r="7" spans="1:41" ht="13.5" customHeight="1" x14ac:dyDescent="0.25">
      <c r="A7" s="8">
        <f>VLOOKUP(B7,'Список КК'!$M$2:$N$377,2,TRUE)</f>
        <v>30228</v>
      </c>
      <c r="B7" s="9" t="str">
        <f>График!C8</f>
        <v>Будюкина Ирина Вячеславовна</v>
      </c>
      <c r="C7" s="289">
        <f>IF(ISTEXT(График!G8),График!G8,IF('Ночные Часы'!C7&gt;0,CONCATENATE(IF((TEXT(График!H8-График!G8,"ч")-1)&lt;0,0,TEXT(График!H8-График!G8,"ч")-1),"_",TEXT('Ночные Часы'!C7,"Ч")),IF((TEXT(График!H8-График!G8,"ч")-1)&lt;0,0,TEXT(График!H8-График!G8,"ч")-1)))</f>
        <v>8</v>
      </c>
      <c r="D7" s="289" t="str">
        <f>IF(ISTEXT(График!J8),График!J8,IF('Ночные Часы'!D7&gt;0,CONCATENATE(IF((TEXT(График!K8-График!J8,"ч")-1)&lt;0,0,TEXT(График!K8-График!J8,"ч")-1),"_",TEXT('Ночные Часы'!D7,"Ч")),IF((TEXT(График!K8-График!J8,"ч")-1)&lt;0,0,TEXT(График!K8-График!J8,"ч")-1)))</f>
        <v>8_3</v>
      </c>
      <c r="E7" s="289" t="str">
        <f>IF(ISTEXT(График!M8),График!M8,IF('Ночные Часы'!E7&gt;0,CONCATENATE(IF((TEXT(График!N8-График!M8,"ч")-1)&lt;0,0,TEXT(График!N8-График!M8,"ч")-1),"_",TEXT('Ночные Часы'!E7,"Ч")),IF((TEXT(График!N8-График!M8,"ч")-1)&lt;0,0,TEXT(График!N8-График!M8,"ч")-1)))</f>
        <v>8_3</v>
      </c>
      <c r="F7" s="289" t="str">
        <f>IF(ISTEXT(График!P8),График!P8,IF('Ночные Часы'!F7&gt;0,CONCATENATE(IF((TEXT(График!Q8-График!P8,"ч")-1)&lt;0,0,TEXT(График!Q8-График!P8,"ч")-1),"_",TEXT('Ночные Часы'!F7,"Ч")),IF((TEXT(График!Q8-График!P8,"ч")-1)&lt;0,0,TEXT(График!Q8-График!P8,"ч")-1)))</f>
        <v>В</v>
      </c>
      <c r="G7" s="289" t="str">
        <f>IF(ISTEXT(График!S8),График!S8,IF('Ночные Часы'!G7&gt;0,CONCATENATE(IF((TEXT(График!T8-График!S8,"ч")-1)&lt;0,0,TEXT(График!T8-График!S8,"ч")-1),"_",TEXT('Ночные Часы'!G7,"Ч")),IF((TEXT(График!T8-График!S8,"ч")-1)&lt;0,0,TEXT(График!T8-График!S8,"ч")-1)))</f>
        <v>В</v>
      </c>
      <c r="H7" s="289">
        <f>IF(ISTEXT(График!V8),График!V8,IF('Ночные Часы'!H7&gt;0,CONCATENATE(IF((TEXT(График!W8-График!V8,"ч")-1)&lt;0,0,TEXT(График!W8-График!V8,"ч")-1),"_",TEXT('Ночные Часы'!H7,"Ч")),IF((TEXT(График!W8-График!V8,"ч")-1)&lt;0,0,TEXT(График!W8-График!V8,"ч")-1)))</f>
        <v>8</v>
      </c>
      <c r="I7" s="289">
        <f>IF(ISTEXT(График!Y8),График!Y8,IF('Ночные Часы'!I7&gt;0,CONCATENATE(IF((TEXT(График!Z8-График!Y8,"ч")-1)&lt;0,0,TEXT(График!Z8-График!Y8,"ч")-1),"_",TEXT('Ночные Часы'!I7,"Ч")),IF((TEXT(График!Z8-График!Y8,"ч")-1)&lt;0,0,TEXT(График!Z8-График!Y8,"ч")-1)))</f>
        <v>8</v>
      </c>
      <c r="J7" s="289">
        <f>IF(ISTEXT(График!AB8),График!AB8,IF('Ночные Часы'!J7&gt;0,CONCATENATE(IF((TEXT(График!AC8-График!AB8,"ч")-1)&lt;0,0,TEXT(График!AC8-График!AB8,"ч")-1),"_",TEXT('Ночные Часы'!J7,"Ч")),IF((TEXT(График!AC8-График!AB8,"ч")-1)&lt;0,0,TEXT(График!AC8-График!AB8,"ч")-1)))</f>
        <v>8</v>
      </c>
      <c r="K7" s="289" t="str">
        <f>IF(ISTEXT(График!AE8),График!AE8,IF('Ночные Часы'!K7&gt;0,CONCATENATE(IF((TEXT(График!AF8-График!AE8,"ч")-1)&lt;0,0,TEXT(График!AF8-График!AE8,"ч")-1),"_",TEXT('Ночные Часы'!K7,"Ч")),IF((TEXT(График!AF8-График!AE8,"ч")-1)&lt;0,0,TEXT(График!AF8-График!AE8,"ч")-1)))</f>
        <v>8_3</v>
      </c>
      <c r="L7" s="289" t="str">
        <f>IF(ISTEXT(График!AH8),График!AH8,IF('Ночные Часы'!L7&gt;0,CONCATENATE(IF((TEXT(График!AI8-График!AH8,"ч")-1)&lt;0,0,TEXT(График!AI8-График!AH8,"ч")-1),"_",TEXT('Ночные Часы'!L7,"Ч")),IF((TEXT(График!AI8-График!AH8,"ч")-1)&lt;0,0,TEXT(График!AI8-График!AH8,"ч")-1)))</f>
        <v>В</v>
      </c>
      <c r="M7" s="289" t="str">
        <f>IF(ISTEXT(График!AK8),График!AK8,IF('Ночные Часы'!M7&gt;0,CONCATENATE(IF((TEXT(График!AL8-График!AK8,"ч")-1)&lt;0,0,TEXT(График!AL8-График!AK8,"ч")-1),"_",TEXT('Ночные Часы'!M7,"Ч")),IF((TEXT(График!AL8-График!AK8,"ч")-1)&lt;0,0,TEXT(График!AL8-График!AK8,"ч")-1)))</f>
        <v>В</v>
      </c>
      <c r="N7" s="289">
        <f>IF(ISTEXT(График!AN8),График!AN8,IF('Ночные Часы'!N7&gt;0,CONCATENATE(IF((TEXT(График!AO8-График!AN8,"ч")-1)&lt;0,0,TEXT(График!AO8-График!AN8,"ч")-1),"_",TEXT('Ночные Часы'!N7,"Ч")),IF((TEXT(График!AO8-График!AN8,"ч")-1)&lt;0,0,TEXT(График!AO8-График!AN8,"ч")-1)))</f>
        <v>8</v>
      </c>
      <c r="O7" s="289">
        <f>IF(ISTEXT(График!AQ8),График!AQ8,IF('Ночные Часы'!O7&gt;0,CONCATENATE(IF((TEXT(График!AR8-График!AQ8,"ч")-1)&lt;0,0,TEXT(График!AR8-График!AQ8,"ч")-1),"_",TEXT('Ночные Часы'!O7,"Ч")),IF((TEXT(График!AR8-График!AQ8,"ч")-1)&lt;0,0,TEXT(График!AR8-График!AQ8,"ч")-1)))</f>
        <v>8</v>
      </c>
      <c r="P7" s="289">
        <f>IF(ISTEXT(График!AT8),График!AT8,IF('Ночные Часы'!P7&gt;0,CONCATENATE(IF((TEXT(График!AU8-График!AT8,"ч")-1)&lt;0,0,TEXT(График!AU8-График!AT8,"ч")-1),"_",TEXT('Ночные Часы'!P7,"Ч")),IF((TEXT(График!AU8-График!AT8,"ч")-1)&lt;0,0,TEXT(График!AU8-График!AT8,"ч")-1)))</f>
        <v>8</v>
      </c>
      <c r="Q7" s="289" t="str">
        <f>IF(ISTEXT(График!AW8),График!AW8,IF('Ночные Часы'!Q7&gt;0,CONCATENATE(IF((TEXT(График!AX8-График!AW8,"ч")-1)&lt;0,0,TEXT(График!AX8-График!AW8,"ч")-1),"_",TEXT('Ночные Часы'!Q7,"Ч")),IF((TEXT(График!AX8-График!AW8,"ч")-1)&lt;0,0,TEXT(График!AX8-График!AW8,"ч")-1)))</f>
        <v>В</v>
      </c>
      <c r="R7" s="289" t="str">
        <f>IF(ISTEXT(График!AZ8),График!AZ8,IF('Ночные Часы'!R7&gt;0,CONCATENATE(IF((TEXT(График!BA8-График!AZ8,"ч")-1)&lt;0,0,TEXT(График!BA8-График!AZ8,"ч")-1),"_",TEXT('Ночные Часы'!R7,"Ч")),IF((TEXT(График!BA8-График!AZ8,"ч")-1)&lt;0,0,TEXT(График!BA8-График!AZ8,"ч")-1)))</f>
        <v>В</v>
      </c>
      <c r="S7" s="289">
        <f>IF(ISTEXT(График!BC8),График!BC8,IF('Ночные Часы'!S7&gt;0,CONCATENATE(IF((TEXT(График!BD8-График!BC8,"ч")-1)&lt;0,0,TEXT(График!BD8-График!BC8,"ч")-1),"_",TEXT('Ночные Часы'!S7,"Ч")),IF((TEXT(График!BD8-График!BC8,"ч")-1)&lt;0,0,TEXT(График!BD8-График!BC8,"ч")-1)))</f>
        <v>8</v>
      </c>
      <c r="T7" s="289">
        <f>IF(ISTEXT(График!BF8),График!BF8,IF('Ночные Часы'!T7&gt;0,CONCATENATE(IF((TEXT(График!BG8-График!BF8,"ч")-1)&lt;0,0,TEXT(График!BG8-График!BF8,"ч")-1),"_",TEXT('Ночные Часы'!T7,"Ч")),IF((TEXT(График!BG8-График!BF8,"ч")-1)&lt;0,0,TEXT(График!BG8-График!BF8,"ч")-1)))</f>
        <v>8</v>
      </c>
      <c r="U7" s="289" t="str">
        <f>IF(ISTEXT(График!BI8),График!BI8,IF('Ночные Часы'!U7&gt;0,CONCATENATE(IF((TEXT(График!BJ8-График!BI8,"ч")-1)&lt;0,0,TEXT(График!BJ8-График!BI8,"ч")-1),"_",TEXT('Ночные Часы'!U7,"Ч")),IF((TEXT(График!BJ8-График!BI8,"ч")-1)&lt;0,0,TEXT(График!BJ8-График!BI8,"ч")-1)))</f>
        <v>8_2</v>
      </c>
      <c r="V7" s="289" t="str">
        <f>IF(ISTEXT(График!BL8),График!BL8,IF('Ночные Часы'!V7&gt;0,CONCATENATE(IF((TEXT(График!BM8-График!BL8,"ч")-1)&lt;0,0,TEXT(График!BM8-График!BL8,"ч")-1),"_",TEXT('Ночные Часы'!V7,"Ч")),IF((TEXT(График!BM8-График!BL8,"ч")-1)&lt;0,0,TEXT(График!BM8-График!BL8,"ч")-1)))</f>
        <v>8_3</v>
      </c>
      <c r="W7" s="289" t="str">
        <f>IF(ISTEXT(График!BO8),График!BO8,IF('Ночные Часы'!W7&gt;0,CONCATENATE(IF((TEXT(График!BP8-График!BO8,"ч")-1)&lt;0,0,TEXT(График!BP8-График!BO8,"ч")-1),"_",TEXT('Ночные Часы'!W7,"Ч")),IF((TEXT(График!BP8-График!BO8,"ч")-1)&lt;0,0,TEXT(График!BP8-График!BO8,"ч")-1)))</f>
        <v>В</v>
      </c>
      <c r="X7" s="289" t="str">
        <f>IF(ISTEXT(График!BR8),График!BR8,IF('Ночные Часы'!X7&gt;0,CONCATENATE(IF((TEXT(График!BS8-График!BR8,"ч")-1)&lt;0,0,TEXT(График!BS8-График!BR8,"ч")-1),"_",TEXT('Ночные Часы'!X7,"Ч")),IF((TEXT(График!BS8-График!BR8,"ч")-1)&lt;0,0,TEXT(График!BS8-График!BR8,"ч")-1)))</f>
        <v>В</v>
      </c>
      <c r="Y7" s="289">
        <f>IF(ISTEXT(График!BU8),График!BU8,IF('Ночные Часы'!Y7&gt;0,CONCATENATE(IF((TEXT(График!BV8-График!BU8,"ч")-1)&lt;0,0,TEXT(График!BV8-График!BU8,"ч")-1),"_",TEXT('Ночные Часы'!Y7,"Ч")),IF((TEXT(График!BV8-График!BU8,"ч")-1)&lt;0,0,TEXT(График!BV8-График!BU8,"ч")-1)))</f>
        <v>8</v>
      </c>
      <c r="Z7" s="289">
        <f>IF(ISTEXT(График!BX8),График!BX8,IF('Ночные Часы'!Z7&gt;0,CONCATENATE(IF((TEXT(График!BY8-График!BX8,"ч")-1)&lt;0,0,TEXT(График!BY8-График!BX8,"ч")-1),"_",TEXT('Ночные Часы'!Z7,"Ч")),IF((TEXT(График!BY8-График!BX8,"ч")-1)&lt;0,0,TEXT(График!BY8-График!BX8,"ч")-1)))</f>
        <v>8</v>
      </c>
      <c r="AA7" s="289">
        <f>IF(ISTEXT(График!CA8),График!CA8,IF('Ночные Часы'!AA7&gt;0,CONCATENATE(IF((TEXT(График!CB8-График!CA8,"ч")-1)&lt;0,0,TEXT(График!CB8-График!CA8,"ч")-1),"_",TEXT('Ночные Часы'!AA7,"Ч")),IF((TEXT(График!CB8-График!CA8,"ч")-1)&lt;0,0,TEXT(График!CB8-График!CA8,"ч")-1)))</f>
        <v>8</v>
      </c>
      <c r="AB7" s="289">
        <f>IF(ISTEXT(График!CD8),График!CD8,IF('Ночные Часы'!AB7&gt;0,CONCATENATE(IF((TEXT(График!CE8-График!CD8,"ч")-1)&lt;0,0,TEXT(График!CE8-График!CD8,"ч")-1),"_",TEXT('Ночные Часы'!AB7,"Ч")),IF((TEXT(График!CE8-График!CD8,"ч")-1)&lt;0,0,TEXT(График!CE8-График!CD8,"ч")-1)))</f>
        <v>8</v>
      </c>
      <c r="AC7" s="289" t="str">
        <f>IF(ISTEXT(График!CG8),График!CG8,IF('Ночные Часы'!AC7&gt;0,CONCATENATE(IF((TEXT(График!CH8-График!CG8,"ч")-1)&lt;0,0,TEXT(График!CH8-График!CG8,"ч")-1),"_",TEXT('Ночные Часы'!AC7,"Ч")),IF((TEXT(График!CH8-График!CG8,"ч")-1)&lt;0,0,TEXT(График!CH8-График!CG8,"ч")-1)))</f>
        <v>В</v>
      </c>
      <c r="AD7" s="289" t="str">
        <f>IF(ISTEXT(График!CJ8),График!CJ8,IF('Ночные Часы'!AD7&gt;0,CONCATENATE(IF((TEXT(График!CK8-График!CJ8,"ч")-1)&lt;0,0,TEXT(График!CK8-График!CJ8,"ч")-1),"_",TEXT('Ночные Часы'!AD7,"Ч")),IF((TEXT(График!CK8-График!CJ8,"ч")-1)&lt;0,0,TEXT(График!CK8-График!CJ8,"ч")-1)))</f>
        <v>8_2</v>
      </c>
      <c r="AE7" s="289" t="str">
        <f>IF(ISTEXT(График!CM8),График!CM8,IF('Ночные Часы'!AE7&gt;0,CONCATENATE(IF((TEXT(График!CN8-График!CM8,"ч")-1)&lt;0,0,TEXT(График!CN8-График!CM8,"ч")-1),"_",TEXT('Ночные Часы'!AE7,"Ч")),IF((TEXT(График!CN8-График!CM8,"ч")-1)&lt;0,0,TEXT(График!CN8-График!CM8,"ч")-1)))</f>
        <v>8_2</v>
      </c>
      <c r="AF7" s="289" t="str">
        <f>IF(ISTEXT(График!CP8),График!CP8,IF('Ночные Часы'!AF7&gt;0,CONCATENATE(IF((TEXT(График!CQ8-График!CP8,"ч")-1)&lt;0,0,TEXT(График!CQ8-График!CP8,"ч")-1),"_",TEXT('Ночные Часы'!AF7,"Ч")),IF((TEXT(График!CQ8-График!CP8,"ч")-1)&lt;0,0,TEXT(График!CQ8-График!CP8,"ч")-1)))</f>
        <v>7_2</v>
      </c>
      <c r="AG7" s="289">
        <f>IF(ISTEXT(График!CS8),График!CS8,IF('Ночные Часы'!AG7&gt;0,CONCATENATE(IF((TEXT(График!CT8-График!CS8,"ч")-1)&lt;0,0,TEXT(График!CT8-График!CS8,"ч")-1),"_",TEXT('Ночные Часы'!AG7,"Ч")),IF((TEXT(График!CT8-График!CS8,"ч")-1)&lt;0,0,TEXT(График!CT8-График!CS8,"ч")-1)))</f>
        <v>0</v>
      </c>
      <c r="AH7" s="284">
        <f>График!CW8</f>
        <v>21</v>
      </c>
      <c r="AI7" s="196">
        <f t="array" ref="AI7">SUM(IFERROR(--LEFTB(C7:AG7,FIND("_",C7:AG7)-1),C7:AG7))</f>
        <v>167</v>
      </c>
      <c r="AJ7" s="284">
        <f t="array" ref="AJ7">SUM(--IFERROR(MID(C7:AG7,SEARCH("_",C7:AG7)+1,1),0))</f>
        <v>20</v>
      </c>
      <c r="AK7" s="285">
        <f>'Ночные Часы'!AH7</f>
        <v>0.83333333333333337</v>
      </c>
      <c r="AL7" s="285">
        <f t="shared" si="1"/>
        <v>0</v>
      </c>
      <c r="AM7" s="351">
        <f t="shared" si="2"/>
        <v>9</v>
      </c>
      <c r="AN7" s="351">
        <f t="shared" si="3"/>
        <v>0</v>
      </c>
      <c r="AO7" s="351">
        <f t="shared" si="4"/>
        <v>0</v>
      </c>
    </row>
    <row r="8" spans="1:41" x14ac:dyDescent="0.25">
      <c r="A8" s="8">
        <f>VLOOKUP(B8,'Список КК'!$M$2:$N$377,2,TRUE)</f>
        <v>41717</v>
      </c>
      <c r="B8" s="9" t="str">
        <f>График!C9</f>
        <v>Виноградова Надежда Витальевна</v>
      </c>
      <c r="C8" s="289" t="str">
        <f>IF(ISTEXT(График!G9),График!G9,IF('Ночные Часы'!C8&gt;0,CONCATENATE(IF((TEXT(График!H9-График!G9,"ч")-1)&lt;0,0,TEXT(График!H9-График!G9,"ч")-1),"_",TEXT('Ночные Часы'!C8,"Ч")),IF((TEXT(График!H9-График!G9,"ч")-1)&lt;0,0,TEXT(График!H9-График!G9,"ч")-1)))</f>
        <v>В</v>
      </c>
      <c r="D8" s="289" t="str">
        <f>IF(ISTEXT(График!J9),График!J9,IF('Ночные Часы'!D8&gt;0,CONCATENATE(IF((TEXT(График!K9-График!J9,"ч")-1)&lt;0,0,TEXT(График!K9-График!J9,"ч")-1),"_",TEXT('Ночные Часы'!D8,"Ч")),IF((TEXT(График!K9-График!J9,"ч")-1)&lt;0,0,TEXT(График!K9-График!J9,"ч")-1)))</f>
        <v>ОТ</v>
      </c>
      <c r="E8" s="289" t="str">
        <f>IF(ISTEXT(График!M9),График!M9,IF('Ночные Часы'!E8&gt;0,CONCATENATE(IF((TEXT(График!N9-График!M9,"ч")-1)&lt;0,0,TEXT(График!N9-График!M9,"ч")-1),"_",TEXT('Ночные Часы'!E8,"Ч")),IF((TEXT(График!N9-График!M9,"ч")-1)&lt;0,0,TEXT(График!N9-График!M9,"ч")-1)))</f>
        <v>ОТ</v>
      </c>
      <c r="F8" s="289" t="str">
        <f>IF(ISTEXT(График!P9),График!P9,IF('Ночные Часы'!F8&gt;0,CONCATENATE(IF((TEXT(График!Q9-График!P9,"ч")-1)&lt;0,0,TEXT(График!Q9-График!P9,"ч")-1),"_",TEXT('Ночные Часы'!F8,"Ч")),IF((TEXT(График!Q9-График!P9,"ч")-1)&lt;0,0,TEXT(График!Q9-График!P9,"ч")-1)))</f>
        <v>ОТ</v>
      </c>
      <c r="G8" s="289" t="str">
        <f>IF(ISTEXT(График!S9),График!S9,IF('Ночные Часы'!G8&gt;0,CONCATENATE(IF((TEXT(График!T9-График!S9,"ч")-1)&lt;0,0,TEXT(График!T9-График!S9,"ч")-1),"_",TEXT('Ночные Часы'!G8,"Ч")),IF((TEXT(График!T9-График!S9,"ч")-1)&lt;0,0,TEXT(График!T9-График!S9,"ч")-1)))</f>
        <v>ОТ</v>
      </c>
      <c r="H8" s="289" t="str">
        <f>IF(ISTEXT(График!V9),График!V9,IF('Ночные Часы'!H8&gt;0,CONCATENATE(IF((TEXT(График!W9-График!V9,"ч")-1)&lt;0,0,TEXT(График!W9-График!V9,"ч")-1),"_",TEXT('Ночные Часы'!H8,"Ч")),IF((TEXT(График!W9-График!V9,"ч")-1)&lt;0,0,TEXT(График!W9-График!V9,"ч")-1)))</f>
        <v>ОТ</v>
      </c>
      <c r="I8" s="289" t="str">
        <f>IF(ISTEXT(График!Y9),График!Y9,IF('Ночные Часы'!I8&gt;0,CONCATENATE(IF((TEXT(График!Z9-График!Y9,"ч")-1)&lt;0,0,TEXT(График!Z9-График!Y9,"ч")-1),"_",TEXT('Ночные Часы'!I8,"Ч")),IF((TEXT(График!Z9-График!Y9,"ч")-1)&lt;0,0,TEXT(График!Z9-График!Y9,"ч")-1)))</f>
        <v>В</v>
      </c>
      <c r="J8" s="289" t="str">
        <f>IF(ISTEXT(График!AB9),График!AB9,IF('Ночные Часы'!J8&gt;0,CONCATENATE(IF((TEXT(График!AC9-График!AB9,"ч")-1)&lt;0,0,TEXT(График!AC9-График!AB9,"ч")-1),"_",TEXT('Ночные Часы'!J8,"Ч")),IF((TEXT(График!AC9-График!AB9,"ч")-1)&lt;0,0,TEXT(График!AC9-График!AB9,"ч")-1)))</f>
        <v>В</v>
      </c>
      <c r="K8" s="289" t="str">
        <f>IF(ISTEXT(График!AE9),График!AE9,IF('Ночные Часы'!K8&gt;0,CONCATENATE(IF((TEXT(График!AF9-График!AE9,"ч")-1)&lt;0,0,TEXT(График!AF9-График!AE9,"ч")-1),"_",TEXT('Ночные Часы'!K8,"Ч")),IF((TEXT(График!AF9-График!AE9,"ч")-1)&lt;0,0,TEXT(График!AF9-График!AE9,"ч")-1)))</f>
        <v>ОТ</v>
      </c>
      <c r="L8" s="289" t="str">
        <f>IF(ISTEXT(График!AH9),График!AH9,IF('Ночные Часы'!L8&gt;0,CONCATENATE(IF((TEXT(График!AI9-График!AH9,"ч")-1)&lt;0,0,TEXT(График!AI9-График!AH9,"ч")-1),"_",TEXT('Ночные Часы'!L8,"Ч")),IF((TEXT(График!AI9-График!AH9,"ч")-1)&lt;0,0,TEXT(График!AI9-График!AH9,"ч")-1)))</f>
        <v>ОТ</v>
      </c>
      <c r="M8" s="289" t="str">
        <f>IF(ISTEXT(График!AK9),График!AK9,IF('Ночные Часы'!M8&gt;0,CONCATENATE(IF((TEXT(График!AL9-График!AK9,"ч")-1)&lt;0,0,TEXT(График!AL9-График!AK9,"ч")-1),"_",TEXT('Ночные Часы'!M8,"Ч")),IF((TEXT(График!AL9-График!AK9,"ч")-1)&lt;0,0,TEXT(График!AL9-График!AK9,"ч")-1)))</f>
        <v>ОТ</v>
      </c>
      <c r="N8" s="289" t="str">
        <f>IF(ISTEXT(График!AN9),График!AN9,IF('Ночные Часы'!N8&gt;0,CONCATENATE(IF((TEXT(График!AO9-График!AN9,"ч")-1)&lt;0,0,TEXT(График!AO9-График!AN9,"ч")-1),"_",TEXT('Ночные Часы'!N8,"Ч")),IF((TEXT(График!AO9-График!AN9,"ч")-1)&lt;0,0,TEXT(График!AO9-График!AN9,"ч")-1)))</f>
        <v>ОТ</v>
      </c>
      <c r="O8" s="289" t="str">
        <f>IF(ISTEXT(График!AQ9),График!AQ9,IF('Ночные Часы'!O8&gt;0,CONCATENATE(IF((TEXT(График!AR9-График!AQ9,"ч")-1)&lt;0,0,TEXT(График!AR9-График!AQ9,"ч")-1),"_",TEXT('Ночные Часы'!O8,"Ч")),IF((TEXT(График!AR9-График!AQ9,"ч")-1)&lt;0,0,TEXT(График!AR9-График!AQ9,"ч")-1)))</f>
        <v>ОТ</v>
      </c>
      <c r="P8" s="289" t="str">
        <f>IF(ISTEXT(График!AT9),График!AT9,IF('Ночные Часы'!P8&gt;0,CONCATENATE(IF((TEXT(График!AU9-График!AT9,"ч")-1)&lt;0,0,TEXT(График!AU9-График!AT9,"ч")-1),"_",TEXT('Ночные Часы'!P8,"Ч")),IF((TEXT(График!AU9-График!AT9,"ч")-1)&lt;0,0,TEXT(График!AU9-График!AT9,"ч")-1)))</f>
        <v>В</v>
      </c>
      <c r="Q8" s="289" t="str">
        <f>IF(ISTEXT(График!AW9),График!AW9,IF('Ночные Часы'!Q8&gt;0,CONCATENATE(IF((TEXT(График!AX9-График!AW9,"ч")-1)&lt;0,0,TEXT(График!AX9-График!AW9,"ч")-1),"_",TEXT('Ночные Часы'!Q8,"Ч")),IF((TEXT(График!AX9-График!AW9,"ч")-1)&lt;0,0,TEXT(График!AX9-График!AW9,"ч")-1)))</f>
        <v>В</v>
      </c>
      <c r="R8" s="289" t="str">
        <f>IF(ISTEXT(График!AZ9),График!AZ9,IF('Ночные Часы'!R8&gt;0,CONCATENATE(IF((TEXT(График!BA9-График!AZ9,"ч")-1)&lt;0,0,TEXT(График!BA9-График!AZ9,"ч")-1),"_",TEXT('Ночные Часы'!R8,"Ч")),IF((TEXT(График!BA9-График!AZ9,"ч")-1)&lt;0,0,TEXT(График!BA9-График!AZ9,"ч")-1)))</f>
        <v>8_2</v>
      </c>
      <c r="S8" s="289" t="str">
        <f>IF(ISTEXT(График!BC9),График!BC9,IF('Ночные Часы'!S8&gt;0,CONCATENATE(IF((TEXT(График!BD9-График!BC9,"ч")-1)&lt;0,0,TEXT(График!BD9-График!BC9,"ч")-1),"_",TEXT('Ночные Часы'!S8,"Ч")),IF((TEXT(График!BD9-График!BC9,"ч")-1)&lt;0,0,TEXT(График!BD9-График!BC9,"ч")-1)))</f>
        <v>8_2</v>
      </c>
      <c r="T8" s="289" t="str">
        <f>IF(ISTEXT(График!BF9),График!BF9,IF('Ночные Часы'!T8&gt;0,CONCATENATE(IF((TEXT(График!BG9-График!BF9,"ч")-1)&lt;0,0,TEXT(График!BG9-График!BF9,"ч")-1),"_",TEXT('Ночные Часы'!T8,"Ч")),IF((TEXT(График!BG9-График!BF9,"ч")-1)&lt;0,0,TEXT(График!BG9-График!BF9,"ч")-1)))</f>
        <v>8_3</v>
      </c>
      <c r="U8" s="289" t="str">
        <f>IF(ISTEXT(График!BI9),График!BI9,IF('Ночные Часы'!U8&gt;0,CONCATENATE(IF((TEXT(График!BJ9-График!BI9,"ч")-1)&lt;0,0,TEXT(График!BJ9-График!BI9,"ч")-1),"_",TEXT('Ночные Часы'!U8,"Ч")),IF((TEXT(График!BJ9-График!BI9,"ч")-1)&lt;0,0,TEXT(График!BJ9-График!BI9,"ч")-1)))</f>
        <v>В</v>
      </c>
      <c r="V8" s="289" t="str">
        <f>IF(ISTEXT(График!BL9),График!BL9,IF('Ночные Часы'!V8&gt;0,CONCATENATE(IF((TEXT(График!BM9-График!BL9,"ч")-1)&lt;0,0,TEXT(График!BM9-График!BL9,"ч")-1),"_",TEXT('Ночные Часы'!V8,"Ч")),IF((TEXT(График!BM9-График!BL9,"ч")-1)&lt;0,0,TEXT(График!BM9-График!BL9,"ч")-1)))</f>
        <v>В</v>
      </c>
      <c r="W8" s="289">
        <f>IF(ISTEXT(График!BO9),График!BO9,IF('Ночные Часы'!W8&gt;0,CONCATENATE(IF((TEXT(График!BP9-График!BO9,"ч")-1)&lt;0,0,TEXT(График!BP9-График!BO9,"ч")-1),"_",TEXT('Ночные Часы'!W8,"Ч")),IF((TEXT(График!BP9-График!BO9,"ч")-1)&lt;0,0,TEXT(График!BP9-График!BO9,"ч")-1)))</f>
        <v>8</v>
      </c>
      <c r="X8" s="289" t="str">
        <f>IF(ISTEXT(График!BR9),График!BR9,IF('Ночные Часы'!X8&gt;0,CONCATENATE(IF((TEXT(График!BS9-График!BR9,"ч")-1)&lt;0,0,TEXT(График!BS9-График!BR9,"ч")-1),"_",TEXT('Ночные Часы'!X8,"Ч")),IF((TEXT(График!BS9-График!BR9,"ч")-1)&lt;0,0,TEXT(График!BS9-График!BR9,"ч")-1)))</f>
        <v>8_2</v>
      </c>
      <c r="Y8" s="289" t="str">
        <f>IF(ISTEXT(График!BU9),График!BU9,IF('Ночные Часы'!Y8&gt;0,CONCATENATE(IF((TEXT(График!BV9-График!BU9,"ч")-1)&lt;0,0,TEXT(График!BV9-График!BU9,"ч")-1),"_",TEXT('Ночные Часы'!Y8,"Ч")),IF((TEXT(График!BV9-График!BU9,"ч")-1)&lt;0,0,TEXT(График!BV9-График!BU9,"ч")-1)))</f>
        <v>8_3</v>
      </c>
      <c r="Z8" s="289" t="str">
        <f>IF(ISTEXT(График!BX9),График!BX9,IF('Ночные Часы'!Z8&gt;0,CONCATENATE(IF((TEXT(График!BY9-График!BX9,"ч")-1)&lt;0,0,TEXT(График!BY9-График!BX9,"ч")-1),"_",TEXT('Ночные Часы'!Z8,"Ч")),IF((TEXT(График!BY9-График!BX9,"ч")-1)&lt;0,0,TEXT(График!BY9-График!BX9,"ч")-1)))</f>
        <v>8_3</v>
      </c>
      <c r="AA8" s="289" t="str">
        <f>IF(ISTEXT(График!CA9),График!CA9,IF('Ночные Часы'!AA8&gt;0,CONCATENATE(IF((TEXT(График!CB9-График!CA9,"ч")-1)&lt;0,0,TEXT(График!CB9-График!CA9,"ч")-1),"_",TEXT('Ночные Часы'!AA8,"Ч")),IF((TEXT(График!CB9-График!CA9,"ч")-1)&lt;0,0,TEXT(График!CB9-График!CA9,"ч")-1)))</f>
        <v>В</v>
      </c>
      <c r="AB8" s="289" t="str">
        <f>IF(ISTEXT(График!CD9),График!CD9,IF('Ночные Часы'!AB8&gt;0,CONCATENATE(IF((TEXT(График!CE9-График!CD9,"ч")-1)&lt;0,0,TEXT(График!CE9-График!CD9,"ч")-1),"_",TEXT('Ночные Часы'!AB8,"Ч")),IF((TEXT(График!CE9-График!CD9,"ч")-1)&lt;0,0,TEXT(График!CE9-График!CD9,"ч")-1)))</f>
        <v>В</v>
      </c>
      <c r="AC8" s="289">
        <f>IF(ISTEXT(График!CG9),График!CG9,IF('Ночные Часы'!AC8&gt;0,CONCATENATE(IF((TEXT(График!CH9-График!CG9,"ч")-1)&lt;0,0,TEXT(График!CH9-График!CG9,"ч")-1),"_",TEXT('Ночные Часы'!AC8,"Ч")),IF((TEXT(График!CH9-График!CG9,"ч")-1)&lt;0,0,TEXT(График!CH9-График!CG9,"ч")-1)))</f>
        <v>8</v>
      </c>
      <c r="AD8" s="289">
        <f>IF(ISTEXT(График!CJ9),График!CJ9,IF('Ночные Часы'!AD8&gt;0,CONCATENATE(IF((TEXT(График!CK9-График!CJ9,"ч")-1)&lt;0,0,TEXT(График!CK9-График!CJ9,"ч")-1),"_",TEXT('Ночные Часы'!AD8,"Ч")),IF((TEXT(График!CK9-График!CJ9,"ч")-1)&lt;0,0,TEXT(График!CK9-График!CJ9,"ч")-1)))</f>
        <v>8</v>
      </c>
      <c r="AE8" s="289" t="str">
        <f>IF(ISTEXT(График!CM9),График!CM9,IF('Ночные Часы'!AE8&gt;0,CONCATENATE(IF((TEXT(График!CN9-График!CM9,"ч")-1)&lt;0,0,TEXT(График!CN9-График!CM9,"ч")-1),"_",TEXT('Ночные Часы'!AE8,"Ч")),IF((TEXT(График!CN9-График!CM9,"ч")-1)&lt;0,0,TEXT(График!CN9-График!CM9,"ч")-1)))</f>
        <v>8_2</v>
      </c>
      <c r="AF8" s="289" t="str">
        <f>IF(ISTEXT(График!CP9),График!CP9,IF('Ночные Часы'!AF8&gt;0,CONCATENATE(IF((TEXT(График!CQ9-График!CP9,"ч")-1)&lt;0,0,TEXT(График!CQ9-График!CP9,"ч")-1),"_",TEXT('Ночные Часы'!AF8,"Ч")),IF((TEXT(График!CQ9-График!CP9,"ч")-1)&lt;0,0,TEXT(График!CQ9-График!CP9,"ч")-1)))</f>
        <v>7_2</v>
      </c>
      <c r="AG8" s="289">
        <f>IF(ISTEXT(График!CS9),График!CS9,IF('Ночные Часы'!AG8&gt;0,CONCATENATE(IF((TEXT(График!CT9-График!CS9,"ч")-1)&lt;0,0,TEXT(График!CT9-График!CS9,"ч")-1),"_",TEXT('Ночные Часы'!AG8,"Ч")),IF((TEXT(График!CT9-График!CS9,"ч")-1)&lt;0,0,TEXT(График!CT9-График!CS9,"ч")-1)))</f>
        <v>0</v>
      </c>
      <c r="AH8" s="284">
        <f>График!CW9</f>
        <v>21</v>
      </c>
      <c r="AI8" s="196">
        <f t="array" ref="AI8">SUM(IFERROR(--LEFTB(C8:AG8,FIND("_",C8:AG8)-1),C8:AG8))</f>
        <v>87</v>
      </c>
      <c r="AJ8" s="284">
        <f t="array" ref="AJ8">SUM(--IFERROR(MID(C8:AG8,SEARCH("_",C8:AG8)+1,1),0))</f>
        <v>19</v>
      </c>
      <c r="AK8" s="285">
        <f>'Ночные Часы'!AH8</f>
        <v>0.79166666666666674</v>
      </c>
      <c r="AL8" s="285">
        <f t="shared" si="1"/>
        <v>1.1102230246251565E-16</v>
      </c>
      <c r="AM8" s="351">
        <f t="shared" si="2"/>
        <v>9</v>
      </c>
      <c r="AN8" s="351">
        <f t="shared" si="3"/>
        <v>10</v>
      </c>
      <c r="AO8" s="351">
        <f t="shared" si="4"/>
        <v>80</v>
      </c>
    </row>
    <row r="9" spans="1:41" x14ac:dyDescent="0.25">
      <c r="A9" s="8">
        <f>VLOOKUP(B9,'Список КК'!$M$2:$N$377,2,TRUE)</f>
        <v>4010</v>
      </c>
      <c r="B9" s="9" t="str">
        <f>График!C10</f>
        <v>Галанова Екатерина Анатольевна</v>
      </c>
      <c r="C9" s="289" t="str">
        <f>IF(ISTEXT(График!G10),График!G10,IF('Ночные Часы'!C9&gt;0,CONCATENATE(IF((TEXT(График!H10-График!G10,"ч")-1)&lt;0,0,TEXT(График!H10-График!G10,"ч")-1),"_",TEXT('Ночные Часы'!C9,"Ч")),IF((TEXT(График!H10-График!G10,"ч")-1)&lt;0,0,TEXT(График!H10-График!G10,"ч")-1)))</f>
        <v>В</v>
      </c>
      <c r="D9" s="289">
        <f>IF(ISTEXT(График!J10),График!J10,IF('Ночные Часы'!D9&gt;0,CONCATENATE(IF((TEXT(График!K10-График!J10,"ч")-1)&lt;0,0,TEXT(График!K10-График!J10,"ч")-1),"_",TEXT('Ночные Часы'!D9,"Ч")),IF((TEXT(График!K10-График!J10,"ч")-1)&lt;0,0,TEXT(График!K10-График!J10,"ч")-1)))</f>
        <v>8</v>
      </c>
      <c r="E9" s="289">
        <f>IF(ISTEXT(График!M10),График!M10,IF('Ночные Часы'!E9&gt;0,CONCATENATE(IF((TEXT(График!N10-График!M10,"ч")-1)&lt;0,0,TEXT(График!N10-График!M10,"ч")-1),"_",TEXT('Ночные Часы'!E9,"Ч")),IF((TEXT(График!N10-График!M10,"ч")-1)&lt;0,0,TEXT(График!N10-График!M10,"ч")-1)))</f>
        <v>8</v>
      </c>
      <c r="F9" s="289">
        <f>IF(ISTEXT(График!P10),График!P10,IF('Ночные Часы'!F9&gt;0,CONCATENATE(IF((TEXT(График!Q10-График!P10,"ч")-1)&lt;0,0,TEXT(График!Q10-График!P10,"ч")-1),"_",TEXT('Ночные Часы'!F9,"Ч")),IF((TEXT(График!Q10-График!P10,"ч")-1)&lt;0,0,TEXT(График!Q10-График!P10,"ч")-1)))</f>
        <v>8</v>
      </c>
      <c r="G9" s="289">
        <f>IF(ISTEXT(График!S10),График!S10,IF('Ночные Часы'!G9&gt;0,CONCATENATE(IF((TEXT(График!T10-График!S10,"ч")-1)&lt;0,0,TEXT(График!T10-График!S10,"ч")-1),"_",TEXT('Ночные Часы'!G9,"Ч")),IF((TEXT(График!T10-График!S10,"ч")-1)&lt;0,0,TEXT(График!T10-График!S10,"ч")-1)))</f>
        <v>8</v>
      </c>
      <c r="H9" s="289" t="str">
        <f>IF(ISTEXT(График!V10),График!V10,IF('Ночные Часы'!H9&gt;0,CONCATENATE(IF((TEXT(График!W10-График!V10,"ч")-1)&lt;0,0,TEXT(График!W10-График!V10,"ч")-1),"_",TEXT('Ночные Часы'!H9,"Ч")),IF((TEXT(График!W10-График!V10,"ч")-1)&lt;0,0,TEXT(График!W10-График!V10,"ч")-1)))</f>
        <v>В</v>
      </c>
      <c r="I9" s="289">
        <f>IF(ISTEXT(График!Y10),График!Y10,IF('Ночные Часы'!I9&gt;0,CONCATENATE(IF((TEXT(График!Z10-График!Y10,"ч")-1)&lt;0,0,TEXT(График!Z10-График!Y10,"ч")-1),"_",TEXT('Ночные Часы'!I9,"Ч")),IF((TEXT(График!Z10-График!Y10,"ч")-1)&lt;0,0,TEXT(График!Z10-График!Y10,"ч")-1)))</f>
        <v>8</v>
      </c>
      <c r="J9" s="289" t="str">
        <f>IF(ISTEXT(График!AB10),График!AB10,IF('Ночные Часы'!J9&gt;0,CONCATENATE(IF((TEXT(График!AC10-График!AB10,"ч")-1)&lt;0,0,TEXT(График!AC10-График!AB10,"ч")-1),"_",TEXT('Ночные Часы'!J9,"Ч")),IF((TEXT(График!AC10-График!AB10,"ч")-1)&lt;0,0,TEXT(График!AC10-График!AB10,"ч")-1)))</f>
        <v>8_3</v>
      </c>
      <c r="K9" s="289" t="str">
        <f>IF(ISTEXT(График!AE10),График!AE10,IF('Ночные Часы'!K9&gt;0,CONCATENATE(IF((TEXT(График!AF10-График!AE10,"ч")-1)&lt;0,0,TEXT(График!AF10-График!AE10,"ч")-1),"_",TEXT('Ночные Часы'!K9,"Ч")),IF((TEXT(График!AF10-График!AE10,"ч")-1)&lt;0,0,TEXT(График!AF10-График!AE10,"ч")-1)))</f>
        <v>8_3</v>
      </c>
      <c r="L9" s="289" t="str">
        <f>IF(ISTEXT(График!AH10),График!AH10,IF('Ночные Часы'!L9&gt;0,CONCATENATE(IF((TEXT(График!AI10-График!AH10,"ч")-1)&lt;0,0,TEXT(График!AI10-График!AH10,"ч")-1),"_",TEXT('Ночные Часы'!L9,"Ч")),IF((TEXT(График!AI10-График!AH10,"ч")-1)&lt;0,0,TEXT(График!AI10-График!AH10,"ч")-1)))</f>
        <v>В</v>
      </c>
      <c r="M9" s="289" t="str">
        <f>IF(ISTEXT(График!AK10),График!AK10,IF('Ночные Часы'!M9&gt;0,CONCATENATE(IF((TEXT(График!AL10-График!AK10,"ч")-1)&lt;0,0,TEXT(График!AL10-График!AK10,"ч")-1),"_",TEXT('Ночные Часы'!M9,"Ч")),IF((TEXT(График!AL10-График!AK10,"ч")-1)&lt;0,0,TEXT(График!AL10-График!AK10,"ч")-1)))</f>
        <v>В</v>
      </c>
      <c r="N9" s="289">
        <f>IF(ISTEXT(График!AN10),График!AN10,IF('Ночные Часы'!N9&gt;0,CONCATENATE(IF((TEXT(График!AO10-График!AN10,"ч")-1)&lt;0,0,TEXT(График!AO10-График!AN10,"ч")-1),"_",TEXT('Ночные Часы'!N9,"Ч")),IF((TEXT(График!AO10-График!AN10,"ч")-1)&lt;0,0,TEXT(График!AO10-График!AN10,"ч")-1)))</f>
        <v>8</v>
      </c>
      <c r="O9" s="289" t="str">
        <f>IF(ISTEXT(График!AQ10),График!AQ10,IF('Ночные Часы'!O9&gt;0,CONCATENATE(IF((TEXT(График!AR10-График!AQ10,"ч")-1)&lt;0,0,TEXT(График!AR10-График!AQ10,"ч")-1),"_",TEXT('Ночные Часы'!O9,"Ч")),IF((TEXT(График!AR10-График!AQ10,"ч")-1)&lt;0,0,TEXT(График!AR10-График!AQ10,"ч")-1)))</f>
        <v>8_3</v>
      </c>
      <c r="P9" s="289" t="str">
        <f>IF(ISTEXT(График!AT10),График!AT10,IF('Ночные Часы'!P9&gt;0,CONCATENATE(IF((TEXT(График!AU10-График!AT10,"ч")-1)&lt;0,0,TEXT(График!AU10-График!AT10,"ч")-1),"_",TEXT('Ночные Часы'!P9,"Ч")),IF((TEXT(График!AU10-График!AT10,"ч")-1)&lt;0,0,TEXT(График!AU10-График!AT10,"ч")-1)))</f>
        <v>В</v>
      </c>
      <c r="Q9" s="289" t="str">
        <f>IF(ISTEXT(График!AW10),График!AW10,IF('Ночные Часы'!Q9&gt;0,CONCATENATE(IF((TEXT(График!AX10-График!AW10,"ч")-1)&lt;0,0,TEXT(График!AX10-График!AW10,"ч")-1),"_",TEXT('Ночные Часы'!Q9,"Ч")),IF((TEXT(График!AX10-График!AW10,"ч")-1)&lt;0,0,TEXT(График!AX10-График!AW10,"ч")-1)))</f>
        <v>В</v>
      </c>
      <c r="R9" s="289">
        <f>IF(ISTEXT(График!AZ10),График!AZ10,IF('Ночные Часы'!R9&gt;0,CONCATENATE(IF((TEXT(График!BA10-График!AZ10,"ч")-1)&lt;0,0,TEXT(График!BA10-График!AZ10,"ч")-1),"_",TEXT('Ночные Часы'!R9,"Ч")),IF((TEXT(График!BA10-График!AZ10,"ч")-1)&lt;0,0,TEXT(График!BA10-График!AZ10,"ч")-1)))</f>
        <v>8</v>
      </c>
      <c r="S9" s="289">
        <f>IF(ISTEXT(График!BC10),График!BC10,IF('Ночные Часы'!S9&gt;0,CONCATENATE(IF((TEXT(График!BD10-График!BC10,"ч")-1)&lt;0,0,TEXT(График!BD10-График!BC10,"ч")-1),"_",TEXT('Ночные Часы'!S9,"Ч")),IF((TEXT(График!BD10-График!BC10,"ч")-1)&lt;0,0,TEXT(График!BD10-График!BC10,"ч")-1)))</f>
        <v>8</v>
      </c>
      <c r="T9" s="289" t="str">
        <f>IF(ISTEXT(График!BF10),График!BF10,IF('Ночные Часы'!T9&gt;0,CONCATENATE(IF((TEXT(График!BG10-График!BF10,"ч")-1)&lt;0,0,TEXT(График!BG10-График!BF10,"ч")-1),"_",TEXT('Ночные Часы'!T9,"Ч")),IF((TEXT(График!BG10-График!BF10,"ч")-1)&lt;0,0,TEXT(График!BG10-График!BF10,"ч")-1)))</f>
        <v>В</v>
      </c>
      <c r="U9" s="289">
        <f>IF(ISTEXT(График!BI10),График!BI10,IF('Ночные Часы'!U9&gt;0,CONCATENATE(IF((TEXT(График!BJ10-График!BI10,"ч")-1)&lt;0,0,TEXT(График!BJ10-График!BI10,"ч")-1),"_",TEXT('Ночные Часы'!U9,"Ч")),IF((TEXT(График!BJ10-График!BI10,"ч")-1)&lt;0,0,TEXT(График!BJ10-График!BI10,"ч")-1)))</f>
        <v>8</v>
      </c>
      <c r="V9" s="289">
        <f>IF(ISTEXT(График!BL10),График!BL10,IF('Ночные Часы'!V9&gt;0,CONCATENATE(IF((TEXT(График!BM10-График!BL10,"ч")-1)&lt;0,0,TEXT(График!BM10-График!BL10,"ч")-1),"_",TEXT('Ночные Часы'!V9,"Ч")),IF((TEXT(График!BM10-График!BL10,"ч")-1)&lt;0,0,TEXT(График!BM10-График!BL10,"ч")-1)))</f>
        <v>8</v>
      </c>
      <c r="W9" s="289">
        <f>IF(ISTEXT(График!BO10),График!BO10,IF('Ночные Часы'!W9&gt;0,CONCATENATE(IF((TEXT(График!BP10-График!BO10,"ч")-1)&lt;0,0,TEXT(График!BP10-График!BO10,"ч")-1),"_",TEXT('Ночные Часы'!W9,"Ч")),IF((TEXT(График!BP10-График!BO10,"ч")-1)&lt;0,0,TEXT(График!BP10-График!BO10,"ч")-1)))</f>
        <v>8</v>
      </c>
      <c r="X9" s="289" t="str">
        <f>IF(ISTEXT(График!BR10),График!BR10,IF('Ночные Часы'!X9&gt;0,CONCATENATE(IF((TEXT(График!BS10-График!BR10,"ч")-1)&lt;0,0,TEXT(График!BS10-График!BR10,"ч")-1),"_",TEXT('Ночные Часы'!X9,"Ч")),IF((TEXT(График!BS10-График!BR10,"ч")-1)&lt;0,0,TEXT(График!BS10-График!BR10,"ч")-1)))</f>
        <v>8_2</v>
      </c>
      <c r="Y9" s="289" t="str">
        <f>IF(ISTEXT(График!BU10),График!BU10,IF('Ночные Часы'!Y9&gt;0,CONCATENATE(IF((TEXT(График!BV10-График!BU10,"ч")-1)&lt;0,0,TEXT(График!BV10-График!BU10,"ч")-1),"_",TEXT('Ночные Часы'!Y9,"Ч")),IF((TEXT(График!BV10-График!BU10,"ч")-1)&lt;0,0,TEXT(График!BV10-График!BU10,"ч")-1)))</f>
        <v>В</v>
      </c>
      <c r="Z9" s="289" t="str">
        <f>IF(ISTEXT(График!BX10),График!BX10,IF('Ночные Часы'!Z9&gt;0,CONCATENATE(IF((TEXT(График!BY10-График!BX10,"ч")-1)&lt;0,0,TEXT(График!BY10-График!BX10,"ч")-1),"_",TEXT('Ночные Часы'!Z9,"Ч")),IF((TEXT(График!BY10-График!BX10,"ч")-1)&lt;0,0,TEXT(График!BY10-График!BX10,"ч")-1)))</f>
        <v>В</v>
      </c>
      <c r="AA9" s="289">
        <f>IF(ISTEXT(График!CA10),График!CA10,IF('Ночные Часы'!AA9&gt;0,CONCATENATE(IF((TEXT(График!CB10-График!CA10,"ч")-1)&lt;0,0,TEXT(График!CB10-График!CA10,"ч")-1),"_",TEXT('Ночные Часы'!AA9,"Ч")),IF((TEXT(График!CB10-График!CA10,"ч")-1)&lt;0,0,TEXT(График!CB10-График!CA10,"ч")-1)))</f>
        <v>8</v>
      </c>
      <c r="AB9" s="289">
        <f>IF(ISTEXT(График!CD10),График!CD10,IF('Ночные Часы'!AB9&gt;0,CONCATENATE(IF((TEXT(График!CE10-График!CD10,"ч")-1)&lt;0,0,TEXT(График!CE10-График!CD10,"ч")-1),"_",TEXT('Ночные Часы'!AB9,"Ч")),IF((TEXT(График!CE10-График!CD10,"ч")-1)&lt;0,0,TEXT(График!CE10-График!CD10,"ч")-1)))</f>
        <v>8</v>
      </c>
      <c r="AC9" s="289">
        <f>IF(ISTEXT(График!CG10),График!CG10,IF('Ночные Часы'!AC9&gt;0,CONCATENATE(IF((TEXT(График!CH10-График!CG10,"ч")-1)&lt;0,0,TEXT(График!CH10-График!CG10,"ч")-1),"_",TEXT('Ночные Часы'!AC9,"Ч")),IF((TEXT(График!CH10-График!CG10,"ч")-1)&lt;0,0,TEXT(График!CH10-График!CG10,"ч")-1)))</f>
        <v>8</v>
      </c>
      <c r="AD9" s="289">
        <f>IF(ISTEXT(График!CJ10),График!CJ10,IF('Ночные Часы'!AD9&gt;0,CONCATENATE(IF((TEXT(График!CK10-График!CJ10,"ч")-1)&lt;0,0,TEXT(График!CK10-График!CJ10,"ч")-1),"_",TEXT('Ночные Часы'!AD9,"Ч")),IF((TEXT(График!CK10-График!CJ10,"ч")-1)&lt;0,0,TEXT(График!CK10-График!CJ10,"ч")-1)))</f>
        <v>8</v>
      </c>
      <c r="AE9" s="289" t="str">
        <f>IF(ISTEXT(График!CM10),График!CM10,IF('Ночные Часы'!AE9&gt;0,CONCATENATE(IF((TEXT(График!CN10-График!CM10,"ч")-1)&lt;0,0,TEXT(График!CN10-График!CM10,"ч")-1),"_",TEXT('Ночные Часы'!AE9,"Ч")),IF((TEXT(График!CN10-График!CM10,"ч")-1)&lt;0,0,TEXT(График!CN10-График!CM10,"ч")-1)))</f>
        <v>8_3</v>
      </c>
      <c r="AF9" s="289" t="str">
        <f>IF(ISTEXT(График!CP10),График!CP10,IF('Ночные Часы'!AF9&gt;0,CONCATENATE(IF((TEXT(График!CQ10-График!CP10,"ч")-1)&lt;0,0,TEXT(График!CQ10-График!CP10,"ч")-1),"_",TEXT('Ночные Часы'!AF9,"Ч")),IF((TEXT(График!CQ10-График!CP10,"ч")-1)&lt;0,0,TEXT(График!CQ10-График!CP10,"ч")-1)))</f>
        <v>В</v>
      </c>
      <c r="AG9" s="289">
        <f>IF(ISTEXT(График!CS10),График!CS10,IF('Ночные Часы'!AG9&gt;0,CONCATENATE(IF((TEXT(График!CT10-График!CS10,"ч")-1)&lt;0,0,TEXT(График!CT10-График!CS10,"ч")-1),"_",TEXT('Ночные Часы'!AG9,"Ч")),IF((TEXT(График!CT10-График!CS10,"ч")-1)&lt;0,0,TEXT(График!CT10-График!CS10,"ч")-1)))</f>
        <v>0</v>
      </c>
      <c r="AH9" s="284">
        <f>График!CW10</f>
        <v>20</v>
      </c>
      <c r="AI9" s="196">
        <f t="array" ref="AI9">SUM(IFERROR(--LEFTB(C9:AG9,FIND("_",C9:AG9)-1),C9:AG9))</f>
        <v>160</v>
      </c>
      <c r="AJ9" s="284">
        <f t="array" ref="AJ9">SUM(--IFERROR(MID(C9:AG9,SEARCH("_",C9:AG9)+1,1),0))</f>
        <v>14</v>
      </c>
      <c r="AK9" s="285">
        <f>'Ночные Часы'!AH9</f>
        <v>0.58333333333333326</v>
      </c>
      <c r="AL9" s="285">
        <f t="shared" si="1"/>
        <v>1.1102230246251565E-16</v>
      </c>
      <c r="AM9" s="351">
        <f t="shared" si="2"/>
        <v>10</v>
      </c>
      <c r="AN9" s="351">
        <f t="shared" si="3"/>
        <v>0</v>
      </c>
      <c r="AO9" s="351">
        <f t="shared" si="4"/>
        <v>0</v>
      </c>
    </row>
    <row r="10" spans="1:41" x14ac:dyDescent="0.25">
      <c r="A10" s="8">
        <f>VLOOKUP(B10,'Список КК'!$M$2:$N$377,2,TRUE)</f>
        <v>867</v>
      </c>
      <c r="B10" s="9" t="str">
        <f>График!C11</f>
        <v>Галко Фаина Николаевна</v>
      </c>
      <c r="C10" s="289" t="str">
        <f>IF(ISTEXT(График!G11),График!G11,IF('Ночные Часы'!C10&gt;0,CONCATENATE(IF((TEXT(График!H11-График!G11,"ч")-1)&lt;0,0,TEXT(График!H11-График!G11,"ч")-1),"_",TEXT('Ночные Часы'!C10,"Ч")),IF((TEXT(График!H11-График!G11,"ч")-1)&lt;0,0,TEXT(График!H11-График!G11,"ч")-1)))</f>
        <v>В</v>
      </c>
      <c r="D10" s="289">
        <f>IF(ISTEXT(График!J11),График!J11,IF('Ночные Часы'!D10&gt;0,CONCATENATE(IF((TEXT(График!K11-График!J11,"ч")-1)&lt;0,0,TEXT(График!K11-График!J11,"ч")-1),"_",TEXT('Ночные Часы'!D10,"Ч")),IF((TEXT(График!K11-График!J11,"ч")-1)&lt;0,0,TEXT(График!K11-График!J11,"ч")-1)))</f>
        <v>8</v>
      </c>
      <c r="E10" s="289">
        <f>IF(ISTEXT(График!M11),График!M11,IF('Ночные Часы'!E10&gt;0,CONCATENATE(IF((TEXT(График!N11-График!M11,"ч")-1)&lt;0,0,TEXT(График!N11-График!M11,"ч")-1),"_",TEXT('Ночные Часы'!E10,"Ч")),IF((TEXT(График!N11-График!M11,"ч")-1)&lt;0,0,TEXT(График!N11-График!M11,"ч")-1)))</f>
        <v>8</v>
      </c>
      <c r="F10" s="289">
        <f>IF(ISTEXT(График!P11),График!P11,IF('Ночные Часы'!F10&gt;0,CONCATENATE(IF((TEXT(График!Q11-График!P11,"ч")-1)&lt;0,0,TEXT(График!Q11-График!P11,"ч")-1),"_",TEXT('Ночные Часы'!F10,"Ч")),IF((TEXT(График!Q11-График!P11,"ч")-1)&lt;0,0,TEXT(График!Q11-График!P11,"ч")-1)))</f>
        <v>8</v>
      </c>
      <c r="G10" s="289" t="str">
        <f>IF(ISTEXT(График!S11),График!S11,IF('Ночные Часы'!G10&gt;0,CONCATENATE(IF((TEXT(График!T11-График!S11,"ч")-1)&lt;0,0,TEXT(График!T11-График!S11,"ч")-1),"_",TEXT('Ночные Часы'!G10,"Ч")),IF((TEXT(График!T11-График!S11,"ч")-1)&lt;0,0,TEXT(График!T11-График!S11,"ч")-1)))</f>
        <v>8_3</v>
      </c>
      <c r="H10" s="289" t="str">
        <f>IF(ISTEXT(График!V11),График!V11,IF('Ночные Часы'!H10&gt;0,CONCATENATE(IF((TEXT(График!W11-График!V11,"ч")-1)&lt;0,0,TEXT(График!W11-График!V11,"ч")-1),"_",TEXT('Ночные Часы'!H10,"Ч")),IF((TEXT(График!W11-График!V11,"ч")-1)&lt;0,0,TEXT(График!W11-График!V11,"ч")-1)))</f>
        <v>В</v>
      </c>
      <c r="I10" s="289" t="str">
        <f>IF(ISTEXT(График!Y11),График!Y11,IF('Ночные Часы'!I10&gt;0,CONCATENATE(IF((TEXT(График!Z11-График!Y11,"ч")-1)&lt;0,0,TEXT(График!Z11-График!Y11,"ч")-1),"_",TEXT('Ночные Часы'!I10,"Ч")),IF((TEXT(График!Z11-График!Y11,"ч")-1)&lt;0,0,TEXT(График!Z11-График!Y11,"ч")-1)))</f>
        <v>В</v>
      </c>
      <c r="J10" s="289">
        <f>IF(ISTEXT(График!AB11),График!AB11,IF('Ночные Часы'!J10&gt;0,CONCATENATE(IF((TEXT(График!AC11-График!AB11,"ч")-1)&lt;0,0,TEXT(График!AC11-График!AB11,"ч")-1),"_",TEXT('Ночные Часы'!J10,"Ч")),IF((TEXT(График!AC11-График!AB11,"ч")-1)&lt;0,0,TEXT(График!AC11-График!AB11,"ч")-1)))</f>
        <v>8</v>
      </c>
      <c r="K10" s="289">
        <f>IF(ISTEXT(График!AE11),График!AE11,IF('Ночные Часы'!K10&gt;0,CONCATENATE(IF((TEXT(График!AF11-График!AE11,"ч")-1)&lt;0,0,TEXT(График!AF11-График!AE11,"ч")-1),"_",TEXT('Ночные Часы'!K10,"Ч")),IF((TEXT(График!AF11-График!AE11,"ч")-1)&lt;0,0,TEXT(График!AF11-График!AE11,"ч")-1)))</f>
        <v>8</v>
      </c>
      <c r="L10" s="289" t="str">
        <f>IF(ISTEXT(График!AH11),График!AH11,IF('Ночные Часы'!L10&gt;0,CONCATENATE(IF((TEXT(График!AI11-График!AH11,"ч")-1)&lt;0,0,TEXT(График!AI11-График!AH11,"ч")-1),"_",TEXT('Ночные Часы'!L10,"Ч")),IF((TEXT(График!AI11-График!AH11,"ч")-1)&lt;0,0,TEXT(График!AI11-График!AH11,"ч")-1)))</f>
        <v>8_3</v>
      </c>
      <c r="M10" s="289" t="str">
        <f>IF(ISTEXT(График!AK11),График!AK11,IF('Ночные Часы'!M10&gt;0,CONCATENATE(IF((TEXT(График!AL11-График!AK11,"ч")-1)&lt;0,0,TEXT(График!AL11-График!AK11,"ч")-1),"_",TEXT('Ночные Часы'!M10,"Ч")),IF((TEXT(График!AL11-График!AK11,"ч")-1)&lt;0,0,TEXT(График!AL11-График!AK11,"ч")-1)))</f>
        <v>8_3</v>
      </c>
      <c r="N10" s="289" t="str">
        <f>IF(ISTEXT(График!AN11),График!AN11,IF('Ночные Часы'!N10&gt;0,CONCATENATE(IF((TEXT(График!AO11-График!AN11,"ч")-1)&lt;0,0,TEXT(График!AO11-График!AN11,"ч")-1),"_",TEXT('Ночные Часы'!N10,"Ч")),IF((TEXT(График!AO11-График!AN11,"ч")-1)&lt;0,0,TEXT(График!AO11-График!AN11,"ч")-1)))</f>
        <v>В</v>
      </c>
      <c r="O10" s="289" t="str">
        <f>IF(ISTEXT(График!AQ11),График!AQ11,IF('Ночные Часы'!O10&gt;0,CONCATENATE(IF((TEXT(График!AR11-График!AQ11,"ч")-1)&lt;0,0,TEXT(График!AR11-График!AQ11,"ч")-1),"_",TEXT('Ночные Часы'!O10,"Ч")),IF((TEXT(График!AR11-График!AQ11,"ч")-1)&lt;0,0,TEXT(График!AR11-График!AQ11,"ч")-1)))</f>
        <v>В</v>
      </c>
      <c r="P10" s="289" t="str">
        <f>IF(ISTEXT(График!AT11),График!AT11,IF('Ночные Часы'!P10&gt;0,CONCATENATE(IF((TEXT(График!AU11-График!AT11,"ч")-1)&lt;0,0,TEXT(График!AU11-График!AT11,"ч")-1),"_",TEXT('Ночные Часы'!P10,"Ч")),IF((TEXT(График!AU11-График!AT11,"ч")-1)&lt;0,0,TEXT(График!AU11-График!AT11,"ч")-1)))</f>
        <v>8_3</v>
      </c>
      <c r="Q10" s="289" t="str">
        <f>IF(ISTEXT(График!AW11),График!AW11,IF('Ночные Часы'!Q10&gt;0,CONCATENATE(IF((TEXT(График!AX11-График!AW11,"ч")-1)&lt;0,0,TEXT(График!AX11-График!AW11,"ч")-1),"_",TEXT('Ночные Часы'!Q10,"Ч")),IF((TEXT(График!AX11-График!AW11,"ч")-1)&lt;0,0,TEXT(График!AX11-График!AW11,"ч")-1)))</f>
        <v>8_3</v>
      </c>
      <c r="R10" s="289" t="str">
        <f>IF(ISTEXT(График!AZ11),График!AZ11,IF('Ночные Часы'!R10&gt;0,CONCATENATE(IF((TEXT(График!BA11-График!AZ11,"ч")-1)&lt;0,0,TEXT(График!BA11-График!AZ11,"ч")-1),"_",TEXT('Ночные Часы'!R10,"Ч")),IF((TEXT(График!BA11-График!AZ11,"ч")-1)&lt;0,0,TEXT(График!BA11-График!AZ11,"ч")-1)))</f>
        <v>8_3</v>
      </c>
      <c r="S10" s="289" t="str">
        <f>IF(ISTEXT(График!BC11),График!BC11,IF('Ночные Часы'!S10&gt;0,CONCATENATE(IF((TEXT(График!BD11-График!BC11,"ч")-1)&lt;0,0,TEXT(График!BD11-График!BC11,"ч")-1),"_",TEXT('Ночные Часы'!S10,"Ч")),IF((TEXT(График!BD11-График!BC11,"ч")-1)&lt;0,0,TEXT(График!BD11-График!BC11,"ч")-1)))</f>
        <v>8_3</v>
      </c>
      <c r="T10" s="289" t="str">
        <f>IF(ISTEXT(График!BF11),График!BF11,IF('Ночные Часы'!T10&gt;0,CONCATENATE(IF((TEXT(График!BG11-График!BF11,"ч")-1)&lt;0,0,TEXT(График!BG11-График!BF11,"ч")-1),"_",TEXT('Ночные Часы'!T10,"Ч")),IF((TEXT(График!BG11-График!BF11,"ч")-1)&lt;0,0,TEXT(График!BG11-График!BF11,"ч")-1)))</f>
        <v>В</v>
      </c>
      <c r="U10" s="289" t="str">
        <f>IF(ISTEXT(График!BI11),График!BI11,IF('Ночные Часы'!U10&gt;0,CONCATENATE(IF((TEXT(График!BJ11-График!BI11,"ч")-1)&lt;0,0,TEXT(График!BJ11-График!BI11,"ч")-1),"_",TEXT('Ночные Часы'!U10,"Ч")),IF((TEXT(График!BJ11-График!BI11,"ч")-1)&lt;0,0,TEXT(График!BJ11-График!BI11,"ч")-1)))</f>
        <v>В</v>
      </c>
      <c r="V10" s="289">
        <f>IF(ISTEXT(График!BL11),График!BL11,IF('Ночные Часы'!V10&gt;0,CONCATENATE(IF((TEXT(График!BM11-График!BL11,"ч")-1)&lt;0,0,TEXT(График!BM11-График!BL11,"ч")-1),"_",TEXT('Ночные Часы'!V10,"Ч")),IF((TEXT(График!BM11-График!BL11,"ч")-1)&lt;0,0,TEXT(График!BM11-График!BL11,"ч")-1)))</f>
        <v>8</v>
      </c>
      <c r="W10" s="289">
        <f>IF(ISTEXT(График!BO11),График!BO11,IF('Ночные Часы'!W10&gt;0,CONCATENATE(IF((TEXT(График!BP11-График!BO11,"ч")-1)&lt;0,0,TEXT(График!BP11-График!BO11,"ч")-1),"_",TEXT('Ночные Часы'!W10,"Ч")),IF((TEXT(График!BP11-График!BO11,"ч")-1)&lt;0,0,TEXT(График!BP11-График!BO11,"ч")-1)))</f>
        <v>8</v>
      </c>
      <c r="X10" s="289">
        <f>IF(ISTEXT(График!BR11),График!BR11,IF('Ночные Часы'!X10&gt;0,CONCATENATE(IF((TEXT(График!BS11-График!BR11,"ч")-1)&lt;0,0,TEXT(График!BS11-График!BR11,"ч")-1),"_",TEXT('Ночные Часы'!X10,"Ч")),IF((TEXT(График!BS11-График!BR11,"ч")-1)&lt;0,0,TEXT(График!BS11-График!BR11,"ч")-1)))</f>
        <v>8</v>
      </c>
      <c r="Y10" s="289" t="str">
        <f>IF(ISTEXT(График!BU11),График!BU11,IF('Ночные Часы'!Y10&gt;0,CONCATENATE(IF((TEXT(График!BV11-График!BU11,"ч")-1)&lt;0,0,TEXT(График!BV11-График!BU11,"ч")-1),"_",TEXT('Ночные Часы'!Y10,"Ч")),IF((TEXT(График!BV11-График!BU11,"ч")-1)&lt;0,0,TEXT(График!BV11-График!BU11,"ч")-1)))</f>
        <v>8_1</v>
      </c>
      <c r="Z10" s="289" t="str">
        <f>IF(ISTEXT(График!BX11),График!BX11,IF('Ночные Часы'!Z10&gt;0,CONCATENATE(IF((TEXT(График!BY11-График!BX11,"ч")-1)&lt;0,0,TEXT(График!BY11-График!BX11,"ч")-1),"_",TEXT('Ночные Часы'!Z10,"Ч")),IF((TEXT(График!BY11-График!BX11,"ч")-1)&lt;0,0,TEXT(График!BY11-График!BX11,"ч")-1)))</f>
        <v>8_3</v>
      </c>
      <c r="AA10" s="289" t="str">
        <f>IF(ISTEXT(График!CA11),График!CA11,IF('Ночные Часы'!AA10&gt;0,CONCATENATE(IF((TEXT(График!CB11-График!CA11,"ч")-1)&lt;0,0,TEXT(График!CB11-График!CA11,"ч")-1),"_",TEXT('Ночные Часы'!AA10,"Ч")),IF((TEXT(График!CB11-График!CA11,"ч")-1)&lt;0,0,TEXT(График!CB11-График!CA11,"ч")-1)))</f>
        <v>В</v>
      </c>
      <c r="AB10" s="289" t="str">
        <f>IF(ISTEXT(График!CD11),График!CD11,IF('Ночные Часы'!AB10&gt;0,CONCATENATE(IF((TEXT(График!CE11-График!CD11,"ч")-1)&lt;0,0,TEXT(График!CE11-График!CD11,"ч")-1),"_",TEXT('Ночные Часы'!AB10,"Ч")),IF((TEXT(График!CE11-График!CD11,"ч")-1)&lt;0,0,TEXT(График!CE11-График!CD11,"ч")-1)))</f>
        <v>В</v>
      </c>
      <c r="AC10" s="289">
        <f>IF(ISTEXT(График!CG11),График!CG11,IF('Ночные Часы'!AC10&gt;0,CONCATENATE(IF((TEXT(График!CH11-График!CG11,"ч")-1)&lt;0,0,TEXT(График!CH11-График!CG11,"ч")-1),"_",TEXT('Ночные Часы'!AC10,"Ч")),IF((TEXT(График!CH11-График!CG11,"ч")-1)&lt;0,0,TEXT(График!CH11-График!CG11,"ч")-1)))</f>
        <v>8</v>
      </c>
      <c r="AD10" s="289">
        <f>IF(ISTEXT(График!CJ11),График!CJ11,IF('Ночные Часы'!AD10&gt;0,CONCATENATE(IF((TEXT(График!CK11-График!CJ11,"ч")-1)&lt;0,0,TEXT(График!CK11-График!CJ11,"ч")-1),"_",TEXT('Ночные Часы'!AD10,"Ч")),IF((TEXT(График!CK11-График!CJ11,"ч")-1)&lt;0,0,TEXT(График!CK11-График!CJ11,"ч")-1)))</f>
        <v>8</v>
      </c>
      <c r="AE10" s="289">
        <f>IF(ISTEXT(График!CM11),График!CM11,IF('Ночные Часы'!AE10&gt;0,CONCATENATE(IF((TEXT(График!CN11-График!CM11,"ч")-1)&lt;0,0,TEXT(График!CN11-График!CM11,"ч")-1),"_",TEXT('Ночные Часы'!AE10,"Ч")),IF((TEXT(График!CN11-График!CM11,"ч")-1)&lt;0,0,TEXT(График!CN11-График!CM11,"ч")-1)))</f>
        <v>8</v>
      </c>
      <c r="AF10" s="289">
        <f>IF(ISTEXT(График!CP11),График!CP11,IF('Ночные Часы'!AF10&gt;0,CONCATENATE(IF((TEXT(График!CQ11-График!CP11,"ч")-1)&lt;0,0,TEXT(График!CQ11-График!CP11,"ч")-1),"_",TEXT('Ночные Часы'!AF10,"Ч")),IF((TEXT(График!CQ11-График!CP11,"ч")-1)&lt;0,0,TEXT(График!CQ11-График!CP11,"ч")-1)))</f>
        <v>7</v>
      </c>
      <c r="AG10" s="289">
        <f>IF(ISTEXT(График!CS11),График!CS11,IF('Ночные Часы'!AG10&gt;0,CONCATENATE(IF((TEXT(График!CT11-График!CS11,"ч")-1)&lt;0,0,TEXT(График!CT11-График!CS11,"ч")-1),"_",TEXT('Ночные Часы'!AG10,"Ч")),IF((TEXT(График!CT11-График!CS11,"ч")-1)&lt;0,0,TEXT(График!CT11-График!CS11,"ч")-1)))</f>
        <v>0</v>
      </c>
      <c r="AH10" s="284">
        <f>График!CW11</f>
        <v>21</v>
      </c>
      <c r="AI10" s="196">
        <f t="array" ref="AI10">SUM(IFERROR(--LEFTB(C10:AG10,FIND("_",C10:AG10)-1),C10:AG10))</f>
        <v>167</v>
      </c>
      <c r="AJ10" s="284">
        <f t="array" ref="AJ10">SUM(--IFERROR(MID(C10:AG10,SEARCH("_",C10:AG10)+1,1),0))</f>
        <v>25</v>
      </c>
      <c r="AK10" s="285">
        <f>'Ночные Часы'!AH10</f>
        <v>1.0416666666666665</v>
      </c>
      <c r="AL10" s="285">
        <f t="shared" si="1"/>
        <v>2.2204460492503131E-16</v>
      </c>
      <c r="AM10" s="351">
        <f t="shared" si="2"/>
        <v>9</v>
      </c>
      <c r="AN10" s="351">
        <f t="shared" si="3"/>
        <v>0</v>
      </c>
      <c r="AO10" s="351">
        <f t="shared" si="4"/>
        <v>0</v>
      </c>
    </row>
    <row r="11" spans="1:41" x14ac:dyDescent="0.25">
      <c r="A11" s="8">
        <f>VLOOKUP(B11,'Список КК'!$M$2:$N$377,2,TRUE)</f>
        <v>1401</v>
      </c>
      <c r="B11" s="9" t="str">
        <f>График!C12</f>
        <v>Денисенко Елена Алексеевна</v>
      </c>
      <c r="C11" s="289">
        <f>IF(ISTEXT(График!G12),График!G12,IF('Ночные Часы'!C11&gt;0,CONCATENATE(IF((TEXT(График!H12-График!G12,"ч")-1)&lt;0,0,TEXT(График!H12-График!G12,"ч")-1),"_",TEXT('Ночные Часы'!C11,"Ч")),IF((TEXT(График!H12-График!G12,"ч")-1)&lt;0,0,TEXT(График!H12-График!G12,"ч")-1)))</f>
        <v>8</v>
      </c>
      <c r="D11" s="289">
        <f>IF(ISTEXT(График!J12),График!J12,IF('Ночные Часы'!D11&gt;0,CONCATENATE(IF((TEXT(График!K12-График!J12,"ч")-1)&lt;0,0,TEXT(График!K12-График!J12,"ч")-1),"_",TEXT('Ночные Часы'!D11,"Ч")),IF((TEXT(График!K12-График!J12,"ч")-1)&lt;0,0,TEXT(График!K12-График!J12,"ч")-1)))</f>
        <v>8</v>
      </c>
      <c r="E11" s="289">
        <f>IF(ISTEXT(График!M12),График!M12,IF('Ночные Часы'!E11&gt;0,CONCATENATE(IF((TEXT(График!N12-График!M12,"ч")-1)&lt;0,0,TEXT(График!N12-График!M12,"ч")-1),"_",TEXT('Ночные Часы'!E11,"Ч")),IF((TEXT(График!N12-График!M12,"ч")-1)&lt;0,0,TEXT(График!N12-График!M12,"ч")-1)))</f>
        <v>8</v>
      </c>
      <c r="F11" s="289">
        <f>IF(ISTEXT(График!P12),График!P12,IF('Ночные Часы'!F11&gt;0,CONCATENATE(IF((TEXT(График!Q12-График!P12,"ч")-1)&lt;0,0,TEXT(График!Q12-График!P12,"ч")-1),"_",TEXT('Ночные Часы'!F11,"Ч")),IF((TEXT(График!Q12-График!P12,"ч")-1)&lt;0,0,TEXT(График!Q12-График!P12,"ч")-1)))</f>
        <v>8</v>
      </c>
      <c r="G11" s="289" t="str">
        <f>IF(ISTEXT(График!S12),График!S12,IF('Ночные Часы'!G11&gt;0,CONCATENATE(IF((TEXT(График!T12-График!S12,"ч")-1)&lt;0,0,TEXT(График!T12-График!S12,"ч")-1),"_",TEXT('Ночные Часы'!G11,"Ч")),IF((TEXT(График!T12-График!S12,"ч")-1)&lt;0,0,TEXT(График!T12-График!S12,"ч")-1)))</f>
        <v>В</v>
      </c>
      <c r="H11" s="289" t="str">
        <f>IF(ISTEXT(График!V12),График!V12,IF('Ночные Часы'!H11&gt;0,CONCATENATE(IF((TEXT(График!W12-График!V12,"ч")-1)&lt;0,0,TEXT(График!W12-График!V12,"ч")-1),"_",TEXT('Ночные Часы'!H11,"Ч")),IF((TEXT(График!W12-График!V12,"ч")-1)&lt;0,0,TEXT(График!W12-График!V12,"ч")-1)))</f>
        <v>В</v>
      </c>
      <c r="I11" s="289">
        <f>IF(ISTEXT(График!Y12),График!Y12,IF('Ночные Часы'!I11&gt;0,CONCATENATE(IF((TEXT(График!Z12-График!Y12,"ч")-1)&lt;0,0,TEXT(График!Z12-График!Y12,"ч")-1),"_",TEXT('Ночные Часы'!I11,"Ч")),IF((TEXT(График!Z12-График!Y12,"ч")-1)&lt;0,0,TEXT(График!Z12-График!Y12,"ч")-1)))</f>
        <v>8</v>
      </c>
      <c r="J11" s="289">
        <f>IF(ISTEXT(График!AB12),График!AB12,IF('Ночные Часы'!J11&gt;0,CONCATENATE(IF((TEXT(График!AC12-График!AB12,"ч")-1)&lt;0,0,TEXT(График!AC12-График!AB12,"ч")-1),"_",TEXT('Ночные Часы'!J11,"Ч")),IF((TEXT(График!AC12-График!AB12,"ч")-1)&lt;0,0,TEXT(График!AC12-График!AB12,"ч")-1)))</f>
        <v>8</v>
      </c>
      <c r="K11" s="289">
        <f>IF(ISTEXT(График!AE12),График!AE12,IF('Ночные Часы'!K11&gt;0,CONCATENATE(IF((TEXT(График!AF12-График!AE12,"ч")-1)&lt;0,0,TEXT(График!AF12-График!AE12,"ч")-1),"_",TEXT('Ночные Часы'!K11,"Ч")),IF((TEXT(График!AF12-График!AE12,"ч")-1)&lt;0,0,TEXT(График!AF12-График!AE12,"ч")-1)))</f>
        <v>8</v>
      </c>
      <c r="L11" s="289" t="str">
        <f>IF(ISTEXT(График!AH12),График!AH12,IF('Ночные Часы'!L11&gt;0,CONCATENATE(IF((TEXT(График!AI12-График!AH12,"ч")-1)&lt;0,0,TEXT(График!AI12-График!AH12,"ч")-1),"_",TEXT('Ночные Часы'!L11,"Ч")),IF((TEXT(График!AI12-График!AH12,"ч")-1)&lt;0,0,TEXT(График!AI12-График!AH12,"ч")-1)))</f>
        <v>В</v>
      </c>
      <c r="M11" s="289">
        <f>IF(ISTEXT(График!AK12),График!AK12,IF('Ночные Часы'!M11&gt;0,CONCATENATE(IF((TEXT(График!AL12-График!AK12,"ч")-1)&lt;0,0,TEXT(График!AL12-График!AK12,"ч")-1),"_",TEXT('Ночные Часы'!M11,"Ч")),IF((TEXT(График!AL12-График!AK12,"ч")-1)&lt;0,0,TEXT(График!AL12-График!AK12,"ч")-1)))</f>
        <v>8</v>
      </c>
      <c r="N11" s="289" t="str">
        <f>IF(ISTEXT(График!AN12),График!AN12,IF('Ночные Часы'!N11&gt;0,CONCATENATE(IF((TEXT(График!AO12-График!AN12,"ч")-1)&lt;0,0,TEXT(График!AO12-График!AN12,"ч")-1),"_",TEXT('Ночные Часы'!N11,"Ч")),IF((TEXT(График!AO12-График!AN12,"ч")-1)&lt;0,0,TEXT(График!AO12-График!AN12,"ч")-1)))</f>
        <v>8_3</v>
      </c>
      <c r="O11" s="289">
        <f>IF(ISTEXT(График!AQ12),График!AQ12,IF('Ночные Часы'!O11&gt;0,CONCATENATE(IF((TEXT(График!AR12-График!AQ12,"ч")-1)&lt;0,0,TEXT(График!AR12-График!AQ12,"ч")-1),"_",TEXT('Ночные Часы'!O11,"Ч")),IF((TEXT(График!AR12-График!AQ12,"ч")-1)&lt;0,0,TEXT(График!AR12-График!AQ12,"ч")-1)))</f>
        <v>8</v>
      </c>
      <c r="P11" s="289" t="str">
        <f>IF(ISTEXT(График!AT12),График!AT12,IF('Ночные Часы'!P11&gt;0,CONCATENATE(IF((TEXT(График!AU12-График!AT12,"ч")-1)&lt;0,0,TEXT(График!AU12-График!AT12,"ч")-1),"_",TEXT('Ночные Часы'!P11,"Ч")),IF((TEXT(График!AU12-График!AT12,"ч")-1)&lt;0,0,TEXT(График!AU12-График!AT12,"ч")-1)))</f>
        <v>В</v>
      </c>
      <c r="Q11" s="289" t="str">
        <f>IF(ISTEXT(График!AW12),График!AW12,IF('Ночные Часы'!Q11&gt;0,CONCATENATE(IF((TEXT(График!AX12-График!AW12,"ч")-1)&lt;0,0,TEXT(График!AX12-График!AW12,"ч")-1),"_",TEXT('Ночные Часы'!Q11,"Ч")),IF((TEXT(График!AX12-График!AW12,"ч")-1)&lt;0,0,TEXT(График!AX12-График!AW12,"ч")-1)))</f>
        <v>В</v>
      </c>
      <c r="R11" s="289">
        <f>IF(ISTEXT(График!AZ12),График!AZ12,IF('Ночные Часы'!R11&gt;0,CONCATENATE(IF((TEXT(График!BA12-График!AZ12,"ч")-1)&lt;0,0,TEXT(График!BA12-График!AZ12,"ч")-1),"_",TEXT('Ночные Часы'!R11,"Ч")),IF((TEXT(График!BA12-График!AZ12,"ч")-1)&lt;0,0,TEXT(График!BA12-График!AZ12,"ч")-1)))</f>
        <v>8</v>
      </c>
      <c r="S11" s="289">
        <f>IF(ISTEXT(График!BC12),График!BC12,IF('Ночные Часы'!S11&gt;0,CONCATENATE(IF((TEXT(График!BD12-График!BC12,"ч")-1)&lt;0,0,TEXT(График!BD12-График!BC12,"ч")-1),"_",TEXT('Ночные Часы'!S11,"Ч")),IF((TEXT(График!BD12-График!BC12,"ч")-1)&lt;0,0,TEXT(График!BD12-График!BC12,"ч")-1)))</f>
        <v>8</v>
      </c>
      <c r="T11" s="289">
        <f>IF(ISTEXT(График!BF12),График!BF12,IF('Ночные Часы'!T11&gt;0,CONCATENATE(IF((TEXT(График!BG12-График!BF12,"ч")-1)&lt;0,0,TEXT(График!BG12-График!BF12,"ч")-1),"_",TEXT('Ночные Часы'!T11,"Ч")),IF((TEXT(График!BG12-График!BF12,"ч")-1)&lt;0,0,TEXT(График!BG12-График!BF12,"ч")-1)))</f>
        <v>8</v>
      </c>
      <c r="U11" s="289" t="str">
        <f>IF(ISTEXT(График!BI12),График!BI12,IF('Ночные Часы'!U11&gt;0,CONCATENATE(IF((TEXT(График!BJ12-График!BI12,"ч")-1)&lt;0,0,TEXT(График!BJ12-График!BI12,"ч")-1),"_",TEXT('Ночные Часы'!U11,"Ч")),IF((TEXT(График!BJ12-График!BI12,"ч")-1)&lt;0,0,TEXT(График!BJ12-График!BI12,"ч")-1)))</f>
        <v>В</v>
      </c>
      <c r="V11" s="289" t="str">
        <f>IF(ISTEXT(График!BL12),График!BL12,IF('Ночные Часы'!V11&gt;0,CONCATENATE(IF((TEXT(График!BM12-График!BL12,"ч")-1)&lt;0,0,TEXT(График!BM12-График!BL12,"ч")-1),"_",TEXT('Ночные Часы'!V11,"Ч")),IF((TEXT(График!BM12-График!BL12,"ч")-1)&lt;0,0,TEXT(График!BM12-График!BL12,"ч")-1)))</f>
        <v>В</v>
      </c>
      <c r="W11" s="289">
        <f>IF(ISTEXT(График!BO12),График!BO12,IF('Ночные Часы'!W11&gt;0,CONCATENATE(IF((TEXT(График!BP12-График!BO12,"ч")-1)&lt;0,0,TEXT(График!BP12-График!BO12,"ч")-1),"_",TEXT('Ночные Часы'!W11,"Ч")),IF((TEXT(График!BP12-График!BO12,"ч")-1)&lt;0,0,TEXT(График!BP12-График!BO12,"ч")-1)))</f>
        <v>8</v>
      </c>
      <c r="X11" s="289">
        <f>IF(ISTEXT(График!BR12),График!BR12,IF('Ночные Часы'!X11&gt;0,CONCATENATE(IF((TEXT(График!BS12-График!BR12,"ч")-1)&lt;0,0,TEXT(График!BS12-График!BR12,"ч")-1),"_",TEXT('Ночные Часы'!X11,"Ч")),IF((TEXT(График!BS12-График!BR12,"ч")-1)&lt;0,0,TEXT(График!BS12-График!BR12,"ч")-1)))</f>
        <v>8</v>
      </c>
      <c r="Y11" s="289">
        <f>IF(ISTEXT(График!BU12),График!BU12,IF('Ночные Часы'!Y11&gt;0,CONCATENATE(IF((TEXT(График!BV12-График!BU12,"ч")-1)&lt;0,0,TEXT(График!BV12-График!BU12,"ч")-1),"_",TEXT('Ночные Часы'!Y11,"Ч")),IF((TEXT(График!BV12-График!BU12,"ч")-1)&lt;0,0,TEXT(График!BV12-График!BU12,"ч")-1)))</f>
        <v>8</v>
      </c>
      <c r="Z11" s="289">
        <f>IF(ISTEXT(График!BX12),График!BX12,IF('Ночные Часы'!Z11&gt;0,CONCATENATE(IF((TEXT(График!BY12-График!BX12,"ч")-1)&lt;0,0,TEXT(График!BY12-График!BX12,"ч")-1),"_",TEXT('Ночные Часы'!Z11,"Ч")),IF((TEXT(График!BY12-График!BX12,"ч")-1)&lt;0,0,TEXT(График!BY12-График!BX12,"ч")-1)))</f>
        <v>8</v>
      </c>
      <c r="AA11" s="289">
        <f>IF(ISTEXT(График!CA12),График!CA12,IF('Ночные Часы'!AA11&gt;0,CONCATENATE(IF((TEXT(График!CB12-График!CA12,"ч")-1)&lt;0,0,TEXT(График!CB12-График!CA12,"ч")-1),"_",TEXT('Ночные Часы'!AA11,"Ч")),IF((TEXT(График!CB12-График!CA12,"ч")-1)&lt;0,0,TEXT(График!CB12-График!CA12,"ч")-1)))</f>
        <v>8</v>
      </c>
      <c r="AB11" s="289" t="str">
        <f>IF(ISTEXT(График!CD12),График!CD12,IF('Ночные Часы'!AB11&gt;0,CONCATENATE(IF((TEXT(График!CE12-График!CD12,"ч")-1)&lt;0,0,TEXT(График!CE12-График!CD12,"ч")-1),"_",TEXT('Ночные Часы'!AB11,"Ч")),IF((TEXT(График!CE12-График!CD12,"ч")-1)&lt;0,0,TEXT(График!CE12-График!CD12,"ч")-1)))</f>
        <v>В</v>
      </c>
      <c r="AC11" s="289" t="str">
        <f>IF(ISTEXT(График!CG12),График!CG12,IF('Ночные Часы'!AC11&gt;0,CONCATENATE(IF((TEXT(График!CH12-График!CG12,"ч")-1)&lt;0,0,TEXT(График!CH12-График!CG12,"ч")-1),"_",TEXT('Ночные Часы'!AC11,"Ч")),IF((TEXT(График!CH12-График!CG12,"ч")-1)&lt;0,0,TEXT(График!CH12-График!CG12,"ч")-1)))</f>
        <v>В</v>
      </c>
      <c r="AD11" s="289">
        <f>IF(ISTEXT(График!CJ12),График!CJ12,IF('Ночные Часы'!AD11&gt;0,CONCATENATE(IF((TEXT(График!CK12-График!CJ12,"ч")-1)&lt;0,0,TEXT(График!CK12-График!CJ12,"ч")-1),"_",TEXT('Ночные Часы'!AD11,"Ч")),IF((TEXT(График!CK12-График!CJ12,"ч")-1)&lt;0,0,TEXT(График!CK12-График!CJ12,"ч")-1)))</f>
        <v>8</v>
      </c>
      <c r="AE11" s="289">
        <f>IF(ISTEXT(График!CM12),График!CM12,IF('Ночные Часы'!AE11&gt;0,CONCATENATE(IF((TEXT(График!CN12-График!CM12,"ч")-1)&lt;0,0,TEXT(График!CN12-График!CM12,"ч")-1),"_",TEXT('Ночные Часы'!AE11,"Ч")),IF((TEXT(График!CN12-График!CM12,"ч")-1)&lt;0,0,TEXT(График!CN12-График!CM12,"ч")-1)))</f>
        <v>8</v>
      </c>
      <c r="AF11" s="289">
        <f>IF(ISTEXT(График!CP12),График!CP12,IF('Ночные Часы'!AF11&gt;0,CONCATENATE(IF((TEXT(График!CQ12-График!CP12,"ч")-1)&lt;0,0,TEXT(График!CQ12-График!CP12,"ч")-1),"_",TEXT('Ночные Часы'!AF11,"Ч")),IF((TEXT(График!CQ12-График!CP12,"ч")-1)&lt;0,0,TEXT(График!CQ12-График!CP12,"ч")-1)))</f>
        <v>7</v>
      </c>
      <c r="AG11" s="289">
        <f>IF(ISTEXT(График!CS12),График!CS12,IF('Ночные Часы'!AG11&gt;0,CONCATENATE(IF((TEXT(График!CT12-График!CS12,"ч")-1)&lt;0,0,TEXT(График!CT12-График!CS12,"ч")-1),"_",TEXT('Ночные Часы'!AG11,"Ч")),IF((TEXT(График!CT12-График!CS12,"ч")-1)&lt;0,0,TEXT(График!CT12-График!CS12,"ч")-1)))</f>
        <v>0</v>
      </c>
      <c r="AH11" s="284">
        <f>График!CW12</f>
        <v>21</v>
      </c>
      <c r="AI11" s="196">
        <f t="array" ref="AI11">SUM(IFERROR(--LEFTB(C11:AG11,FIND("_",C11:AG11)-1),C11:AG11))</f>
        <v>167</v>
      </c>
      <c r="AJ11" s="284">
        <f t="array" ref="AJ11">SUM(--IFERROR(MID(C11:AG11,SEARCH("_",C11:AG11)+1,1),0))</f>
        <v>3</v>
      </c>
      <c r="AK11" s="285">
        <f>'Ночные Часы'!AH11</f>
        <v>0.125</v>
      </c>
      <c r="AL11" s="285">
        <f t="shared" si="1"/>
        <v>0</v>
      </c>
      <c r="AM11" s="351">
        <f t="shared" si="2"/>
        <v>9</v>
      </c>
      <c r="AN11" s="351">
        <f t="shared" si="3"/>
        <v>0</v>
      </c>
      <c r="AO11" s="351">
        <f t="shared" si="4"/>
        <v>0</v>
      </c>
    </row>
    <row r="12" spans="1:41" x14ac:dyDescent="0.25">
      <c r="A12" s="8">
        <f>VLOOKUP(B12,'Список КК'!$M$2:$N$377,2,TRUE)</f>
        <v>38165</v>
      </c>
      <c r="B12" s="9" t="str">
        <f>График!C13</f>
        <v>Димитрак Анжелика Владимировна</v>
      </c>
      <c r="C12" s="289">
        <f>IF(ISTEXT(График!G13),График!G13,IF('Ночные Часы'!C12&gt;0,CONCATENATE(IF((TEXT(График!H13-График!G13,"ч")-1)&lt;0,0,TEXT(График!H13-График!G13,"ч")-1),"_",TEXT('Ночные Часы'!C12,"Ч")),IF((TEXT(График!H13-График!G13,"ч")-1)&lt;0,0,TEXT(График!H13-График!G13,"ч")-1)))</f>
        <v>8</v>
      </c>
      <c r="D12" s="289">
        <f>IF(ISTEXT(График!J13),График!J13,IF('Ночные Часы'!D12&gt;0,CONCATENATE(IF((TEXT(График!K13-График!J13,"ч")-1)&lt;0,0,TEXT(График!K13-График!J13,"ч")-1),"_",TEXT('Ночные Часы'!D12,"Ч")),IF((TEXT(График!K13-График!J13,"ч")-1)&lt;0,0,TEXT(График!K13-График!J13,"ч")-1)))</f>
        <v>8</v>
      </c>
      <c r="E12" s="289">
        <f>IF(ISTEXT(График!M13),График!M13,IF('Ночные Часы'!E12&gt;0,CONCATENATE(IF((TEXT(График!N13-График!M13,"ч")-1)&lt;0,0,TEXT(График!N13-График!M13,"ч")-1),"_",TEXT('Ночные Часы'!E12,"Ч")),IF((TEXT(График!N13-График!M13,"ч")-1)&lt;0,0,TEXT(График!N13-График!M13,"ч")-1)))</f>
        <v>8</v>
      </c>
      <c r="F12" s="289" t="str">
        <f>IF(ISTEXT(График!P13),График!P13,IF('Ночные Часы'!F12&gt;0,CONCATENATE(IF((TEXT(График!Q13-График!P13,"ч")-1)&lt;0,0,TEXT(График!Q13-График!P13,"ч")-1),"_",TEXT('Ночные Часы'!F12,"Ч")),IF((TEXT(График!Q13-График!P13,"ч")-1)&lt;0,0,TEXT(График!Q13-График!P13,"ч")-1)))</f>
        <v>В</v>
      </c>
      <c r="G12" s="289">
        <f>IF(ISTEXT(График!S13),График!S13,IF('Ночные Часы'!G12&gt;0,CONCATENATE(IF((TEXT(График!T13-График!S13,"ч")-1)&lt;0,0,TEXT(График!T13-График!S13,"ч")-1),"_",TEXT('Ночные Часы'!G12,"Ч")),IF((TEXT(График!T13-График!S13,"ч")-1)&lt;0,0,TEXT(График!T13-График!S13,"ч")-1)))</f>
        <v>8</v>
      </c>
      <c r="H12" s="289">
        <f>IF(ISTEXT(График!V13),График!V13,IF('Ночные Часы'!H12&gt;0,CONCATENATE(IF((TEXT(График!W13-График!V13,"ч")-1)&lt;0,0,TEXT(График!W13-График!V13,"ч")-1),"_",TEXT('Ночные Часы'!H12,"Ч")),IF((TEXT(График!W13-График!V13,"ч")-1)&lt;0,0,TEXT(График!W13-График!V13,"ч")-1)))</f>
        <v>8</v>
      </c>
      <c r="I12" s="289" t="str">
        <f>IF(ISTEXT(График!Y13),График!Y13,IF('Ночные Часы'!I12&gt;0,CONCATENATE(IF((TEXT(График!Z13-График!Y13,"ч")-1)&lt;0,0,TEXT(График!Z13-График!Y13,"ч")-1),"_",TEXT('Ночные Часы'!I12,"Ч")),IF((TEXT(График!Z13-График!Y13,"ч")-1)&lt;0,0,TEXT(График!Z13-График!Y13,"ч")-1)))</f>
        <v>8_3</v>
      </c>
      <c r="J12" s="289" t="str">
        <f>IF(ISTEXT(График!AB13),График!AB13,IF('Ночные Часы'!J12&gt;0,CONCATENATE(IF((TEXT(График!AC13-График!AB13,"ч")-1)&lt;0,0,TEXT(График!AC13-График!AB13,"ч")-1),"_",TEXT('Ночные Часы'!J12,"Ч")),IF((TEXT(График!AC13-График!AB13,"ч")-1)&lt;0,0,TEXT(График!AC13-График!AB13,"ч")-1)))</f>
        <v>8_3</v>
      </c>
      <c r="K12" s="289" t="str">
        <f>IF(ISTEXT(График!AE13),График!AE13,IF('Ночные Часы'!K12&gt;0,CONCATENATE(IF((TEXT(График!AF13-График!AE13,"ч")-1)&lt;0,0,TEXT(График!AF13-График!AE13,"ч")-1),"_",TEXT('Ночные Часы'!K12,"Ч")),IF((TEXT(График!AF13-График!AE13,"ч")-1)&lt;0,0,TEXT(График!AF13-График!AE13,"ч")-1)))</f>
        <v>8_3</v>
      </c>
      <c r="L12" s="289" t="str">
        <f>IF(ISTEXT(График!AH13),График!AH13,IF('Ночные Часы'!L12&gt;0,CONCATENATE(IF((TEXT(График!AI13-График!AH13,"ч")-1)&lt;0,0,TEXT(График!AI13-График!AH13,"ч")-1),"_",TEXT('Ночные Часы'!L12,"Ч")),IF((TEXT(График!AI13-График!AH13,"ч")-1)&lt;0,0,TEXT(График!AI13-График!AH13,"ч")-1)))</f>
        <v>В</v>
      </c>
      <c r="M12" s="289" t="str">
        <f>IF(ISTEXT(График!AK13),График!AK13,IF('Ночные Часы'!M12&gt;0,CONCATENATE(IF((TEXT(График!AL13-График!AK13,"ч")-1)&lt;0,0,TEXT(График!AL13-График!AK13,"ч")-1),"_",TEXT('Ночные Часы'!M12,"Ч")),IF((TEXT(График!AL13-График!AK13,"ч")-1)&lt;0,0,TEXT(График!AL13-График!AK13,"ч")-1)))</f>
        <v>В</v>
      </c>
      <c r="N12" s="289">
        <f>IF(ISTEXT(График!AN13),График!AN13,IF('Ночные Часы'!N12&gt;0,CONCATENATE(IF((TEXT(График!AO13-График!AN13,"ч")-1)&lt;0,0,TEXT(График!AO13-График!AN13,"ч")-1),"_",TEXT('Ночные Часы'!N12,"Ч")),IF((TEXT(График!AO13-График!AN13,"ч")-1)&lt;0,0,TEXT(График!AO13-График!AN13,"ч")-1)))</f>
        <v>8</v>
      </c>
      <c r="O12" s="289">
        <f>IF(ISTEXT(График!AQ13),График!AQ13,IF('Ночные Часы'!O12&gt;0,CONCATENATE(IF((TEXT(График!AR13-График!AQ13,"ч")-1)&lt;0,0,TEXT(График!AR13-График!AQ13,"ч")-1),"_",TEXT('Ночные Часы'!O12,"Ч")),IF((TEXT(График!AR13-График!AQ13,"ч")-1)&lt;0,0,TEXT(График!AR13-График!AQ13,"ч")-1)))</f>
        <v>8</v>
      </c>
      <c r="P12" s="289">
        <f>IF(ISTEXT(График!AT13),График!AT13,IF('Ночные Часы'!P12&gt;0,CONCATENATE(IF((TEXT(График!AU13-График!AT13,"ч")-1)&lt;0,0,TEXT(График!AU13-График!AT13,"ч")-1),"_",TEXT('Ночные Часы'!P12,"Ч")),IF((TEXT(График!AU13-График!AT13,"ч")-1)&lt;0,0,TEXT(График!AU13-График!AT13,"ч")-1)))</f>
        <v>8</v>
      </c>
      <c r="Q12" s="289">
        <f>IF(ISTEXT(График!AW13),График!AW13,IF('Ночные Часы'!Q12&gt;0,CONCATENATE(IF((TEXT(График!AX13-График!AW13,"ч")-1)&lt;0,0,TEXT(График!AX13-График!AW13,"ч")-1),"_",TEXT('Ночные Часы'!Q12,"Ч")),IF((TEXT(График!AX13-График!AW13,"ч")-1)&lt;0,0,TEXT(График!AX13-График!AW13,"ч")-1)))</f>
        <v>8</v>
      </c>
      <c r="R12" s="289" t="str">
        <f>IF(ISTEXT(График!AZ13),График!AZ13,IF('Ночные Часы'!R12&gt;0,CONCATENATE(IF((TEXT(График!BA13-График!AZ13,"ч")-1)&lt;0,0,TEXT(График!BA13-График!AZ13,"ч")-1),"_",TEXT('Ночные Часы'!R12,"Ч")),IF((TEXT(График!BA13-График!AZ13,"ч")-1)&lt;0,0,TEXT(График!BA13-График!AZ13,"ч")-1)))</f>
        <v>В</v>
      </c>
      <c r="S12" s="289" t="str">
        <f>IF(ISTEXT(График!BC13),График!BC13,IF('Ночные Часы'!S12&gt;0,CONCATENATE(IF((TEXT(График!BD13-График!BC13,"ч")-1)&lt;0,0,TEXT(График!BD13-График!BC13,"ч")-1),"_",TEXT('Ночные Часы'!S12,"Ч")),IF((TEXT(График!BD13-График!BC13,"ч")-1)&lt;0,0,TEXT(График!BD13-График!BC13,"ч")-1)))</f>
        <v>8_3</v>
      </c>
      <c r="T12" s="289" t="str">
        <f>IF(ISTEXT(График!BF13),График!BF13,IF('Ночные Часы'!T12&gt;0,CONCATENATE(IF((TEXT(График!BG13-График!BF13,"ч")-1)&lt;0,0,TEXT(График!BG13-График!BF13,"ч")-1),"_",TEXT('Ночные Часы'!T12,"Ч")),IF((TEXT(График!BG13-График!BF13,"ч")-1)&lt;0,0,TEXT(График!BG13-График!BF13,"ч")-1)))</f>
        <v>8_3</v>
      </c>
      <c r="U12" s="289" t="str">
        <f>IF(ISTEXT(График!BI13),График!BI13,IF('Ночные Часы'!U12&gt;0,CONCATENATE(IF((TEXT(График!BJ13-График!BI13,"ч")-1)&lt;0,0,TEXT(График!BJ13-График!BI13,"ч")-1),"_",TEXT('Ночные Часы'!U12,"Ч")),IF((TEXT(График!BJ13-График!BI13,"ч")-1)&lt;0,0,TEXT(График!BJ13-График!BI13,"ч")-1)))</f>
        <v>8_3</v>
      </c>
      <c r="V12" s="289" t="str">
        <f>IF(ISTEXT(График!BL13),График!BL13,IF('Ночные Часы'!V12&gt;0,CONCATENATE(IF((TEXT(График!BM13-График!BL13,"ч")-1)&lt;0,0,TEXT(График!BM13-График!BL13,"ч")-1),"_",TEXT('Ночные Часы'!V12,"Ч")),IF((TEXT(График!BM13-График!BL13,"ч")-1)&lt;0,0,TEXT(График!BM13-График!BL13,"ч")-1)))</f>
        <v>В</v>
      </c>
      <c r="W12" s="289" t="str">
        <f>IF(ISTEXT(График!BO13),График!BO13,IF('Ночные Часы'!W12&gt;0,CONCATENATE(IF((TEXT(График!BP13-График!BO13,"ч")-1)&lt;0,0,TEXT(График!BP13-График!BO13,"ч")-1),"_",TEXT('Ночные Часы'!W12,"Ч")),IF((TEXT(График!BP13-График!BO13,"ч")-1)&lt;0,0,TEXT(График!BP13-График!BO13,"ч")-1)))</f>
        <v>В</v>
      </c>
      <c r="X12" s="289">
        <f>IF(ISTEXT(График!BR13),График!BR13,IF('Ночные Часы'!X12&gt;0,CONCATENATE(IF((TEXT(График!BS13-График!BR13,"ч")-1)&lt;0,0,TEXT(График!BS13-График!BR13,"ч")-1),"_",TEXT('Ночные Часы'!X12,"Ч")),IF((TEXT(График!BS13-График!BR13,"ч")-1)&lt;0,0,TEXT(График!BS13-График!BR13,"ч")-1)))</f>
        <v>8</v>
      </c>
      <c r="Y12" s="289" t="str">
        <f>IF(ISTEXT(График!BU13),График!BU13,IF('Ночные Часы'!Y12&gt;0,CONCATENATE(IF((TEXT(График!BV13-График!BU13,"ч")-1)&lt;0,0,TEXT(График!BV13-График!BU13,"ч")-1),"_",TEXT('Ночные Часы'!Y12,"Ч")),IF((TEXT(График!BV13-График!BU13,"ч")-1)&lt;0,0,TEXT(График!BV13-График!BU13,"ч")-1)))</f>
        <v>В</v>
      </c>
      <c r="Z12" s="289" t="str">
        <f>IF(ISTEXT(График!BX13),График!BX13,IF('Ночные Часы'!Z12&gt;0,CONCATENATE(IF((TEXT(График!BY13-График!BX13,"ч")-1)&lt;0,0,TEXT(График!BY13-График!BX13,"ч")-1),"_",TEXT('Ночные Часы'!Z12,"Ч")),IF((TEXT(График!BY13-График!BX13,"ч")-1)&lt;0,0,TEXT(График!BY13-График!BX13,"ч")-1)))</f>
        <v>8_3</v>
      </c>
      <c r="AA12" s="289" t="str">
        <f>IF(ISTEXT(График!CA13),График!CA13,IF('Ночные Часы'!AA12&gt;0,CONCATENATE(IF((TEXT(График!CB13-График!CA13,"ч")-1)&lt;0,0,TEXT(График!CB13-График!CA13,"ч")-1),"_",TEXT('Ночные Часы'!AA12,"Ч")),IF((TEXT(График!CB13-График!CA13,"ч")-1)&lt;0,0,TEXT(График!CB13-График!CA13,"ч")-1)))</f>
        <v>В</v>
      </c>
      <c r="AB12" s="289" t="str">
        <f>IF(ISTEXT(График!CD13),График!CD13,IF('Ночные Часы'!AB12&gt;0,CONCATENATE(IF((TEXT(График!CE13-График!CD13,"ч")-1)&lt;0,0,TEXT(График!CE13-График!CD13,"ч")-1),"_",TEXT('Ночные Часы'!AB12,"Ч")),IF((TEXT(График!CE13-График!CD13,"ч")-1)&lt;0,0,TEXT(График!CE13-График!CD13,"ч")-1)))</f>
        <v>В</v>
      </c>
      <c r="AC12" s="289">
        <f>IF(ISTEXT(График!CG13),График!CG13,IF('Ночные Часы'!AC12&gt;0,CONCATENATE(IF((TEXT(График!CH13-График!CG13,"ч")-1)&lt;0,0,TEXT(График!CH13-График!CG13,"ч")-1),"_",TEXT('Ночные Часы'!AC12,"Ч")),IF((TEXT(График!CH13-График!CG13,"ч")-1)&lt;0,0,TEXT(График!CH13-График!CG13,"ч")-1)))</f>
        <v>8</v>
      </c>
      <c r="AD12" s="289">
        <f>IF(ISTEXT(График!CJ13),График!CJ13,IF('Ночные Часы'!AD12&gt;0,CONCATENATE(IF((TEXT(График!CK13-График!CJ13,"ч")-1)&lt;0,0,TEXT(График!CK13-График!CJ13,"ч")-1),"_",TEXT('Ночные Часы'!AD12,"Ч")),IF((TEXT(График!CK13-График!CJ13,"ч")-1)&lt;0,0,TEXT(График!CK13-График!CJ13,"ч")-1)))</f>
        <v>8</v>
      </c>
      <c r="AE12" s="289">
        <f>IF(ISTEXT(График!CM13),График!CM13,IF('Ночные Часы'!AE12&gt;0,CONCATENATE(IF((TEXT(График!CN13-График!CM13,"ч")-1)&lt;0,0,TEXT(График!CN13-График!CM13,"ч")-1),"_",TEXT('Ночные Часы'!AE12,"Ч")),IF((TEXT(График!CN13-График!CM13,"ч")-1)&lt;0,0,TEXT(График!CN13-График!CM13,"ч")-1)))</f>
        <v>8</v>
      </c>
      <c r="AF12" s="289" t="str">
        <f>IF(ISTEXT(График!CP13),График!CP13,IF('Ночные Часы'!AF12&gt;0,CONCATENATE(IF((TEXT(График!CQ13-График!CP13,"ч")-1)&lt;0,0,TEXT(График!CQ13-График!CP13,"ч")-1),"_",TEXT('Ночные Часы'!AF12,"Ч")),IF((TEXT(График!CQ13-График!CP13,"ч")-1)&lt;0,0,TEXT(График!CQ13-График!CP13,"ч")-1)))</f>
        <v>7_3</v>
      </c>
      <c r="AG12" s="289">
        <f>IF(ISTEXT(График!CS13),График!CS13,IF('Ночные Часы'!AG12&gt;0,CONCATENATE(IF((TEXT(График!CT13-График!CS13,"ч")-1)&lt;0,0,TEXT(График!CT13-График!CS13,"ч")-1),"_",TEXT('Ночные Часы'!AG12,"Ч")),IF((TEXT(График!CT13-График!CS13,"ч")-1)&lt;0,0,TEXT(График!CT13-График!CS13,"ч")-1)))</f>
        <v>0</v>
      </c>
      <c r="AH12" s="284">
        <f>График!CW13</f>
        <v>21</v>
      </c>
      <c r="AI12" s="196">
        <f t="array" ref="AI12">SUM(IFERROR(--LEFTB(C12:AG12,FIND("_",C12:AG12)-1),C12:AG12))</f>
        <v>167</v>
      </c>
      <c r="AJ12" s="284">
        <f t="array" ref="AJ12">SUM(--IFERROR(MID(C12:AG12,SEARCH("_",C12:AG12)+1,1),0))</f>
        <v>24</v>
      </c>
      <c r="AK12" s="285">
        <f>'Ночные Часы'!AH12</f>
        <v>1</v>
      </c>
      <c r="AL12" s="285">
        <f t="shared" si="1"/>
        <v>0</v>
      </c>
      <c r="AM12" s="351">
        <f t="shared" si="2"/>
        <v>9</v>
      </c>
      <c r="AN12" s="351">
        <f t="shared" si="3"/>
        <v>0</v>
      </c>
      <c r="AO12" s="351">
        <f t="shared" si="4"/>
        <v>0</v>
      </c>
    </row>
    <row r="13" spans="1:41" x14ac:dyDescent="0.25">
      <c r="A13" s="8">
        <f>VLOOKUP(B13,'Список КК'!$M$2:$N$377,2,TRUE)</f>
        <v>13332</v>
      </c>
      <c r="B13" s="9" t="str">
        <f>График!C14</f>
        <v>Долгова Надежда Емельяновна</v>
      </c>
      <c r="C13" s="289" t="str">
        <f>IF(ISTEXT(График!G14),График!G14,IF('Ночные Часы'!C13&gt;0,CONCATENATE(IF((TEXT(График!H14-График!G14,"ч")-1)&lt;0,0,TEXT(График!H14-График!G14,"ч")-1),"_",TEXT('Ночные Часы'!C13,"Ч")),IF((TEXT(График!H14-График!G14,"ч")-1)&lt;0,0,TEXT(График!H14-График!G14,"ч")-1)))</f>
        <v>В</v>
      </c>
      <c r="D13" s="289" t="str">
        <f>IF(ISTEXT(График!J14),График!J14,IF('Ночные Часы'!D13&gt;0,CONCATENATE(IF((TEXT(График!K14-График!J14,"ч")-1)&lt;0,0,TEXT(График!K14-График!J14,"ч")-1),"_",TEXT('Ночные Часы'!D13,"Ч")),IF((TEXT(График!K14-График!J14,"ч")-1)&lt;0,0,TEXT(График!K14-График!J14,"ч")-1)))</f>
        <v>ОТ</v>
      </c>
      <c r="E13" s="289" t="str">
        <f>IF(ISTEXT(График!M14),График!M14,IF('Ночные Часы'!E13&gt;0,CONCATENATE(IF((TEXT(График!N14-График!M14,"ч")-1)&lt;0,0,TEXT(График!N14-График!M14,"ч")-1),"_",TEXT('Ночные Часы'!E13,"Ч")),IF((TEXT(График!N14-График!M14,"ч")-1)&lt;0,0,TEXT(График!N14-График!M14,"ч")-1)))</f>
        <v>ОТ</v>
      </c>
      <c r="F13" s="289" t="str">
        <f>IF(ISTEXT(График!P14),График!P14,IF('Ночные Часы'!F13&gt;0,CONCATENATE(IF((TEXT(График!Q14-График!P14,"ч")-1)&lt;0,0,TEXT(График!Q14-График!P14,"ч")-1),"_",TEXT('Ночные Часы'!F13,"Ч")),IF((TEXT(График!Q14-График!P14,"ч")-1)&lt;0,0,TEXT(График!Q14-График!P14,"ч")-1)))</f>
        <v>ОТ</v>
      </c>
      <c r="G13" s="289" t="str">
        <f>IF(ISTEXT(График!S14),График!S14,IF('Ночные Часы'!G13&gt;0,CONCATENATE(IF((TEXT(График!T14-График!S14,"ч")-1)&lt;0,0,TEXT(График!T14-График!S14,"ч")-1),"_",TEXT('Ночные Часы'!G13,"Ч")),IF((TEXT(График!T14-График!S14,"ч")-1)&lt;0,0,TEXT(График!T14-График!S14,"ч")-1)))</f>
        <v>ОТ</v>
      </c>
      <c r="H13" s="289" t="str">
        <f>IF(ISTEXT(График!V14),График!V14,IF('Ночные Часы'!H13&gt;0,CONCATENATE(IF((TEXT(График!W14-График!V14,"ч")-1)&lt;0,0,TEXT(График!W14-График!V14,"ч")-1),"_",TEXT('Ночные Часы'!H13,"Ч")),IF((TEXT(График!W14-График!V14,"ч")-1)&lt;0,0,TEXT(График!W14-График!V14,"ч")-1)))</f>
        <v>ОТ</v>
      </c>
      <c r="I13" s="289" t="str">
        <f>IF(ISTEXT(График!Y14),График!Y14,IF('Ночные Часы'!I13&gt;0,CONCATENATE(IF((TEXT(График!Z14-График!Y14,"ч")-1)&lt;0,0,TEXT(График!Z14-График!Y14,"ч")-1),"_",TEXT('Ночные Часы'!I13,"Ч")),IF((TEXT(График!Z14-График!Y14,"ч")-1)&lt;0,0,TEXT(График!Z14-График!Y14,"ч")-1)))</f>
        <v>В</v>
      </c>
      <c r="J13" s="289" t="str">
        <f>IF(ISTEXT(График!AB14),График!AB14,IF('Ночные Часы'!J13&gt;0,CONCATENATE(IF((TEXT(График!AC14-График!AB14,"ч")-1)&lt;0,0,TEXT(График!AC14-График!AB14,"ч")-1),"_",TEXT('Ночные Часы'!J13,"Ч")),IF((TEXT(График!AC14-График!AB14,"ч")-1)&lt;0,0,TEXT(График!AC14-График!AB14,"ч")-1)))</f>
        <v>В</v>
      </c>
      <c r="K13" s="289" t="str">
        <f>IF(ISTEXT(График!AE14),График!AE14,IF('Ночные Часы'!K13&gt;0,CONCATENATE(IF((TEXT(График!AF14-График!AE14,"ч")-1)&lt;0,0,TEXT(График!AF14-График!AE14,"ч")-1),"_",TEXT('Ночные Часы'!K13,"Ч")),IF((TEXT(График!AF14-График!AE14,"ч")-1)&lt;0,0,TEXT(График!AF14-График!AE14,"ч")-1)))</f>
        <v>В</v>
      </c>
      <c r="L13" s="289" t="str">
        <f>IF(ISTEXT(График!AH14),График!AH14,IF('Ночные Часы'!L13&gt;0,CONCATENATE(IF((TEXT(График!AI14-График!AH14,"ч")-1)&lt;0,0,TEXT(График!AI14-График!AH14,"ч")-1),"_",TEXT('Ночные Часы'!L13,"Ч")),IF((TEXT(График!AI14-График!AH14,"ч")-1)&lt;0,0,TEXT(График!AI14-График!AH14,"ч")-1)))</f>
        <v>8_2</v>
      </c>
      <c r="M13" s="289" t="str">
        <f>IF(ISTEXT(График!AK14),График!AK14,IF('Ночные Часы'!M13&gt;0,CONCATENATE(IF((TEXT(График!AL14-График!AK14,"ч")-1)&lt;0,0,TEXT(График!AL14-График!AK14,"ч")-1),"_",TEXT('Ночные Часы'!M13,"Ч")),IF((TEXT(График!AL14-График!AK14,"ч")-1)&lt;0,0,TEXT(График!AL14-График!AK14,"ч")-1)))</f>
        <v>8_2</v>
      </c>
      <c r="N13" s="289" t="str">
        <f>IF(ISTEXT(График!AN14),График!AN14,IF('Ночные Часы'!N13&gt;0,CONCATENATE(IF((TEXT(График!AO14-График!AN14,"ч")-1)&lt;0,0,TEXT(График!AO14-График!AN14,"ч")-1),"_",TEXT('Ночные Часы'!N13,"Ч")),IF((TEXT(График!AO14-График!AN14,"ч")-1)&lt;0,0,TEXT(График!AO14-График!AN14,"ч")-1)))</f>
        <v>В</v>
      </c>
      <c r="O13" s="289" t="str">
        <f>IF(ISTEXT(График!AQ14),График!AQ14,IF('Ночные Часы'!O13&gt;0,CONCATENATE(IF((TEXT(График!AR14-График!AQ14,"ч")-1)&lt;0,0,TEXT(График!AR14-График!AQ14,"ч")-1),"_",TEXT('Ночные Часы'!O13,"Ч")),IF((TEXT(График!AR14-График!AQ14,"ч")-1)&lt;0,0,TEXT(График!AR14-График!AQ14,"ч")-1)))</f>
        <v>В</v>
      </c>
      <c r="P13" s="289">
        <f>IF(ISTEXT(График!AT14),График!AT14,IF('Ночные Часы'!P13&gt;0,CONCATENATE(IF((TEXT(График!AU14-График!AT14,"ч")-1)&lt;0,0,TEXT(График!AU14-График!AT14,"ч")-1),"_",TEXT('Ночные Часы'!P13,"Ч")),IF((TEXT(График!AU14-График!AT14,"ч")-1)&lt;0,0,TEXT(График!AU14-График!AT14,"ч")-1)))</f>
        <v>8</v>
      </c>
      <c r="Q13" s="289">
        <f>IF(ISTEXT(График!AW14),График!AW14,IF('Ночные Часы'!Q13&gt;0,CONCATENATE(IF((TEXT(График!AX14-График!AW14,"ч")-1)&lt;0,0,TEXT(График!AX14-График!AW14,"ч")-1),"_",TEXT('Ночные Часы'!Q13,"Ч")),IF((TEXT(График!AX14-График!AW14,"ч")-1)&lt;0,0,TEXT(График!AX14-График!AW14,"ч")-1)))</f>
        <v>8</v>
      </c>
      <c r="R13" s="289">
        <f>IF(ISTEXT(График!AZ14),График!AZ14,IF('Ночные Часы'!R13&gt;0,CONCATENATE(IF((TEXT(График!BA14-График!AZ14,"ч")-1)&lt;0,0,TEXT(График!BA14-График!AZ14,"ч")-1),"_",TEXT('Ночные Часы'!R13,"Ч")),IF((TEXT(График!BA14-График!AZ14,"ч")-1)&lt;0,0,TEXT(График!BA14-График!AZ14,"ч")-1)))</f>
        <v>8</v>
      </c>
      <c r="S13" s="289">
        <f>IF(ISTEXT(График!BC14),График!BC14,IF('Ночные Часы'!S13&gt;0,CONCATENATE(IF((TEXT(График!BD14-График!BC14,"ч")-1)&lt;0,0,TEXT(График!BD14-График!BC14,"ч")-1),"_",TEXT('Ночные Часы'!S13,"Ч")),IF((TEXT(График!BD14-График!BC14,"ч")-1)&lt;0,0,TEXT(График!BD14-График!BC14,"ч")-1)))</f>
        <v>8</v>
      </c>
      <c r="T13" s="289" t="str">
        <f>IF(ISTEXT(График!BF14),График!BF14,IF('Ночные Часы'!T13&gt;0,CONCATENATE(IF((TEXT(График!BG14-График!BF14,"ч")-1)&lt;0,0,TEXT(График!BG14-График!BF14,"ч")-1),"_",TEXT('Ночные Часы'!T13,"Ч")),IF((TEXT(График!BG14-График!BF14,"ч")-1)&lt;0,0,TEXT(График!BG14-График!BF14,"ч")-1)))</f>
        <v>В</v>
      </c>
      <c r="U13" s="289" t="str">
        <f>IF(ISTEXT(График!BI14),График!BI14,IF('Ночные Часы'!U13&gt;0,CONCATENATE(IF((TEXT(График!BJ14-График!BI14,"ч")-1)&lt;0,0,TEXT(График!BJ14-График!BI14,"ч")-1),"_",TEXT('Ночные Часы'!U13,"Ч")),IF((TEXT(График!BJ14-График!BI14,"ч")-1)&lt;0,0,TEXT(График!BJ14-График!BI14,"ч")-1)))</f>
        <v>8_3</v>
      </c>
      <c r="V13" s="289">
        <f>IF(ISTEXT(График!BL14),График!BL14,IF('Ночные Часы'!V13&gt;0,CONCATENATE(IF((TEXT(График!BM14-График!BL14,"ч")-1)&lt;0,0,TEXT(График!BM14-График!BL14,"ч")-1),"_",TEXT('Ночные Часы'!V13,"Ч")),IF((TEXT(График!BM14-График!BL14,"ч")-1)&lt;0,0,TEXT(График!BM14-График!BL14,"ч")-1)))</f>
        <v>8</v>
      </c>
      <c r="W13" s="289">
        <f>IF(ISTEXT(График!BO14),График!BO14,IF('Ночные Часы'!W13&gt;0,CONCATENATE(IF((TEXT(График!BP14-График!BO14,"ч")-1)&lt;0,0,TEXT(График!BP14-График!BO14,"ч")-1),"_",TEXT('Ночные Часы'!W13,"Ч")),IF((TEXT(График!BP14-График!BO14,"ч")-1)&lt;0,0,TEXT(График!BP14-График!BO14,"ч")-1)))</f>
        <v>8</v>
      </c>
      <c r="X13" s="289">
        <f>IF(ISTEXT(График!BR14),График!BR14,IF('Ночные Часы'!X13&gt;0,CONCATENATE(IF((TEXT(График!BS14-График!BR14,"ч")-1)&lt;0,0,TEXT(График!BS14-График!BR14,"ч")-1),"_",TEXT('Ночные Часы'!X13,"Ч")),IF((TEXT(График!BS14-График!BR14,"ч")-1)&lt;0,0,TEXT(График!BS14-График!BR14,"ч")-1)))</f>
        <v>8</v>
      </c>
      <c r="Y13" s="289" t="str">
        <f>IF(ISTEXT(График!BU14),График!BU14,IF('Ночные Часы'!Y13&gt;0,CONCATENATE(IF((TEXT(График!BV14-График!BU14,"ч")-1)&lt;0,0,TEXT(График!BV14-График!BU14,"ч")-1),"_",TEXT('Ночные Часы'!Y13,"Ч")),IF((TEXT(График!BV14-График!BU14,"ч")-1)&lt;0,0,TEXT(График!BV14-График!BU14,"ч")-1)))</f>
        <v>8_3</v>
      </c>
      <c r="Z13" s="289" t="str">
        <f>IF(ISTEXT(График!BX14),График!BX14,IF('Ночные Часы'!Z13&gt;0,CONCATENATE(IF((TEXT(График!BY14-График!BX14,"ч")-1)&lt;0,0,TEXT(График!BY14-График!BX14,"ч")-1),"_",TEXT('Ночные Часы'!Z13,"Ч")),IF((TEXT(График!BY14-График!BX14,"ч")-1)&lt;0,0,TEXT(График!BY14-График!BX14,"ч")-1)))</f>
        <v>В</v>
      </c>
      <c r="AA13" s="289" t="str">
        <f>IF(ISTEXT(График!CA14),График!CA14,IF('Ночные Часы'!AA13&gt;0,CONCATENATE(IF((TEXT(График!CB14-График!CA14,"ч")-1)&lt;0,0,TEXT(График!CB14-График!CA14,"ч")-1),"_",TEXT('Ночные Часы'!AA13,"Ч")),IF((TEXT(График!CB14-График!CA14,"ч")-1)&lt;0,0,TEXT(График!CB14-График!CA14,"ч")-1)))</f>
        <v>В</v>
      </c>
      <c r="AB13" s="289" t="str">
        <f>IF(ISTEXT(График!CD14),График!CD14,IF('Ночные Часы'!AB13&gt;0,CONCATENATE(IF((TEXT(График!CE14-График!CD14,"ч")-1)&lt;0,0,TEXT(График!CE14-График!CD14,"ч")-1),"_",TEXT('Ночные Часы'!AB13,"Ч")),IF((TEXT(График!CE14-График!CD14,"ч")-1)&lt;0,0,TEXT(График!CE14-График!CD14,"ч")-1)))</f>
        <v>8_2</v>
      </c>
      <c r="AC13" s="289" t="str">
        <f>IF(ISTEXT(График!CG14),График!CG14,IF('Ночные Часы'!AC13&gt;0,CONCATENATE(IF((TEXT(График!CH14-График!CG14,"ч")-1)&lt;0,0,TEXT(График!CH14-График!CG14,"ч")-1),"_",TEXT('Ночные Часы'!AC13,"Ч")),IF((TEXT(График!CH14-График!CG14,"ч")-1)&lt;0,0,TEXT(График!CH14-График!CG14,"ч")-1)))</f>
        <v>8_2</v>
      </c>
      <c r="AD13" s="289" t="str">
        <f>IF(ISTEXT(График!CJ14),График!CJ14,IF('Ночные Часы'!AD13&gt;0,CONCATENATE(IF((TEXT(График!CK14-График!CJ14,"ч")-1)&lt;0,0,TEXT(График!CK14-График!CJ14,"ч")-1),"_",TEXT('Ночные Часы'!AD13,"Ч")),IF((TEXT(График!CK14-График!CJ14,"ч")-1)&lt;0,0,TEXT(График!CK14-График!CJ14,"ч")-1)))</f>
        <v>8_3</v>
      </c>
      <c r="AE13" s="289" t="str">
        <f>IF(ISTEXT(График!CM14),График!CM14,IF('Ночные Часы'!AE13&gt;0,CONCATENATE(IF((TEXT(График!CN14-График!CM14,"ч")-1)&lt;0,0,TEXT(График!CN14-График!CM14,"ч")-1),"_",TEXT('Ночные Часы'!AE13,"Ч")),IF((TEXT(График!CN14-График!CM14,"ч")-1)&lt;0,0,TEXT(График!CN14-График!CM14,"ч")-1)))</f>
        <v>8_3</v>
      </c>
      <c r="AF13" s="289" t="str">
        <f>IF(ISTEXT(График!CP14),График!CP14,IF('Ночные Часы'!AF13&gt;0,CONCATENATE(IF((TEXT(График!CQ14-График!CP14,"ч")-1)&lt;0,0,TEXT(График!CQ14-График!CP14,"ч")-1),"_",TEXT('Ночные Часы'!AF13,"Ч")),IF((TEXT(График!CQ14-График!CP14,"ч")-1)&lt;0,0,TEXT(График!CQ14-График!CP14,"ч")-1)))</f>
        <v>В</v>
      </c>
      <c r="AG13" s="289">
        <f>IF(ISTEXT(График!CS14),График!CS14,IF('Ночные Часы'!AG13&gt;0,CONCATENATE(IF((TEXT(График!CT14-График!CS14,"ч")-1)&lt;0,0,TEXT(График!CT14-График!CS14,"ч")-1),"_",TEXT('Ночные Часы'!AG13,"Ч")),IF((TEXT(График!CT14-График!CS14,"ч")-1)&lt;0,0,TEXT(График!CT14-График!CS14,"ч")-1)))</f>
        <v>0</v>
      </c>
      <c r="AH13" s="284">
        <f>График!CW14</f>
        <v>20</v>
      </c>
      <c r="AI13" s="196">
        <f t="array" ref="AI13">SUM(IFERROR(--LEFTB(C13:AG13,FIND("_",C13:AG13)-1),C13:AG13))</f>
        <v>120</v>
      </c>
      <c r="AJ13" s="284">
        <f t="array" ref="AJ13">SUM(--IFERROR(MID(C13:AG13,SEARCH("_",C13:AG13)+1,1),0))</f>
        <v>20</v>
      </c>
      <c r="AK13" s="285">
        <f>'Ночные Часы'!AH13</f>
        <v>0.83333333333333326</v>
      </c>
      <c r="AL13" s="285">
        <f t="shared" si="1"/>
        <v>1.1102230246251565E-16</v>
      </c>
      <c r="AM13" s="351">
        <f t="shared" si="2"/>
        <v>10</v>
      </c>
      <c r="AN13" s="351">
        <f t="shared" si="3"/>
        <v>5</v>
      </c>
      <c r="AO13" s="351">
        <f t="shared" si="4"/>
        <v>40</v>
      </c>
    </row>
    <row r="14" spans="1:41" x14ac:dyDescent="0.25">
      <c r="A14" s="8">
        <f>VLOOKUP(B14,'Список КК'!$M$2:$N$377,2,TRUE)</f>
        <v>21942</v>
      </c>
      <c r="B14" s="9" t="str">
        <f>График!C15</f>
        <v>Зеленко Ольга Ивановна</v>
      </c>
      <c r="C14" s="289" t="str">
        <f>IF(ISTEXT(График!G15),График!G15,IF('Ночные Часы'!C14&gt;0,CONCATENATE(IF((TEXT(График!H15-График!G15,"ч")-1)&lt;0,0,TEXT(График!H15-График!G15,"ч")-1),"_",TEXT('Ночные Часы'!C14,"Ч")),IF((TEXT(График!H15-График!G15,"ч")-1)&lt;0,0,TEXT(График!H15-График!G15,"ч")-1)))</f>
        <v>В</v>
      </c>
      <c r="D14" s="289">
        <f>IF(ISTEXT(График!J15),График!J15,IF('Ночные Часы'!D14&gt;0,CONCATENATE(IF((TEXT(График!K15-График!J15,"ч")-1)&lt;0,0,TEXT(График!K15-График!J15,"ч")-1),"_",TEXT('Ночные Часы'!D14,"Ч")),IF((TEXT(График!K15-График!J15,"ч")-1)&lt;0,0,TEXT(График!K15-График!J15,"ч")-1)))</f>
        <v>8</v>
      </c>
      <c r="E14" s="289">
        <f>IF(ISTEXT(График!M15),График!M15,IF('Ночные Часы'!E14&gt;0,CONCATENATE(IF((TEXT(График!N15-График!M15,"ч")-1)&lt;0,0,TEXT(График!N15-График!M15,"ч")-1),"_",TEXT('Ночные Часы'!E14,"Ч")),IF((TEXT(График!N15-График!M15,"ч")-1)&lt;0,0,TEXT(График!N15-График!M15,"ч")-1)))</f>
        <v>8</v>
      </c>
      <c r="F14" s="289" t="str">
        <f>IF(ISTEXT(График!P15),График!P15,IF('Ночные Часы'!F14&gt;0,CONCATENATE(IF((TEXT(График!Q15-График!P15,"ч")-1)&lt;0,0,TEXT(График!Q15-График!P15,"ч")-1),"_",TEXT('Ночные Часы'!F14,"Ч")),IF((TEXT(График!Q15-График!P15,"ч")-1)&lt;0,0,TEXT(График!Q15-График!P15,"ч")-1)))</f>
        <v>В</v>
      </c>
      <c r="G14" s="289">
        <f>IF(ISTEXT(График!S15),График!S15,IF('Ночные Часы'!G14&gt;0,CONCATENATE(IF((TEXT(График!T15-График!S15,"ч")-1)&lt;0,0,TEXT(График!T15-График!S15,"ч")-1),"_",TEXT('Ночные Часы'!G14,"Ч")),IF((TEXT(График!T15-График!S15,"ч")-1)&lt;0,0,TEXT(График!T15-График!S15,"ч")-1)))</f>
        <v>8</v>
      </c>
      <c r="H14" s="289">
        <f>IF(ISTEXT(График!V15),График!V15,IF('Ночные Часы'!H14&gt;0,CONCATENATE(IF((TEXT(График!W15-График!V15,"ч")-1)&lt;0,0,TEXT(График!W15-График!V15,"ч")-1),"_",TEXT('Ночные Часы'!H14,"Ч")),IF((TEXT(График!W15-График!V15,"ч")-1)&lt;0,0,TEXT(График!W15-График!V15,"ч")-1)))</f>
        <v>8</v>
      </c>
      <c r="I14" s="289">
        <f>IF(ISTEXT(График!Y15),График!Y15,IF('Ночные Часы'!I14&gt;0,CONCATENATE(IF((TEXT(График!Z15-График!Y15,"ч")-1)&lt;0,0,TEXT(График!Z15-График!Y15,"ч")-1),"_",TEXT('Ночные Часы'!I14,"Ч")),IF((TEXT(График!Z15-График!Y15,"ч")-1)&lt;0,0,TEXT(График!Z15-График!Y15,"ч")-1)))</f>
        <v>8</v>
      </c>
      <c r="J14" s="289">
        <f>IF(ISTEXT(График!AB15),График!AB15,IF('Ночные Часы'!J14&gt;0,CONCATENATE(IF((TEXT(График!AC15-График!AB15,"ч")-1)&lt;0,0,TEXT(График!AC15-График!AB15,"ч")-1),"_",TEXT('Ночные Часы'!J14,"Ч")),IF((TEXT(График!AC15-График!AB15,"ч")-1)&lt;0,0,TEXT(График!AC15-График!AB15,"ч")-1)))</f>
        <v>8</v>
      </c>
      <c r="K14" s="289" t="str">
        <f>IF(ISTEXT(График!AE15),График!AE15,IF('Ночные Часы'!K14&gt;0,CONCATENATE(IF((TEXT(График!AF15-График!AE15,"ч")-1)&lt;0,0,TEXT(График!AF15-График!AE15,"ч")-1),"_",TEXT('Ночные Часы'!K14,"Ч")),IF((TEXT(График!AF15-График!AE15,"ч")-1)&lt;0,0,TEXT(График!AF15-График!AE15,"ч")-1)))</f>
        <v>8_2</v>
      </c>
      <c r="L14" s="289" t="str">
        <f>IF(ISTEXT(График!AH15),График!AH15,IF('Ночные Часы'!L14&gt;0,CONCATENATE(IF((TEXT(График!AI15-График!AH15,"ч")-1)&lt;0,0,TEXT(График!AI15-График!AH15,"ч")-1),"_",TEXT('Ночные Часы'!L14,"Ч")),IF((TEXT(График!AI15-График!AH15,"ч")-1)&lt;0,0,TEXT(График!AI15-График!AH15,"ч")-1)))</f>
        <v>В</v>
      </c>
      <c r="M14" s="289" t="str">
        <f>IF(ISTEXT(График!AK15),График!AK15,IF('Ночные Часы'!M14&gt;0,CONCATENATE(IF((TEXT(График!AL15-График!AK15,"ч")-1)&lt;0,0,TEXT(График!AL15-График!AK15,"ч")-1),"_",TEXT('Ночные Часы'!M14,"Ч")),IF((TEXT(График!AL15-График!AK15,"ч")-1)&lt;0,0,TEXT(График!AL15-График!AK15,"ч")-1)))</f>
        <v>В</v>
      </c>
      <c r="N14" s="289" t="str">
        <f>IF(ISTEXT(График!AN15),График!AN15,IF('Ночные Часы'!N14&gt;0,CONCATENATE(IF((TEXT(График!AO15-График!AN15,"ч")-1)&lt;0,0,TEXT(График!AO15-График!AN15,"ч")-1),"_",TEXT('Ночные Часы'!N14,"Ч")),IF((TEXT(График!AO15-График!AN15,"ч")-1)&lt;0,0,TEXT(График!AO15-График!AN15,"ч")-1)))</f>
        <v>8_2</v>
      </c>
      <c r="O14" s="289" t="str">
        <f>IF(ISTEXT(График!AQ15),График!AQ15,IF('Ночные Часы'!O14&gt;0,CONCATENATE(IF((TEXT(График!AR15-График!AQ15,"ч")-1)&lt;0,0,TEXT(График!AR15-График!AQ15,"ч")-1),"_",TEXT('Ночные Часы'!O14,"Ч")),IF((TEXT(График!AR15-График!AQ15,"ч")-1)&lt;0,0,TEXT(График!AR15-График!AQ15,"ч")-1)))</f>
        <v>8_2</v>
      </c>
      <c r="P14" s="289" t="str">
        <f>IF(ISTEXT(График!AT15),График!AT15,IF('Ночные Часы'!P14&gt;0,CONCATENATE(IF((TEXT(График!AU15-График!AT15,"ч")-1)&lt;0,0,TEXT(График!AU15-График!AT15,"ч")-1),"_",TEXT('Ночные Часы'!P14,"Ч")),IF((TEXT(График!AU15-График!AT15,"ч")-1)&lt;0,0,TEXT(График!AU15-График!AT15,"ч")-1)))</f>
        <v>8_2</v>
      </c>
      <c r="Q14" s="289" t="str">
        <f>IF(ISTEXT(График!AW15),График!AW15,IF('Ночные Часы'!Q14&gt;0,CONCATENATE(IF((TEXT(График!AX15-График!AW15,"ч")-1)&lt;0,0,TEXT(График!AX15-График!AW15,"ч")-1),"_",TEXT('Ночные Часы'!Q14,"Ч")),IF((TEXT(График!AX15-График!AW15,"ч")-1)&lt;0,0,TEXT(График!AX15-График!AW15,"ч")-1)))</f>
        <v>В</v>
      </c>
      <c r="R14" s="289" t="str">
        <f>IF(ISTEXT(График!AZ15),График!AZ15,IF('Ночные Часы'!R14&gt;0,CONCATENATE(IF((TEXT(График!BA15-График!AZ15,"ч")-1)&lt;0,0,TEXT(График!BA15-График!AZ15,"ч")-1),"_",TEXT('Ночные Часы'!R14,"Ч")),IF((TEXT(График!BA15-График!AZ15,"ч")-1)&lt;0,0,TEXT(График!BA15-График!AZ15,"ч")-1)))</f>
        <v>В</v>
      </c>
      <c r="S14" s="289">
        <f>IF(ISTEXT(График!BC15),График!BC15,IF('Ночные Часы'!S14&gt;0,CONCATENATE(IF((TEXT(График!BD15-График!BC15,"ч")-1)&lt;0,0,TEXT(График!BD15-График!BC15,"ч")-1),"_",TEXT('Ночные Часы'!S14,"Ч")),IF((TEXT(График!BD15-График!BC15,"ч")-1)&lt;0,0,TEXT(График!BD15-График!BC15,"ч")-1)))</f>
        <v>8</v>
      </c>
      <c r="T14" s="289">
        <f>IF(ISTEXT(График!BF15),График!BF15,IF('Ночные Часы'!T14&gt;0,CONCATENATE(IF((TEXT(График!BG15-График!BF15,"ч")-1)&lt;0,0,TEXT(График!BG15-График!BF15,"ч")-1),"_",TEXT('Ночные Часы'!T14,"Ч")),IF((TEXT(График!BG15-График!BF15,"ч")-1)&lt;0,0,TEXT(График!BG15-График!BF15,"ч")-1)))</f>
        <v>8</v>
      </c>
      <c r="U14" s="289">
        <f>IF(ISTEXT(График!BI15),График!BI15,IF('Ночные Часы'!U14&gt;0,CONCATENATE(IF((TEXT(График!BJ15-График!BI15,"ч")-1)&lt;0,0,TEXT(График!BJ15-График!BI15,"ч")-1),"_",TEXT('Ночные Часы'!U14,"Ч")),IF((TEXT(График!BJ15-График!BI15,"ч")-1)&lt;0,0,TEXT(График!BJ15-График!BI15,"ч")-1)))</f>
        <v>8</v>
      </c>
      <c r="V14" s="289">
        <f>IF(ISTEXT(График!BL15),График!BL15,IF('Ночные Часы'!V14&gt;0,CONCATENATE(IF((TEXT(График!BM15-График!BL15,"ч")-1)&lt;0,0,TEXT(График!BM15-График!BL15,"ч")-1),"_",TEXT('Ночные Часы'!V14,"Ч")),IF((TEXT(График!BM15-График!BL15,"ч")-1)&lt;0,0,TEXT(График!BM15-График!BL15,"ч")-1)))</f>
        <v>8</v>
      </c>
      <c r="W14" s="289" t="str">
        <f>IF(ISTEXT(График!BO15),График!BO15,IF('Ночные Часы'!W14&gt;0,CONCATENATE(IF((TEXT(График!BP15-График!BO15,"ч")-1)&lt;0,0,TEXT(График!BP15-График!BO15,"ч")-1),"_",TEXT('Ночные Часы'!W14,"Ч")),IF((TEXT(График!BP15-График!BO15,"ч")-1)&lt;0,0,TEXT(График!BP15-График!BO15,"ч")-1)))</f>
        <v>8_2</v>
      </c>
      <c r="X14" s="289" t="str">
        <f>IF(ISTEXT(График!BR15),График!BR15,IF('Ночные Часы'!X14&gt;0,CONCATENATE(IF((TEXT(График!BS15-График!BR15,"ч")-1)&lt;0,0,TEXT(График!BS15-График!BR15,"ч")-1),"_",TEXT('Ночные Часы'!X14,"Ч")),IF((TEXT(График!BS15-График!BR15,"ч")-1)&lt;0,0,TEXT(График!BS15-График!BR15,"ч")-1)))</f>
        <v>В</v>
      </c>
      <c r="Y14" s="289">
        <f>IF(ISTEXT(График!BU15),График!BU15,IF('Ночные Часы'!Y14&gt;0,CONCATENATE(IF((TEXT(График!BV15-График!BU15,"ч")-1)&lt;0,0,TEXT(График!BV15-График!BU15,"ч")-1),"_",TEXT('Ночные Часы'!Y14,"Ч")),IF((TEXT(График!BV15-График!BU15,"ч")-1)&lt;0,0,TEXT(График!BV15-График!BU15,"ч")-1)))</f>
        <v>8</v>
      </c>
      <c r="Z14" s="289">
        <f>IF(ISTEXT(График!BX15),График!BX15,IF('Ночные Часы'!Z14&gt;0,CONCATENATE(IF((TEXT(График!BY15-График!BX15,"ч")-1)&lt;0,0,TEXT(График!BY15-График!BX15,"ч")-1),"_",TEXT('Ночные Часы'!Z14,"Ч")),IF((TEXT(График!BY15-График!BX15,"ч")-1)&lt;0,0,TEXT(График!BY15-График!BX15,"ч")-1)))</f>
        <v>8</v>
      </c>
      <c r="AA14" s="289">
        <f>IF(ISTEXT(График!CA15),График!CA15,IF('Ночные Часы'!AA14&gt;0,CONCATENATE(IF((TEXT(График!CB15-График!CA15,"ч")-1)&lt;0,0,TEXT(График!CB15-График!CA15,"ч")-1),"_",TEXT('Ночные Часы'!AA14,"Ч")),IF((TEXT(График!CB15-График!CA15,"ч")-1)&lt;0,0,TEXT(График!CB15-График!CA15,"ч")-1)))</f>
        <v>8</v>
      </c>
      <c r="AB14" s="289">
        <f>IF(ISTEXT(График!CD15),График!CD15,IF('Ночные Часы'!AB14&gt;0,CONCATENATE(IF((TEXT(График!CE15-График!CD15,"ч")-1)&lt;0,0,TEXT(График!CE15-График!CD15,"ч")-1),"_",TEXT('Ночные Часы'!AB14,"Ч")),IF((TEXT(График!CE15-График!CD15,"ч")-1)&lt;0,0,TEXT(График!CE15-График!CD15,"ч")-1)))</f>
        <v>8</v>
      </c>
      <c r="AC14" s="289" t="str">
        <f>IF(ISTEXT(График!CG15),График!CG15,IF('Ночные Часы'!AC14&gt;0,CONCATENATE(IF((TEXT(График!CH15-График!CG15,"ч")-1)&lt;0,0,TEXT(График!CH15-График!CG15,"ч")-1),"_",TEXT('Ночные Часы'!AC14,"Ч")),IF((TEXT(График!CH15-График!CG15,"ч")-1)&lt;0,0,TEXT(График!CH15-График!CG15,"ч")-1)))</f>
        <v>8_3</v>
      </c>
      <c r="AD14" s="289" t="str">
        <f>IF(ISTEXT(График!CJ15),График!CJ15,IF('Ночные Часы'!AD14&gt;0,CONCATENATE(IF((TEXT(График!CK15-График!CJ15,"ч")-1)&lt;0,0,TEXT(График!CK15-График!CJ15,"ч")-1),"_",TEXT('Ночные Часы'!AD14,"Ч")),IF((TEXT(График!CK15-График!CJ15,"ч")-1)&lt;0,0,TEXT(График!CK15-График!CJ15,"ч")-1)))</f>
        <v>В</v>
      </c>
      <c r="AE14" s="289" t="str">
        <f>IF(ISTEXT(График!CM15),График!CM15,IF('Ночные Часы'!AE14&gt;0,CONCATENATE(IF((TEXT(График!CN15-График!CM15,"ч")-1)&lt;0,0,TEXT(График!CN15-График!CM15,"ч")-1),"_",TEXT('Ночные Часы'!AE14,"Ч")),IF((TEXT(График!CN15-График!CM15,"ч")-1)&lt;0,0,TEXT(График!CN15-График!CM15,"ч")-1)))</f>
        <v>В</v>
      </c>
      <c r="AF14" s="289" t="str">
        <f>IF(ISTEXT(График!CP15),График!CP15,IF('Ночные Часы'!AF14&gt;0,CONCATENATE(IF((TEXT(График!CQ15-График!CP15,"ч")-1)&lt;0,0,TEXT(График!CQ15-График!CP15,"ч")-1),"_",TEXT('Ночные Часы'!AF14,"Ч")),IF((TEXT(График!CQ15-График!CP15,"ч")-1)&lt;0,0,TEXT(График!CQ15-График!CP15,"ч")-1)))</f>
        <v>ОТ</v>
      </c>
      <c r="AG14" s="289">
        <f>IF(ISTEXT(График!CS15),График!CS15,IF('Ночные Часы'!AG14&gt;0,CONCATENATE(IF((TEXT(График!CT15-График!CS15,"ч")-1)&lt;0,0,TEXT(График!CT15-График!CS15,"ч")-1),"_",TEXT('Ночные Часы'!AG14,"Ч")),IF((TEXT(График!CT15-График!CS15,"ч")-1)&lt;0,0,TEXT(График!CT15-График!CS15,"ч")-1)))</f>
        <v>0</v>
      </c>
      <c r="AH14" s="284">
        <f>График!CW15</f>
        <v>21</v>
      </c>
      <c r="AI14" s="196">
        <f t="array" ref="AI14">SUM(IFERROR(--LEFTB(C14:AG14,FIND("_",C14:AG14)-1),C14:AG14))</f>
        <v>160</v>
      </c>
      <c r="AJ14" s="284">
        <f t="array" ref="AJ14">SUM(--IFERROR(MID(C14:AG14,SEARCH("_",C14:AG14)+1,1),0))</f>
        <v>13</v>
      </c>
      <c r="AK14" s="285">
        <f>'Ночные Часы'!AH14</f>
        <v>0.54166666666666663</v>
      </c>
      <c r="AL14" s="285">
        <f t="shared" si="1"/>
        <v>0</v>
      </c>
      <c r="AM14" s="351">
        <f t="shared" si="2"/>
        <v>9</v>
      </c>
      <c r="AN14" s="351">
        <f t="shared" si="3"/>
        <v>1</v>
      </c>
      <c r="AO14" s="351">
        <f t="shared" si="4"/>
        <v>8</v>
      </c>
    </row>
    <row r="15" spans="1:41" x14ac:dyDescent="0.25">
      <c r="A15" s="8">
        <f>VLOOKUP(B15,'Список КК'!$M$2:$N$377,2,TRUE)</f>
        <v>780</v>
      </c>
      <c r="B15" s="9" t="str">
        <f>График!C16</f>
        <v>Зиновина Светлана Дмитриевна</v>
      </c>
      <c r="C15" s="289" t="str">
        <f>IF(ISTEXT(График!G16),График!G16,IF('Ночные Часы'!C15&gt;0,CONCATENATE(IF((TEXT(График!H16-График!G16,"ч")-1)&lt;0,0,TEXT(График!H16-График!G16,"ч")-1),"_",TEXT('Ночные Часы'!C15,"Ч")),IF((TEXT(График!H16-График!G16,"ч")-1)&lt;0,0,TEXT(График!H16-График!G16,"ч")-1)))</f>
        <v>В</v>
      </c>
      <c r="D15" s="289" t="str">
        <f>IF(ISTEXT(График!J16),График!J16,IF('Ночные Часы'!D15&gt;0,CONCATENATE(IF((TEXT(График!K16-График!J16,"ч")-1)&lt;0,0,TEXT(График!K16-График!J16,"ч")-1),"_",TEXT('Ночные Часы'!D15,"Ч")),IF((TEXT(График!K16-График!J16,"ч")-1)&lt;0,0,TEXT(График!K16-График!J16,"ч")-1)))</f>
        <v>ОТ</v>
      </c>
      <c r="E15" s="289" t="str">
        <f>IF(ISTEXT(График!M16),График!M16,IF('Ночные Часы'!E15&gt;0,CONCATENATE(IF((TEXT(График!N16-График!M16,"ч")-1)&lt;0,0,TEXT(График!N16-График!M16,"ч")-1),"_",TEXT('Ночные Часы'!E15,"Ч")),IF((TEXT(График!N16-График!M16,"ч")-1)&lt;0,0,TEXT(График!N16-График!M16,"ч")-1)))</f>
        <v>ОТ</v>
      </c>
      <c r="F15" s="289" t="str">
        <f>IF(ISTEXT(График!P16),График!P16,IF('Ночные Часы'!F15&gt;0,CONCATENATE(IF((TEXT(График!Q16-График!P16,"ч")-1)&lt;0,0,TEXT(График!Q16-График!P16,"ч")-1),"_",TEXT('Ночные Часы'!F15,"Ч")),IF((TEXT(График!Q16-График!P16,"ч")-1)&lt;0,0,TEXT(График!Q16-График!P16,"ч")-1)))</f>
        <v>ОТ</v>
      </c>
      <c r="G15" s="289" t="str">
        <f>IF(ISTEXT(График!S16),График!S16,IF('Ночные Часы'!G15&gt;0,CONCATENATE(IF((TEXT(График!T16-График!S16,"ч")-1)&lt;0,0,TEXT(График!T16-График!S16,"ч")-1),"_",TEXT('Ночные Часы'!G15,"Ч")),IF((TEXT(График!T16-График!S16,"ч")-1)&lt;0,0,TEXT(График!T16-График!S16,"ч")-1)))</f>
        <v>ОТ</v>
      </c>
      <c r="H15" s="289" t="str">
        <f>IF(ISTEXT(График!V16),График!V16,IF('Ночные Часы'!H15&gt;0,CONCATENATE(IF((TEXT(График!W16-График!V16,"ч")-1)&lt;0,0,TEXT(График!W16-График!V16,"ч")-1),"_",TEXT('Ночные Часы'!H15,"Ч")),IF((TEXT(График!W16-График!V16,"ч")-1)&lt;0,0,TEXT(График!W16-График!V16,"ч")-1)))</f>
        <v>ОТ</v>
      </c>
      <c r="I15" s="289" t="str">
        <f>IF(ISTEXT(График!Y16),График!Y16,IF('Ночные Часы'!I15&gt;0,CONCATENATE(IF((TEXT(График!Z16-График!Y16,"ч")-1)&lt;0,0,TEXT(График!Z16-График!Y16,"ч")-1),"_",TEXT('Ночные Часы'!I15,"Ч")),IF((TEXT(График!Z16-График!Y16,"ч")-1)&lt;0,0,TEXT(График!Z16-График!Y16,"ч")-1)))</f>
        <v>В</v>
      </c>
      <c r="J15" s="289" t="str">
        <f>IF(ISTEXT(График!AB16),График!AB16,IF('Ночные Часы'!J15&gt;0,CONCATENATE(IF((TEXT(График!AC16-График!AB16,"ч")-1)&lt;0,0,TEXT(График!AC16-График!AB16,"ч")-1),"_",TEXT('Ночные Часы'!J15,"Ч")),IF((TEXT(График!AC16-График!AB16,"ч")-1)&lt;0,0,TEXT(График!AC16-График!AB16,"ч")-1)))</f>
        <v>В</v>
      </c>
      <c r="K15" s="289">
        <f>IF(ISTEXT(График!AE16),График!AE16,IF('Ночные Часы'!K15&gt;0,CONCATENATE(IF((TEXT(График!AF16-График!AE16,"ч")-1)&lt;0,0,TEXT(График!AF16-График!AE16,"ч")-1),"_",TEXT('Ночные Часы'!K15,"Ч")),IF((TEXT(График!AF16-График!AE16,"ч")-1)&lt;0,0,TEXT(График!AF16-График!AE16,"ч")-1)))</f>
        <v>8</v>
      </c>
      <c r="L15" s="289">
        <f>IF(ISTEXT(График!AH16),График!AH16,IF('Ночные Часы'!L15&gt;0,CONCATENATE(IF((TEXT(График!AI16-График!AH16,"ч")-1)&lt;0,0,TEXT(График!AI16-График!AH16,"ч")-1),"_",TEXT('Ночные Часы'!L15,"Ч")),IF((TEXT(График!AI16-График!AH16,"ч")-1)&lt;0,0,TEXT(График!AI16-График!AH16,"ч")-1)))</f>
        <v>8</v>
      </c>
      <c r="M15" s="289">
        <f>IF(ISTEXT(График!AK16),График!AK16,IF('Ночные Часы'!M15&gt;0,CONCATENATE(IF((TEXT(График!AL16-График!AK16,"ч")-1)&lt;0,0,TEXT(График!AL16-График!AK16,"ч")-1),"_",TEXT('Ночные Часы'!M15,"Ч")),IF((TEXT(График!AL16-График!AK16,"ч")-1)&lt;0,0,TEXT(График!AL16-График!AK16,"ч")-1)))</f>
        <v>8</v>
      </c>
      <c r="N15" s="289">
        <f>IF(ISTEXT(График!AN16),График!AN16,IF('Ночные Часы'!N15&gt;0,CONCATENATE(IF((TEXT(График!AO16-График!AN16,"ч")-1)&lt;0,0,TEXT(График!AO16-График!AN16,"ч")-1),"_",TEXT('Ночные Часы'!N15,"Ч")),IF((TEXT(График!AO16-График!AN16,"ч")-1)&lt;0,0,TEXT(График!AO16-График!AN16,"ч")-1)))</f>
        <v>8</v>
      </c>
      <c r="O15" s="289" t="str">
        <f>IF(ISTEXT(График!AQ16),График!AQ16,IF('Ночные Часы'!O15&gt;0,CONCATENATE(IF((TEXT(График!AR16-График!AQ16,"ч")-1)&lt;0,0,TEXT(График!AR16-График!AQ16,"ч")-1),"_",TEXT('Ночные Часы'!O15,"Ч")),IF((TEXT(График!AR16-График!AQ16,"ч")-1)&lt;0,0,TEXT(График!AR16-График!AQ16,"ч")-1)))</f>
        <v>В</v>
      </c>
      <c r="P15" s="289" t="str">
        <f>IF(ISTEXT(График!AT16),График!AT16,IF('Ночные Часы'!P15&gt;0,CONCATENATE(IF((TEXT(График!AU16-График!AT16,"ч")-1)&lt;0,0,TEXT(График!AU16-График!AT16,"ч")-1),"_",TEXT('Ночные Часы'!P15,"Ч")),IF((TEXT(График!AU16-График!AT16,"ч")-1)&lt;0,0,TEXT(График!AU16-График!AT16,"ч")-1)))</f>
        <v>8_3</v>
      </c>
      <c r="Q15" s="289" t="str">
        <f>IF(ISTEXT(График!AW16),График!AW16,IF('Ночные Часы'!Q15&gt;0,CONCATENATE(IF((TEXT(График!AX16-График!AW16,"ч")-1)&lt;0,0,TEXT(График!AX16-График!AW16,"ч")-1),"_",TEXT('Ночные Часы'!Q15,"Ч")),IF((TEXT(График!AX16-График!AW16,"ч")-1)&lt;0,0,TEXT(График!AX16-График!AW16,"ч")-1)))</f>
        <v>8_3</v>
      </c>
      <c r="R15" s="289" t="str">
        <f>IF(ISTEXT(График!AZ16),График!AZ16,IF('Ночные Часы'!R15&gt;0,CONCATENATE(IF((TEXT(График!BA16-График!AZ16,"ч")-1)&lt;0,0,TEXT(График!BA16-График!AZ16,"ч")-1),"_",TEXT('Ночные Часы'!R15,"Ч")),IF((TEXT(График!BA16-График!AZ16,"ч")-1)&lt;0,0,TEXT(График!BA16-График!AZ16,"ч")-1)))</f>
        <v>В</v>
      </c>
      <c r="S15" s="289" t="str">
        <f>IF(ISTEXT(График!BC16),График!BC16,IF('Ночные Часы'!S15&gt;0,CONCATENATE(IF((TEXT(График!BD16-График!BC16,"ч")-1)&lt;0,0,TEXT(График!BD16-График!BC16,"ч")-1),"_",TEXT('Ночные Часы'!S15,"Ч")),IF((TEXT(График!BD16-График!BC16,"ч")-1)&lt;0,0,TEXT(График!BD16-График!BC16,"ч")-1)))</f>
        <v>В</v>
      </c>
      <c r="T15" s="289">
        <f>IF(ISTEXT(График!BF16),График!BF16,IF('Ночные Часы'!T15&gt;0,CONCATENATE(IF((TEXT(График!BG16-График!BF16,"ч")-1)&lt;0,0,TEXT(График!BG16-График!BF16,"ч")-1),"_",TEXT('Ночные Часы'!T15,"Ч")),IF((TEXT(График!BG16-График!BF16,"ч")-1)&lt;0,0,TEXT(График!BG16-График!BF16,"ч")-1)))</f>
        <v>8</v>
      </c>
      <c r="U15" s="289" t="str">
        <f>IF(ISTEXT(График!BI16),График!BI16,IF('Ночные Часы'!U15&gt;0,CONCATENATE(IF((TEXT(График!BJ16-График!BI16,"ч")-1)&lt;0,0,TEXT(График!BJ16-График!BI16,"ч")-1),"_",TEXT('Ночные Часы'!U15,"Ч")),IF((TEXT(График!BJ16-График!BI16,"ч")-1)&lt;0,0,TEXT(График!BJ16-График!BI16,"ч")-1)))</f>
        <v>8_3</v>
      </c>
      <c r="V15" s="289" t="str">
        <f>IF(ISTEXT(График!BL16),График!BL16,IF('Ночные Часы'!V15&gt;0,CONCATENATE(IF((TEXT(График!BM16-График!BL16,"ч")-1)&lt;0,0,TEXT(График!BM16-График!BL16,"ч")-1),"_",TEXT('Ночные Часы'!V15,"Ч")),IF((TEXT(График!BM16-График!BL16,"ч")-1)&lt;0,0,TEXT(График!BM16-График!BL16,"ч")-1)))</f>
        <v>8_3</v>
      </c>
      <c r="W15" s="289" t="str">
        <f>IF(ISTEXT(График!BO16),График!BO16,IF('Ночные Часы'!W15&gt;0,CONCATENATE(IF((TEXT(График!BP16-График!BO16,"ч")-1)&lt;0,0,TEXT(График!BP16-График!BO16,"ч")-1),"_",TEXT('Ночные Часы'!W15,"Ч")),IF((TEXT(График!BP16-График!BO16,"ч")-1)&lt;0,0,TEXT(График!BP16-График!BO16,"ч")-1)))</f>
        <v>В</v>
      </c>
      <c r="X15" s="289" t="str">
        <f>IF(ISTEXT(График!BR16),График!BR16,IF('Ночные Часы'!X15&gt;0,CONCATENATE(IF((TEXT(График!BS16-График!BR16,"ч")-1)&lt;0,0,TEXT(График!BS16-График!BR16,"ч")-1),"_",TEXT('Ночные Часы'!X15,"Ч")),IF((TEXT(График!BS16-График!BR16,"ч")-1)&lt;0,0,TEXT(График!BS16-График!BR16,"ч")-1)))</f>
        <v>В</v>
      </c>
      <c r="Y15" s="289">
        <f>IF(ISTEXT(График!BU16),График!BU16,IF('Ночные Часы'!Y15&gt;0,CONCATENATE(IF((TEXT(График!BV16-График!BU16,"ч")-1)&lt;0,0,TEXT(График!BV16-График!BU16,"ч")-1),"_",TEXT('Ночные Часы'!Y15,"Ч")),IF((TEXT(График!BV16-График!BU16,"ч")-1)&lt;0,0,TEXT(График!BV16-График!BU16,"ч")-1)))</f>
        <v>8</v>
      </c>
      <c r="Z15" s="289">
        <f>IF(ISTEXT(График!BX16),График!BX16,IF('Ночные Часы'!Z15&gt;0,CONCATENATE(IF((TEXT(График!BY16-График!BX16,"ч")-1)&lt;0,0,TEXT(График!BY16-График!BX16,"ч")-1),"_",TEXT('Ночные Часы'!Z15,"Ч")),IF((TEXT(График!BY16-График!BX16,"ч")-1)&lt;0,0,TEXT(График!BY16-График!BX16,"ч")-1)))</f>
        <v>8</v>
      </c>
      <c r="AA15" s="289">
        <f>IF(ISTEXT(График!CA16),График!CA16,IF('Ночные Часы'!AA15&gt;0,CONCATENATE(IF((TEXT(График!CB16-График!CA16,"ч")-1)&lt;0,0,TEXT(График!CB16-График!CA16,"ч")-1),"_",TEXT('Ночные Часы'!AA15,"Ч")),IF((TEXT(График!CB16-График!CA16,"ч")-1)&lt;0,0,TEXT(График!CB16-График!CA16,"ч")-1)))</f>
        <v>8</v>
      </c>
      <c r="AB15" s="289">
        <f>IF(ISTEXT(График!CD16),График!CD16,IF('Ночные Часы'!AB15&gt;0,CONCATENATE(IF((TEXT(График!CE16-График!CD16,"ч")-1)&lt;0,0,TEXT(График!CE16-График!CD16,"ч")-1),"_",TEXT('Ночные Часы'!AB15,"Ч")),IF((TEXT(График!CE16-График!CD16,"ч")-1)&lt;0,0,TEXT(График!CE16-График!CD16,"ч")-1)))</f>
        <v>8</v>
      </c>
      <c r="AC15" s="289">
        <f>IF(ISTEXT(График!CG16),График!CG16,IF('Ночные Часы'!AC15&gt;0,CONCATENATE(IF((TEXT(График!CH16-График!CG16,"ч")-1)&lt;0,0,TEXT(График!CH16-График!CG16,"ч")-1),"_",TEXT('Ночные Часы'!AC15,"Ч")),IF((TEXT(График!CH16-График!CG16,"ч")-1)&lt;0,0,TEXT(График!CH16-График!CG16,"ч")-1)))</f>
        <v>8</v>
      </c>
      <c r="AD15" s="289" t="str">
        <f>IF(ISTEXT(График!CJ16),График!CJ16,IF('Ночные Часы'!AD15&gt;0,CONCATENATE(IF((TEXT(График!CK16-График!CJ16,"ч")-1)&lt;0,0,TEXT(График!CK16-График!CJ16,"ч")-1),"_",TEXT('Ночные Часы'!AD15,"Ч")),IF((TEXT(График!CK16-График!CJ16,"ч")-1)&lt;0,0,TEXT(График!CK16-График!CJ16,"ч")-1)))</f>
        <v>В</v>
      </c>
      <c r="AE15" s="289" t="str">
        <f>IF(ISTEXT(График!CM16),График!CM16,IF('Ночные Часы'!AE15&gt;0,CONCATENATE(IF((TEXT(График!CN16-График!CM16,"ч")-1)&lt;0,0,TEXT(График!CN16-График!CM16,"ч")-1),"_",TEXT('Ночные Часы'!AE15,"Ч")),IF((TEXT(График!CN16-График!CM16,"ч")-1)&lt;0,0,TEXT(График!CN16-График!CM16,"ч")-1)))</f>
        <v>В</v>
      </c>
      <c r="AF15" s="289" t="str">
        <f>IF(ISTEXT(График!CP16),График!CP16,IF('Ночные Часы'!AF15&gt;0,CONCATENATE(IF((TEXT(График!CQ16-График!CP16,"ч")-1)&lt;0,0,TEXT(График!CQ16-График!CP16,"ч")-1),"_",TEXT('Ночные Часы'!AF15,"Ч")),IF((TEXT(График!CQ16-График!CP16,"ч")-1)&lt;0,0,TEXT(График!CQ16-График!CP16,"ч")-1)))</f>
        <v>7_3</v>
      </c>
      <c r="AG15" s="289">
        <f>IF(ISTEXT(График!CS16),График!CS16,IF('Ночные Часы'!AG15&gt;0,CONCATENATE(IF((TEXT(График!CT16-График!CS16,"ч")-1)&lt;0,0,TEXT(График!CT16-График!CS16,"ч")-1),"_",TEXT('Ночные Часы'!AG15,"Ч")),IF((TEXT(График!CT16-График!CS16,"ч")-1)&lt;0,0,TEXT(График!CT16-График!CS16,"ч")-1)))</f>
        <v>0</v>
      </c>
      <c r="AH15" s="284">
        <f>График!CW16</f>
        <v>20</v>
      </c>
      <c r="AI15" s="196">
        <f t="array" ref="AI15">SUM(IFERROR(--LEFTB(C15:AG15,FIND("_",C15:AG15)-1),C15:AG15))</f>
        <v>119</v>
      </c>
      <c r="AJ15" s="284">
        <f t="array" ref="AJ15">SUM(--IFERROR(MID(C15:AG15,SEARCH("_",C15:AG15)+1,1),0))</f>
        <v>15</v>
      </c>
      <c r="AK15" s="285">
        <f>'Ночные Часы'!AH15</f>
        <v>0.625</v>
      </c>
      <c r="AL15" s="285">
        <f t="shared" si="1"/>
        <v>0</v>
      </c>
      <c r="AM15" s="351">
        <f t="shared" si="2"/>
        <v>10</v>
      </c>
      <c r="AN15" s="351">
        <f t="shared" si="3"/>
        <v>5</v>
      </c>
      <c r="AO15" s="351">
        <f t="shared" si="4"/>
        <v>40</v>
      </c>
    </row>
    <row r="16" spans="1:41" x14ac:dyDescent="0.25">
      <c r="A16" s="8">
        <f>VLOOKUP(B16,'Список КК'!$M$2:$N$377,2,TRUE)</f>
        <v>41567</v>
      </c>
      <c r="B16" s="9" t="str">
        <f>График!C17</f>
        <v>Зулпукарова Айсулу Аппазовна</v>
      </c>
      <c r="C16" s="289">
        <f>IF(ISTEXT(График!G17),График!G17,IF('Ночные Часы'!C16&gt;0,CONCATENATE(IF((TEXT(График!H17-График!G17,"ч")-1)&lt;0,0,TEXT(График!H17-График!G17,"ч")-1),"_",TEXT('Ночные Часы'!C16,"Ч")),IF((TEXT(График!H17-График!G17,"ч")-1)&lt;0,0,TEXT(График!H17-График!G17,"ч")-1)))</f>
        <v>8</v>
      </c>
      <c r="D16" s="289">
        <f>IF(ISTEXT(График!J17),График!J17,IF('Ночные Часы'!D16&gt;0,CONCATENATE(IF((TEXT(График!K17-График!J17,"ч")-1)&lt;0,0,TEXT(График!K17-График!J17,"ч")-1),"_",TEXT('Ночные Часы'!D16,"Ч")),IF((TEXT(График!K17-График!J17,"ч")-1)&lt;0,0,TEXT(График!K17-График!J17,"ч")-1)))</f>
        <v>8</v>
      </c>
      <c r="E16" s="289">
        <f>IF(ISTEXT(График!M17),График!M17,IF('Ночные Часы'!E16&gt;0,CONCATENATE(IF((TEXT(График!N17-График!M17,"ч")-1)&lt;0,0,TEXT(График!N17-График!M17,"ч")-1),"_",TEXT('Ночные Часы'!E16,"Ч")),IF((TEXT(График!N17-График!M17,"ч")-1)&lt;0,0,TEXT(График!N17-График!M17,"ч")-1)))</f>
        <v>8</v>
      </c>
      <c r="F16" s="289">
        <f>IF(ISTEXT(График!P17),График!P17,IF('Ночные Часы'!F16&gt;0,CONCATENATE(IF((TEXT(График!Q17-График!P17,"ч")-1)&lt;0,0,TEXT(График!Q17-График!P17,"ч")-1),"_",TEXT('Ночные Часы'!F16,"Ч")),IF((TEXT(График!Q17-График!P17,"ч")-1)&lt;0,0,TEXT(График!Q17-График!P17,"ч")-1)))</f>
        <v>8</v>
      </c>
      <c r="G16" s="289">
        <f>IF(ISTEXT(График!S17),График!S17,IF('Ночные Часы'!G16&gt;0,CONCATENATE(IF((TEXT(График!T17-График!S17,"ч")-1)&lt;0,0,TEXT(График!T17-График!S17,"ч")-1),"_",TEXT('Ночные Часы'!G16,"Ч")),IF((TEXT(График!T17-График!S17,"ч")-1)&lt;0,0,TEXT(График!T17-График!S17,"ч")-1)))</f>
        <v>8</v>
      </c>
      <c r="H16" s="289" t="str">
        <f>IF(ISTEXT(График!V17),График!V17,IF('Ночные Часы'!H16&gt;0,CONCATENATE(IF((TEXT(График!W17-График!V17,"ч")-1)&lt;0,0,TEXT(График!W17-График!V17,"ч")-1),"_",TEXT('Ночные Часы'!H16,"Ч")),IF((TEXT(График!W17-График!V17,"ч")-1)&lt;0,0,TEXT(График!W17-График!V17,"ч")-1)))</f>
        <v>В</v>
      </c>
      <c r="I16" s="289" t="str">
        <f>IF(ISTEXT(График!Y17),График!Y17,IF('Ночные Часы'!I16&gt;0,CONCATENATE(IF((TEXT(График!Z17-График!Y17,"ч")-1)&lt;0,0,TEXT(График!Z17-График!Y17,"ч")-1),"_",TEXT('Ночные Часы'!I16,"Ч")),IF((TEXT(График!Z17-График!Y17,"ч")-1)&lt;0,0,TEXT(График!Z17-График!Y17,"ч")-1)))</f>
        <v>В</v>
      </c>
      <c r="J16" s="289">
        <f>IF(ISTEXT(График!AB17),График!AB17,IF('Ночные Часы'!J16&gt;0,CONCATENATE(IF((TEXT(График!AC17-График!AB17,"ч")-1)&lt;0,0,TEXT(График!AC17-График!AB17,"ч")-1),"_",TEXT('Ночные Часы'!J16,"Ч")),IF((TEXT(График!AC17-График!AB17,"ч")-1)&lt;0,0,TEXT(График!AC17-График!AB17,"ч")-1)))</f>
        <v>8</v>
      </c>
      <c r="K16" s="289">
        <f>IF(ISTEXT(График!AE17),График!AE17,IF('Ночные Часы'!K16&gt;0,CONCATENATE(IF((TEXT(График!AF17-График!AE17,"ч")-1)&lt;0,0,TEXT(График!AF17-График!AE17,"ч")-1),"_",TEXT('Ночные Часы'!K16,"Ч")),IF((TEXT(График!AF17-График!AE17,"ч")-1)&lt;0,0,TEXT(График!AF17-График!AE17,"ч")-1)))</f>
        <v>8</v>
      </c>
      <c r="L16" s="289">
        <f>IF(ISTEXT(График!AH17),График!AH17,IF('Ночные Часы'!L16&gt;0,CONCATENATE(IF((TEXT(График!AI17-График!AH17,"ч")-1)&lt;0,0,TEXT(График!AI17-График!AH17,"ч")-1),"_",TEXT('Ночные Часы'!L16,"Ч")),IF((TEXT(График!AI17-График!AH17,"ч")-1)&lt;0,0,TEXT(График!AI17-График!AH17,"ч")-1)))</f>
        <v>8</v>
      </c>
      <c r="M16" s="289" t="str">
        <f>IF(ISTEXT(График!AK17),График!AK17,IF('Ночные Часы'!M16&gt;0,CONCATENATE(IF((TEXT(График!AL17-График!AK17,"ч")-1)&lt;0,0,TEXT(График!AL17-График!AK17,"ч")-1),"_",TEXT('Ночные Часы'!M16,"Ч")),IF((TEXT(График!AL17-График!AK17,"ч")-1)&lt;0,0,TEXT(График!AL17-График!AK17,"ч")-1)))</f>
        <v>8_3</v>
      </c>
      <c r="N16" s="289" t="str">
        <f>IF(ISTEXT(График!AN17),График!AN17,IF('Ночные Часы'!N16&gt;0,CONCATENATE(IF((TEXT(График!AO17-График!AN17,"ч")-1)&lt;0,0,TEXT(График!AO17-График!AN17,"ч")-1),"_",TEXT('Ночные Часы'!N16,"Ч")),IF((TEXT(График!AO17-График!AN17,"ч")-1)&lt;0,0,TEXT(График!AO17-График!AN17,"ч")-1)))</f>
        <v>В</v>
      </c>
      <c r="O16" s="289" t="str">
        <f>IF(ISTEXT(График!AQ17),График!AQ17,IF('Ночные Часы'!O16&gt;0,CONCATENATE(IF((TEXT(График!AR17-График!AQ17,"ч")-1)&lt;0,0,TEXT(График!AR17-График!AQ17,"ч")-1),"_",TEXT('Ночные Часы'!O16,"Ч")),IF((TEXT(График!AR17-График!AQ17,"ч")-1)&lt;0,0,TEXT(График!AR17-График!AQ17,"ч")-1)))</f>
        <v>В</v>
      </c>
      <c r="P16" s="289">
        <f>IF(ISTEXT(График!AT17),График!AT17,IF('Ночные Часы'!P16&gt;0,CONCATENATE(IF((TEXT(График!AU17-График!AT17,"ч")-1)&lt;0,0,TEXT(График!AU17-График!AT17,"ч")-1),"_",TEXT('Ночные Часы'!P16,"Ч")),IF((TEXT(График!AU17-График!AT17,"ч")-1)&lt;0,0,TEXT(График!AU17-График!AT17,"ч")-1)))</f>
        <v>8</v>
      </c>
      <c r="Q16" s="289">
        <f>IF(ISTEXT(График!AW17),График!AW17,IF('Ночные Часы'!Q16&gt;0,CONCATENATE(IF((TEXT(График!AX17-График!AW17,"ч")-1)&lt;0,0,TEXT(График!AX17-График!AW17,"ч")-1),"_",TEXT('Ночные Часы'!Q16,"Ч")),IF((TEXT(График!AX17-График!AW17,"ч")-1)&lt;0,0,TEXT(График!AX17-График!AW17,"ч")-1)))</f>
        <v>8</v>
      </c>
      <c r="R16" s="289">
        <f>IF(ISTEXT(График!AZ17),График!AZ17,IF('Ночные Часы'!R16&gt;0,CONCATENATE(IF((TEXT(График!BA17-График!AZ17,"ч")-1)&lt;0,0,TEXT(График!BA17-График!AZ17,"ч")-1),"_",TEXT('Ночные Часы'!R16,"Ч")),IF((TEXT(График!BA17-График!AZ17,"ч")-1)&lt;0,0,TEXT(График!BA17-График!AZ17,"ч")-1)))</f>
        <v>8</v>
      </c>
      <c r="S16" s="289" t="str">
        <f>IF(ISTEXT(График!BC17),График!BC17,IF('Ночные Часы'!S16&gt;0,CONCATENATE(IF((TEXT(График!BD17-График!BC17,"ч")-1)&lt;0,0,TEXT(График!BD17-График!BC17,"ч")-1),"_",TEXT('Ночные Часы'!S16,"Ч")),IF((TEXT(График!BD17-График!BC17,"ч")-1)&lt;0,0,TEXT(График!BD17-График!BC17,"ч")-1)))</f>
        <v>8_3</v>
      </c>
      <c r="T16" s="289" t="str">
        <f>IF(ISTEXT(График!BF17),График!BF17,IF('Ночные Часы'!T16&gt;0,CONCATENATE(IF((TEXT(График!BG17-График!BF17,"ч")-1)&lt;0,0,TEXT(График!BG17-График!BF17,"ч")-1),"_",TEXT('Ночные Часы'!T16,"Ч")),IF((TEXT(График!BG17-График!BF17,"ч")-1)&lt;0,0,TEXT(График!BG17-График!BF17,"ч")-1)))</f>
        <v>В</v>
      </c>
      <c r="U16" s="289" t="str">
        <f>IF(ISTEXT(График!BI17),График!BI17,IF('Ночные Часы'!U16&gt;0,CONCATENATE(IF((TEXT(График!BJ17-График!BI17,"ч")-1)&lt;0,0,TEXT(График!BJ17-График!BI17,"ч")-1),"_",TEXT('Ночные Часы'!U16,"Ч")),IF((TEXT(График!BJ17-График!BI17,"ч")-1)&lt;0,0,TEXT(График!BJ17-График!BI17,"ч")-1)))</f>
        <v>В</v>
      </c>
      <c r="V16" s="289">
        <f>IF(ISTEXT(График!BL17),График!BL17,IF('Ночные Часы'!V16&gt;0,CONCATENATE(IF((TEXT(График!BM17-График!BL17,"ч")-1)&lt;0,0,TEXT(График!BM17-График!BL17,"ч")-1),"_",TEXT('Ночные Часы'!V16,"Ч")),IF((TEXT(График!BM17-График!BL17,"ч")-1)&lt;0,0,TEXT(График!BM17-График!BL17,"ч")-1)))</f>
        <v>8</v>
      </c>
      <c r="W16" s="289">
        <f>IF(ISTEXT(График!BO17),График!BO17,IF('Ночные Часы'!W16&gt;0,CONCATENATE(IF((TEXT(График!BP17-График!BO17,"ч")-1)&lt;0,0,TEXT(График!BP17-График!BO17,"ч")-1),"_",TEXT('Ночные Часы'!W16,"Ч")),IF((TEXT(График!BP17-График!BO17,"ч")-1)&lt;0,0,TEXT(График!BP17-График!BO17,"ч")-1)))</f>
        <v>8</v>
      </c>
      <c r="X16" s="289">
        <f>IF(ISTEXT(График!BR17),График!BR17,IF('Ночные Часы'!X16&gt;0,CONCATENATE(IF((TEXT(График!BS17-График!BR17,"ч")-1)&lt;0,0,TEXT(График!BS17-График!BR17,"ч")-1),"_",TEXT('Ночные Часы'!X16,"Ч")),IF((TEXT(График!BS17-График!BR17,"ч")-1)&lt;0,0,TEXT(График!BS17-График!BR17,"ч")-1)))</f>
        <v>8</v>
      </c>
      <c r="Y16" s="289" t="str">
        <f>IF(ISTEXT(График!BU17),График!BU17,IF('Ночные Часы'!Y16&gt;0,CONCATENATE(IF((TEXT(График!BV17-График!BU17,"ч")-1)&lt;0,0,TEXT(График!BV17-График!BU17,"ч")-1),"_",TEXT('Ночные Часы'!Y16,"Ч")),IF((TEXT(График!BV17-График!BU17,"ч")-1)&lt;0,0,TEXT(График!BV17-График!BU17,"ч")-1)))</f>
        <v>8_3</v>
      </c>
      <c r="Z16" s="289" t="str">
        <f>IF(ISTEXT(График!BX17),График!BX17,IF('Ночные Часы'!Z16&gt;0,CONCATENATE(IF((TEXT(График!BY17-График!BX17,"ч")-1)&lt;0,0,TEXT(График!BY17-График!BX17,"ч")-1),"_",TEXT('Ночные Часы'!Z16,"Ч")),IF((TEXT(График!BY17-График!BX17,"ч")-1)&lt;0,0,TEXT(График!BY17-График!BX17,"ч")-1)))</f>
        <v>В</v>
      </c>
      <c r="AA16" s="289" t="str">
        <f>IF(ISTEXT(График!CA17),График!CA17,IF('Ночные Часы'!AA16&gt;0,CONCATENATE(IF((TEXT(График!CB17-График!CA17,"ч")-1)&lt;0,0,TEXT(График!CB17-График!CA17,"ч")-1),"_",TEXT('Ночные Часы'!AA16,"Ч")),IF((TEXT(График!CB17-График!CA17,"ч")-1)&lt;0,0,TEXT(График!CB17-График!CA17,"ч")-1)))</f>
        <v>В</v>
      </c>
      <c r="AB16" s="289">
        <f>IF(ISTEXT(График!CD17),График!CD17,IF('Ночные Часы'!AB16&gt;0,CONCATENATE(IF((TEXT(График!CE17-График!CD17,"ч")-1)&lt;0,0,TEXT(График!CE17-График!CD17,"ч")-1),"_",TEXT('Ночные Часы'!AB16,"Ч")),IF((TEXT(График!CE17-График!CD17,"ч")-1)&lt;0,0,TEXT(График!CE17-График!CD17,"ч")-1)))</f>
        <v>8</v>
      </c>
      <c r="AC16" s="289">
        <f>IF(ISTEXT(График!CG17),График!CG17,IF('Ночные Часы'!AC16&gt;0,CONCATENATE(IF((TEXT(График!CH17-График!CG17,"ч")-1)&lt;0,0,TEXT(График!CH17-График!CG17,"ч")-1),"_",TEXT('Ночные Часы'!AC16,"Ч")),IF((TEXT(График!CH17-График!CG17,"ч")-1)&lt;0,0,TEXT(График!CH17-График!CG17,"ч")-1)))</f>
        <v>8</v>
      </c>
      <c r="AD16" s="289">
        <f>IF(ISTEXT(График!CJ17),График!CJ17,IF('Ночные Часы'!AD16&gt;0,CONCATENATE(IF((TEXT(График!CK17-График!CJ17,"ч")-1)&lt;0,0,TEXT(График!CK17-График!CJ17,"ч")-1),"_",TEXT('Ночные Часы'!AD16,"Ч")),IF((TEXT(График!CK17-График!CJ17,"ч")-1)&lt;0,0,TEXT(График!CK17-График!CJ17,"ч")-1)))</f>
        <v>8</v>
      </c>
      <c r="AE16" s="289" t="str">
        <f>IF(ISTEXT(График!CM17),График!CM17,IF('Ночные Часы'!AE16&gt;0,CONCATENATE(IF((TEXT(График!CN17-График!CM17,"ч")-1)&lt;0,0,TEXT(График!CN17-График!CM17,"ч")-1),"_",TEXT('Ночные Часы'!AE16,"Ч")),IF((TEXT(График!CN17-График!CM17,"ч")-1)&lt;0,0,TEXT(График!CN17-График!CM17,"ч")-1)))</f>
        <v>8_3</v>
      </c>
      <c r="AF16" s="289" t="str">
        <f>IF(ISTEXT(График!CP17),График!CP17,IF('Ночные Часы'!AF16&gt;0,CONCATENATE(IF((TEXT(График!CQ17-График!CP17,"ч")-1)&lt;0,0,TEXT(График!CQ17-График!CP17,"ч")-1),"_",TEXT('Ночные Часы'!AF16,"Ч")),IF((TEXT(График!CQ17-График!CP17,"ч")-1)&lt;0,0,TEXT(График!CQ17-График!CP17,"ч")-1)))</f>
        <v>В</v>
      </c>
      <c r="AG16" s="289">
        <f>IF(ISTEXT(График!CS17),График!CS17,IF('Ночные Часы'!AG16&gt;0,CONCATENATE(IF((TEXT(График!CT17-График!CS17,"ч")-1)&lt;0,0,TEXT(График!CT17-График!CS17,"ч")-1),"_",TEXT('Ночные Часы'!AG16,"Ч")),IF((TEXT(График!CT17-График!CS17,"ч")-1)&lt;0,0,TEXT(График!CT17-График!CS17,"ч")-1)))</f>
        <v>0</v>
      </c>
      <c r="AH16" s="284">
        <f>График!CW17</f>
        <v>21</v>
      </c>
      <c r="AI16" s="196">
        <f t="array" ref="AI16">SUM(IFERROR(--LEFTB(C16:AG16,FIND("_",C16:AG16)-1),C16:AG16))</f>
        <v>168</v>
      </c>
      <c r="AJ16" s="284">
        <f t="array" ref="AJ16">SUM(--IFERROR(MID(C16:AG16,SEARCH("_",C16:AG16)+1,1),0))</f>
        <v>12</v>
      </c>
      <c r="AK16" s="285">
        <f>'Ночные Часы'!AH16</f>
        <v>0.5</v>
      </c>
      <c r="AL16" s="285">
        <f t="shared" si="1"/>
        <v>0</v>
      </c>
      <c r="AM16" s="351">
        <f t="shared" si="2"/>
        <v>9</v>
      </c>
      <c r="AN16" s="351">
        <f t="shared" si="3"/>
        <v>0</v>
      </c>
      <c r="AO16" s="351">
        <f t="shared" si="4"/>
        <v>0</v>
      </c>
    </row>
    <row r="17" spans="1:41" x14ac:dyDescent="0.25">
      <c r="A17" s="8">
        <f>VLOOKUP(B17,'Список КК'!$M$2:$N$377,2,TRUE)</f>
        <v>748</v>
      </c>
      <c r="B17" s="9" t="str">
        <f>График!C18</f>
        <v>Казанцева Наталья Евгеньевна</v>
      </c>
      <c r="C17" s="289" t="str">
        <f>IF(ISTEXT(График!G18),График!G18,IF('Ночные Часы'!C17&gt;0,CONCATENATE(IF((TEXT(График!H18-График!G18,"ч")-1)&lt;0,0,TEXT(График!H18-График!G18,"ч")-1),"_",TEXT('Ночные Часы'!C17,"Ч")),IF((TEXT(График!H18-График!G18,"ч")-1)&lt;0,0,TEXT(График!H18-График!G18,"ч")-1)))</f>
        <v>В</v>
      </c>
      <c r="D17" s="289">
        <f>IF(ISTEXT(График!J18),График!J18,IF('Ночные Часы'!D17&gt;0,CONCATENATE(IF((TEXT(График!K18-График!J18,"ч")-1)&lt;0,0,TEXT(График!K18-График!J18,"ч")-1),"_",TEXT('Ночные Часы'!D17,"Ч")),IF((TEXT(График!K18-График!J18,"ч")-1)&lt;0,0,TEXT(График!K18-График!J18,"ч")-1)))</f>
        <v>8</v>
      </c>
      <c r="E17" s="289">
        <f>IF(ISTEXT(График!M18),График!M18,IF('Ночные Часы'!E17&gt;0,CONCATENATE(IF((TEXT(График!N18-График!M18,"ч")-1)&lt;0,0,TEXT(График!N18-График!M18,"ч")-1),"_",TEXT('Ночные Часы'!E17,"Ч")),IF((TEXT(График!N18-График!M18,"ч")-1)&lt;0,0,TEXT(График!N18-График!M18,"ч")-1)))</f>
        <v>8</v>
      </c>
      <c r="F17" s="289">
        <f>IF(ISTEXT(График!P18),График!P18,IF('Ночные Часы'!F17&gt;0,CONCATENATE(IF((TEXT(График!Q18-График!P18,"ч")-1)&lt;0,0,TEXT(График!Q18-График!P18,"ч")-1),"_",TEXT('Ночные Часы'!F17,"Ч")),IF((TEXT(График!Q18-График!P18,"ч")-1)&lt;0,0,TEXT(График!Q18-График!P18,"ч")-1)))</f>
        <v>8</v>
      </c>
      <c r="G17" s="289">
        <f>IF(ISTEXT(График!S18),График!S18,IF('Ночные Часы'!G17&gt;0,CONCATENATE(IF((TEXT(График!T18-График!S18,"ч")-1)&lt;0,0,TEXT(График!T18-График!S18,"ч")-1),"_",TEXT('Ночные Часы'!G17,"Ч")),IF((TEXT(График!T18-График!S18,"ч")-1)&lt;0,0,TEXT(График!T18-График!S18,"ч")-1)))</f>
        <v>8</v>
      </c>
      <c r="H17" s="289">
        <f>IF(ISTEXT(График!V18),График!V18,IF('Ночные Часы'!H17&gt;0,CONCATENATE(IF((TEXT(График!W18-График!V18,"ч")-1)&lt;0,0,TEXT(График!W18-График!V18,"ч")-1),"_",TEXT('Ночные Часы'!H17,"Ч")),IF((TEXT(График!W18-График!V18,"ч")-1)&lt;0,0,TEXT(График!W18-График!V18,"ч")-1)))</f>
        <v>8</v>
      </c>
      <c r="I17" s="289" t="str">
        <f>IF(ISTEXT(График!Y18),График!Y18,IF('Ночные Часы'!I17&gt;0,CONCATENATE(IF((TEXT(График!Z18-График!Y18,"ч")-1)&lt;0,0,TEXT(График!Z18-График!Y18,"ч")-1),"_",TEXT('Ночные Часы'!I17,"Ч")),IF((TEXT(График!Z18-График!Y18,"ч")-1)&lt;0,0,TEXT(График!Z18-График!Y18,"ч")-1)))</f>
        <v>В</v>
      </c>
      <c r="J17" s="289" t="str">
        <f>IF(ISTEXT(График!AB18),График!AB18,IF('Ночные Часы'!J17&gt;0,CONCATENATE(IF((TEXT(График!AC18-График!AB18,"ч")-1)&lt;0,0,TEXT(График!AC18-График!AB18,"ч")-1),"_",TEXT('Ночные Часы'!J17,"Ч")),IF((TEXT(График!AC18-График!AB18,"ч")-1)&lt;0,0,TEXT(График!AC18-График!AB18,"ч")-1)))</f>
        <v>В</v>
      </c>
      <c r="K17" s="289">
        <f>IF(ISTEXT(График!AE18),График!AE18,IF('Ночные Часы'!K17&gt;0,CONCATENATE(IF((TEXT(График!AF18-График!AE18,"ч")-1)&lt;0,0,TEXT(График!AF18-График!AE18,"ч")-1),"_",TEXT('Ночные Часы'!K17,"Ч")),IF((TEXT(График!AF18-График!AE18,"ч")-1)&lt;0,0,TEXT(График!AF18-График!AE18,"ч")-1)))</f>
        <v>8</v>
      </c>
      <c r="L17" s="289">
        <f>IF(ISTEXT(График!AH18),График!AH18,IF('Ночные Часы'!L17&gt;0,CONCATENATE(IF((TEXT(График!AI18-График!AH18,"ч")-1)&lt;0,0,TEXT(График!AI18-График!AH18,"ч")-1),"_",TEXT('Ночные Часы'!L17,"Ч")),IF((TEXT(График!AI18-График!AH18,"ч")-1)&lt;0,0,TEXT(График!AI18-График!AH18,"ч")-1)))</f>
        <v>8</v>
      </c>
      <c r="M17" s="289">
        <f>IF(ISTEXT(График!AK18),График!AK18,IF('Ночные Часы'!M17&gt;0,CONCATENATE(IF((TEXT(График!AL18-График!AK18,"ч")-1)&lt;0,0,TEXT(График!AL18-График!AK18,"ч")-1),"_",TEXT('Ночные Часы'!M17,"Ч")),IF((TEXT(График!AL18-График!AK18,"ч")-1)&lt;0,0,TEXT(График!AL18-График!AK18,"ч")-1)))</f>
        <v>8</v>
      </c>
      <c r="N17" s="289">
        <f>IF(ISTEXT(График!AN18),График!AN18,IF('Ночные Часы'!N17&gt;0,CONCATENATE(IF((TEXT(График!AO18-График!AN18,"ч")-1)&lt;0,0,TEXT(График!AO18-График!AN18,"ч")-1),"_",TEXT('Ночные Часы'!N17,"Ч")),IF((TEXT(График!AO18-График!AN18,"ч")-1)&lt;0,0,TEXT(График!AO18-График!AN18,"ч")-1)))</f>
        <v>8</v>
      </c>
      <c r="O17" s="289">
        <f>IF(ISTEXT(График!AQ18),График!AQ18,IF('Ночные Часы'!O17&gt;0,CONCATENATE(IF((TEXT(График!AR18-График!AQ18,"ч")-1)&lt;0,0,TEXT(График!AR18-График!AQ18,"ч")-1),"_",TEXT('Ночные Часы'!O17,"Ч")),IF((TEXT(График!AR18-График!AQ18,"ч")-1)&lt;0,0,TEXT(График!AR18-График!AQ18,"ч")-1)))</f>
        <v>8</v>
      </c>
      <c r="P17" s="289" t="str">
        <f>IF(ISTEXT(График!AT18),График!AT18,IF('Ночные Часы'!P17&gt;0,CONCATENATE(IF((TEXT(График!AU18-График!AT18,"ч")-1)&lt;0,0,TEXT(График!AU18-График!AT18,"ч")-1),"_",TEXT('Ночные Часы'!P17,"Ч")),IF((TEXT(График!AU18-График!AT18,"ч")-1)&lt;0,0,TEXT(График!AU18-График!AT18,"ч")-1)))</f>
        <v>В</v>
      </c>
      <c r="Q17" s="289" t="str">
        <f>IF(ISTEXT(График!AW18),График!AW18,IF('Ночные Часы'!Q17&gt;0,CONCATENATE(IF((TEXT(График!AX18-График!AW18,"ч")-1)&lt;0,0,TEXT(График!AX18-График!AW18,"ч")-1),"_",TEXT('Ночные Часы'!Q17,"Ч")),IF((TEXT(График!AX18-График!AW18,"ч")-1)&lt;0,0,TEXT(График!AX18-График!AW18,"ч")-1)))</f>
        <v>В</v>
      </c>
      <c r="R17" s="289">
        <f>IF(ISTEXT(График!AZ18),График!AZ18,IF('Ночные Часы'!R17&gt;0,CONCATENATE(IF((TEXT(График!BA18-График!AZ18,"ч")-1)&lt;0,0,TEXT(График!BA18-График!AZ18,"ч")-1),"_",TEXT('Ночные Часы'!R17,"Ч")),IF((TEXT(График!BA18-График!AZ18,"ч")-1)&lt;0,0,TEXT(График!BA18-График!AZ18,"ч")-1)))</f>
        <v>8</v>
      </c>
      <c r="S17" s="289">
        <f>IF(ISTEXT(График!BC18),График!BC18,IF('Ночные Часы'!S17&gt;0,CONCATENATE(IF((TEXT(График!BD18-График!BC18,"ч")-1)&lt;0,0,TEXT(График!BD18-График!BC18,"ч")-1),"_",TEXT('Ночные Часы'!S17,"Ч")),IF((TEXT(График!BD18-График!BC18,"ч")-1)&lt;0,0,TEXT(График!BD18-График!BC18,"ч")-1)))</f>
        <v>8</v>
      </c>
      <c r="T17" s="289">
        <f>IF(ISTEXT(График!BF18),График!BF18,IF('Ночные Часы'!T17&gt;0,CONCATENATE(IF((TEXT(График!BG18-График!BF18,"ч")-1)&lt;0,0,TEXT(График!BG18-График!BF18,"ч")-1),"_",TEXT('Ночные Часы'!T17,"Ч")),IF((TEXT(График!BG18-График!BF18,"ч")-1)&lt;0,0,TEXT(График!BG18-График!BF18,"ч")-1)))</f>
        <v>8</v>
      </c>
      <c r="U17" s="289">
        <f>IF(ISTEXT(График!BI18),График!BI18,IF('Ночные Часы'!U17&gt;0,CONCATENATE(IF((TEXT(График!BJ18-График!BI18,"ч")-1)&lt;0,0,TEXT(График!BJ18-График!BI18,"ч")-1),"_",TEXT('Ночные Часы'!U17,"Ч")),IF((TEXT(График!BJ18-График!BI18,"ч")-1)&lt;0,0,TEXT(График!BJ18-График!BI18,"ч")-1)))</f>
        <v>8</v>
      </c>
      <c r="V17" s="289">
        <f>IF(ISTEXT(График!BL18),График!BL18,IF('Ночные Часы'!V17&gt;0,CONCATENATE(IF((TEXT(График!BM18-График!BL18,"ч")-1)&lt;0,0,TEXT(График!BM18-График!BL18,"ч")-1),"_",TEXT('Ночные Часы'!V17,"Ч")),IF((TEXT(График!BM18-График!BL18,"ч")-1)&lt;0,0,TEXT(График!BM18-График!BL18,"ч")-1)))</f>
        <v>8</v>
      </c>
      <c r="W17" s="289" t="str">
        <f>IF(ISTEXT(График!BO18),График!BO18,IF('Ночные Часы'!W17&gt;0,CONCATENATE(IF((TEXT(График!BP18-График!BO18,"ч")-1)&lt;0,0,TEXT(График!BP18-График!BO18,"ч")-1),"_",TEXT('Ночные Часы'!W17,"Ч")),IF((TEXT(График!BP18-График!BO18,"ч")-1)&lt;0,0,TEXT(График!BP18-График!BO18,"ч")-1)))</f>
        <v>В</v>
      </c>
      <c r="X17" s="289" t="str">
        <f>IF(ISTEXT(График!BR18),График!BR18,IF('Ночные Часы'!X17&gt;0,CONCATENATE(IF((TEXT(График!BS18-График!BR18,"ч")-1)&lt;0,0,TEXT(График!BS18-График!BR18,"ч")-1),"_",TEXT('Ночные Часы'!X17,"Ч")),IF((TEXT(График!BS18-График!BR18,"ч")-1)&lt;0,0,TEXT(График!BS18-График!BR18,"ч")-1)))</f>
        <v>В</v>
      </c>
      <c r="Y17" s="289">
        <f>IF(ISTEXT(График!BU18),График!BU18,IF('Ночные Часы'!Y17&gt;0,CONCATENATE(IF((TEXT(График!BV18-График!BU18,"ч")-1)&lt;0,0,TEXT(График!BV18-График!BU18,"ч")-1),"_",TEXT('Ночные Часы'!Y17,"Ч")),IF((TEXT(График!BV18-График!BU18,"ч")-1)&lt;0,0,TEXT(График!BV18-График!BU18,"ч")-1)))</f>
        <v>8</v>
      </c>
      <c r="Z17" s="289">
        <f>IF(ISTEXT(График!BX18),График!BX18,IF('Ночные Часы'!Z17&gt;0,CONCATENATE(IF((TEXT(График!BY18-График!BX18,"ч")-1)&lt;0,0,TEXT(График!BY18-График!BX18,"ч")-1),"_",TEXT('Ночные Часы'!Z17,"Ч")),IF((TEXT(График!BY18-График!BX18,"ч")-1)&lt;0,0,TEXT(График!BY18-График!BX18,"ч")-1)))</f>
        <v>8</v>
      </c>
      <c r="AA17" s="289">
        <f>IF(ISTEXT(График!CA18),График!CA18,IF('Ночные Часы'!AA17&gt;0,CONCATENATE(IF((TEXT(График!CB18-График!CA18,"ч")-1)&lt;0,0,TEXT(График!CB18-График!CA18,"ч")-1),"_",TEXT('Ночные Часы'!AA17,"Ч")),IF((TEXT(График!CB18-График!CA18,"ч")-1)&lt;0,0,TEXT(График!CB18-График!CA18,"ч")-1)))</f>
        <v>8</v>
      </c>
      <c r="AB17" s="289">
        <f>IF(ISTEXT(График!CD18),График!CD18,IF('Ночные Часы'!AB17&gt;0,CONCATENATE(IF((TEXT(График!CE18-График!CD18,"ч")-1)&lt;0,0,TEXT(График!CE18-График!CD18,"ч")-1),"_",TEXT('Ночные Часы'!AB17,"Ч")),IF((TEXT(График!CE18-График!CD18,"ч")-1)&lt;0,0,TEXT(График!CE18-График!CD18,"ч")-1)))</f>
        <v>8</v>
      </c>
      <c r="AC17" s="289">
        <f>IF(ISTEXT(График!CG18),График!CG18,IF('Ночные Часы'!AC17&gt;0,CONCATENATE(IF((TEXT(График!CH18-График!CG18,"ч")-1)&lt;0,0,TEXT(График!CH18-График!CG18,"ч")-1),"_",TEXT('Ночные Часы'!AC17,"Ч")),IF((TEXT(График!CH18-График!CG18,"ч")-1)&lt;0,0,TEXT(График!CH18-График!CG18,"ч")-1)))</f>
        <v>8</v>
      </c>
      <c r="AD17" s="289" t="str">
        <f>IF(ISTEXT(График!CJ18),График!CJ18,IF('Ночные Часы'!AD17&gt;0,CONCATENATE(IF((TEXT(График!CK18-График!CJ18,"ч")-1)&lt;0,0,TEXT(График!CK18-График!CJ18,"ч")-1),"_",TEXT('Ночные Часы'!AD17,"Ч")),IF((TEXT(График!CK18-График!CJ18,"ч")-1)&lt;0,0,TEXT(График!CK18-График!CJ18,"ч")-1)))</f>
        <v>В</v>
      </c>
      <c r="AE17" s="289" t="str">
        <f>IF(ISTEXT(График!CM18),График!CM18,IF('Ночные Часы'!AE17&gt;0,CONCATENATE(IF((TEXT(График!CN18-График!CM18,"ч")-1)&lt;0,0,TEXT(График!CN18-График!CM18,"ч")-1),"_",TEXT('Ночные Часы'!AE17,"Ч")),IF((TEXT(График!CN18-График!CM18,"ч")-1)&lt;0,0,TEXT(График!CN18-График!CM18,"ч")-1)))</f>
        <v>В</v>
      </c>
      <c r="AF17" s="289">
        <f>IF(ISTEXT(График!CP18),График!CP18,IF('Ночные Часы'!AF17&gt;0,CONCATENATE(IF((TEXT(График!CQ18-График!CP18,"ч")-1)&lt;0,0,TEXT(График!CQ18-График!CP18,"ч")-1),"_",TEXT('Ночные Часы'!AF17,"Ч")),IF((TEXT(График!CQ18-График!CP18,"ч")-1)&lt;0,0,TEXT(График!CQ18-График!CP18,"ч")-1)))</f>
        <v>7</v>
      </c>
      <c r="AG17" s="289">
        <f>IF(ISTEXT(График!CS18),График!CS18,IF('Ночные Часы'!AG17&gt;0,CONCATENATE(IF((TEXT(График!CT18-График!CS18,"ч")-1)&lt;0,0,TEXT(График!CT18-График!CS18,"ч")-1),"_",TEXT('Ночные Часы'!AG17,"Ч")),IF((TEXT(График!CT18-График!CS18,"ч")-1)&lt;0,0,TEXT(График!CT18-График!CS18,"ч")-1)))</f>
        <v>0</v>
      </c>
      <c r="AH17" s="284">
        <f>График!CW18</f>
        <v>21</v>
      </c>
      <c r="AI17" s="196">
        <f t="array" ref="AI17">SUM(IFERROR(--LEFTB(C17:AG17,FIND("_",C17:AG17)-1),C17:AG17))</f>
        <v>167</v>
      </c>
      <c r="AJ17" s="284">
        <f t="array" ref="AJ17">SUM(--IFERROR(MID(C17:AG17,SEARCH("_",C17:AG17)+1,1),0))</f>
        <v>0</v>
      </c>
      <c r="AK17" s="285">
        <f>'Ночные Часы'!AH17</f>
        <v>0</v>
      </c>
      <c r="AL17" s="285">
        <f t="shared" si="1"/>
        <v>0</v>
      </c>
      <c r="AM17" s="351">
        <f t="shared" si="2"/>
        <v>9</v>
      </c>
      <c r="AN17" s="351">
        <f t="shared" si="3"/>
        <v>0</v>
      </c>
      <c r="AO17" s="351">
        <f t="shared" si="4"/>
        <v>0</v>
      </c>
    </row>
    <row r="18" spans="1:41" x14ac:dyDescent="0.25">
      <c r="A18" s="8">
        <f>VLOOKUP(B18,'Список КК'!$M$2:$N$377,2,TRUE)</f>
        <v>1404</v>
      </c>
      <c r="B18" s="9" t="str">
        <f>График!C19</f>
        <v>Калинина Зарина Владимировна</v>
      </c>
      <c r="C18" s="289">
        <f>IF(ISTEXT(График!G19),График!G19,IF('Ночные Часы'!C18&gt;0,CONCATENATE(IF((TEXT(График!H19-График!G19,"ч")-1)&lt;0,0,TEXT(График!H19-График!G19,"ч")-1),"_",TEXT('Ночные Часы'!C18,"Ч")),IF((TEXT(График!H19-График!G19,"ч")-1)&lt;0,0,TEXT(График!H19-График!G19,"ч")-1)))</f>
        <v>8</v>
      </c>
      <c r="D18" s="289" t="str">
        <f>IF(ISTEXT(График!J19),График!J19,IF('Ночные Часы'!D18&gt;0,CONCATENATE(IF((TEXT(График!K19-График!J19,"ч")-1)&lt;0,0,TEXT(График!K19-График!J19,"ч")-1),"_",TEXT('Ночные Часы'!D18,"Ч")),IF((TEXT(График!K19-График!J19,"ч")-1)&lt;0,0,TEXT(График!K19-График!J19,"ч")-1)))</f>
        <v>8_3</v>
      </c>
      <c r="E18" s="289" t="str">
        <f>IF(ISTEXT(График!M19),График!M19,IF('Ночные Часы'!E18&gt;0,CONCATENATE(IF((TEXT(График!N19-График!M19,"ч")-1)&lt;0,0,TEXT(График!N19-График!M19,"ч")-1),"_",TEXT('Ночные Часы'!E18,"Ч")),IF((TEXT(График!N19-График!M19,"ч")-1)&lt;0,0,TEXT(График!N19-График!M19,"ч")-1)))</f>
        <v>В</v>
      </c>
      <c r="F18" s="289" t="str">
        <f>IF(ISTEXT(График!P19),График!P19,IF('Ночные Часы'!F18&gt;0,CONCATENATE(IF((TEXT(График!Q19-График!P19,"ч")-1)&lt;0,0,TEXT(График!Q19-График!P19,"ч")-1),"_",TEXT('Ночные Часы'!F18,"Ч")),IF((TEXT(График!Q19-График!P19,"ч")-1)&lt;0,0,TEXT(График!Q19-График!P19,"ч")-1)))</f>
        <v>В</v>
      </c>
      <c r="G18" s="289">
        <f>IF(ISTEXT(График!S19),График!S19,IF('Ночные Часы'!G18&gt;0,CONCATENATE(IF((TEXT(График!T19-График!S19,"ч")-1)&lt;0,0,TEXT(График!T19-График!S19,"ч")-1),"_",TEXT('Ночные Часы'!G18,"Ч")),IF((TEXT(График!T19-График!S19,"ч")-1)&lt;0,0,TEXT(График!T19-График!S19,"ч")-1)))</f>
        <v>8</v>
      </c>
      <c r="H18" s="289">
        <f>IF(ISTEXT(График!V19),График!V19,IF('Ночные Часы'!H18&gt;0,CONCATENATE(IF((TEXT(График!W19-График!V19,"ч")-1)&lt;0,0,TEXT(График!W19-График!V19,"ч")-1),"_",TEXT('Ночные Часы'!H18,"Ч")),IF((TEXT(График!W19-График!V19,"ч")-1)&lt;0,0,TEXT(График!W19-График!V19,"ч")-1)))</f>
        <v>8</v>
      </c>
      <c r="I18" s="289" t="str">
        <f>IF(ISTEXT(График!Y19),График!Y19,IF('Ночные Часы'!I18&gt;0,CONCATENATE(IF((TEXT(График!Z19-График!Y19,"ч")-1)&lt;0,0,TEXT(График!Z19-График!Y19,"ч")-1),"_",TEXT('Ночные Часы'!I18,"Ч")),IF((TEXT(График!Z19-График!Y19,"ч")-1)&lt;0,0,TEXT(График!Z19-График!Y19,"ч")-1)))</f>
        <v>8_3</v>
      </c>
      <c r="J18" s="289" t="str">
        <f>IF(ISTEXT(График!AB19),График!AB19,IF('Ночные Часы'!J18&gt;0,CONCATENATE(IF((TEXT(График!AC19-График!AB19,"ч")-1)&lt;0,0,TEXT(График!AC19-График!AB19,"ч")-1),"_",TEXT('Ночные Часы'!J18,"Ч")),IF((TEXT(График!AC19-График!AB19,"ч")-1)&lt;0,0,TEXT(График!AC19-График!AB19,"ч")-1)))</f>
        <v>8_3</v>
      </c>
      <c r="K18" s="289" t="str">
        <f>IF(ISTEXT(График!AE19),График!AE19,IF('Ночные Часы'!K18&gt;0,CONCATENATE(IF((TEXT(График!AF19-График!AE19,"ч")-1)&lt;0,0,TEXT(График!AF19-График!AE19,"ч")-1),"_",TEXT('Ночные Часы'!K18,"Ч")),IF((TEXT(График!AF19-График!AE19,"ч")-1)&lt;0,0,TEXT(График!AF19-График!AE19,"ч")-1)))</f>
        <v>В</v>
      </c>
      <c r="L18" s="289" t="str">
        <f>IF(ISTEXT(График!AH19),График!AH19,IF('Ночные Часы'!L18&gt;0,CONCATENATE(IF((TEXT(График!AI19-График!AH19,"ч")-1)&lt;0,0,TEXT(График!AI19-График!AH19,"ч")-1),"_",TEXT('Ночные Часы'!L18,"Ч")),IF((TEXT(График!AI19-График!AH19,"ч")-1)&lt;0,0,TEXT(График!AI19-График!AH19,"ч")-1)))</f>
        <v>В</v>
      </c>
      <c r="M18" s="289">
        <f>IF(ISTEXT(График!AK19),График!AK19,IF('Ночные Часы'!M18&gt;0,CONCATENATE(IF((TEXT(График!AL19-График!AK19,"ч")-1)&lt;0,0,TEXT(График!AL19-График!AK19,"ч")-1),"_",TEXT('Ночные Часы'!M18,"Ч")),IF((TEXT(График!AL19-График!AK19,"ч")-1)&lt;0,0,TEXT(График!AL19-График!AK19,"ч")-1)))</f>
        <v>8</v>
      </c>
      <c r="N18" s="289">
        <f>IF(ISTEXT(График!AN19),График!AN19,IF('Ночные Часы'!N18&gt;0,CONCATENATE(IF((TEXT(График!AO19-График!AN19,"ч")-1)&lt;0,0,TEXT(График!AO19-График!AN19,"ч")-1),"_",TEXT('Ночные Часы'!N18,"Ч")),IF((TEXT(График!AO19-График!AN19,"ч")-1)&lt;0,0,TEXT(График!AO19-График!AN19,"ч")-1)))</f>
        <v>8</v>
      </c>
      <c r="O18" s="289" t="str">
        <f>IF(ISTEXT(График!AQ19),График!AQ19,IF('Ночные Часы'!O18&gt;0,CONCATENATE(IF((TEXT(График!AR19-График!AQ19,"ч")-1)&lt;0,0,TEXT(График!AR19-График!AQ19,"ч")-1),"_",TEXT('Ночные Часы'!O18,"Ч")),IF((TEXT(График!AR19-График!AQ19,"ч")-1)&lt;0,0,TEXT(График!AR19-График!AQ19,"ч")-1)))</f>
        <v>8_3</v>
      </c>
      <c r="P18" s="289" t="str">
        <f>IF(ISTEXT(График!AT19),График!AT19,IF('Ночные Часы'!P18&gt;0,CONCATENATE(IF((TEXT(График!AU19-График!AT19,"ч")-1)&lt;0,0,TEXT(График!AU19-График!AT19,"ч")-1),"_",TEXT('Ночные Часы'!P18,"Ч")),IF((TEXT(График!AU19-График!AT19,"ч")-1)&lt;0,0,TEXT(График!AU19-График!AT19,"ч")-1)))</f>
        <v>8_3</v>
      </c>
      <c r="Q18" s="289" t="str">
        <f>IF(ISTEXT(График!AW19),График!AW19,IF('Ночные Часы'!Q18&gt;0,CONCATENATE(IF((TEXT(График!AX19-График!AW19,"ч")-1)&lt;0,0,TEXT(График!AX19-График!AW19,"ч")-1),"_",TEXT('Ночные Часы'!Q18,"Ч")),IF((TEXT(График!AX19-График!AW19,"ч")-1)&lt;0,0,TEXT(График!AX19-График!AW19,"ч")-1)))</f>
        <v>8_3</v>
      </c>
      <c r="R18" s="289" t="str">
        <f>IF(ISTEXT(График!AZ19),График!AZ19,IF('Ночные Часы'!R18&gt;0,CONCATENATE(IF((TEXT(График!BA19-График!AZ19,"ч")-1)&lt;0,0,TEXT(График!BA19-График!AZ19,"ч")-1),"_",TEXT('Ночные Часы'!R18,"Ч")),IF((TEXT(График!BA19-График!AZ19,"ч")-1)&lt;0,0,TEXT(График!BA19-График!AZ19,"ч")-1)))</f>
        <v>В</v>
      </c>
      <c r="S18" s="289" t="str">
        <f>IF(ISTEXT(График!BC19),График!BC19,IF('Ночные Часы'!S18&gt;0,CONCATENATE(IF((TEXT(График!BD19-График!BC19,"ч")-1)&lt;0,0,TEXT(График!BD19-График!BC19,"ч")-1),"_",TEXT('Ночные Часы'!S18,"Ч")),IF((TEXT(График!BD19-График!BC19,"ч")-1)&lt;0,0,TEXT(График!BD19-График!BC19,"ч")-1)))</f>
        <v>В</v>
      </c>
      <c r="T18" s="289">
        <f>IF(ISTEXT(График!BF19),График!BF19,IF('Ночные Часы'!T18&gt;0,CONCATENATE(IF((TEXT(График!BG19-График!BF19,"ч")-1)&lt;0,0,TEXT(График!BG19-График!BF19,"ч")-1),"_",TEXT('Ночные Часы'!T18,"Ч")),IF((TEXT(График!BG19-График!BF19,"ч")-1)&lt;0,0,TEXT(График!BG19-График!BF19,"ч")-1)))</f>
        <v>8</v>
      </c>
      <c r="U18" s="289">
        <f>IF(ISTEXT(График!BI19),График!BI19,IF('Ночные Часы'!U18&gt;0,CONCATENATE(IF((TEXT(График!BJ19-График!BI19,"ч")-1)&lt;0,0,TEXT(График!BJ19-График!BI19,"ч")-1),"_",TEXT('Ночные Часы'!U18,"Ч")),IF((TEXT(График!BJ19-График!BI19,"ч")-1)&lt;0,0,TEXT(График!BJ19-График!BI19,"ч")-1)))</f>
        <v>8</v>
      </c>
      <c r="V18" s="289" t="str">
        <f>IF(ISTEXT(График!BL19),График!BL19,IF('Ночные Часы'!V18&gt;0,CONCATENATE(IF((TEXT(График!BM19-График!BL19,"ч")-1)&lt;0,0,TEXT(График!BM19-График!BL19,"ч")-1),"_",TEXT('Ночные Часы'!V18,"Ч")),IF((TEXT(График!BM19-График!BL19,"ч")-1)&lt;0,0,TEXT(График!BM19-График!BL19,"ч")-1)))</f>
        <v>8_3</v>
      </c>
      <c r="W18" s="289" t="str">
        <f>IF(ISTEXT(График!BO19),График!BO19,IF('Ночные Часы'!W18&gt;0,CONCATENATE(IF((TEXT(График!BP19-График!BO19,"ч")-1)&lt;0,0,TEXT(График!BP19-График!BO19,"ч")-1),"_",TEXT('Ночные Часы'!W18,"Ч")),IF((TEXT(График!BP19-График!BO19,"ч")-1)&lt;0,0,TEXT(График!BP19-График!BO19,"ч")-1)))</f>
        <v>В</v>
      </c>
      <c r="X18" s="289" t="str">
        <f>IF(ISTEXT(График!BR19),График!BR19,IF('Ночные Часы'!X18&gt;0,CONCATENATE(IF((TEXT(График!BS19-График!BR19,"ч")-1)&lt;0,0,TEXT(График!BS19-График!BR19,"ч")-1),"_",TEXT('Ночные Часы'!X18,"Ч")),IF((TEXT(График!BS19-График!BR19,"ч")-1)&lt;0,0,TEXT(График!BS19-График!BR19,"ч")-1)))</f>
        <v>В</v>
      </c>
      <c r="Y18" s="289">
        <f>IF(ISTEXT(График!BU19),График!BU19,IF('Ночные Часы'!Y18&gt;0,CONCATENATE(IF((TEXT(График!BV19-График!BU19,"ч")-1)&lt;0,0,TEXT(График!BV19-График!BU19,"ч")-1),"_",TEXT('Ночные Часы'!Y18,"Ч")),IF((TEXT(График!BV19-График!BU19,"ч")-1)&lt;0,0,TEXT(График!BV19-График!BU19,"ч")-1)))</f>
        <v>8</v>
      </c>
      <c r="Z18" s="289">
        <f>IF(ISTEXT(График!BX19),График!BX19,IF('Ночные Часы'!Z18&gt;0,CONCATENATE(IF((TEXT(График!BY19-График!BX19,"ч")-1)&lt;0,0,TEXT(График!BY19-График!BX19,"ч")-1),"_",TEXT('Ночные Часы'!Z18,"Ч")),IF((TEXT(График!BY19-График!BX19,"ч")-1)&lt;0,0,TEXT(График!BY19-График!BX19,"ч")-1)))</f>
        <v>8</v>
      </c>
      <c r="AA18" s="289">
        <f>IF(ISTEXT(График!CA19),График!CA19,IF('Ночные Часы'!AA18&gt;0,CONCATENATE(IF((TEXT(График!CB19-График!CA19,"ч")-1)&lt;0,0,TEXT(График!CB19-График!CA19,"ч")-1),"_",TEXT('Ночные Часы'!AA18,"Ч")),IF((TEXT(График!CB19-График!CA19,"ч")-1)&lt;0,0,TEXT(График!CB19-График!CA19,"ч")-1)))</f>
        <v>8</v>
      </c>
      <c r="AB18" s="289" t="str">
        <f>IF(ISTEXT(График!CD19),График!CD19,IF('Ночные Часы'!AB18&gt;0,CONCATENATE(IF((TEXT(График!CE19-График!CD19,"ч")-1)&lt;0,0,TEXT(График!CE19-График!CD19,"ч")-1),"_",TEXT('Ночные Часы'!AB18,"Ч")),IF((TEXT(График!CE19-График!CD19,"ч")-1)&lt;0,0,TEXT(График!CE19-График!CD19,"ч")-1)))</f>
        <v>В</v>
      </c>
      <c r="AC18" s="289">
        <f>IF(ISTEXT(График!CG19),График!CG19,IF('Ночные Часы'!AC18&gt;0,CONCATENATE(IF((TEXT(График!CH19-График!CG19,"ч")-1)&lt;0,0,TEXT(График!CH19-График!CG19,"ч")-1),"_",TEXT('Ночные Часы'!AC18,"Ч")),IF((TEXT(График!CH19-График!CG19,"ч")-1)&lt;0,0,TEXT(График!CH19-График!CG19,"ч")-1)))</f>
        <v>8</v>
      </c>
      <c r="AD18" s="289">
        <f>IF(ISTEXT(График!CJ19),График!CJ19,IF('Ночные Часы'!AD18&gt;0,CONCATENATE(IF((TEXT(График!CK19-График!CJ19,"ч")-1)&lt;0,0,TEXT(График!CK19-График!CJ19,"ч")-1),"_",TEXT('Ночные Часы'!AD18,"Ч")),IF((TEXT(График!CK19-График!CJ19,"ч")-1)&lt;0,0,TEXT(График!CK19-График!CJ19,"ч")-1)))</f>
        <v>8</v>
      </c>
      <c r="AE18" s="289">
        <f>IF(ISTEXT(График!CM19),График!CM19,IF('Ночные Часы'!AE18&gt;0,CONCATENATE(IF((TEXT(График!CN19-График!CM19,"ч")-1)&lt;0,0,TEXT(График!CN19-График!CM19,"ч")-1),"_",TEXT('Ночные Часы'!AE18,"Ч")),IF((TEXT(График!CN19-График!CM19,"ч")-1)&lt;0,0,TEXT(График!CN19-График!CM19,"ч")-1)))</f>
        <v>8</v>
      </c>
      <c r="AF18" s="289" t="str">
        <f>IF(ISTEXT(График!CP19),График!CP19,IF('Ночные Часы'!AF18&gt;0,CONCATENATE(IF((TEXT(График!CQ19-График!CP19,"ч")-1)&lt;0,0,TEXT(График!CQ19-График!CP19,"ч")-1),"_",TEXT('Ночные Часы'!AF18,"Ч")),IF((TEXT(График!CQ19-График!CP19,"ч")-1)&lt;0,0,TEXT(График!CQ19-График!CP19,"ч")-1)))</f>
        <v>7_3</v>
      </c>
      <c r="AG18" s="289">
        <f>IF(ISTEXT(График!CS19),График!CS19,IF('Ночные Часы'!AG18&gt;0,CONCATENATE(IF((TEXT(График!CT19-График!CS19,"ч")-1)&lt;0,0,TEXT(График!CT19-График!CS19,"ч")-1),"_",TEXT('Ночные Часы'!AG18,"Ч")),IF((TEXT(График!CT19-График!CS19,"ч")-1)&lt;0,0,TEXT(График!CT19-График!CS19,"ч")-1)))</f>
        <v>0</v>
      </c>
      <c r="AH18" s="284">
        <f>График!CW19</f>
        <v>21</v>
      </c>
      <c r="AI18" s="196">
        <f t="array" ref="AI18">SUM(IFERROR(--LEFTB(C18:AG18,FIND("_",C18:AG18)-1),C18:AG18))</f>
        <v>167</v>
      </c>
      <c r="AJ18" s="284">
        <f t="array" ref="AJ18">SUM(--IFERROR(MID(C18:AG18,SEARCH("_",C18:AG18)+1,1),0))</f>
        <v>24</v>
      </c>
      <c r="AK18" s="285">
        <f>'Ночные Часы'!AH18</f>
        <v>1</v>
      </c>
      <c r="AL18" s="285">
        <f t="shared" si="1"/>
        <v>0</v>
      </c>
      <c r="AM18" s="351">
        <f t="shared" si="2"/>
        <v>9</v>
      </c>
      <c r="AN18" s="351">
        <f t="shared" si="3"/>
        <v>0</v>
      </c>
      <c r="AO18" s="351">
        <f t="shared" si="4"/>
        <v>0</v>
      </c>
    </row>
    <row r="19" spans="1:41" x14ac:dyDescent="0.25">
      <c r="A19" s="8">
        <f>VLOOKUP(B19,'Список КК'!$M$2:$N$377,2,TRUE)</f>
        <v>1062</v>
      </c>
      <c r="B19" s="9" t="str">
        <f>График!C20</f>
        <v>Катлиметова Светлана Викторовна</v>
      </c>
      <c r="C19" s="289" t="str">
        <f>IF(ISTEXT(График!G20),График!G20,IF('Ночные Часы'!C19&gt;0,CONCATENATE(IF((TEXT(График!H20-График!G20,"ч")-1)&lt;0,0,TEXT(График!H20-График!G20,"ч")-1),"_",TEXT('Ночные Часы'!C19,"Ч")),IF((TEXT(График!H20-График!G20,"ч")-1)&lt;0,0,TEXT(График!H20-График!G20,"ч")-1)))</f>
        <v>В</v>
      </c>
      <c r="D19" s="289">
        <f>IF(ISTEXT(График!J20),График!J20,IF('Ночные Часы'!D19&gt;0,CONCATENATE(IF((TEXT(График!K20-График!J20,"ч")-1)&lt;0,0,TEXT(График!K20-График!J20,"ч")-1),"_",TEXT('Ночные Часы'!D19,"Ч")),IF((TEXT(График!K20-График!J20,"ч")-1)&lt;0,0,TEXT(График!K20-График!J20,"ч")-1)))</f>
        <v>8</v>
      </c>
      <c r="E19" s="289">
        <f>IF(ISTEXT(График!M20),График!M20,IF('Ночные Часы'!E19&gt;0,CONCATENATE(IF((TEXT(График!N20-График!M20,"ч")-1)&lt;0,0,TEXT(График!N20-График!M20,"ч")-1),"_",TEXT('Ночные Часы'!E19,"Ч")),IF((TEXT(График!N20-График!M20,"ч")-1)&lt;0,0,TEXT(График!N20-График!M20,"ч")-1)))</f>
        <v>8</v>
      </c>
      <c r="F19" s="289">
        <f>IF(ISTEXT(График!P20),График!P20,IF('Ночные Часы'!F19&gt;0,CONCATENATE(IF((TEXT(График!Q20-График!P20,"ч")-1)&lt;0,0,TEXT(График!Q20-График!P20,"ч")-1),"_",TEXT('Ночные Часы'!F19,"Ч")),IF((TEXT(График!Q20-График!P20,"ч")-1)&lt;0,0,TEXT(График!Q20-График!P20,"ч")-1)))</f>
        <v>8</v>
      </c>
      <c r="G19" s="289">
        <f>IF(ISTEXT(График!S20),График!S20,IF('Ночные Часы'!G19&gt;0,CONCATENATE(IF((TEXT(График!T20-График!S20,"ч")-1)&lt;0,0,TEXT(График!T20-График!S20,"ч")-1),"_",TEXT('Ночные Часы'!G19,"Ч")),IF((TEXT(График!T20-График!S20,"ч")-1)&lt;0,0,TEXT(График!T20-График!S20,"ч")-1)))</f>
        <v>8</v>
      </c>
      <c r="H19" s="289">
        <f>IF(ISTEXT(График!V20),График!V20,IF('Ночные Часы'!H19&gt;0,CONCATENATE(IF((TEXT(График!W20-График!V20,"ч")-1)&lt;0,0,TEXT(График!W20-График!V20,"ч")-1),"_",TEXT('Ночные Часы'!H19,"Ч")),IF((TEXT(График!W20-График!V20,"ч")-1)&lt;0,0,TEXT(График!W20-График!V20,"ч")-1)))</f>
        <v>8</v>
      </c>
      <c r="I19" s="289" t="str">
        <f>IF(ISTEXT(График!Y20),График!Y20,IF('Ночные Часы'!I19&gt;0,CONCATENATE(IF((TEXT(График!Z20-График!Y20,"ч")-1)&lt;0,0,TEXT(График!Z20-График!Y20,"ч")-1),"_",TEXT('Ночные Часы'!I19,"Ч")),IF((TEXT(График!Z20-График!Y20,"ч")-1)&lt;0,0,TEXT(График!Z20-График!Y20,"ч")-1)))</f>
        <v>В</v>
      </c>
      <c r="J19" s="289" t="str">
        <f>IF(ISTEXT(График!AB20),График!AB20,IF('Ночные Часы'!J19&gt;0,CONCATENATE(IF((TEXT(График!AC20-График!AB20,"ч")-1)&lt;0,0,TEXT(График!AC20-График!AB20,"ч")-1),"_",TEXT('Ночные Часы'!J19,"Ч")),IF((TEXT(График!AC20-График!AB20,"ч")-1)&lt;0,0,TEXT(График!AC20-График!AB20,"ч")-1)))</f>
        <v>В</v>
      </c>
      <c r="K19" s="289">
        <f>IF(ISTEXT(График!AE20),График!AE20,IF('Ночные Часы'!K19&gt;0,CONCATENATE(IF((TEXT(График!AF20-График!AE20,"ч")-1)&lt;0,0,TEXT(График!AF20-График!AE20,"ч")-1),"_",TEXT('Ночные Часы'!K19,"Ч")),IF((TEXT(График!AF20-График!AE20,"ч")-1)&lt;0,0,TEXT(График!AF20-График!AE20,"ч")-1)))</f>
        <v>8</v>
      </c>
      <c r="L19" s="289">
        <f>IF(ISTEXT(График!AH20),График!AH20,IF('Ночные Часы'!L19&gt;0,CONCATENATE(IF((TEXT(График!AI20-График!AH20,"ч")-1)&lt;0,0,TEXT(График!AI20-График!AH20,"ч")-1),"_",TEXT('Ночные Часы'!L19,"Ч")),IF((TEXT(График!AI20-График!AH20,"ч")-1)&lt;0,0,TEXT(График!AI20-График!AH20,"ч")-1)))</f>
        <v>8</v>
      </c>
      <c r="M19" s="289">
        <f>IF(ISTEXT(График!AK20),График!AK20,IF('Ночные Часы'!M19&gt;0,CONCATENATE(IF((TEXT(График!AL20-График!AK20,"ч")-1)&lt;0,0,TEXT(График!AL20-График!AK20,"ч")-1),"_",TEXT('Ночные Часы'!M19,"Ч")),IF((TEXT(График!AL20-График!AK20,"ч")-1)&lt;0,0,TEXT(График!AL20-График!AK20,"ч")-1)))</f>
        <v>8</v>
      </c>
      <c r="N19" s="289" t="str">
        <f>IF(ISTEXT(График!AN20),График!AN20,IF('Ночные Часы'!N19&gt;0,CONCATENATE(IF((TEXT(График!AO20-График!AN20,"ч")-1)&lt;0,0,TEXT(График!AO20-График!AN20,"ч")-1),"_",TEXT('Ночные Часы'!N19,"Ч")),IF((TEXT(График!AO20-График!AN20,"ч")-1)&lt;0,0,TEXT(График!AO20-График!AN20,"ч")-1)))</f>
        <v>В</v>
      </c>
      <c r="O19" s="289">
        <f>IF(ISTEXT(График!AQ20),График!AQ20,IF('Ночные Часы'!O19&gt;0,CONCATENATE(IF((TEXT(График!AR20-График!AQ20,"ч")-1)&lt;0,0,TEXT(График!AR20-График!AQ20,"ч")-1),"_",TEXT('Ночные Часы'!O19,"Ч")),IF((TEXT(График!AR20-График!AQ20,"ч")-1)&lt;0,0,TEXT(График!AR20-График!AQ20,"ч")-1)))</f>
        <v>8</v>
      </c>
      <c r="P19" s="289" t="str">
        <f>IF(ISTEXT(График!AT20),График!AT20,IF('Ночные Часы'!P19&gt;0,CONCATENATE(IF((TEXT(График!AU20-График!AT20,"ч")-1)&lt;0,0,TEXT(График!AU20-График!AT20,"ч")-1),"_",TEXT('Ночные Часы'!P19,"Ч")),IF((TEXT(График!AU20-График!AT20,"ч")-1)&lt;0,0,TEXT(График!AU20-График!AT20,"ч")-1)))</f>
        <v>В</v>
      </c>
      <c r="Q19" s="289" t="str">
        <f>IF(ISTEXT(График!AW20),График!AW20,IF('Ночные Часы'!Q19&gt;0,CONCATENATE(IF((TEXT(График!AX20-График!AW20,"ч")-1)&lt;0,0,TEXT(График!AX20-График!AW20,"ч")-1),"_",TEXT('Ночные Часы'!Q19,"Ч")),IF((TEXT(График!AX20-График!AW20,"ч")-1)&lt;0,0,TEXT(График!AX20-График!AW20,"ч")-1)))</f>
        <v>В</v>
      </c>
      <c r="R19" s="289">
        <f>IF(ISTEXT(График!AZ20),График!AZ20,IF('Ночные Часы'!R19&gt;0,CONCATENATE(IF((TEXT(График!BA20-График!AZ20,"ч")-1)&lt;0,0,TEXT(График!BA20-График!AZ20,"ч")-1),"_",TEXT('Ночные Часы'!R19,"Ч")),IF((TEXT(График!BA20-График!AZ20,"ч")-1)&lt;0,0,TEXT(График!BA20-График!AZ20,"ч")-1)))</f>
        <v>8</v>
      </c>
      <c r="S19" s="289">
        <f>IF(ISTEXT(График!BC20),График!BC20,IF('Ночные Часы'!S19&gt;0,CONCATENATE(IF((TEXT(График!BD20-График!BC20,"ч")-1)&lt;0,0,TEXT(График!BD20-График!BC20,"ч")-1),"_",TEXT('Ночные Часы'!S19,"Ч")),IF((TEXT(График!BD20-График!BC20,"ч")-1)&lt;0,0,TEXT(График!BD20-График!BC20,"ч")-1)))</f>
        <v>8</v>
      </c>
      <c r="T19" s="289">
        <f>IF(ISTEXT(График!BF20),График!BF20,IF('Ночные Часы'!T19&gt;0,CONCATENATE(IF((TEXT(График!BG20-График!BF20,"ч")-1)&lt;0,0,TEXT(График!BG20-График!BF20,"ч")-1),"_",TEXT('Ночные Часы'!T19,"Ч")),IF((TEXT(График!BG20-График!BF20,"ч")-1)&lt;0,0,TEXT(График!BG20-График!BF20,"ч")-1)))</f>
        <v>8</v>
      </c>
      <c r="U19" s="289">
        <f>IF(ISTEXT(График!BI20),График!BI20,IF('Ночные Часы'!U19&gt;0,CONCATENATE(IF((TEXT(График!BJ20-График!BI20,"ч")-1)&lt;0,0,TEXT(График!BJ20-График!BI20,"ч")-1),"_",TEXT('Ночные Часы'!U19,"Ч")),IF((TEXT(График!BJ20-График!BI20,"ч")-1)&lt;0,0,TEXT(График!BJ20-График!BI20,"ч")-1)))</f>
        <v>8</v>
      </c>
      <c r="V19" s="289">
        <f>IF(ISTEXT(График!BL20),График!BL20,IF('Ночные Часы'!V19&gt;0,CONCATENATE(IF((TEXT(График!BM20-График!BL20,"ч")-1)&lt;0,0,TEXT(График!BM20-График!BL20,"ч")-1),"_",TEXT('Ночные Часы'!V19,"Ч")),IF((TEXT(График!BM20-График!BL20,"ч")-1)&lt;0,0,TEXT(График!BM20-График!BL20,"ч")-1)))</f>
        <v>8</v>
      </c>
      <c r="W19" s="289" t="str">
        <f>IF(ISTEXT(График!BO20),График!BO20,IF('Ночные Часы'!W19&gt;0,CONCATENATE(IF((TEXT(График!BP20-График!BO20,"ч")-1)&lt;0,0,TEXT(График!BP20-График!BO20,"ч")-1),"_",TEXT('Ночные Часы'!W19,"Ч")),IF((TEXT(График!BP20-График!BO20,"ч")-1)&lt;0,0,TEXT(График!BP20-График!BO20,"ч")-1)))</f>
        <v>В</v>
      </c>
      <c r="X19" s="289" t="str">
        <f>IF(ISTEXT(График!BR20),График!BR20,IF('Ночные Часы'!X19&gt;0,CONCATENATE(IF((TEXT(График!BS20-График!BR20,"ч")-1)&lt;0,0,TEXT(График!BS20-График!BR20,"ч")-1),"_",TEXT('Ночные Часы'!X19,"Ч")),IF((TEXT(График!BS20-График!BR20,"ч")-1)&lt;0,0,TEXT(График!BS20-График!BR20,"ч")-1)))</f>
        <v>В</v>
      </c>
      <c r="Y19" s="289">
        <f>IF(ISTEXT(График!BU20),График!BU20,IF('Ночные Часы'!Y19&gt;0,CONCATENATE(IF((TEXT(График!BV20-График!BU20,"ч")-1)&lt;0,0,TEXT(График!BV20-График!BU20,"ч")-1),"_",TEXT('Ночные Часы'!Y19,"Ч")),IF((TEXT(График!BV20-График!BU20,"ч")-1)&lt;0,0,TEXT(График!BV20-График!BU20,"ч")-1)))</f>
        <v>8</v>
      </c>
      <c r="Z19" s="289">
        <f>IF(ISTEXT(График!BX20),График!BX20,IF('Ночные Часы'!Z19&gt;0,CONCATENATE(IF((TEXT(График!BY20-График!BX20,"ч")-1)&lt;0,0,TEXT(График!BY20-График!BX20,"ч")-1),"_",TEXT('Ночные Часы'!Z19,"Ч")),IF((TEXT(График!BY20-График!BX20,"ч")-1)&lt;0,0,TEXT(График!BY20-График!BX20,"ч")-1)))</f>
        <v>8</v>
      </c>
      <c r="AA19" s="289">
        <f>IF(ISTEXT(График!CA20),График!CA20,IF('Ночные Часы'!AA19&gt;0,CONCATENATE(IF((TEXT(График!CB20-График!CA20,"ч")-1)&lt;0,0,TEXT(График!CB20-График!CA20,"ч")-1),"_",TEXT('Ночные Часы'!AA19,"Ч")),IF((TEXT(График!CB20-График!CA20,"ч")-1)&lt;0,0,TEXT(График!CB20-График!CA20,"ч")-1)))</f>
        <v>8</v>
      </c>
      <c r="AB19" s="289">
        <f>IF(ISTEXT(График!CD20),График!CD20,IF('Ночные Часы'!AB19&gt;0,CONCATENATE(IF((TEXT(График!CE20-График!CD20,"ч")-1)&lt;0,0,TEXT(График!CE20-График!CD20,"ч")-1),"_",TEXT('Ночные Часы'!AB19,"Ч")),IF((TEXT(График!CE20-График!CD20,"ч")-1)&lt;0,0,TEXT(График!CE20-График!CD20,"ч")-1)))</f>
        <v>8</v>
      </c>
      <c r="AC19" s="289">
        <f>IF(ISTEXT(График!CG20),График!CG20,IF('Ночные Часы'!AC19&gt;0,CONCATENATE(IF((TEXT(График!CH20-График!CG20,"ч")-1)&lt;0,0,TEXT(График!CH20-График!CG20,"ч")-1),"_",TEXT('Ночные Часы'!AC19,"Ч")),IF((TEXT(График!CH20-График!CG20,"ч")-1)&lt;0,0,TEXT(График!CH20-График!CG20,"ч")-1)))</f>
        <v>8</v>
      </c>
      <c r="AD19" s="289" t="str">
        <f>IF(ISTEXT(График!CJ20),График!CJ20,IF('Ночные Часы'!AD19&gt;0,CONCATENATE(IF((TEXT(График!CK20-График!CJ20,"ч")-1)&lt;0,0,TEXT(График!CK20-График!CJ20,"ч")-1),"_",TEXT('Ночные Часы'!AD19,"Ч")),IF((TEXT(График!CK20-График!CJ20,"ч")-1)&lt;0,0,TEXT(График!CK20-График!CJ20,"ч")-1)))</f>
        <v>В</v>
      </c>
      <c r="AE19" s="289" t="str">
        <f>IF(ISTEXT(График!CM20),График!CM20,IF('Ночные Часы'!AE19&gt;0,CONCATENATE(IF((TEXT(График!CN20-График!CM20,"ч")-1)&lt;0,0,TEXT(График!CN20-График!CM20,"ч")-1),"_",TEXT('Ночные Часы'!AE19,"Ч")),IF((TEXT(График!CN20-График!CM20,"ч")-1)&lt;0,0,TEXT(График!CN20-График!CM20,"ч")-1)))</f>
        <v>В</v>
      </c>
      <c r="AF19" s="289">
        <f>IF(ISTEXT(График!CP20),График!CP20,IF('Ночные Часы'!AF19&gt;0,CONCATENATE(IF((TEXT(График!CQ20-График!CP20,"ч")-1)&lt;0,0,TEXT(График!CQ20-График!CP20,"ч")-1),"_",TEXT('Ночные Часы'!AF19,"Ч")),IF((TEXT(График!CQ20-График!CP20,"ч")-1)&lt;0,0,TEXT(График!CQ20-График!CP20,"ч")-1)))</f>
        <v>7</v>
      </c>
      <c r="AG19" s="289">
        <f>IF(ISTEXT(График!CS20),График!CS20,IF('Ночные Часы'!AG19&gt;0,CONCATENATE(IF((TEXT(График!CT20-График!CS20,"ч")-1)&lt;0,0,TEXT(График!CT20-График!CS20,"ч")-1),"_",TEXT('Ночные Часы'!AG19,"Ч")),IF((TEXT(График!CT20-График!CS20,"ч")-1)&lt;0,0,TEXT(График!CT20-График!CS20,"ч")-1)))</f>
        <v>0</v>
      </c>
      <c r="AH19" s="284">
        <f>График!CW20</f>
        <v>20</v>
      </c>
      <c r="AI19" s="196">
        <f t="array" ref="AI19">SUM(IFERROR(--LEFTB(C19:AG19,FIND("_",C19:AG19)-1),C19:AG19))</f>
        <v>159</v>
      </c>
      <c r="AJ19" s="284">
        <f t="array" ref="AJ19">SUM(--IFERROR(MID(C19:AG19,SEARCH("_",C19:AG19)+1,1),0))</f>
        <v>0</v>
      </c>
      <c r="AK19" s="285">
        <f>'Ночные Часы'!AH19</f>
        <v>0</v>
      </c>
      <c r="AL19" s="285">
        <f t="shared" si="1"/>
        <v>0</v>
      </c>
      <c r="AM19" s="351">
        <f t="shared" si="2"/>
        <v>10</v>
      </c>
      <c r="AN19" s="351">
        <f t="shared" si="3"/>
        <v>0</v>
      </c>
      <c r="AO19" s="351">
        <f t="shared" si="4"/>
        <v>0</v>
      </c>
    </row>
    <row r="20" spans="1:41" x14ac:dyDescent="0.25">
      <c r="A20" s="8">
        <f>VLOOKUP(B20,'Список КК'!$M$2:$N$377,2,TRUE)</f>
        <v>3571</v>
      </c>
      <c r="B20" s="9" t="str">
        <f>График!C21</f>
        <v>Келлер Алена Александровна</v>
      </c>
      <c r="C20" s="289" t="str">
        <f>IF(ISTEXT(График!G21),График!G21,IF('Ночные Часы'!C20&gt;0,CONCATENATE(IF((TEXT(График!H21-График!G21,"ч")-1)&lt;0,0,TEXT(График!H21-График!G21,"ч")-1),"_",TEXT('Ночные Часы'!C20,"Ч")),IF((TEXT(График!H21-График!G21,"ч")-1)&lt;0,0,TEXT(График!H21-График!G21,"ч")-1)))</f>
        <v>8_2</v>
      </c>
      <c r="D20" s="289" t="str">
        <f>IF(ISTEXT(График!J21),График!J21,IF('Ночные Часы'!D20&gt;0,CONCATENATE(IF((TEXT(График!K21-График!J21,"ч")-1)&lt;0,0,TEXT(График!K21-График!J21,"ч")-1),"_",TEXT('Ночные Часы'!D20,"Ч")),IF((TEXT(График!K21-График!J21,"ч")-1)&lt;0,0,TEXT(График!K21-График!J21,"ч")-1)))</f>
        <v>В</v>
      </c>
      <c r="E20" s="289" t="str">
        <f>IF(ISTEXT(График!M21),График!M21,IF('Ночные Часы'!E20&gt;0,CONCATENATE(IF((TEXT(График!N21-График!M21,"ч")-1)&lt;0,0,TEXT(График!N21-График!M21,"ч")-1),"_",TEXT('Ночные Часы'!E20,"Ч")),IF((TEXT(График!N21-График!M21,"ч")-1)&lt;0,0,TEXT(График!N21-График!M21,"ч")-1)))</f>
        <v>В</v>
      </c>
      <c r="F20" s="289">
        <f>IF(ISTEXT(График!P21),График!P21,IF('Ночные Часы'!F20&gt;0,CONCATENATE(IF((TEXT(График!Q21-График!P21,"ч")-1)&lt;0,0,TEXT(График!Q21-График!P21,"ч")-1),"_",TEXT('Ночные Часы'!F20,"Ч")),IF((TEXT(График!Q21-График!P21,"ч")-1)&lt;0,0,TEXT(График!Q21-График!P21,"ч")-1)))</f>
        <v>8</v>
      </c>
      <c r="G20" s="289">
        <f>IF(ISTEXT(График!S21),График!S21,IF('Ночные Часы'!G20&gt;0,CONCATENATE(IF((TEXT(График!T21-График!S21,"ч")-1)&lt;0,0,TEXT(График!T21-График!S21,"ч")-1),"_",TEXT('Ночные Часы'!G20,"Ч")),IF((TEXT(График!T21-График!S21,"ч")-1)&lt;0,0,TEXT(График!T21-График!S21,"ч")-1)))</f>
        <v>8</v>
      </c>
      <c r="H20" s="289">
        <f>IF(ISTEXT(График!V21),График!V21,IF('Ночные Часы'!H20&gt;0,CONCATENATE(IF((TEXT(График!W21-График!V21,"ч")-1)&lt;0,0,TEXT(График!W21-График!V21,"ч")-1),"_",TEXT('Ночные Часы'!H20,"Ч")),IF((TEXT(График!W21-График!V21,"ч")-1)&lt;0,0,TEXT(График!W21-График!V21,"ч")-1)))</f>
        <v>8</v>
      </c>
      <c r="I20" s="289" t="str">
        <f>IF(ISTEXT(График!Y21),График!Y21,IF('Ночные Часы'!I20&gt;0,CONCATENATE(IF((TEXT(График!Z21-График!Y21,"ч")-1)&lt;0,0,TEXT(График!Z21-График!Y21,"ч")-1),"_",TEXT('Ночные Часы'!I20,"Ч")),IF((TEXT(График!Z21-График!Y21,"ч")-1)&lt;0,0,TEXT(График!Z21-График!Y21,"ч")-1)))</f>
        <v>8_2</v>
      </c>
      <c r="J20" s="289" t="str">
        <f>IF(ISTEXT(График!AB21),График!AB21,IF('Ночные Часы'!J20&gt;0,CONCATENATE(IF((TEXT(График!AC21-График!AB21,"ч")-1)&lt;0,0,TEXT(График!AC21-График!AB21,"ч")-1),"_",TEXT('Ночные Часы'!J20,"Ч")),IF((TEXT(График!AC21-График!AB21,"ч")-1)&lt;0,0,TEXT(График!AC21-График!AB21,"ч")-1)))</f>
        <v>В</v>
      </c>
      <c r="K20" s="289" t="str">
        <f>IF(ISTEXT(График!AE21),График!AE21,IF('Ночные Часы'!K20&gt;0,CONCATENATE(IF((TEXT(График!AF21-График!AE21,"ч")-1)&lt;0,0,TEXT(График!AF21-График!AE21,"ч")-1),"_",TEXT('Ночные Часы'!K20,"Ч")),IF((TEXT(График!AF21-График!AE21,"ч")-1)&lt;0,0,TEXT(График!AF21-График!AE21,"ч")-1)))</f>
        <v>В</v>
      </c>
      <c r="L20" s="289">
        <f>IF(ISTEXT(График!AH21),График!AH21,IF('Ночные Часы'!L20&gt;0,CONCATENATE(IF((TEXT(График!AI21-График!AH21,"ч")-1)&lt;0,0,TEXT(График!AI21-График!AH21,"ч")-1),"_",TEXT('Ночные Часы'!L20,"Ч")),IF((TEXT(График!AI21-График!AH21,"ч")-1)&lt;0,0,TEXT(График!AI21-График!AH21,"ч")-1)))</f>
        <v>8</v>
      </c>
      <c r="M20" s="289">
        <f>IF(ISTEXT(График!AK21),График!AK21,IF('Ночные Часы'!M20&gt;0,CONCATENATE(IF((TEXT(График!AL21-График!AK21,"ч")-1)&lt;0,0,TEXT(График!AL21-График!AK21,"ч")-1),"_",TEXT('Ночные Часы'!M20,"Ч")),IF((TEXT(График!AL21-График!AK21,"ч")-1)&lt;0,0,TEXT(График!AL21-График!AK21,"ч")-1)))</f>
        <v>8</v>
      </c>
      <c r="N20" s="289" t="str">
        <f>IF(ISTEXT(График!AN21),График!AN21,IF('Ночные Часы'!N20&gt;0,CONCATENATE(IF((TEXT(График!AO21-График!AN21,"ч")-1)&lt;0,0,TEXT(График!AO21-График!AN21,"ч")-1),"_",TEXT('Ночные Часы'!N20,"Ч")),IF((TEXT(График!AO21-График!AN21,"ч")-1)&lt;0,0,TEXT(График!AO21-График!AN21,"ч")-1)))</f>
        <v>8_2</v>
      </c>
      <c r="O20" s="289" t="str">
        <f>IF(ISTEXT(График!AQ21),График!AQ21,IF('Ночные Часы'!O20&gt;0,CONCATENATE(IF((TEXT(График!AR21-График!AQ21,"ч")-1)&lt;0,0,TEXT(График!AR21-График!AQ21,"ч")-1),"_",TEXT('Ночные Часы'!O20,"Ч")),IF((TEXT(График!AR21-График!AQ21,"ч")-1)&lt;0,0,TEXT(График!AR21-График!AQ21,"ч")-1)))</f>
        <v>8_2</v>
      </c>
      <c r="P20" s="289" t="str">
        <f>IF(ISTEXT(График!AT21),График!AT21,IF('Ночные Часы'!P20&gt;0,CONCATENATE(IF((TEXT(График!AU21-График!AT21,"ч")-1)&lt;0,0,TEXT(График!AU21-График!AT21,"ч")-1),"_",TEXT('Ночные Часы'!P20,"Ч")),IF((TEXT(График!AU21-График!AT21,"ч")-1)&lt;0,0,TEXT(График!AU21-График!AT21,"ч")-1)))</f>
        <v>В</v>
      </c>
      <c r="Q20" s="289" t="str">
        <f>IF(ISTEXT(График!AW21),График!AW21,IF('Ночные Часы'!Q20&gt;0,CONCATENATE(IF((TEXT(График!AX21-График!AW21,"ч")-1)&lt;0,0,TEXT(График!AX21-График!AW21,"ч")-1),"_",TEXT('Ночные Часы'!Q20,"Ч")),IF((TEXT(График!AX21-График!AW21,"ч")-1)&lt;0,0,TEXT(График!AX21-График!AW21,"ч")-1)))</f>
        <v>В</v>
      </c>
      <c r="R20" s="289">
        <f>IF(ISTEXT(График!AZ21),График!AZ21,IF('Ночные Часы'!R20&gt;0,CONCATENATE(IF((TEXT(График!BA21-График!AZ21,"ч")-1)&lt;0,0,TEXT(График!BA21-График!AZ21,"ч")-1),"_",TEXT('Ночные Часы'!R20,"Ч")),IF((TEXT(График!BA21-График!AZ21,"ч")-1)&lt;0,0,TEXT(График!BA21-График!AZ21,"ч")-1)))</f>
        <v>8</v>
      </c>
      <c r="S20" s="289">
        <f>IF(ISTEXT(График!BC21),График!BC21,IF('Ночные Часы'!S20&gt;0,CONCATENATE(IF((TEXT(График!BD21-График!BC21,"ч")-1)&lt;0,0,TEXT(График!BD21-График!BC21,"ч")-1),"_",TEXT('Ночные Часы'!S20,"Ч")),IF((TEXT(График!BD21-График!BC21,"ч")-1)&lt;0,0,TEXT(График!BD21-График!BC21,"ч")-1)))</f>
        <v>8</v>
      </c>
      <c r="T20" s="289">
        <f>IF(ISTEXT(График!BF21),График!BF21,IF('Ночные Часы'!T20&gt;0,CONCATENATE(IF((TEXT(График!BG21-График!BF21,"ч")-1)&lt;0,0,TEXT(График!BG21-График!BF21,"ч")-1),"_",TEXT('Ночные Часы'!T20,"Ч")),IF((TEXT(График!BG21-График!BF21,"ч")-1)&lt;0,0,TEXT(График!BG21-График!BF21,"ч")-1)))</f>
        <v>8</v>
      </c>
      <c r="U20" s="289">
        <f>IF(ISTEXT(График!BI21),График!BI21,IF('Ночные Часы'!U20&gt;0,CONCATENATE(IF((TEXT(График!BJ21-График!BI21,"ч")-1)&lt;0,0,TEXT(График!BJ21-График!BI21,"ч")-1),"_",TEXT('Ночные Часы'!U20,"Ч")),IF((TEXT(График!BJ21-График!BI21,"ч")-1)&lt;0,0,TEXT(График!BJ21-График!BI21,"ч")-1)))</f>
        <v>8</v>
      </c>
      <c r="V20" s="289" t="str">
        <f>IF(ISTEXT(График!BL21),График!BL21,IF('Ночные Часы'!V20&gt;0,CONCATENATE(IF((TEXT(График!BM21-График!BL21,"ч")-1)&lt;0,0,TEXT(График!BM21-График!BL21,"ч")-1),"_",TEXT('Ночные Часы'!V20,"Ч")),IF((TEXT(График!BM21-График!BL21,"ч")-1)&lt;0,0,TEXT(График!BM21-График!BL21,"ч")-1)))</f>
        <v>В</v>
      </c>
      <c r="W20" s="289">
        <f>IF(ISTEXT(График!BO21),График!BO21,IF('Ночные Часы'!W20&gt;0,CONCATENATE(IF((TEXT(График!BP21-График!BO21,"ч")-1)&lt;0,0,TEXT(График!BP21-График!BO21,"ч")-1),"_",TEXT('Ночные Часы'!W20,"Ч")),IF((TEXT(График!BP21-График!BO21,"ч")-1)&lt;0,0,TEXT(График!BP21-График!BO21,"ч")-1)))</f>
        <v>8</v>
      </c>
      <c r="X20" s="289">
        <f>IF(ISTEXT(График!BR21),График!BR21,IF('Ночные Часы'!X20&gt;0,CONCATENATE(IF((TEXT(График!BS21-График!BR21,"ч")-1)&lt;0,0,TEXT(График!BS21-График!BR21,"ч")-1),"_",TEXT('Ночные Часы'!X20,"Ч")),IF((TEXT(График!BS21-График!BR21,"ч")-1)&lt;0,0,TEXT(График!BS21-График!BR21,"ч")-1)))</f>
        <v>8</v>
      </c>
      <c r="Y20" s="289" t="str">
        <f>IF(ISTEXT(График!BU21),График!BU21,IF('Ночные Часы'!Y20&gt;0,CONCATENATE(IF((TEXT(График!BV21-График!BU21,"ч")-1)&lt;0,0,TEXT(График!BV21-График!BU21,"ч")-1),"_",TEXT('Ночные Часы'!Y20,"Ч")),IF((TEXT(График!BV21-График!BU21,"ч")-1)&lt;0,0,TEXT(График!BV21-График!BU21,"ч")-1)))</f>
        <v>8_2</v>
      </c>
      <c r="Z20" s="289" t="str">
        <f>IF(ISTEXT(График!BX21),График!BX21,IF('Ночные Часы'!Z20&gt;0,CONCATENATE(IF((TEXT(График!BY21-График!BX21,"ч")-1)&lt;0,0,TEXT(График!BY21-График!BX21,"ч")-1),"_",TEXT('Ночные Часы'!Z20,"Ч")),IF((TEXT(График!BY21-График!BX21,"ч")-1)&lt;0,0,TEXT(График!BY21-График!BX21,"ч")-1)))</f>
        <v>8_2</v>
      </c>
      <c r="AA20" s="289" t="str">
        <f>IF(ISTEXT(График!CA21),График!CA21,IF('Ночные Часы'!AA20&gt;0,CONCATENATE(IF((TEXT(График!CB21-График!CA21,"ч")-1)&lt;0,0,TEXT(График!CB21-График!CA21,"ч")-1),"_",TEXT('Ночные Часы'!AA20,"Ч")),IF((TEXT(График!CB21-График!CA21,"ч")-1)&lt;0,0,TEXT(График!CB21-График!CA21,"ч")-1)))</f>
        <v>8_2</v>
      </c>
      <c r="AB20" s="289" t="str">
        <f>IF(ISTEXT(График!CD21),График!CD21,IF('Ночные Часы'!AB20&gt;0,CONCATENATE(IF((TEXT(График!CE21-График!CD21,"ч")-1)&lt;0,0,TEXT(График!CE21-График!CD21,"ч")-1),"_",TEXT('Ночные Часы'!AB20,"Ч")),IF((TEXT(График!CE21-График!CD21,"ч")-1)&lt;0,0,TEXT(График!CE21-График!CD21,"ч")-1)))</f>
        <v>В</v>
      </c>
      <c r="AC20" s="289" t="str">
        <f>IF(ISTEXT(График!CG21),График!CG21,IF('Ночные Часы'!AC20&gt;0,CONCATENATE(IF((TEXT(График!CH21-График!CG21,"ч")-1)&lt;0,0,TEXT(График!CH21-График!CG21,"ч")-1),"_",TEXT('Ночные Часы'!AC20,"Ч")),IF((TEXT(График!CH21-График!CG21,"ч")-1)&lt;0,0,TEXT(График!CH21-График!CG21,"ч")-1)))</f>
        <v>В</v>
      </c>
      <c r="AD20" s="289">
        <f>IF(ISTEXT(График!CJ21),График!CJ21,IF('Ночные Часы'!AD20&gt;0,CONCATENATE(IF((TEXT(График!CK21-График!CJ21,"ч")-1)&lt;0,0,TEXT(График!CK21-График!CJ21,"ч")-1),"_",TEXT('Ночные Часы'!AD20,"Ч")),IF((TEXT(График!CK21-График!CJ21,"ч")-1)&lt;0,0,TEXT(График!CK21-График!CJ21,"ч")-1)))</f>
        <v>8</v>
      </c>
      <c r="AE20" s="289">
        <f>IF(ISTEXT(График!CM21),График!CM21,IF('Ночные Часы'!AE20&gt;0,CONCATENATE(IF((TEXT(График!CN21-График!CM21,"ч")-1)&lt;0,0,TEXT(График!CN21-График!CM21,"ч")-1),"_",TEXT('Ночные Часы'!AE20,"Ч")),IF((TEXT(График!CN21-График!CM21,"ч")-1)&lt;0,0,TEXT(График!CN21-График!CM21,"ч")-1)))</f>
        <v>8</v>
      </c>
      <c r="AF20" s="289">
        <f>IF(ISTEXT(График!CP21),График!CP21,IF('Ночные Часы'!AF20&gt;0,CONCATENATE(IF((TEXT(График!CQ21-График!CP21,"ч")-1)&lt;0,0,TEXT(График!CQ21-График!CP21,"ч")-1),"_",TEXT('Ночные Часы'!AF20,"Ч")),IF((TEXT(График!CQ21-График!CP21,"ч")-1)&lt;0,0,TEXT(График!CQ21-График!CP21,"ч")-1)))</f>
        <v>7</v>
      </c>
      <c r="AG20" s="289">
        <f>IF(ISTEXT(График!CS21),График!CS21,IF('Ночные Часы'!AG20&gt;0,CONCATENATE(IF((TEXT(График!CT21-График!CS21,"ч")-1)&lt;0,0,TEXT(График!CT21-График!CS21,"ч")-1),"_",TEXT('Ночные Часы'!AG20,"Ч")),IF((TEXT(График!CT21-График!CS21,"ч")-1)&lt;0,0,TEXT(График!CT21-График!CS21,"ч")-1)))</f>
        <v>0</v>
      </c>
      <c r="AH20" s="284">
        <f>График!CW21</f>
        <v>21</v>
      </c>
      <c r="AI20" s="196">
        <f t="array" ref="AI20">SUM(IFERROR(--LEFTB(C20:AG20,FIND("_",C20:AG20)-1),C20:AG20))</f>
        <v>167</v>
      </c>
      <c r="AJ20" s="284">
        <f t="array" ref="AJ20">SUM(--IFERROR(MID(C20:AG20,SEARCH("_",C20:AG20)+1,1),0))</f>
        <v>14</v>
      </c>
      <c r="AK20" s="285">
        <f>'Ночные Часы'!AH20</f>
        <v>0.58333333333333326</v>
      </c>
      <c r="AL20" s="285">
        <f t="shared" si="1"/>
        <v>1.1102230246251565E-16</v>
      </c>
      <c r="AM20" s="351">
        <f t="shared" si="2"/>
        <v>9</v>
      </c>
      <c r="AN20" s="351">
        <f t="shared" si="3"/>
        <v>0</v>
      </c>
      <c r="AO20" s="351">
        <f t="shared" si="4"/>
        <v>0</v>
      </c>
    </row>
    <row r="21" spans="1:41" x14ac:dyDescent="0.25">
      <c r="A21" s="8">
        <f>VLOOKUP(B21,'Список КК'!$M$2:$N$377,2,TRUE)</f>
        <v>32195</v>
      </c>
      <c r="B21" s="9" t="str">
        <f>График!C22</f>
        <v>Лесникова Марианна Викторовна</v>
      </c>
      <c r="C21" s="289">
        <f>IF(ISTEXT(График!G22),График!G22,IF('Ночные Часы'!C21&gt;0,CONCATENATE(IF((TEXT(График!H22-График!G22,"ч")-1)&lt;0,0,TEXT(График!H22-График!G22,"ч")-1),"_",TEXT('Ночные Часы'!C21,"Ч")),IF((TEXT(График!H22-График!G22,"ч")-1)&lt;0,0,TEXT(График!H22-График!G22,"ч")-1)))</f>
        <v>8</v>
      </c>
      <c r="D21" s="289">
        <f>IF(ISTEXT(График!J22),График!J22,IF('Ночные Часы'!D21&gt;0,CONCATENATE(IF((TEXT(График!K22-График!J22,"ч")-1)&lt;0,0,TEXT(График!K22-График!J22,"ч")-1),"_",TEXT('Ночные Часы'!D21,"Ч")),IF((TEXT(График!K22-График!J22,"ч")-1)&lt;0,0,TEXT(График!K22-График!J22,"ч")-1)))</f>
        <v>8</v>
      </c>
      <c r="E21" s="289" t="str">
        <f>IF(ISTEXT(График!M22),График!M22,IF('Ночные Часы'!E21&gt;0,CONCATENATE(IF((TEXT(График!N22-График!M22,"ч")-1)&lt;0,0,TEXT(График!N22-График!M22,"ч")-1),"_",TEXT('Ночные Часы'!E21,"Ч")),IF((TEXT(График!N22-График!M22,"ч")-1)&lt;0,0,TEXT(График!N22-График!M22,"ч")-1)))</f>
        <v>8_3</v>
      </c>
      <c r="F21" s="289" t="str">
        <f>IF(ISTEXT(График!P22),График!P22,IF('Ночные Часы'!F21&gt;0,CONCATENATE(IF((TEXT(График!Q22-График!P22,"ч")-1)&lt;0,0,TEXT(График!Q22-График!P22,"ч")-1),"_",TEXT('Ночные Часы'!F21,"Ч")),IF((TEXT(График!Q22-График!P22,"ч")-1)&lt;0,0,TEXT(График!Q22-График!P22,"ч")-1)))</f>
        <v>8_3</v>
      </c>
      <c r="G21" s="289" t="str">
        <f>IF(ISTEXT(График!S22),График!S22,IF('Ночные Часы'!G21&gt;0,CONCATENATE(IF((TEXT(График!T22-График!S22,"ч")-1)&lt;0,0,TEXT(График!T22-График!S22,"ч")-1),"_",TEXT('Ночные Часы'!G21,"Ч")),IF((TEXT(График!T22-График!S22,"ч")-1)&lt;0,0,TEXT(График!T22-График!S22,"ч")-1)))</f>
        <v>В</v>
      </c>
      <c r="H21" s="289" t="str">
        <f>IF(ISTEXT(График!V22),График!V22,IF('Ночные Часы'!H21&gt;0,CONCATENATE(IF((TEXT(График!W22-График!V22,"ч")-1)&lt;0,0,TEXT(График!W22-График!V22,"ч")-1),"_",TEXT('Ночные Часы'!H21,"Ч")),IF((TEXT(График!W22-График!V22,"ч")-1)&lt;0,0,TEXT(График!W22-График!V22,"ч")-1)))</f>
        <v>В</v>
      </c>
      <c r="I21" s="289">
        <f>IF(ISTEXT(График!Y22),График!Y22,IF('Ночные Часы'!I21&gt;0,CONCATENATE(IF((TEXT(График!Z22-График!Y22,"ч")-1)&lt;0,0,TEXT(График!Z22-График!Y22,"ч")-1),"_",TEXT('Ночные Часы'!I21,"Ч")),IF((TEXT(График!Z22-График!Y22,"ч")-1)&lt;0,0,TEXT(График!Z22-График!Y22,"ч")-1)))</f>
        <v>8</v>
      </c>
      <c r="J21" s="289">
        <f>IF(ISTEXT(График!AB22),График!AB22,IF('Ночные Часы'!J21&gt;0,CONCATENATE(IF((TEXT(График!AC22-График!AB22,"ч")-1)&lt;0,0,TEXT(График!AC22-График!AB22,"ч")-1),"_",TEXT('Ночные Часы'!J21,"Ч")),IF((TEXT(График!AC22-График!AB22,"ч")-1)&lt;0,0,TEXT(График!AC22-График!AB22,"ч")-1)))</f>
        <v>8</v>
      </c>
      <c r="K21" s="289">
        <f>IF(ISTEXT(График!AE22),График!AE22,IF('Ночные Часы'!K21&gt;0,CONCATENATE(IF((TEXT(График!AF22-График!AE22,"ч")-1)&lt;0,0,TEXT(График!AF22-График!AE22,"ч")-1),"_",TEXT('Ночные Часы'!K21,"Ч")),IF((TEXT(График!AF22-График!AE22,"ч")-1)&lt;0,0,TEXT(График!AF22-График!AE22,"ч")-1)))</f>
        <v>8</v>
      </c>
      <c r="L21" s="289" t="str">
        <f>IF(ISTEXT(График!AH22),График!AH22,IF('Ночные Часы'!L21&gt;0,CONCATENATE(IF((TEXT(График!AI22-График!AH22,"ч")-1)&lt;0,0,TEXT(График!AI22-График!AH22,"ч")-1),"_",TEXT('Ночные Часы'!L21,"Ч")),IF((TEXT(График!AI22-График!AH22,"ч")-1)&lt;0,0,TEXT(График!AI22-График!AH22,"ч")-1)))</f>
        <v>8_3</v>
      </c>
      <c r="M21" s="289" t="str">
        <f>IF(ISTEXT(График!AK22),График!AK22,IF('Ночные Часы'!M21&gt;0,CONCATENATE(IF((TEXT(График!AL22-График!AK22,"ч")-1)&lt;0,0,TEXT(График!AL22-График!AK22,"ч")-1),"_",TEXT('Ночные Часы'!M21,"Ч")),IF((TEXT(График!AL22-График!AK22,"ч")-1)&lt;0,0,TEXT(График!AL22-График!AK22,"ч")-1)))</f>
        <v>В</v>
      </c>
      <c r="N21" s="289" t="str">
        <f>IF(ISTEXT(График!AN22),График!AN22,IF('Ночные Часы'!N21&gt;0,CONCATENATE(IF((TEXT(График!AO22-График!AN22,"ч")-1)&lt;0,0,TEXT(График!AO22-График!AN22,"ч")-1),"_",TEXT('Ночные Часы'!N21,"Ч")),IF((TEXT(График!AO22-График!AN22,"ч")-1)&lt;0,0,TEXT(График!AO22-График!AN22,"ч")-1)))</f>
        <v>В</v>
      </c>
      <c r="O21" s="289">
        <f>IF(ISTEXT(График!AQ22),График!AQ22,IF('Ночные Часы'!O21&gt;0,CONCATENATE(IF((TEXT(График!AR22-График!AQ22,"ч")-1)&lt;0,0,TEXT(График!AR22-График!AQ22,"ч")-1),"_",TEXT('Ночные Часы'!O21,"Ч")),IF((TEXT(График!AR22-График!AQ22,"ч")-1)&lt;0,0,TEXT(График!AR22-График!AQ22,"ч")-1)))</f>
        <v>8</v>
      </c>
      <c r="P21" s="289">
        <f>IF(ISTEXT(График!AT22),График!AT22,IF('Ночные Часы'!P21&gt;0,CONCATENATE(IF((TEXT(График!AU22-График!AT22,"ч")-1)&lt;0,0,TEXT(График!AU22-График!AT22,"ч")-1),"_",TEXT('Ночные Часы'!P21,"Ч")),IF((TEXT(График!AU22-График!AT22,"ч")-1)&lt;0,0,TEXT(График!AU22-График!AT22,"ч")-1)))</f>
        <v>8</v>
      </c>
      <c r="Q21" s="289">
        <f>IF(ISTEXT(График!AW22),График!AW22,IF('Ночные Часы'!Q21&gt;0,CONCATENATE(IF((TEXT(График!AX22-График!AW22,"ч")-1)&lt;0,0,TEXT(График!AX22-График!AW22,"ч")-1),"_",TEXT('Ночные Часы'!Q21,"Ч")),IF((TEXT(График!AX22-График!AW22,"ч")-1)&lt;0,0,TEXT(График!AX22-График!AW22,"ч")-1)))</f>
        <v>8</v>
      </c>
      <c r="R21" s="289" t="str">
        <f>IF(ISTEXT(График!AZ22),График!AZ22,IF('Ночные Часы'!R21&gt;0,CONCATENATE(IF((TEXT(График!BA22-График!AZ22,"ч")-1)&lt;0,0,TEXT(График!BA22-График!AZ22,"ч")-1),"_",TEXT('Ночные Часы'!R21,"Ч")),IF((TEXT(График!BA22-График!AZ22,"ч")-1)&lt;0,0,TEXT(График!BA22-График!AZ22,"ч")-1)))</f>
        <v>8_3</v>
      </c>
      <c r="S21" s="289" t="str">
        <f>IF(ISTEXT(График!BC22),График!BC22,IF('Ночные Часы'!S21&gt;0,CONCATENATE(IF((TEXT(График!BD22-График!BC22,"ч")-1)&lt;0,0,TEXT(График!BD22-График!BC22,"ч")-1),"_",TEXT('Ночные Часы'!S21,"Ч")),IF((TEXT(График!BD22-График!BC22,"ч")-1)&lt;0,0,TEXT(График!BD22-График!BC22,"ч")-1)))</f>
        <v>В</v>
      </c>
      <c r="T21" s="289" t="str">
        <f>IF(ISTEXT(График!BF22),График!BF22,IF('Ночные Часы'!T21&gt;0,CONCATENATE(IF((TEXT(График!BG22-График!BF22,"ч")-1)&lt;0,0,TEXT(График!BG22-График!BF22,"ч")-1),"_",TEXT('Ночные Часы'!T21,"Ч")),IF((TEXT(График!BG22-График!BF22,"ч")-1)&lt;0,0,TEXT(График!BG22-График!BF22,"ч")-1)))</f>
        <v>В</v>
      </c>
      <c r="U21" s="289">
        <f>IF(ISTEXT(График!BI22),График!BI22,IF('Ночные Часы'!U21&gt;0,CONCATENATE(IF((TEXT(График!BJ22-График!BI22,"ч")-1)&lt;0,0,TEXT(График!BJ22-График!BI22,"ч")-1),"_",TEXT('Ночные Часы'!U21,"Ч")),IF((TEXT(График!BJ22-График!BI22,"ч")-1)&lt;0,0,TEXT(График!BJ22-График!BI22,"ч")-1)))</f>
        <v>8</v>
      </c>
      <c r="V21" s="289">
        <f>IF(ISTEXT(График!BL22),График!BL22,IF('Ночные Часы'!V21&gt;0,CONCATENATE(IF((TEXT(График!BM22-График!BL22,"ч")-1)&lt;0,0,TEXT(График!BM22-График!BL22,"ч")-1),"_",TEXT('Ночные Часы'!V21,"Ч")),IF((TEXT(График!BM22-График!BL22,"ч")-1)&lt;0,0,TEXT(График!BM22-График!BL22,"ч")-1)))</f>
        <v>8</v>
      </c>
      <c r="W21" s="289" t="str">
        <f>IF(ISTEXT(График!BO22),График!BO22,IF('Ночные Часы'!W21&gt;0,CONCATENATE(IF((TEXT(График!BP22-График!BO22,"ч")-1)&lt;0,0,TEXT(График!BP22-График!BO22,"ч")-1),"_",TEXT('Ночные Часы'!W21,"Ч")),IF((TEXT(График!BP22-График!BO22,"ч")-1)&lt;0,0,TEXT(График!BP22-График!BO22,"ч")-1)))</f>
        <v>8_3</v>
      </c>
      <c r="X21" s="289" t="str">
        <f>IF(ISTEXT(График!BR22),График!BR22,IF('Ночные Часы'!X21&gt;0,CONCATENATE(IF((TEXT(График!BS22-График!BR22,"ч")-1)&lt;0,0,TEXT(График!BS22-График!BR22,"ч")-1),"_",TEXT('Ночные Часы'!X21,"Ч")),IF((TEXT(График!BS22-График!BR22,"ч")-1)&lt;0,0,TEXT(График!BS22-График!BR22,"ч")-1)))</f>
        <v>8_3</v>
      </c>
      <c r="Y21" s="289" t="str">
        <f>IF(ISTEXT(График!BU22),График!BU22,IF('Ночные Часы'!Y21&gt;0,CONCATENATE(IF((TEXT(График!BV22-График!BU22,"ч")-1)&lt;0,0,TEXT(График!BV22-График!BU22,"ч")-1),"_",TEXT('Ночные Часы'!Y21,"Ч")),IF((TEXT(График!BV22-График!BU22,"ч")-1)&lt;0,0,TEXT(График!BV22-График!BU22,"ч")-1)))</f>
        <v>В</v>
      </c>
      <c r="Z21" s="289" t="str">
        <f>IF(ISTEXT(График!BX22),График!BX22,IF('Ночные Часы'!Z21&gt;0,CONCATENATE(IF((TEXT(График!BY22-График!BX22,"ч")-1)&lt;0,0,TEXT(График!BY22-График!BX22,"ч")-1),"_",TEXT('Ночные Часы'!Z21,"Ч")),IF((TEXT(График!BY22-График!BX22,"ч")-1)&lt;0,0,TEXT(График!BY22-График!BX22,"ч")-1)))</f>
        <v>В</v>
      </c>
      <c r="AA21" s="289">
        <f>IF(ISTEXT(График!CA22),График!CA22,IF('Ночные Часы'!AA21&gt;0,CONCATENATE(IF((TEXT(График!CB22-График!CA22,"ч")-1)&lt;0,0,TEXT(График!CB22-График!CA22,"ч")-1),"_",TEXT('Ночные Часы'!AA21,"Ч")),IF((TEXT(График!CB22-График!CA22,"ч")-1)&lt;0,0,TEXT(График!CB22-График!CA22,"ч")-1)))</f>
        <v>8</v>
      </c>
      <c r="AB21" s="289">
        <f>IF(ISTEXT(График!CD22),График!CD22,IF('Ночные Часы'!AB21&gt;0,CONCATENATE(IF((TEXT(График!CE22-График!CD22,"ч")-1)&lt;0,0,TEXT(График!CE22-График!CD22,"ч")-1),"_",TEXT('Ночные Часы'!AB21,"Ч")),IF((TEXT(График!CE22-График!CD22,"ч")-1)&lt;0,0,TEXT(График!CE22-График!CD22,"ч")-1)))</f>
        <v>8</v>
      </c>
      <c r="AC21" s="289">
        <f>IF(ISTEXT(График!CG22),График!CG22,IF('Ночные Часы'!AC21&gt;0,CONCATENATE(IF((TEXT(График!CH22-График!CG22,"ч")-1)&lt;0,0,TEXT(График!CH22-График!CG22,"ч")-1),"_",TEXT('Ночные Часы'!AC21,"Ч")),IF((TEXT(График!CH22-График!CG22,"ч")-1)&lt;0,0,TEXT(График!CH22-График!CG22,"ч")-1)))</f>
        <v>8</v>
      </c>
      <c r="AD21" s="289">
        <f>IF(ISTEXT(График!CJ22),График!CJ22,IF('Ночные Часы'!AD21&gt;0,CONCATENATE(IF((TEXT(График!CK22-График!CJ22,"ч")-1)&lt;0,0,TEXT(График!CK22-График!CJ22,"ч")-1),"_",TEXT('Ночные Часы'!AD21,"Ч")),IF((TEXT(График!CK22-График!CJ22,"ч")-1)&lt;0,0,TEXT(График!CK22-График!CJ22,"ч")-1)))</f>
        <v>8</v>
      </c>
      <c r="AE21" s="289" t="str">
        <f>IF(ISTEXT(График!CM22),График!CM22,IF('Ночные Часы'!AE21&gt;0,CONCATENATE(IF((TEXT(График!CN22-График!CM22,"ч")-1)&lt;0,0,TEXT(График!CN22-График!CM22,"ч")-1),"_",TEXT('Ночные Часы'!AE21,"Ч")),IF((TEXT(График!CN22-График!CM22,"ч")-1)&lt;0,0,TEXT(График!CN22-График!CM22,"ч")-1)))</f>
        <v>В</v>
      </c>
      <c r="AF21" s="289" t="str">
        <f>IF(ISTEXT(График!CP22),График!CP22,IF('Ночные Часы'!AF21&gt;0,CONCATENATE(IF((TEXT(График!CQ22-График!CP22,"ч")-1)&lt;0,0,TEXT(График!CQ22-График!CP22,"ч")-1),"_",TEXT('Ночные Часы'!AF21,"Ч")),IF((TEXT(График!CQ22-График!CP22,"ч")-1)&lt;0,0,TEXT(График!CQ22-График!CP22,"ч")-1)))</f>
        <v>В</v>
      </c>
      <c r="AG21" s="289">
        <f>IF(ISTEXT(График!CS22),График!CS22,IF('Ночные Часы'!AG21&gt;0,CONCATENATE(IF((TEXT(График!CT22-График!CS22,"ч")-1)&lt;0,0,TEXT(График!CT22-График!CS22,"ч")-1),"_",TEXT('Ночные Часы'!AG21,"Ч")),IF((TEXT(График!CT22-График!CS22,"ч")-1)&lt;0,0,TEXT(График!CT22-График!CS22,"ч")-1)))</f>
        <v>0</v>
      </c>
      <c r="AH21" s="284">
        <f>График!CW22</f>
        <v>20</v>
      </c>
      <c r="AI21" s="196">
        <f t="array" ref="AI21">SUM(IFERROR(--LEFTB(C21:AG21,FIND("_",C21:AG21)-1),C21:AG21))</f>
        <v>160</v>
      </c>
      <c r="AJ21" s="284">
        <f t="array" ref="AJ21">SUM(--IFERROR(MID(C21:AG21,SEARCH("_",C21:AG21)+1,1),0))</f>
        <v>18</v>
      </c>
      <c r="AK21" s="285">
        <f>'Ночные Часы'!AH21</f>
        <v>0.75</v>
      </c>
      <c r="AL21" s="285">
        <f t="shared" si="1"/>
        <v>0</v>
      </c>
      <c r="AM21" s="351">
        <f t="shared" si="2"/>
        <v>10</v>
      </c>
      <c r="AN21" s="351">
        <f t="shared" si="3"/>
        <v>0</v>
      </c>
      <c r="AO21" s="351">
        <f t="shared" si="4"/>
        <v>0</v>
      </c>
    </row>
    <row r="22" spans="1:41" x14ac:dyDescent="0.25">
      <c r="A22" s="8">
        <f>VLOOKUP(B22,'Список КК'!$M$2:$N$377,2,TRUE)</f>
        <v>30239</v>
      </c>
      <c r="B22" s="9" t="str">
        <f>График!C23</f>
        <v>Магомедов Магомед Гайдарович</v>
      </c>
      <c r="C22" s="289">
        <f>IF(ISTEXT(График!G23),График!G23,IF('Ночные Часы'!C22&gt;0,CONCATENATE(IF((TEXT(График!H23-График!G23,"ч")-1)&lt;0,0,TEXT(График!H23-График!G23,"ч")-1),"_",TEXT('Ночные Часы'!C22,"Ч")),IF((TEXT(График!H23-График!G23,"ч")-1)&lt;0,0,TEXT(График!H23-График!G23,"ч")-1)))</f>
        <v>8</v>
      </c>
      <c r="D22" s="289">
        <f>IF(ISTEXT(График!J23),График!J23,IF('Ночные Часы'!D22&gt;0,CONCATENATE(IF((TEXT(График!K23-График!J23,"ч")-1)&lt;0,0,TEXT(График!K23-График!J23,"ч")-1),"_",TEXT('Ночные Часы'!D22,"Ч")),IF((TEXT(График!K23-График!J23,"ч")-1)&lt;0,0,TEXT(График!K23-График!J23,"ч")-1)))</f>
        <v>8</v>
      </c>
      <c r="E22" s="289">
        <f>IF(ISTEXT(График!M23),График!M23,IF('Ночные Часы'!E22&gt;0,CONCATENATE(IF((TEXT(График!N23-График!M23,"ч")-1)&lt;0,0,TEXT(График!N23-График!M23,"ч")-1),"_",TEXT('Ночные Часы'!E22,"Ч")),IF((TEXT(График!N23-График!M23,"ч")-1)&lt;0,0,TEXT(График!N23-График!M23,"ч")-1)))</f>
        <v>8</v>
      </c>
      <c r="F22" s="289" t="str">
        <f>IF(ISTEXT(График!P23),График!P23,IF('Ночные Часы'!F22&gt;0,CONCATENATE(IF((TEXT(График!Q23-График!P23,"ч")-1)&lt;0,0,TEXT(График!Q23-График!P23,"ч")-1),"_",TEXT('Ночные Часы'!F22,"Ч")),IF((TEXT(График!Q23-График!P23,"ч")-1)&lt;0,0,TEXT(График!Q23-График!P23,"ч")-1)))</f>
        <v>В</v>
      </c>
      <c r="G22" s="289" t="str">
        <f>IF(ISTEXT(График!S23),График!S23,IF('Ночные Часы'!G22&gt;0,CONCATENATE(IF((TEXT(График!T23-График!S23,"ч")-1)&lt;0,0,TEXT(График!T23-График!S23,"ч")-1),"_",TEXT('Ночные Часы'!G22,"Ч")),IF((TEXT(График!T23-График!S23,"ч")-1)&lt;0,0,TEXT(График!T23-График!S23,"ч")-1)))</f>
        <v>В</v>
      </c>
      <c r="H22" s="289">
        <f>IF(ISTEXT(График!V23),График!V23,IF('Ночные Часы'!H22&gt;0,CONCATENATE(IF((TEXT(График!W23-График!V23,"ч")-1)&lt;0,0,TEXT(График!W23-График!V23,"ч")-1),"_",TEXT('Ночные Часы'!H22,"Ч")),IF((TEXT(График!W23-График!V23,"ч")-1)&lt;0,0,TEXT(График!W23-График!V23,"ч")-1)))</f>
        <v>8</v>
      </c>
      <c r="I22" s="289">
        <f>IF(ISTEXT(График!Y23),График!Y23,IF('Ночные Часы'!I22&gt;0,CONCATENATE(IF((TEXT(График!Z23-График!Y23,"ч")-1)&lt;0,0,TEXT(График!Z23-График!Y23,"ч")-1),"_",TEXT('Ночные Часы'!I22,"Ч")),IF((TEXT(График!Z23-График!Y23,"ч")-1)&lt;0,0,TEXT(График!Z23-График!Y23,"ч")-1)))</f>
        <v>8</v>
      </c>
      <c r="J22" s="289">
        <f>IF(ISTEXT(График!AB23),График!AB23,IF('Ночные Часы'!J22&gt;0,CONCATENATE(IF((TEXT(График!AC23-График!AB23,"ч")-1)&lt;0,0,TEXT(График!AC23-График!AB23,"ч")-1),"_",TEXT('Ночные Часы'!J22,"Ч")),IF((TEXT(График!AC23-График!AB23,"ч")-1)&lt;0,0,TEXT(График!AC23-График!AB23,"ч")-1)))</f>
        <v>8</v>
      </c>
      <c r="K22" s="289">
        <f>IF(ISTEXT(График!AE23),График!AE23,IF('Ночные Часы'!K22&gt;0,CONCATENATE(IF((TEXT(График!AF23-График!AE23,"ч")-1)&lt;0,0,TEXT(График!AF23-График!AE23,"ч")-1),"_",TEXT('Ночные Часы'!K22,"Ч")),IF((TEXT(График!AF23-График!AE23,"ч")-1)&lt;0,0,TEXT(График!AF23-График!AE23,"ч")-1)))</f>
        <v>8</v>
      </c>
      <c r="L22" s="289" t="str">
        <f>IF(ISTEXT(График!AH23),График!AH23,IF('Ночные Часы'!L22&gt;0,CONCATENATE(IF((TEXT(График!AI23-График!AH23,"ч")-1)&lt;0,0,TEXT(График!AI23-График!AH23,"ч")-1),"_",TEXT('Ночные Часы'!L22,"Ч")),IF((TEXT(График!AI23-График!AH23,"ч")-1)&lt;0,0,TEXT(График!AI23-График!AH23,"ч")-1)))</f>
        <v>8_3</v>
      </c>
      <c r="M22" s="289" t="str">
        <f>IF(ISTEXT(График!AK23),График!AK23,IF('Ночные Часы'!M22&gt;0,CONCATENATE(IF((TEXT(График!AL23-График!AK23,"ч")-1)&lt;0,0,TEXT(График!AL23-График!AK23,"ч")-1),"_",TEXT('Ночные Часы'!M22,"Ч")),IF((TEXT(График!AL23-График!AK23,"ч")-1)&lt;0,0,TEXT(График!AL23-График!AK23,"ч")-1)))</f>
        <v>В</v>
      </c>
      <c r="N22" s="289" t="str">
        <f>IF(ISTEXT(График!AN23),График!AN23,IF('Ночные Часы'!N22&gt;0,CONCATENATE(IF((TEXT(График!AO23-График!AN23,"ч")-1)&lt;0,0,TEXT(График!AO23-График!AN23,"ч")-1),"_",TEXT('Ночные Часы'!N22,"Ч")),IF((TEXT(График!AO23-График!AN23,"ч")-1)&lt;0,0,TEXT(График!AO23-График!AN23,"ч")-1)))</f>
        <v>В</v>
      </c>
      <c r="O22" s="289">
        <f>IF(ISTEXT(График!AQ23),График!AQ23,IF('Ночные Часы'!O22&gt;0,CONCATENATE(IF((TEXT(График!AR23-График!AQ23,"ч")-1)&lt;0,0,TEXT(График!AR23-График!AQ23,"ч")-1),"_",TEXT('Ночные Часы'!O22,"Ч")),IF((TEXT(График!AR23-График!AQ23,"ч")-1)&lt;0,0,TEXT(График!AR23-График!AQ23,"ч")-1)))</f>
        <v>8</v>
      </c>
      <c r="P22" s="289" t="str">
        <f>IF(ISTEXT(График!AT23),График!AT23,IF('Ночные Часы'!P22&gt;0,CONCATENATE(IF((TEXT(График!AU23-График!AT23,"ч")-1)&lt;0,0,TEXT(График!AU23-График!AT23,"ч")-1),"_",TEXT('Ночные Часы'!P22,"Ч")),IF((TEXT(График!AU23-График!AT23,"ч")-1)&lt;0,0,TEXT(График!AU23-График!AT23,"ч")-1)))</f>
        <v>8_2</v>
      </c>
      <c r="Q22" s="289">
        <f>IF(ISTEXT(График!AW23),График!AW23,IF('Ночные Часы'!Q22&gt;0,CONCATENATE(IF((TEXT(График!AX23-График!AW23,"ч")-1)&lt;0,0,TEXT(График!AX23-График!AW23,"ч")-1),"_",TEXT('Ночные Часы'!Q22,"Ч")),IF((TEXT(График!AX23-График!AW23,"ч")-1)&lt;0,0,TEXT(График!AX23-График!AW23,"ч")-1)))</f>
        <v>8</v>
      </c>
      <c r="R22" s="289" t="str">
        <f>IF(ISTEXT(График!AZ23),График!AZ23,IF('Ночные Часы'!R22&gt;0,CONCATENATE(IF((TEXT(График!BA23-График!AZ23,"ч")-1)&lt;0,0,TEXT(График!BA23-График!AZ23,"ч")-1),"_",TEXT('Ночные Часы'!R22,"Ч")),IF((TEXT(График!BA23-График!AZ23,"ч")-1)&lt;0,0,TEXT(График!BA23-График!AZ23,"ч")-1)))</f>
        <v>В</v>
      </c>
      <c r="S22" s="289" t="str">
        <f>IF(ISTEXT(График!BC23),График!BC23,IF('Ночные Часы'!S22&gt;0,CONCATENATE(IF((TEXT(График!BD23-График!BC23,"ч")-1)&lt;0,0,TEXT(График!BD23-График!BC23,"ч")-1),"_",TEXT('Ночные Часы'!S22,"Ч")),IF((TEXT(График!BD23-График!BC23,"ч")-1)&lt;0,0,TEXT(График!BD23-График!BC23,"ч")-1)))</f>
        <v>В</v>
      </c>
      <c r="T22" s="289">
        <f>IF(ISTEXT(График!BF23),График!BF23,IF('Ночные Часы'!T22&gt;0,CONCATENATE(IF((TEXT(График!BG23-График!BF23,"ч")-1)&lt;0,0,TEXT(График!BG23-График!BF23,"ч")-1),"_",TEXT('Ночные Часы'!T22,"Ч")),IF((TEXT(График!BG23-График!BF23,"ч")-1)&lt;0,0,TEXT(График!BG23-График!BF23,"ч")-1)))</f>
        <v>8</v>
      </c>
      <c r="U22" s="289">
        <f>IF(ISTEXT(График!BI23),График!BI23,IF('Ночные Часы'!U22&gt;0,CONCATENATE(IF((TEXT(График!BJ23-График!BI23,"ч")-1)&lt;0,0,TEXT(График!BJ23-График!BI23,"ч")-1),"_",TEXT('Ночные Часы'!U22,"Ч")),IF((TEXT(График!BJ23-График!BI23,"ч")-1)&lt;0,0,TEXT(График!BJ23-График!BI23,"ч")-1)))</f>
        <v>8</v>
      </c>
      <c r="V22" s="289">
        <f>IF(ISTEXT(График!BL23),График!BL23,IF('Ночные Часы'!V22&gt;0,CONCATENATE(IF((TEXT(График!BM23-График!BL23,"ч")-1)&lt;0,0,TEXT(График!BM23-График!BL23,"ч")-1),"_",TEXT('Ночные Часы'!V22,"Ч")),IF((TEXT(График!BM23-График!BL23,"ч")-1)&lt;0,0,TEXT(График!BM23-График!BL23,"ч")-1)))</f>
        <v>8</v>
      </c>
      <c r="W22" s="289">
        <f>IF(ISTEXT(График!BO23),График!BO23,IF('Ночные Часы'!W22&gt;0,CONCATENATE(IF((TEXT(График!BP23-График!BO23,"ч")-1)&lt;0,0,TEXT(График!BP23-График!BO23,"ч")-1),"_",TEXT('Ночные Часы'!W22,"Ч")),IF((TEXT(График!BP23-График!BO23,"ч")-1)&lt;0,0,TEXT(График!BP23-График!BO23,"ч")-1)))</f>
        <v>8</v>
      </c>
      <c r="X22" s="289">
        <f>IF(ISTEXT(График!BR23),График!BR23,IF('Ночные Часы'!X22&gt;0,CONCATENATE(IF((TEXT(График!BS23-График!BR23,"ч")-1)&lt;0,0,TEXT(График!BS23-График!BR23,"ч")-1),"_",TEXT('Ночные Часы'!X22,"Ч")),IF((TEXT(График!BS23-График!BR23,"ч")-1)&lt;0,0,TEXT(График!BS23-График!BR23,"ч")-1)))</f>
        <v>8</v>
      </c>
      <c r="Y22" s="289" t="str">
        <f>IF(ISTEXT(График!BU23),График!BU23,IF('Ночные Часы'!Y22&gt;0,CONCATENATE(IF((TEXT(График!BV23-График!BU23,"ч")-1)&lt;0,0,TEXT(График!BV23-График!BU23,"ч")-1),"_",TEXT('Ночные Часы'!Y22,"Ч")),IF((TEXT(График!BV23-График!BU23,"ч")-1)&lt;0,0,TEXT(График!BV23-График!BU23,"ч")-1)))</f>
        <v>В</v>
      </c>
      <c r="Z22" s="289" t="str">
        <f>IF(ISTEXT(График!BX23),График!BX23,IF('Ночные Часы'!Z22&gt;0,CONCATENATE(IF((TEXT(График!BY23-График!BX23,"ч")-1)&lt;0,0,TEXT(График!BY23-График!BX23,"ч")-1),"_",TEXT('Ночные Часы'!Z22,"Ч")),IF((TEXT(График!BY23-График!BX23,"ч")-1)&lt;0,0,TEXT(График!BY23-График!BX23,"ч")-1)))</f>
        <v>В</v>
      </c>
      <c r="AA22" s="289">
        <f>IF(ISTEXT(График!CA23),График!CA23,IF('Ночные Часы'!AA22&gt;0,CONCATENATE(IF((TEXT(График!CB23-График!CA23,"ч")-1)&lt;0,0,TEXT(График!CB23-График!CA23,"ч")-1),"_",TEXT('Ночные Часы'!AA22,"Ч")),IF((TEXT(График!CB23-График!CA23,"ч")-1)&lt;0,0,TEXT(График!CB23-График!CA23,"ч")-1)))</f>
        <v>8</v>
      </c>
      <c r="AB22" s="289">
        <f>IF(ISTEXT(График!CD23),График!CD23,IF('Ночные Часы'!AB22&gt;0,CONCATENATE(IF((TEXT(График!CE23-График!CD23,"ч")-1)&lt;0,0,TEXT(График!CE23-График!CD23,"ч")-1),"_",TEXT('Ночные Часы'!AB22,"Ч")),IF((TEXT(График!CE23-График!CD23,"ч")-1)&lt;0,0,TEXT(График!CE23-График!CD23,"ч")-1)))</f>
        <v>8</v>
      </c>
      <c r="AC22" s="289">
        <f>IF(ISTEXT(График!CG23),График!CG23,IF('Ночные Часы'!AC22&gt;0,CONCATENATE(IF((TEXT(График!CH23-График!CG23,"ч")-1)&lt;0,0,TEXT(График!CH23-График!CG23,"ч")-1),"_",TEXT('Ночные Часы'!AC22,"Ч")),IF((TEXT(График!CH23-График!CG23,"ч")-1)&lt;0,0,TEXT(График!CH23-График!CG23,"ч")-1)))</f>
        <v>8</v>
      </c>
      <c r="AD22" s="289" t="str">
        <f>IF(ISTEXT(График!CJ23),График!CJ23,IF('Ночные Часы'!AD22&gt;0,CONCATENATE(IF((TEXT(График!CK23-График!CJ23,"ч")-1)&lt;0,0,TEXT(График!CK23-График!CJ23,"ч")-1),"_",TEXT('Ночные Часы'!AD22,"Ч")),IF((TEXT(График!CK23-График!CJ23,"ч")-1)&lt;0,0,TEXT(График!CK23-График!CJ23,"ч")-1)))</f>
        <v>В</v>
      </c>
      <c r="AE22" s="289" t="str">
        <f>IF(ISTEXT(График!CM23),График!CM23,IF('Ночные Часы'!AE22&gt;0,CONCATENATE(IF((TEXT(График!CN23-График!CM23,"ч")-1)&lt;0,0,TEXT(График!CN23-График!CM23,"ч")-1),"_",TEXT('Ночные Часы'!AE22,"Ч")),IF((TEXT(График!CN23-График!CM23,"ч")-1)&lt;0,0,TEXT(График!CN23-График!CM23,"ч")-1)))</f>
        <v>В</v>
      </c>
      <c r="AF22" s="289">
        <f>IF(ISTEXT(График!CP23),График!CP23,IF('Ночные Часы'!AF22&gt;0,CONCATENATE(IF((TEXT(График!CQ23-График!CP23,"ч")-1)&lt;0,0,TEXT(График!CQ23-График!CP23,"ч")-1),"_",TEXT('Ночные Часы'!AF22,"Ч")),IF((TEXT(График!CQ23-График!CP23,"ч")-1)&lt;0,0,TEXT(График!CQ23-График!CP23,"ч")-1)))</f>
        <v>7</v>
      </c>
      <c r="AG22" s="289">
        <f>IF(ISTEXT(График!CS23),График!CS23,IF('Ночные Часы'!AG22&gt;0,CONCATENATE(IF((TEXT(График!CT23-График!CS23,"ч")-1)&lt;0,0,TEXT(График!CT23-График!CS23,"ч")-1),"_",TEXT('Ночные Часы'!AG22,"Ч")),IF((TEXT(График!CT23-График!CS23,"ч")-1)&lt;0,0,TEXT(График!CT23-График!CS23,"ч")-1)))</f>
        <v>0</v>
      </c>
      <c r="AH22" s="284">
        <f>График!CW23</f>
        <v>20</v>
      </c>
      <c r="AI22" s="196">
        <f t="array" ref="AI22">SUM(IFERROR(--LEFTB(C22:AG22,FIND("_",C22:AG22)-1),C22:AG22))</f>
        <v>159</v>
      </c>
      <c r="AJ22" s="284">
        <f t="array" ref="AJ22">SUM(--IFERROR(MID(C22:AG22,SEARCH("_",C22:AG22)+1,1),0))</f>
        <v>5</v>
      </c>
      <c r="AK22" s="285">
        <f>'Ночные Часы'!AH22</f>
        <v>0.20833333333333331</v>
      </c>
      <c r="AL22" s="285">
        <f t="shared" si="1"/>
        <v>2.7755575615628914E-17</v>
      </c>
      <c r="AM22" s="351">
        <f t="shared" si="2"/>
        <v>10</v>
      </c>
      <c r="AN22" s="351">
        <f t="shared" si="3"/>
        <v>0</v>
      </c>
      <c r="AO22" s="351">
        <f t="shared" si="4"/>
        <v>0</v>
      </c>
    </row>
    <row r="23" spans="1:41" x14ac:dyDescent="0.25">
      <c r="A23" s="8">
        <f>VLOOKUP(B23,'Список КК'!$M$2:$N$377,2,TRUE)</f>
        <v>5280</v>
      </c>
      <c r="B23" s="9" t="str">
        <f>График!C24</f>
        <v>Макарова Татьяна Викторовна</v>
      </c>
      <c r="C23" s="289" t="str">
        <f>IF(ISTEXT(График!G24),График!G24,IF('Ночные Часы'!C23&gt;0,CONCATENATE(IF((TEXT(График!H24-График!G24,"ч")-1)&lt;0,0,TEXT(График!H24-График!G24,"ч")-1),"_",TEXT('Ночные Часы'!C23,"Ч")),IF((TEXT(График!H24-График!G24,"ч")-1)&lt;0,0,TEXT(График!H24-График!G24,"ч")-1)))</f>
        <v>В</v>
      </c>
      <c r="D23" s="289" t="str">
        <f>IF(ISTEXT(График!J24),График!J24,IF('Ночные Часы'!D23&gt;0,CONCATENATE(IF((TEXT(График!K24-График!J24,"ч")-1)&lt;0,0,TEXT(График!K24-График!J24,"ч")-1),"_",TEXT('Ночные Часы'!D23,"Ч")),IF((TEXT(График!K24-График!J24,"ч")-1)&lt;0,0,TEXT(График!K24-График!J24,"ч")-1)))</f>
        <v>В</v>
      </c>
      <c r="E23" s="289">
        <f>IF(ISTEXT(График!M24),График!M24,IF('Ночные Часы'!E23&gt;0,CONCATENATE(IF((TEXT(График!N24-График!M24,"ч")-1)&lt;0,0,TEXT(График!N24-График!M24,"ч")-1),"_",TEXT('Ночные Часы'!E23,"Ч")),IF((TEXT(График!N24-График!M24,"ч")-1)&lt;0,0,TEXT(График!N24-График!M24,"ч")-1)))</f>
        <v>8</v>
      </c>
      <c r="F23" s="289">
        <f>IF(ISTEXT(График!P24),График!P24,IF('Ночные Часы'!F23&gt;0,CONCATENATE(IF((TEXT(График!Q24-График!P24,"ч")-1)&lt;0,0,TEXT(График!Q24-График!P24,"ч")-1),"_",TEXT('Ночные Часы'!F23,"Ч")),IF((TEXT(График!Q24-График!P24,"ч")-1)&lt;0,0,TEXT(График!Q24-График!P24,"ч")-1)))</f>
        <v>8</v>
      </c>
      <c r="G23" s="289" t="str">
        <f>IF(ISTEXT(График!S24),График!S24,IF('Ночные Часы'!G23&gt;0,CONCATENATE(IF((TEXT(График!T24-График!S24,"ч")-1)&lt;0,0,TEXT(График!T24-График!S24,"ч")-1),"_",TEXT('Ночные Часы'!G23,"Ч")),IF((TEXT(График!T24-График!S24,"ч")-1)&lt;0,0,TEXT(График!T24-График!S24,"ч")-1)))</f>
        <v>В</v>
      </c>
      <c r="H23" s="289" t="str">
        <f>IF(ISTEXT(График!V24),График!V24,IF('Ночные Часы'!H23&gt;0,CONCATENATE(IF((TEXT(График!W24-График!V24,"ч")-1)&lt;0,0,TEXT(График!W24-График!V24,"ч")-1),"_",TEXT('Ночные Часы'!H23,"Ч")),IF((TEXT(График!W24-График!V24,"ч")-1)&lt;0,0,TEXT(График!W24-График!V24,"ч")-1)))</f>
        <v>8_3</v>
      </c>
      <c r="I23" s="289" t="str">
        <f>IF(ISTEXT(График!Y24),График!Y24,IF('Ночные Часы'!I23&gt;0,CONCATENATE(IF((TEXT(График!Z24-График!Y24,"ч")-1)&lt;0,0,TEXT(График!Z24-График!Y24,"ч")-1),"_",TEXT('Ночные Часы'!I23,"Ч")),IF((TEXT(График!Z24-График!Y24,"ч")-1)&lt;0,0,TEXT(График!Z24-График!Y24,"ч")-1)))</f>
        <v>8_3</v>
      </c>
      <c r="J23" s="289" t="str">
        <f>IF(ISTEXT(График!AB24),График!AB24,IF('Ночные Часы'!J23&gt;0,CONCATENATE(IF((TEXT(График!AC24-График!AB24,"ч")-1)&lt;0,0,TEXT(График!AC24-График!AB24,"ч")-1),"_",TEXT('Ночные Часы'!J23,"Ч")),IF((TEXT(График!AC24-График!AB24,"ч")-1)&lt;0,0,TEXT(График!AC24-График!AB24,"ч")-1)))</f>
        <v>8_3</v>
      </c>
      <c r="K23" s="289" t="str">
        <f>IF(ISTEXT(График!AE24),График!AE24,IF('Ночные Часы'!K23&gt;0,CONCATENATE(IF((TEXT(График!AF24-График!AE24,"ч")-1)&lt;0,0,TEXT(График!AF24-График!AE24,"ч")-1),"_",TEXT('Ночные Часы'!K23,"Ч")),IF((TEXT(График!AF24-График!AE24,"ч")-1)&lt;0,0,TEXT(График!AF24-График!AE24,"ч")-1)))</f>
        <v>В</v>
      </c>
      <c r="L23" s="289" t="str">
        <f>IF(ISTEXT(График!AH24),График!AH24,IF('Ночные Часы'!L23&gt;0,CONCATENATE(IF((TEXT(График!AI24-График!AH24,"ч")-1)&lt;0,0,TEXT(График!AI24-График!AH24,"ч")-1),"_",TEXT('Ночные Часы'!L23,"Ч")),IF((TEXT(График!AI24-График!AH24,"ч")-1)&lt;0,0,TEXT(График!AI24-График!AH24,"ч")-1)))</f>
        <v>В</v>
      </c>
      <c r="M23" s="289">
        <f>IF(ISTEXT(График!AK24),График!AK24,IF('Ночные Часы'!M23&gt;0,CONCATENATE(IF((TEXT(График!AL24-График!AK24,"ч")-1)&lt;0,0,TEXT(График!AL24-График!AK24,"ч")-1),"_",TEXT('Ночные Часы'!M23,"Ч")),IF((TEXT(График!AL24-График!AK24,"ч")-1)&lt;0,0,TEXT(График!AL24-График!AK24,"ч")-1)))</f>
        <v>8</v>
      </c>
      <c r="N23" s="289" t="str">
        <f>IF(ISTEXT(График!AN24),График!AN24,IF('Ночные Часы'!N23&gt;0,CONCATENATE(IF((TEXT(График!AO24-График!AN24,"ч")-1)&lt;0,0,TEXT(График!AO24-График!AN24,"ч")-1),"_",TEXT('Ночные Часы'!N23,"Ч")),IF((TEXT(График!AO24-График!AN24,"ч")-1)&lt;0,0,TEXT(График!AO24-График!AN24,"ч")-1)))</f>
        <v>8_3</v>
      </c>
      <c r="O23" s="289" t="str">
        <f>IF(ISTEXT(График!AQ24),График!AQ24,IF('Ночные Часы'!O23&gt;0,CONCATENATE(IF((TEXT(График!AR24-График!AQ24,"ч")-1)&lt;0,0,TEXT(График!AR24-График!AQ24,"ч")-1),"_",TEXT('Ночные Часы'!O23,"Ч")),IF((TEXT(График!AR24-График!AQ24,"ч")-1)&lt;0,0,TEXT(График!AR24-График!AQ24,"ч")-1)))</f>
        <v>8_3</v>
      </c>
      <c r="P23" s="289" t="str">
        <f>IF(ISTEXT(График!AT24),График!AT24,IF('Ночные Часы'!P23&gt;0,CONCATENATE(IF((TEXT(График!AU24-График!AT24,"ч")-1)&lt;0,0,TEXT(График!AU24-График!AT24,"ч")-1),"_",TEXT('Ночные Часы'!P23,"Ч")),IF((TEXT(График!AU24-График!AT24,"ч")-1)&lt;0,0,TEXT(График!AU24-График!AT24,"ч")-1)))</f>
        <v>8_1</v>
      </c>
      <c r="Q23" s="289" t="str">
        <f>IF(ISTEXT(График!AW24),График!AW24,IF('Ночные Часы'!Q23&gt;0,CONCATENATE(IF((TEXT(График!AX24-График!AW24,"ч")-1)&lt;0,0,TEXT(График!AX24-График!AW24,"ч")-1),"_",TEXT('Ночные Часы'!Q23,"Ч")),IF((TEXT(График!AX24-График!AW24,"ч")-1)&lt;0,0,TEXT(График!AX24-График!AW24,"ч")-1)))</f>
        <v>В</v>
      </c>
      <c r="R23" s="289" t="str">
        <f>IF(ISTEXT(График!AZ24),График!AZ24,IF('Ночные Часы'!R23&gt;0,CONCATENATE(IF((TEXT(График!BA24-График!AZ24,"ч")-1)&lt;0,0,TEXT(График!BA24-График!AZ24,"ч")-1),"_",TEXT('Ночные Часы'!R23,"Ч")),IF((TEXT(График!BA24-График!AZ24,"ч")-1)&lt;0,0,TEXT(График!BA24-График!AZ24,"ч")-1)))</f>
        <v>В</v>
      </c>
      <c r="S23" s="289">
        <f>IF(ISTEXT(График!BC24),График!BC24,IF('Ночные Часы'!S23&gt;0,CONCATENATE(IF((TEXT(График!BD24-График!BC24,"ч")-1)&lt;0,0,TEXT(График!BD24-График!BC24,"ч")-1),"_",TEXT('Ночные Часы'!S23,"Ч")),IF((TEXT(График!BD24-График!BC24,"ч")-1)&lt;0,0,TEXT(График!BD24-График!BC24,"ч")-1)))</f>
        <v>8</v>
      </c>
      <c r="T23" s="289" t="str">
        <f>IF(ISTEXT(График!BF24),График!BF24,IF('Ночные Часы'!T23&gt;0,CONCATENATE(IF((TEXT(График!BG24-График!BF24,"ч")-1)&lt;0,0,TEXT(График!BG24-График!BF24,"ч")-1),"_",TEXT('Ночные Часы'!T23,"Ч")),IF((TEXT(График!BG24-График!BF24,"ч")-1)&lt;0,0,TEXT(График!BG24-График!BF24,"ч")-1)))</f>
        <v>8_3</v>
      </c>
      <c r="U23" s="289" t="str">
        <f>IF(ISTEXT(График!BI24),График!BI24,IF('Ночные Часы'!U23&gt;0,CONCATENATE(IF((TEXT(График!BJ24-График!BI24,"ч")-1)&lt;0,0,TEXT(График!BJ24-График!BI24,"ч")-1),"_",TEXT('Ночные Часы'!U23,"Ч")),IF((TEXT(График!BJ24-График!BI24,"ч")-1)&lt;0,0,TEXT(График!BJ24-График!BI24,"ч")-1)))</f>
        <v>В</v>
      </c>
      <c r="V23" s="289" t="str">
        <f>IF(ISTEXT(График!BL24),График!BL24,IF('Ночные Часы'!V23&gt;0,CONCATENATE(IF((TEXT(График!BM24-График!BL24,"ч")-1)&lt;0,0,TEXT(График!BM24-График!BL24,"ч")-1),"_",TEXT('Ночные Часы'!V23,"Ч")),IF((TEXT(График!BM24-График!BL24,"ч")-1)&lt;0,0,TEXT(График!BM24-График!BL24,"ч")-1)))</f>
        <v>В</v>
      </c>
      <c r="W23" s="289">
        <f>IF(ISTEXT(График!BO24),График!BO24,IF('Ночные Часы'!W23&gt;0,CONCATENATE(IF((TEXT(График!BP24-График!BO24,"ч")-1)&lt;0,0,TEXT(График!BP24-График!BO24,"ч")-1),"_",TEXT('Ночные Часы'!W23,"Ч")),IF((TEXT(График!BP24-График!BO24,"ч")-1)&lt;0,0,TEXT(График!BP24-График!BO24,"ч")-1)))</f>
        <v>8</v>
      </c>
      <c r="X23" s="289">
        <f>IF(ISTEXT(График!BR24),График!BR24,IF('Ночные Часы'!X23&gt;0,CONCATENATE(IF((TEXT(График!BS24-График!BR24,"ч")-1)&lt;0,0,TEXT(График!BS24-График!BR24,"ч")-1),"_",TEXT('Ночные Часы'!X23,"Ч")),IF((TEXT(График!BS24-График!BR24,"ч")-1)&lt;0,0,TEXT(График!BS24-График!BR24,"ч")-1)))</f>
        <v>8</v>
      </c>
      <c r="Y23" s="289">
        <f>IF(ISTEXT(График!BU24),График!BU24,IF('Ночные Часы'!Y23&gt;0,CONCATENATE(IF((TEXT(График!BV24-График!BU24,"ч")-1)&lt;0,0,TEXT(График!BV24-График!BU24,"ч")-1),"_",TEXT('Ночные Часы'!Y23,"Ч")),IF((TEXT(График!BV24-График!BU24,"ч")-1)&lt;0,0,TEXT(График!BV24-График!BU24,"ч")-1)))</f>
        <v>8</v>
      </c>
      <c r="Z23" s="289">
        <f>IF(ISTEXT(График!BX24),График!BX24,IF('Ночные Часы'!Z23&gt;0,CONCATENATE(IF((TEXT(График!BY24-График!BX24,"ч")-1)&lt;0,0,TEXT(График!BY24-График!BX24,"ч")-1),"_",TEXT('Ночные Часы'!Z23,"Ч")),IF((TEXT(График!BY24-График!BX24,"ч")-1)&lt;0,0,TEXT(График!BY24-График!BX24,"ч")-1)))</f>
        <v>8</v>
      </c>
      <c r="AA23" s="289" t="str">
        <f>IF(ISTEXT(График!CA24),График!CA24,IF('Ночные Часы'!AA23&gt;0,CONCATENATE(IF((TEXT(График!CB24-График!CA24,"ч")-1)&lt;0,0,TEXT(График!CB24-График!CA24,"ч")-1),"_",TEXT('Ночные Часы'!AA23,"Ч")),IF((TEXT(График!CB24-График!CA24,"ч")-1)&lt;0,0,TEXT(График!CB24-График!CA24,"ч")-1)))</f>
        <v>В</v>
      </c>
      <c r="AB23" s="289" t="str">
        <f>IF(ISTEXT(График!CD24),График!CD24,IF('Ночные Часы'!AB23&gt;0,CONCATENATE(IF((TEXT(График!CE24-График!CD24,"ч")-1)&lt;0,0,TEXT(График!CE24-График!CD24,"ч")-1),"_",TEXT('Ночные Часы'!AB23,"Ч")),IF((TEXT(График!CE24-График!CD24,"ч")-1)&lt;0,0,TEXT(График!CE24-График!CD24,"ч")-1)))</f>
        <v>В</v>
      </c>
      <c r="AC23" s="289">
        <f>IF(ISTEXT(График!CG24),График!CG24,IF('Ночные Часы'!AC23&gt;0,CONCATENATE(IF((TEXT(График!CH24-График!CG24,"ч")-1)&lt;0,0,TEXT(График!CH24-График!CG24,"ч")-1),"_",TEXT('Ночные Часы'!AC23,"Ч")),IF((TEXT(График!CH24-График!CG24,"ч")-1)&lt;0,0,TEXT(График!CH24-График!CG24,"ч")-1)))</f>
        <v>8</v>
      </c>
      <c r="AD23" s="289">
        <f>IF(ISTEXT(График!CJ24),График!CJ24,IF('Ночные Часы'!AD23&gt;0,CONCATENATE(IF((TEXT(График!CK24-График!CJ24,"ч")-1)&lt;0,0,TEXT(График!CK24-График!CJ24,"ч")-1),"_",TEXT('Ночные Часы'!AD23,"Ч")),IF((TEXT(График!CK24-График!CJ24,"ч")-1)&lt;0,0,TEXT(График!CK24-График!CJ24,"ч")-1)))</f>
        <v>8</v>
      </c>
      <c r="AE23" s="289">
        <f>IF(ISTEXT(График!CM24),График!CM24,IF('Ночные Часы'!AE23&gt;0,CONCATENATE(IF((TEXT(График!CN24-График!CM24,"ч")-1)&lt;0,0,TEXT(График!CN24-График!CM24,"ч")-1),"_",TEXT('Ночные Часы'!AE23,"Ч")),IF((TEXT(График!CN24-График!CM24,"ч")-1)&lt;0,0,TEXT(График!CN24-График!CM24,"ч")-1)))</f>
        <v>8</v>
      </c>
      <c r="AF23" s="289" t="str">
        <f>IF(ISTEXT(График!CP24),График!CP24,IF('Ночные Часы'!AF23&gt;0,CONCATENATE(IF((TEXT(График!CQ24-График!CP24,"ч")-1)&lt;0,0,TEXT(График!CQ24-График!CP24,"ч")-1),"_",TEXT('Ночные Часы'!AF23,"Ч")),IF((TEXT(График!CQ24-График!CP24,"ч")-1)&lt;0,0,TEXT(График!CQ24-График!CP24,"ч")-1)))</f>
        <v>7_3</v>
      </c>
      <c r="AG23" s="289">
        <f>IF(ISTEXT(График!CS24),График!CS24,IF('Ночные Часы'!AG23&gt;0,CONCATENATE(IF((TEXT(График!CT24-График!CS24,"ч")-1)&lt;0,0,TEXT(График!CT24-График!CS24,"ч")-1),"_",TEXT('Ночные Часы'!AG23,"Ч")),IF((TEXT(График!CT24-График!CS24,"ч")-1)&lt;0,0,TEXT(График!CT24-График!CS24,"ч")-1)))</f>
        <v>0</v>
      </c>
      <c r="AH23" s="284">
        <f>График!CW24</f>
        <v>19</v>
      </c>
      <c r="AI23" s="196">
        <f t="array" ref="AI23">SUM(IFERROR(--LEFTB(C23:AG23,FIND("_",C23:AG23)-1),C23:AG23))</f>
        <v>151</v>
      </c>
      <c r="AJ23" s="284">
        <f t="array" ref="AJ23">SUM(--IFERROR(MID(C23:AG23,SEARCH("_",C23:AG23)+1,1),0))</f>
        <v>22</v>
      </c>
      <c r="AK23" s="285">
        <f>'Ночные Часы'!AH23</f>
        <v>0.91666666666666663</v>
      </c>
      <c r="AL23" s="285">
        <f t="shared" si="1"/>
        <v>0</v>
      </c>
      <c r="AM23" s="351">
        <f t="shared" si="2"/>
        <v>11</v>
      </c>
      <c r="AN23" s="351">
        <f t="shared" si="3"/>
        <v>0</v>
      </c>
      <c r="AO23" s="351">
        <f t="shared" si="4"/>
        <v>0</v>
      </c>
    </row>
    <row r="24" spans="1:41" x14ac:dyDescent="0.25">
      <c r="A24" s="8">
        <f>VLOOKUP(B24,'Список КК'!$M$2:$N$377,2,TRUE)</f>
        <v>20907</v>
      </c>
      <c r="B24" s="9" t="str">
        <f>График!C25</f>
        <v>Моховикова Валентина Алексеевна</v>
      </c>
      <c r="C24" s="289">
        <f>IF(ISTEXT(График!G25),График!G25,IF('Ночные Часы'!C24&gt;0,CONCATENATE(IF((TEXT(График!H25-График!G25,"ч")-1)&lt;0,0,TEXT(График!H25-График!G25,"ч")-1),"_",TEXT('Ночные Часы'!C24,"Ч")),IF((TEXT(График!H25-График!G25,"ч")-1)&lt;0,0,TEXT(График!H25-График!G25,"ч")-1)))</f>
        <v>8</v>
      </c>
      <c r="D24" s="289" t="str">
        <f>IF(ISTEXT(График!J25),График!J25,IF('Ночные Часы'!D24&gt;0,CONCATENATE(IF((TEXT(График!K25-График!J25,"ч")-1)&lt;0,0,TEXT(График!K25-График!J25,"ч")-1),"_",TEXT('Ночные Часы'!D24,"Ч")),IF((TEXT(График!K25-График!J25,"ч")-1)&lt;0,0,TEXT(График!K25-График!J25,"ч")-1)))</f>
        <v>В</v>
      </c>
      <c r="E24" s="289">
        <f>IF(ISTEXT(График!M25),График!M25,IF('Ночные Часы'!E24&gt;0,CONCATENATE(IF((TEXT(График!N25-График!M25,"ч")-1)&lt;0,0,TEXT(График!N25-График!M25,"ч")-1),"_",TEXT('Ночные Часы'!E24,"Ч")),IF((TEXT(График!N25-График!M25,"ч")-1)&lt;0,0,TEXT(График!N25-График!M25,"ч")-1)))</f>
        <v>8</v>
      </c>
      <c r="F24" s="289">
        <f>IF(ISTEXT(График!P25),График!P25,IF('Ночные Часы'!F24&gt;0,CONCATENATE(IF((TEXT(График!Q25-График!P25,"ч")-1)&lt;0,0,TEXT(График!Q25-График!P25,"ч")-1),"_",TEXT('Ночные Часы'!F24,"Ч")),IF((TEXT(График!Q25-График!P25,"ч")-1)&lt;0,0,TEXT(График!Q25-График!P25,"ч")-1)))</f>
        <v>8</v>
      </c>
      <c r="G24" s="289" t="str">
        <f>IF(ISTEXT(График!S25),График!S25,IF('Ночные Часы'!G24&gt;0,CONCATENATE(IF((TEXT(График!T25-График!S25,"ч")-1)&lt;0,0,TEXT(График!T25-График!S25,"ч")-1),"_",TEXT('Ночные Часы'!G24,"Ч")),IF((TEXT(График!T25-График!S25,"ч")-1)&lt;0,0,TEXT(График!T25-График!S25,"ч")-1)))</f>
        <v>8_3</v>
      </c>
      <c r="H24" s="289" t="str">
        <f>IF(ISTEXT(График!V25),График!V25,IF('Ночные Часы'!H24&gt;0,CONCATENATE(IF((TEXT(График!W25-График!V25,"ч")-1)&lt;0,0,TEXT(График!W25-График!V25,"ч")-1),"_",TEXT('Ночные Часы'!H24,"Ч")),IF((TEXT(График!W25-График!V25,"ч")-1)&lt;0,0,TEXT(График!W25-График!V25,"ч")-1)))</f>
        <v>В</v>
      </c>
      <c r="I24" s="289" t="str">
        <f>IF(ISTEXT(График!Y25),График!Y25,IF('Ночные Часы'!I24&gt;0,CONCATENATE(IF((TEXT(График!Z25-График!Y25,"ч")-1)&lt;0,0,TEXT(График!Z25-График!Y25,"ч")-1),"_",TEXT('Ночные Часы'!I24,"Ч")),IF((TEXT(График!Z25-График!Y25,"ч")-1)&lt;0,0,TEXT(График!Z25-График!Y25,"ч")-1)))</f>
        <v>В</v>
      </c>
      <c r="J24" s="289">
        <f>IF(ISTEXT(График!AB25),График!AB25,IF('Ночные Часы'!J24&gt;0,CONCATENATE(IF((TEXT(График!AC25-График!AB25,"ч")-1)&lt;0,0,TEXT(График!AC25-График!AB25,"ч")-1),"_",TEXT('Ночные Часы'!J24,"Ч")),IF((TEXT(График!AC25-График!AB25,"ч")-1)&lt;0,0,TEXT(График!AC25-График!AB25,"ч")-1)))</f>
        <v>8</v>
      </c>
      <c r="K24" s="289">
        <f>IF(ISTEXT(График!AE25),График!AE25,IF('Ночные Часы'!K24&gt;0,CONCATENATE(IF((TEXT(График!AF25-График!AE25,"ч")-1)&lt;0,0,TEXT(График!AF25-График!AE25,"ч")-1),"_",TEXT('Ночные Часы'!K24,"Ч")),IF((TEXT(График!AF25-График!AE25,"ч")-1)&lt;0,0,TEXT(График!AF25-График!AE25,"ч")-1)))</f>
        <v>8</v>
      </c>
      <c r="L24" s="289">
        <f>IF(ISTEXT(График!AH25),График!AH25,IF('Ночные Часы'!L24&gt;0,CONCATENATE(IF((TEXT(График!AI25-График!AH25,"ч")-1)&lt;0,0,TEXT(График!AI25-График!AH25,"ч")-1),"_",TEXT('Ночные Часы'!L24,"Ч")),IF((TEXT(График!AI25-График!AH25,"ч")-1)&lt;0,0,TEXT(График!AI25-График!AH25,"ч")-1)))</f>
        <v>8</v>
      </c>
      <c r="M24" s="289">
        <f>IF(ISTEXT(График!AK25),График!AK25,IF('Ночные Часы'!M24&gt;0,CONCATENATE(IF((TEXT(График!AL25-График!AK25,"ч")-1)&lt;0,0,TEXT(График!AL25-График!AK25,"ч")-1),"_",TEXT('Ночные Часы'!M24,"Ч")),IF((TEXT(График!AL25-График!AK25,"ч")-1)&lt;0,0,TEXT(График!AL25-График!AK25,"ч")-1)))</f>
        <v>8</v>
      </c>
      <c r="N24" s="289" t="str">
        <f>IF(ISTEXT(График!AN25),График!AN25,IF('Ночные Часы'!N24&gt;0,CONCATENATE(IF((TEXT(График!AO25-График!AN25,"ч")-1)&lt;0,0,TEXT(График!AO25-График!AN25,"ч")-1),"_",TEXT('Ночные Часы'!N24,"Ч")),IF((TEXT(График!AO25-График!AN25,"ч")-1)&lt;0,0,TEXT(График!AO25-График!AN25,"ч")-1)))</f>
        <v>В</v>
      </c>
      <c r="O24" s="289" t="str">
        <f>IF(ISTEXT(График!AQ25),График!AQ25,IF('Ночные Часы'!O24&gt;0,CONCATENATE(IF((TEXT(График!AR25-График!AQ25,"ч")-1)&lt;0,0,TEXT(График!AR25-График!AQ25,"ч")-1),"_",TEXT('Ночные Часы'!O24,"Ч")),IF((TEXT(График!AR25-График!AQ25,"ч")-1)&lt;0,0,TEXT(График!AR25-График!AQ25,"ч")-1)))</f>
        <v>В</v>
      </c>
      <c r="P24" s="289">
        <f>IF(ISTEXT(График!AT25),График!AT25,IF('Ночные Часы'!P24&gt;0,CONCATENATE(IF((TEXT(График!AU25-График!AT25,"ч")-1)&lt;0,0,TEXT(График!AU25-График!AT25,"ч")-1),"_",TEXT('Ночные Часы'!P24,"Ч")),IF((TEXT(График!AU25-График!AT25,"ч")-1)&lt;0,0,TEXT(График!AU25-График!AT25,"ч")-1)))</f>
        <v>8</v>
      </c>
      <c r="Q24" s="289">
        <f>IF(ISTEXT(График!AW25),График!AW25,IF('Ночные Часы'!Q24&gt;0,CONCATENATE(IF((TEXT(График!AX25-График!AW25,"ч")-1)&lt;0,0,TEXT(График!AX25-График!AW25,"ч")-1),"_",TEXT('Ночные Часы'!Q24,"Ч")),IF((TEXT(График!AX25-График!AW25,"ч")-1)&lt;0,0,TEXT(График!AX25-График!AW25,"ч")-1)))</f>
        <v>8</v>
      </c>
      <c r="R24" s="289" t="str">
        <f>IF(ISTEXT(График!AZ25),График!AZ25,IF('Ночные Часы'!R24&gt;0,CONCATENATE(IF((TEXT(График!BA25-График!AZ25,"ч")-1)&lt;0,0,TEXT(График!BA25-График!AZ25,"ч")-1),"_",TEXT('Ночные Часы'!R24,"Ч")),IF((TEXT(График!BA25-График!AZ25,"ч")-1)&lt;0,0,TEXT(График!BA25-График!AZ25,"ч")-1)))</f>
        <v>8_3</v>
      </c>
      <c r="S24" s="289" t="str">
        <f>IF(ISTEXT(График!BC25),График!BC25,IF('Ночные Часы'!S24&gt;0,CONCATENATE(IF((TEXT(График!BD25-График!BC25,"ч")-1)&lt;0,0,TEXT(График!BD25-График!BC25,"ч")-1),"_",TEXT('Ночные Часы'!S24,"Ч")),IF((TEXT(График!BD25-График!BC25,"ч")-1)&lt;0,0,TEXT(График!BD25-График!BC25,"ч")-1)))</f>
        <v>8_3</v>
      </c>
      <c r="T24" s="289" t="str">
        <f>IF(ISTEXT(График!BF25),График!BF25,IF('Ночные Часы'!T24&gt;0,CONCATENATE(IF((TEXT(График!BG25-График!BF25,"ч")-1)&lt;0,0,TEXT(График!BG25-График!BF25,"ч")-1),"_",TEXT('Ночные Часы'!T24,"Ч")),IF((TEXT(График!BG25-График!BF25,"ч")-1)&lt;0,0,TEXT(График!BG25-График!BF25,"ч")-1)))</f>
        <v>8_3</v>
      </c>
      <c r="U24" s="289" t="str">
        <f>IF(ISTEXT(График!BI25),График!BI25,IF('Ночные Часы'!U24&gt;0,CONCATENATE(IF((TEXT(График!BJ25-График!BI25,"ч")-1)&lt;0,0,TEXT(График!BJ25-График!BI25,"ч")-1),"_",TEXT('Ночные Часы'!U24,"Ч")),IF((TEXT(График!BJ25-График!BI25,"ч")-1)&lt;0,0,TEXT(График!BJ25-График!BI25,"ч")-1)))</f>
        <v>В</v>
      </c>
      <c r="V24" s="289" t="str">
        <f>IF(ISTEXT(График!BL25),График!BL25,IF('Ночные Часы'!V24&gt;0,CONCATENATE(IF((TEXT(График!BM25-График!BL25,"ч")-1)&lt;0,0,TEXT(График!BM25-График!BL25,"ч")-1),"_",TEXT('Ночные Часы'!V24,"Ч")),IF((TEXT(График!BM25-График!BL25,"ч")-1)&lt;0,0,TEXT(График!BM25-График!BL25,"ч")-1)))</f>
        <v>В</v>
      </c>
      <c r="W24" s="289" t="str">
        <f>IF(ISTEXT(График!BO25),График!BO25,IF('Ночные Часы'!W24&gt;0,CONCATENATE(IF((TEXT(График!BP25-График!BO25,"ч")-1)&lt;0,0,TEXT(График!BP25-График!BO25,"ч")-1),"_",TEXT('Ночные Часы'!W24,"Ч")),IF((TEXT(График!BP25-График!BO25,"ч")-1)&lt;0,0,TEXT(График!BP25-График!BO25,"ч")-1)))</f>
        <v>В</v>
      </c>
      <c r="X24" s="289">
        <f>IF(ISTEXT(График!BR25),График!BR25,IF('Ночные Часы'!X24&gt;0,CONCATENATE(IF((TEXT(График!BS25-График!BR25,"ч")-1)&lt;0,0,TEXT(График!BS25-График!BR25,"ч")-1),"_",TEXT('Ночные Часы'!X24,"Ч")),IF((TEXT(График!BS25-График!BR25,"ч")-1)&lt;0,0,TEXT(График!BS25-График!BR25,"ч")-1)))</f>
        <v>8</v>
      </c>
      <c r="Y24" s="289">
        <f>IF(ISTEXT(График!BU25),График!BU25,IF('Ночные Часы'!Y24&gt;0,CONCATENATE(IF((TEXT(График!BV25-График!BU25,"ч")-1)&lt;0,0,TEXT(График!BV25-График!BU25,"ч")-1),"_",TEXT('Ночные Часы'!Y24,"Ч")),IF((TEXT(График!BV25-График!BU25,"ч")-1)&lt;0,0,TEXT(График!BV25-График!BU25,"ч")-1)))</f>
        <v>8</v>
      </c>
      <c r="Z24" s="289">
        <f>IF(ISTEXT(График!BX25),График!BX25,IF('Ночные Часы'!Z24&gt;0,CONCATENATE(IF((TEXT(График!BY25-График!BX25,"ч")-1)&lt;0,0,TEXT(График!BY25-График!BX25,"ч")-1),"_",TEXT('Ночные Часы'!Z24,"Ч")),IF((TEXT(График!BY25-График!BX25,"ч")-1)&lt;0,0,TEXT(График!BY25-График!BX25,"ч")-1)))</f>
        <v>8</v>
      </c>
      <c r="AA24" s="289" t="str">
        <f>IF(ISTEXT(График!CA25),График!CA25,IF('Ночные Часы'!AA24&gt;0,CONCATENATE(IF((TEXT(График!CB25-График!CA25,"ч")-1)&lt;0,0,TEXT(График!CB25-График!CA25,"ч")-1),"_",TEXT('Ночные Часы'!AA24,"Ч")),IF((TEXT(График!CB25-График!CA25,"ч")-1)&lt;0,0,TEXT(График!CB25-График!CA25,"ч")-1)))</f>
        <v>В</v>
      </c>
      <c r="AB24" s="289" t="str">
        <f>IF(ISTEXT(График!CD25),График!CD25,IF('Ночные Часы'!AB24&gt;0,CONCATENATE(IF((TEXT(График!CE25-График!CD25,"ч")-1)&lt;0,0,TEXT(График!CE25-График!CD25,"ч")-1),"_",TEXT('Ночные Часы'!AB24,"Ч")),IF((TEXT(График!CE25-График!CD25,"ч")-1)&lt;0,0,TEXT(График!CE25-График!CD25,"ч")-1)))</f>
        <v>В</v>
      </c>
      <c r="AC24" s="289">
        <f>IF(ISTEXT(График!CG25),График!CG25,IF('Ночные Часы'!AC24&gt;0,CONCATENATE(IF((TEXT(График!CH25-График!CG25,"ч")-1)&lt;0,0,TEXT(График!CH25-График!CG25,"ч")-1),"_",TEXT('Ночные Часы'!AC24,"Ч")),IF((TEXT(График!CH25-График!CG25,"ч")-1)&lt;0,0,TEXT(График!CH25-График!CG25,"ч")-1)))</f>
        <v>8</v>
      </c>
      <c r="AD24" s="289" t="str">
        <f>IF(ISTEXT(График!CJ25),График!CJ25,IF('Ночные Часы'!AD24&gt;0,CONCATENATE(IF((TEXT(График!CK25-График!CJ25,"ч")-1)&lt;0,0,TEXT(График!CK25-График!CJ25,"ч")-1),"_",TEXT('Ночные Часы'!AD24,"Ч")),IF((TEXT(График!CK25-График!CJ25,"ч")-1)&lt;0,0,TEXT(График!CK25-График!CJ25,"ч")-1)))</f>
        <v>8_2</v>
      </c>
      <c r="AE24" s="289" t="str">
        <f>IF(ISTEXT(График!CM25),График!CM25,IF('Ночные Часы'!AE24&gt;0,CONCATENATE(IF((TEXT(График!CN25-График!CM25,"ч")-1)&lt;0,0,TEXT(График!CN25-График!CM25,"ч")-1),"_",TEXT('Ночные Часы'!AE24,"Ч")),IF((TEXT(График!CN25-График!CM25,"ч")-1)&lt;0,0,TEXT(График!CN25-График!CM25,"ч")-1)))</f>
        <v>8_2</v>
      </c>
      <c r="AF24" s="289" t="str">
        <f>IF(ISTEXT(График!CP25),График!CP25,IF('Ночные Часы'!AF24&gt;0,CONCATENATE(IF((TEXT(График!CQ25-График!CP25,"ч")-1)&lt;0,0,TEXT(График!CQ25-График!CP25,"ч")-1),"_",TEXT('Ночные Часы'!AF24,"Ч")),IF((TEXT(График!CQ25-График!CP25,"ч")-1)&lt;0,0,TEXT(График!CQ25-График!CP25,"ч")-1)))</f>
        <v>7_3</v>
      </c>
      <c r="AG24" s="289">
        <f>IF(ISTEXT(График!CS25),График!CS25,IF('Ночные Часы'!AG24&gt;0,CONCATENATE(IF((TEXT(График!CT25-График!CS25,"ч")-1)&lt;0,0,TEXT(График!CT25-График!CS25,"ч")-1),"_",TEXT('Ночные Часы'!AG24,"Ч")),IF((TEXT(График!CT25-График!CS25,"ч")-1)&lt;0,0,TEXT(График!CT25-График!CS25,"ч")-1)))</f>
        <v>0</v>
      </c>
      <c r="AH24" s="284">
        <f>График!CW25</f>
        <v>20</v>
      </c>
      <c r="AI24" s="196">
        <f t="array" ref="AI24">SUM(IFERROR(--LEFTB(C24:AG24,FIND("_",C24:AG24)-1),C24:AG24))</f>
        <v>159</v>
      </c>
      <c r="AJ24" s="284">
        <f t="array" ref="AJ24">SUM(--IFERROR(MID(C24:AG24,SEARCH("_",C24:AG24)+1,1),0))</f>
        <v>19</v>
      </c>
      <c r="AK24" s="285">
        <f>'Ночные Часы'!AH24</f>
        <v>0.79166666666666674</v>
      </c>
      <c r="AL24" s="285">
        <f t="shared" si="1"/>
        <v>1.1102230246251565E-16</v>
      </c>
      <c r="AM24" s="351">
        <f t="shared" si="2"/>
        <v>10</v>
      </c>
      <c r="AN24" s="351">
        <f t="shared" si="3"/>
        <v>0</v>
      </c>
      <c r="AO24" s="351">
        <f t="shared" si="4"/>
        <v>0</v>
      </c>
    </row>
    <row r="25" spans="1:41" x14ac:dyDescent="0.25">
      <c r="A25" s="8">
        <f>VLOOKUP(B25,'Список КК'!$M$2:$N$377,2,TRUE)</f>
        <v>10414</v>
      </c>
      <c r="B25" s="9" t="str">
        <f>График!C26</f>
        <v>Очиров Владимир Алексеевич</v>
      </c>
      <c r="C25" s="289" t="str">
        <f>IF(ISTEXT(График!G26),График!G26,IF('Ночные Часы'!C25&gt;0,CONCATENATE(IF((TEXT(График!H26-График!G26,"ч")-1)&lt;0,0,TEXT(График!H26-График!G26,"ч")-1),"_",TEXT('Ночные Часы'!C25,"Ч")),IF((TEXT(График!H26-График!G26,"ч")-1)&lt;0,0,TEXT(График!H26-График!G26,"ч")-1)))</f>
        <v>8_2</v>
      </c>
      <c r="D25" s="289" t="str">
        <f>IF(ISTEXT(График!J26),График!J26,IF('Ночные Часы'!D25&gt;0,CONCATENATE(IF((TEXT(График!K26-График!J26,"ч")-1)&lt;0,0,TEXT(График!K26-График!J26,"ч")-1),"_",TEXT('Ночные Часы'!D25,"Ч")),IF((TEXT(График!K26-График!J26,"ч")-1)&lt;0,0,TEXT(График!K26-График!J26,"ч")-1)))</f>
        <v>8_2</v>
      </c>
      <c r="E25" s="289" t="str">
        <f>IF(ISTEXT(График!M26),График!M26,IF('Ночные Часы'!E25&gt;0,CONCATENATE(IF((TEXT(График!N26-График!M26,"ч")-1)&lt;0,0,TEXT(График!N26-График!M26,"ч")-1),"_",TEXT('Ночные Часы'!E25,"Ч")),IF((TEXT(График!N26-График!M26,"ч")-1)&lt;0,0,TEXT(График!N26-График!M26,"ч")-1)))</f>
        <v>8_2</v>
      </c>
      <c r="F25" s="289" t="str">
        <f>IF(ISTEXT(График!P26),График!P26,IF('Ночные Часы'!F25&gt;0,CONCATENATE(IF((TEXT(График!Q26-График!P26,"ч")-1)&lt;0,0,TEXT(График!Q26-График!P26,"ч")-1),"_",TEXT('Ночные Часы'!F25,"Ч")),IF((TEXT(График!Q26-График!P26,"ч")-1)&lt;0,0,TEXT(График!Q26-График!P26,"ч")-1)))</f>
        <v>8_2</v>
      </c>
      <c r="G25" s="289" t="str">
        <f>IF(ISTEXT(График!S26),График!S26,IF('Ночные Часы'!G25&gt;0,CONCATENATE(IF((TEXT(График!T26-График!S26,"ч")-1)&lt;0,0,TEXT(График!T26-График!S26,"ч")-1),"_",TEXT('Ночные Часы'!G25,"Ч")),IF((TEXT(График!T26-График!S26,"ч")-1)&lt;0,0,TEXT(График!T26-График!S26,"ч")-1)))</f>
        <v>В</v>
      </c>
      <c r="H25" s="289" t="str">
        <f>IF(ISTEXT(График!V26),График!V26,IF('Ночные Часы'!H25&gt;0,CONCATENATE(IF((TEXT(График!W26-График!V26,"ч")-1)&lt;0,0,TEXT(График!W26-График!V26,"ч")-1),"_",TEXT('Ночные Часы'!H25,"Ч")),IF((TEXT(График!W26-График!V26,"ч")-1)&lt;0,0,TEXT(График!W26-График!V26,"ч")-1)))</f>
        <v>В</v>
      </c>
      <c r="I25" s="289">
        <f>IF(ISTEXT(График!Y26),График!Y26,IF('Ночные Часы'!I25&gt;0,CONCATENATE(IF((TEXT(График!Z26-График!Y26,"ч")-1)&lt;0,0,TEXT(График!Z26-График!Y26,"ч")-1),"_",TEXT('Ночные Часы'!I25,"Ч")),IF((TEXT(График!Z26-График!Y26,"ч")-1)&lt;0,0,TEXT(График!Z26-График!Y26,"ч")-1)))</f>
        <v>8</v>
      </c>
      <c r="J25" s="289">
        <f>IF(ISTEXT(График!AB26),График!AB26,IF('Ночные Часы'!J25&gt;0,CONCATENATE(IF((TEXT(График!AC26-График!AB26,"ч")-1)&lt;0,0,TEXT(График!AC26-График!AB26,"ч")-1),"_",TEXT('Ночные Часы'!J25,"Ч")),IF((TEXT(График!AC26-График!AB26,"ч")-1)&lt;0,0,TEXT(График!AC26-График!AB26,"ч")-1)))</f>
        <v>8</v>
      </c>
      <c r="K25" s="289" t="str">
        <f>IF(ISTEXT(График!AE26),График!AE26,IF('Ночные Часы'!K25&gt;0,CONCATENATE(IF((TEXT(График!AF26-График!AE26,"ч")-1)&lt;0,0,TEXT(График!AF26-График!AE26,"ч")-1),"_",TEXT('Ночные Часы'!K25,"Ч")),IF((TEXT(График!AF26-График!AE26,"ч")-1)&lt;0,0,TEXT(График!AF26-График!AE26,"ч")-1)))</f>
        <v>8_2</v>
      </c>
      <c r="L25" s="289" t="str">
        <f>IF(ISTEXT(График!AH26),График!AH26,IF('Ночные Часы'!L25&gt;0,CONCATENATE(IF((TEXT(График!AI26-График!AH26,"ч")-1)&lt;0,0,TEXT(График!AI26-График!AH26,"ч")-1),"_",TEXT('Ночные Часы'!L25,"Ч")),IF((TEXT(График!AI26-График!AH26,"ч")-1)&lt;0,0,TEXT(График!AI26-График!AH26,"ч")-1)))</f>
        <v>В</v>
      </c>
      <c r="M25" s="289" t="str">
        <f>IF(ISTEXT(График!AK26),График!AK26,IF('Ночные Часы'!M25&gt;0,CONCATENATE(IF((TEXT(График!AL26-График!AK26,"ч")-1)&lt;0,0,TEXT(График!AL26-График!AK26,"ч")-1),"_",TEXT('Ночные Часы'!M25,"Ч")),IF((TEXT(График!AL26-График!AK26,"ч")-1)&lt;0,0,TEXT(График!AL26-График!AK26,"ч")-1)))</f>
        <v>В</v>
      </c>
      <c r="N25" s="289" t="str">
        <f>IF(ISTEXT(График!AN26),График!AN26,IF('Ночные Часы'!N25&gt;0,CONCATENATE(IF((TEXT(График!AO26-График!AN26,"ч")-1)&lt;0,0,TEXT(График!AO26-График!AN26,"ч")-1),"_",TEXT('Ночные Часы'!N25,"Ч")),IF((TEXT(График!AO26-График!AN26,"ч")-1)&lt;0,0,TEXT(График!AO26-График!AN26,"ч")-1)))</f>
        <v>8_2</v>
      </c>
      <c r="O25" s="289" t="str">
        <f>IF(ISTEXT(График!AQ26),График!AQ26,IF('Ночные Часы'!O25&gt;0,CONCATENATE(IF((TEXT(График!AR26-График!AQ26,"ч")-1)&lt;0,0,TEXT(График!AR26-График!AQ26,"ч")-1),"_",TEXT('Ночные Часы'!O25,"Ч")),IF((TEXT(График!AR26-График!AQ26,"ч")-1)&lt;0,0,TEXT(График!AR26-График!AQ26,"ч")-1)))</f>
        <v>8_2</v>
      </c>
      <c r="P25" s="289" t="str">
        <f>IF(ISTEXT(График!AT26),График!AT26,IF('Ночные Часы'!P25&gt;0,CONCATENATE(IF((TEXT(График!AU26-График!AT26,"ч")-1)&lt;0,0,TEXT(График!AU26-График!AT26,"ч")-1),"_",TEXT('Ночные Часы'!P25,"Ч")),IF((TEXT(График!AU26-График!AT26,"ч")-1)&lt;0,0,TEXT(График!AU26-График!AT26,"ч")-1)))</f>
        <v>8_2</v>
      </c>
      <c r="Q25" s="289" t="str">
        <f>IF(ISTEXT(График!AW26),График!AW26,IF('Ночные Часы'!Q25&gt;0,CONCATENATE(IF((TEXT(График!AX26-График!AW26,"ч")-1)&lt;0,0,TEXT(График!AX26-График!AW26,"ч")-1),"_",TEXT('Ночные Часы'!Q25,"Ч")),IF((TEXT(График!AX26-График!AW26,"ч")-1)&lt;0,0,TEXT(График!AX26-График!AW26,"ч")-1)))</f>
        <v>8_2</v>
      </c>
      <c r="R25" s="289" t="str">
        <f>IF(ISTEXT(График!AZ26),График!AZ26,IF('Ночные Часы'!R25&gt;0,CONCATENATE(IF((TEXT(График!BA26-График!AZ26,"ч")-1)&lt;0,0,TEXT(График!BA26-График!AZ26,"ч")-1),"_",TEXT('Ночные Часы'!R25,"Ч")),IF((TEXT(График!BA26-График!AZ26,"ч")-1)&lt;0,0,TEXT(График!BA26-График!AZ26,"ч")-1)))</f>
        <v>8_2</v>
      </c>
      <c r="S25" s="289" t="str">
        <f>IF(ISTEXT(График!BC26),График!BC26,IF('Ночные Часы'!S25&gt;0,CONCATENATE(IF((TEXT(График!BD26-График!BC26,"ч")-1)&lt;0,0,TEXT(График!BD26-График!BC26,"ч")-1),"_",TEXT('Ночные Часы'!S25,"Ч")),IF((TEXT(График!BD26-График!BC26,"ч")-1)&lt;0,0,TEXT(График!BD26-График!BC26,"ч")-1)))</f>
        <v>В</v>
      </c>
      <c r="T25" s="289" t="str">
        <f>IF(ISTEXT(График!BF26),График!BF26,IF('Ночные Часы'!T25&gt;0,CONCATENATE(IF((TEXT(График!BG26-График!BF26,"ч")-1)&lt;0,0,TEXT(График!BG26-График!BF26,"ч")-1),"_",TEXT('Ночные Часы'!T25,"Ч")),IF((TEXT(График!BG26-График!BF26,"ч")-1)&lt;0,0,TEXT(График!BG26-График!BF26,"ч")-1)))</f>
        <v>В</v>
      </c>
      <c r="U25" s="289" t="str">
        <f>IF(ISTEXT(График!BI26),График!BI26,IF('Ночные Часы'!U25&gt;0,CONCATENATE(IF((TEXT(График!BJ26-График!BI26,"ч")-1)&lt;0,0,TEXT(График!BJ26-График!BI26,"ч")-1),"_",TEXT('Ночные Часы'!U25,"Ч")),IF((TEXT(График!BJ26-График!BI26,"ч")-1)&lt;0,0,TEXT(График!BJ26-График!BI26,"ч")-1)))</f>
        <v>8_2</v>
      </c>
      <c r="V25" s="289" t="str">
        <f>IF(ISTEXT(График!BL26),График!BL26,IF('Ночные Часы'!V25&gt;0,CONCATENATE(IF((TEXT(График!BM26-График!BL26,"ч")-1)&lt;0,0,TEXT(График!BM26-График!BL26,"ч")-1),"_",TEXT('Ночные Часы'!V25,"Ч")),IF((TEXT(График!BM26-График!BL26,"ч")-1)&lt;0,0,TEXT(График!BM26-График!BL26,"ч")-1)))</f>
        <v>8_2</v>
      </c>
      <c r="W25" s="289" t="str">
        <f>IF(ISTEXT(График!BO26),График!BO26,IF('Ночные Часы'!W25&gt;0,CONCATENATE(IF((TEXT(График!BP26-График!BO26,"ч")-1)&lt;0,0,TEXT(График!BP26-График!BO26,"ч")-1),"_",TEXT('Ночные Часы'!W25,"Ч")),IF((TEXT(График!BP26-График!BO26,"ч")-1)&lt;0,0,TEXT(График!BP26-График!BO26,"ч")-1)))</f>
        <v>8_2</v>
      </c>
      <c r="X25" s="289" t="str">
        <f>IF(ISTEXT(График!BR26),График!BR26,IF('Ночные Часы'!X25&gt;0,CONCATENATE(IF((TEXT(График!BS26-График!BR26,"ч")-1)&lt;0,0,TEXT(График!BS26-График!BR26,"ч")-1),"_",TEXT('Ночные Часы'!X25,"Ч")),IF((TEXT(График!BS26-График!BR26,"ч")-1)&lt;0,0,TEXT(График!BS26-График!BR26,"ч")-1)))</f>
        <v>8_2</v>
      </c>
      <c r="Y25" s="289" t="str">
        <f>IF(ISTEXT(График!BU26),График!BU26,IF('Ночные Часы'!Y25&gt;0,CONCATENATE(IF((TEXT(График!BV26-График!BU26,"ч")-1)&lt;0,0,TEXT(График!BV26-График!BU26,"ч")-1),"_",TEXT('Ночные Часы'!Y25,"Ч")),IF((TEXT(График!BV26-График!BU26,"ч")-1)&lt;0,0,TEXT(График!BV26-График!BU26,"ч")-1)))</f>
        <v>В</v>
      </c>
      <c r="Z25" s="289" t="str">
        <f>IF(ISTEXT(График!BX26),График!BX26,IF('Ночные Часы'!Z25&gt;0,CONCATENATE(IF((TEXT(График!BY26-График!BX26,"ч")-1)&lt;0,0,TEXT(График!BY26-График!BX26,"ч")-1),"_",TEXT('Ночные Часы'!Z25,"Ч")),IF((TEXT(График!BY26-График!BX26,"ч")-1)&lt;0,0,TEXT(График!BY26-График!BX26,"ч")-1)))</f>
        <v>В</v>
      </c>
      <c r="AA25" s="289">
        <f>IF(ISTEXT(График!CA26),График!CA26,IF('Ночные Часы'!AA25&gt;0,CONCATENATE(IF((TEXT(График!CB26-График!CA26,"ч")-1)&lt;0,0,TEXT(График!CB26-График!CA26,"ч")-1),"_",TEXT('Ночные Часы'!AA25,"Ч")),IF((TEXT(График!CB26-График!CA26,"ч")-1)&lt;0,0,TEXT(График!CB26-График!CA26,"ч")-1)))</f>
        <v>8</v>
      </c>
      <c r="AB25" s="289" t="str">
        <f>IF(ISTEXT(График!CD26),График!CD26,IF('Ночные Часы'!AB25&gt;0,CONCATENATE(IF((TEXT(График!CE26-График!CD26,"ч")-1)&lt;0,0,TEXT(График!CE26-График!CD26,"ч")-1),"_",TEXT('Ночные Часы'!AB25,"Ч")),IF((TEXT(График!CE26-График!CD26,"ч")-1)&lt;0,0,TEXT(График!CE26-График!CD26,"ч")-1)))</f>
        <v>8_2</v>
      </c>
      <c r="AC25" s="289" t="str">
        <f>IF(ISTEXT(График!CG26),График!CG26,IF('Ночные Часы'!AC25&gt;0,CONCATENATE(IF((TEXT(График!CH26-График!CG26,"ч")-1)&lt;0,0,TEXT(График!CH26-График!CG26,"ч")-1),"_",TEXT('Ночные Часы'!AC25,"Ч")),IF((TEXT(График!CH26-График!CG26,"ч")-1)&lt;0,0,TEXT(График!CH26-График!CG26,"ч")-1)))</f>
        <v>8_2</v>
      </c>
      <c r="AD25" s="289" t="str">
        <f>IF(ISTEXT(График!CJ26),График!CJ26,IF('Ночные Часы'!AD25&gt;0,CONCATENATE(IF((TEXT(График!CK26-График!CJ26,"ч")-1)&lt;0,0,TEXT(График!CK26-График!CJ26,"ч")-1),"_",TEXT('Ночные Часы'!AD25,"Ч")),IF((TEXT(График!CK26-График!CJ26,"ч")-1)&lt;0,0,TEXT(График!CK26-График!CJ26,"ч")-1)))</f>
        <v>8_3</v>
      </c>
      <c r="AE25" s="289" t="str">
        <f>IF(ISTEXT(График!CM26),График!CM26,IF('Ночные Часы'!AE25&gt;0,CONCATENATE(IF((TEXT(График!CN26-График!CM26,"ч")-1)&lt;0,0,TEXT(График!CN26-График!CM26,"ч")-1),"_",TEXT('Ночные Часы'!AE25,"Ч")),IF((TEXT(График!CN26-График!CM26,"ч")-1)&lt;0,0,TEXT(График!CN26-График!CM26,"ч")-1)))</f>
        <v>В</v>
      </c>
      <c r="AF25" s="289" t="str">
        <f>IF(ISTEXT(График!CP26),График!CP26,IF('Ночные Часы'!AF25&gt;0,CONCATENATE(IF((TEXT(График!CQ26-График!CP26,"ч")-1)&lt;0,0,TEXT(График!CQ26-График!CP26,"ч")-1),"_",TEXT('Ночные Часы'!AF25,"Ч")),IF((TEXT(График!CQ26-График!CP26,"ч")-1)&lt;0,0,TEXT(График!CQ26-График!CP26,"ч")-1)))</f>
        <v>В</v>
      </c>
      <c r="AG25" s="289">
        <f>IF(ISTEXT(График!CS26),График!CS26,IF('Ночные Часы'!AG25&gt;0,CONCATENATE(IF((TEXT(График!CT26-График!CS26,"ч")-1)&lt;0,0,TEXT(График!CT26-График!CS26,"ч")-1),"_",TEXT('Ночные Часы'!AG25,"Ч")),IF((TEXT(График!CT26-График!CS26,"ч")-1)&lt;0,0,TEXT(График!CT26-График!CS26,"ч")-1)))</f>
        <v>0</v>
      </c>
      <c r="AH25" s="284">
        <f>График!CW26</f>
        <v>20</v>
      </c>
      <c r="AI25" s="196">
        <f t="array" ref="AI25">SUM(IFERROR(--LEFTB(C25:AG25,FIND("_",C25:AG25)-1),C25:AG25))</f>
        <v>160</v>
      </c>
      <c r="AJ25" s="284">
        <f t="array" ref="AJ25">SUM(--IFERROR(MID(C25:AG25,SEARCH("_",C25:AG25)+1,1),0))</f>
        <v>35</v>
      </c>
      <c r="AK25" s="285">
        <f>'Ночные Часы'!AH25</f>
        <v>1.458333333333333</v>
      </c>
      <c r="AL25" s="285">
        <f t="shared" si="1"/>
        <v>2.2204460492503131E-16</v>
      </c>
      <c r="AM25" s="351">
        <f t="shared" si="2"/>
        <v>10</v>
      </c>
      <c r="AN25" s="351">
        <f t="shared" si="3"/>
        <v>0</v>
      </c>
      <c r="AO25" s="351">
        <f t="shared" si="4"/>
        <v>0</v>
      </c>
    </row>
    <row r="26" spans="1:41" x14ac:dyDescent="0.25">
      <c r="A26" s="8">
        <f>VLOOKUP(B26,'Список КК'!$M$2:$N$377,2,TRUE)</f>
        <v>5610</v>
      </c>
      <c r="B26" s="9" t="str">
        <f>График!C27</f>
        <v>Полякова Елена Михайловна</v>
      </c>
      <c r="C26" s="289">
        <f>IF(ISTEXT(График!G27),График!G27,IF('Ночные Часы'!C26&gt;0,CONCATENATE(IF((TEXT(График!H27-График!G27,"ч")-1)&lt;0,0,TEXT(График!H27-График!G27,"ч")-1),"_",TEXT('Ночные Часы'!C26,"Ч")),IF((TEXT(График!H27-График!G27,"ч")-1)&lt;0,0,TEXT(График!H27-График!G27,"ч")-1)))</f>
        <v>8</v>
      </c>
      <c r="D26" s="289">
        <f>IF(ISTEXT(График!J27),График!J27,IF('Ночные Часы'!D26&gt;0,CONCATENATE(IF((TEXT(График!K27-График!J27,"ч")-1)&lt;0,0,TEXT(График!K27-График!J27,"ч")-1),"_",TEXT('Ночные Часы'!D26,"Ч")),IF((TEXT(График!K27-График!J27,"ч")-1)&lt;0,0,TEXT(График!K27-График!J27,"ч")-1)))</f>
        <v>8</v>
      </c>
      <c r="E26" s="289" t="str">
        <f>IF(ISTEXT(График!M27),График!M27,IF('Ночные Часы'!E26&gt;0,CONCATENATE(IF((TEXT(График!N27-График!M27,"ч")-1)&lt;0,0,TEXT(График!N27-График!M27,"ч")-1),"_",TEXT('Ночные Часы'!E26,"Ч")),IF((TEXT(График!N27-График!M27,"ч")-1)&lt;0,0,TEXT(График!N27-График!M27,"ч")-1)))</f>
        <v>В</v>
      </c>
      <c r="F26" s="289" t="str">
        <f>IF(ISTEXT(График!P27),График!P27,IF('Ночные Часы'!F26&gt;0,CONCATENATE(IF((TEXT(График!Q27-График!P27,"ч")-1)&lt;0,0,TEXT(График!Q27-График!P27,"ч")-1),"_",TEXT('Ночные Часы'!F26,"Ч")),IF((TEXT(График!Q27-График!P27,"ч")-1)&lt;0,0,TEXT(График!Q27-График!P27,"ч")-1)))</f>
        <v>В</v>
      </c>
      <c r="G26" s="289">
        <f>IF(ISTEXT(График!S27),График!S27,IF('Ночные Часы'!G26&gt;0,CONCATENATE(IF((TEXT(График!T27-График!S27,"ч")-1)&lt;0,0,TEXT(График!T27-График!S27,"ч")-1),"_",TEXT('Ночные Часы'!G26,"Ч")),IF((TEXT(График!T27-График!S27,"ч")-1)&lt;0,0,TEXT(График!T27-График!S27,"ч")-1)))</f>
        <v>8</v>
      </c>
      <c r="H26" s="289">
        <f>IF(ISTEXT(График!V27),График!V27,IF('Ночные Часы'!H26&gt;0,CONCATENATE(IF((TEXT(График!W27-График!V27,"ч")-1)&lt;0,0,TEXT(График!W27-График!V27,"ч")-1),"_",TEXT('Ночные Часы'!H26,"Ч")),IF((TEXT(График!W27-График!V27,"ч")-1)&lt;0,0,TEXT(График!W27-График!V27,"ч")-1)))</f>
        <v>8</v>
      </c>
      <c r="I26" s="289">
        <f>IF(ISTEXT(График!Y27),График!Y27,IF('Ночные Часы'!I26&gt;0,CONCATENATE(IF((TEXT(График!Z27-График!Y27,"ч")-1)&lt;0,0,TEXT(График!Z27-График!Y27,"ч")-1),"_",TEXT('Ночные Часы'!I26,"Ч")),IF((TEXT(График!Z27-График!Y27,"ч")-1)&lt;0,0,TEXT(График!Z27-График!Y27,"ч")-1)))</f>
        <v>8</v>
      </c>
      <c r="J26" s="289">
        <f>IF(ISTEXT(График!AB27),График!AB27,IF('Ночные Часы'!J26&gt;0,CONCATENATE(IF((TEXT(График!AC27-График!AB27,"ч")-1)&lt;0,0,TEXT(График!AC27-График!AB27,"ч")-1),"_",TEXT('Ночные Часы'!J26,"Ч")),IF((TEXT(График!AC27-График!AB27,"ч")-1)&lt;0,0,TEXT(График!AC27-График!AB27,"ч")-1)))</f>
        <v>8</v>
      </c>
      <c r="K26" s="289" t="str">
        <f>IF(ISTEXT(График!AE27),График!AE27,IF('Ночные Часы'!K26&gt;0,CONCATENATE(IF((TEXT(График!AF27-График!AE27,"ч")-1)&lt;0,0,TEXT(График!AF27-График!AE27,"ч")-1),"_",TEXT('Ночные Часы'!K26,"Ч")),IF((TEXT(График!AF27-График!AE27,"ч")-1)&lt;0,0,TEXT(График!AF27-График!AE27,"ч")-1)))</f>
        <v>В</v>
      </c>
      <c r="L26" s="289" t="str">
        <f>IF(ISTEXT(График!AH27),График!AH27,IF('Ночные Часы'!L26&gt;0,CONCATENATE(IF((TEXT(График!AI27-График!AH27,"ч")-1)&lt;0,0,TEXT(График!AI27-График!AH27,"ч")-1),"_",TEXT('Ночные Часы'!L26,"Ч")),IF((TEXT(График!AI27-График!AH27,"ч")-1)&lt;0,0,TEXT(График!AI27-График!AH27,"ч")-1)))</f>
        <v>В</v>
      </c>
      <c r="M26" s="289">
        <f>IF(ISTEXT(График!AK27),График!AK27,IF('Ночные Часы'!M26&gt;0,CONCATENATE(IF((TEXT(График!AL27-График!AK27,"ч")-1)&lt;0,0,TEXT(График!AL27-График!AK27,"ч")-1),"_",TEXT('Ночные Часы'!M26,"Ч")),IF((TEXT(График!AL27-График!AK27,"ч")-1)&lt;0,0,TEXT(График!AL27-График!AK27,"ч")-1)))</f>
        <v>8</v>
      </c>
      <c r="N26" s="289">
        <f>IF(ISTEXT(График!AN27),График!AN27,IF('Ночные Часы'!N26&gt;0,CONCATENATE(IF((TEXT(График!AO27-График!AN27,"ч")-1)&lt;0,0,TEXT(График!AO27-График!AN27,"ч")-1),"_",TEXT('Ночные Часы'!N26,"Ч")),IF((TEXT(График!AO27-График!AN27,"ч")-1)&lt;0,0,TEXT(График!AO27-График!AN27,"ч")-1)))</f>
        <v>8</v>
      </c>
      <c r="O26" s="289">
        <f>IF(ISTEXT(График!AQ27),График!AQ27,IF('Ночные Часы'!O26&gt;0,CONCATENATE(IF((TEXT(График!AR27-График!AQ27,"ч")-1)&lt;0,0,TEXT(График!AR27-График!AQ27,"ч")-1),"_",TEXT('Ночные Часы'!O26,"Ч")),IF((TEXT(График!AR27-График!AQ27,"ч")-1)&lt;0,0,TEXT(График!AR27-График!AQ27,"ч")-1)))</f>
        <v>8</v>
      </c>
      <c r="P26" s="289" t="str">
        <f>IF(ISTEXT(График!AT27),График!AT27,IF('Ночные Часы'!P26&gt;0,CONCATENATE(IF((TEXT(График!AU27-График!AT27,"ч")-1)&lt;0,0,TEXT(График!AU27-График!AT27,"ч")-1),"_",TEXT('Ночные Часы'!P26,"Ч")),IF((TEXT(График!AU27-График!AT27,"ч")-1)&lt;0,0,TEXT(График!AU27-График!AT27,"ч")-1)))</f>
        <v>В</v>
      </c>
      <c r="Q26" s="289" t="str">
        <f>IF(ISTEXT(График!AW27),График!AW27,IF('Ночные Часы'!Q26&gt;0,CONCATENATE(IF((TEXT(График!AX27-График!AW27,"ч")-1)&lt;0,0,TEXT(График!AX27-График!AW27,"ч")-1),"_",TEXT('Ночные Часы'!Q26,"Ч")),IF((TEXT(График!AX27-График!AW27,"ч")-1)&lt;0,0,TEXT(График!AX27-График!AW27,"ч")-1)))</f>
        <v>В</v>
      </c>
      <c r="R26" s="289" t="str">
        <f>IF(ISTEXT(График!AZ27),График!AZ27,IF('Ночные Часы'!R26&gt;0,CONCATENATE(IF((TEXT(График!BA27-График!AZ27,"ч")-1)&lt;0,0,TEXT(График!BA27-График!AZ27,"ч")-1),"_",TEXT('Ночные Часы'!R26,"Ч")),IF((TEXT(График!BA27-График!AZ27,"ч")-1)&lt;0,0,TEXT(График!BA27-График!AZ27,"ч")-1)))</f>
        <v>ОТ</v>
      </c>
      <c r="S26" s="289" t="str">
        <f>IF(ISTEXT(График!BC27),График!BC27,IF('Ночные Часы'!S26&gt;0,CONCATENATE(IF((TEXT(График!BD27-График!BC27,"ч")-1)&lt;0,0,TEXT(График!BD27-График!BC27,"ч")-1),"_",TEXT('Ночные Часы'!S26,"Ч")),IF((TEXT(График!BD27-График!BC27,"ч")-1)&lt;0,0,TEXT(График!BD27-График!BC27,"ч")-1)))</f>
        <v>ОТ</v>
      </c>
      <c r="T26" s="289" t="str">
        <f>IF(ISTEXT(График!BF27),График!BF27,IF('Ночные Часы'!T26&gt;0,CONCATENATE(IF((TEXT(График!BG27-График!BF27,"ч")-1)&lt;0,0,TEXT(График!BG27-График!BF27,"ч")-1),"_",TEXT('Ночные Часы'!T26,"Ч")),IF((TEXT(График!BG27-График!BF27,"ч")-1)&lt;0,0,TEXT(График!BG27-График!BF27,"ч")-1)))</f>
        <v>ОТ</v>
      </c>
      <c r="U26" s="289" t="str">
        <f>IF(ISTEXT(График!BI27),График!BI27,IF('Ночные Часы'!U26&gt;0,CONCATENATE(IF((TEXT(График!BJ27-График!BI27,"ч")-1)&lt;0,0,TEXT(График!BJ27-График!BI27,"ч")-1),"_",TEXT('Ночные Часы'!U26,"Ч")),IF((TEXT(График!BJ27-График!BI27,"ч")-1)&lt;0,0,TEXT(График!BJ27-График!BI27,"ч")-1)))</f>
        <v>ОТ</v>
      </c>
      <c r="V26" s="289" t="str">
        <f>IF(ISTEXT(График!BL27),График!BL27,IF('Ночные Часы'!V26&gt;0,CONCATENATE(IF((TEXT(График!BM27-График!BL27,"ч")-1)&lt;0,0,TEXT(График!BM27-График!BL27,"ч")-1),"_",TEXT('Ночные Часы'!V26,"Ч")),IF((TEXT(График!BM27-График!BL27,"ч")-1)&lt;0,0,TEXT(График!BM27-График!BL27,"ч")-1)))</f>
        <v>ОТ</v>
      </c>
      <c r="W26" s="289" t="str">
        <f>IF(ISTEXT(График!BO27),График!BO27,IF('Ночные Часы'!W26&gt;0,CONCATENATE(IF((TEXT(График!BP27-График!BO27,"ч")-1)&lt;0,0,TEXT(График!BP27-График!BO27,"ч")-1),"_",TEXT('Ночные Часы'!W26,"Ч")),IF((TEXT(График!BP27-График!BO27,"ч")-1)&lt;0,0,TEXT(График!BP27-График!BO27,"ч")-1)))</f>
        <v>В</v>
      </c>
      <c r="X26" s="289" t="str">
        <f>IF(ISTEXT(График!BR27),График!BR27,IF('Ночные Часы'!X26&gt;0,CONCATENATE(IF((TEXT(График!BS27-График!BR27,"ч")-1)&lt;0,0,TEXT(График!BS27-График!BR27,"ч")-1),"_",TEXT('Ночные Часы'!X26,"Ч")),IF((TEXT(График!BS27-График!BR27,"ч")-1)&lt;0,0,TEXT(График!BS27-График!BR27,"ч")-1)))</f>
        <v>В</v>
      </c>
      <c r="Y26" s="289" t="str">
        <f>IF(ISTEXT(График!BU27),График!BU27,IF('Ночные Часы'!Y26&gt;0,CONCATENATE(IF((TEXT(График!BV27-График!BU27,"ч")-1)&lt;0,0,TEXT(График!BV27-График!BU27,"ч")-1),"_",TEXT('Ночные Часы'!Y26,"Ч")),IF((TEXT(График!BV27-График!BU27,"ч")-1)&lt;0,0,TEXT(График!BV27-График!BU27,"ч")-1)))</f>
        <v>ОТ</v>
      </c>
      <c r="Z26" s="289" t="str">
        <f>IF(ISTEXT(График!BX27),График!BX27,IF('Ночные Часы'!Z26&gt;0,CONCATENATE(IF((TEXT(График!BY27-График!BX27,"ч")-1)&lt;0,0,TEXT(График!BY27-График!BX27,"ч")-1),"_",TEXT('Ночные Часы'!Z26,"Ч")),IF((TEXT(График!BY27-График!BX27,"ч")-1)&lt;0,0,TEXT(График!BY27-График!BX27,"ч")-1)))</f>
        <v>ОТ</v>
      </c>
      <c r="AA26" s="289" t="str">
        <f>IF(ISTEXT(График!CA27),График!CA27,IF('Ночные Часы'!AA26&gt;0,CONCATENATE(IF((TEXT(График!CB27-График!CA27,"ч")-1)&lt;0,0,TEXT(График!CB27-График!CA27,"ч")-1),"_",TEXT('Ночные Часы'!AA26,"Ч")),IF((TEXT(График!CB27-График!CA27,"ч")-1)&lt;0,0,TEXT(График!CB27-График!CA27,"ч")-1)))</f>
        <v>ОТ</v>
      </c>
      <c r="AB26" s="289" t="str">
        <f>IF(ISTEXT(График!CD27),График!CD27,IF('Ночные Часы'!AB26&gt;0,CONCATENATE(IF((TEXT(График!CE27-График!CD27,"ч")-1)&lt;0,0,TEXT(График!CE27-График!CD27,"ч")-1),"_",TEXT('Ночные Часы'!AB26,"Ч")),IF((TEXT(График!CE27-График!CD27,"ч")-1)&lt;0,0,TEXT(График!CE27-График!CD27,"ч")-1)))</f>
        <v>ОТ</v>
      </c>
      <c r="AC26" s="289" t="str">
        <f>IF(ISTEXT(График!CG27),График!CG27,IF('Ночные Часы'!AC26&gt;0,CONCATENATE(IF((TEXT(График!CH27-График!CG27,"ч")-1)&lt;0,0,TEXT(График!CH27-График!CG27,"ч")-1),"_",TEXT('Ночные Часы'!AC26,"Ч")),IF((TEXT(График!CH27-График!CG27,"ч")-1)&lt;0,0,TEXT(График!CH27-График!CG27,"ч")-1)))</f>
        <v>ОТ</v>
      </c>
      <c r="AD26" s="289" t="str">
        <f>IF(ISTEXT(График!CJ27),График!CJ27,IF('Ночные Часы'!AD26&gt;0,CONCATENATE(IF((TEXT(График!CK27-График!CJ27,"ч")-1)&lt;0,0,TEXT(График!CK27-График!CJ27,"ч")-1),"_",TEXT('Ночные Часы'!AD26,"Ч")),IF((TEXT(График!CK27-График!CJ27,"ч")-1)&lt;0,0,TEXT(График!CK27-График!CJ27,"ч")-1)))</f>
        <v>В</v>
      </c>
      <c r="AE26" s="289" t="str">
        <f>IF(ISTEXT(График!CM27),График!CM27,IF('Ночные Часы'!AE26&gt;0,CONCATENATE(IF((TEXT(График!CN27-График!CM27,"ч")-1)&lt;0,0,TEXT(График!CN27-График!CM27,"ч")-1),"_",TEXT('Ночные Часы'!AE26,"Ч")),IF((TEXT(График!CN27-График!CM27,"ч")-1)&lt;0,0,TEXT(График!CN27-График!CM27,"ч")-1)))</f>
        <v>В</v>
      </c>
      <c r="AF26" s="289">
        <f>IF(ISTEXT(График!CP27),График!CP27,IF('Ночные Часы'!AF26&gt;0,CONCATENATE(IF((TEXT(График!CQ27-График!CP27,"ч")-1)&lt;0,0,TEXT(График!CQ27-График!CP27,"ч")-1),"_",TEXT('Ночные Часы'!AF26,"Ч")),IF((TEXT(График!CQ27-График!CP27,"ч")-1)&lt;0,0,TEXT(График!CQ27-График!CP27,"ч")-1)))</f>
        <v>7</v>
      </c>
      <c r="AG26" s="289">
        <f>IF(ISTEXT(График!CS27),График!CS27,IF('Ночные Часы'!AG26&gt;0,CONCATENATE(IF((TEXT(График!CT27-График!CS27,"ч")-1)&lt;0,0,TEXT(График!CT27-График!CS27,"ч")-1),"_",TEXT('Ночные Часы'!AG26,"Ч")),IF((TEXT(График!CT27-График!CS27,"ч")-1)&lt;0,0,TEXT(График!CT27-График!CS27,"ч")-1)))</f>
        <v>0</v>
      </c>
      <c r="AH26" s="284">
        <f>График!CW27</f>
        <v>20</v>
      </c>
      <c r="AI26" s="196">
        <f t="array" ref="AI26">SUM(IFERROR(--LEFTB(C26:AG26,FIND("_",C26:AG26)-1),C26:AG26))</f>
        <v>79</v>
      </c>
      <c r="AJ26" s="284">
        <f t="array" ref="AJ26">SUM(--IFERROR(MID(C26:AG26,SEARCH("_",C26:AG26)+1,1),0))</f>
        <v>0</v>
      </c>
      <c r="AK26" s="285">
        <f>'Ночные Часы'!AH26</f>
        <v>0</v>
      </c>
      <c r="AL26" s="285">
        <f t="shared" si="1"/>
        <v>0</v>
      </c>
      <c r="AM26" s="351">
        <f t="shared" si="2"/>
        <v>10</v>
      </c>
      <c r="AN26" s="351">
        <f t="shared" si="3"/>
        <v>10</v>
      </c>
      <c r="AO26" s="351">
        <f t="shared" si="4"/>
        <v>80</v>
      </c>
    </row>
    <row r="27" spans="1:41" x14ac:dyDescent="0.25">
      <c r="A27" s="8">
        <f>VLOOKUP(B27,'Список КК'!$M$2:$N$377,2,TRUE)</f>
        <v>41948</v>
      </c>
      <c r="B27" s="9" t="str">
        <f>График!C28</f>
        <v>Пронина Лариса Вячеславна</v>
      </c>
      <c r="C27" s="289">
        <f>IF(ISTEXT(График!G28),График!G28,IF('Ночные Часы'!C27&gt;0,CONCATENATE(IF((TEXT(График!H28-График!G28,"ч")-1)&lt;0,0,TEXT(График!H28-График!G28,"ч")-1),"_",TEXT('Ночные Часы'!C27,"Ч")),IF((TEXT(График!H28-График!G28,"ч")-1)&lt;0,0,TEXT(График!H28-График!G28,"ч")-1)))</f>
        <v>8</v>
      </c>
      <c r="D27" s="289" t="str">
        <f>IF(ISTEXT(График!J28),График!J28,IF('Ночные Часы'!D27&gt;0,CONCATENATE(IF((TEXT(График!K28-График!J28,"ч")-1)&lt;0,0,TEXT(График!K28-График!J28,"ч")-1),"_",TEXT('Ночные Часы'!D27,"Ч")),IF((TEXT(График!K28-График!J28,"ч")-1)&lt;0,0,TEXT(График!K28-График!J28,"ч")-1)))</f>
        <v>8_3</v>
      </c>
      <c r="E27" s="289" t="str">
        <f>IF(ISTEXT(График!M28),График!M28,IF('Ночные Часы'!E27&gt;0,CONCATENATE(IF((TEXT(График!N28-График!M28,"ч")-1)&lt;0,0,TEXT(График!N28-График!M28,"ч")-1),"_",TEXT('Ночные Часы'!E27,"Ч")),IF((TEXT(График!N28-График!M28,"ч")-1)&lt;0,0,TEXT(График!N28-График!M28,"ч")-1)))</f>
        <v>8_3</v>
      </c>
      <c r="F27" s="289" t="str">
        <f>IF(ISTEXT(График!P28),График!P28,IF('Ночные Часы'!F27&gt;0,CONCATENATE(IF((TEXT(График!Q28-График!P28,"ч")-1)&lt;0,0,TEXT(График!Q28-График!P28,"ч")-1),"_",TEXT('Ночные Часы'!F27,"Ч")),IF((TEXT(График!Q28-График!P28,"ч")-1)&lt;0,0,TEXT(График!Q28-График!P28,"ч")-1)))</f>
        <v>8_3</v>
      </c>
      <c r="G27" s="289" t="str">
        <f>IF(ISTEXT(График!S28),График!S28,IF('Ночные Часы'!G27&gt;0,CONCATENATE(IF((TEXT(График!T28-График!S28,"ч")-1)&lt;0,0,TEXT(График!T28-График!S28,"ч")-1),"_",TEXT('Ночные Часы'!G27,"Ч")),IF((TEXT(График!T28-График!S28,"ч")-1)&lt;0,0,TEXT(График!T28-График!S28,"ч")-1)))</f>
        <v>8_3</v>
      </c>
      <c r="H27" s="289" t="str">
        <f>IF(ISTEXT(График!V28),График!V28,IF('Ночные Часы'!H27&gt;0,CONCATENATE(IF((TEXT(График!W28-График!V28,"ч")-1)&lt;0,0,TEXT(График!W28-График!V28,"ч")-1),"_",TEXT('Ночные Часы'!H27,"Ч")),IF((TEXT(График!W28-График!V28,"ч")-1)&lt;0,0,TEXT(График!W28-График!V28,"ч")-1)))</f>
        <v>В</v>
      </c>
      <c r="I27" s="289" t="str">
        <f>IF(ISTEXT(График!Y28),График!Y28,IF('Ночные Часы'!I27&gt;0,CONCATENATE(IF((TEXT(График!Z28-График!Y28,"ч")-1)&lt;0,0,TEXT(График!Z28-График!Y28,"ч")-1),"_",TEXT('Ночные Часы'!I27,"Ч")),IF((TEXT(График!Z28-График!Y28,"ч")-1)&lt;0,0,TEXT(График!Z28-График!Y28,"ч")-1)))</f>
        <v>В</v>
      </c>
      <c r="J27" s="289">
        <f>IF(ISTEXT(График!AB28),График!AB28,IF('Ночные Часы'!J27&gt;0,CONCATENATE(IF((TEXT(График!AC28-График!AB28,"ч")-1)&lt;0,0,TEXT(График!AC28-График!AB28,"ч")-1),"_",TEXT('Ночные Часы'!J27,"Ч")),IF((TEXT(График!AC28-График!AB28,"ч")-1)&lt;0,0,TEXT(График!AC28-График!AB28,"ч")-1)))</f>
        <v>8</v>
      </c>
      <c r="K27" s="289">
        <f>IF(ISTEXT(График!AE28),График!AE28,IF('Ночные Часы'!K27&gt;0,CONCATENATE(IF((TEXT(График!AF28-График!AE28,"ч")-1)&lt;0,0,TEXT(График!AF28-График!AE28,"ч")-1),"_",TEXT('Ночные Часы'!K27,"Ч")),IF((TEXT(График!AF28-График!AE28,"ч")-1)&lt;0,0,TEXT(График!AF28-График!AE28,"ч")-1)))</f>
        <v>8</v>
      </c>
      <c r="L27" s="289">
        <f>IF(ISTEXT(График!AH28),График!AH28,IF('Ночные Часы'!L27&gt;0,CONCATENATE(IF((TEXT(График!AI28-График!AH28,"ч")-1)&lt;0,0,TEXT(График!AI28-График!AH28,"ч")-1),"_",TEXT('Ночные Часы'!L27,"Ч")),IF((TEXT(График!AI28-График!AH28,"ч")-1)&lt;0,0,TEXT(График!AI28-График!AH28,"ч")-1)))</f>
        <v>8</v>
      </c>
      <c r="M27" s="289">
        <f>IF(ISTEXT(График!AK28),График!AK28,IF('Ночные Часы'!M27&gt;0,CONCATENATE(IF((TEXT(График!AL28-График!AK28,"ч")-1)&lt;0,0,TEXT(График!AL28-График!AK28,"ч")-1),"_",TEXT('Ночные Часы'!M27,"Ч")),IF((TEXT(График!AL28-График!AK28,"ч")-1)&lt;0,0,TEXT(График!AL28-График!AK28,"ч")-1)))</f>
        <v>8</v>
      </c>
      <c r="N27" s="289" t="str">
        <f>IF(ISTEXT(График!AN28),График!AN28,IF('Ночные Часы'!N27&gt;0,CONCATENATE(IF((TEXT(График!AO28-График!AN28,"ч")-1)&lt;0,0,TEXT(График!AO28-График!AN28,"ч")-1),"_",TEXT('Ночные Часы'!N27,"Ч")),IF((TEXT(График!AO28-График!AN28,"ч")-1)&lt;0,0,TEXT(График!AO28-График!AN28,"ч")-1)))</f>
        <v>8_3</v>
      </c>
      <c r="O27" s="289" t="str">
        <f>IF(ISTEXT(График!AQ28),График!AQ28,IF('Ночные Часы'!O27&gt;0,CONCATENATE(IF((TEXT(График!AR28-График!AQ28,"ч")-1)&lt;0,0,TEXT(График!AR28-График!AQ28,"ч")-1),"_",TEXT('Ночные Часы'!O27,"Ч")),IF((TEXT(График!AR28-График!AQ28,"ч")-1)&lt;0,0,TEXT(График!AR28-График!AQ28,"ч")-1)))</f>
        <v>В</v>
      </c>
      <c r="P27" s="289" t="str">
        <f>IF(ISTEXT(График!AT28),График!AT28,IF('Ночные Часы'!P27&gt;0,CONCATENATE(IF((TEXT(График!AU28-График!AT28,"ч")-1)&lt;0,0,TEXT(График!AU28-График!AT28,"ч")-1),"_",TEXT('Ночные Часы'!P27,"Ч")),IF((TEXT(График!AU28-График!AT28,"ч")-1)&lt;0,0,TEXT(График!AU28-График!AT28,"ч")-1)))</f>
        <v>В</v>
      </c>
      <c r="Q27" s="289">
        <f>IF(ISTEXT(График!AW28),График!AW28,IF('Ночные Часы'!Q27&gt;0,CONCATENATE(IF((TEXT(График!AX28-График!AW28,"ч")-1)&lt;0,0,TEXT(График!AX28-График!AW28,"ч")-1),"_",TEXT('Ночные Часы'!Q27,"Ч")),IF((TEXT(График!AX28-График!AW28,"ч")-1)&lt;0,0,TEXT(График!AX28-График!AW28,"ч")-1)))</f>
        <v>8</v>
      </c>
      <c r="R27" s="289">
        <f>IF(ISTEXT(График!AZ28),График!AZ28,IF('Ночные Часы'!R27&gt;0,CONCATENATE(IF((TEXT(График!BA28-График!AZ28,"ч")-1)&lt;0,0,TEXT(График!BA28-График!AZ28,"ч")-1),"_",TEXT('Ночные Часы'!R27,"Ч")),IF((TEXT(График!BA28-График!AZ28,"ч")-1)&lt;0,0,TEXT(График!BA28-График!AZ28,"ч")-1)))</f>
        <v>8</v>
      </c>
      <c r="S27" s="289" t="str">
        <f>IF(ISTEXT(График!BC28),График!BC28,IF('Ночные Часы'!S27&gt;0,CONCATENATE(IF((TEXT(График!BD28-График!BC28,"ч")-1)&lt;0,0,TEXT(График!BD28-График!BC28,"ч")-1),"_",TEXT('Ночные Часы'!S27,"Ч")),IF((TEXT(График!BD28-График!BC28,"ч")-1)&lt;0,0,TEXT(График!BD28-График!BC28,"ч")-1)))</f>
        <v>8_2</v>
      </c>
      <c r="T27" s="289" t="str">
        <f>IF(ISTEXT(График!BF28),График!BF28,IF('Ночные Часы'!T27&gt;0,CONCATENATE(IF((TEXT(График!BG28-График!BF28,"ч")-1)&lt;0,0,TEXT(График!BG28-График!BF28,"ч")-1),"_",TEXT('Ночные Часы'!T27,"Ч")),IF((TEXT(График!BG28-График!BF28,"ч")-1)&lt;0,0,TEXT(График!BG28-График!BF28,"ч")-1)))</f>
        <v>8_3</v>
      </c>
      <c r="U27" s="289" t="str">
        <f>IF(ISTEXT(График!BI28),График!BI28,IF('Ночные Часы'!U27&gt;0,CONCATENATE(IF((TEXT(График!BJ28-График!BI28,"ч")-1)&lt;0,0,TEXT(График!BJ28-График!BI28,"ч")-1),"_",TEXT('Ночные Часы'!U27,"Ч")),IF((TEXT(График!BJ28-График!BI28,"ч")-1)&lt;0,0,TEXT(График!BJ28-График!BI28,"ч")-1)))</f>
        <v>В</v>
      </c>
      <c r="V27" s="289" t="str">
        <f>IF(ISTEXT(График!BL28),График!BL28,IF('Ночные Часы'!V27&gt;0,CONCATENATE(IF((TEXT(График!BM28-График!BL28,"ч")-1)&lt;0,0,TEXT(График!BM28-График!BL28,"ч")-1),"_",TEXT('Ночные Часы'!V27,"Ч")),IF((TEXT(График!BM28-График!BL28,"ч")-1)&lt;0,0,TEXT(График!BM28-График!BL28,"ч")-1)))</f>
        <v>В</v>
      </c>
      <c r="W27" s="289">
        <f>IF(ISTEXT(График!BO28),График!BO28,IF('Ночные Часы'!W27&gt;0,CONCATENATE(IF((TEXT(График!BP28-График!BO28,"ч")-1)&lt;0,0,TEXT(График!BP28-График!BO28,"ч")-1),"_",TEXT('Ночные Часы'!W27,"Ч")),IF((TEXT(График!BP28-График!BO28,"ч")-1)&lt;0,0,TEXT(График!BP28-График!BO28,"ч")-1)))</f>
        <v>8</v>
      </c>
      <c r="X27" s="289">
        <f>IF(ISTEXT(График!BR28),График!BR28,IF('Ночные Часы'!X27&gt;0,CONCATENATE(IF((TEXT(График!BS28-График!BR28,"ч")-1)&lt;0,0,TEXT(График!BS28-График!BR28,"ч")-1),"_",TEXT('Ночные Часы'!X27,"Ч")),IF((TEXT(График!BS28-График!BR28,"ч")-1)&lt;0,0,TEXT(График!BS28-График!BR28,"ч")-1)))</f>
        <v>8</v>
      </c>
      <c r="Y27" s="289">
        <f>IF(ISTEXT(График!BU28),График!BU28,IF('Ночные Часы'!Y27&gt;0,CONCATENATE(IF((TEXT(График!BV28-График!BU28,"ч")-1)&lt;0,0,TEXT(График!BV28-График!BU28,"ч")-1),"_",TEXT('Ночные Часы'!Y27,"Ч")),IF((TEXT(График!BV28-График!BU28,"ч")-1)&lt;0,0,TEXT(График!BV28-График!BU28,"ч")-1)))</f>
        <v>8</v>
      </c>
      <c r="Z27" s="289">
        <f>IF(ISTEXT(График!BX28),График!BX28,IF('Ночные Часы'!Z27&gt;0,CONCATENATE(IF((TEXT(График!BY28-График!BX28,"ч")-1)&lt;0,0,TEXT(График!BY28-График!BX28,"ч")-1),"_",TEXT('Ночные Часы'!Z27,"Ч")),IF((TEXT(График!BY28-График!BX28,"ч")-1)&lt;0,0,TEXT(График!BY28-График!BX28,"ч")-1)))</f>
        <v>8</v>
      </c>
      <c r="AA27" s="289" t="str">
        <f>IF(ISTEXT(График!CA28),График!CA28,IF('Ночные Часы'!AA27&gt;0,CONCATENATE(IF((TEXT(График!CB28-График!CA28,"ч")-1)&lt;0,0,TEXT(График!CB28-График!CA28,"ч")-1),"_",TEXT('Ночные Часы'!AA27,"Ч")),IF((TEXT(График!CB28-График!CA28,"ч")-1)&lt;0,0,TEXT(График!CB28-График!CA28,"ч")-1)))</f>
        <v>В</v>
      </c>
      <c r="AB27" s="289" t="str">
        <f>IF(ISTEXT(График!CD28),График!CD28,IF('Ночные Часы'!AB27&gt;0,CONCATENATE(IF((TEXT(График!CE28-График!CD28,"ч")-1)&lt;0,0,TEXT(График!CE28-График!CD28,"ч")-1),"_",TEXT('Ночные Часы'!AB27,"Ч")),IF((TEXT(График!CE28-График!CD28,"ч")-1)&lt;0,0,TEXT(График!CE28-График!CD28,"ч")-1)))</f>
        <v>В</v>
      </c>
      <c r="AC27" s="289">
        <f>IF(ISTEXT(График!CG28),График!CG28,IF('Ночные Часы'!AC27&gt;0,CONCATENATE(IF((TEXT(График!CH28-График!CG28,"ч")-1)&lt;0,0,TEXT(График!CH28-График!CG28,"ч")-1),"_",TEXT('Ночные Часы'!AC27,"Ч")),IF((TEXT(График!CH28-График!CG28,"ч")-1)&lt;0,0,TEXT(График!CH28-График!CG28,"ч")-1)))</f>
        <v>8</v>
      </c>
      <c r="AD27" s="289">
        <f>IF(ISTEXT(График!CJ28),График!CJ28,IF('Ночные Часы'!AD27&gt;0,CONCATENATE(IF((TEXT(График!CK28-График!CJ28,"ч")-1)&lt;0,0,TEXT(График!CK28-График!CJ28,"ч")-1),"_",TEXT('Ночные Часы'!AD27,"Ч")),IF((TEXT(График!CK28-График!CJ28,"ч")-1)&lt;0,0,TEXT(График!CK28-График!CJ28,"ч")-1)))</f>
        <v>8</v>
      </c>
      <c r="AE27" s="289">
        <f>IF(ISTEXT(График!CM28),График!CM28,IF('Ночные Часы'!AE27&gt;0,CONCATENATE(IF((TEXT(График!CN28-График!CM28,"ч")-1)&lt;0,0,TEXT(График!CN28-График!CM28,"ч")-1),"_",TEXT('Ночные Часы'!AE27,"Ч")),IF((TEXT(График!CN28-График!CM28,"ч")-1)&lt;0,0,TEXT(График!CN28-График!CM28,"ч")-1)))</f>
        <v>8</v>
      </c>
      <c r="AF27" s="289" t="str">
        <f>IF(ISTEXT(График!CP28),График!CP28,IF('Ночные Часы'!AF27&gt;0,CONCATENATE(IF((TEXT(График!CQ28-График!CP28,"ч")-1)&lt;0,0,TEXT(График!CQ28-График!CP28,"ч")-1),"_",TEXT('Ночные Часы'!AF27,"Ч")),IF((TEXT(График!CQ28-График!CP28,"ч")-1)&lt;0,0,TEXT(График!CQ28-График!CP28,"ч")-1)))</f>
        <v>В</v>
      </c>
      <c r="AG27" s="289">
        <f>IF(ISTEXT(График!CS28),График!CS28,IF('Ночные Часы'!AG27&gt;0,CONCATENATE(IF((TEXT(График!CT28-График!CS28,"ч")-1)&lt;0,0,TEXT(График!CT28-График!CS28,"ч")-1),"_",TEXT('Ночные Часы'!AG27,"Ч")),IF((TEXT(График!CT28-График!CS28,"ч")-1)&lt;0,0,TEXT(График!CT28-График!CS28,"ч")-1)))</f>
        <v>0</v>
      </c>
      <c r="AH27" s="284">
        <f>График!CW28</f>
        <v>21</v>
      </c>
      <c r="AI27" s="196">
        <f t="array" ref="AI27">SUM(IFERROR(--LEFTB(C27:AG27,FIND("_",C27:AG27)-1),C27:AG27))</f>
        <v>168</v>
      </c>
      <c r="AJ27" s="284">
        <f t="array" ref="AJ27">SUM(--IFERROR(MID(C27:AG27,SEARCH("_",C27:AG27)+1,1),0))</f>
        <v>20</v>
      </c>
      <c r="AK27" s="285">
        <f>'Ночные Часы'!AH27</f>
        <v>0.83333333333333337</v>
      </c>
      <c r="AL27" s="285">
        <f t="shared" si="1"/>
        <v>0</v>
      </c>
      <c r="AM27" s="351">
        <f t="shared" si="2"/>
        <v>9</v>
      </c>
      <c r="AN27" s="351">
        <f t="shared" si="3"/>
        <v>0</v>
      </c>
      <c r="AO27" s="351">
        <f t="shared" si="4"/>
        <v>0</v>
      </c>
    </row>
    <row r="28" spans="1:41" x14ac:dyDescent="0.25">
      <c r="A28" s="8">
        <f>VLOOKUP(B28,'Список КК'!$M$2:$N$377,2,TRUE)</f>
        <v>28994</v>
      </c>
      <c r="B28" s="9" t="str">
        <f>График!C29</f>
        <v>Сатканкулова Динара Джаныбековна</v>
      </c>
      <c r="C28" s="289" t="str">
        <f>IF(ISTEXT(График!G29),График!G29,IF('Ночные Часы'!C28&gt;0,CONCATENATE(IF((TEXT(График!H29-График!G29,"ч")-1)&lt;0,0,TEXT(График!H29-График!G29,"ч")-1),"_",TEXT('Ночные Часы'!C28,"Ч")),IF((TEXT(График!H29-График!G29,"ч")-1)&lt;0,0,TEXT(График!H29-График!G29,"ч")-1)))</f>
        <v>В</v>
      </c>
      <c r="D28" s="289">
        <f>IF(ISTEXT(График!J29),График!J29,IF('Ночные Часы'!D28&gt;0,CONCATENATE(IF((TEXT(График!K29-График!J29,"ч")-1)&lt;0,0,TEXT(График!K29-График!J29,"ч")-1),"_",TEXT('Ночные Часы'!D28,"Ч")),IF((TEXT(График!K29-График!J29,"ч")-1)&lt;0,0,TEXT(График!K29-График!J29,"ч")-1)))</f>
        <v>8</v>
      </c>
      <c r="E28" s="289">
        <f>IF(ISTEXT(График!M29),График!M29,IF('Ночные Часы'!E28&gt;0,CONCATENATE(IF((TEXT(График!N29-График!M29,"ч")-1)&lt;0,0,TEXT(График!N29-График!M29,"ч")-1),"_",TEXT('Ночные Часы'!E28,"Ч")),IF((TEXT(График!N29-График!M29,"ч")-1)&lt;0,0,TEXT(График!N29-График!M29,"ч")-1)))</f>
        <v>8</v>
      </c>
      <c r="F28" s="289">
        <f>IF(ISTEXT(График!P29),График!P29,IF('Ночные Часы'!F28&gt;0,CONCATENATE(IF((TEXT(График!Q29-График!P29,"ч")-1)&lt;0,0,TEXT(График!Q29-График!P29,"ч")-1),"_",TEXT('Ночные Часы'!F28,"Ч")),IF((TEXT(График!Q29-График!P29,"ч")-1)&lt;0,0,TEXT(График!Q29-График!P29,"ч")-1)))</f>
        <v>8</v>
      </c>
      <c r="G28" s="289">
        <f>IF(ISTEXT(График!S29),График!S29,IF('Ночные Часы'!G28&gt;0,CONCATENATE(IF((TEXT(График!T29-График!S29,"ч")-1)&lt;0,0,TEXT(График!T29-График!S29,"ч")-1),"_",TEXT('Ночные Часы'!G28,"Ч")),IF((TEXT(График!T29-График!S29,"ч")-1)&lt;0,0,TEXT(График!T29-График!S29,"ч")-1)))</f>
        <v>8</v>
      </c>
      <c r="H28" s="289">
        <f>IF(ISTEXT(График!V29),График!V29,IF('Ночные Часы'!H28&gt;0,CONCATENATE(IF((TEXT(График!W29-График!V29,"ч")-1)&lt;0,0,TEXT(График!W29-График!V29,"ч")-1),"_",TEXT('Ночные Часы'!H28,"Ч")),IF((TEXT(График!W29-График!V29,"ч")-1)&lt;0,0,TEXT(График!W29-График!V29,"ч")-1)))</f>
        <v>8</v>
      </c>
      <c r="I28" s="289" t="str">
        <f>IF(ISTEXT(График!Y29),График!Y29,IF('Ночные Часы'!I28&gt;0,CONCATENATE(IF((TEXT(График!Z29-График!Y29,"ч")-1)&lt;0,0,TEXT(График!Z29-График!Y29,"ч")-1),"_",TEXT('Ночные Часы'!I28,"Ч")),IF((TEXT(График!Z29-График!Y29,"ч")-1)&lt;0,0,TEXT(График!Z29-График!Y29,"ч")-1)))</f>
        <v>В</v>
      </c>
      <c r="J28" s="289" t="str">
        <f>IF(ISTEXT(График!AB29),График!AB29,IF('Ночные Часы'!J28&gt;0,CONCATENATE(IF((TEXT(График!AC29-График!AB29,"ч")-1)&lt;0,0,TEXT(График!AC29-График!AB29,"ч")-1),"_",TEXT('Ночные Часы'!J28,"Ч")),IF((TEXT(График!AC29-График!AB29,"ч")-1)&lt;0,0,TEXT(График!AC29-График!AB29,"ч")-1)))</f>
        <v>В</v>
      </c>
      <c r="K28" s="289">
        <f>IF(ISTEXT(График!AE29),График!AE29,IF('Ночные Часы'!K28&gt;0,CONCATENATE(IF((TEXT(График!AF29-График!AE29,"ч")-1)&lt;0,0,TEXT(График!AF29-График!AE29,"ч")-1),"_",TEXT('Ночные Часы'!K28,"Ч")),IF((TEXT(График!AF29-График!AE29,"ч")-1)&lt;0,0,TEXT(График!AF29-График!AE29,"ч")-1)))</f>
        <v>8</v>
      </c>
      <c r="L28" s="289">
        <f>IF(ISTEXT(График!AH29),График!AH29,IF('Ночные Часы'!L28&gt;0,CONCATENATE(IF((TEXT(График!AI29-График!AH29,"ч")-1)&lt;0,0,TEXT(График!AI29-График!AH29,"ч")-1),"_",TEXT('Ночные Часы'!L28,"Ч")),IF((TEXT(График!AI29-График!AH29,"ч")-1)&lt;0,0,TEXT(График!AI29-График!AH29,"ч")-1)))</f>
        <v>8</v>
      </c>
      <c r="M28" s="289">
        <f>IF(ISTEXT(График!AK29),График!AK29,IF('Ночные Часы'!M28&gt;0,CONCATENATE(IF((TEXT(График!AL29-График!AK29,"ч")-1)&lt;0,0,TEXT(График!AL29-График!AK29,"ч")-1),"_",TEXT('Ночные Часы'!M28,"Ч")),IF((TEXT(График!AL29-График!AK29,"ч")-1)&lt;0,0,TEXT(График!AL29-График!AK29,"ч")-1)))</f>
        <v>8</v>
      </c>
      <c r="N28" s="289">
        <f>IF(ISTEXT(График!AN29),График!AN29,IF('Ночные Часы'!N28&gt;0,CONCATENATE(IF((TEXT(График!AO29-График!AN29,"ч")-1)&lt;0,0,TEXT(График!AO29-График!AN29,"ч")-1),"_",TEXT('Ночные Часы'!N28,"Ч")),IF((TEXT(График!AO29-График!AN29,"ч")-1)&lt;0,0,TEXT(График!AO29-График!AN29,"ч")-1)))</f>
        <v>8</v>
      </c>
      <c r="O28" s="289">
        <f>IF(ISTEXT(График!AQ29),График!AQ29,IF('Ночные Часы'!O28&gt;0,CONCATENATE(IF((TEXT(График!AR29-График!AQ29,"ч")-1)&lt;0,0,TEXT(График!AR29-График!AQ29,"ч")-1),"_",TEXT('Ночные Часы'!O28,"Ч")),IF((TEXT(График!AR29-График!AQ29,"ч")-1)&lt;0,0,TEXT(График!AR29-График!AQ29,"ч")-1)))</f>
        <v>8</v>
      </c>
      <c r="P28" s="289" t="str">
        <f>IF(ISTEXT(График!AT29),График!AT29,IF('Ночные Часы'!P28&gt;0,CONCATENATE(IF((TEXT(График!AU29-График!AT29,"ч")-1)&lt;0,0,TEXT(График!AU29-График!AT29,"ч")-1),"_",TEXT('Ночные Часы'!P28,"Ч")),IF((TEXT(График!AU29-График!AT29,"ч")-1)&lt;0,0,TEXT(График!AU29-График!AT29,"ч")-1)))</f>
        <v>В</v>
      </c>
      <c r="Q28" s="289" t="str">
        <f>IF(ISTEXT(График!AW29),График!AW29,IF('Ночные Часы'!Q28&gt;0,CONCATENATE(IF((TEXT(График!AX29-График!AW29,"ч")-1)&lt;0,0,TEXT(График!AX29-График!AW29,"ч")-1),"_",TEXT('Ночные Часы'!Q28,"Ч")),IF((TEXT(График!AX29-График!AW29,"ч")-1)&lt;0,0,TEXT(График!AX29-График!AW29,"ч")-1)))</f>
        <v>В</v>
      </c>
      <c r="R28" s="289">
        <f>IF(ISTEXT(График!AZ29),График!AZ29,IF('Ночные Часы'!R28&gt;0,CONCATENATE(IF((TEXT(График!BA29-График!AZ29,"ч")-1)&lt;0,0,TEXT(График!BA29-График!AZ29,"ч")-1),"_",TEXT('Ночные Часы'!R28,"Ч")),IF((TEXT(График!BA29-График!AZ29,"ч")-1)&lt;0,0,TEXT(График!BA29-График!AZ29,"ч")-1)))</f>
        <v>8</v>
      </c>
      <c r="S28" s="289">
        <f>IF(ISTEXT(График!BC29),График!BC29,IF('Ночные Часы'!S28&gt;0,CONCATENATE(IF((TEXT(График!BD29-График!BC29,"ч")-1)&lt;0,0,TEXT(График!BD29-График!BC29,"ч")-1),"_",TEXT('Ночные Часы'!S28,"Ч")),IF((TEXT(График!BD29-График!BC29,"ч")-1)&lt;0,0,TEXT(График!BD29-График!BC29,"ч")-1)))</f>
        <v>8</v>
      </c>
      <c r="T28" s="289">
        <f>IF(ISTEXT(График!BF29),График!BF29,IF('Ночные Часы'!T28&gt;0,CONCATENATE(IF((TEXT(График!BG29-График!BF29,"ч")-1)&lt;0,0,TEXT(График!BG29-График!BF29,"ч")-1),"_",TEXT('Ночные Часы'!T28,"Ч")),IF((TEXT(График!BG29-График!BF29,"ч")-1)&lt;0,0,TEXT(График!BG29-График!BF29,"ч")-1)))</f>
        <v>8</v>
      </c>
      <c r="U28" s="289">
        <f>IF(ISTEXT(График!BI29),График!BI29,IF('Ночные Часы'!U28&gt;0,CONCATENATE(IF((TEXT(График!BJ29-График!BI29,"ч")-1)&lt;0,0,TEXT(График!BJ29-График!BI29,"ч")-1),"_",TEXT('Ночные Часы'!U28,"Ч")),IF((TEXT(График!BJ29-График!BI29,"ч")-1)&lt;0,0,TEXT(График!BJ29-График!BI29,"ч")-1)))</f>
        <v>8</v>
      </c>
      <c r="V28" s="289">
        <f>IF(ISTEXT(График!BL29),График!BL29,IF('Ночные Часы'!V28&gt;0,CONCATENATE(IF((TEXT(График!BM29-График!BL29,"ч")-1)&lt;0,0,TEXT(График!BM29-График!BL29,"ч")-1),"_",TEXT('Ночные Часы'!V28,"Ч")),IF((TEXT(График!BM29-График!BL29,"ч")-1)&lt;0,0,TEXT(График!BM29-График!BL29,"ч")-1)))</f>
        <v>8</v>
      </c>
      <c r="W28" s="289" t="str">
        <f>IF(ISTEXT(График!BO29),График!BO29,IF('Ночные Часы'!W28&gt;0,CONCATENATE(IF((TEXT(График!BP29-График!BO29,"ч")-1)&lt;0,0,TEXT(График!BP29-График!BO29,"ч")-1),"_",TEXT('Ночные Часы'!W28,"Ч")),IF((TEXT(График!BP29-График!BO29,"ч")-1)&lt;0,0,TEXT(График!BP29-График!BO29,"ч")-1)))</f>
        <v>В</v>
      </c>
      <c r="X28" s="289" t="str">
        <f>IF(ISTEXT(График!BR29),График!BR29,IF('Ночные Часы'!X28&gt;0,CONCATENATE(IF((TEXT(График!BS29-График!BR29,"ч")-1)&lt;0,0,TEXT(График!BS29-График!BR29,"ч")-1),"_",TEXT('Ночные Часы'!X28,"Ч")),IF((TEXT(График!BS29-График!BR29,"ч")-1)&lt;0,0,TEXT(График!BS29-График!BR29,"ч")-1)))</f>
        <v>В</v>
      </c>
      <c r="Y28" s="289" t="str">
        <f>IF(ISTEXT(График!BU29),График!BU29,IF('Ночные Часы'!Y28&gt;0,CONCATENATE(IF((TEXT(График!BV29-График!BU29,"ч")-1)&lt;0,0,TEXT(График!BV29-График!BU29,"ч")-1),"_",TEXT('Ночные Часы'!Y28,"Ч")),IF((TEXT(График!BV29-График!BU29,"ч")-1)&lt;0,0,TEXT(График!BV29-График!BU29,"ч")-1)))</f>
        <v>ОТ</v>
      </c>
      <c r="Z28" s="289" t="str">
        <f>IF(ISTEXT(График!BX29),График!BX29,IF('Ночные Часы'!Z28&gt;0,CONCATENATE(IF((TEXT(График!BY29-График!BX29,"ч")-1)&lt;0,0,TEXT(График!BY29-График!BX29,"ч")-1),"_",TEXT('Ночные Часы'!Z28,"Ч")),IF((TEXT(График!BY29-График!BX29,"ч")-1)&lt;0,0,TEXT(График!BY29-График!BX29,"ч")-1)))</f>
        <v>ОТ</v>
      </c>
      <c r="AA28" s="289" t="str">
        <f>IF(ISTEXT(График!CA29),График!CA29,IF('Ночные Часы'!AA28&gt;0,CONCATENATE(IF((TEXT(График!CB29-График!CA29,"ч")-1)&lt;0,0,TEXT(График!CB29-График!CA29,"ч")-1),"_",TEXT('Ночные Часы'!AA28,"Ч")),IF((TEXT(График!CB29-График!CA29,"ч")-1)&lt;0,0,TEXT(График!CB29-График!CA29,"ч")-1)))</f>
        <v>ОТ</v>
      </c>
      <c r="AB28" s="289" t="str">
        <f>IF(ISTEXT(График!CD29),График!CD29,IF('Ночные Часы'!AB28&gt;0,CONCATENATE(IF((TEXT(График!CE29-График!CD29,"ч")-1)&lt;0,0,TEXT(График!CE29-График!CD29,"ч")-1),"_",TEXT('Ночные Часы'!AB28,"Ч")),IF((TEXT(График!CE29-График!CD29,"ч")-1)&lt;0,0,TEXT(График!CE29-График!CD29,"ч")-1)))</f>
        <v>ОТ</v>
      </c>
      <c r="AC28" s="289" t="str">
        <f>IF(ISTEXT(График!CG29),График!CG29,IF('Ночные Часы'!AC28&gt;0,CONCATENATE(IF((TEXT(График!CH29-График!CG29,"ч")-1)&lt;0,0,TEXT(График!CH29-График!CG29,"ч")-1),"_",TEXT('Ночные Часы'!AC28,"Ч")),IF((TEXT(График!CH29-График!CG29,"ч")-1)&lt;0,0,TEXT(График!CH29-График!CG29,"ч")-1)))</f>
        <v>ОТ</v>
      </c>
      <c r="AD28" s="289" t="str">
        <f>IF(ISTEXT(График!CJ29),График!CJ29,IF('Ночные Часы'!AD28&gt;0,CONCATENATE(IF((TEXT(График!CK29-График!CJ29,"ч")-1)&lt;0,0,TEXT(График!CK29-График!CJ29,"ч")-1),"_",TEXT('Ночные Часы'!AD28,"Ч")),IF((TEXT(График!CK29-График!CJ29,"ч")-1)&lt;0,0,TEXT(График!CK29-График!CJ29,"ч")-1)))</f>
        <v>В</v>
      </c>
      <c r="AE28" s="289" t="str">
        <f>IF(ISTEXT(График!CM29),График!CM29,IF('Ночные Часы'!AE28&gt;0,CONCATENATE(IF((TEXT(График!CN29-График!CM29,"ч")-1)&lt;0,0,TEXT(График!CN29-График!CM29,"ч")-1),"_",TEXT('Ночные Часы'!AE28,"Ч")),IF((TEXT(График!CN29-График!CM29,"ч")-1)&lt;0,0,TEXT(График!CN29-График!CM29,"ч")-1)))</f>
        <v>В</v>
      </c>
      <c r="AF28" s="289">
        <f>IF(ISTEXT(График!CP29),График!CP29,IF('Ночные Часы'!AF28&gt;0,CONCATENATE(IF((TEXT(График!CQ29-График!CP29,"ч")-1)&lt;0,0,TEXT(График!CQ29-График!CP29,"ч")-1),"_",TEXT('Ночные Часы'!AF28,"Ч")),IF((TEXT(График!CQ29-График!CP29,"ч")-1)&lt;0,0,TEXT(График!CQ29-График!CP29,"ч")-1)))</f>
        <v>7</v>
      </c>
      <c r="AG28" s="289">
        <f>IF(ISTEXT(График!CS29),График!CS29,IF('Ночные Часы'!AG28&gt;0,CONCATENATE(IF((TEXT(График!CT29-График!CS29,"ч")-1)&lt;0,0,TEXT(График!CT29-График!CS29,"ч")-1),"_",TEXT('Ночные Часы'!AG28,"Ч")),IF((TEXT(График!CT29-График!CS29,"ч")-1)&lt;0,0,TEXT(График!CT29-График!CS29,"ч")-1)))</f>
        <v>0</v>
      </c>
      <c r="AH28" s="284">
        <f>График!CW29</f>
        <v>21</v>
      </c>
      <c r="AI28" s="196">
        <f t="array" ref="AI28">SUM(IFERROR(--LEFTB(C28:AG28,FIND("_",C28:AG28)-1),C28:AG28))</f>
        <v>127</v>
      </c>
      <c r="AJ28" s="284">
        <f t="array" ref="AJ28">SUM(--IFERROR(MID(C28:AG28,SEARCH("_",C28:AG28)+1,1),0))</f>
        <v>0</v>
      </c>
      <c r="AK28" s="285">
        <f>'Ночные Часы'!AH28</f>
        <v>0</v>
      </c>
      <c r="AL28" s="285">
        <f t="shared" si="1"/>
        <v>0</v>
      </c>
      <c r="AM28" s="351">
        <f t="shared" si="2"/>
        <v>9</v>
      </c>
      <c r="AN28" s="351">
        <f t="shared" si="3"/>
        <v>5</v>
      </c>
      <c r="AO28" s="351">
        <f t="shared" si="4"/>
        <v>40</v>
      </c>
    </row>
    <row r="29" spans="1:41" x14ac:dyDescent="0.25">
      <c r="A29" s="8">
        <f>VLOOKUP(B29,'Список КК'!$M$2:$N$377,2,TRUE)</f>
        <v>25641</v>
      </c>
      <c r="B29" s="9" t="str">
        <f>График!C30</f>
        <v>Симонкова Рита Анатольевна</v>
      </c>
      <c r="C29" s="289">
        <f>IF(ISTEXT(График!G30),График!G30,IF('Ночные Часы'!C29&gt;0,CONCATENATE(IF((TEXT(График!H30-График!G30,"ч")-1)&lt;0,0,TEXT(График!H30-График!G30,"ч")-1),"_",TEXT('Ночные Часы'!C29,"Ч")),IF((TEXT(График!H30-График!G30,"ч")-1)&lt;0,0,TEXT(График!H30-График!G30,"ч")-1)))</f>
        <v>8</v>
      </c>
      <c r="D29" s="289" t="str">
        <f>IF(ISTEXT(График!J30),График!J30,IF('Ночные Часы'!D29&gt;0,CONCATENATE(IF((TEXT(График!K30-График!J30,"ч")-1)&lt;0,0,TEXT(График!K30-График!J30,"ч")-1),"_",TEXT('Ночные Часы'!D29,"Ч")),IF((TEXT(График!K30-График!J30,"ч")-1)&lt;0,0,TEXT(График!K30-График!J30,"ч")-1)))</f>
        <v>В</v>
      </c>
      <c r="E29" s="289" t="str">
        <f>IF(ISTEXT(График!M30),График!M30,IF('Ночные Часы'!E29&gt;0,CONCATENATE(IF((TEXT(График!N30-График!M30,"ч")-1)&lt;0,0,TEXT(График!N30-График!M30,"ч")-1),"_",TEXT('Ночные Часы'!E29,"Ч")),IF((TEXT(График!N30-График!M30,"ч")-1)&lt;0,0,TEXT(График!N30-График!M30,"ч")-1)))</f>
        <v>В</v>
      </c>
      <c r="F29" s="289">
        <f>IF(ISTEXT(График!P30),График!P30,IF('Ночные Часы'!F29&gt;0,CONCATENATE(IF((TEXT(График!Q30-График!P30,"ч")-1)&lt;0,0,TEXT(График!Q30-График!P30,"ч")-1),"_",TEXT('Ночные Часы'!F29,"Ч")),IF((TEXT(График!Q30-График!P30,"ч")-1)&lt;0,0,TEXT(График!Q30-График!P30,"ч")-1)))</f>
        <v>8</v>
      </c>
      <c r="G29" s="289" t="str">
        <f>IF(ISTEXT(График!S30),График!S30,IF('Ночные Часы'!G29&gt;0,CONCATENATE(IF((TEXT(График!T30-График!S30,"ч")-1)&lt;0,0,TEXT(График!T30-График!S30,"ч")-1),"_",TEXT('Ночные Часы'!G29,"Ч")),IF((TEXT(График!T30-График!S30,"ч")-1)&lt;0,0,TEXT(График!T30-График!S30,"ч")-1)))</f>
        <v>8_3</v>
      </c>
      <c r="H29" s="289" t="str">
        <f>IF(ISTEXT(График!V30),График!V30,IF('Ночные Часы'!H29&gt;0,CONCATENATE(IF((TEXT(График!W30-График!V30,"ч")-1)&lt;0,0,TEXT(График!W30-График!V30,"ч")-1),"_",TEXT('Ночные Часы'!H29,"Ч")),IF((TEXT(График!W30-График!V30,"ч")-1)&lt;0,0,TEXT(График!W30-График!V30,"ч")-1)))</f>
        <v>8_3</v>
      </c>
      <c r="I29" s="289" t="str">
        <f>IF(ISTEXT(График!Y30),График!Y30,IF('Ночные Часы'!I29&gt;0,CONCATENATE(IF((TEXT(График!Z30-График!Y30,"ч")-1)&lt;0,0,TEXT(График!Z30-График!Y30,"ч")-1),"_",TEXT('Ночные Часы'!I29,"Ч")),IF((TEXT(График!Z30-График!Y30,"ч")-1)&lt;0,0,TEXT(График!Z30-График!Y30,"ч")-1)))</f>
        <v>8_3</v>
      </c>
      <c r="J29" s="289" t="str">
        <f>IF(ISTEXT(График!AB30),График!AB30,IF('Ночные Часы'!J29&gt;0,CONCATENATE(IF((TEXT(График!AC30-График!AB30,"ч")-1)&lt;0,0,TEXT(График!AC30-График!AB30,"ч")-1),"_",TEXT('Ночные Часы'!J29,"Ч")),IF((TEXT(График!AC30-График!AB30,"ч")-1)&lt;0,0,TEXT(График!AC30-График!AB30,"ч")-1)))</f>
        <v>В</v>
      </c>
      <c r="K29" s="289" t="str">
        <f>IF(ISTEXT(График!AE30),График!AE30,IF('Ночные Часы'!K29&gt;0,CONCATENATE(IF((TEXT(График!AF30-График!AE30,"ч")-1)&lt;0,0,TEXT(График!AF30-График!AE30,"ч")-1),"_",TEXT('Ночные Часы'!K29,"Ч")),IF((TEXT(График!AF30-График!AE30,"ч")-1)&lt;0,0,TEXT(График!AF30-График!AE30,"ч")-1)))</f>
        <v>В</v>
      </c>
      <c r="L29" s="289">
        <f>IF(ISTEXT(График!AH30),График!AH30,IF('Ночные Часы'!L29&gt;0,CONCATENATE(IF((TEXT(График!AI30-График!AH30,"ч")-1)&lt;0,0,TEXT(График!AI30-График!AH30,"ч")-1),"_",TEXT('Ночные Часы'!L29,"Ч")),IF((TEXT(График!AI30-График!AH30,"ч")-1)&lt;0,0,TEXT(График!AI30-График!AH30,"ч")-1)))</f>
        <v>8</v>
      </c>
      <c r="M29" s="289">
        <f>IF(ISTEXT(График!AK30),График!AK30,IF('Ночные Часы'!M29&gt;0,CONCATENATE(IF((TEXT(График!AL30-График!AK30,"ч")-1)&lt;0,0,TEXT(График!AL30-График!AK30,"ч")-1),"_",TEXT('Ночные Часы'!M29,"Ч")),IF((TEXT(График!AL30-График!AK30,"ч")-1)&lt;0,0,TEXT(График!AL30-График!AK30,"ч")-1)))</f>
        <v>8</v>
      </c>
      <c r="N29" s="289">
        <f>IF(ISTEXT(График!AN30),График!AN30,IF('Ночные Часы'!N29&gt;0,CONCATENATE(IF((TEXT(График!AO30-График!AN30,"ч")-1)&lt;0,0,TEXT(График!AO30-График!AN30,"ч")-1),"_",TEXT('Ночные Часы'!N29,"Ч")),IF((TEXT(График!AO30-График!AN30,"ч")-1)&lt;0,0,TEXT(График!AO30-График!AN30,"ч")-1)))</f>
        <v>8</v>
      </c>
      <c r="O29" s="289">
        <f>IF(ISTEXT(График!AQ30),График!AQ30,IF('Ночные Часы'!O29&gt;0,CONCATENATE(IF((TEXT(График!AR30-График!AQ30,"ч")-1)&lt;0,0,TEXT(График!AR30-График!AQ30,"ч")-1),"_",TEXT('Ночные Часы'!O29,"Ч")),IF((TEXT(График!AR30-График!AQ30,"ч")-1)&lt;0,0,TEXT(График!AR30-График!AQ30,"ч")-1)))</f>
        <v>8</v>
      </c>
      <c r="P29" s="289" t="str">
        <f>IF(ISTEXT(График!AT30),График!AT30,IF('Ночные Часы'!P29&gt;0,CONCATENATE(IF((TEXT(График!AU30-График!AT30,"ч")-1)&lt;0,0,TEXT(График!AU30-График!AT30,"ч")-1),"_",TEXT('Ночные Часы'!P29,"Ч")),IF((TEXT(График!AU30-График!AT30,"ч")-1)&lt;0,0,TEXT(График!AU30-График!AT30,"ч")-1)))</f>
        <v>В</v>
      </c>
      <c r="Q29" s="289" t="str">
        <f>IF(ISTEXT(График!AW30),График!AW30,IF('Ночные Часы'!Q29&gt;0,CONCATENATE(IF((TEXT(График!AX30-График!AW30,"ч")-1)&lt;0,0,TEXT(График!AX30-График!AW30,"ч")-1),"_",TEXT('Ночные Часы'!Q29,"Ч")),IF((TEXT(График!AX30-График!AW30,"ч")-1)&lt;0,0,TEXT(График!AX30-График!AW30,"ч")-1)))</f>
        <v>8_3</v>
      </c>
      <c r="R29" s="289" t="str">
        <f>IF(ISTEXT(График!AZ30),График!AZ30,IF('Ночные Часы'!R29&gt;0,CONCATENATE(IF((TEXT(График!BA30-График!AZ30,"ч")-1)&lt;0,0,TEXT(График!BA30-График!AZ30,"ч")-1),"_",TEXT('Ночные Часы'!R29,"Ч")),IF((TEXT(График!BA30-График!AZ30,"ч")-1)&lt;0,0,TEXT(График!BA30-График!AZ30,"ч")-1)))</f>
        <v>8_3</v>
      </c>
      <c r="S29" s="289" t="str">
        <f>IF(ISTEXT(График!BC30),График!BC30,IF('Ночные Часы'!S29&gt;0,CONCATENATE(IF((TEXT(График!BD30-График!BC30,"ч")-1)&lt;0,0,TEXT(График!BD30-График!BC30,"ч")-1),"_",TEXT('Ночные Часы'!S29,"Ч")),IF((TEXT(График!BD30-График!BC30,"ч")-1)&lt;0,0,TEXT(График!BD30-График!BC30,"ч")-1)))</f>
        <v>В</v>
      </c>
      <c r="T29" s="289" t="str">
        <f>IF(ISTEXT(График!BF30),График!BF30,IF('Ночные Часы'!T29&gt;0,CONCATENATE(IF((TEXT(График!BG30-График!BF30,"ч")-1)&lt;0,0,TEXT(График!BG30-График!BF30,"ч")-1),"_",TEXT('Ночные Часы'!T29,"Ч")),IF((TEXT(График!BG30-График!BF30,"ч")-1)&lt;0,0,TEXT(График!BG30-График!BF30,"ч")-1)))</f>
        <v>В</v>
      </c>
      <c r="U29" s="289">
        <f>IF(ISTEXT(График!BI30),График!BI30,IF('Ночные Часы'!U29&gt;0,CONCATENATE(IF((TEXT(График!BJ30-График!BI30,"ч")-1)&lt;0,0,TEXT(График!BJ30-График!BI30,"ч")-1),"_",TEXT('Ночные Часы'!U29,"Ч")),IF((TEXT(График!BJ30-График!BI30,"ч")-1)&lt;0,0,TEXT(График!BJ30-График!BI30,"ч")-1)))</f>
        <v>8</v>
      </c>
      <c r="V29" s="289">
        <f>IF(ISTEXT(График!BL30),График!BL30,IF('Ночные Часы'!V29&gt;0,CONCATENATE(IF((TEXT(График!BM30-График!BL30,"ч")-1)&lt;0,0,TEXT(График!BM30-График!BL30,"ч")-1),"_",TEXT('Ночные Часы'!V29,"Ч")),IF((TEXT(График!BM30-График!BL30,"ч")-1)&lt;0,0,TEXT(График!BM30-График!BL30,"ч")-1)))</f>
        <v>8</v>
      </c>
      <c r="W29" s="289">
        <f>IF(ISTEXT(График!BO30),График!BO30,IF('Ночные Часы'!W29&gt;0,CONCATENATE(IF((TEXT(График!BP30-График!BO30,"ч")-1)&lt;0,0,TEXT(График!BP30-График!BO30,"ч")-1),"_",TEXT('Ночные Часы'!W29,"Ч")),IF((TEXT(График!BP30-График!BO30,"ч")-1)&lt;0,0,TEXT(График!BP30-График!BO30,"ч")-1)))</f>
        <v>8</v>
      </c>
      <c r="X29" s="289" t="str">
        <f>IF(ISTEXT(График!BR30),График!BR30,IF('Ночные Часы'!X29&gt;0,CONCATENATE(IF((TEXT(График!BS30-График!BR30,"ч")-1)&lt;0,0,TEXT(График!BS30-График!BR30,"ч")-1),"_",TEXT('Ночные Часы'!X29,"Ч")),IF((TEXT(График!BS30-График!BR30,"ч")-1)&lt;0,0,TEXT(График!BS30-График!BR30,"ч")-1)))</f>
        <v>8_2</v>
      </c>
      <c r="Y29" s="289" t="str">
        <f>IF(ISTEXT(График!BU30),График!BU30,IF('Ночные Часы'!Y29&gt;0,CONCATENATE(IF((TEXT(График!BV30-График!BU30,"ч")-1)&lt;0,0,TEXT(График!BV30-График!BU30,"ч")-1),"_",TEXT('Ночные Часы'!Y29,"Ч")),IF((TEXT(График!BV30-График!BU30,"ч")-1)&lt;0,0,TEXT(График!BV30-График!BU30,"ч")-1)))</f>
        <v>8_2</v>
      </c>
      <c r="Z29" s="289" t="str">
        <f>IF(ISTEXT(График!BX30),График!BX30,IF('Ночные Часы'!Z29&gt;0,CONCATENATE(IF((TEXT(График!BY30-График!BX30,"ч")-1)&lt;0,0,TEXT(График!BY30-График!BX30,"ч")-1),"_",TEXT('Ночные Часы'!Z29,"Ч")),IF((TEXT(График!BY30-График!BX30,"ч")-1)&lt;0,0,TEXT(График!BY30-График!BX30,"ч")-1)))</f>
        <v>В</v>
      </c>
      <c r="AA29" s="289" t="str">
        <f>IF(ISTEXT(График!CA30),График!CA30,IF('Ночные Часы'!AA29&gt;0,CONCATENATE(IF((TEXT(График!CB30-График!CA30,"ч")-1)&lt;0,0,TEXT(График!CB30-График!CA30,"ч")-1),"_",TEXT('Ночные Часы'!AA29,"Ч")),IF((TEXT(График!CB30-График!CA30,"ч")-1)&lt;0,0,TEXT(График!CB30-График!CA30,"ч")-1)))</f>
        <v>В</v>
      </c>
      <c r="AB29" s="289">
        <f>IF(ISTEXT(График!CD30),График!CD30,IF('Ночные Часы'!AB29&gt;0,CONCATENATE(IF((TEXT(График!CE30-График!CD30,"ч")-1)&lt;0,0,TEXT(График!CE30-График!CD30,"ч")-1),"_",TEXT('Ночные Часы'!AB29,"Ч")),IF((TEXT(График!CE30-График!CD30,"ч")-1)&lt;0,0,TEXT(График!CE30-График!CD30,"ч")-1)))</f>
        <v>8</v>
      </c>
      <c r="AC29" s="289">
        <f>IF(ISTEXT(График!CG30),График!CG30,IF('Ночные Часы'!AC29&gt;0,CONCATENATE(IF((TEXT(График!CH30-График!CG30,"ч")-1)&lt;0,0,TEXT(График!CH30-График!CG30,"ч")-1),"_",TEXT('Ночные Часы'!AC29,"Ч")),IF((TEXT(График!CH30-График!CG30,"ч")-1)&lt;0,0,TEXT(График!CH30-График!CG30,"ч")-1)))</f>
        <v>8</v>
      </c>
      <c r="AD29" s="289" t="str">
        <f>IF(ISTEXT(График!CJ30),График!CJ30,IF('Ночные Часы'!AD29&gt;0,CONCATENATE(IF((TEXT(График!CK30-График!CJ30,"ч")-1)&lt;0,0,TEXT(График!CK30-График!CJ30,"ч")-1),"_",TEXT('Ночные Часы'!AD29,"Ч")),IF((TEXT(График!CK30-График!CJ30,"ч")-1)&lt;0,0,TEXT(График!CK30-График!CJ30,"ч")-1)))</f>
        <v>В</v>
      </c>
      <c r="AE29" s="289">
        <f>IF(ISTEXT(График!CM30),График!CM30,IF('Ночные Часы'!AE29&gt;0,CONCATENATE(IF((TEXT(График!CN30-График!CM30,"ч")-1)&lt;0,0,TEXT(График!CN30-График!CM30,"ч")-1),"_",TEXT('Ночные Часы'!AE29,"Ч")),IF((TEXT(График!CN30-График!CM30,"ч")-1)&lt;0,0,TEXT(График!CN30-График!CM30,"ч")-1)))</f>
        <v>8</v>
      </c>
      <c r="AF29" s="289">
        <f>IF(ISTEXT(График!CP30),График!CP30,IF('Ночные Часы'!AF29&gt;0,CONCATENATE(IF((TEXT(График!CQ30-График!CP30,"ч")-1)&lt;0,0,TEXT(График!CQ30-График!CP30,"ч")-1),"_",TEXT('Ночные Часы'!AF29,"Ч")),IF((TEXT(График!CQ30-График!CP30,"ч")-1)&lt;0,0,TEXT(График!CQ30-График!CP30,"ч")-1)))</f>
        <v>7</v>
      </c>
      <c r="AG29" s="289">
        <f>IF(ISTEXT(График!CS30),График!CS30,IF('Ночные Часы'!AG29&gt;0,CONCATENATE(IF((TEXT(График!CT30-График!CS30,"ч")-1)&lt;0,0,TEXT(График!CT30-График!CS30,"ч")-1),"_",TEXT('Ночные Часы'!AG29,"Ч")),IF((TEXT(График!CT30-График!CS30,"ч")-1)&lt;0,0,TEXT(График!CT30-График!CS30,"ч")-1)))</f>
        <v>0</v>
      </c>
      <c r="AH29" s="284">
        <f>График!CW30</f>
        <v>20</v>
      </c>
      <c r="AI29" s="196">
        <f t="array" ref="AI29">SUM(IFERROR(--LEFTB(C29:AG29,FIND("_",C29:AG29)-1),C29:AG29))</f>
        <v>159</v>
      </c>
      <c r="AJ29" s="284">
        <f t="array" ref="AJ29">SUM(--IFERROR(MID(C29:AG29,SEARCH("_",C29:AG29)+1,1),0))</f>
        <v>19</v>
      </c>
      <c r="AK29" s="285">
        <f>'Ночные Часы'!AH29</f>
        <v>0.79166666666666674</v>
      </c>
      <c r="AL29" s="285">
        <f t="shared" si="1"/>
        <v>1.1102230246251565E-16</v>
      </c>
      <c r="AM29" s="351">
        <f t="shared" si="2"/>
        <v>10</v>
      </c>
      <c r="AN29" s="351">
        <f t="shared" si="3"/>
        <v>0</v>
      </c>
      <c r="AO29" s="351">
        <f t="shared" si="4"/>
        <v>0</v>
      </c>
    </row>
    <row r="30" spans="1:41" x14ac:dyDescent="0.25">
      <c r="A30" s="8">
        <f>VLOOKUP(B30,'Список КК'!$M$2:$N$377,2,TRUE)</f>
        <v>5221</v>
      </c>
      <c r="B30" s="9" t="str">
        <f>График!C31</f>
        <v>Соколова Ольга Вячеславовна</v>
      </c>
      <c r="C30" s="289" t="str">
        <f>IF(ISTEXT(График!G31),График!G31,IF('Ночные Часы'!C30&gt;0,CONCATENATE(IF((TEXT(График!H31-График!G31,"ч")-1)&lt;0,0,TEXT(График!H31-График!G31,"ч")-1),"_",TEXT('Ночные Часы'!C30,"Ч")),IF((TEXT(График!H31-График!G31,"ч")-1)&lt;0,0,TEXT(График!H31-График!G31,"ч")-1)))</f>
        <v>8_3</v>
      </c>
      <c r="D30" s="289" t="str">
        <f>IF(ISTEXT(График!J31),График!J31,IF('Ночные Часы'!D30&gt;0,CONCATENATE(IF((TEXT(График!K31-График!J31,"ч")-1)&lt;0,0,TEXT(График!K31-График!J31,"ч")-1),"_",TEXT('Ночные Часы'!D30,"Ч")),IF((TEXT(График!K31-График!J31,"ч")-1)&lt;0,0,TEXT(График!K31-График!J31,"ч")-1)))</f>
        <v>В</v>
      </c>
      <c r="E30" s="289" t="str">
        <f>IF(ISTEXT(График!M31),График!M31,IF('Ночные Часы'!E30&gt;0,CONCATENATE(IF((TEXT(График!N31-График!M31,"ч")-1)&lt;0,0,TEXT(График!N31-График!M31,"ч")-1),"_",TEXT('Ночные Часы'!E30,"Ч")),IF((TEXT(График!N31-График!M31,"ч")-1)&lt;0,0,TEXT(График!N31-График!M31,"ч")-1)))</f>
        <v>В</v>
      </c>
      <c r="F30" s="289">
        <f>IF(ISTEXT(График!P31),График!P31,IF('Ночные Часы'!F30&gt;0,CONCATENATE(IF((TEXT(График!Q31-График!P31,"ч")-1)&lt;0,0,TEXT(График!Q31-График!P31,"ч")-1),"_",TEXT('Ночные Часы'!F30,"Ч")),IF((TEXT(График!Q31-График!P31,"ч")-1)&lt;0,0,TEXT(График!Q31-График!P31,"ч")-1)))</f>
        <v>8</v>
      </c>
      <c r="G30" s="289" t="str">
        <f>IF(ISTEXT(График!S31),График!S31,IF('Ночные Часы'!G30&gt;0,CONCATENATE(IF((TEXT(График!T31-График!S31,"ч")-1)&lt;0,0,TEXT(График!T31-График!S31,"ч")-1),"_",TEXT('Ночные Часы'!G30,"Ч")),IF((TEXT(График!T31-График!S31,"ч")-1)&lt;0,0,TEXT(График!T31-График!S31,"ч")-1)))</f>
        <v>8_2</v>
      </c>
      <c r="H30" s="289" t="str">
        <f>IF(ISTEXT(График!V31),График!V31,IF('Ночные Часы'!H30&gt;0,CONCATENATE(IF((TEXT(График!W31-График!V31,"ч")-1)&lt;0,0,TEXT(График!W31-График!V31,"ч")-1),"_",TEXT('Ночные Часы'!H30,"Ч")),IF((TEXT(График!W31-График!V31,"ч")-1)&lt;0,0,TEXT(График!W31-График!V31,"ч")-1)))</f>
        <v>8_3</v>
      </c>
      <c r="I30" s="289" t="str">
        <f>IF(ISTEXT(График!Y31),График!Y31,IF('Ночные Часы'!I30&gt;0,CONCATENATE(IF((TEXT(График!Z31-График!Y31,"ч")-1)&lt;0,0,TEXT(График!Z31-График!Y31,"ч")-1),"_",TEXT('Ночные Часы'!I30,"Ч")),IF((TEXT(График!Z31-График!Y31,"ч")-1)&lt;0,0,TEXT(График!Z31-График!Y31,"ч")-1)))</f>
        <v>В</v>
      </c>
      <c r="J30" s="289" t="str">
        <f>IF(ISTEXT(График!AB31),График!AB31,IF('Ночные Часы'!J30&gt;0,CONCATENATE(IF((TEXT(График!AC31-График!AB31,"ч")-1)&lt;0,0,TEXT(График!AC31-График!AB31,"ч")-1),"_",TEXT('Ночные Часы'!J30,"Ч")),IF((TEXT(График!AC31-График!AB31,"ч")-1)&lt;0,0,TEXT(График!AC31-График!AB31,"ч")-1)))</f>
        <v>В</v>
      </c>
      <c r="K30" s="289">
        <f>IF(ISTEXT(График!AE31),График!AE31,IF('Ночные Часы'!K30&gt;0,CONCATENATE(IF((TEXT(График!AF31-График!AE31,"ч")-1)&lt;0,0,TEXT(График!AF31-График!AE31,"ч")-1),"_",TEXT('Ночные Часы'!K30,"Ч")),IF((TEXT(График!AF31-График!AE31,"ч")-1)&lt;0,0,TEXT(График!AF31-График!AE31,"ч")-1)))</f>
        <v>8</v>
      </c>
      <c r="L30" s="289">
        <f>IF(ISTEXT(График!AH31),График!AH31,IF('Ночные Часы'!L30&gt;0,CONCATENATE(IF((TEXT(График!AI31-График!AH31,"ч")-1)&lt;0,0,TEXT(График!AI31-График!AH31,"ч")-1),"_",TEXT('Ночные Часы'!L30,"Ч")),IF((TEXT(График!AI31-График!AH31,"ч")-1)&lt;0,0,TEXT(График!AI31-График!AH31,"ч")-1)))</f>
        <v>8</v>
      </c>
      <c r="M30" s="289">
        <f>IF(ISTEXT(График!AK31),График!AK31,IF('Ночные Часы'!M30&gt;0,CONCATENATE(IF((TEXT(График!AL31-График!AK31,"ч")-1)&lt;0,0,TEXT(График!AL31-График!AK31,"ч")-1),"_",TEXT('Ночные Часы'!M30,"Ч")),IF((TEXT(График!AL31-График!AK31,"ч")-1)&lt;0,0,TEXT(График!AL31-График!AK31,"ч")-1)))</f>
        <v>8</v>
      </c>
      <c r="N30" s="289" t="str">
        <f>IF(ISTEXT(График!AN31),График!AN31,IF('Ночные Часы'!N30&gt;0,CONCATENATE(IF((TEXT(График!AO31-График!AN31,"ч")-1)&lt;0,0,TEXT(График!AO31-График!AN31,"ч")-1),"_",TEXT('Ночные Часы'!N30,"Ч")),IF((TEXT(График!AO31-График!AN31,"ч")-1)&lt;0,0,TEXT(График!AO31-График!AN31,"ч")-1)))</f>
        <v>8_3</v>
      </c>
      <c r="O30" s="289" t="str">
        <f>IF(ISTEXT(График!AQ31),График!AQ31,IF('Ночные Часы'!O30&gt;0,CONCATENATE(IF((TEXT(График!AR31-График!AQ31,"ч")-1)&lt;0,0,TEXT(График!AR31-График!AQ31,"ч")-1),"_",TEXT('Ночные Часы'!O30,"Ч")),IF((TEXT(График!AR31-График!AQ31,"ч")-1)&lt;0,0,TEXT(График!AR31-График!AQ31,"ч")-1)))</f>
        <v>8_3</v>
      </c>
      <c r="P30" s="289" t="str">
        <f>IF(ISTEXT(График!AT31),График!AT31,IF('Ночные Часы'!P30&gt;0,CONCATENATE(IF((TEXT(График!AU31-График!AT31,"ч")-1)&lt;0,0,TEXT(График!AU31-График!AT31,"ч")-1),"_",TEXT('Ночные Часы'!P30,"Ч")),IF((TEXT(График!AU31-График!AT31,"ч")-1)&lt;0,0,TEXT(График!AU31-График!AT31,"ч")-1)))</f>
        <v>В</v>
      </c>
      <c r="Q30" s="289" t="str">
        <f>IF(ISTEXT(График!AW31),График!AW31,IF('Ночные Часы'!Q30&gt;0,CONCATENATE(IF((TEXT(График!AX31-График!AW31,"ч")-1)&lt;0,0,TEXT(График!AX31-График!AW31,"ч")-1),"_",TEXT('Ночные Часы'!Q30,"Ч")),IF((TEXT(График!AX31-График!AW31,"ч")-1)&lt;0,0,TEXT(График!AX31-График!AW31,"ч")-1)))</f>
        <v>В</v>
      </c>
      <c r="R30" s="289" t="str">
        <f>IF(ISTEXT(График!AZ31),График!AZ31,IF('Ночные Часы'!R30&gt;0,CONCATENATE(IF((TEXT(График!BA31-График!AZ31,"ч")-1)&lt;0,0,TEXT(График!BA31-График!AZ31,"ч")-1),"_",TEXT('Ночные Часы'!R30,"Ч")),IF((TEXT(График!BA31-График!AZ31,"ч")-1)&lt;0,0,TEXT(График!BA31-График!AZ31,"ч")-1)))</f>
        <v>ОТ</v>
      </c>
      <c r="S30" s="289" t="str">
        <f>IF(ISTEXT(График!BC31),График!BC31,IF('Ночные Часы'!S30&gt;0,CONCATENATE(IF((TEXT(График!BD31-График!BC31,"ч")-1)&lt;0,0,TEXT(График!BD31-График!BC31,"ч")-1),"_",TEXT('Ночные Часы'!S30,"Ч")),IF((TEXT(График!BD31-График!BC31,"ч")-1)&lt;0,0,TEXT(График!BD31-График!BC31,"ч")-1)))</f>
        <v>ОТ</v>
      </c>
      <c r="T30" s="289" t="str">
        <f>IF(ISTEXT(График!BF31),График!BF31,IF('Ночные Часы'!T30&gt;0,CONCATENATE(IF((TEXT(График!BG31-График!BF31,"ч")-1)&lt;0,0,TEXT(График!BG31-График!BF31,"ч")-1),"_",TEXT('Ночные Часы'!T30,"Ч")),IF((TEXT(График!BG31-График!BF31,"ч")-1)&lt;0,0,TEXT(График!BG31-График!BF31,"ч")-1)))</f>
        <v>ОТ</v>
      </c>
      <c r="U30" s="289" t="str">
        <f>IF(ISTEXT(График!BI31),График!BI31,IF('Ночные Часы'!U30&gt;0,CONCATENATE(IF((TEXT(График!BJ31-График!BI31,"ч")-1)&lt;0,0,TEXT(График!BJ31-График!BI31,"ч")-1),"_",TEXT('Ночные Часы'!U30,"Ч")),IF((TEXT(График!BJ31-График!BI31,"ч")-1)&lt;0,0,TEXT(График!BJ31-График!BI31,"ч")-1)))</f>
        <v>ОТ</v>
      </c>
      <c r="V30" s="289" t="str">
        <f>IF(ISTEXT(График!BL31),График!BL31,IF('Ночные Часы'!V30&gt;0,CONCATENATE(IF((TEXT(График!BM31-График!BL31,"ч")-1)&lt;0,0,TEXT(График!BM31-График!BL31,"ч")-1),"_",TEXT('Ночные Часы'!V30,"Ч")),IF((TEXT(График!BM31-График!BL31,"ч")-1)&lt;0,0,TEXT(График!BM31-График!BL31,"ч")-1)))</f>
        <v>ОТ</v>
      </c>
      <c r="W30" s="289" t="str">
        <f>IF(ISTEXT(График!BO31),График!BO31,IF('Ночные Часы'!W30&gt;0,CONCATENATE(IF((TEXT(График!BP31-График!BO31,"ч")-1)&lt;0,0,TEXT(График!BP31-График!BO31,"ч")-1),"_",TEXT('Ночные Часы'!W30,"Ч")),IF((TEXT(График!BP31-График!BO31,"ч")-1)&lt;0,0,TEXT(График!BP31-График!BO31,"ч")-1)))</f>
        <v>В</v>
      </c>
      <c r="X30" s="289" t="str">
        <f>IF(ISTEXT(График!BR31),График!BR31,IF('Ночные Часы'!X30&gt;0,CONCATENATE(IF((TEXT(График!BS31-График!BR31,"ч")-1)&lt;0,0,TEXT(График!BS31-График!BR31,"ч")-1),"_",TEXT('Ночные Часы'!X30,"Ч")),IF((TEXT(График!BS31-График!BR31,"ч")-1)&lt;0,0,TEXT(График!BS31-График!BR31,"ч")-1)))</f>
        <v>В</v>
      </c>
      <c r="Y30" s="289" t="str">
        <f>IF(ISTEXT(График!BU31),График!BU31,IF('Ночные Часы'!Y30&gt;0,CONCATENATE(IF((TEXT(График!BV31-График!BU31,"ч")-1)&lt;0,0,TEXT(График!BV31-График!BU31,"ч")-1),"_",TEXT('Ночные Часы'!Y30,"Ч")),IF((TEXT(График!BV31-График!BU31,"ч")-1)&lt;0,0,TEXT(График!BV31-График!BU31,"ч")-1)))</f>
        <v>ОТ</v>
      </c>
      <c r="Z30" s="289" t="str">
        <f>IF(ISTEXT(График!BX31),График!BX31,IF('Ночные Часы'!Z30&gt;0,CONCATENATE(IF((TEXT(График!BY31-График!BX31,"ч")-1)&lt;0,0,TEXT(График!BY31-График!BX31,"ч")-1),"_",TEXT('Ночные Часы'!Z30,"Ч")),IF((TEXT(График!BY31-График!BX31,"ч")-1)&lt;0,0,TEXT(График!BY31-График!BX31,"ч")-1)))</f>
        <v>ОТ</v>
      </c>
      <c r="AA30" s="289" t="str">
        <f>IF(ISTEXT(График!CA31),График!CA31,IF('Ночные Часы'!AA30&gt;0,CONCATENATE(IF((TEXT(График!CB31-График!CA31,"ч")-1)&lt;0,0,TEXT(График!CB31-График!CA31,"ч")-1),"_",TEXT('Ночные Часы'!AA30,"Ч")),IF((TEXT(График!CB31-График!CA31,"ч")-1)&lt;0,0,TEXT(График!CB31-График!CA31,"ч")-1)))</f>
        <v>ОТ</v>
      </c>
      <c r="AB30" s="289" t="str">
        <f>IF(ISTEXT(График!CD31),График!CD31,IF('Ночные Часы'!AB30&gt;0,CONCATENATE(IF((TEXT(График!CE31-График!CD31,"ч")-1)&lt;0,0,TEXT(График!CE31-График!CD31,"ч")-1),"_",TEXT('Ночные Часы'!AB30,"Ч")),IF((TEXT(График!CE31-График!CD31,"ч")-1)&lt;0,0,TEXT(График!CE31-График!CD31,"ч")-1)))</f>
        <v>ОТ</v>
      </c>
      <c r="AC30" s="289" t="str">
        <f>IF(ISTEXT(График!CG31),График!CG31,IF('Ночные Часы'!AC30&gt;0,CONCATENATE(IF((TEXT(График!CH31-График!CG31,"ч")-1)&lt;0,0,TEXT(График!CH31-График!CG31,"ч")-1),"_",TEXT('Ночные Часы'!AC30,"Ч")),IF((TEXT(График!CH31-График!CG31,"ч")-1)&lt;0,0,TEXT(График!CH31-График!CG31,"ч")-1)))</f>
        <v>ОТ</v>
      </c>
      <c r="AD30" s="289" t="str">
        <f>IF(ISTEXT(График!CJ31),График!CJ31,IF('Ночные Часы'!AD30&gt;0,CONCATENATE(IF((TEXT(График!CK31-График!CJ31,"ч")-1)&lt;0,0,TEXT(График!CK31-График!CJ31,"ч")-1),"_",TEXT('Ночные Часы'!AD30,"Ч")),IF((TEXT(График!CK31-График!CJ31,"ч")-1)&lt;0,0,TEXT(График!CK31-График!CJ31,"ч")-1)))</f>
        <v>В</v>
      </c>
      <c r="AE30" s="289" t="str">
        <f>IF(ISTEXT(График!CM31),График!CM31,IF('Ночные Часы'!AE30&gt;0,CONCATENATE(IF((TEXT(График!CN31-График!CM31,"ч")-1)&lt;0,0,TEXT(График!CN31-График!CM31,"ч")-1),"_",TEXT('Ночные Часы'!AE30,"Ч")),IF((TEXT(График!CN31-График!CM31,"ч")-1)&lt;0,0,TEXT(График!CN31-График!CM31,"ч")-1)))</f>
        <v>В</v>
      </c>
      <c r="AF30" s="289" t="str">
        <f>IF(ISTEXT(График!CP31),График!CP31,IF('Ночные Часы'!AF30&gt;0,CONCATENATE(IF((TEXT(График!CQ31-График!CP31,"ч")-1)&lt;0,0,TEXT(График!CQ31-График!CP31,"ч")-1),"_",TEXT('Ночные Часы'!AF30,"Ч")),IF((TEXT(График!CQ31-График!CP31,"ч")-1)&lt;0,0,TEXT(График!CQ31-График!CP31,"ч")-1)))</f>
        <v>7_2</v>
      </c>
      <c r="AG30" s="289">
        <f>IF(ISTEXT(График!CS31),График!CS31,IF('Ночные Часы'!AG30&gt;0,CONCATENATE(IF((TEXT(График!CT31-График!CS31,"ч")-1)&lt;0,0,TEXT(График!CT31-График!CS31,"ч")-1),"_",TEXT('Ночные Часы'!AG30,"Ч")),IF((TEXT(График!CT31-График!CS31,"ч")-1)&lt;0,0,TEXT(График!CT31-График!CS31,"ч")-1)))</f>
        <v>0</v>
      </c>
      <c r="AH30" s="284">
        <f>График!CW31</f>
        <v>20</v>
      </c>
      <c r="AI30" s="196">
        <f t="array" ref="AI30">SUM(IFERROR(--LEFTB(C30:AG30,FIND("_",C30:AG30)-1),C30:AG30))</f>
        <v>79</v>
      </c>
      <c r="AJ30" s="284">
        <f t="array" ref="AJ30">SUM(--IFERROR(MID(C30:AG30,SEARCH("_",C30:AG30)+1,1),0))</f>
        <v>16</v>
      </c>
      <c r="AK30" s="285">
        <f>'Ночные Часы'!AH30</f>
        <v>0.66666666666666663</v>
      </c>
      <c r="AL30" s="285">
        <f t="shared" si="1"/>
        <v>0</v>
      </c>
      <c r="AM30" s="351">
        <f t="shared" si="2"/>
        <v>10</v>
      </c>
      <c r="AN30" s="351">
        <f t="shared" si="3"/>
        <v>10</v>
      </c>
      <c r="AO30" s="351">
        <f t="shared" si="4"/>
        <v>80</v>
      </c>
    </row>
    <row r="31" spans="1:41" x14ac:dyDescent="0.25">
      <c r="A31" s="8">
        <f>VLOOKUP(B31,'Список КК'!$M$2:$N$377,2,TRUE)</f>
        <v>2185</v>
      </c>
      <c r="B31" s="9" t="str">
        <f>График!C32</f>
        <v>Тисленко Юлия Владимировна</v>
      </c>
      <c r="C31" s="289">
        <f>IF(ISTEXT(График!G32),График!G32,IF('Ночные Часы'!C31&gt;0,CONCATENATE(IF((TEXT(График!H32-График!G32,"ч")-1)&lt;0,0,TEXT(График!H32-График!G32,"ч")-1),"_",TEXT('Ночные Часы'!C31,"Ч")),IF((TEXT(График!H32-График!G32,"ч")-1)&lt;0,0,TEXT(График!H32-График!G32,"ч")-1)))</f>
        <v>8</v>
      </c>
      <c r="D31" s="289" t="str">
        <f>IF(ISTEXT(График!J32),График!J32,IF('Ночные Часы'!D31&gt;0,CONCATENATE(IF((TEXT(График!K32-График!J32,"ч")-1)&lt;0,0,TEXT(График!K32-График!J32,"ч")-1),"_",TEXT('Ночные Часы'!D31,"Ч")),IF((TEXT(График!K32-График!J32,"ч")-1)&lt;0,0,TEXT(График!K32-График!J32,"ч")-1)))</f>
        <v>В</v>
      </c>
      <c r="E31" s="289" t="str">
        <f>IF(ISTEXT(График!M32),График!M32,IF('Ночные Часы'!E31&gt;0,CONCATENATE(IF((TEXT(График!N32-График!M32,"ч")-1)&lt;0,0,TEXT(График!N32-График!M32,"ч")-1),"_",TEXT('Ночные Часы'!E31,"Ч")),IF((TEXT(График!N32-График!M32,"ч")-1)&lt;0,0,TEXT(График!N32-График!M32,"ч")-1)))</f>
        <v>В</v>
      </c>
      <c r="F31" s="289">
        <f>IF(ISTEXT(График!P32),График!P32,IF('Ночные Часы'!F31&gt;0,CONCATENATE(IF((TEXT(График!Q32-График!P32,"ч")-1)&lt;0,0,TEXT(График!Q32-График!P32,"ч")-1),"_",TEXT('Ночные Часы'!F31,"Ч")),IF((TEXT(График!Q32-График!P32,"ч")-1)&lt;0,0,TEXT(График!Q32-График!P32,"ч")-1)))</f>
        <v>8</v>
      </c>
      <c r="G31" s="289">
        <f>IF(ISTEXT(График!S32),График!S32,IF('Ночные Часы'!G31&gt;0,CONCATENATE(IF((TEXT(График!T32-График!S32,"ч")-1)&lt;0,0,TEXT(График!T32-График!S32,"ч")-1),"_",TEXT('Ночные Часы'!G31,"Ч")),IF((TEXT(График!T32-График!S32,"ч")-1)&lt;0,0,TEXT(График!T32-График!S32,"ч")-1)))</f>
        <v>8</v>
      </c>
      <c r="H31" s="289">
        <f>IF(ISTEXT(График!V32),График!V32,IF('Ночные Часы'!H31&gt;0,CONCATENATE(IF((TEXT(График!W32-График!V32,"ч")-1)&lt;0,0,TEXT(График!W32-График!V32,"ч")-1),"_",TEXT('Ночные Часы'!H31,"Ч")),IF((TEXT(График!W32-График!V32,"ч")-1)&lt;0,0,TEXT(График!W32-График!V32,"ч")-1)))</f>
        <v>8</v>
      </c>
      <c r="I31" s="289">
        <f>IF(ISTEXT(График!Y32),График!Y32,IF('Ночные Часы'!I31&gt;0,CONCATENATE(IF((TEXT(График!Z32-График!Y32,"ч")-1)&lt;0,0,TEXT(График!Z32-График!Y32,"ч")-1),"_",TEXT('Ночные Часы'!I31,"Ч")),IF((TEXT(График!Z32-График!Y32,"ч")-1)&lt;0,0,TEXT(График!Z32-График!Y32,"ч")-1)))</f>
        <v>8</v>
      </c>
      <c r="J31" s="289" t="str">
        <f>IF(ISTEXT(График!AB32),График!AB32,IF('Ночные Часы'!J31&gt;0,CONCATENATE(IF((TEXT(График!AC32-График!AB32,"ч")-1)&lt;0,0,TEXT(График!AC32-График!AB32,"ч")-1),"_",TEXT('Ночные Часы'!J31,"Ч")),IF((TEXT(График!AC32-График!AB32,"ч")-1)&lt;0,0,TEXT(График!AC32-График!AB32,"ч")-1)))</f>
        <v>В</v>
      </c>
      <c r="K31" s="289" t="str">
        <f>IF(ISTEXT(График!AE32),График!AE32,IF('Ночные Часы'!K31&gt;0,CONCATENATE(IF((TEXT(График!AF32-График!AE32,"ч")-1)&lt;0,0,TEXT(График!AF32-График!AE32,"ч")-1),"_",TEXT('Ночные Часы'!K31,"Ч")),IF((TEXT(График!AF32-График!AE32,"ч")-1)&lt;0,0,TEXT(График!AF32-График!AE32,"ч")-1)))</f>
        <v>В</v>
      </c>
      <c r="L31" s="289">
        <f>IF(ISTEXT(График!AH32),График!AH32,IF('Ночные Часы'!L31&gt;0,CONCATENATE(IF((TEXT(График!AI32-График!AH32,"ч")-1)&lt;0,0,TEXT(График!AI32-График!AH32,"ч")-1),"_",TEXT('Ночные Часы'!L31,"Ч")),IF((TEXT(График!AI32-График!AH32,"ч")-1)&lt;0,0,TEXT(График!AI32-График!AH32,"ч")-1)))</f>
        <v>8</v>
      </c>
      <c r="M31" s="289" t="str">
        <f>IF(ISTEXT(График!AK32),График!AK32,IF('Ночные Часы'!M31&gt;0,CONCATENATE(IF((TEXT(График!AL32-График!AK32,"ч")-1)&lt;0,0,TEXT(График!AL32-График!AK32,"ч")-1),"_",TEXT('Ночные Часы'!M31,"Ч")),IF((TEXT(График!AL32-График!AK32,"ч")-1)&lt;0,0,TEXT(График!AL32-График!AK32,"ч")-1)))</f>
        <v>В</v>
      </c>
      <c r="N31" s="289">
        <f>IF(ISTEXT(График!AN32),График!AN32,IF('Ночные Часы'!N31&gt;0,CONCATENATE(IF((TEXT(График!AO32-График!AN32,"ч")-1)&lt;0,0,TEXT(График!AO32-График!AN32,"ч")-1),"_",TEXT('Ночные Часы'!N31,"Ч")),IF((TEXT(График!AO32-График!AN32,"ч")-1)&lt;0,0,TEXT(График!AO32-График!AN32,"ч")-1)))</f>
        <v>8</v>
      </c>
      <c r="O31" s="289">
        <f>IF(ISTEXT(График!AQ32),График!AQ32,IF('Ночные Часы'!O31&gt;0,CONCATENATE(IF((TEXT(График!AR32-График!AQ32,"ч")-1)&lt;0,0,TEXT(График!AR32-График!AQ32,"ч")-1),"_",TEXT('Ночные Часы'!O31,"Ч")),IF((TEXT(График!AR32-График!AQ32,"ч")-1)&lt;0,0,TEXT(График!AR32-График!AQ32,"ч")-1)))</f>
        <v>8</v>
      </c>
      <c r="P31" s="289">
        <f>IF(ISTEXT(График!AT32),График!AT32,IF('Ночные Часы'!P31&gt;0,CONCATENATE(IF((TEXT(График!AU32-График!AT32,"ч")-1)&lt;0,0,TEXT(График!AU32-График!AT32,"ч")-1),"_",TEXT('Ночные Часы'!P31,"Ч")),IF((TEXT(График!AU32-График!AT32,"ч")-1)&lt;0,0,TEXT(График!AU32-График!AT32,"ч")-1)))</f>
        <v>8</v>
      </c>
      <c r="Q31" s="289">
        <f>IF(ISTEXT(График!AW32),График!AW32,IF('Ночные Часы'!Q31&gt;0,CONCATENATE(IF((TEXT(График!AX32-График!AW32,"ч")-1)&lt;0,0,TEXT(График!AX32-График!AW32,"ч")-1),"_",TEXT('Ночные Часы'!Q31,"Ч")),IF((TEXT(График!AX32-График!AW32,"ч")-1)&lt;0,0,TEXT(График!AX32-График!AW32,"ч")-1)))</f>
        <v>8</v>
      </c>
      <c r="R31" s="289" t="str">
        <f>IF(ISTEXT(График!AZ32),График!AZ32,IF('Ночные Часы'!R31&gt;0,CONCATENATE(IF((TEXT(График!BA32-График!AZ32,"ч")-1)&lt;0,0,TEXT(График!BA32-График!AZ32,"ч")-1),"_",TEXT('Ночные Часы'!R31,"Ч")),IF((TEXT(График!BA32-График!AZ32,"ч")-1)&lt;0,0,TEXT(График!BA32-График!AZ32,"ч")-1)))</f>
        <v>В</v>
      </c>
      <c r="S31" s="289" t="str">
        <f>IF(ISTEXT(График!BC32),График!BC32,IF('Ночные Часы'!S31&gt;0,CONCATENATE(IF((TEXT(График!BD32-График!BC32,"ч")-1)&lt;0,0,TEXT(График!BD32-График!BC32,"ч")-1),"_",TEXT('Ночные Часы'!S31,"Ч")),IF((TEXT(График!BD32-График!BC32,"ч")-1)&lt;0,0,TEXT(График!BD32-График!BC32,"ч")-1)))</f>
        <v>В</v>
      </c>
      <c r="T31" s="289">
        <f>IF(ISTEXT(График!BF32),График!BF32,IF('Ночные Часы'!T31&gt;0,CONCATENATE(IF((TEXT(График!BG32-График!BF32,"ч")-1)&lt;0,0,TEXT(График!BG32-График!BF32,"ч")-1),"_",TEXT('Ночные Часы'!T31,"Ч")),IF((TEXT(График!BG32-График!BF32,"ч")-1)&lt;0,0,TEXT(График!BG32-График!BF32,"ч")-1)))</f>
        <v>8</v>
      </c>
      <c r="U31" s="289">
        <f>IF(ISTEXT(График!BI32),График!BI32,IF('Ночные Часы'!U31&gt;0,CONCATENATE(IF((TEXT(График!BJ32-График!BI32,"ч")-1)&lt;0,0,TEXT(График!BJ32-График!BI32,"ч")-1),"_",TEXT('Ночные Часы'!U31,"Ч")),IF((TEXT(График!BJ32-График!BI32,"ч")-1)&lt;0,0,TEXT(График!BJ32-График!BI32,"ч")-1)))</f>
        <v>8</v>
      </c>
      <c r="V31" s="289">
        <f>IF(ISTEXT(График!BL32),График!BL32,IF('Ночные Часы'!V31&gt;0,CONCATENATE(IF((TEXT(График!BM32-График!BL32,"ч")-1)&lt;0,0,TEXT(График!BM32-График!BL32,"ч")-1),"_",TEXT('Ночные Часы'!V31,"Ч")),IF((TEXT(График!BM32-График!BL32,"ч")-1)&lt;0,0,TEXT(График!BM32-График!BL32,"ч")-1)))</f>
        <v>8</v>
      </c>
      <c r="W31" s="289" t="str">
        <f>IF(ISTEXT(График!BO32),График!BO32,IF('Ночные Часы'!W31&gt;0,CONCATENATE(IF((TEXT(График!BP32-График!BO32,"ч")-1)&lt;0,0,TEXT(График!BP32-График!BO32,"ч")-1),"_",TEXT('Ночные Часы'!W31,"Ч")),IF((TEXT(График!BP32-График!BO32,"ч")-1)&lt;0,0,TEXT(График!BP32-График!BO32,"ч")-1)))</f>
        <v>В</v>
      </c>
      <c r="X31" s="289" t="str">
        <f>IF(ISTEXT(График!BR32),График!BR32,IF('Ночные Часы'!X31&gt;0,CONCATENATE(IF((TEXT(График!BS32-График!BR32,"ч")-1)&lt;0,0,TEXT(График!BS32-График!BR32,"ч")-1),"_",TEXT('Ночные Часы'!X31,"Ч")),IF((TEXT(График!BS32-График!BR32,"ч")-1)&lt;0,0,TEXT(График!BS32-График!BR32,"ч")-1)))</f>
        <v>В</v>
      </c>
      <c r="Y31" s="289" t="str">
        <f>IF(ISTEXT(График!BU32),График!BU32,IF('Ночные Часы'!Y31&gt;0,CONCATENATE(IF((TEXT(График!BV32-График!BU32,"ч")-1)&lt;0,0,TEXT(График!BV32-График!BU32,"ч")-1),"_",TEXT('Ночные Часы'!Y31,"Ч")),IF((TEXT(График!BV32-График!BU32,"ч")-1)&lt;0,0,TEXT(График!BV32-График!BU32,"ч")-1)))</f>
        <v>ОТ</v>
      </c>
      <c r="Z31" s="289" t="str">
        <f>IF(ISTEXT(График!BX32),График!BX32,IF('Ночные Часы'!Z31&gt;0,CONCATENATE(IF((TEXT(График!BY32-График!BX32,"ч")-1)&lt;0,0,TEXT(График!BY32-График!BX32,"ч")-1),"_",TEXT('Ночные Часы'!Z31,"Ч")),IF((TEXT(График!BY32-График!BX32,"ч")-1)&lt;0,0,TEXT(График!BY32-График!BX32,"ч")-1)))</f>
        <v>ОТ</v>
      </c>
      <c r="AA31" s="289" t="str">
        <f>IF(ISTEXT(График!CA32),График!CA32,IF('Ночные Часы'!AA31&gt;0,CONCATENATE(IF((TEXT(График!CB32-График!CA32,"ч")-1)&lt;0,0,TEXT(График!CB32-График!CA32,"ч")-1),"_",TEXT('Ночные Часы'!AA31,"Ч")),IF((TEXT(График!CB32-График!CA32,"ч")-1)&lt;0,0,TEXT(График!CB32-График!CA32,"ч")-1)))</f>
        <v>ОТ</v>
      </c>
      <c r="AB31" s="289" t="str">
        <f>IF(ISTEXT(График!CD32),График!CD32,IF('Ночные Часы'!AB31&gt;0,CONCATENATE(IF((TEXT(График!CE32-График!CD32,"ч")-1)&lt;0,0,TEXT(График!CE32-График!CD32,"ч")-1),"_",TEXT('Ночные Часы'!AB31,"Ч")),IF((TEXT(График!CE32-График!CD32,"ч")-1)&lt;0,0,TEXT(График!CE32-График!CD32,"ч")-1)))</f>
        <v>ОТ</v>
      </c>
      <c r="AC31" s="289" t="str">
        <f>IF(ISTEXT(График!CG32),График!CG32,IF('Ночные Часы'!AC31&gt;0,CONCATENATE(IF((TEXT(График!CH32-График!CG32,"ч")-1)&lt;0,0,TEXT(График!CH32-График!CG32,"ч")-1),"_",TEXT('Ночные Часы'!AC31,"Ч")),IF((TEXT(График!CH32-График!CG32,"ч")-1)&lt;0,0,TEXT(График!CH32-График!CG32,"ч")-1)))</f>
        <v>ОТ</v>
      </c>
      <c r="AD31" s="289" t="str">
        <f>IF(ISTEXT(График!CJ32),График!CJ32,IF('Ночные Часы'!AD31&gt;0,CONCATENATE(IF((TEXT(График!CK32-График!CJ32,"ч")-1)&lt;0,0,TEXT(График!CK32-График!CJ32,"ч")-1),"_",TEXT('Ночные Часы'!AD31,"Ч")),IF((TEXT(График!CK32-График!CJ32,"ч")-1)&lt;0,0,TEXT(График!CK32-График!CJ32,"ч")-1)))</f>
        <v>В</v>
      </c>
      <c r="AE31" s="289" t="str">
        <f>IF(ISTEXT(График!CM32),График!CM32,IF('Ночные Часы'!AE31&gt;0,CONCATENATE(IF((TEXT(График!CN32-График!CM32,"ч")-1)&lt;0,0,TEXT(График!CN32-График!CM32,"ч")-1),"_",TEXT('Ночные Часы'!AE31,"Ч")),IF((TEXT(График!CN32-График!CM32,"ч")-1)&lt;0,0,TEXT(График!CN32-График!CM32,"ч")-1)))</f>
        <v>В</v>
      </c>
      <c r="AF31" s="289" t="str">
        <f>IF(ISTEXT(График!CP32),График!CP32,IF('Ночные Часы'!AF31&gt;0,CONCATENATE(IF((TEXT(График!CQ32-График!CP32,"ч")-1)&lt;0,0,TEXT(График!CQ32-График!CP32,"ч")-1),"_",TEXT('Ночные Часы'!AF31,"Ч")),IF((TEXT(График!CQ32-График!CP32,"ч")-1)&lt;0,0,TEXT(График!CQ32-График!CP32,"ч")-1)))</f>
        <v>В</v>
      </c>
      <c r="AG31" s="289">
        <f>IF(ISTEXT(График!CS32),График!CS32,IF('Ночные Часы'!AG31&gt;0,CONCATENATE(IF((TEXT(График!CT32-График!CS32,"ч")-1)&lt;0,0,TEXT(График!CT32-График!CS32,"ч")-1),"_",TEXT('Ночные Часы'!AG31,"Ч")),IF((TEXT(График!CT32-График!CS32,"ч")-1)&lt;0,0,TEXT(График!CT32-График!CS32,"ч")-1)))</f>
        <v>0</v>
      </c>
      <c r="AH31" s="284">
        <f>График!CW32</f>
        <v>18</v>
      </c>
      <c r="AI31" s="196">
        <f t="array" ref="AI31">SUM(IFERROR(--LEFTB(C31:AG31,FIND("_",C31:AG31)-1),C31:AG31))</f>
        <v>104</v>
      </c>
      <c r="AJ31" s="284">
        <f t="array" ref="AJ31">SUM(--IFERROR(MID(C31:AG31,SEARCH("_",C31:AG31)+1,1),0))</f>
        <v>0</v>
      </c>
      <c r="AK31" s="285">
        <f>'Ночные Часы'!AH31</f>
        <v>0</v>
      </c>
      <c r="AL31" s="285">
        <f t="shared" si="1"/>
        <v>0</v>
      </c>
      <c r="AM31" s="351">
        <f t="shared" si="2"/>
        <v>12</v>
      </c>
      <c r="AN31" s="351">
        <f t="shared" si="3"/>
        <v>5</v>
      </c>
      <c r="AO31" s="351">
        <f t="shared" si="4"/>
        <v>40</v>
      </c>
    </row>
    <row r="32" spans="1:41" x14ac:dyDescent="0.25">
      <c r="A32" s="8">
        <f>VLOOKUP(B32,'Список КК'!$M$2:$N$377,2,TRUE)</f>
        <v>28337</v>
      </c>
      <c r="B32" s="9" t="str">
        <f>График!C33</f>
        <v>Тихая Светлана Олеговна</v>
      </c>
      <c r="C32" s="289" t="str">
        <f>IF(ISTEXT(График!G33),График!G33,IF('Ночные Часы'!C32&gt;0,CONCATENATE(IF((TEXT(График!H33-График!G33,"ч")-1)&lt;0,0,TEXT(График!H33-График!G33,"ч")-1),"_",TEXT('Ночные Часы'!C32,"Ч")),IF((TEXT(График!H33-График!G33,"ч")-1)&lt;0,0,TEXT(График!H33-График!G33,"ч")-1)))</f>
        <v>8_2</v>
      </c>
      <c r="D32" s="289" t="str">
        <f>IF(ISTEXT(График!J33),График!J33,IF('Ночные Часы'!D32&gt;0,CONCATENATE(IF((TEXT(График!K33-График!J33,"ч")-1)&lt;0,0,TEXT(График!K33-График!J33,"ч")-1),"_",TEXT('Ночные Часы'!D32,"Ч")),IF((TEXT(График!K33-График!J33,"ч")-1)&lt;0,0,TEXT(График!K33-График!J33,"ч")-1)))</f>
        <v>8_2</v>
      </c>
      <c r="E32" s="289" t="str">
        <f>IF(ISTEXT(График!M33),График!M33,IF('Ночные Часы'!E32&gt;0,CONCATENATE(IF((TEXT(График!N33-График!M33,"ч")-1)&lt;0,0,TEXT(График!N33-График!M33,"ч")-1),"_",TEXT('Ночные Часы'!E32,"Ч")),IF((TEXT(График!N33-График!M33,"ч")-1)&lt;0,0,TEXT(График!N33-График!M33,"ч")-1)))</f>
        <v>В</v>
      </c>
      <c r="F32" s="289" t="str">
        <f>IF(ISTEXT(График!P33),График!P33,IF('Ночные Часы'!F32&gt;0,CONCATENATE(IF((TEXT(График!Q33-График!P33,"ч")-1)&lt;0,0,TEXT(График!Q33-График!P33,"ч")-1),"_",TEXT('Ночные Часы'!F32,"Ч")),IF((TEXT(График!Q33-График!P33,"ч")-1)&lt;0,0,TEXT(График!Q33-График!P33,"ч")-1)))</f>
        <v>В</v>
      </c>
      <c r="G32" s="289">
        <f>IF(ISTEXT(График!S33),График!S33,IF('Ночные Часы'!G32&gt;0,CONCATENATE(IF((TEXT(График!T33-График!S33,"ч")-1)&lt;0,0,TEXT(График!T33-График!S33,"ч")-1),"_",TEXT('Ночные Часы'!G32,"Ч")),IF((TEXT(График!T33-График!S33,"ч")-1)&lt;0,0,TEXT(График!T33-График!S33,"ч")-1)))</f>
        <v>8</v>
      </c>
      <c r="H32" s="289">
        <f>IF(ISTEXT(График!V33),График!V33,IF('Ночные Часы'!H32&gt;0,CONCATENATE(IF((TEXT(График!W33-График!V33,"ч")-1)&lt;0,0,TEXT(График!W33-График!V33,"ч")-1),"_",TEXT('Ночные Часы'!H32,"Ч")),IF((TEXT(График!W33-График!V33,"ч")-1)&lt;0,0,TEXT(График!W33-График!V33,"ч")-1)))</f>
        <v>8</v>
      </c>
      <c r="I32" s="289" t="str">
        <f>IF(ISTEXT(График!Y33),График!Y33,IF('Ночные Часы'!I32&gt;0,CONCATENATE(IF((TEXT(График!Z33-График!Y33,"ч")-1)&lt;0,0,TEXT(График!Z33-График!Y33,"ч")-1),"_",TEXT('Ночные Часы'!I32,"Ч")),IF((TEXT(График!Z33-График!Y33,"ч")-1)&lt;0,0,TEXT(График!Z33-График!Y33,"ч")-1)))</f>
        <v>8_3</v>
      </c>
      <c r="J32" s="289" t="str">
        <f>IF(ISTEXT(График!AB33),График!AB33,IF('Ночные Часы'!J32&gt;0,CONCATENATE(IF((TEXT(График!AC33-График!AB33,"ч")-1)&lt;0,0,TEXT(График!AC33-График!AB33,"ч")-1),"_",TEXT('Ночные Часы'!J32,"Ч")),IF((TEXT(График!AC33-График!AB33,"ч")-1)&lt;0,0,TEXT(График!AC33-График!AB33,"ч")-1)))</f>
        <v>8_3</v>
      </c>
      <c r="K32" s="289" t="str">
        <f>IF(ISTEXT(График!AE33),График!AE33,IF('Ночные Часы'!K32&gt;0,CONCATENATE(IF((TEXT(График!AF33-График!AE33,"ч")-1)&lt;0,0,TEXT(График!AF33-График!AE33,"ч")-1),"_",TEXT('Ночные Часы'!K32,"Ч")),IF((TEXT(График!AF33-График!AE33,"ч")-1)&lt;0,0,TEXT(График!AF33-График!AE33,"ч")-1)))</f>
        <v>В</v>
      </c>
      <c r="L32" s="289" t="str">
        <f>IF(ISTEXT(График!AH33),График!AH33,IF('Ночные Часы'!L32&gt;0,CONCATENATE(IF((TEXT(График!AI33-График!AH33,"ч")-1)&lt;0,0,TEXT(График!AI33-График!AH33,"ч")-1),"_",TEXT('Ночные Часы'!L32,"Ч")),IF((TEXT(График!AI33-График!AH33,"ч")-1)&lt;0,0,TEXT(График!AI33-График!AH33,"ч")-1)))</f>
        <v>В</v>
      </c>
      <c r="M32" s="289">
        <f>IF(ISTEXT(График!AK33),График!AK33,IF('Ночные Часы'!M32&gt;0,CONCATENATE(IF((TEXT(График!AL33-График!AK33,"ч")-1)&lt;0,0,TEXT(График!AL33-График!AK33,"ч")-1),"_",TEXT('Ночные Часы'!M32,"Ч")),IF((TEXT(График!AL33-График!AK33,"ч")-1)&lt;0,0,TEXT(График!AL33-График!AK33,"ч")-1)))</f>
        <v>8</v>
      </c>
      <c r="N32" s="289" t="str">
        <f>IF(ISTEXT(График!AN33),График!AN33,IF('Ночные Часы'!N32&gt;0,CONCATENATE(IF((TEXT(График!AO33-График!AN33,"ч")-1)&lt;0,0,TEXT(График!AO33-График!AN33,"ч")-1),"_",TEXT('Ночные Часы'!N32,"Ч")),IF((TEXT(График!AO33-График!AN33,"ч")-1)&lt;0,0,TEXT(График!AO33-График!AN33,"ч")-1)))</f>
        <v>8_2</v>
      </c>
      <c r="O32" s="289" t="str">
        <f>IF(ISTEXT(График!AQ33),График!AQ33,IF('Ночные Часы'!O32&gt;0,CONCATENATE(IF((TEXT(График!AR33-График!AQ33,"ч")-1)&lt;0,0,TEXT(График!AR33-График!AQ33,"ч")-1),"_",TEXT('Ночные Часы'!O32,"Ч")),IF((TEXT(График!AR33-График!AQ33,"ч")-1)&lt;0,0,TEXT(График!AR33-График!AQ33,"ч")-1)))</f>
        <v>8_2</v>
      </c>
      <c r="P32" s="289" t="str">
        <f>IF(ISTEXT(График!AT33),График!AT33,IF('Ночные Часы'!P32&gt;0,CONCATENATE(IF((TEXT(График!AU33-График!AT33,"ч")-1)&lt;0,0,TEXT(График!AU33-График!AT33,"ч")-1),"_",TEXT('Ночные Часы'!P32,"Ч")),IF((TEXT(График!AU33-График!AT33,"ч")-1)&lt;0,0,TEXT(График!AU33-График!AT33,"ч")-1)))</f>
        <v>8_2</v>
      </c>
      <c r="Q32" s="289" t="str">
        <f>IF(ISTEXT(График!AW33),График!AW33,IF('Ночные Часы'!Q32&gt;0,CONCATENATE(IF((TEXT(График!AX33-График!AW33,"ч")-1)&lt;0,0,TEXT(График!AX33-График!AW33,"ч")-1),"_",TEXT('Ночные Часы'!Q32,"Ч")),IF((TEXT(График!AX33-График!AW33,"ч")-1)&lt;0,0,TEXT(График!AX33-График!AW33,"ч")-1)))</f>
        <v>В</v>
      </c>
      <c r="R32" s="289" t="str">
        <f>IF(ISTEXT(График!AZ33),График!AZ33,IF('Ночные Часы'!R32&gt;0,CONCATENATE(IF((TEXT(График!BA33-График!AZ33,"ч")-1)&lt;0,0,TEXT(График!BA33-График!AZ33,"ч")-1),"_",TEXT('Ночные Часы'!R32,"Ч")),IF((TEXT(График!BA33-График!AZ33,"ч")-1)&lt;0,0,TEXT(График!BA33-График!AZ33,"ч")-1)))</f>
        <v>В</v>
      </c>
      <c r="S32" s="289" t="str">
        <f>IF(ISTEXT(График!BC33),График!BC33,IF('Ночные Часы'!S32&gt;0,CONCATENATE(IF((TEXT(График!BD33-График!BC33,"ч")-1)&lt;0,0,TEXT(График!BD33-График!BC33,"ч")-1),"_",TEXT('Ночные Часы'!S32,"Ч")),IF((TEXT(График!BD33-График!BC33,"ч")-1)&lt;0,0,TEXT(График!BD33-График!BC33,"ч")-1)))</f>
        <v>8_2</v>
      </c>
      <c r="T32" s="289" t="str">
        <f>IF(ISTEXT(График!BF33),График!BF33,IF('Ночные Часы'!T32&gt;0,CONCATENATE(IF((TEXT(График!BG33-График!BF33,"ч")-1)&lt;0,0,TEXT(График!BG33-График!BF33,"ч")-1),"_",TEXT('Ночные Часы'!T32,"Ч")),IF((TEXT(График!BG33-График!BF33,"ч")-1)&lt;0,0,TEXT(График!BG33-График!BF33,"ч")-1)))</f>
        <v>8_2</v>
      </c>
      <c r="U32" s="289" t="str">
        <f>IF(ISTEXT(График!BI33),График!BI33,IF('Ночные Часы'!U32&gt;0,CONCATENATE(IF((TEXT(График!BJ33-График!BI33,"ч")-1)&lt;0,0,TEXT(График!BJ33-График!BI33,"ч")-1),"_",TEXT('Ночные Часы'!U32,"Ч")),IF((TEXT(График!BJ33-График!BI33,"ч")-1)&lt;0,0,TEXT(График!BJ33-График!BI33,"ч")-1)))</f>
        <v>8_3</v>
      </c>
      <c r="V32" s="289" t="str">
        <f>IF(ISTEXT(График!BL33),График!BL33,IF('Ночные Часы'!V32&gt;0,CONCATENATE(IF((TEXT(График!BM33-График!BL33,"ч")-1)&lt;0,0,TEXT(График!BM33-График!BL33,"ч")-1),"_",TEXT('Ночные Часы'!V32,"Ч")),IF((TEXT(График!BM33-График!BL33,"ч")-1)&lt;0,0,TEXT(График!BM33-График!BL33,"ч")-1)))</f>
        <v>8_3</v>
      </c>
      <c r="W32" s="289" t="str">
        <f>IF(ISTEXT(График!BO33),График!BO33,IF('Ночные Часы'!W32&gt;0,CONCATENATE(IF((TEXT(График!BP33-График!BO33,"ч")-1)&lt;0,0,TEXT(График!BP33-График!BO33,"ч")-1),"_",TEXT('Ночные Часы'!W32,"Ч")),IF((TEXT(График!BP33-График!BO33,"ч")-1)&lt;0,0,TEXT(График!BP33-График!BO33,"ч")-1)))</f>
        <v>В</v>
      </c>
      <c r="X32" s="289" t="str">
        <f>IF(ISTEXT(График!BR33),График!BR33,IF('Ночные Часы'!X32&gt;0,CONCATENATE(IF((TEXT(График!BS33-График!BR33,"ч")-1)&lt;0,0,TEXT(График!BS33-График!BR33,"ч")-1),"_",TEXT('Ночные Часы'!X32,"Ч")),IF((TEXT(График!BS33-График!BR33,"ч")-1)&lt;0,0,TEXT(График!BS33-График!BR33,"ч")-1)))</f>
        <v>В</v>
      </c>
      <c r="Y32" s="289">
        <f>IF(ISTEXT(График!BU33),График!BU33,IF('Ночные Часы'!Y32&gt;0,CONCATENATE(IF((TEXT(График!BV33-График!BU33,"ч")-1)&lt;0,0,TEXT(График!BV33-График!BU33,"ч")-1),"_",TEXT('Ночные Часы'!Y32,"Ч")),IF((TEXT(График!BV33-График!BU33,"ч")-1)&lt;0,0,TEXT(График!BV33-График!BU33,"ч")-1)))</f>
        <v>8</v>
      </c>
      <c r="Z32" s="289">
        <f>IF(ISTEXT(График!BX33),График!BX33,IF('Ночные Часы'!Z32&gt;0,CONCATENATE(IF((TEXT(График!BY33-График!BX33,"ч")-1)&lt;0,0,TEXT(График!BY33-График!BX33,"ч")-1),"_",TEXT('Ночные Часы'!Z32,"Ч")),IF((TEXT(График!BY33-График!BX33,"ч")-1)&lt;0,0,TEXT(График!BY33-График!BX33,"ч")-1)))</f>
        <v>8</v>
      </c>
      <c r="AA32" s="289">
        <f>IF(ISTEXT(График!CA33),График!CA33,IF('Ночные Часы'!AA32&gt;0,CONCATENATE(IF((TEXT(График!CB33-График!CA33,"ч")-1)&lt;0,0,TEXT(График!CB33-График!CA33,"ч")-1),"_",TEXT('Ночные Часы'!AA32,"Ч")),IF((TEXT(График!CB33-График!CA33,"ч")-1)&lt;0,0,TEXT(График!CB33-График!CA33,"ч")-1)))</f>
        <v>8</v>
      </c>
      <c r="AB32" s="289">
        <f>IF(ISTEXT(График!CD33),График!CD33,IF('Ночные Часы'!AB32&gt;0,CONCATENATE(IF((TEXT(График!CE33-График!CD33,"ч")-1)&lt;0,0,TEXT(График!CE33-График!CD33,"ч")-1),"_",TEXT('Ночные Часы'!AB32,"Ч")),IF((TEXT(График!CE33-График!CD33,"ч")-1)&lt;0,0,TEXT(График!CE33-График!CD33,"ч")-1)))</f>
        <v>8</v>
      </c>
      <c r="AC32" s="289" t="str">
        <f>IF(ISTEXT(График!CG33),График!CG33,IF('Ночные Часы'!AC32&gt;0,CONCATENATE(IF((TEXT(График!CH33-График!CG33,"ч")-1)&lt;0,0,TEXT(График!CH33-График!CG33,"ч")-1),"_",TEXT('Ночные Часы'!AC32,"Ч")),IF((TEXT(График!CH33-График!CG33,"ч")-1)&lt;0,0,TEXT(График!CH33-График!CG33,"ч")-1)))</f>
        <v>8_3</v>
      </c>
      <c r="AD32" s="289" t="str">
        <f>IF(ISTEXT(График!CJ33),График!CJ33,IF('Ночные Часы'!AD32&gt;0,CONCATENATE(IF((TEXT(График!CK33-График!CJ33,"ч")-1)&lt;0,0,TEXT(График!CK33-График!CJ33,"ч")-1),"_",TEXT('Ночные Часы'!AD32,"Ч")),IF((TEXT(График!CK33-График!CJ33,"ч")-1)&lt;0,0,TEXT(График!CK33-График!CJ33,"ч")-1)))</f>
        <v>В</v>
      </c>
      <c r="AE32" s="289" t="str">
        <f>IF(ISTEXT(График!CM33),График!CM33,IF('Ночные Часы'!AE32&gt;0,CONCATENATE(IF((TEXT(График!CN33-График!CM33,"ч")-1)&lt;0,0,TEXT(График!CN33-График!CM33,"ч")-1),"_",TEXT('Ночные Часы'!AE32,"Ч")),IF((TEXT(График!CN33-График!CM33,"ч")-1)&lt;0,0,TEXT(График!CN33-График!CM33,"ч")-1)))</f>
        <v>В</v>
      </c>
      <c r="AF32" s="289" t="str">
        <f>IF(ISTEXT(График!CP33),График!CP33,IF('Ночные Часы'!AF32&gt;0,CONCATENATE(IF((TEXT(График!CQ33-График!CP33,"ч")-1)&lt;0,0,TEXT(График!CQ33-График!CP33,"ч")-1),"_",TEXT('Ночные Часы'!AF32,"Ч")),IF((TEXT(График!CQ33-График!CP33,"ч")-1)&lt;0,0,TEXT(График!CQ33-График!CP33,"ч")-1)))</f>
        <v>ОТ</v>
      </c>
      <c r="AG32" s="289">
        <f>IF(ISTEXT(График!CS33),График!CS33,IF('Ночные Часы'!AG32&gt;0,CONCATENATE(IF((TEXT(График!CT33-График!CS33,"ч")-1)&lt;0,0,TEXT(График!CT33-График!CS33,"ч")-1),"_",TEXT('Ночные Часы'!AG32,"Ч")),IF((TEXT(График!CT33-График!CS33,"ч")-1)&lt;0,0,TEXT(График!CT33-График!CS33,"ч")-1)))</f>
        <v>0</v>
      </c>
      <c r="AH32" s="284">
        <f>График!CW33</f>
        <v>20</v>
      </c>
      <c r="AI32" s="196">
        <f t="array" ref="AI32">SUM(IFERROR(--LEFTB(C32:AG32,FIND("_",C32:AG32)-1),C32:AG32))</f>
        <v>152</v>
      </c>
      <c r="AJ32" s="284">
        <f t="array" ref="AJ32">SUM(--IFERROR(MID(C32:AG32,SEARCH("_",C32:AG32)+1,1),0))</f>
        <v>29</v>
      </c>
      <c r="AK32" s="285">
        <f>'Ночные Часы'!AH32</f>
        <v>1.2083333333333335</v>
      </c>
      <c r="AL32" s="285">
        <f t="shared" si="1"/>
        <v>2.2204460492503131E-16</v>
      </c>
      <c r="AM32" s="351">
        <f t="shared" si="2"/>
        <v>10</v>
      </c>
      <c r="AN32" s="351">
        <f t="shared" si="3"/>
        <v>1</v>
      </c>
      <c r="AO32" s="351">
        <f t="shared" si="4"/>
        <v>8</v>
      </c>
    </row>
    <row r="33" spans="1:41" x14ac:dyDescent="0.25">
      <c r="A33" s="8">
        <f>VLOOKUP(B33,'Список КК'!$M$2:$N$377,2,TRUE)</f>
        <v>5474</v>
      </c>
      <c r="B33" s="9" t="str">
        <f>График!C34</f>
        <v>Трофимова Ирина Викторовна</v>
      </c>
      <c r="C33" s="289">
        <f>IF(ISTEXT(График!G34),График!G34,IF('Ночные Часы'!C33&gt;0,CONCATENATE(IF((TEXT(График!H34-График!G34,"ч")-1)&lt;0,0,TEXT(График!H34-График!G34,"ч")-1),"_",TEXT('Ночные Часы'!C33,"Ч")),IF((TEXT(График!H34-График!G34,"ч")-1)&lt;0,0,TEXT(График!H34-График!G34,"ч")-1)))</f>
        <v>11</v>
      </c>
      <c r="D33" s="289" t="str">
        <f>IF(ISTEXT(График!J34),График!J34,IF('Ночные Часы'!D33&gt;0,CONCATENATE(IF((TEXT(График!K34-График!J34,"ч")-1)&lt;0,0,TEXT(График!K34-График!J34,"ч")-1),"_",TEXT('Ночные Часы'!D33,"Ч")),IF((TEXT(График!K34-График!J34,"ч")-1)&lt;0,0,TEXT(График!K34-График!J34,"ч")-1)))</f>
        <v>В</v>
      </c>
      <c r="E33" s="289" t="str">
        <f>IF(ISTEXT(График!M34),График!M34,IF('Ночные Часы'!E33&gt;0,CONCATENATE(IF((TEXT(График!N34-График!M34,"ч")-1)&lt;0,0,TEXT(График!N34-График!M34,"ч")-1),"_",TEXT('Ночные Часы'!E33,"Ч")),IF((TEXT(График!N34-График!M34,"ч")-1)&lt;0,0,TEXT(График!N34-График!M34,"ч")-1)))</f>
        <v>В</v>
      </c>
      <c r="F33" s="289">
        <f>IF(ISTEXT(График!P34),График!P34,IF('Ночные Часы'!F33&gt;0,CONCATENATE(IF((TEXT(График!Q34-График!P34,"ч")-1)&lt;0,0,TEXT(График!Q34-График!P34,"ч")-1),"_",TEXT('Ночные Часы'!F33,"Ч")),IF((TEXT(График!Q34-График!P34,"ч")-1)&lt;0,0,TEXT(График!Q34-График!P34,"ч")-1)))</f>
        <v>11</v>
      </c>
      <c r="G33" s="289">
        <f>IF(ISTEXT(График!S34),График!S34,IF('Ночные Часы'!G33&gt;0,CONCATENATE(IF((TEXT(График!T34-График!S34,"ч")-1)&lt;0,0,TEXT(График!T34-График!S34,"ч")-1),"_",TEXT('Ночные Часы'!G33,"Ч")),IF((TEXT(График!T34-График!S34,"ч")-1)&lt;0,0,TEXT(График!T34-График!S34,"ч")-1)))</f>
        <v>11</v>
      </c>
      <c r="H33" s="289" t="str">
        <f>IF(ISTEXT(График!V34),График!V34,IF('Ночные Часы'!H33&gt;0,CONCATENATE(IF((TEXT(График!W34-График!V34,"ч")-1)&lt;0,0,TEXT(График!W34-График!V34,"ч")-1),"_",TEXT('Ночные Часы'!H33,"Ч")),IF((TEXT(График!W34-График!V34,"ч")-1)&lt;0,0,TEXT(График!W34-График!V34,"ч")-1)))</f>
        <v>В</v>
      </c>
      <c r="I33" s="289" t="str">
        <f>IF(ISTEXT(График!Y34),График!Y34,IF('Ночные Часы'!I33&gt;0,CONCATENATE(IF((TEXT(График!Z34-График!Y34,"ч")-1)&lt;0,0,TEXT(График!Z34-График!Y34,"ч")-1),"_",TEXT('Ночные Часы'!I33,"Ч")),IF((TEXT(График!Z34-График!Y34,"ч")-1)&lt;0,0,TEXT(График!Z34-График!Y34,"ч")-1)))</f>
        <v>В</v>
      </c>
      <c r="J33" s="289">
        <f>IF(ISTEXT(График!AB34),График!AB34,IF('Ночные Часы'!J33&gt;0,CONCATENATE(IF((TEXT(График!AC34-График!AB34,"ч")-1)&lt;0,0,TEXT(График!AC34-График!AB34,"ч")-1),"_",TEXT('Ночные Часы'!J33,"Ч")),IF((TEXT(График!AC34-График!AB34,"ч")-1)&lt;0,0,TEXT(График!AC34-График!AB34,"ч")-1)))</f>
        <v>11</v>
      </c>
      <c r="K33" s="289" t="str">
        <f>IF(ISTEXT(График!AE34),График!AE34,IF('Ночные Часы'!K33&gt;0,CONCATENATE(IF((TEXT(График!AF34-График!AE34,"ч")-1)&lt;0,0,TEXT(График!AF34-График!AE34,"ч")-1),"_",TEXT('Ночные Часы'!K33,"Ч")),IF((TEXT(График!AF34-График!AE34,"ч")-1)&lt;0,0,TEXT(График!AF34-График!AE34,"ч")-1)))</f>
        <v>11_1</v>
      </c>
      <c r="L33" s="289" t="str">
        <f>IF(ISTEXT(График!AH34),График!AH34,IF('Ночные Часы'!L33&gt;0,CONCATENATE(IF((TEXT(График!AI34-График!AH34,"ч")-1)&lt;0,0,TEXT(График!AI34-График!AH34,"ч")-1),"_",TEXT('Ночные Часы'!L33,"Ч")),IF((TEXT(График!AI34-График!AH34,"ч")-1)&lt;0,0,TEXT(График!AI34-График!AH34,"ч")-1)))</f>
        <v>В</v>
      </c>
      <c r="M33" s="289" t="str">
        <f>IF(ISTEXT(График!AK34),График!AK34,IF('Ночные Часы'!M33&gt;0,CONCATENATE(IF((TEXT(График!AL34-График!AK34,"ч")-1)&lt;0,0,TEXT(График!AL34-График!AK34,"ч")-1),"_",TEXT('Ночные Часы'!M33,"Ч")),IF((TEXT(График!AL34-График!AK34,"ч")-1)&lt;0,0,TEXT(График!AL34-График!AK34,"ч")-1)))</f>
        <v>В</v>
      </c>
      <c r="N33" s="289" t="str">
        <f>IF(ISTEXT(График!AN34),График!AN34,IF('Ночные Часы'!N33&gt;0,CONCATENATE(IF((TEXT(График!AO34-График!AN34,"ч")-1)&lt;0,0,TEXT(График!AO34-График!AN34,"ч")-1),"_",TEXT('Ночные Часы'!N33,"Ч")),IF((TEXT(График!AO34-График!AN34,"ч")-1)&lt;0,0,TEXT(График!AO34-График!AN34,"ч")-1)))</f>
        <v>В</v>
      </c>
      <c r="O33" s="289" t="str">
        <f>IF(ISTEXT(График!AQ34),График!AQ34,IF('Ночные Часы'!O33&gt;0,CONCATENATE(IF((TEXT(График!AR34-График!AQ34,"ч")-1)&lt;0,0,TEXT(График!AR34-График!AQ34,"ч")-1),"_",TEXT('Ночные Часы'!O33,"Ч")),IF((TEXT(График!AR34-График!AQ34,"ч")-1)&lt;0,0,TEXT(График!AR34-График!AQ34,"ч")-1)))</f>
        <v>11_1</v>
      </c>
      <c r="P33" s="289">
        <f>IF(ISTEXT(График!AT34),График!AT34,IF('Ночные Часы'!P33&gt;0,CONCATENATE(IF((TEXT(График!AU34-График!AT34,"ч")-1)&lt;0,0,TEXT(График!AU34-График!AT34,"ч")-1),"_",TEXT('Ночные Часы'!P33,"Ч")),IF((TEXT(График!AU34-График!AT34,"ч")-1)&lt;0,0,TEXT(График!AU34-График!AT34,"ч")-1)))</f>
        <v>11</v>
      </c>
      <c r="Q33" s="289" t="str">
        <f>IF(ISTEXT(График!AW34),График!AW34,IF('Ночные Часы'!Q33&gt;0,CONCATENATE(IF((TEXT(График!AX34-График!AW34,"ч")-1)&lt;0,0,TEXT(График!AX34-График!AW34,"ч")-1),"_",TEXT('Ночные Часы'!Q33,"Ч")),IF((TEXT(График!AX34-График!AW34,"ч")-1)&lt;0,0,TEXT(График!AX34-График!AW34,"ч")-1)))</f>
        <v>В</v>
      </c>
      <c r="R33" s="289" t="str">
        <f>IF(ISTEXT(График!AZ34),График!AZ34,IF('Ночные Часы'!R33&gt;0,CONCATENATE(IF((TEXT(График!BA34-График!AZ34,"ч")-1)&lt;0,0,TEXT(График!BA34-График!AZ34,"ч")-1),"_",TEXT('Ночные Часы'!R33,"Ч")),IF((TEXT(График!BA34-График!AZ34,"ч")-1)&lt;0,0,TEXT(График!BA34-График!AZ34,"ч")-1)))</f>
        <v>В</v>
      </c>
      <c r="S33" s="289">
        <f>IF(ISTEXT(График!BC34),График!BC34,IF('Ночные Часы'!S33&gt;0,CONCATENATE(IF((TEXT(График!BD34-График!BC34,"ч")-1)&lt;0,0,TEXT(График!BD34-График!BC34,"ч")-1),"_",TEXT('Ночные Часы'!S33,"Ч")),IF((TEXT(График!BD34-График!BC34,"ч")-1)&lt;0,0,TEXT(График!BD34-График!BC34,"ч")-1)))</f>
        <v>11</v>
      </c>
      <c r="T33" s="289">
        <f>IF(ISTEXT(График!BF34),График!BF34,IF('Ночные Часы'!T33&gt;0,CONCATENATE(IF((TEXT(График!BG34-График!BF34,"ч")-1)&lt;0,0,TEXT(График!BG34-График!BF34,"ч")-1),"_",TEXT('Ночные Часы'!T33,"Ч")),IF((TEXT(График!BG34-График!BF34,"ч")-1)&lt;0,0,TEXT(График!BG34-График!BF34,"ч")-1)))</f>
        <v>11</v>
      </c>
      <c r="U33" s="289" t="str">
        <f>IF(ISTEXT(График!BI34),График!BI34,IF('Ночные Часы'!U33&gt;0,CONCATENATE(IF((TEXT(График!BJ34-График!BI34,"ч")-1)&lt;0,0,TEXT(График!BJ34-График!BI34,"ч")-1),"_",TEXT('Ночные Часы'!U33,"Ч")),IF((TEXT(График!BJ34-График!BI34,"ч")-1)&lt;0,0,TEXT(График!BJ34-График!BI34,"ч")-1)))</f>
        <v>В</v>
      </c>
      <c r="V33" s="289" t="str">
        <f>IF(ISTEXT(График!BL34),График!BL34,IF('Ночные Часы'!V33&gt;0,CONCATENATE(IF((TEXT(График!BM34-График!BL34,"ч")-1)&lt;0,0,TEXT(График!BM34-График!BL34,"ч")-1),"_",TEXT('Ночные Часы'!V33,"Ч")),IF((TEXT(График!BM34-График!BL34,"ч")-1)&lt;0,0,TEXT(График!BM34-График!BL34,"ч")-1)))</f>
        <v>В</v>
      </c>
      <c r="W33" s="289">
        <f>IF(ISTEXT(График!BO34),График!BO34,IF('Ночные Часы'!W33&gt;0,CONCATENATE(IF((TEXT(График!BP34-График!BO34,"ч")-1)&lt;0,0,TEXT(График!BP34-График!BO34,"ч")-1),"_",TEXT('Ночные Часы'!W33,"Ч")),IF((TEXT(График!BP34-График!BO34,"ч")-1)&lt;0,0,TEXT(График!BP34-График!BO34,"ч")-1)))</f>
        <v>11</v>
      </c>
      <c r="X33" s="289">
        <f>IF(ISTEXT(График!BR34),График!BR34,IF('Ночные Часы'!X33&gt;0,CONCATENATE(IF((TEXT(График!BS34-График!BR34,"ч")-1)&lt;0,0,TEXT(График!BS34-График!BR34,"ч")-1),"_",TEXT('Ночные Часы'!X33,"Ч")),IF((TEXT(График!BS34-График!BR34,"ч")-1)&lt;0,0,TEXT(График!BS34-График!BR34,"ч")-1)))</f>
        <v>11</v>
      </c>
      <c r="Y33" s="289" t="str">
        <f>IF(ISTEXT(График!BU34),График!BU34,IF('Ночные Часы'!Y33&gt;0,CONCATENATE(IF((TEXT(График!BV34-График!BU34,"ч")-1)&lt;0,0,TEXT(График!BV34-График!BU34,"ч")-1),"_",TEXT('Ночные Часы'!Y33,"Ч")),IF((TEXT(График!BV34-График!BU34,"ч")-1)&lt;0,0,TEXT(График!BV34-График!BU34,"ч")-1)))</f>
        <v>В</v>
      </c>
      <c r="Z33" s="289" t="str">
        <f>IF(ISTEXT(График!BX34),График!BX34,IF('Ночные Часы'!Z33&gt;0,CONCATENATE(IF((TEXT(График!BY34-График!BX34,"ч")-1)&lt;0,0,TEXT(График!BY34-График!BX34,"ч")-1),"_",TEXT('Ночные Часы'!Z33,"Ч")),IF((TEXT(График!BY34-График!BX34,"ч")-1)&lt;0,0,TEXT(График!BY34-График!BX34,"ч")-1)))</f>
        <v>В</v>
      </c>
      <c r="AA33" s="289">
        <f>IF(ISTEXT(График!CA34),График!CA34,IF('Ночные Часы'!AA33&gt;0,CONCATENATE(IF((TEXT(График!CB34-График!CA34,"ч")-1)&lt;0,0,TEXT(График!CB34-График!CA34,"ч")-1),"_",TEXT('Ночные Часы'!AA33,"Ч")),IF((TEXT(График!CB34-График!CA34,"ч")-1)&lt;0,0,TEXT(График!CB34-График!CA34,"ч")-1)))</f>
        <v>11</v>
      </c>
      <c r="AB33" s="289">
        <f>IF(ISTEXT(График!CD34),График!CD34,IF('Ночные Часы'!AB33&gt;0,CONCATENATE(IF((TEXT(График!CE34-График!CD34,"ч")-1)&lt;0,0,TEXT(График!CE34-График!CD34,"ч")-1),"_",TEXT('Ночные Часы'!AB33,"Ч")),IF((TEXT(График!CE34-График!CD34,"ч")-1)&lt;0,0,TEXT(График!CE34-График!CD34,"ч")-1)))</f>
        <v>11</v>
      </c>
      <c r="AC33" s="289" t="str">
        <f>IF(ISTEXT(График!CG34),График!CG34,IF('Ночные Часы'!AC33&gt;0,CONCATENATE(IF((TEXT(График!CH34-График!CG34,"ч")-1)&lt;0,0,TEXT(График!CH34-График!CG34,"ч")-1),"_",TEXT('Ночные Часы'!AC33,"Ч")),IF((TEXT(График!CH34-График!CG34,"ч")-1)&lt;0,0,TEXT(График!CH34-График!CG34,"ч")-1)))</f>
        <v>В</v>
      </c>
      <c r="AD33" s="289" t="str">
        <f>IF(ISTEXT(График!CJ34),График!CJ34,IF('Ночные Часы'!AD33&gt;0,CONCATENATE(IF((TEXT(График!CK34-График!CJ34,"ч")-1)&lt;0,0,TEXT(График!CK34-График!CJ34,"ч")-1),"_",TEXT('Ночные Часы'!AD33,"Ч")),IF((TEXT(График!CK34-График!CJ34,"ч")-1)&lt;0,0,TEXT(График!CK34-График!CJ34,"ч")-1)))</f>
        <v>В</v>
      </c>
      <c r="AE33" s="289">
        <f>IF(ISTEXT(График!CM34),График!CM34,IF('Ночные Часы'!AE33&gt;0,CONCATENATE(IF((TEXT(График!CN34-График!CM34,"ч")-1)&lt;0,0,TEXT(График!CN34-График!CM34,"ч")-1),"_",TEXT('Ночные Часы'!AE33,"Ч")),IF((TEXT(График!CN34-График!CM34,"ч")-1)&lt;0,0,TEXT(График!CN34-График!CM34,"ч")-1)))</f>
        <v>11</v>
      </c>
      <c r="AF33" s="289">
        <f>IF(ISTEXT(График!CP34),График!CP34,IF('Ночные Часы'!AF33&gt;0,CONCATENATE(IF((TEXT(График!CQ34-График!CP34,"ч")-1)&lt;0,0,TEXT(График!CQ34-График!CP34,"ч")-1),"_",TEXT('Ночные Часы'!AF33,"Ч")),IF((TEXT(График!CQ34-График!CP34,"ч")-1)&lt;0,0,TEXT(График!CQ34-График!CP34,"ч")-1)))</f>
        <v>10</v>
      </c>
      <c r="AG33" s="289">
        <f>IF(ISTEXT(График!CS34),График!CS34,IF('Ночные Часы'!AG33&gt;0,CONCATENATE(IF((TEXT(График!CT34-График!CS34,"ч")-1)&lt;0,0,TEXT(График!CT34-График!CS34,"ч")-1),"_",TEXT('Ночные Часы'!AG33,"Ч")),IF((TEXT(График!CT34-График!CS34,"ч")-1)&lt;0,0,TEXT(График!CT34-График!CS34,"ч")-1)))</f>
        <v>0</v>
      </c>
      <c r="AH33" s="284">
        <f>График!CW34</f>
        <v>15</v>
      </c>
      <c r="AI33" s="196">
        <f t="array" ref="AI33">SUM(IFERROR(--LEFTB(C33:AG33,FIND("_",C33:AG33)-1),C33:AG33))</f>
        <v>164</v>
      </c>
      <c r="AJ33" s="284">
        <f t="array" ref="AJ33">SUM(--IFERROR(MID(C33:AG33,SEARCH("_",C33:AG33)+1,1),0))</f>
        <v>2</v>
      </c>
      <c r="AK33" s="285">
        <f>'Ночные Часы'!AH33</f>
        <v>8.3333333333333329E-2</v>
      </c>
      <c r="AL33" s="285">
        <f t="shared" si="1"/>
        <v>0</v>
      </c>
      <c r="AM33" s="351">
        <f t="shared" si="2"/>
        <v>15</v>
      </c>
      <c r="AN33" s="351">
        <f t="shared" si="3"/>
        <v>0</v>
      </c>
      <c r="AO33" s="351">
        <f t="shared" si="4"/>
        <v>0</v>
      </c>
    </row>
    <row r="34" spans="1:41" x14ac:dyDescent="0.25">
      <c r="A34" s="8">
        <f>VLOOKUP(B34,'Список КК'!$M$2:$N$377,2,TRUE)</f>
        <v>29532</v>
      </c>
      <c r="B34" s="9" t="str">
        <f>График!C35</f>
        <v>Туева Любовь Николаевна</v>
      </c>
      <c r="C34" s="289" t="str">
        <f>IF(ISTEXT(График!G35),График!G35,IF('Ночные Часы'!C34&gt;0,CONCATENATE(IF((TEXT(График!H35-График!G35,"ч")-1)&lt;0,0,TEXT(График!H35-График!G35,"ч")-1),"_",TEXT('Ночные Часы'!C34,"Ч")),IF((TEXT(График!H35-График!G35,"ч")-1)&lt;0,0,TEXT(График!H35-График!G35,"ч")-1)))</f>
        <v>8_3</v>
      </c>
      <c r="D34" s="289" t="str">
        <f>IF(ISTEXT(График!J35),График!J35,IF('Ночные Часы'!D34&gt;0,CONCATENATE(IF((TEXT(График!K35-График!J35,"ч")-1)&lt;0,0,TEXT(График!K35-График!J35,"ч")-1),"_",TEXT('Ночные Часы'!D34,"Ч")),IF((TEXT(График!K35-График!J35,"ч")-1)&lt;0,0,TEXT(График!K35-График!J35,"ч")-1)))</f>
        <v>8_3</v>
      </c>
      <c r="E34" s="289" t="str">
        <f>IF(ISTEXT(График!M35),График!M35,IF('Ночные Часы'!E34&gt;0,CONCATENATE(IF((TEXT(График!N35-График!M35,"ч")-1)&lt;0,0,TEXT(График!N35-График!M35,"ч")-1),"_",TEXT('Ночные Часы'!E34,"Ч")),IF((TEXT(График!N35-График!M35,"ч")-1)&lt;0,0,TEXT(График!N35-График!M35,"ч")-1)))</f>
        <v>В</v>
      </c>
      <c r="F34" s="289" t="str">
        <f>IF(ISTEXT(График!P35),График!P35,IF('Ночные Часы'!F34&gt;0,CONCATENATE(IF((TEXT(График!Q35-График!P35,"ч")-1)&lt;0,0,TEXT(График!Q35-График!P35,"ч")-1),"_",TEXT('Ночные Часы'!F34,"Ч")),IF((TEXT(График!Q35-График!P35,"ч")-1)&lt;0,0,TEXT(График!Q35-График!P35,"ч")-1)))</f>
        <v>В</v>
      </c>
      <c r="G34" s="289">
        <f>IF(ISTEXT(График!S35),График!S35,IF('Ночные Часы'!G34&gt;0,CONCATENATE(IF((TEXT(График!T35-График!S35,"ч")-1)&lt;0,0,TEXT(График!T35-График!S35,"ч")-1),"_",TEXT('Ночные Часы'!G34,"Ч")),IF((TEXT(График!T35-График!S35,"ч")-1)&lt;0,0,TEXT(График!T35-График!S35,"ч")-1)))</f>
        <v>8</v>
      </c>
      <c r="H34" s="289" t="str">
        <f>IF(ISTEXT(График!V35),График!V35,IF('Ночные Часы'!H34&gt;0,CONCATENATE(IF((TEXT(График!W35-График!V35,"ч")-1)&lt;0,0,TEXT(График!W35-График!V35,"ч")-1),"_",TEXT('Ночные Часы'!H34,"Ч")),IF((TEXT(График!W35-График!V35,"ч")-1)&lt;0,0,TEXT(График!W35-График!V35,"ч")-1)))</f>
        <v>8_2</v>
      </c>
      <c r="I34" s="289" t="str">
        <f>IF(ISTEXT(График!Y35),График!Y35,IF('Ночные Часы'!I34&gt;0,CONCATENATE(IF((TEXT(График!Z35-График!Y35,"ч")-1)&lt;0,0,TEXT(График!Z35-График!Y35,"ч")-1),"_",TEXT('Ночные Часы'!I34,"Ч")),IF((TEXT(График!Z35-График!Y35,"ч")-1)&lt;0,0,TEXT(График!Z35-График!Y35,"ч")-1)))</f>
        <v>8_3</v>
      </c>
      <c r="J34" s="289" t="str">
        <f>IF(ISTEXT(График!AB35),График!AB35,IF('Ночные Часы'!J34&gt;0,CONCATENATE(IF((TEXT(График!AC35-График!AB35,"ч")-1)&lt;0,0,TEXT(График!AC35-График!AB35,"ч")-1),"_",TEXT('Ночные Часы'!J34,"Ч")),IF((TEXT(График!AC35-График!AB35,"ч")-1)&lt;0,0,TEXT(График!AC35-График!AB35,"ч")-1)))</f>
        <v>В</v>
      </c>
      <c r="K34" s="289" t="str">
        <f>IF(ISTEXT(График!AE35),График!AE35,IF('Ночные Часы'!K34&gt;0,CONCATENATE(IF((TEXT(График!AF35-График!AE35,"ч")-1)&lt;0,0,TEXT(График!AF35-График!AE35,"ч")-1),"_",TEXT('Ночные Часы'!K34,"Ч")),IF((TEXT(График!AF35-График!AE35,"ч")-1)&lt;0,0,TEXT(График!AF35-График!AE35,"ч")-1)))</f>
        <v>В</v>
      </c>
      <c r="L34" s="289">
        <f>IF(ISTEXT(График!AH35),График!AH35,IF('Ночные Часы'!L34&gt;0,CONCATENATE(IF((TEXT(График!AI35-График!AH35,"ч")-1)&lt;0,0,TEXT(График!AI35-График!AH35,"ч")-1),"_",TEXT('Ночные Часы'!L34,"Ч")),IF((TEXT(График!AI35-График!AH35,"ч")-1)&lt;0,0,TEXT(График!AI35-График!AH35,"ч")-1)))</f>
        <v>8</v>
      </c>
      <c r="M34" s="289">
        <f>IF(ISTEXT(График!AK35),График!AK35,IF('Ночные Часы'!M34&gt;0,CONCATENATE(IF((TEXT(График!AL35-График!AK35,"ч")-1)&lt;0,0,TEXT(График!AL35-График!AK35,"ч")-1),"_",TEXT('Ночные Часы'!M34,"Ч")),IF((TEXT(График!AL35-График!AK35,"ч")-1)&lt;0,0,TEXT(График!AL35-График!AK35,"ч")-1)))</f>
        <v>8</v>
      </c>
      <c r="N34" s="289" t="str">
        <f>IF(ISTEXT(График!AN35),График!AN35,IF('Ночные Часы'!N34&gt;0,CONCATENATE(IF((TEXT(График!AO35-График!AN35,"ч")-1)&lt;0,0,TEXT(График!AO35-График!AN35,"ч")-1),"_",TEXT('Ночные Часы'!N34,"Ч")),IF((TEXT(График!AO35-График!AN35,"ч")-1)&lt;0,0,TEXT(График!AO35-График!AN35,"ч")-1)))</f>
        <v>В</v>
      </c>
      <c r="O34" s="289" t="str">
        <f>IF(ISTEXT(График!AQ35),График!AQ35,IF('Ночные Часы'!O34&gt;0,CONCATENATE(IF((TEXT(График!AR35-График!AQ35,"ч")-1)&lt;0,0,TEXT(График!AR35-График!AQ35,"ч")-1),"_",TEXT('Ночные Часы'!O34,"Ч")),IF((TEXT(График!AR35-График!AQ35,"ч")-1)&lt;0,0,TEXT(График!AR35-График!AQ35,"ч")-1)))</f>
        <v>8_3</v>
      </c>
      <c r="P34" s="289" t="str">
        <f>IF(ISTEXT(График!AT35),График!AT35,IF('Ночные Часы'!P34&gt;0,CONCATENATE(IF((TEXT(График!AU35-График!AT35,"ч")-1)&lt;0,0,TEXT(График!AU35-График!AT35,"ч")-1),"_",TEXT('Ночные Часы'!P34,"Ч")),IF((TEXT(График!AU35-График!AT35,"ч")-1)&lt;0,0,TEXT(График!AU35-График!AT35,"ч")-1)))</f>
        <v>8_3</v>
      </c>
      <c r="Q34" s="289" t="str">
        <f>IF(ISTEXT(График!AW35),График!AW35,IF('Ночные Часы'!Q34&gt;0,CONCATENATE(IF((TEXT(График!AX35-График!AW35,"ч")-1)&lt;0,0,TEXT(График!AX35-График!AW35,"ч")-1),"_",TEXT('Ночные Часы'!Q34,"Ч")),IF((TEXT(График!AX35-График!AW35,"ч")-1)&lt;0,0,TEXT(График!AX35-График!AW35,"ч")-1)))</f>
        <v>8_3</v>
      </c>
      <c r="R34" s="289" t="str">
        <f>IF(ISTEXT(График!AZ35),График!AZ35,IF('Ночные Часы'!R34&gt;0,CONCATENATE(IF((TEXT(График!BA35-График!AZ35,"ч")-1)&lt;0,0,TEXT(График!BA35-График!AZ35,"ч")-1),"_",TEXT('Ночные Часы'!R34,"Ч")),IF((TEXT(График!BA35-График!AZ35,"ч")-1)&lt;0,0,TEXT(График!BA35-График!AZ35,"ч")-1)))</f>
        <v>В</v>
      </c>
      <c r="S34" s="289" t="str">
        <f>IF(ISTEXT(График!BC35),График!BC35,IF('Ночные Часы'!S34&gt;0,CONCATENATE(IF((TEXT(График!BD35-График!BC35,"ч")-1)&lt;0,0,TEXT(График!BD35-График!BC35,"ч")-1),"_",TEXT('Ночные Часы'!S34,"Ч")),IF((TEXT(График!BD35-График!BC35,"ч")-1)&lt;0,0,TEXT(График!BD35-График!BC35,"ч")-1)))</f>
        <v>В</v>
      </c>
      <c r="T34" s="289">
        <f>IF(ISTEXT(График!BF35),График!BF35,IF('Ночные Часы'!T34&gt;0,CONCATENATE(IF((TEXT(График!BG35-График!BF35,"ч")-1)&lt;0,0,TEXT(График!BG35-График!BF35,"ч")-1),"_",TEXT('Ночные Часы'!T34,"Ч")),IF((TEXT(График!BG35-График!BF35,"ч")-1)&lt;0,0,TEXT(График!BG35-График!BF35,"ч")-1)))</f>
        <v>8</v>
      </c>
      <c r="U34" s="289">
        <f>IF(ISTEXT(График!BI35),График!BI35,IF('Ночные Часы'!U34&gt;0,CONCATENATE(IF((TEXT(График!BJ35-График!BI35,"ч")-1)&lt;0,0,TEXT(График!BJ35-График!BI35,"ч")-1),"_",TEXT('Ночные Часы'!U34,"Ч")),IF((TEXT(График!BJ35-График!BI35,"ч")-1)&lt;0,0,TEXT(График!BJ35-График!BI35,"ч")-1)))</f>
        <v>8</v>
      </c>
      <c r="V34" s="289" t="str">
        <f>IF(ISTEXT(График!BL35),График!BL35,IF('Ночные Часы'!V34&gt;0,CONCATENATE(IF((TEXT(График!BM35-График!BL35,"ч")-1)&lt;0,0,TEXT(График!BM35-График!BL35,"ч")-1),"_",TEXT('Ночные Часы'!V34,"Ч")),IF((TEXT(График!BM35-График!BL35,"ч")-1)&lt;0,0,TEXT(График!BM35-График!BL35,"ч")-1)))</f>
        <v>В</v>
      </c>
      <c r="W34" s="289">
        <f>IF(ISTEXT(График!BO35),График!BO35,IF('Ночные Часы'!W34&gt;0,CONCATENATE(IF((TEXT(График!BP35-График!BO35,"ч")-1)&lt;0,0,TEXT(График!BP35-График!BO35,"ч")-1),"_",TEXT('Ночные Часы'!W34,"Ч")),IF((TEXT(График!BP35-График!BO35,"ч")-1)&lt;0,0,TEXT(График!BP35-График!BO35,"ч")-1)))</f>
        <v>8</v>
      </c>
      <c r="X34" s="289">
        <f>IF(ISTEXT(График!BR35),График!BR35,IF('Ночные Часы'!X34&gt;0,CONCATENATE(IF((TEXT(График!BS35-График!BR35,"ч")-1)&lt;0,0,TEXT(График!BS35-График!BR35,"ч")-1),"_",TEXT('Ночные Часы'!X34,"Ч")),IF((TEXT(График!BS35-График!BR35,"ч")-1)&lt;0,0,TEXT(График!BS35-График!BR35,"ч")-1)))</f>
        <v>8</v>
      </c>
      <c r="Y34" s="289">
        <f>IF(ISTEXT(График!BU35),График!BU35,IF('Ночные Часы'!Y34&gt;0,CONCATENATE(IF((TEXT(График!BV35-График!BU35,"ч")-1)&lt;0,0,TEXT(График!BV35-График!BU35,"ч")-1),"_",TEXT('Ночные Часы'!Y34,"Ч")),IF((TEXT(График!BV35-График!BU35,"ч")-1)&lt;0,0,TEXT(График!BV35-График!BU35,"ч")-1)))</f>
        <v>8</v>
      </c>
      <c r="Z34" s="289" t="str">
        <f>IF(ISTEXT(График!BX35),График!BX35,IF('Ночные Часы'!Z34&gt;0,CONCATENATE(IF((TEXT(График!BY35-График!BX35,"ч")-1)&lt;0,0,TEXT(График!BY35-График!BX35,"ч")-1),"_",TEXT('Ночные Часы'!Z34,"Ч")),IF((TEXT(График!BY35-График!BX35,"ч")-1)&lt;0,0,TEXT(График!BY35-График!BX35,"ч")-1)))</f>
        <v>В</v>
      </c>
      <c r="AA34" s="289" t="str">
        <f>IF(ISTEXT(График!CA35),График!CA35,IF('Ночные Часы'!AA34&gt;0,CONCATENATE(IF((TEXT(График!CB35-График!CA35,"ч")-1)&lt;0,0,TEXT(График!CB35-График!CA35,"ч")-1),"_",TEXT('Ночные Часы'!AA34,"Ч")),IF((TEXT(График!CB35-График!CA35,"ч")-1)&lt;0,0,TEXT(График!CB35-График!CA35,"ч")-1)))</f>
        <v>8_3</v>
      </c>
      <c r="AB34" s="289" t="str">
        <f>IF(ISTEXT(График!CD35),График!CD35,IF('Ночные Часы'!AB34&gt;0,CONCATENATE(IF((TEXT(График!CE35-График!CD35,"ч")-1)&lt;0,0,TEXT(График!CE35-График!CD35,"ч")-1),"_",TEXT('Ночные Часы'!AB34,"Ч")),IF((TEXT(График!CE35-График!CD35,"ч")-1)&lt;0,0,TEXT(График!CE35-График!CD35,"ч")-1)))</f>
        <v>8_3</v>
      </c>
      <c r="AC34" s="289" t="str">
        <f>IF(ISTEXT(График!CG35),График!CG35,IF('Ночные Часы'!AC34&gt;0,CONCATENATE(IF((TEXT(График!CH35-График!CG35,"ч")-1)&lt;0,0,TEXT(График!CH35-График!CG35,"ч")-1),"_",TEXT('Ночные Часы'!AC34,"Ч")),IF((TEXT(График!CH35-График!CG35,"ч")-1)&lt;0,0,TEXT(График!CH35-График!CG35,"ч")-1)))</f>
        <v>8_3</v>
      </c>
      <c r="AD34" s="289" t="str">
        <f>IF(ISTEXT(График!CJ35),График!CJ35,IF('Ночные Часы'!AD34&gt;0,CONCATENATE(IF((TEXT(График!CK35-График!CJ35,"ч")-1)&lt;0,0,TEXT(График!CK35-График!CJ35,"ч")-1),"_",TEXT('Ночные Часы'!AD34,"Ч")),IF((TEXT(График!CK35-График!CJ35,"ч")-1)&lt;0,0,TEXT(График!CK35-График!CJ35,"ч")-1)))</f>
        <v>8_3</v>
      </c>
      <c r="AE34" s="289" t="str">
        <f>IF(ISTEXT(График!CM35),График!CM35,IF('Ночные Часы'!AE34&gt;0,CONCATENATE(IF((TEXT(График!CN35-График!CM35,"ч")-1)&lt;0,0,TEXT(График!CN35-График!CM35,"ч")-1),"_",TEXT('Ночные Часы'!AE34,"Ч")),IF((TEXT(График!CN35-График!CM35,"ч")-1)&lt;0,0,TEXT(График!CN35-График!CM35,"ч")-1)))</f>
        <v>8_3</v>
      </c>
      <c r="AF34" s="289" t="str">
        <f>IF(ISTEXT(График!CP35),График!CP35,IF('Ночные Часы'!AF34&gt;0,CONCATENATE(IF((TEXT(График!CQ35-График!CP35,"ч")-1)&lt;0,0,TEXT(График!CQ35-График!CP35,"ч")-1),"_",TEXT('Ночные Часы'!AF34,"Ч")),IF((TEXT(График!CQ35-График!CP35,"ч")-1)&lt;0,0,TEXT(График!CQ35-График!CP35,"ч")-1)))</f>
        <v>В</v>
      </c>
      <c r="AG34" s="289">
        <f>IF(ISTEXT(График!CS35),График!CS35,IF('Ночные Часы'!AG34&gt;0,CONCATENATE(IF((TEXT(График!CT35-График!CS35,"ч")-1)&lt;0,0,TEXT(График!CT35-График!CS35,"ч")-1),"_",TEXT('Ночные Часы'!AG34,"Ч")),IF((TEXT(График!CT35-График!CS35,"ч")-1)&lt;0,0,TEXT(График!CT35-График!CS35,"ч")-1)))</f>
        <v>0</v>
      </c>
      <c r="AH34" s="284">
        <f>График!CW35</f>
        <v>20</v>
      </c>
      <c r="AI34" s="196">
        <f t="array" ref="AI34">SUM(IFERROR(--LEFTB(C34:AG34,FIND("_",C34:AG34)-1),C34:AG34))</f>
        <v>160</v>
      </c>
      <c r="AJ34" s="284">
        <f t="array" ref="AJ34">SUM(--IFERROR(MID(C34:AG34,SEARCH("_",C34:AG34)+1,1),0))</f>
        <v>35</v>
      </c>
      <c r="AK34" s="285">
        <f>'Ночные Часы'!AH34</f>
        <v>1.4583333333333333</v>
      </c>
      <c r="AL34" s="285">
        <f t="shared" si="1"/>
        <v>0</v>
      </c>
      <c r="AM34" s="351">
        <f t="shared" si="2"/>
        <v>10</v>
      </c>
      <c r="AN34" s="351">
        <f t="shared" si="3"/>
        <v>0</v>
      </c>
      <c r="AO34" s="351">
        <f t="shared" si="4"/>
        <v>0</v>
      </c>
    </row>
    <row r="35" spans="1:41" x14ac:dyDescent="0.25">
      <c r="A35" s="8">
        <f>VLOOKUP(B35,'Список КК'!$M$2:$N$377,2,TRUE)</f>
        <v>8530</v>
      </c>
      <c r="B35" s="9" t="str">
        <f>График!C36</f>
        <v>Урусова Людмила Муаедовна</v>
      </c>
      <c r="C35" s="289" t="str">
        <f>IF(ISTEXT(График!G36),График!G36,IF('Ночные Часы'!C35&gt;0,CONCATENATE(IF((TEXT(График!H36-График!G36,"ч")-1)&lt;0,0,TEXT(График!H36-График!G36,"ч")-1),"_",TEXT('Ночные Часы'!C35,"Ч")),IF((TEXT(График!H36-График!G36,"ч")-1)&lt;0,0,TEXT(График!H36-График!G36,"ч")-1)))</f>
        <v>В</v>
      </c>
      <c r="D35" s="289" t="str">
        <f>IF(ISTEXT(График!J36),График!J36,IF('Ночные Часы'!D35&gt;0,CONCATENATE(IF((TEXT(График!K36-График!J36,"ч")-1)&lt;0,0,TEXT(График!K36-График!J36,"ч")-1),"_",TEXT('Ночные Часы'!D35,"Ч")),IF((TEXT(График!K36-График!J36,"ч")-1)&lt;0,0,TEXT(График!K36-График!J36,"ч")-1)))</f>
        <v>В</v>
      </c>
      <c r="E35" s="289">
        <f>IF(ISTEXT(График!M36),График!M36,IF('Ночные Часы'!E35&gt;0,CONCATENATE(IF((TEXT(График!N36-График!M36,"ч")-1)&lt;0,0,TEXT(График!N36-График!M36,"ч")-1),"_",TEXT('Ночные Часы'!E35,"Ч")),IF((TEXT(График!N36-График!M36,"ч")-1)&lt;0,0,TEXT(График!N36-График!M36,"ч")-1)))</f>
        <v>8</v>
      </c>
      <c r="F35" s="289">
        <f>IF(ISTEXT(График!P36),График!P36,IF('Ночные Часы'!F35&gt;0,CONCATENATE(IF((TEXT(График!Q36-График!P36,"ч")-1)&lt;0,0,TEXT(График!Q36-График!P36,"ч")-1),"_",TEXT('Ночные Часы'!F35,"Ч")),IF((TEXT(График!Q36-График!P36,"ч")-1)&lt;0,0,TEXT(График!Q36-График!P36,"ч")-1)))</f>
        <v>8</v>
      </c>
      <c r="G35" s="289" t="str">
        <f>IF(ISTEXT(График!S36),График!S36,IF('Ночные Часы'!G35&gt;0,CONCATENATE(IF((TEXT(График!T36-График!S36,"ч")-1)&lt;0,0,TEXT(График!T36-График!S36,"ч")-1),"_",TEXT('Ночные Часы'!G35,"Ч")),IF((TEXT(График!T36-График!S36,"ч")-1)&lt;0,0,TEXT(График!T36-График!S36,"ч")-1)))</f>
        <v>В</v>
      </c>
      <c r="H35" s="289" t="str">
        <f>IF(ISTEXT(График!V36),График!V36,IF('Ночные Часы'!H35&gt;0,CONCATENATE(IF((TEXT(График!W36-График!V36,"ч")-1)&lt;0,0,TEXT(График!W36-График!V36,"ч")-1),"_",TEXT('Ночные Часы'!H35,"Ч")),IF((TEXT(График!W36-График!V36,"ч")-1)&lt;0,0,TEXT(График!W36-График!V36,"ч")-1)))</f>
        <v>В</v>
      </c>
      <c r="I35" s="289">
        <f>IF(ISTEXT(График!Y36),График!Y36,IF('Ночные Часы'!I35&gt;0,CONCATENATE(IF((TEXT(График!Z36-График!Y36,"ч")-1)&lt;0,0,TEXT(График!Z36-График!Y36,"ч")-1),"_",TEXT('Ночные Часы'!I35,"Ч")),IF((TEXT(График!Z36-График!Y36,"ч")-1)&lt;0,0,TEXT(График!Z36-График!Y36,"ч")-1)))</f>
        <v>8</v>
      </c>
      <c r="J35" s="289">
        <f>IF(ISTEXT(График!AB36),График!AB36,IF('Ночные Часы'!J35&gt;0,CONCATENATE(IF((TEXT(График!AC36-График!AB36,"ч")-1)&lt;0,0,TEXT(График!AC36-График!AB36,"ч")-1),"_",TEXT('Ночные Часы'!J35,"Ч")),IF((TEXT(График!AC36-График!AB36,"ч")-1)&lt;0,0,TEXT(График!AC36-График!AB36,"ч")-1)))</f>
        <v>8</v>
      </c>
      <c r="K35" s="289">
        <f>IF(ISTEXT(График!AE36),График!AE36,IF('Ночные Часы'!K35&gt;0,CONCATENATE(IF((TEXT(График!AF36-График!AE36,"ч")-1)&lt;0,0,TEXT(График!AF36-График!AE36,"ч")-1),"_",TEXT('Ночные Часы'!K35,"Ч")),IF((TEXT(График!AF36-График!AE36,"ч")-1)&lt;0,0,TEXT(График!AF36-График!AE36,"ч")-1)))</f>
        <v>8</v>
      </c>
      <c r="L35" s="289">
        <f>IF(ISTEXT(График!AH36),График!AH36,IF('Ночные Часы'!L35&gt;0,CONCATENATE(IF((TEXT(График!AI36-График!AH36,"ч")-1)&lt;0,0,TEXT(График!AI36-График!AH36,"ч")-1),"_",TEXT('Ночные Часы'!L35,"Ч")),IF((TEXT(График!AI36-График!AH36,"ч")-1)&lt;0,0,TEXT(График!AI36-График!AH36,"ч")-1)))</f>
        <v>8</v>
      </c>
      <c r="M35" s="289">
        <f>IF(ISTEXT(График!AK36),График!AK36,IF('Ночные Часы'!M35&gt;0,CONCATENATE(IF((TEXT(График!AL36-График!AK36,"ч")-1)&lt;0,0,TEXT(График!AL36-График!AK36,"ч")-1),"_",TEXT('Ночные Часы'!M35,"Ч")),IF((TEXT(График!AL36-График!AK36,"ч")-1)&lt;0,0,TEXT(График!AL36-График!AK36,"ч")-1)))</f>
        <v>8</v>
      </c>
      <c r="N35" s="289" t="str">
        <f>IF(ISTEXT(График!AN36),График!AN36,IF('Ночные Часы'!N35&gt;0,CONCATENATE(IF((TEXT(График!AO36-График!AN36,"ч")-1)&lt;0,0,TEXT(График!AO36-График!AN36,"ч")-1),"_",TEXT('Ночные Часы'!N35,"Ч")),IF((TEXT(График!AO36-График!AN36,"ч")-1)&lt;0,0,TEXT(График!AO36-График!AN36,"ч")-1)))</f>
        <v>В</v>
      </c>
      <c r="O35" s="289" t="str">
        <f>IF(ISTEXT(График!AQ36),График!AQ36,IF('Ночные Часы'!O35&gt;0,CONCATENATE(IF((TEXT(График!AR36-График!AQ36,"ч")-1)&lt;0,0,TEXT(График!AR36-График!AQ36,"ч")-1),"_",TEXT('Ночные Часы'!O35,"Ч")),IF((TEXT(График!AR36-График!AQ36,"ч")-1)&lt;0,0,TEXT(График!AR36-График!AQ36,"ч")-1)))</f>
        <v>В</v>
      </c>
      <c r="P35" s="289">
        <f>IF(ISTEXT(График!AT36),График!AT36,IF('Ночные Часы'!P35&gt;0,CONCATENATE(IF((TEXT(График!AU36-График!AT36,"ч")-1)&lt;0,0,TEXT(График!AU36-График!AT36,"ч")-1),"_",TEXT('Ночные Часы'!P35,"Ч")),IF((TEXT(График!AU36-График!AT36,"ч")-1)&lt;0,0,TEXT(График!AU36-График!AT36,"ч")-1)))</f>
        <v>8</v>
      </c>
      <c r="Q35" s="289">
        <f>IF(ISTEXT(График!AW36),График!AW36,IF('Ночные Часы'!Q35&gt;0,CONCATENATE(IF((TEXT(График!AX36-График!AW36,"ч")-1)&lt;0,0,TEXT(График!AX36-График!AW36,"ч")-1),"_",TEXT('Ночные Часы'!Q35,"Ч")),IF((TEXT(График!AX36-График!AW36,"ч")-1)&lt;0,0,TEXT(График!AX36-График!AW36,"ч")-1)))</f>
        <v>8</v>
      </c>
      <c r="R35" s="289">
        <f>IF(ISTEXT(График!AZ36),График!AZ36,IF('Ночные Часы'!R35&gt;0,CONCATENATE(IF((TEXT(График!BA36-График!AZ36,"ч")-1)&lt;0,0,TEXT(График!BA36-График!AZ36,"ч")-1),"_",TEXT('Ночные Часы'!R35,"Ч")),IF((TEXT(График!BA36-График!AZ36,"ч")-1)&lt;0,0,TEXT(График!BA36-График!AZ36,"ч")-1)))</f>
        <v>8</v>
      </c>
      <c r="S35" s="289">
        <f>IF(ISTEXT(График!BC36),График!BC36,IF('Ночные Часы'!S35&gt;0,CONCATENATE(IF((TEXT(График!BD36-График!BC36,"ч")-1)&lt;0,0,TEXT(График!BD36-График!BC36,"ч")-1),"_",TEXT('Ночные Часы'!S35,"Ч")),IF((TEXT(График!BD36-График!BC36,"ч")-1)&lt;0,0,TEXT(График!BD36-График!BC36,"ч")-1)))</f>
        <v>8</v>
      </c>
      <c r="T35" s="289" t="str">
        <f>IF(ISTEXT(График!BF36),График!BF36,IF('Ночные Часы'!T35&gt;0,CONCATENATE(IF((TEXT(График!BG36-График!BF36,"ч")-1)&lt;0,0,TEXT(График!BG36-График!BF36,"ч")-1),"_",TEXT('Ночные Часы'!T35,"Ч")),IF((TEXT(График!BG36-График!BF36,"ч")-1)&lt;0,0,TEXT(График!BG36-График!BF36,"ч")-1)))</f>
        <v>В</v>
      </c>
      <c r="U35" s="289" t="str">
        <f>IF(ISTEXT(График!BI36),График!BI36,IF('Ночные Часы'!U35&gt;0,CONCATENATE(IF((TEXT(График!BJ36-График!BI36,"ч")-1)&lt;0,0,TEXT(График!BJ36-График!BI36,"ч")-1),"_",TEXT('Ночные Часы'!U35,"Ч")),IF((TEXT(График!BJ36-График!BI36,"ч")-1)&lt;0,0,TEXT(График!BJ36-График!BI36,"ч")-1)))</f>
        <v>В</v>
      </c>
      <c r="V35" s="289">
        <f>IF(ISTEXT(График!BL36),График!BL36,IF('Ночные Часы'!V35&gt;0,CONCATENATE(IF((TEXT(График!BM36-График!BL36,"ч")-1)&lt;0,0,TEXT(График!BM36-График!BL36,"ч")-1),"_",TEXT('Ночные Часы'!V35,"Ч")),IF((TEXT(График!BM36-График!BL36,"ч")-1)&lt;0,0,TEXT(График!BM36-График!BL36,"ч")-1)))</f>
        <v>8</v>
      </c>
      <c r="W35" s="289">
        <f>IF(ISTEXT(График!BO36),График!BO36,IF('Ночные Часы'!W35&gt;0,CONCATENATE(IF((TEXT(График!BP36-График!BO36,"ч")-1)&lt;0,0,TEXT(График!BP36-График!BO36,"ч")-1),"_",TEXT('Ночные Часы'!W35,"Ч")),IF((TEXT(График!BP36-График!BO36,"ч")-1)&lt;0,0,TEXT(График!BP36-График!BO36,"ч")-1)))</f>
        <v>8</v>
      </c>
      <c r="X35" s="289">
        <f>IF(ISTEXT(График!BR36),График!BR36,IF('Ночные Часы'!X35&gt;0,CONCATENATE(IF((TEXT(График!BS36-График!BR36,"ч")-1)&lt;0,0,TEXT(График!BS36-График!BR36,"ч")-1),"_",TEXT('Ночные Часы'!X35,"Ч")),IF((TEXT(График!BS36-График!BR36,"ч")-1)&lt;0,0,TEXT(График!BS36-График!BR36,"ч")-1)))</f>
        <v>8</v>
      </c>
      <c r="Y35" s="289">
        <f>IF(ISTEXT(График!BU36),График!BU36,IF('Ночные Часы'!Y35&gt;0,CONCATENATE(IF((TEXT(График!BV36-График!BU36,"ч")-1)&lt;0,0,TEXT(График!BV36-График!BU36,"ч")-1),"_",TEXT('Ночные Часы'!Y35,"Ч")),IF((TEXT(График!BV36-График!BU36,"ч")-1)&lt;0,0,TEXT(График!BV36-График!BU36,"ч")-1)))</f>
        <v>8</v>
      </c>
      <c r="Z35" s="289">
        <f>IF(ISTEXT(График!BX36),График!BX36,IF('Ночные Часы'!Z35&gt;0,CONCATENATE(IF((TEXT(График!BY36-График!BX36,"ч")-1)&lt;0,0,TEXT(График!BY36-График!BX36,"ч")-1),"_",TEXT('Ночные Часы'!Z35,"Ч")),IF((TEXT(График!BY36-График!BX36,"ч")-1)&lt;0,0,TEXT(График!BY36-График!BX36,"ч")-1)))</f>
        <v>8</v>
      </c>
      <c r="AA35" s="289" t="str">
        <f>IF(ISTEXT(График!CA36),График!CA36,IF('Ночные Часы'!AA35&gt;0,CONCATENATE(IF((TEXT(График!CB36-График!CA36,"ч")-1)&lt;0,0,TEXT(График!CB36-График!CA36,"ч")-1),"_",TEXT('Ночные Часы'!AA35,"Ч")),IF((TEXT(График!CB36-График!CA36,"ч")-1)&lt;0,0,TEXT(График!CB36-График!CA36,"ч")-1)))</f>
        <v>В</v>
      </c>
      <c r="AB35" s="289" t="str">
        <f>IF(ISTEXT(График!CD36),График!CD36,IF('Ночные Часы'!AB35&gt;0,CONCATENATE(IF((TEXT(График!CE36-График!CD36,"ч")-1)&lt;0,0,TEXT(График!CE36-График!CD36,"ч")-1),"_",TEXT('Ночные Часы'!AB35,"Ч")),IF((TEXT(График!CE36-График!CD36,"ч")-1)&lt;0,0,TEXT(График!CE36-График!CD36,"ч")-1)))</f>
        <v>В</v>
      </c>
      <c r="AC35" s="289">
        <f>IF(ISTEXT(График!CG36),График!CG36,IF('Ночные Часы'!AC35&gt;0,CONCATENATE(IF((TEXT(График!CH36-График!CG36,"ч")-1)&lt;0,0,TEXT(График!CH36-График!CG36,"ч")-1),"_",TEXT('Ночные Часы'!AC35,"Ч")),IF((TEXT(График!CH36-График!CG36,"ч")-1)&lt;0,0,TEXT(График!CH36-График!CG36,"ч")-1)))</f>
        <v>8</v>
      </c>
      <c r="AD35" s="289">
        <f>IF(ISTEXT(График!CJ36),График!CJ36,IF('Ночные Часы'!AD35&gt;0,CONCATENATE(IF((TEXT(График!CK36-График!CJ36,"ч")-1)&lt;0,0,TEXT(График!CK36-График!CJ36,"ч")-1),"_",TEXT('Ночные Часы'!AD35,"Ч")),IF((TEXT(График!CK36-График!CJ36,"ч")-1)&lt;0,0,TEXT(График!CK36-График!CJ36,"ч")-1)))</f>
        <v>8</v>
      </c>
      <c r="AE35" s="289">
        <f>IF(ISTEXT(График!CM36),График!CM36,IF('Ночные Часы'!AE35&gt;0,CONCATENATE(IF((TEXT(График!CN36-График!CM36,"ч")-1)&lt;0,0,TEXT(График!CN36-График!CM36,"ч")-1),"_",TEXT('Ночные Часы'!AE35,"Ч")),IF((TEXT(График!CN36-График!CM36,"ч")-1)&lt;0,0,TEXT(График!CN36-График!CM36,"ч")-1)))</f>
        <v>8</v>
      </c>
      <c r="AF35" s="289">
        <f>IF(ISTEXT(График!CP36),График!CP36,IF('Ночные Часы'!AF35&gt;0,CONCATENATE(IF((TEXT(График!CQ36-График!CP36,"ч")-1)&lt;0,0,TEXT(График!CQ36-График!CP36,"ч")-1),"_",TEXT('Ночные Часы'!AF35,"Ч")),IF((TEXT(График!CQ36-График!CP36,"ч")-1)&lt;0,0,TEXT(График!CQ36-График!CP36,"ч")-1)))</f>
        <v>7</v>
      </c>
      <c r="AG35" s="289">
        <f>IF(ISTEXT(График!CS36),График!CS36,IF('Ночные Часы'!AG35&gt;0,CONCATENATE(IF((TEXT(График!CT36-График!CS36,"ч")-1)&lt;0,0,TEXT(График!CT36-График!CS36,"ч")-1),"_",TEXT('Ночные Часы'!AG35,"Ч")),IF((TEXT(График!CT36-График!CS36,"ч")-1)&lt;0,0,TEXT(График!CT36-График!CS36,"ч")-1)))</f>
        <v>0</v>
      </c>
      <c r="AH35" s="284">
        <f>График!CW36</f>
        <v>20</v>
      </c>
      <c r="AI35" s="196">
        <f t="array" ref="AI35">SUM(IFERROR(--LEFTB(C35:AG35,FIND("_",C35:AG35)-1),C35:AG35))</f>
        <v>159</v>
      </c>
      <c r="AJ35" s="284">
        <f t="array" ref="AJ35">SUM(--IFERROR(MID(C35:AG35,SEARCH("_",C35:AG35)+1,1),0))</f>
        <v>0</v>
      </c>
      <c r="AK35" s="285">
        <f>'Ночные Часы'!AH35</f>
        <v>0</v>
      </c>
      <c r="AL35" s="285">
        <f t="shared" si="1"/>
        <v>0</v>
      </c>
      <c r="AM35" s="351">
        <f t="shared" si="2"/>
        <v>10</v>
      </c>
      <c r="AN35" s="351">
        <f t="shared" si="3"/>
        <v>0</v>
      </c>
      <c r="AO35" s="351">
        <f t="shared" si="4"/>
        <v>0</v>
      </c>
    </row>
    <row r="36" spans="1:41" x14ac:dyDescent="0.25">
      <c r="A36" s="8">
        <f>VLOOKUP(B36,'Список КК'!$M$2:$N$377,2,TRUE)</f>
        <v>5085</v>
      </c>
      <c r="B36" s="9" t="str">
        <f>График!C37</f>
        <v>Федорчак Надежда Владимировна</v>
      </c>
      <c r="C36" s="289" t="str">
        <f>IF(ISTEXT(График!G37),График!G37,IF('Ночные Часы'!C36&gt;0,CONCATENATE(IF((TEXT(График!H37-График!G37,"ч")-1)&lt;0,0,TEXT(График!H37-График!G37,"ч")-1),"_",TEXT('Ночные Часы'!C36,"Ч")),IF((TEXT(График!H37-График!G37,"ч")-1)&lt;0,0,TEXT(График!H37-График!G37,"ч")-1)))</f>
        <v>8_2</v>
      </c>
      <c r="D36" s="289" t="str">
        <f>IF(ISTEXT(График!J37),График!J37,IF('Ночные Часы'!D36&gt;0,CONCATENATE(IF((TEXT(График!K37-График!J37,"ч")-1)&lt;0,0,TEXT(График!K37-График!J37,"ч")-1),"_",TEXT('Ночные Часы'!D36,"Ч")),IF((TEXT(График!K37-График!J37,"ч")-1)&lt;0,0,TEXT(График!K37-График!J37,"ч")-1)))</f>
        <v>8_3</v>
      </c>
      <c r="E36" s="289" t="str">
        <f>IF(ISTEXT(График!M37),График!M37,IF('Ночные Часы'!E36&gt;0,CONCATENATE(IF((TEXT(График!N37-График!M37,"ч")-1)&lt;0,0,TEXT(График!N37-График!M37,"ч")-1),"_",TEXT('Ночные Часы'!E36,"Ч")),IF((TEXT(График!N37-График!M37,"ч")-1)&lt;0,0,TEXT(График!N37-График!M37,"ч")-1)))</f>
        <v>8_3</v>
      </c>
      <c r="F36" s="289" t="str">
        <f>IF(ISTEXT(График!P37),График!P37,IF('Ночные Часы'!F36&gt;0,CONCATENATE(IF((TEXT(График!Q37-График!P37,"ч")-1)&lt;0,0,TEXT(График!Q37-График!P37,"ч")-1),"_",TEXT('Ночные Часы'!F36,"Ч")),IF((TEXT(График!Q37-График!P37,"ч")-1)&lt;0,0,TEXT(График!Q37-График!P37,"ч")-1)))</f>
        <v>В</v>
      </c>
      <c r="G36" s="289" t="str">
        <f>IF(ISTEXT(График!S37),График!S37,IF('Ночные Часы'!G36&gt;0,CONCATENATE(IF((TEXT(График!T37-График!S37,"ч")-1)&lt;0,0,TEXT(График!T37-График!S37,"ч")-1),"_",TEXT('Ночные Часы'!G36,"Ч")),IF((TEXT(График!T37-График!S37,"ч")-1)&lt;0,0,TEXT(График!T37-График!S37,"ч")-1)))</f>
        <v>В</v>
      </c>
      <c r="H36" s="289">
        <f>IF(ISTEXT(График!V37),График!V37,IF('Ночные Часы'!H36&gt;0,CONCATENATE(IF((TEXT(График!W37-График!V37,"ч")-1)&lt;0,0,TEXT(График!W37-График!V37,"ч")-1),"_",TEXT('Ночные Часы'!H36,"Ч")),IF((TEXT(График!W37-График!V37,"ч")-1)&lt;0,0,TEXT(График!W37-График!V37,"ч")-1)))</f>
        <v>8</v>
      </c>
      <c r="I36" s="289">
        <f>IF(ISTEXT(График!Y37),График!Y37,IF('Ночные Часы'!I36&gt;0,CONCATENATE(IF((TEXT(График!Z37-График!Y37,"ч")-1)&lt;0,0,TEXT(График!Z37-График!Y37,"ч")-1),"_",TEXT('Ночные Часы'!I36,"Ч")),IF((TEXT(График!Z37-График!Y37,"ч")-1)&lt;0,0,TEXT(График!Z37-График!Y37,"ч")-1)))</f>
        <v>8</v>
      </c>
      <c r="J36" s="289">
        <f>IF(ISTEXT(График!AB37),График!AB37,IF('Ночные Часы'!J36&gt;0,CONCATENATE(IF((TEXT(График!AC37-График!AB37,"ч")-1)&lt;0,0,TEXT(График!AC37-График!AB37,"ч")-1),"_",TEXT('Ночные Часы'!J36,"Ч")),IF((TEXT(График!AC37-График!AB37,"ч")-1)&lt;0,0,TEXT(График!AC37-График!AB37,"ч")-1)))</f>
        <v>8</v>
      </c>
      <c r="K36" s="289">
        <f>IF(ISTEXT(График!AE37),График!AE37,IF('Ночные Часы'!K36&gt;0,CONCATENATE(IF((TEXT(График!AF37-График!AE37,"ч")-1)&lt;0,0,TEXT(График!AF37-График!AE37,"ч")-1),"_",TEXT('Ночные Часы'!K36,"Ч")),IF((TEXT(График!AF37-График!AE37,"ч")-1)&lt;0,0,TEXT(График!AF37-График!AE37,"ч")-1)))</f>
        <v>8</v>
      </c>
      <c r="L36" s="289" t="str">
        <f>IF(ISTEXT(График!AH37),График!AH37,IF('Ночные Часы'!L36&gt;0,CONCATENATE(IF((TEXT(График!AI37-График!AH37,"ч")-1)&lt;0,0,TEXT(График!AI37-График!AH37,"ч")-1),"_",TEXT('Ночные Часы'!L36,"Ч")),IF((TEXT(График!AI37-График!AH37,"ч")-1)&lt;0,0,TEXT(График!AI37-График!AH37,"ч")-1)))</f>
        <v>8_3</v>
      </c>
      <c r="M36" s="289" t="str">
        <f>IF(ISTEXT(График!AK37),График!AK37,IF('Ночные Часы'!M36&gt;0,CONCATENATE(IF((TEXT(График!AL37-График!AK37,"ч")-1)&lt;0,0,TEXT(График!AL37-График!AK37,"ч")-1),"_",TEXT('Ночные Часы'!M36,"Ч")),IF((TEXT(График!AL37-График!AK37,"ч")-1)&lt;0,0,TEXT(График!AL37-График!AK37,"ч")-1)))</f>
        <v>В</v>
      </c>
      <c r="N36" s="289" t="str">
        <f>IF(ISTEXT(График!AN37),График!AN37,IF('Ночные Часы'!N36&gt;0,CONCATENATE(IF((TEXT(График!AO37-График!AN37,"ч")-1)&lt;0,0,TEXT(График!AO37-График!AN37,"ч")-1),"_",TEXT('Ночные Часы'!N36,"Ч")),IF((TEXT(График!AO37-График!AN37,"ч")-1)&lt;0,0,TEXT(График!AO37-График!AN37,"ч")-1)))</f>
        <v>В</v>
      </c>
      <c r="O36" s="289">
        <f>IF(ISTEXT(График!AQ37),График!AQ37,IF('Ночные Часы'!O36&gt;0,CONCATENATE(IF((TEXT(График!AR37-График!AQ37,"ч")-1)&lt;0,0,TEXT(График!AR37-График!AQ37,"ч")-1),"_",TEXT('Ночные Часы'!O36,"Ч")),IF((TEXT(График!AR37-График!AQ37,"ч")-1)&lt;0,0,TEXT(График!AR37-График!AQ37,"ч")-1)))</f>
        <v>8</v>
      </c>
      <c r="P36" s="289">
        <f>IF(ISTEXT(График!AT37),График!AT37,IF('Ночные Часы'!P36&gt;0,CONCATENATE(IF((TEXT(График!AU37-График!AT37,"ч")-1)&lt;0,0,TEXT(График!AU37-График!AT37,"ч")-1),"_",TEXT('Ночные Часы'!P36,"Ч")),IF((TEXT(График!AU37-График!AT37,"ч")-1)&lt;0,0,TEXT(График!AU37-График!AT37,"ч")-1)))</f>
        <v>8</v>
      </c>
      <c r="Q36" s="289">
        <f>IF(ISTEXT(График!AW37),График!AW37,IF('Ночные Часы'!Q36&gt;0,CONCATENATE(IF((TEXT(График!AX37-График!AW37,"ч")-1)&lt;0,0,TEXT(График!AX37-График!AW37,"ч")-1),"_",TEXT('Ночные Часы'!Q36,"Ч")),IF((TEXT(График!AX37-График!AW37,"ч")-1)&lt;0,0,TEXT(График!AX37-График!AW37,"ч")-1)))</f>
        <v>8</v>
      </c>
      <c r="R36" s="289">
        <f>IF(ISTEXT(График!AZ37),График!AZ37,IF('Ночные Часы'!R36&gt;0,CONCATENATE(IF((TEXT(График!BA37-График!AZ37,"ч")-1)&lt;0,0,TEXT(График!BA37-График!AZ37,"ч")-1),"_",TEXT('Ночные Часы'!R36,"Ч")),IF((TEXT(График!BA37-График!AZ37,"ч")-1)&lt;0,0,TEXT(График!BA37-График!AZ37,"ч")-1)))</f>
        <v>8</v>
      </c>
      <c r="S36" s="289" t="str">
        <f>IF(ISTEXT(График!BC37),График!BC37,IF('Ночные Часы'!S36&gt;0,CONCATENATE(IF((TEXT(График!BD37-График!BC37,"ч")-1)&lt;0,0,TEXT(График!BD37-График!BC37,"ч")-1),"_",TEXT('Ночные Часы'!S36,"Ч")),IF((TEXT(График!BD37-График!BC37,"ч")-1)&lt;0,0,TEXT(График!BD37-График!BC37,"ч")-1)))</f>
        <v>В</v>
      </c>
      <c r="T36" s="289" t="str">
        <f>IF(ISTEXT(График!BF37),График!BF37,IF('Ночные Часы'!T36&gt;0,CONCATENATE(IF((TEXT(График!BG37-График!BF37,"ч")-1)&lt;0,0,TEXT(График!BG37-График!BF37,"ч")-1),"_",TEXT('Ночные Часы'!T36,"Ч")),IF((TEXT(График!BG37-График!BF37,"ч")-1)&lt;0,0,TEXT(График!BG37-График!BF37,"ч")-1)))</f>
        <v>В</v>
      </c>
      <c r="U36" s="289">
        <f>IF(ISTEXT(График!BI37),График!BI37,IF('Ночные Часы'!U36&gt;0,CONCATENATE(IF((TEXT(График!BJ37-График!BI37,"ч")-1)&lt;0,0,TEXT(График!BJ37-График!BI37,"ч")-1),"_",TEXT('Ночные Часы'!U36,"Ч")),IF((TEXT(График!BJ37-График!BI37,"ч")-1)&lt;0,0,TEXT(График!BJ37-График!BI37,"ч")-1)))</f>
        <v>8</v>
      </c>
      <c r="V36" s="289" t="str">
        <f>IF(ISTEXT(График!BL37),График!BL37,IF('Ночные Часы'!V36&gt;0,CONCATENATE(IF((TEXT(График!BM37-График!BL37,"ч")-1)&lt;0,0,TEXT(График!BM37-График!BL37,"ч")-1),"_",TEXT('Ночные Часы'!V36,"Ч")),IF((TEXT(График!BM37-График!BL37,"ч")-1)&lt;0,0,TEXT(График!BM37-График!BL37,"ч")-1)))</f>
        <v>8_3</v>
      </c>
      <c r="W36" s="289" t="str">
        <f>IF(ISTEXT(График!BO37),График!BO37,IF('Ночные Часы'!W36&gt;0,CONCATENATE(IF((TEXT(График!BP37-График!BO37,"ч")-1)&lt;0,0,TEXT(График!BP37-График!BO37,"ч")-1),"_",TEXT('Ночные Часы'!W36,"Ч")),IF((TEXT(График!BP37-График!BO37,"ч")-1)&lt;0,0,TEXT(График!BP37-График!BO37,"ч")-1)))</f>
        <v>8_3</v>
      </c>
      <c r="X36" s="289" t="str">
        <f>IF(ISTEXT(График!BR37),График!BR37,IF('Ночные Часы'!X36&gt;0,CONCATENATE(IF((TEXT(График!BS37-График!BR37,"ч")-1)&lt;0,0,TEXT(График!BS37-График!BR37,"ч")-1),"_",TEXT('Ночные Часы'!X36,"Ч")),IF((TEXT(График!BS37-График!BR37,"ч")-1)&lt;0,0,TEXT(График!BS37-График!BR37,"ч")-1)))</f>
        <v>8_3</v>
      </c>
      <c r="Y36" s="289" t="str">
        <f>IF(ISTEXT(График!BU37),График!BU37,IF('Ночные Часы'!Y36&gt;0,CONCATENATE(IF((TEXT(График!BV37-График!BU37,"ч")-1)&lt;0,0,TEXT(График!BV37-График!BU37,"ч")-1),"_",TEXT('Ночные Часы'!Y36,"Ч")),IF((TEXT(График!BV37-График!BU37,"ч")-1)&lt;0,0,TEXT(График!BV37-График!BU37,"ч")-1)))</f>
        <v>В</v>
      </c>
      <c r="Z36" s="289" t="str">
        <f>IF(ISTEXT(График!BX37),График!BX37,IF('Ночные Часы'!Z36&gt;0,CONCATENATE(IF((TEXT(График!BY37-График!BX37,"ч")-1)&lt;0,0,TEXT(График!BY37-График!BX37,"ч")-1),"_",TEXT('Ночные Часы'!Z36,"Ч")),IF((TEXT(График!BY37-График!BX37,"ч")-1)&lt;0,0,TEXT(График!BY37-График!BX37,"ч")-1)))</f>
        <v>В</v>
      </c>
      <c r="AA36" s="289">
        <f>IF(ISTEXT(График!CA37),График!CA37,IF('Ночные Часы'!AA36&gt;0,CONCATENATE(IF((TEXT(График!CB37-График!CA37,"ч")-1)&lt;0,0,TEXT(График!CB37-График!CA37,"ч")-1),"_",TEXT('Ночные Часы'!AA36,"Ч")),IF((TEXT(График!CB37-График!CA37,"ч")-1)&lt;0,0,TEXT(График!CB37-График!CA37,"ч")-1)))</f>
        <v>8</v>
      </c>
      <c r="AB36" s="289">
        <f>IF(ISTEXT(График!CD37),График!CD37,IF('Ночные Часы'!AB36&gt;0,CONCATENATE(IF((TEXT(График!CE37-График!CD37,"ч")-1)&lt;0,0,TEXT(График!CE37-График!CD37,"ч")-1),"_",TEXT('Ночные Часы'!AB36,"Ч")),IF((TEXT(График!CE37-График!CD37,"ч")-1)&lt;0,0,TEXT(График!CE37-График!CD37,"ч")-1)))</f>
        <v>8</v>
      </c>
      <c r="AC36" s="289">
        <f>IF(ISTEXT(График!CG37),График!CG37,IF('Ночные Часы'!AC36&gt;0,CONCATENATE(IF((TEXT(График!CH37-График!CG37,"ч")-1)&lt;0,0,TEXT(График!CH37-График!CG37,"ч")-1),"_",TEXT('Ночные Часы'!AC36,"Ч")),IF((TEXT(График!CH37-График!CG37,"ч")-1)&lt;0,0,TEXT(График!CH37-График!CG37,"ч")-1)))</f>
        <v>8</v>
      </c>
      <c r="AD36" s="289" t="str">
        <f>IF(ISTEXT(График!CJ37),График!CJ37,IF('Ночные Часы'!AD36&gt;0,CONCATENATE(IF((TEXT(График!CK37-График!CJ37,"ч")-1)&lt;0,0,TEXT(График!CK37-График!CJ37,"ч")-1),"_",TEXT('Ночные Часы'!AD36,"Ч")),IF((TEXT(График!CK37-График!CJ37,"ч")-1)&lt;0,0,TEXT(График!CK37-График!CJ37,"ч")-1)))</f>
        <v>В</v>
      </c>
      <c r="AE36" s="289">
        <f>IF(ISTEXT(График!CM37),График!CM37,IF('Ночные Часы'!AE36&gt;0,CONCATENATE(IF((TEXT(График!CN37-График!CM37,"ч")-1)&lt;0,0,TEXT(График!CN37-График!CM37,"ч")-1),"_",TEXT('Ночные Часы'!AE36,"Ч")),IF((TEXT(График!CN37-График!CM37,"ч")-1)&lt;0,0,TEXT(График!CN37-График!CM37,"ч")-1)))</f>
        <v>8</v>
      </c>
      <c r="AF36" s="289">
        <f>IF(ISTEXT(График!CP37),График!CP37,IF('Ночные Часы'!AF36&gt;0,CONCATENATE(IF((TEXT(График!CQ37-График!CP37,"ч")-1)&lt;0,0,TEXT(График!CQ37-График!CP37,"ч")-1),"_",TEXT('Ночные Часы'!AF36,"Ч")),IF((TEXT(График!CQ37-График!CP37,"ч")-1)&lt;0,0,TEXT(График!CQ37-График!CP37,"ч")-1)))</f>
        <v>7</v>
      </c>
      <c r="AG36" s="289">
        <f>IF(ISTEXT(График!CS37),График!CS37,IF('Ночные Часы'!AG36&gt;0,CONCATENATE(IF((TEXT(График!CT37-График!CS37,"ч")-1)&lt;0,0,TEXT(График!CT37-График!CS37,"ч")-1),"_",TEXT('Ночные Часы'!AG36,"Ч")),IF((TEXT(График!CT37-График!CS37,"ч")-1)&lt;0,0,TEXT(График!CT37-График!CS37,"ч")-1)))</f>
        <v>0</v>
      </c>
      <c r="AH36" s="284">
        <f>График!CW37</f>
        <v>21</v>
      </c>
      <c r="AI36" s="196">
        <f t="array" ref="AI36">SUM(IFERROR(--LEFTB(C36:AG36,FIND("_",C36:AG36)-1),C36:AG36))</f>
        <v>167</v>
      </c>
      <c r="AJ36" s="284">
        <f t="array" ref="AJ36">SUM(--IFERROR(MID(C36:AG36,SEARCH("_",C36:AG36)+1,1),0))</f>
        <v>20</v>
      </c>
      <c r="AK36" s="285">
        <f>'Ночные Часы'!AH36</f>
        <v>0.83333333333333326</v>
      </c>
      <c r="AL36" s="285">
        <f t="shared" si="1"/>
        <v>1.1102230246251565E-16</v>
      </c>
      <c r="AM36" s="351">
        <f t="shared" si="2"/>
        <v>9</v>
      </c>
      <c r="AN36" s="351">
        <f t="shared" si="3"/>
        <v>0</v>
      </c>
      <c r="AO36" s="351">
        <f t="shared" si="4"/>
        <v>0</v>
      </c>
    </row>
    <row r="37" spans="1:41" x14ac:dyDescent="0.25">
      <c r="A37" s="8">
        <f>VLOOKUP(B37,'Список КК'!$M$2:$N$377,2,TRUE)</f>
        <v>2698</v>
      </c>
      <c r="B37" s="9" t="str">
        <f>График!C38</f>
        <v>Фокина Юлия Анатольевна</v>
      </c>
      <c r="C37" s="289" t="str">
        <f>IF(ISTEXT(График!G38),График!G38,IF('Ночные Часы'!C37&gt;0,CONCATENATE(IF((TEXT(График!H38-График!G38,"ч")-1)&lt;0,0,TEXT(График!H38-График!G38,"ч")-1),"_",TEXT('Ночные Часы'!C37,"Ч")),IF((TEXT(График!H38-График!G38,"ч")-1)&lt;0,0,TEXT(График!H38-График!G38,"ч")-1)))</f>
        <v>В</v>
      </c>
      <c r="D37" s="289">
        <f>IF(ISTEXT(График!J38),График!J38,IF('Ночные Часы'!D37&gt;0,CONCATENATE(IF((TEXT(График!K38-График!J38,"ч")-1)&lt;0,0,TEXT(График!K38-График!J38,"ч")-1),"_",TEXT('Ночные Часы'!D37,"Ч")),IF((TEXT(График!K38-График!J38,"ч")-1)&lt;0,0,TEXT(График!K38-График!J38,"ч")-1)))</f>
        <v>8</v>
      </c>
      <c r="E37" s="289">
        <f>IF(ISTEXT(График!M38),График!M38,IF('Ночные Часы'!E37&gt;0,CONCATENATE(IF((TEXT(График!N38-График!M38,"ч")-1)&lt;0,0,TEXT(График!N38-График!M38,"ч")-1),"_",TEXT('Ночные Часы'!E37,"Ч")),IF((TEXT(График!N38-График!M38,"ч")-1)&lt;0,0,TEXT(График!N38-График!M38,"ч")-1)))</f>
        <v>8</v>
      </c>
      <c r="F37" s="289" t="str">
        <f>IF(ISTEXT(График!P38),График!P38,IF('Ночные Часы'!F37&gt;0,CONCATENATE(IF((TEXT(График!Q38-График!P38,"ч")-1)&lt;0,0,TEXT(График!Q38-График!P38,"ч")-1),"_",TEXT('Ночные Часы'!F37,"Ч")),IF((TEXT(График!Q38-График!P38,"ч")-1)&lt;0,0,TEXT(График!Q38-График!P38,"ч")-1)))</f>
        <v>В</v>
      </c>
      <c r="G37" s="289" t="str">
        <f>IF(ISTEXT(График!S38),График!S38,IF('Ночные Часы'!G37&gt;0,CONCATENATE(IF((TEXT(График!T38-График!S38,"ч")-1)&lt;0,0,TEXT(График!T38-График!S38,"ч")-1),"_",TEXT('Ночные Часы'!G37,"Ч")),IF((TEXT(График!T38-График!S38,"ч")-1)&lt;0,0,TEXT(График!T38-График!S38,"ч")-1)))</f>
        <v>В</v>
      </c>
      <c r="H37" s="289">
        <f>IF(ISTEXT(График!V38),График!V38,IF('Ночные Часы'!H37&gt;0,CONCATENATE(IF((TEXT(График!W38-График!V38,"ч")-1)&lt;0,0,TEXT(График!W38-График!V38,"ч")-1),"_",TEXT('Ночные Часы'!H37,"Ч")),IF((TEXT(График!W38-График!V38,"ч")-1)&lt;0,0,TEXT(График!W38-График!V38,"ч")-1)))</f>
        <v>8</v>
      </c>
      <c r="I37" s="289">
        <f>IF(ISTEXT(График!Y38),График!Y38,IF('Ночные Часы'!I37&gt;0,CONCATENATE(IF((TEXT(График!Z38-График!Y38,"ч")-1)&lt;0,0,TEXT(График!Z38-График!Y38,"ч")-1),"_",TEXT('Ночные Часы'!I37,"Ч")),IF((TEXT(График!Z38-График!Y38,"ч")-1)&lt;0,0,TEXT(График!Z38-График!Y38,"ч")-1)))</f>
        <v>8</v>
      </c>
      <c r="J37" s="289" t="str">
        <f>IF(ISTEXT(График!AB38),График!AB38,IF('Ночные Часы'!J37&gt;0,CONCATENATE(IF((TEXT(График!AC38-График!AB38,"ч")-1)&lt;0,0,TEXT(График!AC38-График!AB38,"ч")-1),"_",TEXT('Ночные Часы'!J37,"Ч")),IF((TEXT(График!AC38-График!AB38,"ч")-1)&lt;0,0,TEXT(График!AC38-График!AB38,"ч")-1)))</f>
        <v>8_2</v>
      </c>
      <c r="K37" s="289">
        <f>IF(ISTEXT(График!AE38),График!AE38,IF('Ночные Часы'!K37&gt;0,CONCATENATE(IF((TEXT(График!AF38-График!AE38,"ч")-1)&lt;0,0,TEXT(График!AF38-График!AE38,"ч")-1),"_",TEXT('Ночные Часы'!K37,"Ч")),IF((TEXT(График!AF38-График!AE38,"ч")-1)&lt;0,0,TEXT(График!AF38-График!AE38,"ч")-1)))</f>
        <v>8</v>
      </c>
      <c r="L37" s="289" t="str">
        <f>IF(ISTEXT(График!AH38),График!AH38,IF('Ночные Часы'!L37&gt;0,CONCATENATE(IF((TEXT(График!AI38-График!AH38,"ч")-1)&lt;0,0,TEXT(График!AI38-График!AH38,"ч")-1),"_",TEXT('Ночные Часы'!L37,"Ч")),IF((TEXT(График!AI38-График!AH38,"ч")-1)&lt;0,0,TEXT(График!AI38-График!AH38,"ч")-1)))</f>
        <v>В</v>
      </c>
      <c r="M37" s="289">
        <f>IF(ISTEXT(График!AK38),График!AK38,IF('Ночные Часы'!M37&gt;0,CONCATENATE(IF((TEXT(График!AL38-График!AK38,"ч")-1)&lt;0,0,TEXT(График!AL38-График!AK38,"ч")-1),"_",TEXT('Ночные Часы'!M37,"Ч")),IF((TEXT(График!AL38-График!AK38,"ч")-1)&lt;0,0,TEXT(График!AL38-График!AK38,"ч")-1)))</f>
        <v>8</v>
      </c>
      <c r="N37" s="289">
        <f>IF(ISTEXT(График!AN38),График!AN38,IF('Ночные Часы'!N37&gt;0,CONCATENATE(IF((TEXT(График!AO38-График!AN38,"ч")-1)&lt;0,0,TEXT(График!AO38-График!AN38,"ч")-1),"_",TEXT('Ночные Часы'!N37,"Ч")),IF((TEXT(График!AO38-График!AN38,"ч")-1)&lt;0,0,TEXT(График!AO38-График!AN38,"ч")-1)))</f>
        <v>8</v>
      </c>
      <c r="O37" s="289">
        <f>IF(ISTEXT(График!AQ38),График!AQ38,IF('Ночные Часы'!O37&gt;0,CONCATENATE(IF((TEXT(График!AR38-График!AQ38,"ч")-1)&lt;0,0,TEXT(График!AR38-График!AQ38,"ч")-1),"_",TEXT('Ночные Часы'!O37,"Ч")),IF((TEXT(График!AR38-График!AQ38,"ч")-1)&lt;0,0,TEXT(График!AR38-График!AQ38,"ч")-1)))</f>
        <v>8</v>
      </c>
      <c r="P37" s="289">
        <f>IF(ISTEXT(График!AT38),График!AT38,IF('Ночные Часы'!P37&gt;0,CONCATENATE(IF((TEXT(График!AU38-График!AT38,"ч")-1)&lt;0,0,TEXT(График!AU38-График!AT38,"ч")-1),"_",TEXT('Ночные Часы'!P37,"Ч")),IF((TEXT(График!AU38-График!AT38,"ч")-1)&lt;0,0,TEXT(График!AU38-График!AT38,"ч")-1)))</f>
        <v>8</v>
      </c>
      <c r="Q37" s="289">
        <f>IF(ISTEXT(График!AW38),График!AW38,IF('Ночные Часы'!Q37&gt;0,CONCATENATE(IF((TEXT(График!AX38-График!AW38,"ч")-1)&lt;0,0,TEXT(График!AX38-График!AW38,"ч")-1),"_",TEXT('Ночные Часы'!Q37,"Ч")),IF((TEXT(График!AX38-График!AW38,"ч")-1)&lt;0,0,TEXT(График!AX38-График!AW38,"ч")-1)))</f>
        <v>8</v>
      </c>
      <c r="R37" s="289" t="str">
        <f>IF(ISTEXT(График!AZ38),График!AZ38,IF('Ночные Часы'!R37&gt;0,CONCATENATE(IF((TEXT(График!BA38-График!AZ38,"ч")-1)&lt;0,0,TEXT(График!BA38-График!AZ38,"ч")-1),"_",TEXT('Ночные Часы'!R37,"Ч")),IF((TEXT(График!BA38-График!AZ38,"ч")-1)&lt;0,0,TEXT(График!BA38-График!AZ38,"ч")-1)))</f>
        <v>В</v>
      </c>
      <c r="S37" s="289" t="str">
        <f>IF(ISTEXT(График!BC38),График!BC38,IF('Ночные Часы'!S37&gt;0,CONCATENATE(IF((TEXT(График!BD38-График!BC38,"ч")-1)&lt;0,0,TEXT(График!BD38-График!BC38,"ч")-1),"_",TEXT('Ночные Часы'!S37,"Ч")),IF((TEXT(График!BD38-График!BC38,"ч")-1)&lt;0,0,TEXT(График!BD38-График!BC38,"ч")-1)))</f>
        <v>В</v>
      </c>
      <c r="T37" s="289" t="str">
        <f>IF(ISTEXT(График!BF38),График!BF38,IF('Ночные Часы'!T37&gt;0,CONCATENATE(IF((TEXT(График!BG38-График!BF38,"ч")-1)&lt;0,0,TEXT(График!BG38-График!BF38,"ч")-1),"_",TEXT('Ночные Часы'!T37,"Ч")),IF((TEXT(График!BG38-График!BF38,"ч")-1)&lt;0,0,TEXT(График!BG38-График!BF38,"ч")-1)))</f>
        <v>8_2</v>
      </c>
      <c r="U37" s="289" t="str">
        <f>IF(ISTEXT(График!BI38),График!BI38,IF('Ночные Часы'!U37&gt;0,CONCATENATE(IF((TEXT(График!BJ38-График!BI38,"ч")-1)&lt;0,0,TEXT(График!BJ38-График!BI38,"ч")-1),"_",TEXT('Ночные Часы'!U37,"Ч")),IF((TEXT(График!BJ38-График!BI38,"ч")-1)&lt;0,0,TEXT(График!BJ38-График!BI38,"ч")-1)))</f>
        <v>В</v>
      </c>
      <c r="V37" s="289" t="str">
        <f>IF(ISTEXT(График!BL38),График!BL38,IF('Ночные Часы'!V37&gt;0,CONCATENATE(IF((TEXT(График!BM38-График!BL38,"ч")-1)&lt;0,0,TEXT(График!BM38-График!BL38,"ч")-1),"_",TEXT('Ночные Часы'!V37,"Ч")),IF((TEXT(График!BM38-График!BL38,"ч")-1)&lt;0,0,TEXT(График!BM38-График!BL38,"ч")-1)))</f>
        <v>8_3</v>
      </c>
      <c r="W37" s="289" t="str">
        <f>IF(ISTEXT(График!BO38),График!BO38,IF('Ночные Часы'!W37&gt;0,CONCATENATE(IF((TEXT(График!BP38-График!BO38,"ч")-1)&lt;0,0,TEXT(График!BP38-График!BO38,"ч")-1),"_",TEXT('Ночные Часы'!W37,"Ч")),IF((TEXT(График!BP38-График!BO38,"ч")-1)&lt;0,0,TEXT(График!BP38-График!BO38,"ч")-1)))</f>
        <v>В</v>
      </c>
      <c r="X37" s="289" t="str">
        <f>IF(ISTEXT(График!BR38),График!BR38,IF('Ночные Часы'!X37&gt;0,CONCATENATE(IF((TEXT(График!BS38-График!BR38,"ч")-1)&lt;0,0,TEXT(График!BS38-График!BR38,"ч")-1),"_",TEXT('Ночные Часы'!X37,"Ч")),IF((TEXT(График!BS38-График!BR38,"ч")-1)&lt;0,0,TEXT(График!BS38-График!BR38,"ч")-1)))</f>
        <v>В</v>
      </c>
      <c r="Y37" s="289">
        <f>IF(ISTEXT(График!BU38),График!BU38,IF('Ночные Часы'!Y37&gt;0,CONCATENATE(IF((TEXT(График!BV38-График!BU38,"ч")-1)&lt;0,0,TEXT(График!BV38-График!BU38,"ч")-1),"_",TEXT('Ночные Часы'!Y37,"Ч")),IF((TEXT(График!BV38-График!BU38,"ч")-1)&lt;0,0,TEXT(График!BV38-График!BU38,"ч")-1)))</f>
        <v>8</v>
      </c>
      <c r="Z37" s="289">
        <f>IF(ISTEXT(График!BX38),График!BX38,IF('Ночные Часы'!Z37&gt;0,CONCATENATE(IF((TEXT(График!BY38-График!BX38,"ч")-1)&lt;0,0,TEXT(График!BY38-График!BX38,"ч")-1),"_",TEXT('Ночные Часы'!Z37,"Ч")),IF((TEXT(График!BY38-График!BX38,"ч")-1)&lt;0,0,TEXT(График!BY38-График!BX38,"ч")-1)))</f>
        <v>8</v>
      </c>
      <c r="AA37" s="289">
        <f>IF(ISTEXT(График!CA38),График!CA38,IF('Ночные Часы'!AA37&gt;0,CONCATENATE(IF((TEXT(График!CB38-График!CA38,"ч")-1)&lt;0,0,TEXT(График!CB38-График!CA38,"ч")-1),"_",TEXT('Ночные Часы'!AA37,"Ч")),IF((TEXT(График!CB38-График!CA38,"ч")-1)&lt;0,0,TEXT(График!CB38-График!CA38,"ч")-1)))</f>
        <v>8</v>
      </c>
      <c r="AB37" s="289">
        <f>IF(ISTEXT(График!CD38),График!CD38,IF('Ночные Часы'!AB37&gt;0,CONCATENATE(IF((TEXT(График!CE38-График!CD38,"ч")-1)&lt;0,0,TEXT(График!CE38-График!CD38,"ч")-1),"_",TEXT('Ночные Часы'!AB37,"Ч")),IF((TEXT(График!CE38-График!CD38,"ч")-1)&lt;0,0,TEXT(График!CE38-График!CD38,"ч")-1)))</f>
        <v>8</v>
      </c>
      <c r="AC37" s="289" t="str">
        <f>IF(ISTEXT(График!CG38),График!CG38,IF('Ночные Часы'!AC37&gt;0,CONCATENATE(IF((TEXT(График!CH38-График!CG38,"ч")-1)&lt;0,0,TEXT(График!CH38-График!CG38,"ч")-1),"_",TEXT('Ночные Часы'!AC37,"Ч")),IF((TEXT(График!CH38-График!CG38,"ч")-1)&lt;0,0,TEXT(График!CH38-График!CG38,"ч")-1)))</f>
        <v>В</v>
      </c>
      <c r="AD37" s="289" t="str">
        <f>IF(ISTEXT(График!CJ38),График!CJ38,IF('Ночные Часы'!AD37&gt;0,CONCATENATE(IF((TEXT(График!CK38-График!CJ38,"ч")-1)&lt;0,0,TEXT(График!CK38-График!CJ38,"ч")-1),"_",TEXT('Ночные Часы'!AD37,"Ч")),IF((TEXT(График!CK38-График!CJ38,"ч")-1)&lt;0,0,TEXT(График!CK38-График!CJ38,"ч")-1)))</f>
        <v>В</v>
      </c>
      <c r="AE37" s="289">
        <f>IF(ISTEXT(График!CM38),График!CM38,IF('Ночные Часы'!AE37&gt;0,CONCATENATE(IF((TEXT(График!CN38-График!CM38,"ч")-1)&lt;0,0,TEXT(График!CN38-График!CM38,"ч")-1),"_",TEXT('Ночные Часы'!AE37,"Ч")),IF((TEXT(График!CN38-График!CM38,"ч")-1)&lt;0,0,TEXT(График!CN38-График!CM38,"ч")-1)))</f>
        <v>8</v>
      </c>
      <c r="AF37" s="289">
        <f>IF(ISTEXT(График!CP38),График!CP38,IF('Ночные Часы'!AF37&gt;0,CONCATENATE(IF((TEXT(График!CQ38-График!CP38,"ч")-1)&lt;0,0,TEXT(График!CQ38-График!CP38,"ч")-1),"_",TEXT('Ночные Часы'!AF37,"Ч")),IF((TEXT(График!CQ38-График!CP38,"ч")-1)&lt;0,0,TEXT(График!CQ38-График!CP38,"ч")-1)))</f>
        <v>7</v>
      </c>
      <c r="AG37" s="289">
        <f>IF(ISTEXT(График!CS38),График!CS38,IF('Ночные Часы'!AG37&gt;0,CONCATENATE(IF((TEXT(График!CT38-График!CS38,"ч")-1)&lt;0,0,TEXT(График!CT38-График!CS38,"ч")-1),"_",TEXT('Ночные Часы'!AG37,"Ч")),IF((TEXT(График!CT38-График!CS38,"ч")-1)&lt;0,0,TEXT(График!CT38-График!CS38,"ч")-1)))</f>
        <v>0</v>
      </c>
      <c r="AH37" s="284">
        <f>График!CW38</f>
        <v>19</v>
      </c>
      <c r="AI37" s="196">
        <f t="array" ref="AI37">SUM(IFERROR(--LEFTB(C37:AG37,FIND("_",C37:AG37)-1),C37:AG37))</f>
        <v>151</v>
      </c>
      <c r="AJ37" s="284">
        <f t="array" ref="AJ37">SUM(--IFERROR(MID(C37:AG37,SEARCH("_",C37:AG37)+1,1),0))</f>
        <v>7</v>
      </c>
      <c r="AK37" s="285">
        <f>'Ночные Часы'!AH37</f>
        <v>0.29166666666666663</v>
      </c>
      <c r="AL37" s="285">
        <f t="shared" si="1"/>
        <v>5.5511151231257827E-17</v>
      </c>
      <c r="AM37" s="351">
        <f t="shared" si="2"/>
        <v>11</v>
      </c>
      <c r="AN37" s="351">
        <f t="shared" si="3"/>
        <v>0</v>
      </c>
      <c r="AO37" s="351">
        <f t="shared" si="4"/>
        <v>0</v>
      </c>
    </row>
    <row r="38" spans="1:41" x14ac:dyDescent="0.25">
      <c r="A38" s="8">
        <f>VLOOKUP(B38,'Список КК'!$M$2:$N$377,2,TRUE)</f>
        <v>22635</v>
      </c>
      <c r="B38" s="9" t="str">
        <f>График!C39</f>
        <v>Фролов Дмитрий Александрович</v>
      </c>
      <c r="C38" s="289">
        <f>IF(ISTEXT(График!G39),График!G39,IF('Ночные Часы'!C38&gt;0,CONCATENATE(IF((TEXT(График!H39-График!G39,"ч")-1)&lt;0,0,TEXT(График!H39-График!G39,"ч")-1),"_",TEXT('Ночные Часы'!C38,"Ч")),IF((TEXT(График!H39-График!G39,"ч")-1)&lt;0,0,TEXT(График!H39-График!G39,"ч")-1)))</f>
        <v>8</v>
      </c>
      <c r="D38" s="289" t="str">
        <f>IF(ISTEXT(График!J39),График!J39,IF('Ночные Часы'!D38&gt;0,CONCATENATE(IF((TEXT(График!K39-График!J39,"ч")-1)&lt;0,0,TEXT(График!K39-График!J39,"ч")-1),"_",TEXT('Ночные Часы'!D38,"Ч")),IF((TEXT(График!K39-График!J39,"ч")-1)&lt;0,0,TEXT(График!K39-График!J39,"ч")-1)))</f>
        <v>В</v>
      </c>
      <c r="E38" s="289" t="str">
        <f>IF(ISTEXT(График!M39),График!M39,IF('Ночные Часы'!E38&gt;0,CONCATENATE(IF((TEXT(График!N39-График!M39,"ч")-1)&lt;0,0,TEXT(График!N39-График!M39,"ч")-1),"_",TEXT('Ночные Часы'!E38,"Ч")),IF((TEXT(График!N39-График!M39,"ч")-1)&lt;0,0,TEXT(График!N39-График!M39,"ч")-1)))</f>
        <v>В</v>
      </c>
      <c r="F38" s="289">
        <f>IF(ISTEXT(График!P39),График!P39,IF('Ночные Часы'!F38&gt;0,CONCATENATE(IF((TEXT(График!Q39-График!P39,"ч")-1)&lt;0,0,TEXT(График!Q39-График!P39,"ч")-1),"_",TEXT('Ночные Часы'!F38,"Ч")),IF((TEXT(График!Q39-График!P39,"ч")-1)&lt;0,0,TEXT(График!Q39-График!P39,"ч")-1)))</f>
        <v>8</v>
      </c>
      <c r="G38" s="289">
        <f>IF(ISTEXT(График!S39),График!S39,IF('Ночные Часы'!G38&gt;0,CONCATENATE(IF((TEXT(График!T39-График!S39,"ч")-1)&lt;0,0,TEXT(График!T39-График!S39,"ч")-1),"_",TEXT('Ночные Часы'!G38,"Ч")),IF((TEXT(График!T39-График!S39,"ч")-1)&lt;0,0,TEXT(График!T39-График!S39,"ч")-1)))</f>
        <v>8</v>
      </c>
      <c r="H38" s="289" t="str">
        <f>IF(ISTEXT(График!V39),График!V39,IF('Ночные Часы'!H38&gt;0,CONCATENATE(IF((TEXT(График!W39-График!V39,"ч")-1)&lt;0,0,TEXT(График!W39-График!V39,"ч")-1),"_",TEXT('Ночные Часы'!H38,"Ч")),IF((TEXT(График!W39-График!V39,"ч")-1)&lt;0,0,TEXT(График!W39-График!V39,"ч")-1)))</f>
        <v>8_2</v>
      </c>
      <c r="I38" s="289" t="str">
        <f>IF(ISTEXT(График!Y39),График!Y39,IF('Ночные Часы'!I38&gt;0,CONCATENATE(IF((TEXT(График!Z39-График!Y39,"ч")-1)&lt;0,0,TEXT(График!Z39-График!Y39,"ч")-1),"_",TEXT('Ночные Часы'!I38,"Ч")),IF((TEXT(График!Z39-График!Y39,"ч")-1)&lt;0,0,TEXT(График!Z39-График!Y39,"ч")-1)))</f>
        <v>8_3</v>
      </c>
      <c r="J38" s="289" t="str">
        <f>IF(ISTEXT(График!AB39),График!AB39,IF('Ночные Часы'!J38&gt;0,CONCATENATE(IF((TEXT(График!AC39-График!AB39,"ч")-1)&lt;0,0,TEXT(График!AC39-График!AB39,"ч")-1),"_",TEXT('Ночные Часы'!J38,"Ч")),IF((TEXT(График!AC39-График!AB39,"ч")-1)&lt;0,0,TEXT(График!AC39-График!AB39,"ч")-1)))</f>
        <v>В</v>
      </c>
      <c r="K38" s="289" t="str">
        <f>IF(ISTEXT(График!AE39),График!AE39,IF('Ночные Часы'!K38&gt;0,CONCATENATE(IF((TEXT(График!AF39-График!AE39,"ч")-1)&lt;0,0,TEXT(График!AF39-График!AE39,"ч")-1),"_",TEXT('Ночные Часы'!K38,"Ч")),IF((TEXT(График!AF39-График!AE39,"ч")-1)&lt;0,0,TEXT(График!AF39-График!AE39,"ч")-1)))</f>
        <v>В</v>
      </c>
      <c r="L38" s="289" t="str">
        <f>IF(ISTEXT(График!AH39),График!AH39,IF('Ночные Часы'!L38&gt;0,CONCATENATE(IF((TEXT(График!AI39-График!AH39,"ч")-1)&lt;0,0,TEXT(График!AI39-График!AH39,"ч")-1),"_",TEXT('Ночные Часы'!L38,"Ч")),IF((TEXT(График!AI39-График!AH39,"ч")-1)&lt;0,0,TEXT(График!AI39-График!AH39,"ч")-1)))</f>
        <v>8_2</v>
      </c>
      <c r="M38" s="289" t="str">
        <f>IF(ISTEXT(График!AK39),График!AK39,IF('Ночные Часы'!M38&gt;0,CONCATENATE(IF((TEXT(График!AL39-График!AK39,"ч")-1)&lt;0,0,TEXT(График!AL39-График!AK39,"ч")-1),"_",TEXT('Ночные Часы'!M38,"Ч")),IF((TEXT(График!AL39-График!AK39,"ч")-1)&lt;0,0,TEXT(График!AL39-График!AK39,"ч")-1)))</f>
        <v>8_3</v>
      </c>
      <c r="N38" s="289" t="str">
        <f>IF(ISTEXT(График!AN39),График!AN39,IF('Ночные Часы'!N38&gt;0,CONCATENATE(IF((TEXT(График!AO39-График!AN39,"ч")-1)&lt;0,0,TEXT(График!AO39-График!AN39,"ч")-1),"_",TEXT('Ночные Часы'!N38,"Ч")),IF((TEXT(График!AO39-График!AN39,"ч")-1)&lt;0,0,TEXT(График!AO39-График!AN39,"ч")-1)))</f>
        <v>В</v>
      </c>
      <c r="O38" s="289" t="str">
        <f>IF(ISTEXT(График!AQ39),График!AQ39,IF('Ночные Часы'!O38&gt;0,CONCATENATE(IF((TEXT(График!AR39-График!AQ39,"ч")-1)&lt;0,0,TEXT(График!AR39-График!AQ39,"ч")-1),"_",TEXT('Ночные Часы'!O38,"Ч")),IF((TEXT(График!AR39-График!AQ39,"ч")-1)&lt;0,0,TEXT(График!AR39-График!AQ39,"ч")-1)))</f>
        <v>В</v>
      </c>
      <c r="P38" s="289">
        <f>IF(ISTEXT(График!AT39),График!AT39,IF('Ночные Часы'!P38&gt;0,CONCATENATE(IF((TEXT(График!AU39-График!AT39,"ч")-1)&lt;0,0,TEXT(График!AU39-График!AT39,"ч")-1),"_",TEXT('Ночные Часы'!P38,"Ч")),IF((TEXT(График!AU39-График!AT39,"ч")-1)&lt;0,0,TEXT(График!AU39-График!AT39,"ч")-1)))</f>
        <v>8</v>
      </c>
      <c r="Q38" s="289">
        <f>IF(ISTEXT(График!AW39),График!AW39,IF('Ночные Часы'!Q38&gt;0,CONCATENATE(IF((TEXT(График!AX39-График!AW39,"ч")-1)&lt;0,0,TEXT(График!AX39-График!AW39,"ч")-1),"_",TEXT('Ночные Часы'!Q38,"Ч")),IF((TEXT(График!AX39-График!AW39,"ч")-1)&lt;0,0,TEXT(График!AX39-График!AW39,"ч")-1)))</f>
        <v>8</v>
      </c>
      <c r="R38" s="289">
        <f>IF(ISTEXT(График!AZ39),График!AZ39,IF('Ночные Часы'!R38&gt;0,CONCATENATE(IF((TEXT(График!BA39-График!AZ39,"ч")-1)&lt;0,0,TEXT(График!BA39-График!AZ39,"ч")-1),"_",TEXT('Ночные Часы'!R38,"Ч")),IF((TEXT(График!BA39-График!AZ39,"ч")-1)&lt;0,0,TEXT(График!BA39-График!AZ39,"ч")-1)))</f>
        <v>8</v>
      </c>
      <c r="S38" s="289">
        <f>IF(ISTEXT(График!BC39),График!BC39,IF('Ночные Часы'!S38&gt;0,CONCATENATE(IF((TEXT(График!BD39-График!BC39,"ч")-1)&lt;0,0,TEXT(График!BD39-График!BC39,"ч")-1),"_",TEXT('Ночные Часы'!S38,"Ч")),IF((TEXT(График!BD39-График!BC39,"ч")-1)&lt;0,0,TEXT(График!BD39-График!BC39,"ч")-1)))</f>
        <v>8</v>
      </c>
      <c r="T38" s="289" t="str">
        <f>IF(ISTEXT(График!BF39),График!BF39,IF('Ночные Часы'!T38&gt;0,CONCATENATE(IF((TEXT(График!BG39-График!BF39,"ч")-1)&lt;0,0,TEXT(График!BG39-График!BF39,"ч")-1),"_",TEXT('Ночные Часы'!T38,"Ч")),IF((TEXT(График!BG39-График!BF39,"ч")-1)&lt;0,0,TEXT(График!BG39-График!BF39,"ч")-1)))</f>
        <v>В</v>
      </c>
      <c r="U38" s="289">
        <f>IF(ISTEXT(График!BI39),График!BI39,IF('Ночные Часы'!U38&gt;0,CONCATENATE(IF((TEXT(График!BJ39-График!BI39,"ч")-1)&lt;0,0,TEXT(График!BJ39-График!BI39,"ч")-1),"_",TEXT('Ночные Часы'!U38,"Ч")),IF((TEXT(График!BJ39-График!BI39,"ч")-1)&lt;0,0,TEXT(График!BJ39-График!BI39,"ч")-1)))</f>
        <v>8</v>
      </c>
      <c r="V38" s="289" t="str">
        <f>IF(ISTEXT(График!BL39),График!BL39,IF('Ночные Часы'!V38&gt;0,CONCATENATE(IF((TEXT(График!BM39-График!BL39,"ч")-1)&lt;0,0,TEXT(График!BM39-График!BL39,"ч")-1),"_",TEXT('Ночные Часы'!V38,"Ч")),IF((TEXT(График!BM39-График!BL39,"ч")-1)&lt;0,0,TEXT(График!BM39-График!BL39,"ч")-1)))</f>
        <v>8_2</v>
      </c>
      <c r="W38" s="289" t="str">
        <f>IF(ISTEXT(График!BO39),График!BO39,IF('Ночные Часы'!W38&gt;0,CONCATENATE(IF((TEXT(График!BP39-График!BO39,"ч")-1)&lt;0,0,TEXT(График!BP39-График!BO39,"ч")-1),"_",TEXT('Ночные Часы'!W38,"Ч")),IF((TEXT(График!BP39-График!BO39,"ч")-1)&lt;0,0,TEXT(График!BP39-График!BO39,"ч")-1)))</f>
        <v>8_2</v>
      </c>
      <c r="X38" s="289" t="str">
        <f>IF(ISTEXT(График!BR39),График!BR39,IF('Ночные Часы'!X38&gt;0,CONCATENATE(IF((TEXT(График!BS39-График!BR39,"ч")-1)&lt;0,0,TEXT(График!BS39-График!BR39,"ч")-1),"_",TEXT('Ночные Часы'!X38,"Ч")),IF((TEXT(График!BS39-График!BR39,"ч")-1)&lt;0,0,TEXT(График!BS39-График!BR39,"ч")-1)))</f>
        <v>В</v>
      </c>
      <c r="Y38" s="289" t="str">
        <f>IF(ISTEXT(График!BU39),График!BU39,IF('Ночные Часы'!Y38&gt;0,CONCATENATE(IF((TEXT(График!BV39-График!BU39,"ч")-1)&lt;0,0,TEXT(График!BV39-График!BU39,"ч")-1),"_",TEXT('Ночные Часы'!Y38,"Ч")),IF((TEXT(График!BV39-График!BU39,"ч")-1)&lt;0,0,TEXT(График!BV39-График!BU39,"ч")-1)))</f>
        <v>В</v>
      </c>
      <c r="Z38" s="289" t="str">
        <f>IF(ISTEXT(График!BX39),График!BX39,IF('Ночные Часы'!Z38&gt;0,CONCATENATE(IF((TEXT(График!BY39-График!BX39,"ч")-1)&lt;0,0,TEXT(График!BY39-График!BX39,"ч")-1),"_",TEXT('Ночные Часы'!Z38,"Ч")),IF((TEXT(График!BY39-График!BX39,"ч")-1)&lt;0,0,TEXT(График!BY39-График!BX39,"ч")-1)))</f>
        <v>8_2</v>
      </c>
      <c r="AA38" s="289" t="str">
        <f>IF(ISTEXT(График!CA39),График!CA39,IF('Ночные Часы'!AA38&gt;0,CONCATENATE(IF((TEXT(График!CB39-График!CA39,"ч")-1)&lt;0,0,TEXT(График!CB39-График!CA39,"ч")-1),"_",TEXT('Ночные Часы'!AA38,"Ч")),IF((TEXT(График!CB39-График!CA39,"ч")-1)&lt;0,0,TEXT(График!CB39-График!CA39,"ч")-1)))</f>
        <v>8_3</v>
      </c>
      <c r="AB38" s="289" t="str">
        <f>IF(ISTEXT(График!CD39),График!CD39,IF('Ночные Часы'!AB38&gt;0,CONCATENATE(IF((TEXT(График!CE39-График!CD39,"ч")-1)&lt;0,0,TEXT(График!CE39-График!CD39,"ч")-1),"_",TEXT('Ночные Часы'!AB38,"Ч")),IF((TEXT(График!CE39-График!CD39,"ч")-1)&lt;0,0,TEXT(График!CE39-График!CD39,"ч")-1)))</f>
        <v>8_3</v>
      </c>
      <c r="AC38" s="289" t="str">
        <f>IF(ISTEXT(График!CG39),График!CG39,IF('Ночные Часы'!AC38&gt;0,CONCATENATE(IF((TEXT(График!CH39-График!CG39,"ч")-1)&lt;0,0,TEXT(График!CH39-График!CG39,"ч")-1),"_",TEXT('Ночные Часы'!AC38,"Ч")),IF((TEXT(График!CH39-График!CG39,"ч")-1)&lt;0,0,TEXT(График!CH39-График!CG39,"ч")-1)))</f>
        <v>8_3</v>
      </c>
      <c r="AD38" s="289" t="str">
        <f>IF(ISTEXT(График!CJ39),График!CJ39,IF('Ночные Часы'!AD38&gt;0,CONCATENATE(IF((TEXT(График!CK39-График!CJ39,"ч")-1)&lt;0,0,TEXT(График!CK39-График!CJ39,"ч")-1),"_",TEXT('Ночные Часы'!AD38,"Ч")),IF((TEXT(График!CK39-График!CJ39,"ч")-1)&lt;0,0,TEXT(График!CK39-График!CJ39,"ч")-1)))</f>
        <v>8_3</v>
      </c>
      <c r="AE38" s="289" t="str">
        <f>IF(ISTEXT(График!CM39),График!CM39,IF('Ночные Часы'!AE38&gt;0,CONCATENATE(IF((TEXT(График!CN39-График!CM39,"ч")-1)&lt;0,0,TEXT(График!CN39-График!CM39,"ч")-1),"_",TEXT('Ночные Часы'!AE38,"Ч")),IF((TEXT(График!CN39-График!CM39,"ч")-1)&lt;0,0,TEXT(График!CN39-График!CM39,"ч")-1)))</f>
        <v>В</v>
      </c>
      <c r="AF38" s="289" t="str">
        <f>IF(ISTEXT(График!CP39),График!CP39,IF('Ночные Часы'!AF38&gt;0,CONCATENATE(IF((TEXT(График!CQ39-График!CP39,"ч")-1)&lt;0,0,TEXT(График!CQ39-График!CP39,"ч")-1),"_",TEXT('Ночные Часы'!AF38,"Ч")),IF((TEXT(График!CQ39-График!CP39,"ч")-1)&lt;0,0,TEXT(График!CQ39-График!CP39,"ч")-1)))</f>
        <v>В</v>
      </c>
      <c r="AG38" s="289">
        <f>IF(ISTEXT(График!CS39),График!CS39,IF('Ночные Часы'!AG38&gt;0,CONCATENATE(IF((TEXT(График!CT39-График!CS39,"ч")-1)&lt;0,0,TEXT(График!CT39-График!CS39,"ч")-1),"_",TEXT('Ночные Часы'!AG38,"Ч")),IF((TEXT(График!CT39-График!CS39,"ч")-1)&lt;0,0,TEXT(График!CT39-График!CS39,"ч")-1)))</f>
        <v>0</v>
      </c>
      <c r="AH38" s="284">
        <f>График!CW39</f>
        <v>19</v>
      </c>
      <c r="AI38" s="196">
        <f t="array" ref="AI38">SUM(IFERROR(--LEFTB(C38:AG38,FIND("_",C38:AG38)-1),C38:AG38))</f>
        <v>152</v>
      </c>
      <c r="AJ38" s="284">
        <f t="array" ref="AJ38">SUM(--IFERROR(MID(C38:AG38,SEARCH("_",C38:AG38)+1,1),0))</f>
        <v>28</v>
      </c>
      <c r="AK38" s="285">
        <f>'Ночные Часы'!AH38</f>
        <v>1.1666666666666665</v>
      </c>
      <c r="AL38" s="285">
        <f t="shared" si="1"/>
        <v>2.2204460492503131E-16</v>
      </c>
      <c r="AM38" s="351">
        <f t="shared" si="2"/>
        <v>11</v>
      </c>
      <c r="AN38" s="351">
        <f t="shared" si="3"/>
        <v>0</v>
      </c>
      <c r="AO38" s="351">
        <f t="shared" si="4"/>
        <v>0</v>
      </c>
    </row>
    <row r="39" spans="1:41" x14ac:dyDescent="0.25">
      <c r="A39" s="8">
        <f>VLOOKUP(B39,'Список КК'!$M$2:$N$377,2,TRUE)</f>
        <v>14210</v>
      </c>
      <c r="B39" s="9" t="str">
        <f>График!C40</f>
        <v>Хмара Екатерина Юрьевна</v>
      </c>
      <c r="C39" s="289" t="str">
        <f>IF(ISTEXT(График!G40),График!G40,IF('Ночные Часы'!C39&gt;0,CONCATENATE(IF((TEXT(График!H40-График!G40,"ч")-1)&lt;0,0,TEXT(График!H40-График!G40,"ч")-1),"_",TEXT('Ночные Часы'!C39,"Ч")),IF((TEXT(График!H40-График!G40,"ч")-1)&lt;0,0,TEXT(График!H40-График!G40,"ч")-1)))</f>
        <v>В</v>
      </c>
      <c r="D39" s="289" t="str">
        <f>IF(ISTEXT(График!J40),График!J40,IF('Ночные Часы'!D39&gt;0,CONCATENATE(IF((TEXT(График!K40-График!J40,"ч")-1)&lt;0,0,TEXT(График!K40-График!J40,"ч")-1),"_",TEXT('Ночные Часы'!D39,"Ч")),IF((TEXT(График!K40-График!J40,"ч")-1)&lt;0,0,TEXT(График!K40-График!J40,"ч")-1)))</f>
        <v>В</v>
      </c>
      <c r="E39" s="289">
        <f>IF(ISTEXT(График!M40),График!M40,IF('Ночные Часы'!E39&gt;0,CONCATENATE(IF((TEXT(График!N40-График!M40,"ч")-1)&lt;0,0,TEXT(График!N40-График!M40,"ч")-1),"_",TEXT('Ночные Часы'!E39,"Ч")),IF((TEXT(График!N40-График!M40,"ч")-1)&lt;0,0,TEXT(График!N40-График!M40,"ч")-1)))</f>
        <v>8</v>
      </c>
      <c r="F39" s="289">
        <f>IF(ISTEXT(График!P40),График!P40,IF('Ночные Часы'!F39&gt;0,CONCATENATE(IF((TEXT(График!Q40-График!P40,"ч")-1)&lt;0,0,TEXT(График!Q40-График!P40,"ч")-1),"_",TEXT('Ночные Часы'!F39,"Ч")),IF((TEXT(График!Q40-График!P40,"ч")-1)&lt;0,0,TEXT(График!Q40-График!P40,"ч")-1)))</f>
        <v>8</v>
      </c>
      <c r="G39" s="289">
        <f>IF(ISTEXT(График!S40),График!S40,IF('Ночные Часы'!G39&gt;0,CONCATENATE(IF((TEXT(График!T40-График!S40,"ч")-1)&lt;0,0,TEXT(График!T40-График!S40,"ч")-1),"_",TEXT('Ночные Часы'!G39,"Ч")),IF((TEXT(График!T40-График!S40,"ч")-1)&lt;0,0,TEXT(График!T40-График!S40,"ч")-1)))</f>
        <v>8</v>
      </c>
      <c r="H39" s="289">
        <f>IF(ISTEXT(График!V40),График!V40,IF('Ночные Часы'!H39&gt;0,CONCATENATE(IF((TEXT(График!W40-График!V40,"ч")-1)&lt;0,0,TEXT(График!W40-График!V40,"ч")-1),"_",TEXT('Ночные Часы'!H39,"Ч")),IF((TEXT(График!W40-График!V40,"ч")-1)&lt;0,0,TEXT(График!W40-График!V40,"ч")-1)))</f>
        <v>8</v>
      </c>
      <c r="I39" s="289">
        <f>IF(ISTEXT(График!Y40),График!Y40,IF('Ночные Часы'!I39&gt;0,CONCATENATE(IF((TEXT(График!Z40-График!Y40,"ч")-1)&lt;0,0,TEXT(График!Z40-График!Y40,"ч")-1),"_",TEXT('Ночные Часы'!I39,"Ч")),IF((TEXT(График!Z40-График!Y40,"ч")-1)&lt;0,0,TEXT(График!Z40-График!Y40,"ч")-1)))</f>
        <v>8</v>
      </c>
      <c r="J39" s="289" t="str">
        <f>IF(ISTEXT(График!AB40),График!AB40,IF('Ночные Часы'!J39&gt;0,CONCATENATE(IF((TEXT(График!AC40-График!AB40,"ч")-1)&lt;0,0,TEXT(График!AC40-График!AB40,"ч")-1),"_",TEXT('Ночные Часы'!J39,"Ч")),IF((TEXT(График!AC40-График!AB40,"ч")-1)&lt;0,0,TEXT(График!AC40-График!AB40,"ч")-1)))</f>
        <v>В</v>
      </c>
      <c r="K39" s="289" t="str">
        <f>IF(ISTEXT(График!AE40),График!AE40,IF('Ночные Часы'!K39&gt;0,CONCATENATE(IF((TEXT(График!AF40-График!AE40,"ч")-1)&lt;0,0,TEXT(График!AF40-График!AE40,"ч")-1),"_",TEXT('Ночные Часы'!K39,"Ч")),IF((TEXT(График!AF40-График!AE40,"ч")-1)&lt;0,0,TEXT(График!AF40-График!AE40,"ч")-1)))</f>
        <v>В</v>
      </c>
      <c r="L39" s="289">
        <f>IF(ISTEXT(График!AH40),График!AH40,IF('Ночные Часы'!L39&gt;0,CONCATENATE(IF((TEXT(График!AI40-График!AH40,"ч")-1)&lt;0,0,TEXT(График!AI40-График!AH40,"ч")-1),"_",TEXT('Ночные Часы'!L39,"Ч")),IF((TEXT(График!AI40-График!AH40,"ч")-1)&lt;0,0,TEXT(График!AI40-График!AH40,"ч")-1)))</f>
        <v>8</v>
      </c>
      <c r="M39" s="289">
        <f>IF(ISTEXT(График!AK40),График!AK40,IF('Ночные Часы'!M39&gt;0,CONCATENATE(IF((TEXT(График!AL40-График!AK40,"ч")-1)&lt;0,0,TEXT(График!AL40-График!AK40,"ч")-1),"_",TEXT('Ночные Часы'!M39,"Ч")),IF((TEXT(График!AL40-График!AK40,"ч")-1)&lt;0,0,TEXT(График!AL40-График!AK40,"ч")-1)))</f>
        <v>8</v>
      </c>
      <c r="N39" s="289">
        <f>IF(ISTEXT(График!AN40),График!AN40,IF('Ночные Часы'!N39&gt;0,CONCATENATE(IF((TEXT(График!AO40-График!AN40,"ч")-1)&lt;0,0,TEXT(График!AO40-График!AN40,"ч")-1),"_",TEXT('Ночные Часы'!N39,"Ч")),IF((TEXT(График!AO40-График!AN40,"ч")-1)&lt;0,0,TEXT(График!AO40-График!AN40,"ч")-1)))</f>
        <v>8</v>
      </c>
      <c r="O39" s="289">
        <f>IF(ISTEXT(График!AQ40),График!AQ40,IF('Ночные Часы'!O39&gt;0,CONCATENATE(IF((TEXT(График!AR40-График!AQ40,"ч")-1)&lt;0,0,TEXT(График!AR40-График!AQ40,"ч")-1),"_",TEXT('Ночные Часы'!O39,"Ч")),IF((TEXT(График!AR40-График!AQ40,"ч")-1)&lt;0,0,TEXT(График!AR40-График!AQ40,"ч")-1)))</f>
        <v>8</v>
      </c>
      <c r="P39" s="289">
        <f>IF(ISTEXT(График!AT40),График!AT40,IF('Ночные Часы'!P39&gt;0,CONCATENATE(IF((TEXT(График!AU40-График!AT40,"ч")-1)&lt;0,0,TEXT(График!AU40-График!AT40,"ч")-1),"_",TEXT('Ночные Часы'!P39,"Ч")),IF((TEXT(График!AU40-График!AT40,"ч")-1)&lt;0,0,TEXT(График!AU40-График!AT40,"ч")-1)))</f>
        <v>8</v>
      </c>
      <c r="Q39" s="289" t="str">
        <f>IF(ISTEXT(График!AW40),График!AW40,IF('Ночные Часы'!Q39&gt;0,CONCATENATE(IF((TEXT(График!AX40-График!AW40,"ч")-1)&lt;0,0,TEXT(График!AX40-График!AW40,"ч")-1),"_",TEXT('Ночные Часы'!Q39,"Ч")),IF((TEXT(График!AX40-График!AW40,"ч")-1)&lt;0,0,TEXT(График!AX40-График!AW40,"ч")-1)))</f>
        <v>В</v>
      </c>
      <c r="R39" s="289" t="str">
        <f>IF(ISTEXT(График!AZ40),График!AZ40,IF('Ночные Часы'!R39&gt;0,CONCATENATE(IF((TEXT(График!BA40-График!AZ40,"ч")-1)&lt;0,0,TEXT(График!BA40-График!AZ40,"ч")-1),"_",TEXT('Ночные Часы'!R39,"Ч")),IF((TEXT(График!BA40-График!AZ40,"ч")-1)&lt;0,0,TEXT(График!BA40-График!AZ40,"ч")-1)))</f>
        <v>В</v>
      </c>
      <c r="S39" s="289">
        <f>IF(ISTEXT(График!BC40),График!BC40,IF('Ночные Часы'!S39&gt;0,CONCATENATE(IF((TEXT(График!BD40-График!BC40,"ч")-1)&lt;0,0,TEXT(График!BD40-График!BC40,"ч")-1),"_",TEXT('Ночные Часы'!S39,"Ч")),IF((TEXT(График!BD40-График!BC40,"ч")-1)&lt;0,0,TEXT(График!BD40-График!BC40,"ч")-1)))</f>
        <v>8</v>
      </c>
      <c r="T39" s="289">
        <f>IF(ISTEXT(График!BF40),График!BF40,IF('Ночные Часы'!T39&gt;0,CONCATENATE(IF((TEXT(График!BG40-График!BF40,"ч")-1)&lt;0,0,TEXT(График!BG40-График!BF40,"ч")-1),"_",TEXT('Ночные Часы'!T39,"Ч")),IF((TEXT(График!BG40-График!BF40,"ч")-1)&lt;0,0,TEXT(График!BG40-График!BF40,"ч")-1)))</f>
        <v>8</v>
      </c>
      <c r="U39" s="289">
        <f>IF(ISTEXT(График!BI40),График!BI40,IF('Ночные Часы'!U39&gt;0,CONCATENATE(IF((TEXT(График!BJ40-График!BI40,"ч")-1)&lt;0,0,TEXT(График!BJ40-График!BI40,"ч")-1),"_",TEXT('Ночные Часы'!U39,"Ч")),IF((TEXT(График!BJ40-График!BI40,"ч")-1)&lt;0,0,TEXT(График!BJ40-График!BI40,"ч")-1)))</f>
        <v>8</v>
      </c>
      <c r="V39" s="289">
        <f>IF(ISTEXT(График!BL40),График!BL40,IF('Ночные Часы'!V39&gt;0,CONCATENATE(IF((TEXT(График!BM40-График!BL40,"ч")-1)&lt;0,0,TEXT(График!BM40-График!BL40,"ч")-1),"_",TEXT('Ночные Часы'!V39,"Ч")),IF((TEXT(График!BM40-График!BL40,"ч")-1)&lt;0,0,TEXT(График!BM40-График!BL40,"ч")-1)))</f>
        <v>8</v>
      </c>
      <c r="W39" s="289">
        <f>IF(ISTEXT(График!BO40),График!BO40,IF('Ночные Часы'!W39&gt;0,CONCATENATE(IF((TEXT(График!BP40-График!BO40,"ч")-1)&lt;0,0,TEXT(График!BP40-График!BO40,"ч")-1),"_",TEXT('Ночные Часы'!W39,"Ч")),IF((TEXT(График!BP40-График!BO40,"ч")-1)&lt;0,0,TEXT(График!BP40-График!BO40,"ч")-1)))</f>
        <v>8</v>
      </c>
      <c r="X39" s="289" t="str">
        <f>IF(ISTEXT(График!BR40),График!BR40,IF('Ночные Часы'!X39&gt;0,CONCATENATE(IF((TEXT(График!BS40-График!BR40,"ч")-1)&lt;0,0,TEXT(График!BS40-График!BR40,"ч")-1),"_",TEXT('Ночные Часы'!X39,"Ч")),IF((TEXT(График!BS40-График!BR40,"ч")-1)&lt;0,0,TEXT(График!BS40-График!BR40,"ч")-1)))</f>
        <v>В</v>
      </c>
      <c r="Y39" s="289" t="str">
        <f>IF(ISTEXT(График!BU40),График!BU40,IF('Ночные Часы'!Y39&gt;0,CONCATENATE(IF((TEXT(График!BV40-График!BU40,"ч")-1)&lt;0,0,TEXT(График!BV40-График!BU40,"ч")-1),"_",TEXT('Ночные Часы'!Y39,"Ч")),IF((TEXT(График!BV40-График!BU40,"ч")-1)&lt;0,0,TEXT(График!BV40-График!BU40,"ч")-1)))</f>
        <v>В</v>
      </c>
      <c r="Z39" s="289">
        <f>IF(ISTEXT(График!BX40),График!BX40,IF('Ночные Часы'!Z39&gt;0,CONCATENATE(IF((TEXT(График!BY40-График!BX40,"ч")-1)&lt;0,0,TEXT(График!BY40-График!BX40,"ч")-1),"_",TEXT('Ночные Часы'!Z39,"Ч")),IF((TEXT(График!BY40-График!BX40,"ч")-1)&lt;0,0,TEXT(График!BY40-График!BX40,"ч")-1)))</f>
        <v>8</v>
      </c>
      <c r="AA39" s="289">
        <f>IF(ISTEXT(График!CA40),График!CA40,IF('Ночные Часы'!AA39&gt;0,CONCATENATE(IF((TEXT(График!CB40-График!CA40,"ч")-1)&lt;0,0,TEXT(График!CB40-График!CA40,"ч")-1),"_",TEXT('Ночные Часы'!AA39,"Ч")),IF((TEXT(График!CB40-График!CA40,"ч")-1)&lt;0,0,TEXT(График!CB40-График!CA40,"ч")-1)))</f>
        <v>8</v>
      </c>
      <c r="AB39" s="289">
        <f>IF(ISTEXT(График!CD40),График!CD40,IF('Ночные Часы'!AB39&gt;0,CONCATENATE(IF((TEXT(График!CE40-График!CD40,"ч")-1)&lt;0,0,TEXT(График!CE40-График!CD40,"ч")-1),"_",TEXT('Ночные Часы'!AB39,"Ч")),IF((TEXT(График!CE40-График!CD40,"ч")-1)&lt;0,0,TEXT(График!CE40-График!CD40,"ч")-1)))</f>
        <v>8</v>
      </c>
      <c r="AC39" s="289">
        <f>IF(ISTEXT(График!CG40),График!CG40,IF('Ночные Часы'!AC39&gt;0,CONCATENATE(IF((TEXT(График!CH40-График!CG40,"ч")-1)&lt;0,0,TEXT(График!CH40-График!CG40,"ч")-1),"_",TEXT('Ночные Часы'!AC39,"Ч")),IF((TEXT(График!CH40-График!CG40,"ч")-1)&lt;0,0,TEXT(График!CH40-График!CG40,"ч")-1)))</f>
        <v>8</v>
      </c>
      <c r="AD39" s="289" t="str">
        <f>IF(ISTEXT(График!CJ40),График!CJ40,IF('Ночные Часы'!AD39&gt;0,CONCATENATE(IF((TEXT(График!CK40-График!CJ40,"ч")-1)&lt;0,0,TEXT(График!CK40-График!CJ40,"ч")-1),"_",TEXT('Ночные Часы'!AD39,"Ч")),IF((TEXT(График!CK40-График!CJ40,"ч")-1)&lt;0,0,TEXT(График!CK40-График!CJ40,"ч")-1)))</f>
        <v>В</v>
      </c>
      <c r="AE39" s="289" t="str">
        <f>IF(ISTEXT(График!CM40),График!CM40,IF('Ночные Часы'!AE39&gt;0,CONCATENATE(IF((TEXT(График!CN40-График!CM40,"ч")-1)&lt;0,0,TEXT(График!CN40-График!CM40,"ч")-1),"_",TEXT('Ночные Часы'!AE39,"Ч")),IF((TEXT(График!CN40-График!CM40,"ч")-1)&lt;0,0,TEXT(График!CN40-График!CM40,"ч")-1)))</f>
        <v>В</v>
      </c>
      <c r="AF39" s="289" t="str">
        <f>IF(ISTEXT(График!CP40),График!CP40,IF('Ночные Часы'!AF39&gt;0,CONCATENATE(IF((TEXT(График!CQ40-График!CP40,"ч")-1)&lt;0,0,TEXT(График!CQ40-График!CP40,"ч")-1),"_",TEXT('Ночные Часы'!AF39,"Ч")),IF((TEXT(График!CQ40-График!CP40,"ч")-1)&lt;0,0,TEXT(График!CQ40-График!CP40,"ч")-1)))</f>
        <v>В</v>
      </c>
      <c r="AG39" s="289">
        <f>IF(ISTEXT(График!CS40),График!CS40,IF('Ночные Часы'!AG39&gt;0,CONCATENATE(IF((TEXT(График!CT40-График!CS40,"ч")-1)&lt;0,0,TEXT(График!CT40-График!CS40,"ч")-1),"_",TEXT('Ночные Часы'!AG39,"Ч")),IF((TEXT(График!CT40-График!CS40,"ч")-1)&lt;0,0,TEXT(График!CT40-График!CS40,"ч")-1)))</f>
        <v>0</v>
      </c>
      <c r="AH39" s="284">
        <f>График!CW40</f>
        <v>19</v>
      </c>
      <c r="AI39" s="196">
        <f t="array" ref="AI39">SUM(IFERROR(--LEFTB(C39:AG39,FIND("_",C39:AG39)-1),C39:AG39))</f>
        <v>152</v>
      </c>
      <c r="AJ39" s="284">
        <f t="array" ref="AJ39">SUM(--IFERROR(MID(C39:AG39,SEARCH("_",C39:AG39)+1,1),0))</f>
        <v>0</v>
      </c>
      <c r="AK39" s="285">
        <f>'Ночные Часы'!AH39</f>
        <v>0</v>
      </c>
      <c r="AL39" s="285">
        <f t="shared" si="1"/>
        <v>0</v>
      </c>
      <c r="AM39" s="351">
        <f t="shared" si="2"/>
        <v>11</v>
      </c>
      <c r="AN39" s="351">
        <f t="shared" si="3"/>
        <v>0</v>
      </c>
      <c r="AO39" s="351">
        <f t="shared" si="4"/>
        <v>0</v>
      </c>
    </row>
    <row r="40" spans="1:41" x14ac:dyDescent="0.25">
      <c r="A40" s="8">
        <f>VLOOKUP(B40,'Список КК'!$M$2:$N$377,2,TRUE)</f>
        <v>38744</v>
      </c>
      <c r="B40" s="9" t="str">
        <f>График!C41</f>
        <v>Чемазокова Марина Хусеновна</v>
      </c>
      <c r="C40" s="289">
        <f>IF(ISTEXT(График!G41),График!G41,IF('Ночные Часы'!C40&gt;0,CONCATENATE(IF((TEXT(График!H41-График!G41,"ч")-1)&lt;0,0,TEXT(График!H41-График!G41,"ч")-1),"_",TEXT('Ночные Часы'!C40,"Ч")),IF((TEXT(График!H41-График!G41,"ч")-1)&lt;0,0,TEXT(График!H41-График!G41,"ч")-1)))</f>
        <v>8</v>
      </c>
      <c r="D40" s="289">
        <f>IF(ISTEXT(График!J41),График!J41,IF('Ночные Часы'!D40&gt;0,CONCATENATE(IF((TEXT(График!K41-График!J41,"ч")-1)&lt;0,0,TEXT(График!K41-График!J41,"ч")-1),"_",TEXT('Ночные Часы'!D40,"Ч")),IF((TEXT(График!K41-График!J41,"ч")-1)&lt;0,0,TEXT(График!K41-График!J41,"ч")-1)))</f>
        <v>8</v>
      </c>
      <c r="E40" s="289">
        <f>IF(ISTEXT(График!M41),График!M41,IF('Ночные Часы'!E40&gt;0,CONCATENATE(IF((TEXT(График!N41-График!M41,"ч")-1)&lt;0,0,TEXT(График!N41-График!M41,"ч")-1),"_",TEXT('Ночные Часы'!E40,"Ч")),IF((TEXT(График!N41-График!M41,"ч")-1)&lt;0,0,TEXT(График!N41-График!M41,"ч")-1)))</f>
        <v>8</v>
      </c>
      <c r="F40" s="289" t="str">
        <f>IF(ISTEXT(График!P41),График!P41,IF('Ночные Часы'!F40&gt;0,CONCATENATE(IF((TEXT(График!Q41-График!P41,"ч")-1)&lt;0,0,TEXT(График!Q41-График!P41,"ч")-1),"_",TEXT('Ночные Часы'!F40,"Ч")),IF((TEXT(График!Q41-График!P41,"ч")-1)&lt;0,0,TEXT(График!Q41-График!P41,"ч")-1)))</f>
        <v>В</v>
      </c>
      <c r="G40" s="289" t="str">
        <f>IF(ISTEXT(График!S41),График!S41,IF('Ночные Часы'!G40&gt;0,CONCATENATE(IF((TEXT(График!T41-График!S41,"ч")-1)&lt;0,0,TEXT(График!T41-График!S41,"ч")-1),"_",TEXT('Ночные Часы'!G40,"Ч")),IF((TEXT(График!T41-График!S41,"ч")-1)&lt;0,0,TEXT(График!T41-График!S41,"ч")-1)))</f>
        <v>В</v>
      </c>
      <c r="H40" s="289">
        <f>IF(ISTEXT(График!V41),График!V41,IF('Ночные Часы'!H40&gt;0,CONCATENATE(IF((TEXT(График!W41-График!V41,"ч")-1)&lt;0,0,TEXT(График!W41-График!V41,"ч")-1),"_",TEXT('Ночные Часы'!H40,"Ч")),IF((TEXT(График!W41-График!V41,"ч")-1)&lt;0,0,TEXT(График!W41-График!V41,"ч")-1)))</f>
        <v>8</v>
      </c>
      <c r="I40" s="289">
        <f>IF(ISTEXT(График!Y41),График!Y41,IF('Ночные Часы'!I40&gt;0,CONCATENATE(IF((TEXT(График!Z41-График!Y41,"ч")-1)&lt;0,0,TEXT(График!Z41-График!Y41,"ч")-1),"_",TEXT('Ночные Часы'!I40,"Ч")),IF((TEXT(График!Z41-График!Y41,"ч")-1)&lt;0,0,TEXT(График!Z41-График!Y41,"ч")-1)))</f>
        <v>8</v>
      </c>
      <c r="J40" s="289" t="str">
        <f>IF(ISTEXT(График!AB41),График!AB41,IF('Ночные Часы'!J40&gt;0,CONCATENATE(IF((TEXT(График!AC41-График!AB41,"ч")-1)&lt;0,0,TEXT(График!AC41-График!AB41,"ч")-1),"_",TEXT('Ночные Часы'!J40,"Ч")),IF((TEXT(График!AC41-График!AB41,"ч")-1)&lt;0,0,TEXT(График!AC41-График!AB41,"ч")-1)))</f>
        <v>8_3</v>
      </c>
      <c r="K40" s="289" t="str">
        <f>IF(ISTEXT(График!AE41),График!AE41,IF('Ночные Часы'!K40&gt;0,CONCATENATE(IF((TEXT(График!AF41-График!AE41,"ч")-1)&lt;0,0,TEXT(График!AF41-График!AE41,"ч")-1),"_",TEXT('Ночные Часы'!K40,"Ч")),IF((TEXT(График!AF41-График!AE41,"ч")-1)&lt;0,0,TEXT(График!AF41-График!AE41,"ч")-1)))</f>
        <v>8_3</v>
      </c>
      <c r="L40" s="289" t="str">
        <f>IF(ISTEXT(График!AH41),График!AH41,IF('Ночные Часы'!L40&gt;0,CONCATENATE(IF((TEXT(График!AI41-График!AH41,"ч")-1)&lt;0,0,TEXT(График!AI41-График!AH41,"ч")-1),"_",TEXT('Ночные Часы'!L40,"Ч")),IF((TEXT(График!AI41-График!AH41,"ч")-1)&lt;0,0,TEXT(График!AI41-График!AH41,"ч")-1)))</f>
        <v>8_3</v>
      </c>
      <c r="M40" s="289" t="str">
        <f>IF(ISTEXT(График!AK41),График!AK41,IF('Ночные Часы'!M40&gt;0,CONCATENATE(IF((TEXT(График!AL41-График!AK41,"ч")-1)&lt;0,0,TEXT(График!AL41-График!AK41,"ч")-1),"_",TEXT('Ночные Часы'!M40,"Ч")),IF((TEXT(График!AL41-График!AK41,"ч")-1)&lt;0,0,TEXT(График!AL41-График!AK41,"ч")-1)))</f>
        <v>В</v>
      </c>
      <c r="N40" s="289" t="str">
        <f>IF(ISTEXT(График!AN41),График!AN41,IF('Ночные Часы'!N40&gt;0,CONCATENATE(IF((TEXT(График!AO41-График!AN41,"ч")-1)&lt;0,0,TEXT(График!AO41-График!AN41,"ч")-1),"_",TEXT('Ночные Часы'!N40,"Ч")),IF((TEXT(График!AO41-График!AN41,"ч")-1)&lt;0,0,TEXT(График!AO41-График!AN41,"ч")-1)))</f>
        <v>В</v>
      </c>
      <c r="O40" s="289">
        <f>IF(ISTEXT(График!AQ41),График!AQ41,IF('Ночные Часы'!O40&gt;0,CONCATENATE(IF((TEXT(График!AR41-График!AQ41,"ч")-1)&lt;0,0,TEXT(График!AR41-График!AQ41,"ч")-1),"_",TEXT('Ночные Часы'!O40,"Ч")),IF((TEXT(График!AR41-График!AQ41,"ч")-1)&lt;0,0,TEXT(График!AR41-График!AQ41,"ч")-1)))</f>
        <v>8</v>
      </c>
      <c r="P40" s="289">
        <f>IF(ISTEXT(График!AT41),График!AT41,IF('Ночные Часы'!P40&gt;0,CONCATENATE(IF((TEXT(График!AU41-График!AT41,"ч")-1)&lt;0,0,TEXT(График!AU41-График!AT41,"ч")-1),"_",TEXT('Ночные Часы'!P40,"Ч")),IF((TEXT(График!AU41-График!AT41,"ч")-1)&lt;0,0,TEXT(График!AU41-График!AT41,"ч")-1)))</f>
        <v>8</v>
      </c>
      <c r="Q40" s="289">
        <f>IF(ISTEXT(График!AW41),График!AW41,IF('Ночные Часы'!Q40&gt;0,CONCATENATE(IF((TEXT(График!AX41-График!AW41,"ч")-1)&lt;0,0,TEXT(График!AX41-График!AW41,"ч")-1),"_",TEXT('Ночные Часы'!Q40,"Ч")),IF((TEXT(График!AX41-График!AW41,"ч")-1)&lt;0,0,TEXT(График!AX41-График!AW41,"ч")-1)))</f>
        <v>8</v>
      </c>
      <c r="R40" s="289" t="str">
        <f>IF(ISTEXT(График!AZ41),График!AZ41,IF('Ночные Часы'!R40&gt;0,CONCATENATE(IF((TEXT(График!BA41-График!AZ41,"ч")-1)&lt;0,0,TEXT(График!BA41-График!AZ41,"ч")-1),"_",TEXT('Ночные Часы'!R40,"Ч")),IF((TEXT(График!BA41-График!AZ41,"ч")-1)&lt;0,0,TEXT(График!BA41-График!AZ41,"ч")-1)))</f>
        <v>В</v>
      </c>
      <c r="S40" s="289" t="str">
        <f>IF(ISTEXT(График!BC41),График!BC41,IF('Ночные Часы'!S40&gt;0,CONCATENATE(IF((TEXT(График!BD41-График!BC41,"ч")-1)&lt;0,0,TEXT(График!BD41-График!BC41,"ч")-1),"_",TEXT('Ночные Часы'!S40,"Ч")),IF((TEXT(График!BD41-График!BC41,"ч")-1)&lt;0,0,TEXT(График!BD41-График!BC41,"ч")-1)))</f>
        <v>В</v>
      </c>
      <c r="T40" s="289">
        <f>IF(ISTEXT(График!BF41),График!BF41,IF('Ночные Часы'!T40&gt;0,CONCATENATE(IF((TEXT(График!BG41-График!BF41,"ч")-1)&lt;0,0,TEXT(График!BG41-График!BF41,"ч")-1),"_",TEXT('Ночные Часы'!T40,"Ч")),IF((TEXT(График!BG41-График!BF41,"ч")-1)&lt;0,0,TEXT(График!BG41-График!BF41,"ч")-1)))</f>
        <v>8</v>
      </c>
      <c r="U40" s="289" t="str">
        <f>IF(ISTEXT(График!BI41),График!BI41,IF('Ночные Часы'!U40&gt;0,CONCATENATE(IF((TEXT(График!BJ41-График!BI41,"ч")-1)&lt;0,0,TEXT(График!BJ41-График!BI41,"ч")-1),"_",TEXT('Ночные Часы'!U40,"Ч")),IF((TEXT(График!BJ41-График!BI41,"ч")-1)&lt;0,0,TEXT(График!BJ41-График!BI41,"ч")-1)))</f>
        <v>8_3</v>
      </c>
      <c r="V40" s="289" t="str">
        <f>IF(ISTEXT(График!BL41),График!BL41,IF('Ночные Часы'!V40&gt;0,CONCATENATE(IF((TEXT(График!BM41-График!BL41,"ч")-1)&lt;0,0,TEXT(График!BM41-График!BL41,"ч")-1),"_",TEXT('Ночные Часы'!V40,"Ч")),IF((TEXT(График!BM41-График!BL41,"ч")-1)&lt;0,0,TEXT(График!BM41-График!BL41,"ч")-1)))</f>
        <v>8_3</v>
      </c>
      <c r="W40" s="289" t="str">
        <f>IF(ISTEXT(График!BO41),График!BO41,IF('Ночные Часы'!W40&gt;0,CONCATENATE(IF((TEXT(График!BP41-График!BO41,"ч")-1)&lt;0,0,TEXT(График!BP41-График!BO41,"ч")-1),"_",TEXT('Ночные Часы'!W40,"Ч")),IF((TEXT(График!BP41-График!BO41,"ч")-1)&lt;0,0,TEXT(График!BP41-График!BO41,"ч")-1)))</f>
        <v>8_3</v>
      </c>
      <c r="X40" s="289" t="str">
        <f>IF(ISTEXT(График!BR41),График!BR41,IF('Ночные Часы'!X40&gt;0,CONCATENATE(IF((TEXT(График!BS41-График!BR41,"ч")-1)&lt;0,0,TEXT(График!BS41-График!BR41,"ч")-1),"_",TEXT('Ночные Часы'!X40,"Ч")),IF((TEXT(График!BS41-График!BR41,"ч")-1)&lt;0,0,TEXT(График!BS41-График!BR41,"ч")-1)))</f>
        <v>В</v>
      </c>
      <c r="Y40" s="289" t="str">
        <f>IF(ISTEXT(График!BU41),График!BU41,IF('Ночные Часы'!Y40&gt;0,CONCATENATE(IF((TEXT(График!BV41-График!BU41,"ч")-1)&lt;0,0,TEXT(График!BV41-График!BU41,"ч")-1),"_",TEXT('Ночные Часы'!Y40,"Ч")),IF((TEXT(График!BV41-График!BU41,"ч")-1)&lt;0,0,TEXT(График!BV41-График!BU41,"ч")-1)))</f>
        <v>В</v>
      </c>
      <c r="Z40" s="289">
        <f>IF(ISTEXT(График!BX41),График!BX41,IF('Ночные Часы'!Z40&gt;0,CONCATENATE(IF((TEXT(График!BY41-График!BX41,"ч")-1)&lt;0,0,TEXT(График!BY41-График!BX41,"ч")-1),"_",TEXT('Ночные Часы'!Z40,"Ч")),IF((TEXT(График!BY41-График!BX41,"ч")-1)&lt;0,0,TEXT(График!BY41-График!BX41,"ч")-1)))</f>
        <v>8</v>
      </c>
      <c r="AA40" s="289">
        <f>IF(ISTEXT(График!CA41),График!CA41,IF('Ночные Часы'!AA40&gt;0,CONCATENATE(IF((TEXT(График!CB41-График!CA41,"ч")-1)&lt;0,0,TEXT(График!CB41-График!CA41,"ч")-1),"_",TEXT('Ночные Часы'!AA40,"Ч")),IF((TEXT(График!CB41-График!CA41,"ч")-1)&lt;0,0,TEXT(График!CB41-График!CA41,"ч")-1)))</f>
        <v>8</v>
      </c>
      <c r="AB40" s="289">
        <f>IF(ISTEXT(График!CD41),График!CD41,IF('Ночные Часы'!AB40&gt;0,CONCATENATE(IF((TEXT(График!CE41-График!CD41,"ч")-1)&lt;0,0,TEXT(График!CE41-График!CD41,"ч")-1),"_",TEXT('Ночные Часы'!AB40,"Ч")),IF((TEXT(График!CE41-График!CD41,"ч")-1)&lt;0,0,TEXT(График!CE41-График!CD41,"ч")-1)))</f>
        <v>8</v>
      </c>
      <c r="AC40" s="289" t="str">
        <f>IF(ISTEXT(График!CG41),График!CG41,IF('Ночные Часы'!AC40&gt;0,CONCATENATE(IF((TEXT(График!CH41-График!CG41,"ч")-1)&lt;0,0,TEXT(График!CH41-График!CG41,"ч")-1),"_",TEXT('Ночные Часы'!AC40,"Ч")),IF((TEXT(График!CH41-График!CG41,"ч")-1)&lt;0,0,TEXT(График!CH41-График!CG41,"ч")-1)))</f>
        <v>8_3</v>
      </c>
      <c r="AD40" s="289" t="str">
        <f>IF(ISTEXT(График!CJ41),График!CJ41,IF('Ночные Часы'!AD40&gt;0,CONCATENATE(IF((TEXT(График!CK41-График!CJ41,"ч")-1)&lt;0,0,TEXT(График!CK41-График!CJ41,"ч")-1),"_",TEXT('Ночные Часы'!AD40,"Ч")),IF((TEXT(График!CK41-График!CJ41,"ч")-1)&lt;0,0,TEXT(График!CK41-График!CJ41,"ч")-1)))</f>
        <v>8_3</v>
      </c>
      <c r="AE40" s="289" t="str">
        <f>IF(ISTEXT(График!CM41),График!CM41,IF('Ночные Часы'!AE40&gt;0,CONCATENATE(IF((TEXT(График!CN41-График!CM41,"ч")-1)&lt;0,0,TEXT(График!CN41-График!CM41,"ч")-1),"_",TEXT('Ночные Часы'!AE40,"Ч")),IF((TEXT(График!CN41-График!CM41,"ч")-1)&lt;0,0,TEXT(График!CN41-График!CM41,"ч")-1)))</f>
        <v>В</v>
      </c>
      <c r="AF40" s="289" t="str">
        <f>IF(ISTEXT(График!CP41),График!CP41,IF('Ночные Часы'!AF40&gt;0,CONCATENATE(IF((TEXT(График!CQ41-График!CP41,"ч")-1)&lt;0,0,TEXT(График!CQ41-График!CP41,"ч")-1),"_",TEXT('Ночные Часы'!AF40,"Ч")),IF((TEXT(График!CQ41-График!CP41,"ч")-1)&lt;0,0,TEXT(График!CQ41-График!CP41,"ч")-1)))</f>
        <v>В</v>
      </c>
      <c r="AG40" s="289">
        <f>IF(ISTEXT(График!CS41),График!CS41,IF('Ночные Часы'!AG40&gt;0,CONCATENATE(IF((TEXT(График!CT41-График!CS41,"ч")-1)&lt;0,0,TEXT(График!CT41-График!CS41,"ч")-1),"_",TEXT('Ночные Часы'!AG40,"Ч")),IF((TEXT(График!CT41-График!CS41,"ч")-1)&lt;0,0,TEXT(График!CT41-График!CS41,"ч")-1)))</f>
        <v>0</v>
      </c>
      <c r="AH40" s="284">
        <f>График!CW41</f>
        <v>20</v>
      </c>
      <c r="AI40" s="196">
        <f t="array" ref="AI40">SUM(IFERROR(--LEFTB(C40:AG40,FIND("_",C40:AG40)-1),C40:AG40))</f>
        <v>160</v>
      </c>
      <c r="AJ40" s="284">
        <f t="array" ref="AJ40">SUM(--IFERROR(MID(C40:AG40,SEARCH("_",C40:AG40)+1,1),0))</f>
        <v>24</v>
      </c>
      <c r="AK40" s="285">
        <f>'Ночные Часы'!AH40</f>
        <v>1</v>
      </c>
      <c r="AL40" s="285">
        <f t="shared" si="1"/>
        <v>0</v>
      </c>
      <c r="AM40" s="351">
        <f t="shared" si="2"/>
        <v>10</v>
      </c>
      <c r="AN40" s="351">
        <f t="shared" si="3"/>
        <v>0</v>
      </c>
      <c r="AO40" s="351">
        <f t="shared" si="4"/>
        <v>0</v>
      </c>
    </row>
    <row r="41" spans="1:41" x14ac:dyDescent="0.25">
      <c r="A41" s="8">
        <f>VLOOKUP(B41,'Список КК'!$M$2:$N$377,2,TRUE)</f>
        <v>1498</v>
      </c>
      <c r="B41" s="9" t="str">
        <f>График!C42</f>
        <v>Шапорова Галина Анатольевна</v>
      </c>
      <c r="C41" s="289">
        <f>IF(ISTEXT(График!G42),График!G42,IF('Ночные Часы'!C41&gt;0,CONCATENATE(IF((TEXT(График!H42-График!G42,"ч")-1)&lt;0,0,TEXT(График!H42-График!G42,"ч")-1),"_",TEXT('Ночные Часы'!C41,"Ч")),IF((TEXT(График!H42-График!G42,"ч")-1)&lt;0,0,TEXT(График!H42-График!G42,"ч")-1)))</f>
        <v>8</v>
      </c>
      <c r="D41" s="289" t="str">
        <f>IF(ISTEXT(График!J42),График!J42,IF('Ночные Часы'!D41&gt;0,CONCATENATE(IF((TEXT(График!K42-График!J42,"ч")-1)&lt;0,0,TEXT(График!K42-График!J42,"ч")-1),"_",TEXT('Ночные Часы'!D41,"Ч")),IF((TEXT(График!K42-График!J42,"ч")-1)&lt;0,0,TEXT(График!K42-График!J42,"ч")-1)))</f>
        <v>8_3</v>
      </c>
      <c r="E41" s="289" t="str">
        <f>IF(ISTEXT(График!M42),График!M42,IF('Ночные Часы'!E41&gt;0,CONCATENATE(IF((TEXT(График!N42-График!M42,"ч")-1)&lt;0,0,TEXT(График!N42-График!M42,"ч")-1),"_",TEXT('Ночные Часы'!E41,"Ч")),IF((TEXT(График!N42-График!M42,"ч")-1)&lt;0,0,TEXT(График!N42-График!M42,"ч")-1)))</f>
        <v>8_3</v>
      </c>
      <c r="F41" s="289" t="str">
        <f>IF(ISTEXT(График!P42),График!P42,IF('Ночные Часы'!F41&gt;0,CONCATENATE(IF((TEXT(График!Q42-График!P42,"ч")-1)&lt;0,0,TEXT(График!Q42-График!P42,"ч")-1),"_",TEXT('Ночные Часы'!F41,"Ч")),IF((TEXT(График!Q42-График!P42,"ч")-1)&lt;0,0,TEXT(График!Q42-График!P42,"ч")-1)))</f>
        <v>8_3</v>
      </c>
      <c r="G41" s="289" t="str">
        <f>IF(ISTEXT(График!S42),График!S42,IF('Ночные Часы'!G41&gt;0,CONCATENATE(IF((TEXT(График!T42-График!S42,"ч")-1)&lt;0,0,TEXT(График!T42-График!S42,"ч")-1),"_",TEXT('Ночные Часы'!G41,"Ч")),IF((TEXT(График!T42-График!S42,"ч")-1)&lt;0,0,TEXT(График!T42-График!S42,"ч")-1)))</f>
        <v>В</v>
      </c>
      <c r="H41" s="289" t="str">
        <f>IF(ISTEXT(График!V42),График!V42,IF('Ночные Часы'!H41&gt;0,CONCATENATE(IF((TEXT(График!W42-График!V42,"ч")-1)&lt;0,0,TEXT(График!W42-График!V42,"ч")-1),"_",TEXT('Ночные Часы'!H41,"Ч")),IF((TEXT(График!W42-График!V42,"ч")-1)&lt;0,0,TEXT(График!W42-График!V42,"ч")-1)))</f>
        <v>В</v>
      </c>
      <c r="I41" s="289">
        <f>IF(ISTEXT(График!Y42),График!Y42,IF('Ночные Часы'!I41&gt;0,CONCATENATE(IF((TEXT(График!Z42-График!Y42,"ч")-1)&lt;0,0,TEXT(График!Z42-График!Y42,"ч")-1),"_",TEXT('Ночные Часы'!I41,"Ч")),IF((TEXT(График!Z42-График!Y42,"ч")-1)&lt;0,0,TEXT(График!Z42-График!Y42,"ч")-1)))</f>
        <v>8</v>
      </c>
      <c r="J41" s="289">
        <f>IF(ISTEXT(График!AB42),График!AB42,IF('Ночные Часы'!J41&gt;0,CONCATENATE(IF((TEXT(График!AC42-График!AB42,"ч")-1)&lt;0,0,TEXT(График!AC42-График!AB42,"ч")-1),"_",TEXT('Ночные Часы'!J41,"Ч")),IF((TEXT(График!AC42-График!AB42,"ч")-1)&lt;0,0,TEXT(График!AC42-График!AB42,"ч")-1)))</f>
        <v>8</v>
      </c>
      <c r="K41" s="289">
        <f>IF(ISTEXT(График!AE42),График!AE42,IF('Ночные Часы'!K41&gt;0,CONCATENATE(IF((TEXT(График!AF42-График!AE42,"ч")-1)&lt;0,0,TEXT(График!AF42-График!AE42,"ч")-1),"_",TEXT('Ночные Часы'!K41,"Ч")),IF((TEXT(График!AF42-График!AE42,"ч")-1)&lt;0,0,TEXT(График!AF42-График!AE42,"ч")-1)))</f>
        <v>8</v>
      </c>
      <c r="L41" s="289" t="str">
        <f>IF(ISTEXT(График!AH42),График!AH42,IF('Ночные Часы'!L41&gt;0,CONCATENATE(IF((TEXT(График!AI42-График!AH42,"ч")-1)&lt;0,0,TEXT(График!AI42-График!AH42,"ч")-1),"_",TEXT('Ночные Часы'!L41,"Ч")),IF((TEXT(График!AI42-График!AH42,"ч")-1)&lt;0,0,TEXT(График!AI42-График!AH42,"ч")-1)))</f>
        <v>В</v>
      </c>
      <c r="M41" s="289" t="str">
        <f>IF(ISTEXT(График!AK42),График!AK42,IF('Ночные Часы'!M41&gt;0,CONCATENATE(IF((TEXT(График!AL42-График!AK42,"ч")-1)&lt;0,0,TEXT(График!AL42-График!AK42,"ч")-1),"_",TEXT('Ночные Часы'!M41,"Ч")),IF((TEXT(График!AL42-График!AK42,"ч")-1)&lt;0,0,TEXT(График!AL42-График!AK42,"ч")-1)))</f>
        <v>В</v>
      </c>
      <c r="N41" s="289">
        <f>IF(ISTEXT(График!AN42),График!AN42,IF('Ночные Часы'!N41&gt;0,CONCATENATE(IF((TEXT(График!AO42-График!AN42,"ч")-1)&lt;0,0,TEXT(График!AO42-График!AN42,"ч")-1),"_",TEXT('Ночные Часы'!N41,"Ч")),IF((TEXT(График!AO42-График!AN42,"ч")-1)&lt;0,0,TEXT(График!AO42-График!AN42,"ч")-1)))</f>
        <v>8</v>
      </c>
      <c r="O41" s="289">
        <f>IF(ISTEXT(График!AQ42),График!AQ42,IF('Ночные Часы'!O41&gt;0,CONCATENATE(IF((TEXT(График!AR42-График!AQ42,"ч")-1)&lt;0,0,TEXT(График!AR42-График!AQ42,"ч")-1),"_",TEXT('Ночные Часы'!O41,"Ч")),IF((TEXT(График!AR42-График!AQ42,"ч")-1)&lt;0,0,TEXT(График!AR42-График!AQ42,"ч")-1)))</f>
        <v>8</v>
      </c>
      <c r="P41" s="289">
        <f>IF(ISTEXT(График!AT42),График!AT42,IF('Ночные Часы'!P41&gt;0,CONCATENATE(IF((TEXT(График!AU42-График!AT42,"ч")-1)&lt;0,0,TEXT(График!AU42-График!AT42,"ч")-1),"_",TEXT('Ночные Часы'!P41,"Ч")),IF((TEXT(График!AU42-График!AT42,"ч")-1)&lt;0,0,TEXT(График!AU42-График!AT42,"ч")-1)))</f>
        <v>8</v>
      </c>
      <c r="Q41" s="289">
        <f>IF(ISTEXT(График!AW42),График!AW42,IF('Ночные Часы'!Q41&gt;0,CONCATENATE(IF((TEXT(График!AX42-График!AW42,"ч")-1)&lt;0,0,TEXT(График!AX42-График!AW42,"ч")-1),"_",TEXT('Ночные Часы'!Q41,"Ч")),IF((TEXT(График!AX42-График!AW42,"ч")-1)&lt;0,0,TEXT(График!AX42-График!AW42,"ч")-1)))</f>
        <v>8</v>
      </c>
      <c r="R41" s="289" t="str">
        <f>IF(ISTEXT(График!AZ42),График!AZ42,IF('Ночные Часы'!R41&gt;0,CONCATENATE(IF((TEXT(График!BA42-График!AZ42,"ч")-1)&lt;0,0,TEXT(График!BA42-График!AZ42,"ч")-1),"_",TEXT('Ночные Часы'!R41,"Ч")),IF((TEXT(График!BA42-График!AZ42,"ч")-1)&lt;0,0,TEXT(График!BA42-График!AZ42,"ч")-1)))</f>
        <v>8_3</v>
      </c>
      <c r="S41" s="289" t="str">
        <f>IF(ISTEXT(График!BC42),График!BC42,IF('Ночные Часы'!S41&gt;0,CONCATENATE(IF((TEXT(График!BD42-График!BC42,"ч")-1)&lt;0,0,TEXT(График!BD42-График!BC42,"ч")-1),"_",TEXT('Ночные Часы'!S41,"Ч")),IF((TEXT(График!BD42-График!BC42,"ч")-1)&lt;0,0,TEXT(График!BD42-График!BC42,"ч")-1)))</f>
        <v>В</v>
      </c>
      <c r="T41" s="289" t="str">
        <f>IF(ISTEXT(График!BF42),График!BF42,IF('Ночные Часы'!T41&gt;0,CONCATENATE(IF((TEXT(График!BG42-График!BF42,"ч")-1)&lt;0,0,TEXT(График!BG42-График!BF42,"ч")-1),"_",TEXT('Ночные Часы'!T41,"Ч")),IF((TEXT(График!BG42-График!BF42,"ч")-1)&lt;0,0,TEXT(График!BG42-График!BF42,"ч")-1)))</f>
        <v>В</v>
      </c>
      <c r="U41" s="289">
        <f>IF(ISTEXT(График!BI42),График!BI42,IF('Ночные Часы'!U41&gt;0,CONCATENATE(IF((TEXT(График!BJ42-График!BI42,"ч")-1)&lt;0,0,TEXT(График!BJ42-График!BI42,"ч")-1),"_",TEXT('Ночные Часы'!U41,"Ч")),IF((TEXT(График!BJ42-График!BI42,"ч")-1)&lt;0,0,TEXT(График!BJ42-График!BI42,"ч")-1)))</f>
        <v>8</v>
      </c>
      <c r="V41" s="289">
        <f>IF(ISTEXT(График!BL42),График!BL42,IF('Ночные Часы'!V41&gt;0,CONCATENATE(IF((TEXT(График!BM42-График!BL42,"ч")-1)&lt;0,0,TEXT(График!BM42-График!BL42,"ч")-1),"_",TEXT('Ночные Часы'!V41,"Ч")),IF((TEXT(График!BM42-График!BL42,"ч")-1)&lt;0,0,TEXT(График!BM42-График!BL42,"ч")-1)))</f>
        <v>8</v>
      </c>
      <c r="W41" s="289" t="str">
        <f>IF(ISTEXT(График!BO42),График!BO42,IF('Ночные Часы'!W41&gt;0,CONCATENATE(IF((TEXT(График!BP42-График!BO42,"ч")-1)&lt;0,0,TEXT(График!BP42-График!BO42,"ч")-1),"_",TEXT('Ночные Часы'!W41,"Ч")),IF((TEXT(График!BP42-График!BO42,"ч")-1)&lt;0,0,TEXT(График!BP42-График!BO42,"ч")-1)))</f>
        <v>8_3</v>
      </c>
      <c r="X41" s="289" t="str">
        <f>IF(ISTEXT(График!BR42),График!BR42,IF('Ночные Часы'!X41&gt;0,CONCATENATE(IF((TEXT(График!BS42-График!BR42,"ч")-1)&lt;0,0,TEXT(График!BS42-График!BR42,"ч")-1),"_",TEXT('Ночные Часы'!X41,"Ч")),IF((TEXT(График!BS42-График!BR42,"ч")-1)&lt;0,0,TEXT(График!BS42-График!BR42,"ч")-1)))</f>
        <v>8_3</v>
      </c>
      <c r="Y41" s="289" t="str">
        <f>IF(ISTEXT(График!BU42),График!BU42,IF('Ночные Часы'!Y41&gt;0,CONCATENATE(IF((TEXT(График!BV42-График!BU42,"ч")-1)&lt;0,0,TEXT(График!BV42-График!BU42,"ч")-1),"_",TEXT('Ночные Часы'!Y41,"Ч")),IF((TEXT(График!BV42-График!BU42,"ч")-1)&lt;0,0,TEXT(График!BV42-График!BU42,"ч")-1)))</f>
        <v>В</v>
      </c>
      <c r="Z41" s="289" t="str">
        <f>IF(ISTEXT(График!BX42),График!BX42,IF('Ночные Часы'!Z41&gt;0,CONCATENATE(IF((TEXT(График!BY42-График!BX42,"ч")-1)&lt;0,0,TEXT(График!BY42-График!BX42,"ч")-1),"_",TEXT('Ночные Часы'!Z41,"Ч")),IF((TEXT(График!BY42-График!BX42,"ч")-1)&lt;0,0,TEXT(График!BY42-График!BX42,"ч")-1)))</f>
        <v>В</v>
      </c>
      <c r="AA41" s="289" t="str">
        <f>IF(ISTEXT(График!CA42),График!CA42,IF('Ночные Часы'!AA41&gt;0,CONCATENATE(IF((TEXT(График!CB42-График!CA42,"ч")-1)&lt;0,0,TEXT(График!CB42-График!CA42,"ч")-1),"_",TEXT('Ночные Часы'!AA41,"Ч")),IF((TEXT(График!CB42-График!CA42,"ч")-1)&lt;0,0,TEXT(График!CB42-График!CA42,"ч")-1)))</f>
        <v>8_3</v>
      </c>
      <c r="AB41" s="289" t="str">
        <f>IF(ISTEXT(График!CD42),График!CD42,IF('Ночные Часы'!AB41&gt;0,CONCATENATE(IF((TEXT(График!CE42-График!CD42,"ч")-1)&lt;0,0,TEXT(График!CE42-График!CD42,"ч")-1),"_",TEXT('Ночные Часы'!AB41,"Ч")),IF((TEXT(График!CE42-График!CD42,"ч")-1)&lt;0,0,TEXT(График!CE42-График!CD42,"ч")-1)))</f>
        <v>8_3</v>
      </c>
      <c r="AC41" s="289" t="str">
        <f>IF(ISTEXT(График!CG42),График!CG42,IF('Ночные Часы'!AC41&gt;0,CONCATENATE(IF((TEXT(График!CH42-График!CG42,"ч")-1)&lt;0,0,TEXT(График!CH42-График!CG42,"ч")-1),"_",TEXT('Ночные Часы'!AC41,"Ч")),IF((TEXT(График!CH42-График!CG42,"ч")-1)&lt;0,0,TEXT(График!CH42-График!CG42,"ч")-1)))</f>
        <v>8_3</v>
      </c>
      <c r="AD41" s="289" t="str">
        <f>IF(ISTEXT(График!CJ42),График!CJ42,IF('Ночные Часы'!AD41&gt;0,CONCATENATE(IF((TEXT(График!CK42-График!CJ42,"ч")-1)&lt;0,0,TEXT(График!CK42-График!CJ42,"ч")-1),"_",TEXT('Ночные Часы'!AD41,"Ч")),IF((TEXT(График!CK42-График!CJ42,"ч")-1)&lt;0,0,TEXT(График!CK42-График!CJ42,"ч")-1)))</f>
        <v>В</v>
      </c>
      <c r="AE41" s="289" t="str">
        <f>IF(ISTEXT(График!CM42),График!CM42,IF('Ночные Часы'!AE41&gt;0,CONCATENATE(IF((TEXT(График!CN42-График!CM42,"ч")-1)&lt;0,0,TEXT(График!CN42-График!CM42,"ч")-1),"_",TEXT('Ночные Часы'!AE41,"Ч")),IF((TEXT(График!CN42-График!CM42,"ч")-1)&lt;0,0,TEXT(График!CN42-График!CM42,"ч")-1)))</f>
        <v>В</v>
      </c>
      <c r="AF41" s="289" t="str">
        <f>IF(ISTEXT(График!CP42),График!CP42,IF('Ночные Часы'!AF41&gt;0,CONCATENATE(IF((TEXT(График!CQ42-График!CP42,"ч")-1)&lt;0,0,TEXT(График!CQ42-График!CP42,"ч")-1),"_",TEXT('Ночные Часы'!AF41,"Ч")),IF((TEXT(График!CQ42-График!CP42,"ч")-1)&lt;0,0,TEXT(График!CQ42-График!CP42,"ч")-1)))</f>
        <v>ОТ</v>
      </c>
      <c r="AG41" s="289">
        <f>IF(ISTEXT(График!CS42),График!CS42,IF('Ночные Часы'!AG41&gt;0,CONCATENATE(IF((TEXT(График!CT42-График!CS42,"ч")-1)&lt;0,0,TEXT(График!CT42-График!CS42,"ч")-1),"_",TEXT('Ночные Часы'!AG41,"Ч")),IF((TEXT(График!CT42-График!CS42,"ч")-1)&lt;0,0,TEXT(График!CT42-График!CS42,"ч")-1)))</f>
        <v>0</v>
      </c>
      <c r="AH41" s="284">
        <f>График!CW42</f>
        <v>20</v>
      </c>
      <c r="AI41" s="196">
        <f t="array" ref="AI41">SUM(IFERROR(--LEFTB(C41:AG41,FIND("_",C41:AG41)-1),C41:AG41))</f>
        <v>152</v>
      </c>
      <c r="AJ41" s="284">
        <f t="array" ref="AJ41">SUM(--IFERROR(MID(C41:AG41,SEARCH("_",C41:AG41)+1,1),0))</f>
        <v>27</v>
      </c>
      <c r="AK41" s="285">
        <f>'Ночные Часы'!AH41</f>
        <v>1.125</v>
      </c>
      <c r="AL41" s="285">
        <f t="shared" si="1"/>
        <v>0</v>
      </c>
      <c r="AM41" s="351">
        <f t="shared" si="2"/>
        <v>10</v>
      </c>
      <c r="AN41" s="351">
        <f t="shared" si="3"/>
        <v>1</v>
      </c>
      <c r="AO41" s="351">
        <f t="shared" si="4"/>
        <v>8</v>
      </c>
    </row>
    <row r="42" spans="1:41" x14ac:dyDescent="0.25">
      <c r="A42" s="8">
        <f>VLOOKUP(B42,'Список КК'!$M$2:$N$377,2,TRUE)</f>
        <v>890</v>
      </c>
      <c r="B42" s="9" t="str">
        <f>График!C43</f>
        <v>Шулекина Любовь Анатольевна</v>
      </c>
      <c r="C42" s="289">
        <f>IF(ISTEXT(График!G43),График!G43,IF('Ночные Часы'!C42&gt;0,CONCATENATE(IF((TEXT(График!H43-График!G43,"ч")-1)&lt;0,0,TEXT(График!H43-График!G43,"ч")-1),"_",TEXT('Ночные Часы'!C42,"Ч")),IF((TEXT(График!H43-График!G43,"ч")-1)&lt;0,0,TEXT(График!H43-График!G43,"ч")-1)))</f>
        <v>8</v>
      </c>
      <c r="D42" s="289">
        <f>IF(ISTEXT(График!J43),График!J43,IF('Ночные Часы'!D42&gt;0,CONCATENATE(IF((TEXT(График!K43-График!J43,"ч")-1)&lt;0,0,TEXT(График!K43-График!J43,"ч")-1),"_",TEXT('Ночные Часы'!D42,"Ч")),IF((TEXT(График!K43-График!J43,"ч")-1)&lt;0,0,TEXT(График!K43-График!J43,"ч")-1)))</f>
        <v>8</v>
      </c>
      <c r="E42" s="289">
        <f>IF(ISTEXT(График!M43),График!M43,IF('Ночные Часы'!E42&gt;0,CONCATENATE(IF((TEXT(График!N43-График!M43,"ч")-1)&lt;0,0,TEXT(График!N43-График!M43,"ч")-1),"_",TEXT('Ночные Часы'!E42,"Ч")),IF((TEXT(График!N43-График!M43,"ч")-1)&lt;0,0,TEXT(График!N43-График!M43,"ч")-1)))</f>
        <v>8</v>
      </c>
      <c r="F42" s="289" t="str">
        <f>IF(ISTEXT(График!P43),График!P43,IF('Ночные Часы'!F42&gt;0,CONCATENATE(IF((TEXT(График!Q43-График!P43,"ч")-1)&lt;0,0,TEXT(График!Q43-График!P43,"ч")-1),"_",TEXT('Ночные Часы'!F42,"Ч")),IF((TEXT(График!Q43-График!P43,"ч")-1)&lt;0,0,TEXT(График!Q43-График!P43,"ч")-1)))</f>
        <v>В</v>
      </c>
      <c r="G42" s="289" t="str">
        <f>IF(ISTEXT(График!S43),График!S43,IF('Ночные Часы'!G42&gt;0,CONCATENATE(IF((TEXT(График!T43-График!S43,"ч")-1)&lt;0,0,TEXT(График!T43-График!S43,"ч")-1),"_",TEXT('Ночные Часы'!G42,"Ч")),IF((TEXT(График!T43-График!S43,"ч")-1)&lt;0,0,TEXT(График!T43-График!S43,"ч")-1)))</f>
        <v>8_3</v>
      </c>
      <c r="H42" s="289" t="str">
        <f>IF(ISTEXT(График!V43),График!V43,IF('Ночные Часы'!H42&gt;0,CONCATENATE(IF((TEXT(График!W43-График!V43,"ч")-1)&lt;0,0,TEXT(График!W43-График!V43,"ч")-1),"_",TEXT('Ночные Часы'!H42,"Ч")),IF((TEXT(График!W43-График!V43,"ч")-1)&lt;0,0,TEXT(График!W43-График!V43,"ч")-1)))</f>
        <v>8_3</v>
      </c>
      <c r="I42" s="289" t="str">
        <f>IF(ISTEXT(График!Y43),График!Y43,IF('Ночные Часы'!I42&gt;0,CONCATENATE(IF((TEXT(График!Z43-График!Y43,"ч")-1)&lt;0,0,TEXT(График!Z43-График!Y43,"ч")-1),"_",TEXT('Ночные Часы'!I42,"Ч")),IF((TEXT(График!Z43-График!Y43,"ч")-1)&lt;0,0,TEXT(График!Z43-График!Y43,"ч")-1)))</f>
        <v>8_3</v>
      </c>
      <c r="J42" s="289" t="str">
        <f>IF(ISTEXT(График!AB43),График!AB43,IF('Ночные Часы'!J42&gt;0,CONCATENATE(IF((TEXT(График!AC43-График!AB43,"ч")-1)&lt;0,0,TEXT(График!AC43-График!AB43,"ч")-1),"_",TEXT('Ночные Часы'!J42,"Ч")),IF((TEXT(График!AC43-График!AB43,"ч")-1)&lt;0,0,TEXT(График!AC43-График!AB43,"ч")-1)))</f>
        <v>В</v>
      </c>
      <c r="K42" s="289" t="str">
        <f>IF(ISTEXT(График!AE43),График!AE43,IF('Ночные Часы'!K42&gt;0,CONCATENATE(IF((TEXT(График!AF43-График!AE43,"ч")-1)&lt;0,0,TEXT(График!AF43-График!AE43,"ч")-1),"_",TEXT('Ночные Часы'!K42,"Ч")),IF((TEXT(График!AF43-График!AE43,"ч")-1)&lt;0,0,TEXT(График!AF43-График!AE43,"ч")-1)))</f>
        <v>В</v>
      </c>
      <c r="L42" s="289">
        <f>IF(ISTEXT(График!AH43),График!AH43,IF('Ночные Часы'!L42&gt;0,CONCATENATE(IF((TEXT(График!AI43-График!AH43,"ч")-1)&lt;0,0,TEXT(График!AI43-График!AH43,"ч")-1),"_",TEXT('Ночные Часы'!L42,"Ч")),IF((TEXT(График!AI43-График!AH43,"ч")-1)&lt;0,0,TEXT(График!AI43-График!AH43,"ч")-1)))</f>
        <v>8</v>
      </c>
      <c r="M42" s="289">
        <f>IF(ISTEXT(График!AK43),График!AK43,IF('Ночные Часы'!M42&gt;0,CONCATENATE(IF((TEXT(График!AL43-График!AK43,"ч")-1)&lt;0,0,TEXT(График!AL43-График!AK43,"ч")-1),"_",TEXT('Ночные Часы'!M42,"Ч")),IF((TEXT(График!AL43-График!AK43,"ч")-1)&lt;0,0,TEXT(График!AL43-График!AK43,"ч")-1)))</f>
        <v>8</v>
      </c>
      <c r="N42" s="289">
        <f>IF(ISTEXT(График!AN43),График!AN43,IF('Ночные Часы'!N42&gt;0,CONCATENATE(IF((TEXT(График!AO43-График!AN43,"ч")-1)&lt;0,0,TEXT(График!AO43-График!AN43,"ч")-1),"_",TEXT('Ночные Часы'!N42,"Ч")),IF((TEXT(График!AO43-График!AN43,"ч")-1)&lt;0,0,TEXT(График!AO43-График!AN43,"ч")-1)))</f>
        <v>8</v>
      </c>
      <c r="O42" s="289" t="str">
        <f>IF(ISTEXT(График!AQ43),График!AQ43,IF('Ночные Часы'!O42&gt;0,CONCATENATE(IF((TEXT(График!AR43-График!AQ43,"ч")-1)&lt;0,0,TEXT(График!AR43-График!AQ43,"ч")-1),"_",TEXT('Ночные Часы'!O42,"Ч")),IF((TEXT(График!AR43-График!AQ43,"ч")-1)&lt;0,0,TEXT(График!AR43-График!AQ43,"ч")-1)))</f>
        <v>В</v>
      </c>
      <c r="P42" s="289">
        <f>IF(ISTEXT(График!AT43),График!AT43,IF('Ночные Часы'!P42&gt;0,CONCATENATE(IF((TEXT(График!AU43-График!AT43,"ч")-1)&lt;0,0,TEXT(График!AU43-График!AT43,"ч")-1),"_",TEXT('Ночные Часы'!P42,"Ч")),IF((TEXT(График!AU43-График!AT43,"ч")-1)&lt;0,0,TEXT(График!AU43-График!AT43,"ч")-1)))</f>
        <v>8</v>
      </c>
      <c r="Q42" s="289">
        <f>IF(ISTEXT(График!AW43),График!AW43,IF('Ночные Часы'!Q42&gt;0,CONCATENATE(IF((TEXT(График!AX43-График!AW43,"ч")-1)&lt;0,0,TEXT(График!AX43-График!AW43,"ч")-1),"_",TEXT('Ночные Часы'!Q42,"Ч")),IF((TEXT(График!AX43-График!AW43,"ч")-1)&lt;0,0,TEXT(График!AX43-График!AW43,"ч")-1)))</f>
        <v>8</v>
      </c>
      <c r="R42" s="289" t="str">
        <f>IF(ISTEXT(График!AZ43),График!AZ43,IF('Ночные Часы'!R42&gt;0,CONCATENATE(IF((TEXT(График!BA43-График!AZ43,"ч")-1)&lt;0,0,TEXT(График!BA43-График!AZ43,"ч")-1),"_",TEXT('Ночные Часы'!R42,"Ч")),IF((TEXT(График!BA43-График!AZ43,"ч")-1)&lt;0,0,TEXT(График!BA43-График!AZ43,"ч")-1)))</f>
        <v>В</v>
      </c>
      <c r="S42" s="289" t="str">
        <f>IF(ISTEXT(График!BC43),График!BC43,IF('Ночные Часы'!S42&gt;0,CONCATENATE(IF((TEXT(График!BD43-График!BC43,"ч")-1)&lt;0,0,TEXT(График!BD43-График!BC43,"ч")-1),"_",TEXT('Ночные Часы'!S42,"Ч")),IF((TEXT(График!BD43-График!BC43,"ч")-1)&lt;0,0,TEXT(График!BD43-График!BC43,"ч")-1)))</f>
        <v>В</v>
      </c>
      <c r="T42" s="289">
        <f>IF(ISTEXT(График!BF43),График!BF43,IF('Ночные Часы'!T42&gt;0,CONCATENATE(IF((TEXT(График!BG43-График!BF43,"ч")-1)&lt;0,0,TEXT(График!BG43-График!BF43,"ч")-1),"_",TEXT('Ночные Часы'!T42,"Ч")),IF((TEXT(График!BG43-График!BF43,"ч")-1)&lt;0,0,TEXT(График!BG43-График!BF43,"ч")-1)))</f>
        <v>8</v>
      </c>
      <c r="U42" s="289">
        <f>IF(ISTEXT(График!BI43),График!BI43,IF('Ночные Часы'!U42&gt;0,CONCATENATE(IF((TEXT(График!BJ43-График!BI43,"ч")-1)&lt;0,0,TEXT(График!BJ43-График!BI43,"ч")-1),"_",TEXT('Ночные Часы'!U42,"Ч")),IF((TEXT(График!BJ43-График!BI43,"ч")-1)&lt;0,0,TEXT(График!BJ43-График!BI43,"ч")-1)))</f>
        <v>8</v>
      </c>
      <c r="V42" s="289">
        <f>IF(ISTEXT(График!BL43),График!BL43,IF('Ночные Часы'!V42&gt;0,CONCATENATE(IF((TEXT(График!BM43-График!BL43,"ч")-1)&lt;0,0,TEXT(График!BM43-График!BL43,"ч")-1),"_",TEXT('Ночные Часы'!V42,"Ч")),IF((TEXT(График!BM43-График!BL43,"ч")-1)&lt;0,0,TEXT(График!BM43-График!BL43,"ч")-1)))</f>
        <v>8</v>
      </c>
      <c r="W42" s="289" t="str">
        <f>IF(ISTEXT(График!BO43),График!BO43,IF('Ночные Часы'!W42&gt;0,CONCATENATE(IF((TEXT(График!BP43-График!BO43,"ч")-1)&lt;0,0,TEXT(График!BP43-График!BO43,"ч")-1),"_",TEXT('Ночные Часы'!W42,"Ч")),IF((TEXT(График!BP43-График!BO43,"ч")-1)&lt;0,0,TEXT(График!BP43-График!BO43,"ч")-1)))</f>
        <v>В</v>
      </c>
      <c r="X42" s="289" t="str">
        <f>IF(ISTEXT(График!BR43),График!BR43,IF('Ночные Часы'!X42&gt;0,CONCATENATE(IF((TEXT(График!BS43-График!BR43,"ч")-1)&lt;0,0,TEXT(График!BS43-График!BR43,"ч")-1),"_",TEXT('Ночные Часы'!X42,"Ч")),IF((TEXT(График!BS43-График!BR43,"ч")-1)&lt;0,0,TEXT(График!BS43-График!BR43,"ч")-1)))</f>
        <v>В</v>
      </c>
      <c r="Y42" s="289" t="str">
        <f>IF(ISTEXT(График!BU43),График!BU43,IF('Ночные Часы'!Y42&gt;0,CONCATENATE(IF((TEXT(График!BV43-График!BU43,"ч")-1)&lt;0,0,TEXT(График!BV43-График!BU43,"ч")-1),"_",TEXT('Ночные Часы'!Y42,"Ч")),IF((TEXT(График!BV43-График!BU43,"ч")-1)&lt;0,0,TEXT(График!BV43-График!BU43,"ч")-1)))</f>
        <v>ОТ</v>
      </c>
      <c r="Z42" s="289" t="str">
        <f>IF(ISTEXT(График!BX43),График!BX43,IF('Ночные Часы'!Z42&gt;0,CONCATENATE(IF((TEXT(График!BY43-График!BX43,"ч")-1)&lt;0,0,TEXT(График!BY43-График!BX43,"ч")-1),"_",TEXT('Ночные Часы'!Z42,"Ч")),IF((TEXT(График!BY43-График!BX43,"ч")-1)&lt;0,0,TEXT(График!BY43-График!BX43,"ч")-1)))</f>
        <v>ОТ</v>
      </c>
      <c r="AA42" s="289" t="str">
        <f>IF(ISTEXT(График!CA43),График!CA43,IF('Ночные Часы'!AA42&gt;0,CONCATENATE(IF((TEXT(График!CB43-График!CA43,"ч")-1)&lt;0,0,TEXT(График!CB43-График!CA43,"ч")-1),"_",TEXT('Ночные Часы'!AA42,"Ч")),IF((TEXT(График!CB43-График!CA43,"ч")-1)&lt;0,0,TEXT(График!CB43-График!CA43,"ч")-1)))</f>
        <v>ОТ</v>
      </c>
      <c r="AB42" s="289" t="str">
        <f>IF(ISTEXT(График!CD43),График!CD43,IF('Ночные Часы'!AB42&gt;0,CONCATENATE(IF((TEXT(График!CE43-График!CD43,"ч")-1)&lt;0,0,TEXT(График!CE43-График!CD43,"ч")-1),"_",TEXT('Ночные Часы'!AB42,"Ч")),IF((TEXT(График!CE43-График!CD43,"ч")-1)&lt;0,0,TEXT(График!CE43-График!CD43,"ч")-1)))</f>
        <v>ОТ</v>
      </c>
      <c r="AC42" s="289" t="str">
        <f>IF(ISTEXT(График!CG43),График!CG43,IF('Ночные Часы'!AC42&gt;0,CONCATENATE(IF((TEXT(График!CH43-График!CG43,"ч")-1)&lt;0,0,TEXT(График!CH43-График!CG43,"ч")-1),"_",TEXT('Ночные Часы'!AC42,"Ч")),IF((TEXT(График!CH43-График!CG43,"ч")-1)&lt;0,0,TEXT(График!CH43-График!CG43,"ч")-1)))</f>
        <v>ОТ</v>
      </c>
      <c r="AD42" s="289" t="str">
        <f>IF(ISTEXT(График!CJ43),График!CJ43,IF('Ночные Часы'!AD42&gt;0,CONCATENATE(IF((TEXT(График!CK43-График!CJ43,"ч")-1)&lt;0,0,TEXT(График!CK43-График!CJ43,"ч")-1),"_",TEXT('Ночные Часы'!AD42,"Ч")),IF((TEXT(График!CK43-График!CJ43,"ч")-1)&lt;0,0,TEXT(График!CK43-График!CJ43,"ч")-1)))</f>
        <v>В</v>
      </c>
      <c r="AE42" s="289" t="str">
        <f>IF(ISTEXT(График!CM43),График!CM43,IF('Ночные Часы'!AE42&gt;0,CONCATENATE(IF((TEXT(График!CN43-График!CM43,"ч")-1)&lt;0,0,TEXT(График!CN43-График!CM43,"ч")-1),"_",TEXT('Ночные Часы'!AE42,"Ч")),IF((TEXT(График!CN43-График!CM43,"ч")-1)&lt;0,0,TEXT(График!CN43-График!CM43,"ч")-1)))</f>
        <v>В</v>
      </c>
      <c r="AF42" s="289">
        <f>IF(ISTEXT(График!CP43),График!CP43,IF('Ночные Часы'!AF42&gt;0,CONCATENATE(IF((TEXT(График!CQ43-График!CP43,"ч")-1)&lt;0,0,TEXT(График!CQ43-График!CP43,"ч")-1),"_",TEXT('Ночные Часы'!AF42,"Ч")),IF((TEXT(График!CQ43-График!CP43,"ч")-1)&lt;0,0,TEXT(График!CQ43-График!CP43,"ч")-1)))</f>
        <v>7</v>
      </c>
      <c r="AG42" s="289">
        <f>IF(ISTEXT(График!CS43),График!CS43,IF('Ночные Часы'!AG42&gt;0,CONCATENATE(IF((TEXT(График!CT43-График!CS43,"ч")-1)&lt;0,0,TEXT(График!CT43-График!CS43,"ч")-1),"_",TEXT('Ночные Часы'!AG42,"Ч")),IF((TEXT(График!CT43-График!CS43,"ч")-1)&lt;0,0,TEXT(График!CT43-График!CS43,"ч")-1)))</f>
        <v>0</v>
      </c>
      <c r="AH42" s="284">
        <f>График!CW43</f>
        <v>20</v>
      </c>
      <c r="AI42" s="196">
        <f t="array" ref="AI42">SUM(IFERROR(--LEFTB(C42:AG42,FIND("_",C42:AG42)-1),C42:AG42))</f>
        <v>119</v>
      </c>
      <c r="AJ42" s="284">
        <f t="array" ref="AJ42">SUM(--IFERROR(MID(C42:AG42,SEARCH("_",C42:AG42)+1,1),0))</f>
        <v>9</v>
      </c>
      <c r="AK42" s="285">
        <f>'Ночные Часы'!AH42</f>
        <v>0.375</v>
      </c>
      <c r="AL42" s="285">
        <f t="shared" si="1"/>
        <v>0</v>
      </c>
      <c r="AM42" s="351">
        <f t="shared" si="2"/>
        <v>10</v>
      </c>
      <c r="AN42" s="351">
        <f t="shared" si="3"/>
        <v>5</v>
      </c>
      <c r="AO42" s="351">
        <f t="shared" si="4"/>
        <v>40</v>
      </c>
    </row>
    <row r="43" spans="1:41" x14ac:dyDescent="0.25">
      <c r="A43" s="8">
        <f>VLOOKUP(B43,'Список КК'!$M$2:$N$377,2,TRUE)</f>
        <v>49545</v>
      </c>
      <c r="B43" s="9" t="str">
        <f>График!C44</f>
        <v>Алексеева Елизавета Андреевна</v>
      </c>
      <c r="C43" s="289" t="str">
        <f>IF(ISTEXT(График!G44),График!G44,IF('Ночные Часы'!C43&gt;0,CONCATENATE(IF((TEXT(График!H44-График!G44,"ч")-1)&lt;0,0,TEXT(График!H44-График!G44,"ч")-1),"_",TEXT('Ночные Часы'!C43,"Ч")),IF((TEXT(График!H44-График!G44,"ч")-1)&lt;0,0,TEXT(График!H44-График!G44,"ч")-1)))</f>
        <v>В</v>
      </c>
      <c r="D43" s="289" t="str">
        <f>IF(ISTEXT(График!J44),График!J44,IF('Ночные Часы'!D43&gt;0,CONCATENATE(IF((TEXT(График!K44-График!J44,"ч")-1)&lt;0,0,TEXT(График!K44-График!J44,"ч")-1),"_",TEXT('Ночные Часы'!D43,"Ч")),IF((TEXT(График!K44-График!J44,"ч")-1)&lt;0,0,TEXT(График!K44-График!J44,"ч")-1)))</f>
        <v>12_2</v>
      </c>
      <c r="E43" s="289" t="str">
        <f>IF(ISTEXT(График!M44),График!M44,IF('Ночные Часы'!E43&gt;0,CONCATENATE(IF((TEXT(График!N44-График!M44,"ч")-1)&lt;0,0,TEXT(График!N44-График!M44,"ч")-1),"_",TEXT('Ночные Часы'!E43,"Ч")),IF((TEXT(График!N44-График!M44,"ч")-1)&lt;0,0,TEXT(График!N44-График!M44,"ч")-1)))</f>
        <v>12_2</v>
      </c>
      <c r="F43" s="289" t="str">
        <f>IF(ISTEXT(График!P44),График!P44,IF('Ночные Часы'!F43&gt;0,CONCATENATE(IF((TEXT(График!Q44-График!P44,"ч")-1)&lt;0,0,TEXT(График!Q44-График!P44,"ч")-1),"_",TEXT('Ночные Часы'!F43,"Ч")),IF((TEXT(График!Q44-График!P44,"ч")-1)&lt;0,0,TEXT(График!Q44-График!P44,"ч")-1)))</f>
        <v>В</v>
      </c>
      <c r="G43" s="289" t="str">
        <f>IF(ISTEXT(График!S44),График!S44,IF('Ночные Часы'!G43&gt;0,CONCATENATE(IF((TEXT(График!T44-График!S44,"ч")-1)&lt;0,0,TEXT(График!T44-График!S44,"ч")-1),"_",TEXT('Ночные Часы'!G43,"Ч")),IF((TEXT(График!T44-График!S44,"ч")-1)&lt;0,0,TEXT(График!T44-График!S44,"ч")-1)))</f>
        <v>В</v>
      </c>
      <c r="H43" s="289">
        <f>IF(ISTEXT(График!V44),График!V44,IF('Ночные Часы'!H43&gt;0,CONCATENATE(IF((TEXT(График!W44-График!V44,"ч")-1)&lt;0,0,TEXT(График!W44-График!V44,"ч")-1),"_",TEXT('Ночные Часы'!H43,"Ч")),IF((TEXT(График!W44-График!V44,"ч")-1)&lt;0,0,TEXT(График!W44-График!V44,"ч")-1)))</f>
        <v>8</v>
      </c>
      <c r="I43" s="289">
        <f>IF(ISTEXT(График!Y44),График!Y44,IF('Ночные Часы'!I43&gt;0,CONCATENATE(IF((TEXT(График!Z44-График!Y44,"ч")-1)&lt;0,0,TEXT(График!Z44-График!Y44,"ч")-1),"_",TEXT('Ночные Часы'!I43,"Ч")),IF((TEXT(График!Z44-График!Y44,"ч")-1)&lt;0,0,TEXT(График!Z44-График!Y44,"ч")-1)))</f>
        <v>8</v>
      </c>
      <c r="J43" s="289" t="str">
        <f>IF(ISTEXT(График!AB44),График!AB44,IF('Ночные Часы'!J43&gt;0,CONCATENATE(IF((TEXT(График!AC44-График!AB44,"ч")-1)&lt;0,0,TEXT(График!AC44-График!AB44,"ч")-1),"_",TEXT('Ночные Часы'!J43,"Ч")),IF((TEXT(График!AC44-График!AB44,"ч")-1)&lt;0,0,TEXT(График!AC44-График!AB44,"ч")-1)))</f>
        <v>8_2</v>
      </c>
      <c r="K43" s="289" t="str">
        <f>IF(ISTEXT(График!AE44),График!AE44,IF('Ночные Часы'!K43&gt;0,CONCATENATE(IF((TEXT(График!AF44-График!AE44,"ч")-1)&lt;0,0,TEXT(График!AF44-График!AE44,"ч")-1),"_",TEXT('Ночные Часы'!K43,"Ч")),IF((TEXT(График!AF44-График!AE44,"ч")-1)&lt;0,0,TEXT(График!AF44-График!AE44,"ч")-1)))</f>
        <v>8_2</v>
      </c>
      <c r="L43" s="289" t="str">
        <f>IF(ISTEXT(График!AH44),График!AH44,IF('Ночные Часы'!L43&gt;0,CONCATENATE(IF((TEXT(График!AI44-График!AH44,"ч")-1)&lt;0,0,TEXT(График!AI44-График!AH44,"ч")-1),"_",TEXT('Ночные Часы'!L43,"Ч")),IF((TEXT(График!AI44-График!AH44,"ч")-1)&lt;0,0,TEXT(График!AI44-График!AH44,"ч")-1)))</f>
        <v>В</v>
      </c>
      <c r="M43" s="289" t="str">
        <f>IF(ISTEXT(График!AK44),График!AK44,IF('Ночные Часы'!M43&gt;0,CONCATENATE(IF((TEXT(График!AL44-График!AK44,"ч")-1)&lt;0,0,TEXT(График!AL44-График!AK44,"ч")-1),"_",TEXT('Ночные Часы'!M43,"Ч")),IF((TEXT(График!AL44-График!AK44,"ч")-1)&lt;0,0,TEXT(График!AL44-График!AK44,"ч")-1)))</f>
        <v>В</v>
      </c>
      <c r="N43" s="289">
        <f>IF(ISTEXT(График!AN44),График!AN44,IF('Ночные Часы'!N43&gt;0,CONCATENATE(IF((TEXT(График!AO44-График!AN44,"ч")-1)&lt;0,0,TEXT(График!AO44-График!AN44,"ч")-1),"_",TEXT('Ночные Часы'!N43,"Ч")),IF((TEXT(График!AO44-График!AN44,"ч")-1)&lt;0,0,TEXT(График!AO44-График!AN44,"ч")-1)))</f>
        <v>8</v>
      </c>
      <c r="O43" s="289">
        <f>IF(ISTEXT(График!AQ44),График!AQ44,IF('Ночные Часы'!O43&gt;0,CONCATENATE(IF((TEXT(График!AR44-График!AQ44,"ч")-1)&lt;0,0,TEXT(График!AR44-График!AQ44,"ч")-1),"_",TEXT('Ночные Часы'!O43,"Ч")),IF((TEXT(График!AR44-График!AQ44,"ч")-1)&lt;0,0,TEXT(График!AR44-График!AQ44,"ч")-1)))</f>
        <v>8</v>
      </c>
      <c r="P43" s="289">
        <f>IF(ISTEXT(График!AT44),График!AT44,IF('Ночные Часы'!P43&gt;0,CONCATENATE(IF((TEXT(График!AU44-График!AT44,"ч")-1)&lt;0,0,TEXT(График!AU44-График!AT44,"ч")-1),"_",TEXT('Ночные Часы'!P43,"Ч")),IF((TEXT(График!AU44-График!AT44,"ч")-1)&lt;0,0,TEXT(График!AU44-График!AT44,"ч")-1)))</f>
        <v>8</v>
      </c>
      <c r="Q43" s="289">
        <f>IF(ISTEXT(График!AW44),График!AW44,IF('Ночные Часы'!Q43&gt;0,CONCATENATE(IF((TEXT(График!AX44-График!AW44,"ч")-1)&lt;0,0,TEXT(График!AX44-График!AW44,"ч")-1),"_",TEXT('Ночные Часы'!Q43,"Ч")),IF((TEXT(График!AX44-График!AW44,"ч")-1)&lt;0,0,TEXT(График!AX44-График!AW44,"ч")-1)))</f>
        <v>8</v>
      </c>
      <c r="R43" s="289" t="str">
        <f>IF(ISTEXT(График!AZ44),График!AZ44,IF('Ночные Часы'!R43&gt;0,CONCATENATE(IF((TEXT(График!BA44-График!AZ44,"ч")-1)&lt;0,0,TEXT(График!BA44-График!AZ44,"ч")-1),"_",TEXT('Ночные Часы'!R43,"Ч")),IF((TEXT(График!BA44-График!AZ44,"ч")-1)&lt;0,0,TEXT(График!BA44-График!AZ44,"ч")-1)))</f>
        <v>В</v>
      </c>
      <c r="S43" s="289">
        <f>IF(ISTEXT(График!BC44),График!BC44,IF('Ночные Часы'!S43&gt;0,CONCATENATE(IF((TEXT(График!BD44-График!BC44,"ч")-1)&lt;0,0,TEXT(График!BD44-График!BC44,"ч")-1),"_",TEXT('Ночные Часы'!S43,"Ч")),IF((TEXT(График!BD44-График!BC44,"ч")-1)&lt;0,0,TEXT(График!BD44-График!BC44,"ч")-1)))</f>
        <v>8</v>
      </c>
      <c r="T43" s="289" t="str">
        <f>IF(ISTEXT(График!BF44),График!BF44,IF('Ночные Часы'!T43&gt;0,CONCATENATE(IF((TEXT(График!BG44-График!BF44,"ч")-1)&lt;0,0,TEXT(График!BG44-График!BF44,"ч")-1),"_",TEXT('Ночные Часы'!T43,"Ч")),IF((TEXT(График!BG44-График!BF44,"ч")-1)&lt;0,0,TEXT(График!BG44-График!BF44,"ч")-1)))</f>
        <v>8_3</v>
      </c>
      <c r="U43" s="289" t="str">
        <f>IF(ISTEXT(График!BI44),График!BI44,IF('Ночные Часы'!U43&gt;0,CONCATENATE(IF((TEXT(График!BJ44-График!BI44,"ч")-1)&lt;0,0,TEXT(График!BJ44-График!BI44,"ч")-1),"_",TEXT('Ночные Часы'!U43,"Ч")),IF((TEXT(График!BJ44-График!BI44,"ч")-1)&lt;0,0,TEXT(График!BJ44-График!BI44,"ч")-1)))</f>
        <v>8_3</v>
      </c>
      <c r="V43" s="289" t="str">
        <f>IF(ISTEXT(График!BL44),График!BL44,IF('Ночные Часы'!V43&gt;0,CONCATENATE(IF((TEXT(График!BM44-График!BL44,"ч")-1)&lt;0,0,TEXT(График!BM44-График!BL44,"ч")-1),"_",TEXT('Ночные Часы'!V43,"Ч")),IF((TEXT(График!BM44-График!BL44,"ч")-1)&lt;0,0,TEXT(График!BM44-График!BL44,"ч")-1)))</f>
        <v>В</v>
      </c>
      <c r="W43" s="289" t="str">
        <f>IF(ISTEXT(График!BO44),График!BO44,IF('Ночные Часы'!W43&gt;0,CONCATENATE(IF((TEXT(График!BP44-График!BO44,"ч")-1)&lt;0,0,TEXT(График!BP44-График!BO44,"ч")-1),"_",TEXT('Ночные Часы'!W43,"Ч")),IF((TEXT(График!BP44-График!BO44,"ч")-1)&lt;0,0,TEXT(График!BP44-График!BO44,"ч")-1)))</f>
        <v>В</v>
      </c>
      <c r="X43" s="289">
        <f>IF(ISTEXT(График!BR44),График!BR44,IF('Ночные Часы'!X43&gt;0,CONCATENATE(IF((TEXT(График!BS44-График!BR44,"ч")-1)&lt;0,0,TEXT(График!BS44-График!BR44,"ч")-1),"_",TEXT('Ночные Часы'!X43,"Ч")),IF((TEXT(График!BS44-График!BR44,"ч")-1)&lt;0,0,TEXT(График!BS44-График!BR44,"ч")-1)))</f>
        <v>8</v>
      </c>
      <c r="Y43" s="289">
        <f>IF(ISTEXT(График!BU44),График!BU44,IF('Ночные Часы'!Y43&gt;0,CONCATENATE(IF((TEXT(График!BV44-График!BU44,"ч")-1)&lt;0,0,TEXT(График!BV44-График!BU44,"ч")-1),"_",TEXT('Ночные Часы'!Y43,"Ч")),IF((TEXT(График!BV44-График!BU44,"ч")-1)&lt;0,0,TEXT(График!BV44-График!BU44,"ч")-1)))</f>
        <v>8</v>
      </c>
      <c r="Z43" s="289">
        <f>IF(ISTEXT(График!BX44),График!BX44,IF('Ночные Часы'!Z43&gt;0,CONCATENATE(IF((TEXT(График!BY44-График!BX44,"ч")-1)&lt;0,0,TEXT(График!BY44-График!BX44,"ч")-1),"_",TEXT('Ночные Часы'!Z43,"Ч")),IF((TEXT(График!BY44-График!BX44,"ч")-1)&lt;0,0,TEXT(График!BY44-График!BX44,"ч")-1)))</f>
        <v>8</v>
      </c>
      <c r="AA43" s="289">
        <f>IF(ISTEXT(График!CA44),График!CA44,IF('Ночные Часы'!AA43&gt;0,CONCATENATE(IF((TEXT(График!CB44-График!CA44,"ч")-1)&lt;0,0,TEXT(График!CB44-График!CA44,"ч")-1),"_",TEXT('Ночные Часы'!AA43,"Ч")),IF((TEXT(График!CB44-График!CA44,"ч")-1)&lt;0,0,TEXT(График!CB44-График!CA44,"ч")-1)))</f>
        <v>8</v>
      </c>
      <c r="AB43" s="289" t="str">
        <f>IF(ISTEXT(График!CD44),График!CD44,IF('Ночные Часы'!AB43&gt;0,CONCATENATE(IF((TEXT(График!CE44-График!CD44,"ч")-1)&lt;0,0,TEXT(График!CE44-График!CD44,"ч")-1),"_",TEXT('Ночные Часы'!AB43,"Ч")),IF((TEXT(График!CE44-График!CD44,"ч")-1)&lt;0,0,TEXT(График!CE44-График!CD44,"ч")-1)))</f>
        <v>8_2</v>
      </c>
      <c r="AC43" s="289" t="str">
        <f>IF(ISTEXT(График!CG44),График!CG44,IF('Ночные Часы'!AC43&gt;0,CONCATENATE(IF((TEXT(График!CH44-График!CG44,"ч")-1)&lt;0,0,TEXT(График!CH44-График!CG44,"ч")-1),"_",TEXT('Ночные Часы'!AC43,"Ч")),IF((TEXT(График!CH44-График!CG44,"ч")-1)&lt;0,0,TEXT(График!CH44-График!CG44,"ч")-1)))</f>
        <v>В</v>
      </c>
      <c r="AD43" s="289" t="str">
        <f>IF(ISTEXT(График!CJ44),График!CJ44,IF('Ночные Часы'!AD43&gt;0,CONCATENATE(IF((TEXT(График!CK44-График!CJ44,"ч")-1)&lt;0,0,TEXT(График!CK44-График!CJ44,"ч")-1),"_",TEXT('Ночные Часы'!AD43,"Ч")),IF((TEXT(График!CK44-График!CJ44,"ч")-1)&lt;0,0,TEXT(График!CK44-График!CJ44,"ч")-1)))</f>
        <v>В</v>
      </c>
      <c r="AE43" s="289">
        <f>IF(ISTEXT(График!CM44),График!CM44,IF('Ночные Часы'!AE43&gt;0,CONCATENATE(IF((TEXT(График!CN44-График!CM44,"ч")-1)&lt;0,0,TEXT(График!CN44-График!CM44,"ч")-1),"_",TEXT('Ночные Часы'!AE43,"Ч")),IF((TEXT(График!CN44-График!CM44,"ч")-1)&lt;0,0,TEXT(График!CN44-График!CM44,"ч")-1)))</f>
        <v>8</v>
      </c>
      <c r="AF43" s="289">
        <f>IF(ISTEXT(График!CP44),График!CP44,IF('Ночные Часы'!AF43&gt;0,CONCATENATE(IF((TEXT(График!CQ44-График!CP44,"ч")-1)&lt;0,0,TEXT(График!CQ44-График!CP44,"ч")-1),"_",TEXT('Ночные Часы'!AF43,"Ч")),IF((TEXT(График!CQ44-График!CP44,"ч")-1)&lt;0,0,TEXT(График!CQ44-График!CP44,"ч")-1)))</f>
        <v>7</v>
      </c>
      <c r="AG43" s="289">
        <f>IF(ISTEXT(График!CS44),График!CS44,IF('Ночные Часы'!AG43&gt;0,CONCATENATE(IF((TEXT(График!CT44-График!CS44,"ч")-1)&lt;0,0,TEXT(График!CT44-График!CS44,"ч")-1),"_",TEXT('Ночные Часы'!AG43,"Ч")),IF((TEXT(График!CT44-График!CS44,"ч")-1)&lt;0,0,TEXT(График!CT44-График!CS44,"ч")-1)))</f>
        <v>0</v>
      </c>
      <c r="AH43" s="284">
        <f>График!CW44</f>
        <v>20</v>
      </c>
      <c r="AI43" s="196">
        <f t="array" ref="AI43">SUM(IFERROR(--LEFTB(C43:AG43,FIND("_",C43:AG43)-1),C43:AG43))</f>
        <v>167</v>
      </c>
      <c r="AJ43" s="284">
        <f t="array" ref="AJ43">SUM(--IFERROR(MID(C43:AG43,SEARCH("_",C43:AG43)+1,1),0))</f>
        <v>16</v>
      </c>
      <c r="AK43" s="285">
        <f>'Ночные Часы'!AH43</f>
        <v>0.66666666666666663</v>
      </c>
      <c r="AL43" s="285">
        <f t="shared" si="1"/>
        <v>0</v>
      </c>
      <c r="AM43" s="351">
        <f t="shared" si="2"/>
        <v>10</v>
      </c>
      <c r="AN43" s="351">
        <f t="shared" si="3"/>
        <v>0</v>
      </c>
      <c r="AO43" s="351">
        <f t="shared" si="4"/>
        <v>0</v>
      </c>
    </row>
    <row r="44" spans="1:41" x14ac:dyDescent="0.25">
      <c r="A44" s="8">
        <f>VLOOKUP(B44,'Список КК'!$M$2:$N$377,2,TRUE)</f>
        <v>11946</v>
      </c>
      <c r="B44" s="9" t="str">
        <f>График!C45</f>
        <v>Амбарцумян Лилия Яковлевна</v>
      </c>
      <c r="C44" s="289" t="str">
        <f>IF(ISTEXT(График!G45),График!G45,IF('Ночные Часы'!C44&gt;0,CONCATENATE(IF((TEXT(График!H45-График!G45,"ч")-1)&lt;0,0,TEXT(График!H45-График!G45,"ч")-1),"_",TEXT('Ночные Часы'!C44,"Ч")),IF((TEXT(График!H45-График!G45,"ч")-1)&lt;0,0,TEXT(График!H45-График!G45,"ч")-1)))</f>
        <v>В</v>
      </c>
      <c r="D44" s="289" t="str">
        <f>IF(ISTEXT(График!J45),График!J45,IF('Ночные Часы'!D44&gt;0,CONCATENATE(IF((TEXT(График!K45-График!J45,"ч")-1)&lt;0,0,TEXT(График!K45-График!J45,"ч")-1),"_",TEXT('Ночные Часы'!D44,"Ч")),IF((TEXT(График!K45-График!J45,"ч")-1)&lt;0,0,TEXT(График!K45-График!J45,"ч")-1)))</f>
        <v>В</v>
      </c>
      <c r="E44" s="289">
        <f>IF(ISTEXT(График!M45),График!M45,IF('Ночные Часы'!E44&gt;0,CONCATENATE(IF((TEXT(График!N45-График!M45,"ч")-1)&lt;0,0,TEXT(График!N45-График!M45,"ч")-1),"_",TEXT('Ночные Часы'!E44,"Ч")),IF((TEXT(График!N45-График!M45,"ч")-1)&lt;0,0,TEXT(График!N45-График!M45,"ч")-1)))</f>
        <v>6</v>
      </c>
      <c r="F44" s="289">
        <f>IF(ISTEXT(График!P45),График!P45,IF('Ночные Часы'!F44&gt;0,CONCATENATE(IF((TEXT(График!Q45-График!P45,"ч")-1)&lt;0,0,TEXT(График!Q45-График!P45,"ч")-1),"_",TEXT('Ночные Часы'!F44,"Ч")),IF((TEXT(График!Q45-График!P45,"ч")-1)&lt;0,0,TEXT(График!Q45-График!P45,"ч")-1)))</f>
        <v>6</v>
      </c>
      <c r="G44" s="289">
        <f>IF(ISTEXT(График!S45),График!S45,IF('Ночные Часы'!G44&gt;0,CONCATENATE(IF((TEXT(График!T45-График!S45,"ч")-1)&lt;0,0,TEXT(График!T45-График!S45,"ч")-1),"_",TEXT('Ночные Часы'!G44,"Ч")),IF((TEXT(График!T45-График!S45,"ч")-1)&lt;0,0,TEXT(График!T45-График!S45,"ч")-1)))</f>
        <v>5</v>
      </c>
      <c r="H44" s="289">
        <f>IF(ISTEXT(График!V45),График!V45,IF('Ночные Часы'!H44&gt;0,CONCATENATE(IF((TEXT(График!W45-График!V45,"ч")-1)&lt;0,0,TEXT(График!W45-График!V45,"ч")-1),"_",TEXT('Ночные Часы'!H44,"Ч")),IF((TEXT(График!W45-График!V45,"ч")-1)&lt;0,0,TEXT(График!W45-График!V45,"ч")-1)))</f>
        <v>5</v>
      </c>
      <c r="I44" s="289">
        <f>IF(ISTEXT(График!Y45),График!Y45,IF('Ночные Часы'!I44&gt;0,CONCATENATE(IF((TEXT(График!Z45-График!Y45,"ч")-1)&lt;0,0,TEXT(График!Z45-График!Y45,"ч")-1),"_",TEXT('Ночные Часы'!I44,"Ч")),IF((TEXT(График!Z45-График!Y45,"ч")-1)&lt;0,0,TEXT(График!Z45-График!Y45,"ч")-1)))</f>
        <v>6</v>
      </c>
      <c r="J44" s="289" t="str">
        <f>IF(ISTEXT(График!AB45),График!AB45,IF('Ночные Часы'!J44&gt;0,CONCATENATE(IF((TEXT(График!AC45-График!AB45,"ч")-1)&lt;0,0,TEXT(График!AC45-График!AB45,"ч")-1),"_",TEXT('Ночные Часы'!J44,"Ч")),IF((TEXT(График!AC45-График!AB45,"ч")-1)&lt;0,0,TEXT(График!AC45-График!AB45,"ч")-1)))</f>
        <v>В</v>
      </c>
      <c r="K44" s="289" t="str">
        <f>IF(ISTEXT(График!AE45),График!AE45,IF('Ночные Часы'!K44&gt;0,CONCATENATE(IF((TEXT(График!AF45-График!AE45,"ч")-1)&lt;0,0,TEXT(График!AF45-График!AE45,"ч")-1),"_",TEXT('Ночные Часы'!K44,"Ч")),IF((TEXT(График!AF45-График!AE45,"ч")-1)&lt;0,0,TEXT(График!AF45-График!AE45,"ч")-1)))</f>
        <v>В</v>
      </c>
      <c r="L44" s="289">
        <f>IF(ISTEXT(График!AH45),График!AH45,IF('Ночные Часы'!L44&gt;0,CONCATENATE(IF((TEXT(График!AI45-График!AH45,"ч")-1)&lt;0,0,TEXT(График!AI45-График!AH45,"ч")-1),"_",TEXT('Ночные Часы'!L44,"Ч")),IF((TEXT(График!AI45-График!AH45,"ч")-1)&lt;0,0,TEXT(График!AI45-График!AH45,"ч")-1)))</f>
        <v>6</v>
      </c>
      <c r="M44" s="289" t="str">
        <f>IF(ISTEXT(График!AK45),График!AK45,IF('Ночные Часы'!M44&gt;0,CONCATENATE(IF((TEXT(График!AL45-График!AK45,"ч")-1)&lt;0,0,TEXT(График!AL45-График!AK45,"ч")-1),"_",TEXT('Ночные Часы'!M44,"Ч")),IF((TEXT(График!AL45-График!AK45,"ч")-1)&lt;0,0,TEXT(График!AL45-График!AK45,"ч")-1)))</f>
        <v>В</v>
      </c>
      <c r="N44" s="289">
        <f>IF(ISTEXT(График!AN45),График!AN45,IF('Ночные Часы'!N44&gt;0,CONCATENATE(IF((TEXT(График!AO45-График!AN45,"ч")-1)&lt;0,0,TEXT(График!AO45-График!AN45,"ч")-1),"_",TEXT('Ночные Часы'!N44,"Ч")),IF((TEXT(График!AO45-График!AN45,"ч")-1)&lt;0,0,TEXT(График!AO45-График!AN45,"ч")-1)))</f>
        <v>4</v>
      </c>
      <c r="O44" s="289">
        <f>IF(ISTEXT(График!AQ45),График!AQ45,IF('Ночные Часы'!O44&gt;0,CONCATENATE(IF((TEXT(График!AR45-График!AQ45,"ч")-1)&lt;0,0,TEXT(График!AR45-График!AQ45,"ч")-1),"_",TEXT('Ночные Часы'!O44,"Ч")),IF((TEXT(График!AR45-График!AQ45,"ч")-1)&lt;0,0,TEXT(График!AR45-График!AQ45,"ч")-1)))</f>
        <v>5</v>
      </c>
      <c r="P44" s="289" t="str">
        <f>IF(ISTEXT(График!AT45),График!AT45,IF('Ночные Часы'!P44&gt;0,CONCATENATE(IF((TEXT(График!AU45-График!AT45,"ч")-1)&lt;0,0,TEXT(График!AU45-График!AT45,"ч")-1),"_",TEXT('Ночные Часы'!P44,"Ч")),IF((TEXT(График!AU45-График!AT45,"ч")-1)&lt;0,0,TEXT(График!AU45-График!AT45,"ч")-1)))</f>
        <v>В</v>
      </c>
      <c r="Q44" s="289" t="str">
        <f>IF(ISTEXT(График!AW45),График!AW45,IF('Ночные Часы'!Q44&gt;0,CONCATENATE(IF((TEXT(График!AX45-График!AW45,"ч")-1)&lt;0,0,TEXT(График!AX45-График!AW45,"ч")-1),"_",TEXT('Ночные Часы'!Q44,"Ч")),IF((TEXT(График!AX45-График!AW45,"ч")-1)&lt;0,0,TEXT(График!AX45-График!AW45,"ч")-1)))</f>
        <v>В</v>
      </c>
      <c r="R44" s="289" t="str">
        <f>IF(ISTEXT(График!AZ45),График!AZ45,IF('Ночные Часы'!R44&gt;0,CONCATENATE(IF((TEXT(График!BA45-График!AZ45,"ч")-1)&lt;0,0,TEXT(График!BA45-График!AZ45,"ч")-1),"_",TEXT('Ночные Часы'!R44,"Ч")),IF((TEXT(График!BA45-График!AZ45,"ч")-1)&lt;0,0,TEXT(График!BA45-График!AZ45,"ч")-1)))</f>
        <v>В</v>
      </c>
      <c r="S44" s="289">
        <f>IF(ISTEXT(График!BC45),График!BC45,IF('Ночные Часы'!S44&gt;0,CONCATENATE(IF((TEXT(График!BD45-График!BC45,"ч")-1)&lt;0,0,TEXT(График!BD45-График!BC45,"ч")-1),"_",TEXT('Ночные Часы'!S44,"Ч")),IF((TEXT(График!BD45-График!BC45,"ч")-1)&lt;0,0,TEXT(График!BD45-График!BC45,"ч")-1)))</f>
        <v>7</v>
      </c>
      <c r="T44" s="289">
        <f>IF(ISTEXT(График!BF45),График!BF45,IF('Ночные Часы'!T44&gt;0,CONCATENATE(IF((TEXT(График!BG45-График!BF45,"ч")-1)&lt;0,0,TEXT(График!BG45-График!BF45,"ч")-1),"_",TEXT('Ночные Часы'!T44,"Ч")),IF((TEXT(График!BG45-График!BF45,"ч")-1)&lt;0,0,TEXT(График!BG45-График!BF45,"ч")-1)))</f>
        <v>6</v>
      </c>
      <c r="U44" s="289">
        <f>IF(ISTEXT(График!BI45),График!BI45,IF('Ночные Часы'!U44&gt;0,CONCATENATE(IF((TEXT(График!BJ45-График!BI45,"ч")-1)&lt;0,0,TEXT(График!BJ45-График!BI45,"ч")-1),"_",TEXT('Ночные Часы'!U44,"Ч")),IF((TEXT(График!BJ45-График!BI45,"ч")-1)&lt;0,0,TEXT(График!BJ45-График!BI45,"ч")-1)))</f>
        <v>5</v>
      </c>
      <c r="V44" s="289">
        <f>IF(ISTEXT(График!BL45),График!BL45,IF('Ночные Часы'!V44&gt;0,CONCATENATE(IF((TEXT(График!BM45-График!BL45,"ч")-1)&lt;0,0,TEXT(График!BM45-График!BL45,"ч")-1),"_",TEXT('Ночные Часы'!V44,"Ч")),IF((TEXT(График!BM45-График!BL45,"ч")-1)&lt;0,0,TEXT(График!BM45-График!BL45,"ч")-1)))</f>
        <v>5</v>
      </c>
      <c r="W44" s="289">
        <f>IF(ISTEXT(График!BO45),График!BO45,IF('Ночные Часы'!W44&gt;0,CONCATENATE(IF((TEXT(График!BP45-График!BO45,"ч")-1)&lt;0,0,TEXT(График!BP45-График!BO45,"ч")-1),"_",TEXT('Ночные Часы'!W44,"Ч")),IF((TEXT(График!BP45-График!BO45,"ч")-1)&lt;0,0,TEXT(График!BP45-График!BO45,"ч")-1)))</f>
        <v>8</v>
      </c>
      <c r="X44" s="289" t="str">
        <f>IF(ISTEXT(График!BR45),График!BR45,IF('Ночные Часы'!X44&gt;0,CONCATENATE(IF((TEXT(График!BS45-График!BR45,"ч")-1)&lt;0,0,TEXT(График!BS45-График!BR45,"ч")-1),"_",TEXT('Ночные Часы'!X44,"Ч")),IF((TEXT(График!BS45-График!BR45,"ч")-1)&lt;0,0,TEXT(График!BS45-График!BR45,"ч")-1)))</f>
        <v>В</v>
      </c>
      <c r="Y44" s="289" t="str">
        <f>IF(ISTEXT(График!BU45),График!BU45,IF('Ночные Часы'!Y44&gt;0,CONCATENATE(IF((TEXT(График!BV45-График!BU45,"ч")-1)&lt;0,0,TEXT(График!BV45-График!BU45,"ч")-1),"_",TEXT('Ночные Часы'!Y44,"Ч")),IF((TEXT(График!BV45-График!BU45,"ч")-1)&lt;0,0,TEXT(График!BV45-График!BU45,"ч")-1)))</f>
        <v>В</v>
      </c>
      <c r="Z44" s="289">
        <f>IF(ISTEXT(График!BX45),График!BX45,IF('Ночные Часы'!Z44&gt;0,CONCATENATE(IF((TEXT(График!BY45-График!BX45,"ч")-1)&lt;0,0,TEXT(График!BY45-График!BX45,"ч")-1),"_",TEXT('Ночные Часы'!Z44,"Ч")),IF((TEXT(График!BY45-График!BX45,"ч")-1)&lt;0,0,TEXT(График!BY45-График!BX45,"ч")-1)))</f>
        <v>7</v>
      </c>
      <c r="AA44" s="289">
        <f>IF(ISTEXT(График!CA45),График!CA45,IF('Ночные Часы'!AA44&gt;0,CONCATENATE(IF((TEXT(График!CB45-График!CA45,"ч")-1)&lt;0,0,TEXT(График!CB45-График!CA45,"ч")-1),"_",TEXT('Ночные Часы'!AA44,"Ч")),IF((TEXT(График!CB45-График!CA45,"ч")-1)&lt;0,0,TEXT(График!CB45-График!CA45,"ч")-1)))</f>
        <v>7</v>
      </c>
      <c r="AB44" s="289">
        <f>IF(ISTEXT(График!CD45),График!CD45,IF('Ночные Часы'!AB44&gt;0,CONCATENATE(IF((TEXT(График!CE45-График!CD45,"ч")-1)&lt;0,0,TEXT(График!CE45-График!CD45,"ч")-1),"_",TEXT('Ночные Часы'!AB44,"Ч")),IF((TEXT(График!CE45-График!CD45,"ч")-1)&lt;0,0,TEXT(График!CE45-График!CD45,"ч")-1)))</f>
        <v>6</v>
      </c>
      <c r="AC44" s="289">
        <f>IF(ISTEXT(График!CG45),График!CG45,IF('Ночные Часы'!AC44&gt;0,CONCATENATE(IF((TEXT(График!CH45-График!CG45,"ч")-1)&lt;0,0,TEXT(График!CH45-График!CG45,"ч")-1),"_",TEXT('Ночные Часы'!AC44,"Ч")),IF((TEXT(График!CH45-График!CG45,"ч")-1)&lt;0,0,TEXT(График!CH45-График!CG45,"ч")-1)))</f>
        <v>5</v>
      </c>
      <c r="AD44" s="289" t="str">
        <f>IF(ISTEXT(График!CJ45),График!CJ45,IF('Ночные Часы'!AD44&gt;0,CONCATENATE(IF((TEXT(График!CK45-График!CJ45,"ч")-1)&lt;0,0,TEXT(График!CK45-График!CJ45,"ч")-1),"_",TEXT('Ночные Часы'!AD44,"Ч")),IF((TEXT(График!CK45-График!CJ45,"ч")-1)&lt;0,0,TEXT(График!CK45-График!CJ45,"ч")-1)))</f>
        <v>В</v>
      </c>
      <c r="AE44" s="289" t="str">
        <f>IF(ISTEXT(График!CM45),График!CM45,IF('Ночные Часы'!AE44&gt;0,CONCATENATE(IF((TEXT(График!CN45-График!CM45,"ч")-1)&lt;0,0,TEXT(График!CN45-График!CM45,"ч")-1),"_",TEXT('Ночные Часы'!AE44,"Ч")),IF((TEXT(График!CN45-График!CM45,"ч")-1)&lt;0,0,TEXT(График!CN45-График!CM45,"ч")-1)))</f>
        <v>В</v>
      </c>
      <c r="AF44" s="289" t="str">
        <f>IF(ISTEXT(График!CP45),График!CP45,IF('Ночные Часы'!AF44&gt;0,CONCATENATE(IF((TEXT(График!CQ45-График!CP45,"ч")-1)&lt;0,0,TEXT(График!CQ45-График!CP45,"ч")-1),"_",TEXT('Ночные Часы'!AF44,"Ч")),IF((TEXT(График!CQ45-График!CP45,"ч")-1)&lt;0,0,TEXT(График!CQ45-График!CP45,"ч")-1)))</f>
        <v>ОТ</v>
      </c>
      <c r="AG44" s="289">
        <f>IF(ISTEXT(График!CS45),График!CS45,IF('Ночные Часы'!AG44&gt;0,CONCATENATE(IF((TEXT(График!CT45-График!CS45,"ч")-1)&lt;0,0,TEXT(График!CT45-График!CS45,"ч")-1),"_",TEXT('Ночные Часы'!AG44,"Ч")),IF((TEXT(График!CT45-График!CS45,"ч")-1)&lt;0,0,TEXT(График!CT45-График!CS45,"ч")-1)))</f>
        <v>0</v>
      </c>
      <c r="AH44" s="284">
        <f>График!CW45</f>
        <v>18</v>
      </c>
      <c r="AI44" s="196">
        <f t="array" ref="AI44">SUM(IFERROR(--LEFTB(C44:AG44,FIND("_",C44:AG44)-1),C44:AG44))</f>
        <v>99</v>
      </c>
      <c r="AJ44" s="284">
        <f t="array" ref="AJ44">SUM(--IFERROR(MID(C44:AG44,SEARCH("_",C44:AG44)+1,1),0))</f>
        <v>0</v>
      </c>
      <c r="AK44" s="285">
        <f>'Ночные Часы'!AH44</f>
        <v>0</v>
      </c>
      <c r="AL44" s="285">
        <f t="shared" si="1"/>
        <v>0</v>
      </c>
      <c r="AM44" s="351">
        <f t="shared" si="2"/>
        <v>12</v>
      </c>
      <c r="AN44" s="351">
        <f t="shared" si="3"/>
        <v>1</v>
      </c>
      <c r="AO44" s="351">
        <f t="shared" si="4"/>
        <v>8</v>
      </c>
    </row>
    <row r="45" spans="1:41" x14ac:dyDescent="0.25">
      <c r="A45" s="8">
        <f>VLOOKUP(B45,'Список КК'!$M$2:$N$377,2,TRUE)</f>
        <v>49670</v>
      </c>
      <c r="B45" s="9" t="str">
        <f>График!C46</f>
        <v>Борисова Виктория Ивановна</v>
      </c>
      <c r="C45" s="289">
        <f>IF(ISTEXT(График!G46),График!G46,IF('Ночные Часы'!C45&gt;0,CONCATENATE(IF((TEXT(График!H46-График!G46,"ч")-1)&lt;0,0,TEXT(График!H46-График!G46,"ч")-1),"_",TEXT('Ночные Часы'!C45,"Ч")),IF((TEXT(График!H46-График!G46,"ч")-1)&lt;0,0,TEXT(График!H46-График!G46,"ч")-1)))</f>
        <v>8</v>
      </c>
      <c r="D45" s="289">
        <f>IF(ISTEXT(График!J46),График!J46,IF('Ночные Часы'!D45&gt;0,CONCATENATE(IF((TEXT(График!K46-График!J46,"ч")-1)&lt;0,0,TEXT(График!K46-График!J46,"ч")-1),"_",TEXT('Ночные Часы'!D45,"Ч")),IF((TEXT(График!K46-График!J46,"ч")-1)&lt;0,0,TEXT(График!K46-График!J46,"ч")-1)))</f>
        <v>8</v>
      </c>
      <c r="E45" s="289">
        <f>IF(ISTEXT(График!M46),График!M46,IF('Ночные Часы'!E45&gt;0,CONCATENATE(IF((TEXT(График!N46-График!M46,"ч")-1)&lt;0,0,TEXT(График!N46-График!M46,"ч")-1),"_",TEXT('Ночные Часы'!E45,"Ч")),IF((TEXT(График!N46-График!M46,"ч")-1)&lt;0,0,TEXT(График!N46-График!M46,"ч")-1)))</f>
        <v>8</v>
      </c>
      <c r="F45" s="289">
        <f>IF(ISTEXT(График!P46),График!P46,IF('Ночные Часы'!F45&gt;0,CONCATENATE(IF((TEXT(График!Q46-График!P46,"ч")-1)&lt;0,0,TEXT(График!Q46-График!P46,"ч")-1),"_",TEXT('Ночные Часы'!F45,"Ч")),IF((TEXT(График!Q46-График!P46,"ч")-1)&lt;0,0,TEXT(График!Q46-График!P46,"ч")-1)))</f>
        <v>8</v>
      </c>
      <c r="G45" s="289" t="str">
        <f>IF(ISTEXT(График!S46),График!S46,IF('Ночные Часы'!G45&gt;0,CONCATENATE(IF((TEXT(График!T46-График!S46,"ч")-1)&lt;0,0,TEXT(График!T46-График!S46,"ч")-1),"_",TEXT('Ночные Часы'!G45,"Ч")),IF((TEXT(График!T46-График!S46,"ч")-1)&lt;0,0,TEXT(График!T46-График!S46,"ч")-1)))</f>
        <v>В</v>
      </c>
      <c r="H45" s="289" t="str">
        <f>IF(ISTEXT(График!V46),График!V46,IF('Ночные Часы'!H45&gt;0,CONCATENATE(IF((TEXT(График!W46-График!V46,"ч")-1)&lt;0,0,TEXT(График!W46-График!V46,"ч")-1),"_",TEXT('Ночные Часы'!H45,"Ч")),IF((TEXT(График!W46-График!V46,"ч")-1)&lt;0,0,TEXT(График!W46-График!V46,"ч")-1)))</f>
        <v>В</v>
      </c>
      <c r="I45" s="289">
        <f>IF(ISTEXT(График!Y46),График!Y46,IF('Ночные Часы'!I45&gt;0,CONCATENATE(IF((TEXT(График!Z46-График!Y46,"ч")-1)&lt;0,0,TEXT(График!Z46-График!Y46,"ч")-1),"_",TEXT('Ночные Часы'!I45,"Ч")),IF((TEXT(График!Z46-График!Y46,"ч")-1)&lt;0,0,TEXT(График!Z46-График!Y46,"ч")-1)))</f>
        <v>8</v>
      </c>
      <c r="J45" s="289">
        <f>IF(ISTEXT(График!AB46),График!AB46,IF('Ночные Часы'!J45&gt;0,CONCATENATE(IF((TEXT(График!AC46-График!AB46,"ч")-1)&lt;0,0,TEXT(График!AC46-График!AB46,"ч")-1),"_",TEXT('Ночные Часы'!J45,"Ч")),IF((TEXT(График!AC46-График!AB46,"ч")-1)&lt;0,0,TEXT(График!AC46-График!AB46,"ч")-1)))</f>
        <v>8</v>
      </c>
      <c r="K45" s="289">
        <f>IF(ISTEXT(График!AE46),График!AE46,IF('Ночные Часы'!K45&gt;0,CONCATENATE(IF((TEXT(График!AF46-График!AE46,"ч")-1)&lt;0,0,TEXT(График!AF46-График!AE46,"ч")-1),"_",TEXT('Ночные Часы'!K45,"Ч")),IF((TEXT(График!AF46-График!AE46,"ч")-1)&lt;0,0,TEXT(График!AF46-График!AE46,"ч")-1)))</f>
        <v>8</v>
      </c>
      <c r="L45" s="289" t="str">
        <f>IF(ISTEXT(График!AH46),График!AH46,IF('Ночные Часы'!L45&gt;0,CONCATENATE(IF((TEXT(График!AI46-График!AH46,"ч")-1)&lt;0,0,TEXT(График!AI46-График!AH46,"ч")-1),"_",TEXT('Ночные Часы'!L45,"Ч")),IF((TEXT(График!AI46-График!AH46,"ч")-1)&lt;0,0,TEXT(График!AI46-График!AH46,"ч")-1)))</f>
        <v>8_3</v>
      </c>
      <c r="M45" s="289" t="str">
        <f>IF(ISTEXT(График!AK46),График!AK46,IF('Ночные Часы'!M45&gt;0,CONCATENATE(IF((TEXT(График!AL46-График!AK46,"ч")-1)&lt;0,0,TEXT(График!AL46-График!AK46,"ч")-1),"_",TEXT('Ночные Часы'!M45,"Ч")),IF((TEXT(График!AL46-График!AK46,"ч")-1)&lt;0,0,TEXT(График!AL46-График!AK46,"ч")-1)))</f>
        <v>8_3</v>
      </c>
      <c r="N45" s="289" t="str">
        <f>IF(ISTEXT(График!AN46),График!AN46,IF('Ночные Часы'!N45&gt;0,CONCATENATE(IF((TEXT(График!AO46-График!AN46,"ч")-1)&lt;0,0,TEXT(График!AO46-График!AN46,"ч")-1),"_",TEXT('Ночные Часы'!N45,"Ч")),IF((TEXT(График!AO46-График!AN46,"ч")-1)&lt;0,0,TEXT(График!AO46-График!AN46,"ч")-1)))</f>
        <v>В</v>
      </c>
      <c r="O45" s="289" t="str">
        <f>IF(ISTEXT(График!AQ46),График!AQ46,IF('Ночные Часы'!O45&gt;0,CONCATENATE(IF((TEXT(График!AR46-График!AQ46,"ч")-1)&lt;0,0,TEXT(График!AR46-График!AQ46,"ч")-1),"_",TEXT('Ночные Часы'!O45,"Ч")),IF((TEXT(График!AR46-График!AQ46,"ч")-1)&lt;0,0,TEXT(График!AR46-График!AQ46,"ч")-1)))</f>
        <v>В</v>
      </c>
      <c r="P45" s="289">
        <f>IF(ISTEXT(График!AT46),График!AT46,IF('Ночные Часы'!P45&gt;0,CONCATENATE(IF((TEXT(График!AU46-График!AT46,"ч")-1)&lt;0,0,TEXT(График!AU46-График!AT46,"ч")-1),"_",TEXT('Ночные Часы'!P45,"Ч")),IF((TEXT(График!AU46-График!AT46,"ч")-1)&lt;0,0,TEXT(График!AU46-График!AT46,"ч")-1)))</f>
        <v>8</v>
      </c>
      <c r="Q45" s="289">
        <f>IF(ISTEXT(График!AW46),График!AW46,IF('Ночные Часы'!Q45&gt;0,CONCATENATE(IF((TEXT(График!AX46-График!AW46,"ч")-1)&lt;0,0,TEXT(График!AX46-График!AW46,"ч")-1),"_",TEXT('Ночные Часы'!Q45,"Ч")),IF((TEXT(График!AX46-График!AW46,"ч")-1)&lt;0,0,TEXT(График!AX46-График!AW46,"ч")-1)))</f>
        <v>8</v>
      </c>
      <c r="R45" s="289" t="str">
        <f>IF(ISTEXT(График!AZ46),График!AZ46,IF('Ночные Часы'!R45&gt;0,CONCATENATE(IF((TEXT(График!BA46-График!AZ46,"ч")-1)&lt;0,0,TEXT(График!BA46-График!AZ46,"ч")-1),"_",TEXT('Ночные Часы'!R45,"Ч")),IF((TEXT(График!BA46-График!AZ46,"ч")-1)&lt;0,0,TEXT(График!BA46-График!AZ46,"ч")-1)))</f>
        <v>8_3</v>
      </c>
      <c r="S45" s="289" t="str">
        <f>IF(ISTEXT(График!BC46),График!BC46,IF('Ночные Часы'!S45&gt;0,CONCATENATE(IF((TEXT(График!BD46-График!BC46,"ч")-1)&lt;0,0,TEXT(График!BD46-График!BC46,"ч")-1),"_",TEXT('Ночные Часы'!S45,"Ч")),IF((TEXT(График!BD46-График!BC46,"ч")-1)&lt;0,0,TEXT(График!BD46-График!BC46,"ч")-1)))</f>
        <v>8_3</v>
      </c>
      <c r="T45" s="289" t="str">
        <f>IF(ISTEXT(График!BF46),График!BF46,IF('Ночные Часы'!T45&gt;0,CONCATENATE(IF((TEXT(График!BG46-График!BF46,"ч")-1)&lt;0,0,TEXT(График!BG46-График!BF46,"ч")-1),"_",TEXT('Ночные Часы'!T45,"Ч")),IF((TEXT(График!BG46-График!BF46,"ч")-1)&lt;0,0,TEXT(График!BG46-График!BF46,"ч")-1)))</f>
        <v>В</v>
      </c>
      <c r="U45" s="289" t="str">
        <f>IF(ISTEXT(График!BI46),График!BI46,IF('Ночные Часы'!U45&gt;0,CONCATENATE(IF((TEXT(График!BJ46-График!BI46,"ч")-1)&lt;0,0,TEXT(График!BJ46-График!BI46,"ч")-1),"_",TEXT('Ночные Часы'!U45,"Ч")),IF((TEXT(График!BJ46-График!BI46,"ч")-1)&lt;0,0,TEXT(График!BJ46-График!BI46,"ч")-1)))</f>
        <v>В</v>
      </c>
      <c r="V45" s="289">
        <f>IF(ISTEXT(График!BL46),График!BL46,IF('Ночные Часы'!V45&gt;0,CONCATENATE(IF((TEXT(График!BM46-График!BL46,"ч")-1)&lt;0,0,TEXT(График!BM46-График!BL46,"ч")-1),"_",TEXT('Ночные Часы'!V45,"Ч")),IF((TEXT(График!BM46-График!BL46,"ч")-1)&lt;0,0,TEXT(График!BM46-График!BL46,"ч")-1)))</f>
        <v>8</v>
      </c>
      <c r="W45" s="289">
        <f>IF(ISTEXT(График!BO46),График!BO46,IF('Ночные Часы'!W45&gt;0,CONCATENATE(IF((TEXT(График!BP46-График!BO46,"ч")-1)&lt;0,0,TEXT(График!BP46-График!BO46,"ч")-1),"_",TEXT('Ночные Часы'!W45,"Ч")),IF((TEXT(График!BP46-График!BO46,"ч")-1)&lt;0,0,TEXT(График!BP46-График!BO46,"ч")-1)))</f>
        <v>8</v>
      </c>
      <c r="X45" s="289">
        <f>IF(ISTEXT(График!BR46),График!BR46,IF('Ночные Часы'!X45&gt;0,CONCATENATE(IF((TEXT(График!BS46-График!BR46,"ч")-1)&lt;0,0,TEXT(График!BS46-График!BR46,"ч")-1),"_",TEXT('Ночные Часы'!X45,"Ч")),IF((TEXT(График!BS46-График!BR46,"ч")-1)&lt;0,0,TEXT(График!BS46-График!BR46,"ч")-1)))</f>
        <v>8</v>
      </c>
      <c r="Y45" s="289" t="str">
        <f>IF(ISTEXT(График!BU46),График!BU46,IF('Ночные Часы'!Y45&gt;0,CONCATENATE(IF((TEXT(График!BV46-График!BU46,"ч")-1)&lt;0,0,TEXT(График!BV46-График!BU46,"ч")-1),"_",TEXT('Ночные Часы'!Y45,"Ч")),IF((TEXT(График!BV46-График!BU46,"ч")-1)&lt;0,0,TEXT(График!BV46-График!BU46,"ч")-1)))</f>
        <v>8_3</v>
      </c>
      <c r="Z45" s="289" t="str">
        <f>IF(ISTEXT(График!BX46),График!BX46,IF('Ночные Часы'!Z45&gt;0,CONCATENATE(IF((TEXT(График!BY46-График!BX46,"ч")-1)&lt;0,0,TEXT(График!BY46-График!BX46,"ч")-1),"_",TEXT('Ночные Часы'!Z45,"Ч")),IF((TEXT(График!BY46-График!BX46,"ч")-1)&lt;0,0,TEXT(График!BY46-График!BX46,"ч")-1)))</f>
        <v>8_3</v>
      </c>
      <c r="AA45" s="289" t="str">
        <f>IF(ISTEXT(График!CA46),График!CA46,IF('Ночные Часы'!AA45&gt;0,CONCATENATE(IF((TEXT(График!CB46-График!CA46,"ч")-1)&lt;0,0,TEXT(График!CB46-График!CA46,"ч")-1),"_",TEXT('Ночные Часы'!AA45,"Ч")),IF((TEXT(График!CB46-График!CA46,"ч")-1)&lt;0,0,TEXT(График!CB46-График!CA46,"ч")-1)))</f>
        <v>В</v>
      </c>
      <c r="AB45" s="289" t="str">
        <f>IF(ISTEXT(График!CD46),График!CD46,IF('Ночные Часы'!AB45&gt;0,CONCATENATE(IF((TEXT(График!CE46-График!CD46,"ч")-1)&lt;0,0,TEXT(График!CE46-График!CD46,"ч")-1),"_",TEXT('Ночные Часы'!AB45,"Ч")),IF((TEXT(График!CE46-График!CD46,"ч")-1)&lt;0,0,TEXT(График!CE46-График!CD46,"ч")-1)))</f>
        <v>В</v>
      </c>
      <c r="AC45" s="289">
        <f>IF(ISTEXT(График!CG46),График!CG46,IF('Ночные Часы'!AC45&gt;0,CONCATENATE(IF((TEXT(График!CH46-График!CG46,"ч")-1)&lt;0,0,TEXT(График!CH46-График!CG46,"ч")-1),"_",TEXT('Ночные Часы'!AC45,"Ч")),IF((TEXT(График!CH46-График!CG46,"ч")-1)&lt;0,0,TEXT(График!CH46-График!CG46,"ч")-1)))</f>
        <v>8</v>
      </c>
      <c r="AD45" s="289" t="str">
        <f>IF(ISTEXT(График!CJ46),График!CJ46,IF('Ночные Часы'!AD45&gt;0,CONCATENATE(IF((TEXT(График!CK46-График!CJ46,"ч")-1)&lt;0,0,TEXT(График!CK46-График!CJ46,"ч")-1),"_",TEXT('Ночные Часы'!AD45,"Ч")),IF((TEXT(График!CK46-График!CJ46,"ч")-1)&lt;0,0,TEXT(График!CK46-График!CJ46,"ч")-1)))</f>
        <v>8_3</v>
      </c>
      <c r="AE45" s="289" t="str">
        <f>IF(ISTEXT(График!CM46),График!CM46,IF('Ночные Часы'!AE45&gt;0,CONCATENATE(IF((TEXT(График!CN46-График!CM46,"ч")-1)&lt;0,0,TEXT(График!CN46-График!CM46,"ч")-1),"_",TEXT('Ночные Часы'!AE45,"Ч")),IF((TEXT(График!CN46-График!CM46,"ч")-1)&lt;0,0,TEXT(График!CN46-График!CM46,"ч")-1)))</f>
        <v>8_3</v>
      </c>
      <c r="AF45" s="289" t="str">
        <f>IF(ISTEXT(График!CP46),График!CP46,IF('Ночные Часы'!AF45&gt;0,CONCATENATE(IF((TEXT(График!CQ46-График!CP46,"ч")-1)&lt;0,0,TEXT(График!CQ46-График!CP46,"ч")-1),"_",TEXT('Ночные Часы'!AF45,"Ч")),IF((TEXT(График!CQ46-График!CP46,"ч")-1)&lt;0,0,TEXT(График!CQ46-График!CP46,"ч")-1)))</f>
        <v>В</v>
      </c>
      <c r="AG45" s="289">
        <f>IF(ISTEXT(График!CS46),График!CS46,IF('Ночные Часы'!AG45&gt;0,CONCATENATE(IF((TEXT(График!CT46-График!CS46,"ч")-1)&lt;0,0,TEXT(График!CT46-График!CS46,"ч")-1),"_",TEXT('Ночные Часы'!AG45,"Ч")),IF((TEXT(График!CT46-График!CS46,"ч")-1)&lt;0,0,TEXT(График!CT46-График!CS46,"ч")-1)))</f>
        <v>0</v>
      </c>
      <c r="AH45" s="284">
        <f>График!CW46</f>
        <v>21</v>
      </c>
      <c r="AI45" s="196">
        <f t="array" ref="AI45">SUM(IFERROR(--LEFTB(C45:AG45,FIND("_",C45:AG45)-1),C45:AG45))</f>
        <v>168</v>
      </c>
      <c r="AJ45" s="284">
        <f t="array" ref="AJ45">SUM(--IFERROR(MID(C45:AG45,SEARCH("_",C45:AG45)+1,1),0))</f>
        <v>24</v>
      </c>
      <c r="AK45" s="285">
        <f>'Ночные Часы'!AH45</f>
        <v>1</v>
      </c>
      <c r="AL45" s="285">
        <f t="shared" si="1"/>
        <v>0</v>
      </c>
      <c r="AM45" s="351">
        <f t="shared" si="2"/>
        <v>9</v>
      </c>
      <c r="AN45" s="351">
        <f t="shared" si="3"/>
        <v>0</v>
      </c>
      <c r="AO45" s="351">
        <f t="shared" si="4"/>
        <v>0</v>
      </c>
    </row>
    <row r="46" spans="1:41" x14ac:dyDescent="0.25">
      <c r="A46" s="8">
        <f>VLOOKUP(B46,'Список КК'!$M$2:$N$377,2,TRUE)</f>
        <v>5161</v>
      </c>
      <c r="B46" s="9" t="str">
        <f>График!C47</f>
        <v>Борисова Елена Владимировна</v>
      </c>
      <c r="C46" s="289" t="str">
        <f>IF(ISTEXT(График!G47),График!G47,IF('Ночные Часы'!C46&gt;0,CONCATENATE(IF((TEXT(График!H47-График!G47,"ч")-1)&lt;0,0,TEXT(График!H47-График!G47,"ч")-1),"_",TEXT('Ночные Часы'!C46,"Ч")),IF((TEXT(График!H47-График!G47,"ч")-1)&lt;0,0,TEXT(График!H47-График!G47,"ч")-1)))</f>
        <v>10_1</v>
      </c>
      <c r="D46" s="289" t="str">
        <f>IF(ISTEXT(График!J47),График!J47,IF('Ночные Часы'!D46&gt;0,CONCATENATE(IF((TEXT(График!K47-График!J47,"ч")-1)&lt;0,0,TEXT(График!K47-График!J47,"ч")-1),"_",TEXT('Ночные Часы'!D46,"Ч")),IF((TEXT(График!K47-График!J47,"ч")-1)&lt;0,0,TEXT(График!K47-График!J47,"ч")-1)))</f>
        <v>В</v>
      </c>
      <c r="E46" s="289" t="str">
        <f>IF(ISTEXT(График!M47),График!M47,IF('Ночные Часы'!E46&gt;0,CONCATENATE(IF((TEXT(График!N47-График!M47,"ч")-1)&lt;0,0,TEXT(График!N47-График!M47,"ч")-1),"_",TEXT('Ночные Часы'!E46,"Ч")),IF((TEXT(График!N47-График!M47,"ч")-1)&lt;0,0,TEXT(График!N47-График!M47,"ч")-1)))</f>
        <v>В</v>
      </c>
      <c r="F46" s="289" t="str">
        <f>IF(ISTEXT(График!P47),График!P47,IF('Ночные Часы'!F46&gt;0,CONCATENATE(IF((TEXT(График!Q47-График!P47,"ч")-1)&lt;0,0,TEXT(График!Q47-График!P47,"ч")-1),"_",TEXT('Ночные Часы'!F46,"Ч")),IF((TEXT(График!Q47-График!P47,"ч")-1)&lt;0,0,TEXT(График!Q47-График!P47,"ч")-1)))</f>
        <v>В</v>
      </c>
      <c r="G46" s="289" t="str">
        <f>IF(ISTEXT(График!S47),График!S47,IF('Ночные Часы'!G46&gt;0,CONCATENATE(IF((TEXT(График!T47-График!S47,"ч")-1)&lt;0,0,TEXT(График!T47-График!S47,"ч")-1),"_",TEXT('Ночные Часы'!G46,"Ч")),IF((TEXT(График!T47-График!S47,"ч")-1)&lt;0,0,TEXT(График!T47-График!S47,"ч")-1)))</f>
        <v>В</v>
      </c>
      <c r="H46" s="289" t="str">
        <f>IF(ISTEXT(График!V47),График!V47,IF('Ночные Часы'!H46&gt;0,CONCATENATE(IF((TEXT(График!W47-График!V47,"ч")-1)&lt;0,0,TEXT(График!W47-График!V47,"ч")-1),"_",TEXT('Ночные Часы'!H46,"Ч")),IF((TEXT(График!W47-График!V47,"ч")-1)&lt;0,0,TEXT(График!W47-График!V47,"ч")-1)))</f>
        <v>10_1</v>
      </c>
      <c r="I46" s="289" t="str">
        <f>IF(ISTEXT(График!Y47),График!Y47,IF('Ночные Часы'!I46&gt;0,CONCATENATE(IF((TEXT(График!Z47-График!Y47,"ч")-1)&lt;0,0,TEXT(График!Z47-График!Y47,"ч")-1),"_",TEXT('Ночные Часы'!I46,"Ч")),IF((TEXT(График!Z47-График!Y47,"ч")-1)&lt;0,0,TEXT(График!Z47-График!Y47,"ч")-1)))</f>
        <v>10_2</v>
      </c>
      <c r="J46" s="289" t="str">
        <f>IF(ISTEXT(График!AB47),График!AB47,IF('Ночные Часы'!J46&gt;0,CONCATENATE(IF((TEXT(График!AC47-График!AB47,"ч")-1)&lt;0,0,TEXT(График!AC47-График!AB47,"ч")-1),"_",TEXT('Ночные Часы'!J46,"Ч")),IF((TEXT(График!AC47-График!AB47,"ч")-1)&lt;0,0,TEXT(График!AC47-График!AB47,"ч")-1)))</f>
        <v>10_2</v>
      </c>
      <c r="K46" s="289" t="str">
        <f>IF(ISTEXT(График!AE47),График!AE47,IF('Ночные Часы'!K46&gt;0,CONCATENATE(IF((TEXT(График!AF47-График!AE47,"ч")-1)&lt;0,0,TEXT(График!AF47-График!AE47,"ч")-1),"_",TEXT('Ночные Часы'!K46,"Ч")),IF((TEXT(График!AF47-График!AE47,"ч")-1)&lt;0,0,TEXT(График!AF47-График!AE47,"ч")-1)))</f>
        <v>В</v>
      </c>
      <c r="L46" s="289" t="str">
        <f>IF(ISTEXT(График!AH47),График!AH47,IF('Ночные Часы'!L46&gt;0,CONCATENATE(IF((TEXT(График!AI47-График!AH47,"ч")-1)&lt;0,0,TEXT(График!AI47-График!AH47,"ч")-1),"_",TEXT('Ночные Часы'!L46,"Ч")),IF((TEXT(График!AI47-График!AH47,"ч")-1)&lt;0,0,TEXT(График!AI47-График!AH47,"ч")-1)))</f>
        <v>В</v>
      </c>
      <c r="M46" s="289" t="str">
        <f>IF(ISTEXT(График!AK47),График!AK47,IF('Ночные Часы'!M46&gt;0,CONCATENATE(IF((TEXT(График!AL47-График!AK47,"ч")-1)&lt;0,0,TEXT(График!AL47-График!AK47,"ч")-1),"_",TEXT('Ночные Часы'!M46,"Ч")),IF((TEXT(График!AL47-График!AK47,"ч")-1)&lt;0,0,TEXT(График!AL47-График!AK47,"ч")-1)))</f>
        <v>В</v>
      </c>
      <c r="N46" s="289" t="str">
        <f>IF(ISTEXT(График!AN47),График!AN47,IF('Ночные Часы'!N46&gt;0,CONCATENATE(IF((TEXT(График!AO47-График!AN47,"ч")-1)&lt;0,0,TEXT(График!AO47-График!AN47,"ч")-1),"_",TEXT('Ночные Часы'!N46,"Ч")),IF((TEXT(График!AO47-График!AN47,"ч")-1)&lt;0,0,TEXT(График!AO47-График!AN47,"ч")-1)))</f>
        <v>В</v>
      </c>
      <c r="O46" s="289" t="str">
        <f>IF(ISTEXT(График!AQ47),График!AQ47,IF('Ночные Часы'!O46&gt;0,CONCATENATE(IF((TEXT(График!AR47-График!AQ47,"ч")-1)&lt;0,0,TEXT(График!AR47-График!AQ47,"ч")-1),"_",TEXT('Ночные Часы'!O46,"Ч")),IF((TEXT(График!AR47-График!AQ47,"ч")-1)&lt;0,0,TEXT(График!AR47-График!AQ47,"ч")-1)))</f>
        <v>11_2</v>
      </c>
      <c r="P46" s="289" t="str">
        <f>IF(ISTEXT(График!AT47),График!AT47,IF('Ночные Часы'!P46&gt;0,CONCATENATE(IF((TEXT(График!AU47-График!AT47,"ч")-1)&lt;0,0,TEXT(График!AU47-График!AT47,"ч")-1),"_",TEXT('Ночные Часы'!P46,"Ч")),IF((TEXT(График!AU47-График!AT47,"ч")-1)&lt;0,0,TEXT(График!AU47-График!AT47,"ч")-1)))</f>
        <v>8_2</v>
      </c>
      <c r="Q46" s="289" t="str">
        <f>IF(ISTEXT(График!AW47),График!AW47,IF('Ночные Часы'!Q46&gt;0,CONCATENATE(IF((TEXT(График!AX47-График!AW47,"ч")-1)&lt;0,0,TEXT(График!AX47-График!AW47,"ч")-1),"_",TEXT('Ночные Часы'!Q46,"Ч")),IF((TEXT(График!AX47-График!AW47,"ч")-1)&lt;0,0,TEXT(График!AX47-График!AW47,"ч")-1)))</f>
        <v>11_1</v>
      </c>
      <c r="R46" s="289" t="str">
        <f>IF(ISTEXT(График!AZ47),График!AZ47,IF('Ночные Часы'!R46&gt;0,CONCATENATE(IF((TEXT(График!BA47-График!AZ47,"ч")-1)&lt;0,0,TEXT(График!BA47-График!AZ47,"ч")-1),"_",TEXT('Ночные Часы'!R46,"Ч")),IF((TEXT(График!BA47-График!AZ47,"ч")-1)&lt;0,0,TEXT(График!BA47-График!AZ47,"ч")-1)))</f>
        <v>В</v>
      </c>
      <c r="S46" s="289" t="str">
        <f>IF(ISTEXT(График!BC47),График!BC47,IF('Ночные Часы'!S46&gt;0,CONCATENATE(IF((TEXT(График!BD47-График!BC47,"ч")-1)&lt;0,0,TEXT(График!BD47-График!BC47,"ч")-1),"_",TEXT('Ночные Часы'!S46,"Ч")),IF((TEXT(График!BD47-График!BC47,"ч")-1)&lt;0,0,TEXT(График!BD47-График!BC47,"ч")-1)))</f>
        <v>В</v>
      </c>
      <c r="T46" s="289" t="str">
        <f>IF(ISTEXT(График!BF47),График!BF47,IF('Ночные Часы'!T46&gt;0,CONCATENATE(IF((TEXT(График!BG47-График!BF47,"ч")-1)&lt;0,0,TEXT(График!BG47-График!BF47,"ч")-1),"_",TEXT('Ночные Часы'!T46,"Ч")),IF((TEXT(График!BG47-График!BF47,"ч")-1)&lt;0,0,TEXT(График!BG47-График!BF47,"ч")-1)))</f>
        <v>В</v>
      </c>
      <c r="U46" s="289" t="str">
        <f>IF(ISTEXT(График!BI47),График!BI47,IF('Ночные Часы'!U46&gt;0,CONCATENATE(IF((TEXT(График!BJ47-График!BI47,"ч")-1)&lt;0,0,TEXT(График!BJ47-График!BI47,"ч")-1),"_",TEXT('Ночные Часы'!U46,"Ч")),IF((TEXT(График!BJ47-График!BI47,"ч")-1)&lt;0,0,TEXT(График!BJ47-График!BI47,"ч")-1)))</f>
        <v>В</v>
      </c>
      <c r="V46" s="289">
        <f>IF(ISTEXT(График!BL47),График!BL47,IF('Ночные Часы'!V46&gt;0,CONCATENATE(IF((TEXT(График!BM47-График!BL47,"ч")-1)&lt;0,0,TEXT(График!BM47-График!BL47,"ч")-1),"_",TEXT('Ночные Часы'!V46,"Ч")),IF((TEXT(График!BM47-График!BL47,"ч")-1)&lt;0,0,TEXT(График!BM47-График!BL47,"ч")-1)))</f>
        <v>10</v>
      </c>
      <c r="W46" s="289">
        <f>IF(ISTEXT(График!BO47),График!BO47,IF('Ночные Часы'!W46&gt;0,CONCATENATE(IF((TEXT(График!BP47-График!BO47,"ч")-1)&lt;0,0,TEXT(График!BP47-График!BO47,"ч")-1),"_",TEXT('Ночные Часы'!W46,"Ч")),IF((TEXT(График!BP47-График!BO47,"ч")-1)&lt;0,0,TEXT(График!BP47-График!BO47,"ч")-1)))</f>
        <v>10</v>
      </c>
      <c r="X46" s="289" t="str">
        <f>IF(ISTEXT(График!BR47),График!BR47,IF('Ночные Часы'!X46&gt;0,CONCATENATE(IF((TEXT(График!BS47-График!BR47,"ч")-1)&lt;0,0,TEXT(График!BS47-График!BR47,"ч")-1),"_",TEXT('Ночные Часы'!X46,"Ч")),IF((TEXT(График!BS47-График!BR47,"ч")-1)&lt;0,0,TEXT(График!BS47-График!BR47,"ч")-1)))</f>
        <v>10_1</v>
      </c>
      <c r="Y46" s="289" t="str">
        <f>IF(ISTEXT(График!BU47),График!BU47,IF('Ночные Часы'!Y46&gt;0,CONCATENATE(IF((TEXT(График!BV47-График!BU47,"ч")-1)&lt;0,0,TEXT(График!BV47-График!BU47,"ч")-1),"_",TEXT('Ночные Часы'!Y46,"Ч")),IF((TEXT(График!BV47-График!BU47,"ч")-1)&lt;0,0,TEXT(График!BV47-График!BU47,"ч")-1)))</f>
        <v>В</v>
      </c>
      <c r="Z46" s="289" t="str">
        <f>IF(ISTEXT(График!BX47),График!BX47,IF('Ночные Часы'!Z46&gt;0,CONCATENATE(IF((TEXT(График!BY47-График!BX47,"ч")-1)&lt;0,0,TEXT(График!BY47-График!BX47,"ч")-1),"_",TEXT('Ночные Часы'!Z46,"Ч")),IF((TEXT(График!BY47-График!BX47,"ч")-1)&lt;0,0,TEXT(График!BY47-График!BX47,"ч")-1)))</f>
        <v>В</v>
      </c>
      <c r="AA46" s="289" t="str">
        <f>IF(ISTEXT(График!CA47),График!CA47,IF('Ночные Часы'!AA46&gt;0,CONCATENATE(IF((TEXT(График!CB47-График!CA47,"ч")-1)&lt;0,0,TEXT(График!CB47-График!CA47,"ч")-1),"_",TEXT('Ночные Часы'!AA46,"Ч")),IF((TEXT(График!CB47-График!CA47,"ч")-1)&lt;0,0,TEXT(График!CB47-График!CA47,"ч")-1)))</f>
        <v>В</v>
      </c>
      <c r="AB46" s="289" t="str">
        <f>IF(ISTEXT(График!CD47),График!CD47,IF('Ночные Часы'!AB46&gt;0,CONCATENATE(IF((TEXT(График!CE47-График!CD47,"ч")-1)&lt;0,0,TEXT(График!CE47-График!CD47,"ч")-1),"_",TEXT('Ночные Часы'!AB46,"Ч")),IF((TEXT(График!CE47-График!CD47,"ч")-1)&lt;0,0,TEXT(График!CE47-График!CD47,"ч")-1)))</f>
        <v>В</v>
      </c>
      <c r="AC46" s="289">
        <f>IF(ISTEXT(График!CG47),График!CG47,IF('Ночные Часы'!AC46&gt;0,CONCATENATE(IF((TEXT(График!CH47-График!CG47,"ч")-1)&lt;0,0,TEXT(График!CH47-График!CG47,"ч")-1),"_",TEXT('Ночные Часы'!AC46,"Ч")),IF((TEXT(График!CH47-График!CG47,"ч")-1)&lt;0,0,TEXT(График!CH47-График!CG47,"ч")-1)))</f>
        <v>10</v>
      </c>
      <c r="AD46" s="289" t="str">
        <f>IF(ISTEXT(График!CJ47),График!CJ47,IF('Ночные Часы'!AD46&gt;0,CONCATENATE(IF((TEXT(График!CK47-График!CJ47,"ч")-1)&lt;0,0,TEXT(График!CK47-График!CJ47,"ч")-1),"_",TEXT('Ночные Часы'!AD46,"Ч")),IF((TEXT(График!CK47-График!CJ47,"ч")-1)&lt;0,0,TEXT(График!CK47-График!CJ47,"ч")-1)))</f>
        <v>10_1</v>
      </c>
      <c r="AE46" s="289" t="str">
        <f>IF(ISTEXT(График!CM47),График!CM47,IF('Ночные Часы'!AE46&gt;0,CONCATENATE(IF((TEXT(График!CN47-График!CM47,"ч")-1)&lt;0,0,TEXT(График!CN47-График!CM47,"ч")-1),"_",TEXT('Ночные Часы'!AE46,"Ч")),IF((TEXT(График!CN47-График!CM47,"ч")-1)&lt;0,0,TEXT(График!CN47-График!CM47,"ч")-1)))</f>
        <v>10_1</v>
      </c>
      <c r="AF46" s="289" t="str">
        <f>IF(ISTEXT(График!CP47),График!CP47,IF('Ночные Часы'!AF46&gt;0,CONCATENATE(IF((TEXT(График!CQ47-График!CP47,"ч")-1)&lt;0,0,TEXT(График!CQ47-График!CP47,"ч")-1),"_",TEXT('Ночные Часы'!AF46,"Ч")),IF((TEXT(График!CQ47-График!CP47,"ч")-1)&lt;0,0,TEXT(График!CQ47-График!CP47,"ч")-1)))</f>
        <v>В</v>
      </c>
      <c r="AG46" s="289">
        <f>IF(ISTEXT(График!CS47),График!CS47,IF('Ночные Часы'!AG46&gt;0,CONCATENATE(IF((TEXT(График!CT47-График!CS47,"ч")-1)&lt;0,0,TEXT(График!CT47-График!CS47,"ч")-1),"_",TEXT('Ночные Часы'!AG46,"Ч")),IF((TEXT(График!CT47-График!CS47,"ч")-1)&lt;0,0,TEXT(График!CT47-График!CS47,"ч")-1)))</f>
        <v>0</v>
      </c>
      <c r="AH46" s="284">
        <f>График!CW47</f>
        <v>13</v>
      </c>
      <c r="AI46" s="196">
        <f t="array" ref="AI46">SUM(IFERROR(--LEFTB(C46:AG46,FIND("_",C46:AG46)-1),C46:AG46))</f>
        <v>130</v>
      </c>
      <c r="AJ46" s="284">
        <f t="array" ref="AJ46">SUM(--IFERROR(MID(C46:AG46,SEARCH("_",C46:AG46)+1,1),0))</f>
        <v>14</v>
      </c>
      <c r="AK46" s="285">
        <f>'Ночные Часы'!AH46</f>
        <v>0.58333333333333326</v>
      </c>
      <c r="AL46" s="285">
        <f t="shared" si="1"/>
        <v>1.1102230246251565E-16</v>
      </c>
      <c r="AM46" s="351">
        <f t="shared" si="2"/>
        <v>17</v>
      </c>
      <c r="AN46" s="351">
        <f t="shared" si="3"/>
        <v>0</v>
      </c>
      <c r="AO46" s="351">
        <f t="shared" si="4"/>
        <v>0</v>
      </c>
    </row>
    <row r="47" spans="1:41" x14ac:dyDescent="0.25">
      <c r="A47" s="8">
        <f>VLOOKUP(B47,'Список КК'!$M$2:$N$377,2,TRUE)</f>
        <v>50227</v>
      </c>
      <c r="B47" s="9" t="str">
        <f>График!C48</f>
        <v>Братикова Виктория Михайловна</v>
      </c>
      <c r="C47" s="289" t="str">
        <f>IF(ISTEXT(График!G48),График!G48,IF('Ночные Часы'!C47&gt;0,CONCATENATE(IF((TEXT(График!H48-График!G48,"ч")-1)&lt;0,0,TEXT(График!H48-График!G48,"ч")-1),"_",TEXT('Ночные Часы'!C47,"Ч")),IF((TEXT(График!H48-График!G48,"ч")-1)&lt;0,0,TEXT(График!H48-График!G48,"ч")-1)))</f>
        <v>11_3</v>
      </c>
      <c r="D47" s="289" t="str">
        <f>IF(ISTEXT(График!J48),График!J48,IF('Ночные Часы'!D47&gt;0,CONCATENATE(IF((TEXT(График!K48-График!J48,"ч")-1)&lt;0,0,TEXT(График!K48-График!J48,"ч")-1),"_",TEXT('Ночные Часы'!D47,"Ч")),IF((TEXT(График!K48-График!J48,"ч")-1)&lt;0,0,TEXT(График!K48-График!J48,"ч")-1)))</f>
        <v>В</v>
      </c>
      <c r="E47" s="289" t="str">
        <f>IF(ISTEXT(График!M48),График!M48,IF('Ночные Часы'!E47&gt;0,CONCATENATE(IF((TEXT(График!N48-График!M48,"ч")-1)&lt;0,0,TEXT(График!N48-График!M48,"ч")-1),"_",TEXT('Ночные Часы'!E47,"Ч")),IF((TEXT(График!N48-График!M48,"ч")-1)&lt;0,0,TEXT(График!N48-График!M48,"ч")-1)))</f>
        <v>В</v>
      </c>
      <c r="F47" s="289">
        <f>IF(ISTEXT(График!P48),График!P48,IF('Ночные Часы'!F47&gt;0,CONCATENATE(IF((TEXT(График!Q48-График!P48,"ч")-1)&lt;0,0,TEXT(График!Q48-График!P48,"ч")-1),"_",TEXT('Ночные Часы'!F47,"Ч")),IF((TEXT(График!Q48-График!P48,"ч")-1)&lt;0,0,TEXT(График!Q48-График!P48,"ч")-1)))</f>
        <v>8</v>
      </c>
      <c r="G47" s="289">
        <f>IF(ISTEXT(График!S48),График!S48,IF('Ночные Часы'!G47&gt;0,CONCATENATE(IF((TEXT(График!T48-График!S48,"ч")-1)&lt;0,0,TEXT(График!T48-График!S48,"ч")-1),"_",TEXT('Ночные Часы'!G47,"Ч")),IF((TEXT(График!T48-График!S48,"ч")-1)&lt;0,0,TEXT(График!T48-График!S48,"ч")-1)))</f>
        <v>8</v>
      </c>
      <c r="H47" s="289">
        <f>IF(ISTEXT(График!V48),График!V48,IF('Ночные Часы'!H47&gt;0,CONCATENATE(IF((TEXT(График!W48-График!V48,"ч")-1)&lt;0,0,TEXT(График!W48-График!V48,"ч")-1),"_",TEXT('Ночные Часы'!H47,"Ч")),IF((TEXT(График!W48-График!V48,"ч")-1)&lt;0,0,TEXT(График!W48-График!V48,"ч")-1)))</f>
        <v>8</v>
      </c>
      <c r="I47" s="289" t="str">
        <f>IF(ISTEXT(График!Y48),График!Y48,IF('Ночные Часы'!I47&gt;0,CONCATENATE(IF((TEXT(График!Z48-График!Y48,"ч")-1)&lt;0,0,TEXT(График!Z48-График!Y48,"ч")-1),"_",TEXT('Ночные Часы'!I47,"Ч")),IF((TEXT(График!Z48-График!Y48,"ч")-1)&lt;0,0,TEXT(График!Z48-График!Y48,"ч")-1)))</f>
        <v>8_3</v>
      </c>
      <c r="J47" s="289" t="str">
        <f>IF(ISTEXT(График!AB48),График!AB48,IF('Ночные Часы'!J47&gt;0,CONCATENATE(IF((TEXT(График!AC48-График!AB48,"ч")-1)&lt;0,0,TEXT(График!AC48-График!AB48,"ч")-1),"_",TEXT('Ночные Часы'!J47,"Ч")),IF((TEXT(График!AC48-График!AB48,"ч")-1)&lt;0,0,TEXT(График!AC48-График!AB48,"ч")-1)))</f>
        <v>В</v>
      </c>
      <c r="K47" s="289" t="str">
        <f>IF(ISTEXT(График!AE48),График!AE48,IF('Ночные Часы'!K47&gt;0,CONCATENATE(IF((TEXT(График!AF48-График!AE48,"ч")-1)&lt;0,0,TEXT(График!AF48-График!AE48,"ч")-1),"_",TEXT('Ночные Часы'!K47,"Ч")),IF((TEXT(График!AF48-График!AE48,"ч")-1)&lt;0,0,TEXT(График!AF48-График!AE48,"ч")-1)))</f>
        <v>В</v>
      </c>
      <c r="L47" s="289">
        <f>IF(ISTEXT(График!AH48),График!AH48,IF('Ночные Часы'!L47&gt;0,CONCATENATE(IF((TEXT(График!AI48-График!AH48,"ч")-1)&lt;0,0,TEXT(График!AI48-График!AH48,"ч")-1),"_",TEXT('Ночные Часы'!L47,"Ч")),IF((TEXT(График!AI48-График!AH48,"ч")-1)&lt;0,0,TEXT(График!AI48-График!AH48,"ч")-1)))</f>
        <v>8</v>
      </c>
      <c r="M47" s="289">
        <f>IF(ISTEXT(График!AK48),График!AK48,IF('Ночные Часы'!M47&gt;0,CONCATENATE(IF((TEXT(График!AL48-График!AK48,"ч")-1)&lt;0,0,TEXT(График!AL48-График!AK48,"ч")-1),"_",TEXT('Ночные Часы'!M47,"Ч")),IF((TEXT(График!AL48-График!AK48,"ч")-1)&lt;0,0,TEXT(График!AL48-График!AK48,"ч")-1)))</f>
        <v>8</v>
      </c>
      <c r="N47" s="289" t="str">
        <f>IF(ISTEXT(График!AN48),График!AN48,IF('Ночные Часы'!N47&gt;0,CONCATENATE(IF((TEXT(График!AO48-График!AN48,"ч")-1)&lt;0,0,TEXT(График!AO48-График!AN48,"ч")-1),"_",TEXT('Ночные Часы'!N47,"Ч")),IF((TEXT(График!AO48-График!AN48,"ч")-1)&lt;0,0,TEXT(График!AO48-График!AN48,"ч")-1)))</f>
        <v>8_3</v>
      </c>
      <c r="O47" s="289" t="str">
        <f>IF(ISTEXT(График!AQ48),График!AQ48,IF('Ночные Часы'!O47&gt;0,CONCATENATE(IF((TEXT(График!AR48-График!AQ48,"ч")-1)&lt;0,0,TEXT(График!AR48-График!AQ48,"ч")-1),"_",TEXT('Ночные Часы'!O47,"Ч")),IF((TEXT(График!AR48-График!AQ48,"ч")-1)&lt;0,0,TEXT(График!AR48-График!AQ48,"ч")-1)))</f>
        <v>8_3</v>
      </c>
      <c r="P47" s="289" t="str">
        <f>IF(ISTEXT(График!AT48),График!AT48,IF('Ночные Часы'!P47&gt;0,CONCATENATE(IF((TEXT(График!AU48-График!AT48,"ч")-1)&lt;0,0,TEXT(График!AU48-График!AT48,"ч")-1),"_",TEXT('Ночные Часы'!P47,"Ч")),IF((TEXT(График!AU48-График!AT48,"ч")-1)&lt;0,0,TEXT(График!AU48-График!AT48,"ч")-1)))</f>
        <v>В</v>
      </c>
      <c r="Q47" s="289">
        <f>IF(ISTEXT(График!AW48),График!AW48,IF('Ночные Часы'!Q47&gt;0,CONCATENATE(IF((TEXT(График!AX48-График!AW48,"ч")-1)&lt;0,0,TEXT(График!AX48-График!AW48,"ч")-1),"_",TEXT('Ночные Часы'!Q47,"Ч")),IF((TEXT(График!AX48-График!AW48,"ч")-1)&lt;0,0,TEXT(График!AX48-График!AW48,"ч")-1)))</f>
        <v>8</v>
      </c>
      <c r="R47" s="289">
        <f>IF(ISTEXT(График!AZ48),График!AZ48,IF('Ночные Часы'!R47&gt;0,CONCATENATE(IF((TEXT(График!BA48-График!AZ48,"ч")-1)&lt;0,0,TEXT(График!BA48-График!AZ48,"ч")-1),"_",TEXT('Ночные Часы'!R47,"Ч")),IF((TEXT(График!BA48-График!AZ48,"ч")-1)&lt;0,0,TEXT(График!BA48-График!AZ48,"ч")-1)))</f>
        <v>8</v>
      </c>
      <c r="S47" s="289" t="str">
        <f>IF(ISTEXT(График!BC48),График!BC48,IF('Ночные Часы'!S47&gt;0,CONCATENATE(IF((TEXT(График!BD48-График!BC48,"ч")-1)&lt;0,0,TEXT(График!BD48-График!BC48,"ч")-1),"_",TEXT('Ночные Часы'!S47,"Ч")),IF((TEXT(График!BD48-График!BC48,"ч")-1)&lt;0,0,TEXT(График!BD48-График!BC48,"ч")-1)))</f>
        <v>В</v>
      </c>
      <c r="T47" s="289">
        <f>IF(ISTEXT(График!BF48),График!BF48,IF('Ночные Часы'!T47&gt;0,CONCATENATE(IF((TEXT(График!BG48-График!BF48,"ч")-1)&lt;0,0,TEXT(График!BG48-График!BF48,"ч")-1),"_",TEXT('Ночные Часы'!T47,"Ч")),IF((TEXT(График!BG48-График!BF48,"ч")-1)&lt;0,0,TEXT(График!BG48-График!BF48,"ч")-1)))</f>
        <v>8</v>
      </c>
      <c r="U47" s="289">
        <f>IF(ISTEXT(График!BI48),График!BI48,IF('Ночные Часы'!U47&gt;0,CONCATENATE(IF((TEXT(График!BJ48-График!BI48,"ч")-1)&lt;0,0,TEXT(График!BJ48-График!BI48,"ч")-1),"_",TEXT('Ночные Часы'!U47,"Ч")),IF((TEXT(График!BJ48-График!BI48,"ч")-1)&lt;0,0,TEXT(График!BJ48-График!BI48,"ч")-1)))</f>
        <v>8</v>
      </c>
      <c r="V47" s="289" t="str">
        <f>IF(ISTEXT(График!BL48),График!BL48,IF('Ночные Часы'!V47&gt;0,CONCATENATE(IF((TEXT(График!BM48-График!BL48,"ч")-1)&lt;0,0,TEXT(График!BM48-График!BL48,"ч")-1),"_",TEXT('Ночные Часы'!V47,"Ч")),IF((TEXT(График!BM48-График!BL48,"ч")-1)&lt;0,0,TEXT(График!BM48-График!BL48,"ч")-1)))</f>
        <v>В</v>
      </c>
      <c r="W47" s="289">
        <f>IF(ISTEXT(График!BO48),График!BO48,IF('Ночные Часы'!W47&gt;0,CONCATENATE(IF((TEXT(График!BP48-График!BO48,"ч")-1)&lt;0,0,TEXT(График!BP48-График!BO48,"ч")-1),"_",TEXT('Ночные Часы'!W47,"Ч")),IF((TEXT(График!BP48-График!BO48,"ч")-1)&lt;0,0,TEXT(График!BP48-График!BO48,"ч")-1)))</f>
        <v>8</v>
      </c>
      <c r="X47" s="289">
        <f>IF(ISTEXT(График!BR48),График!BR48,IF('Ночные Часы'!X47&gt;0,CONCATENATE(IF((TEXT(График!BS48-График!BR48,"ч")-1)&lt;0,0,TEXT(График!BS48-График!BR48,"ч")-1),"_",TEXT('Ночные Часы'!X47,"Ч")),IF((TEXT(График!BS48-График!BR48,"ч")-1)&lt;0,0,TEXT(График!BS48-График!BR48,"ч")-1)))</f>
        <v>8</v>
      </c>
      <c r="Y47" s="289" t="str">
        <f>IF(ISTEXT(График!BU48),График!BU48,IF('Ночные Часы'!Y47&gt;0,CONCATENATE(IF((TEXT(График!BV48-График!BU48,"ч")-1)&lt;0,0,TEXT(График!BV48-График!BU48,"ч")-1),"_",TEXT('Ночные Часы'!Y47,"Ч")),IF((TEXT(График!BV48-График!BU48,"ч")-1)&lt;0,0,TEXT(График!BV48-График!BU48,"ч")-1)))</f>
        <v>8_2</v>
      </c>
      <c r="Z47" s="289" t="str">
        <f>IF(ISTEXT(График!BX48),График!BX48,IF('Ночные Часы'!Z47&gt;0,CONCATENATE(IF((TEXT(График!BY48-График!BX48,"ч")-1)&lt;0,0,TEXT(График!BY48-График!BX48,"ч")-1),"_",TEXT('Ночные Часы'!Z47,"Ч")),IF((TEXT(График!BY48-График!BX48,"ч")-1)&lt;0,0,TEXT(График!BY48-График!BX48,"ч")-1)))</f>
        <v>8_3</v>
      </c>
      <c r="AA47" s="289" t="str">
        <f>IF(ISTEXT(График!CA48),График!CA48,IF('Ночные Часы'!AA47&gt;0,CONCATENATE(IF((TEXT(График!CB48-График!CA48,"ч")-1)&lt;0,0,TEXT(График!CB48-График!CA48,"ч")-1),"_",TEXT('Ночные Часы'!AA47,"Ч")),IF((TEXT(График!CB48-График!CA48,"ч")-1)&lt;0,0,TEXT(График!CB48-График!CA48,"ч")-1)))</f>
        <v>8_3</v>
      </c>
      <c r="AB47" s="289" t="str">
        <f>IF(ISTEXT(График!CD48),График!CD48,IF('Ночные Часы'!AB47&gt;0,CONCATENATE(IF((TEXT(График!CE48-График!CD48,"ч")-1)&lt;0,0,TEXT(График!CE48-График!CD48,"ч")-1),"_",TEXT('Ночные Часы'!AB47,"Ч")),IF((TEXT(График!CE48-График!CD48,"ч")-1)&lt;0,0,TEXT(График!CE48-График!CD48,"ч")-1)))</f>
        <v>В</v>
      </c>
      <c r="AC47" s="289" t="str">
        <f>IF(ISTEXT(График!CG48),График!CG48,IF('Ночные Часы'!AC47&gt;0,CONCATENATE(IF((TEXT(График!CH48-График!CG48,"ч")-1)&lt;0,0,TEXT(График!CH48-График!CG48,"ч")-1),"_",TEXT('Ночные Часы'!AC47,"Ч")),IF((TEXT(График!CH48-График!CG48,"ч")-1)&lt;0,0,TEXT(График!CH48-График!CG48,"ч")-1)))</f>
        <v>В</v>
      </c>
      <c r="AD47" s="289">
        <f>IF(ISTEXT(График!CJ48),График!CJ48,IF('Ночные Часы'!AD47&gt;0,CONCATENATE(IF((TEXT(График!CK48-График!CJ48,"ч")-1)&lt;0,0,TEXT(График!CK48-График!CJ48,"ч")-1),"_",TEXT('Ночные Часы'!AD47,"Ч")),IF((TEXT(График!CK48-График!CJ48,"ч")-1)&lt;0,0,TEXT(График!CK48-График!CJ48,"ч")-1)))</f>
        <v>8</v>
      </c>
      <c r="AE47" s="289">
        <f>IF(ISTEXT(График!CM48),График!CM48,IF('Ночные Часы'!AE47&gt;0,CONCATENATE(IF((TEXT(График!CN48-График!CM48,"ч")-1)&lt;0,0,TEXT(График!CN48-График!CM48,"ч")-1),"_",TEXT('Ночные Часы'!AE47,"Ч")),IF((TEXT(График!CN48-График!CM48,"ч")-1)&lt;0,0,TEXT(График!CN48-График!CM48,"ч")-1)))</f>
        <v>8</v>
      </c>
      <c r="AF47" s="289">
        <f>IF(ISTEXT(График!CP48),График!CP48,IF('Ночные Часы'!AF47&gt;0,CONCATENATE(IF((TEXT(График!CQ48-График!CP48,"ч")-1)&lt;0,0,TEXT(График!CQ48-График!CP48,"ч")-1),"_",TEXT('Ночные Часы'!AF47,"Ч")),IF((TEXT(График!CQ48-График!CP48,"ч")-1)&lt;0,0,TEXT(График!CQ48-График!CP48,"ч")-1)))</f>
        <v>7</v>
      </c>
      <c r="AG47" s="289">
        <f>IF(ISTEXT(График!CS48),График!CS48,IF('Ночные Часы'!AG47&gt;0,CONCATENATE(IF((TEXT(График!CT48-График!CS48,"ч")-1)&lt;0,0,TEXT(График!CT48-График!CS48,"ч")-1),"_",TEXT('Ночные Часы'!AG47,"Ч")),IF((TEXT(График!CT48-График!CS48,"ч")-1)&lt;0,0,TEXT(График!CT48-График!CS48,"ч")-1)))</f>
        <v>0</v>
      </c>
      <c r="AH47" s="284">
        <f>График!CW48</f>
        <v>21</v>
      </c>
      <c r="AI47" s="196">
        <f t="array" ref="AI47">SUM(IFERROR(--LEFTB(C47:AG47,FIND("_",C47:AG47)-1),C47:AG47))</f>
        <v>170</v>
      </c>
      <c r="AJ47" s="284">
        <f t="array" ref="AJ47">SUM(--IFERROR(MID(C47:AG47,SEARCH("_",C47:AG47)+1,1),0))</f>
        <v>20</v>
      </c>
      <c r="AK47" s="285">
        <f>'Ночные Часы'!AH47</f>
        <v>0.83333333333333337</v>
      </c>
      <c r="AL47" s="285">
        <f t="shared" si="1"/>
        <v>0</v>
      </c>
      <c r="AM47" s="351">
        <f t="shared" si="2"/>
        <v>9</v>
      </c>
      <c r="AN47" s="351">
        <f t="shared" si="3"/>
        <v>0</v>
      </c>
      <c r="AO47" s="351">
        <f t="shared" si="4"/>
        <v>0</v>
      </c>
    </row>
    <row r="48" spans="1:41" x14ac:dyDescent="0.25">
      <c r="A48" s="8">
        <f>VLOOKUP(B48,'Список КК'!$M$2:$N$377,2,TRUE)</f>
        <v>42930</v>
      </c>
      <c r="B48" s="9" t="str">
        <f>График!C49</f>
        <v>Быков Никита Олегович</v>
      </c>
      <c r="C48" s="289">
        <f>IF(ISTEXT(График!G49),График!G49,IF('Ночные Часы'!C48&gt;0,CONCATENATE(IF((TEXT(График!H49-График!G49,"ч")-1)&lt;0,0,TEXT(График!H49-График!G49,"ч")-1),"_",TEXT('Ночные Часы'!C48,"Ч")),IF((TEXT(График!H49-График!G49,"ч")-1)&lt;0,0,TEXT(График!H49-График!G49,"ч")-1)))</f>
        <v>8</v>
      </c>
      <c r="D48" s="289">
        <f>IF(ISTEXT(График!J49),График!J49,IF('Ночные Часы'!D48&gt;0,CONCATENATE(IF((TEXT(График!K49-График!J49,"ч")-1)&lt;0,0,TEXT(График!K49-График!J49,"ч")-1),"_",TEXT('Ночные Часы'!D48,"Ч")),IF((TEXT(График!K49-График!J49,"ч")-1)&lt;0,0,TEXT(График!K49-График!J49,"ч")-1)))</f>
        <v>8</v>
      </c>
      <c r="E48" s="289">
        <f>IF(ISTEXT(График!M49),График!M49,IF('Ночные Часы'!E48&gt;0,CONCATENATE(IF((TEXT(График!N49-График!M49,"ч")-1)&lt;0,0,TEXT(График!N49-График!M49,"ч")-1),"_",TEXT('Ночные Часы'!E48,"Ч")),IF((TEXT(График!N49-График!M49,"ч")-1)&lt;0,0,TEXT(График!N49-График!M49,"ч")-1)))</f>
        <v>8</v>
      </c>
      <c r="F48" s="289" t="str">
        <f>IF(ISTEXT(График!P49),График!P49,IF('Ночные Часы'!F48&gt;0,CONCATENATE(IF((TEXT(График!Q49-График!P49,"ч")-1)&lt;0,0,TEXT(График!Q49-График!P49,"ч")-1),"_",TEXT('Ночные Часы'!F48,"Ч")),IF((TEXT(График!Q49-График!P49,"ч")-1)&lt;0,0,TEXT(График!Q49-График!P49,"ч")-1)))</f>
        <v>В</v>
      </c>
      <c r="G48" s="289" t="str">
        <f>IF(ISTEXT(График!S49),График!S49,IF('Ночные Часы'!G48&gt;0,CONCATENATE(IF((TEXT(График!T49-График!S49,"ч")-1)&lt;0,0,TEXT(График!T49-График!S49,"ч")-1),"_",TEXT('Ночные Часы'!G48,"Ч")),IF((TEXT(График!T49-График!S49,"ч")-1)&lt;0,0,TEXT(График!T49-График!S49,"ч")-1)))</f>
        <v>8_3</v>
      </c>
      <c r="H48" s="289" t="str">
        <f>IF(ISTEXT(График!V49),График!V49,IF('Ночные Часы'!H48&gt;0,CONCATENATE(IF((TEXT(График!W49-График!V49,"ч")-1)&lt;0,0,TEXT(График!W49-График!V49,"ч")-1),"_",TEXT('Ночные Часы'!H48,"Ч")),IF((TEXT(График!W49-График!V49,"ч")-1)&lt;0,0,TEXT(График!W49-График!V49,"ч")-1)))</f>
        <v>8_3</v>
      </c>
      <c r="I48" s="289" t="str">
        <f>IF(ISTEXT(График!Y49),График!Y49,IF('Ночные Часы'!I48&gt;0,CONCATENATE(IF((TEXT(График!Z49-График!Y49,"ч")-1)&lt;0,0,TEXT(График!Z49-График!Y49,"ч")-1),"_",TEXT('Ночные Часы'!I48,"Ч")),IF((TEXT(График!Z49-График!Y49,"ч")-1)&lt;0,0,TEXT(График!Z49-График!Y49,"ч")-1)))</f>
        <v>В</v>
      </c>
      <c r="J48" s="289" t="str">
        <f>IF(ISTEXT(График!AB49),График!AB49,IF('Ночные Часы'!J48&gt;0,CONCATENATE(IF((TEXT(График!AC49-График!AB49,"ч")-1)&lt;0,0,TEXT(График!AC49-График!AB49,"ч")-1),"_",TEXT('Ночные Часы'!J48,"Ч")),IF((TEXT(График!AC49-График!AB49,"ч")-1)&lt;0,0,TEXT(График!AC49-График!AB49,"ч")-1)))</f>
        <v>В</v>
      </c>
      <c r="K48" s="289">
        <f>IF(ISTEXT(График!AE49),График!AE49,IF('Ночные Часы'!K48&gt;0,CONCATENATE(IF((TEXT(График!AF49-График!AE49,"ч")-1)&lt;0,0,TEXT(График!AF49-График!AE49,"ч")-1),"_",TEXT('Ночные Часы'!K48,"Ч")),IF((TEXT(График!AF49-График!AE49,"ч")-1)&lt;0,0,TEXT(График!AF49-График!AE49,"ч")-1)))</f>
        <v>8</v>
      </c>
      <c r="L48" s="289">
        <f>IF(ISTEXT(График!AH49),График!AH49,IF('Ночные Часы'!L48&gt;0,CONCATENATE(IF((TEXT(График!AI49-График!AH49,"ч")-1)&lt;0,0,TEXT(График!AI49-График!AH49,"ч")-1),"_",TEXT('Ночные Часы'!L48,"Ч")),IF((TEXT(График!AI49-График!AH49,"ч")-1)&lt;0,0,TEXT(График!AI49-График!AH49,"ч")-1)))</f>
        <v>8</v>
      </c>
      <c r="M48" s="289">
        <f>IF(ISTEXT(График!AK49),График!AK49,IF('Ночные Часы'!M48&gt;0,CONCATENATE(IF((TEXT(График!AL49-График!AK49,"ч")-1)&lt;0,0,TEXT(График!AL49-График!AK49,"ч")-1),"_",TEXT('Ночные Часы'!M48,"Ч")),IF((TEXT(График!AL49-График!AK49,"ч")-1)&lt;0,0,TEXT(График!AL49-График!AK49,"ч")-1)))</f>
        <v>8</v>
      </c>
      <c r="N48" s="289">
        <f>IF(ISTEXT(График!AN49),График!AN49,IF('Ночные Часы'!N48&gt;0,CONCATENATE(IF((TEXT(График!AO49-График!AN49,"ч")-1)&lt;0,0,TEXT(График!AO49-График!AN49,"ч")-1),"_",TEXT('Ночные Часы'!N48,"Ч")),IF((TEXT(График!AO49-График!AN49,"ч")-1)&lt;0,0,TEXT(График!AO49-График!AN49,"ч")-1)))</f>
        <v>8</v>
      </c>
      <c r="O48" s="289" t="str">
        <f>IF(ISTEXT(График!AQ49),График!AQ49,IF('Ночные Часы'!O48&gt;0,CONCATENATE(IF((TEXT(График!AR49-График!AQ49,"ч")-1)&lt;0,0,TEXT(График!AR49-График!AQ49,"ч")-1),"_",TEXT('Ночные Часы'!O48,"Ч")),IF((TEXT(График!AR49-График!AQ49,"ч")-1)&lt;0,0,TEXT(График!AR49-График!AQ49,"ч")-1)))</f>
        <v>В</v>
      </c>
      <c r="P48" s="289">
        <f>IF(ISTEXT(График!AT49),График!AT49,IF('Ночные Часы'!P48&gt;0,CONCATENATE(IF((TEXT(График!AU49-График!AT49,"ч")-1)&lt;0,0,TEXT(График!AU49-График!AT49,"ч")-1),"_",TEXT('Ночные Часы'!P48,"Ч")),IF((TEXT(График!AU49-График!AT49,"ч")-1)&lt;0,0,TEXT(График!AU49-График!AT49,"ч")-1)))</f>
        <v>8</v>
      </c>
      <c r="Q48" s="289" t="str">
        <f>IF(ISTEXT(График!AW49),График!AW49,IF('Ночные Часы'!Q48&gt;0,CONCATENATE(IF((TEXT(График!AX49-График!AW49,"ч")-1)&lt;0,0,TEXT(График!AX49-График!AW49,"ч")-1),"_",TEXT('Ночные Часы'!Q48,"Ч")),IF((TEXT(График!AX49-График!AW49,"ч")-1)&lt;0,0,TEXT(График!AX49-График!AW49,"ч")-1)))</f>
        <v>8_2</v>
      </c>
      <c r="R48" s="289" t="str">
        <f>IF(ISTEXT(График!AZ49),График!AZ49,IF('Ночные Часы'!R48&gt;0,CONCATENATE(IF((TEXT(График!BA49-График!AZ49,"ч")-1)&lt;0,0,TEXT(График!BA49-График!AZ49,"ч")-1),"_",TEXT('Ночные Часы'!R48,"Ч")),IF((TEXT(График!BA49-График!AZ49,"ч")-1)&lt;0,0,TEXT(График!BA49-График!AZ49,"ч")-1)))</f>
        <v>8_3</v>
      </c>
      <c r="S48" s="289" t="str">
        <f>IF(ISTEXT(График!BC49),График!BC49,IF('Ночные Часы'!S48&gt;0,CONCATENATE(IF((TEXT(График!BD49-График!BC49,"ч")-1)&lt;0,0,TEXT(График!BD49-График!BC49,"ч")-1),"_",TEXT('Ночные Часы'!S48,"Ч")),IF((TEXT(График!BD49-График!BC49,"ч")-1)&lt;0,0,TEXT(График!BD49-График!BC49,"ч")-1)))</f>
        <v>В</v>
      </c>
      <c r="T48" s="289" t="str">
        <f>IF(ISTEXT(График!BF49),График!BF49,IF('Ночные Часы'!T48&gt;0,CONCATENATE(IF((TEXT(График!BG49-График!BF49,"ч")-1)&lt;0,0,TEXT(График!BG49-График!BF49,"ч")-1),"_",TEXT('Ночные Часы'!T48,"Ч")),IF((TEXT(График!BG49-График!BF49,"ч")-1)&lt;0,0,TEXT(График!BG49-График!BF49,"ч")-1)))</f>
        <v>В</v>
      </c>
      <c r="U48" s="289">
        <f>IF(ISTEXT(График!BI49),График!BI49,IF('Ночные Часы'!U48&gt;0,CONCATENATE(IF((TEXT(График!BJ49-График!BI49,"ч")-1)&lt;0,0,TEXT(График!BJ49-График!BI49,"ч")-1),"_",TEXT('Ночные Часы'!U48,"Ч")),IF((TEXT(График!BJ49-График!BI49,"ч")-1)&lt;0,0,TEXT(График!BJ49-График!BI49,"ч")-1)))</f>
        <v>8</v>
      </c>
      <c r="V48" s="289">
        <f>IF(ISTEXT(График!BL49),График!BL49,IF('Ночные Часы'!V48&gt;0,CONCATENATE(IF((TEXT(График!BM49-График!BL49,"ч")-1)&lt;0,0,TEXT(График!BM49-График!BL49,"ч")-1),"_",TEXT('Ночные Часы'!V48,"Ч")),IF((TEXT(График!BM49-График!BL49,"ч")-1)&lt;0,0,TEXT(График!BM49-График!BL49,"ч")-1)))</f>
        <v>8</v>
      </c>
      <c r="W48" s="289" t="str">
        <f>IF(ISTEXT(График!BO49),График!BO49,IF('Ночные Часы'!W48&gt;0,CONCATENATE(IF((TEXT(График!BP49-График!BO49,"ч")-1)&lt;0,0,TEXT(График!BP49-График!BO49,"ч")-1),"_",TEXT('Ночные Часы'!W48,"Ч")),IF((TEXT(График!BP49-График!BO49,"ч")-1)&lt;0,0,TEXT(График!BP49-График!BO49,"ч")-1)))</f>
        <v>В</v>
      </c>
      <c r="X48" s="289" t="str">
        <f>IF(ISTEXT(График!BR49),График!BR49,IF('Ночные Часы'!X48&gt;0,CONCATENATE(IF((TEXT(График!BS49-График!BR49,"ч")-1)&lt;0,0,TEXT(График!BS49-График!BR49,"ч")-1),"_",TEXT('Ночные Часы'!X48,"Ч")),IF((TEXT(График!BS49-График!BR49,"ч")-1)&lt;0,0,TEXT(График!BS49-График!BR49,"ч")-1)))</f>
        <v>В</v>
      </c>
      <c r="Y48" s="289" t="str">
        <f>IF(ISTEXT(График!BU49),График!BU49,IF('Ночные Часы'!Y48&gt;0,CONCATENATE(IF((TEXT(График!BV49-График!BU49,"ч")-1)&lt;0,0,TEXT(График!BV49-График!BU49,"ч")-1),"_",TEXT('Ночные Часы'!Y48,"Ч")),IF((TEXT(График!BV49-График!BU49,"ч")-1)&lt;0,0,TEXT(График!BV49-График!BU49,"ч")-1)))</f>
        <v>ОТ</v>
      </c>
      <c r="Z48" s="289" t="str">
        <f>IF(ISTEXT(График!BX49),График!BX49,IF('Ночные Часы'!Z48&gt;0,CONCATENATE(IF((TEXT(График!BY49-График!BX49,"ч")-1)&lt;0,0,TEXT(График!BY49-График!BX49,"ч")-1),"_",TEXT('Ночные Часы'!Z48,"Ч")),IF((TEXT(График!BY49-График!BX49,"ч")-1)&lt;0,0,TEXT(График!BY49-График!BX49,"ч")-1)))</f>
        <v>ОТ</v>
      </c>
      <c r="AA48" s="289" t="str">
        <f>IF(ISTEXT(График!CA49),График!CA49,IF('Ночные Часы'!AA48&gt;0,CONCATENATE(IF((TEXT(График!CB49-График!CA49,"ч")-1)&lt;0,0,TEXT(График!CB49-График!CA49,"ч")-1),"_",TEXT('Ночные Часы'!AA48,"Ч")),IF((TEXT(График!CB49-График!CA49,"ч")-1)&lt;0,0,TEXT(График!CB49-График!CA49,"ч")-1)))</f>
        <v>ОТ</v>
      </c>
      <c r="AB48" s="289" t="str">
        <f>IF(ISTEXT(График!CD49),График!CD49,IF('Ночные Часы'!AB48&gt;0,CONCATENATE(IF((TEXT(График!CE49-График!CD49,"ч")-1)&lt;0,0,TEXT(График!CE49-График!CD49,"ч")-1),"_",TEXT('Ночные Часы'!AB48,"Ч")),IF((TEXT(График!CE49-График!CD49,"ч")-1)&lt;0,0,TEXT(График!CE49-График!CD49,"ч")-1)))</f>
        <v>ОТ</v>
      </c>
      <c r="AC48" s="289" t="str">
        <f>IF(ISTEXT(График!CG49),График!CG49,IF('Ночные Часы'!AC48&gt;0,CONCATENATE(IF((TEXT(График!CH49-График!CG49,"ч")-1)&lt;0,0,TEXT(График!CH49-График!CG49,"ч")-1),"_",TEXT('Ночные Часы'!AC48,"Ч")),IF((TEXT(График!CH49-График!CG49,"ч")-1)&lt;0,0,TEXT(График!CH49-График!CG49,"ч")-1)))</f>
        <v>ОТ</v>
      </c>
      <c r="AD48" s="289" t="str">
        <f>IF(ISTEXT(График!CJ49),График!CJ49,IF('Ночные Часы'!AD48&gt;0,CONCATENATE(IF((TEXT(График!CK49-График!CJ49,"ч")-1)&lt;0,0,TEXT(График!CK49-График!CJ49,"ч")-1),"_",TEXT('Ночные Часы'!AD48,"Ч")),IF((TEXT(График!CK49-График!CJ49,"ч")-1)&lt;0,0,TEXT(График!CK49-График!CJ49,"ч")-1)))</f>
        <v>В</v>
      </c>
      <c r="AE48" s="289" t="str">
        <f>IF(ISTEXT(График!CM49),График!CM49,IF('Ночные Часы'!AE48&gt;0,CONCATENATE(IF((TEXT(График!CN49-График!CM49,"ч")-1)&lt;0,0,TEXT(График!CN49-График!CM49,"ч")-1),"_",TEXT('Ночные Часы'!AE48,"Ч")),IF((TEXT(График!CN49-График!CM49,"ч")-1)&lt;0,0,TEXT(График!CN49-График!CM49,"ч")-1)))</f>
        <v>В</v>
      </c>
      <c r="AF48" s="289" t="str">
        <f>IF(ISTEXT(График!CP49),График!CP49,IF('Ночные Часы'!AF48&gt;0,CONCATENATE(IF((TEXT(График!CQ49-График!CP49,"ч")-1)&lt;0,0,TEXT(График!CQ49-График!CP49,"ч")-1),"_",TEXT('Ночные Часы'!AF48,"Ч")),IF((TEXT(График!CQ49-График!CP49,"ч")-1)&lt;0,0,TEXT(График!CQ49-График!CP49,"ч")-1)))</f>
        <v>7_2</v>
      </c>
      <c r="AG48" s="289">
        <f>IF(ISTEXT(График!CS49),График!CS49,IF('Ночные Часы'!AG48&gt;0,CONCATENATE(IF((TEXT(График!CT49-График!CS49,"ч")-1)&lt;0,0,TEXT(График!CT49-График!CS49,"ч")-1),"_",TEXT('Ночные Часы'!AG48,"Ч")),IF((TEXT(График!CT49-График!CS49,"ч")-1)&lt;0,0,TEXT(График!CT49-График!CS49,"ч")-1)))</f>
        <v>0</v>
      </c>
      <c r="AH48" s="284">
        <f>График!CW49</f>
        <v>20</v>
      </c>
      <c r="AI48" s="196">
        <f t="array" ref="AI48">SUM(IFERROR(--LEFTB(C48:AG48,FIND("_",C48:AG48)-1),C48:AG48))</f>
        <v>119</v>
      </c>
      <c r="AJ48" s="284">
        <f t="array" ref="AJ48">SUM(--IFERROR(MID(C48:AG48,SEARCH("_",C48:AG48)+1,1),0))</f>
        <v>13</v>
      </c>
      <c r="AK48" s="285">
        <f>'Ночные Часы'!AH48</f>
        <v>0.54166666666666663</v>
      </c>
      <c r="AL48" s="285">
        <f t="shared" si="1"/>
        <v>0</v>
      </c>
      <c r="AM48" s="351">
        <f t="shared" si="2"/>
        <v>10</v>
      </c>
      <c r="AN48" s="351">
        <f t="shared" si="3"/>
        <v>5</v>
      </c>
      <c r="AO48" s="351">
        <f t="shared" si="4"/>
        <v>40</v>
      </c>
    </row>
    <row r="49" spans="1:41" x14ac:dyDescent="0.25">
      <c r="A49" s="8">
        <f>VLOOKUP(B49,'Список КК'!$M$2:$N$377,2,TRUE)</f>
        <v>7285</v>
      </c>
      <c r="B49" s="9" t="str">
        <f>График!C50</f>
        <v>Бушкова Оксана Николаевна</v>
      </c>
      <c r="C49" s="289">
        <f>IF(ISTEXT(График!G50),График!G50,IF('Ночные Часы'!C49&gt;0,CONCATENATE(IF((TEXT(График!H50-График!G50,"ч")-1)&lt;0,0,TEXT(График!H50-График!G50,"ч")-1),"_",TEXT('Ночные Часы'!C49,"Ч")),IF((TEXT(График!H50-График!G50,"ч")-1)&lt;0,0,TEXT(График!H50-График!G50,"ч")-1)))</f>
        <v>11</v>
      </c>
      <c r="D49" s="289" t="str">
        <f>IF(ISTEXT(График!J50),График!J50,IF('Ночные Часы'!D49&gt;0,CONCATENATE(IF((TEXT(График!K50-График!J50,"ч")-1)&lt;0,0,TEXT(График!K50-График!J50,"ч")-1),"_",TEXT('Ночные Часы'!D49,"Ч")),IF((TEXT(График!K50-График!J50,"ч")-1)&lt;0,0,TEXT(График!K50-График!J50,"ч")-1)))</f>
        <v>5_1</v>
      </c>
      <c r="E49" s="289" t="str">
        <f>IF(ISTEXT(График!M50),График!M50,IF('Ночные Часы'!E49&gt;0,CONCATENATE(IF((TEXT(График!N50-График!M50,"ч")-1)&lt;0,0,TEXT(График!N50-График!M50,"ч")-1),"_",TEXT('Ночные Часы'!E49,"Ч")),IF((TEXT(График!N50-График!M50,"ч")-1)&lt;0,0,TEXT(График!N50-График!M50,"ч")-1)))</f>
        <v>5_1</v>
      </c>
      <c r="F49" s="289" t="str">
        <f>IF(ISTEXT(График!P50),График!P50,IF('Ночные Часы'!F49&gt;0,CONCATENATE(IF((TEXT(График!Q50-График!P50,"ч")-1)&lt;0,0,TEXT(График!Q50-График!P50,"ч")-1),"_",TEXT('Ночные Часы'!F49,"Ч")),IF((TEXT(График!Q50-График!P50,"ч")-1)&lt;0,0,TEXT(График!Q50-График!P50,"ч")-1)))</f>
        <v>5_1</v>
      </c>
      <c r="G49" s="289" t="str">
        <f>IF(ISTEXT(График!S50),График!S50,IF('Ночные Часы'!G49&gt;0,CONCATENATE(IF((TEXT(График!T50-График!S50,"ч")-1)&lt;0,0,TEXT(График!T50-График!S50,"ч")-1),"_",TEXT('Ночные Часы'!G49,"Ч")),IF((TEXT(График!T50-График!S50,"ч")-1)&lt;0,0,TEXT(График!T50-График!S50,"ч")-1)))</f>
        <v>В</v>
      </c>
      <c r="H49" s="289" t="str">
        <f>IF(ISTEXT(График!V50),График!V50,IF('Ночные Часы'!H49&gt;0,CONCATENATE(IF((TEXT(График!W50-График!V50,"ч")-1)&lt;0,0,TEXT(График!W50-График!V50,"ч")-1),"_",TEXT('Ночные Часы'!H49,"Ч")),IF((TEXT(График!W50-График!V50,"ч")-1)&lt;0,0,TEXT(График!W50-График!V50,"ч")-1)))</f>
        <v>В</v>
      </c>
      <c r="I49" s="289">
        <f>IF(ISTEXT(График!Y50),График!Y50,IF('Ночные Часы'!I49&gt;0,CONCATENATE(IF((TEXT(График!Z50-График!Y50,"ч")-1)&lt;0,0,TEXT(График!Z50-График!Y50,"ч")-1),"_",TEXT('Ночные Часы'!I49,"Ч")),IF((TEXT(График!Z50-График!Y50,"ч")-1)&lt;0,0,TEXT(График!Z50-График!Y50,"ч")-1)))</f>
        <v>11</v>
      </c>
      <c r="J49" s="289">
        <f>IF(ISTEXT(График!AB50),График!AB50,IF('Ночные Часы'!J49&gt;0,CONCATENATE(IF((TEXT(График!AC50-График!AB50,"ч")-1)&lt;0,0,TEXT(График!AC50-График!AB50,"ч")-1),"_",TEXT('Ночные Часы'!J49,"Ч")),IF((TEXT(График!AC50-График!AB50,"ч")-1)&lt;0,0,TEXT(График!AC50-График!AB50,"ч")-1)))</f>
        <v>11</v>
      </c>
      <c r="K49" s="289" t="str">
        <f>IF(ISTEXT(График!AE50),График!AE50,IF('Ночные Часы'!K49&gt;0,CONCATENATE(IF((TEXT(График!AF50-График!AE50,"ч")-1)&lt;0,0,TEXT(График!AF50-График!AE50,"ч")-1),"_",TEXT('Ночные Часы'!K49,"Ч")),IF((TEXT(График!AF50-График!AE50,"ч")-1)&lt;0,0,TEXT(График!AF50-График!AE50,"ч")-1)))</f>
        <v>5_1</v>
      </c>
      <c r="L49" s="289" t="str">
        <f>IF(ISTEXT(График!AH50),График!AH50,IF('Ночные Часы'!L49&gt;0,CONCATENATE(IF((TEXT(График!AI50-График!AH50,"ч")-1)&lt;0,0,TEXT(График!AI50-График!AH50,"ч")-1),"_",TEXT('Ночные Часы'!L49,"Ч")),IF((TEXT(График!AI50-График!AH50,"ч")-1)&lt;0,0,TEXT(График!AI50-График!AH50,"ч")-1)))</f>
        <v>5_1</v>
      </c>
      <c r="M49" s="289" t="str">
        <f>IF(ISTEXT(График!AK50),График!AK50,IF('Ночные Часы'!M49&gt;0,CONCATENATE(IF((TEXT(График!AL50-График!AK50,"ч")-1)&lt;0,0,TEXT(График!AL50-График!AK50,"ч")-1),"_",TEXT('Ночные Часы'!M49,"Ч")),IF((TEXT(График!AL50-График!AK50,"ч")-1)&lt;0,0,TEXT(График!AL50-График!AK50,"ч")-1)))</f>
        <v>5_1</v>
      </c>
      <c r="N49" s="289" t="str">
        <f>IF(ISTEXT(График!AN50),График!AN50,IF('Ночные Часы'!N49&gt;0,CONCATENATE(IF((TEXT(График!AO50-График!AN50,"ч")-1)&lt;0,0,TEXT(График!AO50-График!AN50,"ч")-1),"_",TEXT('Ночные Часы'!N49,"Ч")),IF((TEXT(График!AO50-График!AN50,"ч")-1)&lt;0,0,TEXT(График!AO50-График!AN50,"ч")-1)))</f>
        <v>В</v>
      </c>
      <c r="O49" s="289" t="str">
        <f>IF(ISTEXT(График!AQ50),График!AQ50,IF('Ночные Часы'!O49&gt;0,CONCATENATE(IF((TEXT(График!AR50-График!AQ50,"ч")-1)&lt;0,0,TEXT(График!AR50-График!AQ50,"ч")-1),"_",TEXT('Ночные Часы'!O49,"Ч")),IF((TEXT(График!AR50-График!AQ50,"ч")-1)&lt;0,0,TEXT(График!AR50-График!AQ50,"ч")-1)))</f>
        <v>В</v>
      </c>
      <c r="P49" s="289">
        <f>IF(ISTEXT(График!AT50),График!AT50,IF('Ночные Часы'!P49&gt;0,CONCATENATE(IF((TEXT(График!AU50-График!AT50,"ч")-1)&lt;0,0,TEXT(График!AU50-График!AT50,"ч")-1),"_",TEXT('Ночные Часы'!P49,"Ч")),IF((TEXT(График!AU50-График!AT50,"ч")-1)&lt;0,0,TEXT(График!AU50-График!AT50,"ч")-1)))</f>
        <v>11</v>
      </c>
      <c r="Q49" s="289">
        <f>IF(ISTEXT(График!AW50),График!AW50,IF('Ночные Часы'!Q49&gt;0,CONCATENATE(IF((TEXT(График!AX50-График!AW50,"ч")-1)&lt;0,0,TEXT(График!AX50-График!AW50,"ч")-1),"_",TEXT('Ночные Часы'!Q49,"Ч")),IF((TEXT(График!AX50-График!AW50,"ч")-1)&lt;0,0,TEXT(График!AX50-График!AW50,"ч")-1)))</f>
        <v>11</v>
      </c>
      <c r="R49" s="289" t="str">
        <f>IF(ISTEXT(График!AZ50),График!AZ50,IF('Ночные Часы'!R49&gt;0,CONCATENATE(IF((TEXT(График!BA50-График!AZ50,"ч")-1)&lt;0,0,TEXT(График!BA50-График!AZ50,"ч")-1),"_",TEXT('Ночные Часы'!R49,"Ч")),IF((TEXT(График!BA50-График!AZ50,"ч")-1)&lt;0,0,TEXT(График!BA50-График!AZ50,"ч")-1)))</f>
        <v>5_1</v>
      </c>
      <c r="S49" s="289" t="str">
        <f>IF(ISTEXT(График!BC50),График!BC50,IF('Ночные Часы'!S49&gt;0,CONCATENATE(IF((TEXT(График!BD50-График!BC50,"ч")-1)&lt;0,0,TEXT(График!BD50-График!BC50,"ч")-1),"_",TEXT('Ночные Часы'!S49,"Ч")),IF((TEXT(График!BD50-График!BC50,"ч")-1)&lt;0,0,TEXT(График!BD50-График!BC50,"ч")-1)))</f>
        <v>5_1</v>
      </c>
      <c r="T49" s="289" t="str">
        <f>IF(ISTEXT(График!BF50),График!BF50,IF('Ночные Часы'!T49&gt;0,CONCATENATE(IF((TEXT(График!BG50-График!BF50,"ч")-1)&lt;0,0,TEXT(График!BG50-График!BF50,"ч")-1),"_",TEXT('Ночные Часы'!T49,"Ч")),IF((TEXT(График!BG50-График!BF50,"ч")-1)&lt;0,0,TEXT(График!BG50-График!BF50,"ч")-1)))</f>
        <v>5_1</v>
      </c>
      <c r="U49" s="289" t="str">
        <f>IF(ISTEXT(График!BI50),График!BI50,IF('Ночные Часы'!U49&gt;0,CONCATENATE(IF((TEXT(График!BJ50-График!BI50,"ч")-1)&lt;0,0,TEXT(График!BJ50-График!BI50,"ч")-1),"_",TEXT('Ночные Часы'!U49,"Ч")),IF((TEXT(График!BJ50-График!BI50,"ч")-1)&lt;0,0,TEXT(График!BJ50-График!BI50,"ч")-1)))</f>
        <v>В</v>
      </c>
      <c r="V49" s="289" t="str">
        <f>IF(ISTEXT(График!BL50),График!BL50,IF('Ночные Часы'!V49&gt;0,CONCATENATE(IF((TEXT(График!BM50-График!BL50,"ч")-1)&lt;0,0,TEXT(График!BM50-График!BL50,"ч")-1),"_",TEXT('Ночные Часы'!V49,"Ч")),IF((TEXT(График!BM50-График!BL50,"ч")-1)&lt;0,0,TEXT(График!BM50-График!BL50,"ч")-1)))</f>
        <v>В</v>
      </c>
      <c r="W49" s="289">
        <f>IF(ISTEXT(График!BO50),График!BO50,IF('Ночные Часы'!W49&gt;0,CONCATENATE(IF((TEXT(График!BP50-График!BO50,"ч")-1)&lt;0,0,TEXT(График!BP50-График!BO50,"ч")-1),"_",TEXT('Ночные Часы'!W49,"Ч")),IF((TEXT(График!BP50-График!BO50,"ч")-1)&lt;0,0,TEXT(График!BP50-График!BO50,"ч")-1)))</f>
        <v>11</v>
      </c>
      <c r="X49" s="289">
        <f>IF(ISTEXT(График!BR50),График!BR50,IF('Ночные Часы'!X49&gt;0,CONCATENATE(IF((TEXT(График!BS50-График!BR50,"ч")-1)&lt;0,0,TEXT(График!BS50-График!BR50,"ч")-1),"_",TEXT('Ночные Часы'!X49,"Ч")),IF((TEXT(График!BS50-График!BR50,"ч")-1)&lt;0,0,TEXT(График!BS50-График!BR50,"ч")-1)))</f>
        <v>11</v>
      </c>
      <c r="Y49" s="289" t="str">
        <f>IF(ISTEXT(График!BU50),График!BU50,IF('Ночные Часы'!Y49&gt;0,CONCATENATE(IF((TEXT(График!BV50-График!BU50,"ч")-1)&lt;0,0,TEXT(График!BV50-График!BU50,"ч")-1),"_",TEXT('Ночные Часы'!Y49,"Ч")),IF((TEXT(График!BV50-График!BU50,"ч")-1)&lt;0,0,TEXT(График!BV50-График!BU50,"ч")-1)))</f>
        <v>5_1</v>
      </c>
      <c r="Z49" s="289" t="str">
        <f>IF(ISTEXT(График!BX50),График!BX50,IF('Ночные Часы'!Z49&gt;0,CONCATENATE(IF((TEXT(График!BY50-График!BX50,"ч")-1)&lt;0,0,TEXT(График!BY50-График!BX50,"ч")-1),"_",TEXT('Ночные Часы'!Z49,"Ч")),IF((TEXT(График!BY50-График!BX50,"ч")-1)&lt;0,0,TEXT(График!BY50-График!BX50,"ч")-1)))</f>
        <v>5_1</v>
      </c>
      <c r="AA49" s="289" t="str">
        <f>IF(ISTEXT(График!CA50),График!CA50,IF('Ночные Часы'!AA49&gt;0,CONCATENATE(IF((TEXT(График!CB50-График!CA50,"ч")-1)&lt;0,0,TEXT(График!CB50-График!CA50,"ч")-1),"_",TEXT('Ночные Часы'!AA49,"Ч")),IF((TEXT(График!CB50-График!CA50,"ч")-1)&lt;0,0,TEXT(График!CB50-График!CA50,"ч")-1)))</f>
        <v>5_1</v>
      </c>
      <c r="AB49" s="289" t="str">
        <f>IF(ISTEXT(График!CD50),График!CD50,IF('Ночные Часы'!AB49&gt;0,CONCATENATE(IF((TEXT(График!CE50-График!CD50,"ч")-1)&lt;0,0,TEXT(График!CE50-График!CD50,"ч")-1),"_",TEXT('Ночные Часы'!AB49,"Ч")),IF((TEXT(График!CE50-График!CD50,"ч")-1)&lt;0,0,TEXT(График!CE50-График!CD50,"ч")-1)))</f>
        <v>В</v>
      </c>
      <c r="AC49" s="289" t="str">
        <f>IF(ISTEXT(График!CG50),График!CG50,IF('Ночные Часы'!AC49&gt;0,CONCATENATE(IF((TEXT(График!CH50-График!CG50,"ч")-1)&lt;0,0,TEXT(График!CH50-График!CG50,"ч")-1),"_",TEXT('Ночные Часы'!AC49,"Ч")),IF((TEXT(График!CH50-График!CG50,"ч")-1)&lt;0,0,TEXT(График!CH50-График!CG50,"ч")-1)))</f>
        <v>В</v>
      </c>
      <c r="AD49" s="289">
        <f>IF(ISTEXT(График!CJ50),График!CJ50,IF('Ночные Часы'!AD49&gt;0,CONCATENATE(IF((TEXT(График!CK50-График!CJ50,"ч")-1)&lt;0,0,TEXT(График!CK50-График!CJ50,"ч")-1),"_",TEXT('Ночные Часы'!AD49,"Ч")),IF((TEXT(График!CK50-График!CJ50,"ч")-1)&lt;0,0,TEXT(График!CK50-График!CJ50,"ч")-1)))</f>
        <v>8</v>
      </c>
      <c r="AE49" s="289">
        <f>IF(ISTEXT(График!CM50),График!CM50,IF('Ночные Часы'!AE49&gt;0,CONCATENATE(IF((TEXT(График!CN50-График!CM50,"ч")-1)&lt;0,0,TEXT(График!CN50-График!CM50,"ч")-1),"_",TEXT('Ночные Часы'!AE49,"Ч")),IF((TEXT(График!CN50-График!CM50,"ч")-1)&lt;0,0,TEXT(График!CN50-График!CM50,"ч")-1)))</f>
        <v>11</v>
      </c>
      <c r="AF49" s="289" t="str">
        <f>IF(ISTEXT(График!CP50),График!CP50,IF('Ночные Часы'!AF49&gt;0,CONCATENATE(IF((TEXT(График!CQ50-График!CP50,"ч")-1)&lt;0,0,TEXT(График!CQ50-График!CP50,"ч")-1),"_",TEXT('Ночные Часы'!AF49,"Ч")),IF((TEXT(График!CQ50-График!CP50,"ч")-1)&lt;0,0,TEXT(График!CQ50-График!CP50,"ч")-1)))</f>
        <v>5_1</v>
      </c>
      <c r="AG49" s="289">
        <f>IF(ISTEXT(График!CS50),График!CS50,IF('Ночные Часы'!AG49&gt;0,CONCATENATE(IF((TEXT(График!CT50-График!CS50,"ч")-1)&lt;0,0,TEXT(График!CT50-График!CS50,"ч")-1),"_",TEXT('Ночные Часы'!AG49,"Ч")),IF((TEXT(График!CT50-График!CS50,"ч")-1)&lt;0,0,TEXT(График!CT50-График!CS50,"ч")-1)))</f>
        <v>0</v>
      </c>
      <c r="AH49" s="284">
        <f>График!CW50</f>
        <v>22</v>
      </c>
      <c r="AI49" s="196">
        <f t="array" ref="AI49">SUM(IFERROR(--LEFTB(C49:AG49,FIND("_",C49:AG49)-1),C49:AG49))</f>
        <v>161</v>
      </c>
      <c r="AJ49" s="284">
        <f t="array" ref="AJ49">SUM(--IFERROR(MID(C49:AG49,SEARCH("_",C49:AG49)+1,1),0))</f>
        <v>13</v>
      </c>
      <c r="AK49" s="285">
        <f>'Ночные Часы'!AH49</f>
        <v>0.54166666666666663</v>
      </c>
      <c r="AL49" s="285">
        <f t="shared" si="1"/>
        <v>0</v>
      </c>
      <c r="AM49" s="351">
        <f t="shared" si="2"/>
        <v>8</v>
      </c>
      <c r="AN49" s="351">
        <f t="shared" si="3"/>
        <v>0</v>
      </c>
      <c r="AO49" s="351">
        <f t="shared" si="4"/>
        <v>0</v>
      </c>
    </row>
    <row r="50" spans="1:41" x14ac:dyDescent="0.25">
      <c r="A50" s="8">
        <f>VLOOKUP(B50,'Список КК'!$M$2:$N$377,2,TRUE)</f>
        <v>50220</v>
      </c>
      <c r="B50" s="9" t="str">
        <f>График!C51</f>
        <v>Ван Беек Любовь Васильевна</v>
      </c>
      <c r="C50" s="289" t="str">
        <f>IF(ISTEXT(График!G51),График!G51,IF('Ночные Часы'!C50&gt;0,CONCATENATE(IF((TEXT(График!H51-График!G51,"ч")-1)&lt;0,0,TEXT(График!H51-График!G51,"ч")-1),"_",TEXT('Ночные Часы'!C50,"Ч")),IF((TEXT(График!H51-График!G51,"ч")-1)&lt;0,0,TEXT(График!H51-График!G51,"ч")-1)))</f>
        <v>8_3</v>
      </c>
      <c r="D50" s="289" t="str">
        <f>IF(ISTEXT(График!J51),График!J51,IF('Ночные Часы'!D50&gt;0,CONCATENATE(IF((TEXT(График!K51-График!J51,"ч")-1)&lt;0,0,TEXT(График!K51-График!J51,"ч")-1),"_",TEXT('Ночные Часы'!D50,"Ч")),IF((TEXT(График!K51-График!J51,"ч")-1)&lt;0,0,TEXT(График!K51-График!J51,"ч")-1)))</f>
        <v>В</v>
      </c>
      <c r="E50" s="289" t="str">
        <f>IF(ISTEXT(График!M51),График!M51,IF('Ночные Часы'!E50&gt;0,CONCATENATE(IF((TEXT(График!N51-График!M51,"ч")-1)&lt;0,0,TEXT(График!N51-График!M51,"ч")-1),"_",TEXT('Ночные Часы'!E50,"Ч")),IF((TEXT(График!N51-График!M51,"ч")-1)&lt;0,0,TEXT(График!N51-График!M51,"ч")-1)))</f>
        <v>В</v>
      </c>
      <c r="F50" s="289">
        <f>IF(ISTEXT(График!P51),График!P51,IF('Ночные Часы'!F50&gt;0,CONCATENATE(IF((TEXT(График!Q51-График!P51,"ч")-1)&lt;0,0,TEXT(График!Q51-График!P51,"ч")-1),"_",TEXT('Ночные Часы'!F50,"Ч")),IF((TEXT(График!Q51-График!P51,"ч")-1)&lt;0,0,TEXT(График!Q51-График!P51,"ч")-1)))</f>
        <v>8</v>
      </c>
      <c r="G50" s="289">
        <f>IF(ISTEXT(График!S51),График!S51,IF('Ночные Часы'!G50&gt;0,CONCATENATE(IF((TEXT(График!T51-График!S51,"ч")-1)&lt;0,0,TEXT(График!T51-График!S51,"ч")-1),"_",TEXT('Ночные Часы'!G50,"Ч")),IF((TEXT(График!T51-График!S51,"ч")-1)&lt;0,0,TEXT(График!T51-График!S51,"ч")-1)))</f>
        <v>8</v>
      </c>
      <c r="H50" s="289" t="str">
        <f>IF(ISTEXT(График!V51),График!V51,IF('Ночные Часы'!H50&gt;0,CONCATENATE(IF((TEXT(График!W51-График!V51,"ч")-1)&lt;0,0,TEXT(График!W51-График!V51,"ч")-1),"_",TEXT('Ночные Часы'!H50,"Ч")),IF((TEXT(График!W51-График!V51,"ч")-1)&lt;0,0,TEXT(График!W51-График!V51,"ч")-1)))</f>
        <v>В</v>
      </c>
      <c r="I50" s="289">
        <f>IF(ISTEXT(График!Y51),График!Y51,IF('Ночные Часы'!I50&gt;0,CONCATENATE(IF((TEXT(График!Z51-График!Y51,"ч")-1)&lt;0,0,TEXT(График!Z51-График!Y51,"ч")-1),"_",TEXT('Ночные Часы'!I50,"Ч")),IF((TEXT(График!Z51-График!Y51,"ч")-1)&lt;0,0,TEXT(График!Z51-График!Y51,"ч")-1)))</f>
        <v>8</v>
      </c>
      <c r="J50" s="289">
        <f>IF(ISTEXT(График!AB51),График!AB51,IF('Ночные Часы'!J50&gt;0,CONCATENATE(IF((TEXT(График!AC51-График!AB51,"ч")-1)&lt;0,0,TEXT(График!AC51-График!AB51,"ч")-1),"_",TEXT('Ночные Часы'!J50,"Ч")),IF((TEXT(График!AC51-График!AB51,"ч")-1)&lt;0,0,TEXT(График!AC51-График!AB51,"ч")-1)))</f>
        <v>8</v>
      </c>
      <c r="K50" s="289">
        <f>IF(ISTEXT(График!AE51),График!AE51,IF('Ночные Часы'!K50&gt;0,CONCATENATE(IF((TEXT(График!AF51-График!AE51,"ч")-1)&lt;0,0,TEXT(График!AF51-График!AE51,"ч")-1),"_",TEXT('Ночные Часы'!K50,"Ч")),IF((TEXT(График!AF51-График!AE51,"ч")-1)&lt;0,0,TEXT(График!AF51-График!AE51,"ч")-1)))</f>
        <v>5</v>
      </c>
      <c r="L50" s="289" t="str">
        <f>IF(ISTEXT(График!AH51),График!AH51,IF('Ночные Часы'!L50&gt;0,CONCATENATE(IF((TEXT(График!AI51-График!AH51,"ч")-1)&lt;0,0,TEXT(График!AI51-График!AH51,"ч")-1),"_",TEXT('Ночные Часы'!L50,"Ч")),IF((TEXT(График!AI51-График!AH51,"ч")-1)&lt;0,0,TEXT(График!AI51-График!AH51,"ч")-1)))</f>
        <v>В</v>
      </c>
      <c r="M50" s="289" t="str">
        <f>IF(ISTEXT(График!AK51),График!AK51,IF('Ночные Часы'!M50&gt;0,CONCATENATE(IF((TEXT(График!AL51-График!AK51,"ч")-1)&lt;0,0,TEXT(График!AL51-График!AK51,"ч")-1),"_",TEXT('Ночные Часы'!M50,"Ч")),IF((TEXT(График!AL51-График!AK51,"ч")-1)&lt;0,0,TEXT(График!AL51-График!AK51,"ч")-1)))</f>
        <v>В</v>
      </c>
      <c r="N50" s="289">
        <f>IF(ISTEXT(График!AN51),График!AN51,IF('Ночные Часы'!N50&gt;0,CONCATENATE(IF((TEXT(График!AO51-График!AN51,"ч")-1)&lt;0,0,TEXT(График!AO51-График!AN51,"ч")-1),"_",TEXT('Ночные Часы'!N50,"Ч")),IF((TEXT(График!AO51-График!AN51,"ч")-1)&lt;0,0,TEXT(График!AO51-График!AN51,"ч")-1)))</f>
        <v>8</v>
      </c>
      <c r="O50" s="289">
        <f>IF(ISTEXT(График!AQ51),График!AQ51,IF('Ночные Часы'!O50&gt;0,CONCATENATE(IF((TEXT(График!AR51-График!AQ51,"ч")-1)&lt;0,0,TEXT(График!AR51-График!AQ51,"ч")-1),"_",TEXT('Ночные Часы'!O50,"Ч")),IF((TEXT(График!AR51-График!AQ51,"ч")-1)&lt;0,0,TEXT(График!AR51-График!AQ51,"ч")-1)))</f>
        <v>8</v>
      </c>
      <c r="P50" s="289">
        <f>IF(ISTEXT(График!AT51),График!AT51,IF('Ночные Часы'!P50&gt;0,CONCATENATE(IF((TEXT(График!AU51-График!AT51,"ч")-1)&lt;0,0,TEXT(График!AU51-График!AT51,"ч")-1),"_",TEXT('Ночные Часы'!P50,"Ч")),IF((TEXT(График!AU51-График!AT51,"ч")-1)&lt;0,0,TEXT(График!AU51-График!AT51,"ч")-1)))</f>
        <v>8</v>
      </c>
      <c r="Q50" s="289" t="str">
        <f>IF(ISTEXT(График!AW51),График!AW51,IF('Ночные Часы'!Q50&gt;0,CONCATENATE(IF((TEXT(График!AX51-График!AW51,"ч")-1)&lt;0,0,TEXT(График!AX51-График!AW51,"ч")-1),"_",TEXT('Ночные Часы'!Q50,"Ч")),IF((TEXT(График!AX51-График!AW51,"ч")-1)&lt;0,0,TEXT(График!AX51-График!AW51,"ч")-1)))</f>
        <v>В</v>
      </c>
      <c r="R50" s="289">
        <f>IF(ISTEXT(График!AZ51),График!AZ51,IF('Ночные Часы'!R50&gt;0,CONCATENATE(IF((TEXT(График!BA51-График!AZ51,"ч")-1)&lt;0,0,TEXT(График!BA51-График!AZ51,"ч")-1),"_",TEXT('Ночные Часы'!R50,"Ч")),IF((TEXT(График!BA51-График!AZ51,"ч")-1)&lt;0,0,TEXT(График!BA51-График!AZ51,"ч")-1)))</f>
        <v>6</v>
      </c>
      <c r="S50" s="289">
        <f>IF(ISTEXT(График!BC51),График!BC51,IF('Ночные Часы'!S50&gt;0,CONCATENATE(IF((TEXT(График!BD51-График!BC51,"ч")-1)&lt;0,0,TEXT(График!BD51-График!BC51,"ч")-1),"_",TEXT('Ночные Часы'!S50,"Ч")),IF((TEXT(График!BD51-График!BC51,"ч")-1)&lt;0,0,TEXT(График!BD51-График!BC51,"ч")-1)))</f>
        <v>8</v>
      </c>
      <c r="T50" s="289" t="str">
        <f>IF(ISTEXT(График!BF51),График!BF51,IF('Ночные Часы'!T50&gt;0,CONCATENATE(IF((TEXT(График!BG51-График!BF51,"ч")-1)&lt;0,0,TEXT(График!BG51-График!BF51,"ч")-1),"_",TEXT('Ночные Часы'!T50,"Ч")),IF((TEXT(График!BG51-График!BF51,"ч")-1)&lt;0,0,TEXT(График!BG51-График!BF51,"ч")-1)))</f>
        <v>В</v>
      </c>
      <c r="U50" s="289">
        <f>IF(ISTEXT(График!BI51),График!BI51,IF('Ночные Часы'!U50&gt;0,CONCATENATE(IF((TEXT(График!BJ51-График!BI51,"ч")-1)&lt;0,0,TEXT(График!BJ51-График!BI51,"ч")-1),"_",TEXT('Ночные Часы'!U50,"Ч")),IF((TEXT(График!BJ51-График!BI51,"ч")-1)&lt;0,0,TEXT(График!BJ51-График!BI51,"ч")-1)))</f>
        <v>8</v>
      </c>
      <c r="V50" s="289">
        <f>IF(ISTEXT(График!BL51),График!BL51,IF('Ночные Часы'!V50&gt;0,CONCATENATE(IF((TEXT(График!BM51-График!BL51,"ч")-1)&lt;0,0,TEXT(График!BM51-График!BL51,"ч")-1),"_",TEXT('Ночные Часы'!V50,"Ч")),IF((TEXT(График!BM51-График!BL51,"ч")-1)&lt;0,0,TEXT(График!BM51-График!BL51,"ч")-1)))</f>
        <v>8</v>
      </c>
      <c r="W50" s="289">
        <f>IF(ISTEXT(График!BO51),График!BO51,IF('Ночные Часы'!W50&gt;0,CONCATENATE(IF((TEXT(График!BP51-График!BO51,"ч")-1)&lt;0,0,TEXT(График!BP51-График!BO51,"ч")-1),"_",TEXT('Ночные Часы'!W50,"Ч")),IF((TEXT(График!BP51-График!BO51,"ч")-1)&lt;0,0,TEXT(График!BP51-График!BO51,"ч")-1)))</f>
        <v>8</v>
      </c>
      <c r="X50" s="289">
        <f>IF(ISTEXT(График!BR51),График!BR51,IF('Ночные Часы'!X50&gt;0,CONCATENATE(IF((TEXT(График!BS51-График!BR51,"ч")-1)&lt;0,0,TEXT(График!BS51-График!BR51,"ч")-1),"_",TEXT('Ночные Часы'!X50,"Ч")),IF((TEXT(График!BS51-График!BR51,"ч")-1)&lt;0,0,TEXT(График!BS51-График!BR51,"ч")-1)))</f>
        <v>8</v>
      </c>
      <c r="Y50" s="289">
        <f>IF(ISTEXT(График!BU51),График!BU51,IF('Ночные Часы'!Y50&gt;0,CONCATENATE(IF((TEXT(График!BV51-График!BU51,"ч")-1)&lt;0,0,TEXT(График!BV51-График!BU51,"ч")-1),"_",TEXT('Ночные Часы'!Y50,"Ч")),IF((TEXT(График!BV51-График!BU51,"ч")-1)&lt;0,0,TEXT(График!BV51-График!BU51,"ч")-1)))</f>
        <v>4</v>
      </c>
      <c r="Z50" s="289" t="str">
        <f>IF(ISTEXT(График!BX51),График!BX51,IF('Ночные Часы'!Z50&gt;0,CONCATENATE(IF((TEXT(График!BY51-График!BX51,"ч")-1)&lt;0,0,TEXT(График!BY51-График!BX51,"ч")-1),"_",TEXT('Ночные Часы'!Z50,"Ч")),IF((TEXT(График!BY51-График!BX51,"ч")-1)&lt;0,0,TEXT(График!BY51-График!BX51,"ч")-1)))</f>
        <v>В</v>
      </c>
      <c r="AA50" s="289" t="str">
        <f>IF(ISTEXT(График!CA51),График!CA51,IF('Ночные Часы'!AA50&gt;0,CONCATENATE(IF((TEXT(График!CB51-График!CA51,"ч")-1)&lt;0,0,TEXT(График!CB51-График!CA51,"ч")-1),"_",TEXT('Ночные Часы'!AA50,"Ч")),IF((TEXT(График!CB51-График!CA51,"ч")-1)&lt;0,0,TEXT(График!CB51-График!CA51,"ч")-1)))</f>
        <v>В</v>
      </c>
      <c r="AB50" s="289" t="str">
        <f>IF(ISTEXT(График!CD51),График!CD51,IF('Ночные Часы'!AB50&gt;0,CONCATENATE(IF((TEXT(График!CE51-График!CD51,"ч")-1)&lt;0,0,TEXT(График!CE51-График!CD51,"ч")-1),"_",TEXT('Ночные Часы'!AB50,"Ч")),IF((TEXT(График!CE51-График!CD51,"ч")-1)&lt;0,0,TEXT(График!CE51-График!CD51,"ч")-1)))</f>
        <v>В</v>
      </c>
      <c r="AC50" s="289" t="str">
        <f>IF(ISTEXT(График!CG51),График!CG51,IF('Ночные Часы'!AC50&gt;0,CONCATENATE(IF((TEXT(График!CH51-График!CG51,"ч")-1)&lt;0,0,TEXT(График!CH51-График!CG51,"ч")-1),"_",TEXT('Ночные Часы'!AC50,"Ч")),IF((TEXT(График!CH51-График!CG51,"ч")-1)&lt;0,0,TEXT(График!CH51-График!CG51,"ч")-1)))</f>
        <v>ОВ</v>
      </c>
      <c r="AD50" s="289" t="str">
        <f>IF(ISTEXT(График!CJ51),График!CJ51,IF('Ночные Часы'!AD50&gt;0,CONCATENATE(IF((TEXT(График!CK51-График!CJ51,"ч")-1)&lt;0,0,TEXT(График!CK51-График!CJ51,"ч")-1),"_",TEXT('Ночные Часы'!AD50,"Ч")),IF((TEXT(График!CK51-График!CJ51,"ч")-1)&lt;0,0,TEXT(График!CK51-График!CJ51,"ч")-1)))</f>
        <v>ОВ</v>
      </c>
      <c r="AE50" s="289" t="str">
        <f>IF(ISTEXT(График!CM51),График!CM51,IF('Ночные Часы'!AE50&gt;0,CONCATENATE(IF((TEXT(График!CN51-График!CM51,"ч")-1)&lt;0,0,TEXT(График!CN51-График!CM51,"ч")-1),"_",TEXT('Ночные Часы'!AE50,"Ч")),IF((TEXT(График!CN51-График!CM51,"ч")-1)&lt;0,0,TEXT(График!CN51-График!CM51,"ч")-1)))</f>
        <v>ОВ</v>
      </c>
      <c r="AF50" s="289" t="str">
        <f>IF(ISTEXT(График!CP51),График!CP51,IF('Ночные Часы'!AF50&gt;0,CONCATENATE(IF((TEXT(График!CQ51-График!CP51,"ч")-1)&lt;0,0,TEXT(График!CQ51-График!CP51,"ч")-1),"_",TEXT('Ночные Часы'!AF50,"Ч")),IF((TEXT(График!CQ51-График!CP51,"ч")-1)&lt;0,0,TEXT(График!CQ51-График!CP51,"ч")-1)))</f>
        <v>ОВ</v>
      </c>
      <c r="AG50" s="289">
        <f>IF(ISTEXT(График!CS51),График!CS51,IF('Ночные Часы'!AG50&gt;0,CONCATENATE(IF((TEXT(График!CT51-График!CS51,"ч")-1)&lt;0,0,TEXT(График!CT51-График!CS51,"ч")-1),"_",TEXT('Ночные Часы'!AG50,"Ч")),IF((TEXT(График!CT51-График!CS51,"ч")-1)&lt;0,0,TEXT(График!CT51-График!CS51,"ч")-1)))</f>
        <v>0</v>
      </c>
      <c r="AH50" s="284">
        <f>График!CW51</f>
        <v>20</v>
      </c>
      <c r="AI50" s="196">
        <f t="array" ref="AI50">SUM(IFERROR(--LEFTB(C50:AG50,FIND("_",C50:AG50)-1),C50:AG50))</f>
        <v>119</v>
      </c>
      <c r="AJ50" s="284">
        <f t="array" ref="AJ50">SUM(--IFERROR(MID(C50:AG50,SEARCH("_",C50:AG50)+1,1),0))</f>
        <v>3</v>
      </c>
      <c r="AK50" s="285">
        <f>'Ночные Часы'!AH50</f>
        <v>0.125</v>
      </c>
      <c r="AL50" s="285">
        <f t="shared" si="1"/>
        <v>0</v>
      </c>
      <c r="AM50" s="351">
        <f t="shared" si="2"/>
        <v>10</v>
      </c>
      <c r="AN50" s="351">
        <f t="shared" si="3"/>
        <v>4</v>
      </c>
      <c r="AO50" s="351">
        <f t="shared" si="4"/>
        <v>32</v>
      </c>
    </row>
    <row r="51" spans="1:41" x14ac:dyDescent="0.25">
      <c r="A51" s="8">
        <f>VLOOKUP(B51,'Список КК'!$M$2:$N$377,2,TRUE)</f>
        <v>1033</v>
      </c>
      <c r="B51" s="9" t="str">
        <f>График!C52</f>
        <v>Востреева Ирина Михайловна</v>
      </c>
      <c r="C51" s="289">
        <f>IF(ISTEXT(График!G52),График!G52,IF('Ночные Часы'!C51&gt;0,CONCATENATE(IF((TEXT(График!H52-График!G52,"ч")-1)&lt;0,0,TEXT(График!H52-График!G52,"ч")-1),"_",TEXT('Ночные Часы'!C51,"Ч")),IF((TEXT(График!H52-График!G52,"ч")-1)&lt;0,0,TEXT(График!H52-График!G52,"ч")-1)))</f>
        <v>10</v>
      </c>
      <c r="D51" s="289" t="str">
        <f>IF(ISTEXT(График!J52),График!J52,IF('Ночные Часы'!D51&gt;0,CONCATENATE(IF((TEXT(График!K52-График!J52,"ч")-1)&lt;0,0,TEXT(График!K52-График!J52,"ч")-1),"_",TEXT('Ночные Часы'!D51,"Ч")),IF((TEXT(График!K52-График!J52,"ч")-1)&lt;0,0,TEXT(График!K52-График!J52,"ч")-1)))</f>
        <v>В</v>
      </c>
      <c r="E51" s="289" t="str">
        <f>IF(ISTEXT(График!M52),График!M52,IF('Ночные Часы'!E51&gt;0,CONCATENATE(IF((TEXT(График!N52-График!M52,"ч")-1)&lt;0,0,TEXT(График!N52-График!M52,"ч")-1),"_",TEXT('Ночные Часы'!E51,"Ч")),IF((TEXT(График!N52-График!M52,"ч")-1)&lt;0,0,TEXT(График!N52-График!M52,"ч")-1)))</f>
        <v>В</v>
      </c>
      <c r="F51" s="289" t="str">
        <f>IF(ISTEXT(График!P52),График!P52,IF('Ночные Часы'!F51&gt;0,CONCATENATE(IF((TEXT(График!Q52-График!P52,"ч")-1)&lt;0,0,TEXT(График!Q52-График!P52,"ч")-1),"_",TEXT('Ночные Часы'!F51,"Ч")),IF((TEXT(График!Q52-График!P52,"ч")-1)&lt;0,0,TEXT(График!Q52-График!P52,"ч")-1)))</f>
        <v>В</v>
      </c>
      <c r="G51" s="289" t="str">
        <f>IF(ISTEXT(График!S52),График!S52,IF('Ночные Часы'!G51&gt;0,CONCATENATE(IF((TEXT(График!T52-График!S52,"ч")-1)&lt;0,0,TEXT(График!T52-График!S52,"ч")-1),"_",TEXT('Ночные Часы'!G51,"Ч")),IF((TEXT(График!T52-График!S52,"ч")-1)&lt;0,0,TEXT(График!T52-График!S52,"ч")-1)))</f>
        <v>В</v>
      </c>
      <c r="H51" s="289">
        <f>IF(ISTEXT(График!V52),График!V52,IF('Ночные Часы'!H51&gt;0,CONCATENATE(IF((TEXT(График!W52-График!V52,"ч")-1)&lt;0,0,TEXT(График!W52-График!V52,"ч")-1),"_",TEXT('Ночные Часы'!H51,"Ч")),IF((TEXT(График!W52-График!V52,"ч")-1)&lt;0,0,TEXT(График!W52-График!V52,"ч")-1)))</f>
        <v>8</v>
      </c>
      <c r="I51" s="289" t="str">
        <f>IF(ISTEXT(График!Y52),График!Y52,IF('Ночные Часы'!I51&gt;0,CONCATENATE(IF((TEXT(График!Z52-График!Y52,"ч")-1)&lt;0,0,TEXT(График!Z52-График!Y52,"ч")-1),"_",TEXT('Ночные Часы'!I51,"Ч")),IF((TEXT(График!Z52-График!Y52,"ч")-1)&lt;0,0,TEXT(График!Z52-График!Y52,"ч")-1)))</f>
        <v>В</v>
      </c>
      <c r="J51" s="289">
        <f>IF(ISTEXT(График!AB52),График!AB52,IF('Ночные Часы'!J51&gt;0,CONCATENATE(IF((TEXT(График!AC52-График!AB52,"ч")-1)&lt;0,0,TEXT(График!AC52-График!AB52,"ч")-1),"_",TEXT('Ночные Часы'!J51,"Ч")),IF((TEXT(График!AC52-График!AB52,"ч")-1)&lt;0,0,TEXT(График!AC52-График!AB52,"ч")-1)))</f>
        <v>8</v>
      </c>
      <c r="K51" s="289" t="str">
        <f>IF(ISTEXT(График!AE52),График!AE52,IF('Ночные Часы'!K51&gt;0,CONCATENATE(IF((TEXT(График!AF52-График!AE52,"ч")-1)&lt;0,0,TEXT(График!AF52-График!AE52,"ч")-1),"_",TEXT('Ночные Часы'!K51,"Ч")),IF((TEXT(График!AF52-График!AE52,"ч")-1)&lt;0,0,TEXT(График!AF52-График!AE52,"ч")-1)))</f>
        <v>В</v>
      </c>
      <c r="L51" s="289" t="str">
        <f>IF(ISTEXT(График!AH52),График!AH52,IF('Ночные Часы'!L51&gt;0,CONCATENATE(IF((TEXT(График!AI52-График!AH52,"ч")-1)&lt;0,0,TEXT(График!AI52-График!AH52,"ч")-1),"_",TEXT('Ночные Часы'!L51,"Ч")),IF((TEXT(График!AI52-График!AH52,"ч")-1)&lt;0,0,TEXT(График!AI52-График!AH52,"ч")-1)))</f>
        <v>8_2</v>
      </c>
      <c r="M51" s="289" t="str">
        <f>IF(ISTEXT(График!AK52),График!AK52,IF('Ночные Часы'!M51&gt;0,CONCATENATE(IF((TEXT(График!AL52-График!AK52,"ч")-1)&lt;0,0,TEXT(График!AL52-График!AK52,"ч")-1),"_",TEXT('Ночные Часы'!M51,"Ч")),IF((TEXT(График!AL52-График!AK52,"ч")-1)&lt;0,0,TEXT(График!AL52-График!AK52,"ч")-1)))</f>
        <v>В</v>
      </c>
      <c r="N51" s="289" t="str">
        <f>IF(ISTEXT(График!AN52),График!AN52,IF('Ночные Часы'!N51&gt;0,CONCATENATE(IF((TEXT(График!AO52-График!AN52,"ч")-1)&lt;0,0,TEXT(График!AO52-График!AN52,"ч")-1),"_",TEXT('Ночные Часы'!N51,"Ч")),IF((TEXT(График!AO52-График!AN52,"ч")-1)&lt;0,0,TEXT(График!AO52-График!AN52,"ч")-1)))</f>
        <v>В</v>
      </c>
      <c r="O51" s="289">
        <f>IF(ISTEXT(График!AQ52),График!AQ52,IF('Ночные Часы'!O51&gt;0,CONCATENATE(IF((TEXT(График!AR52-График!AQ52,"ч")-1)&lt;0,0,TEXT(График!AR52-График!AQ52,"ч")-1),"_",TEXT('Ночные Часы'!O51,"Ч")),IF((TEXT(График!AR52-График!AQ52,"ч")-1)&lt;0,0,TEXT(График!AR52-График!AQ52,"ч")-1)))</f>
        <v>8</v>
      </c>
      <c r="P51" s="289" t="str">
        <f>IF(ISTEXT(График!AT52),График!AT52,IF('Ночные Часы'!P51&gt;0,CONCATENATE(IF((TEXT(График!AU52-График!AT52,"ч")-1)&lt;0,0,TEXT(График!AU52-График!AT52,"ч")-1),"_",TEXT('Ночные Часы'!P51,"Ч")),IF((TEXT(График!AU52-График!AT52,"ч")-1)&lt;0,0,TEXT(График!AU52-График!AT52,"ч")-1)))</f>
        <v>В</v>
      </c>
      <c r="Q51" s="289" t="str">
        <f>IF(ISTEXT(График!AW52),График!AW52,IF('Ночные Часы'!Q51&gt;0,CONCATENATE(IF((TEXT(График!AX52-График!AW52,"ч")-1)&lt;0,0,TEXT(График!AX52-График!AW52,"ч")-1),"_",TEXT('Ночные Часы'!Q51,"Ч")),IF((TEXT(График!AX52-График!AW52,"ч")-1)&lt;0,0,TEXT(График!AX52-График!AW52,"ч")-1)))</f>
        <v>8_2</v>
      </c>
      <c r="R51" s="289" t="str">
        <f>IF(ISTEXT(График!AZ52),График!AZ52,IF('Ночные Часы'!R51&gt;0,CONCATENATE(IF((TEXT(График!BA52-График!AZ52,"ч")-1)&lt;0,0,TEXT(График!BA52-График!AZ52,"ч")-1),"_",TEXT('Ночные Часы'!R51,"Ч")),IF((TEXT(График!BA52-График!AZ52,"ч")-1)&lt;0,0,TEXT(График!BA52-График!AZ52,"ч")-1)))</f>
        <v>В</v>
      </c>
      <c r="S51" s="289" t="str">
        <f>IF(ISTEXT(График!BC52),График!BC52,IF('Ночные Часы'!S51&gt;0,CONCATENATE(IF((TEXT(График!BD52-График!BC52,"ч")-1)&lt;0,0,TEXT(График!BD52-График!BC52,"ч")-1),"_",TEXT('Ночные Часы'!S51,"Ч")),IF((TEXT(График!BD52-График!BC52,"ч")-1)&lt;0,0,TEXT(График!BD52-График!BC52,"ч")-1)))</f>
        <v>8_3</v>
      </c>
      <c r="T51" s="289" t="str">
        <f>IF(ISTEXT(График!BF52),График!BF52,IF('Ночные Часы'!T51&gt;0,CONCATENATE(IF((TEXT(График!BG52-График!BF52,"ч")-1)&lt;0,0,TEXT(График!BG52-График!BF52,"ч")-1),"_",TEXT('Ночные Часы'!T51,"Ч")),IF((TEXT(График!BG52-График!BF52,"ч")-1)&lt;0,0,TEXT(График!BG52-График!BF52,"ч")-1)))</f>
        <v>В</v>
      </c>
      <c r="U51" s="289" t="str">
        <f>IF(ISTEXT(График!BI52),График!BI52,IF('Ночные Часы'!U51&gt;0,CONCATENATE(IF((TEXT(График!BJ52-График!BI52,"ч")-1)&lt;0,0,TEXT(График!BJ52-График!BI52,"ч")-1),"_",TEXT('Ночные Часы'!U51,"Ч")),IF((TEXT(График!BJ52-График!BI52,"ч")-1)&lt;0,0,TEXT(График!BJ52-График!BI52,"ч")-1)))</f>
        <v>В</v>
      </c>
      <c r="V51" s="289">
        <f>IF(ISTEXT(График!BL52),График!BL52,IF('Ночные Часы'!V51&gt;0,CONCATENATE(IF((TEXT(График!BM52-График!BL52,"ч")-1)&lt;0,0,TEXT(График!BM52-График!BL52,"ч")-1),"_",TEXT('Ночные Часы'!V51,"Ч")),IF((TEXT(График!BM52-График!BL52,"ч")-1)&lt;0,0,TEXT(График!BM52-График!BL52,"ч")-1)))</f>
        <v>8</v>
      </c>
      <c r="W51" s="289" t="str">
        <f>IF(ISTEXT(График!BO52),График!BO52,IF('Ночные Часы'!W51&gt;0,CONCATENATE(IF((TEXT(График!BP52-График!BO52,"ч")-1)&lt;0,0,TEXT(График!BP52-График!BO52,"ч")-1),"_",TEXT('Ночные Часы'!W51,"Ч")),IF((TEXT(График!BP52-График!BO52,"ч")-1)&lt;0,0,TEXT(График!BP52-График!BO52,"ч")-1)))</f>
        <v>В</v>
      </c>
      <c r="X51" s="289">
        <f>IF(ISTEXT(График!BR52),График!BR52,IF('Ночные Часы'!X51&gt;0,CONCATENATE(IF((TEXT(График!BS52-График!BR52,"ч")-1)&lt;0,0,TEXT(График!BS52-График!BR52,"ч")-1),"_",TEXT('Ночные Часы'!X51,"Ч")),IF((TEXT(График!BS52-График!BR52,"ч")-1)&lt;0,0,TEXT(График!BS52-График!BR52,"ч")-1)))</f>
        <v>8</v>
      </c>
      <c r="Y51" s="289" t="str">
        <f>IF(ISTEXT(График!BU52),График!BU52,IF('Ночные Часы'!Y51&gt;0,CONCATENATE(IF((TEXT(График!BV52-График!BU52,"ч")-1)&lt;0,0,TEXT(График!BV52-График!BU52,"ч")-1),"_",TEXT('Ночные Часы'!Y51,"Ч")),IF((TEXT(График!BV52-График!BU52,"ч")-1)&lt;0,0,TEXT(График!BV52-График!BU52,"ч")-1)))</f>
        <v>В</v>
      </c>
      <c r="Z51" s="289" t="str">
        <f>IF(ISTEXT(График!BX52),График!BX52,IF('Ночные Часы'!Z51&gt;0,CONCATENATE(IF((TEXT(График!BY52-График!BX52,"ч")-1)&lt;0,0,TEXT(График!BY52-График!BX52,"ч")-1),"_",TEXT('Ночные Часы'!Z51,"Ч")),IF((TEXT(График!BY52-График!BX52,"ч")-1)&lt;0,0,TEXT(График!BY52-График!BX52,"ч")-1)))</f>
        <v>В</v>
      </c>
      <c r="AA51" s="289" t="str">
        <f>IF(ISTEXT(График!CA52),График!CA52,IF('Ночные Часы'!AA51&gt;0,CONCATENATE(IF((TEXT(График!CB52-График!CA52,"ч")-1)&lt;0,0,TEXT(График!CB52-График!CA52,"ч")-1),"_",TEXT('Ночные Часы'!AA51,"Ч")),IF((TEXT(График!CB52-График!CA52,"ч")-1)&lt;0,0,TEXT(График!CB52-График!CA52,"ч")-1)))</f>
        <v>В</v>
      </c>
      <c r="AB51" s="289" t="str">
        <f>IF(ISTEXT(График!CD52),График!CD52,IF('Ночные Часы'!AB51&gt;0,CONCATENATE(IF((TEXT(График!CE52-График!CD52,"ч")-1)&lt;0,0,TEXT(График!CE52-График!CD52,"ч")-1),"_",TEXT('Ночные Часы'!AB51,"Ч")),IF((TEXT(График!CE52-График!CD52,"ч")-1)&lt;0,0,TEXT(График!CE52-График!CD52,"ч")-1)))</f>
        <v>В</v>
      </c>
      <c r="AC51" s="289" t="str">
        <f>IF(ISTEXT(График!CG52),График!CG52,IF('Ночные Часы'!AC51&gt;0,CONCATENATE(IF((TEXT(График!CH52-График!CG52,"ч")-1)&lt;0,0,TEXT(График!CH52-График!CG52,"ч")-1),"_",TEXT('Ночные Часы'!AC51,"Ч")),IF((TEXT(График!CH52-График!CG52,"ч")-1)&lt;0,0,TEXT(График!CH52-График!CG52,"ч")-1)))</f>
        <v>8_3</v>
      </c>
      <c r="AD51" s="289" t="str">
        <f>IF(ISTEXT(График!CJ52),График!CJ52,IF('Ночные Часы'!AD51&gt;0,CONCATENATE(IF((TEXT(График!CK52-График!CJ52,"ч")-1)&lt;0,0,TEXT(График!CK52-График!CJ52,"ч")-1),"_",TEXT('Ночные Часы'!AD51,"Ч")),IF((TEXT(График!CK52-График!CJ52,"ч")-1)&lt;0,0,TEXT(График!CK52-График!CJ52,"ч")-1)))</f>
        <v>В</v>
      </c>
      <c r="AE51" s="289" t="str">
        <f>IF(ISTEXT(График!CM52),График!CM52,IF('Ночные Часы'!AE51&gt;0,CONCATENATE(IF((TEXT(График!CN52-График!CM52,"ч")-1)&lt;0,0,TEXT(График!CN52-График!CM52,"ч")-1),"_",TEXT('Ночные Часы'!AE51,"Ч")),IF((TEXT(График!CN52-График!CM52,"ч")-1)&lt;0,0,TEXT(График!CN52-График!CM52,"ч")-1)))</f>
        <v>8_1</v>
      </c>
      <c r="AF51" s="289" t="str">
        <f>IF(ISTEXT(График!CP52),График!CP52,IF('Ночные Часы'!AF51&gt;0,CONCATENATE(IF((TEXT(График!CQ52-График!CP52,"ч")-1)&lt;0,0,TEXT(График!CQ52-График!CP52,"ч")-1),"_",TEXT('Ночные Часы'!AF51,"Ч")),IF((TEXT(График!CQ52-График!CP52,"ч")-1)&lt;0,0,TEXT(График!CQ52-График!CP52,"ч")-1)))</f>
        <v>В</v>
      </c>
      <c r="AG51" s="289">
        <f>IF(ISTEXT(График!CS52),График!CS52,IF('Ночные Часы'!AG51&gt;0,CONCATENATE(IF((TEXT(График!CT52-График!CS52,"ч")-1)&lt;0,0,TEXT(График!CT52-График!CS52,"ч")-1),"_",TEXT('Ночные Часы'!AG51,"Ч")),IF((TEXT(График!CT52-График!CS52,"ч")-1)&lt;0,0,TEXT(График!CT52-График!CS52,"ч")-1)))</f>
        <v>0</v>
      </c>
      <c r="AH51" s="284">
        <f>График!CW52</f>
        <v>11</v>
      </c>
      <c r="AI51" s="196">
        <f t="array" ref="AI51">SUM(IFERROR(--LEFTB(C51:AG51,FIND("_",C51:AG51)-1),C51:AG51))</f>
        <v>90</v>
      </c>
      <c r="AJ51" s="284">
        <f t="array" ref="AJ51">SUM(--IFERROR(MID(C51:AG51,SEARCH("_",C51:AG51)+1,1),0))</f>
        <v>11</v>
      </c>
      <c r="AK51" s="285">
        <f>'Ночные Часы'!AH51</f>
        <v>0.45833333333333331</v>
      </c>
      <c r="AL51" s="285">
        <f t="shared" si="1"/>
        <v>0</v>
      </c>
      <c r="AM51" s="351">
        <f t="shared" si="2"/>
        <v>19</v>
      </c>
      <c r="AN51" s="351">
        <f t="shared" si="3"/>
        <v>0</v>
      </c>
      <c r="AO51" s="351">
        <f t="shared" si="4"/>
        <v>0</v>
      </c>
    </row>
    <row r="52" spans="1:41" x14ac:dyDescent="0.25">
      <c r="A52" s="8">
        <f>VLOOKUP(B52,'Список КК'!$M$2:$N$377,2,TRUE)</f>
        <v>21704</v>
      </c>
      <c r="B52" s="9" t="str">
        <f>График!C53</f>
        <v>Голигузова Лилия Азатовна</v>
      </c>
      <c r="C52" s="289">
        <f>IF(ISTEXT(График!G53),График!G53,IF('Ночные Часы'!C52&gt;0,CONCATENATE(IF((TEXT(График!H53-График!G53,"ч")-1)&lt;0,0,TEXT(График!H53-График!G53,"ч")-1),"_",TEXT('Ночные Часы'!C52,"Ч")),IF((TEXT(График!H53-График!G53,"ч")-1)&lt;0,0,TEXT(График!H53-График!G53,"ч")-1)))</f>
        <v>8</v>
      </c>
      <c r="D52" s="289">
        <f>IF(ISTEXT(График!J53),График!J53,IF('Ночные Часы'!D52&gt;0,CONCATENATE(IF((TEXT(График!K53-График!J53,"ч")-1)&lt;0,0,TEXT(График!K53-График!J53,"ч")-1),"_",TEXT('Ночные Часы'!D52,"Ч")),IF((TEXT(График!K53-График!J53,"ч")-1)&lt;0,0,TEXT(График!K53-График!J53,"ч")-1)))</f>
        <v>8</v>
      </c>
      <c r="E52" s="289" t="str">
        <f>IF(ISTEXT(График!M53),График!M53,IF('Ночные Часы'!E52&gt;0,CONCATENATE(IF((TEXT(График!N53-График!M53,"ч")-1)&lt;0,0,TEXT(График!N53-График!M53,"ч")-1),"_",TEXT('Ночные Часы'!E52,"Ч")),IF((TEXT(График!N53-График!M53,"ч")-1)&lt;0,0,TEXT(График!N53-График!M53,"ч")-1)))</f>
        <v>8_3</v>
      </c>
      <c r="F52" s="289" t="str">
        <f>IF(ISTEXT(График!P53),График!P53,IF('Ночные Часы'!F52&gt;0,CONCATENATE(IF((TEXT(График!Q53-График!P53,"ч")-1)&lt;0,0,TEXT(График!Q53-График!P53,"ч")-1),"_",TEXT('Ночные Часы'!F52,"Ч")),IF((TEXT(График!Q53-График!P53,"ч")-1)&lt;0,0,TEXT(График!Q53-График!P53,"ч")-1)))</f>
        <v>8_3</v>
      </c>
      <c r="G52" s="289" t="str">
        <f>IF(ISTEXT(График!S53),График!S53,IF('Ночные Часы'!G52&gt;0,CONCATENATE(IF((TEXT(График!T53-График!S53,"ч")-1)&lt;0,0,TEXT(График!T53-График!S53,"ч")-1),"_",TEXT('Ночные Часы'!G52,"Ч")),IF((TEXT(График!T53-График!S53,"ч")-1)&lt;0,0,TEXT(График!T53-График!S53,"ч")-1)))</f>
        <v>В</v>
      </c>
      <c r="H52" s="289" t="str">
        <f>IF(ISTEXT(График!V53),График!V53,IF('Ночные Часы'!H52&gt;0,CONCATENATE(IF((TEXT(График!W53-График!V53,"ч")-1)&lt;0,0,TEXT(График!W53-График!V53,"ч")-1),"_",TEXT('Ночные Часы'!H52,"Ч")),IF((TEXT(График!W53-График!V53,"ч")-1)&lt;0,0,TEXT(График!W53-График!V53,"ч")-1)))</f>
        <v>В</v>
      </c>
      <c r="I52" s="289">
        <f>IF(ISTEXT(График!Y53),График!Y53,IF('Ночные Часы'!I52&gt;0,CONCATENATE(IF((TEXT(График!Z53-График!Y53,"ч")-1)&lt;0,0,TEXT(График!Z53-График!Y53,"ч")-1),"_",TEXT('Ночные Часы'!I52,"Ч")),IF((TEXT(График!Z53-График!Y53,"ч")-1)&lt;0,0,TEXT(График!Z53-График!Y53,"ч")-1)))</f>
        <v>8</v>
      </c>
      <c r="J52" s="289">
        <f>IF(ISTEXT(График!AB53),График!AB53,IF('Ночные Часы'!J52&gt;0,CONCATENATE(IF((TEXT(График!AC53-График!AB53,"ч")-1)&lt;0,0,TEXT(График!AC53-График!AB53,"ч")-1),"_",TEXT('Ночные Часы'!J52,"Ч")),IF((TEXT(График!AC53-График!AB53,"ч")-1)&lt;0,0,TEXT(График!AC53-График!AB53,"ч")-1)))</f>
        <v>8</v>
      </c>
      <c r="K52" s="289">
        <f>IF(ISTEXT(График!AE53),График!AE53,IF('Ночные Часы'!K52&gt;0,CONCATENATE(IF((TEXT(График!AF53-График!AE53,"ч")-1)&lt;0,0,TEXT(График!AF53-График!AE53,"ч")-1),"_",TEXT('Ночные Часы'!K52,"Ч")),IF((TEXT(График!AF53-График!AE53,"ч")-1)&lt;0,0,TEXT(График!AF53-График!AE53,"ч")-1)))</f>
        <v>8</v>
      </c>
      <c r="L52" s="289">
        <f>IF(ISTEXT(График!AH53),График!AH53,IF('Ночные Часы'!L52&gt;0,CONCATENATE(IF((TEXT(График!AI53-График!AH53,"ч")-1)&lt;0,0,TEXT(График!AI53-График!AH53,"ч")-1),"_",TEXT('Ночные Часы'!L52,"Ч")),IF((TEXT(График!AI53-График!AH53,"ч")-1)&lt;0,0,TEXT(График!AI53-График!AH53,"ч")-1)))</f>
        <v>10</v>
      </c>
      <c r="M52" s="289" t="str">
        <f>IF(ISTEXT(График!AK53),График!AK53,IF('Ночные Часы'!M52&gt;0,CONCATENATE(IF((TEXT(График!AL53-График!AK53,"ч")-1)&lt;0,0,TEXT(График!AL53-График!AK53,"ч")-1),"_",TEXT('Ночные Часы'!M52,"Ч")),IF((TEXT(График!AL53-График!AK53,"ч")-1)&lt;0,0,TEXT(График!AL53-График!AK53,"ч")-1)))</f>
        <v>В</v>
      </c>
      <c r="N52" s="289" t="str">
        <f>IF(ISTEXT(График!AN53),График!AN53,IF('Ночные Часы'!N52&gt;0,CONCATENATE(IF((TEXT(График!AO53-График!AN53,"ч")-1)&lt;0,0,TEXT(График!AO53-График!AN53,"ч")-1),"_",TEXT('Ночные Часы'!N52,"Ч")),IF((TEXT(График!AO53-График!AN53,"ч")-1)&lt;0,0,TEXT(График!AO53-График!AN53,"ч")-1)))</f>
        <v>В</v>
      </c>
      <c r="O52" s="289">
        <f>IF(ISTEXT(График!AQ53),График!AQ53,IF('Ночные Часы'!O52&gt;0,CONCATENATE(IF((TEXT(График!AR53-График!AQ53,"ч")-1)&lt;0,0,TEXT(График!AR53-График!AQ53,"ч")-1),"_",TEXT('Ночные Часы'!O52,"Ч")),IF((TEXT(График!AR53-График!AQ53,"ч")-1)&lt;0,0,TEXT(График!AR53-График!AQ53,"ч")-1)))</f>
        <v>8</v>
      </c>
      <c r="P52" s="289">
        <f>IF(ISTEXT(График!AT53),График!AT53,IF('Ночные Часы'!P52&gt;0,CONCATENATE(IF((TEXT(График!AU53-График!AT53,"ч")-1)&lt;0,0,TEXT(График!AU53-График!AT53,"ч")-1),"_",TEXT('Ночные Часы'!P52,"Ч")),IF((TEXT(График!AU53-График!AT53,"ч")-1)&lt;0,0,TEXT(График!AU53-График!AT53,"ч")-1)))</f>
        <v>8</v>
      </c>
      <c r="Q52" s="289">
        <f>IF(ISTEXT(График!AW53),График!AW53,IF('Ночные Часы'!Q52&gt;0,CONCATENATE(IF((TEXT(График!AX53-График!AW53,"ч")-1)&lt;0,0,TEXT(График!AX53-График!AW53,"ч")-1),"_",TEXT('Ночные Часы'!Q52,"Ч")),IF((TEXT(График!AX53-График!AW53,"ч")-1)&lt;0,0,TEXT(График!AX53-График!AW53,"ч")-1)))</f>
        <v>8</v>
      </c>
      <c r="R52" s="289" t="str">
        <f>IF(ISTEXT(График!AZ53),График!AZ53,IF('Ночные Часы'!R52&gt;0,CONCATENATE(IF((TEXT(График!BA53-График!AZ53,"ч")-1)&lt;0,0,TEXT(График!BA53-График!AZ53,"ч")-1),"_",TEXT('Ночные Часы'!R52,"Ч")),IF((TEXT(График!BA53-График!AZ53,"ч")-1)&lt;0,0,TEXT(График!BA53-График!AZ53,"ч")-1)))</f>
        <v>8_1</v>
      </c>
      <c r="S52" s="289" t="str">
        <f>IF(ISTEXT(График!BC53),График!BC53,IF('Ночные Часы'!S52&gt;0,CONCATENATE(IF((TEXT(График!BD53-График!BC53,"ч")-1)&lt;0,0,TEXT(График!BD53-График!BC53,"ч")-1),"_",TEXT('Ночные Часы'!S52,"Ч")),IF((TEXT(График!BD53-График!BC53,"ч")-1)&lt;0,0,TEXT(График!BD53-График!BC53,"ч")-1)))</f>
        <v>В</v>
      </c>
      <c r="T52" s="289" t="str">
        <f>IF(ISTEXT(График!BF53),График!BF53,IF('Ночные Часы'!T52&gt;0,CONCATENATE(IF((TEXT(График!BG53-График!BF53,"ч")-1)&lt;0,0,TEXT(График!BG53-График!BF53,"ч")-1),"_",TEXT('Ночные Часы'!T52,"Ч")),IF((TEXT(График!BG53-График!BF53,"ч")-1)&lt;0,0,TEXT(График!BG53-График!BF53,"ч")-1)))</f>
        <v>В</v>
      </c>
      <c r="U52" s="289" t="str">
        <f>IF(ISTEXT(График!BI53),График!BI53,IF('Ночные Часы'!U52&gt;0,CONCATENATE(IF((TEXT(График!BJ53-График!BI53,"ч")-1)&lt;0,0,TEXT(График!BJ53-График!BI53,"ч")-1),"_",TEXT('Ночные Часы'!U52,"Ч")),IF((TEXT(График!BJ53-График!BI53,"ч")-1)&lt;0,0,TEXT(График!BJ53-График!BI53,"ч")-1)))</f>
        <v>8_2</v>
      </c>
      <c r="V52" s="289" t="str">
        <f>IF(ISTEXT(График!BL53),График!BL53,IF('Ночные Часы'!V52&gt;0,CONCATENATE(IF((TEXT(График!BM53-График!BL53,"ч")-1)&lt;0,0,TEXT(График!BM53-График!BL53,"ч")-1),"_",TEXT('Ночные Часы'!V52,"Ч")),IF((TEXT(График!BM53-График!BL53,"ч")-1)&lt;0,0,TEXT(График!BM53-График!BL53,"ч")-1)))</f>
        <v>8_3</v>
      </c>
      <c r="W52" s="289" t="str">
        <f>IF(ISTEXT(График!BO53),График!BO53,IF('Ночные Часы'!W52&gt;0,CONCATENATE(IF((TEXT(График!BP53-График!BO53,"ч")-1)&lt;0,0,TEXT(График!BP53-График!BO53,"ч")-1),"_",TEXT('Ночные Часы'!W52,"Ч")),IF((TEXT(График!BP53-График!BO53,"ч")-1)&lt;0,0,TEXT(График!BP53-График!BO53,"ч")-1)))</f>
        <v>8_3</v>
      </c>
      <c r="X52" s="289" t="str">
        <f>IF(ISTEXT(График!BR53),График!BR53,IF('Ночные Часы'!X52&gt;0,CONCATENATE(IF((TEXT(График!BS53-График!BR53,"ч")-1)&lt;0,0,TEXT(График!BS53-График!BR53,"ч")-1),"_",TEXT('Ночные Часы'!X52,"Ч")),IF((TEXT(График!BS53-График!BR53,"ч")-1)&lt;0,0,TEXT(График!BS53-График!BR53,"ч")-1)))</f>
        <v>8_3</v>
      </c>
      <c r="Y52" s="289" t="str">
        <f>IF(ISTEXT(График!BU53),График!BU53,IF('Ночные Часы'!Y52&gt;0,CONCATENATE(IF((TEXT(График!BV53-График!BU53,"ч")-1)&lt;0,0,TEXT(График!BV53-График!BU53,"ч")-1),"_",TEXT('Ночные Часы'!Y52,"Ч")),IF((TEXT(График!BV53-График!BU53,"ч")-1)&lt;0,0,TEXT(График!BV53-График!BU53,"ч")-1)))</f>
        <v>В</v>
      </c>
      <c r="Z52" s="289" t="str">
        <f>IF(ISTEXT(График!BX53),График!BX53,IF('Ночные Часы'!Z52&gt;0,CONCATENATE(IF((TEXT(График!BY53-График!BX53,"ч")-1)&lt;0,0,TEXT(График!BY53-График!BX53,"ч")-1),"_",TEXT('Ночные Часы'!Z52,"Ч")),IF((TEXT(График!BY53-График!BX53,"ч")-1)&lt;0,0,TEXT(График!BY53-График!BX53,"ч")-1)))</f>
        <v>В</v>
      </c>
      <c r="AA52" s="289">
        <f>IF(ISTEXT(График!CA53),График!CA53,IF('Ночные Часы'!AA52&gt;0,CONCATENATE(IF((TEXT(График!CB53-График!CA53,"ч")-1)&lt;0,0,TEXT(График!CB53-График!CA53,"ч")-1),"_",TEXT('Ночные Часы'!AA52,"Ч")),IF((TEXT(График!CB53-График!CA53,"ч")-1)&lt;0,0,TEXT(График!CB53-График!CA53,"ч")-1)))</f>
        <v>8</v>
      </c>
      <c r="AB52" s="289">
        <f>IF(ISTEXT(График!CD53),График!CD53,IF('Ночные Часы'!AB52&gt;0,CONCATENATE(IF((TEXT(График!CE53-График!CD53,"ч")-1)&lt;0,0,TEXT(График!CE53-График!CD53,"ч")-1),"_",TEXT('Ночные Часы'!AB52,"Ч")),IF((TEXT(График!CE53-График!CD53,"ч")-1)&lt;0,0,TEXT(График!CE53-График!CD53,"ч")-1)))</f>
        <v>8</v>
      </c>
      <c r="AC52" s="289" t="str">
        <f>IF(ISTEXT(График!CG53),График!CG53,IF('Ночные Часы'!AC52&gt;0,CONCATENATE(IF((TEXT(График!CH53-График!CG53,"ч")-1)&lt;0,0,TEXT(График!CH53-График!CG53,"ч")-1),"_",TEXT('Ночные Часы'!AC52,"Ч")),IF((TEXT(График!CH53-График!CG53,"ч")-1)&lt;0,0,TEXT(График!CH53-График!CG53,"ч")-1)))</f>
        <v>8_3</v>
      </c>
      <c r="AD52" s="289" t="str">
        <f>IF(ISTEXT(График!CJ53),График!CJ53,IF('Ночные Часы'!AD52&gt;0,CONCATENATE(IF((TEXT(График!CK53-График!CJ53,"ч")-1)&lt;0,0,TEXT(График!CK53-График!CJ53,"ч")-1),"_",TEXT('Ночные Часы'!AD52,"Ч")),IF((TEXT(График!CK53-График!CJ53,"ч")-1)&lt;0,0,TEXT(График!CK53-График!CJ53,"ч")-1)))</f>
        <v>8_3</v>
      </c>
      <c r="AE52" s="289" t="str">
        <f>IF(ISTEXT(График!CM53),График!CM53,IF('Ночные Часы'!AE52&gt;0,CONCATENATE(IF((TEXT(График!CN53-График!CM53,"ч")-1)&lt;0,0,TEXT(График!CN53-График!CM53,"ч")-1),"_",TEXT('Ночные Часы'!AE52,"Ч")),IF((TEXT(График!CN53-График!CM53,"ч")-1)&lt;0,0,TEXT(График!CN53-График!CM53,"ч")-1)))</f>
        <v>В</v>
      </c>
      <c r="AF52" s="289" t="str">
        <f>IF(ISTEXT(График!CP53),График!CP53,IF('Ночные Часы'!AF52&gt;0,CONCATENATE(IF((TEXT(График!CQ53-График!CP53,"ч")-1)&lt;0,0,TEXT(График!CQ53-График!CP53,"ч")-1),"_",TEXT('Ночные Часы'!AF52,"Ч")),IF((TEXT(График!CQ53-График!CP53,"ч")-1)&lt;0,0,TEXT(График!CQ53-График!CP53,"ч")-1)))</f>
        <v>В</v>
      </c>
      <c r="AG52" s="289">
        <f>IF(ISTEXT(График!CS53),График!CS53,IF('Ночные Часы'!AG52&gt;0,CONCATENATE(IF((TEXT(График!CT53-График!CS53,"ч")-1)&lt;0,0,TEXT(График!CT53-График!CS53,"ч")-1),"_",TEXT('Ночные Часы'!AG52,"Ч")),IF((TEXT(График!CT53-График!CS53,"ч")-1)&lt;0,0,TEXT(График!CT53-График!CS53,"ч")-1)))</f>
        <v>0</v>
      </c>
      <c r="AH52" s="284">
        <f>График!CW53</f>
        <v>20</v>
      </c>
      <c r="AI52" s="196">
        <f t="array" ref="AI52">SUM(IFERROR(--LEFTB(C52:AG52,FIND("_",C52:AG52)-1),C52:AG52))</f>
        <v>162</v>
      </c>
      <c r="AJ52" s="284">
        <f t="array" ref="AJ52">SUM(--IFERROR(MID(C52:AG52,SEARCH("_",C52:AG52)+1,1),0))</f>
        <v>24</v>
      </c>
      <c r="AK52" s="285">
        <f>'Ночные Часы'!AH52</f>
        <v>1</v>
      </c>
      <c r="AL52" s="285">
        <f t="shared" si="1"/>
        <v>0</v>
      </c>
      <c r="AM52" s="351">
        <f t="shared" si="2"/>
        <v>10</v>
      </c>
      <c r="AN52" s="351">
        <f t="shared" si="3"/>
        <v>0</v>
      </c>
      <c r="AO52" s="351">
        <f t="shared" si="4"/>
        <v>0</v>
      </c>
    </row>
    <row r="53" spans="1:41" x14ac:dyDescent="0.25">
      <c r="A53" s="8">
        <f>VLOOKUP(B53,'Список КК'!$M$2:$N$377,2,TRUE)</f>
        <v>34918</v>
      </c>
      <c r="B53" s="9" t="str">
        <f>График!C54</f>
        <v>Гордова Анна Александровна</v>
      </c>
      <c r="C53" s="289" t="str">
        <f>IF(ISTEXT(График!G54),График!G54,IF('Ночные Часы'!C53&gt;0,CONCATENATE(IF((TEXT(График!H54-График!G54,"ч")-1)&lt;0,0,TEXT(График!H54-График!G54,"ч")-1),"_",TEXT('Ночные Часы'!C53,"Ч")),IF((TEXT(График!H54-График!G54,"ч")-1)&lt;0,0,TEXT(График!H54-График!G54,"ч")-1)))</f>
        <v>8_3</v>
      </c>
      <c r="D53" s="289" t="str">
        <f>IF(ISTEXT(График!J54),График!J54,IF('Ночные Часы'!D53&gt;0,CONCATENATE(IF((TEXT(График!K54-График!J54,"ч")-1)&lt;0,0,TEXT(График!K54-График!J54,"ч")-1),"_",TEXT('Ночные Часы'!D53,"Ч")),IF((TEXT(График!K54-График!J54,"ч")-1)&lt;0,0,TEXT(График!K54-График!J54,"ч")-1)))</f>
        <v>8_3</v>
      </c>
      <c r="E53" s="289" t="str">
        <f>IF(ISTEXT(График!M54),График!M54,IF('Ночные Часы'!E53&gt;0,CONCATENATE(IF((TEXT(График!N54-График!M54,"ч")-1)&lt;0,0,TEXT(График!N54-График!M54,"ч")-1),"_",TEXT('Ночные Часы'!E53,"Ч")),IF((TEXT(График!N54-График!M54,"ч")-1)&lt;0,0,TEXT(График!N54-График!M54,"ч")-1)))</f>
        <v>8_3</v>
      </c>
      <c r="F53" s="289" t="str">
        <f>IF(ISTEXT(График!P54),График!P54,IF('Ночные Часы'!F53&gt;0,CONCATENATE(IF((TEXT(График!Q54-График!P54,"ч")-1)&lt;0,0,TEXT(График!Q54-График!P54,"ч")-1),"_",TEXT('Ночные Часы'!F53,"Ч")),IF((TEXT(График!Q54-График!P54,"ч")-1)&lt;0,0,TEXT(График!Q54-График!P54,"ч")-1)))</f>
        <v>В</v>
      </c>
      <c r="G53" s="289" t="str">
        <f>IF(ISTEXT(График!S54),График!S54,IF('Ночные Часы'!G53&gt;0,CONCATENATE(IF((TEXT(График!T54-График!S54,"ч")-1)&lt;0,0,TEXT(График!T54-График!S54,"ч")-1),"_",TEXT('Ночные Часы'!G53,"Ч")),IF((TEXT(График!T54-График!S54,"ч")-1)&lt;0,0,TEXT(График!T54-График!S54,"ч")-1)))</f>
        <v>В</v>
      </c>
      <c r="H53" s="289">
        <f>IF(ISTEXT(График!V54),График!V54,IF('Ночные Часы'!H53&gt;0,CONCATENATE(IF((TEXT(График!W54-График!V54,"ч")-1)&lt;0,0,TEXT(График!W54-График!V54,"ч")-1),"_",TEXT('Ночные Часы'!H53,"Ч")),IF((TEXT(График!W54-График!V54,"ч")-1)&lt;0,0,TEXT(График!W54-График!V54,"ч")-1)))</f>
        <v>8</v>
      </c>
      <c r="I53" s="289">
        <f>IF(ISTEXT(График!Y54),График!Y54,IF('Ночные Часы'!I53&gt;0,CONCATENATE(IF((TEXT(График!Z54-График!Y54,"ч")-1)&lt;0,0,TEXT(График!Z54-График!Y54,"ч")-1),"_",TEXT('Ночные Часы'!I53,"Ч")),IF((TEXT(График!Z54-График!Y54,"ч")-1)&lt;0,0,TEXT(График!Z54-График!Y54,"ч")-1)))</f>
        <v>8</v>
      </c>
      <c r="J53" s="289">
        <f>IF(ISTEXT(График!AB54),График!AB54,IF('Ночные Часы'!J53&gt;0,CONCATENATE(IF((TEXT(График!AC54-График!AB54,"ч")-1)&lt;0,0,TEXT(График!AC54-График!AB54,"ч")-1),"_",TEXT('Ночные Часы'!J53,"Ч")),IF((TEXT(График!AC54-График!AB54,"ч")-1)&lt;0,0,TEXT(График!AC54-График!AB54,"ч")-1)))</f>
        <v>8</v>
      </c>
      <c r="K53" s="289">
        <f>IF(ISTEXT(График!AE54),График!AE54,IF('Ночные Часы'!K53&gt;0,CONCATENATE(IF((TEXT(График!AF54-График!AE54,"ч")-1)&lt;0,0,TEXT(График!AF54-График!AE54,"ч")-1),"_",TEXT('Ночные Часы'!K53,"Ч")),IF((TEXT(График!AF54-График!AE54,"ч")-1)&lt;0,0,TEXT(График!AF54-График!AE54,"ч")-1)))</f>
        <v>8</v>
      </c>
      <c r="L53" s="289">
        <f>IF(ISTEXT(График!AH54),График!AH54,IF('Ночные Часы'!L53&gt;0,CONCATENATE(IF((TEXT(График!AI54-График!AH54,"ч")-1)&lt;0,0,TEXT(График!AI54-График!AH54,"ч")-1),"_",TEXT('Ночные Часы'!L53,"Ч")),IF((TEXT(График!AI54-График!AH54,"ч")-1)&lt;0,0,TEXT(График!AI54-График!AH54,"ч")-1)))</f>
        <v>8</v>
      </c>
      <c r="M53" s="289" t="str">
        <f>IF(ISTEXT(График!AK54),График!AK54,IF('Ночные Часы'!M53&gt;0,CONCATENATE(IF((TEXT(График!AL54-График!AK54,"ч")-1)&lt;0,0,TEXT(График!AL54-График!AK54,"ч")-1),"_",TEXT('Ночные Часы'!M53,"Ч")),IF((TEXT(График!AL54-График!AK54,"ч")-1)&lt;0,0,TEXT(График!AL54-График!AK54,"ч")-1)))</f>
        <v>В</v>
      </c>
      <c r="N53" s="289" t="str">
        <f>IF(ISTEXT(График!AN54),График!AN54,IF('Ночные Часы'!N53&gt;0,CONCATENATE(IF((TEXT(График!AO54-График!AN54,"ч")-1)&lt;0,0,TEXT(График!AO54-График!AN54,"ч")-1),"_",TEXT('Ночные Часы'!N53,"Ч")),IF((TEXT(График!AO54-График!AN54,"ч")-1)&lt;0,0,TEXT(График!AO54-График!AN54,"ч")-1)))</f>
        <v>В</v>
      </c>
      <c r="O53" s="289" t="str">
        <f>IF(ISTEXT(График!AQ54),График!AQ54,IF('Ночные Часы'!O53&gt;0,CONCATENATE(IF((TEXT(График!AR54-График!AQ54,"ч")-1)&lt;0,0,TEXT(График!AR54-График!AQ54,"ч")-1),"_",TEXT('Ночные Часы'!O53,"Ч")),IF((TEXT(График!AR54-График!AQ54,"ч")-1)&lt;0,0,TEXT(График!AR54-График!AQ54,"ч")-1)))</f>
        <v>8_3</v>
      </c>
      <c r="P53" s="289" t="str">
        <f>IF(ISTEXT(График!AT54),График!AT54,IF('Ночные Часы'!P53&gt;0,CONCATENATE(IF((TEXT(График!AU54-График!AT54,"ч")-1)&lt;0,0,TEXT(График!AU54-График!AT54,"ч")-1),"_",TEXT('Ночные Часы'!P53,"Ч")),IF((TEXT(График!AU54-График!AT54,"ч")-1)&lt;0,0,TEXT(График!AU54-График!AT54,"ч")-1)))</f>
        <v>8_2</v>
      </c>
      <c r="Q53" s="289" t="str">
        <f>IF(ISTEXT(График!AW54),График!AW54,IF('Ночные Часы'!Q53&gt;0,CONCATENATE(IF((TEXT(График!AX54-График!AW54,"ч")-1)&lt;0,0,TEXT(График!AX54-График!AW54,"ч")-1),"_",TEXT('Ночные Часы'!Q53,"Ч")),IF((TEXT(График!AX54-График!AW54,"ч")-1)&lt;0,0,TEXT(График!AX54-График!AW54,"ч")-1)))</f>
        <v>8_2</v>
      </c>
      <c r="R53" s="289" t="str">
        <f>IF(ISTEXT(График!AZ54),График!AZ54,IF('Ночные Часы'!R53&gt;0,CONCATENATE(IF((TEXT(График!BA54-График!AZ54,"ч")-1)&lt;0,0,TEXT(График!BA54-График!AZ54,"ч")-1),"_",TEXT('Ночные Часы'!R53,"Ч")),IF((TEXT(График!BA54-График!AZ54,"ч")-1)&lt;0,0,TEXT(График!BA54-График!AZ54,"ч")-1)))</f>
        <v>В</v>
      </c>
      <c r="S53" s="289" t="str">
        <f>IF(ISTEXT(График!BC54),График!BC54,IF('Ночные Часы'!S53&gt;0,CONCATENATE(IF((TEXT(График!BD54-График!BC54,"ч")-1)&lt;0,0,TEXT(График!BD54-График!BC54,"ч")-1),"_",TEXT('Ночные Часы'!S53,"Ч")),IF((TEXT(График!BD54-График!BC54,"ч")-1)&lt;0,0,TEXT(График!BD54-График!BC54,"ч")-1)))</f>
        <v>В</v>
      </c>
      <c r="T53" s="289">
        <f>IF(ISTEXT(График!BF54),График!BF54,IF('Ночные Часы'!T53&gt;0,CONCATENATE(IF((TEXT(График!BG54-График!BF54,"ч")-1)&lt;0,0,TEXT(График!BG54-График!BF54,"ч")-1),"_",TEXT('Ночные Часы'!T53,"Ч")),IF((TEXT(График!BG54-График!BF54,"ч")-1)&lt;0,0,TEXT(График!BG54-График!BF54,"ч")-1)))</f>
        <v>8</v>
      </c>
      <c r="U53" s="289">
        <f>IF(ISTEXT(График!BI54),График!BI54,IF('Ночные Часы'!U53&gt;0,CONCATENATE(IF((TEXT(График!BJ54-График!BI54,"ч")-1)&lt;0,0,TEXT(График!BJ54-График!BI54,"ч")-1),"_",TEXT('Ночные Часы'!U53,"Ч")),IF((TEXT(График!BJ54-График!BI54,"ч")-1)&lt;0,0,TEXT(График!BJ54-График!BI54,"ч")-1)))</f>
        <v>8</v>
      </c>
      <c r="V53" s="289">
        <f>IF(ISTEXT(График!BL54),График!BL54,IF('Ночные Часы'!V53&gt;0,CONCATENATE(IF((TEXT(График!BM54-График!BL54,"ч")-1)&lt;0,0,TEXT(График!BM54-График!BL54,"ч")-1),"_",TEXT('Ночные Часы'!V53,"Ч")),IF((TEXT(График!BM54-График!BL54,"ч")-1)&lt;0,0,TEXT(График!BM54-График!BL54,"ч")-1)))</f>
        <v>8</v>
      </c>
      <c r="W53" s="289" t="str">
        <f>IF(ISTEXT(График!BO54),График!BO54,IF('Ночные Часы'!W53&gt;0,CONCATENATE(IF((TEXT(График!BP54-График!BO54,"ч")-1)&lt;0,0,TEXT(График!BP54-График!BO54,"ч")-1),"_",TEXT('Ночные Часы'!W53,"Ч")),IF((TEXT(График!BP54-График!BO54,"ч")-1)&lt;0,0,TEXT(График!BP54-График!BO54,"ч")-1)))</f>
        <v>8_3</v>
      </c>
      <c r="X53" s="289" t="str">
        <f>IF(ISTEXT(График!BR54),График!BR54,IF('Ночные Часы'!X53&gt;0,CONCATENATE(IF((TEXT(График!BS54-График!BR54,"ч")-1)&lt;0,0,TEXT(График!BS54-График!BR54,"ч")-1),"_",TEXT('Ночные Часы'!X53,"Ч")),IF((TEXT(График!BS54-График!BR54,"ч")-1)&lt;0,0,TEXT(График!BS54-График!BR54,"ч")-1)))</f>
        <v>8_3</v>
      </c>
      <c r="Y53" s="289" t="str">
        <f>IF(ISTEXT(График!BU54),График!BU54,IF('Ночные Часы'!Y53&gt;0,CONCATENATE(IF((TEXT(График!BV54-График!BU54,"ч")-1)&lt;0,0,TEXT(График!BV54-График!BU54,"ч")-1),"_",TEXT('Ночные Часы'!Y53,"Ч")),IF((TEXT(График!BV54-График!BU54,"ч")-1)&lt;0,0,TEXT(График!BV54-График!BU54,"ч")-1)))</f>
        <v>В</v>
      </c>
      <c r="Z53" s="289" t="str">
        <f>IF(ISTEXT(График!BX54),График!BX54,IF('Ночные Часы'!Z53&gt;0,CONCATENATE(IF((TEXT(График!BY54-График!BX54,"ч")-1)&lt;0,0,TEXT(График!BY54-График!BX54,"ч")-1),"_",TEXT('Ночные Часы'!Z53,"Ч")),IF((TEXT(График!BY54-График!BX54,"ч")-1)&lt;0,0,TEXT(График!BY54-График!BX54,"ч")-1)))</f>
        <v>В</v>
      </c>
      <c r="AA53" s="289">
        <f>IF(ISTEXT(График!CA54),График!CA54,IF('Ночные Часы'!AA53&gt;0,CONCATENATE(IF((TEXT(График!CB54-График!CA54,"ч")-1)&lt;0,0,TEXT(График!CB54-График!CA54,"ч")-1),"_",TEXT('Ночные Часы'!AA53,"Ч")),IF((TEXT(График!CB54-График!CA54,"ч")-1)&lt;0,0,TEXT(График!CB54-График!CA54,"ч")-1)))</f>
        <v>8</v>
      </c>
      <c r="AB53" s="289">
        <f>IF(ISTEXT(График!CD54),График!CD54,IF('Ночные Часы'!AB53&gt;0,CONCATENATE(IF((TEXT(График!CE54-График!CD54,"ч")-1)&lt;0,0,TEXT(График!CE54-График!CD54,"ч")-1),"_",TEXT('Ночные Часы'!AB53,"Ч")),IF((TEXT(График!CE54-График!CD54,"ч")-1)&lt;0,0,TEXT(График!CE54-График!CD54,"ч")-1)))</f>
        <v>8</v>
      </c>
      <c r="AC53" s="289">
        <f>IF(ISTEXT(График!CG54),График!CG54,IF('Ночные Часы'!AC53&gt;0,CONCATENATE(IF((TEXT(График!CH54-График!CG54,"ч")-1)&lt;0,0,TEXT(График!CH54-График!CG54,"ч")-1),"_",TEXT('Ночные Часы'!AC53,"Ч")),IF((TEXT(График!CH54-График!CG54,"ч")-1)&lt;0,0,TEXT(График!CH54-График!CG54,"ч")-1)))</f>
        <v>8</v>
      </c>
      <c r="AD53" s="289" t="str">
        <f>IF(ISTEXT(График!CJ54),График!CJ54,IF('Ночные Часы'!AD53&gt;0,CONCATENATE(IF((TEXT(График!CK54-График!CJ54,"ч")-1)&lt;0,0,TEXT(График!CK54-График!CJ54,"ч")-1),"_",TEXT('Ночные Часы'!AD53,"Ч")),IF((TEXT(График!CK54-График!CJ54,"ч")-1)&lt;0,0,TEXT(График!CK54-График!CJ54,"ч")-1)))</f>
        <v>В</v>
      </c>
      <c r="AE53" s="289" t="str">
        <f>IF(ISTEXT(График!CM54),График!CM54,IF('Ночные Часы'!AE53&gt;0,CONCATENATE(IF((TEXT(График!CN54-График!CM54,"ч")-1)&lt;0,0,TEXT(График!CN54-График!CM54,"ч")-1),"_",TEXT('Ночные Часы'!AE53,"Ч")),IF((TEXT(График!CN54-График!CM54,"ч")-1)&lt;0,0,TEXT(График!CN54-График!CM54,"ч")-1)))</f>
        <v>В</v>
      </c>
      <c r="AF53" s="289">
        <f>IF(ISTEXT(График!CP54),График!CP54,IF('Ночные Часы'!AF53&gt;0,CONCATENATE(IF((TEXT(График!CQ54-График!CP54,"ч")-1)&lt;0,0,TEXT(График!CQ54-График!CP54,"ч")-1),"_",TEXT('Ночные Часы'!AF53,"Ч")),IF((TEXT(График!CQ54-График!CP54,"ч")-1)&lt;0,0,TEXT(График!CQ54-График!CP54,"ч")-1)))</f>
        <v>8</v>
      </c>
      <c r="AG53" s="289">
        <f>IF(ISTEXT(График!CS54),График!CS54,IF('Ночные Часы'!AG53&gt;0,CONCATENATE(IF((TEXT(График!CT54-График!CS54,"ч")-1)&lt;0,0,TEXT(График!CT54-График!CS54,"ч")-1),"_",TEXT('Ночные Часы'!AG53,"Ч")),IF((TEXT(График!CT54-График!CS54,"ч")-1)&lt;0,0,TEXT(График!CT54-График!CS54,"ч")-1)))</f>
        <v>0</v>
      </c>
      <c r="AH53" s="284">
        <f>График!CW54</f>
        <v>20</v>
      </c>
      <c r="AI53" s="196">
        <f t="array" ref="AI53">SUM(IFERROR(--LEFTB(C53:AG53,FIND("_",C53:AG53)-1),C53:AG53))</f>
        <v>160</v>
      </c>
      <c r="AJ53" s="284">
        <f t="array" ref="AJ53">SUM(--IFERROR(MID(C53:AG53,SEARCH("_",C53:AG53)+1,1),0))</f>
        <v>22</v>
      </c>
      <c r="AK53" s="285">
        <f>'Ночные Часы'!AH53</f>
        <v>0.91666666666666674</v>
      </c>
      <c r="AL53" s="285">
        <f t="shared" si="1"/>
        <v>1.1102230246251565E-16</v>
      </c>
      <c r="AM53" s="351">
        <f t="shared" si="2"/>
        <v>10</v>
      </c>
      <c r="AN53" s="351">
        <f t="shared" si="3"/>
        <v>0</v>
      </c>
      <c r="AO53" s="351">
        <f t="shared" si="4"/>
        <v>0</v>
      </c>
    </row>
    <row r="54" spans="1:41" x14ac:dyDescent="0.25">
      <c r="A54" s="8">
        <f>VLOOKUP(B54,'Список КК'!$M$2:$N$377,2,TRUE)</f>
        <v>23991</v>
      </c>
      <c r="B54" s="9" t="str">
        <f>График!C55</f>
        <v>Гумаева Ниссо Киматшоевна</v>
      </c>
      <c r="C54" s="289" t="str">
        <f>IF(ISTEXT(График!G55),График!G55,IF('Ночные Часы'!C54&gt;0,CONCATENATE(IF((TEXT(График!H55-График!G55,"ч")-1)&lt;0,0,TEXT(График!H55-График!G55,"ч")-1),"_",TEXT('Ночные Часы'!C54,"Ч")),IF((TEXT(График!H55-График!G55,"ч")-1)&lt;0,0,TEXT(График!H55-График!G55,"ч")-1)))</f>
        <v>11_1</v>
      </c>
      <c r="D54" s="289" t="str">
        <f>IF(ISTEXT(График!J55),График!J55,IF('Ночные Часы'!D54&gt;0,CONCATENATE(IF((TEXT(График!K55-График!J55,"ч")-1)&lt;0,0,TEXT(График!K55-График!J55,"ч")-1),"_",TEXT('Ночные Часы'!D54,"Ч")),IF((TEXT(График!K55-График!J55,"ч")-1)&lt;0,0,TEXT(График!K55-График!J55,"ч")-1)))</f>
        <v>В</v>
      </c>
      <c r="E54" s="289" t="str">
        <f>IF(ISTEXT(График!M55),График!M55,IF('Ночные Часы'!E54&gt;0,CONCATENATE(IF((TEXT(График!N55-График!M55,"ч")-1)&lt;0,0,TEXT(График!N55-График!M55,"ч")-1),"_",TEXT('Ночные Часы'!E54,"Ч")),IF((TEXT(График!N55-График!M55,"ч")-1)&lt;0,0,TEXT(График!N55-График!M55,"ч")-1)))</f>
        <v>В</v>
      </c>
      <c r="F54" s="289" t="str">
        <f>IF(ISTEXT(График!P55),График!P55,IF('Ночные Часы'!F54&gt;0,CONCATENATE(IF((TEXT(График!Q55-График!P55,"ч")-1)&lt;0,0,TEXT(График!Q55-График!P55,"ч")-1),"_",TEXT('Ночные Часы'!F54,"Ч")),IF((TEXT(График!Q55-График!P55,"ч")-1)&lt;0,0,TEXT(График!Q55-График!P55,"ч")-1)))</f>
        <v>В</v>
      </c>
      <c r="G54" s="289" t="str">
        <f>IF(ISTEXT(График!S55),График!S55,IF('Ночные Часы'!G54&gt;0,CONCATENATE(IF((TEXT(График!T55-График!S55,"ч")-1)&lt;0,0,TEXT(График!T55-График!S55,"ч")-1),"_",TEXT('Ночные Часы'!G54,"Ч")),IF((TEXT(График!T55-График!S55,"ч")-1)&lt;0,0,TEXT(График!T55-График!S55,"ч")-1)))</f>
        <v>В</v>
      </c>
      <c r="H54" s="289" t="str">
        <f>IF(ISTEXT(График!V55),График!V55,IF('Ночные Часы'!H54&gt;0,CONCATENATE(IF((TEXT(График!W55-График!V55,"ч")-1)&lt;0,0,TEXT(График!W55-График!V55,"ч")-1),"_",TEXT('Ночные Часы'!H54,"Ч")),IF((TEXT(График!W55-График!V55,"ч")-1)&lt;0,0,TEXT(График!W55-График!V55,"ч")-1)))</f>
        <v>6_2</v>
      </c>
      <c r="I54" s="289" t="str">
        <f>IF(ISTEXT(График!Y55),График!Y55,IF('Ночные Часы'!I54&gt;0,CONCATENATE(IF((TEXT(График!Z55-График!Y55,"ч")-1)&lt;0,0,TEXT(График!Z55-График!Y55,"ч")-1),"_",TEXT('Ночные Часы'!I54,"Ч")),IF((TEXT(График!Z55-График!Y55,"ч")-1)&lt;0,0,TEXT(График!Z55-График!Y55,"ч")-1)))</f>
        <v>10_2</v>
      </c>
      <c r="J54" s="289" t="str">
        <f>IF(ISTEXT(График!AB55),График!AB55,IF('Ночные Часы'!J54&gt;0,CONCATENATE(IF((TEXT(График!AC55-График!AB55,"ч")-1)&lt;0,0,TEXT(График!AC55-График!AB55,"ч")-1),"_",TEXT('Ночные Часы'!J54,"Ч")),IF((TEXT(График!AC55-График!AB55,"ч")-1)&lt;0,0,TEXT(График!AC55-График!AB55,"ч")-1)))</f>
        <v>10_2</v>
      </c>
      <c r="K54" s="289" t="str">
        <f>IF(ISTEXT(График!AE55),График!AE55,IF('Ночные Часы'!K54&gt;0,CONCATENATE(IF((TEXT(График!AF55-График!AE55,"ч")-1)&lt;0,0,TEXT(График!AF55-График!AE55,"ч")-1),"_",TEXT('Ночные Часы'!K54,"Ч")),IF((TEXT(График!AF55-График!AE55,"ч")-1)&lt;0,0,TEXT(График!AF55-График!AE55,"ч")-1)))</f>
        <v>В</v>
      </c>
      <c r="L54" s="289" t="str">
        <f>IF(ISTEXT(График!AH55),График!AH55,IF('Ночные Часы'!L54&gt;0,CONCATENATE(IF((TEXT(График!AI55-График!AH55,"ч")-1)&lt;0,0,TEXT(График!AI55-График!AH55,"ч")-1),"_",TEXT('Ночные Часы'!L54,"Ч")),IF((TEXT(График!AI55-График!AH55,"ч")-1)&lt;0,0,TEXT(График!AI55-График!AH55,"ч")-1)))</f>
        <v>В</v>
      </c>
      <c r="M54" s="289" t="str">
        <f>IF(ISTEXT(График!AK55),График!AK55,IF('Ночные Часы'!M54&gt;0,CONCATENATE(IF((TEXT(График!AL55-График!AK55,"ч")-1)&lt;0,0,TEXT(График!AL55-График!AK55,"ч")-1),"_",TEXT('Ночные Часы'!M54,"Ч")),IF((TEXT(График!AL55-График!AK55,"ч")-1)&lt;0,0,TEXT(График!AL55-График!AK55,"ч")-1)))</f>
        <v>В</v>
      </c>
      <c r="N54" s="289" t="str">
        <f>IF(ISTEXT(График!AN55),График!AN55,IF('Ночные Часы'!N54&gt;0,CONCATENATE(IF((TEXT(График!AO55-График!AN55,"ч")-1)&lt;0,0,TEXT(График!AO55-График!AN55,"ч")-1),"_",TEXT('Ночные Часы'!N54,"Ч")),IF((TEXT(График!AO55-График!AN55,"ч")-1)&lt;0,0,TEXT(График!AO55-График!AN55,"ч")-1)))</f>
        <v>В</v>
      </c>
      <c r="O54" s="289" t="str">
        <f>IF(ISTEXT(График!AQ55),График!AQ55,IF('Ночные Часы'!O54&gt;0,CONCATENATE(IF((TEXT(График!AR55-График!AQ55,"ч")-1)&lt;0,0,TEXT(График!AR55-График!AQ55,"ч")-1),"_",TEXT('Ночные Часы'!O54,"Ч")),IF((TEXT(График!AR55-График!AQ55,"ч")-1)&lt;0,0,TEXT(График!AR55-График!AQ55,"ч")-1)))</f>
        <v>6_2</v>
      </c>
      <c r="P54" s="289" t="str">
        <f>IF(ISTEXT(График!AT55),График!AT55,IF('Ночные Часы'!P54&gt;0,CONCATENATE(IF((TEXT(График!AU55-График!AT55,"ч")-1)&lt;0,0,TEXT(График!AU55-График!AT55,"ч")-1),"_",TEXT('Ночные Часы'!P54,"Ч")),IF((TEXT(График!AU55-График!AT55,"ч")-1)&lt;0,0,TEXT(График!AU55-График!AT55,"ч")-1)))</f>
        <v>10_1</v>
      </c>
      <c r="Q54" s="289" t="str">
        <f>IF(ISTEXT(График!AW55),График!AW55,IF('Ночные Часы'!Q54&gt;0,CONCATENATE(IF((TEXT(График!AX55-График!AW55,"ч")-1)&lt;0,0,TEXT(График!AX55-График!AW55,"ч")-1),"_",TEXT('Ночные Часы'!Q54,"Ч")),IF((TEXT(График!AX55-График!AW55,"ч")-1)&lt;0,0,TEXT(График!AX55-График!AW55,"ч")-1)))</f>
        <v>11_1</v>
      </c>
      <c r="R54" s="289" t="str">
        <f>IF(ISTEXT(График!AZ55),График!AZ55,IF('Ночные Часы'!R54&gt;0,CONCATENATE(IF((TEXT(График!BA55-График!AZ55,"ч")-1)&lt;0,0,TEXT(График!BA55-График!AZ55,"ч")-1),"_",TEXT('Ночные Часы'!R54,"Ч")),IF((TEXT(График!BA55-График!AZ55,"ч")-1)&lt;0,0,TEXT(График!BA55-График!AZ55,"ч")-1)))</f>
        <v>В</v>
      </c>
      <c r="S54" s="289" t="str">
        <f>IF(ISTEXT(График!BC55),График!BC55,IF('Ночные Часы'!S54&gt;0,CONCATENATE(IF((TEXT(График!BD55-График!BC55,"ч")-1)&lt;0,0,TEXT(График!BD55-График!BC55,"ч")-1),"_",TEXT('Ночные Часы'!S54,"Ч")),IF((TEXT(График!BD55-График!BC55,"ч")-1)&lt;0,0,TEXT(График!BD55-График!BC55,"ч")-1)))</f>
        <v>В</v>
      </c>
      <c r="T54" s="289" t="str">
        <f>IF(ISTEXT(График!BF55),График!BF55,IF('Ночные Часы'!T54&gt;0,CONCATENATE(IF((TEXT(График!BG55-График!BF55,"ч")-1)&lt;0,0,TEXT(График!BG55-График!BF55,"ч")-1),"_",TEXT('Ночные Часы'!T54,"Ч")),IF((TEXT(График!BG55-График!BF55,"ч")-1)&lt;0,0,TEXT(График!BG55-График!BF55,"ч")-1)))</f>
        <v>В</v>
      </c>
      <c r="U54" s="289" t="str">
        <f>IF(ISTEXT(График!BI55),График!BI55,IF('Ночные Часы'!U54&gt;0,CONCATENATE(IF((TEXT(График!BJ55-График!BI55,"ч")-1)&lt;0,0,TEXT(График!BJ55-График!BI55,"ч")-1),"_",TEXT('Ночные Часы'!U54,"Ч")),IF((TEXT(График!BJ55-График!BI55,"ч")-1)&lt;0,0,TEXT(График!BJ55-График!BI55,"ч")-1)))</f>
        <v>В</v>
      </c>
      <c r="V54" s="289" t="str">
        <f>IF(ISTEXT(График!BL55),График!BL55,IF('Ночные Часы'!V54&gt;0,CONCATENATE(IF((TEXT(График!BM55-График!BL55,"ч")-1)&lt;0,0,TEXT(График!BM55-График!BL55,"ч")-1),"_",TEXT('Ночные Часы'!V54,"Ч")),IF((TEXT(График!BM55-График!BL55,"ч")-1)&lt;0,0,TEXT(График!BM55-График!BL55,"ч")-1)))</f>
        <v>6_2</v>
      </c>
      <c r="W54" s="289" t="str">
        <f>IF(ISTEXT(График!BO55),График!BO55,IF('Ночные Часы'!W54&gt;0,CONCATENATE(IF((TEXT(График!BP55-График!BO55,"ч")-1)&lt;0,0,TEXT(График!BP55-График!BO55,"ч")-1),"_",TEXT('Ночные Часы'!W54,"Ч")),IF((TEXT(График!BP55-График!BO55,"ч")-1)&lt;0,0,TEXT(График!BP55-График!BO55,"ч")-1)))</f>
        <v>10_2</v>
      </c>
      <c r="X54" s="289" t="str">
        <f>IF(ISTEXT(График!BR55),График!BR55,IF('Ночные Часы'!X54&gt;0,CONCATENATE(IF((TEXT(График!BS55-График!BR55,"ч")-1)&lt;0,0,TEXT(График!BS55-График!BR55,"ч")-1),"_",TEXT('Ночные Часы'!X54,"Ч")),IF((TEXT(График!BS55-График!BR55,"ч")-1)&lt;0,0,TEXT(График!BS55-График!BR55,"ч")-1)))</f>
        <v>11_2</v>
      </c>
      <c r="Y54" s="289" t="str">
        <f>IF(ISTEXT(График!BU55),График!BU55,IF('Ночные Часы'!Y54&gt;0,CONCATENATE(IF((TEXT(График!BV55-График!BU55,"ч")-1)&lt;0,0,TEXT(График!BV55-График!BU55,"ч")-1),"_",TEXT('Ночные Часы'!Y54,"Ч")),IF((TEXT(График!BV55-График!BU55,"ч")-1)&lt;0,0,TEXT(График!BV55-График!BU55,"ч")-1)))</f>
        <v>В</v>
      </c>
      <c r="Z54" s="289" t="str">
        <f>IF(ISTEXT(График!BX55),График!BX55,IF('Ночные Часы'!Z54&gt;0,CONCATENATE(IF((TEXT(График!BY55-График!BX55,"ч")-1)&lt;0,0,TEXT(График!BY55-График!BX55,"ч")-1),"_",TEXT('Ночные Часы'!Z54,"Ч")),IF((TEXT(График!BY55-График!BX55,"ч")-1)&lt;0,0,TEXT(График!BY55-График!BX55,"ч")-1)))</f>
        <v>В</v>
      </c>
      <c r="AA54" s="289" t="str">
        <f>IF(ISTEXT(График!CA55),График!CA55,IF('Ночные Часы'!AA54&gt;0,CONCATENATE(IF((TEXT(График!CB55-График!CA55,"ч")-1)&lt;0,0,TEXT(График!CB55-График!CA55,"ч")-1),"_",TEXT('Ночные Часы'!AA54,"Ч")),IF((TEXT(График!CB55-График!CA55,"ч")-1)&lt;0,0,TEXT(График!CB55-График!CA55,"ч")-1)))</f>
        <v>В</v>
      </c>
      <c r="AB54" s="289" t="str">
        <f>IF(ISTEXT(График!CD55),График!CD55,IF('Ночные Часы'!AB54&gt;0,CONCATENATE(IF((TEXT(График!CE55-График!CD55,"ч")-1)&lt;0,0,TEXT(График!CE55-График!CD55,"ч")-1),"_",TEXT('Ночные Часы'!AB54,"Ч")),IF((TEXT(График!CE55-График!CD55,"ч")-1)&lt;0,0,TEXT(График!CE55-График!CD55,"ч")-1)))</f>
        <v>В</v>
      </c>
      <c r="AC54" s="289" t="str">
        <f>IF(ISTEXT(График!CG55),График!CG55,IF('Ночные Часы'!AC54&gt;0,CONCATENATE(IF((TEXT(График!CH55-График!CG55,"ч")-1)&lt;0,0,TEXT(График!CH55-График!CG55,"ч")-1),"_",TEXT('Ночные Часы'!AC54,"Ч")),IF((TEXT(График!CH55-График!CG55,"ч")-1)&lt;0,0,TEXT(График!CH55-График!CG55,"ч")-1)))</f>
        <v>6_2</v>
      </c>
      <c r="AD54" s="289" t="str">
        <f>IF(ISTEXT(График!CJ55),График!CJ55,IF('Ночные Часы'!AD54&gt;0,CONCATENATE(IF((TEXT(График!CK55-График!CJ55,"ч")-1)&lt;0,0,TEXT(График!CK55-График!CJ55,"ч")-1),"_",TEXT('Ночные Часы'!AD54,"Ч")),IF((TEXT(График!CK55-График!CJ55,"ч")-1)&lt;0,0,TEXT(График!CK55-График!CJ55,"ч")-1)))</f>
        <v>10_1</v>
      </c>
      <c r="AE54" s="289" t="str">
        <f>IF(ISTEXT(График!CM55),График!CM55,IF('Ночные Часы'!AE54&gt;0,CONCATENATE(IF((TEXT(График!CN55-График!CM55,"ч")-1)&lt;0,0,TEXT(График!CN55-График!CM55,"ч")-1),"_",TEXT('Ночные Часы'!AE54,"Ч")),IF((TEXT(График!CN55-График!CM55,"ч")-1)&lt;0,0,TEXT(График!CN55-График!CM55,"ч")-1)))</f>
        <v>11_2</v>
      </c>
      <c r="AF54" s="289" t="str">
        <f>IF(ISTEXT(График!CP55),График!CP55,IF('Ночные Часы'!AF54&gt;0,CONCATENATE(IF((TEXT(График!CQ55-График!CP55,"ч")-1)&lt;0,0,TEXT(График!CQ55-График!CP55,"ч")-1),"_",TEXT('Ночные Часы'!AF54,"Ч")),IF((TEXT(График!CQ55-График!CP55,"ч")-1)&lt;0,0,TEXT(График!CQ55-График!CP55,"ч")-1)))</f>
        <v>В</v>
      </c>
      <c r="AG54" s="289">
        <f>IF(ISTEXT(График!CS55),График!CS55,IF('Ночные Часы'!AG54&gt;0,CONCATENATE(IF((TEXT(График!CT55-График!CS55,"ч")-1)&lt;0,0,TEXT(График!CT55-График!CS55,"ч")-1),"_",TEXT('Ночные Часы'!AG54,"Ч")),IF((TEXT(График!CT55-График!CS55,"ч")-1)&lt;0,0,TEXT(График!CT55-График!CS55,"ч")-1)))</f>
        <v>0</v>
      </c>
      <c r="AH54" s="284">
        <f>График!CW55</f>
        <v>13</v>
      </c>
      <c r="AI54" s="196">
        <f t="array" ref="AI54">SUM(IFERROR(--LEFTB(C54:AG54,FIND("_",C54:AG54)-1),C54:AG54))</f>
        <v>118</v>
      </c>
      <c r="AJ54" s="284">
        <f t="array" ref="AJ54">SUM(--IFERROR(MID(C54:AG54,SEARCH("_",C54:AG54)+1,1),0))</f>
        <v>22</v>
      </c>
      <c r="AK54" s="285">
        <f>'Ночные Часы'!AH54</f>
        <v>0.91666666666666674</v>
      </c>
      <c r="AL54" s="285">
        <f t="shared" si="1"/>
        <v>1.1102230246251565E-16</v>
      </c>
      <c r="AM54" s="351">
        <f t="shared" si="2"/>
        <v>17</v>
      </c>
      <c r="AN54" s="351">
        <f t="shared" si="3"/>
        <v>0</v>
      </c>
      <c r="AO54" s="351">
        <f t="shared" si="4"/>
        <v>0</v>
      </c>
    </row>
    <row r="55" spans="1:41" x14ac:dyDescent="0.25">
      <c r="A55" s="8">
        <f>VLOOKUP(B55,'Список КК'!$M$2:$N$377,2,TRUE)</f>
        <v>45600</v>
      </c>
      <c r="B55" s="9" t="str">
        <f>График!C56</f>
        <v>Даниелов Александр Олегович</v>
      </c>
      <c r="C55" s="289" t="str">
        <f>IF(ISTEXT(График!G56),График!G56,IF('Ночные Часы'!C55&gt;0,CONCATENATE(IF((TEXT(График!H56-График!G56,"ч")-1)&lt;0,0,TEXT(График!H56-График!G56,"ч")-1),"_",TEXT('Ночные Часы'!C55,"Ч")),IF((TEXT(График!H56-График!G56,"ч")-1)&lt;0,0,TEXT(График!H56-График!G56,"ч")-1)))</f>
        <v>В</v>
      </c>
      <c r="D55" s="289" t="str">
        <f>IF(ISTEXT(График!J56),График!J56,IF('Ночные Часы'!D55&gt;0,CONCATENATE(IF((TEXT(График!K56-График!J56,"ч")-1)&lt;0,0,TEXT(График!K56-График!J56,"ч")-1),"_",TEXT('Ночные Часы'!D55,"Ч")),IF((TEXT(График!K56-График!J56,"ч")-1)&lt;0,0,TEXT(График!K56-График!J56,"ч")-1)))</f>
        <v>5_1</v>
      </c>
      <c r="E55" s="289" t="str">
        <f>IF(ISTEXT(График!M56),График!M56,IF('Ночные Часы'!E55&gt;0,CONCATENATE(IF((TEXT(График!N56-График!M56,"ч")-1)&lt;0,0,TEXT(График!N56-График!M56,"ч")-1),"_",TEXT('Ночные Часы'!E55,"Ч")),IF((TEXT(График!N56-График!M56,"ч")-1)&lt;0,0,TEXT(График!N56-График!M56,"ч")-1)))</f>
        <v>В</v>
      </c>
      <c r="F55" s="289" t="str">
        <f>IF(ISTEXT(График!P56),График!P56,IF('Ночные Часы'!F55&gt;0,CONCATENATE(IF((TEXT(График!Q56-График!P56,"ч")-1)&lt;0,0,TEXT(График!Q56-График!P56,"ч")-1),"_",TEXT('Ночные Часы'!F55,"Ч")),IF((TEXT(График!Q56-График!P56,"ч")-1)&lt;0,0,TEXT(График!Q56-График!P56,"ч")-1)))</f>
        <v>5_1</v>
      </c>
      <c r="G55" s="289" t="str">
        <f>IF(ISTEXT(График!S56),График!S56,IF('Ночные Часы'!G55&gt;0,CONCATENATE(IF((TEXT(График!T56-График!S56,"ч")-1)&lt;0,0,TEXT(График!T56-График!S56,"ч")-1),"_",TEXT('Ночные Часы'!G55,"Ч")),IF((TEXT(График!T56-График!S56,"ч")-1)&lt;0,0,TEXT(График!T56-График!S56,"ч")-1)))</f>
        <v>В</v>
      </c>
      <c r="H55" s="289" t="str">
        <f>IF(ISTEXT(График!V56),График!V56,IF('Ночные Часы'!H55&gt;0,CONCATENATE(IF((TEXT(График!W56-График!V56,"ч")-1)&lt;0,0,TEXT(График!W56-График!V56,"ч")-1),"_",TEXT('Ночные Часы'!H55,"Ч")),IF((TEXT(График!W56-График!V56,"ч")-1)&lt;0,0,TEXT(График!W56-График!V56,"ч")-1)))</f>
        <v>5_1</v>
      </c>
      <c r="I55" s="289" t="str">
        <f>IF(ISTEXT(График!Y56),График!Y56,IF('Ночные Часы'!I55&gt;0,CONCATENATE(IF((TEXT(График!Z56-График!Y56,"ч")-1)&lt;0,0,TEXT(График!Z56-График!Y56,"ч")-1),"_",TEXT('Ночные Часы'!I55,"Ч")),IF((TEXT(График!Z56-График!Y56,"ч")-1)&lt;0,0,TEXT(График!Z56-График!Y56,"ч")-1)))</f>
        <v>5_1</v>
      </c>
      <c r="J55" s="289" t="str">
        <f>IF(ISTEXT(График!AB56),График!AB56,IF('Ночные Часы'!J55&gt;0,CONCATENATE(IF((TEXT(График!AC56-График!AB56,"ч")-1)&lt;0,0,TEXT(График!AC56-График!AB56,"ч")-1),"_",TEXT('Ночные Часы'!J55,"Ч")),IF((TEXT(График!AC56-График!AB56,"ч")-1)&lt;0,0,TEXT(График!AC56-График!AB56,"ч")-1)))</f>
        <v>В</v>
      </c>
      <c r="K55" s="289" t="str">
        <f>IF(ISTEXT(График!AE56),График!AE56,IF('Ночные Часы'!K55&gt;0,CONCATENATE(IF((TEXT(График!AF56-График!AE56,"ч")-1)&lt;0,0,TEXT(График!AF56-График!AE56,"ч")-1),"_",TEXT('Ночные Часы'!K55,"Ч")),IF((TEXT(График!AF56-График!AE56,"ч")-1)&lt;0,0,TEXT(График!AF56-График!AE56,"ч")-1)))</f>
        <v>5_1</v>
      </c>
      <c r="L55" s="289" t="str">
        <f>IF(ISTEXT(График!AH56),График!AH56,IF('Ночные Часы'!L55&gt;0,CONCATENATE(IF((TEXT(График!AI56-График!AH56,"ч")-1)&lt;0,0,TEXT(График!AI56-График!AH56,"ч")-1),"_",TEXT('Ночные Часы'!L55,"Ч")),IF((TEXT(График!AI56-График!AH56,"ч")-1)&lt;0,0,TEXT(График!AI56-График!AH56,"ч")-1)))</f>
        <v>В</v>
      </c>
      <c r="M55" s="289" t="str">
        <f>IF(ISTEXT(График!AK56),График!AK56,IF('Ночные Часы'!M55&gt;0,CONCATENATE(IF((TEXT(График!AL56-График!AK56,"ч")-1)&lt;0,0,TEXT(График!AL56-График!AK56,"ч")-1),"_",TEXT('Ночные Часы'!M55,"Ч")),IF((TEXT(График!AL56-График!AK56,"ч")-1)&lt;0,0,TEXT(График!AL56-График!AK56,"ч")-1)))</f>
        <v>5_1</v>
      </c>
      <c r="N55" s="289" t="str">
        <f>IF(ISTEXT(График!AN56),График!AN56,IF('Ночные Часы'!N55&gt;0,CONCATENATE(IF((TEXT(График!AO56-График!AN56,"ч")-1)&lt;0,0,TEXT(График!AO56-График!AN56,"ч")-1),"_",TEXT('Ночные Часы'!N55,"Ч")),IF((TEXT(График!AO56-График!AN56,"ч")-1)&lt;0,0,TEXT(График!AO56-График!AN56,"ч")-1)))</f>
        <v>В</v>
      </c>
      <c r="O55" s="289" t="str">
        <f>IF(ISTEXT(График!AQ56),График!AQ56,IF('Ночные Часы'!O55&gt;0,CONCATENATE(IF((TEXT(График!AR56-График!AQ56,"ч")-1)&lt;0,0,TEXT(График!AR56-График!AQ56,"ч")-1),"_",TEXT('Ночные Часы'!O55,"Ч")),IF((TEXT(График!AR56-График!AQ56,"ч")-1)&lt;0,0,TEXT(График!AR56-График!AQ56,"ч")-1)))</f>
        <v>5_1</v>
      </c>
      <c r="P55" s="289" t="str">
        <f>IF(ISTEXT(График!AT56),График!AT56,IF('Ночные Часы'!P55&gt;0,CONCATENATE(IF((TEXT(График!AU56-График!AT56,"ч")-1)&lt;0,0,TEXT(График!AU56-График!AT56,"ч")-1),"_",TEXT('Ночные Часы'!P55,"Ч")),IF((TEXT(График!AU56-График!AT56,"ч")-1)&lt;0,0,TEXT(График!AU56-График!AT56,"ч")-1)))</f>
        <v>5_1</v>
      </c>
      <c r="Q55" s="289" t="str">
        <f>IF(ISTEXT(График!AW56),График!AW56,IF('Ночные Часы'!Q55&gt;0,CONCATENATE(IF((TEXT(График!AX56-График!AW56,"ч")-1)&lt;0,0,TEXT(График!AX56-График!AW56,"ч")-1),"_",TEXT('Ночные Часы'!Q55,"Ч")),IF((TEXT(График!AX56-График!AW56,"ч")-1)&lt;0,0,TEXT(График!AX56-График!AW56,"ч")-1)))</f>
        <v>В</v>
      </c>
      <c r="R55" s="289" t="str">
        <f>IF(ISTEXT(График!AZ56),График!AZ56,IF('Ночные Часы'!R55&gt;0,CONCATENATE(IF((TEXT(График!BA56-График!AZ56,"ч")-1)&lt;0,0,TEXT(График!BA56-График!AZ56,"ч")-1),"_",TEXT('Ночные Часы'!R55,"Ч")),IF((TEXT(График!BA56-График!AZ56,"ч")-1)&lt;0,0,TEXT(График!BA56-График!AZ56,"ч")-1)))</f>
        <v>5_1</v>
      </c>
      <c r="S55" s="289" t="str">
        <f>IF(ISTEXT(График!BC56),График!BC56,IF('Ночные Часы'!S55&gt;0,CONCATENATE(IF((TEXT(График!BD56-График!BC56,"ч")-1)&lt;0,0,TEXT(График!BD56-График!BC56,"ч")-1),"_",TEXT('Ночные Часы'!S55,"Ч")),IF((TEXT(График!BD56-График!BC56,"ч")-1)&lt;0,0,TEXT(График!BD56-График!BC56,"ч")-1)))</f>
        <v>В</v>
      </c>
      <c r="T55" s="289" t="str">
        <f>IF(ISTEXT(График!BF56),График!BF56,IF('Ночные Часы'!T55&gt;0,CONCATENATE(IF((TEXT(График!BG56-График!BF56,"ч")-1)&lt;0,0,TEXT(График!BG56-График!BF56,"ч")-1),"_",TEXT('Ночные Часы'!T55,"Ч")),IF((TEXT(График!BG56-График!BF56,"ч")-1)&lt;0,0,TEXT(График!BG56-График!BF56,"ч")-1)))</f>
        <v>5_1</v>
      </c>
      <c r="U55" s="289" t="str">
        <f>IF(ISTEXT(График!BI56),График!BI56,IF('Ночные Часы'!U55&gt;0,CONCATENATE(IF((TEXT(График!BJ56-График!BI56,"ч")-1)&lt;0,0,TEXT(График!BJ56-График!BI56,"ч")-1),"_",TEXT('Ночные Часы'!U55,"Ч")),IF((TEXT(График!BJ56-График!BI56,"ч")-1)&lt;0,0,TEXT(График!BJ56-График!BI56,"ч")-1)))</f>
        <v>В</v>
      </c>
      <c r="V55" s="289" t="str">
        <f>IF(ISTEXT(График!BL56),График!BL56,IF('Ночные Часы'!V55&gt;0,CONCATENATE(IF((TEXT(График!BM56-График!BL56,"ч")-1)&lt;0,0,TEXT(График!BM56-График!BL56,"ч")-1),"_",TEXT('Ночные Часы'!V55,"Ч")),IF((TEXT(График!BM56-График!BL56,"ч")-1)&lt;0,0,TEXT(График!BM56-График!BL56,"ч")-1)))</f>
        <v>5_1</v>
      </c>
      <c r="W55" s="289" t="str">
        <f>IF(ISTEXT(График!BO56),График!BO56,IF('Ночные Часы'!W55&gt;0,CONCATENATE(IF((TEXT(График!BP56-График!BO56,"ч")-1)&lt;0,0,TEXT(График!BP56-График!BO56,"ч")-1),"_",TEXT('Ночные Часы'!W55,"Ч")),IF((TEXT(График!BP56-График!BO56,"ч")-1)&lt;0,0,TEXT(График!BP56-График!BO56,"ч")-1)))</f>
        <v>5_1</v>
      </c>
      <c r="X55" s="289" t="str">
        <f>IF(ISTEXT(График!BR56),График!BR56,IF('Ночные Часы'!X55&gt;0,CONCATENATE(IF((TEXT(График!BS56-График!BR56,"ч")-1)&lt;0,0,TEXT(График!BS56-График!BR56,"ч")-1),"_",TEXT('Ночные Часы'!X55,"Ч")),IF((TEXT(График!BS56-График!BR56,"ч")-1)&lt;0,0,TEXT(График!BS56-График!BR56,"ч")-1)))</f>
        <v>В</v>
      </c>
      <c r="Y55" s="289" t="str">
        <f>IF(ISTEXT(График!BU56),График!BU56,IF('Ночные Часы'!Y55&gt;0,CONCATENATE(IF((TEXT(График!BV56-График!BU56,"ч")-1)&lt;0,0,TEXT(График!BV56-График!BU56,"ч")-1),"_",TEXT('Ночные Часы'!Y55,"Ч")),IF((TEXT(График!BV56-График!BU56,"ч")-1)&lt;0,0,TEXT(График!BV56-График!BU56,"ч")-1)))</f>
        <v>5_1</v>
      </c>
      <c r="Z55" s="289" t="str">
        <f>IF(ISTEXT(График!BX56),График!BX56,IF('Ночные Часы'!Z55&gt;0,CONCATENATE(IF((TEXT(График!BY56-График!BX56,"ч")-1)&lt;0,0,TEXT(График!BY56-График!BX56,"ч")-1),"_",TEXT('Ночные Часы'!Z55,"Ч")),IF((TEXT(График!BY56-График!BX56,"ч")-1)&lt;0,0,TEXT(График!BY56-График!BX56,"ч")-1)))</f>
        <v>В</v>
      </c>
      <c r="AA55" s="289" t="str">
        <f>IF(ISTEXT(График!CA56),График!CA56,IF('Ночные Часы'!AA55&gt;0,CONCATENATE(IF((TEXT(График!CB56-График!CA56,"ч")-1)&lt;0,0,TEXT(График!CB56-График!CA56,"ч")-1),"_",TEXT('Ночные Часы'!AA55,"Ч")),IF((TEXT(График!CB56-График!CA56,"ч")-1)&lt;0,0,TEXT(График!CB56-График!CA56,"ч")-1)))</f>
        <v>5_1</v>
      </c>
      <c r="AB55" s="289" t="str">
        <f>IF(ISTEXT(График!CD56),График!CD56,IF('Ночные Часы'!AB55&gt;0,CONCATENATE(IF((TEXT(График!CE56-График!CD56,"ч")-1)&lt;0,0,TEXT(График!CE56-График!CD56,"ч")-1),"_",TEXT('Ночные Часы'!AB55,"Ч")),IF((TEXT(График!CE56-График!CD56,"ч")-1)&lt;0,0,TEXT(График!CE56-График!CD56,"ч")-1)))</f>
        <v>В</v>
      </c>
      <c r="AC55" s="289" t="str">
        <f>IF(ISTEXT(График!CG56),График!CG56,IF('Ночные Часы'!AC55&gt;0,CONCATENATE(IF((TEXT(График!CH56-График!CG56,"ч")-1)&lt;0,0,TEXT(График!CH56-График!CG56,"ч")-1),"_",TEXT('Ночные Часы'!AC55,"Ч")),IF((TEXT(График!CH56-График!CG56,"ч")-1)&lt;0,0,TEXT(График!CH56-График!CG56,"ч")-1)))</f>
        <v>5_1</v>
      </c>
      <c r="AD55" s="289" t="str">
        <f>IF(ISTEXT(График!CJ56),График!CJ56,IF('Ночные Часы'!AD55&gt;0,CONCATENATE(IF((TEXT(График!CK56-График!CJ56,"ч")-1)&lt;0,0,TEXT(График!CK56-График!CJ56,"ч")-1),"_",TEXT('Ночные Часы'!AD55,"Ч")),IF((TEXT(График!CK56-График!CJ56,"ч")-1)&lt;0,0,TEXT(График!CK56-График!CJ56,"ч")-1)))</f>
        <v>5_1</v>
      </c>
      <c r="AE55" s="289" t="str">
        <f>IF(ISTEXT(График!CM56),График!CM56,IF('Ночные Часы'!AE55&gt;0,CONCATENATE(IF((TEXT(График!CN56-График!CM56,"ч")-1)&lt;0,0,TEXT(График!CN56-График!CM56,"ч")-1),"_",TEXT('Ночные Часы'!AE55,"Ч")),IF((TEXT(График!CN56-График!CM56,"ч")-1)&lt;0,0,TEXT(График!CN56-График!CM56,"ч")-1)))</f>
        <v>В</v>
      </c>
      <c r="AF55" s="289" t="str">
        <f>IF(ISTEXT(График!CP56),График!CP56,IF('Ночные Часы'!AF55&gt;0,CONCATENATE(IF((TEXT(График!CQ56-График!CP56,"ч")-1)&lt;0,0,TEXT(График!CQ56-График!CP56,"ч")-1),"_",TEXT('Ночные Часы'!AF55,"Ч")),IF((TEXT(График!CQ56-График!CP56,"ч")-1)&lt;0,0,TEXT(График!CQ56-График!CP56,"ч")-1)))</f>
        <v>5_1</v>
      </c>
      <c r="AG55" s="289">
        <f>IF(ISTEXT(График!CS56),График!CS56,IF('Ночные Часы'!AG55&gt;0,CONCATENATE(IF((TEXT(График!CT56-График!CS56,"ч")-1)&lt;0,0,TEXT(График!CT56-График!CS56,"ч")-1),"_",TEXT('Ночные Часы'!AG55,"Ч")),IF((TEXT(График!CT56-График!CS56,"ч")-1)&lt;0,0,TEXT(График!CT56-График!CS56,"ч")-1)))</f>
        <v>0</v>
      </c>
      <c r="AH55" s="284">
        <f>График!CW56</f>
        <v>17</v>
      </c>
      <c r="AI55" s="196">
        <f t="array" ref="AI55">SUM(IFERROR(--LEFTB(C55:AG55,FIND("_",C55:AG55)-1),C55:AG55))</f>
        <v>85</v>
      </c>
      <c r="AJ55" s="284">
        <f t="array" ref="AJ55">SUM(--IFERROR(MID(C55:AG55,SEARCH("_",C55:AG55)+1,1),0))</f>
        <v>17</v>
      </c>
      <c r="AK55" s="285">
        <f>'Ночные Часы'!AH55</f>
        <v>0.70833333333333315</v>
      </c>
      <c r="AL55" s="285">
        <f t="shared" si="1"/>
        <v>2.2204460492503131E-16</v>
      </c>
      <c r="AM55" s="351">
        <f t="shared" si="2"/>
        <v>13</v>
      </c>
      <c r="AN55" s="351">
        <f t="shared" si="3"/>
        <v>0</v>
      </c>
      <c r="AO55" s="351">
        <f t="shared" si="4"/>
        <v>0</v>
      </c>
    </row>
    <row r="56" spans="1:41" x14ac:dyDescent="0.25">
      <c r="A56" s="8">
        <f>VLOOKUP(B56,'Список КК'!$M$2:$N$377,2,TRUE)</f>
        <v>24478</v>
      </c>
      <c r="B56" s="9" t="str">
        <f>График!C57</f>
        <v>Джумабаева Нуржамал Кельдибековна</v>
      </c>
      <c r="C56" s="289" t="str">
        <f>IF(ISTEXT(График!G57),График!G57,IF('Ночные Часы'!C56&gt;0,CONCATENATE(IF((TEXT(График!H57-График!G57,"ч")-1)&lt;0,0,TEXT(График!H57-График!G57,"ч")-1),"_",TEXT('Ночные Часы'!C56,"Ч")),IF((TEXT(График!H57-График!G57,"ч")-1)&lt;0,0,TEXT(График!H57-График!G57,"ч")-1)))</f>
        <v>В</v>
      </c>
      <c r="D56" s="289" t="str">
        <f>IF(ISTEXT(График!J57),График!J57,IF('Ночные Часы'!D56&gt;0,CONCATENATE(IF((TEXT(График!K57-График!J57,"ч")-1)&lt;0,0,TEXT(График!K57-График!J57,"ч")-1),"_",TEXT('Ночные Часы'!D56,"Ч")),IF((TEXT(График!K57-График!J57,"ч")-1)&lt;0,0,TEXT(График!K57-График!J57,"ч")-1)))</f>
        <v>В</v>
      </c>
      <c r="E56" s="289">
        <f>IF(ISTEXT(График!M57),График!M57,IF('Ночные Часы'!E56&gt;0,CONCATENATE(IF((TEXT(График!N57-График!M57,"ч")-1)&lt;0,0,TEXT(График!N57-График!M57,"ч")-1),"_",TEXT('Ночные Часы'!E56,"Ч")),IF((TEXT(График!N57-График!M57,"ч")-1)&lt;0,0,TEXT(График!N57-График!M57,"ч")-1)))</f>
        <v>4</v>
      </c>
      <c r="F56" s="289">
        <f>IF(ISTEXT(График!P57),График!P57,IF('Ночные Часы'!F56&gt;0,CONCATENATE(IF((TEXT(График!Q57-График!P57,"ч")-1)&lt;0,0,TEXT(График!Q57-График!P57,"ч")-1),"_",TEXT('Ночные Часы'!F56,"Ч")),IF((TEXT(График!Q57-График!P57,"ч")-1)&lt;0,0,TEXT(График!Q57-График!P57,"ч")-1)))</f>
        <v>4</v>
      </c>
      <c r="G56" s="289">
        <f>IF(ISTEXT(График!S57),График!S57,IF('Ночные Часы'!G56&gt;0,CONCATENATE(IF((TEXT(График!T57-График!S57,"ч")-1)&lt;0,0,TEXT(График!T57-График!S57,"ч")-1),"_",TEXT('Ночные Часы'!G56,"Ч")),IF((TEXT(График!T57-График!S57,"ч")-1)&lt;0,0,TEXT(График!T57-График!S57,"ч")-1)))</f>
        <v>4</v>
      </c>
      <c r="H56" s="289">
        <f>IF(ISTEXT(График!V57),График!V57,IF('Ночные Часы'!H56&gt;0,CONCATENATE(IF((TEXT(График!W57-График!V57,"ч")-1)&lt;0,0,TEXT(График!W57-График!V57,"ч")-1),"_",TEXT('Ночные Часы'!H56,"Ч")),IF((TEXT(График!W57-График!V57,"ч")-1)&lt;0,0,TEXT(График!W57-График!V57,"ч")-1)))</f>
        <v>4</v>
      </c>
      <c r="I56" s="289">
        <f>IF(ISTEXT(График!Y57),График!Y57,IF('Ночные Часы'!I56&gt;0,CONCATENATE(IF((TEXT(График!Z57-График!Y57,"ч")-1)&lt;0,0,TEXT(График!Z57-График!Y57,"ч")-1),"_",TEXT('Ночные Часы'!I56,"Ч")),IF((TEXT(График!Z57-График!Y57,"ч")-1)&lt;0,0,TEXT(График!Z57-График!Y57,"ч")-1)))</f>
        <v>4</v>
      </c>
      <c r="J56" s="289" t="str">
        <f>IF(ISTEXT(График!AB57),График!AB57,IF('Ночные Часы'!J56&gt;0,CONCATENATE(IF((TEXT(График!AC57-График!AB57,"ч")-1)&lt;0,0,TEXT(График!AC57-График!AB57,"ч")-1),"_",TEXT('Ночные Часы'!J56,"Ч")),IF((TEXT(График!AC57-График!AB57,"ч")-1)&lt;0,0,TEXT(График!AC57-График!AB57,"ч")-1)))</f>
        <v>В</v>
      </c>
      <c r="K56" s="289" t="str">
        <f>IF(ISTEXT(График!AE57),График!AE57,IF('Ночные Часы'!K56&gt;0,CONCATENATE(IF((TEXT(График!AF57-График!AE57,"ч")-1)&lt;0,0,TEXT(График!AF57-График!AE57,"ч")-1),"_",TEXT('Ночные Часы'!K56,"Ч")),IF((TEXT(График!AF57-График!AE57,"ч")-1)&lt;0,0,TEXT(График!AF57-График!AE57,"ч")-1)))</f>
        <v>В</v>
      </c>
      <c r="L56" s="289">
        <f>IF(ISTEXT(График!AH57),График!AH57,IF('Ночные Часы'!L56&gt;0,CONCATENATE(IF((TEXT(График!AI57-График!AH57,"ч")-1)&lt;0,0,TEXT(График!AI57-График!AH57,"ч")-1),"_",TEXT('Ночные Часы'!L56,"Ч")),IF((TEXT(График!AI57-График!AH57,"ч")-1)&lt;0,0,TEXT(График!AI57-График!AH57,"ч")-1)))</f>
        <v>4</v>
      </c>
      <c r="M56" s="289">
        <f>IF(ISTEXT(График!AK57),График!AK57,IF('Ночные Часы'!M56&gt;0,CONCATENATE(IF((TEXT(График!AL57-График!AK57,"ч")-1)&lt;0,0,TEXT(График!AL57-График!AK57,"ч")-1),"_",TEXT('Ночные Часы'!M56,"Ч")),IF((TEXT(График!AL57-График!AK57,"ч")-1)&lt;0,0,TEXT(График!AL57-График!AK57,"ч")-1)))</f>
        <v>4</v>
      </c>
      <c r="N56" s="289">
        <f>IF(ISTEXT(График!AN57),График!AN57,IF('Ночные Часы'!N56&gt;0,CONCATENATE(IF((TEXT(График!AO57-График!AN57,"ч")-1)&lt;0,0,TEXT(График!AO57-График!AN57,"ч")-1),"_",TEXT('Ночные Часы'!N56,"Ч")),IF((TEXT(График!AO57-График!AN57,"ч")-1)&lt;0,0,TEXT(График!AO57-График!AN57,"ч")-1)))</f>
        <v>4</v>
      </c>
      <c r="O56" s="289">
        <f>IF(ISTEXT(График!AQ57),График!AQ57,IF('Ночные Часы'!O56&gt;0,CONCATENATE(IF((TEXT(График!AR57-График!AQ57,"ч")-1)&lt;0,0,TEXT(График!AR57-График!AQ57,"ч")-1),"_",TEXT('Ночные Часы'!O56,"Ч")),IF((TEXT(График!AR57-График!AQ57,"ч")-1)&lt;0,0,TEXT(График!AR57-График!AQ57,"ч")-1)))</f>
        <v>4</v>
      </c>
      <c r="P56" s="289">
        <f>IF(ISTEXT(График!AT57),График!AT57,IF('Ночные Часы'!P56&gt;0,CONCATENATE(IF((TEXT(График!AU57-График!AT57,"ч")-1)&lt;0,0,TEXT(График!AU57-График!AT57,"ч")-1),"_",TEXT('Ночные Часы'!P56,"Ч")),IF((TEXT(График!AU57-График!AT57,"ч")-1)&lt;0,0,TEXT(График!AU57-График!AT57,"ч")-1)))</f>
        <v>4</v>
      </c>
      <c r="Q56" s="289" t="str">
        <f>IF(ISTEXT(График!AW57),График!AW57,IF('Ночные Часы'!Q56&gt;0,CONCATENATE(IF((TEXT(График!AX57-График!AW57,"ч")-1)&lt;0,0,TEXT(График!AX57-График!AW57,"ч")-1),"_",TEXT('Ночные Часы'!Q56,"Ч")),IF((TEXT(График!AX57-График!AW57,"ч")-1)&lt;0,0,TEXT(График!AX57-График!AW57,"ч")-1)))</f>
        <v>В</v>
      </c>
      <c r="R56" s="289" t="str">
        <f>IF(ISTEXT(График!AZ57),График!AZ57,IF('Ночные Часы'!R56&gt;0,CONCATENATE(IF((TEXT(График!BA57-График!AZ57,"ч")-1)&lt;0,0,TEXT(График!BA57-График!AZ57,"ч")-1),"_",TEXT('Ночные Часы'!R56,"Ч")),IF((TEXT(График!BA57-График!AZ57,"ч")-1)&lt;0,0,TEXT(График!BA57-График!AZ57,"ч")-1)))</f>
        <v>В</v>
      </c>
      <c r="S56" s="289">
        <f>IF(ISTEXT(График!BC57),График!BC57,IF('Ночные Часы'!S56&gt;0,CONCATENATE(IF((TEXT(График!BD57-График!BC57,"ч")-1)&lt;0,0,TEXT(График!BD57-График!BC57,"ч")-1),"_",TEXT('Ночные Часы'!S56,"Ч")),IF((TEXT(График!BD57-График!BC57,"ч")-1)&lt;0,0,TEXT(График!BD57-График!BC57,"ч")-1)))</f>
        <v>4</v>
      </c>
      <c r="T56" s="289">
        <f>IF(ISTEXT(График!BF57),График!BF57,IF('Ночные Часы'!T56&gt;0,CONCATENATE(IF((TEXT(График!BG57-График!BF57,"ч")-1)&lt;0,0,TEXT(График!BG57-График!BF57,"ч")-1),"_",TEXT('Ночные Часы'!T56,"Ч")),IF((TEXT(График!BG57-График!BF57,"ч")-1)&lt;0,0,TEXT(График!BG57-График!BF57,"ч")-1)))</f>
        <v>4</v>
      </c>
      <c r="U56" s="289">
        <f>IF(ISTEXT(График!BI57),График!BI57,IF('Ночные Часы'!U56&gt;0,CONCATENATE(IF((TEXT(График!BJ57-График!BI57,"ч")-1)&lt;0,0,TEXT(График!BJ57-График!BI57,"ч")-1),"_",TEXT('Ночные Часы'!U56,"Ч")),IF((TEXT(График!BJ57-График!BI57,"ч")-1)&lt;0,0,TEXT(График!BJ57-График!BI57,"ч")-1)))</f>
        <v>4</v>
      </c>
      <c r="V56" s="289">
        <f>IF(ISTEXT(График!BL57),График!BL57,IF('Ночные Часы'!V56&gt;0,CONCATENATE(IF((TEXT(График!BM57-График!BL57,"ч")-1)&lt;0,0,TEXT(График!BM57-График!BL57,"ч")-1),"_",TEXT('Ночные Часы'!V56,"Ч")),IF((TEXT(График!BM57-График!BL57,"ч")-1)&lt;0,0,TEXT(График!BM57-График!BL57,"ч")-1)))</f>
        <v>4</v>
      </c>
      <c r="W56" s="289">
        <f>IF(ISTEXT(График!BO57),График!BO57,IF('Ночные Часы'!W56&gt;0,CONCATENATE(IF((TEXT(График!BP57-График!BO57,"ч")-1)&lt;0,0,TEXT(График!BP57-График!BO57,"ч")-1),"_",TEXT('Ночные Часы'!W56,"Ч")),IF((TEXT(График!BP57-График!BO57,"ч")-1)&lt;0,0,TEXT(График!BP57-График!BO57,"ч")-1)))</f>
        <v>4</v>
      </c>
      <c r="X56" s="289" t="str">
        <f>IF(ISTEXT(График!BR57),График!BR57,IF('Ночные Часы'!X56&gt;0,CONCATENATE(IF((TEXT(График!BS57-График!BR57,"ч")-1)&lt;0,0,TEXT(График!BS57-График!BR57,"ч")-1),"_",TEXT('Ночные Часы'!X56,"Ч")),IF((TEXT(График!BS57-График!BR57,"ч")-1)&lt;0,0,TEXT(График!BS57-График!BR57,"ч")-1)))</f>
        <v>В</v>
      </c>
      <c r="Y56" s="289" t="str">
        <f>IF(ISTEXT(График!BU57),График!BU57,IF('Ночные Часы'!Y56&gt;0,CONCATENATE(IF((TEXT(График!BV57-График!BU57,"ч")-1)&lt;0,0,TEXT(График!BV57-График!BU57,"ч")-1),"_",TEXT('Ночные Часы'!Y56,"Ч")),IF((TEXT(График!BV57-График!BU57,"ч")-1)&lt;0,0,TEXT(График!BV57-График!BU57,"ч")-1)))</f>
        <v>В</v>
      </c>
      <c r="Z56" s="289">
        <f>IF(ISTEXT(График!BX57),График!BX57,IF('Ночные Часы'!Z56&gt;0,CONCATENATE(IF((TEXT(График!BY57-График!BX57,"ч")-1)&lt;0,0,TEXT(График!BY57-График!BX57,"ч")-1),"_",TEXT('Ночные Часы'!Z56,"Ч")),IF((TEXT(График!BY57-График!BX57,"ч")-1)&lt;0,0,TEXT(График!BY57-График!BX57,"ч")-1)))</f>
        <v>4</v>
      </c>
      <c r="AA56" s="289">
        <f>IF(ISTEXT(График!CA57),График!CA57,IF('Ночные Часы'!AA56&gt;0,CONCATENATE(IF((TEXT(График!CB57-График!CA57,"ч")-1)&lt;0,0,TEXT(График!CB57-График!CA57,"ч")-1),"_",TEXT('Ночные Часы'!AA56,"Ч")),IF((TEXT(График!CB57-График!CA57,"ч")-1)&lt;0,0,TEXT(График!CB57-График!CA57,"ч")-1)))</f>
        <v>4</v>
      </c>
      <c r="AB56" s="289">
        <f>IF(ISTEXT(График!CD57),График!CD57,IF('Ночные Часы'!AB56&gt;0,CONCATENATE(IF((TEXT(График!CE57-График!CD57,"ч")-1)&lt;0,0,TEXT(График!CE57-График!CD57,"ч")-1),"_",TEXT('Ночные Часы'!AB56,"Ч")),IF((TEXT(График!CE57-График!CD57,"ч")-1)&lt;0,0,TEXT(График!CE57-График!CD57,"ч")-1)))</f>
        <v>4</v>
      </c>
      <c r="AC56" s="289">
        <f>IF(ISTEXT(График!CG57),График!CG57,IF('Ночные Часы'!AC56&gt;0,CONCATENATE(IF((TEXT(График!CH57-График!CG57,"ч")-1)&lt;0,0,TEXT(График!CH57-График!CG57,"ч")-1),"_",TEXT('Ночные Часы'!AC56,"Ч")),IF((TEXT(График!CH57-График!CG57,"ч")-1)&lt;0,0,TEXT(График!CH57-График!CG57,"ч")-1)))</f>
        <v>4</v>
      </c>
      <c r="AD56" s="289">
        <f>IF(ISTEXT(График!CJ57),График!CJ57,IF('Ночные Часы'!AD56&gt;0,CONCATENATE(IF((TEXT(График!CK57-График!CJ57,"ч")-1)&lt;0,0,TEXT(График!CK57-График!CJ57,"ч")-1),"_",TEXT('Ночные Часы'!AD56,"Ч")),IF((TEXT(График!CK57-График!CJ57,"ч")-1)&lt;0,0,TEXT(График!CK57-График!CJ57,"ч")-1)))</f>
        <v>4</v>
      </c>
      <c r="AE56" s="289" t="str">
        <f>IF(ISTEXT(График!CM57),График!CM57,IF('Ночные Часы'!AE56&gt;0,CONCATENATE(IF((TEXT(График!CN57-График!CM57,"ч")-1)&lt;0,0,TEXT(График!CN57-График!CM57,"ч")-1),"_",TEXT('Ночные Часы'!AE56,"Ч")),IF((TEXT(График!CN57-График!CM57,"ч")-1)&lt;0,0,TEXT(График!CN57-График!CM57,"ч")-1)))</f>
        <v>В</v>
      </c>
      <c r="AF56" s="289" t="str">
        <f>IF(ISTEXT(График!CP57),График!CP57,IF('Ночные Часы'!AF56&gt;0,CONCATENATE(IF((TEXT(График!CQ57-График!CP57,"ч")-1)&lt;0,0,TEXT(График!CQ57-График!CP57,"ч")-1),"_",TEXT('Ночные Часы'!AF56,"Ч")),IF((TEXT(График!CQ57-График!CP57,"ч")-1)&lt;0,0,TEXT(График!CQ57-График!CP57,"ч")-1)))</f>
        <v>В</v>
      </c>
      <c r="AG56" s="289">
        <f>IF(ISTEXT(График!CS57),График!CS57,IF('Ночные Часы'!AG56&gt;0,CONCATENATE(IF((TEXT(График!CT57-График!CS57,"ч")-1)&lt;0,0,TEXT(График!CT57-График!CS57,"ч")-1),"_",TEXT('Ночные Часы'!AG56,"Ч")),IF((TEXT(График!CT57-График!CS57,"ч")-1)&lt;0,0,TEXT(График!CT57-График!CS57,"ч")-1)))</f>
        <v>0</v>
      </c>
      <c r="AH56" s="284">
        <f>График!CW57</f>
        <v>20</v>
      </c>
      <c r="AI56" s="196">
        <f t="array" ref="AI56">SUM(IFERROR(--LEFTB(C56:AG56,FIND("_",C56:AG56)-1),C56:AG56))</f>
        <v>80</v>
      </c>
      <c r="AJ56" s="284">
        <f t="array" ref="AJ56">SUM(--IFERROR(MID(C56:AG56,SEARCH("_",C56:AG56)+1,1),0))</f>
        <v>0</v>
      </c>
      <c r="AK56" s="285">
        <f>'Ночные Часы'!AH56</f>
        <v>0</v>
      </c>
      <c r="AL56" s="285">
        <f t="shared" si="1"/>
        <v>0</v>
      </c>
      <c r="AM56" s="351">
        <f t="shared" si="2"/>
        <v>10</v>
      </c>
      <c r="AN56" s="351">
        <f t="shared" si="3"/>
        <v>0</v>
      </c>
      <c r="AO56" s="351">
        <f t="shared" si="4"/>
        <v>0</v>
      </c>
    </row>
    <row r="57" spans="1:41" x14ac:dyDescent="0.25">
      <c r="A57" s="8">
        <f>VLOOKUP(B57,'Список КК'!$M$2:$N$377,2,TRUE)</f>
        <v>21718</v>
      </c>
      <c r="B57" s="9" t="str">
        <f>График!C58</f>
        <v>Дооронова Гульнура Рахматалыевна</v>
      </c>
      <c r="C57" s="289" t="str">
        <f>IF(ISTEXT(График!G58),График!G58,IF('Ночные Часы'!C57&gt;0,CONCATENATE(IF((TEXT(График!H58-График!G58,"ч")-1)&lt;0,0,TEXT(График!H58-График!G58,"ч")-1),"_",TEXT('Ночные Часы'!C57,"Ч")),IF((TEXT(График!H58-График!G58,"ч")-1)&lt;0,0,TEXT(График!H58-График!G58,"ч")-1)))</f>
        <v>8_3</v>
      </c>
      <c r="D57" s="289" t="str">
        <f>IF(ISTEXT(График!J58),График!J58,IF('Ночные Часы'!D57&gt;0,CONCATENATE(IF((TEXT(График!K58-График!J58,"ч")-1)&lt;0,0,TEXT(График!K58-График!J58,"ч")-1),"_",TEXT('Ночные Часы'!D57,"Ч")),IF((TEXT(График!K58-График!J58,"ч")-1)&lt;0,0,TEXT(График!K58-График!J58,"ч")-1)))</f>
        <v>В</v>
      </c>
      <c r="E57" s="289" t="str">
        <f>IF(ISTEXT(График!M58),График!M58,IF('Ночные Часы'!E57&gt;0,CONCATENATE(IF((TEXT(График!N58-График!M58,"ч")-1)&lt;0,0,TEXT(График!N58-График!M58,"ч")-1),"_",TEXT('Ночные Часы'!E57,"Ч")),IF((TEXT(График!N58-График!M58,"ч")-1)&lt;0,0,TEXT(График!N58-График!M58,"ч")-1)))</f>
        <v>В</v>
      </c>
      <c r="F57" s="289">
        <f>IF(ISTEXT(График!P58),График!P58,IF('Ночные Часы'!F57&gt;0,CONCATENATE(IF((TEXT(График!Q58-График!P58,"ч")-1)&lt;0,0,TEXT(График!Q58-График!P58,"ч")-1),"_",TEXT('Ночные Часы'!F57,"Ч")),IF((TEXT(График!Q58-График!P58,"ч")-1)&lt;0,0,TEXT(График!Q58-График!P58,"ч")-1)))</f>
        <v>8</v>
      </c>
      <c r="G57" s="289">
        <f>IF(ISTEXT(График!S58),График!S58,IF('Ночные Часы'!G57&gt;0,CONCATENATE(IF((TEXT(График!T58-График!S58,"ч")-1)&lt;0,0,TEXT(График!T58-График!S58,"ч")-1),"_",TEXT('Ночные Часы'!G57,"Ч")),IF((TEXT(График!T58-График!S58,"ч")-1)&lt;0,0,TEXT(График!T58-График!S58,"ч")-1)))</f>
        <v>8</v>
      </c>
      <c r="H57" s="289">
        <f>IF(ISTEXT(График!V58),График!V58,IF('Ночные Часы'!H57&gt;0,CONCATENATE(IF((TEXT(График!W58-График!V58,"ч")-1)&lt;0,0,TEXT(График!W58-График!V58,"ч")-1),"_",TEXT('Ночные Часы'!H57,"Ч")),IF((TEXT(График!W58-График!V58,"ч")-1)&lt;0,0,TEXT(График!W58-График!V58,"ч")-1)))</f>
        <v>8</v>
      </c>
      <c r="I57" s="289" t="str">
        <f>IF(ISTEXT(График!Y58),График!Y58,IF('Ночные Часы'!I57&gt;0,CONCATENATE(IF((TEXT(График!Z58-График!Y58,"ч")-1)&lt;0,0,TEXT(График!Z58-График!Y58,"ч")-1),"_",TEXT('Ночные Часы'!I57,"Ч")),IF((TEXT(График!Z58-График!Y58,"ч")-1)&lt;0,0,TEXT(График!Z58-График!Y58,"ч")-1)))</f>
        <v>В</v>
      </c>
      <c r="J57" s="289" t="str">
        <f>IF(ISTEXT(График!AB58),График!AB58,IF('Ночные Часы'!J57&gt;0,CONCATENATE(IF((TEXT(График!AC58-График!AB58,"ч")-1)&lt;0,0,TEXT(График!AC58-График!AB58,"ч")-1),"_",TEXT('Ночные Часы'!J57,"Ч")),IF((TEXT(График!AC58-График!AB58,"ч")-1)&lt;0,0,TEXT(График!AC58-График!AB58,"ч")-1)))</f>
        <v>В</v>
      </c>
      <c r="K57" s="289" t="str">
        <f>IF(ISTEXT(График!AE58),График!AE58,IF('Ночные Часы'!K57&gt;0,CONCATENATE(IF((TEXT(График!AF58-График!AE58,"ч")-1)&lt;0,0,TEXT(График!AF58-График!AE58,"ч")-1),"_",TEXT('Ночные Часы'!K57,"Ч")),IF((TEXT(График!AF58-График!AE58,"ч")-1)&lt;0,0,TEXT(График!AF58-График!AE58,"ч")-1)))</f>
        <v>ОТ</v>
      </c>
      <c r="L57" s="289" t="str">
        <f>IF(ISTEXT(График!AH58),График!AH58,IF('Ночные Часы'!L57&gt;0,CONCATENATE(IF((TEXT(График!AI58-График!AH58,"ч")-1)&lt;0,0,TEXT(График!AI58-График!AH58,"ч")-1),"_",TEXT('Ночные Часы'!L57,"Ч")),IF((TEXT(График!AI58-График!AH58,"ч")-1)&lt;0,0,TEXT(График!AI58-График!AH58,"ч")-1)))</f>
        <v>ОТ</v>
      </c>
      <c r="M57" s="289" t="str">
        <f>IF(ISTEXT(График!AK58),График!AK58,IF('Ночные Часы'!M57&gt;0,CONCATENATE(IF((TEXT(График!AL58-График!AK58,"ч")-1)&lt;0,0,TEXT(График!AL58-График!AK58,"ч")-1),"_",TEXT('Ночные Часы'!M57,"Ч")),IF((TEXT(График!AL58-График!AK58,"ч")-1)&lt;0,0,TEXT(График!AL58-График!AK58,"ч")-1)))</f>
        <v>ОТ</v>
      </c>
      <c r="N57" s="289" t="str">
        <f>IF(ISTEXT(График!AN58),График!AN58,IF('Ночные Часы'!N57&gt;0,CONCATENATE(IF((TEXT(График!AO58-График!AN58,"ч")-1)&lt;0,0,TEXT(График!AO58-График!AN58,"ч")-1),"_",TEXT('Ночные Часы'!N57,"Ч")),IF((TEXT(График!AO58-График!AN58,"ч")-1)&lt;0,0,TEXT(График!AO58-График!AN58,"ч")-1)))</f>
        <v>ОТ</v>
      </c>
      <c r="O57" s="289" t="str">
        <f>IF(ISTEXT(График!AQ58),График!AQ58,IF('Ночные Часы'!O57&gt;0,CONCATENATE(IF((TEXT(График!AR58-График!AQ58,"ч")-1)&lt;0,0,TEXT(График!AR58-График!AQ58,"ч")-1),"_",TEXT('Ночные Часы'!O57,"Ч")),IF((TEXT(График!AR58-График!AQ58,"ч")-1)&lt;0,0,TEXT(График!AR58-График!AQ58,"ч")-1)))</f>
        <v>ОТ</v>
      </c>
      <c r="P57" s="289" t="str">
        <f>IF(ISTEXT(График!AT58),График!AT58,IF('Ночные Часы'!P57&gt;0,CONCATENATE(IF((TEXT(График!AU58-График!AT58,"ч")-1)&lt;0,0,TEXT(График!AU58-График!AT58,"ч")-1),"_",TEXT('Ночные Часы'!P57,"Ч")),IF((TEXT(График!AU58-График!AT58,"ч")-1)&lt;0,0,TEXT(График!AU58-График!AT58,"ч")-1)))</f>
        <v>В</v>
      </c>
      <c r="Q57" s="289" t="str">
        <f>IF(ISTEXT(График!AW58),График!AW58,IF('Ночные Часы'!Q57&gt;0,CONCATENATE(IF((TEXT(График!AX58-График!AW58,"ч")-1)&lt;0,0,TEXT(График!AX58-График!AW58,"ч")-1),"_",TEXT('Ночные Часы'!Q57,"Ч")),IF((TEXT(График!AX58-График!AW58,"ч")-1)&lt;0,0,TEXT(График!AX58-График!AW58,"ч")-1)))</f>
        <v>В</v>
      </c>
      <c r="R57" s="289">
        <f>IF(ISTEXT(График!AZ58),График!AZ58,IF('Ночные Часы'!R57&gt;0,CONCATENATE(IF((TEXT(График!BA58-График!AZ58,"ч")-1)&lt;0,0,TEXT(График!BA58-График!AZ58,"ч")-1),"_",TEXT('Ночные Часы'!R57,"Ч")),IF((TEXT(График!BA58-График!AZ58,"ч")-1)&lt;0,0,TEXT(График!BA58-График!AZ58,"ч")-1)))</f>
        <v>8</v>
      </c>
      <c r="S57" s="289">
        <f>IF(ISTEXT(График!BC58),График!BC58,IF('Ночные Часы'!S57&gt;0,CONCATENATE(IF((TEXT(График!BD58-График!BC58,"ч")-1)&lt;0,0,TEXT(График!BD58-График!BC58,"ч")-1),"_",TEXT('Ночные Часы'!S57,"Ч")),IF((TEXT(График!BD58-График!BC58,"ч")-1)&lt;0,0,TEXT(График!BD58-График!BC58,"ч")-1)))</f>
        <v>8</v>
      </c>
      <c r="T57" s="289">
        <f>IF(ISTEXT(График!BF58),График!BF58,IF('Ночные Часы'!T57&gt;0,CONCATENATE(IF((TEXT(График!BG58-График!BF58,"ч")-1)&lt;0,0,TEXT(График!BG58-График!BF58,"ч")-1),"_",TEXT('Ночные Часы'!T57,"Ч")),IF((TEXT(График!BG58-График!BF58,"ч")-1)&lt;0,0,TEXT(График!BG58-График!BF58,"ч")-1)))</f>
        <v>8</v>
      </c>
      <c r="U57" s="289">
        <f>IF(ISTEXT(График!BI58),График!BI58,IF('Ночные Часы'!U57&gt;0,CONCATENATE(IF((TEXT(График!BJ58-График!BI58,"ч")-1)&lt;0,0,TEXT(График!BJ58-График!BI58,"ч")-1),"_",TEXT('Ночные Часы'!U57,"Ч")),IF((TEXT(График!BJ58-График!BI58,"ч")-1)&lt;0,0,TEXT(График!BJ58-График!BI58,"ч")-1)))</f>
        <v>8</v>
      </c>
      <c r="V57" s="289" t="str">
        <f>IF(ISTEXT(График!BL58),График!BL58,IF('Ночные Часы'!V57&gt;0,CONCATENATE(IF((TEXT(График!BM58-График!BL58,"ч")-1)&lt;0,0,TEXT(График!BM58-График!BL58,"ч")-1),"_",TEXT('Ночные Часы'!V57,"Ч")),IF((TEXT(График!BM58-График!BL58,"ч")-1)&lt;0,0,TEXT(График!BM58-График!BL58,"ч")-1)))</f>
        <v>В</v>
      </c>
      <c r="W57" s="289">
        <f>IF(ISTEXT(График!BO58),График!BO58,IF('Ночные Часы'!W57&gt;0,CONCATENATE(IF((TEXT(График!BP58-График!BO58,"ч")-1)&lt;0,0,TEXT(График!BP58-График!BO58,"ч")-1),"_",TEXT('Ночные Часы'!W57,"Ч")),IF((TEXT(График!BP58-График!BO58,"ч")-1)&lt;0,0,TEXT(График!BP58-График!BO58,"ч")-1)))</f>
        <v>8</v>
      </c>
      <c r="X57" s="289">
        <f>IF(ISTEXT(График!BR58),График!BR58,IF('Ночные Часы'!X57&gt;0,CONCATENATE(IF((TEXT(График!BS58-График!BR58,"ч")-1)&lt;0,0,TEXT(График!BS58-График!BR58,"ч")-1),"_",TEXT('Ночные Часы'!X57,"Ч")),IF((TEXT(График!BS58-График!BR58,"ч")-1)&lt;0,0,TEXT(График!BS58-График!BR58,"ч")-1)))</f>
        <v>8</v>
      </c>
      <c r="Y57" s="289">
        <f>IF(ISTEXT(График!BU58),График!BU58,IF('Ночные Часы'!Y57&gt;0,CONCATENATE(IF((TEXT(График!BV58-График!BU58,"ч")-1)&lt;0,0,TEXT(График!BV58-График!BU58,"ч")-1),"_",TEXT('Ночные Часы'!Y57,"Ч")),IF((TEXT(График!BV58-График!BU58,"ч")-1)&lt;0,0,TEXT(График!BV58-График!BU58,"ч")-1)))</f>
        <v>8</v>
      </c>
      <c r="Z57" s="289">
        <f>IF(ISTEXT(График!BX58),График!BX58,IF('Ночные Часы'!Z57&gt;0,CONCATENATE(IF((TEXT(График!BY58-График!BX58,"ч")-1)&lt;0,0,TEXT(График!BY58-График!BX58,"ч")-1),"_",TEXT('Ночные Часы'!Z57,"Ч")),IF((TEXT(График!BY58-График!BX58,"ч")-1)&lt;0,0,TEXT(График!BY58-График!BX58,"ч")-1)))</f>
        <v>8</v>
      </c>
      <c r="AA57" s="289" t="str">
        <f>IF(ISTEXT(График!CA58),График!CA58,IF('Ночные Часы'!AA57&gt;0,CONCATENATE(IF((TEXT(График!CB58-График!CA58,"ч")-1)&lt;0,0,TEXT(График!CB58-График!CA58,"ч")-1),"_",TEXT('Ночные Часы'!AA57,"Ч")),IF((TEXT(График!CB58-График!CA58,"ч")-1)&lt;0,0,TEXT(График!CB58-График!CA58,"ч")-1)))</f>
        <v>В</v>
      </c>
      <c r="AB57" s="289" t="str">
        <f>IF(ISTEXT(График!CD58),График!CD58,IF('Ночные Часы'!AB57&gt;0,CONCATENATE(IF((TEXT(График!CE58-График!CD58,"ч")-1)&lt;0,0,TEXT(График!CE58-График!CD58,"ч")-1),"_",TEXT('Ночные Часы'!AB57,"Ч")),IF((TEXT(График!CE58-График!CD58,"ч")-1)&lt;0,0,TEXT(График!CE58-График!CD58,"ч")-1)))</f>
        <v>В</v>
      </c>
      <c r="AC57" s="289">
        <f>IF(ISTEXT(График!CG58),График!CG58,IF('Ночные Часы'!AC57&gt;0,CONCATENATE(IF((TEXT(График!CH58-График!CG58,"ч")-1)&lt;0,0,TEXT(График!CH58-График!CG58,"ч")-1),"_",TEXT('Ночные Часы'!AC57,"Ч")),IF((TEXT(График!CH58-График!CG58,"ч")-1)&lt;0,0,TEXT(График!CH58-График!CG58,"ч")-1)))</f>
        <v>8</v>
      </c>
      <c r="AD57" s="289">
        <f>IF(ISTEXT(График!CJ58),График!CJ58,IF('Ночные Часы'!AD57&gt;0,CONCATENATE(IF((TEXT(График!CK58-График!CJ58,"ч")-1)&lt;0,0,TEXT(График!CK58-График!CJ58,"ч")-1),"_",TEXT('Ночные Часы'!AD57,"Ч")),IF((TEXT(График!CK58-График!CJ58,"ч")-1)&lt;0,0,TEXT(График!CK58-График!CJ58,"ч")-1)))</f>
        <v>8</v>
      </c>
      <c r="AE57" s="289">
        <f>IF(ISTEXT(График!CM58),График!CM58,IF('Ночные Часы'!AE57&gt;0,CONCATENATE(IF((TEXT(График!CN58-График!CM58,"ч")-1)&lt;0,0,TEXT(График!CN58-График!CM58,"ч")-1),"_",TEXT('Ночные Часы'!AE57,"Ч")),IF((TEXT(График!CN58-График!CM58,"ч")-1)&lt;0,0,TEXT(График!CN58-График!CM58,"ч")-1)))</f>
        <v>8</v>
      </c>
      <c r="AF57" s="289">
        <f>IF(ISTEXT(График!CP58),График!CP58,IF('Ночные Часы'!AF57&gt;0,CONCATENATE(IF((TEXT(График!CQ58-График!CP58,"ч")-1)&lt;0,0,TEXT(График!CQ58-График!CP58,"ч")-1),"_",TEXT('Ночные Часы'!AF57,"Ч")),IF((TEXT(График!CQ58-График!CP58,"ч")-1)&lt;0,0,TEXT(График!CQ58-График!CP58,"ч")-1)))</f>
        <v>7</v>
      </c>
      <c r="AG57" s="289">
        <f>IF(ISTEXT(График!CS58),График!CS58,IF('Ночные Часы'!AG57&gt;0,CONCATENATE(IF((TEXT(График!CT58-График!CS58,"ч")-1)&lt;0,0,TEXT(График!CT58-График!CS58,"ч")-1),"_",TEXT('Ночные Часы'!AG57,"Ч")),IF((TEXT(График!CT58-График!CS58,"ч")-1)&lt;0,0,TEXT(График!CT58-График!CS58,"ч")-1)))</f>
        <v>0</v>
      </c>
      <c r="AH57" s="284">
        <f>График!CW58</f>
        <v>21</v>
      </c>
      <c r="AI57" s="196">
        <f t="array" ref="AI57">SUM(IFERROR(--LEFTB(C57:AG57,FIND("_",C57:AG57)-1),C57:AG57))</f>
        <v>127</v>
      </c>
      <c r="AJ57" s="284">
        <f t="array" ref="AJ57">SUM(--IFERROR(MID(C57:AG57,SEARCH("_",C57:AG57)+1,1),0))</f>
        <v>3</v>
      </c>
      <c r="AK57" s="285">
        <f>'Ночные Часы'!AH57</f>
        <v>0.125</v>
      </c>
      <c r="AL57" s="285">
        <f t="shared" si="1"/>
        <v>0</v>
      </c>
      <c r="AM57" s="351">
        <f t="shared" si="2"/>
        <v>9</v>
      </c>
      <c r="AN57" s="351">
        <f t="shared" si="3"/>
        <v>5</v>
      </c>
      <c r="AO57" s="351">
        <f t="shared" si="4"/>
        <v>40</v>
      </c>
    </row>
    <row r="58" spans="1:41" x14ac:dyDescent="0.25">
      <c r="A58" s="8">
        <f>VLOOKUP(B58,'Список КК'!$M$2:$N$377,2,TRUE)</f>
        <v>1163</v>
      </c>
      <c r="B58" s="9" t="str">
        <f>График!C59</f>
        <v>Ермилова Светлана Андреевна</v>
      </c>
      <c r="C58" s="289" t="str">
        <f>IF(ISTEXT(График!G59),График!G59,IF('Ночные Часы'!C58&gt;0,CONCATENATE(IF((TEXT(График!H59-График!G59,"ч")-1)&lt;0,0,TEXT(График!H59-График!G59,"ч")-1),"_",TEXT('Ночные Часы'!C58,"Ч")),IF((TEXT(График!H59-График!G59,"ч")-1)&lt;0,0,TEXT(График!H59-График!G59,"ч")-1)))</f>
        <v>В</v>
      </c>
      <c r="D58" s="289" t="str">
        <f>IF(ISTEXT(График!J59),График!J59,IF('Ночные Часы'!D58&gt;0,CONCATENATE(IF((TEXT(График!K59-График!J59,"ч")-1)&lt;0,0,TEXT(График!K59-График!J59,"ч")-1),"_",TEXT('Ночные Часы'!D58,"Ч")),IF((TEXT(График!K59-График!J59,"ч")-1)&lt;0,0,TEXT(График!K59-График!J59,"ч")-1)))</f>
        <v>В</v>
      </c>
      <c r="E58" s="289" t="str">
        <f>IF(ISTEXT(График!M59),График!M59,IF('Ночные Часы'!E58&gt;0,CONCATENATE(IF((TEXT(График!N59-График!M59,"ч")-1)&lt;0,0,TEXT(График!N59-График!M59,"ч")-1),"_",TEXT('Ночные Часы'!E58,"Ч")),IF((TEXT(График!N59-График!M59,"ч")-1)&lt;0,0,TEXT(График!N59-График!M59,"ч")-1)))</f>
        <v>В</v>
      </c>
      <c r="F58" s="289">
        <f>IF(ISTEXT(График!P59),График!P59,IF('Ночные Часы'!F58&gt;0,CONCATENATE(IF((TEXT(График!Q59-График!P59,"ч")-1)&lt;0,0,TEXT(График!Q59-График!P59,"ч")-1),"_",TEXT('Ночные Часы'!F58,"Ч")),IF((TEXT(График!Q59-График!P59,"ч")-1)&lt;0,0,TEXT(График!Q59-График!P59,"ч")-1)))</f>
        <v>11</v>
      </c>
      <c r="G58" s="289">
        <f>IF(ISTEXT(График!S59),График!S59,IF('Ночные Часы'!G58&gt;0,CONCATENATE(IF((TEXT(График!T59-График!S59,"ч")-1)&lt;0,0,TEXT(График!T59-График!S59,"ч")-1),"_",TEXT('Ночные Часы'!G58,"Ч")),IF((TEXT(График!T59-График!S59,"ч")-1)&lt;0,0,TEXT(График!T59-График!S59,"ч")-1)))</f>
        <v>7</v>
      </c>
      <c r="H58" s="289" t="str">
        <f>IF(ISTEXT(График!V59),График!V59,IF('Ночные Часы'!H58&gt;0,CONCATENATE(IF((TEXT(График!W59-График!V59,"ч")-1)&lt;0,0,TEXT(График!W59-График!V59,"ч")-1),"_",TEXT('Ночные Часы'!H58,"Ч")),IF((TEXT(График!W59-График!V59,"ч")-1)&lt;0,0,TEXT(График!W59-График!V59,"ч")-1)))</f>
        <v>В</v>
      </c>
      <c r="I58" s="289" t="str">
        <f>IF(ISTEXT(График!Y59),График!Y59,IF('Ночные Часы'!I58&gt;0,CONCATENATE(IF((TEXT(График!Z59-График!Y59,"ч")-1)&lt;0,0,TEXT(График!Z59-График!Y59,"ч")-1),"_",TEXT('Ночные Часы'!I58,"Ч")),IF((TEXT(График!Z59-График!Y59,"ч")-1)&lt;0,0,TEXT(График!Z59-График!Y59,"ч")-1)))</f>
        <v>В</v>
      </c>
      <c r="J58" s="289" t="str">
        <f>IF(ISTEXT(График!AB59),График!AB59,IF('Ночные Часы'!J58&gt;0,CONCATENATE(IF((TEXT(График!AC59-График!AB59,"ч")-1)&lt;0,0,TEXT(График!AC59-График!AB59,"ч")-1),"_",TEXT('Ночные Часы'!J58,"Ч")),IF((TEXT(График!AC59-График!AB59,"ч")-1)&lt;0,0,TEXT(График!AC59-График!AB59,"ч")-1)))</f>
        <v>В</v>
      </c>
      <c r="K58" s="289" t="str">
        <f>IF(ISTEXT(График!AE59),График!AE59,IF('Ночные Часы'!K58&gt;0,CONCATENATE(IF((TEXT(График!AF59-График!AE59,"ч")-1)&lt;0,0,TEXT(График!AF59-График!AE59,"ч")-1),"_",TEXT('Ночные Часы'!K58,"Ч")),IF((TEXT(График!AF59-График!AE59,"ч")-1)&lt;0,0,TEXT(График!AF59-График!AE59,"ч")-1)))</f>
        <v>В</v>
      </c>
      <c r="L58" s="289" t="str">
        <f>IF(ISTEXT(График!AH59),График!AH59,IF('Ночные Часы'!L58&gt;0,CONCATENATE(IF((TEXT(График!AI59-График!AH59,"ч")-1)&lt;0,0,TEXT(График!AI59-График!AH59,"ч")-1),"_",TEXT('Ночные Часы'!L58,"Ч")),IF((TEXT(График!AI59-График!AH59,"ч")-1)&lt;0,0,TEXT(График!AI59-График!AH59,"ч")-1)))</f>
        <v>В</v>
      </c>
      <c r="M58" s="289">
        <f>IF(ISTEXT(График!AK59),График!AK59,IF('Ночные Часы'!M58&gt;0,CONCATENATE(IF((TEXT(График!AL59-График!AK59,"ч")-1)&lt;0,0,TEXT(График!AL59-График!AK59,"ч")-1),"_",TEXT('Ночные Часы'!M58,"Ч")),IF((TEXT(График!AL59-График!AK59,"ч")-1)&lt;0,0,TEXT(График!AL59-График!AK59,"ч")-1)))</f>
        <v>11</v>
      </c>
      <c r="N58" s="289">
        <f>IF(ISTEXT(График!AN59),График!AN59,IF('Ночные Часы'!N58&gt;0,CONCATENATE(IF((TEXT(График!AO59-График!AN59,"ч")-1)&lt;0,0,TEXT(График!AO59-График!AN59,"ч")-1),"_",TEXT('Ночные Часы'!N58,"Ч")),IF((TEXT(График!AO59-График!AN59,"ч")-1)&lt;0,0,TEXT(График!AO59-График!AN59,"ч")-1)))</f>
        <v>11</v>
      </c>
      <c r="O58" s="289" t="str">
        <f>IF(ISTEXT(График!AQ59),График!AQ59,IF('Ночные Часы'!O58&gt;0,CONCATENATE(IF((TEXT(График!AR59-График!AQ59,"ч")-1)&lt;0,0,TEXT(График!AR59-График!AQ59,"ч")-1),"_",TEXT('Ночные Часы'!O58,"Ч")),IF((TEXT(График!AR59-График!AQ59,"ч")-1)&lt;0,0,TEXT(График!AR59-График!AQ59,"ч")-1)))</f>
        <v>В</v>
      </c>
      <c r="P58" s="289" t="str">
        <f>IF(ISTEXT(График!AT59),График!AT59,IF('Ночные Часы'!P58&gt;0,CONCATENATE(IF((TEXT(График!AU59-График!AT59,"ч")-1)&lt;0,0,TEXT(График!AU59-График!AT59,"ч")-1),"_",TEXT('Ночные Часы'!P58,"Ч")),IF((TEXT(График!AU59-График!AT59,"ч")-1)&lt;0,0,TEXT(График!AU59-График!AT59,"ч")-1)))</f>
        <v>В</v>
      </c>
      <c r="Q58" s="289" t="str">
        <f>IF(ISTEXT(График!AW59),График!AW59,IF('Ночные Часы'!Q58&gt;0,CONCATENATE(IF((TEXT(График!AX59-График!AW59,"ч")-1)&lt;0,0,TEXT(График!AX59-График!AW59,"ч")-1),"_",TEXT('Ночные Часы'!Q58,"Ч")),IF((TEXT(График!AX59-График!AW59,"ч")-1)&lt;0,0,TEXT(График!AX59-График!AW59,"ч")-1)))</f>
        <v>В</v>
      </c>
      <c r="R58" s="289" t="str">
        <f>IF(ISTEXT(График!AZ59),График!AZ59,IF('Ночные Часы'!R58&gt;0,CONCATENATE(IF((TEXT(График!BA59-График!AZ59,"ч")-1)&lt;0,0,TEXT(График!BA59-График!AZ59,"ч")-1),"_",TEXT('Ночные Часы'!R58,"Ч")),IF((TEXT(График!BA59-График!AZ59,"ч")-1)&lt;0,0,TEXT(График!BA59-График!AZ59,"ч")-1)))</f>
        <v>В</v>
      </c>
      <c r="S58" s="289" t="str">
        <f>IF(ISTEXT(График!BC59),График!BC59,IF('Ночные Часы'!S58&gt;0,CONCATENATE(IF((TEXT(График!BD59-График!BC59,"ч")-1)&lt;0,0,TEXT(График!BD59-График!BC59,"ч")-1),"_",TEXT('Ночные Часы'!S58,"Ч")),IF((TEXT(График!BD59-График!BC59,"ч")-1)&lt;0,0,TEXT(График!BD59-График!BC59,"ч")-1)))</f>
        <v>В</v>
      </c>
      <c r="T58" s="289">
        <f>IF(ISTEXT(График!BF59),График!BF59,IF('Ночные Часы'!T58&gt;0,CONCATENATE(IF((TEXT(График!BG59-График!BF59,"ч")-1)&lt;0,0,TEXT(График!BG59-График!BF59,"ч")-1),"_",TEXT('Ночные Часы'!T58,"Ч")),IF((TEXT(График!BG59-График!BF59,"ч")-1)&lt;0,0,TEXT(График!BG59-График!BF59,"ч")-1)))</f>
        <v>11</v>
      </c>
      <c r="U58" s="289">
        <f>IF(ISTEXT(График!BI59),График!BI59,IF('Ночные Часы'!U58&gt;0,CONCATENATE(IF((TEXT(График!BJ59-График!BI59,"ч")-1)&lt;0,0,TEXT(График!BJ59-График!BI59,"ч")-1),"_",TEXT('Ночные Часы'!U58,"Ч")),IF((TEXT(График!BJ59-График!BI59,"ч")-1)&lt;0,0,TEXT(График!BJ59-График!BI59,"ч")-1)))</f>
        <v>11</v>
      </c>
      <c r="V58" s="289" t="str">
        <f>IF(ISTEXT(График!BL59),График!BL59,IF('Ночные Часы'!V58&gt;0,CONCATENATE(IF((TEXT(График!BM59-График!BL59,"ч")-1)&lt;0,0,TEXT(График!BM59-График!BL59,"ч")-1),"_",TEXT('Ночные Часы'!V58,"Ч")),IF((TEXT(График!BM59-График!BL59,"ч")-1)&lt;0,0,TEXT(График!BM59-График!BL59,"ч")-1)))</f>
        <v>В</v>
      </c>
      <c r="W58" s="289" t="str">
        <f>IF(ISTEXT(График!BO59),График!BO59,IF('Ночные Часы'!W58&gt;0,CONCATENATE(IF((TEXT(График!BP59-График!BO59,"ч")-1)&lt;0,0,TEXT(График!BP59-График!BO59,"ч")-1),"_",TEXT('Ночные Часы'!W58,"Ч")),IF((TEXT(График!BP59-График!BO59,"ч")-1)&lt;0,0,TEXT(График!BP59-График!BO59,"ч")-1)))</f>
        <v>В</v>
      </c>
      <c r="X58" s="289" t="str">
        <f>IF(ISTEXT(График!BR59),График!BR59,IF('Ночные Часы'!X58&gt;0,CONCATENATE(IF((TEXT(График!BS59-График!BR59,"ч")-1)&lt;0,0,TEXT(График!BS59-График!BR59,"ч")-1),"_",TEXT('Ночные Часы'!X58,"Ч")),IF((TEXT(График!BS59-График!BR59,"ч")-1)&lt;0,0,TEXT(График!BS59-График!BR59,"ч")-1)))</f>
        <v>В</v>
      </c>
      <c r="Y58" s="289" t="str">
        <f>IF(ISTEXT(График!BU59),График!BU59,IF('Ночные Часы'!Y58&gt;0,CONCATENATE(IF((TEXT(График!BV59-График!BU59,"ч")-1)&lt;0,0,TEXT(График!BV59-График!BU59,"ч")-1),"_",TEXT('Ночные Часы'!Y58,"Ч")),IF((TEXT(График!BV59-График!BU59,"ч")-1)&lt;0,0,TEXT(График!BV59-График!BU59,"ч")-1)))</f>
        <v>В</v>
      </c>
      <c r="Z58" s="289" t="str">
        <f>IF(ISTEXT(График!BX59),График!BX59,IF('Ночные Часы'!Z58&gt;0,CONCATENATE(IF((TEXT(График!BY59-График!BX59,"ч")-1)&lt;0,0,TEXT(График!BY59-График!BX59,"ч")-1),"_",TEXT('Ночные Часы'!Z58,"Ч")),IF((TEXT(График!BY59-График!BX59,"ч")-1)&lt;0,0,TEXT(График!BY59-График!BX59,"ч")-1)))</f>
        <v>В</v>
      </c>
      <c r="AA58" s="289">
        <f>IF(ISTEXT(График!CA59),График!CA59,IF('Ночные Часы'!AA58&gt;0,CONCATENATE(IF((TEXT(График!CB59-График!CA59,"ч")-1)&lt;0,0,TEXT(График!CB59-График!CA59,"ч")-1),"_",TEXT('Ночные Часы'!AA58,"Ч")),IF((TEXT(График!CB59-График!CA59,"ч")-1)&lt;0,0,TEXT(График!CB59-График!CA59,"ч")-1)))</f>
        <v>11</v>
      </c>
      <c r="AB58" s="289">
        <f>IF(ISTEXT(График!CD59),График!CD59,IF('Ночные Часы'!AB58&gt;0,CONCATENATE(IF((TEXT(График!CE59-График!CD59,"ч")-1)&lt;0,0,TEXT(График!CE59-График!CD59,"ч")-1),"_",TEXT('Ночные Часы'!AB58,"Ч")),IF((TEXT(График!CE59-График!CD59,"ч")-1)&lt;0,0,TEXT(График!CE59-График!CD59,"ч")-1)))</f>
        <v>11</v>
      </c>
      <c r="AC58" s="289" t="str">
        <f>IF(ISTEXT(График!CG59),График!CG59,IF('Ночные Часы'!AC58&gt;0,CONCATENATE(IF((TEXT(График!CH59-График!CG59,"ч")-1)&lt;0,0,TEXT(График!CH59-График!CG59,"ч")-1),"_",TEXT('Ночные Часы'!AC58,"Ч")),IF((TEXT(График!CH59-График!CG59,"ч")-1)&lt;0,0,TEXT(График!CH59-График!CG59,"ч")-1)))</f>
        <v>В</v>
      </c>
      <c r="AD58" s="289" t="str">
        <f>IF(ISTEXT(График!CJ59),График!CJ59,IF('Ночные Часы'!AD58&gt;0,CONCATENATE(IF((TEXT(График!CK59-График!CJ59,"ч")-1)&lt;0,0,TEXT(График!CK59-График!CJ59,"ч")-1),"_",TEXT('Ночные Часы'!AD58,"Ч")),IF((TEXT(График!CK59-График!CJ59,"ч")-1)&lt;0,0,TEXT(График!CK59-График!CJ59,"ч")-1)))</f>
        <v>В</v>
      </c>
      <c r="AE58" s="289" t="str">
        <f>IF(ISTEXT(График!CM59),График!CM59,IF('Ночные Часы'!AE58&gt;0,CONCATENATE(IF((TEXT(График!CN59-График!CM59,"ч")-1)&lt;0,0,TEXT(График!CN59-График!CM59,"ч")-1),"_",TEXT('Ночные Часы'!AE58,"Ч")),IF((TEXT(График!CN59-График!CM59,"ч")-1)&lt;0,0,TEXT(График!CN59-График!CM59,"ч")-1)))</f>
        <v>В</v>
      </c>
      <c r="AF58" s="289" t="str">
        <f>IF(ISTEXT(График!CP59),График!CP59,IF('Ночные Часы'!AF58&gt;0,CONCATENATE(IF((TEXT(График!CQ59-График!CP59,"ч")-1)&lt;0,0,TEXT(График!CQ59-График!CP59,"ч")-1),"_",TEXT('Ночные Часы'!AF58,"Ч")),IF((TEXT(График!CQ59-График!CP59,"ч")-1)&lt;0,0,TEXT(График!CQ59-График!CP59,"ч")-1)))</f>
        <v>В</v>
      </c>
      <c r="AG58" s="289">
        <f>IF(ISTEXT(График!CS59),График!CS59,IF('Ночные Часы'!AG58&gt;0,CONCATENATE(IF((TEXT(График!CT59-График!CS59,"ч")-1)&lt;0,0,TEXT(График!CT59-График!CS59,"ч")-1),"_",TEXT('Ночные Часы'!AG58,"Ч")),IF((TEXT(График!CT59-График!CS59,"ч")-1)&lt;0,0,TEXT(График!CT59-График!CS59,"ч")-1)))</f>
        <v>0</v>
      </c>
      <c r="AH58" s="284">
        <f>График!CW59</f>
        <v>8</v>
      </c>
      <c r="AI58" s="196">
        <f t="array" ref="AI58">SUM(IFERROR(--LEFTB(C58:AG58,FIND("_",C58:AG58)-1),C58:AG58))</f>
        <v>84</v>
      </c>
      <c r="AJ58" s="284">
        <f t="array" ref="AJ58">SUM(--IFERROR(MID(C58:AG58,SEARCH("_",C58:AG58)+1,1),0))</f>
        <v>0</v>
      </c>
      <c r="AK58" s="285">
        <f>'Ночные Часы'!AH58</f>
        <v>0</v>
      </c>
      <c r="AL58" s="285">
        <f t="shared" si="1"/>
        <v>0</v>
      </c>
      <c r="AM58" s="351">
        <f t="shared" si="2"/>
        <v>22</v>
      </c>
      <c r="AN58" s="351">
        <f t="shared" si="3"/>
        <v>0</v>
      </c>
      <c r="AO58" s="351">
        <f t="shared" si="4"/>
        <v>0</v>
      </c>
    </row>
    <row r="59" spans="1:41" x14ac:dyDescent="0.25">
      <c r="A59" s="8">
        <f>VLOOKUP(B59,'Список КК'!$M$2:$N$377,2,TRUE)</f>
        <v>45110</v>
      </c>
      <c r="B59" s="9" t="str">
        <f>График!C60</f>
        <v>Иванова Надежда Эриховна</v>
      </c>
      <c r="C59" s="289">
        <f>IF(ISTEXT(График!G60),График!G60,IF('Ночные Часы'!C59&gt;0,CONCATENATE(IF((TEXT(График!H60-График!G60,"ч")-1)&lt;0,0,TEXT(График!H60-График!G60,"ч")-1),"_",TEXT('Ночные Часы'!C59,"Ч")),IF((TEXT(График!H60-График!G60,"ч")-1)&lt;0,0,TEXT(График!H60-График!G60,"ч")-1)))</f>
        <v>8</v>
      </c>
      <c r="D59" s="289" t="str">
        <f>IF(ISTEXT(График!J60),График!J60,IF('Ночные Часы'!D59&gt;0,CONCATENATE(IF((TEXT(График!K60-График!J60,"ч")-1)&lt;0,0,TEXT(График!K60-График!J60,"ч")-1),"_",TEXT('Ночные Часы'!D59,"Ч")),IF((TEXT(График!K60-График!J60,"ч")-1)&lt;0,0,TEXT(График!K60-График!J60,"ч")-1)))</f>
        <v>В</v>
      </c>
      <c r="E59" s="289" t="str">
        <f>IF(ISTEXT(График!M60),График!M60,IF('Ночные Часы'!E59&gt;0,CONCATENATE(IF((TEXT(График!N60-График!M60,"ч")-1)&lt;0,0,TEXT(График!N60-График!M60,"ч")-1),"_",TEXT('Ночные Часы'!E59,"Ч")),IF((TEXT(График!N60-График!M60,"ч")-1)&lt;0,0,TEXT(График!N60-График!M60,"ч")-1)))</f>
        <v>8_3</v>
      </c>
      <c r="F59" s="289" t="str">
        <f>IF(ISTEXT(График!P60),График!P60,IF('Ночные Часы'!F59&gt;0,CONCATENATE(IF((TEXT(График!Q60-График!P60,"ч")-1)&lt;0,0,TEXT(График!Q60-График!P60,"ч")-1),"_",TEXT('Ночные Часы'!F59,"Ч")),IF((TEXT(График!Q60-График!P60,"ч")-1)&lt;0,0,TEXT(График!Q60-График!P60,"ч")-1)))</f>
        <v>8_3</v>
      </c>
      <c r="G59" s="289" t="str">
        <f>IF(ISTEXT(График!S60),График!S60,IF('Ночные Часы'!G59&gt;0,CONCATENATE(IF((TEXT(График!T60-График!S60,"ч")-1)&lt;0,0,TEXT(График!T60-График!S60,"ч")-1),"_",TEXT('Ночные Часы'!G59,"Ч")),IF((TEXT(График!T60-График!S60,"ч")-1)&lt;0,0,TEXT(График!T60-График!S60,"ч")-1)))</f>
        <v>8_3</v>
      </c>
      <c r="H59" s="289" t="str">
        <f>IF(ISTEXT(График!V60),График!V60,IF('Ночные Часы'!H59&gt;0,CONCATENATE(IF((TEXT(График!W60-График!V60,"ч")-1)&lt;0,0,TEXT(График!W60-График!V60,"ч")-1),"_",TEXT('Ночные Часы'!H59,"Ч")),IF((TEXT(График!W60-График!V60,"ч")-1)&lt;0,0,TEXT(График!W60-График!V60,"ч")-1)))</f>
        <v>В</v>
      </c>
      <c r="I59" s="289" t="str">
        <f>IF(ISTEXT(График!Y60),График!Y60,IF('Ночные Часы'!I59&gt;0,CONCATENATE(IF((TEXT(График!Z60-График!Y60,"ч")-1)&lt;0,0,TEXT(График!Z60-График!Y60,"ч")-1),"_",TEXT('Ночные Часы'!I59,"Ч")),IF((TEXT(График!Z60-График!Y60,"ч")-1)&lt;0,0,TEXT(График!Z60-График!Y60,"ч")-1)))</f>
        <v>В</v>
      </c>
      <c r="J59" s="289" t="str">
        <f>IF(ISTEXT(График!AB60),График!AB60,IF('Ночные Часы'!J59&gt;0,CONCATENATE(IF((TEXT(График!AC60-График!AB60,"ч")-1)&lt;0,0,TEXT(График!AC60-График!AB60,"ч")-1),"_",TEXT('Ночные Часы'!J59,"Ч")),IF((TEXT(График!AC60-График!AB60,"ч")-1)&lt;0,0,TEXT(График!AC60-График!AB60,"ч")-1)))</f>
        <v>В</v>
      </c>
      <c r="K59" s="289">
        <f>IF(ISTEXT(График!AE60),График!AE60,IF('Ночные Часы'!K59&gt;0,CONCATENATE(IF((TEXT(График!AF60-График!AE60,"ч")-1)&lt;0,0,TEXT(График!AF60-График!AE60,"ч")-1),"_",TEXT('Ночные Часы'!K59,"Ч")),IF((TEXT(График!AF60-График!AE60,"ч")-1)&lt;0,0,TEXT(График!AF60-График!AE60,"ч")-1)))</f>
        <v>8</v>
      </c>
      <c r="L59" s="289">
        <f>IF(ISTEXT(График!AH60),График!AH60,IF('Ночные Часы'!L59&gt;0,CONCATENATE(IF((TEXT(График!AI60-График!AH60,"ч")-1)&lt;0,0,TEXT(График!AI60-График!AH60,"ч")-1),"_",TEXT('Ночные Часы'!L59,"Ч")),IF((TEXT(График!AI60-График!AH60,"ч")-1)&lt;0,0,TEXT(График!AI60-График!AH60,"ч")-1)))</f>
        <v>8</v>
      </c>
      <c r="M59" s="289">
        <f>IF(ISTEXT(График!AK60),График!AK60,IF('Ночные Часы'!M59&gt;0,CONCATENATE(IF((TEXT(График!AL60-График!AK60,"ч")-1)&lt;0,0,TEXT(График!AL60-График!AK60,"ч")-1),"_",TEXT('Ночные Часы'!M59,"Ч")),IF((TEXT(График!AL60-График!AK60,"ч")-1)&lt;0,0,TEXT(График!AL60-График!AK60,"ч")-1)))</f>
        <v>8</v>
      </c>
      <c r="N59" s="289">
        <f>IF(ISTEXT(График!AN60),График!AN60,IF('Ночные Часы'!N59&gt;0,CONCATENATE(IF((TEXT(График!AO60-График!AN60,"ч")-1)&lt;0,0,TEXT(График!AO60-График!AN60,"ч")-1),"_",TEXT('Ночные Часы'!N59,"Ч")),IF((TEXT(График!AO60-График!AN60,"ч")-1)&lt;0,0,TEXT(График!AO60-График!AN60,"ч")-1)))</f>
        <v>8</v>
      </c>
      <c r="O59" s="289" t="str">
        <f>IF(ISTEXT(График!AQ60),График!AQ60,IF('Ночные Часы'!O59&gt;0,CONCATENATE(IF((TEXT(График!AR60-График!AQ60,"ч")-1)&lt;0,0,TEXT(График!AR60-График!AQ60,"ч")-1),"_",TEXT('Ночные Часы'!O59,"Ч")),IF((TEXT(График!AR60-График!AQ60,"ч")-1)&lt;0,0,TEXT(График!AR60-График!AQ60,"ч")-1)))</f>
        <v>В</v>
      </c>
      <c r="P59" s="289" t="str">
        <f>IF(ISTEXT(График!AT60),График!AT60,IF('Ночные Часы'!P59&gt;0,CONCATENATE(IF((TEXT(График!AU60-График!AT60,"ч")-1)&lt;0,0,TEXT(График!AU60-График!AT60,"ч")-1),"_",TEXT('Ночные Часы'!P59,"Ч")),IF((TEXT(График!AU60-График!AT60,"ч")-1)&lt;0,0,TEXT(График!AU60-График!AT60,"ч")-1)))</f>
        <v>8_3</v>
      </c>
      <c r="Q59" s="289" t="str">
        <f>IF(ISTEXT(График!AW60),График!AW60,IF('Ночные Часы'!Q59&gt;0,CONCATENATE(IF((TEXT(График!AX60-График!AW60,"ч")-1)&lt;0,0,TEXT(График!AX60-График!AW60,"ч")-1),"_",TEXT('Ночные Часы'!Q59,"Ч")),IF((TEXT(График!AX60-График!AW60,"ч")-1)&lt;0,0,TEXT(График!AX60-График!AW60,"ч")-1)))</f>
        <v>8_3</v>
      </c>
      <c r="R59" s="289" t="str">
        <f>IF(ISTEXT(График!AZ60),График!AZ60,IF('Ночные Часы'!R59&gt;0,CONCATENATE(IF((TEXT(График!BA60-График!AZ60,"ч")-1)&lt;0,0,TEXT(График!BA60-График!AZ60,"ч")-1),"_",TEXT('Ночные Часы'!R59,"Ч")),IF((TEXT(График!BA60-График!AZ60,"ч")-1)&lt;0,0,TEXT(График!BA60-График!AZ60,"ч")-1)))</f>
        <v>8_3</v>
      </c>
      <c r="S59" s="289" t="str">
        <f>IF(ISTEXT(График!BC60),График!BC60,IF('Ночные Часы'!S59&gt;0,CONCATENATE(IF((TEXT(График!BD60-График!BC60,"ч")-1)&lt;0,0,TEXT(График!BD60-График!BC60,"ч")-1),"_",TEXT('Ночные Часы'!S59,"Ч")),IF((TEXT(График!BD60-График!BC60,"ч")-1)&lt;0,0,TEXT(График!BD60-График!BC60,"ч")-1)))</f>
        <v>8_3</v>
      </c>
      <c r="T59" s="289" t="str">
        <f>IF(ISTEXT(График!BF60),График!BF60,IF('Ночные Часы'!T59&gt;0,CONCATENATE(IF((TEXT(График!BG60-График!BF60,"ч")-1)&lt;0,0,TEXT(График!BG60-График!BF60,"ч")-1),"_",TEXT('Ночные Часы'!T59,"Ч")),IF((TEXT(График!BG60-График!BF60,"ч")-1)&lt;0,0,TEXT(График!BG60-График!BF60,"ч")-1)))</f>
        <v>8_3</v>
      </c>
      <c r="U59" s="289" t="str">
        <f>IF(ISTEXT(График!BI60),График!BI60,IF('Ночные Часы'!U59&gt;0,CONCATENATE(IF((TEXT(График!BJ60-График!BI60,"ч")-1)&lt;0,0,TEXT(График!BJ60-График!BI60,"ч")-1),"_",TEXT('Ночные Часы'!U59,"Ч")),IF((TEXT(График!BJ60-График!BI60,"ч")-1)&lt;0,0,TEXT(График!BJ60-График!BI60,"ч")-1)))</f>
        <v>В</v>
      </c>
      <c r="V59" s="289" t="str">
        <f>IF(ISTEXT(График!BL60),График!BL60,IF('Ночные Часы'!V59&gt;0,CONCATENATE(IF((TEXT(График!BM60-График!BL60,"ч")-1)&lt;0,0,TEXT(График!BM60-График!BL60,"ч")-1),"_",TEXT('Ночные Часы'!V59,"Ч")),IF((TEXT(График!BM60-График!BL60,"ч")-1)&lt;0,0,TEXT(График!BM60-График!BL60,"ч")-1)))</f>
        <v>В</v>
      </c>
      <c r="W59" s="289">
        <f>IF(ISTEXT(График!BO60),График!BO60,IF('Ночные Часы'!W59&gt;0,CONCATENATE(IF((TEXT(График!BP60-График!BO60,"ч")-1)&lt;0,0,TEXT(График!BP60-График!BO60,"ч")-1),"_",TEXT('Ночные Часы'!W59,"Ч")),IF((TEXT(График!BP60-График!BO60,"ч")-1)&lt;0,0,TEXT(График!BP60-График!BO60,"ч")-1)))</f>
        <v>8</v>
      </c>
      <c r="X59" s="289">
        <f>IF(ISTEXT(График!BR60),График!BR60,IF('Ночные Часы'!X59&gt;0,CONCATENATE(IF((TEXT(График!BS60-График!BR60,"ч")-1)&lt;0,0,TEXT(График!BS60-График!BR60,"ч")-1),"_",TEXT('Ночные Часы'!X59,"Ч")),IF((TEXT(График!BS60-График!BR60,"ч")-1)&lt;0,0,TEXT(График!BS60-График!BR60,"ч")-1)))</f>
        <v>8</v>
      </c>
      <c r="Y59" s="289">
        <f>IF(ISTEXT(График!BU60),График!BU60,IF('Ночные Часы'!Y59&gt;0,CONCATENATE(IF((TEXT(График!BV60-График!BU60,"ч")-1)&lt;0,0,TEXT(График!BV60-График!BU60,"ч")-1),"_",TEXT('Ночные Часы'!Y59,"Ч")),IF((TEXT(График!BV60-График!BU60,"ч")-1)&lt;0,0,TEXT(График!BV60-График!BU60,"ч")-1)))</f>
        <v>8</v>
      </c>
      <c r="Z59" s="289">
        <f>IF(ISTEXT(График!BX60),График!BX60,IF('Ночные Часы'!Z59&gt;0,CONCATENATE(IF((TEXT(График!BY60-График!BX60,"ч")-1)&lt;0,0,TEXT(График!BY60-График!BX60,"ч")-1),"_",TEXT('Ночные Часы'!Z59,"Ч")),IF((TEXT(График!BY60-График!BX60,"ч")-1)&lt;0,0,TEXT(График!BY60-График!BX60,"ч")-1)))</f>
        <v>8</v>
      </c>
      <c r="AA59" s="289">
        <f>IF(ISTEXT(График!CA60),График!CA60,IF('Ночные Часы'!AA59&gt;0,CONCATENATE(IF((TEXT(График!CB60-График!CA60,"ч")-1)&lt;0,0,TEXT(График!CB60-График!CA60,"ч")-1),"_",TEXT('Ночные Часы'!AA59,"Ч")),IF((TEXT(График!CB60-График!CA60,"ч")-1)&lt;0,0,TEXT(График!CB60-График!CA60,"ч")-1)))</f>
        <v>8</v>
      </c>
      <c r="AB59" s="289" t="str">
        <f>IF(ISTEXT(График!CD60),График!CD60,IF('Ночные Часы'!AB59&gt;0,CONCATENATE(IF((TEXT(График!CE60-График!CD60,"ч")-1)&lt;0,0,TEXT(График!CE60-График!CD60,"ч")-1),"_",TEXT('Ночные Часы'!AB59,"Ч")),IF((TEXT(График!CE60-График!CD60,"ч")-1)&lt;0,0,TEXT(График!CE60-График!CD60,"ч")-1)))</f>
        <v>В</v>
      </c>
      <c r="AC59" s="289" t="str">
        <f>IF(ISTEXT(График!CG60),График!CG60,IF('Ночные Часы'!AC59&gt;0,CONCATENATE(IF((TEXT(График!CH60-График!CG60,"ч")-1)&lt;0,0,TEXT(График!CH60-График!CG60,"ч")-1),"_",TEXT('Ночные Часы'!AC59,"Ч")),IF((TEXT(График!CH60-График!CG60,"ч")-1)&lt;0,0,TEXT(График!CH60-График!CG60,"ч")-1)))</f>
        <v>В</v>
      </c>
      <c r="AD59" s="289">
        <f>IF(ISTEXT(График!CJ60),График!CJ60,IF('Ночные Часы'!AD59&gt;0,CONCATENATE(IF((TEXT(График!CK60-График!CJ60,"ч")-1)&lt;0,0,TEXT(График!CK60-График!CJ60,"ч")-1),"_",TEXT('Ночные Часы'!AD59,"Ч")),IF((TEXT(График!CK60-График!CJ60,"ч")-1)&lt;0,0,TEXT(График!CK60-График!CJ60,"ч")-1)))</f>
        <v>8</v>
      </c>
      <c r="AE59" s="289" t="str">
        <f>IF(ISTEXT(График!CM60),График!CM60,IF('Ночные Часы'!AE59&gt;0,CONCATENATE(IF((TEXT(График!CN60-График!CM60,"ч")-1)&lt;0,0,TEXT(График!CN60-График!CM60,"ч")-1),"_",TEXT('Ночные Часы'!AE59,"Ч")),IF((TEXT(График!CN60-График!CM60,"ч")-1)&lt;0,0,TEXT(График!CN60-График!CM60,"ч")-1)))</f>
        <v>8_3</v>
      </c>
      <c r="AF59" s="289" t="str">
        <f>IF(ISTEXT(График!CP60),График!CP60,IF('Ночные Часы'!AF59&gt;0,CONCATENATE(IF((TEXT(График!CQ60-График!CP60,"ч")-1)&lt;0,0,TEXT(График!CQ60-График!CP60,"ч")-1),"_",TEXT('Ночные Часы'!AF59,"Ч")),IF((TEXT(График!CQ60-График!CP60,"ч")-1)&lt;0,0,TEXT(График!CQ60-График!CP60,"ч")-1)))</f>
        <v>7_3</v>
      </c>
      <c r="AG59" s="289">
        <f>IF(ISTEXT(График!CS60),График!CS60,IF('Ночные Часы'!AG59&gt;0,CONCATENATE(IF((TEXT(График!CT60-График!CS60,"ч")-1)&lt;0,0,TEXT(График!CT60-График!CS60,"ч")-1),"_",TEXT('Ночные Часы'!AG59,"Ч")),IF((TEXT(График!CT60-График!CS60,"ч")-1)&lt;0,0,TEXT(График!CT60-График!CS60,"ч")-1)))</f>
        <v>0</v>
      </c>
      <c r="AH59" s="284">
        <f>График!CW60</f>
        <v>21</v>
      </c>
      <c r="AI59" s="196">
        <f t="array" ref="AI59">SUM(IFERROR(--LEFTB(C59:AG59,FIND("_",C59:AG59)-1),C59:AG59))</f>
        <v>167</v>
      </c>
      <c r="AJ59" s="284">
        <f t="array" ref="AJ59">SUM(--IFERROR(MID(C59:AG59,SEARCH("_",C59:AG59)+1,1),0))</f>
        <v>30</v>
      </c>
      <c r="AK59" s="285">
        <f>'Ночные Часы'!AH59</f>
        <v>1.25</v>
      </c>
      <c r="AL59" s="285">
        <f t="shared" si="1"/>
        <v>0</v>
      </c>
      <c r="AM59" s="351">
        <f t="shared" si="2"/>
        <v>9</v>
      </c>
      <c r="AN59" s="351">
        <f t="shared" si="3"/>
        <v>0</v>
      </c>
      <c r="AO59" s="351">
        <f t="shared" si="4"/>
        <v>0</v>
      </c>
    </row>
    <row r="60" spans="1:41" x14ac:dyDescent="0.25">
      <c r="A60" s="8">
        <f>VLOOKUP(B60,'Список КК'!$M$2:$N$377,2,TRUE)</f>
        <v>8434</v>
      </c>
      <c r="B60" s="9" t="str">
        <f>График!C61</f>
        <v>Карпухина Юлия Анатольевна</v>
      </c>
      <c r="C60" s="289">
        <f>IF(ISTEXT(График!G61),График!G61,IF('Ночные Часы'!C60&gt;0,CONCATENATE(IF((TEXT(График!H61-График!G61,"ч")-1)&lt;0,0,TEXT(График!H61-График!G61,"ч")-1),"_",TEXT('Ночные Часы'!C60,"Ч")),IF((TEXT(График!H61-График!G61,"ч")-1)&lt;0,0,TEXT(График!H61-График!G61,"ч")-1)))</f>
        <v>8</v>
      </c>
      <c r="D60" s="289" t="str">
        <f>IF(ISTEXT(График!J61),График!J61,IF('Ночные Часы'!D60&gt;0,CONCATENATE(IF((TEXT(График!K61-График!J61,"ч")-1)&lt;0,0,TEXT(График!K61-График!J61,"ч")-1),"_",TEXT('Ночные Часы'!D60,"Ч")),IF((TEXT(График!K61-График!J61,"ч")-1)&lt;0,0,TEXT(График!K61-График!J61,"ч")-1)))</f>
        <v>В</v>
      </c>
      <c r="E60" s="289" t="str">
        <f>IF(ISTEXT(График!M61),График!M61,IF('Ночные Часы'!E60&gt;0,CONCATENATE(IF((TEXT(График!N61-График!M61,"ч")-1)&lt;0,0,TEXT(График!N61-График!M61,"ч")-1),"_",TEXT('Ночные Часы'!E60,"Ч")),IF((TEXT(График!N61-График!M61,"ч")-1)&lt;0,0,TEXT(График!N61-График!M61,"ч")-1)))</f>
        <v>В</v>
      </c>
      <c r="F60" s="289">
        <f>IF(ISTEXT(График!P61),График!P61,IF('Ночные Часы'!F60&gt;0,CONCATENATE(IF((TEXT(График!Q61-График!P61,"ч")-1)&lt;0,0,TEXT(График!Q61-График!P61,"ч")-1),"_",TEXT('Ночные Часы'!F60,"Ч")),IF((TEXT(График!Q61-График!P61,"ч")-1)&lt;0,0,TEXT(График!Q61-График!P61,"ч")-1)))</f>
        <v>8</v>
      </c>
      <c r="G60" s="289">
        <f>IF(ISTEXT(График!S61),График!S61,IF('Ночные Часы'!G60&gt;0,CONCATENATE(IF((TEXT(График!T61-График!S61,"ч")-1)&lt;0,0,TEXT(График!T61-График!S61,"ч")-1),"_",TEXT('Ночные Часы'!G60,"Ч")),IF((TEXT(График!T61-График!S61,"ч")-1)&lt;0,0,TEXT(График!T61-График!S61,"ч")-1)))</f>
        <v>8</v>
      </c>
      <c r="H60" s="289">
        <f>IF(ISTEXT(График!V61),График!V61,IF('Ночные Часы'!H60&gt;0,CONCATENATE(IF((TEXT(График!W61-График!V61,"ч")-1)&lt;0,0,TEXT(График!W61-График!V61,"ч")-1),"_",TEXT('Ночные Часы'!H60,"Ч")),IF((TEXT(График!W61-График!V61,"ч")-1)&lt;0,0,TEXT(График!W61-График!V61,"ч")-1)))</f>
        <v>8</v>
      </c>
      <c r="I60" s="289">
        <f>IF(ISTEXT(График!Y61),График!Y61,IF('Ночные Часы'!I60&gt;0,CONCATENATE(IF((TEXT(График!Z61-График!Y61,"ч")-1)&lt;0,0,TEXT(График!Z61-График!Y61,"ч")-1),"_",TEXT('Ночные Часы'!I60,"Ч")),IF((TEXT(График!Z61-График!Y61,"ч")-1)&lt;0,0,TEXT(График!Z61-График!Y61,"ч")-1)))</f>
        <v>11</v>
      </c>
      <c r="J60" s="289" t="str">
        <f>IF(ISTEXT(График!AB61),График!AB61,IF('Ночные Часы'!J60&gt;0,CONCATENATE(IF((TEXT(График!AC61-График!AB61,"ч")-1)&lt;0,0,TEXT(График!AC61-График!AB61,"ч")-1),"_",TEXT('Ночные Часы'!J60,"Ч")),IF((TEXT(График!AC61-График!AB61,"ч")-1)&lt;0,0,TEXT(График!AC61-График!AB61,"ч")-1)))</f>
        <v>В</v>
      </c>
      <c r="K60" s="289" t="str">
        <f>IF(ISTEXT(График!AE61),График!AE61,IF('Ночные Часы'!K60&gt;0,CONCATENATE(IF((TEXT(График!AF61-График!AE61,"ч")-1)&lt;0,0,TEXT(График!AF61-График!AE61,"ч")-1),"_",TEXT('Ночные Часы'!K60,"Ч")),IF((TEXT(График!AF61-График!AE61,"ч")-1)&lt;0,0,TEXT(График!AF61-График!AE61,"ч")-1)))</f>
        <v>В</v>
      </c>
      <c r="L60" s="289">
        <f>IF(ISTEXT(График!AH61),График!AH61,IF('Ночные Часы'!L60&gt;0,CONCATENATE(IF((TEXT(График!AI61-График!AH61,"ч")-1)&lt;0,0,TEXT(График!AI61-График!AH61,"ч")-1),"_",TEXT('Ночные Часы'!L60,"Ч")),IF((TEXT(График!AI61-График!AH61,"ч")-1)&lt;0,0,TEXT(График!AI61-График!AH61,"ч")-1)))</f>
        <v>8</v>
      </c>
      <c r="M60" s="289">
        <f>IF(ISTEXT(График!AK61),График!AK61,IF('Ночные Часы'!M60&gt;0,CONCATENATE(IF((TEXT(График!AL61-График!AK61,"ч")-1)&lt;0,0,TEXT(График!AL61-График!AK61,"ч")-1),"_",TEXT('Ночные Часы'!M60,"Ч")),IF((TEXT(График!AL61-График!AK61,"ч")-1)&lt;0,0,TEXT(График!AL61-График!AK61,"ч")-1)))</f>
        <v>8</v>
      </c>
      <c r="N60" s="289">
        <f>IF(ISTEXT(График!AN61),График!AN61,IF('Ночные Часы'!N60&gt;0,CONCATENATE(IF((TEXT(График!AO61-График!AN61,"ч")-1)&lt;0,0,TEXT(График!AO61-График!AN61,"ч")-1),"_",TEXT('Ночные Часы'!N60,"Ч")),IF((TEXT(График!AO61-График!AN61,"ч")-1)&lt;0,0,TEXT(График!AO61-График!AN61,"ч")-1)))</f>
        <v>8</v>
      </c>
      <c r="O60" s="289" t="str">
        <f>IF(ISTEXT(График!AQ61),График!AQ61,IF('Ночные Часы'!O60&gt;0,CONCATENATE(IF((TEXT(График!AR61-График!AQ61,"ч")-1)&lt;0,0,TEXT(График!AR61-График!AQ61,"ч")-1),"_",TEXT('Ночные Часы'!O60,"Ч")),IF((TEXT(График!AR61-График!AQ61,"ч")-1)&lt;0,0,TEXT(График!AR61-График!AQ61,"ч")-1)))</f>
        <v>В</v>
      </c>
      <c r="P60" s="289">
        <f>IF(ISTEXT(График!AT61),График!AT61,IF('Ночные Часы'!P60&gt;0,CONCATENATE(IF((TEXT(График!AU61-График!AT61,"ч")-1)&lt;0,0,TEXT(График!AU61-График!AT61,"ч")-1),"_",TEXT('Ночные Часы'!P60,"Ч")),IF((TEXT(График!AU61-График!AT61,"ч")-1)&lt;0,0,TEXT(График!AU61-График!AT61,"ч")-1)))</f>
        <v>9</v>
      </c>
      <c r="Q60" s="289">
        <f>IF(ISTEXT(График!AW61),График!AW61,IF('Ночные Часы'!Q60&gt;0,CONCATENATE(IF((TEXT(График!AX61-График!AW61,"ч")-1)&lt;0,0,TEXT(График!AX61-График!AW61,"ч")-1),"_",TEXT('Ночные Часы'!Q60,"Ч")),IF((TEXT(График!AX61-График!AW61,"ч")-1)&lt;0,0,TEXT(График!AX61-График!AW61,"ч")-1)))</f>
        <v>9</v>
      </c>
      <c r="R60" s="289" t="str">
        <f>IF(ISTEXT(График!AZ61),График!AZ61,IF('Ночные Часы'!R60&gt;0,CONCATENATE(IF((TEXT(График!BA61-График!AZ61,"ч")-1)&lt;0,0,TEXT(График!BA61-График!AZ61,"ч")-1),"_",TEXT('Ночные Часы'!R60,"Ч")),IF((TEXT(График!BA61-График!AZ61,"ч")-1)&lt;0,0,TEXT(График!BA61-График!AZ61,"ч")-1)))</f>
        <v>В</v>
      </c>
      <c r="S60" s="289" t="str">
        <f>IF(ISTEXT(График!BC61),График!BC61,IF('Ночные Часы'!S60&gt;0,CONCATENATE(IF((TEXT(График!BD61-График!BC61,"ч")-1)&lt;0,0,TEXT(График!BD61-График!BC61,"ч")-1),"_",TEXT('Ночные Часы'!S60,"Ч")),IF((TEXT(График!BD61-График!BC61,"ч")-1)&lt;0,0,TEXT(График!BD61-График!BC61,"ч")-1)))</f>
        <v>В</v>
      </c>
      <c r="T60" s="289">
        <f>IF(ISTEXT(График!BF61),График!BF61,IF('Ночные Часы'!T60&gt;0,CONCATENATE(IF((TEXT(График!BG61-График!BF61,"ч")-1)&lt;0,0,TEXT(График!BG61-График!BF61,"ч")-1),"_",TEXT('Ночные Часы'!T60,"Ч")),IF((TEXT(График!BG61-График!BF61,"ч")-1)&lt;0,0,TEXT(График!BG61-График!BF61,"ч")-1)))</f>
        <v>8</v>
      </c>
      <c r="U60" s="289">
        <f>IF(ISTEXT(График!BI61),График!BI61,IF('Ночные Часы'!U60&gt;0,CONCATENATE(IF((TEXT(График!BJ61-График!BI61,"ч")-1)&lt;0,0,TEXT(График!BJ61-График!BI61,"ч")-1),"_",TEXT('Ночные Часы'!U60,"Ч")),IF((TEXT(График!BJ61-График!BI61,"ч")-1)&lt;0,0,TEXT(График!BJ61-График!BI61,"ч")-1)))</f>
        <v>8</v>
      </c>
      <c r="V60" s="289" t="str">
        <f>IF(ISTEXT(График!BL61),График!BL61,IF('Ночные Часы'!V60&gt;0,CONCATENATE(IF((TEXT(График!BM61-График!BL61,"ч")-1)&lt;0,0,TEXT(График!BM61-График!BL61,"ч")-1),"_",TEXT('Ночные Часы'!V60,"Ч")),IF((TEXT(График!BM61-График!BL61,"ч")-1)&lt;0,0,TEXT(График!BM61-График!BL61,"ч")-1)))</f>
        <v>В</v>
      </c>
      <c r="W60" s="289" t="str">
        <f>IF(ISTEXT(График!BO61),График!BO61,IF('Ночные Часы'!W60&gt;0,CONCATENATE(IF((TEXT(График!BP61-График!BO61,"ч")-1)&lt;0,0,TEXT(График!BP61-График!BO61,"ч")-1),"_",TEXT('Ночные Часы'!W60,"Ч")),IF((TEXT(График!BP61-График!BO61,"ч")-1)&lt;0,0,TEXT(График!BP61-График!BO61,"ч")-1)))</f>
        <v>В</v>
      </c>
      <c r="X60" s="289" t="str">
        <f>IF(ISTEXT(График!BR61),График!BR61,IF('Ночные Часы'!X60&gt;0,CONCATENATE(IF((TEXT(График!BS61-График!BR61,"ч")-1)&lt;0,0,TEXT(График!BS61-График!BR61,"ч")-1),"_",TEXT('Ночные Часы'!X60,"Ч")),IF((TEXT(График!BS61-График!BR61,"ч")-1)&lt;0,0,TEXT(График!BS61-График!BR61,"ч")-1)))</f>
        <v>В</v>
      </c>
      <c r="Y60" s="289">
        <f>IF(ISTEXT(График!BU61),График!BU61,IF('Ночные Часы'!Y60&gt;0,CONCATENATE(IF((TEXT(График!BV61-График!BU61,"ч")-1)&lt;0,0,TEXT(График!BV61-График!BU61,"ч")-1),"_",TEXT('Ночные Часы'!Y60,"Ч")),IF((TEXT(График!BV61-График!BU61,"ч")-1)&lt;0,0,TEXT(График!BV61-График!BU61,"ч")-1)))</f>
        <v>8</v>
      </c>
      <c r="Z60" s="289">
        <f>IF(ISTEXT(График!BX61),График!BX61,IF('Ночные Часы'!Z60&gt;0,CONCATENATE(IF((TEXT(График!BY61-График!BX61,"ч")-1)&lt;0,0,TEXT(График!BY61-График!BX61,"ч")-1),"_",TEXT('Ночные Часы'!Z60,"Ч")),IF((TEXT(График!BY61-График!BX61,"ч")-1)&lt;0,0,TEXT(График!BY61-График!BX61,"ч")-1)))</f>
        <v>8</v>
      </c>
      <c r="AA60" s="289">
        <f>IF(ISTEXT(График!CA61),График!CA61,IF('Ночные Часы'!AA60&gt;0,CONCATENATE(IF((TEXT(График!CB61-График!CA61,"ч")-1)&lt;0,0,TEXT(График!CB61-График!CA61,"ч")-1),"_",TEXT('Ночные Часы'!AA60,"Ч")),IF((TEXT(График!CB61-График!CA61,"ч")-1)&lt;0,0,TEXT(График!CB61-График!CA61,"ч")-1)))</f>
        <v>8</v>
      </c>
      <c r="AB60" s="289">
        <f>IF(ISTEXT(График!CD61),График!CD61,IF('Ночные Часы'!AB60&gt;0,CONCATENATE(IF((TEXT(График!CE61-График!CD61,"ч")-1)&lt;0,0,TEXT(График!CE61-График!CD61,"ч")-1),"_",TEXT('Ночные Часы'!AB60,"Ч")),IF((TEXT(График!CE61-График!CD61,"ч")-1)&lt;0,0,TEXT(График!CE61-График!CD61,"ч")-1)))</f>
        <v>8</v>
      </c>
      <c r="AC60" s="289" t="str">
        <f>IF(ISTEXT(График!CG61),График!CG61,IF('Ночные Часы'!AC60&gt;0,CONCATENATE(IF((TEXT(График!CH61-График!CG61,"ч")-1)&lt;0,0,TEXT(График!CH61-График!CG61,"ч")-1),"_",TEXT('Ночные Часы'!AC60,"Ч")),IF((TEXT(График!CH61-График!CG61,"ч")-1)&lt;0,0,TEXT(График!CH61-График!CG61,"ч")-1)))</f>
        <v>В</v>
      </c>
      <c r="AD60" s="289" t="str">
        <f>IF(ISTEXT(График!CJ61),График!CJ61,IF('Ночные Часы'!AD60&gt;0,CONCATENATE(IF((TEXT(График!CK61-График!CJ61,"ч")-1)&lt;0,0,TEXT(График!CK61-График!CJ61,"ч")-1),"_",TEXT('Ночные Часы'!AD60,"Ч")),IF((TEXT(График!CK61-График!CJ61,"ч")-1)&lt;0,0,TEXT(График!CK61-График!CJ61,"ч")-1)))</f>
        <v>В</v>
      </c>
      <c r="AE60" s="289" t="str">
        <f>IF(ISTEXT(График!CM61),График!CM61,IF('Ночные Часы'!AE60&gt;0,CONCATENATE(IF((TEXT(График!CN61-График!CM61,"ч")-1)&lt;0,0,TEXT(График!CN61-График!CM61,"ч")-1),"_",TEXT('Ночные Часы'!AE60,"Ч")),IF((TEXT(График!CN61-График!CM61,"ч")-1)&lt;0,0,TEXT(График!CN61-График!CM61,"ч")-1)))</f>
        <v>В</v>
      </c>
      <c r="AF60" s="289" t="str">
        <f>IF(ISTEXT(График!CP61),График!CP61,IF('Ночные Часы'!AF60&gt;0,CONCATENATE(IF((TEXT(График!CQ61-График!CP61,"ч")-1)&lt;0,0,TEXT(График!CQ61-График!CP61,"ч")-1),"_",TEXT('Ночные Часы'!AF60,"Ч")),IF((TEXT(График!CQ61-График!CP61,"ч")-1)&lt;0,0,TEXT(График!CQ61-График!CP61,"ч")-1)))</f>
        <v>В</v>
      </c>
      <c r="AG60" s="289">
        <f>IF(ISTEXT(График!CS61),График!CS61,IF('Ночные Часы'!AG60&gt;0,CONCATENATE(IF((TEXT(График!CT61-График!CS61,"ч")-1)&lt;0,0,TEXT(График!CT61-График!CS61,"ч")-1),"_",TEXT('Ночные Часы'!AG60,"Ч")),IF((TEXT(График!CT61-График!CS61,"ч")-1)&lt;0,0,TEXT(График!CT61-График!CS61,"ч")-1)))</f>
        <v>0</v>
      </c>
      <c r="AH60" s="284">
        <f>График!CW61</f>
        <v>16</v>
      </c>
      <c r="AI60" s="196">
        <f t="array" ref="AI60">SUM(IFERROR(--LEFTB(C60:AG60,FIND("_",C60:AG60)-1),C60:AG60))</f>
        <v>133</v>
      </c>
      <c r="AJ60" s="284">
        <f t="array" ref="AJ60">SUM(--IFERROR(MID(C60:AG60,SEARCH("_",C60:AG60)+1,1),0))</f>
        <v>0</v>
      </c>
      <c r="AK60" s="285">
        <f>'Ночные Часы'!AH60</f>
        <v>0</v>
      </c>
      <c r="AL60" s="285">
        <f t="shared" si="1"/>
        <v>0</v>
      </c>
      <c r="AM60" s="351">
        <f t="shared" si="2"/>
        <v>14</v>
      </c>
      <c r="AN60" s="351">
        <f t="shared" si="3"/>
        <v>0</v>
      </c>
      <c r="AO60" s="351">
        <f t="shared" si="4"/>
        <v>0</v>
      </c>
    </row>
    <row r="61" spans="1:41" x14ac:dyDescent="0.25">
      <c r="A61" s="8">
        <f>VLOOKUP(B61,'Список КК'!$M$2:$N$377,2,TRUE)</f>
        <v>17494</v>
      </c>
      <c r="B61" s="9" t="str">
        <f>График!C62</f>
        <v>Каюшкина Ксения Андреевна</v>
      </c>
      <c r="C61" s="289" t="str">
        <f>IF(ISTEXT(График!G62),График!G62,IF('Ночные Часы'!C61&gt;0,CONCATENATE(IF((TEXT(График!H62-График!G62,"ч")-1)&lt;0,0,TEXT(График!H62-График!G62,"ч")-1),"_",TEXT('Ночные Часы'!C61,"Ч")),IF((TEXT(График!H62-График!G62,"ч")-1)&lt;0,0,TEXT(График!H62-График!G62,"ч")-1)))</f>
        <v>В</v>
      </c>
      <c r="D61" s="289" t="str">
        <f>IF(ISTEXT(График!J62),График!J62,IF('Ночные Часы'!D61&gt;0,CONCATENATE(IF((TEXT(График!K62-График!J62,"ч")-1)&lt;0,0,TEXT(График!K62-График!J62,"ч")-1),"_",TEXT('Ночные Часы'!D61,"Ч")),IF((TEXT(График!K62-График!J62,"ч")-1)&lt;0,0,TEXT(График!K62-График!J62,"ч")-1)))</f>
        <v>ОТ</v>
      </c>
      <c r="E61" s="289" t="str">
        <f>IF(ISTEXT(График!M62),График!M62,IF('Ночные Часы'!E61&gt;0,CONCATENATE(IF((TEXT(График!N62-График!M62,"ч")-1)&lt;0,0,TEXT(График!N62-График!M62,"ч")-1),"_",TEXT('Ночные Часы'!E61,"Ч")),IF((TEXT(График!N62-График!M62,"ч")-1)&lt;0,0,TEXT(График!N62-График!M62,"ч")-1)))</f>
        <v>ОТ</v>
      </c>
      <c r="F61" s="289" t="str">
        <f>IF(ISTEXT(График!P62),График!P62,IF('Ночные Часы'!F61&gt;0,CONCATENATE(IF((TEXT(График!Q62-График!P62,"ч")-1)&lt;0,0,TEXT(График!Q62-График!P62,"ч")-1),"_",TEXT('Ночные Часы'!F61,"Ч")),IF((TEXT(График!Q62-График!P62,"ч")-1)&lt;0,0,TEXT(График!Q62-График!P62,"ч")-1)))</f>
        <v>ОТ</v>
      </c>
      <c r="G61" s="289" t="str">
        <f>IF(ISTEXT(График!S62),График!S62,IF('Ночные Часы'!G61&gt;0,CONCATENATE(IF((TEXT(График!T62-График!S62,"ч")-1)&lt;0,0,TEXT(График!T62-График!S62,"ч")-1),"_",TEXT('Ночные Часы'!G61,"Ч")),IF((TEXT(График!T62-График!S62,"ч")-1)&lt;0,0,TEXT(График!T62-График!S62,"ч")-1)))</f>
        <v>ОТ</v>
      </c>
      <c r="H61" s="289" t="str">
        <f>IF(ISTEXT(График!V62),График!V62,IF('Ночные Часы'!H61&gt;0,CONCATENATE(IF((TEXT(График!W62-График!V62,"ч")-1)&lt;0,0,TEXT(График!W62-График!V62,"ч")-1),"_",TEXT('Ночные Часы'!H61,"Ч")),IF((TEXT(График!W62-График!V62,"ч")-1)&lt;0,0,TEXT(График!W62-График!V62,"ч")-1)))</f>
        <v>ОТ</v>
      </c>
      <c r="I61" s="289" t="str">
        <f>IF(ISTEXT(График!Y62),График!Y62,IF('Ночные Часы'!I61&gt;0,CONCATENATE(IF((TEXT(График!Z62-График!Y62,"ч")-1)&lt;0,0,TEXT(График!Z62-График!Y62,"ч")-1),"_",TEXT('Ночные Часы'!I61,"Ч")),IF((TEXT(График!Z62-График!Y62,"ч")-1)&lt;0,0,TEXT(График!Z62-График!Y62,"ч")-1)))</f>
        <v>В</v>
      </c>
      <c r="J61" s="289" t="str">
        <f>IF(ISTEXT(График!AB62),График!AB62,IF('Ночные Часы'!J61&gt;0,CONCATENATE(IF((TEXT(График!AC62-График!AB62,"ч")-1)&lt;0,0,TEXT(График!AC62-График!AB62,"ч")-1),"_",TEXT('Ночные Часы'!J61,"Ч")),IF((TEXT(График!AC62-График!AB62,"ч")-1)&lt;0,0,TEXT(График!AC62-График!AB62,"ч")-1)))</f>
        <v>В</v>
      </c>
      <c r="K61" s="289" t="str">
        <f>IF(ISTEXT(График!AE62),График!AE62,IF('Ночные Часы'!K61&gt;0,CONCATENATE(IF((TEXT(График!AF62-График!AE62,"ч")-1)&lt;0,0,TEXT(График!AF62-График!AE62,"ч")-1),"_",TEXT('Ночные Часы'!K61,"Ч")),IF((TEXT(График!AF62-График!AE62,"ч")-1)&lt;0,0,TEXT(График!AF62-График!AE62,"ч")-1)))</f>
        <v>ОТ</v>
      </c>
      <c r="L61" s="289" t="str">
        <f>IF(ISTEXT(График!AH62),График!AH62,IF('Ночные Часы'!L61&gt;0,CONCATENATE(IF((TEXT(График!AI62-График!AH62,"ч")-1)&lt;0,0,TEXT(График!AI62-График!AH62,"ч")-1),"_",TEXT('Ночные Часы'!L61,"Ч")),IF((TEXT(График!AI62-График!AH62,"ч")-1)&lt;0,0,TEXT(График!AI62-График!AH62,"ч")-1)))</f>
        <v>ОТ</v>
      </c>
      <c r="M61" s="289" t="str">
        <f>IF(ISTEXT(График!AK62),График!AK62,IF('Ночные Часы'!M61&gt;0,CONCATENATE(IF((TEXT(График!AL62-График!AK62,"ч")-1)&lt;0,0,TEXT(График!AL62-График!AK62,"ч")-1),"_",TEXT('Ночные Часы'!M61,"Ч")),IF((TEXT(График!AL62-График!AK62,"ч")-1)&lt;0,0,TEXT(График!AL62-График!AK62,"ч")-1)))</f>
        <v>ОТ</v>
      </c>
      <c r="N61" s="289" t="str">
        <f>IF(ISTEXT(График!AN62),График!AN62,IF('Ночные Часы'!N61&gt;0,CONCATENATE(IF((TEXT(График!AO62-График!AN62,"ч")-1)&lt;0,0,TEXT(График!AO62-График!AN62,"ч")-1),"_",TEXT('Ночные Часы'!N61,"Ч")),IF((TEXT(График!AO62-График!AN62,"ч")-1)&lt;0,0,TEXT(График!AO62-График!AN62,"ч")-1)))</f>
        <v>ОТ</v>
      </c>
      <c r="O61" s="289" t="str">
        <f>IF(ISTEXT(График!AQ62),График!AQ62,IF('Ночные Часы'!O61&gt;0,CONCATENATE(IF((TEXT(График!AR62-График!AQ62,"ч")-1)&lt;0,0,TEXT(График!AR62-График!AQ62,"ч")-1),"_",TEXT('Ночные Часы'!O61,"Ч")),IF((TEXT(График!AR62-График!AQ62,"ч")-1)&lt;0,0,TEXT(График!AR62-График!AQ62,"ч")-1)))</f>
        <v>ОТ</v>
      </c>
      <c r="P61" s="289" t="str">
        <f>IF(ISTEXT(График!AT62),График!AT62,IF('Ночные Часы'!P61&gt;0,CONCATENATE(IF((TEXT(График!AU62-График!AT62,"ч")-1)&lt;0,0,TEXT(График!AU62-График!AT62,"ч")-1),"_",TEXT('Ночные Часы'!P61,"Ч")),IF((TEXT(График!AU62-График!AT62,"ч")-1)&lt;0,0,TEXT(График!AU62-График!AT62,"ч")-1)))</f>
        <v>В</v>
      </c>
      <c r="Q61" s="289" t="str">
        <f>IF(ISTEXT(График!AW62),График!AW62,IF('Ночные Часы'!Q61&gt;0,CONCATENATE(IF((TEXT(График!AX62-График!AW62,"ч")-1)&lt;0,0,TEXT(График!AX62-График!AW62,"ч")-1),"_",TEXT('Ночные Часы'!Q61,"Ч")),IF((TEXT(График!AX62-График!AW62,"ч")-1)&lt;0,0,TEXT(График!AX62-График!AW62,"ч")-1)))</f>
        <v>В</v>
      </c>
      <c r="R61" s="289">
        <f>IF(ISTEXT(График!AZ62),График!AZ62,IF('Ночные Часы'!R61&gt;0,CONCATENATE(IF((TEXT(График!BA62-График!AZ62,"ч")-1)&lt;0,0,TEXT(График!BA62-График!AZ62,"ч")-1),"_",TEXT('Ночные Часы'!R61,"Ч")),IF((TEXT(График!BA62-График!AZ62,"ч")-1)&lt;0,0,TEXT(График!BA62-График!AZ62,"ч")-1)))</f>
        <v>6</v>
      </c>
      <c r="S61" s="289">
        <f>IF(ISTEXT(График!BC62),График!BC62,IF('Ночные Часы'!S61&gt;0,CONCATENATE(IF((TEXT(График!BD62-График!BC62,"ч")-1)&lt;0,0,TEXT(График!BD62-График!BC62,"ч")-1),"_",TEXT('Ночные Часы'!S61,"Ч")),IF((TEXT(График!BD62-График!BC62,"ч")-1)&lt;0,0,TEXT(График!BD62-График!BC62,"ч")-1)))</f>
        <v>6</v>
      </c>
      <c r="T61" s="289" t="str">
        <f>IF(ISTEXT(График!BF62),График!BF62,IF('Ночные Часы'!T61&gt;0,CONCATENATE(IF((TEXT(График!BG62-График!BF62,"ч")-1)&lt;0,0,TEXT(График!BG62-График!BF62,"ч")-1),"_",TEXT('Ночные Часы'!T61,"Ч")),IF((TEXT(График!BG62-График!BF62,"ч")-1)&lt;0,0,TEXT(График!BG62-График!BF62,"ч")-1)))</f>
        <v>В</v>
      </c>
      <c r="U61" s="289" t="str">
        <f>IF(ISTEXT(График!BI62),График!BI62,IF('Ночные Часы'!U61&gt;0,CONCATENATE(IF((TEXT(График!BJ62-График!BI62,"ч")-1)&lt;0,0,TEXT(График!BJ62-График!BI62,"ч")-1),"_",TEXT('Ночные Часы'!U61,"Ч")),IF((TEXT(График!BJ62-График!BI62,"ч")-1)&lt;0,0,TEXT(График!BJ62-График!BI62,"ч")-1)))</f>
        <v>В</v>
      </c>
      <c r="V61" s="289">
        <f>IF(ISTEXT(График!BL62),График!BL62,IF('Ночные Часы'!V61&gt;0,CONCATENATE(IF((TEXT(График!BM62-График!BL62,"ч")-1)&lt;0,0,TEXT(График!BM62-График!BL62,"ч")-1),"_",TEXT('Ночные Часы'!V61,"Ч")),IF((TEXT(График!BM62-График!BL62,"ч")-1)&lt;0,0,TEXT(График!BM62-График!BL62,"ч")-1)))</f>
        <v>6</v>
      </c>
      <c r="W61" s="289">
        <f>IF(ISTEXT(График!BO62),График!BO62,IF('Ночные Часы'!W61&gt;0,CONCATENATE(IF((TEXT(График!BP62-График!BO62,"ч")-1)&lt;0,0,TEXT(График!BP62-График!BO62,"ч")-1),"_",TEXT('Ночные Часы'!W61,"Ч")),IF((TEXT(График!BP62-График!BO62,"ч")-1)&lt;0,0,TEXT(График!BP62-График!BO62,"ч")-1)))</f>
        <v>6</v>
      </c>
      <c r="X61" s="289">
        <f>IF(ISTEXT(График!BR62),График!BR62,IF('Ночные Часы'!X61&gt;0,CONCATENATE(IF((TEXT(График!BS62-График!BR62,"ч")-1)&lt;0,0,TEXT(График!BS62-График!BR62,"ч")-1),"_",TEXT('Ночные Часы'!X61,"Ч")),IF((TEXT(График!BS62-График!BR62,"ч")-1)&lt;0,0,TEXT(График!BS62-График!BR62,"ч")-1)))</f>
        <v>6</v>
      </c>
      <c r="Y61" s="289">
        <f>IF(ISTEXT(График!BU62),График!BU62,IF('Ночные Часы'!Y61&gt;0,CONCATENATE(IF((TEXT(График!BV62-График!BU62,"ч")-1)&lt;0,0,TEXT(График!BV62-График!BU62,"ч")-1),"_",TEXT('Ночные Часы'!Y61,"Ч")),IF((TEXT(График!BV62-График!BU62,"ч")-1)&lt;0,0,TEXT(График!BV62-График!BU62,"ч")-1)))</f>
        <v>6</v>
      </c>
      <c r="Z61" s="289">
        <f>IF(ISTEXT(График!BX62),График!BX62,IF('Ночные Часы'!Z61&gt;0,CONCATENATE(IF((TEXT(График!BY62-График!BX62,"ч")-1)&lt;0,0,TEXT(График!BY62-График!BX62,"ч")-1),"_",TEXT('Ночные Часы'!Z61,"Ч")),IF((TEXT(График!BY62-График!BX62,"ч")-1)&lt;0,0,TEXT(График!BY62-График!BX62,"ч")-1)))</f>
        <v>6</v>
      </c>
      <c r="AA61" s="289" t="str">
        <f>IF(ISTEXT(График!CA62),График!CA62,IF('Ночные Часы'!AA61&gt;0,CONCATENATE(IF((TEXT(График!CB62-График!CA62,"ч")-1)&lt;0,0,TEXT(График!CB62-График!CA62,"ч")-1),"_",TEXT('Ночные Часы'!AA61,"Ч")),IF((TEXT(График!CB62-График!CA62,"ч")-1)&lt;0,0,TEXT(График!CB62-График!CA62,"ч")-1)))</f>
        <v>В</v>
      </c>
      <c r="AB61" s="289" t="str">
        <f>IF(ISTEXT(График!CD62),График!CD62,IF('Ночные Часы'!AB61&gt;0,CONCATENATE(IF((TEXT(График!CE62-График!CD62,"ч")-1)&lt;0,0,TEXT(График!CE62-График!CD62,"ч")-1),"_",TEXT('Ночные Часы'!AB61,"Ч")),IF((TEXT(График!CE62-График!CD62,"ч")-1)&lt;0,0,TEXT(График!CE62-График!CD62,"ч")-1)))</f>
        <v>В</v>
      </c>
      <c r="AC61" s="289">
        <f>IF(ISTEXT(График!CG62),График!CG62,IF('Ночные Часы'!AC61&gt;0,CONCATENATE(IF((TEXT(График!CH62-График!CG62,"ч")-1)&lt;0,0,TEXT(График!CH62-График!CG62,"ч")-1),"_",TEXT('Ночные Часы'!AC61,"Ч")),IF((TEXT(График!CH62-График!CG62,"ч")-1)&lt;0,0,TEXT(График!CH62-График!CG62,"ч")-1)))</f>
        <v>6</v>
      </c>
      <c r="AD61" s="289">
        <f>IF(ISTEXT(График!CJ62),График!CJ62,IF('Ночные Часы'!AD61&gt;0,CONCATENATE(IF((TEXT(График!CK62-График!CJ62,"ч")-1)&lt;0,0,TEXT(График!CK62-График!CJ62,"ч")-1),"_",TEXT('Ночные Часы'!AD61,"Ч")),IF((TEXT(График!CK62-График!CJ62,"ч")-1)&lt;0,0,TEXT(График!CK62-График!CJ62,"ч")-1)))</f>
        <v>6</v>
      </c>
      <c r="AE61" s="289">
        <f>IF(ISTEXT(График!CM62),График!CM62,IF('Ночные Часы'!AE61&gt;0,CONCATENATE(IF((TEXT(График!CN62-График!CM62,"ч")-1)&lt;0,0,TEXT(График!CN62-График!CM62,"ч")-1),"_",TEXT('Ночные Часы'!AE61,"Ч")),IF((TEXT(График!CN62-График!CM62,"ч")-1)&lt;0,0,TEXT(График!CN62-График!CM62,"ч")-1)))</f>
        <v>6</v>
      </c>
      <c r="AF61" s="289">
        <f>IF(ISTEXT(График!CP62),График!CP62,IF('Ночные Часы'!AF61&gt;0,CONCATENATE(IF((TEXT(График!CQ62-График!CP62,"ч")-1)&lt;0,0,TEXT(График!CQ62-График!CP62,"ч")-1),"_",TEXT('Ночные Часы'!AF61,"Ч")),IF((TEXT(График!CQ62-График!CP62,"ч")-1)&lt;0,0,TEXT(График!CQ62-График!CP62,"ч")-1)))</f>
        <v>6</v>
      </c>
      <c r="AG61" s="289">
        <f>IF(ISTEXT(График!CS62),График!CS62,IF('Ночные Часы'!AG61&gt;0,CONCATENATE(IF((TEXT(График!CT62-График!CS62,"ч")-1)&lt;0,0,TEXT(График!CT62-График!CS62,"ч")-1),"_",TEXT('Ночные Часы'!AG61,"Ч")),IF((TEXT(График!CT62-График!CS62,"ч")-1)&lt;0,0,TEXT(График!CT62-График!CS62,"ч")-1)))</f>
        <v>0</v>
      </c>
      <c r="AH61" s="284">
        <f>График!CW62</f>
        <v>21</v>
      </c>
      <c r="AI61" s="196">
        <f t="array" ref="AI61">SUM(IFERROR(--LEFTB(C61:AG61,FIND("_",C61:AG61)-1),C61:AG61))</f>
        <v>66</v>
      </c>
      <c r="AJ61" s="284">
        <f t="array" ref="AJ61">SUM(--IFERROR(MID(C61:AG61,SEARCH("_",C61:AG61)+1,1),0))</f>
        <v>0</v>
      </c>
      <c r="AK61" s="285">
        <f>'Ночные Часы'!AH61</f>
        <v>0</v>
      </c>
      <c r="AL61" s="285">
        <f t="shared" si="1"/>
        <v>0</v>
      </c>
      <c r="AM61" s="351">
        <f t="shared" si="2"/>
        <v>9</v>
      </c>
      <c r="AN61" s="351">
        <f t="shared" si="3"/>
        <v>10</v>
      </c>
      <c r="AO61" s="351">
        <f t="shared" si="4"/>
        <v>80</v>
      </c>
    </row>
    <row r="62" spans="1:41" x14ac:dyDescent="0.25">
      <c r="A62" s="8">
        <f>VLOOKUP(B62,'Список КК'!$M$2:$N$377,2,TRUE)</f>
        <v>1466</v>
      </c>
      <c r="B62" s="9" t="str">
        <f>График!C63</f>
        <v>Колосова Екатерина Александровна</v>
      </c>
      <c r="C62" s="289" t="str">
        <f>IF(ISTEXT(График!G63),График!G63,IF('Ночные Часы'!C62&gt;0,CONCATENATE(IF((TEXT(График!H63-График!G63,"ч")-1)&lt;0,0,TEXT(График!H63-График!G63,"ч")-1),"_",TEXT('Ночные Часы'!C62,"Ч")),IF((TEXT(График!H63-График!G63,"ч")-1)&lt;0,0,TEXT(График!H63-График!G63,"ч")-1)))</f>
        <v>В</v>
      </c>
      <c r="D62" s="289">
        <f>IF(ISTEXT(График!J63),График!J63,IF('Ночные Часы'!D62&gt;0,CONCATENATE(IF((TEXT(График!K63-График!J63,"ч")-1)&lt;0,0,TEXT(График!K63-График!J63,"ч")-1),"_",TEXT('Ночные Часы'!D62,"Ч")),IF((TEXT(График!K63-График!J63,"ч")-1)&lt;0,0,TEXT(График!K63-График!J63,"ч")-1)))</f>
        <v>8</v>
      </c>
      <c r="E62" s="289">
        <f>IF(ISTEXT(График!M63),График!M63,IF('Ночные Часы'!E62&gt;0,CONCATENATE(IF((TEXT(График!N63-График!M63,"ч")-1)&lt;0,0,TEXT(График!N63-График!M63,"ч")-1),"_",TEXT('Ночные Часы'!E62,"Ч")),IF((TEXT(График!N63-График!M63,"ч")-1)&lt;0,0,TEXT(График!N63-График!M63,"ч")-1)))</f>
        <v>8</v>
      </c>
      <c r="F62" s="289">
        <f>IF(ISTEXT(График!P63),График!P63,IF('Ночные Часы'!F62&gt;0,CONCATENATE(IF((TEXT(График!Q63-График!P63,"ч")-1)&lt;0,0,TEXT(График!Q63-График!P63,"ч")-1),"_",TEXT('Ночные Часы'!F62,"Ч")),IF((TEXT(График!Q63-График!P63,"ч")-1)&lt;0,0,TEXT(График!Q63-График!P63,"ч")-1)))</f>
        <v>8</v>
      </c>
      <c r="G62" s="289">
        <f>IF(ISTEXT(График!S63),График!S63,IF('Ночные Часы'!G62&gt;0,CONCATENATE(IF((TEXT(График!T63-График!S63,"ч")-1)&lt;0,0,TEXT(График!T63-График!S63,"ч")-1),"_",TEXT('Ночные Часы'!G62,"Ч")),IF((TEXT(График!T63-График!S63,"ч")-1)&lt;0,0,TEXT(График!T63-График!S63,"ч")-1)))</f>
        <v>8</v>
      </c>
      <c r="H62" s="289" t="str">
        <f>IF(ISTEXT(График!V63),График!V63,IF('Ночные Часы'!H62&gt;0,CONCATENATE(IF((TEXT(График!W63-График!V63,"ч")-1)&lt;0,0,TEXT(График!W63-График!V63,"ч")-1),"_",TEXT('Ночные Часы'!H62,"Ч")),IF((TEXT(График!W63-График!V63,"ч")-1)&lt;0,0,TEXT(График!W63-График!V63,"ч")-1)))</f>
        <v>В</v>
      </c>
      <c r="I62" s="289" t="str">
        <f>IF(ISTEXT(График!Y63),График!Y63,IF('Ночные Часы'!I62&gt;0,CONCATENATE(IF((TEXT(График!Z63-График!Y63,"ч")-1)&lt;0,0,TEXT(График!Z63-График!Y63,"ч")-1),"_",TEXT('Ночные Часы'!I62,"Ч")),IF((TEXT(График!Z63-График!Y63,"ч")-1)&lt;0,0,TEXT(График!Z63-График!Y63,"ч")-1)))</f>
        <v>В</v>
      </c>
      <c r="J62" s="289">
        <f>IF(ISTEXT(График!AB63),График!AB63,IF('Ночные Часы'!J62&gt;0,CONCATENATE(IF((TEXT(График!AC63-График!AB63,"ч")-1)&lt;0,0,TEXT(График!AC63-График!AB63,"ч")-1),"_",TEXT('Ночные Часы'!J62,"Ч")),IF((TEXT(График!AC63-График!AB63,"ч")-1)&lt;0,0,TEXT(График!AC63-График!AB63,"ч")-1)))</f>
        <v>8</v>
      </c>
      <c r="K62" s="289">
        <f>IF(ISTEXT(График!AE63),График!AE63,IF('Ночные Часы'!K62&gt;0,CONCATENATE(IF((TEXT(График!AF63-График!AE63,"ч")-1)&lt;0,0,TEXT(График!AF63-График!AE63,"ч")-1),"_",TEXT('Ночные Часы'!K62,"Ч")),IF((TEXT(График!AF63-График!AE63,"ч")-1)&lt;0,0,TEXT(График!AF63-График!AE63,"ч")-1)))</f>
        <v>8</v>
      </c>
      <c r="L62" s="289">
        <f>IF(ISTEXT(График!AH63),График!AH63,IF('Ночные Часы'!L62&gt;0,CONCATENATE(IF((TEXT(График!AI63-График!AH63,"ч")-1)&lt;0,0,TEXT(График!AI63-График!AH63,"ч")-1),"_",TEXT('Ночные Часы'!L62,"Ч")),IF((TEXT(График!AI63-График!AH63,"ч")-1)&lt;0,0,TEXT(График!AI63-График!AH63,"ч")-1)))</f>
        <v>8</v>
      </c>
      <c r="M62" s="289">
        <f>IF(ISTEXT(График!AK63),График!AK63,IF('Ночные Часы'!M62&gt;0,CONCATENATE(IF((TEXT(График!AL63-График!AK63,"ч")-1)&lt;0,0,TEXT(График!AL63-График!AK63,"ч")-1),"_",TEXT('Ночные Часы'!M62,"Ч")),IF((TEXT(График!AL63-График!AK63,"ч")-1)&lt;0,0,TEXT(График!AL63-График!AK63,"ч")-1)))</f>
        <v>8</v>
      </c>
      <c r="N62" s="289">
        <f>IF(ISTEXT(График!AN63),График!AN63,IF('Ночные Часы'!N62&gt;0,CONCATENATE(IF((TEXT(График!AO63-График!AN63,"ч")-1)&lt;0,0,TEXT(График!AO63-График!AN63,"ч")-1),"_",TEXT('Ночные Часы'!N62,"Ч")),IF((TEXT(График!AO63-График!AN63,"ч")-1)&lt;0,0,TEXT(График!AO63-График!AN63,"ч")-1)))</f>
        <v>8</v>
      </c>
      <c r="O62" s="289" t="str">
        <f>IF(ISTEXT(График!AQ63),График!AQ63,IF('Ночные Часы'!O62&gt;0,CONCATENATE(IF((TEXT(График!AR63-График!AQ63,"ч")-1)&lt;0,0,TEXT(График!AR63-График!AQ63,"ч")-1),"_",TEXT('Ночные Часы'!O62,"Ч")),IF((TEXT(График!AR63-График!AQ63,"ч")-1)&lt;0,0,TEXT(График!AR63-График!AQ63,"ч")-1)))</f>
        <v>В</v>
      </c>
      <c r="P62" s="289" t="str">
        <f>IF(ISTEXT(График!AT63),График!AT63,IF('Ночные Часы'!P62&gt;0,CONCATENATE(IF((TEXT(График!AU63-График!AT63,"ч")-1)&lt;0,0,TEXT(График!AU63-График!AT63,"ч")-1),"_",TEXT('Ночные Часы'!P62,"Ч")),IF((TEXT(График!AU63-График!AT63,"ч")-1)&lt;0,0,TEXT(График!AU63-График!AT63,"ч")-1)))</f>
        <v>В</v>
      </c>
      <c r="Q62" s="289">
        <f>IF(ISTEXT(График!AW63),График!AW63,IF('Ночные Часы'!Q62&gt;0,CONCATENATE(IF((TEXT(График!AX63-График!AW63,"ч")-1)&lt;0,0,TEXT(График!AX63-График!AW63,"ч")-1),"_",TEXT('Ночные Часы'!Q62,"Ч")),IF((TEXT(График!AX63-График!AW63,"ч")-1)&lt;0,0,TEXT(График!AX63-График!AW63,"ч")-1)))</f>
        <v>8</v>
      </c>
      <c r="R62" s="289">
        <f>IF(ISTEXT(График!AZ63),График!AZ63,IF('Ночные Часы'!R62&gt;0,CONCATENATE(IF((TEXT(График!BA63-График!AZ63,"ч")-1)&lt;0,0,TEXT(График!BA63-График!AZ63,"ч")-1),"_",TEXT('Ночные Часы'!R62,"Ч")),IF((TEXT(График!BA63-График!AZ63,"ч")-1)&lt;0,0,TEXT(График!BA63-График!AZ63,"ч")-1)))</f>
        <v>8</v>
      </c>
      <c r="S62" s="289">
        <f>IF(ISTEXT(График!BC63),График!BC63,IF('Ночные Часы'!S62&gt;0,CONCATENATE(IF((TEXT(График!BD63-График!BC63,"ч")-1)&lt;0,0,TEXT(График!BD63-График!BC63,"ч")-1),"_",TEXT('Ночные Часы'!S62,"Ч")),IF((TEXT(График!BD63-График!BC63,"ч")-1)&lt;0,0,TEXT(График!BD63-График!BC63,"ч")-1)))</f>
        <v>8</v>
      </c>
      <c r="T62" s="289">
        <f>IF(ISTEXT(График!BF63),График!BF63,IF('Ночные Часы'!T62&gt;0,CONCATENATE(IF((TEXT(График!BG63-График!BF63,"ч")-1)&lt;0,0,TEXT(График!BG63-График!BF63,"ч")-1),"_",TEXT('Ночные Часы'!T62,"Ч")),IF((TEXT(График!BG63-График!BF63,"ч")-1)&lt;0,0,TEXT(График!BG63-График!BF63,"ч")-1)))</f>
        <v>8</v>
      </c>
      <c r="U62" s="289">
        <f>IF(ISTEXT(График!BI63),График!BI63,IF('Ночные Часы'!U62&gt;0,CONCATENATE(IF((TEXT(График!BJ63-График!BI63,"ч")-1)&lt;0,0,TEXT(График!BJ63-График!BI63,"ч")-1),"_",TEXT('Ночные Часы'!U62,"Ч")),IF((TEXT(График!BJ63-График!BI63,"ч")-1)&lt;0,0,TEXT(График!BJ63-График!BI63,"ч")-1)))</f>
        <v>8</v>
      </c>
      <c r="V62" s="289" t="str">
        <f>IF(ISTEXT(График!BL63),График!BL63,IF('Ночные Часы'!V62&gt;0,CONCATENATE(IF((TEXT(График!BM63-График!BL63,"ч")-1)&lt;0,0,TEXT(График!BM63-График!BL63,"ч")-1),"_",TEXT('Ночные Часы'!V62,"Ч")),IF((TEXT(График!BM63-График!BL63,"ч")-1)&lt;0,0,TEXT(График!BM63-График!BL63,"ч")-1)))</f>
        <v>В</v>
      </c>
      <c r="W62" s="289" t="str">
        <f>IF(ISTEXT(График!BO63),График!BO63,IF('Ночные Часы'!W62&gt;0,CONCATENATE(IF((TEXT(График!BP63-График!BO63,"ч")-1)&lt;0,0,TEXT(График!BP63-График!BO63,"ч")-1),"_",TEXT('Ночные Часы'!W62,"Ч")),IF((TEXT(График!BP63-График!BO63,"ч")-1)&lt;0,0,TEXT(График!BP63-График!BO63,"ч")-1)))</f>
        <v>В</v>
      </c>
      <c r="X62" s="289">
        <f>IF(ISTEXT(График!BR63),График!BR63,IF('Ночные Часы'!X62&gt;0,CONCATENATE(IF((TEXT(График!BS63-График!BR63,"ч")-1)&lt;0,0,TEXT(График!BS63-График!BR63,"ч")-1),"_",TEXT('Ночные Часы'!X62,"Ч")),IF((TEXT(График!BS63-График!BR63,"ч")-1)&lt;0,0,TEXT(График!BS63-График!BR63,"ч")-1)))</f>
        <v>8</v>
      </c>
      <c r="Y62" s="289">
        <f>IF(ISTEXT(График!BU63),График!BU63,IF('Ночные Часы'!Y62&gt;0,CONCATENATE(IF((TEXT(График!BV63-График!BU63,"ч")-1)&lt;0,0,TEXT(График!BV63-График!BU63,"ч")-1),"_",TEXT('Ночные Часы'!Y62,"Ч")),IF((TEXT(График!BV63-График!BU63,"ч")-1)&lt;0,0,TEXT(График!BV63-График!BU63,"ч")-1)))</f>
        <v>8</v>
      </c>
      <c r="Z62" s="289">
        <f>IF(ISTEXT(График!BX63),График!BX63,IF('Ночные Часы'!Z62&gt;0,CONCATENATE(IF((TEXT(График!BY63-График!BX63,"ч")-1)&lt;0,0,TEXT(График!BY63-График!BX63,"ч")-1),"_",TEXT('Ночные Часы'!Z62,"Ч")),IF((TEXT(График!BY63-График!BX63,"ч")-1)&lt;0,0,TEXT(График!BY63-График!BX63,"ч")-1)))</f>
        <v>8</v>
      </c>
      <c r="AA62" s="289">
        <f>IF(ISTEXT(График!CA63),График!CA63,IF('Ночные Часы'!AA62&gt;0,CONCATENATE(IF((TEXT(График!CB63-График!CA63,"ч")-1)&lt;0,0,TEXT(График!CB63-График!CA63,"ч")-1),"_",TEXT('Ночные Часы'!AA62,"Ч")),IF((TEXT(График!CB63-График!CA63,"ч")-1)&lt;0,0,TEXT(График!CB63-График!CA63,"ч")-1)))</f>
        <v>8</v>
      </c>
      <c r="AB62" s="289">
        <f>IF(ISTEXT(График!CD63),График!CD63,IF('Ночные Часы'!AB62&gt;0,CONCATENATE(IF((TEXT(График!CE63-График!CD63,"ч")-1)&lt;0,0,TEXT(График!CE63-График!CD63,"ч")-1),"_",TEXT('Ночные Часы'!AB62,"Ч")),IF((TEXT(График!CE63-График!CD63,"ч")-1)&lt;0,0,TEXT(График!CE63-График!CD63,"ч")-1)))</f>
        <v>8</v>
      </c>
      <c r="AC62" s="289" t="str">
        <f>IF(ISTEXT(График!CG63),График!CG63,IF('Ночные Часы'!AC62&gt;0,CONCATENATE(IF((TEXT(График!CH63-График!CG63,"ч")-1)&lt;0,0,TEXT(График!CH63-График!CG63,"ч")-1),"_",TEXT('Ночные Часы'!AC62,"Ч")),IF((TEXT(График!CH63-График!CG63,"ч")-1)&lt;0,0,TEXT(График!CH63-График!CG63,"ч")-1)))</f>
        <v>В</v>
      </c>
      <c r="AD62" s="289" t="str">
        <f>IF(ISTEXT(График!CJ63),График!CJ63,IF('Ночные Часы'!AD62&gt;0,CONCATENATE(IF((TEXT(График!CK63-График!CJ63,"ч")-1)&lt;0,0,TEXT(График!CK63-График!CJ63,"ч")-1),"_",TEXT('Ночные Часы'!AD62,"Ч")),IF((TEXT(График!CK63-График!CJ63,"ч")-1)&lt;0,0,TEXT(График!CK63-График!CJ63,"ч")-1)))</f>
        <v>В</v>
      </c>
      <c r="AE62" s="289">
        <f>IF(ISTEXT(График!CM63),График!CM63,IF('Ночные Часы'!AE62&gt;0,CONCATENATE(IF((TEXT(График!CN63-График!CM63,"ч")-1)&lt;0,0,TEXT(График!CN63-График!CM63,"ч")-1),"_",TEXT('Ночные Часы'!AE62,"Ч")),IF((TEXT(График!CN63-График!CM63,"ч")-1)&lt;0,0,TEXT(График!CN63-График!CM63,"ч")-1)))</f>
        <v>8</v>
      </c>
      <c r="AF62" s="289">
        <f>IF(ISTEXT(График!CP63),График!CP63,IF('Ночные Часы'!AF62&gt;0,CONCATENATE(IF((TEXT(График!CQ63-График!CP63,"ч")-1)&lt;0,0,TEXT(График!CQ63-График!CP63,"ч")-1),"_",TEXT('Ночные Часы'!AF62,"Ч")),IF((TEXT(График!CQ63-График!CP63,"ч")-1)&lt;0,0,TEXT(График!CQ63-График!CP63,"ч")-1)))</f>
        <v>7</v>
      </c>
      <c r="AG62" s="289">
        <f>IF(ISTEXT(График!CS63),График!CS63,IF('Ночные Часы'!AG62&gt;0,CONCATENATE(IF((TEXT(График!CT63-График!CS63,"ч")-1)&lt;0,0,TEXT(График!CT63-График!CS63,"ч")-1),"_",TEXT('Ночные Часы'!AG62,"Ч")),IF((TEXT(График!CT63-График!CS63,"ч")-1)&lt;0,0,TEXT(График!CT63-График!CS63,"ч")-1)))</f>
        <v>0</v>
      </c>
      <c r="AH62" s="284">
        <f>График!CW63</f>
        <v>21</v>
      </c>
      <c r="AI62" s="196">
        <f t="array" ref="AI62">SUM(IFERROR(--LEFTB(C62:AG62,FIND("_",C62:AG62)-1),C62:AG62))</f>
        <v>167</v>
      </c>
      <c r="AJ62" s="284">
        <f t="array" ref="AJ62">SUM(--IFERROR(MID(C62:AG62,SEARCH("_",C62:AG62)+1,1),0))</f>
        <v>0</v>
      </c>
      <c r="AK62" s="285">
        <f>'Ночные Часы'!AH62</f>
        <v>0</v>
      </c>
      <c r="AL62" s="285">
        <f t="shared" si="1"/>
        <v>0</v>
      </c>
      <c r="AM62" s="351">
        <f t="shared" si="2"/>
        <v>9</v>
      </c>
      <c r="AN62" s="351">
        <f t="shared" si="3"/>
        <v>0</v>
      </c>
      <c r="AO62" s="351">
        <f t="shared" si="4"/>
        <v>0</v>
      </c>
    </row>
    <row r="63" spans="1:41" x14ac:dyDescent="0.25">
      <c r="A63" s="8">
        <f>VLOOKUP(B63,'Список КК'!$M$2:$N$377,2,TRUE)</f>
        <v>48894</v>
      </c>
      <c r="B63" s="9" t="str">
        <f>График!C64</f>
        <v>Костиж Наталья Сергеевна</v>
      </c>
      <c r="C63" s="289">
        <f>IF(ISTEXT(График!G64),График!G64,IF('Ночные Часы'!C63&gt;0,CONCATENATE(IF((TEXT(График!H64-График!G64,"ч")-1)&lt;0,0,TEXT(График!H64-График!G64,"ч")-1),"_",TEXT('Ночные Часы'!C63,"Ч")),IF((TEXT(График!H64-График!G64,"ч")-1)&lt;0,0,TEXT(График!H64-График!G64,"ч")-1)))</f>
        <v>8</v>
      </c>
      <c r="D63" s="289">
        <f>IF(ISTEXT(График!J64),График!J64,IF('Ночные Часы'!D63&gt;0,CONCATENATE(IF((TEXT(График!K64-График!J64,"ч")-1)&lt;0,0,TEXT(График!K64-График!J64,"ч")-1),"_",TEXT('Ночные Часы'!D63,"Ч")),IF((TEXT(График!K64-График!J64,"ч")-1)&lt;0,0,TEXT(График!K64-График!J64,"ч")-1)))</f>
        <v>8</v>
      </c>
      <c r="E63" s="289">
        <f>IF(ISTEXT(График!M64),График!M64,IF('Ночные Часы'!E63&gt;0,CONCATENATE(IF((TEXT(График!N64-График!M64,"ч")-1)&lt;0,0,TEXT(График!N64-График!M64,"ч")-1),"_",TEXT('Ночные Часы'!E63,"Ч")),IF((TEXT(График!N64-График!M64,"ч")-1)&lt;0,0,TEXT(График!N64-График!M64,"ч")-1)))</f>
        <v>8</v>
      </c>
      <c r="F63" s="289" t="str">
        <f>IF(ISTEXT(График!P64),График!P64,IF('Ночные Часы'!F63&gt;0,CONCATENATE(IF((TEXT(График!Q64-График!P64,"ч")-1)&lt;0,0,TEXT(График!Q64-График!P64,"ч")-1),"_",TEXT('Ночные Часы'!F63,"Ч")),IF((TEXT(График!Q64-График!P64,"ч")-1)&lt;0,0,TEXT(График!Q64-График!P64,"ч")-1)))</f>
        <v>8_3</v>
      </c>
      <c r="G63" s="289" t="str">
        <f>IF(ISTEXT(График!S64),График!S64,IF('Ночные Часы'!G63&gt;0,CONCATENATE(IF((TEXT(График!T64-График!S64,"ч")-1)&lt;0,0,TEXT(График!T64-График!S64,"ч")-1),"_",TEXT('Ночные Часы'!G63,"Ч")),IF((TEXT(График!T64-График!S64,"ч")-1)&lt;0,0,TEXT(График!T64-График!S64,"ч")-1)))</f>
        <v>В</v>
      </c>
      <c r="H63" s="289" t="str">
        <f>IF(ISTEXT(График!V64),График!V64,IF('Ночные Часы'!H63&gt;0,CONCATENATE(IF((TEXT(График!W64-График!V64,"ч")-1)&lt;0,0,TEXT(График!W64-График!V64,"ч")-1),"_",TEXT('Ночные Часы'!H63,"Ч")),IF((TEXT(График!W64-График!V64,"ч")-1)&lt;0,0,TEXT(График!W64-График!V64,"ч")-1)))</f>
        <v>В</v>
      </c>
      <c r="I63" s="289">
        <f>IF(ISTEXT(График!Y64),График!Y64,IF('Ночные Часы'!I63&gt;0,CONCATENATE(IF((TEXT(График!Z64-График!Y64,"ч")-1)&lt;0,0,TEXT(График!Z64-График!Y64,"ч")-1),"_",TEXT('Ночные Часы'!I63,"Ч")),IF((TEXT(График!Z64-График!Y64,"ч")-1)&lt;0,0,TEXT(График!Z64-График!Y64,"ч")-1)))</f>
        <v>8</v>
      </c>
      <c r="J63" s="289">
        <f>IF(ISTEXT(График!AB64),График!AB64,IF('Ночные Часы'!J63&gt;0,CONCATENATE(IF((TEXT(График!AC64-График!AB64,"ч")-1)&lt;0,0,TEXT(График!AC64-График!AB64,"ч")-1),"_",TEXT('Ночные Часы'!J63,"Ч")),IF((TEXT(График!AC64-График!AB64,"ч")-1)&lt;0,0,TEXT(График!AC64-График!AB64,"ч")-1)))</f>
        <v>8</v>
      </c>
      <c r="K63" s="289">
        <f>IF(ISTEXT(График!AE64),График!AE64,IF('Ночные Часы'!K63&gt;0,CONCATENATE(IF((TEXT(График!AF64-График!AE64,"ч")-1)&lt;0,0,TEXT(График!AF64-График!AE64,"ч")-1),"_",TEXT('Ночные Часы'!K63,"Ч")),IF((TEXT(График!AF64-График!AE64,"ч")-1)&lt;0,0,TEXT(График!AF64-График!AE64,"ч")-1)))</f>
        <v>8</v>
      </c>
      <c r="L63" s="289">
        <f>IF(ISTEXT(График!AH64),График!AH64,IF('Ночные Часы'!L63&gt;0,CONCATENATE(IF((TEXT(График!AI64-График!AH64,"ч")-1)&lt;0,0,TEXT(График!AI64-График!AH64,"ч")-1),"_",TEXT('Ночные Часы'!L63,"Ч")),IF((TEXT(График!AI64-График!AH64,"ч")-1)&lt;0,0,TEXT(График!AI64-График!AH64,"ч")-1)))</f>
        <v>8</v>
      </c>
      <c r="M63" s="289">
        <f>IF(ISTEXT(График!AK64),График!AK64,IF('Ночные Часы'!M63&gt;0,CONCATENATE(IF((TEXT(График!AL64-График!AK64,"ч")-1)&lt;0,0,TEXT(График!AL64-График!AK64,"ч")-1),"_",TEXT('Ночные Часы'!M63,"Ч")),IF((TEXT(График!AL64-График!AK64,"ч")-1)&lt;0,0,TEXT(График!AL64-График!AK64,"ч")-1)))</f>
        <v>8</v>
      </c>
      <c r="N63" s="289" t="str">
        <f>IF(ISTEXT(График!AN64),График!AN64,IF('Ночные Часы'!N63&gt;0,CONCATENATE(IF((TEXT(График!AO64-График!AN64,"ч")-1)&lt;0,0,TEXT(График!AO64-График!AN64,"ч")-1),"_",TEXT('Ночные Часы'!N63,"Ч")),IF((TEXT(График!AO64-График!AN64,"ч")-1)&lt;0,0,TEXT(График!AO64-График!AN64,"ч")-1)))</f>
        <v>В</v>
      </c>
      <c r="O63" s="289" t="str">
        <f>IF(ISTEXT(График!AQ64),График!AQ64,IF('Ночные Часы'!O63&gt;0,CONCATENATE(IF((TEXT(График!AR64-График!AQ64,"ч")-1)&lt;0,0,TEXT(График!AR64-График!AQ64,"ч")-1),"_",TEXT('Ночные Часы'!O63,"Ч")),IF((TEXT(График!AR64-График!AQ64,"ч")-1)&lt;0,0,TEXT(График!AR64-График!AQ64,"ч")-1)))</f>
        <v>В</v>
      </c>
      <c r="P63" s="289">
        <f>IF(ISTEXT(График!AT64),График!AT64,IF('Ночные Часы'!P63&gt;0,CONCATENATE(IF((TEXT(График!AU64-График!AT64,"ч")-1)&lt;0,0,TEXT(График!AU64-График!AT64,"ч")-1),"_",TEXT('Ночные Часы'!P63,"Ч")),IF((TEXT(График!AU64-График!AT64,"ч")-1)&lt;0,0,TEXT(График!AU64-График!AT64,"ч")-1)))</f>
        <v>8</v>
      </c>
      <c r="Q63" s="289">
        <f>IF(ISTEXT(График!AW64),График!AW64,IF('Ночные Часы'!Q63&gt;0,CONCATENATE(IF((TEXT(График!AX64-График!AW64,"ч")-1)&lt;0,0,TEXT(График!AX64-График!AW64,"ч")-1),"_",TEXT('Ночные Часы'!Q63,"Ч")),IF((TEXT(График!AX64-График!AW64,"ч")-1)&lt;0,0,TEXT(График!AX64-График!AW64,"ч")-1)))</f>
        <v>8</v>
      </c>
      <c r="R63" s="289" t="str">
        <f>IF(ISTEXT(График!AZ64),График!AZ64,IF('Ночные Часы'!R63&gt;0,CONCATENATE(IF((TEXT(График!BA64-График!AZ64,"ч")-1)&lt;0,0,TEXT(График!BA64-График!AZ64,"ч")-1),"_",TEXT('Ночные Часы'!R63,"Ч")),IF((TEXT(График!BA64-График!AZ64,"ч")-1)&lt;0,0,TEXT(График!BA64-График!AZ64,"ч")-1)))</f>
        <v>8_3</v>
      </c>
      <c r="S63" s="289" t="str">
        <f>IF(ISTEXT(График!BC64),График!BC64,IF('Ночные Часы'!S63&gt;0,CONCATENATE(IF((TEXT(График!BD64-График!BC64,"ч")-1)&lt;0,0,TEXT(График!BD64-График!BC64,"ч")-1),"_",TEXT('Ночные Часы'!S63,"Ч")),IF((TEXT(График!BD64-График!BC64,"ч")-1)&lt;0,0,TEXT(График!BD64-График!BC64,"ч")-1)))</f>
        <v>В</v>
      </c>
      <c r="T63" s="289" t="str">
        <f>IF(ISTEXT(График!BF64),График!BF64,IF('Ночные Часы'!T63&gt;0,CONCATENATE(IF((TEXT(График!BG64-График!BF64,"ч")-1)&lt;0,0,TEXT(График!BG64-График!BF64,"ч")-1),"_",TEXT('Ночные Часы'!T63,"Ч")),IF((TEXT(График!BG64-График!BF64,"ч")-1)&lt;0,0,TEXT(График!BG64-График!BF64,"ч")-1)))</f>
        <v>В</v>
      </c>
      <c r="U63" s="289">
        <f>IF(ISTEXT(График!BI64),График!BI64,IF('Ночные Часы'!U63&gt;0,CONCATENATE(IF((TEXT(График!BJ64-График!BI64,"ч")-1)&lt;0,0,TEXT(График!BJ64-График!BI64,"ч")-1),"_",TEXT('Ночные Часы'!U63,"Ч")),IF((TEXT(График!BJ64-График!BI64,"ч")-1)&lt;0,0,TEXT(График!BJ64-График!BI64,"ч")-1)))</f>
        <v>8</v>
      </c>
      <c r="V63" s="289">
        <f>IF(ISTEXT(График!BL64),График!BL64,IF('Ночные Часы'!V63&gt;0,CONCATENATE(IF((TEXT(График!BM64-График!BL64,"ч")-1)&lt;0,0,TEXT(График!BM64-График!BL64,"ч")-1),"_",TEXT('Ночные Часы'!V63,"Ч")),IF((TEXT(График!BM64-График!BL64,"ч")-1)&lt;0,0,TEXT(График!BM64-График!BL64,"ч")-1)))</f>
        <v>8</v>
      </c>
      <c r="W63" s="289" t="str">
        <f>IF(ISTEXT(График!BO64),График!BO64,IF('Ночные Часы'!W63&gt;0,CONCATENATE(IF((TEXT(График!BP64-График!BO64,"ч")-1)&lt;0,0,TEXT(График!BP64-График!BO64,"ч")-1),"_",TEXT('Ночные Часы'!W63,"Ч")),IF((TEXT(График!BP64-График!BO64,"ч")-1)&lt;0,0,TEXT(График!BP64-График!BO64,"ч")-1)))</f>
        <v>8_2</v>
      </c>
      <c r="X63" s="289" t="str">
        <f>IF(ISTEXT(График!BR64),График!BR64,IF('Ночные Часы'!X63&gt;0,CONCATENATE(IF((TEXT(График!BS64-График!BR64,"ч")-1)&lt;0,0,TEXT(График!BS64-График!BR64,"ч")-1),"_",TEXT('Ночные Часы'!X63,"Ч")),IF((TEXT(График!BS64-График!BR64,"ч")-1)&lt;0,0,TEXT(График!BS64-График!BR64,"ч")-1)))</f>
        <v>8_3</v>
      </c>
      <c r="Y63" s="289" t="str">
        <f>IF(ISTEXT(График!BU64),График!BU64,IF('Ночные Часы'!Y63&gt;0,CONCATENATE(IF((TEXT(График!BV64-График!BU64,"ч")-1)&lt;0,0,TEXT(График!BV64-График!BU64,"ч")-1),"_",TEXT('Ночные Часы'!Y63,"Ч")),IF((TEXT(График!BV64-График!BU64,"ч")-1)&lt;0,0,TEXT(График!BV64-График!BU64,"ч")-1)))</f>
        <v>8_3</v>
      </c>
      <c r="Z63" s="289" t="str">
        <f>IF(ISTEXT(График!BX64),График!BX64,IF('Ночные Часы'!Z63&gt;0,CONCATENATE(IF((TEXT(График!BY64-График!BX64,"ч")-1)&lt;0,0,TEXT(График!BY64-График!BX64,"ч")-1),"_",TEXT('Ночные Часы'!Z63,"Ч")),IF((TEXT(График!BY64-График!BX64,"ч")-1)&lt;0,0,TEXT(График!BY64-График!BX64,"ч")-1)))</f>
        <v>В</v>
      </c>
      <c r="AA63" s="289" t="str">
        <f>IF(ISTEXT(График!CA64),График!CA64,IF('Ночные Часы'!AA63&gt;0,CONCATENATE(IF((TEXT(График!CB64-График!CA64,"ч")-1)&lt;0,0,TEXT(График!CB64-График!CA64,"ч")-1),"_",TEXT('Ночные Часы'!AA63,"Ч")),IF((TEXT(График!CB64-График!CA64,"ч")-1)&lt;0,0,TEXT(График!CB64-График!CA64,"ч")-1)))</f>
        <v>В</v>
      </c>
      <c r="AB63" s="289">
        <f>IF(ISTEXT(График!CD64),График!CD64,IF('Ночные Часы'!AB63&gt;0,CONCATENATE(IF((TEXT(График!CE64-График!CD64,"ч")-1)&lt;0,0,TEXT(График!CE64-График!CD64,"ч")-1),"_",TEXT('Ночные Часы'!AB63,"Ч")),IF((TEXT(График!CE64-График!CD64,"ч")-1)&lt;0,0,TEXT(График!CE64-График!CD64,"ч")-1)))</f>
        <v>8</v>
      </c>
      <c r="AC63" s="289">
        <f>IF(ISTEXT(График!CG64),График!CG64,IF('Ночные Часы'!AC63&gt;0,CONCATENATE(IF((TEXT(График!CH64-График!CG64,"ч")-1)&lt;0,0,TEXT(График!CH64-График!CG64,"ч")-1),"_",TEXT('Ночные Часы'!AC63,"Ч")),IF((TEXT(График!CH64-График!CG64,"ч")-1)&lt;0,0,TEXT(График!CH64-График!CG64,"ч")-1)))</f>
        <v>8</v>
      </c>
      <c r="AD63" s="289" t="str">
        <f>IF(ISTEXT(График!CJ64),График!CJ64,IF('Ночные Часы'!AD63&gt;0,CONCATENATE(IF((TEXT(График!CK64-График!CJ64,"ч")-1)&lt;0,0,TEXT(График!CK64-График!CJ64,"ч")-1),"_",TEXT('Ночные Часы'!AD63,"Ч")),IF((TEXT(График!CK64-График!CJ64,"ч")-1)&lt;0,0,TEXT(График!CK64-График!CJ64,"ч")-1)))</f>
        <v>В</v>
      </c>
      <c r="AE63" s="289">
        <f>IF(ISTEXT(График!CM64),График!CM64,IF('Ночные Часы'!AE63&gt;0,CONCATENATE(IF((TEXT(График!CN64-График!CM64,"ч")-1)&lt;0,0,TEXT(График!CN64-График!CM64,"ч")-1),"_",TEXT('Ночные Часы'!AE63,"Ч")),IF((TEXT(График!CN64-График!CM64,"ч")-1)&lt;0,0,TEXT(График!CN64-График!CM64,"ч")-1)))</f>
        <v>8</v>
      </c>
      <c r="AF63" s="289">
        <f>IF(ISTEXT(График!CP64),График!CP64,IF('Ночные Часы'!AF63&gt;0,CONCATENATE(IF((TEXT(График!CQ64-График!CP64,"ч")-1)&lt;0,0,TEXT(График!CQ64-График!CP64,"ч")-1),"_",TEXT('Ночные Часы'!AF63,"Ч")),IF((TEXT(График!CQ64-График!CP64,"ч")-1)&lt;0,0,TEXT(График!CQ64-График!CP64,"ч")-1)))</f>
        <v>7</v>
      </c>
      <c r="AG63" s="289">
        <f>IF(ISTEXT(График!CS64),График!CS64,IF('Ночные Часы'!AG63&gt;0,CONCATENATE(IF((TEXT(График!CT64-График!CS64,"ч")-1)&lt;0,0,TEXT(График!CT64-График!CS64,"ч")-1),"_",TEXT('Ночные Часы'!AG63,"Ч")),IF((TEXT(График!CT64-График!CS64,"ч")-1)&lt;0,0,TEXT(График!CT64-График!CS64,"ч")-1)))</f>
        <v>0</v>
      </c>
      <c r="AH63" s="284">
        <f>График!CW64</f>
        <v>21</v>
      </c>
      <c r="AI63" s="196">
        <f t="array" ref="AI63">SUM(IFERROR(--LEFTB(C63:AG63,FIND("_",C63:AG63)-1),C63:AG63))</f>
        <v>167</v>
      </c>
      <c r="AJ63" s="284">
        <f t="array" ref="AJ63">SUM(--IFERROR(MID(C63:AG63,SEARCH("_",C63:AG63)+1,1),0))</f>
        <v>14</v>
      </c>
      <c r="AK63" s="285">
        <f>'Ночные Часы'!AH63</f>
        <v>0.58333333333333326</v>
      </c>
      <c r="AL63" s="285">
        <f t="shared" si="1"/>
        <v>1.1102230246251565E-16</v>
      </c>
      <c r="AM63" s="351">
        <f t="shared" si="2"/>
        <v>9</v>
      </c>
      <c r="AN63" s="351">
        <f t="shared" si="3"/>
        <v>0</v>
      </c>
      <c r="AO63" s="351">
        <f t="shared" si="4"/>
        <v>0</v>
      </c>
    </row>
    <row r="64" spans="1:41" x14ac:dyDescent="0.25">
      <c r="A64" s="8">
        <f>VLOOKUP(B64,'Список КК'!$M$2:$N$377,2,TRUE)</f>
        <v>1471</v>
      </c>
      <c r="B64" s="9" t="str">
        <f>График!C65</f>
        <v>Куракина Анна Владимировна</v>
      </c>
      <c r="C64" s="289" t="str">
        <f>IF(ISTEXT(График!G65),График!G65,IF('Ночные Часы'!C64&gt;0,CONCATENATE(IF((TEXT(График!H65-График!G65,"ч")-1)&lt;0,0,TEXT(График!H65-График!G65,"ч")-1),"_",TEXT('Ночные Часы'!C64,"Ч")),IF((TEXT(График!H65-График!G65,"ч")-1)&lt;0,0,TEXT(График!H65-График!G65,"ч")-1)))</f>
        <v>В</v>
      </c>
      <c r="D64" s="289" t="str">
        <f>IF(ISTEXT(График!J65),График!J65,IF('Ночные Часы'!D64&gt;0,CONCATENATE(IF((TEXT(График!K65-График!J65,"ч")-1)&lt;0,0,TEXT(График!K65-График!J65,"ч")-1),"_",TEXT('Ночные Часы'!D64,"Ч")),IF((TEXT(График!K65-График!J65,"ч")-1)&lt;0,0,TEXT(График!K65-График!J65,"ч")-1)))</f>
        <v>В</v>
      </c>
      <c r="E64" s="289" t="str">
        <f>IF(ISTEXT(График!M65),График!M65,IF('Ночные Часы'!E64&gt;0,CONCATENATE(IF((TEXT(График!N65-График!M65,"ч")-1)&lt;0,0,TEXT(График!N65-График!M65,"ч")-1),"_",TEXT('Ночные Часы'!E64,"Ч")),IF((TEXT(График!N65-График!M65,"ч")-1)&lt;0,0,TEXT(График!N65-График!M65,"ч")-1)))</f>
        <v>ОТ</v>
      </c>
      <c r="F64" s="289" t="str">
        <f>IF(ISTEXT(График!P65),График!P65,IF('Ночные Часы'!F64&gt;0,CONCATENATE(IF((TEXT(График!Q65-График!P65,"ч")-1)&lt;0,0,TEXT(График!Q65-График!P65,"ч")-1),"_",TEXT('Ночные Часы'!F64,"Ч")),IF((TEXT(График!Q65-График!P65,"ч")-1)&lt;0,0,TEXT(График!Q65-График!P65,"ч")-1)))</f>
        <v>ОТ</v>
      </c>
      <c r="G64" s="289" t="str">
        <f>IF(ISTEXT(График!S65),График!S65,IF('Ночные Часы'!G64&gt;0,CONCATENATE(IF((TEXT(График!T65-График!S65,"ч")-1)&lt;0,0,TEXT(График!T65-График!S65,"ч")-1),"_",TEXT('Ночные Часы'!G64,"Ч")),IF((TEXT(График!T65-График!S65,"ч")-1)&lt;0,0,TEXT(График!T65-График!S65,"ч")-1)))</f>
        <v>ОТ</v>
      </c>
      <c r="H64" s="289" t="str">
        <f>IF(ISTEXT(График!V65),График!V65,IF('Ночные Часы'!H64&gt;0,CONCATENATE(IF((TEXT(График!W65-График!V65,"ч")-1)&lt;0,0,TEXT(График!W65-График!V65,"ч")-1),"_",TEXT('Ночные Часы'!H64,"Ч")),IF((TEXT(График!W65-График!V65,"ч")-1)&lt;0,0,TEXT(График!W65-График!V65,"ч")-1)))</f>
        <v>ОТ</v>
      </c>
      <c r="I64" s="289" t="str">
        <f>IF(ISTEXT(График!Y65),График!Y65,IF('Ночные Часы'!I64&gt;0,CONCATENATE(IF((TEXT(График!Z65-График!Y65,"ч")-1)&lt;0,0,TEXT(График!Z65-График!Y65,"ч")-1),"_",TEXT('Ночные Часы'!I64,"Ч")),IF((TEXT(График!Z65-График!Y65,"ч")-1)&lt;0,0,TEXT(График!Z65-График!Y65,"ч")-1)))</f>
        <v>ОТ</v>
      </c>
      <c r="J64" s="289" t="str">
        <f>IF(ISTEXT(График!AB65),График!AB65,IF('Ночные Часы'!J64&gt;0,CONCATENATE(IF((TEXT(График!AC65-График!AB65,"ч")-1)&lt;0,0,TEXT(График!AC65-График!AB65,"ч")-1),"_",TEXT('Ночные Часы'!J64,"Ч")),IF((TEXT(График!AC65-График!AB65,"ч")-1)&lt;0,0,TEXT(График!AC65-График!AB65,"ч")-1)))</f>
        <v>В</v>
      </c>
      <c r="K64" s="289" t="str">
        <f>IF(ISTEXT(График!AE65),График!AE65,IF('Ночные Часы'!K64&gt;0,CONCATENATE(IF((TEXT(График!AF65-График!AE65,"ч")-1)&lt;0,0,TEXT(График!AF65-График!AE65,"ч")-1),"_",TEXT('Ночные Часы'!K64,"Ч")),IF((TEXT(График!AF65-График!AE65,"ч")-1)&lt;0,0,TEXT(График!AF65-График!AE65,"ч")-1)))</f>
        <v>В</v>
      </c>
      <c r="L64" s="289">
        <f>IF(ISTEXT(График!AH65),График!AH65,IF('Ночные Часы'!L64&gt;0,CONCATENATE(IF((TEXT(График!AI65-График!AH65,"ч")-1)&lt;0,0,TEXT(График!AI65-График!AH65,"ч")-1),"_",TEXT('Ночные Часы'!L64,"Ч")),IF((TEXT(График!AI65-График!AH65,"ч")-1)&lt;0,0,TEXT(График!AI65-График!AH65,"ч")-1)))</f>
        <v>5</v>
      </c>
      <c r="M64" s="289">
        <f>IF(ISTEXT(График!AK65),График!AK65,IF('Ночные Часы'!M64&gt;0,CONCATENATE(IF((TEXT(График!AL65-График!AK65,"ч")-1)&lt;0,0,TEXT(График!AL65-График!AK65,"ч")-1),"_",TEXT('Ночные Часы'!M64,"Ч")),IF((TEXT(График!AL65-График!AK65,"ч")-1)&lt;0,0,TEXT(График!AL65-График!AK65,"ч")-1)))</f>
        <v>5</v>
      </c>
      <c r="N64" s="289" t="str">
        <f>IF(ISTEXT(График!AN65),График!AN65,IF('Ночные Часы'!N64&gt;0,CONCATENATE(IF((TEXT(График!AO65-График!AN65,"ч")-1)&lt;0,0,TEXT(График!AO65-График!AN65,"ч")-1),"_",TEXT('Ночные Часы'!N64,"Ч")),IF((TEXT(График!AO65-График!AN65,"ч")-1)&lt;0,0,TEXT(График!AO65-График!AN65,"ч")-1)))</f>
        <v>В</v>
      </c>
      <c r="O64" s="289" t="str">
        <f>IF(ISTEXT(График!AQ65),График!AQ65,IF('Ночные Часы'!O64&gt;0,CONCATENATE(IF((TEXT(График!AR65-График!AQ65,"ч")-1)&lt;0,0,TEXT(График!AR65-График!AQ65,"ч")-1),"_",TEXT('Ночные Часы'!O64,"Ч")),IF((TEXT(График!AR65-График!AQ65,"ч")-1)&lt;0,0,TEXT(График!AR65-График!AQ65,"ч")-1)))</f>
        <v>В</v>
      </c>
      <c r="P64" s="289">
        <f>IF(ISTEXT(График!AT65),График!AT65,IF('Ночные Часы'!P64&gt;0,CONCATENATE(IF((TEXT(График!AU65-График!AT65,"ч")-1)&lt;0,0,TEXT(График!AU65-График!AT65,"ч")-1),"_",TEXT('Ночные Часы'!P64,"Ч")),IF((TEXT(График!AU65-График!AT65,"ч")-1)&lt;0,0,TEXT(График!AU65-График!AT65,"ч")-1)))</f>
        <v>11</v>
      </c>
      <c r="Q64" s="289">
        <f>IF(ISTEXT(График!AW65),График!AW65,IF('Ночные Часы'!Q64&gt;0,CONCATENATE(IF((TEXT(График!AX65-График!AW65,"ч")-1)&lt;0,0,TEXT(График!AX65-График!AW65,"ч")-1),"_",TEXT('Ночные Часы'!Q64,"Ч")),IF((TEXT(График!AX65-График!AW65,"ч")-1)&lt;0,0,TEXT(График!AX65-График!AW65,"ч")-1)))</f>
        <v>11</v>
      </c>
      <c r="R64" s="289">
        <f>IF(ISTEXT(График!AZ65),График!AZ65,IF('Ночные Часы'!R64&gt;0,CONCATENATE(IF((TEXT(График!BA65-График!AZ65,"ч")-1)&lt;0,0,TEXT(График!BA65-График!AZ65,"ч")-1),"_",TEXT('Ночные Часы'!R64,"Ч")),IF((TEXT(График!BA65-График!AZ65,"ч")-1)&lt;0,0,TEXT(График!BA65-График!AZ65,"ч")-1)))</f>
        <v>5</v>
      </c>
      <c r="S64" s="289">
        <f>IF(ISTEXT(График!BC65),График!BC65,IF('Ночные Часы'!S64&gt;0,CONCATENATE(IF((TEXT(График!BD65-График!BC65,"ч")-1)&lt;0,0,TEXT(График!BD65-График!BC65,"ч")-1),"_",TEXT('Ночные Часы'!S64,"Ч")),IF((TEXT(График!BD65-График!BC65,"ч")-1)&lt;0,0,TEXT(График!BD65-График!BC65,"ч")-1)))</f>
        <v>5</v>
      </c>
      <c r="T64" s="289">
        <f>IF(ISTEXT(График!BF65),График!BF65,IF('Ночные Часы'!T64&gt;0,CONCATENATE(IF((TEXT(График!BG65-График!BF65,"ч")-1)&lt;0,0,TEXT(График!BG65-График!BF65,"ч")-1),"_",TEXT('Ночные Часы'!T64,"Ч")),IF((TEXT(График!BG65-График!BF65,"ч")-1)&lt;0,0,TEXT(График!BG65-График!BF65,"ч")-1)))</f>
        <v>5</v>
      </c>
      <c r="U64" s="289" t="str">
        <f>IF(ISTEXT(График!BI65),График!BI65,IF('Ночные Часы'!U64&gt;0,CONCATENATE(IF((TEXT(График!BJ65-График!BI65,"ч")-1)&lt;0,0,TEXT(График!BJ65-График!BI65,"ч")-1),"_",TEXT('Ночные Часы'!U64,"Ч")),IF((TEXT(График!BJ65-График!BI65,"ч")-1)&lt;0,0,TEXT(График!BJ65-График!BI65,"ч")-1)))</f>
        <v>В</v>
      </c>
      <c r="V64" s="289" t="str">
        <f>IF(ISTEXT(График!BL65),График!BL65,IF('Ночные Часы'!V64&gt;0,CONCATENATE(IF((TEXT(График!BM65-График!BL65,"ч")-1)&lt;0,0,TEXT(График!BM65-График!BL65,"ч")-1),"_",TEXT('Ночные Часы'!V64,"Ч")),IF((TEXT(График!BM65-График!BL65,"ч")-1)&lt;0,0,TEXT(График!BM65-График!BL65,"ч")-1)))</f>
        <v>В</v>
      </c>
      <c r="W64" s="289">
        <f>IF(ISTEXT(График!BO65),График!BO65,IF('Ночные Часы'!W64&gt;0,CONCATENATE(IF((TEXT(График!BP65-График!BO65,"ч")-1)&lt;0,0,TEXT(График!BP65-График!BO65,"ч")-1),"_",TEXT('Ночные Часы'!W64,"Ч")),IF((TEXT(График!BP65-График!BO65,"ч")-1)&lt;0,0,TEXT(График!BP65-График!BO65,"ч")-1)))</f>
        <v>11</v>
      </c>
      <c r="X64" s="289">
        <f>IF(ISTEXT(График!BR65),График!BR65,IF('Ночные Часы'!X64&gt;0,CONCATENATE(IF((TEXT(График!BS65-График!BR65,"ч")-1)&lt;0,0,TEXT(График!BS65-График!BR65,"ч")-1),"_",TEXT('Ночные Часы'!X64,"Ч")),IF((TEXT(График!BS65-График!BR65,"ч")-1)&lt;0,0,TEXT(График!BS65-График!BR65,"ч")-1)))</f>
        <v>11</v>
      </c>
      <c r="Y64" s="289">
        <f>IF(ISTEXT(График!BU65),График!BU65,IF('Ночные Часы'!Y64&gt;0,CONCATENATE(IF((TEXT(График!BV65-График!BU65,"ч")-1)&lt;0,0,TEXT(График!BV65-График!BU65,"ч")-1),"_",TEXT('Ночные Часы'!Y64,"Ч")),IF((TEXT(График!BV65-График!BU65,"ч")-1)&lt;0,0,TEXT(График!BV65-График!BU65,"ч")-1)))</f>
        <v>5</v>
      </c>
      <c r="Z64" s="289">
        <f>IF(ISTEXT(График!BX65),График!BX65,IF('Ночные Часы'!Z64&gt;0,CONCATENATE(IF((TEXT(График!BY65-График!BX65,"ч")-1)&lt;0,0,TEXT(График!BY65-График!BX65,"ч")-1),"_",TEXT('Ночные Часы'!Z64,"Ч")),IF((TEXT(График!BY65-График!BX65,"ч")-1)&lt;0,0,TEXT(График!BY65-График!BX65,"ч")-1)))</f>
        <v>5</v>
      </c>
      <c r="AA64" s="289">
        <f>IF(ISTEXT(График!CA65),График!CA65,IF('Ночные Часы'!AA64&gt;0,CONCATENATE(IF((TEXT(График!CB65-График!CA65,"ч")-1)&lt;0,0,TEXT(График!CB65-График!CA65,"ч")-1),"_",TEXT('Ночные Часы'!AA64,"Ч")),IF((TEXT(График!CB65-График!CA65,"ч")-1)&lt;0,0,TEXT(График!CB65-График!CA65,"ч")-1)))</f>
        <v>5</v>
      </c>
      <c r="AB64" s="289" t="str">
        <f>IF(ISTEXT(График!CD65),График!CD65,IF('Ночные Часы'!AB64&gt;0,CONCATENATE(IF((TEXT(График!CE65-График!CD65,"ч")-1)&lt;0,0,TEXT(График!CE65-График!CD65,"ч")-1),"_",TEXT('Ночные Часы'!AB64,"Ч")),IF((TEXT(График!CE65-График!CD65,"ч")-1)&lt;0,0,TEXT(График!CE65-График!CD65,"ч")-1)))</f>
        <v>В</v>
      </c>
      <c r="AC64" s="289" t="str">
        <f>IF(ISTEXT(График!CG65),График!CG65,IF('Ночные Часы'!AC64&gt;0,CONCATENATE(IF((TEXT(График!CH65-График!CG65,"ч")-1)&lt;0,0,TEXT(График!CH65-График!CG65,"ч")-1),"_",TEXT('Ночные Часы'!AC64,"Ч")),IF((TEXT(График!CH65-График!CG65,"ч")-1)&lt;0,0,TEXT(График!CH65-График!CG65,"ч")-1)))</f>
        <v>В</v>
      </c>
      <c r="AD64" s="289">
        <f>IF(ISTEXT(График!CJ65),График!CJ65,IF('Ночные Часы'!AD64&gt;0,CONCATENATE(IF((TEXT(График!CK65-График!CJ65,"ч")-1)&lt;0,0,TEXT(График!CK65-График!CJ65,"ч")-1),"_",TEXT('Ночные Часы'!AD64,"Ч")),IF((TEXT(График!CK65-График!CJ65,"ч")-1)&lt;0,0,TEXT(График!CK65-График!CJ65,"ч")-1)))</f>
        <v>11</v>
      </c>
      <c r="AE64" s="289">
        <f>IF(ISTEXT(График!CM65),График!CM65,IF('Ночные Часы'!AE64&gt;0,CONCATENATE(IF((TEXT(График!CN65-График!CM65,"ч")-1)&lt;0,0,TEXT(График!CN65-График!CM65,"ч")-1),"_",TEXT('Ночные Часы'!AE64,"Ч")),IF((TEXT(График!CN65-График!CM65,"ч")-1)&lt;0,0,TEXT(График!CN65-График!CM65,"ч")-1)))</f>
        <v>11</v>
      </c>
      <c r="AF64" s="289" t="str">
        <f>IF(ISTEXT(График!CP65),График!CP65,IF('Ночные Часы'!AF64&gt;0,CONCATENATE(IF((TEXT(График!CQ65-График!CP65,"ч")-1)&lt;0,0,TEXT(График!CQ65-График!CP65,"ч")-1),"_",TEXT('Ночные Часы'!AF64,"Ч")),IF((TEXT(График!CQ65-График!CP65,"ч")-1)&lt;0,0,TEXT(График!CQ65-График!CP65,"ч")-1)))</f>
        <v>В</v>
      </c>
      <c r="AG64" s="289">
        <f>IF(ISTEXT(График!CS65),График!CS65,IF('Ночные Часы'!AG64&gt;0,CONCATENATE(IF((TEXT(График!CT65-График!CS65,"ч")-1)&lt;0,0,TEXT(График!CT65-График!CS65,"ч")-1),"_",TEXT('Ночные Часы'!AG64,"Ч")),IF((TEXT(График!CT65-График!CS65,"ч")-1)&lt;0,0,TEXT(График!CT65-График!CS65,"ч")-1)))</f>
        <v>0</v>
      </c>
      <c r="AH64" s="284">
        <f>График!CW65</f>
        <v>19</v>
      </c>
      <c r="AI64" s="196">
        <f t="array" ref="AI64">SUM(IFERROR(--LEFTB(C64:AG64,FIND("_",C64:AG64)-1),C64:AG64))</f>
        <v>106</v>
      </c>
      <c r="AJ64" s="284">
        <f t="array" ref="AJ64">SUM(--IFERROR(MID(C64:AG64,SEARCH("_",C64:AG64)+1,1),0))</f>
        <v>0</v>
      </c>
      <c r="AK64" s="285">
        <f>'Ночные Часы'!AH64</f>
        <v>0</v>
      </c>
      <c r="AL64" s="285">
        <f t="shared" si="1"/>
        <v>0</v>
      </c>
      <c r="AM64" s="351">
        <f t="shared" si="2"/>
        <v>11</v>
      </c>
      <c r="AN64" s="351">
        <f t="shared" si="3"/>
        <v>5</v>
      </c>
      <c r="AO64" s="351">
        <f t="shared" si="4"/>
        <v>40</v>
      </c>
    </row>
    <row r="65" spans="1:41" x14ac:dyDescent="0.25">
      <c r="A65" s="8">
        <f>VLOOKUP(B65,'Список КК'!$M$2:$N$377,2,TRUE)</f>
        <v>40062</v>
      </c>
      <c r="B65" s="9" t="str">
        <f>График!C66</f>
        <v>Лазарева Юлия Михайловна</v>
      </c>
      <c r="C65" s="289" t="str">
        <f>IF(ISTEXT(График!G66),График!G66,IF('Ночные Часы'!C65&gt;0,CONCATENATE(IF((TEXT(График!H66-График!G66,"ч")-1)&lt;0,0,TEXT(График!H66-График!G66,"ч")-1),"_",TEXT('Ночные Часы'!C65,"Ч")),IF((TEXT(График!H66-График!G66,"ч")-1)&lt;0,0,TEXT(График!H66-График!G66,"ч")-1)))</f>
        <v>В</v>
      </c>
      <c r="D65" s="289" t="str">
        <f>IF(ISTEXT(График!J66),График!J66,IF('Ночные Часы'!D65&gt;0,CONCATENATE(IF((TEXT(График!K66-График!J66,"ч")-1)&lt;0,0,TEXT(График!K66-График!J66,"ч")-1),"_",TEXT('Ночные Часы'!D65,"Ч")),IF((TEXT(График!K66-График!J66,"ч")-1)&lt;0,0,TEXT(График!K66-График!J66,"ч")-1)))</f>
        <v>5_2</v>
      </c>
      <c r="E65" s="289" t="str">
        <f>IF(ISTEXT(График!M66),График!M66,IF('Ночные Часы'!E65&gt;0,CONCATENATE(IF((TEXT(График!N66-График!M66,"ч")-1)&lt;0,0,TEXT(График!N66-График!M66,"ч")-1),"_",TEXT('Ночные Часы'!E65,"Ч")),IF((TEXT(График!N66-График!M66,"ч")-1)&lt;0,0,TEXT(График!N66-График!M66,"ч")-1)))</f>
        <v>5_2</v>
      </c>
      <c r="F65" s="289" t="str">
        <f>IF(ISTEXT(График!P66),График!P66,IF('Ночные Часы'!F65&gt;0,CONCATENATE(IF((TEXT(График!Q66-График!P66,"ч")-1)&lt;0,0,TEXT(График!Q66-График!P66,"ч")-1),"_",TEXT('Ночные Часы'!F65,"Ч")),IF((TEXT(График!Q66-График!P66,"ч")-1)&lt;0,0,TEXT(График!Q66-График!P66,"ч")-1)))</f>
        <v>5_2</v>
      </c>
      <c r="G65" s="289" t="str">
        <f>IF(ISTEXT(График!S66),График!S66,IF('Ночные Часы'!G65&gt;0,CONCATENATE(IF((TEXT(График!T66-График!S66,"ч")-1)&lt;0,0,TEXT(График!T66-График!S66,"ч")-1),"_",TEXT('Ночные Часы'!G65,"Ч")),IF((TEXT(График!T66-График!S66,"ч")-1)&lt;0,0,TEXT(График!T66-График!S66,"ч")-1)))</f>
        <v>5_2</v>
      </c>
      <c r="H65" s="289" t="str">
        <f>IF(ISTEXT(График!V66),График!V66,IF('Ночные Часы'!H65&gt;0,CONCATENATE(IF((TEXT(График!W66-График!V66,"ч")-1)&lt;0,0,TEXT(График!W66-График!V66,"ч")-1),"_",TEXT('Ночные Часы'!H65,"Ч")),IF((TEXT(График!W66-График!V66,"ч")-1)&lt;0,0,TEXT(График!W66-График!V66,"ч")-1)))</f>
        <v>5_2</v>
      </c>
      <c r="I65" s="289" t="str">
        <f>IF(ISTEXT(График!Y66),График!Y66,IF('Ночные Часы'!I65&gt;0,CONCATENATE(IF((TEXT(График!Z66-График!Y66,"ч")-1)&lt;0,0,TEXT(График!Z66-График!Y66,"ч")-1),"_",TEXT('Ночные Часы'!I65,"Ч")),IF((TEXT(График!Z66-График!Y66,"ч")-1)&lt;0,0,TEXT(График!Z66-График!Y66,"ч")-1)))</f>
        <v>В</v>
      </c>
      <c r="J65" s="289" t="str">
        <f>IF(ISTEXT(График!AB66),График!AB66,IF('Ночные Часы'!J65&gt;0,CONCATENATE(IF((TEXT(График!AC66-График!AB66,"ч")-1)&lt;0,0,TEXT(График!AC66-График!AB66,"ч")-1),"_",TEXT('Ночные Часы'!J65,"Ч")),IF((TEXT(График!AC66-График!AB66,"ч")-1)&lt;0,0,TEXT(График!AC66-График!AB66,"ч")-1)))</f>
        <v>В</v>
      </c>
      <c r="K65" s="289" t="str">
        <f>IF(ISTEXT(График!AE66),График!AE66,IF('Ночные Часы'!K65&gt;0,CONCATENATE(IF((TEXT(График!AF66-График!AE66,"ч")-1)&lt;0,0,TEXT(График!AF66-График!AE66,"ч")-1),"_",TEXT('Ночные Часы'!K65,"Ч")),IF((TEXT(График!AF66-График!AE66,"ч")-1)&lt;0,0,TEXT(График!AF66-График!AE66,"ч")-1)))</f>
        <v>5_2</v>
      </c>
      <c r="L65" s="289" t="str">
        <f>IF(ISTEXT(График!AH66),График!AH66,IF('Ночные Часы'!L65&gt;0,CONCATENATE(IF((TEXT(График!AI66-График!AH66,"ч")-1)&lt;0,0,TEXT(График!AI66-График!AH66,"ч")-1),"_",TEXT('Ночные Часы'!L65,"Ч")),IF((TEXT(График!AI66-График!AH66,"ч")-1)&lt;0,0,TEXT(График!AI66-График!AH66,"ч")-1)))</f>
        <v>5_2</v>
      </c>
      <c r="M65" s="289" t="str">
        <f>IF(ISTEXT(График!AK66),График!AK66,IF('Ночные Часы'!M65&gt;0,CONCATENATE(IF((TEXT(График!AL66-График!AK66,"ч")-1)&lt;0,0,TEXT(График!AL66-График!AK66,"ч")-1),"_",TEXT('Ночные Часы'!M65,"Ч")),IF((TEXT(График!AL66-График!AK66,"ч")-1)&lt;0,0,TEXT(График!AL66-График!AK66,"ч")-1)))</f>
        <v>5_2</v>
      </c>
      <c r="N65" s="289" t="str">
        <f>IF(ISTEXT(График!AN66),График!AN66,IF('Ночные Часы'!N65&gt;0,CONCATENATE(IF((TEXT(График!AO66-График!AN66,"ч")-1)&lt;0,0,TEXT(График!AO66-График!AN66,"ч")-1),"_",TEXT('Ночные Часы'!N65,"Ч")),IF((TEXT(График!AO66-График!AN66,"ч")-1)&lt;0,0,TEXT(График!AO66-График!AN66,"ч")-1)))</f>
        <v>5_2</v>
      </c>
      <c r="O65" s="289" t="str">
        <f>IF(ISTEXT(График!AQ66),График!AQ66,IF('Ночные Часы'!O65&gt;0,CONCATENATE(IF((TEXT(График!AR66-График!AQ66,"ч")-1)&lt;0,0,TEXT(График!AR66-График!AQ66,"ч")-1),"_",TEXT('Ночные Часы'!O65,"Ч")),IF((TEXT(График!AR66-График!AQ66,"ч")-1)&lt;0,0,TEXT(График!AR66-График!AQ66,"ч")-1)))</f>
        <v>5_2</v>
      </c>
      <c r="P65" s="289" t="str">
        <f>IF(ISTEXT(График!AT66),График!AT66,IF('Ночные Часы'!P65&gt;0,CONCATENATE(IF((TEXT(График!AU66-График!AT66,"ч")-1)&lt;0,0,TEXT(График!AU66-График!AT66,"ч")-1),"_",TEXT('Ночные Часы'!P65,"Ч")),IF((TEXT(График!AU66-График!AT66,"ч")-1)&lt;0,0,TEXT(График!AU66-График!AT66,"ч")-1)))</f>
        <v>В</v>
      </c>
      <c r="Q65" s="289" t="str">
        <f>IF(ISTEXT(График!AW66),График!AW66,IF('Ночные Часы'!Q65&gt;0,CONCATENATE(IF((TEXT(График!AX66-График!AW66,"ч")-1)&lt;0,0,TEXT(График!AX66-График!AW66,"ч")-1),"_",TEXT('Ночные Часы'!Q65,"Ч")),IF((TEXT(График!AX66-График!AW66,"ч")-1)&lt;0,0,TEXT(График!AX66-График!AW66,"ч")-1)))</f>
        <v>В</v>
      </c>
      <c r="R65" s="289" t="str">
        <f>IF(ISTEXT(График!AZ66),График!AZ66,IF('Ночные Часы'!R65&gt;0,CONCATENATE(IF((TEXT(График!BA66-График!AZ66,"ч")-1)&lt;0,0,TEXT(График!BA66-График!AZ66,"ч")-1),"_",TEXT('Ночные Часы'!R65,"Ч")),IF((TEXT(График!BA66-График!AZ66,"ч")-1)&lt;0,0,TEXT(График!BA66-График!AZ66,"ч")-1)))</f>
        <v>5_2</v>
      </c>
      <c r="S65" s="289" t="str">
        <f>IF(ISTEXT(График!BC66),График!BC66,IF('Ночные Часы'!S65&gt;0,CONCATENATE(IF((TEXT(График!BD66-График!BC66,"ч")-1)&lt;0,0,TEXT(График!BD66-График!BC66,"ч")-1),"_",TEXT('Ночные Часы'!S65,"Ч")),IF((TEXT(График!BD66-График!BC66,"ч")-1)&lt;0,0,TEXT(График!BD66-График!BC66,"ч")-1)))</f>
        <v>5_2</v>
      </c>
      <c r="T65" s="289" t="str">
        <f>IF(ISTEXT(График!BF66),График!BF66,IF('Ночные Часы'!T65&gt;0,CONCATENATE(IF((TEXT(График!BG66-График!BF66,"ч")-1)&lt;0,0,TEXT(График!BG66-График!BF66,"ч")-1),"_",TEXT('Ночные Часы'!T65,"Ч")),IF((TEXT(График!BG66-График!BF66,"ч")-1)&lt;0,0,TEXT(График!BG66-График!BF66,"ч")-1)))</f>
        <v>5_2</v>
      </c>
      <c r="U65" s="289" t="str">
        <f>IF(ISTEXT(График!BI66),График!BI66,IF('Ночные Часы'!U65&gt;0,CONCATENATE(IF((TEXT(График!BJ66-График!BI66,"ч")-1)&lt;0,0,TEXT(График!BJ66-График!BI66,"ч")-1),"_",TEXT('Ночные Часы'!U65,"Ч")),IF((TEXT(График!BJ66-График!BI66,"ч")-1)&lt;0,0,TEXT(График!BJ66-График!BI66,"ч")-1)))</f>
        <v>5_2</v>
      </c>
      <c r="V65" s="289" t="str">
        <f>IF(ISTEXT(График!BL66),График!BL66,IF('Ночные Часы'!V65&gt;0,CONCATENATE(IF((TEXT(График!BM66-График!BL66,"ч")-1)&lt;0,0,TEXT(График!BM66-График!BL66,"ч")-1),"_",TEXT('Ночные Часы'!V65,"Ч")),IF((TEXT(График!BM66-График!BL66,"ч")-1)&lt;0,0,TEXT(График!BM66-График!BL66,"ч")-1)))</f>
        <v>5_2</v>
      </c>
      <c r="W65" s="289" t="str">
        <f>IF(ISTEXT(График!BO66),График!BO66,IF('Ночные Часы'!W65&gt;0,CONCATENATE(IF((TEXT(График!BP66-График!BO66,"ч")-1)&lt;0,0,TEXT(График!BP66-График!BO66,"ч")-1),"_",TEXT('Ночные Часы'!W65,"Ч")),IF((TEXT(График!BP66-График!BO66,"ч")-1)&lt;0,0,TEXT(График!BP66-График!BO66,"ч")-1)))</f>
        <v>В</v>
      </c>
      <c r="X65" s="289" t="str">
        <f>IF(ISTEXT(График!BR66),График!BR66,IF('Ночные Часы'!X65&gt;0,CONCATENATE(IF((TEXT(График!BS66-График!BR66,"ч")-1)&lt;0,0,TEXT(График!BS66-График!BR66,"ч")-1),"_",TEXT('Ночные Часы'!X65,"Ч")),IF((TEXT(График!BS66-График!BR66,"ч")-1)&lt;0,0,TEXT(График!BS66-График!BR66,"ч")-1)))</f>
        <v>В</v>
      </c>
      <c r="Y65" s="289" t="str">
        <f>IF(ISTEXT(График!BU66),График!BU66,IF('Ночные Часы'!Y65&gt;0,CONCATENATE(IF((TEXT(График!BV66-График!BU66,"ч")-1)&lt;0,0,TEXT(График!BV66-График!BU66,"ч")-1),"_",TEXT('Ночные Часы'!Y65,"Ч")),IF((TEXT(График!BV66-График!BU66,"ч")-1)&lt;0,0,TEXT(График!BV66-График!BU66,"ч")-1)))</f>
        <v>5_2</v>
      </c>
      <c r="Z65" s="289" t="str">
        <f>IF(ISTEXT(График!BX66),График!BX66,IF('Ночные Часы'!Z65&gt;0,CONCATENATE(IF((TEXT(График!BY66-График!BX66,"ч")-1)&lt;0,0,TEXT(График!BY66-График!BX66,"ч")-1),"_",TEXT('Ночные Часы'!Z65,"Ч")),IF((TEXT(График!BY66-График!BX66,"ч")-1)&lt;0,0,TEXT(График!BY66-График!BX66,"ч")-1)))</f>
        <v>5_2</v>
      </c>
      <c r="AA65" s="289" t="str">
        <f>IF(ISTEXT(График!CA66),График!CA66,IF('Ночные Часы'!AA65&gt;0,CONCATENATE(IF((TEXT(График!CB66-График!CA66,"ч")-1)&lt;0,0,TEXT(График!CB66-График!CA66,"ч")-1),"_",TEXT('Ночные Часы'!AA65,"Ч")),IF((TEXT(График!CB66-График!CA66,"ч")-1)&lt;0,0,TEXT(График!CB66-График!CA66,"ч")-1)))</f>
        <v>5_2</v>
      </c>
      <c r="AB65" s="289" t="str">
        <f>IF(ISTEXT(График!CD66),График!CD66,IF('Ночные Часы'!AB65&gt;0,CONCATENATE(IF((TEXT(График!CE66-График!CD66,"ч")-1)&lt;0,0,TEXT(График!CE66-График!CD66,"ч")-1),"_",TEXT('Ночные Часы'!AB65,"Ч")),IF((TEXT(График!CE66-График!CD66,"ч")-1)&lt;0,0,TEXT(График!CE66-График!CD66,"ч")-1)))</f>
        <v>5_2</v>
      </c>
      <c r="AC65" s="289" t="str">
        <f>IF(ISTEXT(График!CG66),График!CG66,IF('Ночные Часы'!AC65&gt;0,CONCATENATE(IF((TEXT(График!CH66-График!CG66,"ч")-1)&lt;0,0,TEXT(График!CH66-График!CG66,"ч")-1),"_",TEXT('Ночные Часы'!AC65,"Ч")),IF((TEXT(График!CH66-График!CG66,"ч")-1)&lt;0,0,TEXT(График!CH66-График!CG66,"ч")-1)))</f>
        <v>5_2</v>
      </c>
      <c r="AD65" s="289" t="str">
        <f>IF(ISTEXT(График!CJ66),График!CJ66,IF('Ночные Часы'!AD65&gt;0,CONCATENATE(IF((TEXT(График!CK66-График!CJ66,"ч")-1)&lt;0,0,TEXT(График!CK66-График!CJ66,"ч")-1),"_",TEXT('Ночные Часы'!AD65,"Ч")),IF((TEXT(График!CK66-График!CJ66,"ч")-1)&lt;0,0,TEXT(График!CK66-График!CJ66,"ч")-1)))</f>
        <v>В</v>
      </c>
      <c r="AE65" s="289" t="str">
        <f>IF(ISTEXT(График!CM66),График!CM66,IF('Ночные Часы'!AE65&gt;0,CONCATENATE(IF((TEXT(График!CN66-График!CM66,"ч")-1)&lt;0,0,TEXT(График!CN66-График!CM66,"ч")-1),"_",TEXT('Ночные Часы'!AE65,"Ч")),IF((TEXT(График!CN66-График!CM66,"ч")-1)&lt;0,0,TEXT(График!CN66-График!CM66,"ч")-1)))</f>
        <v>В</v>
      </c>
      <c r="AF65" s="289" t="str">
        <f>IF(ISTEXT(График!CP66),График!CP66,IF('Ночные Часы'!AF65&gt;0,CONCATENATE(IF((TEXT(График!CQ66-График!CP66,"ч")-1)&lt;0,0,TEXT(График!CQ66-График!CP66,"ч")-1),"_",TEXT('Ночные Часы'!AF65,"Ч")),IF((TEXT(График!CQ66-График!CP66,"ч")-1)&lt;0,0,TEXT(График!CQ66-График!CP66,"ч")-1)))</f>
        <v>5_2</v>
      </c>
      <c r="AG65" s="289">
        <f>IF(ISTEXT(График!CS66),График!CS66,IF('Ночные Часы'!AG65&gt;0,CONCATENATE(IF((TEXT(График!CT66-График!CS66,"ч")-1)&lt;0,0,TEXT(График!CT66-График!CS66,"ч")-1),"_",TEXT('Ночные Часы'!AG65,"Ч")),IF((TEXT(График!CT66-График!CS66,"ч")-1)&lt;0,0,TEXT(График!CT66-График!CS66,"ч")-1)))</f>
        <v>0</v>
      </c>
      <c r="AH65" s="284">
        <f>График!CW66</f>
        <v>21</v>
      </c>
      <c r="AI65" s="196">
        <f t="array" ref="AI65">SUM(IFERROR(--LEFTB(C65:AG65,FIND("_",C65:AG65)-1),C65:AG65))</f>
        <v>105</v>
      </c>
      <c r="AJ65" s="284">
        <f t="array" ref="AJ65">SUM(--IFERROR(MID(C65:AG65,SEARCH("_",C65:AG65)+1,1),0))</f>
        <v>42</v>
      </c>
      <c r="AK65" s="285">
        <f>'Ночные Часы'!AH65</f>
        <v>1.7499999999999993</v>
      </c>
      <c r="AL65" s="285">
        <f t="shared" si="1"/>
        <v>6.6613381477509392E-16</v>
      </c>
      <c r="AM65" s="351">
        <f t="shared" si="2"/>
        <v>9</v>
      </c>
      <c r="AN65" s="351">
        <f t="shared" si="3"/>
        <v>0</v>
      </c>
      <c r="AO65" s="351">
        <f t="shared" si="4"/>
        <v>0</v>
      </c>
    </row>
    <row r="66" spans="1:41" x14ac:dyDescent="0.25">
      <c r="A66" s="8">
        <f>VLOOKUP(B66,'Список КК'!$M$2:$N$377,2,TRUE)</f>
        <v>2291</v>
      </c>
      <c r="B66" s="9" t="str">
        <f>График!C67</f>
        <v>Любушкина Жанна Михайловна</v>
      </c>
      <c r="C66" s="289" t="str">
        <f>IF(ISTEXT(График!G67),График!G67,IF('Ночные Часы'!C66&gt;0,CONCATENATE(IF((TEXT(График!H67-График!G67,"ч")-1)&lt;0,0,TEXT(График!H67-График!G67,"ч")-1),"_",TEXT('Ночные Часы'!C66,"Ч")),IF((TEXT(График!H67-График!G67,"ч")-1)&lt;0,0,TEXT(График!H67-График!G67,"ч")-1)))</f>
        <v>В</v>
      </c>
      <c r="D66" s="289" t="str">
        <f>IF(ISTEXT(График!J67),График!J67,IF('Ночные Часы'!D66&gt;0,CONCATENATE(IF((TEXT(График!K67-График!J67,"ч")-1)&lt;0,0,TEXT(График!K67-График!J67,"ч")-1),"_",TEXT('Ночные Часы'!D66,"Ч")),IF((TEXT(График!K67-График!J67,"ч")-1)&lt;0,0,TEXT(График!K67-График!J67,"ч")-1)))</f>
        <v>В</v>
      </c>
      <c r="E66" s="289" t="str">
        <f>IF(ISTEXT(График!M67),График!M67,IF('Ночные Часы'!E66&gt;0,CONCATENATE(IF((TEXT(График!N67-График!M67,"ч")-1)&lt;0,0,TEXT(График!N67-График!M67,"ч")-1),"_",TEXT('Ночные Часы'!E66,"Ч")),IF((TEXT(График!N67-График!M67,"ч")-1)&lt;0,0,TEXT(График!N67-График!M67,"ч")-1)))</f>
        <v>В</v>
      </c>
      <c r="F66" s="289" t="str">
        <f>IF(ISTEXT(График!P67),График!P67,IF('Ночные Часы'!F66&gt;0,CONCATENATE(IF((TEXT(График!Q67-График!P67,"ч")-1)&lt;0,0,TEXT(График!Q67-График!P67,"ч")-1),"_",TEXT('Ночные Часы'!F66,"Ч")),IF((TEXT(График!Q67-График!P67,"ч")-1)&lt;0,0,TEXT(График!Q67-График!P67,"ч")-1)))</f>
        <v>5_1</v>
      </c>
      <c r="G66" s="289" t="str">
        <f>IF(ISTEXT(График!S67),График!S67,IF('Ночные Часы'!G66&gt;0,CONCATENATE(IF((TEXT(График!T67-График!S67,"ч")-1)&lt;0,0,TEXT(График!T67-График!S67,"ч")-1),"_",TEXT('Ночные Часы'!G66,"Ч")),IF((TEXT(График!T67-График!S67,"ч")-1)&lt;0,0,TEXT(График!T67-График!S67,"ч")-1)))</f>
        <v>11_1</v>
      </c>
      <c r="H66" s="289" t="str">
        <f>IF(ISTEXT(График!V67),График!V67,IF('Ночные Часы'!H66&gt;0,CONCATENATE(IF((TEXT(График!W67-График!V67,"ч")-1)&lt;0,0,TEXT(График!W67-График!V67,"ч")-1),"_",TEXT('Ночные Часы'!H66,"Ч")),IF((TEXT(График!W67-График!V67,"ч")-1)&lt;0,0,TEXT(График!W67-График!V67,"ч")-1)))</f>
        <v>8_1</v>
      </c>
      <c r="I66" s="289" t="str">
        <f>IF(ISTEXT(График!Y67),График!Y67,IF('Ночные Часы'!I66&gt;0,CONCATENATE(IF((TEXT(График!Z67-График!Y67,"ч")-1)&lt;0,0,TEXT(График!Z67-График!Y67,"ч")-1),"_",TEXT('Ночные Часы'!I66,"Ч")),IF((TEXT(График!Z67-График!Y67,"ч")-1)&lt;0,0,TEXT(График!Z67-График!Y67,"ч")-1)))</f>
        <v>11_1</v>
      </c>
      <c r="J66" s="289" t="str">
        <f>IF(ISTEXT(График!AB67),График!AB67,IF('Ночные Часы'!J66&gt;0,CONCATENATE(IF((TEXT(График!AC67-График!AB67,"ч")-1)&lt;0,0,TEXT(График!AC67-График!AB67,"ч")-1),"_",TEXT('Ночные Часы'!J66,"Ч")),IF((TEXT(График!AC67-График!AB67,"ч")-1)&lt;0,0,TEXT(График!AC67-График!AB67,"ч")-1)))</f>
        <v>В</v>
      </c>
      <c r="K66" s="289" t="str">
        <f>IF(ISTEXT(График!AE67),График!AE67,IF('Ночные Часы'!K66&gt;0,CONCATENATE(IF((TEXT(График!AF67-График!AE67,"ч")-1)&lt;0,0,TEXT(График!AF67-График!AE67,"ч")-1),"_",TEXT('Ночные Часы'!K66,"Ч")),IF((TEXT(График!AF67-График!AE67,"ч")-1)&lt;0,0,TEXT(График!AF67-График!AE67,"ч")-1)))</f>
        <v>В</v>
      </c>
      <c r="L66" s="289" t="str">
        <f>IF(ISTEXT(График!AH67),График!AH67,IF('Ночные Часы'!L66&gt;0,CONCATENATE(IF((TEXT(График!AI67-График!AH67,"ч")-1)&lt;0,0,TEXT(График!AI67-График!AH67,"ч")-1),"_",TEXT('Ночные Часы'!L66,"Ч")),IF((TEXT(График!AI67-График!AH67,"ч")-1)&lt;0,0,TEXT(График!AI67-График!AH67,"ч")-1)))</f>
        <v>В</v>
      </c>
      <c r="M66" s="289" t="str">
        <f>IF(ISTEXT(График!AK67),График!AK67,IF('Ночные Часы'!M66&gt;0,CONCATENATE(IF((TEXT(График!AL67-График!AK67,"ч")-1)&lt;0,0,TEXT(График!AL67-График!AK67,"ч")-1),"_",TEXT('Ночные Часы'!M66,"Ч")),IF((TEXT(График!AL67-График!AK67,"ч")-1)&lt;0,0,TEXT(График!AL67-График!AK67,"ч")-1)))</f>
        <v>5_1</v>
      </c>
      <c r="N66" s="289" t="str">
        <f>IF(ISTEXT(График!AN67),График!AN67,IF('Ночные Часы'!N66&gt;0,CONCATENATE(IF((TEXT(График!AO67-График!AN67,"ч")-1)&lt;0,0,TEXT(График!AO67-График!AN67,"ч")-1),"_",TEXT('Ночные Часы'!N66,"Ч")),IF((TEXT(График!AO67-График!AN67,"ч")-1)&lt;0,0,TEXT(График!AO67-График!AN67,"ч")-1)))</f>
        <v>11_1</v>
      </c>
      <c r="O66" s="289" t="str">
        <f>IF(ISTEXT(График!AQ67),График!AQ67,IF('Ночные Часы'!O66&gt;0,CONCATENATE(IF((TEXT(График!AR67-График!AQ67,"ч")-1)&lt;0,0,TEXT(График!AR67-График!AQ67,"ч")-1),"_",TEXT('Ночные Часы'!O66,"Ч")),IF((TEXT(График!AR67-График!AQ67,"ч")-1)&lt;0,0,TEXT(График!AR67-График!AQ67,"ч")-1)))</f>
        <v>8_1</v>
      </c>
      <c r="P66" s="289" t="str">
        <f>IF(ISTEXT(График!AT67),График!AT67,IF('Ночные Часы'!P66&gt;0,CONCATENATE(IF((TEXT(График!AU67-График!AT67,"ч")-1)&lt;0,0,TEXT(График!AU67-График!AT67,"ч")-1),"_",TEXT('Ночные Часы'!P66,"Ч")),IF((TEXT(График!AU67-График!AT67,"ч")-1)&lt;0,0,TEXT(График!AU67-График!AT67,"ч")-1)))</f>
        <v>11_1</v>
      </c>
      <c r="Q66" s="289" t="str">
        <f>IF(ISTEXT(График!AW67),График!AW67,IF('Ночные Часы'!Q66&gt;0,CONCATENATE(IF((TEXT(График!AX67-График!AW67,"ч")-1)&lt;0,0,TEXT(График!AX67-График!AW67,"ч")-1),"_",TEXT('Ночные Часы'!Q66,"Ч")),IF((TEXT(График!AX67-График!AW67,"ч")-1)&lt;0,0,TEXT(График!AX67-График!AW67,"ч")-1)))</f>
        <v>В</v>
      </c>
      <c r="R66" s="289" t="str">
        <f>IF(ISTEXT(График!AZ67),График!AZ67,IF('Ночные Часы'!R66&gt;0,CONCATENATE(IF((TEXT(График!BA67-График!AZ67,"ч")-1)&lt;0,0,TEXT(График!BA67-График!AZ67,"ч")-1),"_",TEXT('Ночные Часы'!R66,"Ч")),IF((TEXT(График!BA67-График!AZ67,"ч")-1)&lt;0,0,TEXT(График!BA67-График!AZ67,"ч")-1)))</f>
        <v>В</v>
      </c>
      <c r="S66" s="289" t="str">
        <f>IF(ISTEXT(График!BC67),График!BC67,IF('Ночные Часы'!S66&gt;0,CONCATENATE(IF((TEXT(График!BD67-График!BC67,"ч")-1)&lt;0,0,TEXT(График!BD67-График!BC67,"ч")-1),"_",TEXT('Ночные Часы'!S66,"Ч")),IF((TEXT(График!BD67-График!BC67,"ч")-1)&lt;0,0,TEXT(График!BD67-График!BC67,"ч")-1)))</f>
        <v>В</v>
      </c>
      <c r="T66" s="289" t="str">
        <f>IF(ISTEXT(График!BF67),График!BF67,IF('Ночные Часы'!T66&gt;0,CONCATENATE(IF((TEXT(График!BG67-График!BF67,"ч")-1)&lt;0,0,TEXT(График!BG67-График!BF67,"ч")-1),"_",TEXT('Ночные Часы'!T66,"Ч")),IF((TEXT(График!BG67-График!BF67,"ч")-1)&lt;0,0,TEXT(График!BG67-График!BF67,"ч")-1)))</f>
        <v>5_1</v>
      </c>
      <c r="U66" s="289" t="str">
        <f>IF(ISTEXT(График!BI67),График!BI67,IF('Ночные Часы'!U66&gt;0,CONCATENATE(IF((TEXT(График!BJ67-График!BI67,"ч")-1)&lt;0,0,TEXT(График!BJ67-График!BI67,"ч")-1),"_",TEXT('Ночные Часы'!U66,"Ч")),IF((TEXT(График!BJ67-График!BI67,"ч")-1)&lt;0,0,TEXT(График!BJ67-График!BI67,"ч")-1)))</f>
        <v>11_1</v>
      </c>
      <c r="V66" s="289" t="str">
        <f>IF(ISTEXT(График!BL67),График!BL67,IF('Ночные Часы'!V66&gt;0,CONCATENATE(IF((TEXT(График!BM67-График!BL67,"ч")-1)&lt;0,0,TEXT(График!BM67-График!BL67,"ч")-1),"_",TEXT('Ночные Часы'!V66,"Ч")),IF((TEXT(График!BM67-График!BL67,"ч")-1)&lt;0,0,TEXT(График!BM67-График!BL67,"ч")-1)))</f>
        <v>8_1</v>
      </c>
      <c r="W66" s="289" t="str">
        <f>IF(ISTEXT(График!BO67),График!BO67,IF('Ночные Часы'!W66&gt;0,CONCATENATE(IF((TEXT(График!BP67-График!BO67,"ч")-1)&lt;0,0,TEXT(График!BP67-График!BO67,"ч")-1),"_",TEXT('Ночные Часы'!W66,"Ч")),IF((TEXT(График!BP67-График!BO67,"ч")-1)&lt;0,0,TEXT(График!BP67-График!BO67,"ч")-1)))</f>
        <v>11_1</v>
      </c>
      <c r="X66" s="289" t="str">
        <f>IF(ISTEXT(График!BR67),График!BR67,IF('Ночные Часы'!X66&gt;0,CONCATENATE(IF((TEXT(График!BS67-График!BR67,"ч")-1)&lt;0,0,TEXT(График!BS67-График!BR67,"ч")-1),"_",TEXT('Ночные Часы'!X66,"Ч")),IF((TEXT(График!BS67-График!BR67,"ч")-1)&lt;0,0,TEXT(График!BS67-График!BR67,"ч")-1)))</f>
        <v>В</v>
      </c>
      <c r="Y66" s="289" t="str">
        <f>IF(ISTEXT(График!BU67),График!BU67,IF('Ночные Часы'!Y66&gt;0,CONCATENATE(IF((TEXT(График!BV67-График!BU67,"ч")-1)&lt;0,0,TEXT(График!BV67-График!BU67,"ч")-1),"_",TEXT('Ночные Часы'!Y66,"Ч")),IF((TEXT(График!BV67-График!BU67,"ч")-1)&lt;0,0,TEXT(График!BV67-График!BU67,"ч")-1)))</f>
        <v>В</v>
      </c>
      <c r="Z66" s="289" t="str">
        <f>IF(ISTEXT(График!BX67),График!BX67,IF('Ночные Часы'!Z66&gt;0,CONCATENATE(IF((TEXT(График!BY67-График!BX67,"ч")-1)&lt;0,0,TEXT(График!BY67-График!BX67,"ч")-1),"_",TEXT('Ночные Часы'!Z66,"Ч")),IF((TEXT(График!BY67-График!BX67,"ч")-1)&lt;0,0,TEXT(График!BY67-График!BX67,"ч")-1)))</f>
        <v>В</v>
      </c>
      <c r="AA66" s="289" t="str">
        <f>IF(ISTEXT(График!CA67),График!CA67,IF('Ночные Часы'!AA66&gt;0,CONCATENATE(IF((TEXT(График!CB67-График!CA67,"ч")-1)&lt;0,0,TEXT(График!CB67-График!CA67,"ч")-1),"_",TEXT('Ночные Часы'!AA66,"Ч")),IF((TEXT(График!CB67-График!CA67,"ч")-1)&lt;0,0,TEXT(График!CB67-График!CA67,"ч")-1)))</f>
        <v>5_1</v>
      </c>
      <c r="AB66" s="289" t="str">
        <f>IF(ISTEXT(График!CD67),График!CD67,IF('Ночные Часы'!AB66&gt;0,CONCATENATE(IF((TEXT(График!CE67-График!CD67,"ч")-1)&lt;0,0,TEXT(График!CE67-График!CD67,"ч")-1),"_",TEXT('Ночные Часы'!AB66,"Ч")),IF((TEXT(График!CE67-График!CD67,"ч")-1)&lt;0,0,TEXT(График!CE67-График!CD67,"ч")-1)))</f>
        <v>11_1</v>
      </c>
      <c r="AC66" s="289" t="str">
        <f>IF(ISTEXT(График!CG67),График!CG67,IF('Ночные Часы'!AC66&gt;0,CONCATENATE(IF((TEXT(График!CH67-График!CG67,"ч")-1)&lt;0,0,TEXT(График!CH67-График!CG67,"ч")-1),"_",TEXT('Ночные Часы'!AC66,"Ч")),IF((TEXT(График!CH67-График!CG67,"ч")-1)&lt;0,0,TEXT(График!CH67-График!CG67,"ч")-1)))</f>
        <v>8_1</v>
      </c>
      <c r="AD66" s="289" t="str">
        <f>IF(ISTEXT(График!CJ67),График!CJ67,IF('Ночные Часы'!AD66&gt;0,CONCATENATE(IF((TEXT(График!CK67-График!CJ67,"ч")-1)&lt;0,0,TEXT(График!CK67-График!CJ67,"ч")-1),"_",TEXT('Ночные Часы'!AD66,"Ч")),IF((TEXT(График!CK67-График!CJ67,"ч")-1)&lt;0,0,TEXT(График!CK67-График!CJ67,"ч")-1)))</f>
        <v>11_1</v>
      </c>
      <c r="AE66" s="289" t="str">
        <f>IF(ISTEXT(График!CM67),График!CM67,IF('Ночные Часы'!AE66&gt;0,CONCATENATE(IF((TEXT(График!CN67-График!CM67,"ч")-1)&lt;0,0,TEXT(График!CN67-График!CM67,"ч")-1),"_",TEXT('Ночные Часы'!AE66,"Ч")),IF((TEXT(График!CN67-График!CM67,"ч")-1)&lt;0,0,TEXT(График!CN67-График!CM67,"ч")-1)))</f>
        <v>В</v>
      </c>
      <c r="AF66" s="289" t="str">
        <f>IF(ISTEXT(График!CP67),График!CP67,IF('Ночные Часы'!AF66&gt;0,CONCATENATE(IF((TEXT(График!CQ67-График!CP67,"ч")-1)&lt;0,0,TEXT(График!CQ67-График!CP67,"ч")-1),"_",TEXT('Ночные Часы'!AF66,"Ч")),IF((TEXT(График!CQ67-График!CP67,"ч")-1)&lt;0,0,TEXT(График!CQ67-График!CP67,"ч")-1)))</f>
        <v>В</v>
      </c>
      <c r="AG66" s="289">
        <f>IF(ISTEXT(График!CS67),График!CS67,IF('Ночные Часы'!AG66&gt;0,CONCATENATE(IF((TEXT(График!CT67-График!CS67,"ч")-1)&lt;0,0,TEXT(График!CT67-График!CS67,"ч")-1),"_",TEXT('Ночные Часы'!AG66,"Ч")),IF((TEXT(График!CT67-График!CS67,"ч")-1)&lt;0,0,TEXT(График!CT67-График!CS67,"ч")-1)))</f>
        <v>0</v>
      </c>
      <c r="AH66" s="284">
        <f>График!CW67</f>
        <v>16</v>
      </c>
      <c r="AI66" s="196">
        <f t="array" ref="AI66">SUM(IFERROR(--LEFTB(C66:AG66,FIND("_",C66:AG66)-1),C66:AG66))</f>
        <v>140</v>
      </c>
      <c r="AJ66" s="284">
        <f t="array" ref="AJ66">SUM(--IFERROR(MID(C66:AG66,SEARCH("_",C66:AG66)+1,1),0))</f>
        <v>16</v>
      </c>
      <c r="AK66" s="285">
        <f>'Ночные Часы'!AH66</f>
        <v>0.66666666666666652</v>
      </c>
      <c r="AL66" s="285">
        <f t="shared" si="1"/>
        <v>1.1102230246251565E-16</v>
      </c>
      <c r="AM66" s="351">
        <f t="shared" si="2"/>
        <v>14</v>
      </c>
      <c r="AN66" s="351">
        <f t="shared" si="3"/>
        <v>0</v>
      </c>
      <c r="AO66" s="351">
        <f t="shared" si="4"/>
        <v>0</v>
      </c>
    </row>
    <row r="67" spans="1:41" x14ac:dyDescent="0.25">
      <c r="A67" s="8">
        <f>VLOOKUP(B67,'Список КК'!$M$2:$N$377,2,TRUE)</f>
        <v>41020</v>
      </c>
      <c r="B67" s="9" t="str">
        <f>График!C68</f>
        <v>Макаркин Артем Алексеевич</v>
      </c>
      <c r="C67" s="289" t="str">
        <f>IF(ISTEXT(График!G68),График!G68,IF('Ночные Часы'!C67&gt;0,CONCATENATE(IF((TEXT(График!H68-График!G68,"ч")-1)&lt;0,0,TEXT(График!H68-График!G68,"ч")-1),"_",TEXT('Ночные Часы'!C67,"Ч")),IF((TEXT(График!H68-График!G68,"ч")-1)&lt;0,0,TEXT(График!H68-График!G68,"ч")-1)))</f>
        <v>5_2</v>
      </c>
      <c r="D67" s="289" t="str">
        <f>IF(ISTEXT(График!J68),График!J68,IF('Ночные Часы'!D67&gt;0,CONCATENATE(IF((TEXT(График!K68-График!J68,"ч")-1)&lt;0,0,TEXT(График!K68-График!J68,"ч")-1),"_",TEXT('Ночные Часы'!D67,"Ч")),IF((TEXT(График!K68-График!J68,"ч")-1)&lt;0,0,TEXT(График!K68-График!J68,"ч")-1)))</f>
        <v>5_2</v>
      </c>
      <c r="E67" s="289" t="str">
        <f>IF(ISTEXT(График!M68),График!M68,IF('Ночные Часы'!E67&gt;0,CONCATENATE(IF((TEXT(График!N68-График!M68,"ч")-1)&lt;0,0,TEXT(График!N68-График!M68,"ч")-1),"_",TEXT('Ночные Часы'!E67,"Ч")),IF((TEXT(График!N68-График!M68,"ч")-1)&lt;0,0,TEXT(График!N68-График!M68,"ч")-1)))</f>
        <v>5_2</v>
      </c>
      <c r="F67" s="289" t="str">
        <f>IF(ISTEXT(График!P68),График!P68,IF('Ночные Часы'!F67&gt;0,CONCATENATE(IF((TEXT(График!Q68-График!P68,"ч")-1)&lt;0,0,TEXT(График!Q68-График!P68,"ч")-1),"_",TEXT('Ночные Часы'!F67,"Ч")),IF((TEXT(График!Q68-График!P68,"ч")-1)&lt;0,0,TEXT(График!Q68-График!P68,"ч")-1)))</f>
        <v>5_2</v>
      </c>
      <c r="G67" s="289" t="str">
        <f>IF(ISTEXT(График!S68),График!S68,IF('Ночные Часы'!G67&gt;0,CONCATENATE(IF((TEXT(График!T68-График!S68,"ч")-1)&lt;0,0,TEXT(График!T68-График!S68,"ч")-1),"_",TEXT('Ночные Часы'!G67,"Ч")),IF((TEXT(График!T68-График!S68,"ч")-1)&lt;0,0,TEXT(График!T68-График!S68,"ч")-1)))</f>
        <v>В</v>
      </c>
      <c r="H67" s="289" t="str">
        <f>IF(ISTEXT(График!V68),График!V68,IF('Ночные Часы'!H67&gt;0,CONCATENATE(IF((TEXT(График!W68-График!V68,"ч")-1)&lt;0,0,TEXT(График!W68-График!V68,"ч")-1),"_",TEXT('Ночные Часы'!H67,"Ч")),IF((TEXT(График!W68-График!V68,"ч")-1)&lt;0,0,TEXT(График!W68-График!V68,"ч")-1)))</f>
        <v>5_2</v>
      </c>
      <c r="I67" s="289" t="str">
        <f>IF(ISTEXT(График!Y68),График!Y68,IF('Ночные Часы'!I67&gt;0,CONCATENATE(IF((TEXT(График!Z68-График!Y68,"ч")-1)&lt;0,0,TEXT(График!Z68-График!Y68,"ч")-1),"_",TEXT('Ночные Часы'!I67,"Ч")),IF((TEXT(График!Z68-График!Y68,"ч")-1)&lt;0,0,TEXT(График!Z68-График!Y68,"ч")-1)))</f>
        <v>В</v>
      </c>
      <c r="J67" s="289" t="str">
        <f>IF(ISTEXT(График!AB68),График!AB68,IF('Ночные Часы'!J67&gt;0,CONCATENATE(IF((TEXT(График!AC68-График!AB68,"ч")-1)&lt;0,0,TEXT(График!AC68-График!AB68,"ч")-1),"_",TEXT('Ночные Часы'!J67,"Ч")),IF((TEXT(График!AC68-График!AB68,"ч")-1)&lt;0,0,TEXT(График!AC68-График!AB68,"ч")-1)))</f>
        <v>5_2</v>
      </c>
      <c r="K67" s="289" t="str">
        <f>IF(ISTEXT(График!AE68),График!AE68,IF('Ночные Часы'!K67&gt;0,CONCATENATE(IF((TEXT(График!AF68-График!AE68,"ч")-1)&lt;0,0,TEXT(График!AF68-График!AE68,"ч")-1),"_",TEXT('Ночные Часы'!K67,"Ч")),IF((TEXT(График!AF68-График!AE68,"ч")-1)&lt;0,0,TEXT(График!AF68-График!AE68,"ч")-1)))</f>
        <v>5_2</v>
      </c>
      <c r="L67" s="289" t="str">
        <f>IF(ISTEXT(График!AH68),График!AH68,IF('Ночные Часы'!L67&gt;0,CONCATENATE(IF((TEXT(График!AI68-График!AH68,"ч")-1)&lt;0,0,TEXT(График!AI68-График!AH68,"ч")-1),"_",TEXT('Ночные Часы'!L67,"Ч")),IF((TEXT(График!AI68-График!AH68,"ч")-1)&lt;0,0,TEXT(График!AI68-График!AH68,"ч")-1)))</f>
        <v>5_2</v>
      </c>
      <c r="M67" s="289" t="str">
        <f>IF(ISTEXT(График!AK68),График!AK68,IF('Ночные Часы'!M67&gt;0,CONCATENATE(IF((TEXT(График!AL68-График!AK68,"ч")-1)&lt;0,0,TEXT(График!AL68-График!AK68,"ч")-1),"_",TEXT('Ночные Часы'!M67,"Ч")),IF((TEXT(График!AL68-График!AK68,"ч")-1)&lt;0,0,TEXT(График!AL68-График!AK68,"ч")-1)))</f>
        <v>5_2</v>
      </c>
      <c r="N67" s="289" t="str">
        <f>IF(ISTEXT(График!AN68),График!AN68,IF('Ночные Часы'!N67&gt;0,CONCATENATE(IF((TEXT(График!AO68-График!AN68,"ч")-1)&lt;0,0,TEXT(График!AO68-График!AN68,"ч")-1),"_",TEXT('Ночные Часы'!N67,"Ч")),IF((TEXT(График!AO68-График!AN68,"ч")-1)&lt;0,0,TEXT(График!AO68-График!AN68,"ч")-1)))</f>
        <v>В</v>
      </c>
      <c r="O67" s="289" t="str">
        <f>IF(ISTEXT(График!AQ68),График!AQ68,IF('Ночные Часы'!O67&gt;0,CONCATENATE(IF((TEXT(График!AR68-График!AQ68,"ч")-1)&lt;0,0,TEXT(График!AR68-График!AQ68,"ч")-1),"_",TEXT('Ночные Часы'!O67,"Ч")),IF((TEXT(График!AR68-График!AQ68,"ч")-1)&lt;0,0,TEXT(График!AR68-График!AQ68,"ч")-1)))</f>
        <v>5_2</v>
      </c>
      <c r="P67" s="289" t="str">
        <f>IF(ISTEXT(График!AT68),График!AT68,IF('Ночные Часы'!P67&gt;0,CONCATENATE(IF((TEXT(График!AU68-График!AT68,"ч")-1)&lt;0,0,TEXT(График!AU68-График!AT68,"ч")-1),"_",TEXT('Ночные Часы'!P67,"Ч")),IF((TEXT(График!AU68-График!AT68,"ч")-1)&lt;0,0,TEXT(График!AU68-График!AT68,"ч")-1)))</f>
        <v>В</v>
      </c>
      <c r="Q67" s="289" t="str">
        <f>IF(ISTEXT(График!AW68),График!AW68,IF('Ночные Часы'!Q67&gt;0,CONCATENATE(IF((TEXT(График!AX68-График!AW68,"ч")-1)&lt;0,0,TEXT(График!AX68-График!AW68,"ч")-1),"_",TEXT('Ночные Часы'!Q67,"Ч")),IF((TEXT(График!AX68-График!AW68,"ч")-1)&lt;0,0,TEXT(График!AX68-График!AW68,"ч")-1)))</f>
        <v>В</v>
      </c>
      <c r="R67" s="289" t="str">
        <f>IF(ISTEXT(График!AZ68),График!AZ68,IF('Ночные Часы'!R67&gt;0,CONCATENATE(IF((TEXT(График!BA68-График!AZ68,"ч")-1)&lt;0,0,TEXT(График!BA68-График!AZ68,"ч")-1),"_",TEXT('Ночные Часы'!R67,"Ч")),IF((TEXT(График!BA68-График!AZ68,"ч")-1)&lt;0,0,TEXT(График!BA68-График!AZ68,"ч")-1)))</f>
        <v>ОТ</v>
      </c>
      <c r="S67" s="289" t="str">
        <f>IF(ISTEXT(График!BC68),График!BC68,IF('Ночные Часы'!S67&gt;0,CONCATENATE(IF((TEXT(График!BD68-График!BC68,"ч")-1)&lt;0,0,TEXT(График!BD68-График!BC68,"ч")-1),"_",TEXT('Ночные Часы'!S67,"Ч")),IF((TEXT(График!BD68-График!BC68,"ч")-1)&lt;0,0,TEXT(График!BD68-График!BC68,"ч")-1)))</f>
        <v>ОТ</v>
      </c>
      <c r="T67" s="289" t="str">
        <f>IF(ISTEXT(График!BF68),График!BF68,IF('Ночные Часы'!T67&gt;0,CONCATENATE(IF((TEXT(График!BG68-График!BF68,"ч")-1)&lt;0,0,TEXT(График!BG68-График!BF68,"ч")-1),"_",TEXT('Ночные Часы'!T67,"Ч")),IF((TEXT(График!BG68-График!BF68,"ч")-1)&lt;0,0,TEXT(График!BG68-График!BF68,"ч")-1)))</f>
        <v>ОТ</v>
      </c>
      <c r="U67" s="289" t="str">
        <f>IF(ISTEXT(График!BI68),График!BI68,IF('Ночные Часы'!U67&gt;0,CONCATENATE(IF((TEXT(График!BJ68-График!BI68,"ч")-1)&lt;0,0,TEXT(График!BJ68-График!BI68,"ч")-1),"_",TEXT('Ночные Часы'!U67,"Ч")),IF((TEXT(График!BJ68-График!BI68,"ч")-1)&lt;0,0,TEXT(График!BJ68-График!BI68,"ч")-1)))</f>
        <v>ОТ</v>
      </c>
      <c r="V67" s="289" t="str">
        <f>IF(ISTEXT(График!BL68),График!BL68,IF('Ночные Часы'!V67&gt;0,CONCATENATE(IF((TEXT(График!BM68-График!BL68,"ч")-1)&lt;0,0,TEXT(График!BM68-График!BL68,"ч")-1),"_",TEXT('Ночные Часы'!V67,"Ч")),IF((TEXT(График!BM68-График!BL68,"ч")-1)&lt;0,0,TEXT(График!BM68-График!BL68,"ч")-1)))</f>
        <v>ОТ</v>
      </c>
      <c r="W67" s="289" t="str">
        <f>IF(ISTEXT(График!BO68),График!BO68,IF('Ночные Часы'!W67&gt;0,CONCATENATE(IF((TEXT(График!BP68-График!BO68,"ч")-1)&lt;0,0,TEXT(График!BP68-График!BO68,"ч")-1),"_",TEXT('Ночные Часы'!W67,"Ч")),IF((TEXT(График!BP68-График!BO68,"ч")-1)&lt;0,0,TEXT(График!BP68-График!BO68,"ч")-1)))</f>
        <v>В</v>
      </c>
      <c r="X67" s="289" t="str">
        <f>IF(ISTEXT(График!BR68),График!BR68,IF('Ночные Часы'!X67&gt;0,CONCATENATE(IF((TEXT(График!BS68-График!BR68,"ч")-1)&lt;0,0,TEXT(График!BS68-График!BR68,"ч")-1),"_",TEXT('Ночные Часы'!X67,"Ч")),IF((TEXT(График!BS68-График!BR68,"ч")-1)&lt;0,0,TEXT(График!BS68-График!BR68,"ч")-1)))</f>
        <v>В</v>
      </c>
      <c r="Y67" s="289" t="str">
        <f>IF(ISTEXT(График!BU68),График!BU68,IF('Ночные Часы'!Y67&gt;0,CONCATENATE(IF((TEXT(График!BV68-График!BU68,"ч")-1)&lt;0,0,TEXT(График!BV68-График!BU68,"ч")-1),"_",TEXT('Ночные Часы'!Y67,"Ч")),IF((TEXT(График!BV68-График!BU68,"ч")-1)&lt;0,0,TEXT(График!BV68-График!BU68,"ч")-1)))</f>
        <v>ОТ</v>
      </c>
      <c r="Z67" s="289" t="str">
        <f>IF(ISTEXT(График!BX68),График!BX68,IF('Ночные Часы'!Z67&gt;0,CONCATENATE(IF((TEXT(График!BY68-График!BX68,"ч")-1)&lt;0,0,TEXT(График!BY68-График!BX68,"ч")-1),"_",TEXT('Ночные Часы'!Z67,"Ч")),IF((TEXT(График!BY68-График!BX68,"ч")-1)&lt;0,0,TEXT(График!BY68-График!BX68,"ч")-1)))</f>
        <v>ОТ</v>
      </c>
      <c r="AA67" s="289" t="str">
        <f>IF(ISTEXT(График!CA68),График!CA68,IF('Ночные Часы'!AA67&gt;0,CONCATENATE(IF((TEXT(График!CB68-График!CA68,"ч")-1)&lt;0,0,TEXT(График!CB68-График!CA68,"ч")-1),"_",TEXT('Ночные Часы'!AA67,"Ч")),IF((TEXT(График!CB68-График!CA68,"ч")-1)&lt;0,0,TEXT(График!CB68-График!CA68,"ч")-1)))</f>
        <v>ОТ</v>
      </c>
      <c r="AB67" s="289" t="str">
        <f>IF(ISTEXT(График!CD68),График!CD68,IF('Ночные Часы'!AB67&gt;0,CONCATENATE(IF((TEXT(График!CE68-График!CD68,"ч")-1)&lt;0,0,TEXT(График!CE68-График!CD68,"ч")-1),"_",TEXT('Ночные Часы'!AB67,"Ч")),IF((TEXT(График!CE68-График!CD68,"ч")-1)&lt;0,0,TEXT(График!CE68-График!CD68,"ч")-1)))</f>
        <v>ОТ</v>
      </c>
      <c r="AC67" s="289" t="str">
        <f>IF(ISTEXT(График!CG68),График!CG68,IF('Ночные Часы'!AC67&gt;0,CONCATENATE(IF((TEXT(График!CH68-График!CG68,"ч")-1)&lt;0,0,TEXT(График!CH68-График!CG68,"ч")-1),"_",TEXT('Ночные Часы'!AC67,"Ч")),IF((TEXT(График!CH68-График!CG68,"ч")-1)&lt;0,0,TEXT(График!CH68-График!CG68,"ч")-1)))</f>
        <v>ОТ</v>
      </c>
      <c r="AD67" s="289" t="str">
        <f>IF(ISTEXT(График!CJ68),График!CJ68,IF('Ночные Часы'!AD67&gt;0,CONCATENATE(IF((TEXT(График!CK68-График!CJ68,"ч")-1)&lt;0,0,TEXT(График!CK68-График!CJ68,"ч")-1),"_",TEXT('Ночные Часы'!AD67,"Ч")),IF((TEXT(График!CK68-График!CJ68,"ч")-1)&lt;0,0,TEXT(График!CK68-График!CJ68,"ч")-1)))</f>
        <v>В</v>
      </c>
      <c r="AE67" s="289" t="str">
        <f>IF(ISTEXT(График!CM68),График!CM68,IF('Ночные Часы'!AE67&gt;0,CONCATENATE(IF((TEXT(График!CN68-График!CM68,"ч")-1)&lt;0,0,TEXT(График!CN68-График!CM68,"ч")-1),"_",TEXT('Ночные Часы'!AE67,"Ч")),IF((TEXT(График!CN68-График!CM68,"ч")-1)&lt;0,0,TEXT(График!CN68-График!CM68,"ч")-1)))</f>
        <v>В</v>
      </c>
      <c r="AF67" s="289" t="str">
        <f>IF(ISTEXT(График!CP68),График!CP68,IF('Ночные Часы'!AF67&gt;0,CONCATENATE(IF((TEXT(График!CQ68-График!CP68,"ч")-1)&lt;0,0,TEXT(График!CQ68-График!CP68,"ч")-1),"_",TEXT('Ночные Часы'!AF67,"Ч")),IF((TEXT(График!CQ68-График!CP68,"ч")-1)&lt;0,0,TEXT(График!CQ68-График!CP68,"ч")-1)))</f>
        <v>5_2</v>
      </c>
      <c r="AG67" s="289">
        <f>IF(ISTEXT(График!CS68),График!CS68,IF('Ночные Часы'!AG67&gt;0,CONCATENATE(IF((TEXT(График!CT68-График!CS68,"ч")-1)&lt;0,0,TEXT(График!CT68-График!CS68,"ч")-1),"_",TEXT('Ночные Часы'!AG67,"Ч")),IF((TEXT(График!CT68-График!CS68,"ч")-1)&lt;0,0,TEXT(График!CT68-График!CS68,"ч")-1)))</f>
        <v>0</v>
      </c>
      <c r="AH67" s="284">
        <f>График!CW68</f>
        <v>21</v>
      </c>
      <c r="AI67" s="196">
        <f t="array" ref="AI67">SUM(IFERROR(--LEFTB(C67:AG67,FIND("_",C67:AG67)-1),C67:AG67))</f>
        <v>55</v>
      </c>
      <c r="AJ67" s="284">
        <f t="array" ref="AJ67">SUM(--IFERROR(MID(C67:AG67,SEARCH("_",C67:AG67)+1,1),0))</f>
        <v>22</v>
      </c>
      <c r="AK67" s="285">
        <f>'Ночные Часы'!AH67</f>
        <v>0.91666666666666674</v>
      </c>
      <c r="AL67" s="285">
        <f t="shared" si="1"/>
        <v>1.1102230246251565E-16</v>
      </c>
      <c r="AM67" s="351">
        <f t="shared" si="2"/>
        <v>9</v>
      </c>
      <c r="AN67" s="351">
        <f t="shared" si="3"/>
        <v>10</v>
      </c>
      <c r="AO67" s="351">
        <f t="shared" si="4"/>
        <v>80</v>
      </c>
    </row>
    <row r="68" spans="1:41" x14ac:dyDescent="0.25">
      <c r="A68" s="8">
        <f>VLOOKUP(B68,'Список КК'!$M$2:$N$377,2,TRUE)</f>
        <v>45606</v>
      </c>
      <c r="B68" s="9" t="str">
        <f>График!C69</f>
        <v>Медведева Екатерина Владимировна</v>
      </c>
      <c r="C68" s="289" t="str">
        <f>IF(ISTEXT(График!G69),График!G69,IF('Ночные Часы'!C68&gt;0,CONCATENATE(IF((TEXT(График!H69-График!G69,"ч")-1)&lt;0,0,TEXT(График!H69-График!G69,"ч")-1),"_",TEXT('Ночные Часы'!C68,"Ч")),IF((TEXT(График!H69-График!G69,"ч")-1)&lt;0,0,TEXT(График!H69-График!G69,"ч")-1)))</f>
        <v>В</v>
      </c>
      <c r="D68" s="289">
        <f>IF(ISTEXT(График!J69),График!J69,IF('Ночные Часы'!D68&gt;0,CONCATENATE(IF((TEXT(График!K69-График!J69,"ч")-1)&lt;0,0,TEXT(График!K69-График!J69,"ч")-1),"_",TEXT('Ночные Часы'!D68,"Ч")),IF((TEXT(График!K69-График!J69,"ч")-1)&lt;0,0,TEXT(График!K69-График!J69,"ч")-1)))</f>
        <v>8</v>
      </c>
      <c r="E68" s="289">
        <f>IF(ISTEXT(График!M69),График!M69,IF('Ночные Часы'!E68&gt;0,CONCATENATE(IF((TEXT(График!N69-График!M69,"ч")-1)&lt;0,0,TEXT(График!N69-График!M69,"ч")-1),"_",TEXT('Ночные Часы'!E68,"Ч")),IF((TEXT(График!N69-График!M69,"ч")-1)&lt;0,0,TEXT(График!N69-График!M69,"ч")-1)))</f>
        <v>8</v>
      </c>
      <c r="F68" s="289" t="str">
        <f>IF(ISTEXT(График!P69),График!P69,IF('Ночные Часы'!F68&gt;0,CONCATENATE(IF((TEXT(График!Q69-График!P69,"ч")-1)&lt;0,0,TEXT(График!Q69-График!P69,"ч")-1),"_",TEXT('Ночные Часы'!F68,"Ч")),IF((TEXT(График!Q69-График!P69,"ч")-1)&lt;0,0,TEXT(График!Q69-График!P69,"ч")-1)))</f>
        <v>В</v>
      </c>
      <c r="G68" s="289" t="str">
        <f>IF(ISTEXT(График!S69),График!S69,IF('Ночные Часы'!G68&gt;0,CONCATENATE(IF((TEXT(График!T69-График!S69,"ч")-1)&lt;0,0,TEXT(График!T69-График!S69,"ч")-1),"_",TEXT('Ночные Часы'!G68,"Ч")),IF((TEXT(График!T69-График!S69,"ч")-1)&lt;0,0,TEXT(График!T69-График!S69,"ч")-1)))</f>
        <v>8_2</v>
      </c>
      <c r="H68" s="289" t="str">
        <f>IF(ISTEXT(График!V69),График!V69,IF('Ночные Часы'!H68&gt;0,CONCATENATE(IF((TEXT(График!W69-График!V69,"ч")-1)&lt;0,0,TEXT(График!W69-График!V69,"ч")-1),"_",TEXT('Ночные Часы'!H68,"Ч")),IF((TEXT(График!W69-График!V69,"ч")-1)&lt;0,0,TEXT(График!W69-График!V69,"ч")-1)))</f>
        <v>8_2</v>
      </c>
      <c r="I68" s="289" t="str">
        <f>IF(ISTEXT(График!Y69),График!Y69,IF('Ночные Часы'!I68&gt;0,CONCATENATE(IF((TEXT(График!Z69-График!Y69,"ч")-1)&lt;0,0,TEXT(График!Z69-График!Y69,"ч")-1),"_",TEXT('Ночные Часы'!I68,"Ч")),IF((TEXT(График!Z69-График!Y69,"ч")-1)&lt;0,0,TEXT(График!Z69-График!Y69,"ч")-1)))</f>
        <v>8_2</v>
      </c>
      <c r="J68" s="289" t="str">
        <f>IF(ISTEXT(График!AB69),График!AB69,IF('Ночные Часы'!J68&gt;0,CONCATENATE(IF((TEXT(График!AC69-График!AB69,"ч")-1)&lt;0,0,TEXT(График!AC69-График!AB69,"ч")-1),"_",TEXT('Ночные Часы'!J68,"Ч")),IF((TEXT(График!AC69-График!AB69,"ч")-1)&lt;0,0,TEXT(График!AC69-График!AB69,"ч")-1)))</f>
        <v>8_3</v>
      </c>
      <c r="K68" s="289" t="str">
        <f>IF(ISTEXT(График!AE69),График!AE69,IF('Ночные Часы'!K68&gt;0,CONCATENATE(IF((TEXT(График!AF69-График!AE69,"ч")-1)&lt;0,0,TEXT(График!AF69-График!AE69,"ч")-1),"_",TEXT('Ночные Часы'!K68,"Ч")),IF((TEXT(График!AF69-График!AE69,"ч")-1)&lt;0,0,TEXT(График!AF69-График!AE69,"ч")-1)))</f>
        <v>В</v>
      </c>
      <c r="L68" s="289" t="str">
        <f>IF(ISTEXT(График!AH69),График!AH69,IF('Ночные Часы'!L68&gt;0,CONCATENATE(IF((TEXT(График!AI69-График!AH69,"ч")-1)&lt;0,0,TEXT(График!AI69-График!AH69,"ч")-1),"_",TEXT('Ночные Часы'!L68,"Ч")),IF((TEXT(График!AI69-График!AH69,"ч")-1)&lt;0,0,TEXT(График!AI69-График!AH69,"ч")-1)))</f>
        <v>В</v>
      </c>
      <c r="M68" s="289">
        <f>IF(ISTEXT(График!AK69),График!AK69,IF('Ночные Часы'!M68&gt;0,CONCATENATE(IF((TEXT(График!AL69-График!AK69,"ч")-1)&lt;0,0,TEXT(График!AL69-График!AK69,"ч")-1),"_",TEXT('Ночные Часы'!M68,"Ч")),IF((TEXT(График!AL69-График!AK69,"ч")-1)&lt;0,0,TEXT(График!AL69-График!AK69,"ч")-1)))</f>
        <v>8</v>
      </c>
      <c r="N68" s="289">
        <f>IF(ISTEXT(График!AN69),График!AN69,IF('Ночные Часы'!N68&gt;0,CONCATENATE(IF((TEXT(График!AO69-График!AN69,"ч")-1)&lt;0,0,TEXT(График!AO69-График!AN69,"ч")-1),"_",TEXT('Ночные Часы'!N68,"Ч")),IF((TEXT(График!AO69-График!AN69,"ч")-1)&lt;0,0,TEXT(График!AO69-График!AN69,"ч")-1)))</f>
        <v>8</v>
      </c>
      <c r="O68" s="289">
        <f>IF(ISTEXT(График!AQ69),График!AQ69,IF('Ночные Часы'!O68&gt;0,CONCATENATE(IF((TEXT(График!AR69-График!AQ69,"ч")-1)&lt;0,0,TEXT(График!AR69-График!AQ69,"ч")-1),"_",TEXT('Ночные Часы'!O68,"Ч")),IF((TEXT(График!AR69-График!AQ69,"ч")-1)&lt;0,0,TEXT(График!AR69-График!AQ69,"ч")-1)))</f>
        <v>8</v>
      </c>
      <c r="P68" s="289">
        <f>IF(ISTEXT(График!AT69),График!AT69,IF('Ночные Часы'!P68&gt;0,CONCATENATE(IF((TEXT(График!AU69-График!AT69,"ч")-1)&lt;0,0,TEXT(График!AU69-График!AT69,"ч")-1),"_",TEXT('Ночные Часы'!P68,"Ч")),IF((TEXT(График!AU69-График!AT69,"ч")-1)&lt;0,0,TEXT(График!AU69-График!AT69,"ч")-1)))</f>
        <v>8</v>
      </c>
      <c r="Q68" s="289">
        <f>IF(ISTEXT(График!AW69),График!AW69,IF('Ночные Часы'!Q68&gt;0,CONCATENATE(IF((TEXT(График!AX69-График!AW69,"ч")-1)&lt;0,0,TEXT(График!AX69-График!AW69,"ч")-1),"_",TEXT('Ночные Часы'!Q68,"Ч")),IF((TEXT(График!AX69-График!AW69,"ч")-1)&lt;0,0,TEXT(График!AX69-График!AW69,"ч")-1)))</f>
        <v>8</v>
      </c>
      <c r="R68" s="289" t="str">
        <f>IF(ISTEXT(График!AZ69),График!AZ69,IF('Ночные Часы'!R68&gt;0,CONCATENATE(IF((TEXT(График!BA69-График!AZ69,"ч")-1)&lt;0,0,TEXT(График!BA69-График!AZ69,"ч")-1),"_",TEXT('Ночные Часы'!R68,"Ч")),IF((TEXT(График!BA69-График!AZ69,"ч")-1)&lt;0,0,TEXT(График!BA69-График!AZ69,"ч")-1)))</f>
        <v>В</v>
      </c>
      <c r="S68" s="289" t="str">
        <f>IF(ISTEXT(График!BC69),График!BC69,IF('Ночные Часы'!S68&gt;0,CONCATENATE(IF((TEXT(График!BD69-График!BC69,"ч")-1)&lt;0,0,TEXT(График!BD69-График!BC69,"ч")-1),"_",TEXT('Ночные Часы'!S68,"Ч")),IF((TEXT(График!BD69-График!BC69,"ч")-1)&lt;0,0,TEXT(График!BD69-График!BC69,"ч")-1)))</f>
        <v>В</v>
      </c>
      <c r="T68" s="289">
        <f>IF(ISTEXT(График!BF69),График!BF69,IF('Ночные Часы'!T68&gt;0,CONCATENATE(IF((TEXT(График!BG69-График!BF69,"ч")-1)&lt;0,0,TEXT(График!BG69-График!BF69,"ч")-1),"_",TEXT('Ночные Часы'!T68,"Ч")),IF((TEXT(График!BG69-График!BF69,"ч")-1)&lt;0,0,TEXT(График!BG69-График!BF69,"ч")-1)))</f>
        <v>8</v>
      </c>
      <c r="U68" s="289" t="str">
        <f>IF(ISTEXT(График!BI69),График!BI69,IF('Ночные Часы'!U68&gt;0,CONCATENATE(IF((TEXT(График!BJ69-График!BI69,"ч")-1)&lt;0,0,TEXT(График!BJ69-График!BI69,"ч")-1),"_",TEXT('Ночные Часы'!U68,"Ч")),IF((TEXT(График!BJ69-График!BI69,"ч")-1)&lt;0,0,TEXT(График!BJ69-График!BI69,"ч")-1)))</f>
        <v>8_2</v>
      </c>
      <c r="V68" s="289" t="str">
        <f>IF(ISTEXT(График!BL69),График!BL69,IF('Ночные Часы'!V68&gt;0,CONCATENATE(IF((TEXT(График!BM69-График!BL69,"ч")-1)&lt;0,0,TEXT(График!BM69-График!BL69,"ч")-1),"_",TEXT('Ночные Часы'!V68,"Ч")),IF((TEXT(График!BM69-График!BL69,"ч")-1)&lt;0,0,TEXT(График!BM69-График!BL69,"ч")-1)))</f>
        <v>8_2</v>
      </c>
      <c r="W68" s="289" t="str">
        <f>IF(ISTEXT(График!BO69),График!BO69,IF('Ночные Часы'!W68&gt;0,CONCATENATE(IF((TEXT(График!BP69-График!BO69,"ч")-1)&lt;0,0,TEXT(График!BP69-График!BO69,"ч")-1),"_",TEXT('Ночные Часы'!W68,"Ч")),IF((TEXT(График!BP69-График!BO69,"ч")-1)&lt;0,0,TEXT(График!BP69-График!BO69,"ч")-1)))</f>
        <v>В</v>
      </c>
      <c r="X68" s="289" t="str">
        <f>IF(ISTEXT(График!BR69),График!BR69,IF('Ночные Часы'!X68&gt;0,CONCATENATE(IF((TEXT(График!BS69-График!BR69,"ч")-1)&lt;0,0,TEXT(График!BS69-График!BR69,"ч")-1),"_",TEXT('Ночные Часы'!X68,"Ч")),IF((TEXT(График!BS69-График!BR69,"ч")-1)&lt;0,0,TEXT(График!BS69-График!BR69,"ч")-1)))</f>
        <v>В</v>
      </c>
      <c r="Y68" s="289">
        <f>IF(ISTEXT(График!BU69),График!BU69,IF('Ночные Часы'!Y68&gt;0,CONCATENATE(IF((TEXT(График!BV69-График!BU69,"ч")-1)&lt;0,0,TEXT(График!BV69-График!BU69,"ч")-1),"_",TEXT('Ночные Часы'!Y68,"Ч")),IF((TEXT(График!BV69-График!BU69,"ч")-1)&lt;0,0,TEXT(График!BV69-График!BU69,"ч")-1)))</f>
        <v>8</v>
      </c>
      <c r="Z68" s="289">
        <f>IF(ISTEXT(График!BX69),График!BX69,IF('Ночные Часы'!Z68&gt;0,CONCATENATE(IF((TEXT(График!BY69-График!BX69,"ч")-1)&lt;0,0,TEXT(График!BY69-График!BX69,"ч")-1),"_",TEXT('Ночные Часы'!Z68,"Ч")),IF((TEXT(График!BY69-График!BX69,"ч")-1)&lt;0,0,TEXT(График!BY69-График!BX69,"ч")-1)))</f>
        <v>8</v>
      </c>
      <c r="AA68" s="289">
        <f>IF(ISTEXT(График!CA69),График!CA69,IF('Ночные Часы'!AA68&gt;0,CONCATENATE(IF((TEXT(График!CB69-График!CA69,"ч")-1)&lt;0,0,TEXT(График!CB69-График!CA69,"ч")-1),"_",TEXT('Ночные Часы'!AA68,"Ч")),IF((TEXT(График!CB69-График!CA69,"ч")-1)&lt;0,0,TEXT(График!CB69-График!CA69,"ч")-1)))</f>
        <v>8</v>
      </c>
      <c r="AB68" s="289">
        <f>IF(ISTEXT(График!CD69),График!CD69,IF('Ночные Часы'!AB68&gt;0,CONCATENATE(IF((TEXT(График!CE69-График!CD69,"ч")-1)&lt;0,0,TEXT(График!CE69-График!CD69,"ч")-1),"_",TEXT('Ночные Часы'!AB68,"Ч")),IF((TEXT(График!CE69-График!CD69,"ч")-1)&lt;0,0,TEXT(График!CE69-График!CD69,"ч")-1)))</f>
        <v>8</v>
      </c>
      <c r="AC68" s="289" t="str">
        <f>IF(ISTEXT(График!CG69),График!CG69,IF('Ночные Часы'!AC68&gt;0,CONCATENATE(IF((TEXT(График!CH69-График!CG69,"ч")-1)&lt;0,0,TEXT(График!CH69-График!CG69,"ч")-1),"_",TEXT('Ночные Часы'!AC68,"Ч")),IF((TEXT(График!CH69-График!CG69,"ч")-1)&lt;0,0,TEXT(График!CH69-График!CG69,"ч")-1)))</f>
        <v>В</v>
      </c>
      <c r="AD68" s="289">
        <f>IF(ISTEXT(График!CJ69),График!CJ69,IF('Ночные Часы'!AD68&gt;0,CONCATENATE(IF((TEXT(График!CK69-График!CJ69,"ч")-1)&lt;0,0,TEXT(График!CK69-График!CJ69,"ч")-1),"_",TEXT('Ночные Часы'!AD68,"Ч")),IF((TEXT(График!CK69-График!CJ69,"ч")-1)&lt;0,0,TEXT(График!CK69-График!CJ69,"ч")-1)))</f>
        <v>8</v>
      </c>
      <c r="AE68" s="289">
        <f>IF(ISTEXT(График!CM69),График!CM69,IF('Ночные Часы'!AE68&gt;0,CONCATENATE(IF((TEXT(График!CN69-График!CM69,"ч")-1)&lt;0,0,TEXT(График!CN69-График!CM69,"ч")-1),"_",TEXT('Ночные Часы'!AE68,"Ч")),IF((TEXT(График!CN69-График!CM69,"ч")-1)&lt;0,0,TEXT(График!CN69-График!CM69,"ч")-1)))</f>
        <v>8</v>
      </c>
      <c r="AF68" s="289" t="str">
        <f>IF(ISTEXT(График!CP69),График!CP69,IF('Ночные Часы'!AF68&gt;0,CONCATENATE(IF((TEXT(График!CQ69-График!CP69,"ч")-1)&lt;0,0,TEXT(График!CQ69-График!CP69,"ч")-1),"_",TEXT('Ночные Часы'!AF68,"Ч")),IF((TEXT(График!CQ69-График!CP69,"ч")-1)&lt;0,0,TEXT(График!CQ69-График!CP69,"ч")-1)))</f>
        <v>7_3</v>
      </c>
      <c r="AG68" s="289">
        <f>IF(ISTEXT(График!CS69),График!CS69,IF('Ночные Часы'!AG68&gt;0,CONCATENATE(IF((TEXT(График!CT69-График!CS69,"ч")-1)&lt;0,0,TEXT(График!CT69-График!CS69,"ч")-1),"_",TEXT('Ночные Часы'!AG68,"Ч")),IF((TEXT(График!CT69-График!CS69,"ч")-1)&lt;0,0,TEXT(График!CT69-График!CS69,"ч")-1)))</f>
        <v>0</v>
      </c>
      <c r="AH68" s="284">
        <f>График!CW69</f>
        <v>21</v>
      </c>
      <c r="AI68" s="196">
        <f t="array" ref="AI68">SUM(IFERROR(--LEFTB(C68:AG68,FIND("_",C68:AG68)-1),C68:AG68))</f>
        <v>167</v>
      </c>
      <c r="AJ68" s="284">
        <f t="array" ref="AJ68">SUM(--IFERROR(MID(C68:AG68,SEARCH("_",C68:AG68)+1,1),0))</f>
        <v>16</v>
      </c>
      <c r="AK68" s="285">
        <f>'Ночные Часы'!AH68</f>
        <v>0.66666666666666663</v>
      </c>
      <c r="AL68" s="285">
        <f t="shared" si="1"/>
        <v>0</v>
      </c>
      <c r="AM68" s="351">
        <f t="shared" si="2"/>
        <v>9</v>
      </c>
      <c r="AN68" s="351">
        <f t="shared" si="3"/>
        <v>0</v>
      </c>
      <c r="AO68" s="351">
        <f t="shared" si="4"/>
        <v>0</v>
      </c>
    </row>
    <row r="69" spans="1:41" x14ac:dyDescent="0.25">
      <c r="A69" s="8">
        <f>VLOOKUP(B69,'Список КК'!$M$2:$N$377,2,TRUE)</f>
        <v>45746</v>
      </c>
      <c r="B69" s="9" t="str">
        <f>График!C70</f>
        <v>Михеева Галина Александровна</v>
      </c>
      <c r="C69" s="289" t="str">
        <f>IF(ISTEXT(График!G70),График!G70,IF('Ночные Часы'!C69&gt;0,CONCATENATE(IF((TEXT(График!H70-График!G70,"ч")-1)&lt;0,0,TEXT(График!H70-График!G70,"ч")-1),"_",TEXT('Ночные Часы'!C69,"Ч")),IF((TEXT(График!H70-График!G70,"ч")-1)&lt;0,0,TEXT(График!H70-График!G70,"ч")-1)))</f>
        <v>В</v>
      </c>
      <c r="D69" s="289">
        <f>IF(ISTEXT(График!J70),График!J70,IF('Ночные Часы'!D69&gt;0,CONCATENATE(IF((TEXT(График!K70-График!J70,"ч")-1)&lt;0,0,TEXT(График!K70-График!J70,"ч")-1),"_",TEXT('Ночные Часы'!D69,"Ч")),IF((TEXT(График!K70-График!J70,"ч")-1)&lt;0,0,TEXT(График!K70-График!J70,"ч")-1)))</f>
        <v>5</v>
      </c>
      <c r="E69" s="289">
        <f>IF(ISTEXT(График!M70),График!M70,IF('Ночные Часы'!E69&gt;0,CONCATENATE(IF((TEXT(График!N70-График!M70,"ч")-1)&lt;0,0,TEXT(График!N70-График!M70,"ч")-1),"_",TEXT('Ночные Часы'!E69,"Ч")),IF((TEXT(График!N70-График!M70,"ч")-1)&lt;0,0,TEXT(График!N70-График!M70,"ч")-1)))</f>
        <v>5</v>
      </c>
      <c r="F69" s="289" t="str">
        <f>IF(ISTEXT(График!P70),График!P70,IF('Ночные Часы'!F69&gt;0,CONCATENATE(IF((TEXT(График!Q70-График!P70,"ч")-1)&lt;0,0,TEXT(График!Q70-График!P70,"ч")-1),"_",TEXT('Ночные Часы'!F69,"Ч")),IF((TEXT(График!Q70-График!P70,"ч")-1)&lt;0,0,TEXT(График!Q70-График!P70,"ч")-1)))</f>
        <v>В</v>
      </c>
      <c r="G69" s="289">
        <f>IF(ISTEXT(График!S70),График!S70,IF('Ночные Часы'!G69&gt;0,CONCATENATE(IF((TEXT(График!T70-График!S70,"ч")-1)&lt;0,0,TEXT(График!T70-График!S70,"ч")-1),"_",TEXT('Ночные Часы'!G69,"Ч")),IF((TEXT(График!T70-График!S70,"ч")-1)&lt;0,0,TEXT(График!T70-График!S70,"ч")-1)))</f>
        <v>5</v>
      </c>
      <c r="H69" s="289">
        <f>IF(ISTEXT(График!V70),График!V70,IF('Ночные Часы'!H69&gt;0,CONCATENATE(IF((TEXT(График!W70-График!V70,"ч")-1)&lt;0,0,TEXT(График!W70-График!V70,"ч")-1),"_",TEXT('Ночные Часы'!H69,"Ч")),IF((TEXT(График!W70-График!V70,"ч")-1)&lt;0,0,TEXT(График!W70-График!V70,"ч")-1)))</f>
        <v>5</v>
      </c>
      <c r="I69" s="289" t="str">
        <f>IF(ISTEXT(График!Y70),График!Y70,IF('Ночные Часы'!I69&gt;0,CONCATENATE(IF((TEXT(График!Z70-График!Y70,"ч")-1)&lt;0,0,TEXT(График!Z70-График!Y70,"ч")-1),"_",TEXT('Ночные Часы'!I69,"Ч")),IF((TEXT(График!Z70-График!Y70,"ч")-1)&lt;0,0,TEXT(График!Z70-График!Y70,"ч")-1)))</f>
        <v>В</v>
      </c>
      <c r="J69" s="289">
        <f>IF(ISTEXT(График!AB70),График!AB70,IF('Ночные Часы'!J69&gt;0,CONCATENATE(IF((TEXT(График!AC70-График!AB70,"ч")-1)&lt;0,0,TEXT(График!AC70-График!AB70,"ч")-1),"_",TEXT('Ночные Часы'!J69,"Ч")),IF((TEXT(График!AC70-График!AB70,"ч")-1)&lt;0,0,TEXT(График!AC70-График!AB70,"ч")-1)))</f>
        <v>5</v>
      </c>
      <c r="K69" s="289">
        <f>IF(ISTEXT(График!AE70),График!AE70,IF('Ночные Часы'!K69&gt;0,CONCATENATE(IF((TEXT(График!AF70-График!AE70,"ч")-1)&lt;0,0,TEXT(График!AF70-График!AE70,"ч")-1),"_",TEXT('Ночные Часы'!K69,"Ч")),IF((TEXT(График!AF70-График!AE70,"ч")-1)&lt;0,0,TEXT(График!AF70-График!AE70,"ч")-1)))</f>
        <v>5</v>
      </c>
      <c r="L69" s="289">
        <f>IF(ISTEXT(График!AH70),График!AH70,IF('Ночные Часы'!L69&gt;0,CONCATENATE(IF((TEXT(График!AI70-График!AH70,"ч")-1)&lt;0,0,TEXT(График!AI70-График!AH70,"ч")-1),"_",TEXT('Ночные Часы'!L69,"Ч")),IF((TEXT(График!AI70-График!AH70,"ч")-1)&lt;0,0,TEXT(График!AI70-График!AH70,"ч")-1)))</f>
        <v>5</v>
      </c>
      <c r="M69" s="289" t="str">
        <f>IF(ISTEXT(График!AK70),График!AK70,IF('Ночные Часы'!M69&gt;0,CONCATENATE(IF((TEXT(График!AL70-График!AK70,"ч")-1)&lt;0,0,TEXT(График!AL70-График!AK70,"ч")-1),"_",TEXT('Ночные Часы'!M69,"Ч")),IF((TEXT(График!AL70-График!AK70,"ч")-1)&lt;0,0,TEXT(График!AL70-График!AK70,"ч")-1)))</f>
        <v>В</v>
      </c>
      <c r="N69" s="289">
        <f>IF(ISTEXT(График!AN70),График!AN70,IF('Ночные Часы'!N69&gt;0,CONCATENATE(IF((TEXT(График!AO70-График!AN70,"ч")-1)&lt;0,0,TEXT(График!AO70-График!AN70,"ч")-1),"_",TEXT('Ночные Часы'!N69,"Ч")),IF((TEXT(График!AO70-График!AN70,"ч")-1)&lt;0,0,TEXT(График!AO70-График!AN70,"ч")-1)))</f>
        <v>5</v>
      </c>
      <c r="O69" s="289">
        <f>IF(ISTEXT(График!AQ70),График!AQ70,IF('Ночные Часы'!O69&gt;0,CONCATENATE(IF((TEXT(График!AR70-График!AQ70,"ч")-1)&lt;0,0,TEXT(График!AR70-График!AQ70,"ч")-1),"_",TEXT('Ночные Часы'!O69,"Ч")),IF((TEXT(График!AR70-График!AQ70,"ч")-1)&lt;0,0,TEXT(График!AR70-График!AQ70,"ч")-1)))</f>
        <v>5</v>
      </c>
      <c r="P69" s="289" t="str">
        <f>IF(ISTEXT(График!AT70),График!AT70,IF('Ночные Часы'!P69&gt;0,CONCATENATE(IF((TEXT(График!AU70-График!AT70,"ч")-1)&lt;0,0,TEXT(График!AU70-График!AT70,"ч")-1),"_",TEXT('Ночные Часы'!P69,"Ч")),IF((TEXT(График!AU70-График!AT70,"ч")-1)&lt;0,0,TEXT(График!AU70-График!AT70,"ч")-1)))</f>
        <v>В</v>
      </c>
      <c r="Q69" s="289">
        <f>IF(ISTEXT(График!AW70),График!AW70,IF('Ночные Часы'!Q69&gt;0,CONCATENATE(IF((TEXT(График!AX70-График!AW70,"ч")-1)&lt;0,0,TEXT(График!AX70-График!AW70,"ч")-1),"_",TEXT('Ночные Часы'!Q69,"Ч")),IF((TEXT(График!AX70-График!AW70,"ч")-1)&lt;0,0,TEXT(График!AX70-График!AW70,"ч")-1)))</f>
        <v>5</v>
      </c>
      <c r="R69" s="289">
        <f>IF(ISTEXT(График!AZ70),График!AZ70,IF('Ночные Часы'!R69&gt;0,CONCATENATE(IF((TEXT(График!BA70-График!AZ70,"ч")-1)&lt;0,0,TEXT(График!BA70-График!AZ70,"ч")-1),"_",TEXT('Ночные Часы'!R69,"Ч")),IF((TEXT(График!BA70-График!AZ70,"ч")-1)&lt;0,0,TEXT(График!BA70-График!AZ70,"ч")-1)))</f>
        <v>5</v>
      </c>
      <c r="S69" s="289">
        <f>IF(ISTEXT(График!BC70),График!BC70,IF('Ночные Часы'!S69&gt;0,CONCATENATE(IF((TEXT(График!BD70-График!BC70,"ч")-1)&lt;0,0,TEXT(График!BD70-График!BC70,"ч")-1),"_",TEXT('Ночные Часы'!S69,"Ч")),IF((TEXT(График!BD70-График!BC70,"ч")-1)&lt;0,0,TEXT(График!BD70-График!BC70,"ч")-1)))</f>
        <v>5</v>
      </c>
      <c r="T69" s="289" t="str">
        <f>IF(ISTEXT(График!BF70),График!BF70,IF('Ночные Часы'!T69&gt;0,CONCATENATE(IF((TEXT(График!BG70-График!BF70,"ч")-1)&lt;0,0,TEXT(График!BG70-График!BF70,"ч")-1),"_",TEXT('Ночные Часы'!T69,"Ч")),IF((TEXT(График!BG70-График!BF70,"ч")-1)&lt;0,0,TEXT(График!BG70-График!BF70,"ч")-1)))</f>
        <v>В</v>
      </c>
      <c r="U69" s="289">
        <f>IF(ISTEXT(График!BI70),График!BI70,IF('Ночные Часы'!U69&gt;0,CONCATENATE(IF((TEXT(График!BJ70-График!BI70,"ч")-1)&lt;0,0,TEXT(График!BJ70-График!BI70,"ч")-1),"_",TEXT('Ночные Часы'!U69,"Ч")),IF((TEXT(График!BJ70-График!BI70,"ч")-1)&lt;0,0,TEXT(График!BJ70-График!BI70,"ч")-1)))</f>
        <v>5</v>
      </c>
      <c r="V69" s="289">
        <f>IF(ISTEXT(График!BL70),График!BL70,IF('Ночные Часы'!V69&gt;0,CONCATENATE(IF((TEXT(График!BM70-График!BL70,"ч")-1)&lt;0,0,TEXT(График!BM70-График!BL70,"ч")-1),"_",TEXT('Ночные Часы'!V69,"Ч")),IF((TEXT(График!BM70-График!BL70,"ч")-1)&lt;0,0,TEXT(График!BM70-График!BL70,"ч")-1)))</f>
        <v>5</v>
      </c>
      <c r="W69" s="289" t="str">
        <f>IF(ISTEXT(График!BO70),График!BO70,IF('Ночные Часы'!W69&gt;0,CONCATENATE(IF((TEXT(График!BP70-График!BO70,"ч")-1)&lt;0,0,TEXT(График!BP70-График!BO70,"ч")-1),"_",TEXT('Ночные Часы'!W69,"Ч")),IF((TEXT(График!BP70-График!BO70,"ч")-1)&lt;0,0,TEXT(График!BP70-График!BO70,"ч")-1)))</f>
        <v>В</v>
      </c>
      <c r="X69" s="289">
        <f>IF(ISTEXT(График!BR70),График!BR70,IF('Ночные Часы'!X69&gt;0,CONCATENATE(IF((TEXT(График!BS70-График!BR70,"ч")-1)&lt;0,0,TEXT(График!BS70-График!BR70,"ч")-1),"_",TEXT('Ночные Часы'!X69,"Ч")),IF((TEXT(График!BS70-График!BR70,"ч")-1)&lt;0,0,TEXT(График!BS70-График!BR70,"ч")-1)))</f>
        <v>5</v>
      </c>
      <c r="Y69" s="289">
        <f>IF(ISTEXT(График!BU70),График!BU70,IF('Ночные Часы'!Y69&gt;0,CONCATENATE(IF((TEXT(График!BV70-График!BU70,"ч")-1)&lt;0,0,TEXT(График!BV70-График!BU70,"ч")-1),"_",TEXT('Ночные Часы'!Y69,"Ч")),IF((TEXT(График!BV70-График!BU70,"ч")-1)&lt;0,0,TEXT(График!BV70-График!BU70,"ч")-1)))</f>
        <v>5</v>
      </c>
      <c r="Z69" s="289">
        <f>IF(ISTEXT(График!BX70),График!BX70,IF('Ночные Часы'!Z69&gt;0,CONCATENATE(IF((TEXT(График!BY70-График!BX70,"ч")-1)&lt;0,0,TEXT(График!BY70-График!BX70,"ч")-1),"_",TEXT('Ночные Часы'!Z69,"Ч")),IF((TEXT(График!BY70-График!BX70,"ч")-1)&lt;0,0,TEXT(График!BY70-График!BX70,"ч")-1)))</f>
        <v>5</v>
      </c>
      <c r="AA69" s="289" t="str">
        <f>IF(ISTEXT(График!CA70),График!CA70,IF('Ночные Часы'!AA69&gt;0,CONCATENATE(IF((TEXT(График!CB70-График!CA70,"ч")-1)&lt;0,0,TEXT(График!CB70-График!CA70,"ч")-1),"_",TEXT('Ночные Часы'!AA69,"Ч")),IF((TEXT(График!CB70-График!CA70,"ч")-1)&lt;0,0,TEXT(График!CB70-График!CA70,"ч")-1)))</f>
        <v>В</v>
      </c>
      <c r="AB69" s="289">
        <f>IF(ISTEXT(График!CD70),График!CD70,IF('Ночные Часы'!AB69&gt;0,CONCATENATE(IF((TEXT(График!CE70-График!CD70,"ч")-1)&lt;0,0,TEXT(График!CE70-График!CD70,"ч")-1),"_",TEXT('Ночные Часы'!AB69,"Ч")),IF((TEXT(График!CE70-График!CD70,"ч")-1)&lt;0,0,TEXT(График!CE70-График!CD70,"ч")-1)))</f>
        <v>5</v>
      </c>
      <c r="AC69" s="289">
        <f>IF(ISTEXT(График!CG70),График!CG70,IF('Ночные Часы'!AC69&gt;0,CONCATENATE(IF((TEXT(График!CH70-График!CG70,"ч")-1)&lt;0,0,TEXT(График!CH70-График!CG70,"ч")-1),"_",TEXT('Ночные Часы'!AC69,"Ч")),IF((TEXT(График!CH70-График!CG70,"ч")-1)&lt;0,0,TEXT(График!CH70-График!CG70,"ч")-1)))</f>
        <v>5</v>
      </c>
      <c r="AD69" s="289" t="str">
        <f>IF(ISTEXT(График!CJ70),График!CJ70,IF('Ночные Часы'!AD69&gt;0,CONCATENATE(IF((TEXT(График!CK70-График!CJ70,"ч")-1)&lt;0,0,TEXT(График!CK70-График!CJ70,"ч")-1),"_",TEXT('Ночные Часы'!AD69,"Ч")),IF((TEXT(График!CK70-График!CJ70,"ч")-1)&lt;0,0,TEXT(График!CK70-График!CJ70,"ч")-1)))</f>
        <v>В</v>
      </c>
      <c r="AE69" s="289">
        <f>IF(ISTEXT(График!CM70),График!CM70,IF('Ночные Часы'!AE69&gt;0,CONCATENATE(IF((TEXT(График!CN70-График!CM70,"ч")-1)&lt;0,0,TEXT(График!CN70-График!CM70,"ч")-1),"_",TEXT('Ночные Часы'!AE69,"Ч")),IF((TEXT(График!CN70-График!CM70,"ч")-1)&lt;0,0,TEXT(График!CN70-График!CM70,"ч")-1)))</f>
        <v>5</v>
      </c>
      <c r="AF69" s="289">
        <f>IF(ISTEXT(График!CP70),График!CP70,IF('Ночные Часы'!AF69&gt;0,CONCATENATE(IF((TEXT(График!CQ70-График!CP70,"ч")-1)&lt;0,0,TEXT(График!CQ70-График!CP70,"ч")-1),"_",TEXT('Ночные Часы'!AF69,"Ч")),IF((TEXT(График!CQ70-График!CP70,"ч")-1)&lt;0,0,TEXT(График!CQ70-График!CP70,"ч")-1)))</f>
        <v>5</v>
      </c>
      <c r="AG69" s="289">
        <f>IF(ISTEXT(График!CS70),График!CS70,IF('Ночные Часы'!AG69&gt;0,CONCATENATE(IF((TEXT(График!CT70-График!CS70,"ч")-1)&lt;0,0,TEXT(График!CT70-График!CS70,"ч")-1),"_",TEXT('Ночные Часы'!AG69,"Ч")),IF((TEXT(График!CT70-График!CS70,"ч")-1)&lt;0,0,TEXT(График!CT70-График!CS70,"ч")-1)))</f>
        <v>0</v>
      </c>
      <c r="AH69" s="284">
        <f>График!CW70</f>
        <v>21</v>
      </c>
      <c r="AI69" s="196">
        <f t="array" ref="AI69">SUM(IFERROR(--LEFTB(C69:AG69,FIND("_",C69:AG69)-1),C69:AG69))</f>
        <v>105</v>
      </c>
      <c r="AJ69" s="284">
        <f t="array" ref="AJ69">SUM(--IFERROR(MID(C69:AG69,SEARCH("_",C69:AG69)+1,1),0))</f>
        <v>0</v>
      </c>
      <c r="AK69" s="285">
        <f>'Ночные Часы'!AH69</f>
        <v>0</v>
      </c>
      <c r="AL69" s="285">
        <f t="shared" si="1"/>
        <v>0</v>
      </c>
      <c r="AM69" s="351">
        <f t="shared" si="2"/>
        <v>9</v>
      </c>
      <c r="AN69" s="351">
        <f t="shared" si="3"/>
        <v>0</v>
      </c>
      <c r="AO69" s="351">
        <f t="shared" si="4"/>
        <v>0</v>
      </c>
    </row>
    <row r="70" spans="1:41" x14ac:dyDescent="0.25">
      <c r="A70" s="8">
        <f>VLOOKUP(B70,'Список КК'!$M$2:$N$377,2,TRUE)</f>
        <v>39319</v>
      </c>
      <c r="B70" s="9" t="str">
        <f>График!C71</f>
        <v>Натахина Светлана Сергеевна</v>
      </c>
      <c r="C70" s="289">
        <f>IF(ISTEXT(График!G71),График!G71,IF('Ночные Часы'!C70&gt;0,CONCATENATE(IF((TEXT(График!H71-График!G71,"ч")-1)&lt;0,0,TEXT(График!H71-График!G71,"ч")-1),"_",TEXT('Ночные Часы'!C70,"Ч")),IF((TEXT(График!H71-График!G71,"ч")-1)&lt;0,0,TEXT(График!H71-График!G71,"ч")-1)))</f>
        <v>8</v>
      </c>
      <c r="D70" s="289">
        <f>IF(ISTEXT(График!J71),График!J71,IF('Ночные Часы'!D70&gt;0,CONCATENATE(IF((TEXT(График!K71-График!J71,"ч")-1)&lt;0,0,TEXT(График!K71-График!J71,"ч")-1),"_",TEXT('Ночные Часы'!D70,"Ч")),IF((TEXT(График!K71-График!J71,"ч")-1)&lt;0,0,TEXT(График!K71-График!J71,"ч")-1)))</f>
        <v>8</v>
      </c>
      <c r="E70" s="289">
        <f>IF(ISTEXT(График!M71),График!M71,IF('Ночные Часы'!E70&gt;0,CONCATENATE(IF((TEXT(График!N71-График!M71,"ч")-1)&lt;0,0,TEXT(График!N71-График!M71,"ч")-1),"_",TEXT('Ночные Часы'!E70,"Ч")),IF((TEXT(График!N71-График!M71,"ч")-1)&lt;0,0,TEXT(График!N71-График!M71,"ч")-1)))</f>
        <v>8</v>
      </c>
      <c r="F70" s="289" t="str">
        <f>IF(ISTEXT(График!P71),График!P71,IF('Ночные Часы'!F70&gt;0,CONCATENATE(IF((TEXT(График!Q71-График!P71,"ч")-1)&lt;0,0,TEXT(График!Q71-График!P71,"ч")-1),"_",TEXT('Ночные Часы'!F70,"Ч")),IF((TEXT(График!Q71-График!P71,"ч")-1)&lt;0,0,TEXT(График!Q71-График!P71,"ч")-1)))</f>
        <v>В</v>
      </c>
      <c r="G70" s="289" t="str">
        <f>IF(ISTEXT(График!S71),График!S71,IF('Ночные Часы'!G70&gt;0,CONCATENATE(IF((TEXT(График!T71-График!S71,"ч")-1)&lt;0,0,TEXT(График!T71-График!S71,"ч")-1),"_",TEXT('Ночные Часы'!G70,"Ч")),IF((TEXT(График!T71-График!S71,"ч")-1)&lt;0,0,TEXT(График!T71-График!S71,"ч")-1)))</f>
        <v>В</v>
      </c>
      <c r="H70" s="289">
        <f>IF(ISTEXT(График!V71),График!V71,IF('Ночные Часы'!H70&gt;0,CONCATENATE(IF((TEXT(График!W71-График!V71,"ч")-1)&lt;0,0,TEXT(График!W71-График!V71,"ч")-1),"_",TEXT('Ночные Часы'!H70,"Ч")),IF((TEXT(График!W71-График!V71,"ч")-1)&lt;0,0,TEXT(График!W71-График!V71,"ч")-1)))</f>
        <v>8</v>
      </c>
      <c r="I70" s="289">
        <f>IF(ISTEXT(График!Y71),График!Y71,IF('Ночные Часы'!I70&gt;0,CONCATENATE(IF((TEXT(График!Z71-График!Y71,"ч")-1)&lt;0,0,TEXT(График!Z71-График!Y71,"ч")-1),"_",TEXT('Ночные Часы'!I70,"Ч")),IF((TEXT(График!Z71-График!Y71,"ч")-1)&lt;0,0,TEXT(График!Z71-График!Y71,"ч")-1)))</f>
        <v>8</v>
      </c>
      <c r="J70" s="289">
        <f>IF(ISTEXT(График!AB71),График!AB71,IF('Ночные Часы'!J70&gt;0,CONCATENATE(IF((TEXT(График!AC71-График!AB71,"ч")-1)&lt;0,0,TEXT(График!AC71-График!AB71,"ч")-1),"_",TEXT('Ночные Часы'!J70,"Ч")),IF((TEXT(График!AC71-График!AB71,"ч")-1)&lt;0,0,TEXT(График!AC71-График!AB71,"ч")-1)))</f>
        <v>8</v>
      </c>
      <c r="K70" s="289" t="str">
        <f>IF(ISTEXT(График!AE71),График!AE71,IF('Ночные Часы'!K70&gt;0,CONCATENATE(IF((TEXT(График!AF71-График!AE71,"ч")-1)&lt;0,0,TEXT(График!AF71-График!AE71,"ч")-1),"_",TEXT('Ночные Часы'!K70,"Ч")),IF((TEXT(График!AF71-График!AE71,"ч")-1)&lt;0,0,TEXT(График!AF71-График!AE71,"ч")-1)))</f>
        <v>8_3</v>
      </c>
      <c r="L70" s="289" t="str">
        <f>IF(ISTEXT(График!AH71),График!AH71,IF('Ночные Часы'!L70&gt;0,CONCATENATE(IF((TEXT(График!AI71-График!AH71,"ч")-1)&lt;0,0,TEXT(График!AI71-График!AH71,"ч")-1),"_",TEXT('Ночные Часы'!L70,"Ч")),IF((TEXT(График!AI71-График!AH71,"ч")-1)&lt;0,0,TEXT(График!AI71-График!AH71,"ч")-1)))</f>
        <v>В</v>
      </c>
      <c r="M70" s="289" t="str">
        <f>IF(ISTEXT(График!AK71),График!AK71,IF('Ночные Часы'!M70&gt;0,CONCATENATE(IF((TEXT(График!AL71-График!AK71,"ч")-1)&lt;0,0,TEXT(График!AL71-График!AK71,"ч")-1),"_",TEXT('Ночные Часы'!M70,"Ч")),IF((TEXT(График!AL71-График!AK71,"ч")-1)&lt;0,0,TEXT(График!AL71-График!AK71,"ч")-1)))</f>
        <v>В</v>
      </c>
      <c r="N70" s="289" t="str">
        <f>IF(ISTEXT(График!AN71),График!AN71,IF('Ночные Часы'!N70&gt;0,CONCATENATE(IF((TEXT(График!AO71-График!AN71,"ч")-1)&lt;0,0,TEXT(График!AO71-График!AN71,"ч")-1),"_",TEXT('Ночные Часы'!N70,"Ч")),IF((TEXT(График!AO71-График!AN71,"ч")-1)&lt;0,0,TEXT(График!AO71-График!AN71,"ч")-1)))</f>
        <v>8_3</v>
      </c>
      <c r="O70" s="289">
        <f>IF(ISTEXT(График!AQ71),График!AQ71,IF('Ночные Часы'!O70&gt;0,CONCATENATE(IF((TEXT(График!AR71-График!AQ71,"ч")-1)&lt;0,0,TEXT(График!AR71-График!AQ71,"ч")-1),"_",TEXT('Ночные Часы'!O70,"Ч")),IF((TEXT(График!AR71-График!AQ71,"ч")-1)&lt;0,0,TEXT(График!AR71-График!AQ71,"ч")-1)))</f>
        <v>8</v>
      </c>
      <c r="P70" s="289" t="str">
        <f>IF(ISTEXT(График!AT71),График!AT71,IF('Ночные Часы'!P70&gt;0,CONCATENATE(IF((TEXT(График!AU71-График!AT71,"ч")-1)&lt;0,0,TEXT(График!AU71-График!AT71,"ч")-1),"_",TEXT('Ночные Часы'!P70,"Ч")),IF((TEXT(График!AU71-График!AT71,"ч")-1)&lt;0,0,TEXT(График!AU71-График!AT71,"ч")-1)))</f>
        <v>8_3</v>
      </c>
      <c r="Q70" s="289" t="str">
        <f>IF(ISTEXT(График!AW71),График!AW71,IF('Ночные Часы'!Q70&gt;0,CONCATENATE(IF((TEXT(График!AX71-График!AW71,"ч")-1)&lt;0,0,TEXT(График!AX71-График!AW71,"ч")-1),"_",TEXT('Ночные Часы'!Q70,"Ч")),IF((TEXT(График!AX71-График!AW71,"ч")-1)&lt;0,0,TEXT(График!AX71-График!AW71,"ч")-1)))</f>
        <v>8_3</v>
      </c>
      <c r="R70" s="289" t="str">
        <f>IF(ISTEXT(График!AZ71),График!AZ71,IF('Ночные Часы'!R70&gt;0,CONCATENATE(IF((TEXT(График!BA71-График!AZ71,"ч")-1)&lt;0,0,TEXT(График!BA71-График!AZ71,"ч")-1),"_",TEXT('Ночные Часы'!R70,"Ч")),IF((TEXT(График!BA71-График!AZ71,"ч")-1)&lt;0,0,TEXT(График!BA71-График!AZ71,"ч")-1)))</f>
        <v>В</v>
      </c>
      <c r="S70" s="289" t="str">
        <f>IF(ISTEXT(График!BC71),График!BC71,IF('Ночные Часы'!S70&gt;0,CONCATENATE(IF((TEXT(График!BD71-График!BC71,"ч")-1)&lt;0,0,TEXT(График!BD71-График!BC71,"ч")-1),"_",TEXT('Ночные Часы'!S70,"Ч")),IF((TEXT(График!BD71-График!BC71,"ч")-1)&lt;0,0,TEXT(График!BD71-График!BC71,"ч")-1)))</f>
        <v>В</v>
      </c>
      <c r="T70" s="289">
        <f>IF(ISTEXT(График!BF71),График!BF71,IF('Ночные Часы'!T70&gt;0,CONCATENATE(IF((TEXT(График!BG71-График!BF71,"ч")-1)&lt;0,0,TEXT(График!BG71-График!BF71,"ч")-1),"_",TEXT('Ночные Часы'!T70,"Ч")),IF((TEXT(График!BG71-График!BF71,"ч")-1)&lt;0,0,TEXT(График!BG71-График!BF71,"ч")-1)))</f>
        <v>8</v>
      </c>
      <c r="U70" s="289">
        <f>IF(ISTEXT(График!BI71),График!BI71,IF('Ночные Часы'!U70&gt;0,CONCATENATE(IF((TEXT(График!BJ71-График!BI71,"ч")-1)&lt;0,0,TEXT(График!BJ71-График!BI71,"ч")-1),"_",TEXT('Ночные Часы'!U70,"Ч")),IF((TEXT(График!BJ71-График!BI71,"ч")-1)&lt;0,0,TEXT(График!BJ71-График!BI71,"ч")-1)))</f>
        <v>8</v>
      </c>
      <c r="V70" s="289">
        <f>IF(ISTEXT(График!BL71),График!BL71,IF('Ночные Часы'!V70&gt;0,CONCATENATE(IF((TEXT(График!BM71-График!BL71,"ч")-1)&lt;0,0,TEXT(График!BM71-График!BL71,"ч")-1),"_",TEXT('Ночные Часы'!V70,"Ч")),IF((TEXT(График!BM71-График!BL71,"ч")-1)&lt;0,0,TEXT(График!BM71-График!BL71,"ч")-1)))</f>
        <v>8</v>
      </c>
      <c r="W70" s="289">
        <f>IF(ISTEXT(График!BO71),График!BO71,IF('Ночные Часы'!W70&gt;0,CONCATENATE(IF((TEXT(График!BP71-График!BO71,"ч")-1)&lt;0,0,TEXT(График!BP71-График!BO71,"ч")-1),"_",TEXT('Ночные Часы'!W70,"Ч")),IF((TEXT(График!BP71-График!BO71,"ч")-1)&lt;0,0,TEXT(График!BP71-График!BO71,"ч")-1)))</f>
        <v>8</v>
      </c>
      <c r="X70" s="289">
        <f>IF(ISTEXT(График!BR71),График!BR71,IF('Ночные Часы'!X70&gt;0,CONCATENATE(IF((TEXT(График!BS71-График!BR71,"ч")-1)&lt;0,0,TEXT(График!BS71-График!BR71,"ч")-1),"_",TEXT('Ночные Часы'!X70,"Ч")),IF((TEXT(График!BS71-График!BR71,"ч")-1)&lt;0,0,TEXT(График!BS71-График!BR71,"ч")-1)))</f>
        <v>8</v>
      </c>
      <c r="Y70" s="289" t="str">
        <f>IF(ISTEXT(График!BU71),График!BU71,IF('Ночные Часы'!Y70&gt;0,CONCATENATE(IF((TEXT(График!BV71-График!BU71,"ч")-1)&lt;0,0,TEXT(График!BV71-График!BU71,"ч")-1),"_",TEXT('Ночные Часы'!Y70,"Ч")),IF((TEXT(График!BV71-График!BU71,"ч")-1)&lt;0,0,TEXT(График!BV71-График!BU71,"ч")-1)))</f>
        <v>В</v>
      </c>
      <c r="Z70" s="289">
        <f>IF(ISTEXT(График!BX71),График!BX71,IF('Ночные Часы'!Z70&gt;0,CONCATENATE(IF((TEXT(График!BY71-График!BX71,"ч")-1)&lt;0,0,TEXT(График!BY71-График!BX71,"ч")-1),"_",TEXT('Ночные Часы'!Z70,"Ч")),IF((TEXT(График!BY71-График!BX71,"ч")-1)&lt;0,0,TEXT(График!BY71-График!BX71,"ч")-1)))</f>
        <v>8</v>
      </c>
      <c r="AA70" s="289">
        <f>IF(ISTEXT(График!CA71),График!CA71,IF('Ночные Часы'!AA70&gt;0,CONCATENATE(IF((TEXT(График!CB71-График!CA71,"ч")-1)&lt;0,0,TEXT(График!CB71-График!CA71,"ч")-1),"_",TEXT('Ночные Часы'!AA70,"Ч")),IF((TEXT(График!CB71-График!CA71,"ч")-1)&lt;0,0,TEXT(График!CB71-График!CA71,"ч")-1)))</f>
        <v>8</v>
      </c>
      <c r="AB70" s="289" t="str">
        <f>IF(ISTEXT(График!CD71),График!CD71,IF('Ночные Часы'!AB70&gt;0,CONCATENATE(IF((TEXT(График!CE71-График!CD71,"ч")-1)&lt;0,0,TEXT(График!CE71-График!CD71,"ч")-1),"_",TEXT('Ночные Часы'!AB70,"Ч")),IF((TEXT(График!CE71-График!CD71,"ч")-1)&lt;0,0,TEXT(График!CE71-График!CD71,"ч")-1)))</f>
        <v>8_3</v>
      </c>
      <c r="AC70" s="289" t="str">
        <f>IF(ISTEXT(График!CG71),График!CG71,IF('Ночные Часы'!AC70&gt;0,CONCATENATE(IF((TEXT(График!CH71-График!CG71,"ч")-1)&lt;0,0,TEXT(График!CH71-График!CG71,"ч")-1),"_",TEXT('Ночные Часы'!AC70,"Ч")),IF((TEXT(График!CH71-График!CG71,"ч")-1)&lt;0,0,TEXT(График!CH71-График!CG71,"ч")-1)))</f>
        <v>8_3</v>
      </c>
      <c r="AD70" s="289" t="str">
        <f>IF(ISTEXT(График!CJ71),График!CJ71,IF('Ночные Часы'!AD70&gt;0,CONCATENATE(IF((TEXT(График!CK71-График!CJ71,"ч")-1)&lt;0,0,TEXT(График!CK71-График!CJ71,"ч")-1),"_",TEXT('Ночные Часы'!AD70,"Ч")),IF((TEXT(График!CK71-График!CJ71,"ч")-1)&lt;0,0,TEXT(График!CK71-График!CJ71,"ч")-1)))</f>
        <v>В</v>
      </c>
      <c r="AE70" s="289" t="str">
        <f>IF(ISTEXT(График!CM71),График!CM71,IF('Ночные Часы'!AE70&gt;0,CONCATENATE(IF((TEXT(График!CN71-График!CM71,"ч")-1)&lt;0,0,TEXT(График!CN71-График!CM71,"ч")-1),"_",TEXT('Ночные Часы'!AE70,"Ч")),IF((TEXT(График!CN71-График!CM71,"ч")-1)&lt;0,0,TEXT(График!CN71-График!CM71,"ч")-1)))</f>
        <v>В</v>
      </c>
      <c r="AF70" s="289">
        <f>IF(ISTEXT(График!CP71),График!CP71,IF('Ночные Часы'!AF70&gt;0,CONCATENATE(IF((TEXT(График!CQ71-График!CP71,"ч")-1)&lt;0,0,TEXT(График!CQ71-График!CP71,"ч")-1),"_",TEXT('Ночные Часы'!AF70,"Ч")),IF((TEXT(График!CQ71-График!CP71,"ч")-1)&lt;0,0,TEXT(График!CQ71-График!CP71,"ч")-1)))</f>
        <v>7</v>
      </c>
      <c r="AG70" s="289">
        <f>IF(ISTEXT(График!CS71),График!CS71,IF('Ночные Часы'!AG70&gt;0,CONCATENATE(IF((TEXT(График!CT71-График!CS71,"ч")-1)&lt;0,0,TEXT(График!CT71-График!CS71,"ч")-1),"_",TEXT('Ночные Часы'!AG70,"Ч")),IF((TEXT(График!CT71-График!CS71,"ч")-1)&lt;0,0,TEXT(График!CT71-График!CS71,"ч")-1)))</f>
        <v>0</v>
      </c>
      <c r="AH70" s="284">
        <f>График!CW71</f>
        <v>21</v>
      </c>
      <c r="AI70" s="196">
        <f t="array" ref="AI70">SUM(IFERROR(--LEFTB(C70:AG70,FIND("_",C70:AG70)-1),C70:AG70))</f>
        <v>167</v>
      </c>
      <c r="AJ70" s="284">
        <f t="array" ref="AJ70">SUM(--IFERROR(MID(C70:AG70,SEARCH("_",C70:AG70)+1,1),0))</f>
        <v>18</v>
      </c>
      <c r="AK70" s="285">
        <f>'Ночные Часы'!AH70</f>
        <v>0.75</v>
      </c>
      <c r="AL70" s="285">
        <f t="shared" ref="AL70:AL127" si="5">ABS(AJ70/24-AK70)</f>
        <v>0</v>
      </c>
      <c r="AM70" s="351">
        <f t="shared" ref="AM70:AM127" si="6">COUNTIF(C70:AG70,"В")+COUNTIF(C70:AG70,"ДО")</f>
        <v>9</v>
      </c>
      <c r="AN70" s="351">
        <f t="shared" ref="AN70:AN127" si="7">COUNTIF(C70:AG70,"ОВ")+COUNTIF(C70:AG70,"Б")+COUNTIF(C70:AG70,"Н")+COUNTIF(C70:AG70,"ОД")+COUNTIF(C70:AG70,"У")+COUNTIF(C70:AG70,"К")+COUNTIF(C70:AG70,"ОТ")+COUNTIF(C70:AG70,"ПР")+COUNTIF(C70:AG70,"ОЗ")++COUNTIF(C70:AG70,"В8")</f>
        <v>0</v>
      </c>
      <c r="AO70" s="351">
        <f t="shared" ref="AO70:AO127" si="8">AN70*8</f>
        <v>0</v>
      </c>
    </row>
    <row r="71" spans="1:41" x14ac:dyDescent="0.25">
      <c r="A71" s="8">
        <f>VLOOKUP(B71,'Список КК'!$M$2:$N$377,2,TRUE)</f>
        <v>43751</v>
      </c>
      <c r="B71" s="9" t="str">
        <f>График!C72</f>
        <v>Попова Венера Милисовна</v>
      </c>
      <c r="C71" s="289" t="str">
        <f>IF(ISTEXT(График!G72),График!G72,IF('Ночные Часы'!C71&gt;0,CONCATENATE(IF((TEXT(График!H72-График!G72,"ч")-1)&lt;0,0,TEXT(График!H72-График!G72,"ч")-1),"_",TEXT('Ночные Часы'!C71,"Ч")),IF((TEXT(График!H72-График!G72,"ч")-1)&lt;0,0,TEXT(График!H72-График!G72,"ч")-1)))</f>
        <v>В</v>
      </c>
      <c r="D71" s="289" t="str">
        <f>IF(ISTEXT(График!J72),График!J72,IF('Ночные Часы'!D71&gt;0,CONCATENATE(IF((TEXT(График!K72-График!J72,"ч")-1)&lt;0,0,TEXT(График!K72-График!J72,"ч")-1),"_",TEXT('Ночные Часы'!D71,"Ч")),IF((TEXT(График!K72-График!J72,"ч")-1)&lt;0,0,TEXT(График!K72-График!J72,"ч")-1)))</f>
        <v>В</v>
      </c>
      <c r="E71" s="289" t="str">
        <f>IF(ISTEXT(График!M72),График!M72,IF('Ночные Часы'!E71&gt;0,CONCATENATE(IF((TEXT(График!N72-График!M72,"ч")-1)&lt;0,0,TEXT(График!N72-График!M72,"ч")-1),"_",TEXT('Ночные Часы'!E71,"Ч")),IF((TEXT(График!N72-График!M72,"ч")-1)&lt;0,0,TEXT(График!N72-График!M72,"ч")-1)))</f>
        <v>ОТ</v>
      </c>
      <c r="F71" s="289" t="str">
        <f>IF(ISTEXT(График!P72),График!P72,IF('Ночные Часы'!F71&gt;0,CONCATENATE(IF((TEXT(График!Q72-График!P72,"ч")-1)&lt;0,0,TEXT(График!Q72-График!P72,"ч")-1),"_",TEXT('Ночные Часы'!F71,"Ч")),IF((TEXT(График!Q72-График!P72,"ч")-1)&lt;0,0,TEXT(График!Q72-График!P72,"ч")-1)))</f>
        <v>ОТ</v>
      </c>
      <c r="G71" s="289" t="str">
        <f>IF(ISTEXT(График!S72),График!S72,IF('Ночные Часы'!G71&gt;0,CONCATENATE(IF((TEXT(График!T72-График!S72,"ч")-1)&lt;0,0,TEXT(График!T72-График!S72,"ч")-1),"_",TEXT('Ночные Часы'!G71,"Ч")),IF((TEXT(График!T72-График!S72,"ч")-1)&lt;0,0,TEXT(График!T72-График!S72,"ч")-1)))</f>
        <v>ОТ</v>
      </c>
      <c r="H71" s="289" t="str">
        <f>IF(ISTEXT(График!V72),График!V72,IF('Ночные Часы'!H71&gt;0,CONCATENATE(IF((TEXT(График!W72-График!V72,"ч")-1)&lt;0,0,TEXT(График!W72-График!V72,"ч")-1),"_",TEXT('Ночные Часы'!H71,"Ч")),IF((TEXT(График!W72-График!V72,"ч")-1)&lt;0,0,TEXT(График!W72-График!V72,"ч")-1)))</f>
        <v>ОТ</v>
      </c>
      <c r="I71" s="289" t="str">
        <f>IF(ISTEXT(График!Y72),График!Y72,IF('Ночные Часы'!I71&gt;0,CONCATENATE(IF((TEXT(График!Z72-График!Y72,"ч")-1)&lt;0,0,TEXT(График!Z72-График!Y72,"ч")-1),"_",TEXT('Ночные Часы'!I71,"Ч")),IF((TEXT(График!Z72-График!Y72,"ч")-1)&lt;0,0,TEXT(График!Z72-График!Y72,"ч")-1)))</f>
        <v>ОТ</v>
      </c>
      <c r="J71" s="289" t="str">
        <f>IF(ISTEXT(График!AB72),График!AB72,IF('Ночные Часы'!J71&gt;0,CONCATENATE(IF((TEXT(График!AC72-График!AB72,"ч")-1)&lt;0,0,TEXT(График!AC72-График!AB72,"ч")-1),"_",TEXT('Ночные Часы'!J71,"Ч")),IF((TEXT(График!AC72-График!AB72,"ч")-1)&lt;0,0,TEXT(График!AC72-График!AB72,"ч")-1)))</f>
        <v>В</v>
      </c>
      <c r="K71" s="289">
        <f>IF(ISTEXT(График!AE72),График!AE72,IF('Ночные Часы'!K71&gt;0,CONCATENATE(IF((TEXT(График!AF72-График!AE72,"ч")-1)&lt;0,0,TEXT(График!AF72-График!AE72,"ч")-1),"_",TEXT('Ночные Часы'!K71,"Ч")),IF((TEXT(График!AF72-График!AE72,"ч")-1)&lt;0,0,TEXT(График!AF72-График!AE72,"ч")-1)))</f>
        <v>8</v>
      </c>
      <c r="L71" s="289" t="str">
        <f>IF(ISTEXT(График!AH72),График!AH72,IF('Ночные Часы'!L71&gt;0,CONCATENATE(IF((TEXT(График!AI72-График!AH72,"ч")-1)&lt;0,0,TEXT(График!AI72-График!AH72,"ч")-1),"_",TEXT('Ночные Часы'!L71,"Ч")),IF((TEXT(График!AI72-График!AH72,"ч")-1)&lt;0,0,TEXT(График!AI72-График!AH72,"ч")-1)))</f>
        <v>8_3</v>
      </c>
      <c r="M71" s="289" t="str">
        <f>IF(ISTEXT(График!AK72),График!AK72,IF('Ночные Часы'!M71&gt;0,CONCATENATE(IF((TEXT(График!AL72-График!AK72,"ч")-1)&lt;0,0,TEXT(График!AL72-График!AK72,"ч")-1),"_",TEXT('Ночные Часы'!M71,"Ч")),IF((TEXT(График!AL72-График!AK72,"ч")-1)&lt;0,0,TEXT(График!AL72-График!AK72,"ч")-1)))</f>
        <v>8_3</v>
      </c>
      <c r="N71" s="289" t="str">
        <f>IF(ISTEXT(График!AN72),График!AN72,IF('Ночные Часы'!N71&gt;0,CONCATENATE(IF((TEXT(График!AO72-График!AN72,"ч")-1)&lt;0,0,TEXT(График!AO72-График!AN72,"ч")-1),"_",TEXT('Ночные Часы'!N71,"Ч")),IF((TEXT(График!AO72-График!AN72,"ч")-1)&lt;0,0,TEXT(График!AO72-График!AN72,"ч")-1)))</f>
        <v>В</v>
      </c>
      <c r="O71" s="289" t="str">
        <f>IF(ISTEXT(График!AQ72),График!AQ72,IF('Ночные Часы'!O71&gt;0,CONCATENATE(IF((TEXT(График!AR72-График!AQ72,"ч")-1)&lt;0,0,TEXT(График!AR72-График!AQ72,"ч")-1),"_",TEXT('Ночные Часы'!O71,"Ч")),IF((TEXT(График!AR72-График!AQ72,"ч")-1)&lt;0,0,TEXT(График!AR72-График!AQ72,"ч")-1)))</f>
        <v>В</v>
      </c>
      <c r="P71" s="289">
        <f>IF(ISTEXT(График!AT72),График!AT72,IF('Ночные Часы'!P71&gt;0,CONCATENATE(IF((TEXT(График!AU72-График!AT72,"ч")-1)&lt;0,0,TEXT(График!AU72-График!AT72,"ч")-1),"_",TEXT('Ночные Часы'!P71,"Ч")),IF((TEXT(График!AU72-График!AT72,"ч")-1)&lt;0,0,TEXT(График!AU72-График!AT72,"ч")-1)))</f>
        <v>8</v>
      </c>
      <c r="Q71" s="289">
        <f>IF(ISTEXT(График!AW72),График!AW72,IF('Ночные Часы'!Q71&gt;0,CONCATENATE(IF((TEXT(График!AX72-График!AW72,"ч")-1)&lt;0,0,TEXT(График!AX72-График!AW72,"ч")-1),"_",TEXT('Ночные Часы'!Q71,"Ч")),IF((TEXT(График!AX72-График!AW72,"ч")-1)&lt;0,0,TEXT(График!AX72-График!AW72,"ч")-1)))</f>
        <v>8</v>
      </c>
      <c r="R71" s="289" t="str">
        <f>IF(ISTEXT(График!AZ72),График!AZ72,IF('Ночные Часы'!R71&gt;0,CONCATENATE(IF((TEXT(График!BA72-График!AZ72,"ч")-1)&lt;0,0,TEXT(График!BA72-График!AZ72,"ч")-1),"_",TEXT('Ночные Часы'!R71,"Ч")),IF((TEXT(График!BA72-График!AZ72,"ч")-1)&lt;0,0,TEXT(График!BA72-График!AZ72,"ч")-1)))</f>
        <v>8_2</v>
      </c>
      <c r="S71" s="289" t="str">
        <f>IF(ISTEXT(График!BC72),График!BC72,IF('Ночные Часы'!S71&gt;0,CONCATENATE(IF((TEXT(График!BD72-График!BC72,"ч")-1)&lt;0,0,TEXT(График!BD72-График!BC72,"ч")-1),"_",TEXT('Ночные Часы'!S71,"Ч")),IF((TEXT(График!BD72-График!BC72,"ч")-1)&lt;0,0,TEXT(График!BD72-График!BC72,"ч")-1)))</f>
        <v>8_2</v>
      </c>
      <c r="T71" s="289" t="str">
        <f>IF(ISTEXT(График!BF72),График!BF72,IF('Ночные Часы'!T71&gt;0,CONCATENATE(IF((TEXT(График!BG72-График!BF72,"ч")-1)&lt;0,0,TEXT(График!BG72-График!BF72,"ч")-1),"_",TEXT('Ночные Часы'!T71,"Ч")),IF((TEXT(График!BG72-График!BF72,"ч")-1)&lt;0,0,TEXT(График!BG72-График!BF72,"ч")-1)))</f>
        <v>В</v>
      </c>
      <c r="U71" s="289" t="str">
        <f>IF(ISTEXT(График!BI72),График!BI72,IF('Ночные Часы'!U71&gt;0,CONCATENATE(IF((TEXT(График!BJ72-График!BI72,"ч")-1)&lt;0,0,TEXT(График!BJ72-График!BI72,"ч")-1),"_",TEXT('Ночные Часы'!U71,"Ч")),IF((TEXT(График!BJ72-График!BI72,"ч")-1)&lt;0,0,TEXT(График!BJ72-График!BI72,"ч")-1)))</f>
        <v>В</v>
      </c>
      <c r="V71" s="289" t="str">
        <f>IF(ISTEXT(График!BL72),График!BL72,IF('Ночные Часы'!V71&gt;0,CONCATENATE(IF((TEXT(График!BM72-График!BL72,"ч")-1)&lt;0,0,TEXT(График!BM72-График!BL72,"ч")-1),"_",TEXT('Ночные Часы'!V71,"Ч")),IF((TEXT(График!BM72-График!BL72,"ч")-1)&lt;0,0,TEXT(График!BM72-График!BL72,"ч")-1)))</f>
        <v>В</v>
      </c>
      <c r="W71" s="289">
        <f>IF(ISTEXT(График!BO72),График!BO72,IF('Ночные Часы'!W71&gt;0,CONCATENATE(IF((TEXT(График!BP72-График!BO72,"ч")-1)&lt;0,0,TEXT(График!BP72-График!BO72,"ч")-1),"_",TEXT('Ночные Часы'!W71,"Ч")),IF((TEXT(График!BP72-График!BO72,"ч")-1)&lt;0,0,TEXT(График!BP72-График!BO72,"ч")-1)))</f>
        <v>8</v>
      </c>
      <c r="X71" s="289">
        <f>IF(ISTEXT(График!BR72),График!BR72,IF('Ночные Часы'!X71&gt;0,CONCATENATE(IF((TEXT(График!BS72-График!BR72,"ч")-1)&lt;0,0,TEXT(График!BS72-График!BR72,"ч")-1),"_",TEXT('Ночные Часы'!X71,"Ч")),IF((TEXT(График!BS72-График!BR72,"ч")-1)&lt;0,0,TEXT(График!BS72-График!BR72,"ч")-1)))</f>
        <v>8</v>
      </c>
      <c r="Y71" s="289">
        <f>IF(ISTEXT(График!BU72),График!BU72,IF('Ночные Часы'!Y71&gt;0,CONCATENATE(IF((TEXT(График!BV72-График!BU72,"ч")-1)&lt;0,0,TEXT(График!BV72-График!BU72,"ч")-1),"_",TEXT('Ночные Часы'!Y71,"Ч")),IF((TEXT(График!BV72-График!BU72,"ч")-1)&lt;0,0,TEXT(График!BV72-График!BU72,"ч")-1)))</f>
        <v>8</v>
      </c>
      <c r="Z71" s="289">
        <f>IF(ISTEXT(График!BX72),График!BX72,IF('Ночные Часы'!Z71&gt;0,CONCATENATE(IF((TEXT(График!BY72-График!BX72,"ч")-1)&lt;0,0,TEXT(График!BY72-График!BX72,"ч")-1),"_",TEXT('Ночные Часы'!Z71,"Ч")),IF((TEXT(График!BY72-График!BX72,"ч")-1)&lt;0,0,TEXT(График!BY72-График!BX72,"ч")-1)))</f>
        <v>8</v>
      </c>
      <c r="AA71" s="289" t="str">
        <f>IF(ISTEXT(График!CA72),График!CA72,IF('Ночные Часы'!AA71&gt;0,CONCATENATE(IF((TEXT(График!CB72-График!CA72,"ч")-1)&lt;0,0,TEXT(График!CB72-График!CA72,"ч")-1),"_",TEXT('Ночные Часы'!AA71,"Ч")),IF((TEXT(График!CB72-График!CA72,"ч")-1)&lt;0,0,TEXT(График!CB72-График!CA72,"ч")-1)))</f>
        <v>В</v>
      </c>
      <c r="AB71" s="289">
        <f>IF(ISTEXT(График!CD72),График!CD72,IF('Ночные Часы'!AB71&gt;0,CONCATENATE(IF((TEXT(График!CE72-График!CD72,"ч")-1)&lt;0,0,TEXT(График!CE72-График!CD72,"ч")-1),"_",TEXT('Ночные Часы'!AB71,"Ч")),IF((TEXT(График!CE72-График!CD72,"ч")-1)&lt;0,0,TEXT(График!CE72-График!CD72,"ч")-1)))</f>
        <v>8</v>
      </c>
      <c r="AC71" s="289">
        <f>IF(ISTEXT(График!CG72),График!CG72,IF('Ночные Часы'!AC71&gt;0,CONCATENATE(IF((TEXT(График!CH72-График!CG72,"ч")-1)&lt;0,0,TEXT(График!CH72-График!CG72,"ч")-1),"_",TEXT('Ночные Часы'!AC71,"Ч")),IF((TEXT(График!CH72-График!CG72,"ч")-1)&lt;0,0,TEXT(График!CH72-График!CG72,"ч")-1)))</f>
        <v>8</v>
      </c>
      <c r="AD71" s="289" t="str">
        <f>IF(ISTEXT(График!CJ72),График!CJ72,IF('Ночные Часы'!AD71&gt;0,CONCATENATE(IF((TEXT(График!CK72-График!CJ72,"ч")-1)&lt;0,0,TEXT(График!CK72-График!CJ72,"ч")-1),"_",TEXT('Ночные Часы'!AD71,"Ч")),IF((TEXT(График!CK72-График!CJ72,"ч")-1)&lt;0,0,TEXT(График!CK72-График!CJ72,"ч")-1)))</f>
        <v>8_2</v>
      </c>
      <c r="AE71" s="289" t="str">
        <f>IF(ISTEXT(График!CM72),График!CM72,IF('Ночные Часы'!AE71&gt;0,CONCATENATE(IF((TEXT(График!CN72-График!CM72,"ч")-1)&lt;0,0,TEXT(График!CN72-График!CM72,"ч")-1),"_",TEXT('Ночные Часы'!AE71,"Ч")),IF((TEXT(График!CN72-График!CM72,"ч")-1)&lt;0,0,TEXT(График!CN72-График!CM72,"ч")-1)))</f>
        <v>8_2</v>
      </c>
      <c r="AF71" s="289" t="str">
        <f>IF(ISTEXT(График!CP72),График!CP72,IF('Ночные Часы'!AF71&gt;0,CONCATENATE(IF((TEXT(График!CQ72-График!CP72,"ч")-1)&lt;0,0,TEXT(График!CQ72-График!CP72,"ч")-1),"_",TEXT('Ночные Часы'!AF71,"Ч")),IF((TEXT(График!CQ72-График!CP72,"ч")-1)&lt;0,0,TEXT(График!CQ72-График!CP72,"ч")-1)))</f>
        <v>В</v>
      </c>
      <c r="AG71" s="289">
        <f>IF(ISTEXT(График!CS72),График!CS72,IF('Ночные Часы'!AG71&gt;0,CONCATENATE(IF((TEXT(График!CT72-График!CS72,"ч")-1)&lt;0,0,TEXT(График!CT72-График!CS72,"ч")-1),"_",TEXT('Ночные Часы'!AG71,"Ч")),IF((TEXT(График!CT72-График!CS72,"ч")-1)&lt;0,0,TEXT(График!CT72-График!CS72,"ч")-1)))</f>
        <v>0</v>
      </c>
      <c r="AH71" s="284">
        <f>График!CW72</f>
        <v>20</v>
      </c>
      <c r="AI71" s="196">
        <f t="array" ref="AI71">SUM(IFERROR(--LEFTB(C71:AG71,FIND("_",C71:AG71)-1),C71:AG71))</f>
        <v>120</v>
      </c>
      <c r="AJ71" s="284">
        <f t="array" ref="AJ71">SUM(--IFERROR(MID(C71:AG71,SEARCH("_",C71:AG71)+1,1),0))</f>
        <v>14</v>
      </c>
      <c r="AK71" s="285">
        <f>'Ночные Часы'!AH71</f>
        <v>0.58333333333333326</v>
      </c>
      <c r="AL71" s="285">
        <f t="shared" si="5"/>
        <v>1.1102230246251565E-16</v>
      </c>
      <c r="AM71" s="351">
        <f t="shared" si="6"/>
        <v>10</v>
      </c>
      <c r="AN71" s="351">
        <f t="shared" si="7"/>
        <v>5</v>
      </c>
      <c r="AO71" s="351">
        <f t="shared" si="8"/>
        <v>40</v>
      </c>
    </row>
    <row r="72" spans="1:41" x14ac:dyDescent="0.25">
      <c r="A72" s="8">
        <f>VLOOKUP(B72,'Список КК'!$M$2:$N$377,2,TRUE)</f>
        <v>25554</v>
      </c>
      <c r="B72" s="9" t="str">
        <f>График!C73</f>
        <v>Прохорова Ирина Александровна</v>
      </c>
      <c r="C72" s="289">
        <f>IF(ISTEXT(График!G73),График!G73,IF('Ночные Часы'!C72&gt;0,CONCATENATE(IF((TEXT(График!H73-График!G73,"ч")-1)&lt;0,0,TEXT(График!H73-График!G73,"ч")-1),"_",TEXT('Ночные Часы'!C72,"Ч")),IF((TEXT(График!H73-График!G73,"ч")-1)&lt;0,0,TEXT(График!H73-График!G73,"ч")-1)))</f>
        <v>8</v>
      </c>
      <c r="D72" s="289">
        <f>IF(ISTEXT(График!J73),График!J73,IF('Ночные Часы'!D72&gt;0,CONCATENATE(IF((TEXT(График!K73-График!J73,"ч")-1)&lt;0,0,TEXT(График!K73-График!J73,"ч")-1),"_",TEXT('Ночные Часы'!D72,"Ч")),IF((TEXT(График!K73-График!J73,"ч")-1)&lt;0,0,TEXT(График!K73-График!J73,"ч")-1)))</f>
        <v>8</v>
      </c>
      <c r="E72" s="289" t="str">
        <f>IF(ISTEXT(График!M73),График!M73,IF('Ночные Часы'!E72&gt;0,CONCATENATE(IF((TEXT(График!N73-График!M73,"ч")-1)&lt;0,0,TEXT(График!N73-График!M73,"ч")-1),"_",TEXT('Ночные Часы'!E72,"Ч")),IF((TEXT(График!N73-График!M73,"ч")-1)&lt;0,0,TEXT(График!N73-График!M73,"ч")-1)))</f>
        <v>ОВ</v>
      </c>
      <c r="F72" s="289">
        <f>IF(ISTEXT(График!P73),График!P73,IF('Ночные Часы'!F72&gt;0,CONCATENATE(IF((TEXT(График!Q73-График!P73,"ч")-1)&lt;0,0,TEXT(График!Q73-График!P73,"ч")-1),"_",TEXT('Ночные Часы'!F72,"Ч")),IF((TEXT(График!Q73-График!P73,"ч")-1)&lt;0,0,TEXT(График!Q73-График!P73,"ч")-1)))</f>
        <v>8</v>
      </c>
      <c r="G72" s="289">
        <f>IF(ISTEXT(График!S73),График!S73,IF('Ночные Часы'!G72&gt;0,CONCATENATE(IF((TEXT(График!T73-График!S73,"ч")-1)&lt;0,0,TEXT(График!T73-График!S73,"ч")-1),"_",TEXT('Ночные Часы'!G72,"Ч")),IF((TEXT(График!T73-График!S73,"ч")-1)&lt;0,0,TEXT(График!T73-График!S73,"ч")-1)))</f>
        <v>8</v>
      </c>
      <c r="H72" s="289" t="str">
        <f>IF(ISTEXT(График!V73),График!V73,IF('Ночные Часы'!H72&gt;0,CONCATENATE(IF((TEXT(График!W73-График!V73,"ч")-1)&lt;0,0,TEXT(График!W73-График!V73,"ч")-1),"_",TEXT('Ночные Часы'!H72,"Ч")),IF((TEXT(График!W73-График!V73,"ч")-1)&lt;0,0,TEXT(График!W73-График!V73,"ч")-1)))</f>
        <v>В</v>
      </c>
      <c r="I72" s="289" t="str">
        <f>IF(ISTEXT(График!Y73),График!Y73,IF('Ночные Часы'!I72&gt;0,CONCATENATE(IF((TEXT(График!Z73-График!Y73,"ч")-1)&lt;0,0,TEXT(График!Z73-График!Y73,"ч")-1),"_",TEXT('Ночные Часы'!I72,"Ч")),IF((TEXT(График!Z73-График!Y73,"ч")-1)&lt;0,0,TEXT(График!Z73-График!Y73,"ч")-1)))</f>
        <v>В</v>
      </c>
      <c r="J72" s="289" t="str">
        <f>IF(ISTEXT(График!AB73),График!AB73,IF('Ночные Часы'!J72&gt;0,CONCATENATE(IF((TEXT(График!AC73-График!AB73,"ч")-1)&lt;0,0,TEXT(График!AC73-График!AB73,"ч")-1),"_",TEXT('Ночные Часы'!J72,"Ч")),IF((TEXT(График!AC73-График!AB73,"ч")-1)&lt;0,0,TEXT(График!AC73-График!AB73,"ч")-1)))</f>
        <v>ОВ</v>
      </c>
      <c r="K72" s="289" t="str">
        <f>IF(ISTEXT(График!AE73),График!AE73,IF('Ночные Часы'!K72&gt;0,CONCATENATE(IF((TEXT(График!AF73-График!AE73,"ч")-1)&lt;0,0,TEXT(График!AF73-График!AE73,"ч")-1),"_",TEXT('Ночные Часы'!K72,"Ч")),IF((TEXT(График!AF73-График!AE73,"ч")-1)&lt;0,0,TEXT(График!AF73-График!AE73,"ч")-1)))</f>
        <v>ОВ</v>
      </c>
      <c r="L72" s="289">
        <f>IF(ISTEXT(График!AH73),График!AH73,IF('Ночные Часы'!L72&gt;0,CONCATENATE(IF((TEXT(График!AI73-График!AH73,"ч")-1)&lt;0,0,TEXT(График!AI73-График!AH73,"ч")-1),"_",TEXT('Ночные Часы'!L72,"Ч")),IF((TEXT(График!AI73-График!AH73,"ч")-1)&lt;0,0,TEXT(График!AI73-График!AH73,"ч")-1)))</f>
        <v>8</v>
      </c>
      <c r="M72" s="289">
        <f>IF(ISTEXT(График!AK73),График!AK73,IF('Ночные Часы'!M72&gt;0,CONCATENATE(IF((TEXT(График!AL73-График!AK73,"ч")-1)&lt;0,0,TEXT(График!AL73-График!AK73,"ч")-1),"_",TEXT('Ночные Часы'!M72,"Ч")),IF((TEXT(График!AL73-График!AK73,"ч")-1)&lt;0,0,TEXT(График!AL73-График!AK73,"ч")-1)))</f>
        <v>8</v>
      </c>
      <c r="N72" s="289">
        <f>IF(ISTEXT(График!AN73),График!AN73,IF('Ночные Часы'!N72&gt;0,CONCATENATE(IF((TEXT(График!AO73-График!AN73,"ч")-1)&lt;0,0,TEXT(График!AO73-График!AN73,"ч")-1),"_",TEXT('Ночные Часы'!N72,"Ч")),IF((TEXT(График!AO73-График!AN73,"ч")-1)&lt;0,0,TEXT(График!AO73-График!AN73,"ч")-1)))</f>
        <v>8</v>
      </c>
      <c r="O72" s="289" t="str">
        <f>IF(ISTEXT(График!AQ73),График!AQ73,IF('Ночные Часы'!O72&gt;0,CONCATENATE(IF((TEXT(График!AR73-График!AQ73,"ч")-1)&lt;0,0,TEXT(График!AR73-График!AQ73,"ч")-1),"_",TEXT('Ночные Часы'!O72,"Ч")),IF((TEXT(График!AR73-График!AQ73,"ч")-1)&lt;0,0,TEXT(График!AR73-График!AQ73,"ч")-1)))</f>
        <v>В</v>
      </c>
      <c r="P72" s="289" t="str">
        <f>IF(ISTEXT(График!AT73),График!AT73,IF('Ночные Часы'!P72&gt;0,CONCATENATE(IF((TEXT(График!AU73-График!AT73,"ч")-1)&lt;0,0,TEXT(График!AU73-График!AT73,"ч")-1),"_",TEXT('Ночные Часы'!P72,"Ч")),IF((TEXT(График!AU73-График!AT73,"ч")-1)&lt;0,0,TEXT(График!AU73-График!AT73,"ч")-1)))</f>
        <v>В</v>
      </c>
      <c r="Q72" s="289">
        <f>IF(ISTEXT(График!AW73),График!AW73,IF('Ночные Часы'!Q72&gt;0,CONCATENATE(IF((TEXT(График!AX73-График!AW73,"ч")-1)&lt;0,0,TEXT(График!AX73-График!AW73,"ч")-1),"_",TEXT('Ночные Часы'!Q72,"Ч")),IF((TEXT(График!AX73-График!AW73,"ч")-1)&lt;0,0,TEXT(График!AX73-График!AW73,"ч")-1)))</f>
        <v>8</v>
      </c>
      <c r="R72" s="289">
        <f>IF(ISTEXT(График!AZ73),График!AZ73,IF('Ночные Часы'!R72&gt;0,CONCATENATE(IF((TEXT(График!BA73-График!AZ73,"ч")-1)&lt;0,0,TEXT(График!BA73-График!AZ73,"ч")-1),"_",TEXT('Ночные Часы'!R72,"Ч")),IF((TEXT(График!BA73-График!AZ73,"ч")-1)&lt;0,0,TEXT(График!BA73-График!AZ73,"ч")-1)))</f>
        <v>8</v>
      </c>
      <c r="S72" s="289" t="str">
        <f>IF(ISTEXT(График!BC73),График!BC73,IF('Ночные Часы'!S72&gt;0,CONCATENATE(IF((TEXT(График!BD73-График!BC73,"ч")-1)&lt;0,0,TEXT(График!BD73-График!BC73,"ч")-1),"_",TEXT('Ночные Часы'!S72,"Ч")),IF((TEXT(График!BD73-График!BC73,"ч")-1)&lt;0,0,TEXT(График!BD73-График!BC73,"ч")-1)))</f>
        <v>ОВ</v>
      </c>
      <c r="T72" s="289">
        <f>IF(ISTEXT(График!BF73),График!BF73,IF('Ночные Часы'!T72&gt;0,CONCATENATE(IF((TEXT(График!BG73-График!BF73,"ч")-1)&lt;0,0,TEXT(График!BG73-График!BF73,"ч")-1),"_",TEXT('Ночные Часы'!T72,"Ч")),IF((TEXT(График!BG73-График!BF73,"ч")-1)&lt;0,0,TEXT(График!BG73-График!BF73,"ч")-1)))</f>
        <v>8</v>
      </c>
      <c r="U72" s="289">
        <f>IF(ISTEXT(График!BI73),График!BI73,IF('Ночные Часы'!U72&gt;0,CONCATENATE(IF((TEXT(График!BJ73-График!BI73,"ч")-1)&lt;0,0,TEXT(График!BJ73-График!BI73,"ч")-1),"_",TEXT('Ночные Часы'!U72,"Ч")),IF((TEXT(График!BJ73-График!BI73,"ч")-1)&lt;0,0,TEXT(График!BJ73-График!BI73,"ч")-1)))</f>
        <v>8</v>
      </c>
      <c r="V72" s="289" t="str">
        <f>IF(ISTEXT(График!BL73),График!BL73,IF('Ночные Часы'!V72&gt;0,CONCATENATE(IF((TEXT(График!BM73-График!BL73,"ч")-1)&lt;0,0,TEXT(График!BM73-График!BL73,"ч")-1),"_",TEXT('Ночные Часы'!V72,"Ч")),IF((TEXT(График!BM73-График!BL73,"ч")-1)&lt;0,0,TEXT(График!BM73-График!BL73,"ч")-1)))</f>
        <v>В</v>
      </c>
      <c r="W72" s="289" t="str">
        <f>IF(ISTEXT(График!BO73),График!BO73,IF('Ночные Часы'!W72&gt;0,CONCATENATE(IF((TEXT(График!BP73-График!BO73,"ч")-1)&lt;0,0,TEXT(График!BP73-График!BO73,"ч")-1),"_",TEXT('Ночные Часы'!W72,"Ч")),IF((TEXT(График!BP73-График!BO73,"ч")-1)&lt;0,0,TEXT(График!BP73-График!BO73,"ч")-1)))</f>
        <v>В</v>
      </c>
      <c r="X72" s="289">
        <f>IF(ISTEXT(График!BR73),График!BR73,IF('Ночные Часы'!X72&gt;0,CONCATENATE(IF((TEXT(График!BS73-График!BR73,"ч")-1)&lt;0,0,TEXT(График!BS73-График!BR73,"ч")-1),"_",TEXT('Ночные Часы'!X72,"Ч")),IF((TEXT(График!BS73-График!BR73,"ч")-1)&lt;0,0,TEXT(График!BS73-График!BR73,"ч")-1)))</f>
        <v>8</v>
      </c>
      <c r="Y72" s="289">
        <f>IF(ISTEXT(График!BU73),График!BU73,IF('Ночные Часы'!Y72&gt;0,CONCATENATE(IF((TEXT(График!BV73-График!BU73,"ч")-1)&lt;0,0,TEXT(График!BV73-График!BU73,"ч")-1),"_",TEXT('Ночные Часы'!Y72,"Ч")),IF((TEXT(График!BV73-График!BU73,"ч")-1)&lt;0,0,TEXT(График!BV73-График!BU73,"ч")-1)))</f>
        <v>8</v>
      </c>
      <c r="Z72" s="289">
        <f>IF(ISTEXT(График!BX73),График!BX73,IF('Ночные Часы'!Z72&gt;0,CONCATENATE(IF((TEXT(График!BY73-График!BX73,"ч")-1)&lt;0,0,TEXT(График!BY73-График!BX73,"ч")-1),"_",TEXT('Ночные Часы'!Z72,"Ч")),IF((TEXT(График!BY73-График!BX73,"ч")-1)&lt;0,0,TEXT(График!BY73-График!BX73,"ч")-1)))</f>
        <v>8</v>
      </c>
      <c r="AA72" s="289">
        <f>IF(ISTEXT(График!CA73),График!CA73,IF('Ночные Часы'!AA72&gt;0,CONCATENATE(IF((TEXT(График!CB73-График!CA73,"ч")-1)&lt;0,0,TEXT(График!CB73-График!CA73,"ч")-1),"_",TEXT('Ночные Часы'!AA72,"Ч")),IF((TEXT(График!CB73-График!CA73,"ч")-1)&lt;0,0,TEXT(График!CB73-График!CA73,"ч")-1)))</f>
        <v>8</v>
      </c>
      <c r="AB72" s="289" t="str">
        <f>IF(ISTEXT(График!CD73),График!CD73,IF('Ночные Часы'!AB72&gt;0,CONCATENATE(IF((TEXT(График!CE73-График!CD73,"ч")-1)&lt;0,0,TEXT(График!CE73-График!CD73,"ч")-1),"_",TEXT('Ночные Часы'!AB72,"Ч")),IF((TEXT(График!CE73-График!CD73,"ч")-1)&lt;0,0,TEXT(График!CE73-График!CD73,"ч")-1)))</f>
        <v>В</v>
      </c>
      <c r="AC72" s="289" t="str">
        <f>IF(ISTEXT(График!CG73),График!CG73,IF('Ночные Часы'!AC72&gt;0,CONCATENATE(IF((TEXT(График!CH73-График!CG73,"ч")-1)&lt;0,0,TEXT(График!CH73-График!CG73,"ч")-1),"_",TEXT('Ночные Часы'!AC72,"Ч")),IF((TEXT(График!CH73-График!CG73,"ч")-1)&lt;0,0,TEXT(График!CH73-График!CG73,"ч")-1)))</f>
        <v>В</v>
      </c>
      <c r="AD72" s="289" t="str">
        <f>IF(ISTEXT(График!CJ73),График!CJ73,IF('Ночные Часы'!AD72&gt;0,CONCATENATE(IF((TEXT(График!CK73-График!CJ73,"ч")-1)&lt;0,0,TEXT(График!CK73-График!CJ73,"ч")-1),"_",TEXT('Ночные Часы'!AD72,"Ч")),IF((TEXT(График!CK73-График!CJ73,"ч")-1)&lt;0,0,TEXT(График!CK73-График!CJ73,"ч")-1)))</f>
        <v>В</v>
      </c>
      <c r="AE72" s="289">
        <f>IF(ISTEXT(График!CM73),График!CM73,IF('Ночные Часы'!AE72&gt;0,CONCATENATE(IF((TEXT(График!CN73-График!CM73,"ч")-1)&lt;0,0,TEXT(График!CN73-График!CM73,"ч")-1),"_",TEXT('Ночные Часы'!AE72,"Ч")),IF((TEXT(График!CN73-График!CM73,"ч")-1)&lt;0,0,TEXT(График!CN73-График!CM73,"ч")-1)))</f>
        <v>8</v>
      </c>
      <c r="AF72" s="289">
        <f>IF(ISTEXT(График!CP73),График!CP73,IF('Ночные Часы'!AF72&gt;0,CONCATENATE(IF((TEXT(График!CQ73-График!CP73,"ч")-1)&lt;0,0,TEXT(График!CQ73-График!CP73,"ч")-1),"_",TEXT('Ночные Часы'!AF72,"Ч")),IF((TEXT(График!CQ73-График!CP73,"ч")-1)&lt;0,0,TEXT(График!CQ73-График!CP73,"ч")-1)))</f>
        <v>7</v>
      </c>
      <c r="AG72" s="289">
        <f>IF(ISTEXT(График!CS73),График!CS73,IF('Ночные Часы'!AG72&gt;0,CONCATENATE(IF((TEXT(График!CT73-График!CS73,"ч")-1)&lt;0,0,TEXT(График!CT73-График!CS73,"ч")-1),"_",TEXT('Ночные Часы'!AG72,"Ч")),IF((TEXT(График!CT73-График!CS73,"ч")-1)&lt;0,0,TEXT(График!CT73-График!CS73,"ч")-1)))</f>
        <v>0</v>
      </c>
      <c r="AH72" s="284">
        <f>График!CW73</f>
        <v>21</v>
      </c>
      <c r="AI72" s="196">
        <f t="array" ref="AI72">SUM(IFERROR(--LEFTB(C72:AG72,FIND("_",C72:AG72)-1),C72:AG72))</f>
        <v>135</v>
      </c>
      <c r="AJ72" s="284">
        <f t="array" ref="AJ72">SUM(--IFERROR(MID(C72:AG72,SEARCH("_",C72:AG72)+1,1),0))</f>
        <v>0</v>
      </c>
      <c r="AK72" s="285">
        <f>'Ночные Часы'!AH72</f>
        <v>0</v>
      </c>
      <c r="AL72" s="285">
        <f t="shared" si="5"/>
        <v>0</v>
      </c>
      <c r="AM72" s="351">
        <f t="shared" si="6"/>
        <v>9</v>
      </c>
      <c r="AN72" s="351">
        <f t="shared" si="7"/>
        <v>4</v>
      </c>
      <c r="AO72" s="351">
        <f t="shared" si="8"/>
        <v>32</v>
      </c>
    </row>
    <row r="73" spans="1:41" x14ac:dyDescent="0.25">
      <c r="A73" s="8">
        <f>VLOOKUP(B73,'Список КК'!$M$2:$N$377,2,TRUE)</f>
        <v>9954</v>
      </c>
      <c r="B73" s="9" t="str">
        <f>График!C74</f>
        <v>Раева Татьяна Ивановна</v>
      </c>
      <c r="C73" s="289">
        <f>IF(ISTEXT(График!G74),График!G74,IF('Ночные Часы'!C73&gt;0,CONCATENATE(IF((TEXT(График!H74-График!G74,"ч")-1)&lt;0,0,TEXT(График!H74-График!G74,"ч")-1),"_",TEXT('Ночные Часы'!C73,"Ч")),IF((TEXT(График!H74-График!G74,"ч")-1)&lt;0,0,TEXT(График!H74-График!G74,"ч")-1)))</f>
        <v>8</v>
      </c>
      <c r="D73" s="289" t="str">
        <f>IF(ISTEXT(График!J74),График!J74,IF('Ночные Часы'!D73&gt;0,CONCATENATE(IF((TEXT(График!K74-График!J74,"ч")-1)&lt;0,0,TEXT(График!K74-График!J74,"ч")-1),"_",TEXT('Ночные Часы'!D73,"Ч")),IF((TEXT(График!K74-График!J74,"ч")-1)&lt;0,0,TEXT(График!K74-График!J74,"ч")-1)))</f>
        <v>В</v>
      </c>
      <c r="E73" s="289" t="str">
        <f>IF(ISTEXT(График!M74),График!M74,IF('Ночные Часы'!E73&gt;0,CONCATENATE(IF((TEXT(График!N74-График!M74,"ч")-1)&lt;0,0,TEXT(График!N74-График!M74,"ч")-1),"_",TEXT('Ночные Часы'!E73,"Ч")),IF((TEXT(График!N74-График!M74,"ч")-1)&lt;0,0,TEXT(График!N74-График!M74,"ч")-1)))</f>
        <v>В</v>
      </c>
      <c r="F73" s="289" t="str">
        <f>IF(ISTEXT(График!P74),График!P74,IF('Ночные Часы'!F73&gt;0,CONCATENATE(IF((TEXT(График!Q74-График!P74,"ч")-1)&lt;0,0,TEXT(График!Q74-График!P74,"ч")-1),"_",TEXT('Ночные Часы'!F73,"Ч")),IF((TEXT(График!Q74-График!P74,"ч")-1)&lt;0,0,TEXT(График!Q74-График!P74,"ч")-1)))</f>
        <v>В</v>
      </c>
      <c r="G73" s="289">
        <f>IF(ISTEXT(График!S74),График!S74,IF('Ночные Часы'!G73&gt;0,CONCATENATE(IF((TEXT(График!T74-График!S74,"ч")-1)&lt;0,0,TEXT(График!T74-График!S74,"ч")-1),"_",TEXT('Ночные Часы'!G73,"Ч")),IF((TEXT(График!T74-График!S74,"ч")-1)&lt;0,0,TEXT(График!T74-График!S74,"ч")-1)))</f>
        <v>8</v>
      </c>
      <c r="H73" s="289">
        <f>IF(ISTEXT(График!V74),График!V74,IF('Ночные Часы'!H73&gt;0,CONCATENATE(IF((TEXT(График!W74-График!V74,"ч")-1)&lt;0,0,TEXT(График!W74-График!V74,"ч")-1),"_",TEXT('Ночные Часы'!H73,"Ч")),IF((TEXT(График!W74-График!V74,"ч")-1)&lt;0,0,TEXT(График!W74-График!V74,"ч")-1)))</f>
        <v>8</v>
      </c>
      <c r="I73" s="289">
        <f>IF(ISTEXT(График!Y74),График!Y74,IF('Ночные Часы'!I73&gt;0,CONCATENATE(IF((TEXT(График!Z74-График!Y74,"ч")-1)&lt;0,0,TEXT(График!Z74-График!Y74,"ч")-1),"_",TEXT('Ночные Часы'!I73,"Ч")),IF((TEXT(График!Z74-График!Y74,"ч")-1)&lt;0,0,TEXT(График!Z74-График!Y74,"ч")-1)))</f>
        <v>8</v>
      </c>
      <c r="J73" s="289" t="str">
        <f>IF(ISTEXT(График!AB74),График!AB74,IF('Ночные Часы'!J73&gt;0,CONCATENATE(IF((TEXT(График!AC74-График!AB74,"ч")-1)&lt;0,0,TEXT(График!AC74-График!AB74,"ч")-1),"_",TEXT('Ночные Часы'!J73,"Ч")),IF((TEXT(График!AC74-График!AB74,"ч")-1)&lt;0,0,TEXT(График!AC74-График!AB74,"ч")-1)))</f>
        <v>В</v>
      </c>
      <c r="K73" s="289" t="str">
        <f>IF(ISTEXT(График!AE74),График!AE74,IF('Ночные Часы'!K73&gt;0,CONCATENATE(IF((TEXT(График!AF74-График!AE74,"ч")-1)&lt;0,0,TEXT(График!AF74-График!AE74,"ч")-1),"_",TEXT('Ночные Часы'!K73,"Ч")),IF((TEXT(График!AF74-График!AE74,"ч")-1)&lt;0,0,TEXT(График!AF74-График!AE74,"ч")-1)))</f>
        <v>В</v>
      </c>
      <c r="L73" s="289" t="str">
        <f>IF(ISTEXT(График!AH74),График!AH74,IF('Ночные Часы'!L73&gt;0,CONCATENATE(IF((TEXT(График!AI74-График!AH74,"ч")-1)&lt;0,0,TEXT(График!AI74-График!AH74,"ч")-1),"_",TEXT('Ночные Часы'!L73,"Ч")),IF((TEXT(График!AI74-График!AH74,"ч")-1)&lt;0,0,TEXT(График!AI74-График!AH74,"ч")-1)))</f>
        <v>В</v>
      </c>
      <c r="M73" s="289" t="str">
        <f>IF(ISTEXT(График!AK74),График!AK74,IF('Ночные Часы'!M73&gt;0,CONCATENATE(IF((TEXT(График!AL74-График!AK74,"ч")-1)&lt;0,0,TEXT(График!AL74-График!AK74,"ч")-1),"_",TEXT('Ночные Часы'!M73,"Ч")),IF((TEXT(График!AL74-График!AK74,"ч")-1)&lt;0,0,TEXT(График!AL74-График!AK74,"ч")-1)))</f>
        <v>В</v>
      </c>
      <c r="N73" s="289">
        <f>IF(ISTEXT(График!AN74),График!AN74,IF('Ночные Часы'!N73&gt;0,CONCATENATE(IF((TEXT(График!AO74-График!AN74,"ч")-1)&lt;0,0,TEXT(График!AO74-График!AN74,"ч")-1),"_",TEXT('Ночные Часы'!N73,"Ч")),IF((TEXT(График!AO74-График!AN74,"ч")-1)&lt;0,0,TEXT(График!AO74-График!AN74,"ч")-1)))</f>
        <v>8</v>
      </c>
      <c r="O73" s="289">
        <f>IF(ISTEXT(График!AQ74),График!AQ74,IF('Ночные Часы'!O73&gt;0,CONCATENATE(IF((TEXT(График!AR74-График!AQ74,"ч")-1)&lt;0,0,TEXT(График!AR74-График!AQ74,"ч")-1),"_",TEXT('Ночные Часы'!O73,"Ч")),IF((TEXT(График!AR74-График!AQ74,"ч")-1)&lt;0,0,TEXT(График!AR74-График!AQ74,"ч")-1)))</f>
        <v>8</v>
      </c>
      <c r="P73" s="289">
        <f>IF(ISTEXT(График!AT74),График!AT74,IF('Ночные Часы'!P73&gt;0,CONCATENATE(IF((TEXT(График!AU74-График!AT74,"ч")-1)&lt;0,0,TEXT(График!AU74-График!AT74,"ч")-1),"_",TEXT('Ночные Часы'!P73,"Ч")),IF((TEXT(График!AU74-График!AT74,"ч")-1)&lt;0,0,TEXT(График!AU74-График!AT74,"ч")-1)))</f>
        <v>8</v>
      </c>
      <c r="Q73" s="289">
        <f>IF(ISTEXT(График!AW74),График!AW74,IF('Ночные Часы'!Q73&gt;0,CONCATENATE(IF((TEXT(График!AX74-График!AW74,"ч")-1)&lt;0,0,TEXT(График!AX74-График!AW74,"ч")-1),"_",TEXT('Ночные Часы'!Q73,"Ч")),IF((TEXT(График!AX74-График!AW74,"ч")-1)&lt;0,0,TEXT(График!AX74-График!AW74,"ч")-1)))</f>
        <v>8</v>
      </c>
      <c r="R73" s="289" t="str">
        <f>IF(ISTEXT(График!AZ74),График!AZ74,IF('Ночные Часы'!R73&gt;0,CONCATENATE(IF((TEXT(График!BA74-График!AZ74,"ч")-1)&lt;0,0,TEXT(График!BA74-График!AZ74,"ч")-1),"_",TEXT('Ночные Часы'!R73,"Ч")),IF((TEXT(График!BA74-График!AZ74,"ч")-1)&lt;0,0,TEXT(График!BA74-График!AZ74,"ч")-1)))</f>
        <v>В</v>
      </c>
      <c r="S73" s="289" t="str">
        <f>IF(ISTEXT(График!BC74),График!BC74,IF('Ночные Часы'!S73&gt;0,CONCATENATE(IF((TEXT(График!BD74-График!BC74,"ч")-1)&lt;0,0,TEXT(График!BD74-График!BC74,"ч")-1),"_",TEXT('Ночные Часы'!S73,"Ч")),IF((TEXT(График!BD74-График!BC74,"ч")-1)&lt;0,0,TEXT(График!BD74-График!BC74,"ч")-1)))</f>
        <v>В</v>
      </c>
      <c r="T73" s="289" t="str">
        <f>IF(ISTEXT(График!BF74),График!BF74,IF('Ночные Часы'!T73&gt;0,CONCATENATE(IF((TEXT(График!BG74-График!BF74,"ч")-1)&lt;0,0,TEXT(График!BG74-График!BF74,"ч")-1),"_",TEXT('Ночные Часы'!T73,"Ч")),IF((TEXT(График!BG74-График!BF74,"ч")-1)&lt;0,0,TEXT(График!BG74-График!BF74,"ч")-1)))</f>
        <v>В</v>
      </c>
      <c r="U73" s="289">
        <f>IF(ISTEXT(График!BI74),График!BI74,IF('Ночные Часы'!U73&gt;0,CONCATENATE(IF((TEXT(График!BJ74-График!BI74,"ч")-1)&lt;0,0,TEXT(График!BJ74-График!BI74,"ч")-1),"_",TEXT('Ночные Часы'!U73,"Ч")),IF((TEXT(График!BJ74-График!BI74,"ч")-1)&lt;0,0,TEXT(График!BJ74-График!BI74,"ч")-1)))</f>
        <v>8</v>
      </c>
      <c r="V73" s="289">
        <f>IF(ISTEXT(График!BL74),График!BL74,IF('Ночные Часы'!V73&gt;0,CONCATENATE(IF((TEXT(График!BM74-График!BL74,"ч")-1)&lt;0,0,TEXT(График!BM74-График!BL74,"ч")-1),"_",TEXT('Ночные Часы'!V73,"Ч")),IF((TEXT(График!BM74-График!BL74,"ч")-1)&lt;0,0,TEXT(График!BM74-График!BL74,"ч")-1)))</f>
        <v>8</v>
      </c>
      <c r="W73" s="289">
        <f>IF(ISTEXT(График!BO74),График!BO74,IF('Ночные Часы'!W73&gt;0,CONCATENATE(IF((TEXT(График!BP74-График!BO74,"ч")-1)&lt;0,0,TEXT(График!BP74-График!BO74,"ч")-1),"_",TEXT('Ночные Часы'!W73,"Ч")),IF((TEXT(График!BP74-График!BO74,"ч")-1)&lt;0,0,TEXT(График!BP74-График!BO74,"ч")-1)))</f>
        <v>8</v>
      </c>
      <c r="X73" s="289">
        <f>IF(ISTEXT(График!BR74),График!BR74,IF('Ночные Часы'!X73&gt;0,CONCATENATE(IF((TEXT(График!BS74-График!BR74,"ч")-1)&lt;0,0,TEXT(График!BS74-График!BR74,"ч")-1),"_",TEXT('Ночные Часы'!X73,"Ч")),IF((TEXT(График!BS74-График!BR74,"ч")-1)&lt;0,0,TEXT(График!BS74-График!BR74,"ч")-1)))</f>
        <v>8</v>
      </c>
      <c r="Y73" s="289" t="str">
        <f>IF(ISTEXT(График!BU74),График!BU74,IF('Ночные Часы'!Y73&gt;0,CONCATENATE(IF((TEXT(График!BV74-График!BU74,"ч")-1)&lt;0,0,TEXT(График!BV74-График!BU74,"ч")-1),"_",TEXT('Ночные Часы'!Y73,"Ч")),IF((TEXT(График!BV74-График!BU74,"ч")-1)&lt;0,0,TEXT(График!BV74-График!BU74,"ч")-1)))</f>
        <v>В</v>
      </c>
      <c r="Z73" s="289" t="str">
        <f>IF(ISTEXT(График!BX74),График!BX74,IF('Ночные Часы'!Z73&gt;0,CONCATENATE(IF((TEXT(График!BY74-График!BX74,"ч")-1)&lt;0,0,TEXT(График!BY74-График!BX74,"ч")-1),"_",TEXT('Ночные Часы'!Z73,"Ч")),IF((TEXT(График!BY74-График!BX74,"ч")-1)&lt;0,0,TEXT(График!BY74-График!BX74,"ч")-1)))</f>
        <v>В</v>
      </c>
      <c r="AA73" s="289" t="str">
        <f>IF(ISTEXT(График!CA74),График!CA74,IF('Ночные Часы'!AA73&gt;0,CONCATENATE(IF((TEXT(График!CB74-График!CA74,"ч")-1)&lt;0,0,TEXT(График!CB74-График!CA74,"ч")-1),"_",TEXT('Ночные Часы'!AA73,"Ч")),IF((TEXT(График!CB74-График!CA74,"ч")-1)&lt;0,0,TEXT(График!CB74-График!CA74,"ч")-1)))</f>
        <v>В</v>
      </c>
      <c r="AB73" s="289">
        <f>IF(ISTEXT(График!CD74),График!CD74,IF('Ночные Часы'!AB73&gt;0,CONCATENATE(IF((TEXT(График!CE74-График!CD74,"ч")-1)&lt;0,0,TEXT(График!CE74-График!CD74,"ч")-1),"_",TEXT('Ночные Часы'!AB73,"Ч")),IF((TEXT(График!CE74-График!CD74,"ч")-1)&lt;0,0,TEXT(График!CE74-График!CD74,"ч")-1)))</f>
        <v>8</v>
      </c>
      <c r="AC73" s="289">
        <f>IF(ISTEXT(График!CG74),График!CG74,IF('Ночные Часы'!AC73&gt;0,CONCATENATE(IF((TEXT(График!CH74-График!CG74,"ч")-1)&lt;0,0,TEXT(График!CH74-График!CG74,"ч")-1),"_",TEXT('Ночные Часы'!AC73,"Ч")),IF((TEXT(График!CH74-График!CG74,"ч")-1)&lt;0,0,TEXT(График!CH74-График!CG74,"ч")-1)))</f>
        <v>8</v>
      </c>
      <c r="AD73" s="289">
        <f>IF(ISTEXT(График!CJ74),График!CJ74,IF('Ночные Часы'!AD73&gt;0,CONCATENATE(IF((TEXT(График!CK74-График!CJ74,"ч")-1)&lt;0,0,TEXT(График!CK74-График!CJ74,"ч")-1),"_",TEXT('Ночные Часы'!AD73,"Ч")),IF((TEXT(График!CK74-График!CJ74,"ч")-1)&lt;0,0,TEXT(График!CK74-График!CJ74,"ч")-1)))</f>
        <v>8</v>
      </c>
      <c r="AE73" s="289">
        <f>IF(ISTEXT(График!CM74),График!CM74,IF('Ночные Часы'!AE73&gt;0,CONCATENATE(IF((TEXT(График!CN74-График!CM74,"ч")-1)&lt;0,0,TEXT(График!CN74-График!CM74,"ч")-1),"_",TEXT('Ночные Часы'!AE73,"Ч")),IF((TEXT(График!CN74-График!CM74,"ч")-1)&lt;0,0,TEXT(График!CN74-График!CM74,"ч")-1)))</f>
        <v>8</v>
      </c>
      <c r="AF73" s="289" t="str">
        <f>IF(ISTEXT(График!CP74),График!CP74,IF('Ночные Часы'!AF73&gt;0,CONCATENATE(IF((TEXT(График!CQ74-График!CP74,"ч")-1)&lt;0,0,TEXT(График!CQ74-График!CP74,"ч")-1),"_",TEXT('Ночные Часы'!AF73,"Ч")),IF((TEXT(График!CQ74-График!CP74,"ч")-1)&lt;0,0,TEXT(График!CQ74-График!CP74,"ч")-1)))</f>
        <v>В</v>
      </c>
      <c r="AG73" s="289">
        <f>IF(ISTEXT(График!CS74),График!CS74,IF('Ночные Часы'!AG73&gt;0,CONCATENATE(IF((TEXT(График!CT74-График!CS74,"ч")-1)&lt;0,0,TEXT(График!CT74-График!CS74,"ч")-1),"_",TEXT('Ночные Часы'!AG73,"Ч")),IF((TEXT(График!CT74-График!CS74,"ч")-1)&lt;0,0,TEXT(График!CT74-График!CS74,"ч")-1)))</f>
        <v>0</v>
      </c>
      <c r="AH73" s="284">
        <f>График!CW74</f>
        <v>16</v>
      </c>
      <c r="AI73" s="196">
        <f t="array" ref="AI73">SUM(IFERROR(--LEFTB(C73:AG73,FIND("_",C73:AG73)-1),C73:AG73))</f>
        <v>128</v>
      </c>
      <c r="AJ73" s="284">
        <f t="array" ref="AJ73">SUM(--IFERROR(MID(C73:AG73,SEARCH("_",C73:AG73)+1,1),0))</f>
        <v>0</v>
      </c>
      <c r="AK73" s="285">
        <f>'Ночные Часы'!AH73</f>
        <v>0</v>
      </c>
      <c r="AL73" s="285">
        <f t="shared" si="5"/>
        <v>0</v>
      </c>
      <c r="AM73" s="351">
        <f t="shared" si="6"/>
        <v>14</v>
      </c>
      <c r="AN73" s="351">
        <f t="shared" si="7"/>
        <v>0</v>
      </c>
      <c r="AO73" s="351">
        <f t="shared" si="8"/>
        <v>0</v>
      </c>
    </row>
    <row r="74" spans="1:41" x14ac:dyDescent="0.25">
      <c r="A74" s="8">
        <f>VLOOKUP(B74,'Список КК'!$M$2:$N$377,2,TRUE)</f>
        <v>31785</v>
      </c>
      <c r="B74" s="9" t="str">
        <f>График!C75</f>
        <v>Смирнова Елена Сергеевна</v>
      </c>
      <c r="C74" s="289">
        <f>IF(ISTEXT(График!G75),График!G75,IF('Ночные Часы'!C74&gt;0,CONCATENATE(IF((TEXT(График!H75-График!G75,"ч")-1)&lt;0,0,TEXT(График!H75-График!G75,"ч")-1),"_",TEXT('Ночные Часы'!C74,"Ч")),IF((TEXT(График!H75-График!G75,"ч")-1)&lt;0,0,TEXT(График!H75-График!G75,"ч")-1)))</f>
        <v>8</v>
      </c>
      <c r="D74" s="289">
        <f>IF(ISTEXT(График!J75),График!J75,IF('Ночные Часы'!D74&gt;0,CONCATENATE(IF((TEXT(График!K75-График!J75,"ч")-1)&lt;0,0,TEXT(График!K75-График!J75,"ч")-1),"_",TEXT('Ночные Часы'!D74,"Ч")),IF((TEXT(График!K75-График!J75,"ч")-1)&lt;0,0,TEXT(График!K75-График!J75,"ч")-1)))</f>
        <v>8</v>
      </c>
      <c r="E74" s="289">
        <f>IF(ISTEXT(График!M75),График!M75,IF('Ночные Часы'!E74&gt;0,CONCATENATE(IF((TEXT(График!N75-График!M75,"ч")-1)&lt;0,0,TEXT(График!N75-График!M75,"ч")-1),"_",TEXT('Ночные Часы'!E74,"Ч")),IF((TEXT(График!N75-График!M75,"ч")-1)&lt;0,0,TEXT(График!N75-График!M75,"ч")-1)))</f>
        <v>8</v>
      </c>
      <c r="F74" s="289" t="str">
        <f>IF(ISTEXT(График!P75),График!P75,IF('Ночные Часы'!F74&gt;0,CONCATENATE(IF((TEXT(График!Q75-График!P75,"ч")-1)&lt;0,0,TEXT(График!Q75-График!P75,"ч")-1),"_",TEXT('Ночные Часы'!F74,"Ч")),IF((TEXT(График!Q75-График!P75,"ч")-1)&lt;0,0,TEXT(График!Q75-График!P75,"ч")-1)))</f>
        <v>В</v>
      </c>
      <c r="G74" s="289" t="str">
        <f>IF(ISTEXT(График!S75),График!S75,IF('Ночные Часы'!G74&gt;0,CONCATENATE(IF((TEXT(График!T75-График!S75,"ч")-1)&lt;0,0,TEXT(График!T75-График!S75,"ч")-1),"_",TEXT('Ночные Часы'!G74,"Ч")),IF((TEXT(График!T75-График!S75,"ч")-1)&lt;0,0,TEXT(График!T75-График!S75,"ч")-1)))</f>
        <v>В</v>
      </c>
      <c r="H74" s="289">
        <f>IF(ISTEXT(График!V75),График!V75,IF('Ночные Часы'!H74&gt;0,CONCATENATE(IF((TEXT(График!W75-График!V75,"ч")-1)&lt;0,0,TEXT(График!W75-График!V75,"ч")-1),"_",TEXT('Ночные Часы'!H74,"Ч")),IF((TEXT(График!W75-График!V75,"ч")-1)&lt;0,0,TEXT(График!W75-График!V75,"ч")-1)))</f>
        <v>8</v>
      </c>
      <c r="I74" s="289">
        <f>IF(ISTEXT(График!Y75),График!Y75,IF('Ночные Часы'!I74&gt;0,CONCATENATE(IF((TEXT(График!Z75-График!Y75,"ч")-1)&lt;0,0,TEXT(График!Z75-График!Y75,"ч")-1),"_",TEXT('Ночные Часы'!I74,"Ч")),IF((TEXT(График!Z75-График!Y75,"ч")-1)&lt;0,0,TEXT(График!Z75-График!Y75,"ч")-1)))</f>
        <v>8</v>
      </c>
      <c r="J74" s="289">
        <f>IF(ISTEXT(График!AB75),График!AB75,IF('Ночные Часы'!J74&gt;0,CONCATENATE(IF((TEXT(График!AC75-График!AB75,"ч")-1)&lt;0,0,TEXT(График!AC75-График!AB75,"ч")-1),"_",TEXT('Ночные Часы'!J74,"Ч")),IF((TEXT(График!AC75-График!AB75,"ч")-1)&lt;0,0,TEXT(График!AC75-График!AB75,"ч")-1)))</f>
        <v>8</v>
      </c>
      <c r="K74" s="289" t="str">
        <f>IF(ISTEXT(График!AE75),График!AE75,IF('Ночные Часы'!K74&gt;0,CONCATENATE(IF((TEXT(График!AF75-График!AE75,"ч")-1)&lt;0,0,TEXT(График!AF75-График!AE75,"ч")-1),"_",TEXT('Ночные Часы'!K74,"Ч")),IF((TEXT(График!AF75-График!AE75,"ч")-1)&lt;0,0,TEXT(График!AF75-График!AE75,"ч")-1)))</f>
        <v>В</v>
      </c>
      <c r="L74" s="289" t="str">
        <f>IF(ISTEXT(График!AH75),График!AH75,IF('Ночные Часы'!L74&gt;0,CONCATENATE(IF((TEXT(График!AI75-График!AH75,"ч")-1)&lt;0,0,TEXT(График!AI75-График!AH75,"ч")-1),"_",TEXT('Ночные Часы'!L74,"Ч")),IF((TEXT(График!AI75-График!AH75,"ч")-1)&lt;0,0,TEXT(График!AI75-График!AH75,"ч")-1)))</f>
        <v>8_2</v>
      </c>
      <c r="M74" s="289" t="str">
        <f>IF(ISTEXT(График!AK75),График!AK75,IF('Ночные Часы'!M74&gt;0,CONCATENATE(IF((TEXT(График!AL75-График!AK75,"ч")-1)&lt;0,0,TEXT(График!AL75-График!AK75,"ч")-1),"_",TEXT('Ночные Часы'!M74,"Ч")),IF((TEXT(График!AL75-График!AK75,"ч")-1)&lt;0,0,TEXT(График!AL75-График!AK75,"ч")-1)))</f>
        <v>8_3</v>
      </c>
      <c r="N74" s="289" t="str">
        <f>IF(ISTEXT(График!AN75),График!AN75,IF('Ночные Часы'!N74&gt;0,CONCATENATE(IF((TEXT(График!AO75-График!AN75,"ч")-1)&lt;0,0,TEXT(График!AO75-График!AN75,"ч")-1),"_",TEXT('Ночные Часы'!N74,"Ч")),IF((TEXT(График!AO75-График!AN75,"ч")-1)&lt;0,0,TEXT(График!AO75-График!AN75,"ч")-1)))</f>
        <v>8_3</v>
      </c>
      <c r="O74" s="289" t="str">
        <f>IF(ISTEXT(График!AQ75),График!AQ75,IF('Ночные Часы'!O74&gt;0,CONCATENATE(IF((TEXT(График!AR75-График!AQ75,"ч")-1)&lt;0,0,TEXT(График!AR75-График!AQ75,"ч")-1),"_",TEXT('Ночные Часы'!O74,"Ч")),IF((TEXT(График!AR75-График!AQ75,"ч")-1)&lt;0,0,TEXT(График!AR75-График!AQ75,"ч")-1)))</f>
        <v>8_3</v>
      </c>
      <c r="P74" s="289" t="str">
        <f>IF(ISTEXT(График!AT75),График!AT75,IF('Ночные Часы'!P74&gt;0,CONCATENATE(IF((TEXT(График!AU75-График!AT75,"ч")-1)&lt;0,0,TEXT(График!AU75-График!AT75,"ч")-1),"_",TEXT('Ночные Часы'!P74,"Ч")),IF((TEXT(График!AU75-График!AT75,"ч")-1)&lt;0,0,TEXT(График!AU75-График!AT75,"ч")-1)))</f>
        <v>В</v>
      </c>
      <c r="Q74" s="289" t="str">
        <f>IF(ISTEXT(График!AW75),График!AW75,IF('Ночные Часы'!Q74&gt;0,CONCATENATE(IF((TEXT(График!AX75-График!AW75,"ч")-1)&lt;0,0,TEXT(График!AX75-График!AW75,"ч")-1),"_",TEXT('Ночные Часы'!Q74,"Ч")),IF((TEXT(График!AX75-График!AW75,"ч")-1)&lt;0,0,TEXT(График!AX75-График!AW75,"ч")-1)))</f>
        <v>В</v>
      </c>
      <c r="R74" s="289">
        <f>IF(ISTEXT(График!AZ75),График!AZ75,IF('Ночные Часы'!R74&gt;0,CONCATENATE(IF((TEXT(График!BA75-График!AZ75,"ч")-1)&lt;0,0,TEXT(График!BA75-График!AZ75,"ч")-1),"_",TEXT('Ночные Часы'!R74,"Ч")),IF((TEXT(График!BA75-График!AZ75,"ч")-1)&lt;0,0,TEXT(График!BA75-График!AZ75,"ч")-1)))</f>
        <v>8</v>
      </c>
      <c r="S74" s="289">
        <f>IF(ISTEXT(График!BC75),График!BC75,IF('Ночные Часы'!S74&gt;0,CONCATENATE(IF((TEXT(График!BD75-График!BC75,"ч")-1)&lt;0,0,TEXT(График!BD75-График!BC75,"ч")-1),"_",TEXT('Ночные Часы'!S74,"Ч")),IF((TEXT(График!BD75-График!BC75,"ч")-1)&lt;0,0,TEXT(График!BD75-График!BC75,"ч")-1)))</f>
        <v>8</v>
      </c>
      <c r="T74" s="289" t="str">
        <f>IF(ISTEXT(График!BF75),График!BF75,IF('Ночные Часы'!T74&gt;0,CONCATENATE(IF((TEXT(График!BG75-График!BF75,"ч")-1)&lt;0,0,TEXT(График!BG75-График!BF75,"ч")-1),"_",TEXT('Ночные Часы'!T74,"Ч")),IF((TEXT(График!BG75-График!BF75,"ч")-1)&lt;0,0,TEXT(График!BG75-График!BF75,"ч")-1)))</f>
        <v>В</v>
      </c>
      <c r="U74" s="289">
        <f>IF(ISTEXT(График!BI75),График!BI75,IF('Ночные Часы'!U74&gt;0,CONCATENATE(IF((TEXT(График!BJ75-График!BI75,"ч")-1)&lt;0,0,TEXT(График!BJ75-График!BI75,"ч")-1),"_",TEXT('Ночные Часы'!U74,"Ч")),IF((TEXT(График!BJ75-График!BI75,"ч")-1)&lt;0,0,TEXT(График!BJ75-График!BI75,"ч")-1)))</f>
        <v>8</v>
      </c>
      <c r="V74" s="289">
        <f>IF(ISTEXT(График!BL75),График!BL75,IF('Ночные Часы'!V74&gt;0,CONCATENATE(IF((TEXT(График!BM75-График!BL75,"ч")-1)&lt;0,0,TEXT(График!BM75-График!BL75,"ч")-1),"_",TEXT('Ночные Часы'!V74,"Ч")),IF((TEXT(График!BM75-График!BL75,"ч")-1)&lt;0,0,TEXT(График!BM75-График!BL75,"ч")-1)))</f>
        <v>8</v>
      </c>
      <c r="W74" s="289" t="str">
        <f>IF(ISTEXT(График!BO75),График!BO75,IF('Ночные Часы'!W74&gt;0,CONCATENATE(IF((TEXT(График!BP75-График!BO75,"ч")-1)&lt;0,0,TEXT(График!BP75-График!BO75,"ч")-1),"_",TEXT('Ночные Часы'!W74,"Ч")),IF((TEXT(График!BP75-График!BO75,"ч")-1)&lt;0,0,TEXT(График!BP75-График!BO75,"ч")-1)))</f>
        <v>8_2</v>
      </c>
      <c r="X74" s="289" t="str">
        <f>IF(ISTEXT(График!BR75),График!BR75,IF('Ночные Часы'!X74&gt;0,CONCATENATE(IF((TEXT(График!BS75-График!BR75,"ч")-1)&lt;0,0,TEXT(График!BS75-График!BR75,"ч")-1),"_",TEXT('Ночные Часы'!X74,"Ч")),IF((TEXT(График!BS75-График!BR75,"ч")-1)&lt;0,0,TEXT(График!BS75-График!BR75,"ч")-1)))</f>
        <v>В</v>
      </c>
      <c r="Y74" s="289" t="str">
        <f>IF(ISTEXT(График!BU75),График!BU75,IF('Ночные Часы'!Y74&gt;0,CONCATENATE(IF((TEXT(График!BV75-График!BU75,"ч")-1)&lt;0,0,TEXT(График!BV75-График!BU75,"ч")-1),"_",TEXT('Ночные Часы'!Y74,"Ч")),IF((TEXT(График!BV75-График!BU75,"ч")-1)&lt;0,0,TEXT(График!BV75-График!BU75,"ч")-1)))</f>
        <v>В</v>
      </c>
      <c r="Z74" s="289">
        <f>IF(ISTEXT(График!BX75),График!BX75,IF('Ночные Часы'!Z74&gt;0,CONCATENATE(IF((TEXT(График!BY75-График!BX75,"ч")-1)&lt;0,0,TEXT(График!BY75-График!BX75,"ч")-1),"_",TEXT('Ночные Часы'!Z74,"Ч")),IF((TEXT(График!BY75-График!BX75,"ч")-1)&lt;0,0,TEXT(График!BY75-График!BX75,"ч")-1)))</f>
        <v>8</v>
      </c>
      <c r="AA74" s="289">
        <f>IF(ISTEXT(График!CA75),График!CA75,IF('Ночные Часы'!AA74&gt;0,CONCATENATE(IF((TEXT(График!CB75-График!CA75,"ч")-1)&lt;0,0,TEXT(График!CB75-График!CA75,"ч")-1),"_",TEXT('Ночные Часы'!AA74,"Ч")),IF((TEXT(График!CB75-График!CA75,"ч")-1)&lt;0,0,TEXT(График!CB75-График!CA75,"ч")-1)))</f>
        <v>8</v>
      </c>
      <c r="AB74" s="289" t="str">
        <f>IF(ISTEXT(График!CD75),График!CD75,IF('Ночные Часы'!AB74&gt;0,CONCATENATE(IF((TEXT(График!CE75-График!CD75,"ч")-1)&lt;0,0,TEXT(График!CE75-График!CD75,"ч")-1),"_",TEXT('Ночные Часы'!AB74,"Ч")),IF((TEXT(График!CE75-График!CD75,"ч")-1)&lt;0,0,TEXT(График!CE75-График!CD75,"ч")-1)))</f>
        <v>8_3</v>
      </c>
      <c r="AC74" s="289" t="str">
        <f>IF(ISTEXT(График!CG75),График!CG75,IF('Ночные Часы'!AC74&gt;0,CONCATENATE(IF((TEXT(График!CH75-График!CG75,"ч")-1)&lt;0,0,TEXT(График!CH75-График!CG75,"ч")-1),"_",TEXT('Ночные Часы'!AC74,"Ч")),IF((TEXT(График!CH75-График!CG75,"ч")-1)&lt;0,0,TEXT(График!CH75-График!CG75,"ч")-1)))</f>
        <v>8_3</v>
      </c>
      <c r="AD74" s="289" t="str">
        <f>IF(ISTEXT(График!CJ75),График!CJ75,IF('Ночные Часы'!AD74&gt;0,CONCATENATE(IF((TEXT(График!CK75-График!CJ75,"ч")-1)&lt;0,0,TEXT(График!CK75-График!CJ75,"ч")-1),"_",TEXT('Ночные Часы'!AD74,"Ч")),IF((TEXT(График!CK75-График!CJ75,"ч")-1)&lt;0,0,TEXT(График!CK75-График!CJ75,"ч")-1)))</f>
        <v>В</v>
      </c>
      <c r="AE74" s="289" t="str">
        <f>IF(ISTEXT(График!CM75),График!CM75,IF('Ночные Часы'!AE74&gt;0,CONCATENATE(IF((TEXT(График!CN75-График!CM75,"ч")-1)&lt;0,0,TEXT(График!CN75-График!CM75,"ч")-1),"_",TEXT('Ночные Часы'!AE74,"Ч")),IF((TEXT(График!CN75-График!CM75,"ч")-1)&lt;0,0,TEXT(График!CN75-График!CM75,"ч")-1)))</f>
        <v>В</v>
      </c>
      <c r="AF74" s="289">
        <f>IF(ISTEXT(График!CP75),График!CP75,IF('Ночные Часы'!AF74&gt;0,CONCATENATE(IF((TEXT(График!CQ75-График!CP75,"ч")-1)&lt;0,0,TEXT(График!CQ75-График!CP75,"ч")-1),"_",TEXT('Ночные Часы'!AF74,"Ч")),IF((TEXT(График!CQ75-График!CP75,"ч")-1)&lt;0,0,TEXT(График!CQ75-График!CP75,"ч")-1)))</f>
        <v>7</v>
      </c>
      <c r="AG74" s="289">
        <f>IF(ISTEXT(График!CS75),График!CS75,IF('Ночные Часы'!AG74&gt;0,CONCATENATE(IF((TEXT(График!CT75-График!CS75,"ч")-1)&lt;0,0,TEXT(График!CT75-График!CS75,"ч")-1),"_",TEXT('Ночные Часы'!AG74,"Ч")),IF((TEXT(График!CT75-График!CS75,"ч")-1)&lt;0,0,TEXT(График!CT75-График!CS75,"ч")-1)))</f>
        <v>0</v>
      </c>
      <c r="AH74" s="284">
        <f>График!CW75</f>
        <v>20</v>
      </c>
      <c r="AI74" s="196">
        <f t="array" ref="AI74">SUM(IFERROR(--LEFTB(C74:AG74,FIND("_",C74:AG74)-1),C74:AG74))</f>
        <v>159</v>
      </c>
      <c r="AJ74" s="284">
        <f t="array" ref="AJ74">SUM(--IFERROR(MID(C74:AG74,SEARCH("_",C74:AG74)+1,1),0))</f>
        <v>19</v>
      </c>
      <c r="AK74" s="285">
        <f>'Ночные Часы'!AH74</f>
        <v>0.79166666666666663</v>
      </c>
      <c r="AL74" s="285">
        <f t="shared" si="5"/>
        <v>0</v>
      </c>
      <c r="AM74" s="351">
        <f t="shared" si="6"/>
        <v>10</v>
      </c>
      <c r="AN74" s="351">
        <f t="shared" si="7"/>
        <v>0</v>
      </c>
      <c r="AO74" s="351">
        <f t="shared" si="8"/>
        <v>0</v>
      </c>
    </row>
    <row r="75" spans="1:41" x14ac:dyDescent="0.25">
      <c r="A75" s="8">
        <f>VLOOKUP(B75,'Список КК'!$M$2:$N$377,2,TRUE)</f>
        <v>30651</v>
      </c>
      <c r="B75" s="9" t="str">
        <f>График!C76</f>
        <v>Сулайманова Улукай Абдигапаровна</v>
      </c>
      <c r="C75" s="289">
        <f>IF(ISTEXT(График!G76),График!G76,IF('Ночные Часы'!C75&gt;0,CONCATENATE(IF((TEXT(График!H76-График!G76,"ч")-1)&lt;0,0,TEXT(График!H76-График!G76,"ч")-1),"_",TEXT('Ночные Часы'!C75,"Ч")),IF((TEXT(График!H76-График!G76,"ч")-1)&lt;0,0,TEXT(График!H76-График!G76,"ч")-1)))</f>
        <v>8</v>
      </c>
      <c r="D75" s="289" t="str">
        <f>IF(ISTEXT(График!J76),График!J76,IF('Ночные Часы'!D75&gt;0,CONCATENATE(IF((TEXT(График!K76-График!J76,"ч")-1)&lt;0,0,TEXT(График!K76-График!J76,"ч")-1),"_",TEXT('Ночные Часы'!D75,"Ч")),IF((TEXT(График!K76-График!J76,"ч")-1)&lt;0,0,TEXT(График!K76-График!J76,"ч")-1)))</f>
        <v>В</v>
      </c>
      <c r="E75" s="289" t="str">
        <f>IF(ISTEXT(График!M76),График!M76,IF('Ночные Часы'!E75&gt;0,CONCATENATE(IF((TEXT(График!N76-График!M76,"ч")-1)&lt;0,0,TEXT(График!N76-График!M76,"ч")-1),"_",TEXT('Ночные Часы'!E75,"Ч")),IF((TEXT(График!N76-График!M76,"ч")-1)&lt;0,0,TEXT(График!N76-График!M76,"ч")-1)))</f>
        <v>В</v>
      </c>
      <c r="F75" s="289" t="str">
        <f>IF(ISTEXT(График!P76),График!P76,IF('Ночные Часы'!F75&gt;0,CONCATENATE(IF((TEXT(График!Q76-График!P76,"ч")-1)&lt;0,0,TEXT(График!Q76-График!P76,"ч")-1),"_",TEXT('Ночные Часы'!F75,"Ч")),IF((TEXT(График!Q76-График!P76,"ч")-1)&lt;0,0,TEXT(График!Q76-График!P76,"ч")-1)))</f>
        <v>В</v>
      </c>
      <c r="G75" s="289">
        <f>IF(ISTEXT(График!S76),График!S76,IF('Ночные Часы'!G75&gt;0,CONCATENATE(IF((TEXT(График!T76-График!S76,"ч")-1)&lt;0,0,TEXT(График!T76-График!S76,"ч")-1),"_",TEXT('Ночные Часы'!G75,"Ч")),IF((TEXT(График!T76-График!S76,"ч")-1)&lt;0,0,TEXT(График!T76-График!S76,"ч")-1)))</f>
        <v>11</v>
      </c>
      <c r="H75" s="289">
        <f>IF(ISTEXT(График!V76),График!V76,IF('Ночные Часы'!H75&gt;0,CONCATENATE(IF((TEXT(График!W76-График!V76,"ч")-1)&lt;0,0,TEXT(График!W76-График!V76,"ч")-1),"_",TEXT('Ночные Часы'!H75,"Ч")),IF((TEXT(График!W76-График!V76,"ч")-1)&lt;0,0,TEXT(График!W76-График!V76,"ч")-1)))</f>
        <v>8</v>
      </c>
      <c r="I75" s="289" t="str">
        <f>IF(ISTEXT(График!Y76),График!Y76,IF('Ночные Часы'!I75&gt;0,CONCATENATE(IF((TEXT(График!Z76-График!Y76,"ч")-1)&lt;0,0,TEXT(График!Z76-График!Y76,"ч")-1),"_",TEXT('Ночные Часы'!I75,"Ч")),IF((TEXT(График!Z76-График!Y76,"ч")-1)&lt;0,0,TEXT(График!Z76-График!Y76,"ч")-1)))</f>
        <v>В</v>
      </c>
      <c r="J75" s="289">
        <f>IF(ISTEXT(График!AB76),График!AB76,IF('Ночные Часы'!J75&gt;0,CONCATENATE(IF((TEXT(График!AC76-График!AB76,"ч")-1)&lt;0,0,TEXT(График!AC76-График!AB76,"ч")-1),"_",TEXT('Ночные Часы'!J75,"Ч")),IF((TEXT(График!AC76-График!AB76,"ч")-1)&lt;0,0,TEXT(График!AC76-График!AB76,"ч")-1)))</f>
        <v>8</v>
      </c>
      <c r="K75" s="289" t="str">
        <f>IF(ISTEXT(График!AE76),График!AE76,IF('Ночные Часы'!K75&gt;0,CONCATENATE(IF((TEXT(График!AF76-График!AE76,"ч")-1)&lt;0,0,TEXT(График!AF76-График!AE76,"ч")-1),"_",TEXT('Ночные Часы'!K75,"Ч")),IF((TEXT(График!AF76-График!AE76,"ч")-1)&lt;0,0,TEXT(График!AF76-График!AE76,"ч")-1)))</f>
        <v>8_3</v>
      </c>
      <c r="L75" s="289" t="str">
        <f>IF(ISTEXT(График!AH76),График!AH76,IF('Ночные Часы'!L75&gt;0,CONCATENATE(IF((TEXT(График!AI76-График!AH76,"ч")-1)&lt;0,0,TEXT(График!AI76-График!AH76,"ч")-1),"_",TEXT('Ночные Часы'!L75,"Ч")),IF((TEXT(График!AI76-График!AH76,"ч")-1)&lt;0,0,TEXT(График!AI76-График!AH76,"ч")-1)))</f>
        <v>В</v>
      </c>
      <c r="M75" s="289" t="str">
        <f>IF(ISTEXT(График!AK76),График!AK76,IF('Ночные Часы'!M75&gt;0,CONCATENATE(IF((TEXT(График!AL76-График!AK76,"ч")-1)&lt;0,0,TEXT(График!AL76-График!AK76,"ч")-1),"_",TEXT('Ночные Часы'!M75,"Ч")),IF((TEXT(График!AL76-График!AK76,"ч")-1)&lt;0,0,TEXT(График!AL76-График!AK76,"ч")-1)))</f>
        <v>В</v>
      </c>
      <c r="N75" s="289">
        <f>IF(ISTEXT(График!AN76),График!AN76,IF('Ночные Часы'!N75&gt;0,CONCATENATE(IF((TEXT(График!AO76-График!AN76,"ч")-1)&lt;0,0,TEXT(График!AO76-График!AN76,"ч")-1),"_",TEXT('Ночные Часы'!N75,"Ч")),IF((TEXT(График!AO76-График!AN76,"ч")-1)&lt;0,0,TEXT(График!AO76-График!AN76,"ч")-1)))</f>
        <v>8</v>
      </c>
      <c r="O75" s="289">
        <f>IF(ISTEXT(График!AQ76),График!AQ76,IF('Ночные Часы'!O75&gt;0,CONCATENATE(IF((TEXT(График!AR76-График!AQ76,"ч")-1)&lt;0,0,TEXT(График!AR76-График!AQ76,"ч")-1),"_",TEXT('Ночные Часы'!O75,"Ч")),IF((TEXT(График!AR76-График!AQ76,"ч")-1)&lt;0,0,TEXT(График!AR76-График!AQ76,"ч")-1)))</f>
        <v>8</v>
      </c>
      <c r="P75" s="289">
        <f>IF(ISTEXT(График!AT76),График!AT76,IF('Ночные Часы'!P75&gt;0,CONCATENATE(IF((TEXT(График!AU76-График!AT76,"ч")-1)&lt;0,0,TEXT(График!AU76-График!AT76,"ч")-1),"_",TEXT('Ночные Часы'!P75,"Ч")),IF((TEXT(График!AU76-График!AT76,"ч")-1)&lt;0,0,TEXT(График!AU76-График!AT76,"ч")-1)))</f>
        <v>4</v>
      </c>
      <c r="Q75" s="289" t="str">
        <f>IF(ISTEXT(График!AW76),График!AW76,IF('Ночные Часы'!Q75&gt;0,CONCATENATE(IF((TEXT(График!AX76-График!AW76,"ч")-1)&lt;0,0,TEXT(График!AX76-График!AW76,"ч")-1),"_",TEXT('Ночные Часы'!Q75,"Ч")),IF((TEXT(График!AX76-График!AW76,"ч")-1)&lt;0,0,TEXT(График!AX76-График!AW76,"ч")-1)))</f>
        <v>В</v>
      </c>
      <c r="R75" s="289">
        <f>IF(ISTEXT(График!AZ76),График!AZ76,IF('Ночные Часы'!R75&gt;0,CONCATENATE(IF((TEXT(График!BA76-График!AZ76,"ч")-1)&lt;0,0,TEXT(График!BA76-График!AZ76,"ч")-1),"_",TEXT('Ночные Часы'!R75,"Ч")),IF((TEXT(График!BA76-График!AZ76,"ч")-1)&lt;0,0,TEXT(График!BA76-График!AZ76,"ч")-1)))</f>
        <v>8</v>
      </c>
      <c r="S75" s="289">
        <f>IF(ISTEXT(График!BC76),График!BC76,IF('Ночные Часы'!S75&gt;0,CONCATENATE(IF((TEXT(График!BD76-График!BC76,"ч")-1)&lt;0,0,TEXT(График!BD76-График!BC76,"ч")-1),"_",TEXT('Ночные Часы'!S75,"Ч")),IF((TEXT(График!BD76-График!BC76,"ч")-1)&lt;0,0,TEXT(График!BD76-График!BC76,"ч")-1)))</f>
        <v>8</v>
      </c>
      <c r="T75" s="289">
        <f>IF(ISTEXT(График!BF76),График!BF76,IF('Ночные Часы'!T75&gt;0,CONCATENATE(IF((TEXT(График!BG76-График!BF76,"ч")-1)&lt;0,0,TEXT(График!BG76-График!BF76,"ч")-1),"_",TEXT('Ночные Часы'!T75,"Ч")),IF((TEXT(График!BG76-График!BF76,"ч")-1)&lt;0,0,TEXT(График!BG76-График!BF76,"ч")-1)))</f>
        <v>4</v>
      </c>
      <c r="U75" s="289" t="str">
        <f>IF(ISTEXT(График!BI76),График!BI76,IF('Ночные Часы'!U75&gt;0,CONCATENATE(IF((TEXT(График!BJ76-График!BI76,"ч")-1)&lt;0,0,TEXT(График!BJ76-График!BI76,"ч")-1),"_",TEXT('Ночные Часы'!U75,"Ч")),IF((TEXT(График!BJ76-График!BI76,"ч")-1)&lt;0,0,TEXT(График!BJ76-График!BI76,"ч")-1)))</f>
        <v>В</v>
      </c>
      <c r="V75" s="289" t="str">
        <f>IF(ISTEXT(График!BL76),График!BL76,IF('Ночные Часы'!V75&gt;0,CONCATENATE(IF((TEXT(График!BM76-График!BL76,"ч")-1)&lt;0,0,TEXT(График!BM76-График!BL76,"ч")-1),"_",TEXT('Ночные Часы'!V75,"Ч")),IF((TEXT(График!BM76-График!BL76,"ч")-1)&lt;0,0,TEXT(График!BM76-График!BL76,"ч")-1)))</f>
        <v>11_2</v>
      </c>
      <c r="W75" s="289" t="str">
        <f>IF(ISTEXT(График!BO76),График!BO76,IF('Ночные Часы'!W75&gt;0,CONCATENATE(IF((TEXT(График!BP76-График!BO76,"ч")-1)&lt;0,0,TEXT(График!BP76-График!BO76,"ч")-1),"_",TEXT('Ночные Часы'!W75,"Ч")),IF((TEXT(График!BP76-График!BO76,"ч")-1)&lt;0,0,TEXT(График!BP76-График!BO76,"ч")-1)))</f>
        <v>В</v>
      </c>
      <c r="X75" s="289" t="str">
        <f>IF(ISTEXT(График!BR76),График!BR76,IF('Ночные Часы'!X75&gt;0,CONCATENATE(IF((TEXT(График!BS76-График!BR76,"ч")-1)&lt;0,0,TEXT(График!BS76-График!BR76,"ч")-1),"_",TEXT('Ночные Часы'!X75,"Ч")),IF((TEXT(График!BS76-График!BR76,"ч")-1)&lt;0,0,TEXT(График!BS76-График!BR76,"ч")-1)))</f>
        <v>В</v>
      </c>
      <c r="Y75" s="289" t="str">
        <f>IF(ISTEXT(График!BU76),График!BU76,IF('Ночные Часы'!Y75&gt;0,CONCATENATE(IF((TEXT(График!BV76-График!BU76,"ч")-1)&lt;0,0,TEXT(График!BV76-График!BU76,"ч")-1),"_",TEXT('Ночные Часы'!Y75,"Ч")),IF((TEXT(График!BV76-График!BU76,"ч")-1)&lt;0,0,TEXT(График!BV76-График!BU76,"ч")-1)))</f>
        <v>В</v>
      </c>
      <c r="Z75" s="289">
        <f>IF(ISTEXT(График!BX76),График!BX76,IF('Ночные Часы'!Z75&gt;0,CONCATENATE(IF((TEXT(График!BY76-График!BX76,"ч")-1)&lt;0,0,TEXT(График!BY76-График!BX76,"ч")-1),"_",TEXT('Ночные Часы'!Z75,"Ч")),IF((TEXT(График!BY76-График!BX76,"ч")-1)&lt;0,0,TEXT(График!BY76-График!BX76,"ч")-1)))</f>
        <v>8</v>
      </c>
      <c r="AA75" s="289">
        <f>IF(ISTEXT(График!CA76),График!CA76,IF('Ночные Часы'!AA75&gt;0,CONCATENATE(IF((TEXT(График!CB76-График!CA76,"ч")-1)&lt;0,0,TEXT(График!CB76-График!CA76,"ч")-1),"_",TEXT('Ночные Часы'!AA75,"Ч")),IF((TEXT(График!CB76-График!CA76,"ч")-1)&lt;0,0,TEXT(График!CB76-График!CA76,"ч")-1)))</f>
        <v>8</v>
      </c>
      <c r="AB75" s="289">
        <f>IF(ISTEXT(График!CD76),График!CD76,IF('Ночные Часы'!AB75&gt;0,CONCATENATE(IF((TEXT(График!CE76-График!CD76,"ч")-1)&lt;0,0,TEXT(График!CE76-График!CD76,"ч")-1),"_",TEXT('Ночные Часы'!AB75,"Ч")),IF((TEXT(График!CE76-График!CD76,"ч")-1)&lt;0,0,TEXT(График!CE76-График!CD76,"ч")-1)))</f>
        <v>4</v>
      </c>
      <c r="AC75" s="289" t="str">
        <f>IF(ISTEXT(График!CG76),График!CG76,IF('Ночные Часы'!AC75&gt;0,CONCATENATE(IF((TEXT(График!CH76-График!CG76,"ч")-1)&lt;0,0,TEXT(График!CH76-График!CG76,"ч")-1),"_",TEXT('Ночные Часы'!AC75,"Ч")),IF((TEXT(График!CH76-График!CG76,"ч")-1)&lt;0,0,TEXT(График!CH76-График!CG76,"ч")-1)))</f>
        <v>В</v>
      </c>
      <c r="AD75" s="289">
        <f>IF(ISTEXT(График!CJ76),График!CJ76,IF('Ночные Часы'!AD75&gt;0,CONCATENATE(IF((TEXT(График!CK76-График!CJ76,"ч")-1)&lt;0,0,TEXT(График!CK76-График!CJ76,"ч")-1),"_",TEXT('Ночные Часы'!AD75,"Ч")),IF((TEXT(График!CK76-График!CJ76,"ч")-1)&lt;0,0,TEXT(График!CK76-График!CJ76,"ч")-1)))</f>
        <v>8</v>
      </c>
      <c r="AE75" s="289">
        <f>IF(ISTEXT(График!CM76),График!CM76,IF('Ночные Часы'!AE75&gt;0,CONCATENATE(IF((TEXT(График!CN76-График!CM76,"ч")-1)&lt;0,0,TEXT(График!CN76-График!CM76,"ч")-1),"_",TEXT('Ночные Часы'!AE75,"Ч")),IF((TEXT(График!CN76-График!CM76,"ч")-1)&lt;0,0,TEXT(График!CN76-График!CM76,"ч")-1)))</f>
        <v>8</v>
      </c>
      <c r="AF75" s="289">
        <f>IF(ISTEXT(График!CP76),График!CP76,IF('Ночные Часы'!AF75&gt;0,CONCATENATE(IF((TEXT(График!CQ76-График!CP76,"ч")-1)&lt;0,0,TEXT(График!CQ76-График!CP76,"ч")-1),"_",TEXT('Ночные Часы'!AF75,"Ч")),IF((TEXT(График!CQ76-График!CP76,"ч")-1)&lt;0,0,TEXT(График!CQ76-График!CP76,"ч")-1)))</f>
        <v>4</v>
      </c>
      <c r="AG75" s="289">
        <f>IF(ISTEXT(График!CS76),График!CS76,IF('Ночные Часы'!AG75&gt;0,CONCATENATE(IF((TEXT(График!CT76-График!CS76,"ч")-1)&lt;0,0,TEXT(График!CT76-График!CS76,"ч")-1),"_",TEXT('Ночные Часы'!AG75,"Ч")),IF((TEXT(График!CT76-График!CS76,"ч")-1)&lt;0,0,TEXT(График!CT76-График!CS76,"ч")-1)))</f>
        <v>0</v>
      </c>
      <c r="AH75" s="284">
        <f>График!CW76</f>
        <v>18</v>
      </c>
      <c r="AI75" s="196">
        <f t="array" ref="AI75">SUM(IFERROR(--LEFTB(C75:AG75,FIND("_",C75:AG75)-1),C75:AG75))</f>
        <v>134</v>
      </c>
      <c r="AJ75" s="284">
        <f t="array" ref="AJ75">SUM(--IFERROR(MID(C75:AG75,SEARCH("_",C75:AG75)+1,1),0))</f>
        <v>5</v>
      </c>
      <c r="AK75" s="285">
        <f>'Ночные Часы'!AH75</f>
        <v>0.20833333333333331</v>
      </c>
      <c r="AL75" s="285">
        <f t="shared" si="5"/>
        <v>2.7755575615628914E-17</v>
      </c>
      <c r="AM75" s="351">
        <f t="shared" si="6"/>
        <v>12</v>
      </c>
      <c r="AN75" s="351">
        <f t="shared" si="7"/>
        <v>0</v>
      </c>
      <c r="AO75" s="351">
        <f t="shared" si="8"/>
        <v>0</v>
      </c>
    </row>
    <row r="76" spans="1:41" ht="13.5" customHeight="1" x14ac:dyDescent="0.25">
      <c r="A76" s="8">
        <f>VLOOKUP(B76,'Список КК'!$M$2:$N$377,2,TRUE)</f>
        <v>40286</v>
      </c>
      <c r="B76" s="9" t="str">
        <f>График!C77</f>
        <v>Тажудинова Нурият Ахмедовна</v>
      </c>
      <c r="C76" s="289">
        <f>IF(ISTEXT(График!G77),График!G77,IF('Ночные Часы'!C76&gt;0,CONCATENATE(IF((TEXT(График!H77-График!G77,"ч")-1)&lt;0,0,TEXT(График!H77-График!G77,"ч")-1),"_",TEXT('Ночные Часы'!C76,"Ч")),IF((TEXT(График!H77-График!G77,"ч")-1)&lt;0,0,TEXT(График!H77-График!G77,"ч")-1)))</f>
        <v>8</v>
      </c>
      <c r="D76" s="289">
        <f>IF(ISTEXT(График!J77),График!J77,IF('Ночные Часы'!D76&gt;0,CONCATENATE(IF((TEXT(График!K77-График!J77,"ч")-1)&lt;0,0,TEXT(График!K77-График!J77,"ч")-1),"_",TEXT('Ночные Часы'!D76,"Ч")),IF((TEXT(График!K77-График!J77,"ч")-1)&lt;0,0,TEXT(График!K77-График!J77,"ч")-1)))</f>
        <v>8</v>
      </c>
      <c r="E76" s="289">
        <f>IF(ISTEXT(График!M77),График!M77,IF('Ночные Часы'!E76&gt;0,CONCATENATE(IF((TEXT(График!N77-График!M77,"ч")-1)&lt;0,0,TEXT(График!N77-График!M77,"ч")-1),"_",TEXT('Ночные Часы'!E76,"Ч")),IF((TEXT(График!N77-График!M77,"ч")-1)&lt;0,0,TEXT(График!N77-График!M77,"ч")-1)))</f>
        <v>8</v>
      </c>
      <c r="F76" s="289" t="str">
        <f>IF(ISTEXT(График!P77),График!P77,IF('Ночные Часы'!F76&gt;0,CONCATENATE(IF((TEXT(График!Q77-График!P77,"ч")-1)&lt;0,0,TEXT(График!Q77-График!P77,"ч")-1),"_",TEXT('Ночные Часы'!F76,"Ч")),IF((TEXT(График!Q77-График!P77,"ч")-1)&lt;0,0,TEXT(График!Q77-График!P77,"ч")-1)))</f>
        <v>8_3</v>
      </c>
      <c r="G76" s="289" t="str">
        <f>IF(ISTEXT(График!S77),График!S77,IF('Ночные Часы'!G76&gt;0,CONCATENATE(IF((TEXT(График!T77-График!S77,"ч")-1)&lt;0,0,TEXT(График!T77-График!S77,"ч")-1),"_",TEXT('Ночные Часы'!G76,"Ч")),IF((TEXT(График!T77-График!S77,"ч")-1)&lt;0,0,TEXT(График!T77-График!S77,"ч")-1)))</f>
        <v>8_3</v>
      </c>
      <c r="H76" s="289" t="str">
        <f>IF(ISTEXT(График!V77),График!V77,IF('Ночные Часы'!H76&gt;0,CONCATENATE(IF((TEXT(График!W77-График!V77,"ч")-1)&lt;0,0,TEXT(График!W77-График!V77,"ч")-1),"_",TEXT('Ночные Часы'!H76,"Ч")),IF((TEXT(График!W77-График!V77,"ч")-1)&lt;0,0,TEXT(График!W77-График!V77,"ч")-1)))</f>
        <v>В</v>
      </c>
      <c r="I76" s="289" t="str">
        <f>IF(ISTEXT(График!Y77),График!Y77,IF('Ночные Часы'!I76&gt;0,CONCATENATE(IF((TEXT(График!Z77-График!Y77,"ч")-1)&lt;0,0,TEXT(График!Z77-График!Y77,"ч")-1),"_",TEXT('Ночные Часы'!I76,"Ч")),IF((TEXT(График!Z77-График!Y77,"ч")-1)&lt;0,0,TEXT(График!Z77-График!Y77,"ч")-1)))</f>
        <v>В</v>
      </c>
      <c r="J76" s="289">
        <f>IF(ISTEXT(График!AB77),График!AB77,IF('Ночные Часы'!J76&gt;0,CONCATENATE(IF((TEXT(График!AC77-График!AB77,"ч")-1)&lt;0,0,TEXT(График!AC77-График!AB77,"ч")-1),"_",TEXT('Ночные Часы'!J76,"Ч")),IF((TEXT(График!AC77-График!AB77,"ч")-1)&lt;0,0,TEXT(График!AC77-График!AB77,"ч")-1)))</f>
        <v>8</v>
      </c>
      <c r="K76" s="289">
        <f>IF(ISTEXT(График!AE77),График!AE77,IF('Ночные Часы'!K76&gt;0,CONCATENATE(IF((TEXT(График!AF77-График!AE77,"ч")-1)&lt;0,0,TEXT(График!AF77-График!AE77,"ч")-1),"_",TEXT('Ночные Часы'!K76,"Ч")),IF((TEXT(График!AF77-График!AE77,"ч")-1)&lt;0,0,TEXT(График!AF77-График!AE77,"ч")-1)))</f>
        <v>8</v>
      </c>
      <c r="L76" s="289" t="str">
        <f>IF(ISTEXT(График!AH77),График!AH77,IF('Ночные Часы'!L76&gt;0,CONCATENATE(IF((TEXT(График!AI77-График!AH77,"ч")-1)&lt;0,0,TEXT(График!AI77-График!AH77,"ч")-1),"_",TEXT('Ночные Часы'!L76,"Ч")),IF((TEXT(График!AI77-График!AH77,"ч")-1)&lt;0,0,TEXT(График!AI77-График!AH77,"ч")-1)))</f>
        <v>11_3</v>
      </c>
      <c r="M76" s="289" t="str">
        <f>IF(ISTEXT(График!AK77),График!AK77,IF('Ночные Часы'!M76&gt;0,CONCATENATE(IF((TEXT(График!AL77-График!AK77,"ч")-1)&lt;0,0,TEXT(График!AL77-График!AK77,"ч")-1),"_",TEXT('Ночные Часы'!M76,"Ч")),IF((TEXT(График!AL77-График!AK77,"ч")-1)&lt;0,0,TEXT(График!AL77-График!AK77,"ч")-1)))</f>
        <v>8_3</v>
      </c>
      <c r="N76" s="289" t="str">
        <f>IF(ISTEXT(График!AN77),График!AN77,IF('Ночные Часы'!N76&gt;0,CONCATENATE(IF((TEXT(График!AO77-График!AN77,"ч")-1)&lt;0,0,TEXT(График!AO77-График!AN77,"ч")-1),"_",TEXT('Ночные Часы'!N76,"Ч")),IF((TEXT(График!AO77-График!AN77,"ч")-1)&lt;0,0,TEXT(График!AO77-График!AN77,"ч")-1)))</f>
        <v>В</v>
      </c>
      <c r="O76" s="289" t="str">
        <f>IF(ISTEXT(График!AQ77),График!AQ77,IF('Ночные Часы'!O76&gt;0,CONCATENATE(IF((TEXT(График!AR77-График!AQ77,"ч")-1)&lt;0,0,TEXT(График!AR77-График!AQ77,"ч")-1),"_",TEXT('Ночные Часы'!O76,"Ч")),IF((TEXT(График!AR77-График!AQ77,"ч")-1)&lt;0,0,TEXT(График!AR77-График!AQ77,"ч")-1)))</f>
        <v>В</v>
      </c>
      <c r="P76" s="289">
        <f>IF(ISTEXT(График!AT77),График!AT77,IF('Ночные Часы'!P76&gt;0,CONCATENATE(IF((TEXT(График!AU77-График!AT77,"ч")-1)&lt;0,0,TEXT(График!AU77-График!AT77,"ч")-1),"_",TEXT('Ночные Часы'!P76,"Ч")),IF((TEXT(График!AU77-График!AT77,"ч")-1)&lt;0,0,TEXT(График!AU77-График!AT77,"ч")-1)))</f>
        <v>8</v>
      </c>
      <c r="Q76" s="289">
        <f>IF(ISTEXT(График!AW77),График!AW77,IF('Ночные Часы'!Q76&gt;0,CONCATENATE(IF((TEXT(График!AX77-График!AW77,"ч")-1)&lt;0,0,TEXT(График!AX77-График!AW77,"ч")-1),"_",TEXT('Ночные Часы'!Q76,"Ч")),IF((TEXT(График!AX77-График!AW77,"ч")-1)&lt;0,0,TEXT(График!AX77-График!AW77,"ч")-1)))</f>
        <v>8</v>
      </c>
      <c r="R76" s="289">
        <f>IF(ISTEXT(График!AZ77),График!AZ77,IF('Ночные Часы'!R76&gt;0,CONCATENATE(IF((TEXT(График!BA77-График!AZ77,"ч")-1)&lt;0,0,TEXT(График!BA77-График!AZ77,"ч")-1),"_",TEXT('Ночные Часы'!R76,"Ч")),IF((TEXT(График!BA77-График!AZ77,"ч")-1)&lt;0,0,TEXT(График!BA77-График!AZ77,"ч")-1)))</f>
        <v>8</v>
      </c>
      <c r="S76" s="289" t="str">
        <f>IF(ISTEXT(График!BC77),График!BC77,IF('Ночные Часы'!S76&gt;0,CONCATENATE(IF((TEXT(График!BD77-График!BC77,"ч")-1)&lt;0,0,TEXT(График!BD77-График!BC77,"ч")-1),"_",TEXT('Ночные Часы'!S76,"Ч")),IF((TEXT(График!BD77-График!BC77,"ч")-1)&lt;0,0,TEXT(График!BD77-График!BC77,"ч")-1)))</f>
        <v>8_3</v>
      </c>
      <c r="T76" s="289" t="str">
        <f>IF(ISTEXT(График!BF77),График!BF77,IF('Ночные Часы'!T76&gt;0,CONCATENATE(IF((TEXT(График!BG77-График!BF77,"ч")-1)&lt;0,0,TEXT(График!BG77-График!BF77,"ч")-1),"_",TEXT('Ночные Часы'!T76,"Ч")),IF((TEXT(График!BG77-График!BF77,"ч")-1)&lt;0,0,TEXT(График!BG77-График!BF77,"ч")-1)))</f>
        <v>В</v>
      </c>
      <c r="U76" s="289" t="str">
        <f>IF(ISTEXT(График!BI77),График!BI77,IF('Ночные Часы'!U76&gt;0,CONCATENATE(IF((TEXT(График!BJ77-График!BI77,"ч")-1)&lt;0,0,TEXT(График!BJ77-График!BI77,"ч")-1),"_",TEXT('Ночные Часы'!U76,"Ч")),IF((TEXT(График!BJ77-График!BI77,"ч")-1)&lt;0,0,TEXT(График!BJ77-График!BI77,"ч")-1)))</f>
        <v>В</v>
      </c>
      <c r="V76" s="289">
        <f>IF(ISTEXT(График!BL77),График!BL77,IF('Ночные Часы'!V76&gt;0,CONCATENATE(IF((TEXT(График!BM77-График!BL77,"ч")-1)&lt;0,0,TEXT(График!BM77-График!BL77,"ч")-1),"_",TEXT('Ночные Часы'!V76,"Ч")),IF((TEXT(График!BM77-График!BL77,"ч")-1)&lt;0,0,TEXT(График!BM77-График!BL77,"ч")-1)))</f>
        <v>8</v>
      </c>
      <c r="W76" s="289" t="str">
        <f>IF(ISTEXT(График!BO77),График!BO77,IF('Ночные Часы'!W76&gt;0,CONCATENATE(IF((TEXT(График!BP77-График!BO77,"ч")-1)&lt;0,0,TEXT(График!BP77-График!BO77,"ч")-1),"_",TEXT('Ночные Часы'!W76,"Ч")),IF((TEXT(График!BP77-График!BO77,"ч")-1)&lt;0,0,TEXT(График!BP77-График!BO77,"ч")-1)))</f>
        <v>8_3</v>
      </c>
      <c r="X76" s="289" t="str">
        <f>IF(ISTEXT(График!BR77),График!BR77,IF('Ночные Часы'!X76&gt;0,CONCATENATE(IF((TEXT(График!BS77-График!BR77,"ч")-1)&lt;0,0,TEXT(График!BS77-График!BR77,"ч")-1),"_",TEXT('Ночные Часы'!X76,"Ч")),IF((TEXT(График!BS77-График!BR77,"ч")-1)&lt;0,0,TEXT(График!BS77-График!BR77,"ч")-1)))</f>
        <v>8_3</v>
      </c>
      <c r="Y76" s="289" t="str">
        <f>IF(ISTEXT(График!BU77),График!BU77,IF('Ночные Часы'!Y76&gt;0,CONCATENATE(IF((TEXT(График!BV77-График!BU77,"ч")-1)&lt;0,0,TEXT(График!BV77-График!BU77,"ч")-1),"_",TEXT('Ночные Часы'!Y76,"Ч")),IF((TEXT(График!BV77-График!BU77,"ч")-1)&lt;0,0,TEXT(График!BV77-График!BU77,"ч")-1)))</f>
        <v>8_3</v>
      </c>
      <c r="Z76" s="289" t="str">
        <f>IF(ISTEXT(График!BX77),График!BX77,IF('Ночные Часы'!Z76&gt;0,CONCATENATE(IF((TEXT(График!BY77-График!BX77,"ч")-1)&lt;0,0,TEXT(График!BY77-График!BX77,"ч")-1),"_",TEXT('Ночные Часы'!Z76,"Ч")),IF((TEXT(График!BY77-График!BX77,"ч")-1)&lt;0,0,TEXT(График!BY77-График!BX77,"ч")-1)))</f>
        <v>В</v>
      </c>
      <c r="AA76" s="289" t="str">
        <f>IF(ISTEXT(График!CA77),График!CA77,IF('Ночные Часы'!AA76&gt;0,CONCATENATE(IF((TEXT(График!CB77-График!CA77,"ч")-1)&lt;0,0,TEXT(График!CB77-График!CA77,"ч")-1),"_",TEXT('Ночные Часы'!AA76,"Ч")),IF((TEXT(График!CB77-График!CA77,"ч")-1)&lt;0,0,TEXT(График!CB77-График!CA77,"ч")-1)))</f>
        <v>В</v>
      </c>
      <c r="AB76" s="289">
        <f>IF(ISTEXT(График!CD77),График!CD77,IF('Ночные Часы'!AB76&gt;0,CONCATENATE(IF((TEXT(График!CE77-График!CD77,"ч")-1)&lt;0,0,TEXT(График!CE77-График!CD77,"ч")-1),"_",TEXT('Ночные Часы'!AB76,"Ч")),IF((TEXT(График!CE77-График!CD77,"ч")-1)&lt;0,0,TEXT(График!CE77-График!CD77,"ч")-1)))</f>
        <v>8</v>
      </c>
      <c r="AC76" s="289">
        <f>IF(ISTEXT(График!CG77),График!CG77,IF('Ночные Часы'!AC76&gt;0,CONCATENATE(IF((TEXT(График!CH77-График!CG77,"ч")-1)&lt;0,0,TEXT(График!CH77-График!CG77,"ч")-1),"_",TEXT('Ночные Часы'!AC76,"Ч")),IF((TEXT(График!CH77-График!CG77,"ч")-1)&lt;0,0,TEXT(График!CH77-График!CG77,"ч")-1)))</f>
        <v>8</v>
      </c>
      <c r="AD76" s="289" t="str">
        <f>IF(ISTEXT(График!CJ77),График!CJ77,IF('Ночные Часы'!AD76&gt;0,CONCATENATE(IF((TEXT(График!CK77-График!CJ77,"ч")-1)&lt;0,0,TEXT(График!CK77-График!CJ77,"ч")-1),"_",TEXT('Ночные Часы'!AD76,"Ч")),IF((TEXT(График!CK77-График!CJ77,"ч")-1)&lt;0,0,TEXT(График!CK77-График!CJ77,"ч")-1)))</f>
        <v>8_2</v>
      </c>
      <c r="AE76" s="289" t="str">
        <f>IF(ISTEXT(График!CM77),График!CM77,IF('Ночные Часы'!AE76&gt;0,CONCATENATE(IF((TEXT(График!CN77-График!CM77,"ч")-1)&lt;0,0,TEXT(График!CN77-График!CM77,"ч")-1),"_",TEXT('Ночные Часы'!AE76,"Ч")),IF((TEXT(График!CN77-График!CM77,"ч")-1)&lt;0,0,TEXT(График!CN77-График!CM77,"ч")-1)))</f>
        <v>8_3</v>
      </c>
      <c r="AF76" s="289" t="str">
        <f>IF(ISTEXT(График!CP77),График!CP77,IF('Ночные Часы'!AF76&gt;0,CONCATENATE(IF((TEXT(График!CQ77-График!CP77,"ч")-1)&lt;0,0,TEXT(График!CQ77-График!CP77,"ч")-1),"_",TEXT('Ночные Часы'!AF76,"Ч")),IF((TEXT(График!CQ77-График!CP77,"ч")-1)&lt;0,0,TEXT(График!CQ77-График!CP77,"ч")-1)))</f>
        <v>В</v>
      </c>
      <c r="AG76" s="289">
        <f>IF(ISTEXT(График!CS77),График!CS77,IF('Ночные Часы'!AG76&gt;0,CONCATENATE(IF((TEXT(График!CT77-График!CS77,"ч")-1)&lt;0,0,TEXT(График!CT77-График!CS77,"ч")-1),"_",TEXT('Ночные Часы'!AG76,"Ч")),IF((TEXT(График!CT77-График!CS77,"ч")-1)&lt;0,0,TEXT(График!CT77-График!CS77,"ч")-1)))</f>
        <v>0</v>
      </c>
      <c r="AH76" s="284">
        <f>График!CW77</f>
        <v>21</v>
      </c>
      <c r="AI76" s="196">
        <f t="array" ref="AI76">SUM(IFERROR(--LEFTB(C76:AG76,FIND("_",C76:AG76)-1),C76:AG76))</f>
        <v>171</v>
      </c>
      <c r="AJ76" s="284">
        <f t="array" ref="AJ76">SUM(--IFERROR(MID(C76:AG76,SEARCH("_",C76:AG76)+1,1),0))</f>
        <v>29</v>
      </c>
      <c r="AK76" s="285">
        <f>'Ночные Часы'!AH76</f>
        <v>1.2083333333333333</v>
      </c>
      <c r="AL76" s="285">
        <f t="shared" si="5"/>
        <v>0</v>
      </c>
      <c r="AM76" s="351">
        <f t="shared" si="6"/>
        <v>9</v>
      </c>
      <c r="AN76" s="351">
        <f t="shared" si="7"/>
        <v>0</v>
      </c>
      <c r="AO76" s="351">
        <f t="shared" si="8"/>
        <v>0</v>
      </c>
    </row>
    <row r="77" spans="1:41" x14ac:dyDescent="0.25">
      <c r="A77" s="8">
        <f>VLOOKUP(B77,'Список КК'!$M$2:$N$377,2,TRUE)</f>
        <v>41950</v>
      </c>
      <c r="B77" s="9" t="str">
        <f>График!C78</f>
        <v>Такташева Алия Хамидовна</v>
      </c>
      <c r="C77" s="289" t="str">
        <f>IF(ISTEXT(График!G78),График!G78,IF('Ночные Часы'!C77&gt;0,CONCATENATE(IF((TEXT(График!H78-График!G78,"ч")-1)&lt;0,0,TEXT(График!H78-График!G78,"ч")-1),"_",TEXT('Ночные Часы'!C77,"Ч")),IF((TEXT(График!H78-График!G78,"ч")-1)&lt;0,0,TEXT(График!H78-График!G78,"ч")-1)))</f>
        <v>В</v>
      </c>
      <c r="D77" s="289" t="str">
        <f>IF(ISTEXT(График!J78),График!J78,IF('Ночные Часы'!D77&gt;0,CONCATENATE(IF((TEXT(График!K78-График!J78,"ч")-1)&lt;0,0,TEXT(График!K78-График!J78,"ч")-1),"_",TEXT('Ночные Часы'!D77,"Ч")),IF((TEXT(График!K78-График!J78,"ч")-1)&lt;0,0,TEXT(График!K78-График!J78,"ч")-1)))</f>
        <v>В</v>
      </c>
      <c r="E77" s="289" t="str">
        <f>IF(ISTEXT(График!M78),График!M78,IF('Ночные Часы'!E77&gt;0,CONCATENATE(IF((TEXT(График!N78-График!M78,"ч")-1)&lt;0,0,TEXT(График!N78-График!M78,"ч")-1),"_",TEXT('Ночные Часы'!E77,"Ч")),IF((TEXT(График!N78-График!M78,"ч")-1)&lt;0,0,TEXT(График!N78-График!M78,"ч")-1)))</f>
        <v>6_2</v>
      </c>
      <c r="F77" s="289" t="str">
        <f>IF(ISTEXT(График!P78),График!P78,IF('Ночные Часы'!F77&gt;0,CONCATENATE(IF((TEXT(График!Q78-График!P78,"ч")-1)&lt;0,0,TEXT(График!Q78-График!P78,"ч")-1),"_",TEXT('Ночные Часы'!F77,"Ч")),IF((TEXT(График!Q78-График!P78,"ч")-1)&lt;0,0,TEXT(График!Q78-График!P78,"ч")-1)))</f>
        <v>6_2</v>
      </c>
      <c r="G77" s="289" t="str">
        <f>IF(ISTEXT(График!S78),График!S78,IF('Ночные Часы'!G77&gt;0,CONCATENATE(IF((TEXT(График!T78-График!S78,"ч")-1)&lt;0,0,TEXT(График!T78-График!S78,"ч")-1),"_",TEXT('Ночные Часы'!G77,"Ч")),IF((TEXT(График!T78-График!S78,"ч")-1)&lt;0,0,TEXT(График!T78-График!S78,"ч")-1)))</f>
        <v>В</v>
      </c>
      <c r="H77" s="289" t="str">
        <f>IF(ISTEXT(График!V78),График!V78,IF('Ночные Часы'!H77&gt;0,CONCATENATE(IF((TEXT(График!W78-График!V78,"ч")-1)&lt;0,0,TEXT(График!W78-График!V78,"ч")-1),"_",TEXT('Ночные Часы'!H77,"Ч")),IF((TEXT(График!W78-График!V78,"ч")-1)&lt;0,0,TEXT(График!W78-График!V78,"ч")-1)))</f>
        <v>В</v>
      </c>
      <c r="I77" s="289">
        <f>IF(ISTEXT(График!Y78),График!Y78,IF('Ночные Часы'!I77&gt;0,CONCATENATE(IF((TEXT(График!Z78-График!Y78,"ч")-1)&lt;0,0,TEXT(График!Z78-График!Y78,"ч")-1),"_",TEXT('Ночные Часы'!I77,"Ч")),IF((TEXT(График!Z78-График!Y78,"ч")-1)&lt;0,0,TEXT(График!Z78-График!Y78,"ч")-1)))</f>
        <v>11</v>
      </c>
      <c r="J77" s="289" t="str">
        <f>IF(ISTEXT(График!AB78),График!AB78,IF('Ночные Часы'!J77&gt;0,CONCATENATE(IF((TEXT(График!AC78-График!AB78,"ч")-1)&lt;0,0,TEXT(График!AC78-График!AB78,"ч")-1),"_",TEXT('Ночные Часы'!J77,"Ч")),IF((TEXT(График!AC78-График!AB78,"ч")-1)&lt;0,0,TEXT(График!AC78-График!AB78,"ч")-1)))</f>
        <v>В</v>
      </c>
      <c r="K77" s="289" t="str">
        <f>IF(ISTEXT(График!AE78),График!AE78,IF('Ночные Часы'!K77&gt;0,CONCATENATE(IF((TEXT(График!AF78-График!AE78,"ч")-1)&lt;0,0,TEXT(График!AF78-График!AE78,"ч")-1),"_",TEXT('Ночные Часы'!K77,"Ч")),IF((TEXT(График!AF78-График!AE78,"ч")-1)&lt;0,0,TEXT(График!AF78-График!AE78,"ч")-1)))</f>
        <v>6_2</v>
      </c>
      <c r="L77" s="289" t="str">
        <f>IF(ISTEXT(График!AH78),График!AH78,IF('Ночные Часы'!L77&gt;0,CONCATENATE(IF((TEXT(График!AI78-График!AH78,"ч")-1)&lt;0,0,TEXT(График!AI78-График!AH78,"ч")-1),"_",TEXT('Ночные Часы'!L77,"Ч")),IF((TEXT(График!AI78-График!AH78,"ч")-1)&lt;0,0,TEXT(График!AI78-График!AH78,"ч")-1)))</f>
        <v>6_2</v>
      </c>
      <c r="M77" s="289" t="str">
        <f>IF(ISTEXT(График!AK78),График!AK78,IF('Ночные Часы'!M77&gt;0,CONCATENATE(IF((TEXT(График!AL78-График!AK78,"ч")-1)&lt;0,0,TEXT(График!AL78-График!AK78,"ч")-1),"_",TEXT('Ночные Часы'!M77,"Ч")),IF((TEXT(График!AL78-График!AK78,"ч")-1)&lt;0,0,TEXT(График!AL78-График!AK78,"ч")-1)))</f>
        <v>6_2</v>
      </c>
      <c r="N77" s="289" t="str">
        <f>IF(ISTEXT(График!AN78),График!AN78,IF('Ночные Часы'!N77&gt;0,CONCATENATE(IF((TEXT(График!AO78-График!AN78,"ч")-1)&lt;0,0,TEXT(График!AO78-График!AN78,"ч")-1),"_",TEXT('Ночные Часы'!N77,"Ч")),IF((TEXT(График!AO78-График!AN78,"ч")-1)&lt;0,0,TEXT(График!AO78-График!AN78,"ч")-1)))</f>
        <v>В</v>
      </c>
      <c r="O77" s="289" t="str">
        <f>IF(ISTEXT(График!AQ78),График!AQ78,IF('Ночные Часы'!O77&gt;0,CONCATENATE(IF((TEXT(График!AR78-График!AQ78,"ч")-1)&lt;0,0,TEXT(График!AR78-График!AQ78,"ч")-1),"_",TEXT('Ночные Часы'!O77,"Ч")),IF((TEXT(График!AR78-График!AQ78,"ч")-1)&lt;0,0,TEXT(График!AR78-График!AQ78,"ч")-1)))</f>
        <v>В</v>
      </c>
      <c r="P77" s="289">
        <f>IF(ISTEXT(График!AT78),График!AT78,IF('Ночные Часы'!P77&gt;0,CONCATENATE(IF((TEXT(График!AU78-График!AT78,"ч")-1)&lt;0,0,TEXT(График!AU78-График!AT78,"ч")-1),"_",TEXT('Ночные Часы'!P77,"Ч")),IF((TEXT(График!AU78-График!AT78,"ч")-1)&lt;0,0,TEXT(График!AU78-График!AT78,"ч")-1)))</f>
        <v>11</v>
      </c>
      <c r="Q77" s="289">
        <f>IF(ISTEXT(График!AW78),График!AW78,IF('Ночные Часы'!Q77&gt;0,CONCATENATE(IF((TEXT(График!AX78-График!AW78,"ч")-1)&lt;0,0,TEXT(График!AX78-График!AW78,"ч")-1),"_",TEXT('Ночные Часы'!Q77,"Ч")),IF((TEXT(График!AX78-График!AW78,"ч")-1)&lt;0,0,TEXT(График!AX78-График!AW78,"ч")-1)))</f>
        <v>11</v>
      </c>
      <c r="R77" s="289" t="str">
        <f>IF(ISTEXT(График!AZ78),График!AZ78,IF('Ночные Часы'!R77&gt;0,CONCATENATE(IF((TEXT(График!BA78-График!AZ78,"ч")-1)&lt;0,0,TEXT(График!BA78-График!AZ78,"ч")-1),"_",TEXT('Ночные Часы'!R77,"Ч")),IF((TEXT(График!BA78-График!AZ78,"ч")-1)&lt;0,0,TEXT(График!BA78-График!AZ78,"ч")-1)))</f>
        <v>В</v>
      </c>
      <c r="S77" s="289" t="str">
        <f>IF(ISTEXT(График!BC78),График!BC78,IF('Ночные Часы'!S77&gt;0,CONCATENATE(IF((TEXT(График!BD78-График!BC78,"ч")-1)&lt;0,0,TEXT(График!BD78-График!BC78,"ч")-1),"_",TEXT('Ночные Часы'!S77,"Ч")),IF((TEXT(График!BD78-График!BC78,"ч")-1)&lt;0,0,TEXT(График!BD78-График!BC78,"ч")-1)))</f>
        <v>В</v>
      </c>
      <c r="T77" s="289" t="str">
        <f>IF(ISTEXT(График!BF78),График!BF78,IF('Ночные Часы'!T77&gt;0,CONCATENATE(IF((TEXT(График!BG78-График!BF78,"ч")-1)&lt;0,0,TEXT(График!BG78-График!BF78,"ч")-1),"_",TEXT('Ночные Часы'!T77,"Ч")),IF((TEXT(График!BG78-График!BF78,"ч")-1)&lt;0,0,TEXT(График!BG78-График!BF78,"ч")-1)))</f>
        <v>6_2</v>
      </c>
      <c r="U77" s="289" t="str">
        <f>IF(ISTEXT(График!BI78),График!BI78,IF('Ночные Часы'!U77&gt;0,CONCATENATE(IF((TEXT(График!BJ78-График!BI78,"ч")-1)&lt;0,0,TEXT(График!BJ78-График!BI78,"ч")-1),"_",TEXT('Ночные Часы'!U77,"Ч")),IF((TEXT(График!BJ78-График!BI78,"ч")-1)&lt;0,0,TEXT(График!BJ78-График!BI78,"ч")-1)))</f>
        <v>6_2</v>
      </c>
      <c r="V77" s="289" t="str">
        <f>IF(ISTEXT(График!BL78),График!BL78,IF('Ночные Часы'!V77&gt;0,CONCATENATE(IF((TEXT(График!BM78-График!BL78,"ч")-1)&lt;0,0,TEXT(График!BM78-График!BL78,"ч")-1),"_",TEXT('Ночные Часы'!V77,"Ч")),IF((TEXT(График!BM78-График!BL78,"ч")-1)&lt;0,0,TEXT(График!BM78-График!BL78,"ч")-1)))</f>
        <v>6_2</v>
      </c>
      <c r="W77" s="289">
        <f>IF(ISTEXT(График!BO78),График!BO78,IF('Ночные Часы'!W77&gt;0,CONCATENATE(IF((TEXT(График!BP78-График!BO78,"ч")-1)&lt;0,0,TEXT(График!BP78-График!BO78,"ч")-1),"_",TEXT('Ночные Часы'!W77,"Ч")),IF((TEXT(График!BP78-График!BO78,"ч")-1)&lt;0,0,TEXT(График!BP78-График!BO78,"ч")-1)))</f>
        <v>11</v>
      </c>
      <c r="X77" s="289">
        <f>IF(ISTEXT(График!BR78),График!BR78,IF('Ночные Часы'!X77&gt;0,CONCATENATE(IF((TEXT(График!BS78-График!BR78,"ч")-1)&lt;0,0,TEXT(График!BS78-График!BR78,"ч")-1),"_",TEXT('Ночные Часы'!X77,"Ч")),IF((TEXT(График!BS78-График!BR78,"ч")-1)&lt;0,0,TEXT(График!BS78-График!BR78,"ч")-1)))</f>
        <v>11</v>
      </c>
      <c r="Y77" s="289" t="str">
        <f>IF(ISTEXT(График!BU78),График!BU78,IF('Ночные Часы'!Y77&gt;0,CONCATENATE(IF((TEXT(График!BV78-График!BU78,"ч")-1)&lt;0,0,TEXT(График!BV78-График!BU78,"ч")-1),"_",TEXT('Ночные Часы'!Y77,"Ч")),IF((TEXT(График!BV78-График!BU78,"ч")-1)&lt;0,0,TEXT(График!BV78-График!BU78,"ч")-1)))</f>
        <v>В</v>
      </c>
      <c r="Z77" s="289" t="str">
        <f>IF(ISTEXT(График!BX78),График!BX78,IF('Ночные Часы'!Z77&gt;0,CONCATENATE(IF((TEXT(График!BY78-График!BX78,"ч")-1)&lt;0,0,TEXT(График!BY78-График!BX78,"ч")-1),"_",TEXT('Ночные Часы'!Z77,"Ч")),IF((TEXT(График!BY78-График!BX78,"ч")-1)&lt;0,0,TEXT(График!BY78-График!BX78,"ч")-1)))</f>
        <v>6_2</v>
      </c>
      <c r="AA77" s="289" t="str">
        <f>IF(ISTEXT(График!CA78),График!CA78,IF('Ночные Часы'!AA77&gt;0,CONCATENATE(IF((TEXT(График!CB78-График!CA78,"ч")-1)&lt;0,0,TEXT(График!CB78-График!CA78,"ч")-1),"_",TEXT('Ночные Часы'!AA77,"Ч")),IF((TEXT(График!CB78-График!CA78,"ч")-1)&lt;0,0,TEXT(График!CB78-График!CA78,"ч")-1)))</f>
        <v>6_2</v>
      </c>
      <c r="AB77" s="289" t="str">
        <f>IF(ISTEXT(График!CD78),График!CD78,IF('Ночные Часы'!AB77&gt;0,CONCATENATE(IF((TEXT(График!CE78-График!CD78,"ч")-1)&lt;0,0,TEXT(График!CE78-График!CD78,"ч")-1),"_",TEXT('Ночные Часы'!AB77,"Ч")),IF((TEXT(График!CE78-График!CD78,"ч")-1)&lt;0,0,TEXT(График!CE78-График!CD78,"ч")-1)))</f>
        <v>6_2</v>
      </c>
      <c r="AC77" s="289" t="str">
        <f>IF(ISTEXT(График!CG78),График!CG78,IF('Ночные Часы'!AC77&gt;0,CONCATENATE(IF((TEXT(График!CH78-График!CG78,"ч")-1)&lt;0,0,TEXT(График!CH78-График!CG78,"ч")-1),"_",TEXT('Ночные Часы'!AC77,"Ч")),IF((TEXT(График!CH78-График!CG78,"ч")-1)&lt;0,0,TEXT(График!CH78-График!CG78,"ч")-1)))</f>
        <v>В</v>
      </c>
      <c r="AD77" s="289" t="str">
        <f>IF(ISTEXT(График!CJ78),График!CJ78,IF('Ночные Часы'!AD77&gt;0,CONCATENATE(IF((TEXT(График!CK78-График!CJ78,"ч")-1)&lt;0,0,TEXT(График!CK78-График!CJ78,"ч")-1),"_",TEXT('Ночные Часы'!AD77,"Ч")),IF((TEXT(График!CK78-График!CJ78,"ч")-1)&lt;0,0,TEXT(График!CK78-График!CJ78,"ч")-1)))</f>
        <v>В</v>
      </c>
      <c r="AE77" s="289">
        <f>IF(ISTEXT(График!CM78),График!CM78,IF('Ночные Часы'!AE77&gt;0,CONCATENATE(IF((TEXT(График!CN78-График!CM78,"ч")-1)&lt;0,0,TEXT(График!CN78-График!CM78,"ч")-1),"_",TEXT('Ночные Часы'!AE77,"Ч")),IF((TEXT(График!CN78-График!CM78,"ч")-1)&lt;0,0,TEXT(График!CN78-График!CM78,"ч")-1)))</f>
        <v>11</v>
      </c>
      <c r="AF77" s="289" t="str">
        <f>IF(ISTEXT(График!CP78),График!CP78,IF('Ночные Часы'!AF77&gt;0,CONCATENATE(IF((TEXT(График!CQ78-График!CP78,"ч")-1)&lt;0,0,TEXT(График!CQ78-График!CP78,"ч")-1),"_",TEXT('Ночные Часы'!AF77,"Ч")),IF((TEXT(График!CQ78-График!CP78,"ч")-1)&lt;0,0,TEXT(График!CQ78-График!CP78,"ч")-1)))</f>
        <v>6_2</v>
      </c>
      <c r="AG77" s="289">
        <f>IF(ISTEXT(График!CS78),График!CS78,IF('Ночные Часы'!AG77&gt;0,CONCATENATE(IF((TEXT(График!CT78-График!CS78,"ч")-1)&lt;0,0,TEXT(График!CT78-График!CS78,"ч")-1),"_",TEXT('Ночные Часы'!AG77,"Ч")),IF((TEXT(График!CT78-График!CS78,"ч")-1)&lt;0,0,TEXT(График!CT78-График!CS78,"ч")-1)))</f>
        <v>0</v>
      </c>
      <c r="AH77" s="284">
        <f>График!CW78</f>
        <v>18</v>
      </c>
      <c r="AI77" s="196">
        <f t="array" ref="AI77">SUM(IFERROR(--LEFTB(C77:AG77,FIND("_",C77:AG77)-1),C77:AG77))</f>
        <v>138</v>
      </c>
      <c r="AJ77" s="284">
        <f t="array" ref="AJ77">SUM(--IFERROR(MID(C77:AG77,SEARCH("_",C77:AG77)+1,1),0))</f>
        <v>24</v>
      </c>
      <c r="AK77" s="285">
        <f>'Ночные Часы'!AH77</f>
        <v>1</v>
      </c>
      <c r="AL77" s="285">
        <f t="shared" si="5"/>
        <v>0</v>
      </c>
      <c r="AM77" s="351">
        <f t="shared" si="6"/>
        <v>12</v>
      </c>
      <c r="AN77" s="351">
        <f t="shared" si="7"/>
        <v>0</v>
      </c>
      <c r="AO77" s="351">
        <f t="shared" si="8"/>
        <v>0</v>
      </c>
    </row>
    <row r="78" spans="1:41" x14ac:dyDescent="0.25">
      <c r="A78" s="8">
        <f>VLOOKUP(B78,'Список КК'!$M$2:$N$377,2,TRUE)</f>
        <v>27410</v>
      </c>
      <c r="B78" s="9" t="str">
        <f>График!C79</f>
        <v>Толобаева Айзада Нышановна</v>
      </c>
      <c r="C78" s="289">
        <f>IF(ISTEXT(График!G79),График!G79,IF('Ночные Часы'!C78&gt;0,CONCATENATE(IF((TEXT(График!H79-График!G79,"ч")-1)&lt;0,0,TEXT(График!H79-График!G79,"ч")-1),"_",TEXT('Ночные Часы'!C78,"Ч")),IF((TEXT(График!H79-График!G79,"ч")-1)&lt;0,0,TEXT(График!H79-График!G79,"ч")-1)))</f>
        <v>8</v>
      </c>
      <c r="D78" s="289" t="str">
        <f>IF(ISTEXT(График!J79),График!J79,IF('Ночные Часы'!D78&gt;0,CONCATENATE(IF((TEXT(График!K79-График!J79,"ч")-1)&lt;0,0,TEXT(График!K79-График!J79,"ч")-1),"_",TEXT('Ночные Часы'!D78,"Ч")),IF((TEXT(График!K79-График!J79,"ч")-1)&lt;0,0,TEXT(График!K79-График!J79,"ч")-1)))</f>
        <v>В</v>
      </c>
      <c r="E78" s="289" t="str">
        <f>IF(ISTEXT(График!M79),График!M79,IF('Ночные Часы'!E78&gt;0,CONCATENATE(IF((TEXT(График!N79-График!M79,"ч")-1)&lt;0,0,TEXT(График!N79-График!M79,"ч")-1),"_",TEXT('Ночные Часы'!E78,"Ч")),IF((TEXT(График!N79-График!M79,"ч")-1)&lt;0,0,TEXT(График!N79-График!M79,"ч")-1)))</f>
        <v>В</v>
      </c>
      <c r="F78" s="289">
        <f>IF(ISTEXT(График!P79),График!P79,IF('Ночные Часы'!F78&gt;0,CONCATENATE(IF((TEXT(График!Q79-График!P79,"ч")-1)&lt;0,0,TEXT(График!Q79-График!P79,"ч")-1),"_",TEXT('Ночные Часы'!F78,"Ч")),IF((TEXT(График!Q79-График!P79,"ч")-1)&lt;0,0,TEXT(График!Q79-График!P79,"ч")-1)))</f>
        <v>8</v>
      </c>
      <c r="G78" s="289">
        <f>IF(ISTEXT(График!S79),График!S79,IF('Ночные Часы'!G78&gt;0,CONCATENATE(IF((TEXT(График!T79-График!S79,"ч")-1)&lt;0,0,TEXT(График!T79-График!S79,"ч")-1),"_",TEXT('Ночные Часы'!G78,"Ч")),IF((TEXT(График!T79-График!S79,"ч")-1)&lt;0,0,TEXT(График!T79-График!S79,"ч")-1)))</f>
        <v>8</v>
      </c>
      <c r="H78" s="289">
        <f>IF(ISTEXT(График!V79),График!V79,IF('Ночные Часы'!H78&gt;0,CONCATENATE(IF((TEXT(График!W79-График!V79,"ч")-1)&lt;0,0,TEXT(График!W79-График!V79,"ч")-1),"_",TEXT('Ночные Часы'!H78,"Ч")),IF((TEXT(График!W79-График!V79,"ч")-1)&lt;0,0,TEXT(График!W79-График!V79,"ч")-1)))</f>
        <v>8</v>
      </c>
      <c r="I78" s="289">
        <f>IF(ISTEXT(График!Y79),График!Y79,IF('Ночные Часы'!I78&gt;0,CONCATENATE(IF((TEXT(График!Z79-График!Y79,"ч")-1)&lt;0,0,TEXT(График!Z79-График!Y79,"ч")-1),"_",TEXT('Ночные Часы'!I78,"Ч")),IF((TEXT(График!Z79-График!Y79,"ч")-1)&lt;0,0,TEXT(График!Z79-График!Y79,"ч")-1)))</f>
        <v>8</v>
      </c>
      <c r="J78" s="289" t="str">
        <f>IF(ISTEXT(График!AB79),График!AB79,IF('Ночные Часы'!J78&gt;0,CONCATENATE(IF((TEXT(График!AC79-График!AB79,"ч")-1)&lt;0,0,TEXT(График!AC79-График!AB79,"ч")-1),"_",TEXT('Ночные Часы'!J78,"Ч")),IF((TEXT(График!AC79-График!AB79,"ч")-1)&lt;0,0,TEXT(График!AC79-График!AB79,"ч")-1)))</f>
        <v>В</v>
      </c>
      <c r="K78" s="289">
        <f>IF(ISTEXT(График!AE79),График!AE79,IF('Ночные Часы'!K78&gt;0,CONCATENATE(IF((TEXT(График!AF79-График!AE79,"ч")-1)&lt;0,0,TEXT(График!AF79-График!AE79,"ч")-1),"_",TEXT('Ночные Часы'!K78,"Ч")),IF((TEXT(График!AF79-График!AE79,"ч")-1)&lt;0,0,TEXT(График!AF79-График!AE79,"ч")-1)))</f>
        <v>8</v>
      </c>
      <c r="L78" s="289">
        <f>IF(ISTEXT(График!AH79),График!AH79,IF('Ночные Часы'!L78&gt;0,CONCATENATE(IF((TEXT(График!AI79-График!AH79,"ч")-1)&lt;0,0,TEXT(График!AI79-График!AH79,"ч")-1),"_",TEXT('Ночные Часы'!L78,"Ч")),IF((TEXT(График!AI79-График!AH79,"ч")-1)&lt;0,0,TEXT(График!AI79-График!AH79,"ч")-1)))</f>
        <v>8</v>
      </c>
      <c r="M78" s="289" t="str">
        <f>IF(ISTEXT(График!AK79),График!AK79,IF('Ночные Часы'!M78&gt;0,CONCATENATE(IF((TEXT(График!AL79-График!AK79,"ч")-1)&lt;0,0,TEXT(График!AL79-График!AK79,"ч")-1),"_",TEXT('Ночные Часы'!M78,"Ч")),IF((TEXT(График!AL79-График!AK79,"ч")-1)&lt;0,0,TEXT(График!AL79-График!AK79,"ч")-1)))</f>
        <v>8_3</v>
      </c>
      <c r="N78" s="289" t="str">
        <f>IF(ISTEXT(График!AN79),График!AN79,IF('Ночные Часы'!N78&gt;0,CONCATENATE(IF((TEXT(График!AO79-График!AN79,"ч")-1)&lt;0,0,TEXT(График!AO79-График!AN79,"ч")-1),"_",TEXT('Ночные Часы'!N78,"Ч")),IF((TEXT(График!AO79-График!AN79,"ч")-1)&lt;0,0,TEXT(График!AO79-График!AN79,"ч")-1)))</f>
        <v>8_3</v>
      </c>
      <c r="O78" s="289" t="str">
        <f>IF(ISTEXT(График!AQ79),График!AQ79,IF('Ночные Часы'!O78&gt;0,CONCATENATE(IF((TEXT(График!AR79-График!AQ79,"ч")-1)&lt;0,0,TEXT(График!AR79-График!AQ79,"ч")-1),"_",TEXT('Ночные Часы'!O78,"Ч")),IF((TEXT(График!AR79-График!AQ79,"ч")-1)&lt;0,0,TEXT(График!AR79-График!AQ79,"ч")-1)))</f>
        <v>В</v>
      </c>
      <c r="P78" s="289" t="str">
        <f>IF(ISTEXT(График!AT79),График!AT79,IF('Ночные Часы'!P78&gt;0,CONCATENATE(IF((TEXT(График!AU79-График!AT79,"ч")-1)&lt;0,0,TEXT(График!AU79-График!AT79,"ч")-1),"_",TEXT('Ночные Часы'!P78,"Ч")),IF((TEXT(График!AU79-График!AT79,"ч")-1)&lt;0,0,TEXT(График!AU79-График!AT79,"ч")-1)))</f>
        <v>В</v>
      </c>
      <c r="Q78" s="289">
        <f>IF(ISTEXT(График!AW79),График!AW79,IF('Ночные Часы'!Q78&gt;0,CONCATENATE(IF((TEXT(График!AX79-График!AW79,"ч")-1)&lt;0,0,TEXT(График!AX79-График!AW79,"ч")-1),"_",TEXT('Ночные Часы'!Q78,"Ч")),IF((TEXT(График!AX79-График!AW79,"ч")-1)&lt;0,0,TEXT(График!AX79-График!AW79,"ч")-1)))</f>
        <v>8</v>
      </c>
      <c r="R78" s="289">
        <f>IF(ISTEXT(График!AZ79),График!AZ79,IF('Ночные Часы'!R78&gt;0,CONCATENATE(IF((TEXT(График!BA79-График!AZ79,"ч")-1)&lt;0,0,TEXT(График!BA79-График!AZ79,"ч")-1),"_",TEXT('Ночные Часы'!R78,"Ч")),IF((TEXT(График!BA79-График!AZ79,"ч")-1)&lt;0,0,TEXT(График!BA79-График!AZ79,"ч")-1)))</f>
        <v>8</v>
      </c>
      <c r="S78" s="289">
        <f>IF(ISTEXT(График!BC79),График!BC79,IF('Ночные Часы'!S78&gt;0,CONCATENATE(IF((TEXT(График!BD79-График!BC79,"ч")-1)&lt;0,0,TEXT(График!BD79-График!BC79,"ч")-1),"_",TEXT('Ночные Часы'!S78,"Ч")),IF((TEXT(График!BD79-График!BC79,"ч")-1)&lt;0,0,TEXT(График!BD79-График!BC79,"ч")-1)))</f>
        <v>8</v>
      </c>
      <c r="T78" s="289" t="str">
        <f>IF(ISTEXT(График!BF79),График!BF79,IF('Ночные Часы'!T78&gt;0,CONCATENATE(IF((TEXT(График!BG79-График!BF79,"ч")-1)&lt;0,0,TEXT(График!BG79-График!BF79,"ч")-1),"_",TEXT('Ночные Часы'!T78,"Ч")),IF((TEXT(График!BG79-График!BF79,"ч")-1)&lt;0,0,TEXT(График!BG79-График!BF79,"ч")-1)))</f>
        <v>8_3</v>
      </c>
      <c r="U78" s="289" t="str">
        <f>IF(ISTEXT(График!BI79),График!BI79,IF('Ночные Часы'!U78&gt;0,CONCATENATE(IF((TEXT(График!BJ79-График!BI79,"ч")-1)&lt;0,0,TEXT(График!BJ79-График!BI79,"ч")-1),"_",TEXT('Ночные Часы'!U78,"Ч")),IF((TEXT(График!BJ79-График!BI79,"ч")-1)&lt;0,0,TEXT(График!BJ79-График!BI79,"ч")-1)))</f>
        <v>В</v>
      </c>
      <c r="V78" s="289" t="str">
        <f>IF(ISTEXT(График!BL79),График!BL79,IF('Ночные Часы'!V78&gt;0,CONCATENATE(IF((TEXT(График!BM79-График!BL79,"ч")-1)&lt;0,0,TEXT(График!BM79-График!BL79,"ч")-1),"_",TEXT('Ночные Часы'!V78,"Ч")),IF((TEXT(График!BM79-График!BL79,"ч")-1)&lt;0,0,TEXT(График!BM79-График!BL79,"ч")-1)))</f>
        <v>В</v>
      </c>
      <c r="W78" s="289">
        <f>IF(ISTEXT(График!BO79),График!BO79,IF('Ночные Часы'!W78&gt;0,CONCATENATE(IF((TEXT(График!BP79-График!BO79,"ч")-1)&lt;0,0,TEXT(График!BP79-График!BO79,"ч")-1),"_",TEXT('Ночные Часы'!W78,"Ч")),IF((TEXT(График!BP79-График!BO79,"ч")-1)&lt;0,0,TEXT(График!BP79-График!BO79,"ч")-1)))</f>
        <v>8</v>
      </c>
      <c r="X78" s="289">
        <f>IF(ISTEXT(График!BR79),График!BR79,IF('Ночные Часы'!X78&gt;0,CONCATENATE(IF((TEXT(График!BS79-График!BR79,"ч")-1)&lt;0,0,TEXT(График!BS79-График!BR79,"ч")-1),"_",TEXT('Ночные Часы'!X78,"Ч")),IF((TEXT(График!BS79-График!BR79,"ч")-1)&lt;0,0,TEXT(График!BS79-График!BR79,"ч")-1)))</f>
        <v>8</v>
      </c>
      <c r="Y78" s="289">
        <f>IF(ISTEXT(График!BU79),График!BU79,IF('Ночные Часы'!Y78&gt;0,CONCATENATE(IF((TEXT(График!BV79-График!BU79,"ч")-1)&lt;0,0,TEXT(График!BV79-График!BU79,"ч")-1),"_",TEXT('Ночные Часы'!Y78,"Ч")),IF((TEXT(График!BV79-График!BU79,"ч")-1)&lt;0,0,TEXT(График!BV79-График!BU79,"ч")-1)))</f>
        <v>8</v>
      </c>
      <c r="Z78" s="289" t="str">
        <f>IF(ISTEXT(График!BX79),График!BX79,IF('Ночные Часы'!Z78&gt;0,CONCATENATE(IF((TEXT(График!BY79-График!BX79,"ч")-1)&lt;0,0,TEXT(График!BY79-График!BX79,"ч")-1),"_",TEXT('Ночные Часы'!Z78,"Ч")),IF((TEXT(График!BY79-График!BX79,"ч")-1)&lt;0,0,TEXT(График!BY79-График!BX79,"ч")-1)))</f>
        <v>8_2</v>
      </c>
      <c r="AA78" s="289" t="str">
        <f>IF(ISTEXT(График!CA79),График!CA79,IF('Ночные Часы'!AA78&gt;0,CONCATENATE(IF((TEXT(График!CB79-График!CA79,"ч")-1)&lt;0,0,TEXT(График!CB79-График!CA79,"ч")-1),"_",TEXT('Ночные Часы'!AA78,"Ч")),IF((TEXT(График!CB79-График!CA79,"ч")-1)&lt;0,0,TEXT(График!CB79-График!CA79,"ч")-1)))</f>
        <v>8_2</v>
      </c>
      <c r="AB78" s="289" t="str">
        <f>IF(ISTEXT(График!CD79),График!CD79,IF('Ночные Часы'!AB78&gt;0,CONCATENATE(IF((TEXT(График!CE79-График!CD79,"ч")-1)&lt;0,0,TEXT(График!CE79-График!CD79,"ч")-1),"_",TEXT('Ночные Часы'!AB78,"Ч")),IF((TEXT(График!CE79-График!CD79,"ч")-1)&lt;0,0,TEXT(График!CE79-График!CD79,"ч")-1)))</f>
        <v>В</v>
      </c>
      <c r="AC78" s="289" t="str">
        <f>IF(ISTEXT(График!CG79),График!CG79,IF('Ночные Часы'!AC78&gt;0,CONCATENATE(IF((TEXT(График!CH79-График!CG79,"ч")-1)&lt;0,0,TEXT(График!CH79-График!CG79,"ч")-1),"_",TEXT('Ночные Часы'!AC78,"Ч")),IF((TEXT(График!CH79-График!CG79,"ч")-1)&lt;0,0,TEXT(График!CH79-График!CG79,"ч")-1)))</f>
        <v>В</v>
      </c>
      <c r="AD78" s="289">
        <f>IF(ISTEXT(График!CJ79),График!CJ79,IF('Ночные Часы'!AD78&gt;0,CONCATENATE(IF((TEXT(График!CK79-График!CJ79,"ч")-1)&lt;0,0,TEXT(График!CK79-График!CJ79,"ч")-1),"_",TEXT('Ночные Часы'!AD78,"Ч")),IF((TEXT(График!CK79-График!CJ79,"ч")-1)&lt;0,0,TEXT(График!CK79-График!CJ79,"ч")-1)))</f>
        <v>8</v>
      </c>
      <c r="AE78" s="289">
        <f>IF(ISTEXT(График!CM79),График!CM79,IF('Ночные Часы'!AE78&gt;0,CONCATENATE(IF((TEXT(График!CN79-График!CM79,"ч")-1)&lt;0,0,TEXT(График!CN79-График!CM79,"ч")-1),"_",TEXT('Ночные Часы'!AE78,"Ч")),IF((TEXT(График!CN79-График!CM79,"ч")-1)&lt;0,0,TEXT(График!CN79-График!CM79,"ч")-1)))</f>
        <v>8</v>
      </c>
      <c r="AF78" s="289">
        <f>IF(ISTEXT(График!CP79),График!CP79,IF('Ночные Часы'!AF78&gt;0,CONCATENATE(IF((TEXT(График!CQ79-График!CP79,"ч")-1)&lt;0,0,TEXT(График!CQ79-График!CP79,"ч")-1),"_",TEXT('Ночные Часы'!AF78,"Ч")),IF((TEXT(График!CQ79-График!CP79,"ч")-1)&lt;0,0,TEXT(График!CQ79-График!CP79,"ч")-1)))</f>
        <v>7</v>
      </c>
      <c r="AG78" s="289">
        <f>IF(ISTEXT(График!CS79),График!CS79,IF('Ночные Часы'!AG78&gt;0,CONCATENATE(IF((TEXT(График!CT79-График!CS79,"ч")-1)&lt;0,0,TEXT(График!CT79-График!CS79,"ч")-1),"_",TEXT('Ночные Часы'!AG78,"Ч")),IF((TEXT(График!CT79-График!CS79,"ч")-1)&lt;0,0,TEXT(График!CT79-График!CS79,"ч")-1)))</f>
        <v>0</v>
      </c>
      <c r="AH78" s="284">
        <f>График!CW79</f>
        <v>21</v>
      </c>
      <c r="AI78" s="196">
        <f t="array" ref="AI78">SUM(IFERROR(--LEFTB(C78:AG78,FIND("_",C78:AG78)-1),C78:AG78))</f>
        <v>167</v>
      </c>
      <c r="AJ78" s="284">
        <f t="array" ref="AJ78">SUM(--IFERROR(MID(C78:AG78,SEARCH("_",C78:AG78)+1,1),0))</f>
        <v>13</v>
      </c>
      <c r="AK78" s="285">
        <f>'Ночные Часы'!AH78</f>
        <v>0.54166666666666663</v>
      </c>
      <c r="AL78" s="285">
        <f t="shared" si="5"/>
        <v>0</v>
      </c>
      <c r="AM78" s="351">
        <f t="shared" si="6"/>
        <v>9</v>
      </c>
      <c r="AN78" s="351">
        <f t="shared" si="7"/>
        <v>0</v>
      </c>
      <c r="AO78" s="351">
        <f t="shared" si="8"/>
        <v>0</v>
      </c>
    </row>
    <row r="79" spans="1:41" x14ac:dyDescent="0.25">
      <c r="A79" s="8">
        <f>VLOOKUP(B79,'Список КК'!$M$2:$N$377,2,TRUE)</f>
        <v>47085</v>
      </c>
      <c r="B79" s="9" t="str">
        <f>График!C80</f>
        <v>Трухачева Анастасия Владимировна</v>
      </c>
      <c r="C79" s="289">
        <f>IF(ISTEXT(График!G80),График!G80,IF('Ночные Часы'!C79&gt;0,CONCATENATE(IF((TEXT(График!H80-График!G80,"ч")-1)&lt;0,0,TEXT(График!H80-График!G80,"ч")-1),"_",TEXT('Ночные Часы'!C79,"Ч")),IF((TEXT(График!H80-График!G80,"ч")-1)&lt;0,0,TEXT(График!H80-График!G80,"ч")-1)))</f>
        <v>8</v>
      </c>
      <c r="D79" s="289" t="str">
        <f>IF(ISTEXT(График!J80),График!J80,IF('Ночные Часы'!D79&gt;0,CONCATENATE(IF((TEXT(График!K80-График!J80,"ч")-1)&lt;0,0,TEXT(График!K80-График!J80,"ч")-1),"_",TEXT('Ночные Часы'!D79,"Ч")),IF((TEXT(График!K80-График!J80,"ч")-1)&lt;0,0,TEXT(График!K80-График!J80,"ч")-1)))</f>
        <v>В</v>
      </c>
      <c r="E79" s="289" t="str">
        <f>IF(ISTEXT(График!M80),График!M80,IF('Ночные Часы'!E79&gt;0,CONCATENATE(IF((TEXT(График!N80-График!M80,"ч")-1)&lt;0,0,TEXT(График!N80-График!M80,"ч")-1),"_",TEXT('Ночные Часы'!E79,"Ч")),IF((TEXT(График!N80-График!M80,"ч")-1)&lt;0,0,TEXT(График!N80-График!M80,"ч")-1)))</f>
        <v>4_1</v>
      </c>
      <c r="F79" s="289" t="str">
        <f>IF(ISTEXT(График!P80),График!P80,IF('Ночные Часы'!F79&gt;0,CONCATENATE(IF((TEXT(График!Q80-График!P80,"ч")-1)&lt;0,0,TEXT(График!Q80-График!P80,"ч")-1),"_",TEXT('Ночные Часы'!F79,"Ч")),IF((TEXT(График!Q80-График!P80,"ч")-1)&lt;0,0,TEXT(График!Q80-График!P80,"ч")-1)))</f>
        <v>4_1</v>
      </c>
      <c r="G79" s="289" t="str">
        <f>IF(ISTEXT(График!S80),График!S80,IF('Ночные Часы'!G79&gt;0,CONCATENATE(IF((TEXT(График!T80-График!S80,"ч")-1)&lt;0,0,TEXT(График!T80-График!S80,"ч")-1),"_",TEXT('Ночные Часы'!G79,"Ч")),IF((TEXT(График!T80-График!S80,"ч")-1)&lt;0,0,TEXT(График!T80-График!S80,"ч")-1)))</f>
        <v>4_1</v>
      </c>
      <c r="H79" s="289" t="str">
        <f>IF(ISTEXT(График!V80),График!V80,IF('Ночные Часы'!H79&gt;0,CONCATENATE(IF((TEXT(График!W80-График!V80,"ч")-1)&lt;0,0,TEXT(График!W80-График!V80,"ч")-1),"_",TEXT('Ночные Часы'!H79,"Ч")),IF((TEXT(График!W80-График!V80,"ч")-1)&lt;0,0,TEXT(График!W80-График!V80,"ч")-1)))</f>
        <v>4_1</v>
      </c>
      <c r="I79" s="289" t="str">
        <f>IF(ISTEXT(График!Y80),График!Y80,IF('Ночные Часы'!I79&gt;0,CONCATENATE(IF((TEXT(График!Z80-График!Y80,"ч")-1)&lt;0,0,TEXT(График!Z80-График!Y80,"ч")-1),"_",TEXT('Ночные Часы'!I79,"Ч")),IF((TEXT(График!Z80-График!Y80,"ч")-1)&lt;0,0,TEXT(График!Z80-График!Y80,"ч")-1)))</f>
        <v>В</v>
      </c>
      <c r="J79" s="289" t="str">
        <f>IF(ISTEXT(График!AB80),График!AB80,IF('Ночные Часы'!J79&gt;0,CONCATENATE(IF((TEXT(График!AC80-График!AB80,"ч")-1)&lt;0,0,TEXT(График!AC80-График!AB80,"ч")-1),"_",TEXT('Ночные Часы'!J79,"Ч")),IF((TEXT(График!AC80-График!AB80,"ч")-1)&lt;0,0,TEXT(График!AC80-График!AB80,"ч")-1)))</f>
        <v>В</v>
      </c>
      <c r="K79" s="289" t="str">
        <f>IF(ISTEXT(График!AE80),График!AE80,IF('Ночные Часы'!K79&gt;0,CONCATENATE(IF((TEXT(График!AF80-График!AE80,"ч")-1)&lt;0,0,TEXT(График!AF80-График!AE80,"ч")-1),"_",TEXT('Ночные Часы'!K79,"Ч")),IF((TEXT(График!AF80-График!AE80,"ч")-1)&lt;0,0,TEXT(График!AF80-График!AE80,"ч")-1)))</f>
        <v>4_1</v>
      </c>
      <c r="L79" s="289" t="str">
        <f>IF(ISTEXT(График!AH80),График!AH80,IF('Ночные Часы'!L79&gt;0,CONCATENATE(IF((TEXT(График!AI80-График!AH80,"ч")-1)&lt;0,0,TEXT(График!AI80-График!AH80,"ч")-1),"_",TEXT('Ночные Часы'!L79,"Ч")),IF((TEXT(График!AI80-График!AH80,"ч")-1)&lt;0,0,TEXT(График!AI80-График!AH80,"ч")-1)))</f>
        <v>4_1</v>
      </c>
      <c r="M79" s="289" t="str">
        <f>IF(ISTEXT(График!AK80),График!AK80,IF('Ночные Часы'!M79&gt;0,CONCATENATE(IF((TEXT(График!AL80-График!AK80,"ч")-1)&lt;0,0,TEXT(График!AL80-График!AK80,"ч")-1),"_",TEXT('Ночные Часы'!M79,"Ч")),IF((TEXT(График!AL80-График!AK80,"ч")-1)&lt;0,0,TEXT(График!AL80-График!AK80,"ч")-1)))</f>
        <v>5_2</v>
      </c>
      <c r="N79" s="289" t="str">
        <f>IF(ISTEXT(График!AN80),График!AN80,IF('Ночные Часы'!N79&gt;0,CONCATENATE(IF((TEXT(График!AO80-График!AN80,"ч")-1)&lt;0,0,TEXT(График!AO80-График!AN80,"ч")-1),"_",TEXT('Ночные Часы'!N79,"Ч")),IF((TEXT(График!AO80-График!AN80,"ч")-1)&lt;0,0,TEXT(График!AO80-График!AN80,"ч")-1)))</f>
        <v>В</v>
      </c>
      <c r="O79" s="289" t="str">
        <f>IF(ISTEXT(График!AQ80),График!AQ80,IF('Ночные Часы'!O79&gt;0,CONCATENATE(IF((TEXT(График!AR80-График!AQ80,"ч")-1)&lt;0,0,TEXT(График!AR80-График!AQ80,"ч")-1),"_",TEXT('Ночные Часы'!O79,"Ч")),IF((TEXT(График!AR80-График!AQ80,"ч")-1)&lt;0,0,TEXT(График!AR80-График!AQ80,"ч")-1)))</f>
        <v>В</v>
      </c>
      <c r="P79" s="289">
        <f>IF(ISTEXT(График!AT80),График!AT80,IF('Ночные Часы'!P79&gt;0,CONCATENATE(IF((TEXT(График!AU80-График!AT80,"ч")-1)&lt;0,0,TEXT(График!AU80-График!AT80,"ч")-1),"_",TEXT('Ночные Часы'!P79,"Ч")),IF((TEXT(График!AU80-График!AT80,"ч")-1)&lt;0,0,TEXT(График!AU80-График!AT80,"ч")-1)))</f>
        <v>11</v>
      </c>
      <c r="Q79" s="289">
        <f>IF(ISTEXT(График!AW80),График!AW80,IF('Ночные Часы'!Q79&gt;0,CONCATENATE(IF((TEXT(График!AX80-График!AW80,"ч")-1)&lt;0,0,TEXT(График!AX80-График!AW80,"ч")-1),"_",TEXT('Ночные Часы'!Q79,"Ч")),IF((TEXT(График!AX80-График!AW80,"ч")-1)&lt;0,0,TEXT(График!AX80-График!AW80,"ч")-1)))</f>
        <v>11</v>
      </c>
      <c r="R79" s="289" t="str">
        <f>IF(ISTEXT(График!AZ80),График!AZ80,IF('Ночные Часы'!R79&gt;0,CONCATENATE(IF((TEXT(График!BA80-График!AZ80,"ч")-1)&lt;0,0,TEXT(График!BA80-График!AZ80,"ч")-1),"_",TEXT('Ночные Часы'!R79,"Ч")),IF((TEXT(График!BA80-График!AZ80,"ч")-1)&lt;0,0,TEXT(График!BA80-График!AZ80,"ч")-1)))</f>
        <v>4_1</v>
      </c>
      <c r="S79" s="289" t="str">
        <f>IF(ISTEXT(График!BC80),График!BC80,IF('Ночные Часы'!S79&gt;0,CONCATENATE(IF((TEXT(График!BD80-График!BC80,"ч")-1)&lt;0,0,TEXT(График!BD80-График!BC80,"ч")-1),"_",TEXT('Ночные Часы'!S79,"Ч")),IF((TEXT(График!BD80-График!BC80,"ч")-1)&lt;0,0,TEXT(График!BD80-График!BC80,"ч")-1)))</f>
        <v>4_1</v>
      </c>
      <c r="T79" s="289" t="str">
        <f>IF(ISTEXT(График!BF80),График!BF80,IF('Ночные Часы'!T79&gt;0,CONCATENATE(IF((TEXT(График!BG80-График!BF80,"ч")-1)&lt;0,0,TEXT(График!BG80-График!BF80,"ч")-1),"_",TEXT('Ночные Часы'!T79,"Ч")),IF((TEXT(График!BG80-График!BF80,"ч")-1)&lt;0,0,TEXT(График!BG80-График!BF80,"ч")-1)))</f>
        <v>В</v>
      </c>
      <c r="U79" s="289" t="str">
        <f>IF(ISTEXT(График!BI80),График!BI80,IF('Ночные Часы'!U79&gt;0,CONCATENATE(IF((TEXT(График!BJ80-График!BI80,"ч")-1)&lt;0,0,TEXT(График!BJ80-График!BI80,"ч")-1),"_",TEXT('Ночные Часы'!U79,"Ч")),IF((TEXT(График!BJ80-График!BI80,"ч")-1)&lt;0,0,TEXT(График!BJ80-График!BI80,"ч")-1)))</f>
        <v>В</v>
      </c>
      <c r="V79" s="289" t="str">
        <f>IF(ISTEXT(График!BL80),График!BL80,IF('Ночные Часы'!V79&gt;0,CONCATENATE(IF((TEXT(График!BM80-График!BL80,"ч")-1)&lt;0,0,TEXT(График!BM80-График!BL80,"ч")-1),"_",TEXT('Ночные Часы'!V79,"Ч")),IF((TEXT(График!BM80-График!BL80,"ч")-1)&lt;0,0,TEXT(График!BM80-График!BL80,"ч")-1)))</f>
        <v>В</v>
      </c>
      <c r="W79" s="289">
        <f>IF(ISTEXT(График!BO80),График!BO80,IF('Ночные Часы'!W79&gt;0,CONCATENATE(IF((TEXT(График!BP80-График!BO80,"ч")-1)&lt;0,0,TEXT(График!BP80-График!BO80,"ч")-1),"_",TEXT('Ночные Часы'!W79,"Ч")),IF((TEXT(График!BP80-График!BO80,"ч")-1)&lt;0,0,TEXT(График!BP80-График!BO80,"ч")-1)))</f>
        <v>11</v>
      </c>
      <c r="X79" s="289">
        <f>IF(ISTEXT(График!BR80),График!BR80,IF('Ночные Часы'!X79&gt;0,CONCATENATE(IF((TEXT(График!BS80-График!BR80,"ч")-1)&lt;0,0,TEXT(График!BS80-График!BR80,"ч")-1),"_",TEXT('Ночные Часы'!X79,"Ч")),IF((TEXT(График!BS80-График!BR80,"ч")-1)&lt;0,0,TEXT(График!BS80-График!BR80,"ч")-1)))</f>
        <v>11</v>
      </c>
      <c r="Y79" s="289" t="str">
        <f>IF(ISTEXT(График!BU80),График!BU80,IF('Ночные Часы'!Y79&gt;0,CONCATENATE(IF((TEXT(График!BV80-График!BU80,"ч")-1)&lt;0,0,TEXT(График!BV80-График!BU80,"ч")-1),"_",TEXT('Ночные Часы'!Y79,"Ч")),IF((TEXT(График!BV80-График!BU80,"ч")-1)&lt;0,0,TEXT(График!BV80-График!BU80,"ч")-1)))</f>
        <v>4_1</v>
      </c>
      <c r="Z79" s="289" t="str">
        <f>IF(ISTEXT(График!BX80),График!BX80,IF('Ночные Часы'!Z79&gt;0,CONCATENATE(IF((TEXT(График!BY80-График!BX80,"ч")-1)&lt;0,0,TEXT(График!BY80-График!BX80,"ч")-1),"_",TEXT('Ночные Часы'!Z79,"Ч")),IF((TEXT(График!BY80-График!BX80,"ч")-1)&lt;0,0,TEXT(График!BY80-График!BX80,"ч")-1)))</f>
        <v>4_1</v>
      </c>
      <c r="AA79" s="289" t="str">
        <f>IF(ISTEXT(График!CA80),График!CA80,IF('Ночные Часы'!AA79&gt;0,CONCATENATE(IF((TEXT(График!CB80-График!CA80,"ч")-1)&lt;0,0,TEXT(График!CB80-График!CA80,"ч")-1),"_",TEXT('Ночные Часы'!AA79,"Ч")),IF((TEXT(График!CB80-График!CA80,"ч")-1)&lt;0,0,TEXT(График!CB80-График!CA80,"ч")-1)))</f>
        <v>4_1</v>
      </c>
      <c r="AB79" s="289" t="str">
        <f>IF(ISTEXT(График!CD80),График!CD80,IF('Ночные Часы'!AB79&gt;0,CONCATENATE(IF((TEXT(График!CE80-График!CD80,"ч")-1)&lt;0,0,TEXT(График!CE80-График!CD80,"ч")-1),"_",TEXT('Ночные Часы'!AB79,"Ч")),IF((TEXT(График!CE80-График!CD80,"ч")-1)&lt;0,0,TEXT(График!CE80-График!CD80,"ч")-1)))</f>
        <v>В</v>
      </c>
      <c r="AC79" s="289" t="str">
        <f>IF(ISTEXT(График!CG80),График!CG80,IF('Ночные Часы'!AC79&gt;0,CONCATENATE(IF((TEXT(График!CH80-График!CG80,"ч")-1)&lt;0,0,TEXT(График!CH80-График!CG80,"ч")-1),"_",TEXT('Ночные Часы'!AC79,"Ч")),IF((TEXT(График!CH80-График!CG80,"ч")-1)&lt;0,0,TEXT(График!CH80-График!CG80,"ч")-1)))</f>
        <v>В</v>
      </c>
      <c r="AD79" s="289">
        <f>IF(ISTEXT(График!CJ80),График!CJ80,IF('Ночные Часы'!AD79&gt;0,CONCATENATE(IF((TEXT(График!CK80-График!CJ80,"ч")-1)&lt;0,0,TEXT(График!CK80-График!CJ80,"ч")-1),"_",TEXT('Ночные Часы'!AD79,"Ч")),IF((TEXT(График!CK80-График!CJ80,"ч")-1)&lt;0,0,TEXT(График!CK80-График!CJ80,"ч")-1)))</f>
        <v>11</v>
      </c>
      <c r="AE79" s="289">
        <f>IF(ISTEXT(График!CM80),График!CM80,IF('Ночные Часы'!AE79&gt;0,CONCATENATE(IF((TEXT(График!CN80-График!CM80,"ч")-1)&lt;0,0,TEXT(График!CN80-График!CM80,"ч")-1),"_",TEXT('Ночные Часы'!AE79,"Ч")),IF((TEXT(График!CN80-График!CM80,"ч")-1)&lt;0,0,TEXT(График!CN80-График!CM80,"ч")-1)))</f>
        <v>11</v>
      </c>
      <c r="AF79" s="289" t="str">
        <f>IF(ISTEXT(График!CP80),График!CP80,IF('Ночные Часы'!AF79&gt;0,CONCATENATE(IF((TEXT(График!CQ80-График!CP80,"ч")-1)&lt;0,0,TEXT(График!CQ80-График!CP80,"ч")-1),"_",TEXT('Ночные Часы'!AF79,"Ч")),IF((TEXT(График!CQ80-График!CP80,"ч")-1)&lt;0,0,TEXT(График!CQ80-График!CP80,"ч")-1)))</f>
        <v>4_1</v>
      </c>
      <c r="AG79" s="289">
        <f>IF(ISTEXT(График!CS80),График!CS80,IF('Ночные Часы'!AG79&gt;0,CONCATENATE(IF((TEXT(График!CT80-График!CS80,"ч")-1)&lt;0,0,TEXT(График!CT80-График!CS80,"ч")-1),"_",TEXT('Ночные Часы'!AG79,"Ч")),IF((TEXT(График!CT80-График!CS80,"ч")-1)&lt;0,0,TEXT(График!CT80-График!CS80,"ч")-1)))</f>
        <v>0</v>
      </c>
      <c r="AH79" s="284">
        <f>График!CW80</f>
        <v>20</v>
      </c>
      <c r="AI79" s="196">
        <f t="array" ref="AI79">SUM(IFERROR(--LEFTB(C79:AG79,FIND("_",C79:AG79)-1),C79:AG79))</f>
        <v>127</v>
      </c>
      <c r="AJ79" s="284">
        <f t="array" ref="AJ79">SUM(--IFERROR(MID(C79:AG79,SEARCH("_",C79:AG79)+1,1),0))</f>
        <v>14</v>
      </c>
      <c r="AK79" s="285">
        <f>'Ночные Часы'!AH79</f>
        <v>0.58333333333333326</v>
      </c>
      <c r="AL79" s="285">
        <f t="shared" si="5"/>
        <v>1.1102230246251565E-16</v>
      </c>
      <c r="AM79" s="351">
        <f t="shared" si="6"/>
        <v>10</v>
      </c>
      <c r="AN79" s="351">
        <f t="shared" si="7"/>
        <v>0</v>
      </c>
      <c r="AO79" s="351">
        <f t="shared" si="8"/>
        <v>0</v>
      </c>
    </row>
    <row r="80" spans="1:41" x14ac:dyDescent="0.25">
      <c r="A80" s="8">
        <f>VLOOKUP(B80,'Список КК'!$M$2:$N$377,2,TRUE)</f>
        <v>3089</v>
      </c>
      <c r="B80" s="9" t="str">
        <f>График!C81</f>
        <v>Угленкова Тамара Александровна</v>
      </c>
      <c r="C80" s="289" t="str">
        <f>IF(ISTEXT(График!G81),График!G81,IF('Ночные Часы'!C80&gt;0,CONCATENATE(IF((TEXT(График!H81-График!G81,"ч")-1)&lt;0,0,TEXT(График!H81-График!G81,"ч")-1),"_",TEXT('Ночные Часы'!C80,"Ч")),IF((TEXT(График!H81-График!G81,"ч")-1)&lt;0,0,TEXT(График!H81-График!G81,"ч")-1)))</f>
        <v>В</v>
      </c>
      <c r="D80" s="289" t="str">
        <f>IF(ISTEXT(График!J81),График!J81,IF('Ночные Часы'!D80&gt;0,CONCATENATE(IF((TEXT(График!K81-График!J81,"ч")-1)&lt;0,0,TEXT(График!K81-График!J81,"ч")-1),"_",TEXT('Ночные Часы'!D80,"Ч")),IF((TEXT(График!K81-График!J81,"ч")-1)&lt;0,0,TEXT(График!K81-График!J81,"ч")-1)))</f>
        <v>В</v>
      </c>
      <c r="E80" s="289" t="str">
        <f>IF(ISTEXT(График!M81),График!M81,IF('Ночные Часы'!E80&gt;0,CONCATENATE(IF((TEXT(График!N81-График!M81,"ч")-1)&lt;0,0,TEXT(График!N81-График!M81,"ч")-1),"_",TEXT('Ночные Часы'!E80,"Ч")),IF((TEXT(График!N81-График!M81,"ч")-1)&lt;0,0,TEXT(График!N81-График!M81,"ч")-1)))</f>
        <v>В</v>
      </c>
      <c r="F80" s="289">
        <f>IF(ISTEXT(График!P81),График!P81,IF('Ночные Часы'!F80&gt;0,CONCATENATE(IF((TEXT(График!Q81-График!P81,"ч")-1)&lt;0,0,TEXT(График!Q81-График!P81,"ч")-1),"_",TEXT('Ночные Часы'!F80,"Ч")),IF((TEXT(График!Q81-График!P81,"ч")-1)&lt;0,0,TEXT(График!Q81-График!P81,"ч")-1)))</f>
        <v>8</v>
      </c>
      <c r="G80" s="289">
        <f>IF(ISTEXT(График!S81),График!S81,IF('Ночные Часы'!G80&gt;0,CONCATENATE(IF((TEXT(График!T81-График!S81,"ч")-1)&lt;0,0,TEXT(График!T81-График!S81,"ч")-1),"_",TEXT('Ночные Часы'!G80,"Ч")),IF((TEXT(График!T81-График!S81,"ч")-1)&lt;0,0,TEXT(График!T81-График!S81,"ч")-1)))</f>
        <v>8</v>
      </c>
      <c r="H80" s="289">
        <f>IF(ISTEXT(График!V81),График!V81,IF('Ночные Часы'!H80&gt;0,CONCATENATE(IF((TEXT(График!W81-График!V81,"ч")-1)&lt;0,0,TEXT(График!W81-График!V81,"ч")-1),"_",TEXT('Ночные Часы'!H80,"Ч")),IF((TEXT(График!W81-График!V81,"ч")-1)&lt;0,0,TEXT(График!W81-График!V81,"ч")-1)))</f>
        <v>8</v>
      </c>
      <c r="I80" s="289">
        <f>IF(ISTEXT(График!Y81),График!Y81,IF('Ночные Часы'!I80&gt;0,CONCATENATE(IF((TEXT(График!Z81-График!Y81,"ч")-1)&lt;0,0,TEXT(График!Z81-График!Y81,"ч")-1),"_",TEXT('Ночные Часы'!I80,"Ч")),IF((TEXT(График!Z81-График!Y81,"ч")-1)&lt;0,0,TEXT(График!Z81-График!Y81,"ч")-1)))</f>
        <v>8</v>
      </c>
      <c r="J80" s="289" t="str">
        <f>IF(ISTEXT(График!AB81),График!AB81,IF('Ночные Часы'!J80&gt;0,CONCATENATE(IF((TEXT(График!AC81-График!AB81,"ч")-1)&lt;0,0,TEXT(График!AC81-График!AB81,"ч")-1),"_",TEXT('Ночные Часы'!J80,"Ч")),IF((TEXT(График!AC81-График!AB81,"ч")-1)&lt;0,0,TEXT(График!AC81-График!AB81,"ч")-1)))</f>
        <v>В</v>
      </c>
      <c r="K80" s="289" t="str">
        <f>IF(ISTEXT(График!AE81),График!AE81,IF('Ночные Часы'!K80&gt;0,CONCATENATE(IF((TEXT(График!AF81-График!AE81,"ч")-1)&lt;0,0,TEXT(График!AF81-График!AE81,"ч")-1),"_",TEXT('Ночные Часы'!K80,"Ч")),IF((TEXT(График!AF81-График!AE81,"ч")-1)&lt;0,0,TEXT(График!AF81-График!AE81,"ч")-1)))</f>
        <v>В</v>
      </c>
      <c r="L80" s="289" t="str">
        <f>IF(ISTEXT(График!AH81),График!AH81,IF('Ночные Часы'!L80&gt;0,CONCATENATE(IF((TEXT(График!AI81-График!AH81,"ч")-1)&lt;0,0,TEXT(График!AI81-График!AH81,"ч")-1),"_",TEXT('Ночные Часы'!L80,"Ч")),IF((TEXT(График!AI81-График!AH81,"ч")-1)&lt;0,0,TEXT(График!AI81-График!AH81,"ч")-1)))</f>
        <v>В</v>
      </c>
      <c r="M80" s="289">
        <f>IF(ISTEXT(График!AK81),График!AK81,IF('Ночные Часы'!M80&gt;0,CONCATENATE(IF((TEXT(График!AL81-График!AK81,"ч")-1)&lt;0,0,TEXT(График!AL81-График!AK81,"ч")-1),"_",TEXT('Ночные Часы'!M80,"Ч")),IF((TEXT(График!AL81-График!AK81,"ч")-1)&lt;0,0,TEXT(График!AL81-График!AK81,"ч")-1)))</f>
        <v>8</v>
      </c>
      <c r="N80" s="289">
        <f>IF(ISTEXT(График!AN81),График!AN81,IF('Ночные Часы'!N80&gt;0,CONCATENATE(IF((TEXT(График!AO81-График!AN81,"ч")-1)&lt;0,0,TEXT(График!AO81-График!AN81,"ч")-1),"_",TEXT('Ночные Часы'!N80,"Ч")),IF((TEXT(График!AO81-График!AN81,"ч")-1)&lt;0,0,TEXT(График!AO81-График!AN81,"ч")-1)))</f>
        <v>8</v>
      </c>
      <c r="O80" s="289">
        <f>IF(ISTEXT(График!AQ81),График!AQ81,IF('Ночные Часы'!O80&gt;0,CONCATENATE(IF((TEXT(График!AR81-График!AQ81,"ч")-1)&lt;0,0,TEXT(График!AR81-График!AQ81,"ч")-1),"_",TEXT('Ночные Часы'!O80,"Ч")),IF((TEXT(График!AR81-График!AQ81,"ч")-1)&lt;0,0,TEXT(График!AR81-График!AQ81,"ч")-1)))</f>
        <v>8</v>
      </c>
      <c r="P80" s="289">
        <f>IF(ISTEXT(График!AT81),График!AT81,IF('Ночные Часы'!P80&gt;0,CONCATENATE(IF((TEXT(График!AU81-График!AT81,"ч")-1)&lt;0,0,TEXT(График!AU81-График!AT81,"ч")-1),"_",TEXT('Ночные Часы'!P80,"Ч")),IF((TEXT(График!AU81-График!AT81,"ч")-1)&lt;0,0,TEXT(График!AU81-График!AT81,"ч")-1)))</f>
        <v>8</v>
      </c>
      <c r="Q80" s="289" t="str">
        <f>IF(ISTEXT(График!AW81),График!AW81,IF('Ночные Часы'!Q80&gt;0,CONCATENATE(IF((TEXT(График!AX81-График!AW81,"ч")-1)&lt;0,0,TEXT(График!AX81-График!AW81,"ч")-1),"_",TEXT('Ночные Часы'!Q80,"Ч")),IF((TEXT(График!AX81-График!AW81,"ч")-1)&lt;0,0,TEXT(График!AX81-График!AW81,"ч")-1)))</f>
        <v>В</v>
      </c>
      <c r="R80" s="289" t="str">
        <f>IF(ISTEXT(График!AZ81),График!AZ81,IF('Ночные Часы'!R80&gt;0,CONCATENATE(IF((TEXT(График!BA81-График!AZ81,"ч")-1)&lt;0,0,TEXT(График!BA81-График!AZ81,"ч")-1),"_",TEXT('Ночные Часы'!R80,"Ч")),IF((TEXT(График!BA81-График!AZ81,"ч")-1)&lt;0,0,TEXT(График!BA81-График!AZ81,"ч")-1)))</f>
        <v>В</v>
      </c>
      <c r="S80" s="289" t="str">
        <f>IF(ISTEXT(График!BC81),График!BC81,IF('Ночные Часы'!S80&gt;0,CONCATENATE(IF((TEXT(График!BD81-График!BC81,"ч")-1)&lt;0,0,TEXT(График!BD81-График!BC81,"ч")-1),"_",TEXT('Ночные Часы'!S80,"Ч")),IF((TEXT(График!BD81-График!BC81,"ч")-1)&lt;0,0,TEXT(График!BD81-График!BC81,"ч")-1)))</f>
        <v>В</v>
      </c>
      <c r="T80" s="289">
        <f>IF(ISTEXT(График!BF81),График!BF81,IF('Ночные Часы'!T80&gt;0,CONCATENATE(IF((TEXT(График!BG81-График!BF81,"ч")-1)&lt;0,0,TEXT(График!BG81-График!BF81,"ч")-1),"_",TEXT('Ночные Часы'!T80,"Ч")),IF((TEXT(График!BG81-График!BF81,"ч")-1)&lt;0,0,TEXT(График!BG81-График!BF81,"ч")-1)))</f>
        <v>8</v>
      </c>
      <c r="U80" s="289">
        <f>IF(ISTEXT(График!BI81),График!BI81,IF('Ночные Часы'!U80&gt;0,CONCATENATE(IF((TEXT(График!BJ81-График!BI81,"ч")-1)&lt;0,0,TEXT(График!BJ81-График!BI81,"ч")-1),"_",TEXT('Ночные Часы'!U80,"Ч")),IF((TEXT(График!BJ81-График!BI81,"ч")-1)&lt;0,0,TEXT(График!BJ81-График!BI81,"ч")-1)))</f>
        <v>8</v>
      </c>
      <c r="V80" s="289">
        <f>IF(ISTEXT(График!BL81),График!BL81,IF('Ночные Часы'!V80&gt;0,CONCATENATE(IF((TEXT(График!BM81-График!BL81,"ч")-1)&lt;0,0,TEXT(График!BM81-График!BL81,"ч")-1),"_",TEXT('Ночные Часы'!V80,"Ч")),IF((TEXT(График!BM81-График!BL81,"ч")-1)&lt;0,0,TEXT(График!BM81-График!BL81,"ч")-1)))</f>
        <v>8</v>
      </c>
      <c r="W80" s="289">
        <f>IF(ISTEXT(График!BO81),График!BO81,IF('Ночные Часы'!W80&gt;0,CONCATENATE(IF((TEXT(График!BP81-График!BO81,"ч")-1)&lt;0,0,TEXT(График!BP81-График!BO81,"ч")-1),"_",TEXT('Ночные Часы'!W80,"Ч")),IF((TEXT(График!BP81-График!BO81,"ч")-1)&lt;0,0,TEXT(График!BP81-График!BO81,"ч")-1)))</f>
        <v>8</v>
      </c>
      <c r="X80" s="289" t="str">
        <f>IF(ISTEXT(График!BR81),График!BR81,IF('Ночные Часы'!X80&gt;0,CONCATENATE(IF((TEXT(График!BS81-График!BR81,"ч")-1)&lt;0,0,TEXT(График!BS81-График!BR81,"ч")-1),"_",TEXT('Ночные Часы'!X80,"Ч")),IF((TEXT(График!BS81-График!BR81,"ч")-1)&lt;0,0,TEXT(График!BS81-График!BR81,"ч")-1)))</f>
        <v>В</v>
      </c>
      <c r="Y80" s="289" t="str">
        <f>IF(ISTEXT(График!BU81),График!BU81,IF('Ночные Часы'!Y80&gt;0,CONCATENATE(IF((TEXT(График!BV81-График!BU81,"ч")-1)&lt;0,0,TEXT(График!BV81-График!BU81,"ч")-1),"_",TEXT('Ночные Часы'!Y80,"Ч")),IF((TEXT(График!BV81-График!BU81,"ч")-1)&lt;0,0,TEXT(График!BV81-График!BU81,"ч")-1)))</f>
        <v>В</v>
      </c>
      <c r="Z80" s="289" t="str">
        <f>IF(ISTEXT(График!BX81),График!BX81,IF('Ночные Часы'!Z80&gt;0,CONCATENATE(IF((TEXT(График!BY81-График!BX81,"ч")-1)&lt;0,0,TEXT(График!BY81-График!BX81,"ч")-1),"_",TEXT('Ночные Часы'!Z80,"Ч")),IF((TEXT(График!BY81-График!BX81,"ч")-1)&lt;0,0,TEXT(График!BY81-График!BX81,"ч")-1)))</f>
        <v>В</v>
      </c>
      <c r="AA80" s="289">
        <f>IF(ISTEXT(График!CA81),График!CA81,IF('Ночные Часы'!AA80&gt;0,CONCATENATE(IF((TEXT(График!CB81-График!CA81,"ч")-1)&lt;0,0,TEXT(График!CB81-График!CA81,"ч")-1),"_",TEXT('Ночные Часы'!AA80,"Ч")),IF((TEXT(График!CB81-График!CA81,"ч")-1)&lt;0,0,TEXT(График!CB81-График!CA81,"ч")-1)))</f>
        <v>8</v>
      </c>
      <c r="AB80" s="289">
        <f>IF(ISTEXT(График!CD81),График!CD81,IF('Ночные Часы'!AB80&gt;0,CONCATENATE(IF((TEXT(График!CE81-График!CD81,"ч")-1)&lt;0,0,TEXT(График!CE81-График!CD81,"ч")-1),"_",TEXT('Ночные Часы'!AB80,"Ч")),IF((TEXT(График!CE81-График!CD81,"ч")-1)&lt;0,0,TEXT(График!CE81-График!CD81,"ч")-1)))</f>
        <v>8</v>
      </c>
      <c r="AC80" s="289">
        <f>IF(ISTEXT(График!CG81),График!CG81,IF('Ночные Часы'!AC80&gt;0,CONCATENATE(IF((TEXT(График!CH81-График!CG81,"ч")-1)&lt;0,0,TEXT(График!CH81-График!CG81,"ч")-1),"_",TEXT('Ночные Часы'!AC80,"Ч")),IF((TEXT(График!CH81-График!CG81,"ч")-1)&lt;0,0,TEXT(График!CH81-График!CG81,"ч")-1)))</f>
        <v>8</v>
      </c>
      <c r="AD80" s="289">
        <f>IF(ISTEXT(График!CJ81),График!CJ81,IF('Ночные Часы'!AD80&gt;0,CONCATENATE(IF((TEXT(График!CK81-График!CJ81,"ч")-1)&lt;0,0,TEXT(График!CK81-График!CJ81,"ч")-1),"_",TEXT('Ночные Часы'!AD80,"Ч")),IF((TEXT(График!CK81-График!CJ81,"ч")-1)&lt;0,0,TEXT(График!CK81-График!CJ81,"ч")-1)))</f>
        <v>8</v>
      </c>
      <c r="AE80" s="289" t="str">
        <f>IF(ISTEXT(График!CM81),График!CM81,IF('Ночные Часы'!AE80&gt;0,CONCATENATE(IF((TEXT(График!CN81-График!CM81,"ч")-1)&lt;0,0,TEXT(График!CN81-График!CM81,"ч")-1),"_",TEXT('Ночные Часы'!AE80,"Ч")),IF((TEXT(График!CN81-График!CM81,"ч")-1)&lt;0,0,TEXT(График!CN81-График!CM81,"ч")-1)))</f>
        <v>В</v>
      </c>
      <c r="AF80" s="289" t="str">
        <f>IF(ISTEXT(График!CP81),График!CP81,IF('Ночные Часы'!AF80&gt;0,CONCATENATE(IF((TEXT(График!CQ81-График!CP81,"ч")-1)&lt;0,0,TEXT(График!CQ81-График!CP81,"ч")-1),"_",TEXT('Ночные Часы'!AF80,"Ч")),IF((TEXT(График!CQ81-График!CP81,"ч")-1)&lt;0,0,TEXT(График!CQ81-График!CP81,"ч")-1)))</f>
        <v>В</v>
      </c>
      <c r="AG80" s="289">
        <f>IF(ISTEXT(График!CS81),График!CS81,IF('Ночные Часы'!AG80&gt;0,CONCATENATE(IF((TEXT(График!CT81-График!CS81,"ч")-1)&lt;0,0,TEXT(График!CT81-График!CS81,"ч")-1),"_",TEXT('Ночные Часы'!AG80,"Ч")),IF((TEXT(График!CT81-График!CS81,"ч")-1)&lt;0,0,TEXT(График!CT81-График!CS81,"ч")-1)))</f>
        <v>0</v>
      </c>
      <c r="AH80" s="284">
        <f>График!CW81</f>
        <v>16</v>
      </c>
      <c r="AI80" s="196">
        <f t="array" ref="AI80">SUM(IFERROR(--LEFTB(C80:AG80,FIND("_",C80:AG80)-1),C80:AG80))</f>
        <v>128</v>
      </c>
      <c r="AJ80" s="284">
        <f t="array" ref="AJ80">SUM(--IFERROR(MID(C80:AG80,SEARCH("_",C80:AG80)+1,1),0))</f>
        <v>0</v>
      </c>
      <c r="AK80" s="285">
        <f>'Ночные Часы'!AH80</f>
        <v>0</v>
      </c>
      <c r="AL80" s="285">
        <f t="shared" si="5"/>
        <v>0</v>
      </c>
      <c r="AM80" s="351">
        <f t="shared" si="6"/>
        <v>14</v>
      </c>
      <c r="AN80" s="351">
        <f t="shared" si="7"/>
        <v>0</v>
      </c>
      <c r="AO80" s="351">
        <f t="shared" si="8"/>
        <v>0</v>
      </c>
    </row>
    <row r="81" spans="1:41" x14ac:dyDescent="0.25">
      <c r="A81" s="8">
        <f>VLOOKUP(B81,'Список КК'!$M$2:$N$377,2,TRUE)</f>
        <v>43762</v>
      </c>
      <c r="B81" s="9" t="str">
        <f>График!C82</f>
        <v>Ульченко Александра Геннадьевна</v>
      </c>
      <c r="C81" s="289">
        <f>IF(ISTEXT(График!G82),График!G82,IF('Ночные Часы'!C81&gt;0,CONCATENATE(IF((TEXT(График!H82-График!G82,"ч")-1)&lt;0,0,TEXT(График!H82-График!G82,"ч")-1),"_",TEXT('Ночные Часы'!C81,"Ч")),IF((TEXT(График!H82-График!G82,"ч")-1)&lt;0,0,TEXT(График!H82-График!G82,"ч")-1)))</f>
        <v>8</v>
      </c>
      <c r="D81" s="289" t="str">
        <f>IF(ISTEXT(График!J82),График!J82,IF('Ночные Часы'!D81&gt;0,CONCATENATE(IF((TEXT(График!K82-График!J82,"ч")-1)&lt;0,0,TEXT(График!K82-График!J82,"ч")-1),"_",TEXT('Ночные Часы'!D81,"Ч")),IF((TEXT(График!K82-График!J82,"ч")-1)&lt;0,0,TEXT(График!K82-График!J82,"ч")-1)))</f>
        <v>В</v>
      </c>
      <c r="E81" s="289" t="str">
        <f>IF(ISTEXT(График!M82),График!M82,IF('Ночные Часы'!E81&gt;0,CONCATENATE(IF((TEXT(График!N82-График!M82,"ч")-1)&lt;0,0,TEXT(График!N82-График!M82,"ч")-1),"_",TEXT('Ночные Часы'!E81,"Ч")),IF((TEXT(График!N82-График!M82,"ч")-1)&lt;0,0,TEXT(График!N82-График!M82,"ч")-1)))</f>
        <v>7_2</v>
      </c>
      <c r="F81" s="289" t="str">
        <f>IF(ISTEXT(График!P82),График!P82,IF('Ночные Часы'!F81&gt;0,CONCATENATE(IF((TEXT(График!Q82-График!P82,"ч")-1)&lt;0,0,TEXT(График!Q82-График!P82,"ч")-1),"_",TEXT('Ночные Часы'!F81,"Ч")),IF((TEXT(График!Q82-График!P82,"ч")-1)&lt;0,0,TEXT(График!Q82-График!P82,"ч")-1)))</f>
        <v>7_2</v>
      </c>
      <c r="G81" s="289" t="str">
        <f>IF(ISTEXT(График!S82),График!S82,IF('Ночные Часы'!G81&gt;0,CONCATENATE(IF((TEXT(График!T82-График!S82,"ч")-1)&lt;0,0,TEXT(График!T82-График!S82,"ч")-1),"_",TEXT('Ночные Часы'!G81,"Ч")),IF((TEXT(График!T82-График!S82,"ч")-1)&lt;0,0,TEXT(График!T82-График!S82,"ч")-1)))</f>
        <v>7_2</v>
      </c>
      <c r="H81" s="289" t="str">
        <f>IF(ISTEXT(График!V82),График!V82,IF('Ночные Часы'!H81&gt;0,CONCATENATE(IF((TEXT(График!W82-График!V82,"ч")-1)&lt;0,0,TEXT(График!W82-График!V82,"ч")-1),"_",TEXT('Ночные Часы'!H81,"Ч")),IF((TEXT(График!W82-График!V82,"ч")-1)&lt;0,0,TEXT(График!W82-График!V82,"ч")-1)))</f>
        <v>В</v>
      </c>
      <c r="I81" s="289" t="str">
        <f>IF(ISTEXT(График!Y82),График!Y82,IF('Ночные Часы'!I81&gt;0,CONCATENATE(IF((TEXT(График!Z82-График!Y82,"ч")-1)&lt;0,0,TEXT(График!Z82-График!Y82,"ч")-1),"_",TEXT('Ночные Часы'!I81,"Ч")),IF((TEXT(График!Z82-График!Y82,"ч")-1)&lt;0,0,TEXT(График!Z82-График!Y82,"ч")-1)))</f>
        <v>В</v>
      </c>
      <c r="J81" s="289">
        <f>IF(ISTEXT(График!AB82),График!AB82,IF('Ночные Часы'!J81&gt;0,CONCATENATE(IF((TEXT(График!AC82-График!AB82,"ч")-1)&lt;0,0,TEXT(График!AC82-График!AB82,"ч")-1),"_",TEXT('Ночные Часы'!J81,"Ч")),IF((TEXT(График!AC82-График!AB82,"ч")-1)&lt;0,0,TEXT(График!AC82-График!AB82,"ч")-1)))</f>
        <v>8</v>
      </c>
      <c r="K81" s="289">
        <f>IF(ISTEXT(График!AE82),График!AE82,IF('Ночные Часы'!K81&gt;0,CONCATENATE(IF((TEXT(График!AF82-График!AE82,"ч")-1)&lt;0,0,TEXT(График!AF82-График!AE82,"ч")-1),"_",TEXT('Ночные Часы'!K81,"Ч")),IF((TEXT(График!AF82-График!AE82,"ч")-1)&lt;0,0,TEXT(График!AF82-График!AE82,"ч")-1)))</f>
        <v>8</v>
      </c>
      <c r="L81" s="289">
        <f>IF(ISTEXT(График!AH82),График!AH82,IF('Ночные Часы'!L81&gt;0,CONCATENATE(IF((TEXT(График!AI82-График!AH82,"ч")-1)&lt;0,0,TEXT(График!AI82-График!AH82,"ч")-1),"_",TEXT('Ночные Часы'!L81,"Ч")),IF((TEXT(График!AI82-График!AH82,"ч")-1)&lt;0,0,TEXT(График!AI82-График!AH82,"ч")-1)))</f>
        <v>8</v>
      </c>
      <c r="M81" s="289" t="str">
        <f>IF(ISTEXT(График!AK82),График!AK82,IF('Ночные Часы'!M81&gt;0,CONCATENATE(IF((TEXT(График!AL82-График!AK82,"ч")-1)&lt;0,0,TEXT(График!AL82-График!AK82,"ч")-1),"_",TEXT('Ночные Часы'!M81,"Ч")),IF((TEXT(График!AL82-График!AK82,"ч")-1)&lt;0,0,TEXT(График!AL82-График!AK82,"ч")-1)))</f>
        <v>В</v>
      </c>
      <c r="N81" s="289" t="str">
        <f>IF(ISTEXT(График!AN82),График!AN82,IF('Ночные Часы'!N81&gt;0,CONCATENATE(IF((TEXT(График!AO82-График!AN82,"ч")-1)&lt;0,0,TEXT(График!AO82-График!AN82,"ч")-1),"_",TEXT('Ночные Часы'!N81,"Ч")),IF((TEXT(График!AO82-График!AN82,"ч")-1)&lt;0,0,TEXT(График!AO82-График!AN82,"ч")-1)))</f>
        <v>В</v>
      </c>
      <c r="O81" s="289">
        <f>IF(ISTEXT(График!AQ82),График!AQ82,IF('Ночные Часы'!O81&gt;0,CONCATENATE(IF((TEXT(График!AR82-График!AQ82,"ч")-1)&lt;0,0,TEXT(График!AR82-График!AQ82,"ч")-1),"_",TEXT('Ночные Часы'!O81,"Ч")),IF((TEXT(График!AR82-График!AQ82,"ч")-1)&lt;0,0,TEXT(График!AR82-График!AQ82,"ч")-1)))</f>
        <v>8</v>
      </c>
      <c r="P81" s="289">
        <f>IF(ISTEXT(График!AT82),График!AT82,IF('Ночные Часы'!P81&gt;0,CONCATENATE(IF((TEXT(График!AU82-График!AT82,"ч")-1)&lt;0,0,TEXT(График!AU82-График!AT82,"ч")-1),"_",TEXT('Ночные Часы'!P81,"Ч")),IF((TEXT(График!AU82-График!AT82,"ч")-1)&lt;0,0,TEXT(График!AU82-График!AT82,"ч")-1)))</f>
        <v>8</v>
      </c>
      <c r="Q81" s="289">
        <f>IF(ISTEXT(График!AW82),График!AW82,IF('Ночные Часы'!Q81&gt;0,CONCATENATE(IF((TEXT(График!AX82-График!AW82,"ч")-1)&lt;0,0,TEXT(График!AX82-График!AW82,"ч")-1),"_",TEXT('Ночные Часы'!Q81,"Ч")),IF((TEXT(График!AX82-График!AW82,"ч")-1)&lt;0,0,TEXT(График!AX82-График!AW82,"ч")-1)))</f>
        <v>8</v>
      </c>
      <c r="R81" s="289" t="str">
        <f>IF(ISTEXT(График!AZ82),График!AZ82,IF('Ночные Часы'!R81&gt;0,CONCATENATE(IF((TEXT(График!BA82-График!AZ82,"ч")-1)&lt;0,0,TEXT(График!BA82-График!AZ82,"ч")-1),"_",TEXT('Ночные Часы'!R81,"Ч")),IF((TEXT(График!BA82-График!AZ82,"ч")-1)&lt;0,0,TEXT(График!BA82-График!AZ82,"ч")-1)))</f>
        <v>В</v>
      </c>
      <c r="S81" s="289" t="str">
        <f>IF(ISTEXT(График!BC82),График!BC82,IF('Ночные Часы'!S81&gt;0,CONCATENATE(IF((TEXT(График!BD82-График!BC82,"ч")-1)&lt;0,0,TEXT(График!BD82-График!BC82,"ч")-1),"_",TEXT('Ночные Часы'!S81,"Ч")),IF((TEXT(График!BD82-График!BC82,"ч")-1)&lt;0,0,TEXT(График!BD82-График!BC82,"ч")-1)))</f>
        <v>7_2</v>
      </c>
      <c r="T81" s="289" t="str">
        <f>IF(ISTEXT(График!BF82),График!BF82,IF('Ночные Часы'!T81&gt;0,CONCATENATE(IF((TEXT(График!BG82-График!BF82,"ч")-1)&lt;0,0,TEXT(График!BG82-График!BF82,"ч")-1),"_",TEXT('Ночные Часы'!T81,"Ч")),IF((TEXT(График!BG82-График!BF82,"ч")-1)&lt;0,0,TEXT(График!BG82-График!BF82,"ч")-1)))</f>
        <v>7_2</v>
      </c>
      <c r="U81" s="289" t="str">
        <f>IF(ISTEXT(График!BI82),График!BI82,IF('Ночные Часы'!U81&gt;0,CONCATENATE(IF((TEXT(График!BJ82-График!BI82,"ч")-1)&lt;0,0,TEXT(График!BJ82-График!BI82,"ч")-1),"_",TEXT('Ночные Часы'!U81,"Ч")),IF((TEXT(График!BJ82-График!BI82,"ч")-1)&lt;0,0,TEXT(График!BJ82-График!BI82,"ч")-1)))</f>
        <v>7_2</v>
      </c>
      <c r="V81" s="289" t="str">
        <f>IF(ISTEXT(График!BL82),График!BL82,IF('Ночные Часы'!V81&gt;0,CONCATENATE(IF((TEXT(График!BM82-График!BL82,"ч")-1)&lt;0,0,TEXT(График!BM82-График!BL82,"ч")-1),"_",TEXT('Ночные Часы'!V81,"Ч")),IF((TEXT(График!BM82-График!BL82,"ч")-1)&lt;0,0,TEXT(График!BM82-График!BL82,"ч")-1)))</f>
        <v>В</v>
      </c>
      <c r="W81" s="289" t="str">
        <f>IF(ISTEXT(График!BO82),График!BO82,IF('Ночные Часы'!W81&gt;0,CONCATENATE(IF((TEXT(График!BP82-График!BO82,"ч")-1)&lt;0,0,TEXT(График!BP82-График!BO82,"ч")-1),"_",TEXT('Ночные Часы'!W81,"Ч")),IF((TEXT(График!BP82-График!BO82,"ч")-1)&lt;0,0,TEXT(График!BP82-График!BO82,"ч")-1)))</f>
        <v>В</v>
      </c>
      <c r="X81" s="289">
        <f>IF(ISTEXT(График!BR82),График!BR82,IF('Ночные Часы'!X81&gt;0,CONCATENATE(IF((TEXT(График!BS82-График!BR82,"ч")-1)&lt;0,0,TEXT(График!BS82-График!BR82,"ч")-1),"_",TEXT('Ночные Часы'!X81,"Ч")),IF((TEXT(График!BS82-График!BR82,"ч")-1)&lt;0,0,TEXT(График!BS82-График!BR82,"ч")-1)))</f>
        <v>8</v>
      </c>
      <c r="Y81" s="289">
        <f>IF(ISTEXT(График!BU82),График!BU82,IF('Ночные Часы'!Y81&gt;0,CONCATENATE(IF((TEXT(График!BV82-График!BU82,"ч")-1)&lt;0,0,TEXT(График!BV82-График!BU82,"ч")-1),"_",TEXT('Ночные Часы'!Y81,"Ч")),IF((TEXT(График!BV82-График!BU82,"ч")-1)&lt;0,0,TEXT(График!BV82-График!BU82,"ч")-1)))</f>
        <v>8</v>
      </c>
      <c r="Z81" s="289">
        <f>IF(ISTEXT(График!BX82),График!BX82,IF('Ночные Часы'!Z81&gt;0,CONCATENATE(IF((TEXT(График!BY82-График!BX82,"ч")-1)&lt;0,0,TEXT(График!BY82-График!BX82,"ч")-1),"_",TEXT('Ночные Часы'!Z81,"Ч")),IF((TEXT(График!BY82-График!BX82,"ч")-1)&lt;0,0,TEXT(График!BY82-График!BX82,"ч")-1)))</f>
        <v>8</v>
      </c>
      <c r="AA81" s="289">
        <f>IF(ISTEXT(График!CA82),График!CA82,IF('Ночные Часы'!AA81&gt;0,CONCATENATE(IF((TEXT(График!CB82-График!CA82,"ч")-1)&lt;0,0,TEXT(График!CB82-График!CA82,"ч")-1),"_",TEXT('Ночные Часы'!AA81,"Ч")),IF((TEXT(График!CB82-График!CA82,"ч")-1)&lt;0,0,TEXT(График!CB82-График!CA82,"ч")-1)))</f>
        <v>8</v>
      </c>
      <c r="AB81" s="289">
        <f>IF(ISTEXT(График!CD82),График!CD82,IF('Ночные Часы'!AB81&gt;0,CONCATENATE(IF((TEXT(График!CE82-График!CD82,"ч")-1)&lt;0,0,TEXT(График!CE82-График!CD82,"ч")-1),"_",TEXT('Ночные Часы'!AB81,"Ч")),IF((TEXT(График!CE82-График!CD82,"ч")-1)&lt;0,0,TEXT(График!CE82-График!CD82,"ч")-1)))</f>
        <v>8</v>
      </c>
      <c r="AC81" s="289" t="str">
        <f>IF(ISTEXT(График!CG82),График!CG82,IF('Ночные Часы'!AC81&gt;0,CONCATENATE(IF((TEXT(График!CH82-График!CG82,"ч")-1)&lt;0,0,TEXT(График!CH82-График!CG82,"ч")-1),"_",TEXT('Ночные Часы'!AC81,"Ч")),IF((TEXT(График!CH82-График!CG82,"ч")-1)&lt;0,0,TEXT(График!CH82-График!CG82,"ч")-1)))</f>
        <v>В</v>
      </c>
      <c r="AD81" s="289" t="str">
        <f>IF(ISTEXT(График!CJ82),График!CJ82,IF('Ночные Часы'!AD81&gt;0,CONCATENATE(IF((TEXT(График!CK82-График!CJ82,"ч")-1)&lt;0,0,TEXT(График!CK82-График!CJ82,"ч")-1),"_",TEXT('Ночные Часы'!AD81,"Ч")),IF((TEXT(График!CK82-График!CJ82,"ч")-1)&lt;0,0,TEXT(График!CK82-График!CJ82,"ч")-1)))</f>
        <v>В</v>
      </c>
      <c r="AE81" s="289" t="str">
        <f>IF(ISTEXT(График!CM82),График!CM82,IF('Ночные Часы'!AE81&gt;0,CONCATENATE(IF((TEXT(График!CN82-График!CM82,"ч")-1)&lt;0,0,TEXT(График!CN82-График!CM82,"ч")-1),"_",TEXT('Ночные Часы'!AE81,"Ч")),IF((TEXT(График!CN82-График!CM82,"ч")-1)&lt;0,0,TEXT(График!CN82-График!CM82,"ч")-1)))</f>
        <v>8_2</v>
      </c>
      <c r="AF81" s="289" t="str">
        <f>IF(ISTEXT(График!CP82),График!CP82,IF('Ночные Часы'!AF81&gt;0,CONCATENATE(IF((TEXT(График!CQ82-График!CP82,"ч")-1)&lt;0,0,TEXT(График!CQ82-График!CP82,"ч")-1),"_",TEXT('Ночные Часы'!AF81,"Ч")),IF((TEXT(График!CQ82-График!CP82,"ч")-1)&lt;0,0,TEXT(График!CQ82-График!CP82,"ч")-1)))</f>
        <v>7_2</v>
      </c>
      <c r="AG81" s="289">
        <f>IF(ISTEXT(График!CS82),График!CS82,IF('Ночные Часы'!AG81&gt;0,CONCATENATE(IF((TEXT(График!CT82-График!CS82,"ч")-1)&lt;0,0,TEXT(График!CT82-График!CS82,"ч")-1),"_",TEXT('Ночные Часы'!AG81,"Ч")),IF((TEXT(График!CT82-График!CS82,"ч")-1)&lt;0,0,TEXT(График!CT82-График!CS82,"ч")-1)))</f>
        <v>0</v>
      </c>
      <c r="AH81" s="284">
        <f>График!CW82</f>
        <v>20</v>
      </c>
      <c r="AI81" s="196">
        <f t="array" ref="AI81">SUM(IFERROR(--LEFTB(C81:AG81,FIND("_",C81:AG81)-1),C81:AG81))</f>
        <v>153</v>
      </c>
      <c r="AJ81" s="284">
        <f t="array" ref="AJ81">SUM(--IFERROR(MID(C81:AG81,SEARCH("_",C81:AG81)+1,1),0))</f>
        <v>16</v>
      </c>
      <c r="AK81" s="285">
        <f>'Ночные Часы'!AH81</f>
        <v>0.66666666666666663</v>
      </c>
      <c r="AL81" s="285">
        <f t="shared" si="5"/>
        <v>0</v>
      </c>
      <c r="AM81" s="351">
        <f t="shared" si="6"/>
        <v>10</v>
      </c>
      <c r="AN81" s="351">
        <f t="shared" si="7"/>
        <v>0</v>
      </c>
      <c r="AO81" s="351">
        <f t="shared" si="8"/>
        <v>0</v>
      </c>
    </row>
    <row r="82" spans="1:41" x14ac:dyDescent="0.25">
      <c r="A82" s="8">
        <f>VLOOKUP(B82,'Список КК'!$M$2:$N$377,2,TRUE)</f>
        <v>5743</v>
      </c>
      <c r="B82" s="9" t="str">
        <f>График!C83</f>
        <v>Ушакова Татьяна Ивановна</v>
      </c>
      <c r="C82" s="289" t="str">
        <f>IF(ISTEXT(График!G83),График!G83,IF('Ночные Часы'!C82&gt;0,CONCATENATE(IF((TEXT(График!H83-График!G83,"ч")-1)&lt;0,0,TEXT(График!H83-График!G83,"ч")-1),"_",TEXT('Ночные Часы'!C82,"Ч")),IF((TEXT(График!H83-График!G83,"ч")-1)&lt;0,0,TEXT(График!H83-График!G83,"ч")-1)))</f>
        <v>В</v>
      </c>
      <c r="D82" s="289">
        <f>IF(ISTEXT(График!J83),График!J83,IF('Ночные Часы'!D82&gt;0,CONCATENATE(IF((TEXT(График!K83-График!J83,"ч")-1)&lt;0,0,TEXT(График!K83-График!J83,"ч")-1),"_",TEXT('Ночные Часы'!D82,"Ч")),IF((TEXT(График!K83-График!J83,"ч")-1)&lt;0,0,TEXT(График!K83-График!J83,"ч")-1)))</f>
        <v>8</v>
      </c>
      <c r="E82" s="289">
        <f>IF(ISTEXT(График!M83),График!M83,IF('Ночные Часы'!E82&gt;0,CONCATENATE(IF((TEXT(График!N83-График!M83,"ч")-1)&lt;0,0,TEXT(График!N83-График!M83,"ч")-1),"_",TEXT('Ночные Часы'!E82,"Ч")),IF((TEXT(График!N83-График!M83,"ч")-1)&lt;0,0,TEXT(График!N83-График!M83,"ч")-1)))</f>
        <v>8</v>
      </c>
      <c r="F82" s="289">
        <f>IF(ISTEXT(График!P83),График!P83,IF('Ночные Часы'!F82&gt;0,CONCATENATE(IF((TEXT(График!Q83-График!P83,"ч")-1)&lt;0,0,TEXT(График!Q83-График!P83,"ч")-1),"_",TEXT('Ночные Часы'!F82,"Ч")),IF((TEXT(График!Q83-График!P83,"ч")-1)&lt;0,0,TEXT(График!Q83-График!P83,"ч")-1)))</f>
        <v>8</v>
      </c>
      <c r="G82" s="289">
        <f>IF(ISTEXT(График!S83),График!S83,IF('Ночные Часы'!G82&gt;0,CONCATENATE(IF((TEXT(График!T83-График!S83,"ч")-1)&lt;0,0,TEXT(График!T83-График!S83,"ч")-1),"_",TEXT('Ночные Часы'!G82,"Ч")),IF((TEXT(График!T83-График!S83,"ч")-1)&lt;0,0,TEXT(График!T83-График!S83,"ч")-1)))</f>
        <v>8</v>
      </c>
      <c r="H82" s="289" t="str">
        <f>IF(ISTEXT(График!V83),График!V83,IF('Ночные Часы'!H82&gt;0,CONCATENATE(IF((TEXT(График!W83-График!V83,"ч")-1)&lt;0,0,TEXT(График!W83-График!V83,"ч")-1),"_",TEXT('Ночные Часы'!H82,"Ч")),IF((TEXT(График!W83-График!V83,"ч")-1)&lt;0,0,TEXT(График!W83-График!V83,"ч")-1)))</f>
        <v>8_3</v>
      </c>
      <c r="I82" s="289" t="str">
        <f>IF(ISTEXT(График!Y83),График!Y83,IF('Ночные Часы'!I82&gt;0,CONCATENATE(IF((TEXT(График!Z83-График!Y83,"ч")-1)&lt;0,0,TEXT(График!Z83-График!Y83,"ч")-1),"_",TEXT('Ночные Часы'!I82,"Ч")),IF((TEXT(График!Z83-График!Y83,"ч")-1)&lt;0,0,TEXT(График!Z83-График!Y83,"ч")-1)))</f>
        <v>В</v>
      </c>
      <c r="J82" s="289" t="str">
        <f>IF(ISTEXT(График!AB83),График!AB83,IF('Ночные Часы'!J82&gt;0,CONCATENATE(IF((TEXT(График!AC83-График!AB83,"ч")-1)&lt;0,0,TEXT(График!AC83-График!AB83,"ч")-1),"_",TEXT('Ночные Часы'!J82,"Ч")),IF((TEXT(График!AC83-График!AB83,"ч")-1)&lt;0,0,TEXT(График!AC83-График!AB83,"ч")-1)))</f>
        <v>В</v>
      </c>
      <c r="K82" s="289" t="str">
        <f>IF(ISTEXT(График!AE83),График!AE83,IF('Ночные Часы'!K82&gt;0,CONCATENATE(IF((TEXT(График!AF83-График!AE83,"ч")-1)&lt;0,0,TEXT(График!AF83-График!AE83,"ч")-1),"_",TEXT('Ночные Часы'!K82,"Ч")),IF((TEXT(График!AF83-График!AE83,"ч")-1)&lt;0,0,TEXT(График!AF83-График!AE83,"ч")-1)))</f>
        <v>ОТ</v>
      </c>
      <c r="L82" s="289" t="str">
        <f>IF(ISTEXT(График!AH83),График!AH83,IF('Ночные Часы'!L82&gt;0,CONCATENATE(IF((TEXT(График!AI83-График!AH83,"ч")-1)&lt;0,0,TEXT(График!AI83-График!AH83,"ч")-1),"_",TEXT('Ночные Часы'!L82,"Ч")),IF((TEXT(График!AI83-График!AH83,"ч")-1)&lt;0,0,TEXT(График!AI83-График!AH83,"ч")-1)))</f>
        <v>ОТ</v>
      </c>
      <c r="M82" s="289" t="str">
        <f>IF(ISTEXT(График!AK83),График!AK83,IF('Ночные Часы'!M82&gt;0,CONCATENATE(IF((TEXT(График!AL83-График!AK83,"ч")-1)&lt;0,0,TEXT(График!AL83-График!AK83,"ч")-1),"_",TEXT('Ночные Часы'!M82,"Ч")),IF((TEXT(График!AL83-График!AK83,"ч")-1)&lt;0,0,TEXT(График!AL83-График!AK83,"ч")-1)))</f>
        <v>ОТ</v>
      </c>
      <c r="N82" s="289" t="str">
        <f>IF(ISTEXT(График!AN83),График!AN83,IF('Ночные Часы'!N82&gt;0,CONCATENATE(IF((TEXT(График!AO83-График!AN83,"ч")-1)&lt;0,0,TEXT(График!AO83-График!AN83,"ч")-1),"_",TEXT('Ночные Часы'!N82,"Ч")),IF((TEXT(График!AO83-График!AN83,"ч")-1)&lt;0,0,TEXT(График!AO83-График!AN83,"ч")-1)))</f>
        <v>ОТ</v>
      </c>
      <c r="O82" s="289" t="str">
        <f>IF(ISTEXT(График!AQ83),График!AQ83,IF('Ночные Часы'!O82&gt;0,CONCATENATE(IF((TEXT(График!AR83-График!AQ83,"ч")-1)&lt;0,0,TEXT(График!AR83-График!AQ83,"ч")-1),"_",TEXT('Ночные Часы'!O82,"Ч")),IF((TEXT(График!AR83-График!AQ83,"ч")-1)&lt;0,0,TEXT(График!AR83-График!AQ83,"ч")-1)))</f>
        <v>ОТ</v>
      </c>
      <c r="P82" s="289" t="str">
        <f>IF(ISTEXT(График!AT83),График!AT83,IF('Ночные Часы'!P82&gt;0,CONCATENATE(IF((TEXT(График!AU83-График!AT83,"ч")-1)&lt;0,0,TEXT(График!AU83-График!AT83,"ч")-1),"_",TEXT('Ночные Часы'!P82,"Ч")),IF((TEXT(График!AU83-График!AT83,"ч")-1)&lt;0,0,TEXT(График!AU83-График!AT83,"ч")-1)))</f>
        <v>В</v>
      </c>
      <c r="Q82" s="289" t="str">
        <f>IF(ISTEXT(График!AW83),График!AW83,IF('Ночные Часы'!Q82&gt;0,CONCATENATE(IF((TEXT(График!AX83-График!AW83,"ч")-1)&lt;0,0,TEXT(График!AX83-График!AW83,"ч")-1),"_",TEXT('Ночные Часы'!Q82,"Ч")),IF((TEXT(График!AX83-График!AW83,"ч")-1)&lt;0,0,TEXT(График!AX83-График!AW83,"ч")-1)))</f>
        <v>В</v>
      </c>
      <c r="R82" s="289">
        <f>IF(ISTEXT(График!AZ83),График!AZ83,IF('Ночные Часы'!R82&gt;0,CONCATENATE(IF((TEXT(График!BA83-График!AZ83,"ч")-1)&lt;0,0,TEXT(График!BA83-График!AZ83,"ч")-1),"_",TEXT('Ночные Часы'!R82,"Ч")),IF((TEXT(График!BA83-График!AZ83,"ч")-1)&lt;0,0,TEXT(График!BA83-График!AZ83,"ч")-1)))</f>
        <v>8</v>
      </c>
      <c r="S82" s="289">
        <f>IF(ISTEXT(График!BC83),График!BC83,IF('Ночные Часы'!S82&gt;0,CONCATENATE(IF((TEXT(График!BD83-График!BC83,"ч")-1)&lt;0,0,TEXT(График!BD83-График!BC83,"ч")-1),"_",TEXT('Ночные Часы'!S82,"Ч")),IF((TEXT(График!BD83-График!BC83,"ч")-1)&lt;0,0,TEXT(График!BD83-График!BC83,"ч")-1)))</f>
        <v>8</v>
      </c>
      <c r="T82" s="289" t="str">
        <f>IF(ISTEXT(График!BF83),График!BF83,IF('Ночные Часы'!T82&gt;0,CONCATENATE(IF((TEXT(График!BG83-График!BF83,"ч")-1)&lt;0,0,TEXT(График!BG83-График!BF83,"ч")-1),"_",TEXT('Ночные Часы'!T82,"Ч")),IF((TEXT(График!BG83-График!BF83,"ч")-1)&lt;0,0,TEXT(График!BG83-График!BF83,"ч")-1)))</f>
        <v>8_2</v>
      </c>
      <c r="U82" s="289" t="str">
        <f>IF(ISTEXT(График!BI83),График!BI83,IF('Ночные Часы'!U82&gt;0,CONCATENATE(IF((TEXT(График!BJ83-График!BI83,"ч")-1)&lt;0,0,TEXT(График!BJ83-График!BI83,"ч")-1),"_",TEXT('Ночные Часы'!U82,"Ч")),IF((TEXT(График!BJ83-График!BI83,"ч")-1)&lt;0,0,TEXT(График!BJ83-График!BI83,"ч")-1)))</f>
        <v>8_2</v>
      </c>
      <c r="V82" s="289" t="str">
        <f>IF(ISTEXT(График!BL83),График!BL83,IF('Ночные Часы'!V82&gt;0,CONCATENATE(IF((TEXT(График!BM83-График!BL83,"ч")-1)&lt;0,0,TEXT(График!BM83-График!BL83,"ч")-1),"_",TEXT('Ночные Часы'!V82,"Ч")),IF((TEXT(График!BM83-График!BL83,"ч")-1)&lt;0,0,TEXT(График!BM83-График!BL83,"ч")-1)))</f>
        <v>В</v>
      </c>
      <c r="W82" s="289" t="str">
        <f>IF(ISTEXT(График!BO83),График!BO83,IF('Ночные Часы'!W82&gt;0,CONCATENATE(IF((TEXT(График!BP83-График!BO83,"ч")-1)&lt;0,0,TEXT(График!BP83-График!BO83,"ч")-1),"_",TEXT('Ночные Часы'!W82,"Ч")),IF((TEXT(График!BP83-График!BO83,"ч")-1)&lt;0,0,TEXT(График!BP83-График!BO83,"ч")-1)))</f>
        <v>В</v>
      </c>
      <c r="X82" s="289">
        <f>IF(ISTEXT(График!BR83),График!BR83,IF('Ночные Часы'!X82&gt;0,CONCATENATE(IF((TEXT(График!BS83-График!BR83,"ч")-1)&lt;0,0,TEXT(График!BS83-График!BR83,"ч")-1),"_",TEXT('Ночные Часы'!X82,"Ч")),IF((TEXT(График!BS83-График!BR83,"ч")-1)&lt;0,0,TEXT(График!BS83-График!BR83,"ч")-1)))</f>
        <v>8</v>
      </c>
      <c r="Y82" s="289">
        <f>IF(ISTEXT(График!BU83),График!BU83,IF('Ночные Часы'!Y82&gt;0,CONCATENATE(IF((TEXT(График!BV83-График!BU83,"ч")-1)&lt;0,0,TEXT(График!BV83-График!BU83,"ч")-1),"_",TEXT('Ночные Часы'!Y82,"Ч")),IF((TEXT(График!BV83-График!BU83,"ч")-1)&lt;0,0,TEXT(График!BV83-График!BU83,"ч")-1)))</f>
        <v>8</v>
      </c>
      <c r="Z82" s="289" t="str">
        <f>IF(ISTEXT(График!BX83),График!BX83,IF('Ночные Часы'!Z82&gt;0,CONCATENATE(IF((TEXT(График!BY83-График!BX83,"ч")-1)&lt;0,0,TEXT(График!BY83-График!BX83,"ч")-1),"_",TEXT('Ночные Часы'!Z82,"Ч")),IF((TEXT(График!BY83-График!BX83,"ч")-1)&lt;0,0,TEXT(График!BY83-График!BX83,"ч")-1)))</f>
        <v>8_2</v>
      </c>
      <c r="AA82" s="289" t="str">
        <f>IF(ISTEXT(График!CA83),График!CA83,IF('Ночные Часы'!AA82&gt;0,CONCATENATE(IF((TEXT(График!CB83-График!CA83,"ч")-1)&lt;0,0,TEXT(График!CB83-График!CA83,"ч")-1),"_",TEXT('Ночные Часы'!AA82,"Ч")),IF((TEXT(График!CB83-График!CA83,"ч")-1)&lt;0,0,TEXT(График!CB83-График!CA83,"ч")-1)))</f>
        <v>8_2</v>
      </c>
      <c r="AB82" s="289" t="str">
        <f>IF(ISTEXT(График!CD83),График!CD83,IF('Ночные Часы'!AB82&gt;0,CONCATENATE(IF((TEXT(График!CE83-График!CD83,"ч")-1)&lt;0,0,TEXT(График!CE83-График!CD83,"ч")-1),"_",TEXT('Ночные Часы'!AB82,"Ч")),IF((TEXT(График!CE83-График!CD83,"ч")-1)&lt;0,0,TEXT(График!CE83-График!CD83,"ч")-1)))</f>
        <v>8_3</v>
      </c>
      <c r="AC82" s="289" t="str">
        <f>IF(ISTEXT(График!CG83),График!CG83,IF('Ночные Часы'!AC82&gt;0,CONCATENATE(IF((TEXT(График!CH83-График!CG83,"ч")-1)&lt;0,0,TEXT(График!CH83-График!CG83,"ч")-1),"_",TEXT('Ночные Часы'!AC82,"Ч")),IF((TEXT(График!CH83-График!CG83,"ч")-1)&lt;0,0,TEXT(График!CH83-График!CG83,"ч")-1)))</f>
        <v>В</v>
      </c>
      <c r="AD82" s="289" t="str">
        <f>IF(ISTEXT(График!CJ83),График!CJ83,IF('Ночные Часы'!AD82&gt;0,CONCATENATE(IF((TEXT(График!CK83-График!CJ83,"ч")-1)&lt;0,0,TEXT(График!CK83-График!CJ83,"ч")-1),"_",TEXT('Ночные Часы'!AD82,"Ч")),IF((TEXT(График!CK83-График!CJ83,"ч")-1)&lt;0,0,TEXT(График!CK83-График!CJ83,"ч")-1)))</f>
        <v>В</v>
      </c>
      <c r="AE82" s="289">
        <f>IF(ISTEXT(График!CM83),График!CM83,IF('Ночные Часы'!AE82&gt;0,CONCATENATE(IF((TEXT(График!CN83-График!CM83,"ч")-1)&lt;0,0,TEXT(График!CN83-График!CM83,"ч")-1),"_",TEXT('Ночные Часы'!AE82,"Ч")),IF((TEXT(График!CN83-График!CM83,"ч")-1)&lt;0,0,TEXT(График!CN83-График!CM83,"ч")-1)))</f>
        <v>8</v>
      </c>
      <c r="AF82" s="289">
        <f>IF(ISTEXT(График!CP83),График!CP83,IF('Ночные Часы'!AF82&gt;0,CONCATENATE(IF((TEXT(График!CQ83-График!CP83,"ч")-1)&lt;0,0,TEXT(График!CQ83-График!CP83,"ч")-1),"_",TEXT('Ночные Часы'!AF82,"Ч")),IF((TEXT(График!CQ83-График!CP83,"ч")-1)&lt;0,0,TEXT(График!CQ83-График!CP83,"ч")-1)))</f>
        <v>7</v>
      </c>
      <c r="AG82" s="289">
        <f>IF(ISTEXT(График!CS83),График!CS83,IF('Ночные Часы'!AG82&gt;0,CONCATENATE(IF((TEXT(График!CT83-График!CS83,"ч")-1)&lt;0,0,TEXT(График!CT83-График!CS83,"ч")-1),"_",TEXT('Ночные Часы'!AG82,"Ч")),IF((TEXT(График!CT83-График!CS83,"ч")-1)&lt;0,0,TEXT(График!CT83-График!CS83,"ч")-1)))</f>
        <v>0</v>
      </c>
      <c r="AH82" s="284">
        <f>График!CW83</f>
        <v>21</v>
      </c>
      <c r="AI82" s="196">
        <f t="array" ref="AI82">SUM(IFERROR(--LEFTB(C82:AG82,FIND("_",C82:AG82)-1),C82:AG82))</f>
        <v>127</v>
      </c>
      <c r="AJ82" s="284">
        <f t="array" ref="AJ82">SUM(--IFERROR(MID(C82:AG82,SEARCH("_",C82:AG82)+1,1),0))</f>
        <v>14</v>
      </c>
      <c r="AK82" s="285">
        <f>'Ночные Часы'!AH82</f>
        <v>0.58333333333333326</v>
      </c>
      <c r="AL82" s="285">
        <f t="shared" si="5"/>
        <v>1.1102230246251565E-16</v>
      </c>
      <c r="AM82" s="351">
        <f t="shared" si="6"/>
        <v>9</v>
      </c>
      <c r="AN82" s="351">
        <f t="shared" si="7"/>
        <v>5</v>
      </c>
      <c r="AO82" s="351">
        <f t="shared" si="8"/>
        <v>40</v>
      </c>
    </row>
    <row r="83" spans="1:41" x14ac:dyDescent="0.25">
      <c r="A83" s="8">
        <f>VLOOKUP(B83,'Список КК'!$M$2:$N$377,2,TRUE)</f>
        <v>42102</v>
      </c>
      <c r="B83" s="9" t="str">
        <f>График!C84</f>
        <v>Чистяков Евгений Олегович</v>
      </c>
      <c r="C83" s="289" t="str">
        <f>IF(ISTEXT(График!G84),График!G84,IF('Ночные Часы'!C83&gt;0,CONCATENATE(IF((TEXT(График!H84-График!G84,"ч")-1)&lt;0,0,TEXT(График!H84-График!G84,"ч")-1),"_",TEXT('Ночные Часы'!C83,"Ч")),IF((TEXT(График!H84-График!G84,"ч")-1)&lt;0,0,TEXT(График!H84-График!G84,"ч")-1)))</f>
        <v>В</v>
      </c>
      <c r="D83" s="289" t="str">
        <f>IF(ISTEXT(График!J84),График!J84,IF('Ночные Часы'!D83&gt;0,CONCATENATE(IF((TEXT(График!K84-График!J84,"ч")-1)&lt;0,0,TEXT(График!K84-График!J84,"ч")-1),"_",TEXT('Ночные Часы'!D83,"Ч")),IF((TEXT(График!K84-График!J84,"ч")-1)&lt;0,0,TEXT(График!K84-График!J84,"ч")-1)))</f>
        <v>5_2</v>
      </c>
      <c r="E83" s="289" t="str">
        <f>IF(ISTEXT(График!M84),График!M84,IF('Ночные Часы'!E83&gt;0,CONCATENATE(IF((TEXT(График!N84-График!M84,"ч")-1)&lt;0,0,TEXT(График!N84-График!M84,"ч")-1),"_",TEXT('Ночные Часы'!E83,"Ч")),IF((TEXT(График!N84-График!M84,"ч")-1)&lt;0,0,TEXT(График!N84-График!M84,"ч")-1)))</f>
        <v>В</v>
      </c>
      <c r="F83" s="289" t="str">
        <f>IF(ISTEXT(График!P84),График!P84,IF('Ночные Часы'!F83&gt;0,CONCATENATE(IF((TEXT(График!Q84-График!P84,"ч")-1)&lt;0,0,TEXT(График!Q84-График!P84,"ч")-1),"_",TEXT('Ночные Часы'!F83,"Ч")),IF((TEXT(График!Q84-График!P84,"ч")-1)&lt;0,0,TEXT(График!Q84-График!P84,"ч")-1)))</f>
        <v>5_2</v>
      </c>
      <c r="G83" s="289" t="str">
        <f>IF(ISTEXT(График!S84),График!S84,IF('Ночные Часы'!G83&gt;0,CONCATENATE(IF((TEXT(График!T84-График!S84,"ч")-1)&lt;0,0,TEXT(График!T84-График!S84,"ч")-1),"_",TEXT('Ночные Часы'!G83,"Ч")),IF((TEXT(График!T84-График!S84,"ч")-1)&lt;0,0,TEXT(График!T84-График!S84,"ч")-1)))</f>
        <v>В</v>
      </c>
      <c r="H83" s="289" t="str">
        <f>IF(ISTEXT(График!V84),График!V84,IF('Ночные Часы'!H83&gt;0,CONCATENATE(IF((TEXT(График!W84-График!V84,"ч")-1)&lt;0,0,TEXT(График!W84-График!V84,"ч")-1),"_",TEXT('Ночные Часы'!H83,"Ч")),IF((TEXT(График!W84-График!V84,"ч")-1)&lt;0,0,TEXT(График!W84-График!V84,"ч")-1)))</f>
        <v>В</v>
      </c>
      <c r="I83" s="289">
        <f>IF(ISTEXT(График!Y84),График!Y84,IF('Ночные Часы'!I83&gt;0,CONCATENATE(IF((TEXT(График!Z84-График!Y84,"ч")-1)&lt;0,0,TEXT(График!Z84-График!Y84,"ч")-1),"_",TEXT('Ночные Часы'!I83,"Ч")),IF((TEXT(График!Z84-График!Y84,"ч")-1)&lt;0,0,TEXT(График!Z84-График!Y84,"ч")-1)))</f>
        <v>8</v>
      </c>
      <c r="J83" s="289" t="str">
        <f>IF(ISTEXT(График!AB84),График!AB84,IF('Ночные Часы'!J83&gt;0,CONCATENATE(IF((TEXT(График!AC84-График!AB84,"ч")-1)&lt;0,0,TEXT(График!AC84-График!AB84,"ч")-1),"_",TEXT('Ночные Часы'!J83,"Ч")),IF((TEXT(График!AC84-График!AB84,"ч")-1)&lt;0,0,TEXT(График!AC84-График!AB84,"ч")-1)))</f>
        <v>В</v>
      </c>
      <c r="K83" s="289" t="str">
        <f>IF(ISTEXT(График!AE84),График!AE84,IF('Ночные Часы'!K83&gt;0,CONCATENATE(IF((TEXT(График!AF84-График!AE84,"ч")-1)&lt;0,0,TEXT(График!AF84-График!AE84,"ч")-1),"_",TEXT('Ночные Часы'!K83,"Ч")),IF((TEXT(График!AF84-График!AE84,"ч")-1)&lt;0,0,TEXT(График!AF84-График!AE84,"ч")-1)))</f>
        <v>5_2</v>
      </c>
      <c r="L83" s="289" t="str">
        <f>IF(ISTEXT(График!AH84),График!AH84,IF('Ночные Часы'!L83&gt;0,CONCATENATE(IF((TEXT(График!AI84-График!AH84,"ч")-1)&lt;0,0,TEXT(График!AI84-График!AH84,"ч")-1),"_",TEXT('Ночные Часы'!L83,"Ч")),IF((TEXT(График!AI84-График!AH84,"ч")-1)&lt;0,0,TEXT(График!AI84-График!AH84,"ч")-1)))</f>
        <v>В</v>
      </c>
      <c r="M83" s="289" t="str">
        <f>IF(ISTEXT(График!AK84),График!AK84,IF('Ночные Часы'!M83&gt;0,CONCATENATE(IF((TEXT(График!AL84-График!AK84,"ч")-1)&lt;0,0,TEXT(График!AL84-График!AK84,"ч")-1),"_",TEXT('Ночные Часы'!M83,"Ч")),IF((TEXT(График!AL84-График!AK84,"ч")-1)&lt;0,0,TEXT(График!AL84-График!AK84,"ч")-1)))</f>
        <v>5_2</v>
      </c>
      <c r="N83" s="289" t="str">
        <f>IF(ISTEXT(График!AN84),График!AN84,IF('Ночные Часы'!N83&gt;0,CONCATENATE(IF((TEXT(График!AO84-График!AN84,"ч")-1)&lt;0,0,TEXT(График!AO84-График!AN84,"ч")-1),"_",TEXT('Ночные Часы'!N83,"Ч")),IF((TEXT(График!AO84-График!AN84,"ч")-1)&lt;0,0,TEXT(График!AO84-График!AN84,"ч")-1)))</f>
        <v>В</v>
      </c>
      <c r="O83" s="289" t="str">
        <f>IF(ISTEXT(График!AQ84),График!AQ84,IF('Ночные Часы'!O83&gt;0,CONCATENATE(IF((TEXT(График!AR84-График!AQ84,"ч")-1)&lt;0,0,TEXT(График!AR84-График!AQ84,"ч")-1),"_",TEXT('Ночные Часы'!O83,"Ч")),IF((TEXT(График!AR84-График!AQ84,"ч")-1)&lt;0,0,TEXT(График!AR84-График!AQ84,"ч")-1)))</f>
        <v>В</v>
      </c>
      <c r="P83" s="289" t="str">
        <f>IF(ISTEXT(График!AT84),График!AT84,IF('Ночные Часы'!P83&gt;0,CONCATENATE(IF((TEXT(График!AU84-График!AT84,"ч")-1)&lt;0,0,TEXT(График!AU84-График!AT84,"ч")-1),"_",TEXT('Ночные Часы'!P83,"Ч")),IF((TEXT(График!AU84-График!AT84,"ч")-1)&lt;0,0,TEXT(График!AU84-График!AT84,"ч")-1)))</f>
        <v>8_2</v>
      </c>
      <c r="Q83" s="289" t="str">
        <f>IF(ISTEXT(График!AW84),График!AW84,IF('Ночные Часы'!Q83&gt;0,CONCATENATE(IF((TEXT(График!AX84-График!AW84,"ч")-1)&lt;0,0,TEXT(График!AX84-График!AW84,"ч")-1),"_",TEXT('Ночные Часы'!Q83,"Ч")),IF((TEXT(График!AX84-График!AW84,"ч")-1)&lt;0,0,TEXT(График!AX84-График!AW84,"ч")-1)))</f>
        <v>В</v>
      </c>
      <c r="R83" s="289" t="str">
        <f>IF(ISTEXT(График!AZ84),График!AZ84,IF('Ночные Часы'!R83&gt;0,CONCATENATE(IF((TEXT(График!BA84-График!AZ84,"ч")-1)&lt;0,0,TEXT(График!BA84-График!AZ84,"ч")-1),"_",TEXT('Ночные Часы'!R83,"Ч")),IF((TEXT(График!BA84-График!AZ84,"ч")-1)&lt;0,0,TEXT(График!BA84-График!AZ84,"ч")-1)))</f>
        <v>5_2</v>
      </c>
      <c r="S83" s="289" t="str">
        <f>IF(ISTEXT(График!BC84),График!BC84,IF('Ночные Часы'!S83&gt;0,CONCATENATE(IF((TEXT(График!BD84-График!BC84,"ч")-1)&lt;0,0,TEXT(График!BD84-График!BC84,"ч")-1),"_",TEXT('Ночные Часы'!S83,"Ч")),IF((TEXT(График!BD84-График!BC84,"ч")-1)&lt;0,0,TEXT(График!BD84-График!BC84,"ч")-1)))</f>
        <v>В</v>
      </c>
      <c r="T83" s="289" t="str">
        <f>IF(ISTEXT(График!BF84),График!BF84,IF('Ночные Часы'!T83&gt;0,CONCATENATE(IF((TEXT(График!BG84-График!BF84,"ч")-1)&lt;0,0,TEXT(График!BG84-График!BF84,"ч")-1),"_",TEXT('Ночные Часы'!T83,"Ч")),IF((TEXT(График!BG84-График!BF84,"ч")-1)&lt;0,0,TEXT(График!BG84-График!BF84,"ч")-1)))</f>
        <v>5_2</v>
      </c>
      <c r="U83" s="289" t="str">
        <f>IF(ISTEXT(График!BI84),График!BI84,IF('Ночные Часы'!U83&gt;0,CONCATENATE(IF((TEXT(График!BJ84-График!BI84,"ч")-1)&lt;0,0,TEXT(График!BJ84-График!BI84,"ч")-1),"_",TEXT('Ночные Часы'!U83,"Ч")),IF((TEXT(График!BJ84-График!BI84,"ч")-1)&lt;0,0,TEXT(График!BJ84-График!BI84,"ч")-1)))</f>
        <v>В</v>
      </c>
      <c r="V83" s="289" t="str">
        <f>IF(ISTEXT(График!BL84),График!BL84,IF('Ночные Часы'!V83&gt;0,CONCATENATE(IF((TEXT(График!BM84-График!BL84,"ч")-1)&lt;0,0,TEXT(График!BM84-График!BL84,"ч")-1),"_",TEXT('Ночные Часы'!V83,"Ч")),IF((TEXT(График!BM84-График!BL84,"ч")-1)&lt;0,0,TEXT(График!BM84-График!BL84,"ч")-1)))</f>
        <v>В</v>
      </c>
      <c r="W83" s="289">
        <f>IF(ISTEXT(График!BO84),График!BO84,IF('Ночные Часы'!W83&gt;0,CONCATENATE(IF((TEXT(График!BP84-График!BO84,"ч")-1)&lt;0,0,TEXT(График!BP84-График!BO84,"ч")-1),"_",TEXT('Ночные Часы'!W83,"Ч")),IF((TEXT(График!BP84-График!BO84,"ч")-1)&lt;0,0,TEXT(График!BP84-График!BO84,"ч")-1)))</f>
        <v>8</v>
      </c>
      <c r="X83" s="289" t="str">
        <f>IF(ISTEXT(График!BR84),График!BR84,IF('Ночные Часы'!X83&gt;0,CONCATENATE(IF((TEXT(График!BS84-График!BR84,"ч")-1)&lt;0,0,TEXT(График!BS84-График!BR84,"ч")-1),"_",TEXT('Ночные Часы'!X83,"Ч")),IF((TEXT(График!BS84-График!BR84,"ч")-1)&lt;0,0,TEXT(График!BS84-График!BR84,"ч")-1)))</f>
        <v>В</v>
      </c>
      <c r="Y83" s="289" t="str">
        <f>IF(ISTEXT(График!BU84),График!BU84,IF('Ночные Часы'!Y83&gt;0,CONCATENATE(IF((TEXT(График!BV84-График!BU84,"ч")-1)&lt;0,0,TEXT(График!BV84-График!BU84,"ч")-1),"_",TEXT('Ночные Часы'!Y83,"Ч")),IF((TEXT(График!BV84-График!BU84,"ч")-1)&lt;0,0,TEXT(График!BV84-График!BU84,"ч")-1)))</f>
        <v>5_2</v>
      </c>
      <c r="Z83" s="289" t="str">
        <f>IF(ISTEXT(График!BX84),График!BX84,IF('Ночные Часы'!Z83&gt;0,CONCATENATE(IF((TEXT(График!BY84-График!BX84,"ч")-1)&lt;0,0,TEXT(График!BY84-График!BX84,"ч")-1),"_",TEXT('Ночные Часы'!Z83,"Ч")),IF((TEXT(График!BY84-График!BX84,"ч")-1)&lt;0,0,TEXT(График!BY84-График!BX84,"ч")-1)))</f>
        <v>В</v>
      </c>
      <c r="AA83" s="289" t="str">
        <f>IF(ISTEXT(График!CA84),График!CA84,IF('Ночные Часы'!AA83&gt;0,CONCATENATE(IF((TEXT(График!CB84-График!CA84,"ч")-1)&lt;0,0,TEXT(График!CB84-График!CA84,"ч")-1),"_",TEXT('Ночные Часы'!AA83,"Ч")),IF((TEXT(График!CB84-График!CA84,"ч")-1)&lt;0,0,TEXT(График!CB84-График!CA84,"ч")-1)))</f>
        <v>5_2</v>
      </c>
      <c r="AB83" s="289" t="str">
        <f>IF(ISTEXT(График!CD84),График!CD84,IF('Ночные Часы'!AB83&gt;0,CONCATENATE(IF((TEXT(График!CE84-График!CD84,"ч")-1)&lt;0,0,TEXT(График!CE84-График!CD84,"ч")-1),"_",TEXT('Ночные Часы'!AB83,"Ч")),IF((TEXT(График!CE84-График!CD84,"ч")-1)&lt;0,0,TEXT(График!CE84-График!CD84,"ч")-1)))</f>
        <v>В</v>
      </c>
      <c r="AC83" s="289" t="str">
        <f>IF(ISTEXT(График!CG84),График!CG84,IF('Ночные Часы'!AC83&gt;0,CONCATENATE(IF((TEXT(График!CH84-График!CG84,"ч")-1)&lt;0,0,TEXT(График!CH84-График!CG84,"ч")-1),"_",TEXT('Ночные Часы'!AC83,"Ч")),IF((TEXT(График!CH84-График!CG84,"ч")-1)&lt;0,0,TEXT(График!CH84-График!CG84,"ч")-1)))</f>
        <v>В</v>
      </c>
      <c r="AD83" s="289">
        <f>IF(ISTEXT(График!CJ84),График!CJ84,IF('Ночные Часы'!AD83&gt;0,CONCATENATE(IF((TEXT(График!CK84-График!CJ84,"ч")-1)&lt;0,0,TEXT(График!CK84-График!CJ84,"ч")-1),"_",TEXT('Ночные Часы'!AD83,"Ч")),IF((TEXT(График!CK84-График!CJ84,"ч")-1)&lt;0,0,TEXT(График!CK84-График!CJ84,"ч")-1)))</f>
        <v>8</v>
      </c>
      <c r="AE83" s="289" t="str">
        <f>IF(ISTEXT(График!CM84),График!CM84,IF('Ночные Часы'!AE83&gt;0,CONCATENATE(IF((TEXT(График!CN84-График!CM84,"ч")-1)&lt;0,0,TEXT(График!CN84-График!CM84,"ч")-1),"_",TEXT('Ночные Часы'!AE83,"Ч")),IF((TEXT(График!CN84-График!CM84,"ч")-1)&lt;0,0,TEXT(График!CN84-График!CM84,"ч")-1)))</f>
        <v>В</v>
      </c>
      <c r="AF83" s="289" t="str">
        <f>IF(ISTEXT(График!CP84),График!CP84,IF('Ночные Часы'!AF83&gt;0,CONCATENATE(IF((TEXT(График!CQ84-График!CP84,"ч")-1)&lt;0,0,TEXT(График!CQ84-График!CP84,"ч")-1),"_",TEXT('Ночные Часы'!AF83,"Ч")),IF((TEXT(График!CQ84-График!CP84,"ч")-1)&lt;0,0,TEXT(График!CQ84-График!CP84,"ч")-1)))</f>
        <v>5_2</v>
      </c>
      <c r="AG83" s="289">
        <f>IF(ISTEXT(График!CS84),График!CS84,IF('Ночные Часы'!AG83&gt;0,CONCATENATE(IF((TEXT(График!CT84-График!CS84,"ч")-1)&lt;0,0,TEXT(График!CT84-График!CS84,"ч")-1),"_",TEXT('Ночные Часы'!AG83,"Ч")),IF((TEXT(График!CT84-График!CS84,"ч")-1)&lt;0,0,TEXT(График!CT84-График!CS84,"ч")-1)))</f>
        <v>0</v>
      </c>
      <c r="AH83" s="284">
        <f>График!CW84</f>
        <v>13</v>
      </c>
      <c r="AI83" s="196">
        <f t="array" ref="AI83">SUM(IFERROR(--LEFTB(C83:AG83,FIND("_",C83:AG83)-1),C83:AG83))</f>
        <v>77</v>
      </c>
      <c r="AJ83" s="284">
        <f t="array" ref="AJ83">SUM(--IFERROR(MID(C83:AG83,SEARCH("_",C83:AG83)+1,1),0))</f>
        <v>20</v>
      </c>
      <c r="AK83" s="285">
        <f>'Ночные Часы'!AH83</f>
        <v>0.83333333333333337</v>
      </c>
      <c r="AL83" s="285">
        <f t="shared" si="5"/>
        <v>0</v>
      </c>
      <c r="AM83" s="351">
        <f t="shared" si="6"/>
        <v>17</v>
      </c>
      <c r="AN83" s="351">
        <f t="shared" si="7"/>
        <v>0</v>
      </c>
      <c r="AO83" s="351">
        <f t="shared" si="8"/>
        <v>0</v>
      </c>
    </row>
    <row r="84" spans="1:41" x14ac:dyDescent="0.25">
      <c r="A84" s="8">
        <f>VLOOKUP(B84,'Список КК'!$M$2:$N$377,2,TRUE)</f>
        <v>5064</v>
      </c>
      <c r="B84" s="9" t="str">
        <f>График!C85</f>
        <v>Чистякова Нина Ивановна</v>
      </c>
      <c r="C84" s="289">
        <f>IF(ISTEXT(График!G85),График!G85,IF('Ночные Часы'!C84&gt;0,CONCATENATE(IF((TEXT(График!H85-График!G85,"ч")-1)&lt;0,0,TEXT(График!H85-График!G85,"ч")-1),"_",TEXT('Ночные Часы'!C84,"Ч")),IF((TEXT(График!H85-График!G85,"ч")-1)&lt;0,0,TEXT(График!H85-График!G85,"ч")-1)))</f>
        <v>5</v>
      </c>
      <c r="D84" s="289">
        <f>IF(ISTEXT(График!J85),График!J85,IF('Ночные Часы'!D84&gt;0,CONCATENATE(IF((TEXT(График!K85-График!J85,"ч")-1)&lt;0,0,TEXT(График!K85-График!J85,"ч")-1),"_",TEXT('Ночные Часы'!D84,"Ч")),IF((TEXT(График!K85-График!J85,"ч")-1)&lt;0,0,TEXT(График!K85-График!J85,"ч")-1)))</f>
        <v>5</v>
      </c>
      <c r="E84" s="289">
        <f>IF(ISTEXT(График!M85),График!M85,IF('Ночные Часы'!E84&gt;0,CONCATENATE(IF((TEXT(График!N85-График!M85,"ч")-1)&lt;0,0,TEXT(График!N85-График!M85,"ч")-1),"_",TEXT('Ночные Часы'!E84,"Ч")),IF((TEXT(График!N85-График!M85,"ч")-1)&lt;0,0,TEXT(График!N85-График!M85,"ч")-1)))</f>
        <v>5</v>
      </c>
      <c r="F84" s="289" t="str">
        <f>IF(ISTEXT(График!P85),График!P85,IF('Ночные Часы'!F84&gt;0,CONCATENATE(IF((TEXT(График!Q85-График!P85,"ч")-1)&lt;0,0,TEXT(График!Q85-График!P85,"ч")-1),"_",TEXT('Ночные Часы'!F84,"Ч")),IF((TEXT(График!Q85-График!P85,"ч")-1)&lt;0,0,TEXT(График!Q85-График!P85,"ч")-1)))</f>
        <v>В</v>
      </c>
      <c r="G84" s="289" t="str">
        <f>IF(ISTEXT(График!S85),График!S85,IF('Ночные Часы'!G84&gt;0,CONCATENATE(IF((TEXT(График!T85-График!S85,"ч")-1)&lt;0,0,TEXT(График!T85-График!S85,"ч")-1),"_",TEXT('Ночные Часы'!G84,"Ч")),IF((TEXT(График!T85-График!S85,"ч")-1)&lt;0,0,TEXT(График!T85-График!S85,"ч")-1)))</f>
        <v>В</v>
      </c>
      <c r="H84" s="289">
        <f>IF(ISTEXT(График!V85),График!V85,IF('Ночные Часы'!H84&gt;0,CONCATENATE(IF((TEXT(График!W85-График!V85,"ч")-1)&lt;0,0,TEXT(График!W85-График!V85,"ч")-1),"_",TEXT('Ночные Часы'!H84,"Ч")),IF((TEXT(График!W85-График!V85,"ч")-1)&lt;0,0,TEXT(График!W85-График!V85,"ч")-1)))</f>
        <v>5</v>
      </c>
      <c r="I84" s="289">
        <f>IF(ISTEXT(График!Y85),График!Y85,IF('Ночные Часы'!I84&gt;0,CONCATENATE(IF((TEXT(График!Z85-График!Y85,"ч")-1)&lt;0,0,TEXT(График!Z85-График!Y85,"ч")-1),"_",TEXT('Ночные Часы'!I84,"Ч")),IF((TEXT(График!Z85-График!Y85,"ч")-1)&lt;0,0,TEXT(График!Z85-График!Y85,"ч")-1)))</f>
        <v>5</v>
      </c>
      <c r="J84" s="289" t="str">
        <f>IF(ISTEXT(График!AB85),График!AB85,IF('Ночные Часы'!J84&gt;0,CONCATENATE(IF((TEXT(График!AC85-График!AB85,"ч")-1)&lt;0,0,TEXT(График!AC85-График!AB85,"ч")-1),"_",TEXT('Ночные Часы'!J84,"Ч")),IF((TEXT(График!AC85-График!AB85,"ч")-1)&lt;0,0,TEXT(График!AC85-График!AB85,"ч")-1)))</f>
        <v>В</v>
      </c>
      <c r="K84" s="289" t="str">
        <f>IF(ISTEXT(График!AE85),График!AE85,IF('Ночные Часы'!K84&gt;0,CONCATENATE(IF((TEXT(График!AF85-График!AE85,"ч")-1)&lt;0,0,TEXT(График!AF85-График!AE85,"ч")-1),"_",TEXT('Ночные Часы'!K84,"Ч")),IF((TEXT(График!AF85-График!AE85,"ч")-1)&lt;0,0,TEXT(График!AF85-График!AE85,"ч")-1)))</f>
        <v>ОТ</v>
      </c>
      <c r="L84" s="289" t="str">
        <f>IF(ISTEXT(График!AH85),График!AH85,IF('Ночные Часы'!L84&gt;0,CONCATENATE(IF((TEXT(График!AI85-График!AH85,"ч")-1)&lt;0,0,TEXT(График!AI85-График!AH85,"ч")-1),"_",TEXT('Ночные Часы'!L84,"Ч")),IF((TEXT(График!AI85-График!AH85,"ч")-1)&lt;0,0,TEXT(График!AI85-График!AH85,"ч")-1)))</f>
        <v>ОТ</v>
      </c>
      <c r="M84" s="289" t="str">
        <f>IF(ISTEXT(График!AK85),График!AK85,IF('Ночные Часы'!M84&gt;0,CONCATENATE(IF((TEXT(График!AL85-График!AK85,"ч")-1)&lt;0,0,TEXT(График!AL85-График!AK85,"ч")-1),"_",TEXT('Ночные Часы'!M84,"Ч")),IF((TEXT(График!AL85-График!AK85,"ч")-1)&lt;0,0,TEXT(График!AL85-График!AK85,"ч")-1)))</f>
        <v>ОТ</v>
      </c>
      <c r="N84" s="289" t="str">
        <f>IF(ISTEXT(График!AN85),График!AN85,IF('Ночные Часы'!N84&gt;0,CONCATENATE(IF((TEXT(График!AO85-График!AN85,"ч")-1)&lt;0,0,TEXT(График!AO85-График!AN85,"ч")-1),"_",TEXT('Ночные Часы'!N84,"Ч")),IF((TEXT(График!AO85-График!AN85,"ч")-1)&lt;0,0,TEXT(График!AO85-График!AN85,"ч")-1)))</f>
        <v>ОТ</v>
      </c>
      <c r="O84" s="289" t="str">
        <f>IF(ISTEXT(График!AQ85),График!AQ85,IF('Ночные Часы'!O84&gt;0,CONCATENATE(IF((TEXT(График!AR85-График!AQ85,"ч")-1)&lt;0,0,TEXT(График!AR85-График!AQ85,"ч")-1),"_",TEXT('Ночные Часы'!O84,"Ч")),IF((TEXT(График!AR85-График!AQ85,"ч")-1)&lt;0,0,TEXT(График!AR85-График!AQ85,"ч")-1)))</f>
        <v>ОТ</v>
      </c>
      <c r="P84" s="289" t="str">
        <f>IF(ISTEXT(График!AT85),График!AT85,IF('Ночные Часы'!P84&gt;0,CONCATENATE(IF((TEXT(График!AU85-График!AT85,"ч")-1)&lt;0,0,TEXT(График!AU85-График!AT85,"ч")-1),"_",TEXT('Ночные Часы'!P84,"Ч")),IF((TEXT(График!AU85-График!AT85,"ч")-1)&lt;0,0,TEXT(График!AU85-График!AT85,"ч")-1)))</f>
        <v>В</v>
      </c>
      <c r="Q84" s="289" t="str">
        <f>IF(ISTEXT(График!AW85),График!AW85,IF('Ночные Часы'!Q84&gt;0,CONCATENATE(IF((TEXT(График!AX85-График!AW85,"ч")-1)&lt;0,0,TEXT(График!AX85-График!AW85,"ч")-1),"_",TEXT('Ночные Часы'!Q84,"Ч")),IF((TEXT(График!AX85-График!AW85,"ч")-1)&lt;0,0,TEXT(График!AX85-График!AW85,"ч")-1)))</f>
        <v>В</v>
      </c>
      <c r="R84" s="289" t="str">
        <f>IF(ISTEXT(График!AZ85),График!AZ85,IF('Ночные Часы'!R84&gt;0,CONCATENATE(IF((TEXT(График!BA85-График!AZ85,"ч")-1)&lt;0,0,TEXT(График!BA85-График!AZ85,"ч")-1),"_",TEXT('Ночные Часы'!R84,"Ч")),IF((TEXT(График!BA85-График!AZ85,"ч")-1)&lt;0,0,TEXT(График!BA85-График!AZ85,"ч")-1)))</f>
        <v>ОТ</v>
      </c>
      <c r="S84" s="289" t="str">
        <f>IF(ISTEXT(График!BC85),График!BC85,IF('Ночные Часы'!S84&gt;0,CONCATENATE(IF((TEXT(График!BD85-График!BC85,"ч")-1)&lt;0,0,TEXT(График!BD85-График!BC85,"ч")-1),"_",TEXT('Ночные Часы'!S84,"Ч")),IF((TEXT(График!BD85-График!BC85,"ч")-1)&lt;0,0,TEXT(График!BD85-График!BC85,"ч")-1)))</f>
        <v>ОТ</v>
      </c>
      <c r="T84" s="289" t="str">
        <f>IF(ISTEXT(График!BF85),График!BF85,IF('Ночные Часы'!T84&gt;0,CONCATENATE(IF((TEXT(График!BG85-График!BF85,"ч")-1)&lt;0,0,TEXT(График!BG85-График!BF85,"ч")-1),"_",TEXT('Ночные Часы'!T84,"Ч")),IF((TEXT(График!BG85-График!BF85,"ч")-1)&lt;0,0,TEXT(График!BG85-График!BF85,"ч")-1)))</f>
        <v>ОТ</v>
      </c>
      <c r="U84" s="289" t="str">
        <f>IF(ISTEXT(График!BI85),График!BI85,IF('Ночные Часы'!U84&gt;0,CONCATENATE(IF((TEXT(График!BJ85-График!BI85,"ч")-1)&lt;0,0,TEXT(График!BJ85-График!BI85,"ч")-1),"_",TEXT('Ночные Часы'!U84,"Ч")),IF((TEXT(График!BJ85-График!BI85,"ч")-1)&lt;0,0,TEXT(График!BJ85-График!BI85,"ч")-1)))</f>
        <v>ОТ</v>
      </c>
      <c r="V84" s="289" t="str">
        <f>IF(ISTEXT(График!BL85),График!BL85,IF('Ночные Часы'!V84&gt;0,CONCATENATE(IF((TEXT(График!BM85-График!BL85,"ч")-1)&lt;0,0,TEXT(График!BM85-График!BL85,"ч")-1),"_",TEXT('Ночные Часы'!V84,"Ч")),IF((TEXT(График!BM85-График!BL85,"ч")-1)&lt;0,0,TEXT(График!BM85-График!BL85,"ч")-1)))</f>
        <v>ОТ</v>
      </c>
      <c r="W84" s="289" t="str">
        <f>IF(ISTEXT(График!BO85),График!BO85,IF('Ночные Часы'!W84&gt;0,CONCATENATE(IF((TEXT(График!BP85-График!BO85,"ч")-1)&lt;0,0,TEXT(График!BP85-График!BO85,"ч")-1),"_",TEXT('Ночные Часы'!W84,"Ч")),IF((TEXT(График!BP85-График!BO85,"ч")-1)&lt;0,0,TEXT(График!BP85-График!BO85,"ч")-1)))</f>
        <v>В</v>
      </c>
      <c r="X84" s="289" t="str">
        <f>IF(ISTEXT(График!BR85),График!BR85,IF('Ночные Часы'!X84&gt;0,CONCATENATE(IF((TEXT(График!BS85-График!BR85,"ч")-1)&lt;0,0,TEXT(График!BS85-График!BR85,"ч")-1),"_",TEXT('Ночные Часы'!X84,"Ч")),IF((TEXT(График!BS85-График!BR85,"ч")-1)&lt;0,0,TEXT(График!BS85-График!BR85,"ч")-1)))</f>
        <v>В</v>
      </c>
      <c r="Y84" s="289">
        <f>IF(ISTEXT(График!BU85),График!BU85,IF('Ночные Часы'!Y84&gt;0,CONCATENATE(IF((TEXT(График!BV85-График!BU85,"ч")-1)&lt;0,0,TEXT(График!BV85-График!BU85,"ч")-1),"_",TEXT('Ночные Часы'!Y84,"Ч")),IF((TEXT(График!BV85-График!BU85,"ч")-1)&lt;0,0,TEXT(График!BV85-График!BU85,"ч")-1)))</f>
        <v>5</v>
      </c>
      <c r="Z84" s="289">
        <f>IF(ISTEXT(График!BX85),График!BX85,IF('Ночные Часы'!Z84&gt;0,CONCATENATE(IF((TEXT(График!BY85-График!BX85,"ч")-1)&lt;0,0,TEXT(График!BY85-График!BX85,"ч")-1),"_",TEXT('Ночные Часы'!Z84,"Ч")),IF((TEXT(График!BY85-График!BX85,"ч")-1)&lt;0,0,TEXT(График!BY85-График!BX85,"ч")-1)))</f>
        <v>5</v>
      </c>
      <c r="AA84" s="289">
        <f>IF(ISTEXT(График!CA85),График!CA85,IF('Ночные Часы'!AA84&gt;0,CONCATENATE(IF((TEXT(График!CB85-График!CA85,"ч")-1)&lt;0,0,TEXT(График!CB85-График!CA85,"ч")-1),"_",TEXT('Ночные Часы'!AA84,"Ч")),IF((TEXT(График!CB85-График!CA85,"ч")-1)&lt;0,0,TEXT(График!CB85-График!CA85,"ч")-1)))</f>
        <v>5</v>
      </c>
      <c r="AB84" s="289">
        <f>IF(ISTEXT(График!CD85),График!CD85,IF('Ночные Часы'!AB84&gt;0,CONCATENATE(IF((TEXT(График!CE85-График!CD85,"ч")-1)&lt;0,0,TEXT(График!CE85-График!CD85,"ч")-1),"_",TEXT('Ночные Часы'!AB84,"Ч")),IF((TEXT(График!CE85-График!CD85,"ч")-1)&lt;0,0,TEXT(График!CE85-График!CD85,"ч")-1)))</f>
        <v>5</v>
      </c>
      <c r="AC84" s="289" t="str">
        <f>IF(ISTEXT(График!CG85),График!CG85,IF('Ночные Часы'!AC84&gt;0,CONCATENATE(IF((TEXT(График!CH85-График!CG85,"ч")-1)&lt;0,0,TEXT(График!CH85-График!CG85,"ч")-1),"_",TEXT('Ночные Часы'!AC84,"Ч")),IF((TEXT(График!CH85-График!CG85,"ч")-1)&lt;0,0,TEXT(График!CH85-График!CG85,"ч")-1)))</f>
        <v>В</v>
      </c>
      <c r="AD84" s="289">
        <f>IF(ISTEXT(График!CJ85),График!CJ85,IF('Ночные Часы'!AD84&gt;0,CONCATENATE(IF((TEXT(График!CK85-График!CJ85,"ч")-1)&lt;0,0,TEXT(График!CK85-График!CJ85,"ч")-1),"_",TEXT('Ночные Часы'!AD84,"Ч")),IF((TEXT(График!CK85-График!CJ85,"ч")-1)&lt;0,0,TEXT(График!CK85-График!CJ85,"ч")-1)))</f>
        <v>5</v>
      </c>
      <c r="AE84" s="289">
        <f>IF(ISTEXT(График!CM85),График!CM85,IF('Ночные Часы'!AE84&gt;0,CONCATENATE(IF((TEXT(График!CN85-График!CM85,"ч")-1)&lt;0,0,TEXT(График!CN85-График!CM85,"ч")-1),"_",TEXT('Ночные Часы'!AE84,"Ч")),IF((TEXT(График!CN85-График!CM85,"ч")-1)&lt;0,0,TEXT(График!CN85-График!CM85,"ч")-1)))</f>
        <v>5</v>
      </c>
      <c r="AF84" s="289">
        <f>IF(ISTEXT(График!CP85),График!CP85,IF('Ночные Часы'!AF84&gt;0,CONCATENATE(IF((TEXT(График!CQ85-График!CP85,"ч")-1)&lt;0,0,TEXT(График!CQ85-График!CP85,"ч")-1),"_",TEXT('Ночные Часы'!AF84,"Ч")),IF((TEXT(График!CQ85-График!CP85,"ч")-1)&lt;0,0,TEXT(График!CQ85-График!CP85,"ч")-1)))</f>
        <v>5</v>
      </c>
      <c r="AG84" s="289">
        <f>IF(ISTEXT(График!CS85),График!CS85,IF('Ночные Часы'!AG84&gt;0,CONCATENATE(IF((TEXT(График!CT85-График!CS85,"ч")-1)&lt;0,0,TEXT(График!CT85-График!CS85,"ч")-1),"_",TEXT('Ночные Часы'!AG84,"Ч")),IF((TEXT(График!CT85-График!CS85,"ч")-1)&lt;0,0,TEXT(График!CT85-График!CS85,"ч")-1)))</f>
        <v>0</v>
      </c>
      <c r="AH84" s="284">
        <f>График!CW85</f>
        <v>22</v>
      </c>
      <c r="AI84" s="196">
        <f t="array" ref="AI84">SUM(IFERROR(--LEFTB(C84:AG84,FIND("_",C84:AG84)-1),C84:AG84))</f>
        <v>60</v>
      </c>
      <c r="AJ84" s="284">
        <f t="array" ref="AJ84">SUM(--IFERROR(MID(C84:AG84,SEARCH("_",C84:AG84)+1,1),0))</f>
        <v>0</v>
      </c>
      <c r="AK84" s="285">
        <f>'Ночные Часы'!AH84</f>
        <v>0</v>
      </c>
      <c r="AL84" s="285">
        <f t="shared" si="5"/>
        <v>0</v>
      </c>
      <c r="AM84" s="351">
        <f t="shared" si="6"/>
        <v>8</v>
      </c>
      <c r="AN84" s="351">
        <f t="shared" si="7"/>
        <v>10</v>
      </c>
      <c r="AO84" s="351">
        <f t="shared" si="8"/>
        <v>80</v>
      </c>
    </row>
    <row r="85" spans="1:41" x14ac:dyDescent="0.25">
      <c r="A85" s="8">
        <f>VLOOKUP(B85,'Список КК'!$M$2:$N$377,2,TRUE)</f>
        <v>5791</v>
      </c>
      <c r="B85" s="9" t="str">
        <f>График!C86</f>
        <v>Шабалина Наталия Юрьевна</v>
      </c>
      <c r="C85" s="289">
        <f>IF(ISTEXT(График!G86),График!G86,IF('Ночные Часы'!C85&gt;0,CONCATENATE(IF((TEXT(График!H86-График!G86,"ч")-1)&lt;0,0,TEXT(График!H86-График!G86,"ч")-1),"_",TEXT('Ночные Часы'!C85,"Ч")),IF((TEXT(График!H86-График!G86,"ч")-1)&lt;0,0,TEXT(График!H86-График!G86,"ч")-1)))</f>
        <v>8</v>
      </c>
      <c r="D85" s="289">
        <f>IF(ISTEXT(График!J86),График!J86,IF('Ночные Часы'!D85&gt;0,CONCATENATE(IF((TEXT(График!K86-График!J86,"ч")-1)&lt;0,0,TEXT(График!K86-График!J86,"ч")-1),"_",TEXT('Ночные Часы'!D85,"Ч")),IF((TEXT(График!K86-График!J86,"ч")-1)&lt;0,0,TEXT(График!K86-График!J86,"ч")-1)))</f>
        <v>8</v>
      </c>
      <c r="E85" s="289">
        <f>IF(ISTEXT(График!M86),График!M86,IF('Ночные Часы'!E85&gt;0,CONCATENATE(IF((TEXT(График!N86-График!M86,"ч")-1)&lt;0,0,TEXT(График!N86-График!M86,"ч")-1),"_",TEXT('Ночные Часы'!E85,"Ч")),IF((TEXT(График!N86-График!M86,"ч")-1)&lt;0,0,TEXT(График!N86-График!M86,"ч")-1)))</f>
        <v>8</v>
      </c>
      <c r="F85" s="289">
        <f>IF(ISTEXT(График!P86),График!P86,IF('Ночные Часы'!F85&gt;0,CONCATENATE(IF((TEXT(График!Q86-График!P86,"ч")-1)&lt;0,0,TEXT(График!Q86-График!P86,"ч")-1),"_",TEXT('Ночные Часы'!F85,"Ч")),IF((TEXT(График!Q86-График!P86,"ч")-1)&lt;0,0,TEXT(График!Q86-График!P86,"ч")-1)))</f>
        <v>8</v>
      </c>
      <c r="G85" s="289">
        <f>IF(ISTEXT(График!S86),График!S86,IF('Ночные Часы'!G85&gt;0,CONCATENATE(IF((TEXT(График!T86-График!S86,"ч")-1)&lt;0,0,TEXT(График!T86-График!S86,"ч")-1),"_",TEXT('Ночные Часы'!G85,"Ч")),IF((TEXT(График!T86-График!S86,"ч")-1)&lt;0,0,TEXT(График!T86-График!S86,"ч")-1)))</f>
        <v>8</v>
      </c>
      <c r="H85" s="289" t="str">
        <f>IF(ISTEXT(График!V86),График!V86,IF('Ночные Часы'!H85&gt;0,CONCATENATE(IF((TEXT(График!W86-График!V86,"ч")-1)&lt;0,0,TEXT(График!W86-График!V86,"ч")-1),"_",TEXT('Ночные Часы'!H85,"Ч")),IF((TEXT(График!W86-График!V86,"ч")-1)&lt;0,0,TEXT(График!W86-График!V86,"ч")-1)))</f>
        <v>В</v>
      </c>
      <c r="I85" s="289" t="str">
        <f>IF(ISTEXT(График!Y86),График!Y86,IF('Ночные Часы'!I85&gt;0,CONCATENATE(IF((TEXT(График!Z86-График!Y86,"ч")-1)&lt;0,0,TEXT(График!Z86-График!Y86,"ч")-1),"_",TEXT('Ночные Часы'!I85,"Ч")),IF((TEXT(График!Z86-График!Y86,"ч")-1)&lt;0,0,TEXT(График!Z86-График!Y86,"ч")-1)))</f>
        <v>В</v>
      </c>
      <c r="J85" s="289">
        <f>IF(ISTEXT(График!AB86),График!AB86,IF('Ночные Часы'!J85&gt;0,CONCATENATE(IF((TEXT(График!AC86-График!AB86,"ч")-1)&lt;0,0,TEXT(График!AC86-График!AB86,"ч")-1),"_",TEXT('Ночные Часы'!J85,"Ч")),IF((TEXT(График!AC86-График!AB86,"ч")-1)&lt;0,0,TEXT(График!AC86-График!AB86,"ч")-1)))</f>
        <v>8</v>
      </c>
      <c r="K85" s="289">
        <f>IF(ISTEXT(График!AE86),График!AE86,IF('Ночные Часы'!K85&gt;0,CONCATENATE(IF((TEXT(График!AF86-График!AE86,"ч")-1)&lt;0,0,TEXT(График!AF86-График!AE86,"ч")-1),"_",TEXT('Ночные Часы'!K85,"Ч")),IF((TEXT(График!AF86-График!AE86,"ч")-1)&lt;0,0,TEXT(График!AF86-График!AE86,"ч")-1)))</f>
        <v>8</v>
      </c>
      <c r="L85" s="289">
        <f>IF(ISTEXT(График!AH86),График!AH86,IF('Ночные Часы'!L85&gt;0,CONCATENATE(IF((TEXT(График!AI86-График!AH86,"ч")-1)&lt;0,0,TEXT(График!AI86-График!AH86,"ч")-1),"_",TEXT('Ночные Часы'!L85,"Ч")),IF((TEXT(График!AI86-График!AH86,"ч")-1)&lt;0,0,TEXT(График!AI86-График!AH86,"ч")-1)))</f>
        <v>8</v>
      </c>
      <c r="M85" s="289">
        <f>IF(ISTEXT(График!AK86),График!AK86,IF('Ночные Часы'!M85&gt;0,CONCATENATE(IF((TEXT(График!AL86-График!AK86,"ч")-1)&lt;0,0,TEXT(График!AL86-График!AK86,"ч")-1),"_",TEXT('Ночные Часы'!M85,"Ч")),IF((TEXT(График!AL86-График!AK86,"ч")-1)&lt;0,0,TEXT(График!AL86-График!AK86,"ч")-1)))</f>
        <v>8</v>
      </c>
      <c r="N85" s="289">
        <f>IF(ISTEXT(График!AN86),График!AN86,IF('Ночные Часы'!N85&gt;0,CONCATENATE(IF((TEXT(График!AO86-График!AN86,"ч")-1)&lt;0,0,TEXT(График!AO86-График!AN86,"ч")-1),"_",TEXT('Ночные Часы'!N85,"Ч")),IF((TEXT(График!AO86-График!AN86,"ч")-1)&lt;0,0,TEXT(График!AO86-График!AN86,"ч")-1)))</f>
        <v>8</v>
      </c>
      <c r="O85" s="289" t="str">
        <f>IF(ISTEXT(График!AQ86),График!AQ86,IF('Ночные Часы'!O85&gt;0,CONCATENATE(IF((TEXT(График!AR86-График!AQ86,"ч")-1)&lt;0,0,TEXT(График!AR86-График!AQ86,"ч")-1),"_",TEXT('Ночные Часы'!O85,"Ч")),IF((TEXT(График!AR86-График!AQ86,"ч")-1)&lt;0,0,TEXT(График!AR86-График!AQ86,"ч")-1)))</f>
        <v>В</v>
      </c>
      <c r="P85" s="289" t="str">
        <f>IF(ISTEXT(График!AT86),График!AT86,IF('Ночные Часы'!P85&gt;0,CONCATENATE(IF((TEXT(График!AU86-График!AT86,"ч")-1)&lt;0,0,TEXT(График!AU86-График!AT86,"ч")-1),"_",TEXT('Ночные Часы'!P85,"Ч")),IF((TEXT(График!AU86-График!AT86,"ч")-1)&lt;0,0,TEXT(График!AU86-График!AT86,"ч")-1)))</f>
        <v>В</v>
      </c>
      <c r="Q85" s="289">
        <f>IF(ISTEXT(График!AW86),График!AW86,IF('Ночные Часы'!Q85&gt;0,CONCATENATE(IF((TEXT(График!AX86-График!AW86,"ч")-1)&lt;0,0,TEXT(График!AX86-График!AW86,"ч")-1),"_",TEXT('Ночные Часы'!Q85,"Ч")),IF((TEXT(График!AX86-График!AW86,"ч")-1)&lt;0,0,TEXT(График!AX86-График!AW86,"ч")-1)))</f>
        <v>8</v>
      </c>
      <c r="R85" s="289">
        <f>IF(ISTEXT(График!AZ86),График!AZ86,IF('Ночные Часы'!R85&gt;0,CONCATENATE(IF((TEXT(График!BA86-График!AZ86,"ч")-1)&lt;0,0,TEXT(График!BA86-График!AZ86,"ч")-1),"_",TEXT('Ночные Часы'!R85,"Ч")),IF((TEXT(График!BA86-График!AZ86,"ч")-1)&lt;0,0,TEXT(График!BA86-График!AZ86,"ч")-1)))</f>
        <v>8</v>
      </c>
      <c r="S85" s="289">
        <f>IF(ISTEXT(График!BC86),График!BC86,IF('Ночные Часы'!S85&gt;0,CONCATENATE(IF((TEXT(График!BD86-График!BC86,"ч")-1)&lt;0,0,TEXT(График!BD86-График!BC86,"ч")-1),"_",TEXT('Ночные Часы'!S85,"Ч")),IF((TEXT(График!BD86-График!BC86,"ч")-1)&lt;0,0,TEXT(График!BD86-График!BC86,"ч")-1)))</f>
        <v>8</v>
      </c>
      <c r="T85" s="289">
        <f>IF(ISTEXT(График!BF86),График!BF86,IF('Ночные Часы'!T85&gt;0,CONCATENATE(IF((TEXT(График!BG86-График!BF86,"ч")-1)&lt;0,0,TEXT(График!BG86-График!BF86,"ч")-1),"_",TEXT('Ночные Часы'!T85,"Ч")),IF((TEXT(График!BG86-График!BF86,"ч")-1)&lt;0,0,TEXT(График!BG86-График!BF86,"ч")-1)))</f>
        <v>8</v>
      </c>
      <c r="U85" s="289">
        <f>IF(ISTEXT(График!BI86),График!BI86,IF('Ночные Часы'!U85&gt;0,CONCATENATE(IF((TEXT(График!BJ86-График!BI86,"ч")-1)&lt;0,0,TEXT(График!BJ86-График!BI86,"ч")-1),"_",TEXT('Ночные Часы'!U85,"Ч")),IF((TEXT(График!BJ86-График!BI86,"ч")-1)&lt;0,0,TEXT(График!BJ86-График!BI86,"ч")-1)))</f>
        <v>8</v>
      </c>
      <c r="V85" s="289" t="str">
        <f>IF(ISTEXT(График!BL86),График!BL86,IF('Ночные Часы'!V85&gt;0,CONCATENATE(IF((TEXT(График!BM86-График!BL86,"ч")-1)&lt;0,0,TEXT(График!BM86-График!BL86,"ч")-1),"_",TEXT('Ночные Часы'!V85,"Ч")),IF((TEXT(График!BM86-График!BL86,"ч")-1)&lt;0,0,TEXT(График!BM86-График!BL86,"ч")-1)))</f>
        <v>В</v>
      </c>
      <c r="W85" s="289" t="str">
        <f>IF(ISTEXT(График!BO86),График!BO86,IF('Ночные Часы'!W85&gt;0,CONCATENATE(IF((TEXT(График!BP86-График!BO86,"ч")-1)&lt;0,0,TEXT(График!BP86-График!BO86,"ч")-1),"_",TEXT('Ночные Часы'!W85,"Ч")),IF((TEXT(График!BP86-График!BO86,"ч")-1)&lt;0,0,TEXT(График!BP86-График!BO86,"ч")-1)))</f>
        <v>В</v>
      </c>
      <c r="X85" s="289">
        <f>IF(ISTEXT(График!BR86),График!BR86,IF('Ночные Часы'!X85&gt;0,CONCATENATE(IF((TEXT(График!BS86-График!BR86,"ч")-1)&lt;0,0,TEXT(График!BS86-График!BR86,"ч")-1),"_",TEXT('Ночные Часы'!X85,"Ч")),IF((TEXT(График!BS86-График!BR86,"ч")-1)&lt;0,0,TEXT(График!BS86-График!BR86,"ч")-1)))</f>
        <v>8</v>
      </c>
      <c r="Y85" s="289">
        <f>IF(ISTEXT(График!BU86),График!BU86,IF('Ночные Часы'!Y85&gt;0,CONCATENATE(IF((TEXT(График!BV86-График!BU86,"ч")-1)&lt;0,0,TEXT(График!BV86-График!BU86,"ч")-1),"_",TEXT('Ночные Часы'!Y85,"Ч")),IF((TEXT(График!BV86-График!BU86,"ч")-1)&lt;0,0,TEXT(График!BV86-График!BU86,"ч")-1)))</f>
        <v>8</v>
      </c>
      <c r="Z85" s="289">
        <f>IF(ISTEXT(График!BX86),График!BX86,IF('Ночные Часы'!Z85&gt;0,CONCATENATE(IF((TEXT(График!BY86-График!BX86,"ч")-1)&lt;0,0,TEXT(График!BY86-График!BX86,"ч")-1),"_",TEXT('Ночные Часы'!Z85,"Ч")),IF((TEXT(График!BY86-График!BX86,"ч")-1)&lt;0,0,TEXT(График!BY86-График!BX86,"ч")-1)))</f>
        <v>8</v>
      </c>
      <c r="AA85" s="289" t="str">
        <f>IF(ISTEXT(График!CA86),График!CA86,IF('Ночные Часы'!AA85&gt;0,CONCATENATE(IF((TEXT(График!CB86-График!CA86,"ч")-1)&lt;0,0,TEXT(График!CB86-График!CA86,"ч")-1),"_",TEXT('Ночные Часы'!AA85,"Ч")),IF((TEXT(График!CB86-График!CA86,"ч")-1)&lt;0,0,TEXT(График!CB86-График!CA86,"ч")-1)))</f>
        <v>В</v>
      </c>
      <c r="AB85" s="289" t="str">
        <f>IF(ISTEXT(График!CD86),График!CD86,IF('Ночные Часы'!AB85&gt;0,CONCATENATE(IF((TEXT(График!CE86-График!CD86,"ч")-1)&lt;0,0,TEXT(График!CE86-График!CD86,"ч")-1),"_",TEXT('Ночные Часы'!AB85,"Ч")),IF((TEXT(График!CE86-График!CD86,"ч")-1)&lt;0,0,TEXT(График!CE86-График!CD86,"ч")-1)))</f>
        <v>В</v>
      </c>
      <c r="AC85" s="289" t="str">
        <f>IF(ISTEXT(График!CG86),График!CG86,IF('Ночные Часы'!AC85&gt;0,CONCATENATE(IF((TEXT(График!CH86-График!CG86,"ч")-1)&lt;0,0,TEXT(График!CH86-График!CG86,"ч")-1),"_",TEXT('Ночные Часы'!AC85,"Ч")),IF((TEXT(График!CH86-График!CG86,"ч")-1)&lt;0,0,TEXT(График!CH86-График!CG86,"ч")-1)))</f>
        <v>В</v>
      </c>
      <c r="AD85" s="289">
        <f>IF(ISTEXT(График!CJ86),График!CJ86,IF('Ночные Часы'!AD85&gt;0,CONCATENATE(IF((TEXT(График!CK86-График!CJ86,"ч")-1)&lt;0,0,TEXT(График!CK86-График!CJ86,"ч")-1),"_",TEXT('Ночные Часы'!AD85,"Ч")),IF((TEXT(График!CK86-График!CJ86,"ч")-1)&lt;0,0,TEXT(График!CK86-График!CJ86,"ч")-1)))</f>
        <v>8</v>
      </c>
      <c r="AE85" s="289">
        <f>IF(ISTEXT(График!CM86),График!CM86,IF('Ночные Часы'!AE85&gt;0,CONCATENATE(IF((TEXT(График!CN86-График!CM86,"ч")-1)&lt;0,0,TEXT(График!CN86-График!CM86,"ч")-1),"_",TEXT('Ночные Часы'!AE85,"Ч")),IF((TEXT(График!CN86-График!CM86,"ч")-1)&lt;0,0,TEXT(График!CN86-График!CM86,"ч")-1)))</f>
        <v>8</v>
      </c>
      <c r="AF85" s="289">
        <f>IF(ISTEXT(График!CP86),График!CP86,IF('Ночные Часы'!AF85&gt;0,CONCATENATE(IF((TEXT(График!CQ86-График!CP86,"ч")-1)&lt;0,0,TEXT(График!CQ86-График!CP86,"ч")-1),"_",TEXT('Ночные Часы'!AF85,"Ч")),IF((TEXT(График!CQ86-График!CP86,"ч")-1)&lt;0,0,TEXT(График!CQ86-График!CP86,"ч")-1)))</f>
        <v>7</v>
      </c>
      <c r="AG85" s="289">
        <f>IF(ISTEXT(График!CS86),График!CS86,IF('Ночные Часы'!AG85&gt;0,CONCATENATE(IF((TEXT(График!CT86-График!CS86,"ч")-1)&lt;0,0,TEXT(График!CT86-График!CS86,"ч")-1),"_",TEXT('Ночные Часы'!AG85,"Ч")),IF((TEXT(График!CT86-График!CS86,"ч")-1)&lt;0,0,TEXT(График!CT86-График!CS86,"ч")-1)))</f>
        <v>0</v>
      </c>
      <c r="AH85" s="284">
        <f>График!CW86</f>
        <v>21</v>
      </c>
      <c r="AI85" s="196">
        <f t="array" ref="AI85">SUM(IFERROR(--LEFTB(C85:AG85,FIND("_",C85:AG85)-1),C85:AG85))</f>
        <v>167</v>
      </c>
      <c r="AJ85" s="284">
        <f t="array" ref="AJ85">SUM(--IFERROR(MID(C85:AG85,SEARCH("_",C85:AG85)+1,1),0))</f>
        <v>0</v>
      </c>
      <c r="AK85" s="285">
        <f>'Ночные Часы'!AH85</f>
        <v>0</v>
      </c>
      <c r="AL85" s="285">
        <f t="shared" si="5"/>
        <v>0</v>
      </c>
      <c r="AM85" s="351">
        <f t="shared" si="6"/>
        <v>9</v>
      </c>
      <c r="AN85" s="351">
        <f t="shared" si="7"/>
        <v>0</v>
      </c>
      <c r="AO85" s="351">
        <f t="shared" si="8"/>
        <v>0</v>
      </c>
    </row>
    <row r="86" spans="1:41" x14ac:dyDescent="0.25">
      <c r="A86" s="8">
        <f>VLOOKUP(B86,'Список КК'!$M$2:$N$377,2,TRUE)</f>
        <v>45095</v>
      </c>
      <c r="B86" s="9" t="str">
        <f>График!C87</f>
        <v>Шаршекеева Мадина Боконбаевна</v>
      </c>
      <c r="C86" s="289" t="str">
        <f>IF(ISTEXT(График!G87),График!G87,IF('Ночные Часы'!C86&gt;0,CONCATENATE(IF((TEXT(График!H87-График!G87,"ч")-1)&lt;0,0,TEXT(График!H87-График!G87,"ч")-1),"_",TEXT('Ночные Часы'!C86,"Ч")),IF((TEXT(График!H87-График!G87,"ч")-1)&lt;0,0,TEXT(График!H87-График!G87,"ч")-1)))</f>
        <v>8_3</v>
      </c>
      <c r="D86" s="289" t="str">
        <f>IF(ISTEXT(График!J87),График!J87,IF('Ночные Часы'!D86&gt;0,CONCATENATE(IF((TEXT(График!K87-График!J87,"ч")-1)&lt;0,0,TEXT(График!K87-График!J87,"ч")-1),"_",TEXT('Ночные Часы'!D86,"Ч")),IF((TEXT(График!K87-График!J87,"ч")-1)&lt;0,0,TEXT(График!K87-График!J87,"ч")-1)))</f>
        <v>В</v>
      </c>
      <c r="E86" s="289" t="str">
        <f>IF(ISTEXT(График!M87),График!M87,IF('Ночные Часы'!E86&gt;0,CONCATENATE(IF((TEXT(График!N87-График!M87,"ч")-1)&lt;0,0,TEXT(График!N87-График!M87,"ч")-1),"_",TEXT('Ночные Часы'!E86,"Ч")),IF((TEXT(График!N87-График!M87,"ч")-1)&lt;0,0,TEXT(График!N87-График!M87,"ч")-1)))</f>
        <v>В</v>
      </c>
      <c r="F86" s="289">
        <f>IF(ISTEXT(График!P87),График!P87,IF('Ночные Часы'!F86&gt;0,CONCATENATE(IF((TEXT(График!Q87-График!P87,"ч")-1)&lt;0,0,TEXT(График!Q87-График!P87,"ч")-1),"_",TEXT('Ночные Часы'!F86,"Ч")),IF((TEXT(График!Q87-График!P87,"ч")-1)&lt;0,0,TEXT(График!Q87-График!P87,"ч")-1)))</f>
        <v>8</v>
      </c>
      <c r="G86" s="289">
        <f>IF(ISTEXT(График!S87),График!S87,IF('Ночные Часы'!G86&gt;0,CONCATENATE(IF((TEXT(График!T87-График!S87,"ч")-1)&lt;0,0,TEXT(График!T87-График!S87,"ч")-1),"_",TEXT('Ночные Часы'!G86,"Ч")),IF((TEXT(График!T87-График!S87,"ч")-1)&lt;0,0,TEXT(График!T87-График!S87,"ч")-1)))</f>
        <v>8</v>
      </c>
      <c r="H86" s="289" t="str">
        <f>IF(ISTEXT(График!V87),График!V87,IF('Ночные Часы'!H86&gt;0,CONCATENATE(IF((TEXT(График!W87-График!V87,"ч")-1)&lt;0,0,TEXT(График!W87-График!V87,"ч")-1),"_",TEXT('Ночные Часы'!H86,"Ч")),IF((TEXT(График!W87-График!V87,"ч")-1)&lt;0,0,TEXT(График!W87-График!V87,"ч")-1)))</f>
        <v>В</v>
      </c>
      <c r="I86" s="289">
        <f>IF(ISTEXT(График!Y87),График!Y87,IF('Ночные Часы'!I86&gt;0,CONCATENATE(IF((TEXT(График!Z87-График!Y87,"ч")-1)&lt;0,0,TEXT(График!Z87-График!Y87,"ч")-1),"_",TEXT('Ночные Часы'!I86,"Ч")),IF((TEXT(График!Z87-График!Y87,"ч")-1)&lt;0,0,TEXT(График!Z87-График!Y87,"ч")-1)))</f>
        <v>8</v>
      </c>
      <c r="J86" s="289">
        <f>IF(ISTEXT(График!AB87),График!AB87,IF('Ночные Часы'!J86&gt;0,CONCATENATE(IF((TEXT(График!AC87-График!AB87,"ч")-1)&lt;0,0,TEXT(График!AC87-График!AB87,"ч")-1),"_",TEXT('Ночные Часы'!J86,"Ч")),IF((TEXT(График!AC87-График!AB87,"ч")-1)&lt;0,0,TEXT(График!AC87-График!AB87,"ч")-1)))</f>
        <v>8</v>
      </c>
      <c r="K86" s="289" t="str">
        <f>IF(ISTEXT(График!AE87),График!AE87,IF('Ночные Часы'!K86&gt;0,CONCATENATE(IF((TEXT(График!AF87-График!AE87,"ч")-1)&lt;0,0,TEXT(График!AF87-График!AE87,"ч")-1),"_",TEXT('Ночные Часы'!K86,"Ч")),IF((TEXT(График!AF87-График!AE87,"ч")-1)&lt;0,0,TEXT(График!AF87-График!AE87,"ч")-1)))</f>
        <v>8_3</v>
      </c>
      <c r="L86" s="289" t="str">
        <f>IF(ISTEXT(График!AH87),График!AH87,IF('Ночные Часы'!L86&gt;0,CONCATENATE(IF((TEXT(График!AI87-График!AH87,"ч")-1)&lt;0,0,TEXT(График!AI87-График!AH87,"ч")-1),"_",TEXT('Ночные Часы'!L86,"Ч")),IF((TEXT(График!AI87-График!AH87,"ч")-1)&lt;0,0,TEXT(График!AI87-График!AH87,"ч")-1)))</f>
        <v>8_3</v>
      </c>
      <c r="M86" s="289" t="str">
        <f>IF(ISTEXT(График!AK87),График!AK87,IF('Ночные Часы'!M86&gt;0,CONCATENATE(IF((TEXT(График!AL87-График!AK87,"ч")-1)&lt;0,0,TEXT(График!AL87-График!AK87,"ч")-1),"_",TEXT('Ночные Часы'!M86,"Ч")),IF((TEXT(График!AL87-График!AK87,"ч")-1)&lt;0,0,TEXT(График!AL87-График!AK87,"ч")-1)))</f>
        <v>В</v>
      </c>
      <c r="N86" s="289" t="str">
        <f>IF(ISTEXT(График!AN87),График!AN87,IF('Ночные Часы'!N86&gt;0,CONCATENATE(IF((TEXT(График!AO87-График!AN87,"ч")-1)&lt;0,0,TEXT(График!AO87-График!AN87,"ч")-1),"_",TEXT('Ночные Часы'!N86,"Ч")),IF((TEXT(График!AO87-График!AN87,"ч")-1)&lt;0,0,TEXT(График!AO87-График!AN87,"ч")-1)))</f>
        <v>В</v>
      </c>
      <c r="O86" s="289">
        <f>IF(ISTEXT(График!AQ87),График!AQ87,IF('Ночные Часы'!O86&gt;0,CONCATENATE(IF((TEXT(График!AR87-График!AQ87,"ч")-1)&lt;0,0,TEXT(График!AR87-График!AQ87,"ч")-1),"_",TEXT('Ночные Часы'!O86,"Ч")),IF((TEXT(График!AR87-График!AQ87,"ч")-1)&lt;0,0,TEXT(График!AR87-График!AQ87,"ч")-1)))</f>
        <v>8</v>
      </c>
      <c r="P86" s="289">
        <f>IF(ISTEXT(График!AT87),График!AT87,IF('Ночные Часы'!P86&gt;0,CONCATENATE(IF((TEXT(График!AU87-График!AT87,"ч")-1)&lt;0,0,TEXT(График!AU87-График!AT87,"ч")-1),"_",TEXT('Ночные Часы'!P86,"Ч")),IF((TEXT(График!AU87-График!AT87,"ч")-1)&lt;0,0,TEXT(График!AU87-График!AT87,"ч")-1)))</f>
        <v>8</v>
      </c>
      <c r="Q86" s="289">
        <f>IF(ISTEXT(График!AW87),График!AW87,IF('Ночные Часы'!Q86&gt;0,CONCATENATE(IF((TEXT(График!AX87-График!AW87,"ч")-1)&lt;0,0,TEXT(График!AX87-График!AW87,"ч")-1),"_",TEXT('Ночные Часы'!Q86,"Ч")),IF((TEXT(График!AX87-График!AW87,"ч")-1)&lt;0,0,TEXT(График!AX87-График!AW87,"ч")-1)))</f>
        <v>8</v>
      </c>
      <c r="R86" s="289">
        <f>IF(ISTEXT(График!AZ87),График!AZ87,IF('Ночные Часы'!R86&gt;0,CONCATENATE(IF((TEXT(График!BA87-График!AZ87,"ч")-1)&lt;0,0,TEXT(График!BA87-График!AZ87,"ч")-1),"_",TEXT('Ночные Часы'!R86,"Ч")),IF((TEXT(График!BA87-График!AZ87,"ч")-1)&lt;0,0,TEXT(График!BA87-График!AZ87,"ч")-1)))</f>
        <v>8</v>
      </c>
      <c r="S86" s="289">
        <f>IF(ISTEXT(График!BC87),График!BC87,IF('Ночные Часы'!S86&gt;0,CONCATENATE(IF((TEXT(График!BD87-График!BC87,"ч")-1)&lt;0,0,TEXT(График!BD87-График!BC87,"ч")-1),"_",TEXT('Ночные Часы'!S86,"Ч")),IF((TEXT(График!BD87-График!BC87,"ч")-1)&lt;0,0,TEXT(График!BD87-График!BC87,"ч")-1)))</f>
        <v>8</v>
      </c>
      <c r="T86" s="289" t="str">
        <f>IF(ISTEXT(График!BF87),График!BF87,IF('Ночные Часы'!T86&gt;0,CONCATENATE(IF((TEXT(График!BG87-График!BF87,"ч")-1)&lt;0,0,TEXT(График!BG87-График!BF87,"ч")-1),"_",TEXT('Ночные Часы'!T86,"Ч")),IF((TEXT(График!BG87-График!BF87,"ч")-1)&lt;0,0,TEXT(График!BG87-График!BF87,"ч")-1)))</f>
        <v>В</v>
      </c>
      <c r="U86" s="289" t="str">
        <f>IF(ISTEXT(График!BI87),График!BI87,IF('Ночные Часы'!U86&gt;0,CONCATENATE(IF((TEXT(График!BJ87-График!BI87,"ч")-1)&lt;0,0,TEXT(График!BJ87-График!BI87,"ч")-1),"_",TEXT('Ночные Часы'!U86,"Ч")),IF((TEXT(График!BJ87-График!BI87,"ч")-1)&lt;0,0,TEXT(График!BJ87-График!BI87,"ч")-1)))</f>
        <v>В</v>
      </c>
      <c r="V86" s="289">
        <f>IF(ISTEXT(График!BL87),График!BL87,IF('Ночные Часы'!V86&gt;0,CONCATENATE(IF((TEXT(График!BM87-График!BL87,"ч")-1)&lt;0,0,TEXT(График!BM87-График!BL87,"ч")-1),"_",TEXT('Ночные Часы'!V86,"Ч")),IF((TEXT(График!BM87-График!BL87,"ч")-1)&lt;0,0,TEXT(График!BM87-График!BL87,"ч")-1)))</f>
        <v>8</v>
      </c>
      <c r="W86" s="289">
        <f>IF(ISTEXT(График!BO87),График!BO87,IF('Ночные Часы'!W86&gt;0,CONCATENATE(IF((TEXT(График!BP87-График!BO87,"ч")-1)&lt;0,0,TEXT(График!BP87-График!BO87,"ч")-1),"_",TEXT('Ночные Часы'!W86,"Ч")),IF((TEXT(График!BP87-График!BO87,"ч")-1)&lt;0,0,TEXT(График!BP87-График!BO87,"ч")-1)))</f>
        <v>8</v>
      </c>
      <c r="X86" s="289">
        <f>IF(ISTEXT(График!BR87),График!BR87,IF('Ночные Часы'!X86&gt;0,CONCATENATE(IF((TEXT(График!BS87-График!BR87,"ч")-1)&lt;0,0,TEXT(График!BS87-График!BR87,"ч")-1),"_",TEXT('Ночные Часы'!X86,"Ч")),IF((TEXT(График!BS87-График!BR87,"ч")-1)&lt;0,0,TEXT(График!BS87-График!BR87,"ч")-1)))</f>
        <v>8</v>
      </c>
      <c r="Y86" s="289" t="str">
        <f>IF(ISTEXT(График!BU87),График!BU87,IF('Ночные Часы'!Y86&gt;0,CONCATENATE(IF((TEXT(График!BV87-График!BU87,"ч")-1)&lt;0,0,TEXT(График!BV87-График!BU87,"ч")-1),"_",TEXT('Ночные Часы'!Y86,"Ч")),IF((TEXT(График!BV87-График!BU87,"ч")-1)&lt;0,0,TEXT(График!BV87-График!BU87,"ч")-1)))</f>
        <v>8_3</v>
      </c>
      <c r="Z86" s="289" t="str">
        <f>IF(ISTEXT(График!BX87),График!BX87,IF('Ночные Часы'!Z86&gt;0,CONCATENATE(IF((TEXT(График!BY87-График!BX87,"ч")-1)&lt;0,0,TEXT(График!BY87-График!BX87,"ч")-1),"_",TEXT('Ночные Часы'!Z86,"Ч")),IF((TEXT(График!BY87-График!BX87,"ч")-1)&lt;0,0,TEXT(График!BY87-График!BX87,"ч")-1)))</f>
        <v>8_3</v>
      </c>
      <c r="AA86" s="289" t="str">
        <f>IF(ISTEXT(График!CA87),График!CA87,IF('Ночные Часы'!AA86&gt;0,CONCATENATE(IF((TEXT(График!CB87-График!CA87,"ч")-1)&lt;0,0,TEXT(График!CB87-График!CA87,"ч")-1),"_",TEXT('Ночные Часы'!AA86,"Ч")),IF((TEXT(График!CB87-График!CA87,"ч")-1)&lt;0,0,TEXT(График!CB87-График!CA87,"ч")-1)))</f>
        <v>В</v>
      </c>
      <c r="AB86" s="289" t="str">
        <f>IF(ISTEXT(График!CD87),График!CD87,IF('Ночные Часы'!AB86&gt;0,CONCATENATE(IF((TEXT(График!CE87-График!CD87,"ч")-1)&lt;0,0,TEXT(График!CE87-График!CD87,"ч")-1),"_",TEXT('Ночные Часы'!AB86,"Ч")),IF((TEXT(График!CE87-График!CD87,"ч")-1)&lt;0,0,TEXT(График!CE87-График!CD87,"ч")-1)))</f>
        <v>В</v>
      </c>
      <c r="AC86" s="289">
        <f>IF(ISTEXT(График!CG87),График!CG87,IF('Ночные Часы'!AC86&gt;0,CONCATENATE(IF((TEXT(График!CH87-График!CG87,"ч")-1)&lt;0,0,TEXT(График!CH87-График!CG87,"ч")-1),"_",TEXT('Ночные Часы'!AC86,"Ч")),IF((TEXT(График!CH87-График!CG87,"ч")-1)&lt;0,0,TEXT(График!CH87-График!CG87,"ч")-1)))</f>
        <v>8</v>
      </c>
      <c r="AD86" s="289" t="str">
        <f>IF(ISTEXT(График!CJ87),График!CJ87,IF('Ночные Часы'!AD86&gt;0,CONCATENATE(IF((TEXT(График!CK87-График!CJ87,"ч")-1)&lt;0,0,TEXT(График!CK87-График!CJ87,"ч")-1),"_",TEXT('Ночные Часы'!AD86,"Ч")),IF((TEXT(График!CK87-График!CJ87,"ч")-1)&lt;0,0,TEXT(График!CK87-График!CJ87,"ч")-1)))</f>
        <v>8_3</v>
      </c>
      <c r="AE86" s="289" t="str">
        <f>IF(ISTEXT(График!CM87),График!CM87,IF('Ночные Часы'!AE86&gt;0,CONCATENATE(IF((TEXT(График!CN87-График!CM87,"ч")-1)&lt;0,0,TEXT(График!CN87-График!CM87,"ч")-1),"_",TEXT('Ночные Часы'!AE86,"Ч")),IF((TEXT(График!CN87-График!CM87,"ч")-1)&lt;0,0,TEXT(График!CN87-График!CM87,"ч")-1)))</f>
        <v>8_3</v>
      </c>
      <c r="AF86" s="289" t="str">
        <f>IF(ISTEXT(График!CP87),График!CP87,IF('Ночные Часы'!AF86&gt;0,CONCATENATE(IF((TEXT(График!CQ87-График!CP87,"ч")-1)&lt;0,0,TEXT(График!CQ87-График!CP87,"ч")-1),"_",TEXT('Ночные Часы'!AF86,"Ч")),IF((TEXT(График!CQ87-График!CP87,"ч")-1)&lt;0,0,TEXT(График!CQ87-График!CP87,"ч")-1)))</f>
        <v>В</v>
      </c>
      <c r="AG86" s="289">
        <f>IF(ISTEXT(График!CS87),График!CS87,IF('Ночные Часы'!AG86&gt;0,CONCATENATE(IF((TEXT(График!CT87-График!CS87,"ч")-1)&lt;0,0,TEXT(График!CT87-График!CS87,"ч")-1),"_",TEXT('Ночные Часы'!AG86,"Ч")),IF((TEXT(График!CT87-График!CS87,"ч")-1)&lt;0,0,TEXT(График!CT87-График!CS87,"ч")-1)))</f>
        <v>0</v>
      </c>
      <c r="AH86" s="284">
        <f>График!CW87</f>
        <v>20</v>
      </c>
      <c r="AI86" s="196">
        <f t="array" ref="AI86">SUM(IFERROR(--LEFTB(C86:AG86,FIND("_",C86:AG86)-1),C86:AG86))</f>
        <v>160</v>
      </c>
      <c r="AJ86" s="284">
        <f t="array" ref="AJ86">SUM(--IFERROR(MID(C86:AG86,SEARCH("_",C86:AG86)+1,1),0))</f>
        <v>21</v>
      </c>
      <c r="AK86" s="285">
        <f>'Ночные Часы'!AH86</f>
        <v>0.875</v>
      </c>
      <c r="AL86" s="285">
        <f t="shared" si="5"/>
        <v>0</v>
      </c>
      <c r="AM86" s="351">
        <f t="shared" si="6"/>
        <v>10</v>
      </c>
      <c r="AN86" s="351">
        <f t="shared" si="7"/>
        <v>0</v>
      </c>
      <c r="AO86" s="351">
        <f t="shared" si="8"/>
        <v>0</v>
      </c>
    </row>
    <row r="87" spans="1:41" x14ac:dyDescent="0.25">
      <c r="A87" s="8">
        <f>VLOOKUP(B87,'Список КК'!$M$2:$N$377,2,TRUE)</f>
        <v>41185</v>
      </c>
      <c r="B87" s="9" t="str">
        <f>График!C88</f>
        <v>Шевчик Татьяна Владимировна</v>
      </c>
      <c r="C87" s="289" t="str">
        <f>IF(ISTEXT(График!G88),График!G88,IF('Ночные Часы'!C87&gt;0,CONCATENATE(IF((TEXT(График!H88-График!G88,"ч")-1)&lt;0,0,TEXT(График!H88-График!G88,"ч")-1),"_",TEXT('Ночные Часы'!C87,"Ч")),IF((TEXT(График!H88-График!G88,"ч")-1)&lt;0,0,TEXT(График!H88-График!G88,"ч")-1)))</f>
        <v>В</v>
      </c>
      <c r="D87" s="289">
        <f>IF(ISTEXT(График!J88),График!J88,IF('Ночные Часы'!D87&gt;0,CONCATENATE(IF((TEXT(График!K88-График!J88,"ч")-1)&lt;0,0,TEXT(График!K88-График!J88,"ч")-1),"_",TEXT('Ночные Часы'!D87,"Ч")),IF((TEXT(График!K88-График!J88,"ч")-1)&lt;0,0,TEXT(График!K88-График!J88,"ч")-1)))</f>
        <v>11</v>
      </c>
      <c r="E87" s="289" t="str">
        <f>IF(ISTEXT(График!M88),График!M88,IF('Ночные Часы'!E87&gt;0,CONCATENATE(IF((TEXT(График!N88-График!M88,"ч")-1)&lt;0,0,TEXT(График!N88-График!M88,"ч")-1),"_",TEXT('Ночные Часы'!E87,"Ч")),IF((TEXT(График!N88-График!M88,"ч")-1)&lt;0,0,TEXT(График!N88-График!M88,"ч")-1)))</f>
        <v>В</v>
      </c>
      <c r="F87" s="289" t="str">
        <f>IF(ISTEXT(График!P88),График!P88,IF('Ночные Часы'!F87&gt;0,CONCATENATE(IF((TEXT(График!Q88-График!P88,"ч")-1)&lt;0,0,TEXT(График!Q88-График!P88,"ч")-1),"_",TEXT('Ночные Часы'!F87,"Ч")),IF((TEXT(График!Q88-График!P88,"ч")-1)&lt;0,0,TEXT(График!Q88-График!P88,"ч")-1)))</f>
        <v>В</v>
      </c>
      <c r="G87" s="289" t="str">
        <f>IF(ISTEXT(График!S88),График!S88,IF('Ночные Часы'!G87&gt;0,CONCATENATE(IF((TEXT(График!T88-График!S88,"ч")-1)&lt;0,0,TEXT(График!T88-График!S88,"ч")-1),"_",TEXT('Ночные Часы'!G87,"Ч")),IF((TEXT(График!T88-График!S88,"ч")-1)&lt;0,0,TEXT(График!T88-График!S88,"ч")-1)))</f>
        <v>В</v>
      </c>
      <c r="H87" s="289">
        <f>IF(ISTEXT(График!V88),График!V88,IF('Ночные Часы'!H87&gt;0,CONCATENATE(IF((TEXT(График!W88-График!V88,"ч")-1)&lt;0,0,TEXT(График!W88-График!V88,"ч")-1),"_",TEXT('Ночные Часы'!H87,"Ч")),IF((TEXT(График!W88-График!V88,"ч")-1)&lt;0,0,TEXT(График!W88-График!V88,"ч")-1)))</f>
        <v>11</v>
      </c>
      <c r="I87" s="289" t="str">
        <f>IF(ISTEXT(График!Y88),График!Y88,IF('Ночные Часы'!I87&gt;0,CONCATENATE(IF((TEXT(График!Z88-График!Y88,"ч")-1)&lt;0,0,TEXT(График!Z88-График!Y88,"ч")-1),"_",TEXT('Ночные Часы'!I87,"Ч")),IF((TEXT(График!Z88-График!Y88,"ч")-1)&lt;0,0,TEXT(График!Z88-График!Y88,"ч")-1)))</f>
        <v>В</v>
      </c>
      <c r="J87" s="289" t="str">
        <f>IF(ISTEXT(График!AB88),График!AB88,IF('Ночные Часы'!J87&gt;0,CONCATENATE(IF((TEXT(График!AC88-График!AB88,"ч")-1)&lt;0,0,TEXT(График!AC88-График!AB88,"ч")-1),"_",TEXT('Ночные Часы'!J87,"Ч")),IF((TEXT(График!AC88-График!AB88,"ч")-1)&lt;0,0,TEXT(График!AC88-График!AB88,"ч")-1)))</f>
        <v>В</v>
      </c>
      <c r="K87" s="289" t="str">
        <f>IF(ISTEXT(График!AE88),График!AE88,IF('Ночные Часы'!K87&gt;0,CONCATENATE(IF((TEXT(График!AF88-График!AE88,"ч")-1)&lt;0,0,TEXT(График!AF88-График!AE88,"ч")-1),"_",TEXT('Ночные Часы'!K87,"Ч")),IF((TEXT(График!AF88-График!AE88,"ч")-1)&lt;0,0,TEXT(График!AF88-График!AE88,"ч")-1)))</f>
        <v>В</v>
      </c>
      <c r="L87" s="289">
        <f>IF(ISTEXT(График!AH88),График!AH88,IF('Ночные Часы'!L87&gt;0,CONCATENATE(IF((TEXT(График!AI88-График!AH88,"ч")-1)&lt;0,0,TEXT(График!AI88-График!AH88,"ч")-1),"_",TEXT('Ночные Часы'!L87,"Ч")),IF((TEXT(График!AI88-График!AH88,"ч")-1)&lt;0,0,TEXT(График!AI88-График!AH88,"ч")-1)))</f>
        <v>11</v>
      </c>
      <c r="M87" s="289" t="str">
        <f>IF(ISTEXT(График!AK88),График!AK88,IF('Ночные Часы'!M87&gt;0,CONCATENATE(IF((TEXT(График!AL88-График!AK88,"ч")-1)&lt;0,0,TEXT(График!AL88-График!AK88,"ч")-1),"_",TEXT('Ночные Часы'!M87,"Ч")),IF((TEXT(График!AL88-График!AK88,"ч")-1)&lt;0,0,TEXT(График!AL88-График!AK88,"ч")-1)))</f>
        <v>В</v>
      </c>
      <c r="N87" s="289" t="str">
        <f>IF(ISTEXT(График!AN88),График!AN88,IF('Ночные Часы'!N87&gt;0,CONCATENATE(IF((TEXT(График!AO88-График!AN88,"ч")-1)&lt;0,0,TEXT(График!AO88-График!AN88,"ч")-1),"_",TEXT('Ночные Часы'!N87,"Ч")),IF((TEXT(График!AO88-График!AN88,"ч")-1)&lt;0,0,TEXT(График!AO88-График!AN88,"ч")-1)))</f>
        <v>В</v>
      </c>
      <c r="O87" s="289" t="str">
        <f>IF(ISTEXT(График!AQ88),График!AQ88,IF('Ночные Часы'!O87&gt;0,CONCATENATE(IF((TEXT(График!AR88-График!AQ88,"ч")-1)&lt;0,0,TEXT(График!AR88-График!AQ88,"ч")-1),"_",TEXT('Ночные Часы'!O87,"Ч")),IF((TEXT(График!AR88-График!AQ88,"ч")-1)&lt;0,0,TEXT(График!AR88-График!AQ88,"ч")-1)))</f>
        <v>В</v>
      </c>
      <c r="P87" s="289">
        <f>IF(ISTEXT(График!AT88),График!AT88,IF('Ночные Часы'!P87&gt;0,CONCATENATE(IF((TEXT(График!AU88-График!AT88,"ч")-1)&lt;0,0,TEXT(График!AU88-График!AT88,"ч")-1),"_",TEXT('Ночные Часы'!P87,"Ч")),IF((TEXT(График!AU88-График!AT88,"ч")-1)&lt;0,0,TEXT(График!AU88-График!AT88,"ч")-1)))</f>
        <v>11</v>
      </c>
      <c r="Q87" s="289" t="str">
        <f>IF(ISTEXT(График!AW88),График!AW88,IF('Ночные Часы'!Q87&gt;0,CONCATENATE(IF((TEXT(График!AX88-График!AW88,"ч")-1)&lt;0,0,TEXT(График!AX88-График!AW88,"ч")-1),"_",TEXT('Ночные Часы'!Q87,"Ч")),IF((TEXT(График!AX88-График!AW88,"ч")-1)&lt;0,0,TEXT(График!AX88-График!AW88,"ч")-1)))</f>
        <v>В</v>
      </c>
      <c r="R87" s="289" t="str">
        <f>IF(ISTEXT(График!AZ88),График!AZ88,IF('Ночные Часы'!R87&gt;0,CONCATENATE(IF((TEXT(График!BA88-График!AZ88,"ч")-1)&lt;0,0,TEXT(График!BA88-График!AZ88,"ч")-1),"_",TEXT('Ночные Часы'!R87,"Ч")),IF((TEXT(График!BA88-График!AZ88,"ч")-1)&lt;0,0,TEXT(График!BA88-График!AZ88,"ч")-1)))</f>
        <v>В</v>
      </c>
      <c r="S87" s="289" t="str">
        <f>IF(ISTEXT(График!BC88),График!BC88,IF('Ночные Часы'!S87&gt;0,CONCATENATE(IF((TEXT(График!BD88-График!BC88,"ч")-1)&lt;0,0,TEXT(График!BD88-График!BC88,"ч")-1),"_",TEXT('Ночные Часы'!S87,"Ч")),IF((TEXT(График!BD88-График!BC88,"ч")-1)&lt;0,0,TEXT(График!BD88-График!BC88,"ч")-1)))</f>
        <v>В</v>
      </c>
      <c r="T87" s="289">
        <f>IF(ISTEXT(График!BF88),График!BF88,IF('Ночные Часы'!T87&gt;0,CONCATENATE(IF((TEXT(График!BG88-График!BF88,"ч")-1)&lt;0,0,TEXT(График!BG88-График!BF88,"ч")-1),"_",TEXT('Ночные Часы'!T87,"Ч")),IF((TEXT(График!BG88-График!BF88,"ч")-1)&lt;0,0,TEXT(График!BG88-График!BF88,"ч")-1)))</f>
        <v>11</v>
      </c>
      <c r="U87" s="289" t="str">
        <f>IF(ISTEXT(График!BI88),График!BI88,IF('Ночные Часы'!U87&gt;0,CONCATENATE(IF((TEXT(График!BJ88-График!BI88,"ч")-1)&lt;0,0,TEXT(График!BJ88-График!BI88,"ч")-1),"_",TEXT('Ночные Часы'!U87,"Ч")),IF((TEXT(График!BJ88-График!BI88,"ч")-1)&lt;0,0,TEXT(График!BJ88-График!BI88,"ч")-1)))</f>
        <v>В</v>
      </c>
      <c r="V87" s="289" t="str">
        <f>IF(ISTEXT(График!BL88),График!BL88,IF('Ночные Часы'!V87&gt;0,CONCATENATE(IF((TEXT(График!BM88-График!BL88,"ч")-1)&lt;0,0,TEXT(График!BM88-График!BL88,"ч")-1),"_",TEXT('Ночные Часы'!V87,"Ч")),IF((TEXT(График!BM88-График!BL88,"ч")-1)&lt;0,0,TEXT(График!BM88-График!BL88,"ч")-1)))</f>
        <v>В</v>
      </c>
      <c r="W87" s="289" t="str">
        <f>IF(ISTEXT(График!BO88),График!BO88,IF('Ночные Часы'!W87&gt;0,CONCATENATE(IF((TEXT(График!BP88-График!BO88,"ч")-1)&lt;0,0,TEXT(График!BP88-График!BO88,"ч")-1),"_",TEXT('Ночные Часы'!W87,"Ч")),IF((TEXT(График!BP88-График!BO88,"ч")-1)&lt;0,0,TEXT(График!BP88-График!BO88,"ч")-1)))</f>
        <v>В</v>
      </c>
      <c r="X87" s="289">
        <f>IF(ISTEXT(График!BR88),График!BR88,IF('Ночные Часы'!X87&gt;0,CONCATENATE(IF((TEXT(График!BS88-График!BR88,"ч")-1)&lt;0,0,TEXT(График!BS88-График!BR88,"ч")-1),"_",TEXT('Ночные Часы'!X87,"Ч")),IF((TEXT(График!BS88-График!BR88,"ч")-1)&lt;0,0,TEXT(График!BS88-График!BR88,"ч")-1)))</f>
        <v>11</v>
      </c>
      <c r="Y87" s="289" t="str">
        <f>IF(ISTEXT(График!BU88),График!BU88,IF('Ночные Часы'!Y87&gt;0,CONCATENATE(IF((TEXT(График!BV88-График!BU88,"ч")-1)&lt;0,0,TEXT(График!BV88-График!BU88,"ч")-1),"_",TEXT('Ночные Часы'!Y87,"Ч")),IF((TEXT(График!BV88-График!BU88,"ч")-1)&lt;0,0,TEXT(График!BV88-График!BU88,"ч")-1)))</f>
        <v>В</v>
      </c>
      <c r="Z87" s="289" t="str">
        <f>IF(ISTEXT(График!BX88),График!BX88,IF('Ночные Часы'!Z87&gt;0,CONCATENATE(IF((TEXT(График!BY88-График!BX88,"ч")-1)&lt;0,0,TEXT(График!BY88-График!BX88,"ч")-1),"_",TEXT('Ночные Часы'!Z87,"Ч")),IF((TEXT(График!BY88-График!BX88,"ч")-1)&lt;0,0,TEXT(График!BY88-График!BX88,"ч")-1)))</f>
        <v>В</v>
      </c>
      <c r="AA87" s="289" t="str">
        <f>IF(ISTEXT(График!CA88),График!CA88,IF('Ночные Часы'!AA87&gt;0,CONCATENATE(IF((TEXT(График!CB88-График!CA88,"ч")-1)&lt;0,0,TEXT(График!CB88-График!CA88,"ч")-1),"_",TEXT('Ночные Часы'!AA87,"Ч")),IF((TEXT(График!CB88-График!CA88,"ч")-1)&lt;0,0,TEXT(График!CB88-График!CA88,"ч")-1)))</f>
        <v>В</v>
      </c>
      <c r="AB87" s="289">
        <f>IF(ISTEXT(График!CD88),График!CD88,IF('Ночные Часы'!AB87&gt;0,CONCATENATE(IF((TEXT(График!CE88-График!CD88,"ч")-1)&lt;0,0,TEXT(График!CE88-График!CD88,"ч")-1),"_",TEXT('Ночные Часы'!AB87,"Ч")),IF((TEXT(График!CE88-График!CD88,"ч")-1)&lt;0,0,TEXT(График!CE88-График!CD88,"ч")-1)))</f>
        <v>11</v>
      </c>
      <c r="AC87" s="289" t="str">
        <f>IF(ISTEXT(График!CG88),График!CG88,IF('Ночные Часы'!AC87&gt;0,CONCATENATE(IF((TEXT(График!CH88-График!CG88,"ч")-1)&lt;0,0,TEXT(График!CH88-График!CG88,"ч")-1),"_",TEXT('Ночные Часы'!AC87,"Ч")),IF((TEXT(График!CH88-График!CG88,"ч")-1)&lt;0,0,TEXT(График!CH88-График!CG88,"ч")-1)))</f>
        <v>В</v>
      </c>
      <c r="AD87" s="289" t="str">
        <f>IF(ISTEXT(График!CJ88),График!CJ88,IF('Ночные Часы'!AD87&gt;0,CONCATENATE(IF((TEXT(График!CK88-График!CJ88,"ч")-1)&lt;0,0,TEXT(График!CK88-График!CJ88,"ч")-1),"_",TEXT('Ночные Часы'!AD87,"Ч")),IF((TEXT(График!CK88-График!CJ88,"ч")-1)&lt;0,0,TEXT(График!CK88-График!CJ88,"ч")-1)))</f>
        <v>В</v>
      </c>
      <c r="AE87" s="289" t="str">
        <f>IF(ISTEXT(График!CM88),График!CM88,IF('Ночные Часы'!AE87&gt;0,CONCATENATE(IF((TEXT(График!CN88-График!CM88,"ч")-1)&lt;0,0,TEXT(График!CN88-График!CM88,"ч")-1),"_",TEXT('Ночные Часы'!AE87,"Ч")),IF((TEXT(График!CN88-График!CM88,"ч")-1)&lt;0,0,TEXT(График!CN88-График!CM88,"ч")-1)))</f>
        <v>В</v>
      </c>
      <c r="AF87" s="289">
        <f>IF(ISTEXT(График!CP88),График!CP88,IF('Ночные Часы'!AF87&gt;0,CONCATENATE(IF((TEXT(График!CQ88-График!CP88,"ч")-1)&lt;0,0,TEXT(График!CQ88-График!CP88,"ч")-1),"_",TEXT('Ночные Часы'!AF87,"Ч")),IF((TEXT(График!CQ88-График!CP88,"ч")-1)&lt;0,0,TEXT(График!CQ88-График!CP88,"ч")-1)))</f>
        <v>10</v>
      </c>
      <c r="AG87" s="289">
        <f>IF(ISTEXT(График!CS88),График!CS88,IF('Ночные Часы'!AG87&gt;0,CONCATENATE(IF((TEXT(График!CT88-График!CS88,"ч")-1)&lt;0,0,TEXT(График!CT88-График!CS88,"ч")-1),"_",TEXT('Ночные Часы'!AG87,"Ч")),IF((TEXT(График!CT88-График!CS88,"ч")-1)&lt;0,0,TEXT(График!CT88-График!CS88,"ч")-1)))</f>
        <v>0</v>
      </c>
      <c r="AH87" s="284">
        <f>График!CW88</f>
        <v>8</v>
      </c>
      <c r="AI87" s="196">
        <f t="array" ref="AI87">SUM(IFERROR(--LEFTB(C87:AG87,FIND("_",C87:AG87)-1),C87:AG87))</f>
        <v>87</v>
      </c>
      <c r="AJ87" s="284">
        <f t="array" ref="AJ87">SUM(--IFERROR(MID(C87:AG87,SEARCH("_",C87:AG87)+1,1),0))</f>
        <v>0</v>
      </c>
      <c r="AK87" s="285">
        <f>'Ночные Часы'!AH87</f>
        <v>0</v>
      </c>
      <c r="AL87" s="285">
        <f t="shared" si="5"/>
        <v>0</v>
      </c>
      <c r="AM87" s="351">
        <f t="shared" si="6"/>
        <v>22</v>
      </c>
      <c r="AN87" s="351">
        <f t="shared" si="7"/>
        <v>0</v>
      </c>
      <c r="AO87" s="351">
        <f t="shared" si="8"/>
        <v>0</v>
      </c>
    </row>
    <row r="88" spans="1:41" x14ac:dyDescent="0.25">
      <c r="A88" s="8" t="e">
        <f>VLOOKUP(B88,'Список КК'!$M$2:$N$377,2,TRUE)</f>
        <v>#N/A</v>
      </c>
      <c r="B88" s="9">
        <f>График!C89</f>
        <v>0</v>
      </c>
      <c r="C88" s="289">
        <f>IF(ISTEXT(График!G89),График!G89,IF('Ночные Часы'!C88&gt;0,CONCATENATE(IF((TEXT(График!H89-График!G89,"ч")-1)&lt;0,0,TEXT(График!H89-График!G89,"ч")-1),"_",TEXT('Ночные Часы'!C88,"Ч")),IF((TEXT(График!H89-График!G89,"ч")-1)&lt;0,0,TEXT(График!H89-График!G89,"ч")-1)))</f>
        <v>0</v>
      </c>
      <c r="D88" s="289">
        <f>IF(ISTEXT(График!J89),График!J89,IF('Ночные Часы'!D88&gt;0,CONCATENATE(IF((TEXT(График!K89-График!J89,"ч")-1)&lt;0,0,TEXT(График!K89-График!J89,"ч")-1),"_",TEXT('Ночные Часы'!D88,"Ч")),IF((TEXT(График!K89-График!J89,"ч")-1)&lt;0,0,TEXT(График!K89-График!J89,"ч")-1)))</f>
        <v>0</v>
      </c>
      <c r="E88" s="289">
        <f>IF(ISTEXT(График!M89),График!M89,IF('Ночные Часы'!E88&gt;0,CONCATENATE(IF((TEXT(График!N89-График!M89,"ч")-1)&lt;0,0,TEXT(График!N89-График!M89,"ч")-1),"_",TEXT('Ночные Часы'!E88,"Ч")),IF((TEXT(График!N89-График!M89,"ч")-1)&lt;0,0,TEXT(График!N89-График!M89,"ч")-1)))</f>
        <v>0</v>
      </c>
      <c r="F88" s="289">
        <f>IF(ISTEXT(График!P89),График!P89,IF('Ночные Часы'!F88&gt;0,CONCATENATE(IF((TEXT(График!Q89-График!P89,"ч")-1)&lt;0,0,TEXT(График!Q89-График!P89,"ч")-1),"_",TEXT('Ночные Часы'!F88,"Ч")),IF((TEXT(График!Q89-График!P89,"ч")-1)&lt;0,0,TEXT(График!Q89-График!P89,"ч")-1)))</f>
        <v>0</v>
      </c>
      <c r="G88" s="289">
        <f>IF(ISTEXT(График!S89),График!S89,IF('Ночные Часы'!G88&gt;0,CONCATENATE(IF((TEXT(График!T89-График!S89,"ч")-1)&lt;0,0,TEXT(График!T89-График!S89,"ч")-1),"_",TEXT('Ночные Часы'!G88,"Ч")),IF((TEXT(График!T89-График!S89,"ч")-1)&lt;0,0,TEXT(График!T89-График!S89,"ч")-1)))</f>
        <v>0</v>
      </c>
      <c r="H88" s="289">
        <f>IF(ISTEXT(График!V89),График!V89,IF('Ночные Часы'!H88&gt;0,CONCATENATE(IF((TEXT(График!W89-График!V89,"ч")-1)&lt;0,0,TEXT(График!W89-График!V89,"ч")-1),"_",TEXT('Ночные Часы'!H88,"Ч")),IF((TEXT(График!W89-График!V89,"ч")-1)&lt;0,0,TEXT(График!W89-График!V89,"ч")-1)))</f>
        <v>0</v>
      </c>
      <c r="I88" s="289">
        <f>IF(ISTEXT(График!Y89),График!Y89,IF('Ночные Часы'!I88&gt;0,CONCATENATE(IF((TEXT(График!Z89-График!Y89,"ч")-1)&lt;0,0,TEXT(График!Z89-График!Y89,"ч")-1),"_",TEXT('Ночные Часы'!I88,"Ч")),IF((TEXT(График!Z89-График!Y89,"ч")-1)&lt;0,0,TEXT(График!Z89-График!Y89,"ч")-1)))</f>
        <v>0</v>
      </c>
      <c r="J88" s="289">
        <f>IF(ISTEXT(График!AB89),График!AB89,IF('Ночные Часы'!J88&gt;0,CONCATENATE(IF((TEXT(График!AC89-График!AB89,"ч")-1)&lt;0,0,TEXT(График!AC89-График!AB89,"ч")-1),"_",TEXT('Ночные Часы'!J88,"Ч")),IF((TEXT(График!AC89-График!AB89,"ч")-1)&lt;0,0,TEXT(График!AC89-График!AB89,"ч")-1)))</f>
        <v>0</v>
      </c>
      <c r="K88" s="289">
        <f>IF(ISTEXT(График!AE89),График!AE89,IF('Ночные Часы'!K88&gt;0,CONCATENATE(IF((TEXT(График!AF89-График!AE89,"ч")-1)&lt;0,0,TEXT(График!AF89-График!AE89,"ч")-1),"_",TEXT('Ночные Часы'!K88,"Ч")),IF((TEXT(График!AF89-График!AE89,"ч")-1)&lt;0,0,TEXT(График!AF89-График!AE89,"ч")-1)))</f>
        <v>0</v>
      </c>
      <c r="L88" s="289">
        <f>IF(ISTEXT(График!AH89),График!AH89,IF('Ночные Часы'!L88&gt;0,CONCATENATE(IF((TEXT(График!AI89-График!AH89,"ч")-1)&lt;0,0,TEXT(График!AI89-График!AH89,"ч")-1),"_",TEXT('Ночные Часы'!L88,"Ч")),IF((TEXT(График!AI89-График!AH89,"ч")-1)&lt;0,0,TEXT(График!AI89-График!AH89,"ч")-1)))</f>
        <v>0</v>
      </c>
      <c r="M88" s="289">
        <f>IF(ISTEXT(График!AK89),График!AK89,IF('Ночные Часы'!M88&gt;0,CONCATENATE(IF((TEXT(График!AL89-График!AK89,"ч")-1)&lt;0,0,TEXT(График!AL89-График!AK89,"ч")-1),"_",TEXT('Ночные Часы'!M88,"Ч")),IF((TEXT(График!AL89-График!AK89,"ч")-1)&lt;0,0,TEXT(График!AL89-График!AK89,"ч")-1)))</f>
        <v>0</v>
      </c>
      <c r="N88" s="289">
        <f>IF(ISTEXT(График!AN89),График!AN89,IF('Ночные Часы'!N88&gt;0,CONCATENATE(IF((TEXT(График!AO89-График!AN89,"ч")-1)&lt;0,0,TEXT(График!AO89-График!AN89,"ч")-1),"_",TEXT('Ночные Часы'!N88,"Ч")),IF((TEXT(График!AO89-График!AN89,"ч")-1)&lt;0,0,TEXT(График!AO89-График!AN89,"ч")-1)))</f>
        <v>0</v>
      </c>
      <c r="O88" s="289">
        <f>IF(ISTEXT(График!AQ89),График!AQ89,IF('Ночные Часы'!O88&gt;0,CONCATENATE(IF((TEXT(График!AR89-График!AQ89,"ч")-1)&lt;0,0,TEXT(График!AR89-График!AQ89,"ч")-1),"_",TEXT('Ночные Часы'!O88,"Ч")),IF((TEXT(График!AR89-График!AQ89,"ч")-1)&lt;0,0,TEXT(График!AR89-График!AQ89,"ч")-1)))</f>
        <v>0</v>
      </c>
      <c r="P88" s="289">
        <f>IF(ISTEXT(График!AT89),График!AT89,IF('Ночные Часы'!P88&gt;0,CONCATENATE(IF((TEXT(График!AU89-График!AT89,"ч")-1)&lt;0,0,TEXT(График!AU89-График!AT89,"ч")-1),"_",TEXT('Ночные Часы'!P88,"Ч")),IF((TEXT(График!AU89-График!AT89,"ч")-1)&lt;0,0,TEXT(График!AU89-График!AT89,"ч")-1)))</f>
        <v>0</v>
      </c>
      <c r="Q88" s="289">
        <f>IF(ISTEXT(График!AW89),График!AW89,IF('Ночные Часы'!Q88&gt;0,CONCATENATE(IF((TEXT(График!AX89-График!AW89,"ч")-1)&lt;0,0,TEXT(График!AX89-График!AW89,"ч")-1),"_",TEXT('Ночные Часы'!Q88,"Ч")),IF((TEXT(График!AX89-График!AW89,"ч")-1)&lt;0,0,TEXT(График!AX89-График!AW89,"ч")-1)))</f>
        <v>0</v>
      </c>
      <c r="R88" s="289">
        <f>IF(ISTEXT(График!AZ89),График!AZ89,IF('Ночные Часы'!R88&gt;0,CONCATENATE(IF((TEXT(График!BA89-График!AZ89,"ч")-1)&lt;0,0,TEXT(График!BA89-График!AZ89,"ч")-1),"_",TEXT('Ночные Часы'!R88,"Ч")),IF((TEXT(График!BA89-График!AZ89,"ч")-1)&lt;0,0,TEXT(График!BA89-График!AZ89,"ч")-1)))</f>
        <v>0</v>
      </c>
      <c r="S88" s="289">
        <f>IF(ISTEXT(График!BC89),График!BC89,IF('Ночные Часы'!S88&gt;0,CONCATENATE(IF((TEXT(График!BD89-График!BC89,"ч")-1)&lt;0,0,TEXT(График!BD89-График!BC89,"ч")-1),"_",TEXT('Ночные Часы'!S88,"Ч")),IF((TEXT(График!BD89-График!BC89,"ч")-1)&lt;0,0,TEXT(График!BD89-График!BC89,"ч")-1)))</f>
        <v>0</v>
      </c>
      <c r="T88" s="289">
        <f>IF(ISTEXT(График!BF89),График!BF89,IF('Ночные Часы'!T88&gt;0,CONCATENATE(IF((TEXT(График!BG89-График!BF89,"ч")-1)&lt;0,0,TEXT(График!BG89-График!BF89,"ч")-1),"_",TEXT('Ночные Часы'!T88,"Ч")),IF((TEXT(График!BG89-График!BF89,"ч")-1)&lt;0,0,TEXT(График!BG89-График!BF89,"ч")-1)))</f>
        <v>0</v>
      </c>
      <c r="U88" s="289">
        <f>IF(ISTEXT(График!BI89),График!BI89,IF('Ночные Часы'!U88&gt;0,CONCATENATE(IF((TEXT(График!BJ89-График!BI89,"ч")-1)&lt;0,0,TEXT(График!BJ89-График!BI89,"ч")-1),"_",TEXT('Ночные Часы'!U88,"Ч")),IF((TEXT(График!BJ89-График!BI89,"ч")-1)&lt;0,0,TEXT(График!BJ89-График!BI89,"ч")-1)))</f>
        <v>0</v>
      </c>
      <c r="V88" s="289">
        <f>IF(ISTEXT(График!BL89),График!BL89,IF('Ночные Часы'!V88&gt;0,CONCATENATE(IF((TEXT(График!BM89-График!BL89,"ч")-1)&lt;0,0,TEXT(График!BM89-График!BL89,"ч")-1),"_",TEXT('Ночные Часы'!V88,"Ч")),IF((TEXT(График!BM89-График!BL89,"ч")-1)&lt;0,0,TEXT(График!BM89-График!BL89,"ч")-1)))</f>
        <v>0</v>
      </c>
      <c r="W88" s="289">
        <f>IF(ISTEXT(График!BO89),График!BO89,IF('Ночные Часы'!W88&gt;0,CONCATENATE(IF((TEXT(График!BP89-График!BO89,"ч")-1)&lt;0,0,TEXT(График!BP89-График!BO89,"ч")-1),"_",TEXT('Ночные Часы'!W88,"Ч")),IF((TEXT(График!BP89-График!BO89,"ч")-1)&lt;0,0,TEXT(График!BP89-График!BO89,"ч")-1)))</f>
        <v>0</v>
      </c>
      <c r="X88" s="289">
        <f>IF(ISTEXT(График!BR89),График!BR89,IF('Ночные Часы'!X88&gt;0,CONCATENATE(IF((TEXT(График!BS89-График!BR89,"ч")-1)&lt;0,0,TEXT(График!BS89-График!BR89,"ч")-1),"_",TEXT('Ночные Часы'!X88,"Ч")),IF((TEXT(График!BS89-График!BR89,"ч")-1)&lt;0,0,TEXT(График!BS89-График!BR89,"ч")-1)))</f>
        <v>0</v>
      </c>
      <c r="Y88" s="289">
        <f>IF(ISTEXT(График!BU89),График!BU89,IF('Ночные Часы'!Y88&gt;0,CONCATENATE(IF((TEXT(График!BV89-График!BU89,"ч")-1)&lt;0,0,TEXT(График!BV89-График!BU89,"ч")-1),"_",TEXT('Ночные Часы'!Y88,"Ч")),IF((TEXT(График!BV89-График!BU89,"ч")-1)&lt;0,0,TEXT(График!BV89-График!BU89,"ч")-1)))</f>
        <v>0</v>
      </c>
      <c r="Z88" s="289">
        <f>IF(ISTEXT(График!BX89),График!BX89,IF('Ночные Часы'!Z88&gt;0,CONCATENATE(IF((TEXT(График!BY89-График!BX89,"ч")-1)&lt;0,0,TEXT(График!BY89-График!BX89,"ч")-1),"_",TEXT('Ночные Часы'!Z88,"Ч")),IF((TEXT(График!BY89-График!BX89,"ч")-1)&lt;0,0,TEXT(График!BY89-График!BX89,"ч")-1)))</f>
        <v>0</v>
      </c>
      <c r="AA88" s="289">
        <f>IF(ISTEXT(График!CA89),График!CA89,IF('Ночные Часы'!AA88&gt;0,CONCATENATE(IF((TEXT(График!CB89-График!CA89,"ч")-1)&lt;0,0,TEXT(График!CB89-График!CA89,"ч")-1),"_",TEXT('Ночные Часы'!AA88,"Ч")),IF((TEXT(График!CB89-График!CA89,"ч")-1)&lt;0,0,TEXT(График!CB89-График!CA89,"ч")-1)))</f>
        <v>0</v>
      </c>
      <c r="AB88" s="289">
        <f>IF(ISTEXT(График!CD89),График!CD89,IF('Ночные Часы'!AB88&gt;0,CONCATENATE(IF((TEXT(График!CE89-График!CD89,"ч")-1)&lt;0,0,TEXT(График!CE89-График!CD89,"ч")-1),"_",TEXT('Ночные Часы'!AB88,"Ч")),IF((TEXT(График!CE89-График!CD89,"ч")-1)&lt;0,0,TEXT(График!CE89-График!CD89,"ч")-1)))</f>
        <v>0</v>
      </c>
      <c r="AC88" s="289">
        <f>IF(ISTEXT(График!CG89),График!CG89,IF('Ночные Часы'!AC88&gt;0,CONCATENATE(IF((TEXT(График!CH89-График!CG89,"ч")-1)&lt;0,0,TEXT(График!CH89-График!CG89,"ч")-1),"_",TEXT('Ночные Часы'!AC88,"Ч")),IF((TEXT(График!CH89-График!CG89,"ч")-1)&lt;0,0,TEXT(График!CH89-График!CG89,"ч")-1)))</f>
        <v>0</v>
      </c>
      <c r="AD88" s="289">
        <f>IF(ISTEXT(График!CJ89),График!CJ89,IF('Ночные Часы'!AD88&gt;0,CONCATENATE(IF((TEXT(График!CK89-График!CJ89,"ч")-1)&lt;0,0,TEXT(График!CK89-График!CJ89,"ч")-1),"_",TEXT('Ночные Часы'!AD88,"Ч")),IF((TEXT(График!CK89-График!CJ89,"ч")-1)&lt;0,0,TEXT(График!CK89-График!CJ89,"ч")-1)))</f>
        <v>0</v>
      </c>
      <c r="AE88" s="289">
        <f>IF(ISTEXT(График!CM89),График!CM89,IF('Ночные Часы'!AE88&gt;0,CONCATENATE(IF((TEXT(График!CN89-График!CM89,"ч")-1)&lt;0,0,TEXT(График!CN89-График!CM89,"ч")-1),"_",TEXT('Ночные Часы'!AE88,"Ч")),IF((TEXT(График!CN89-График!CM89,"ч")-1)&lt;0,0,TEXT(График!CN89-График!CM89,"ч")-1)))</f>
        <v>0</v>
      </c>
      <c r="AF88" s="289">
        <f>IF(ISTEXT(График!CP89),График!CP89,IF('Ночные Часы'!AF88&gt;0,CONCATENATE(IF((TEXT(График!CQ89-График!CP89,"ч")-1)&lt;0,0,TEXT(График!CQ89-График!CP89,"ч")-1),"_",TEXT('Ночные Часы'!AF88,"Ч")),IF((TEXT(График!CQ89-График!CP89,"ч")-1)&lt;0,0,TEXT(График!CQ89-График!CP89,"ч")-1)))</f>
        <v>0</v>
      </c>
      <c r="AG88" s="289">
        <f>IF(ISTEXT(График!CS89),График!CS89,IF('Ночные Часы'!AG88&gt;0,CONCATENATE(IF((TEXT(График!CT89-График!CS89,"ч")-1)&lt;0,0,TEXT(График!CT89-График!CS89,"ч")-1),"_",TEXT('Ночные Часы'!AG88,"Ч")),IF((TEXT(График!CT89-График!CS89,"ч")-1)&lt;0,0,TEXT(График!CT89-График!CS89,"ч")-1)))</f>
        <v>0</v>
      </c>
      <c r="AH88" s="284">
        <f>График!CW89</f>
        <v>0</v>
      </c>
      <c r="AI88" s="196">
        <f t="array" ref="AI88">SUM(IFERROR(--LEFTB(C88:AG88,FIND("_",C88:AG88)-1),C88:AG88))</f>
        <v>0</v>
      </c>
      <c r="AJ88" s="284">
        <f t="array" ref="AJ88">SUM(--IFERROR(MID(C88:AG88,SEARCH("_",C88:AG88)+1,1),0))</f>
        <v>0</v>
      </c>
      <c r="AK88" s="285">
        <f>'Ночные Часы'!AH88</f>
        <v>0</v>
      </c>
      <c r="AL88" s="285">
        <f t="shared" si="5"/>
        <v>0</v>
      </c>
      <c r="AM88" s="351">
        <f t="shared" si="6"/>
        <v>0</v>
      </c>
      <c r="AN88" s="351">
        <f t="shared" si="7"/>
        <v>0</v>
      </c>
      <c r="AO88" s="351">
        <f t="shared" si="8"/>
        <v>0</v>
      </c>
    </row>
    <row r="89" spans="1:41" x14ac:dyDescent="0.25">
      <c r="A89" s="8" t="e">
        <f>VLOOKUP(B89,'Список КК'!$M$2:$N$377,2,TRUE)</f>
        <v>#N/A</v>
      </c>
      <c r="B89" s="9">
        <f>График!C90</f>
        <v>0</v>
      </c>
      <c r="C89" s="289">
        <f>IF(ISTEXT(График!G90),График!G90,IF('Ночные Часы'!C89&gt;0,CONCATENATE(IF((TEXT(График!H90-График!G90,"ч")-1)&lt;0,0,TEXT(График!H90-График!G90,"ч")-1),"_",TEXT('Ночные Часы'!C89,"Ч")),IF((TEXT(График!H90-График!G90,"ч")-1)&lt;0,0,TEXT(График!H90-График!G90,"ч")-1)))</f>
        <v>0</v>
      </c>
      <c r="D89" s="289">
        <f>IF(ISTEXT(График!J90),График!J90,IF('Ночные Часы'!D89&gt;0,CONCATENATE(IF((TEXT(График!K90-График!J90,"ч")-1)&lt;0,0,TEXT(График!K90-График!J90,"ч")-1),"_",TEXT('Ночные Часы'!D89,"Ч")),IF((TEXT(График!K90-График!J90,"ч")-1)&lt;0,0,TEXT(График!K90-График!J90,"ч")-1)))</f>
        <v>0</v>
      </c>
      <c r="E89" s="289">
        <f>IF(ISTEXT(График!M90),График!M90,IF('Ночные Часы'!E89&gt;0,CONCATENATE(IF((TEXT(График!N90-График!M90,"ч")-1)&lt;0,0,TEXT(График!N90-График!M90,"ч")-1),"_",TEXT('Ночные Часы'!E89,"Ч")),IF((TEXT(График!N90-График!M90,"ч")-1)&lt;0,0,TEXT(График!N90-График!M90,"ч")-1)))</f>
        <v>0</v>
      </c>
      <c r="F89" s="289">
        <f>IF(ISTEXT(График!P90),График!P90,IF('Ночные Часы'!F89&gt;0,CONCATENATE(IF((TEXT(График!Q90-График!P90,"ч")-1)&lt;0,0,TEXT(График!Q90-График!P90,"ч")-1),"_",TEXT('Ночные Часы'!F89,"Ч")),IF((TEXT(График!Q90-График!P90,"ч")-1)&lt;0,0,TEXT(График!Q90-График!P90,"ч")-1)))</f>
        <v>0</v>
      </c>
      <c r="G89" s="289">
        <f>IF(ISTEXT(График!S90),График!S90,IF('Ночные Часы'!G89&gt;0,CONCATENATE(IF((TEXT(График!T90-График!S90,"ч")-1)&lt;0,0,TEXT(График!T90-График!S90,"ч")-1),"_",TEXT('Ночные Часы'!G89,"Ч")),IF((TEXT(График!T90-График!S90,"ч")-1)&lt;0,0,TEXT(График!T90-График!S90,"ч")-1)))</f>
        <v>0</v>
      </c>
      <c r="H89" s="289">
        <f>IF(ISTEXT(График!V90),График!V90,IF('Ночные Часы'!H89&gt;0,CONCATENATE(IF((TEXT(График!W90-График!V90,"ч")-1)&lt;0,0,TEXT(График!W90-График!V90,"ч")-1),"_",TEXT('Ночные Часы'!H89,"Ч")),IF((TEXT(График!W90-График!V90,"ч")-1)&lt;0,0,TEXT(График!W90-График!V90,"ч")-1)))</f>
        <v>0</v>
      </c>
      <c r="I89" s="289">
        <f>IF(ISTEXT(График!Y90),График!Y90,IF('Ночные Часы'!I89&gt;0,CONCATENATE(IF((TEXT(График!Z90-График!Y90,"ч")-1)&lt;0,0,TEXT(График!Z90-График!Y90,"ч")-1),"_",TEXT('Ночные Часы'!I89,"Ч")),IF((TEXT(График!Z90-График!Y90,"ч")-1)&lt;0,0,TEXT(График!Z90-График!Y90,"ч")-1)))</f>
        <v>0</v>
      </c>
      <c r="J89" s="289">
        <f>IF(ISTEXT(График!AB90),График!AB90,IF('Ночные Часы'!J89&gt;0,CONCATENATE(IF((TEXT(График!AC90-График!AB90,"ч")-1)&lt;0,0,TEXT(График!AC90-График!AB90,"ч")-1),"_",TEXT('Ночные Часы'!J89,"Ч")),IF((TEXT(График!AC90-График!AB90,"ч")-1)&lt;0,0,TEXT(График!AC90-График!AB90,"ч")-1)))</f>
        <v>0</v>
      </c>
      <c r="K89" s="289">
        <f>IF(ISTEXT(График!AE90),График!AE90,IF('Ночные Часы'!K89&gt;0,CONCATENATE(IF((TEXT(График!AF90-График!AE90,"ч")-1)&lt;0,0,TEXT(График!AF90-График!AE90,"ч")-1),"_",TEXT('Ночные Часы'!K89,"Ч")),IF((TEXT(График!AF90-График!AE90,"ч")-1)&lt;0,0,TEXT(График!AF90-График!AE90,"ч")-1)))</f>
        <v>0</v>
      </c>
      <c r="L89" s="289">
        <f>IF(ISTEXT(График!AH90),График!AH90,IF('Ночные Часы'!L89&gt;0,CONCATENATE(IF((TEXT(График!AI90-График!AH90,"ч")-1)&lt;0,0,TEXT(График!AI90-График!AH90,"ч")-1),"_",TEXT('Ночные Часы'!L89,"Ч")),IF((TEXT(График!AI90-График!AH90,"ч")-1)&lt;0,0,TEXT(График!AI90-График!AH90,"ч")-1)))</f>
        <v>0</v>
      </c>
      <c r="M89" s="289">
        <f>IF(ISTEXT(График!AK90),График!AK90,IF('Ночные Часы'!M89&gt;0,CONCATENATE(IF((TEXT(График!AL90-График!AK90,"ч")-1)&lt;0,0,TEXT(График!AL90-График!AK90,"ч")-1),"_",TEXT('Ночные Часы'!M89,"Ч")),IF((TEXT(График!AL90-График!AK90,"ч")-1)&lt;0,0,TEXT(График!AL90-График!AK90,"ч")-1)))</f>
        <v>0</v>
      </c>
      <c r="N89" s="289">
        <f>IF(ISTEXT(График!AN90),График!AN90,IF('Ночные Часы'!N89&gt;0,CONCATENATE(IF((TEXT(График!AO90-График!AN90,"ч")-1)&lt;0,0,TEXT(График!AO90-График!AN90,"ч")-1),"_",TEXT('Ночные Часы'!N89,"Ч")),IF((TEXT(График!AO90-График!AN90,"ч")-1)&lt;0,0,TEXT(График!AO90-График!AN90,"ч")-1)))</f>
        <v>0</v>
      </c>
      <c r="O89" s="289">
        <f>IF(ISTEXT(График!AQ90),График!AQ90,IF('Ночные Часы'!O89&gt;0,CONCATENATE(IF((TEXT(График!AR90-График!AQ90,"ч")-1)&lt;0,0,TEXT(График!AR90-График!AQ90,"ч")-1),"_",TEXT('Ночные Часы'!O89,"Ч")),IF((TEXT(График!AR90-График!AQ90,"ч")-1)&lt;0,0,TEXT(График!AR90-График!AQ90,"ч")-1)))</f>
        <v>0</v>
      </c>
      <c r="P89" s="289">
        <f>IF(ISTEXT(График!AT90),График!AT90,IF('Ночные Часы'!P89&gt;0,CONCATENATE(IF((TEXT(График!AU90-График!AT90,"ч")-1)&lt;0,0,TEXT(График!AU90-График!AT90,"ч")-1),"_",TEXT('Ночные Часы'!P89,"Ч")),IF((TEXT(График!AU90-График!AT90,"ч")-1)&lt;0,0,TEXT(График!AU90-График!AT90,"ч")-1)))</f>
        <v>0</v>
      </c>
      <c r="Q89" s="289">
        <f>IF(ISTEXT(График!AW90),График!AW90,IF('Ночные Часы'!Q89&gt;0,CONCATENATE(IF((TEXT(График!AX90-График!AW90,"ч")-1)&lt;0,0,TEXT(График!AX90-График!AW90,"ч")-1),"_",TEXT('Ночные Часы'!Q89,"Ч")),IF((TEXT(График!AX90-График!AW90,"ч")-1)&lt;0,0,TEXT(График!AX90-График!AW90,"ч")-1)))</f>
        <v>0</v>
      </c>
      <c r="R89" s="289">
        <f>IF(ISTEXT(График!AZ90),График!AZ90,IF('Ночные Часы'!R89&gt;0,CONCATENATE(IF((TEXT(График!BA90-График!AZ90,"ч")-1)&lt;0,0,TEXT(График!BA90-График!AZ90,"ч")-1),"_",TEXT('Ночные Часы'!R89,"Ч")),IF((TEXT(График!BA90-График!AZ90,"ч")-1)&lt;0,0,TEXT(График!BA90-График!AZ90,"ч")-1)))</f>
        <v>0</v>
      </c>
      <c r="S89" s="289">
        <f>IF(ISTEXT(График!BC90),График!BC90,IF('Ночные Часы'!S89&gt;0,CONCATENATE(IF((TEXT(График!BD90-График!BC90,"ч")-1)&lt;0,0,TEXT(График!BD90-График!BC90,"ч")-1),"_",TEXT('Ночные Часы'!S89,"Ч")),IF((TEXT(График!BD90-График!BC90,"ч")-1)&lt;0,0,TEXT(График!BD90-График!BC90,"ч")-1)))</f>
        <v>0</v>
      </c>
      <c r="T89" s="289">
        <f>IF(ISTEXT(График!BF90),График!BF90,IF('Ночные Часы'!T89&gt;0,CONCATENATE(IF((TEXT(График!BG90-График!BF90,"ч")-1)&lt;0,0,TEXT(График!BG90-График!BF90,"ч")-1),"_",TEXT('Ночные Часы'!T89,"Ч")),IF((TEXT(График!BG90-График!BF90,"ч")-1)&lt;0,0,TEXT(График!BG90-График!BF90,"ч")-1)))</f>
        <v>0</v>
      </c>
      <c r="U89" s="289">
        <f>IF(ISTEXT(График!BI90),График!BI90,IF('Ночные Часы'!U89&gt;0,CONCATENATE(IF((TEXT(График!BJ90-График!BI90,"ч")-1)&lt;0,0,TEXT(График!BJ90-График!BI90,"ч")-1),"_",TEXT('Ночные Часы'!U89,"Ч")),IF((TEXT(График!BJ90-График!BI90,"ч")-1)&lt;0,0,TEXT(График!BJ90-График!BI90,"ч")-1)))</f>
        <v>0</v>
      </c>
      <c r="V89" s="289">
        <f>IF(ISTEXT(График!BL90),График!BL90,IF('Ночные Часы'!V89&gt;0,CONCATENATE(IF((TEXT(График!BM90-График!BL90,"ч")-1)&lt;0,0,TEXT(График!BM90-График!BL90,"ч")-1),"_",TEXT('Ночные Часы'!V89,"Ч")),IF((TEXT(График!BM90-График!BL90,"ч")-1)&lt;0,0,TEXT(График!BM90-График!BL90,"ч")-1)))</f>
        <v>0</v>
      </c>
      <c r="W89" s="289">
        <f>IF(ISTEXT(График!BO90),График!BO90,IF('Ночные Часы'!W89&gt;0,CONCATENATE(IF((TEXT(График!BP90-График!BO90,"ч")-1)&lt;0,0,TEXT(График!BP90-График!BO90,"ч")-1),"_",TEXT('Ночные Часы'!W89,"Ч")),IF((TEXT(График!BP90-График!BO90,"ч")-1)&lt;0,0,TEXT(График!BP90-График!BO90,"ч")-1)))</f>
        <v>0</v>
      </c>
      <c r="X89" s="289">
        <f>IF(ISTEXT(График!BR90),График!BR90,IF('Ночные Часы'!X89&gt;0,CONCATENATE(IF((TEXT(График!BS90-График!BR90,"ч")-1)&lt;0,0,TEXT(График!BS90-График!BR90,"ч")-1),"_",TEXT('Ночные Часы'!X89,"Ч")),IF((TEXT(График!BS90-График!BR90,"ч")-1)&lt;0,0,TEXT(График!BS90-График!BR90,"ч")-1)))</f>
        <v>0</v>
      </c>
      <c r="Y89" s="289">
        <f>IF(ISTEXT(График!BU90),График!BU90,IF('Ночные Часы'!Y89&gt;0,CONCATENATE(IF((TEXT(График!BV90-График!BU90,"ч")-1)&lt;0,0,TEXT(График!BV90-График!BU90,"ч")-1),"_",TEXT('Ночные Часы'!Y89,"Ч")),IF((TEXT(График!BV90-График!BU90,"ч")-1)&lt;0,0,TEXT(График!BV90-График!BU90,"ч")-1)))</f>
        <v>0</v>
      </c>
      <c r="Z89" s="289">
        <f>IF(ISTEXT(График!BX90),График!BX90,IF('Ночные Часы'!Z89&gt;0,CONCATENATE(IF((TEXT(График!BY90-График!BX90,"ч")-1)&lt;0,0,TEXT(График!BY90-График!BX90,"ч")-1),"_",TEXT('Ночные Часы'!Z89,"Ч")),IF((TEXT(График!BY90-График!BX90,"ч")-1)&lt;0,0,TEXT(График!BY90-График!BX90,"ч")-1)))</f>
        <v>0</v>
      </c>
      <c r="AA89" s="289">
        <f>IF(ISTEXT(График!CA90),График!CA90,IF('Ночные Часы'!AA89&gt;0,CONCATENATE(IF((TEXT(График!CB90-График!CA90,"ч")-1)&lt;0,0,TEXT(График!CB90-График!CA90,"ч")-1),"_",TEXT('Ночные Часы'!AA89,"Ч")),IF((TEXT(График!CB90-График!CA90,"ч")-1)&lt;0,0,TEXT(График!CB90-График!CA90,"ч")-1)))</f>
        <v>0</v>
      </c>
      <c r="AB89" s="289">
        <f>IF(ISTEXT(График!CD90),График!CD90,IF('Ночные Часы'!AB89&gt;0,CONCATENATE(IF((TEXT(График!CE90-График!CD90,"ч")-1)&lt;0,0,TEXT(График!CE90-График!CD90,"ч")-1),"_",TEXT('Ночные Часы'!AB89,"Ч")),IF((TEXT(График!CE90-График!CD90,"ч")-1)&lt;0,0,TEXT(График!CE90-График!CD90,"ч")-1)))</f>
        <v>0</v>
      </c>
      <c r="AC89" s="289">
        <f>IF(ISTEXT(График!CG90),График!CG90,IF('Ночные Часы'!AC89&gt;0,CONCATENATE(IF((TEXT(График!CH90-График!CG90,"ч")-1)&lt;0,0,TEXT(График!CH90-График!CG90,"ч")-1),"_",TEXT('Ночные Часы'!AC89,"Ч")),IF((TEXT(График!CH90-График!CG90,"ч")-1)&lt;0,0,TEXT(График!CH90-График!CG90,"ч")-1)))</f>
        <v>0</v>
      </c>
      <c r="AD89" s="289">
        <f>IF(ISTEXT(График!CJ90),График!CJ90,IF('Ночные Часы'!AD89&gt;0,CONCATENATE(IF((TEXT(График!CK90-График!CJ90,"ч")-1)&lt;0,0,TEXT(График!CK90-График!CJ90,"ч")-1),"_",TEXT('Ночные Часы'!AD89,"Ч")),IF((TEXT(График!CK90-График!CJ90,"ч")-1)&lt;0,0,TEXT(График!CK90-График!CJ90,"ч")-1)))</f>
        <v>0</v>
      </c>
      <c r="AE89" s="289">
        <f>IF(ISTEXT(График!CM90),График!CM90,IF('Ночные Часы'!AE89&gt;0,CONCATENATE(IF((TEXT(График!CN90-График!CM90,"ч")-1)&lt;0,0,TEXT(График!CN90-График!CM90,"ч")-1),"_",TEXT('Ночные Часы'!AE89,"Ч")),IF((TEXT(График!CN90-График!CM90,"ч")-1)&lt;0,0,TEXT(График!CN90-График!CM90,"ч")-1)))</f>
        <v>0</v>
      </c>
      <c r="AF89" s="289">
        <f>IF(ISTEXT(График!CP90),График!CP90,IF('Ночные Часы'!AF89&gt;0,CONCATENATE(IF((TEXT(График!CQ90-График!CP90,"ч")-1)&lt;0,0,TEXT(График!CQ90-График!CP90,"ч")-1),"_",TEXT('Ночные Часы'!AF89,"Ч")),IF((TEXT(График!CQ90-График!CP90,"ч")-1)&lt;0,0,TEXT(График!CQ90-График!CP90,"ч")-1)))</f>
        <v>0</v>
      </c>
      <c r="AG89" s="289">
        <f>IF(ISTEXT(График!CS90),График!CS90,IF('Ночные Часы'!AG89&gt;0,CONCATENATE(IF((TEXT(График!CT90-График!CS90,"ч")-1)&lt;0,0,TEXT(График!CT90-График!CS90,"ч")-1),"_",TEXT('Ночные Часы'!AG89,"Ч")),IF((TEXT(График!CT90-График!CS90,"ч")-1)&lt;0,0,TEXT(График!CT90-График!CS90,"ч")-1)))</f>
        <v>0</v>
      </c>
      <c r="AH89" s="284">
        <f>График!CW90</f>
        <v>0</v>
      </c>
      <c r="AI89" s="196">
        <f t="array" ref="AI89">SUM(IFERROR(--LEFTB(C89:AG89,FIND("_",C89:AG89)-1),C89:AG89))</f>
        <v>0</v>
      </c>
      <c r="AJ89" s="284">
        <f t="array" ref="AJ89">SUM(--IFERROR(MID(C89:AG89,SEARCH("_",C89:AG89)+1,1),0))</f>
        <v>0</v>
      </c>
      <c r="AK89" s="285">
        <f>'Ночные Часы'!AH89</f>
        <v>0</v>
      </c>
      <c r="AL89" s="285">
        <f t="shared" si="5"/>
        <v>0</v>
      </c>
      <c r="AM89" s="351">
        <f t="shared" si="6"/>
        <v>0</v>
      </c>
      <c r="AN89" s="351">
        <f t="shared" si="7"/>
        <v>0</v>
      </c>
      <c r="AO89" s="351">
        <f t="shared" si="8"/>
        <v>0</v>
      </c>
    </row>
    <row r="90" spans="1:41" x14ac:dyDescent="0.25">
      <c r="A90" s="8" t="e">
        <f>VLOOKUP(B90,'Список КК'!$M$2:$N$377,2,TRUE)</f>
        <v>#N/A</v>
      </c>
      <c r="B90" s="9">
        <f>График!C91</f>
        <v>0</v>
      </c>
      <c r="C90" s="289">
        <f>IF(ISTEXT(График!G91),График!G91,IF('Ночные Часы'!C90&gt;0,CONCATENATE(IF((TEXT(График!H91-График!G91,"ч")-1)&lt;0,0,TEXT(График!H91-График!G91,"ч")-1),"_",TEXT('Ночные Часы'!C90,"Ч")),IF((TEXT(График!H91-График!G91,"ч")-1)&lt;0,0,TEXT(График!H91-График!G91,"ч")-1)))</f>
        <v>0</v>
      </c>
      <c r="D90" s="289">
        <f>IF(ISTEXT(График!J91),График!J91,IF('Ночные Часы'!D90&gt;0,CONCATENATE(IF((TEXT(График!K91-График!J91,"ч")-1)&lt;0,0,TEXT(График!K91-График!J91,"ч")-1),"_",TEXT('Ночные Часы'!D90,"Ч")),IF((TEXT(График!K91-График!J91,"ч")-1)&lt;0,0,TEXT(График!K91-График!J91,"ч")-1)))</f>
        <v>0</v>
      </c>
      <c r="E90" s="289">
        <f>IF(ISTEXT(График!M91),График!M91,IF('Ночные Часы'!E90&gt;0,CONCATENATE(IF((TEXT(График!N91-График!M91,"ч")-1)&lt;0,0,TEXT(График!N91-График!M91,"ч")-1),"_",TEXT('Ночные Часы'!E90,"Ч")),IF((TEXT(График!N91-График!M91,"ч")-1)&lt;0,0,TEXT(График!N91-График!M91,"ч")-1)))</f>
        <v>0</v>
      </c>
      <c r="F90" s="289">
        <f>IF(ISTEXT(График!P91),График!P91,IF('Ночные Часы'!F90&gt;0,CONCATENATE(IF((TEXT(График!Q91-График!P91,"ч")-1)&lt;0,0,TEXT(График!Q91-График!P91,"ч")-1),"_",TEXT('Ночные Часы'!F90,"Ч")),IF((TEXT(График!Q91-График!P91,"ч")-1)&lt;0,0,TEXT(График!Q91-График!P91,"ч")-1)))</f>
        <v>0</v>
      </c>
      <c r="G90" s="289">
        <f>IF(ISTEXT(График!S91),График!S91,IF('Ночные Часы'!G90&gt;0,CONCATENATE(IF((TEXT(График!T91-График!S91,"ч")-1)&lt;0,0,TEXT(График!T91-График!S91,"ч")-1),"_",TEXT('Ночные Часы'!G90,"Ч")),IF((TEXT(График!T91-График!S91,"ч")-1)&lt;0,0,TEXT(График!T91-График!S91,"ч")-1)))</f>
        <v>0</v>
      </c>
      <c r="H90" s="289">
        <f>IF(ISTEXT(График!V91),График!V91,IF('Ночные Часы'!H90&gt;0,CONCATENATE(IF((TEXT(График!W91-График!V91,"ч")-1)&lt;0,0,TEXT(График!W91-График!V91,"ч")-1),"_",TEXT('Ночные Часы'!H90,"Ч")),IF((TEXT(График!W91-График!V91,"ч")-1)&lt;0,0,TEXT(График!W91-График!V91,"ч")-1)))</f>
        <v>0</v>
      </c>
      <c r="I90" s="289">
        <f>IF(ISTEXT(График!Y91),График!Y91,IF('Ночные Часы'!I90&gt;0,CONCATENATE(IF((TEXT(График!Z91-График!Y91,"ч")-1)&lt;0,0,TEXT(График!Z91-График!Y91,"ч")-1),"_",TEXT('Ночные Часы'!I90,"Ч")),IF((TEXT(График!Z91-График!Y91,"ч")-1)&lt;0,0,TEXT(График!Z91-График!Y91,"ч")-1)))</f>
        <v>0</v>
      </c>
      <c r="J90" s="289">
        <f>IF(ISTEXT(График!AB91),График!AB91,IF('Ночные Часы'!J90&gt;0,CONCATENATE(IF((TEXT(График!AC91-График!AB91,"ч")-1)&lt;0,0,TEXT(График!AC91-График!AB91,"ч")-1),"_",TEXT('Ночные Часы'!J90,"Ч")),IF((TEXT(График!AC91-График!AB91,"ч")-1)&lt;0,0,TEXT(График!AC91-График!AB91,"ч")-1)))</f>
        <v>0</v>
      </c>
      <c r="K90" s="289">
        <f>IF(ISTEXT(График!AE91),График!AE91,IF('Ночные Часы'!K90&gt;0,CONCATENATE(IF((TEXT(График!AF91-График!AE91,"ч")-1)&lt;0,0,TEXT(График!AF91-График!AE91,"ч")-1),"_",TEXT('Ночные Часы'!K90,"Ч")),IF((TEXT(График!AF91-График!AE91,"ч")-1)&lt;0,0,TEXT(График!AF91-График!AE91,"ч")-1)))</f>
        <v>0</v>
      </c>
      <c r="L90" s="289">
        <f>IF(ISTEXT(График!AH91),График!AH91,IF('Ночные Часы'!L90&gt;0,CONCATENATE(IF((TEXT(График!AI91-График!AH91,"ч")-1)&lt;0,0,TEXT(График!AI91-График!AH91,"ч")-1),"_",TEXT('Ночные Часы'!L90,"Ч")),IF((TEXT(График!AI91-График!AH91,"ч")-1)&lt;0,0,TEXT(График!AI91-График!AH91,"ч")-1)))</f>
        <v>0</v>
      </c>
      <c r="M90" s="289">
        <f>IF(ISTEXT(График!AK91),График!AK91,IF('Ночные Часы'!M90&gt;0,CONCATENATE(IF((TEXT(График!AL91-График!AK91,"ч")-1)&lt;0,0,TEXT(График!AL91-График!AK91,"ч")-1),"_",TEXT('Ночные Часы'!M90,"Ч")),IF((TEXT(График!AL91-График!AK91,"ч")-1)&lt;0,0,TEXT(График!AL91-График!AK91,"ч")-1)))</f>
        <v>0</v>
      </c>
      <c r="N90" s="289">
        <f>IF(ISTEXT(График!AN91),График!AN91,IF('Ночные Часы'!N90&gt;0,CONCATENATE(IF((TEXT(График!AO91-График!AN91,"ч")-1)&lt;0,0,TEXT(График!AO91-График!AN91,"ч")-1),"_",TEXT('Ночные Часы'!N90,"Ч")),IF((TEXT(График!AO91-График!AN91,"ч")-1)&lt;0,0,TEXT(График!AO91-График!AN91,"ч")-1)))</f>
        <v>0</v>
      </c>
      <c r="O90" s="289">
        <f>IF(ISTEXT(График!AQ91),График!AQ91,IF('Ночные Часы'!O90&gt;0,CONCATENATE(IF((TEXT(График!AR91-График!AQ91,"ч")-1)&lt;0,0,TEXT(График!AR91-График!AQ91,"ч")-1),"_",TEXT('Ночные Часы'!O90,"Ч")),IF((TEXT(График!AR91-График!AQ91,"ч")-1)&lt;0,0,TEXT(График!AR91-График!AQ91,"ч")-1)))</f>
        <v>0</v>
      </c>
      <c r="P90" s="289">
        <f>IF(ISTEXT(График!AT91),График!AT91,IF('Ночные Часы'!P90&gt;0,CONCATENATE(IF((TEXT(График!AU91-График!AT91,"ч")-1)&lt;0,0,TEXT(График!AU91-График!AT91,"ч")-1),"_",TEXT('Ночные Часы'!P90,"Ч")),IF((TEXT(График!AU91-График!AT91,"ч")-1)&lt;0,0,TEXT(График!AU91-График!AT91,"ч")-1)))</f>
        <v>0</v>
      </c>
      <c r="Q90" s="289">
        <f>IF(ISTEXT(График!AW91),График!AW91,IF('Ночные Часы'!Q90&gt;0,CONCATENATE(IF((TEXT(График!AX91-График!AW91,"ч")-1)&lt;0,0,TEXT(График!AX91-График!AW91,"ч")-1),"_",TEXT('Ночные Часы'!Q90,"Ч")),IF((TEXT(График!AX91-График!AW91,"ч")-1)&lt;0,0,TEXT(График!AX91-График!AW91,"ч")-1)))</f>
        <v>0</v>
      </c>
      <c r="R90" s="289">
        <f>IF(ISTEXT(График!AZ91),График!AZ91,IF('Ночные Часы'!R90&gt;0,CONCATENATE(IF((TEXT(График!BA91-График!AZ91,"ч")-1)&lt;0,0,TEXT(График!BA91-График!AZ91,"ч")-1),"_",TEXT('Ночные Часы'!R90,"Ч")),IF((TEXT(График!BA91-График!AZ91,"ч")-1)&lt;0,0,TEXT(График!BA91-График!AZ91,"ч")-1)))</f>
        <v>0</v>
      </c>
      <c r="S90" s="289">
        <f>IF(ISTEXT(График!BC91),График!BC91,IF('Ночные Часы'!S90&gt;0,CONCATENATE(IF((TEXT(График!BD91-График!BC91,"ч")-1)&lt;0,0,TEXT(График!BD91-График!BC91,"ч")-1),"_",TEXT('Ночные Часы'!S90,"Ч")),IF((TEXT(График!BD91-График!BC91,"ч")-1)&lt;0,0,TEXT(График!BD91-График!BC91,"ч")-1)))</f>
        <v>0</v>
      </c>
      <c r="T90" s="289">
        <f>IF(ISTEXT(График!BF91),График!BF91,IF('Ночные Часы'!T90&gt;0,CONCATENATE(IF((TEXT(График!BG91-График!BF91,"ч")-1)&lt;0,0,TEXT(График!BG91-График!BF91,"ч")-1),"_",TEXT('Ночные Часы'!T90,"Ч")),IF((TEXT(График!BG91-График!BF91,"ч")-1)&lt;0,0,TEXT(График!BG91-График!BF91,"ч")-1)))</f>
        <v>0</v>
      </c>
      <c r="U90" s="289">
        <f>IF(ISTEXT(График!BI91),График!BI91,IF('Ночные Часы'!U90&gt;0,CONCATENATE(IF((TEXT(График!BJ91-График!BI91,"ч")-1)&lt;0,0,TEXT(График!BJ91-График!BI91,"ч")-1),"_",TEXT('Ночные Часы'!U90,"Ч")),IF((TEXT(График!BJ91-График!BI91,"ч")-1)&lt;0,0,TEXT(График!BJ91-График!BI91,"ч")-1)))</f>
        <v>0</v>
      </c>
      <c r="V90" s="289">
        <f>IF(ISTEXT(График!BL91),График!BL91,IF('Ночные Часы'!V90&gt;0,CONCATENATE(IF((TEXT(График!BM91-График!BL91,"ч")-1)&lt;0,0,TEXT(График!BM91-График!BL91,"ч")-1),"_",TEXT('Ночные Часы'!V90,"Ч")),IF((TEXT(График!BM91-График!BL91,"ч")-1)&lt;0,0,TEXT(График!BM91-График!BL91,"ч")-1)))</f>
        <v>0</v>
      </c>
      <c r="W90" s="289">
        <f>IF(ISTEXT(График!BO91),График!BO91,IF('Ночные Часы'!W90&gt;0,CONCATENATE(IF((TEXT(График!BP91-График!BO91,"ч")-1)&lt;0,0,TEXT(График!BP91-График!BO91,"ч")-1),"_",TEXT('Ночные Часы'!W90,"Ч")),IF((TEXT(График!BP91-График!BO91,"ч")-1)&lt;0,0,TEXT(График!BP91-График!BO91,"ч")-1)))</f>
        <v>0</v>
      </c>
      <c r="X90" s="289">
        <f>IF(ISTEXT(График!BR91),График!BR91,IF('Ночные Часы'!X90&gt;0,CONCATENATE(IF((TEXT(График!BS91-График!BR91,"ч")-1)&lt;0,0,TEXT(График!BS91-График!BR91,"ч")-1),"_",TEXT('Ночные Часы'!X90,"Ч")),IF((TEXT(График!BS91-График!BR91,"ч")-1)&lt;0,0,TEXT(График!BS91-График!BR91,"ч")-1)))</f>
        <v>0</v>
      </c>
      <c r="Y90" s="289">
        <f>IF(ISTEXT(График!BU91),График!BU91,IF('Ночные Часы'!Y90&gt;0,CONCATENATE(IF((TEXT(График!BV91-График!BU91,"ч")-1)&lt;0,0,TEXT(График!BV91-График!BU91,"ч")-1),"_",TEXT('Ночные Часы'!Y90,"Ч")),IF((TEXT(График!BV91-График!BU91,"ч")-1)&lt;0,0,TEXT(График!BV91-График!BU91,"ч")-1)))</f>
        <v>0</v>
      </c>
      <c r="Z90" s="289">
        <f>IF(ISTEXT(График!BX91),График!BX91,IF('Ночные Часы'!Z90&gt;0,CONCATENATE(IF((TEXT(График!BY91-График!BX91,"ч")-1)&lt;0,0,TEXT(График!BY91-График!BX91,"ч")-1),"_",TEXT('Ночные Часы'!Z90,"Ч")),IF((TEXT(График!BY91-График!BX91,"ч")-1)&lt;0,0,TEXT(График!BY91-График!BX91,"ч")-1)))</f>
        <v>0</v>
      </c>
      <c r="AA90" s="289">
        <f>IF(ISTEXT(График!CA91),График!CA91,IF('Ночные Часы'!AA90&gt;0,CONCATENATE(IF((TEXT(График!CB91-График!CA91,"ч")-1)&lt;0,0,TEXT(График!CB91-График!CA91,"ч")-1),"_",TEXT('Ночные Часы'!AA90,"Ч")),IF((TEXT(График!CB91-График!CA91,"ч")-1)&lt;0,0,TEXT(График!CB91-График!CA91,"ч")-1)))</f>
        <v>0</v>
      </c>
      <c r="AB90" s="289">
        <f>IF(ISTEXT(График!CD91),График!CD91,IF('Ночные Часы'!AB90&gt;0,CONCATENATE(IF((TEXT(График!CE91-График!CD91,"ч")-1)&lt;0,0,TEXT(График!CE91-График!CD91,"ч")-1),"_",TEXT('Ночные Часы'!AB90,"Ч")),IF((TEXT(График!CE91-График!CD91,"ч")-1)&lt;0,0,TEXT(График!CE91-График!CD91,"ч")-1)))</f>
        <v>0</v>
      </c>
      <c r="AC90" s="289">
        <f>IF(ISTEXT(График!CG91),График!CG91,IF('Ночные Часы'!AC90&gt;0,CONCATENATE(IF((TEXT(График!CH91-График!CG91,"ч")-1)&lt;0,0,TEXT(График!CH91-График!CG91,"ч")-1),"_",TEXT('Ночные Часы'!AC90,"Ч")),IF((TEXT(График!CH91-График!CG91,"ч")-1)&lt;0,0,TEXT(График!CH91-График!CG91,"ч")-1)))</f>
        <v>0</v>
      </c>
      <c r="AD90" s="289">
        <f>IF(ISTEXT(График!CJ91),График!CJ91,IF('Ночные Часы'!AD90&gt;0,CONCATENATE(IF((TEXT(График!CK91-График!CJ91,"ч")-1)&lt;0,0,TEXT(График!CK91-График!CJ91,"ч")-1),"_",TEXT('Ночные Часы'!AD90,"Ч")),IF((TEXT(График!CK91-График!CJ91,"ч")-1)&lt;0,0,TEXT(График!CK91-График!CJ91,"ч")-1)))</f>
        <v>0</v>
      </c>
      <c r="AE90" s="289">
        <f>IF(ISTEXT(График!CM91),График!CM91,IF('Ночные Часы'!AE90&gt;0,CONCATENATE(IF((TEXT(График!CN91-График!CM91,"ч")-1)&lt;0,0,TEXT(График!CN91-График!CM91,"ч")-1),"_",TEXT('Ночные Часы'!AE90,"Ч")),IF((TEXT(График!CN91-График!CM91,"ч")-1)&lt;0,0,TEXT(График!CN91-График!CM91,"ч")-1)))</f>
        <v>0</v>
      </c>
      <c r="AF90" s="289">
        <f>IF(ISTEXT(График!CP91),График!CP91,IF('Ночные Часы'!AF90&gt;0,CONCATENATE(IF((TEXT(График!CQ91-График!CP91,"ч")-1)&lt;0,0,TEXT(График!CQ91-График!CP91,"ч")-1),"_",TEXT('Ночные Часы'!AF90,"Ч")),IF((TEXT(График!CQ91-График!CP91,"ч")-1)&lt;0,0,TEXT(График!CQ91-График!CP91,"ч")-1)))</f>
        <v>0</v>
      </c>
      <c r="AG90" s="289">
        <f>IF(ISTEXT(График!CS91),График!CS91,IF('Ночные Часы'!AG90&gt;0,CONCATENATE(IF((TEXT(График!CT91-График!CS91,"ч")-1)&lt;0,0,TEXT(График!CT91-График!CS91,"ч")-1),"_",TEXT('Ночные Часы'!AG90,"Ч")),IF((TEXT(График!CT91-График!CS91,"ч")-1)&lt;0,0,TEXT(График!CT91-График!CS91,"ч")-1)))</f>
        <v>0</v>
      </c>
      <c r="AH90" s="284">
        <f>График!CW91</f>
        <v>0</v>
      </c>
      <c r="AI90" s="196">
        <f t="array" ref="AI90">SUM(IFERROR(--LEFTB(C90:AG90,FIND("_",C90:AG90)-1),C90:AG90))</f>
        <v>0</v>
      </c>
      <c r="AJ90" s="284">
        <f t="array" ref="AJ90">SUM(--IFERROR(MID(C90:AG90,SEARCH("_",C90:AG90)+1,1),0))</f>
        <v>0</v>
      </c>
      <c r="AK90" s="285">
        <f>'Ночные Часы'!AH90</f>
        <v>0</v>
      </c>
      <c r="AL90" s="285">
        <f t="shared" si="5"/>
        <v>0</v>
      </c>
      <c r="AM90" s="351">
        <f t="shared" si="6"/>
        <v>0</v>
      </c>
      <c r="AN90" s="351">
        <f t="shared" si="7"/>
        <v>0</v>
      </c>
      <c r="AO90" s="351">
        <f t="shared" si="8"/>
        <v>0</v>
      </c>
    </row>
    <row r="91" spans="1:41" x14ac:dyDescent="0.25">
      <c r="A91" s="8" t="e">
        <f>VLOOKUP(B91,'Список КК'!$M$2:$N$377,2,TRUE)</f>
        <v>#N/A</v>
      </c>
      <c r="B91" s="9">
        <f>График!C92</f>
        <v>0</v>
      </c>
      <c r="C91" s="289">
        <f>IF(ISTEXT(График!G92),График!G92,IF('Ночные Часы'!C91&gt;0,CONCATENATE(IF((TEXT(График!H92-График!G92,"ч")-1)&lt;0,0,TEXT(График!H92-График!G92,"ч")-1),"_",TEXT('Ночные Часы'!C91,"Ч")),IF((TEXT(График!H92-График!G92,"ч")-1)&lt;0,0,TEXT(График!H92-График!G92,"ч")-1)))</f>
        <v>0</v>
      </c>
      <c r="D91" s="289">
        <f>IF(ISTEXT(График!J92),График!J92,IF('Ночные Часы'!D91&gt;0,CONCATENATE(IF((TEXT(График!K92-График!J92,"ч")-1)&lt;0,0,TEXT(График!K92-График!J92,"ч")-1),"_",TEXT('Ночные Часы'!D91,"Ч")),IF((TEXT(График!K92-График!J92,"ч")-1)&lt;0,0,TEXT(График!K92-График!J92,"ч")-1)))</f>
        <v>0</v>
      </c>
      <c r="E91" s="289">
        <f>IF(ISTEXT(График!M92),График!M92,IF('Ночные Часы'!E91&gt;0,CONCATENATE(IF((TEXT(График!N92-График!M92,"ч")-1)&lt;0,0,TEXT(График!N92-График!M92,"ч")-1),"_",TEXT('Ночные Часы'!E91,"Ч")),IF((TEXT(График!N92-График!M92,"ч")-1)&lt;0,0,TEXT(График!N92-График!M92,"ч")-1)))</f>
        <v>0</v>
      </c>
      <c r="F91" s="289">
        <f>IF(ISTEXT(График!P92),График!P92,IF('Ночные Часы'!F91&gt;0,CONCATENATE(IF((TEXT(График!Q92-График!P92,"ч")-1)&lt;0,0,TEXT(График!Q92-График!P92,"ч")-1),"_",TEXT('Ночные Часы'!F91,"Ч")),IF((TEXT(График!Q92-График!P92,"ч")-1)&lt;0,0,TEXT(График!Q92-График!P92,"ч")-1)))</f>
        <v>0</v>
      </c>
      <c r="G91" s="289">
        <f>IF(ISTEXT(График!S92),График!S92,IF('Ночные Часы'!G91&gt;0,CONCATENATE(IF((TEXT(График!T92-График!S92,"ч")-1)&lt;0,0,TEXT(График!T92-График!S92,"ч")-1),"_",TEXT('Ночные Часы'!G91,"Ч")),IF((TEXT(График!T92-График!S92,"ч")-1)&lt;0,0,TEXT(График!T92-График!S92,"ч")-1)))</f>
        <v>0</v>
      </c>
      <c r="H91" s="289">
        <f>IF(ISTEXT(График!V92),График!V92,IF('Ночные Часы'!H91&gt;0,CONCATENATE(IF((TEXT(График!W92-График!V92,"ч")-1)&lt;0,0,TEXT(График!W92-График!V92,"ч")-1),"_",TEXT('Ночные Часы'!H91,"Ч")),IF((TEXT(График!W92-График!V92,"ч")-1)&lt;0,0,TEXT(График!W92-График!V92,"ч")-1)))</f>
        <v>0</v>
      </c>
      <c r="I91" s="289">
        <f>IF(ISTEXT(График!Y92),График!Y92,IF('Ночные Часы'!I91&gt;0,CONCATENATE(IF((TEXT(График!Z92-График!Y92,"ч")-1)&lt;0,0,TEXT(График!Z92-График!Y92,"ч")-1),"_",TEXT('Ночные Часы'!I91,"Ч")),IF((TEXT(График!Z92-График!Y92,"ч")-1)&lt;0,0,TEXT(График!Z92-График!Y92,"ч")-1)))</f>
        <v>0</v>
      </c>
      <c r="J91" s="289">
        <f>IF(ISTEXT(График!AB92),График!AB92,IF('Ночные Часы'!J91&gt;0,CONCATENATE(IF((TEXT(График!AC92-График!AB92,"ч")-1)&lt;0,0,TEXT(График!AC92-График!AB92,"ч")-1),"_",TEXT('Ночные Часы'!J91,"Ч")),IF((TEXT(График!AC92-График!AB92,"ч")-1)&lt;0,0,TEXT(График!AC92-График!AB92,"ч")-1)))</f>
        <v>0</v>
      </c>
      <c r="K91" s="289">
        <f>IF(ISTEXT(График!AE92),График!AE92,IF('Ночные Часы'!K91&gt;0,CONCATENATE(IF((TEXT(График!AF92-График!AE92,"ч")-1)&lt;0,0,TEXT(График!AF92-График!AE92,"ч")-1),"_",TEXT('Ночные Часы'!K91,"Ч")),IF((TEXT(График!AF92-График!AE92,"ч")-1)&lt;0,0,TEXT(График!AF92-График!AE92,"ч")-1)))</f>
        <v>0</v>
      </c>
      <c r="L91" s="289">
        <f>IF(ISTEXT(График!AH92),График!AH92,IF('Ночные Часы'!L91&gt;0,CONCATENATE(IF((TEXT(График!AI92-График!AH92,"ч")-1)&lt;0,0,TEXT(График!AI92-График!AH92,"ч")-1),"_",TEXT('Ночные Часы'!L91,"Ч")),IF((TEXT(График!AI92-График!AH92,"ч")-1)&lt;0,0,TEXT(График!AI92-График!AH92,"ч")-1)))</f>
        <v>0</v>
      </c>
      <c r="M91" s="289">
        <f>IF(ISTEXT(График!AK92),График!AK92,IF('Ночные Часы'!M91&gt;0,CONCATENATE(IF((TEXT(График!AL92-График!AK92,"ч")-1)&lt;0,0,TEXT(График!AL92-График!AK92,"ч")-1),"_",TEXT('Ночные Часы'!M91,"Ч")),IF((TEXT(График!AL92-График!AK92,"ч")-1)&lt;0,0,TEXT(График!AL92-График!AK92,"ч")-1)))</f>
        <v>0</v>
      </c>
      <c r="N91" s="289">
        <f>IF(ISTEXT(График!AN92),График!AN92,IF('Ночные Часы'!N91&gt;0,CONCATENATE(IF((TEXT(График!AO92-График!AN92,"ч")-1)&lt;0,0,TEXT(График!AO92-График!AN92,"ч")-1),"_",TEXT('Ночные Часы'!N91,"Ч")),IF((TEXT(График!AO92-График!AN92,"ч")-1)&lt;0,0,TEXT(График!AO92-График!AN92,"ч")-1)))</f>
        <v>0</v>
      </c>
      <c r="O91" s="289">
        <f>IF(ISTEXT(График!AQ92),График!AQ92,IF('Ночные Часы'!O91&gt;0,CONCATENATE(IF((TEXT(График!AR92-График!AQ92,"ч")-1)&lt;0,0,TEXT(График!AR92-График!AQ92,"ч")-1),"_",TEXT('Ночные Часы'!O91,"Ч")),IF((TEXT(График!AR92-График!AQ92,"ч")-1)&lt;0,0,TEXT(График!AR92-График!AQ92,"ч")-1)))</f>
        <v>0</v>
      </c>
      <c r="P91" s="289">
        <f>IF(ISTEXT(График!AT92),График!AT92,IF('Ночные Часы'!P91&gt;0,CONCATENATE(IF((TEXT(График!AU92-График!AT92,"ч")-1)&lt;0,0,TEXT(График!AU92-График!AT92,"ч")-1),"_",TEXT('Ночные Часы'!P91,"Ч")),IF((TEXT(График!AU92-График!AT92,"ч")-1)&lt;0,0,TEXT(График!AU92-График!AT92,"ч")-1)))</f>
        <v>0</v>
      </c>
      <c r="Q91" s="289">
        <f>IF(ISTEXT(График!AW92),График!AW92,IF('Ночные Часы'!Q91&gt;0,CONCATENATE(IF((TEXT(График!AX92-График!AW92,"ч")-1)&lt;0,0,TEXT(График!AX92-График!AW92,"ч")-1),"_",TEXT('Ночные Часы'!Q91,"Ч")),IF((TEXT(График!AX92-График!AW92,"ч")-1)&lt;0,0,TEXT(График!AX92-График!AW92,"ч")-1)))</f>
        <v>0</v>
      </c>
      <c r="R91" s="289">
        <f>IF(ISTEXT(График!AZ92),График!AZ92,IF('Ночные Часы'!R91&gt;0,CONCATENATE(IF((TEXT(График!BA92-График!AZ92,"ч")-1)&lt;0,0,TEXT(График!BA92-График!AZ92,"ч")-1),"_",TEXT('Ночные Часы'!R91,"Ч")),IF((TEXT(График!BA92-График!AZ92,"ч")-1)&lt;0,0,TEXT(График!BA92-График!AZ92,"ч")-1)))</f>
        <v>0</v>
      </c>
      <c r="S91" s="289">
        <f>IF(ISTEXT(График!BC92),График!BC92,IF('Ночные Часы'!S91&gt;0,CONCATENATE(IF((TEXT(График!BD92-График!BC92,"ч")-1)&lt;0,0,TEXT(График!BD92-График!BC92,"ч")-1),"_",TEXT('Ночные Часы'!S91,"Ч")),IF((TEXT(График!BD92-График!BC92,"ч")-1)&lt;0,0,TEXT(График!BD92-График!BC92,"ч")-1)))</f>
        <v>0</v>
      </c>
      <c r="T91" s="289">
        <f>IF(ISTEXT(График!BF92),График!BF92,IF('Ночные Часы'!T91&gt;0,CONCATENATE(IF((TEXT(График!BG92-График!BF92,"ч")-1)&lt;0,0,TEXT(График!BG92-График!BF92,"ч")-1),"_",TEXT('Ночные Часы'!T91,"Ч")),IF((TEXT(График!BG92-График!BF92,"ч")-1)&lt;0,0,TEXT(График!BG92-График!BF92,"ч")-1)))</f>
        <v>0</v>
      </c>
      <c r="U91" s="289">
        <f>IF(ISTEXT(График!BI92),График!BI92,IF('Ночные Часы'!U91&gt;0,CONCATENATE(IF((TEXT(График!BJ92-График!BI92,"ч")-1)&lt;0,0,TEXT(График!BJ92-График!BI92,"ч")-1),"_",TEXT('Ночные Часы'!U91,"Ч")),IF((TEXT(График!BJ92-График!BI92,"ч")-1)&lt;0,0,TEXT(График!BJ92-График!BI92,"ч")-1)))</f>
        <v>0</v>
      </c>
      <c r="V91" s="289">
        <f>IF(ISTEXT(График!BL92),График!BL92,IF('Ночные Часы'!V91&gt;0,CONCATENATE(IF((TEXT(График!BM92-График!BL92,"ч")-1)&lt;0,0,TEXT(График!BM92-График!BL92,"ч")-1),"_",TEXT('Ночные Часы'!V91,"Ч")),IF((TEXT(График!BM92-График!BL92,"ч")-1)&lt;0,0,TEXT(График!BM92-График!BL92,"ч")-1)))</f>
        <v>0</v>
      </c>
      <c r="W91" s="289">
        <f>IF(ISTEXT(График!BO92),График!BO92,IF('Ночные Часы'!W91&gt;0,CONCATENATE(IF((TEXT(График!BP92-График!BO92,"ч")-1)&lt;0,0,TEXT(График!BP92-График!BO92,"ч")-1),"_",TEXT('Ночные Часы'!W91,"Ч")),IF((TEXT(График!BP92-График!BO92,"ч")-1)&lt;0,0,TEXT(График!BP92-График!BO92,"ч")-1)))</f>
        <v>0</v>
      </c>
      <c r="X91" s="289">
        <f>IF(ISTEXT(График!BR92),График!BR92,IF('Ночные Часы'!X91&gt;0,CONCATENATE(IF((TEXT(График!BS92-График!BR92,"ч")-1)&lt;0,0,TEXT(График!BS92-График!BR92,"ч")-1),"_",TEXT('Ночные Часы'!X91,"Ч")),IF((TEXT(График!BS92-График!BR92,"ч")-1)&lt;0,0,TEXT(График!BS92-График!BR92,"ч")-1)))</f>
        <v>0</v>
      </c>
      <c r="Y91" s="289">
        <f>IF(ISTEXT(График!BU92),График!BU92,IF('Ночные Часы'!Y91&gt;0,CONCATENATE(IF((TEXT(График!BV92-График!BU92,"ч")-1)&lt;0,0,TEXT(График!BV92-График!BU92,"ч")-1),"_",TEXT('Ночные Часы'!Y91,"Ч")),IF((TEXT(График!BV92-График!BU92,"ч")-1)&lt;0,0,TEXT(График!BV92-График!BU92,"ч")-1)))</f>
        <v>0</v>
      </c>
      <c r="Z91" s="289">
        <f>IF(ISTEXT(График!BX92),График!BX92,IF('Ночные Часы'!Z91&gt;0,CONCATENATE(IF((TEXT(График!BY92-График!BX92,"ч")-1)&lt;0,0,TEXT(График!BY92-График!BX92,"ч")-1),"_",TEXT('Ночные Часы'!Z91,"Ч")),IF((TEXT(График!BY92-График!BX92,"ч")-1)&lt;0,0,TEXT(График!BY92-График!BX92,"ч")-1)))</f>
        <v>0</v>
      </c>
      <c r="AA91" s="289">
        <f>IF(ISTEXT(График!CA92),График!CA92,IF('Ночные Часы'!AA91&gt;0,CONCATENATE(IF((TEXT(График!CB92-График!CA92,"ч")-1)&lt;0,0,TEXT(График!CB92-График!CA92,"ч")-1),"_",TEXT('Ночные Часы'!AA91,"Ч")),IF((TEXT(График!CB92-График!CA92,"ч")-1)&lt;0,0,TEXT(График!CB92-График!CA92,"ч")-1)))</f>
        <v>0</v>
      </c>
      <c r="AB91" s="289">
        <f>IF(ISTEXT(График!CD92),График!CD92,IF('Ночные Часы'!AB91&gt;0,CONCATENATE(IF((TEXT(График!CE92-График!CD92,"ч")-1)&lt;0,0,TEXT(График!CE92-График!CD92,"ч")-1),"_",TEXT('Ночные Часы'!AB91,"Ч")),IF((TEXT(График!CE92-График!CD92,"ч")-1)&lt;0,0,TEXT(График!CE92-График!CD92,"ч")-1)))</f>
        <v>0</v>
      </c>
      <c r="AC91" s="289">
        <f>IF(ISTEXT(График!CG92),График!CG92,IF('Ночные Часы'!AC91&gt;0,CONCATENATE(IF((TEXT(График!CH92-График!CG92,"ч")-1)&lt;0,0,TEXT(График!CH92-График!CG92,"ч")-1),"_",TEXT('Ночные Часы'!AC91,"Ч")),IF((TEXT(График!CH92-График!CG92,"ч")-1)&lt;0,0,TEXT(График!CH92-График!CG92,"ч")-1)))</f>
        <v>0</v>
      </c>
      <c r="AD91" s="289">
        <f>IF(ISTEXT(График!CJ92),График!CJ92,IF('Ночные Часы'!AD91&gt;0,CONCATENATE(IF((TEXT(График!CK92-График!CJ92,"ч")-1)&lt;0,0,TEXT(График!CK92-График!CJ92,"ч")-1),"_",TEXT('Ночные Часы'!AD91,"Ч")),IF((TEXT(График!CK92-График!CJ92,"ч")-1)&lt;0,0,TEXT(График!CK92-График!CJ92,"ч")-1)))</f>
        <v>0</v>
      </c>
      <c r="AE91" s="289">
        <f>IF(ISTEXT(График!CM92),График!CM92,IF('Ночные Часы'!AE91&gt;0,CONCATENATE(IF((TEXT(График!CN92-График!CM92,"ч")-1)&lt;0,0,TEXT(График!CN92-График!CM92,"ч")-1),"_",TEXT('Ночные Часы'!AE91,"Ч")),IF((TEXT(График!CN92-График!CM92,"ч")-1)&lt;0,0,TEXT(График!CN92-График!CM92,"ч")-1)))</f>
        <v>0</v>
      </c>
      <c r="AF91" s="289">
        <f>IF(ISTEXT(График!CP92),График!CP92,IF('Ночные Часы'!AF91&gt;0,CONCATENATE(IF((TEXT(График!CQ92-График!CP92,"ч")-1)&lt;0,0,TEXT(График!CQ92-График!CP92,"ч")-1),"_",TEXT('Ночные Часы'!AF91,"Ч")),IF((TEXT(График!CQ92-График!CP92,"ч")-1)&lt;0,0,TEXT(График!CQ92-График!CP92,"ч")-1)))</f>
        <v>0</v>
      </c>
      <c r="AG91" s="289">
        <f>IF(ISTEXT(График!CS92),График!CS92,IF('Ночные Часы'!AG91&gt;0,CONCATENATE(IF((TEXT(График!CT92-График!CS92,"ч")-1)&lt;0,0,TEXT(График!CT92-График!CS92,"ч")-1),"_",TEXT('Ночные Часы'!AG91,"Ч")),IF((TEXT(График!CT92-График!CS92,"ч")-1)&lt;0,0,TEXT(График!CT92-График!CS92,"ч")-1)))</f>
        <v>0</v>
      </c>
      <c r="AH91" s="284">
        <f>График!CW92</f>
        <v>0</v>
      </c>
      <c r="AI91" s="196">
        <f t="array" ref="AI91">SUM(IFERROR(--LEFTB(C91:AG91,FIND("_",C91:AG91)-1),C91:AG91))</f>
        <v>0</v>
      </c>
      <c r="AJ91" s="284">
        <f t="array" ref="AJ91">SUM(--IFERROR(MID(C91:AG91,SEARCH("_",C91:AG91)+1,1),0))</f>
        <v>0</v>
      </c>
      <c r="AK91" s="285">
        <f>'Ночные Часы'!AH91</f>
        <v>0</v>
      </c>
      <c r="AL91" s="285">
        <f t="shared" si="5"/>
        <v>0</v>
      </c>
      <c r="AM91" s="351">
        <f t="shared" si="6"/>
        <v>0</v>
      </c>
      <c r="AN91" s="351">
        <f t="shared" si="7"/>
        <v>0</v>
      </c>
      <c r="AO91" s="351">
        <f t="shared" si="8"/>
        <v>0</v>
      </c>
    </row>
    <row r="92" spans="1:41" x14ac:dyDescent="0.25">
      <c r="A92" s="8" t="e">
        <f>VLOOKUP(B92,'Список КК'!$M$2:$N$377,2,TRUE)</f>
        <v>#N/A</v>
      </c>
      <c r="B92" s="9">
        <f>График!C93</f>
        <v>0</v>
      </c>
      <c r="C92" s="289">
        <f>IF(ISTEXT(График!G93),График!G93,IF('Ночные Часы'!C92&gt;0,CONCATENATE(IF((TEXT(График!H93-График!G93,"ч")-1)&lt;0,0,TEXT(График!H93-График!G93,"ч")-1),"_",TEXT('Ночные Часы'!C92,"Ч")),IF((TEXT(График!H93-График!G93,"ч")-1)&lt;0,0,TEXT(График!H93-График!G93,"ч")-1)))</f>
        <v>0</v>
      </c>
      <c r="D92" s="289">
        <f>IF(ISTEXT(График!J93),График!J93,IF('Ночные Часы'!D92&gt;0,CONCATENATE(IF((TEXT(График!K93-График!J93,"ч")-1)&lt;0,0,TEXT(График!K93-График!J93,"ч")-1),"_",TEXT('Ночные Часы'!D92,"Ч")),IF((TEXT(График!K93-График!J93,"ч")-1)&lt;0,0,TEXT(График!K93-График!J93,"ч")-1)))</f>
        <v>0</v>
      </c>
      <c r="E92" s="289">
        <f>IF(ISTEXT(График!M93),График!M93,IF('Ночные Часы'!E92&gt;0,CONCATENATE(IF((TEXT(График!N93-График!M93,"ч")-1)&lt;0,0,TEXT(График!N93-График!M93,"ч")-1),"_",TEXT('Ночные Часы'!E92,"Ч")),IF((TEXT(График!N93-График!M93,"ч")-1)&lt;0,0,TEXT(График!N93-График!M93,"ч")-1)))</f>
        <v>0</v>
      </c>
      <c r="F92" s="289">
        <f>IF(ISTEXT(График!P93),График!P93,IF('Ночные Часы'!F92&gt;0,CONCATENATE(IF((TEXT(График!Q93-График!P93,"ч")-1)&lt;0,0,TEXT(График!Q93-График!P93,"ч")-1),"_",TEXT('Ночные Часы'!F92,"Ч")),IF((TEXT(График!Q93-График!P93,"ч")-1)&lt;0,0,TEXT(График!Q93-График!P93,"ч")-1)))</f>
        <v>0</v>
      </c>
      <c r="G92" s="289">
        <f>IF(ISTEXT(График!S93),График!S93,IF('Ночные Часы'!G92&gt;0,CONCATENATE(IF((TEXT(График!T93-График!S93,"ч")-1)&lt;0,0,TEXT(График!T93-График!S93,"ч")-1),"_",TEXT('Ночные Часы'!G92,"Ч")),IF((TEXT(График!T93-График!S93,"ч")-1)&lt;0,0,TEXT(График!T93-График!S93,"ч")-1)))</f>
        <v>0</v>
      </c>
      <c r="H92" s="289">
        <f>IF(ISTEXT(График!V93),График!V93,IF('Ночные Часы'!H92&gt;0,CONCATENATE(IF((TEXT(График!W93-График!V93,"ч")-1)&lt;0,0,TEXT(График!W93-График!V93,"ч")-1),"_",TEXT('Ночные Часы'!H92,"Ч")),IF((TEXT(График!W93-График!V93,"ч")-1)&lt;0,0,TEXT(График!W93-График!V93,"ч")-1)))</f>
        <v>0</v>
      </c>
      <c r="I92" s="289">
        <f>IF(ISTEXT(График!Y93),График!Y93,IF('Ночные Часы'!I92&gt;0,CONCATENATE(IF((TEXT(График!Z93-График!Y93,"ч")-1)&lt;0,0,TEXT(График!Z93-График!Y93,"ч")-1),"_",TEXT('Ночные Часы'!I92,"Ч")),IF((TEXT(График!Z93-График!Y93,"ч")-1)&lt;0,0,TEXT(График!Z93-График!Y93,"ч")-1)))</f>
        <v>0</v>
      </c>
      <c r="J92" s="289">
        <f>IF(ISTEXT(График!AB93),График!AB93,IF('Ночные Часы'!J92&gt;0,CONCATENATE(IF((TEXT(График!AC93-График!AB93,"ч")-1)&lt;0,0,TEXT(График!AC93-График!AB93,"ч")-1),"_",TEXT('Ночные Часы'!J92,"Ч")),IF((TEXT(График!AC93-График!AB93,"ч")-1)&lt;0,0,TEXT(График!AC93-График!AB93,"ч")-1)))</f>
        <v>0</v>
      </c>
      <c r="K92" s="289">
        <f>IF(ISTEXT(График!AE93),График!AE93,IF('Ночные Часы'!K92&gt;0,CONCATENATE(IF((TEXT(График!AF93-График!AE93,"ч")-1)&lt;0,0,TEXT(График!AF93-График!AE93,"ч")-1),"_",TEXT('Ночные Часы'!K92,"Ч")),IF((TEXT(График!AF93-График!AE93,"ч")-1)&lt;0,0,TEXT(График!AF93-График!AE93,"ч")-1)))</f>
        <v>0</v>
      </c>
      <c r="L92" s="289">
        <f>IF(ISTEXT(График!AH93),График!AH93,IF('Ночные Часы'!L92&gt;0,CONCATENATE(IF((TEXT(График!AI93-График!AH93,"ч")-1)&lt;0,0,TEXT(График!AI93-График!AH93,"ч")-1),"_",TEXT('Ночные Часы'!L92,"Ч")),IF((TEXT(График!AI93-График!AH93,"ч")-1)&lt;0,0,TEXT(График!AI93-График!AH93,"ч")-1)))</f>
        <v>0</v>
      </c>
      <c r="M92" s="289">
        <f>IF(ISTEXT(График!AK93),График!AK93,IF('Ночные Часы'!M92&gt;0,CONCATENATE(IF((TEXT(График!AL93-График!AK93,"ч")-1)&lt;0,0,TEXT(График!AL93-График!AK93,"ч")-1),"_",TEXT('Ночные Часы'!M92,"Ч")),IF((TEXT(График!AL93-График!AK93,"ч")-1)&lt;0,0,TEXT(График!AL93-График!AK93,"ч")-1)))</f>
        <v>0</v>
      </c>
      <c r="N92" s="289">
        <f>IF(ISTEXT(График!AN93),График!AN93,IF('Ночные Часы'!N92&gt;0,CONCATENATE(IF((TEXT(График!AO93-График!AN93,"ч")-1)&lt;0,0,TEXT(График!AO93-График!AN93,"ч")-1),"_",TEXT('Ночные Часы'!N92,"Ч")),IF((TEXT(График!AO93-График!AN93,"ч")-1)&lt;0,0,TEXT(График!AO93-График!AN93,"ч")-1)))</f>
        <v>0</v>
      </c>
      <c r="O92" s="289">
        <f>IF(ISTEXT(График!AQ93),График!AQ93,IF('Ночные Часы'!O92&gt;0,CONCATENATE(IF((TEXT(График!AR93-График!AQ93,"ч")-1)&lt;0,0,TEXT(График!AR93-График!AQ93,"ч")-1),"_",TEXT('Ночные Часы'!O92,"Ч")),IF((TEXT(График!AR93-График!AQ93,"ч")-1)&lt;0,0,TEXT(График!AR93-График!AQ93,"ч")-1)))</f>
        <v>0</v>
      </c>
      <c r="P92" s="289">
        <f>IF(ISTEXT(График!AT93),График!AT93,IF('Ночные Часы'!P92&gt;0,CONCATENATE(IF((TEXT(График!AU93-График!AT93,"ч")-1)&lt;0,0,TEXT(График!AU93-График!AT93,"ч")-1),"_",TEXT('Ночные Часы'!P92,"Ч")),IF((TEXT(График!AU93-График!AT93,"ч")-1)&lt;0,0,TEXT(График!AU93-График!AT93,"ч")-1)))</f>
        <v>0</v>
      </c>
      <c r="Q92" s="289">
        <f>IF(ISTEXT(График!AW93),График!AW93,IF('Ночные Часы'!Q92&gt;0,CONCATENATE(IF((TEXT(График!AX93-График!AW93,"ч")-1)&lt;0,0,TEXT(График!AX93-График!AW93,"ч")-1),"_",TEXT('Ночные Часы'!Q92,"Ч")),IF((TEXT(График!AX93-График!AW93,"ч")-1)&lt;0,0,TEXT(График!AX93-График!AW93,"ч")-1)))</f>
        <v>0</v>
      </c>
      <c r="R92" s="289">
        <f>IF(ISTEXT(График!AZ93),График!AZ93,IF('Ночные Часы'!R92&gt;0,CONCATENATE(IF((TEXT(График!BA93-График!AZ93,"ч")-1)&lt;0,0,TEXT(График!BA93-График!AZ93,"ч")-1),"_",TEXT('Ночные Часы'!R92,"Ч")),IF((TEXT(График!BA93-График!AZ93,"ч")-1)&lt;0,0,TEXT(График!BA93-График!AZ93,"ч")-1)))</f>
        <v>0</v>
      </c>
      <c r="S92" s="289">
        <f>IF(ISTEXT(График!BC93),График!BC93,IF('Ночные Часы'!S92&gt;0,CONCATENATE(IF((TEXT(График!BD93-График!BC93,"ч")-1)&lt;0,0,TEXT(График!BD93-График!BC93,"ч")-1),"_",TEXT('Ночные Часы'!S92,"Ч")),IF((TEXT(График!BD93-График!BC93,"ч")-1)&lt;0,0,TEXT(График!BD93-График!BC93,"ч")-1)))</f>
        <v>0</v>
      </c>
      <c r="T92" s="289">
        <f>IF(ISTEXT(График!BF93),График!BF93,IF('Ночные Часы'!T92&gt;0,CONCATENATE(IF((TEXT(График!BG93-График!BF93,"ч")-1)&lt;0,0,TEXT(График!BG93-График!BF93,"ч")-1),"_",TEXT('Ночные Часы'!T92,"Ч")),IF((TEXT(График!BG93-График!BF93,"ч")-1)&lt;0,0,TEXT(График!BG93-График!BF93,"ч")-1)))</f>
        <v>0</v>
      </c>
      <c r="U92" s="289">
        <f>IF(ISTEXT(График!BI93),График!BI93,IF('Ночные Часы'!U92&gt;0,CONCATENATE(IF((TEXT(График!BJ93-График!BI93,"ч")-1)&lt;0,0,TEXT(График!BJ93-График!BI93,"ч")-1),"_",TEXT('Ночные Часы'!U92,"Ч")),IF((TEXT(График!BJ93-График!BI93,"ч")-1)&lt;0,0,TEXT(График!BJ93-График!BI93,"ч")-1)))</f>
        <v>0</v>
      </c>
      <c r="V92" s="289">
        <f>IF(ISTEXT(График!BL93),График!BL93,IF('Ночные Часы'!V92&gt;0,CONCATENATE(IF((TEXT(График!BM93-График!BL93,"ч")-1)&lt;0,0,TEXT(График!BM93-График!BL93,"ч")-1),"_",TEXT('Ночные Часы'!V92,"Ч")),IF((TEXT(График!BM93-График!BL93,"ч")-1)&lt;0,0,TEXT(График!BM93-График!BL93,"ч")-1)))</f>
        <v>0</v>
      </c>
      <c r="W92" s="289">
        <f>IF(ISTEXT(График!BO93),График!BO93,IF('Ночные Часы'!W92&gt;0,CONCATENATE(IF((TEXT(График!BP93-График!BO93,"ч")-1)&lt;0,0,TEXT(График!BP93-График!BO93,"ч")-1),"_",TEXT('Ночные Часы'!W92,"Ч")),IF((TEXT(График!BP93-График!BO93,"ч")-1)&lt;0,0,TEXT(График!BP93-График!BO93,"ч")-1)))</f>
        <v>0</v>
      </c>
      <c r="X92" s="289">
        <f>IF(ISTEXT(График!BR93),График!BR93,IF('Ночные Часы'!X92&gt;0,CONCATENATE(IF((TEXT(График!BS93-График!BR93,"ч")-1)&lt;0,0,TEXT(График!BS93-График!BR93,"ч")-1),"_",TEXT('Ночные Часы'!X92,"Ч")),IF((TEXT(График!BS93-График!BR93,"ч")-1)&lt;0,0,TEXT(График!BS93-График!BR93,"ч")-1)))</f>
        <v>0</v>
      </c>
      <c r="Y92" s="289">
        <f>IF(ISTEXT(График!BU93),График!BU93,IF('Ночные Часы'!Y92&gt;0,CONCATENATE(IF((TEXT(График!BV93-График!BU93,"ч")-1)&lt;0,0,TEXT(График!BV93-График!BU93,"ч")-1),"_",TEXT('Ночные Часы'!Y92,"Ч")),IF((TEXT(График!BV93-График!BU93,"ч")-1)&lt;0,0,TEXT(График!BV93-График!BU93,"ч")-1)))</f>
        <v>0</v>
      </c>
      <c r="Z92" s="289">
        <f>IF(ISTEXT(График!BX93),График!BX93,IF('Ночные Часы'!Z92&gt;0,CONCATENATE(IF((TEXT(График!BY93-График!BX93,"ч")-1)&lt;0,0,TEXT(График!BY93-График!BX93,"ч")-1),"_",TEXT('Ночные Часы'!Z92,"Ч")),IF((TEXT(График!BY93-График!BX93,"ч")-1)&lt;0,0,TEXT(График!BY93-График!BX93,"ч")-1)))</f>
        <v>0</v>
      </c>
      <c r="AA92" s="289">
        <f>IF(ISTEXT(График!CA93),График!CA93,IF('Ночные Часы'!AA92&gt;0,CONCATENATE(IF((TEXT(График!CB93-График!CA93,"ч")-1)&lt;0,0,TEXT(График!CB93-График!CA93,"ч")-1),"_",TEXT('Ночные Часы'!AA92,"Ч")),IF((TEXT(График!CB93-График!CA93,"ч")-1)&lt;0,0,TEXT(График!CB93-График!CA93,"ч")-1)))</f>
        <v>0</v>
      </c>
      <c r="AB92" s="289">
        <f>IF(ISTEXT(График!CD93),График!CD93,IF('Ночные Часы'!AB92&gt;0,CONCATENATE(IF((TEXT(График!CE93-График!CD93,"ч")-1)&lt;0,0,TEXT(График!CE93-График!CD93,"ч")-1),"_",TEXT('Ночные Часы'!AB92,"Ч")),IF((TEXT(График!CE93-График!CD93,"ч")-1)&lt;0,0,TEXT(График!CE93-График!CD93,"ч")-1)))</f>
        <v>0</v>
      </c>
      <c r="AC92" s="289">
        <f>IF(ISTEXT(График!CG93),График!CG93,IF('Ночные Часы'!AC92&gt;0,CONCATENATE(IF((TEXT(График!CH93-График!CG93,"ч")-1)&lt;0,0,TEXT(График!CH93-График!CG93,"ч")-1),"_",TEXT('Ночные Часы'!AC92,"Ч")),IF((TEXT(График!CH93-График!CG93,"ч")-1)&lt;0,0,TEXT(График!CH93-График!CG93,"ч")-1)))</f>
        <v>0</v>
      </c>
      <c r="AD92" s="289">
        <f>IF(ISTEXT(График!CJ93),График!CJ93,IF('Ночные Часы'!AD92&gt;0,CONCATENATE(IF((TEXT(График!CK93-График!CJ93,"ч")-1)&lt;0,0,TEXT(График!CK93-График!CJ93,"ч")-1),"_",TEXT('Ночные Часы'!AD92,"Ч")),IF((TEXT(График!CK93-График!CJ93,"ч")-1)&lt;0,0,TEXT(График!CK93-График!CJ93,"ч")-1)))</f>
        <v>0</v>
      </c>
      <c r="AE92" s="289">
        <f>IF(ISTEXT(График!CM93),График!CM93,IF('Ночные Часы'!AE92&gt;0,CONCATENATE(IF((TEXT(График!CN93-График!CM93,"ч")-1)&lt;0,0,TEXT(График!CN93-График!CM93,"ч")-1),"_",TEXT('Ночные Часы'!AE92,"Ч")),IF((TEXT(График!CN93-График!CM93,"ч")-1)&lt;0,0,TEXT(График!CN93-График!CM93,"ч")-1)))</f>
        <v>0</v>
      </c>
      <c r="AF92" s="289">
        <f>IF(ISTEXT(График!CP93),График!CP93,IF('Ночные Часы'!AF92&gt;0,CONCATENATE(IF((TEXT(График!CQ93-График!CP93,"ч")-1)&lt;0,0,TEXT(График!CQ93-График!CP93,"ч")-1),"_",TEXT('Ночные Часы'!AF92,"Ч")),IF((TEXT(График!CQ93-График!CP93,"ч")-1)&lt;0,0,TEXT(График!CQ93-График!CP93,"ч")-1)))</f>
        <v>0</v>
      </c>
      <c r="AG92" s="289">
        <f>IF(ISTEXT(График!CS93),График!CS93,IF('Ночные Часы'!AG92&gt;0,CONCATENATE(IF((TEXT(График!CT93-График!CS93,"ч")-1)&lt;0,0,TEXT(График!CT93-График!CS93,"ч")-1),"_",TEXT('Ночные Часы'!AG92,"Ч")),IF((TEXT(График!CT93-График!CS93,"ч")-1)&lt;0,0,TEXT(График!CT93-График!CS93,"ч")-1)))</f>
        <v>0</v>
      </c>
      <c r="AH92" s="284">
        <f>График!CW93</f>
        <v>0</v>
      </c>
      <c r="AI92" s="196">
        <f t="array" ref="AI92">SUM(IFERROR(--LEFTB(C92:AG92,FIND("_",C92:AG92)-1),C92:AG92))</f>
        <v>0</v>
      </c>
      <c r="AJ92" s="284">
        <f t="array" ref="AJ92">SUM(--IFERROR(MID(C92:AG92,SEARCH("_",C92:AG92)+1,1),0))</f>
        <v>0</v>
      </c>
      <c r="AK92" s="285">
        <f>'Ночные Часы'!AH92</f>
        <v>0</v>
      </c>
      <c r="AL92" s="285">
        <f t="shared" si="5"/>
        <v>0</v>
      </c>
      <c r="AM92" s="351">
        <f t="shared" si="6"/>
        <v>0</v>
      </c>
      <c r="AN92" s="351">
        <f t="shared" si="7"/>
        <v>0</v>
      </c>
      <c r="AO92" s="351">
        <f t="shared" si="8"/>
        <v>0</v>
      </c>
    </row>
    <row r="93" spans="1:41" x14ac:dyDescent="0.25">
      <c r="A93" s="8" t="e">
        <f>VLOOKUP(B93,'Список КК'!$M$2:$N$377,2,TRUE)</f>
        <v>#N/A</v>
      </c>
      <c r="B93" s="9">
        <f>График!C94</f>
        <v>0</v>
      </c>
      <c r="C93" s="289">
        <f>IF(ISTEXT(График!G94),График!G94,IF('Ночные Часы'!C93&gt;0,CONCATENATE(IF((TEXT(График!H94-График!G94,"ч")-1)&lt;0,0,TEXT(График!H94-График!G94,"ч")-1),"_",TEXT('Ночные Часы'!C93,"Ч")),IF((TEXT(График!H94-График!G94,"ч")-1)&lt;0,0,TEXT(График!H94-График!G94,"ч")-1)))</f>
        <v>0</v>
      </c>
      <c r="D93" s="289">
        <f>IF(ISTEXT(График!J94),График!J94,IF('Ночные Часы'!D93&gt;0,CONCATENATE(IF((TEXT(График!K94-График!J94,"ч")-1)&lt;0,0,TEXT(График!K94-График!J94,"ч")-1),"_",TEXT('Ночные Часы'!D93,"Ч")),IF((TEXT(График!K94-График!J94,"ч")-1)&lt;0,0,TEXT(График!K94-График!J94,"ч")-1)))</f>
        <v>0</v>
      </c>
      <c r="E93" s="289">
        <f>IF(ISTEXT(График!M94),График!M94,IF('Ночные Часы'!E93&gt;0,CONCATENATE(IF((TEXT(График!N94-График!M94,"ч")-1)&lt;0,0,TEXT(График!N94-График!M94,"ч")-1),"_",TEXT('Ночные Часы'!E93,"Ч")),IF((TEXT(График!N94-График!M94,"ч")-1)&lt;0,0,TEXT(График!N94-График!M94,"ч")-1)))</f>
        <v>0</v>
      </c>
      <c r="F93" s="289">
        <f>IF(ISTEXT(График!P94),График!P94,IF('Ночные Часы'!F93&gt;0,CONCATENATE(IF((TEXT(График!Q94-График!P94,"ч")-1)&lt;0,0,TEXT(График!Q94-График!P94,"ч")-1),"_",TEXT('Ночные Часы'!F93,"Ч")),IF((TEXT(График!Q94-График!P94,"ч")-1)&lt;0,0,TEXT(График!Q94-График!P94,"ч")-1)))</f>
        <v>0</v>
      </c>
      <c r="G93" s="289">
        <f>IF(ISTEXT(График!S94),График!S94,IF('Ночные Часы'!G93&gt;0,CONCATENATE(IF((TEXT(График!T94-График!S94,"ч")-1)&lt;0,0,TEXT(График!T94-График!S94,"ч")-1),"_",TEXT('Ночные Часы'!G93,"Ч")),IF((TEXT(График!T94-График!S94,"ч")-1)&lt;0,0,TEXT(График!T94-График!S94,"ч")-1)))</f>
        <v>0</v>
      </c>
      <c r="H93" s="289">
        <f>IF(ISTEXT(График!V94),График!V94,IF('Ночные Часы'!H93&gt;0,CONCATENATE(IF((TEXT(График!W94-График!V94,"ч")-1)&lt;0,0,TEXT(График!W94-График!V94,"ч")-1),"_",TEXT('Ночные Часы'!H93,"Ч")),IF((TEXT(График!W94-График!V94,"ч")-1)&lt;0,0,TEXT(График!W94-График!V94,"ч")-1)))</f>
        <v>0</v>
      </c>
      <c r="I93" s="289">
        <f>IF(ISTEXT(График!Y94),График!Y94,IF('Ночные Часы'!I93&gt;0,CONCATENATE(IF((TEXT(График!Z94-График!Y94,"ч")-1)&lt;0,0,TEXT(График!Z94-График!Y94,"ч")-1),"_",TEXT('Ночные Часы'!I93,"Ч")),IF((TEXT(График!Z94-График!Y94,"ч")-1)&lt;0,0,TEXT(График!Z94-График!Y94,"ч")-1)))</f>
        <v>0</v>
      </c>
      <c r="J93" s="289">
        <f>IF(ISTEXT(График!AB94),График!AB94,IF('Ночные Часы'!J93&gt;0,CONCATENATE(IF((TEXT(График!AC94-График!AB94,"ч")-1)&lt;0,0,TEXT(График!AC94-График!AB94,"ч")-1),"_",TEXT('Ночные Часы'!J93,"Ч")),IF((TEXT(График!AC94-График!AB94,"ч")-1)&lt;0,0,TEXT(График!AC94-График!AB94,"ч")-1)))</f>
        <v>0</v>
      </c>
      <c r="K93" s="289">
        <f>IF(ISTEXT(График!AE94),График!AE94,IF('Ночные Часы'!K93&gt;0,CONCATENATE(IF((TEXT(График!AF94-График!AE94,"ч")-1)&lt;0,0,TEXT(График!AF94-График!AE94,"ч")-1),"_",TEXT('Ночные Часы'!K93,"Ч")),IF((TEXT(График!AF94-График!AE94,"ч")-1)&lt;0,0,TEXT(График!AF94-График!AE94,"ч")-1)))</f>
        <v>0</v>
      </c>
      <c r="L93" s="289">
        <f>IF(ISTEXT(График!AH94),График!AH94,IF('Ночные Часы'!L93&gt;0,CONCATENATE(IF((TEXT(График!AI94-График!AH94,"ч")-1)&lt;0,0,TEXT(График!AI94-График!AH94,"ч")-1),"_",TEXT('Ночные Часы'!L93,"Ч")),IF((TEXT(График!AI94-График!AH94,"ч")-1)&lt;0,0,TEXT(График!AI94-График!AH94,"ч")-1)))</f>
        <v>0</v>
      </c>
      <c r="M93" s="289">
        <f>IF(ISTEXT(График!AK94),График!AK94,IF('Ночные Часы'!M93&gt;0,CONCATENATE(IF((TEXT(График!AL94-График!AK94,"ч")-1)&lt;0,0,TEXT(График!AL94-График!AK94,"ч")-1),"_",TEXT('Ночные Часы'!M93,"Ч")),IF((TEXT(График!AL94-График!AK94,"ч")-1)&lt;0,0,TEXT(График!AL94-График!AK94,"ч")-1)))</f>
        <v>0</v>
      </c>
      <c r="N93" s="289">
        <f>IF(ISTEXT(График!AN94),График!AN94,IF('Ночные Часы'!N93&gt;0,CONCATENATE(IF((TEXT(График!AO94-График!AN94,"ч")-1)&lt;0,0,TEXT(График!AO94-График!AN94,"ч")-1),"_",TEXT('Ночные Часы'!N93,"Ч")),IF((TEXT(График!AO94-График!AN94,"ч")-1)&lt;0,0,TEXT(График!AO94-График!AN94,"ч")-1)))</f>
        <v>0</v>
      </c>
      <c r="O93" s="289">
        <f>IF(ISTEXT(График!AQ94),График!AQ94,IF('Ночные Часы'!O93&gt;0,CONCATENATE(IF((TEXT(График!AR94-График!AQ94,"ч")-1)&lt;0,0,TEXT(График!AR94-График!AQ94,"ч")-1),"_",TEXT('Ночные Часы'!O93,"Ч")),IF((TEXT(График!AR94-График!AQ94,"ч")-1)&lt;0,0,TEXT(График!AR94-График!AQ94,"ч")-1)))</f>
        <v>0</v>
      </c>
      <c r="P93" s="289">
        <f>IF(ISTEXT(График!AT94),График!AT94,IF('Ночные Часы'!P93&gt;0,CONCATENATE(IF((TEXT(График!AU94-График!AT94,"ч")-1)&lt;0,0,TEXT(График!AU94-График!AT94,"ч")-1),"_",TEXT('Ночные Часы'!P93,"Ч")),IF((TEXT(График!AU94-График!AT94,"ч")-1)&lt;0,0,TEXT(График!AU94-График!AT94,"ч")-1)))</f>
        <v>0</v>
      </c>
      <c r="Q93" s="289">
        <f>IF(ISTEXT(График!AW94),График!AW94,IF('Ночные Часы'!Q93&gt;0,CONCATENATE(IF((TEXT(График!AX94-График!AW94,"ч")-1)&lt;0,0,TEXT(График!AX94-График!AW94,"ч")-1),"_",TEXT('Ночные Часы'!Q93,"Ч")),IF((TEXT(График!AX94-График!AW94,"ч")-1)&lt;0,0,TEXT(График!AX94-График!AW94,"ч")-1)))</f>
        <v>0</v>
      </c>
      <c r="R93" s="289">
        <f>IF(ISTEXT(График!AZ94),График!AZ94,IF('Ночные Часы'!R93&gt;0,CONCATENATE(IF((TEXT(График!BA94-График!AZ94,"ч")-1)&lt;0,0,TEXT(График!BA94-График!AZ94,"ч")-1),"_",TEXT('Ночные Часы'!R93,"Ч")),IF((TEXT(График!BA94-График!AZ94,"ч")-1)&lt;0,0,TEXT(График!BA94-График!AZ94,"ч")-1)))</f>
        <v>0</v>
      </c>
      <c r="S93" s="289">
        <f>IF(ISTEXT(График!BC94),График!BC94,IF('Ночные Часы'!S93&gt;0,CONCATENATE(IF((TEXT(График!BD94-График!BC94,"ч")-1)&lt;0,0,TEXT(График!BD94-График!BC94,"ч")-1),"_",TEXT('Ночные Часы'!S93,"Ч")),IF((TEXT(График!BD94-График!BC94,"ч")-1)&lt;0,0,TEXT(График!BD94-График!BC94,"ч")-1)))</f>
        <v>0</v>
      </c>
      <c r="T93" s="289">
        <f>IF(ISTEXT(График!BF94),График!BF94,IF('Ночные Часы'!T93&gt;0,CONCATENATE(IF((TEXT(График!BG94-График!BF94,"ч")-1)&lt;0,0,TEXT(График!BG94-График!BF94,"ч")-1),"_",TEXT('Ночные Часы'!T93,"Ч")),IF((TEXT(График!BG94-График!BF94,"ч")-1)&lt;0,0,TEXT(График!BG94-График!BF94,"ч")-1)))</f>
        <v>0</v>
      </c>
      <c r="U93" s="289">
        <f>IF(ISTEXT(График!BI94),График!BI94,IF('Ночные Часы'!U93&gt;0,CONCATENATE(IF((TEXT(График!BJ94-График!BI94,"ч")-1)&lt;0,0,TEXT(График!BJ94-График!BI94,"ч")-1),"_",TEXT('Ночные Часы'!U93,"Ч")),IF((TEXT(График!BJ94-График!BI94,"ч")-1)&lt;0,0,TEXT(График!BJ94-График!BI94,"ч")-1)))</f>
        <v>0</v>
      </c>
      <c r="V93" s="289">
        <f>IF(ISTEXT(График!BL94),График!BL94,IF('Ночные Часы'!V93&gt;0,CONCATENATE(IF((TEXT(График!BM94-График!BL94,"ч")-1)&lt;0,0,TEXT(График!BM94-График!BL94,"ч")-1),"_",TEXT('Ночные Часы'!V93,"Ч")),IF((TEXT(График!BM94-График!BL94,"ч")-1)&lt;0,0,TEXT(График!BM94-График!BL94,"ч")-1)))</f>
        <v>0</v>
      </c>
      <c r="W93" s="289">
        <f>IF(ISTEXT(График!BO94),График!BO94,IF('Ночные Часы'!W93&gt;0,CONCATENATE(IF((TEXT(График!BP94-График!BO94,"ч")-1)&lt;0,0,TEXT(График!BP94-График!BO94,"ч")-1),"_",TEXT('Ночные Часы'!W93,"Ч")),IF((TEXT(График!BP94-График!BO94,"ч")-1)&lt;0,0,TEXT(График!BP94-График!BO94,"ч")-1)))</f>
        <v>0</v>
      </c>
      <c r="X93" s="289">
        <f>IF(ISTEXT(График!BR94),График!BR94,IF('Ночные Часы'!X93&gt;0,CONCATENATE(IF((TEXT(График!BS94-График!BR94,"ч")-1)&lt;0,0,TEXT(График!BS94-График!BR94,"ч")-1),"_",TEXT('Ночные Часы'!X93,"Ч")),IF((TEXT(График!BS94-График!BR94,"ч")-1)&lt;0,0,TEXT(График!BS94-График!BR94,"ч")-1)))</f>
        <v>0</v>
      </c>
      <c r="Y93" s="289">
        <f>IF(ISTEXT(График!BU94),График!BU94,IF('Ночные Часы'!Y93&gt;0,CONCATENATE(IF((TEXT(График!BV94-График!BU94,"ч")-1)&lt;0,0,TEXT(График!BV94-График!BU94,"ч")-1),"_",TEXT('Ночные Часы'!Y93,"Ч")),IF((TEXT(График!BV94-График!BU94,"ч")-1)&lt;0,0,TEXT(График!BV94-График!BU94,"ч")-1)))</f>
        <v>0</v>
      </c>
      <c r="Z93" s="289">
        <f>IF(ISTEXT(График!BX94),График!BX94,IF('Ночные Часы'!Z93&gt;0,CONCATENATE(IF((TEXT(График!BY94-График!BX94,"ч")-1)&lt;0,0,TEXT(График!BY94-График!BX94,"ч")-1),"_",TEXT('Ночные Часы'!Z93,"Ч")),IF((TEXT(График!BY94-График!BX94,"ч")-1)&lt;0,0,TEXT(График!BY94-График!BX94,"ч")-1)))</f>
        <v>0</v>
      </c>
      <c r="AA93" s="289">
        <f>IF(ISTEXT(График!CA94),График!CA94,IF('Ночные Часы'!AA93&gt;0,CONCATENATE(IF((TEXT(График!CB94-График!CA94,"ч")-1)&lt;0,0,TEXT(График!CB94-График!CA94,"ч")-1),"_",TEXT('Ночные Часы'!AA93,"Ч")),IF((TEXT(График!CB94-График!CA94,"ч")-1)&lt;0,0,TEXT(График!CB94-График!CA94,"ч")-1)))</f>
        <v>0</v>
      </c>
      <c r="AB93" s="289">
        <f>IF(ISTEXT(График!CD94),График!CD94,IF('Ночные Часы'!AB93&gt;0,CONCATENATE(IF((TEXT(График!CE94-График!CD94,"ч")-1)&lt;0,0,TEXT(График!CE94-График!CD94,"ч")-1),"_",TEXT('Ночные Часы'!AB93,"Ч")),IF((TEXT(График!CE94-График!CD94,"ч")-1)&lt;0,0,TEXT(График!CE94-График!CD94,"ч")-1)))</f>
        <v>0</v>
      </c>
      <c r="AC93" s="289">
        <f>IF(ISTEXT(График!CG94),График!CG94,IF('Ночные Часы'!AC93&gt;0,CONCATENATE(IF((TEXT(График!CH94-График!CG94,"ч")-1)&lt;0,0,TEXT(График!CH94-График!CG94,"ч")-1),"_",TEXT('Ночные Часы'!AC93,"Ч")),IF((TEXT(График!CH94-График!CG94,"ч")-1)&lt;0,0,TEXT(График!CH94-График!CG94,"ч")-1)))</f>
        <v>0</v>
      </c>
      <c r="AD93" s="289">
        <f>IF(ISTEXT(График!CJ94),График!CJ94,IF('Ночные Часы'!AD93&gt;0,CONCATENATE(IF((TEXT(График!CK94-График!CJ94,"ч")-1)&lt;0,0,TEXT(График!CK94-График!CJ94,"ч")-1),"_",TEXT('Ночные Часы'!AD93,"Ч")),IF((TEXT(График!CK94-График!CJ94,"ч")-1)&lt;0,0,TEXT(График!CK94-График!CJ94,"ч")-1)))</f>
        <v>0</v>
      </c>
      <c r="AE93" s="289">
        <f>IF(ISTEXT(График!CM94),График!CM94,IF('Ночные Часы'!AE93&gt;0,CONCATENATE(IF((TEXT(График!CN94-График!CM94,"ч")-1)&lt;0,0,TEXT(График!CN94-График!CM94,"ч")-1),"_",TEXT('Ночные Часы'!AE93,"Ч")),IF((TEXT(График!CN94-График!CM94,"ч")-1)&lt;0,0,TEXT(График!CN94-График!CM94,"ч")-1)))</f>
        <v>0</v>
      </c>
      <c r="AF93" s="289">
        <f>IF(ISTEXT(График!CP94),График!CP94,IF('Ночные Часы'!AF93&gt;0,CONCATENATE(IF((TEXT(График!CQ94-График!CP94,"ч")-1)&lt;0,0,TEXT(График!CQ94-График!CP94,"ч")-1),"_",TEXT('Ночные Часы'!AF93,"Ч")),IF((TEXT(График!CQ94-График!CP94,"ч")-1)&lt;0,0,TEXT(График!CQ94-График!CP94,"ч")-1)))</f>
        <v>0</v>
      </c>
      <c r="AG93" s="289">
        <f>IF(ISTEXT(График!CS94),График!CS94,IF('Ночные Часы'!AG93&gt;0,CONCATENATE(IF((TEXT(График!CT94-График!CS94,"ч")-1)&lt;0,0,TEXT(График!CT94-График!CS94,"ч")-1),"_",TEXT('Ночные Часы'!AG93,"Ч")),IF((TEXT(График!CT94-График!CS94,"ч")-1)&lt;0,0,TEXT(График!CT94-График!CS94,"ч")-1)))</f>
        <v>0</v>
      </c>
      <c r="AH93" s="284">
        <f>График!CW94</f>
        <v>0</v>
      </c>
      <c r="AI93" s="196">
        <f t="array" ref="AI93">SUM(IFERROR(--LEFTB(C93:AG93,FIND("_",C93:AG93)-1),C93:AG93))</f>
        <v>0</v>
      </c>
      <c r="AJ93" s="284">
        <f t="array" ref="AJ93">SUM(--IFERROR(MID(C93:AG93,SEARCH("_",C93:AG93)+1,1),0))</f>
        <v>0</v>
      </c>
      <c r="AK93" s="285">
        <f>'Ночные Часы'!AH93</f>
        <v>0</v>
      </c>
      <c r="AL93" s="285">
        <f t="shared" si="5"/>
        <v>0</v>
      </c>
      <c r="AM93" s="351">
        <f t="shared" si="6"/>
        <v>0</v>
      </c>
      <c r="AN93" s="351">
        <f t="shared" si="7"/>
        <v>0</v>
      </c>
      <c r="AO93" s="351">
        <f t="shared" si="8"/>
        <v>0</v>
      </c>
    </row>
    <row r="94" spans="1:41" x14ac:dyDescent="0.25">
      <c r="A94" s="8" t="e">
        <f>VLOOKUP(B94,'Список КК'!$M$2:$N$377,2,TRUE)</f>
        <v>#N/A</v>
      </c>
      <c r="B94" s="9">
        <f>График!C95</f>
        <v>0</v>
      </c>
      <c r="C94" s="289">
        <f>IF(ISTEXT(График!G95),График!G95,IF('Ночные Часы'!C94&gt;0,CONCATENATE(IF((TEXT(График!H95-График!G95,"ч")-1)&lt;0,0,TEXT(График!H95-График!G95,"ч")-1),"_",TEXT('Ночные Часы'!C94,"Ч")),IF((TEXT(График!H95-График!G95,"ч")-1)&lt;0,0,TEXT(График!H95-График!G95,"ч")-1)))</f>
        <v>0</v>
      </c>
      <c r="D94" s="289">
        <f>IF(ISTEXT(График!J95),График!J95,IF('Ночные Часы'!D94&gt;0,CONCATENATE(IF((TEXT(График!K95-График!J95,"ч")-1)&lt;0,0,TEXT(График!K95-График!J95,"ч")-1),"_",TEXT('Ночные Часы'!D94,"Ч")),IF((TEXT(График!K95-График!J95,"ч")-1)&lt;0,0,TEXT(График!K95-График!J95,"ч")-1)))</f>
        <v>0</v>
      </c>
      <c r="E94" s="289">
        <f>IF(ISTEXT(График!M95),График!M95,IF('Ночные Часы'!E94&gt;0,CONCATENATE(IF((TEXT(График!N95-График!M95,"ч")-1)&lt;0,0,TEXT(График!N95-График!M95,"ч")-1),"_",TEXT('Ночные Часы'!E94,"Ч")),IF((TEXT(График!N95-График!M95,"ч")-1)&lt;0,0,TEXT(График!N95-График!M95,"ч")-1)))</f>
        <v>0</v>
      </c>
      <c r="F94" s="289">
        <f>IF(ISTEXT(График!P95),График!P95,IF('Ночные Часы'!F94&gt;0,CONCATENATE(IF((TEXT(График!Q95-График!P95,"ч")-1)&lt;0,0,TEXT(График!Q95-График!P95,"ч")-1),"_",TEXT('Ночные Часы'!F94,"Ч")),IF((TEXT(График!Q95-График!P95,"ч")-1)&lt;0,0,TEXT(График!Q95-График!P95,"ч")-1)))</f>
        <v>0</v>
      </c>
      <c r="G94" s="289">
        <f>IF(ISTEXT(График!S95),График!S95,IF('Ночные Часы'!G94&gt;0,CONCATENATE(IF((TEXT(График!T95-График!S95,"ч")-1)&lt;0,0,TEXT(График!T95-График!S95,"ч")-1),"_",TEXT('Ночные Часы'!G94,"Ч")),IF((TEXT(График!T95-График!S95,"ч")-1)&lt;0,0,TEXT(График!T95-График!S95,"ч")-1)))</f>
        <v>0</v>
      </c>
      <c r="H94" s="289">
        <f>IF(ISTEXT(График!V95),График!V95,IF('Ночные Часы'!H94&gt;0,CONCATENATE(IF((TEXT(График!W95-График!V95,"ч")-1)&lt;0,0,TEXT(График!W95-График!V95,"ч")-1),"_",TEXT('Ночные Часы'!H94,"Ч")),IF((TEXT(График!W95-График!V95,"ч")-1)&lt;0,0,TEXT(График!W95-График!V95,"ч")-1)))</f>
        <v>0</v>
      </c>
      <c r="I94" s="289">
        <f>IF(ISTEXT(График!Y95),График!Y95,IF('Ночные Часы'!I94&gt;0,CONCATENATE(IF((TEXT(График!Z95-График!Y95,"ч")-1)&lt;0,0,TEXT(График!Z95-График!Y95,"ч")-1),"_",TEXT('Ночные Часы'!I94,"Ч")),IF((TEXT(График!Z95-График!Y95,"ч")-1)&lt;0,0,TEXT(График!Z95-График!Y95,"ч")-1)))</f>
        <v>0</v>
      </c>
      <c r="J94" s="289">
        <f>IF(ISTEXT(График!AB95),График!AB95,IF('Ночные Часы'!J94&gt;0,CONCATENATE(IF((TEXT(График!AC95-График!AB95,"ч")-1)&lt;0,0,TEXT(График!AC95-График!AB95,"ч")-1),"_",TEXT('Ночные Часы'!J94,"Ч")),IF((TEXT(График!AC95-График!AB95,"ч")-1)&lt;0,0,TEXT(График!AC95-График!AB95,"ч")-1)))</f>
        <v>0</v>
      </c>
      <c r="K94" s="289">
        <f>IF(ISTEXT(График!AE95),График!AE95,IF('Ночные Часы'!K94&gt;0,CONCATENATE(IF((TEXT(График!AF95-График!AE95,"ч")-1)&lt;0,0,TEXT(График!AF95-График!AE95,"ч")-1),"_",TEXT('Ночные Часы'!K94,"Ч")),IF((TEXT(График!AF95-График!AE95,"ч")-1)&lt;0,0,TEXT(График!AF95-График!AE95,"ч")-1)))</f>
        <v>0</v>
      </c>
      <c r="L94" s="289">
        <f>IF(ISTEXT(График!AH95),График!AH95,IF('Ночные Часы'!L94&gt;0,CONCATENATE(IF((TEXT(График!AI95-График!AH95,"ч")-1)&lt;0,0,TEXT(График!AI95-График!AH95,"ч")-1),"_",TEXT('Ночные Часы'!L94,"Ч")),IF((TEXT(График!AI95-График!AH95,"ч")-1)&lt;0,0,TEXT(График!AI95-График!AH95,"ч")-1)))</f>
        <v>0</v>
      </c>
      <c r="M94" s="289">
        <f>IF(ISTEXT(График!AK95),График!AK95,IF('Ночные Часы'!M94&gt;0,CONCATENATE(IF((TEXT(График!AL95-График!AK95,"ч")-1)&lt;0,0,TEXT(График!AL95-График!AK95,"ч")-1),"_",TEXT('Ночные Часы'!M94,"Ч")),IF((TEXT(График!AL95-График!AK95,"ч")-1)&lt;0,0,TEXT(График!AL95-График!AK95,"ч")-1)))</f>
        <v>0</v>
      </c>
      <c r="N94" s="289">
        <f>IF(ISTEXT(График!AN95),График!AN95,IF('Ночные Часы'!N94&gt;0,CONCATENATE(IF((TEXT(График!AO95-График!AN95,"ч")-1)&lt;0,0,TEXT(График!AO95-График!AN95,"ч")-1),"_",TEXT('Ночные Часы'!N94,"Ч")),IF((TEXT(График!AO95-График!AN95,"ч")-1)&lt;0,0,TEXT(График!AO95-График!AN95,"ч")-1)))</f>
        <v>0</v>
      </c>
      <c r="O94" s="289">
        <f>IF(ISTEXT(График!AQ95),График!AQ95,IF('Ночные Часы'!O94&gt;0,CONCATENATE(IF((TEXT(График!AR95-График!AQ95,"ч")-1)&lt;0,0,TEXT(График!AR95-График!AQ95,"ч")-1),"_",TEXT('Ночные Часы'!O94,"Ч")),IF((TEXT(График!AR95-График!AQ95,"ч")-1)&lt;0,0,TEXT(График!AR95-График!AQ95,"ч")-1)))</f>
        <v>0</v>
      </c>
      <c r="P94" s="289">
        <f>IF(ISTEXT(График!AT95),График!AT95,IF('Ночные Часы'!P94&gt;0,CONCATENATE(IF((TEXT(График!AU95-График!AT95,"ч")-1)&lt;0,0,TEXT(График!AU95-График!AT95,"ч")-1),"_",TEXT('Ночные Часы'!P94,"Ч")),IF((TEXT(График!AU95-График!AT95,"ч")-1)&lt;0,0,TEXT(График!AU95-График!AT95,"ч")-1)))</f>
        <v>0</v>
      </c>
      <c r="Q94" s="289">
        <f>IF(ISTEXT(График!AW95),График!AW95,IF('Ночные Часы'!Q94&gt;0,CONCATENATE(IF((TEXT(График!AX95-График!AW95,"ч")-1)&lt;0,0,TEXT(График!AX95-График!AW95,"ч")-1),"_",TEXT('Ночные Часы'!Q94,"Ч")),IF((TEXT(График!AX95-График!AW95,"ч")-1)&lt;0,0,TEXT(График!AX95-График!AW95,"ч")-1)))</f>
        <v>0</v>
      </c>
      <c r="R94" s="289">
        <f>IF(ISTEXT(График!AZ95),График!AZ95,IF('Ночные Часы'!R94&gt;0,CONCATENATE(IF((TEXT(График!BA95-График!AZ95,"ч")-1)&lt;0,0,TEXT(График!BA95-График!AZ95,"ч")-1),"_",TEXT('Ночные Часы'!R94,"Ч")),IF((TEXT(График!BA95-График!AZ95,"ч")-1)&lt;0,0,TEXT(График!BA95-График!AZ95,"ч")-1)))</f>
        <v>0</v>
      </c>
      <c r="S94" s="289">
        <f>IF(ISTEXT(График!BC95),График!BC95,IF('Ночные Часы'!S94&gt;0,CONCATENATE(IF((TEXT(График!BD95-График!BC95,"ч")-1)&lt;0,0,TEXT(График!BD95-График!BC95,"ч")-1),"_",TEXT('Ночные Часы'!S94,"Ч")),IF((TEXT(График!BD95-График!BC95,"ч")-1)&lt;0,0,TEXT(График!BD95-График!BC95,"ч")-1)))</f>
        <v>0</v>
      </c>
      <c r="T94" s="289">
        <f>IF(ISTEXT(График!BF95),График!BF95,IF('Ночные Часы'!T94&gt;0,CONCATENATE(IF((TEXT(График!BG95-График!BF95,"ч")-1)&lt;0,0,TEXT(График!BG95-График!BF95,"ч")-1),"_",TEXT('Ночные Часы'!T94,"Ч")),IF((TEXT(График!BG95-График!BF95,"ч")-1)&lt;0,0,TEXT(График!BG95-График!BF95,"ч")-1)))</f>
        <v>0</v>
      </c>
      <c r="U94" s="289">
        <f>IF(ISTEXT(График!BI95),График!BI95,IF('Ночные Часы'!U94&gt;0,CONCATENATE(IF((TEXT(График!BJ95-График!BI95,"ч")-1)&lt;0,0,TEXT(График!BJ95-График!BI95,"ч")-1),"_",TEXT('Ночные Часы'!U94,"Ч")),IF((TEXT(График!BJ95-График!BI95,"ч")-1)&lt;0,0,TEXT(График!BJ95-График!BI95,"ч")-1)))</f>
        <v>0</v>
      </c>
      <c r="V94" s="289">
        <f>IF(ISTEXT(График!BL95),График!BL95,IF('Ночные Часы'!V94&gt;0,CONCATENATE(IF((TEXT(График!BM95-График!BL95,"ч")-1)&lt;0,0,TEXT(График!BM95-График!BL95,"ч")-1),"_",TEXT('Ночные Часы'!V94,"Ч")),IF((TEXT(График!BM95-График!BL95,"ч")-1)&lt;0,0,TEXT(График!BM95-График!BL95,"ч")-1)))</f>
        <v>0</v>
      </c>
      <c r="W94" s="289">
        <f>IF(ISTEXT(График!BO95),График!BO95,IF('Ночные Часы'!W94&gt;0,CONCATENATE(IF((TEXT(График!BP95-График!BO95,"ч")-1)&lt;0,0,TEXT(График!BP95-График!BO95,"ч")-1),"_",TEXT('Ночные Часы'!W94,"Ч")),IF((TEXT(График!BP95-График!BO95,"ч")-1)&lt;0,0,TEXT(График!BP95-График!BO95,"ч")-1)))</f>
        <v>0</v>
      </c>
      <c r="X94" s="289">
        <f>IF(ISTEXT(График!BR95),График!BR95,IF('Ночные Часы'!X94&gt;0,CONCATENATE(IF((TEXT(График!BS95-График!BR95,"ч")-1)&lt;0,0,TEXT(График!BS95-График!BR95,"ч")-1),"_",TEXT('Ночные Часы'!X94,"Ч")),IF((TEXT(График!BS95-График!BR95,"ч")-1)&lt;0,0,TEXT(График!BS95-График!BR95,"ч")-1)))</f>
        <v>0</v>
      </c>
      <c r="Y94" s="289">
        <f>IF(ISTEXT(График!BU95),График!BU95,IF('Ночные Часы'!Y94&gt;0,CONCATENATE(IF((TEXT(График!BV95-График!BU95,"ч")-1)&lt;0,0,TEXT(График!BV95-График!BU95,"ч")-1),"_",TEXT('Ночные Часы'!Y94,"Ч")),IF((TEXT(График!BV95-График!BU95,"ч")-1)&lt;0,0,TEXT(График!BV95-График!BU95,"ч")-1)))</f>
        <v>0</v>
      </c>
      <c r="Z94" s="289">
        <f>IF(ISTEXT(График!BX95),График!BX95,IF('Ночные Часы'!Z94&gt;0,CONCATENATE(IF((TEXT(График!BY95-График!BX95,"ч")-1)&lt;0,0,TEXT(График!BY95-График!BX95,"ч")-1),"_",TEXT('Ночные Часы'!Z94,"Ч")),IF((TEXT(График!BY95-График!BX95,"ч")-1)&lt;0,0,TEXT(График!BY95-График!BX95,"ч")-1)))</f>
        <v>0</v>
      </c>
      <c r="AA94" s="289">
        <f>IF(ISTEXT(График!CA95),График!CA95,IF('Ночные Часы'!AA94&gt;0,CONCATENATE(IF((TEXT(График!CB95-График!CA95,"ч")-1)&lt;0,0,TEXT(График!CB95-График!CA95,"ч")-1),"_",TEXT('Ночные Часы'!AA94,"Ч")),IF((TEXT(График!CB95-График!CA95,"ч")-1)&lt;0,0,TEXT(График!CB95-График!CA95,"ч")-1)))</f>
        <v>0</v>
      </c>
      <c r="AB94" s="289">
        <f>IF(ISTEXT(График!CD95),График!CD95,IF('Ночные Часы'!AB94&gt;0,CONCATENATE(IF((TEXT(График!CE95-График!CD95,"ч")-1)&lt;0,0,TEXT(График!CE95-График!CD95,"ч")-1),"_",TEXT('Ночные Часы'!AB94,"Ч")),IF((TEXT(График!CE95-График!CD95,"ч")-1)&lt;0,0,TEXT(График!CE95-График!CD95,"ч")-1)))</f>
        <v>0</v>
      </c>
      <c r="AC94" s="289">
        <f>IF(ISTEXT(График!CG95),График!CG95,IF('Ночные Часы'!AC94&gt;0,CONCATENATE(IF((TEXT(График!CH95-График!CG95,"ч")-1)&lt;0,0,TEXT(График!CH95-График!CG95,"ч")-1),"_",TEXT('Ночные Часы'!AC94,"Ч")),IF((TEXT(График!CH95-График!CG95,"ч")-1)&lt;0,0,TEXT(График!CH95-График!CG95,"ч")-1)))</f>
        <v>0</v>
      </c>
      <c r="AD94" s="289">
        <f>IF(ISTEXT(График!CJ95),График!CJ95,IF('Ночные Часы'!AD94&gt;0,CONCATENATE(IF((TEXT(График!CK95-График!CJ95,"ч")-1)&lt;0,0,TEXT(График!CK95-График!CJ95,"ч")-1),"_",TEXT('Ночные Часы'!AD94,"Ч")),IF((TEXT(График!CK95-График!CJ95,"ч")-1)&lt;0,0,TEXT(График!CK95-График!CJ95,"ч")-1)))</f>
        <v>0</v>
      </c>
      <c r="AE94" s="289">
        <f>IF(ISTEXT(График!CM95),График!CM95,IF('Ночные Часы'!AE94&gt;0,CONCATENATE(IF((TEXT(График!CN95-График!CM95,"ч")-1)&lt;0,0,TEXT(График!CN95-График!CM95,"ч")-1),"_",TEXT('Ночные Часы'!AE94,"Ч")),IF((TEXT(График!CN95-График!CM95,"ч")-1)&lt;0,0,TEXT(График!CN95-График!CM95,"ч")-1)))</f>
        <v>0</v>
      </c>
      <c r="AF94" s="289">
        <f>IF(ISTEXT(График!CP95),График!CP95,IF('Ночные Часы'!AF94&gt;0,CONCATENATE(IF((TEXT(График!CQ95-График!CP95,"ч")-1)&lt;0,0,TEXT(График!CQ95-График!CP95,"ч")-1),"_",TEXT('Ночные Часы'!AF94,"Ч")),IF((TEXT(График!CQ95-График!CP95,"ч")-1)&lt;0,0,TEXT(График!CQ95-График!CP95,"ч")-1)))</f>
        <v>0</v>
      </c>
      <c r="AG94" s="289">
        <f>IF(ISTEXT(График!CS95),График!CS95,IF('Ночные Часы'!AG94&gt;0,CONCATENATE(IF((TEXT(График!CT95-График!CS95,"ч")-1)&lt;0,0,TEXT(График!CT95-График!CS95,"ч")-1),"_",TEXT('Ночные Часы'!AG94,"Ч")),IF((TEXT(График!CT95-График!CS95,"ч")-1)&lt;0,0,TEXT(График!CT95-График!CS95,"ч")-1)))</f>
        <v>0</v>
      </c>
      <c r="AH94" s="284">
        <f>График!CW95</f>
        <v>0</v>
      </c>
      <c r="AI94" s="196">
        <f t="array" ref="AI94">SUM(IFERROR(--LEFTB(C94:AG94,FIND("_",C94:AG94)-1),C94:AG94))</f>
        <v>0</v>
      </c>
      <c r="AJ94" s="284">
        <f t="array" ref="AJ94">SUM(--IFERROR(MID(C94:AG94,SEARCH("_",C94:AG94)+1,1),0))</f>
        <v>0</v>
      </c>
      <c r="AK94" s="285">
        <f>'Ночные Часы'!AH94</f>
        <v>0</v>
      </c>
      <c r="AL94" s="285">
        <f t="shared" si="5"/>
        <v>0</v>
      </c>
      <c r="AM94" s="351">
        <f t="shared" si="6"/>
        <v>0</v>
      </c>
      <c r="AN94" s="351">
        <f t="shared" si="7"/>
        <v>0</v>
      </c>
      <c r="AO94" s="351">
        <f t="shared" si="8"/>
        <v>0</v>
      </c>
    </row>
    <row r="95" spans="1:41" x14ac:dyDescent="0.25">
      <c r="A95" s="8">
        <f>VLOOKUP(B95,'Список КК'!$M$2:$N$377,2,TRUE)</f>
        <v>21461</v>
      </c>
      <c r="B95" s="9" t="str">
        <f>График!C96</f>
        <v>ОТПУСК</v>
      </c>
      <c r="C95" s="289" t="e">
        <f>IF(ISTEXT(График!G96),График!G96,IF('Ночные Часы'!C95&gt;0,CONCATENATE(IF((TEXT(График!H96-График!G96,"ч")-1)&lt;0,0,TEXT(График!H96-График!G96,"ч")-1),"_",TEXT('Ночные Часы'!C95,"Ч")),IF((TEXT(График!H96-График!G96,"ч")-1)&lt;0,0,TEXT(График!H96-График!G96,"ч")-1)))</f>
        <v>#REF!</v>
      </c>
      <c r="D95" s="289" t="e">
        <f>IF(ISTEXT(График!J96),График!J96,IF('Ночные Часы'!D95&gt;0,CONCATENATE(IF((TEXT(График!K96-График!J96,"ч")-1)&lt;0,0,TEXT(График!K96-График!J96,"ч")-1),"_",TEXT('Ночные Часы'!D95,"Ч")),IF((TEXT(График!K96-График!J96,"ч")-1)&lt;0,0,TEXT(График!K96-График!J96,"ч")-1)))</f>
        <v>#REF!</v>
      </c>
      <c r="E95" s="289" t="e">
        <f>IF(ISTEXT(График!M96),График!M96,IF('Ночные Часы'!E95&gt;0,CONCATENATE(IF((TEXT(График!N96-График!M96,"ч")-1)&lt;0,0,TEXT(График!N96-График!M96,"ч")-1),"_",TEXT('Ночные Часы'!E95,"Ч")),IF((TEXT(График!N96-График!M96,"ч")-1)&lt;0,0,TEXT(График!N96-График!M96,"ч")-1)))</f>
        <v>#REF!</v>
      </c>
      <c r="F95" s="289" t="e">
        <f>IF(ISTEXT(График!P96),График!P96,IF('Ночные Часы'!F95&gt;0,CONCATENATE(IF((TEXT(График!Q96-График!P96,"ч")-1)&lt;0,0,TEXT(График!Q96-График!P96,"ч")-1),"_",TEXT('Ночные Часы'!F95,"Ч")),IF((TEXT(График!Q96-График!P96,"ч")-1)&lt;0,0,TEXT(График!Q96-График!P96,"ч")-1)))</f>
        <v>#REF!</v>
      </c>
      <c r="G95" s="289" t="e">
        <f>IF(ISTEXT(График!S96),График!S96,IF('Ночные Часы'!G95&gt;0,CONCATENATE(IF((TEXT(График!T96-График!S96,"ч")-1)&lt;0,0,TEXT(График!T96-График!S96,"ч")-1),"_",TEXT('Ночные Часы'!G95,"Ч")),IF((TEXT(График!T96-График!S96,"ч")-1)&lt;0,0,TEXT(График!T96-График!S96,"ч")-1)))</f>
        <v>#REF!</v>
      </c>
      <c r="H95" s="289" t="e">
        <f>IF(ISTEXT(График!V96),График!V96,IF('Ночные Часы'!H95&gt;0,CONCATENATE(IF((TEXT(График!W96-График!V96,"ч")-1)&lt;0,0,TEXT(График!W96-График!V96,"ч")-1),"_",TEXT('Ночные Часы'!H95,"Ч")),IF((TEXT(График!W96-График!V96,"ч")-1)&lt;0,0,TEXT(График!W96-График!V96,"ч")-1)))</f>
        <v>#REF!</v>
      </c>
      <c r="I95" s="289" t="e">
        <f>IF(ISTEXT(График!Y96),График!Y96,IF('Ночные Часы'!I95&gt;0,CONCATENATE(IF((TEXT(График!Z96-График!Y96,"ч")-1)&lt;0,0,TEXT(График!Z96-График!Y96,"ч")-1),"_",TEXT('Ночные Часы'!I95,"Ч")),IF((TEXT(График!Z96-График!Y96,"ч")-1)&lt;0,0,TEXT(График!Z96-График!Y96,"ч")-1)))</f>
        <v>#REF!</v>
      </c>
      <c r="J95" s="289" t="e">
        <f>IF(ISTEXT(График!AB96),График!AB96,IF('Ночные Часы'!J95&gt;0,CONCATENATE(IF((TEXT(График!AC96-График!AB96,"ч")-1)&lt;0,0,TEXT(График!AC96-График!AB96,"ч")-1),"_",TEXT('Ночные Часы'!J95,"Ч")),IF((TEXT(График!AC96-График!AB96,"ч")-1)&lt;0,0,TEXT(График!AC96-График!AB96,"ч")-1)))</f>
        <v>#REF!</v>
      </c>
      <c r="K95" s="289" t="e">
        <f>IF(ISTEXT(График!AE96),График!AE96,IF('Ночные Часы'!K95&gt;0,CONCATENATE(IF((TEXT(График!AF96-График!AE96,"ч")-1)&lt;0,0,TEXT(График!AF96-График!AE96,"ч")-1),"_",TEXT('Ночные Часы'!K95,"Ч")),IF((TEXT(График!AF96-График!AE96,"ч")-1)&lt;0,0,TEXT(График!AF96-График!AE96,"ч")-1)))</f>
        <v>#REF!</v>
      </c>
      <c r="L95" s="289" t="e">
        <f>IF(ISTEXT(График!AH96),График!AH96,IF('Ночные Часы'!L95&gt;0,CONCATENATE(IF((TEXT(График!AI96-График!AH96,"ч")-1)&lt;0,0,TEXT(График!AI96-График!AH96,"ч")-1),"_",TEXT('Ночные Часы'!L95,"Ч")),IF((TEXT(График!AI96-График!AH96,"ч")-1)&lt;0,0,TEXT(График!AI96-График!AH96,"ч")-1)))</f>
        <v>#REF!</v>
      </c>
      <c r="M95" s="289" t="e">
        <f>IF(ISTEXT(График!AK96),График!AK96,IF('Ночные Часы'!M95&gt;0,CONCATENATE(IF((TEXT(График!AL96-График!AK96,"ч")-1)&lt;0,0,TEXT(График!AL96-График!AK96,"ч")-1),"_",TEXT('Ночные Часы'!M95,"Ч")),IF((TEXT(График!AL96-График!AK96,"ч")-1)&lt;0,0,TEXT(График!AL96-График!AK96,"ч")-1)))</f>
        <v>#REF!</v>
      </c>
      <c r="N95" s="289" t="e">
        <f>IF(ISTEXT(График!AN96),График!AN96,IF('Ночные Часы'!N95&gt;0,CONCATENATE(IF((TEXT(График!AO96-График!AN96,"ч")-1)&lt;0,0,TEXT(График!AO96-График!AN96,"ч")-1),"_",TEXT('Ночные Часы'!N95,"Ч")),IF((TEXT(График!AO96-График!AN96,"ч")-1)&lt;0,0,TEXT(График!AO96-График!AN96,"ч")-1)))</f>
        <v>#REF!</v>
      </c>
      <c r="O95" s="289" t="e">
        <f>IF(ISTEXT(График!AQ96),График!AQ96,IF('Ночные Часы'!O95&gt;0,CONCATENATE(IF((TEXT(График!AR96-График!AQ96,"ч")-1)&lt;0,0,TEXT(График!AR96-График!AQ96,"ч")-1),"_",TEXT('Ночные Часы'!O95,"Ч")),IF((TEXT(График!AR96-График!AQ96,"ч")-1)&lt;0,0,TEXT(График!AR96-График!AQ96,"ч")-1)))</f>
        <v>#REF!</v>
      </c>
      <c r="P95" s="289" t="e">
        <f>IF(ISTEXT(График!AT96),График!AT96,IF('Ночные Часы'!P95&gt;0,CONCATENATE(IF((TEXT(График!AU96-График!AT96,"ч")-1)&lt;0,0,TEXT(График!AU96-График!AT96,"ч")-1),"_",TEXT('Ночные Часы'!P95,"Ч")),IF((TEXT(График!AU96-График!AT96,"ч")-1)&lt;0,0,TEXT(График!AU96-График!AT96,"ч")-1)))</f>
        <v>#REF!</v>
      </c>
      <c r="Q95" s="289" t="e">
        <f>IF(ISTEXT(График!AW96),График!AW96,IF('Ночные Часы'!Q95&gt;0,CONCATENATE(IF((TEXT(График!AX96-График!AW96,"ч")-1)&lt;0,0,TEXT(График!AX96-График!AW96,"ч")-1),"_",TEXT('Ночные Часы'!Q95,"Ч")),IF((TEXT(График!AX96-График!AW96,"ч")-1)&lt;0,0,TEXT(График!AX96-График!AW96,"ч")-1)))</f>
        <v>#REF!</v>
      </c>
      <c r="R95" s="289" t="e">
        <f>IF(ISTEXT(График!AZ96),График!AZ96,IF('Ночные Часы'!R95&gt;0,CONCATENATE(IF((TEXT(График!BA96-График!AZ96,"ч")-1)&lt;0,0,TEXT(График!BA96-График!AZ96,"ч")-1),"_",TEXT('Ночные Часы'!R95,"Ч")),IF((TEXT(График!BA96-График!AZ96,"ч")-1)&lt;0,0,TEXT(График!BA96-График!AZ96,"ч")-1)))</f>
        <v>#REF!</v>
      </c>
      <c r="S95" s="289" t="e">
        <f>IF(ISTEXT(График!BC96),График!BC96,IF('Ночные Часы'!S95&gt;0,CONCATENATE(IF((TEXT(График!BD96-График!BC96,"ч")-1)&lt;0,0,TEXT(График!BD96-График!BC96,"ч")-1),"_",TEXT('Ночные Часы'!S95,"Ч")),IF((TEXT(График!BD96-График!BC96,"ч")-1)&lt;0,0,TEXT(График!BD96-График!BC96,"ч")-1)))</f>
        <v>#REF!</v>
      </c>
      <c r="T95" s="289" t="e">
        <f>IF(ISTEXT(График!BF96),График!BF96,IF('Ночные Часы'!T95&gt;0,CONCATENATE(IF((TEXT(График!BG96-График!BF96,"ч")-1)&lt;0,0,TEXT(График!BG96-График!BF96,"ч")-1),"_",TEXT('Ночные Часы'!T95,"Ч")),IF((TEXT(График!BG96-График!BF96,"ч")-1)&lt;0,0,TEXT(График!BG96-График!BF96,"ч")-1)))</f>
        <v>#REF!</v>
      </c>
      <c r="U95" s="289" t="e">
        <f>IF(ISTEXT(График!BI96),График!BI96,IF('Ночные Часы'!U95&gt;0,CONCATENATE(IF((TEXT(График!BJ96-График!BI96,"ч")-1)&lt;0,0,TEXT(График!BJ96-График!BI96,"ч")-1),"_",TEXT('Ночные Часы'!U95,"Ч")),IF((TEXT(График!BJ96-График!BI96,"ч")-1)&lt;0,0,TEXT(График!BJ96-График!BI96,"ч")-1)))</f>
        <v>#REF!</v>
      </c>
      <c r="V95" s="289" t="e">
        <f>IF(ISTEXT(График!BL96),График!BL96,IF('Ночные Часы'!V95&gt;0,CONCATENATE(IF((TEXT(График!BM96-График!BL96,"ч")-1)&lt;0,0,TEXT(График!BM96-График!BL96,"ч")-1),"_",TEXT('Ночные Часы'!V95,"Ч")),IF((TEXT(График!BM96-График!BL96,"ч")-1)&lt;0,0,TEXT(График!BM96-График!BL96,"ч")-1)))</f>
        <v>#REF!</v>
      </c>
      <c r="W95" s="289" t="e">
        <f>IF(ISTEXT(График!BO96),График!BO96,IF('Ночные Часы'!W95&gt;0,CONCATENATE(IF((TEXT(График!BP96-График!BO96,"ч")-1)&lt;0,0,TEXT(График!BP96-График!BO96,"ч")-1),"_",TEXT('Ночные Часы'!W95,"Ч")),IF((TEXT(График!BP96-График!BO96,"ч")-1)&lt;0,0,TEXT(График!BP96-График!BO96,"ч")-1)))</f>
        <v>#REF!</v>
      </c>
      <c r="X95" s="289" t="e">
        <f>IF(ISTEXT(График!BR96),График!BR96,IF('Ночные Часы'!X95&gt;0,CONCATENATE(IF((TEXT(График!BS96-График!BR96,"ч")-1)&lt;0,0,TEXT(График!BS96-График!BR96,"ч")-1),"_",TEXT('Ночные Часы'!X95,"Ч")),IF((TEXT(График!BS96-График!BR96,"ч")-1)&lt;0,0,TEXT(График!BS96-График!BR96,"ч")-1)))</f>
        <v>#REF!</v>
      </c>
      <c r="Y95" s="289" t="e">
        <f>IF(ISTEXT(График!BU96),График!BU96,IF('Ночные Часы'!Y95&gt;0,CONCATENATE(IF((TEXT(График!BV96-График!BU96,"ч")-1)&lt;0,0,TEXT(График!BV96-График!BU96,"ч")-1),"_",TEXT('Ночные Часы'!Y95,"Ч")),IF((TEXT(График!BV96-График!BU96,"ч")-1)&lt;0,0,TEXT(График!BV96-График!BU96,"ч")-1)))</f>
        <v>#REF!</v>
      </c>
      <c r="Z95" s="289" t="e">
        <f>IF(ISTEXT(График!BX96),График!BX96,IF('Ночные Часы'!Z95&gt;0,CONCATENATE(IF((TEXT(График!BY96-График!BX96,"ч")-1)&lt;0,0,TEXT(График!BY96-График!BX96,"ч")-1),"_",TEXT('Ночные Часы'!Z95,"Ч")),IF((TEXT(График!BY96-График!BX96,"ч")-1)&lt;0,0,TEXT(График!BY96-График!BX96,"ч")-1)))</f>
        <v>#REF!</v>
      </c>
      <c r="AA95" s="289" t="e">
        <f>IF(ISTEXT(График!CA96),График!CA96,IF('Ночные Часы'!AA95&gt;0,CONCATENATE(IF((TEXT(График!CB96-График!CA96,"ч")-1)&lt;0,0,TEXT(График!CB96-График!CA96,"ч")-1),"_",TEXT('Ночные Часы'!AA95,"Ч")),IF((TEXT(График!CB96-График!CA96,"ч")-1)&lt;0,0,TEXT(График!CB96-График!CA96,"ч")-1)))</f>
        <v>#REF!</v>
      </c>
      <c r="AB95" s="289" t="e">
        <f>IF(ISTEXT(График!CD96),График!CD96,IF('Ночные Часы'!AB95&gt;0,CONCATENATE(IF((TEXT(График!CE96-График!CD96,"ч")-1)&lt;0,0,TEXT(График!CE96-График!CD96,"ч")-1),"_",TEXT('Ночные Часы'!AB95,"Ч")),IF((TEXT(График!CE96-График!CD96,"ч")-1)&lt;0,0,TEXT(График!CE96-График!CD96,"ч")-1)))</f>
        <v>#REF!</v>
      </c>
      <c r="AC95" s="289" t="e">
        <f>IF(ISTEXT(График!CG96),График!CG96,IF('Ночные Часы'!AC95&gt;0,CONCATENATE(IF((TEXT(График!CH96-График!CG96,"ч")-1)&lt;0,0,TEXT(График!CH96-График!CG96,"ч")-1),"_",TEXT('Ночные Часы'!AC95,"Ч")),IF((TEXT(График!CH96-График!CG96,"ч")-1)&lt;0,0,TEXT(График!CH96-График!CG96,"ч")-1)))</f>
        <v>#REF!</v>
      </c>
      <c r="AD95" s="289" t="e">
        <f>IF(ISTEXT(График!CJ96),График!CJ96,IF('Ночные Часы'!AD95&gt;0,CONCATENATE(IF((TEXT(График!CK96-График!CJ96,"ч")-1)&lt;0,0,TEXT(График!CK96-График!CJ96,"ч")-1),"_",TEXT('Ночные Часы'!AD95,"Ч")),IF((TEXT(График!CK96-График!CJ96,"ч")-1)&lt;0,0,TEXT(График!CK96-График!CJ96,"ч")-1)))</f>
        <v>#REF!</v>
      </c>
      <c r="AE95" s="289" t="e">
        <f>IF(ISTEXT(График!CM96),График!CM96,IF('Ночные Часы'!AE95&gt;0,CONCATENATE(IF((TEXT(График!CN96-График!CM96,"ч")-1)&lt;0,0,TEXT(График!CN96-График!CM96,"ч")-1),"_",TEXT('Ночные Часы'!AE95,"Ч")),IF((TEXT(График!CN96-График!CM96,"ч")-1)&lt;0,0,TEXT(График!CN96-График!CM96,"ч")-1)))</f>
        <v>#REF!</v>
      </c>
      <c r="AF95" s="289" t="e">
        <f>IF(ISTEXT(График!CP96),График!CP96,IF('Ночные Часы'!AF95&gt;0,CONCATENATE(IF((TEXT(График!CQ96-График!CP96,"ч")-1)&lt;0,0,TEXT(График!CQ96-График!CP96,"ч")-1),"_",TEXT('Ночные Часы'!AF95,"Ч")),IF((TEXT(График!CQ96-График!CP96,"ч")-1)&lt;0,0,TEXT(График!CQ96-График!CP96,"ч")-1)))</f>
        <v>#REF!</v>
      </c>
      <c r="AG95" s="289" t="e">
        <f>IF(ISTEXT(График!CS96),График!CS96,IF('Ночные Часы'!AG95&gt;0,CONCATENATE(IF((TEXT(График!CT96-График!CS96,"ч")-1)&lt;0,0,TEXT(График!CT96-График!CS96,"ч")-1),"_",TEXT('Ночные Часы'!AG95,"Ч")),IF((TEXT(График!CT96-График!CS96,"ч")-1)&lt;0,0,TEXT(График!CT96-График!CS96,"ч")-1)))</f>
        <v>#REF!</v>
      </c>
      <c r="AH95" s="284">
        <f>График!CW96</f>
        <v>0</v>
      </c>
      <c r="AI95" s="196" t="e">
        <f t="array" ref="AI95">SUM(IFERROR(--LEFTB(C95:AG95,FIND("_",C95:AG95)-1),C95:AG95))</f>
        <v>#REF!</v>
      </c>
      <c r="AJ95" s="284">
        <f t="array" ref="AJ95">SUM(--IFERROR(MID(C95:AG95,SEARCH("_",C95:AG95)+1,1),0))</f>
        <v>0</v>
      </c>
      <c r="AK95" s="285" t="e">
        <f>'Ночные Часы'!AH95</f>
        <v>#REF!</v>
      </c>
      <c r="AL95" s="285" t="e">
        <f t="shared" si="5"/>
        <v>#REF!</v>
      </c>
      <c r="AM95" s="351">
        <f t="shared" si="6"/>
        <v>0</v>
      </c>
      <c r="AN95" s="351">
        <f t="shared" si="7"/>
        <v>0</v>
      </c>
      <c r="AO95" s="351">
        <f t="shared" si="8"/>
        <v>0</v>
      </c>
    </row>
    <row r="96" spans="1:41" x14ac:dyDescent="0.25">
      <c r="A96" s="8">
        <f>VLOOKUP(B96,'Список КК'!$M$2:$N$377,2,TRUE)</f>
        <v>1033</v>
      </c>
      <c r="B96" s="9" t="str">
        <f>График!C97</f>
        <v>ВЫХОДНОЙ</v>
      </c>
      <c r="C96" s="289" t="e">
        <f>IF(ISTEXT(График!G97),График!G97,IF('Ночные Часы'!C96&gt;0,CONCATENATE(IF((TEXT(График!H97-График!G97,"ч")-1)&lt;0,0,TEXT(График!H97-График!G97,"ч")-1),"_",TEXT('Ночные Часы'!C96,"Ч")),IF((TEXT(График!H97-График!G97,"ч")-1)&lt;0,0,TEXT(График!H97-График!G97,"ч")-1)))</f>
        <v>#REF!</v>
      </c>
      <c r="D96" s="289" t="e">
        <f>IF(ISTEXT(График!J97),График!J97,IF('Ночные Часы'!D96&gt;0,CONCATENATE(IF((TEXT(График!K97-График!J97,"ч")-1)&lt;0,0,TEXT(График!K97-График!J97,"ч")-1),"_",TEXT('Ночные Часы'!D96,"Ч")),IF((TEXT(График!K97-График!J97,"ч")-1)&lt;0,0,TEXT(График!K97-График!J97,"ч")-1)))</f>
        <v>#REF!</v>
      </c>
      <c r="E96" s="289" t="e">
        <f>IF(ISTEXT(График!M97),График!M97,IF('Ночные Часы'!E96&gt;0,CONCATENATE(IF((TEXT(График!N97-График!M97,"ч")-1)&lt;0,0,TEXT(График!N97-График!M97,"ч")-1),"_",TEXT('Ночные Часы'!E96,"Ч")),IF((TEXT(График!N97-График!M97,"ч")-1)&lt;0,0,TEXT(График!N97-График!M97,"ч")-1)))</f>
        <v>#REF!</v>
      </c>
      <c r="F96" s="289" t="e">
        <f>IF(ISTEXT(График!P97),График!P97,IF('Ночные Часы'!F96&gt;0,CONCATENATE(IF((TEXT(График!Q97-График!P97,"ч")-1)&lt;0,0,TEXT(График!Q97-График!P97,"ч")-1),"_",TEXT('Ночные Часы'!F96,"Ч")),IF((TEXT(График!Q97-График!P97,"ч")-1)&lt;0,0,TEXT(График!Q97-График!P97,"ч")-1)))</f>
        <v>#REF!</v>
      </c>
      <c r="G96" s="289" t="e">
        <f>IF(ISTEXT(График!S97),График!S97,IF('Ночные Часы'!G96&gt;0,CONCATENATE(IF((TEXT(График!T97-График!S97,"ч")-1)&lt;0,0,TEXT(График!T97-График!S97,"ч")-1),"_",TEXT('Ночные Часы'!G96,"Ч")),IF((TEXT(График!T97-График!S97,"ч")-1)&lt;0,0,TEXT(График!T97-График!S97,"ч")-1)))</f>
        <v>#REF!</v>
      </c>
      <c r="H96" s="289" t="e">
        <f>IF(ISTEXT(График!V97),График!V97,IF('Ночные Часы'!H96&gt;0,CONCATENATE(IF((TEXT(График!W97-График!V97,"ч")-1)&lt;0,0,TEXT(График!W97-График!V97,"ч")-1),"_",TEXT('Ночные Часы'!H96,"Ч")),IF((TEXT(График!W97-График!V97,"ч")-1)&lt;0,0,TEXT(График!W97-График!V97,"ч")-1)))</f>
        <v>#REF!</v>
      </c>
      <c r="I96" s="289" t="e">
        <f>IF(ISTEXT(График!Y97),График!Y97,IF('Ночные Часы'!I96&gt;0,CONCATENATE(IF((TEXT(График!Z97-График!Y97,"ч")-1)&lt;0,0,TEXT(График!Z97-График!Y97,"ч")-1),"_",TEXT('Ночные Часы'!I96,"Ч")),IF((TEXT(График!Z97-График!Y97,"ч")-1)&lt;0,0,TEXT(График!Z97-График!Y97,"ч")-1)))</f>
        <v>#REF!</v>
      </c>
      <c r="J96" s="289" t="e">
        <f>IF(ISTEXT(График!AB97),График!AB97,IF('Ночные Часы'!J96&gt;0,CONCATENATE(IF((TEXT(График!AC97-График!AB97,"ч")-1)&lt;0,0,TEXT(График!AC97-График!AB97,"ч")-1),"_",TEXT('Ночные Часы'!J96,"Ч")),IF((TEXT(График!AC97-График!AB97,"ч")-1)&lt;0,0,TEXT(График!AC97-График!AB97,"ч")-1)))</f>
        <v>#REF!</v>
      </c>
      <c r="K96" s="289" t="e">
        <f>IF(ISTEXT(График!AE97),График!AE97,IF('Ночные Часы'!K96&gt;0,CONCATENATE(IF((TEXT(График!AF97-График!AE97,"ч")-1)&lt;0,0,TEXT(График!AF97-График!AE97,"ч")-1),"_",TEXT('Ночные Часы'!K96,"Ч")),IF((TEXT(График!AF97-График!AE97,"ч")-1)&lt;0,0,TEXT(График!AF97-График!AE97,"ч")-1)))</f>
        <v>#REF!</v>
      </c>
      <c r="L96" s="289" t="e">
        <f>IF(ISTEXT(График!AH97),График!AH97,IF('Ночные Часы'!L96&gt;0,CONCATENATE(IF((TEXT(График!AI97-График!AH97,"ч")-1)&lt;0,0,TEXT(График!AI97-График!AH97,"ч")-1),"_",TEXT('Ночные Часы'!L96,"Ч")),IF((TEXT(График!AI97-График!AH97,"ч")-1)&lt;0,0,TEXT(График!AI97-График!AH97,"ч")-1)))</f>
        <v>#REF!</v>
      </c>
      <c r="M96" s="289" t="e">
        <f>IF(ISTEXT(График!AK97),График!AK97,IF('Ночные Часы'!M96&gt;0,CONCATENATE(IF((TEXT(График!AL97-График!AK97,"ч")-1)&lt;0,0,TEXT(График!AL97-График!AK97,"ч")-1),"_",TEXT('Ночные Часы'!M96,"Ч")),IF((TEXT(График!AL97-График!AK97,"ч")-1)&lt;0,0,TEXT(График!AL97-График!AK97,"ч")-1)))</f>
        <v>#REF!</v>
      </c>
      <c r="N96" s="289" t="e">
        <f>IF(ISTEXT(График!AN97),График!AN97,IF('Ночные Часы'!N96&gt;0,CONCATENATE(IF((TEXT(График!AO97-График!AN97,"ч")-1)&lt;0,0,TEXT(График!AO97-График!AN97,"ч")-1),"_",TEXT('Ночные Часы'!N96,"Ч")),IF((TEXT(График!AO97-График!AN97,"ч")-1)&lt;0,0,TEXT(График!AO97-График!AN97,"ч")-1)))</f>
        <v>#REF!</v>
      </c>
      <c r="O96" s="289" t="e">
        <f>IF(ISTEXT(График!AQ97),График!AQ97,IF('Ночные Часы'!O96&gt;0,CONCATENATE(IF((TEXT(График!AR97-График!AQ97,"ч")-1)&lt;0,0,TEXT(График!AR97-График!AQ97,"ч")-1),"_",TEXT('Ночные Часы'!O96,"Ч")),IF((TEXT(График!AR97-График!AQ97,"ч")-1)&lt;0,0,TEXT(График!AR97-График!AQ97,"ч")-1)))</f>
        <v>#REF!</v>
      </c>
      <c r="P96" s="289" t="e">
        <f>IF(ISTEXT(График!AT97),График!AT97,IF('Ночные Часы'!P96&gt;0,CONCATENATE(IF((TEXT(График!AU97-График!AT97,"ч")-1)&lt;0,0,TEXT(График!AU97-График!AT97,"ч")-1),"_",TEXT('Ночные Часы'!P96,"Ч")),IF((TEXT(График!AU97-График!AT97,"ч")-1)&lt;0,0,TEXT(График!AU97-График!AT97,"ч")-1)))</f>
        <v>#REF!</v>
      </c>
      <c r="Q96" s="289" t="e">
        <f>IF(ISTEXT(График!AW97),График!AW97,IF('Ночные Часы'!Q96&gt;0,CONCATENATE(IF((TEXT(График!AX97-График!AW97,"ч")-1)&lt;0,0,TEXT(График!AX97-График!AW97,"ч")-1),"_",TEXT('Ночные Часы'!Q96,"Ч")),IF((TEXT(График!AX97-График!AW97,"ч")-1)&lt;0,0,TEXT(График!AX97-График!AW97,"ч")-1)))</f>
        <v>#REF!</v>
      </c>
      <c r="R96" s="289" t="e">
        <f>IF(ISTEXT(График!AZ97),График!AZ97,IF('Ночные Часы'!R96&gt;0,CONCATENATE(IF((TEXT(График!BA97-График!AZ97,"ч")-1)&lt;0,0,TEXT(График!BA97-График!AZ97,"ч")-1),"_",TEXT('Ночные Часы'!R96,"Ч")),IF((TEXT(График!BA97-График!AZ97,"ч")-1)&lt;0,0,TEXT(График!BA97-График!AZ97,"ч")-1)))</f>
        <v>#REF!</v>
      </c>
      <c r="S96" s="289" t="e">
        <f>IF(ISTEXT(График!BC97),График!BC97,IF('Ночные Часы'!S96&gt;0,CONCATENATE(IF((TEXT(График!BD97-График!BC97,"ч")-1)&lt;0,0,TEXT(График!BD97-График!BC97,"ч")-1),"_",TEXT('Ночные Часы'!S96,"Ч")),IF((TEXT(График!BD97-График!BC97,"ч")-1)&lt;0,0,TEXT(График!BD97-График!BC97,"ч")-1)))</f>
        <v>#REF!</v>
      </c>
      <c r="T96" s="289" t="e">
        <f>IF(ISTEXT(График!BF97),График!BF97,IF('Ночные Часы'!T96&gt;0,CONCATENATE(IF((TEXT(График!BG97-График!BF97,"ч")-1)&lt;0,0,TEXT(График!BG97-График!BF97,"ч")-1),"_",TEXT('Ночные Часы'!T96,"Ч")),IF((TEXT(График!BG97-График!BF97,"ч")-1)&lt;0,0,TEXT(График!BG97-График!BF97,"ч")-1)))</f>
        <v>#REF!</v>
      </c>
      <c r="U96" s="289" t="e">
        <f>IF(ISTEXT(График!BI97),График!BI97,IF('Ночные Часы'!U96&gt;0,CONCATENATE(IF((TEXT(График!BJ97-График!BI97,"ч")-1)&lt;0,0,TEXT(График!BJ97-График!BI97,"ч")-1),"_",TEXT('Ночные Часы'!U96,"Ч")),IF((TEXT(График!BJ97-График!BI97,"ч")-1)&lt;0,0,TEXT(График!BJ97-График!BI97,"ч")-1)))</f>
        <v>#REF!</v>
      </c>
      <c r="V96" s="289" t="e">
        <f>IF(ISTEXT(График!BL97),График!BL97,IF('Ночные Часы'!V96&gt;0,CONCATENATE(IF((TEXT(График!BM97-График!BL97,"ч")-1)&lt;0,0,TEXT(График!BM97-График!BL97,"ч")-1),"_",TEXT('Ночные Часы'!V96,"Ч")),IF((TEXT(График!BM97-График!BL97,"ч")-1)&lt;0,0,TEXT(График!BM97-График!BL97,"ч")-1)))</f>
        <v>#REF!</v>
      </c>
      <c r="W96" s="289" t="e">
        <f>IF(ISTEXT(График!BO97),График!BO97,IF('Ночные Часы'!W96&gt;0,CONCATENATE(IF((TEXT(График!BP97-График!BO97,"ч")-1)&lt;0,0,TEXT(График!BP97-График!BO97,"ч")-1),"_",TEXT('Ночные Часы'!W96,"Ч")),IF((TEXT(График!BP97-График!BO97,"ч")-1)&lt;0,0,TEXT(График!BP97-График!BO97,"ч")-1)))</f>
        <v>#REF!</v>
      </c>
      <c r="X96" s="289" t="e">
        <f>IF(ISTEXT(График!BR97),График!BR97,IF('Ночные Часы'!X96&gt;0,CONCATENATE(IF((TEXT(График!BS97-График!BR97,"ч")-1)&lt;0,0,TEXT(График!BS97-График!BR97,"ч")-1),"_",TEXT('Ночные Часы'!X96,"Ч")),IF((TEXT(График!BS97-График!BR97,"ч")-1)&lt;0,0,TEXT(График!BS97-График!BR97,"ч")-1)))</f>
        <v>#REF!</v>
      </c>
      <c r="Y96" s="289" t="e">
        <f>IF(ISTEXT(График!BU97),График!BU97,IF('Ночные Часы'!Y96&gt;0,CONCATENATE(IF((TEXT(График!BV97-График!BU97,"ч")-1)&lt;0,0,TEXT(График!BV97-График!BU97,"ч")-1),"_",TEXT('Ночные Часы'!Y96,"Ч")),IF((TEXT(График!BV97-График!BU97,"ч")-1)&lt;0,0,TEXT(График!BV97-График!BU97,"ч")-1)))</f>
        <v>#REF!</v>
      </c>
      <c r="Z96" s="289" t="e">
        <f>IF(ISTEXT(График!BX97),График!BX97,IF('Ночные Часы'!Z96&gt;0,CONCATENATE(IF((TEXT(График!BY97-График!BX97,"ч")-1)&lt;0,0,TEXT(График!BY97-График!BX97,"ч")-1),"_",TEXT('Ночные Часы'!Z96,"Ч")),IF((TEXT(График!BY97-График!BX97,"ч")-1)&lt;0,0,TEXT(График!BY97-График!BX97,"ч")-1)))</f>
        <v>#REF!</v>
      </c>
      <c r="AA96" s="289" t="e">
        <f>IF(ISTEXT(График!CA97),График!CA97,IF('Ночные Часы'!AA96&gt;0,CONCATENATE(IF((TEXT(График!CB97-График!CA97,"ч")-1)&lt;0,0,TEXT(График!CB97-График!CA97,"ч")-1),"_",TEXT('Ночные Часы'!AA96,"Ч")),IF((TEXT(График!CB97-График!CA97,"ч")-1)&lt;0,0,TEXT(График!CB97-График!CA97,"ч")-1)))</f>
        <v>#REF!</v>
      </c>
      <c r="AB96" s="289" t="e">
        <f>IF(ISTEXT(График!CD97),График!CD97,IF('Ночные Часы'!AB96&gt;0,CONCATENATE(IF((TEXT(График!CE97-График!CD97,"ч")-1)&lt;0,0,TEXT(График!CE97-График!CD97,"ч")-1),"_",TEXT('Ночные Часы'!AB96,"Ч")),IF((TEXT(График!CE97-График!CD97,"ч")-1)&lt;0,0,TEXT(График!CE97-График!CD97,"ч")-1)))</f>
        <v>#REF!</v>
      </c>
      <c r="AC96" s="289" t="e">
        <f>IF(ISTEXT(График!CG97),График!CG97,IF('Ночные Часы'!AC96&gt;0,CONCATENATE(IF((TEXT(График!CH97-График!CG97,"ч")-1)&lt;0,0,TEXT(График!CH97-График!CG97,"ч")-1),"_",TEXT('Ночные Часы'!AC96,"Ч")),IF((TEXT(График!CH97-График!CG97,"ч")-1)&lt;0,0,TEXT(График!CH97-График!CG97,"ч")-1)))</f>
        <v>#REF!</v>
      </c>
      <c r="AD96" s="289" t="e">
        <f>IF(ISTEXT(График!CJ97),График!CJ97,IF('Ночные Часы'!AD96&gt;0,CONCATENATE(IF((TEXT(График!CK97-График!CJ97,"ч")-1)&lt;0,0,TEXT(График!CK97-График!CJ97,"ч")-1),"_",TEXT('Ночные Часы'!AD96,"Ч")),IF((TEXT(График!CK97-График!CJ97,"ч")-1)&lt;0,0,TEXT(График!CK97-График!CJ97,"ч")-1)))</f>
        <v>#REF!</v>
      </c>
      <c r="AE96" s="289" t="e">
        <f>IF(ISTEXT(График!CM97),График!CM97,IF('Ночные Часы'!AE96&gt;0,CONCATENATE(IF((TEXT(График!CN97-График!CM97,"ч")-1)&lt;0,0,TEXT(График!CN97-График!CM97,"ч")-1),"_",TEXT('Ночные Часы'!AE96,"Ч")),IF((TEXT(График!CN97-График!CM97,"ч")-1)&lt;0,0,TEXT(График!CN97-График!CM97,"ч")-1)))</f>
        <v>#REF!</v>
      </c>
      <c r="AF96" s="289" t="e">
        <f>IF(ISTEXT(График!CP97),График!CP97,IF('Ночные Часы'!AF96&gt;0,CONCATENATE(IF((TEXT(График!CQ97-График!CP97,"ч")-1)&lt;0,0,TEXT(График!CQ97-График!CP97,"ч")-1),"_",TEXT('Ночные Часы'!AF96,"Ч")),IF((TEXT(График!CQ97-График!CP97,"ч")-1)&lt;0,0,TEXT(График!CQ97-График!CP97,"ч")-1)))</f>
        <v>#REF!</v>
      </c>
      <c r="AG96" s="289" t="e">
        <f>IF(ISTEXT(График!CS97),График!CS97,IF('Ночные Часы'!AG96&gt;0,CONCATENATE(IF((TEXT(График!CT97-График!CS97,"ч")-1)&lt;0,0,TEXT(График!CT97-График!CS97,"ч")-1),"_",TEXT('Ночные Часы'!AG96,"Ч")),IF((TEXT(График!CT97-График!CS97,"ч")-1)&lt;0,0,TEXT(График!CT97-График!CS97,"ч")-1)))</f>
        <v>#REF!</v>
      </c>
      <c r="AH96" s="284">
        <f>График!CW97</f>
        <v>0</v>
      </c>
      <c r="AI96" s="196" t="e">
        <f t="array" ref="AI96">SUM(IFERROR(--LEFTB(C96:AG96,FIND("_",C96:AG96)-1),C96:AG96))</f>
        <v>#REF!</v>
      </c>
      <c r="AJ96" s="284">
        <f t="array" ref="AJ96">SUM(--IFERROR(MID(C96:AG96,SEARCH("_",C96:AG96)+1,1),0))</f>
        <v>0</v>
      </c>
      <c r="AK96" s="285" t="e">
        <f>'Ночные Часы'!AH96</f>
        <v>#REF!</v>
      </c>
      <c r="AL96" s="285" t="e">
        <f t="shared" si="5"/>
        <v>#REF!</v>
      </c>
      <c r="AM96" s="351">
        <f t="shared" si="6"/>
        <v>0</v>
      </c>
      <c r="AN96" s="351">
        <f t="shared" si="7"/>
        <v>0</v>
      </c>
      <c r="AO96" s="351">
        <f t="shared" si="8"/>
        <v>0</v>
      </c>
    </row>
    <row r="97" spans="1:41" x14ac:dyDescent="0.25">
      <c r="A97" s="8">
        <f>VLOOKUP(B97,'Список КК'!$M$2:$N$377,2,TRUE)</f>
        <v>32560</v>
      </c>
      <c r="B97" s="9" t="str">
        <f>График!C98</f>
        <v>ИТОГО ВЫХ+ОТ</v>
      </c>
      <c r="C97" s="289" t="e">
        <f>IF(ISTEXT(График!G98),График!G98,IF('Ночные Часы'!C97&gt;0,CONCATENATE(IF((TEXT(График!H98-График!G98,"ч")-1)&lt;0,0,TEXT(График!H98-График!G98,"ч")-1),"_",TEXT('Ночные Часы'!C97,"Ч")),IF((TEXT(График!H98-График!G98,"ч")-1)&lt;0,0,TEXT(График!H98-График!G98,"ч")-1)))</f>
        <v>#REF!</v>
      </c>
      <c r="D97" s="289" t="e">
        <f>IF(ISTEXT(График!J98),График!J98,IF('Ночные Часы'!D97&gt;0,CONCATENATE(IF((TEXT(График!K98-График!J98,"ч")-1)&lt;0,0,TEXT(График!K98-График!J98,"ч")-1),"_",TEXT('Ночные Часы'!D97,"Ч")),IF((TEXT(График!K98-График!J98,"ч")-1)&lt;0,0,TEXT(График!K98-График!J98,"ч")-1)))</f>
        <v>#REF!</v>
      </c>
      <c r="E97" s="289" t="e">
        <f>IF(ISTEXT(График!M98),График!M98,IF('Ночные Часы'!E97&gt;0,CONCATENATE(IF((TEXT(График!N98-График!M98,"ч")-1)&lt;0,0,TEXT(График!N98-График!M98,"ч")-1),"_",TEXT('Ночные Часы'!E97,"Ч")),IF((TEXT(График!N98-График!M98,"ч")-1)&lt;0,0,TEXT(График!N98-График!M98,"ч")-1)))</f>
        <v>#REF!</v>
      </c>
      <c r="F97" s="289" t="e">
        <f>IF(ISTEXT(График!P98),График!P98,IF('Ночные Часы'!F97&gt;0,CONCATENATE(IF((TEXT(График!Q98-График!P98,"ч")-1)&lt;0,0,TEXT(График!Q98-График!P98,"ч")-1),"_",TEXT('Ночные Часы'!F97,"Ч")),IF((TEXT(График!Q98-График!P98,"ч")-1)&lt;0,0,TEXT(График!Q98-График!P98,"ч")-1)))</f>
        <v>#REF!</v>
      </c>
      <c r="G97" s="289" t="e">
        <f>IF(ISTEXT(График!S98),График!S98,IF('Ночные Часы'!G97&gt;0,CONCATENATE(IF((TEXT(График!T98-График!S98,"ч")-1)&lt;0,0,TEXT(График!T98-График!S98,"ч")-1),"_",TEXT('Ночные Часы'!G97,"Ч")),IF((TEXT(График!T98-График!S98,"ч")-1)&lt;0,0,TEXT(График!T98-График!S98,"ч")-1)))</f>
        <v>#REF!</v>
      </c>
      <c r="H97" s="289" t="e">
        <f>IF(ISTEXT(График!V98),График!V98,IF('Ночные Часы'!H97&gt;0,CONCATENATE(IF((TEXT(График!W98-График!V98,"ч")-1)&lt;0,0,TEXT(График!W98-График!V98,"ч")-1),"_",TEXT('Ночные Часы'!H97,"Ч")),IF((TEXT(График!W98-График!V98,"ч")-1)&lt;0,0,TEXT(График!W98-График!V98,"ч")-1)))</f>
        <v>#REF!</v>
      </c>
      <c r="I97" s="289" t="e">
        <f>IF(ISTEXT(График!Y98),График!Y98,IF('Ночные Часы'!I97&gt;0,CONCATENATE(IF((TEXT(График!Z98-График!Y98,"ч")-1)&lt;0,0,TEXT(График!Z98-График!Y98,"ч")-1),"_",TEXT('Ночные Часы'!I97,"Ч")),IF((TEXT(График!Z98-График!Y98,"ч")-1)&lt;0,0,TEXT(График!Z98-График!Y98,"ч")-1)))</f>
        <v>#REF!</v>
      </c>
      <c r="J97" s="289" t="e">
        <f>IF(ISTEXT(График!AB98),График!AB98,IF('Ночные Часы'!J97&gt;0,CONCATENATE(IF((TEXT(График!AC98-График!AB98,"ч")-1)&lt;0,0,TEXT(График!AC98-График!AB98,"ч")-1),"_",TEXT('Ночные Часы'!J97,"Ч")),IF((TEXT(График!AC98-График!AB98,"ч")-1)&lt;0,0,TEXT(График!AC98-График!AB98,"ч")-1)))</f>
        <v>#REF!</v>
      </c>
      <c r="K97" s="289" t="e">
        <f>IF(ISTEXT(График!AE98),График!AE98,IF('Ночные Часы'!K97&gt;0,CONCATENATE(IF((TEXT(График!AF98-График!AE98,"ч")-1)&lt;0,0,TEXT(График!AF98-График!AE98,"ч")-1),"_",TEXT('Ночные Часы'!K97,"Ч")),IF((TEXT(График!AF98-График!AE98,"ч")-1)&lt;0,0,TEXT(График!AF98-График!AE98,"ч")-1)))</f>
        <v>#REF!</v>
      </c>
      <c r="L97" s="289" t="e">
        <f>IF(ISTEXT(График!AH98),График!AH98,IF('Ночные Часы'!L97&gt;0,CONCATENATE(IF((TEXT(График!AI98-График!AH98,"ч")-1)&lt;0,0,TEXT(График!AI98-График!AH98,"ч")-1),"_",TEXT('Ночные Часы'!L97,"Ч")),IF((TEXT(График!AI98-График!AH98,"ч")-1)&lt;0,0,TEXT(График!AI98-График!AH98,"ч")-1)))</f>
        <v>#REF!</v>
      </c>
      <c r="M97" s="289" t="e">
        <f>IF(ISTEXT(График!AK98),График!AK98,IF('Ночные Часы'!M97&gt;0,CONCATENATE(IF((TEXT(График!AL98-График!AK98,"ч")-1)&lt;0,0,TEXT(График!AL98-График!AK98,"ч")-1),"_",TEXT('Ночные Часы'!M97,"Ч")),IF((TEXT(График!AL98-График!AK98,"ч")-1)&lt;0,0,TEXT(График!AL98-График!AK98,"ч")-1)))</f>
        <v>#REF!</v>
      </c>
      <c r="N97" s="289" t="e">
        <f>IF(ISTEXT(График!AN98),График!AN98,IF('Ночные Часы'!N97&gt;0,CONCATENATE(IF((TEXT(График!AO98-График!AN98,"ч")-1)&lt;0,0,TEXT(График!AO98-График!AN98,"ч")-1),"_",TEXT('Ночные Часы'!N97,"Ч")),IF((TEXT(График!AO98-График!AN98,"ч")-1)&lt;0,0,TEXT(График!AO98-График!AN98,"ч")-1)))</f>
        <v>#REF!</v>
      </c>
      <c r="O97" s="289" t="e">
        <f>IF(ISTEXT(График!AQ98),График!AQ98,IF('Ночные Часы'!O97&gt;0,CONCATENATE(IF((TEXT(График!AR98-График!AQ98,"ч")-1)&lt;0,0,TEXT(График!AR98-График!AQ98,"ч")-1),"_",TEXT('Ночные Часы'!O97,"Ч")),IF((TEXT(График!AR98-График!AQ98,"ч")-1)&lt;0,0,TEXT(График!AR98-График!AQ98,"ч")-1)))</f>
        <v>#REF!</v>
      </c>
      <c r="P97" s="289" t="e">
        <f>IF(ISTEXT(График!AT98),График!AT98,IF('Ночные Часы'!P97&gt;0,CONCATENATE(IF((TEXT(График!AU98-График!AT98,"ч")-1)&lt;0,0,TEXT(График!AU98-График!AT98,"ч")-1),"_",TEXT('Ночные Часы'!P97,"Ч")),IF((TEXT(График!AU98-График!AT98,"ч")-1)&lt;0,0,TEXT(График!AU98-График!AT98,"ч")-1)))</f>
        <v>#REF!</v>
      </c>
      <c r="Q97" s="289" t="e">
        <f>IF(ISTEXT(График!AW98),График!AW98,IF('Ночные Часы'!Q97&gt;0,CONCATENATE(IF((TEXT(График!AX98-График!AW98,"ч")-1)&lt;0,0,TEXT(График!AX98-График!AW98,"ч")-1),"_",TEXT('Ночные Часы'!Q97,"Ч")),IF((TEXT(График!AX98-График!AW98,"ч")-1)&lt;0,0,TEXT(График!AX98-График!AW98,"ч")-1)))</f>
        <v>#REF!</v>
      </c>
      <c r="R97" s="289" t="e">
        <f>IF(ISTEXT(График!AZ98),График!AZ98,IF('Ночные Часы'!R97&gt;0,CONCATENATE(IF((TEXT(График!BA98-График!AZ98,"ч")-1)&lt;0,0,TEXT(График!BA98-График!AZ98,"ч")-1),"_",TEXT('Ночные Часы'!R97,"Ч")),IF((TEXT(График!BA98-График!AZ98,"ч")-1)&lt;0,0,TEXT(График!BA98-График!AZ98,"ч")-1)))</f>
        <v>#REF!</v>
      </c>
      <c r="S97" s="289" t="e">
        <f>IF(ISTEXT(График!BC98),График!BC98,IF('Ночные Часы'!S97&gt;0,CONCATENATE(IF((TEXT(График!BD98-График!BC98,"ч")-1)&lt;0,0,TEXT(График!BD98-График!BC98,"ч")-1),"_",TEXT('Ночные Часы'!S97,"Ч")),IF((TEXT(График!BD98-График!BC98,"ч")-1)&lt;0,0,TEXT(График!BD98-График!BC98,"ч")-1)))</f>
        <v>#REF!</v>
      </c>
      <c r="T97" s="289" t="e">
        <f>IF(ISTEXT(График!BF98),График!BF98,IF('Ночные Часы'!T97&gt;0,CONCATENATE(IF((TEXT(График!BG98-График!BF98,"ч")-1)&lt;0,0,TEXT(График!BG98-График!BF98,"ч")-1),"_",TEXT('Ночные Часы'!T97,"Ч")),IF((TEXT(График!BG98-График!BF98,"ч")-1)&lt;0,0,TEXT(График!BG98-График!BF98,"ч")-1)))</f>
        <v>#REF!</v>
      </c>
      <c r="U97" s="289" t="e">
        <f>IF(ISTEXT(График!BI98),График!BI98,IF('Ночные Часы'!U97&gt;0,CONCATENATE(IF((TEXT(График!BJ98-График!BI98,"ч")-1)&lt;0,0,TEXT(График!BJ98-График!BI98,"ч")-1),"_",TEXT('Ночные Часы'!U97,"Ч")),IF((TEXT(График!BJ98-График!BI98,"ч")-1)&lt;0,0,TEXT(График!BJ98-График!BI98,"ч")-1)))</f>
        <v>#REF!</v>
      </c>
      <c r="V97" s="289" t="e">
        <f>IF(ISTEXT(График!BL98),График!BL98,IF('Ночные Часы'!V97&gt;0,CONCATENATE(IF((TEXT(График!BM98-График!BL98,"ч")-1)&lt;0,0,TEXT(График!BM98-График!BL98,"ч")-1),"_",TEXT('Ночные Часы'!V97,"Ч")),IF((TEXT(График!BM98-График!BL98,"ч")-1)&lt;0,0,TEXT(График!BM98-График!BL98,"ч")-1)))</f>
        <v>#REF!</v>
      </c>
      <c r="W97" s="289" t="e">
        <f>IF(ISTEXT(График!BO98),График!BO98,IF('Ночные Часы'!W97&gt;0,CONCATENATE(IF((TEXT(График!BP98-График!BO98,"ч")-1)&lt;0,0,TEXT(График!BP98-График!BO98,"ч")-1),"_",TEXT('Ночные Часы'!W97,"Ч")),IF((TEXT(График!BP98-График!BO98,"ч")-1)&lt;0,0,TEXT(График!BP98-График!BO98,"ч")-1)))</f>
        <v>#REF!</v>
      </c>
      <c r="X97" s="289" t="e">
        <f>IF(ISTEXT(График!BR98),График!BR98,IF('Ночные Часы'!X97&gt;0,CONCATENATE(IF((TEXT(График!BS98-График!BR98,"ч")-1)&lt;0,0,TEXT(График!BS98-График!BR98,"ч")-1),"_",TEXT('Ночные Часы'!X97,"Ч")),IF((TEXT(График!BS98-График!BR98,"ч")-1)&lt;0,0,TEXT(График!BS98-График!BR98,"ч")-1)))</f>
        <v>#REF!</v>
      </c>
      <c r="Y97" s="289" t="e">
        <f>IF(ISTEXT(График!BU98),График!BU98,IF('Ночные Часы'!Y97&gt;0,CONCATENATE(IF((TEXT(График!BV98-График!BU98,"ч")-1)&lt;0,0,TEXT(График!BV98-График!BU98,"ч")-1),"_",TEXT('Ночные Часы'!Y97,"Ч")),IF((TEXT(График!BV98-График!BU98,"ч")-1)&lt;0,0,TEXT(График!BV98-График!BU98,"ч")-1)))</f>
        <v>#REF!</v>
      </c>
      <c r="Z97" s="289" t="e">
        <f>IF(ISTEXT(График!BX98),График!BX98,IF('Ночные Часы'!Z97&gt;0,CONCATENATE(IF((TEXT(График!BY98-График!BX98,"ч")-1)&lt;0,0,TEXT(График!BY98-График!BX98,"ч")-1),"_",TEXT('Ночные Часы'!Z97,"Ч")),IF((TEXT(График!BY98-График!BX98,"ч")-1)&lt;0,0,TEXT(График!BY98-График!BX98,"ч")-1)))</f>
        <v>#REF!</v>
      </c>
      <c r="AA97" s="289" t="e">
        <f>IF(ISTEXT(График!CA98),График!CA98,IF('Ночные Часы'!AA97&gt;0,CONCATENATE(IF((TEXT(График!CB98-График!CA98,"ч")-1)&lt;0,0,TEXT(График!CB98-График!CA98,"ч")-1),"_",TEXT('Ночные Часы'!AA97,"Ч")),IF((TEXT(График!CB98-График!CA98,"ч")-1)&lt;0,0,TEXT(График!CB98-График!CA98,"ч")-1)))</f>
        <v>#REF!</v>
      </c>
      <c r="AB97" s="289" t="e">
        <f>IF(ISTEXT(График!CD98),График!CD98,IF('Ночные Часы'!AB97&gt;0,CONCATENATE(IF((TEXT(График!CE98-График!CD98,"ч")-1)&lt;0,0,TEXT(График!CE98-График!CD98,"ч")-1),"_",TEXT('Ночные Часы'!AB97,"Ч")),IF((TEXT(График!CE98-График!CD98,"ч")-1)&lt;0,0,TEXT(График!CE98-График!CD98,"ч")-1)))</f>
        <v>#REF!</v>
      </c>
      <c r="AC97" s="289" t="e">
        <f>IF(ISTEXT(График!CG98),График!CG98,IF('Ночные Часы'!AC97&gt;0,CONCATENATE(IF((TEXT(График!CH98-График!CG98,"ч")-1)&lt;0,0,TEXT(График!CH98-График!CG98,"ч")-1),"_",TEXT('Ночные Часы'!AC97,"Ч")),IF((TEXT(График!CH98-График!CG98,"ч")-1)&lt;0,0,TEXT(График!CH98-График!CG98,"ч")-1)))</f>
        <v>#REF!</v>
      </c>
      <c r="AD97" s="289" t="e">
        <f>IF(ISTEXT(График!CJ98),График!CJ98,IF('Ночные Часы'!AD97&gt;0,CONCATENATE(IF((TEXT(График!CK98-График!CJ98,"ч")-1)&lt;0,0,TEXT(График!CK98-График!CJ98,"ч")-1),"_",TEXT('Ночные Часы'!AD97,"Ч")),IF((TEXT(График!CK98-График!CJ98,"ч")-1)&lt;0,0,TEXT(График!CK98-График!CJ98,"ч")-1)))</f>
        <v>#REF!</v>
      </c>
      <c r="AE97" s="289" t="e">
        <f>IF(ISTEXT(График!CM98),График!CM98,IF('Ночные Часы'!AE97&gt;0,CONCATENATE(IF((TEXT(График!CN98-График!CM98,"ч")-1)&lt;0,0,TEXT(График!CN98-График!CM98,"ч")-1),"_",TEXT('Ночные Часы'!AE97,"Ч")),IF((TEXT(График!CN98-График!CM98,"ч")-1)&lt;0,0,TEXT(График!CN98-График!CM98,"ч")-1)))</f>
        <v>#REF!</v>
      </c>
      <c r="AF97" s="289" t="e">
        <f>IF(ISTEXT(График!CP98),График!CP98,IF('Ночные Часы'!AF97&gt;0,CONCATENATE(IF((TEXT(График!CQ98-График!CP98,"ч")-1)&lt;0,0,TEXT(График!CQ98-График!CP98,"ч")-1),"_",TEXT('Ночные Часы'!AF97,"Ч")),IF((TEXT(График!CQ98-График!CP98,"ч")-1)&lt;0,0,TEXT(График!CQ98-График!CP98,"ч")-1)))</f>
        <v>#REF!</v>
      </c>
      <c r="AG97" s="289" t="e">
        <f>IF(ISTEXT(График!CS98),График!CS98,IF('Ночные Часы'!AG97&gt;0,CONCATENATE(IF((TEXT(График!CT98-График!CS98,"ч")-1)&lt;0,0,TEXT(График!CT98-График!CS98,"ч")-1),"_",TEXT('Ночные Часы'!AG97,"Ч")),IF((TEXT(График!CT98-График!CS98,"ч")-1)&lt;0,0,TEXT(График!CT98-График!CS98,"ч")-1)))</f>
        <v>#REF!</v>
      </c>
      <c r="AH97" s="284">
        <f>График!CW98</f>
        <v>0</v>
      </c>
      <c r="AI97" s="196" t="e">
        <f t="array" ref="AI97">SUM(IFERROR(--LEFTB(C97:AG97,FIND("_",C97:AG97)-1),C97:AG97))</f>
        <v>#REF!</v>
      </c>
      <c r="AJ97" s="284">
        <f t="array" ref="AJ97">SUM(--IFERROR(MID(C97:AG97,SEARCH("_",C97:AG97)+1,1),0))</f>
        <v>0</v>
      </c>
      <c r="AK97" s="285" t="e">
        <f>'Ночные Часы'!AH97</f>
        <v>#REF!</v>
      </c>
      <c r="AL97" s="285" t="e">
        <f t="shared" si="5"/>
        <v>#REF!</v>
      </c>
      <c r="AM97" s="351">
        <f t="shared" si="6"/>
        <v>0</v>
      </c>
      <c r="AN97" s="351">
        <f t="shared" si="7"/>
        <v>0</v>
      </c>
      <c r="AO97" s="351">
        <f t="shared" si="8"/>
        <v>0</v>
      </c>
    </row>
    <row r="98" spans="1:41" x14ac:dyDescent="0.25">
      <c r="A98" s="8">
        <f>VLOOKUP(B98,'Список КК'!$M$2:$N$377,2,TRUE)</f>
        <v>867</v>
      </c>
      <c r="B98" s="9" t="str">
        <f>График!C99</f>
        <v>ГК</v>
      </c>
      <c r="C98" s="289" t="e">
        <f>IF(ISTEXT(График!G99),График!G99,IF('Ночные Часы'!C98&gt;0,CONCATENATE(IF((TEXT(График!H99-График!G99,"ч")-1)&lt;0,0,TEXT(График!H99-График!G99,"ч")-1),"_",TEXT('Ночные Часы'!C98,"Ч")),IF((TEXT(График!H99-График!G99,"ч")-1)&lt;0,0,TEXT(График!H99-График!G99,"ч")-1)))</f>
        <v>#REF!</v>
      </c>
      <c r="D98" s="289" t="e">
        <f>IF(ISTEXT(График!J99),График!J99,IF('Ночные Часы'!D98&gt;0,CONCATENATE(IF((TEXT(График!K99-График!J99,"ч")-1)&lt;0,0,TEXT(График!K99-График!J99,"ч")-1),"_",TEXT('Ночные Часы'!D98,"Ч")),IF((TEXT(График!K99-График!J99,"ч")-1)&lt;0,0,TEXT(График!K99-График!J99,"ч")-1)))</f>
        <v>#REF!</v>
      </c>
      <c r="E98" s="289" t="e">
        <f>IF(ISTEXT(График!M99),График!M99,IF('Ночные Часы'!E98&gt;0,CONCATENATE(IF((TEXT(График!N99-График!M99,"ч")-1)&lt;0,0,TEXT(График!N99-График!M99,"ч")-1),"_",TEXT('Ночные Часы'!E98,"Ч")),IF((TEXT(График!N99-График!M99,"ч")-1)&lt;0,0,TEXT(График!N99-График!M99,"ч")-1)))</f>
        <v>#REF!</v>
      </c>
      <c r="F98" s="289" t="e">
        <f>IF(ISTEXT(График!P99),График!P99,IF('Ночные Часы'!F98&gt;0,CONCATENATE(IF((TEXT(График!Q99-График!P99,"ч")-1)&lt;0,0,TEXT(График!Q99-График!P99,"ч")-1),"_",TEXT('Ночные Часы'!F98,"Ч")),IF((TEXT(График!Q99-График!P99,"ч")-1)&lt;0,0,TEXT(График!Q99-График!P99,"ч")-1)))</f>
        <v>#REF!</v>
      </c>
      <c r="G98" s="289" t="e">
        <f>IF(ISTEXT(График!S99),График!S99,IF('Ночные Часы'!G98&gt;0,CONCATENATE(IF((TEXT(График!T99-График!S99,"ч")-1)&lt;0,0,TEXT(График!T99-График!S99,"ч")-1),"_",TEXT('Ночные Часы'!G98,"Ч")),IF((TEXT(График!T99-График!S99,"ч")-1)&lt;0,0,TEXT(График!T99-График!S99,"ч")-1)))</f>
        <v>#REF!</v>
      </c>
      <c r="H98" s="289" t="e">
        <f>IF(ISTEXT(График!V99),График!V99,IF('Ночные Часы'!H98&gt;0,CONCATENATE(IF((TEXT(График!W99-График!V99,"ч")-1)&lt;0,0,TEXT(График!W99-График!V99,"ч")-1),"_",TEXT('Ночные Часы'!H98,"Ч")),IF((TEXT(График!W99-График!V99,"ч")-1)&lt;0,0,TEXT(График!W99-График!V99,"ч")-1)))</f>
        <v>#REF!</v>
      </c>
      <c r="I98" s="289" t="e">
        <f>IF(ISTEXT(График!Y99),График!Y99,IF('Ночные Часы'!I98&gt;0,CONCATENATE(IF((TEXT(График!Z99-График!Y99,"ч")-1)&lt;0,0,TEXT(График!Z99-График!Y99,"ч")-1),"_",TEXT('Ночные Часы'!I98,"Ч")),IF((TEXT(График!Z99-График!Y99,"ч")-1)&lt;0,0,TEXT(График!Z99-График!Y99,"ч")-1)))</f>
        <v>#REF!</v>
      </c>
      <c r="J98" s="289" t="e">
        <f>IF(ISTEXT(График!AB99),График!AB99,IF('Ночные Часы'!J98&gt;0,CONCATENATE(IF((TEXT(График!AC99-График!AB99,"ч")-1)&lt;0,0,TEXT(График!AC99-График!AB99,"ч")-1),"_",TEXT('Ночные Часы'!J98,"Ч")),IF((TEXT(График!AC99-График!AB99,"ч")-1)&lt;0,0,TEXT(График!AC99-График!AB99,"ч")-1)))</f>
        <v>#REF!</v>
      </c>
      <c r="K98" s="289" t="e">
        <f>IF(ISTEXT(График!AE99),График!AE99,IF('Ночные Часы'!K98&gt;0,CONCATENATE(IF((TEXT(График!AF99-График!AE99,"ч")-1)&lt;0,0,TEXT(График!AF99-График!AE99,"ч")-1),"_",TEXT('Ночные Часы'!K98,"Ч")),IF((TEXT(График!AF99-График!AE99,"ч")-1)&lt;0,0,TEXT(График!AF99-График!AE99,"ч")-1)))</f>
        <v>#REF!</v>
      </c>
      <c r="L98" s="289" t="e">
        <f>IF(ISTEXT(График!AH99),График!AH99,IF('Ночные Часы'!L98&gt;0,CONCATENATE(IF((TEXT(График!AI99-График!AH99,"ч")-1)&lt;0,0,TEXT(График!AI99-График!AH99,"ч")-1),"_",TEXT('Ночные Часы'!L98,"Ч")),IF((TEXT(График!AI99-График!AH99,"ч")-1)&lt;0,0,TEXT(График!AI99-График!AH99,"ч")-1)))</f>
        <v>#REF!</v>
      </c>
      <c r="M98" s="289" t="e">
        <f>IF(ISTEXT(График!AK99),График!AK99,IF('Ночные Часы'!M98&gt;0,CONCATENATE(IF((TEXT(График!AL99-График!AK99,"ч")-1)&lt;0,0,TEXT(График!AL99-График!AK99,"ч")-1),"_",TEXT('Ночные Часы'!M98,"Ч")),IF((TEXT(График!AL99-График!AK99,"ч")-1)&lt;0,0,TEXT(График!AL99-График!AK99,"ч")-1)))</f>
        <v>#REF!</v>
      </c>
      <c r="N98" s="289" t="e">
        <f>IF(ISTEXT(График!AN99),График!AN99,IF('Ночные Часы'!N98&gt;0,CONCATENATE(IF((TEXT(График!AO99-График!AN99,"ч")-1)&lt;0,0,TEXT(График!AO99-График!AN99,"ч")-1),"_",TEXT('Ночные Часы'!N98,"Ч")),IF((TEXT(График!AO99-График!AN99,"ч")-1)&lt;0,0,TEXT(График!AO99-График!AN99,"ч")-1)))</f>
        <v>#REF!</v>
      </c>
      <c r="O98" s="289" t="e">
        <f>IF(ISTEXT(График!AQ99),График!AQ99,IF('Ночные Часы'!O98&gt;0,CONCATENATE(IF((TEXT(График!AR99-График!AQ99,"ч")-1)&lt;0,0,TEXT(График!AR99-График!AQ99,"ч")-1),"_",TEXT('Ночные Часы'!O98,"Ч")),IF((TEXT(График!AR99-График!AQ99,"ч")-1)&lt;0,0,TEXT(График!AR99-График!AQ99,"ч")-1)))</f>
        <v>#REF!</v>
      </c>
      <c r="P98" s="289" t="e">
        <f>IF(ISTEXT(График!AT99),График!AT99,IF('Ночные Часы'!P98&gt;0,CONCATENATE(IF((TEXT(График!AU99-График!AT99,"ч")-1)&lt;0,0,TEXT(График!AU99-График!AT99,"ч")-1),"_",TEXT('Ночные Часы'!P98,"Ч")),IF((TEXT(График!AU99-График!AT99,"ч")-1)&lt;0,0,TEXT(График!AU99-График!AT99,"ч")-1)))</f>
        <v>#REF!</v>
      </c>
      <c r="Q98" s="289" t="e">
        <f>IF(ISTEXT(График!AW99),График!AW99,IF('Ночные Часы'!Q98&gt;0,CONCATENATE(IF((TEXT(График!AX99-График!AW99,"ч")-1)&lt;0,0,TEXT(График!AX99-График!AW99,"ч")-1),"_",TEXT('Ночные Часы'!Q98,"Ч")),IF((TEXT(График!AX99-График!AW99,"ч")-1)&lt;0,0,TEXT(График!AX99-График!AW99,"ч")-1)))</f>
        <v>#REF!</v>
      </c>
      <c r="R98" s="289" t="e">
        <f>IF(ISTEXT(График!AZ99),График!AZ99,IF('Ночные Часы'!R98&gt;0,CONCATENATE(IF((TEXT(График!BA99-График!AZ99,"ч")-1)&lt;0,0,TEXT(График!BA99-График!AZ99,"ч")-1),"_",TEXT('Ночные Часы'!R98,"Ч")),IF((TEXT(График!BA99-График!AZ99,"ч")-1)&lt;0,0,TEXT(График!BA99-График!AZ99,"ч")-1)))</f>
        <v>#REF!</v>
      </c>
      <c r="S98" s="289" t="e">
        <f>IF(ISTEXT(График!BC99),График!BC99,IF('Ночные Часы'!S98&gt;0,CONCATENATE(IF((TEXT(График!BD99-График!BC99,"ч")-1)&lt;0,0,TEXT(График!BD99-График!BC99,"ч")-1),"_",TEXT('Ночные Часы'!S98,"Ч")),IF((TEXT(График!BD99-График!BC99,"ч")-1)&lt;0,0,TEXT(График!BD99-График!BC99,"ч")-1)))</f>
        <v>#REF!</v>
      </c>
      <c r="T98" s="289" t="e">
        <f>IF(ISTEXT(График!BF99),График!BF99,IF('Ночные Часы'!T98&gt;0,CONCATENATE(IF((TEXT(График!BG99-График!BF99,"ч")-1)&lt;0,0,TEXT(График!BG99-График!BF99,"ч")-1),"_",TEXT('Ночные Часы'!T98,"Ч")),IF((TEXT(График!BG99-График!BF99,"ч")-1)&lt;0,0,TEXT(График!BG99-График!BF99,"ч")-1)))</f>
        <v>#REF!</v>
      </c>
      <c r="U98" s="289" t="e">
        <f>IF(ISTEXT(График!BI99),График!BI99,IF('Ночные Часы'!U98&gt;0,CONCATENATE(IF((TEXT(График!BJ99-График!BI99,"ч")-1)&lt;0,0,TEXT(График!BJ99-График!BI99,"ч")-1),"_",TEXT('Ночные Часы'!U98,"Ч")),IF((TEXT(График!BJ99-График!BI99,"ч")-1)&lt;0,0,TEXT(График!BJ99-График!BI99,"ч")-1)))</f>
        <v>#REF!</v>
      </c>
      <c r="V98" s="289" t="e">
        <f>IF(ISTEXT(График!BL99),График!BL99,IF('Ночные Часы'!V98&gt;0,CONCATENATE(IF((TEXT(График!BM99-График!BL99,"ч")-1)&lt;0,0,TEXT(График!BM99-График!BL99,"ч")-1),"_",TEXT('Ночные Часы'!V98,"Ч")),IF((TEXT(График!BM99-График!BL99,"ч")-1)&lt;0,0,TEXT(График!BM99-График!BL99,"ч")-1)))</f>
        <v>#REF!</v>
      </c>
      <c r="W98" s="289" t="e">
        <f>IF(ISTEXT(График!BO99),График!BO99,IF('Ночные Часы'!W98&gt;0,CONCATENATE(IF((TEXT(График!BP99-График!BO99,"ч")-1)&lt;0,0,TEXT(График!BP99-График!BO99,"ч")-1),"_",TEXT('Ночные Часы'!W98,"Ч")),IF((TEXT(График!BP99-График!BO99,"ч")-1)&lt;0,0,TEXT(График!BP99-График!BO99,"ч")-1)))</f>
        <v>#REF!</v>
      </c>
      <c r="X98" s="289" t="e">
        <f>IF(ISTEXT(График!BR99),График!BR99,IF('Ночные Часы'!X98&gt;0,CONCATENATE(IF((TEXT(График!BS99-График!BR99,"ч")-1)&lt;0,0,TEXT(График!BS99-График!BR99,"ч")-1),"_",TEXT('Ночные Часы'!X98,"Ч")),IF((TEXT(График!BS99-График!BR99,"ч")-1)&lt;0,0,TEXT(График!BS99-График!BR99,"ч")-1)))</f>
        <v>#REF!</v>
      </c>
      <c r="Y98" s="289" t="e">
        <f>IF(ISTEXT(График!BU99),График!BU99,IF('Ночные Часы'!Y98&gt;0,CONCATENATE(IF((TEXT(График!BV99-График!BU99,"ч")-1)&lt;0,0,TEXT(График!BV99-График!BU99,"ч")-1),"_",TEXT('Ночные Часы'!Y98,"Ч")),IF((TEXT(График!BV99-График!BU99,"ч")-1)&lt;0,0,TEXT(График!BV99-График!BU99,"ч")-1)))</f>
        <v>#REF!</v>
      </c>
      <c r="Z98" s="289" t="e">
        <f>IF(ISTEXT(График!BX99),График!BX99,IF('Ночные Часы'!Z98&gt;0,CONCATENATE(IF((TEXT(График!BY99-График!BX99,"ч")-1)&lt;0,0,TEXT(График!BY99-График!BX99,"ч")-1),"_",TEXT('Ночные Часы'!Z98,"Ч")),IF((TEXT(График!BY99-График!BX99,"ч")-1)&lt;0,0,TEXT(График!BY99-График!BX99,"ч")-1)))</f>
        <v>#REF!</v>
      </c>
      <c r="AA98" s="289" t="e">
        <f>IF(ISTEXT(График!CA99),График!CA99,IF('Ночные Часы'!AA98&gt;0,CONCATENATE(IF((TEXT(График!CB99-График!CA99,"ч")-1)&lt;0,0,TEXT(График!CB99-График!CA99,"ч")-1),"_",TEXT('Ночные Часы'!AA98,"Ч")),IF((TEXT(График!CB99-График!CA99,"ч")-1)&lt;0,0,TEXT(График!CB99-График!CA99,"ч")-1)))</f>
        <v>#REF!</v>
      </c>
      <c r="AB98" s="289" t="e">
        <f>IF(ISTEXT(График!CD99),График!CD99,IF('Ночные Часы'!AB98&gt;0,CONCATENATE(IF((TEXT(График!CE99-График!CD99,"ч")-1)&lt;0,0,TEXT(График!CE99-График!CD99,"ч")-1),"_",TEXT('Ночные Часы'!AB98,"Ч")),IF((TEXT(График!CE99-График!CD99,"ч")-1)&lt;0,0,TEXT(График!CE99-График!CD99,"ч")-1)))</f>
        <v>#REF!</v>
      </c>
      <c r="AC98" s="289" t="e">
        <f>IF(ISTEXT(График!CG99),График!CG99,IF('Ночные Часы'!AC98&gt;0,CONCATENATE(IF((TEXT(График!CH99-График!CG99,"ч")-1)&lt;0,0,TEXT(График!CH99-График!CG99,"ч")-1),"_",TEXT('Ночные Часы'!AC98,"Ч")),IF((TEXT(График!CH99-График!CG99,"ч")-1)&lt;0,0,TEXT(График!CH99-График!CG99,"ч")-1)))</f>
        <v>#REF!</v>
      </c>
      <c r="AD98" s="289" t="e">
        <f>IF(ISTEXT(График!CJ99),График!CJ99,IF('Ночные Часы'!AD98&gt;0,CONCATENATE(IF((TEXT(График!CK99-График!CJ99,"ч")-1)&lt;0,0,TEXT(График!CK99-График!CJ99,"ч")-1),"_",TEXT('Ночные Часы'!AD98,"Ч")),IF((TEXT(График!CK99-График!CJ99,"ч")-1)&lt;0,0,TEXT(График!CK99-График!CJ99,"ч")-1)))</f>
        <v>#REF!</v>
      </c>
      <c r="AE98" s="289" t="e">
        <f>IF(ISTEXT(График!CM99),График!CM99,IF('Ночные Часы'!AE98&gt;0,CONCATENATE(IF((TEXT(График!CN99-График!CM99,"ч")-1)&lt;0,0,TEXT(График!CN99-График!CM99,"ч")-1),"_",TEXT('Ночные Часы'!AE98,"Ч")),IF((TEXT(График!CN99-График!CM99,"ч")-1)&lt;0,0,TEXT(График!CN99-График!CM99,"ч")-1)))</f>
        <v>#REF!</v>
      </c>
      <c r="AF98" s="289" t="e">
        <f>IF(ISTEXT(График!CP99),График!CP99,IF('Ночные Часы'!AF98&gt;0,CONCATENATE(IF((TEXT(График!CQ99-График!CP99,"ч")-1)&lt;0,0,TEXT(График!CQ99-График!CP99,"ч")-1),"_",TEXT('Ночные Часы'!AF98,"Ч")),IF((TEXT(График!CQ99-График!CP99,"ч")-1)&lt;0,0,TEXT(График!CQ99-График!CP99,"ч")-1)))</f>
        <v>#REF!</v>
      </c>
      <c r="AG98" s="289" t="e">
        <f>IF(ISTEXT(График!CS99),График!CS99,IF('Ночные Часы'!AG98&gt;0,CONCATENATE(IF((TEXT(График!CT99-График!CS99,"ч")-1)&lt;0,0,TEXT(График!CT99-График!CS99,"ч")-1),"_",TEXT('Ночные Часы'!AG98,"Ч")),IF((TEXT(График!CT99-График!CS99,"ч")-1)&lt;0,0,TEXT(График!CT99-График!CS99,"ч")-1)))</f>
        <v>#REF!</v>
      </c>
      <c r="AH98" s="284">
        <f>График!CW99</f>
        <v>0</v>
      </c>
      <c r="AI98" s="196" t="e">
        <f t="array" ref="AI98">SUM(IFERROR(--LEFTB(C98:AG98,FIND("_",C98:AG98)-1),C98:AG98))</f>
        <v>#REF!</v>
      </c>
      <c r="AJ98" s="284">
        <f t="array" ref="AJ98">SUM(--IFERROR(MID(C98:AG98,SEARCH("_",C98:AG98)+1,1),0))</f>
        <v>0</v>
      </c>
      <c r="AK98" s="285" t="e">
        <f>'Ночные Часы'!AH98</f>
        <v>#REF!</v>
      </c>
      <c r="AL98" s="285" t="e">
        <f t="shared" si="5"/>
        <v>#REF!</v>
      </c>
      <c r="AM98" s="351">
        <f t="shared" si="6"/>
        <v>0</v>
      </c>
      <c r="AN98" s="351">
        <f t="shared" si="7"/>
        <v>0</v>
      </c>
      <c r="AO98" s="351">
        <f t="shared" si="8"/>
        <v>0</v>
      </c>
    </row>
    <row r="99" spans="1:41" x14ac:dyDescent="0.25">
      <c r="A99" s="8">
        <f>VLOOKUP(B99,'Список КК'!$M$2:$N$377,2,TRUE)</f>
        <v>41717</v>
      </c>
      <c r="B99" s="9" t="str">
        <f>График!C100</f>
        <v>Возврат</v>
      </c>
      <c r="C99" s="289" t="e">
        <f>IF(ISTEXT(График!G100),График!G100,IF('Ночные Часы'!C99&gt;0,CONCATENATE(IF((TEXT(График!H100-График!G100,"ч")-1)&lt;0,0,TEXT(График!H100-График!G100,"ч")-1),"_",TEXT('Ночные Часы'!C99,"Ч")),IF((TEXT(График!H100-График!G100,"ч")-1)&lt;0,0,TEXT(График!H100-График!G100,"ч")-1)))</f>
        <v>#REF!</v>
      </c>
      <c r="D99" s="289" t="e">
        <f>IF(ISTEXT(График!J100),График!J100,IF('Ночные Часы'!D99&gt;0,CONCATENATE(IF((TEXT(График!K100-График!J100,"ч")-1)&lt;0,0,TEXT(График!K100-График!J100,"ч")-1),"_",TEXT('Ночные Часы'!D99,"Ч")),IF((TEXT(График!K100-График!J100,"ч")-1)&lt;0,0,TEXT(График!K100-График!J100,"ч")-1)))</f>
        <v>#REF!</v>
      </c>
      <c r="E99" s="289" t="e">
        <f>IF(ISTEXT(График!M100),График!M100,IF('Ночные Часы'!E99&gt;0,CONCATENATE(IF((TEXT(График!N100-График!M100,"ч")-1)&lt;0,0,TEXT(График!N100-График!M100,"ч")-1),"_",TEXT('Ночные Часы'!E99,"Ч")),IF((TEXT(График!N100-График!M100,"ч")-1)&lt;0,0,TEXT(График!N100-График!M100,"ч")-1)))</f>
        <v>#REF!</v>
      </c>
      <c r="F99" s="289" t="e">
        <f>IF(ISTEXT(График!P100),График!P100,IF('Ночные Часы'!F99&gt;0,CONCATENATE(IF((TEXT(График!Q100-График!P100,"ч")-1)&lt;0,0,TEXT(График!Q100-График!P100,"ч")-1),"_",TEXT('Ночные Часы'!F99,"Ч")),IF((TEXT(График!Q100-График!P100,"ч")-1)&lt;0,0,TEXT(График!Q100-График!P100,"ч")-1)))</f>
        <v>#REF!</v>
      </c>
      <c r="G99" s="289" t="e">
        <f>IF(ISTEXT(График!S100),График!S100,IF('Ночные Часы'!G99&gt;0,CONCATENATE(IF((TEXT(График!T100-График!S100,"ч")-1)&lt;0,0,TEXT(График!T100-График!S100,"ч")-1),"_",TEXT('Ночные Часы'!G99,"Ч")),IF((TEXT(График!T100-График!S100,"ч")-1)&lt;0,0,TEXT(График!T100-График!S100,"ч")-1)))</f>
        <v>#REF!</v>
      </c>
      <c r="H99" s="289" t="e">
        <f>IF(ISTEXT(График!V100),График!V100,IF('Ночные Часы'!H99&gt;0,CONCATENATE(IF((TEXT(График!W100-График!V100,"ч")-1)&lt;0,0,TEXT(График!W100-График!V100,"ч")-1),"_",TEXT('Ночные Часы'!H99,"Ч")),IF((TEXT(График!W100-График!V100,"ч")-1)&lt;0,0,TEXT(График!W100-График!V100,"ч")-1)))</f>
        <v>#REF!</v>
      </c>
      <c r="I99" s="289" t="e">
        <f>IF(ISTEXT(График!Y100),График!Y100,IF('Ночные Часы'!I99&gt;0,CONCATENATE(IF((TEXT(График!Z100-График!Y100,"ч")-1)&lt;0,0,TEXT(График!Z100-График!Y100,"ч")-1),"_",TEXT('Ночные Часы'!I99,"Ч")),IF((TEXT(График!Z100-График!Y100,"ч")-1)&lt;0,0,TEXT(График!Z100-График!Y100,"ч")-1)))</f>
        <v>#REF!</v>
      </c>
      <c r="J99" s="289" t="e">
        <f>IF(ISTEXT(График!AB100),График!AB100,IF('Ночные Часы'!J99&gt;0,CONCATENATE(IF((TEXT(График!AC100-График!AB100,"ч")-1)&lt;0,0,TEXT(График!AC100-График!AB100,"ч")-1),"_",TEXT('Ночные Часы'!J99,"Ч")),IF((TEXT(График!AC100-График!AB100,"ч")-1)&lt;0,0,TEXT(График!AC100-График!AB100,"ч")-1)))</f>
        <v>#REF!</v>
      </c>
      <c r="K99" s="289" t="e">
        <f>IF(ISTEXT(График!AE100),График!AE100,IF('Ночные Часы'!K99&gt;0,CONCATENATE(IF((TEXT(График!AF100-График!AE100,"ч")-1)&lt;0,0,TEXT(График!AF100-График!AE100,"ч")-1),"_",TEXT('Ночные Часы'!K99,"Ч")),IF((TEXT(График!AF100-График!AE100,"ч")-1)&lt;0,0,TEXT(График!AF100-График!AE100,"ч")-1)))</f>
        <v>#REF!</v>
      </c>
      <c r="L99" s="289" t="e">
        <f>IF(ISTEXT(График!AH100),График!AH100,IF('Ночные Часы'!L99&gt;0,CONCATENATE(IF((TEXT(График!AI100-График!AH100,"ч")-1)&lt;0,0,TEXT(График!AI100-График!AH100,"ч")-1),"_",TEXT('Ночные Часы'!L99,"Ч")),IF((TEXT(График!AI100-График!AH100,"ч")-1)&lt;0,0,TEXT(График!AI100-График!AH100,"ч")-1)))</f>
        <v>#REF!</v>
      </c>
      <c r="M99" s="289" t="e">
        <f>IF(ISTEXT(График!AK100),График!AK100,IF('Ночные Часы'!M99&gt;0,CONCATENATE(IF((TEXT(График!AL100-График!AK100,"ч")-1)&lt;0,0,TEXT(График!AL100-График!AK100,"ч")-1),"_",TEXT('Ночные Часы'!M99,"Ч")),IF((TEXT(График!AL100-График!AK100,"ч")-1)&lt;0,0,TEXT(График!AL100-График!AK100,"ч")-1)))</f>
        <v>#REF!</v>
      </c>
      <c r="N99" s="289" t="e">
        <f>IF(ISTEXT(График!AN100),График!AN100,IF('Ночные Часы'!N99&gt;0,CONCATENATE(IF((TEXT(График!AO100-График!AN100,"ч")-1)&lt;0,0,TEXT(График!AO100-График!AN100,"ч")-1),"_",TEXT('Ночные Часы'!N99,"Ч")),IF((TEXT(График!AO100-График!AN100,"ч")-1)&lt;0,0,TEXT(График!AO100-График!AN100,"ч")-1)))</f>
        <v>#REF!</v>
      </c>
      <c r="O99" s="289" t="e">
        <f>IF(ISTEXT(График!AQ100),График!AQ100,IF('Ночные Часы'!O99&gt;0,CONCATENATE(IF((TEXT(График!AR100-График!AQ100,"ч")-1)&lt;0,0,TEXT(График!AR100-График!AQ100,"ч")-1),"_",TEXT('Ночные Часы'!O99,"Ч")),IF((TEXT(График!AR100-График!AQ100,"ч")-1)&lt;0,0,TEXT(График!AR100-График!AQ100,"ч")-1)))</f>
        <v>#REF!</v>
      </c>
      <c r="P99" s="289" t="e">
        <f>IF(ISTEXT(График!AT100),График!AT100,IF('Ночные Часы'!P99&gt;0,CONCATENATE(IF((TEXT(График!AU100-График!AT100,"ч")-1)&lt;0,0,TEXT(График!AU100-График!AT100,"ч")-1),"_",TEXT('Ночные Часы'!P99,"Ч")),IF((TEXT(График!AU100-График!AT100,"ч")-1)&lt;0,0,TEXT(График!AU100-График!AT100,"ч")-1)))</f>
        <v>#REF!</v>
      </c>
      <c r="Q99" s="289" t="e">
        <f>IF(ISTEXT(График!AW100),График!AW100,IF('Ночные Часы'!Q99&gt;0,CONCATENATE(IF((TEXT(График!AX100-График!AW100,"ч")-1)&lt;0,0,TEXT(График!AX100-График!AW100,"ч")-1),"_",TEXT('Ночные Часы'!Q99,"Ч")),IF((TEXT(График!AX100-График!AW100,"ч")-1)&lt;0,0,TEXT(График!AX100-График!AW100,"ч")-1)))</f>
        <v>#REF!</v>
      </c>
      <c r="R99" s="289" t="e">
        <f>IF(ISTEXT(График!AZ100),График!AZ100,IF('Ночные Часы'!R99&gt;0,CONCATENATE(IF((TEXT(График!BA100-График!AZ100,"ч")-1)&lt;0,0,TEXT(График!BA100-График!AZ100,"ч")-1),"_",TEXT('Ночные Часы'!R99,"Ч")),IF((TEXT(График!BA100-График!AZ100,"ч")-1)&lt;0,0,TEXT(График!BA100-График!AZ100,"ч")-1)))</f>
        <v>#REF!</v>
      </c>
      <c r="S99" s="289" t="e">
        <f>IF(ISTEXT(График!BC100),График!BC100,IF('Ночные Часы'!S99&gt;0,CONCATENATE(IF((TEXT(График!BD100-График!BC100,"ч")-1)&lt;0,0,TEXT(График!BD100-График!BC100,"ч")-1),"_",TEXT('Ночные Часы'!S99,"Ч")),IF((TEXT(График!BD100-График!BC100,"ч")-1)&lt;0,0,TEXT(График!BD100-График!BC100,"ч")-1)))</f>
        <v>#REF!</v>
      </c>
      <c r="T99" s="289" t="e">
        <f>IF(ISTEXT(График!BF100),График!BF100,IF('Ночные Часы'!T99&gt;0,CONCATENATE(IF((TEXT(График!BG100-График!BF100,"ч")-1)&lt;0,0,TEXT(График!BG100-График!BF100,"ч")-1),"_",TEXT('Ночные Часы'!T99,"Ч")),IF((TEXT(График!BG100-График!BF100,"ч")-1)&lt;0,0,TEXT(График!BG100-График!BF100,"ч")-1)))</f>
        <v>#REF!</v>
      </c>
      <c r="U99" s="289" t="e">
        <f>IF(ISTEXT(График!BI100),График!BI100,IF('Ночные Часы'!U99&gt;0,CONCATENATE(IF((TEXT(График!BJ100-График!BI100,"ч")-1)&lt;0,0,TEXT(График!BJ100-График!BI100,"ч")-1),"_",TEXT('Ночные Часы'!U99,"Ч")),IF((TEXT(График!BJ100-График!BI100,"ч")-1)&lt;0,0,TEXT(График!BJ100-График!BI100,"ч")-1)))</f>
        <v>#REF!</v>
      </c>
      <c r="V99" s="289" t="e">
        <f>IF(ISTEXT(График!BL100),График!BL100,IF('Ночные Часы'!V99&gt;0,CONCATENATE(IF((TEXT(График!BM100-График!BL100,"ч")-1)&lt;0,0,TEXT(График!BM100-График!BL100,"ч")-1),"_",TEXT('Ночные Часы'!V99,"Ч")),IF((TEXT(График!BM100-График!BL100,"ч")-1)&lt;0,0,TEXT(График!BM100-График!BL100,"ч")-1)))</f>
        <v>#REF!</v>
      </c>
      <c r="W99" s="289" t="e">
        <f>IF(ISTEXT(График!BO100),График!BO100,IF('Ночные Часы'!W99&gt;0,CONCATENATE(IF((TEXT(График!BP100-График!BO100,"ч")-1)&lt;0,0,TEXT(График!BP100-График!BO100,"ч")-1),"_",TEXT('Ночные Часы'!W99,"Ч")),IF((TEXT(График!BP100-График!BO100,"ч")-1)&lt;0,0,TEXT(График!BP100-График!BO100,"ч")-1)))</f>
        <v>#REF!</v>
      </c>
      <c r="X99" s="289" t="e">
        <f>IF(ISTEXT(График!BR100),График!BR100,IF('Ночные Часы'!X99&gt;0,CONCATENATE(IF((TEXT(График!BS100-График!BR100,"ч")-1)&lt;0,0,TEXT(График!BS100-График!BR100,"ч")-1),"_",TEXT('Ночные Часы'!X99,"Ч")),IF((TEXT(График!BS100-График!BR100,"ч")-1)&lt;0,0,TEXT(График!BS100-График!BR100,"ч")-1)))</f>
        <v>#REF!</v>
      </c>
      <c r="Y99" s="289" t="e">
        <f>IF(ISTEXT(График!BU100),График!BU100,IF('Ночные Часы'!Y99&gt;0,CONCATENATE(IF((TEXT(График!BV100-График!BU100,"ч")-1)&lt;0,0,TEXT(График!BV100-График!BU100,"ч")-1),"_",TEXT('Ночные Часы'!Y99,"Ч")),IF((TEXT(График!BV100-График!BU100,"ч")-1)&lt;0,0,TEXT(График!BV100-График!BU100,"ч")-1)))</f>
        <v>#REF!</v>
      </c>
      <c r="Z99" s="289" t="e">
        <f>IF(ISTEXT(График!BX100),График!BX100,IF('Ночные Часы'!Z99&gt;0,CONCATENATE(IF((TEXT(График!BY100-График!BX100,"ч")-1)&lt;0,0,TEXT(График!BY100-График!BX100,"ч")-1),"_",TEXT('Ночные Часы'!Z99,"Ч")),IF((TEXT(График!BY100-График!BX100,"ч")-1)&lt;0,0,TEXT(График!BY100-График!BX100,"ч")-1)))</f>
        <v>#REF!</v>
      </c>
      <c r="AA99" s="289" t="e">
        <f>IF(ISTEXT(График!CA100),График!CA100,IF('Ночные Часы'!AA99&gt;0,CONCATENATE(IF((TEXT(График!CB100-График!CA100,"ч")-1)&lt;0,0,TEXT(График!CB100-График!CA100,"ч")-1),"_",TEXT('Ночные Часы'!AA99,"Ч")),IF((TEXT(График!CB100-График!CA100,"ч")-1)&lt;0,0,TEXT(График!CB100-График!CA100,"ч")-1)))</f>
        <v>#REF!</v>
      </c>
      <c r="AB99" s="289" t="e">
        <f>IF(ISTEXT(График!CD100),График!CD100,IF('Ночные Часы'!AB99&gt;0,CONCATENATE(IF((TEXT(График!CE100-График!CD100,"ч")-1)&lt;0,0,TEXT(График!CE100-График!CD100,"ч")-1),"_",TEXT('Ночные Часы'!AB99,"Ч")),IF((TEXT(График!CE100-График!CD100,"ч")-1)&lt;0,0,TEXT(График!CE100-График!CD100,"ч")-1)))</f>
        <v>#REF!</v>
      </c>
      <c r="AC99" s="289" t="e">
        <f>IF(ISTEXT(График!CG100),График!CG100,IF('Ночные Часы'!AC99&gt;0,CONCATENATE(IF((TEXT(График!CH100-График!CG100,"ч")-1)&lt;0,0,TEXT(График!CH100-График!CG100,"ч")-1),"_",TEXT('Ночные Часы'!AC99,"Ч")),IF((TEXT(График!CH100-График!CG100,"ч")-1)&lt;0,0,TEXT(График!CH100-График!CG100,"ч")-1)))</f>
        <v>#REF!</v>
      </c>
      <c r="AD99" s="289" t="e">
        <f>IF(ISTEXT(График!CJ100),График!CJ100,IF('Ночные Часы'!AD99&gt;0,CONCATENATE(IF((TEXT(График!CK100-График!CJ100,"ч")-1)&lt;0,0,TEXT(График!CK100-График!CJ100,"ч")-1),"_",TEXT('Ночные Часы'!AD99,"Ч")),IF((TEXT(График!CK100-График!CJ100,"ч")-1)&lt;0,0,TEXT(График!CK100-График!CJ100,"ч")-1)))</f>
        <v>#REF!</v>
      </c>
      <c r="AE99" s="289" t="e">
        <f>IF(ISTEXT(График!CM100),График!CM100,IF('Ночные Часы'!AE99&gt;0,CONCATENATE(IF((TEXT(График!CN100-График!CM100,"ч")-1)&lt;0,0,TEXT(График!CN100-График!CM100,"ч")-1),"_",TEXT('Ночные Часы'!AE99,"Ч")),IF((TEXT(График!CN100-График!CM100,"ч")-1)&lt;0,0,TEXT(График!CN100-График!CM100,"ч")-1)))</f>
        <v>#REF!</v>
      </c>
      <c r="AF99" s="289" t="e">
        <f>IF(ISTEXT(График!CP100),График!CP100,IF('Ночные Часы'!AF99&gt;0,CONCATENATE(IF((TEXT(График!CQ100-График!CP100,"ч")-1)&lt;0,0,TEXT(График!CQ100-График!CP100,"ч")-1),"_",TEXT('Ночные Часы'!AF99,"Ч")),IF((TEXT(График!CQ100-График!CP100,"ч")-1)&lt;0,0,TEXT(График!CQ100-График!CP100,"ч")-1)))</f>
        <v>#REF!</v>
      </c>
      <c r="AG99" s="289" t="e">
        <f>IF(ISTEXT(График!CS100),График!CS100,IF('Ночные Часы'!AG99&gt;0,CONCATENATE(IF((TEXT(График!CT100-График!CS100,"ч")-1)&lt;0,0,TEXT(График!CT100-График!CS100,"ч")-1),"_",TEXT('Ночные Часы'!AG99,"Ч")),IF((TEXT(График!CT100-График!CS100,"ч")-1)&lt;0,0,TEXT(График!CT100-График!CS100,"ч")-1)))</f>
        <v>#REF!</v>
      </c>
      <c r="AH99" s="284">
        <f>График!CW100</f>
        <v>0</v>
      </c>
      <c r="AI99" s="196" t="e">
        <f t="array" ref="AI99">SUM(IFERROR(--LEFTB(C99:AG99,FIND("_",C99:AG99)-1),C99:AG99))</f>
        <v>#REF!</v>
      </c>
      <c r="AJ99" s="284">
        <f t="array" ref="AJ99">SUM(--IFERROR(MID(C99:AG99,SEARCH("_",C99:AG99)+1,1),0))</f>
        <v>0</v>
      </c>
      <c r="AK99" s="285" t="e">
        <f>'Ночные Часы'!AH99</f>
        <v>#REF!</v>
      </c>
      <c r="AL99" s="285" t="e">
        <f t="shared" si="5"/>
        <v>#REF!</v>
      </c>
      <c r="AM99" s="351">
        <f t="shared" si="6"/>
        <v>0</v>
      </c>
      <c r="AN99" s="351">
        <f t="shared" si="7"/>
        <v>0</v>
      </c>
      <c r="AO99" s="351">
        <f t="shared" si="8"/>
        <v>0</v>
      </c>
    </row>
    <row r="100" spans="1:41" x14ac:dyDescent="0.25">
      <c r="A100" s="8">
        <f>VLOOKUP(B100,'Список КК'!$M$2:$N$377,2,TRUE)</f>
        <v>30651</v>
      </c>
      <c r="B100" s="9" t="str">
        <f>График!C101</f>
        <v>СЦ</v>
      </c>
      <c r="C100" s="289" t="e">
        <f>IF(ISTEXT(График!G101),График!G101,IF('Ночные Часы'!C100&gt;0,CONCATENATE(IF((TEXT(График!H101-График!G101,"ч")-1)&lt;0,0,TEXT(График!H101-График!G101,"ч")-1),"_",TEXT('Ночные Часы'!C100,"Ч")),IF((TEXT(График!H101-График!G101,"ч")-1)&lt;0,0,TEXT(График!H101-График!G101,"ч")-1)))</f>
        <v>#REF!</v>
      </c>
      <c r="D100" s="289" t="e">
        <f>IF(ISTEXT(График!J101),График!J101,IF('Ночные Часы'!D100&gt;0,CONCATENATE(IF((TEXT(График!K101-График!J101,"ч")-1)&lt;0,0,TEXT(График!K101-График!J101,"ч")-1),"_",TEXT('Ночные Часы'!D100,"Ч")),IF((TEXT(График!K101-График!J101,"ч")-1)&lt;0,0,TEXT(График!K101-График!J101,"ч")-1)))</f>
        <v>#REF!</v>
      </c>
      <c r="E100" s="289" t="e">
        <f>IF(ISTEXT(График!M101),График!M101,IF('Ночные Часы'!E100&gt;0,CONCATENATE(IF((TEXT(График!N101-График!M101,"ч")-1)&lt;0,0,TEXT(График!N101-График!M101,"ч")-1),"_",TEXT('Ночные Часы'!E100,"Ч")),IF((TEXT(График!N101-График!M101,"ч")-1)&lt;0,0,TEXT(График!N101-График!M101,"ч")-1)))</f>
        <v>#REF!</v>
      </c>
      <c r="F100" s="289" t="e">
        <f>IF(ISTEXT(График!P101),График!P101,IF('Ночные Часы'!F100&gt;0,CONCATENATE(IF((TEXT(График!Q101-График!P101,"ч")-1)&lt;0,0,TEXT(График!Q101-График!P101,"ч")-1),"_",TEXT('Ночные Часы'!F100,"Ч")),IF((TEXT(График!Q101-График!P101,"ч")-1)&lt;0,0,TEXT(График!Q101-График!P101,"ч")-1)))</f>
        <v>#REF!</v>
      </c>
      <c r="G100" s="289" t="e">
        <f>IF(ISTEXT(График!S101),График!S101,IF('Ночные Часы'!G100&gt;0,CONCATENATE(IF((TEXT(График!T101-График!S101,"ч")-1)&lt;0,0,TEXT(График!T101-График!S101,"ч")-1),"_",TEXT('Ночные Часы'!G100,"Ч")),IF((TEXT(График!T101-График!S101,"ч")-1)&lt;0,0,TEXT(График!T101-График!S101,"ч")-1)))</f>
        <v>#REF!</v>
      </c>
      <c r="H100" s="289" t="e">
        <f>IF(ISTEXT(График!V101),График!V101,IF('Ночные Часы'!H100&gt;0,CONCATENATE(IF((TEXT(График!W101-График!V101,"ч")-1)&lt;0,0,TEXT(График!W101-График!V101,"ч")-1),"_",TEXT('Ночные Часы'!H100,"Ч")),IF((TEXT(График!W101-График!V101,"ч")-1)&lt;0,0,TEXT(График!W101-График!V101,"ч")-1)))</f>
        <v>#REF!</v>
      </c>
      <c r="I100" s="289" t="e">
        <f>IF(ISTEXT(График!Y101),График!Y101,IF('Ночные Часы'!I100&gt;0,CONCATENATE(IF((TEXT(График!Z101-График!Y101,"ч")-1)&lt;0,0,TEXT(График!Z101-График!Y101,"ч")-1),"_",TEXT('Ночные Часы'!I100,"Ч")),IF((TEXT(График!Z101-График!Y101,"ч")-1)&lt;0,0,TEXT(График!Z101-График!Y101,"ч")-1)))</f>
        <v>#REF!</v>
      </c>
      <c r="J100" s="289" t="e">
        <f>IF(ISTEXT(График!AB101),График!AB101,IF('Ночные Часы'!J100&gt;0,CONCATENATE(IF((TEXT(График!AC101-График!AB101,"ч")-1)&lt;0,0,TEXT(График!AC101-График!AB101,"ч")-1),"_",TEXT('Ночные Часы'!J100,"Ч")),IF((TEXT(График!AC101-График!AB101,"ч")-1)&lt;0,0,TEXT(График!AC101-График!AB101,"ч")-1)))</f>
        <v>#REF!</v>
      </c>
      <c r="K100" s="289" t="e">
        <f>IF(ISTEXT(График!AE101),График!AE101,IF('Ночные Часы'!K100&gt;0,CONCATENATE(IF((TEXT(График!AF101-График!AE101,"ч")-1)&lt;0,0,TEXT(График!AF101-График!AE101,"ч")-1),"_",TEXT('Ночные Часы'!K100,"Ч")),IF((TEXT(График!AF101-График!AE101,"ч")-1)&lt;0,0,TEXT(График!AF101-График!AE101,"ч")-1)))</f>
        <v>#REF!</v>
      </c>
      <c r="L100" s="289" t="e">
        <f>IF(ISTEXT(График!AH101),График!AH101,IF('Ночные Часы'!L100&gt;0,CONCATENATE(IF((TEXT(График!AI101-График!AH101,"ч")-1)&lt;0,0,TEXT(График!AI101-График!AH101,"ч")-1),"_",TEXT('Ночные Часы'!L100,"Ч")),IF((TEXT(График!AI101-График!AH101,"ч")-1)&lt;0,0,TEXT(График!AI101-График!AH101,"ч")-1)))</f>
        <v>#REF!</v>
      </c>
      <c r="M100" s="289" t="e">
        <f>IF(ISTEXT(График!AK101),График!AK101,IF('Ночные Часы'!M100&gt;0,CONCATENATE(IF((TEXT(График!AL101-График!AK101,"ч")-1)&lt;0,0,TEXT(График!AL101-График!AK101,"ч")-1),"_",TEXT('Ночные Часы'!M100,"Ч")),IF((TEXT(График!AL101-График!AK101,"ч")-1)&lt;0,0,TEXT(График!AL101-График!AK101,"ч")-1)))</f>
        <v>#REF!</v>
      </c>
      <c r="N100" s="289" t="e">
        <f>IF(ISTEXT(График!AN101),График!AN101,IF('Ночные Часы'!N100&gt;0,CONCATENATE(IF((TEXT(График!AO101-График!AN101,"ч")-1)&lt;0,0,TEXT(График!AO101-График!AN101,"ч")-1),"_",TEXT('Ночные Часы'!N100,"Ч")),IF((TEXT(График!AO101-График!AN101,"ч")-1)&lt;0,0,TEXT(График!AO101-График!AN101,"ч")-1)))</f>
        <v>#REF!</v>
      </c>
      <c r="O100" s="289" t="e">
        <f>IF(ISTEXT(График!AQ101),График!AQ101,IF('Ночные Часы'!O100&gt;0,CONCATENATE(IF((TEXT(График!AR101-График!AQ101,"ч")-1)&lt;0,0,TEXT(График!AR101-График!AQ101,"ч")-1),"_",TEXT('Ночные Часы'!O100,"Ч")),IF((TEXT(График!AR101-График!AQ101,"ч")-1)&lt;0,0,TEXT(График!AR101-График!AQ101,"ч")-1)))</f>
        <v>#REF!</v>
      </c>
      <c r="P100" s="289" t="e">
        <f>IF(ISTEXT(График!AT101),График!AT101,IF('Ночные Часы'!P100&gt;0,CONCATENATE(IF((TEXT(График!AU101-График!AT101,"ч")-1)&lt;0,0,TEXT(График!AU101-График!AT101,"ч")-1),"_",TEXT('Ночные Часы'!P100,"Ч")),IF((TEXT(График!AU101-График!AT101,"ч")-1)&lt;0,0,TEXT(График!AU101-График!AT101,"ч")-1)))</f>
        <v>#REF!</v>
      </c>
      <c r="Q100" s="289" t="e">
        <f>IF(ISTEXT(График!AW101),График!AW101,IF('Ночные Часы'!Q100&gt;0,CONCATENATE(IF((TEXT(График!AX101-График!AW101,"ч")-1)&lt;0,0,TEXT(График!AX101-График!AW101,"ч")-1),"_",TEXT('Ночные Часы'!Q100,"Ч")),IF((TEXT(График!AX101-График!AW101,"ч")-1)&lt;0,0,TEXT(График!AX101-График!AW101,"ч")-1)))</f>
        <v>#REF!</v>
      </c>
      <c r="R100" s="289" t="e">
        <f>IF(ISTEXT(График!AZ101),График!AZ101,IF('Ночные Часы'!R100&gt;0,CONCATENATE(IF((TEXT(График!BA101-График!AZ101,"ч")-1)&lt;0,0,TEXT(График!BA101-График!AZ101,"ч")-1),"_",TEXT('Ночные Часы'!R100,"Ч")),IF((TEXT(График!BA101-График!AZ101,"ч")-1)&lt;0,0,TEXT(График!BA101-График!AZ101,"ч")-1)))</f>
        <v>#REF!</v>
      </c>
      <c r="S100" s="289" t="e">
        <f>IF(ISTEXT(График!BC101),График!BC101,IF('Ночные Часы'!S100&gt;0,CONCATENATE(IF((TEXT(График!BD101-График!BC101,"ч")-1)&lt;0,0,TEXT(График!BD101-График!BC101,"ч")-1),"_",TEXT('Ночные Часы'!S100,"Ч")),IF((TEXT(График!BD101-График!BC101,"ч")-1)&lt;0,0,TEXT(График!BD101-График!BC101,"ч")-1)))</f>
        <v>#REF!</v>
      </c>
      <c r="T100" s="289" t="e">
        <f>IF(ISTEXT(График!BF101),График!BF101,IF('Ночные Часы'!T100&gt;0,CONCATENATE(IF((TEXT(График!BG101-График!BF101,"ч")-1)&lt;0,0,TEXT(График!BG101-График!BF101,"ч")-1),"_",TEXT('Ночные Часы'!T100,"Ч")),IF((TEXT(График!BG101-График!BF101,"ч")-1)&lt;0,0,TEXT(График!BG101-График!BF101,"ч")-1)))</f>
        <v>#REF!</v>
      </c>
      <c r="U100" s="289" t="e">
        <f>IF(ISTEXT(График!BI101),График!BI101,IF('Ночные Часы'!U100&gt;0,CONCATENATE(IF((TEXT(График!BJ101-График!BI101,"ч")-1)&lt;0,0,TEXT(График!BJ101-График!BI101,"ч")-1),"_",TEXT('Ночные Часы'!U100,"Ч")),IF((TEXT(График!BJ101-График!BI101,"ч")-1)&lt;0,0,TEXT(График!BJ101-График!BI101,"ч")-1)))</f>
        <v>#REF!</v>
      </c>
      <c r="V100" s="289" t="e">
        <f>IF(ISTEXT(График!BL101),График!BL101,IF('Ночные Часы'!V100&gt;0,CONCATENATE(IF((TEXT(График!BM101-График!BL101,"ч")-1)&lt;0,0,TEXT(График!BM101-График!BL101,"ч")-1),"_",TEXT('Ночные Часы'!V100,"Ч")),IF((TEXT(График!BM101-График!BL101,"ч")-1)&lt;0,0,TEXT(График!BM101-График!BL101,"ч")-1)))</f>
        <v>#REF!</v>
      </c>
      <c r="W100" s="289" t="e">
        <f>IF(ISTEXT(График!BO101),График!BO101,IF('Ночные Часы'!W100&gt;0,CONCATENATE(IF((TEXT(График!BP101-График!BO101,"ч")-1)&lt;0,0,TEXT(График!BP101-График!BO101,"ч")-1),"_",TEXT('Ночные Часы'!W100,"Ч")),IF((TEXT(График!BP101-График!BO101,"ч")-1)&lt;0,0,TEXT(График!BP101-График!BO101,"ч")-1)))</f>
        <v>#REF!</v>
      </c>
      <c r="X100" s="289" t="e">
        <f>IF(ISTEXT(График!BR101),График!BR101,IF('Ночные Часы'!X100&gt;0,CONCATENATE(IF((TEXT(График!BS101-График!BR101,"ч")-1)&lt;0,0,TEXT(График!BS101-График!BR101,"ч")-1),"_",TEXT('Ночные Часы'!X100,"Ч")),IF((TEXT(График!BS101-График!BR101,"ч")-1)&lt;0,0,TEXT(График!BS101-График!BR101,"ч")-1)))</f>
        <v>#REF!</v>
      </c>
      <c r="Y100" s="289" t="e">
        <f>IF(ISTEXT(График!BU101),График!BU101,IF('Ночные Часы'!Y100&gt;0,CONCATENATE(IF((TEXT(График!BV101-График!BU101,"ч")-1)&lt;0,0,TEXT(График!BV101-График!BU101,"ч")-1),"_",TEXT('Ночные Часы'!Y100,"Ч")),IF((TEXT(График!BV101-График!BU101,"ч")-1)&lt;0,0,TEXT(График!BV101-График!BU101,"ч")-1)))</f>
        <v>#REF!</v>
      </c>
      <c r="Z100" s="289" t="e">
        <f>IF(ISTEXT(График!BX101),График!BX101,IF('Ночные Часы'!Z100&gt;0,CONCATENATE(IF((TEXT(График!BY101-График!BX101,"ч")-1)&lt;0,0,TEXT(График!BY101-График!BX101,"ч")-1),"_",TEXT('Ночные Часы'!Z100,"Ч")),IF((TEXT(График!BY101-График!BX101,"ч")-1)&lt;0,0,TEXT(График!BY101-График!BX101,"ч")-1)))</f>
        <v>#REF!</v>
      </c>
      <c r="AA100" s="289" t="e">
        <f>IF(ISTEXT(График!CA101),График!CA101,IF('Ночные Часы'!AA100&gt;0,CONCATENATE(IF((TEXT(График!CB101-График!CA101,"ч")-1)&lt;0,0,TEXT(График!CB101-График!CA101,"ч")-1),"_",TEXT('Ночные Часы'!AA100,"Ч")),IF((TEXT(График!CB101-График!CA101,"ч")-1)&lt;0,0,TEXT(График!CB101-График!CA101,"ч")-1)))</f>
        <v>#REF!</v>
      </c>
      <c r="AB100" s="289" t="e">
        <f>IF(ISTEXT(График!CD101),График!CD101,IF('Ночные Часы'!AB100&gt;0,CONCATENATE(IF((TEXT(График!CE101-График!CD101,"ч")-1)&lt;0,0,TEXT(График!CE101-График!CD101,"ч")-1),"_",TEXT('Ночные Часы'!AB100,"Ч")),IF((TEXT(График!CE101-График!CD101,"ч")-1)&lt;0,0,TEXT(График!CE101-График!CD101,"ч")-1)))</f>
        <v>#REF!</v>
      </c>
      <c r="AC100" s="289" t="e">
        <f>IF(ISTEXT(График!CG101),График!CG101,IF('Ночные Часы'!AC100&gt;0,CONCATENATE(IF((TEXT(График!CH101-График!CG101,"ч")-1)&lt;0,0,TEXT(График!CH101-График!CG101,"ч")-1),"_",TEXT('Ночные Часы'!AC100,"Ч")),IF((TEXT(График!CH101-График!CG101,"ч")-1)&lt;0,0,TEXT(График!CH101-График!CG101,"ч")-1)))</f>
        <v>#REF!</v>
      </c>
      <c r="AD100" s="289" t="e">
        <f>IF(ISTEXT(График!CJ101),График!CJ101,IF('Ночные Часы'!AD100&gt;0,CONCATENATE(IF((TEXT(График!CK101-График!CJ101,"ч")-1)&lt;0,0,TEXT(График!CK101-График!CJ101,"ч")-1),"_",TEXT('Ночные Часы'!AD100,"Ч")),IF((TEXT(График!CK101-График!CJ101,"ч")-1)&lt;0,0,TEXT(График!CK101-График!CJ101,"ч")-1)))</f>
        <v>#REF!</v>
      </c>
      <c r="AE100" s="289" t="e">
        <f>IF(ISTEXT(График!CM101),График!CM101,IF('Ночные Часы'!AE100&gt;0,CONCATENATE(IF((TEXT(График!CN101-График!CM101,"ч")-1)&lt;0,0,TEXT(График!CN101-График!CM101,"ч")-1),"_",TEXT('Ночные Часы'!AE100,"Ч")),IF((TEXT(График!CN101-График!CM101,"ч")-1)&lt;0,0,TEXT(График!CN101-График!CM101,"ч")-1)))</f>
        <v>#REF!</v>
      </c>
      <c r="AF100" s="289" t="e">
        <f>IF(ISTEXT(График!CP101),График!CP101,IF('Ночные Часы'!AF100&gt;0,CONCATENATE(IF((TEXT(График!CQ101-График!CP101,"ч")-1)&lt;0,0,TEXT(График!CQ101-График!CP101,"ч")-1),"_",TEXT('Ночные Часы'!AF100,"Ч")),IF((TEXT(График!CQ101-График!CP101,"ч")-1)&lt;0,0,TEXT(График!CQ101-График!CP101,"ч")-1)))</f>
        <v>#REF!</v>
      </c>
      <c r="AG100" s="289" t="e">
        <f>IF(ISTEXT(График!CS101),График!CS101,IF('Ночные Часы'!AG100&gt;0,CONCATENATE(IF((TEXT(График!CT101-График!CS101,"ч")-1)&lt;0,0,TEXT(График!CT101-График!CS101,"ч")-1),"_",TEXT('Ночные Часы'!AG100,"Ч")),IF((TEXT(График!CT101-График!CS101,"ч")-1)&lt;0,0,TEXT(График!CT101-График!CS101,"ч")-1)))</f>
        <v>#REF!</v>
      </c>
      <c r="AH100" s="284">
        <f>График!CW101</f>
        <v>0</v>
      </c>
      <c r="AI100" s="196" t="e">
        <f t="array" ref="AI100">SUM(IFERROR(--LEFTB(C100:AG100,FIND("_",C100:AG100)-1),C100:AG100))</f>
        <v>#REF!</v>
      </c>
      <c r="AJ100" s="284">
        <f t="array" ref="AJ100">SUM(--IFERROR(MID(C100:AG100,SEARCH("_",C100:AG100)+1,1),0))</f>
        <v>0</v>
      </c>
      <c r="AK100" s="285" t="e">
        <f>'Ночные Часы'!AH100</f>
        <v>#REF!</v>
      </c>
      <c r="AL100" s="285" t="e">
        <f t="shared" si="5"/>
        <v>#REF!</v>
      </c>
      <c r="AM100" s="351">
        <f t="shared" si="6"/>
        <v>0</v>
      </c>
      <c r="AN100" s="351">
        <f t="shared" si="7"/>
        <v>0</v>
      </c>
      <c r="AO100" s="351">
        <f t="shared" si="8"/>
        <v>0</v>
      </c>
    </row>
    <row r="101" spans="1:41" x14ac:dyDescent="0.25">
      <c r="A101" s="8">
        <f>VLOOKUP(B101,'Список КК'!$M$2:$N$377,2,TRUE)</f>
        <v>32560</v>
      </c>
      <c r="B101" s="9" t="str">
        <f>График!C102</f>
        <v>Инфо</v>
      </c>
      <c r="C101" s="289">
        <f>IF(ISTEXT(График!G102),График!G102,IF('Ночные Часы'!C101&gt;0,CONCATENATE(IF((TEXT(График!H102-График!G102,"ч")-1)&lt;0,0,TEXT(График!H102-График!G102,"ч")-1),"_",TEXT('Ночные Часы'!C101,"Ч")),IF((TEXT(График!H102-График!G102,"ч")-1)&lt;0,0,TEXT(График!H102-График!G102,"ч")-1)))</f>
        <v>0</v>
      </c>
      <c r="D101" s="289">
        <f>IF(ISTEXT(График!J102),График!J102,IF('Ночные Часы'!D101&gt;0,CONCATENATE(IF((TEXT(График!K102-График!J102,"ч")-1)&lt;0,0,TEXT(График!K102-График!J102,"ч")-1),"_",TEXT('Ночные Часы'!D101,"Ч")),IF((TEXT(График!K102-График!J102,"ч")-1)&lt;0,0,TEXT(График!K102-График!J102,"ч")-1)))</f>
        <v>0</v>
      </c>
      <c r="E101" s="289">
        <f>IF(ISTEXT(График!M102),График!M102,IF('Ночные Часы'!E101&gt;0,CONCATENATE(IF((TEXT(График!N102-График!M102,"ч")-1)&lt;0,0,TEXT(График!N102-График!M102,"ч")-1),"_",TEXT('Ночные Часы'!E101,"Ч")),IF((TEXT(График!N102-График!M102,"ч")-1)&lt;0,0,TEXT(График!N102-График!M102,"ч")-1)))</f>
        <v>0</v>
      </c>
      <c r="F101" s="289">
        <f>IF(ISTEXT(График!P102),График!P102,IF('Ночные Часы'!F101&gt;0,CONCATENATE(IF((TEXT(График!Q102-График!P102,"ч")-1)&lt;0,0,TEXT(График!Q102-График!P102,"ч")-1),"_",TEXT('Ночные Часы'!F101,"Ч")),IF((TEXT(График!Q102-График!P102,"ч")-1)&lt;0,0,TEXT(График!Q102-График!P102,"ч")-1)))</f>
        <v>0</v>
      </c>
      <c r="G101" s="289">
        <f>IF(ISTEXT(График!S102),График!S102,IF('Ночные Часы'!G101&gt;0,CONCATENATE(IF((TEXT(График!T102-График!S102,"ч")-1)&lt;0,0,TEXT(График!T102-График!S102,"ч")-1),"_",TEXT('Ночные Часы'!G101,"Ч")),IF((TEXT(График!T102-График!S102,"ч")-1)&lt;0,0,TEXT(График!T102-График!S102,"ч")-1)))</f>
        <v>0</v>
      </c>
      <c r="H101" s="289">
        <f>IF(ISTEXT(График!V102),График!V102,IF('Ночные Часы'!H101&gt;0,CONCATENATE(IF((TEXT(График!W102-График!V102,"ч")-1)&lt;0,0,TEXT(График!W102-График!V102,"ч")-1),"_",TEXT('Ночные Часы'!H101,"Ч")),IF((TEXT(График!W102-График!V102,"ч")-1)&lt;0,0,TEXT(График!W102-График!V102,"ч")-1)))</f>
        <v>0</v>
      </c>
      <c r="I101" s="289">
        <f>IF(ISTEXT(График!Y102),График!Y102,IF('Ночные Часы'!I101&gt;0,CONCATENATE(IF((TEXT(График!Z102-График!Y102,"ч")-1)&lt;0,0,TEXT(График!Z102-График!Y102,"ч")-1),"_",TEXT('Ночные Часы'!I101,"Ч")),IF((TEXT(График!Z102-График!Y102,"ч")-1)&lt;0,0,TEXT(График!Z102-График!Y102,"ч")-1)))</f>
        <v>0</v>
      </c>
      <c r="J101" s="289">
        <f>IF(ISTEXT(График!AB102),График!AB102,IF('Ночные Часы'!J101&gt;0,CONCATENATE(IF((TEXT(График!AC102-График!AB102,"ч")-1)&lt;0,0,TEXT(График!AC102-График!AB102,"ч")-1),"_",TEXT('Ночные Часы'!J101,"Ч")),IF((TEXT(График!AC102-График!AB102,"ч")-1)&lt;0,0,TEXT(График!AC102-График!AB102,"ч")-1)))</f>
        <v>0</v>
      </c>
      <c r="K101" s="289">
        <f>IF(ISTEXT(График!AE102),График!AE102,IF('Ночные Часы'!K101&gt;0,CONCATENATE(IF((TEXT(График!AF102-График!AE102,"ч")-1)&lt;0,0,TEXT(График!AF102-График!AE102,"ч")-1),"_",TEXT('Ночные Часы'!K101,"Ч")),IF((TEXT(График!AF102-График!AE102,"ч")-1)&lt;0,0,TEXT(График!AF102-График!AE102,"ч")-1)))</f>
        <v>0</v>
      </c>
      <c r="L101" s="289">
        <f>IF(ISTEXT(График!AH102),График!AH102,IF('Ночные Часы'!L101&gt;0,CONCATENATE(IF((TEXT(График!AI102-График!AH102,"ч")-1)&lt;0,0,TEXT(График!AI102-График!AH102,"ч")-1),"_",TEXT('Ночные Часы'!L101,"Ч")),IF((TEXT(График!AI102-График!AH102,"ч")-1)&lt;0,0,TEXT(График!AI102-График!AH102,"ч")-1)))</f>
        <v>0</v>
      </c>
      <c r="M101" s="289">
        <f>IF(ISTEXT(График!AK102),График!AK102,IF('Ночные Часы'!M101&gt;0,CONCATENATE(IF((TEXT(График!AL102-График!AK102,"ч")-1)&lt;0,0,TEXT(График!AL102-График!AK102,"ч")-1),"_",TEXT('Ночные Часы'!M101,"Ч")),IF((TEXT(График!AL102-График!AK102,"ч")-1)&lt;0,0,TEXT(График!AL102-График!AK102,"ч")-1)))</f>
        <v>0</v>
      </c>
      <c r="N101" s="289">
        <f>IF(ISTEXT(График!AN102),График!AN102,IF('Ночные Часы'!N101&gt;0,CONCATENATE(IF((TEXT(График!AO102-График!AN102,"ч")-1)&lt;0,0,TEXT(График!AO102-График!AN102,"ч")-1),"_",TEXT('Ночные Часы'!N101,"Ч")),IF((TEXT(График!AO102-График!AN102,"ч")-1)&lt;0,0,TEXT(График!AO102-График!AN102,"ч")-1)))</f>
        <v>0</v>
      </c>
      <c r="O101" s="289">
        <f>IF(ISTEXT(График!AQ102),График!AQ102,IF('Ночные Часы'!O101&gt;0,CONCATENATE(IF((TEXT(График!AR102-График!AQ102,"ч")-1)&lt;0,0,TEXT(График!AR102-График!AQ102,"ч")-1),"_",TEXT('Ночные Часы'!O101,"Ч")),IF((TEXT(График!AR102-График!AQ102,"ч")-1)&lt;0,0,TEXT(График!AR102-График!AQ102,"ч")-1)))</f>
        <v>0</v>
      </c>
      <c r="P101" s="289">
        <f>IF(ISTEXT(График!AT102),График!AT102,IF('Ночные Часы'!P101&gt;0,CONCATENATE(IF((TEXT(График!AU102-График!AT102,"ч")-1)&lt;0,0,TEXT(График!AU102-График!AT102,"ч")-1),"_",TEXT('Ночные Часы'!P101,"Ч")),IF((TEXT(График!AU102-График!AT102,"ч")-1)&lt;0,0,TEXT(График!AU102-График!AT102,"ч")-1)))</f>
        <v>0</v>
      </c>
      <c r="Q101" s="289">
        <f>IF(ISTEXT(График!AW102),График!AW102,IF('Ночные Часы'!Q101&gt;0,CONCATENATE(IF((TEXT(График!AX102-График!AW102,"ч")-1)&lt;0,0,TEXT(График!AX102-График!AW102,"ч")-1),"_",TEXT('Ночные Часы'!Q101,"Ч")),IF((TEXT(График!AX102-График!AW102,"ч")-1)&lt;0,0,TEXT(График!AX102-График!AW102,"ч")-1)))</f>
        <v>0</v>
      </c>
      <c r="R101" s="289">
        <f>IF(ISTEXT(График!AZ102),График!AZ102,IF('Ночные Часы'!R101&gt;0,CONCATENATE(IF((TEXT(График!BA102-График!AZ102,"ч")-1)&lt;0,0,TEXT(График!BA102-График!AZ102,"ч")-1),"_",TEXT('Ночные Часы'!R101,"Ч")),IF((TEXT(График!BA102-График!AZ102,"ч")-1)&lt;0,0,TEXT(График!BA102-График!AZ102,"ч")-1)))</f>
        <v>0</v>
      </c>
      <c r="S101" s="289">
        <f>IF(ISTEXT(График!BC102),График!BC102,IF('Ночные Часы'!S101&gt;0,CONCATENATE(IF((TEXT(График!BD102-График!BC102,"ч")-1)&lt;0,0,TEXT(График!BD102-График!BC102,"ч")-1),"_",TEXT('Ночные Часы'!S101,"Ч")),IF((TEXT(График!BD102-График!BC102,"ч")-1)&lt;0,0,TEXT(График!BD102-График!BC102,"ч")-1)))</f>
        <v>0</v>
      </c>
      <c r="T101" s="289">
        <f>IF(ISTEXT(График!BF102),График!BF102,IF('Ночные Часы'!T101&gt;0,CONCATENATE(IF((TEXT(График!BG102-График!BF102,"ч")-1)&lt;0,0,TEXT(График!BG102-График!BF102,"ч")-1),"_",TEXT('Ночные Часы'!T101,"Ч")),IF((TEXT(График!BG102-График!BF102,"ч")-1)&lt;0,0,TEXT(График!BG102-График!BF102,"ч")-1)))</f>
        <v>0</v>
      </c>
      <c r="U101" s="289">
        <f>IF(ISTEXT(График!BI102),График!BI102,IF('Ночные Часы'!U101&gt;0,CONCATENATE(IF((TEXT(График!BJ102-График!BI102,"ч")-1)&lt;0,0,TEXT(График!BJ102-График!BI102,"ч")-1),"_",TEXT('Ночные Часы'!U101,"Ч")),IF((TEXT(График!BJ102-График!BI102,"ч")-1)&lt;0,0,TEXT(График!BJ102-График!BI102,"ч")-1)))</f>
        <v>0</v>
      </c>
      <c r="V101" s="289">
        <f>IF(ISTEXT(График!BL102),График!BL102,IF('Ночные Часы'!V101&gt;0,CONCATENATE(IF((TEXT(График!BM102-График!BL102,"ч")-1)&lt;0,0,TEXT(График!BM102-График!BL102,"ч")-1),"_",TEXT('Ночные Часы'!V101,"Ч")),IF((TEXT(График!BM102-График!BL102,"ч")-1)&lt;0,0,TEXT(График!BM102-График!BL102,"ч")-1)))</f>
        <v>0</v>
      </c>
      <c r="W101" s="289">
        <f>IF(ISTEXT(График!BO102),График!BO102,IF('Ночные Часы'!W101&gt;0,CONCATENATE(IF((TEXT(График!BP102-График!BO102,"ч")-1)&lt;0,0,TEXT(График!BP102-График!BO102,"ч")-1),"_",TEXT('Ночные Часы'!W101,"Ч")),IF((TEXT(График!BP102-График!BO102,"ч")-1)&lt;0,0,TEXT(График!BP102-График!BO102,"ч")-1)))</f>
        <v>0</v>
      </c>
      <c r="X101" s="289">
        <f>IF(ISTEXT(График!BR102),График!BR102,IF('Ночные Часы'!X101&gt;0,CONCATENATE(IF((TEXT(График!BS102-График!BR102,"ч")-1)&lt;0,0,TEXT(График!BS102-График!BR102,"ч")-1),"_",TEXT('Ночные Часы'!X101,"Ч")),IF((TEXT(График!BS102-График!BR102,"ч")-1)&lt;0,0,TEXT(График!BS102-График!BR102,"ч")-1)))</f>
        <v>0</v>
      </c>
      <c r="Y101" s="289">
        <f>IF(ISTEXT(График!BU102),График!BU102,IF('Ночные Часы'!Y101&gt;0,CONCATENATE(IF((TEXT(График!BV102-График!BU102,"ч")-1)&lt;0,0,TEXT(График!BV102-График!BU102,"ч")-1),"_",TEXT('Ночные Часы'!Y101,"Ч")),IF((TEXT(График!BV102-График!BU102,"ч")-1)&lt;0,0,TEXT(График!BV102-График!BU102,"ч")-1)))</f>
        <v>0</v>
      </c>
      <c r="Z101" s="289">
        <f>IF(ISTEXT(График!BX102),График!BX102,IF('Ночные Часы'!Z101&gt;0,CONCATENATE(IF((TEXT(График!BY102-График!BX102,"ч")-1)&lt;0,0,TEXT(График!BY102-График!BX102,"ч")-1),"_",TEXT('Ночные Часы'!Z101,"Ч")),IF((TEXT(График!BY102-График!BX102,"ч")-1)&lt;0,0,TEXT(График!BY102-График!BX102,"ч")-1)))</f>
        <v>0</v>
      </c>
      <c r="AA101" s="289">
        <f>IF(ISTEXT(График!CA102),График!CA102,IF('Ночные Часы'!AA101&gt;0,CONCATENATE(IF((TEXT(График!CB102-График!CA102,"ч")-1)&lt;0,0,TEXT(График!CB102-График!CA102,"ч")-1),"_",TEXT('Ночные Часы'!AA101,"Ч")),IF((TEXT(График!CB102-График!CA102,"ч")-1)&lt;0,0,TEXT(График!CB102-График!CA102,"ч")-1)))</f>
        <v>0</v>
      </c>
      <c r="AB101" s="289">
        <f>IF(ISTEXT(График!CD102),График!CD102,IF('Ночные Часы'!AB101&gt;0,CONCATENATE(IF((TEXT(График!CE102-График!CD102,"ч")-1)&lt;0,0,TEXT(График!CE102-График!CD102,"ч")-1),"_",TEXT('Ночные Часы'!AB101,"Ч")),IF((TEXT(График!CE102-График!CD102,"ч")-1)&lt;0,0,TEXT(График!CE102-График!CD102,"ч")-1)))</f>
        <v>0</v>
      </c>
      <c r="AC101" s="289">
        <f>IF(ISTEXT(График!CG102),График!CG102,IF('Ночные Часы'!AC101&gt;0,CONCATENATE(IF((TEXT(График!CH102-График!CG102,"ч")-1)&lt;0,0,TEXT(График!CH102-График!CG102,"ч")-1),"_",TEXT('Ночные Часы'!AC101,"Ч")),IF((TEXT(График!CH102-График!CG102,"ч")-1)&lt;0,0,TEXT(График!CH102-График!CG102,"ч")-1)))</f>
        <v>0</v>
      </c>
      <c r="AD101" s="289">
        <f>IF(ISTEXT(График!CJ102),График!CJ102,IF('Ночные Часы'!AD101&gt;0,CONCATENATE(IF((TEXT(График!CK102-График!CJ102,"ч")-1)&lt;0,0,TEXT(График!CK102-График!CJ102,"ч")-1),"_",TEXT('Ночные Часы'!AD101,"Ч")),IF((TEXT(График!CK102-График!CJ102,"ч")-1)&lt;0,0,TEXT(График!CK102-График!CJ102,"ч")-1)))</f>
        <v>0</v>
      </c>
      <c r="AE101" s="289">
        <f>IF(ISTEXT(График!CM102),График!CM102,IF('Ночные Часы'!AE101&gt;0,CONCATENATE(IF((TEXT(График!CN102-График!CM102,"ч")-1)&lt;0,0,TEXT(График!CN102-График!CM102,"ч")-1),"_",TEXT('Ночные Часы'!AE101,"Ч")),IF((TEXT(График!CN102-График!CM102,"ч")-1)&lt;0,0,TEXT(График!CN102-График!CM102,"ч")-1)))</f>
        <v>0</v>
      </c>
      <c r="AF101" s="289">
        <f>IF(ISTEXT(График!CP102),График!CP102,IF('Ночные Часы'!AF101&gt;0,CONCATENATE(IF((TEXT(График!CQ102-График!CP102,"ч")-1)&lt;0,0,TEXT(График!CQ102-График!CP102,"ч")-1),"_",TEXT('Ночные Часы'!AF101,"Ч")),IF((TEXT(График!CQ102-График!CP102,"ч")-1)&lt;0,0,TEXT(График!CQ102-График!CP102,"ч")-1)))</f>
        <v>0</v>
      </c>
      <c r="AG101" s="289">
        <f>IF(ISTEXT(График!CS102),График!CS102,IF('Ночные Часы'!AG101&gt;0,CONCATENATE(IF((TEXT(График!CT102-График!CS102,"ч")-1)&lt;0,0,TEXT(График!CT102-График!CS102,"ч")-1),"_",TEXT('Ночные Часы'!AG101,"Ч")),IF((TEXT(График!CT102-График!CS102,"ч")-1)&lt;0,0,TEXT(График!CT102-График!CS102,"ч")-1)))</f>
        <v>0</v>
      </c>
      <c r="AH101" s="284">
        <f>График!CW102</f>
        <v>0</v>
      </c>
      <c r="AI101" s="196">
        <f t="array" ref="AI101">SUM(IFERROR(--LEFTB(C101:AG101,FIND("_",C101:AG101)-1),C101:AG101))</f>
        <v>0</v>
      </c>
      <c r="AJ101" s="284">
        <f t="array" ref="AJ101">SUM(--IFERROR(MID(C101:AG101,SEARCH("_",C101:AG101)+1,1),0))</f>
        <v>0</v>
      </c>
      <c r="AK101" s="285">
        <f>'Ночные Часы'!AH101</f>
        <v>0</v>
      </c>
      <c r="AL101" s="285">
        <f t="shared" si="5"/>
        <v>0</v>
      </c>
      <c r="AM101" s="351">
        <f t="shared" si="6"/>
        <v>0</v>
      </c>
      <c r="AN101" s="351">
        <f t="shared" si="7"/>
        <v>0</v>
      </c>
      <c r="AO101" s="351">
        <f t="shared" si="8"/>
        <v>0</v>
      </c>
    </row>
    <row r="102" spans="1:41" x14ac:dyDescent="0.25">
      <c r="A102" s="8">
        <f>VLOOKUP(B102,'Список КК'!$M$2:$N$377,2,TRUE)</f>
        <v>21461</v>
      </c>
      <c r="B102" s="9" t="str">
        <f>График!C103</f>
        <v>ОРКК+СВЕРКА</v>
      </c>
      <c r="C102" s="289">
        <f>IF(ISTEXT(График!G103),График!G103,IF('Ночные Часы'!C102&gt;0,CONCATENATE(IF((TEXT(График!H103-График!G103,"ч")-1)&lt;0,0,TEXT(График!H103-График!G103,"ч")-1),"_",TEXT('Ночные Часы'!C102,"Ч")),IF((TEXT(График!H103-График!G103,"ч")-1)&lt;0,0,TEXT(График!H103-График!G103,"ч")-1)))</f>
        <v>0</v>
      </c>
      <c r="D102" s="289">
        <f>IF(ISTEXT(График!J103),График!J103,IF('Ночные Часы'!D102&gt;0,CONCATENATE(IF((TEXT(График!K103-График!J103,"ч")-1)&lt;0,0,TEXT(График!K103-График!J103,"ч")-1),"_",TEXT('Ночные Часы'!D102,"Ч")),IF((TEXT(График!K103-График!J103,"ч")-1)&lt;0,0,TEXT(График!K103-График!J103,"ч")-1)))</f>
        <v>0</v>
      </c>
      <c r="E102" s="289">
        <f>IF(ISTEXT(График!M103),График!M103,IF('Ночные Часы'!E102&gt;0,CONCATENATE(IF((TEXT(График!N103-График!M103,"ч")-1)&lt;0,0,TEXT(График!N103-График!M103,"ч")-1),"_",TEXT('Ночные Часы'!E102,"Ч")),IF((TEXT(График!N103-График!M103,"ч")-1)&lt;0,0,TEXT(График!N103-График!M103,"ч")-1)))</f>
        <v>0</v>
      </c>
      <c r="F102" s="289">
        <f>IF(ISTEXT(График!P103),График!P103,IF('Ночные Часы'!F102&gt;0,CONCATENATE(IF((TEXT(График!Q103-График!P103,"ч")-1)&lt;0,0,TEXT(График!Q103-График!P103,"ч")-1),"_",TEXT('Ночные Часы'!F102,"Ч")),IF((TEXT(График!Q103-График!P103,"ч")-1)&lt;0,0,TEXT(График!Q103-График!P103,"ч")-1)))</f>
        <v>0</v>
      </c>
      <c r="G102" s="289">
        <f>IF(ISTEXT(График!S103),График!S103,IF('Ночные Часы'!G102&gt;0,CONCATENATE(IF((TEXT(График!T103-График!S103,"ч")-1)&lt;0,0,TEXT(График!T103-График!S103,"ч")-1),"_",TEXT('Ночные Часы'!G102,"Ч")),IF((TEXT(График!T103-График!S103,"ч")-1)&lt;0,0,TEXT(График!T103-График!S103,"ч")-1)))</f>
        <v>0</v>
      </c>
      <c r="H102" s="289">
        <f>IF(ISTEXT(График!V103),График!V103,IF('Ночные Часы'!H102&gt;0,CONCATENATE(IF((TEXT(График!W103-График!V103,"ч")-1)&lt;0,0,TEXT(График!W103-График!V103,"ч")-1),"_",TEXT('Ночные Часы'!H102,"Ч")),IF((TEXT(График!W103-График!V103,"ч")-1)&lt;0,0,TEXT(График!W103-График!V103,"ч")-1)))</f>
        <v>0</v>
      </c>
      <c r="I102" s="289">
        <f>IF(ISTEXT(График!Y103),График!Y103,IF('Ночные Часы'!I102&gt;0,CONCATENATE(IF((TEXT(График!Z103-График!Y103,"ч")-1)&lt;0,0,TEXT(График!Z103-График!Y103,"ч")-1),"_",TEXT('Ночные Часы'!I102,"Ч")),IF((TEXT(График!Z103-График!Y103,"ч")-1)&lt;0,0,TEXT(График!Z103-График!Y103,"ч")-1)))</f>
        <v>0</v>
      </c>
      <c r="J102" s="289">
        <f>IF(ISTEXT(График!AB103),График!AB103,IF('Ночные Часы'!J102&gt;0,CONCATENATE(IF((TEXT(График!AC103-График!AB103,"ч")-1)&lt;0,0,TEXT(График!AC103-График!AB103,"ч")-1),"_",TEXT('Ночные Часы'!J102,"Ч")),IF((TEXT(График!AC103-График!AB103,"ч")-1)&lt;0,0,TEXT(График!AC103-График!AB103,"ч")-1)))</f>
        <v>0</v>
      </c>
      <c r="K102" s="289">
        <f>IF(ISTEXT(График!AE103),График!AE103,IF('Ночные Часы'!K102&gt;0,CONCATENATE(IF((TEXT(График!AF103-График!AE103,"ч")-1)&lt;0,0,TEXT(График!AF103-График!AE103,"ч")-1),"_",TEXT('Ночные Часы'!K102,"Ч")),IF((TEXT(График!AF103-График!AE103,"ч")-1)&lt;0,0,TEXT(График!AF103-График!AE103,"ч")-1)))</f>
        <v>0</v>
      </c>
      <c r="L102" s="289">
        <f>IF(ISTEXT(График!AH103),График!AH103,IF('Ночные Часы'!L102&gt;0,CONCATENATE(IF((TEXT(График!AI103-График!AH103,"ч")-1)&lt;0,0,TEXT(График!AI103-График!AH103,"ч")-1),"_",TEXT('Ночные Часы'!L102,"Ч")),IF((TEXT(График!AI103-График!AH103,"ч")-1)&lt;0,0,TEXT(График!AI103-График!AH103,"ч")-1)))</f>
        <v>0</v>
      </c>
      <c r="M102" s="289">
        <f>IF(ISTEXT(График!AK103),График!AK103,IF('Ночные Часы'!M102&gt;0,CONCATENATE(IF((TEXT(График!AL103-График!AK103,"ч")-1)&lt;0,0,TEXT(График!AL103-График!AK103,"ч")-1),"_",TEXT('Ночные Часы'!M102,"Ч")),IF((TEXT(График!AL103-График!AK103,"ч")-1)&lt;0,0,TEXT(График!AL103-График!AK103,"ч")-1)))</f>
        <v>0</v>
      </c>
      <c r="N102" s="289">
        <f>IF(ISTEXT(График!AN103),График!AN103,IF('Ночные Часы'!N102&gt;0,CONCATENATE(IF((TEXT(График!AO103-График!AN103,"ч")-1)&lt;0,0,TEXT(График!AO103-График!AN103,"ч")-1),"_",TEXT('Ночные Часы'!N102,"Ч")),IF((TEXT(График!AO103-График!AN103,"ч")-1)&lt;0,0,TEXT(График!AO103-График!AN103,"ч")-1)))</f>
        <v>0</v>
      </c>
      <c r="O102" s="289">
        <f>IF(ISTEXT(График!AQ103),График!AQ103,IF('Ночные Часы'!O102&gt;0,CONCATENATE(IF((TEXT(График!AR103-График!AQ103,"ч")-1)&lt;0,0,TEXT(График!AR103-График!AQ103,"ч")-1),"_",TEXT('Ночные Часы'!O102,"Ч")),IF((TEXT(График!AR103-График!AQ103,"ч")-1)&lt;0,0,TEXT(График!AR103-График!AQ103,"ч")-1)))</f>
        <v>0</v>
      </c>
      <c r="P102" s="289">
        <f>IF(ISTEXT(График!AT103),График!AT103,IF('Ночные Часы'!P102&gt;0,CONCATENATE(IF((TEXT(График!AU103-График!AT103,"ч")-1)&lt;0,0,TEXT(График!AU103-График!AT103,"ч")-1),"_",TEXT('Ночные Часы'!P102,"Ч")),IF((TEXT(График!AU103-График!AT103,"ч")-1)&lt;0,0,TEXT(График!AU103-График!AT103,"ч")-1)))</f>
        <v>0</v>
      </c>
      <c r="Q102" s="289">
        <f>IF(ISTEXT(График!AW103),График!AW103,IF('Ночные Часы'!Q102&gt;0,CONCATENATE(IF((TEXT(График!AX103-График!AW103,"ч")-1)&lt;0,0,TEXT(График!AX103-График!AW103,"ч")-1),"_",TEXT('Ночные Часы'!Q102,"Ч")),IF((TEXT(График!AX103-График!AW103,"ч")-1)&lt;0,0,TEXT(График!AX103-График!AW103,"ч")-1)))</f>
        <v>0</v>
      </c>
      <c r="R102" s="289">
        <f>IF(ISTEXT(График!AZ103),График!AZ103,IF('Ночные Часы'!R102&gt;0,CONCATENATE(IF((TEXT(График!BA103-График!AZ103,"ч")-1)&lt;0,0,TEXT(График!BA103-График!AZ103,"ч")-1),"_",TEXT('Ночные Часы'!R102,"Ч")),IF((TEXT(График!BA103-График!AZ103,"ч")-1)&lt;0,0,TEXT(График!BA103-График!AZ103,"ч")-1)))</f>
        <v>0</v>
      </c>
      <c r="S102" s="289">
        <f>IF(ISTEXT(График!BC103),График!BC103,IF('Ночные Часы'!S102&gt;0,CONCATENATE(IF((TEXT(График!BD103-График!BC103,"ч")-1)&lt;0,0,TEXT(График!BD103-График!BC103,"ч")-1),"_",TEXT('Ночные Часы'!S102,"Ч")),IF((TEXT(График!BD103-График!BC103,"ч")-1)&lt;0,0,TEXT(График!BD103-График!BC103,"ч")-1)))</f>
        <v>0</v>
      </c>
      <c r="T102" s="289">
        <f>IF(ISTEXT(График!BF103),График!BF103,IF('Ночные Часы'!T102&gt;0,CONCATENATE(IF((TEXT(График!BG103-График!BF103,"ч")-1)&lt;0,0,TEXT(График!BG103-График!BF103,"ч")-1),"_",TEXT('Ночные Часы'!T102,"Ч")),IF((TEXT(График!BG103-График!BF103,"ч")-1)&lt;0,0,TEXT(График!BG103-График!BF103,"ч")-1)))</f>
        <v>0</v>
      </c>
      <c r="U102" s="289">
        <f>IF(ISTEXT(График!BI103),График!BI103,IF('Ночные Часы'!U102&gt;0,CONCATENATE(IF((TEXT(График!BJ103-График!BI103,"ч")-1)&lt;0,0,TEXT(График!BJ103-График!BI103,"ч")-1),"_",TEXT('Ночные Часы'!U102,"Ч")),IF((TEXT(График!BJ103-График!BI103,"ч")-1)&lt;0,0,TEXT(График!BJ103-График!BI103,"ч")-1)))</f>
        <v>0</v>
      </c>
      <c r="V102" s="289">
        <f>IF(ISTEXT(График!BL103),График!BL103,IF('Ночные Часы'!V102&gt;0,CONCATENATE(IF((TEXT(График!BM103-График!BL103,"ч")-1)&lt;0,0,TEXT(График!BM103-График!BL103,"ч")-1),"_",TEXT('Ночные Часы'!V102,"Ч")),IF((TEXT(График!BM103-График!BL103,"ч")-1)&lt;0,0,TEXT(График!BM103-График!BL103,"ч")-1)))</f>
        <v>0</v>
      </c>
      <c r="W102" s="289">
        <f>IF(ISTEXT(График!BO103),График!BO103,IF('Ночные Часы'!W102&gt;0,CONCATENATE(IF((TEXT(График!BP103-График!BO103,"ч")-1)&lt;0,0,TEXT(График!BP103-График!BO103,"ч")-1),"_",TEXT('Ночные Часы'!W102,"Ч")),IF((TEXT(График!BP103-График!BO103,"ч")-1)&lt;0,0,TEXT(График!BP103-График!BO103,"ч")-1)))</f>
        <v>0</v>
      </c>
      <c r="X102" s="289">
        <f>IF(ISTEXT(График!BR103),График!BR103,IF('Ночные Часы'!X102&gt;0,CONCATENATE(IF((TEXT(График!BS103-График!BR103,"ч")-1)&lt;0,0,TEXT(График!BS103-График!BR103,"ч")-1),"_",TEXT('Ночные Часы'!X102,"Ч")),IF((TEXT(График!BS103-График!BR103,"ч")-1)&lt;0,0,TEXT(График!BS103-График!BR103,"ч")-1)))</f>
        <v>0</v>
      </c>
      <c r="Y102" s="289">
        <f>IF(ISTEXT(График!BU103),График!BU103,IF('Ночные Часы'!Y102&gt;0,CONCATENATE(IF((TEXT(График!BV103-График!BU103,"ч")-1)&lt;0,0,TEXT(График!BV103-График!BU103,"ч")-1),"_",TEXT('Ночные Часы'!Y102,"Ч")),IF((TEXT(График!BV103-График!BU103,"ч")-1)&lt;0,0,TEXT(График!BV103-График!BU103,"ч")-1)))</f>
        <v>0</v>
      </c>
      <c r="Z102" s="289">
        <f>IF(ISTEXT(График!BX103),График!BX103,IF('Ночные Часы'!Z102&gt;0,CONCATENATE(IF((TEXT(График!BY103-График!BX103,"ч")-1)&lt;0,0,TEXT(График!BY103-График!BX103,"ч")-1),"_",TEXT('Ночные Часы'!Z102,"Ч")),IF((TEXT(График!BY103-График!BX103,"ч")-1)&lt;0,0,TEXT(График!BY103-График!BX103,"ч")-1)))</f>
        <v>0</v>
      </c>
      <c r="AA102" s="289">
        <f>IF(ISTEXT(График!CA103),График!CA103,IF('Ночные Часы'!AA102&gt;0,CONCATENATE(IF((TEXT(График!CB103-График!CA103,"ч")-1)&lt;0,0,TEXT(График!CB103-График!CA103,"ч")-1),"_",TEXT('Ночные Часы'!AA102,"Ч")),IF((TEXT(График!CB103-График!CA103,"ч")-1)&lt;0,0,TEXT(График!CB103-График!CA103,"ч")-1)))</f>
        <v>0</v>
      </c>
      <c r="AB102" s="289">
        <f>IF(ISTEXT(График!CD103),График!CD103,IF('Ночные Часы'!AB102&gt;0,CONCATENATE(IF((TEXT(График!CE103-График!CD103,"ч")-1)&lt;0,0,TEXT(График!CE103-График!CD103,"ч")-1),"_",TEXT('Ночные Часы'!AB102,"Ч")),IF((TEXT(График!CE103-График!CD103,"ч")-1)&lt;0,0,TEXT(График!CE103-График!CD103,"ч")-1)))</f>
        <v>0</v>
      </c>
      <c r="AC102" s="289">
        <f>IF(ISTEXT(График!CG103),График!CG103,IF('Ночные Часы'!AC102&gt;0,CONCATENATE(IF((TEXT(График!CH103-График!CG103,"ч")-1)&lt;0,0,TEXT(График!CH103-График!CG103,"ч")-1),"_",TEXT('Ночные Часы'!AC102,"Ч")),IF((TEXT(График!CH103-График!CG103,"ч")-1)&lt;0,0,TEXT(График!CH103-График!CG103,"ч")-1)))</f>
        <v>0</v>
      </c>
      <c r="AD102" s="289">
        <f>IF(ISTEXT(График!CJ103),График!CJ103,IF('Ночные Часы'!AD102&gt;0,CONCATENATE(IF((TEXT(График!CK103-График!CJ103,"ч")-1)&lt;0,0,TEXT(График!CK103-График!CJ103,"ч")-1),"_",TEXT('Ночные Часы'!AD102,"Ч")),IF((TEXT(График!CK103-График!CJ103,"ч")-1)&lt;0,0,TEXT(График!CK103-График!CJ103,"ч")-1)))</f>
        <v>0</v>
      </c>
      <c r="AE102" s="289">
        <f>IF(ISTEXT(График!CM103),График!CM103,IF('Ночные Часы'!AE102&gt;0,CONCATENATE(IF((TEXT(График!CN103-График!CM103,"ч")-1)&lt;0,0,TEXT(График!CN103-График!CM103,"ч")-1),"_",TEXT('Ночные Часы'!AE102,"Ч")),IF((TEXT(График!CN103-График!CM103,"ч")-1)&lt;0,0,TEXT(График!CN103-График!CM103,"ч")-1)))</f>
        <v>0</v>
      </c>
      <c r="AF102" s="289">
        <f>IF(ISTEXT(График!CP103),График!CP103,IF('Ночные Часы'!AF102&gt;0,CONCATENATE(IF((TEXT(График!CQ103-График!CP103,"ч")-1)&lt;0,0,TEXT(График!CQ103-График!CP103,"ч")-1),"_",TEXT('Ночные Часы'!AF102,"Ч")),IF((TEXT(График!CQ103-График!CP103,"ч")-1)&lt;0,0,TEXT(График!CQ103-График!CP103,"ч")-1)))</f>
        <v>0</v>
      </c>
      <c r="AG102" s="289">
        <f>IF(ISTEXT(График!CS103),График!CS103,IF('Ночные Часы'!AG102&gt;0,CONCATENATE(IF((TEXT(График!CT103-График!CS103,"ч")-1)&lt;0,0,TEXT(График!CT103-График!CS103,"ч")-1),"_",TEXT('Ночные Часы'!AG102,"Ч")),IF((TEXT(График!CT103-График!CS103,"ч")-1)&lt;0,0,TEXT(График!CT103-График!CS103,"ч")-1)))</f>
        <v>0</v>
      </c>
      <c r="AH102" s="284">
        <f>График!CW103</f>
        <v>0</v>
      </c>
      <c r="AI102" s="196">
        <f t="array" ref="AI102">SUM(IFERROR(--LEFTB(C102:AG102,FIND("_",C102:AG102)-1),C102:AG102))</f>
        <v>0</v>
      </c>
      <c r="AJ102" s="284">
        <f t="array" ref="AJ102">SUM(--IFERROR(MID(C102:AG102,SEARCH("_",C102:AG102)+1,1),0))</f>
        <v>0</v>
      </c>
      <c r="AK102" s="285">
        <f>'Ночные Часы'!AH102</f>
        <v>0</v>
      </c>
      <c r="AL102" s="285">
        <f t="shared" si="5"/>
        <v>0</v>
      </c>
      <c r="AM102" s="351">
        <f t="shared" si="6"/>
        <v>0</v>
      </c>
      <c r="AN102" s="351">
        <f t="shared" si="7"/>
        <v>0</v>
      </c>
      <c r="AO102" s="351">
        <f t="shared" si="8"/>
        <v>0</v>
      </c>
    </row>
    <row r="103" spans="1:41" x14ac:dyDescent="0.25">
      <c r="A103" s="8">
        <f>VLOOKUP(B103,'Список КК'!$M$2:$N$377,2,TRUE)</f>
        <v>5221</v>
      </c>
      <c r="B103" s="9" t="str">
        <f>График!C104</f>
        <v>СПЕЦ+ДОСТ(2 чел)</v>
      </c>
      <c r="C103" s="289">
        <f>IF(ISTEXT(График!G104),График!G104,IF('Ночные Часы'!C103&gt;0,CONCATENATE(IF((TEXT(График!H104-График!G104,"ч")-1)&lt;0,0,TEXT(График!H104-График!G104,"ч")-1),"_",TEXT('Ночные Часы'!C103,"Ч")),IF((TEXT(График!H104-График!G104,"ч")-1)&lt;0,0,TEXT(График!H104-График!G104,"ч")-1)))</f>
        <v>0</v>
      </c>
      <c r="D103" s="289">
        <f>IF(ISTEXT(График!J104),График!J104,IF('Ночные Часы'!D103&gt;0,CONCATENATE(IF((TEXT(График!K104-График!J104,"ч")-1)&lt;0,0,TEXT(График!K104-График!J104,"ч")-1),"_",TEXT('Ночные Часы'!D103,"Ч")),IF((TEXT(График!K104-График!J104,"ч")-1)&lt;0,0,TEXT(График!K104-График!J104,"ч")-1)))</f>
        <v>0</v>
      </c>
      <c r="E103" s="289">
        <f>IF(ISTEXT(График!M104),График!M104,IF('Ночные Часы'!E103&gt;0,CONCATENATE(IF((TEXT(График!N104-График!M104,"ч")-1)&lt;0,0,TEXT(График!N104-График!M104,"ч")-1),"_",TEXT('Ночные Часы'!E103,"Ч")),IF((TEXT(График!N104-График!M104,"ч")-1)&lt;0,0,TEXT(График!N104-График!M104,"ч")-1)))</f>
        <v>0</v>
      </c>
      <c r="F103" s="289">
        <f>IF(ISTEXT(График!P104),График!P104,IF('Ночные Часы'!F103&gt;0,CONCATENATE(IF((TEXT(График!Q104-График!P104,"ч")-1)&lt;0,0,TEXT(График!Q104-График!P104,"ч")-1),"_",TEXT('Ночные Часы'!F103,"Ч")),IF((TEXT(График!Q104-График!P104,"ч")-1)&lt;0,0,TEXT(График!Q104-График!P104,"ч")-1)))</f>
        <v>0</v>
      </c>
      <c r="G103" s="289">
        <f>IF(ISTEXT(График!S104),График!S104,IF('Ночные Часы'!G103&gt;0,CONCATENATE(IF((TEXT(График!T104-График!S104,"ч")-1)&lt;0,0,TEXT(График!T104-График!S104,"ч")-1),"_",TEXT('Ночные Часы'!G103,"Ч")),IF((TEXT(График!T104-График!S104,"ч")-1)&lt;0,0,TEXT(График!T104-График!S104,"ч")-1)))</f>
        <v>0</v>
      </c>
      <c r="H103" s="289">
        <f>IF(ISTEXT(График!V104),График!V104,IF('Ночные Часы'!H103&gt;0,CONCATENATE(IF((TEXT(График!W104-График!V104,"ч")-1)&lt;0,0,TEXT(График!W104-График!V104,"ч")-1),"_",TEXT('Ночные Часы'!H103,"Ч")),IF((TEXT(График!W104-График!V104,"ч")-1)&lt;0,0,TEXT(График!W104-График!V104,"ч")-1)))</f>
        <v>0</v>
      </c>
      <c r="I103" s="289">
        <f>IF(ISTEXT(График!Y104),График!Y104,IF('Ночные Часы'!I103&gt;0,CONCATENATE(IF((TEXT(График!Z104-График!Y104,"ч")-1)&lt;0,0,TEXT(График!Z104-График!Y104,"ч")-1),"_",TEXT('Ночные Часы'!I103,"Ч")),IF((TEXT(График!Z104-График!Y104,"ч")-1)&lt;0,0,TEXT(График!Z104-График!Y104,"ч")-1)))</f>
        <v>0</v>
      </c>
      <c r="J103" s="289">
        <f>IF(ISTEXT(График!AB104),График!AB104,IF('Ночные Часы'!J103&gt;0,CONCATENATE(IF((TEXT(График!AC104-График!AB104,"ч")-1)&lt;0,0,TEXT(График!AC104-График!AB104,"ч")-1),"_",TEXT('Ночные Часы'!J103,"Ч")),IF((TEXT(График!AC104-График!AB104,"ч")-1)&lt;0,0,TEXT(График!AC104-График!AB104,"ч")-1)))</f>
        <v>0</v>
      </c>
      <c r="K103" s="289">
        <f>IF(ISTEXT(График!AE104),График!AE104,IF('Ночные Часы'!K103&gt;0,CONCATENATE(IF((TEXT(График!AF104-График!AE104,"ч")-1)&lt;0,0,TEXT(График!AF104-График!AE104,"ч")-1),"_",TEXT('Ночные Часы'!K103,"Ч")),IF((TEXT(График!AF104-График!AE104,"ч")-1)&lt;0,0,TEXT(График!AF104-График!AE104,"ч")-1)))</f>
        <v>0</v>
      </c>
      <c r="L103" s="289">
        <f>IF(ISTEXT(График!AH104),График!AH104,IF('Ночные Часы'!L103&gt;0,CONCATENATE(IF((TEXT(График!AI104-График!AH104,"ч")-1)&lt;0,0,TEXT(График!AI104-График!AH104,"ч")-1),"_",TEXT('Ночные Часы'!L103,"Ч")),IF((TEXT(График!AI104-График!AH104,"ч")-1)&lt;0,0,TEXT(График!AI104-График!AH104,"ч")-1)))</f>
        <v>0</v>
      </c>
      <c r="M103" s="289">
        <f>IF(ISTEXT(График!AK104),График!AK104,IF('Ночные Часы'!M103&gt;0,CONCATENATE(IF((TEXT(График!AL104-График!AK104,"ч")-1)&lt;0,0,TEXT(График!AL104-График!AK104,"ч")-1),"_",TEXT('Ночные Часы'!M103,"Ч")),IF((TEXT(График!AL104-График!AK104,"ч")-1)&lt;0,0,TEXT(График!AL104-График!AK104,"ч")-1)))</f>
        <v>0</v>
      </c>
      <c r="N103" s="289">
        <f>IF(ISTEXT(График!AN104),График!AN104,IF('Ночные Часы'!N103&gt;0,CONCATENATE(IF((TEXT(График!AO104-График!AN104,"ч")-1)&lt;0,0,TEXT(График!AO104-График!AN104,"ч")-1),"_",TEXT('Ночные Часы'!N103,"Ч")),IF((TEXT(График!AO104-График!AN104,"ч")-1)&lt;0,0,TEXT(График!AO104-График!AN104,"ч")-1)))</f>
        <v>0</v>
      </c>
      <c r="O103" s="289">
        <f>IF(ISTEXT(График!AQ104),График!AQ104,IF('Ночные Часы'!O103&gt;0,CONCATENATE(IF((TEXT(График!AR104-График!AQ104,"ч")-1)&lt;0,0,TEXT(График!AR104-График!AQ104,"ч")-1),"_",TEXT('Ночные Часы'!O103,"Ч")),IF((TEXT(График!AR104-График!AQ104,"ч")-1)&lt;0,0,TEXT(График!AR104-График!AQ104,"ч")-1)))</f>
        <v>0</v>
      </c>
      <c r="P103" s="289">
        <f>IF(ISTEXT(График!AT104),График!AT104,IF('Ночные Часы'!P103&gt;0,CONCATENATE(IF((TEXT(График!AU104-График!AT104,"ч")-1)&lt;0,0,TEXT(График!AU104-График!AT104,"ч")-1),"_",TEXT('Ночные Часы'!P103,"Ч")),IF((TEXT(График!AU104-График!AT104,"ч")-1)&lt;0,0,TEXT(График!AU104-График!AT104,"ч")-1)))</f>
        <v>0</v>
      </c>
      <c r="Q103" s="289">
        <f>IF(ISTEXT(График!AW104),График!AW104,IF('Ночные Часы'!Q103&gt;0,CONCATENATE(IF((TEXT(График!AX104-График!AW104,"ч")-1)&lt;0,0,TEXT(График!AX104-График!AW104,"ч")-1),"_",TEXT('Ночные Часы'!Q103,"Ч")),IF((TEXT(График!AX104-График!AW104,"ч")-1)&lt;0,0,TEXT(График!AX104-График!AW104,"ч")-1)))</f>
        <v>0</v>
      </c>
      <c r="R103" s="289">
        <f>IF(ISTEXT(График!AZ104),График!AZ104,IF('Ночные Часы'!R103&gt;0,CONCATENATE(IF((TEXT(График!BA104-График!AZ104,"ч")-1)&lt;0,0,TEXT(График!BA104-График!AZ104,"ч")-1),"_",TEXT('Ночные Часы'!R103,"Ч")),IF((TEXT(График!BA104-График!AZ104,"ч")-1)&lt;0,0,TEXT(График!BA104-График!AZ104,"ч")-1)))</f>
        <v>0</v>
      </c>
      <c r="S103" s="289">
        <f>IF(ISTEXT(График!BC104),График!BC104,IF('Ночные Часы'!S103&gt;0,CONCATENATE(IF((TEXT(График!BD104-График!BC104,"ч")-1)&lt;0,0,TEXT(График!BD104-График!BC104,"ч")-1),"_",TEXT('Ночные Часы'!S103,"Ч")),IF((TEXT(График!BD104-График!BC104,"ч")-1)&lt;0,0,TEXT(График!BD104-График!BC104,"ч")-1)))</f>
        <v>0</v>
      </c>
      <c r="T103" s="289">
        <f>IF(ISTEXT(График!BF104),График!BF104,IF('Ночные Часы'!T103&gt;0,CONCATENATE(IF((TEXT(График!BG104-График!BF104,"ч")-1)&lt;0,0,TEXT(График!BG104-График!BF104,"ч")-1),"_",TEXT('Ночные Часы'!T103,"Ч")),IF((TEXT(График!BG104-График!BF104,"ч")-1)&lt;0,0,TEXT(График!BG104-График!BF104,"ч")-1)))</f>
        <v>0</v>
      </c>
      <c r="U103" s="289">
        <f>IF(ISTEXT(График!BI104),График!BI104,IF('Ночные Часы'!U103&gt;0,CONCATENATE(IF((TEXT(График!BJ104-График!BI104,"ч")-1)&lt;0,0,TEXT(График!BJ104-График!BI104,"ч")-1),"_",TEXT('Ночные Часы'!U103,"Ч")),IF((TEXT(График!BJ104-График!BI104,"ч")-1)&lt;0,0,TEXT(График!BJ104-График!BI104,"ч")-1)))</f>
        <v>0</v>
      </c>
      <c r="V103" s="289">
        <f>IF(ISTEXT(График!BL104),График!BL104,IF('Ночные Часы'!V103&gt;0,CONCATENATE(IF((TEXT(График!BM104-График!BL104,"ч")-1)&lt;0,0,TEXT(График!BM104-График!BL104,"ч")-1),"_",TEXT('Ночные Часы'!V103,"Ч")),IF((TEXT(График!BM104-График!BL104,"ч")-1)&lt;0,0,TEXT(График!BM104-График!BL104,"ч")-1)))</f>
        <v>0</v>
      </c>
      <c r="W103" s="289">
        <f>IF(ISTEXT(График!BO104),График!BO104,IF('Ночные Часы'!W103&gt;0,CONCATENATE(IF((TEXT(График!BP104-График!BO104,"ч")-1)&lt;0,0,TEXT(График!BP104-График!BO104,"ч")-1),"_",TEXT('Ночные Часы'!W103,"Ч")),IF((TEXT(График!BP104-График!BO104,"ч")-1)&lt;0,0,TEXT(График!BP104-График!BO104,"ч")-1)))</f>
        <v>0</v>
      </c>
      <c r="X103" s="289">
        <f>IF(ISTEXT(График!BR104),График!BR104,IF('Ночные Часы'!X103&gt;0,CONCATENATE(IF((TEXT(График!BS104-График!BR104,"ч")-1)&lt;0,0,TEXT(График!BS104-График!BR104,"ч")-1),"_",TEXT('Ночные Часы'!X103,"Ч")),IF((TEXT(График!BS104-График!BR104,"ч")-1)&lt;0,0,TEXT(График!BS104-График!BR104,"ч")-1)))</f>
        <v>0</v>
      </c>
      <c r="Y103" s="289">
        <f>IF(ISTEXT(График!BU104),График!BU104,IF('Ночные Часы'!Y103&gt;0,CONCATENATE(IF((TEXT(График!BV104-График!BU104,"ч")-1)&lt;0,0,TEXT(График!BV104-График!BU104,"ч")-1),"_",TEXT('Ночные Часы'!Y103,"Ч")),IF((TEXT(График!BV104-График!BU104,"ч")-1)&lt;0,0,TEXT(График!BV104-График!BU104,"ч")-1)))</f>
        <v>0</v>
      </c>
      <c r="Z103" s="289">
        <f>IF(ISTEXT(График!BX104),График!BX104,IF('Ночные Часы'!Z103&gt;0,CONCATENATE(IF((TEXT(График!BY104-График!BX104,"ч")-1)&lt;0,0,TEXT(График!BY104-График!BX104,"ч")-1),"_",TEXT('Ночные Часы'!Z103,"Ч")),IF((TEXT(График!BY104-График!BX104,"ч")-1)&lt;0,0,TEXT(График!BY104-График!BX104,"ч")-1)))</f>
        <v>0</v>
      </c>
      <c r="AA103" s="289">
        <f>IF(ISTEXT(График!CA104),График!CA104,IF('Ночные Часы'!AA103&gt;0,CONCATENATE(IF((TEXT(График!CB104-График!CA104,"ч")-1)&lt;0,0,TEXT(График!CB104-График!CA104,"ч")-1),"_",TEXT('Ночные Часы'!AA103,"Ч")),IF((TEXT(График!CB104-График!CA104,"ч")-1)&lt;0,0,TEXT(График!CB104-График!CA104,"ч")-1)))</f>
        <v>0</v>
      </c>
      <c r="AB103" s="289">
        <f>IF(ISTEXT(График!CD104),График!CD104,IF('Ночные Часы'!AB103&gt;0,CONCATENATE(IF((TEXT(График!CE104-График!CD104,"ч")-1)&lt;0,0,TEXT(График!CE104-График!CD104,"ч")-1),"_",TEXT('Ночные Часы'!AB103,"Ч")),IF((TEXT(График!CE104-График!CD104,"ч")-1)&lt;0,0,TEXT(График!CE104-График!CD104,"ч")-1)))</f>
        <v>0</v>
      </c>
      <c r="AC103" s="289">
        <f>IF(ISTEXT(График!CG104),График!CG104,IF('Ночные Часы'!AC103&gt;0,CONCATENATE(IF((TEXT(График!CH104-График!CG104,"ч")-1)&lt;0,0,TEXT(График!CH104-График!CG104,"ч")-1),"_",TEXT('Ночные Часы'!AC103,"Ч")),IF((TEXT(График!CH104-График!CG104,"ч")-1)&lt;0,0,TEXT(График!CH104-График!CG104,"ч")-1)))</f>
        <v>0</v>
      </c>
      <c r="AD103" s="289">
        <f>IF(ISTEXT(График!CJ104),График!CJ104,IF('Ночные Часы'!AD103&gt;0,CONCATENATE(IF((TEXT(График!CK104-График!CJ104,"ч")-1)&lt;0,0,TEXT(График!CK104-График!CJ104,"ч")-1),"_",TEXT('Ночные Часы'!AD103,"Ч")),IF((TEXT(График!CK104-График!CJ104,"ч")-1)&lt;0,0,TEXT(График!CK104-График!CJ104,"ч")-1)))</f>
        <v>0</v>
      </c>
      <c r="AE103" s="289">
        <f>IF(ISTEXT(График!CM104),График!CM104,IF('Ночные Часы'!AE103&gt;0,CONCATENATE(IF((TEXT(График!CN104-График!CM104,"ч")-1)&lt;0,0,TEXT(График!CN104-График!CM104,"ч")-1),"_",TEXT('Ночные Часы'!AE103,"Ч")),IF((TEXT(График!CN104-График!CM104,"ч")-1)&lt;0,0,TEXT(График!CN104-График!CM104,"ч")-1)))</f>
        <v>0</v>
      </c>
      <c r="AF103" s="289">
        <f>IF(ISTEXT(График!CP104),График!CP104,IF('Ночные Часы'!AF103&gt;0,CONCATENATE(IF((TEXT(График!CQ104-График!CP104,"ч")-1)&lt;0,0,TEXT(График!CQ104-График!CP104,"ч")-1),"_",TEXT('Ночные Часы'!AF103,"Ч")),IF((TEXT(График!CQ104-График!CP104,"ч")-1)&lt;0,0,TEXT(График!CQ104-График!CP104,"ч")-1)))</f>
        <v>0</v>
      </c>
      <c r="AG103" s="289">
        <f>IF(ISTEXT(График!CS104),График!CS104,IF('Ночные Часы'!AG103&gt;0,CONCATENATE(IF((TEXT(График!CT104-График!CS104,"ч")-1)&lt;0,0,TEXT(График!CT104-График!CS104,"ч")-1),"_",TEXT('Ночные Часы'!AG103,"Ч")),IF((TEXT(График!CT104-График!CS104,"ч")-1)&lt;0,0,TEXT(График!CT104-График!CS104,"ч")-1)))</f>
        <v>0</v>
      </c>
      <c r="AH103" s="284">
        <f>График!CW104</f>
        <v>0</v>
      </c>
      <c r="AI103" s="196">
        <f t="array" ref="AI103">SUM(IFERROR(--LEFTB(C103:AG103,FIND("_",C103:AG103)-1),C103:AG103))</f>
        <v>0</v>
      </c>
      <c r="AJ103" s="284">
        <f t="array" ref="AJ103">SUM(--IFERROR(MID(C103:AG103,SEARCH("_",C103:AG103)+1,1),0))</f>
        <v>0</v>
      </c>
      <c r="AK103" s="285">
        <f>'Ночные Часы'!AH103</f>
        <v>0</v>
      </c>
      <c r="AL103" s="285">
        <f t="shared" si="5"/>
        <v>0</v>
      </c>
      <c r="AM103" s="351">
        <f t="shared" si="6"/>
        <v>0</v>
      </c>
      <c r="AN103" s="351">
        <f t="shared" si="7"/>
        <v>0</v>
      </c>
      <c r="AO103" s="351">
        <f t="shared" si="8"/>
        <v>0</v>
      </c>
    </row>
    <row r="104" spans="1:41" x14ac:dyDescent="0.25">
      <c r="A104" s="8" t="e">
        <f>VLOOKUP(B104,'Список КК'!$M$2:$N$377,2,TRUE)</f>
        <v>#N/A</v>
      </c>
      <c r="B104" s="9" t="str">
        <f>График!C105</f>
        <v>"НЕ РАССЧИТЫВАТЬ НА НИХ"</v>
      </c>
      <c r="C104" s="289">
        <f>IF(ISTEXT(График!G105),График!G105,IF('Ночные Часы'!C104&gt;0,CONCATENATE(IF((TEXT(График!H105-График!G105,"ч")-1)&lt;0,0,TEXT(График!H105-График!G105,"ч")-1),"_",TEXT('Ночные Часы'!C104,"Ч")),IF((TEXT(График!H105-График!G105,"ч")-1)&lt;0,0,TEXT(График!H105-График!G105,"ч")-1)))</f>
        <v>0</v>
      </c>
      <c r="D104" s="289">
        <f>IF(ISTEXT(График!J105),График!J105,IF('Ночные Часы'!D104&gt;0,CONCATENATE(IF((TEXT(График!K105-График!J105,"ч")-1)&lt;0,0,TEXT(График!K105-График!J105,"ч")-1),"_",TEXT('Ночные Часы'!D104,"Ч")),IF((TEXT(График!K105-График!J105,"ч")-1)&lt;0,0,TEXT(График!K105-График!J105,"ч")-1)))</f>
        <v>0</v>
      </c>
      <c r="E104" s="289">
        <f>IF(ISTEXT(График!M105),График!M105,IF('Ночные Часы'!E104&gt;0,CONCATENATE(IF((TEXT(График!N105-График!M105,"ч")-1)&lt;0,0,TEXT(График!N105-График!M105,"ч")-1),"_",TEXT('Ночные Часы'!E104,"Ч")),IF((TEXT(График!N105-График!M105,"ч")-1)&lt;0,0,TEXT(График!N105-График!M105,"ч")-1)))</f>
        <v>0</v>
      </c>
      <c r="F104" s="289">
        <f>IF(ISTEXT(График!P105),График!P105,IF('Ночные Часы'!F104&gt;0,CONCATENATE(IF((TEXT(График!Q105-График!P105,"ч")-1)&lt;0,0,TEXT(График!Q105-График!P105,"ч")-1),"_",TEXT('Ночные Часы'!F104,"Ч")),IF((TEXT(График!Q105-График!P105,"ч")-1)&lt;0,0,TEXT(График!Q105-График!P105,"ч")-1)))</f>
        <v>0</v>
      </c>
      <c r="G104" s="289">
        <f>IF(ISTEXT(График!S105),График!S105,IF('Ночные Часы'!G104&gt;0,CONCATENATE(IF((TEXT(График!T105-График!S105,"ч")-1)&lt;0,0,TEXT(График!T105-График!S105,"ч")-1),"_",TEXT('Ночные Часы'!G104,"Ч")),IF((TEXT(График!T105-График!S105,"ч")-1)&lt;0,0,TEXT(График!T105-График!S105,"ч")-1)))</f>
        <v>0</v>
      </c>
      <c r="H104" s="289">
        <f>IF(ISTEXT(График!V105),График!V105,IF('Ночные Часы'!H104&gt;0,CONCATENATE(IF((TEXT(График!W105-График!V105,"ч")-1)&lt;0,0,TEXT(График!W105-График!V105,"ч")-1),"_",TEXT('Ночные Часы'!H104,"Ч")),IF((TEXT(График!W105-График!V105,"ч")-1)&lt;0,0,TEXT(График!W105-График!V105,"ч")-1)))</f>
        <v>0</v>
      </c>
      <c r="I104" s="289">
        <f>IF(ISTEXT(График!Y105),График!Y105,IF('Ночные Часы'!I104&gt;0,CONCATENATE(IF((TEXT(График!Z105-График!Y105,"ч")-1)&lt;0,0,TEXT(График!Z105-График!Y105,"ч")-1),"_",TEXT('Ночные Часы'!I104,"Ч")),IF((TEXT(График!Z105-График!Y105,"ч")-1)&lt;0,0,TEXT(График!Z105-График!Y105,"ч")-1)))</f>
        <v>0</v>
      </c>
      <c r="J104" s="289">
        <f>IF(ISTEXT(График!AB105),График!AB105,IF('Ночные Часы'!J104&gt;0,CONCATENATE(IF((TEXT(График!AC105-График!AB105,"ч")-1)&lt;0,0,TEXT(График!AC105-График!AB105,"ч")-1),"_",TEXT('Ночные Часы'!J104,"Ч")),IF((TEXT(График!AC105-График!AB105,"ч")-1)&lt;0,0,TEXT(График!AC105-График!AB105,"ч")-1)))</f>
        <v>0</v>
      </c>
      <c r="K104" s="289">
        <f>IF(ISTEXT(График!AE105),График!AE105,IF('Ночные Часы'!K104&gt;0,CONCATENATE(IF((TEXT(График!AF105-График!AE105,"ч")-1)&lt;0,0,TEXT(График!AF105-График!AE105,"ч")-1),"_",TEXT('Ночные Часы'!K104,"Ч")),IF((TEXT(График!AF105-График!AE105,"ч")-1)&lt;0,0,TEXT(График!AF105-График!AE105,"ч")-1)))</f>
        <v>0</v>
      </c>
      <c r="L104" s="289">
        <f>IF(ISTEXT(График!AH105),График!AH105,IF('Ночные Часы'!L104&gt;0,CONCATENATE(IF((TEXT(График!AI105-График!AH105,"ч")-1)&lt;0,0,TEXT(График!AI105-График!AH105,"ч")-1),"_",TEXT('Ночные Часы'!L104,"Ч")),IF((TEXT(График!AI105-График!AH105,"ч")-1)&lt;0,0,TEXT(График!AI105-График!AH105,"ч")-1)))</f>
        <v>0</v>
      </c>
      <c r="M104" s="289">
        <f>IF(ISTEXT(График!AK105),График!AK105,IF('Ночные Часы'!M104&gt;0,CONCATENATE(IF((TEXT(График!AL105-График!AK105,"ч")-1)&lt;0,0,TEXT(График!AL105-График!AK105,"ч")-1),"_",TEXT('Ночные Часы'!M104,"Ч")),IF((TEXT(График!AL105-График!AK105,"ч")-1)&lt;0,0,TEXT(График!AL105-График!AK105,"ч")-1)))</f>
        <v>0</v>
      </c>
      <c r="N104" s="289">
        <f>IF(ISTEXT(График!AN105),График!AN105,IF('Ночные Часы'!N104&gt;0,CONCATENATE(IF((TEXT(График!AO105-График!AN105,"ч")-1)&lt;0,0,TEXT(График!AO105-График!AN105,"ч")-1),"_",TEXT('Ночные Часы'!N104,"Ч")),IF((TEXT(График!AO105-График!AN105,"ч")-1)&lt;0,0,TEXT(График!AO105-График!AN105,"ч")-1)))</f>
        <v>0</v>
      </c>
      <c r="O104" s="289">
        <f>IF(ISTEXT(График!AQ105),График!AQ105,IF('Ночные Часы'!O104&gt;0,CONCATENATE(IF((TEXT(График!AR105-График!AQ105,"ч")-1)&lt;0,0,TEXT(График!AR105-График!AQ105,"ч")-1),"_",TEXT('Ночные Часы'!O104,"Ч")),IF((TEXT(График!AR105-График!AQ105,"ч")-1)&lt;0,0,TEXT(График!AR105-График!AQ105,"ч")-1)))</f>
        <v>0</v>
      </c>
      <c r="P104" s="289">
        <f>IF(ISTEXT(График!AT105),График!AT105,IF('Ночные Часы'!P104&gt;0,CONCATENATE(IF((TEXT(График!AU105-График!AT105,"ч")-1)&lt;0,0,TEXT(График!AU105-График!AT105,"ч")-1),"_",TEXT('Ночные Часы'!P104,"Ч")),IF((TEXT(График!AU105-График!AT105,"ч")-1)&lt;0,0,TEXT(График!AU105-График!AT105,"ч")-1)))</f>
        <v>0</v>
      </c>
      <c r="Q104" s="289">
        <f>IF(ISTEXT(График!AW105),График!AW105,IF('Ночные Часы'!Q104&gt;0,CONCATENATE(IF((TEXT(График!AX105-График!AW105,"ч")-1)&lt;0,0,TEXT(График!AX105-График!AW105,"ч")-1),"_",TEXT('Ночные Часы'!Q104,"Ч")),IF((TEXT(График!AX105-График!AW105,"ч")-1)&lt;0,0,TEXT(График!AX105-График!AW105,"ч")-1)))</f>
        <v>0</v>
      </c>
      <c r="R104" s="289">
        <f>IF(ISTEXT(График!AZ105),График!AZ105,IF('Ночные Часы'!R104&gt;0,CONCATENATE(IF((TEXT(График!BA105-График!AZ105,"ч")-1)&lt;0,0,TEXT(График!BA105-График!AZ105,"ч")-1),"_",TEXT('Ночные Часы'!R104,"Ч")),IF((TEXT(График!BA105-График!AZ105,"ч")-1)&lt;0,0,TEXT(График!BA105-График!AZ105,"ч")-1)))</f>
        <v>0</v>
      </c>
      <c r="S104" s="289">
        <f>IF(ISTEXT(График!BC105),График!BC105,IF('Ночные Часы'!S104&gt;0,CONCATENATE(IF((TEXT(График!BD105-График!BC105,"ч")-1)&lt;0,0,TEXT(График!BD105-График!BC105,"ч")-1),"_",TEXT('Ночные Часы'!S104,"Ч")),IF((TEXT(График!BD105-График!BC105,"ч")-1)&lt;0,0,TEXT(График!BD105-График!BC105,"ч")-1)))</f>
        <v>0</v>
      </c>
      <c r="T104" s="289">
        <f>IF(ISTEXT(График!BF105),График!BF105,IF('Ночные Часы'!T104&gt;0,CONCATENATE(IF((TEXT(График!BG105-График!BF105,"ч")-1)&lt;0,0,TEXT(График!BG105-График!BF105,"ч")-1),"_",TEXT('Ночные Часы'!T104,"Ч")),IF((TEXT(График!BG105-График!BF105,"ч")-1)&lt;0,0,TEXT(График!BG105-График!BF105,"ч")-1)))</f>
        <v>0</v>
      </c>
      <c r="U104" s="289">
        <f>IF(ISTEXT(График!BI105),График!BI105,IF('Ночные Часы'!U104&gt;0,CONCATENATE(IF((TEXT(График!BJ105-График!BI105,"ч")-1)&lt;0,0,TEXT(График!BJ105-График!BI105,"ч")-1),"_",TEXT('Ночные Часы'!U104,"Ч")),IF((TEXT(График!BJ105-График!BI105,"ч")-1)&lt;0,0,TEXT(График!BJ105-График!BI105,"ч")-1)))</f>
        <v>0</v>
      </c>
      <c r="V104" s="289">
        <f>IF(ISTEXT(График!BL105),График!BL105,IF('Ночные Часы'!V104&gt;0,CONCATENATE(IF((TEXT(График!BM105-График!BL105,"ч")-1)&lt;0,0,TEXT(График!BM105-График!BL105,"ч")-1),"_",TEXT('Ночные Часы'!V104,"Ч")),IF((TEXT(График!BM105-График!BL105,"ч")-1)&lt;0,0,TEXT(График!BM105-График!BL105,"ч")-1)))</f>
        <v>0</v>
      </c>
      <c r="W104" s="289">
        <f>IF(ISTEXT(График!BO105),График!BO105,IF('Ночные Часы'!W104&gt;0,CONCATENATE(IF((TEXT(График!BP105-График!BO105,"ч")-1)&lt;0,0,TEXT(График!BP105-График!BO105,"ч")-1),"_",TEXT('Ночные Часы'!W104,"Ч")),IF((TEXT(График!BP105-График!BO105,"ч")-1)&lt;0,0,TEXT(График!BP105-График!BO105,"ч")-1)))</f>
        <v>0</v>
      </c>
      <c r="X104" s="289">
        <f>IF(ISTEXT(График!BR105),График!BR105,IF('Ночные Часы'!X104&gt;0,CONCATENATE(IF((TEXT(График!BS105-График!BR105,"ч")-1)&lt;0,0,TEXT(График!BS105-График!BR105,"ч")-1),"_",TEXT('Ночные Часы'!X104,"Ч")),IF((TEXT(График!BS105-График!BR105,"ч")-1)&lt;0,0,TEXT(График!BS105-График!BR105,"ч")-1)))</f>
        <v>0</v>
      </c>
      <c r="Y104" s="289">
        <f>IF(ISTEXT(График!BU105),График!BU105,IF('Ночные Часы'!Y104&gt;0,CONCATENATE(IF((TEXT(График!BV105-График!BU105,"ч")-1)&lt;0,0,TEXT(График!BV105-График!BU105,"ч")-1),"_",TEXT('Ночные Часы'!Y104,"Ч")),IF((TEXT(График!BV105-График!BU105,"ч")-1)&lt;0,0,TEXT(График!BV105-График!BU105,"ч")-1)))</f>
        <v>0</v>
      </c>
      <c r="Z104" s="289">
        <f>IF(ISTEXT(График!BX105),График!BX105,IF('Ночные Часы'!Z104&gt;0,CONCATENATE(IF((TEXT(График!BY105-График!BX105,"ч")-1)&lt;0,0,TEXT(График!BY105-График!BX105,"ч")-1),"_",TEXT('Ночные Часы'!Z104,"Ч")),IF((TEXT(График!BY105-График!BX105,"ч")-1)&lt;0,0,TEXT(График!BY105-График!BX105,"ч")-1)))</f>
        <v>0</v>
      </c>
      <c r="AA104" s="289">
        <f>IF(ISTEXT(График!CA105),График!CA105,IF('Ночные Часы'!AA104&gt;0,CONCATENATE(IF((TEXT(График!CB105-График!CA105,"ч")-1)&lt;0,0,TEXT(График!CB105-График!CA105,"ч")-1),"_",TEXT('Ночные Часы'!AA104,"Ч")),IF((TEXT(График!CB105-График!CA105,"ч")-1)&lt;0,0,TEXT(График!CB105-График!CA105,"ч")-1)))</f>
        <v>0</v>
      </c>
      <c r="AB104" s="289">
        <f>IF(ISTEXT(График!CD105),График!CD105,IF('Ночные Часы'!AB104&gt;0,CONCATENATE(IF((TEXT(График!CE105-График!CD105,"ч")-1)&lt;0,0,TEXT(График!CE105-График!CD105,"ч")-1),"_",TEXT('Ночные Часы'!AB104,"Ч")),IF((TEXT(График!CE105-График!CD105,"ч")-1)&lt;0,0,TEXT(График!CE105-График!CD105,"ч")-1)))</f>
        <v>0</v>
      </c>
      <c r="AC104" s="289">
        <f>IF(ISTEXT(График!CG105),График!CG105,IF('Ночные Часы'!AC104&gt;0,CONCATENATE(IF((TEXT(График!CH105-График!CG105,"ч")-1)&lt;0,0,TEXT(График!CH105-График!CG105,"ч")-1),"_",TEXT('Ночные Часы'!AC104,"Ч")),IF((TEXT(График!CH105-График!CG105,"ч")-1)&lt;0,0,TEXT(График!CH105-График!CG105,"ч")-1)))</f>
        <v>0</v>
      </c>
      <c r="AD104" s="289">
        <f>IF(ISTEXT(График!CJ105),График!CJ105,IF('Ночные Часы'!AD104&gt;0,CONCATENATE(IF((TEXT(График!CK105-График!CJ105,"ч")-1)&lt;0,0,TEXT(График!CK105-График!CJ105,"ч")-1),"_",TEXT('Ночные Часы'!AD104,"Ч")),IF((TEXT(График!CK105-График!CJ105,"ч")-1)&lt;0,0,TEXT(График!CK105-График!CJ105,"ч")-1)))</f>
        <v>0</v>
      </c>
      <c r="AE104" s="289">
        <f>IF(ISTEXT(График!CM105),График!CM105,IF('Ночные Часы'!AE104&gt;0,CONCATENATE(IF((TEXT(График!CN105-График!CM105,"ч")-1)&lt;0,0,TEXT(График!CN105-График!CM105,"ч")-1),"_",TEXT('Ночные Часы'!AE104,"Ч")),IF((TEXT(График!CN105-График!CM105,"ч")-1)&lt;0,0,TEXT(График!CN105-График!CM105,"ч")-1)))</f>
        <v>0</v>
      </c>
      <c r="AF104" s="289">
        <f>IF(ISTEXT(График!CP105),График!CP105,IF('Ночные Часы'!AF104&gt;0,CONCATENATE(IF((TEXT(График!CQ105-График!CP105,"ч")-1)&lt;0,0,TEXT(График!CQ105-График!CP105,"ч")-1),"_",TEXT('Ночные Часы'!AF104,"Ч")),IF((TEXT(График!CQ105-График!CP105,"ч")-1)&lt;0,0,TEXT(График!CQ105-График!CP105,"ч")-1)))</f>
        <v>0</v>
      </c>
      <c r="AG104" s="289">
        <f>IF(ISTEXT(График!CS105),График!CS105,IF('Ночные Часы'!AG104&gt;0,CONCATENATE(IF((TEXT(График!CT105-График!CS105,"ч")-1)&lt;0,0,TEXT(График!CT105-График!CS105,"ч")-1),"_",TEXT('Ночные Часы'!AG104,"Ч")),IF((TEXT(График!CT105-График!CS105,"ч")-1)&lt;0,0,TEXT(График!CT105-График!CS105,"ч")-1)))</f>
        <v>0</v>
      </c>
      <c r="AH104" s="284">
        <f>График!CW105</f>
        <v>0</v>
      </c>
      <c r="AI104" s="196">
        <f t="array" ref="AI104">SUM(IFERROR(--LEFTB(C104:AG104,FIND("_",C104:AG104)-1),C104:AG104))</f>
        <v>0</v>
      </c>
      <c r="AJ104" s="284">
        <f t="array" ref="AJ104">SUM(--IFERROR(MID(C104:AG104,SEARCH("_",C104:AG104)+1,1),0))</f>
        <v>0</v>
      </c>
      <c r="AK104" s="285">
        <f>'Ночные Часы'!AH104</f>
        <v>0</v>
      </c>
      <c r="AL104" s="285">
        <f t="shared" si="5"/>
        <v>0</v>
      </c>
      <c r="AM104" s="351">
        <f t="shared" si="6"/>
        <v>0</v>
      </c>
      <c r="AN104" s="351">
        <f t="shared" si="7"/>
        <v>0</v>
      </c>
      <c r="AO104" s="351">
        <f t="shared" si="8"/>
        <v>0</v>
      </c>
    </row>
    <row r="105" spans="1:41" x14ac:dyDescent="0.25">
      <c r="A105" s="8">
        <f>VLOOKUP(B105,'Список КК'!$M$2:$N$377,2,TRUE)</f>
        <v>1033</v>
      </c>
      <c r="B105" s="9" t="str">
        <f>График!C106</f>
        <v>Всего клиентов</v>
      </c>
      <c r="C105" s="289">
        <f>IF(ISTEXT(График!G106),График!G106,IF('Ночные Часы'!C105&gt;0,CONCATENATE(IF((TEXT(График!H106-График!G106,"ч")-1)&lt;0,0,TEXT(График!H106-График!G106,"ч")-1),"_",TEXT('Ночные Часы'!C105,"Ч")),IF((TEXT(График!H106-График!G106,"ч")-1)&lt;0,0,TEXT(График!H106-График!G106,"ч")-1)))</f>
        <v>0</v>
      </c>
      <c r="D105" s="289">
        <f>IF(ISTEXT(График!J106),График!J106,IF('Ночные Часы'!D105&gt;0,CONCATENATE(IF((TEXT(График!K106-График!J106,"ч")-1)&lt;0,0,TEXT(График!K106-График!J106,"ч")-1),"_",TEXT('Ночные Часы'!D105,"Ч")),IF((TEXT(График!K106-График!J106,"ч")-1)&lt;0,0,TEXT(График!K106-График!J106,"ч")-1)))</f>
        <v>0</v>
      </c>
      <c r="E105" s="289">
        <f>IF(ISTEXT(График!M106),График!M106,IF('Ночные Часы'!E105&gt;0,CONCATENATE(IF((TEXT(График!N106-График!M106,"ч")-1)&lt;0,0,TEXT(График!N106-График!M106,"ч")-1),"_",TEXT('Ночные Часы'!E105,"Ч")),IF((TEXT(График!N106-График!M106,"ч")-1)&lt;0,0,TEXT(График!N106-График!M106,"ч")-1)))</f>
        <v>0</v>
      </c>
      <c r="F105" s="289">
        <f>IF(ISTEXT(График!P106),График!P106,IF('Ночные Часы'!F105&gt;0,CONCATENATE(IF((TEXT(График!Q106-График!P106,"ч")-1)&lt;0,0,TEXT(График!Q106-График!P106,"ч")-1),"_",TEXT('Ночные Часы'!F105,"Ч")),IF((TEXT(График!Q106-График!P106,"ч")-1)&lt;0,0,TEXT(График!Q106-График!P106,"ч")-1)))</f>
        <v>0</v>
      </c>
      <c r="G105" s="289">
        <f>IF(ISTEXT(График!S106),График!S106,IF('Ночные Часы'!G105&gt;0,CONCATENATE(IF((TEXT(График!T106-График!S106,"ч")-1)&lt;0,0,TEXT(График!T106-График!S106,"ч")-1),"_",TEXT('Ночные Часы'!G105,"Ч")),IF((TEXT(График!T106-График!S106,"ч")-1)&lt;0,0,TEXT(График!T106-График!S106,"ч")-1)))</f>
        <v>0</v>
      </c>
      <c r="H105" s="289">
        <f>IF(ISTEXT(График!V106),График!V106,IF('Ночные Часы'!H105&gt;0,CONCATENATE(IF((TEXT(График!W106-График!V106,"ч")-1)&lt;0,0,TEXT(График!W106-График!V106,"ч")-1),"_",TEXT('Ночные Часы'!H105,"Ч")),IF((TEXT(График!W106-График!V106,"ч")-1)&lt;0,0,TEXT(График!W106-График!V106,"ч")-1)))</f>
        <v>0</v>
      </c>
      <c r="I105" s="289">
        <f>IF(ISTEXT(График!Y106),График!Y106,IF('Ночные Часы'!I105&gt;0,CONCATENATE(IF((TEXT(График!Z106-График!Y106,"ч")-1)&lt;0,0,TEXT(График!Z106-График!Y106,"ч")-1),"_",TEXT('Ночные Часы'!I105,"Ч")),IF((TEXT(График!Z106-График!Y106,"ч")-1)&lt;0,0,TEXT(График!Z106-График!Y106,"ч")-1)))</f>
        <v>0</v>
      </c>
      <c r="J105" s="289">
        <f>IF(ISTEXT(График!AB106),График!AB106,IF('Ночные Часы'!J105&gt;0,CONCATENATE(IF((TEXT(График!AC106-График!AB106,"ч")-1)&lt;0,0,TEXT(График!AC106-График!AB106,"ч")-1),"_",TEXT('Ночные Часы'!J105,"Ч")),IF((TEXT(График!AC106-График!AB106,"ч")-1)&lt;0,0,TEXT(График!AC106-График!AB106,"ч")-1)))</f>
        <v>0</v>
      </c>
      <c r="K105" s="289">
        <f>IF(ISTEXT(График!AE106),График!AE106,IF('Ночные Часы'!K105&gt;0,CONCATENATE(IF((TEXT(График!AF106-График!AE106,"ч")-1)&lt;0,0,TEXT(График!AF106-График!AE106,"ч")-1),"_",TEXT('Ночные Часы'!K105,"Ч")),IF((TEXT(График!AF106-График!AE106,"ч")-1)&lt;0,0,TEXT(График!AF106-График!AE106,"ч")-1)))</f>
        <v>0</v>
      </c>
      <c r="L105" s="289">
        <f>IF(ISTEXT(График!AH106),График!AH106,IF('Ночные Часы'!L105&gt;0,CONCATENATE(IF((TEXT(График!AI106-График!AH106,"ч")-1)&lt;0,0,TEXT(График!AI106-График!AH106,"ч")-1),"_",TEXT('Ночные Часы'!L105,"Ч")),IF((TEXT(График!AI106-График!AH106,"ч")-1)&lt;0,0,TEXT(График!AI106-График!AH106,"ч")-1)))</f>
        <v>0</v>
      </c>
      <c r="M105" s="289">
        <f>IF(ISTEXT(График!AK106),График!AK106,IF('Ночные Часы'!M105&gt;0,CONCATENATE(IF((TEXT(График!AL106-График!AK106,"ч")-1)&lt;0,0,TEXT(График!AL106-График!AK106,"ч")-1),"_",TEXT('Ночные Часы'!M105,"Ч")),IF((TEXT(График!AL106-График!AK106,"ч")-1)&lt;0,0,TEXT(График!AL106-График!AK106,"ч")-1)))</f>
        <v>0</v>
      </c>
      <c r="N105" s="289">
        <f>IF(ISTEXT(График!AN106),График!AN106,IF('Ночные Часы'!N105&gt;0,CONCATENATE(IF((TEXT(График!AO106-График!AN106,"ч")-1)&lt;0,0,TEXT(График!AO106-График!AN106,"ч")-1),"_",TEXT('Ночные Часы'!N105,"Ч")),IF((TEXT(График!AO106-График!AN106,"ч")-1)&lt;0,0,TEXT(График!AO106-График!AN106,"ч")-1)))</f>
        <v>0</v>
      </c>
      <c r="O105" s="289">
        <f>IF(ISTEXT(График!AQ106),График!AQ106,IF('Ночные Часы'!O105&gt;0,CONCATENATE(IF((TEXT(График!AR106-График!AQ106,"ч")-1)&lt;0,0,TEXT(График!AR106-График!AQ106,"ч")-1),"_",TEXT('Ночные Часы'!O105,"Ч")),IF((TEXT(График!AR106-График!AQ106,"ч")-1)&lt;0,0,TEXT(График!AR106-График!AQ106,"ч")-1)))</f>
        <v>0</v>
      </c>
      <c r="P105" s="289">
        <f>IF(ISTEXT(График!AT106),График!AT106,IF('Ночные Часы'!P105&gt;0,CONCATENATE(IF((TEXT(График!AU106-График!AT106,"ч")-1)&lt;0,0,TEXT(График!AU106-График!AT106,"ч")-1),"_",TEXT('Ночные Часы'!P105,"Ч")),IF((TEXT(График!AU106-График!AT106,"ч")-1)&lt;0,0,TEXT(График!AU106-График!AT106,"ч")-1)))</f>
        <v>0</v>
      </c>
      <c r="Q105" s="289">
        <f>IF(ISTEXT(График!AW106),График!AW106,IF('Ночные Часы'!Q105&gt;0,CONCATENATE(IF((TEXT(График!AX106-График!AW106,"ч")-1)&lt;0,0,TEXT(График!AX106-График!AW106,"ч")-1),"_",TEXT('Ночные Часы'!Q105,"Ч")),IF((TEXT(График!AX106-График!AW106,"ч")-1)&lt;0,0,TEXT(График!AX106-График!AW106,"ч")-1)))</f>
        <v>0</v>
      </c>
      <c r="R105" s="289">
        <f>IF(ISTEXT(График!AZ106),График!AZ106,IF('Ночные Часы'!R105&gt;0,CONCATENATE(IF((TEXT(График!BA106-График!AZ106,"ч")-1)&lt;0,0,TEXT(График!BA106-График!AZ106,"ч")-1),"_",TEXT('Ночные Часы'!R105,"Ч")),IF((TEXT(График!BA106-График!AZ106,"ч")-1)&lt;0,0,TEXT(График!BA106-График!AZ106,"ч")-1)))</f>
        <v>0</v>
      </c>
      <c r="S105" s="289">
        <f>IF(ISTEXT(График!BC106),График!BC106,IF('Ночные Часы'!S105&gt;0,CONCATENATE(IF((TEXT(График!BD106-График!BC106,"ч")-1)&lt;0,0,TEXT(График!BD106-График!BC106,"ч")-1),"_",TEXT('Ночные Часы'!S105,"Ч")),IF((TEXT(График!BD106-График!BC106,"ч")-1)&lt;0,0,TEXT(График!BD106-График!BC106,"ч")-1)))</f>
        <v>0</v>
      </c>
      <c r="T105" s="289">
        <f>IF(ISTEXT(График!BF106),График!BF106,IF('Ночные Часы'!T105&gt;0,CONCATENATE(IF((TEXT(График!BG106-График!BF106,"ч")-1)&lt;0,0,TEXT(График!BG106-График!BF106,"ч")-1),"_",TEXT('Ночные Часы'!T105,"Ч")),IF((TEXT(График!BG106-График!BF106,"ч")-1)&lt;0,0,TEXT(График!BG106-График!BF106,"ч")-1)))</f>
        <v>0</v>
      </c>
      <c r="U105" s="289">
        <f>IF(ISTEXT(График!BI106),График!BI106,IF('Ночные Часы'!U105&gt;0,CONCATENATE(IF((TEXT(График!BJ106-График!BI106,"ч")-1)&lt;0,0,TEXT(График!BJ106-График!BI106,"ч")-1),"_",TEXT('Ночные Часы'!U105,"Ч")),IF((TEXT(График!BJ106-График!BI106,"ч")-1)&lt;0,0,TEXT(График!BJ106-График!BI106,"ч")-1)))</f>
        <v>0</v>
      </c>
      <c r="V105" s="289">
        <f>IF(ISTEXT(График!BL106),График!BL106,IF('Ночные Часы'!V105&gt;0,CONCATENATE(IF((TEXT(График!BM106-График!BL106,"ч")-1)&lt;0,0,TEXT(График!BM106-График!BL106,"ч")-1),"_",TEXT('Ночные Часы'!V105,"Ч")),IF((TEXT(График!BM106-График!BL106,"ч")-1)&lt;0,0,TEXT(График!BM106-График!BL106,"ч")-1)))</f>
        <v>0</v>
      </c>
      <c r="W105" s="289">
        <f>IF(ISTEXT(График!BO106),График!BO106,IF('Ночные Часы'!W105&gt;0,CONCATENATE(IF((TEXT(График!BP106-График!BO106,"ч")-1)&lt;0,0,TEXT(График!BP106-График!BO106,"ч")-1),"_",TEXT('Ночные Часы'!W105,"Ч")),IF((TEXT(График!BP106-График!BO106,"ч")-1)&lt;0,0,TEXT(График!BP106-График!BO106,"ч")-1)))</f>
        <v>0</v>
      </c>
      <c r="X105" s="289">
        <f>IF(ISTEXT(График!BR106),График!BR106,IF('Ночные Часы'!X105&gt;0,CONCATENATE(IF((TEXT(График!BS106-График!BR106,"ч")-1)&lt;0,0,TEXT(График!BS106-График!BR106,"ч")-1),"_",TEXT('Ночные Часы'!X105,"Ч")),IF((TEXT(График!BS106-График!BR106,"ч")-1)&lt;0,0,TEXT(График!BS106-График!BR106,"ч")-1)))</f>
        <v>0</v>
      </c>
      <c r="Y105" s="289">
        <f>IF(ISTEXT(График!BU106),График!BU106,IF('Ночные Часы'!Y105&gt;0,CONCATENATE(IF((TEXT(График!BV106-График!BU106,"ч")-1)&lt;0,0,TEXT(График!BV106-График!BU106,"ч")-1),"_",TEXT('Ночные Часы'!Y105,"Ч")),IF((TEXT(График!BV106-График!BU106,"ч")-1)&lt;0,0,TEXT(График!BV106-График!BU106,"ч")-1)))</f>
        <v>0</v>
      </c>
      <c r="Z105" s="289">
        <f>IF(ISTEXT(График!BX106),График!BX106,IF('Ночные Часы'!Z105&gt;0,CONCATENATE(IF((TEXT(График!BY106-График!BX106,"ч")-1)&lt;0,0,TEXT(График!BY106-График!BX106,"ч")-1),"_",TEXT('Ночные Часы'!Z105,"Ч")),IF((TEXT(График!BY106-График!BX106,"ч")-1)&lt;0,0,TEXT(График!BY106-График!BX106,"ч")-1)))</f>
        <v>0</v>
      </c>
      <c r="AA105" s="289">
        <f>IF(ISTEXT(График!CA106),График!CA106,IF('Ночные Часы'!AA105&gt;0,CONCATENATE(IF((TEXT(График!CB106-График!CA106,"ч")-1)&lt;0,0,TEXT(График!CB106-График!CA106,"ч")-1),"_",TEXT('Ночные Часы'!AA105,"Ч")),IF((TEXT(График!CB106-График!CA106,"ч")-1)&lt;0,0,TEXT(График!CB106-График!CA106,"ч")-1)))</f>
        <v>0</v>
      </c>
      <c r="AB105" s="289">
        <f>IF(ISTEXT(График!CD106),График!CD106,IF('Ночные Часы'!AB105&gt;0,CONCATENATE(IF((TEXT(График!CE106-График!CD106,"ч")-1)&lt;0,0,TEXT(График!CE106-График!CD106,"ч")-1),"_",TEXT('Ночные Часы'!AB105,"Ч")),IF((TEXT(График!CE106-График!CD106,"ч")-1)&lt;0,0,TEXT(График!CE106-График!CD106,"ч")-1)))</f>
        <v>0</v>
      </c>
      <c r="AC105" s="289">
        <f>IF(ISTEXT(График!CG106),График!CG106,IF('Ночные Часы'!AC105&gt;0,CONCATENATE(IF((TEXT(График!CH106-График!CG106,"ч")-1)&lt;0,0,TEXT(График!CH106-График!CG106,"ч")-1),"_",TEXT('Ночные Часы'!AC105,"Ч")),IF((TEXT(График!CH106-График!CG106,"ч")-1)&lt;0,0,TEXT(График!CH106-График!CG106,"ч")-1)))</f>
        <v>0</v>
      </c>
      <c r="AD105" s="289">
        <f>IF(ISTEXT(График!CJ106),График!CJ106,IF('Ночные Часы'!AD105&gt;0,CONCATENATE(IF((TEXT(График!CK106-График!CJ106,"ч")-1)&lt;0,0,TEXT(График!CK106-График!CJ106,"ч")-1),"_",TEXT('Ночные Часы'!AD105,"Ч")),IF((TEXT(График!CK106-График!CJ106,"ч")-1)&lt;0,0,TEXT(График!CK106-График!CJ106,"ч")-1)))</f>
        <v>0</v>
      </c>
      <c r="AE105" s="289">
        <f>IF(ISTEXT(График!CM106),График!CM106,IF('Ночные Часы'!AE105&gt;0,CONCATENATE(IF((TEXT(График!CN106-График!CM106,"ч")-1)&lt;0,0,TEXT(График!CN106-График!CM106,"ч")-1),"_",TEXT('Ночные Часы'!AE105,"Ч")),IF((TEXT(График!CN106-График!CM106,"ч")-1)&lt;0,0,TEXT(График!CN106-График!CM106,"ч")-1)))</f>
        <v>0</v>
      </c>
      <c r="AF105" s="289">
        <f>IF(ISTEXT(График!CP106),График!CP106,IF('Ночные Часы'!AF105&gt;0,CONCATENATE(IF((TEXT(График!CQ106-График!CP106,"ч")-1)&lt;0,0,TEXT(График!CQ106-График!CP106,"ч")-1),"_",TEXT('Ночные Часы'!AF105,"Ч")),IF((TEXT(График!CQ106-График!CP106,"ч")-1)&lt;0,0,TEXT(График!CQ106-График!CP106,"ч")-1)))</f>
        <v>0</v>
      </c>
      <c r="AG105" s="289">
        <f>IF(ISTEXT(График!CS106),График!CS106,IF('Ночные Часы'!AG105&gt;0,CONCATENATE(IF((TEXT(График!CT106-График!CS106,"ч")-1)&lt;0,0,TEXT(График!CT106-График!CS106,"ч")-1),"_",TEXT('Ночные Часы'!AG105,"Ч")),IF((TEXT(График!CT106-График!CS106,"ч")-1)&lt;0,0,TEXT(График!CT106-График!CS106,"ч")-1)))</f>
        <v>0</v>
      </c>
      <c r="AH105" s="284">
        <f>График!CW106</f>
        <v>0</v>
      </c>
      <c r="AI105" s="196">
        <f t="array" ref="AI105">SUM(IFERROR(--LEFTB(C105:AG105,FIND("_",C105:AG105)-1),C105:AG105))</f>
        <v>0</v>
      </c>
      <c r="AJ105" s="284">
        <f t="array" ref="AJ105">SUM(--IFERROR(MID(C105:AG105,SEARCH("_",C105:AG105)+1,1),0))</f>
        <v>0</v>
      </c>
      <c r="AK105" s="285">
        <f>'Ночные Часы'!AH105</f>
        <v>0</v>
      </c>
      <c r="AL105" s="285">
        <f t="shared" si="5"/>
        <v>0</v>
      </c>
      <c r="AM105" s="351">
        <f t="shared" si="6"/>
        <v>0</v>
      </c>
      <c r="AN105" s="351">
        <f t="shared" si="7"/>
        <v>0</v>
      </c>
      <c r="AO105" s="351">
        <f t="shared" si="8"/>
        <v>0</v>
      </c>
    </row>
    <row r="106" spans="1:41" x14ac:dyDescent="0.25">
      <c r="A106" s="8">
        <f>VLOOKUP(B106,'Список КК'!$M$2:$N$377,2,TRUE)</f>
        <v>32195</v>
      </c>
      <c r="B106" s="9" t="str">
        <f>График!C107</f>
        <v>ЛИНИЯ</v>
      </c>
      <c r="C106" s="289">
        <f>IF(ISTEXT(График!G107),График!G107,IF('Ночные Часы'!C106&gt;0,CONCATENATE(IF((TEXT(График!H107-График!G107,"ч")-1)&lt;0,0,TEXT(График!H107-График!G107,"ч")-1),"_",TEXT('Ночные Часы'!C106,"Ч")),IF((TEXT(График!H107-График!G107,"ч")-1)&lt;0,0,TEXT(График!H107-График!G107,"ч")-1)))</f>
        <v>0</v>
      </c>
      <c r="D106" s="289">
        <f>IF(ISTEXT(График!J107),График!J107,IF('Ночные Часы'!D106&gt;0,CONCATENATE(IF((TEXT(График!K107-График!J107,"ч")-1)&lt;0,0,TEXT(График!K107-График!J107,"ч")-1),"_",TEXT('Ночные Часы'!D106,"Ч")),IF((TEXT(График!K107-График!J107,"ч")-1)&lt;0,0,TEXT(График!K107-График!J107,"ч")-1)))</f>
        <v>0</v>
      </c>
      <c r="E106" s="289">
        <f>IF(ISTEXT(График!M107),График!M107,IF('Ночные Часы'!E106&gt;0,CONCATENATE(IF((TEXT(График!N107-График!M107,"ч")-1)&lt;0,0,TEXT(График!N107-График!M107,"ч")-1),"_",TEXT('Ночные Часы'!E106,"Ч")),IF((TEXT(График!N107-График!M107,"ч")-1)&lt;0,0,TEXT(График!N107-График!M107,"ч")-1)))</f>
        <v>0</v>
      </c>
      <c r="F106" s="289">
        <f>IF(ISTEXT(График!P107),График!P107,IF('Ночные Часы'!F106&gt;0,CONCATENATE(IF((TEXT(График!Q107-График!P107,"ч")-1)&lt;0,0,TEXT(График!Q107-График!P107,"ч")-1),"_",TEXT('Ночные Часы'!F106,"Ч")),IF((TEXT(График!Q107-График!P107,"ч")-1)&lt;0,0,TEXT(График!Q107-График!P107,"ч")-1)))</f>
        <v>0</v>
      </c>
      <c r="G106" s="289">
        <f>IF(ISTEXT(График!S107),График!S107,IF('Ночные Часы'!G106&gt;0,CONCATENATE(IF((TEXT(График!T107-График!S107,"ч")-1)&lt;0,0,TEXT(График!T107-График!S107,"ч")-1),"_",TEXT('Ночные Часы'!G106,"Ч")),IF((TEXT(График!T107-График!S107,"ч")-1)&lt;0,0,TEXT(График!T107-График!S107,"ч")-1)))</f>
        <v>0</v>
      </c>
      <c r="H106" s="289">
        <f>IF(ISTEXT(График!V107),График!V107,IF('Ночные Часы'!H106&gt;0,CONCATENATE(IF((TEXT(График!W107-График!V107,"ч")-1)&lt;0,0,TEXT(График!W107-График!V107,"ч")-1),"_",TEXT('Ночные Часы'!H106,"Ч")),IF((TEXT(График!W107-График!V107,"ч")-1)&lt;0,0,TEXT(График!W107-График!V107,"ч")-1)))</f>
        <v>0</v>
      </c>
      <c r="I106" s="289">
        <f>IF(ISTEXT(График!Y107),График!Y107,IF('Ночные Часы'!I106&gt;0,CONCATENATE(IF((TEXT(График!Z107-График!Y107,"ч")-1)&lt;0,0,TEXT(График!Z107-График!Y107,"ч")-1),"_",TEXT('Ночные Часы'!I106,"Ч")),IF((TEXT(График!Z107-График!Y107,"ч")-1)&lt;0,0,TEXT(График!Z107-График!Y107,"ч")-1)))</f>
        <v>0</v>
      </c>
      <c r="J106" s="289">
        <f>IF(ISTEXT(График!AB107),График!AB107,IF('Ночные Часы'!J106&gt;0,CONCATENATE(IF((TEXT(График!AC107-График!AB107,"ч")-1)&lt;0,0,TEXT(График!AC107-График!AB107,"ч")-1),"_",TEXT('Ночные Часы'!J106,"Ч")),IF((TEXT(График!AC107-График!AB107,"ч")-1)&lt;0,0,TEXT(График!AC107-График!AB107,"ч")-1)))</f>
        <v>0</v>
      </c>
      <c r="K106" s="289">
        <f>IF(ISTEXT(График!AE107),График!AE107,IF('Ночные Часы'!K106&gt;0,CONCATENATE(IF((TEXT(График!AF107-График!AE107,"ч")-1)&lt;0,0,TEXT(График!AF107-График!AE107,"ч")-1),"_",TEXT('Ночные Часы'!K106,"Ч")),IF((TEXT(График!AF107-График!AE107,"ч")-1)&lt;0,0,TEXT(График!AF107-График!AE107,"ч")-1)))</f>
        <v>0</v>
      </c>
      <c r="L106" s="289">
        <f>IF(ISTEXT(График!AH107),График!AH107,IF('Ночные Часы'!L106&gt;0,CONCATENATE(IF((TEXT(График!AI107-График!AH107,"ч")-1)&lt;0,0,TEXT(График!AI107-График!AH107,"ч")-1),"_",TEXT('Ночные Часы'!L106,"Ч")),IF((TEXT(График!AI107-График!AH107,"ч")-1)&lt;0,0,TEXT(График!AI107-График!AH107,"ч")-1)))</f>
        <v>0</v>
      </c>
      <c r="M106" s="289">
        <f>IF(ISTEXT(График!AK107),График!AK107,IF('Ночные Часы'!M106&gt;0,CONCATENATE(IF((TEXT(График!AL107-График!AK107,"ч")-1)&lt;0,0,TEXT(График!AL107-График!AK107,"ч")-1),"_",TEXT('Ночные Часы'!M106,"Ч")),IF((TEXT(График!AL107-График!AK107,"ч")-1)&lt;0,0,TEXT(График!AL107-График!AK107,"ч")-1)))</f>
        <v>0</v>
      </c>
      <c r="N106" s="289">
        <f>IF(ISTEXT(График!AN107),График!AN107,IF('Ночные Часы'!N106&gt;0,CONCATENATE(IF((TEXT(График!AO107-График!AN107,"ч")-1)&lt;0,0,TEXT(График!AO107-График!AN107,"ч")-1),"_",TEXT('Ночные Часы'!N106,"Ч")),IF((TEXT(График!AO107-График!AN107,"ч")-1)&lt;0,0,TEXT(График!AO107-График!AN107,"ч")-1)))</f>
        <v>0</v>
      </c>
      <c r="O106" s="289">
        <f>IF(ISTEXT(График!AQ107),График!AQ107,IF('Ночные Часы'!O106&gt;0,CONCATENATE(IF((TEXT(График!AR107-График!AQ107,"ч")-1)&lt;0,0,TEXT(График!AR107-График!AQ107,"ч")-1),"_",TEXT('Ночные Часы'!O106,"Ч")),IF((TEXT(График!AR107-График!AQ107,"ч")-1)&lt;0,0,TEXT(График!AR107-График!AQ107,"ч")-1)))</f>
        <v>0</v>
      </c>
      <c r="P106" s="289">
        <f>IF(ISTEXT(График!AT107),График!AT107,IF('Ночные Часы'!P106&gt;0,CONCATENATE(IF((TEXT(График!AU107-График!AT107,"ч")-1)&lt;0,0,TEXT(График!AU107-График!AT107,"ч")-1),"_",TEXT('Ночные Часы'!P106,"Ч")),IF((TEXT(График!AU107-График!AT107,"ч")-1)&lt;0,0,TEXT(График!AU107-График!AT107,"ч")-1)))</f>
        <v>0</v>
      </c>
      <c r="Q106" s="289">
        <f>IF(ISTEXT(График!AW107),График!AW107,IF('Ночные Часы'!Q106&gt;0,CONCATENATE(IF((TEXT(График!AX107-График!AW107,"ч")-1)&lt;0,0,TEXT(График!AX107-График!AW107,"ч")-1),"_",TEXT('Ночные Часы'!Q106,"Ч")),IF((TEXT(График!AX107-График!AW107,"ч")-1)&lt;0,0,TEXT(График!AX107-График!AW107,"ч")-1)))</f>
        <v>0</v>
      </c>
      <c r="R106" s="289">
        <f>IF(ISTEXT(График!AZ107),График!AZ107,IF('Ночные Часы'!R106&gt;0,CONCATENATE(IF((TEXT(График!BA107-График!AZ107,"ч")-1)&lt;0,0,TEXT(График!BA107-График!AZ107,"ч")-1),"_",TEXT('Ночные Часы'!R106,"Ч")),IF((TEXT(График!BA107-График!AZ107,"ч")-1)&lt;0,0,TEXT(График!BA107-График!AZ107,"ч")-1)))</f>
        <v>0</v>
      </c>
      <c r="S106" s="289">
        <f>IF(ISTEXT(График!BC107),График!BC107,IF('Ночные Часы'!S106&gt;0,CONCATENATE(IF((TEXT(График!BD107-График!BC107,"ч")-1)&lt;0,0,TEXT(График!BD107-График!BC107,"ч")-1),"_",TEXT('Ночные Часы'!S106,"Ч")),IF((TEXT(График!BD107-График!BC107,"ч")-1)&lt;0,0,TEXT(График!BD107-График!BC107,"ч")-1)))</f>
        <v>0</v>
      </c>
      <c r="T106" s="289">
        <f>IF(ISTEXT(График!BF107),График!BF107,IF('Ночные Часы'!T106&gt;0,CONCATENATE(IF((TEXT(График!BG107-График!BF107,"ч")-1)&lt;0,0,TEXT(График!BG107-График!BF107,"ч")-1),"_",TEXT('Ночные Часы'!T106,"Ч")),IF((TEXT(График!BG107-График!BF107,"ч")-1)&lt;0,0,TEXT(График!BG107-График!BF107,"ч")-1)))</f>
        <v>0</v>
      </c>
      <c r="U106" s="289">
        <f>IF(ISTEXT(График!BI107),График!BI107,IF('Ночные Часы'!U106&gt;0,CONCATENATE(IF((TEXT(График!BJ107-График!BI107,"ч")-1)&lt;0,0,TEXT(График!BJ107-График!BI107,"ч")-1),"_",TEXT('Ночные Часы'!U106,"Ч")),IF((TEXT(График!BJ107-График!BI107,"ч")-1)&lt;0,0,TEXT(График!BJ107-График!BI107,"ч")-1)))</f>
        <v>0</v>
      </c>
      <c r="V106" s="289">
        <f>IF(ISTEXT(График!BL107),График!BL107,IF('Ночные Часы'!V106&gt;0,CONCATENATE(IF((TEXT(График!BM107-График!BL107,"ч")-1)&lt;0,0,TEXT(График!BM107-График!BL107,"ч")-1),"_",TEXT('Ночные Часы'!V106,"Ч")),IF((TEXT(График!BM107-График!BL107,"ч")-1)&lt;0,0,TEXT(График!BM107-График!BL107,"ч")-1)))</f>
        <v>0</v>
      </c>
      <c r="W106" s="289">
        <f>IF(ISTEXT(График!BO107),График!BO107,IF('Ночные Часы'!W106&gt;0,CONCATENATE(IF((TEXT(График!BP107-График!BO107,"ч")-1)&lt;0,0,TEXT(График!BP107-График!BO107,"ч")-1),"_",TEXT('Ночные Часы'!W106,"Ч")),IF((TEXT(График!BP107-График!BO107,"ч")-1)&lt;0,0,TEXT(График!BP107-График!BO107,"ч")-1)))</f>
        <v>0</v>
      </c>
      <c r="X106" s="289">
        <f>IF(ISTEXT(График!BR107),График!BR107,IF('Ночные Часы'!X106&gt;0,CONCATENATE(IF((TEXT(График!BS107-График!BR107,"ч")-1)&lt;0,0,TEXT(График!BS107-График!BR107,"ч")-1),"_",TEXT('Ночные Часы'!X106,"Ч")),IF((TEXT(График!BS107-График!BR107,"ч")-1)&lt;0,0,TEXT(График!BS107-График!BR107,"ч")-1)))</f>
        <v>0</v>
      </c>
      <c r="Y106" s="289">
        <f>IF(ISTEXT(График!BU107),График!BU107,IF('Ночные Часы'!Y106&gt;0,CONCATENATE(IF((TEXT(График!BV107-График!BU107,"ч")-1)&lt;0,0,TEXT(График!BV107-График!BU107,"ч")-1),"_",TEXT('Ночные Часы'!Y106,"Ч")),IF((TEXT(График!BV107-График!BU107,"ч")-1)&lt;0,0,TEXT(График!BV107-График!BU107,"ч")-1)))</f>
        <v>0</v>
      </c>
      <c r="Z106" s="289">
        <f>IF(ISTEXT(График!BX107),График!BX107,IF('Ночные Часы'!Z106&gt;0,CONCATENATE(IF((TEXT(График!BY107-График!BX107,"ч")-1)&lt;0,0,TEXT(График!BY107-График!BX107,"ч")-1),"_",TEXT('Ночные Часы'!Z106,"Ч")),IF((TEXT(График!BY107-График!BX107,"ч")-1)&lt;0,0,TEXT(График!BY107-График!BX107,"ч")-1)))</f>
        <v>0</v>
      </c>
      <c r="AA106" s="289">
        <f>IF(ISTEXT(График!CA107),График!CA107,IF('Ночные Часы'!AA106&gt;0,CONCATENATE(IF((TEXT(График!CB107-График!CA107,"ч")-1)&lt;0,0,TEXT(График!CB107-График!CA107,"ч")-1),"_",TEXT('Ночные Часы'!AA106,"Ч")),IF((TEXT(График!CB107-График!CA107,"ч")-1)&lt;0,0,TEXT(График!CB107-График!CA107,"ч")-1)))</f>
        <v>0</v>
      </c>
      <c r="AB106" s="289">
        <f>IF(ISTEXT(График!CD107),График!CD107,IF('Ночные Часы'!AB106&gt;0,CONCATENATE(IF((TEXT(График!CE107-График!CD107,"ч")-1)&lt;0,0,TEXT(График!CE107-График!CD107,"ч")-1),"_",TEXT('Ночные Часы'!AB106,"Ч")),IF((TEXT(График!CE107-График!CD107,"ч")-1)&lt;0,0,TEXT(График!CE107-График!CD107,"ч")-1)))</f>
        <v>0</v>
      </c>
      <c r="AC106" s="289">
        <f>IF(ISTEXT(График!CG107),График!CG107,IF('Ночные Часы'!AC106&gt;0,CONCATENATE(IF((TEXT(График!CH107-График!CG107,"ч")-1)&lt;0,0,TEXT(График!CH107-График!CG107,"ч")-1),"_",TEXT('Ночные Часы'!AC106,"Ч")),IF((TEXT(График!CH107-График!CG107,"ч")-1)&lt;0,0,TEXT(График!CH107-График!CG107,"ч")-1)))</f>
        <v>0</v>
      </c>
      <c r="AD106" s="289">
        <f>IF(ISTEXT(График!CJ107),График!CJ107,IF('Ночные Часы'!AD106&gt;0,CONCATENATE(IF((TEXT(График!CK107-График!CJ107,"ч")-1)&lt;0,0,TEXT(График!CK107-График!CJ107,"ч")-1),"_",TEXT('Ночные Часы'!AD106,"Ч")),IF((TEXT(График!CK107-График!CJ107,"ч")-1)&lt;0,0,TEXT(График!CK107-График!CJ107,"ч")-1)))</f>
        <v>0</v>
      </c>
      <c r="AE106" s="289">
        <f>IF(ISTEXT(График!CM107),График!CM107,IF('Ночные Часы'!AE106&gt;0,CONCATENATE(IF((TEXT(График!CN107-График!CM107,"ч")-1)&lt;0,0,TEXT(График!CN107-График!CM107,"ч")-1),"_",TEXT('Ночные Часы'!AE106,"Ч")),IF((TEXT(График!CN107-График!CM107,"ч")-1)&lt;0,0,TEXT(График!CN107-График!CM107,"ч")-1)))</f>
        <v>0</v>
      </c>
      <c r="AF106" s="289">
        <f>IF(ISTEXT(График!CP107),График!CP107,IF('Ночные Часы'!AF106&gt;0,CONCATENATE(IF((TEXT(График!CQ107-График!CP107,"ч")-1)&lt;0,0,TEXT(График!CQ107-График!CP107,"ч")-1),"_",TEXT('Ночные Часы'!AF106,"Ч")),IF((TEXT(График!CQ107-График!CP107,"ч")-1)&lt;0,0,TEXT(График!CQ107-График!CP107,"ч")-1)))</f>
        <v>0</v>
      </c>
      <c r="AG106" s="289">
        <f>IF(ISTEXT(График!CS107),График!CS107,IF('Ночные Часы'!AG106&gt;0,CONCATENATE(IF((TEXT(График!CT107-График!CS107,"ч")-1)&lt;0,0,TEXT(График!CT107-График!CS107,"ч")-1),"_",TEXT('Ночные Часы'!AG106,"Ч")),IF((TEXT(График!CT107-График!CS107,"ч")-1)&lt;0,0,TEXT(График!CT107-График!CS107,"ч")-1)))</f>
        <v>0</v>
      </c>
      <c r="AH106" s="284">
        <f>График!CW107</f>
        <v>0</v>
      </c>
      <c r="AI106" s="196">
        <f t="array" ref="AI106">SUM(IFERROR(--LEFTB(C106:AG106,FIND("_",C106:AG106)-1),C106:AG106))</f>
        <v>0</v>
      </c>
      <c r="AJ106" s="284">
        <f t="array" ref="AJ106">SUM(--IFERROR(MID(C106:AG106,SEARCH("_",C106:AG106)+1,1),0))</f>
        <v>0</v>
      </c>
      <c r="AK106" s="285">
        <f>'Ночные Часы'!AH106</f>
        <v>0</v>
      </c>
      <c r="AL106" s="285">
        <f t="shared" si="5"/>
        <v>0</v>
      </c>
      <c r="AM106" s="351">
        <f t="shared" si="6"/>
        <v>0</v>
      </c>
      <c r="AN106" s="351">
        <f t="shared" si="7"/>
        <v>0</v>
      </c>
      <c r="AO106" s="351">
        <f t="shared" si="8"/>
        <v>0</v>
      </c>
    </row>
    <row r="107" spans="1:41" x14ac:dyDescent="0.25">
      <c r="A107" s="8">
        <f>VLOOKUP(B107,'Список КК'!$M$2:$N$377,2,TRUE)</f>
        <v>8530</v>
      </c>
      <c r="B107" s="9" t="str">
        <f>График!C108</f>
        <v>УТРО(приход 6:45-11:30)</v>
      </c>
      <c r="C107" s="289">
        <f>IF(ISTEXT(График!G108),График!G108,IF('Ночные Часы'!C107&gt;0,CONCATENATE(IF((TEXT(График!H108-График!G108,"ч")-1)&lt;0,0,TEXT(График!H108-График!G108,"ч")-1),"_",TEXT('Ночные Часы'!C107,"Ч")),IF((TEXT(График!H108-График!G108,"ч")-1)&lt;0,0,TEXT(График!H108-График!G108,"ч")-1)))</f>
        <v>0</v>
      </c>
      <c r="D107" s="289">
        <f>IF(ISTEXT(График!J108),График!J108,IF('Ночные Часы'!D107&gt;0,CONCATENATE(IF((TEXT(График!K108-График!J108,"ч")-1)&lt;0,0,TEXT(График!K108-График!J108,"ч")-1),"_",TEXT('Ночные Часы'!D107,"Ч")),IF((TEXT(График!K108-График!J108,"ч")-1)&lt;0,0,TEXT(График!K108-График!J108,"ч")-1)))</f>
        <v>0</v>
      </c>
      <c r="E107" s="289">
        <f>IF(ISTEXT(График!M108),График!M108,IF('Ночные Часы'!E107&gt;0,CONCATENATE(IF((TEXT(График!N108-График!M108,"ч")-1)&lt;0,0,TEXT(График!N108-График!M108,"ч")-1),"_",TEXT('Ночные Часы'!E107,"Ч")),IF((TEXT(График!N108-График!M108,"ч")-1)&lt;0,0,TEXT(График!N108-График!M108,"ч")-1)))</f>
        <v>0</v>
      </c>
      <c r="F107" s="289">
        <f>IF(ISTEXT(График!P108),График!P108,IF('Ночные Часы'!F107&gt;0,CONCATENATE(IF((TEXT(График!Q108-График!P108,"ч")-1)&lt;0,0,TEXT(График!Q108-График!P108,"ч")-1),"_",TEXT('Ночные Часы'!F107,"Ч")),IF((TEXT(График!Q108-График!P108,"ч")-1)&lt;0,0,TEXT(График!Q108-График!P108,"ч")-1)))</f>
        <v>0</v>
      </c>
      <c r="G107" s="289">
        <f>IF(ISTEXT(График!S108),График!S108,IF('Ночные Часы'!G107&gt;0,CONCATENATE(IF((TEXT(График!T108-График!S108,"ч")-1)&lt;0,0,TEXT(График!T108-График!S108,"ч")-1),"_",TEXT('Ночные Часы'!G107,"Ч")),IF((TEXT(График!T108-График!S108,"ч")-1)&lt;0,0,TEXT(График!T108-График!S108,"ч")-1)))</f>
        <v>0</v>
      </c>
      <c r="H107" s="289">
        <f>IF(ISTEXT(График!V108),График!V108,IF('Ночные Часы'!H107&gt;0,CONCATENATE(IF((TEXT(График!W108-График!V108,"ч")-1)&lt;0,0,TEXT(График!W108-График!V108,"ч")-1),"_",TEXT('Ночные Часы'!H107,"Ч")),IF((TEXT(График!W108-График!V108,"ч")-1)&lt;0,0,TEXT(График!W108-График!V108,"ч")-1)))</f>
        <v>0</v>
      </c>
      <c r="I107" s="289">
        <f>IF(ISTEXT(График!Y108),График!Y108,IF('Ночные Часы'!I107&gt;0,CONCATENATE(IF((TEXT(График!Z108-График!Y108,"ч")-1)&lt;0,0,TEXT(График!Z108-График!Y108,"ч")-1),"_",TEXT('Ночные Часы'!I107,"Ч")),IF((TEXT(График!Z108-График!Y108,"ч")-1)&lt;0,0,TEXT(График!Z108-График!Y108,"ч")-1)))</f>
        <v>0</v>
      </c>
      <c r="J107" s="289">
        <f>IF(ISTEXT(График!AB108),График!AB108,IF('Ночные Часы'!J107&gt;0,CONCATENATE(IF((TEXT(График!AC108-График!AB108,"ч")-1)&lt;0,0,TEXT(График!AC108-График!AB108,"ч")-1),"_",TEXT('Ночные Часы'!J107,"Ч")),IF((TEXT(График!AC108-График!AB108,"ч")-1)&lt;0,0,TEXT(График!AC108-График!AB108,"ч")-1)))</f>
        <v>0</v>
      </c>
      <c r="K107" s="289">
        <f>IF(ISTEXT(График!AE108),График!AE108,IF('Ночные Часы'!K107&gt;0,CONCATENATE(IF((TEXT(График!AF108-График!AE108,"ч")-1)&lt;0,0,TEXT(График!AF108-График!AE108,"ч")-1),"_",TEXT('Ночные Часы'!K107,"Ч")),IF((TEXT(График!AF108-График!AE108,"ч")-1)&lt;0,0,TEXT(График!AF108-График!AE108,"ч")-1)))</f>
        <v>0</v>
      </c>
      <c r="L107" s="289">
        <f>IF(ISTEXT(График!AH108),График!AH108,IF('Ночные Часы'!L107&gt;0,CONCATENATE(IF((TEXT(График!AI108-График!AH108,"ч")-1)&lt;0,0,TEXT(График!AI108-График!AH108,"ч")-1),"_",TEXT('Ночные Часы'!L107,"Ч")),IF((TEXT(График!AI108-График!AH108,"ч")-1)&lt;0,0,TEXT(График!AI108-График!AH108,"ч")-1)))</f>
        <v>0</v>
      </c>
      <c r="M107" s="289">
        <f>IF(ISTEXT(График!AK108),График!AK108,IF('Ночные Часы'!M107&gt;0,CONCATENATE(IF((TEXT(График!AL108-График!AK108,"ч")-1)&lt;0,0,TEXT(График!AL108-График!AK108,"ч")-1),"_",TEXT('Ночные Часы'!M107,"Ч")),IF((TEXT(График!AL108-График!AK108,"ч")-1)&lt;0,0,TEXT(График!AL108-График!AK108,"ч")-1)))</f>
        <v>0</v>
      </c>
      <c r="N107" s="289">
        <f>IF(ISTEXT(График!AN108),График!AN108,IF('Ночные Часы'!N107&gt;0,CONCATENATE(IF((TEXT(График!AO108-График!AN108,"ч")-1)&lt;0,0,TEXT(График!AO108-График!AN108,"ч")-1),"_",TEXT('Ночные Часы'!N107,"Ч")),IF((TEXT(График!AO108-График!AN108,"ч")-1)&lt;0,0,TEXT(График!AO108-График!AN108,"ч")-1)))</f>
        <v>0</v>
      </c>
      <c r="O107" s="289">
        <f>IF(ISTEXT(График!AQ108),График!AQ108,IF('Ночные Часы'!O107&gt;0,CONCATENATE(IF((TEXT(График!AR108-График!AQ108,"ч")-1)&lt;0,0,TEXT(График!AR108-График!AQ108,"ч")-1),"_",TEXT('Ночные Часы'!O107,"Ч")),IF((TEXT(График!AR108-График!AQ108,"ч")-1)&lt;0,0,TEXT(График!AR108-График!AQ108,"ч")-1)))</f>
        <v>0</v>
      </c>
      <c r="P107" s="289">
        <f>IF(ISTEXT(График!AT108),График!AT108,IF('Ночные Часы'!P107&gt;0,CONCATENATE(IF((TEXT(График!AU108-График!AT108,"ч")-1)&lt;0,0,TEXT(График!AU108-График!AT108,"ч")-1),"_",TEXT('Ночные Часы'!P107,"Ч")),IF((TEXT(График!AU108-График!AT108,"ч")-1)&lt;0,0,TEXT(График!AU108-График!AT108,"ч")-1)))</f>
        <v>0</v>
      </c>
      <c r="Q107" s="289">
        <f>IF(ISTEXT(График!AW108),График!AW108,IF('Ночные Часы'!Q107&gt;0,CONCATENATE(IF((TEXT(График!AX108-График!AW108,"ч")-1)&lt;0,0,TEXT(График!AX108-График!AW108,"ч")-1),"_",TEXT('Ночные Часы'!Q107,"Ч")),IF((TEXT(График!AX108-График!AW108,"ч")-1)&lt;0,0,TEXT(График!AX108-График!AW108,"ч")-1)))</f>
        <v>0</v>
      </c>
      <c r="R107" s="289">
        <f>IF(ISTEXT(График!AZ108),График!AZ108,IF('Ночные Часы'!R107&gt;0,CONCATENATE(IF((TEXT(График!BA108-График!AZ108,"ч")-1)&lt;0,0,TEXT(График!BA108-График!AZ108,"ч")-1),"_",TEXT('Ночные Часы'!R107,"Ч")),IF((TEXT(График!BA108-График!AZ108,"ч")-1)&lt;0,0,TEXT(График!BA108-График!AZ108,"ч")-1)))</f>
        <v>0</v>
      </c>
      <c r="S107" s="289">
        <f>IF(ISTEXT(График!BC108),График!BC108,IF('Ночные Часы'!S107&gt;0,CONCATENATE(IF((TEXT(График!BD108-График!BC108,"ч")-1)&lt;0,0,TEXT(График!BD108-График!BC108,"ч")-1),"_",TEXT('Ночные Часы'!S107,"Ч")),IF((TEXT(График!BD108-График!BC108,"ч")-1)&lt;0,0,TEXT(График!BD108-График!BC108,"ч")-1)))</f>
        <v>0</v>
      </c>
      <c r="T107" s="289">
        <f>IF(ISTEXT(График!BF108),График!BF108,IF('Ночные Часы'!T107&gt;0,CONCATENATE(IF((TEXT(График!BG108-График!BF108,"ч")-1)&lt;0,0,TEXT(График!BG108-График!BF108,"ч")-1),"_",TEXT('Ночные Часы'!T107,"Ч")),IF((TEXT(График!BG108-График!BF108,"ч")-1)&lt;0,0,TEXT(График!BG108-График!BF108,"ч")-1)))</f>
        <v>0</v>
      </c>
      <c r="U107" s="289">
        <f>IF(ISTEXT(График!BI108),График!BI108,IF('Ночные Часы'!U107&gt;0,CONCATENATE(IF((TEXT(График!BJ108-График!BI108,"ч")-1)&lt;0,0,TEXT(График!BJ108-График!BI108,"ч")-1),"_",TEXT('Ночные Часы'!U107,"Ч")),IF((TEXT(График!BJ108-График!BI108,"ч")-1)&lt;0,0,TEXT(График!BJ108-График!BI108,"ч")-1)))</f>
        <v>0</v>
      </c>
      <c r="V107" s="289">
        <f>IF(ISTEXT(График!BL108),График!BL108,IF('Ночные Часы'!V107&gt;0,CONCATENATE(IF((TEXT(График!BM108-График!BL108,"ч")-1)&lt;0,0,TEXT(График!BM108-График!BL108,"ч")-1),"_",TEXT('Ночные Часы'!V107,"Ч")),IF((TEXT(График!BM108-График!BL108,"ч")-1)&lt;0,0,TEXT(График!BM108-График!BL108,"ч")-1)))</f>
        <v>0</v>
      </c>
      <c r="W107" s="289">
        <f>IF(ISTEXT(График!BO108),График!BO108,IF('Ночные Часы'!W107&gt;0,CONCATENATE(IF((TEXT(График!BP108-График!BO108,"ч")-1)&lt;0,0,TEXT(График!BP108-График!BO108,"ч")-1),"_",TEXT('Ночные Часы'!W107,"Ч")),IF((TEXT(График!BP108-График!BO108,"ч")-1)&lt;0,0,TEXT(График!BP108-График!BO108,"ч")-1)))</f>
        <v>0</v>
      </c>
      <c r="X107" s="289">
        <f>IF(ISTEXT(График!BR108),График!BR108,IF('Ночные Часы'!X107&gt;0,CONCATENATE(IF((TEXT(График!BS108-График!BR108,"ч")-1)&lt;0,0,TEXT(График!BS108-График!BR108,"ч")-1),"_",TEXT('Ночные Часы'!X107,"Ч")),IF((TEXT(График!BS108-График!BR108,"ч")-1)&lt;0,0,TEXT(График!BS108-График!BR108,"ч")-1)))</f>
        <v>0</v>
      </c>
      <c r="Y107" s="289">
        <f>IF(ISTEXT(График!BU108),График!BU108,IF('Ночные Часы'!Y107&gt;0,CONCATENATE(IF((TEXT(График!BV108-График!BU108,"ч")-1)&lt;0,0,TEXT(График!BV108-График!BU108,"ч")-1),"_",TEXT('Ночные Часы'!Y107,"Ч")),IF((TEXT(График!BV108-График!BU108,"ч")-1)&lt;0,0,TEXT(График!BV108-График!BU108,"ч")-1)))</f>
        <v>0</v>
      </c>
      <c r="Z107" s="289">
        <f>IF(ISTEXT(График!BX108),График!BX108,IF('Ночные Часы'!Z107&gt;0,CONCATENATE(IF((TEXT(График!BY108-График!BX108,"ч")-1)&lt;0,0,TEXT(График!BY108-График!BX108,"ч")-1),"_",TEXT('Ночные Часы'!Z107,"Ч")),IF((TEXT(График!BY108-График!BX108,"ч")-1)&lt;0,0,TEXT(График!BY108-График!BX108,"ч")-1)))</f>
        <v>0</v>
      </c>
      <c r="AA107" s="289">
        <f>IF(ISTEXT(График!CA108),График!CA108,IF('Ночные Часы'!AA107&gt;0,CONCATENATE(IF((TEXT(График!CB108-График!CA108,"ч")-1)&lt;0,0,TEXT(График!CB108-График!CA108,"ч")-1),"_",TEXT('Ночные Часы'!AA107,"Ч")),IF((TEXT(График!CB108-График!CA108,"ч")-1)&lt;0,0,TEXT(График!CB108-График!CA108,"ч")-1)))</f>
        <v>0</v>
      </c>
      <c r="AB107" s="289">
        <f>IF(ISTEXT(График!CD108),График!CD108,IF('Ночные Часы'!AB107&gt;0,CONCATENATE(IF((TEXT(График!CE108-График!CD108,"ч")-1)&lt;0,0,TEXT(График!CE108-График!CD108,"ч")-1),"_",TEXT('Ночные Часы'!AB107,"Ч")),IF((TEXT(График!CE108-График!CD108,"ч")-1)&lt;0,0,TEXT(График!CE108-График!CD108,"ч")-1)))</f>
        <v>0</v>
      </c>
      <c r="AC107" s="289">
        <f>IF(ISTEXT(График!CG108),График!CG108,IF('Ночные Часы'!AC107&gt;0,CONCATENATE(IF((TEXT(График!CH108-График!CG108,"ч")-1)&lt;0,0,TEXT(График!CH108-График!CG108,"ч")-1),"_",TEXT('Ночные Часы'!AC107,"Ч")),IF((TEXT(График!CH108-График!CG108,"ч")-1)&lt;0,0,TEXT(График!CH108-График!CG108,"ч")-1)))</f>
        <v>0</v>
      </c>
      <c r="AD107" s="289">
        <f>IF(ISTEXT(График!CJ108),График!CJ108,IF('Ночные Часы'!AD107&gt;0,CONCATENATE(IF((TEXT(График!CK108-График!CJ108,"ч")-1)&lt;0,0,TEXT(График!CK108-График!CJ108,"ч")-1),"_",TEXT('Ночные Часы'!AD107,"Ч")),IF((TEXT(График!CK108-График!CJ108,"ч")-1)&lt;0,0,TEXT(График!CK108-График!CJ108,"ч")-1)))</f>
        <v>0</v>
      </c>
      <c r="AE107" s="289">
        <f>IF(ISTEXT(График!CM108),График!CM108,IF('Ночные Часы'!AE107&gt;0,CONCATENATE(IF((TEXT(График!CN108-График!CM108,"ч")-1)&lt;0,0,TEXT(График!CN108-График!CM108,"ч")-1),"_",TEXT('Ночные Часы'!AE107,"Ч")),IF((TEXT(График!CN108-График!CM108,"ч")-1)&lt;0,0,TEXT(График!CN108-График!CM108,"ч")-1)))</f>
        <v>0</v>
      </c>
      <c r="AF107" s="289">
        <f>IF(ISTEXT(График!CP108),График!CP108,IF('Ночные Часы'!AF107&gt;0,CONCATENATE(IF((TEXT(График!CQ108-График!CP108,"ч")-1)&lt;0,0,TEXT(График!CQ108-График!CP108,"ч")-1),"_",TEXT('Ночные Часы'!AF107,"Ч")),IF((TEXT(График!CQ108-График!CP108,"ч")-1)&lt;0,0,TEXT(График!CQ108-График!CP108,"ч")-1)))</f>
        <v>0</v>
      </c>
      <c r="AG107" s="289">
        <f>IF(ISTEXT(График!CS108),График!CS108,IF('Ночные Часы'!AG107&gt;0,CONCATENATE(IF((TEXT(График!CT108-График!CS108,"ч")-1)&lt;0,0,TEXT(График!CT108-График!CS108,"ч")-1),"_",TEXT('Ночные Часы'!AG107,"Ч")),IF((TEXT(График!CT108-График!CS108,"ч")-1)&lt;0,0,TEXT(График!CT108-График!CS108,"ч")-1)))</f>
        <v>0</v>
      </c>
      <c r="AH107" s="284">
        <f>График!CW108</f>
        <v>0</v>
      </c>
      <c r="AI107" s="196">
        <f t="array" ref="AI107">SUM(IFERROR(--LEFTB(C107:AG107,FIND("_",C107:AG107)-1),C107:AG107))</f>
        <v>0</v>
      </c>
      <c r="AJ107" s="284">
        <f t="array" ref="AJ107">SUM(--IFERROR(MID(C107:AG107,SEARCH("_",C107:AG107)+1,1),0))</f>
        <v>0</v>
      </c>
      <c r="AK107" s="285">
        <f>'Ночные Часы'!AH107</f>
        <v>0</v>
      </c>
      <c r="AL107" s="285">
        <f t="shared" si="5"/>
        <v>0</v>
      </c>
      <c r="AM107" s="351">
        <f t="shared" si="6"/>
        <v>0</v>
      </c>
      <c r="AN107" s="351">
        <f t="shared" si="7"/>
        <v>0</v>
      </c>
      <c r="AO107" s="351">
        <f t="shared" si="8"/>
        <v>0</v>
      </c>
    </row>
    <row r="108" spans="1:41" x14ac:dyDescent="0.25">
      <c r="A108" s="8">
        <f>VLOOKUP(B108,'Список КК'!$M$2:$N$377,2,TRUE)</f>
        <v>50220</v>
      </c>
      <c r="B108" s="9" t="str">
        <f>График!C109</f>
        <v>ВЕЧЕР(приход 12:00-19:00)</v>
      </c>
      <c r="C108" s="289">
        <f>IF(ISTEXT(График!G109),График!G109,IF('Ночные Часы'!C108&gt;0,CONCATENATE(IF((TEXT(График!H109-График!G109,"ч")-1)&lt;0,0,TEXT(График!H109-График!G109,"ч")-1),"_",TEXT('Ночные Часы'!C108,"Ч")),IF((TEXT(График!H109-График!G109,"ч")-1)&lt;0,0,TEXT(График!H109-График!G109,"ч")-1)))</f>
        <v>0</v>
      </c>
      <c r="D108" s="289">
        <f>IF(ISTEXT(График!J109),График!J109,IF('Ночные Часы'!D108&gt;0,CONCATENATE(IF((TEXT(График!K109-График!J109,"ч")-1)&lt;0,0,TEXT(График!K109-График!J109,"ч")-1),"_",TEXT('Ночные Часы'!D108,"Ч")),IF((TEXT(График!K109-График!J109,"ч")-1)&lt;0,0,TEXT(График!K109-График!J109,"ч")-1)))</f>
        <v>0</v>
      </c>
      <c r="E108" s="289">
        <f>IF(ISTEXT(График!M109),График!M109,IF('Ночные Часы'!E108&gt;0,CONCATENATE(IF((TEXT(График!N109-График!M109,"ч")-1)&lt;0,0,TEXT(График!N109-График!M109,"ч")-1),"_",TEXT('Ночные Часы'!E108,"Ч")),IF((TEXT(График!N109-График!M109,"ч")-1)&lt;0,0,TEXT(График!N109-График!M109,"ч")-1)))</f>
        <v>0</v>
      </c>
      <c r="F108" s="289">
        <f>IF(ISTEXT(График!P109),График!P109,IF('Ночные Часы'!F108&gt;0,CONCATENATE(IF((TEXT(График!Q109-График!P109,"ч")-1)&lt;0,0,TEXT(График!Q109-График!P109,"ч")-1),"_",TEXT('Ночные Часы'!F108,"Ч")),IF((TEXT(График!Q109-График!P109,"ч")-1)&lt;0,0,TEXT(График!Q109-График!P109,"ч")-1)))</f>
        <v>0</v>
      </c>
      <c r="G108" s="289">
        <f>IF(ISTEXT(График!S109),График!S109,IF('Ночные Часы'!G108&gt;0,CONCATENATE(IF((TEXT(График!T109-График!S109,"ч")-1)&lt;0,0,TEXT(График!T109-График!S109,"ч")-1),"_",TEXT('Ночные Часы'!G108,"Ч")),IF((TEXT(График!T109-График!S109,"ч")-1)&lt;0,0,TEXT(График!T109-График!S109,"ч")-1)))</f>
        <v>0</v>
      </c>
      <c r="H108" s="289">
        <f>IF(ISTEXT(График!V109),График!V109,IF('Ночные Часы'!H108&gt;0,CONCATENATE(IF((TEXT(График!W109-График!V109,"ч")-1)&lt;0,0,TEXT(График!W109-График!V109,"ч")-1),"_",TEXT('Ночные Часы'!H108,"Ч")),IF((TEXT(График!W109-График!V109,"ч")-1)&lt;0,0,TEXT(График!W109-График!V109,"ч")-1)))</f>
        <v>0</v>
      </c>
      <c r="I108" s="289">
        <f>IF(ISTEXT(График!Y109),График!Y109,IF('Ночные Часы'!I108&gt;0,CONCATENATE(IF((TEXT(График!Z109-График!Y109,"ч")-1)&lt;0,0,TEXT(График!Z109-График!Y109,"ч")-1),"_",TEXT('Ночные Часы'!I108,"Ч")),IF((TEXT(График!Z109-График!Y109,"ч")-1)&lt;0,0,TEXT(График!Z109-График!Y109,"ч")-1)))</f>
        <v>0</v>
      </c>
      <c r="J108" s="289">
        <f>IF(ISTEXT(График!AB109),График!AB109,IF('Ночные Часы'!J108&gt;0,CONCATENATE(IF((TEXT(График!AC109-График!AB109,"ч")-1)&lt;0,0,TEXT(График!AC109-График!AB109,"ч")-1),"_",TEXT('Ночные Часы'!J108,"Ч")),IF((TEXT(График!AC109-График!AB109,"ч")-1)&lt;0,0,TEXT(График!AC109-График!AB109,"ч")-1)))</f>
        <v>0</v>
      </c>
      <c r="K108" s="289">
        <f>IF(ISTEXT(График!AE109),График!AE109,IF('Ночные Часы'!K108&gt;0,CONCATENATE(IF((TEXT(График!AF109-График!AE109,"ч")-1)&lt;0,0,TEXT(График!AF109-График!AE109,"ч")-1),"_",TEXT('Ночные Часы'!K108,"Ч")),IF((TEXT(График!AF109-График!AE109,"ч")-1)&lt;0,0,TEXT(График!AF109-График!AE109,"ч")-1)))</f>
        <v>0</v>
      </c>
      <c r="L108" s="289">
        <f>IF(ISTEXT(График!AH109),График!AH109,IF('Ночные Часы'!L108&gt;0,CONCATENATE(IF((TEXT(График!AI109-График!AH109,"ч")-1)&lt;0,0,TEXT(График!AI109-График!AH109,"ч")-1),"_",TEXT('Ночные Часы'!L108,"Ч")),IF((TEXT(График!AI109-График!AH109,"ч")-1)&lt;0,0,TEXT(График!AI109-График!AH109,"ч")-1)))</f>
        <v>0</v>
      </c>
      <c r="M108" s="289">
        <f>IF(ISTEXT(График!AK109),График!AK109,IF('Ночные Часы'!M108&gt;0,CONCATENATE(IF((TEXT(График!AL109-График!AK109,"ч")-1)&lt;0,0,TEXT(График!AL109-График!AK109,"ч")-1),"_",TEXT('Ночные Часы'!M108,"Ч")),IF((TEXT(График!AL109-График!AK109,"ч")-1)&lt;0,0,TEXT(График!AL109-График!AK109,"ч")-1)))</f>
        <v>0</v>
      </c>
      <c r="N108" s="289">
        <f>IF(ISTEXT(График!AN109),График!AN109,IF('Ночные Часы'!N108&gt;0,CONCATENATE(IF((TEXT(График!AO109-График!AN109,"ч")-1)&lt;0,0,TEXT(График!AO109-График!AN109,"ч")-1),"_",TEXT('Ночные Часы'!N108,"Ч")),IF((TEXT(График!AO109-График!AN109,"ч")-1)&lt;0,0,TEXT(График!AO109-График!AN109,"ч")-1)))</f>
        <v>0</v>
      </c>
      <c r="O108" s="289">
        <f>IF(ISTEXT(График!AQ109),График!AQ109,IF('Ночные Часы'!O108&gt;0,CONCATENATE(IF((TEXT(График!AR109-График!AQ109,"ч")-1)&lt;0,0,TEXT(График!AR109-График!AQ109,"ч")-1),"_",TEXT('Ночные Часы'!O108,"Ч")),IF((TEXT(График!AR109-График!AQ109,"ч")-1)&lt;0,0,TEXT(График!AR109-График!AQ109,"ч")-1)))</f>
        <v>0</v>
      </c>
      <c r="P108" s="289">
        <f>IF(ISTEXT(График!AT109),График!AT109,IF('Ночные Часы'!P108&gt;0,CONCATENATE(IF((TEXT(График!AU109-График!AT109,"ч")-1)&lt;0,0,TEXT(График!AU109-График!AT109,"ч")-1),"_",TEXT('Ночные Часы'!P108,"Ч")),IF((TEXT(График!AU109-График!AT109,"ч")-1)&lt;0,0,TEXT(График!AU109-График!AT109,"ч")-1)))</f>
        <v>0</v>
      </c>
      <c r="Q108" s="289">
        <f>IF(ISTEXT(График!AW109),График!AW109,IF('Ночные Часы'!Q108&gt;0,CONCATENATE(IF((TEXT(График!AX109-График!AW109,"ч")-1)&lt;0,0,TEXT(График!AX109-График!AW109,"ч")-1),"_",TEXT('Ночные Часы'!Q108,"Ч")),IF((TEXT(График!AX109-График!AW109,"ч")-1)&lt;0,0,TEXT(График!AX109-График!AW109,"ч")-1)))</f>
        <v>0</v>
      </c>
      <c r="R108" s="289">
        <f>IF(ISTEXT(График!AZ109),График!AZ109,IF('Ночные Часы'!R108&gt;0,CONCATENATE(IF((TEXT(График!BA109-График!AZ109,"ч")-1)&lt;0,0,TEXT(График!BA109-График!AZ109,"ч")-1),"_",TEXT('Ночные Часы'!R108,"Ч")),IF((TEXT(График!BA109-График!AZ109,"ч")-1)&lt;0,0,TEXT(График!BA109-График!AZ109,"ч")-1)))</f>
        <v>0</v>
      </c>
      <c r="S108" s="289">
        <f>IF(ISTEXT(График!BC109),График!BC109,IF('Ночные Часы'!S108&gt;0,CONCATENATE(IF((TEXT(График!BD109-График!BC109,"ч")-1)&lt;0,0,TEXT(График!BD109-График!BC109,"ч")-1),"_",TEXT('Ночные Часы'!S108,"Ч")),IF((TEXT(График!BD109-График!BC109,"ч")-1)&lt;0,0,TEXT(График!BD109-График!BC109,"ч")-1)))</f>
        <v>0</v>
      </c>
      <c r="T108" s="289">
        <f>IF(ISTEXT(График!BF109),График!BF109,IF('Ночные Часы'!T108&gt;0,CONCATENATE(IF((TEXT(График!BG109-График!BF109,"ч")-1)&lt;0,0,TEXT(График!BG109-График!BF109,"ч")-1),"_",TEXT('Ночные Часы'!T108,"Ч")),IF((TEXT(График!BG109-График!BF109,"ч")-1)&lt;0,0,TEXT(График!BG109-График!BF109,"ч")-1)))</f>
        <v>0</v>
      </c>
      <c r="U108" s="289">
        <f>IF(ISTEXT(График!BI109),График!BI109,IF('Ночные Часы'!U108&gt;0,CONCATENATE(IF((TEXT(График!BJ109-График!BI109,"ч")-1)&lt;0,0,TEXT(График!BJ109-График!BI109,"ч")-1),"_",TEXT('Ночные Часы'!U108,"Ч")),IF((TEXT(График!BJ109-График!BI109,"ч")-1)&lt;0,0,TEXT(График!BJ109-График!BI109,"ч")-1)))</f>
        <v>0</v>
      </c>
      <c r="V108" s="289">
        <f>IF(ISTEXT(График!BL109),График!BL109,IF('Ночные Часы'!V108&gt;0,CONCATENATE(IF((TEXT(График!BM109-График!BL109,"ч")-1)&lt;0,0,TEXT(График!BM109-График!BL109,"ч")-1),"_",TEXT('Ночные Часы'!V108,"Ч")),IF((TEXT(График!BM109-График!BL109,"ч")-1)&lt;0,0,TEXT(График!BM109-График!BL109,"ч")-1)))</f>
        <v>0</v>
      </c>
      <c r="W108" s="289">
        <f>IF(ISTEXT(График!BO109),График!BO109,IF('Ночные Часы'!W108&gt;0,CONCATENATE(IF((TEXT(График!BP109-График!BO109,"ч")-1)&lt;0,0,TEXT(График!BP109-График!BO109,"ч")-1),"_",TEXT('Ночные Часы'!W108,"Ч")),IF((TEXT(График!BP109-График!BO109,"ч")-1)&lt;0,0,TEXT(График!BP109-График!BO109,"ч")-1)))</f>
        <v>0</v>
      </c>
      <c r="X108" s="289">
        <f>IF(ISTEXT(График!BR109),График!BR109,IF('Ночные Часы'!X108&gt;0,CONCATENATE(IF((TEXT(График!BS109-График!BR109,"ч")-1)&lt;0,0,TEXT(График!BS109-График!BR109,"ч")-1),"_",TEXT('Ночные Часы'!X108,"Ч")),IF((TEXT(График!BS109-График!BR109,"ч")-1)&lt;0,0,TEXT(График!BS109-График!BR109,"ч")-1)))</f>
        <v>0</v>
      </c>
      <c r="Y108" s="289">
        <f>IF(ISTEXT(График!BU109),График!BU109,IF('Ночные Часы'!Y108&gt;0,CONCATENATE(IF((TEXT(График!BV109-График!BU109,"ч")-1)&lt;0,0,TEXT(График!BV109-График!BU109,"ч")-1),"_",TEXT('Ночные Часы'!Y108,"Ч")),IF((TEXT(График!BV109-График!BU109,"ч")-1)&lt;0,0,TEXT(График!BV109-График!BU109,"ч")-1)))</f>
        <v>0</v>
      </c>
      <c r="Z108" s="289">
        <f>IF(ISTEXT(График!BX109),График!BX109,IF('Ночные Часы'!Z108&gt;0,CONCATENATE(IF((TEXT(График!BY109-График!BX109,"ч")-1)&lt;0,0,TEXT(График!BY109-График!BX109,"ч")-1),"_",TEXT('Ночные Часы'!Z108,"Ч")),IF((TEXT(График!BY109-График!BX109,"ч")-1)&lt;0,0,TEXT(График!BY109-График!BX109,"ч")-1)))</f>
        <v>0</v>
      </c>
      <c r="AA108" s="289">
        <f>IF(ISTEXT(График!CA109),График!CA109,IF('Ночные Часы'!AA108&gt;0,CONCATENATE(IF((TEXT(График!CB109-График!CA109,"ч")-1)&lt;0,0,TEXT(График!CB109-График!CA109,"ч")-1),"_",TEXT('Ночные Часы'!AA108,"Ч")),IF((TEXT(График!CB109-График!CA109,"ч")-1)&lt;0,0,TEXT(График!CB109-График!CA109,"ч")-1)))</f>
        <v>0</v>
      </c>
      <c r="AB108" s="289">
        <f>IF(ISTEXT(График!CD109),График!CD109,IF('Ночные Часы'!AB108&gt;0,CONCATENATE(IF((TEXT(График!CE109-График!CD109,"ч")-1)&lt;0,0,TEXT(График!CE109-График!CD109,"ч")-1),"_",TEXT('Ночные Часы'!AB108,"Ч")),IF((TEXT(График!CE109-График!CD109,"ч")-1)&lt;0,0,TEXT(График!CE109-График!CD109,"ч")-1)))</f>
        <v>0</v>
      </c>
      <c r="AC108" s="289">
        <f>IF(ISTEXT(График!CG109),График!CG109,IF('Ночные Часы'!AC108&gt;0,CONCATENATE(IF((TEXT(График!CH109-График!CG109,"ч")-1)&lt;0,0,TEXT(График!CH109-График!CG109,"ч")-1),"_",TEXT('Ночные Часы'!AC108,"Ч")),IF((TEXT(График!CH109-График!CG109,"ч")-1)&lt;0,0,TEXT(График!CH109-График!CG109,"ч")-1)))</f>
        <v>0</v>
      </c>
      <c r="AD108" s="289">
        <f>IF(ISTEXT(График!CJ109),График!CJ109,IF('Ночные Часы'!AD108&gt;0,CONCATENATE(IF((TEXT(График!CK109-График!CJ109,"ч")-1)&lt;0,0,TEXT(График!CK109-График!CJ109,"ч")-1),"_",TEXT('Ночные Часы'!AD108,"Ч")),IF((TEXT(График!CK109-График!CJ109,"ч")-1)&lt;0,0,TEXT(График!CK109-График!CJ109,"ч")-1)))</f>
        <v>0</v>
      </c>
      <c r="AE108" s="289">
        <f>IF(ISTEXT(График!CM109),График!CM109,IF('Ночные Часы'!AE108&gt;0,CONCATENATE(IF((TEXT(График!CN109-График!CM109,"ч")-1)&lt;0,0,TEXT(График!CN109-График!CM109,"ч")-1),"_",TEXT('Ночные Часы'!AE108,"Ч")),IF((TEXT(График!CN109-График!CM109,"ч")-1)&lt;0,0,TEXT(График!CN109-График!CM109,"ч")-1)))</f>
        <v>0</v>
      </c>
      <c r="AF108" s="289">
        <f>IF(ISTEXT(График!CP109),График!CP109,IF('Ночные Часы'!AF108&gt;0,CONCATENATE(IF((TEXT(График!CQ109-График!CP109,"ч")-1)&lt;0,0,TEXT(График!CQ109-График!CP109,"ч")-1),"_",TEXT('Ночные Часы'!AF108,"Ч")),IF((TEXT(График!CQ109-График!CP109,"ч")-1)&lt;0,0,TEXT(График!CQ109-График!CP109,"ч")-1)))</f>
        <v>0</v>
      </c>
      <c r="AG108" s="289">
        <f>IF(ISTEXT(График!CS109),График!CS109,IF('Ночные Часы'!AG108&gt;0,CONCATENATE(IF((TEXT(График!CT109-График!CS109,"ч")-1)&lt;0,0,TEXT(График!CT109-График!CS109,"ч")-1),"_",TEXT('Ночные Часы'!AG108,"Ч")),IF((TEXT(График!CT109-График!CS109,"ч")-1)&lt;0,0,TEXT(График!CT109-График!CS109,"ч")-1)))</f>
        <v>0</v>
      </c>
      <c r="AH108" s="284">
        <f>График!CW109</f>
        <v>0</v>
      </c>
      <c r="AI108" s="196">
        <f t="array" ref="AI108">SUM(IFERROR(--LEFTB(C108:AG108,FIND("_",C108:AG108)-1),C108:AG108))</f>
        <v>0</v>
      </c>
      <c r="AJ108" s="284">
        <f t="array" ref="AJ108">SUM(--IFERROR(MID(C108:AG108,SEARCH("_",C108:AG108)+1,1),0))</f>
        <v>0</v>
      </c>
      <c r="AK108" s="285">
        <f>'Ночные Часы'!AH108</f>
        <v>0</v>
      </c>
      <c r="AL108" s="285">
        <f t="shared" si="5"/>
        <v>0</v>
      </c>
      <c r="AM108" s="351">
        <f t="shared" si="6"/>
        <v>0</v>
      </c>
      <c r="AN108" s="351">
        <f t="shared" si="7"/>
        <v>0</v>
      </c>
      <c r="AO108" s="351">
        <f t="shared" si="8"/>
        <v>0</v>
      </c>
    </row>
    <row r="109" spans="1:41" x14ac:dyDescent="0.25">
      <c r="A109" s="8">
        <f>VLOOKUP(B109,'Список КК'!$M$2:$N$377,2,TRUE)</f>
        <v>8434</v>
      </c>
      <c r="B109" s="9" t="str">
        <f>График!C110</f>
        <v>Кассиры по часам на линию</v>
      </c>
      <c r="C109" s="289" t="str">
        <f>IF(ISTEXT(График!G110),График!G110,IF('Ночные Часы'!C109&gt;0,CONCATENATE(IF((TEXT(График!H110-График!G110,"ч")-1)&lt;0,0,TEXT(График!H110-График!G110,"ч")-1),"_",TEXT('Ночные Часы'!C109,"Ч")),IF((TEXT(График!H110-График!G110,"ч")-1)&lt;0,0,TEXT(График!H110-График!G110,"ч")-1)))</f>
        <v>ФАКТ</v>
      </c>
      <c r="D109" s="289" t="str">
        <f>IF(ISTEXT(График!J110),График!J110,IF('Ночные Часы'!D109&gt;0,CONCATENATE(IF((TEXT(График!K110-График!J110,"ч")-1)&lt;0,0,TEXT(График!K110-График!J110,"ч")-1),"_",TEXT('Ночные Часы'!D109,"Ч")),IF((TEXT(График!K110-График!J110,"ч")-1)&lt;0,0,TEXT(График!K110-График!J110,"ч")-1)))</f>
        <v>ФАКТ</v>
      </c>
      <c r="E109" s="289" t="str">
        <f>IF(ISTEXT(График!M110),График!M110,IF('Ночные Часы'!E109&gt;0,CONCATENATE(IF((TEXT(График!N110-График!M110,"ч")-1)&lt;0,0,TEXT(График!N110-График!M110,"ч")-1),"_",TEXT('Ночные Часы'!E109,"Ч")),IF((TEXT(График!N110-График!M110,"ч")-1)&lt;0,0,TEXT(График!N110-График!M110,"ч")-1)))</f>
        <v>ФАКТ</v>
      </c>
      <c r="F109" s="289" t="str">
        <f>IF(ISTEXT(График!P110),График!P110,IF('Ночные Часы'!F109&gt;0,CONCATENATE(IF((TEXT(График!Q110-График!P110,"ч")-1)&lt;0,0,TEXT(График!Q110-График!P110,"ч")-1),"_",TEXT('Ночные Часы'!F109,"Ч")),IF((TEXT(График!Q110-График!P110,"ч")-1)&lt;0,0,TEXT(График!Q110-График!P110,"ч")-1)))</f>
        <v>ФАКТ</v>
      </c>
      <c r="G109" s="289" t="str">
        <f>IF(ISTEXT(График!S110),График!S110,IF('Ночные Часы'!G109&gt;0,CONCATENATE(IF((TEXT(График!T110-График!S110,"ч")-1)&lt;0,0,TEXT(График!T110-График!S110,"ч")-1),"_",TEXT('Ночные Часы'!G109,"Ч")),IF((TEXT(График!T110-График!S110,"ч")-1)&lt;0,0,TEXT(График!T110-График!S110,"ч")-1)))</f>
        <v>ФАКТ</v>
      </c>
      <c r="H109" s="289" t="str">
        <f>IF(ISTEXT(График!V110),График!V110,IF('Ночные Часы'!H109&gt;0,CONCATENATE(IF((TEXT(График!W110-График!V110,"ч")-1)&lt;0,0,TEXT(График!W110-График!V110,"ч")-1),"_",TEXT('Ночные Часы'!H109,"Ч")),IF((TEXT(График!W110-График!V110,"ч")-1)&lt;0,0,TEXT(График!W110-График!V110,"ч")-1)))</f>
        <v>ФАКТ</v>
      </c>
      <c r="I109" s="289" t="str">
        <f>IF(ISTEXT(График!Y110),График!Y110,IF('Ночные Часы'!I109&gt;0,CONCATENATE(IF((TEXT(График!Z110-График!Y110,"ч")-1)&lt;0,0,TEXT(График!Z110-График!Y110,"ч")-1),"_",TEXT('Ночные Часы'!I109,"Ч")),IF((TEXT(График!Z110-График!Y110,"ч")-1)&lt;0,0,TEXT(График!Z110-График!Y110,"ч")-1)))</f>
        <v>ФАКТ</v>
      </c>
      <c r="J109" s="289" t="str">
        <f>IF(ISTEXT(График!AB110),График!AB110,IF('Ночные Часы'!J109&gt;0,CONCATENATE(IF((TEXT(График!AC110-График!AB110,"ч")-1)&lt;0,0,TEXT(График!AC110-График!AB110,"ч")-1),"_",TEXT('Ночные Часы'!J109,"Ч")),IF((TEXT(График!AC110-График!AB110,"ч")-1)&lt;0,0,TEXT(График!AC110-График!AB110,"ч")-1)))</f>
        <v>ФАКТ</v>
      </c>
      <c r="K109" s="289" t="str">
        <f>IF(ISTEXT(График!AE110),График!AE110,IF('Ночные Часы'!K109&gt;0,CONCATENATE(IF((TEXT(График!AF110-График!AE110,"ч")-1)&lt;0,0,TEXT(График!AF110-График!AE110,"ч")-1),"_",TEXT('Ночные Часы'!K109,"Ч")),IF((TEXT(График!AF110-График!AE110,"ч")-1)&lt;0,0,TEXT(График!AF110-График!AE110,"ч")-1)))</f>
        <v>ФАКТ</v>
      </c>
      <c r="L109" s="289" t="str">
        <f>IF(ISTEXT(График!AH110),График!AH110,IF('Ночные Часы'!L109&gt;0,CONCATENATE(IF((TEXT(График!AI110-График!AH110,"ч")-1)&lt;0,0,TEXT(График!AI110-График!AH110,"ч")-1),"_",TEXT('Ночные Часы'!L109,"Ч")),IF((TEXT(График!AI110-График!AH110,"ч")-1)&lt;0,0,TEXT(График!AI110-График!AH110,"ч")-1)))</f>
        <v>ФАКТ</v>
      </c>
      <c r="M109" s="289" t="str">
        <f>IF(ISTEXT(График!AK110),График!AK110,IF('Ночные Часы'!M109&gt;0,CONCATENATE(IF((TEXT(График!AL110-График!AK110,"ч")-1)&lt;0,0,TEXT(График!AL110-График!AK110,"ч")-1),"_",TEXT('Ночные Часы'!M109,"Ч")),IF((TEXT(График!AL110-График!AK110,"ч")-1)&lt;0,0,TEXT(График!AL110-График!AK110,"ч")-1)))</f>
        <v>ФАКТ</v>
      </c>
      <c r="N109" s="289" t="str">
        <f>IF(ISTEXT(График!AN110),График!AN110,IF('Ночные Часы'!N109&gt;0,CONCATENATE(IF((TEXT(График!AO110-График!AN110,"ч")-1)&lt;0,0,TEXT(График!AO110-График!AN110,"ч")-1),"_",TEXT('Ночные Часы'!N109,"Ч")),IF((TEXT(График!AO110-График!AN110,"ч")-1)&lt;0,0,TEXT(График!AO110-График!AN110,"ч")-1)))</f>
        <v>ФАКТ</v>
      </c>
      <c r="O109" s="289" t="str">
        <f>IF(ISTEXT(График!AQ110),График!AQ110,IF('Ночные Часы'!O109&gt;0,CONCATENATE(IF((TEXT(График!AR110-График!AQ110,"ч")-1)&lt;0,0,TEXT(График!AR110-График!AQ110,"ч")-1),"_",TEXT('Ночные Часы'!O109,"Ч")),IF((TEXT(График!AR110-График!AQ110,"ч")-1)&lt;0,0,TEXT(График!AR110-График!AQ110,"ч")-1)))</f>
        <v>ФАКТ</v>
      </c>
      <c r="P109" s="289" t="str">
        <f>IF(ISTEXT(График!AT110),График!AT110,IF('Ночные Часы'!P109&gt;0,CONCATENATE(IF((TEXT(График!AU110-График!AT110,"ч")-1)&lt;0,0,TEXT(График!AU110-График!AT110,"ч")-1),"_",TEXT('Ночные Часы'!P109,"Ч")),IF((TEXT(График!AU110-График!AT110,"ч")-1)&lt;0,0,TEXT(График!AU110-График!AT110,"ч")-1)))</f>
        <v>ФАКТ</v>
      </c>
      <c r="Q109" s="289" t="str">
        <f>IF(ISTEXT(График!AW110),График!AW110,IF('Ночные Часы'!Q109&gt;0,CONCATENATE(IF((TEXT(График!AX110-График!AW110,"ч")-1)&lt;0,0,TEXT(График!AX110-График!AW110,"ч")-1),"_",TEXT('Ночные Часы'!Q109,"Ч")),IF((TEXT(График!AX110-График!AW110,"ч")-1)&lt;0,0,TEXT(График!AX110-График!AW110,"ч")-1)))</f>
        <v>ФАКТ</v>
      </c>
      <c r="R109" s="289" t="str">
        <f>IF(ISTEXT(График!AZ110),График!AZ110,IF('Ночные Часы'!R109&gt;0,CONCATENATE(IF((TEXT(График!BA110-График!AZ110,"ч")-1)&lt;0,0,TEXT(График!BA110-График!AZ110,"ч")-1),"_",TEXT('Ночные Часы'!R109,"Ч")),IF((TEXT(График!BA110-График!AZ110,"ч")-1)&lt;0,0,TEXT(График!BA110-График!AZ110,"ч")-1)))</f>
        <v>ФАКТ</v>
      </c>
      <c r="S109" s="289" t="str">
        <f>IF(ISTEXT(График!BC110),График!BC110,IF('Ночные Часы'!S109&gt;0,CONCATENATE(IF((TEXT(График!BD110-График!BC110,"ч")-1)&lt;0,0,TEXT(График!BD110-График!BC110,"ч")-1),"_",TEXT('Ночные Часы'!S109,"Ч")),IF((TEXT(График!BD110-График!BC110,"ч")-1)&lt;0,0,TEXT(График!BD110-График!BC110,"ч")-1)))</f>
        <v>ФАКТ</v>
      </c>
      <c r="T109" s="289" t="str">
        <f>IF(ISTEXT(График!BF110),График!BF110,IF('Ночные Часы'!T109&gt;0,CONCATENATE(IF((TEXT(График!BG110-График!BF110,"ч")-1)&lt;0,0,TEXT(График!BG110-График!BF110,"ч")-1),"_",TEXT('Ночные Часы'!T109,"Ч")),IF((TEXT(График!BG110-График!BF110,"ч")-1)&lt;0,0,TEXT(График!BG110-График!BF110,"ч")-1)))</f>
        <v>ФАКТ</v>
      </c>
      <c r="U109" s="289" t="str">
        <f>IF(ISTEXT(График!BI110),График!BI110,IF('Ночные Часы'!U109&gt;0,CONCATENATE(IF((TEXT(График!BJ110-График!BI110,"ч")-1)&lt;0,0,TEXT(График!BJ110-График!BI110,"ч")-1),"_",TEXT('Ночные Часы'!U109,"Ч")),IF((TEXT(График!BJ110-График!BI110,"ч")-1)&lt;0,0,TEXT(График!BJ110-График!BI110,"ч")-1)))</f>
        <v>ФАКТ</v>
      </c>
      <c r="V109" s="289" t="str">
        <f>IF(ISTEXT(График!BL110),График!BL110,IF('Ночные Часы'!V109&gt;0,CONCATENATE(IF((TEXT(График!BM110-График!BL110,"ч")-1)&lt;0,0,TEXT(График!BM110-График!BL110,"ч")-1),"_",TEXT('Ночные Часы'!V109,"Ч")),IF((TEXT(График!BM110-График!BL110,"ч")-1)&lt;0,0,TEXT(График!BM110-График!BL110,"ч")-1)))</f>
        <v>ФАКТ</v>
      </c>
      <c r="W109" s="289" t="str">
        <f>IF(ISTEXT(График!BO110),График!BO110,IF('Ночные Часы'!W109&gt;0,CONCATENATE(IF((TEXT(График!BP110-График!BO110,"ч")-1)&lt;0,0,TEXT(График!BP110-График!BO110,"ч")-1),"_",TEXT('Ночные Часы'!W109,"Ч")),IF((TEXT(График!BP110-График!BO110,"ч")-1)&lt;0,0,TEXT(График!BP110-График!BO110,"ч")-1)))</f>
        <v>ФАКТ</v>
      </c>
      <c r="X109" s="289" t="str">
        <f>IF(ISTEXT(График!BR110),График!BR110,IF('Ночные Часы'!X109&gt;0,CONCATENATE(IF((TEXT(График!BS110-График!BR110,"ч")-1)&lt;0,0,TEXT(График!BS110-График!BR110,"ч")-1),"_",TEXT('Ночные Часы'!X109,"Ч")),IF((TEXT(График!BS110-График!BR110,"ч")-1)&lt;0,0,TEXT(График!BS110-График!BR110,"ч")-1)))</f>
        <v>ФАКТ</v>
      </c>
      <c r="Y109" s="289" t="str">
        <f>IF(ISTEXT(График!BU110),График!BU110,IF('Ночные Часы'!Y109&gt;0,CONCATENATE(IF((TEXT(График!BV110-График!BU110,"ч")-1)&lt;0,0,TEXT(График!BV110-График!BU110,"ч")-1),"_",TEXT('Ночные Часы'!Y109,"Ч")),IF((TEXT(График!BV110-График!BU110,"ч")-1)&lt;0,0,TEXT(График!BV110-График!BU110,"ч")-1)))</f>
        <v>ФАКТ</v>
      </c>
      <c r="Z109" s="289" t="str">
        <f>IF(ISTEXT(График!BX110),График!BX110,IF('Ночные Часы'!Z109&gt;0,CONCATENATE(IF((TEXT(График!BY110-График!BX110,"ч")-1)&lt;0,0,TEXT(График!BY110-График!BX110,"ч")-1),"_",TEXT('Ночные Часы'!Z109,"Ч")),IF((TEXT(График!BY110-График!BX110,"ч")-1)&lt;0,0,TEXT(График!BY110-График!BX110,"ч")-1)))</f>
        <v>ФАКТ</v>
      </c>
      <c r="AA109" s="289" t="str">
        <f>IF(ISTEXT(График!CA110),График!CA110,IF('Ночные Часы'!AA109&gt;0,CONCATENATE(IF((TEXT(График!CB110-График!CA110,"ч")-1)&lt;0,0,TEXT(График!CB110-График!CA110,"ч")-1),"_",TEXT('Ночные Часы'!AA109,"Ч")),IF((TEXT(График!CB110-График!CA110,"ч")-1)&lt;0,0,TEXT(График!CB110-График!CA110,"ч")-1)))</f>
        <v>ФАКТ</v>
      </c>
      <c r="AB109" s="289" t="str">
        <f>IF(ISTEXT(График!CD110),График!CD110,IF('Ночные Часы'!AB109&gt;0,CONCATENATE(IF((TEXT(График!CE110-График!CD110,"ч")-1)&lt;0,0,TEXT(График!CE110-График!CD110,"ч")-1),"_",TEXT('Ночные Часы'!AB109,"Ч")),IF((TEXT(График!CE110-График!CD110,"ч")-1)&lt;0,0,TEXT(График!CE110-График!CD110,"ч")-1)))</f>
        <v>ФАКТ</v>
      </c>
      <c r="AC109" s="289" t="str">
        <f>IF(ISTEXT(График!CG110),График!CG110,IF('Ночные Часы'!AC109&gt;0,CONCATENATE(IF((TEXT(График!CH110-График!CG110,"ч")-1)&lt;0,0,TEXT(График!CH110-График!CG110,"ч")-1),"_",TEXT('Ночные Часы'!AC109,"Ч")),IF((TEXT(График!CH110-График!CG110,"ч")-1)&lt;0,0,TEXT(График!CH110-График!CG110,"ч")-1)))</f>
        <v>ФАКТ</v>
      </c>
      <c r="AD109" s="289" t="str">
        <f>IF(ISTEXT(График!CJ110),График!CJ110,IF('Ночные Часы'!AD109&gt;0,CONCATENATE(IF((TEXT(График!CK110-График!CJ110,"ч")-1)&lt;0,0,TEXT(График!CK110-График!CJ110,"ч")-1),"_",TEXT('Ночные Часы'!AD109,"Ч")),IF((TEXT(График!CK110-График!CJ110,"ч")-1)&lt;0,0,TEXT(График!CK110-График!CJ110,"ч")-1)))</f>
        <v>ФАКТ</v>
      </c>
      <c r="AE109" s="289" t="str">
        <f>IF(ISTEXT(График!CM110),График!CM110,IF('Ночные Часы'!AE109&gt;0,CONCATENATE(IF((TEXT(График!CN110-График!CM110,"ч")-1)&lt;0,0,TEXT(График!CN110-График!CM110,"ч")-1),"_",TEXT('Ночные Часы'!AE109,"Ч")),IF((TEXT(График!CN110-График!CM110,"ч")-1)&lt;0,0,TEXT(График!CN110-График!CM110,"ч")-1)))</f>
        <v>ФАКТ</v>
      </c>
      <c r="AF109" s="289" t="str">
        <f>IF(ISTEXT(График!CP110),График!CP110,IF('Ночные Часы'!AF109&gt;0,CONCATENATE(IF((TEXT(График!CQ110-График!CP110,"ч")-1)&lt;0,0,TEXT(График!CQ110-График!CP110,"ч")-1),"_",TEXT('Ночные Часы'!AF109,"Ч")),IF((TEXT(График!CQ110-График!CP110,"ч")-1)&lt;0,0,TEXT(График!CQ110-График!CP110,"ч")-1)))</f>
        <v>ФАКТ</v>
      </c>
      <c r="AG109" s="289" t="str">
        <f>IF(ISTEXT(График!CS110),График!CS110,IF('Ночные Часы'!AG109&gt;0,CONCATENATE(IF((TEXT(График!CT110-График!CS110,"ч")-1)&lt;0,0,TEXT(График!CT110-График!CS110,"ч")-1),"_",TEXT('Ночные Часы'!AG109,"Ч")),IF((TEXT(График!CT110-График!CS110,"ч")-1)&lt;0,0,TEXT(График!CT110-График!CS110,"ч")-1)))</f>
        <v>ФАКТ</v>
      </c>
      <c r="AH109" s="284">
        <f>График!CW110</f>
        <v>0</v>
      </c>
      <c r="AI109" s="196">
        <f t="array" ref="AI109">SUM(IFERROR(--LEFTB(C109:AG109,FIND("_",C109:AG109)-1),C109:AG109))</f>
        <v>0</v>
      </c>
      <c r="AJ109" s="284">
        <f t="array" ref="AJ109">SUM(--IFERROR(MID(C109:AG109,SEARCH("_",C109:AG109)+1,1),0))</f>
        <v>0</v>
      </c>
      <c r="AK109" s="285">
        <f>'Ночные Часы'!AH109</f>
        <v>0</v>
      </c>
      <c r="AL109" s="285">
        <f t="shared" si="5"/>
        <v>0</v>
      </c>
      <c r="AM109" s="351">
        <f t="shared" si="6"/>
        <v>0</v>
      </c>
      <c r="AN109" s="351">
        <f t="shared" si="7"/>
        <v>0</v>
      </c>
      <c r="AO109" s="351">
        <f t="shared" si="8"/>
        <v>0</v>
      </c>
    </row>
    <row r="110" spans="1:41" x14ac:dyDescent="0.25">
      <c r="A110" s="8" t="e">
        <f>VLOOKUP(B110,'Список КК'!$M$2:$N$377,2,TRUE)</f>
        <v>#N/A</v>
      </c>
      <c r="B110" s="9" t="str">
        <f>График!C111</f>
        <v>07.00-07.45</v>
      </c>
      <c r="C110" s="289">
        <f>IF(ISTEXT(График!G111),График!G111,IF('Ночные Часы'!C110&gt;0,CONCATENATE(IF((TEXT(График!H111-График!G111,"ч")-1)&lt;0,0,TEXT(График!H111-График!G111,"ч")-1),"_",TEXT('Ночные Часы'!C110,"Ч")),IF((TEXT(График!H111-График!G111,"ч")-1)&lt;0,0,TEXT(График!H111-График!G111,"ч")-1)))</f>
        <v>0</v>
      </c>
      <c r="D110" s="289">
        <f>IF(ISTEXT(График!J111),График!J111,IF('Ночные Часы'!D110&gt;0,CONCATENATE(IF((TEXT(График!K111-График!J111,"ч")-1)&lt;0,0,TEXT(График!K111-График!J111,"ч")-1),"_",TEXT('Ночные Часы'!D110,"Ч")),IF((TEXT(График!K111-График!J111,"ч")-1)&lt;0,0,TEXT(График!K111-График!J111,"ч")-1)))</f>
        <v>5</v>
      </c>
      <c r="E110" s="289">
        <f>IF(ISTEXT(График!M111),График!M111,IF('Ночные Часы'!E110&gt;0,CONCATENATE(IF((TEXT(График!N111-График!M111,"ч")-1)&lt;0,0,TEXT(График!N111-График!M111,"ч")-1),"_",TEXT('Ночные Часы'!E110,"Ч")),IF((TEXT(График!N111-График!M111,"ч")-1)&lt;0,0,TEXT(График!N111-График!M111,"ч")-1)))</f>
        <v>0</v>
      </c>
      <c r="F110" s="289">
        <f>IF(ISTEXT(График!P111),График!P111,IF('Ночные Часы'!F110&gt;0,CONCATENATE(IF((TEXT(График!Q111-График!P111,"ч")-1)&lt;0,0,TEXT(График!Q111-График!P111,"ч")-1),"_",TEXT('Ночные Часы'!F110,"Ч")),IF((TEXT(График!Q111-График!P111,"ч")-1)&lt;0,0,TEXT(График!Q111-График!P111,"ч")-1)))</f>
        <v>1</v>
      </c>
      <c r="G110" s="289">
        <f>IF(ISTEXT(График!S111),График!S111,IF('Ночные Часы'!G110&gt;0,CONCATENATE(IF((TEXT(График!T111-График!S111,"ч")-1)&lt;0,0,TEXT(График!T111-График!S111,"ч")-1),"_",TEXT('Ночные Часы'!G110,"Ч")),IF((TEXT(График!T111-График!S111,"ч")-1)&lt;0,0,TEXT(График!T111-График!S111,"ч")-1)))</f>
        <v>19</v>
      </c>
      <c r="H110" s="289">
        <f>IF(ISTEXT(График!V111),График!V111,IF('Ночные Часы'!H110&gt;0,CONCATENATE(IF((TEXT(График!W111-График!V111,"ч")-1)&lt;0,0,TEXT(График!W111-График!V111,"ч")-1),"_",TEXT('Ночные Часы'!H110,"Ч")),IF((TEXT(График!W111-График!V111,"ч")-1)&lt;0,0,TEXT(График!W111-График!V111,"ч")-1)))</f>
        <v>3</v>
      </c>
      <c r="I110" s="289" t="e">
        <f>IF(ISTEXT(График!Y111),График!Y111,IF('Ночные Часы'!I110&gt;0,CONCATENATE(IF((TEXT(График!Z111-График!Y111,"ч")-1)&lt;0,0,TEXT(График!Z111-График!Y111,"ч")-1),"_",TEXT('Ночные Часы'!I110,"Ч")),IF((TEXT(График!Z111-График!Y111,"ч")-1)&lt;0,0,TEXT(График!Z111-График!Y111,"ч")-1)))</f>
        <v>#VALUE!</v>
      </c>
      <c r="J110" s="289" t="e">
        <f>IF(ISTEXT(График!AB111),График!AB111,IF('Ночные Часы'!J110&gt;0,CONCATENATE(IF((TEXT(График!AC111-График!AB111,"ч")-1)&lt;0,0,TEXT(График!AC111-График!AB111,"ч")-1),"_",TEXT('Ночные Часы'!J110,"Ч")),IF((TEXT(График!AC111-График!AB111,"ч")-1)&lt;0,0,TEXT(График!AC111-График!AB111,"ч")-1)))</f>
        <v>#VALUE!</v>
      </c>
      <c r="K110" s="289">
        <f>IF(ISTEXT(График!AE111),График!AE111,IF('Ночные Часы'!K110&gt;0,CONCATENATE(IF((TEXT(График!AF111-График!AE111,"ч")-1)&lt;0,0,TEXT(График!AF111-График!AE111,"ч")-1),"_",TEXT('Ночные Часы'!K110,"Ч")),IF((TEXT(График!AF111-График!AE111,"ч")-1)&lt;0,0,TEXT(График!AF111-График!AE111,"ч")-1)))</f>
        <v>0</v>
      </c>
      <c r="L110" s="289">
        <f>IF(ISTEXT(График!AH111),График!AH111,IF('Ночные Часы'!L110&gt;0,CONCATENATE(IF((TEXT(График!AI111-График!AH111,"ч")-1)&lt;0,0,TEXT(График!AI111-График!AH111,"ч")-1),"_",TEXT('Ночные Часы'!L110,"Ч")),IF((TEXT(График!AI111-График!AH111,"ч")-1)&lt;0,0,TEXT(График!AI111-График!AH111,"ч")-1)))</f>
        <v>22</v>
      </c>
      <c r="M110" s="289">
        <f>IF(ISTEXT(График!AK111),График!AK111,IF('Ночные Часы'!M110&gt;0,CONCATENATE(IF((TEXT(График!AL111-График!AK111,"ч")-1)&lt;0,0,TEXT(График!AL111-График!AK111,"ч")-1),"_",TEXT('Ночные Часы'!M110,"Ч")),IF((TEXT(График!AL111-График!AK111,"ч")-1)&lt;0,0,TEXT(График!AL111-График!AK111,"ч")-1)))</f>
        <v>19</v>
      </c>
      <c r="N110" s="289">
        <f>IF(ISTEXT(График!AN111),График!AN111,IF('Ночные Часы'!N110&gt;0,CONCATENATE(IF((TEXT(График!AO111-График!AN111,"ч")-1)&lt;0,0,TEXT(График!AO111-График!AN111,"ч")-1),"_",TEXT('Ночные Часы'!N110,"Ч")),IF((TEXT(График!AO111-График!AN111,"ч")-1)&lt;0,0,TEXT(График!AO111-График!AN111,"ч")-1)))</f>
        <v>12</v>
      </c>
      <c r="O110" s="289">
        <f>IF(ISTEXT(График!AQ111),График!AQ111,IF('Ночные Часы'!O110&gt;0,CONCATENATE(IF((TEXT(График!AR111-График!AQ111,"ч")-1)&lt;0,0,TEXT(График!AR111-График!AQ111,"ч")-1),"_",TEXT('Ночные Часы'!O110,"Ч")),IF((TEXT(График!AR111-График!AQ111,"ч")-1)&lt;0,0,TEXT(График!AR111-График!AQ111,"ч")-1)))</f>
        <v>2</v>
      </c>
      <c r="P110" s="289">
        <f>IF(ISTEXT(График!AT111),График!AT111,IF('Ночные Часы'!P110&gt;0,CONCATENATE(IF((TEXT(График!AU111-График!AT111,"ч")-1)&lt;0,0,TEXT(График!AU111-График!AT111,"ч")-1),"_",TEXT('Ночные Часы'!P110,"Ч")),IF((TEXT(График!AU111-График!AT111,"ч")-1)&lt;0,0,TEXT(График!AU111-График!AT111,"ч")-1)))</f>
        <v>6</v>
      </c>
      <c r="Q110" s="289">
        <f>IF(ISTEXT(График!AW111),График!AW111,IF('Ночные Часы'!Q110&gt;0,CONCATENATE(IF((TEXT(График!AX111-График!AW111,"ч")-1)&lt;0,0,TEXT(График!AX111-График!AW111,"ч")-1),"_",TEXT('Ночные Часы'!Q110,"Ч")),IF((TEXT(График!AX111-График!AW111,"ч")-1)&lt;0,0,TEXT(График!AX111-График!AW111,"ч")-1)))</f>
        <v>0</v>
      </c>
      <c r="R110" s="289">
        <f>IF(ISTEXT(График!AZ111),График!AZ111,IF('Ночные Часы'!R110&gt;0,CONCATENATE(IF((TEXT(График!BA111-График!AZ111,"ч")-1)&lt;0,0,TEXT(График!BA111-График!AZ111,"ч")-1),"_",TEXT('Ночные Часы'!R110,"Ч")),IF((TEXT(График!BA111-График!AZ111,"ч")-1)&lt;0,0,TEXT(График!BA111-График!AZ111,"ч")-1)))</f>
        <v>1</v>
      </c>
      <c r="S110" s="289">
        <f>IF(ISTEXT(График!BC111),График!BC111,IF('Ночные Часы'!S110&gt;0,CONCATENATE(IF((TEXT(График!BD111-График!BC111,"ч")-1)&lt;0,0,TEXT(График!BD111-График!BC111,"ч")-1),"_",TEXT('Ночные Часы'!S110,"Ч")),IF((TEXT(График!BD111-График!BC111,"ч")-1)&lt;0,0,TEXT(График!BD111-График!BC111,"ч")-1)))</f>
        <v>10</v>
      </c>
      <c r="T110" s="289">
        <f>IF(ISTEXT(График!BF111),График!BF111,IF('Ночные Часы'!T110&gt;0,CONCATENATE(IF((TEXT(График!BG111-График!BF111,"ч")-1)&lt;0,0,TEXT(График!BG111-График!BF111,"ч")-1),"_",TEXT('Ночные Часы'!T110,"Ч")),IF((TEXT(График!BG111-График!BF111,"ч")-1)&lt;0,0,TEXT(График!BG111-График!BF111,"ч")-1)))</f>
        <v>21</v>
      </c>
      <c r="U110" s="289">
        <f>IF(ISTEXT(График!BI111),График!BI111,IF('Ночные Часы'!U110&gt;0,CONCATENATE(IF((TEXT(График!BJ111-График!BI111,"ч")-1)&lt;0,0,TEXT(График!BJ111-График!BI111,"ч")-1),"_",TEXT('Ночные Часы'!U110,"Ч")),IF((TEXT(График!BJ111-График!BI111,"ч")-1)&lt;0,0,TEXT(График!BJ111-График!BI111,"ч")-1)))</f>
        <v>9</v>
      </c>
      <c r="V110" s="289" t="e">
        <f>IF(ISTEXT(График!BL111),График!BL111,IF('Ночные Часы'!V110&gt;0,CONCATENATE(IF((TEXT(График!BM111-График!BL111,"ч")-1)&lt;0,0,TEXT(График!BM111-График!BL111,"ч")-1),"_",TEXT('Ночные Часы'!V110,"Ч")),IF((TEXT(График!BM111-График!BL111,"ч")-1)&lt;0,0,TEXT(График!BM111-График!BL111,"ч")-1)))</f>
        <v>#VALUE!</v>
      </c>
      <c r="W110" s="289" t="e">
        <f>IF(ISTEXT(График!BO111),График!BO111,IF('Ночные Часы'!W110&gt;0,CONCATENATE(IF((TEXT(График!BP111-График!BO111,"ч")-1)&lt;0,0,TEXT(График!BP111-График!BO111,"ч")-1),"_",TEXT('Ночные Часы'!W110,"Ч")),IF((TEXT(График!BP111-График!BO111,"ч")-1)&lt;0,0,TEXT(График!BP111-График!BO111,"ч")-1)))</f>
        <v>#VALUE!</v>
      </c>
      <c r="X110" s="289" t="e">
        <f>IF(ISTEXT(График!BR111),График!BR111,IF('Ночные Часы'!X110&gt;0,CONCATENATE(IF((TEXT(График!BS111-График!BR111,"ч")-1)&lt;0,0,TEXT(График!BS111-График!BR111,"ч")-1),"_",TEXT('Ночные Часы'!X110,"Ч")),IF((TEXT(График!BS111-График!BR111,"ч")-1)&lt;0,0,TEXT(График!BS111-График!BR111,"ч")-1)))</f>
        <v>#VALUE!</v>
      </c>
      <c r="Y110" s="289">
        <f>IF(ISTEXT(График!BU111),График!BU111,IF('Ночные Часы'!Y110&gt;0,CONCATENATE(IF((TEXT(График!BV111-График!BU111,"ч")-1)&lt;0,0,TEXT(График!BV111-График!BU111,"ч")-1),"_",TEXT('Ночные Часы'!Y110,"Ч")),IF((TEXT(График!BV111-График!BU111,"ч")-1)&lt;0,0,TEXT(График!BV111-График!BU111,"ч")-1)))</f>
        <v>20</v>
      </c>
      <c r="Z110" s="289">
        <f>IF(ISTEXT(График!BX111),График!BX111,IF('Ночные Часы'!Z110&gt;0,CONCATENATE(IF((TEXT(График!BY111-График!BX111,"ч")-1)&lt;0,0,TEXT(График!BY111-График!BX111,"ч")-1),"_",TEXT('Ночные Часы'!Z110,"Ч")),IF((TEXT(График!BY111-График!BX111,"ч")-1)&lt;0,0,TEXT(График!BY111-График!BX111,"ч")-1)))</f>
        <v>22</v>
      </c>
      <c r="AA110" s="289">
        <f>IF(ISTEXT(График!CA111),График!CA111,IF('Ночные Часы'!AA110&gt;0,CONCATENATE(IF((TEXT(График!CB111-График!CA111,"ч")-1)&lt;0,0,TEXT(График!CB111-График!CA111,"ч")-1),"_",TEXT('Ночные Часы'!AA110,"Ч")),IF((TEXT(График!CB111-График!CA111,"ч")-1)&lt;0,0,TEXT(График!CB111-График!CA111,"ч")-1)))</f>
        <v>17</v>
      </c>
      <c r="AB110" s="289">
        <f>IF(ISTEXT(График!CD111),График!CD111,IF('Ночные Часы'!AB110&gt;0,CONCATENATE(IF((TEXT(График!CE111-График!CD111,"ч")-1)&lt;0,0,TEXT(График!CE111-График!CD111,"ч")-1),"_",TEXT('Ночные Часы'!AB110,"Ч")),IF((TEXT(График!CE111-График!CD111,"ч")-1)&lt;0,0,TEXT(График!CE111-График!CD111,"ч")-1)))</f>
        <v>2</v>
      </c>
      <c r="AC110" s="289" t="e">
        <f>IF(ISTEXT(График!CG111),График!CG111,IF('Ночные Часы'!AC110&gt;0,CONCATENATE(IF((TEXT(График!CH111-График!CG111,"ч")-1)&lt;0,0,TEXT(График!CH111-График!CG111,"ч")-1),"_",TEXT('Ночные Часы'!AC110,"Ч")),IF((TEXT(График!CH111-График!CG111,"ч")-1)&lt;0,0,TEXT(График!CH111-График!CG111,"ч")-1)))</f>
        <v>#VALUE!</v>
      </c>
      <c r="AD110" s="289">
        <f>IF(ISTEXT(График!CJ111),График!CJ111,IF('Ночные Часы'!AD110&gt;0,CONCATENATE(IF((TEXT(График!CK111-График!CJ111,"ч")-1)&lt;0,0,TEXT(График!CK111-График!CJ111,"ч")-1),"_",TEXT('Ночные Часы'!AD110,"Ч")),IF((TEXT(График!CK111-График!CJ111,"ч")-1)&lt;0,0,TEXT(График!CK111-График!CJ111,"ч")-1)))</f>
        <v>21</v>
      </c>
      <c r="AE110" s="289">
        <f>IF(ISTEXT(График!CM111),График!CM111,IF('Ночные Часы'!AE110&gt;0,CONCATENATE(IF((TEXT(График!CN111-График!CM111,"ч")-1)&lt;0,0,TEXT(График!CN111-График!CM111,"ч")-1),"_",TEXT('Ночные Часы'!AE110,"Ч")),IF((TEXT(График!CN111-График!CM111,"ч")-1)&lt;0,0,TEXT(График!CN111-График!CM111,"ч")-1)))</f>
        <v>10</v>
      </c>
      <c r="AF110" s="289">
        <f>IF(ISTEXT(График!CP111),График!CP111,IF('Ночные Часы'!AF110&gt;0,CONCATENATE(IF((TEXT(График!CQ111-График!CP111,"ч")-1)&lt;0,0,TEXT(График!CQ111-График!CP111,"ч")-1),"_",TEXT('Ночные Часы'!AF110,"Ч")),IF((TEXT(График!CQ111-График!CP111,"ч")-1)&lt;0,0,TEXT(График!CQ111-График!CP111,"ч")-1)))</f>
        <v>7</v>
      </c>
      <c r="AG110" s="289">
        <f>IF(ISTEXT(График!CS111),График!CS111,IF('Ночные Часы'!AG110&gt;0,CONCATENATE(IF((TEXT(График!CT111-График!CS111,"ч")-1)&lt;0,0,TEXT(График!CT111-График!CS111,"ч")-1),"_",TEXT('Ночные Часы'!AG110,"Ч")),IF((TEXT(График!CT111-График!CS111,"ч")-1)&lt;0,0,TEXT(График!CT111-График!CS111,"ч")-1)))</f>
        <v>0</v>
      </c>
      <c r="AH110" s="284">
        <f>График!CW111</f>
        <v>0</v>
      </c>
      <c r="AI110" s="196" t="e">
        <f t="array" ref="AI110">SUM(IFERROR(--LEFTB(C110:AG110,FIND("_",C110:AG110)-1),C110:AG110))</f>
        <v>#VALUE!</v>
      </c>
      <c r="AJ110" s="284">
        <f t="array" ref="AJ110">SUM(--IFERROR(MID(C110:AG110,SEARCH("_",C110:AG110)+1,1),0))</f>
        <v>0</v>
      </c>
      <c r="AK110" s="285">
        <f>'Ночные Часы'!AH110</f>
        <v>0</v>
      </c>
      <c r="AL110" s="285">
        <f t="shared" si="5"/>
        <v>0</v>
      </c>
      <c r="AM110" s="351">
        <f t="shared" si="6"/>
        <v>0</v>
      </c>
      <c r="AN110" s="351">
        <f t="shared" si="7"/>
        <v>0</v>
      </c>
      <c r="AO110" s="351">
        <f t="shared" si="8"/>
        <v>0</v>
      </c>
    </row>
    <row r="111" spans="1:41" x14ac:dyDescent="0.25">
      <c r="A111" s="8" t="e">
        <f>VLOOKUP(B111,'Список КК'!$M$2:$N$377,2,TRUE)</f>
        <v>#N/A</v>
      </c>
      <c r="B111" s="9" t="str">
        <f>График!C112</f>
        <v>08.00-08.45</v>
      </c>
      <c r="C111" s="289" t="e">
        <f>IF(ISTEXT(График!G112),График!G112,IF('Ночные Часы'!C111&gt;0,CONCATENATE(IF((TEXT(График!H112-График!G112,"ч")-1)&lt;0,0,TEXT(График!H112-График!G112,"ч")-1),"_",TEXT('Ночные Часы'!C111,"Ч")),IF((TEXT(График!H112-График!G112,"ч")-1)&lt;0,0,TEXT(График!H112-График!G112,"ч")-1)))</f>
        <v>#VALUE!</v>
      </c>
      <c r="D111" s="289">
        <f>IF(ISTEXT(График!J112),График!J112,IF('Ночные Часы'!D111&gt;0,CONCATENATE(IF((TEXT(График!K112-График!J112,"ч")-1)&lt;0,0,TEXT(График!K112-График!J112,"ч")-1),"_",TEXT('Ночные Часы'!D111,"Ч")),IF((TEXT(График!K112-График!J112,"ч")-1)&lt;0,0,TEXT(График!K112-График!J112,"ч")-1)))</f>
        <v>8</v>
      </c>
      <c r="E111" s="289">
        <f>IF(ISTEXT(График!M112),График!M112,IF('Ночные Часы'!E111&gt;0,CONCATENATE(IF((TEXT(График!N112-График!M112,"ч")-1)&lt;0,0,TEXT(График!N112-График!M112,"ч")-1),"_",TEXT('Ночные Часы'!E111,"Ч")),IF((TEXT(График!N112-График!M112,"ч")-1)&lt;0,0,TEXT(График!N112-График!M112,"ч")-1)))</f>
        <v>1</v>
      </c>
      <c r="F111" s="289" t="e">
        <f>IF(ISTEXT(График!P112),График!P112,IF('Ночные Часы'!F111&gt;0,CONCATENATE(IF((TEXT(График!Q112-График!P112,"ч")-1)&lt;0,0,TEXT(График!Q112-График!P112,"ч")-1),"_",TEXT('Ночные Часы'!F111,"Ч")),IF((TEXT(График!Q112-График!P112,"ч")-1)&lt;0,0,TEXT(График!Q112-График!P112,"ч")-1)))</f>
        <v>#VALUE!</v>
      </c>
      <c r="G111" s="289" t="e">
        <f>IF(ISTEXT(График!S112),График!S112,IF('Ночные Часы'!G111&gt;0,CONCATENATE(IF((TEXT(График!T112-График!S112,"ч")-1)&lt;0,0,TEXT(График!T112-График!S112,"ч")-1),"_",TEXT('Ночные Часы'!G111,"Ч")),IF((TEXT(График!T112-График!S112,"ч")-1)&lt;0,0,TEXT(График!T112-График!S112,"ч")-1)))</f>
        <v>#VALUE!</v>
      </c>
      <c r="H111" s="289" t="e">
        <f>IF(ISTEXT(График!V112),График!V112,IF('Ночные Часы'!H111&gt;0,CONCATENATE(IF((TEXT(График!W112-График!V112,"ч")-1)&lt;0,0,TEXT(График!W112-График!V112,"ч")-1),"_",TEXT('Ночные Часы'!H111,"Ч")),IF((TEXT(График!W112-График!V112,"ч")-1)&lt;0,0,TEXT(График!W112-График!V112,"ч")-1)))</f>
        <v>#VALUE!</v>
      </c>
      <c r="I111" s="289">
        <f>IF(ISTEXT(График!Y112),График!Y112,IF('Ночные Часы'!I111&gt;0,CONCATENATE(IF((TEXT(График!Z112-График!Y112,"ч")-1)&lt;0,0,TEXT(График!Z112-График!Y112,"ч")-1),"_",TEXT('Ночные Часы'!I111,"Ч")),IF((TEXT(График!Z112-График!Y112,"ч")-1)&lt;0,0,TEXT(График!Z112-График!Y112,"ч")-1)))</f>
        <v>9</v>
      </c>
      <c r="J111" s="289">
        <f>IF(ISTEXT(График!AB112),График!AB112,IF('Ночные Часы'!J111&gt;0,CONCATENATE(IF((TEXT(График!AC112-График!AB112,"ч")-1)&lt;0,0,TEXT(График!AC112-График!AB112,"ч")-1),"_",TEXT('Ночные Часы'!J111,"Ч")),IF((TEXT(График!AC112-График!AB112,"ч")-1)&lt;0,0,TEXT(График!AC112-График!AB112,"ч")-1)))</f>
        <v>4</v>
      </c>
      <c r="K111" s="289">
        <f>IF(ISTEXT(График!AE112),График!AE112,IF('Ночные Часы'!K111&gt;0,CONCATENATE(IF((TEXT(График!AF112-График!AE112,"ч")-1)&lt;0,0,TEXT(График!AF112-График!AE112,"ч")-1),"_",TEXT('Ночные Часы'!K111,"Ч")),IF((TEXT(График!AF112-График!AE112,"ч")-1)&lt;0,0,TEXT(График!AF112-График!AE112,"ч")-1)))</f>
        <v>5</v>
      </c>
      <c r="L111" s="289">
        <f>IF(ISTEXT(График!AH112),График!AH112,IF('Ночные Часы'!L111&gt;0,CONCATENATE(IF((TEXT(График!AI112-График!AH112,"ч")-1)&lt;0,0,TEXT(График!AI112-График!AH112,"ч")-1),"_",TEXT('Ночные Часы'!L111,"Ч")),IF((TEXT(График!AI112-График!AH112,"ч")-1)&lt;0,0,TEXT(График!AI112-График!AH112,"ч")-1)))</f>
        <v>0</v>
      </c>
      <c r="M111" s="289">
        <f>IF(ISTEXT(График!AK112),График!AK112,IF('Ночные Часы'!M111&gt;0,CONCATENATE(IF((TEXT(График!AL112-График!AK112,"ч")-1)&lt;0,0,TEXT(График!AL112-График!AK112,"ч")-1),"_",TEXT('Ночные Часы'!M111,"Ч")),IF((TEXT(График!AL112-График!AK112,"ч")-1)&lt;0,0,TEXT(График!AL112-График!AK112,"ч")-1)))</f>
        <v>12</v>
      </c>
      <c r="N111" s="289">
        <f>IF(ISTEXT(График!AN112),График!AN112,IF('Ночные Часы'!N111&gt;0,CONCATENATE(IF((TEXT(График!AO112-График!AN112,"ч")-1)&lt;0,0,TEXT(График!AO112-График!AN112,"ч")-1),"_",TEXT('Ночные Часы'!N111,"Ч")),IF((TEXT(График!AO112-График!AN112,"ч")-1)&lt;0,0,TEXT(График!AO112-График!AN112,"ч")-1)))</f>
        <v>18</v>
      </c>
      <c r="O111" s="289" t="e">
        <f>IF(ISTEXT(График!AQ112),График!AQ112,IF('Ночные Часы'!O111&gt;0,CONCATENATE(IF((TEXT(График!AR112-График!AQ112,"ч")-1)&lt;0,0,TEXT(График!AR112-График!AQ112,"ч")-1),"_",TEXT('Ночные Часы'!O111,"Ч")),IF((TEXT(График!AR112-График!AQ112,"ч")-1)&lt;0,0,TEXT(График!AR112-График!AQ112,"ч")-1)))</f>
        <v>#VALUE!</v>
      </c>
      <c r="P111" s="289">
        <f>IF(ISTEXT(График!AT112),График!AT112,IF('Ночные Часы'!P111&gt;0,CONCATENATE(IF((TEXT(График!AU112-График!AT112,"ч")-1)&lt;0,0,TEXT(График!AU112-График!AT112,"ч")-1),"_",TEXT('Ночные Часы'!P111,"Ч")),IF((TEXT(График!AU112-График!AT112,"ч")-1)&lt;0,0,TEXT(График!AU112-График!AT112,"ч")-1)))</f>
        <v>22</v>
      </c>
      <c r="Q111" s="289">
        <f>IF(ISTEXT(График!AW112),График!AW112,IF('Ночные Часы'!Q111&gt;0,CONCATENATE(IF((TEXT(График!AX112-График!AW112,"ч")-1)&lt;0,0,TEXT(График!AX112-График!AW112,"ч")-1),"_",TEXT('Ночные Часы'!Q111,"Ч")),IF((TEXT(График!AX112-График!AW112,"ч")-1)&lt;0,0,TEXT(График!AX112-График!AW112,"ч")-1)))</f>
        <v>7</v>
      </c>
      <c r="R111" s="289" t="e">
        <f>IF(ISTEXT(График!AZ112),График!AZ112,IF('Ночные Часы'!R111&gt;0,CONCATENATE(IF((TEXT(График!BA112-График!AZ112,"ч")-1)&lt;0,0,TEXT(График!BA112-График!AZ112,"ч")-1),"_",TEXT('Ночные Часы'!R111,"Ч")),IF((TEXT(График!BA112-График!AZ112,"ч")-1)&lt;0,0,TEXT(График!BA112-График!AZ112,"ч")-1)))</f>
        <v>#VALUE!</v>
      </c>
      <c r="S111" s="289">
        <f>IF(ISTEXT(График!BC112),График!BC112,IF('Ночные Часы'!S111&gt;0,CONCATENATE(IF((TEXT(График!BD112-График!BC112,"ч")-1)&lt;0,0,TEXT(График!BD112-График!BC112,"ч")-1),"_",TEXT('Ночные Часы'!S111,"Ч")),IF((TEXT(График!BD112-График!BC112,"ч")-1)&lt;0,0,TEXT(График!BD112-График!BC112,"ч")-1)))</f>
        <v>3</v>
      </c>
      <c r="T111" s="289">
        <f>IF(ISTEXT(График!BF112),График!BF112,IF('Ночные Часы'!T111&gt;0,CONCATENATE(IF((TEXT(График!BG112-График!BF112,"ч")-1)&lt;0,0,TEXT(График!BG112-График!BF112,"ч")-1),"_",TEXT('Ночные Часы'!T111,"Ч")),IF((TEXT(График!BG112-График!BF112,"ч")-1)&lt;0,0,TEXT(График!BG112-График!BF112,"ч")-1)))</f>
        <v>10</v>
      </c>
      <c r="U111" s="289" t="e">
        <f>IF(ISTEXT(График!BI112),График!BI112,IF('Ночные Часы'!U111&gt;0,CONCATENATE(IF((TEXT(График!BJ112-График!BI112,"ч")-1)&lt;0,0,TEXT(График!BJ112-График!BI112,"ч")-1),"_",TEXT('Ночные Часы'!U111,"Ч")),IF((TEXT(График!BJ112-График!BI112,"ч")-1)&lt;0,0,TEXT(График!BJ112-График!BI112,"ч")-1)))</f>
        <v>#VALUE!</v>
      </c>
      <c r="V111" s="289" t="e">
        <f>IF(ISTEXT(График!BL112),График!BL112,IF('Ночные Часы'!V111&gt;0,CONCATENATE(IF((TEXT(График!BM112-График!BL112,"ч")-1)&lt;0,0,TEXT(График!BM112-График!BL112,"ч")-1),"_",TEXT('Ночные Часы'!V111,"Ч")),IF((TEXT(График!BM112-График!BL112,"ч")-1)&lt;0,0,TEXT(График!BM112-График!BL112,"ч")-1)))</f>
        <v>#VALUE!</v>
      </c>
      <c r="W111" s="289">
        <f>IF(ISTEXT(График!BO112),График!BO112,IF('Ночные Часы'!W111&gt;0,CONCATENATE(IF((TEXT(График!BP112-График!BO112,"ч")-1)&lt;0,0,TEXT(График!BP112-График!BO112,"ч")-1),"_",TEXT('Ночные Часы'!W111,"Ч")),IF((TEXT(График!BP112-График!BO112,"ч")-1)&lt;0,0,TEXT(График!BP112-График!BO112,"ч")-1)))</f>
        <v>1</v>
      </c>
      <c r="X111" s="289">
        <f>IF(ISTEXT(График!BR112),График!BR112,IF('Ночные Часы'!X111&gt;0,CONCATENATE(IF((TEXT(График!BS112-График!BR112,"ч")-1)&lt;0,0,TEXT(График!BS112-График!BR112,"ч")-1),"_",TEXT('Ночные Часы'!X111,"Ч")),IF((TEXT(График!BS112-График!BR112,"ч")-1)&lt;0,0,TEXT(График!BS112-График!BR112,"ч")-1)))</f>
        <v>0</v>
      </c>
      <c r="Y111" s="289" t="e">
        <f>IF(ISTEXT(График!BU112),График!BU112,IF('Ночные Часы'!Y111&gt;0,CONCATENATE(IF((TEXT(График!BV112-График!BU112,"ч")-1)&lt;0,0,TEXT(График!BV112-График!BU112,"ч")-1),"_",TEXT('Ночные Часы'!Y111,"Ч")),IF((TEXT(График!BV112-График!BU112,"ч")-1)&lt;0,0,TEXT(График!BV112-График!BU112,"ч")-1)))</f>
        <v>#VALUE!</v>
      </c>
      <c r="Z111" s="289">
        <f>IF(ISTEXT(График!BX112),График!BX112,IF('Ночные Часы'!Z111&gt;0,CONCATENATE(IF((TEXT(График!BY112-График!BX112,"ч")-1)&lt;0,0,TEXT(График!BY112-График!BX112,"ч")-1),"_",TEXT('Ночные Часы'!Z111,"Ч")),IF((TEXT(График!BY112-График!BX112,"ч")-1)&lt;0,0,TEXT(График!BY112-График!BX112,"ч")-1)))</f>
        <v>18</v>
      </c>
      <c r="AA111" s="289">
        <f>IF(ISTEXT(График!CA112),График!CA112,IF('Ночные Часы'!AA111&gt;0,CONCATENATE(IF((TEXT(График!CB112-График!CA112,"ч")-1)&lt;0,0,TEXT(График!CB112-График!CA112,"ч")-1),"_",TEXT('Ночные Часы'!AA111,"Ч")),IF((TEXT(График!CB112-График!CA112,"ч")-1)&lt;0,0,TEXT(График!CB112-График!CA112,"ч")-1)))</f>
        <v>19</v>
      </c>
      <c r="AB111" s="289">
        <f>IF(ISTEXT(График!CD112),График!CD112,IF('Ночные Часы'!AB111&gt;0,CONCATENATE(IF((TEXT(График!CE112-График!CD112,"ч")-1)&lt;0,0,TEXT(График!CE112-График!CD112,"ч")-1),"_",TEXT('Ночные Часы'!AB111,"Ч")),IF((TEXT(График!CE112-График!CD112,"ч")-1)&lt;0,0,TEXT(График!CE112-График!CD112,"ч")-1)))</f>
        <v>14</v>
      </c>
      <c r="AC111" s="289" t="e">
        <f>IF(ISTEXT(График!CG112),График!CG112,IF('Ночные Часы'!AC111&gt;0,CONCATENATE(IF((TEXT(График!CH112-График!CG112,"ч")-1)&lt;0,0,TEXT(График!CH112-График!CG112,"ч")-1),"_",TEXT('Ночные Часы'!AC111,"Ч")),IF((TEXT(График!CH112-График!CG112,"ч")-1)&lt;0,0,TEXT(График!CH112-График!CG112,"ч")-1)))</f>
        <v>#VALUE!</v>
      </c>
      <c r="AD111" s="289">
        <f>IF(ISTEXT(График!CJ112),График!CJ112,IF('Ночные Часы'!AD111&gt;0,CONCATENATE(IF((TEXT(График!CK112-График!CJ112,"ч")-1)&lt;0,0,TEXT(График!CK112-График!CJ112,"ч")-1),"_",TEXT('Ночные Часы'!AD111,"Ч")),IF((TEXT(График!CK112-График!CJ112,"ч")-1)&lt;0,0,TEXT(График!CK112-График!CJ112,"ч")-1)))</f>
        <v>19</v>
      </c>
      <c r="AE111" s="289" t="e">
        <f>IF(ISTEXT(График!CM112),График!CM112,IF('Ночные Часы'!AE111&gt;0,CONCATENATE(IF((TEXT(График!CN112-График!CM112,"ч")-1)&lt;0,0,TEXT(График!CN112-График!CM112,"ч")-1),"_",TEXT('Ночные Часы'!AE111,"Ч")),IF((TEXT(График!CN112-График!CM112,"ч")-1)&lt;0,0,TEXT(График!CN112-График!CM112,"ч")-1)))</f>
        <v>#VALUE!</v>
      </c>
      <c r="AF111" s="289">
        <f>IF(ISTEXT(График!CP112),График!CP112,IF('Ночные Часы'!AF111&gt;0,CONCATENATE(IF((TEXT(График!CQ112-График!CP112,"ч")-1)&lt;0,0,TEXT(График!CQ112-График!CP112,"ч")-1),"_",TEXT('Ночные Часы'!AF111,"Ч")),IF((TEXT(График!CQ112-График!CP112,"ч")-1)&lt;0,0,TEXT(График!CQ112-График!CP112,"ч")-1)))</f>
        <v>7</v>
      </c>
      <c r="AG111" s="289">
        <f>IF(ISTEXT(График!CS112),График!CS112,IF('Ночные Часы'!AG111&gt;0,CONCATENATE(IF((TEXT(График!CT112-График!CS112,"ч")-1)&lt;0,0,TEXT(График!CT112-График!CS112,"ч")-1),"_",TEXT('Ночные Часы'!AG111,"Ч")),IF((TEXT(График!CT112-График!CS112,"ч")-1)&lt;0,0,TEXT(График!CT112-График!CS112,"ч")-1)))</f>
        <v>0</v>
      </c>
      <c r="AH111" s="284">
        <f>График!CW112</f>
        <v>0</v>
      </c>
      <c r="AI111" s="196" t="e">
        <f t="array" ref="AI111">SUM(IFERROR(--LEFTB(C111:AG111,FIND("_",C111:AG111)-1),C111:AG111))</f>
        <v>#VALUE!</v>
      </c>
      <c r="AJ111" s="284">
        <f t="array" ref="AJ111">SUM(--IFERROR(MID(C111:AG111,SEARCH("_",C111:AG111)+1,1),0))</f>
        <v>0</v>
      </c>
      <c r="AK111" s="285">
        <f>'Ночные Часы'!AH111</f>
        <v>0</v>
      </c>
      <c r="AL111" s="285">
        <f t="shared" si="5"/>
        <v>0</v>
      </c>
      <c r="AM111" s="351">
        <f t="shared" si="6"/>
        <v>0</v>
      </c>
      <c r="AN111" s="351">
        <f t="shared" si="7"/>
        <v>0</v>
      </c>
      <c r="AO111" s="351">
        <f t="shared" si="8"/>
        <v>0</v>
      </c>
    </row>
    <row r="112" spans="1:41" x14ac:dyDescent="0.25">
      <c r="A112" s="8" t="e">
        <f>VLOOKUP(B112,'Список КК'!$M$2:$N$377,2,TRUE)</f>
        <v>#N/A</v>
      </c>
      <c r="B112" s="9" t="str">
        <f>График!C113</f>
        <v>09.00-09.45</v>
      </c>
      <c r="C112" s="289">
        <f>IF(ISTEXT(График!G113),График!G113,IF('Ночные Часы'!C112&gt;0,CONCATENATE(IF((TEXT(График!H113-График!G113,"ч")-1)&lt;0,0,TEXT(График!H113-График!G113,"ч")-1),"_",TEXT('Ночные Часы'!C112,"Ч")),IF((TEXT(График!H113-График!G113,"ч")-1)&lt;0,0,TEXT(График!H113-График!G113,"ч")-1)))</f>
        <v>0</v>
      </c>
      <c r="D112" s="289">
        <f>IF(ISTEXT(График!J113),График!J113,IF('Ночные Часы'!D112&gt;0,CONCATENATE(IF((TEXT(График!K113-График!J113,"ч")-1)&lt;0,0,TEXT(График!K113-График!J113,"ч")-1),"_",TEXT('Ночные Часы'!D112,"Ч")),IF((TEXT(График!K113-График!J113,"ч")-1)&lt;0,0,TEXT(График!K113-График!J113,"ч")-1)))</f>
        <v>10</v>
      </c>
      <c r="E112" s="289">
        <f>IF(ISTEXT(График!M113),График!M113,IF('Ночные Часы'!E112&gt;0,CONCATENATE(IF((TEXT(График!N113-График!M113,"ч")-1)&lt;0,0,TEXT(График!N113-График!M113,"ч")-1),"_",TEXT('Ночные Часы'!E112,"Ч")),IF((TEXT(График!N113-График!M113,"ч")-1)&lt;0,0,TEXT(График!N113-График!M113,"ч")-1)))</f>
        <v>16</v>
      </c>
      <c r="F112" s="289">
        <f>IF(ISTEXT(График!P113),График!P113,IF('Ночные Часы'!F112&gt;0,CONCATENATE(IF((TEXT(График!Q113-График!P113,"ч")-1)&lt;0,0,TEXT(График!Q113-График!P113,"ч")-1),"_",TEXT('Ночные Часы'!F112,"Ч")),IF((TEXT(График!Q113-График!P113,"ч")-1)&lt;0,0,TEXT(График!Q113-График!P113,"ч")-1)))</f>
        <v>15</v>
      </c>
      <c r="G112" s="289">
        <f>IF(ISTEXT(График!S113),График!S113,IF('Ночные Часы'!G112&gt;0,CONCATENATE(IF((TEXT(График!T113-График!S113,"ч")-1)&lt;0,0,TEXT(График!T113-График!S113,"ч")-1),"_",TEXT('Ночные Часы'!G112,"Ч")),IF((TEXT(График!T113-График!S113,"ч")-1)&lt;0,0,TEXT(График!T113-График!S113,"ч")-1)))</f>
        <v>19</v>
      </c>
      <c r="H112" s="289">
        <f>IF(ISTEXT(График!V113),График!V113,IF('Ночные Часы'!H112&gt;0,CONCATENATE(IF((TEXT(График!W113-График!V113,"ч")-1)&lt;0,0,TEXT(График!W113-График!V113,"ч")-1),"_",TEXT('Ночные Часы'!H112,"Ч")),IF((TEXT(График!W113-График!V113,"ч")-1)&lt;0,0,TEXT(График!W113-График!V113,"ч")-1)))</f>
        <v>5</v>
      </c>
      <c r="I112" s="289">
        <f>IF(ISTEXT(График!Y113),График!Y113,IF('Ночные Часы'!I112&gt;0,CONCATENATE(IF((TEXT(График!Z113-График!Y113,"ч")-1)&lt;0,0,TEXT(График!Z113-График!Y113,"ч")-1),"_",TEXT('Ночные Часы'!I112,"Ч")),IF((TEXT(График!Z113-График!Y113,"ч")-1)&lt;0,0,TEXT(График!Z113-График!Y113,"ч")-1)))</f>
        <v>3</v>
      </c>
      <c r="J112" s="289">
        <f>IF(ISTEXT(График!AB113),График!AB113,IF('Ночные Часы'!J112&gt;0,CONCATENATE(IF((TEXT(График!AC113-График!AB113,"ч")-1)&lt;0,0,TEXT(График!AC113-График!AB113,"ч")-1),"_",TEXT('Ночные Часы'!J112,"Ч")),IF((TEXT(График!AC113-График!AB113,"ч")-1)&lt;0,0,TEXT(График!AC113-График!AB113,"ч")-1)))</f>
        <v>7</v>
      </c>
      <c r="K112" s="289">
        <f>IF(ISTEXT(График!AE113),График!AE113,IF('Ночные Часы'!K112&gt;0,CONCATENATE(IF((TEXT(График!AF113-График!AE113,"ч")-1)&lt;0,0,TEXT(График!AF113-График!AE113,"ч")-1),"_",TEXT('Ночные Часы'!K112,"Ч")),IF((TEXT(График!AF113-График!AE113,"ч")-1)&lt;0,0,TEXT(График!AF113-График!AE113,"ч")-1)))</f>
        <v>11</v>
      </c>
      <c r="L112" s="289">
        <f>IF(ISTEXT(График!AH113),График!AH113,IF('Ночные Часы'!L112&gt;0,CONCATENATE(IF((TEXT(График!AI113-График!AH113,"ч")-1)&lt;0,0,TEXT(График!AI113-График!AH113,"ч")-1),"_",TEXT('Ночные Часы'!L112,"Ч")),IF((TEXT(График!AI113-График!AH113,"ч")-1)&lt;0,0,TEXT(График!AI113-График!AH113,"ч")-1)))</f>
        <v>5</v>
      </c>
      <c r="M112" s="289">
        <f>IF(ISTEXT(График!AK113),График!AK113,IF('Ночные Часы'!M112&gt;0,CONCATENATE(IF((TEXT(График!AL113-График!AK113,"ч")-1)&lt;0,0,TEXT(График!AL113-График!AK113,"ч")-1),"_",TEXT('Ночные Часы'!M112,"Ч")),IF((TEXT(График!AL113-График!AK113,"ч")-1)&lt;0,0,TEXT(График!AL113-График!AK113,"ч")-1)))</f>
        <v>15</v>
      </c>
      <c r="N112" s="289">
        <f>IF(ISTEXT(График!AN113),График!AN113,IF('Ночные Часы'!N112&gt;0,CONCATENATE(IF((TEXT(График!AO113-График!AN113,"ч")-1)&lt;0,0,TEXT(График!AO113-График!AN113,"ч")-1),"_",TEXT('Ночные Часы'!N112,"Ч")),IF((TEXT(График!AO113-График!AN113,"ч")-1)&lt;0,0,TEXT(График!AO113-График!AN113,"ч")-1)))</f>
        <v>13</v>
      </c>
      <c r="O112" s="289">
        <f>IF(ISTEXT(График!AQ113),График!AQ113,IF('Ночные Часы'!O112&gt;0,CONCATENATE(IF((TEXT(График!AR113-График!AQ113,"ч")-1)&lt;0,0,TEXT(График!AR113-График!AQ113,"ч")-1),"_",TEXT('Ночные Часы'!O112,"Ч")),IF((TEXT(График!AR113-График!AQ113,"ч")-1)&lt;0,0,TEXT(График!AR113-График!AQ113,"ч")-1)))</f>
        <v>9</v>
      </c>
      <c r="P112" s="289">
        <f>IF(ISTEXT(График!AT113),График!AT113,IF('Ночные Часы'!P112&gt;0,CONCATENATE(IF((TEXT(График!AU113-График!AT113,"ч")-1)&lt;0,0,TEXT(График!AU113-График!AT113,"ч")-1),"_",TEXT('Ночные Часы'!P112,"Ч")),IF((TEXT(График!AU113-График!AT113,"ч")-1)&lt;0,0,TEXT(График!AU113-График!AT113,"ч")-1)))</f>
        <v>20</v>
      </c>
      <c r="Q112" s="289">
        <f>IF(ISTEXT(График!AW113),График!AW113,IF('Ночные Часы'!Q112&gt;0,CONCATENATE(IF((TEXT(График!AX113-График!AW113,"ч")-1)&lt;0,0,TEXT(График!AX113-График!AW113,"ч")-1),"_",TEXT('Ночные Часы'!Q112,"Ч")),IF((TEXT(График!AX113-График!AW113,"ч")-1)&lt;0,0,TEXT(График!AX113-График!AW113,"ч")-1)))</f>
        <v>12</v>
      </c>
      <c r="R112" s="289">
        <f>IF(ISTEXT(График!AZ113),График!AZ113,IF('Ночные Часы'!R112&gt;0,CONCATENATE(IF((TEXT(График!BA113-График!AZ113,"ч")-1)&lt;0,0,TEXT(График!BA113-График!AZ113,"ч")-1),"_",TEXT('Ночные Часы'!R112,"Ч")),IF((TEXT(График!BA113-График!AZ113,"ч")-1)&lt;0,0,TEXT(График!BA113-График!AZ113,"ч")-1)))</f>
        <v>9</v>
      </c>
      <c r="S112" s="289">
        <f>IF(ISTEXT(График!BC113),График!BC113,IF('Ночные Часы'!S112&gt;0,CONCATENATE(IF((TEXT(График!BD113-График!BC113,"ч")-1)&lt;0,0,TEXT(График!BD113-График!BC113,"ч")-1),"_",TEXT('Ночные Часы'!S112,"Ч")),IF((TEXT(График!BD113-График!BC113,"ч")-1)&lt;0,0,TEXT(График!BD113-График!BC113,"ч")-1)))</f>
        <v>18</v>
      </c>
      <c r="T112" s="289">
        <f>IF(ISTEXT(График!BF113),График!BF113,IF('Ночные Часы'!T112&gt;0,CONCATENATE(IF((TEXT(График!BG113-График!BF113,"ч")-1)&lt;0,0,TEXT(График!BG113-График!BF113,"ч")-1),"_",TEXT('Ночные Часы'!T112,"Ч")),IF((TEXT(График!BG113-График!BF113,"ч")-1)&lt;0,0,TEXT(График!BG113-График!BF113,"ч")-1)))</f>
        <v>16</v>
      </c>
      <c r="U112" s="289">
        <f>IF(ISTEXT(График!BI113),График!BI113,IF('Ночные Часы'!U112&gt;0,CONCATENATE(IF((TEXT(График!BJ113-График!BI113,"ч")-1)&lt;0,0,TEXT(График!BJ113-График!BI113,"ч")-1),"_",TEXT('Ночные Часы'!U112,"Ч")),IF((TEXT(График!BJ113-График!BI113,"ч")-1)&lt;0,0,TEXT(График!BJ113-График!BI113,"ч")-1)))</f>
        <v>6</v>
      </c>
      <c r="V112" s="289">
        <f>IF(ISTEXT(График!BL113),График!BL113,IF('Ночные Часы'!V112&gt;0,CONCATENATE(IF((TEXT(График!BM113-График!BL113,"ч")-1)&lt;0,0,TEXT(График!BM113-График!BL113,"ч")-1),"_",TEXT('Ночные Часы'!V112,"Ч")),IF((TEXT(График!BM113-График!BL113,"ч")-1)&lt;0,0,TEXT(График!BM113-График!BL113,"ч")-1)))</f>
        <v>0</v>
      </c>
      <c r="W112" s="289">
        <f>IF(ISTEXT(График!BO113),График!BO113,IF('Ночные Часы'!W112&gt;0,CONCATENATE(IF((TEXT(График!BP113-График!BO113,"ч")-1)&lt;0,0,TEXT(График!BP113-График!BO113,"ч")-1),"_",TEXT('Ночные Часы'!W112,"Ч")),IF((TEXT(График!BP113-График!BO113,"ч")-1)&lt;0,0,TEXT(График!BP113-График!BO113,"ч")-1)))</f>
        <v>2</v>
      </c>
      <c r="X112" s="289">
        <f>IF(ISTEXT(График!BR113),График!BR113,IF('Ночные Часы'!X112&gt;0,CONCATENATE(IF((TEXT(График!BS113-График!BR113,"ч")-1)&lt;0,0,TEXT(График!BS113-График!BR113,"ч")-1),"_",TEXT('Ночные Часы'!X112,"Ч")),IF((TEXT(График!BS113-График!BR113,"ч")-1)&lt;0,0,TEXT(График!BS113-График!BR113,"ч")-1)))</f>
        <v>13</v>
      </c>
      <c r="Y112" s="289">
        <f>IF(ISTEXT(График!BU113),График!BU113,IF('Ночные Часы'!Y112&gt;0,CONCATENATE(IF((TEXT(График!BV113-График!BU113,"ч")-1)&lt;0,0,TEXT(График!BV113-График!BU113,"ч")-1),"_",TEXT('Ночные Часы'!Y112,"Ч")),IF((TEXT(График!BV113-График!BU113,"ч")-1)&lt;0,0,TEXT(График!BV113-График!BU113,"ч")-1)))</f>
        <v>11</v>
      </c>
      <c r="Z112" s="289">
        <f>IF(ISTEXT(График!BX113),График!BX113,IF('Ночные Часы'!Z112&gt;0,CONCATENATE(IF((TEXT(График!BY113-График!BX113,"ч")-1)&lt;0,0,TEXT(График!BY113-График!BX113,"ч")-1),"_",TEXT('Ночные Часы'!Z112,"Ч")),IF((TEXT(График!BY113-График!BX113,"ч")-1)&lt;0,0,TEXT(График!BY113-График!BX113,"ч")-1)))</f>
        <v>12</v>
      </c>
      <c r="AA112" s="289">
        <f>IF(ISTEXT(График!CA113),График!CA113,IF('Ночные Часы'!AA112&gt;0,CONCATENATE(IF((TEXT(График!CB113-График!CA113,"ч")-1)&lt;0,0,TEXT(График!CB113-График!CA113,"ч")-1),"_",TEXT('Ночные Часы'!AA112,"Ч")),IF((TEXT(График!CB113-График!CA113,"ч")-1)&lt;0,0,TEXT(График!CB113-График!CA113,"ч")-1)))</f>
        <v>20</v>
      </c>
      <c r="AB112" s="289">
        <f>IF(ISTEXT(График!CD113),График!CD113,IF('Ночные Часы'!AB112&gt;0,CONCATENATE(IF((TEXT(График!CE113-График!CD113,"ч")-1)&lt;0,0,TEXT(График!CE113-График!CD113,"ч")-1),"_",TEXT('Ночные Часы'!AB112,"Ч")),IF((TEXT(График!CE113-График!CD113,"ч")-1)&lt;0,0,TEXT(График!CE113-График!CD113,"ч")-1)))</f>
        <v>11</v>
      </c>
      <c r="AC112" s="289">
        <f>IF(ISTEXT(График!CG113),График!CG113,IF('Ночные Часы'!AC112&gt;0,CONCATENATE(IF((TEXT(График!CH113-График!CG113,"ч")-1)&lt;0,0,TEXT(График!CH113-График!CG113,"ч")-1),"_",TEXT('Ночные Часы'!AC112,"Ч")),IF((TEXT(График!CH113-График!CG113,"ч")-1)&lt;0,0,TEXT(График!CH113-График!CG113,"ч")-1)))</f>
        <v>14</v>
      </c>
      <c r="AD112" s="289">
        <f>IF(ISTEXT(График!CJ113),График!CJ113,IF('Ночные Часы'!AD112&gt;0,CONCATENATE(IF((TEXT(График!CK113-График!CJ113,"ч")-1)&lt;0,0,TEXT(График!CK113-График!CJ113,"ч")-1),"_",TEXT('Ночные Часы'!AD112,"Ч")),IF((TEXT(График!CK113-График!CJ113,"ч")-1)&lt;0,0,TEXT(График!CK113-График!CJ113,"ч")-1)))</f>
        <v>14</v>
      </c>
      <c r="AE112" s="289">
        <f>IF(ISTEXT(График!CM113),График!CM113,IF('Ночные Часы'!AE112&gt;0,CONCATENATE(IF((TEXT(График!CN113-График!CM113,"ч")-1)&lt;0,0,TEXT(График!CN113-График!CM113,"ч")-1),"_",TEXT('Ночные Часы'!AE112,"Ч")),IF((TEXT(График!CN113-График!CM113,"ч")-1)&lt;0,0,TEXT(График!CN113-График!CM113,"ч")-1)))</f>
        <v>14</v>
      </c>
      <c r="AF112" s="289">
        <f>IF(ISTEXT(График!CP113),График!CP113,IF('Ночные Часы'!AF112&gt;0,CONCATENATE(IF((TEXT(График!CQ113-График!CP113,"ч")-1)&lt;0,0,TEXT(График!CQ113-График!CP113,"ч")-1),"_",TEXT('Ночные Часы'!AF112,"Ч")),IF((TEXT(График!CQ113-График!CP113,"ч")-1)&lt;0,0,TEXT(График!CQ113-График!CP113,"ч")-1)))</f>
        <v>22</v>
      </c>
      <c r="AG112" s="289">
        <f>IF(ISTEXT(График!CS113),График!CS113,IF('Ночные Часы'!AG112&gt;0,CONCATENATE(IF((TEXT(График!CT113-График!CS113,"ч")-1)&lt;0,0,TEXT(График!CT113-График!CS113,"ч")-1),"_",TEXT('Ночные Часы'!AG112,"Ч")),IF((TEXT(График!CT113-График!CS113,"ч")-1)&lt;0,0,TEXT(График!CT113-График!CS113,"ч")-1)))</f>
        <v>0</v>
      </c>
      <c r="AH112" s="284">
        <f>График!CW113</f>
        <v>0</v>
      </c>
      <c r="AI112" s="196">
        <f t="array" ref="AI112">SUM(IFERROR(--LEFTB(C112:AG112,FIND("_",C112:AG112)-1),C112:AG112))</f>
        <v>342</v>
      </c>
      <c r="AJ112" s="284">
        <f t="array" ref="AJ112">SUM(--IFERROR(MID(C112:AG112,SEARCH("_",C112:AG112)+1,1),0))</f>
        <v>0</v>
      </c>
      <c r="AK112" s="285">
        <f>'Ночные Часы'!AH112</f>
        <v>0</v>
      </c>
      <c r="AL112" s="285">
        <f t="shared" si="5"/>
        <v>0</v>
      </c>
      <c r="AM112" s="351">
        <f t="shared" si="6"/>
        <v>0</v>
      </c>
      <c r="AN112" s="351">
        <f t="shared" si="7"/>
        <v>0</v>
      </c>
      <c r="AO112" s="351">
        <f t="shared" si="8"/>
        <v>0</v>
      </c>
    </row>
    <row r="113" spans="1:41" x14ac:dyDescent="0.25">
      <c r="A113" s="8" t="e">
        <f>VLOOKUP(B113,'Список КК'!$M$2:$N$377,2,TRUE)</f>
        <v>#N/A</v>
      </c>
      <c r="B113" s="9" t="str">
        <f>График!C114</f>
        <v>10.00-10.45</v>
      </c>
      <c r="C113" s="289">
        <f>IF(ISTEXT(График!G114),График!G114,IF('Ночные Часы'!C113&gt;0,CONCATENATE(IF((TEXT(График!H114-График!G114,"ч")-1)&lt;0,0,TEXT(График!H114-График!G114,"ч")-1),"_",TEXT('Ночные Часы'!C113,"Ч")),IF((TEXT(График!H114-График!G114,"ч")-1)&lt;0,0,TEXT(График!H114-График!G114,"ч")-1)))</f>
        <v>11</v>
      </c>
      <c r="D113" s="289">
        <f>IF(ISTEXT(График!J114),График!J114,IF('Ночные Часы'!D113&gt;0,CONCATENATE(IF((TEXT(График!K114-График!J114,"ч")-1)&lt;0,0,TEXT(График!K114-График!J114,"ч")-1),"_",TEXT('Ночные Часы'!D113,"Ч")),IF((TEXT(График!K114-График!J114,"ч")-1)&lt;0,0,TEXT(График!K114-График!J114,"ч")-1)))</f>
        <v>14</v>
      </c>
      <c r="E113" s="289">
        <f>IF(ISTEXT(График!M114),График!M114,IF('Ночные Часы'!E113&gt;0,CONCATENATE(IF((TEXT(График!N114-График!M114,"ч")-1)&lt;0,0,TEXT(График!N114-График!M114,"ч")-1),"_",TEXT('Ночные Часы'!E113,"Ч")),IF((TEXT(График!N114-График!M114,"ч")-1)&lt;0,0,TEXT(График!N114-График!M114,"ч")-1)))</f>
        <v>1</v>
      </c>
      <c r="F113" s="289">
        <f>IF(ISTEXT(График!P114),График!P114,IF('Ночные Часы'!F113&gt;0,CONCATENATE(IF((TEXT(График!Q114-График!P114,"ч")-1)&lt;0,0,TEXT(График!Q114-График!P114,"ч")-1),"_",TEXT('Ночные Часы'!F113,"Ч")),IF((TEXT(График!Q114-График!P114,"ч")-1)&lt;0,0,TEXT(График!Q114-График!P114,"ч")-1)))</f>
        <v>6</v>
      </c>
      <c r="G113" s="289">
        <f>IF(ISTEXT(График!S114),График!S114,IF('Ночные Часы'!G113&gt;0,CONCATENATE(IF((TEXT(График!T114-График!S114,"ч")-1)&lt;0,0,TEXT(График!T114-График!S114,"ч")-1),"_",TEXT('Ночные Часы'!G113,"Ч")),IF((TEXT(График!T114-График!S114,"ч")-1)&lt;0,0,TEXT(График!T114-График!S114,"ч")-1)))</f>
        <v>12</v>
      </c>
      <c r="H113" s="289">
        <f>IF(ISTEXT(График!V114),График!V114,IF('Ночные Часы'!H113&gt;0,CONCATENATE(IF((TEXT(График!W114-График!V114,"ч")-1)&lt;0,0,TEXT(График!W114-График!V114,"ч")-1),"_",TEXT('Ночные Часы'!H113,"Ч")),IF((TEXT(График!W114-График!V114,"ч")-1)&lt;0,0,TEXT(График!W114-График!V114,"ч")-1)))</f>
        <v>3</v>
      </c>
      <c r="I113" s="289">
        <f>IF(ISTEXT(График!Y114),График!Y114,IF('Ночные Часы'!I113&gt;0,CONCATENATE(IF((TEXT(График!Z114-График!Y114,"ч")-1)&lt;0,0,TEXT(График!Z114-График!Y114,"ч")-1),"_",TEXT('Ночные Часы'!I113,"Ч")),IF((TEXT(График!Z114-График!Y114,"ч")-1)&lt;0,0,TEXT(График!Z114-График!Y114,"ч")-1)))</f>
        <v>17</v>
      </c>
      <c r="J113" s="289">
        <f>IF(ISTEXT(График!AB114),График!AB114,IF('Ночные Часы'!J113&gt;0,CONCATENATE(IF((TEXT(График!AC114-График!AB114,"ч")-1)&lt;0,0,TEXT(График!AC114-График!AB114,"ч")-1),"_",TEXT('Ночные Часы'!J113,"Ч")),IF((TEXT(График!AC114-График!AB114,"ч")-1)&lt;0,0,TEXT(График!AC114-График!AB114,"ч")-1)))</f>
        <v>5</v>
      </c>
      <c r="K113" s="289">
        <f>IF(ISTEXT(График!AE114),График!AE114,IF('Ночные Часы'!K113&gt;0,CONCATENATE(IF((TEXT(График!AF114-График!AE114,"ч")-1)&lt;0,0,TEXT(График!AF114-График!AE114,"ч")-1),"_",TEXT('Ночные Часы'!K113,"Ч")),IF((TEXT(График!AF114-График!AE114,"ч")-1)&lt;0,0,TEXT(График!AF114-График!AE114,"ч")-1)))</f>
        <v>17</v>
      </c>
      <c r="L113" s="289">
        <f>IF(ISTEXT(График!AH114),График!AH114,IF('Ночные Часы'!L113&gt;0,CONCATENATE(IF((TEXT(График!AI114-График!AH114,"ч")-1)&lt;0,0,TEXT(График!AI114-График!AH114,"ч")-1),"_",TEXT('Ночные Часы'!L113,"Ч")),IF((TEXT(График!AI114-График!AH114,"ч")-1)&lt;0,0,TEXT(График!AI114-График!AH114,"ч")-1)))</f>
        <v>10</v>
      </c>
      <c r="M113" s="289">
        <f>IF(ISTEXT(График!AK114),График!AK114,IF('Ночные Часы'!M113&gt;0,CONCATENATE(IF((TEXT(График!AL114-График!AK114,"ч")-1)&lt;0,0,TEXT(График!AL114-График!AK114,"ч")-1),"_",TEXT('Ночные Часы'!M113,"Ч")),IF((TEXT(График!AL114-График!AK114,"ч")-1)&lt;0,0,TEXT(График!AL114-График!AK114,"ч")-1)))</f>
        <v>14</v>
      </c>
      <c r="N113" s="289">
        <f>IF(ISTEXT(График!AN114),График!AN114,IF('Ночные Часы'!N113&gt;0,CONCATENATE(IF((TEXT(График!AO114-График!AN114,"ч")-1)&lt;0,0,TEXT(График!AO114-График!AN114,"ч")-1),"_",TEXT('Ночные Часы'!N113,"Ч")),IF((TEXT(График!AO114-График!AN114,"ч")-1)&lt;0,0,TEXT(График!AO114-График!AN114,"ч")-1)))</f>
        <v>15</v>
      </c>
      <c r="O113" s="289">
        <f>IF(ISTEXT(График!AQ114),График!AQ114,IF('Ночные Часы'!O113&gt;0,CONCATENATE(IF((TEXT(График!AR114-График!AQ114,"ч")-1)&lt;0,0,TEXT(График!AR114-График!AQ114,"ч")-1),"_",TEXT('Ночные Часы'!O113,"Ч")),IF((TEXT(График!AR114-График!AQ114,"ч")-1)&lt;0,0,TEXT(График!AR114-График!AQ114,"ч")-1)))</f>
        <v>3</v>
      </c>
      <c r="P113" s="289">
        <f>IF(ISTEXT(График!AT114),График!AT114,IF('Ночные Часы'!P113&gt;0,CONCATENATE(IF((TEXT(График!AU114-График!AT114,"ч")-1)&lt;0,0,TEXT(График!AU114-График!AT114,"ч")-1),"_",TEXT('Ночные Часы'!P113,"Ч")),IF((TEXT(График!AU114-График!AT114,"ч")-1)&lt;0,0,TEXT(График!AU114-График!AT114,"ч")-1)))</f>
        <v>5</v>
      </c>
      <c r="Q113" s="289">
        <f>IF(ISTEXT(График!AW114),График!AW114,IF('Ночные Часы'!Q113&gt;0,CONCATENATE(IF((TEXT(График!AX114-График!AW114,"ч")-1)&lt;0,0,TEXT(График!AX114-График!AW114,"ч")-1),"_",TEXT('Ночные Часы'!Q113,"Ч")),IF((TEXT(График!AX114-График!AW114,"ч")-1)&lt;0,0,TEXT(График!AX114-График!AW114,"ч")-1)))</f>
        <v>1</v>
      </c>
      <c r="R113" s="289">
        <f>IF(ISTEXT(График!AZ114),График!AZ114,IF('Ночные Часы'!R113&gt;0,CONCATENATE(IF((TEXT(График!BA114-График!AZ114,"ч")-1)&lt;0,0,TEXT(График!BA114-График!AZ114,"ч")-1),"_",TEXT('Ночные Часы'!R113,"Ч")),IF((TEXT(График!BA114-График!AZ114,"ч")-1)&lt;0,0,TEXT(График!BA114-График!AZ114,"ч")-1)))</f>
        <v>9</v>
      </c>
      <c r="S113" s="289">
        <f>IF(ISTEXT(График!BC114),График!BC114,IF('Ночные Часы'!S113&gt;0,CONCATENATE(IF((TEXT(График!BD114-График!BC114,"ч")-1)&lt;0,0,TEXT(График!BD114-График!BC114,"ч")-1),"_",TEXT('Ночные Часы'!S113,"Ч")),IF((TEXT(График!BD114-График!BC114,"ч")-1)&lt;0,0,TEXT(График!BD114-График!BC114,"ч")-1)))</f>
        <v>18</v>
      </c>
      <c r="T113" s="289">
        <f>IF(ISTEXT(График!BF114),График!BF114,IF('Ночные Часы'!T113&gt;0,CONCATENATE(IF((TEXT(График!BG114-График!BF114,"ч")-1)&lt;0,0,TEXT(График!BG114-График!BF114,"ч")-1),"_",TEXT('Ночные Часы'!T113,"Ч")),IF((TEXT(График!BG114-График!BF114,"ч")-1)&lt;0,0,TEXT(График!BG114-График!BF114,"ч")-1)))</f>
        <v>11</v>
      </c>
      <c r="U113" s="289">
        <f>IF(ISTEXT(График!BI114),График!BI114,IF('Ночные Часы'!U113&gt;0,CONCATENATE(IF((TEXT(График!BJ114-График!BI114,"ч")-1)&lt;0,0,TEXT(График!BJ114-График!BI114,"ч")-1),"_",TEXT('Ночные Часы'!U113,"Ч")),IF((TEXT(График!BJ114-График!BI114,"ч")-1)&lt;0,0,TEXT(График!BJ114-График!BI114,"ч")-1)))</f>
        <v>9</v>
      </c>
      <c r="V113" s="289">
        <f>IF(ISTEXT(График!BL114),График!BL114,IF('Ночные Часы'!V113&gt;0,CONCATENATE(IF((TEXT(График!BM114-График!BL114,"ч")-1)&lt;0,0,TEXT(График!BM114-График!BL114,"ч")-1),"_",TEXT('Ночные Часы'!V113,"Ч")),IF((TEXT(График!BM114-График!BL114,"ч")-1)&lt;0,0,TEXT(График!BM114-График!BL114,"ч")-1)))</f>
        <v>14</v>
      </c>
      <c r="W113" s="289">
        <f>IF(ISTEXT(График!BO114),График!BO114,IF('Ночные Часы'!W113&gt;0,CONCATENATE(IF((TEXT(График!BP114-График!BO114,"ч")-1)&lt;0,0,TEXT(График!BP114-График!BO114,"ч")-1),"_",TEXT('Ночные Часы'!W113,"Ч")),IF((TEXT(График!BP114-График!BO114,"ч")-1)&lt;0,0,TEXT(График!BP114-График!BO114,"ч")-1)))</f>
        <v>12</v>
      </c>
      <c r="X113" s="289">
        <f>IF(ISTEXT(График!BR114),График!BR114,IF('Ночные Часы'!X113&gt;0,CONCATENATE(IF((TEXT(График!BS114-График!BR114,"ч")-1)&lt;0,0,TEXT(График!BS114-График!BR114,"ч")-1),"_",TEXT('Ночные Часы'!X113,"Ч")),IF((TEXT(График!BS114-График!BR114,"ч")-1)&lt;0,0,TEXT(График!BS114-График!BR114,"ч")-1)))</f>
        <v>13</v>
      </c>
      <c r="Y113" s="289">
        <f>IF(ISTEXT(График!BU114),График!BU114,IF('Ночные Часы'!Y113&gt;0,CONCATENATE(IF((TEXT(График!BV114-График!BU114,"ч")-1)&lt;0,0,TEXT(График!BV114-График!BU114,"ч")-1),"_",TEXT('Ночные Часы'!Y113,"Ч")),IF((TEXT(График!BV114-График!BU114,"ч")-1)&lt;0,0,TEXT(График!BV114-График!BU114,"ч")-1)))</f>
        <v>17</v>
      </c>
      <c r="Z113" s="289">
        <f>IF(ISTEXT(График!BX114),График!BX114,IF('Ночные Часы'!Z113&gt;0,CONCATENATE(IF((TEXT(График!BY114-График!BX114,"ч")-1)&lt;0,0,TEXT(График!BY114-График!BX114,"ч")-1),"_",TEXT('Ночные Часы'!Z113,"Ч")),IF((TEXT(График!BY114-График!BX114,"ч")-1)&lt;0,0,TEXT(График!BY114-График!BX114,"ч")-1)))</f>
        <v>17</v>
      </c>
      <c r="AA113" s="289">
        <f>IF(ISTEXT(График!CA114),График!CA114,IF('Ночные Часы'!AA113&gt;0,CONCATENATE(IF((TEXT(График!CB114-График!CA114,"ч")-1)&lt;0,0,TEXT(График!CB114-График!CA114,"ч")-1),"_",TEXT('Ночные Часы'!AA113,"Ч")),IF((TEXT(График!CB114-График!CA114,"ч")-1)&lt;0,0,TEXT(График!CB114-График!CA114,"ч")-1)))</f>
        <v>14</v>
      </c>
      <c r="AB113" s="289">
        <f>IF(ISTEXT(График!CD114),График!CD114,IF('Ночные Часы'!AB113&gt;0,CONCATENATE(IF((TEXT(График!CE114-График!CD114,"ч")-1)&lt;0,0,TEXT(График!CE114-График!CD114,"ч")-1),"_",TEXT('Ночные Часы'!AB113,"Ч")),IF((TEXT(График!CE114-График!CD114,"ч")-1)&lt;0,0,TEXT(График!CE114-График!CD114,"ч")-1)))</f>
        <v>16</v>
      </c>
      <c r="AC113" s="289">
        <f>IF(ISTEXT(График!CG114),График!CG114,IF('Ночные Часы'!AC113&gt;0,CONCATENATE(IF((TEXT(График!CH114-График!CG114,"ч")-1)&lt;0,0,TEXT(График!CH114-График!CG114,"ч")-1),"_",TEXT('Ночные Часы'!AC113,"Ч")),IF((TEXT(График!CH114-График!CG114,"ч")-1)&lt;0,0,TEXT(График!CH114-График!CG114,"ч")-1)))</f>
        <v>8</v>
      </c>
      <c r="AD113" s="289">
        <f>IF(ISTEXT(График!CJ114),График!CJ114,IF('Ночные Часы'!AD113&gt;0,CONCATENATE(IF((TEXT(График!CK114-График!CJ114,"ч")-1)&lt;0,0,TEXT(График!CK114-График!CJ114,"ч")-1),"_",TEXT('Ночные Часы'!AD113,"Ч")),IF((TEXT(График!CK114-График!CJ114,"ч")-1)&lt;0,0,TEXT(График!CK114-График!CJ114,"ч")-1)))</f>
        <v>8</v>
      </c>
      <c r="AE113" s="289">
        <f>IF(ISTEXT(График!CM114),График!CM114,IF('Ночные Часы'!AE113&gt;0,CONCATENATE(IF((TEXT(График!CN114-График!CM114,"ч")-1)&lt;0,0,TEXT(График!CN114-График!CM114,"ч")-1),"_",TEXT('Ночные Часы'!AE113,"Ч")),IF((TEXT(График!CN114-График!CM114,"ч")-1)&lt;0,0,TEXT(График!CN114-График!CM114,"ч")-1)))</f>
        <v>7</v>
      </c>
      <c r="AF113" s="289">
        <f>IF(ISTEXT(График!CP114),График!CP114,IF('Ночные Часы'!AF113&gt;0,CONCATENATE(IF((TEXT(График!CQ114-График!CP114,"ч")-1)&lt;0,0,TEXT(График!CQ114-График!CP114,"ч")-1),"_",TEXT('Ночные Часы'!AF113,"Ч")),IF((TEXT(График!CQ114-График!CP114,"ч")-1)&lt;0,0,TEXT(График!CQ114-График!CP114,"ч")-1)))</f>
        <v>1</v>
      </c>
      <c r="AG113" s="289">
        <f>IF(ISTEXT(График!CS114),График!CS114,IF('Ночные Часы'!AG113&gt;0,CONCATENATE(IF((TEXT(График!CT114-График!CS114,"ч")-1)&lt;0,0,TEXT(График!CT114-График!CS114,"ч")-1),"_",TEXT('Ночные Часы'!AG113,"Ч")),IF((TEXT(График!CT114-График!CS114,"ч")-1)&lt;0,0,TEXT(График!CT114-График!CS114,"ч")-1)))</f>
        <v>0</v>
      </c>
      <c r="AH113" s="284">
        <f>График!CW114</f>
        <v>0</v>
      </c>
      <c r="AI113" s="196">
        <f t="array" ref="AI113">SUM(IFERROR(--LEFTB(C113:AG113,FIND("_",C113:AG113)-1),C113:AG113))</f>
        <v>308</v>
      </c>
      <c r="AJ113" s="284">
        <f t="array" ref="AJ113">SUM(--IFERROR(MID(C113:AG113,SEARCH("_",C113:AG113)+1,1),0))</f>
        <v>0</v>
      </c>
      <c r="AK113" s="285">
        <f>'Ночные Часы'!AH113</f>
        <v>0</v>
      </c>
      <c r="AL113" s="285">
        <f t="shared" si="5"/>
        <v>0</v>
      </c>
      <c r="AM113" s="351">
        <f t="shared" si="6"/>
        <v>0</v>
      </c>
      <c r="AN113" s="351">
        <f t="shared" si="7"/>
        <v>0</v>
      </c>
      <c r="AO113" s="351">
        <f t="shared" si="8"/>
        <v>0</v>
      </c>
    </row>
    <row r="114" spans="1:41" x14ac:dyDescent="0.25">
      <c r="A114" s="8" t="e">
        <f>VLOOKUP(B114,'Список КК'!$M$2:$N$377,2,TRUE)</f>
        <v>#N/A</v>
      </c>
      <c r="B114" s="9" t="str">
        <f>График!C115</f>
        <v>11.00-11.45</v>
      </c>
      <c r="C114" s="289">
        <f>IF(ISTEXT(График!G115),График!G115,IF('Ночные Часы'!C114&gt;0,CONCATENATE(IF((TEXT(График!H115-График!G115,"ч")-1)&lt;0,0,TEXT(График!H115-График!G115,"ч")-1),"_",TEXT('Ночные Часы'!C114,"Ч")),IF((TEXT(График!H115-График!G115,"ч")-1)&lt;0,0,TEXT(График!H115-График!G115,"ч")-1)))</f>
        <v>11</v>
      </c>
      <c r="D114" s="289">
        <f>IF(ISTEXT(График!J115),График!J115,IF('Ночные Часы'!D114&gt;0,CONCATENATE(IF((TEXT(График!K115-График!J115,"ч")-1)&lt;0,0,TEXT(График!K115-График!J115,"ч")-1),"_",TEXT('Ночные Часы'!D114,"Ч")),IF((TEXT(График!K115-График!J115,"ч")-1)&lt;0,0,TEXT(График!K115-График!J115,"ч")-1)))</f>
        <v>21</v>
      </c>
      <c r="E114" s="289">
        <f>IF(ISTEXT(График!M115),График!M115,IF('Ночные Часы'!E114&gt;0,CONCATENATE(IF((TEXT(График!N115-График!M115,"ч")-1)&lt;0,0,TEXT(График!N115-График!M115,"ч")-1),"_",TEXT('Ночные Часы'!E114,"Ч")),IF((TEXT(График!N115-График!M115,"ч")-1)&lt;0,0,TEXT(График!N115-График!M115,"ч")-1)))</f>
        <v>17</v>
      </c>
      <c r="F114" s="289">
        <f>IF(ISTEXT(График!P115),График!P115,IF('Ночные Часы'!F114&gt;0,CONCATENATE(IF((TEXT(График!Q115-График!P115,"ч")-1)&lt;0,0,TEXT(График!Q115-График!P115,"ч")-1),"_",TEXT('Ночные Часы'!F114,"Ч")),IF((TEXT(График!Q115-График!P115,"ч")-1)&lt;0,0,TEXT(График!Q115-График!P115,"ч")-1)))</f>
        <v>0</v>
      </c>
      <c r="G114" s="289">
        <f>IF(ISTEXT(График!S115),График!S115,IF('Ночные Часы'!G114&gt;0,CONCATENATE(IF((TEXT(График!T115-График!S115,"ч")-1)&lt;0,0,TEXT(График!T115-График!S115,"ч")-1),"_",TEXT('Ночные Часы'!G114,"Ч")),IF((TEXT(График!T115-График!S115,"ч")-1)&lt;0,0,TEXT(График!T115-График!S115,"ч")-1)))</f>
        <v>10</v>
      </c>
      <c r="H114" s="289">
        <f>IF(ISTEXT(График!V115),График!V115,IF('Ночные Часы'!H114&gt;0,CONCATENATE(IF((TEXT(График!W115-График!V115,"ч")-1)&lt;0,0,TEXT(График!W115-График!V115,"ч")-1),"_",TEXT('Ночные Часы'!H114,"Ч")),IF((TEXT(График!W115-График!V115,"ч")-1)&lt;0,0,TEXT(График!W115-График!V115,"ч")-1)))</f>
        <v>3</v>
      </c>
      <c r="I114" s="289">
        <f>IF(ISTEXT(График!Y115),График!Y115,IF('Ночные Часы'!I114&gt;0,CONCATENATE(IF((TEXT(График!Z115-График!Y115,"ч")-1)&lt;0,0,TEXT(График!Z115-График!Y115,"ч")-1),"_",TEXT('Ночные Часы'!I114,"Ч")),IF((TEXT(График!Z115-График!Y115,"ч")-1)&lt;0,0,TEXT(График!Z115-График!Y115,"ч")-1)))</f>
        <v>19</v>
      </c>
      <c r="J114" s="289">
        <f>IF(ISTEXT(График!AB115),График!AB115,IF('Ночные Часы'!J114&gt;0,CONCATENATE(IF((TEXT(График!AC115-График!AB115,"ч")-1)&lt;0,0,TEXT(График!AC115-График!AB115,"ч")-1),"_",TEXT('Ночные Часы'!J114,"Ч")),IF((TEXT(График!AC115-График!AB115,"ч")-1)&lt;0,0,TEXT(График!AC115-График!AB115,"ч")-1)))</f>
        <v>17</v>
      </c>
      <c r="K114" s="289">
        <f>IF(ISTEXT(График!AE115),График!AE115,IF('Ночные Часы'!K114&gt;0,CONCATENATE(IF((TEXT(График!AF115-График!AE115,"ч")-1)&lt;0,0,TEXT(График!AF115-График!AE115,"ч")-1),"_",TEXT('Ночные Часы'!K114,"Ч")),IF((TEXT(График!AF115-График!AE115,"ч")-1)&lt;0,0,TEXT(График!AF115-График!AE115,"ч")-1)))</f>
        <v>11</v>
      </c>
      <c r="L114" s="289">
        <f>IF(ISTEXT(График!AH115),График!AH115,IF('Ночные Часы'!L114&gt;0,CONCATENATE(IF((TEXT(График!AI115-График!AH115,"ч")-1)&lt;0,0,TEXT(График!AI115-График!AH115,"ч")-1),"_",TEXT('Ночные Часы'!L114,"Ч")),IF((TEXT(График!AI115-График!AH115,"ч")-1)&lt;0,0,TEXT(График!AI115-График!AH115,"ч")-1)))</f>
        <v>17</v>
      </c>
      <c r="M114" s="289">
        <f>IF(ISTEXT(График!AK115),График!AK115,IF('Ночные Часы'!M114&gt;0,CONCATENATE(IF((TEXT(График!AL115-График!AK115,"ч")-1)&lt;0,0,TEXT(График!AL115-График!AK115,"ч")-1),"_",TEXT('Ночные Часы'!M114,"Ч")),IF((TEXT(График!AL115-График!AK115,"ч")-1)&lt;0,0,TEXT(График!AL115-График!AK115,"ч")-1)))</f>
        <v>14</v>
      </c>
      <c r="N114" s="289">
        <f>IF(ISTEXT(График!AN115),График!AN115,IF('Ночные Часы'!N114&gt;0,CONCATENATE(IF((TEXT(График!AO115-График!AN115,"ч")-1)&lt;0,0,TEXT(График!AO115-График!AN115,"ч")-1),"_",TEXT('Ночные Часы'!N114,"Ч")),IF((TEXT(График!AO115-График!AN115,"ч")-1)&lt;0,0,TEXT(График!AO115-График!AN115,"ч")-1)))</f>
        <v>19</v>
      </c>
      <c r="O114" s="289">
        <f>IF(ISTEXT(График!AQ115),График!AQ115,IF('Ночные Часы'!O114&gt;0,CONCATENATE(IF((TEXT(График!AR115-График!AQ115,"ч")-1)&lt;0,0,TEXT(График!AR115-График!AQ115,"ч")-1),"_",TEXT('Ночные Часы'!O114,"Ч")),IF((TEXT(График!AR115-График!AQ115,"ч")-1)&lt;0,0,TEXT(График!AR115-График!AQ115,"ч")-1)))</f>
        <v>14</v>
      </c>
      <c r="P114" s="289">
        <f>IF(ISTEXT(График!AT115),График!AT115,IF('Ночные Часы'!P114&gt;0,CONCATENATE(IF((TEXT(График!AU115-График!AT115,"ч")-1)&lt;0,0,TEXT(График!AU115-График!AT115,"ч")-1),"_",TEXT('Ночные Часы'!P114,"Ч")),IF((TEXT(График!AU115-График!AT115,"ч")-1)&lt;0,0,TEXT(График!AU115-График!AT115,"ч")-1)))</f>
        <v>12</v>
      </c>
      <c r="Q114" s="289">
        <f>IF(ISTEXT(График!AW115),График!AW115,IF('Ночные Часы'!Q114&gt;0,CONCATENATE(IF((TEXT(График!AX115-График!AW115,"ч")-1)&lt;0,0,TEXT(График!AX115-График!AW115,"ч")-1),"_",TEXT('Ночные Часы'!Q114,"Ч")),IF((TEXT(График!AX115-График!AW115,"ч")-1)&lt;0,0,TEXT(График!AX115-График!AW115,"ч")-1)))</f>
        <v>17</v>
      </c>
      <c r="R114" s="289">
        <f>IF(ISTEXT(График!AZ115),График!AZ115,IF('Ночные Часы'!R114&gt;0,CONCATENATE(IF((TEXT(График!BA115-График!AZ115,"ч")-1)&lt;0,0,TEXT(График!BA115-График!AZ115,"ч")-1),"_",TEXT('Ночные Часы'!R114,"Ч")),IF((TEXT(График!BA115-График!AZ115,"ч")-1)&lt;0,0,TEXT(График!BA115-График!AZ115,"ч")-1)))</f>
        <v>16</v>
      </c>
      <c r="S114" s="289">
        <f>IF(ISTEXT(График!BC115),График!BC115,IF('Ночные Часы'!S114&gt;0,CONCATENATE(IF((TEXT(График!BD115-График!BC115,"ч")-1)&lt;0,0,TEXT(График!BD115-График!BC115,"ч")-1),"_",TEXT('Ночные Часы'!S114,"Ч")),IF((TEXT(График!BD115-График!BC115,"ч")-1)&lt;0,0,TEXT(График!BD115-График!BC115,"ч")-1)))</f>
        <v>19</v>
      </c>
      <c r="T114" s="289">
        <f>IF(ISTEXT(График!BF115),График!BF115,IF('Ночные Часы'!T114&gt;0,CONCATENATE(IF((TEXT(График!BG115-График!BF115,"ч")-1)&lt;0,0,TEXT(График!BG115-График!BF115,"ч")-1),"_",TEXT('Ночные Часы'!T114,"Ч")),IF((TEXT(График!BG115-График!BF115,"ч")-1)&lt;0,0,TEXT(График!BG115-График!BF115,"ч")-1)))</f>
        <v>9</v>
      </c>
      <c r="U114" s="289">
        <f>IF(ISTEXT(График!BI115),График!BI115,IF('Ночные Часы'!U114&gt;0,CONCATENATE(IF((TEXT(График!BJ115-График!BI115,"ч")-1)&lt;0,0,TEXT(График!BJ115-График!BI115,"ч")-1),"_",TEXT('Ночные Часы'!U114,"Ч")),IF((TEXT(График!BJ115-График!BI115,"ч")-1)&lt;0,0,TEXT(График!BJ115-График!BI115,"ч")-1)))</f>
        <v>21</v>
      </c>
      <c r="V114" s="289">
        <f>IF(ISTEXT(График!BL115),График!BL115,IF('Ночные Часы'!V114&gt;0,CONCATENATE(IF((TEXT(График!BM115-График!BL115,"ч")-1)&lt;0,0,TEXT(График!BM115-График!BL115,"ч")-1),"_",TEXT('Ночные Часы'!V114,"Ч")),IF((TEXT(График!BM115-График!BL115,"ч")-1)&lt;0,0,TEXT(График!BM115-График!BL115,"ч")-1)))</f>
        <v>8</v>
      </c>
      <c r="W114" s="289">
        <f>IF(ISTEXT(График!BO115),График!BO115,IF('Ночные Часы'!W114&gt;0,CONCATENATE(IF((TEXT(График!BP115-График!BO115,"ч")-1)&lt;0,0,TEXT(График!BP115-График!BO115,"ч")-1),"_",TEXT('Ночные Часы'!W114,"Ч")),IF((TEXT(График!BP115-График!BO115,"ч")-1)&lt;0,0,TEXT(График!BP115-График!BO115,"ч")-1)))</f>
        <v>0</v>
      </c>
      <c r="X114" s="289">
        <f>IF(ISTEXT(График!BR115),График!BR115,IF('Ночные Часы'!X114&gt;0,CONCATENATE(IF((TEXT(График!BS115-График!BR115,"ч")-1)&lt;0,0,TEXT(График!BS115-График!BR115,"ч")-1),"_",TEXT('Ночные Часы'!X114,"Ч")),IF((TEXT(График!BS115-График!BR115,"ч")-1)&lt;0,0,TEXT(График!BS115-График!BR115,"ч")-1)))</f>
        <v>19</v>
      </c>
      <c r="Y114" s="289">
        <f>IF(ISTEXT(График!BU115),График!BU115,IF('Ночные Часы'!Y114&gt;0,CONCATENATE(IF((TEXT(График!BV115-График!BU115,"ч")-1)&lt;0,0,TEXT(График!BV115-График!BU115,"ч")-1),"_",TEXT('Ночные Часы'!Y114,"Ч")),IF((TEXT(График!BV115-График!BU115,"ч")-1)&lt;0,0,TEXT(График!BV115-График!BU115,"ч")-1)))</f>
        <v>16</v>
      </c>
      <c r="Z114" s="289">
        <f>IF(ISTEXT(График!BX115),График!BX115,IF('Ночные Часы'!Z114&gt;0,CONCATENATE(IF((TEXT(График!BY115-График!BX115,"ч")-1)&lt;0,0,TEXT(График!BY115-График!BX115,"ч")-1),"_",TEXT('Ночные Часы'!Z114,"Ч")),IF((TEXT(График!BY115-График!BX115,"ч")-1)&lt;0,0,TEXT(График!BY115-График!BX115,"ч")-1)))</f>
        <v>22</v>
      </c>
      <c r="AA114" s="289">
        <f>IF(ISTEXT(График!CA115),График!CA115,IF('Ночные Часы'!AA114&gt;0,CONCATENATE(IF((TEXT(График!CB115-График!CA115,"ч")-1)&lt;0,0,TEXT(График!CB115-График!CA115,"ч")-1),"_",TEXT('Ночные Часы'!AA114,"Ч")),IF((TEXT(График!CB115-График!CA115,"ч")-1)&lt;0,0,TEXT(График!CB115-График!CA115,"ч")-1)))</f>
        <v>0</v>
      </c>
      <c r="AB114" s="289">
        <f>IF(ISTEXT(График!CD115),График!CD115,IF('Ночные Часы'!AB114&gt;0,CONCATENATE(IF((TEXT(График!CE115-График!CD115,"ч")-1)&lt;0,0,TEXT(График!CE115-График!CD115,"ч")-1),"_",TEXT('Ночные Часы'!AB114,"Ч")),IF((TEXT(График!CE115-График!CD115,"ч")-1)&lt;0,0,TEXT(График!CE115-График!CD115,"ч")-1)))</f>
        <v>6</v>
      </c>
      <c r="AC114" s="289">
        <f>IF(ISTEXT(График!CG115),График!CG115,IF('Ночные Часы'!AC114&gt;0,CONCATENATE(IF((TEXT(График!CH115-График!CG115,"ч")-1)&lt;0,0,TEXT(График!CH115-График!CG115,"ч")-1),"_",TEXT('Ночные Часы'!AC114,"Ч")),IF((TEXT(График!CH115-График!CG115,"ч")-1)&lt;0,0,TEXT(График!CH115-График!CG115,"ч")-1)))</f>
        <v>4</v>
      </c>
      <c r="AD114" s="289">
        <f>IF(ISTEXT(График!CJ115),График!CJ115,IF('Ночные Часы'!AD114&gt;0,CONCATENATE(IF((TEXT(График!CK115-График!CJ115,"ч")-1)&lt;0,0,TEXT(График!CK115-График!CJ115,"ч")-1),"_",TEXT('Ночные Часы'!AD114,"Ч")),IF((TEXT(График!CK115-График!CJ115,"ч")-1)&lt;0,0,TEXT(График!CK115-График!CJ115,"ч")-1)))</f>
        <v>4</v>
      </c>
      <c r="AE114" s="289">
        <f>IF(ISTEXT(График!CM115),График!CM115,IF('Ночные Часы'!AE114&gt;0,CONCATENATE(IF((TEXT(График!CN115-График!CM115,"ч")-1)&lt;0,0,TEXT(График!CN115-График!CM115,"ч")-1),"_",TEXT('Ночные Часы'!AE114,"Ч")),IF((TEXT(График!CN115-График!CM115,"ч")-1)&lt;0,0,TEXT(График!CN115-График!CM115,"ч")-1)))</f>
        <v>8</v>
      </c>
      <c r="AF114" s="289">
        <f>IF(ISTEXT(График!CP115),График!CP115,IF('Ночные Часы'!AF114&gt;0,CONCATENATE(IF((TEXT(График!CQ115-График!CP115,"ч")-1)&lt;0,0,TEXT(График!CQ115-График!CP115,"ч")-1),"_",TEXT('Ночные Часы'!AF114,"Ч")),IF((TEXT(График!CQ115-График!CP115,"ч")-1)&lt;0,0,TEXT(График!CQ115-График!CP115,"ч")-1)))</f>
        <v>3</v>
      </c>
      <c r="AG114" s="289">
        <f>IF(ISTEXT(График!CS115),График!CS115,IF('Ночные Часы'!AG114&gt;0,CONCATENATE(IF((TEXT(График!CT115-График!CS115,"ч")-1)&lt;0,0,TEXT(График!CT115-График!CS115,"ч")-1),"_",TEXT('Ночные Часы'!AG114,"Ч")),IF((TEXT(График!CT115-График!CS115,"ч")-1)&lt;0,0,TEXT(График!CT115-График!CS115,"ч")-1)))</f>
        <v>0</v>
      </c>
      <c r="AH114" s="284">
        <f>График!CW115</f>
        <v>0</v>
      </c>
      <c r="AI114" s="196">
        <f t="array" ref="AI114">SUM(IFERROR(--LEFTB(C114:AG114,FIND("_",C114:AG114)-1),C114:AG114))</f>
        <v>357</v>
      </c>
      <c r="AJ114" s="284">
        <f t="array" ref="AJ114">SUM(--IFERROR(MID(C114:AG114,SEARCH("_",C114:AG114)+1,1),0))</f>
        <v>0</v>
      </c>
      <c r="AK114" s="285">
        <f>'Ночные Часы'!AH114</f>
        <v>0</v>
      </c>
      <c r="AL114" s="285">
        <f t="shared" si="5"/>
        <v>0</v>
      </c>
      <c r="AM114" s="351">
        <f t="shared" si="6"/>
        <v>0</v>
      </c>
      <c r="AN114" s="351">
        <f t="shared" si="7"/>
        <v>0</v>
      </c>
      <c r="AO114" s="351">
        <f t="shared" si="8"/>
        <v>0</v>
      </c>
    </row>
    <row r="115" spans="1:41" x14ac:dyDescent="0.25">
      <c r="A115" s="8" t="e">
        <f>VLOOKUP(B115,'Список КК'!$M$2:$N$377,2,TRUE)</f>
        <v>#N/A</v>
      </c>
      <c r="B115" s="9" t="str">
        <f>График!C116</f>
        <v>12.00-12.45</v>
      </c>
      <c r="C115" s="289">
        <f>IF(ISTEXT(График!G116),График!G116,IF('Ночные Часы'!C115&gt;0,CONCATENATE(IF((TEXT(График!H116-График!G116,"ч")-1)&lt;0,0,TEXT(График!H116-График!G116,"ч")-1),"_",TEXT('Ночные Часы'!C115,"Ч")),IF((TEXT(График!H116-График!G116,"ч")-1)&lt;0,0,TEXT(График!H116-График!G116,"ч")-1)))</f>
        <v>2</v>
      </c>
      <c r="D115" s="289">
        <f>IF(ISTEXT(График!J116),График!J116,IF('Ночные Часы'!D115&gt;0,CONCATENATE(IF((TEXT(График!K116-График!J116,"ч")-1)&lt;0,0,TEXT(График!K116-График!J116,"ч")-1),"_",TEXT('Ночные Часы'!D115,"Ч")),IF((TEXT(График!K116-График!J116,"ч")-1)&lt;0,0,TEXT(График!K116-График!J116,"ч")-1)))</f>
        <v>9</v>
      </c>
      <c r="E115" s="289">
        <f>IF(ISTEXT(График!M116),График!M116,IF('Ночные Часы'!E115&gt;0,CONCATENATE(IF((TEXT(График!N116-График!M116,"ч")-1)&lt;0,0,TEXT(График!N116-График!M116,"ч")-1),"_",TEXT('Ночные Часы'!E115,"Ч")),IF((TEXT(График!N116-График!M116,"ч")-1)&lt;0,0,TEXT(График!N116-График!M116,"ч")-1)))</f>
        <v>20</v>
      </c>
      <c r="F115" s="289">
        <f>IF(ISTEXT(График!P116),График!P116,IF('Ночные Часы'!F115&gt;0,CONCATENATE(IF((TEXT(График!Q116-График!P116,"ч")-1)&lt;0,0,TEXT(График!Q116-График!P116,"ч")-1),"_",TEXT('Ночные Часы'!F115,"Ч")),IF((TEXT(График!Q116-График!P116,"ч")-1)&lt;0,0,TEXT(График!Q116-График!P116,"ч")-1)))</f>
        <v>7</v>
      </c>
      <c r="G115" s="289">
        <f>IF(ISTEXT(График!S116),График!S116,IF('Ночные Часы'!G115&gt;0,CONCATENATE(IF((TEXT(График!T116-График!S116,"ч")-1)&lt;0,0,TEXT(График!T116-График!S116,"ч")-1),"_",TEXT('Ночные Часы'!G115,"Ч")),IF((TEXT(График!T116-График!S116,"ч")-1)&lt;0,0,TEXT(График!T116-График!S116,"ч")-1)))</f>
        <v>17</v>
      </c>
      <c r="H115" s="289">
        <f>IF(ISTEXT(График!V116),График!V116,IF('Ночные Часы'!H115&gt;0,CONCATENATE(IF((TEXT(График!W116-График!V116,"ч")-1)&lt;0,0,TEXT(График!W116-График!V116,"ч")-1),"_",TEXT('Ночные Часы'!H115,"Ч")),IF((TEXT(График!W116-График!V116,"ч")-1)&lt;0,0,TEXT(График!W116-График!V116,"ч")-1)))</f>
        <v>0</v>
      </c>
      <c r="I115" s="289">
        <f>IF(ISTEXT(График!Y116),График!Y116,IF('Ночные Часы'!I115&gt;0,CONCATENATE(IF((TEXT(График!Z116-График!Y116,"ч")-1)&lt;0,0,TEXT(График!Z116-График!Y116,"ч")-1),"_",TEXT('Ночные Часы'!I115,"Ч")),IF((TEXT(График!Z116-График!Y116,"ч")-1)&lt;0,0,TEXT(График!Z116-График!Y116,"ч")-1)))</f>
        <v>18</v>
      </c>
      <c r="J115" s="289">
        <f>IF(ISTEXT(График!AB116),График!AB116,IF('Ночные Часы'!J115&gt;0,CONCATENATE(IF((TEXT(График!AC116-График!AB116,"ч")-1)&lt;0,0,TEXT(График!AC116-График!AB116,"ч")-1),"_",TEXT('Ночные Часы'!J115,"Ч")),IF((TEXT(График!AC116-График!AB116,"ч")-1)&lt;0,0,TEXT(График!AC116-График!AB116,"ч")-1)))</f>
        <v>12</v>
      </c>
      <c r="K115" s="289">
        <f>IF(ISTEXT(График!AE116),График!AE116,IF('Ночные Часы'!K115&gt;0,CONCATENATE(IF((TEXT(График!AF116-График!AE116,"ч")-1)&lt;0,0,TEXT(График!AF116-График!AE116,"ч")-1),"_",TEXT('Ночные Часы'!K115,"Ч")),IF((TEXT(График!AF116-График!AE116,"ч")-1)&lt;0,0,TEXT(График!AF116-График!AE116,"ч")-1)))</f>
        <v>17</v>
      </c>
      <c r="L115" s="289">
        <f>IF(ISTEXT(График!AH116),График!AH116,IF('Ночные Часы'!L115&gt;0,CONCATENATE(IF((TEXT(График!AI116-График!AH116,"ч")-1)&lt;0,0,TEXT(График!AI116-График!AH116,"ч")-1),"_",TEXT('Ночные Часы'!L115,"Ч")),IF((TEXT(График!AI116-График!AH116,"ч")-1)&lt;0,0,TEXT(График!AI116-График!AH116,"ч")-1)))</f>
        <v>16</v>
      </c>
      <c r="M115" s="289">
        <f>IF(ISTEXT(График!AK116),График!AK116,IF('Ночные Часы'!M115&gt;0,CONCATENATE(IF((TEXT(График!AL116-График!AK116,"ч")-1)&lt;0,0,TEXT(График!AL116-График!AK116,"ч")-1),"_",TEXT('Ночные Часы'!M115,"Ч")),IF((TEXT(График!AL116-График!AK116,"ч")-1)&lt;0,0,TEXT(График!AL116-График!AK116,"ч")-1)))</f>
        <v>22</v>
      </c>
      <c r="N115" s="289">
        <f>IF(ISTEXT(График!AN116),График!AN116,IF('Ночные Часы'!N115&gt;0,CONCATENATE(IF((TEXT(График!AO116-График!AN116,"ч")-1)&lt;0,0,TEXT(График!AO116-График!AN116,"ч")-1),"_",TEXT('Ночные Часы'!N115,"Ч")),IF((TEXT(График!AO116-График!AN116,"ч")-1)&lt;0,0,TEXT(График!AO116-График!AN116,"ч")-1)))</f>
        <v>19</v>
      </c>
      <c r="O115" s="289">
        <f>IF(ISTEXT(График!AQ116),График!AQ116,IF('Ночные Часы'!O115&gt;0,CONCATENATE(IF((TEXT(График!AR116-График!AQ116,"ч")-1)&lt;0,0,TEXT(График!AR116-График!AQ116,"ч")-1),"_",TEXT('Ночные Часы'!O115,"Ч")),IF((TEXT(График!AR116-График!AQ116,"ч")-1)&lt;0,0,TEXT(График!AR116-График!AQ116,"ч")-1)))</f>
        <v>13</v>
      </c>
      <c r="P115" s="289">
        <f>IF(ISTEXT(График!AT116),График!AT116,IF('Ночные Часы'!P115&gt;0,CONCATENATE(IF((TEXT(График!AU116-График!AT116,"ч")-1)&lt;0,0,TEXT(График!AU116-График!AT116,"ч")-1),"_",TEXT('Ночные Часы'!P115,"Ч")),IF((TEXT(График!AU116-График!AT116,"ч")-1)&lt;0,0,TEXT(График!AU116-График!AT116,"ч")-1)))</f>
        <v>16</v>
      </c>
      <c r="Q115" s="289">
        <f>IF(ISTEXT(График!AW116),График!AW116,IF('Ночные Часы'!Q115&gt;0,CONCATENATE(IF((TEXT(График!AX116-График!AW116,"ч")-1)&lt;0,0,TEXT(График!AX116-График!AW116,"ч")-1),"_",TEXT('Ночные Часы'!Q115,"Ч")),IF((TEXT(График!AX116-График!AW116,"ч")-1)&lt;0,0,TEXT(График!AX116-График!AW116,"ч")-1)))</f>
        <v>5</v>
      </c>
      <c r="R115" s="289">
        <f>IF(ISTEXT(График!AZ116),График!AZ116,IF('Ночные Часы'!R115&gt;0,CONCATENATE(IF((TEXT(График!BA116-График!AZ116,"ч")-1)&lt;0,0,TEXT(График!BA116-График!AZ116,"ч")-1),"_",TEXT('Ночные Часы'!R115,"Ч")),IF((TEXT(График!BA116-График!AZ116,"ч")-1)&lt;0,0,TEXT(График!BA116-График!AZ116,"ч")-1)))</f>
        <v>18</v>
      </c>
      <c r="S115" s="289">
        <f>IF(ISTEXT(График!BC116),График!BC116,IF('Ночные Часы'!S115&gt;0,CONCATENATE(IF((TEXT(График!BD116-График!BC116,"ч")-1)&lt;0,0,TEXT(График!BD116-График!BC116,"ч")-1),"_",TEXT('Ночные Часы'!S115,"Ч")),IF((TEXT(График!BD116-График!BC116,"ч")-1)&lt;0,0,TEXT(График!BD116-График!BC116,"ч")-1)))</f>
        <v>0</v>
      </c>
      <c r="T115" s="289">
        <f>IF(ISTEXT(График!BF116),График!BF116,IF('Ночные Часы'!T115&gt;0,CONCATENATE(IF((TEXT(График!BG116-График!BF116,"ч")-1)&lt;0,0,TEXT(График!BG116-График!BF116,"ч")-1),"_",TEXT('Ночные Часы'!T115,"Ч")),IF((TEXT(График!BG116-График!BF116,"ч")-1)&lt;0,0,TEXT(График!BG116-График!BF116,"ч")-1)))</f>
        <v>15</v>
      </c>
      <c r="U115" s="289">
        <f>IF(ISTEXT(График!BI116),График!BI116,IF('Ночные Часы'!U115&gt;0,CONCATENATE(IF((TEXT(График!BJ116-График!BI116,"ч")-1)&lt;0,0,TEXT(График!BJ116-График!BI116,"ч")-1),"_",TEXT('Ночные Часы'!U115,"Ч")),IF((TEXT(График!BJ116-График!BI116,"ч")-1)&lt;0,0,TEXT(График!BJ116-График!BI116,"ч")-1)))</f>
        <v>9</v>
      </c>
      <c r="V115" s="289">
        <f>IF(ISTEXT(График!BL116),График!BL116,IF('Ночные Часы'!V115&gt;0,CONCATENATE(IF((TEXT(График!BM116-График!BL116,"ч")-1)&lt;0,0,TEXT(График!BM116-График!BL116,"ч")-1),"_",TEXT('Ночные Часы'!V115,"Ч")),IF((TEXT(График!BM116-График!BL116,"ч")-1)&lt;0,0,TEXT(График!BM116-График!BL116,"ч")-1)))</f>
        <v>13</v>
      </c>
      <c r="W115" s="289">
        <f>IF(ISTEXT(График!BO116),График!BO116,IF('Ночные Часы'!W115&gt;0,CONCATENATE(IF((TEXT(График!BP116-График!BO116,"ч")-1)&lt;0,0,TEXT(График!BP116-График!BO116,"ч")-1),"_",TEXT('Ночные Часы'!W115,"Ч")),IF((TEXT(График!BP116-График!BO116,"ч")-1)&lt;0,0,TEXT(График!BP116-График!BO116,"ч")-1)))</f>
        <v>11</v>
      </c>
      <c r="X115" s="289">
        <f>IF(ISTEXT(График!BR116),График!BR116,IF('Ночные Часы'!X115&gt;0,CONCATENATE(IF((TEXT(График!BS116-График!BR116,"ч")-1)&lt;0,0,TEXT(График!BS116-График!BR116,"ч")-1),"_",TEXT('Ночные Часы'!X115,"Ч")),IF((TEXT(График!BS116-График!BR116,"ч")-1)&lt;0,0,TEXT(График!BS116-График!BR116,"ч")-1)))</f>
        <v>10</v>
      </c>
      <c r="Y115" s="289">
        <f>IF(ISTEXT(График!BU116),График!BU116,IF('Ночные Часы'!Y115&gt;0,CONCATENATE(IF((TEXT(График!BV116-График!BU116,"ч")-1)&lt;0,0,TEXT(График!BV116-График!BU116,"ч")-1),"_",TEXT('Ночные Часы'!Y115,"Ч")),IF((TEXT(График!BV116-График!BU116,"ч")-1)&lt;0,0,TEXT(График!BV116-График!BU116,"ч")-1)))</f>
        <v>8</v>
      </c>
      <c r="Z115" s="289">
        <f>IF(ISTEXT(График!BX116),График!BX116,IF('Ночные Часы'!Z115&gt;0,CONCATENATE(IF((TEXT(График!BY116-График!BX116,"ч")-1)&lt;0,0,TEXT(График!BY116-График!BX116,"ч")-1),"_",TEXT('Ночные Часы'!Z115,"Ч")),IF((TEXT(График!BY116-График!BX116,"ч")-1)&lt;0,0,TEXT(График!BY116-График!BX116,"ч")-1)))</f>
        <v>0</v>
      </c>
      <c r="AA115" s="289">
        <f>IF(ISTEXT(График!CA116),График!CA116,IF('Ночные Часы'!AA115&gt;0,CONCATENATE(IF((TEXT(График!CB116-График!CA116,"ч")-1)&lt;0,0,TEXT(График!CB116-График!CA116,"ч")-1),"_",TEXT('Ночные Часы'!AA115,"Ч")),IF((TEXT(График!CB116-График!CA116,"ч")-1)&lt;0,0,TEXT(График!CB116-График!CA116,"ч")-1)))</f>
        <v>21</v>
      </c>
      <c r="AB115" s="289">
        <f>IF(ISTEXT(График!CD116),График!CD116,IF('Ночные Часы'!AB115&gt;0,CONCATENATE(IF((TEXT(График!CE116-График!CD116,"ч")-1)&lt;0,0,TEXT(График!CE116-График!CD116,"ч")-1),"_",TEXT('Ночные Часы'!AB115,"Ч")),IF((TEXT(График!CE116-График!CD116,"ч")-1)&lt;0,0,TEXT(График!CE116-График!CD116,"ч")-1)))</f>
        <v>20</v>
      </c>
      <c r="AC115" s="289">
        <f>IF(ISTEXT(График!CG116),График!CG116,IF('Ночные Часы'!AC115&gt;0,CONCATENATE(IF((TEXT(График!CH116-График!CG116,"ч")-1)&lt;0,0,TEXT(График!CH116-График!CG116,"ч")-1),"_",TEXT('Ночные Часы'!AC115,"Ч")),IF((TEXT(График!CH116-График!CG116,"ч")-1)&lt;0,0,TEXT(График!CH116-График!CG116,"ч")-1)))</f>
        <v>11</v>
      </c>
      <c r="AD115" s="289">
        <f>IF(ISTEXT(График!CJ116),График!CJ116,IF('Ночные Часы'!AD115&gt;0,CONCATENATE(IF((TEXT(График!CK116-График!CJ116,"ч")-1)&lt;0,0,TEXT(График!CK116-График!CJ116,"ч")-1),"_",TEXT('Ночные Часы'!AD115,"Ч")),IF((TEXT(График!CK116-График!CJ116,"ч")-1)&lt;0,0,TEXT(График!CK116-График!CJ116,"ч")-1)))</f>
        <v>11</v>
      </c>
      <c r="AE115" s="289">
        <f>IF(ISTEXT(График!CM116),График!CM116,IF('Ночные Часы'!AE115&gt;0,CONCATENATE(IF((TEXT(График!CN116-График!CM116,"ч")-1)&lt;0,0,TEXT(График!CN116-График!CM116,"ч")-1),"_",TEXT('Ночные Часы'!AE115,"Ч")),IF((TEXT(График!CN116-График!CM116,"ч")-1)&lt;0,0,TEXT(График!CN116-График!CM116,"ч")-1)))</f>
        <v>7</v>
      </c>
      <c r="AF115" s="289">
        <f>IF(ISTEXT(График!CP116),График!CP116,IF('Ночные Часы'!AF115&gt;0,CONCATENATE(IF((TEXT(График!CQ116-График!CP116,"ч")-1)&lt;0,0,TEXT(График!CQ116-График!CP116,"ч")-1),"_",TEXT('Ночные Часы'!AF115,"Ч")),IF((TEXT(График!CQ116-График!CP116,"ч")-1)&lt;0,0,TEXT(График!CQ116-График!CP116,"ч")-1)))</f>
        <v>21</v>
      </c>
      <c r="AG115" s="289">
        <f>IF(ISTEXT(График!CS116),График!CS116,IF('Ночные Часы'!AG115&gt;0,CONCATENATE(IF((TEXT(График!CT116-График!CS116,"ч")-1)&lt;0,0,TEXT(График!CT116-График!CS116,"ч")-1),"_",TEXT('Ночные Часы'!AG115,"Ч")),IF((TEXT(График!CT116-График!CS116,"ч")-1)&lt;0,0,TEXT(График!CT116-График!CS116,"ч")-1)))</f>
        <v>0</v>
      </c>
      <c r="AH115" s="284">
        <f>График!CW116</f>
        <v>0</v>
      </c>
      <c r="AI115" s="196">
        <f t="array" ref="AI115">SUM(IFERROR(--LEFTB(C115:AG115,FIND("_",C115:AG115)-1),C115:AG115))</f>
        <v>368</v>
      </c>
      <c r="AJ115" s="284">
        <f t="array" ref="AJ115">SUM(--IFERROR(MID(C115:AG115,SEARCH("_",C115:AG115)+1,1),0))</f>
        <v>0</v>
      </c>
      <c r="AK115" s="285">
        <f>'Ночные Часы'!AH115</f>
        <v>0</v>
      </c>
      <c r="AL115" s="285">
        <f t="shared" si="5"/>
        <v>0</v>
      </c>
      <c r="AM115" s="351">
        <f t="shared" si="6"/>
        <v>0</v>
      </c>
      <c r="AN115" s="351">
        <f t="shared" si="7"/>
        <v>0</v>
      </c>
      <c r="AO115" s="351">
        <f t="shared" si="8"/>
        <v>0</v>
      </c>
    </row>
    <row r="116" spans="1:41" x14ac:dyDescent="0.25">
      <c r="A116" s="8" t="e">
        <f>VLOOKUP(B116,'Список КК'!$M$2:$N$377,2,TRUE)</f>
        <v>#N/A</v>
      </c>
      <c r="B116" s="9" t="str">
        <f>График!C117</f>
        <v>13.00-13.45</v>
      </c>
      <c r="C116" s="289" t="str">
        <f>IF(ISTEXT(График!G117),График!G117,IF('Ночные Часы'!C116&gt;0,CONCATENATE(IF((TEXT(График!H117-График!G117,"ч")-1)&lt;0,0,TEXT(График!H117-График!G117,"ч")-1),"_",TEXT('Ночные Часы'!C116,"Ч")),IF((TEXT(График!H117-График!G117,"ч")-1)&lt;0,0,TEXT(График!H117-График!G117,"ч")-1)))</f>
        <v>3_4</v>
      </c>
      <c r="D116" s="289" t="str">
        <f>IF(ISTEXT(График!J117),График!J117,IF('Ночные Часы'!D116&gt;0,CONCATENATE(IF((TEXT(График!K117-График!J117,"ч")-1)&lt;0,0,TEXT(График!K117-График!J117,"ч")-1),"_",TEXT('Ночные Часы'!D116,"Ч")),IF((TEXT(График!K117-График!J117,"ч")-1)&lt;0,0,TEXT(График!K117-График!J117,"ч")-1)))</f>
        <v>3_9</v>
      </c>
      <c r="E116" s="289" t="str">
        <f>IF(ISTEXT(График!M117),График!M117,IF('Ночные Часы'!E116&gt;0,CONCATENATE(IF((TEXT(График!N117-График!M117,"ч")-1)&lt;0,0,TEXT(График!N117-График!M117,"ч")-1),"_",TEXT('Ночные Часы'!E116,"Ч")),IF((TEXT(График!N117-График!M117,"ч")-1)&lt;0,0,TEXT(График!N117-График!M117,"ч")-1)))</f>
        <v>11_3</v>
      </c>
      <c r="F116" s="289" t="str">
        <f>IF(ISTEXT(График!P117),График!P117,IF('Ночные Часы'!F116&gt;0,CONCATENATE(IF((TEXT(График!Q117-График!P117,"ч")-1)&lt;0,0,TEXT(График!Q117-График!P117,"ч")-1),"_",TEXT('Ночные Часы'!F116,"Ч")),IF((TEXT(График!Q117-График!P117,"ч")-1)&lt;0,0,TEXT(График!Q117-График!P117,"ч")-1)))</f>
        <v>21_5</v>
      </c>
      <c r="G116" s="289" t="str">
        <f>IF(ISTEXT(График!S117),График!S117,IF('Ночные Часы'!G116&gt;0,CONCATENATE(IF((TEXT(График!T117-График!S117,"ч")-1)&lt;0,0,TEXT(График!T117-График!S117,"ч")-1),"_",TEXT('Ночные Часы'!G116,"Ч")),IF((TEXT(График!T117-График!S117,"ч")-1)&lt;0,0,TEXT(График!T117-График!S117,"ч")-1)))</f>
        <v>16_23</v>
      </c>
      <c r="H116" s="289" t="str">
        <f>IF(ISTEXT(График!V117),График!V117,IF('Ночные Часы'!H116&gt;0,CONCATENATE(IF((TEXT(График!W117-График!V117,"ч")-1)&lt;0,0,TEXT(График!W117-График!V117,"ч")-1),"_",TEXT('Ночные Часы'!H116,"Ч")),IF((TEXT(График!W117-График!V117,"ч")-1)&lt;0,0,TEXT(График!W117-График!V117,"ч")-1)))</f>
        <v>21_7</v>
      </c>
      <c r="I116" s="289" t="str">
        <f>IF(ISTEXT(График!Y117),График!Y117,IF('Ночные Часы'!I116&gt;0,CONCATENATE(IF((TEXT(График!Z117-График!Y117,"ч")-1)&lt;0,0,TEXT(График!Z117-График!Y117,"ч")-1),"_",TEXT('Ночные Часы'!I116,"Ч")),IF((TEXT(График!Z117-График!Y117,"ч")-1)&lt;0,0,TEXT(График!Z117-График!Y117,"ч")-1)))</f>
        <v>15_19</v>
      </c>
      <c r="J116" s="289" t="str">
        <f>IF(ISTEXT(График!AB117),График!AB117,IF('Ночные Часы'!J116&gt;0,CONCATENATE(IF((TEXT(График!AC117-График!AB117,"ч")-1)&lt;0,0,TEXT(График!AC117-График!AB117,"ч")-1),"_",TEXT('Ночные Часы'!J116,"Ч")),IF((TEXT(График!AC117-График!AB117,"ч")-1)&lt;0,0,TEXT(График!AC117-График!AB117,"ч")-1)))</f>
        <v>18_0</v>
      </c>
      <c r="K116" s="289" t="str">
        <f>IF(ISTEXT(График!AE117),График!AE117,IF('Ночные Часы'!K116&gt;0,CONCATENATE(IF((TEXT(График!AF117-График!AE117,"ч")-1)&lt;0,0,TEXT(График!AF117-График!AE117,"ч")-1),"_",TEXT('Ночные Часы'!K116,"Ч")),IF((TEXT(График!AF117-График!AE117,"ч")-1)&lt;0,0,TEXT(График!AF117-График!AE117,"ч")-1)))</f>
        <v>0_3</v>
      </c>
      <c r="L116" s="289" t="str">
        <f>IF(ISTEXT(График!AH117),График!AH117,IF('Ночные Часы'!L116&gt;0,CONCATENATE(IF((TEXT(График!AI117-График!AH117,"ч")-1)&lt;0,0,TEXT(График!AI117-График!AH117,"ч")-1),"_",TEXT('Ночные Часы'!L116,"Ч")),IF((TEXT(График!AI117-График!AH117,"ч")-1)&lt;0,0,TEXT(График!AI117-График!AH117,"ч")-1)))</f>
        <v>19_2</v>
      </c>
      <c r="M116" s="289" t="str">
        <f>IF(ISTEXT(График!AK117),График!AK117,IF('Ночные Часы'!M116&gt;0,CONCATENATE(IF((TEXT(График!AL117-График!AK117,"ч")-1)&lt;0,0,TEXT(График!AL117-График!AK117,"ч")-1),"_",TEXT('Ночные Часы'!M116,"Ч")),IF((TEXT(График!AL117-График!AK117,"ч")-1)&lt;0,0,TEXT(График!AL117-График!AK117,"ч")-1)))</f>
        <v>11_23</v>
      </c>
      <c r="N116" s="289" t="str">
        <f>IF(ISTEXT(График!AN117),График!AN117,IF('Ночные Часы'!N116&gt;0,CONCATENATE(IF((TEXT(График!AO117-График!AN117,"ч")-1)&lt;0,0,TEXT(График!AO117-График!AN117,"ч")-1),"_",TEXT('Ночные Часы'!N116,"Ч")),IF((TEXT(График!AO117-График!AN117,"ч")-1)&lt;0,0,TEXT(График!AO117-График!AN117,"ч")-1)))</f>
        <v>11_16</v>
      </c>
      <c r="O116" s="289" t="str">
        <f>IF(ISTEXT(График!AQ117),График!AQ117,IF('Ночные Часы'!O116&gt;0,CONCATENATE(IF((TEXT(График!AR117-График!AQ117,"ч")-1)&lt;0,0,TEXT(График!AR117-График!AQ117,"ч")-1),"_",TEXT('Ночные Часы'!O116,"Ч")),IF((TEXT(График!AR117-График!AQ117,"ч")-1)&lt;0,0,TEXT(График!AR117-График!AQ117,"ч")-1)))</f>
        <v>16_6</v>
      </c>
      <c r="P116" s="289" t="str">
        <f>IF(ISTEXT(График!AT117),График!AT117,IF('Ночные Часы'!P116&gt;0,CONCATENATE(IF((TEXT(График!AU117-График!AT117,"ч")-1)&lt;0,0,TEXT(График!AU117-График!AT117,"ч")-1),"_",TEXT('Ночные Часы'!P116,"Ч")),IF((TEXT(График!AU117-График!AT117,"ч")-1)&lt;0,0,TEXT(График!AU117-График!AT117,"ч")-1)))</f>
        <v>7_10</v>
      </c>
      <c r="Q116" s="289" t="str">
        <f>IF(ISTEXT(График!AW117),График!AW117,IF('Ночные Часы'!Q116&gt;0,CONCATENATE(IF((TEXT(График!AX117-График!AW117,"ч")-1)&lt;0,0,TEXT(График!AX117-График!AW117,"ч")-1),"_",TEXT('Ночные Часы'!Q116,"Ч")),IF((TEXT(График!AX117-График!AW117,"ч")-1)&lt;0,0,TEXT(График!AX117-График!AW117,"ч")-1)))</f>
        <v>9_3</v>
      </c>
      <c r="R116" s="289" t="str">
        <f>IF(ISTEXT(График!AZ117),График!AZ117,IF('Ночные Часы'!R116&gt;0,CONCATENATE(IF((TEXT(График!BA117-График!AZ117,"ч")-1)&lt;0,0,TEXT(График!BA117-График!AZ117,"ч")-1),"_",TEXT('Ночные Часы'!R116,"Ч")),IF((TEXT(График!BA117-График!AZ117,"ч")-1)&lt;0,0,TEXT(График!BA117-График!AZ117,"ч")-1)))</f>
        <v>20_5</v>
      </c>
      <c r="S116" s="289" t="str">
        <f>IF(ISTEXT(График!BC117),График!BC117,IF('Ночные Часы'!S116&gt;0,CONCATENATE(IF((TEXT(График!BD117-График!BC117,"ч")-1)&lt;0,0,TEXT(График!BD117-График!BC117,"ч")-1),"_",TEXT('Ночные Часы'!S116,"Ч")),IF((TEXT(График!BD117-График!BC117,"ч")-1)&lt;0,0,TEXT(График!BD117-График!BC117,"ч")-1)))</f>
        <v>10_14</v>
      </c>
      <c r="T116" s="289" t="str">
        <f>IF(ISTEXT(График!BF117),График!BF117,IF('Ночные Часы'!T116&gt;0,CONCATENATE(IF((TEXT(График!BG117-График!BF117,"ч")-1)&lt;0,0,TEXT(График!BG117-График!BF117,"ч")-1),"_",TEXT('Ночные Часы'!T116,"Ч")),IF((TEXT(График!BG117-График!BF117,"ч")-1)&lt;0,0,TEXT(График!BG117-График!BF117,"ч")-1)))</f>
        <v>22_1</v>
      </c>
      <c r="U116" s="289" t="str">
        <f>IF(ISTEXT(График!BI117),График!BI117,IF('Ночные Часы'!U116&gt;0,CONCATENATE(IF((TEXT(График!BJ117-График!BI117,"ч")-1)&lt;0,0,TEXT(График!BJ117-График!BI117,"ч")-1),"_",TEXT('Ночные Часы'!U116,"Ч")),IF((TEXT(График!BJ117-График!BI117,"ч")-1)&lt;0,0,TEXT(График!BJ117-График!BI117,"ч")-1)))</f>
        <v>5_13</v>
      </c>
      <c r="V116" s="289" t="str">
        <f>IF(ISTEXT(График!BL117),График!BL117,IF('Ночные Часы'!V116&gt;0,CONCATENATE(IF((TEXT(График!BM117-График!BL117,"ч")-1)&lt;0,0,TEXT(График!BM117-График!BL117,"ч")-1),"_",TEXT('Ночные Часы'!V116,"Ч")),IF((TEXT(График!BM117-График!BL117,"ч")-1)&lt;0,0,TEXT(График!BM117-График!BL117,"ч")-1)))</f>
        <v>4_16</v>
      </c>
      <c r="W116" s="289" t="str">
        <f>IF(ISTEXT(График!BO117),График!BO117,IF('Ночные Часы'!W116&gt;0,CONCATENATE(IF((TEXT(График!BP117-График!BO117,"ч")-1)&lt;0,0,TEXT(График!BP117-График!BO117,"ч")-1),"_",TEXT('Ночные Часы'!W116,"Ч")),IF((TEXT(График!BP117-График!BO117,"ч")-1)&lt;0,0,TEXT(График!BP117-График!BO117,"ч")-1)))</f>
        <v>16_18</v>
      </c>
      <c r="X116" s="289" t="str">
        <f>IF(ISTEXT(График!BR117),График!BR117,IF('Ночные Часы'!X116&gt;0,CONCATENATE(IF((TEXT(График!BS117-График!BR117,"ч")-1)&lt;0,0,TEXT(График!BS117-График!BR117,"ч")-1),"_",TEXT('Ночные Часы'!X116,"Ч")),IF((TEXT(График!BS117-График!BR117,"ч")-1)&lt;0,0,TEXT(График!BS117-График!BR117,"ч")-1)))</f>
        <v>19_16</v>
      </c>
      <c r="Y116" s="289" t="str">
        <f>IF(ISTEXT(График!BU117),График!BU117,IF('Ночные Часы'!Y116&gt;0,CONCATENATE(IF((TEXT(График!BV117-График!BU117,"ч")-1)&lt;0,0,TEXT(График!BV117-График!BU117,"ч")-1),"_",TEXT('Ночные Часы'!Y116,"Ч")),IF((TEXT(График!BV117-График!BU117,"ч")-1)&lt;0,0,TEXT(График!BV117-График!BU117,"ч")-1)))</f>
        <v>15_0</v>
      </c>
      <c r="Z116" s="289" t="str">
        <f>IF(ISTEXT(График!BX117),График!BX117,IF('Ночные Часы'!Z116&gt;0,CONCATENATE(IF((TEXT(График!BY117-График!BX117,"ч")-1)&lt;0,0,TEXT(График!BY117-График!BX117,"ч")-1),"_",TEXT('Ночные Часы'!Z116,"Ч")),IF((TEXT(График!BY117-График!BX117,"ч")-1)&lt;0,0,TEXT(График!BY117-График!BX117,"ч")-1)))</f>
        <v>10_2</v>
      </c>
      <c r="AA116" s="289" t="str">
        <f>IF(ISTEXT(График!CA117),График!CA117,IF('Ночные Часы'!AA116&gt;0,CONCATENATE(IF((TEXT(График!CB117-График!CA117,"ч")-1)&lt;0,0,TEXT(График!CB117-График!CA117,"ч")-1),"_",TEXT('Ночные Часы'!AA116,"Ч")),IF((TEXT(График!CB117-График!CA117,"ч")-1)&lt;0,0,TEXT(График!CB117-График!CA117,"ч")-1)))</f>
        <v>8_21</v>
      </c>
      <c r="AB116" s="289" t="str">
        <f>IF(ISTEXT(График!CD117),График!CD117,IF('Ночные Часы'!AB116&gt;0,CONCATENATE(IF((TEXT(График!CE117-График!CD117,"ч")-1)&lt;0,0,TEXT(График!CE117-График!CD117,"ч")-1),"_",TEXT('Ночные Часы'!AB116,"Ч")),IF((TEXT(График!CE117-График!CD117,"ч")-1)&lt;0,0,TEXT(График!CE117-График!CD117,"ч")-1)))</f>
        <v>12_6</v>
      </c>
      <c r="AC116" s="289" t="str">
        <f>IF(ISTEXT(График!CG117),График!CG117,IF('Ночные Часы'!AC116&gt;0,CONCATENATE(IF((TEXT(График!CH117-График!CG117,"ч")-1)&lt;0,0,TEXT(График!CH117-График!CG117,"ч")-1),"_",TEXT('Ночные Часы'!AC116,"Ч")),IF((TEXT(График!CH117-График!CG117,"ч")-1)&lt;0,0,TEXT(График!CH117-График!CG117,"ч")-1)))</f>
        <v>5_1</v>
      </c>
      <c r="AD116" s="289" t="str">
        <f>IF(ISTEXT(График!CJ117),График!CJ117,IF('Ночные Часы'!AD116&gt;0,CONCATENATE(IF((TEXT(График!CK117-График!CJ117,"ч")-1)&lt;0,0,TEXT(График!CK117-График!CJ117,"ч")-1),"_",TEXT('Ночные Часы'!AD116,"Ч")),IF((TEXT(График!CK117-График!CJ117,"ч")-1)&lt;0,0,TEXT(График!CK117-График!CJ117,"ч")-1)))</f>
        <v>5_1</v>
      </c>
      <c r="AE116" s="289" t="str">
        <f>IF(ISTEXT(График!CM117),График!CM117,IF('Ночные Часы'!AE116&gt;0,CONCATENATE(IF((TEXT(График!CN117-График!CM117,"ч")-1)&lt;0,0,TEXT(График!CN117-График!CM117,"ч")-1),"_",TEXT('Ночные Часы'!AE116,"Ч")),IF((TEXT(График!CN117-График!CM117,"ч")-1)&lt;0,0,TEXT(График!CN117-График!CM117,"ч")-1)))</f>
        <v>22_14</v>
      </c>
      <c r="AF116" s="289" t="str">
        <f>IF(ISTEXT(График!CP117),График!CP117,IF('Ночные Часы'!AF116&gt;0,CONCATENATE(IF((TEXT(График!CQ117-График!CP117,"ч")-1)&lt;0,0,TEXT(График!CQ117-График!CP117,"ч")-1),"_",TEXT('Ночные Часы'!AF116,"Ч")),IF((TEXT(График!CQ117-График!CP117,"ч")-1)&lt;0,0,TEXT(График!CQ117-График!CP117,"ч")-1)))</f>
        <v>20_11</v>
      </c>
      <c r="AG116" s="289" t="str">
        <f>IF(ISTEXT(График!CS117),График!CS117,IF('Ночные Часы'!AG116&gt;0,CONCATENATE(IF((TEXT(График!CT117-График!CS117,"ч")-1)&lt;0,0,TEXT(График!CT117-График!CS117,"ч")-1),"_",TEXT('Ночные Часы'!AG116,"Ч")),IF((TEXT(График!CT117-График!CS117,"ч")-1)&lt;0,0,TEXT(График!CT117-График!CS117,"ч")-1)))</f>
        <v>0_2</v>
      </c>
      <c r="AH116" s="284">
        <f>График!CW117</f>
        <v>0</v>
      </c>
      <c r="AI116" s="196">
        <f t="array" ref="AI116">SUM(IFERROR(--LEFTB(C116:AG116,FIND("_",C116:AG116)-1),C116:AG116))</f>
        <v>374</v>
      </c>
      <c r="AJ116" s="284">
        <f t="array" ref="AJ116">SUM(--IFERROR(MID(C116:AG116,SEARCH("_",C116:AG116)+1,1),0))</f>
        <v>76</v>
      </c>
      <c r="AK116" s="285">
        <f>'Ночные Часы'!AH116</f>
        <v>369.41666666666663</v>
      </c>
      <c r="AL116" s="285">
        <f t="shared" si="5"/>
        <v>366.24999999999994</v>
      </c>
      <c r="AM116" s="351">
        <f t="shared" si="6"/>
        <v>0</v>
      </c>
      <c r="AN116" s="351">
        <f t="shared" si="7"/>
        <v>0</v>
      </c>
      <c r="AO116" s="351">
        <f t="shared" si="8"/>
        <v>0</v>
      </c>
    </row>
    <row r="117" spans="1:41" x14ac:dyDescent="0.25">
      <c r="A117" s="8" t="e">
        <f>VLOOKUP(B117,'Список КК'!$M$2:$N$377,2,TRUE)</f>
        <v>#N/A</v>
      </c>
      <c r="B117" s="9" t="str">
        <f>График!C118</f>
        <v>14.00-14.45</v>
      </c>
      <c r="C117" s="289" t="str">
        <f>IF(ISTEXT(График!G118),График!G118,IF('Ночные Часы'!C117&gt;0,CONCATENATE(IF((TEXT(График!H118-График!G118,"ч")-1)&lt;0,0,TEXT(График!H118-График!G118,"ч")-1),"_",TEXT('Ночные Часы'!C117,"Ч")),IF((TEXT(График!H118-График!G118,"ч")-1)&lt;0,0,TEXT(График!H118-График!G118,"ч")-1)))</f>
        <v>9_20</v>
      </c>
      <c r="D117" s="289" t="str">
        <f>IF(ISTEXT(График!J118),График!J118,IF('Ночные Часы'!D117&gt;0,CONCATENATE(IF((TEXT(График!K118-График!J118,"ч")-1)&lt;0,0,TEXT(График!K118-График!J118,"ч")-1),"_",TEXT('Ночные Часы'!D117,"Ч")),IF((TEXT(График!K118-График!J118,"ч")-1)&lt;0,0,TEXT(График!K118-График!J118,"ч")-1)))</f>
        <v>11_12</v>
      </c>
      <c r="E117" s="289" t="str">
        <f>IF(ISTEXT(График!M118),График!M118,IF('Ночные Часы'!E117&gt;0,CONCATENATE(IF((TEXT(График!N118-График!M118,"ч")-1)&lt;0,0,TEXT(График!N118-График!M118,"ч")-1),"_",TEXT('Ночные Часы'!E117,"Ч")),IF((TEXT(График!N118-График!M118,"ч")-1)&lt;0,0,TEXT(График!N118-График!M118,"ч")-1)))</f>
        <v>8_5</v>
      </c>
      <c r="F117" s="289" t="str">
        <f>IF(ISTEXT(График!P118),График!P118,IF('Ночные Часы'!F117&gt;0,CONCATENATE(IF((TEXT(График!Q118-График!P118,"ч")-1)&lt;0,0,TEXT(График!Q118-График!P118,"ч")-1),"_",TEXT('Ночные Часы'!F117,"Ч")),IF((TEXT(График!Q118-График!P118,"ч")-1)&lt;0,0,TEXT(График!Q118-График!P118,"ч")-1)))</f>
        <v>12_1</v>
      </c>
      <c r="G117" s="289" t="e">
        <f>IF(ISTEXT(График!S118),График!S118,IF('Ночные Часы'!G117&gt;0,CONCATENATE(IF((TEXT(График!T118-График!S118,"ч")-1)&lt;0,0,TEXT(График!T118-График!S118,"ч")-1),"_",TEXT('Ночные Часы'!G117,"Ч")),IF((TEXT(График!T118-График!S118,"ч")-1)&lt;0,0,TEXT(График!T118-График!S118,"ч")-1)))</f>
        <v>#VALUE!</v>
      </c>
      <c r="H117" s="289" t="str">
        <f>IF(ISTEXT(График!V118),График!V118,IF('Ночные Часы'!H117&gt;0,CONCATENATE(IF((TEXT(График!W118-График!V118,"ч")-1)&lt;0,0,TEXT(График!W118-График!V118,"ч")-1),"_",TEXT('Ночные Часы'!H117,"Ч")),IF((TEXT(График!W118-График!V118,"ч")-1)&lt;0,0,TEXT(График!W118-График!V118,"ч")-1)))</f>
        <v>16_6</v>
      </c>
      <c r="I117" s="289" t="e">
        <f>IF(ISTEXT(График!Y118),График!Y118,IF('Ночные Часы'!I117&gt;0,CONCATENATE(IF((TEXT(График!Z118-График!Y118,"ч")-1)&lt;0,0,TEXT(График!Z118-График!Y118,"ч")-1),"_",TEXT('Ночные Часы'!I117,"Ч")),IF((TEXT(График!Z118-График!Y118,"ч")-1)&lt;0,0,TEXT(График!Z118-График!Y118,"ч")-1)))</f>
        <v>#VALUE!</v>
      </c>
      <c r="J117" s="289" t="str">
        <f>IF(ISTEXT(График!AB118),График!AB118,IF('Ночные Часы'!J117&gt;0,CONCATENATE(IF((TEXT(График!AC118-График!AB118,"ч")-1)&lt;0,0,TEXT(График!AC118-График!AB118,"ч")-1),"_",TEXT('Ночные Часы'!J117,"Ч")),IF((TEXT(График!AC118-График!AB118,"ч")-1)&lt;0,0,TEXT(График!AC118-График!AB118,"ч")-1)))</f>
        <v>13_8</v>
      </c>
      <c r="K117" s="289" t="str">
        <f>IF(ISTEXT(График!AE118),График!AE118,IF('Ночные Часы'!K117&gt;0,CONCATENATE(IF((TEXT(График!AF118-График!AE118,"ч")-1)&lt;0,0,TEXT(График!AF118-График!AE118,"ч")-1),"_",TEXT('Ночные Часы'!K117,"Ч")),IF((TEXT(График!AF118-График!AE118,"ч")-1)&lt;0,0,TEXT(График!AF118-График!AE118,"ч")-1)))</f>
        <v>9_9</v>
      </c>
      <c r="L117" s="289" t="str">
        <f>IF(ISTEXT(График!AH118),График!AH118,IF('Ночные Часы'!L117&gt;0,CONCATENATE(IF((TEXT(График!AI118-График!AH118,"ч")-1)&lt;0,0,TEXT(График!AI118-График!AH118,"ч")-1),"_",TEXT('Ночные Часы'!L117,"Ч")),IF((TEXT(График!AI118-График!AH118,"ч")-1)&lt;0,0,TEXT(График!AI118-График!AH118,"ч")-1)))</f>
        <v>13_3</v>
      </c>
      <c r="M117" s="289" t="str">
        <f>IF(ISTEXT(График!AK118),График!AK118,IF('Ночные Часы'!M117&gt;0,CONCATENATE(IF((TEXT(График!AL118-График!AK118,"ч")-1)&lt;0,0,TEXT(График!AL118-График!AK118,"ч")-1),"_",TEXT('Ночные Часы'!M117,"Ч")),IF((TEXT(График!AL118-График!AK118,"ч")-1)&lt;0,0,TEXT(График!AL118-График!AK118,"ч")-1)))</f>
        <v>15_16</v>
      </c>
      <c r="N117" s="289" t="str">
        <f>IF(ISTEXT(График!AN118),График!AN118,IF('Ночные Часы'!N117&gt;0,CONCATENATE(IF((TEXT(График!AO118-График!AN118,"ч")-1)&lt;0,0,TEXT(График!AO118-График!AN118,"ч")-1),"_",TEXT('Ночные Часы'!N117,"Ч")),IF((TEXT(График!AO118-График!AN118,"ч")-1)&lt;0,0,TEXT(График!AO118-График!AN118,"ч")-1)))</f>
        <v>3_22</v>
      </c>
      <c r="O117" s="289" t="str">
        <f>IF(ISTEXT(График!AQ118),График!AQ118,IF('Ночные Часы'!O117&gt;0,CONCATENATE(IF((TEXT(График!AR118-График!AQ118,"ч")-1)&lt;0,0,TEXT(График!AR118-График!AQ118,"ч")-1),"_",TEXT('Ночные Часы'!O117,"Ч")),IF((TEXT(График!AR118-График!AQ118,"ч")-1)&lt;0,0,TEXT(График!AR118-График!AQ118,"ч")-1)))</f>
        <v>14_2</v>
      </c>
      <c r="P117" s="289" t="str">
        <f>IF(ISTEXT(График!AT118),График!AT118,IF('Ночные Часы'!P117&gt;0,CONCATENATE(IF((TEXT(График!AU118-График!AT118,"ч")-1)&lt;0,0,TEXT(График!AU118-График!AT118,"ч")-1),"_",TEXT('Ночные Часы'!P117,"Ч")),IF((TEXT(График!AU118-График!AT118,"ч")-1)&lt;0,0,TEXT(График!AU118-График!AT118,"ч")-1)))</f>
        <v>13_2</v>
      </c>
      <c r="Q117" s="289" t="str">
        <f>IF(ISTEXT(График!AW118),График!AW118,IF('Ночные Часы'!Q117&gt;0,CONCATENATE(IF((TEXT(График!AX118-График!AW118,"ч")-1)&lt;0,0,TEXT(График!AX118-График!AW118,"ч")-1),"_",TEXT('Ночные Часы'!Q117,"Ч")),IF((TEXT(График!AX118-График!AW118,"ч")-1)&lt;0,0,TEXT(График!AX118-График!AW118,"ч")-1)))</f>
        <v>16_11</v>
      </c>
      <c r="R117" s="289" t="str">
        <f>IF(ISTEXT(График!AZ118),График!AZ118,IF('Ночные Часы'!R117&gt;0,CONCATENATE(IF((TEXT(График!BA118-График!AZ118,"ч")-1)&lt;0,0,TEXT(График!BA118-График!AZ118,"ч")-1),"_",TEXT('Ночные Часы'!R117,"Ч")),IF((TEXT(График!BA118-График!AZ118,"ч")-1)&lt;0,0,TEXT(График!BA118-График!AZ118,"ч")-1)))</f>
        <v>10_16</v>
      </c>
      <c r="S117" s="289" t="str">
        <f>IF(ISTEXT(График!BC118),График!BC118,IF('Ночные Часы'!S117&gt;0,CONCATENATE(IF((TEXT(График!BD118-График!BC118,"ч")-1)&lt;0,0,TEXT(График!BD118-График!BC118,"ч")-1),"_",TEXT('Ночные Часы'!S117,"Ч")),IF((TEXT(График!BD118-График!BC118,"ч")-1)&lt;0,0,TEXT(График!BD118-График!BC118,"ч")-1)))</f>
        <v>19_7</v>
      </c>
      <c r="T117" s="289" t="str">
        <f>IF(ISTEXT(График!BF118),График!BF118,IF('Ночные Часы'!T117&gt;0,CONCATENATE(IF((TEXT(График!BG118-График!BF118,"ч")-1)&lt;0,0,TEXT(График!BG118-График!BF118,"ч")-1),"_",TEXT('Ночные Часы'!T117,"Ч")),IF((TEXT(График!BG118-График!BF118,"ч")-1)&lt;0,0,TEXT(График!BG118-График!BF118,"ч")-1)))</f>
        <v>5_14</v>
      </c>
      <c r="U117" s="289" t="str">
        <f>IF(ISTEXT(График!BI118),График!BI118,IF('Ночные Часы'!U117&gt;0,CONCATENATE(IF((TEXT(График!BJ118-График!BI118,"ч")-1)&lt;0,0,TEXT(График!BJ118-График!BI118,"ч")-1),"_",TEXT('Ночные Часы'!U117,"Ч")),IF((TEXT(График!BJ118-График!BI118,"ч")-1)&lt;0,0,TEXT(График!BJ118-График!BI118,"ч")-1)))</f>
        <v>0_15</v>
      </c>
      <c r="V117" s="289" t="str">
        <f>IF(ISTEXT(График!BL118),График!BL118,IF('Ночные Часы'!V117&gt;0,CONCATENATE(IF((TEXT(График!BM118-График!BL118,"ч")-1)&lt;0,0,TEXT(График!BM118-График!BL118,"ч")-1),"_",TEXT('Ночные Часы'!V117,"Ч")),IF((TEXT(График!BM118-График!BL118,"ч")-1)&lt;0,0,TEXT(График!BM118-График!BL118,"ч")-1)))</f>
        <v>17_18</v>
      </c>
      <c r="W117" s="289" t="str">
        <f>IF(ISTEXT(График!BO118),График!BO118,IF('Ночные Часы'!W117&gt;0,CONCATENATE(IF((TEXT(График!BP118-График!BO118,"ч")-1)&lt;0,0,TEXT(График!BP118-График!BO118,"ч")-1),"_",TEXT('Ночные Часы'!W117,"Ч")),IF((TEXT(График!BP118-График!BO118,"ч")-1)&lt;0,0,TEXT(График!BP118-График!BO118,"ч")-1)))</f>
        <v>20_5</v>
      </c>
      <c r="X117" s="289" t="str">
        <f>IF(ISTEXT(График!BR118),График!BR118,IF('Ночные Часы'!X117&gt;0,CONCATENATE(IF((TEXT(График!BS118-График!BR118,"ч")-1)&lt;0,0,TEXT(График!BS118-График!BR118,"ч")-1),"_",TEXT('Ночные Часы'!X117,"Ч")),IF((TEXT(График!BS118-График!BR118,"ч")-1)&lt;0,0,TEXT(График!BS118-График!BR118,"ч")-1)))</f>
        <v>13_4</v>
      </c>
      <c r="Y117" s="289" t="str">
        <f>IF(ISTEXT(График!BU118),График!BU118,IF('Ночные Часы'!Y117&gt;0,CONCATENATE(IF((TEXT(График!BV118-График!BU118,"ч")-1)&lt;0,0,TEXT(График!BV118-График!BU118,"ч")-1),"_",TEXT('Ночные Часы'!Y117,"Ч")),IF((TEXT(График!BV118-График!BU118,"ч")-1)&lt;0,0,TEXT(График!BV118-График!BU118,"ч")-1)))</f>
        <v>3_15</v>
      </c>
      <c r="Z117" s="289" t="str">
        <f>IF(ISTEXT(График!BX118),График!BX118,IF('Ночные Часы'!Z117&gt;0,CONCATENATE(IF((TEXT(График!BY118-График!BX118,"ч")-1)&lt;0,0,TEXT(График!BY118-График!BX118,"ч")-1),"_",TEXT('Ночные Часы'!Z117,"Ч")),IF((TEXT(График!BY118-График!BX118,"ч")-1)&lt;0,0,TEXT(График!BY118-График!BX118,"ч")-1)))</f>
        <v>21_22</v>
      </c>
      <c r="AA117" s="289" t="str">
        <f>IF(ISTEXT(График!CA118),График!CA118,IF('Ночные Часы'!AA117&gt;0,CONCATENATE(IF((TEXT(График!CB118-График!CA118,"ч")-1)&lt;0,0,TEXT(График!CB118-График!CA118,"ч")-1),"_",TEXT('Ночные Часы'!AA117,"Ч")),IF((TEXT(График!CB118-График!CA118,"ч")-1)&lt;0,0,TEXT(График!CB118-График!CA118,"ч")-1)))</f>
        <v>12_23</v>
      </c>
      <c r="AB117" s="289" t="str">
        <f>IF(ISTEXT(График!CD118),График!CD118,IF('Ночные Часы'!AB117&gt;0,CONCATENATE(IF((TEXT(График!CE118-График!CD118,"ч")-1)&lt;0,0,TEXT(График!CE118-График!CD118,"ч")-1),"_",TEXT('Ночные Часы'!AB117,"Ч")),IF((TEXT(График!CE118-График!CD118,"ч")-1)&lt;0,0,TEXT(График!CE118-График!CD118,"ч")-1)))</f>
        <v>7_18</v>
      </c>
      <c r="AC117" s="289" t="str">
        <f>IF(ISTEXT(График!CG118),График!CG118,IF('Ночные Часы'!AC117&gt;0,CONCATENATE(IF((TEXT(График!CH118-График!CG118,"ч")-1)&lt;0,0,TEXT(График!CH118-График!CG118,"ч")-1),"_",TEXT('Ночные Часы'!AC117,"Ч")),IF((TEXT(График!CH118-График!CG118,"ч")-1)&lt;0,0,TEXT(График!CH118-График!CG118,"ч")-1)))</f>
        <v>15_23</v>
      </c>
      <c r="AD117" s="289" t="str">
        <f>IF(ISTEXT(График!CJ118),График!CJ118,IF('Ночные Часы'!AD117&gt;0,CONCATENATE(IF((TEXT(График!CK118-График!CJ118,"ч")-1)&lt;0,0,TEXT(График!CK118-График!CJ118,"ч")-1),"_",TEXT('Ночные Часы'!AD117,"Ч")),IF((TEXT(График!CK118-График!CJ118,"ч")-1)&lt;0,0,TEXT(График!CK118-График!CJ118,"ч")-1)))</f>
        <v>15_23</v>
      </c>
      <c r="AE117" s="289" t="str">
        <f>IF(ISTEXT(График!CM118),График!CM118,IF('Ночные Часы'!AE117&gt;0,CONCATENATE(IF((TEXT(График!CN118-График!CM118,"ч")-1)&lt;0,0,TEXT(График!CN118-График!CM118,"ч")-1),"_",TEXT('Ночные Часы'!AE117,"Ч")),IF((TEXT(График!CN118-График!CM118,"ч")-1)&lt;0,0,TEXT(График!CN118-График!CM118,"ч")-1)))</f>
        <v>14_23</v>
      </c>
      <c r="AF117" s="289" t="str">
        <f>IF(ISTEXT(График!CP118),График!CP118,IF('Ночные Часы'!AF117&gt;0,CONCATENATE(IF((TEXT(График!CQ118-График!CP118,"ч")-1)&lt;0,0,TEXT(График!CQ118-График!CP118,"ч")-1),"_",TEXT('Ночные Часы'!AF117,"Ч")),IF((TEXT(График!CQ118-График!CP118,"ч")-1)&lt;0,0,TEXT(График!CQ118-График!CP118,"ч")-1)))</f>
        <v>1_11</v>
      </c>
      <c r="AG117" s="289" t="str">
        <f>IF(ISTEXT(График!CS118),График!CS118,IF('Ночные Часы'!AG117&gt;0,CONCATENATE(IF((TEXT(График!CT118-График!CS118,"ч")-1)&lt;0,0,TEXT(График!CT118-График!CS118,"ч")-1),"_",TEXT('Ночные Часы'!AG117,"Ч")),IF((TEXT(График!CT118-График!CS118,"ч")-1)&lt;0,0,TEXT(График!CT118-График!CS118,"ч")-1)))</f>
        <v>0_2</v>
      </c>
      <c r="AH117" s="284">
        <f>График!CW118</f>
        <v>0</v>
      </c>
      <c r="AI117" s="196" t="e">
        <f t="array" ref="AI117">SUM(IFERROR(--LEFTB(C117:AG117,FIND("_",C117:AG117)-1),C117:AG117))</f>
        <v>#VALUE!</v>
      </c>
      <c r="AJ117" s="284">
        <f t="array" ref="AJ117">SUM(--IFERROR(MID(C117:AG117,SEARCH("_",C117:AG117)+1,1),0))</f>
        <v>78</v>
      </c>
      <c r="AK117" s="285">
        <f>'Ночные Часы'!AH117</f>
        <v>503.2083333333332</v>
      </c>
      <c r="AL117" s="285">
        <f t="shared" si="5"/>
        <v>499.9583333333332</v>
      </c>
      <c r="AM117" s="351">
        <f t="shared" si="6"/>
        <v>0</v>
      </c>
      <c r="AN117" s="351">
        <f t="shared" si="7"/>
        <v>0</v>
      </c>
      <c r="AO117" s="351">
        <f t="shared" si="8"/>
        <v>0</v>
      </c>
    </row>
    <row r="118" spans="1:41" x14ac:dyDescent="0.25">
      <c r="A118" s="8" t="e">
        <f>VLOOKUP(B118,'Список КК'!$M$2:$N$377,2,TRUE)</f>
        <v>#N/A</v>
      </c>
      <c r="B118" s="9" t="str">
        <f>График!C119</f>
        <v>15.00-15.45</v>
      </c>
      <c r="C118" s="289" t="e">
        <f>IF(ISTEXT(График!G119),График!G119,IF('Ночные Часы'!C118&gt;0,CONCATENATE(IF((TEXT(График!H119-График!G119,"ч")-1)&lt;0,0,TEXT(График!H119-График!G119,"ч")-1),"_",TEXT('Ночные Часы'!C118,"Ч")),IF((TEXT(График!H119-График!G119,"ч")-1)&lt;0,0,TEXT(График!H119-График!G119,"ч")-1)))</f>
        <v>#VALUE!</v>
      </c>
      <c r="D118" s="289" t="e">
        <f>IF(ISTEXT(График!J119),График!J119,IF('Ночные Часы'!D118&gt;0,CONCATENATE(IF((TEXT(График!K119-График!J119,"ч")-1)&lt;0,0,TEXT(График!K119-График!J119,"ч")-1),"_",TEXT('Ночные Часы'!D118,"Ч")),IF((TEXT(График!K119-График!J119,"ч")-1)&lt;0,0,TEXT(График!K119-График!J119,"ч")-1)))</f>
        <v>#VALUE!</v>
      </c>
      <c r="E118" s="289" t="str">
        <f>IF(ISTEXT(График!M119),График!M119,IF('Ночные Часы'!E118&gt;0,CONCATENATE(IF((TEXT(График!N119-График!M119,"ч")-1)&lt;0,0,TEXT(График!N119-График!M119,"ч")-1),"_",TEXT('Ночные Часы'!E118,"Ч")),IF((TEXT(График!N119-График!M119,"ч")-1)&lt;0,0,TEXT(График!N119-График!M119,"ч")-1)))</f>
        <v>2_20</v>
      </c>
      <c r="F118" s="289" t="str">
        <f>IF(ISTEXT(График!P119),График!P119,IF('Ночные Часы'!F118&gt;0,CONCATENATE(IF((TEXT(График!Q119-График!P119,"ч")-1)&lt;0,0,TEXT(График!Q119-График!P119,"ч")-1),"_",TEXT('Ночные Часы'!F118,"Ч")),IF((TEXT(График!Q119-График!P119,"ч")-1)&lt;0,0,TEXT(График!Q119-График!P119,"ч")-1)))</f>
        <v>16_19</v>
      </c>
      <c r="G118" s="289" t="e">
        <f>IF(ISTEXT(График!S119),График!S119,IF('Ночные Часы'!G118&gt;0,CONCATENATE(IF((TEXT(График!T119-График!S119,"ч")-1)&lt;0,0,TEXT(График!T119-График!S119,"ч")-1),"_",TEXT('Ночные Часы'!G118,"Ч")),IF((TEXT(График!T119-График!S119,"ч")-1)&lt;0,0,TEXT(График!T119-График!S119,"ч")-1)))</f>
        <v>#VALUE!</v>
      </c>
      <c r="H118" s="289" t="e">
        <f>IF(ISTEXT(График!V119),График!V119,IF('Ночные Часы'!H118&gt;0,CONCATENATE(IF((TEXT(График!W119-График!V119,"ч")-1)&lt;0,0,TEXT(График!W119-График!V119,"ч")-1),"_",TEXT('Ночные Часы'!H118,"Ч")),IF((TEXT(График!W119-График!V119,"ч")-1)&lt;0,0,TEXT(График!W119-График!V119,"ч")-1)))</f>
        <v>#VALUE!</v>
      </c>
      <c r="I118" s="289" t="e">
        <f>IF(ISTEXT(График!Y119),График!Y119,IF('Ночные Часы'!I118&gt;0,CONCATENATE(IF((TEXT(График!Z119-График!Y119,"ч")-1)&lt;0,0,TEXT(График!Z119-График!Y119,"ч")-1),"_",TEXT('Ночные Часы'!I118,"Ч")),IF((TEXT(График!Z119-График!Y119,"ч")-1)&lt;0,0,TEXT(График!Z119-График!Y119,"ч")-1)))</f>
        <v>#VALUE!</v>
      </c>
      <c r="J118" s="289" t="str">
        <f>IF(ISTEXT(График!AB119),График!AB119,IF('Ночные Часы'!J118&gt;0,CONCATENATE(IF((TEXT(График!AC119-График!AB119,"ч")-1)&lt;0,0,TEXT(График!AC119-График!AB119,"ч")-1),"_",TEXT('Ночные Часы'!J118,"Ч")),IF((TEXT(График!AC119-График!AB119,"ч")-1)&lt;0,0,TEXT(График!AC119-График!AB119,"ч")-1)))</f>
        <v>19_11</v>
      </c>
      <c r="K118" s="289" t="str">
        <f>IF(ISTEXT(График!AE119),График!AE119,IF('Ночные Часы'!K118&gt;0,CONCATENATE(IF((TEXT(График!AF119-График!AE119,"ч")-1)&lt;0,0,TEXT(График!AF119-График!AE119,"ч")-1),"_",TEXT('Ночные Часы'!K118,"Ч")),IF((TEXT(График!AF119-График!AE119,"ч")-1)&lt;0,0,TEXT(График!AF119-График!AE119,"ч")-1)))</f>
        <v>5_15</v>
      </c>
      <c r="L118" s="289" t="str">
        <f>IF(ISTEXT(График!AH119),График!AH119,IF('Ночные Часы'!L118&gt;0,CONCATENATE(IF((TEXT(График!AI119-График!AH119,"ч")-1)&lt;0,0,TEXT(График!AI119-График!AH119,"ч")-1),"_",TEXT('Ночные Часы'!L118,"Ч")),IF((TEXT(График!AI119-График!AH119,"ч")-1)&lt;0,0,TEXT(График!AI119-График!AH119,"ч")-1)))</f>
        <v>15_9</v>
      </c>
      <c r="M118" s="289" t="str">
        <f>IF(ISTEXT(График!AK119),График!AK119,IF('Ночные Часы'!M118&gt;0,CONCATENATE(IF((TEXT(График!AL119-График!AK119,"ч")-1)&lt;0,0,TEXT(График!AL119-График!AK119,"ч")-1),"_",TEXT('Ночные Часы'!M118,"Ч")),IF((TEXT(График!AL119-График!AK119,"ч")-1)&lt;0,0,TEXT(График!AL119-График!AK119,"ч")-1)))</f>
        <v>17_19</v>
      </c>
      <c r="N118" s="289" t="str">
        <f>IF(ISTEXT(График!AN119),График!AN119,IF('Ночные Часы'!N118&gt;0,CONCATENATE(IF((TEXT(График!AO119-График!AN119,"ч")-1)&lt;0,0,TEXT(График!AO119-График!AN119,"ч")-1),"_",TEXT('Ночные Часы'!N118,"Ч")),IF((TEXT(График!AO119-График!AN119,"ч")-1)&lt;0,0,TEXT(График!AO119-График!AN119,"ч")-1)))</f>
        <v>0_17</v>
      </c>
      <c r="O118" s="289" t="e">
        <f>IF(ISTEXT(График!AQ119),График!AQ119,IF('Ночные Часы'!O118&gt;0,CONCATENATE(IF((TEXT(График!AR119-График!AQ119,"ч")-1)&lt;0,0,TEXT(График!AR119-График!AQ119,"ч")-1),"_",TEXT('Ночные Часы'!O118,"Ч")),IF((TEXT(График!AR119-График!AQ119,"ч")-1)&lt;0,0,TEXT(График!AR119-График!AQ119,"ч")-1)))</f>
        <v>#VALUE!</v>
      </c>
      <c r="P118" s="289" t="e">
        <f>IF(ISTEXT(График!AT119),График!AT119,IF('Ночные Часы'!P118&gt;0,CONCATENATE(IF((TEXT(График!AU119-График!AT119,"ч")-1)&lt;0,0,TEXT(График!AU119-График!AT119,"ч")-1),"_",TEXT('Ночные Часы'!P118,"Ч")),IF((TEXT(График!AU119-График!AT119,"ч")-1)&lt;0,0,TEXT(График!AU119-График!AT119,"ч")-1)))</f>
        <v>#VALUE!</v>
      </c>
      <c r="Q118" s="289" t="e">
        <f>IF(ISTEXT(График!AW119),График!AW119,IF('Ночные Часы'!Q118&gt;0,CONCATENATE(IF((TEXT(График!AX119-График!AW119,"ч")-1)&lt;0,0,TEXT(График!AX119-График!AW119,"ч")-1),"_",TEXT('Ночные Часы'!Q118,"Ч")),IF((TEXT(График!AX119-График!AW119,"ч")-1)&lt;0,0,TEXT(График!AX119-График!AW119,"ч")-1)))</f>
        <v>#VALUE!</v>
      </c>
      <c r="R118" s="289" t="str">
        <f>IF(ISTEXT(График!AZ119),График!AZ119,IF('Ночные Часы'!R118&gt;0,CONCATENATE(IF((TEXT(График!BA119-График!AZ119,"ч")-1)&lt;0,0,TEXT(График!BA119-График!AZ119,"ч")-1),"_",TEXT('Ночные Часы'!R118,"Ч")),IF((TEXT(График!BA119-График!AZ119,"ч")-1)&lt;0,0,TEXT(График!BA119-График!AZ119,"ч")-1)))</f>
        <v>12_13</v>
      </c>
      <c r="S118" s="289" t="str">
        <f>IF(ISTEXT(График!BC119),График!BC119,IF('Ночные Часы'!S118&gt;0,CONCATENATE(IF((TEXT(График!BD119-График!BC119,"ч")-1)&lt;0,0,TEXT(График!BD119-График!BC119,"ч")-1),"_",TEXT('Ночные Часы'!S118,"Ч")),IF((TEXT(График!BD119-График!BC119,"ч")-1)&lt;0,0,TEXT(График!BD119-График!BC119,"ч")-1)))</f>
        <v>5_22</v>
      </c>
      <c r="T118" s="289" t="str">
        <f>IF(ISTEXT(График!BF119),График!BF119,IF('Ночные Часы'!T118&gt;0,CONCATENATE(IF((TEXT(График!BG119-График!BF119,"ч")-1)&lt;0,0,TEXT(График!BG119-График!BF119,"ч")-1),"_",TEXT('Ночные Часы'!T118,"Ч")),IF((TEXT(График!BG119-График!BF119,"ч")-1)&lt;0,0,TEXT(График!BG119-График!BF119,"ч")-1)))</f>
        <v>1_20</v>
      </c>
      <c r="U118" s="289" t="e">
        <f>IF(ISTEXT(График!BI119),График!BI119,IF('Ночные Часы'!U118&gt;0,CONCATENATE(IF((TEXT(График!BJ119-График!BI119,"ч")-1)&lt;0,0,TEXT(График!BJ119-График!BI119,"ч")-1),"_",TEXT('Ночные Часы'!U118,"Ч")),IF((TEXT(График!BJ119-График!BI119,"ч")-1)&lt;0,0,TEXT(График!BJ119-График!BI119,"ч")-1)))</f>
        <v>#VALUE!</v>
      </c>
      <c r="V118" s="289" t="str">
        <f>IF(ISTEXT(График!BL119),График!BL119,IF('Ночные Часы'!V118&gt;0,CONCATENATE(IF((TEXT(График!BM119-График!BL119,"ч")-1)&lt;0,0,TEXT(График!BM119-График!BL119,"ч")-1),"_",TEXT('Ночные Часы'!V118,"Ч")),IF((TEXT(График!BM119-График!BL119,"ч")-1)&lt;0,0,TEXT(График!BM119-График!BL119,"ч")-1)))</f>
        <v>9_4</v>
      </c>
      <c r="W118" s="289" t="e">
        <f>IF(ISTEXT(График!BO119),График!BO119,IF('Ночные Часы'!W118&gt;0,CONCATENATE(IF((TEXT(График!BP119-График!BO119,"ч")-1)&lt;0,0,TEXT(График!BP119-График!BO119,"ч")-1),"_",TEXT('Ночные Часы'!W118,"Ч")),IF((TEXT(График!BP119-График!BO119,"ч")-1)&lt;0,0,TEXT(График!BP119-График!BO119,"ч")-1)))</f>
        <v>#VALUE!</v>
      </c>
      <c r="X118" s="289" t="e">
        <f>IF(ISTEXT(График!BR119),График!BR119,IF('Ночные Часы'!X118&gt;0,CONCATENATE(IF((TEXT(График!BS119-График!BR119,"ч")-1)&lt;0,0,TEXT(График!BS119-График!BR119,"ч")-1),"_",TEXT('Ночные Часы'!X118,"Ч")),IF((TEXT(График!BS119-График!BR119,"ч")-1)&lt;0,0,TEXT(График!BS119-График!BR119,"ч")-1)))</f>
        <v>#VALUE!</v>
      </c>
      <c r="Y118" s="289" t="str">
        <f>IF(ISTEXT(График!BU119),График!BU119,IF('Ночные Часы'!Y118&gt;0,CONCATENATE(IF((TEXT(График!BV119-График!BU119,"ч")-1)&lt;0,0,TEXT(График!BV119-График!BU119,"ч")-1),"_",TEXT('Ночные Часы'!Y118,"Ч")),IF((TEXT(График!BV119-График!BU119,"ч")-1)&lt;0,0,TEXT(График!BV119-График!BU119,"ч")-1)))</f>
        <v>19_15</v>
      </c>
      <c r="Z118" s="289" t="str">
        <f>IF(ISTEXT(График!BX119),График!BX119,IF('Ночные Часы'!Z118&gt;0,CONCATENATE(IF((TEXT(График!BY119-График!BX119,"ч")-1)&lt;0,0,TEXT(График!BY119-График!BX119,"ч")-1),"_",TEXT('Ночные Часы'!Z118,"Ч")),IF((TEXT(График!BY119-График!BX119,"ч")-1)&lt;0,0,TEXT(График!BY119-График!BX119,"ч")-1)))</f>
        <v>17_16</v>
      </c>
      <c r="AA118" s="289" t="str">
        <f>IF(ISTEXT(График!CA119),График!CA119,IF('Ночные Часы'!AA118&gt;0,CONCATENATE(IF((TEXT(График!CB119-График!CA119,"ч")-1)&lt;0,0,TEXT(График!CB119-График!CA119,"ч")-1),"_",TEXT('Ночные Часы'!AA118,"Ч")),IF((TEXT(График!CB119-График!CA119,"ч")-1)&lt;0,0,TEXT(График!CB119-График!CA119,"ч")-1)))</f>
        <v>22_0</v>
      </c>
      <c r="AB118" s="289" t="str">
        <f>IF(ISTEXT(График!CD119),График!CD119,IF('Ночные Часы'!AB118&gt;0,CONCATENATE(IF((TEXT(График!CE119-График!CD119,"ч")-1)&lt;0,0,TEXT(График!CE119-График!CD119,"ч")-1),"_",TEXT('Ночные Часы'!AB118,"Ч")),IF((TEXT(График!CE119-График!CD119,"ч")-1)&lt;0,0,TEXT(График!CE119-График!CD119,"ч")-1)))</f>
        <v>9_15</v>
      </c>
      <c r="AC118" s="289" t="str">
        <f>IF(ISTEXT(График!CG119),График!CG119,IF('Ночные Часы'!AC118&gt;0,CONCATENATE(IF((TEXT(График!CH119-График!CG119,"ч")-1)&lt;0,0,TEXT(График!CH119-График!CG119,"ч")-1),"_",TEXT('Ночные Часы'!AC118,"Ч")),IF((TEXT(График!CH119-График!CG119,"ч")-1)&lt;0,0,TEXT(График!CH119-График!CG119,"ч")-1)))</f>
        <v>2_18</v>
      </c>
      <c r="AD118" s="289" t="e">
        <f>IF(ISTEXT(График!CJ119),График!CJ119,IF('Ночные Часы'!AD118&gt;0,CONCATENATE(IF((TEXT(График!CK119-График!CJ119,"ч")-1)&lt;0,0,TEXT(График!CK119-График!CJ119,"ч")-1),"_",TEXT('Ночные Часы'!AD118,"Ч")),IF((TEXT(График!CK119-График!CJ119,"ч")-1)&lt;0,0,TEXT(График!CK119-График!CJ119,"ч")-1)))</f>
        <v>#VALUE!</v>
      </c>
      <c r="AE118" s="289" t="e">
        <f>IF(ISTEXT(График!CM119),График!CM119,IF('Ночные Часы'!AE118&gt;0,CONCATENATE(IF((TEXT(График!CN119-График!CM119,"ч")-1)&lt;0,0,TEXT(График!CN119-График!CM119,"ч")-1),"_",TEXT('Ночные Часы'!AE118,"Ч")),IF((TEXT(График!CN119-График!CM119,"ч")-1)&lt;0,0,TEXT(График!CN119-График!CM119,"ч")-1)))</f>
        <v>#VALUE!</v>
      </c>
      <c r="AF118" s="289" t="str">
        <f>IF(ISTEXT(График!CP119),График!CP119,IF('Ночные Часы'!AF118&gt;0,CONCATENATE(IF((TEXT(График!CQ119-График!CP119,"ч")-1)&lt;0,0,TEXT(График!CQ119-График!CP119,"ч")-1),"_",TEXT('Ночные Часы'!AF118,"Ч")),IF((TEXT(График!CQ119-График!CP119,"ч")-1)&lt;0,0,TEXT(График!CQ119-График!CP119,"ч")-1)))</f>
        <v>2_2</v>
      </c>
      <c r="AG118" s="289" t="str">
        <f>IF(ISTEXT(График!CS119),График!CS119,IF('Ночные Часы'!AG118&gt;0,CONCATENATE(IF((TEXT(График!CT119-График!CS119,"ч")-1)&lt;0,0,TEXT(График!CT119-График!CS119,"ч")-1),"_",TEXT('Ночные Часы'!AG118,"Ч")),IF((TEXT(График!CT119-График!CS119,"ч")-1)&lt;0,0,TEXT(График!CT119-График!CS119,"ч")-1)))</f>
        <v>0_2</v>
      </c>
      <c r="AH118" s="284">
        <f>График!CW119</f>
        <v>0</v>
      </c>
      <c r="AI118" s="196" t="e">
        <f t="array" ref="AI118">SUM(IFERROR(--LEFTB(C118:AG118,FIND("_",C118:AG118)-1),C118:AG118))</f>
        <v>#VALUE!</v>
      </c>
      <c r="AJ118" s="284">
        <f t="array" ref="AJ118">SUM(--IFERROR(MID(C118:AG118,SEARCH("_",C118:AG118)+1,1),0))</f>
        <v>33</v>
      </c>
      <c r="AK118" s="285">
        <f>'Ночные Часы'!AH118</f>
        <v>756.29166666666674</v>
      </c>
      <c r="AL118" s="285">
        <f t="shared" si="5"/>
        <v>754.91666666666674</v>
      </c>
      <c r="AM118" s="351">
        <f t="shared" si="6"/>
        <v>0</v>
      </c>
      <c r="AN118" s="351">
        <f t="shared" si="7"/>
        <v>0</v>
      </c>
      <c r="AO118" s="351">
        <f t="shared" si="8"/>
        <v>0</v>
      </c>
    </row>
    <row r="119" spans="1:41" x14ac:dyDescent="0.25">
      <c r="A119" s="8" t="e">
        <f>VLOOKUP(B119,'Список КК'!$M$2:$N$377,2,TRUE)</f>
        <v>#N/A</v>
      </c>
      <c r="B119" s="9" t="str">
        <f>График!C120</f>
        <v>16.00-16.45</v>
      </c>
      <c r="C119" s="289" t="e">
        <f>IF(ISTEXT(График!G120),График!G120,IF('Ночные Часы'!C119&gt;0,CONCATENATE(IF((TEXT(График!H120-График!G120,"ч")-1)&lt;0,0,TEXT(График!H120-График!G120,"ч")-1),"_",TEXT('Ночные Часы'!C119,"Ч")),IF((TEXT(График!H120-График!G120,"ч")-1)&lt;0,0,TEXT(График!H120-График!G120,"ч")-1)))</f>
        <v>#VALUE!</v>
      </c>
      <c r="D119" s="289" t="e">
        <f>IF(ISTEXT(График!J120),График!J120,IF('Ночные Часы'!D119&gt;0,CONCATENATE(IF((TEXT(График!K120-График!J120,"ч")-1)&lt;0,0,TEXT(График!K120-График!J120,"ч")-1),"_",TEXT('Ночные Часы'!D119,"Ч")),IF((TEXT(График!K120-График!J120,"ч")-1)&lt;0,0,TEXT(График!K120-График!J120,"ч")-1)))</f>
        <v>#VALUE!</v>
      </c>
      <c r="E119" s="289" t="str">
        <f>IF(ISTEXT(График!M120),График!M120,IF('Ночные Часы'!E119&gt;0,CONCATENATE(IF((TEXT(График!N120-График!M120,"ч")-1)&lt;0,0,TEXT(График!N120-График!M120,"ч")-1),"_",TEXT('Ночные Часы'!E119,"Ч")),IF((TEXT(График!N120-График!M120,"ч")-1)&lt;0,0,TEXT(График!N120-График!M120,"ч")-1)))</f>
        <v>8_5</v>
      </c>
      <c r="F119" s="289" t="str">
        <f>IF(ISTEXT(График!P120),График!P120,IF('Ночные Часы'!F119&gt;0,CONCATENATE(IF((TEXT(График!Q120-График!P120,"ч")-1)&lt;0,0,TEXT(График!Q120-График!P120,"ч")-1),"_",TEXT('Ночные Часы'!F119,"Ч")),IF((TEXT(График!Q120-График!P120,"ч")-1)&lt;0,0,TEXT(График!Q120-График!P120,"ч")-1)))</f>
        <v>4_10</v>
      </c>
      <c r="G119" s="289" t="e">
        <f>IF(ISTEXT(График!S120),График!S120,IF('Ночные Часы'!G119&gt;0,CONCATENATE(IF((TEXT(График!T120-График!S120,"ч")-1)&lt;0,0,TEXT(График!T120-График!S120,"ч")-1),"_",TEXT('Ночные Часы'!G119,"Ч")),IF((TEXT(График!T120-График!S120,"ч")-1)&lt;0,0,TEXT(График!T120-График!S120,"ч")-1)))</f>
        <v>#VALUE!</v>
      </c>
      <c r="H119" s="289" t="e">
        <f>IF(ISTEXT(График!V120),График!V120,IF('Ночные Часы'!H119&gt;0,CONCATENATE(IF((TEXT(График!W120-График!V120,"ч")-1)&lt;0,0,TEXT(График!W120-График!V120,"ч")-1),"_",TEXT('Ночные Часы'!H119,"Ч")),IF((TEXT(График!W120-График!V120,"ч")-1)&lt;0,0,TEXT(График!W120-График!V120,"ч")-1)))</f>
        <v>#VALUE!</v>
      </c>
      <c r="I119" s="289" t="str">
        <f>IF(ISTEXT(График!Y120),График!Y120,IF('Ночные Часы'!I119&gt;0,CONCATENATE(IF((TEXT(График!Z120-График!Y120,"ч")-1)&lt;0,0,TEXT(График!Z120-График!Y120,"ч")-1),"_",TEXT('Ночные Часы'!I119,"Ч")),IF((TEXT(График!Z120-График!Y120,"ч")-1)&lt;0,0,TEXT(График!Z120-График!Y120,"ч")-1)))</f>
        <v>0_21</v>
      </c>
      <c r="J119" s="289" t="e">
        <f>IF(ISTEXT(График!AB120),График!AB120,IF('Ночные Часы'!J119&gt;0,CONCATENATE(IF((TEXT(График!AC120-График!AB120,"ч")-1)&lt;0,0,TEXT(График!AC120-График!AB120,"ч")-1),"_",TEXT('Ночные Часы'!J119,"Ч")),IF((TEXT(График!AC120-График!AB120,"ч")-1)&lt;0,0,TEXT(График!AC120-График!AB120,"ч")-1)))</f>
        <v>#VALUE!</v>
      </c>
      <c r="K119" s="289" t="str">
        <f>IF(ISTEXT(График!AE120),График!AE120,IF('Ночные Часы'!K119&gt;0,CONCATENATE(IF((TEXT(График!AF120-График!AE120,"ч")-1)&lt;0,0,TEXT(График!AF120-График!AE120,"ч")-1),"_",TEXT('Ночные Часы'!K119,"Ч")),IF((TEXT(График!AF120-График!AE120,"ч")-1)&lt;0,0,TEXT(График!AF120-График!AE120,"ч")-1)))</f>
        <v>6_21</v>
      </c>
      <c r="L119" s="289" t="str">
        <f>IF(ISTEXT(График!AH120),График!AH120,IF('Ночные Часы'!L119&gt;0,CONCATENATE(IF((TEXT(График!AI120-График!AH120,"ч")-1)&lt;0,0,TEXT(График!AI120-График!AH120,"ч")-1),"_",TEXT('Ночные Часы'!L119,"Ч")),IF((TEXT(График!AI120-График!AH120,"ч")-1)&lt;0,0,TEXT(График!AI120-График!AH120,"ч")-1)))</f>
        <v>9_14</v>
      </c>
      <c r="M119" s="289" t="str">
        <f>IF(ISTEXT(График!AK120),График!AK120,IF('Ночные Часы'!M119&gt;0,CONCATENATE(IF((TEXT(График!AL120-График!AK120,"ч")-1)&lt;0,0,TEXT(График!AL120-График!AK120,"ч")-1),"_",TEXT('Ночные Часы'!M119,"Ч")),IF((TEXT(График!AL120-График!AK120,"ч")-1)&lt;0,0,TEXT(График!AL120-График!AK120,"ч")-1)))</f>
        <v>1_18</v>
      </c>
      <c r="N119" s="289" t="str">
        <f>IF(ISTEXT(График!AN120),График!AN120,IF('Ночные Часы'!N119&gt;0,CONCATENATE(IF((TEXT(График!AO120-График!AN120,"ч")-1)&lt;0,0,TEXT(График!AO120-График!AN120,"ч")-1),"_",TEXT('Ночные Часы'!N119,"Ч")),IF((TEXT(График!AO120-График!AN120,"ч")-1)&lt;0,0,TEXT(График!AO120-График!AN120,"ч")-1)))</f>
        <v>4_19</v>
      </c>
      <c r="O119" s="289" t="str">
        <f>IF(ISTEXT(График!AQ120),График!AQ120,IF('Ночные Часы'!O119&gt;0,CONCATENATE(IF((TEXT(График!AR120-График!AQ120,"ч")-1)&lt;0,0,TEXT(График!AR120-График!AQ120,"ч")-1),"_",TEXT('Ночные Часы'!O119,"Ч")),IF((TEXT(График!AR120-График!AQ120,"ч")-1)&lt;0,0,TEXT(График!AR120-График!AQ120,"ч")-1)))</f>
        <v>10_7</v>
      </c>
      <c r="P119" s="289" t="str">
        <f>IF(ISTEXT(График!AT120),График!AT120,IF('Ночные Часы'!P119&gt;0,CONCATENATE(IF((TEXT(График!AU120-График!AT120,"ч")-1)&lt;0,0,TEXT(График!AU120-График!AT120,"ч")-1),"_",TEXT('Ночные Часы'!P119,"Ч")),IF((TEXT(График!AU120-График!AT120,"ч")-1)&lt;0,0,TEXT(График!AU120-График!AT120,"ч")-1)))</f>
        <v>0_9</v>
      </c>
      <c r="Q119" s="289" t="str">
        <f>IF(ISTEXT(График!AW120),График!AW120,IF('Ночные Часы'!Q119&gt;0,CONCATENATE(IF((TEXT(График!AX120-График!AW120,"ч")-1)&lt;0,0,TEXT(График!AX120-График!AW120,"ч")-1),"_",TEXT('Ночные Часы'!Q119,"Ч")),IF((TEXT(График!AX120-График!AW120,"ч")-1)&lt;0,0,TEXT(График!AX120-График!AW120,"ч")-1)))</f>
        <v>22_5</v>
      </c>
      <c r="R119" s="289" t="str">
        <f>IF(ISTEXT(График!AZ120),График!AZ120,IF('Ночные Часы'!R119&gt;0,CONCATENATE(IF((TEXT(График!BA120-График!AZ120,"ч")-1)&lt;0,0,TEXT(График!BA120-График!AZ120,"ч")-1),"_",TEXT('Ночные Часы'!R119,"Ч")),IF((TEXT(График!BA120-График!AZ120,"ч")-1)&lt;0,0,TEXT(График!BA120-График!AZ120,"ч")-1)))</f>
        <v>15_13</v>
      </c>
      <c r="S119" s="289" t="str">
        <f>IF(ISTEXT(График!BC120),График!BC120,IF('Ночные Часы'!S119&gt;0,CONCATENATE(IF((TEXT(График!BD120-График!BC120,"ч")-1)&lt;0,0,TEXT(График!BD120-График!BC120,"ч")-1),"_",TEXT('Ночные Часы'!S119,"Ч")),IF((TEXT(График!BD120-График!BC120,"ч")-1)&lt;0,0,TEXT(График!BD120-График!BC120,"ч")-1)))</f>
        <v>1_22</v>
      </c>
      <c r="T119" s="289" t="str">
        <f>IF(ISTEXT(График!BF120),График!BF120,IF('Ночные Часы'!T119&gt;0,CONCATENATE(IF((TEXT(График!BG120-График!BF120,"ч")-1)&lt;0,0,TEXT(График!BG120-График!BF120,"ч")-1),"_",TEXT('Ночные Часы'!T119,"Ч")),IF((TEXT(График!BG120-График!BF120,"ч")-1)&lt;0,0,TEXT(График!BG120-График!BF120,"ч")-1)))</f>
        <v>9_15</v>
      </c>
      <c r="U119" s="289" t="e">
        <f>IF(ISTEXT(График!BI120),График!BI120,IF('Ночные Часы'!U119&gt;0,CONCATENATE(IF((TEXT(График!BJ120-График!BI120,"ч")-1)&lt;0,0,TEXT(График!BJ120-График!BI120,"ч")-1),"_",TEXT('Ночные Часы'!U119,"Ч")),IF((TEXT(График!BJ120-График!BI120,"ч")-1)&lt;0,0,TEXT(График!BJ120-График!BI120,"ч")-1)))</f>
        <v>#VALUE!</v>
      </c>
      <c r="V119" s="289" t="str">
        <f>IF(ISTEXT(График!BL120),График!BL120,IF('Ночные Часы'!V119&gt;0,CONCATENATE(IF((TEXT(График!BM120-График!BL120,"ч")-1)&lt;0,0,TEXT(График!BM120-График!BL120,"ч")-1),"_",TEXT('Ночные Часы'!V119,"Ч")),IF((TEXT(График!BM120-График!BL120,"ч")-1)&lt;0,0,TEXT(График!BM120-График!BL120,"ч")-1)))</f>
        <v>5_18</v>
      </c>
      <c r="W119" s="289" t="e">
        <f>IF(ISTEXT(График!BO120),График!BO120,IF('Ночные Часы'!W119&gt;0,CONCATENATE(IF((TEXT(График!BP120-График!BO120,"ч")-1)&lt;0,0,TEXT(График!BP120-График!BO120,"ч")-1),"_",TEXT('Ночные Часы'!W119,"Ч")),IF((TEXT(График!BP120-График!BO120,"ч")-1)&lt;0,0,TEXT(График!BP120-График!BO120,"ч")-1)))</f>
        <v>#VALUE!</v>
      </c>
      <c r="X119" s="289" t="e">
        <f>IF(ISTEXT(График!BR120),График!BR120,IF('Ночные Часы'!X119&gt;0,CONCATENATE(IF((TEXT(График!BS120-График!BR120,"ч")-1)&lt;0,0,TEXT(График!BS120-График!BR120,"ч")-1),"_",TEXT('Ночные Часы'!X119,"Ч")),IF((TEXT(График!BS120-График!BR120,"ч")-1)&lt;0,0,TEXT(График!BS120-График!BR120,"ч")-1)))</f>
        <v>#VALUE!</v>
      </c>
      <c r="Y119" s="289" t="str">
        <f>IF(ISTEXT(График!BU120),График!BU120,IF('Ночные Часы'!Y119&gt;0,CONCATENATE(IF((TEXT(График!BV120-График!BU120,"ч")-1)&lt;0,0,TEXT(График!BV120-График!BU120,"ч")-1),"_",TEXT('Ночные Часы'!Y119,"Ч")),IF((TEXT(График!BV120-График!BU120,"ч")-1)&lt;0,0,TEXT(График!BV120-График!BU120,"ч")-1)))</f>
        <v>15_21</v>
      </c>
      <c r="Z119" s="289" t="str">
        <f>IF(ISTEXT(График!BX120),График!BX120,IF('Ночные Часы'!Z119&gt;0,CONCATENATE(IF((TEXT(График!BY120-График!BX120,"ч")-1)&lt;0,0,TEXT(График!BY120-График!BX120,"ч")-1),"_",TEXT('Ночные Часы'!Z119,"Ч")),IF((TEXT(График!BY120-График!BX120,"ч")-1)&lt;0,0,TEXT(График!BY120-График!BX120,"ч")-1)))</f>
        <v>5_21</v>
      </c>
      <c r="AA119" s="289" t="str">
        <f>IF(ISTEXT(График!CA120),График!CA120,IF('Ночные Часы'!AA119&gt;0,CONCATENATE(IF((TEXT(График!CB120-График!CA120,"ч")-1)&lt;0,0,TEXT(График!CB120-График!CA120,"ч")-1),"_",TEXT('Ночные Часы'!AA119,"Ч")),IF((TEXT(График!CB120-График!CA120,"ч")-1)&lt;0,0,TEXT(График!CB120-График!CA120,"ч")-1)))</f>
        <v>17_18</v>
      </c>
      <c r="AB119" s="289" t="str">
        <f>IF(ISTEXT(График!CD120),График!CD120,IF('Ночные Часы'!AB119&gt;0,CONCATENATE(IF((TEXT(График!CE120-График!CD120,"ч")-1)&lt;0,0,TEXT(График!CE120-График!CD120,"ч")-1),"_",TEXT('Ночные Часы'!AB119,"Ч")),IF((TEXT(График!CE120-График!CD120,"ч")-1)&lt;0,0,TEXT(График!CE120-График!CD120,"ч")-1)))</f>
        <v>3_20</v>
      </c>
      <c r="AC119" s="289" t="str">
        <f>IF(ISTEXT(График!CG120),График!CG120,IF('Ночные Часы'!AC119&gt;0,CONCATENATE(IF((TEXT(График!CH120-График!CG120,"ч")-1)&lt;0,0,TEXT(График!CH120-График!CG120,"ч")-1),"_",TEXT('Ночные Часы'!AC119,"Ч")),IF((TEXT(График!CH120-График!CG120,"ч")-1)&lt;0,0,TEXT(График!CH120-График!CG120,"ч")-1)))</f>
        <v>5_12</v>
      </c>
      <c r="AD119" s="289" t="e">
        <f>IF(ISTEXT(График!CJ120),График!CJ120,IF('Ночные Часы'!AD119&gt;0,CONCATENATE(IF((TEXT(График!CK120-График!CJ120,"ч")-1)&lt;0,0,TEXT(График!CK120-График!CJ120,"ч")-1),"_",TEXT('Ночные Часы'!AD119,"Ч")),IF((TEXT(График!CK120-График!CJ120,"ч")-1)&lt;0,0,TEXT(График!CK120-График!CJ120,"ч")-1)))</f>
        <v>#VALUE!</v>
      </c>
      <c r="AE119" s="289" t="e">
        <f>IF(ISTEXT(График!CM120),График!CM120,IF('Ночные Часы'!AE119&gt;0,CONCATENATE(IF((TEXT(График!CN120-График!CM120,"ч")-1)&lt;0,0,TEXT(График!CN120-График!CM120,"ч")-1),"_",TEXT('Ночные Часы'!AE119,"Ч")),IF((TEXT(График!CN120-График!CM120,"ч")-1)&lt;0,0,TEXT(График!CN120-График!CM120,"ч")-1)))</f>
        <v>#VALUE!</v>
      </c>
      <c r="AF119" s="289" t="str">
        <f>IF(ISTEXT(График!CP120),График!CP120,IF('Ночные Часы'!AF119&gt;0,CONCATENATE(IF((TEXT(График!CQ120-График!CP120,"ч")-1)&lt;0,0,TEXT(График!CQ120-График!CP120,"ч")-1),"_",TEXT('Ночные Часы'!AF119,"Ч")),IF((TEXT(График!CQ120-График!CP120,"ч")-1)&lt;0,0,TEXT(График!CQ120-График!CP120,"ч")-1)))</f>
        <v>7_5</v>
      </c>
      <c r="AG119" s="289" t="str">
        <f>IF(ISTEXT(График!CS120),График!CS120,IF('Ночные Часы'!AG119&gt;0,CONCATENATE(IF((TEXT(График!CT120-График!CS120,"ч")-1)&lt;0,0,TEXT(График!CT120-График!CS120,"ч")-1),"_",TEXT('Ночные Часы'!AG119,"Ч")),IF((TEXT(График!CT120-График!CS120,"ч")-1)&lt;0,0,TEXT(График!CT120-График!CS120,"ч")-1)))</f>
        <v>0_2</v>
      </c>
      <c r="AH119" s="284">
        <f>График!CW120</f>
        <v>0</v>
      </c>
      <c r="AI119" s="196" t="e">
        <f t="array" ref="AI119">SUM(IFERROR(--LEFTB(C119:AG119,FIND("_",C119:AG119)-1),C119:AG119))</f>
        <v>#VALUE!</v>
      </c>
      <c r="AJ119" s="284">
        <f t="array" ref="AJ119">SUM(--IFERROR(MID(C119:AG119,SEARCH("_",C119:AG119)+1,1),0))</f>
        <v>54</v>
      </c>
      <c r="AK119" s="285">
        <f>'Ночные Часы'!AH119</f>
        <v>890.91666666666686</v>
      </c>
      <c r="AL119" s="285">
        <f t="shared" si="5"/>
        <v>888.66666666666686</v>
      </c>
      <c r="AM119" s="351">
        <f t="shared" si="6"/>
        <v>0</v>
      </c>
      <c r="AN119" s="351">
        <f t="shared" si="7"/>
        <v>0</v>
      </c>
      <c r="AO119" s="351">
        <f t="shared" si="8"/>
        <v>0</v>
      </c>
    </row>
    <row r="120" spans="1:41" x14ac:dyDescent="0.25">
      <c r="A120" s="8" t="e">
        <f>VLOOKUP(B120,'Список КК'!$M$2:$N$377,2,TRUE)</f>
        <v>#N/A</v>
      </c>
      <c r="B120" s="9" t="str">
        <f>График!C121</f>
        <v>17.00-17.45</v>
      </c>
      <c r="C120" s="289" t="str">
        <f>IF(ISTEXT(График!G121),График!G121,IF('Ночные Часы'!C120&gt;0,CONCATENATE(IF((TEXT(График!H121-График!G121,"ч")-1)&lt;0,0,TEXT(График!H121-График!G121,"ч")-1),"_",TEXT('Ночные Часы'!C120,"Ч")),IF((TEXT(График!H121-График!G121,"ч")-1)&lt;0,0,TEXT(График!H121-График!G121,"ч")-1)))</f>
        <v>11_15</v>
      </c>
      <c r="D120" s="289" t="e">
        <f>IF(ISTEXT(График!J121),График!J121,IF('Ночные Часы'!D120&gt;0,CONCATENATE(IF((TEXT(График!K121-График!J121,"ч")-1)&lt;0,0,TEXT(График!K121-График!J121,"ч")-1),"_",TEXT('Ночные Часы'!D120,"Ч")),IF((TEXT(График!K121-График!J121,"ч")-1)&lt;0,0,TEXT(График!K121-График!J121,"ч")-1)))</f>
        <v>#VALUE!</v>
      </c>
      <c r="E120" s="289" t="str">
        <f>IF(ISTEXT(График!M121),График!M121,IF('Ночные Часы'!E120&gt;0,CONCATENATE(IF((TEXT(График!N121-График!M121,"ч")-1)&lt;0,0,TEXT(График!N121-График!M121,"ч")-1),"_",TEXT('Ночные Часы'!E120,"Ч")),IF((TEXT(График!N121-График!M121,"ч")-1)&lt;0,0,TEXT(График!N121-График!M121,"ч")-1)))</f>
        <v>20_21</v>
      </c>
      <c r="F120" s="289" t="str">
        <f>IF(ISTEXT(График!P121),График!P121,IF('Ночные Часы'!F120&gt;0,CONCATENATE(IF((TEXT(График!Q121-График!P121,"ч")-1)&lt;0,0,TEXT(График!Q121-График!P121,"ч")-1),"_",TEXT('Ночные Часы'!F120,"Ч")),IF((TEXT(График!Q121-График!P121,"ч")-1)&lt;0,0,TEXT(График!Q121-График!P121,"ч")-1)))</f>
        <v>3_4</v>
      </c>
      <c r="G120" s="289" t="str">
        <f>IF(ISTEXT(График!S121),График!S121,IF('Ночные Часы'!G120&gt;0,CONCATENATE(IF((TEXT(График!T121-График!S121,"ч")-1)&lt;0,0,TEXT(График!T121-График!S121,"ч")-1),"_",TEXT('Ночные Часы'!G120,"Ч")),IF((TEXT(График!T121-График!S121,"ч")-1)&lt;0,0,TEXT(График!T121-График!S121,"ч")-1)))</f>
        <v>10_14</v>
      </c>
      <c r="H120" s="289" t="str">
        <f>IF(ISTEXT(График!V121),График!V121,IF('Ночные Часы'!H120&gt;0,CONCATENATE(IF((TEXT(График!W121-График!V121,"ч")-1)&lt;0,0,TEXT(График!W121-График!V121,"ч")-1),"_",TEXT('Ночные Часы'!H120,"Ч")),IF((TEXT(График!W121-График!V121,"ч")-1)&lt;0,0,TEXT(График!W121-График!V121,"ч")-1)))</f>
        <v>18_7</v>
      </c>
      <c r="I120" s="289" t="str">
        <f>IF(ISTEXT(График!Y121),График!Y121,IF('Ночные Часы'!I120&gt;0,CONCATENATE(IF((TEXT(График!Z121-График!Y121,"ч")-1)&lt;0,0,TEXT(График!Z121-График!Y121,"ч")-1),"_",TEXT('Ночные Часы'!I120,"Ч")),IF((TEXT(График!Z121-График!Y121,"ч")-1)&lt;0,0,TEXT(График!Z121-График!Y121,"ч")-1)))</f>
        <v>16_23</v>
      </c>
      <c r="J120" s="289" t="e">
        <f>IF(ISTEXT(График!AB121),График!AB121,IF('Ночные Часы'!J120&gt;0,CONCATENATE(IF((TEXT(График!AC121-График!AB121,"ч")-1)&lt;0,0,TEXT(График!AC121-График!AB121,"ч")-1),"_",TEXT('Ночные Часы'!J120,"Ч")),IF((TEXT(График!AC121-График!AB121,"ч")-1)&lt;0,0,TEXT(График!AC121-График!AB121,"ч")-1)))</f>
        <v>#VALUE!</v>
      </c>
      <c r="K120" s="289" t="str">
        <f>IF(ISTEXT(График!AE121),График!AE121,IF('Ночные Часы'!K120&gt;0,CONCATENATE(IF((TEXT(График!AF121-График!AE121,"ч")-1)&lt;0,0,TEXT(График!AF121-График!AE121,"ч")-1),"_",TEXT('Ночные Часы'!K120,"Ч")),IF((TEXT(График!AF121-График!AE121,"ч")-1)&lt;0,0,TEXT(График!AF121-График!AE121,"ч")-1)))</f>
        <v>7_15</v>
      </c>
      <c r="L120" s="289" t="str">
        <f>IF(ISTEXT(График!AH121),График!AH121,IF('Ночные Часы'!L120&gt;0,CONCATENATE(IF((TEXT(График!AI121-График!AH121,"ч")-1)&lt;0,0,TEXT(График!AI121-График!AH121,"ч")-1),"_",TEXT('Ночные Часы'!L120,"Ч")),IF((TEXT(График!AI121-График!AH121,"ч")-1)&lt;0,0,TEXT(График!AI121-График!AH121,"ч")-1)))</f>
        <v>11_21</v>
      </c>
      <c r="M120" s="289" t="str">
        <f>IF(ISTEXT(График!AK121),График!AK121,IF('Ночные Часы'!M120&gt;0,CONCATENATE(IF((TEXT(График!AL121-График!AK121,"ч")-1)&lt;0,0,TEXT(График!AL121-График!AK121,"ч")-1),"_",TEXT('Ночные Часы'!M120,"Ч")),IF((TEXT(График!AL121-График!AK121,"ч")-1)&lt;0,0,TEXT(График!AL121-График!AK121,"ч")-1)))</f>
        <v>15_18</v>
      </c>
      <c r="N120" s="289" t="str">
        <f>IF(ISTEXT(График!AN121),График!AN121,IF('Ночные Часы'!N120&gt;0,CONCATENATE(IF((TEXT(График!AO121-График!AN121,"ч")-1)&lt;0,0,TEXT(График!AO121-График!AN121,"ч")-1),"_",TEXT('Ночные Часы'!N120,"Ч")),IF((TEXT(График!AO121-График!AN121,"ч")-1)&lt;0,0,TEXT(График!AO121-График!AN121,"ч")-1)))</f>
        <v>8_23</v>
      </c>
      <c r="O120" s="289" t="str">
        <f>IF(ISTEXT(График!AQ121),График!AQ121,IF('Ночные Часы'!O120&gt;0,CONCATENATE(IF((TEXT(График!AR121-График!AQ121,"ч")-1)&lt;0,0,TEXT(График!AR121-График!AQ121,"ч")-1),"_",TEXT('Ночные Часы'!O120,"Ч")),IF((TEXT(График!AR121-График!AQ121,"ч")-1)&lt;0,0,TEXT(График!AR121-График!AQ121,"ч")-1)))</f>
        <v>20_18</v>
      </c>
      <c r="P120" s="289" t="str">
        <f>IF(ISTEXT(График!AT121),График!AT121,IF('Ночные Часы'!P120&gt;0,CONCATENATE(IF((TEXT(График!AU121-График!AT121,"ч")-1)&lt;0,0,TEXT(График!AU121-График!AT121,"ч")-1),"_",TEXT('Ночные Часы'!P120,"Ч")),IF((TEXT(График!AU121-График!AT121,"ч")-1)&lt;0,0,TEXT(График!AU121-График!AT121,"ч")-1)))</f>
        <v>19_16</v>
      </c>
      <c r="Q120" s="289" t="str">
        <f>IF(ISTEXT(График!AW121),График!AW121,IF('Ночные Часы'!Q120&gt;0,CONCATENATE(IF((TEXT(График!AX121-График!AW121,"ч")-1)&lt;0,0,TEXT(График!AX121-График!AW121,"ч")-1),"_",TEXT('Ночные Часы'!Q120,"Ч")),IF((TEXT(График!AX121-График!AW121,"ч")-1)&lt;0,0,TEXT(График!AX121-График!AW121,"ч")-1)))</f>
        <v>8_21</v>
      </c>
      <c r="R120" s="289" t="str">
        <f>IF(ISTEXT(График!AZ121),График!AZ121,IF('Ночные Часы'!R120&gt;0,CONCATENATE(IF((TEXT(График!BA121-График!AZ121,"ч")-1)&lt;0,0,TEXT(График!BA121-График!AZ121,"ч")-1),"_",TEXT('Ночные Часы'!R120,"Ч")),IF((TEXT(График!BA121-График!AZ121,"ч")-1)&lt;0,0,TEXT(График!BA121-График!AZ121,"ч")-1)))</f>
        <v>16_20</v>
      </c>
      <c r="S120" s="289" t="str">
        <f>IF(ISTEXT(График!BC121),График!BC121,IF('Ночные Часы'!S120&gt;0,CONCATENATE(IF((TEXT(График!BD121-График!BC121,"ч")-1)&lt;0,0,TEXT(График!BD121-График!BC121,"ч")-1),"_",TEXT('Ночные Часы'!S120,"Ч")),IF((TEXT(График!BD121-График!BC121,"ч")-1)&lt;0,0,TEXT(График!BD121-График!BC121,"ч")-1)))</f>
        <v>15_23</v>
      </c>
      <c r="T120" s="289" t="str">
        <f>IF(ISTEXT(График!BF121),График!BF121,IF('Ночные Часы'!T120&gt;0,CONCATENATE(IF((TEXT(График!BG121-График!BF121,"ч")-1)&lt;0,0,TEXT(График!BG121-График!BF121,"ч")-1),"_",TEXT('Ночные Часы'!T120,"Ч")),IF((TEXT(График!BG121-График!BF121,"ч")-1)&lt;0,0,TEXT(График!BG121-График!BF121,"ч")-1)))</f>
        <v>9_13</v>
      </c>
      <c r="U120" s="289" t="str">
        <f>IF(ISTEXT(График!BI121),График!BI121,IF('Ночные Часы'!U120&gt;0,CONCATENATE(IF((TEXT(График!BJ121-График!BI121,"ч")-1)&lt;0,0,TEXT(График!BJ121-График!BI121,"ч")-1),"_",TEXT('Ночные Часы'!U120,"Ч")),IF((TEXT(График!BJ121-График!BI121,"ч")-1)&lt;0,0,TEXT(График!BJ121-График!BI121,"ч")-1)))</f>
        <v>6_1</v>
      </c>
      <c r="V120" s="289" t="str">
        <f>IF(ISTEXT(График!BL121),График!BL121,IF('Ночные Часы'!V120&gt;0,CONCATENATE(IF((TEXT(График!BM121-График!BL121,"ч")-1)&lt;0,0,TEXT(График!BM121-График!BL121,"ч")-1),"_",TEXT('Ночные Часы'!V120,"Ч")),IF((TEXT(График!BM121-График!BL121,"ч")-1)&lt;0,0,TEXT(График!BM121-График!BL121,"ч")-1)))</f>
        <v>8_12</v>
      </c>
      <c r="W120" s="289" t="e">
        <f>IF(ISTEXT(График!BO121),График!BO121,IF('Ночные Часы'!W120&gt;0,CONCATENATE(IF((TEXT(График!BP121-График!BO121,"ч")-1)&lt;0,0,TEXT(График!BP121-График!BO121,"ч")-1),"_",TEXT('Ночные Часы'!W120,"Ч")),IF((TEXT(График!BP121-График!BO121,"ч")-1)&lt;0,0,TEXT(График!BP121-График!BO121,"ч")-1)))</f>
        <v>#VALUE!</v>
      </c>
      <c r="X120" s="289" t="e">
        <f>IF(ISTEXT(График!BR121),График!BR121,IF('Ночные Часы'!X120&gt;0,CONCATENATE(IF((TEXT(График!BS121-График!BR121,"ч")-1)&lt;0,0,TEXT(График!BS121-График!BR121,"ч")-1),"_",TEXT('Ночные Часы'!X120,"Ч")),IF((TEXT(График!BS121-График!BR121,"ч")-1)&lt;0,0,TEXT(График!BS121-График!BR121,"ч")-1)))</f>
        <v>#VALUE!</v>
      </c>
      <c r="Y120" s="289" t="str">
        <f>IF(ISTEXT(График!BU121),График!BU121,IF('Ночные Часы'!Y120&gt;0,CONCATENATE(IF((TEXT(График!BV121-График!BU121,"ч")-1)&lt;0,0,TEXT(График!BV121-График!BU121,"ч")-1),"_",TEXT('Ночные Часы'!Y120,"Ч")),IF((TEXT(График!BV121-График!BU121,"ч")-1)&lt;0,0,TEXT(График!BV121-График!BU121,"ч")-1)))</f>
        <v>14_20</v>
      </c>
      <c r="Z120" s="289" t="str">
        <f>IF(ISTEXT(График!BX121),График!BX121,IF('Ночные Часы'!Z120&gt;0,CONCATENATE(IF((TEXT(График!BY121-График!BX121,"ч")-1)&lt;0,0,TEXT(График!BY121-График!BX121,"ч")-1),"_",TEXT('Ночные Часы'!Z120,"Ч")),IF((TEXT(График!BY121-График!BX121,"ч")-1)&lt;0,0,TEXT(График!BY121-График!BX121,"ч")-1)))</f>
        <v>5_2</v>
      </c>
      <c r="AA120" s="289" t="str">
        <f>IF(ISTEXT(График!CA121),График!CA121,IF('Ночные Часы'!AA120&gt;0,CONCATENATE(IF((TEXT(График!CB121-График!CA121,"ч")-1)&lt;0,0,TEXT(График!CB121-График!CA121,"ч")-1),"_",TEXT('Ночные Часы'!AA120,"Ч")),IF((TEXT(График!CB121-График!CA121,"ч")-1)&lt;0,0,TEXT(График!CB121-График!CA121,"ч")-1)))</f>
        <v>21_3</v>
      </c>
      <c r="AB120" s="289" t="str">
        <f>IF(ISTEXT(График!CD121),График!CD121,IF('Ночные Часы'!AB120&gt;0,CONCATENATE(IF((TEXT(График!CE121-График!CD121,"ч")-1)&lt;0,0,TEXT(График!CE121-График!CD121,"ч")-1),"_",TEXT('Ночные Часы'!AB120,"Ч")),IF((TEXT(График!CE121-График!CD121,"ч")-1)&lt;0,0,TEXT(График!CE121-График!CD121,"ч")-1)))</f>
        <v>3_10</v>
      </c>
      <c r="AC120" s="289" t="str">
        <f>IF(ISTEXT(График!CG121),График!CG121,IF('Ночные Часы'!AC120&gt;0,CONCATENATE(IF((TEXT(График!CH121-График!CG121,"ч")-1)&lt;0,0,TEXT(График!CH121-График!CG121,"ч")-1),"_",TEXT('Ночные Часы'!AC120,"Ч")),IF((TEXT(График!CH121-График!CG121,"ч")-1)&lt;0,0,TEXT(График!CH121-График!CG121,"ч")-1)))</f>
        <v>6_8</v>
      </c>
      <c r="AD120" s="289" t="str">
        <f>IF(ISTEXT(График!CJ121),График!CJ121,IF('Ночные Часы'!AD120&gt;0,CONCATENATE(IF((TEXT(График!CK121-График!CJ121,"ч")-1)&lt;0,0,TEXT(График!CK121-График!CJ121,"ч")-1),"_",TEXT('Ночные Часы'!AD120,"Ч")),IF((TEXT(График!CK121-График!CJ121,"ч")-1)&lt;0,0,TEXT(График!CK121-График!CJ121,"ч")-1)))</f>
        <v>6_8</v>
      </c>
      <c r="AE120" s="289" t="str">
        <f>IF(ISTEXT(График!CM121),График!CM121,IF('Ночные Часы'!AE120&gt;0,CONCATENATE(IF((TEXT(График!CN121-График!CM121,"ч")-1)&lt;0,0,TEXT(График!CN121-График!CM121,"ч")-1),"_",TEXT('Ночные Часы'!AE120,"Ч")),IF((TEXT(График!CN121-График!CM121,"ч")-1)&lt;0,0,TEXT(График!CN121-График!CM121,"ч")-1)))</f>
        <v>14_12</v>
      </c>
      <c r="AF120" s="289" t="str">
        <f>IF(ISTEXT(График!CP121),График!CP121,IF('Ночные Часы'!AF120&gt;0,CONCATENATE(IF((TEXT(График!CQ121-График!CP121,"ч")-1)&lt;0,0,TEXT(График!CQ121-График!CP121,"ч")-1),"_",TEXT('Ночные Часы'!AF120,"Ч")),IF((TEXT(График!CQ121-График!CP121,"ч")-1)&lt;0,0,TEXT(График!CQ121-График!CP121,"ч")-1)))</f>
        <v>0_7</v>
      </c>
      <c r="AG120" s="289" t="str">
        <f>IF(ISTEXT(График!CS121),График!CS121,IF('Ночные Часы'!AG120&gt;0,CONCATENATE(IF((TEXT(График!CT121-График!CS121,"ч")-1)&lt;0,0,TEXT(График!CT121-График!CS121,"ч")-1),"_",TEXT('Ночные Часы'!AG120,"Ч")),IF((TEXT(График!CT121-График!CS121,"ч")-1)&lt;0,0,TEXT(График!CT121-График!CS121,"ч")-1)))</f>
        <v>0_2</v>
      </c>
      <c r="AH120" s="284">
        <f>График!CW121</f>
        <v>0</v>
      </c>
      <c r="AI120" s="196" t="e">
        <f t="array" ref="AI120">SUM(IFERROR(--LEFTB(C120:AG120,FIND("_",C120:AG120)-1),C120:AG120))</f>
        <v>#VALUE!</v>
      </c>
      <c r="AJ120" s="284">
        <f t="array" ref="AJ120">SUM(--IFERROR(MID(C120:AG120,SEARCH("_",C120:AG120)+1,1),0))</f>
        <v>68</v>
      </c>
      <c r="AK120" s="285">
        <f>'Ночные Часы'!AH120</f>
        <v>1030.875</v>
      </c>
      <c r="AL120" s="285">
        <f t="shared" si="5"/>
        <v>1028.0416666666667</v>
      </c>
      <c r="AM120" s="351">
        <f t="shared" si="6"/>
        <v>0</v>
      </c>
      <c r="AN120" s="351">
        <f t="shared" si="7"/>
        <v>0</v>
      </c>
      <c r="AO120" s="351">
        <f t="shared" si="8"/>
        <v>0</v>
      </c>
    </row>
    <row r="121" spans="1:41" x14ac:dyDescent="0.25">
      <c r="A121" s="8" t="e">
        <f>VLOOKUP(B121,'Список КК'!$M$2:$N$377,2,TRUE)</f>
        <v>#N/A</v>
      </c>
      <c r="B121" s="9" t="str">
        <f>График!C122</f>
        <v>18.00-18.45</v>
      </c>
      <c r="C121" s="289" t="str">
        <f>IF(ISTEXT(График!G122),График!G122,IF('Ночные Часы'!C121&gt;0,CONCATENATE(IF((TEXT(График!H122-График!G122,"ч")-1)&lt;0,0,TEXT(График!H122-График!G122,"ч")-1),"_",TEXT('Ночные Часы'!C121,"Ч")),IF((TEXT(График!H122-График!G122,"ч")-1)&lt;0,0,TEXT(График!H122-График!G122,"ч")-1)))</f>
        <v>21_6</v>
      </c>
      <c r="D121" s="289" t="str">
        <f>IF(ISTEXT(График!J122),График!J122,IF('Ночные Часы'!D121&gt;0,CONCATENATE(IF((TEXT(График!K122-График!J122,"ч")-1)&lt;0,0,TEXT(График!K122-График!J122,"ч")-1),"_",TEXT('Ночные Часы'!D121,"Ч")),IF((TEXT(График!K122-График!J122,"ч")-1)&lt;0,0,TEXT(График!K122-График!J122,"ч")-1)))</f>
        <v>19_13</v>
      </c>
      <c r="E121" s="289" t="str">
        <f>IF(ISTEXT(График!M122),График!M122,IF('Ночные Часы'!E121&gt;0,CONCATENATE(IF((TEXT(График!N122-График!M122,"ч")-1)&lt;0,0,TEXT(График!N122-График!M122,"ч")-1),"_",TEXT('Ночные Часы'!E121,"Ч")),IF((TEXT(График!N122-График!M122,"ч")-1)&lt;0,0,TEXT(График!N122-График!M122,"ч")-1)))</f>
        <v>9_0</v>
      </c>
      <c r="F121" s="289" t="str">
        <f>IF(ISTEXT(График!P122),График!P122,IF('Ночные Часы'!F121&gt;0,CONCATENATE(IF((TEXT(График!Q122-График!P122,"ч")-1)&lt;0,0,TEXT(График!Q122-График!P122,"ч")-1),"_",TEXT('Ночные Часы'!F121,"Ч")),IF((TEXT(График!Q122-График!P122,"ч")-1)&lt;0,0,TEXT(График!Q122-График!P122,"ч")-1)))</f>
        <v>9_11</v>
      </c>
      <c r="G121" s="289" t="str">
        <f>IF(ISTEXT(График!S122),График!S122,IF('Ночные Часы'!G121&gt;0,CONCATENATE(IF((TEXT(График!T122-График!S122,"ч")-1)&lt;0,0,TEXT(График!T122-График!S122,"ч")-1),"_",TEXT('Ночные Часы'!G121,"Ч")),IF((TEXT(График!T122-График!S122,"ч")-1)&lt;0,0,TEXT(График!T122-График!S122,"ч")-1)))</f>
        <v>1_21</v>
      </c>
      <c r="H121" s="289" t="str">
        <f>IF(ISTEXT(График!V122),График!V122,IF('Ночные Часы'!H121&gt;0,CONCATENATE(IF((TEXT(График!W122-График!V122,"ч")-1)&lt;0,0,TEXT(График!W122-График!V122,"ч")-1),"_",TEXT('Ночные Часы'!H121,"Ч")),IF((TEXT(График!W122-График!V122,"ч")-1)&lt;0,0,TEXT(График!W122-График!V122,"ч")-1)))</f>
        <v>10_4</v>
      </c>
      <c r="I121" s="289" t="str">
        <f>IF(ISTEXT(График!Y122),График!Y122,IF('Ночные Часы'!I121&gt;0,CONCATENATE(IF((TEXT(График!Z122-График!Y122,"ч")-1)&lt;0,0,TEXT(График!Z122-График!Y122,"ч")-1),"_",TEXT('Ночные Часы'!I121,"Ч")),IF((TEXT(График!Z122-График!Y122,"ч")-1)&lt;0,0,TEXT(График!Z122-График!Y122,"ч")-1)))</f>
        <v>5_22</v>
      </c>
      <c r="J121" s="289" t="str">
        <f>IF(ISTEXT(График!AB122),График!AB122,IF('Ночные Часы'!J121&gt;0,CONCATENATE(IF((TEXT(График!AC122-График!AB122,"ч")-1)&lt;0,0,TEXT(График!AC122-График!AB122,"ч")-1),"_",TEXT('Ночные Часы'!J121,"Ч")),IF((TEXT(График!AC122-График!AB122,"ч")-1)&lt;0,0,TEXT(График!AC122-График!AB122,"ч")-1)))</f>
        <v>5_16</v>
      </c>
      <c r="K121" s="289" t="str">
        <f>IF(ISTEXT(График!AE122),График!AE122,IF('Ночные Часы'!K121&gt;0,CONCATENATE(IF((TEXT(График!AF122-График!AE122,"ч")-1)&lt;0,0,TEXT(График!AF122-График!AE122,"ч")-1),"_",TEXT('Ночные Часы'!K121,"Ч")),IF((TEXT(График!AF122-График!AE122,"ч")-1)&lt;0,0,TEXT(График!AF122-График!AE122,"ч")-1)))</f>
        <v>17_21</v>
      </c>
      <c r="L121" s="289" t="str">
        <f>IF(ISTEXT(График!AH122),График!AH122,IF('Ночные Часы'!L121&gt;0,CONCATENATE(IF((TEXT(График!AI122-График!AH122,"ч")-1)&lt;0,0,TEXT(График!AI122-График!AH122,"ч")-1),"_",TEXT('Ночные Часы'!L121,"Ч")),IF((TEXT(График!AI122-График!AH122,"ч")-1)&lt;0,0,TEXT(График!AI122-График!AH122,"ч")-1)))</f>
        <v>13_20</v>
      </c>
      <c r="M121" s="289" t="str">
        <f>IF(ISTEXT(График!AK122),График!AK122,IF('Ночные Часы'!M121&gt;0,CONCATENATE(IF((TEXT(График!AL122-График!AK122,"ч")-1)&lt;0,0,TEXT(График!AL122-График!AK122,"ч")-1),"_",TEXT('Ночные Часы'!M121,"Ч")),IF((TEXT(График!AL122-График!AK122,"ч")-1)&lt;0,0,TEXT(График!AL122-График!AK122,"ч")-1)))</f>
        <v>21_2</v>
      </c>
      <c r="N121" s="289" t="str">
        <f>IF(ISTEXT(График!AN122),График!AN122,IF('Ночные Часы'!N121&gt;0,CONCATENATE(IF((TEXT(График!AO122-График!AN122,"ч")-1)&lt;0,0,TEXT(График!AO122-График!AN122,"ч")-1),"_",TEXT('Ночные Часы'!N121,"Ч")),IF((TEXT(График!AO122-График!AN122,"ч")-1)&lt;0,0,TEXT(График!AO122-График!AN122,"ч")-1)))</f>
        <v>22_23</v>
      </c>
      <c r="O121" s="289" t="str">
        <f>IF(ISTEXT(График!AQ122),График!AQ122,IF('Ночные Часы'!O121&gt;0,CONCATENATE(IF((TEXT(График!AR122-График!AQ122,"ч")-1)&lt;0,0,TEXT(График!AR122-График!AQ122,"ч")-1),"_",TEXT('Ночные Часы'!O121,"Ч")),IF((TEXT(График!AR122-График!AQ122,"ч")-1)&lt;0,0,TEXT(График!AR122-График!AQ122,"ч")-1)))</f>
        <v>22_17</v>
      </c>
      <c r="P121" s="289" t="str">
        <f>IF(ISTEXT(График!AT122),График!AT122,IF('Ночные Часы'!P121&gt;0,CONCATENATE(IF((TEXT(График!AU122-График!AT122,"ч")-1)&lt;0,0,TEXT(График!AU122-График!AT122,"ч")-1),"_",TEXT('Ночные Часы'!P121,"Ч")),IF((TEXT(График!AU122-График!AT122,"ч")-1)&lt;0,0,TEXT(График!AU122-График!AT122,"ч")-1)))</f>
        <v>5_20</v>
      </c>
      <c r="Q121" s="289" t="str">
        <f>IF(ISTEXT(График!AW122),График!AW122,IF('Ночные Часы'!Q121&gt;0,CONCATENATE(IF((TEXT(График!AX122-График!AW122,"ч")-1)&lt;0,0,TEXT(График!AX122-График!AW122,"ч")-1),"_",TEXT('Ночные Часы'!Q121,"Ч")),IF((TEXT(График!AX122-График!AW122,"ч")-1)&lt;0,0,TEXT(График!AX122-График!AW122,"ч")-1)))</f>
        <v>3_9</v>
      </c>
      <c r="R121" s="289" t="str">
        <f>IF(ISTEXT(График!AZ122),График!AZ122,IF('Ночные Часы'!R121&gt;0,CONCATENATE(IF((TEXT(График!BA122-График!AZ122,"ч")-1)&lt;0,0,TEXT(График!BA122-График!AZ122,"ч")-1),"_",TEXT('Ночные Часы'!R121,"Ч")),IF((TEXT(График!BA122-График!AZ122,"ч")-1)&lt;0,0,TEXT(График!BA122-График!AZ122,"ч")-1)))</f>
        <v>12_22</v>
      </c>
      <c r="S121" s="289" t="str">
        <f>IF(ISTEXT(График!BC122),График!BC122,IF('Ночные Часы'!S121&gt;0,CONCATENATE(IF((TEXT(График!BD122-График!BC122,"ч")-1)&lt;0,0,TEXT(График!BD122-График!BC122,"ч")-1),"_",TEXT('Ночные Часы'!S121,"Ч")),IF((TEXT(График!BD122-График!BC122,"ч")-1)&lt;0,0,TEXT(График!BD122-График!BC122,"ч")-1)))</f>
        <v>6_4</v>
      </c>
      <c r="T121" s="289" t="e">
        <f>IF(ISTEXT(График!BF122),График!BF122,IF('Ночные Часы'!T121&gt;0,CONCATENATE(IF((TEXT(График!BG122-График!BF122,"ч")-1)&lt;0,0,TEXT(График!BG122-График!BF122,"ч")-1),"_",TEXT('Ночные Часы'!T121,"Ч")),IF((TEXT(График!BG122-График!BF122,"ч")-1)&lt;0,0,TEXT(График!BG122-График!BF122,"ч")-1)))</f>
        <v>#VALUE!</v>
      </c>
      <c r="U121" s="289" t="str">
        <f>IF(ISTEXT(График!BI122),График!BI122,IF('Ночные Часы'!U121&gt;0,CONCATENATE(IF((TEXT(График!BJ122-График!BI122,"ч")-1)&lt;0,0,TEXT(График!BJ122-График!BI122,"ч")-1),"_",TEXT('Ночные Часы'!U121,"Ч")),IF((TEXT(График!BJ122-График!BI122,"ч")-1)&lt;0,0,TEXT(График!BJ122-График!BI122,"ч")-1)))</f>
        <v>7_13</v>
      </c>
      <c r="V121" s="289" t="str">
        <f>IF(ISTEXT(График!BL122),График!BL122,IF('Ночные Часы'!V121&gt;0,CONCATENATE(IF((TEXT(График!BM122-График!BL122,"ч")-1)&lt;0,0,TEXT(График!BM122-График!BL122,"ч")-1),"_",TEXT('Ночные Часы'!V121,"Ч")),IF((TEXT(График!BM122-График!BL122,"ч")-1)&lt;0,0,TEXT(График!BM122-График!BL122,"ч")-1)))</f>
        <v>0_17</v>
      </c>
      <c r="W121" s="289" t="str">
        <f>IF(ISTEXT(График!BO122),График!BO122,IF('Ночные Часы'!W121&gt;0,CONCATENATE(IF((TEXT(График!BP122-График!BO122,"ч")-1)&lt;0,0,TEXT(График!BP122-График!BO122,"ч")-1),"_",TEXT('Ночные Часы'!W121,"Ч")),IF((TEXT(График!BP122-График!BO122,"ч")-1)&lt;0,0,TEXT(График!BP122-График!BO122,"ч")-1)))</f>
        <v>3_15</v>
      </c>
      <c r="X121" s="289" t="str">
        <f>IF(ISTEXT(График!BR122),График!BR122,IF('Ночные Часы'!X121&gt;0,CONCATENATE(IF((TEXT(График!BS122-График!BR122,"ч")-1)&lt;0,0,TEXT(График!BS122-График!BR122,"ч")-1),"_",TEXT('Ночные Часы'!X121,"Ч")),IF((TEXT(График!BS122-График!BR122,"ч")-1)&lt;0,0,TEXT(График!BS122-График!BR122,"ч")-1)))</f>
        <v>11_14</v>
      </c>
      <c r="Y121" s="289" t="str">
        <f>IF(ISTEXT(График!BU122),График!BU122,IF('Ночные Часы'!Y121&gt;0,CONCATENATE(IF((TEXT(График!BV122-График!BU122,"ч")-1)&lt;0,0,TEXT(График!BV122-График!BU122,"ч")-1),"_",TEXT('Ночные Часы'!Y121,"Ч")),IF((TEXT(График!BV122-График!BU122,"ч")-1)&lt;0,0,TEXT(График!BV122-График!BU122,"ч")-1)))</f>
        <v>13_12</v>
      </c>
      <c r="Z121" s="289" t="str">
        <f>IF(ISTEXT(График!BX122),График!BX122,IF('Ночные Часы'!Z121&gt;0,CONCATENATE(IF((TEXT(График!BY122-График!BX122,"ч")-1)&lt;0,0,TEXT(График!BY122-График!BX122,"ч")-1),"_",TEXT('Ночные Часы'!Z121,"Ч")),IF((TEXT(График!BY122-График!BX122,"ч")-1)&lt;0,0,TEXT(График!BY122-График!BX122,"ч")-1)))</f>
        <v>18_4</v>
      </c>
      <c r="AA121" s="289" t="str">
        <f>IF(ISTEXT(График!CA122),График!CA122,IF('Ночные Часы'!AA121&gt;0,CONCATENATE(IF((TEXT(График!CB122-График!CA122,"ч")-1)&lt;0,0,TEXT(График!CB122-График!CA122,"ч")-1),"_",TEXT('Ночные Часы'!AA121,"Ч")),IF((TEXT(График!CB122-График!CA122,"ч")-1)&lt;0,0,TEXT(График!CB122-График!CA122,"ч")-1)))</f>
        <v>5_1</v>
      </c>
      <c r="AB121" s="289" t="str">
        <f>IF(ISTEXT(График!CD122),График!CD122,IF('Ночные Часы'!AB121&gt;0,CONCATENATE(IF((TEXT(График!CE122-График!CD122,"ч")-1)&lt;0,0,TEXT(График!CE122-График!CD122,"ч")-1),"_",TEXT('Ночные Часы'!AB121,"Ч")),IF((TEXT(График!CE122-График!CD122,"ч")-1)&lt;0,0,TEXT(График!CE122-График!CD122,"ч")-1)))</f>
        <v>19_0</v>
      </c>
      <c r="AC121" s="289" t="str">
        <f>IF(ISTEXT(График!CG122),График!CG122,IF('Ночные Часы'!AC121&gt;0,CONCATENATE(IF((TEXT(График!CH122-График!CG122,"ч")-1)&lt;0,0,TEXT(График!CH122-График!CG122,"ч")-1),"_",TEXT('Ночные Часы'!AC121,"Ч")),IF((TEXT(График!CH122-График!CG122,"ч")-1)&lt;0,0,TEXT(График!CH122-График!CG122,"ч")-1)))</f>
        <v>6_15</v>
      </c>
      <c r="AD121" s="289" t="str">
        <f>IF(ISTEXT(График!CJ122),График!CJ122,IF('Ночные Часы'!AD121&gt;0,CONCATENATE(IF((TEXT(График!CK122-График!CJ122,"ч")-1)&lt;0,0,TEXT(График!CK122-График!CJ122,"ч")-1),"_",TEXT('Ночные Часы'!AD121,"Ч")),IF((TEXT(График!CK122-График!CJ122,"ч")-1)&lt;0,0,TEXT(График!CK122-График!CJ122,"ч")-1)))</f>
        <v>6_15</v>
      </c>
      <c r="AE121" s="289" t="str">
        <f>IF(ISTEXT(График!CM122),График!CM122,IF('Ночные Часы'!AE121&gt;0,CONCATENATE(IF((TEXT(График!CN122-График!CM122,"ч")-1)&lt;0,0,TEXT(График!CN122-График!CM122,"ч")-1),"_",TEXT('Ночные Часы'!AE121,"Ч")),IF((TEXT(График!CN122-График!CM122,"ч")-1)&lt;0,0,TEXT(График!CN122-График!CM122,"ч")-1)))</f>
        <v>5_11</v>
      </c>
      <c r="AF121" s="289" t="str">
        <f>IF(ISTEXT(График!CP122),График!CP122,IF('Ночные Часы'!AF121&gt;0,CONCATENATE(IF((TEXT(График!CQ122-График!CP122,"ч")-1)&lt;0,0,TEXT(График!CQ122-График!CP122,"ч")-1),"_",TEXT('Ночные Часы'!AF121,"Ч")),IF((TEXT(График!CQ122-График!CP122,"ч")-1)&lt;0,0,TEXT(График!CQ122-График!CP122,"ч")-1)))</f>
        <v>9_1</v>
      </c>
      <c r="AG121" s="289" t="str">
        <f>IF(ISTEXT(График!CS122),График!CS122,IF('Ночные Часы'!AG121&gt;0,CONCATENATE(IF((TEXT(График!CT122-График!CS122,"ч")-1)&lt;0,0,TEXT(График!CT122-График!CS122,"ч")-1),"_",TEXT('Ночные Часы'!AG121,"Ч")),IF((TEXT(График!CT122-График!CS122,"ч")-1)&lt;0,0,TEXT(График!CT122-График!CS122,"ч")-1)))</f>
        <v>0_2</v>
      </c>
      <c r="AH121" s="284">
        <f>График!CW122</f>
        <v>0</v>
      </c>
      <c r="AI121" s="196" t="e">
        <f t="array" ref="AI121">SUM(IFERROR(--LEFTB(C121:AG121,FIND("_",C121:AG121)-1),C121:AG121))</f>
        <v>#VALUE!</v>
      </c>
      <c r="AJ121" s="284">
        <f t="array" ref="AJ121">SUM(--IFERROR(MID(C121:AG121,SEARCH("_",C121:AG121)+1,1),0))</f>
        <v>59</v>
      </c>
      <c r="AK121" s="285">
        <f>'Ночные Часы'!AH121</f>
        <v>1066.4166666666663</v>
      </c>
      <c r="AL121" s="285">
        <f t="shared" si="5"/>
        <v>1063.958333333333</v>
      </c>
      <c r="AM121" s="351">
        <f t="shared" si="6"/>
        <v>0</v>
      </c>
      <c r="AN121" s="351">
        <f t="shared" si="7"/>
        <v>0</v>
      </c>
      <c r="AO121" s="351">
        <f t="shared" si="8"/>
        <v>0</v>
      </c>
    </row>
    <row r="122" spans="1:41" x14ac:dyDescent="0.25">
      <c r="A122" s="8" t="e">
        <f>VLOOKUP(B122,'Список КК'!$M$2:$N$377,2,TRUE)</f>
        <v>#N/A</v>
      </c>
      <c r="B122" s="9" t="str">
        <f>График!C123</f>
        <v>19.00-19.45</v>
      </c>
      <c r="C122" s="289" t="str">
        <f>IF(ISTEXT(График!G123),График!G123,IF('Ночные Часы'!C122&gt;0,CONCATENATE(IF((TEXT(График!H123-График!G123,"ч")-1)&lt;0,0,TEXT(График!H123-График!G123,"ч")-1),"_",TEXT('Ночные Часы'!C122,"Ч")),IF((TEXT(График!H123-График!G123,"ч")-1)&lt;0,0,TEXT(График!H123-График!G123,"ч")-1)))</f>
        <v>4_7</v>
      </c>
      <c r="D122" s="289" t="str">
        <f>IF(ISTEXT(График!J123),График!J123,IF('Ночные Часы'!D122&gt;0,CONCATENATE(IF((TEXT(График!K123-График!J123,"ч")-1)&lt;0,0,TEXT(График!K123-График!J123,"ч")-1),"_",TEXT('Ночные Часы'!D122,"Ч")),IF((TEXT(График!K123-График!J123,"ч")-1)&lt;0,0,TEXT(График!K123-График!J123,"ч")-1)))</f>
        <v>10_7</v>
      </c>
      <c r="E122" s="289" t="str">
        <f>IF(ISTEXT(График!M123),График!M123,IF('Ночные Часы'!E122&gt;0,CONCATENATE(IF((TEXT(График!N123-График!M123,"ч")-1)&lt;0,0,TEXT(График!N123-График!M123,"ч")-1),"_",TEXT('Ночные Часы'!E122,"Ч")),IF((TEXT(График!N123-График!M123,"ч")-1)&lt;0,0,TEXT(График!N123-График!M123,"ч")-1)))</f>
        <v>0_15</v>
      </c>
      <c r="F122" s="289" t="str">
        <f>IF(ISTEXT(График!P123),График!P123,IF('Ночные Часы'!F122&gt;0,CONCATENATE(IF((TEXT(График!Q123-График!P123,"ч")-1)&lt;0,0,TEXT(График!Q123-График!P123,"ч")-1),"_",TEXT('Ночные Часы'!F122,"Ч")),IF((TEXT(График!Q123-График!P123,"ч")-1)&lt;0,0,TEXT(График!Q123-График!P123,"ч")-1)))</f>
        <v>6_1</v>
      </c>
      <c r="G122" s="289" t="str">
        <f>IF(ISTEXT(График!S123),График!S123,IF('Ночные Часы'!G122&gt;0,CONCATENATE(IF((TEXT(График!T123-График!S123,"ч")-1)&lt;0,0,TEXT(График!T123-График!S123,"ч")-1),"_",TEXT('Ночные Часы'!G122,"Ч")),IF((TEXT(График!T123-График!S123,"ч")-1)&lt;0,0,TEXT(График!T123-График!S123,"ч")-1)))</f>
        <v>11_20</v>
      </c>
      <c r="H122" s="289" t="str">
        <f>IF(ISTEXT(График!V123),График!V123,IF('Ночные Часы'!H122&gt;0,CONCATENATE(IF((TEXT(График!W123-График!V123,"ч")-1)&lt;0,0,TEXT(График!W123-График!V123,"ч")-1),"_",TEXT('Ночные Часы'!H122,"Ч")),IF((TEXT(График!W123-График!V123,"ч")-1)&lt;0,0,TEXT(График!W123-График!V123,"ч")-1)))</f>
        <v>10_1</v>
      </c>
      <c r="I122" s="289" t="str">
        <f>IF(ISTEXT(График!Y123),График!Y123,IF('Ночные Часы'!I122&gt;0,CONCATENATE(IF((TEXT(График!Z123-График!Y123,"ч")-1)&lt;0,0,TEXT(График!Z123-График!Y123,"ч")-1),"_",TEXT('Ночные Часы'!I122,"Ч")),IF((TEXT(График!Z123-График!Y123,"ч")-1)&lt;0,0,TEXT(График!Z123-График!Y123,"ч")-1)))</f>
        <v>18_19</v>
      </c>
      <c r="J122" s="289" t="str">
        <f>IF(ISTEXT(График!AB123),График!AB123,IF('Ночные Часы'!J122&gt;0,CONCATENATE(IF((TEXT(График!AC123-График!AB123,"ч")-1)&lt;0,0,TEXT(График!AC123-График!AB123,"ч")-1),"_",TEXT('Ночные Часы'!J122,"Ч")),IF((TEXT(График!AC123-График!AB123,"ч")-1)&lt;0,0,TEXT(График!AC123-График!AB123,"ч")-1)))</f>
        <v>20_22</v>
      </c>
      <c r="K122" s="289" t="str">
        <f>IF(ISTEXT(График!AE123),График!AE123,IF('Ночные Часы'!K122&gt;0,CONCATENATE(IF((TEXT(График!AF123-График!AE123,"ч")-1)&lt;0,0,TEXT(График!AF123-График!AE123,"ч")-1),"_",TEXT('Ночные Часы'!K122,"Ч")),IF((TEXT(График!AF123-График!AE123,"ч")-1)&lt;0,0,TEXT(График!AF123-График!AE123,"ч")-1)))</f>
        <v>7_3</v>
      </c>
      <c r="L122" s="289" t="str">
        <f>IF(ISTEXT(График!AH123),График!AH123,IF('Ночные Часы'!L122&gt;0,CONCATENATE(IF((TEXT(График!AI123-График!AH123,"ч")-1)&lt;0,0,TEXT(График!AI123-График!AH123,"ч")-1),"_",TEXT('Ночные Часы'!L122,"Ч")),IF((TEXT(График!AI123-График!AH123,"ч")-1)&lt;0,0,TEXT(График!AI123-График!AH123,"ч")-1)))</f>
        <v>19_23</v>
      </c>
      <c r="M122" s="289" t="str">
        <f>IF(ISTEXT(График!AK123),График!AK123,IF('Ночные Часы'!M122&gt;0,CONCATENATE(IF((TEXT(График!AL123-График!AK123,"ч")-1)&lt;0,0,TEXT(График!AL123-График!AK123,"ч")-1),"_",TEXT('Ночные Часы'!M122,"Ч")),IF((TEXT(График!AL123-График!AK123,"ч")-1)&lt;0,0,TEXT(График!AL123-График!AK123,"ч")-1)))</f>
        <v>15_15</v>
      </c>
      <c r="N122" s="289" t="str">
        <f>IF(ISTEXT(График!AN123),График!AN123,IF('Ночные Часы'!N122&gt;0,CONCATENATE(IF((TEXT(График!AO123-График!AN123,"ч")-1)&lt;0,0,TEXT(График!AO123-График!AN123,"ч")-1),"_",TEXT('Ночные Часы'!N122,"Ч")),IF((TEXT(График!AO123-График!AN123,"ч")-1)&lt;0,0,TEXT(График!AO123-График!AN123,"ч")-1)))</f>
        <v>21_15</v>
      </c>
      <c r="O122" s="289" t="str">
        <f>IF(ISTEXT(График!AQ123),График!AQ123,IF('Ночные Часы'!O122&gt;0,CONCATENATE(IF((TEXT(График!AR123-График!AQ123,"ч")-1)&lt;0,0,TEXT(График!AR123-График!AQ123,"ч")-1),"_",TEXT('Ночные Часы'!O122,"Ч")),IF((TEXT(График!AR123-График!AQ123,"ч")-1)&lt;0,0,TEXT(График!AR123-График!AQ123,"ч")-1)))</f>
        <v>4_20</v>
      </c>
      <c r="P122" s="289" t="str">
        <f>IF(ISTEXT(График!AT123),График!AT123,IF('Ночные Часы'!P122&gt;0,CONCATENATE(IF((TEXT(График!AU123-График!AT123,"ч")-1)&lt;0,0,TEXT(График!AU123-График!AT123,"ч")-1),"_",TEXT('Ночные Часы'!P122,"Ч")),IF((TEXT(График!AU123-График!AT123,"ч")-1)&lt;0,0,TEXT(График!AU123-График!AT123,"ч")-1)))</f>
        <v>2_11</v>
      </c>
      <c r="Q122" s="289" t="str">
        <f>IF(ISTEXT(График!AW123),График!AW123,IF('Ночные Часы'!Q122&gt;0,CONCATENATE(IF((TEXT(График!AX123-График!AW123,"ч")-1)&lt;0,0,TEXT(График!AX123-График!AW123,"ч")-1),"_",TEXT('Ночные Часы'!Q122,"Ч")),IF((TEXT(График!AX123-График!AW123,"ч")-1)&lt;0,0,TEXT(График!AX123-График!AW123,"ч")-1)))</f>
        <v>18_13</v>
      </c>
      <c r="R122" s="289" t="str">
        <f>IF(ISTEXT(График!AZ123),График!AZ123,IF('Ночные Часы'!R122&gt;0,CONCATENATE(IF((TEXT(График!BA123-График!AZ123,"ч")-1)&lt;0,0,TEXT(График!BA123-График!AZ123,"ч")-1),"_",TEXT('Ночные Часы'!R122,"Ч")),IF((TEXT(График!BA123-График!AZ123,"ч")-1)&lt;0,0,TEXT(График!BA123-График!AZ123,"ч")-1)))</f>
        <v>6_0</v>
      </c>
      <c r="S122" s="289" t="str">
        <f>IF(ISTEXT(График!BC123),График!BC123,IF('Ночные Часы'!S122&gt;0,CONCATENATE(IF((TEXT(График!BD123-График!BC123,"ч")-1)&lt;0,0,TEXT(График!BD123-График!BC123,"ч")-1),"_",TEXT('Ночные Часы'!S122,"Ч")),IF((TEXT(График!BD123-График!BC123,"ч")-1)&lt;0,0,TEXT(График!BD123-График!BC123,"ч")-1)))</f>
        <v>2_14</v>
      </c>
      <c r="T122" s="289" t="str">
        <f>IF(ISTEXT(График!BF123),График!BF123,IF('Ночные Часы'!T122&gt;0,CONCATENATE(IF((TEXT(График!BG123-График!BF123,"ч")-1)&lt;0,0,TEXT(График!BG123-График!BF123,"ч")-1),"_",TEXT('Ночные Часы'!T122,"Ч")),IF((TEXT(График!BG123-График!BF123,"ч")-1)&lt;0,0,TEXT(График!BG123-График!BF123,"ч")-1)))</f>
        <v>2_2</v>
      </c>
      <c r="U122" s="289" t="str">
        <f>IF(ISTEXT(График!BI123),График!BI123,IF('Ночные Часы'!U122&gt;0,CONCATENATE(IF((TEXT(График!BJ123-График!BI123,"ч")-1)&lt;0,0,TEXT(График!BJ123-График!BI123,"ч")-1),"_",TEXT('Ночные Часы'!U122,"Ч")),IF((TEXT(График!BJ123-График!BI123,"ч")-1)&lt;0,0,TEXT(График!BJ123-График!BI123,"ч")-1)))</f>
        <v>3_9</v>
      </c>
      <c r="V122" s="289" t="str">
        <f>IF(ISTEXT(График!BL123),График!BL123,IF('Ночные Часы'!V122&gt;0,CONCATENATE(IF((TEXT(График!BM123-График!BL123,"ч")-1)&lt;0,0,TEXT(График!BM123-График!BL123,"ч")-1),"_",TEXT('Ночные Часы'!V122,"Ч")),IF((TEXT(График!BM123-График!BL123,"ч")-1)&lt;0,0,TEXT(График!BM123-График!BL123,"ч")-1)))</f>
        <v>0_8</v>
      </c>
      <c r="W122" s="289" t="str">
        <f>IF(ISTEXT(График!BO123),График!BO123,IF('Ночные Часы'!W122&gt;0,CONCATENATE(IF((TEXT(График!BP123-График!BO123,"ч")-1)&lt;0,0,TEXT(График!BP123-График!BO123,"ч")-1),"_",TEXT('Ночные Часы'!W122,"Ч")),IF((TEXT(График!BP123-График!BO123,"ч")-1)&lt;0,0,TEXT(График!BP123-График!BO123,"ч")-1)))</f>
        <v>12_20</v>
      </c>
      <c r="X122" s="289" t="str">
        <f>IF(ISTEXT(График!BR123),График!BR123,IF('Ночные Часы'!X122&gt;0,CONCATENATE(IF((TEXT(График!BS123-График!BR123,"ч")-1)&lt;0,0,TEXT(График!BS123-График!BR123,"ч")-1),"_",TEXT('Ночные Часы'!X122,"Ч")),IF((TEXT(График!BS123-График!BR123,"ч")-1)&lt;0,0,TEXT(График!BS123-График!BR123,"ч")-1)))</f>
        <v>15_23</v>
      </c>
      <c r="Y122" s="289" t="str">
        <f>IF(ISTEXT(График!BU123),График!BU123,IF('Ночные Часы'!Y122&gt;0,CONCATENATE(IF((TEXT(График!BV123-График!BU123,"ч")-1)&lt;0,0,TEXT(График!BV123-График!BU123,"ч")-1),"_",TEXT('Ночные Часы'!Y122,"Ч")),IF((TEXT(График!BV123-График!BU123,"ч")-1)&lt;0,0,TEXT(График!BV123-График!BU123,"ч")-1)))</f>
        <v>14_19</v>
      </c>
      <c r="Z122" s="289" t="str">
        <f>IF(ISTEXT(График!BX123),График!BX123,IF('Ночные Часы'!Z122&gt;0,CONCATENATE(IF((TEXT(График!BY123-График!BX123,"ч")-1)&lt;0,0,TEXT(График!BY123-График!BX123,"ч")-1),"_",TEXT('Ночные Часы'!Z122,"Ч")),IF((TEXT(График!BY123-График!BX123,"ч")-1)&lt;0,0,TEXT(График!BY123-График!BX123,"ч")-1)))</f>
        <v>14_14</v>
      </c>
      <c r="AA122" s="289" t="str">
        <f>IF(ISTEXT(График!CA123),График!CA123,IF('Ночные Часы'!AA122&gt;0,CONCATENATE(IF((TEXT(График!CB123-График!CA123,"ч")-1)&lt;0,0,TEXT(График!CB123-График!CA123,"ч")-1),"_",TEXT('Ночные Часы'!AA122,"Ч")),IF((TEXT(График!CB123-График!CA123,"ч")-1)&lt;0,0,TEXT(График!CB123-График!CA123,"ч")-1)))</f>
        <v>8_12</v>
      </c>
      <c r="AB122" s="289" t="str">
        <f>IF(ISTEXT(График!CD123),График!CD123,IF('Ночные Часы'!AB122&gt;0,CONCATENATE(IF((TEXT(График!CE123-График!CD123,"ч")-1)&lt;0,0,TEXT(График!CE123-График!CD123,"ч")-1),"_",TEXT('Ночные Часы'!AB122,"Ч")),IF((TEXT(График!CE123-График!CD123,"ч")-1)&lt;0,0,TEXT(График!CE123-График!CD123,"ч")-1)))</f>
        <v>16_16</v>
      </c>
      <c r="AC122" s="289" t="str">
        <f>IF(ISTEXT(График!CG123),График!CG123,IF('Ночные Часы'!AC122&gt;0,CONCATENATE(IF((TEXT(График!CH123-График!CG123,"ч")-1)&lt;0,0,TEXT(График!CH123-График!CG123,"ч")-1),"_",TEXT('Ночные Часы'!AC122,"Ч")),IF((TEXT(График!CH123-График!CG123,"ч")-1)&lt;0,0,TEXT(График!CH123-График!CG123,"ч")-1)))</f>
        <v>7_9</v>
      </c>
      <c r="AD122" s="289" t="str">
        <f>IF(ISTEXT(График!CJ123),График!CJ123,IF('Ночные Часы'!AD122&gt;0,CONCATENATE(IF((TEXT(График!CK123-График!CJ123,"ч")-1)&lt;0,0,TEXT(График!CK123-График!CJ123,"ч")-1),"_",TEXT('Ночные Часы'!AD122,"Ч")),IF((TEXT(График!CK123-График!CJ123,"ч")-1)&lt;0,0,TEXT(График!CK123-График!CJ123,"ч")-1)))</f>
        <v>7_9</v>
      </c>
      <c r="AE122" s="289" t="str">
        <f>IF(ISTEXT(График!CM123),График!CM123,IF('Ночные Часы'!AE122&gt;0,CONCATENATE(IF((TEXT(График!CN123-График!CM123,"ч")-1)&lt;0,0,TEXT(График!CN123-График!CM123,"ч")-1),"_",TEXT('Ночные Часы'!AE122,"Ч")),IF((TEXT(График!CN123-График!CM123,"ч")-1)&lt;0,0,TEXT(График!CN123-График!CM123,"ч")-1)))</f>
        <v>0_2</v>
      </c>
      <c r="AF122" s="289" t="str">
        <f>IF(ISTEXT(График!CP123),График!CP123,IF('Ночные Часы'!AF122&gt;0,CONCATENATE(IF((TEXT(График!CQ123-График!CP123,"ч")-1)&lt;0,0,TEXT(График!CQ123-График!CP123,"ч")-1),"_",TEXT('Ночные Часы'!AF122,"Ч")),IF((TEXT(График!CQ123-График!CP123,"ч")-1)&lt;0,0,TEXT(График!CQ123-График!CP123,"ч")-1)))</f>
        <v>6_0</v>
      </c>
      <c r="AG122" s="289" t="str">
        <f>IF(ISTEXT(График!CS123),График!CS123,IF('Ночные Часы'!AG122&gt;0,CONCATENATE(IF((TEXT(График!CT123-График!CS123,"ч")-1)&lt;0,0,TEXT(График!CT123-График!CS123,"ч")-1),"_",TEXT('Ночные Часы'!AG122,"Ч")),IF((TEXT(График!CT123-График!CS123,"ч")-1)&lt;0,0,TEXT(График!CT123-График!CS123,"ч")-1)))</f>
        <v>0_2</v>
      </c>
      <c r="AH122" s="284">
        <f>График!CW123</f>
        <v>0</v>
      </c>
      <c r="AI122" s="196">
        <f t="array" ref="AI122">SUM(IFERROR(--LEFTB(C122:AG122,FIND("_",C122:AG122)-1),C122:AG122))</f>
        <v>277</v>
      </c>
      <c r="AJ122" s="284">
        <f t="array" ref="AJ122">SUM(--IFERROR(MID(C122:AG122,SEARCH("_",C122:AG122)+1,1),0))</f>
        <v>83</v>
      </c>
      <c r="AK122" s="285">
        <f>'Ночные Часы'!AH122</f>
        <v>1078.625</v>
      </c>
      <c r="AL122" s="285">
        <f t="shared" si="5"/>
        <v>1075.1666666666667</v>
      </c>
      <c r="AM122" s="351">
        <f t="shared" si="6"/>
        <v>0</v>
      </c>
      <c r="AN122" s="351">
        <f t="shared" si="7"/>
        <v>0</v>
      </c>
      <c r="AO122" s="351">
        <f t="shared" si="8"/>
        <v>0</v>
      </c>
    </row>
    <row r="123" spans="1:41" x14ac:dyDescent="0.25">
      <c r="A123" s="8" t="e">
        <f>VLOOKUP(B123,'Список КК'!$M$2:$N$377,2,TRUE)</f>
        <v>#N/A</v>
      </c>
      <c r="B123" s="9" t="str">
        <f>График!C124</f>
        <v>20.00-20.45</v>
      </c>
      <c r="C123" s="289" t="str">
        <f>IF(ISTEXT(График!G124),График!G124,IF('Ночные Часы'!C123&gt;0,CONCATENATE(IF((TEXT(График!H124-График!G124,"ч")-1)&lt;0,0,TEXT(График!H124-График!G124,"ч")-1),"_",TEXT('Ночные Часы'!C123,"Ч")),IF((TEXT(График!H124-График!G124,"ч")-1)&lt;0,0,TEXT(График!H124-График!G124,"ч")-1)))</f>
        <v>15_13</v>
      </c>
      <c r="D123" s="289" t="str">
        <f>IF(ISTEXT(График!J124),График!J124,IF('Ночные Часы'!D123&gt;0,CONCATENATE(IF((TEXT(График!K124-График!J124,"ч")-1)&lt;0,0,TEXT(График!K124-График!J124,"ч")-1),"_",TEXT('Ночные Часы'!D123,"Ч")),IF((TEXT(График!K124-График!J124,"ч")-1)&lt;0,0,TEXT(График!K124-График!J124,"ч")-1)))</f>
        <v>2_15</v>
      </c>
      <c r="E123" s="289" t="str">
        <f>IF(ISTEXT(График!M124),График!M124,IF('Ночные Часы'!E123&gt;0,CONCATENATE(IF((TEXT(График!N124-График!M124,"ч")-1)&lt;0,0,TEXT(График!N124-График!M124,"ч")-1),"_",TEXT('Ночные Часы'!E123,"Ч")),IF((TEXT(График!N124-График!M124,"ч")-1)&lt;0,0,TEXT(График!N124-График!M124,"ч")-1)))</f>
        <v>15_12</v>
      </c>
      <c r="F123" s="289" t="str">
        <f>IF(ISTEXT(График!P124),График!P124,IF('Ночные Часы'!F123&gt;0,CONCATENATE(IF((TEXT(График!Q124-График!P124,"ч")-1)&lt;0,0,TEXT(График!Q124-График!P124,"ч")-1),"_",TEXT('Ночные Часы'!F123,"Ч")),IF((TEXT(График!Q124-График!P124,"ч")-1)&lt;0,0,TEXT(График!Q124-График!P124,"ч")-1)))</f>
        <v>12_16</v>
      </c>
      <c r="G123" s="289" t="str">
        <f>IF(ISTEXT(График!S124),График!S124,IF('Ночные Часы'!G123&gt;0,CONCATENATE(IF((TEXT(График!T124-График!S124,"ч")-1)&lt;0,0,TEXT(График!T124-График!S124,"ч")-1),"_",TEXT('Ночные Часы'!G123,"Ч")),IF((TEXT(График!T124-График!S124,"ч")-1)&lt;0,0,TEXT(График!T124-График!S124,"ч")-1)))</f>
        <v>10_23</v>
      </c>
      <c r="H123" s="289" t="str">
        <f>IF(ISTEXT(График!V124),График!V124,IF('Ночные Часы'!H123&gt;0,CONCATENATE(IF((TEXT(График!W124-График!V124,"ч")-1)&lt;0,0,TEXT(График!W124-График!V124,"ч")-1),"_",TEXT('Ночные Часы'!H123,"Ч")),IF((TEXT(График!W124-График!V124,"ч")-1)&lt;0,0,TEXT(График!W124-График!V124,"ч")-1)))</f>
        <v>21_20</v>
      </c>
      <c r="I123" s="289" t="str">
        <f>IF(ISTEXT(График!Y124),График!Y124,IF('Ночные Часы'!I123&gt;0,CONCATENATE(IF((TEXT(График!Z124-График!Y124,"ч")-1)&lt;0,0,TEXT(График!Z124-График!Y124,"ч")-1),"_",TEXT('Ночные Часы'!I123,"Ч")),IF((TEXT(График!Z124-График!Y124,"ч")-1)&lt;0,0,TEXT(График!Z124-График!Y124,"ч")-1)))</f>
        <v>6_0</v>
      </c>
      <c r="J123" s="289" t="str">
        <f>IF(ISTEXT(График!AB124),График!AB124,IF('Ночные Часы'!J123&gt;0,CONCATENATE(IF((TEXT(График!AC124-График!AB124,"ч")-1)&lt;0,0,TEXT(График!AC124-График!AB124,"ч")-1),"_",TEXT('Ночные Часы'!J123,"Ч")),IF((TEXT(График!AC124-График!AB124,"ч")-1)&lt;0,0,TEXT(График!AC124-График!AB124,"ч")-1)))</f>
        <v>20_17</v>
      </c>
      <c r="K123" s="289" t="str">
        <f>IF(ISTEXT(График!AE124),График!AE124,IF('Ночные Часы'!K123&gt;0,CONCATENATE(IF((TEXT(График!AF124-График!AE124,"ч")-1)&lt;0,0,TEXT(График!AF124-График!AE124,"ч")-1),"_",TEXT('Ночные Часы'!K123,"Ч")),IF((TEXT(График!AF124-График!AE124,"ч")-1)&lt;0,0,TEXT(График!AF124-График!AE124,"ч")-1)))</f>
        <v>9_13</v>
      </c>
      <c r="L123" s="289" t="str">
        <f>IF(ISTEXT(График!AH124),График!AH124,IF('Ночные Часы'!L123&gt;0,CONCATENATE(IF((TEXT(График!AI124-График!AH124,"ч")-1)&lt;0,0,TEXT(График!AI124-График!AH124,"ч")-1),"_",TEXT('Ночные Часы'!L123,"Ч")),IF((TEXT(График!AI124-График!AH124,"ч")-1)&lt;0,0,TEXT(График!AI124-График!AH124,"ч")-1)))</f>
        <v>22_17</v>
      </c>
      <c r="M123" s="289" t="str">
        <f>IF(ISTEXT(График!AK124),График!AK124,IF('Ночные Часы'!M123&gt;0,CONCATENATE(IF((TEXT(График!AL124-График!AK124,"ч")-1)&lt;0,0,TEXT(График!AL124-График!AK124,"ч")-1),"_",TEXT('Ночные Часы'!M123,"Ч")),IF((TEXT(График!AL124-График!AK124,"ч")-1)&lt;0,0,TEXT(График!AL124-График!AK124,"ч")-1)))</f>
        <v>2_19</v>
      </c>
      <c r="N123" s="289" t="str">
        <f>IF(ISTEXT(График!AN124),График!AN124,IF('Ночные Часы'!N123&gt;0,CONCATENATE(IF((TEXT(График!AO124-График!AN124,"ч")-1)&lt;0,0,TEXT(График!AO124-График!AN124,"ч")-1),"_",TEXT('Ночные Часы'!N123,"Ч")),IF((TEXT(График!AO124-График!AN124,"ч")-1)&lt;0,0,TEXT(График!AO124-График!AN124,"ч")-1)))</f>
        <v>7_7</v>
      </c>
      <c r="O123" s="289" t="str">
        <f>IF(ISTEXT(График!AQ124),График!AQ124,IF('Ночные Часы'!O123&gt;0,CONCATENATE(IF((TEXT(График!AR124-График!AQ124,"ч")-1)&lt;0,0,TEXT(График!AR124-График!AQ124,"ч")-1),"_",TEXT('Ночные Часы'!O123,"Ч")),IF((TEXT(График!AR124-График!AQ124,"ч")-1)&lt;0,0,TEXT(График!AR124-График!AQ124,"ч")-1)))</f>
        <v>21_18</v>
      </c>
      <c r="P123" s="289" t="str">
        <f>IF(ISTEXT(График!AT124),График!AT124,IF('Ночные Часы'!P123&gt;0,CONCATENATE(IF((TEXT(График!AU124-График!AT124,"ч")-1)&lt;0,0,TEXT(График!AU124-График!AT124,"ч")-1),"_",TEXT('Ночные Часы'!P123,"Ч")),IF((TEXT(График!AU124-График!AT124,"ч")-1)&lt;0,0,TEXT(График!AU124-График!AT124,"ч")-1)))</f>
        <v>22_17</v>
      </c>
      <c r="Q123" s="289" t="str">
        <f>IF(ISTEXT(График!AW124),График!AW124,IF('Ночные Часы'!Q123&gt;0,CONCATENATE(IF((TEXT(График!AX124-График!AW124,"ч")-1)&lt;0,0,TEXT(График!AX124-График!AW124,"ч")-1),"_",TEXT('Ночные Часы'!Q123,"Ч")),IF((TEXT(График!AX124-График!AW124,"ч")-1)&lt;0,0,TEXT(График!AX124-График!AW124,"ч")-1)))</f>
        <v>17_20</v>
      </c>
      <c r="R123" s="289" t="str">
        <f>IF(ISTEXT(График!AZ124),График!AZ124,IF('Ночные Часы'!R123&gt;0,CONCATENATE(IF((TEXT(График!BA124-График!AZ124,"ч")-1)&lt;0,0,TEXT(График!BA124-График!AZ124,"ч")-1),"_",TEXT('Ночные Часы'!R123,"Ч")),IF((TEXT(График!BA124-График!AZ124,"ч")-1)&lt;0,0,TEXT(График!BA124-График!AZ124,"ч")-1)))</f>
        <v>1_14</v>
      </c>
      <c r="S123" s="289" t="str">
        <f>IF(ISTEXT(График!BC124),График!BC124,IF('Ночные Часы'!S123&gt;0,CONCATENATE(IF((TEXT(График!BD124-График!BC124,"ч")-1)&lt;0,0,TEXT(График!BD124-График!BC124,"ч")-1),"_",TEXT('Ночные Часы'!S123,"Ч")),IF((TEXT(График!BD124-График!BC124,"ч")-1)&lt;0,0,TEXT(График!BD124-График!BC124,"ч")-1)))</f>
        <v>8_23</v>
      </c>
      <c r="T123" s="289" t="e">
        <f>IF(ISTEXT(График!BF124),График!BF124,IF('Ночные Часы'!T123&gt;0,CONCATENATE(IF((TEXT(График!BG124-График!BF124,"ч")-1)&lt;0,0,TEXT(График!BG124-График!BF124,"ч")-1),"_",TEXT('Ночные Часы'!T123,"Ч")),IF((TEXT(График!BG124-График!BF124,"ч")-1)&lt;0,0,TEXT(График!BG124-График!BF124,"ч")-1)))</f>
        <v>#VALUE!</v>
      </c>
      <c r="U123" s="289" t="str">
        <f>IF(ISTEXT(График!BI124),График!BI124,IF('Ночные Часы'!U123&gt;0,CONCATENATE(IF((TEXT(График!BJ124-График!BI124,"ч")-1)&lt;0,0,TEXT(График!BJ124-График!BI124,"ч")-1),"_",TEXT('Ночные Часы'!U123,"Ч")),IF((TEXT(График!BJ124-График!BI124,"ч")-1)&lt;0,0,TEXT(График!BJ124-График!BI124,"ч")-1)))</f>
        <v>4_3</v>
      </c>
      <c r="V123" s="289" t="str">
        <f>IF(ISTEXT(График!BL124),График!BL124,IF('Ночные Часы'!V123&gt;0,CONCATENATE(IF((TEXT(График!BM124-График!BL124,"ч")-1)&lt;0,0,TEXT(График!BM124-График!BL124,"ч")-1),"_",TEXT('Ночные Часы'!V123,"Ч")),IF((TEXT(График!BM124-График!BL124,"ч")-1)&lt;0,0,TEXT(График!BM124-График!BL124,"ч")-1)))</f>
        <v>11_21</v>
      </c>
      <c r="W123" s="289" t="str">
        <f>IF(ISTEXT(График!BO124),График!BO124,IF('Ночные Часы'!W123&gt;0,CONCATENATE(IF((TEXT(График!BP124-График!BO124,"ч")-1)&lt;0,0,TEXT(График!BP124-График!BO124,"ч")-1),"_",TEXT('Ночные Часы'!W123,"Ч")),IF((TEXT(График!BP124-График!BO124,"ч")-1)&lt;0,0,TEXT(График!BP124-График!BO124,"ч")-1)))</f>
        <v>17_0</v>
      </c>
      <c r="X123" s="289" t="str">
        <f>IF(ISTEXT(График!BR124),График!BR124,IF('Ночные Часы'!X123&gt;0,CONCATENATE(IF((TEXT(График!BS124-График!BR124,"ч")-1)&lt;0,0,TEXT(График!BS124-График!BR124,"ч")-1),"_",TEXT('Ночные Часы'!X123,"Ч")),IF((TEXT(График!BS124-График!BR124,"ч")-1)&lt;0,0,TEXT(График!BS124-График!BR124,"ч")-1)))</f>
        <v>17_17</v>
      </c>
      <c r="Y123" s="289" t="str">
        <f>IF(ISTEXT(График!BU124),График!BU124,IF('Ночные Часы'!Y123&gt;0,CONCATENATE(IF((TEXT(График!BV124-График!BU124,"ч")-1)&lt;0,0,TEXT(График!BV124-График!BU124,"ч")-1),"_",TEXT('Ночные Часы'!Y123,"Ч")),IF((TEXT(График!BV124-График!BU124,"ч")-1)&lt;0,0,TEXT(График!BV124-График!BU124,"ч")-1)))</f>
        <v>2_7</v>
      </c>
      <c r="Z123" s="289" t="str">
        <f>IF(ISTEXT(График!BX124),График!BX124,IF('Ночные Часы'!Z123&gt;0,CONCATENATE(IF((TEXT(График!BY124-График!BX124,"ч")-1)&lt;0,0,TEXT(График!BY124-График!BX124,"ч")-1),"_",TEXT('Ночные Часы'!Z123,"Ч")),IF((TEXT(График!BY124-График!BX124,"ч")-1)&lt;0,0,TEXT(График!BY124-График!BX124,"ч")-1)))</f>
        <v>12_1</v>
      </c>
      <c r="AA123" s="289" t="str">
        <f>IF(ISTEXT(График!CA124),График!CA124,IF('Ночные Часы'!AA123&gt;0,CONCATENATE(IF((TEXT(График!CB124-График!CA124,"ч")-1)&lt;0,0,TEXT(График!CB124-График!CA124,"ч")-1),"_",TEXT('Ночные Часы'!AA123,"Ч")),IF((TEXT(График!CB124-График!CA124,"ч")-1)&lt;0,0,TEXT(График!CB124-График!CA124,"ч")-1)))</f>
        <v>4_16</v>
      </c>
      <c r="AB123" s="289" t="str">
        <f>IF(ISTEXT(График!CD124),График!CD124,IF('Ночные Часы'!AB123&gt;0,CONCATENATE(IF((TEXT(График!CE124-График!CD124,"ч")-1)&lt;0,0,TEXT(График!CE124-График!CD124,"ч")-1),"_",TEXT('Ночные Часы'!AB123,"Ч")),IF((TEXT(График!CE124-График!CD124,"ч")-1)&lt;0,0,TEXT(График!CE124-График!CD124,"ч")-1)))</f>
        <v>2_11</v>
      </c>
      <c r="AC123" s="289" t="str">
        <f>IF(ISTEXT(График!CG124),График!CG124,IF('Ночные Часы'!AC123&gt;0,CONCATENATE(IF((TEXT(График!CH124-График!CG124,"ч")-1)&lt;0,0,TEXT(График!CH124-График!CG124,"ч")-1),"_",TEXT('Ночные Часы'!AC123,"Ч")),IF((TEXT(График!CH124-График!CG124,"ч")-1)&lt;0,0,TEXT(График!CH124-График!CG124,"ч")-1)))</f>
        <v>15_19</v>
      </c>
      <c r="AD123" s="289" t="str">
        <f>IF(ISTEXT(График!CJ124),График!CJ124,IF('Ночные Часы'!AD123&gt;0,CONCATENATE(IF((TEXT(График!CK124-График!CJ124,"ч")-1)&lt;0,0,TEXT(График!CK124-График!CJ124,"ч")-1),"_",TEXT('Ночные Часы'!AD123,"Ч")),IF((TEXT(График!CK124-График!CJ124,"ч")-1)&lt;0,0,TEXT(График!CK124-График!CJ124,"ч")-1)))</f>
        <v>15_19</v>
      </c>
      <c r="AE123" s="289" t="str">
        <f>IF(ISTEXT(График!CM124),График!CM124,IF('Ночные Часы'!AE123&gt;0,CONCATENATE(IF((TEXT(График!CN124-График!CM124,"ч")-1)&lt;0,0,TEXT(График!CN124-График!CM124,"ч")-1),"_",TEXT('Ночные Часы'!AE123,"Ч")),IF((TEXT(График!CN124-График!CM124,"ч")-1)&lt;0,0,TEXT(График!CN124-График!CM124,"ч")-1)))</f>
        <v>17_18</v>
      </c>
      <c r="AF123" s="289" t="str">
        <f>IF(ISTEXT(График!CP124),График!CP124,IF('Ночные Часы'!AF123&gt;0,CONCATENATE(IF((TEXT(График!CQ124-График!CP124,"ч")-1)&lt;0,0,TEXT(График!CQ124-График!CP124,"ч")-1),"_",TEXT('Ночные Часы'!AF123,"Ч")),IF((TEXT(График!CQ124-График!CP124,"ч")-1)&lt;0,0,TEXT(График!CQ124-График!CP124,"ч")-1)))</f>
        <v>15_5</v>
      </c>
      <c r="AG123" s="289" t="str">
        <f>IF(ISTEXT(График!CS124),График!CS124,IF('Ночные Часы'!AG123&gt;0,CONCATENATE(IF((TEXT(График!CT124-График!CS124,"ч")-1)&lt;0,0,TEXT(График!CT124-График!CS124,"ч")-1),"_",TEXT('Ночные Часы'!AG123,"Ч")),IF((TEXT(График!CT124-График!CS124,"ч")-1)&lt;0,0,TEXT(График!CT124-График!CS124,"ч")-1)))</f>
        <v>0_2</v>
      </c>
      <c r="AH123" s="284">
        <f>График!CW124</f>
        <v>0</v>
      </c>
      <c r="AI123" s="196" t="e">
        <f t="array" ref="AI123">SUM(IFERROR(--LEFTB(C123:AG123,FIND("_",C123:AG123)-1),C123:AG123))</f>
        <v>#VALUE!</v>
      </c>
      <c r="AJ123" s="284">
        <f t="array" ref="AJ123">SUM(--IFERROR(MID(C123:AG123,SEARCH("_",C123:AG123)+1,1),0))</f>
        <v>52</v>
      </c>
      <c r="AK123" s="285">
        <f>'Ночные Часы'!AH123</f>
        <v>1040.1666666666665</v>
      </c>
      <c r="AL123" s="285">
        <f t="shared" si="5"/>
        <v>1037.9999999999998</v>
      </c>
      <c r="AM123" s="351">
        <f t="shared" si="6"/>
        <v>0</v>
      </c>
      <c r="AN123" s="351">
        <f t="shared" si="7"/>
        <v>0</v>
      </c>
      <c r="AO123" s="351">
        <f t="shared" si="8"/>
        <v>0</v>
      </c>
    </row>
    <row r="124" spans="1:41" x14ac:dyDescent="0.25">
      <c r="A124" s="8" t="e">
        <f>VLOOKUP(B124,'Список КК'!$M$2:$N$377,2,TRUE)</f>
        <v>#N/A</v>
      </c>
      <c r="B124" s="9" t="str">
        <f>График!C125</f>
        <v>21.00-21.45</v>
      </c>
      <c r="C124" s="289" t="str">
        <f>IF(ISTEXT(График!G125),График!G125,IF('Ночные Часы'!C124&gt;0,CONCATENATE(IF((TEXT(График!H125-График!G125,"ч")-1)&lt;0,0,TEXT(График!H125-График!G125,"ч")-1),"_",TEXT('Ночные Часы'!C124,"Ч")),IF((TEXT(График!H125-График!G125,"ч")-1)&lt;0,0,TEXT(График!H125-График!G125,"ч")-1)))</f>
        <v>13_1</v>
      </c>
      <c r="D124" s="289" t="str">
        <f>IF(ISTEXT(График!J125),График!J125,IF('Ночные Часы'!D124&gt;0,CONCATENATE(IF((TEXT(График!K125-График!J125,"ч")-1)&lt;0,0,TEXT(График!K125-График!J125,"ч")-1),"_",TEXT('Ночные Часы'!D124,"Ч")),IF((TEXT(График!K125-График!J125,"ч")-1)&lt;0,0,TEXT(График!K125-График!J125,"ч")-1)))</f>
        <v>17_23</v>
      </c>
      <c r="E124" s="289" t="str">
        <f>IF(ISTEXT(График!M125),График!M125,IF('Ночные Часы'!E124&gt;0,CONCATENATE(IF((TEXT(График!N125-График!M125,"ч")-1)&lt;0,0,TEXT(График!N125-График!M125,"ч")-1),"_",TEXT('Ночные Часы'!E124,"Ч")),IF((TEXT(График!N125-График!M125,"ч")-1)&lt;0,0,TEXT(График!N125-График!M125,"ч")-1)))</f>
        <v>21_6</v>
      </c>
      <c r="F124" s="289" t="str">
        <f>IF(ISTEXT(График!P125),График!P125,IF('Ночные Часы'!F124&gt;0,CONCATENATE(IF((TEXT(График!Q125-График!P125,"ч")-1)&lt;0,0,TEXT(График!Q125-График!P125,"ч")-1),"_",TEXT('Ночные Часы'!F124,"Ч")),IF((TEXT(График!Q125-График!P125,"ч")-1)&lt;0,0,TEXT(График!Q125-График!P125,"ч")-1)))</f>
        <v>15_20</v>
      </c>
      <c r="G124" s="289" t="str">
        <f>IF(ISTEXT(График!S125),График!S125,IF('Ночные Часы'!G124&gt;0,CONCATENATE(IF((TEXT(График!T125-График!S125,"ч")-1)&lt;0,0,TEXT(График!T125-График!S125,"ч")-1),"_",TEXT('Ночные Часы'!G124,"Ч")),IF((TEXT(График!T125-График!S125,"ч")-1)&lt;0,0,TEXT(График!T125-График!S125,"ч")-1)))</f>
        <v>2_21</v>
      </c>
      <c r="H124" s="289" t="str">
        <f>IF(ISTEXT(График!V125),График!V125,IF('Ночные Часы'!H124&gt;0,CONCATENATE(IF((TEXT(График!W125-График!V125,"ч")-1)&lt;0,0,TEXT(График!W125-График!V125,"ч")-1),"_",TEXT('Ночные Часы'!H124,"Ч")),IF((TEXT(График!W125-График!V125,"ч")-1)&lt;0,0,TEXT(График!W125-График!V125,"ч")-1)))</f>
        <v>8_11</v>
      </c>
      <c r="I124" s="289" t="str">
        <f>IF(ISTEXT(График!Y125),График!Y125,IF('Ночные Часы'!I124&gt;0,CONCATENATE(IF((TEXT(График!Z125-График!Y125,"ч")-1)&lt;0,0,TEXT(График!Z125-График!Y125,"ч")-1),"_",TEXT('Ночные Часы'!I124,"Ч")),IF((TEXT(График!Z125-График!Y125,"ч")-1)&lt;0,0,TEXT(График!Z125-График!Y125,"ч")-1)))</f>
        <v>4_10</v>
      </c>
      <c r="J124" s="289" t="str">
        <f>IF(ISTEXT(График!AB125),График!AB125,IF('Ночные Часы'!J124&gt;0,CONCATENATE(IF((TEXT(График!AC125-График!AB125,"ч")-1)&lt;0,0,TEXT(График!AC125-График!AB125,"ч")-1),"_",TEXT('Ночные Часы'!J124,"Ч")),IF((TEXT(График!AC125-График!AB125,"ч")-1)&lt;0,0,TEXT(График!AC125-График!AB125,"ч")-1)))</f>
        <v>8_23</v>
      </c>
      <c r="K124" s="289" t="str">
        <f>IF(ISTEXT(График!AE125),График!AE125,IF('Ночные Часы'!K124&gt;0,CONCATENATE(IF((TEXT(График!AF125-График!AE125,"ч")-1)&lt;0,0,TEXT(График!AF125-График!AE125,"ч")-1),"_",TEXT('Ночные Часы'!K124,"Ч")),IF((TEXT(График!AF125-График!AE125,"ч")-1)&lt;0,0,TEXT(График!AF125-График!AE125,"ч")-1)))</f>
        <v>18_9</v>
      </c>
      <c r="L124" s="289" t="str">
        <f>IF(ISTEXT(График!AH125),График!AH125,IF('Ночные Часы'!L124&gt;0,CONCATENATE(IF((TEXT(График!AI125-График!AH125,"ч")-1)&lt;0,0,TEXT(График!AI125-График!AH125,"ч")-1),"_",TEXT('Ночные Часы'!L124,"Ч")),IF((TEXT(График!AI125-График!AH125,"ч")-1)&lt;0,0,TEXT(График!AI125-График!AH125,"ч")-1)))</f>
        <v>21_19</v>
      </c>
      <c r="M124" s="289" t="str">
        <f>IF(ISTEXT(График!AK125),График!AK125,IF('Ночные Часы'!M124&gt;0,CONCATENATE(IF((TEXT(График!AL125-График!AK125,"ч")-1)&lt;0,0,TEXT(График!AL125-График!AK125,"ч")-1),"_",TEXT('Ночные Часы'!M124,"Ч")),IF((TEXT(График!AL125-График!AK125,"ч")-1)&lt;0,0,TEXT(График!AL125-График!AK125,"ч")-1)))</f>
        <v>3_21</v>
      </c>
      <c r="N124" s="289" t="str">
        <f>IF(ISTEXT(График!AN125),График!AN125,IF('Ночные Часы'!N124&gt;0,CONCATENATE(IF((TEXT(График!AO125-График!AN125,"ч")-1)&lt;0,0,TEXT(График!AO125-График!AN125,"ч")-1),"_",TEXT('Ночные Часы'!N124,"Ч")),IF((TEXT(График!AO125-График!AN125,"ч")-1)&lt;0,0,TEXT(График!AO125-График!AN125,"ч")-1)))</f>
        <v>6_4</v>
      </c>
      <c r="O124" s="289" t="str">
        <f>IF(ISTEXT(График!AQ125),График!AQ125,IF('Ночные Часы'!O124&gt;0,CONCATENATE(IF((TEXT(График!AR125-График!AQ125,"ч")-1)&lt;0,0,TEXT(График!AR125-График!AQ125,"ч")-1),"_",TEXT('Ночные Часы'!O124,"Ч")),IF((TEXT(График!AR125-График!AQ125,"ч")-1)&lt;0,0,TEXT(График!AR125-График!AQ125,"ч")-1)))</f>
        <v>5_12</v>
      </c>
      <c r="P124" s="289" t="str">
        <f>IF(ISTEXT(График!AT125),График!AT125,IF('Ночные Часы'!P124&gt;0,CONCATENATE(IF((TEXT(График!AU125-График!AT125,"ч")-1)&lt;0,0,TEXT(График!AU125-График!AT125,"ч")-1),"_",TEXT('Ночные Часы'!P124,"Ч")),IF((TEXT(График!AU125-График!AT125,"ч")-1)&lt;0,0,TEXT(График!AU125-График!AT125,"ч")-1)))</f>
        <v>20_14</v>
      </c>
      <c r="Q124" s="289" t="str">
        <f>IF(ISTEXT(График!AW125),График!AW125,IF('Ночные Часы'!Q124&gt;0,CONCATENATE(IF((TEXT(График!AX125-График!AW125,"ч")-1)&lt;0,0,TEXT(График!AX125-График!AW125,"ч")-1),"_",TEXT('Ночные Часы'!Q124,"Ч")),IF((TEXT(График!AX125-График!AW125,"ч")-1)&lt;0,0,TEXT(График!AX125-График!AW125,"ч")-1)))</f>
        <v>18_22</v>
      </c>
      <c r="R124" s="289" t="str">
        <f>IF(ISTEXT(График!AZ125),График!AZ125,IF('Ночные Часы'!R124&gt;0,CONCATENATE(IF((TEXT(График!BA125-График!AZ125,"ч")-1)&lt;0,0,TEXT(График!BA125-График!AZ125,"ч")-1),"_",TEXT('Ночные Часы'!R124,"Ч")),IF((TEXT(График!BA125-График!AZ125,"ч")-1)&lt;0,0,TEXT(График!BA125-График!AZ125,"ч")-1)))</f>
        <v>20_16</v>
      </c>
      <c r="S124" s="289" t="str">
        <f>IF(ISTEXT(График!BC125),График!BC125,IF('Ночные Часы'!S124&gt;0,CONCATENATE(IF((TEXT(График!BD125-График!BC125,"ч")-1)&lt;0,0,TEXT(График!BD125-График!BC125,"ч")-1),"_",TEXT('Ночные Часы'!S124,"Ч")),IF((TEXT(График!BD125-График!BC125,"ч")-1)&lt;0,0,TEXT(График!BD125-График!BC125,"ч")-1)))</f>
        <v>17_9</v>
      </c>
      <c r="T124" s="289" t="str">
        <f>IF(ISTEXT(График!BF125),График!BF125,IF('Ночные Часы'!T124&gt;0,CONCATENATE(IF((TEXT(График!BG125-График!BF125,"ч")-1)&lt;0,0,TEXT(График!BG125-График!BF125,"ч")-1),"_",TEXT('Ночные Часы'!T124,"Ч")),IF((TEXT(График!BG125-График!BF125,"ч")-1)&lt;0,0,TEXT(График!BG125-График!BF125,"ч")-1)))</f>
        <v>21_5</v>
      </c>
      <c r="U124" s="289" t="str">
        <f>IF(ISTEXT(График!BI125),График!BI125,IF('Ночные Часы'!U124&gt;0,CONCATENATE(IF((TEXT(График!BJ125-График!BI125,"ч")-1)&lt;0,0,TEXT(График!BJ125-График!BI125,"ч")-1),"_",TEXT('Ночные Часы'!U124,"Ч")),IF((TEXT(График!BJ125-График!BI125,"ч")-1)&lt;0,0,TEXT(График!BJ125-График!BI125,"ч")-1)))</f>
        <v>20_17</v>
      </c>
      <c r="V124" s="289" t="str">
        <f>IF(ISTEXT(График!BL125),График!BL125,IF('Ночные Часы'!V124&gt;0,CONCATENATE(IF((TEXT(График!BM125-График!BL125,"ч")-1)&lt;0,0,TEXT(График!BM125-График!BL125,"ч")-1),"_",TEXT('Ночные Часы'!V124,"Ч")),IF((TEXT(График!BM125-График!BL125,"ч")-1)&lt;0,0,TEXT(График!BM125-График!BL125,"ч")-1)))</f>
        <v>9_13</v>
      </c>
      <c r="W124" s="289" t="str">
        <f>IF(ISTEXT(График!BO125),График!BO125,IF('Ночные Часы'!W124&gt;0,CONCATENATE(IF((TEXT(График!BP125-График!BO125,"ч")-1)&lt;0,0,TEXT(График!BP125-График!BO125,"ч")-1),"_",TEXT('Ночные Часы'!W124,"Ч")),IF((TEXT(График!BP125-График!BO125,"ч")-1)&lt;0,0,TEXT(График!BP125-График!BO125,"ч")-1)))</f>
        <v>20_20</v>
      </c>
      <c r="X124" s="289" t="str">
        <f>IF(ISTEXT(График!BR125),График!BR125,IF('Ночные Часы'!X124&gt;0,CONCATENATE(IF((TEXT(График!BS125-График!BR125,"ч")-1)&lt;0,0,TEXT(График!BS125-График!BR125,"ч")-1),"_",TEXT('Ночные Часы'!X124,"Ч")),IF((TEXT(График!BS125-График!BR125,"ч")-1)&lt;0,0,TEXT(График!BS125-График!BR125,"ч")-1)))</f>
        <v>9_19</v>
      </c>
      <c r="Y124" s="289" t="str">
        <f>IF(ISTEXT(График!BU125),График!BU125,IF('Ночные Часы'!Y124&gt;0,CONCATENATE(IF((TEXT(График!BV125-График!BU125,"ч")-1)&lt;0,0,TEXT(График!BV125-График!BU125,"ч")-1),"_",TEXT('Ночные Часы'!Y124,"Ч")),IF((TEXT(График!BV125-График!BU125,"ч")-1)&lt;0,0,TEXT(График!BV125-График!BU125,"ч")-1)))</f>
        <v>11_23</v>
      </c>
      <c r="Z124" s="289" t="str">
        <f>IF(ISTEXT(График!BX125),График!BX125,IF('Ночные Часы'!Z124&gt;0,CONCATENATE(IF((TEXT(График!BY125-График!BX125,"ч")-1)&lt;0,0,TEXT(График!BY125-График!BX125,"ч")-1),"_",TEXT('Ночные Часы'!Z124,"Ч")),IF((TEXT(График!BY125-График!BX125,"ч")-1)&lt;0,0,TEXT(График!BY125-График!BX125,"ч")-1)))</f>
        <v>12_21</v>
      </c>
      <c r="AA124" s="289" t="e">
        <f>IF(ISTEXT(График!CA125),График!CA125,IF('Ночные Часы'!AA124&gt;0,CONCATENATE(IF((TEXT(График!CB125-График!CA125,"ч")-1)&lt;0,0,TEXT(График!CB125-График!CA125,"ч")-1),"_",TEXT('Ночные Часы'!AA124,"Ч")),IF((TEXT(График!CB125-График!CA125,"ч")-1)&lt;0,0,TEXT(График!CB125-График!CA125,"ч")-1)))</f>
        <v>#VALUE!</v>
      </c>
      <c r="AB124" s="289" t="str">
        <f>IF(ISTEXT(График!CD125),График!CD125,IF('Ночные Часы'!AB124&gt;0,CONCATENATE(IF((TEXT(График!CE125-График!CD125,"ч")-1)&lt;0,0,TEXT(График!CE125-График!CD125,"ч")-1),"_",TEXT('Ночные Часы'!AB124,"Ч")),IF((TEXT(График!CE125-График!CD125,"ч")-1)&lt;0,0,TEXT(График!CE125-График!CD125,"ч")-1)))</f>
        <v>7_13</v>
      </c>
      <c r="AC124" s="289" t="str">
        <f>IF(ISTEXT(График!CG125),График!CG125,IF('Ночные Часы'!AC124&gt;0,CONCATENATE(IF((TEXT(График!CH125-График!CG125,"ч")-1)&lt;0,0,TEXT(График!CH125-График!CG125,"ч")-1),"_",TEXT('Ночные Часы'!AC124,"Ч")),IF((TEXT(График!CH125-График!CG125,"ч")-1)&lt;0,0,TEXT(График!CH125-График!CG125,"ч")-1)))</f>
        <v>0_6</v>
      </c>
      <c r="AD124" s="289" t="str">
        <f>IF(ISTEXT(График!CJ125),График!CJ125,IF('Ночные Часы'!AD124&gt;0,CONCATENATE(IF((TEXT(График!CK125-График!CJ125,"ч")-1)&lt;0,0,TEXT(График!CK125-График!CJ125,"ч")-1),"_",TEXT('Ночные Часы'!AD124,"Ч")),IF((TEXT(График!CK125-График!CJ125,"ч")-1)&lt;0,0,TEXT(График!CK125-График!CJ125,"ч")-1)))</f>
        <v>0_6</v>
      </c>
      <c r="AE124" s="289" t="str">
        <f>IF(ISTEXT(График!CM125),График!CM125,IF('Ночные Часы'!AE124&gt;0,CONCATENATE(IF((TEXT(График!CN125-График!CM125,"ч")-1)&lt;0,0,TEXT(График!CN125-График!CM125,"ч")-1),"_",TEXT('Ночные Часы'!AE124,"Ч")),IF((TEXT(График!CN125-График!CM125,"ч")-1)&lt;0,0,TEXT(График!CN125-График!CM125,"ч")-1)))</f>
        <v>20_17</v>
      </c>
      <c r="AF124" s="289" t="str">
        <f>IF(ISTEXT(График!CP125),График!CP125,IF('Ночные Часы'!AF124&gt;0,CONCATENATE(IF((TEXT(График!CQ125-График!CP125,"ч")-1)&lt;0,0,TEXT(График!CQ125-График!CP125,"ч")-1),"_",TEXT('Ночные Часы'!AF124,"Ч")),IF((TEXT(График!CQ125-График!CP125,"ч")-1)&lt;0,0,TEXT(График!CQ125-График!CP125,"ч")-1)))</f>
        <v>17_6</v>
      </c>
      <c r="AG124" s="289" t="str">
        <f>IF(ISTEXT(График!CS125),График!CS125,IF('Ночные Часы'!AG124&gt;0,CONCATENATE(IF((TEXT(График!CT125-График!CS125,"ч")-1)&lt;0,0,TEXT(График!CT125-График!CS125,"ч")-1),"_",TEXT('Ночные Часы'!AG124,"Ч")),IF((TEXT(График!CT125-График!CS125,"ч")-1)&lt;0,0,TEXT(График!CT125-График!CS125,"ч")-1)))</f>
        <v>0_2</v>
      </c>
      <c r="AH124" s="284">
        <f>График!CW125</f>
        <v>0</v>
      </c>
      <c r="AI124" s="196" t="e">
        <f t="array" ref="AI124">SUM(IFERROR(--LEFTB(C124:AG124,FIND("_",C124:AG124)-1),C124:AG124))</f>
        <v>#VALUE!</v>
      </c>
      <c r="AJ124" s="284">
        <f t="array" ref="AJ124">SUM(--IFERROR(MID(C124:AG124,SEARCH("_",C124:AG124)+1,1),0))</f>
        <v>83</v>
      </c>
      <c r="AK124" s="285">
        <f>'Ночные Часы'!AH124</f>
        <v>1018.1250000000001</v>
      </c>
      <c r="AL124" s="285">
        <f t="shared" si="5"/>
        <v>1014.6666666666667</v>
      </c>
      <c r="AM124" s="351">
        <f t="shared" si="6"/>
        <v>0</v>
      </c>
      <c r="AN124" s="351">
        <f t="shared" si="7"/>
        <v>0</v>
      </c>
      <c r="AO124" s="351">
        <f t="shared" si="8"/>
        <v>0</v>
      </c>
    </row>
    <row r="125" spans="1:41" x14ac:dyDescent="0.25">
      <c r="A125" s="8" t="e">
        <f>VLOOKUP(B125,'Список КК'!$M$2:$N$377,2,TRUE)</f>
        <v>#N/A</v>
      </c>
      <c r="B125" s="9" t="str">
        <f>График!C126</f>
        <v>22.00-22.45</v>
      </c>
      <c r="C125" s="289" t="str">
        <f>IF(ISTEXT(График!G126),График!G126,IF('Ночные Часы'!C125&gt;0,CONCATENATE(IF((TEXT(График!H126-График!G126,"ч")-1)&lt;0,0,TEXT(График!H126-График!G126,"ч")-1),"_",TEXT('Ночные Часы'!C125,"Ч")),IF((TEXT(График!H126-График!G126,"ч")-1)&lt;0,0,TEXT(График!H126-График!G126,"ч")-1)))</f>
        <v>22_23</v>
      </c>
      <c r="D125" s="289" t="str">
        <f>IF(ISTEXT(График!J126),График!J126,IF('Ночные Часы'!D125&gt;0,CONCATENATE(IF((TEXT(График!K126-График!J126,"ч")-1)&lt;0,0,TEXT(График!K126-График!J126,"ч")-1),"_",TEXT('Ночные Часы'!D125,"Ч")),IF((TEXT(График!K126-График!J126,"ч")-1)&lt;0,0,TEXT(График!K126-График!J126,"ч")-1)))</f>
        <v>10_9</v>
      </c>
      <c r="E125" s="289" t="str">
        <f>IF(ISTEXT(График!M126),График!M126,IF('Ночные Часы'!E125&gt;0,CONCATENATE(IF((TEXT(График!N126-График!M126,"ч")-1)&lt;0,0,TEXT(График!N126-График!M126,"ч")-1),"_",TEXT('Ночные Часы'!E125,"Ч")),IF((TEXT(График!N126-График!M126,"ч")-1)&lt;0,0,TEXT(График!N126-График!M126,"ч")-1)))</f>
        <v>15_12</v>
      </c>
      <c r="F125" s="289" t="str">
        <f>IF(ISTEXT(График!P126),График!P126,IF('Ночные Часы'!F125&gt;0,CONCATENATE(IF((TEXT(График!Q126-График!P126,"ч")-1)&lt;0,0,TEXT(График!Q126-График!P126,"ч")-1),"_",TEXT('Ночные Часы'!F125,"Ч")),IF((TEXT(График!Q126-График!P126,"ч")-1)&lt;0,0,TEXT(График!Q126-График!P126,"ч")-1)))</f>
        <v>8_8</v>
      </c>
      <c r="G125" s="289" t="str">
        <f>IF(ISTEXT(График!S126),График!S126,IF('Ночные Часы'!G125&gt;0,CONCATENATE(IF((TEXT(График!T126-График!S126,"ч")-1)&lt;0,0,TEXT(График!T126-График!S126,"ч")-1),"_",TEXT('Ночные Часы'!G125,"Ч")),IF((TEXT(График!T126-График!S126,"ч")-1)&lt;0,0,TEXT(График!T126-График!S126,"ч")-1)))</f>
        <v>17_1</v>
      </c>
      <c r="H125" s="289" t="str">
        <f>IF(ISTEXT(График!V126),График!V126,IF('Ночные Часы'!H125&gt;0,CONCATENATE(IF((TEXT(График!W126-График!V126,"ч")-1)&lt;0,0,TEXT(График!W126-График!V126,"ч")-1),"_",TEXT('Ночные Часы'!H125,"Ч")),IF((TEXT(График!W126-График!V126,"ч")-1)&lt;0,0,TEXT(График!W126-График!V126,"ч")-1)))</f>
        <v>0_15</v>
      </c>
      <c r="I125" s="289" t="str">
        <f>IF(ISTEXT(График!Y126),График!Y126,IF('Ночные Часы'!I125&gt;0,CONCATENATE(IF((TEXT(График!Z126-График!Y126,"ч")-1)&lt;0,0,TEXT(График!Z126-График!Y126,"ч")-1),"_",TEXT('Ночные Часы'!I125,"Ч")),IF((TEXT(График!Z126-График!Y126,"ч")-1)&lt;0,0,TEXT(График!Z126-График!Y126,"ч")-1)))</f>
        <v>14_4</v>
      </c>
      <c r="J125" s="289" t="str">
        <f>IF(ISTEXT(График!AB126),График!AB126,IF('Ночные Часы'!J125&gt;0,CONCATENATE(IF((TEXT(График!AC126-График!AB126,"ч")-1)&lt;0,0,TEXT(График!AC126-График!AB126,"ч")-1),"_",TEXT('Ночные Часы'!J125,"Ч")),IF((TEXT(График!AC126-График!AB126,"ч")-1)&lt;0,0,TEXT(График!AC126-График!AB126,"ч")-1)))</f>
        <v>17_23</v>
      </c>
      <c r="K125" s="289" t="e">
        <f>IF(ISTEXT(График!AE126),График!AE126,IF('Ночные Часы'!K125&gt;0,CONCATENATE(IF((TEXT(График!AF126-График!AE126,"ч")-1)&lt;0,0,TEXT(График!AF126-График!AE126,"ч")-1),"_",TEXT('Ночные Часы'!K125,"Ч")),IF((TEXT(График!AF126-График!AE126,"ч")-1)&lt;0,0,TEXT(График!AF126-График!AE126,"ч")-1)))</f>
        <v>#VALUE!</v>
      </c>
      <c r="L125" s="289" t="e">
        <f>IF(ISTEXT(График!AH126),График!AH126,IF('Ночные Часы'!L125&gt;0,CONCATENATE(IF((TEXT(График!AI126-График!AH126,"ч")-1)&lt;0,0,TEXT(График!AI126-График!AH126,"ч")-1),"_",TEXT('Ночные Часы'!L125,"Ч")),IF((TEXT(График!AI126-График!AH126,"ч")-1)&lt;0,0,TEXT(График!AI126-График!AH126,"ч")-1)))</f>
        <v>#VALUE!</v>
      </c>
      <c r="M125" s="289" t="str">
        <f>IF(ISTEXT(График!AK126),График!AK126,IF('Ночные Часы'!M125&gt;0,CONCATENATE(IF((TEXT(График!AL126-График!AK126,"ч")-1)&lt;0,0,TEXT(График!AL126-График!AK126,"ч")-1),"_",TEXT('Ночные Часы'!M125,"Ч")),IF((TEXT(График!AL126-График!AK126,"ч")-1)&lt;0,0,TEXT(График!AL126-График!AK126,"ч")-1)))</f>
        <v>15_5</v>
      </c>
      <c r="N125" s="289" t="str">
        <f>IF(ISTEXT(График!AN126),График!AN126,IF('Ночные Часы'!N125&gt;0,CONCATENATE(IF((TEXT(График!AO126-График!AN126,"ч")-1)&lt;0,0,TEXT(График!AO126-График!AN126,"ч")-1),"_",TEXT('Ночные Часы'!N125,"Ч")),IF((TEXT(График!AO126-График!AN126,"ч")-1)&lt;0,0,TEXT(График!AO126-График!AN126,"ч")-1)))</f>
        <v>19_8</v>
      </c>
      <c r="O125" s="289" t="e">
        <f>IF(ISTEXT(График!AQ126),График!AQ126,IF('Ночные Часы'!O125&gt;0,CONCATENATE(IF((TEXT(График!AR126-График!AQ126,"ч")-1)&lt;0,0,TEXT(График!AR126-График!AQ126,"ч")-1),"_",TEXT('Ночные Часы'!O125,"Ч")),IF((TEXT(График!AR126-График!AQ126,"ч")-1)&lt;0,0,TEXT(График!AR126-График!AQ126,"ч")-1)))</f>
        <v>#VALUE!</v>
      </c>
      <c r="P125" s="289" t="str">
        <f>IF(ISTEXT(График!AT126),График!AT126,IF('Ночные Часы'!P125&gt;0,CONCATENATE(IF((TEXT(График!AU126-График!AT126,"ч")-1)&lt;0,0,TEXT(График!AU126-График!AT126,"ч")-1),"_",TEXT('Ночные Часы'!P125,"Ч")),IF((TEXT(График!AU126-График!AT126,"ч")-1)&lt;0,0,TEXT(График!AU126-График!AT126,"ч")-1)))</f>
        <v>14_3</v>
      </c>
      <c r="Q125" s="289" t="str">
        <f>IF(ISTEXT(График!AW126),График!AW126,IF('Ночные Часы'!Q125&gt;0,CONCATENATE(IF((TEXT(График!AX126-График!AW126,"ч")-1)&lt;0,0,TEXT(График!AX126-График!AW126,"ч")-1),"_",TEXT('Ночные Часы'!Q125,"Ч")),IF((TEXT(График!AX126-График!AW126,"ч")-1)&lt;0,0,TEXT(График!AX126-График!AW126,"ч")-1)))</f>
        <v>0_2</v>
      </c>
      <c r="R125" s="289" t="str">
        <f>IF(ISTEXT(График!AZ126),График!AZ126,IF('Ночные Часы'!R125&gt;0,CONCATENATE(IF((TEXT(График!BA126-График!AZ126,"ч")-1)&lt;0,0,TEXT(График!BA126-График!AZ126,"ч")-1),"_",TEXT('Ночные Часы'!R125,"Ч")),IF((TEXT(График!BA126-График!AZ126,"ч")-1)&lt;0,0,TEXT(График!BA126-График!AZ126,"ч")-1)))</f>
        <v>18_19</v>
      </c>
      <c r="S125" s="289" t="str">
        <f>IF(ISTEXT(График!BC126),График!BC126,IF('Ночные Часы'!S125&gt;0,CONCATENATE(IF((TEXT(График!BD126-График!BC126,"ч")-1)&lt;0,0,TEXT(График!BD126-График!BC126,"ч")-1),"_",TEXT('Ночные Часы'!S125,"Ч")),IF((TEXT(График!BD126-График!BC126,"ч")-1)&lt;0,0,TEXT(График!BD126-График!BC126,"ч")-1)))</f>
        <v>18_5</v>
      </c>
      <c r="T125" s="289" t="str">
        <f>IF(ISTEXT(График!BF126),График!BF126,IF('Ночные Часы'!T125&gt;0,CONCATENATE(IF((TEXT(График!BG126-График!BF126,"ч")-1)&lt;0,0,TEXT(График!BG126-График!BF126,"ч")-1),"_",TEXT('Ночные Часы'!T125,"Ч")),IF((TEXT(График!BG126-График!BF126,"ч")-1)&lt;0,0,TEXT(График!BG126-График!BF126,"ч")-1)))</f>
        <v>6_13</v>
      </c>
      <c r="U125" s="289" t="str">
        <f>IF(ISTEXT(График!BI126),График!BI126,IF('Ночные Часы'!U125&gt;0,CONCATENATE(IF((TEXT(График!BJ126-График!BI126,"ч")-1)&lt;0,0,TEXT(График!BJ126-График!BI126,"ч")-1),"_",TEXT('Ночные Часы'!U125,"Ч")),IF((TEXT(График!BJ126-График!BI126,"ч")-1)&lt;0,0,TEXT(График!BJ126-График!BI126,"ч")-1)))</f>
        <v>6_19</v>
      </c>
      <c r="V125" s="289" t="str">
        <f>IF(ISTEXT(График!BL126),График!BL126,IF('Ночные Часы'!V125&gt;0,CONCATENATE(IF((TEXT(График!BM126-График!BL126,"ч")-1)&lt;0,0,TEXT(График!BM126-График!BL126,"ч")-1),"_",TEXT('Ночные Часы'!V125,"Ч")),IF((TEXT(График!BM126-График!BL126,"ч")-1)&lt;0,0,TEXT(График!BM126-График!BL126,"ч")-1)))</f>
        <v>9_9</v>
      </c>
      <c r="W125" s="289" t="str">
        <f>IF(ISTEXT(График!BO126),График!BO126,IF('Ночные Часы'!W125&gt;0,CONCATENATE(IF((TEXT(График!BP126-График!BO126,"ч")-1)&lt;0,0,TEXT(График!BP126-График!BO126,"ч")-1),"_",TEXT('Ночные Часы'!W125,"Ч")),IF((TEXT(График!BP126-График!BO126,"ч")-1)&lt;0,0,TEXT(График!BP126-График!BO126,"ч")-1)))</f>
        <v>9_0</v>
      </c>
      <c r="X125" s="289" t="str">
        <f>IF(ISTEXT(График!BR126),График!BR126,IF('Ночные Часы'!X125&gt;0,CONCATENATE(IF((TEXT(График!BS126-График!BR126,"ч")-1)&lt;0,0,TEXT(График!BS126-График!BR126,"ч")-1),"_",TEXT('Ночные Часы'!X125,"Ч")),IF((TEXT(График!BS126-График!BR126,"ч")-1)&lt;0,0,TEXT(График!BS126-График!BR126,"ч")-1)))</f>
        <v>22_20</v>
      </c>
      <c r="Y125" s="289" t="str">
        <f>IF(ISTEXT(График!BU126),График!BU126,IF('Ночные Часы'!Y125&gt;0,CONCATENATE(IF((TEXT(График!BV126-График!BU126,"ч")-1)&lt;0,0,TEXT(График!BV126-График!BU126,"ч")-1),"_",TEXT('Ночные Часы'!Y125,"Ч")),IF((TEXT(График!BV126-График!BU126,"ч")-1)&lt;0,0,TEXT(График!BV126-График!BU126,"ч")-1)))</f>
        <v>18_19</v>
      </c>
      <c r="Z125" s="289" t="str">
        <f>IF(ISTEXT(График!BX126),График!BX126,IF('Ночные Часы'!Z125&gt;0,CONCATENATE(IF((TEXT(График!BY126-График!BX126,"ч")-1)&lt;0,0,TEXT(График!BY126-График!BX126,"ч")-1),"_",TEXT('Ночные Часы'!Z125,"Ч")),IF((TEXT(График!BY126-График!BX126,"ч")-1)&lt;0,0,TEXT(График!BY126-График!BX126,"ч")-1)))</f>
        <v>1_9</v>
      </c>
      <c r="AA125" s="289" t="str">
        <f>IF(ISTEXT(График!CA126),График!CA126,IF('Ночные Часы'!AA125&gt;0,CONCATENATE(IF((TEXT(График!CB126-График!CA126,"ч")-1)&lt;0,0,TEXT(График!CB126-График!CA126,"ч")-1),"_",TEXT('Ночные Часы'!AA125,"Ч")),IF((TEXT(График!CB126-График!CA126,"ч")-1)&lt;0,0,TEXT(График!CB126-График!CA126,"ч")-1)))</f>
        <v>20_21</v>
      </c>
      <c r="AB125" s="289" t="str">
        <f>IF(ISTEXT(График!CD126),График!CD126,IF('Ночные Часы'!AB125&gt;0,CONCATENATE(IF((TEXT(График!CE126-График!CD126,"ч")-1)&lt;0,0,TEXT(График!CE126-График!CD126,"ч")-1),"_",TEXT('Ночные Часы'!AB125,"Ч")),IF((TEXT(График!CE126-График!CD126,"ч")-1)&lt;0,0,TEXT(График!CE126-График!CD126,"ч")-1)))</f>
        <v>5_7</v>
      </c>
      <c r="AC125" s="289" t="str">
        <f>IF(ISTEXT(График!CG126),График!CG126,IF('Ночные Часы'!AC125&gt;0,CONCATENATE(IF((TEXT(График!CH126-График!CG126,"ч")-1)&lt;0,0,TEXT(График!CH126-График!CG126,"ч")-1),"_",TEXT('Ночные Часы'!AC125,"Ч")),IF((TEXT(График!CH126-График!CG126,"ч")-1)&lt;0,0,TEXT(График!CH126-График!CG126,"ч")-1)))</f>
        <v>0_9</v>
      </c>
      <c r="AD125" s="289" t="str">
        <f>IF(ISTEXT(График!CJ126),График!CJ126,IF('Ночные Часы'!AD125&gt;0,CONCATENATE(IF((TEXT(График!CK126-График!CJ126,"ч")-1)&lt;0,0,TEXT(График!CK126-График!CJ126,"ч")-1),"_",TEXT('Ночные Часы'!AD125,"Ч")),IF((TEXT(График!CK126-График!CJ126,"ч")-1)&lt;0,0,TEXT(График!CK126-График!CJ126,"ч")-1)))</f>
        <v>0_9</v>
      </c>
      <c r="AE125" s="289" t="str">
        <f>IF(ISTEXT(График!CM126),График!CM126,IF('Ночные Часы'!AE125&gt;0,CONCATENATE(IF((TEXT(График!CN126-График!CM126,"ч")-1)&lt;0,0,TEXT(График!CN126-График!CM126,"ч")-1),"_",TEXT('Ночные Часы'!AE125,"Ч")),IF((TEXT(График!CN126-График!CM126,"ч")-1)&lt;0,0,TEXT(График!CN126-График!CM126,"ч")-1)))</f>
        <v>9_4</v>
      </c>
      <c r="AF125" s="289" t="str">
        <f>IF(ISTEXT(График!CP126),График!CP126,IF('Ночные Часы'!AF125&gt;0,CONCATENATE(IF((TEXT(График!CQ126-График!CP126,"ч")-1)&lt;0,0,TEXT(График!CQ126-График!CP126,"ч")-1),"_",TEXT('Ночные Часы'!AF125,"Ч")),IF((TEXT(График!CQ126-График!CP126,"ч")-1)&lt;0,0,TEXT(График!CQ126-График!CP126,"ч")-1)))</f>
        <v>20_11</v>
      </c>
      <c r="AG125" s="289" t="str">
        <f>IF(ISTEXT(График!CS126),График!CS126,IF('Ночные Часы'!AG125&gt;0,CONCATENATE(IF((TEXT(График!CT126-График!CS126,"ч")-1)&lt;0,0,TEXT(График!CT126-График!CS126,"ч")-1),"_",TEXT('Ночные Часы'!AG125,"Ч")),IF((TEXT(График!CT126-График!CS126,"ч")-1)&lt;0,0,TEXT(График!CT126-График!CS126,"ч")-1)))</f>
        <v>0_2</v>
      </c>
      <c r="AH125" s="284">
        <f>График!CW126</f>
        <v>0</v>
      </c>
      <c r="AI125" s="196" t="e">
        <f t="array" ref="AI125">SUM(IFERROR(--LEFTB(C125:AG125,FIND("_",C125:AG125)-1),C125:AG125))</f>
        <v>#VALUE!</v>
      </c>
      <c r="AJ125" s="284">
        <f t="array" ref="AJ125">SUM(--IFERROR(MID(C125:AG125,SEARCH("_",C125:AG125)+1,1),0))</f>
        <v>109</v>
      </c>
      <c r="AK125" s="285">
        <f>'Ночные Часы'!AH125</f>
        <v>967.58333333333326</v>
      </c>
      <c r="AL125" s="285">
        <f t="shared" si="5"/>
        <v>963.04166666666663</v>
      </c>
      <c r="AM125" s="351">
        <f t="shared" si="6"/>
        <v>0</v>
      </c>
      <c r="AN125" s="351">
        <f t="shared" si="7"/>
        <v>0</v>
      </c>
      <c r="AO125" s="351">
        <f t="shared" si="8"/>
        <v>0</v>
      </c>
    </row>
    <row r="126" spans="1:41" x14ac:dyDescent="0.25">
      <c r="A126" s="8" t="e">
        <f>VLOOKUP(B126,'Список КК'!$M$2:$N$377,2,TRUE)</f>
        <v>#N/A</v>
      </c>
      <c r="B126" s="9" t="str">
        <f>График!C127</f>
        <v>23.00-23.45</v>
      </c>
      <c r="C126" s="289" t="e">
        <f>IF(ISTEXT(График!G127),График!G127,IF('Ночные Часы'!C126&gt;0,CONCATENATE(IF((TEXT(График!H127-График!G127,"ч")-1)&lt;0,0,TEXT(График!H127-График!G127,"ч")-1),"_",TEXT('Ночные Часы'!C126,"Ч")),IF((TEXT(График!H127-График!G127,"ч")-1)&lt;0,0,TEXT(График!H127-График!G127,"ч")-1)))</f>
        <v>#VALUE!</v>
      </c>
      <c r="D126" s="289">
        <f>IF(ISTEXT(График!J127),График!J127,IF('Ночные Часы'!D126&gt;0,CONCATENATE(IF((TEXT(График!K127-График!J127,"ч")-1)&lt;0,0,TEXT(График!K127-График!J127,"ч")-1),"_",TEXT('Ночные Часы'!D126,"Ч")),IF((TEXT(График!K127-График!J127,"ч")-1)&lt;0,0,TEXT(График!K127-График!J127,"ч")-1)))</f>
        <v>2</v>
      </c>
      <c r="E126" s="289" t="e">
        <f>IF(ISTEXT(График!M127),График!M127,IF('Ночные Часы'!E126&gt;0,CONCATENATE(IF((TEXT(График!N127-График!M127,"ч")-1)&lt;0,0,TEXT(График!N127-График!M127,"ч")-1),"_",TEXT('Ночные Часы'!E126,"Ч")),IF((TEXT(График!N127-График!M127,"ч")-1)&lt;0,0,TEXT(График!N127-График!M127,"ч")-1)))</f>
        <v>#VALUE!</v>
      </c>
      <c r="F126" s="289">
        <f>IF(ISTEXT(График!P127),График!P127,IF('Ночные Часы'!F126&gt;0,CONCATENATE(IF((TEXT(График!Q127-График!P127,"ч")-1)&lt;0,0,TEXT(График!Q127-График!P127,"ч")-1),"_",TEXT('Ночные Часы'!F126,"Ч")),IF((TEXT(График!Q127-График!P127,"ч")-1)&lt;0,0,TEXT(График!Q127-График!P127,"ч")-1)))</f>
        <v>7</v>
      </c>
      <c r="G126" s="289">
        <f>IF(ISTEXT(График!S127),График!S127,IF('Ночные Часы'!G126&gt;0,CONCATENATE(IF((TEXT(График!T127-График!S127,"ч")-1)&lt;0,0,TEXT(График!T127-График!S127,"ч")-1),"_",TEXT('Ночные Часы'!G126,"Ч")),IF((TEXT(График!T127-График!S127,"ч")-1)&lt;0,0,TEXT(График!T127-График!S127,"ч")-1)))</f>
        <v>5</v>
      </c>
      <c r="H126" s="289">
        <f>IF(ISTEXT(График!V127),График!V127,IF('Ночные Часы'!H126&gt;0,CONCATENATE(IF((TEXT(График!W127-График!V127,"ч")-1)&lt;0,0,TEXT(График!W127-График!V127,"ч")-1),"_",TEXT('Ночные Часы'!H126,"Ч")),IF((TEXT(График!W127-График!V127,"ч")-1)&lt;0,0,TEXT(График!W127-График!V127,"ч")-1)))</f>
        <v>7</v>
      </c>
      <c r="I126" s="289" t="e">
        <f>IF(ISTEXT(График!Y127),График!Y127,IF('Ночные Часы'!I126&gt;0,CONCATENATE(IF((TEXT(График!Z127-График!Y127,"ч")-1)&lt;0,0,TEXT(График!Z127-График!Y127,"ч")-1),"_",TEXT('Ночные Часы'!I126,"Ч")),IF((TEXT(График!Z127-График!Y127,"ч")-1)&lt;0,0,TEXT(График!Z127-График!Y127,"ч")-1)))</f>
        <v>#VALUE!</v>
      </c>
      <c r="J126" s="289" t="e">
        <f>IF(ISTEXT(График!AB127),График!AB127,IF('Ночные Часы'!J126&gt;0,CONCATENATE(IF((TEXT(График!AC127-График!AB127,"ч")-1)&lt;0,0,TEXT(График!AC127-График!AB127,"ч")-1),"_",TEXT('Ночные Часы'!J126,"Ч")),IF((TEXT(График!AC127-График!AB127,"ч")-1)&lt;0,0,TEXT(График!AC127-График!AB127,"ч")-1)))</f>
        <v>#VALUE!</v>
      </c>
      <c r="K126" s="289" t="e">
        <f>IF(ISTEXT(График!AE127),График!AE127,IF('Ночные Часы'!K126&gt;0,CONCATENATE(IF((TEXT(График!AF127-График!AE127,"ч")-1)&lt;0,0,TEXT(График!AF127-График!AE127,"ч")-1),"_",TEXT('Ночные Часы'!K126,"Ч")),IF((TEXT(График!AF127-График!AE127,"ч")-1)&lt;0,0,TEXT(График!AF127-График!AE127,"ч")-1)))</f>
        <v>#VALUE!</v>
      </c>
      <c r="L126" s="289" t="e">
        <f>IF(ISTEXT(График!AH127),График!AH127,IF('Ночные Часы'!L126&gt;0,CONCATENATE(IF((TEXT(График!AI127-График!AH127,"ч")-1)&lt;0,0,TEXT(График!AI127-График!AH127,"ч")-1),"_",TEXT('Ночные Часы'!L126,"Ч")),IF((TEXT(График!AI127-График!AH127,"ч")-1)&lt;0,0,TEXT(График!AI127-График!AH127,"ч")-1)))</f>
        <v>#VALUE!</v>
      </c>
      <c r="M126" s="289">
        <f>IF(ISTEXT(График!AK127),График!AK127,IF('Ночные Часы'!M126&gt;0,CONCATENATE(IF((TEXT(График!AL127-График!AK127,"ч")-1)&lt;0,0,TEXT(График!AL127-График!AK127,"ч")-1),"_",TEXT('Ночные Часы'!M126,"Ч")),IF((TEXT(График!AL127-График!AK127,"ч")-1)&lt;0,0,TEXT(График!AL127-График!AK127,"ч")-1)))</f>
        <v>1</v>
      </c>
      <c r="N126" s="289">
        <f>IF(ISTEXT(График!AN127),График!AN127,IF('Ночные Часы'!N126&gt;0,CONCATENATE(IF((TEXT(График!AO127-График!AN127,"ч")-1)&lt;0,0,TEXT(График!AO127-График!AN127,"ч")-1),"_",TEXT('Ночные Часы'!N126,"Ч")),IF((TEXT(График!AO127-График!AN127,"ч")-1)&lt;0,0,TEXT(График!AO127-График!AN127,"ч")-1)))</f>
        <v>14</v>
      </c>
      <c r="O126" s="289" t="e">
        <f>IF(ISTEXT(График!AQ127),График!AQ127,IF('Ночные Часы'!O126&gt;0,CONCATENATE(IF((TEXT(График!AR127-График!AQ127,"ч")-1)&lt;0,0,TEXT(График!AR127-График!AQ127,"ч")-1),"_",TEXT('Ночные Часы'!O126,"Ч")),IF((TEXT(График!AR127-График!AQ127,"ч")-1)&lt;0,0,TEXT(График!AR127-График!AQ127,"ч")-1)))</f>
        <v>#VALUE!</v>
      </c>
      <c r="P126" s="289">
        <f>IF(ISTEXT(График!AT127),График!AT127,IF('Ночные Часы'!P126&gt;0,CONCATENATE(IF((TEXT(График!AU127-График!AT127,"ч")-1)&lt;0,0,TEXT(График!AU127-График!AT127,"ч")-1),"_",TEXT('Ночные Часы'!P126,"Ч")),IF((TEXT(График!AU127-График!AT127,"ч")-1)&lt;0,0,TEXT(График!AU127-График!AT127,"ч")-1)))</f>
        <v>15</v>
      </c>
      <c r="Q126" s="289">
        <f>IF(ISTEXT(График!AW127),График!AW127,IF('Ночные Часы'!Q126&gt;0,CONCATENATE(IF((TEXT(График!AX127-График!AW127,"ч")-1)&lt;0,0,TEXT(График!AX127-График!AW127,"ч")-1),"_",TEXT('Ночные Часы'!Q126,"Ч")),IF((TEXT(График!AX127-График!AW127,"ч")-1)&lt;0,0,TEXT(График!AX127-График!AW127,"ч")-1)))</f>
        <v>3</v>
      </c>
      <c r="R126" s="289">
        <f>IF(ISTEXT(График!AZ127),График!AZ127,IF('Ночные Часы'!R126&gt;0,CONCATENATE(IF((TEXT(График!BA127-График!AZ127,"ч")-1)&lt;0,0,TEXT(График!BA127-График!AZ127,"ч")-1),"_",TEXT('Ночные Часы'!R126,"Ч")),IF((TEXT(График!BA127-График!AZ127,"ч")-1)&lt;0,0,TEXT(График!BA127-График!AZ127,"ч")-1)))</f>
        <v>16</v>
      </c>
      <c r="S126" s="289">
        <f>IF(ISTEXT(График!BC127),График!BC127,IF('Ночные Часы'!S126&gt;0,CONCATENATE(IF((TEXT(График!BD127-График!BC127,"ч")-1)&lt;0,0,TEXT(График!BD127-График!BC127,"ч")-1),"_",TEXT('Ночные Часы'!S126,"Ч")),IF((TEXT(График!BD127-График!BC127,"ч")-1)&lt;0,0,TEXT(График!BD127-График!BC127,"ч")-1)))</f>
        <v>3</v>
      </c>
      <c r="T126" s="289" t="e">
        <f>IF(ISTEXT(График!BF127),График!BF127,IF('Ночные Часы'!T126&gt;0,CONCATENATE(IF((TEXT(График!BG127-График!BF127,"ч")-1)&lt;0,0,TEXT(График!BG127-График!BF127,"ч")-1),"_",TEXT('Ночные Часы'!T126,"Ч")),IF((TEXT(График!BG127-График!BF127,"ч")-1)&lt;0,0,TEXT(График!BG127-График!BF127,"ч")-1)))</f>
        <v>#VALUE!</v>
      </c>
      <c r="U126" s="289" t="e">
        <f>IF(ISTEXT(График!BI127),График!BI127,IF('Ночные Часы'!U126&gt;0,CONCATENATE(IF((TEXT(График!BJ127-График!BI127,"ч")-1)&lt;0,0,TEXT(График!BJ127-График!BI127,"ч")-1),"_",TEXT('Ночные Часы'!U126,"Ч")),IF((TEXT(График!BJ127-График!BI127,"ч")-1)&lt;0,0,TEXT(График!BJ127-График!BI127,"ч")-1)))</f>
        <v>#VALUE!</v>
      </c>
      <c r="V126" s="289" t="e">
        <f>IF(ISTEXT(График!BL127),График!BL127,IF('Ночные Часы'!V126&gt;0,CONCATENATE(IF((TEXT(График!BM127-График!BL127,"ч")-1)&lt;0,0,TEXT(График!BM127-График!BL127,"ч")-1),"_",TEXT('Ночные Часы'!V126,"Ч")),IF((TEXT(График!BM127-График!BL127,"ч")-1)&lt;0,0,TEXT(График!BM127-График!BL127,"ч")-1)))</f>
        <v>#VALUE!</v>
      </c>
      <c r="W126" s="289">
        <f>IF(ISTEXT(График!BO127),График!BO127,IF('Ночные Часы'!W126&gt;0,CONCATENATE(IF((TEXT(График!BP127-График!BO127,"ч")-1)&lt;0,0,TEXT(График!BP127-График!BO127,"ч")-1),"_",TEXT('Ночные Часы'!W126,"Ч")),IF((TEXT(График!BP127-График!BO127,"ч")-1)&lt;0,0,TEXT(График!BP127-График!BO127,"ч")-1)))</f>
        <v>1</v>
      </c>
      <c r="X126" s="289">
        <f>IF(ISTEXT(График!BR127),График!BR127,IF('Ночные Часы'!X126&gt;0,CONCATENATE(IF((TEXT(График!BS127-График!BR127,"ч")-1)&lt;0,0,TEXT(График!BS127-График!BR127,"ч")-1),"_",TEXT('Ночные Часы'!X126,"Ч")),IF((TEXT(График!BS127-График!BR127,"ч")-1)&lt;0,0,TEXT(График!BS127-График!BR127,"ч")-1)))</f>
        <v>15</v>
      </c>
      <c r="Y126" s="289" t="e">
        <f>IF(ISTEXT(График!BU127),График!BU127,IF('Ночные Часы'!Y126&gt;0,CONCATENATE(IF((TEXT(График!BV127-График!BU127,"ч")-1)&lt;0,0,TEXT(График!BV127-График!BU127,"ч")-1),"_",TEXT('Ночные Часы'!Y126,"Ч")),IF((TEXT(График!BV127-График!BU127,"ч")-1)&lt;0,0,TEXT(График!BV127-График!BU127,"ч")-1)))</f>
        <v>#VALUE!</v>
      </c>
      <c r="Z126" s="289" t="e">
        <f>IF(ISTEXT(График!BX127),График!BX127,IF('Ночные Часы'!Z126&gt;0,CONCATENATE(IF((TEXT(График!BY127-График!BX127,"ч")-1)&lt;0,0,TEXT(График!BY127-График!BX127,"ч")-1),"_",TEXT('Ночные Часы'!Z126,"Ч")),IF((TEXT(График!BY127-График!BX127,"ч")-1)&lt;0,0,TEXT(График!BY127-График!BX127,"ч")-1)))</f>
        <v>#VALUE!</v>
      </c>
      <c r="AA126" s="289">
        <f>IF(ISTEXT(График!CA127),График!CA127,IF('Ночные Часы'!AA126&gt;0,CONCATENATE(IF((TEXT(График!CB127-График!CA127,"ч")-1)&lt;0,0,TEXT(График!CB127-График!CA127,"ч")-1),"_",TEXT('Ночные Часы'!AA126,"Ч")),IF((TEXT(График!CB127-График!CA127,"ч")-1)&lt;0,0,TEXT(График!CB127-График!CA127,"ч")-1)))</f>
        <v>5</v>
      </c>
      <c r="AB126" s="289">
        <f>IF(ISTEXT(График!CD127),График!CD127,IF('Ночные Часы'!AB126&gt;0,CONCATENATE(IF((TEXT(График!CE127-График!CD127,"ч")-1)&lt;0,0,TEXT(График!CE127-График!CD127,"ч")-1),"_",TEXT('Ночные Часы'!AB126,"Ч")),IF((TEXT(График!CE127-График!CD127,"ч")-1)&lt;0,0,TEXT(График!CE127-График!CD127,"ч")-1)))</f>
        <v>19</v>
      </c>
      <c r="AC126" s="289">
        <f>IF(ISTEXT(График!CG127),График!CG127,IF('Ночные Часы'!AC126&gt;0,CONCATENATE(IF((TEXT(График!CH127-График!CG127,"ч")-1)&lt;0,0,TEXT(График!CH127-График!CG127,"ч")-1),"_",TEXT('Ночные Часы'!AC126,"Ч")),IF((TEXT(График!CH127-График!CG127,"ч")-1)&lt;0,0,TEXT(График!CH127-График!CG127,"ч")-1)))</f>
        <v>21</v>
      </c>
      <c r="AD126" s="289">
        <f>IF(ISTEXT(График!CJ127),График!CJ127,IF('Ночные Часы'!AD126&gt;0,CONCATENATE(IF((TEXT(График!CK127-График!CJ127,"ч")-1)&lt;0,0,TEXT(График!CK127-График!CJ127,"ч")-1),"_",TEXT('Ночные Часы'!AD126,"Ч")),IF((TEXT(График!CK127-График!CJ127,"ч")-1)&lt;0,0,TEXT(График!CK127-График!CJ127,"ч")-1)))</f>
        <v>21</v>
      </c>
      <c r="AE126" s="289">
        <f>IF(ISTEXT(График!CM127),График!CM127,IF('Ночные Часы'!AE126&gt;0,CONCATENATE(IF((TEXT(График!CN127-График!CM127,"ч")-1)&lt;0,0,TEXT(График!CN127-График!CM127,"ч")-1),"_",TEXT('Ночные Часы'!AE126,"Ч")),IF((TEXT(График!CN127-График!CM127,"ч")-1)&lt;0,0,TEXT(График!CN127-График!CM127,"ч")-1)))</f>
        <v>1</v>
      </c>
      <c r="AF126" s="289">
        <f>IF(ISTEXT(График!CP127),График!CP127,IF('Ночные Часы'!AF126&gt;0,CONCATENATE(IF((TEXT(График!CQ127-График!CP127,"ч")-1)&lt;0,0,TEXT(График!CQ127-График!CP127,"ч")-1),"_",TEXT('Ночные Часы'!AF126,"Ч")),IF((TEXT(График!CQ127-График!CP127,"ч")-1)&lt;0,0,TEXT(График!CQ127-График!CP127,"ч")-1)))</f>
        <v>17</v>
      </c>
      <c r="AG126" s="289">
        <f>IF(ISTEXT(График!CS127),График!CS127,IF('Ночные Часы'!AG126&gt;0,CONCATENATE(IF((TEXT(График!CT127-График!CS127,"ч")-1)&lt;0,0,TEXT(График!CT127-График!CS127,"ч")-1),"_",TEXT('Ночные Часы'!AG126,"Ч")),IF((TEXT(График!CT127-График!CS127,"ч")-1)&lt;0,0,TEXT(График!CT127-График!CS127,"ч")-1)))</f>
        <v>0</v>
      </c>
      <c r="AH126" s="284">
        <f>График!CW127</f>
        <v>0</v>
      </c>
      <c r="AI126" s="196" t="e">
        <f t="array" ref="AI126">SUM(IFERROR(--LEFTB(C126:AG126,FIND("_",C126:AG126)-1),C126:AG126))</f>
        <v>#VALUE!</v>
      </c>
      <c r="AJ126" s="284">
        <f t="array" ref="AJ126">SUM(--IFERROR(MID(C126:AG126,SEARCH("_",C126:AG126)+1,1),0))</f>
        <v>0</v>
      </c>
      <c r="AK126" s="285">
        <f>'Ночные Часы'!AH126</f>
        <v>0</v>
      </c>
      <c r="AL126" s="285">
        <f t="shared" si="5"/>
        <v>0</v>
      </c>
      <c r="AM126" s="351">
        <f t="shared" si="6"/>
        <v>0</v>
      </c>
      <c r="AN126" s="351">
        <f t="shared" si="7"/>
        <v>0</v>
      </c>
      <c r="AO126" s="351">
        <f t="shared" si="8"/>
        <v>0</v>
      </c>
    </row>
    <row r="127" spans="1:41" x14ac:dyDescent="0.25">
      <c r="A127" s="8" t="e">
        <f>VLOOKUP(B127,'Список КК'!$M$2:$N$377,2,TRUE)</f>
        <v>#N/A</v>
      </c>
      <c r="B127" s="9" t="str">
        <f>График!C128</f>
        <v>00.00-00.30</v>
      </c>
      <c r="C127" s="289" t="e">
        <f>IF(ISTEXT(График!G128),График!G128,IF('Ночные Часы'!C127&gt;0,CONCATENATE(IF((TEXT(График!H128-График!G128,"ч")-1)&lt;0,0,TEXT(График!H128-График!G128,"ч")-1),"_",TEXT('Ночные Часы'!C127,"Ч")),IF((TEXT(График!H128-График!G128,"ч")-1)&lt;0,0,TEXT(График!H128-График!G128,"ч")-1)))</f>
        <v>#VALUE!</v>
      </c>
      <c r="D127" s="289">
        <f>IF(ISTEXT(График!J128),График!J128,IF('Ночные Часы'!D127&gt;0,CONCATENATE(IF((TEXT(График!K128-График!J128,"ч")-1)&lt;0,0,TEXT(График!K128-График!J128,"ч")-1),"_",TEXT('Ночные Часы'!D127,"Ч")),IF((TEXT(График!K128-График!J128,"ч")-1)&lt;0,0,TEXT(График!K128-График!J128,"ч")-1)))</f>
        <v>4</v>
      </c>
      <c r="E127" s="289" t="e">
        <f>IF(ISTEXT(График!M128),График!M128,IF('Ночные Часы'!E127&gt;0,CONCATENATE(IF((TEXT(График!N128-График!M128,"ч")-1)&lt;0,0,TEXT(График!N128-График!M128,"ч")-1),"_",TEXT('Ночные Часы'!E127,"Ч")),IF((TEXT(График!N128-График!M128,"ч")-1)&lt;0,0,TEXT(График!N128-График!M128,"ч")-1)))</f>
        <v>#VALUE!</v>
      </c>
      <c r="F127" s="289">
        <f>IF(ISTEXT(График!P128),График!P128,IF('Ночные Часы'!F127&gt;0,CONCATENATE(IF((TEXT(График!Q128-График!P128,"ч")-1)&lt;0,0,TEXT(График!Q128-График!P128,"ч")-1),"_",TEXT('Ночные Часы'!F127,"Ч")),IF((TEXT(График!Q128-График!P128,"ч")-1)&lt;0,0,TEXT(График!Q128-График!P128,"ч")-1)))</f>
        <v>5</v>
      </c>
      <c r="G127" s="289" t="e">
        <f>IF(ISTEXT(График!S128),График!S128,IF('Ночные Часы'!G127&gt;0,CONCATENATE(IF((TEXT(График!T128-График!S128,"ч")-1)&lt;0,0,TEXT(График!T128-График!S128,"ч")-1),"_",TEXT('Ночные Часы'!G127,"Ч")),IF((TEXT(График!T128-График!S128,"ч")-1)&lt;0,0,TEXT(График!T128-График!S128,"ч")-1)))</f>
        <v>#VALUE!</v>
      </c>
      <c r="H127" s="289">
        <f>IF(ISTEXT(График!V128),График!V128,IF('Ночные Часы'!H127&gt;0,CONCATENATE(IF((TEXT(График!W128-График!V128,"ч")-1)&lt;0,0,TEXT(График!W128-График!V128,"ч")-1),"_",TEXT('Ночные Часы'!H127,"Ч")),IF((TEXT(График!W128-График!V128,"ч")-1)&lt;0,0,TEXT(График!W128-График!V128,"ч")-1)))</f>
        <v>16</v>
      </c>
      <c r="I127" s="289" t="e">
        <f>IF(ISTEXT(График!Y128),График!Y128,IF('Ночные Часы'!I127&gt;0,CONCATENATE(IF((TEXT(График!Z128-График!Y128,"ч")-1)&lt;0,0,TEXT(График!Z128-График!Y128,"ч")-1),"_",TEXT('Ночные Часы'!I127,"Ч")),IF((TEXT(График!Z128-График!Y128,"ч")-1)&lt;0,0,TEXT(График!Z128-График!Y128,"ч")-1)))</f>
        <v>#VALUE!</v>
      </c>
      <c r="J127" s="289">
        <f>IF(ISTEXT(График!AB128),График!AB128,IF('Ночные Часы'!J127&gt;0,CONCATENATE(IF((TEXT(График!AC128-График!AB128,"ч")-1)&lt;0,0,TEXT(График!AC128-График!AB128,"ч")-1),"_",TEXT('Ночные Часы'!J127,"Ч")),IF((TEXT(График!AC128-График!AB128,"ч")-1)&lt;0,0,TEXT(График!AC128-График!AB128,"ч")-1)))</f>
        <v>1</v>
      </c>
      <c r="K127" s="289" t="e">
        <f>IF(ISTEXT(График!AE128),График!AE128,IF('Ночные Часы'!K127&gt;0,CONCATENATE(IF((TEXT(График!AF128-График!AE128,"ч")-1)&lt;0,0,TEXT(График!AF128-График!AE128,"ч")-1),"_",TEXT('Ночные Часы'!K127,"Ч")),IF((TEXT(График!AF128-График!AE128,"ч")-1)&lt;0,0,TEXT(График!AF128-График!AE128,"ч")-1)))</f>
        <v>#VALUE!</v>
      </c>
      <c r="L127" s="289" t="e">
        <f>IF(ISTEXT(График!AH128),График!AH128,IF('Ночные Часы'!L127&gt;0,CONCATENATE(IF((TEXT(График!AI128-График!AH128,"ч")-1)&lt;0,0,TEXT(График!AI128-График!AH128,"ч")-1),"_",TEXT('Ночные Часы'!L127,"Ч")),IF((TEXT(График!AI128-График!AH128,"ч")-1)&lt;0,0,TEXT(График!AI128-График!AH128,"ч")-1)))</f>
        <v>#VALUE!</v>
      </c>
      <c r="M127" s="289" t="e">
        <f>IF(ISTEXT(График!AK128),График!AK128,IF('Ночные Часы'!M127&gt;0,CONCATENATE(IF((TEXT(График!AL128-График!AK128,"ч")-1)&lt;0,0,TEXT(График!AL128-График!AK128,"ч")-1),"_",TEXT('Ночные Часы'!M127,"Ч")),IF((TEXT(График!AL128-График!AK128,"ч")-1)&lt;0,0,TEXT(График!AL128-График!AK128,"ч")-1)))</f>
        <v>#VALUE!</v>
      </c>
      <c r="N127" s="289">
        <f>IF(ISTEXT(График!AN128),График!AN128,IF('Ночные Часы'!N127&gt;0,CONCATENATE(IF((TEXT(График!AO128-График!AN128,"ч")-1)&lt;0,0,TEXT(График!AO128-График!AN128,"ч")-1),"_",TEXT('Ночные Часы'!N127,"Ч")),IF((TEXT(График!AO128-График!AN128,"ч")-1)&lt;0,0,TEXT(График!AO128-График!AN128,"ч")-1)))</f>
        <v>11</v>
      </c>
      <c r="O127" s="289" t="e">
        <f>IF(ISTEXT(График!AQ128),График!AQ128,IF('Ночные Часы'!O127&gt;0,CONCATENATE(IF((TEXT(График!AR128-График!AQ128,"ч")-1)&lt;0,0,TEXT(График!AR128-График!AQ128,"ч")-1),"_",TEXT('Ночные Часы'!O127,"Ч")),IF((TEXT(График!AR128-График!AQ128,"ч")-1)&lt;0,0,TEXT(График!AR128-График!AQ128,"ч")-1)))</f>
        <v>#VALUE!</v>
      </c>
      <c r="P127" s="289">
        <f>IF(ISTEXT(График!AT128),График!AT128,IF('Ночные Часы'!P127&gt;0,CONCATENATE(IF((TEXT(График!AU128-График!AT128,"ч")-1)&lt;0,0,TEXT(График!AU128-График!AT128,"ч")-1),"_",TEXT('Ночные Часы'!P127,"Ч")),IF((TEXT(График!AU128-График!AT128,"ч")-1)&lt;0,0,TEXT(График!AU128-График!AT128,"ч")-1)))</f>
        <v>10</v>
      </c>
      <c r="Q127" s="289">
        <f>IF(ISTEXT(График!AW128),График!AW128,IF('Ночные Часы'!Q127&gt;0,CONCATENATE(IF((TEXT(График!AX128-График!AW128,"ч")-1)&lt;0,0,TEXT(График!AX128-График!AW128,"ч")-1),"_",TEXT('Ночные Часы'!Q127,"Ч")),IF((TEXT(График!AX128-График!AW128,"ч")-1)&lt;0,0,TEXT(График!AX128-График!AW128,"ч")-1)))</f>
        <v>2</v>
      </c>
      <c r="R127" s="289">
        <f>IF(ISTEXT(График!AZ128),График!AZ128,IF('Ночные Часы'!R127&gt;0,CONCATENATE(IF((TEXT(График!BA128-График!AZ128,"ч")-1)&lt;0,0,TEXT(График!BA128-График!AZ128,"ч")-1),"_",TEXT('Ночные Часы'!R127,"Ч")),IF((TEXT(График!BA128-График!AZ128,"ч")-1)&lt;0,0,TEXT(График!BA128-График!AZ128,"ч")-1)))</f>
        <v>10</v>
      </c>
      <c r="S127" s="289" t="e">
        <f>IF(ISTEXT(График!BC128),График!BC128,IF('Ночные Часы'!S127&gt;0,CONCATENATE(IF((TEXT(График!BD128-График!BC128,"ч")-1)&lt;0,0,TEXT(График!BD128-График!BC128,"ч")-1),"_",TEXT('Ночные Часы'!S127,"Ч")),IF((TEXT(График!BD128-График!BC128,"ч")-1)&lt;0,0,TEXT(График!BD128-График!BC128,"ч")-1)))</f>
        <v>#VALUE!</v>
      </c>
      <c r="T127" s="289" t="e">
        <f>IF(ISTEXT(График!BF128),График!BF128,IF('Ночные Часы'!T127&gt;0,CONCATENATE(IF((TEXT(График!BG128-График!BF128,"ч")-1)&lt;0,0,TEXT(График!BG128-График!BF128,"ч")-1),"_",TEXT('Ночные Часы'!T127,"Ч")),IF((TEXT(График!BG128-График!BF128,"ч")-1)&lt;0,0,TEXT(График!BG128-График!BF128,"ч")-1)))</f>
        <v>#VALUE!</v>
      </c>
      <c r="U127" s="289">
        <f>IF(ISTEXT(График!BI128),График!BI128,IF('Ночные Часы'!U127&gt;0,CONCATENATE(IF((TEXT(График!BJ128-График!BI128,"ч")-1)&lt;0,0,TEXT(График!BJ128-График!BI128,"ч")-1),"_",TEXT('Ночные Часы'!U127,"Ч")),IF((TEXT(График!BJ128-График!BI128,"ч")-1)&lt;0,0,TEXT(График!BJ128-График!BI128,"ч")-1)))</f>
        <v>9</v>
      </c>
      <c r="V127" s="289">
        <f>IF(ISTEXT(График!BL128),График!BL128,IF('Ночные Часы'!V127&gt;0,CONCATENATE(IF((TEXT(График!BM128-График!BL128,"ч")-1)&lt;0,0,TEXT(График!BM128-График!BL128,"ч")-1),"_",TEXT('Ночные Часы'!V127,"Ч")),IF((TEXT(График!BM128-График!BL128,"ч")-1)&lt;0,0,TEXT(График!BM128-График!BL128,"ч")-1)))</f>
        <v>16</v>
      </c>
      <c r="W127" s="289">
        <f>IF(ISTEXT(График!BO128),График!BO128,IF('Ночные Часы'!W127&gt;0,CONCATENATE(IF((TEXT(График!BP128-График!BO128,"ч")-1)&lt;0,0,TEXT(График!BP128-График!BO128,"ч")-1),"_",TEXT('Ночные Часы'!W127,"Ч")),IF((TEXT(График!BP128-График!BO128,"ч")-1)&lt;0,0,TEXT(График!BP128-График!BO128,"ч")-1)))</f>
        <v>8</v>
      </c>
      <c r="X127" s="289">
        <f>IF(ISTEXT(График!BR128),График!BR128,IF('Ночные Часы'!X127&gt;0,CONCATENATE(IF((TEXT(График!BS128-График!BR128,"ч")-1)&lt;0,0,TEXT(График!BS128-График!BR128,"ч")-1),"_",TEXT('Ночные Часы'!X127,"Ч")),IF((TEXT(График!BS128-График!BR128,"ч")-1)&lt;0,0,TEXT(График!BS128-График!BR128,"ч")-1)))</f>
        <v>6</v>
      </c>
      <c r="Y127" s="289">
        <f>IF(ISTEXT(График!BU128),График!BU128,IF('Ночные Часы'!Y127&gt;0,CONCATENATE(IF((TEXT(График!BV128-График!BU128,"ч")-1)&lt;0,0,TEXT(График!BV128-График!BU128,"ч")-1),"_",TEXT('Ночные Часы'!Y127,"Ч")),IF((TEXT(График!BV128-График!BU128,"ч")-1)&lt;0,0,TEXT(График!BV128-График!BU128,"ч")-1)))</f>
        <v>7</v>
      </c>
      <c r="Z127" s="289">
        <f>IF(ISTEXT(График!BX128),График!BX128,IF('Ночные Часы'!Z127&gt;0,CONCATENATE(IF((TEXT(График!BY128-График!BX128,"ч")-1)&lt;0,0,TEXT(График!BY128-График!BX128,"ч")-1),"_",TEXT('Ночные Часы'!Z127,"Ч")),IF((TEXT(График!BY128-График!BX128,"ч")-1)&lt;0,0,TEXT(График!BY128-График!BX128,"ч")-1)))</f>
        <v>0</v>
      </c>
      <c r="AA127" s="289">
        <f>IF(ISTEXT(График!CA128),График!CA128,IF('Ночные Часы'!AA127&gt;0,CONCATENATE(IF((TEXT(График!CB128-График!CA128,"ч")-1)&lt;0,0,TEXT(График!CB128-График!CA128,"ч")-1),"_",TEXT('Ночные Часы'!AA127,"Ч")),IF((TEXT(График!CB128-График!CA128,"ч")-1)&lt;0,0,TEXT(График!CB128-График!CA128,"ч")-1)))</f>
        <v>7</v>
      </c>
      <c r="AB127" s="289">
        <f>IF(ISTEXT(График!CD128),График!CD128,IF('Ночные Часы'!AB127&gt;0,CONCATENATE(IF((TEXT(График!CE128-График!CD128,"ч")-1)&lt;0,0,TEXT(График!CE128-График!CD128,"ч")-1),"_",TEXT('Ночные Часы'!AB127,"Ч")),IF((TEXT(График!CE128-График!CD128,"ч")-1)&lt;0,0,TEXT(График!CE128-График!CD128,"ч")-1)))</f>
        <v>5</v>
      </c>
      <c r="AC127" s="289" t="e">
        <f>IF(ISTEXT(График!CG128),График!CG128,IF('Ночные Часы'!AC127&gt;0,CONCATENATE(IF((TEXT(График!CH128-График!CG128,"ч")-1)&lt;0,0,TEXT(График!CH128-График!CG128,"ч")-1),"_",TEXT('Ночные Часы'!AC127,"Ч")),IF((TEXT(График!CH128-График!CG128,"ч")-1)&lt;0,0,TEXT(График!CH128-График!CG128,"ч")-1)))</f>
        <v>#VALUE!</v>
      </c>
      <c r="AD127" s="289" t="e">
        <f>IF(ISTEXT(График!CJ128),График!CJ128,IF('Ночные Часы'!AD127&gt;0,CONCATENATE(IF((TEXT(График!CK128-График!CJ128,"ч")-1)&lt;0,0,TEXT(График!CK128-График!CJ128,"ч")-1),"_",TEXT('Ночные Часы'!AD127,"Ч")),IF((TEXT(График!CK128-График!CJ128,"ч")-1)&lt;0,0,TEXT(График!CK128-График!CJ128,"ч")-1)))</f>
        <v>#VALUE!</v>
      </c>
      <c r="AE127" s="289" t="e">
        <f>IF(ISTEXT(График!CM128),График!CM128,IF('Ночные Часы'!AE127&gt;0,CONCATENATE(IF((TEXT(График!CN128-График!CM128,"ч")-1)&lt;0,0,TEXT(График!CN128-График!CM128,"ч")-1),"_",TEXT('Ночные Часы'!AE127,"Ч")),IF((TEXT(График!CN128-График!CM128,"ч")-1)&lt;0,0,TEXT(График!CN128-График!CM128,"ч")-1)))</f>
        <v>#VALUE!</v>
      </c>
      <c r="AF127" s="289">
        <f>IF(ISTEXT(График!CP128),График!CP128,IF('Ночные Часы'!AF127&gt;0,CONCATENATE(IF((TEXT(График!CQ128-График!CP128,"ч")-1)&lt;0,0,TEXT(График!CQ128-График!CP128,"ч")-1),"_",TEXT('Ночные Часы'!AF127,"Ч")),IF((TEXT(График!CQ128-График!CP128,"ч")-1)&lt;0,0,TEXT(График!CQ128-График!CP128,"ч")-1)))</f>
        <v>7</v>
      </c>
      <c r="AG127" s="289">
        <f>IF(ISTEXT(График!CS128),График!CS128,IF('Ночные Часы'!AG127&gt;0,CONCATENATE(IF((TEXT(График!CT128-График!CS128,"ч")-1)&lt;0,0,TEXT(График!CT128-График!CS128,"ч")-1),"_",TEXT('Ночные Часы'!AG127,"Ч")),IF((TEXT(График!CT128-График!CS128,"ч")-1)&lt;0,0,TEXT(График!CT128-График!CS128,"ч")-1)))</f>
        <v>0</v>
      </c>
      <c r="AH127" s="284">
        <f>График!CW128</f>
        <v>0</v>
      </c>
      <c r="AI127" s="196" t="e">
        <f t="array" ref="AI127">SUM(IFERROR(--LEFTB(C127:AG127,FIND("_",C127:AG127)-1),C127:AG127))</f>
        <v>#VALUE!</v>
      </c>
      <c r="AJ127" s="284">
        <f t="array" ref="AJ127">SUM(--IFERROR(MID(C127:AG127,SEARCH("_",C127:AG127)+1,1),0))</f>
        <v>0</v>
      </c>
      <c r="AK127" s="285">
        <f>'Ночные Часы'!AH127</f>
        <v>0</v>
      </c>
      <c r="AL127" s="285">
        <f t="shared" si="5"/>
        <v>0</v>
      </c>
      <c r="AM127" s="351">
        <f t="shared" si="6"/>
        <v>0</v>
      </c>
      <c r="AN127" s="351">
        <f t="shared" si="7"/>
        <v>0</v>
      </c>
      <c r="AO127" s="351">
        <f t="shared" si="8"/>
        <v>0</v>
      </c>
    </row>
  </sheetData>
  <sheetProtection sheet="1" objects="1" scenarios="1" formatCells="0" formatColumns="0" formatRows="0" insertColumns="0" insertRows="0" insertHyperlinks="0" deleteColumns="0" deleteRows="0" sort="0" autoFilter="0" pivotTables="0"/>
  <autoFilter ref="A3:AO127"/>
  <phoneticPr fontId="9" type="noConversion"/>
  <conditionalFormatting sqref="AK5:AL127">
    <cfRule type="cellIs" dxfId="291" priority="16" operator="greaterThan">
      <formula>0</formula>
    </cfRule>
  </conditionalFormatting>
  <conditionalFormatting sqref="AL5:AL127">
    <cfRule type="cellIs" dxfId="290" priority="15" operator="greaterThan">
      <formula>0.000694444444444444</formula>
    </cfRule>
  </conditionalFormatting>
  <conditionalFormatting sqref="C5:AG127">
    <cfRule type="cellIs" dxfId="289" priority="1" operator="equal">
      <formula>"в8"</formula>
    </cfRule>
    <cfRule type="cellIs" dxfId="288" priority="2" operator="equal">
      <formula>"г"</formula>
    </cfRule>
    <cfRule type="cellIs" dxfId="287" priority="3" operator="equal">
      <formula>"ож"</formula>
    </cfRule>
    <cfRule type="cellIs" dxfId="286" priority="4" operator="equal">
      <formula>"Р"</formula>
    </cfRule>
    <cfRule type="cellIs" dxfId="285" priority="5" operator="equal">
      <formula>"ОЗ"</formula>
    </cfRule>
    <cfRule type="cellIs" dxfId="284" priority="6" operator="equal">
      <formula>"У"</formula>
    </cfRule>
    <cfRule type="cellIs" dxfId="283" priority="7" operator="equal">
      <formula>"ОД"</formula>
    </cfRule>
    <cfRule type="cellIs" dxfId="282" priority="8" operator="equal">
      <formula>"ДО"</formula>
    </cfRule>
    <cfRule type="cellIs" dxfId="281" priority="9" operator="equal">
      <formula>"ОВ"</formula>
    </cfRule>
    <cfRule type="cellIs" dxfId="280" priority="10" operator="equal">
      <formula>"Б"</formula>
    </cfRule>
    <cfRule type="cellIs" dxfId="279" priority="11" operator="equal">
      <formula>"Н"</formula>
    </cfRule>
    <cfRule type="cellIs" dxfId="278" priority="12" operator="equal">
      <formula>"пр"</formula>
    </cfRule>
    <cfRule type="cellIs" dxfId="277" priority="13" operator="equal">
      <formula>"ОТ"</formula>
    </cfRule>
    <cfRule type="cellIs" dxfId="276" priority="14" operator="equal">
      <formula>"в"</formula>
    </cfRule>
  </conditionalFormatting>
  <pageMargins left="0.2" right="0.2" top="0.37" bottom="0.28000000000000003" header="0.17" footer="0.17"/>
  <pageSetup paperSize="9" scale="46" fitToHeight="0" orientation="landscape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:AI92"/>
  <sheetViews>
    <sheetView zoomScale="85" workbookViewId="0">
      <pane xSplit="2" ySplit="2" topLeftCell="O3" activePane="bottomRight" state="frozen"/>
      <selection pane="topRight" activeCell="C1" sqref="C1"/>
      <selection pane="bottomLeft" activeCell="A5" sqref="A5"/>
      <selection pane="bottomRight" activeCell="W28" sqref="W28"/>
    </sheetView>
  </sheetViews>
  <sheetFormatPr defaultRowHeight="13.5" x14ac:dyDescent="0.25"/>
  <cols>
    <col min="1" max="1" width="9.140625" style="6"/>
    <col min="2" max="2" width="38.42578125" style="2" customWidth="1"/>
    <col min="3" max="30" width="9.140625" style="2"/>
    <col min="31" max="33" width="9.140625" style="2" customWidth="1"/>
    <col min="34" max="16384" width="9.140625" style="2"/>
  </cols>
  <sheetData>
    <row r="1" spans="1:35" x14ac:dyDescent="0.25">
      <c r="B1" s="7">
        <f>График!C1</f>
        <v>43191</v>
      </c>
    </row>
    <row r="2" spans="1:35" x14ac:dyDescent="0.25"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561"/>
    </row>
    <row r="3" spans="1:35" x14ac:dyDescent="0.25">
      <c r="A3" s="8"/>
      <c r="B3" s="9"/>
      <c r="C3" s="10">
        <f>График!G3</f>
        <v>43191</v>
      </c>
      <c r="D3" s="10">
        <f>График!J3</f>
        <v>43192</v>
      </c>
      <c r="E3" s="10">
        <f>График!M3</f>
        <v>43193</v>
      </c>
      <c r="F3" s="10">
        <f>График!P3</f>
        <v>43194</v>
      </c>
      <c r="G3" s="10">
        <f>График!S3</f>
        <v>43195</v>
      </c>
      <c r="H3" s="10">
        <f>График!V3</f>
        <v>43196</v>
      </c>
      <c r="I3" s="10">
        <f>График!Y3</f>
        <v>43197</v>
      </c>
      <c r="J3" s="10">
        <f>График!AB3</f>
        <v>43198</v>
      </c>
      <c r="K3" s="10">
        <f>График!AE3</f>
        <v>43199</v>
      </c>
      <c r="L3" s="10">
        <f>График!AH3</f>
        <v>43200</v>
      </c>
      <c r="M3" s="10">
        <f>График!AK3</f>
        <v>43201</v>
      </c>
      <c r="N3" s="10">
        <f>График!AN3</f>
        <v>43202</v>
      </c>
      <c r="O3" s="10">
        <f>График!AQ3</f>
        <v>43203</v>
      </c>
      <c r="P3" s="10">
        <f>График!AT3</f>
        <v>43204</v>
      </c>
      <c r="Q3" s="10">
        <f>График!AW3</f>
        <v>43205</v>
      </c>
      <c r="R3" s="10">
        <f>График!AZ3</f>
        <v>43206</v>
      </c>
      <c r="S3" s="10">
        <f>График!BC3</f>
        <v>43207</v>
      </c>
      <c r="T3" s="10">
        <f>График!BF3</f>
        <v>43208</v>
      </c>
      <c r="U3" s="10">
        <f>График!BI3</f>
        <v>43209</v>
      </c>
      <c r="V3" s="10">
        <f>График!BL3</f>
        <v>43210</v>
      </c>
      <c r="W3" s="10">
        <f>График!BO3</f>
        <v>43211</v>
      </c>
      <c r="X3" s="10">
        <f>График!BR3</f>
        <v>43212</v>
      </c>
      <c r="Y3" s="10">
        <f>График!BU3</f>
        <v>43213</v>
      </c>
      <c r="Z3" s="10">
        <f>График!BX3</f>
        <v>43214</v>
      </c>
      <c r="AA3" s="10">
        <f>График!CA3</f>
        <v>43215</v>
      </c>
      <c r="AB3" s="10">
        <f>График!CD3</f>
        <v>43216</v>
      </c>
      <c r="AC3" s="10">
        <f>График!CG3</f>
        <v>43217</v>
      </c>
      <c r="AD3" s="10">
        <f>График!CJ3</f>
        <v>43218</v>
      </c>
      <c r="AE3" s="10">
        <f>График!CM3</f>
        <v>43219</v>
      </c>
      <c r="AF3" s="10">
        <f>График!CP3</f>
        <v>43220</v>
      </c>
      <c r="AG3" s="10">
        <f>График!CS3</f>
        <v>0</v>
      </c>
      <c r="AH3" s="561"/>
    </row>
    <row r="4" spans="1:35" ht="40.5" x14ac:dyDescent="0.25">
      <c r="A4" s="12" t="s">
        <v>19</v>
      </c>
      <c r="B4" s="9"/>
      <c r="C4" s="105" t="str">
        <f t="shared" ref="C4:AG4" si="0">TEXT(C3,"Ддд")</f>
        <v>Вс</v>
      </c>
      <c r="D4" s="105" t="str">
        <f t="shared" si="0"/>
        <v>Пн</v>
      </c>
      <c r="E4" s="105" t="str">
        <f t="shared" si="0"/>
        <v>Вт</v>
      </c>
      <c r="F4" s="105" t="str">
        <f t="shared" si="0"/>
        <v>Ср</v>
      </c>
      <c r="G4" s="105" t="str">
        <f t="shared" si="0"/>
        <v>Чт</v>
      </c>
      <c r="H4" s="105" t="str">
        <f t="shared" si="0"/>
        <v>Пт</v>
      </c>
      <c r="I4" s="105" t="str">
        <f t="shared" si="0"/>
        <v>Сб</v>
      </c>
      <c r="J4" s="105" t="str">
        <f t="shared" si="0"/>
        <v>Вс</v>
      </c>
      <c r="K4" s="105" t="str">
        <f t="shared" si="0"/>
        <v>Пн</v>
      </c>
      <c r="L4" s="105" t="str">
        <f t="shared" si="0"/>
        <v>Вт</v>
      </c>
      <c r="M4" s="105" t="str">
        <f t="shared" si="0"/>
        <v>Ср</v>
      </c>
      <c r="N4" s="105" t="str">
        <f t="shared" si="0"/>
        <v>Чт</v>
      </c>
      <c r="O4" s="105" t="str">
        <f t="shared" si="0"/>
        <v>Пт</v>
      </c>
      <c r="P4" s="105" t="str">
        <f t="shared" si="0"/>
        <v>Сб</v>
      </c>
      <c r="Q4" s="105" t="str">
        <f t="shared" si="0"/>
        <v>Вс</v>
      </c>
      <c r="R4" s="105" t="str">
        <f t="shared" si="0"/>
        <v>Пн</v>
      </c>
      <c r="S4" s="105" t="str">
        <f t="shared" si="0"/>
        <v>Вт</v>
      </c>
      <c r="T4" s="105" t="str">
        <f t="shared" si="0"/>
        <v>Ср</v>
      </c>
      <c r="U4" s="105" t="str">
        <f t="shared" si="0"/>
        <v>Чт</v>
      </c>
      <c r="V4" s="105" t="str">
        <f t="shared" si="0"/>
        <v>Пт</v>
      </c>
      <c r="W4" s="105" t="str">
        <f t="shared" si="0"/>
        <v>Сб</v>
      </c>
      <c r="X4" s="105" t="str">
        <f t="shared" si="0"/>
        <v>Вс</v>
      </c>
      <c r="Y4" s="105" t="str">
        <f t="shared" si="0"/>
        <v>Пн</v>
      </c>
      <c r="Z4" s="105" t="str">
        <f t="shared" si="0"/>
        <v>Вт</v>
      </c>
      <c r="AA4" s="105" t="str">
        <f t="shared" si="0"/>
        <v>Ср</v>
      </c>
      <c r="AB4" s="105" t="str">
        <f t="shared" si="0"/>
        <v>Чт</v>
      </c>
      <c r="AC4" s="105" t="str">
        <f t="shared" si="0"/>
        <v>Пт</v>
      </c>
      <c r="AD4" s="105" t="str">
        <f t="shared" si="0"/>
        <v>Сб</v>
      </c>
      <c r="AE4" s="105" t="str">
        <f t="shared" si="0"/>
        <v>Вс</v>
      </c>
      <c r="AF4" s="105" t="str">
        <f t="shared" si="0"/>
        <v>Пн</v>
      </c>
      <c r="AG4" s="105" t="str">
        <f t="shared" si="0"/>
        <v>Сб</v>
      </c>
      <c r="AH4" s="283" t="s">
        <v>461</v>
      </c>
    </row>
    <row r="5" spans="1:35" x14ac:dyDescent="0.25">
      <c r="A5" s="8">
        <v>25557</v>
      </c>
      <c r="B5" s="9" t="s">
        <v>269</v>
      </c>
      <c r="C5" s="289" t="s">
        <v>503</v>
      </c>
      <c r="D5" s="289" t="s">
        <v>2</v>
      </c>
      <c r="E5" s="289" t="s">
        <v>2</v>
      </c>
      <c r="F5" s="289">
        <v>8</v>
      </c>
      <c r="G5" s="289">
        <v>8</v>
      </c>
      <c r="H5" s="289">
        <v>8</v>
      </c>
      <c r="I5" s="289">
        <v>8</v>
      </c>
      <c r="J5" s="289" t="s">
        <v>2</v>
      </c>
      <c r="K5" s="289">
        <v>8</v>
      </c>
      <c r="L5" s="289">
        <v>8</v>
      </c>
      <c r="M5" s="289">
        <v>8</v>
      </c>
      <c r="N5" s="289" t="s">
        <v>504</v>
      </c>
      <c r="O5" s="289" t="s">
        <v>2</v>
      </c>
      <c r="P5" s="289" t="s">
        <v>2</v>
      </c>
      <c r="Q5" s="289">
        <v>8</v>
      </c>
      <c r="R5" s="289">
        <v>8</v>
      </c>
      <c r="S5" s="289">
        <v>8</v>
      </c>
      <c r="T5" s="289" t="s">
        <v>504</v>
      </c>
      <c r="U5" s="289" t="s">
        <v>2</v>
      </c>
      <c r="V5" s="289" t="s">
        <v>2</v>
      </c>
      <c r="W5" s="289">
        <v>8</v>
      </c>
      <c r="X5" s="289">
        <v>8</v>
      </c>
      <c r="Y5" s="289">
        <v>8</v>
      </c>
      <c r="Z5" s="289" t="s">
        <v>505</v>
      </c>
      <c r="AA5" s="289" t="s">
        <v>505</v>
      </c>
      <c r="AB5" s="289" t="s">
        <v>2</v>
      </c>
      <c r="AC5" s="289" t="s">
        <v>2</v>
      </c>
      <c r="AD5" s="289">
        <v>8</v>
      </c>
      <c r="AE5" s="289">
        <v>8</v>
      </c>
      <c r="AF5" s="289">
        <v>8</v>
      </c>
      <c r="AG5" s="289">
        <v>0</v>
      </c>
      <c r="AH5" s="284">
        <v>21</v>
      </c>
      <c r="AI5" s="196">
        <v>168</v>
      </c>
    </row>
    <row r="6" spans="1:35" x14ac:dyDescent="0.25">
      <c r="A6" s="8">
        <v>812</v>
      </c>
      <c r="B6" s="9" t="s">
        <v>270</v>
      </c>
      <c r="C6" s="289" t="s">
        <v>504</v>
      </c>
      <c r="D6" s="289" t="s">
        <v>2</v>
      </c>
      <c r="E6" s="289" t="s">
        <v>2</v>
      </c>
      <c r="F6" s="289">
        <v>8</v>
      </c>
      <c r="G6" s="289">
        <v>8</v>
      </c>
      <c r="H6" s="289">
        <v>8</v>
      </c>
      <c r="I6" s="289" t="s">
        <v>2</v>
      </c>
      <c r="J6" s="289" t="s">
        <v>2</v>
      </c>
      <c r="K6" s="289" t="s">
        <v>7</v>
      </c>
      <c r="L6" s="289" t="s">
        <v>7</v>
      </c>
      <c r="M6" s="289" t="s">
        <v>7</v>
      </c>
      <c r="N6" s="289" t="s">
        <v>7</v>
      </c>
      <c r="O6" s="289" t="s">
        <v>7</v>
      </c>
      <c r="P6" s="289" t="s">
        <v>2</v>
      </c>
      <c r="Q6" s="289" t="s">
        <v>2</v>
      </c>
      <c r="R6" s="289">
        <v>8</v>
      </c>
      <c r="S6" s="289">
        <v>8</v>
      </c>
      <c r="T6" s="289" t="s">
        <v>503</v>
      </c>
      <c r="U6" s="289" t="s">
        <v>504</v>
      </c>
      <c r="V6" s="289" t="s">
        <v>2</v>
      </c>
      <c r="W6" s="289" t="s">
        <v>2</v>
      </c>
      <c r="X6" s="289">
        <v>8</v>
      </c>
      <c r="Y6" s="289">
        <v>8</v>
      </c>
      <c r="Z6" s="289" t="s">
        <v>504</v>
      </c>
      <c r="AA6" s="289" t="s">
        <v>504</v>
      </c>
      <c r="AB6" s="289" t="s">
        <v>2</v>
      </c>
      <c r="AC6" s="289" t="s">
        <v>2</v>
      </c>
      <c r="AD6" s="289">
        <v>8</v>
      </c>
      <c r="AE6" s="289">
        <v>8</v>
      </c>
      <c r="AF6" s="289">
        <v>8</v>
      </c>
      <c r="AG6" s="289">
        <v>0</v>
      </c>
      <c r="AH6" s="284">
        <v>20</v>
      </c>
      <c r="AI6" s="196">
        <v>120</v>
      </c>
    </row>
    <row r="7" spans="1:35" x14ac:dyDescent="0.25">
      <c r="A7" s="8">
        <v>30228</v>
      </c>
      <c r="B7" s="9" t="s">
        <v>271</v>
      </c>
      <c r="C7" s="289">
        <v>8</v>
      </c>
      <c r="D7" s="289" t="s">
        <v>504</v>
      </c>
      <c r="E7" s="289" t="s">
        <v>504</v>
      </c>
      <c r="F7" s="289" t="s">
        <v>2</v>
      </c>
      <c r="G7" s="289" t="s">
        <v>2</v>
      </c>
      <c r="H7" s="289">
        <v>8</v>
      </c>
      <c r="I7" s="289">
        <v>8</v>
      </c>
      <c r="J7" s="289">
        <v>8</v>
      </c>
      <c r="K7" s="289" t="s">
        <v>2</v>
      </c>
      <c r="L7" s="289" t="s">
        <v>2</v>
      </c>
      <c r="M7" s="289">
        <v>8</v>
      </c>
      <c r="N7" s="289">
        <v>8</v>
      </c>
      <c r="O7" s="289">
        <v>8</v>
      </c>
      <c r="P7" s="289">
        <v>8</v>
      </c>
      <c r="Q7" s="289" t="s">
        <v>2</v>
      </c>
      <c r="R7" s="289">
        <v>8</v>
      </c>
      <c r="S7" s="289">
        <v>8</v>
      </c>
      <c r="T7" s="289">
        <v>8</v>
      </c>
      <c r="U7" s="289" t="s">
        <v>504</v>
      </c>
      <c r="V7" s="289" t="s">
        <v>504</v>
      </c>
      <c r="W7" s="289" t="s">
        <v>2</v>
      </c>
      <c r="X7" s="289" t="s">
        <v>2</v>
      </c>
      <c r="Y7" s="289">
        <v>8</v>
      </c>
      <c r="Z7" s="289">
        <v>8</v>
      </c>
      <c r="AA7" s="289" t="s">
        <v>503</v>
      </c>
      <c r="AB7" s="289" t="s">
        <v>2</v>
      </c>
      <c r="AC7" s="289" t="s">
        <v>2</v>
      </c>
      <c r="AD7" s="289">
        <v>8</v>
      </c>
      <c r="AE7" s="289">
        <v>8</v>
      </c>
      <c r="AF7" s="289">
        <v>8</v>
      </c>
      <c r="AG7" s="289">
        <v>0</v>
      </c>
      <c r="AH7" s="284">
        <v>21</v>
      </c>
      <c r="AI7" s="196">
        <v>168</v>
      </c>
    </row>
    <row r="8" spans="1:35" x14ac:dyDescent="0.25">
      <c r="A8" s="8">
        <v>41717</v>
      </c>
      <c r="B8" s="9" t="s">
        <v>272</v>
      </c>
      <c r="C8" s="289" t="s">
        <v>2</v>
      </c>
      <c r="D8" s="289" t="s">
        <v>7</v>
      </c>
      <c r="E8" s="289" t="s">
        <v>7</v>
      </c>
      <c r="F8" s="289" t="s">
        <v>7</v>
      </c>
      <c r="G8" s="289" t="s">
        <v>7</v>
      </c>
      <c r="H8" s="289" t="s">
        <v>7</v>
      </c>
      <c r="I8" s="289" t="s">
        <v>2</v>
      </c>
      <c r="J8" s="289" t="s">
        <v>2</v>
      </c>
      <c r="K8" s="289" t="s">
        <v>7</v>
      </c>
      <c r="L8" s="289" t="s">
        <v>7</v>
      </c>
      <c r="M8" s="289" t="s">
        <v>7</v>
      </c>
      <c r="N8" s="289" t="s">
        <v>7</v>
      </c>
      <c r="O8" s="289" t="s">
        <v>7</v>
      </c>
      <c r="P8" s="289" t="s">
        <v>2</v>
      </c>
      <c r="Q8" s="289" t="s">
        <v>2</v>
      </c>
      <c r="R8" s="289" t="s">
        <v>504</v>
      </c>
      <c r="S8" s="289" t="s">
        <v>504</v>
      </c>
      <c r="T8" s="289" t="s">
        <v>504</v>
      </c>
      <c r="U8" s="289" t="s">
        <v>2</v>
      </c>
      <c r="V8" s="289" t="s">
        <v>2</v>
      </c>
      <c r="W8" s="289">
        <v>8</v>
      </c>
      <c r="X8" s="289" t="s">
        <v>505</v>
      </c>
      <c r="Y8" s="289" t="s">
        <v>504</v>
      </c>
      <c r="Z8" s="289" t="s">
        <v>504</v>
      </c>
      <c r="AA8" s="289" t="s">
        <v>2</v>
      </c>
      <c r="AB8" s="289" t="s">
        <v>2</v>
      </c>
      <c r="AC8" s="289">
        <v>8</v>
      </c>
      <c r="AD8" s="289">
        <v>8</v>
      </c>
      <c r="AE8" s="289" t="s">
        <v>503</v>
      </c>
      <c r="AF8" s="289" t="s">
        <v>503</v>
      </c>
      <c r="AG8" s="289">
        <v>0</v>
      </c>
      <c r="AH8" s="284">
        <v>21</v>
      </c>
      <c r="AI8" s="196">
        <v>88</v>
      </c>
    </row>
    <row r="9" spans="1:35" x14ac:dyDescent="0.25">
      <c r="A9" s="8">
        <v>4010</v>
      </c>
      <c r="B9" s="9" t="s">
        <v>274</v>
      </c>
      <c r="C9" s="289" t="s">
        <v>2</v>
      </c>
      <c r="D9" s="289">
        <v>8</v>
      </c>
      <c r="E9" s="289">
        <v>8</v>
      </c>
      <c r="F9" s="289">
        <v>8</v>
      </c>
      <c r="G9" s="289">
        <v>8</v>
      </c>
      <c r="H9" s="289" t="s">
        <v>2</v>
      </c>
      <c r="I9" s="289">
        <v>8</v>
      </c>
      <c r="J9" s="289" t="s">
        <v>504</v>
      </c>
      <c r="K9" s="289" t="s">
        <v>504</v>
      </c>
      <c r="L9" s="289" t="s">
        <v>2</v>
      </c>
      <c r="M9" s="289" t="s">
        <v>2</v>
      </c>
      <c r="N9" s="289">
        <v>8</v>
      </c>
      <c r="O9" s="289">
        <v>8</v>
      </c>
      <c r="P9" s="289" t="s">
        <v>2</v>
      </c>
      <c r="Q9" s="289" t="s">
        <v>2</v>
      </c>
      <c r="R9" s="289">
        <v>8</v>
      </c>
      <c r="S9" s="289">
        <v>8</v>
      </c>
      <c r="T9" s="289" t="s">
        <v>2</v>
      </c>
      <c r="U9" s="289" t="s">
        <v>2</v>
      </c>
      <c r="V9" s="289">
        <v>8</v>
      </c>
      <c r="W9" s="289">
        <v>8</v>
      </c>
      <c r="X9" s="289">
        <v>8</v>
      </c>
      <c r="Y9" s="289" t="s">
        <v>505</v>
      </c>
      <c r="Z9" s="289" t="s">
        <v>2</v>
      </c>
      <c r="AA9" s="289" t="s">
        <v>2</v>
      </c>
      <c r="AB9" s="289">
        <v>8</v>
      </c>
      <c r="AC9" s="289">
        <v>8</v>
      </c>
      <c r="AD9" s="289" t="s">
        <v>504</v>
      </c>
      <c r="AE9" s="289" t="s">
        <v>504</v>
      </c>
      <c r="AF9" s="289" t="s">
        <v>2</v>
      </c>
      <c r="AG9" s="289">
        <v>0</v>
      </c>
      <c r="AH9" s="284">
        <v>19</v>
      </c>
      <c r="AI9" s="196">
        <v>152</v>
      </c>
    </row>
    <row r="10" spans="1:35" x14ac:dyDescent="0.25">
      <c r="A10" s="8">
        <v>867</v>
      </c>
      <c r="B10" s="9" t="s">
        <v>275</v>
      </c>
      <c r="C10" s="289" t="s">
        <v>2</v>
      </c>
      <c r="D10" s="289">
        <v>8</v>
      </c>
      <c r="E10" s="289">
        <v>8</v>
      </c>
      <c r="F10" s="289">
        <v>8</v>
      </c>
      <c r="G10" s="289" t="s">
        <v>504</v>
      </c>
      <c r="H10" s="289" t="s">
        <v>2</v>
      </c>
      <c r="I10" s="289" t="s">
        <v>2</v>
      </c>
      <c r="J10" s="289">
        <v>8</v>
      </c>
      <c r="K10" s="289">
        <v>8</v>
      </c>
      <c r="L10" s="289">
        <v>8</v>
      </c>
      <c r="M10" s="289">
        <v>8</v>
      </c>
      <c r="N10" s="289" t="s">
        <v>2</v>
      </c>
      <c r="O10" s="289" t="s">
        <v>2</v>
      </c>
      <c r="P10" s="289" t="s">
        <v>504</v>
      </c>
      <c r="Q10" s="289" t="s">
        <v>504</v>
      </c>
      <c r="R10" s="289" t="s">
        <v>504</v>
      </c>
      <c r="S10" s="289" t="s">
        <v>504</v>
      </c>
      <c r="T10" s="289" t="s">
        <v>2</v>
      </c>
      <c r="U10" s="289" t="s">
        <v>2</v>
      </c>
      <c r="V10" s="289">
        <v>8</v>
      </c>
      <c r="W10" s="289">
        <v>8</v>
      </c>
      <c r="X10" s="289">
        <v>8</v>
      </c>
      <c r="Y10" s="289" t="s">
        <v>505</v>
      </c>
      <c r="Z10" s="289" t="s">
        <v>504</v>
      </c>
      <c r="AA10" s="289" t="s">
        <v>2</v>
      </c>
      <c r="AB10" s="289" t="s">
        <v>2</v>
      </c>
      <c r="AC10" s="289">
        <v>8</v>
      </c>
      <c r="AD10" s="289">
        <v>8</v>
      </c>
      <c r="AE10" s="289">
        <v>8</v>
      </c>
      <c r="AF10" s="289">
        <v>8</v>
      </c>
      <c r="AG10" s="289">
        <v>0</v>
      </c>
      <c r="AH10" s="284">
        <v>21</v>
      </c>
      <c r="AI10" s="196">
        <v>168</v>
      </c>
    </row>
    <row r="11" spans="1:35" x14ac:dyDescent="0.25">
      <c r="A11" s="8">
        <v>1401</v>
      </c>
      <c r="B11" s="9" t="s">
        <v>276</v>
      </c>
      <c r="C11" s="289">
        <v>8</v>
      </c>
      <c r="D11" s="289">
        <v>8</v>
      </c>
      <c r="E11" s="289" t="s">
        <v>504</v>
      </c>
      <c r="F11" s="289" t="s">
        <v>504</v>
      </c>
      <c r="G11" s="289" t="s">
        <v>2</v>
      </c>
      <c r="H11" s="289" t="s">
        <v>2</v>
      </c>
      <c r="I11" s="289">
        <v>8</v>
      </c>
      <c r="J11" s="289">
        <v>8</v>
      </c>
      <c r="K11" s="289">
        <v>8</v>
      </c>
      <c r="L11" s="289">
        <v>8</v>
      </c>
      <c r="M11" s="289" t="s">
        <v>2</v>
      </c>
      <c r="N11" s="289" t="s">
        <v>504</v>
      </c>
      <c r="O11" s="289" t="s">
        <v>504</v>
      </c>
      <c r="P11" s="289" t="s">
        <v>2</v>
      </c>
      <c r="Q11" s="289" t="s">
        <v>2</v>
      </c>
      <c r="R11" s="289">
        <v>8</v>
      </c>
      <c r="S11" s="289">
        <v>8</v>
      </c>
      <c r="T11" s="289">
        <v>8</v>
      </c>
      <c r="U11" s="289" t="s">
        <v>2</v>
      </c>
      <c r="V11" s="289" t="s">
        <v>2</v>
      </c>
      <c r="W11" s="289">
        <v>8</v>
      </c>
      <c r="X11" s="289">
        <v>8</v>
      </c>
      <c r="Y11" s="289" t="s">
        <v>504</v>
      </c>
      <c r="Z11" s="289" t="s">
        <v>504</v>
      </c>
      <c r="AA11" s="289" t="s">
        <v>504</v>
      </c>
      <c r="AB11" s="289" t="s">
        <v>2</v>
      </c>
      <c r="AC11" s="289" t="s">
        <v>2</v>
      </c>
      <c r="AD11" s="289">
        <v>8</v>
      </c>
      <c r="AE11" s="289">
        <v>8</v>
      </c>
      <c r="AF11" s="289">
        <v>8</v>
      </c>
      <c r="AG11" s="289">
        <v>0</v>
      </c>
      <c r="AH11" s="284">
        <v>21</v>
      </c>
      <c r="AI11" s="196">
        <v>168</v>
      </c>
    </row>
    <row r="12" spans="1:35" x14ac:dyDescent="0.25">
      <c r="A12" s="8">
        <v>38165</v>
      </c>
      <c r="B12" s="9" t="s">
        <v>277</v>
      </c>
      <c r="C12" s="289" t="s">
        <v>2</v>
      </c>
      <c r="D12" s="289">
        <v>8</v>
      </c>
      <c r="E12" s="289">
        <v>8</v>
      </c>
      <c r="F12" s="289" t="s">
        <v>2</v>
      </c>
      <c r="G12" s="289">
        <v>8</v>
      </c>
      <c r="H12" s="289">
        <v>8</v>
      </c>
      <c r="I12" s="289">
        <v>8</v>
      </c>
      <c r="J12" s="289" t="s">
        <v>504</v>
      </c>
      <c r="K12" s="289" t="s">
        <v>504</v>
      </c>
      <c r="L12" s="289" t="s">
        <v>2</v>
      </c>
      <c r="M12" s="289" t="s">
        <v>2</v>
      </c>
      <c r="N12" s="289">
        <v>8</v>
      </c>
      <c r="O12" s="289">
        <v>8</v>
      </c>
      <c r="P12" s="289">
        <v>8</v>
      </c>
      <c r="Q12" s="289">
        <v>8</v>
      </c>
      <c r="R12" s="289" t="s">
        <v>2</v>
      </c>
      <c r="S12" s="289" t="s">
        <v>504</v>
      </c>
      <c r="T12" s="289" t="s">
        <v>504</v>
      </c>
      <c r="U12" s="289" t="s">
        <v>504</v>
      </c>
      <c r="V12" s="289" t="s">
        <v>2</v>
      </c>
      <c r="W12" s="289" t="s">
        <v>2</v>
      </c>
      <c r="X12" s="289">
        <v>8</v>
      </c>
      <c r="Y12" s="289">
        <v>8</v>
      </c>
      <c r="Z12" s="289">
        <v>8</v>
      </c>
      <c r="AA12" s="289" t="s">
        <v>2</v>
      </c>
      <c r="AB12" s="289" t="s">
        <v>2</v>
      </c>
      <c r="AC12" s="289">
        <v>8</v>
      </c>
      <c r="AD12" s="289">
        <v>8</v>
      </c>
      <c r="AE12" s="289">
        <v>8</v>
      </c>
      <c r="AF12" s="289">
        <v>8</v>
      </c>
      <c r="AG12" s="289">
        <v>0</v>
      </c>
      <c r="AH12" s="284">
        <v>21</v>
      </c>
      <c r="AI12" s="196">
        <v>168</v>
      </c>
    </row>
    <row r="13" spans="1:35" x14ac:dyDescent="0.25">
      <c r="A13" s="8">
        <v>13332</v>
      </c>
      <c r="B13" s="9" t="s">
        <v>279</v>
      </c>
      <c r="C13" s="289" t="s">
        <v>2</v>
      </c>
      <c r="D13" s="289" t="s">
        <v>7</v>
      </c>
      <c r="E13" s="289" t="s">
        <v>7</v>
      </c>
      <c r="F13" s="289" t="s">
        <v>7</v>
      </c>
      <c r="G13" s="289" t="s">
        <v>7</v>
      </c>
      <c r="H13" s="289" t="s">
        <v>7</v>
      </c>
      <c r="I13" s="289" t="s">
        <v>2</v>
      </c>
      <c r="J13" s="289" t="s">
        <v>2</v>
      </c>
      <c r="K13" s="289">
        <v>8</v>
      </c>
      <c r="L13" s="289" t="s">
        <v>503</v>
      </c>
      <c r="M13" s="289" t="s">
        <v>503</v>
      </c>
      <c r="N13" s="289" t="s">
        <v>2</v>
      </c>
      <c r="O13" s="289" t="s">
        <v>2</v>
      </c>
      <c r="P13" s="289">
        <v>8</v>
      </c>
      <c r="Q13" s="289">
        <v>8</v>
      </c>
      <c r="R13" s="289">
        <v>8</v>
      </c>
      <c r="S13" s="289">
        <v>8</v>
      </c>
      <c r="T13" s="289" t="s">
        <v>2</v>
      </c>
      <c r="U13" s="289" t="s">
        <v>2</v>
      </c>
      <c r="V13" s="289">
        <v>8</v>
      </c>
      <c r="W13" s="289">
        <v>8</v>
      </c>
      <c r="X13" s="289">
        <v>8</v>
      </c>
      <c r="Y13" s="289" t="s">
        <v>504</v>
      </c>
      <c r="Z13" s="289" t="s">
        <v>2</v>
      </c>
      <c r="AA13" s="289" t="s">
        <v>2</v>
      </c>
      <c r="AB13" s="289" t="s">
        <v>503</v>
      </c>
      <c r="AC13" s="289" t="s">
        <v>503</v>
      </c>
      <c r="AD13" s="289" t="s">
        <v>504</v>
      </c>
      <c r="AE13" s="289" t="s">
        <v>504</v>
      </c>
      <c r="AF13" s="289" t="s">
        <v>2</v>
      </c>
      <c r="AG13" s="289">
        <v>0</v>
      </c>
      <c r="AH13" s="284">
        <v>20</v>
      </c>
      <c r="AI13" s="196">
        <v>120</v>
      </c>
    </row>
    <row r="14" spans="1:35" x14ac:dyDescent="0.25">
      <c r="A14" s="8">
        <v>21942</v>
      </c>
      <c r="B14" s="9" t="s">
        <v>280</v>
      </c>
      <c r="C14" s="289">
        <v>8</v>
      </c>
      <c r="D14" s="289">
        <v>8</v>
      </c>
      <c r="E14" s="289">
        <v>8</v>
      </c>
      <c r="F14" s="289" t="s">
        <v>2</v>
      </c>
      <c r="G14" s="289">
        <v>8</v>
      </c>
      <c r="H14" s="289">
        <v>8</v>
      </c>
      <c r="I14" s="289">
        <v>8</v>
      </c>
      <c r="J14" s="289">
        <v>8</v>
      </c>
      <c r="K14" s="289" t="s">
        <v>503</v>
      </c>
      <c r="L14" s="289" t="s">
        <v>2</v>
      </c>
      <c r="M14" s="289" t="s">
        <v>2</v>
      </c>
      <c r="N14" s="289" t="s">
        <v>503</v>
      </c>
      <c r="O14" s="289" t="s">
        <v>504</v>
      </c>
      <c r="P14" s="289" t="s">
        <v>503</v>
      </c>
      <c r="Q14" s="289" t="s">
        <v>2</v>
      </c>
      <c r="R14" s="289" t="s">
        <v>2</v>
      </c>
      <c r="S14" s="289">
        <v>8</v>
      </c>
      <c r="T14" s="289">
        <v>8</v>
      </c>
      <c r="U14" s="289">
        <v>8</v>
      </c>
      <c r="V14" s="289">
        <v>8</v>
      </c>
      <c r="W14" s="289" t="s">
        <v>503</v>
      </c>
      <c r="X14" s="289" t="s">
        <v>2</v>
      </c>
      <c r="Y14" s="289" t="s">
        <v>2</v>
      </c>
      <c r="Z14" s="289">
        <v>8</v>
      </c>
      <c r="AA14" s="289">
        <v>8</v>
      </c>
      <c r="AB14" s="289" t="s">
        <v>504</v>
      </c>
      <c r="AC14" s="289" t="s">
        <v>504</v>
      </c>
      <c r="AD14" s="289" t="s">
        <v>2</v>
      </c>
      <c r="AE14" s="289" t="s">
        <v>2</v>
      </c>
      <c r="AF14" s="289" t="s">
        <v>7</v>
      </c>
      <c r="AG14" s="289">
        <v>0</v>
      </c>
      <c r="AH14" s="284">
        <v>21</v>
      </c>
      <c r="AI14" s="196">
        <v>160</v>
      </c>
    </row>
    <row r="15" spans="1:35" x14ac:dyDescent="0.25">
      <c r="A15" s="8">
        <v>780</v>
      </c>
      <c r="B15" s="9" t="s">
        <v>282</v>
      </c>
      <c r="C15" s="289" t="s">
        <v>2</v>
      </c>
      <c r="D15" s="289" t="s">
        <v>7</v>
      </c>
      <c r="E15" s="289" t="s">
        <v>7</v>
      </c>
      <c r="F15" s="289" t="s">
        <v>7</v>
      </c>
      <c r="G15" s="289" t="s">
        <v>7</v>
      </c>
      <c r="H15" s="289" t="s">
        <v>7</v>
      </c>
      <c r="I15" s="289" t="s">
        <v>2</v>
      </c>
      <c r="J15" s="289" t="s">
        <v>2</v>
      </c>
      <c r="K15" s="289">
        <v>8</v>
      </c>
      <c r="L15" s="289">
        <v>8</v>
      </c>
      <c r="M15" s="289">
        <v>8</v>
      </c>
      <c r="N15" s="289">
        <v>8</v>
      </c>
      <c r="O15" s="289" t="s">
        <v>2</v>
      </c>
      <c r="P15" s="289" t="s">
        <v>504</v>
      </c>
      <c r="Q15" s="289" t="s">
        <v>504</v>
      </c>
      <c r="R15" s="289" t="s">
        <v>2</v>
      </c>
      <c r="S15" s="289" t="s">
        <v>2</v>
      </c>
      <c r="T15" s="289">
        <v>8</v>
      </c>
      <c r="U15" s="289" t="s">
        <v>504</v>
      </c>
      <c r="V15" s="289" t="s">
        <v>504</v>
      </c>
      <c r="W15" s="289" t="s">
        <v>2</v>
      </c>
      <c r="X15" s="289" t="s">
        <v>2</v>
      </c>
      <c r="Y15" s="289">
        <v>8</v>
      </c>
      <c r="Z15" s="289">
        <v>8</v>
      </c>
      <c r="AA15" s="289">
        <v>8</v>
      </c>
      <c r="AB15" s="289">
        <v>8</v>
      </c>
      <c r="AC15" s="289" t="s">
        <v>2</v>
      </c>
      <c r="AD15" s="289" t="s">
        <v>2</v>
      </c>
      <c r="AE15" s="289">
        <v>8</v>
      </c>
      <c r="AF15" s="289" t="s">
        <v>504</v>
      </c>
      <c r="AG15" s="289">
        <v>0</v>
      </c>
      <c r="AH15" s="284">
        <v>20</v>
      </c>
      <c r="AI15" s="196">
        <v>120</v>
      </c>
    </row>
    <row r="16" spans="1:35" x14ac:dyDescent="0.25">
      <c r="A16" s="8">
        <v>41567</v>
      </c>
      <c r="B16" s="9" t="s">
        <v>284</v>
      </c>
      <c r="C16" s="289">
        <v>8</v>
      </c>
      <c r="D16" s="289">
        <v>8</v>
      </c>
      <c r="E16" s="289">
        <v>8</v>
      </c>
      <c r="F16" s="289">
        <v>8</v>
      </c>
      <c r="G16" s="289">
        <v>8</v>
      </c>
      <c r="H16" s="289" t="s">
        <v>2</v>
      </c>
      <c r="I16" s="289" t="s">
        <v>2</v>
      </c>
      <c r="J16" s="289">
        <v>8</v>
      </c>
      <c r="K16" s="289">
        <v>8</v>
      </c>
      <c r="L16" s="289">
        <v>8</v>
      </c>
      <c r="M16" s="289" t="s">
        <v>504</v>
      </c>
      <c r="N16" s="289" t="s">
        <v>2</v>
      </c>
      <c r="O16" s="289" t="s">
        <v>2</v>
      </c>
      <c r="P16" s="289">
        <v>8</v>
      </c>
      <c r="Q16" s="289">
        <v>8</v>
      </c>
      <c r="R16" s="289">
        <v>8</v>
      </c>
      <c r="S16" s="289" t="s">
        <v>504</v>
      </c>
      <c r="T16" s="289" t="s">
        <v>2</v>
      </c>
      <c r="U16" s="289" t="s">
        <v>2</v>
      </c>
      <c r="V16" s="289">
        <v>8</v>
      </c>
      <c r="W16" s="289">
        <v>8</v>
      </c>
      <c r="X16" s="289" t="s">
        <v>505</v>
      </c>
      <c r="Y16" s="289" t="s">
        <v>504</v>
      </c>
      <c r="Z16" s="289" t="s">
        <v>2</v>
      </c>
      <c r="AA16" s="289" t="s">
        <v>2</v>
      </c>
      <c r="AB16" s="289">
        <v>8</v>
      </c>
      <c r="AC16" s="289">
        <v>8</v>
      </c>
      <c r="AD16" s="289">
        <v>8</v>
      </c>
      <c r="AE16" s="289">
        <v>8</v>
      </c>
      <c r="AF16" s="289" t="s">
        <v>2</v>
      </c>
      <c r="AG16" s="289">
        <v>0</v>
      </c>
      <c r="AH16" s="284">
        <v>21</v>
      </c>
      <c r="AI16" s="196">
        <v>168</v>
      </c>
    </row>
    <row r="17" spans="1:35" x14ac:dyDescent="0.25">
      <c r="A17" s="8">
        <v>748</v>
      </c>
      <c r="B17" s="9" t="s">
        <v>285</v>
      </c>
      <c r="C17" s="289" t="s">
        <v>2</v>
      </c>
      <c r="D17" s="289">
        <v>8</v>
      </c>
      <c r="E17" s="289">
        <v>8</v>
      </c>
      <c r="F17" s="289">
        <v>8</v>
      </c>
      <c r="G17" s="289">
        <v>8</v>
      </c>
      <c r="H17" s="289">
        <v>8</v>
      </c>
      <c r="I17" s="289" t="s">
        <v>2</v>
      </c>
      <c r="J17" s="289" t="s">
        <v>2</v>
      </c>
      <c r="K17" s="289">
        <v>8</v>
      </c>
      <c r="L17" s="289">
        <v>8</v>
      </c>
      <c r="M17" s="289">
        <v>8</v>
      </c>
      <c r="N17" s="289">
        <v>8</v>
      </c>
      <c r="O17" s="289">
        <v>8</v>
      </c>
      <c r="P17" s="289" t="s">
        <v>2</v>
      </c>
      <c r="Q17" s="289" t="s">
        <v>2</v>
      </c>
      <c r="R17" s="289">
        <v>8</v>
      </c>
      <c r="S17" s="289">
        <v>8</v>
      </c>
      <c r="T17" s="289">
        <v>8</v>
      </c>
      <c r="U17" s="289">
        <v>8</v>
      </c>
      <c r="V17" s="289">
        <v>8</v>
      </c>
      <c r="W17" s="289" t="s">
        <v>2</v>
      </c>
      <c r="X17" s="289" t="s">
        <v>2</v>
      </c>
      <c r="Y17" s="289">
        <v>8</v>
      </c>
      <c r="Z17" s="289">
        <v>8</v>
      </c>
      <c r="AA17" s="289">
        <v>8</v>
      </c>
      <c r="AB17" s="289">
        <v>8</v>
      </c>
      <c r="AC17" s="289">
        <v>8</v>
      </c>
      <c r="AD17" s="289" t="s">
        <v>2</v>
      </c>
      <c r="AE17" s="289" t="s">
        <v>2</v>
      </c>
      <c r="AF17" s="289">
        <v>8</v>
      </c>
      <c r="AG17" s="289">
        <v>0</v>
      </c>
      <c r="AH17" s="284">
        <v>21</v>
      </c>
      <c r="AI17" s="196">
        <v>168</v>
      </c>
    </row>
    <row r="18" spans="1:35" x14ac:dyDescent="0.25">
      <c r="A18" s="8">
        <v>1404</v>
      </c>
      <c r="B18" s="9" t="s">
        <v>287</v>
      </c>
      <c r="C18" s="289">
        <v>8</v>
      </c>
      <c r="D18" s="289" t="s">
        <v>504</v>
      </c>
      <c r="E18" s="289" t="s">
        <v>2</v>
      </c>
      <c r="F18" s="289" t="s">
        <v>2</v>
      </c>
      <c r="G18" s="289">
        <v>8</v>
      </c>
      <c r="H18" s="289">
        <v>8</v>
      </c>
      <c r="I18" s="289" t="s">
        <v>504</v>
      </c>
      <c r="J18" s="289" t="s">
        <v>504</v>
      </c>
      <c r="K18" s="289" t="s">
        <v>2</v>
      </c>
      <c r="L18" s="289" t="s">
        <v>2</v>
      </c>
      <c r="M18" s="289">
        <v>8</v>
      </c>
      <c r="N18" s="289" t="s">
        <v>504</v>
      </c>
      <c r="O18" s="289" t="s">
        <v>504</v>
      </c>
      <c r="P18" s="289" t="s">
        <v>504</v>
      </c>
      <c r="Q18" s="289" t="s">
        <v>504</v>
      </c>
      <c r="R18" s="289" t="s">
        <v>2</v>
      </c>
      <c r="S18" s="289" t="s">
        <v>2</v>
      </c>
      <c r="T18" s="289">
        <v>8</v>
      </c>
      <c r="U18" s="289">
        <v>8</v>
      </c>
      <c r="V18" s="289" t="s">
        <v>504</v>
      </c>
      <c r="W18" s="289" t="s">
        <v>2</v>
      </c>
      <c r="X18" s="289" t="s">
        <v>2</v>
      </c>
      <c r="Y18" s="289">
        <v>8</v>
      </c>
      <c r="Z18" s="289">
        <v>8</v>
      </c>
      <c r="AA18" s="289">
        <v>8</v>
      </c>
      <c r="AB18" s="289">
        <v>8</v>
      </c>
      <c r="AC18" s="289" t="s">
        <v>2</v>
      </c>
      <c r="AD18" s="289">
        <v>8</v>
      </c>
      <c r="AE18" s="289">
        <v>8</v>
      </c>
      <c r="AF18" s="289">
        <v>8</v>
      </c>
      <c r="AG18" s="289">
        <v>0</v>
      </c>
      <c r="AH18" s="284">
        <v>21</v>
      </c>
      <c r="AI18" s="196">
        <v>168</v>
      </c>
    </row>
    <row r="19" spans="1:35" x14ac:dyDescent="0.25">
      <c r="A19" s="8">
        <v>1062</v>
      </c>
      <c r="B19" s="9" t="s">
        <v>288</v>
      </c>
      <c r="C19" s="289" t="s">
        <v>2</v>
      </c>
      <c r="D19" s="289">
        <v>8</v>
      </c>
      <c r="E19" s="289">
        <v>8</v>
      </c>
      <c r="F19" s="289">
        <v>8</v>
      </c>
      <c r="G19" s="289">
        <v>8</v>
      </c>
      <c r="H19" s="289">
        <v>8</v>
      </c>
      <c r="I19" s="289" t="s">
        <v>2</v>
      </c>
      <c r="J19" s="289" t="s">
        <v>2</v>
      </c>
      <c r="K19" s="289">
        <v>8</v>
      </c>
      <c r="L19" s="289">
        <v>8</v>
      </c>
      <c r="M19" s="289">
        <v>8</v>
      </c>
      <c r="N19" s="289" t="s">
        <v>2</v>
      </c>
      <c r="O19" s="289" t="s">
        <v>2</v>
      </c>
      <c r="P19" s="289" t="s">
        <v>2</v>
      </c>
      <c r="Q19" s="289" t="s">
        <v>2</v>
      </c>
      <c r="R19" s="289">
        <v>8</v>
      </c>
      <c r="S19" s="289">
        <v>8</v>
      </c>
      <c r="T19" s="289">
        <v>8</v>
      </c>
      <c r="U19" s="289">
        <v>8</v>
      </c>
      <c r="V19" s="289">
        <v>8</v>
      </c>
      <c r="W19" s="289" t="s">
        <v>2</v>
      </c>
      <c r="X19" s="289" t="s">
        <v>2</v>
      </c>
      <c r="Y19" s="289">
        <v>8</v>
      </c>
      <c r="Z19" s="289">
        <v>8</v>
      </c>
      <c r="AA19" s="289">
        <v>8</v>
      </c>
      <c r="AB19" s="289">
        <v>8</v>
      </c>
      <c r="AC19" s="289">
        <v>8</v>
      </c>
      <c r="AD19" s="289" t="s">
        <v>2</v>
      </c>
      <c r="AE19" s="289" t="s">
        <v>2</v>
      </c>
      <c r="AF19" s="289">
        <v>8</v>
      </c>
      <c r="AG19" s="289">
        <v>0</v>
      </c>
      <c r="AH19" s="284">
        <v>19</v>
      </c>
      <c r="AI19" s="196">
        <v>152</v>
      </c>
    </row>
    <row r="20" spans="1:35" x14ac:dyDescent="0.25">
      <c r="A20" s="8">
        <v>3571</v>
      </c>
      <c r="B20" s="9" t="s">
        <v>290</v>
      </c>
      <c r="C20" s="289" t="s">
        <v>503</v>
      </c>
      <c r="D20" s="289" t="s">
        <v>2</v>
      </c>
      <c r="E20" s="289" t="s">
        <v>2</v>
      </c>
      <c r="F20" s="289">
        <v>8</v>
      </c>
      <c r="G20" s="289">
        <v>8</v>
      </c>
      <c r="H20" s="289">
        <v>8</v>
      </c>
      <c r="I20" s="289" t="s">
        <v>503</v>
      </c>
      <c r="J20" s="289" t="s">
        <v>2</v>
      </c>
      <c r="K20" s="289" t="s">
        <v>2</v>
      </c>
      <c r="L20" s="289">
        <v>8</v>
      </c>
      <c r="M20" s="289">
        <v>8</v>
      </c>
      <c r="N20" s="289" t="s">
        <v>503</v>
      </c>
      <c r="O20" s="289" t="s">
        <v>503</v>
      </c>
      <c r="P20" s="289" t="s">
        <v>2</v>
      </c>
      <c r="Q20" s="289" t="s">
        <v>2</v>
      </c>
      <c r="R20" s="289">
        <v>8</v>
      </c>
      <c r="S20" s="289">
        <v>8</v>
      </c>
      <c r="T20" s="289">
        <v>8</v>
      </c>
      <c r="U20" s="289">
        <v>8</v>
      </c>
      <c r="V20" s="289" t="s">
        <v>2</v>
      </c>
      <c r="W20" s="289">
        <v>8</v>
      </c>
      <c r="X20" s="289">
        <v>8</v>
      </c>
      <c r="Y20" s="289" t="s">
        <v>503</v>
      </c>
      <c r="Z20" s="289" t="s">
        <v>503</v>
      </c>
      <c r="AA20" s="289" t="s">
        <v>503</v>
      </c>
      <c r="AB20" s="289" t="s">
        <v>2</v>
      </c>
      <c r="AC20" s="289" t="s">
        <v>2</v>
      </c>
      <c r="AD20" s="289">
        <v>8</v>
      </c>
      <c r="AE20" s="289">
        <v>8</v>
      </c>
      <c r="AF20" s="289">
        <v>8</v>
      </c>
      <c r="AG20" s="289">
        <v>0</v>
      </c>
      <c r="AH20" s="284">
        <v>21</v>
      </c>
      <c r="AI20" s="196">
        <v>168</v>
      </c>
    </row>
    <row r="21" spans="1:35" x14ac:dyDescent="0.25">
      <c r="A21" s="8">
        <v>32195</v>
      </c>
      <c r="B21" s="9" t="s">
        <v>291</v>
      </c>
      <c r="C21" s="289">
        <v>8</v>
      </c>
      <c r="D21" s="289">
        <v>8</v>
      </c>
      <c r="E21" s="289">
        <v>8</v>
      </c>
      <c r="F21" s="289">
        <v>8</v>
      </c>
      <c r="G21" s="289" t="s">
        <v>2</v>
      </c>
      <c r="H21" s="289" t="s">
        <v>2</v>
      </c>
      <c r="I21" s="289">
        <v>8</v>
      </c>
      <c r="J21" s="289">
        <v>8</v>
      </c>
      <c r="K21" s="289">
        <v>8</v>
      </c>
      <c r="L21" s="289" t="s">
        <v>504</v>
      </c>
      <c r="M21" s="289" t="s">
        <v>2</v>
      </c>
      <c r="N21" s="289" t="s">
        <v>2</v>
      </c>
      <c r="O21" s="289">
        <v>8</v>
      </c>
      <c r="P21" s="289">
        <v>8</v>
      </c>
      <c r="Q21" s="289">
        <v>8</v>
      </c>
      <c r="R21" s="289" t="s">
        <v>504</v>
      </c>
      <c r="S21" s="289" t="s">
        <v>2</v>
      </c>
      <c r="T21" s="289" t="s">
        <v>2</v>
      </c>
      <c r="U21" s="289">
        <v>8</v>
      </c>
      <c r="V21" s="289">
        <v>8</v>
      </c>
      <c r="W21" s="289" t="s">
        <v>504</v>
      </c>
      <c r="X21" s="289" t="s">
        <v>504</v>
      </c>
      <c r="Y21" s="289" t="s">
        <v>2</v>
      </c>
      <c r="Z21" s="289" t="s">
        <v>2</v>
      </c>
      <c r="AA21" s="289">
        <v>8</v>
      </c>
      <c r="AB21" s="289">
        <v>8</v>
      </c>
      <c r="AC21" s="289">
        <v>8</v>
      </c>
      <c r="AD21" s="289">
        <v>8</v>
      </c>
      <c r="AE21" s="289" t="s">
        <v>2</v>
      </c>
      <c r="AF21" s="289" t="s">
        <v>2</v>
      </c>
      <c r="AG21" s="289">
        <v>0</v>
      </c>
      <c r="AH21" s="284">
        <v>20</v>
      </c>
      <c r="AI21" s="196">
        <v>160</v>
      </c>
    </row>
    <row r="22" spans="1:35" x14ac:dyDescent="0.25">
      <c r="A22" s="8">
        <v>30239</v>
      </c>
      <c r="B22" s="9" t="s">
        <v>292</v>
      </c>
      <c r="C22" s="289">
        <v>8</v>
      </c>
      <c r="D22" s="289">
        <v>8</v>
      </c>
      <c r="E22" s="289">
        <v>8</v>
      </c>
      <c r="F22" s="289" t="s">
        <v>2</v>
      </c>
      <c r="G22" s="289" t="s">
        <v>2</v>
      </c>
      <c r="H22" s="289">
        <v>8</v>
      </c>
      <c r="I22" s="289">
        <v>8</v>
      </c>
      <c r="J22" s="289">
        <v>8</v>
      </c>
      <c r="K22" s="289" t="s">
        <v>503</v>
      </c>
      <c r="L22" s="289" t="s">
        <v>2</v>
      </c>
      <c r="M22" s="289" t="s">
        <v>2</v>
      </c>
      <c r="N22" s="289">
        <v>8</v>
      </c>
      <c r="O22" s="289">
        <v>8</v>
      </c>
      <c r="P22" s="289">
        <v>8</v>
      </c>
      <c r="Q22" s="289">
        <v>8</v>
      </c>
      <c r="R22" s="289" t="s">
        <v>2</v>
      </c>
      <c r="S22" s="289" t="s">
        <v>2</v>
      </c>
      <c r="T22" s="289">
        <v>8</v>
      </c>
      <c r="U22" s="289">
        <v>8</v>
      </c>
      <c r="V22" s="289">
        <v>8</v>
      </c>
      <c r="W22" s="289">
        <v>8</v>
      </c>
      <c r="X22" s="289" t="s">
        <v>2</v>
      </c>
      <c r="Y22" s="289">
        <v>8</v>
      </c>
      <c r="Z22" s="289">
        <v>8</v>
      </c>
      <c r="AA22" s="289">
        <v>8</v>
      </c>
      <c r="AB22" s="289" t="s">
        <v>504</v>
      </c>
      <c r="AC22" s="289" t="s">
        <v>504</v>
      </c>
      <c r="AD22" s="289" t="s">
        <v>2</v>
      </c>
      <c r="AE22" s="289" t="s">
        <v>2</v>
      </c>
      <c r="AF22" s="289">
        <v>8</v>
      </c>
      <c r="AG22" s="289">
        <v>0</v>
      </c>
      <c r="AH22" s="284">
        <v>21</v>
      </c>
      <c r="AI22" s="196">
        <v>168</v>
      </c>
    </row>
    <row r="23" spans="1:35" x14ac:dyDescent="0.25">
      <c r="A23" s="8">
        <v>5280</v>
      </c>
      <c r="B23" s="9" t="s">
        <v>293</v>
      </c>
      <c r="C23" s="289" t="s">
        <v>2</v>
      </c>
      <c r="D23" s="289" t="s">
        <v>2</v>
      </c>
      <c r="E23" s="289">
        <v>8</v>
      </c>
      <c r="F23" s="289">
        <v>8</v>
      </c>
      <c r="G23" s="289" t="s">
        <v>2</v>
      </c>
      <c r="H23" s="289" t="s">
        <v>504</v>
      </c>
      <c r="I23" s="289" t="s">
        <v>504</v>
      </c>
      <c r="J23" s="289" t="s">
        <v>504</v>
      </c>
      <c r="K23" s="289" t="s">
        <v>2</v>
      </c>
      <c r="L23" s="289" t="s">
        <v>2</v>
      </c>
      <c r="M23" s="289">
        <v>8</v>
      </c>
      <c r="N23" s="289" t="s">
        <v>504</v>
      </c>
      <c r="O23" s="289" t="s">
        <v>504</v>
      </c>
      <c r="P23" s="289" t="s">
        <v>504</v>
      </c>
      <c r="Q23" s="289" t="s">
        <v>2</v>
      </c>
      <c r="R23" s="289" t="s">
        <v>2</v>
      </c>
      <c r="S23" s="289" t="s">
        <v>504</v>
      </c>
      <c r="T23" s="289" t="s">
        <v>504</v>
      </c>
      <c r="U23" s="289" t="s">
        <v>2</v>
      </c>
      <c r="V23" s="289" t="s">
        <v>2</v>
      </c>
      <c r="W23" s="289">
        <v>8</v>
      </c>
      <c r="X23" s="289">
        <v>8</v>
      </c>
      <c r="Y23" s="289">
        <v>8</v>
      </c>
      <c r="Z23" s="289">
        <v>8</v>
      </c>
      <c r="AA23" s="289" t="s">
        <v>2</v>
      </c>
      <c r="AB23" s="289" t="s">
        <v>2</v>
      </c>
      <c r="AC23" s="289">
        <v>8</v>
      </c>
      <c r="AD23" s="289">
        <v>8</v>
      </c>
      <c r="AE23" s="289">
        <v>8</v>
      </c>
      <c r="AF23" s="289" t="s">
        <v>504</v>
      </c>
      <c r="AG23" s="289">
        <v>0</v>
      </c>
      <c r="AH23" s="284">
        <v>19</v>
      </c>
      <c r="AI23" s="196">
        <v>152</v>
      </c>
    </row>
    <row r="24" spans="1:35" x14ac:dyDescent="0.25">
      <c r="A24" s="8">
        <v>20907</v>
      </c>
      <c r="B24" s="9" t="s">
        <v>294</v>
      </c>
      <c r="C24" s="289">
        <v>8</v>
      </c>
      <c r="D24" s="289" t="s">
        <v>2</v>
      </c>
      <c r="E24" s="289">
        <v>8</v>
      </c>
      <c r="F24" s="289">
        <v>8</v>
      </c>
      <c r="G24" s="289" t="s">
        <v>504</v>
      </c>
      <c r="H24" s="289" t="s">
        <v>2</v>
      </c>
      <c r="I24" s="289" t="s">
        <v>2</v>
      </c>
      <c r="J24" s="289">
        <v>8</v>
      </c>
      <c r="K24" s="289">
        <v>8</v>
      </c>
      <c r="L24" s="289">
        <v>8</v>
      </c>
      <c r="M24" s="289">
        <v>8</v>
      </c>
      <c r="N24" s="289" t="s">
        <v>2</v>
      </c>
      <c r="O24" s="289" t="s">
        <v>2</v>
      </c>
      <c r="P24" s="289">
        <v>8</v>
      </c>
      <c r="Q24" s="289">
        <v>8</v>
      </c>
      <c r="R24" s="289" t="s">
        <v>504</v>
      </c>
      <c r="S24" s="289" t="s">
        <v>504</v>
      </c>
      <c r="T24" s="289" t="s">
        <v>504</v>
      </c>
      <c r="U24" s="289" t="s">
        <v>2</v>
      </c>
      <c r="V24" s="289" t="s">
        <v>2</v>
      </c>
      <c r="W24" s="289" t="s">
        <v>2</v>
      </c>
      <c r="X24" s="289">
        <v>8</v>
      </c>
      <c r="Y24" s="289">
        <v>8</v>
      </c>
      <c r="Z24" s="289">
        <v>8</v>
      </c>
      <c r="AA24" s="289" t="s">
        <v>2</v>
      </c>
      <c r="AB24" s="289" t="s">
        <v>2</v>
      </c>
      <c r="AC24" s="289">
        <v>8</v>
      </c>
      <c r="AD24" s="289" t="s">
        <v>503</v>
      </c>
      <c r="AE24" s="289" t="s">
        <v>503</v>
      </c>
      <c r="AF24" s="289" t="s">
        <v>504</v>
      </c>
      <c r="AG24" s="289">
        <v>0</v>
      </c>
      <c r="AH24" s="284">
        <v>20</v>
      </c>
      <c r="AI24" s="196">
        <v>160</v>
      </c>
    </row>
    <row r="25" spans="1:35" x14ac:dyDescent="0.25">
      <c r="A25" s="8">
        <v>10414</v>
      </c>
      <c r="B25" s="9" t="s">
        <v>296</v>
      </c>
      <c r="C25" s="289" t="s">
        <v>503</v>
      </c>
      <c r="D25" s="289" t="s">
        <v>503</v>
      </c>
      <c r="E25" s="289" t="s">
        <v>503</v>
      </c>
      <c r="F25" s="289" t="s">
        <v>503</v>
      </c>
      <c r="G25" s="289" t="s">
        <v>2</v>
      </c>
      <c r="H25" s="289" t="s">
        <v>2</v>
      </c>
      <c r="I25" s="289">
        <v>8</v>
      </c>
      <c r="J25" s="289">
        <v>8</v>
      </c>
      <c r="K25" s="289" t="s">
        <v>503</v>
      </c>
      <c r="L25" s="289" t="s">
        <v>2</v>
      </c>
      <c r="M25" s="289" t="s">
        <v>2</v>
      </c>
      <c r="N25" s="289" t="s">
        <v>503</v>
      </c>
      <c r="O25" s="289" t="s">
        <v>503</v>
      </c>
      <c r="P25" s="289" t="s">
        <v>503</v>
      </c>
      <c r="Q25" s="289" t="s">
        <v>503</v>
      </c>
      <c r="R25" s="289" t="s">
        <v>503</v>
      </c>
      <c r="S25" s="289" t="s">
        <v>2</v>
      </c>
      <c r="T25" s="289" t="s">
        <v>2</v>
      </c>
      <c r="U25" s="289" t="s">
        <v>503</v>
      </c>
      <c r="V25" s="289" t="s">
        <v>503</v>
      </c>
      <c r="W25" s="289" t="s">
        <v>503</v>
      </c>
      <c r="X25" s="289" t="s">
        <v>503</v>
      </c>
      <c r="Y25" s="289" t="s">
        <v>2</v>
      </c>
      <c r="Z25" s="289" t="s">
        <v>2</v>
      </c>
      <c r="AA25" s="289" t="s">
        <v>503</v>
      </c>
      <c r="AB25" s="289" t="s">
        <v>503</v>
      </c>
      <c r="AC25" s="289" t="s">
        <v>503</v>
      </c>
      <c r="AD25" s="289" t="s">
        <v>503</v>
      </c>
      <c r="AE25" s="289" t="s">
        <v>2</v>
      </c>
      <c r="AF25" s="289" t="s">
        <v>2</v>
      </c>
      <c r="AG25" s="289">
        <v>0</v>
      </c>
      <c r="AH25" s="284">
        <v>20</v>
      </c>
      <c r="AI25" s="196">
        <v>160</v>
      </c>
    </row>
    <row r="26" spans="1:35" x14ac:dyDescent="0.25">
      <c r="A26" s="8">
        <v>5610</v>
      </c>
      <c r="B26" s="9" t="s">
        <v>298</v>
      </c>
      <c r="C26" s="289">
        <v>8</v>
      </c>
      <c r="D26" s="289" t="s">
        <v>504</v>
      </c>
      <c r="E26" s="289" t="s">
        <v>2</v>
      </c>
      <c r="F26" s="289" t="s">
        <v>2</v>
      </c>
      <c r="G26" s="289">
        <v>8</v>
      </c>
      <c r="H26" s="289">
        <v>8</v>
      </c>
      <c r="I26" s="289">
        <v>8</v>
      </c>
      <c r="J26" s="289">
        <v>8</v>
      </c>
      <c r="K26" s="289" t="s">
        <v>2</v>
      </c>
      <c r="L26" s="289" t="s">
        <v>2</v>
      </c>
      <c r="M26" s="289">
        <v>8</v>
      </c>
      <c r="N26" s="289">
        <v>8</v>
      </c>
      <c r="O26" s="289" t="s">
        <v>504</v>
      </c>
      <c r="P26" s="289" t="s">
        <v>2</v>
      </c>
      <c r="Q26" s="289" t="s">
        <v>2</v>
      </c>
      <c r="R26" s="289" t="s">
        <v>7</v>
      </c>
      <c r="S26" s="289" t="s">
        <v>7</v>
      </c>
      <c r="T26" s="289" t="s">
        <v>7</v>
      </c>
      <c r="U26" s="289" t="s">
        <v>7</v>
      </c>
      <c r="V26" s="289" t="s">
        <v>7</v>
      </c>
      <c r="W26" s="289" t="s">
        <v>2</v>
      </c>
      <c r="X26" s="289" t="s">
        <v>2</v>
      </c>
      <c r="Y26" s="289" t="s">
        <v>7</v>
      </c>
      <c r="Z26" s="289" t="s">
        <v>7</v>
      </c>
      <c r="AA26" s="289" t="s">
        <v>7</v>
      </c>
      <c r="AB26" s="289" t="s">
        <v>7</v>
      </c>
      <c r="AC26" s="289" t="s">
        <v>7</v>
      </c>
      <c r="AD26" s="289" t="s">
        <v>2</v>
      </c>
      <c r="AE26" s="289" t="s">
        <v>2</v>
      </c>
      <c r="AF26" s="289">
        <v>8</v>
      </c>
      <c r="AG26" s="289">
        <v>0</v>
      </c>
      <c r="AH26" s="284">
        <v>20</v>
      </c>
      <c r="AI26" s="196">
        <v>80</v>
      </c>
    </row>
    <row r="27" spans="1:35" x14ac:dyDescent="0.25">
      <c r="A27" s="8">
        <v>41948</v>
      </c>
      <c r="B27" s="9" t="s">
        <v>299</v>
      </c>
      <c r="C27" s="289">
        <v>8</v>
      </c>
      <c r="D27" s="289" t="s">
        <v>504</v>
      </c>
      <c r="E27" s="289" t="s">
        <v>504</v>
      </c>
      <c r="F27" s="289" t="s">
        <v>504</v>
      </c>
      <c r="G27" s="289" t="s">
        <v>504</v>
      </c>
      <c r="H27" s="289" t="s">
        <v>2</v>
      </c>
      <c r="I27" s="289" t="s">
        <v>2</v>
      </c>
      <c r="J27" s="289">
        <v>8</v>
      </c>
      <c r="K27" s="289">
        <v>8</v>
      </c>
      <c r="L27" s="289">
        <v>8</v>
      </c>
      <c r="M27" s="289" t="s">
        <v>504</v>
      </c>
      <c r="N27" s="289" t="s">
        <v>504</v>
      </c>
      <c r="O27" s="289" t="s">
        <v>2</v>
      </c>
      <c r="P27" s="289" t="s">
        <v>2</v>
      </c>
      <c r="Q27" s="289">
        <v>8</v>
      </c>
      <c r="R27" s="289">
        <v>8</v>
      </c>
      <c r="S27" s="289" t="s">
        <v>505</v>
      </c>
      <c r="T27" s="289" t="s">
        <v>505</v>
      </c>
      <c r="U27" s="289" t="s">
        <v>2</v>
      </c>
      <c r="V27" s="289" t="s">
        <v>2</v>
      </c>
      <c r="W27" s="289" t="s">
        <v>2</v>
      </c>
      <c r="X27" s="289">
        <v>8</v>
      </c>
      <c r="Y27" s="289" t="s">
        <v>504</v>
      </c>
      <c r="Z27" s="289" t="s">
        <v>504</v>
      </c>
      <c r="AA27" s="289" t="s">
        <v>2</v>
      </c>
      <c r="AB27" s="289" t="s">
        <v>2</v>
      </c>
      <c r="AC27" s="289">
        <v>8</v>
      </c>
      <c r="AD27" s="289">
        <v>8</v>
      </c>
      <c r="AE27" s="289" t="s">
        <v>505</v>
      </c>
      <c r="AF27" s="289" t="s">
        <v>504</v>
      </c>
      <c r="AG27" s="289">
        <v>0</v>
      </c>
      <c r="AH27" s="284">
        <v>21</v>
      </c>
      <c r="AI27" s="196">
        <v>168</v>
      </c>
    </row>
    <row r="28" spans="1:35" x14ac:dyDescent="0.25">
      <c r="A28" s="8">
        <v>28994</v>
      </c>
      <c r="B28" s="9" t="s">
        <v>300</v>
      </c>
      <c r="C28" s="289" t="s">
        <v>2</v>
      </c>
      <c r="D28" s="289">
        <v>8</v>
      </c>
      <c r="E28" s="289">
        <v>8</v>
      </c>
      <c r="F28" s="289">
        <v>8</v>
      </c>
      <c r="G28" s="289">
        <v>8</v>
      </c>
      <c r="H28" s="289">
        <v>8</v>
      </c>
      <c r="I28" s="289" t="s">
        <v>2</v>
      </c>
      <c r="J28" s="289" t="s">
        <v>2</v>
      </c>
      <c r="K28" s="289">
        <v>8</v>
      </c>
      <c r="L28" s="289">
        <v>8</v>
      </c>
      <c r="M28" s="289">
        <v>8</v>
      </c>
      <c r="N28" s="289">
        <v>8</v>
      </c>
      <c r="O28" s="289">
        <v>8</v>
      </c>
      <c r="P28" s="289" t="s">
        <v>2</v>
      </c>
      <c r="Q28" s="289" t="s">
        <v>2</v>
      </c>
      <c r="R28" s="289">
        <v>8</v>
      </c>
      <c r="S28" s="289">
        <v>8</v>
      </c>
      <c r="T28" s="289">
        <v>8</v>
      </c>
      <c r="U28" s="289">
        <v>8</v>
      </c>
      <c r="V28" s="289">
        <v>8</v>
      </c>
      <c r="W28" s="289" t="s">
        <v>2</v>
      </c>
      <c r="X28" s="289" t="s">
        <v>2</v>
      </c>
      <c r="Y28" s="289" t="s">
        <v>7</v>
      </c>
      <c r="Z28" s="289" t="s">
        <v>7</v>
      </c>
      <c r="AA28" s="289" t="s">
        <v>7</v>
      </c>
      <c r="AB28" s="289" t="s">
        <v>7</v>
      </c>
      <c r="AC28" s="289" t="s">
        <v>7</v>
      </c>
      <c r="AD28" s="289" t="s">
        <v>2</v>
      </c>
      <c r="AE28" s="289" t="s">
        <v>2</v>
      </c>
      <c r="AF28" s="289">
        <v>8</v>
      </c>
      <c r="AG28" s="289">
        <v>0</v>
      </c>
      <c r="AH28" s="284">
        <v>21</v>
      </c>
      <c r="AI28" s="196">
        <v>128</v>
      </c>
    </row>
    <row r="29" spans="1:35" x14ac:dyDescent="0.25">
      <c r="A29" s="8">
        <v>25641</v>
      </c>
      <c r="B29" s="9" t="s">
        <v>302</v>
      </c>
      <c r="C29" s="289">
        <v>8</v>
      </c>
      <c r="D29" s="289" t="s">
        <v>2</v>
      </c>
      <c r="E29" s="289" t="s">
        <v>2</v>
      </c>
      <c r="F29" s="289">
        <v>8</v>
      </c>
      <c r="G29" s="289" t="s">
        <v>504</v>
      </c>
      <c r="H29" s="289" t="s">
        <v>504</v>
      </c>
      <c r="I29" s="289" t="s">
        <v>504</v>
      </c>
      <c r="J29" s="289" t="s">
        <v>2</v>
      </c>
      <c r="K29" s="289" t="s">
        <v>2</v>
      </c>
      <c r="L29" s="289">
        <v>8</v>
      </c>
      <c r="M29" s="289">
        <v>8</v>
      </c>
      <c r="N29" s="289">
        <v>8</v>
      </c>
      <c r="O29" s="289" t="s">
        <v>2</v>
      </c>
      <c r="P29" s="289" t="s">
        <v>504</v>
      </c>
      <c r="Q29" s="289" t="s">
        <v>504</v>
      </c>
      <c r="R29" s="289" t="s">
        <v>2</v>
      </c>
      <c r="S29" s="289" t="s">
        <v>2</v>
      </c>
      <c r="T29" s="289">
        <v>8</v>
      </c>
      <c r="U29" s="289">
        <v>8</v>
      </c>
      <c r="V29" s="289">
        <v>8</v>
      </c>
      <c r="W29" s="289" t="s">
        <v>503</v>
      </c>
      <c r="X29" s="289" t="s">
        <v>2</v>
      </c>
      <c r="Y29" s="289" t="s">
        <v>2</v>
      </c>
      <c r="Z29" s="289">
        <v>8</v>
      </c>
      <c r="AA29" s="289">
        <v>8</v>
      </c>
      <c r="AB29" s="289" t="s">
        <v>504</v>
      </c>
      <c r="AC29" s="289" t="s">
        <v>504</v>
      </c>
      <c r="AD29" s="289" t="s">
        <v>2</v>
      </c>
      <c r="AE29" s="289" t="s">
        <v>2</v>
      </c>
      <c r="AF29" s="289">
        <v>8</v>
      </c>
      <c r="AG29" s="289">
        <v>0</v>
      </c>
      <c r="AH29" s="284">
        <v>19</v>
      </c>
      <c r="AI29" s="196">
        <v>152</v>
      </c>
    </row>
    <row r="30" spans="1:35" x14ac:dyDescent="0.25">
      <c r="A30" s="8">
        <v>5221</v>
      </c>
      <c r="B30" s="9" t="s">
        <v>303</v>
      </c>
      <c r="C30" s="289" t="s">
        <v>504</v>
      </c>
      <c r="D30" s="289" t="s">
        <v>2</v>
      </c>
      <c r="E30" s="289" t="s">
        <v>2</v>
      </c>
      <c r="F30" s="289">
        <v>8</v>
      </c>
      <c r="G30" s="289" t="s">
        <v>503</v>
      </c>
      <c r="H30" s="289" t="s">
        <v>504</v>
      </c>
      <c r="I30" s="289" t="s">
        <v>2</v>
      </c>
      <c r="J30" s="289" t="s">
        <v>2</v>
      </c>
      <c r="K30" s="289" t="s">
        <v>7</v>
      </c>
      <c r="L30" s="289" t="s">
        <v>7</v>
      </c>
      <c r="M30" s="289" t="s">
        <v>7</v>
      </c>
      <c r="N30" s="289" t="s">
        <v>7</v>
      </c>
      <c r="O30" s="289" t="s">
        <v>7</v>
      </c>
      <c r="P30" s="289" t="s">
        <v>2</v>
      </c>
      <c r="Q30" s="289" t="s">
        <v>2</v>
      </c>
      <c r="R30" s="289" t="s">
        <v>7</v>
      </c>
      <c r="S30" s="289" t="s">
        <v>7</v>
      </c>
      <c r="T30" s="289" t="s">
        <v>7</v>
      </c>
      <c r="U30" s="289" t="s">
        <v>7</v>
      </c>
      <c r="V30" s="289" t="s">
        <v>7</v>
      </c>
      <c r="W30" s="289" t="s">
        <v>2</v>
      </c>
      <c r="X30" s="289" t="s">
        <v>2</v>
      </c>
      <c r="Y30" s="289">
        <v>8</v>
      </c>
      <c r="Z30" s="289">
        <v>8</v>
      </c>
      <c r="AA30" s="289">
        <v>8</v>
      </c>
      <c r="AB30" s="289">
        <v>8</v>
      </c>
      <c r="AC30" s="289" t="s">
        <v>2</v>
      </c>
      <c r="AD30" s="289" t="s">
        <v>503</v>
      </c>
      <c r="AE30" s="289" t="s">
        <v>503</v>
      </c>
      <c r="AF30" s="289" t="s">
        <v>503</v>
      </c>
      <c r="AG30" s="289">
        <v>0</v>
      </c>
      <c r="AH30" s="284">
        <v>21</v>
      </c>
      <c r="AI30" s="196">
        <v>88</v>
      </c>
    </row>
    <row r="31" spans="1:35" x14ac:dyDescent="0.25">
      <c r="A31" s="8">
        <v>21204</v>
      </c>
      <c r="B31" s="9" t="s">
        <v>304</v>
      </c>
      <c r="C31" s="289">
        <v>8</v>
      </c>
      <c r="D31" s="289">
        <v>8</v>
      </c>
      <c r="E31" s="289">
        <v>8</v>
      </c>
      <c r="F31" s="289" t="s">
        <v>2</v>
      </c>
      <c r="G31" s="289">
        <v>8</v>
      </c>
      <c r="H31" s="289">
        <v>8</v>
      </c>
      <c r="I31" s="289" t="s">
        <v>503</v>
      </c>
      <c r="J31" s="289" t="s">
        <v>504</v>
      </c>
      <c r="K31" s="289" t="s">
        <v>504</v>
      </c>
      <c r="L31" s="289" t="s">
        <v>2</v>
      </c>
      <c r="M31" s="289" t="s">
        <v>2</v>
      </c>
      <c r="N31" s="289">
        <v>8</v>
      </c>
      <c r="O31" s="289">
        <v>8</v>
      </c>
      <c r="P31" s="289" t="s">
        <v>2</v>
      </c>
      <c r="Q31" s="289" t="s">
        <v>2</v>
      </c>
      <c r="R31" s="289" t="s">
        <v>7</v>
      </c>
      <c r="S31" s="289" t="s">
        <v>7</v>
      </c>
      <c r="T31" s="289" t="s">
        <v>7</v>
      </c>
      <c r="U31" s="289" t="s">
        <v>7</v>
      </c>
      <c r="V31" s="289" t="s">
        <v>7</v>
      </c>
      <c r="W31" s="289" t="s">
        <v>2</v>
      </c>
      <c r="X31" s="289" t="s">
        <v>2</v>
      </c>
      <c r="Y31" s="289" t="s">
        <v>7</v>
      </c>
      <c r="Z31" s="289" t="s">
        <v>7</v>
      </c>
      <c r="AA31" s="289" t="s">
        <v>7</v>
      </c>
      <c r="AB31" s="289" t="s">
        <v>7</v>
      </c>
      <c r="AC31" s="289" t="s">
        <v>7</v>
      </c>
      <c r="AD31" s="289" t="s">
        <v>2</v>
      </c>
      <c r="AE31" s="289" t="s">
        <v>2</v>
      </c>
      <c r="AF31" s="289" t="s">
        <v>504</v>
      </c>
      <c r="AG31" s="289">
        <v>0</v>
      </c>
      <c r="AH31" s="284">
        <v>21</v>
      </c>
      <c r="AI31" s="196">
        <v>88</v>
      </c>
    </row>
    <row r="32" spans="1:35" x14ac:dyDescent="0.25">
      <c r="A32" s="8">
        <v>2185</v>
      </c>
      <c r="B32" s="9" t="s">
        <v>306</v>
      </c>
      <c r="C32" s="289">
        <v>8</v>
      </c>
      <c r="D32" s="289" t="s">
        <v>2</v>
      </c>
      <c r="E32" s="289" t="s">
        <v>2</v>
      </c>
      <c r="F32" s="289">
        <v>8</v>
      </c>
      <c r="G32" s="289">
        <v>8</v>
      </c>
      <c r="H32" s="289" t="s">
        <v>2</v>
      </c>
      <c r="I32" s="289" t="s">
        <v>2</v>
      </c>
      <c r="J32" s="289">
        <v>8</v>
      </c>
      <c r="K32" s="289">
        <v>8</v>
      </c>
      <c r="L32" s="289">
        <v>8</v>
      </c>
      <c r="M32" s="289">
        <v>8</v>
      </c>
      <c r="N32" s="289">
        <v>8</v>
      </c>
      <c r="O32" s="289" t="s">
        <v>2</v>
      </c>
      <c r="P32" s="289" t="s">
        <v>2</v>
      </c>
      <c r="Q32" s="289">
        <v>8</v>
      </c>
      <c r="R32" s="289">
        <v>8</v>
      </c>
      <c r="S32" s="289">
        <v>8</v>
      </c>
      <c r="T32" s="289">
        <v>8</v>
      </c>
      <c r="U32" s="289">
        <v>8</v>
      </c>
      <c r="V32" s="289" t="s">
        <v>2</v>
      </c>
      <c r="W32" s="289" t="s">
        <v>2</v>
      </c>
      <c r="X32" s="289" t="s">
        <v>2</v>
      </c>
      <c r="Y32" s="289" t="s">
        <v>7</v>
      </c>
      <c r="Z32" s="289" t="s">
        <v>7</v>
      </c>
      <c r="AA32" s="289" t="s">
        <v>7</v>
      </c>
      <c r="AB32" s="289" t="s">
        <v>7</v>
      </c>
      <c r="AC32" s="289" t="s">
        <v>7</v>
      </c>
      <c r="AD32" s="289" t="s">
        <v>2</v>
      </c>
      <c r="AE32" s="289" t="s">
        <v>2</v>
      </c>
      <c r="AF32" s="289" t="s">
        <v>2</v>
      </c>
      <c r="AG32" s="289">
        <v>0</v>
      </c>
      <c r="AH32" s="284">
        <v>18</v>
      </c>
      <c r="AI32" s="196">
        <v>104</v>
      </c>
    </row>
    <row r="33" spans="1:35" x14ac:dyDescent="0.25">
      <c r="A33" s="8">
        <v>28337</v>
      </c>
      <c r="B33" s="9" t="s">
        <v>307</v>
      </c>
      <c r="C33" s="289" t="s">
        <v>503</v>
      </c>
      <c r="D33" s="289" t="s">
        <v>503</v>
      </c>
      <c r="E33" s="289" t="s">
        <v>2</v>
      </c>
      <c r="F33" s="289" t="s">
        <v>2</v>
      </c>
      <c r="G33" s="289">
        <v>8</v>
      </c>
      <c r="H33" s="289">
        <v>8</v>
      </c>
      <c r="I33" s="289" t="s">
        <v>504</v>
      </c>
      <c r="J33" s="289" t="s">
        <v>504</v>
      </c>
      <c r="K33" s="289" t="s">
        <v>2</v>
      </c>
      <c r="L33" s="289" t="s">
        <v>2</v>
      </c>
      <c r="M33" s="289">
        <v>8</v>
      </c>
      <c r="N33" s="289" t="s">
        <v>503</v>
      </c>
      <c r="O33" s="289" t="s">
        <v>503</v>
      </c>
      <c r="P33" s="289" t="s">
        <v>503</v>
      </c>
      <c r="Q33" s="289" t="s">
        <v>2</v>
      </c>
      <c r="R33" s="289" t="s">
        <v>2</v>
      </c>
      <c r="S33" s="289" t="s">
        <v>503</v>
      </c>
      <c r="T33" s="289" t="s">
        <v>503</v>
      </c>
      <c r="U33" s="289" t="s">
        <v>504</v>
      </c>
      <c r="V33" s="289" t="s">
        <v>504</v>
      </c>
      <c r="W33" s="289" t="s">
        <v>2</v>
      </c>
      <c r="X33" s="289" t="s">
        <v>2</v>
      </c>
      <c r="Y33" s="289">
        <v>8</v>
      </c>
      <c r="Z33" s="289">
        <v>8</v>
      </c>
      <c r="AA33" s="289">
        <v>8</v>
      </c>
      <c r="AB33" s="289">
        <v>8</v>
      </c>
      <c r="AC33" s="289" t="s">
        <v>504</v>
      </c>
      <c r="AD33" s="289" t="s">
        <v>2</v>
      </c>
      <c r="AE33" s="289" t="s">
        <v>2</v>
      </c>
      <c r="AF33" s="289" t="s">
        <v>7</v>
      </c>
      <c r="AG33" s="289">
        <v>0</v>
      </c>
      <c r="AH33" s="284">
        <v>20</v>
      </c>
      <c r="AI33" s="196">
        <v>152</v>
      </c>
    </row>
    <row r="34" spans="1:35" x14ac:dyDescent="0.25">
      <c r="A34" s="8">
        <v>5474</v>
      </c>
      <c r="B34" s="9" t="s">
        <v>311</v>
      </c>
      <c r="C34" s="289">
        <v>11</v>
      </c>
      <c r="D34" s="289" t="s">
        <v>2</v>
      </c>
      <c r="E34" s="289" t="s">
        <v>2</v>
      </c>
      <c r="F34" s="289">
        <v>11</v>
      </c>
      <c r="G34" s="289">
        <v>11</v>
      </c>
      <c r="H34" s="289" t="s">
        <v>2</v>
      </c>
      <c r="I34" s="289" t="s">
        <v>2</v>
      </c>
      <c r="J34" s="289">
        <v>11</v>
      </c>
      <c r="K34" s="289">
        <v>11</v>
      </c>
      <c r="L34" s="289" t="s">
        <v>2</v>
      </c>
      <c r="M34" s="289" t="s">
        <v>2</v>
      </c>
      <c r="N34" s="289" t="s">
        <v>2</v>
      </c>
      <c r="O34" s="289">
        <v>11</v>
      </c>
      <c r="P34" s="289">
        <v>11</v>
      </c>
      <c r="Q34" s="289" t="s">
        <v>2</v>
      </c>
      <c r="R34" s="289" t="s">
        <v>2</v>
      </c>
      <c r="S34" s="289">
        <v>11</v>
      </c>
      <c r="T34" s="289">
        <v>11</v>
      </c>
      <c r="U34" s="289" t="s">
        <v>2</v>
      </c>
      <c r="V34" s="289" t="s">
        <v>2</v>
      </c>
      <c r="W34" s="289">
        <v>11</v>
      </c>
      <c r="X34" s="289">
        <v>11</v>
      </c>
      <c r="Y34" s="289" t="s">
        <v>2</v>
      </c>
      <c r="Z34" s="289" t="s">
        <v>2</v>
      </c>
      <c r="AA34" s="289">
        <v>11</v>
      </c>
      <c r="AB34" s="289">
        <v>11</v>
      </c>
      <c r="AC34" s="289" t="s">
        <v>2</v>
      </c>
      <c r="AD34" s="289" t="s">
        <v>2</v>
      </c>
      <c r="AE34" s="289">
        <v>11</v>
      </c>
      <c r="AF34" s="289">
        <v>11</v>
      </c>
      <c r="AG34" s="289">
        <v>0</v>
      </c>
      <c r="AH34" s="284">
        <v>15</v>
      </c>
      <c r="AI34" s="196">
        <v>165</v>
      </c>
    </row>
    <row r="35" spans="1:35" x14ac:dyDescent="0.25">
      <c r="A35" s="8">
        <v>29532</v>
      </c>
      <c r="B35" s="9" t="s">
        <v>313</v>
      </c>
      <c r="C35" s="289" t="s">
        <v>504</v>
      </c>
      <c r="D35" s="289" t="s">
        <v>504</v>
      </c>
      <c r="E35" s="289" t="s">
        <v>2</v>
      </c>
      <c r="F35" s="289" t="s">
        <v>2</v>
      </c>
      <c r="G35" s="289">
        <v>8</v>
      </c>
      <c r="H35" s="289" t="s">
        <v>503</v>
      </c>
      <c r="I35" s="289" t="s">
        <v>504</v>
      </c>
      <c r="J35" s="289" t="s">
        <v>2</v>
      </c>
      <c r="K35" s="289" t="s">
        <v>2</v>
      </c>
      <c r="L35" s="289">
        <v>8</v>
      </c>
      <c r="M35" s="289">
        <v>8</v>
      </c>
      <c r="N35" s="289" t="s">
        <v>2</v>
      </c>
      <c r="O35" s="289" t="s">
        <v>504</v>
      </c>
      <c r="P35" s="289" t="s">
        <v>504</v>
      </c>
      <c r="Q35" s="289" t="s">
        <v>504</v>
      </c>
      <c r="R35" s="289" t="s">
        <v>2</v>
      </c>
      <c r="S35" s="289" t="s">
        <v>2</v>
      </c>
      <c r="T35" s="289">
        <v>8</v>
      </c>
      <c r="U35" s="289">
        <v>8</v>
      </c>
      <c r="V35" s="289" t="s">
        <v>2</v>
      </c>
      <c r="W35" s="289">
        <v>8</v>
      </c>
      <c r="X35" s="289">
        <v>8</v>
      </c>
      <c r="Y35" s="289">
        <v>8</v>
      </c>
      <c r="Z35" s="289" t="s">
        <v>2</v>
      </c>
      <c r="AA35" s="289" t="s">
        <v>504</v>
      </c>
      <c r="AB35" s="289" t="s">
        <v>504</v>
      </c>
      <c r="AC35" s="289" t="s">
        <v>504</v>
      </c>
      <c r="AD35" s="289" t="s">
        <v>504</v>
      </c>
      <c r="AE35" s="289" t="s">
        <v>504</v>
      </c>
      <c r="AF35" s="289" t="s">
        <v>2</v>
      </c>
      <c r="AG35" s="289">
        <v>0</v>
      </c>
      <c r="AH35" s="284">
        <v>20</v>
      </c>
      <c r="AI35" s="196">
        <v>160</v>
      </c>
    </row>
    <row r="36" spans="1:35" x14ac:dyDescent="0.25">
      <c r="A36" s="8">
        <v>8530</v>
      </c>
      <c r="B36" s="9" t="s">
        <v>315</v>
      </c>
      <c r="C36" s="289" t="s">
        <v>2</v>
      </c>
      <c r="D36" s="289" t="s">
        <v>2</v>
      </c>
      <c r="E36" s="289">
        <v>8</v>
      </c>
      <c r="F36" s="289">
        <v>8</v>
      </c>
      <c r="G36" s="289" t="s">
        <v>2</v>
      </c>
      <c r="H36" s="289" t="s">
        <v>2</v>
      </c>
      <c r="I36" s="289">
        <v>8</v>
      </c>
      <c r="J36" s="289">
        <v>8</v>
      </c>
      <c r="K36" s="289">
        <v>8</v>
      </c>
      <c r="L36" s="289">
        <v>8</v>
      </c>
      <c r="M36" s="289" t="s">
        <v>2</v>
      </c>
      <c r="N36" s="289" t="s">
        <v>2</v>
      </c>
      <c r="O36" s="289">
        <v>8</v>
      </c>
      <c r="P36" s="289">
        <v>8</v>
      </c>
      <c r="Q36" s="289">
        <v>8</v>
      </c>
      <c r="R36" s="289">
        <v>8</v>
      </c>
      <c r="S36" s="289">
        <v>8</v>
      </c>
      <c r="T36" s="289" t="s">
        <v>2</v>
      </c>
      <c r="U36" s="289" t="s">
        <v>2</v>
      </c>
      <c r="V36" s="289">
        <v>8</v>
      </c>
      <c r="W36" s="289">
        <v>8</v>
      </c>
      <c r="X36" s="289">
        <v>8</v>
      </c>
      <c r="Y36" s="289">
        <v>8</v>
      </c>
      <c r="Z36" s="289">
        <v>8</v>
      </c>
      <c r="AA36" s="289" t="s">
        <v>2</v>
      </c>
      <c r="AB36" s="289" t="s">
        <v>2</v>
      </c>
      <c r="AC36" s="289">
        <v>8</v>
      </c>
      <c r="AD36" s="289">
        <v>8</v>
      </c>
      <c r="AE36" s="289">
        <v>8</v>
      </c>
      <c r="AF36" s="289">
        <v>8</v>
      </c>
      <c r="AG36" s="289">
        <v>0</v>
      </c>
      <c r="AH36" s="284">
        <v>20</v>
      </c>
      <c r="AI36" s="196">
        <v>160</v>
      </c>
    </row>
    <row r="37" spans="1:35" x14ac:dyDescent="0.25">
      <c r="A37" s="8">
        <v>5085</v>
      </c>
      <c r="B37" s="9" t="s">
        <v>317</v>
      </c>
      <c r="C37" s="289" t="s">
        <v>503</v>
      </c>
      <c r="D37" s="289" t="s">
        <v>504</v>
      </c>
      <c r="E37" s="289" t="s">
        <v>504</v>
      </c>
      <c r="F37" s="289" t="s">
        <v>2</v>
      </c>
      <c r="G37" s="289" t="s">
        <v>2</v>
      </c>
      <c r="H37" s="289">
        <v>8</v>
      </c>
      <c r="I37" s="289">
        <v>8</v>
      </c>
      <c r="J37" s="289">
        <v>8</v>
      </c>
      <c r="K37" s="289" t="s">
        <v>504</v>
      </c>
      <c r="L37" s="289" t="s">
        <v>504</v>
      </c>
      <c r="M37" s="289" t="s">
        <v>2</v>
      </c>
      <c r="N37" s="289" t="s">
        <v>2</v>
      </c>
      <c r="O37" s="289">
        <v>8</v>
      </c>
      <c r="P37" s="289">
        <v>8</v>
      </c>
      <c r="Q37" s="289">
        <v>8</v>
      </c>
      <c r="R37" s="289">
        <v>8</v>
      </c>
      <c r="S37" s="289" t="s">
        <v>2</v>
      </c>
      <c r="T37" s="289" t="s">
        <v>2</v>
      </c>
      <c r="U37" s="289">
        <v>8</v>
      </c>
      <c r="V37" s="289">
        <v>8</v>
      </c>
      <c r="W37" s="289" t="s">
        <v>503</v>
      </c>
      <c r="X37" s="289" t="s">
        <v>503</v>
      </c>
      <c r="Y37" s="289" t="s">
        <v>2</v>
      </c>
      <c r="Z37" s="289" t="s">
        <v>2</v>
      </c>
      <c r="AA37" s="289">
        <v>8</v>
      </c>
      <c r="AB37" s="289">
        <v>8</v>
      </c>
      <c r="AC37" s="289">
        <v>8</v>
      </c>
      <c r="AD37" s="289" t="s">
        <v>504</v>
      </c>
      <c r="AE37" s="289" t="s">
        <v>504</v>
      </c>
      <c r="AF37" s="289" t="s">
        <v>2</v>
      </c>
      <c r="AG37" s="289">
        <v>0</v>
      </c>
      <c r="AH37" s="284">
        <v>21</v>
      </c>
      <c r="AI37" s="196">
        <v>168</v>
      </c>
    </row>
    <row r="38" spans="1:35" x14ac:dyDescent="0.25">
      <c r="A38" s="8">
        <v>2698</v>
      </c>
      <c r="B38" s="9" t="s">
        <v>318</v>
      </c>
      <c r="C38" s="289" t="s">
        <v>2</v>
      </c>
      <c r="D38" s="289">
        <v>8</v>
      </c>
      <c r="E38" s="289">
        <v>8</v>
      </c>
      <c r="F38" s="289" t="s">
        <v>2</v>
      </c>
      <c r="G38" s="289" t="s">
        <v>2</v>
      </c>
      <c r="H38" s="289">
        <v>8</v>
      </c>
      <c r="I38" s="289">
        <v>8</v>
      </c>
      <c r="J38" s="289" t="s">
        <v>503</v>
      </c>
      <c r="K38" s="289" t="s">
        <v>2</v>
      </c>
      <c r="L38" s="289" t="s">
        <v>2</v>
      </c>
      <c r="M38" s="289">
        <v>8</v>
      </c>
      <c r="N38" s="289">
        <v>8</v>
      </c>
      <c r="O38" s="289">
        <v>8</v>
      </c>
      <c r="P38" s="289">
        <v>8</v>
      </c>
      <c r="Q38" s="289">
        <v>8</v>
      </c>
      <c r="R38" s="289" t="s">
        <v>2</v>
      </c>
      <c r="S38" s="289" t="s">
        <v>503</v>
      </c>
      <c r="T38" s="289" t="s">
        <v>503</v>
      </c>
      <c r="U38" s="289" t="s">
        <v>504</v>
      </c>
      <c r="V38" s="289" t="s">
        <v>504</v>
      </c>
      <c r="W38" s="289" t="s">
        <v>2</v>
      </c>
      <c r="X38" s="289" t="s">
        <v>2</v>
      </c>
      <c r="Y38" s="289">
        <v>8</v>
      </c>
      <c r="Z38" s="289">
        <v>8</v>
      </c>
      <c r="AA38" s="289">
        <v>8</v>
      </c>
      <c r="AB38" s="289" t="s">
        <v>503</v>
      </c>
      <c r="AC38" s="289" t="s">
        <v>2</v>
      </c>
      <c r="AD38" s="289" t="s">
        <v>2</v>
      </c>
      <c r="AE38" s="289">
        <v>8</v>
      </c>
      <c r="AF38" s="289">
        <v>8</v>
      </c>
      <c r="AG38" s="289">
        <v>0</v>
      </c>
      <c r="AH38" s="284">
        <v>20</v>
      </c>
      <c r="AI38" s="196">
        <v>160</v>
      </c>
    </row>
    <row r="39" spans="1:35" x14ac:dyDescent="0.25">
      <c r="A39" s="8">
        <v>22635</v>
      </c>
      <c r="B39" s="9" t="s">
        <v>319</v>
      </c>
      <c r="C39" s="289">
        <v>8</v>
      </c>
      <c r="D39" s="289" t="s">
        <v>2</v>
      </c>
      <c r="E39" s="289" t="s">
        <v>2</v>
      </c>
      <c r="F39" s="289">
        <v>8</v>
      </c>
      <c r="G39" s="289">
        <v>8</v>
      </c>
      <c r="H39" s="289" t="s">
        <v>503</v>
      </c>
      <c r="I39" s="289" t="s">
        <v>504</v>
      </c>
      <c r="J39" s="289" t="s">
        <v>2</v>
      </c>
      <c r="K39" s="289" t="s">
        <v>2</v>
      </c>
      <c r="L39" s="289" t="s">
        <v>503</v>
      </c>
      <c r="M39" s="289" t="s">
        <v>504</v>
      </c>
      <c r="N39" s="289" t="s">
        <v>2</v>
      </c>
      <c r="O39" s="289" t="s">
        <v>2</v>
      </c>
      <c r="P39" s="289">
        <v>8</v>
      </c>
      <c r="Q39" s="289">
        <v>8</v>
      </c>
      <c r="R39" s="289">
        <v>8</v>
      </c>
      <c r="S39" s="289">
        <v>8</v>
      </c>
      <c r="T39" s="289" t="s">
        <v>2</v>
      </c>
      <c r="U39" s="289">
        <v>8</v>
      </c>
      <c r="V39" s="289">
        <v>8</v>
      </c>
      <c r="W39" s="289">
        <v>8</v>
      </c>
      <c r="X39" s="289">
        <v>8</v>
      </c>
      <c r="Y39" s="289" t="s">
        <v>2</v>
      </c>
      <c r="Z39" s="289" t="s">
        <v>503</v>
      </c>
      <c r="AA39" s="289" t="s">
        <v>504</v>
      </c>
      <c r="AB39" s="289" t="s">
        <v>504</v>
      </c>
      <c r="AC39" s="289" t="s">
        <v>504</v>
      </c>
      <c r="AD39" s="289" t="s">
        <v>504</v>
      </c>
      <c r="AE39" s="289" t="s">
        <v>2</v>
      </c>
      <c r="AF39" s="289" t="s">
        <v>2</v>
      </c>
      <c r="AG39" s="289">
        <v>0</v>
      </c>
      <c r="AH39" s="284">
        <v>20</v>
      </c>
      <c r="AI39" s="196">
        <v>160</v>
      </c>
    </row>
    <row r="40" spans="1:35" x14ac:dyDescent="0.25">
      <c r="A40" s="8">
        <v>14210</v>
      </c>
      <c r="B40" s="9" t="s">
        <v>320</v>
      </c>
      <c r="C40" s="289" t="s">
        <v>2</v>
      </c>
      <c r="D40" s="289" t="s">
        <v>2</v>
      </c>
      <c r="E40" s="289">
        <v>8</v>
      </c>
      <c r="F40" s="289">
        <v>8</v>
      </c>
      <c r="G40" s="289">
        <v>8</v>
      </c>
      <c r="H40" s="289">
        <v>8</v>
      </c>
      <c r="I40" s="289">
        <v>8</v>
      </c>
      <c r="J40" s="289" t="s">
        <v>2</v>
      </c>
      <c r="K40" s="289" t="s">
        <v>2</v>
      </c>
      <c r="L40" s="289">
        <v>8</v>
      </c>
      <c r="M40" s="289">
        <v>8</v>
      </c>
      <c r="N40" s="289">
        <v>8</v>
      </c>
      <c r="O40" s="289">
        <v>8</v>
      </c>
      <c r="P40" s="289">
        <v>8</v>
      </c>
      <c r="Q40" s="289" t="s">
        <v>2</v>
      </c>
      <c r="R40" s="289" t="s">
        <v>2</v>
      </c>
      <c r="S40" s="289">
        <v>8</v>
      </c>
      <c r="T40" s="289">
        <v>8</v>
      </c>
      <c r="U40" s="289">
        <v>8</v>
      </c>
      <c r="V40" s="289">
        <v>8</v>
      </c>
      <c r="W40" s="289">
        <v>8</v>
      </c>
      <c r="X40" s="289" t="s">
        <v>2</v>
      </c>
      <c r="Y40" s="289" t="s">
        <v>2</v>
      </c>
      <c r="Z40" s="289">
        <v>8</v>
      </c>
      <c r="AA40" s="289">
        <v>8</v>
      </c>
      <c r="AB40" s="289">
        <v>8</v>
      </c>
      <c r="AC40" s="289">
        <v>8</v>
      </c>
      <c r="AD40" s="289" t="s">
        <v>2</v>
      </c>
      <c r="AE40" s="289" t="s">
        <v>2</v>
      </c>
      <c r="AF40" s="289" t="s">
        <v>2</v>
      </c>
      <c r="AG40" s="289">
        <v>0</v>
      </c>
      <c r="AH40" s="284">
        <v>19</v>
      </c>
      <c r="AI40" s="196">
        <v>152</v>
      </c>
    </row>
    <row r="41" spans="1:35" x14ac:dyDescent="0.25">
      <c r="A41" s="8">
        <v>38744</v>
      </c>
      <c r="B41" s="9" t="s">
        <v>321</v>
      </c>
      <c r="C41" s="289">
        <v>8</v>
      </c>
      <c r="D41" s="289">
        <v>8</v>
      </c>
      <c r="E41" s="289">
        <v>8</v>
      </c>
      <c r="F41" s="289" t="s">
        <v>2</v>
      </c>
      <c r="G41" s="289" t="s">
        <v>2</v>
      </c>
      <c r="H41" s="289" t="s">
        <v>504</v>
      </c>
      <c r="I41" s="289" t="s">
        <v>504</v>
      </c>
      <c r="J41" s="289" t="s">
        <v>2</v>
      </c>
      <c r="K41" s="289" t="s">
        <v>2</v>
      </c>
      <c r="L41" s="289" t="s">
        <v>2</v>
      </c>
      <c r="M41" s="289">
        <v>8</v>
      </c>
      <c r="N41" s="289">
        <v>8</v>
      </c>
      <c r="O41" s="289">
        <v>8</v>
      </c>
      <c r="P41" s="289">
        <v>8</v>
      </c>
      <c r="Q41" s="289">
        <v>8</v>
      </c>
      <c r="R41" s="289" t="s">
        <v>2</v>
      </c>
      <c r="S41" s="289" t="s">
        <v>2</v>
      </c>
      <c r="T41" s="289">
        <v>8</v>
      </c>
      <c r="U41" s="289" t="s">
        <v>504</v>
      </c>
      <c r="V41" s="289" t="s">
        <v>504</v>
      </c>
      <c r="W41" s="289" t="s">
        <v>2</v>
      </c>
      <c r="X41" s="289" t="s">
        <v>2</v>
      </c>
      <c r="Y41" s="289">
        <v>8</v>
      </c>
      <c r="Z41" s="289">
        <v>8</v>
      </c>
      <c r="AA41" s="289">
        <v>8</v>
      </c>
      <c r="AB41" s="289">
        <v>8</v>
      </c>
      <c r="AC41" s="289" t="s">
        <v>2</v>
      </c>
      <c r="AD41" s="289">
        <v>8</v>
      </c>
      <c r="AE41" s="289">
        <v>8</v>
      </c>
      <c r="AF41" s="289" t="s">
        <v>504</v>
      </c>
      <c r="AG41" s="289">
        <v>0</v>
      </c>
      <c r="AH41" s="284">
        <v>20</v>
      </c>
      <c r="AI41" s="196">
        <v>160</v>
      </c>
    </row>
    <row r="42" spans="1:35" x14ac:dyDescent="0.25">
      <c r="A42" s="8">
        <v>1498</v>
      </c>
      <c r="B42" s="9" t="s">
        <v>322</v>
      </c>
      <c r="C42" s="289">
        <v>8</v>
      </c>
      <c r="D42" s="289" t="s">
        <v>504</v>
      </c>
      <c r="E42" s="289" t="s">
        <v>504</v>
      </c>
      <c r="F42" s="289" t="s">
        <v>504</v>
      </c>
      <c r="G42" s="289" t="s">
        <v>2</v>
      </c>
      <c r="H42" s="289" t="s">
        <v>2</v>
      </c>
      <c r="I42" s="289">
        <v>8</v>
      </c>
      <c r="J42" s="289">
        <v>8</v>
      </c>
      <c r="K42" s="289">
        <v>8</v>
      </c>
      <c r="L42" s="289" t="s">
        <v>2</v>
      </c>
      <c r="M42" s="289" t="s">
        <v>2</v>
      </c>
      <c r="N42" s="289">
        <v>8</v>
      </c>
      <c r="O42" s="289">
        <v>8</v>
      </c>
      <c r="P42" s="289">
        <v>8</v>
      </c>
      <c r="Q42" s="289">
        <v>8</v>
      </c>
      <c r="R42" s="289" t="s">
        <v>504</v>
      </c>
      <c r="S42" s="289" t="s">
        <v>2</v>
      </c>
      <c r="T42" s="289" t="s">
        <v>2</v>
      </c>
      <c r="U42" s="289">
        <v>8</v>
      </c>
      <c r="V42" s="289">
        <v>8</v>
      </c>
      <c r="W42" s="289" t="s">
        <v>504</v>
      </c>
      <c r="X42" s="289" t="s">
        <v>504</v>
      </c>
      <c r="Y42" s="289" t="s">
        <v>2</v>
      </c>
      <c r="Z42" s="289" t="s">
        <v>2</v>
      </c>
      <c r="AA42" s="289" t="s">
        <v>504</v>
      </c>
      <c r="AB42" s="289" t="s">
        <v>504</v>
      </c>
      <c r="AC42" s="289" t="s">
        <v>504</v>
      </c>
      <c r="AD42" s="289" t="s">
        <v>2</v>
      </c>
      <c r="AE42" s="289" t="s">
        <v>2</v>
      </c>
      <c r="AF42" s="289" t="s">
        <v>7</v>
      </c>
      <c r="AG42" s="289">
        <v>0</v>
      </c>
      <c r="AH42" s="284">
        <v>20</v>
      </c>
      <c r="AI42" s="196">
        <v>152</v>
      </c>
    </row>
    <row r="43" spans="1:35" x14ac:dyDescent="0.25">
      <c r="A43" s="8">
        <v>890</v>
      </c>
      <c r="B43" s="9" t="s">
        <v>325</v>
      </c>
      <c r="C43" s="289">
        <v>8</v>
      </c>
      <c r="D43" s="289">
        <v>8</v>
      </c>
      <c r="E43" s="289">
        <v>8</v>
      </c>
      <c r="F43" s="289" t="s">
        <v>2</v>
      </c>
      <c r="G43" s="289" t="s">
        <v>504</v>
      </c>
      <c r="H43" s="289" t="s">
        <v>504</v>
      </c>
      <c r="I43" s="289" t="s">
        <v>504</v>
      </c>
      <c r="J43" s="289" t="s">
        <v>2</v>
      </c>
      <c r="K43" s="289" t="s">
        <v>2</v>
      </c>
      <c r="L43" s="289" t="s">
        <v>504</v>
      </c>
      <c r="M43" s="289" t="s">
        <v>504</v>
      </c>
      <c r="N43" s="289" t="s">
        <v>2</v>
      </c>
      <c r="O43" s="289" t="s">
        <v>2</v>
      </c>
      <c r="P43" s="289">
        <v>8</v>
      </c>
      <c r="Q43" s="289">
        <v>8</v>
      </c>
      <c r="R43" s="289" t="s">
        <v>2</v>
      </c>
      <c r="S43" s="289" t="s">
        <v>2</v>
      </c>
      <c r="T43" s="289">
        <v>8</v>
      </c>
      <c r="U43" s="289">
        <v>8</v>
      </c>
      <c r="V43" s="289">
        <v>8</v>
      </c>
      <c r="W43" s="289" t="s">
        <v>2</v>
      </c>
      <c r="X43" s="289" t="s">
        <v>2</v>
      </c>
      <c r="Y43" s="289" t="s">
        <v>7</v>
      </c>
      <c r="Z43" s="289" t="s">
        <v>7</v>
      </c>
      <c r="AA43" s="289" t="s">
        <v>7</v>
      </c>
      <c r="AB43" s="289" t="s">
        <v>7</v>
      </c>
      <c r="AC43" s="289" t="s">
        <v>7</v>
      </c>
      <c r="AD43" s="289" t="s">
        <v>2</v>
      </c>
      <c r="AE43" s="289" t="s">
        <v>2</v>
      </c>
      <c r="AF43" s="289">
        <v>8</v>
      </c>
      <c r="AG43" s="289">
        <v>0</v>
      </c>
      <c r="AH43" s="284">
        <v>19</v>
      </c>
      <c r="AI43" s="196">
        <v>112</v>
      </c>
    </row>
    <row r="44" spans="1:35" x14ac:dyDescent="0.25">
      <c r="A44" s="8">
        <v>49545</v>
      </c>
      <c r="B44" s="9" t="s">
        <v>326</v>
      </c>
      <c r="C44" s="289" t="s">
        <v>2</v>
      </c>
      <c r="D44" s="289" t="s">
        <v>506</v>
      </c>
      <c r="E44" s="289" t="s">
        <v>506</v>
      </c>
      <c r="F44" s="289" t="s">
        <v>2</v>
      </c>
      <c r="G44" s="289" t="s">
        <v>2</v>
      </c>
      <c r="H44" s="289">
        <v>8</v>
      </c>
      <c r="I44" s="289">
        <v>8</v>
      </c>
      <c r="J44" s="289" t="s">
        <v>503</v>
      </c>
      <c r="K44" s="289" t="s">
        <v>2</v>
      </c>
      <c r="L44" s="289" t="s">
        <v>2</v>
      </c>
      <c r="M44" s="289">
        <v>8</v>
      </c>
      <c r="N44" s="289">
        <v>8</v>
      </c>
      <c r="O44" s="289">
        <v>8</v>
      </c>
      <c r="P44" s="289">
        <v>8</v>
      </c>
      <c r="Q44" s="289">
        <v>8</v>
      </c>
      <c r="R44" s="289" t="s">
        <v>2</v>
      </c>
      <c r="S44" s="289">
        <v>8</v>
      </c>
      <c r="T44" s="289" t="s">
        <v>504</v>
      </c>
      <c r="U44" s="289" t="s">
        <v>504</v>
      </c>
      <c r="V44" s="289" t="s">
        <v>504</v>
      </c>
      <c r="W44" s="289" t="s">
        <v>2</v>
      </c>
      <c r="X44" s="289" t="s">
        <v>2</v>
      </c>
      <c r="Y44" s="289">
        <v>8</v>
      </c>
      <c r="Z44" s="289">
        <v>8</v>
      </c>
      <c r="AA44" s="289">
        <v>8</v>
      </c>
      <c r="AB44" s="289" t="s">
        <v>503</v>
      </c>
      <c r="AC44" s="289" t="s">
        <v>2</v>
      </c>
      <c r="AD44" s="289" t="s">
        <v>2</v>
      </c>
      <c r="AE44" s="289">
        <v>8</v>
      </c>
      <c r="AF44" s="289">
        <v>8</v>
      </c>
      <c r="AG44" s="289">
        <v>0</v>
      </c>
      <c r="AH44" s="284">
        <v>20</v>
      </c>
      <c r="AI44" s="196">
        <v>166</v>
      </c>
    </row>
    <row r="45" spans="1:35" x14ac:dyDescent="0.25">
      <c r="A45" s="8">
        <v>11946</v>
      </c>
      <c r="B45" s="9" t="s">
        <v>327</v>
      </c>
      <c r="C45" s="289" t="s">
        <v>2</v>
      </c>
      <c r="D45" s="289" t="s">
        <v>2</v>
      </c>
      <c r="E45" s="289">
        <v>6</v>
      </c>
      <c r="F45" s="289">
        <v>6</v>
      </c>
      <c r="G45" s="289">
        <v>5</v>
      </c>
      <c r="H45" s="289">
        <v>5</v>
      </c>
      <c r="I45" s="289">
        <v>6</v>
      </c>
      <c r="J45" s="289" t="s">
        <v>2</v>
      </c>
      <c r="K45" s="289" t="s">
        <v>2</v>
      </c>
      <c r="L45" s="289">
        <v>6</v>
      </c>
      <c r="M45" s="289" t="s">
        <v>2</v>
      </c>
      <c r="N45" s="289">
        <v>4</v>
      </c>
      <c r="O45" s="289">
        <v>5</v>
      </c>
      <c r="P45" s="289" t="s">
        <v>2</v>
      </c>
      <c r="Q45" s="289" t="s">
        <v>2</v>
      </c>
      <c r="R45" s="289" t="s">
        <v>2</v>
      </c>
      <c r="S45" s="289">
        <v>7</v>
      </c>
      <c r="T45" s="289">
        <v>6</v>
      </c>
      <c r="U45" s="289">
        <v>5</v>
      </c>
      <c r="V45" s="289">
        <v>5</v>
      </c>
      <c r="W45" s="289">
        <v>8</v>
      </c>
      <c r="X45" s="289" t="s">
        <v>2</v>
      </c>
      <c r="Y45" s="289" t="s">
        <v>2</v>
      </c>
      <c r="Z45" s="289">
        <v>7</v>
      </c>
      <c r="AA45" s="289">
        <v>7</v>
      </c>
      <c r="AB45" s="289">
        <v>6</v>
      </c>
      <c r="AC45" s="289">
        <v>5</v>
      </c>
      <c r="AD45" s="289" t="s">
        <v>2</v>
      </c>
      <c r="AE45" s="289" t="s">
        <v>2</v>
      </c>
      <c r="AF45" s="289" t="s">
        <v>7</v>
      </c>
      <c r="AG45" s="289">
        <v>0</v>
      </c>
      <c r="AH45" s="284">
        <v>18</v>
      </c>
      <c r="AI45" s="196">
        <v>99</v>
      </c>
    </row>
    <row r="46" spans="1:35" x14ac:dyDescent="0.25">
      <c r="A46" s="8">
        <v>49670</v>
      </c>
      <c r="B46" s="9" t="s">
        <v>464</v>
      </c>
      <c r="C46" s="289">
        <v>8</v>
      </c>
      <c r="D46" s="289">
        <v>8</v>
      </c>
      <c r="E46" s="289">
        <v>8</v>
      </c>
      <c r="F46" s="289">
        <v>8</v>
      </c>
      <c r="G46" s="289" t="s">
        <v>2</v>
      </c>
      <c r="H46" s="289" t="s">
        <v>2</v>
      </c>
      <c r="I46" s="289">
        <v>8</v>
      </c>
      <c r="J46" s="289">
        <v>8</v>
      </c>
      <c r="K46" s="289">
        <v>8</v>
      </c>
      <c r="L46" s="289" t="s">
        <v>505</v>
      </c>
      <c r="M46" s="289" t="s">
        <v>504</v>
      </c>
      <c r="N46" s="289" t="s">
        <v>2</v>
      </c>
      <c r="O46" s="289" t="s">
        <v>2</v>
      </c>
      <c r="P46" s="289">
        <v>8</v>
      </c>
      <c r="Q46" s="289">
        <v>8</v>
      </c>
      <c r="R46" s="289">
        <v>8</v>
      </c>
      <c r="S46" s="289" t="s">
        <v>504</v>
      </c>
      <c r="T46" s="289" t="s">
        <v>2</v>
      </c>
      <c r="U46" s="289" t="s">
        <v>2</v>
      </c>
      <c r="V46" s="289">
        <v>8</v>
      </c>
      <c r="W46" s="289">
        <v>8</v>
      </c>
      <c r="X46" s="289" t="s">
        <v>505</v>
      </c>
      <c r="Y46" s="289" t="s">
        <v>504</v>
      </c>
      <c r="Z46" s="289" t="s">
        <v>2</v>
      </c>
      <c r="AA46" s="289" t="s">
        <v>2</v>
      </c>
      <c r="AB46" s="289">
        <v>8</v>
      </c>
      <c r="AC46" s="289">
        <v>8</v>
      </c>
      <c r="AD46" s="289" t="s">
        <v>504</v>
      </c>
      <c r="AE46" s="289" t="s">
        <v>504</v>
      </c>
      <c r="AF46" s="289" t="s">
        <v>2</v>
      </c>
      <c r="AG46" s="289">
        <v>0</v>
      </c>
      <c r="AH46" s="284">
        <v>21</v>
      </c>
      <c r="AI46" s="196">
        <v>168</v>
      </c>
    </row>
    <row r="47" spans="1:35" x14ac:dyDescent="0.25">
      <c r="A47" s="8">
        <v>5161</v>
      </c>
      <c r="B47" s="9" t="s">
        <v>331</v>
      </c>
      <c r="C47" s="289" t="s">
        <v>507</v>
      </c>
      <c r="D47" s="289" t="s">
        <v>2</v>
      </c>
      <c r="E47" s="289" t="s">
        <v>2</v>
      </c>
      <c r="F47" s="289" t="s">
        <v>2</v>
      </c>
      <c r="G47" s="289" t="s">
        <v>2</v>
      </c>
      <c r="H47" s="289" t="s">
        <v>507</v>
      </c>
      <c r="I47" s="289" t="s">
        <v>507</v>
      </c>
      <c r="J47" s="289" t="s">
        <v>508</v>
      </c>
      <c r="K47" s="289" t="s">
        <v>2</v>
      </c>
      <c r="L47" s="289" t="s">
        <v>2</v>
      </c>
      <c r="M47" s="289" t="s">
        <v>2</v>
      </c>
      <c r="N47" s="289" t="s">
        <v>2</v>
      </c>
      <c r="O47" s="289" t="s">
        <v>507</v>
      </c>
      <c r="P47" s="289" t="s">
        <v>507</v>
      </c>
      <c r="Q47" s="289" t="s">
        <v>507</v>
      </c>
      <c r="R47" s="289" t="s">
        <v>2</v>
      </c>
      <c r="S47" s="289" t="s">
        <v>2</v>
      </c>
      <c r="T47" s="289" t="s">
        <v>2</v>
      </c>
      <c r="U47" s="289" t="s">
        <v>2</v>
      </c>
      <c r="V47" s="289" t="s">
        <v>507</v>
      </c>
      <c r="W47" s="289" t="s">
        <v>507</v>
      </c>
      <c r="X47" s="289" t="s">
        <v>507</v>
      </c>
      <c r="Y47" s="289" t="s">
        <v>2</v>
      </c>
      <c r="Z47" s="289" t="s">
        <v>2</v>
      </c>
      <c r="AA47" s="289" t="s">
        <v>2</v>
      </c>
      <c r="AB47" s="289" t="s">
        <v>2</v>
      </c>
      <c r="AC47" s="289" t="s">
        <v>507</v>
      </c>
      <c r="AD47" s="289" t="s">
        <v>507</v>
      </c>
      <c r="AE47" s="289" t="s">
        <v>507</v>
      </c>
      <c r="AF47" s="289" t="s">
        <v>2</v>
      </c>
      <c r="AG47" s="289">
        <v>0</v>
      </c>
      <c r="AH47" s="284">
        <v>13</v>
      </c>
      <c r="AI47" s="196">
        <v>130</v>
      </c>
    </row>
    <row r="48" spans="1:35" x14ac:dyDescent="0.25">
      <c r="A48" s="8">
        <v>50227</v>
      </c>
      <c r="B48" s="9" t="s">
        <v>334</v>
      </c>
      <c r="C48" s="289" t="s">
        <v>509</v>
      </c>
      <c r="D48" s="289" t="s">
        <v>2</v>
      </c>
      <c r="E48" s="289" t="s">
        <v>2</v>
      </c>
      <c r="F48" s="289">
        <v>8</v>
      </c>
      <c r="G48" s="289">
        <v>8</v>
      </c>
      <c r="H48" s="289">
        <v>8</v>
      </c>
      <c r="I48" s="289">
        <v>8</v>
      </c>
      <c r="J48" s="289" t="s">
        <v>2</v>
      </c>
      <c r="K48" s="289" t="s">
        <v>2</v>
      </c>
      <c r="L48" s="289">
        <v>8</v>
      </c>
      <c r="M48" s="289">
        <v>8</v>
      </c>
      <c r="N48" s="289" t="s">
        <v>504</v>
      </c>
      <c r="O48" s="289" t="s">
        <v>504</v>
      </c>
      <c r="P48" s="289" t="s">
        <v>2</v>
      </c>
      <c r="Q48" s="289" t="s">
        <v>2</v>
      </c>
      <c r="R48" s="289">
        <v>8</v>
      </c>
      <c r="S48" s="289">
        <v>8</v>
      </c>
      <c r="T48" s="289">
        <v>8</v>
      </c>
      <c r="U48" s="289">
        <v>8</v>
      </c>
      <c r="V48" s="289" t="s">
        <v>2</v>
      </c>
      <c r="W48" s="289" t="s">
        <v>503</v>
      </c>
      <c r="X48" s="289" t="s">
        <v>503</v>
      </c>
      <c r="Y48" s="289" t="s">
        <v>503</v>
      </c>
      <c r="Z48" s="289" t="s">
        <v>504</v>
      </c>
      <c r="AA48" s="289" t="s">
        <v>504</v>
      </c>
      <c r="AB48" s="289" t="s">
        <v>2</v>
      </c>
      <c r="AC48" s="289" t="s">
        <v>2</v>
      </c>
      <c r="AD48" s="289">
        <v>8</v>
      </c>
      <c r="AE48" s="289">
        <v>8</v>
      </c>
      <c r="AF48" s="289">
        <v>8</v>
      </c>
      <c r="AG48" s="289">
        <v>0</v>
      </c>
      <c r="AH48" s="284">
        <v>21</v>
      </c>
      <c r="AI48" s="196">
        <v>171</v>
      </c>
    </row>
    <row r="49" spans="1:35" x14ac:dyDescent="0.25">
      <c r="A49" s="8">
        <v>42930</v>
      </c>
      <c r="B49" s="9" t="s">
        <v>473</v>
      </c>
      <c r="C49" s="289">
        <v>8</v>
      </c>
      <c r="D49" s="289">
        <v>8</v>
      </c>
      <c r="E49" s="289">
        <v>8</v>
      </c>
      <c r="F49" s="289" t="s">
        <v>2</v>
      </c>
      <c r="G49" s="289" t="s">
        <v>504</v>
      </c>
      <c r="H49" s="289" t="s">
        <v>504</v>
      </c>
      <c r="I49" s="289" t="s">
        <v>2</v>
      </c>
      <c r="J49" s="289" t="s">
        <v>2</v>
      </c>
      <c r="K49" s="289">
        <v>8</v>
      </c>
      <c r="L49" s="289">
        <v>8</v>
      </c>
      <c r="M49" s="289">
        <v>8</v>
      </c>
      <c r="N49" s="289">
        <v>8</v>
      </c>
      <c r="O49" s="289" t="s">
        <v>2</v>
      </c>
      <c r="P49" s="289">
        <v>8</v>
      </c>
      <c r="Q49" s="289" t="s">
        <v>503</v>
      </c>
      <c r="R49" s="289" t="s">
        <v>504</v>
      </c>
      <c r="S49" s="289" t="s">
        <v>2</v>
      </c>
      <c r="T49" s="289" t="s">
        <v>2</v>
      </c>
      <c r="U49" s="289">
        <v>8</v>
      </c>
      <c r="V49" s="289">
        <v>8</v>
      </c>
      <c r="W49" s="289" t="s">
        <v>2</v>
      </c>
      <c r="X49" s="289" t="s">
        <v>2</v>
      </c>
      <c r="Y49" s="289" t="s">
        <v>7</v>
      </c>
      <c r="Z49" s="289" t="s">
        <v>7</v>
      </c>
      <c r="AA49" s="289" t="s">
        <v>7</v>
      </c>
      <c r="AB49" s="289" t="s">
        <v>7</v>
      </c>
      <c r="AC49" s="289" t="s">
        <v>7</v>
      </c>
      <c r="AD49" s="289" t="s">
        <v>2</v>
      </c>
      <c r="AE49" s="289" t="s">
        <v>2</v>
      </c>
      <c r="AF49" s="289" t="s">
        <v>503</v>
      </c>
      <c r="AG49" s="289">
        <v>0</v>
      </c>
      <c r="AH49" s="284">
        <v>20</v>
      </c>
      <c r="AI49" s="196">
        <v>120</v>
      </c>
    </row>
    <row r="50" spans="1:35" x14ac:dyDescent="0.25">
      <c r="A50" s="8">
        <v>7285</v>
      </c>
      <c r="B50" s="9" t="s">
        <v>333</v>
      </c>
      <c r="C50" s="289">
        <v>11</v>
      </c>
      <c r="D50" s="289">
        <v>6</v>
      </c>
      <c r="E50" s="289">
        <v>6</v>
      </c>
      <c r="F50" s="289" t="s">
        <v>2</v>
      </c>
      <c r="G50" s="289" t="s">
        <v>2</v>
      </c>
      <c r="H50" s="289" t="s">
        <v>2</v>
      </c>
      <c r="I50" s="289">
        <v>11</v>
      </c>
      <c r="J50" s="289">
        <v>11</v>
      </c>
      <c r="K50" s="289">
        <v>6</v>
      </c>
      <c r="L50" s="289">
        <v>6</v>
      </c>
      <c r="M50" s="289">
        <v>6</v>
      </c>
      <c r="N50" s="289" t="s">
        <v>2</v>
      </c>
      <c r="O50" s="289" t="s">
        <v>2</v>
      </c>
      <c r="P50" s="289">
        <v>11</v>
      </c>
      <c r="Q50" s="289">
        <v>11</v>
      </c>
      <c r="R50" s="289">
        <v>6</v>
      </c>
      <c r="S50" s="289">
        <v>6</v>
      </c>
      <c r="T50" s="289">
        <v>6</v>
      </c>
      <c r="U50" s="289" t="s">
        <v>2</v>
      </c>
      <c r="V50" s="289" t="s">
        <v>2</v>
      </c>
      <c r="W50" s="289">
        <v>11</v>
      </c>
      <c r="X50" s="289">
        <v>11</v>
      </c>
      <c r="Y50" s="289">
        <v>6</v>
      </c>
      <c r="Z50" s="289">
        <v>6</v>
      </c>
      <c r="AA50" s="289">
        <v>6</v>
      </c>
      <c r="AB50" s="289" t="s">
        <v>2</v>
      </c>
      <c r="AC50" s="289" t="s">
        <v>2</v>
      </c>
      <c r="AD50" s="289">
        <v>11</v>
      </c>
      <c r="AE50" s="289">
        <v>11</v>
      </c>
      <c r="AF50" s="289">
        <v>6</v>
      </c>
      <c r="AG50" s="289">
        <v>0</v>
      </c>
      <c r="AH50" s="284">
        <v>21</v>
      </c>
      <c r="AI50" s="196">
        <v>171</v>
      </c>
    </row>
    <row r="51" spans="1:35" x14ac:dyDescent="0.25">
      <c r="A51" s="8">
        <v>50220</v>
      </c>
      <c r="B51" s="9" t="s">
        <v>336</v>
      </c>
      <c r="C51" s="289" t="s">
        <v>504</v>
      </c>
      <c r="D51" s="289" t="s">
        <v>2</v>
      </c>
      <c r="E51" s="289" t="s">
        <v>2</v>
      </c>
      <c r="F51" s="289">
        <v>8</v>
      </c>
      <c r="G51" s="289">
        <v>8</v>
      </c>
      <c r="H51" s="289">
        <v>8</v>
      </c>
      <c r="I51" s="289" t="s">
        <v>504</v>
      </c>
      <c r="J51" s="289" t="s">
        <v>2</v>
      </c>
      <c r="K51" s="289" t="s">
        <v>2</v>
      </c>
      <c r="L51" s="289">
        <v>8</v>
      </c>
      <c r="M51" s="289">
        <v>8</v>
      </c>
      <c r="N51" s="289">
        <v>8</v>
      </c>
      <c r="O51" s="289" t="s">
        <v>504</v>
      </c>
      <c r="P51" s="289" t="s">
        <v>504</v>
      </c>
      <c r="Q51" s="289" t="s">
        <v>2</v>
      </c>
      <c r="R51" s="289" t="s">
        <v>2</v>
      </c>
      <c r="S51" s="289">
        <v>8</v>
      </c>
      <c r="T51" s="289">
        <v>8</v>
      </c>
      <c r="U51" s="289">
        <v>4</v>
      </c>
      <c r="V51" s="289" t="s">
        <v>2</v>
      </c>
      <c r="W51" s="289">
        <v>8</v>
      </c>
      <c r="X51" s="289">
        <v>8</v>
      </c>
      <c r="Y51" s="289">
        <v>8</v>
      </c>
      <c r="Z51" s="289" t="s">
        <v>2</v>
      </c>
      <c r="AA51" s="289" t="s">
        <v>2</v>
      </c>
      <c r="AB51" s="289" t="s">
        <v>2</v>
      </c>
      <c r="AC51" s="289">
        <v>8</v>
      </c>
      <c r="AD51" s="289">
        <v>8</v>
      </c>
      <c r="AE51" s="289">
        <v>8</v>
      </c>
      <c r="AF51" s="289">
        <v>8</v>
      </c>
      <c r="AG51" s="289">
        <v>0</v>
      </c>
      <c r="AH51" s="284">
        <v>20</v>
      </c>
      <c r="AI51" s="196">
        <v>156</v>
      </c>
    </row>
    <row r="52" spans="1:35" x14ac:dyDescent="0.25">
      <c r="A52" s="8">
        <v>1033</v>
      </c>
      <c r="B52" s="9" t="s">
        <v>337</v>
      </c>
      <c r="C52" s="289">
        <v>10</v>
      </c>
      <c r="D52" s="289" t="s">
        <v>2</v>
      </c>
      <c r="E52" s="289" t="s">
        <v>2</v>
      </c>
      <c r="F52" s="289" t="s">
        <v>2</v>
      </c>
      <c r="G52" s="289" t="s">
        <v>2</v>
      </c>
      <c r="H52" s="289">
        <v>10</v>
      </c>
      <c r="I52" s="289" t="s">
        <v>503</v>
      </c>
      <c r="J52" s="289" t="s">
        <v>504</v>
      </c>
      <c r="K52" s="289" t="s">
        <v>2</v>
      </c>
      <c r="L52" s="289" t="s">
        <v>2</v>
      </c>
      <c r="M52" s="289" t="s">
        <v>2</v>
      </c>
      <c r="N52" s="289" t="s">
        <v>2</v>
      </c>
      <c r="O52" s="289">
        <v>10</v>
      </c>
      <c r="P52" s="289" t="s">
        <v>2</v>
      </c>
      <c r="Q52" s="289" t="s">
        <v>504</v>
      </c>
      <c r="R52" s="289" t="s">
        <v>2</v>
      </c>
      <c r="S52" s="289" t="s">
        <v>2</v>
      </c>
      <c r="T52" s="289" t="s">
        <v>2</v>
      </c>
      <c r="U52" s="289" t="s">
        <v>2</v>
      </c>
      <c r="V52" s="289">
        <v>10</v>
      </c>
      <c r="W52" s="289" t="s">
        <v>2</v>
      </c>
      <c r="X52" s="289" t="s">
        <v>505</v>
      </c>
      <c r="Y52" s="289" t="s">
        <v>2</v>
      </c>
      <c r="Z52" s="289" t="s">
        <v>2</v>
      </c>
      <c r="AA52" s="289" t="s">
        <v>2</v>
      </c>
      <c r="AB52" s="289" t="s">
        <v>2</v>
      </c>
      <c r="AC52" s="289">
        <v>10</v>
      </c>
      <c r="AD52" s="289" t="s">
        <v>2</v>
      </c>
      <c r="AE52" s="289" t="s">
        <v>505</v>
      </c>
      <c r="AF52" s="289" t="s">
        <v>2</v>
      </c>
      <c r="AG52" s="289">
        <v>0</v>
      </c>
      <c r="AH52" s="284">
        <v>10</v>
      </c>
      <c r="AI52" s="196">
        <v>90</v>
      </c>
    </row>
    <row r="53" spans="1:35" x14ac:dyDescent="0.25">
      <c r="A53" s="8">
        <v>21704</v>
      </c>
      <c r="B53" s="9" t="s">
        <v>338</v>
      </c>
      <c r="C53" s="289">
        <v>8</v>
      </c>
      <c r="D53" s="289">
        <v>8</v>
      </c>
      <c r="E53" s="289" t="s">
        <v>504</v>
      </c>
      <c r="F53" s="289" t="s">
        <v>504</v>
      </c>
      <c r="G53" s="289" t="s">
        <v>2</v>
      </c>
      <c r="H53" s="289" t="s">
        <v>2</v>
      </c>
      <c r="I53" s="289">
        <v>8</v>
      </c>
      <c r="J53" s="289">
        <v>8</v>
      </c>
      <c r="K53" s="289">
        <v>8</v>
      </c>
      <c r="L53" s="289">
        <v>10</v>
      </c>
      <c r="M53" s="289" t="s">
        <v>2</v>
      </c>
      <c r="N53" s="289" t="s">
        <v>2</v>
      </c>
      <c r="O53" s="289">
        <v>8</v>
      </c>
      <c r="P53" s="289">
        <v>8</v>
      </c>
      <c r="Q53" s="289">
        <v>8</v>
      </c>
      <c r="R53" s="289" t="s">
        <v>505</v>
      </c>
      <c r="S53" s="289" t="s">
        <v>2</v>
      </c>
      <c r="T53" s="289" t="s">
        <v>2</v>
      </c>
      <c r="U53" s="289">
        <v>8</v>
      </c>
      <c r="V53" s="289" t="s">
        <v>504</v>
      </c>
      <c r="W53" s="289" t="s">
        <v>504</v>
      </c>
      <c r="X53" s="289" t="s">
        <v>504</v>
      </c>
      <c r="Y53" s="289" t="s">
        <v>2</v>
      </c>
      <c r="Z53" s="289" t="s">
        <v>2</v>
      </c>
      <c r="AA53" s="289">
        <v>8</v>
      </c>
      <c r="AB53" s="289">
        <v>8</v>
      </c>
      <c r="AC53" s="289">
        <v>8</v>
      </c>
      <c r="AD53" s="289" t="s">
        <v>2</v>
      </c>
      <c r="AE53" s="289" t="s">
        <v>2</v>
      </c>
      <c r="AF53" s="289">
        <v>8</v>
      </c>
      <c r="AG53" s="289">
        <v>0</v>
      </c>
      <c r="AH53" s="284">
        <v>20</v>
      </c>
      <c r="AI53" s="196">
        <v>162</v>
      </c>
    </row>
    <row r="54" spans="1:35" x14ac:dyDescent="0.25">
      <c r="A54" s="8">
        <v>34918</v>
      </c>
      <c r="B54" s="9" t="s">
        <v>339</v>
      </c>
      <c r="C54" s="289" t="s">
        <v>504</v>
      </c>
      <c r="D54" s="289" t="s">
        <v>504</v>
      </c>
      <c r="E54" s="289" t="s">
        <v>504</v>
      </c>
      <c r="F54" s="289" t="s">
        <v>2</v>
      </c>
      <c r="G54" s="289" t="s">
        <v>2</v>
      </c>
      <c r="H54" s="289">
        <v>8</v>
      </c>
      <c r="I54" s="289">
        <v>8</v>
      </c>
      <c r="J54" s="289">
        <v>8</v>
      </c>
      <c r="K54" s="289">
        <v>8</v>
      </c>
      <c r="L54" s="289" t="s">
        <v>2</v>
      </c>
      <c r="M54" s="289">
        <v>8</v>
      </c>
      <c r="N54" s="289">
        <v>8</v>
      </c>
      <c r="O54" s="289">
        <v>8</v>
      </c>
      <c r="P54" s="289">
        <v>8</v>
      </c>
      <c r="Q54" s="289" t="s">
        <v>503</v>
      </c>
      <c r="R54" s="289" t="s">
        <v>2</v>
      </c>
      <c r="S54" s="289" t="s">
        <v>2</v>
      </c>
      <c r="T54" s="289">
        <v>8</v>
      </c>
      <c r="U54" s="289">
        <v>8</v>
      </c>
      <c r="V54" s="289">
        <v>8</v>
      </c>
      <c r="W54" s="289" t="s">
        <v>504</v>
      </c>
      <c r="X54" s="289" t="s">
        <v>504</v>
      </c>
      <c r="Y54" s="289" t="s">
        <v>2</v>
      </c>
      <c r="Z54" s="289" t="s">
        <v>2</v>
      </c>
      <c r="AA54" s="289">
        <v>8</v>
      </c>
      <c r="AB54" s="289">
        <v>8</v>
      </c>
      <c r="AC54" s="289">
        <v>8</v>
      </c>
      <c r="AD54" s="289" t="s">
        <v>2</v>
      </c>
      <c r="AE54" s="289" t="s">
        <v>2</v>
      </c>
      <c r="AF54" s="289">
        <v>8</v>
      </c>
      <c r="AG54" s="289">
        <v>0</v>
      </c>
      <c r="AH54" s="284">
        <v>21</v>
      </c>
      <c r="AI54" s="196">
        <v>168</v>
      </c>
    </row>
    <row r="55" spans="1:35" x14ac:dyDescent="0.25">
      <c r="A55" s="8">
        <v>23991</v>
      </c>
      <c r="B55" s="9" t="s">
        <v>340</v>
      </c>
      <c r="C55" s="289" t="s">
        <v>506</v>
      </c>
      <c r="D55" s="289" t="s">
        <v>2</v>
      </c>
      <c r="E55" s="289" t="s">
        <v>2</v>
      </c>
      <c r="F55" s="289" t="s">
        <v>2</v>
      </c>
      <c r="G55" s="289" t="s">
        <v>2</v>
      </c>
      <c r="H55" s="289" t="s">
        <v>510</v>
      </c>
      <c r="I55" s="289" t="s">
        <v>507</v>
      </c>
      <c r="J55" s="289" t="s">
        <v>507</v>
      </c>
      <c r="K55" s="289" t="s">
        <v>2</v>
      </c>
      <c r="L55" s="289" t="s">
        <v>2</v>
      </c>
      <c r="M55" s="289" t="s">
        <v>2</v>
      </c>
      <c r="N55" s="289" t="s">
        <v>2</v>
      </c>
      <c r="O55" s="289" t="s">
        <v>510</v>
      </c>
      <c r="P55" s="289" t="s">
        <v>507</v>
      </c>
      <c r="Q55" s="289" t="s">
        <v>511</v>
      </c>
      <c r="R55" s="289" t="s">
        <v>2</v>
      </c>
      <c r="S55" s="289" t="s">
        <v>2</v>
      </c>
      <c r="T55" s="289" t="s">
        <v>2</v>
      </c>
      <c r="U55" s="289" t="s">
        <v>2</v>
      </c>
      <c r="V55" s="289" t="s">
        <v>510</v>
      </c>
      <c r="W55" s="289" t="s">
        <v>507</v>
      </c>
      <c r="X55" s="289" t="s">
        <v>511</v>
      </c>
      <c r="Y55" s="289" t="s">
        <v>2</v>
      </c>
      <c r="Z55" s="289" t="s">
        <v>2</v>
      </c>
      <c r="AA55" s="289" t="s">
        <v>2</v>
      </c>
      <c r="AB55" s="289" t="s">
        <v>2</v>
      </c>
      <c r="AC55" s="289" t="s">
        <v>510</v>
      </c>
      <c r="AD55" s="289" t="s">
        <v>507</v>
      </c>
      <c r="AE55" s="289" t="s">
        <v>511</v>
      </c>
      <c r="AF55" s="289" t="s">
        <v>2</v>
      </c>
      <c r="AG55" s="289">
        <v>0</v>
      </c>
      <c r="AH55" s="284">
        <v>13</v>
      </c>
      <c r="AI55" s="196">
        <v>118</v>
      </c>
    </row>
    <row r="56" spans="1:35" x14ac:dyDescent="0.25">
      <c r="A56" s="8">
        <v>45600</v>
      </c>
      <c r="B56" s="9" t="s">
        <v>342</v>
      </c>
      <c r="C56" s="289" t="s">
        <v>2</v>
      </c>
      <c r="D56" s="289" t="s">
        <v>512</v>
      </c>
      <c r="E56" s="289" t="s">
        <v>2</v>
      </c>
      <c r="F56" s="289" t="s">
        <v>512</v>
      </c>
      <c r="G56" s="289" t="s">
        <v>2</v>
      </c>
      <c r="H56" s="289" t="s">
        <v>512</v>
      </c>
      <c r="I56" s="289" t="s">
        <v>512</v>
      </c>
      <c r="J56" s="289" t="s">
        <v>2</v>
      </c>
      <c r="K56" s="289" t="s">
        <v>512</v>
      </c>
      <c r="L56" s="289" t="s">
        <v>2</v>
      </c>
      <c r="M56" s="289" t="s">
        <v>512</v>
      </c>
      <c r="N56" s="289" t="s">
        <v>2</v>
      </c>
      <c r="O56" s="289" t="s">
        <v>512</v>
      </c>
      <c r="P56" s="289" t="s">
        <v>512</v>
      </c>
      <c r="Q56" s="289" t="s">
        <v>2</v>
      </c>
      <c r="R56" s="289" t="s">
        <v>512</v>
      </c>
      <c r="S56" s="289" t="s">
        <v>2</v>
      </c>
      <c r="T56" s="289" t="s">
        <v>512</v>
      </c>
      <c r="U56" s="289" t="s">
        <v>2</v>
      </c>
      <c r="V56" s="289" t="s">
        <v>512</v>
      </c>
      <c r="W56" s="289" t="s">
        <v>512</v>
      </c>
      <c r="X56" s="289" t="s">
        <v>2</v>
      </c>
      <c r="Y56" s="289" t="s">
        <v>512</v>
      </c>
      <c r="Z56" s="289" t="s">
        <v>2</v>
      </c>
      <c r="AA56" s="289" t="s">
        <v>512</v>
      </c>
      <c r="AB56" s="289" t="s">
        <v>2</v>
      </c>
      <c r="AC56" s="289" t="s">
        <v>512</v>
      </c>
      <c r="AD56" s="289" t="s">
        <v>512</v>
      </c>
      <c r="AE56" s="289" t="s">
        <v>2</v>
      </c>
      <c r="AF56" s="289" t="s">
        <v>512</v>
      </c>
      <c r="AG56" s="289">
        <v>0</v>
      </c>
      <c r="AH56" s="284">
        <v>17</v>
      </c>
      <c r="AI56" s="196">
        <v>85</v>
      </c>
    </row>
    <row r="57" spans="1:35" x14ac:dyDescent="0.25">
      <c r="A57" s="8">
        <v>24478</v>
      </c>
      <c r="B57" s="9" t="s">
        <v>344</v>
      </c>
      <c r="C57" s="289" t="s">
        <v>2</v>
      </c>
      <c r="D57" s="289" t="s">
        <v>2</v>
      </c>
      <c r="E57" s="289">
        <v>4</v>
      </c>
      <c r="F57" s="289">
        <v>4</v>
      </c>
      <c r="G57" s="289">
        <v>4</v>
      </c>
      <c r="H57" s="289">
        <v>4</v>
      </c>
      <c r="I57" s="289">
        <v>4</v>
      </c>
      <c r="J57" s="289" t="s">
        <v>2</v>
      </c>
      <c r="K57" s="289" t="s">
        <v>2</v>
      </c>
      <c r="L57" s="289">
        <v>4</v>
      </c>
      <c r="M57" s="289">
        <v>4</v>
      </c>
      <c r="N57" s="289">
        <v>4</v>
      </c>
      <c r="O57" s="289">
        <v>4</v>
      </c>
      <c r="P57" s="289">
        <v>4</v>
      </c>
      <c r="Q57" s="289" t="s">
        <v>2</v>
      </c>
      <c r="R57" s="289" t="s">
        <v>2</v>
      </c>
      <c r="S57" s="289">
        <v>4</v>
      </c>
      <c r="T57" s="289">
        <v>4</v>
      </c>
      <c r="U57" s="289">
        <v>4</v>
      </c>
      <c r="V57" s="289">
        <v>4</v>
      </c>
      <c r="W57" s="289">
        <v>4</v>
      </c>
      <c r="X57" s="289" t="s">
        <v>2</v>
      </c>
      <c r="Y57" s="289" t="s">
        <v>2</v>
      </c>
      <c r="Z57" s="289">
        <v>4</v>
      </c>
      <c r="AA57" s="289">
        <v>4</v>
      </c>
      <c r="AB57" s="289">
        <v>4</v>
      </c>
      <c r="AC57" s="289">
        <v>4</v>
      </c>
      <c r="AD57" s="289">
        <v>4</v>
      </c>
      <c r="AE57" s="289" t="s">
        <v>2</v>
      </c>
      <c r="AF57" s="289" t="s">
        <v>2</v>
      </c>
      <c r="AG57" s="289">
        <v>0</v>
      </c>
      <c r="AH57" s="284">
        <v>20</v>
      </c>
      <c r="AI57" s="196">
        <v>80</v>
      </c>
    </row>
    <row r="58" spans="1:35" x14ac:dyDescent="0.25">
      <c r="A58" s="8">
        <v>21718</v>
      </c>
      <c r="B58" s="9" t="s">
        <v>345</v>
      </c>
      <c r="C58" s="289" t="s">
        <v>504</v>
      </c>
      <c r="D58" s="289" t="s">
        <v>2</v>
      </c>
      <c r="E58" s="289" t="s">
        <v>2</v>
      </c>
      <c r="F58" s="289">
        <v>8</v>
      </c>
      <c r="G58" s="289">
        <v>8</v>
      </c>
      <c r="H58" s="289">
        <v>8</v>
      </c>
      <c r="I58" s="289" t="s">
        <v>2</v>
      </c>
      <c r="J58" s="289" t="s">
        <v>2</v>
      </c>
      <c r="K58" s="289" t="s">
        <v>7</v>
      </c>
      <c r="L58" s="289" t="s">
        <v>7</v>
      </c>
      <c r="M58" s="289" t="s">
        <v>7</v>
      </c>
      <c r="N58" s="289" t="s">
        <v>7</v>
      </c>
      <c r="O58" s="289" t="s">
        <v>7</v>
      </c>
      <c r="P58" s="289" t="s">
        <v>2</v>
      </c>
      <c r="Q58" s="289" t="s">
        <v>2</v>
      </c>
      <c r="R58" s="289">
        <v>8</v>
      </c>
      <c r="S58" s="289">
        <v>8</v>
      </c>
      <c r="T58" s="289">
        <v>8</v>
      </c>
      <c r="U58" s="289">
        <v>8</v>
      </c>
      <c r="V58" s="289" t="s">
        <v>2</v>
      </c>
      <c r="W58" s="289">
        <v>8</v>
      </c>
      <c r="X58" s="289">
        <v>8</v>
      </c>
      <c r="Y58" s="289">
        <v>8</v>
      </c>
      <c r="Z58" s="289">
        <v>8</v>
      </c>
      <c r="AA58" s="289" t="s">
        <v>2</v>
      </c>
      <c r="AB58" s="289" t="s">
        <v>2</v>
      </c>
      <c r="AC58" s="289">
        <v>8</v>
      </c>
      <c r="AD58" s="289">
        <v>8</v>
      </c>
      <c r="AE58" s="289">
        <v>8</v>
      </c>
      <c r="AF58" s="289">
        <v>8</v>
      </c>
      <c r="AG58" s="289">
        <v>0</v>
      </c>
      <c r="AH58" s="284">
        <v>21</v>
      </c>
      <c r="AI58" s="196">
        <v>128</v>
      </c>
    </row>
    <row r="59" spans="1:35" x14ac:dyDescent="0.25">
      <c r="A59" s="8">
        <v>1163</v>
      </c>
      <c r="B59" s="9" t="s">
        <v>348</v>
      </c>
      <c r="C59" s="289" t="s">
        <v>2</v>
      </c>
      <c r="D59" s="289" t="s">
        <v>2</v>
      </c>
      <c r="E59" s="289" t="s">
        <v>2</v>
      </c>
      <c r="F59" s="289">
        <v>11</v>
      </c>
      <c r="G59" s="289">
        <v>11</v>
      </c>
      <c r="H59" s="289" t="s">
        <v>2</v>
      </c>
      <c r="I59" s="289" t="s">
        <v>2</v>
      </c>
      <c r="J59" s="289" t="s">
        <v>2</v>
      </c>
      <c r="K59" s="289" t="s">
        <v>2</v>
      </c>
      <c r="L59" s="289" t="s">
        <v>2</v>
      </c>
      <c r="M59" s="289">
        <v>11</v>
      </c>
      <c r="N59" s="289">
        <v>11</v>
      </c>
      <c r="O59" s="289" t="s">
        <v>2</v>
      </c>
      <c r="P59" s="289" t="s">
        <v>2</v>
      </c>
      <c r="Q59" s="289" t="s">
        <v>2</v>
      </c>
      <c r="R59" s="289" t="s">
        <v>2</v>
      </c>
      <c r="S59" s="289" t="s">
        <v>2</v>
      </c>
      <c r="T59" s="289">
        <v>11</v>
      </c>
      <c r="U59" s="289">
        <v>11</v>
      </c>
      <c r="V59" s="289" t="s">
        <v>2</v>
      </c>
      <c r="W59" s="289" t="s">
        <v>2</v>
      </c>
      <c r="X59" s="289" t="s">
        <v>2</v>
      </c>
      <c r="Y59" s="289" t="s">
        <v>2</v>
      </c>
      <c r="Z59" s="289" t="s">
        <v>2</v>
      </c>
      <c r="AA59" s="289">
        <v>11</v>
      </c>
      <c r="AB59" s="289">
        <v>11</v>
      </c>
      <c r="AC59" s="289" t="s">
        <v>2</v>
      </c>
      <c r="AD59" s="289" t="s">
        <v>2</v>
      </c>
      <c r="AE59" s="289" t="s">
        <v>2</v>
      </c>
      <c r="AF59" s="289" t="s">
        <v>2</v>
      </c>
      <c r="AG59" s="289">
        <v>0</v>
      </c>
      <c r="AH59" s="284">
        <v>8</v>
      </c>
      <c r="AI59" s="196">
        <v>88</v>
      </c>
    </row>
    <row r="60" spans="1:35" x14ac:dyDescent="0.25">
      <c r="A60" s="8">
        <v>45110</v>
      </c>
      <c r="B60" s="9" t="s">
        <v>350</v>
      </c>
      <c r="C60" s="289">
        <v>8</v>
      </c>
      <c r="D60" s="289" t="s">
        <v>2</v>
      </c>
      <c r="E60" s="289" t="s">
        <v>504</v>
      </c>
      <c r="F60" s="289" t="s">
        <v>504</v>
      </c>
      <c r="G60" s="289" t="s">
        <v>504</v>
      </c>
      <c r="H60" s="289" t="s">
        <v>2</v>
      </c>
      <c r="I60" s="289" t="s">
        <v>2</v>
      </c>
      <c r="J60" s="289" t="s">
        <v>2</v>
      </c>
      <c r="K60" s="289">
        <v>8</v>
      </c>
      <c r="L60" s="289">
        <v>8</v>
      </c>
      <c r="M60" s="289">
        <v>8</v>
      </c>
      <c r="N60" s="289">
        <v>8</v>
      </c>
      <c r="O60" s="289" t="s">
        <v>2</v>
      </c>
      <c r="P60" s="289" t="s">
        <v>504</v>
      </c>
      <c r="Q60" s="289" t="s">
        <v>504</v>
      </c>
      <c r="R60" s="289" t="s">
        <v>504</v>
      </c>
      <c r="S60" s="289" t="s">
        <v>504</v>
      </c>
      <c r="T60" s="289" t="s">
        <v>504</v>
      </c>
      <c r="U60" s="289" t="s">
        <v>2</v>
      </c>
      <c r="V60" s="289" t="s">
        <v>2</v>
      </c>
      <c r="W60" s="289">
        <v>8</v>
      </c>
      <c r="X60" s="289">
        <v>8</v>
      </c>
      <c r="Y60" s="289">
        <v>8</v>
      </c>
      <c r="Z60" s="289">
        <v>8</v>
      </c>
      <c r="AA60" s="289">
        <v>8</v>
      </c>
      <c r="AB60" s="289" t="s">
        <v>2</v>
      </c>
      <c r="AC60" s="289" t="s">
        <v>2</v>
      </c>
      <c r="AD60" s="289" t="s">
        <v>504</v>
      </c>
      <c r="AE60" s="289" t="s">
        <v>504</v>
      </c>
      <c r="AF60" s="289" t="s">
        <v>504</v>
      </c>
      <c r="AG60" s="289">
        <v>0</v>
      </c>
      <c r="AH60" s="284">
        <v>21</v>
      </c>
      <c r="AI60" s="196">
        <v>168</v>
      </c>
    </row>
    <row r="61" spans="1:35" x14ac:dyDescent="0.25">
      <c r="A61" s="8">
        <v>8434</v>
      </c>
      <c r="B61" s="9" t="s">
        <v>351</v>
      </c>
      <c r="C61" s="289">
        <v>8</v>
      </c>
      <c r="D61" s="289" t="s">
        <v>2</v>
      </c>
      <c r="E61" s="289" t="s">
        <v>2</v>
      </c>
      <c r="F61" s="289">
        <v>8</v>
      </c>
      <c r="G61" s="289">
        <v>8</v>
      </c>
      <c r="H61" s="289">
        <v>8</v>
      </c>
      <c r="I61" s="289">
        <v>11</v>
      </c>
      <c r="J61" s="289" t="s">
        <v>2</v>
      </c>
      <c r="K61" s="289" t="s">
        <v>2</v>
      </c>
      <c r="L61" s="289">
        <v>8</v>
      </c>
      <c r="M61" s="289">
        <v>8</v>
      </c>
      <c r="N61" s="289">
        <v>8</v>
      </c>
      <c r="O61" s="289" t="s">
        <v>2</v>
      </c>
      <c r="P61" s="289" t="s">
        <v>2</v>
      </c>
      <c r="Q61" s="289">
        <v>8</v>
      </c>
      <c r="R61" s="289">
        <v>8</v>
      </c>
      <c r="S61" s="289">
        <v>8</v>
      </c>
      <c r="T61" s="289">
        <v>8</v>
      </c>
      <c r="U61" s="289">
        <v>8</v>
      </c>
      <c r="V61" s="289" t="s">
        <v>2</v>
      </c>
      <c r="W61" s="289" t="s">
        <v>2</v>
      </c>
      <c r="X61" s="289" t="s">
        <v>2</v>
      </c>
      <c r="Y61" s="289">
        <v>8</v>
      </c>
      <c r="Z61" s="289">
        <v>8</v>
      </c>
      <c r="AA61" s="289">
        <v>8</v>
      </c>
      <c r="AB61" s="289">
        <v>8</v>
      </c>
      <c r="AC61" s="289" t="s">
        <v>2</v>
      </c>
      <c r="AD61" s="289" t="s">
        <v>2</v>
      </c>
      <c r="AE61" s="289" t="s">
        <v>2</v>
      </c>
      <c r="AF61" s="289" t="s">
        <v>2</v>
      </c>
      <c r="AG61" s="289">
        <v>0</v>
      </c>
      <c r="AH61" s="284">
        <v>17</v>
      </c>
      <c r="AI61" s="196">
        <v>139</v>
      </c>
    </row>
    <row r="62" spans="1:35" x14ac:dyDescent="0.25">
      <c r="A62" s="8">
        <v>17494</v>
      </c>
      <c r="B62" s="9" t="s">
        <v>353</v>
      </c>
      <c r="C62" s="289" t="s">
        <v>2</v>
      </c>
      <c r="D62" s="289" t="s">
        <v>7</v>
      </c>
      <c r="E62" s="289" t="s">
        <v>7</v>
      </c>
      <c r="F62" s="289" t="s">
        <v>7</v>
      </c>
      <c r="G62" s="289" t="s">
        <v>7</v>
      </c>
      <c r="H62" s="289" t="s">
        <v>7</v>
      </c>
      <c r="I62" s="289" t="s">
        <v>2</v>
      </c>
      <c r="J62" s="289" t="s">
        <v>2</v>
      </c>
      <c r="K62" s="289" t="s">
        <v>7</v>
      </c>
      <c r="L62" s="289" t="s">
        <v>7</v>
      </c>
      <c r="M62" s="289" t="s">
        <v>7</v>
      </c>
      <c r="N62" s="289" t="s">
        <v>7</v>
      </c>
      <c r="O62" s="289" t="s">
        <v>7</v>
      </c>
      <c r="P62" s="289" t="s">
        <v>2</v>
      </c>
      <c r="Q62" s="289" t="s">
        <v>2</v>
      </c>
      <c r="R62" s="289">
        <v>6</v>
      </c>
      <c r="S62" s="289">
        <v>6</v>
      </c>
      <c r="T62" s="289" t="s">
        <v>2</v>
      </c>
      <c r="U62" s="289" t="s">
        <v>2</v>
      </c>
      <c r="V62" s="289">
        <v>6</v>
      </c>
      <c r="W62" s="289">
        <v>6</v>
      </c>
      <c r="X62" s="289">
        <v>6</v>
      </c>
      <c r="Y62" s="289">
        <v>6</v>
      </c>
      <c r="Z62" s="289">
        <v>6</v>
      </c>
      <c r="AA62" s="289" t="s">
        <v>2</v>
      </c>
      <c r="AB62" s="289" t="s">
        <v>2</v>
      </c>
      <c r="AC62" s="289">
        <v>6</v>
      </c>
      <c r="AD62" s="289">
        <v>6</v>
      </c>
      <c r="AE62" s="289">
        <v>6</v>
      </c>
      <c r="AF62" s="289">
        <v>6</v>
      </c>
      <c r="AG62" s="289">
        <v>0</v>
      </c>
      <c r="AH62" s="284">
        <v>21</v>
      </c>
      <c r="AI62" s="196">
        <v>66</v>
      </c>
    </row>
    <row r="63" spans="1:35" x14ac:dyDescent="0.25">
      <c r="A63" s="8">
        <v>1466</v>
      </c>
      <c r="B63" s="9" t="s">
        <v>355</v>
      </c>
      <c r="C63" s="289" t="s">
        <v>2</v>
      </c>
      <c r="D63" s="289">
        <v>8</v>
      </c>
      <c r="E63" s="289">
        <v>8</v>
      </c>
      <c r="F63" s="289">
        <v>8</v>
      </c>
      <c r="G63" s="289">
        <v>8</v>
      </c>
      <c r="H63" s="289" t="s">
        <v>2</v>
      </c>
      <c r="I63" s="289" t="s">
        <v>2</v>
      </c>
      <c r="J63" s="289">
        <v>8</v>
      </c>
      <c r="K63" s="289">
        <v>8</v>
      </c>
      <c r="L63" s="289">
        <v>8</v>
      </c>
      <c r="M63" s="289">
        <v>8</v>
      </c>
      <c r="N63" s="289">
        <v>8</v>
      </c>
      <c r="O63" s="289" t="s">
        <v>2</v>
      </c>
      <c r="P63" s="289" t="s">
        <v>2</v>
      </c>
      <c r="Q63" s="289">
        <v>8</v>
      </c>
      <c r="R63" s="289">
        <v>8</v>
      </c>
      <c r="S63" s="289">
        <v>8</v>
      </c>
      <c r="T63" s="289">
        <v>8</v>
      </c>
      <c r="U63" s="289">
        <v>8</v>
      </c>
      <c r="V63" s="289" t="s">
        <v>2</v>
      </c>
      <c r="W63" s="289" t="s">
        <v>2</v>
      </c>
      <c r="X63" s="289">
        <v>8</v>
      </c>
      <c r="Y63" s="289">
        <v>8</v>
      </c>
      <c r="Z63" s="289">
        <v>8</v>
      </c>
      <c r="AA63" s="289">
        <v>8</v>
      </c>
      <c r="AB63" s="289">
        <v>8</v>
      </c>
      <c r="AC63" s="289" t="s">
        <v>2</v>
      </c>
      <c r="AD63" s="289" t="s">
        <v>2</v>
      </c>
      <c r="AE63" s="289">
        <v>8</v>
      </c>
      <c r="AF63" s="289">
        <v>8</v>
      </c>
      <c r="AG63" s="289">
        <v>0</v>
      </c>
      <c r="AH63" s="284">
        <v>21</v>
      </c>
      <c r="AI63" s="196">
        <v>168</v>
      </c>
    </row>
    <row r="64" spans="1:35" x14ac:dyDescent="0.25">
      <c r="A64" s="8">
        <v>48894</v>
      </c>
      <c r="B64" s="9" t="s">
        <v>357</v>
      </c>
      <c r="C64" s="289">
        <v>8</v>
      </c>
      <c r="D64" s="289">
        <v>8</v>
      </c>
      <c r="E64" s="289" t="s">
        <v>504</v>
      </c>
      <c r="F64" s="289" t="s">
        <v>504</v>
      </c>
      <c r="G64" s="289" t="s">
        <v>2</v>
      </c>
      <c r="H64" s="289" t="s">
        <v>2</v>
      </c>
      <c r="I64" s="289">
        <v>8</v>
      </c>
      <c r="J64" s="289">
        <v>8</v>
      </c>
      <c r="K64" s="289">
        <v>8</v>
      </c>
      <c r="L64" s="289" t="s">
        <v>504</v>
      </c>
      <c r="M64" s="289" t="s">
        <v>504</v>
      </c>
      <c r="N64" s="289" t="s">
        <v>2</v>
      </c>
      <c r="O64" s="289" t="s">
        <v>2</v>
      </c>
      <c r="P64" s="289">
        <v>8</v>
      </c>
      <c r="Q64" s="289">
        <v>8</v>
      </c>
      <c r="R64" s="289" t="s">
        <v>504</v>
      </c>
      <c r="S64" s="289" t="s">
        <v>2</v>
      </c>
      <c r="T64" s="289" t="s">
        <v>2</v>
      </c>
      <c r="U64" s="289">
        <v>8</v>
      </c>
      <c r="V64" s="289">
        <v>8</v>
      </c>
      <c r="W64" s="289" t="s">
        <v>504</v>
      </c>
      <c r="X64" s="289" t="s">
        <v>504</v>
      </c>
      <c r="Y64" s="289" t="s">
        <v>2</v>
      </c>
      <c r="Z64" s="289" t="s">
        <v>2</v>
      </c>
      <c r="AA64" s="289">
        <v>8</v>
      </c>
      <c r="AB64" s="289">
        <v>8</v>
      </c>
      <c r="AC64" s="289">
        <v>8</v>
      </c>
      <c r="AD64" s="289" t="s">
        <v>2</v>
      </c>
      <c r="AE64" s="289" t="s">
        <v>2</v>
      </c>
      <c r="AF64" s="289">
        <v>8</v>
      </c>
      <c r="AG64" s="289">
        <v>0</v>
      </c>
      <c r="AH64" s="284">
        <v>20</v>
      </c>
      <c r="AI64" s="196">
        <v>160</v>
      </c>
    </row>
    <row r="65" spans="1:35" x14ac:dyDescent="0.25">
      <c r="A65" s="8">
        <v>1471</v>
      </c>
      <c r="B65" s="9" t="s">
        <v>358</v>
      </c>
      <c r="C65" s="289" t="s">
        <v>2</v>
      </c>
      <c r="D65" s="289" t="s">
        <v>2</v>
      </c>
      <c r="E65" s="289" t="s">
        <v>7</v>
      </c>
      <c r="F65" s="289" t="s">
        <v>7</v>
      </c>
      <c r="G65" s="289" t="s">
        <v>7</v>
      </c>
      <c r="H65" s="289" t="s">
        <v>7</v>
      </c>
      <c r="I65" s="289" t="s">
        <v>7</v>
      </c>
      <c r="J65" s="289" t="s">
        <v>2</v>
      </c>
      <c r="K65" s="289" t="s">
        <v>2</v>
      </c>
      <c r="L65" s="289">
        <v>5</v>
      </c>
      <c r="M65" s="289">
        <v>5</v>
      </c>
      <c r="N65" s="289" t="s">
        <v>2</v>
      </c>
      <c r="O65" s="289" t="s">
        <v>2</v>
      </c>
      <c r="P65" s="289">
        <v>11</v>
      </c>
      <c r="Q65" s="289">
        <v>11</v>
      </c>
      <c r="R65" s="289">
        <v>5</v>
      </c>
      <c r="S65" s="289">
        <v>5</v>
      </c>
      <c r="T65" s="289">
        <v>5</v>
      </c>
      <c r="U65" s="289" t="s">
        <v>2</v>
      </c>
      <c r="V65" s="289" t="s">
        <v>2</v>
      </c>
      <c r="W65" s="289">
        <v>11</v>
      </c>
      <c r="X65" s="289">
        <v>11</v>
      </c>
      <c r="Y65" s="289" t="s">
        <v>2</v>
      </c>
      <c r="Z65" s="289" t="s">
        <v>2</v>
      </c>
      <c r="AA65" s="289">
        <v>5</v>
      </c>
      <c r="AB65" s="289">
        <v>5</v>
      </c>
      <c r="AC65" s="289">
        <v>5</v>
      </c>
      <c r="AD65" s="289">
        <v>11</v>
      </c>
      <c r="AE65" s="289">
        <v>11</v>
      </c>
      <c r="AF65" s="289" t="s">
        <v>2</v>
      </c>
      <c r="AG65" s="289">
        <v>0</v>
      </c>
      <c r="AH65" s="284">
        <v>19</v>
      </c>
      <c r="AI65" s="196">
        <v>106</v>
      </c>
    </row>
    <row r="66" spans="1:35" x14ac:dyDescent="0.25">
      <c r="A66" s="8">
        <v>40062</v>
      </c>
      <c r="B66" s="9" t="s">
        <v>361</v>
      </c>
      <c r="C66" s="289" t="s">
        <v>2</v>
      </c>
      <c r="D66" s="289" t="s">
        <v>513</v>
      </c>
      <c r="E66" s="289" t="s">
        <v>513</v>
      </c>
      <c r="F66" s="289" t="s">
        <v>513</v>
      </c>
      <c r="G66" s="289" t="s">
        <v>513</v>
      </c>
      <c r="H66" s="289" t="s">
        <v>513</v>
      </c>
      <c r="I66" s="289" t="s">
        <v>2</v>
      </c>
      <c r="J66" s="289" t="s">
        <v>2</v>
      </c>
      <c r="K66" s="289" t="s">
        <v>513</v>
      </c>
      <c r="L66" s="289" t="s">
        <v>513</v>
      </c>
      <c r="M66" s="289" t="s">
        <v>513</v>
      </c>
      <c r="N66" s="289" t="s">
        <v>513</v>
      </c>
      <c r="O66" s="289" t="s">
        <v>513</v>
      </c>
      <c r="P66" s="289" t="s">
        <v>2</v>
      </c>
      <c r="Q66" s="289" t="s">
        <v>2</v>
      </c>
      <c r="R66" s="289" t="s">
        <v>513</v>
      </c>
      <c r="S66" s="289" t="s">
        <v>513</v>
      </c>
      <c r="T66" s="289" t="s">
        <v>513</v>
      </c>
      <c r="U66" s="289" t="s">
        <v>513</v>
      </c>
      <c r="V66" s="289" t="s">
        <v>513</v>
      </c>
      <c r="W66" s="289" t="s">
        <v>2</v>
      </c>
      <c r="X66" s="289" t="s">
        <v>2</v>
      </c>
      <c r="Y66" s="289" t="s">
        <v>513</v>
      </c>
      <c r="Z66" s="289" t="s">
        <v>513</v>
      </c>
      <c r="AA66" s="289" t="s">
        <v>513</v>
      </c>
      <c r="AB66" s="289" t="s">
        <v>513</v>
      </c>
      <c r="AC66" s="289" t="s">
        <v>513</v>
      </c>
      <c r="AD66" s="289" t="s">
        <v>2</v>
      </c>
      <c r="AE66" s="289" t="s">
        <v>2</v>
      </c>
      <c r="AF66" s="289" t="s">
        <v>513</v>
      </c>
      <c r="AG66" s="289">
        <v>0</v>
      </c>
      <c r="AH66" s="284">
        <v>21</v>
      </c>
      <c r="AI66" s="196">
        <v>105</v>
      </c>
    </row>
    <row r="67" spans="1:35" x14ac:dyDescent="0.25">
      <c r="A67" s="8">
        <v>2291</v>
      </c>
      <c r="B67" s="9" t="s">
        <v>363</v>
      </c>
      <c r="C67" s="289" t="s">
        <v>2</v>
      </c>
      <c r="D67" s="289" t="s">
        <v>2</v>
      </c>
      <c r="E67" s="289" t="s">
        <v>2</v>
      </c>
      <c r="F67" s="289" t="s">
        <v>512</v>
      </c>
      <c r="G67" s="289" t="s">
        <v>506</v>
      </c>
      <c r="H67" s="289" t="s">
        <v>505</v>
      </c>
      <c r="I67" s="289" t="s">
        <v>506</v>
      </c>
      <c r="J67" s="289" t="s">
        <v>2</v>
      </c>
      <c r="K67" s="289" t="s">
        <v>2</v>
      </c>
      <c r="L67" s="289" t="s">
        <v>2</v>
      </c>
      <c r="M67" s="289" t="s">
        <v>512</v>
      </c>
      <c r="N67" s="289" t="s">
        <v>506</v>
      </c>
      <c r="O67" s="289" t="s">
        <v>505</v>
      </c>
      <c r="P67" s="289" t="s">
        <v>506</v>
      </c>
      <c r="Q67" s="289" t="s">
        <v>2</v>
      </c>
      <c r="R67" s="289" t="s">
        <v>2</v>
      </c>
      <c r="S67" s="289" t="s">
        <v>2</v>
      </c>
      <c r="T67" s="289" t="s">
        <v>512</v>
      </c>
      <c r="U67" s="289" t="s">
        <v>506</v>
      </c>
      <c r="V67" s="289" t="s">
        <v>505</v>
      </c>
      <c r="W67" s="289" t="s">
        <v>506</v>
      </c>
      <c r="X67" s="289" t="s">
        <v>2</v>
      </c>
      <c r="Y67" s="289" t="s">
        <v>2</v>
      </c>
      <c r="Z67" s="289" t="s">
        <v>2</v>
      </c>
      <c r="AA67" s="289" t="s">
        <v>512</v>
      </c>
      <c r="AB67" s="289" t="s">
        <v>506</v>
      </c>
      <c r="AC67" s="289" t="s">
        <v>505</v>
      </c>
      <c r="AD67" s="289" t="s">
        <v>506</v>
      </c>
      <c r="AE67" s="289" t="s">
        <v>2</v>
      </c>
      <c r="AF67" s="289" t="s">
        <v>2</v>
      </c>
      <c r="AG67" s="289">
        <v>0</v>
      </c>
      <c r="AH67" s="284">
        <v>16</v>
      </c>
      <c r="AI67" s="196">
        <v>140</v>
      </c>
    </row>
    <row r="68" spans="1:35" x14ac:dyDescent="0.25">
      <c r="A68" s="8">
        <v>41020</v>
      </c>
      <c r="B68" s="9" t="s">
        <v>365</v>
      </c>
      <c r="C68" s="289" t="s">
        <v>513</v>
      </c>
      <c r="D68" s="289" t="s">
        <v>513</v>
      </c>
      <c r="E68" s="289" t="s">
        <v>513</v>
      </c>
      <c r="F68" s="289" t="s">
        <v>513</v>
      </c>
      <c r="G68" s="289" t="s">
        <v>2</v>
      </c>
      <c r="H68" s="289" t="s">
        <v>513</v>
      </c>
      <c r="I68" s="289" t="s">
        <v>2</v>
      </c>
      <c r="J68" s="289" t="s">
        <v>513</v>
      </c>
      <c r="K68" s="289" t="s">
        <v>513</v>
      </c>
      <c r="L68" s="289" t="s">
        <v>513</v>
      </c>
      <c r="M68" s="289" t="s">
        <v>513</v>
      </c>
      <c r="N68" s="289" t="s">
        <v>2</v>
      </c>
      <c r="O68" s="289" t="s">
        <v>513</v>
      </c>
      <c r="P68" s="289" t="s">
        <v>2</v>
      </c>
      <c r="Q68" s="289" t="s">
        <v>2</v>
      </c>
      <c r="R68" s="289" t="s">
        <v>7</v>
      </c>
      <c r="S68" s="289" t="s">
        <v>7</v>
      </c>
      <c r="T68" s="289" t="s">
        <v>7</v>
      </c>
      <c r="U68" s="289" t="s">
        <v>7</v>
      </c>
      <c r="V68" s="289" t="s">
        <v>7</v>
      </c>
      <c r="W68" s="289" t="s">
        <v>2</v>
      </c>
      <c r="X68" s="289" t="s">
        <v>2</v>
      </c>
      <c r="Y68" s="289" t="s">
        <v>7</v>
      </c>
      <c r="Z68" s="289" t="s">
        <v>7</v>
      </c>
      <c r="AA68" s="289" t="s">
        <v>7</v>
      </c>
      <c r="AB68" s="289" t="s">
        <v>7</v>
      </c>
      <c r="AC68" s="289" t="s">
        <v>7</v>
      </c>
      <c r="AD68" s="289" t="s">
        <v>2</v>
      </c>
      <c r="AE68" s="289" t="s">
        <v>2</v>
      </c>
      <c r="AF68" s="289" t="s">
        <v>513</v>
      </c>
      <c r="AG68" s="289">
        <v>0</v>
      </c>
      <c r="AH68" s="284">
        <v>21</v>
      </c>
      <c r="AI68" s="196">
        <v>55</v>
      </c>
    </row>
    <row r="69" spans="1:35" x14ac:dyDescent="0.25">
      <c r="A69" s="8">
        <v>45606</v>
      </c>
      <c r="B69" s="9" t="s">
        <v>367</v>
      </c>
      <c r="C69" s="289" t="s">
        <v>2</v>
      </c>
      <c r="D69" s="289">
        <v>8</v>
      </c>
      <c r="E69" s="289">
        <v>8</v>
      </c>
      <c r="F69" s="289" t="s">
        <v>2</v>
      </c>
      <c r="G69" s="289" t="s">
        <v>503</v>
      </c>
      <c r="H69" s="289" t="s">
        <v>503</v>
      </c>
      <c r="I69" s="289" t="s">
        <v>503</v>
      </c>
      <c r="J69" s="289" t="s">
        <v>504</v>
      </c>
      <c r="K69" s="289" t="s">
        <v>2</v>
      </c>
      <c r="L69" s="289" t="s">
        <v>2</v>
      </c>
      <c r="M69" s="289">
        <v>8</v>
      </c>
      <c r="N69" s="289">
        <v>8</v>
      </c>
      <c r="O69" s="289">
        <v>8</v>
      </c>
      <c r="P69" s="289">
        <v>8</v>
      </c>
      <c r="Q69" s="289">
        <v>8</v>
      </c>
      <c r="R69" s="289" t="s">
        <v>2</v>
      </c>
      <c r="S69" s="289" t="s">
        <v>2</v>
      </c>
      <c r="T69" s="289">
        <v>8</v>
      </c>
      <c r="U69" s="289" t="s">
        <v>505</v>
      </c>
      <c r="V69" s="289" t="s">
        <v>503</v>
      </c>
      <c r="W69" s="289" t="s">
        <v>2</v>
      </c>
      <c r="X69" s="289" t="s">
        <v>2</v>
      </c>
      <c r="Y69" s="289">
        <v>8</v>
      </c>
      <c r="Z69" s="289">
        <v>8</v>
      </c>
      <c r="AA69" s="289">
        <v>8</v>
      </c>
      <c r="AB69" s="289">
        <v>8</v>
      </c>
      <c r="AC69" s="289" t="s">
        <v>2</v>
      </c>
      <c r="AD69" s="289" t="s">
        <v>503</v>
      </c>
      <c r="AE69" s="289" t="s">
        <v>503</v>
      </c>
      <c r="AF69" s="289" t="s">
        <v>504</v>
      </c>
      <c r="AG69" s="289">
        <v>0</v>
      </c>
      <c r="AH69" s="284">
        <v>21</v>
      </c>
      <c r="AI69" s="196">
        <v>168</v>
      </c>
    </row>
    <row r="70" spans="1:35" x14ac:dyDescent="0.25">
      <c r="A70" s="8">
        <v>45746</v>
      </c>
      <c r="B70" s="9" t="s">
        <v>368</v>
      </c>
      <c r="C70" s="289" t="s">
        <v>2</v>
      </c>
      <c r="D70" s="289">
        <v>5</v>
      </c>
      <c r="E70" s="289">
        <v>5</v>
      </c>
      <c r="F70" s="289" t="s">
        <v>2</v>
      </c>
      <c r="G70" s="289">
        <v>5</v>
      </c>
      <c r="H70" s="289">
        <v>5</v>
      </c>
      <c r="I70" s="289" t="s">
        <v>2</v>
      </c>
      <c r="J70" s="289">
        <v>5</v>
      </c>
      <c r="K70" s="289">
        <v>5</v>
      </c>
      <c r="L70" s="289">
        <v>5</v>
      </c>
      <c r="M70" s="289" t="s">
        <v>2</v>
      </c>
      <c r="N70" s="289">
        <v>5</v>
      </c>
      <c r="O70" s="289">
        <v>5</v>
      </c>
      <c r="P70" s="289" t="s">
        <v>2</v>
      </c>
      <c r="Q70" s="289">
        <v>5</v>
      </c>
      <c r="R70" s="289">
        <v>5</v>
      </c>
      <c r="S70" s="289">
        <v>5</v>
      </c>
      <c r="T70" s="289" t="s">
        <v>2</v>
      </c>
      <c r="U70" s="289">
        <v>5</v>
      </c>
      <c r="V70" s="289">
        <v>5</v>
      </c>
      <c r="W70" s="289" t="s">
        <v>2</v>
      </c>
      <c r="X70" s="289">
        <v>5</v>
      </c>
      <c r="Y70" s="289">
        <v>5</v>
      </c>
      <c r="Z70" s="289">
        <v>5</v>
      </c>
      <c r="AA70" s="289" t="s">
        <v>2</v>
      </c>
      <c r="AB70" s="289">
        <v>5</v>
      </c>
      <c r="AC70" s="289">
        <v>5</v>
      </c>
      <c r="AD70" s="289" t="s">
        <v>2</v>
      </c>
      <c r="AE70" s="289">
        <v>5</v>
      </c>
      <c r="AF70" s="289">
        <v>5</v>
      </c>
      <c r="AG70" s="289">
        <v>0</v>
      </c>
      <c r="AH70" s="284">
        <v>21</v>
      </c>
      <c r="AI70" s="196">
        <v>105</v>
      </c>
    </row>
    <row r="71" spans="1:35" x14ac:dyDescent="0.25">
      <c r="A71" s="8">
        <v>39319</v>
      </c>
      <c r="B71" s="9" t="s">
        <v>371</v>
      </c>
      <c r="C71" s="289">
        <v>8</v>
      </c>
      <c r="D71" s="289">
        <v>8</v>
      </c>
      <c r="E71" s="289">
        <v>8</v>
      </c>
      <c r="F71" s="289" t="s">
        <v>2</v>
      </c>
      <c r="G71" s="289" t="s">
        <v>2</v>
      </c>
      <c r="H71" s="289">
        <v>8</v>
      </c>
      <c r="I71" s="289">
        <v>8</v>
      </c>
      <c r="J71" s="289">
        <v>8</v>
      </c>
      <c r="K71" s="289" t="s">
        <v>504</v>
      </c>
      <c r="L71" s="289" t="s">
        <v>2</v>
      </c>
      <c r="M71" s="289" t="s">
        <v>2</v>
      </c>
      <c r="N71" s="289">
        <v>8</v>
      </c>
      <c r="O71" s="289">
        <v>8</v>
      </c>
      <c r="P71" s="289" t="s">
        <v>503</v>
      </c>
      <c r="Q71" s="289" t="s">
        <v>504</v>
      </c>
      <c r="R71" s="289" t="s">
        <v>2</v>
      </c>
      <c r="S71" s="289" t="s">
        <v>2</v>
      </c>
      <c r="T71" s="289">
        <v>8</v>
      </c>
      <c r="U71" s="289">
        <v>8</v>
      </c>
      <c r="V71" s="289">
        <v>8</v>
      </c>
      <c r="W71" s="289">
        <v>8</v>
      </c>
      <c r="X71" s="289">
        <v>8</v>
      </c>
      <c r="Y71" s="289" t="s">
        <v>2</v>
      </c>
      <c r="Z71" s="289">
        <v>8</v>
      </c>
      <c r="AA71" s="289" t="s">
        <v>504</v>
      </c>
      <c r="AB71" s="289" t="s">
        <v>504</v>
      </c>
      <c r="AC71" s="289" t="s">
        <v>504</v>
      </c>
      <c r="AD71" s="289" t="s">
        <v>2</v>
      </c>
      <c r="AE71" s="289" t="s">
        <v>2</v>
      </c>
      <c r="AF71" s="289">
        <v>8</v>
      </c>
      <c r="AG71" s="289">
        <v>0</v>
      </c>
      <c r="AH71" s="284">
        <v>21</v>
      </c>
      <c r="AI71" s="196">
        <v>168</v>
      </c>
    </row>
    <row r="72" spans="1:35" x14ac:dyDescent="0.25">
      <c r="A72" s="8">
        <v>43751</v>
      </c>
      <c r="B72" s="9" t="s">
        <v>372</v>
      </c>
      <c r="C72" s="289" t="s">
        <v>2</v>
      </c>
      <c r="D72" s="289" t="s">
        <v>2</v>
      </c>
      <c r="E72" s="289" t="s">
        <v>7</v>
      </c>
      <c r="F72" s="289" t="s">
        <v>7</v>
      </c>
      <c r="G72" s="289" t="s">
        <v>7</v>
      </c>
      <c r="H72" s="289" t="s">
        <v>7</v>
      </c>
      <c r="I72" s="289" t="s">
        <v>7</v>
      </c>
      <c r="J72" s="289" t="s">
        <v>2</v>
      </c>
      <c r="K72" s="289">
        <v>8</v>
      </c>
      <c r="L72" s="289" t="s">
        <v>504</v>
      </c>
      <c r="M72" s="289" t="s">
        <v>504</v>
      </c>
      <c r="N72" s="289" t="s">
        <v>2</v>
      </c>
      <c r="O72" s="289" t="s">
        <v>2</v>
      </c>
      <c r="P72" s="289" t="s">
        <v>503</v>
      </c>
      <c r="Q72" s="289" t="s">
        <v>503</v>
      </c>
      <c r="R72" s="289" t="s">
        <v>503</v>
      </c>
      <c r="S72" s="289" t="s">
        <v>503</v>
      </c>
      <c r="T72" s="289" t="s">
        <v>504</v>
      </c>
      <c r="U72" s="289" t="s">
        <v>2</v>
      </c>
      <c r="V72" s="289" t="s">
        <v>2</v>
      </c>
      <c r="W72" s="289">
        <v>8</v>
      </c>
      <c r="X72" s="289">
        <v>8</v>
      </c>
      <c r="Y72" s="289">
        <v>8</v>
      </c>
      <c r="Z72" s="289">
        <v>8</v>
      </c>
      <c r="AA72" s="289" t="s">
        <v>2</v>
      </c>
      <c r="AB72" s="289">
        <v>8</v>
      </c>
      <c r="AC72" s="289">
        <v>8</v>
      </c>
      <c r="AD72" s="289" t="s">
        <v>503</v>
      </c>
      <c r="AE72" s="289" t="s">
        <v>503</v>
      </c>
      <c r="AF72" s="289" t="s">
        <v>2</v>
      </c>
      <c r="AG72" s="289">
        <v>0</v>
      </c>
      <c r="AH72" s="284">
        <v>21</v>
      </c>
      <c r="AI72" s="196">
        <v>128</v>
      </c>
    </row>
    <row r="73" spans="1:35" x14ac:dyDescent="0.25">
      <c r="A73" s="8">
        <v>25554</v>
      </c>
      <c r="B73" s="9" t="s">
        <v>373</v>
      </c>
      <c r="C73" s="289">
        <v>8</v>
      </c>
      <c r="D73" s="289">
        <v>8</v>
      </c>
      <c r="E73" s="289">
        <v>8</v>
      </c>
      <c r="F73" s="289" t="s">
        <v>2</v>
      </c>
      <c r="G73" s="289">
        <v>8</v>
      </c>
      <c r="H73" s="289" t="s">
        <v>2</v>
      </c>
      <c r="I73" s="289" t="s">
        <v>2</v>
      </c>
      <c r="J73" s="289">
        <v>8</v>
      </c>
      <c r="K73" s="289">
        <v>8</v>
      </c>
      <c r="L73" s="289">
        <v>8</v>
      </c>
      <c r="M73" s="289">
        <v>8</v>
      </c>
      <c r="N73" s="289">
        <v>8</v>
      </c>
      <c r="O73" s="289" t="s">
        <v>2</v>
      </c>
      <c r="P73" s="289" t="s">
        <v>2</v>
      </c>
      <c r="Q73" s="289">
        <v>8</v>
      </c>
      <c r="R73" s="289">
        <v>8</v>
      </c>
      <c r="S73" s="289">
        <v>8</v>
      </c>
      <c r="T73" s="289">
        <v>8</v>
      </c>
      <c r="U73" s="289">
        <v>8</v>
      </c>
      <c r="V73" s="289" t="s">
        <v>2</v>
      </c>
      <c r="W73" s="289" t="s">
        <v>2</v>
      </c>
      <c r="X73" s="289">
        <v>8</v>
      </c>
      <c r="Y73" s="289">
        <v>8</v>
      </c>
      <c r="Z73" s="289">
        <v>8</v>
      </c>
      <c r="AA73" s="289">
        <v>8</v>
      </c>
      <c r="AB73" s="289">
        <v>8</v>
      </c>
      <c r="AC73" s="289" t="s">
        <v>2</v>
      </c>
      <c r="AD73" s="289" t="s">
        <v>2</v>
      </c>
      <c r="AE73" s="289">
        <v>8</v>
      </c>
      <c r="AF73" s="289">
        <v>8</v>
      </c>
      <c r="AG73" s="289">
        <v>0</v>
      </c>
      <c r="AH73" s="284">
        <v>21</v>
      </c>
      <c r="AI73" s="196">
        <v>168</v>
      </c>
    </row>
    <row r="74" spans="1:35" x14ac:dyDescent="0.25">
      <c r="A74" s="8">
        <v>9954</v>
      </c>
      <c r="B74" s="9" t="s">
        <v>375</v>
      </c>
      <c r="C74" s="289">
        <v>8</v>
      </c>
      <c r="D74" s="289" t="s">
        <v>2</v>
      </c>
      <c r="E74" s="289" t="s">
        <v>2</v>
      </c>
      <c r="F74" s="289" t="s">
        <v>2</v>
      </c>
      <c r="G74" s="289">
        <v>8</v>
      </c>
      <c r="H74" s="289">
        <v>8</v>
      </c>
      <c r="I74" s="289">
        <v>8</v>
      </c>
      <c r="J74" s="289" t="s">
        <v>2</v>
      </c>
      <c r="K74" s="289" t="s">
        <v>2</v>
      </c>
      <c r="L74" s="289" t="s">
        <v>2</v>
      </c>
      <c r="M74" s="289" t="s">
        <v>2</v>
      </c>
      <c r="N74" s="289">
        <v>8</v>
      </c>
      <c r="O74" s="289">
        <v>8</v>
      </c>
      <c r="P74" s="289">
        <v>8</v>
      </c>
      <c r="Q74" s="289">
        <v>8</v>
      </c>
      <c r="R74" s="289" t="s">
        <v>2</v>
      </c>
      <c r="S74" s="289" t="s">
        <v>2</v>
      </c>
      <c r="T74" s="289" t="s">
        <v>2</v>
      </c>
      <c r="U74" s="289">
        <v>8</v>
      </c>
      <c r="V74" s="289">
        <v>8</v>
      </c>
      <c r="W74" s="289">
        <v>8</v>
      </c>
      <c r="X74" s="289">
        <v>8</v>
      </c>
      <c r="Y74" s="289" t="s">
        <v>2</v>
      </c>
      <c r="Z74" s="289" t="s">
        <v>2</v>
      </c>
      <c r="AA74" s="289" t="s">
        <v>2</v>
      </c>
      <c r="AB74" s="289">
        <v>8</v>
      </c>
      <c r="AC74" s="289">
        <v>8</v>
      </c>
      <c r="AD74" s="289">
        <v>8</v>
      </c>
      <c r="AE74" s="289">
        <v>8</v>
      </c>
      <c r="AF74" s="289" t="s">
        <v>2</v>
      </c>
      <c r="AG74" s="289">
        <v>0</v>
      </c>
      <c r="AH74" s="284">
        <v>16</v>
      </c>
      <c r="AI74" s="196">
        <v>128</v>
      </c>
    </row>
    <row r="75" spans="1:35" x14ac:dyDescent="0.25">
      <c r="A75" s="8">
        <v>31785</v>
      </c>
      <c r="B75" s="9" t="s">
        <v>377</v>
      </c>
      <c r="C75" s="289">
        <v>8</v>
      </c>
      <c r="D75" s="289">
        <v>8</v>
      </c>
      <c r="E75" s="289">
        <v>8</v>
      </c>
      <c r="F75" s="289" t="s">
        <v>2</v>
      </c>
      <c r="G75" s="289" t="s">
        <v>2</v>
      </c>
      <c r="H75" s="289">
        <v>8</v>
      </c>
      <c r="I75" s="289">
        <v>8</v>
      </c>
      <c r="J75" s="289">
        <v>8</v>
      </c>
      <c r="K75" s="289" t="s">
        <v>2</v>
      </c>
      <c r="L75" s="289" t="s">
        <v>503</v>
      </c>
      <c r="M75" s="289" t="s">
        <v>503</v>
      </c>
      <c r="N75" s="289" t="s">
        <v>503</v>
      </c>
      <c r="O75" s="289" t="s">
        <v>503</v>
      </c>
      <c r="P75" s="289" t="s">
        <v>2</v>
      </c>
      <c r="Q75" s="289" t="s">
        <v>2</v>
      </c>
      <c r="R75" s="289">
        <v>8</v>
      </c>
      <c r="S75" s="289">
        <v>8</v>
      </c>
      <c r="T75" s="289" t="s">
        <v>2</v>
      </c>
      <c r="U75" s="289">
        <v>8</v>
      </c>
      <c r="V75" s="289">
        <v>8</v>
      </c>
      <c r="W75" s="289" t="s">
        <v>503</v>
      </c>
      <c r="X75" s="289" t="s">
        <v>2</v>
      </c>
      <c r="Y75" s="289" t="s">
        <v>2</v>
      </c>
      <c r="Z75" s="289">
        <v>8</v>
      </c>
      <c r="AA75" s="289">
        <v>8</v>
      </c>
      <c r="AB75" s="289" t="s">
        <v>504</v>
      </c>
      <c r="AC75" s="289" t="s">
        <v>504</v>
      </c>
      <c r="AD75" s="289" t="s">
        <v>2</v>
      </c>
      <c r="AE75" s="289" t="s">
        <v>2</v>
      </c>
      <c r="AF75" s="289">
        <v>8</v>
      </c>
      <c r="AG75" s="289">
        <v>0</v>
      </c>
      <c r="AH75" s="284">
        <v>20</v>
      </c>
      <c r="AI75" s="196">
        <v>160</v>
      </c>
    </row>
    <row r="76" spans="1:35" x14ac:dyDescent="0.25">
      <c r="A76" s="8">
        <v>30651</v>
      </c>
      <c r="B76" s="9" t="s">
        <v>378</v>
      </c>
      <c r="C76" s="289">
        <v>8</v>
      </c>
      <c r="D76" s="289" t="s">
        <v>2</v>
      </c>
      <c r="E76" s="289" t="s">
        <v>2</v>
      </c>
      <c r="F76" s="289" t="s">
        <v>2</v>
      </c>
      <c r="G76" s="289">
        <v>11</v>
      </c>
      <c r="H76" s="289">
        <v>8</v>
      </c>
      <c r="I76" s="289" t="s">
        <v>2</v>
      </c>
      <c r="J76" s="289">
        <v>8</v>
      </c>
      <c r="K76" s="289" t="s">
        <v>504</v>
      </c>
      <c r="L76" s="289" t="s">
        <v>2</v>
      </c>
      <c r="M76" s="289" t="s">
        <v>2</v>
      </c>
      <c r="N76" s="289">
        <v>8</v>
      </c>
      <c r="O76" s="289">
        <v>8</v>
      </c>
      <c r="P76" s="289">
        <v>4</v>
      </c>
      <c r="Q76" s="289" t="s">
        <v>2</v>
      </c>
      <c r="R76" s="289">
        <v>8</v>
      </c>
      <c r="S76" s="289">
        <v>8</v>
      </c>
      <c r="T76" s="289">
        <v>4</v>
      </c>
      <c r="U76" s="289" t="s">
        <v>2</v>
      </c>
      <c r="V76" s="289" t="s">
        <v>511</v>
      </c>
      <c r="W76" s="289" t="s">
        <v>2</v>
      </c>
      <c r="X76" s="289" t="s">
        <v>2</v>
      </c>
      <c r="Y76" s="289" t="s">
        <v>2</v>
      </c>
      <c r="Z76" s="289">
        <v>8</v>
      </c>
      <c r="AA76" s="289">
        <v>8</v>
      </c>
      <c r="AB76" s="289">
        <v>4</v>
      </c>
      <c r="AC76" s="289" t="s">
        <v>2</v>
      </c>
      <c r="AD76" s="289">
        <v>8</v>
      </c>
      <c r="AE76" s="289">
        <v>8</v>
      </c>
      <c r="AF76" s="289">
        <v>4</v>
      </c>
      <c r="AG76" s="289">
        <v>0</v>
      </c>
      <c r="AH76" s="284">
        <v>18</v>
      </c>
      <c r="AI76" s="196">
        <v>134</v>
      </c>
    </row>
    <row r="77" spans="1:35" x14ac:dyDescent="0.25">
      <c r="A77" s="8">
        <v>40286</v>
      </c>
      <c r="B77" s="9" t="s">
        <v>381</v>
      </c>
      <c r="C77" s="289">
        <v>8</v>
      </c>
      <c r="D77" s="289">
        <v>8</v>
      </c>
      <c r="E77" s="289">
        <v>8</v>
      </c>
      <c r="F77" s="289" t="s">
        <v>504</v>
      </c>
      <c r="G77" s="289" t="s">
        <v>504</v>
      </c>
      <c r="H77" s="289" t="s">
        <v>2</v>
      </c>
      <c r="I77" s="289" t="s">
        <v>2</v>
      </c>
      <c r="J77" s="289">
        <v>8</v>
      </c>
      <c r="K77" s="289">
        <v>8</v>
      </c>
      <c r="L77" s="289" t="s">
        <v>504</v>
      </c>
      <c r="M77" s="289" t="s">
        <v>2</v>
      </c>
      <c r="N77" s="289" t="s">
        <v>2</v>
      </c>
      <c r="O77" s="289">
        <v>8</v>
      </c>
      <c r="P77" s="289">
        <v>8</v>
      </c>
      <c r="Q77" s="289">
        <v>8</v>
      </c>
      <c r="R77" s="289">
        <v>8</v>
      </c>
      <c r="S77" s="289" t="s">
        <v>504</v>
      </c>
      <c r="T77" s="289" t="s">
        <v>2</v>
      </c>
      <c r="U77" s="289" t="s">
        <v>2</v>
      </c>
      <c r="V77" s="289">
        <v>8</v>
      </c>
      <c r="W77" s="289" t="s">
        <v>504</v>
      </c>
      <c r="X77" s="289" t="s">
        <v>504</v>
      </c>
      <c r="Y77" s="289" t="s">
        <v>504</v>
      </c>
      <c r="Z77" s="289" t="s">
        <v>2</v>
      </c>
      <c r="AA77" s="289" t="s">
        <v>2</v>
      </c>
      <c r="AB77" s="289">
        <v>8</v>
      </c>
      <c r="AC77" s="289">
        <v>8</v>
      </c>
      <c r="AD77" s="289" t="s">
        <v>503</v>
      </c>
      <c r="AE77" s="289" t="s">
        <v>504</v>
      </c>
      <c r="AF77" s="289" t="s">
        <v>2</v>
      </c>
      <c r="AG77" s="289">
        <v>0</v>
      </c>
      <c r="AH77" s="284">
        <v>21</v>
      </c>
      <c r="AI77" s="196">
        <v>168</v>
      </c>
    </row>
    <row r="78" spans="1:35" x14ac:dyDescent="0.25">
      <c r="A78" s="8">
        <v>41950</v>
      </c>
      <c r="B78" s="9" t="s">
        <v>382</v>
      </c>
      <c r="C78" s="289" t="s">
        <v>2</v>
      </c>
      <c r="D78" s="289" t="s">
        <v>2</v>
      </c>
      <c r="E78" s="289" t="s">
        <v>510</v>
      </c>
      <c r="F78" s="289" t="s">
        <v>510</v>
      </c>
      <c r="G78" s="289" t="s">
        <v>2</v>
      </c>
      <c r="H78" s="289" t="s">
        <v>2</v>
      </c>
      <c r="I78" s="289">
        <v>11</v>
      </c>
      <c r="J78" s="289" t="s">
        <v>2</v>
      </c>
      <c r="K78" s="289" t="s">
        <v>510</v>
      </c>
      <c r="L78" s="289" t="s">
        <v>510</v>
      </c>
      <c r="M78" s="289" t="s">
        <v>510</v>
      </c>
      <c r="N78" s="289" t="s">
        <v>2</v>
      </c>
      <c r="O78" s="289" t="s">
        <v>2</v>
      </c>
      <c r="P78" s="289">
        <v>11</v>
      </c>
      <c r="Q78" s="289">
        <v>11</v>
      </c>
      <c r="R78" s="289" t="s">
        <v>2</v>
      </c>
      <c r="S78" s="289" t="s">
        <v>2</v>
      </c>
      <c r="T78" s="289" t="s">
        <v>510</v>
      </c>
      <c r="U78" s="289" t="s">
        <v>510</v>
      </c>
      <c r="V78" s="289" t="s">
        <v>510</v>
      </c>
      <c r="W78" s="289">
        <v>11</v>
      </c>
      <c r="X78" s="289">
        <v>11</v>
      </c>
      <c r="Y78" s="289" t="s">
        <v>2</v>
      </c>
      <c r="Z78" s="289" t="s">
        <v>2</v>
      </c>
      <c r="AA78" s="289" t="s">
        <v>510</v>
      </c>
      <c r="AB78" s="289" t="s">
        <v>510</v>
      </c>
      <c r="AC78" s="289" t="s">
        <v>510</v>
      </c>
      <c r="AD78" s="289">
        <v>8</v>
      </c>
      <c r="AE78" s="289">
        <v>11</v>
      </c>
      <c r="AF78" s="289" t="s">
        <v>2</v>
      </c>
      <c r="AG78" s="289">
        <v>0</v>
      </c>
      <c r="AH78" s="284">
        <v>18</v>
      </c>
      <c r="AI78" s="196">
        <v>140</v>
      </c>
    </row>
    <row r="79" spans="1:35" x14ac:dyDescent="0.25">
      <c r="A79" s="8">
        <v>27410</v>
      </c>
      <c r="B79" s="9" t="s">
        <v>385</v>
      </c>
      <c r="C79" s="289">
        <v>8</v>
      </c>
      <c r="D79" s="289" t="s">
        <v>2</v>
      </c>
      <c r="E79" s="289" t="s">
        <v>2</v>
      </c>
      <c r="F79" s="289">
        <v>8</v>
      </c>
      <c r="G79" s="289">
        <v>8</v>
      </c>
      <c r="H79" s="289">
        <v>8</v>
      </c>
      <c r="I79" s="289">
        <v>8</v>
      </c>
      <c r="J79" s="289" t="s">
        <v>2</v>
      </c>
      <c r="K79" s="289">
        <v>8</v>
      </c>
      <c r="L79" s="289">
        <v>8</v>
      </c>
      <c r="M79" s="289" t="s">
        <v>504</v>
      </c>
      <c r="N79" s="289" t="s">
        <v>504</v>
      </c>
      <c r="O79" s="289" t="s">
        <v>2</v>
      </c>
      <c r="P79" s="289" t="s">
        <v>2</v>
      </c>
      <c r="Q79" s="289">
        <v>8</v>
      </c>
      <c r="R79" s="289">
        <v>8</v>
      </c>
      <c r="S79" s="289">
        <v>8</v>
      </c>
      <c r="T79" s="289" t="s">
        <v>503</v>
      </c>
      <c r="U79" s="289" t="s">
        <v>504</v>
      </c>
      <c r="V79" s="289" t="s">
        <v>2</v>
      </c>
      <c r="W79" s="289" t="s">
        <v>2</v>
      </c>
      <c r="X79" s="289">
        <v>8</v>
      </c>
      <c r="Y79" s="289">
        <v>8</v>
      </c>
      <c r="Z79" s="289" t="s">
        <v>505</v>
      </c>
      <c r="AA79" s="289" t="s">
        <v>505</v>
      </c>
      <c r="AB79" s="289" t="s">
        <v>2</v>
      </c>
      <c r="AC79" s="289" t="s">
        <v>2</v>
      </c>
      <c r="AD79" s="289">
        <v>8</v>
      </c>
      <c r="AE79" s="289">
        <v>8</v>
      </c>
      <c r="AF79" s="289">
        <v>8</v>
      </c>
      <c r="AG79" s="289">
        <v>0</v>
      </c>
      <c r="AH79" s="284">
        <v>21</v>
      </c>
      <c r="AI79" s="196">
        <v>168</v>
      </c>
    </row>
    <row r="80" spans="1:35" x14ac:dyDescent="0.25">
      <c r="A80" s="8">
        <v>47085</v>
      </c>
      <c r="B80" s="9" t="s">
        <v>387</v>
      </c>
      <c r="C80" s="289" t="s">
        <v>2</v>
      </c>
      <c r="D80" s="289" t="s">
        <v>514</v>
      </c>
      <c r="E80" s="289" t="s">
        <v>514</v>
      </c>
      <c r="F80" s="289" t="s">
        <v>514</v>
      </c>
      <c r="G80" s="289" t="s">
        <v>514</v>
      </c>
      <c r="H80" s="289" t="s">
        <v>514</v>
      </c>
      <c r="I80" s="289" t="s">
        <v>2</v>
      </c>
      <c r="J80" s="289" t="s">
        <v>2</v>
      </c>
      <c r="K80" s="289" t="s">
        <v>514</v>
      </c>
      <c r="L80" s="289" t="s">
        <v>514</v>
      </c>
      <c r="M80" s="289" t="s">
        <v>514</v>
      </c>
      <c r="N80" s="289" t="s">
        <v>2</v>
      </c>
      <c r="O80" s="289" t="s">
        <v>2</v>
      </c>
      <c r="P80" s="289">
        <v>11</v>
      </c>
      <c r="Q80" s="289">
        <v>11</v>
      </c>
      <c r="R80" s="289" t="s">
        <v>514</v>
      </c>
      <c r="S80" s="289" t="s">
        <v>514</v>
      </c>
      <c r="T80" s="289" t="s">
        <v>514</v>
      </c>
      <c r="U80" s="289" t="s">
        <v>2</v>
      </c>
      <c r="V80" s="289" t="s">
        <v>2</v>
      </c>
      <c r="W80" s="289">
        <v>11</v>
      </c>
      <c r="X80" s="289">
        <v>11</v>
      </c>
      <c r="Y80" s="289" t="s">
        <v>514</v>
      </c>
      <c r="Z80" s="289" t="s">
        <v>514</v>
      </c>
      <c r="AA80" s="289" t="s">
        <v>514</v>
      </c>
      <c r="AB80" s="289" t="s">
        <v>2</v>
      </c>
      <c r="AC80" s="289" t="s">
        <v>2</v>
      </c>
      <c r="AD80" s="289">
        <v>11</v>
      </c>
      <c r="AE80" s="289">
        <v>11</v>
      </c>
      <c r="AF80" s="289" t="s">
        <v>514</v>
      </c>
      <c r="AG80" s="289">
        <v>0</v>
      </c>
      <c r="AH80" s="284">
        <v>21</v>
      </c>
      <c r="AI80" s="196">
        <v>126</v>
      </c>
    </row>
    <row r="81" spans="1:35" x14ac:dyDescent="0.25">
      <c r="A81" s="8">
        <v>3089</v>
      </c>
      <c r="B81" s="9" t="s">
        <v>389</v>
      </c>
      <c r="C81" s="289" t="s">
        <v>2</v>
      </c>
      <c r="D81" s="289" t="s">
        <v>2</v>
      </c>
      <c r="E81" s="289" t="s">
        <v>2</v>
      </c>
      <c r="F81" s="289">
        <v>8</v>
      </c>
      <c r="G81" s="289">
        <v>8</v>
      </c>
      <c r="H81" s="289">
        <v>8</v>
      </c>
      <c r="I81" s="289">
        <v>8</v>
      </c>
      <c r="J81" s="289" t="s">
        <v>2</v>
      </c>
      <c r="K81" s="289" t="s">
        <v>2</v>
      </c>
      <c r="L81" s="289" t="s">
        <v>2</v>
      </c>
      <c r="M81" s="289">
        <v>8</v>
      </c>
      <c r="N81" s="289">
        <v>8</v>
      </c>
      <c r="O81" s="289">
        <v>8</v>
      </c>
      <c r="P81" s="289">
        <v>8</v>
      </c>
      <c r="Q81" s="289" t="s">
        <v>2</v>
      </c>
      <c r="R81" s="289" t="s">
        <v>2</v>
      </c>
      <c r="S81" s="289" t="s">
        <v>2</v>
      </c>
      <c r="T81" s="289">
        <v>8</v>
      </c>
      <c r="U81" s="289">
        <v>8</v>
      </c>
      <c r="V81" s="289">
        <v>8</v>
      </c>
      <c r="W81" s="289">
        <v>8</v>
      </c>
      <c r="X81" s="289" t="s">
        <v>2</v>
      </c>
      <c r="Y81" s="289" t="s">
        <v>2</v>
      </c>
      <c r="Z81" s="289" t="s">
        <v>2</v>
      </c>
      <c r="AA81" s="289">
        <v>8</v>
      </c>
      <c r="AB81" s="289">
        <v>8</v>
      </c>
      <c r="AC81" s="289">
        <v>8</v>
      </c>
      <c r="AD81" s="289">
        <v>8</v>
      </c>
      <c r="AE81" s="289" t="s">
        <v>2</v>
      </c>
      <c r="AF81" s="289" t="s">
        <v>2</v>
      </c>
      <c r="AG81" s="289">
        <v>0</v>
      </c>
      <c r="AH81" s="284">
        <v>16</v>
      </c>
      <c r="AI81" s="196">
        <v>128</v>
      </c>
    </row>
    <row r="82" spans="1:35" x14ac:dyDescent="0.25">
      <c r="A82" s="8">
        <v>43762</v>
      </c>
      <c r="B82" s="9" t="s">
        <v>391</v>
      </c>
      <c r="C82" s="289">
        <v>8</v>
      </c>
      <c r="D82" s="289" t="s">
        <v>2</v>
      </c>
      <c r="E82" s="289" t="s">
        <v>515</v>
      </c>
      <c r="F82" s="289" t="s">
        <v>515</v>
      </c>
      <c r="G82" s="289" t="s">
        <v>515</v>
      </c>
      <c r="H82" s="289" t="s">
        <v>2</v>
      </c>
      <c r="I82" s="289" t="s">
        <v>2</v>
      </c>
      <c r="J82" s="289">
        <v>8</v>
      </c>
      <c r="K82" s="289">
        <v>8</v>
      </c>
      <c r="L82" s="289">
        <v>8</v>
      </c>
      <c r="M82" s="289" t="s">
        <v>2</v>
      </c>
      <c r="N82" s="289" t="s">
        <v>2</v>
      </c>
      <c r="O82" s="289">
        <v>8</v>
      </c>
      <c r="P82" s="289">
        <v>8</v>
      </c>
      <c r="Q82" s="289">
        <v>8</v>
      </c>
      <c r="R82" s="289" t="s">
        <v>2</v>
      </c>
      <c r="S82" s="289" t="s">
        <v>515</v>
      </c>
      <c r="T82" s="289" t="s">
        <v>515</v>
      </c>
      <c r="U82" s="289" t="s">
        <v>515</v>
      </c>
      <c r="V82" s="289" t="s">
        <v>2</v>
      </c>
      <c r="W82" s="289" t="s">
        <v>2</v>
      </c>
      <c r="X82" s="289">
        <v>8</v>
      </c>
      <c r="Y82" s="289">
        <v>8</v>
      </c>
      <c r="Z82" s="289">
        <v>8</v>
      </c>
      <c r="AA82" s="289">
        <v>8</v>
      </c>
      <c r="AB82" s="289">
        <v>8</v>
      </c>
      <c r="AC82" s="289" t="s">
        <v>2</v>
      </c>
      <c r="AD82" s="289" t="s">
        <v>2</v>
      </c>
      <c r="AE82" s="289" t="s">
        <v>503</v>
      </c>
      <c r="AF82" s="289" t="s">
        <v>515</v>
      </c>
      <c r="AG82" s="289">
        <v>0</v>
      </c>
      <c r="AH82" s="284">
        <v>20</v>
      </c>
      <c r="AI82" s="196">
        <v>153</v>
      </c>
    </row>
    <row r="83" spans="1:35" x14ac:dyDescent="0.25">
      <c r="A83" s="8">
        <v>5743</v>
      </c>
      <c r="B83" s="9" t="s">
        <v>392</v>
      </c>
      <c r="C83" s="289" t="s">
        <v>2</v>
      </c>
      <c r="D83" s="289">
        <v>8</v>
      </c>
      <c r="E83" s="289">
        <v>8</v>
      </c>
      <c r="F83" s="289">
        <v>8</v>
      </c>
      <c r="G83" s="289">
        <v>8</v>
      </c>
      <c r="H83" s="289" t="s">
        <v>504</v>
      </c>
      <c r="I83" s="289" t="s">
        <v>2</v>
      </c>
      <c r="J83" s="289" t="s">
        <v>2</v>
      </c>
      <c r="K83" s="289" t="s">
        <v>7</v>
      </c>
      <c r="L83" s="289" t="s">
        <v>7</v>
      </c>
      <c r="M83" s="289" t="s">
        <v>7</v>
      </c>
      <c r="N83" s="289" t="s">
        <v>7</v>
      </c>
      <c r="O83" s="289" t="s">
        <v>7</v>
      </c>
      <c r="P83" s="289" t="s">
        <v>2</v>
      </c>
      <c r="Q83" s="289" t="s">
        <v>2</v>
      </c>
      <c r="R83" s="289">
        <v>8</v>
      </c>
      <c r="S83" s="289">
        <v>8</v>
      </c>
      <c r="T83" s="289" t="s">
        <v>503</v>
      </c>
      <c r="U83" s="289" t="s">
        <v>503</v>
      </c>
      <c r="V83" s="289" t="s">
        <v>2</v>
      </c>
      <c r="W83" s="289" t="s">
        <v>2</v>
      </c>
      <c r="X83" s="289">
        <v>8</v>
      </c>
      <c r="Y83" s="289">
        <v>8</v>
      </c>
      <c r="Z83" s="289" t="s">
        <v>503</v>
      </c>
      <c r="AA83" s="289" t="s">
        <v>503</v>
      </c>
      <c r="AB83" s="289" t="s">
        <v>2</v>
      </c>
      <c r="AC83" s="289" t="s">
        <v>2</v>
      </c>
      <c r="AD83" s="289">
        <v>8</v>
      </c>
      <c r="AE83" s="289">
        <v>8</v>
      </c>
      <c r="AF83" s="289">
        <v>8</v>
      </c>
      <c r="AG83" s="289">
        <v>0</v>
      </c>
      <c r="AH83" s="284">
        <v>21</v>
      </c>
      <c r="AI83" s="196">
        <v>128</v>
      </c>
    </row>
    <row r="84" spans="1:35" x14ac:dyDescent="0.25">
      <c r="A84" s="8">
        <v>42102</v>
      </c>
      <c r="B84" s="9" t="s">
        <v>393</v>
      </c>
      <c r="C84" s="289" t="s">
        <v>2</v>
      </c>
      <c r="D84" s="289" t="s">
        <v>513</v>
      </c>
      <c r="E84" s="289" t="s">
        <v>2</v>
      </c>
      <c r="F84" s="289" t="s">
        <v>513</v>
      </c>
      <c r="G84" s="289" t="s">
        <v>2</v>
      </c>
      <c r="H84" s="289" t="s">
        <v>2</v>
      </c>
      <c r="I84" s="289">
        <v>8</v>
      </c>
      <c r="J84" s="289" t="s">
        <v>2</v>
      </c>
      <c r="K84" s="289" t="s">
        <v>513</v>
      </c>
      <c r="L84" s="289" t="s">
        <v>2</v>
      </c>
      <c r="M84" s="289" t="s">
        <v>513</v>
      </c>
      <c r="N84" s="289" t="s">
        <v>2</v>
      </c>
      <c r="O84" s="289" t="s">
        <v>2</v>
      </c>
      <c r="P84" s="289" t="s">
        <v>503</v>
      </c>
      <c r="Q84" s="289" t="s">
        <v>2</v>
      </c>
      <c r="R84" s="289" t="s">
        <v>513</v>
      </c>
      <c r="S84" s="289" t="s">
        <v>2</v>
      </c>
      <c r="T84" s="289" t="s">
        <v>513</v>
      </c>
      <c r="U84" s="289" t="s">
        <v>2</v>
      </c>
      <c r="V84" s="289" t="s">
        <v>2</v>
      </c>
      <c r="W84" s="289">
        <v>8</v>
      </c>
      <c r="X84" s="289" t="s">
        <v>2</v>
      </c>
      <c r="Y84" s="289" t="s">
        <v>513</v>
      </c>
      <c r="Z84" s="289" t="s">
        <v>2</v>
      </c>
      <c r="AA84" s="289" t="s">
        <v>513</v>
      </c>
      <c r="AB84" s="289" t="s">
        <v>2</v>
      </c>
      <c r="AC84" s="289" t="s">
        <v>2</v>
      </c>
      <c r="AD84" s="289">
        <v>8</v>
      </c>
      <c r="AE84" s="289" t="s">
        <v>2</v>
      </c>
      <c r="AF84" s="289" t="s">
        <v>513</v>
      </c>
      <c r="AG84" s="289">
        <v>0</v>
      </c>
      <c r="AH84" s="284">
        <v>13</v>
      </c>
      <c r="AI84" s="196">
        <v>77</v>
      </c>
    </row>
    <row r="85" spans="1:35" x14ac:dyDescent="0.25">
      <c r="A85" s="8">
        <v>5064</v>
      </c>
      <c r="B85" s="9" t="s">
        <v>395</v>
      </c>
      <c r="C85" s="289">
        <v>5</v>
      </c>
      <c r="D85" s="289">
        <v>5</v>
      </c>
      <c r="E85" s="289">
        <v>5</v>
      </c>
      <c r="F85" s="289" t="s">
        <v>2</v>
      </c>
      <c r="G85" s="289" t="s">
        <v>2</v>
      </c>
      <c r="H85" s="289">
        <v>5</v>
      </c>
      <c r="I85" s="289">
        <v>5</v>
      </c>
      <c r="J85" s="289" t="s">
        <v>2</v>
      </c>
      <c r="K85" s="289" t="s">
        <v>7</v>
      </c>
      <c r="L85" s="289" t="s">
        <v>7</v>
      </c>
      <c r="M85" s="289" t="s">
        <v>7</v>
      </c>
      <c r="N85" s="289" t="s">
        <v>7</v>
      </c>
      <c r="O85" s="289" t="s">
        <v>7</v>
      </c>
      <c r="P85" s="289" t="s">
        <v>2</v>
      </c>
      <c r="Q85" s="289" t="s">
        <v>2</v>
      </c>
      <c r="R85" s="289" t="s">
        <v>7</v>
      </c>
      <c r="S85" s="289" t="s">
        <v>7</v>
      </c>
      <c r="T85" s="289" t="s">
        <v>7</v>
      </c>
      <c r="U85" s="289" t="s">
        <v>7</v>
      </c>
      <c r="V85" s="289" t="s">
        <v>7</v>
      </c>
      <c r="W85" s="289" t="s">
        <v>2</v>
      </c>
      <c r="X85" s="289" t="s">
        <v>2</v>
      </c>
      <c r="Y85" s="289">
        <v>5</v>
      </c>
      <c r="Z85" s="289">
        <v>5</v>
      </c>
      <c r="AA85" s="289">
        <v>5</v>
      </c>
      <c r="AB85" s="289">
        <v>5</v>
      </c>
      <c r="AC85" s="289" t="s">
        <v>2</v>
      </c>
      <c r="AD85" s="289">
        <v>5</v>
      </c>
      <c r="AE85" s="289">
        <v>5</v>
      </c>
      <c r="AF85" s="289">
        <v>5</v>
      </c>
      <c r="AG85" s="289">
        <v>0</v>
      </c>
      <c r="AH85" s="284">
        <v>22</v>
      </c>
      <c r="AI85" s="196">
        <v>60</v>
      </c>
    </row>
    <row r="86" spans="1:35" x14ac:dyDescent="0.25">
      <c r="A86" s="8">
        <v>5791</v>
      </c>
      <c r="B86" s="9" t="s">
        <v>398</v>
      </c>
      <c r="C86" s="289">
        <v>8</v>
      </c>
      <c r="D86" s="289">
        <v>8</v>
      </c>
      <c r="E86" s="289">
        <v>8</v>
      </c>
      <c r="F86" s="289">
        <v>8</v>
      </c>
      <c r="G86" s="289">
        <v>8</v>
      </c>
      <c r="H86" s="289" t="s">
        <v>2</v>
      </c>
      <c r="I86" s="289" t="s">
        <v>2</v>
      </c>
      <c r="J86" s="289">
        <v>8</v>
      </c>
      <c r="K86" s="289">
        <v>8</v>
      </c>
      <c r="L86" s="289">
        <v>8</v>
      </c>
      <c r="M86" s="289">
        <v>8</v>
      </c>
      <c r="N86" s="289">
        <v>8</v>
      </c>
      <c r="O86" s="289" t="s">
        <v>2</v>
      </c>
      <c r="P86" s="289" t="s">
        <v>2</v>
      </c>
      <c r="Q86" s="289">
        <v>8</v>
      </c>
      <c r="R86" s="289">
        <v>8</v>
      </c>
      <c r="S86" s="289">
        <v>8</v>
      </c>
      <c r="T86" s="289">
        <v>8</v>
      </c>
      <c r="U86" s="289">
        <v>8</v>
      </c>
      <c r="V86" s="289" t="s">
        <v>2</v>
      </c>
      <c r="W86" s="289" t="s">
        <v>2</v>
      </c>
      <c r="X86" s="289">
        <v>8</v>
      </c>
      <c r="Y86" s="289">
        <v>8</v>
      </c>
      <c r="Z86" s="289">
        <v>8</v>
      </c>
      <c r="AA86" s="289" t="s">
        <v>2</v>
      </c>
      <c r="AB86" s="289" t="s">
        <v>2</v>
      </c>
      <c r="AC86" s="289" t="s">
        <v>2</v>
      </c>
      <c r="AD86" s="289">
        <v>8</v>
      </c>
      <c r="AE86" s="289">
        <v>8</v>
      </c>
      <c r="AF86" s="289">
        <v>8</v>
      </c>
      <c r="AG86" s="289">
        <v>0</v>
      </c>
      <c r="AH86" s="284">
        <v>21</v>
      </c>
      <c r="AI86" s="196">
        <v>168</v>
      </c>
    </row>
    <row r="87" spans="1:35" x14ac:dyDescent="0.25">
      <c r="A87" s="8">
        <v>45095</v>
      </c>
      <c r="B87" s="9" t="s">
        <v>400</v>
      </c>
      <c r="C87" s="289" t="s">
        <v>504</v>
      </c>
      <c r="D87" s="289" t="s">
        <v>2</v>
      </c>
      <c r="E87" s="289" t="s">
        <v>2</v>
      </c>
      <c r="F87" s="289">
        <v>8</v>
      </c>
      <c r="G87" s="289">
        <v>8</v>
      </c>
      <c r="H87" s="289" t="s">
        <v>2</v>
      </c>
      <c r="I87" s="289">
        <v>8</v>
      </c>
      <c r="J87" s="289">
        <v>8</v>
      </c>
      <c r="K87" s="289" t="s">
        <v>504</v>
      </c>
      <c r="L87" s="289" t="s">
        <v>504</v>
      </c>
      <c r="M87" s="289" t="s">
        <v>2</v>
      </c>
      <c r="N87" s="289" t="s">
        <v>2</v>
      </c>
      <c r="O87" s="289">
        <v>8</v>
      </c>
      <c r="P87" s="289">
        <v>8</v>
      </c>
      <c r="Q87" s="289">
        <v>8</v>
      </c>
      <c r="R87" s="289">
        <v>8</v>
      </c>
      <c r="S87" s="289">
        <v>8</v>
      </c>
      <c r="T87" s="289" t="s">
        <v>2</v>
      </c>
      <c r="U87" s="289" t="s">
        <v>2</v>
      </c>
      <c r="V87" s="289">
        <v>8</v>
      </c>
      <c r="W87" s="289">
        <v>8</v>
      </c>
      <c r="X87" s="289">
        <v>8</v>
      </c>
      <c r="Y87" s="289">
        <v>8</v>
      </c>
      <c r="Z87" s="289">
        <v>8</v>
      </c>
      <c r="AA87" s="289" t="s">
        <v>2</v>
      </c>
      <c r="AB87" s="289" t="s">
        <v>2</v>
      </c>
      <c r="AC87" s="289" t="s">
        <v>504</v>
      </c>
      <c r="AD87" s="289" t="s">
        <v>504</v>
      </c>
      <c r="AE87" s="289" t="s">
        <v>504</v>
      </c>
      <c r="AF87" s="289" t="s">
        <v>2</v>
      </c>
      <c r="AG87" s="289">
        <v>0</v>
      </c>
      <c r="AH87" s="284">
        <v>20</v>
      </c>
      <c r="AI87" s="196">
        <v>160</v>
      </c>
    </row>
    <row r="88" spans="1:35" x14ac:dyDescent="0.25">
      <c r="A88" s="8">
        <v>41185</v>
      </c>
      <c r="B88" s="9" t="s">
        <v>401</v>
      </c>
      <c r="C88" s="289" t="s">
        <v>2</v>
      </c>
      <c r="D88" s="289">
        <v>11</v>
      </c>
      <c r="E88" s="289" t="s">
        <v>2</v>
      </c>
      <c r="F88" s="289" t="s">
        <v>2</v>
      </c>
      <c r="G88" s="289" t="s">
        <v>2</v>
      </c>
      <c r="H88" s="289">
        <v>11</v>
      </c>
      <c r="I88" s="289" t="s">
        <v>2</v>
      </c>
      <c r="J88" s="289" t="s">
        <v>2</v>
      </c>
      <c r="K88" s="289" t="s">
        <v>2</v>
      </c>
      <c r="L88" s="289">
        <v>11</v>
      </c>
      <c r="M88" s="289" t="s">
        <v>2</v>
      </c>
      <c r="N88" s="289" t="s">
        <v>2</v>
      </c>
      <c r="O88" s="289" t="s">
        <v>2</v>
      </c>
      <c r="P88" s="289">
        <v>11</v>
      </c>
      <c r="Q88" s="289" t="s">
        <v>2</v>
      </c>
      <c r="R88" s="289" t="s">
        <v>2</v>
      </c>
      <c r="S88" s="289" t="s">
        <v>2</v>
      </c>
      <c r="T88" s="289">
        <v>11</v>
      </c>
      <c r="U88" s="289" t="s">
        <v>2</v>
      </c>
      <c r="V88" s="289" t="s">
        <v>2</v>
      </c>
      <c r="W88" s="289" t="s">
        <v>2</v>
      </c>
      <c r="X88" s="289">
        <v>11</v>
      </c>
      <c r="Y88" s="289" t="s">
        <v>2</v>
      </c>
      <c r="Z88" s="289" t="s">
        <v>2</v>
      </c>
      <c r="AA88" s="289" t="s">
        <v>2</v>
      </c>
      <c r="AB88" s="289">
        <v>11</v>
      </c>
      <c r="AC88" s="289" t="s">
        <v>2</v>
      </c>
      <c r="AD88" s="289" t="s">
        <v>2</v>
      </c>
      <c r="AE88" s="289" t="s">
        <v>2</v>
      </c>
      <c r="AF88" s="289">
        <v>11</v>
      </c>
      <c r="AG88" s="289">
        <v>0</v>
      </c>
      <c r="AH88" s="284">
        <v>8</v>
      </c>
      <c r="AI88" s="196">
        <v>88</v>
      </c>
    </row>
    <row r="89" spans="1:35" x14ac:dyDescent="0.25">
      <c r="A89" s="8">
        <v>21461</v>
      </c>
      <c r="B89" s="9" t="s">
        <v>429</v>
      </c>
      <c r="C89" s="289">
        <v>8</v>
      </c>
      <c r="D89" s="289" t="s">
        <v>2</v>
      </c>
      <c r="E89" s="289" t="s">
        <v>2</v>
      </c>
      <c r="F89" s="289">
        <v>8</v>
      </c>
      <c r="G89" s="289">
        <v>8</v>
      </c>
      <c r="H89" s="289">
        <v>8</v>
      </c>
      <c r="I89" s="289">
        <v>8</v>
      </c>
      <c r="J89" s="289" t="s">
        <v>2</v>
      </c>
      <c r="K89" s="289">
        <v>8</v>
      </c>
      <c r="L89" s="289" t="s">
        <v>503</v>
      </c>
      <c r="M89" s="289" t="s">
        <v>504</v>
      </c>
      <c r="N89" s="289" t="s">
        <v>504</v>
      </c>
      <c r="O89" s="289" t="s">
        <v>504</v>
      </c>
      <c r="P89" s="289" t="s">
        <v>2</v>
      </c>
      <c r="Q89" s="289" t="s">
        <v>2</v>
      </c>
      <c r="R89" s="289">
        <v>8</v>
      </c>
      <c r="S89" s="289">
        <v>8</v>
      </c>
      <c r="T89" s="289" t="s">
        <v>503</v>
      </c>
      <c r="U89" s="289" t="s">
        <v>2</v>
      </c>
      <c r="V89" s="289" t="s">
        <v>2</v>
      </c>
      <c r="W89" s="289">
        <v>8</v>
      </c>
      <c r="X89" s="289">
        <v>8</v>
      </c>
      <c r="Y89" s="289">
        <v>8</v>
      </c>
      <c r="Z89" s="289" t="s">
        <v>505</v>
      </c>
      <c r="AA89" s="289" t="s">
        <v>505</v>
      </c>
      <c r="AB89" s="289" t="s">
        <v>2</v>
      </c>
      <c r="AC89" s="289" t="s">
        <v>2</v>
      </c>
      <c r="AD89" s="289">
        <v>8</v>
      </c>
      <c r="AE89" s="289">
        <v>8</v>
      </c>
      <c r="AF89" s="289">
        <v>8</v>
      </c>
      <c r="AG89" s="289">
        <v>0</v>
      </c>
      <c r="AH89" s="284">
        <v>21</v>
      </c>
      <c r="AI89" s="196">
        <v>168</v>
      </c>
    </row>
    <row r="90" spans="1:35" x14ac:dyDescent="0.25">
      <c r="A90" s="8">
        <v>21461</v>
      </c>
      <c r="B90" s="9" t="s">
        <v>429</v>
      </c>
      <c r="C90" s="289">
        <v>8</v>
      </c>
      <c r="D90" s="289">
        <v>8</v>
      </c>
      <c r="E90" s="289">
        <v>8</v>
      </c>
      <c r="F90" s="289" t="s">
        <v>2</v>
      </c>
      <c r="G90" s="289" t="s">
        <v>2</v>
      </c>
      <c r="H90" s="289">
        <v>8</v>
      </c>
      <c r="I90" s="289">
        <v>8</v>
      </c>
      <c r="J90" s="289" t="s">
        <v>505</v>
      </c>
      <c r="K90" s="289" t="s">
        <v>504</v>
      </c>
      <c r="L90" s="289" t="s">
        <v>2</v>
      </c>
      <c r="M90" s="289" t="s">
        <v>2</v>
      </c>
      <c r="N90" s="289">
        <v>8</v>
      </c>
      <c r="O90" s="289" t="s">
        <v>505</v>
      </c>
      <c r="P90" s="289" t="s">
        <v>504</v>
      </c>
      <c r="Q90" s="289" t="s">
        <v>504</v>
      </c>
      <c r="R90" s="289" t="s">
        <v>2</v>
      </c>
      <c r="S90" s="289" t="s">
        <v>2</v>
      </c>
      <c r="T90" s="289">
        <v>8</v>
      </c>
      <c r="U90" s="289">
        <v>8</v>
      </c>
      <c r="V90" s="289">
        <v>8</v>
      </c>
      <c r="W90" s="289" t="s">
        <v>503</v>
      </c>
      <c r="X90" s="289" t="s">
        <v>2</v>
      </c>
      <c r="Y90" s="289" t="s">
        <v>2</v>
      </c>
      <c r="Z90" s="289">
        <v>8</v>
      </c>
      <c r="AA90" s="289">
        <v>8</v>
      </c>
      <c r="AB90" s="289" t="s">
        <v>504</v>
      </c>
      <c r="AC90" s="289" t="s">
        <v>504</v>
      </c>
      <c r="AD90" s="289" t="s">
        <v>2</v>
      </c>
      <c r="AE90" s="289" t="s">
        <v>2</v>
      </c>
      <c r="AF90" s="289">
        <v>8</v>
      </c>
      <c r="AG90" s="289">
        <v>0</v>
      </c>
      <c r="AH90" s="284">
        <v>20</v>
      </c>
      <c r="AI90" s="196">
        <v>160</v>
      </c>
    </row>
    <row r="91" spans="1:35" x14ac:dyDescent="0.25">
      <c r="A91" s="56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</row>
    <row r="92" spans="1:35" x14ac:dyDescent="0.25">
      <c r="A92" s="562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</row>
  </sheetData>
  <phoneticPr fontId="9" type="noConversion"/>
  <conditionalFormatting sqref="C5:AG90">
    <cfRule type="cellIs" dxfId="275" priority="1" operator="equal">
      <formula>"в8"</formula>
    </cfRule>
    <cfRule type="cellIs" dxfId="274" priority="2" operator="equal">
      <formula>"г"</formula>
    </cfRule>
    <cfRule type="cellIs" dxfId="273" priority="3" operator="equal">
      <formula>"ож"</formula>
    </cfRule>
    <cfRule type="cellIs" dxfId="272" priority="4" operator="equal">
      <formula>"Р"</formula>
    </cfRule>
    <cfRule type="cellIs" dxfId="271" priority="5" operator="equal">
      <formula>"ОЗ"</formula>
    </cfRule>
    <cfRule type="cellIs" dxfId="270" priority="6" operator="equal">
      <formula>"У"</formula>
    </cfRule>
    <cfRule type="cellIs" dxfId="269" priority="7" operator="equal">
      <formula>"ОД"</formula>
    </cfRule>
    <cfRule type="cellIs" dxfId="268" priority="8" operator="equal">
      <formula>"ДО"</formula>
    </cfRule>
    <cfRule type="cellIs" dxfId="267" priority="9" operator="equal">
      <formula>"ОВ"</formula>
    </cfRule>
    <cfRule type="cellIs" dxfId="266" priority="10" operator="equal">
      <formula>"Б"</formula>
    </cfRule>
    <cfRule type="cellIs" dxfId="265" priority="11" operator="equal">
      <formula>"Н"</formula>
    </cfRule>
    <cfRule type="cellIs" dxfId="264" priority="12" operator="equal">
      <formula>"пр"</formula>
    </cfRule>
    <cfRule type="cellIs" dxfId="263" priority="13" operator="equal">
      <formula>"ОТ"</formula>
    </cfRule>
    <cfRule type="cellIs" dxfId="262" priority="14" operator="equal">
      <formula>"в"</formula>
    </cfRule>
  </conditionalFormatting>
  <pageMargins left="0.75" right="0.75" top="1" bottom="1" header="0.5" footer="0.5"/>
  <pageSetup paperSize="9" orientation="portrait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rgb="FFFF0000"/>
  </sheetPr>
  <dimension ref="A1:BM125"/>
  <sheetViews>
    <sheetView view="pageBreakPreview" zoomScale="80" zoomScaleNormal="80" zoomScaleSheetLayoutView="80" workbookViewId="0">
      <pane xSplit="2" ySplit="4" topLeftCell="C5" activePane="bottomRight" state="frozen"/>
      <selection pane="topRight" activeCell="C1" sqref="C1"/>
      <selection pane="bottomLeft" activeCell="A7" sqref="A7"/>
      <selection pane="bottomRight" activeCell="Y66" sqref="Y66"/>
    </sheetView>
  </sheetViews>
  <sheetFormatPr defaultRowHeight="13.5" x14ac:dyDescent="0.25"/>
  <cols>
    <col min="1" max="1" width="11.5703125" style="485" customWidth="1"/>
    <col min="2" max="2" width="38.28515625" style="28" bestFit="1" customWidth="1"/>
    <col min="3" max="33" width="5.85546875" style="28" customWidth="1"/>
    <col min="34" max="34" width="11.85546875" style="28" customWidth="1"/>
    <col min="35" max="16384" width="9.140625" style="28"/>
  </cols>
  <sheetData>
    <row r="1" spans="1:65" x14ac:dyDescent="0.25">
      <c r="A1" s="6"/>
      <c r="B1" s="7">
        <f>График!C1</f>
        <v>43191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</row>
    <row r="2" spans="1:65" x14ac:dyDescent="0.25">
      <c r="A2" s="6"/>
      <c r="B2" s="491">
        <v>0.91666666666666663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</row>
    <row r="3" spans="1:65" x14ac:dyDescent="0.25">
      <c r="A3" s="8"/>
      <c r="B3" s="9"/>
      <c r="C3" s="10">
        <f>График!G3</f>
        <v>43191</v>
      </c>
      <c r="D3" s="10">
        <f t="shared" ref="D3:AG3" si="0">C3+1</f>
        <v>43192</v>
      </c>
      <c r="E3" s="10">
        <f t="shared" si="0"/>
        <v>43193</v>
      </c>
      <c r="F3" s="10">
        <f t="shared" si="0"/>
        <v>43194</v>
      </c>
      <c r="G3" s="10">
        <f t="shared" si="0"/>
        <v>43195</v>
      </c>
      <c r="H3" s="10">
        <f t="shared" si="0"/>
        <v>43196</v>
      </c>
      <c r="I3" s="10">
        <f t="shared" si="0"/>
        <v>43197</v>
      </c>
      <c r="J3" s="10">
        <f t="shared" si="0"/>
        <v>43198</v>
      </c>
      <c r="K3" s="10">
        <f t="shared" si="0"/>
        <v>43199</v>
      </c>
      <c r="L3" s="10">
        <f t="shared" si="0"/>
        <v>43200</v>
      </c>
      <c r="M3" s="10">
        <f t="shared" si="0"/>
        <v>43201</v>
      </c>
      <c r="N3" s="10">
        <f t="shared" si="0"/>
        <v>43202</v>
      </c>
      <c r="O3" s="10">
        <f t="shared" si="0"/>
        <v>43203</v>
      </c>
      <c r="P3" s="10">
        <f t="shared" si="0"/>
        <v>43204</v>
      </c>
      <c r="Q3" s="10">
        <f t="shared" si="0"/>
        <v>43205</v>
      </c>
      <c r="R3" s="10">
        <f t="shared" si="0"/>
        <v>43206</v>
      </c>
      <c r="S3" s="10">
        <f t="shared" si="0"/>
        <v>43207</v>
      </c>
      <c r="T3" s="10">
        <f t="shared" si="0"/>
        <v>43208</v>
      </c>
      <c r="U3" s="10">
        <f t="shared" si="0"/>
        <v>43209</v>
      </c>
      <c r="V3" s="10">
        <f t="shared" si="0"/>
        <v>43210</v>
      </c>
      <c r="W3" s="10">
        <f t="shared" si="0"/>
        <v>43211</v>
      </c>
      <c r="X3" s="10">
        <f t="shared" si="0"/>
        <v>43212</v>
      </c>
      <c r="Y3" s="10">
        <f t="shared" si="0"/>
        <v>43213</v>
      </c>
      <c r="Z3" s="10">
        <f t="shared" si="0"/>
        <v>43214</v>
      </c>
      <c r="AA3" s="10">
        <f t="shared" si="0"/>
        <v>43215</v>
      </c>
      <c r="AB3" s="10">
        <f t="shared" si="0"/>
        <v>43216</v>
      </c>
      <c r="AC3" s="10">
        <f t="shared" si="0"/>
        <v>43217</v>
      </c>
      <c r="AD3" s="10">
        <f t="shared" si="0"/>
        <v>43218</v>
      </c>
      <c r="AE3" s="10">
        <f t="shared" si="0"/>
        <v>43219</v>
      </c>
      <c r="AF3" s="10">
        <f t="shared" si="0"/>
        <v>43220</v>
      </c>
      <c r="AG3" s="10">
        <f t="shared" si="0"/>
        <v>43221</v>
      </c>
      <c r="AH3" s="2"/>
      <c r="AI3" s="10">
        <f>График!G3</f>
        <v>43191</v>
      </c>
      <c r="AJ3" s="10">
        <f t="shared" ref="AJ3:BM3" si="1">AI3+1</f>
        <v>43192</v>
      </c>
      <c r="AK3" s="10">
        <f t="shared" si="1"/>
        <v>43193</v>
      </c>
      <c r="AL3" s="10">
        <f t="shared" si="1"/>
        <v>43194</v>
      </c>
      <c r="AM3" s="10">
        <f t="shared" si="1"/>
        <v>43195</v>
      </c>
      <c r="AN3" s="10">
        <f t="shared" si="1"/>
        <v>43196</v>
      </c>
      <c r="AO3" s="10">
        <f t="shared" si="1"/>
        <v>43197</v>
      </c>
      <c r="AP3" s="10">
        <f t="shared" si="1"/>
        <v>43198</v>
      </c>
      <c r="AQ3" s="10">
        <f t="shared" si="1"/>
        <v>43199</v>
      </c>
      <c r="AR3" s="10">
        <f t="shared" si="1"/>
        <v>43200</v>
      </c>
      <c r="AS3" s="10">
        <f t="shared" si="1"/>
        <v>43201</v>
      </c>
      <c r="AT3" s="10">
        <f t="shared" si="1"/>
        <v>43202</v>
      </c>
      <c r="AU3" s="10">
        <f t="shared" si="1"/>
        <v>43203</v>
      </c>
      <c r="AV3" s="10">
        <f t="shared" si="1"/>
        <v>43204</v>
      </c>
      <c r="AW3" s="10">
        <f t="shared" si="1"/>
        <v>43205</v>
      </c>
      <c r="AX3" s="10">
        <f t="shared" si="1"/>
        <v>43206</v>
      </c>
      <c r="AY3" s="10">
        <f t="shared" si="1"/>
        <v>43207</v>
      </c>
      <c r="AZ3" s="10">
        <f t="shared" si="1"/>
        <v>43208</v>
      </c>
      <c r="BA3" s="10">
        <f t="shared" si="1"/>
        <v>43209</v>
      </c>
      <c r="BB3" s="10">
        <f t="shared" si="1"/>
        <v>43210</v>
      </c>
      <c r="BC3" s="10">
        <f t="shared" si="1"/>
        <v>43211</v>
      </c>
      <c r="BD3" s="10">
        <f t="shared" si="1"/>
        <v>43212</v>
      </c>
      <c r="BE3" s="10">
        <f t="shared" si="1"/>
        <v>43213</v>
      </c>
      <c r="BF3" s="10">
        <f t="shared" si="1"/>
        <v>43214</v>
      </c>
      <c r="BG3" s="10">
        <f t="shared" si="1"/>
        <v>43215</v>
      </c>
      <c r="BH3" s="10">
        <f t="shared" si="1"/>
        <v>43216</v>
      </c>
      <c r="BI3" s="10">
        <f t="shared" si="1"/>
        <v>43217</v>
      </c>
      <c r="BJ3" s="10">
        <f t="shared" si="1"/>
        <v>43218</v>
      </c>
      <c r="BK3" s="10">
        <f t="shared" si="1"/>
        <v>43219</v>
      </c>
      <c r="BL3" s="10">
        <f t="shared" si="1"/>
        <v>43220</v>
      </c>
      <c r="BM3" s="10">
        <f t="shared" si="1"/>
        <v>43221</v>
      </c>
    </row>
    <row r="4" spans="1:65" ht="27" x14ac:dyDescent="0.25">
      <c r="A4" s="12" t="s">
        <v>19</v>
      </c>
      <c r="B4" s="9"/>
      <c r="C4" s="492" t="str">
        <f t="shared" ref="C4:AG4" si="2">TEXT(C3,"Ддд")</f>
        <v>Вс</v>
      </c>
      <c r="D4" s="492" t="str">
        <f t="shared" si="2"/>
        <v>Пн</v>
      </c>
      <c r="E4" s="492" t="str">
        <f t="shared" si="2"/>
        <v>Вт</v>
      </c>
      <c r="F4" s="492" t="str">
        <f t="shared" si="2"/>
        <v>Ср</v>
      </c>
      <c r="G4" s="492" t="str">
        <f t="shared" si="2"/>
        <v>Чт</v>
      </c>
      <c r="H4" s="492" t="str">
        <f t="shared" si="2"/>
        <v>Пт</v>
      </c>
      <c r="I4" s="492" t="str">
        <f t="shared" si="2"/>
        <v>Сб</v>
      </c>
      <c r="J4" s="492" t="str">
        <f t="shared" si="2"/>
        <v>Вс</v>
      </c>
      <c r="K4" s="492" t="str">
        <f t="shared" si="2"/>
        <v>Пн</v>
      </c>
      <c r="L4" s="492" t="str">
        <f t="shared" si="2"/>
        <v>Вт</v>
      </c>
      <c r="M4" s="492" t="str">
        <f t="shared" si="2"/>
        <v>Ср</v>
      </c>
      <c r="N4" s="492" t="str">
        <f t="shared" si="2"/>
        <v>Чт</v>
      </c>
      <c r="O4" s="492" t="str">
        <f t="shared" si="2"/>
        <v>Пт</v>
      </c>
      <c r="P4" s="492" t="str">
        <f t="shared" si="2"/>
        <v>Сб</v>
      </c>
      <c r="Q4" s="492" t="str">
        <f t="shared" si="2"/>
        <v>Вс</v>
      </c>
      <c r="R4" s="492" t="str">
        <f t="shared" si="2"/>
        <v>Пн</v>
      </c>
      <c r="S4" s="492" t="str">
        <f t="shared" si="2"/>
        <v>Вт</v>
      </c>
      <c r="T4" s="492" t="str">
        <f t="shared" si="2"/>
        <v>Ср</v>
      </c>
      <c r="U4" s="492" t="str">
        <f t="shared" si="2"/>
        <v>Чт</v>
      </c>
      <c r="V4" s="492" t="str">
        <f t="shared" si="2"/>
        <v>Пт</v>
      </c>
      <c r="W4" s="492" t="str">
        <f t="shared" si="2"/>
        <v>Сб</v>
      </c>
      <c r="X4" s="492" t="str">
        <f t="shared" si="2"/>
        <v>Вс</v>
      </c>
      <c r="Y4" s="492" t="str">
        <f t="shared" si="2"/>
        <v>Пн</v>
      </c>
      <c r="Z4" s="492" t="str">
        <f t="shared" si="2"/>
        <v>Вт</v>
      </c>
      <c r="AA4" s="492" t="str">
        <f t="shared" si="2"/>
        <v>Ср</v>
      </c>
      <c r="AB4" s="492" t="str">
        <f t="shared" si="2"/>
        <v>Чт</v>
      </c>
      <c r="AC4" s="492" t="str">
        <f t="shared" si="2"/>
        <v>Пт</v>
      </c>
      <c r="AD4" s="492" t="str">
        <f t="shared" si="2"/>
        <v>Сб</v>
      </c>
      <c r="AE4" s="492" t="str">
        <f t="shared" si="2"/>
        <v>Вс</v>
      </c>
      <c r="AF4" s="492" t="str">
        <f t="shared" si="2"/>
        <v>Пн</v>
      </c>
      <c r="AG4" s="492" t="str">
        <f t="shared" si="2"/>
        <v>Вт</v>
      </c>
      <c r="AH4" s="2" t="s">
        <v>259</v>
      </c>
      <c r="AI4" s="492" t="str">
        <f t="shared" ref="AI4:BM4" si="3">TEXT(AI3,"Ддд")</f>
        <v>Вс</v>
      </c>
      <c r="AJ4" s="492" t="str">
        <f t="shared" si="3"/>
        <v>Пн</v>
      </c>
      <c r="AK4" s="492" t="str">
        <f t="shared" si="3"/>
        <v>Вт</v>
      </c>
      <c r="AL4" s="492" t="str">
        <f t="shared" si="3"/>
        <v>Ср</v>
      </c>
      <c r="AM4" s="492" t="str">
        <f t="shared" si="3"/>
        <v>Чт</v>
      </c>
      <c r="AN4" s="492" t="str">
        <f t="shared" si="3"/>
        <v>Пт</v>
      </c>
      <c r="AO4" s="492" t="str">
        <f t="shared" si="3"/>
        <v>Сб</v>
      </c>
      <c r="AP4" s="492" t="str">
        <f t="shared" si="3"/>
        <v>Вс</v>
      </c>
      <c r="AQ4" s="492" t="str">
        <f t="shared" si="3"/>
        <v>Пн</v>
      </c>
      <c r="AR4" s="492" t="str">
        <f t="shared" si="3"/>
        <v>Вт</v>
      </c>
      <c r="AS4" s="492" t="str">
        <f t="shared" si="3"/>
        <v>Ср</v>
      </c>
      <c r="AT4" s="492" t="str">
        <f t="shared" si="3"/>
        <v>Чт</v>
      </c>
      <c r="AU4" s="492" t="str">
        <f t="shared" si="3"/>
        <v>Пт</v>
      </c>
      <c r="AV4" s="492" t="str">
        <f t="shared" si="3"/>
        <v>Сб</v>
      </c>
      <c r="AW4" s="492" t="str">
        <f t="shared" si="3"/>
        <v>Вс</v>
      </c>
      <c r="AX4" s="492" t="str">
        <f t="shared" si="3"/>
        <v>Пн</v>
      </c>
      <c r="AY4" s="492" t="str">
        <f t="shared" si="3"/>
        <v>Вт</v>
      </c>
      <c r="AZ4" s="492" t="str">
        <f t="shared" si="3"/>
        <v>Ср</v>
      </c>
      <c r="BA4" s="492" t="str">
        <f t="shared" si="3"/>
        <v>Чт</v>
      </c>
      <c r="BB4" s="492" t="str">
        <f t="shared" si="3"/>
        <v>Пт</v>
      </c>
      <c r="BC4" s="492" t="str">
        <f t="shared" si="3"/>
        <v>Сб</v>
      </c>
      <c r="BD4" s="492" t="str">
        <f t="shared" si="3"/>
        <v>Вс</v>
      </c>
      <c r="BE4" s="492" t="str">
        <f t="shared" si="3"/>
        <v>Пн</v>
      </c>
      <c r="BF4" s="492" t="str">
        <f t="shared" si="3"/>
        <v>Вт</v>
      </c>
      <c r="BG4" s="492" t="str">
        <f t="shared" si="3"/>
        <v>Ср</v>
      </c>
      <c r="BH4" s="492" t="str">
        <f t="shared" si="3"/>
        <v>Чт</v>
      </c>
      <c r="BI4" s="492" t="str">
        <f t="shared" si="3"/>
        <v>Пт</v>
      </c>
      <c r="BJ4" s="492" t="str">
        <f t="shared" si="3"/>
        <v>Сб</v>
      </c>
      <c r="BK4" s="492" t="str">
        <f t="shared" si="3"/>
        <v>Вс</v>
      </c>
      <c r="BL4" s="492" t="str">
        <f t="shared" si="3"/>
        <v>Пн</v>
      </c>
      <c r="BM4" s="492" t="str">
        <f t="shared" si="3"/>
        <v>Вт</v>
      </c>
    </row>
    <row r="5" spans="1:65" x14ac:dyDescent="0.25">
      <c r="A5" s="8">
        <f>VLOOKUP(B5,'Список КК'!$M$2:$N$377,2,TRUE)</f>
        <v>25557</v>
      </c>
      <c r="B5" s="9" t="str">
        <f>График!C6</f>
        <v>Аликеева Кулайша Мамбетовна</v>
      </c>
      <c r="C5" s="493">
        <f>IF(ISTEXT(AI5),0,CEILING(AI5,1/24))</f>
        <v>8.3333333333333329E-2</v>
      </c>
      <c r="D5" s="493">
        <f t="shared" ref="D5:AG5" si="4">IF(ISTEXT(AJ5),0,CEILING(AJ5,1/24))</f>
        <v>0</v>
      </c>
      <c r="E5" s="493">
        <f t="shared" si="4"/>
        <v>0</v>
      </c>
      <c r="F5" s="493">
        <f t="shared" si="4"/>
        <v>0</v>
      </c>
      <c r="G5" s="493">
        <f t="shared" si="4"/>
        <v>0</v>
      </c>
      <c r="H5" s="493">
        <f t="shared" si="4"/>
        <v>0</v>
      </c>
      <c r="I5" s="493">
        <f t="shared" si="4"/>
        <v>0</v>
      </c>
      <c r="J5" s="493">
        <f t="shared" si="4"/>
        <v>0</v>
      </c>
      <c r="K5" s="493">
        <f t="shared" si="4"/>
        <v>0</v>
      </c>
      <c r="L5" s="493">
        <f t="shared" si="4"/>
        <v>0</v>
      </c>
      <c r="M5" s="493">
        <f t="shared" si="4"/>
        <v>0</v>
      </c>
      <c r="N5" s="493">
        <f t="shared" si="4"/>
        <v>0.125</v>
      </c>
      <c r="O5" s="493">
        <f t="shared" si="4"/>
        <v>0</v>
      </c>
      <c r="P5" s="493">
        <f t="shared" si="4"/>
        <v>0</v>
      </c>
      <c r="Q5" s="493">
        <f t="shared" si="4"/>
        <v>0</v>
      </c>
      <c r="R5" s="493">
        <f t="shared" si="4"/>
        <v>0</v>
      </c>
      <c r="S5" s="493">
        <f t="shared" si="4"/>
        <v>0</v>
      </c>
      <c r="T5" s="493">
        <f t="shared" si="4"/>
        <v>0</v>
      </c>
      <c r="U5" s="493">
        <f t="shared" si="4"/>
        <v>0</v>
      </c>
      <c r="V5" s="493">
        <f t="shared" si="4"/>
        <v>0</v>
      </c>
      <c r="W5" s="493">
        <f t="shared" si="4"/>
        <v>0</v>
      </c>
      <c r="X5" s="493">
        <f t="shared" si="4"/>
        <v>0</v>
      </c>
      <c r="Y5" s="493">
        <f t="shared" si="4"/>
        <v>0</v>
      </c>
      <c r="Z5" s="493">
        <f t="shared" si="4"/>
        <v>0.125</v>
      </c>
      <c r="AA5" s="493">
        <f t="shared" si="4"/>
        <v>0.125</v>
      </c>
      <c r="AB5" s="493">
        <f t="shared" si="4"/>
        <v>0</v>
      </c>
      <c r="AC5" s="493">
        <f t="shared" si="4"/>
        <v>0</v>
      </c>
      <c r="AD5" s="493">
        <f t="shared" si="4"/>
        <v>0</v>
      </c>
      <c r="AE5" s="493">
        <f t="shared" si="4"/>
        <v>0</v>
      </c>
      <c r="AF5" s="493">
        <f t="shared" si="4"/>
        <v>0</v>
      </c>
      <c r="AG5" s="493">
        <f t="shared" si="4"/>
        <v>0</v>
      </c>
      <c r="AH5" s="494">
        <f>SUM(C5:AG5)</f>
        <v>0.45833333333333331</v>
      </c>
      <c r="AI5" s="493">
        <f>IF(ISTEXT(График!H6),График!H6,IF(График!H6&gt;'Ночные Часы'!$B$2,График!H6-'Ночные Часы'!$B$2,0))</f>
        <v>8.333333333333337E-2</v>
      </c>
      <c r="AJ5" s="493" t="str">
        <f>IF(ISTEXT(График!K6),График!K6,IF(График!K6&gt;'Ночные Часы'!$B$2,График!K6-'Ночные Часы'!$B$2,0))</f>
        <v>В</v>
      </c>
      <c r="AK5" s="493" t="str">
        <f>IF(ISTEXT(График!N6),График!N6,IF(График!N6&gt;'Ночные Часы'!$B$2,График!N6-'Ночные Часы'!$B$2,0))</f>
        <v>В</v>
      </c>
      <c r="AL5" s="493">
        <f>IF(ISTEXT(График!Q6),График!Q6,IF(График!Q6&gt;'Ночные Часы'!$B$2,График!Q6-'Ночные Часы'!$B$2,0))</f>
        <v>0</v>
      </c>
      <c r="AM5" s="493">
        <f>IF(ISTEXT(График!T6),График!T6,IF(График!T6&gt;'Ночные Часы'!$B$2,График!T6-'Ночные Часы'!$B$2,0))</f>
        <v>0</v>
      </c>
      <c r="AN5" s="493">
        <f>IF(ISTEXT(График!W6),График!W6,IF(График!W6&gt;'Ночные Часы'!$B$2,График!W6-'Ночные Часы'!$B$2,0))</f>
        <v>0</v>
      </c>
      <c r="AO5" s="493">
        <f>IF(ISTEXT(График!Z6),График!Z6,IF(График!Z6&gt;'Ночные Часы'!$B$2,График!Z6-'Ночные Часы'!$B$2,0))</f>
        <v>0</v>
      </c>
      <c r="AP5" s="493" t="str">
        <f>IF(ISTEXT(График!AC6),График!AC6,IF(График!AC6&gt;'Ночные Часы'!$B$2,График!AC6-'Ночные Часы'!$B$2,0))</f>
        <v>В</v>
      </c>
      <c r="AQ5" s="493">
        <f>IF(ISTEXT(График!AF6),График!AF6,IF(График!AF6&gt;'Ночные Часы'!$B$2,График!AF6-'Ночные Часы'!$B$2,0))</f>
        <v>0</v>
      </c>
      <c r="AR5" s="493">
        <f>IF(ISTEXT(График!AI6),График!AI6,IF(График!AI6&gt;'Ночные Часы'!$B$2,График!AI6-'Ночные Часы'!$B$2,0))</f>
        <v>0</v>
      </c>
      <c r="AS5" s="493">
        <f>IF(ISTEXT(График!AL6),График!AL6,IF(График!AL6&gt;'Ночные Часы'!$B$2,График!AL6-'Ночные Часы'!$B$2,0))</f>
        <v>0</v>
      </c>
      <c r="AT5" s="493">
        <f>IF(ISTEXT(График!AO6),График!AO6,IF(График!AO6&gt;'Ночные Часы'!$B$2,График!AO6-'Ночные Часы'!$B$2,0))</f>
        <v>0.10416666666666663</v>
      </c>
      <c r="AU5" s="493" t="str">
        <f>IF(ISTEXT(График!AR6),График!AR6,IF(График!AR6&gt;'Ночные Часы'!$B$2,График!AR6-'Ночные Часы'!$B$2,0))</f>
        <v>В</v>
      </c>
      <c r="AV5" s="493" t="str">
        <f>IF(ISTEXT(График!AU6),График!AU6,IF(График!AU6&gt;'Ночные Часы'!$B$2,График!AU6-'Ночные Часы'!$B$2,0))</f>
        <v>В</v>
      </c>
      <c r="AW5" s="493">
        <f>IF(ISTEXT(График!AX6),График!AX6,IF(График!AX6&gt;'Ночные Часы'!$B$2,График!AX6-'Ночные Часы'!$B$2,0))</f>
        <v>0</v>
      </c>
      <c r="AX5" s="493">
        <f>IF(ISTEXT(График!BA6),График!BA6,IF(График!BA6&gt;'Ночные Часы'!$B$2,График!BA6-'Ночные Часы'!$B$2,0))</f>
        <v>0</v>
      </c>
      <c r="AY5" s="493">
        <f>IF(ISTEXT(График!BD6),График!BD6,IF(График!BD6&gt;'Ночные Часы'!$B$2,График!BD6-'Ночные Часы'!$B$2,0))</f>
        <v>0</v>
      </c>
      <c r="AZ5" s="493" t="str">
        <f>IF(ISTEXT(График!BG6),График!BG6,IF(График!BG6&gt;'Ночные Часы'!$B$2,График!BG6-'Ночные Часы'!$B$2,0))</f>
        <v>В</v>
      </c>
      <c r="BA5" s="493" t="str">
        <f>IF(ISTEXT(График!BJ6),График!BJ6,IF(График!BJ6&gt;'Ночные Часы'!$B$2,График!BJ6-'Ночные Часы'!$B$2,0))</f>
        <v>В</v>
      </c>
      <c r="BB5" s="493" t="str">
        <f>IF(ISTEXT(График!BM6),График!BM6,IF(График!BM6&gt;'Ночные Часы'!$B$2,График!BM6-'Ночные Часы'!$B$2,0))</f>
        <v>В</v>
      </c>
      <c r="BC5" s="493">
        <f>IF(ISTEXT(График!BP6),График!BP6,IF(График!BP6&gt;'Ночные Часы'!$B$2,График!BP6-'Ночные Часы'!$B$2,0))</f>
        <v>0</v>
      </c>
      <c r="BD5" s="493">
        <f>IF(ISTEXT(График!BS6),График!BS6,IF(График!BS6&gt;'Ночные Часы'!$B$2,График!BS6-'Ночные Часы'!$B$2,0))</f>
        <v>0</v>
      </c>
      <c r="BE5" s="493">
        <f>IF(ISTEXT(График!BV6),График!BV6,IF(График!BV6&gt;'Ночные Часы'!$B$2,График!BV6-'Ночные Часы'!$B$2,0))</f>
        <v>0</v>
      </c>
      <c r="BF5" s="493">
        <f>IF(ISTEXT(График!BY6),График!BY6,IF(График!BY6&gt;'Ночные Часы'!$B$2,График!BY6-'Ночные Часы'!$B$2,0))</f>
        <v>0.10416666666666663</v>
      </c>
      <c r="BG5" s="493">
        <f>IF(ISTEXT(График!CB6),График!CB6,IF(График!CB6&gt;'Ночные Часы'!$B$2,График!CB6-'Ночные Часы'!$B$2,0))</f>
        <v>0.10416666666666663</v>
      </c>
      <c r="BH5" s="493" t="str">
        <f>IF(ISTEXT(График!CE6),График!CE6,IF(График!CE6&gt;'Ночные Часы'!$B$2,График!CE6-'Ночные Часы'!$B$2,0))</f>
        <v>В</v>
      </c>
      <c r="BI5" s="493" t="str">
        <f>IF(ISTEXT(График!CH6),График!CH6,IF(График!CH6&gt;'Ночные Часы'!$B$2,График!CH6-'Ночные Часы'!$B$2,0))</f>
        <v>В</v>
      </c>
      <c r="BJ5" s="493">
        <f>IF(ISTEXT(График!CK6),График!CK6,IF(График!CK6&gt;'Ночные Часы'!$B$2,График!CK6-'Ночные Часы'!$B$2,0))</f>
        <v>0</v>
      </c>
      <c r="BK5" s="493">
        <f>IF(ISTEXT(График!CN6),График!CN6,IF(График!CN6&gt;'Ночные Часы'!$B$2,График!CN6-'Ночные Часы'!$B$2,0))</f>
        <v>0</v>
      </c>
      <c r="BL5" s="493">
        <f>IF(ISTEXT(График!CQ6),График!CQ6,IF(График!CQ6&gt;'Ночные Часы'!$B$2,График!CQ6-'Ночные Часы'!$B$2,0))</f>
        <v>0</v>
      </c>
      <c r="BM5" s="493">
        <f>IF(ISTEXT(График!CT6),График!CT6,IF(График!CT6&gt;'Ночные Часы'!$B$2,График!CT6-'Ночные Часы'!$B$2,0))</f>
        <v>0</v>
      </c>
    </row>
    <row r="6" spans="1:65" x14ac:dyDescent="0.25">
      <c r="A6" s="8">
        <f>VLOOKUP(B6,'Список КК'!$M$2:$N$377,2,TRUE)</f>
        <v>812</v>
      </c>
      <c r="B6" s="9" t="str">
        <f>График!C7</f>
        <v>Базанова Лидия Васильевна</v>
      </c>
      <c r="C6" s="493">
        <f t="shared" ref="C6:C69" si="5">IF(ISTEXT(AI6),0,CEILING(AI6,1/24))</f>
        <v>0.125</v>
      </c>
      <c r="D6" s="493">
        <f t="shared" ref="D6:D69" si="6">IF(ISTEXT(AJ6),0,CEILING(AJ6,1/24))</f>
        <v>0</v>
      </c>
      <c r="E6" s="493">
        <f t="shared" ref="E6:E69" si="7">IF(ISTEXT(AK6),0,CEILING(AK6,1/24))</f>
        <v>0</v>
      </c>
      <c r="F6" s="493">
        <f t="shared" ref="F6:F69" si="8">IF(ISTEXT(AL6),0,CEILING(AL6,1/24))</f>
        <v>0</v>
      </c>
      <c r="G6" s="493">
        <f t="shared" ref="G6:G69" si="9">IF(ISTEXT(AM6),0,CEILING(AM6,1/24))</f>
        <v>0</v>
      </c>
      <c r="H6" s="493">
        <f t="shared" ref="H6:H69" si="10">IF(ISTEXT(AN6),0,CEILING(AN6,1/24))</f>
        <v>0</v>
      </c>
      <c r="I6" s="493">
        <f t="shared" ref="I6:I69" si="11">IF(ISTEXT(AO6),0,CEILING(AO6,1/24))</f>
        <v>0</v>
      </c>
      <c r="J6" s="493">
        <f t="shared" ref="J6:J69" si="12">IF(ISTEXT(AP6),0,CEILING(AP6,1/24))</f>
        <v>0</v>
      </c>
      <c r="K6" s="493">
        <f t="shared" ref="K6:K69" si="13">IF(ISTEXT(AQ6),0,CEILING(AQ6,1/24))</f>
        <v>0</v>
      </c>
      <c r="L6" s="493">
        <f t="shared" ref="L6:L69" si="14">IF(ISTEXT(AR6),0,CEILING(AR6,1/24))</f>
        <v>0</v>
      </c>
      <c r="M6" s="493">
        <f t="shared" ref="M6:M69" si="15">IF(ISTEXT(AS6),0,CEILING(AS6,1/24))</f>
        <v>0</v>
      </c>
      <c r="N6" s="493">
        <f t="shared" ref="N6:N69" si="16">IF(ISTEXT(AT6),0,CEILING(AT6,1/24))</f>
        <v>0</v>
      </c>
      <c r="O6" s="493">
        <f t="shared" ref="O6:O69" si="17">IF(ISTEXT(AU6),0,CEILING(AU6,1/24))</f>
        <v>0</v>
      </c>
      <c r="P6" s="493">
        <f t="shared" ref="P6:P69" si="18">IF(ISTEXT(AV6),0,CEILING(AV6,1/24))</f>
        <v>0</v>
      </c>
      <c r="Q6" s="493">
        <f t="shared" ref="Q6:Q69" si="19">IF(ISTEXT(AW6),0,CEILING(AW6,1/24))</f>
        <v>0</v>
      </c>
      <c r="R6" s="493">
        <f t="shared" ref="R6:R69" si="20">IF(ISTEXT(AX6),0,CEILING(AX6,1/24))</f>
        <v>0</v>
      </c>
      <c r="S6" s="493">
        <f t="shared" ref="S6:S69" si="21">IF(ISTEXT(AY6),0,CEILING(AY6,1/24))</f>
        <v>0</v>
      </c>
      <c r="T6" s="493">
        <f t="shared" ref="T6:T69" si="22">IF(ISTEXT(AZ6),0,CEILING(AZ6,1/24))</f>
        <v>0</v>
      </c>
      <c r="U6" s="493">
        <f t="shared" ref="U6:U69" si="23">IF(ISTEXT(BA6),0,CEILING(BA6,1/24))</f>
        <v>0.125</v>
      </c>
      <c r="V6" s="493">
        <f t="shared" ref="V6:V69" si="24">IF(ISTEXT(BB6),0,CEILING(BB6,1/24))</f>
        <v>0</v>
      </c>
      <c r="W6" s="493">
        <f t="shared" ref="W6:W69" si="25">IF(ISTEXT(BC6),0,CEILING(BC6,1/24))</f>
        <v>0</v>
      </c>
      <c r="X6" s="493">
        <f t="shared" ref="X6:X69" si="26">IF(ISTEXT(BD6),0,CEILING(BD6,1/24))</f>
        <v>0</v>
      </c>
      <c r="Y6" s="493">
        <f t="shared" ref="Y6:Y69" si="27">IF(ISTEXT(BE6),0,CEILING(BE6,1/24))</f>
        <v>0</v>
      </c>
      <c r="Z6" s="493">
        <f t="shared" ref="Z6:Z69" si="28">IF(ISTEXT(BF6),0,CEILING(BF6,1/24))</f>
        <v>0.125</v>
      </c>
      <c r="AA6" s="493">
        <f t="shared" ref="AA6:AA69" si="29">IF(ISTEXT(BG6),0,CEILING(BG6,1/24))</f>
        <v>0.125</v>
      </c>
      <c r="AB6" s="493">
        <f t="shared" ref="AB6:AB69" si="30">IF(ISTEXT(BH6),0,CEILING(BH6,1/24))</f>
        <v>0.125</v>
      </c>
      <c r="AC6" s="493">
        <f t="shared" ref="AC6:AC69" si="31">IF(ISTEXT(BI6),0,CEILING(BI6,1/24))</f>
        <v>0</v>
      </c>
      <c r="AD6" s="493">
        <f t="shared" ref="AD6:AD69" si="32">IF(ISTEXT(BJ6),0,CEILING(BJ6,1/24))</f>
        <v>0</v>
      </c>
      <c r="AE6" s="493">
        <f t="shared" ref="AE6:AE69" si="33">IF(ISTEXT(BK6),0,CEILING(BK6,1/24))</f>
        <v>0</v>
      </c>
      <c r="AF6" s="493">
        <f t="shared" ref="AF6:AF69" si="34">IF(ISTEXT(BL6),0,CEILING(BL6,1/24))</f>
        <v>0</v>
      </c>
      <c r="AG6" s="493">
        <f t="shared" ref="AG6:AG69" si="35">IF(ISTEXT(BM6),0,CEILING(BM6,1/24))</f>
        <v>0</v>
      </c>
      <c r="AH6" s="494">
        <f t="shared" ref="AH6:AH69" si="36">SUM(C6:AG6)</f>
        <v>0.625</v>
      </c>
      <c r="AI6" s="493">
        <f>IF(ISTEXT(График!H7),График!H7,IF(График!H7&gt;'Ночные Часы'!$B$2,График!H7-'Ночные Часы'!$B$2,0))</f>
        <v>0.10416666666666663</v>
      </c>
      <c r="AJ6" s="493" t="str">
        <f>IF(ISTEXT(График!K7),График!K7,IF(График!K7&gt;'Ночные Часы'!$B$2,График!K7-'Ночные Часы'!$B$2,0))</f>
        <v>В</v>
      </c>
      <c r="AK6" s="493" t="str">
        <f>IF(ISTEXT(График!N7),График!N7,IF(График!N7&gt;'Ночные Часы'!$B$2,График!N7-'Ночные Часы'!$B$2,0))</f>
        <v>В</v>
      </c>
      <c r="AL6" s="493">
        <f>IF(ISTEXT(График!Q7),График!Q7,IF(График!Q7&gt;'Ночные Часы'!$B$2,График!Q7-'Ночные Часы'!$B$2,0))</f>
        <v>0</v>
      </c>
      <c r="AM6" s="493">
        <f>IF(ISTEXT(График!T7),График!T7,IF(График!T7&gt;'Ночные Часы'!$B$2,График!T7-'Ночные Часы'!$B$2,0))</f>
        <v>0</v>
      </c>
      <c r="AN6" s="493" t="str">
        <f>IF(ISTEXT(График!W7),График!W7,IF(График!W7&gt;'Ночные Часы'!$B$2,График!W7-'Ночные Часы'!$B$2,0))</f>
        <v>В</v>
      </c>
      <c r="AO6" s="493" t="str">
        <f>IF(ISTEXT(График!Z7),График!Z7,IF(График!Z7&gt;'Ночные Часы'!$B$2,График!Z7-'Ночные Часы'!$B$2,0))</f>
        <v>В</v>
      </c>
      <c r="AP6" s="493" t="str">
        <f>IF(ISTEXT(График!AC7),График!AC7,IF(График!AC7&gt;'Ночные Часы'!$B$2,График!AC7-'Ночные Часы'!$B$2,0))</f>
        <v>В</v>
      </c>
      <c r="AQ6" s="493" t="str">
        <f>IF(ISTEXT(График!AF7),График!AF7,IF(График!AF7&gt;'Ночные Часы'!$B$2,График!AF7-'Ночные Часы'!$B$2,0))</f>
        <v>ОТ</v>
      </c>
      <c r="AR6" s="493" t="str">
        <f>IF(ISTEXT(График!AI7),График!AI7,IF(График!AI7&gt;'Ночные Часы'!$B$2,График!AI7-'Ночные Часы'!$B$2,0))</f>
        <v>ОТ</v>
      </c>
      <c r="AS6" s="493" t="str">
        <f>IF(ISTEXT(График!AL7),График!AL7,IF(График!AL7&gt;'Ночные Часы'!$B$2,График!AL7-'Ночные Часы'!$B$2,0))</f>
        <v>ОТ</v>
      </c>
      <c r="AT6" s="493" t="str">
        <f>IF(ISTEXT(График!AO7),График!AO7,IF(График!AO7&gt;'Ночные Часы'!$B$2,График!AO7-'Ночные Часы'!$B$2,0))</f>
        <v>ОТ</v>
      </c>
      <c r="AU6" s="493" t="str">
        <f>IF(ISTEXT(График!AR7),График!AR7,IF(График!AR7&gt;'Ночные Часы'!$B$2,График!AR7-'Ночные Часы'!$B$2,0))</f>
        <v>ОТ</v>
      </c>
      <c r="AV6" s="493" t="str">
        <f>IF(ISTEXT(График!AU7),График!AU7,IF(График!AU7&gt;'Ночные Часы'!$B$2,График!AU7-'Ночные Часы'!$B$2,0))</f>
        <v>В</v>
      </c>
      <c r="AW6" s="493" t="str">
        <f>IF(ISTEXT(График!AX7),График!AX7,IF(График!AX7&gt;'Ночные Часы'!$B$2,График!AX7-'Ночные Часы'!$B$2,0))</f>
        <v>В</v>
      </c>
      <c r="AX6" s="493">
        <f>IF(ISTEXT(График!BA7),График!BA7,IF(График!BA7&gt;'Ночные Часы'!$B$2,График!BA7-'Ночные Часы'!$B$2,0))</f>
        <v>0</v>
      </c>
      <c r="AY6" s="493">
        <f>IF(ISTEXT(График!BD7),График!BD7,IF(График!BD7&gt;'Ночные Часы'!$B$2,График!BD7-'Ночные Часы'!$B$2,0))</f>
        <v>0</v>
      </c>
      <c r="AZ6" s="493">
        <f>IF(ISTEXT(График!BG7),График!BG7,IF(График!BG7&gt;'Ночные Часы'!$B$2,График!BG7-'Ночные Часы'!$B$2,0))</f>
        <v>0</v>
      </c>
      <c r="BA6" s="493">
        <f>IF(ISTEXT(График!BJ7),График!BJ7,IF(График!BJ7&gt;'Ночные Часы'!$B$2,График!BJ7-'Ночные Часы'!$B$2,0))</f>
        <v>0.10416666666666663</v>
      </c>
      <c r="BB6" s="493" t="str">
        <f>IF(ISTEXT(График!BM7),График!BM7,IF(График!BM7&gt;'Ночные Часы'!$B$2,График!BM7-'Ночные Часы'!$B$2,0))</f>
        <v>В</v>
      </c>
      <c r="BC6" s="493" t="str">
        <f>IF(ISTEXT(График!BP7),График!BP7,IF(График!BP7&gt;'Ночные Часы'!$B$2,График!BP7-'Ночные Часы'!$B$2,0))</f>
        <v>В</v>
      </c>
      <c r="BD6" s="493">
        <f>IF(ISTEXT(График!BS7),График!BS7,IF(График!BS7&gt;'Ночные Часы'!$B$2,График!BS7-'Ночные Часы'!$B$2,0))</f>
        <v>0</v>
      </c>
      <c r="BE6" s="493">
        <f>IF(ISTEXT(График!BV7),График!BV7,IF(График!BV7&gt;'Ночные Часы'!$B$2,График!BV7-'Ночные Часы'!$B$2,0))</f>
        <v>0</v>
      </c>
      <c r="BF6" s="493">
        <f>IF(ISTEXT(График!BY7),График!BY7,IF(График!BY7&gt;'Ночные Часы'!$B$2,График!BY7-'Ночные Часы'!$B$2,0))</f>
        <v>0.10416666666666663</v>
      </c>
      <c r="BG6" s="493">
        <f>IF(ISTEXT(График!CB7),График!CB7,IF(График!CB7&gt;'Ночные Часы'!$B$2,График!CB7-'Ночные Часы'!$B$2,0))</f>
        <v>0.10416666666666663</v>
      </c>
      <c r="BH6" s="493">
        <f>IF(ISTEXT(График!CE7),График!CE7,IF(График!CE7&gt;'Ночные Часы'!$B$2,График!CE7-'Ночные Часы'!$B$2,0))</f>
        <v>0.10416666666666663</v>
      </c>
      <c r="BI6" s="493" t="str">
        <f>IF(ISTEXT(График!CH7),График!CH7,IF(График!CH7&gt;'Ночные Часы'!$B$2,График!CH7-'Ночные Часы'!$B$2,0))</f>
        <v>В</v>
      </c>
      <c r="BJ6" s="493" t="str">
        <f>IF(ISTEXT(График!CK7),График!CK7,IF(График!CK7&gt;'Ночные Часы'!$B$2,График!CK7-'Ночные Часы'!$B$2,0))</f>
        <v>В</v>
      </c>
      <c r="BK6" s="493">
        <f>IF(ISTEXT(График!CN7),График!CN7,IF(График!CN7&gt;'Ночные Часы'!$B$2,График!CN7-'Ночные Часы'!$B$2,0))</f>
        <v>0</v>
      </c>
      <c r="BL6" s="493">
        <f>IF(ISTEXT(График!CQ7),График!CQ7,IF(График!CQ7&gt;'Ночные Часы'!$B$2,График!CQ7-'Ночные Часы'!$B$2,0))</f>
        <v>0</v>
      </c>
      <c r="BM6" s="493">
        <f>IF(ISTEXT(График!CT7),График!CT7,IF(График!CT7&gt;'Ночные Часы'!$B$2,График!CT7-'Ночные Часы'!$B$2,0))</f>
        <v>0</v>
      </c>
    </row>
    <row r="7" spans="1:65" x14ac:dyDescent="0.25">
      <c r="A7" s="8">
        <f>VLOOKUP(B7,'Список КК'!$M$2:$N$377,2,TRUE)</f>
        <v>30228</v>
      </c>
      <c r="B7" s="9" t="str">
        <f>График!C8</f>
        <v>Будюкина Ирина Вячеславовна</v>
      </c>
      <c r="C7" s="493">
        <f t="shared" si="5"/>
        <v>0</v>
      </c>
      <c r="D7" s="493">
        <f t="shared" si="6"/>
        <v>0.125</v>
      </c>
      <c r="E7" s="493">
        <f t="shared" si="7"/>
        <v>0.125</v>
      </c>
      <c r="F7" s="493">
        <f t="shared" si="8"/>
        <v>0</v>
      </c>
      <c r="G7" s="493">
        <f t="shared" si="9"/>
        <v>0</v>
      </c>
      <c r="H7" s="493">
        <f t="shared" si="10"/>
        <v>0</v>
      </c>
      <c r="I7" s="493">
        <f t="shared" si="11"/>
        <v>0</v>
      </c>
      <c r="J7" s="493">
        <f t="shared" si="12"/>
        <v>0</v>
      </c>
      <c r="K7" s="493">
        <f t="shared" si="13"/>
        <v>0.125</v>
      </c>
      <c r="L7" s="493">
        <f t="shared" si="14"/>
        <v>0</v>
      </c>
      <c r="M7" s="493">
        <f t="shared" si="15"/>
        <v>0</v>
      </c>
      <c r="N7" s="493">
        <f t="shared" si="16"/>
        <v>0</v>
      </c>
      <c r="O7" s="493">
        <f t="shared" si="17"/>
        <v>0</v>
      </c>
      <c r="P7" s="493">
        <f t="shared" si="18"/>
        <v>0</v>
      </c>
      <c r="Q7" s="493">
        <f t="shared" si="19"/>
        <v>0</v>
      </c>
      <c r="R7" s="493">
        <f t="shared" si="20"/>
        <v>0</v>
      </c>
      <c r="S7" s="493">
        <f t="shared" si="21"/>
        <v>0</v>
      </c>
      <c r="T7" s="493">
        <f t="shared" si="22"/>
        <v>0</v>
      </c>
      <c r="U7" s="493">
        <f t="shared" si="23"/>
        <v>8.3333333333333329E-2</v>
      </c>
      <c r="V7" s="493">
        <f t="shared" si="24"/>
        <v>0.125</v>
      </c>
      <c r="W7" s="493">
        <f t="shared" si="25"/>
        <v>0</v>
      </c>
      <c r="X7" s="493">
        <f t="shared" si="26"/>
        <v>0</v>
      </c>
      <c r="Y7" s="493">
        <f t="shared" si="27"/>
        <v>0</v>
      </c>
      <c r="Z7" s="493">
        <f t="shared" si="28"/>
        <v>0</v>
      </c>
      <c r="AA7" s="493">
        <f t="shared" si="29"/>
        <v>0</v>
      </c>
      <c r="AB7" s="493">
        <f t="shared" si="30"/>
        <v>0</v>
      </c>
      <c r="AC7" s="493">
        <f t="shared" si="31"/>
        <v>0</v>
      </c>
      <c r="AD7" s="493">
        <f t="shared" si="32"/>
        <v>8.3333333333333329E-2</v>
      </c>
      <c r="AE7" s="493">
        <f t="shared" si="33"/>
        <v>8.3333333333333329E-2</v>
      </c>
      <c r="AF7" s="493">
        <f t="shared" si="34"/>
        <v>8.3333333333333329E-2</v>
      </c>
      <c r="AG7" s="493">
        <f t="shared" si="35"/>
        <v>0</v>
      </c>
      <c r="AH7" s="494">
        <f t="shared" si="36"/>
        <v>0.83333333333333337</v>
      </c>
      <c r="AI7" s="493">
        <f>IF(ISTEXT(График!H8),График!H8,IF(График!H8&gt;'Ночные Часы'!$B$2,График!H8-'Ночные Часы'!$B$2,0))</f>
        <v>0</v>
      </c>
      <c r="AJ7" s="493">
        <f>IF(ISTEXT(График!K8),График!K8,IF(График!K8&gt;'Ночные Часы'!$B$2,График!K8-'Ночные Часы'!$B$2,0))</f>
        <v>0.10416666666666663</v>
      </c>
      <c r="AK7" s="493">
        <f>IF(ISTEXT(График!N8),График!N8,IF(График!N8&gt;'Ночные Часы'!$B$2,График!N8-'Ночные Часы'!$B$2,0))</f>
        <v>0.10416666666666663</v>
      </c>
      <c r="AL7" s="493" t="str">
        <f>IF(ISTEXT(График!Q8),График!Q8,IF(График!Q8&gt;'Ночные Часы'!$B$2,График!Q8-'Ночные Часы'!$B$2,0))</f>
        <v>В</v>
      </c>
      <c r="AM7" s="493" t="str">
        <f>IF(ISTEXT(График!T8),График!T8,IF(График!T8&gt;'Ночные Часы'!$B$2,График!T8-'Ночные Часы'!$B$2,0))</f>
        <v>В</v>
      </c>
      <c r="AN7" s="493">
        <f>IF(ISTEXT(График!W8),График!W8,IF(График!W8&gt;'Ночные Часы'!$B$2,График!W8-'Ночные Часы'!$B$2,0))</f>
        <v>0</v>
      </c>
      <c r="AO7" s="493">
        <f>IF(ISTEXT(График!Z8),График!Z8,IF(График!Z8&gt;'Ночные Часы'!$B$2,График!Z8-'Ночные Часы'!$B$2,0))</f>
        <v>0</v>
      </c>
      <c r="AP7" s="493">
        <f>IF(ISTEXT(График!AC8),График!AC8,IF(График!AC8&gt;'Ночные Часы'!$B$2,График!AC8-'Ночные Часы'!$B$2,0))</f>
        <v>0</v>
      </c>
      <c r="AQ7" s="493">
        <f>IF(ISTEXT(График!AF8),График!AF8,IF(График!AF8&gt;'Ночные Часы'!$B$2,График!AF8-'Ночные Часы'!$B$2,0))</f>
        <v>0.10416666666666663</v>
      </c>
      <c r="AR7" s="493" t="str">
        <f>IF(ISTEXT(График!AI8),График!AI8,IF(График!AI8&gt;'Ночные Часы'!$B$2,График!AI8-'Ночные Часы'!$B$2,0))</f>
        <v>В</v>
      </c>
      <c r="AS7" s="493" t="str">
        <f>IF(ISTEXT(График!AL8),График!AL8,IF(График!AL8&gt;'Ночные Часы'!$B$2,График!AL8-'Ночные Часы'!$B$2,0))</f>
        <v>В</v>
      </c>
      <c r="AT7" s="493">
        <f>IF(ISTEXT(График!AO8),График!AO8,IF(График!AO8&gt;'Ночные Часы'!$B$2,График!AO8-'Ночные Часы'!$B$2,0))</f>
        <v>0</v>
      </c>
      <c r="AU7" s="493">
        <f>IF(ISTEXT(График!AR8),График!AR8,IF(График!AR8&gt;'Ночные Часы'!$B$2,График!AR8-'Ночные Часы'!$B$2,0))</f>
        <v>0</v>
      </c>
      <c r="AV7" s="493">
        <f>IF(ISTEXT(График!AU8),График!AU8,IF(График!AU8&gt;'Ночные Часы'!$B$2,График!AU8-'Ночные Часы'!$B$2,0))</f>
        <v>0</v>
      </c>
      <c r="AW7" s="493" t="str">
        <f>IF(ISTEXT(График!AX8),График!AX8,IF(График!AX8&gt;'Ночные Часы'!$B$2,График!AX8-'Ночные Часы'!$B$2,0))</f>
        <v>В</v>
      </c>
      <c r="AX7" s="493" t="str">
        <f>IF(ISTEXT(График!BA8),График!BA8,IF(График!BA8&gt;'Ночные Часы'!$B$2,График!BA8-'Ночные Часы'!$B$2,0))</f>
        <v>В</v>
      </c>
      <c r="AY7" s="493">
        <f>IF(ISTEXT(График!BD8),График!BD8,IF(График!BD8&gt;'Ночные Часы'!$B$2,График!BD8-'Ночные Часы'!$B$2,0))</f>
        <v>0</v>
      </c>
      <c r="AZ7" s="493">
        <f>IF(ISTEXT(График!BG8),График!BG8,IF(График!BG8&gt;'Ночные Часы'!$B$2,График!BG8-'Ночные Часы'!$B$2,0))</f>
        <v>0</v>
      </c>
      <c r="BA7" s="493">
        <f>IF(ISTEXT(График!BJ8),График!BJ8,IF(График!BJ8&gt;'Ночные Часы'!$B$2,График!BJ8-'Ночные Часы'!$B$2,0))</f>
        <v>8.333333333333337E-2</v>
      </c>
      <c r="BB7" s="493">
        <f>IF(ISTEXT(График!BM8),График!BM8,IF(График!BM8&gt;'Ночные Часы'!$B$2,График!BM8-'Ночные Часы'!$B$2,0))</f>
        <v>0.10416666666666663</v>
      </c>
      <c r="BC7" s="493" t="str">
        <f>IF(ISTEXT(График!BP8),График!BP8,IF(График!BP8&gt;'Ночные Часы'!$B$2,График!BP8-'Ночные Часы'!$B$2,0))</f>
        <v>В</v>
      </c>
      <c r="BD7" s="493" t="str">
        <f>IF(ISTEXT(График!BS8),График!BS8,IF(График!BS8&gt;'Ночные Часы'!$B$2,График!BS8-'Ночные Часы'!$B$2,0))</f>
        <v>В</v>
      </c>
      <c r="BE7" s="493">
        <f>IF(ISTEXT(График!BV8),График!BV8,IF(График!BV8&gt;'Ночные Часы'!$B$2,График!BV8-'Ночные Часы'!$B$2,0))</f>
        <v>0</v>
      </c>
      <c r="BF7" s="493">
        <f>IF(ISTEXT(График!BY8),График!BY8,IF(График!BY8&gt;'Ночные Часы'!$B$2,График!BY8-'Ночные Часы'!$B$2,0))</f>
        <v>0</v>
      </c>
      <c r="BG7" s="493">
        <f>IF(ISTEXT(График!CB8),График!CB8,IF(График!CB8&gt;'Ночные Часы'!$B$2,График!CB8-'Ночные Часы'!$B$2,0))</f>
        <v>0</v>
      </c>
      <c r="BH7" s="493">
        <f>IF(ISTEXT(График!CE8),График!CE8,IF(График!CE8&gt;'Ночные Часы'!$B$2,График!CE8-'Ночные Часы'!$B$2,0))</f>
        <v>0</v>
      </c>
      <c r="BI7" s="493" t="str">
        <f>IF(ISTEXT(График!CH8),График!CH8,IF(График!CH8&gt;'Ночные Часы'!$B$2,График!CH8-'Ночные Часы'!$B$2,0))</f>
        <v>В</v>
      </c>
      <c r="BJ7" s="493">
        <f>IF(ISTEXT(График!CK8),График!CK8,IF(График!CK8&gt;'Ночные Часы'!$B$2,График!CK8-'Ночные Часы'!$B$2,0))</f>
        <v>8.333333333333337E-2</v>
      </c>
      <c r="BK7" s="493">
        <f>IF(ISTEXT(График!CN8),График!CN8,IF(График!CN8&gt;'Ночные Часы'!$B$2,График!CN8-'Ночные Часы'!$B$2,0))</f>
        <v>8.333333333333337E-2</v>
      </c>
      <c r="BL7" s="493">
        <f>IF(ISTEXT(График!CQ8),График!CQ8,IF(График!CQ8&gt;'Ночные Часы'!$B$2,График!CQ8-'Ночные Часы'!$B$2,0))</f>
        <v>8.333333333333337E-2</v>
      </c>
      <c r="BM7" s="493">
        <f>IF(ISTEXT(График!CT8),График!CT8,IF(График!CT8&gt;'Ночные Часы'!$B$2,График!CT8-'Ночные Часы'!$B$2,0))</f>
        <v>0</v>
      </c>
    </row>
    <row r="8" spans="1:65" x14ac:dyDescent="0.25">
      <c r="A8" s="8">
        <f>VLOOKUP(B8,'Список КК'!$M$2:$N$377,2,TRUE)</f>
        <v>41717</v>
      </c>
      <c r="B8" s="9" t="str">
        <f>График!C9</f>
        <v>Виноградова Надежда Витальевна</v>
      </c>
      <c r="C8" s="493">
        <f t="shared" si="5"/>
        <v>0</v>
      </c>
      <c r="D8" s="493">
        <f t="shared" si="6"/>
        <v>0</v>
      </c>
      <c r="E8" s="493">
        <f t="shared" si="7"/>
        <v>0</v>
      </c>
      <c r="F8" s="493">
        <f t="shared" si="8"/>
        <v>0</v>
      </c>
      <c r="G8" s="493">
        <f t="shared" si="9"/>
        <v>0</v>
      </c>
      <c r="H8" s="493">
        <f t="shared" si="10"/>
        <v>0</v>
      </c>
      <c r="I8" s="493">
        <f t="shared" si="11"/>
        <v>0</v>
      </c>
      <c r="J8" s="493">
        <f t="shared" si="12"/>
        <v>0</v>
      </c>
      <c r="K8" s="493">
        <f t="shared" si="13"/>
        <v>0</v>
      </c>
      <c r="L8" s="493">
        <f t="shared" si="14"/>
        <v>0</v>
      </c>
      <c r="M8" s="493">
        <f t="shared" si="15"/>
        <v>0</v>
      </c>
      <c r="N8" s="493">
        <f t="shared" si="16"/>
        <v>0</v>
      </c>
      <c r="O8" s="493">
        <f t="shared" si="17"/>
        <v>0</v>
      </c>
      <c r="P8" s="493">
        <f t="shared" si="18"/>
        <v>0</v>
      </c>
      <c r="Q8" s="493">
        <f t="shared" si="19"/>
        <v>0</v>
      </c>
      <c r="R8" s="493">
        <f t="shared" si="20"/>
        <v>8.3333333333333329E-2</v>
      </c>
      <c r="S8" s="493">
        <f t="shared" si="21"/>
        <v>8.3333333333333329E-2</v>
      </c>
      <c r="T8" s="493">
        <f t="shared" si="22"/>
        <v>0.125</v>
      </c>
      <c r="U8" s="493">
        <f t="shared" si="23"/>
        <v>0</v>
      </c>
      <c r="V8" s="493">
        <f t="shared" si="24"/>
        <v>0</v>
      </c>
      <c r="W8" s="493">
        <f t="shared" si="25"/>
        <v>0</v>
      </c>
      <c r="X8" s="493">
        <f t="shared" si="26"/>
        <v>8.3333333333333329E-2</v>
      </c>
      <c r="Y8" s="493">
        <f t="shared" si="27"/>
        <v>0.125</v>
      </c>
      <c r="Z8" s="493">
        <f t="shared" si="28"/>
        <v>0.125</v>
      </c>
      <c r="AA8" s="493">
        <f t="shared" si="29"/>
        <v>0</v>
      </c>
      <c r="AB8" s="493">
        <f t="shared" si="30"/>
        <v>0</v>
      </c>
      <c r="AC8" s="493">
        <f t="shared" si="31"/>
        <v>0</v>
      </c>
      <c r="AD8" s="493">
        <f t="shared" si="32"/>
        <v>0</v>
      </c>
      <c r="AE8" s="493">
        <f t="shared" si="33"/>
        <v>8.3333333333333329E-2</v>
      </c>
      <c r="AF8" s="493">
        <f t="shared" si="34"/>
        <v>8.3333333333333329E-2</v>
      </c>
      <c r="AG8" s="493">
        <f t="shared" si="35"/>
        <v>0</v>
      </c>
      <c r="AH8" s="494">
        <f t="shared" si="36"/>
        <v>0.79166666666666674</v>
      </c>
      <c r="AI8" s="493" t="str">
        <f>IF(ISTEXT(График!H9),График!H9,IF(График!H9&gt;'Ночные Часы'!$B$2,График!H9-'Ночные Часы'!$B$2,0))</f>
        <v>В</v>
      </c>
      <c r="AJ8" s="493" t="str">
        <f>IF(ISTEXT(График!K9),График!K9,IF(График!K9&gt;'Ночные Часы'!$B$2,График!K9-'Ночные Часы'!$B$2,0))</f>
        <v>ОТ</v>
      </c>
      <c r="AK8" s="493" t="str">
        <f>IF(ISTEXT(График!N9),График!N9,IF(График!N9&gt;'Ночные Часы'!$B$2,График!N9-'Ночные Часы'!$B$2,0))</f>
        <v>ОТ</v>
      </c>
      <c r="AL8" s="493" t="str">
        <f>IF(ISTEXT(График!Q9),График!Q9,IF(График!Q9&gt;'Ночные Часы'!$B$2,График!Q9-'Ночные Часы'!$B$2,0))</f>
        <v>ОТ</v>
      </c>
      <c r="AM8" s="493" t="str">
        <f>IF(ISTEXT(График!T9),График!T9,IF(График!T9&gt;'Ночные Часы'!$B$2,График!T9-'Ночные Часы'!$B$2,0))</f>
        <v>ОТ</v>
      </c>
      <c r="AN8" s="493" t="str">
        <f>IF(ISTEXT(График!W9),График!W9,IF(График!W9&gt;'Ночные Часы'!$B$2,График!W9-'Ночные Часы'!$B$2,0))</f>
        <v>ОТ</v>
      </c>
      <c r="AO8" s="493" t="str">
        <f>IF(ISTEXT(График!Z9),График!Z9,IF(График!Z9&gt;'Ночные Часы'!$B$2,График!Z9-'Ночные Часы'!$B$2,0))</f>
        <v>В</v>
      </c>
      <c r="AP8" s="493" t="str">
        <f>IF(ISTEXT(График!AC9),График!AC9,IF(График!AC9&gt;'Ночные Часы'!$B$2,График!AC9-'Ночные Часы'!$B$2,0))</f>
        <v>В</v>
      </c>
      <c r="AQ8" s="493" t="str">
        <f>IF(ISTEXT(График!AF9),График!AF9,IF(График!AF9&gt;'Ночные Часы'!$B$2,График!AF9-'Ночные Часы'!$B$2,0))</f>
        <v>ОТ</v>
      </c>
      <c r="AR8" s="493" t="str">
        <f>IF(ISTEXT(График!AI9),График!AI9,IF(График!AI9&gt;'Ночные Часы'!$B$2,График!AI9-'Ночные Часы'!$B$2,0))</f>
        <v>ОТ</v>
      </c>
      <c r="AS8" s="493" t="str">
        <f>IF(ISTEXT(График!AL9),График!AL9,IF(График!AL9&gt;'Ночные Часы'!$B$2,График!AL9-'Ночные Часы'!$B$2,0))</f>
        <v>ОТ</v>
      </c>
      <c r="AT8" s="493" t="str">
        <f>IF(ISTEXT(График!AO9),График!AO9,IF(График!AO9&gt;'Ночные Часы'!$B$2,График!AO9-'Ночные Часы'!$B$2,0))</f>
        <v>ОТ</v>
      </c>
      <c r="AU8" s="493" t="str">
        <f>IF(ISTEXT(График!AR9),График!AR9,IF(График!AR9&gt;'Ночные Часы'!$B$2,График!AR9-'Ночные Часы'!$B$2,0))</f>
        <v>ОТ</v>
      </c>
      <c r="AV8" s="493" t="str">
        <f>IF(ISTEXT(График!AU9),График!AU9,IF(График!AU9&gt;'Ночные Часы'!$B$2,График!AU9-'Ночные Часы'!$B$2,0))</f>
        <v>В</v>
      </c>
      <c r="AW8" s="493" t="str">
        <f>IF(ISTEXT(График!AX9),График!AX9,IF(График!AX9&gt;'Ночные Часы'!$B$2,График!AX9-'Ночные Часы'!$B$2,0))</f>
        <v>В</v>
      </c>
      <c r="AX8" s="493">
        <f>IF(ISTEXT(График!BA9),График!BA9,IF(График!BA9&gt;'Ночные Часы'!$B$2,График!BA9-'Ночные Часы'!$B$2,0))</f>
        <v>8.333333333333337E-2</v>
      </c>
      <c r="AY8" s="493">
        <f>IF(ISTEXT(График!BD9),График!BD9,IF(График!BD9&gt;'Ночные Часы'!$B$2,График!BD9-'Ночные Часы'!$B$2,0))</f>
        <v>8.333333333333337E-2</v>
      </c>
      <c r="AZ8" s="493">
        <f>IF(ISTEXT(График!BG9),График!BG9,IF(График!BG9&gt;'Ночные Часы'!$B$2,График!BG9-'Ночные Часы'!$B$2,0))</f>
        <v>0.10416666666666663</v>
      </c>
      <c r="BA8" s="493" t="str">
        <f>IF(ISTEXT(График!BJ9),График!BJ9,IF(График!BJ9&gt;'Ночные Часы'!$B$2,График!BJ9-'Ночные Часы'!$B$2,0))</f>
        <v>В</v>
      </c>
      <c r="BB8" s="493" t="str">
        <f>IF(ISTEXT(График!BM9),График!BM9,IF(График!BM9&gt;'Ночные Часы'!$B$2,График!BM9-'Ночные Часы'!$B$2,0))</f>
        <v>В</v>
      </c>
      <c r="BC8" s="493">
        <f>IF(ISTEXT(График!BP9),График!BP9,IF(График!BP9&gt;'Ночные Часы'!$B$2,График!BP9-'Ночные Часы'!$B$2,0))</f>
        <v>0</v>
      </c>
      <c r="BD8" s="493">
        <f>IF(ISTEXT(График!BS9),График!BS9,IF(График!BS9&gt;'Ночные Часы'!$B$2,График!BS9-'Ночные Часы'!$B$2,0))</f>
        <v>8.333333333333337E-2</v>
      </c>
      <c r="BE8" s="493">
        <f>IF(ISTEXT(График!BV9),График!BV9,IF(График!BV9&gt;'Ночные Часы'!$B$2,График!BV9-'Ночные Часы'!$B$2,0))</f>
        <v>0.10416666666666663</v>
      </c>
      <c r="BF8" s="493">
        <f>IF(ISTEXT(График!BY9),График!BY9,IF(График!BY9&gt;'Ночные Часы'!$B$2,График!BY9-'Ночные Часы'!$B$2,0))</f>
        <v>0.10416666666666663</v>
      </c>
      <c r="BG8" s="493" t="str">
        <f>IF(ISTEXT(График!CB9),График!CB9,IF(График!CB9&gt;'Ночные Часы'!$B$2,График!CB9-'Ночные Часы'!$B$2,0))</f>
        <v>В</v>
      </c>
      <c r="BH8" s="493" t="str">
        <f>IF(ISTEXT(График!CE9),График!CE9,IF(График!CE9&gt;'Ночные Часы'!$B$2,График!CE9-'Ночные Часы'!$B$2,0))</f>
        <v>В</v>
      </c>
      <c r="BI8" s="493">
        <f>IF(ISTEXT(График!CH9),График!CH9,IF(График!CH9&gt;'Ночные Часы'!$B$2,График!CH9-'Ночные Часы'!$B$2,0))</f>
        <v>0</v>
      </c>
      <c r="BJ8" s="493">
        <f>IF(ISTEXT(График!CK9),График!CK9,IF(График!CK9&gt;'Ночные Часы'!$B$2,График!CK9-'Ночные Часы'!$B$2,0))</f>
        <v>0</v>
      </c>
      <c r="BK8" s="493">
        <f>IF(ISTEXT(График!CN9),График!CN9,IF(График!CN9&gt;'Ночные Часы'!$B$2,График!CN9-'Ночные Часы'!$B$2,0))</f>
        <v>8.333333333333337E-2</v>
      </c>
      <c r="BL8" s="493">
        <f>IF(ISTEXT(График!CQ9),График!CQ9,IF(График!CQ9&gt;'Ночные Часы'!$B$2,График!CQ9-'Ночные Часы'!$B$2,0))</f>
        <v>8.333333333333337E-2</v>
      </c>
      <c r="BM8" s="493">
        <f>IF(ISTEXT(График!CT9),График!CT9,IF(График!CT9&gt;'Ночные Часы'!$B$2,График!CT9-'Ночные Часы'!$B$2,0))</f>
        <v>0</v>
      </c>
    </row>
    <row r="9" spans="1:65" x14ac:dyDescent="0.25">
      <c r="A9" s="8">
        <f>VLOOKUP(B9,'Список КК'!$M$2:$N$377,2,TRUE)</f>
        <v>4010</v>
      </c>
      <c r="B9" s="9" t="str">
        <f>График!C10</f>
        <v>Галанова Екатерина Анатольевна</v>
      </c>
      <c r="C9" s="493">
        <f t="shared" si="5"/>
        <v>0</v>
      </c>
      <c r="D9" s="493">
        <f t="shared" si="6"/>
        <v>0</v>
      </c>
      <c r="E9" s="493">
        <f t="shared" si="7"/>
        <v>0</v>
      </c>
      <c r="F9" s="493">
        <f t="shared" si="8"/>
        <v>0</v>
      </c>
      <c r="G9" s="493">
        <f t="shared" si="9"/>
        <v>0</v>
      </c>
      <c r="H9" s="493">
        <f t="shared" si="10"/>
        <v>0</v>
      </c>
      <c r="I9" s="493">
        <f t="shared" si="11"/>
        <v>0</v>
      </c>
      <c r="J9" s="493">
        <f t="shared" si="12"/>
        <v>0.125</v>
      </c>
      <c r="K9" s="493">
        <f t="shared" si="13"/>
        <v>0.125</v>
      </c>
      <c r="L9" s="493">
        <f t="shared" si="14"/>
        <v>0</v>
      </c>
      <c r="M9" s="493">
        <f t="shared" si="15"/>
        <v>0</v>
      </c>
      <c r="N9" s="493">
        <f t="shared" si="16"/>
        <v>0</v>
      </c>
      <c r="O9" s="493">
        <f t="shared" si="17"/>
        <v>0.125</v>
      </c>
      <c r="P9" s="493">
        <f t="shared" si="18"/>
        <v>0</v>
      </c>
      <c r="Q9" s="493">
        <f t="shared" si="19"/>
        <v>0</v>
      </c>
      <c r="R9" s="493">
        <f t="shared" si="20"/>
        <v>0</v>
      </c>
      <c r="S9" s="493">
        <f t="shared" si="21"/>
        <v>0</v>
      </c>
      <c r="T9" s="493">
        <f t="shared" si="22"/>
        <v>0</v>
      </c>
      <c r="U9" s="493">
        <f t="shared" si="23"/>
        <v>0</v>
      </c>
      <c r="V9" s="493">
        <f t="shared" si="24"/>
        <v>0</v>
      </c>
      <c r="W9" s="493">
        <f t="shared" si="25"/>
        <v>0</v>
      </c>
      <c r="X9" s="493">
        <f t="shared" si="26"/>
        <v>8.3333333333333329E-2</v>
      </c>
      <c r="Y9" s="493">
        <f t="shared" si="27"/>
        <v>0</v>
      </c>
      <c r="Z9" s="493">
        <f t="shared" si="28"/>
        <v>0</v>
      </c>
      <c r="AA9" s="493">
        <f t="shared" si="29"/>
        <v>0</v>
      </c>
      <c r="AB9" s="493">
        <f t="shared" si="30"/>
        <v>0</v>
      </c>
      <c r="AC9" s="493">
        <f t="shared" si="31"/>
        <v>0</v>
      </c>
      <c r="AD9" s="493">
        <f t="shared" si="32"/>
        <v>0</v>
      </c>
      <c r="AE9" s="493">
        <f t="shared" si="33"/>
        <v>0.125</v>
      </c>
      <c r="AF9" s="493">
        <f t="shared" si="34"/>
        <v>0</v>
      </c>
      <c r="AG9" s="493">
        <f t="shared" si="35"/>
        <v>0</v>
      </c>
      <c r="AH9" s="494">
        <f t="shared" si="36"/>
        <v>0.58333333333333326</v>
      </c>
      <c r="AI9" s="493" t="str">
        <f>IF(ISTEXT(График!H10),График!H10,IF(График!H10&gt;'Ночные Часы'!$B$2,График!H10-'Ночные Часы'!$B$2,0))</f>
        <v>В</v>
      </c>
      <c r="AJ9" s="493">
        <f>IF(ISTEXT(График!K10),График!K10,IF(График!K10&gt;'Ночные Часы'!$B$2,График!K10-'Ночные Часы'!$B$2,0))</f>
        <v>0</v>
      </c>
      <c r="AK9" s="493">
        <f>IF(ISTEXT(График!N10),График!N10,IF(График!N10&gt;'Ночные Часы'!$B$2,График!N10-'Ночные Часы'!$B$2,0))</f>
        <v>0</v>
      </c>
      <c r="AL9" s="493">
        <f>IF(ISTEXT(График!Q10),График!Q10,IF(График!Q10&gt;'Ночные Часы'!$B$2,График!Q10-'Ночные Часы'!$B$2,0))</f>
        <v>0</v>
      </c>
      <c r="AM9" s="493">
        <f>IF(ISTEXT(График!T10),График!T10,IF(График!T10&gt;'Ночные Часы'!$B$2,График!T10-'Ночные Часы'!$B$2,0))</f>
        <v>0</v>
      </c>
      <c r="AN9" s="493" t="str">
        <f>IF(ISTEXT(График!W10),График!W10,IF(График!W10&gt;'Ночные Часы'!$B$2,График!W10-'Ночные Часы'!$B$2,0))</f>
        <v>В</v>
      </c>
      <c r="AO9" s="493">
        <f>IF(ISTEXT(График!Z10),График!Z10,IF(График!Z10&gt;'Ночные Часы'!$B$2,График!Z10-'Ночные Часы'!$B$2,0))</f>
        <v>0</v>
      </c>
      <c r="AP9" s="493">
        <f>IF(ISTEXT(График!AC10),График!AC10,IF(График!AC10&gt;'Ночные Часы'!$B$2,График!AC10-'Ночные Часы'!$B$2,0))</f>
        <v>0.10416666666666663</v>
      </c>
      <c r="AQ9" s="493">
        <f>IF(ISTEXT(График!AF10),График!AF10,IF(График!AF10&gt;'Ночные Часы'!$B$2,График!AF10-'Ночные Часы'!$B$2,0))</f>
        <v>0.10416666666666663</v>
      </c>
      <c r="AR9" s="493" t="str">
        <f>IF(ISTEXT(График!AI10),График!AI10,IF(График!AI10&gt;'Ночные Часы'!$B$2,График!AI10-'Ночные Часы'!$B$2,0))</f>
        <v>В</v>
      </c>
      <c r="AS9" s="493" t="str">
        <f>IF(ISTEXT(График!AL10),График!AL10,IF(График!AL10&gt;'Ночные Часы'!$B$2,График!AL10-'Ночные Часы'!$B$2,0))</f>
        <v>В</v>
      </c>
      <c r="AT9" s="493">
        <f>IF(ISTEXT(График!AO10),График!AO10,IF(График!AO10&gt;'Ночные Часы'!$B$2,График!AO10-'Ночные Часы'!$B$2,0))</f>
        <v>0</v>
      </c>
      <c r="AU9" s="493">
        <f>IF(ISTEXT(График!AR10),График!AR10,IF(График!AR10&gt;'Ночные Часы'!$B$2,График!AR10-'Ночные Часы'!$B$2,0))</f>
        <v>0.10416666666666663</v>
      </c>
      <c r="AV9" s="493" t="str">
        <f>IF(ISTEXT(График!AU10),График!AU10,IF(График!AU10&gt;'Ночные Часы'!$B$2,График!AU10-'Ночные Часы'!$B$2,0))</f>
        <v>В</v>
      </c>
      <c r="AW9" s="493" t="str">
        <f>IF(ISTEXT(График!AX10),График!AX10,IF(График!AX10&gt;'Ночные Часы'!$B$2,График!AX10-'Ночные Часы'!$B$2,0))</f>
        <v>В</v>
      </c>
      <c r="AX9" s="493">
        <f>IF(ISTEXT(График!BA10),График!BA10,IF(График!BA10&gt;'Ночные Часы'!$B$2,График!BA10-'Ночные Часы'!$B$2,0))</f>
        <v>0</v>
      </c>
      <c r="AY9" s="493">
        <f>IF(ISTEXT(График!BD10),График!BD10,IF(График!BD10&gt;'Ночные Часы'!$B$2,График!BD10-'Ночные Часы'!$B$2,0))</f>
        <v>0</v>
      </c>
      <c r="AZ9" s="493" t="str">
        <f>IF(ISTEXT(График!BG10),График!BG10,IF(График!BG10&gt;'Ночные Часы'!$B$2,График!BG10-'Ночные Часы'!$B$2,0))</f>
        <v>В</v>
      </c>
      <c r="BA9" s="493">
        <f>IF(ISTEXT(График!BJ10),График!BJ10,IF(График!BJ10&gt;'Ночные Часы'!$B$2,График!BJ10-'Ночные Часы'!$B$2,0))</f>
        <v>0</v>
      </c>
      <c r="BB9" s="493">
        <f>IF(ISTEXT(График!BM10),График!BM10,IF(График!BM10&gt;'Ночные Часы'!$B$2,График!BM10-'Ночные Часы'!$B$2,0))</f>
        <v>0</v>
      </c>
      <c r="BC9" s="493">
        <f>IF(ISTEXT(График!BP10),График!BP10,IF(График!BP10&gt;'Ночные Часы'!$B$2,График!BP10-'Ночные Часы'!$B$2,0))</f>
        <v>0</v>
      </c>
      <c r="BD9" s="493">
        <f>IF(ISTEXT(График!BS10),График!BS10,IF(График!BS10&gt;'Ночные Часы'!$B$2,График!BS10-'Ночные Часы'!$B$2,0))</f>
        <v>8.333333333333337E-2</v>
      </c>
      <c r="BE9" s="493" t="str">
        <f>IF(ISTEXT(График!BV10),График!BV10,IF(График!BV10&gt;'Ночные Часы'!$B$2,График!BV10-'Ночные Часы'!$B$2,0))</f>
        <v>В</v>
      </c>
      <c r="BF9" s="493" t="str">
        <f>IF(ISTEXT(График!BY10),График!BY10,IF(График!BY10&gt;'Ночные Часы'!$B$2,График!BY10-'Ночные Часы'!$B$2,0))</f>
        <v>В</v>
      </c>
      <c r="BG9" s="493">
        <f>IF(ISTEXT(График!CB10),График!CB10,IF(График!CB10&gt;'Ночные Часы'!$B$2,График!CB10-'Ночные Часы'!$B$2,0))</f>
        <v>0</v>
      </c>
      <c r="BH9" s="493">
        <f>IF(ISTEXT(График!CE10),График!CE10,IF(График!CE10&gt;'Ночные Часы'!$B$2,График!CE10-'Ночные Часы'!$B$2,0))</f>
        <v>0</v>
      </c>
      <c r="BI9" s="493">
        <f>IF(ISTEXT(График!CH10),График!CH10,IF(График!CH10&gt;'Ночные Часы'!$B$2,График!CH10-'Ночные Часы'!$B$2,0))</f>
        <v>0</v>
      </c>
      <c r="BJ9" s="493">
        <f>IF(ISTEXT(График!CK10),График!CK10,IF(График!CK10&gt;'Ночные Часы'!$B$2,График!CK10-'Ночные Часы'!$B$2,0))</f>
        <v>0</v>
      </c>
      <c r="BK9" s="493">
        <f>IF(ISTEXT(График!CN10),График!CN10,IF(График!CN10&gt;'Ночные Часы'!$B$2,График!CN10-'Ночные Часы'!$B$2,0))</f>
        <v>0.10416666666666663</v>
      </c>
      <c r="BL9" s="493" t="str">
        <f>IF(ISTEXT(График!CQ10),График!CQ10,IF(График!CQ10&gt;'Ночные Часы'!$B$2,График!CQ10-'Ночные Часы'!$B$2,0))</f>
        <v>В</v>
      </c>
      <c r="BM9" s="493">
        <f>IF(ISTEXT(График!CT10),График!CT10,IF(График!CT10&gt;'Ночные Часы'!$B$2,График!CT10-'Ночные Часы'!$B$2,0))</f>
        <v>0</v>
      </c>
    </row>
    <row r="10" spans="1:65" x14ac:dyDescent="0.25">
      <c r="A10" s="8">
        <f>VLOOKUP(B10,'Список КК'!$M$2:$N$377,2,TRUE)</f>
        <v>867</v>
      </c>
      <c r="B10" s="9" t="str">
        <f>График!C11</f>
        <v>Галко Фаина Николаевна</v>
      </c>
      <c r="C10" s="493">
        <f t="shared" si="5"/>
        <v>0</v>
      </c>
      <c r="D10" s="493">
        <f t="shared" si="6"/>
        <v>0</v>
      </c>
      <c r="E10" s="493">
        <f t="shared" si="7"/>
        <v>0</v>
      </c>
      <c r="F10" s="493">
        <f t="shared" si="8"/>
        <v>0</v>
      </c>
      <c r="G10" s="493">
        <f t="shared" si="9"/>
        <v>0.125</v>
      </c>
      <c r="H10" s="493">
        <f t="shared" si="10"/>
        <v>0</v>
      </c>
      <c r="I10" s="493">
        <f t="shared" si="11"/>
        <v>0</v>
      </c>
      <c r="J10" s="493">
        <f t="shared" si="12"/>
        <v>0</v>
      </c>
      <c r="K10" s="493">
        <f t="shared" si="13"/>
        <v>0</v>
      </c>
      <c r="L10" s="493">
        <f t="shared" si="14"/>
        <v>0.125</v>
      </c>
      <c r="M10" s="493">
        <f t="shared" si="15"/>
        <v>0.125</v>
      </c>
      <c r="N10" s="493">
        <f t="shared" si="16"/>
        <v>0</v>
      </c>
      <c r="O10" s="493">
        <f t="shared" si="17"/>
        <v>0</v>
      </c>
      <c r="P10" s="493">
        <f t="shared" si="18"/>
        <v>0.125</v>
      </c>
      <c r="Q10" s="493">
        <f t="shared" si="19"/>
        <v>0.125</v>
      </c>
      <c r="R10" s="493">
        <f t="shared" si="20"/>
        <v>0.125</v>
      </c>
      <c r="S10" s="493">
        <f t="shared" si="21"/>
        <v>0.125</v>
      </c>
      <c r="T10" s="493">
        <f t="shared" si="22"/>
        <v>0</v>
      </c>
      <c r="U10" s="493">
        <f t="shared" si="23"/>
        <v>0</v>
      </c>
      <c r="V10" s="493">
        <f t="shared" si="24"/>
        <v>0</v>
      </c>
      <c r="W10" s="493">
        <f t="shared" si="25"/>
        <v>0</v>
      </c>
      <c r="X10" s="493">
        <f t="shared" si="26"/>
        <v>0</v>
      </c>
      <c r="Y10" s="493">
        <f t="shared" si="27"/>
        <v>4.1666666666666664E-2</v>
      </c>
      <c r="Z10" s="493">
        <f t="shared" si="28"/>
        <v>0.125</v>
      </c>
      <c r="AA10" s="493">
        <f t="shared" si="29"/>
        <v>0</v>
      </c>
      <c r="AB10" s="493">
        <f t="shared" si="30"/>
        <v>0</v>
      </c>
      <c r="AC10" s="493">
        <f t="shared" si="31"/>
        <v>0</v>
      </c>
      <c r="AD10" s="493">
        <f t="shared" si="32"/>
        <v>0</v>
      </c>
      <c r="AE10" s="493">
        <f t="shared" si="33"/>
        <v>0</v>
      </c>
      <c r="AF10" s="493">
        <f t="shared" si="34"/>
        <v>0</v>
      </c>
      <c r="AG10" s="493">
        <f t="shared" si="35"/>
        <v>0</v>
      </c>
      <c r="AH10" s="494">
        <f t="shared" si="36"/>
        <v>1.0416666666666665</v>
      </c>
      <c r="AI10" s="493" t="str">
        <f>IF(ISTEXT(График!H11),График!H11,IF(График!H11&gt;'Ночные Часы'!$B$2,График!H11-'Ночные Часы'!$B$2,0))</f>
        <v>В</v>
      </c>
      <c r="AJ10" s="493">
        <f>IF(ISTEXT(График!K11),График!K11,IF(График!K11&gt;'Ночные Часы'!$B$2,График!K11-'Ночные Часы'!$B$2,0))</f>
        <v>0</v>
      </c>
      <c r="AK10" s="493">
        <f>IF(ISTEXT(График!N11),График!N11,IF(График!N11&gt;'Ночные Часы'!$B$2,График!N11-'Ночные Часы'!$B$2,0))</f>
        <v>0</v>
      </c>
      <c r="AL10" s="493">
        <f>IF(ISTEXT(График!Q11),График!Q11,IF(График!Q11&gt;'Ночные Часы'!$B$2,График!Q11-'Ночные Часы'!$B$2,0))</f>
        <v>0</v>
      </c>
      <c r="AM10" s="493">
        <f>IF(ISTEXT(График!T11),График!T11,IF(График!T11&gt;'Ночные Часы'!$B$2,График!T11-'Ночные Часы'!$B$2,0))</f>
        <v>0.12500000000000011</v>
      </c>
      <c r="AN10" s="493" t="str">
        <f>IF(ISTEXT(График!W11),График!W11,IF(График!W11&gt;'Ночные Часы'!$B$2,График!W11-'Ночные Часы'!$B$2,0))</f>
        <v>В</v>
      </c>
      <c r="AO10" s="493" t="str">
        <f>IF(ISTEXT(График!Z11),График!Z11,IF(График!Z11&gt;'Ночные Часы'!$B$2,График!Z11-'Ночные Часы'!$B$2,0))</f>
        <v>В</v>
      </c>
      <c r="AP10" s="493">
        <f>IF(ISTEXT(График!AC11),График!AC11,IF(График!AC11&gt;'Ночные Часы'!$B$2,График!AC11-'Ночные Часы'!$B$2,0))</f>
        <v>0</v>
      </c>
      <c r="AQ10" s="493">
        <f>IF(ISTEXT(График!AF11),График!AF11,IF(График!AF11&gt;'Ночные Часы'!$B$2,График!AF11-'Ночные Часы'!$B$2,0))</f>
        <v>0</v>
      </c>
      <c r="AR10" s="493">
        <f>IF(ISTEXT(График!AI11),График!AI11,IF(График!AI11&gt;'Ночные Часы'!$B$2,График!AI11-'Ночные Часы'!$B$2,0))</f>
        <v>0.12500000000000011</v>
      </c>
      <c r="AS10" s="493">
        <f>IF(ISTEXT(График!AL11),График!AL11,IF(График!AL11&gt;'Ночные Часы'!$B$2,График!AL11-'Ночные Часы'!$B$2,0))</f>
        <v>0.12500000000000011</v>
      </c>
      <c r="AT10" s="493" t="str">
        <f>IF(ISTEXT(График!AO11),График!AO11,IF(График!AO11&gt;'Ночные Часы'!$B$2,График!AO11-'Ночные Часы'!$B$2,0))</f>
        <v>В</v>
      </c>
      <c r="AU10" s="493" t="str">
        <f>IF(ISTEXT(График!AR11),График!AR11,IF(График!AR11&gt;'Ночные Часы'!$B$2,График!AR11-'Ночные Часы'!$B$2,0))</f>
        <v>В</v>
      </c>
      <c r="AV10" s="493">
        <f>IF(ISTEXT(График!AU11),График!AU11,IF(График!AU11&gt;'Ночные Часы'!$B$2,График!AU11-'Ночные Часы'!$B$2,0))</f>
        <v>0.12500000000000011</v>
      </c>
      <c r="AW10" s="493">
        <f>IF(ISTEXT(График!AX11),График!AX11,IF(График!AX11&gt;'Ночные Часы'!$B$2,График!AX11-'Ночные Часы'!$B$2,0))</f>
        <v>0.12500000000000011</v>
      </c>
      <c r="AX10" s="493">
        <f>IF(ISTEXT(График!BA11),График!BA11,IF(График!BA11&gt;'Ночные Часы'!$B$2,График!BA11-'Ночные Часы'!$B$2,0))</f>
        <v>0.12500000000000011</v>
      </c>
      <c r="AY10" s="493">
        <f>IF(ISTEXT(График!BD11),График!BD11,IF(График!BD11&gt;'Ночные Часы'!$B$2,График!BD11-'Ночные Часы'!$B$2,0))</f>
        <v>0.12500000000000011</v>
      </c>
      <c r="AZ10" s="493" t="str">
        <f>IF(ISTEXT(График!BG11),График!BG11,IF(График!BG11&gt;'Ночные Часы'!$B$2,График!BG11-'Ночные Часы'!$B$2,0))</f>
        <v>В</v>
      </c>
      <c r="BA10" s="493" t="str">
        <f>IF(ISTEXT(График!BJ11),График!BJ11,IF(График!BJ11&gt;'Ночные Часы'!$B$2,График!BJ11-'Ночные Часы'!$B$2,0))</f>
        <v>В</v>
      </c>
      <c r="BB10" s="493">
        <f>IF(ISTEXT(График!BM11),График!BM11,IF(График!BM11&gt;'Ночные Часы'!$B$2,График!BM11-'Ночные Часы'!$B$2,0))</f>
        <v>0</v>
      </c>
      <c r="BC10" s="493">
        <f>IF(ISTEXT(График!BP11),График!BP11,IF(График!BP11&gt;'Ночные Часы'!$B$2,График!BP11-'Ночные Часы'!$B$2,0))</f>
        <v>0</v>
      </c>
      <c r="BD10" s="493">
        <f>IF(ISTEXT(График!BS11),График!BS11,IF(График!BS11&gt;'Ночные Часы'!$B$2,График!BS11-'Ночные Часы'!$B$2,0))</f>
        <v>0</v>
      </c>
      <c r="BE10" s="493">
        <f>IF(ISTEXT(График!BV11),График!BV11,IF(График!BV11&gt;'Ночные Часы'!$B$2,График!BV11-'Ночные Часы'!$B$2,0))</f>
        <v>4.1666666666666741E-2</v>
      </c>
      <c r="BF10" s="493">
        <f>IF(ISTEXT(График!BY11),График!BY11,IF(График!BY11&gt;'Ночные Часы'!$B$2,График!BY11-'Ночные Часы'!$B$2,0))</f>
        <v>0.12500000000000011</v>
      </c>
      <c r="BG10" s="493" t="str">
        <f>IF(ISTEXT(График!CB11),График!CB11,IF(График!CB11&gt;'Ночные Часы'!$B$2,График!CB11-'Ночные Часы'!$B$2,0))</f>
        <v>В</v>
      </c>
      <c r="BH10" s="493" t="str">
        <f>IF(ISTEXT(График!CE11),График!CE11,IF(График!CE11&gt;'Ночные Часы'!$B$2,График!CE11-'Ночные Часы'!$B$2,0))</f>
        <v>В</v>
      </c>
      <c r="BI10" s="493">
        <f>IF(ISTEXT(График!CH11),График!CH11,IF(График!CH11&gt;'Ночные Часы'!$B$2,График!CH11-'Ночные Часы'!$B$2,0))</f>
        <v>0</v>
      </c>
      <c r="BJ10" s="493">
        <f>IF(ISTEXT(График!CK11),График!CK11,IF(График!CK11&gt;'Ночные Часы'!$B$2,График!CK11-'Ночные Часы'!$B$2,0))</f>
        <v>0</v>
      </c>
      <c r="BK10" s="493">
        <f>IF(ISTEXT(График!CN11),График!CN11,IF(График!CN11&gt;'Ночные Часы'!$B$2,График!CN11-'Ночные Часы'!$B$2,0))</f>
        <v>0</v>
      </c>
      <c r="BL10" s="493">
        <f>IF(ISTEXT(График!CQ11),График!CQ11,IF(График!CQ11&gt;'Ночные Часы'!$B$2,График!CQ11-'Ночные Часы'!$B$2,0))</f>
        <v>0</v>
      </c>
      <c r="BM10" s="493">
        <f>IF(ISTEXT(График!CT11),График!CT11,IF(График!CT11&gt;'Ночные Часы'!$B$2,График!CT11-'Ночные Часы'!$B$2,0))</f>
        <v>0</v>
      </c>
    </row>
    <row r="11" spans="1:65" x14ac:dyDescent="0.25">
      <c r="A11" s="8">
        <f>VLOOKUP(B11,'Список КК'!$M$2:$N$377,2,TRUE)</f>
        <v>1401</v>
      </c>
      <c r="B11" s="9" t="str">
        <f>График!C12</f>
        <v>Денисенко Елена Алексеевна</v>
      </c>
      <c r="C11" s="493">
        <f t="shared" si="5"/>
        <v>0</v>
      </c>
      <c r="D11" s="493">
        <f t="shared" si="6"/>
        <v>0</v>
      </c>
      <c r="E11" s="493">
        <f t="shared" si="7"/>
        <v>0</v>
      </c>
      <c r="F11" s="493">
        <f t="shared" si="8"/>
        <v>0</v>
      </c>
      <c r="G11" s="493">
        <f t="shared" si="9"/>
        <v>0</v>
      </c>
      <c r="H11" s="493">
        <f t="shared" si="10"/>
        <v>0</v>
      </c>
      <c r="I11" s="493">
        <f t="shared" si="11"/>
        <v>0</v>
      </c>
      <c r="J11" s="493">
        <f t="shared" si="12"/>
        <v>0</v>
      </c>
      <c r="K11" s="493">
        <f t="shared" si="13"/>
        <v>0</v>
      </c>
      <c r="L11" s="493">
        <f t="shared" si="14"/>
        <v>0</v>
      </c>
      <c r="M11" s="493">
        <f t="shared" si="15"/>
        <v>0</v>
      </c>
      <c r="N11" s="493">
        <f t="shared" si="16"/>
        <v>0.125</v>
      </c>
      <c r="O11" s="493">
        <f t="shared" si="17"/>
        <v>0</v>
      </c>
      <c r="P11" s="493">
        <f t="shared" si="18"/>
        <v>0</v>
      </c>
      <c r="Q11" s="493">
        <f t="shared" si="19"/>
        <v>0</v>
      </c>
      <c r="R11" s="493">
        <f t="shared" si="20"/>
        <v>0</v>
      </c>
      <c r="S11" s="493">
        <f t="shared" si="21"/>
        <v>0</v>
      </c>
      <c r="T11" s="493">
        <f t="shared" si="22"/>
        <v>0</v>
      </c>
      <c r="U11" s="493">
        <f t="shared" si="23"/>
        <v>0</v>
      </c>
      <c r="V11" s="493">
        <f t="shared" si="24"/>
        <v>0</v>
      </c>
      <c r="W11" s="493">
        <f t="shared" si="25"/>
        <v>0</v>
      </c>
      <c r="X11" s="493">
        <f t="shared" si="26"/>
        <v>0</v>
      </c>
      <c r="Y11" s="493">
        <f t="shared" si="27"/>
        <v>0</v>
      </c>
      <c r="Z11" s="493">
        <f t="shared" si="28"/>
        <v>0</v>
      </c>
      <c r="AA11" s="493">
        <f t="shared" si="29"/>
        <v>0</v>
      </c>
      <c r="AB11" s="493">
        <f t="shared" si="30"/>
        <v>0</v>
      </c>
      <c r="AC11" s="493">
        <f t="shared" si="31"/>
        <v>0</v>
      </c>
      <c r="AD11" s="493">
        <f t="shared" si="32"/>
        <v>0</v>
      </c>
      <c r="AE11" s="493">
        <f t="shared" si="33"/>
        <v>0</v>
      </c>
      <c r="AF11" s="493">
        <f t="shared" si="34"/>
        <v>0</v>
      </c>
      <c r="AG11" s="493">
        <f t="shared" si="35"/>
        <v>0</v>
      </c>
      <c r="AH11" s="494">
        <f t="shared" si="36"/>
        <v>0.125</v>
      </c>
      <c r="AI11" s="493">
        <f>IF(ISTEXT(График!H12),График!H12,IF(График!H12&gt;'Ночные Часы'!$B$2,График!H12-'Ночные Часы'!$B$2,0))</f>
        <v>0</v>
      </c>
      <c r="AJ11" s="493">
        <f>IF(ISTEXT(График!K12),График!K12,IF(График!K12&gt;'Ночные Часы'!$B$2,График!K12-'Ночные Часы'!$B$2,0))</f>
        <v>0</v>
      </c>
      <c r="AK11" s="493">
        <f>IF(ISTEXT(График!N12),График!N12,IF(График!N12&gt;'Ночные Часы'!$B$2,График!N12-'Ночные Часы'!$B$2,0))</f>
        <v>0</v>
      </c>
      <c r="AL11" s="493">
        <f>IF(ISTEXT(График!Q12),График!Q12,IF(График!Q12&gt;'Ночные Часы'!$B$2,График!Q12-'Ночные Часы'!$B$2,0))</f>
        <v>0</v>
      </c>
      <c r="AM11" s="493" t="str">
        <f>IF(ISTEXT(График!T12),График!T12,IF(График!T12&gt;'Ночные Часы'!$B$2,График!T12-'Ночные Часы'!$B$2,0))</f>
        <v>В</v>
      </c>
      <c r="AN11" s="493" t="str">
        <f>IF(ISTEXT(График!W12),График!W12,IF(График!W12&gt;'Ночные Часы'!$B$2,График!W12-'Ночные Часы'!$B$2,0))</f>
        <v>В</v>
      </c>
      <c r="AO11" s="493">
        <f>IF(ISTEXT(График!Z12),График!Z12,IF(График!Z12&gt;'Ночные Часы'!$B$2,График!Z12-'Ночные Часы'!$B$2,0))</f>
        <v>0</v>
      </c>
      <c r="AP11" s="493">
        <f>IF(ISTEXT(График!AC12),График!AC12,IF(График!AC12&gt;'Ночные Часы'!$B$2,График!AC12-'Ночные Часы'!$B$2,0))</f>
        <v>0</v>
      </c>
      <c r="AQ11" s="493">
        <f>IF(ISTEXT(График!AF12),График!AF12,IF(График!AF12&gt;'Ночные Часы'!$B$2,График!AF12-'Ночные Часы'!$B$2,0))</f>
        <v>0</v>
      </c>
      <c r="AR11" s="493" t="str">
        <f>IF(ISTEXT(График!AI12),График!AI12,IF(График!AI12&gt;'Ночные Часы'!$B$2,График!AI12-'Ночные Часы'!$B$2,0))</f>
        <v>В</v>
      </c>
      <c r="AS11" s="493">
        <f>IF(ISTEXT(График!AL12),График!AL12,IF(График!AL12&gt;'Ночные Часы'!$B$2,График!AL12-'Ночные Часы'!$B$2,0))</f>
        <v>0</v>
      </c>
      <c r="AT11" s="493">
        <f>IF(ISTEXT(График!AO12),График!AO12,IF(График!AO12&gt;'Ночные Часы'!$B$2,График!AO12-'Ночные Часы'!$B$2,0))</f>
        <v>0.10416666666666663</v>
      </c>
      <c r="AU11" s="493">
        <f>IF(ISTEXT(График!AR12),График!AR12,IF(График!AR12&gt;'Ночные Часы'!$B$2,График!AR12-'Ночные Часы'!$B$2,0))</f>
        <v>0</v>
      </c>
      <c r="AV11" s="493" t="str">
        <f>IF(ISTEXT(График!AU12),График!AU12,IF(График!AU12&gt;'Ночные Часы'!$B$2,График!AU12-'Ночные Часы'!$B$2,0))</f>
        <v>В</v>
      </c>
      <c r="AW11" s="493" t="str">
        <f>IF(ISTEXT(График!AX12),График!AX12,IF(График!AX12&gt;'Ночные Часы'!$B$2,График!AX12-'Ночные Часы'!$B$2,0))</f>
        <v>В</v>
      </c>
      <c r="AX11" s="493">
        <f>IF(ISTEXT(График!BA12),График!BA12,IF(График!BA12&gt;'Ночные Часы'!$B$2,График!BA12-'Ночные Часы'!$B$2,0))</f>
        <v>0</v>
      </c>
      <c r="AY11" s="493">
        <f>IF(ISTEXT(График!BD12),График!BD12,IF(График!BD12&gt;'Ночные Часы'!$B$2,График!BD12-'Ночные Часы'!$B$2,0))</f>
        <v>0</v>
      </c>
      <c r="AZ11" s="493">
        <f>IF(ISTEXT(График!BG12),График!BG12,IF(График!BG12&gt;'Ночные Часы'!$B$2,График!BG12-'Ночные Часы'!$B$2,0))</f>
        <v>0</v>
      </c>
      <c r="BA11" s="493" t="str">
        <f>IF(ISTEXT(График!BJ12),График!BJ12,IF(График!BJ12&gt;'Ночные Часы'!$B$2,График!BJ12-'Ночные Часы'!$B$2,0))</f>
        <v>В</v>
      </c>
      <c r="BB11" s="493" t="str">
        <f>IF(ISTEXT(График!BM12),График!BM12,IF(График!BM12&gt;'Ночные Часы'!$B$2,График!BM12-'Ночные Часы'!$B$2,0))</f>
        <v>В</v>
      </c>
      <c r="BC11" s="493">
        <f>IF(ISTEXT(График!BP12),График!BP12,IF(График!BP12&gt;'Ночные Часы'!$B$2,График!BP12-'Ночные Часы'!$B$2,0))</f>
        <v>0</v>
      </c>
      <c r="BD11" s="493">
        <f>IF(ISTEXT(График!BS12),График!BS12,IF(График!BS12&gt;'Ночные Часы'!$B$2,График!BS12-'Ночные Часы'!$B$2,0))</f>
        <v>0</v>
      </c>
      <c r="BE11" s="493">
        <f>IF(ISTEXT(График!BV12),График!BV12,IF(График!BV12&gt;'Ночные Часы'!$B$2,График!BV12-'Ночные Часы'!$B$2,0))</f>
        <v>0</v>
      </c>
      <c r="BF11" s="493">
        <f>IF(ISTEXT(График!BY12),График!BY12,IF(График!BY12&gt;'Ночные Часы'!$B$2,График!BY12-'Ночные Часы'!$B$2,0))</f>
        <v>0</v>
      </c>
      <c r="BG11" s="493">
        <f>IF(ISTEXT(График!CB12),График!CB12,IF(График!CB12&gt;'Ночные Часы'!$B$2,График!CB12-'Ночные Часы'!$B$2,0))</f>
        <v>0</v>
      </c>
      <c r="BH11" s="493" t="str">
        <f>IF(ISTEXT(График!CE12),График!CE12,IF(График!CE12&gt;'Ночные Часы'!$B$2,График!CE12-'Ночные Часы'!$B$2,0))</f>
        <v>В</v>
      </c>
      <c r="BI11" s="493" t="str">
        <f>IF(ISTEXT(График!CH12),График!CH12,IF(График!CH12&gt;'Ночные Часы'!$B$2,График!CH12-'Ночные Часы'!$B$2,0))</f>
        <v>В</v>
      </c>
      <c r="BJ11" s="493">
        <f>IF(ISTEXT(График!CK12),График!CK12,IF(График!CK12&gt;'Ночные Часы'!$B$2,График!CK12-'Ночные Часы'!$B$2,0))</f>
        <v>0</v>
      </c>
      <c r="BK11" s="493">
        <f>IF(ISTEXT(График!CN12),График!CN12,IF(График!CN12&gt;'Ночные Часы'!$B$2,График!CN12-'Ночные Часы'!$B$2,0))</f>
        <v>0</v>
      </c>
      <c r="BL11" s="493">
        <f>IF(ISTEXT(График!CQ12),График!CQ12,IF(График!CQ12&gt;'Ночные Часы'!$B$2,График!CQ12-'Ночные Часы'!$B$2,0))</f>
        <v>0</v>
      </c>
      <c r="BM11" s="493">
        <f>IF(ISTEXT(График!CT12),График!CT12,IF(График!CT12&gt;'Ночные Часы'!$B$2,График!CT12-'Ночные Часы'!$B$2,0))</f>
        <v>0</v>
      </c>
    </row>
    <row r="12" spans="1:65" x14ac:dyDescent="0.25">
      <c r="A12" s="8">
        <f>VLOOKUP(B12,'Список КК'!$M$2:$N$377,2,TRUE)</f>
        <v>38165</v>
      </c>
      <c r="B12" s="9" t="str">
        <f>График!C13</f>
        <v>Димитрак Анжелика Владимировна</v>
      </c>
      <c r="C12" s="493">
        <f t="shared" si="5"/>
        <v>0</v>
      </c>
      <c r="D12" s="493">
        <f t="shared" si="6"/>
        <v>0</v>
      </c>
      <c r="E12" s="493">
        <f t="shared" si="7"/>
        <v>0</v>
      </c>
      <c r="F12" s="493">
        <f t="shared" si="8"/>
        <v>0</v>
      </c>
      <c r="G12" s="493">
        <f t="shared" si="9"/>
        <v>0</v>
      </c>
      <c r="H12" s="493">
        <f t="shared" si="10"/>
        <v>0</v>
      </c>
      <c r="I12" s="493">
        <f t="shared" si="11"/>
        <v>0.125</v>
      </c>
      <c r="J12" s="493">
        <f t="shared" si="12"/>
        <v>0.125</v>
      </c>
      <c r="K12" s="493">
        <f t="shared" si="13"/>
        <v>0.125</v>
      </c>
      <c r="L12" s="493">
        <f t="shared" si="14"/>
        <v>0</v>
      </c>
      <c r="M12" s="493">
        <f t="shared" si="15"/>
        <v>0</v>
      </c>
      <c r="N12" s="493">
        <f t="shared" si="16"/>
        <v>0</v>
      </c>
      <c r="O12" s="493">
        <f t="shared" si="17"/>
        <v>0</v>
      </c>
      <c r="P12" s="493">
        <f t="shared" si="18"/>
        <v>0</v>
      </c>
      <c r="Q12" s="493">
        <f t="shared" si="19"/>
        <v>0</v>
      </c>
      <c r="R12" s="493">
        <f t="shared" si="20"/>
        <v>0</v>
      </c>
      <c r="S12" s="493">
        <f t="shared" si="21"/>
        <v>0.125</v>
      </c>
      <c r="T12" s="493">
        <f t="shared" si="22"/>
        <v>0.125</v>
      </c>
      <c r="U12" s="493">
        <f t="shared" si="23"/>
        <v>0.125</v>
      </c>
      <c r="V12" s="493">
        <f t="shared" si="24"/>
        <v>0</v>
      </c>
      <c r="W12" s="493">
        <f t="shared" si="25"/>
        <v>0</v>
      </c>
      <c r="X12" s="493">
        <f t="shared" si="26"/>
        <v>0</v>
      </c>
      <c r="Y12" s="493">
        <f t="shared" si="27"/>
        <v>0</v>
      </c>
      <c r="Z12" s="493">
        <f t="shared" si="28"/>
        <v>0.125</v>
      </c>
      <c r="AA12" s="493">
        <f t="shared" si="29"/>
        <v>0</v>
      </c>
      <c r="AB12" s="493">
        <f t="shared" si="30"/>
        <v>0</v>
      </c>
      <c r="AC12" s="493">
        <f t="shared" si="31"/>
        <v>0</v>
      </c>
      <c r="AD12" s="493">
        <f t="shared" si="32"/>
        <v>0</v>
      </c>
      <c r="AE12" s="493">
        <f t="shared" si="33"/>
        <v>0</v>
      </c>
      <c r="AF12" s="493">
        <f t="shared" si="34"/>
        <v>0.125</v>
      </c>
      <c r="AG12" s="493">
        <f t="shared" si="35"/>
        <v>0</v>
      </c>
      <c r="AH12" s="494">
        <f t="shared" si="36"/>
        <v>1</v>
      </c>
      <c r="AI12" s="493">
        <f>IF(ISTEXT(График!H13),График!H13,IF(График!H13&gt;'Ночные Часы'!$B$2,График!H13-'Ночные Часы'!$B$2,0))</f>
        <v>0</v>
      </c>
      <c r="AJ12" s="493">
        <f>IF(ISTEXT(График!K13),График!K13,IF(График!K13&gt;'Ночные Часы'!$B$2,График!K13-'Ночные Часы'!$B$2,0))</f>
        <v>0</v>
      </c>
      <c r="AK12" s="493">
        <f>IF(ISTEXT(График!N13),График!N13,IF(График!N13&gt;'Ночные Часы'!$B$2,График!N13-'Ночные Часы'!$B$2,0))</f>
        <v>0</v>
      </c>
      <c r="AL12" s="493" t="str">
        <f>IF(ISTEXT(График!Q13),График!Q13,IF(График!Q13&gt;'Ночные Часы'!$B$2,График!Q13-'Ночные Часы'!$B$2,0))</f>
        <v>В</v>
      </c>
      <c r="AM12" s="493">
        <f>IF(ISTEXT(График!T13),График!T13,IF(График!T13&gt;'Ночные Часы'!$B$2,График!T13-'Ночные Часы'!$B$2,0))</f>
        <v>0</v>
      </c>
      <c r="AN12" s="493">
        <f>IF(ISTEXT(График!W13),График!W13,IF(График!W13&gt;'Ночные Часы'!$B$2,График!W13-'Ночные Часы'!$B$2,0))</f>
        <v>0</v>
      </c>
      <c r="AO12" s="493">
        <f>IF(ISTEXT(График!Z13),График!Z13,IF(График!Z13&gt;'Ночные Часы'!$B$2,График!Z13-'Ночные Часы'!$B$2,0))</f>
        <v>0.10416666666666663</v>
      </c>
      <c r="AP12" s="493">
        <f>IF(ISTEXT(График!AC13),График!AC13,IF(График!AC13&gt;'Ночные Часы'!$B$2,График!AC13-'Ночные Часы'!$B$2,0))</f>
        <v>0.10416666666666663</v>
      </c>
      <c r="AQ12" s="493">
        <f>IF(ISTEXT(График!AF13),График!AF13,IF(График!AF13&gt;'Ночные Часы'!$B$2,График!AF13-'Ночные Часы'!$B$2,0))</f>
        <v>0.10416666666666663</v>
      </c>
      <c r="AR12" s="493" t="str">
        <f>IF(ISTEXT(График!AI13),График!AI13,IF(График!AI13&gt;'Ночные Часы'!$B$2,График!AI13-'Ночные Часы'!$B$2,0))</f>
        <v>В</v>
      </c>
      <c r="AS12" s="493" t="str">
        <f>IF(ISTEXT(График!AL13),График!AL13,IF(График!AL13&gt;'Ночные Часы'!$B$2,График!AL13-'Ночные Часы'!$B$2,0))</f>
        <v>В</v>
      </c>
      <c r="AT12" s="493">
        <f>IF(ISTEXT(График!AO13),График!AO13,IF(График!AO13&gt;'Ночные Часы'!$B$2,График!AO13-'Ночные Часы'!$B$2,0))</f>
        <v>0</v>
      </c>
      <c r="AU12" s="493">
        <f>IF(ISTEXT(График!AR13),График!AR13,IF(График!AR13&gt;'Ночные Часы'!$B$2,График!AR13-'Ночные Часы'!$B$2,0))</f>
        <v>0</v>
      </c>
      <c r="AV12" s="493">
        <f>IF(ISTEXT(График!AU13),График!AU13,IF(График!AU13&gt;'Ночные Часы'!$B$2,График!AU13-'Ночные Часы'!$B$2,0))</f>
        <v>0</v>
      </c>
      <c r="AW12" s="493">
        <f>IF(ISTEXT(График!AX13),График!AX13,IF(График!AX13&gt;'Ночные Часы'!$B$2,График!AX13-'Ночные Часы'!$B$2,0))</f>
        <v>0</v>
      </c>
      <c r="AX12" s="493" t="str">
        <f>IF(ISTEXT(График!BA13),График!BA13,IF(График!BA13&gt;'Ночные Часы'!$B$2,График!BA13-'Ночные Часы'!$B$2,0))</f>
        <v>В</v>
      </c>
      <c r="AY12" s="493">
        <f>IF(ISTEXT(График!BD13),График!BD13,IF(График!BD13&gt;'Ночные Часы'!$B$2,График!BD13-'Ночные Часы'!$B$2,0))</f>
        <v>0.10416666666666663</v>
      </c>
      <c r="AZ12" s="493">
        <f>IF(ISTEXT(График!BG13),График!BG13,IF(График!BG13&gt;'Ночные Часы'!$B$2,График!BG13-'Ночные Часы'!$B$2,0))</f>
        <v>0.10416666666666663</v>
      </c>
      <c r="BA12" s="493">
        <f>IF(ISTEXT(График!BJ13),График!BJ13,IF(График!BJ13&gt;'Ночные Часы'!$B$2,График!BJ13-'Ночные Часы'!$B$2,0))</f>
        <v>0.10416666666666663</v>
      </c>
      <c r="BB12" s="493" t="str">
        <f>IF(ISTEXT(График!BM13),График!BM13,IF(График!BM13&gt;'Ночные Часы'!$B$2,График!BM13-'Ночные Часы'!$B$2,0))</f>
        <v>В</v>
      </c>
      <c r="BC12" s="493" t="str">
        <f>IF(ISTEXT(График!BP13),График!BP13,IF(График!BP13&gt;'Ночные Часы'!$B$2,График!BP13-'Ночные Часы'!$B$2,0))</f>
        <v>В</v>
      </c>
      <c r="BD12" s="493">
        <f>IF(ISTEXT(График!BS13),График!BS13,IF(График!BS13&gt;'Ночные Часы'!$B$2,График!BS13-'Ночные Часы'!$B$2,0))</f>
        <v>0</v>
      </c>
      <c r="BE12" s="493" t="str">
        <f>IF(ISTEXT(График!BV13),График!BV13,IF(График!BV13&gt;'Ночные Часы'!$B$2,График!BV13-'Ночные Часы'!$B$2,0))</f>
        <v>В</v>
      </c>
      <c r="BF12" s="493">
        <f>IF(ISTEXT(График!BY13),График!BY13,IF(График!BY13&gt;'Ночные Часы'!$B$2,График!BY13-'Ночные Часы'!$B$2,0))</f>
        <v>0.10416666666666663</v>
      </c>
      <c r="BG12" s="493" t="str">
        <f>IF(ISTEXT(График!CB13),График!CB13,IF(График!CB13&gt;'Ночные Часы'!$B$2,График!CB13-'Ночные Часы'!$B$2,0))</f>
        <v>В</v>
      </c>
      <c r="BH12" s="493" t="str">
        <f>IF(ISTEXT(График!CE13),График!CE13,IF(График!CE13&gt;'Ночные Часы'!$B$2,График!CE13-'Ночные Часы'!$B$2,0))</f>
        <v>В</v>
      </c>
      <c r="BI12" s="493">
        <f>IF(ISTEXT(График!CH13),График!CH13,IF(График!CH13&gt;'Ночные Часы'!$B$2,График!CH13-'Ночные Часы'!$B$2,0))</f>
        <v>0</v>
      </c>
      <c r="BJ12" s="493">
        <f>IF(ISTEXT(График!CK13),График!CK13,IF(График!CK13&gt;'Ночные Часы'!$B$2,График!CK13-'Ночные Часы'!$B$2,0))</f>
        <v>0</v>
      </c>
      <c r="BK12" s="493">
        <f>IF(ISTEXT(График!CN13),График!CN13,IF(График!CN13&gt;'Ночные Часы'!$B$2,График!CN13-'Ночные Часы'!$B$2,0))</f>
        <v>0</v>
      </c>
      <c r="BL12" s="493">
        <f>IF(ISTEXT(График!CQ13),График!CQ13,IF(График!CQ13&gt;'Ночные Часы'!$B$2,График!CQ13-'Ночные Часы'!$B$2,0))</f>
        <v>0.10416666666666663</v>
      </c>
      <c r="BM12" s="493">
        <f>IF(ISTEXT(График!CT13),График!CT13,IF(График!CT13&gt;'Ночные Часы'!$B$2,График!CT13-'Ночные Часы'!$B$2,0))</f>
        <v>0</v>
      </c>
    </row>
    <row r="13" spans="1:65" x14ac:dyDescent="0.25">
      <c r="A13" s="8">
        <f>VLOOKUP(B13,'Список КК'!$M$2:$N$377,2,TRUE)</f>
        <v>13332</v>
      </c>
      <c r="B13" s="9" t="str">
        <f>График!C14</f>
        <v>Долгова Надежда Емельяновна</v>
      </c>
      <c r="C13" s="493">
        <f t="shared" si="5"/>
        <v>0</v>
      </c>
      <c r="D13" s="493">
        <f t="shared" si="6"/>
        <v>0</v>
      </c>
      <c r="E13" s="493">
        <f t="shared" si="7"/>
        <v>0</v>
      </c>
      <c r="F13" s="493">
        <f t="shared" si="8"/>
        <v>0</v>
      </c>
      <c r="G13" s="493">
        <f t="shared" si="9"/>
        <v>0</v>
      </c>
      <c r="H13" s="493">
        <f t="shared" si="10"/>
        <v>0</v>
      </c>
      <c r="I13" s="493">
        <f t="shared" si="11"/>
        <v>0</v>
      </c>
      <c r="J13" s="493">
        <f t="shared" si="12"/>
        <v>0</v>
      </c>
      <c r="K13" s="493">
        <f t="shared" si="13"/>
        <v>0</v>
      </c>
      <c r="L13" s="493">
        <f t="shared" si="14"/>
        <v>8.3333333333333329E-2</v>
      </c>
      <c r="M13" s="493">
        <f t="shared" si="15"/>
        <v>8.3333333333333329E-2</v>
      </c>
      <c r="N13" s="493">
        <f t="shared" si="16"/>
        <v>0</v>
      </c>
      <c r="O13" s="493">
        <f t="shared" si="17"/>
        <v>0</v>
      </c>
      <c r="P13" s="493">
        <f t="shared" si="18"/>
        <v>0</v>
      </c>
      <c r="Q13" s="493">
        <f t="shared" si="19"/>
        <v>0</v>
      </c>
      <c r="R13" s="493">
        <f t="shared" si="20"/>
        <v>0</v>
      </c>
      <c r="S13" s="493">
        <f t="shared" si="21"/>
        <v>0</v>
      </c>
      <c r="T13" s="493">
        <f t="shared" si="22"/>
        <v>0</v>
      </c>
      <c r="U13" s="493">
        <f t="shared" si="23"/>
        <v>0.125</v>
      </c>
      <c r="V13" s="493">
        <f t="shared" si="24"/>
        <v>0</v>
      </c>
      <c r="W13" s="493">
        <f t="shared" si="25"/>
        <v>0</v>
      </c>
      <c r="X13" s="493">
        <f t="shared" si="26"/>
        <v>0</v>
      </c>
      <c r="Y13" s="493">
        <f t="shared" si="27"/>
        <v>0.125</v>
      </c>
      <c r="Z13" s="493">
        <f t="shared" si="28"/>
        <v>0</v>
      </c>
      <c r="AA13" s="493">
        <f t="shared" si="29"/>
        <v>0</v>
      </c>
      <c r="AB13" s="493">
        <f t="shared" si="30"/>
        <v>8.3333333333333329E-2</v>
      </c>
      <c r="AC13" s="493">
        <f t="shared" si="31"/>
        <v>8.3333333333333329E-2</v>
      </c>
      <c r="AD13" s="493">
        <f t="shared" si="32"/>
        <v>0.125</v>
      </c>
      <c r="AE13" s="493">
        <f t="shared" si="33"/>
        <v>0.125</v>
      </c>
      <c r="AF13" s="493">
        <f t="shared" si="34"/>
        <v>0</v>
      </c>
      <c r="AG13" s="493">
        <f t="shared" si="35"/>
        <v>0</v>
      </c>
      <c r="AH13" s="494">
        <f t="shared" si="36"/>
        <v>0.83333333333333326</v>
      </c>
      <c r="AI13" s="493" t="str">
        <f>IF(ISTEXT(График!H14),График!H14,IF(График!H14&gt;'Ночные Часы'!$B$2,График!H14-'Ночные Часы'!$B$2,0))</f>
        <v>В</v>
      </c>
      <c r="AJ13" s="493" t="str">
        <f>IF(ISTEXT(График!K14),График!K14,IF(График!K14&gt;'Ночные Часы'!$B$2,График!K14-'Ночные Часы'!$B$2,0))</f>
        <v>ОТ</v>
      </c>
      <c r="AK13" s="493" t="str">
        <f>IF(ISTEXT(График!N14),График!N14,IF(График!N14&gt;'Ночные Часы'!$B$2,График!N14-'Ночные Часы'!$B$2,0))</f>
        <v>ОТ</v>
      </c>
      <c r="AL13" s="493" t="str">
        <f>IF(ISTEXT(График!Q14),График!Q14,IF(График!Q14&gt;'Ночные Часы'!$B$2,График!Q14-'Ночные Часы'!$B$2,0))</f>
        <v>ОТ</v>
      </c>
      <c r="AM13" s="493" t="str">
        <f>IF(ISTEXT(График!T14),График!T14,IF(График!T14&gt;'Ночные Часы'!$B$2,График!T14-'Ночные Часы'!$B$2,0))</f>
        <v>ОТ</v>
      </c>
      <c r="AN13" s="493" t="str">
        <f>IF(ISTEXT(График!W14),График!W14,IF(График!W14&gt;'Ночные Часы'!$B$2,График!W14-'Ночные Часы'!$B$2,0))</f>
        <v>ОТ</v>
      </c>
      <c r="AO13" s="493" t="str">
        <f>IF(ISTEXT(График!Z14),График!Z14,IF(График!Z14&gt;'Ночные Часы'!$B$2,График!Z14-'Ночные Часы'!$B$2,0))</f>
        <v>В</v>
      </c>
      <c r="AP13" s="493" t="str">
        <f>IF(ISTEXT(График!AC14),График!AC14,IF(График!AC14&gt;'Ночные Часы'!$B$2,График!AC14-'Ночные Часы'!$B$2,0))</f>
        <v>В</v>
      </c>
      <c r="AQ13" s="493" t="str">
        <f>IF(ISTEXT(График!AF14),График!AF14,IF(График!AF14&gt;'Ночные Часы'!$B$2,График!AF14-'Ночные Часы'!$B$2,0))</f>
        <v>В</v>
      </c>
      <c r="AR13" s="493">
        <f>IF(ISTEXT(График!AI14),График!AI14,IF(График!AI14&gt;'Ночные Часы'!$B$2,График!AI14-'Ночные Часы'!$B$2,0))</f>
        <v>8.333333333333337E-2</v>
      </c>
      <c r="AS13" s="493">
        <f>IF(ISTEXT(График!AL14),График!AL14,IF(График!AL14&gt;'Ночные Часы'!$B$2,График!AL14-'Ночные Часы'!$B$2,0))</f>
        <v>8.333333333333337E-2</v>
      </c>
      <c r="AT13" s="493" t="str">
        <f>IF(ISTEXT(График!AO14),График!AO14,IF(График!AO14&gt;'Ночные Часы'!$B$2,График!AO14-'Ночные Часы'!$B$2,0))</f>
        <v>В</v>
      </c>
      <c r="AU13" s="493" t="str">
        <f>IF(ISTEXT(График!AR14),График!AR14,IF(График!AR14&gt;'Ночные Часы'!$B$2,График!AR14-'Ночные Часы'!$B$2,0))</f>
        <v>В</v>
      </c>
      <c r="AV13" s="493">
        <f>IF(ISTEXT(График!AU14),График!AU14,IF(График!AU14&gt;'Ночные Часы'!$B$2,График!AU14-'Ночные Часы'!$B$2,0))</f>
        <v>0</v>
      </c>
      <c r="AW13" s="493">
        <f>IF(ISTEXT(График!AX14),График!AX14,IF(График!AX14&gt;'Ночные Часы'!$B$2,График!AX14-'Ночные Часы'!$B$2,0))</f>
        <v>0</v>
      </c>
      <c r="AX13" s="493">
        <f>IF(ISTEXT(График!BA14),График!BA14,IF(График!BA14&gt;'Ночные Часы'!$B$2,График!BA14-'Ночные Часы'!$B$2,0))</f>
        <v>0</v>
      </c>
      <c r="AY13" s="493">
        <f>IF(ISTEXT(График!BD14),График!BD14,IF(График!BD14&gt;'Ночные Часы'!$B$2,График!BD14-'Ночные Часы'!$B$2,0))</f>
        <v>0</v>
      </c>
      <c r="AZ13" s="493" t="str">
        <f>IF(ISTEXT(График!BG14),График!BG14,IF(График!BG14&gt;'Ночные Часы'!$B$2,График!BG14-'Ночные Часы'!$B$2,0))</f>
        <v>В</v>
      </c>
      <c r="BA13" s="493">
        <f>IF(ISTEXT(График!BJ14),График!BJ14,IF(График!BJ14&gt;'Ночные Часы'!$B$2,График!BJ14-'Ночные Часы'!$B$2,0))</f>
        <v>0.10416666666666663</v>
      </c>
      <c r="BB13" s="493">
        <f>IF(ISTEXT(График!BM14),График!BM14,IF(График!BM14&gt;'Ночные Часы'!$B$2,График!BM14-'Ночные Часы'!$B$2,0))</f>
        <v>0</v>
      </c>
      <c r="BC13" s="493">
        <f>IF(ISTEXT(График!BP14),График!BP14,IF(График!BP14&gt;'Ночные Часы'!$B$2,График!BP14-'Ночные Часы'!$B$2,0))</f>
        <v>0</v>
      </c>
      <c r="BD13" s="493">
        <f>IF(ISTEXT(График!BS14),График!BS14,IF(График!BS14&gt;'Ночные Часы'!$B$2,График!BS14-'Ночные Часы'!$B$2,0))</f>
        <v>0</v>
      </c>
      <c r="BE13" s="493">
        <f>IF(ISTEXT(График!BV14),График!BV14,IF(График!BV14&gt;'Ночные Часы'!$B$2,График!BV14-'Ночные Часы'!$B$2,0))</f>
        <v>0.12500000000000011</v>
      </c>
      <c r="BF13" s="493" t="str">
        <f>IF(ISTEXT(График!BY14),График!BY14,IF(График!BY14&gt;'Ночные Часы'!$B$2,График!BY14-'Ночные Часы'!$B$2,0))</f>
        <v>В</v>
      </c>
      <c r="BG13" s="493" t="str">
        <f>IF(ISTEXT(График!CB14),График!CB14,IF(График!CB14&gt;'Ночные Часы'!$B$2,График!CB14-'Ночные Часы'!$B$2,0))</f>
        <v>В</v>
      </c>
      <c r="BH13" s="493">
        <f>IF(ISTEXT(График!CE14),График!CE14,IF(График!CE14&gt;'Ночные Часы'!$B$2,График!CE14-'Ночные Часы'!$B$2,0))</f>
        <v>8.333333333333337E-2</v>
      </c>
      <c r="BI13" s="493">
        <f>IF(ISTEXT(График!CH14),График!CH14,IF(График!CH14&gt;'Ночные Часы'!$B$2,График!CH14-'Ночные Часы'!$B$2,0))</f>
        <v>8.333333333333337E-2</v>
      </c>
      <c r="BJ13" s="493">
        <f>IF(ISTEXT(График!CK14),График!CK14,IF(График!CK14&gt;'Ночные Часы'!$B$2,График!CK14-'Ночные Часы'!$B$2,0))</f>
        <v>0.12500000000000011</v>
      </c>
      <c r="BK13" s="493">
        <f>IF(ISTEXT(График!CN14),График!CN14,IF(График!CN14&gt;'Ночные Часы'!$B$2,График!CN14-'Ночные Часы'!$B$2,0))</f>
        <v>0.12500000000000011</v>
      </c>
      <c r="BL13" s="493" t="str">
        <f>IF(ISTEXT(График!CQ14),График!CQ14,IF(График!CQ14&gt;'Ночные Часы'!$B$2,График!CQ14-'Ночные Часы'!$B$2,0))</f>
        <v>В</v>
      </c>
      <c r="BM13" s="493">
        <f>IF(ISTEXT(График!CT14),График!CT14,IF(График!CT14&gt;'Ночные Часы'!$B$2,График!CT14-'Ночные Часы'!$B$2,0))</f>
        <v>0</v>
      </c>
    </row>
    <row r="14" spans="1:65" x14ac:dyDescent="0.25">
      <c r="A14" s="8">
        <f>VLOOKUP(B14,'Список КК'!$M$2:$N$377,2,TRUE)</f>
        <v>21942</v>
      </c>
      <c r="B14" s="9" t="str">
        <f>График!C15</f>
        <v>Зеленко Ольга Ивановна</v>
      </c>
      <c r="C14" s="493">
        <f t="shared" si="5"/>
        <v>0</v>
      </c>
      <c r="D14" s="493">
        <f t="shared" si="6"/>
        <v>0</v>
      </c>
      <c r="E14" s="493">
        <f t="shared" si="7"/>
        <v>0</v>
      </c>
      <c r="F14" s="493">
        <f t="shared" si="8"/>
        <v>0</v>
      </c>
      <c r="G14" s="493">
        <f t="shared" si="9"/>
        <v>0</v>
      </c>
      <c r="H14" s="493">
        <f t="shared" si="10"/>
        <v>0</v>
      </c>
      <c r="I14" s="493">
        <f t="shared" si="11"/>
        <v>0</v>
      </c>
      <c r="J14" s="493">
        <f t="shared" si="12"/>
        <v>0</v>
      </c>
      <c r="K14" s="493">
        <f t="shared" si="13"/>
        <v>8.3333333333333329E-2</v>
      </c>
      <c r="L14" s="493">
        <f t="shared" si="14"/>
        <v>0</v>
      </c>
      <c r="M14" s="493">
        <f t="shared" si="15"/>
        <v>0</v>
      </c>
      <c r="N14" s="493">
        <f t="shared" si="16"/>
        <v>8.3333333333333329E-2</v>
      </c>
      <c r="O14" s="493">
        <f t="shared" si="17"/>
        <v>8.3333333333333329E-2</v>
      </c>
      <c r="P14" s="493">
        <f t="shared" si="18"/>
        <v>8.3333333333333329E-2</v>
      </c>
      <c r="Q14" s="493">
        <f t="shared" si="19"/>
        <v>0</v>
      </c>
      <c r="R14" s="493">
        <f t="shared" si="20"/>
        <v>0</v>
      </c>
      <c r="S14" s="493">
        <f t="shared" si="21"/>
        <v>0</v>
      </c>
      <c r="T14" s="493">
        <f t="shared" si="22"/>
        <v>0</v>
      </c>
      <c r="U14" s="493">
        <f t="shared" si="23"/>
        <v>0</v>
      </c>
      <c r="V14" s="493">
        <f t="shared" si="24"/>
        <v>0</v>
      </c>
      <c r="W14" s="493">
        <f t="shared" si="25"/>
        <v>8.3333333333333329E-2</v>
      </c>
      <c r="X14" s="493">
        <f t="shared" si="26"/>
        <v>0</v>
      </c>
      <c r="Y14" s="493">
        <f t="shared" si="27"/>
        <v>0</v>
      </c>
      <c r="Z14" s="493">
        <f t="shared" si="28"/>
        <v>0</v>
      </c>
      <c r="AA14" s="493">
        <f t="shared" si="29"/>
        <v>0</v>
      </c>
      <c r="AB14" s="493">
        <f t="shared" si="30"/>
        <v>0</v>
      </c>
      <c r="AC14" s="493">
        <f t="shared" si="31"/>
        <v>0.125</v>
      </c>
      <c r="AD14" s="493">
        <f t="shared" si="32"/>
        <v>0</v>
      </c>
      <c r="AE14" s="493">
        <f t="shared" si="33"/>
        <v>0</v>
      </c>
      <c r="AF14" s="493">
        <f t="shared" si="34"/>
        <v>0</v>
      </c>
      <c r="AG14" s="493">
        <f t="shared" si="35"/>
        <v>0</v>
      </c>
      <c r="AH14" s="494">
        <f t="shared" si="36"/>
        <v>0.54166666666666663</v>
      </c>
      <c r="AI14" s="493" t="str">
        <f>IF(ISTEXT(График!H15),График!H15,IF(График!H15&gt;'Ночные Часы'!$B$2,График!H15-'Ночные Часы'!$B$2,0))</f>
        <v>В</v>
      </c>
      <c r="AJ14" s="493">
        <f>IF(ISTEXT(График!K15),График!K15,IF(График!K15&gt;'Ночные Часы'!$B$2,График!K15-'Ночные Часы'!$B$2,0))</f>
        <v>0</v>
      </c>
      <c r="AK14" s="493">
        <f>IF(ISTEXT(График!N15),График!N15,IF(График!N15&gt;'Ночные Часы'!$B$2,График!N15-'Ночные Часы'!$B$2,0))</f>
        <v>0</v>
      </c>
      <c r="AL14" s="493" t="str">
        <f>IF(ISTEXT(График!Q15),График!Q15,IF(График!Q15&gt;'Ночные Часы'!$B$2,График!Q15-'Ночные Часы'!$B$2,0))</f>
        <v>В</v>
      </c>
      <c r="AM14" s="493">
        <f>IF(ISTEXT(График!T15),График!T15,IF(График!T15&gt;'Ночные Часы'!$B$2,График!T15-'Ночные Часы'!$B$2,0))</f>
        <v>0</v>
      </c>
      <c r="AN14" s="493">
        <f>IF(ISTEXT(График!W15),График!W15,IF(График!W15&gt;'Ночные Часы'!$B$2,График!W15-'Ночные Часы'!$B$2,0))</f>
        <v>0</v>
      </c>
      <c r="AO14" s="493">
        <f>IF(ISTEXT(График!Z15),График!Z15,IF(График!Z15&gt;'Ночные Часы'!$B$2,График!Z15-'Ночные Часы'!$B$2,0))</f>
        <v>0</v>
      </c>
      <c r="AP14" s="493">
        <f>IF(ISTEXT(График!AC15),График!AC15,IF(График!AC15&gt;'Ночные Часы'!$B$2,График!AC15-'Ночные Часы'!$B$2,0))</f>
        <v>0</v>
      </c>
      <c r="AQ14" s="493">
        <f>IF(ISTEXT(График!AF15),График!AF15,IF(График!AF15&gt;'Ночные Часы'!$B$2,График!AF15-'Ночные Часы'!$B$2,0))</f>
        <v>8.333333333333337E-2</v>
      </c>
      <c r="AR14" s="493" t="str">
        <f>IF(ISTEXT(График!AI15),График!AI15,IF(График!AI15&gt;'Ночные Часы'!$B$2,График!AI15-'Ночные Часы'!$B$2,0))</f>
        <v>В</v>
      </c>
      <c r="AS14" s="493" t="str">
        <f>IF(ISTEXT(График!AL15),График!AL15,IF(График!AL15&gt;'Ночные Часы'!$B$2,График!AL15-'Ночные Часы'!$B$2,0))</f>
        <v>В</v>
      </c>
      <c r="AT14" s="493">
        <f>IF(ISTEXT(График!AO15),График!AO15,IF(График!AO15&gt;'Ночные Часы'!$B$2,График!AO15-'Ночные Часы'!$B$2,0))</f>
        <v>8.333333333333337E-2</v>
      </c>
      <c r="AU14" s="493">
        <f>IF(ISTEXT(График!AR15),График!AR15,IF(График!AR15&gt;'Ночные Часы'!$B$2,График!AR15-'Ночные Часы'!$B$2,0))</f>
        <v>8.333333333333337E-2</v>
      </c>
      <c r="AV14" s="493">
        <f>IF(ISTEXT(График!AU15),График!AU15,IF(График!AU15&gt;'Ночные Часы'!$B$2,График!AU15-'Ночные Часы'!$B$2,0))</f>
        <v>8.333333333333337E-2</v>
      </c>
      <c r="AW14" s="493" t="str">
        <f>IF(ISTEXT(График!AX15),График!AX15,IF(График!AX15&gt;'Ночные Часы'!$B$2,График!AX15-'Ночные Часы'!$B$2,0))</f>
        <v>В</v>
      </c>
      <c r="AX14" s="493" t="str">
        <f>IF(ISTEXT(График!BA15),График!BA15,IF(График!BA15&gt;'Ночные Часы'!$B$2,График!BA15-'Ночные Часы'!$B$2,0))</f>
        <v>В</v>
      </c>
      <c r="AY14" s="493">
        <f>IF(ISTEXT(График!BD15),График!BD15,IF(График!BD15&gt;'Ночные Часы'!$B$2,График!BD15-'Ночные Часы'!$B$2,0))</f>
        <v>0</v>
      </c>
      <c r="AZ14" s="493">
        <f>IF(ISTEXT(График!BG15),График!BG15,IF(График!BG15&gt;'Ночные Часы'!$B$2,График!BG15-'Ночные Часы'!$B$2,0))</f>
        <v>0</v>
      </c>
      <c r="BA14" s="493">
        <f>IF(ISTEXT(График!BJ15),График!BJ15,IF(График!BJ15&gt;'Ночные Часы'!$B$2,График!BJ15-'Ночные Часы'!$B$2,0))</f>
        <v>0</v>
      </c>
      <c r="BB14" s="493">
        <f>IF(ISTEXT(График!BM15),График!BM15,IF(График!BM15&gt;'Ночные Часы'!$B$2,График!BM15-'Ночные Часы'!$B$2,0))</f>
        <v>0</v>
      </c>
      <c r="BC14" s="493">
        <f>IF(ISTEXT(График!BP15),График!BP15,IF(График!BP15&gt;'Ночные Часы'!$B$2,График!BP15-'Ночные Часы'!$B$2,0))</f>
        <v>8.333333333333337E-2</v>
      </c>
      <c r="BD14" s="493" t="str">
        <f>IF(ISTEXT(График!BS15),График!BS15,IF(График!BS15&gt;'Ночные Часы'!$B$2,График!BS15-'Ночные Часы'!$B$2,0))</f>
        <v>В</v>
      </c>
      <c r="BE14" s="493">
        <f>IF(ISTEXT(График!BV15),График!BV15,IF(График!BV15&gt;'Ночные Часы'!$B$2,График!BV15-'Ночные Часы'!$B$2,0))</f>
        <v>0</v>
      </c>
      <c r="BF14" s="493">
        <f>IF(ISTEXT(График!BY15),График!BY15,IF(График!BY15&gt;'Ночные Часы'!$B$2,График!BY15-'Ночные Часы'!$B$2,0))</f>
        <v>0</v>
      </c>
      <c r="BG14" s="493">
        <f>IF(ISTEXT(График!CB15),График!CB15,IF(График!CB15&gt;'Ночные Часы'!$B$2,График!CB15-'Ночные Часы'!$B$2,0))</f>
        <v>0</v>
      </c>
      <c r="BH14" s="493">
        <f>IF(ISTEXT(График!CE15),График!CE15,IF(График!CE15&gt;'Ночные Часы'!$B$2,График!CE15-'Ночные Часы'!$B$2,0))</f>
        <v>0</v>
      </c>
      <c r="BI14" s="493">
        <f>IF(ISTEXT(График!CH15),График!CH15,IF(График!CH15&gt;'Ночные Часы'!$B$2,График!CH15-'Ночные Часы'!$B$2,0))</f>
        <v>0.10416666666666663</v>
      </c>
      <c r="BJ14" s="493" t="str">
        <f>IF(ISTEXT(График!CK15),График!CK15,IF(График!CK15&gt;'Ночные Часы'!$B$2,График!CK15-'Ночные Часы'!$B$2,0))</f>
        <v>В</v>
      </c>
      <c r="BK14" s="493" t="str">
        <f>IF(ISTEXT(График!CN15),График!CN15,IF(График!CN15&gt;'Ночные Часы'!$B$2,График!CN15-'Ночные Часы'!$B$2,0))</f>
        <v>В</v>
      </c>
      <c r="BL14" s="493" t="str">
        <f>IF(ISTEXT(График!CQ15),График!CQ15,IF(График!CQ15&gt;'Ночные Часы'!$B$2,График!CQ15-'Ночные Часы'!$B$2,0))</f>
        <v>ОТ</v>
      </c>
      <c r="BM14" s="493">
        <f>IF(ISTEXT(График!CT15),График!CT15,IF(График!CT15&gt;'Ночные Часы'!$B$2,График!CT15-'Ночные Часы'!$B$2,0))</f>
        <v>0</v>
      </c>
    </row>
    <row r="15" spans="1:65" x14ac:dyDescent="0.25">
      <c r="A15" s="8">
        <f>VLOOKUP(B15,'Список КК'!$M$2:$N$377,2,TRUE)</f>
        <v>780</v>
      </c>
      <c r="B15" s="9" t="str">
        <f>График!C16</f>
        <v>Зиновина Светлана Дмитриевна</v>
      </c>
      <c r="C15" s="493">
        <f t="shared" si="5"/>
        <v>0</v>
      </c>
      <c r="D15" s="493">
        <f t="shared" si="6"/>
        <v>0</v>
      </c>
      <c r="E15" s="493">
        <f t="shared" si="7"/>
        <v>0</v>
      </c>
      <c r="F15" s="493">
        <f t="shared" si="8"/>
        <v>0</v>
      </c>
      <c r="G15" s="493">
        <f t="shared" si="9"/>
        <v>0</v>
      </c>
      <c r="H15" s="493">
        <f t="shared" si="10"/>
        <v>0</v>
      </c>
      <c r="I15" s="493">
        <f t="shared" si="11"/>
        <v>0</v>
      </c>
      <c r="J15" s="493">
        <f t="shared" si="12"/>
        <v>0</v>
      </c>
      <c r="K15" s="493">
        <f t="shared" si="13"/>
        <v>0</v>
      </c>
      <c r="L15" s="493">
        <f t="shared" si="14"/>
        <v>0</v>
      </c>
      <c r="M15" s="493">
        <f t="shared" si="15"/>
        <v>0</v>
      </c>
      <c r="N15" s="493">
        <f t="shared" si="16"/>
        <v>0</v>
      </c>
      <c r="O15" s="493">
        <f t="shared" si="17"/>
        <v>0</v>
      </c>
      <c r="P15" s="493">
        <f t="shared" si="18"/>
        <v>0.125</v>
      </c>
      <c r="Q15" s="493">
        <f t="shared" si="19"/>
        <v>0.125</v>
      </c>
      <c r="R15" s="493">
        <f t="shared" si="20"/>
        <v>0</v>
      </c>
      <c r="S15" s="493">
        <f t="shared" si="21"/>
        <v>0</v>
      </c>
      <c r="T15" s="493">
        <f t="shared" si="22"/>
        <v>0</v>
      </c>
      <c r="U15" s="493">
        <f t="shared" si="23"/>
        <v>0.125</v>
      </c>
      <c r="V15" s="493">
        <f t="shared" si="24"/>
        <v>0.125</v>
      </c>
      <c r="W15" s="493">
        <f t="shared" si="25"/>
        <v>0</v>
      </c>
      <c r="X15" s="493">
        <f t="shared" si="26"/>
        <v>0</v>
      </c>
      <c r="Y15" s="493">
        <f t="shared" si="27"/>
        <v>0</v>
      </c>
      <c r="Z15" s="493">
        <f t="shared" si="28"/>
        <v>0</v>
      </c>
      <c r="AA15" s="493">
        <f t="shared" si="29"/>
        <v>0</v>
      </c>
      <c r="AB15" s="493">
        <f t="shared" si="30"/>
        <v>0</v>
      </c>
      <c r="AC15" s="493">
        <f t="shared" si="31"/>
        <v>0</v>
      </c>
      <c r="AD15" s="493">
        <f t="shared" si="32"/>
        <v>0</v>
      </c>
      <c r="AE15" s="493">
        <f t="shared" si="33"/>
        <v>0</v>
      </c>
      <c r="AF15" s="493">
        <f t="shared" si="34"/>
        <v>0.125</v>
      </c>
      <c r="AG15" s="493">
        <f t="shared" si="35"/>
        <v>0</v>
      </c>
      <c r="AH15" s="494">
        <f t="shared" si="36"/>
        <v>0.625</v>
      </c>
      <c r="AI15" s="493" t="str">
        <f>IF(ISTEXT(График!H16),График!H16,IF(График!H16&gt;'Ночные Часы'!$B$2,График!H16-'Ночные Часы'!$B$2,0))</f>
        <v>В</v>
      </c>
      <c r="AJ15" s="493" t="str">
        <f>IF(ISTEXT(График!K16),График!K16,IF(График!K16&gt;'Ночные Часы'!$B$2,График!K16-'Ночные Часы'!$B$2,0))</f>
        <v>ОТ</v>
      </c>
      <c r="AK15" s="493" t="str">
        <f>IF(ISTEXT(График!N16),График!N16,IF(График!N16&gt;'Ночные Часы'!$B$2,График!N16-'Ночные Часы'!$B$2,0))</f>
        <v>ОТ</v>
      </c>
      <c r="AL15" s="493" t="str">
        <f>IF(ISTEXT(График!Q16),График!Q16,IF(График!Q16&gt;'Ночные Часы'!$B$2,График!Q16-'Ночные Часы'!$B$2,0))</f>
        <v>ОТ</v>
      </c>
      <c r="AM15" s="493" t="str">
        <f>IF(ISTEXT(График!T16),График!T16,IF(График!T16&gt;'Ночные Часы'!$B$2,График!T16-'Ночные Часы'!$B$2,0))</f>
        <v>ОТ</v>
      </c>
      <c r="AN15" s="493" t="str">
        <f>IF(ISTEXT(График!W16),График!W16,IF(График!W16&gt;'Ночные Часы'!$B$2,График!W16-'Ночные Часы'!$B$2,0))</f>
        <v>ОТ</v>
      </c>
      <c r="AO15" s="493" t="str">
        <f>IF(ISTEXT(График!Z16),График!Z16,IF(График!Z16&gt;'Ночные Часы'!$B$2,График!Z16-'Ночные Часы'!$B$2,0))</f>
        <v>В</v>
      </c>
      <c r="AP15" s="493" t="str">
        <f>IF(ISTEXT(График!AC16),График!AC16,IF(График!AC16&gt;'Ночные Часы'!$B$2,График!AC16-'Ночные Часы'!$B$2,0))</f>
        <v>В</v>
      </c>
      <c r="AQ15" s="493">
        <f>IF(ISTEXT(График!AF16),График!AF16,IF(График!AF16&gt;'Ночные Часы'!$B$2,График!AF16-'Ночные Часы'!$B$2,0))</f>
        <v>0</v>
      </c>
      <c r="AR15" s="493">
        <f>IF(ISTEXT(График!AI16),График!AI16,IF(График!AI16&gt;'Ночные Часы'!$B$2,График!AI16-'Ночные Часы'!$B$2,0))</f>
        <v>0</v>
      </c>
      <c r="AS15" s="493">
        <f>IF(ISTEXT(График!AL16),График!AL16,IF(График!AL16&gt;'Ночные Часы'!$B$2,График!AL16-'Ночные Часы'!$B$2,0))</f>
        <v>0</v>
      </c>
      <c r="AT15" s="493">
        <f>IF(ISTEXT(График!AO16),График!AO16,IF(График!AO16&gt;'Ночные Часы'!$B$2,График!AO16-'Ночные Часы'!$B$2,0))</f>
        <v>0</v>
      </c>
      <c r="AU15" s="493" t="str">
        <f>IF(ISTEXT(График!AR16),График!AR16,IF(График!AR16&gt;'Ночные Часы'!$B$2,График!AR16-'Ночные Часы'!$B$2,0))</f>
        <v>В</v>
      </c>
      <c r="AV15" s="493">
        <f>IF(ISTEXT(График!AU16),График!AU16,IF(График!AU16&gt;'Ночные Часы'!$B$2,График!AU16-'Ночные Часы'!$B$2,0))</f>
        <v>0.10416666666666663</v>
      </c>
      <c r="AW15" s="493">
        <f>IF(ISTEXT(График!AX16),График!AX16,IF(График!AX16&gt;'Ночные Часы'!$B$2,График!AX16-'Ночные Часы'!$B$2,0))</f>
        <v>0.10416666666666663</v>
      </c>
      <c r="AX15" s="493" t="str">
        <f>IF(ISTEXT(График!BA16),График!BA16,IF(График!BA16&gt;'Ночные Часы'!$B$2,График!BA16-'Ночные Часы'!$B$2,0))</f>
        <v>В</v>
      </c>
      <c r="AY15" s="493" t="str">
        <f>IF(ISTEXT(График!BD16),График!BD16,IF(График!BD16&gt;'Ночные Часы'!$B$2,График!BD16-'Ночные Часы'!$B$2,0))</f>
        <v>В</v>
      </c>
      <c r="AZ15" s="493">
        <f>IF(ISTEXT(График!BG16),График!BG16,IF(График!BG16&gt;'Ночные Часы'!$B$2,График!BG16-'Ночные Часы'!$B$2,0))</f>
        <v>0</v>
      </c>
      <c r="BA15" s="493">
        <f>IF(ISTEXT(График!BJ16),График!BJ16,IF(График!BJ16&gt;'Ночные Часы'!$B$2,График!BJ16-'Ночные Часы'!$B$2,0))</f>
        <v>0.12500000000000011</v>
      </c>
      <c r="BB15" s="493">
        <f>IF(ISTEXT(График!BM16),График!BM16,IF(График!BM16&gt;'Ночные Часы'!$B$2,График!BM16-'Ночные Часы'!$B$2,0))</f>
        <v>0.12500000000000011</v>
      </c>
      <c r="BC15" s="493" t="str">
        <f>IF(ISTEXT(График!BP16),График!BP16,IF(График!BP16&gt;'Ночные Часы'!$B$2,График!BP16-'Ночные Часы'!$B$2,0))</f>
        <v>В</v>
      </c>
      <c r="BD15" s="493" t="str">
        <f>IF(ISTEXT(График!BS16),График!BS16,IF(График!BS16&gt;'Ночные Часы'!$B$2,График!BS16-'Ночные Часы'!$B$2,0))</f>
        <v>В</v>
      </c>
      <c r="BE15" s="493">
        <f>IF(ISTEXT(График!BV16),График!BV16,IF(График!BV16&gt;'Ночные Часы'!$B$2,График!BV16-'Ночные Часы'!$B$2,0))</f>
        <v>0</v>
      </c>
      <c r="BF15" s="493">
        <f>IF(ISTEXT(График!BY16),График!BY16,IF(График!BY16&gt;'Ночные Часы'!$B$2,График!BY16-'Ночные Часы'!$B$2,0))</f>
        <v>0</v>
      </c>
      <c r="BG15" s="493">
        <f>IF(ISTEXT(График!CB16),График!CB16,IF(График!CB16&gt;'Ночные Часы'!$B$2,График!CB16-'Ночные Часы'!$B$2,0))</f>
        <v>0</v>
      </c>
      <c r="BH15" s="493">
        <f>IF(ISTEXT(График!CE16),График!CE16,IF(График!CE16&gt;'Ночные Часы'!$B$2,График!CE16-'Ночные Часы'!$B$2,0))</f>
        <v>0</v>
      </c>
      <c r="BI15" s="493">
        <f>IF(ISTEXT(График!CH16),График!CH16,IF(График!CH16&gt;'Ночные Часы'!$B$2,График!CH16-'Ночные Часы'!$B$2,0))</f>
        <v>0</v>
      </c>
      <c r="BJ15" s="493" t="str">
        <f>IF(ISTEXT(График!CK16),График!CK16,IF(График!CK16&gt;'Ночные Часы'!$B$2,График!CK16-'Ночные Часы'!$B$2,0))</f>
        <v>В</v>
      </c>
      <c r="BK15" s="493" t="str">
        <f>IF(ISTEXT(График!CN16),График!CN16,IF(График!CN16&gt;'Ночные Часы'!$B$2,График!CN16-'Ночные Часы'!$B$2,0))</f>
        <v>В</v>
      </c>
      <c r="BL15" s="493">
        <f>IF(ISTEXT(График!CQ16),График!CQ16,IF(График!CQ16&gt;'Ночные Часы'!$B$2,График!CQ16-'Ночные Часы'!$B$2,0))</f>
        <v>0.10416666666666663</v>
      </c>
      <c r="BM15" s="493">
        <f>IF(ISTEXT(График!CT16),График!CT16,IF(График!CT16&gt;'Ночные Часы'!$B$2,График!CT16-'Ночные Часы'!$B$2,0))</f>
        <v>0</v>
      </c>
    </row>
    <row r="16" spans="1:65" x14ac:dyDescent="0.25">
      <c r="A16" s="8">
        <f>VLOOKUP(B16,'Список КК'!$M$2:$N$377,2,TRUE)</f>
        <v>41567</v>
      </c>
      <c r="B16" s="9" t="str">
        <f>График!C17</f>
        <v>Зулпукарова Айсулу Аппазовна</v>
      </c>
      <c r="C16" s="493">
        <f t="shared" si="5"/>
        <v>0</v>
      </c>
      <c r="D16" s="493">
        <f t="shared" si="6"/>
        <v>0</v>
      </c>
      <c r="E16" s="493">
        <f t="shared" si="7"/>
        <v>0</v>
      </c>
      <c r="F16" s="493">
        <f t="shared" si="8"/>
        <v>0</v>
      </c>
      <c r="G16" s="493">
        <f t="shared" si="9"/>
        <v>0</v>
      </c>
      <c r="H16" s="493">
        <f t="shared" si="10"/>
        <v>0</v>
      </c>
      <c r="I16" s="493">
        <f t="shared" si="11"/>
        <v>0</v>
      </c>
      <c r="J16" s="493">
        <f t="shared" si="12"/>
        <v>0</v>
      </c>
      <c r="K16" s="493">
        <f t="shared" si="13"/>
        <v>0</v>
      </c>
      <c r="L16" s="493">
        <f t="shared" si="14"/>
        <v>0</v>
      </c>
      <c r="M16" s="493">
        <f t="shared" si="15"/>
        <v>0.125</v>
      </c>
      <c r="N16" s="493">
        <f t="shared" si="16"/>
        <v>0</v>
      </c>
      <c r="O16" s="493">
        <f t="shared" si="17"/>
        <v>0</v>
      </c>
      <c r="P16" s="493">
        <f t="shared" si="18"/>
        <v>0</v>
      </c>
      <c r="Q16" s="493">
        <f t="shared" si="19"/>
        <v>0</v>
      </c>
      <c r="R16" s="493">
        <f t="shared" si="20"/>
        <v>0</v>
      </c>
      <c r="S16" s="493">
        <f t="shared" si="21"/>
        <v>0.125</v>
      </c>
      <c r="T16" s="493">
        <f t="shared" si="22"/>
        <v>0</v>
      </c>
      <c r="U16" s="493">
        <f t="shared" si="23"/>
        <v>0</v>
      </c>
      <c r="V16" s="493">
        <f t="shared" si="24"/>
        <v>0</v>
      </c>
      <c r="W16" s="493">
        <f t="shared" si="25"/>
        <v>0</v>
      </c>
      <c r="X16" s="493">
        <f t="shared" si="26"/>
        <v>0</v>
      </c>
      <c r="Y16" s="493">
        <f t="shared" si="27"/>
        <v>0.125</v>
      </c>
      <c r="Z16" s="493">
        <f t="shared" si="28"/>
        <v>0</v>
      </c>
      <c r="AA16" s="493">
        <f t="shared" si="29"/>
        <v>0</v>
      </c>
      <c r="AB16" s="493">
        <f t="shared" si="30"/>
        <v>0</v>
      </c>
      <c r="AC16" s="493">
        <f t="shared" si="31"/>
        <v>0</v>
      </c>
      <c r="AD16" s="493">
        <f t="shared" si="32"/>
        <v>0</v>
      </c>
      <c r="AE16" s="493">
        <f t="shared" si="33"/>
        <v>0.125</v>
      </c>
      <c r="AF16" s="493">
        <f t="shared" si="34"/>
        <v>0</v>
      </c>
      <c r="AG16" s="493">
        <f t="shared" si="35"/>
        <v>0</v>
      </c>
      <c r="AH16" s="494">
        <f t="shared" si="36"/>
        <v>0.5</v>
      </c>
      <c r="AI16" s="493">
        <f>IF(ISTEXT(График!H17),График!H17,IF(График!H17&gt;'Ночные Часы'!$B$2,График!H17-'Ночные Часы'!$B$2,0))</f>
        <v>0</v>
      </c>
      <c r="AJ16" s="493">
        <f>IF(ISTEXT(График!K17),График!K17,IF(График!K17&gt;'Ночные Часы'!$B$2,График!K17-'Ночные Часы'!$B$2,0))</f>
        <v>0</v>
      </c>
      <c r="AK16" s="493">
        <f>IF(ISTEXT(График!N17),График!N17,IF(График!N17&gt;'Ночные Часы'!$B$2,График!N17-'Ночные Часы'!$B$2,0))</f>
        <v>0</v>
      </c>
      <c r="AL16" s="493">
        <f>IF(ISTEXT(График!Q17),График!Q17,IF(График!Q17&gt;'Ночные Часы'!$B$2,График!Q17-'Ночные Часы'!$B$2,0))</f>
        <v>0</v>
      </c>
      <c r="AM16" s="493">
        <f>IF(ISTEXT(График!T17),График!T17,IF(График!T17&gt;'Ночные Часы'!$B$2,График!T17-'Ночные Часы'!$B$2,0))</f>
        <v>0</v>
      </c>
      <c r="AN16" s="493" t="str">
        <f>IF(ISTEXT(График!W17),График!W17,IF(График!W17&gt;'Ночные Часы'!$B$2,График!W17-'Ночные Часы'!$B$2,0))</f>
        <v>В</v>
      </c>
      <c r="AO16" s="493" t="str">
        <f>IF(ISTEXT(График!Z17),График!Z17,IF(График!Z17&gt;'Ночные Часы'!$B$2,График!Z17-'Ночные Часы'!$B$2,0))</f>
        <v>В</v>
      </c>
      <c r="AP16" s="493">
        <f>IF(ISTEXT(График!AC17),График!AC17,IF(График!AC17&gt;'Ночные Часы'!$B$2,График!AC17-'Ночные Часы'!$B$2,0))</f>
        <v>0</v>
      </c>
      <c r="AQ16" s="493">
        <f>IF(ISTEXT(График!AF17),График!AF17,IF(График!AF17&gt;'Ночные Часы'!$B$2,График!AF17-'Ночные Часы'!$B$2,0))</f>
        <v>0</v>
      </c>
      <c r="AR16" s="493">
        <f>IF(ISTEXT(График!AI17),График!AI17,IF(График!AI17&gt;'Ночные Часы'!$B$2,График!AI17-'Ночные Часы'!$B$2,0))</f>
        <v>0</v>
      </c>
      <c r="AS16" s="493">
        <f>IF(ISTEXT(График!AL17),График!AL17,IF(График!AL17&gt;'Ночные Часы'!$B$2,График!AL17-'Ночные Часы'!$B$2,0))</f>
        <v>0.10416666666666663</v>
      </c>
      <c r="AT16" s="493" t="str">
        <f>IF(ISTEXT(График!AO17),График!AO17,IF(График!AO17&gt;'Ночные Часы'!$B$2,График!AO17-'Ночные Часы'!$B$2,0))</f>
        <v>В</v>
      </c>
      <c r="AU16" s="493" t="str">
        <f>IF(ISTEXT(График!AR17),График!AR17,IF(График!AR17&gt;'Ночные Часы'!$B$2,График!AR17-'Ночные Часы'!$B$2,0))</f>
        <v>В</v>
      </c>
      <c r="AV16" s="493">
        <f>IF(ISTEXT(График!AU17),График!AU17,IF(График!AU17&gt;'Ночные Часы'!$B$2,График!AU17-'Ночные Часы'!$B$2,0))</f>
        <v>0</v>
      </c>
      <c r="AW16" s="493">
        <f>IF(ISTEXT(График!AX17),График!AX17,IF(График!AX17&gt;'Ночные Часы'!$B$2,График!AX17-'Ночные Часы'!$B$2,0))</f>
        <v>0</v>
      </c>
      <c r="AX16" s="493">
        <f>IF(ISTEXT(График!BA17),График!BA17,IF(График!BA17&gt;'Ночные Часы'!$B$2,График!BA17-'Ночные Часы'!$B$2,0))</f>
        <v>0</v>
      </c>
      <c r="AY16" s="493">
        <f>IF(ISTEXT(График!BD17),График!BD17,IF(График!BD17&gt;'Ночные Часы'!$B$2,График!BD17-'Ночные Часы'!$B$2,0))</f>
        <v>0.10416666666666663</v>
      </c>
      <c r="AZ16" s="493" t="str">
        <f>IF(ISTEXT(График!BG17),График!BG17,IF(График!BG17&gt;'Ночные Часы'!$B$2,График!BG17-'Ночные Часы'!$B$2,0))</f>
        <v>В</v>
      </c>
      <c r="BA16" s="493" t="str">
        <f>IF(ISTEXT(График!BJ17),График!BJ17,IF(График!BJ17&gt;'Ночные Часы'!$B$2,График!BJ17-'Ночные Часы'!$B$2,0))</f>
        <v>В</v>
      </c>
      <c r="BB16" s="493">
        <f>IF(ISTEXT(График!BM17),График!BM17,IF(График!BM17&gt;'Ночные Часы'!$B$2,График!BM17-'Ночные Часы'!$B$2,0))</f>
        <v>0</v>
      </c>
      <c r="BC16" s="493">
        <f>IF(ISTEXT(График!BP17),График!BP17,IF(График!BP17&gt;'Ночные Часы'!$B$2,График!BP17-'Ночные Часы'!$B$2,0))</f>
        <v>0</v>
      </c>
      <c r="BD16" s="493">
        <f>IF(ISTEXT(График!BS17),График!BS17,IF(График!BS17&gt;'Ночные Часы'!$B$2,График!BS17-'Ночные Часы'!$B$2,0))</f>
        <v>0</v>
      </c>
      <c r="BE16" s="493">
        <f>IF(ISTEXT(График!BV17),График!BV17,IF(График!BV17&gt;'Ночные Часы'!$B$2,График!BV17-'Ночные Часы'!$B$2,0))</f>
        <v>0.10416666666666663</v>
      </c>
      <c r="BF16" s="493" t="str">
        <f>IF(ISTEXT(График!BY17),График!BY17,IF(График!BY17&gt;'Ночные Часы'!$B$2,График!BY17-'Ночные Часы'!$B$2,0))</f>
        <v>В</v>
      </c>
      <c r="BG16" s="493" t="str">
        <f>IF(ISTEXT(График!CB17),График!CB17,IF(График!CB17&gt;'Ночные Часы'!$B$2,График!CB17-'Ночные Часы'!$B$2,0))</f>
        <v>В</v>
      </c>
      <c r="BH16" s="493">
        <f>IF(ISTEXT(График!CE17),График!CE17,IF(График!CE17&gt;'Ночные Часы'!$B$2,График!CE17-'Ночные Часы'!$B$2,0))</f>
        <v>0</v>
      </c>
      <c r="BI16" s="493">
        <f>IF(ISTEXT(График!CH17),График!CH17,IF(График!CH17&gt;'Ночные Часы'!$B$2,График!CH17-'Ночные Часы'!$B$2,0))</f>
        <v>0</v>
      </c>
      <c r="BJ16" s="493">
        <f>IF(ISTEXT(График!CK17),График!CK17,IF(График!CK17&gt;'Ночные Часы'!$B$2,График!CK17-'Ночные Часы'!$B$2,0))</f>
        <v>0</v>
      </c>
      <c r="BK16" s="493">
        <f>IF(ISTEXT(График!CN17),График!CN17,IF(График!CN17&gt;'Ночные Часы'!$B$2,График!CN17-'Ночные Часы'!$B$2,0))</f>
        <v>0.10416666666666663</v>
      </c>
      <c r="BL16" s="493" t="str">
        <f>IF(ISTEXT(График!CQ17),График!CQ17,IF(График!CQ17&gt;'Ночные Часы'!$B$2,График!CQ17-'Ночные Часы'!$B$2,0))</f>
        <v>В</v>
      </c>
      <c r="BM16" s="493">
        <f>IF(ISTEXT(График!CT17),График!CT17,IF(График!CT17&gt;'Ночные Часы'!$B$2,График!CT17-'Ночные Часы'!$B$2,0))</f>
        <v>0</v>
      </c>
    </row>
    <row r="17" spans="1:65" x14ac:dyDescent="0.25">
      <c r="A17" s="8">
        <f>VLOOKUP(B17,'Список КК'!$M$2:$N$377,2,TRUE)</f>
        <v>748</v>
      </c>
      <c r="B17" s="9" t="str">
        <f>График!C18</f>
        <v>Казанцева Наталья Евгеньевна</v>
      </c>
      <c r="C17" s="493">
        <f t="shared" si="5"/>
        <v>0</v>
      </c>
      <c r="D17" s="493">
        <f t="shared" si="6"/>
        <v>0</v>
      </c>
      <c r="E17" s="493">
        <f t="shared" si="7"/>
        <v>0</v>
      </c>
      <c r="F17" s="493">
        <f t="shared" si="8"/>
        <v>0</v>
      </c>
      <c r="G17" s="493">
        <f t="shared" si="9"/>
        <v>0</v>
      </c>
      <c r="H17" s="493">
        <f t="shared" si="10"/>
        <v>0</v>
      </c>
      <c r="I17" s="493">
        <f t="shared" si="11"/>
        <v>0</v>
      </c>
      <c r="J17" s="493">
        <f t="shared" si="12"/>
        <v>0</v>
      </c>
      <c r="K17" s="493">
        <f t="shared" si="13"/>
        <v>0</v>
      </c>
      <c r="L17" s="493">
        <f t="shared" si="14"/>
        <v>0</v>
      </c>
      <c r="M17" s="493">
        <f t="shared" si="15"/>
        <v>0</v>
      </c>
      <c r="N17" s="493">
        <f t="shared" si="16"/>
        <v>0</v>
      </c>
      <c r="O17" s="493">
        <f t="shared" si="17"/>
        <v>0</v>
      </c>
      <c r="P17" s="493">
        <f t="shared" si="18"/>
        <v>0</v>
      </c>
      <c r="Q17" s="493">
        <f t="shared" si="19"/>
        <v>0</v>
      </c>
      <c r="R17" s="493">
        <f t="shared" si="20"/>
        <v>0</v>
      </c>
      <c r="S17" s="493">
        <f t="shared" si="21"/>
        <v>0</v>
      </c>
      <c r="T17" s="493">
        <f t="shared" si="22"/>
        <v>0</v>
      </c>
      <c r="U17" s="493">
        <f t="shared" si="23"/>
        <v>0</v>
      </c>
      <c r="V17" s="493">
        <f t="shared" si="24"/>
        <v>0</v>
      </c>
      <c r="W17" s="493">
        <f t="shared" si="25"/>
        <v>0</v>
      </c>
      <c r="X17" s="493">
        <f t="shared" si="26"/>
        <v>0</v>
      </c>
      <c r="Y17" s="493">
        <f t="shared" si="27"/>
        <v>0</v>
      </c>
      <c r="Z17" s="493">
        <f t="shared" si="28"/>
        <v>0</v>
      </c>
      <c r="AA17" s="493">
        <f t="shared" si="29"/>
        <v>0</v>
      </c>
      <c r="AB17" s="493">
        <f t="shared" si="30"/>
        <v>0</v>
      </c>
      <c r="AC17" s="493">
        <f t="shared" si="31"/>
        <v>0</v>
      </c>
      <c r="AD17" s="493">
        <f t="shared" si="32"/>
        <v>0</v>
      </c>
      <c r="AE17" s="493">
        <f t="shared" si="33"/>
        <v>0</v>
      </c>
      <c r="AF17" s="493">
        <f t="shared" si="34"/>
        <v>0</v>
      </c>
      <c r="AG17" s="493">
        <f t="shared" si="35"/>
        <v>0</v>
      </c>
      <c r="AH17" s="494">
        <f t="shared" si="36"/>
        <v>0</v>
      </c>
      <c r="AI17" s="493" t="str">
        <f>IF(ISTEXT(График!H18),График!H18,IF(График!H18&gt;'Ночные Часы'!$B$2,График!H18-'Ночные Часы'!$B$2,0))</f>
        <v>В</v>
      </c>
      <c r="AJ17" s="493">
        <f>IF(ISTEXT(График!K18),График!K18,IF(График!K18&gt;'Ночные Часы'!$B$2,График!K18-'Ночные Часы'!$B$2,0))</f>
        <v>0</v>
      </c>
      <c r="AK17" s="493">
        <f>IF(ISTEXT(График!N18),График!N18,IF(График!N18&gt;'Ночные Часы'!$B$2,График!N18-'Ночные Часы'!$B$2,0))</f>
        <v>0</v>
      </c>
      <c r="AL17" s="493">
        <f>IF(ISTEXT(График!Q18),График!Q18,IF(График!Q18&gt;'Ночные Часы'!$B$2,График!Q18-'Ночные Часы'!$B$2,0))</f>
        <v>0</v>
      </c>
      <c r="AM17" s="493">
        <f>IF(ISTEXT(График!T18),График!T18,IF(График!T18&gt;'Ночные Часы'!$B$2,График!T18-'Ночные Часы'!$B$2,0))</f>
        <v>0</v>
      </c>
      <c r="AN17" s="493">
        <f>IF(ISTEXT(График!W18),График!W18,IF(График!W18&gt;'Ночные Часы'!$B$2,График!W18-'Ночные Часы'!$B$2,0))</f>
        <v>0</v>
      </c>
      <c r="AO17" s="493" t="str">
        <f>IF(ISTEXT(График!Z18),График!Z18,IF(График!Z18&gt;'Ночные Часы'!$B$2,График!Z18-'Ночные Часы'!$B$2,0))</f>
        <v>В</v>
      </c>
      <c r="AP17" s="493" t="str">
        <f>IF(ISTEXT(График!AC18),График!AC18,IF(График!AC18&gt;'Ночные Часы'!$B$2,График!AC18-'Ночные Часы'!$B$2,0))</f>
        <v>В</v>
      </c>
      <c r="AQ17" s="493">
        <f>IF(ISTEXT(График!AF18),График!AF18,IF(График!AF18&gt;'Ночные Часы'!$B$2,График!AF18-'Ночные Часы'!$B$2,0))</f>
        <v>0</v>
      </c>
      <c r="AR17" s="493">
        <f>IF(ISTEXT(График!AI18),График!AI18,IF(График!AI18&gt;'Ночные Часы'!$B$2,График!AI18-'Ночные Часы'!$B$2,0))</f>
        <v>0</v>
      </c>
      <c r="AS17" s="493">
        <f>IF(ISTEXT(График!AL18),График!AL18,IF(График!AL18&gt;'Ночные Часы'!$B$2,График!AL18-'Ночные Часы'!$B$2,0))</f>
        <v>0</v>
      </c>
      <c r="AT17" s="493">
        <f>IF(ISTEXT(График!AO18),График!AO18,IF(График!AO18&gt;'Ночные Часы'!$B$2,График!AO18-'Ночные Часы'!$B$2,0))</f>
        <v>0</v>
      </c>
      <c r="AU17" s="493">
        <f>IF(ISTEXT(График!AR18),График!AR18,IF(График!AR18&gt;'Ночные Часы'!$B$2,График!AR18-'Ночные Часы'!$B$2,0))</f>
        <v>0</v>
      </c>
      <c r="AV17" s="493" t="str">
        <f>IF(ISTEXT(График!AU18),График!AU18,IF(График!AU18&gt;'Ночные Часы'!$B$2,График!AU18-'Ночные Часы'!$B$2,0))</f>
        <v>В</v>
      </c>
      <c r="AW17" s="493" t="str">
        <f>IF(ISTEXT(График!AX18),График!AX18,IF(График!AX18&gt;'Ночные Часы'!$B$2,График!AX18-'Ночные Часы'!$B$2,0))</f>
        <v>В</v>
      </c>
      <c r="AX17" s="493">
        <f>IF(ISTEXT(График!BA18),График!BA18,IF(График!BA18&gt;'Ночные Часы'!$B$2,График!BA18-'Ночные Часы'!$B$2,0))</f>
        <v>0</v>
      </c>
      <c r="AY17" s="493">
        <f>IF(ISTEXT(График!BD18),График!BD18,IF(График!BD18&gt;'Ночные Часы'!$B$2,График!BD18-'Ночные Часы'!$B$2,0))</f>
        <v>0</v>
      </c>
      <c r="AZ17" s="493">
        <f>IF(ISTEXT(График!BG18),График!BG18,IF(График!BG18&gt;'Ночные Часы'!$B$2,График!BG18-'Ночные Часы'!$B$2,0))</f>
        <v>0</v>
      </c>
      <c r="BA17" s="493">
        <f>IF(ISTEXT(График!BJ18),График!BJ18,IF(График!BJ18&gt;'Ночные Часы'!$B$2,График!BJ18-'Ночные Часы'!$B$2,0))</f>
        <v>0</v>
      </c>
      <c r="BB17" s="493">
        <f>IF(ISTEXT(График!BM18),График!BM18,IF(График!BM18&gt;'Ночные Часы'!$B$2,График!BM18-'Ночные Часы'!$B$2,0))</f>
        <v>0</v>
      </c>
      <c r="BC17" s="493" t="str">
        <f>IF(ISTEXT(График!BP18),График!BP18,IF(График!BP18&gt;'Ночные Часы'!$B$2,График!BP18-'Ночные Часы'!$B$2,0))</f>
        <v>В</v>
      </c>
      <c r="BD17" s="493" t="str">
        <f>IF(ISTEXT(График!BS18),График!BS18,IF(График!BS18&gt;'Ночные Часы'!$B$2,График!BS18-'Ночные Часы'!$B$2,0))</f>
        <v>В</v>
      </c>
      <c r="BE17" s="493">
        <f>IF(ISTEXT(График!BV18),График!BV18,IF(График!BV18&gt;'Ночные Часы'!$B$2,График!BV18-'Ночные Часы'!$B$2,0))</f>
        <v>0</v>
      </c>
      <c r="BF17" s="493">
        <f>IF(ISTEXT(График!BY18),График!BY18,IF(График!BY18&gt;'Ночные Часы'!$B$2,График!BY18-'Ночные Часы'!$B$2,0))</f>
        <v>0</v>
      </c>
      <c r="BG17" s="493">
        <f>IF(ISTEXT(График!CB18),График!CB18,IF(График!CB18&gt;'Ночные Часы'!$B$2,График!CB18-'Ночные Часы'!$B$2,0))</f>
        <v>0</v>
      </c>
      <c r="BH17" s="493">
        <f>IF(ISTEXT(График!CE18),График!CE18,IF(График!CE18&gt;'Ночные Часы'!$B$2,График!CE18-'Ночные Часы'!$B$2,0))</f>
        <v>0</v>
      </c>
      <c r="BI17" s="493">
        <f>IF(ISTEXT(График!CH18),График!CH18,IF(График!CH18&gt;'Ночные Часы'!$B$2,График!CH18-'Ночные Часы'!$B$2,0))</f>
        <v>0</v>
      </c>
      <c r="BJ17" s="493" t="str">
        <f>IF(ISTEXT(График!CK18),График!CK18,IF(График!CK18&gt;'Ночные Часы'!$B$2,График!CK18-'Ночные Часы'!$B$2,0))</f>
        <v>В</v>
      </c>
      <c r="BK17" s="493" t="str">
        <f>IF(ISTEXT(График!CN18),График!CN18,IF(График!CN18&gt;'Ночные Часы'!$B$2,График!CN18-'Ночные Часы'!$B$2,0))</f>
        <v>В</v>
      </c>
      <c r="BL17" s="493">
        <f>IF(ISTEXT(График!CQ18),График!CQ18,IF(График!CQ18&gt;'Ночные Часы'!$B$2,График!CQ18-'Ночные Часы'!$B$2,0))</f>
        <v>0</v>
      </c>
      <c r="BM17" s="493">
        <f>IF(ISTEXT(График!CT18),График!CT18,IF(График!CT18&gt;'Ночные Часы'!$B$2,График!CT18-'Ночные Часы'!$B$2,0))</f>
        <v>0</v>
      </c>
    </row>
    <row r="18" spans="1:65" x14ac:dyDescent="0.25">
      <c r="A18" s="8">
        <f>VLOOKUP(B18,'Список КК'!$M$2:$N$377,2,TRUE)</f>
        <v>1404</v>
      </c>
      <c r="B18" s="9" t="str">
        <f>График!C19</f>
        <v>Калинина Зарина Владимировна</v>
      </c>
      <c r="C18" s="493">
        <f t="shared" si="5"/>
        <v>0</v>
      </c>
      <c r="D18" s="493">
        <f t="shared" si="6"/>
        <v>0.125</v>
      </c>
      <c r="E18" s="493">
        <f t="shared" si="7"/>
        <v>0</v>
      </c>
      <c r="F18" s="493">
        <f t="shared" si="8"/>
        <v>0</v>
      </c>
      <c r="G18" s="493">
        <f t="shared" si="9"/>
        <v>0</v>
      </c>
      <c r="H18" s="493">
        <f t="shared" si="10"/>
        <v>0</v>
      </c>
      <c r="I18" s="493">
        <f t="shared" si="11"/>
        <v>0.125</v>
      </c>
      <c r="J18" s="493">
        <f t="shared" si="12"/>
        <v>0.125</v>
      </c>
      <c r="K18" s="493">
        <f t="shared" si="13"/>
        <v>0</v>
      </c>
      <c r="L18" s="493">
        <f t="shared" si="14"/>
        <v>0</v>
      </c>
      <c r="M18" s="493">
        <f t="shared" si="15"/>
        <v>0</v>
      </c>
      <c r="N18" s="493">
        <f t="shared" si="16"/>
        <v>0</v>
      </c>
      <c r="O18" s="493">
        <f t="shared" si="17"/>
        <v>0.125</v>
      </c>
      <c r="P18" s="493">
        <f t="shared" si="18"/>
        <v>0.125</v>
      </c>
      <c r="Q18" s="493">
        <f t="shared" si="19"/>
        <v>0.125</v>
      </c>
      <c r="R18" s="493">
        <f t="shared" si="20"/>
        <v>0</v>
      </c>
      <c r="S18" s="493">
        <f t="shared" si="21"/>
        <v>0</v>
      </c>
      <c r="T18" s="493">
        <f t="shared" si="22"/>
        <v>0</v>
      </c>
      <c r="U18" s="493">
        <f t="shared" si="23"/>
        <v>0</v>
      </c>
      <c r="V18" s="493">
        <f t="shared" si="24"/>
        <v>0.125</v>
      </c>
      <c r="W18" s="493">
        <f t="shared" si="25"/>
        <v>0</v>
      </c>
      <c r="X18" s="493">
        <f t="shared" si="26"/>
        <v>0</v>
      </c>
      <c r="Y18" s="493">
        <f t="shared" si="27"/>
        <v>0</v>
      </c>
      <c r="Z18" s="493">
        <f t="shared" si="28"/>
        <v>0</v>
      </c>
      <c r="AA18" s="493">
        <f t="shared" si="29"/>
        <v>0</v>
      </c>
      <c r="AB18" s="493">
        <f t="shared" si="30"/>
        <v>0</v>
      </c>
      <c r="AC18" s="493">
        <f t="shared" si="31"/>
        <v>0</v>
      </c>
      <c r="AD18" s="493">
        <f t="shared" si="32"/>
        <v>0</v>
      </c>
      <c r="AE18" s="493">
        <f t="shared" si="33"/>
        <v>0</v>
      </c>
      <c r="AF18" s="493">
        <f t="shared" si="34"/>
        <v>0.125</v>
      </c>
      <c r="AG18" s="493">
        <f t="shared" si="35"/>
        <v>0</v>
      </c>
      <c r="AH18" s="494">
        <f t="shared" si="36"/>
        <v>1</v>
      </c>
      <c r="AI18" s="493">
        <f>IF(ISTEXT(График!H19),График!H19,IF(График!H19&gt;'Ночные Часы'!$B$2,График!H19-'Ночные Часы'!$B$2,0))</f>
        <v>0</v>
      </c>
      <c r="AJ18" s="493">
        <f>IF(ISTEXT(График!K19),График!K19,IF(График!K19&gt;'Ночные Часы'!$B$2,График!K19-'Ночные Часы'!$B$2,0))</f>
        <v>0.10416666666666663</v>
      </c>
      <c r="AK18" s="493" t="str">
        <f>IF(ISTEXT(График!N19),График!N19,IF(График!N19&gt;'Ночные Часы'!$B$2,График!N19-'Ночные Часы'!$B$2,0))</f>
        <v>В</v>
      </c>
      <c r="AL18" s="493" t="str">
        <f>IF(ISTEXT(График!Q19),График!Q19,IF(График!Q19&gt;'Ночные Часы'!$B$2,График!Q19-'Ночные Часы'!$B$2,0))</f>
        <v>В</v>
      </c>
      <c r="AM18" s="493">
        <f>IF(ISTEXT(График!T19),График!T19,IF(График!T19&gt;'Ночные Часы'!$B$2,График!T19-'Ночные Часы'!$B$2,0))</f>
        <v>0</v>
      </c>
      <c r="AN18" s="493">
        <f>IF(ISTEXT(График!W19),График!W19,IF(График!W19&gt;'Ночные Часы'!$B$2,График!W19-'Ночные Часы'!$B$2,0))</f>
        <v>0</v>
      </c>
      <c r="AO18" s="493">
        <f>IF(ISTEXT(График!Z19),График!Z19,IF(График!Z19&gt;'Ночные Часы'!$B$2,График!Z19-'Ночные Часы'!$B$2,0))</f>
        <v>0.10416666666666663</v>
      </c>
      <c r="AP18" s="493">
        <f>IF(ISTEXT(График!AC19),График!AC19,IF(График!AC19&gt;'Ночные Часы'!$B$2,График!AC19-'Ночные Часы'!$B$2,0))</f>
        <v>0.10416666666666663</v>
      </c>
      <c r="AQ18" s="493" t="str">
        <f>IF(ISTEXT(График!AF19),График!AF19,IF(График!AF19&gt;'Ночные Часы'!$B$2,График!AF19-'Ночные Часы'!$B$2,0))</f>
        <v>В</v>
      </c>
      <c r="AR18" s="493" t="str">
        <f>IF(ISTEXT(График!AI19),График!AI19,IF(График!AI19&gt;'Ночные Часы'!$B$2,График!AI19-'Ночные Часы'!$B$2,0))</f>
        <v>В</v>
      </c>
      <c r="AS18" s="493">
        <f>IF(ISTEXT(График!AL19),График!AL19,IF(График!AL19&gt;'Ночные Часы'!$B$2,График!AL19-'Ночные Часы'!$B$2,0))</f>
        <v>0</v>
      </c>
      <c r="AT18" s="493">
        <f>IF(ISTEXT(График!AO19),График!AO19,IF(График!AO19&gt;'Ночные Часы'!$B$2,График!AO19-'Ночные Часы'!$B$2,0))</f>
        <v>0</v>
      </c>
      <c r="AU18" s="493">
        <f>IF(ISTEXT(График!AR19),График!AR19,IF(График!AR19&gt;'Ночные Часы'!$B$2,График!AR19-'Ночные Часы'!$B$2,0))</f>
        <v>0.10416666666666663</v>
      </c>
      <c r="AV18" s="493">
        <f>IF(ISTEXT(График!AU19),График!AU19,IF(График!AU19&gt;'Ночные Часы'!$B$2,График!AU19-'Ночные Часы'!$B$2,0))</f>
        <v>0.10416666666666663</v>
      </c>
      <c r="AW18" s="493">
        <f>IF(ISTEXT(График!AX19),График!AX19,IF(График!AX19&gt;'Ночные Часы'!$B$2,График!AX19-'Ночные Часы'!$B$2,0))</f>
        <v>0.10416666666666663</v>
      </c>
      <c r="AX18" s="493" t="str">
        <f>IF(ISTEXT(График!BA19),График!BA19,IF(График!BA19&gt;'Ночные Часы'!$B$2,График!BA19-'Ночные Часы'!$B$2,0))</f>
        <v>В</v>
      </c>
      <c r="AY18" s="493" t="str">
        <f>IF(ISTEXT(График!BD19),График!BD19,IF(График!BD19&gt;'Ночные Часы'!$B$2,График!BD19-'Ночные Часы'!$B$2,0))</f>
        <v>В</v>
      </c>
      <c r="AZ18" s="493">
        <f>IF(ISTEXT(График!BG19),График!BG19,IF(График!BG19&gt;'Ночные Часы'!$B$2,График!BG19-'Ночные Часы'!$B$2,0))</f>
        <v>0</v>
      </c>
      <c r="BA18" s="493">
        <f>IF(ISTEXT(График!BJ19),График!BJ19,IF(График!BJ19&gt;'Ночные Часы'!$B$2,График!BJ19-'Ночные Часы'!$B$2,0))</f>
        <v>0</v>
      </c>
      <c r="BB18" s="493">
        <f>IF(ISTEXT(График!BM19),График!BM19,IF(График!BM19&gt;'Ночные Часы'!$B$2,График!BM19-'Ночные Часы'!$B$2,0))</f>
        <v>0.10416666666666663</v>
      </c>
      <c r="BC18" s="493" t="str">
        <f>IF(ISTEXT(График!BP19),График!BP19,IF(График!BP19&gt;'Ночные Часы'!$B$2,График!BP19-'Ночные Часы'!$B$2,0))</f>
        <v>В</v>
      </c>
      <c r="BD18" s="493" t="str">
        <f>IF(ISTEXT(График!BS19),График!BS19,IF(График!BS19&gt;'Ночные Часы'!$B$2,График!BS19-'Ночные Часы'!$B$2,0))</f>
        <v>В</v>
      </c>
      <c r="BE18" s="493">
        <f>IF(ISTEXT(График!BV19),График!BV19,IF(График!BV19&gt;'Ночные Часы'!$B$2,График!BV19-'Ночные Часы'!$B$2,0))</f>
        <v>0</v>
      </c>
      <c r="BF18" s="493">
        <f>IF(ISTEXT(График!BY19),График!BY19,IF(График!BY19&gt;'Ночные Часы'!$B$2,График!BY19-'Ночные Часы'!$B$2,0))</f>
        <v>0</v>
      </c>
      <c r="BG18" s="493">
        <f>IF(ISTEXT(График!CB19),График!CB19,IF(График!CB19&gt;'Ночные Часы'!$B$2,График!CB19-'Ночные Часы'!$B$2,0))</f>
        <v>0</v>
      </c>
      <c r="BH18" s="493" t="str">
        <f>IF(ISTEXT(График!CE19),График!CE19,IF(График!CE19&gt;'Ночные Часы'!$B$2,График!CE19-'Ночные Часы'!$B$2,0))</f>
        <v>В</v>
      </c>
      <c r="BI18" s="493">
        <f>IF(ISTEXT(График!CH19),График!CH19,IF(График!CH19&gt;'Ночные Часы'!$B$2,График!CH19-'Ночные Часы'!$B$2,0))</f>
        <v>0</v>
      </c>
      <c r="BJ18" s="493">
        <f>IF(ISTEXT(График!CK19),График!CK19,IF(График!CK19&gt;'Ночные Часы'!$B$2,График!CK19-'Ночные Часы'!$B$2,0))</f>
        <v>0</v>
      </c>
      <c r="BK18" s="493">
        <f>IF(ISTEXT(График!CN19),График!CN19,IF(График!CN19&gt;'Ночные Часы'!$B$2,График!CN19-'Ночные Часы'!$B$2,0))</f>
        <v>0</v>
      </c>
      <c r="BL18" s="493">
        <f>IF(ISTEXT(График!CQ19),График!CQ19,IF(График!CQ19&gt;'Ночные Часы'!$B$2,График!CQ19-'Ночные Часы'!$B$2,0))</f>
        <v>0.10416666666666663</v>
      </c>
      <c r="BM18" s="493">
        <f>IF(ISTEXT(График!CT19),График!CT19,IF(График!CT19&gt;'Ночные Часы'!$B$2,График!CT19-'Ночные Часы'!$B$2,0))</f>
        <v>0</v>
      </c>
    </row>
    <row r="19" spans="1:65" x14ac:dyDescent="0.25">
      <c r="A19" s="8">
        <f>VLOOKUP(B19,'Список КК'!$M$2:$N$377,2,TRUE)</f>
        <v>1062</v>
      </c>
      <c r="B19" s="9" t="str">
        <f>График!C20</f>
        <v>Катлиметова Светлана Викторовна</v>
      </c>
      <c r="C19" s="493">
        <f t="shared" si="5"/>
        <v>0</v>
      </c>
      <c r="D19" s="493">
        <f t="shared" si="6"/>
        <v>0</v>
      </c>
      <c r="E19" s="493">
        <f t="shared" si="7"/>
        <v>0</v>
      </c>
      <c r="F19" s="493">
        <f t="shared" si="8"/>
        <v>0</v>
      </c>
      <c r="G19" s="493">
        <f t="shared" si="9"/>
        <v>0</v>
      </c>
      <c r="H19" s="493">
        <f t="shared" si="10"/>
        <v>0</v>
      </c>
      <c r="I19" s="493">
        <f t="shared" si="11"/>
        <v>0</v>
      </c>
      <c r="J19" s="493">
        <f t="shared" si="12"/>
        <v>0</v>
      </c>
      <c r="K19" s="493">
        <f t="shared" si="13"/>
        <v>0</v>
      </c>
      <c r="L19" s="493">
        <f t="shared" si="14"/>
        <v>0</v>
      </c>
      <c r="M19" s="493">
        <f t="shared" si="15"/>
        <v>0</v>
      </c>
      <c r="N19" s="493">
        <f t="shared" si="16"/>
        <v>0</v>
      </c>
      <c r="O19" s="493">
        <f t="shared" si="17"/>
        <v>0</v>
      </c>
      <c r="P19" s="493">
        <f t="shared" si="18"/>
        <v>0</v>
      </c>
      <c r="Q19" s="493">
        <f t="shared" si="19"/>
        <v>0</v>
      </c>
      <c r="R19" s="493">
        <f t="shared" si="20"/>
        <v>0</v>
      </c>
      <c r="S19" s="493">
        <f t="shared" si="21"/>
        <v>0</v>
      </c>
      <c r="T19" s="493">
        <f t="shared" si="22"/>
        <v>0</v>
      </c>
      <c r="U19" s="493">
        <f t="shared" si="23"/>
        <v>0</v>
      </c>
      <c r="V19" s="493">
        <f t="shared" si="24"/>
        <v>0</v>
      </c>
      <c r="W19" s="493">
        <f t="shared" si="25"/>
        <v>0</v>
      </c>
      <c r="X19" s="493">
        <f t="shared" si="26"/>
        <v>0</v>
      </c>
      <c r="Y19" s="493">
        <f t="shared" si="27"/>
        <v>0</v>
      </c>
      <c r="Z19" s="493">
        <f t="shared" si="28"/>
        <v>0</v>
      </c>
      <c r="AA19" s="493">
        <f t="shared" si="29"/>
        <v>0</v>
      </c>
      <c r="AB19" s="493">
        <f t="shared" si="30"/>
        <v>0</v>
      </c>
      <c r="AC19" s="493">
        <f t="shared" si="31"/>
        <v>0</v>
      </c>
      <c r="AD19" s="493">
        <f t="shared" si="32"/>
        <v>0</v>
      </c>
      <c r="AE19" s="493">
        <f t="shared" si="33"/>
        <v>0</v>
      </c>
      <c r="AF19" s="493">
        <f t="shared" si="34"/>
        <v>0</v>
      </c>
      <c r="AG19" s="493">
        <f t="shared" si="35"/>
        <v>0</v>
      </c>
      <c r="AH19" s="494">
        <f t="shared" si="36"/>
        <v>0</v>
      </c>
      <c r="AI19" s="493" t="str">
        <f>IF(ISTEXT(График!H20),График!H20,IF(График!H20&gt;'Ночные Часы'!$B$2,График!H20-'Ночные Часы'!$B$2,0))</f>
        <v>В</v>
      </c>
      <c r="AJ19" s="493">
        <f>IF(ISTEXT(График!K20),График!K20,IF(График!K20&gt;'Ночные Часы'!$B$2,График!K20-'Ночные Часы'!$B$2,0))</f>
        <v>0</v>
      </c>
      <c r="AK19" s="493">
        <f>IF(ISTEXT(График!N20),График!N20,IF(График!N20&gt;'Ночные Часы'!$B$2,График!N20-'Ночные Часы'!$B$2,0))</f>
        <v>0</v>
      </c>
      <c r="AL19" s="493">
        <f>IF(ISTEXT(График!Q20),График!Q20,IF(График!Q20&gt;'Ночные Часы'!$B$2,График!Q20-'Ночные Часы'!$B$2,0))</f>
        <v>0</v>
      </c>
      <c r="AM19" s="493">
        <f>IF(ISTEXT(График!T20),График!T20,IF(График!T20&gt;'Ночные Часы'!$B$2,График!T20-'Ночные Часы'!$B$2,0))</f>
        <v>0</v>
      </c>
      <c r="AN19" s="493">
        <f>IF(ISTEXT(График!W20),График!W20,IF(График!W20&gt;'Ночные Часы'!$B$2,График!W20-'Ночные Часы'!$B$2,0))</f>
        <v>0</v>
      </c>
      <c r="AO19" s="493" t="str">
        <f>IF(ISTEXT(График!Z20),График!Z20,IF(График!Z20&gt;'Ночные Часы'!$B$2,График!Z20-'Ночные Часы'!$B$2,0))</f>
        <v>В</v>
      </c>
      <c r="AP19" s="493" t="str">
        <f>IF(ISTEXT(График!AC20),График!AC20,IF(График!AC20&gt;'Ночные Часы'!$B$2,График!AC20-'Ночные Часы'!$B$2,0))</f>
        <v>В</v>
      </c>
      <c r="AQ19" s="493">
        <f>IF(ISTEXT(График!AF20),График!AF20,IF(График!AF20&gt;'Ночные Часы'!$B$2,График!AF20-'Ночные Часы'!$B$2,0))</f>
        <v>0</v>
      </c>
      <c r="AR19" s="493">
        <f>IF(ISTEXT(График!AI20),График!AI20,IF(График!AI20&gt;'Ночные Часы'!$B$2,График!AI20-'Ночные Часы'!$B$2,0))</f>
        <v>0</v>
      </c>
      <c r="AS19" s="493">
        <f>IF(ISTEXT(График!AL20),График!AL20,IF(График!AL20&gt;'Ночные Часы'!$B$2,График!AL20-'Ночные Часы'!$B$2,0))</f>
        <v>0</v>
      </c>
      <c r="AT19" s="493" t="str">
        <f>IF(ISTEXT(График!AO20),График!AO20,IF(График!AO20&gt;'Ночные Часы'!$B$2,График!AO20-'Ночные Часы'!$B$2,0))</f>
        <v>В</v>
      </c>
      <c r="AU19" s="493">
        <f>IF(ISTEXT(График!AR20),График!AR20,IF(График!AR20&gt;'Ночные Часы'!$B$2,График!AR20-'Ночные Часы'!$B$2,0))</f>
        <v>0</v>
      </c>
      <c r="AV19" s="493" t="str">
        <f>IF(ISTEXT(График!AU20),График!AU20,IF(График!AU20&gt;'Ночные Часы'!$B$2,График!AU20-'Ночные Часы'!$B$2,0))</f>
        <v>В</v>
      </c>
      <c r="AW19" s="493" t="str">
        <f>IF(ISTEXT(График!AX20),График!AX20,IF(График!AX20&gt;'Ночные Часы'!$B$2,График!AX20-'Ночные Часы'!$B$2,0))</f>
        <v>В</v>
      </c>
      <c r="AX19" s="493">
        <f>IF(ISTEXT(График!BA20),График!BA20,IF(График!BA20&gt;'Ночные Часы'!$B$2,График!BA20-'Ночные Часы'!$B$2,0))</f>
        <v>0</v>
      </c>
      <c r="AY19" s="493">
        <f>IF(ISTEXT(График!BD20),График!BD20,IF(График!BD20&gt;'Ночные Часы'!$B$2,График!BD20-'Ночные Часы'!$B$2,0))</f>
        <v>0</v>
      </c>
      <c r="AZ19" s="493">
        <f>IF(ISTEXT(График!BG20),График!BG20,IF(График!BG20&gt;'Ночные Часы'!$B$2,График!BG20-'Ночные Часы'!$B$2,0))</f>
        <v>0</v>
      </c>
      <c r="BA19" s="493">
        <f>IF(ISTEXT(График!BJ20),График!BJ20,IF(График!BJ20&gt;'Ночные Часы'!$B$2,График!BJ20-'Ночные Часы'!$B$2,0))</f>
        <v>0</v>
      </c>
      <c r="BB19" s="493">
        <f>IF(ISTEXT(График!BM20),График!BM20,IF(График!BM20&gt;'Ночные Часы'!$B$2,График!BM20-'Ночные Часы'!$B$2,0))</f>
        <v>0</v>
      </c>
      <c r="BC19" s="493" t="str">
        <f>IF(ISTEXT(График!BP20),График!BP20,IF(График!BP20&gt;'Ночные Часы'!$B$2,График!BP20-'Ночные Часы'!$B$2,0))</f>
        <v>В</v>
      </c>
      <c r="BD19" s="493" t="str">
        <f>IF(ISTEXT(График!BS20),График!BS20,IF(График!BS20&gt;'Ночные Часы'!$B$2,График!BS20-'Ночные Часы'!$B$2,0))</f>
        <v>В</v>
      </c>
      <c r="BE19" s="493">
        <f>IF(ISTEXT(График!BV20),График!BV20,IF(График!BV20&gt;'Ночные Часы'!$B$2,График!BV20-'Ночные Часы'!$B$2,0))</f>
        <v>0</v>
      </c>
      <c r="BF19" s="493">
        <f>IF(ISTEXT(График!BY20),График!BY20,IF(График!BY20&gt;'Ночные Часы'!$B$2,График!BY20-'Ночные Часы'!$B$2,0))</f>
        <v>0</v>
      </c>
      <c r="BG19" s="493">
        <f>IF(ISTEXT(График!CB20),График!CB20,IF(График!CB20&gt;'Ночные Часы'!$B$2,График!CB20-'Ночные Часы'!$B$2,0))</f>
        <v>0</v>
      </c>
      <c r="BH19" s="493">
        <f>IF(ISTEXT(График!CE20),График!CE20,IF(График!CE20&gt;'Ночные Часы'!$B$2,График!CE20-'Ночные Часы'!$B$2,0))</f>
        <v>0</v>
      </c>
      <c r="BI19" s="493">
        <f>IF(ISTEXT(График!CH20),График!CH20,IF(График!CH20&gt;'Ночные Часы'!$B$2,График!CH20-'Ночные Часы'!$B$2,0))</f>
        <v>0</v>
      </c>
      <c r="BJ19" s="493" t="str">
        <f>IF(ISTEXT(График!CK20),График!CK20,IF(График!CK20&gt;'Ночные Часы'!$B$2,График!CK20-'Ночные Часы'!$B$2,0))</f>
        <v>В</v>
      </c>
      <c r="BK19" s="493" t="str">
        <f>IF(ISTEXT(График!CN20),График!CN20,IF(График!CN20&gt;'Ночные Часы'!$B$2,График!CN20-'Ночные Часы'!$B$2,0))</f>
        <v>В</v>
      </c>
      <c r="BL19" s="493">
        <f>IF(ISTEXT(График!CQ20),График!CQ20,IF(График!CQ20&gt;'Ночные Часы'!$B$2,График!CQ20-'Ночные Часы'!$B$2,0))</f>
        <v>0</v>
      </c>
      <c r="BM19" s="493">
        <f>IF(ISTEXT(График!CT20),График!CT20,IF(График!CT20&gt;'Ночные Часы'!$B$2,График!CT20-'Ночные Часы'!$B$2,0))</f>
        <v>0</v>
      </c>
    </row>
    <row r="20" spans="1:65" x14ac:dyDescent="0.25">
      <c r="A20" s="8">
        <f>VLOOKUP(B20,'Список КК'!$M$2:$N$377,2,TRUE)</f>
        <v>3571</v>
      </c>
      <c r="B20" s="9" t="str">
        <f>График!C21</f>
        <v>Келлер Алена Александровна</v>
      </c>
      <c r="C20" s="493">
        <f t="shared" si="5"/>
        <v>8.3333333333333329E-2</v>
      </c>
      <c r="D20" s="493">
        <f t="shared" si="6"/>
        <v>0</v>
      </c>
      <c r="E20" s="493">
        <f t="shared" si="7"/>
        <v>0</v>
      </c>
      <c r="F20" s="493">
        <f t="shared" si="8"/>
        <v>0</v>
      </c>
      <c r="G20" s="493">
        <f t="shared" si="9"/>
        <v>0</v>
      </c>
      <c r="H20" s="493">
        <f t="shared" si="10"/>
        <v>0</v>
      </c>
      <c r="I20" s="493">
        <f t="shared" si="11"/>
        <v>8.3333333333333329E-2</v>
      </c>
      <c r="J20" s="493">
        <f t="shared" si="12"/>
        <v>0</v>
      </c>
      <c r="K20" s="493">
        <f t="shared" si="13"/>
        <v>0</v>
      </c>
      <c r="L20" s="493">
        <f t="shared" si="14"/>
        <v>0</v>
      </c>
      <c r="M20" s="493">
        <f t="shared" si="15"/>
        <v>0</v>
      </c>
      <c r="N20" s="493">
        <f t="shared" si="16"/>
        <v>8.3333333333333329E-2</v>
      </c>
      <c r="O20" s="493">
        <f t="shared" si="17"/>
        <v>8.3333333333333329E-2</v>
      </c>
      <c r="P20" s="493">
        <f t="shared" si="18"/>
        <v>0</v>
      </c>
      <c r="Q20" s="493">
        <f t="shared" si="19"/>
        <v>0</v>
      </c>
      <c r="R20" s="493">
        <f t="shared" si="20"/>
        <v>0</v>
      </c>
      <c r="S20" s="493">
        <f t="shared" si="21"/>
        <v>0</v>
      </c>
      <c r="T20" s="493">
        <f t="shared" si="22"/>
        <v>0</v>
      </c>
      <c r="U20" s="493">
        <f t="shared" si="23"/>
        <v>0</v>
      </c>
      <c r="V20" s="493">
        <f t="shared" si="24"/>
        <v>0</v>
      </c>
      <c r="W20" s="493">
        <f t="shared" si="25"/>
        <v>0</v>
      </c>
      <c r="X20" s="493">
        <f t="shared" si="26"/>
        <v>0</v>
      </c>
      <c r="Y20" s="493">
        <f t="shared" si="27"/>
        <v>8.3333333333333329E-2</v>
      </c>
      <c r="Z20" s="493">
        <f t="shared" si="28"/>
        <v>8.3333333333333329E-2</v>
      </c>
      <c r="AA20" s="493">
        <f t="shared" si="29"/>
        <v>8.3333333333333329E-2</v>
      </c>
      <c r="AB20" s="493">
        <f t="shared" si="30"/>
        <v>0</v>
      </c>
      <c r="AC20" s="493">
        <f t="shared" si="31"/>
        <v>0</v>
      </c>
      <c r="AD20" s="493">
        <f t="shared" si="32"/>
        <v>0</v>
      </c>
      <c r="AE20" s="493">
        <f t="shared" si="33"/>
        <v>0</v>
      </c>
      <c r="AF20" s="493">
        <f t="shared" si="34"/>
        <v>0</v>
      </c>
      <c r="AG20" s="493">
        <f t="shared" si="35"/>
        <v>0</v>
      </c>
      <c r="AH20" s="494">
        <f t="shared" si="36"/>
        <v>0.58333333333333326</v>
      </c>
      <c r="AI20" s="493">
        <f>IF(ISTEXT(График!H21),График!H21,IF(График!H21&gt;'Ночные Часы'!$B$2,График!H21-'Ночные Часы'!$B$2,0))</f>
        <v>8.333333333333337E-2</v>
      </c>
      <c r="AJ20" s="493" t="str">
        <f>IF(ISTEXT(График!K21),График!K21,IF(График!K21&gt;'Ночные Часы'!$B$2,График!K21-'Ночные Часы'!$B$2,0))</f>
        <v>В</v>
      </c>
      <c r="AK20" s="493" t="str">
        <f>IF(ISTEXT(График!N21),График!N21,IF(График!N21&gt;'Ночные Часы'!$B$2,График!N21-'Ночные Часы'!$B$2,0))</f>
        <v>В</v>
      </c>
      <c r="AL20" s="493">
        <f>IF(ISTEXT(График!Q21),График!Q21,IF(График!Q21&gt;'Ночные Часы'!$B$2,График!Q21-'Ночные Часы'!$B$2,0))</f>
        <v>0</v>
      </c>
      <c r="AM20" s="493">
        <f>IF(ISTEXT(График!T21),График!T21,IF(График!T21&gt;'Ночные Часы'!$B$2,График!T21-'Ночные Часы'!$B$2,0))</f>
        <v>0</v>
      </c>
      <c r="AN20" s="493">
        <f>IF(ISTEXT(График!W21),График!W21,IF(График!W21&gt;'Ночные Часы'!$B$2,График!W21-'Ночные Часы'!$B$2,0))</f>
        <v>0</v>
      </c>
      <c r="AO20" s="493">
        <f>IF(ISTEXT(График!Z21),График!Z21,IF(График!Z21&gt;'Ночные Часы'!$B$2,График!Z21-'Ночные Часы'!$B$2,0))</f>
        <v>8.333333333333337E-2</v>
      </c>
      <c r="AP20" s="493" t="str">
        <f>IF(ISTEXT(График!AC21),График!AC21,IF(График!AC21&gt;'Ночные Часы'!$B$2,График!AC21-'Ночные Часы'!$B$2,0))</f>
        <v>В</v>
      </c>
      <c r="AQ20" s="493" t="str">
        <f>IF(ISTEXT(График!AF21),График!AF21,IF(График!AF21&gt;'Ночные Часы'!$B$2,График!AF21-'Ночные Часы'!$B$2,0))</f>
        <v>В</v>
      </c>
      <c r="AR20" s="493">
        <f>IF(ISTEXT(График!AI21),График!AI21,IF(График!AI21&gt;'Ночные Часы'!$B$2,График!AI21-'Ночные Часы'!$B$2,0))</f>
        <v>0</v>
      </c>
      <c r="AS20" s="493">
        <f>IF(ISTEXT(График!AL21),График!AL21,IF(График!AL21&gt;'Ночные Часы'!$B$2,График!AL21-'Ночные Часы'!$B$2,0))</f>
        <v>0</v>
      </c>
      <c r="AT20" s="493">
        <f>IF(ISTEXT(График!AO21),График!AO21,IF(График!AO21&gt;'Ночные Часы'!$B$2,График!AO21-'Ночные Часы'!$B$2,0))</f>
        <v>8.333333333333337E-2</v>
      </c>
      <c r="AU20" s="493">
        <f>IF(ISTEXT(График!AR21),График!AR21,IF(График!AR21&gt;'Ночные Часы'!$B$2,График!AR21-'Ночные Часы'!$B$2,0))</f>
        <v>8.333333333333337E-2</v>
      </c>
      <c r="AV20" s="493" t="str">
        <f>IF(ISTEXT(График!AU21),График!AU21,IF(График!AU21&gt;'Ночные Часы'!$B$2,График!AU21-'Ночные Часы'!$B$2,0))</f>
        <v>В</v>
      </c>
      <c r="AW20" s="493" t="str">
        <f>IF(ISTEXT(График!AX21),График!AX21,IF(График!AX21&gt;'Ночные Часы'!$B$2,График!AX21-'Ночные Часы'!$B$2,0))</f>
        <v>В</v>
      </c>
      <c r="AX20" s="493">
        <f>IF(ISTEXT(График!BA21),График!BA21,IF(График!BA21&gt;'Ночные Часы'!$B$2,График!BA21-'Ночные Часы'!$B$2,0))</f>
        <v>0</v>
      </c>
      <c r="AY20" s="493">
        <f>IF(ISTEXT(График!BD21),График!BD21,IF(График!BD21&gt;'Ночные Часы'!$B$2,График!BD21-'Ночные Часы'!$B$2,0))</f>
        <v>0</v>
      </c>
      <c r="AZ20" s="493">
        <f>IF(ISTEXT(График!BG21),График!BG21,IF(График!BG21&gt;'Ночные Часы'!$B$2,График!BG21-'Ночные Часы'!$B$2,0))</f>
        <v>0</v>
      </c>
      <c r="BA20" s="493">
        <f>IF(ISTEXT(График!BJ21),График!BJ21,IF(График!BJ21&gt;'Ночные Часы'!$B$2,График!BJ21-'Ночные Часы'!$B$2,0))</f>
        <v>0</v>
      </c>
      <c r="BB20" s="493" t="str">
        <f>IF(ISTEXT(График!BM21),График!BM21,IF(График!BM21&gt;'Ночные Часы'!$B$2,График!BM21-'Ночные Часы'!$B$2,0))</f>
        <v>В</v>
      </c>
      <c r="BC20" s="493">
        <f>IF(ISTEXT(График!BP21),График!BP21,IF(График!BP21&gt;'Ночные Часы'!$B$2,График!BP21-'Ночные Часы'!$B$2,0))</f>
        <v>0</v>
      </c>
      <c r="BD20" s="493">
        <f>IF(ISTEXT(График!BS21),График!BS21,IF(График!BS21&gt;'Ночные Часы'!$B$2,График!BS21-'Ночные Часы'!$B$2,0))</f>
        <v>0</v>
      </c>
      <c r="BE20" s="493">
        <f>IF(ISTEXT(График!BV21),График!BV21,IF(График!BV21&gt;'Ночные Часы'!$B$2,График!BV21-'Ночные Часы'!$B$2,0))</f>
        <v>8.333333333333337E-2</v>
      </c>
      <c r="BF20" s="493">
        <f>IF(ISTEXT(График!BY21),График!BY21,IF(График!BY21&gt;'Ночные Часы'!$B$2,График!BY21-'Ночные Часы'!$B$2,0))</f>
        <v>8.333333333333337E-2</v>
      </c>
      <c r="BG20" s="493">
        <f>IF(ISTEXT(График!CB21),График!CB21,IF(График!CB21&gt;'Ночные Часы'!$B$2,График!CB21-'Ночные Часы'!$B$2,0))</f>
        <v>8.333333333333337E-2</v>
      </c>
      <c r="BH20" s="493" t="str">
        <f>IF(ISTEXT(График!CE21),График!CE21,IF(График!CE21&gt;'Ночные Часы'!$B$2,График!CE21-'Ночные Часы'!$B$2,0))</f>
        <v>В</v>
      </c>
      <c r="BI20" s="493" t="str">
        <f>IF(ISTEXT(График!CH21),График!CH21,IF(График!CH21&gt;'Ночные Часы'!$B$2,График!CH21-'Ночные Часы'!$B$2,0))</f>
        <v>В</v>
      </c>
      <c r="BJ20" s="493">
        <f>IF(ISTEXT(График!CK21),График!CK21,IF(График!CK21&gt;'Ночные Часы'!$B$2,График!CK21-'Ночные Часы'!$B$2,0))</f>
        <v>0</v>
      </c>
      <c r="BK20" s="493">
        <f>IF(ISTEXT(График!CN21),График!CN21,IF(График!CN21&gt;'Ночные Часы'!$B$2,График!CN21-'Ночные Часы'!$B$2,0))</f>
        <v>0</v>
      </c>
      <c r="BL20" s="493">
        <f>IF(ISTEXT(График!CQ21),График!CQ21,IF(График!CQ21&gt;'Ночные Часы'!$B$2,График!CQ21-'Ночные Часы'!$B$2,0))</f>
        <v>0</v>
      </c>
      <c r="BM20" s="493">
        <f>IF(ISTEXT(График!CT21),График!CT21,IF(График!CT21&gt;'Ночные Часы'!$B$2,График!CT21-'Ночные Часы'!$B$2,0))</f>
        <v>0</v>
      </c>
    </row>
    <row r="21" spans="1:65" x14ac:dyDescent="0.25">
      <c r="A21" s="8">
        <f>VLOOKUP(B21,'Список КК'!$M$2:$N$377,2,TRUE)</f>
        <v>32195</v>
      </c>
      <c r="B21" s="9" t="str">
        <f>График!C22</f>
        <v>Лесникова Марианна Викторовна</v>
      </c>
      <c r="C21" s="493">
        <f t="shared" si="5"/>
        <v>0</v>
      </c>
      <c r="D21" s="493">
        <f t="shared" si="6"/>
        <v>0</v>
      </c>
      <c r="E21" s="493">
        <f t="shared" si="7"/>
        <v>0.125</v>
      </c>
      <c r="F21" s="493">
        <f t="shared" si="8"/>
        <v>0.125</v>
      </c>
      <c r="G21" s="493">
        <f t="shared" si="9"/>
        <v>0</v>
      </c>
      <c r="H21" s="493">
        <f t="shared" si="10"/>
        <v>0</v>
      </c>
      <c r="I21" s="493">
        <f t="shared" si="11"/>
        <v>0</v>
      </c>
      <c r="J21" s="493">
        <f t="shared" si="12"/>
        <v>0</v>
      </c>
      <c r="K21" s="493">
        <f t="shared" si="13"/>
        <v>0</v>
      </c>
      <c r="L21" s="493">
        <f t="shared" si="14"/>
        <v>0.125</v>
      </c>
      <c r="M21" s="493">
        <f t="shared" si="15"/>
        <v>0</v>
      </c>
      <c r="N21" s="493">
        <f t="shared" si="16"/>
        <v>0</v>
      </c>
      <c r="O21" s="493">
        <f t="shared" si="17"/>
        <v>0</v>
      </c>
      <c r="P21" s="493">
        <f t="shared" si="18"/>
        <v>0</v>
      </c>
      <c r="Q21" s="493">
        <f t="shared" si="19"/>
        <v>0</v>
      </c>
      <c r="R21" s="493">
        <f t="shared" si="20"/>
        <v>0.125</v>
      </c>
      <c r="S21" s="493">
        <f t="shared" si="21"/>
        <v>0</v>
      </c>
      <c r="T21" s="493">
        <f t="shared" si="22"/>
        <v>0</v>
      </c>
      <c r="U21" s="493">
        <f t="shared" si="23"/>
        <v>0</v>
      </c>
      <c r="V21" s="493">
        <f t="shared" si="24"/>
        <v>0</v>
      </c>
      <c r="W21" s="493">
        <f t="shared" si="25"/>
        <v>0.125</v>
      </c>
      <c r="X21" s="493">
        <f t="shared" si="26"/>
        <v>0.125</v>
      </c>
      <c r="Y21" s="493">
        <f t="shared" si="27"/>
        <v>0</v>
      </c>
      <c r="Z21" s="493">
        <f t="shared" si="28"/>
        <v>0</v>
      </c>
      <c r="AA21" s="493">
        <f t="shared" si="29"/>
        <v>0</v>
      </c>
      <c r="AB21" s="493">
        <f t="shared" si="30"/>
        <v>0</v>
      </c>
      <c r="AC21" s="493">
        <f t="shared" si="31"/>
        <v>0</v>
      </c>
      <c r="AD21" s="493">
        <f t="shared" si="32"/>
        <v>0</v>
      </c>
      <c r="AE21" s="493">
        <f t="shared" si="33"/>
        <v>0</v>
      </c>
      <c r="AF21" s="493">
        <f t="shared" si="34"/>
        <v>0</v>
      </c>
      <c r="AG21" s="493">
        <f t="shared" si="35"/>
        <v>0</v>
      </c>
      <c r="AH21" s="494">
        <f t="shared" si="36"/>
        <v>0.75</v>
      </c>
      <c r="AI21" s="493">
        <f>IF(ISTEXT(График!H22),График!H22,IF(График!H22&gt;'Ночные Часы'!$B$2,График!H22-'Ночные Часы'!$B$2,0))</f>
        <v>0</v>
      </c>
      <c r="AJ21" s="493">
        <f>IF(ISTEXT(График!K22),График!K22,IF(График!K22&gt;'Ночные Часы'!$B$2,График!K22-'Ночные Часы'!$B$2,0))</f>
        <v>0</v>
      </c>
      <c r="AK21" s="493">
        <f>IF(ISTEXT(График!N22),График!N22,IF(График!N22&gt;'Ночные Часы'!$B$2,График!N22-'Ночные Часы'!$B$2,0))</f>
        <v>0.10416666666666663</v>
      </c>
      <c r="AL21" s="493">
        <f>IF(ISTEXT(График!Q22),График!Q22,IF(График!Q22&gt;'Ночные Часы'!$B$2,График!Q22-'Ночные Часы'!$B$2,0))</f>
        <v>0.10416666666666663</v>
      </c>
      <c r="AM21" s="493" t="str">
        <f>IF(ISTEXT(График!T22),График!T22,IF(График!T22&gt;'Ночные Часы'!$B$2,График!T22-'Ночные Часы'!$B$2,0))</f>
        <v>В</v>
      </c>
      <c r="AN21" s="493" t="str">
        <f>IF(ISTEXT(График!W22),График!W22,IF(График!W22&gt;'Ночные Часы'!$B$2,График!W22-'Ночные Часы'!$B$2,0))</f>
        <v>В</v>
      </c>
      <c r="AO21" s="493">
        <f>IF(ISTEXT(График!Z22),График!Z22,IF(График!Z22&gt;'Ночные Часы'!$B$2,График!Z22-'Ночные Часы'!$B$2,0))</f>
        <v>0</v>
      </c>
      <c r="AP21" s="493">
        <f>IF(ISTEXT(График!AC22),График!AC22,IF(График!AC22&gt;'Ночные Часы'!$B$2,График!AC22-'Ночные Часы'!$B$2,0))</f>
        <v>0</v>
      </c>
      <c r="AQ21" s="493">
        <f>IF(ISTEXT(График!AF22),График!AF22,IF(График!AF22&gt;'Ночные Часы'!$B$2,График!AF22-'Ночные Часы'!$B$2,0))</f>
        <v>0</v>
      </c>
      <c r="AR21" s="493">
        <f>IF(ISTEXT(График!AI22),График!AI22,IF(График!AI22&gt;'Ночные Часы'!$B$2,График!AI22-'Ночные Часы'!$B$2,0))</f>
        <v>0.10416666666666663</v>
      </c>
      <c r="AS21" s="493" t="str">
        <f>IF(ISTEXT(График!AL22),График!AL22,IF(График!AL22&gt;'Ночные Часы'!$B$2,График!AL22-'Ночные Часы'!$B$2,0))</f>
        <v>В</v>
      </c>
      <c r="AT21" s="493" t="str">
        <f>IF(ISTEXT(График!AO22),График!AO22,IF(График!AO22&gt;'Ночные Часы'!$B$2,График!AO22-'Ночные Часы'!$B$2,0))</f>
        <v>В</v>
      </c>
      <c r="AU21" s="493">
        <f>IF(ISTEXT(График!AR22),График!AR22,IF(График!AR22&gt;'Ночные Часы'!$B$2,График!AR22-'Ночные Часы'!$B$2,0))</f>
        <v>0</v>
      </c>
      <c r="AV21" s="493">
        <f>IF(ISTEXT(График!AU22),График!AU22,IF(График!AU22&gt;'Ночные Часы'!$B$2,График!AU22-'Ночные Часы'!$B$2,0))</f>
        <v>0</v>
      </c>
      <c r="AW21" s="493">
        <f>IF(ISTEXT(График!AX22),График!AX22,IF(График!AX22&gt;'Ночные Часы'!$B$2,График!AX22-'Ночные Часы'!$B$2,0))</f>
        <v>0</v>
      </c>
      <c r="AX21" s="493">
        <f>IF(ISTEXT(График!BA22),График!BA22,IF(График!BA22&gt;'Ночные Часы'!$B$2,График!BA22-'Ночные Часы'!$B$2,0))</f>
        <v>0.10416666666666663</v>
      </c>
      <c r="AY21" s="493" t="str">
        <f>IF(ISTEXT(График!BD22),График!BD22,IF(График!BD22&gt;'Ночные Часы'!$B$2,График!BD22-'Ночные Часы'!$B$2,0))</f>
        <v>В</v>
      </c>
      <c r="AZ21" s="493" t="str">
        <f>IF(ISTEXT(График!BG22),График!BG22,IF(График!BG22&gt;'Ночные Часы'!$B$2,График!BG22-'Ночные Часы'!$B$2,0))</f>
        <v>В</v>
      </c>
      <c r="BA21" s="493">
        <f>IF(ISTEXT(График!BJ22),График!BJ22,IF(График!BJ22&gt;'Ночные Часы'!$B$2,График!BJ22-'Ночные Часы'!$B$2,0))</f>
        <v>0</v>
      </c>
      <c r="BB21" s="493">
        <f>IF(ISTEXT(График!BM22),График!BM22,IF(График!BM22&gt;'Ночные Часы'!$B$2,График!BM22-'Ночные Часы'!$B$2,0))</f>
        <v>0</v>
      </c>
      <c r="BC21" s="493">
        <f>IF(ISTEXT(График!BP22),График!BP22,IF(График!BP22&gt;'Ночные Часы'!$B$2,График!BP22-'Ночные Часы'!$B$2,0))</f>
        <v>0.10416666666666663</v>
      </c>
      <c r="BD21" s="493">
        <f>IF(ISTEXT(График!BS22),График!BS22,IF(График!BS22&gt;'Ночные Часы'!$B$2,График!BS22-'Ночные Часы'!$B$2,0))</f>
        <v>0.10416666666666663</v>
      </c>
      <c r="BE21" s="493" t="str">
        <f>IF(ISTEXT(График!BV22),График!BV22,IF(График!BV22&gt;'Ночные Часы'!$B$2,График!BV22-'Ночные Часы'!$B$2,0))</f>
        <v>В</v>
      </c>
      <c r="BF21" s="493" t="str">
        <f>IF(ISTEXT(График!BY22),График!BY22,IF(График!BY22&gt;'Ночные Часы'!$B$2,График!BY22-'Ночные Часы'!$B$2,0))</f>
        <v>В</v>
      </c>
      <c r="BG21" s="493">
        <f>IF(ISTEXT(График!CB22),График!CB22,IF(График!CB22&gt;'Ночные Часы'!$B$2,График!CB22-'Ночные Часы'!$B$2,0))</f>
        <v>0</v>
      </c>
      <c r="BH21" s="493">
        <f>IF(ISTEXT(График!CE22),График!CE22,IF(График!CE22&gt;'Ночные Часы'!$B$2,График!CE22-'Ночные Часы'!$B$2,0))</f>
        <v>0</v>
      </c>
      <c r="BI21" s="493">
        <f>IF(ISTEXT(График!CH22),График!CH22,IF(График!CH22&gt;'Ночные Часы'!$B$2,График!CH22-'Ночные Часы'!$B$2,0))</f>
        <v>0</v>
      </c>
      <c r="BJ21" s="493">
        <f>IF(ISTEXT(График!CK22),График!CK22,IF(График!CK22&gt;'Ночные Часы'!$B$2,График!CK22-'Ночные Часы'!$B$2,0))</f>
        <v>0</v>
      </c>
      <c r="BK21" s="493" t="str">
        <f>IF(ISTEXT(График!CN22),График!CN22,IF(График!CN22&gt;'Ночные Часы'!$B$2,График!CN22-'Ночные Часы'!$B$2,0))</f>
        <v>В</v>
      </c>
      <c r="BL21" s="493" t="str">
        <f>IF(ISTEXT(График!CQ22),График!CQ22,IF(График!CQ22&gt;'Ночные Часы'!$B$2,График!CQ22-'Ночные Часы'!$B$2,0))</f>
        <v>В</v>
      </c>
      <c r="BM21" s="493">
        <f>IF(ISTEXT(График!CT22),График!CT22,IF(График!CT22&gt;'Ночные Часы'!$B$2,График!CT22-'Ночные Часы'!$B$2,0))</f>
        <v>0</v>
      </c>
    </row>
    <row r="22" spans="1:65" x14ac:dyDescent="0.25">
      <c r="A22" s="8">
        <f>VLOOKUP(B22,'Список КК'!$M$2:$N$377,2,TRUE)</f>
        <v>30239</v>
      </c>
      <c r="B22" s="9" t="str">
        <f>График!C23</f>
        <v>Магомедов Магомед Гайдарович</v>
      </c>
      <c r="C22" s="493">
        <f t="shared" si="5"/>
        <v>0</v>
      </c>
      <c r="D22" s="493">
        <f t="shared" si="6"/>
        <v>0</v>
      </c>
      <c r="E22" s="493">
        <f t="shared" si="7"/>
        <v>0</v>
      </c>
      <c r="F22" s="493">
        <f t="shared" si="8"/>
        <v>0</v>
      </c>
      <c r="G22" s="493">
        <f t="shared" si="9"/>
        <v>0</v>
      </c>
      <c r="H22" s="493">
        <f t="shared" si="10"/>
        <v>0</v>
      </c>
      <c r="I22" s="493">
        <f t="shared" si="11"/>
        <v>0</v>
      </c>
      <c r="J22" s="493">
        <f t="shared" si="12"/>
        <v>0</v>
      </c>
      <c r="K22" s="493">
        <f t="shared" si="13"/>
        <v>0</v>
      </c>
      <c r="L22" s="493">
        <f t="shared" si="14"/>
        <v>0.125</v>
      </c>
      <c r="M22" s="493">
        <f t="shared" si="15"/>
        <v>0</v>
      </c>
      <c r="N22" s="493">
        <f t="shared" si="16"/>
        <v>0</v>
      </c>
      <c r="O22" s="493">
        <f t="shared" si="17"/>
        <v>0</v>
      </c>
      <c r="P22" s="493">
        <f t="shared" si="18"/>
        <v>8.3333333333333329E-2</v>
      </c>
      <c r="Q22" s="493">
        <f t="shared" si="19"/>
        <v>0</v>
      </c>
      <c r="R22" s="493">
        <f t="shared" si="20"/>
        <v>0</v>
      </c>
      <c r="S22" s="493">
        <f t="shared" si="21"/>
        <v>0</v>
      </c>
      <c r="T22" s="493">
        <f t="shared" si="22"/>
        <v>0</v>
      </c>
      <c r="U22" s="493">
        <f t="shared" si="23"/>
        <v>0</v>
      </c>
      <c r="V22" s="493">
        <f t="shared" si="24"/>
        <v>0</v>
      </c>
      <c r="W22" s="493">
        <f t="shared" si="25"/>
        <v>0</v>
      </c>
      <c r="X22" s="493">
        <f t="shared" si="26"/>
        <v>0</v>
      </c>
      <c r="Y22" s="493">
        <f t="shared" si="27"/>
        <v>0</v>
      </c>
      <c r="Z22" s="493">
        <f t="shared" si="28"/>
        <v>0</v>
      </c>
      <c r="AA22" s="493">
        <f t="shared" si="29"/>
        <v>0</v>
      </c>
      <c r="AB22" s="493">
        <f t="shared" si="30"/>
        <v>0</v>
      </c>
      <c r="AC22" s="493">
        <f t="shared" si="31"/>
        <v>0</v>
      </c>
      <c r="AD22" s="493">
        <f t="shared" si="32"/>
        <v>0</v>
      </c>
      <c r="AE22" s="493">
        <f t="shared" si="33"/>
        <v>0</v>
      </c>
      <c r="AF22" s="493">
        <f t="shared" si="34"/>
        <v>0</v>
      </c>
      <c r="AG22" s="493">
        <f t="shared" si="35"/>
        <v>0</v>
      </c>
      <c r="AH22" s="494">
        <f t="shared" si="36"/>
        <v>0.20833333333333331</v>
      </c>
      <c r="AI22" s="493">
        <f>IF(ISTEXT(График!H23),График!H23,IF(График!H23&gt;'Ночные Часы'!$B$2,График!H23-'Ночные Часы'!$B$2,0))</f>
        <v>0</v>
      </c>
      <c r="AJ22" s="493">
        <f>IF(ISTEXT(График!K23),График!K23,IF(График!K23&gt;'Ночные Часы'!$B$2,График!K23-'Ночные Часы'!$B$2,0))</f>
        <v>0</v>
      </c>
      <c r="AK22" s="493">
        <f>IF(ISTEXT(График!N23),График!N23,IF(График!N23&gt;'Ночные Часы'!$B$2,График!N23-'Ночные Часы'!$B$2,0))</f>
        <v>0</v>
      </c>
      <c r="AL22" s="493" t="str">
        <f>IF(ISTEXT(График!Q23),График!Q23,IF(График!Q23&gt;'Ночные Часы'!$B$2,График!Q23-'Ночные Часы'!$B$2,0))</f>
        <v>В</v>
      </c>
      <c r="AM22" s="493" t="str">
        <f>IF(ISTEXT(График!T23),График!T23,IF(График!T23&gt;'Ночные Часы'!$B$2,График!T23-'Ночные Часы'!$B$2,0))</f>
        <v>В</v>
      </c>
      <c r="AN22" s="493">
        <f>IF(ISTEXT(График!W23),График!W23,IF(График!W23&gt;'Ночные Часы'!$B$2,График!W23-'Ночные Часы'!$B$2,0))</f>
        <v>0</v>
      </c>
      <c r="AO22" s="493">
        <f>IF(ISTEXT(График!Z23),График!Z23,IF(График!Z23&gt;'Ночные Часы'!$B$2,График!Z23-'Ночные Часы'!$B$2,0))</f>
        <v>0</v>
      </c>
      <c r="AP22" s="493">
        <f>IF(ISTEXT(График!AC23),График!AC23,IF(График!AC23&gt;'Ночные Часы'!$B$2,График!AC23-'Ночные Часы'!$B$2,0))</f>
        <v>0</v>
      </c>
      <c r="AQ22" s="493">
        <f>IF(ISTEXT(График!AF23),График!AF23,IF(График!AF23&gt;'Ночные Часы'!$B$2,График!AF23-'Ночные Часы'!$B$2,0))</f>
        <v>0</v>
      </c>
      <c r="AR22" s="493">
        <f>IF(ISTEXT(График!AI23),График!AI23,IF(График!AI23&gt;'Ночные Часы'!$B$2,График!AI23-'Ночные Часы'!$B$2,0))</f>
        <v>0.10416666666666663</v>
      </c>
      <c r="AS22" s="493" t="str">
        <f>IF(ISTEXT(График!AL23),График!AL23,IF(График!AL23&gt;'Ночные Часы'!$B$2,График!AL23-'Ночные Часы'!$B$2,0))</f>
        <v>В</v>
      </c>
      <c r="AT22" s="493" t="str">
        <f>IF(ISTEXT(График!AO23),График!AO23,IF(График!AO23&gt;'Ночные Часы'!$B$2,График!AO23-'Ночные Часы'!$B$2,0))</f>
        <v>В</v>
      </c>
      <c r="AU22" s="493">
        <f>IF(ISTEXT(График!AR23),График!AR23,IF(График!AR23&gt;'Ночные Часы'!$B$2,График!AR23-'Ночные Часы'!$B$2,0))</f>
        <v>0</v>
      </c>
      <c r="AV22" s="493">
        <f>IF(ISTEXT(График!AU23),График!AU23,IF(График!AU23&gt;'Ночные Часы'!$B$2,График!AU23-'Ночные Часы'!$B$2,0))</f>
        <v>8.333333333333337E-2</v>
      </c>
      <c r="AW22" s="493">
        <f>IF(ISTEXT(График!AX23),График!AX23,IF(График!AX23&gt;'Ночные Часы'!$B$2,График!AX23-'Ночные Часы'!$B$2,0))</f>
        <v>0</v>
      </c>
      <c r="AX22" s="493" t="str">
        <f>IF(ISTEXT(График!BA23),График!BA23,IF(График!BA23&gt;'Ночные Часы'!$B$2,График!BA23-'Ночные Часы'!$B$2,0))</f>
        <v>В</v>
      </c>
      <c r="AY22" s="493" t="str">
        <f>IF(ISTEXT(График!BD23),График!BD23,IF(График!BD23&gt;'Ночные Часы'!$B$2,График!BD23-'Ночные Часы'!$B$2,0))</f>
        <v>В</v>
      </c>
      <c r="AZ22" s="493">
        <f>IF(ISTEXT(График!BG23),График!BG23,IF(График!BG23&gt;'Ночные Часы'!$B$2,График!BG23-'Ночные Часы'!$B$2,0))</f>
        <v>0</v>
      </c>
      <c r="BA22" s="493">
        <f>IF(ISTEXT(График!BJ23),График!BJ23,IF(График!BJ23&gt;'Ночные Часы'!$B$2,График!BJ23-'Ночные Часы'!$B$2,0))</f>
        <v>0</v>
      </c>
      <c r="BB22" s="493">
        <f>IF(ISTEXT(График!BM23),График!BM23,IF(График!BM23&gt;'Ночные Часы'!$B$2,График!BM23-'Ночные Часы'!$B$2,0))</f>
        <v>0</v>
      </c>
      <c r="BC22" s="493">
        <f>IF(ISTEXT(График!BP23),График!BP23,IF(График!BP23&gt;'Ночные Часы'!$B$2,График!BP23-'Ночные Часы'!$B$2,0))</f>
        <v>0</v>
      </c>
      <c r="BD22" s="493">
        <f>IF(ISTEXT(График!BS23),График!BS23,IF(График!BS23&gt;'Ночные Часы'!$B$2,График!BS23-'Ночные Часы'!$B$2,0))</f>
        <v>0</v>
      </c>
      <c r="BE22" s="493" t="str">
        <f>IF(ISTEXT(График!BV23),График!BV23,IF(График!BV23&gt;'Ночные Часы'!$B$2,График!BV23-'Ночные Часы'!$B$2,0))</f>
        <v>В</v>
      </c>
      <c r="BF22" s="493" t="str">
        <f>IF(ISTEXT(График!BY23),График!BY23,IF(График!BY23&gt;'Ночные Часы'!$B$2,График!BY23-'Ночные Часы'!$B$2,0))</f>
        <v>В</v>
      </c>
      <c r="BG22" s="493">
        <f>IF(ISTEXT(График!CB23),График!CB23,IF(График!CB23&gt;'Ночные Часы'!$B$2,График!CB23-'Ночные Часы'!$B$2,0))</f>
        <v>0</v>
      </c>
      <c r="BH22" s="493">
        <f>IF(ISTEXT(График!CE23),График!CE23,IF(График!CE23&gt;'Ночные Часы'!$B$2,График!CE23-'Ночные Часы'!$B$2,0))</f>
        <v>0</v>
      </c>
      <c r="BI22" s="493">
        <f>IF(ISTEXT(График!CH23),График!CH23,IF(График!CH23&gt;'Ночные Часы'!$B$2,График!CH23-'Ночные Часы'!$B$2,0))</f>
        <v>0</v>
      </c>
      <c r="BJ22" s="493" t="str">
        <f>IF(ISTEXT(График!CK23),График!CK23,IF(График!CK23&gt;'Ночные Часы'!$B$2,График!CK23-'Ночные Часы'!$B$2,0))</f>
        <v>В</v>
      </c>
      <c r="BK22" s="493" t="str">
        <f>IF(ISTEXT(График!CN23),График!CN23,IF(График!CN23&gt;'Ночные Часы'!$B$2,График!CN23-'Ночные Часы'!$B$2,0))</f>
        <v>В</v>
      </c>
      <c r="BL22" s="493">
        <f>IF(ISTEXT(График!CQ23),График!CQ23,IF(График!CQ23&gt;'Ночные Часы'!$B$2,График!CQ23-'Ночные Часы'!$B$2,0))</f>
        <v>0</v>
      </c>
      <c r="BM22" s="493">
        <f>IF(ISTEXT(График!CT23),График!CT23,IF(График!CT23&gt;'Ночные Часы'!$B$2,График!CT23-'Ночные Часы'!$B$2,0))</f>
        <v>0</v>
      </c>
    </row>
    <row r="23" spans="1:65" x14ac:dyDescent="0.25">
      <c r="A23" s="8">
        <f>VLOOKUP(B23,'Список КК'!$M$2:$N$377,2,TRUE)</f>
        <v>5280</v>
      </c>
      <c r="B23" s="9" t="str">
        <f>График!C24</f>
        <v>Макарова Татьяна Викторовна</v>
      </c>
      <c r="C23" s="493">
        <f t="shared" si="5"/>
        <v>0</v>
      </c>
      <c r="D23" s="493">
        <f t="shared" si="6"/>
        <v>0</v>
      </c>
      <c r="E23" s="493">
        <f t="shared" si="7"/>
        <v>0</v>
      </c>
      <c r="F23" s="493">
        <f t="shared" si="8"/>
        <v>0</v>
      </c>
      <c r="G23" s="493">
        <f t="shared" si="9"/>
        <v>0</v>
      </c>
      <c r="H23" s="493">
        <f t="shared" si="10"/>
        <v>0.125</v>
      </c>
      <c r="I23" s="493">
        <f t="shared" si="11"/>
        <v>0.125</v>
      </c>
      <c r="J23" s="493">
        <f t="shared" si="12"/>
        <v>0.125</v>
      </c>
      <c r="K23" s="493">
        <f t="shared" si="13"/>
        <v>0</v>
      </c>
      <c r="L23" s="493">
        <f t="shared" si="14"/>
        <v>0</v>
      </c>
      <c r="M23" s="493">
        <f t="shared" si="15"/>
        <v>0</v>
      </c>
      <c r="N23" s="493">
        <f t="shared" si="16"/>
        <v>0.125</v>
      </c>
      <c r="O23" s="493">
        <f t="shared" si="17"/>
        <v>0.125</v>
      </c>
      <c r="P23" s="493">
        <f t="shared" si="18"/>
        <v>4.1666666666666664E-2</v>
      </c>
      <c r="Q23" s="493">
        <f t="shared" si="19"/>
        <v>0</v>
      </c>
      <c r="R23" s="493">
        <f t="shared" si="20"/>
        <v>0</v>
      </c>
      <c r="S23" s="493">
        <f t="shared" si="21"/>
        <v>0</v>
      </c>
      <c r="T23" s="493">
        <f t="shared" si="22"/>
        <v>0.125</v>
      </c>
      <c r="U23" s="493">
        <f t="shared" si="23"/>
        <v>0</v>
      </c>
      <c r="V23" s="493">
        <f t="shared" si="24"/>
        <v>0</v>
      </c>
      <c r="W23" s="493">
        <f t="shared" si="25"/>
        <v>0</v>
      </c>
      <c r="X23" s="493">
        <f t="shared" si="26"/>
        <v>0</v>
      </c>
      <c r="Y23" s="493">
        <f t="shared" si="27"/>
        <v>0</v>
      </c>
      <c r="Z23" s="493">
        <f t="shared" si="28"/>
        <v>0</v>
      </c>
      <c r="AA23" s="493">
        <f t="shared" si="29"/>
        <v>0</v>
      </c>
      <c r="AB23" s="493">
        <f t="shared" si="30"/>
        <v>0</v>
      </c>
      <c r="AC23" s="493">
        <f t="shared" si="31"/>
        <v>0</v>
      </c>
      <c r="AD23" s="493">
        <f t="shared" si="32"/>
        <v>0</v>
      </c>
      <c r="AE23" s="493">
        <f t="shared" si="33"/>
        <v>0</v>
      </c>
      <c r="AF23" s="493">
        <f t="shared" si="34"/>
        <v>0.125</v>
      </c>
      <c r="AG23" s="493">
        <f t="shared" si="35"/>
        <v>0</v>
      </c>
      <c r="AH23" s="494">
        <f t="shared" si="36"/>
        <v>0.91666666666666663</v>
      </c>
      <c r="AI23" s="493" t="str">
        <f>IF(ISTEXT(График!H24),График!H24,IF(График!H24&gt;'Ночные Часы'!$B$2,График!H24-'Ночные Часы'!$B$2,0))</f>
        <v>В</v>
      </c>
      <c r="AJ23" s="493" t="str">
        <f>IF(ISTEXT(График!K24),График!K24,IF(График!K24&gt;'Ночные Часы'!$B$2,График!K24-'Ночные Часы'!$B$2,0))</f>
        <v>В</v>
      </c>
      <c r="AK23" s="493">
        <f>IF(ISTEXT(График!N24),График!N24,IF(График!N24&gt;'Ночные Часы'!$B$2,График!N24-'Ночные Часы'!$B$2,0))</f>
        <v>0</v>
      </c>
      <c r="AL23" s="493">
        <f>IF(ISTEXT(График!Q24),График!Q24,IF(График!Q24&gt;'Ночные Часы'!$B$2,График!Q24-'Ночные Часы'!$B$2,0))</f>
        <v>0</v>
      </c>
      <c r="AM23" s="493" t="str">
        <f>IF(ISTEXT(График!T24),График!T24,IF(График!T24&gt;'Ночные Часы'!$B$2,График!T24-'Ночные Часы'!$B$2,0))</f>
        <v>В</v>
      </c>
      <c r="AN23" s="493">
        <f>IF(ISTEXT(График!W24),График!W24,IF(График!W24&gt;'Ночные Часы'!$B$2,График!W24-'Ночные Часы'!$B$2,0))</f>
        <v>0.12500000000000011</v>
      </c>
      <c r="AO23" s="493">
        <f>IF(ISTEXT(График!Z24),График!Z24,IF(График!Z24&gt;'Ночные Часы'!$B$2,График!Z24-'Ночные Часы'!$B$2,0))</f>
        <v>0.12500000000000011</v>
      </c>
      <c r="AP23" s="493">
        <f>IF(ISTEXT(График!AC24),График!AC24,IF(График!AC24&gt;'Ночные Часы'!$B$2,График!AC24-'Ночные Часы'!$B$2,0))</f>
        <v>0.12500000000000011</v>
      </c>
      <c r="AQ23" s="493" t="str">
        <f>IF(ISTEXT(График!AF24),График!AF24,IF(График!AF24&gt;'Ночные Часы'!$B$2,График!AF24-'Ночные Часы'!$B$2,0))</f>
        <v>В</v>
      </c>
      <c r="AR23" s="493" t="str">
        <f>IF(ISTEXT(График!AI24),График!AI24,IF(График!AI24&gt;'Ночные Часы'!$B$2,График!AI24-'Ночные Часы'!$B$2,0))</f>
        <v>В</v>
      </c>
      <c r="AS23" s="493">
        <f>IF(ISTEXT(График!AL24),График!AL24,IF(График!AL24&gt;'Ночные Часы'!$B$2,График!AL24-'Ночные Часы'!$B$2,0))</f>
        <v>0</v>
      </c>
      <c r="AT23" s="493">
        <f>IF(ISTEXT(График!AO24),График!AO24,IF(График!AO24&gt;'Ночные Часы'!$B$2,График!AO24-'Ночные Часы'!$B$2,0))</f>
        <v>0.12500000000000011</v>
      </c>
      <c r="AU23" s="493">
        <f>IF(ISTEXT(График!AR24),График!AR24,IF(График!AR24&gt;'Ночные Часы'!$B$2,График!AR24-'Ночные Часы'!$B$2,0))</f>
        <v>0.12500000000000011</v>
      </c>
      <c r="AV23" s="493">
        <f>IF(ISTEXT(График!AU24),График!AU24,IF(График!AU24&gt;'Ночные Часы'!$B$2,График!AU24-'Ночные Часы'!$B$2,0))</f>
        <v>4.1666666666666741E-2</v>
      </c>
      <c r="AW23" s="493" t="str">
        <f>IF(ISTEXT(График!AX24),График!AX24,IF(График!AX24&gt;'Ночные Часы'!$B$2,График!AX24-'Ночные Часы'!$B$2,0))</f>
        <v>В</v>
      </c>
      <c r="AX23" s="493" t="str">
        <f>IF(ISTEXT(График!BA24),График!BA24,IF(График!BA24&gt;'Ночные Часы'!$B$2,График!BA24-'Ночные Часы'!$B$2,0))</f>
        <v>В</v>
      </c>
      <c r="AY23" s="493">
        <f>IF(ISTEXT(График!BD24),График!BD24,IF(График!BD24&gt;'Ночные Часы'!$B$2,График!BD24-'Ночные Часы'!$B$2,0))</f>
        <v>0</v>
      </c>
      <c r="AZ23" s="493">
        <f>IF(ISTEXT(График!BG24),График!BG24,IF(График!BG24&gt;'Ночные Часы'!$B$2,График!BG24-'Ночные Часы'!$B$2,0))</f>
        <v>0.12500000000000011</v>
      </c>
      <c r="BA23" s="493" t="str">
        <f>IF(ISTEXT(График!BJ24),График!BJ24,IF(График!BJ24&gt;'Ночные Часы'!$B$2,График!BJ24-'Ночные Часы'!$B$2,0))</f>
        <v>В</v>
      </c>
      <c r="BB23" s="493" t="str">
        <f>IF(ISTEXT(График!BM24),График!BM24,IF(График!BM24&gt;'Ночные Часы'!$B$2,График!BM24-'Ночные Часы'!$B$2,0))</f>
        <v>В</v>
      </c>
      <c r="BC23" s="493">
        <f>IF(ISTEXT(График!BP24),График!BP24,IF(График!BP24&gt;'Ночные Часы'!$B$2,График!BP24-'Ночные Часы'!$B$2,0))</f>
        <v>0</v>
      </c>
      <c r="BD23" s="493">
        <f>IF(ISTEXT(График!BS24),График!BS24,IF(График!BS24&gt;'Ночные Часы'!$B$2,График!BS24-'Ночные Часы'!$B$2,0))</f>
        <v>0</v>
      </c>
      <c r="BE23" s="493">
        <f>IF(ISTEXT(График!BV24),График!BV24,IF(График!BV24&gt;'Ночные Часы'!$B$2,График!BV24-'Ночные Часы'!$B$2,0))</f>
        <v>0</v>
      </c>
      <c r="BF23" s="493">
        <f>IF(ISTEXT(График!BY24),График!BY24,IF(График!BY24&gt;'Ночные Часы'!$B$2,График!BY24-'Ночные Часы'!$B$2,0))</f>
        <v>0</v>
      </c>
      <c r="BG23" s="493" t="str">
        <f>IF(ISTEXT(График!CB24),График!CB24,IF(График!CB24&gt;'Ночные Часы'!$B$2,График!CB24-'Ночные Часы'!$B$2,0))</f>
        <v>В</v>
      </c>
      <c r="BH23" s="493" t="str">
        <f>IF(ISTEXT(График!CE24),График!CE24,IF(График!CE24&gt;'Ночные Часы'!$B$2,График!CE24-'Ночные Часы'!$B$2,0))</f>
        <v>В</v>
      </c>
      <c r="BI23" s="493">
        <f>IF(ISTEXT(График!CH24),График!CH24,IF(График!CH24&gt;'Ночные Часы'!$B$2,График!CH24-'Ночные Часы'!$B$2,0))</f>
        <v>0</v>
      </c>
      <c r="BJ23" s="493">
        <f>IF(ISTEXT(График!CK24),График!CK24,IF(График!CK24&gt;'Ночные Часы'!$B$2,График!CK24-'Ночные Часы'!$B$2,0))</f>
        <v>0</v>
      </c>
      <c r="BK23" s="493">
        <f>IF(ISTEXT(График!CN24),График!CN24,IF(График!CN24&gt;'Ночные Часы'!$B$2,График!CN24-'Ночные Часы'!$B$2,0))</f>
        <v>0</v>
      </c>
      <c r="BL23" s="493">
        <f>IF(ISTEXT(График!CQ24),График!CQ24,IF(График!CQ24&gt;'Ночные Часы'!$B$2,График!CQ24-'Ночные Часы'!$B$2,0))</f>
        <v>0.12500000000000011</v>
      </c>
      <c r="BM23" s="493">
        <f>IF(ISTEXT(График!CT24),График!CT24,IF(График!CT24&gt;'Ночные Часы'!$B$2,График!CT24-'Ночные Часы'!$B$2,0))</f>
        <v>0</v>
      </c>
    </row>
    <row r="24" spans="1:65" x14ac:dyDescent="0.25">
      <c r="A24" s="8">
        <f>VLOOKUP(B24,'Список КК'!$M$2:$N$377,2,TRUE)</f>
        <v>20907</v>
      </c>
      <c r="B24" s="9" t="str">
        <f>График!C25</f>
        <v>Моховикова Валентина Алексеевна</v>
      </c>
      <c r="C24" s="493">
        <f t="shared" si="5"/>
        <v>0</v>
      </c>
      <c r="D24" s="493">
        <f t="shared" si="6"/>
        <v>0</v>
      </c>
      <c r="E24" s="493">
        <f t="shared" si="7"/>
        <v>0</v>
      </c>
      <c r="F24" s="493">
        <f t="shared" si="8"/>
        <v>0</v>
      </c>
      <c r="G24" s="493">
        <f t="shared" si="9"/>
        <v>0.125</v>
      </c>
      <c r="H24" s="493">
        <f t="shared" si="10"/>
        <v>0</v>
      </c>
      <c r="I24" s="493">
        <f t="shared" si="11"/>
        <v>0</v>
      </c>
      <c r="J24" s="493">
        <f t="shared" si="12"/>
        <v>0</v>
      </c>
      <c r="K24" s="493">
        <f t="shared" si="13"/>
        <v>0</v>
      </c>
      <c r="L24" s="493">
        <f t="shared" si="14"/>
        <v>0</v>
      </c>
      <c r="M24" s="493">
        <f t="shared" si="15"/>
        <v>0</v>
      </c>
      <c r="N24" s="493">
        <f t="shared" si="16"/>
        <v>0</v>
      </c>
      <c r="O24" s="493">
        <f t="shared" si="17"/>
        <v>0</v>
      </c>
      <c r="P24" s="493">
        <f t="shared" si="18"/>
        <v>0</v>
      </c>
      <c r="Q24" s="493">
        <f t="shared" si="19"/>
        <v>0</v>
      </c>
      <c r="R24" s="493">
        <f t="shared" si="20"/>
        <v>0.125</v>
      </c>
      <c r="S24" s="493">
        <f t="shared" si="21"/>
        <v>0.125</v>
      </c>
      <c r="T24" s="493">
        <f t="shared" si="22"/>
        <v>0.125</v>
      </c>
      <c r="U24" s="493">
        <f t="shared" si="23"/>
        <v>0</v>
      </c>
      <c r="V24" s="493">
        <f t="shared" si="24"/>
        <v>0</v>
      </c>
      <c r="W24" s="493">
        <f t="shared" si="25"/>
        <v>0</v>
      </c>
      <c r="X24" s="493">
        <f t="shared" si="26"/>
        <v>0</v>
      </c>
      <c r="Y24" s="493">
        <f t="shared" si="27"/>
        <v>0</v>
      </c>
      <c r="Z24" s="493">
        <f t="shared" si="28"/>
        <v>0</v>
      </c>
      <c r="AA24" s="493">
        <f t="shared" si="29"/>
        <v>0</v>
      </c>
      <c r="AB24" s="493">
        <f t="shared" si="30"/>
        <v>0</v>
      </c>
      <c r="AC24" s="493">
        <f t="shared" si="31"/>
        <v>0</v>
      </c>
      <c r="AD24" s="493">
        <f t="shared" si="32"/>
        <v>8.3333333333333329E-2</v>
      </c>
      <c r="AE24" s="493">
        <f t="shared" si="33"/>
        <v>8.3333333333333329E-2</v>
      </c>
      <c r="AF24" s="493">
        <f t="shared" si="34"/>
        <v>0.125</v>
      </c>
      <c r="AG24" s="493">
        <f t="shared" si="35"/>
        <v>0</v>
      </c>
      <c r="AH24" s="494">
        <f t="shared" si="36"/>
        <v>0.79166666666666674</v>
      </c>
      <c r="AI24" s="493">
        <f>IF(ISTEXT(График!H25),График!H25,IF(График!H25&gt;'Ночные Часы'!$B$2,График!H25-'Ночные Часы'!$B$2,0))</f>
        <v>0</v>
      </c>
      <c r="AJ24" s="493" t="str">
        <f>IF(ISTEXT(График!K25),График!K25,IF(График!K25&gt;'Ночные Часы'!$B$2,График!K25-'Ночные Часы'!$B$2,0))</f>
        <v>В</v>
      </c>
      <c r="AK24" s="493">
        <f>IF(ISTEXT(График!N25),График!N25,IF(График!N25&gt;'Ночные Часы'!$B$2,График!N25-'Ночные Часы'!$B$2,0))</f>
        <v>0</v>
      </c>
      <c r="AL24" s="493">
        <f>IF(ISTEXT(График!Q25),График!Q25,IF(График!Q25&gt;'Ночные Часы'!$B$2,График!Q25-'Ночные Часы'!$B$2,0))</f>
        <v>0</v>
      </c>
      <c r="AM24" s="493">
        <f>IF(ISTEXT(График!T25),График!T25,IF(График!T25&gt;'Ночные Часы'!$B$2,График!T25-'Ночные Часы'!$B$2,0))</f>
        <v>0.10416666666666663</v>
      </c>
      <c r="AN24" s="493" t="str">
        <f>IF(ISTEXT(График!W25),График!W25,IF(График!W25&gt;'Ночные Часы'!$B$2,График!W25-'Ночные Часы'!$B$2,0))</f>
        <v>В</v>
      </c>
      <c r="AO24" s="493" t="str">
        <f>IF(ISTEXT(График!Z25),График!Z25,IF(График!Z25&gt;'Ночные Часы'!$B$2,График!Z25-'Ночные Часы'!$B$2,0))</f>
        <v>В</v>
      </c>
      <c r="AP24" s="493">
        <f>IF(ISTEXT(График!AC25),График!AC25,IF(График!AC25&gt;'Ночные Часы'!$B$2,График!AC25-'Ночные Часы'!$B$2,0))</f>
        <v>0</v>
      </c>
      <c r="AQ24" s="493">
        <f>IF(ISTEXT(График!AF25),График!AF25,IF(График!AF25&gt;'Ночные Часы'!$B$2,График!AF25-'Ночные Часы'!$B$2,0))</f>
        <v>0</v>
      </c>
      <c r="AR24" s="493">
        <f>IF(ISTEXT(График!AI25),График!AI25,IF(График!AI25&gt;'Ночные Часы'!$B$2,График!AI25-'Ночные Часы'!$B$2,0))</f>
        <v>0</v>
      </c>
      <c r="AS24" s="493">
        <f>IF(ISTEXT(График!AL25),График!AL25,IF(График!AL25&gt;'Ночные Часы'!$B$2,График!AL25-'Ночные Часы'!$B$2,0))</f>
        <v>0</v>
      </c>
      <c r="AT24" s="493" t="str">
        <f>IF(ISTEXT(График!AO25),График!AO25,IF(График!AO25&gt;'Ночные Часы'!$B$2,График!AO25-'Ночные Часы'!$B$2,0))</f>
        <v>В</v>
      </c>
      <c r="AU24" s="493" t="str">
        <f>IF(ISTEXT(График!AR25),График!AR25,IF(График!AR25&gt;'Ночные Часы'!$B$2,График!AR25-'Ночные Часы'!$B$2,0))</f>
        <v>В</v>
      </c>
      <c r="AV24" s="493">
        <f>IF(ISTEXT(График!AU25),График!AU25,IF(График!AU25&gt;'Ночные Часы'!$B$2,График!AU25-'Ночные Часы'!$B$2,0))</f>
        <v>0</v>
      </c>
      <c r="AW24" s="493">
        <f>IF(ISTEXT(График!AX25),График!AX25,IF(График!AX25&gt;'Ночные Часы'!$B$2,График!AX25-'Ночные Часы'!$B$2,0))</f>
        <v>0</v>
      </c>
      <c r="AX24" s="493">
        <f>IF(ISTEXT(График!BA25),График!BA25,IF(График!BA25&gt;'Ночные Часы'!$B$2,График!BA25-'Ночные Часы'!$B$2,0))</f>
        <v>0.10416666666666663</v>
      </c>
      <c r="AY24" s="493">
        <f>IF(ISTEXT(График!BD25),График!BD25,IF(График!BD25&gt;'Ночные Часы'!$B$2,График!BD25-'Ночные Часы'!$B$2,0))</f>
        <v>0.10416666666666663</v>
      </c>
      <c r="AZ24" s="493">
        <f>IF(ISTEXT(График!BG25),График!BG25,IF(График!BG25&gt;'Ночные Часы'!$B$2,График!BG25-'Ночные Часы'!$B$2,0))</f>
        <v>0.10416666666666663</v>
      </c>
      <c r="BA24" s="493" t="str">
        <f>IF(ISTEXT(График!BJ25),График!BJ25,IF(График!BJ25&gt;'Ночные Часы'!$B$2,График!BJ25-'Ночные Часы'!$B$2,0))</f>
        <v>В</v>
      </c>
      <c r="BB24" s="493" t="str">
        <f>IF(ISTEXT(График!BM25),График!BM25,IF(График!BM25&gt;'Ночные Часы'!$B$2,График!BM25-'Ночные Часы'!$B$2,0))</f>
        <v>В</v>
      </c>
      <c r="BC24" s="493" t="str">
        <f>IF(ISTEXT(График!BP25),График!BP25,IF(График!BP25&gt;'Ночные Часы'!$B$2,График!BP25-'Ночные Часы'!$B$2,0))</f>
        <v>В</v>
      </c>
      <c r="BD24" s="493">
        <f>IF(ISTEXT(График!BS25),График!BS25,IF(График!BS25&gt;'Ночные Часы'!$B$2,График!BS25-'Ночные Часы'!$B$2,0))</f>
        <v>0</v>
      </c>
      <c r="BE24" s="493">
        <f>IF(ISTEXT(График!BV25),График!BV25,IF(График!BV25&gt;'Ночные Часы'!$B$2,График!BV25-'Ночные Часы'!$B$2,0))</f>
        <v>0</v>
      </c>
      <c r="BF24" s="493">
        <f>IF(ISTEXT(График!BY25),График!BY25,IF(График!BY25&gt;'Ночные Часы'!$B$2,График!BY25-'Ночные Часы'!$B$2,0))</f>
        <v>0</v>
      </c>
      <c r="BG24" s="493" t="str">
        <f>IF(ISTEXT(График!CB25),График!CB25,IF(График!CB25&gt;'Ночные Часы'!$B$2,График!CB25-'Ночные Часы'!$B$2,0))</f>
        <v>В</v>
      </c>
      <c r="BH24" s="493" t="str">
        <f>IF(ISTEXT(График!CE25),График!CE25,IF(График!CE25&gt;'Ночные Часы'!$B$2,График!CE25-'Ночные Часы'!$B$2,0))</f>
        <v>В</v>
      </c>
      <c r="BI24" s="493">
        <f>IF(ISTEXT(График!CH25),График!CH25,IF(График!CH25&gt;'Ночные Часы'!$B$2,График!CH25-'Ночные Часы'!$B$2,0))</f>
        <v>0</v>
      </c>
      <c r="BJ24" s="493">
        <f>IF(ISTEXT(График!CK25),График!CK25,IF(График!CK25&gt;'Ночные Часы'!$B$2,График!CK25-'Ночные Часы'!$B$2,0))</f>
        <v>8.333333333333337E-2</v>
      </c>
      <c r="BK24" s="493">
        <f>IF(ISTEXT(График!CN25),График!CN25,IF(График!CN25&gt;'Ночные Часы'!$B$2,График!CN25-'Ночные Часы'!$B$2,0))</f>
        <v>8.333333333333337E-2</v>
      </c>
      <c r="BL24" s="493">
        <f>IF(ISTEXT(График!CQ25),График!CQ25,IF(График!CQ25&gt;'Ночные Часы'!$B$2,График!CQ25-'Ночные Часы'!$B$2,0))</f>
        <v>0.10416666666666663</v>
      </c>
      <c r="BM24" s="493">
        <f>IF(ISTEXT(График!CT25),График!CT25,IF(График!CT25&gt;'Ночные Часы'!$B$2,График!CT25-'Ночные Часы'!$B$2,0))</f>
        <v>0</v>
      </c>
    </row>
    <row r="25" spans="1:65" x14ac:dyDescent="0.25">
      <c r="A25" s="8">
        <f>VLOOKUP(B25,'Список КК'!$M$2:$N$377,2,TRUE)</f>
        <v>10414</v>
      </c>
      <c r="B25" s="9" t="str">
        <f>График!C26</f>
        <v>Очиров Владимир Алексеевич</v>
      </c>
      <c r="C25" s="493">
        <f t="shared" si="5"/>
        <v>8.3333333333333329E-2</v>
      </c>
      <c r="D25" s="493">
        <f t="shared" si="6"/>
        <v>8.3333333333333329E-2</v>
      </c>
      <c r="E25" s="493">
        <f t="shared" si="7"/>
        <v>8.3333333333333329E-2</v>
      </c>
      <c r="F25" s="493">
        <f t="shared" si="8"/>
        <v>8.3333333333333329E-2</v>
      </c>
      <c r="G25" s="493">
        <f t="shared" si="9"/>
        <v>0</v>
      </c>
      <c r="H25" s="493">
        <f t="shared" si="10"/>
        <v>0</v>
      </c>
      <c r="I25" s="493">
        <f t="shared" si="11"/>
        <v>0</v>
      </c>
      <c r="J25" s="493">
        <f t="shared" si="12"/>
        <v>0</v>
      </c>
      <c r="K25" s="493">
        <f t="shared" si="13"/>
        <v>8.3333333333333329E-2</v>
      </c>
      <c r="L25" s="493">
        <f t="shared" si="14"/>
        <v>0</v>
      </c>
      <c r="M25" s="493">
        <f t="shared" si="15"/>
        <v>0</v>
      </c>
      <c r="N25" s="493">
        <f t="shared" si="16"/>
        <v>8.3333333333333329E-2</v>
      </c>
      <c r="O25" s="493">
        <f t="shared" si="17"/>
        <v>8.3333333333333329E-2</v>
      </c>
      <c r="P25" s="493">
        <f t="shared" si="18"/>
        <v>8.3333333333333329E-2</v>
      </c>
      <c r="Q25" s="493">
        <f t="shared" si="19"/>
        <v>8.3333333333333329E-2</v>
      </c>
      <c r="R25" s="493">
        <f t="shared" si="20"/>
        <v>8.3333333333333329E-2</v>
      </c>
      <c r="S25" s="493">
        <f t="shared" si="21"/>
        <v>0</v>
      </c>
      <c r="T25" s="493">
        <f t="shared" si="22"/>
        <v>0</v>
      </c>
      <c r="U25" s="493">
        <f t="shared" si="23"/>
        <v>8.3333333333333329E-2</v>
      </c>
      <c r="V25" s="493">
        <f t="shared" si="24"/>
        <v>8.3333333333333329E-2</v>
      </c>
      <c r="W25" s="493">
        <f t="shared" si="25"/>
        <v>8.3333333333333329E-2</v>
      </c>
      <c r="X25" s="493">
        <f t="shared" si="26"/>
        <v>8.3333333333333329E-2</v>
      </c>
      <c r="Y25" s="493">
        <f t="shared" si="27"/>
        <v>0</v>
      </c>
      <c r="Z25" s="493">
        <f t="shared" si="28"/>
        <v>0</v>
      </c>
      <c r="AA25" s="493">
        <f t="shared" si="29"/>
        <v>0</v>
      </c>
      <c r="AB25" s="493">
        <f t="shared" si="30"/>
        <v>8.3333333333333329E-2</v>
      </c>
      <c r="AC25" s="493">
        <f t="shared" si="31"/>
        <v>8.3333333333333329E-2</v>
      </c>
      <c r="AD25" s="493">
        <f t="shared" si="32"/>
        <v>0.125</v>
      </c>
      <c r="AE25" s="493">
        <f t="shared" si="33"/>
        <v>0</v>
      </c>
      <c r="AF25" s="493">
        <f t="shared" si="34"/>
        <v>0</v>
      </c>
      <c r="AG25" s="493">
        <f t="shared" si="35"/>
        <v>0</v>
      </c>
      <c r="AH25" s="494">
        <f t="shared" si="36"/>
        <v>1.458333333333333</v>
      </c>
      <c r="AI25" s="493">
        <f>IF(ISTEXT(График!H26),График!H26,IF(График!H26&gt;'Ночные Часы'!$B$2,График!H26-'Ночные Часы'!$B$2,0))</f>
        <v>8.333333333333337E-2</v>
      </c>
      <c r="AJ25" s="493">
        <f>IF(ISTEXT(График!K26),График!K26,IF(График!K26&gt;'Ночные Часы'!$B$2,График!K26-'Ночные Часы'!$B$2,0))</f>
        <v>8.333333333333337E-2</v>
      </c>
      <c r="AK25" s="493">
        <f>IF(ISTEXT(График!N26),График!N26,IF(График!N26&gt;'Ночные Часы'!$B$2,График!N26-'Ночные Часы'!$B$2,0))</f>
        <v>8.333333333333337E-2</v>
      </c>
      <c r="AL25" s="493">
        <f>IF(ISTEXT(График!Q26),График!Q26,IF(График!Q26&gt;'Ночные Часы'!$B$2,График!Q26-'Ночные Часы'!$B$2,0))</f>
        <v>8.333333333333337E-2</v>
      </c>
      <c r="AM25" s="493" t="str">
        <f>IF(ISTEXT(График!T26),График!T26,IF(График!T26&gt;'Ночные Часы'!$B$2,График!T26-'Ночные Часы'!$B$2,0))</f>
        <v>В</v>
      </c>
      <c r="AN25" s="493" t="str">
        <f>IF(ISTEXT(График!W26),График!W26,IF(График!W26&gt;'Ночные Часы'!$B$2,График!W26-'Ночные Часы'!$B$2,0))</f>
        <v>В</v>
      </c>
      <c r="AO25" s="493">
        <f>IF(ISTEXT(График!Z26),График!Z26,IF(График!Z26&gt;'Ночные Часы'!$B$2,График!Z26-'Ночные Часы'!$B$2,0))</f>
        <v>0</v>
      </c>
      <c r="AP25" s="493">
        <f>IF(ISTEXT(График!AC26),График!AC26,IF(График!AC26&gt;'Ночные Часы'!$B$2,График!AC26-'Ночные Часы'!$B$2,0))</f>
        <v>0</v>
      </c>
      <c r="AQ25" s="493">
        <f>IF(ISTEXT(График!AF26),График!AF26,IF(График!AF26&gt;'Ночные Часы'!$B$2,График!AF26-'Ночные Часы'!$B$2,0))</f>
        <v>8.333333333333337E-2</v>
      </c>
      <c r="AR25" s="493" t="str">
        <f>IF(ISTEXT(График!AI26),График!AI26,IF(График!AI26&gt;'Ночные Часы'!$B$2,График!AI26-'Ночные Часы'!$B$2,0))</f>
        <v>В</v>
      </c>
      <c r="AS25" s="493" t="str">
        <f>IF(ISTEXT(График!AL26),График!AL26,IF(График!AL26&gt;'Ночные Часы'!$B$2,График!AL26-'Ночные Часы'!$B$2,0))</f>
        <v>В</v>
      </c>
      <c r="AT25" s="493">
        <f>IF(ISTEXT(График!AO26),График!AO26,IF(График!AO26&gt;'Ночные Часы'!$B$2,График!AO26-'Ночные Часы'!$B$2,0))</f>
        <v>8.333333333333337E-2</v>
      </c>
      <c r="AU25" s="493">
        <f>IF(ISTEXT(График!AR26),График!AR26,IF(График!AR26&gt;'Ночные Часы'!$B$2,График!AR26-'Ночные Часы'!$B$2,0))</f>
        <v>8.333333333333337E-2</v>
      </c>
      <c r="AV25" s="493">
        <f>IF(ISTEXT(График!AU26),График!AU26,IF(График!AU26&gt;'Ночные Часы'!$B$2,График!AU26-'Ночные Часы'!$B$2,0))</f>
        <v>8.333333333333337E-2</v>
      </c>
      <c r="AW25" s="493">
        <f>IF(ISTEXT(График!AX26),График!AX26,IF(График!AX26&gt;'Ночные Часы'!$B$2,График!AX26-'Ночные Часы'!$B$2,0))</f>
        <v>8.333333333333337E-2</v>
      </c>
      <c r="AX25" s="493">
        <f>IF(ISTEXT(График!BA26),График!BA26,IF(График!BA26&gt;'Ночные Часы'!$B$2,График!BA26-'Ночные Часы'!$B$2,0))</f>
        <v>8.333333333333337E-2</v>
      </c>
      <c r="AY25" s="493" t="str">
        <f>IF(ISTEXT(График!BD26),График!BD26,IF(График!BD26&gt;'Ночные Часы'!$B$2,График!BD26-'Ночные Часы'!$B$2,0))</f>
        <v>В</v>
      </c>
      <c r="AZ25" s="493" t="str">
        <f>IF(ISTEXT(График!BG26),График!BG26,IF(График!BG26&gt;'Ночные Часы'!$B$2,График!BG26-'Ночные Часы'!$B$2,0))</f>
        <v>В</v>
      </c>
      <c r="BA25" s="493">
        <f>IF(ISTEXT(График!BJ26),График!BJ26,IF(График!BJ26&gt;'Ночные Часы'!$B$2,График!BJ26-'Ночные Часы'!$B$2,0))</f>
        <v>8.333333333333337E-2</v>
      </c>
      <c r="BB25" s="493">
        <f>IF(ISTEXT(График!BM26),График!BM26,IF(График!BM26&gt;'Ночные Часы'!$B$2,График!BM26-'Ночные Часы'!$B$2,0))</f>
        <v>8.333333333333337E-2</v>
      </c>
      <c r="BC25" s="493">
        <f>IF(ISTEXT(График!BP26),График!BP26,IF(График!BP26&gt;'Ночные Часы'!$B$2,График!BP26-'Ночные Часы'!$B$2,0))</f>
        <v>8.333333333333337E-2</v>
      </c>
      <c r="BD25" s="493">
        <f>IF(ISTEXT(График!BS26),График!BS26,IF(График!BS26&gt;'Ночные Часы'!$B$2,График!BS26-'Ночные Часы'!$B$2,0))</f>
        <v>8.333333333333337E-2</v>
      </c>
      <c r="BE25" s="493" t="str">
        <f>IF(ISTEXT(График!BV26),График!BV26,IF(График!BV26&gt;'Ночные Часы'!$B$2,График!BV26-'Ночные Часы'!$B$2,0))</f>
        <v>В</v>
      </c>
      <c r="BF25" s="493" t="str">
        <f>IF(ISTEXT(График!BY26),График!BY26,IF(График!BY26&gt;'Ночные Часы'!$B$2,График!BY26-'Ночные Часы'!$B$2,0))</f>
        <v>В</v>
      </c>
      <c r="BG25" s="493">
        <f>IF(ISTEXT(График!CB26),График!CB26,IF(График!CB26&gt;'Ночные Часы'!$B$2,График!CB26-'Ночные Часы'!$B$2,0))</f>
        <v>0</v>
      </c>
      <c r="BH25" s="493">
        <f>IF(ISTEXT(График!CE26),График!CE26,IF(График!CE26&gt;'Ночные Часы'!$B$2,График!CE26-'Ночные Часы'!$B$2,0))</f>
        <v>8.333333333333337E-2</v>
      </c>
      <c r="BI25" s="493">
        <f>IF(ISTEXT(График!CH26),График!CH26,IF(График!CH26&gt;'Ночные Часы'!$B$2,График!CH26-'Ночные Часы'!$B$2,0))</f>
        <v>8.333333333333337E-2</v>
      </c>
      <c r="BJ25" s="493">
        <f>IF(ISTEXT(График!CK26),График!CK26,IF(График!CK26&gt;'Ночные Часы'!$B$2,График!CK26-'Ночные Часы'!$B$2,0))</f>
        <v>0.10416666666666663</v>
      </c>
      <c r="BK25" s="493" t="str">
        <f>IF(ISTEXT(График!CN26),График!CN26,IF(График!CN26&gt;'Ночные Часы'!$B$2,График!CN26-'Ночные Часы'!$B$2,0))</f>
        <v>В</v>
      </c>
      <c r="BL25" s="493" t="str">
        <f>IF(ISTEXT(График!CQ26),График!CQ26,IF(График!CQ26&gt;'Ночные Часы'!$B$2,График!CQ26-'Ночные Часы'!$B$2,0))</f>
        <v>В</v>
      </c>
      <c r="BM25" s="493">
        <f>IF(ISTEXT(График!CT26),График!CT26,IF(График!CT26&gt;'Ночные Часы'!$B$2,График!CT26-'Ночные Часы'!$B$2,0))</f>
        <v>0</v>
      </c>
    </row>
    <row r="26" spans="1:65" x14ac:dyDescent="0.25">
      <c r="A26" s="8">
        <f>VLOOKUP(B26,'Список КК'!$M$2:$N$377,2,TRUE)</f>
        <v>5610</v>
      </c>
      <c r="B26" s="9" t="str">
        <f>График!C27</f>
        <v>Полякова Елена Михайловна</v>
      </c>
      <c r="C26" s="493">
        <f t="shared" si="5"/>
        <v>0</v>
      </c>
      <c r="D26" s="493">
        <f t="shared" si="6"/>
        <v>0</v>
      </c>
      <c r="E26" s="493">
        <f t="shared" si="7"/>
        <v>0</v>
      </c>
      <c r="F26" s="493">
        <f t="shared" si="8"/>
        <v>0</v>
      </c>
      <c r="G26" s="493">
        <f t="shared" si="9"/>
        <v>0</v>
      </c>
      <c r="H26" s="493">
        <f t="shared" si="10"/>
        <v>0</v>
      </c>
      <c r="I26" s="493">
        <f t="shared" si="11"/>
        <v>0</v>
      </c>
      <c r="J26" s="493">
        <f t="shared" si="12"/>
        <v>0</v>
      </c>
      <c r="K26" s="493">
        <f t="shared" si="13"/>
        <v>0</v>
      </c>
      <c r="L26" s="493">
        <f t="shared" si="14"/>
        <v>0</v>
      </c>
      <c r="M26" s="493">
        <f t="shared" si="15"/>
        <v>0</v>
      </c>
      <c r="N26" s="493">
        <f t="shared" si="16"/>
        <v>0</v>
      </c>
      <c r="O26" s="493">
        <f t="shared" si="17"/>
        <v>0</v>
      </c>
      <c r="P26" s="493">
        <f t="shared" si="18"/>
        <v>0</v>
      </c>
      <c r="Q26" s="493">
        <f t="shared" si="19"/>
        <v>0</v>
      </c>
      <c r="R26" s="493">
        <f t="shared" si="20"/>
        <v>0</v>
      </c>
      <c r="S26" s="493">
        <f t="shared" si="21"/>
        <v>0</v>
      </c>
      <c r="T26" s="493">
        <f t="shared" si="22"/>
        <v>0</v>
      </c>
      <c r="U26" s="493">
        <f t="shared" si="23"/>
        <v>0</v>
      </c>
      <c r="V26" s="493">
        <f t="shared" si="24"/>
        <v>0</v>
      </c>
      <c r="W26" s="493">
        <f t="shared" si="25"/>
        <v>0</v>
      </c>
      <c r="X26" s="493">
        <f t="shared" si="26"/>
        <v>0</v>
      </c>
      <c r="Y26" s="493">
        <f t="shared" si="27"/>
        <v>0</v>
      </c>
      <c r="Z26" s="493">
        <f t="shared" si="28"/>
        <v>0</v>
      </c>
      <c r="AA26" s="493">
        <f t="shared" si="29"/>
        <v>0</v>
      </c>
      <c r="AB26" s="493">
        <f t="shared" si="30"/>
        <v>0</v>
      </c>
      <c r="AC26" s="493">
        <f t="shared" si="31"/>
        <v>0</v>
      </c>
      <c r="AD26" s="493">
        <f t="shared" si="32"/>
        <v>0</v>
      </c>
      <c r="AE26" s="493">
        <f t="shared" si="33"/>
        <v>0</v>
      </c>
      <c r="AF26" s="493">
        <f t="shared" si="34"/>
        <v>0</v>
      </c>
      <c r="AG26" s="493">
        <f t="shared" si="35"/>
        <v>0</v>
      </c>
      <c r="AH26" s="494">
        <f t="shared" si="36"/>
        <v>0</v>
      </c>
      <c r="AI26" s="493">
        <f>IF(ISTEXT(График!H27),График!H27,IF(График!H27&gt;'Ночные Часы'!$B$2,График!H27-'Ночные Часы'!$B$2,0))</f>
        <v>0</v>
      </c>
      <c r="AJ26" s="493">
        <f>IF(ISTEXT(График!K27),График!K27,IF(График!K27&gt;'Ночные Часы'!$B$2,График!K27-'Ночные Часы'!$B$2,0))</f>
        <v>0</v>
      </c>
      <c r="AK26" s="493" t="str">
        <f>IF(ISTEXT(График!N27),График!N27,IF(График!N27&gt;'Ночные Часы'!$B$2,График!N27-'Ночные Часы'!$B$2,0))</f>
        <v>В</v>
      </c>
      <c r="AL26" s="493" t="str">
        <f>IF(ISTEXT(График!Q27),График!Q27,IF(График!Q27&gt;'Ночные Часы'!$B$2,График!Q27-'Ночные Часы'!$B$2,0))</f>
        <v>В</v>
      </c>
      <c r="AM26" s="493">
        <f>IF(ISTEXT(График!T27),График!T27,IF(График!T27&gt;'Ночные Часы'!$B$2,График!T27-'Ночные Часы'!$B$2,0))</f>
        <v>0</v>
      </c>
      <c r="AN26" s="493">
        <f>IF(ISTEXT(График!W27),График!W27,IF(График!W27&gt;'Ночные Часы'!$B$2,График!W27-'Ночные Часы'!$B$2,0))</f>
        <v>0</v>
      </c>
      <c r="AO26" s="493">
        <f>IF(ISTEXT(График!Z27),График!Z27,IF(График!Z27&gt;'Ночные Часы'!$B$2,График!Z27-'Ночные Часы'!$B$2,0))</f>
        <v>0</v>
      </c>
      <c r="AP26" s="493">
        <f>IF(ISTEXT(График!AC27),График!AC27,IF(График!AC27&gt;'Ночные Часы'!$B$2,График!AC27-'Ночные Часы'!$B$2,0))</f>
        <v>0</v>
      </c>
      <c r="AQ26" s="493" t="str">
        <f>IF(ISTEXT(График!AF27),График!AF27,IF(График!AF27&gt;'Ночные Часы'!$B$2,График!AF27-'Ночные Часы'!$B$2,0))</f>
        <v>В</v>
      </c>
      <c r="AR26" s="493" t="str">
        <f>IF(ISTEXT(График!AI27),График!AI27,IF(График!AI27&gt;'Ночные Часы'!$B$2,График!AI27-'Ночные Часы'!$B$2,0))</f>
        <v>В</v>
      </c>
      <c r="AS26" s="493">
        <f>IF(ISTEXT(График!AL27),График!AL27,IF(График!AL27&gt;'Ночные Часы'!$B$2,График!AL27-'Ночные Часы'!$B$2,0))</f>
        <v>0</v>
      </c>
      <c r="AT26" s="493">
        <f>IF(ISTEXT(График!AO27),График!AO27,IF(График!AO27&gt;'Ночные Часы'!$B$2,График!AO27-'Ночные Часы'!$B$2,0))</f>
        <v>0</v>
      </c>
      <c r="AU26" s="493">
        <f>IF(ISTEXT(График!AR27),График!AR27,IF(График!AR27&gt;'Ночные Часы'!$B$2,График!AR27-'Ночные Часы'!$B$2,0))</f>
        <v>0</v>
      </c>
      <c r="AV26" s="493" t="str">
        <f>IF(ISTEXT(График!AU27),График!AU27,IF(График!AU27&gt;'Ночные Часы'!$B$2,График!AU27-'Ночные Часы'!$B$2,0))</f>
        <v>В</v>
      </c>
      <c r="AW26" s="493" t="str">
        <f>IF(ISTEXT(График!AX27),График!AX27,IF(График!AX27&gt;'Ночные Часы'!$B$2,График!AX27-'Ночные Часы'!$B$2,0))</f>
        <v>В</v>
      </c>
      <c r="AX26" s="493" t="str">
        <f>IF(ISTEXT(График!BA27),График!BA27,IF(График!BA27&gt;'Ночные Часы'!$B$2,График!BA27-'Ночные Часы'!$B$2,0))</f>
        <v>ОТ</v>
      </c>
      <c r="AY26" s="493" t="str">
        <f>IF(ISTEXT(График!BD27),График!BD27,IF(График!BD27&gt;'Ночные Часы'!$B$2,График!BD27-'Ночные Часы'!$B$2,0))</f>
        <v>ОТ</v>
      </c>
      <c r="AZ26" s="493" t="str">
        <f>IF(ISTEXT(График!BG27),График!BG27,IF(График!BG27&gt;'Ночные Часы'!$B$2,График!BG27-'Ночные Часы'!$B$2,0))</f>
        <v>ОТ</v>
      </c>
      <c r="BA26" s="493" t="str">
        <f>IF(ISTEXT(График!BJ27),График!BJ27,IF(График!BJ27&gt;'Ночные Часы'!$B$2,График!BJ27-'Ночные Часы'!$B$2,0))</f>
        <v>ОТ</v>
      </c>
      <c r="BB26" s="493" t="str">
        <f>IF(ISTEXT(График!BM27),График!BM27,IF(График!BM27&gt;'Ночные Часы'!$B$2,График!BM27-'Ночные Часы'!$B$2,0))</f>
        <v>ОТ</v>
      </c>
      <c r="BC26" s="493" t="str">
        <f>IF(ISTEXT(График!BP27),График!BP27,IF(График!BP27&gt;'Ночные Часы'!$B$2,График!BP27-'Ночные Часы'!$B$2,0))</f>
        <v>В</v>
      </c>
      <c r="BD26" s="493" t="str">
        <f>IF(ISTEXT(График!BS27),График!BS27,IF(График!BS27&gt;'Ночные Часы'!$B$2,График!BS27-'Ночные Часы'!$B$2,0))</f>
        <v>В</v>
      </c>
      <c r="BE26" s="493" t="str">
        <f>IF(ISTEXT(График!BV27),График!BV27,IF(График!BV27&gt;'Ночные Часы'!$B$2,График!BV27-'Ночные Часы'!$B$2,0))</f>
        <v>ОТ</v>
      </c>
      <c r="BF26" s="493" t="str">
        <f>IF(ISTEXT(График!BY27),График!BY27,IF(График!BY27&gt;'Ночные Часы'!$B$2,График!BY27-'Ночные Часы'!$B$2,0))</f>
        <v>ОТ</v>
      </c>
      <c r="BG26" s="493" t="str">
        <f>IF(ISTEXT(График!CB27),График!CB27,IF(График!CB27&gt;'Ночные Часы'!$B$2,График!CB27-'Ночные Часы'!$B$2,0))</f>
        <v>ОТ</v>
      </c>
      <c r="BH26" s="493" t="str">
        <f>IF(ISTEXT(График!CE27),График!CE27,IF(График!CE27&gt;'Ночные Часы'!$B$2,График!CE27-'Ночные Часы'!$B$2,0))</f>
        <v>ОТ</v>
      </c>
      <c r="BI26" s="493" t="str">
        <f>IF(ISTEXT(График!CH27),График!CH27,IF(График!CH27&gt;'Ночные Часы'!$B$2,График!CH27-'Ночные Часы'!$B$2,0))</f>
        <v>ОТ</v>
      </c>
      <c r="BJ26" s="493" t="str">
        <f>IF(ISTEXT(График!CK27),График!CK27,IF(График!CK27&gt;'Ночные Часы'!$B$2,График!CK27-'Ночные Часы'!$B$2,0))</f>
        <v>В</v>
      </c>
      <c r="BK26" s="493" t="str">
        <f>IF(ISTEXT(График!CN27),График!CN27,IF(График!CN27&gt;'Ночные Часы'!$B$2,График!CN27-'Ночные Часы'!$B$2,0))</f>
        <v>В</v>
      </c>
      <c r="BL26" s="493">
        <f>IF(ISTEXT(График!CQ27),График!CQ27,IF(График!CQ27&gt;'Ночные Часы'!$B$2,График!CQ27-'Ночные Часы'!$B$2,0))</f>
        <v>0</v>
      </c>
      <c r="BM26" s="493">
        <f>IF(ISTEXT(График!CT27),График!CT27,IF(График!CT27&gt;'Ночные Часы'!$B$2,График!CT27-'Ночные Часы'!$B$2,0))</f>
        <v>0</v>
      </c>
    </row>
    <row r="27" spans="1:65" x14ac:dyDescent="0.25">
      <c r="A27" s="8">
        <f>VLOOKUP(B27,'Список КК'!$M$2:$N$377,2,TRUE)</f>
        <v>41948</v>
      </c>
      <c r="B27" s="9" t="str">
        <f>График!C28</f>
        <v>Пронина Лариса Вячеславна</v>
      </c>
      <c r="C27" s="493">
        <f t="shared" si="5"/>
        <v>0</v>
      </c>
      <c r="D27" s="493">
        <f t="shared" si="6"/>
        <v>0.125</v>
      </c>
      <c r="E27" s="493">
        <f t="shared" si="7"/>
        <v>0.125</v>
      </c>
      <c r="F27" s="493">
        <f t="shared" si="8"/>
        <v>0.125</v>
      </c>
      <c r="G27" s="493">
        <f t="shared" si="9"/>
        <v>0.125</v>
      </c>
      <c r="H27" s="493">
        <f t="shared" si="10"/>
        <v>0</v>
      </c>
      <c r="I27" s="493">
        <f t="shared" si="11"/>
        <v>0</v>
      </c>
      <c r="J27" s="493">
        <f t="shared" si="12"/>
        <v>0</v>
      </c>
      <c r="K27" s="493">
        <f t="shared" si="13"/>
        <v>0</v>
      </c>
      <c r="L27" s="493">
        <f t="shared" si="14"/>
        <v>0</v>
      </c>
      <c r="M27" s="493">
        <f t="shared" si="15"/>
        <v>0</v>
      </c>
      <c r="N27" s="493">
        <f t="shared" si="16"/>
        <v>0.125</v>
      </c>
      <c r="O27" s="493">
        <f t="shared" si="17"/>
        <v>0</v>
      </c>
      <c r="P27" s="493">
        <f t="shared" si="18"/>
        <v>0</v>
      </c>
      <c r="Q27" s="493">
        <f t="shared" si="19"/>
        <v>0</v>
      </c>
      <c r="R27" s="493">
        <f t="shared" si="20"/>
        <v>0</v>
      </c>
      <c r="S27" s="493">
        <f t="shared" si="21"/>
        <v>8.3333333333333329E-2</v>
      </c>
      <c r="T27" s="493">
        <f t="shared" si="22"/>
        <v>0.125</v>
      </c>
      <c r="U27" s="493">
        <f t="shared" si="23"/>
        <v>0</v>
      </c>
      <c r="V27" s="493">
        <f t="shared" si="24"/>
        <v>0</v>
      </c>
      <c r="W27" s="493">
        <f t="shared" si="25"/>
        <v>0</v>
      </c>
      <c r="X27" s="493">
        <f t="shared" si="26"/>
        <v>0</v>
      </c>
      <c r="Y27" s="493">
        <f t="shared" si="27"/>
        <v>0</v>
      </c>
      <c r="Z27" s="493">
        <f t="shared" si="28"/>
        <v>0</v>
      </c>
      <c r="AA27" s="493">
        <f t="shared" si="29"/>
        <v>0</v>
      </c>
      <c r="AB27" s="493">
        <f t="shared" si="30"/>
        <v>0</v>
      </c>
      <c r="AC27" s="493">
        <f t="shared" si="31"/>
        <v>0</v>
      </c>
      <c r="AD27" s="493">
        <f t="shared" si="32"/>
        <v>0</v>
      </c>
      <c r="AE27" s="493">
        <f t="shared" si="33"/>
        <v>0</v>
      </c>
      <c r="AF27" s="493">
        <f t="shared" si="34"/>
        <v>0</v>
      </c>
      <c r="AG27" s="493">
        <f t="shared" si="35"/>
        <v>0</v>
      </c>
      <c r="AH27" s="494">
        <f t="shared" si="36"/>
        <v>0.83333333333333337</v>
      </c>
      <c r="AI27" s="493">
        <f>IF(ISTEXT(График!H28),График!H28,IF(График!H28&gt;'Ночные Часы'!$B$2,График!H28-'Ночные Часы'!$B$2,0))</f>
        <v>0</v>
      </c>
      <c r="AJ27" s="493">
        <f>IF(ISTEXT(График!K28),График!K28,IF(График!K28&gt;'Ночные Часы'!$B$2,График!K28-'Ночные Часы'!$B$2,0))</f>
        <v>0.10416666666666663</v>
      </c>
      <c r="AK27" s="493">
        <f>IF(ISTEXT(График!N28),График!N28,IF(График!N28&gt;'Ночные Часы'!$B$2,График!N28-'Ночные Часы'!$B$2,0))</f>
        <v>0.10416666666666663</v>
      </c>
      <c r="AL27" s="493">
        <f>IF(ISTEXT(График!Q28),График!Q28,IF(График!Q28&gt;'Ночные Часы'!$B$2,График!Q28-'Ночные Часы'!$B$2,0))</f>
        <v>0.10416666666666663</v>
      </c>
      <c r="AM27" s="493">
        <f>IF(ISTEXT(График!T28),График!T28,IF(График!T28&gt;'Ночные Часы'!$B$2,График!T28-'Ночные Часы'!$B$2,0))</f>
        <v>0.10416666666666663</v>
      </c>
      <c r="AN27" s="493" t="str">
        <f>IF(ISTEXT(График!W28),График!W28,IF(График!W28&gt;'Ночные Часы'!$B$2,График!W28-'Ночные Часы'!$B$2,0))</f>
        <v>В</v>
      </c>
      <c r="AO27" s="493" t="str">
        <f>IF(ISTEXT(График!Z28),График!Z28,IF(График!Z28&gt;'Ночные Часы'!$B$2,График!Z28-'Ночные Часы'!$B$2,0))</f>
        <v>В</v>
      </c>
      <c r="AP27" s="493">
        <f>IF(ISTEXT(График!AC28),График!AC28,IF(График!AC28&gt;'Ночные Часы'!$B$2,График!AC28-'Ночные Часы'!$B$2,0))</f>
        <v>0</v>
      </c>
      <c r="AQ27" s="493">
        <f>IF(ISTEXT(График!AF28),График!AF28,IF(График!AF28&gt;'Ночные Часы'!$B$2,График!AF28-'Ночные Часы'!$B$2,0))</f>
        <v>0</v>
      </c>
      <c r="AR27" s="493">
        <f>IF(ISTEXT(График!AI28),График!AI28,IF(График!AI28&gt;'Ночные Часы'!$B$2,График!AI28-'Ночные Часы'!$B$2,0))</f>
        <v>0</v>
      </c>
      <c r="AS27" s="493">
        <f>IF(ISTEXT(График!AL28),График!AL28,IF(График!AL28&gt;'Ночные Часы'!$B$2,График!AL28-'Ночные Часы'!$B$2,0))</f>
        <v>0</v>
      </c>
      <c r="AT27" s="493">
        <f>IF(ISTEXT(График!AO28),График!AO28,IF(График!AO28&gt;'Ночные Часы'!$B$2,График!AO28-'Ночные Часы'!$B$2,0))</f>
        <v>0.10416666666666663</v>
      </c>
      <c r="AU27" s="493" t="str">
        <f>IF(ISTEXT(График!AR28),График!AR28,IF(График!AR28&gt;'Ночные Часы'!$B$2,График!AR28-'Ночные Часы'!$B$2,0))</f>
        <v>В</v>
      </c>
      <c r="AV27" s="493" t="str">
        <f>IF(ISTEXT(График!AU28),График!AU28,IF(График!AU28&gt;'Ночные Часы'!$B$2,График!AU28-'Ночные Часы'!$B$2,0))</f>
        <v>В</v>
      </c>
      <c r="AW27" s="493">
        <f>IF(ISTEXT(График!AX28),График!AX28,IF(График!AX28&gt;'Ночные Часы'!$B$2,График!AX28-'Ночные Часы'!$B$2,0))</f>
        <v>0</v>
      </c>
      <c r="AX27" s="493">
        <f>IF(ISTEXT(График!BA28),График!BA28,IF(График!BA28&gt;'Ночные Часы'!$B$2,График!BA28-'Ночные Часы'!$B$2,0))</f>
        <v>0</v>
      </c>
      <c r="AY27" s="493">
        <f>IF(ISTEXT(График!BD28),График!BD28,IF(График!BD28&gt;'Ночные Часы'!$B$2,График!BD28-'Ночные Часы'!$B$2,0))</f>
        <v>8.333333333333337E-2</v>
      </c>
      <c r="AZ27" s="493">
        <f>IF(ISTEXT(График!BG28),График!BG28,IF(График!BG28&gt;'Ночные Часы'!$B$2,График!BG28-'Ночные Часы'!$B$2,0))</f>
        <v>0.10416666666666663</v>
      </c>
      <c r="BA27" s="493" t="str">
        <f>IF(ISTEXT(График!BJ28),График!BJ28,IF(График!BJ28&gt;'Ночные Часы'!$B$2,График!BJ28-'Ночные Часы'!$B$2,0))</f>
        <v>В</v>
      </c>
      <c r="BB27" s="493" t="str">
        <f>IF(ISTEXT(График!BM28),График!BM28,IF(График!BM28&gt;'Ночные Часы'!$B$2,График!BM28-'Ночные Часы'!$B$2,0))</f>
        <v>В</v>
      </c>
      <c r="BC27" s="493">
        <f>IF(ISTEXT(График!BP28),График!BP28,IF(График!BP28&gt;'Ночные Часы'!$B$2,График!BP28-'Ночные Часы'!$B$2,0))</f>
        <v>0</v>
      </c>
      <c r="BD27" s="493">
        <f>IF(ISTEXT(График!BS28),График!BS28,IF(График!BS28&gt;'Ночные Часы'!$B$2,График!BS28-'Ночные Часы'!$B$2,0))</f>
        <v>0</v>
      </c>
      <c r="BE27" s="493">
        <f>IF(ISTEXT(График!BV28),График!BV28,IF(График!BV28&gt;'Ночные Часы'!$B$2,График!BV28-'Ночные Часы'!$B$2,0))</f>
        <v>0</v>
      </c>
      <c r="BF27" s="493">
        <f>IF(ISTEXT(График!BY28),График!BY28,IF(График!BY28&gt;'Ночные Часы'!$B$2,График!BY28-'Ночные Часы'!$B$2,0))</f>
        <v>0</v>
      </c>
      <c r="BG27" s="493" t="str">
        <f>IF(ISTEXT(График!CB28),График!CB28,IF(График!CB28&gt;'Ночные Часы'!$B$2,График!CB28-'Ночные Часы'!$B$2,0))</f>
        <v>В</v>
      </c>
      <c r="BH27" s="493" t="str">
        <f>IF(ISTEXT(График!CE28),График!CE28,IF(График!CE28&gt;'Ночные Часы'!$B$2,График!CE28-'Ночные Часы'!$B$2,0))</f>
        <v>В</v>
      </c>
      <c r="BI27" s="493">
        <f>IF(ISTEXT(График!CH28),График!CH28,IF(График!CH28&gt;'Ночные Часы'!$B$2,График!CH28-'Ночные Часы'!$B$2,0))</f>
        <v>0</v>
      </c>
      <c r="BJ27" s="493">
        <f>IF(ISTEXT(График!CK28),График!CK28,IF(График!CK28&gt;'Ночные Часы'!$B$2,График!CK28-'Ночные Часы'!$B$2,0))</f>
        <v>0</v>
      </c>
      <c r="BK27" s="493">
        <f>IF(ISTEXT(График!CN28),График!CN28,IF(График!CN28&gt;'Ночные Часы'!$B$2,График!CN28-'Ночные Часы'!$B$2,0))</f>
        <v>0</v>
      </c>
      <c r="BL27" s="493" t="str">
        <f>IF(ISTEXT(График!CQ28),График!CQ28,IF(График!CQ28&gt;'Ночные Часы'!$B$2,График!CQ28-'Ночные Часы'!$B$2,0))</f>
        <v>В</v>
      </c>
      <c r="BM27" s="493">
        <f>IF(ISTEXT(График!CT28),График!CT28,IF(График!CT28&gt;'Ночные Часы'!$B$2,График!CT28-'Ночные Часы'!$B$2,0))</f>
        <v>0</v>
      </c>
    </row>
    <row r="28" spans="1:65" x14ac:dyDescent="0.25">
      <c r="A28" s="8">
        <f>VLOOKUP(B28,'Список КК'!$M$2:$N$377,2,TRUE)</f>
        <v>28994</v>
      </c>
      <c r="B28" s="9" t="str">
        <f>График!C29</f>
        <v>Сатканкулова Динара Джаныбековна</v>
      </c>
      <c r="C28" s="493">
        <f t="shared" si="5"/>
        <v>0</v>
      </c>
      <c r="D28" s="493">
        <f t="shared" si="6"/>
        <v>0</v>
      </c>
      <c r="E28" s="493">
        <f t="shared" si="7"/>
        <v>0</v>
      </c>
      <c r="F28" s="493">
        <f t="shared" si="8"/>
        <v>0</v>
      </c>
      <c r="G28" s="493">
        <f t="shared" si="9"/>
        <v>0</v>
      </c>
      <c r="H28" s="493">
        <f t="shared" si="10"/>
        <v>0</v>
      </c>
      <c r="I28" s="493">
        <f t="shared" si="11"/>
        <v>0</v>
      </c>
      <c r="J28" s="493">
        <f t="shared" si="12"/>
        <v>0</v>
      </c>
      <c r="K28" s="493">
        <f t="shared" si="13"/>
        <v>0</v>
      </c>
      <c r="L28" s="493">
        <f t="shared" si="14"/>
        <v>0</v>
      </c>
      <c r="M28" s="493">
        <f t="shared" si="15"/>
        <v>0</v>
      </c>
      <c r="N28" s="493">
        <f t="shared" si="16"/>
        <v>0</v>
      </c>
      <c r="O28" s="493">
        <f t="shared" si="17"/>
        <v>0</v>
      </c>
      <c r="P28" s="493">
        <f t="shared" si="18"/>
        <v>0</v>
      </c>
      <c r="Q28" s="493">
        <f t="shared" si="19"/>
        <v>0</v>
      </c>
      <c r="R28" s="493">
        <f t="shared" si="20"/>
        <v>0</v>
      </c>
      <c r="S28" s="493">
        <f t="shared" si="21"/>
        <v>0</v>
      </c>
      <c r="T28" s="493">
        <f t="shared" si="22"/>
        <v>0</v>
      </c>
      <c r="U28" s="493">
        <f t="shared" si="23"/>
        <v>0</v>
      </c>
      <c r="V28" s="493">
        <f t="shared" si="24"/>
        <v>0</v>
      </c>
      <c r="W28" s="493">
        <f t="shared" si="25"/>
        <v>0</v>
      </c>
      <c r="X28" s="493">
        <f t="shared" si="26"/>
        <v>0</v>
      </c>
      <c r="Y28" s="493">
        <f t="shared" si="27"/>
        <v>0</v>
      </c>
      <c r="Z28" s="493">
        <f t="shared" si="28"/>
        <v>0</v>
      </c>
      <c r="AA28" s="493">
        <f t="shared" si="29"/>
        <v>0</v>
      </c>
      <c r="AB28" s="493">
        <f t="shared" si="30"/>
        <v>0</v>
      </c>
      <c r="AC28" s="493">
        <f t="shared" si="31"/>
        <v>0</v>
      </c>
      <c r="AD28" s="493">
        <f t="shared" si="32"/>
        <v>0</v>
      </c>
      <c r="AE28" s="493">
        <f t="shared" si="33"/>
        <v>0</v>
      </c>
      <c r="AF28" s="493">
        <f t="shared" si="34"/>
        <v>0</v>
      </c>
      <c r="AG28" s="493">
        <f t="shared" si="35"/>
        <v>0</v>
      </c>
      <c r="AH28" s="494">
        <f t="shared" si="36"/>
        <v>0</v>
      </c>
      <c r="AI28" s="493" t="str">
        <f>IF(ISTEXT(График!H29),График!H29,IF(График!H29&gt;'Ночные Часы'!$B$2,График!H29-'Ночные Часы'!$B$2,0))</f>
        <v>В</v>
      </c>
      <c r="AJ28" s="493">
        <f>IF(ISTEXT(График!K29),График!K29,IF(График!K29&gt;'Ночные Часы'!$B$2,График!K29-'Ночные Часы'!$B$2,0))</f>
        <v>0</v>
      </c>
      <c r="AK28" s="493">
        <f>IF(ISTEXT(График!N29),График!N29,IF(График!N29&gt;'Ночные Часы'!$B$2,График!N29-'Ночные Часы'!$B$2,0))</f>
        <v>0</v>
      </c>
      <c r="AL28" s="493">
        <f>IF(ISTEXT(График!Q29),График!Q29,IF(График!Q29&gt;'Ночные Часы'!$B$2,График!Q29-'Ночные Часы'!$B$2,0))</f>
        <v>0</v>
      </c>
      <c r="AM28" s="493">
        <f>IF(ISTEXT(График!T29),График!T29,IF(График!T29&gt;'Ночные Часы'!$B$2,График!T29-'Ночные Часы'!$B$2,0))</f>
        <v>0</v>
      </c>
      <c r="AN28" s="493">
        <f>IF(ISTEXT(График!W29),График!W29,IF(График!W29&gt;'Ночные Часы'!$B$2,График!W29-'Ночные Часы'!$B$2,0))</f>
        <v>0</v>
      </c>
      <c r="AO28" s="493" t="str">
        <f>IF(ISTEXT(График!Z29),График!Z29,IF(График!Z29&gt;'Ночные Часы'!$B$2,График!Z29-'Ночные Часы'!$B$2,0))</f>
        <v>В</v>
      </c>
      <c r="AP28" s="493" t="str">
        <f>IF(ISTEXT(График!AC29),График!AC29,IF(График!AC29&gt;'Ночные Часы'!$B$2,График!AC29-'Ночные Часы'!$B$2,0))</f>
        <v>В</v>
      </c>
      <c r="AQ28" s="493">
        <f>IF(ISTEXT(График!AF29),График!AF29,IF(График!AF29&gt;'Ночные Часы'!$B$2,График!AF29-'Ночные Часы'!$B$2,0))</f>
        <v>0</v>
      </c>
      <c r="AR28" s="493">
        <f>IF(ISTEXT(График!AI29),График!AI29,IF(График!AI29&gt;'Ночные Часы'!$B$2,График!AI29-'Ночные Часы'!$B$2,0))</f>
        <v>0</v>
      </c>
      <c r="AS28" s="493">
        <f>IF(ISTEXT(График!AL29),График!AL29,IF(График!AL29&gt;'Ночные Часы'!$B$2,График!AL29-'Ночные Часы'!$B$2,0))</f>
        <v>0</v>
      </c>
      <c r="AT28" s="493">
        <f>IF(ISTEXT(График!AO29),График!AO29,IF(График!AO29&gt;'Ночные Часы'!$B$2,График!AO29-'Ночные Часы'!$B$2,0))</f>
        <v>0</v>
      </c>
      <c r="AU28" s="493">
        <f>IF(ISTEXT(График!AR29),График!AR29,IF(График!AR29&gt;'Ночные Часы'!$B$2,График!AR29-'Ночные Часы'!$B$2,0))</f>
        <v>0</v>
      </c>
      <c r="AV28" s="493" t="str">
        <f>IF(ISTEXT(График!AU29),График!AU29,IF(График!AU29&gt;'Ночные Часы'!$B$2,График!AU29-'Ночные Часы'!$B$2,0))</f>
        <v>В</v>
      </c>
      <c r="AW28" s="493" t="str">
        <f>IF(ISTEXT(График!AX29),График!AX29,IF(График!AX29&gt;'Ночные Часы'!$B$2,График!AX29-'Ночные Часы'!$B$2,0))</f>
        <v>В</v>
      </c>
      <c r="AX28" s="493">
        <f>IF(ISTEXT(График!BA29),График!BA29,IF(График!BA29&gt;'Ночные Часы'!$B$2,График!BA29-'Ночные Часы'!$B$2,0))</f>
        <v>0</v>
      </c>
      <c r="AY28" s="493">
        <f>IF(ISTEXT(График!BD29),График!BD29,IF(График!BD29&gt;'Ночные Часы'!$B$2,График!BD29-'Ночные Часы'!$B$2,0))</f>
        <v>0</v>
      </c>
      <c r="AZ28" s="493">
        <f>IF(ISTEXT(График!BG29),График!BG29,IF(График!BG29&gt;'Ночные Часы'!$B$2,График!BG29-'Ночные Часы'!$B$2,0))</f>
        <v>0</v>
      </c>
      <c r="BA28" s="493">
        <f>IF(ISTEXT(График!BJ29),График!BJ29,IF(График!BJ29&gt;'Ночные Часы'!$B$2,График!BJ29-'Ночные Часы'!$B$2,0))</f>
        <v>0</v>
      </c>
      <c r="BB28" s="493">
        <f>IF(ISTEXT(График!BM29),График!BM29,IF(График!BM29&gt;'Ночные Часы'!$B$2,График!BM29-'Ночные Часы'!$B$2,0))</f>
        <v>0</v>
      </c>
      <c r="BC28" s="493" t="str">
        <f>IF(ISTEXT(График!BP29),График!BP29,IF(График!BP29&gt;'Ночные Часы'!$B$2,График!BP29-'Ночные Часы'!$B$2,0))</f>
        <v>В</v>
      </c>
      <c r="BD28" s="493" t="str">
        <f>IF(ISTEXT(График!BS29),График!BS29,IF(График!BS29&gt;'Ночные Часы'!$B$2,График!BS29-'Ночные Часы'!$B$2,0))</f>
        <v>В</v>
      </c>
      <c r="BE28" s="493" t="str">
        <f>IF(ISTEXT(График!BV29),График!BV29,IF(График!BV29&gt;'Ночные Часы'!$B$2,График!BV29-'Ночные Часы'!$B$2,0))</f>
        <v>ОТ</v>
      </c>
      <c r="BF28" s="493" t="str">
        <f>IF(ISTEXT(График!BY29),График!BY29,IF(График!BY29&gt;'Ночные Часы'!$B$2,График!BY29-'Ночные Часы'!$B$2,0))</f>
        <v>ОТ</v>
      </c>
      <c r="BG28" s="493" t="str">
        <f>IF(ISTEXT(График!CB29),График!CB29,IF(График!CB29&gt;'Ночные Часы'!$B$2,График!CB29-'Ночные Часы'!$B$2,0))</f>
        <v>ОТ</v>
      </c>
      <c r="BH28" s="493" t="str">
        <f>IF(ISTEXT(График!CE29),График!CE29,IF(График!CE29&gt;'Ночные Часы'!$B$2,График!CE29-'Ночные Часы'!$B$2,0))</f>
        <v>ОТ</v>
      </c>
      <c r="BI28" s="493" t="str">
        <f>IF(ISTEXT(График!CH29),График!CH29,IF(График!CH29&gt;'Ночные Часы'!$B$2,График!CH29-'Ночные Часы'!$B$2,0))</f>
        <v>ОТ</v>
      </c>
      <c r="BJ28" s="493" t="str">
        <f>IF(ISTEXT(График!CK29),График!CK29,IF(График!CK29&gt;'Ночные Часы'!$B$2,График!CK29-'Ночные Часы'!$B$2,0))</f>
        <v>В</v>
      </c>
      <c r="BK28" s="493" t="str">
        <f>IF(ISTEXT(График!CN29),График!CN29,IF(График!CN29&gt;'Ночные Часы'!$B$2,График!CN29-'Ночные Часы'!$B$2,0))</f>
        <v>В</v>
      </c>
      <c r="BL28" s="493">
        <f>IF(ISTEXT(График!CQ29),График!CQ29,IF(График!CQ29&gt;'Ночные Часы'!$B$2,График!CQ29-'Ночные Часы'!$B$2,0))</f>
        <v>0</v>
      </c>
      <c r="BM28" s="493">
        <f>IF(ISTEXT(График!CT29),График!CT29,IF(График!CT29&gt;'Ночные Часы'!$B$2,График!CT29-'Ночные Часы'!$B$2,0))</f>
        <v>0</v>
      </c>
    </row>
    <row r="29" spans="1:65" x14ac:dyDescent="0.25">
      <c r="A29" s="8">
        <f>VLOOKUP(B29,'Список КК'!$M$2:$N$377,2,TRUE)</f>
        <v>25641</v>
      </c>
      <c r="B29" s="9" t="str">
        <f>График!C30</f>
        <v>Симонкова Рита Анатольевна</v>
      </c>
      <c r="C29" s="493">
        <f t="shared" si="5"/>
        <v>0</v>
      </c>
      <c r="D29" s="493">
        <f t="shared" si="6"/>
        <v>0</v>
      </c>
      <c r="E29" s="493">
        <f t="shared" si="7"/>
        <v>0</v>
      </c>
      <c r="F29" s="493">
        <f t="shared" si="8"/>
        <v>0</v>
      </c>
      <c r="G29" s="493">
        <f t="shared" si="9"/>
        <v>0.125</v>
      </c>
      <c r="H29" s="493">
        <f t="shared" si="10"/>
        <v>0.125</v>
      </c>
      <c r="I29" s="493">
        <f t="shared" si="11"/>
        <v>0.125</v>
      </c>
      <c r="J29" s="493">
        <f t="shared" si="12"/>
        <v>0</v>
      </c>
      <c r="K29" s="493">
        <f t="shared" si="13"/>
        <v>0</v>
      </c>
      <c r="L29" s="493">
        <f t="shared" si="14"/>
        <v>0</v>
      </c>
      <c r="M29" s="493">
        <f t="shared" si="15"/>
        <v>0</v>
      </c>
      <c r="N29" s="493">
        <f t="shared" si="16"/>
        <v>0</v>
      </c>
      <c r="O29" s="493">
        <f t="shared" si="17"/>
        <v>0</v>
      </c>
      <c r="P29" s="493">
        <f t="shared" si="18"/>
        <v>0</v>
      </c>
      <c r="Q29" s="493">
        <f t="shared" si="19"/>
        <v>0.125</v>
      </c>
      <c r="R29" s="493">
        <f t="shared" si="20"/>
        <v>0.125</v>
      </c>
      <c r="S29" s="493">
        <f t="shared" si="21"/>
        <v>0</v>
      </c>
      <c r="T29" s="493">
        <f t="shared" si="22"/>
        <v>0</v>
      </c>
      <c r="U29" s="493">
        <f t="shared" si="23"/>
        <v>0</v>
      </c>
      <c r="V29" s="493">
        <f t="shared" si="24"/>
        <v>0</v>
      </c>
      <c r="W29" s="493">
        <f t="shared" si="25"/>
        <v>0</v>
      </c>
      <c r="X29" s="493">
        <f t="shared" si="26"/>
        <v>8.3333333333333329E-2</v>
      </c>
      <c r="Y29" s="493">
        <f t="shared" si="27"/>
        <v>8.3333333333333329E-2</v>
      </c>
      <c r="Z29" s="493">
        <f t="shared" si="28"/>
        <v>0</v>
      </c>
      <c r="AA29" s="493">
        <f t="shared" si="29"/>
        <v>0</v>
      </c>
      <c r="AB29" s="493">
        <f t="shared" si="30"/>
        <v>0</v>
      </c>
      <c r="AC29" s="493">
        <f t="shared" si="31"/>
        <v>0</v>
      </c>
      <c r="AD29" s="493">
        <f t="shared" si="32"/>
        <v>0</v>
      </c>
      <c r="AE29" s="493">
        <f t="shared" si="33"/>
        <v>0</v>
      </c>
      <c r="AF29" s="493">
        <f t="shared" si="34"/>
        <v>0</v>
      </c>
      <c r="AG29" s="493">
        <f t="shared" si="35"/>
        <v>0</v>
      </c>
      <c r="AH29" s="494">
        <f t="shared" si="36"/>
        <v>0.79166666666666674</v>
      </c>
      <c r="AI29" s="493">
        <f>IF(ISTEXT(График!H30),График!H30,IF(График!H30&gt;'Ночные Часы'!$B$2,График!H30-'Ночные Часы'!$B$2,0))</f>
        <v>0</v>
      </c>
      <c r="AJ29" s="493" t="str">
        <f>IF(ISTEXT(График!K30),График!K30,IF(График!K30&gt;'Ночные Часы'!$B$2,График!K30-'Ночные Часы'!$B$2,0))</f>
        <v>В</v>
      </c>
      <c r="AK29" s="493" t="str">
        <f>IF(ISTEXT(График!N30),График!N30,IF(График!N30&gt;'Ночные Часы'!$B$2,График!N30-'Ночные Часы'!$B$2,0))</f>
        <v>В</v>
      </c>
      <c r="AL29" s="493">
        <f>IF(ISTEXT(График!Q30),График!Q30,IF(График!Q30&gt;'Ночные Часы'!$B$2,График!Q30-'Ночные Часы'!$B$2,0))</f>
        <v>0</v>
      </c>
      <c r="AM29" s="493">
        <f>IF(ISTEXT(График!T30),График!T30,IF(График!T30&gt;'Ночные Часы'!$B$2,График!T30-'Ночные Часы'!$B$2,0))</f>
        <v>0.10416666666666663</v>
      </c>
      <c r="AN29" s="493">
        <f>IF(ISTEXT(График!W30),График!W30,IF(График!W30&gt;'Ночные Часы'!$B$2,График!W30-'Ночные Часы'!$B$2,0))</f>
        <v>0.10416666666666663</v>
      </c>
      <c r="AO29" s="493">
        <f>IF(ISTEXT(График!Z30),График!Z30,IF(График!Z30&gt;'Ночные Часы'!$B$2,График!Z30-'Ночные Часы'!$B$2,0))</f>
        <v>0.10416666666666663</v>
      </c>
      <c r="AP29" s="493" t="str">
        <f>IF(ISTEXT(График!AC30),График!AC30,IF(График!AC30&gt;'Ночные Часы'!$B$2,График!AC30-'Ночные Часы'!$B$2,0))</f>
        <v>В</v>
      </c>
      <c r="AQ29" s="493" t="str">
        <f>IF(ISTEXT(График!AF30),График!AF30,IF(График!AF30&gt;'Ночные Часы'!$B$2,График!AF30-'Ночные Часы'!$B$2,0))</f>
        <v>В</v>
      </c>
      <c r="AR29" s="493">
        <f>IF(ISTEXT(График!AI30),График!AI30,IF(График!AI30&gt;'Ночные Часы'!$B$2,График!AI30-'Ночные Часы'!$B$2,0))</f>
        <v>0</v>
      </c>
      <c r="AS29" s="493">
        <f>IF(ISTEXT(График!AL30),График!AL30,IF(График!AL30&gt;'Ночные Часы'!$B$2,График!AL30-'Ночные Часы'!$B$2,0))</f>
        <v>0</v>
      </c>
      <c r="AT29" s="493">
        <f>IF(ISTEXT(График!AO30),График!AO30,IF(График!AO30&gt;'Ночные Часы'!$B$2,График!AO30-'Ночные Часы'!$B$2,0))</f>
        <v>0</v>
      </c>
      <c r="AU29" s="493">
        <f>IF(ISTEXT(График!AR30),График!AR30,IF(График!AR30&gt;'Ночные Часы'!$B$2,График!AR30-'Ночные Часы'!$B$2,0))</f>
        <v>0</v>
      </c>
      <c r="AV29" s="493" t="str">
        <f>IF(ISTEXT(График!AU30),График!AU30,IF(График!AU30&gt;'Ночные Часы'!$B$2,График!AU30-'Ночные Часы'!$B$2,0))</f>
        <v>В</v>
      </c>
      <c r="AW29" s="493">
        <f>IF(ISTEXT(График!AX30),График!AX30,IF(График!AX30&gt;'Ночные Часы'!$B$2,График!AX30-'Ночные Часы'!$B$2,0))</f>
        <v>0.10416666666666663</v>
      </c>
      <c r="AX29" s="493">
        <f>IF(ISTEXT(График!BA30),График!BA30,IF(График!BA30&gt;'Ночные Часы'!$B$2,График!BA30-'Ночные Часы'!$B$2,0))</f>
        <v>0.10416666666666663</v>
      </c>
      <c r="AY29" s="493" t="str">
        <f>IF(ISTEXT(График!BD30),График!BD30,IF(График!BD30&gt;'Ночные Часы'!$B$2,График!BD30-'Ночные Часы'!$B$2,0))</f>
        <v>В</v>
      </c>
      <c r="AZ29" s="493" t="str">
        <f>IF(ISTEXT(График!BG30),График!BG30,IF(График!BG30&gt;'Ночные Часы'!$B$2,График!BG30-'Ночные Часы'!$B$2,0))</f>
        <v>В</v>
      </c>
      <c r="BA29" s="493">
        <f>IF(ISTEXT(График!BJ30),График!BJ30,IF(График!BJ30&gt;'Ночные Часы'!$B$2,График!BJ30-'Ночные Часы'!$B$2,0))</f>
        <v>0</v>
      </c>
      <c r="BB29" s="493">
        <f>IF(ISTEXT(График!BM30),График!BM30,IF(График!BM30&gt;'Ночные Часы'!$B$2,График!BM30-'Ночные Часы'!$B$2,0))</f>
        <v>0</v>
      </c>
      <c r="BC29" s="493">
        <f>IF(ISTEXT(График!BP30),График!BP30,IF(График!BP30&gt;'Ночные Часы'!$B$2,График!BP30-'Ночные Часы'!$B$2,0))</f>
        <v>0</v>
      </c>
      <c r="BD29" s="493">
        <f>IF(ISTEXT(График!BS30),График!BS30,IF(График!BS30&gt;'Ночные Часы'!$B$2,График!BS30-'Ночные Часы'!$B$2,0))</f>
        <v>8.333333333333337E-2</v>
      </c>
      <c r="BE29" s="493">
        <f>IF(ISTEXT(График!BV30),График!BV30,IF(График!BV30&gt;'Ночные Часы'!$B$2,График!BV30-'Ночные Часы'!$B$2,0))</f>
        <v>8.333333333333337E-2</v>
      </c>
      <c r="BF29" s="493" t="str">
        <f>IF(ISTEXT(График!BY30),График!BY30,IF(График!BY30&gt;'Ночные Часы'!$B$2,График!BY30-'Ночные Часы'!$B$2,0))</f>
        <v>В</v>
      </c>
      <c r="BG29" s="493" t="str">
        <f>IF(ISTEXT(График!CB30),График!CB30,IF(График!CB30&gt;'Ночные Часы'!$B$2,График!CB30-'Ночные Часы'!$B$2,0))</f>
        <v>В</v>
      </c>
      <c r="BH29" s="493">
        <f>IF(ISTEXT(График!CE30),График!CE30,IF(График!CE30&gt;'Ночные Часы'!$B$2,График!CE30-'Ночные Часы'!$B$2,0))</f>
        <v>0</v>
      </c>
      <c r="BI29" s="493">
        <f>IF(ISTEXT(График!CH30),График!CH30,IF(График!CH30&gt;'Ночные Часы'!$B$2,График!CH30-'Ночные Часы'!$B$2,0))</f>
        <v>0</v>
      </c>
      <c r="BJ29" s="493" t="str">
        <f>IF(ISTEXT(График!CK30),График!CK30,IF(График!CK30&gt;'Ночные Часы'!$B$2,График!CK30-'Ночные Часы'!$B$2,0))</f>
        <v>В</v>
      </c>
      <c r="BK29" s="493">
        <f>IF(ISTEXT(График!CN30),График!CN30,IF(График!CN30&gt;'Ночные Часы'!$B$2,График!CN30-'Ночные Часы'!$B$2,0))</f>
        <v>0</v>
      </c>
      <c r="BL29" s="493">
        <f>IF(ISTEXT(График!CQ30),График!CQ30,IF(График!CQ30&gt;'Ночные Часы'!$B$2,График!CQ30-'Ночные Часы'!$B$2,0))</f>
        <v>0</v>
      </c>
      <c r="BM29" s="493">
        <f>IF(ISTEXT(График!CT30),График!CT30,IF(График!CT30&gt;'Ночные Часы'!$B$2,График!CT30-'Ночные Часы'!$B$2,0))</f>
        <v>0</v>
      </c>
    </row>
    <row r="30" spans="1:65" x14ac:dyDescent="0.25">
      <c r="A30" s="8">
        <f>VLOOKUP(B30,'Список КК'!$M$2:$N$377,2,TRUE)</f>
        <v>5221</v>
      </c>
      <c r="B30" s="9" t="str">
        <f>График!C31</f>
        <v>Соколова Ольга Вячеславовна</v>
      </c>
      <c r="C30" s="493">
        <f t="shared" si="5"/>
        <v>0.125</v>
      </c>
      <c r="D30" s="493">
        <f t="shared" si="6"/>
        <v>0</v>
      </c>
      <c r="E30" s="493">
        <f t="shared" si="7"/>
        <v>0</v>
      </c>
      <c r="F30" s="493">
        <f t="shared" si="8"/>
        <v>0</v>
      </c>
      <c r="G30" s="493">
        <f t="shared" si="9"/>
        <v>8.3333333333333329E-2</v>
      </c>
      <c r="H30" s="493">
        <f t="shared" si="10"/>
        <v>0.125</v>
      </c>
      <c r="I30" s="493">
        <f t="shared" si="11"/>
        <v>0</v>
      </c>
      <c r="J30" s="493">
        <f t="shared" si="12"/>
        <v>0</v>
      </c>
      <c r="K30" s="493">
        <f t="shared" si="13"/>
        <v>0</v>
      </c>
      <c r="L30" s="493">
        <f t="shared" si="14"/>
        <v>0</v>
      </c>
      <c r="M30" s="493">
        <f t="shared" si="15"/>
        <v>0</v>
      </c>
      <c r="N30" s="493">
        <f t="shared" si="16"/>
        <v>0.125</v>
      </c>
      <c r="O30" s="493">
        <f t="shared" si="17"/>
        <v>0.125</v>
      </c>
      <c r="P30" s="493">
        <f t="shared" si="18"/>
        <v>0</v>
      </c>
      <c r="Q30" s="493">
        <f t="shared" si="19"/>
        <v>0</v>
      </c>
      <c r="R30" s="493">
        <f t="shared" si="20"/>
        <v>0</v>
      </c>
      <c r="S30" s="493">
        <f t="shared" si="21"/>
        <v>0</v>
      </c>
      <c r="T30" s="493">
        <f t="shared" si="22"/>
        <v>0</v>
      </c>
      <c r="U30" s="493">
        <f t="shared" si="23"/>
        <v>0</v>
      </c>
      <c r="V30" s="493">
        <f t="shared" si="24"/>
        <v>0</v>
      </c>
      <c r="W30" s="493">
        <f t="shared" si="25"/>
        <v>0</v>
      </c>
      <c r="X30" s="493">
        <f t="shared" si="26"/>
        <v>0</v>
      </c>
      <c r="Y30" s="493">
        <f t="shared" si="27"/>
        <v>0</v>
      </c>
      <c r="Z30" s="493">
        <f t="shared" si="28"/>
        <v>0</v>
      </c>
      <c r="AA30" s="493">
        <f t="shared" si="29"/>
        <v>0</v>
      </c>
      <c r="AB30" s="493">
        <f t="shared" si="30"/>
        <v>0</v>
      </c>
      <c r="AC30" s="493">
        <f t="shared" si="31"/>
        <v>0</v>
      </c>
      <c r="AD30" s="493">
        <f t="shared" si="32"/>
        <v>0</v>
      </c>
      <c r="AE30" s="493">
        <f t="shared" si="33"/>
        <v>0</v>
      </c>
      <c r="AF30" s="493">
        <f t="shared" si="34"/>
        <v>8.3333333333333329E-2</v>
      </c>
      <c r="AG30" s="493">
        <f t="shared" si="35"/>
        <v>0</v>
      </c>
      <c r="AH30" s="494">
        <f t="shared" si="36"/>
        <v>0.66666666666666663</v>
      </c>
      <c r="AI30" s="493">
        <f>IF(ISTEXT(График!H31),График!H31,IF(График!H31&gt;'Ночные Часы'!$B$2,График!H31-'Ночные Часы'!$B$2,0))</f>
        <v>0.10416666666666663</v>
      </c>
      <c r="AJ30" s="493" t="str">
        <f>IF(ISTEXT(График!K31),График!K31,IF(График!K31&gt;'Ночные Часы'!$B$2,График!K31-'Ночные Часы'!$B$2,0))</f>
        <v>В</v>
      </c>
      <c r="AK30" s="493" t="str">
        <f>IF(ISTEXT(График!N31),График!N31,IF(График!N31&gt;'Ночные Часы'!$B$2,График!N31-'Ночные Часы'!$B$2,0))</f>
        <v>В</v>
      </c>
      <c r="AL30" s="493">
        <f>IF(ISTEXT(График!Q31),График!Q31,IF(График!Q31&gt;'Ночные Часы'!$B$2,График!Q31-'Ночные Часы'!$B$2,0))</f>
        <v>0</v>
      </c>
      <c r="AM30" s="493">
        <f>IF(ISTEXT(График!T31),График!T31,IF(График!T31&gt;'Ночные Часы'!$B$2,График!T31-'Ночные Часы'!$B$2,0))</f>
        <v>8.333333333333337E-2</v>
      </c>
      <c r="AN30" s="493">
        <f>IF(ISTEXT(График!W31),График!W31,IF(График!W31&gt;'Ночные Часы'!$B$2,График!W31-'Ночные Часы'!$B$2,0))</f>
        <v>0.10416666666666663</v>
      </c>
      <c r="AO30" s="493" t="str">
        <f>IF(ISTEXT(График!Z31),График!Z31,IF(График!Z31&gt;'Ночные Часы'!$B$2,График!Z31-'Ночные Часы'!$B$2,0))</f>
        <v>В</v>
      </c>
      <c r="AP30" s="493" t="str">
        <f>IF(ISTEXT(График!AC31),График!AC31,IF(График!AC31&gt;'Ночные Часы'!$B$2,График!AC31-'Ночные Часы'!$B$2,0))</f>
        <v>В</v>
      </c>
      <c r="AQ30" s="493">
        <f>IF(ISTEXT(График!AF31),График!AF31,IF(График!AF31&gt;'Ночные Часы'!$B$2,График!AF31-'Ночные Часы'!$B$2,0))</f>
        <v>0</v>
      </c>
      <c r="AR30" s="493">
        <f>IF(ISTEXT(График!AI31),График!AI31,IF(График!AI31&gt;'Ночные Часы'!$B$2,График!AI31-'Ночные Часы'!$B$2,0))</f>
        <v>0</v>
      </c>
      <c r="AS30" s="493">
        <f>IF(ISTEXT(График!AL31),График!AL31,IF(График!AL31&gt;'Ночные Часы'!$B$2,График!AL31-'Ночные Часы'!$B$2,0))</f>
        <v>0</v>
      </c>
      <c r="AT30" s="493">
        <f>IF(ISTEXT(График!AO31),График!AO31,IF(График!AO31&gt;'Ночные Часы'!$B$2,График!AO31-'Ночные Часы'!$B$2,0))</f>
        <v>0.10416666666666663</v>
      </c>
      <c r="AU30" s="493">
        <f>IF(ISTEXT(График!AR31),График!AR31,IF(График!AR31&gt;'Ночные Часы'!$B$2,График!AR31-'Ночные Часы'!$B$2,0))</f>
        <v>0.10416666666666663</v>
      </c>
      <c r="AV30" s="493" t="str">
        <f>IF(ISTEXT(График!AU31),График!AU31,IF(График!AU31&gt;'Ночные Часы'!$B$2,График!AU31-'Ночные Часы'!$B$2,0))</f>
        <v>В</v>
      </c>
      <c r="AW30" s="493" t="str">
        <f>IF(ISTEXT(График!AX31),График!AX31,IF(График!AX31&gt;'Ночные Часы'!$B$2,График!AX31-'Ночные Часы'!$B$2,0))</f>
        <v>В</v>
      </c>
      <c r="AX30" s="493" t="str">
        <f>IF(ISTEXT(График!BA31),График!BA31,IF(График!BA31&gt;'Ночные Часы'!$B$2,График!BA31-'Ночные Часы'!$B$2,0))</f>
        <v>ОТ</v>
      </c>
      <c r="AY30" s="493" t="str">
        <f>IF(ISTEXT(График!BD31),График!BD31,IF(График!BD31&gt;'Ночные Часы'!$B$2,График!BD31-'Ночные Часы'!$B$2,0))</f>
        <v>ОТ</v>
      </c>
      <c r="AZ30" s="493" t="str">
        <f>IF(ISTEXT(График!BG31),График!BG31,IF(График!BG31&gt;'Ночные Часы'!$B$2,График!BG31-'Ночные Часы'!$B$2,0))</f>
        <v>ОТ</v>
      </c>
      <c r="BA30" s="493" t="str">
        <f>IF(ISTEXT(График!BJ31),График!BJ31,IF(График!BJ31&gt;'Ночные Часы'!$B$2,График!BJ31-'Ночные Часы'!$B$2,0))</f>
        <v>ОТ</v>
      </c>
      <c r="BB30" s="493" t="str">
        <f>IF(ISTEXT(График!BM31),График!BM31,IF(График!BM31&gt;'Ночные Часы'!$B$2,График!BM31-'Ночные Часы'!$B$2,0))</f>
        <v>ОТ</v>
      </c>
      <c r="BC30" s="493" t="str">
        <f>IF(ISTEXT(График!BP31),График!BP31,IF(График!BP31&gt;'Ночные Часы'!$B$2,График!BP31-'Ночные Часы'!$B$2,0))</f>
        <v>В</v>
      </c>
      <c r="BD30" s="493" t="str">
        <f>IF(ISTEXT(График!BS31),График!BS31,IF(График!BS31&gt;'Ночные Часы'!$B$2,График!BS31-'Ночные Часы'!$B$2,0))</f>
        <v>В</v>
      </c>
      <c r="BE30" s="493" t="str">
        <f>IF(ISTEXT(График!BV31),График!BV31,IF(График!BV31&gt;'Ночные Часы'!$B$2,График!BV31-'Ночные Часы'!$B$2,0))</f>
        <v>ОТ</v>
      </c>
      <c r="BF30" s="493" t="str">
        <f>IF(ISTEXT(График!BY31),График!BY31,IF(График!BY31&gt;'Ночные Часы'!$B$2,График!BY31-'Ночные Часы'!$B$2,0))</f>
        <v>ОТ</v>
      </c>
      <c r="BG30" s="493" t="str">
        <f>IF(ISTEXT(График!CB31),График!CB31,IF(График!CB31&gt;'Ночные Часы'!$B$2,График!CB31-'Ночные Часы'!$B$2,0))</f>
        <v>ОТ</v>
      </c>
      <c r="BH30" s="493" t="str">
        <f>IF(ISTEXT(График!CE31),График!CE31,IF(График!CE31&gt;'Ночные Часы'!$B$2,График!CE31-'Ночные Часы'!$B$2,0))</f>
        <v>ОТ</v>
      </c>
      <c r="BI30" s="493" t="str">
        <f>IF(ISTEXT(График!CH31),График!CH31,IF(График!CH31&gt;'Ночные Часы'!$B$2,График!CH31-'Ночные Часы'!$B$2,0))</f>
        <v>ОТ</v>
      </c>
      <c r="BJ30" s="493" t="str">
        <f>IF(ISTEXT(График!CK31),График!CK31,IF(График!CK31&gt;'Ночные Часы'!$B$2,График!CK31-'Ночные Часы'!$B$2,0))</f>
        <v>В</v>
      </c>
      <c r="BK30" s="493" t="str">
        <f>IF(ISTEXT(График!CN31),График!CN31,IF(График!CN31&gt;'Ночные Часы'!$B$2,График!CN31-'Ночные Часы'!$B$2,0))</f>
        <v>В</v>
      </c>
      <c r="BL30" s="493">
        <f>IF(ISTEXT(График!CQ31),График!CQ31,IF(График!CQ31&gt;'Ночные Часы'!$B$2,График!CQ31-'Ночные Часы'!$B$2,0))</f>
        <v>8.333333333333337E-2</v>
      </c>
      <c r="BM30" s="493">
        <f>IF(ISTEXT(График!CT31),График!CT31,IF(График!CT31&gt;'Ночные Часы'!$B$2,График!CT31-'Ночные Часы'!$B$2,0))</f>
        <v>0</v>
      </c>
    </row>
    <row r="31" spans="1:65" x14ac:dyDescent="0.25">
      <c r="A31" s="8">
        <f>VLOOKUP(B31,'Список КК'!$M$2:$N$377,2,TRUE)</f>
        <v>2185</v>
      </c>
      <c r="B31" s="9" t="str">
        <f>График!C32</f>
        <v>Тисленко Юлия Владимировна</v>
      </c>
      <c r="C31" s="493">
        <f t="shared" si="5"/>
        <v>0</v>
      </c>
      <c r="D31" s="493">
        <f t="shared" si="6"/>
        <v>0</v>
      </c>
      <c r="E31" s="493">
        <f t="shared" si="7"/>
        <v>0</v>
      </c>
      <c r="F31" s="493">
        <f t="shared" si="8"/>
        <v>0</v>
      </c>
      <c r="G31" s="493">
        <f t="shared" si="9"/>
        <v>0</v>
      </c>
      <c r="H31" s="493">
        <f t="shared" si="10"/>
        <v>0</v>
      </c>
      <c r="I31" s="493">
        <f t="shared" si="11"/>
        <v>0</v>
      </c>
      <c r="J31" s="493">
        <f t="shared" si="12"/>
        <v>0</v>
      </c>
      <c r="K31" s="493">
        <f t="shared" si="13"/>
        <v>0</v>
      </c>
      <c r="L31" s="493">
        <f t="shared" si="14"/>
        <v>0</v>
      </c>
      <c r="M31" s="493">
        <f t="shared" si="15"/>
        <v>0</v>
      </c>
      <c r="N31" s="493">
        <f t="shared" si="16"/>
        <v>0</v>
      </c>
      <c r="O31" s="493">
        <f t="shared" si="17"/>
        <v>0</v>
      </c>
      <c r="P31" s="493">
        <f t="shared" si="18"/>
        <v>0</v>
      </c>
      <c r="Q31" s="493">
        <f t="shared" si="19"/>
        <v>0</v>
      </c>
      <c r="R31" s="493">
        <f t="shared" si="20"/>
        <v>0</v>
      </c>
      <c r="S31" s="493">
        <f t="shared" si="21"/>
        <v>0</v>
      </c>
      <c r="T31" s="493">
        <f t="shared" si="22"/>
        <v>0</v>
      </c>
      <c r="U31" s="493">
        <f t="shared" si="23"/>
        <v>0</v>
      </c>
      <c r="V31" s="493">
        <f t="shared" si="24"/>
        <v>0</v>
      </c>
      <c r="W31" s="493">
        <f t="shared" si="25"/>
        <v>0</v>
      </c>
      <c r="X31" s="493">
        <f t="shared" si="26"/>
        <v>0</v>
      </c>
      <c r="Y31" s="493">
        <f t="shared" si="27"/>
        <v>0</v>
      </c>
      <c r="Z31" s="493">
        <f t="shared" si="28"/>
        <v>0</v>
      </c>
      <c r="AA31" s="493">
        <f t="shared" si="29"/>
        <v>0</v>
      </c>
      <c r="AB31" s="493">
        <f t="shared" si="30"/>
        <v>0</v>
      </c>
      <c r="AC31" s="493">
        <f t="shared" si="31"/>
        <v>0</v>
      </c>
      <c r="AD31" s="493">
        <f t="shared" si="32"/>
        <v>0</v>
      </c>
      <c r="AE31" s="493">
        <f t="shared" si="33"/>
        <v>0</v>
      </c>
      <c r="AF31" s="493">
        <f t="shared" si="34"/>
        <v>0</v>
      </c>
      <c r="AG31" s="493">
        <f t="shared" si="35"/>
        <v>0</v>
      </c>
      <c r="AH31" s="494">
        <f t="shared" si="36"/>
        <v>0</v>
      </c>
      <c r="AI31" s="493">
        <f>IF(ISTEXT(График!H32),График!H32,IF(График!H32&gt;'Ночные Часы'!$B$2,График!H32-'Ночные Часы'!$B$2,0))</f>
        <v>0</v>
      </c>
      <c r="AJ31" s="493" t="str">
        <f>IF(ISTEXT(График!K32),График!K32,IF(График!K32&gt;'Ночные Часы'!$B$2,График!K32-'Ночные Часы'!$B$2,0))</f>
        <v>В</v>
      </c>
      <c r="AK31" s="493" t="str">
        <f>IF(ISTEXT(График!N32),График!N32,IF(График!N32&gt;'Ночные Часы'!$B$2,График!N32-'Ночные Часы'!$B$2,0))</f>
        <v>В</v>
      </c>
      <c r="AL31" s="493">
        <f>IF(ISTEXT(График!Q32),График!Q32,IF(График!Q32&gt;'Ночные Часы'!$B$2,График!Q32-'Ночные Часы'!$B$2,0))</f>
        <v>0</v>
      </c>
      <c r="AM31" s="493">
        <f>IF(ISTEXT(График!T32),График!T32,IF(График!T32&gt;'Ночные Часы'!$B$2,График!T32-'Ночные Часы'!$B$2,0))</f>
        <v>0</v>
      </c>
      <c r="AN31" s="493">
        <f>IF(ISTEXT(График!W32),График!W32,IF(График!W32&gt;'Ночные Часы'!$B$2,График!W32-'Ночные Часы'!$B$2,0))</f>
        <v>0</v>
      </c>
      <c r="AO31" s="493">
        <f>IF(ISTEXT(График!Z32),График!Z32,IF(График!Z32&gt;'Ночные Часы'!$B$2,График!Z32-'Ночные Часы'!$B$2,0))</f>
        <v>0</v>
      </c>
      <c r="AP31" s="493" t="str">
        <f>IF(ISTEXT(График!AC32),График!AC32,IF(График!AC32&gt;'Ночные Часы'!$B$2,График!AC32-'Ночные Часы'!$B$2,0))</f>
        <v>В</v>
      </c>
      <c r="AQ31" s="493" t="str">
        <f>IF(ISTEXT(График!AF32),График!AF32,IF(График!AF32&gt;'Ночные Часы'!$B$2,График!AF32-'Ночные Часы'!$B$2,0))</f>
        <v>В</v>
      </c>
      <c r="AR31" s="493">
        <f>IF(ISTEXT(График!AI32),График!AI32,IF(График!AI32&gt;'Ночные Часы'!$B$2,График!AI32-'Ночные Часы'!$B$2,0))</f>
        <v>0</v>
      </c>
      <c r="AS31" s="493" t="str">
        <f>IF(ISTEXT(График!AL32),График!AL32,IF(График!AL32&gt;'Ночные Часы'!$B$2,График!AL32-'Ночные Часы'!$B$2,0))</f>
        <v>В</v>
      </c>
      <c r="AT31" s="493">
        <f>IF(ISTEXT(График!AO32),График!AO32,IF(График!AO32&gt;'Ночные Часы'!$B$2,График!AO32-'Ночные Часы'!$B$2,0))</f>
        <v>0</v>
      </c>
      <c r="AU31" s="493">
        <f>IF(ISTEXT(График!AR32),График!AR32,IF(График!AR32&gt;'Ночные Часы'!$B$2,График!AR32-'Ночные Часы'!$B$2,0))</f>
        <v>0</v>
      </c>
      <c r="AV31" s="493">
        <f>IF(ISTEXT(График!AU32),График!AU32,IF(График!AU32&gt;'Ночные Часы'!$B$2,График!AU32-'Ночные Часы'!$B$2,0))</f>
        <v>0</v>
      </c>
      <c r="AW31" s="493">
        <f>IF(ISTEXT(График!AX32),График!AX32,IF(График!AX32&gt;'Ночные Часы'!$B$2,График!AX32-'Ночные Часы'!$B$2,0))</f>
        <v>0</v>
      </c>
      <c r="AX31" s="493" t="str">
        <f>IF(ISTEXT(График!BA32),График!BA32,IF(График!BA32&gt;'Ночные Часы'!$B$2,График!BA32-'Ночные Часы'!$B$2,0))</f>
        <v>В</v>
      </c>
      <c r="AY31" s="493" t="str">
        <f>IF(ISTEXT(График!BD32),График!BD32,IF(График!BD32&gt;'Ночные Часы'!$B$2,График!BD32-'Ночные Часы'!$B$2,0))</f>
        <v>В</v>
      </c>
      <c r="AZ31" s="493">
        <f>IF(ISTEXT(График!BG32),График!BG32,IF(График!BG32&gt;'Ночные Часы'!$B$2,График!BG32-'Ночные Часы'!$B$2,0))</f>
        <v>0</v>
      </c>
      <c r="BA31" s="493">
        <f>IF(ISTEXT(График!BJ32),График!BJ32,IF(График!BJ32&gt;'Ночные Часы'!$B$2,График!BJ32-'Ночные Часы'!$B$2,0))</f>
        <v>0</v>
      </c>
      <c r="BB31" s="493">
        <f>IF(ISTEXT(График!BM32),График!BM32,IF(График!BM32&gt;'Ночные Часы'!$B$2,График!BM32-'Ночные Часы'!$B$2,0))</f>
        <v>0</v>
      </c>
      <c r="BC31" s="493" t="str">
        <f>IF(ISTEXT(График!BP32),График!BP32,IF(График!BP32&gt;'Ночные Часы'!$B$2,График!BP32-'Ночные Часы'!$B$2,0))</f>
        <v>В</v>
      </c>
      <c r="BD31" s="493" t="str">
        <f>IF(ISTEXT(График!BS32),График!BS32,IF(График!BS32&gt;'Ночные Часы'!$B$2,График!BS32-'Ночные Часы'!$B$2,0))</f>
        <v>В</v>
      </c>
      <c r="BE31" s="493" t="str">
        <f>IF(ISTEXT(График!BV32),График!BV32,IF(График!BV32&gt;'Ночные Часы'!$B$2,График!BV32-'Ночные Часы'!$B$2,0))</f>
        <v>ОТ</v>
      </c>
      <c r="BF31" s="493" t="str">
        <f>IF(ISTEXT(График!BY32),График!BY32,IF(График!BY32&gt;'Ночные Часы'!$B$2,График!BY32-'Ночные Часы'!$B$2,0))</f>
        <v>ОТ</v>
      </c>
      <c r="BG31" s="493" t="str">
        <f>IF(ISTEXT(График!CB32),График!CB32,IF(График!CB32&gt;'Ночные Часы'!$B$2,График!CB32-'Ночные Часы'!$B$2,0))</f>
        <v>ОТ</v>
      </c>
      <c r="BH31" s="493" t="str">
        <f>IF(ISTEXT(График!CE32),График!CE32,IF(График!CE32&gt;'Ночные Часы'!$B$2,График!CE32-'Ночные Часы'!$B$2,0))</f>
        <v>ОТ</v>
      </c>
      <c r="BI31" s="493" t="str">
        <f>IF(ISTEXT(График!CH32),График!CH32,IF(График!CH32&gt;'Ночные Часы'!$B$2,График!CH32-'Ночные Часы'!$B$2,0))</f>
        <v>ОТ</v>
      </c>
      <c r="BJ31" s="493" t="str">
        <f>IF(ISTEXT(График!CK32),График!CK32,IF(График!CK32&gt;'Ночные Часы'!$B$2,График!CK32-'Ночные Часы'!$B$2,0))</f>
        <v>В</v>
      </c>
      <c r="BK31" s="493" t="str">
        <f>IF(ISTEXT(График!CN32),График!CN32,IF(График!CN32&gt;'Ночные Часы'!$B$2,График!CN32-'Ночные Часы'!$B$2,0))</f>
        <v>В</v>
      </c>
      <c r="BL31" s="493" t="str">
        <f>IF(ISTEXT(График!CQ32),График!CQ32,IF(График!CQ32&gt;'Ночные Часы'!$B$2,График!CQ32-'Ночные Часы'!$B$2,0))</f>
        <v>В</v>
      </c>
      <c r="BM31" s="493">
        <f>IF(ISTEXT(График!CT32),График!CT32,IF(График!CT32&gt;'Ночные Часы'!$B$2,График!CT32-'Ночные Часы'!$B$2,0))</f>
        <v>0</v>
      </c>
    </row>
    <row r="32" spans="1:65" x14ac:dyDescent="0.25">
      <c r="A32" s="8">
        <f>VLOOKUP(B32,'Список КК'!$M$2:$N$377,2,TRUE)</f>
        <v>28337</v>
      </c>
      <c r="B32" s="9" t="str">
        <f>График!C33</f>
        <v>Тихая Светлана Олеговна</v>
      </c>
      <c r="C32" s="493">
        <f t="shared" si="5"/>
        <v>8.3333333333333329E-2</v>
      </c>
      <c r="D32" s="493">
        <f t="shared" si="6"/>
        <v>8.3333333333333329E-2</v>
      </c>
      <c r="E32" s="493">
        <f t="shared" si="7"/>
        <v>0</v>
      </c>
      <c r="F32" s="493">
        <f t="shared" si="8"/>
        <v>0</v>
      </c>
      <c r="G32" s="493">
        <f t="shared" si="9"/>
        <v>0</v>
      </c>
      <c r="H32" s="493">
        <f t="shared" si="10"/>
        <v>0</v>
      </c>
      <c r="I32" s="493">
        <f t="shared" si="11"/>
        <v>0.125</v>
      </c>
      <c r="J32" s="493">
        <f t="shared" si="12"/>
        <v>0.125</v>
      </c>
      <c r="K32" s="493">
        <f t="shared" si="13"/>
        <v>0</v>
      </c>
      <c r="L32" s="493">
        <f t="shared" si="14"/>
        <v>0</v>
      </c>
      <c r="M32" s="493">
        <f t="shared" si="15"/>
        <v>0</v>
      </c>
      <c r="N32" s="493">
        <f t="shared" si="16"/>
        <v>8.3333333333333329E-2</v>
      </c>
      <c r="O32" s="493">
        <f t="shared" si="17"/>
        <v>8.3333333333333329E-2</v>
      </c>
      <c r="P32" s="493">
        <f t="shared" si="18"/>
        <v>8.3333333333333329E-2</v>
      </c>
      <c r="Q32" s="493">
        <f t="shared" si="19"/>
        <v>0</v>
      </c>
      <c r="R32" s="493">
        <f t="shared" si="20"/>
        <v>0</v>
      </c>
      <c r="S32" s="493">
        <f t="shared" si="21"/>
        <v>8.3333333333333329E-2</v>
      </c>
      <c r="T32" s="493">
        <f t="shared" si="22"/>
        <v>8.3333333333333329E-2</v>
      </c>
      <c r="U32" s="493">
        <f t="shared" si="23"/>
        <v>0.125</v>
      </c>
      <c r="V32" s="493">
        <f t="shared" si="24"/>
        <v>0.125</v>
      </c>
      <c r="W32" s="493">
        <f t="shared" si="25"/>
        <v>0</v>
      </c>
      <c r="X32" s="493">
        <f t="shared" si="26"/>
        <v>0</v>
      </c>
      <c r="Y32" s="493">
        <f t="shared" si="27"/>
        <v>0</v>
      </c>
      <c r="Z32" s="493">
        <f t="shared" si="28"/>
        <v>0</v>
      </c>
      <c r="AA32" s="493">
        <f t="shared" si="29"/>
        <v>0</v>
      </c>
      <c r="AB32" s="493">
        <f t="shared" si="30"/>
        <v>0</v>
      </c>
      <c r="AC32" s="493">
        <f t="shared" si="31"/>
        <v>0.125</v>
      </c>
      <c r="AD32" s="493">
        <f t="shared" si="32"/>
        <v>0</v>
      </c>
      <c r="AE32" s="493">
        <f t="shared" si="33"/>
        <v>0</v>
      </c>
      <c r="AF32" s="493">
        <f t="shared" si="34"/>
        <v>0</v>
      </c>
      <c r="AG32" s="493">
        <f t="shared" si="35"/>
        <v>0</v>
      </c>
      <c r="AH32" s="494">
        <f t="shared" si="36"/>
        <v>1.2083333333333335</v>
      </c>
      <c r="AI32" s="493">
        <f>IF(ISTEXT(График!H33),График!H33,IF(График!H33&gt;'Ночные Часы'!$B$2,График!H33-'Ночные Часы'!$B$2,0))</f>
        <v>8.333333333333337E-2</v>
      </c>
      <c r="AJ32" s="493">
        <f>IF(ISTEXT(График!K33),График!K33,IF(График!K33&gt;'Ночные Часы'!$B$2,График!K33-'Ночные Часы'!$B$2,0))</f>
        <v>8.333333333333337E-2</v>
      </c>
      <c r="AK32" s="493" t="str">
        <f>IF(ISTEXT(График!N33),График!N33,IF(График!N33&gt;'Ночные Часы'!$B$2,График!N33-'Ночные Часы'!$B$2,0))</f>
        <v>В</v>
      </c>
      <c r="AL32" s="493" t="str">
        <f>IF(ISTEXT(График!Q33),График!Q33,IF(График!Q33&gt;'Ночные Часы'!$B$2,График!Q33-'Ночные Часы'!$B$2,0))</f>
        <v>В</v>
      </c>
      <c r="AM32" s="493">
        <f>IF(ISTEXT(График!T33),График!T33,IF(График!T33&gt;'Ночные Часы'!$B$2,График!T33-'Ночные Часы'!$B$2,0))</f>
        <v>0</v>
      </c>
      <c r="AN32" s="493">
        <f>IF(ISTEXT(График!W33),График!W33,IF(График!W33&gt;'Ночные Часы'!$B$2,График!W33-'Ночные Часы'!$B$2,0))</f>
        <v>0</v>
      </c>
      <c r="AO32" s="493">
        <f>IF(ISTEXT(График!Z33),График!Z33,IF(График!Z33&gt;'Ночные Часы'!$B$2,График!Z33-'Ночные Часы'!$B$2,0))</f>
        <v>0.10416666666666663</v>
      </c>
      <c r="AP32" s="493">
        <f>IF(ISTEXT(График!AC33),График!AC33,IF(График!AC33&gt;'Ночные Часы'!$B$2,График!AC33-'Ночные Часы'!$B$2,0))</f>
        <v>0.10416666666666663</v>
      </c>
      <c r="AQ32" s="493" t="str">
        <f>IF(ISTEXT(График!AF33),График!AF33,IF(График!AF33&gt;'Ночные Часы'!$B$2,График!AF33-'Ночные Часы'!$B$2,0))</f>
        <v>В</v>
      </c>
      <c r="AR32" s="493" t="str">
        <f>IF(ISTEXT(График!AI33),График!AI33,IF(График!AI33&gt;'Ночные Часы'!$B$2,График!AI33-'Ночные Часы'!$B$2,0))</f>
        <v>В</v>
      </c>
      <c r="AS32" s="493">
        <f>IF(ISTEXT(График!AL33),График!AL33,IF(График!AL33&gt;'Ночные Часы'!$B$2,График!AL33-'Ночные Часы'!$B$2,0))</f>
        <v>0</v>
      </c>
      <c r="AT32" s="493">
        <f>IF(ISTEXT(График!AO33),График!AO33,IF(График!AO33&gt;'Ночные Часы'!$B$2,График!AO33-'Ночные Часы'!$B$2,0))</f>
        <v>8.333333333333337E-2</v>
      </c>
      <c r="AU32" s="493">
        <f>IF(ISTEXT(График!AR33),График!AR33,IF(График!AR33&gt;'Ночные Часы'!$B$2,График!AR33-'Ночные Часы'!$B$2,0))</f>
        <v>8.333333333333337E-2</v>
      </c>
      <c r="AV32" s="493">
        <f>IF(ISTEXT(График!AU33),График!AU33,IF(График!AU33&gt;'Ночные Часы'!$B$2,График!AU33-'Ночные Часы'!$B$2,0))</f>
        <v>8.333333333333337E-2</v>
      </c>
      <c r="AW32" s="493" t="str">
        <f>IF(ISTEXT(График!AX33),График!AX33,IF(График!AX33&gt;'Ночные Часы'!$B$2,График!AX33-'Ночные Часы'!$B$2,0))</f>
        <v>В</v>
      </c>
      <c r="AX32" s="493" t="str">
        <f>IF(ISTEXT(График!BA33),График!BA33,IF(График!BA33&gt;'Ночные Часы'!$B$2,График!BA33-'Ночные Часы'!$B$2,0))</f>
        <v>В</v>
      </c>
      <c r="AY32" s="493">
        <f>IF(ISTEXT(График!BD33),График!BD33,IF(График!BD33&gt;'Ночные Часы'!$B$2,График!BD33-'Ночные Часы'!$B$2,0))</f>
        <v>8.333333333333337E-2</v>
      </c>
      <c r="AZ32" s="493">
        <f>IF(ISTEXT(График!BG33),График!BG33,IF(График!BG33&gt;'Ночные Часы'!$B$2,График!BG33-'Ночные Часы'!$B$2,0))</f>
        <v>8.333333333333337E-2</v>
      </c>
      <c r="BA32" s="493">
        <f>IF(ISTEXT(График!BJ33),График!BJ33,IF(График!BJ33&gt;'Ночные Часы'!$B$2,График!BJ33-'Ночные Часы'!$B$2,0))</f>
        <v>0.10416666666666663</v>
      </c>
      <c r="BB32" s="493">
        <f>IF(ISTEXT(График!BM33),График!BM33,IF(График!BM33&gt;'Ночные Часы'!$B$2,График!BM33-'Ночные Часы'!$B$2,0))</f>
        <v>0.10416666666666663</v>
      </c>
      <c r="BC32" s="493" t="str">
        <f>IF(ISTEXT(График!BP33),График!BP33,IF(График!BP33&gt;'Ночные Часы'!$B$2,График!BP33-'Ночные Часы'!$B$2,0))</f>
        <v>В</v>
      </c>
      <c r="BD32" s="493" t="str">
        <f>IF(ISTEXT(График!BS33),График!BS33,IF(График!BS33&gt;'Ночные Часы'!$B$2,График!BS33-'Ночные Часы'!$B$2,0))</f>
        <v>В</v>
      </c>
      <c r="BE32" s="493">
        <f>IF(ISTEXT(График!BV33),График!BV33,IF(График!BV33&gt;'Ночные Часы'!$B$2,График!BV33-'Ночные Часы'!$B$2,0))</f>
        <v>0</v>
      </c>
      <c r="BF32" s="493">
        <f>IF(ISTEXT(График!BY33),График!BY33,IF(График!BY33&gt;'Ночные Часы'!$B$2,График!BY33-'Ночные Часы'!$B$2,0))</f>
        <v>0</v>
      </c>
      <c r="BG32" s="493">
        <f>IF(ISTEXT(График!CB33),График!CB33,IF(График!CB33&gt;'Ночные Часы'!$B$2,График!CB33-'Ночные Часы'!$B$2,0))</f>
        <v>0</v>
      </c>
      <c r="BH32" s="493">
        <f>IF(ISTEXT(График!CE33),График!CE33,IF(График!CE33&gt;'Ночные Часы'!$B$2,График!CE33-'Ночные Часы'!$B$2,0))</f>
        <v>0</v>
      </c>
      <c r="BI32" s="493">
        <f>IF(ISTEXT(График!CH33),График!CH33,IF(График!CH33&gt;'Ночные Часы'!$B$2,График!CH33-'Ночные Часы'!$B$2,0))</f>
        <v>0.10416666666666663</v>
      </c>
      <c r="BJ32" s="493" t="str">
        <f>IF(ISTEXT(График!CK33),График!CK33,IF(График!CK33&gt;'Ночные Часы'!$B$2,График!CK33-'Ночные Часы'!$B$2,0))</f>
        <v>В</v>
      </c>
      <c r="BK32" s="493" t="str">
        <f>IF(ISTEXT(График!CN33),График!CN33,IF(График!CN33&gt;'Ночные Часы'!$B$2,График!CN33-'Ночные Часы'!$B$2,0))</f>
        <v>В</v>
      </c>
      <c r="BL32" s="493" t="str">
        <f>IF(ISTEXT(График!CQ33),График!CQ33,IF(График!CQ33&gt;'Ночные Часы'!$B$2,График!CQ33-'Ночные Часы'!$B$2,0))</f>
        <v>ОТ</v>
      </c>
      <c r="BM32" s="493">
        <f>IF(ISTEXT(График!CT33),График!CT33,IF(График!CT33&gt;'Ночные Часы'!$B$2,График!CT33-'Ночные Часы'!$B$2,0))</f>
        <v>0</v>
      </c>
    </row>
    <row r="33" spans="1:65" x14ac:dyDescent="0.25">
      <c r="A33" s="8">
        <f>VLOOKUP(B33,'Список КК'!$M$2:$N$377,2,TRUE)</f>
        <v>5474</v>
      </c>
      <c r="B33" s="9" t="str">
        <f>График!C34</f>
        <v>Трофимова Ирина Викторовна</v>
      </c>
      <c r="C33" s="493">
        <f t="shared" si="5"/>
        <v>0</v>
      </c>
      <c r="D33" s="493">
        <f t="shared" si="6"/>
        <v>0</v>
      </c>
      <c r="E33" s="493">
        <f t="shared" si="7"/>
        <v>0</v>
      </c>
      <c r="F33" s="493">
        <f t="shared" si="8"/>
        <v>0</v>
      </c>
      <c r="G33" s="493">
        <f t="shared" si="9"/>
        <v>0</v>
      </c>
      <c r="H33" s="493">
        <f t="shared" si="10"/>
        <v>0</v>
      </c>
      <c r="I33" s="493">
        <f t="shared" si="11"/>
        <v>0</v>
      </c>
      <c r="J33" s="493">
        <f t="shared" si="12"/>
        <v>0</v>
      </c>
      <c r="K33" s="493">
        <f t="shared" si="13"/>
        <v>4.1666666666666664E-2</v>
      </c>
      <c r="L33" s="493">
        <f t="shared" si="14"/>
        <v>0</v>
      </c>
      <c r="M33" s="493">
        <f t="shared" si="15"/>
        <v>0</v>
      </c>
      <c r="N33" s="493">
        <f t="shared" si="16"/>
        <v>0</v>
      </c>
      <c r="O33" s="493">
        <f t="shared" si="17"/>
        <v>4.1666666666666664E-2</v>
      </c>
      <c r="P33" s="493">
        <f t="shared" si="18"/>
        <v>0</v>
      </c>
      <c r="Q33" s="493">
        <f t="shared" si="19"/>
        <v>0</v>
      </c>
      <c r="R33" s="493">
        <f t="shared" si="20"/>
        <v>0</v>
      </c>
      <c r="S33" s="493">
        <f t="shared" si="21"/>
        <v>0</v>
      </c>
      <c r="T33" s="493">
        <f t="shared" si="22"/>
        <v>0</v>
      </c>
      <c r="U33" s="493">
        <f t="shared" si="23"/>
        <v>0</v>
      </c>
      <c r="V33" s="493">
        <f t="shared" si="24"/>
        <v>0</v>
      </c>
      <c r="W33" s="493">
        <f t="shared" si="25"/>
        <v>0</v>
      </c>
      <c r="X33" s="493">
        <f t="shared" si="26"/>
        <v>0</v>
      </c>
      <c r="Y33" s="493">
        <f t="shared" si="27"/>
        <v>0</v>
      </c>
      <c r="Z33" s="493">
        <f t="shared" si="28"/>
        <v>0</v>
      </c>
      <c r="AA33" s="493">
        <f t="shared" si="29"/>
        <v>0</v>
      </c>
      <c r="AB33" s="493">
        <f t="shared" si="30"/>
        <v>0</v>
      </c>
      <c r="AC33" s="493">
        <f t="shared" si="31"/>
        <v>0</v>
      </c>
      <c r="AD33" s="493">
        <f t="shared" si="32"/>
        <v>0</v>
      </c>
      <c r="AE33" s="493">
        <f t="shared" si="33"/>
        <v>0</v>
      </c>
      <c r="AF33" s="493">
        <f t="shared" si="34"/>
        <v>0</v>
      </c>
      <c r="AG33" s="493">
        <f t="shared" si="35"/>
        <v>0</v>
      </c>
      <c r="AH33" s="494">
        <f t="shared" si="36"/>
        <v>8.3333333333333329E-2</v>
      </c>
      <c r="AI33" s="493">
        <f>IF(ISTEXT(График!H34),График!H34,IF(График!H34&gt;'Ночные Часы'!$B$2,График!H34-'Ночные Часы'!$B$2,0))</f>
        <v>0</v>
      </c>
      <c r="AJ33" s="493" t="str">
        <f>IF(ISTEXT(График!K34),График!K34,IF(График!K34&gt;'Ночные Часы'!$B$2,График!K34-'Ночные Часы'!$B$2,0))</f>
        <v>В</v>
      </c>
      <c r="AK33" s="493" t="str">
        <f>IF(ISTEXT(График!N34),График!N34,IF(График!N34&gt;'Ночные Часы'!$B$2,График!N34-'Ночные Часы'!$B$2,0))</f>
        <v>В</v>
      </c>
      <c r="AL33" s="493">
        <f>IF(ISTEXT(График!Q34),График!Q34,IF(График!Q34&gt;'Ночные Часы'!$B$2,График!Q34-'Ночные Часы'!$B$2,0))</f>
        <v>0</v>
      </c>
      <c r="AM33" s="493">
        <f>IF(ISTEXT(График!T34),График!T34,IF(График!T34&gt;'Ночные Часы'!$B$2,График!T34-'Ночные Часы'!$B$2,0))</f>
        <v>0</v>
      </c>
      <c r="AN33" s="493" t="str">
        <f>IF(ISTEXT(График!W34),График!W34,IF(График!W34&gt;'Ночные Часы'!$B$2,График!W34-'Ночные Часы'!$B$2,0))</f>
        <v>В</v>
      </c>
      <c r="AO33" s="493" t="str">
        <f>IF(ISTEXT(График!Z34),График!Z34,IF(График!Z34&gt;'Ночные Часы'!$B$2,График!Z34-'Ночные Часы'!$B$2,0))</f>
        <v>В</v>
      </c>
      <c r="AP33" s="493">
        <f>IF(ISTEXT(График!AC34),График!AC34,IF(График!AC34&gt;'Ночные Часы'!$B$2,График!AC34-'Ночные Часы'!$B$2,0))</f>
        <v>0</v>
      </c>
      <c r="AQ33" s="493">
        <f>IF(ISTEXT(График!AF34),График!AF34,IF(График!AF34&gt;'Ночные Часы'!$B$2,График!AF34-'Ночные Часы'!$B$2,0))</f>
        <v>2.083333333333337E-2</v>
      </c>
      <c r="AR33" s="493" t="str">
        <f>IF(ISTEXT(График!AI34),График!AI34,IF(График!AI34&gt;'Ночные Часы'!$B$2,График!AI34-'Ночные Часы'!$B$2,0))</f>
        <v>В</v>
      </c>
      <c r="AS33" s="493" t="str">
        <f>IF(ISTEXT(График!AL34),График!AL34,IF(График!AL34&gt;'Ночные Часы'!$B$2,График!AL34-'Ночные Часы'!$B$2,0))</f>
        <v>В</v>
      </c>
      <c r="AT33" s="493" t="str">
        <f>IF(ISTEXT(График!AO34),График!AO34,IF(График!AO34&gt;'Ночные Часы'!$B$2,График!AO34-'Ночные Часы'!$B$2,0))</f>
        <v>В</v>
      </c>
      <c r="AU33" s="493">
        <f>IF(ISTEXT(График!AR34),График!AR34,IF(График!AR34&gt;'Ночные Часы'!$B$2,График!AR34-'Ночные Часы'!$B$2,0))</f>
        <v>2.083333333333337E-2</v>
      </c>
      <c r="AV33" s="493">
        <f>IF(ISTEXT(График!AU34),График!AU34,IF(График!AU34&gt;'Ночные Часы'!$B$2,График!AU34-'Ночные Часы'!$B$2,0))</f>
        <v>0</v>
      </c>
      <c r="AW33" s="493" t="str">
        <f>IF(ISTEXT(График!AX34),График!AX34,IF(График!AX34&gt;'Ночные Часы'!$B$2,График!AX34-'Ночные Часы'!$B$2,0))</f>
        <v>В</v>
      </c>
      <c r="AX33" s="493" t="str">
        <f>IF(ISTEXT(График!BA34),График!BA34,IF(График!BA34&gt;'Ночные Часы'!$B$2,График!BA34-'Ночные Часы'!$B$2,0))</f>
        <v>В</v>
      </c>
      <c r="AY33" s="493">
        <f>IF(ISTEXT(График!BD34),График!BD34,IF(График!BD34&gt;'Ночные Часы'!$B$2,График!BD34-'Ночные Часы'!$B$2,0))</f>
        <v>0</v>
      </c>
      <c r="AZ33" s="493">
        <f>IF(ISTEXT(График!BG34),График!BG34,IF(График!BG34&gt;'Ночные Часы'!$B$2,График!BG34-'Ночные Часы'!$B$2,0))</f>
        <v>0</v>
      </c>
      <c r="BA33" s="493" t="str">
        <f>IF(ISTEXT(График!BJ34),График!BJ34,IF(График!BJ34&gt;'Ночные Часы'!$B$2,График!BJ34-'Ночные Часы'!$B$2,0))</f>
        <v>В</v>
      </c>
      <c r="BB33" s="493" t="str">
        <f>IF(ISTEXT(График!BM34),График!BM34,IF(График!BM34&gt;'Ночные Часы'!$B$2,График!BM34-'Ночные Часы'!$B$2,0))</f>
        <v>В</v>
      </c>
      <c r="BC33" s="493">
        <f>IF(ISTEXT(График!BP34),График!BP34,IF(График!BP34&gt;'Ночные Часы'!$B$2,График!BP34-'Ночные Часы'!$B$2,0))</f>
        <v>0</v>
      </c>
      <c r="BD33" s="493">
        <f>IF(ISTEXT(График!BS34),График!BS34,IF(График!BS34&gt;'Ночные Часы'!$B$2,График!BS34-'Ночные Часы'!$B$2,0))</f>
        <v>0</v>
      </c>
      <c r="BE33" s="493" t="str">
        <f>IF(ISTEXT(График!BV34),График!BV34,IF(График!BV34&gt;'Ночные Часы'!$B$2,График!BV34-'Ночные Часы'!$B$2,0))</f>
        <v>В</v>
      </c>
      <c r="BF33" s="493" t="str">
        <f>IF(ISTEXT(График!BY34),График!BY34,IF(График!BY34&gt;'Ночные Часы'!$B$2,График!BY34-'Ночные Часы'!$B$2,0))</f>
        <v>В</v>
      </c>
      <c r="BG33" s="493">
        <f>IF(ISTEXT(График!CB34),График!CB34,IF(График!CB34&gt;'Ночные Часы'!$B$2,График!CB34-'Ночные Часы'!$B$2,0))</f>
        <v>0</v>
      </c>
      <c r="BH33" s="493">
        <f>IF(ISTEXT(График!CE34),График!CE34,IF(График!CE34&gt;'Ночные Часы'!$B$2,График!CE34-'Ночные Часы'!$B$2,0))</f>
        <v>0</v>
      </c>
      <c r="BI33" s="493" t="str">
        <f>IF(ISTEXT(График!CH34),График!CH34,IF(График!CH34&gt;'Ночные Часы'!$B$2,График!CH34-'Ночные Часы'!$B$2,0))</f>
        <v>В</v>
      </c>
      <c r="BJ33" s="493" t="str">
        <f>IF(ISTEXT(График!CK34),График!CK34,IF(График!CK34&gt;'Ночные Часы'!$B$2,График!CK34-'Ночные Часы'!$B$2,0))</f>
        <v>В</v>
      </c>
      <c r="BK33" s="493">
        <f>IF(ISTEXT(График!CN34),График!CN34,IF(График!CN34&gt;'Ночные Часы'!$B$2,График!CN34-'Ночные Часы'!$B$2,0))</f>
        <v>0</v>
      </c>
      <c r="BL33" s="493">
        <f>IF(ISTEXT(График!CQ34),График!CQ34,IF(График!CQ34&gt;'Ночные Часы'!$B$2,График!CQ34-'Ночные Часы'!$B$2,0))</f>
        <v>0</v>
      </c>
      <c r="BM33" s="493">
        <f>IF(ISTEXT(График!CT34),График!CT34,IF(График!CT34&gt;'Ночные Часы'!$B$2,График!CT34-'Ночные Часы'!$B$2,0))</f>
        <v>0</v>
      </c>
    </row>
    <row r="34" spans="1:65" x14ac:dyDescent="0.25">
      <c r="A34" s="8">
        <f>VLOOKUP(B34,'Список КК'!$M$2:$N$377,2,TRUE)</f>
        <v>29532</v>
      </c>
      <c r="B34" s="9" t="str">
        <f>График!C35</f>
        <v>Туева Любовь Николаевна</v>
      </c>
      <c r="C34" s="493">
        <f t="shared" si="5"/>
        <v>0.125</v>
      </c>
      <c r="D34" s="493">
        <f t="shared" si="6"/>
        <v>0.125</v>
      </c>
      <c r="E34" s="493">
        <f t="shared" si="7"/>
        <v>0</v>
      </c>
      <c r="F34" s="493">
        <f t="shared" si="8"/>
        <v>0</v>
      </c>
      <c r="G34" s="493">
        <f t="shared" si="9"/>
        <v>0</v>
      </c>
      <c r="H34" s="493">
        <f t="shared" si="10"/>
        <v>8.3333333333333329E-2</v>
      </c>
      <c r="I34" s="493">
        <f t="shared" si="11"/>
        <v>0.125</v>
      </c>
      <c r="J34" s="493">
        <f t="shared" si="12"/>
        <v>0</v>
      </c>
      <c r="K34" s="493">
        <f t="shared" si="13"/>
        <v>0</v>
      </c>
      <c r="L34" s="493">
        <f t="shared" si="14"/>
        <v>0</v>
      </c>
      <c r="M34" s="493">
        <f t="shared" si="15"/>
        <v>0</v>
      </c>
      <c r="N34" s="493">
        <f t="shared" si="16"/>
        <v>0</v>
      </c>
      <c r="O34" s="493">
        <f t="shared" si="17"/>
        <v>0.125</v>
      </c>
      <c r="P34" s="493">
        <f t="shared" si="18"/>
        <v>0.125</v>
      </c>
      <c r="Q34" s="493">
        <f t="shared" si="19"/>
        <v>0.125</v>
      </c>
      <c r="R34" s="493">
        <f t="shared" si="20"/>
        <v>0</v>
      </c>
      <c r="S34" s="493">
        <f t="shared" si="21"/>
        <v>0</v>
      </c>
      <c r="T34" s="493">
        <f t="shared" si="22"/>
        <v>0</v>
      </c>
      <c r="U34" s="493">
        <f t="shared" si="23"/>
        <v>0</v>
      </c>
      <c r="V34" s="493">
        <f t="shared" si="24"/>
        <v>0</v>
      </c>
      <c r="W34" s="493">
        <f t="shared" si="25"/>
        <v>0</v>
      </c>
      <c r="X34" s="493">
        <f t="shared" si="26"/>
        <v>0</v>
      </c>
      <c r="Y34" s="493">
        <f t="shared" si="27"/>
        <v>0</v>
      </c>
      <c r="Z34" s="493">
        <f t="shared" si="28"/>
        <v>0</v>
      </c>
      <c r="AA34" s="493">
        <f t="shared" si="29"/>
        <v>0.125</v>
      </c>
      <c r="AB34" s="493">
        <f t="shared" si="30"/>
        <v>0.125</v>
      </c>
      <c r="AC34" s="493">
        <f t="shared" si="31"/>
        <v>0.125</v>
      </c>
      <c r="AD34" s="493">
        <f t="shared" si="32"/>
        <v>0.125</v>
      </c>
      <c r="AE34" s="493">
        <f t="shared" si="33"/>
        <v>0.125</v>
      </c>
      <c r="AF34" s="493">
        <f t="shared" si="34"/>
        <v>0</v>
      </c>
      <c r="AG34" s="493">
        <f t="shared" si="35"/>
        <v>0</v>
      </c>
      <c r="AH34" s="494">
        <f t="shared" si="36"/>
        <v>1.4583333333333333</v>
      </c>
      <c r="AI34" s="493">
        <f>IF(ISTEXT(График!H35),График!H35,IF(График!H35&gt;'Ночные Часы'!$B$2,График!H35-'Ночные Часы'!$B$2,0))</f>
        <v>0.10416666666666663</v>
      </c>
      <c r="AJ34" s="493">
        <f>IF(ISTEXT(График!K35),График!K35,IF(График!K35&gt;'Ночные Часы'!$B$2,График!K35-'Ночные Часы'!$B$2,0))</f>
        <v>0.10416666666666663</v>
      </c>
      <c r="AK34" s="493" t="str">
        <f>IF(ISTEXT(График!N35),График!N35,IF(График!N35&gt;'Ночные Часы'!$B$2,График!N35-'Ночные Часы'!$B$2,0))</f>
        <v>В</v>
      </c>
      <c r="AL34" s="493" t="str">
        <f>IF(ISTEXT(График!Q35),График!Q35,IF(График!Q35&gt;'Ночные Часы'!$B$2,График!Q35-'Ночные Часы'!$B$2,0))</f>
        <v>В</v>
      </c>
      <c r="AM34" s="493">
        <f>IF(ISTEXT(График!T35),График!T35,IF(График!T35&gt;'Ночные Часы'!$B$2,График!T35-'Ночные Часы'!$B$2,0))</f>
        <v>0</v>
      </c>
      <c r="AN34" s="493">
        <f>IF(ISTEXT(График!W35),График!W35,IF(График!W35&gt;'Ночные Часы'!$B$2,График!W35-'Ночные Часы'!$B$2,0))</f>
        <v>8.333333333333337E-2</v>
      </c>
      <c r="AO34" s="493">
        <f>IF(ISTEXT(График!Z35),График!Z35,IF(График!Z35&gt;'Ночные Часы'!$B$2,График!Z35-'Ночные Часы'!$B$2,0))</f>
        <v>0.10416666666666663</v>
      </c>
      <c r="AP34" s="493" t="str">
        <f>IF(ISTEXT(График!AC35),График!AC35,IF(График!AC35&gt;'Ночные Часы'!$B$2,График!AC35-'Ночные Часы'!$B$2,0))</f>
        <v>В</v>
      </c>
      <c r="AQ34" s="493" t="str">
        <f>IF(ISTEXT(График!AF35),График!AF35,IF(График!AF35&gt;'Ночные Часы'!$B$2,График!AF35-'Ночные Часы'!$B$2,0))</f>
        <v>В</v>
      </c>
      <c r="AR34" s="493">
        <f>IF(ISTEXT(График!AI35),График!AI35,IF(График!AI35&gt;'Ночные Часы'!$B$2,График!AI35-'Ночные Часы'!$B$2,0))</f>
        <v>0</v>
      </c>
      <c r="AS34" s="493">
        <f>IF(ISTEXT(График!AL35),График!AL35,IF(График!AL35&gt;'Ночные Часы'!$B$2,График!AL35-'Ночные Часы'!$B$2,0))</f>
        <v>0</v>
      </c>
      <c r="AT34" s="493" t="str">
        <f>IF(ISTEXT(График!AO35),График!AO35,IF(График!AO35&gt;'Ночные Часы'!$B$2,График!AO35-'Ночные Часы'!$B$2,0))</f>
        <v>В</v>
      </c>
      <c r="AU34" s="493">
        <f>IF(ISTEXT(График!AR35),График!AR35,IF(График!AR35&gt;'Ночные Часы'!$B$2,График!AR35-'Ночные Часы'!$B$2,0))</f>
        <v>0.10416666666666663</v>
      </c>
      <c r="AV34" s="493">
        <f>IF(ISTEXT(График!AU35),График!AU35,IF(График!AU35&gt;'Ночные Часы'!$B$2,График!AU35-'Ночные Часы'!$B$2,0))</f>
        <v>0.10416666666666663</v>
      </c>
      <c r="AW34" s="493">
        <f>IF(ISTEXT(График!AX35),График!AX35,IF(График!AX35&gt;'Ночные Часы'!$B$2,График!AX35-'Ночные Часы'!$B$2,0))</f>
        <v>0.10416666666666663</v>
      </c>
      <c r="AX34" s="493" t="str">
        <f>IF(ISTEXT(График!BA35),График!BA35,IF(График!BA35&gt;'Ночные Часы'!$B$2,График!BA35-'Ночные Часы'!$B$2,0))</f>
        <v>В</v>
      </c>
      <c r="AY34" s="493" t="str">
        <f>IF(ISTEXT(График!BD35),График!BD35,IF(График!BD35&gt;'Ночные Часы'!$B$2,График!BD35-'Ночные Часы'!$B$2,0))</f>
        <v>В</v>
      </c>
      <c r="AZ34" s="493">
        <f>IF(ISTEXT(График!BG35),График!BG35,IF(График!BG35&gt;'Ночные Часы'!$B$2,График!BG35-'Ночные Часы'!$B$2,0))</f>
        <v>0</v>
      </c>
      <c r="BA34" s="493">
        <f>IF(ISTEXT(График!BJ35),График!BJ35,IF(График!BJ35&gt;'Ночные Часы'!$B$2,График!BJ35-'Ночные Часы'!$B$2,0))</f>
        <v>0</v>
      </c>
      <c r="BB34" s="493" t="str">
        <f>IF(ISTEXT(График!BM35),График!BM35,IF(График!BM35&gt;'Ночные Часы'!$B$2,График!BM35-'Ночные Часы'!$B$2,0))</f>
        <v>В</v>
      </c>
      <c r="BC34" s="493">
        <f>IF(ISTEXT(График!BP35),График!BP35,IF(График!BP35&gt;'Ночные Часы'!$B$2,График!BP35-'Ночные Часы'!$B$2,0))</f>
        <v>0</v>
      </c>
      <c r="BD34" s="493">
        <f>IF(ISTEXT(График!BS35),График!BS35,IF(График!BS35&gt;'Ночные Часы'!$B$2,График!BS35-'Ночные Часы'!$B$2,0))</f>
        <v>0</v>
      </c>
      <c r="BE34" s="493">
        <f>IF(ISTEXT(График!BV35),График!BV35,IF(График!BV35&gt;'Ночные Часы'!$B$2,График!BV35-'Ночные Часы'!$B$2,0))</f>
        <v>0</v>
      </c>
      <c r="BF34" s="493" t="str">
        <f>IF(ISTEXT(График!BY35),График!BY35,IF(График!BY35&gt;'Ночные Часы'!$B$2,График!BY35-'Ночные Часы'!$B$2,0))</f>
        <v>В</v>
      </c>
      <c r="BG34" s="493">
        <f>IF(ISTEXT(График!CB35),График!CB35,IF(График!CB35&gt;'Ночные Часы'!$B$2,График!CB35-'Ночные Часы'!$B$2,0))</f>
        <v>0.10416666666666663</v>
      </c>
      <c r="BH34" s="493">
        <f>IF(ISTEXT(График!CE35),График!CE35,IF(График!CE35&gt;'Ночные Часы'!$B$2,График!CE35-'Ночные Часы'!$B$2,0))</f>
        <v>0.10416666666666663</v>
      </c>
      <c r="BI34" s="493">
        <f>IF(ISTEXT(График!CH35),График!CH35,IF(График!CH35&gt;'Ночные Часы'!$B$2,График!CH35-'Ночные Часы'!$B$2,0))</f>
        <v>0.10416666666666663</v>
      </c>
      <c r="BJ34" s="493">
        <f>IF(ISTEXT(График!CK35),График!CK35,IF(График!CK35&gt;'Ночные Часы'!$B$2,График!CK35-'Ночные Часы'!$B$2,0))</f>
        <v>0.10416666666666663</v>
      </c>
      <c r="BK34" s="493">
        <f>IF(ISTEXT(График!CN35),График!CN35,IF(График!CN35&gt;'Ночные Часы'!$B$2,График!CN35-'Ночные Часы'!$B$2,0))</f>
        <v>0.10416666666666663</v>
      </c>
      <c r="BL34" s="493" t="str">
        <f>IF(ISTEXT(График!CQ35),График!CQ35,IF(График!CQ35&gt;'Ночные Часы'!$B$2,График!CQ35-'Ночные Часы'!$B$2,0))</f>
        <v>В</v>
      </c>
      <c r="BM34" s="493">
        <f>IF(ISTEXT(График!CT35),График!CT35,IF(График!CT35&gt;'Ночные Часы'!$B$2,График!CT35-'Ночные Часы'!$B$2,0))</f>
        <v>0</v>
      </c>
    </row>
    <row r="35" spans="1:65" x14ac:dyDescent="0.25">
      <c r="A35" s="8">
        <f>VLOOKUP(B35,'Список КК'!$M$2:$N$377,2,TRUE)</f>
        <v>8530</v>
      </c>
      <c r="B35" s="9" t="str">
        <f>График!C36</f>
        <v>Урусова Людмила Муаедовна</v>
      </c>
      <c r="C35" s="493">
        <f t="shared" si="5"/>
        <v>0</v>
      </c>
      <c r="D35" s="493">
        <f t="shared" si="6"/>
        <v>0</v>
      </c>
      <c r="E35" s="493">
        <f t="shared" si="7"/>
        <v>0</v>
      </c>
      <c r="F35" s="493">
        <f t="shared" si="8"/>
        <v>0</v>
      </c>
      <c r="G35" s="493">
        <f t="shared" si="9"/>
        <v>0</v>
      </c>
      <c r="H35" s="493">
        <f t="shared" si="10"/>
        <v>0</v>
      </c>
      <c r="I35" s="493">
        <f t="shared" si="11"/>
        <v>0</v>
      </c>
      <c r="J35" s="493">
        <f t="shared" si="12"/>
        <v>0</v>
      </c>
      <c r="K35" s="493">
        <f t="shared" si="13"/>
        <v>0</v>
      </c>
      <c r="L35" s="493">
        <f t="shared" si="14"/>
        <v>0</v>
      </c>
      <c r="M35" s="493">
        <f t="shared" si="15"/>
        <v>0</v>
      </c>
      <c r="N35" s="493">
        <f t="shared" si="16"/>
        <v>0</v>
      </c>
      <c r="O35" s="493">
        <f t="shared" si="17"/>
        <v>0</v>
      </c>
      <c r="P35" s="493">
        <f t="shared" si="18"/>
        <v>0</v>
      </c>
      <c r="Q35" s="493">
        <f t="shared" si="19"/>
        <v>0</v>
      </c>
      <c r="R35" s="493">
        <f t="shared" si="20"/>
        <v>0</v>
      </c>
      <c r="S35" s="493">
        <f t="shared" si="21"/>
        <v>0</v>
      </c>
      <c r="T35" s="493">
        <f t="shared" si="22"/>
        <v>0</v>
      </c>
      <c r="U35" s="493">
        <f t="shared" si="23"/>
        <v>0</v>
      </c>
      <c r="V35" s="493">
        <f t="shared" si="24"/>
        <v>0</v>
      </c>
      <c r="W35" s="493">
        <f t="shared" si="25"/>
        <v>0</v>
      </c>
      <c r="X35" s="493">
        <f t="shared" si="26"/>
        <v>0</v>
      </c>
      <c r="Y35" s="493">
        <f t="shared" si="27"/>
        <v>0</v>
      </c>
      <c r="Z35" s="493">
        <f t="shared" si="28"/>
        <v>0</v>
      </c>
      <c r="AA35" s="493">
        <f t="shared" si="29"/>
        <v>0</v>
      </c>
      <c r="AB35" s="493">
        <f t="shared" si="30"/>
        <v>0</v>
      </c>
      <c r="AC35" s="493">
        <f t="shared" si="31"/>
        <v>0</v>
      </c>
      <c r="AD35" s="493">
        <f t="shared" si="32"/>
        <v>0</v>
      </c>
      <c r="AE35" s="493">
        <f t="shared" si="33"/>
        <v>0</v>
      </c>
      <c r="AF35" s="493">
        <f t="shared" si="34"/>
        <v>0</v>
      </c>
      <c r="AG35" s="493">
        <f t="shared" si="35"/>
        <v>0</v>
      </c>
      <c r="AH35" s="494">
        <f t="shared" si="36"/>
        <v>0</v>
      </c>
      <c r="AI35" s="493" t="str">
        <f>IF(ISTEXT(График!H36),График!H36,IF(График!H36&gt;'Ночные Часы'!$B$2,График!H36-'Ночные Часы'!$B$2,0))</f>
        <v>В</v>
      </c>
      <c r="AJ35" s="493" t="str">
        <f>IF(ISTEXT(График!K36),График!K36,IF(График!K36&gt;'Ночные Часы'!$B$2,График!K36-'Ночные Часы'!$B$2,0))</f>
        <v>В</v>
      </c>
      <c r="AK35" s="493">
        <f>IF(ISTEXT(График!N36),График!N36,IF(График!N36&gt;'Ночные Часы'!$B$2,График!N36-'Ночные Часы'!$B$2,0))</f>
        <v>0</v>
      </c>
      <c r="AL35" s="493">
        <f>IF(ISTEXT(График!Q36),График!Q36,IF(График!Q36&gt;'Ночные Часы'!$B$2,График!Q36-'Ночные Часы'!$B$2,0))</f>
        <v>0</v>
      </c>
      <c r="AM35" s="493" t="str">
        <f>IF(ISTEXT(График!T36),График!T36,IF(График!T36&gt;'Ночные Часы'!$B$2,График!T36-'Ночные Часы'!$B$2,0))</f>
        <v>В</v>
      </c>
      <c r="AN35" s="493" t="str">
        <f>IF(ISTEXT(График!W36),График!W36,IF(График!W36&gt;'Ночные Часы'!$B$2,График!W36-'Ночные Часы'!$B$2,0))</f>
        <v>В</v>
      </c>
      <c r="AO35" s="493">
        <f>IF(ISTEXT(График!Z36),График!Z36,IF(График!Z36&gt;'Ночные Часы'!$B$2,График!Z36-'Ночные Часы'!$B$2,0))</f>
        <v>0</v>
      </c>
      <c r="AP35" s="493">
        <f>IF(ISTEXT(График!AC36),График!AC36,IF(График!AC36&gt;'Ночные Часы'!$B$2,График!AC36-'Ночные Часы'!$B$2,0))</f>
        <v>0</v>
      </c>
      <c r="AQ35" s="493">
        <f>IF(ISTEXT(График!AF36),График!AF36,IF(График!AF36&gt;'Ночные Часы'!$B$2,График!AF36-'Ночные Часы'!$B$2,0))</f>
        <v>0</v>
      </c>
      <c r="AR35" s="493">
        <f>IF(ISTEXT(График!AI36),График!AI36,IF(График!AI36&gt;'Ночные Часы'!$B$2,График!AI36-'Ночные Часы'!$B$2,0))</f>
        <v>0</v>
      </c>
      <c r="AS35" s="493">
        <f>IF(ISTEXT(График!AL36),График!AL36,IF(График!AL36&gt;'Ночные Часы'!$B$2,График!AL36-'Ночные Часы'!$B$2,0))</f>
        <v>0</v>
      </c>
      <c r="AT35" s="493" t="str">
        <f>IF(ISTEXT(График!AO36),График!AO36,IF(График!AO36&gt;'Ночные Часы'!$B$2,График!AO36-'Ночные Часы'!$B$2,0))</f>
        <v>В</v>
      </c>
      <c r="AU35" s="493" t="str">
        <f>IF(ISTEXT(График!AR36),График!AR36,IF(График!AR36&gt;'Ночные Часы'!$B$2,График!AR36-'Ночные Часы'!$B$2,0))</f>
        <v>В</v>
      </c>
      <c r="AV35" s="493">
        <f>IF(ISTEXT(График!AU36),График!AU36,IF(График!AU36&gt;'Ночные Часы'!$B$2,График!AU36-'Ночные Часы'!$B$2,0))</f>
        <v>0</v>
      </c>
      <c r="AW35" s="493">
        <f>IF(ISTEXT(График!AX36),График!AX36,IF(График!AX36&gt;'Ночные Часы'!$B$2,График!AX36-'Ночные Часы'!$B$2,0))</f>
        <v>0</v>
      </c>
      <c r="AX35" s="493">
        <f>IF(ISTEXT(График!BA36),График!BA36,IF(График!BA36&gt;'Ночные Часы'!$B$2,График!BA36-'Ночные Часы'!$B$2,0))</f>
        <v>0</v>
      </c>
      <c r="AY35" s="493">
        <f>IF(ISTEXT(График!BD36),График!BD36,IF(График!BD36&gt;'Ночные Часы'!$B$2,График!BD36-'Ночные Часы'!$B$2,0))</f>
        <v>0</v>
      </c>
      <c r="AZ35" s="493" t="str">
        <f>IF(ISTEXT(График!BG36),График!BG36,IF(График!BG36&gt;'Ночные Часы'!$B$2,График!BG36-'Ночные Часы'!$B$2,0))</f>
        <v>В</v>
      </c>
      <c r="BA35" s="493" t="str">
        <f>IF(ISTEXT(График!BJ36),График!BJ36,IF(График!BJ36&gt;'Ночные Часы'!$B$2,График!BJ36-'Ночные Часы'!$B$2,0))</f>
        <v>В</v>
      </c>
      <c r="BB35" s="493">
        <f>IF(ISTEXT(График!BM36),График!BM36,IF(График!BM36&gt;'Ночные Часы'!$B$2,График!BM36-'Ночные Часы'!$B$2,0))</f>
        <v>0</v>
      </c>
      <c r="BC35" s="493">
        <f>IF(ISTEXT(График!BP36),График!BP36,IF(График!BP36&gt;'Ночные Часы'!$B$2,График!BP36-'Ночные Часы'!$B$2,0))</f>
        <v>0</v>
      </c>
      <c r="BD35" s="493">
        <f>IF(ISTEXT(График!BS36),График!BS36,IF(График!BS36&gt;'Ночные Часы'!$B$2,График!BS36-'Ночные Часы'!$B$2,0))</f>
        <v>0</v>
      </c>
      <c r="BE35" s="493">
        <f>IF(ISTEXT(График!BV36),График!BV36,IF(График!BV36&gt;'Ночные Часы'!$B$2,График!BV36-'Ночные Часы'!$B$2,0))</f>
        <v>0</v>
      </c>
      <c r="BF35" s="493">
        <f>IF(ISTEXT(График!BY36),График!BY36,IF(График!BY36&gt;'Ночные Часы'!$B$2,График!BY36-'Ночные Часы'!$B$2,0))</f>
        <v>0</v>
      </c>
      <c r="BG35" s="493" t="str">
        <f>IF(ISTEXT(График!CB36),График!CB36,IF(График!CB36&gt;'Ночные Часы'!$B$2,График!CB36-'Ночные Часы'!$B$2,0))</f>
        <v>В</v>
      </c>
      <c r="BH35" s="493" t="str">
        <f>IF(ISTEXT(График!CE36),График!CE36,IF(График!CE36&gt;'Ночные Часы'!$B$2,График!CE36-'Ночные Часы'!$B$2,0))</f>
        <v>В</v>
      </c>
      <c r="BI35" s="493">
        <f>IF(ISTEXT(График!CH36),График!CH36,IF(График!CH36&gt;'Ночные Часы'!$B$2,График!CH36-'Ночные Часы'!$B$2,0))</f>
        <v>0</v>
      </c>
      <c r="BJ35" s="493">
        <f>IF(ISTEXT(График!CK36),График!CK36,IF(График!CK36&gt;'Ночные Часы'!$B$2,График!CK36-'Ночные Часы'!$B$2,0))</f>
        <v>0</v>
      </c>
      <c r="BK35" s="493">
        <f>IF(ISTEXT(График!CN36),График!CN36,IF(График!CN36&gt;'Ночные Часы'!$B$2,График!CN36-'Ночные Часы'!$B$2,0))</f>
        <v>0</v>
      </c>
      <c r="BL35" s="493">
        <f>IF(ISTEXT(График!CQ36),График!CQ36,IF(График!CQ36&gt;'Ночные Часы'!$B$2,График!CQ36-'Ночные Часы'!$B$2,0))</f>
        <v>0</v>
      </c>
      <c r="BM35" s="493">
        <f>IF(ISTEXT(График!CT36),График!CT36,IF(График!CT36&gt;'Ночные Часы'!$B$2,График!CT36-'Ночные Часы'!$B$2,0))</f>
        <v>0</v>
      </c>
    </row>
    <row r="36" spans="1:65" x14ac:dyDescent="0.25">
      <c r="A36" s="8">
        <f>VLOOKUP(B36,'Список КК'!$M$2:$N$377,2,TRUE)</f>
        <v>5085</v>
      </c>
      <c r="B36" s="9" t="str">
        <f>График!C37</f>
        <v>Федорчак Надежда Владимировна</v>
      </c>
      <c r="C36" s="493">
        <f t="shared" si="5"/>
        <v>8.3333333333333329E-2</v>
      </c>
      <c r="D36" s="493">
        <f t="shared" si="6"/>
        <v>0.125</v>
      </c>
      <c r="E36" s="493">
        <f t="shared" si="7"/>
        <v>0.125</v>
      </c>
      <c r="F36" s="493">
        <f t="shared" si="8"/>
        <v>0</v>
      </c>
      <c r="G36" s="493">
        <f t="shared" si="9"/>
        <v>0</v>
      </c>
      <c r="H36" s="493">
        <f t="shared" si="10"/>
        <v>0</v>
      </c>
      <c r="I36" s="493">
        <f t="shared" si="11"/>
        <v>0</v>
      </c>
      <c r="J36" s="493">
        <f t="shared" si="12"/>
        <v>0</v>
      </c>
      <c r="K36" s="493">
        <f t="shared" si="13"/>
        <v>0</v>
      </c>
      <c r="L36" s="493">
        <f t="shared" si="14"/>
        <v>0.125</v>
      </c>
      <c r="M36" s="493">
        <f t="shared" si="15"/>
        <v>0</v>
      </c>
      <c r="N36" s="493">
        <f t="shared" si="16"/>
        <v>0</v>
      </c>
      <c r="O36" s="493">
        <f t="shared" si="17"/>
        <v>0</v>
      </c>
      <c r="P36" s="493">
        <f t="shared" si="18"/>
        <v>0</v>
      </c>
      <c r="Q36" s="493">
        <f t="shared" si="19"/>
        <v>0</v>
      </c>
      <c r="R36" s="493">
        <f t="shared" si="20"/>
        <v>0</v>
      </c>
      <c r="S36" s="493">
        <f t="shared" si="21"/>
        <v>0</v>
      </c>
      <c r="T36" s="493">
        <f t="shared" si="22"/>
        <v>0</v>
      </c>
      <c r="U36" s="493">
        <f t="shared" si="23"/>
        <v>0</v>
      </c>
      <c r="V36" s="493">
        <f t="shared" si="24"/>
        <v>0.125</v>
      </c>
      <c r="W36" s="493">
        <f t="shared" si="25"/>
        <v>0.125</v>
      </c>
      <c r="X36" s="493">
        <f t="shared" si="26"/>
        <v>0.125</v>
      </c>
      <c r="Y36" s="493">
        <f t="shared" si="27"/>
        <v>0</v>
      </c>
      <c r="Z36" s="493">
        <f t="shared" si="28"/>
        <v>0</v>
      </c>
      <c r="AA36" s="493">
        <f t="shared" si="29"/>
        <v>0</v>
      </c>
      <c r="AB36" s="493">
        <f t="shared" si="30"/>
        <v>0</v>
      </c>
      <c r="AC36" s="493">
        <f t="shared" si="31"/>
        <v>0</v>
      </c>
      <c r="AD36" s="493">
        <f t="shared" si="32"/>
        <v>0</v>
      </c>
      <c r="AE36" s="493">
        <f t="shared" si="33"/>
        <v>0</v>
      </c>
      <c r="AF36" s="493">
        <f t="shared" si="34"/>
        <v>0</v>
      </c>
      <c r="AG36" s="493">
        <f t="shared" si="35"/>
        <v>0</v>
      </c>
      <c r="AH36" s="494">
        <f t="shared" si="36"/>
        <v>0.83333333333333326</v>
      </c>
      <c r="AI36" s="493">
        <f>IF(ISTEXT(График!H37),График!H37,IF(График!H37&gt;'Ночные Часы'!$B$2,График!H37-'Ночные Часы'!$B$2,0))</f>
        <v>8.333333333333337E-2</v>
      </c>
      <c r="AJ36" s="493">
        <f>IF(ISTEXT(График!K37),График!K37,IF(График!K37&gt;'Ночные Часы'!$B$2,График!K37-'Ночные Часы'!$B$2,0))</f>
        <v>0.10416666666666663</v>
      </c>
      <c r="AK36" s="493">
        <f>IF(ISTEXT(График!N37),График!N37,IF(График!N37&gt;'Ночные Часы'!$B$2,График!N37-'Ночные Часы'!$B$2,0))</f>
        <v>0.10416666666666663</v>
      </c>
      <c r="AL36" s="493" t="str">
        <f>IF(ISTEXT(График!Q37),График!Q37,IF(График!Q37&gt;'Ночные Часы'!$B$2,График!Q37-'Ночные Часы'!$B$2,0))</f>
        <v>В</v>
      </c>
      <c r="AM36" s="493" t="str">
        <f>IF(ISTEXT(График!T37),График!T37,IF(График!T37&gt;'Ночные Часы'!$B$2,График!T37-'Ночные Часы'!$B$2,0))</f>
        <v>В</v>
      </c>
      <c r="AN36" s="493">
        <f>IF(ISTEXT(График!W37),График!W37,IF(График!W37&gt;'Ночные Часы'!$B$2,График!W37-'Ночные Часы'!$B$2,0))</f>
        <v>0</v>
      </c>
      <c r="AO36" s="493">
        <f>IF(ISTEXT(График!Z37),График!Z37,IF(График!Z37&gt;'Ночные Часы'!$B$2,График!Z37-'Ночные Часы'!$B$2,0))</f>
        <v>0</v>
      </c>
      <c r="AP36" s="493">
        <f>IF(ISTEXT(График!AC37),График!AC37,IF(График!AC37&gt;'Ночные Часы'!$B$2,График!AC37-'Ночные Часы'!$B$2,0))</f>
        <v>0</v>
      </c>
      <c r="AQ36" s="493">
        <f>IF(ISTEXT(График!AF37),График!AF37,IF(График!AF37&gt;'Ночные Часы'!$B$2,График!AF37-'Ночные Часы'!$B$2,0))</f>
        <v>0</v>
      </c>
      <c r="AR36" s="493">
        <f>IF(ISTEXT(График!AI37),График!AI37,IF(График!AI37&gt;'Ночные Часы'!$B$2,График!AI37-'Ночные Часы'!$B$2,0))</f>
        <v>0.10416666666666663</v>
      </c>
      <c r="AS36" s="493" t="str">
        <f>IF(ISTEXT(График!AL37),График!AL37,IF(График!AL37&gt;'Ночные Часы'!$B$2,График!AL37-'Ночные Часы'!$B$2,0))</f>
        <v>В</v>
      </c>
      <c r="AT36" s="493" t="str">
        <f>IF(ISTEXT(График!AO37),График!AO37,IF(График!AO37&gt;'Ночные Часы'!$B$2,График!AO37-'Ночные Часы'!$B$2,0))</f>
        <v>В</v>
      </c>
      <c r="AU36" s="493">
        <f>IF(ISTEXT(График!AR37),График!AR37,IF(График!AR37&gt;'Ночные Часы'!$B$2,График!AR37-'Ночные Часы'!$B$2,0))</f>
        <v>0</v>
      </c>
      <c r="AV36" s="493">
        <f>IF(ISTEXT(График!AU37),График!AU37,IF(График!AU37&gt;'Ночные Часы'!$B$2,График!AU37-'Ночные Часы'!$B$2,0))</f>
        <v>0</v>
      </c>
      <c r="AW36" s="493">
        <f>IF(ISTEXT(График!AX37),График!AX37,IF(График!AX37&gt;'Ночные Часы'!$B$2,График!AX37-'Ночные Часы'!$B$2,0))</f>
        <v>0</v>
      </c>
      <c r="AX36" s="493">
        <f>IF(ISTEXT(График!BA37),График!BA37,IF(График!BA37&gt;'Ночные Часы'!$B$2,График!BA37-'Ночные Часы'!$B$2,0))</f>
        <v>0</v>
      </c>
      <c r="AY36" s="493" t="str">
        <f>IF(ISTEXT(График!BD37),График!BD37,IF(График!BD37&gt;'Ночные Часы'!$B$2,График!BD37-'Ночные Часы'!$B$2,0))</f>
        <v>В</v>
      </c>
      <c r="AZ36" s="493" t="str">
        <f>IF(ISTEXT(График!BG37),График!BG37,IF(График!BG37&gt;'Ночные Часы'!$B$2,График!BG37-'Ночные Часы'!$B$2,0))</f>
        <v>В</v>
      </c>
      <c r="BA36" s="493">
        <f>IF(ISTEXT(График!BJ37),График!BJ37,IF(График!BJ37&gt;'Ночные Часы'!$B$2,График!BJ37-'Ночные Часы'!$B$2,0))</f>
        <v>0</v>
      </c>
      <c r="BB36" s="493">
        <f>IF(ISTEXT(График!BM37),График!BM37,IF(График!BM37&gt;'Ночные Часы'!$B$2,График!BM37-'Ночные Часы'!$B$2,0))</f>
        <v>0.10416666666666663</v>
      </c>
      <c r="BC36" s="493">
        <f>IF(ISTEXT(График!BP37),График!BP37,IF(График!BP37&gt;'Ночные Часы'!$B$2,График!BP37-'Ночные Часы'!$B$2,0))</f>
        <v>0.10416666666666663</v>
      </c>
      <c r="BD36" s="493">
        <f>IF(ISTEXT(График!BS37),График!BS37,IF(График!BS37&gt;'Ночные Часы'!$B$2,График!BS37-'Ночные Часы'!$B$2,0))</f>
        <v>0.10416666666666663</v>
      </c>
      <c r="BE36" s="493" t="str">
        <f>IF(ISTEXT(График!BV37),График!BV37,IF(График!BV37&gt;'Ночные Часы'!$B$2,График!BV37-'Ночные Часы'!$B$2,0))</f>
        <v>В</v>
      </c>
      <c r="BF36" s="493" t="str">
        <f>IF(ISTEXT(График!BY37),График!BY37,IF(График!BY37&gt;'Ночные Часы'!$B$2,График!BY37-'Ночные Часы'!$B$2,0))</f>
        <v>В</v>
      </c>
      <c r="BG36" s="493">
        <f>IF(ISTEXT(График!CB37),График!CB37,IF(График!CB37&gt;'Ночные Часы'!$B$2,График!CB37-'Ночные Часы'!$B$2,0))</f>
        <v>0</v>
      </c>
      <c r="BH36" s="493">
        <f>IF(ISTEXT(График!CE37),График!CE37,IF(График!CE37&gt;'Ночные Часы'!$B$2,График!CE37-'Ночные Часы'!$B$2,0))</f>
        <v>0</v>
      </c>
      <c r="BI36" s="493">
        <f>IF(ISTEXT(График!CH37),График!CH37,IF(График!CH37&gt;'Ночные Часы'!$B$2,График!CH37-'Ночные Часы'!$B$2,0))</f>
        <v>0</v>
      </c>
      <c r="BJ36" s="493" t="str">
        <f>IF(ISTEXT(График!CK37),График!CK37,IF(График!CK37&gt;'Ночные Часы'!$B$2,График!CK37-'Ночные Часы'!$B$2,0))</f>
        <v>В</v>
      </c>
      <c r="BK36" s="493">
        <f>IF(ISTEXT(График!CN37),График!CN37,IF(График!CN37&gt;'Ночные Часы'!$B$2,График!CN37-'Ночные Часы'!$B$2,0))</f>
        <v>0</v>
      </c>
      <c r="BL36" s="493">
        <f>IF(ISTEXT(График!CQ37),График!CQ37,IF(График!CQ37&gt;'Ночные Часы'!$B$2,График!CQ37-'Ночные Часы'!$B$2,0))</f>
        <v>0</v>
      </c>
      <c r="BM36" s="493">
        <f>IF(ISTEXT(График!CT37),График!CT37,IF(График!CT37&gt;'Ночные Часы'!$B$2,График!CT37-'Ночные Часы'!$B$2,0))</f>
        <v>0</v>
      </c>
    </row>
    <row r="37" spans="1:65" x14ac:dyDescent="0.25">
      <c r="A37" s="8">
        <f>VLOOKUP(B37,'Список КК'!$M$2:$N$377,2,TRUE)</f>
        <v>2698</v>
      </c>
      <c r="B37" s="9" t="str">
        <f>График!C38</f>
        <v>Фокина Юлия Анатольевна</v>
      </c>
      <c r="C37" s="493">
        <f t="shared" si="5"/>
        <v>0</v>
      </c>
      <c r="D37" s="493">
        <f t="shared" si="6"/>
        <v>0</v>
      </c>
      <c r="E37" s="493">
        <f t="shared" si="7"/>
        <v>0</v>
      </c>
      <c r="F37" s="493">
        <f t="shared" si="8"/>
        <v>0</v>
      </c>
      <c r="G37" s="493">
        <f t="shared" si="9"/>
        <v>0</v>
      </c>
      <c r="H37" s="493">
        <f t="shared" si="10"/>
        <v>0</v>
      </c>
      <c r="I37" s="493">
        <f t="shared" si="11"/>
        <v>0</v>
      </c>
      <c r="J37" s="493">
        <f t="shared" si="12"/>
        <v>8.3333333333333329E-2</v>
      </c>
      <c r="K37" s="493">
        <f t="shared" si="13"/>
        <v>0</v>
      </c>
      <c r="L37" s="493">
        <f t="shared" si="14"/>
        <v>0</v>
      </c>
      <c r="M37" s="493">
        <f t="shared" si="15"/>
        <v>0</v>
      </c>
      <c r="N37" s="493">
        <f t="shared" si="16"/>
        <v>0</v>
      </c>
      <c r="O37" s="493">
        <f t="shared" si="17"/>
        <v>0</v>
      </c>
      <c r="P37" s="493">
        <f t="shared" si="18"/>
        <v>0</v>
      </c>
      <c r="Q37" s="493">
        <f t="shared" si="19"/>
        <v>0</v>
      </c>
      <c r="R37" s="493">
        <f t="shared" si="20"/>
        <v>0</v>
      </c>
      <c r="S37" s="493">
        <f t="shared" si="21"/>
        <v>0</v>
      </c>
      <c r="T37" s="493">
        <f t="shared" si="22"/>
        <v>8.3333333333333329E-2</v>
      </c>
      <c r="U37" s="493">
        <f t="shared" si="23"/>
        <v>0</v>
      </c>
      <c r="V37" s="493">
        <f t="shared" si="24"/>
        <v>0.125</v>
      </c>
      <c r="W37" s="493">
        <f t="shared" si="25"/>
        <v>0</v>
      </c>
      <c r="X37" s="493">
        <f t="shared" si="26"/>
        <v>0</v>
      </c>
      <c r="Y37" s="493">
        <f t="shared" si="27"/>
        <v>0</v>
      </c>
      <c r="Z37" s="493">
        <f t="shared" si="28"/>
        <v>0</v>
      </c>
      <c r="AA37" s="493">
        <f t="shared" si="29"/>
        <v>0</v>
      </c>
      <c r="AB37" s="493">
        <f t="shared" si="30"/>
        <v>0</v>
      </c>
      <c r="AC37" s="493">
        <f t="shared" si="31"/>
        <v>0</v>
      </c>
      <c r="AD37" s="493">
        <f t="shared" si="32"/>
        <v>0</v>
      </c>
      <c r="AE37" s="493">
        <f t="shared" si="33"/>
        <v>0</v>
      </c>
      <c r="AF37" s="493">
        <f t="shared" si="34"/>
        <v>0</v>
      </c>
      <c r="AG37" s="493">
        <f t="shared" si="35"/>
        <v>0</v>
      </c>
      <c r="AH37" s="494">
        <f t="shared" si="36"/>
        <v>0.29166666666666663</v>
      </c>
      <c r="AI37" s="493" t="str">
        <f>IF(ISTEXT(График!H38),График!H38,IF(График!H38&gt;'Ночные Часы'!$B$2,График!H38-'Ночные Часы'!$B$2,0))</f>
        <v>В</v>
      </c>
      <c r="AJ37" s="493">
        <f>IF(ISTEXT(График!K38),График!K38,IF(График!K38&gt;'Ночные Часы'!$B$2,График!K38-'Ночные Часы'!$B$2,0))</f>
        <v>0</v>
      </c>
      <c r="AK37" s="493">
        <f>IF(ISTEXT(График!N38),График!N38,IF(График!N38&gt;'Ночные Часы'!$B$2,График!N38-'Ночные Часы'!$B$2,0))</f>
        <v>0</v>
      </c>
      <c r="AL37" s="493" t="str">
        <f>IF(ISTEXT(График!Q38),График!Q38,IF(График!Q38&gt;'Ночные Часы'!$B$2,График!Q38-'Ночные Часы'!$B$2,0))</f>
        <v>В</v>
      </c>
      <c r="AM37" s="493" t="str">
        <f>IF(ISTEXT(График!T38),График!T38,IF(График!T38&gt;'Ночные Часы'!$B$2,График!T38-'Ночные Часы'!$B$2,0))</f>
        <v>В</v>
      </c>
      <c r="AN37" s="493">
        <f>IF(ISTEXT(График!W38),График!W38,IF(График!W38&gt;'Ночные Часы'!$B$2,График!W38-'Ночные Часы'!$B$2,0))</f>
        <v>0</v>
      </c>
      <c r="AO37" s="493">
        <f>IF(ISTEXT(График!Z38),График!Z38,IF(График!Z38&gt;'Ночные Часы'!$B$2,График!Z38-'Ночные Часы'!$B$2,0))</f>
        <v>0</v>
      </c>
      <c r="AP37" s="493">
        <f>IF(ISTEXT(График!AC38),График!AC38,IF(График!AC38&gt;'Ночные Часы'!$B$2,График!AC38-'Ночные Часы'!$B$2,0))</f>
        <v>8.333333333333337E-2</v>
      </c>
      <c r="AQ37" s="493">
        <f>IF(ISTEXT(График!AF38),График!AF38,IF(График!AF38&gt;'Ночные Часы'!$B$2,График!AF38-'Ночные Часы'!$B$2,0))</f>
        <v>0</v>
      </c>
      <c r="AR37" s="493" t="str">
        <f>IF(ISTEXT(График!AI38),График!AI38,IF(График!AI38&gt;'Ночные Часы'!$B$2,График!AI38-'Ночные Часы'!$B$2,0))</f>
        <v>В</v>
      </c>
      <c r="AS37" s="493">
        <f>IF(ISTEXT(График!AL38),График!AL38,IF(График!AL38&gt;'Ночные Часы'!$B$2,График!AL38-'Ночные Часы'!$B$2,0))</f>
        <v>0</v>
      </c>
      <c r="AT37" s="493">
        <f>IF(ISTEXT(График!AO38),График!AO38,IF(График!AO38&gt;'Ночные Часы'!$B$2,График!AO38-'Ночные Часы'!$B$2,0))</f>
        <v>0</v>
      </c>
      <c r="AU37" s="493">
        <f>IF(ISTEXT(График!AR38),График!AR38,IF(График!AR38&gt;'Ночные Часы'!$B$2,График!AR38-'Ночные Часы'!$B$2,0))</f>
        <v>0</v>
      </c>
      <c r="AV37" s="493">
        <f>IF(ISTEXT(График!AU38),График!AU38,IF(График!AU38&gt;'Ночные Часы'!$B$2,График!AU38-'Ночные Часы'!$B$2,0))</f>
        <v>0</v>
      </c>
      <c r="AW37" s="493">
        <f>IF(ISTEXT(График!AX38),График!AX38,IF(График!AX38&gt;'Ночные Часы'!$B$2,График!AX38-'Ночные Часы'!$B$2,0))</f>
        <v>0</v>
      </c>
      <c r="AX37" s="493" t="str">
        <f>IF(ISTEXT(График!BA38),График!BA38,IF(График!BA38&gt;'Ночные Часы'!$B$2,График!BA38-'Ночные Часы'!$B$2,0))</f>
        <v>В</v>
      </c>
      <c r="AY37" s="493" t="str">
        <f>IF(ISTEXT(График!BD38),График!BD38,IF(График!BD38&gt;'Ночные Часы'!$B$2,График!BD38-'Ночные Часы'!$B$2,0))</f>
        <v>В</v>
      </c>
      <c r="AZ37" s="493">
        <f>IF(ISTEXT(График!BG38),График!BG38,IF(График!BG38&gt;'Ночные Часы'!$B$2,График!BG38-'Ночные Часы'!$B$2,0))</f>
        <v>8.333333333333337E-2</v>
      </c>
      <c r="BA37" s="493" t="str">
        <f>IF(ISTEXT(График!BJ38),График!BJ38,IF(График!BJ38&gt;'Ночные Часы'!$B$2,График!BJ38-'Ночные Часы'!$B$2,0))</f>
        <v>В</v>
      </c>
      <c r="BB37" s="493">
        <f>IF(ISTEXT(График!BM38),График!BM38,IF(График!BM38&gt;'Ночные Часы'!$B$2,График!BM38-'Ночные Часы'!$B$2,0))</f>
        <v>0.10416666666666663</v>
      </c>
      <c r="BC37" s="493" t="str">
        <f>IF(ISTEXT(График!BP38),График!BP38,IF(График!BP38&gt;'Ночные Часы'!$B$2,График!BP38-'Ночные Часы'!$B$2,0))</f>
        <v>В</v>
      </c>
      <c r="BD37" s="493" t="str">
        <f>IF(ISTEXT(График!BS38),График!BS38,IF(График!BS38&gt;'Ночные Часы'!$B$2,График!BS38-'Ночные Часы'!$B$2,0))</f>
        <v>В</v>
      </c>
      <c r="BE37" s="493">
        <f>IF(ISTEXT(График!BV38),График!BV38,IF(График!BV38&gt;'Ночные Часы'!$B$2,График!BV38-'Ночные Часы'!$B$2,0))</f>
        <v>0</v>
      </c>
      <c r="BF37" s="493">
        <f>IF(ISTEXT(График!BY38),График!BY38,IF(График!BY38&gt;'Ночные Часы'!$B$2,График!BY38-'Ночные Часы'!$B$2,0))</f>
        <v>0</v>
      </c>
      <c r="BG37" s="493">
        <f>IF(ISTEXT(График!CB38),График!CB38,IF(График!CB38&gt;'Ночные Часы'!$B$2,График!CB38-'Ночные Часы'!$B$2,0))</f>
        <v>0</v>
      </c>
      <c r="BH37" s="493">
        <f>IF(ISTEXT(График!CE38),График!CE38,IF(График!CE38&gt;'Ночные Часы'!$B$2,График!CE38-'Ночные Часы'!$B$2,0))</f>
        <v>0</v>
      </c>
      <c r="BI37" s="493" t="str">
        <f>IF(ISTEXT(График!CH38),График!CH38,IF(График!CH38&gt;'Ночные Часы'!$B$2,График!CH38-'Ночные Часы'!$B$2,0))</f>
        <v>В</v>
      </c>
      <c r="BJ37" s="493" t="str">
        <f>IF(ISTEXT(График!CK38),График!CK38,IF(График!CK38&gt;'Ночные Часы'!$B$2,График!CK38-'Ночные Часы'!$B$2,0))</f>
        <v>В</v>
      </c>
      <c r="BK37" s="493">
        <f>IF(ISTEXT(График!CN38),График!CN38,IF(График!CN38&gt;'Ночные Часы'!$B$2,График!CN38-'Ночные Часы'!$B$2,0))</f>
        <v>0</v>
      </c>
      <c r="BL37" s="493">
        <f>IF(ISTEXT(График!CQ38),График!CQ38,IF(График!CQ38&gt;'Ночные Часы'!$B$2,График!CQ38-'Ночные Часы'!$B$2,0))</f>
        <v>0</v>
      </c>
      <c r="BM37" s="493">
        <f>IF(ISTEXT(График!CT38),График!CT38,IF(График!CT38&gt;'Ночные Часы'!$B$2,График!CT38-'Ночные Часы'!$B$2,0))</f>
        <v>0</v>
      </c>
    </row>
    <row r="38" spans="1:65" x14ac:dyDescent="0.25">
      <c r="A38" s="8">
        <f>VLOOKUP(B38,'Список КК'!$M$2:$N$377,2,TRUE)</f>
        <v>22635</v>
      </c>
      <c r="B38" s="9" t="str">
        <f>График!C39</f>
        <v>Фролов Дмитрий Александрович</v>
      </c>
      <c r="C38" s="493">
        <f t="shared" si="5"/>
        <v>0</v>
      </c>
      <c r="D38" s="493">
        <f t="shared" si="6"/>
        <v>0</v>
      </c>
      <c r="E38" s="493">
        <f t="shared" si="7"/>
        <v>0</v>
      </c>
      <c r="F38" s="493">
        <f t="shared" si="8"/>
        <v>0</v>
      </c>
      <c r="G38" s="493">
        <f t="shared" si="9"/>
        <v>0</v>
      </c>
      <c r="H38" s="493">
        <f t="shared" si="10"/>
        <v>8.3333333333333329E-2</v>
      </c>
      <c r="I38" s="493">
        <f t="shared" si="11"/>
        <v>0.125</v>
      </c>
      <c r="J38" s="493">
        <f t="shared" si="12"/>
        <v>0</v>
      </c>
      <c r="K38" s="493">
        <f t="shared" si="13"/>
        <v>0</v>
      </c>
      <c r="L38" s="493">
        <f t="shared" si="14"/>
        <v>8.3333333333333329E-2</v>
      </c>
      <c r="M38" s="493">
        <f t="shared" si="15"/>
        <v>0.125</v>
      </c>
      <c r="N38" s="493">
        <f t="shared" si="16"/>
        <v>0</v>
      </c>
      <c r="O38" s="493">
        <f t="shared" si="17"/>
        <v>0</v>
      </c>
      <c r="P38" s="493">
        <f t="shared" si="18"/>
        <v>0</v>
      </c>
      <c r="Q38" s="493">
        <f t="shared" si="19"/>
        <v>0</v>
      </c>
      <c r="R38" s="493">
        <f t="shared" si="20"/>
        <v>0</v>
      </c>
      <c r="S38" s="493">
        <f t="shared" si="21"/>
        <v>0</v>
      </c>
      <c r="T38" s="493">
        <f t="shared" si="22"/>
        <v>0</v>
      </c>
      <c r="U38" s="493">
        <f t="shared" si="23"/>
        <v>0</v>
      </c>
      <c r="V38" s="493">
        <f t="shared" si="24"/>
        <v>8.3333333333333329E-2</v>
      </c>
      <c r="W38" s="493">
        <f t="shared" si="25"/>
        <v>8.3333333333333329E-2</v>
      </c>
      <c r="X38" s="493">
        <f t="shared" si="26"/>
        <v>0</v>
      </c>
      <c r="Y38" s="493">
        <f t="shared" si="27"/>
        <v>0</v>
      </c>
      <c r="Z38" s="493">
        <f t="shared" si="28"/>
        <v>8.3333333333333329E-2</v>
      </c>
      <c r="AA38" s="493">
        <f t="shared" si="29"/>
        <v>0.125</v>
      </c>
      <c r="AB38" s="493">
        <f t="shared" si="30"/>
        <v>0.125</v>
      </c>
      <c r="AC38" s="493">
        <f t="shared" si="31"/>
        <v>0.125</v>
      </c>
      <c r="AD38" s="493">
        <f t="shared" si="32"/>
        <v>0.125</v>
      </c>
      <c r="AE38" s="493">
        <f t="shared" si="33"/>
        <v>0</v>
      </c>
      <c r="AF38" s="493">
        <f t="shared" si="34"/>
        <v>0</v>
      </c>
      <c r="AG38" s="493">
        <f t="shared" si="35"/>
        <v>0</v>
      </c>
      <c r="AH38" s="494">
        <f t="shared" si="36"/>
        <v>1.1666666666666665</v>
      </c>
      <c r="AI38" s="493">
        <f>IF(ISTEXT(График!H39),График!H39,IF(График!H39&gt;'Ночные Часы'!$B$2,График!H39-'Ночные Часы'!$B$2,0))</f>
        <v>0</v>
      </c>
      <c r="AJ38" s="493" t="str">
        <f>IF(ISTEXT(График!K39),График!K39,IF(График!K39&gt;'Ночные Часы'!$B$2,График!K39-'Ночные Часы'!$B$2,0))</f>
        <v>В</v>
      </c>
      <c r="AK38" s="493" t="str">
        <f>IF(ISTEXT(График!N39),График!N39,IF(График!N39&gt;'Ночные Часы'!$B$2,График!N39-'Ночные Часы'!$B$2,0))</f>
        <v>В</v>
      </c>
      <c r="AL38" s="493">
        <f>IF(ISTEXT(График!Q39),График!Q39,IF(График!Q39&gt;'Ночные Часы'!$B$2,График!Q39-'Ночные Часы'!$B$2,0))</f>
        <v>0</v>
      </c>
      <c r="AM38" s="493">
        <f>IF(ISTEXT(График!T39),График!T39,IF(График!T39&gt;'Ночные Часы'!$B$2,График!T39-'Ночные Часы'!$B$2,0))</f>
        <v>0</v>
      </c>
      <c r="AN38" s="493">
        <f>IF(ISTEXT(График!W39),График!W39,IF(График!W39&gt;'Ночные Часы'!$B$2,График!W39-'Ночные Часы'!$B$2,0))</f>
        <v>8.333333333333337E-2</v>
      </c>
      <c r="AO38" s="493">
        <f>IF(ISTEXT(График!Z39),График!Z39,IF(График!Z39&gt;'Ночные Часы'!$B$2,График!Z39-'Ночные Часы'!$B$2,0))</f>
        <v>0.10416666666666663</v>
      </c>
      <c r="AP38" s="493" t="str">
        <f>IF(ISTEXT(График!AC39),График!AC39,IF(График!AC39&gt;'Ночные Часы'!$B$2,График!AC39-'Ночные Часы'!$B$2,0))</f>
        <v>В</v>
      </c>
      <c r="AQ38" s="493" t="str">
        <f>IF(ISTEXT(График!AF39),График!AF39,IF(График!AF39&gt;'Ночные Часы'!$B$2,График!AF39-'Ночные Часы'!$B$2,0))</f>
        <v>В</v>
      </c>
      <c r="AR38" s="493">
        <f>IF(ISTEXT(График!AI39),График!AI39,IF(График!AI39&gt;'Ночные Часы'!$B$2,График!AI39-'Ночные Часы'!$B$2,0))</f>
        <v>8.333333333333337E-2</v>
      </c>
      <c r="AS38" s="493">
        <f>IF(ISTEXT(График!AL39),График!AL39,IF(График!AL39&gt;'Ночные Часы'!$B$2,График!AL39-'Ночные Часы'!$B$2,0))</f>
        <v>0.10416666666666663</v>
      </c>
      <c r="AT38" s="493" t="str">
        <f>IF(ISTEXT(График!AO39),График!AO39,IF(График!AO39&gt;'Ночные Часы'!$B$2,График!AO39-'Ночные Часы'!$B$2,0))</f>
        <v>В</v>
      </c>
      <c r="AU38" s="493" t="str">
        <f>IF(ISTEXT(График!AR39),График!AR39,IF(График!AR39&gt;'Ночные Часы'!$B$2,График!AR39-'Ночные Часы'!$B$2,0))</f>
        <v>В</v>
      </c>
      <c r="AV38" s="493">
        <f>IF(ISTEXT(График!AU39),График!AU39,IF(График!AU39&gt;'Ночные Часы'!$B$2,График!AU39-'Ночные Часы'!$B$2,0))</f>
        <v>0</v>
      </c>
      <c r="AW38" s="493">
        <f>IF(ISTEXT(График!AX39),График!AX39,IF(График!AX39&gt;'Ночные Часы'!$B$2,График!AX39-'Ночные Часы'!$B$2,0))</f>
        <v>0</v>
      </c>
      <c r="AX38" s="493">
        <f>IF(ISTEXT(График!BA39),График!BA39,IF(График!BA39&gt;'Ночные Часы'!$B$2,График!BA39-'Ночные Часы'!$B$2,0))</f>
        <v>0</v>
      </c>
      <c r="AY38" s="493">
        <f>IF(ISTEXT(График!BD39),График!BD39,IF(График!BD39&gt;'Ночные Часы'!$B$2,График!BD39-'Ночные Часы'!$B$2,0))</f>
        <v>0</v>
      </c>
      <c r="AZ38" s="493" t="str">
        <f>IF(ISTEXT(График!BG39),График!BG39,IF(График!BG39&gt;'Ночные Часы'!$B$2,График!BG39-'Ночные Часы'!$B$2,0))</f>
        <v>В</v>
      </c>
      <c r="BA38" s="493">
        <f>IF(ISTEXT(График!BJ39),График!BJ39,IF(График!BJ39&gt;'Ночные Часы'!$B$2,График!BJ39-'Ночные Часы'!$B$2,0))</f>
        <v>0</v>
      </c>
      <c r="BB38" s="493">
        <f>IF(ISTEXT(График!BM39),График!BM39,IF(График!BM39&gt;'Ночные Часы'!$B$2,График!BM39-'Ночные Часы'!$B$2,0))</f>
        <v>8.333333333333337E-2</v>
      </c>
      <c r="BC38" s="493">
        <f>IF(ISTEXT(График!BP39),График!BP39,IF(График!BP39&gt;'Ночные Часы'!$B$2,График!BP39-'Ночные Часы'!$B$2,0))</f>
        <v>8.333333333333337E-2</v>
      </c>
      <c r="BD38" s="493" t="str">
        <f>IF(ISTEXT(График!BS39),График!BS39,IF(График!BS39&gt;'Ночные Часы'!$B$2,График!BS39-'Ночные Часы'!$B$2,0))</f>
        <v>В</v>
      </c>
      <c r="BE38" s="493" t="str">
        <f>IF(ISTEXT(График!BV39),График!BV39,IF(График!BV39&gt;'Ночные Часы'!$B$2,График!BV39-'Ночные Часы'!$B$2,0))</f>
        <v>В</v>
      </c>
      <c r="BF38" s="493">
        <f>IF(ISTEXT(График!BY39),График!BY39,IF(График!BY39&gt;'Ночные Часы'!$B$2,График!BY39-'Ночные Часы'!$B$2,0))</f>
        <v>8.333333333333337E-2</v>
      </c>
      <c r="BG38" s="493">
        <f>IF(ISTEXT(График!CB39),График!CB39,IF(График!CB39&gt;'Ночные Часы'!$B$2,График!CB39-'Ночные Часы'!$B$2,0))</f>
        <v>0.10416666666666663</v>
      </c>
      <c r="BH38" s="493">
        <f>IF(ISTEXT(График!CE39),График!CE39,IF(График!CE39&gt;'Ночные Часы'!$B$2,График!CE39-'Ночные Часы'!$B$2,0))</f>
        <v>0.10416666666666663</v>
      </c>
      <c r="BI38" s="493">
        <f>IF(ISTEXT(График!CH39),График!CH39,IF(График!CH39&gt;'Ночные Часы'!$B$2,График!CH39-'Ночные Часы'!$B$2,0))</f>
        <v>0.10416666666666663</v>
      </c>
      <c r="BJ38" s="493">
        <f>IF(ISTEXT(График!CK39),График!CK39,IF(График!CK39&gt;'Ночные Часы'!$B$2,График!CK39-'Ночные Часы'!$B$2,0))</f>
        <v>0.10416666666666663</v>
      </c>
      <c r="BK38" s="493" t="str">
        <f>IF(ISTEXT(График!CN39),График!CN39,IF(График!CN39&gt;'Ночные Часы'!$B$2,График!CN39-'Ночные Часы'!$B$2,0))</f>
        <v>В</v>
      </c>
      <c r="BL38" s="493" t="str">
        <f>IF(ISTEXT(График!CQ39),График!CQ39,IF(График!CQ39&gt;'Ночные Часы'!$B$2,График!CQ39-'Ночные Часы'!$B$2,0))</f>
        <v>В</v>
      </c>
      <c r="BM38" s="493">
        <f>IF(ISTEXT(График!CT39),График!CT39,IF(График!CT39&gt;'Ночные Часы'!$B$2,График!CT39-'Ночные Часы'!$B$2,0))</f>
        <v>0</v>
      </c>
    </row>
    <row r="39" spans="1:65" x14ac:dyDescent="0.25">
      <c r="A39" s="8">
        <f>VLOOKUP(B39,'Список КК'!$M$2:$N$377,2,TRUE)</f>
        <v>14210</v>
      </c>
      <c r="B39" s="9" t="str">
        <f>График!C40</f>
        <v>Хмара Екатерина Юрьевна</v>
      </c>
      <c r="C39" s="493">
        <f t="shared" si="5"/>
        <v>0</v>
      </c>
      <c r="D39" s="493">
        <f t="shared" si="6"/>
        <v>0</v>
      </c>
      <c r="E39" s="493">
        <f t="shared" si="7"/>
        <v>0</v>
      </c>
      <c r="F39" s="493">
        <f t="shared" si="8"/>
        <v>0</v>
      </c>
      <c r="G39" s="493">
        <f t="shared" si="9"/>
        <v>0</v>
      </c>
      <c r="H39" s="493">
        <f t="shared" si="10"/>
        <v>0</v>
      </c>
      <c r="I39" s="493">
        <f t="shared" si="11"/>
        <v>0</v>
      </c>
      <c r="J39" s="493">
        <f t="shared" si="12"/>
        <v>0</v>
      </c>
      <c r="K39" s="493">
        <f t="shared" si="13"/>
        <v>0</v>
      </c>
      <c r="L39" s="493">
        <f t="shared" si="14"/>
        <v>0</v>
      </c>
      <c r="M39" s="493">
        <f t="shared" si="15"/>
        <v>0</v>
      </c>
      <c r="N39" s="493">
        <f t="shared" si="16"/>
        <v>0</v>
      </c>
      <c r="O39" s="493">
        <f t="shared" si="17"/>
        <v>0</v>
      </c>
      <c r="P39" s="493">
        <f t="shared" si="18"/>
        <v>0</v>
      </c>
      <c r="Q39" s="493">
        <f t="shared" si="19"/>
        <v>0</v>
      </c>
      <c r="R39" s="493">
        <f t="shared" si="20"/>
        <v>0</v>
      </c>
      <c r="S39" s="493">
        <f t="shared" si="21"/>
        <v>0</v>
      </c>
      <c r="T39" s="493">
        <f t="shared" si="22"/>
        <v>0</v>
      </c>
      <c r="U39" s="493">
        <f t="shared" si="23"/>
        <v>0</v>
      </c>
      <c r="V39" s="493">
        <f t="shared" si="24"/>
        <v>0</v>
      </c>
      <c r="W39" s="493">
        <f t="shared" si="25"/>
        <v>0</v>
      </c>
      <c r="X39" s="493">
        <f t="shared" si="26"/>
        <v>0</v>
      </c>
      <c r="Y39" s="493">
        <f t="shared" si="27"/>
        <v>0</v>
      </c>
      <c r="Z39" s="493">
        <f t="shared" si="28"/>
        <v>0</v>
      </c>
      <c r="AA39" s="493">
        <f t="shared" si="29"/>
        <v>0</v>
      </c>
      <c r="AB39" s="493">
        <f t="shared" si="30"/>
        <v>0</v>
      </c>
      <c r="AC39" s="493">
        <f t="shared" si="31"/>
        <v>0</v>
      </c>
      <c r="AD39" s="493">
        <f t="shared" si="32"/>
        <v>0</v>
      </c>
      <c r="AE39" s="493">
        <f t="shared" si="33"/>
        <v>0</v>
      </c>
      <c r="AF39" s="493">
        <f t="shared" si="34"/>
        <v>0</v>
      </c>
      <c r="AG39" s="493">
        <f t="shared" si="35"/>
        <v>0</v>
      </c>
      <c r="AH39" s="494">
        <f t="shared" si="36"/>
        <v>0</v>
      </c>
      <c r="AI39" s="493" t="str">
        <f>IF(ISTEXT(График!H40),График!H40,IF(График!H40&gt;'Ночные Часы'!$B$2,График!H40-'Ночные Часы'!$B$2,0))</f>
        <v>В</v>
      </c>
      <c r="AJ39" s="493" t="str">
        <f>IF(ISTEXT(График!K40),График!K40,IF(График!K40&gt;'Ночные Часы'!$B$2,График!K40-'Ночные Часы'!$B$2,0))</f>
        <v>В</v>
      </c>
      <c r="AK39" s="493">
        <f>IF(ISTEXT(График!N40),График!N40,IF(График!N40&gt;'Ночные Часы'!$B$2,График!N40-'Ночные Часы'!$B$2,0))</f>
        <v>0</v>
      </c>
      <c r="AL39" s="493">
        <f>IF(ISTEXT(График!Q40),График!Q40,IF(График!Q40&gt;'Ночные Часы'!$B$2,График!Q40-'Ночные Часы'!$B$2,0))</f>
        <v>0</v>
      </c>
      <c r="AM39" s="493">
        <f>IF(ISTEXT(График!T40),График!T40,IF(График!T40&gt;'Ночные Часы'!$B$2,График!T40-'Ночные Часы'!$B$2,0))</f>
        <v>0</v>
      </c>
      <c r="AN39" s="493">
        <f>IF(ISTEXT(График!W40),График!W40,IF(График!W40&gt;'Ночные Часы'!$B$2,График!W40-'Ночные Часы'!$B$2,0))</f>
        <v>0</v>
      </c>
      <c r="AO39" s="493">
        <f>IF(ISTEXT(График!Z40),График!Z40,IF(График!Z40&gt;'Ночные Часы'!$B$2,График!Z40-'Ночные Часы'!$B$2,0))</f>
        <v>0</v>
      </c>
      <c r="AP39" s="493" t="str">
        <f>IF(ISTEXT(График!AC40),График!AC40,IF(График!AC40&gt;'Ночные Часы'!$B$2,График!AC40-'Ночные Часы'!$B$2,0))</f>
        <v>В</v>
      </c>
      <c r="AQ39" s="493" t="str">
        <f>IF(ISTEXT(График!AF40),График!AF40,IF(График!AF40&gt;'Ночные Часы'!$B$2,График!AF40-'Ночные Часы'!$B$2,0))</f>
        <v>В</v>
      </c>
      <c r="AR39" s="493">
        <f>IF(ISTEXT(График!AI40),График!AI40,IF(График!AI40&gt;'Ночные Часы'!$B$2,График!AI40-'Ночные Часы'!$B$2,0))</f>
        <v>0</v>
      </c>
      <c r="AS39" s="493">
        <f>IF(ISTEXT(График!AL40),График!AL40,IF(График!AL40&gt;'Ночные Часы'!$B$2,График!AL40-'Ночные Часы'!$B$2,0))</f>
        <v>0</v>
      </c>
      <c r="AT39" s="493">
        <f>IF(ISTEXT(График!AO40),График!AO40,IF(График!AO40&gt;'Ночные Часы'!$B$2,График!AO40-'Ночные Часы'!$B$2,0))</f>
        <v>0</v>
      </c>
      <c r="AU39" s="493">
        <f>IF(ISTEXT(График!AR40),График!AR40,IF(График!AR40&gt;'Ночные Часы'!$B$2,График!AR40-'Ночные Часы'!$B$2,0))</f>
        <v>0</v>
      </c>
      <c r="AV39" s="493">
        <f>IF(ISTEXT(График!AU40),График!AU40,IF(График!AU40&gt;'Ночные Часы'!$B$2,График!AU40-'Ночные Часы'!$B$2,0))</f>
        <v>0</v>
      </c>
      <c r="AW39" s="493" t="str">
        <f>IF(ISTEXT(График!AX40),График!AX40,IF(График!AX40&gt;'Ночные Часы'!$B$2,График!AX40-'Ночные Часы'!$B$2,0))</f>
        <v>В</v>
      </c>
      <c r="AX39" s="493" t="str">
        <f>IF(ISTEXT(График!BA40),График!BA40,IF(График!BA40&gt;'Ночные Часы'!$B$2,График!BA40-'Ночные Часы'!$B$2,0))</f>
        <v>В</v>
      </c>
      <c r="AY39" s="493">
        <f>IF(ISTEXT(График!BD40),График!BD40,IF(График!BD40&gt;'Ночные Часы'!$B$2,График!BD40-'Ночные Часы'!$B$2,0))</f>
        <v>0</v>
      </c>
      <c r="AZ39" s="493">
        <f>IF(ISTEXT(График!BG40),График!BG40,IF(График!BG40&gt;'Ночные Часы'!$B$2,График!BG40-'Ночные Часы'!$B$2,0))</f>
        <v>0</v>
      </c>
      <c r="BA39" s="493">
        <f>IF(ISTEXT(График!BJ40),График!BJ40,IF(График!BJ40&gt;'Ночные Часы'!$B$2,График!BJ40-'Ночные Часы'!$B$2,0))</f>
        <v>0</v>
      </c>
      <c r="BB39" s="493">
        <f>IF(ISTEXT(График!BM40),График!BM40,IF(График!BM40&gt;'Ночные Часы'!$B$2,График!BM40-'Ночные Часы'!$B$2,0))</f>
        <v>0</v>
      </c>
      <c r="BC39" s="493">
        <f>IF(ISTEXT(График!BP40),График!BP40,IF(График!BP40&gt;'Ночные Часы'!$B$2,График!BP40-'Ночные Часы'!$B$2,0))</f>
        <v>0</v>
      </c>
      <c r="BD39" s="493" t="str">
        <f>IF(ISTEXT(График!BS40),График!BS40,IF(График!BS40&gt;'Ночные Часы'!$B$2,График!BS40-'Ночные Часы'!$B$2,0))</f>
        <v>В</v>
      </c>
      <c r="BE39" s="493" t="str">
        <f>IF(ISTEXT(График!BV40),График!BV40,IF(График!BV40&gt;'Ночные Часы'!$B$2,График!BV40-'Ночные Часы'!$B$2,0))</f>
        <v>В</v>
      </c>
      <c r="BF39" s="493">
        <f>IF(ISTEXT(График!BY40),График!BY40,IF(График!BY40&gt;'Ночные Часы'!$B$2,График!BY40-'Ночные Часы'!$B$2,0))</f>
        <v>0</v>
      </c>
      <c r="BG39" s="493">
        <f>IF(ISTEXT(График!CB40),График!CB40,IF(График!CB40&gt;'Ночные Часы'!$B$2,График!CB40-'Ночные Часы'!$B$2,0))</f>
        <v>0</v>
      </c>
      <c r="BH39" s="493">
        <f>IF(ISTEXT(График!CE40),График!CE40,IF(График!CE40&gt;'Ночные Часы'!$B$2,График!CE40-'Ночные Часы'!$B$2,0))</f>
        <v>0</v>
      </c>
      <c r="BI39" s="493">
        <f>IF(ISTEXT(График!CH40),График!CH40,IF(График!CH40&gt;'Ночные Часы'!$B$2,График!CH40-'Ночные Часы'!$B$2,0))</f>
        <v>0</v>
      </c>
      <c r="BJ39" s="493" t="str">
        <f>IF(ISTEXT(График!CK40),График!CK40,IF(График!CK40&gt;'Ночные Часы'!$B$2,График!CK40-'Ночные Часы'!$B$2,0))</f>
        <v>В</v>
      </c>
      <c r="BK39" s="493" t="str">
        <f>IF(ISTEXT(График!CN40),График!CN40,IF(График!CN40&gt;'Ночные Часы'!$B$2,График!CN40-'Ночные Часы'!$B$2,0))</f>
        <v>В</v>
      </c>
      <c r="BL39" s="493" t="str">
        <f>IF(ISTEXT(График!CQ40),График!CQ40,IF(График!CQ40&gt;'Ночные Часы'!$B$2,График!CQ40-'Ночные Часы'!$B$2,0))</f>
        <v>В</v>
      </c>
      <c r="BM39" s="493">
        <f>IF(ISTEXT(График!CT40),График!CT40,IF(График!CT40&gt;'Ночные Часы'!$B$2,График!CT40-'Ночные Часы'!$B$2,0))</f>
        <v>0</v>
      </c>
    </row>
    <row r="40" spans="1:65" x14ac:dyDescent="0.25">
      <c r="A40" s="8">
        <f>VLOOKUP(B40,'Список КК'!$M$2:$N$377,2,TRUE)</f>
        <v>38744</v>
      </c>
      <c r="B40" s="9" t="str">
        <f>График!C41</f>
        <v>Чемазокова Марина Хусеновна</v>
      </c>
      <c r="C40" s="493">
        <f t="shared" si="5"/>
        <v>0</v>
      </c>
      <c r="D40" s="493">
        <f t="shared" si="6"/>
        <v>0</v>
      </c>
      <c r="E40" s="493">
        <f t="shared" si="7"/>
        <v>0</v>
      </c>
      <c r="F40" s="493">
        <f t="shared" si="8"/>
        <v>0</v>
      </c>
      <c r="G40" s="493">
        <f t="shared" si="9"/>
        <v>0</v>
      </c>
      <c r="H40" s="493">
        <f t="shared" si="10"/>
        <v>0</v>
      </c>
      <c r="I40" s="493">
        <f t="shared" si="11"/>
        <v>0</v>
      </c>
      <c r="J40" s="493">
        <f t="shared" si="12"/>
        <v>0.125</v>
      </c>
      <c r="K40" s="493">
        <f t="shared" si="13"/>
        <v>0.125</v>
      </c>
      <c r="L40" s="493">
        <f t="shared" si="14"/>
        <v>0.125</v>
      </c>
      <c r="M40" s="493">
        <f t="shared" si="15"/>
        <v>0</v>
      </c>
      <c r="N40" s="493">
        <f t="shared" si="16"/>
        <v>0</v>
      </c>
      <c r="O40" s="493">
        <f t="shared" si="17"/>
        <v>0</v>
      </c>
      <c r="P40" s="493">
        <f t="shared" si="18"/>
        <v>0</v>
      </c>
      <c r="Q40" s="493">
        <f t="shared" si="19"/>
        <v>0</v>
      </c>
      <c r="R40" s="493">
        <f t="shared" si="20"/>
        <v>0</v>
      </c>
      <c r="S40" s="493">
        <f t="shared" si="21"/>
        <v>0</v>
      </c>
      <c r="T40" s="493">
        <f t="shared" si="22"/>
        <v>0</v>
      </c>
      <c r="U40" s="493">
        <f t="shared" si="23"/>
        <v>0.125</v>
      </c>
      <c r="V40" s="493">
        <f t="shared" si="24"/>
        <v>0.125</v>
      </c>
      <c r="W40" s="493">
        <f t="shared" si="25"/>
        <v>0.125</v>
      </c>
      <c r="X40" s="493">
        <f t="shared" si="26"/>
        <v>0</v>
      </c>
      <c r="Y40" s="493">
        <f t="shared" si="27"/>
        <v>0</v>
      </c>
      <c r="Z40" s="493">
        <f t="shared" si="28"/>
        <v>0</v>
      </c>
      <c r="AA40" s="493">
        <f t="shared" si="29"/>
        <v>0</v>
      </c>
      <c r="AB40" s="493">
        <f t="shared" si="30"/>
        <v>0</v>
      </c>
      <c r="AC40" s="493">
        <f t="shared" si="31"/>
        <v>0.125</v>
      </c>
      <c r="AD40" s="493">
        <f t="shared" si="32"/>
        <v>0.125</v>
      </c>
      <c r="AE40" s="493">
        <f t="shared" si="33"/>
        <v>0</v>
      </c>
      <c r="AF40" s="493">
        <f t="shared" si="34"/>
        <v>0</v>
      </c>
      <c r="AG40" s="493">
        <f t="shared" si="35"/>
        <v>0</v>
      </c>
      <c r="AH40" s="494">
        <f t="shared" si="36"/>
        <v>1</v>
      </c>
      <c r="AI40" s="493">
        <f>IF(ISTEXT(График!H41),График!H41,IF(График!H41&gt;'Ночные Часы'!$B$2,График!H41-'Ночные Часы'!$B$2,0))</f>
        <v>0</v>
      </c>
      <c r="AJ40" s="493">
        <f>IF(ISTEXT(График!K41),График!K41,IF(График!K41&gt;'Ночные Часы'!$B$2,График!K41-'Ночные Часы'!$B$2,0))</f>
        <v>0</v>
      </c>
      <c r="AK40" s="493">
        <f>IF(ISTEXT(График!N41),График!N41,IF(График!N41&gt;'Ночные Часы'!$B$2,График!N41-'Ночные Часы'!$B$2,0))</f>
        <v>0</v>
      </c>
      <c r="AL40" s="493" t="str">
        <f>IF(ISTEXT(График!Q41),График!Q41,IF(График!Q41&gt;'Ночные Часы'!$B$2,График!Q41-'Ночные Часы'!$B$2,0))</f>
        <v>В</v>
      </c>
      <c r="AM40" s="493" t="str">
        <f>IF(ISTEXT(График!T41),График!T41,IF(График!T41&gt;'Ночные Часы'!$B$2,График!T41-'Ночные Часы'!$B$2,0))</f>
        <v>В</v>
      </c>
      <c r="AN40" s="493">
        <f>IF(ISTEXT(График!W41),График!W41,IF(График!W41&gt;'Ночные Часы'!$B$2,График!W41-'Ночные Часы'!$B$2,0))</f>
        <v>0</v>
      </c>
      <c r="AO40" s="493">
        <f>IF(ISTEXT(График!Z41),График!Z41,IF(График!Z41&gt;'Ночные Часы'!$B$2,График!Z41-'Ночные Часы'!$B$2,0))</f>
        <v>0</v>
      </c>
      <c r="AP40" s="493">
        <f>IF(ISTEXT(График!AC41),График!AC41,IF(График!AC41&gt;'Ночные Часы'!$B$2,График!AC41-'Ночные Часы'!$B$2,0))</f>
        <v>0.10416666666666663</v>
      </c>
      <c r="AQ40" s="493">
        <f>IF(ISTEXT(График!AF41),График!AF41,IF(График!AF41&gt;'Ночные Часы'!$B$2,График!AF41-'Ночные Часы'!$B$2,0))</f>
        <v>0.10416666666666663</v>
      </c>
      <c r="AR40" s="493">
        <f>IF(ISTEXT(График!AI41),График!AI41,IF(График!AI41&gt;'Ночные Часы'!$B$2,График!AI41-'Ночные Часы'!$B$2,0))</f>
        <v>0.10416666666666663</v>
      </c>
      <c r="AS40" s="493" t="str">
        <f>IF(ISTEXT(График!AL41),График!AL41,IF(График!AL41&gt;'Ночные Часы'!$B$2,График!AL41-'Ночные Часы'!$B$2,0))</f>
        <v>В</v>
      </c>
      <c r="AT40" s="493" t="str">
        <f>IF(ISTEXT(График!AO41),График!AO41,IF(График!AO41&gt;'Ночные Часы'!$B$2,График!AO41-'Ночные Часы'!$B$2,0))</f>
        <v>В</v>
      </c>
      <c r="AU40" s="493">
        <f>IF(ISTEXT(График!AR41),График!AR41,IF(График!AR41&gt;'Ночные Часы'!$B$2,График!AR41-'Ночные Часы'!$B$2,0))</f>
        <v>0</v>
      </c>
      <c r="AV40" s="493">
        <f>IF(ISTEXT(График!AU41),График!AU41,IF(График!AU41&gt;'Ночные Часы'!$B$2,График!AU41-'Ночные Часы'!$B$2,0))</f>
        <v>0</v>
      </c>
      <c r="AW40" s="493">
        <f>IF(ISTEXT(График!AX41),График!AX41,IF(График!AX41&gt;'Ночные Часы'!$B$2,График!AX41-'Ночные Часы'!$B$2,0))</f>
        <v>0</v>
      </c>
      <c r="AX40" s="493" t="str">
        <f>IF(ISTEXT(График!BA41),График!BA41,IF(График!BA41&gt;'Ночные Часы'!$B$2,График!BA41-'Ночные Часы'!$B$2,0))</f>
        <v>В</v>
      </c>
      <c r="AY40" s="493" t="str">
        <f>IF(ISTEXT(График!BD41),График!BD41,IF(График!BD41&gt;'Ночные Часы'!$B$2,График!BD41-'Ночные Часы'!$B$2,0))</f>
        <v>В</v>
      </c>
      <c r="AZ40" s="493">
        <f>IF(ISTEXT(График!BG41),График!BG41,IF(График!BG41&gt;'Ночные Часы'!$B$2,График!BG41-'Ночные Часы'!$B$2,0))</f>
        <v>0</v>
      </c>
      <c r="BA40" s="493">
        <f>IF(ISTEXT(График!BJ41),График!BJ41,IF(График!BJ41&gt;'Ночные Часы'!$B$2,График!BJ41-'Ночные Часы'!$B$2,0))</f>
        <v>0.10416666666666663</v>
      </c>
      <c r="BB40" s="493">
        <f>IF(ISTEXT(График!BM41),График!BM41,IF(График!BM41&gt;'Ночные Часы'!$B$2,График!BM41-'Ночные Часы'!$B$2,0))</f>
        <v>0.10416666666666663</v>
      </c>
      <c r="BC40" s="493">
        <f>IF(ISTEXT(График!BP41),График!BP41,IF(График!BP41&gt;'Ночные Часы'!$B$2,График!BP41-'Ночные Часы'!$B$2,0))</f>
        <v>0.10416666666666663</v>
      </c>
      <c r="BD40" s="493" t="str">
        <f>IF(ISTEXT(График!BS41),График!BS41,IF(График!BS41&gt;'Ночные Часы'!$B$2,График!BS41-'Ночные Часы'!$B$2,0))</f>
        <v>В</v>
      </c>
      <c r="BE40" s="493" t="str">
        <f>IF(ISTEXT(График!BV41),График!BV41,IF(График!BV41&gt;'Ночные Часы'!$B$2,График!BV41-'Ночные Часы'!$B$2,0))</f>
        <v>В</v>
      </c>
      <c r="BF40" s="493">
        <f>IF(ISTEXT(График!BY41),График!BY41,IF(График!BY41&gt;'Ночные Часы'!$B$2,График!BY41-'Ночные Часы'!$B$2,0))</f>
        <v>0</v>
      </c>
      <c r="BG40" s="493">
        <f>IF(ISTEXT(График!CB41),График!CB41,IF(График!CB41&gt;'Ночные Часы'!$B$2,График!CB41-'Ночные Часы'!$B$2,0))</f>
        <v>0</v>
      </c>
      <c r="BH40" s="493">
        <f>IF(ISTEXT(График!CE41),График!CE41,IF(График!CE41&gt;'Ночные Часы'!$B$2,График!CE41-'Ночные Часы'!$B$2,0))</f>
        <v>0</v>
      </c>
      <c r="BI40" s="493">
        <f>IF(ISTEXT(График!CH41),График!CH41,IF(График!CH41&gt;'Ночные Часы'!$B$2,График!CH41-'Ночные Часы'!$B$2,0))</f>
        <v>0.10416666666666663</v>
      </c>
      <c r="BJ40" s="493">
        <f>IF(ISTEXT(График!CK41),График!CK41,IF(График!CK41&gt;'Ночные Часы'!$B$2,График!CK41-'Ночные Часы'!$B$2,0))</f>
        <v>0.10416666666666663</v>
      </c>
      <c r="BK40" s="493" t="str">
        <f>IF(ISTEXT(График!CN41),График!CN41,IF(График!CN41&gt;'Ночные Часы'!$B$2,График!CN41-'Ночные Часы'!$B$2,0))</f>
        <v>В</v>
      </c>
      <c r="BL40" s="493" t="str">
        <f>IF(ISTEXT(График!CQ41),График!CQ41,IF(График!CQ41&gt;'Ночные Часы'!$B$2,График!CQ41-'Ночные Часы'!$B$2,0))</f>
        <v>В</v>
      </c>
      <c r="BM40" s="493">
        <f>IF(ISTEXT(График!CT41),График!CT41,IF(График!CT41&gt;'Ночные Часы'!$B$2,График!CT41-'Ночные Часы'!$B$2,0))</f>
        <v>0</v>
      </c>
    </row>
    <row r="41" spans="1:65" x14ac:dyDescent="0.25">
      <c r="A41" s="8">
        <f>VLOOKUP(B41,'Список КК'!$M$2:$N$377,2,TRUE)</f>
        <v>1498</v>
      </c>
      <c r="B41" s="9" t="str">
        <f>График!C42</f>
        <v>Шапорова Галина Анатольевна</v>
      </c>
      <c r="C41" s="493">
        <f t="shared" si="5"/>
        <v>0</v>
      </c>
      <c r="D41" s="493">
        <f t="shared" si="6"/>
        <v>0.125</v>
      </c>
      <c r="E41" s="493">
        <f t="shared" si="7"/>
        <v>0.125</v>
      </c>
      <c r="F41" s="493">
        <f t="shared" si="8"/>
        <v>0.125</v>
      </c>
      <c r="G41" s="493">
        <f t="shared" si="9"/>
        <v>0</v>
      </c>
      <c r="H41" s="493">
        <f t="shared" si="10"/>
        <v>0</v>
      </c>
      <c r="I41" s="493">
        <f t="shared" si="11"/>
        <v>0</v>
      </c>
      <c r="J41" s="493">
        <f t="shared" si="12"/>
        <v>0</v>
      </c>
      <c r="K41" s="493">
        <f t="shared" si="13"/>
        <v>0</v>
      </c>
      <c r="L41" s="493">
        <f t="shared" si="14"/>
        <v>0</v>
      </c>
      <c r="M41" s="493">
        <f t="shared" si="15"/>
        <v>0</v>
      </c>
      <c r="N41" s="493">
        <f t="shared" si="16"/>
        <v>0</v>
      </c>
      <c r="O41" s="493">
        <f t="shared" si="17"/>
        <v>0</v>
      </c>
      <c r="P41" s="493">
        <f t="shared" si="18"/>
        <v>0</v>
      </c>
      <c r="Q41" s="493">
        <f t="shared" si="19"/>
        <v>0</v>
      </c>
      <c r="R41" s="493">
        <f t="shared" si="20"/>
        <v>0.125</v>
      </c>
      <c r="S41" s="493">
        <f t="shared" si="21"/>
        <v>0</v>
      </c>
      <c r="T41" s="493">
        <f t="shared" si="22"/>
        <v>0</v>
      </c>
      <c r="U41" s="493">
        <f t="shared" si="23"/>
        <v>0</v>
      </c>
      <c r="V41" s="493">
        <f t="shared" si="24"/>
        <v>0</v>
      </c>
      <c r="W41" s="493">
        <f t="shared" si="25"/>
        <v>0.125</v>
      </c>
      <c r="X41" s="493">
        <f t="shared" si="26"/>
        <v>0.125</v>
      </c>
      <c r="Y41" s="493">
        <f t="shared" si="27"/>
        <v>0</v>
      </c>
      <c r="Z41" s="493">
        <f t="shared" si="28"/>
        <v>0</v>
      </c>
      <c r="AA41" s="493">
        <f t="shared" si="29"/>
        <v>0.125</v>
      </c>
      <c r="AB41" s="493">
        <f t="shared" si="30"/>
        <v>0.125</v>
      </c>
      <c r="AC41" s="493">
        <f t="shared" si="31"/>
        <v>0.125</v>
      </c>
      <c r="AD41" s="493">
        <f t="shared" si="32"/>
        <v>0</v>
      </c>
      <c r="AE41" s="493">
        <f t="shared" si="33"/>
        <v>0</v>
      </c>
      <c r="AF41" s="493">
        <f t="shared" si="34"/>
        <v>0</v>
      </c>
      <c r="AG41" s="493">
        <f t="shared" si="35"/>
        <v>0</v>
      </c>
      <c r="AH41" s="494">
        <f t="shared" si="36"/>
        <v>1.125</v>
      </c>
      <c r="AI41" s="493">
        <f>IF(ISTEXT(График!H42),График!H42,IF(График!H42&gt;'Ночные Часы'!$B$2,График!H42-'Ночные Часы'!$B$2,0))</f>
        <v>0</v>
      </c>
      <c r="AJ41" s="493">
        <f>IF(ISTEXT(График!K42),График!K42,IF(График!K42&gt;'Ночные Часы'!$B$2,График!K42-'Ночные Часы'!$B$2,0))</f>
        <v>0.12500000000000011</v>
      </c>
      <c r="AK41" s="493">
        <f>IF(ISTEXT(График!N42),График!N42,IF(График!N42&gt;'Ночные Часы'!$B$2,График!N42-'Ночные Часы'!$B$2,0))</f>
        <v>0.12500000000000011</v>
      </c>
      <c r="AL41" s="493">
        <f>IF(ISTEXT(График!Q42),График!Q42,IF(График!Q42&gt;'Ночные Часы'!$B$2,График!Q42-'Ночные Часы'!$B$2,0))</f>
        <v>0.12500000000000011</v>
      </c>
      <c r="AM41" s="493" t="str">
        <f>IF(ISTEXT(График!T42),График!T42,IF(График!T42&gt;'Ночные Часы'!$B$2,График!T42-'Ночные Часы'!$B$2,0))</f>
        <v>В</v>
      </c>
      <c r="AN41" s="493" t="str">
        <f>IF(ISTEXT(График!W42),График!W42,IF(График!W42&gt;'Ночные Часы'!$B$2,График!W42-'Ночные Часы'!$B$2,0))</f>
        <v>В</v>
      </c>
      <c r="AO41" s="493">
        <f>IF(ISTEXT(График!Z42),График!Z42,IF(График!Z42&gt;'Ночные Часы'!$B$2,График!Z42-'Ночные Часы'!$B$2,0))</f>
        <v>0</v>
      </c>
      <c r="AP41" s="493">
        <f>IF(ISTEXT(График!AC42),График!AC42,IF(График!AC42&gt;'Ночные Часы'!$B$2,График!AC42-'Ночные Часы'!$B$2,0))</f>
        <v>0</v>
      </c>
      <c r="AQ41" s="493">
        <f>IF(ISTEXT(График!AF42),График!AF42,IF(График!AF42&gt;'Ночные Часы'!$B$2,График!AF42-'Ночные Часы'!$B$2,0))</f>
        <v>0</v>
      </c>
      <c r="AR41" s="493" t="str">
        <f>IF(ISTEXT(График!AI42),График!AI42,IF(График!AI42&gt;'Ночные Часы'!$B$2,График!AI42-'Ночные Часы'!$B$2,0))</f>
        <v>В</v>
      </c>
      <c r="AS41" s="493" t="str">
        <f>IF(ISTEXT(График!AL42),График!AL42,IF(График!AL42&gt;'Ночные Часы'!$B$2,График!AL42-'Ночные Часы'!$B$2,0))</f>
        <v>В</v>
      </c>
      <c r="AT41" s="493">
        <f>IF(ISTEXT(График!AO42),График!AO42,IF(График!AO42&gt;'Ночные Часы'!$B$2,График!AO42-'Ночные Часы'!$B$2,0))</f>
        <v>0</v>
      </c>
      <c r="AU41" s="493">
        <f>IF(ISTEXT(График!AR42),График!AR42,IF(График!AR42&gt;'Ночные Часы'!$B$2,График!AR42-'Ночные Часы'!$B$2,0))</f>
        <v>0</v>
      </c>
      <c r="AV41" s="493">
        <f>IF(ISTEXT(График!AU42),График!AU42,IF(График!AU42&gt;'Ночные Часы'!$B$2,График!AU42-'Ночные Часы'!$B$2,0))</f>
        <v>0</v>
      </c>
      <c r="AW41" s="493">
        <f>IF(ISTEXT(График!AX42),График!AX42,IF(График!AX42&gt;'Ночные Часы'!$B$2,График!AX42-'Ночные Часы'!$B$2,0))</f>
        <v>0</v>
      </c>
      <c r="AX41" s="493">
        <f>IF(ISTEXT(График!BA42),График!BA42,IF(График!BA42&gt;'Ночные Часы'!$B$2,График!BA42-'Ночные Часы'!$B$2,0))</f>
        <v>0.10416666666666663</v>
      </c>
      <c r="AY41" s="493" t="str">
        <f>IF(ISTEXT(График!BD42),График!BD42,IF(График!BD42&gt;'Ночные Часы'!$B$2,График!BD42-'Ночные Часы'!$B$2,0))</f>
        <v>В</v>
      </c>
      <c r="AZ41" s="493" t="str">
        <f>IF(ISTEXT(График!BG42),График!BG42,IF(График!BG42&gt;'Ночные Часы'!$B$2,График!BG42-'Ночные Часы'!$B$2,0))</f>
        <v>В</v>
      </c>
      <c r="BA41" s="493">
        <f>IF(ISTEXT(График!BJ42),График!BJ42,IF(График!BJ42&gt;'Ночные Часы'!$B$2,График!BJ42-'Ночные Часы'!$B$2,0))</f>
        <v>0</v>
      </c>
      <c r="BB41" s="493">
        <f>IF(ISTEXT(График!BM42),График!BM42,IF(График!BM42&gt;'Ночные Часы'!$B$2,График!BM42-'Ночные Часы'!$B$2,0))</f>
        <v>0</v>
      </c>
      <c r="BC41" s="493">
        <f>IF(ISTEXT(График!BP42),График!BP42,IF(График!BP42&gt;'Ночные Часы'!$B$2,График!BP42-'Ночные Часы'!$B$2,0))</f>
        <v>0.12500000000000011</v>
      </c>
      <c r="BD41" s="493">
        <f>IF(ISTEXT(График!BS42),График!BS42,IF(График!BS42&gt;'Ночные Часы'!$B$2,График!BS42-'Ночные Часы'!$B$2,0))</f>
        <v>0.12500000000000011</v>
      </c>
      <c r="BE41" s="493" t="str">
        <f>IF(ISTEXT(График!BV42),График!BV42,IF(График!BV42&gt;'Ночные Часы'!$B$2,График!BV42-'Ночные Часы'!$B$2,0))</f>
        <v>В</v>
      </c>
      <c r="BF41" s="493" t="str">
        <f>IF(ISTEXT(График!BY42),График!BY42,IF(График!BY42&gt;'Ночные Часы'!$B$2,График!BY42-'Ночные Часы'!$B$2,0))</f>
        <v>В</v>
      </c>
      <c r="BG41" s="493">
        <f>IF(ISTEXT(График!CB42),График!CB42,IF(График!CB42&gt;'Ночные Часы'!$B$2,График!CB42-'Ночные Часы'!$B$2,0))</f>
        <v>0.12500000000000011</v>
      </c>
      <c r="BH41" s="493">
        <f>IF(ISTEXT(График!CE42),График!CE42,IF(График!CE42&gt;'Ночные Часы'!$B$2,График!CE42-'Ночные Часы'!$B$2,0))</f>
        <v>0.12500000000000011</v>
      </c>
      <c r="BI41" s="493">
        <f>IF(ISTEXT(График!CH42),График!CH42,IF(График!CH42&gt;'Ночные Часы'!$B$2,График!CH42-'Ночные Часы'!$B$2,0))</f>
        <v>0.12500000000000011</v>
      </c>
      <c r="BJ41" s="493" t="str">
        <f>IF(ISTEXT(График!CK42),График!CK42,IF(График!CK42&gt;'Ночные Часы'!$B$2,График!CK42-'Ночные Часы'!$B$2,0))</f>
        <v>В</v>
      </c>
      <c r="BK41" s="493" t="str">
        <f>IF(ISTEXT(График!CN42),График!CN42,IF(График!CN42&gt;'Ночные Часы'!$B$2,График!CN42-'Ночные Часы'!$B$2,0))</f>
        <v>В</v>
      </c>
      <c r="BL41" s="493" t="str">
        <f>IF(ISTEXT(График!CQ42),График!CQ42,IF(График!CQ42&gt;'Ночные Часы'!$B$2,График!CQ42-'Ночные Часы'!$B$2,0))</f>
        <v>ОТ</v>
      </c>
      <c r="BM41" s="493">
        <f>IF(ISTEXT(График!CT42),График!CT42,IF(График!CT42&gt;'Ночные Часы'!$B$2,График!CT42-'Ночные Часы'!$B$2,0))</f>
        <v>0</v>
      </c>
    </row>
    <row r="42" spans="1:65" x14ac:dyDescent="0.25">
      <c r="A42" s="8">
        <f>VLOOKUP(B42,'Список КК'!$M$2:$N$377,2,TRUE)</f>
        <v>890</v>
      </c>
      <c r="B42" s="9" t="str">
        <f>График!C43</f>
        <v>Шулекина Любовь Анатольевна</v>
      </c>
      <c r="C42" s="493">
        <f t="shared" si="5"/>
        <v>0</v>
      </c>
      <c r="D42" s="493">
        <f t="shared" si="6"/>
        <v>0</v>
      </c>
      <c r="E42" s="493">
        <f t="shared" si="7"/>
        <v>0</v>
      </c>
      <c r="F42" s="493">
        <f t="shared" si="8"/>
        <v>0</v>
      </c>
      <c r="G42" s="493">
        <f t="shared" si="9"/>
        <v>0.125</v>
      </c>
      <c r="H42" s="493">
        <f t="shared" si="10"/>
        <v>0.125</v>
      </c>
      <c r="I42" s="493">
        <f t="shared" si="11"/>
        <v>0.125</v>
      </c>
      <c r="J42" s="493">
        <f t="shared" si="12"/>
        <v>0</v>
      </c>
      <c r="K42" s="493">
        <f t="shared" si="13"/>
        <v>0</v>
      </c>
      <c r="L42" s="493">
        <f t="shared" si="14"/>
        <v>0</v>
      </c>
      <c r="M42" s="493">
        <f t="shared" si="15"/>
        <v>0</v>
      </c>
      <c r="N42" s="493">
        <f t="shared" si="16"/>
        <v>0</v>
      </c>
      <c r="O42" s="493">
        <f t="shared" si="17"/>
        <v>0</v>
      </c>
      <c r="P42" s="493">
        <f t="shared" si="18"/>
        <v>0</v>
      </c>
      <c r="Q42" s="493">
        <f t="shared" si="19"/>
        <v>0</v>
      </c>
      <c r="R42" s="493">
        <f t="shared" si="20"/>
        <v>0</v>
      </c>
      <c r="S42" s="493">
        <f t="shared" si="21"/>
        <v>0</v>
      </c>
      <c r="T42" s="493">
        <f t="shared" si="22"/>
        <v>0</v>
      </c>
      <c r="U42" s="493">
        <f t="shared" si="23"/>
        <v>0</v>
      </c>
      <c r="V42" s="493">
        <f t="shared" si="24"/>
        <v>0</v>
      </c>
      <c r="W42" s="493">
        <f t="shared" si="25"/>
        <v>0</v>
      </c>
      <c r="X42" s="493">
        <f t="shared" si="26"/>
        <v>0</v>
      </c>
      <c r="Y42" s="493">
        <f t="shared" si="27"/>
        <v>0</v>
      </c>
      <c r="Z42" s="493">
        <f t="shared" si="28"/>
        <v>0</v>
      </c>
      <c r="AA42" s="493">
        <f t="shared" si="29"/>
        <v>0</v>
      </c>
      <c r="AB42" s="493">
        <f t="shared" si="30"/>
        <v>0</v>
      </c>
      <c r="AC42" s="493">
        <f t="shared" si="31"/>
        <v>0</v>
      </c>
      <c r="AD42" s="493">
        <f t="shared" si="32"/>
        <v>0</v>
      </c>
      <c r="AE42" s="493">
        <f t="shared" si="33"/>
        <v>0</v>
      </c>
      <c r="AF42" s="493">
        <f t="shared" si="34"/>
        <v>0</v>
      </c>
      <c r="AG42" s="493">
        <f t="shared" si="35"/>
        <v>0</v>
      </c>
      <c r="AH42" s="494">
        <f t="shared" si="36"/>
        <v>0.375</v>
      </c>
      <c r="AI42" s="493">
        <f>IF(ISTEXT(График!H43),График!H43,IF(График!H43&gt;'Ночные Часы'!$B$2,График!H43-'Ночные Часы'!$B$2,0))</f>
        <v>0</v>
      </c>
      <c r="AJ42" s="493">
        <f>IF(ISTEXT(График!K43),График!K43,IF(График!K43&gt;'Ночные Часы'!$B$2,График!K43-'Ночные Часы'!$B$2,0))</f>
        <v>0</v>
      </c>
      <c r="AK42" s="493">
        <f>IF(ISTEXT(График!N43),График!N43,IF(График!N43&gt;'Ночные Часы'!$B$2,График!N43-'Ночные Часы'!$B$2,0))</f>
        <v>0</v>
      </c>
      <c r="AL42" s="493" t="str">
        <f>IF(ISTEXT(График!Q43),График!Q43,IF(График!Q43&gt;'Ночные Часы'!$B$2,График!Q43-'Ночные Часы'!$B$2,0))</f>
        <v>В</v>
      </c>
      <c r="AM42" s="493">
        <f>IF(ISTEXT(График!T43),График!T43,IF(График!T43&gt;'Ночные Часы'!$B$2,График!T43-'Ночные Часы'!$B$2,0))</f>
        <v>0.10416666666666663</v>
      </c>
      <c r="AN42" s="493">
        <f>IF(ISTEXT(График!W43),График!W43,IF(График!W43&gt;'Ночные Часы'!$B$2,График!W43-'Ночные Часы'!$B$2,0))</f>
        <v>0.10416666666666663</v>
      </c>
      <c r="AO42" s="493">
        <f>IF(ISTEXT(График!Z43),График!Z43,IF(График!Z43&gt;'Ночные Часы'!$B$2,График!Z43-'Ночные Часы'!$B$2,0))</f>
        <v>0.10416666666666663</v>
      </c>
      <c r="AP42" s="493" t="str">
        <f>IF(ISTEXT(График!AC43),График!AC43,IF(График!AC43&gt;'Ночные Часы'!$B$2,График!AC43-'Ночные Часы'!$B$2,0))</f>
        <v>В</v>
      </c>
      <c r="AQ42" s="493" t="str">
        <f>IF(ISTEXT(График!AF43),График!AF43,IF(График!AF43&gt;'Ночные Часы'!$B$2,График!AF43-'Ночные Часы'!$B$2,0))</f>
        <v>В</v>
      </c>
      <c r="AR42" s="493">
        <f>IF(ISTEXT(График!AI43),График!AI43,IF(График!AI43&gt;'Ночные Часы'!$B$2,График!AI43-'Ночные Часы'!$B$2,0))</f>
        <v>0</v>
      </c>
      <c r="AS42" s="493">
        <f>IF(ISTEXT(График!AL43),График!AL43,IF(График!AL43&gt;'Ночные Часы'!$B$2,График!AL43-'Ночные Часы'!$B$2,0))</f>
        <v>0</v>
      </c>
      <c r="AT42" s="493">
        <f>IF(ISTEXT(График!AO43),График!AO43,IF(График!AO43&gt;'Ночные Часы'!$B$2,График!AO43-'Ночные Часы'!$B$2,0))</f>
        <v>0</v>
      </c>
      <c r="AU42" s="493" t="str">
        <f>IF(ISTEXT(График!AR43),График!AR43,IF(График!AR43&gt;'Ночные Часы'!$B$2,График!AR43-'Ночные Часы'!$B$2,0))</f>
        <v>В</v>
      </c>
      <c r="AV42" s="493">
        <f>IF(ISTEXT(График!AU43),График!AU43,IF(График!AU43&gt;'Ночные Часы'!$B$2,График!AU43-'Ночные Часы'!$B$2,0))</f>
        <v>0</v>
      </c>
      <c r="AW42" s="493">
        <f>IF(ISTEXT(График!AX43),График!AX43,IF(График!AX43&gt;'Ночные Часы'!$B$2,График!AX43-'Ночные Часы'!$B$2,0))</f>
        <v>0</v>
      </c>
      <c r="AX42" s="493" t="str">
        <f>IF(ISTEXT(График!BA43),График!BA43,IF(График!BA43&gt;'Ночные Часы'!$B$2,График!BA43-'Ночные Часы'!$B$2,0))</f>
        <v>В</v>
      </c>
      <c r="AY42" s="493" t="str">
        <f>IF(ISTEXT(График!BD43),График!BD43,IF(График!BD43&gt;'Ночные Часы'!$B$2,График!BD43-'Ночные Часы'!$B$2,0))</f>
        <v>В</v>
      </c>
      <c r="AZ42" s="493">
        <f>IF(ISTEXT(График!BG43),График!BG43,IF(График!BG43&gt;'Ночные Часы'!$B$2,График!BG43-'Ночные Часы'!$B$2,0))</f>
        <v>0</v>
      </c>
      <c r="BA42" s="493">
        <f>IF(ISTEXT(График!BJ43),График!BJ43,IF(График!BJ43&gt;'Ночные Часы'!$B$2,График!BJ43-'Ночные Часы'!$B$2,0))</f>
        <v>0</v>
      </c>
      <c r="BB42" s="493">
        <f>IF(ISTEXT(График!BM43),График!BM43,IF(График!BM43&gt;'Ночные Часы'!$B$2,График!BM43-'Ночные Часы'!$B$2,0))</f>
        <v>0</v>
      </c>
      <c r="BC42" s="493" t="str">
        <f>IF(ISTEXT(График!BP43),График!BP43,IF(График!BP43&gt;'Ночные Часы'!$B$2,График!BP43-'Ночные Часы'!$B$2,0))</f>
        <v>В</v>
      </c>
      <c r="BD42" s="493" t="str">
        <f>IF(ISTEXT(График!BS43),График!BS43,IF(График!BS43&gt;'Ночные Часы'!$B$2,График!BS43-'Ночные Часы'!$B$2,0))</f>
        <v>В</v>
      </c>
      <c r="BE42" s="493" t="str">
        <f>IF(ISTEXT(График!BV43),График!BV43,IF(График!BV43&gt;'Ночные Часы'!$B$2,График!BV43-'Ночные Часы'!$B$2,0))</f>
        <v>ОТ</v>
      </c>
      <c r="BF42" s="493" t="str">
        <f>IF(ISTEXT(График!BY43),График!BY43,IF(График!BY43&gt;'Ночные Часы'!$B$2,График!BY43-'Ночные Часы'!$B$2,0))</f>
        <v>ОТ</v>
      </c>
      <c r="BG42" s="493" t="str">
        <f>IF(ISTEXT(График!CB43),График!CB43,IF(График!CB43&gt;'Ночные Часы'!$B$2,График!CB43-'Ночные Часы'!$B$2,0))</f>
        <v>ОТ</v>
      </c>
      <c r="BH42" s="493" t="str">
        <f>IF(ISTEXT(График!CE43),График!CE43,IF(График!CE43&gt;'Ночные Часы'!$B$2,График!CE43-'Ночные Часы'!$B$2,0))</f>
        <v>ОТ</v>
      </c>
      <c r="BI42" s="493" t="str">
        <f>IF(ISTEXT(График!CH43),График!CH43,IF(График!CH43&gt;'Ночные Часы'!$B$2,График!CH43-'Ночные Часы'!$B$2,0))</f>
        <v>ОТ</v>
      </c>
      <c r="BJ42" s="493" t="str">
        <f>IF(ISTEXT(График!CK43),График!CK43,IF(График!CK43&gt;'Ночные Часы'!$B$2,График!CK43-'Ночные Часы'!$B$2,0))</f>
        <v>В</v>
      </c>
      <c r="BK42" s="493" t="str">
        <f>IF(ISTEXT(График!CN43),График!CN43,IF(График!CN43&gt;'Ночные Часы'!$B$2,График!CN43-'Ночные Часы'!$B$2,0))</f>
        <v>В</v>
      </c>
      <c r="BL42" s="493">
        <f>IF(ISTEXT(График!CQ43),График!CQ43,IF(График!CQ43&gt;'Ночные Часы'!$B$2,График!CQ43-'Ночные Часы'!$B$2,0))</f>
        <v>0</v>
      </c>
      <c r="BM42" s="493">
        <f>IF(ISTEXT(График!CT43),График!CT43,IF(График!CT43&gt;'Ночные Часы'!$B$2,График!CT43-'Ночные Часы'!$B$2,0))</f>
        <v>0</v>
      </c>
    </row>
    <row r="43" spans="1:65" x14ac:dyDescent="0.25">
      <c r="A43" s="8">
        <f>VLOOKUP(B43,'Список КК'!$M$2:$N$377,2,TRUE)</f>
        <v>49545</v>
      </c>
      <c r="B43" s="9" t="str">
        <f>График!C44</f>
        <v>Алексеева Елизавета Андреевна</v>
      </c>
      <c r="C43" s="493">
        <f t="shared" si="5"/>
        <v>0</v>
      </c>
      <c r="D43" s="493">
        <f t="shared" si="6"/>
        <v>8.3333333333333329E-2</v>
      </c>
      <c r="E43" s="493">
        <f t="shared" si="7"/>
        <v>8.3333333333333329E-2</v>
      </c>
      <c r="F43" s="493">
        <f t="shared" si="8"/>
        <v>0</v>
      </c>
      <c r="G43" s="493">
        <f t="shared" si="9"/>
        <v>0</v>
      </c>
      <c r="H43" s="493">
        <f t="shared" si="10"/>
        <v>0</v>
      </c>
      <c r="I43" s="493">
        <f t="shared" si="11"/>
        <v>0</v>
      </c>
      <c r="J43" s="493">
        <f t="shared" si="12"/>
        <v>8.3333333333333329E-2</v>
      </c>
      <c r="K43" s="493">
        <f t="shared" si="13"/>
        <v>8.3333333333333329E-2</v>
      </c>
      <c r="L43" s="493">
        <f t="shared" si="14"/>
        <v>0</v>
      </c>
      <c r="M43" s="493">
        <f t="shared" si="15"/>
        <v>0</v>
      </c>
      <c r="N43" s="493">
        <f t="shared" si="16"/>
        <v>0</v>
      </c>
      <c r="O43" s="493">
        <f t="shared" si="17"/>
        <v>0</v>
      </c>
      <c r="P43" s="493">
        <f t="shared" si="18"/>
        <v>0</v>
      </c>
      <c r="Q43" s="493">
        <f t="shared" si="19"/>
        <v>0</v>
      </c>
      <c r="R43" s="493">
        <f t="shared" si="20"/>
        <v>0</v>
      </c>
      <c r="S43" s="493">
        <f t="shared" si="21"/>
        <v>0</v>
      </c>
      <c r="T43" s="493">
        <f t="shared" si="22"/>
        <v>0.125</v>
      </c>
      <c r="U43" s="493">
        <f t="shared" si="23"/>
        <v>0.125</v>
      </c>
      <c r="V43" s="493">
        <f t="shared" si="24"/>
        <v>0</v>
      </c>
      <c r="W43" s="493">
        <f t="shared" si="25"/>
        <v>0</v>
      </c>
      <c r="X43" s="493">
        <f t="shared" si="26"/>
        <v>0</v>
      </c>
      <c r="Y43" s="493">
        <f t="shared" si="27"/>
        <v>0</v>
      </c>
      <c r="Z43" s="493">
        <f t="shared" si="28"/>
        <v>0</v>
      </c>
      <c r="AA43" s="493">
        <f t="shared" si="29"/>
        <v>0</v>
      </c>
      <c r="AB43" s="493">
        <f t="shared" si="30"/>
        <v>8.3333333333333329E-2</v>
      </c>
      <c r="AC43" s="493">
        <f t="shared" si="31"/>
        <v>0</v>
      </c>
      <c r="AD43" s="493">
        <f t="shared" si="32"/>
        <v>0</v>
      </c>
      <c r="AE43" s="493">
        <f t="shared" si="33"/>
        <v>0</v>
      </c>
      <c r="AF43" s="493">
        <f t="shared" si="34"/>
        <v>0</v>
      </c>
      <c r="AG43" s="493">
        <f t="shared" si="35"/>
        <v>0</v>
      </c>
      <c r="AH43" s="494">
        <f t="shared" si="36"/>
        <v>0.66666666666666663</v>
      </c>
      <c r="AI43" s="493" t="str">
        <f>IF(ISTEXT(График!H44),График!H44,IF(График!H44&gt;'Ночные Часы'!$B$2,График!H44-'Ночные Часы'!$B$2,0))</f>
        <v>В</v>
      </c>
      <c r="AJ43" s="493">
        <f>IF(ISTEXT(График!K44),График!K44,IF(График!K44&gt;'Ночные Часы'!$B$2,График!K44-'Ночные Часы'!$B$2,0))</f>
        <v>8.333333333333337E-2</v>
      </c>
      <c r="AK43" s="493">
        <f>IF(ISTEXT(График!N44),График!N44,IF(График!N44&gt;'Ночные Часы'!$B$2,График!N44-'Ночные Часы'!$B$2,0))</f>
        <v>8.333333333333337E-2</v>
      </c>
      <c r="AL43" s="493" t="str">
        <f>IF(ISTEXT(График!Q44),График!Q44,IF(График!Q44&gt;'Ночные Часы'!$B$2,График!Q44-'Ночные Часы'!$B$2,0))</f>
        <v>В</v>
      </c>
      <c r="AM43" s="493" t="str">
        <f>IF(ISTEXT(График!T44),График!T44,IF(График!T44&gt;'Ночные Часы'!$B$2,График!T44-'Ночные Часы'!$B$2,0))</f>
        <v>В</v>
      </c>
      <c r="AN43" s="493">
        <f>IF(ISTEXT(График!W44),График!W44,IF(График!W44&gt;'Ночные Часы'!$B$2,График!W44-'Ночные Часы'!$B$2,0))</f>
        <v>0</v>
      </c>
      <c r="AO43" s="493">
        <f>IF(ISTEXT(График!Z44),График!Z44,IF(График!Z44&gt;'Ночные Часы'!$B$2,График!Z44-'Ночные Часы'!$B$2,0))</f>
        <v>0</v>
      </c>
      <c r="AP43" s="493">
        <f>IF(ISTEXT(График!AC44),График!AC44,IF(График!AC44&gt;'Ночные Часы'!$B$2,График!AC44-'Ночные Часы'!$B$2,0))</f>
        <v>8.333333333333337E-2</v>
      </c>
      <c r="AQ43" s="493">
        <f>IF(ISTEXT(График!AF44),График!AF44,IF(График!AF44&gt;'Ночные Часы'!$B$2,График!AF44-'Ночные Часы'!$B$2,0))</f>
        <v>8.333333333333337E-2</v>
      </c>
      <c r="AR43" s="493" t="str">
        <f>IF(ISTEXT(График!AI44),График!AI44,IF(График!AI44&gt;'Ночные Часы'!$B$2,График!AI44-'Ночные Часы'!$B$2,0))</f>
        <v>В</v>
      </c>
      <c r="AS43" s="493" t="str">
        <f>IF(ISTEXT(График!AL44),График!AL44,IF(График!AL44&gt;'Ночные Часы'!$B$2,График!AL44-'Ночные Часы'!$B$2,0))</f>
        <v>В</v>
      </c>
      <c r="AT43" s="493">
        <f>IF(ISTEXT(График!AO44),График!AO44,IF(График!AO44&gt;'Ночные Часы'!$B$2,График!AO44-'Ночные Часы'!$B$2,0))</f>
        <v>0</v>
      </c>
      <c r="AU43" s="493">
        <f>IF(ISTEXT(График!AR44),График!AR44,IF(График!AR44&gt;'Ночные Часы'!$B$2,График!AR44-'Ночные Часы'!$B$2,0))</f>
        <v>0</v>
      </c>
      <c r="AV43" s="493">
        <f>IF(ISTEXT(График!AU44),График!AU44,IF(График!AU44&gt;'Ночные Часы'!$B$2,График!AU44-'Ночные Часы'!$B$2,0))</f>
        <v>0</v>
      </c>
      <c r="AW43" s="493">
        <f>IF(ISTEXT(График!AX44),График!AX44,IF(График!AX44&gt;'Ночные Часы'!$B$2,График!AX44-'Ночные Часы'!$B$2,0))</f>
        <v>0</v>
      </c>
      <c r="AX43" s="493" t="str">
        <f>IF(ISTEXT(График!BA44),График!BA44,IF(График!BA44&gt;'Ночные Часы'!$B$2,График!BA44-'Ночные Часы'!$B$2,0))</f>
        <v>В</v>
      </c>
      <c r="AY43" s="493">
        <f>IF(ISTEXT(График!BD44),График!BD44,IF(График!BD44&gt;'Ночные Часы'!$B$2,График!BD44-'Ночные Часы'!$B$2,0))</f>
        <v>0</v>
      </c>
      <c r="AZ43" s="493">
        <f>IF(ISTEXT(График!BG44),График!BG44,IF(График!BG44&gt;'Ночные Часы'!$B$2,График!BG44-'Ночные Часы'!$B$2,0))</f>
        <v>0.10416666666666663</v>
      </c>
      <c r="BA43" s="493">
        <f>IF(ISTEXT(График!BJ44),График!BJ44,IF(График!BJ44&gt;'Ночные Часы'!$B$2,График!BJ44-'Ночные Часы'!$B$2,0))</f>
        <v>0.10416666666666663</v>
      </c>
      <c r="BB43" s="493" t="str">
        <f>IF(ISTEXT(График!BM44),График!BM44,IF(График!BM44&gt;'Ночные Часы'!$B$2,График!BM44-'Ночные Часы'!$B$2,0))</f>
        <v>В</v>
      </c>
      <c r="BC43" s="493" t="str">
        <f>IF(ISTEXT(График!BP44),График!BP44,IF(График!BP44&gt;'Ночные Часы'!$B$2,График!BP44-'Ночные Часы'!$B$2,0))</f>
        <v>В</v>
      </c>
      <c r="BD43" s="493">
        <f>IF(ISTEXT(График!BS44),График!BS44,IF(График!BS44&gt;'Ночные Часы'!$B$2,График!BS44-'Ночные Часы'!$B$2,0))</f>
        <v>0</v>
      </c>
      <c r="BE43" s="493">
        <f>IF(ISTEXT(График!BV44),График!BV44,IF(График!BV44&gt;'Ночные Часы'!$B$2,График!BV44-'Ночные Часы'!$B$2,0))</f>
        <v>0</v>
      </c>
      <c r="BF43" s="493">
        <f>IF(ISTEXT(График!BY44),График!BY44,IF(График!BY44&gt;'Ночные Часы'!$B$2,График!BY44-'Ночные Часы'!$B$2,0))</f>
        <v>0</v>
      </c>
      <c r="BG43" s="493">
        <f>IF(ISTEXT(График!CB44),График!CB44,IF(График!CB44&gt;'Ночные Часы'!$B$2,График!CB44-'Ночные Часы'!$B$2,0))</f>
        <v>0</v>
      </c>
      <c r="BH43" s="493">
        <f>IF(ISTEXT(График!CE44),График!CE44,IF(График!CE44&gt;'Ночные Часы'!$B$2,График!CE44-'Ночные Часы'!$B$2,0))</f>
        <v>8.333333333333337E-2</v>
      </c>
      <c r="BI43" s="493" t="str">
        <f>IF(ISTEXT(График!CH44),График!CH44,IF(График!CH44&gt;'Ночные Часы'!$B$2,График!CH44-'Ночные Часы'!$B$2,0))</f>
        <v>В</v>
      </c>
      <c r="BJ43" s="493" t="str">
        <f>IF(ISTEXT(График!CK44),График!CK44,IF(График!CK44&gt;'Ночные Часы'!$B$2,График!CK44-'Ночные Часы'!$B$2,0))</f>
        <v>В</v>
      </c>
      <c r="BK43" s="493">
        <f>IF(ISTEXT(График!CN44),График!CN44,IF(График!CN44&gt;'Ночные Часы'!$B$2,График!CN44-'Ночные Часы'!$B$2,0))</f>
        <v>0</v>
      </c>
      <c r="BL43" s="493">
        <f>IF(ISTEXT(График!CQ44),График!CQ44,IF(График!CQ44&gt;'Ночные Часы'!$B$2,График!CQ44-'Ночные Часы'!$B$2,0))</f>
        <v>0</v>
      </c>
      <c r="BM43" s="493">
        <f>IF(ISTEXT(График!CT44),График!CT44,IF(График!CT44&gt;'Ночные Часы'!$B$2,График!CT44-'Ночные Часы'!$B$2,0))</f>
        <v>0</v>
      </c>
    </row>
    <row r="44" spans="1:65" x14ac:dyDescent="0.25">
      <c r="A44" s="8">
        <f>VLOOKUP(B44,'Список КК'!$M$2:$N$377,2,TRUE)</f>
        <v>11946</v>
      </c>
      <c r="B44" s="9" t="str">
        <f>График!C45</f>
        <v>Амбарцумян Лилия Яковлевна</v>
      </c>
      <c r="C44" s="493">
        <f t="shared" si="5"/>
        <v>0</v>
      </c>
      <c r="D44" s="493">
        <f t="shared" si="6"/>
        <v>0</v>
      </c>
      <c r="E44" s="493">
        <f t="shared" si="7"/>
        <v>0</v>
      </c>
      <c r="F44" s="493">
        <f t="shared" si="8"/>
        <v>0</v>
      </c>
      <c r="G44" s="493">
        <f t="shared" si="9"/>
        <v>0</v>
      </c>
      <c r="H44" s="493">
        <f t="shared" si="10"/>
        <v>0</v>
      </c>
      <c r="I44" s="493">
        <f t="shared" si="11"/>
        <v>0</v>
      </c>
      <c r="J44" s="493">
        <f t="shared" si="12"/>
        <v>0</v>
      </c>
      <c r="K44" s="493">
        <f t="shared" si="13"/>
        <v>0</v>
      </c>
      <c r="L44" s="493">
        <f t="shared" si="14"/>
        <v>0</v>
      </c>
      <c r="M44" s="493">
        <f t="shared" si="15"/>
        <v>0</v>
      </c>
      <c r="N44" s="493">
        <f t="shared" si="16"/>
        <v>0</v>
      </c>
      <c r="O44" s="493">
        <f t="shared" si="17"/>
        <v>0</v>
      </c>
      <c r="P44" s="493">
        <f t="shared" si="18"/>
        <v>0</v>
      </c>
      <c r="Q44" s="493">
        <f t="shared" si="19"/>
        <v>0</v>
      </c>
      <c r="R44" s="493">
        <f t="shared" si="20"/>
        <v>0</v>
      </c>
      <c r="S44" s="493">
        <f t="shared" si="21"/>
        <v>0</v>
      </c>
      <c r="T44" s="493">
        <f t="shared" si="22"/>
        <v>0</v>
      </c>
      <c r="U44" s="493">
        <f t="shared" si="23"/>
        <v>0</v>
      </c>
      <c r="V44" s="493">
        <f t="shared" si="24"/>
        <v>0</v>
      </c>
      <c r="W44" s="493">
        <f t="shared" si="25"/>
        <v>0</v>
      </c>
      <c r="X44" s="493">
        <f t="shared" si="26"/>
        <v>0</v>
      </c>
      <c r="Y44" s="493">
        <f t="shared" si="27"/>
        <v>0</v>
      </c>
      <c r="Z44" s="493">
        <f t="shared" si="28"/>
        <v>0</v>
      </c>
      <c r="AA44" s="493">
        <f t="shared" si="29"/>
        <v>0</v>
      </c>
      <c r="AB44" s="493">
        <f t="shared" si="30"/>
        <v>0</v>
      </c>
      <c r="AC44" s="493">
        <f t="shared" si="31"/>
        <v>0</v>
      </c>
      <c r="AD44" s="493">
        <f t="shared" si="32"/>
        <v>0</v>
      </c>
      <c r="AE44" s="493">
        <f t="shared" si="33"/>
        <v>0</v>
      </c>
      <c r="AF44" s="493">
        <f t="shared" si="34"/>
        <v>0</v>
      </c>
      <c r="AG44" s="493">
        <f t="shared" si="35"/>
        <v>0</v>
      </c>
      <c r="AH44" s="494">
        <f t="shared" si="36"/>
        <v>0</v>
      </c>
      <c r="AI44" s="493" t="str">
        <f>IF(ISTEXT(График!H45),График!H45,IF(График!H45&gt;'Ночные Часы'!$B$2,График!H45-'Ночные Часы'!$B$2,0))</f>
        <v>В</v>
      </c>
      <c r="AJ44" s="493" t="str">
        <f>IF(ISTEXT(График!K45),График!K45,IF(График!K45&gt;'Ночные Часы'!$B$2,График!K45-'Ночные Часы'!$B$2,0))</f>
        <v>В</v>
      </c>
      <c r="AK44" s="493">
        <f>IF(ISTEXT(График!N45),График!N45,IF(График!N45&gt;'Ночные Часы'!$B$2,График!N45-'Ночные Часы'!$B$2,0))</f>
        <v>0</v>
      </c>
      <c r="AL44" s="493">
        <f>IF(ISTEXT(График!Q45),График!Q45,IF(График!Q45&gt;'Ночные Часы'!$B$2,График!Q45-'Ночные Часы'!$B$2,0))</f>
        <v>0</v>
      </c>
      <c r="AM44" s="493">
        <f>IF(ISTEXT(График!T45),График!T45,IF(График!T45&gt;'Ночные Часы'!$B$2,График!T45-'Ночные Часы'!$B$2,0))</f>
        <v>0</v>
      </c>
      <c r="AN44" s="493">
        <f>IF(ISTEXT(График!W45),График!W45,IF(График!W45&gt;'Ночные Часы'!$B$2,График!W45-'Ночные Часы'!$B$2,0))</f>
        <v>0</v>
      </c>
      <c r="AO44" s="493">
        <f>IF(ISTEXT(График!Z45),График!Z45,IF(График!Z45&gt;'Ночные Часы'!$B$2,График!Z45-'Ночные Часы'!$B$2,0))</f>
        <v>0</v>
      </c>
      <c r="AP44" s="493" t="str">
        <f>IF(ISTEXT(График!AC45),График!AC45,IF(График!AC45&gt;'Ночные Часы'!$B$2,График!AC45-'Ночные Часы'!$B$2,0))</f>
        <v>В</v>
      </c>
      <c r="AQ44" s="493" t="str">
        <f>IF(ISTEXT(График!AF45),График!AF45,IF(График!AF45&gt;'Ночные Часы'!$B$2,График!AF45-'Ночные Часы'!$B$2,0))</f>
        <v>В</v>
      </c>
      <c r="AR44" s="493">
        <f>IF(ISTEXT(График!AI45),График!AI45,IF(График!AI45&gt;'Ночные Часы'!$B$2,График!AI45-'Ночные Часы'!$B$2,0))</f>
        <v>0</v>
      </c>
      <c r="AS44" s="493" t="str">
        <f>IF(ISTEXT(График!AL45),График!AL45,IF(График!AL45&gt;'Ночные Часы'!$B$2,График!AL45-'Ночные Часы'!$B$2,0))</f>
        <v>В</v>
      </c>
      <c r="AT44" s="493">
        <f>IF(ISTEXT(График!AO45),График!AO45,IF(График!AO45&gt;'Ночные Часы'!$B$2,График!AO45-'Ночные Часы'!$B$2,0))</f>
        <v>0</v>
      </c>
      <c r="AU44" s="493">
        <f>IF(ISTEXT(График!AR45),График!AR45,IF(График!AR45&gt;'Ночные Часы'!$B$2,График!AR45-'Ночные Часы'!$B$2,0))</f>
        <v>0</v>
      </c>
      <c r="AV44" s="493" t="str">
        <f>IF(ISTEXT(График!AU45),График!AU45,IF(График!AU45&gt;'Ночные Часы'!$B$2,График!AU45-'Ночные Часы'!$B$2,0))</f>
        <v>В</v>
      </c>
      <c r="AW44" s="493" t="str">
        <f>IF(ISTEXT(График!AX45),График!AX45,IF(График!AX45&gt;'Ночные Часы'!$B$2,График!AX45-'Ночные Часы'!$B$2,0))</f>
        <v>В</v>
      </c>
      <c r="AX44" s="493" t="str">
        <f>IF(ISTEXT(График!BA45),График!BA45,IF(График!BA45&gt;'Ночные Часы'!$B$2,График!BA45-'Ночные Часы'!$B$2,0))</f>
        <v>В</v>
      </c>
      <c r="AY44" s="493">
        <f>IF(ISTEXT(График!BD45),График!BD45,IF(График!BD45&gt;'Ночные Часы'!$B$2,График!BD45-'Ночные Часы'!$B$2,0))</f>
        <v>0</v>
      </c>
      <c r="AZ44" s="493">
        <f>IF(ISTEXT(График!BG45),График!BG45,IF(График!BG45&gt;'Ночные Часы'!$B$2,График!BG45-'Ночные Часы'!$B$2,0))</f>
        <v>0</v>
      </c>
      <c r="BA44" s="493">
        <f>IF(ISTEXT(График!BJ45),График!BJ45,IF(График!BJ45&gt;'Ночные Часы'!$B$2,График!BJ45-'Ночные Часы'!$B$2,0))</f>
        <v>0</v>
      </c>
      <c r="BB44" s="493">
        <f>IF(ISTEXT(График!BM45),График!BM45,IF(График!BM45&gt;'Ночные Часы'!$B$2,График!BM45-'Ночные Часы'!$B$2,0))</f>
        <v>0</v>
      </c>
      <c r="BC44" s="493">
        <f>IF(ISTEXT(График!BP45),График!BP45,IF(График!BP45&gt;'Ночные Часы'!$B$2,График!BP45-'Ночные Часы'!$B$2,0))</f>
        <v>0</v>
      </c>
      <c r="BD44" s="493" t="str">
        <f>IF(ISTEXT(График!BS45),График!BS45,IF(График!BS45&gt;'Ночные Часы'!$B$2,График!BS45-'Ночные Часы'!$B$2,0))</f>
        <v>В</v>
      </c>
      <c r="BE44" s="493" t="str">
        <f>IF(ISTEXT(График!BV45),График!BV45,IF(График!BV45&gt;'Ночные Часы'!$B$2,График!BV45-'Ночные Часы'!$B$2,0))</f>
        <v>В</v>
      </c>
      <c r="BF44" s="493">
        <f>IF(ISTEXT(График!BY45),График!BY45,IF(График!BY45&gt;'Ночные Часы'!$B$2,График!BY45-'Ночные Часы'!$B$2,0))</f>
        <v>0</v>
      </c>
      <c r="BG44" s="493">
        <f>IF(ISTEXT(График!CB45),График!CB45,IF(График!CB45&gt;'Ночные Часы'!$B$2,График!CB45-'Ночные Часы'!$B$2,0))</f>
        <v>0</v>
      </c>
      <c r="BH44" s="493">
        <f>IF(ISTEXT(График!CE45),График!CE45,IF(График!CE45&gt;'Ночные Часы'!$B$2,График!CE45-'Ночные Часы'!$B$2,0))</f>
        <v>0</v>
      </c>
      <c r="BI44" s="493">
        <f>IF(ISTEXT(График!CH45),График!CH45,IF(График!CH45&gt;'Ночные Часы'!$B$2,График!CH45-'Ночные Часы'!$B$2,0))</f>
        <v>0</v>
      </c>
      <c r="BJ44" s="493" t="str">
        <f>IF(ISTEXT(График!CK45),График!CK45,IF(График!CK45&gt;'Ночные Часы'!$B$2,График!CK45-'Ночные Часы'!$B$2,0))</f>
        <v>В</v>
      </c>
      <c r="BK44" s="493" t="str">
        <f>IF(ISTEXT(График!CN45),График!CN45,IF(График!CN45&gt;'Ночные Часы'!$B$2,График!CN45-'Ночные Часы'!$B$2,0))</f>
        <v>В</v>
      </c>
      <c r="BL44" s="493" t="str">
        <f>IF(ISTEXT(График!CQ45),График!CQ45,IF(График!CQ45&gt;'Ночные Часы'!$B$2,График!CQ45-'Ночные Часы'!$B$2,0))</f>
        <v>ОТ</v>
      </c>
      <c r="BM44" s="493">
        <f>IF(ISTEXT(График!CT45),График!CT45,IF(График!CT45&gt;'Ночные Часы'!$B$2,График!CT45-'Ночные Часы'!$B$2,0))</f>
        <v>0</v>
      </c>
    </row>
    <row r="45" spans="1:65" x14ac:dyDescent="0.25">
      <c r="A45" s="8">
        <f>VLOOKUP(B45,'Список КК'!$M$2:$N$377,2,TRUE)</f>
        <v>49670</v>
      </c>
      <c r="B45" s="9" t="str">
        <f>График!C46</f>
        <v>Борисова Виктория Ивановна</v>
      </c>
      <c r="C45" s="493">
        <f t="shared" si="5"/>
        <v>0</v>
      </c>
      <c r="D45" s="493">
        <f t="shared" si="6"/>
        <v>0</v>
      </c>
      <c r="E45" s="493">
        <f t="shared" si="7"/>
        <v>0</v>
      </c>
      <c r="F45" s="493">
        <f t="shared" si="8"/>
        <v>0</v>
      </c>
      <c r="G45" s="493">
        <f t="shared" si="9"/>
        <v>0</v>
      </c>
      <c r="H45" s="493">
        <f t="shared" si="10"/>
        <v>0</v>
      </c>
      <c r="I45" s="493">
        <f t="shared" si="11"/>
        <v>0</v>
      </c>
      <c r="J45" s="493">
        <f t="shared" si="12"/>
        <v>0</v>
      </c>
      <c r="K45" s="493">
        <f t="shared" si="13"/>
        <v>0</v>
      </c>
      <c r="L45" s="493">
        <f t="shared" si="14"/>
        <v>0.125</v>
      </c>
      <c r="M45" s="493">
        <f t="shared" si="15"/>
        <v>0.125</v>
      </c>
      <c r="N45" s="493">
        <f t="shared" si="16"/>
        <v>0</v>
      </c>
      <c r="O45" s="493">
        <f t="shared" si="17"/>
        <v>0</v>
      </c>
      <c r="P45" s="493">
        <f t="shared" si="18"/>
        <v>0</v>
      </c>
      <c r="Q45" s="493">
        <f t="shared" si="19"/>
        <v>0</v>
      </c>
      <c r="R45" s="493">
        <f t="shared" si="20"/>
        <v>0.125</v>
      </c>
      <c r="S45" s="493">
        <f t="shared" si="21"/>
        <v>0.125</v>
      </c>
      <c r="T45" s="493">
        <f t="shared" si="22"/>
        <v>0</v>
      </c>
      <c r="U45" s="493">
        <f t="shared" si="23"/>
        <v>0</v>
      </c>
      <c r="V45" s="493">
        <f t="shared" si="24"/>
        <v>0</v>
      </c>
      <c r="W45" s="493">
        <f t="shared" si="25"/>
        <v>0</v>
      </c>
      <c r="X45" s="493">
        <f t="shared" si="26"/>
        <v>0</v>
      </c>
      <c r="Y45" s="493">
        <f t="shared" si="27"/>
        <v>0.125</v>
      </c>
      <c r="Z45" s="493">
        <f t="shared" si="28"/>
        <v>0.125</v>
      </c>
      <c r="AA45" s="493">
        <f t="shared" si="29"/>
        <v>0</v>
      </c>
      <c r="AB45" s="493">
        <f t="shared" si="30"/>
        <v>0</v>
      </c>
      <c r="AC45" s="493">
        <f t="shared" si="31"/>
        <v>0</v>
      </c>
      <c r="AD45" s="493">
        <f t="shared" si="32"/>
        <v>0.125</v>
      </c>
      <c r="AE45" s="493">
        <f t="shared" si="33"/>
        <v>0.125</v>
      </c>
      <c r="AF45" s="493">
        <f t="shared" si="34"/>
        <v>0</v>
      </c>
      <c r="AG45" s="493">
        <f t="shared" si="35"/>
        <v>0</v>
      </c>
      <c r="AH45" s="494">
        <f t="shared" si="36"/>
        <v>1</v>
      </c>
      <c r="AI45" s="493">
        <f>IF(ISTEXT(График!H46),График!H46,IF(График!H46&gt;'Ночные Часы'!$B$2,График!H46-'Ночные Часы'!$B$2,0))</f>
        <v>0</v>
      </c>
      <c r="AJ45" s="493">
        <f>IF(ISTEXT(График!K46),График!K46,IF(График!K46&gt;'Ночные Часы'!$B$2,График!K46-'Ночные Часы'!$B$2,0))</f>
        <v>0</v>
      </c>
      <c r="AK45" s="493">
        <f>IF(ISTEXT(График!N46),График!N46,IF(График!N46&gt;'Ночные Часы'!$B$2,График!N46-'Ночные Часы'!$B$2,0))</f>
        <v>0</v>
      </c>
      <c r="AL45" s="493">
        <f>IF(ISTEXT(График!Q46),График!Q46,IF(График!Q46&gt;'Ночные Часы'!$B$2,График!Q46-'Ночные Часы'!$B$2,0))</f>
        <v>0</v>
      </c>
      <c r="AM45" s="493" t="str">
        <f>IF(ISTEXT(График!T46),График!T46,IF(График!T46&gt;'Ночные Часы'!$B$2,График!T46-'Ночные Часы'!$B$2,0))</f>
        <v>В</v>
      </c>
      <c r="AN45" s="493" t="str">
        <f>IF(ISTEXT(График!W46),График!W46,IF(График!W46&gt;'Ночные Часы'!$B$2,График!W46-'Ночные Часы'!$B$2,0))</f>
        <v>В</v>
      </c>
      <c r="AO45" s="493">
        <f>IF(ISTEXT(График!Z46),График!Z46,IF(График!Z46&gt;'Ночные Часы'!$B$2,График!Z46-'Ночные Часы'!$B$2,0))</f>
        <v>0</v>
      </c>
      <c r="AP45" s="493">
        <f>IF(ISTEXT(График!AC46),График!AC46,IF(График!AC46&gt;'Ночные Часы'!$B$2,График!AC46-'Ночные Часы'!$B$2,0))</f>
        <v>0</v>
      </c>
      <c r="AQ45" s="493">
        <f>IF(ISTEXT(График!AF46),График!AF46,IF(График!AF46&gt;'Ночные Часы'!$B$2,График!AF46-'Ночные Часы'!$B$2,0))</f>
        <v>0</v>
      </c>
      <c r="AR45" s="493">
        <f>IF(ISTEXT(График!AI46),График!AI46,IF(График!AI46&gt;'Ночные Часы'!$B$2,График!AI46-'Ночные Часы'!$B$2,0))</f>
        <v>0.10416666666666663</v>
      </c>
      <c r="AS45" s="493">
        <f>IF(ISTEXT(График!AL46),График!AL46,IF(График!AL46&gt;'Ночные Часы'!$B$2,График!AL46-'Ночные Часы'!$B$2,0))</f>
        <v>0.10416666666666663</v>
      </c>
      <c r="AT45" s="493" t="str">
        <f>IF(ISTEXT(График!AO46),График!AO46,IF(График!AO46&gt;'Ночные Часы'!$B$2,График!AO46-'Ночные Часы'!$B$2,0))</f>
        <v>В</v>
      </c>
      <c r="AU45" s="493" t="str">
        <f>IF(ISTEXT(График!AR46),График!AR46,IF(График!AR46&gt;'Ночные Часы'!$B$2,График!AR46-'Ночные Часы'!$B$2,0))</f>
        <v>В</v>
      </c>
      <c r="AV45" s="493">
        <f>IF(ISTEXT(График!AU46),График!AU46,IF(График!AU46&gt;'Ночные Часы'!$B$2,График!AU46-'Ночные Часы'!$B$2,0))</f>
        <v>0</v>
      </c>
      <c r="AW45" s="493">
        <f>IF(ISTEXT(График!AX46),График!AX46,IF(График!AX46&gt;'Ночные Часы'!$B$2,График!AX46-'Ночные Часы'!$B$2,0))</f>
        <v>0</v>
      </c>
      <c r="AX45" s="493">
        <f>IF(ISTEXT(График!BA46),График!BA46,IF(График!BA46&gt;'Ночные Часы'!$B$2,График!BA46-'Ночные Часы'!$B$2,0))</f>
        <v>0.10416666666666663</v>
      </c>
      <c r="AY45" s="493">
        <f>IF(ISTEXT(График!BD46),График!BD46,IF(График!BD46&gt;'Ночные Часы'!$B$2,График!BD46-'Ночные Часы'!$B$2,0))</f>
        <v>0.10416666666666663</v>
      </c>
      <c r="AZ45" s="493" t="str">
        <f>IF(ISTEXT(График!BG46),График!BG46,IF(График!BG46&gt;'Ночные Часы'!$B$2,График!BG46-'Ночные Часы'!$B$2,0))</f>
        <v>В</v>
      </c>
      <c r="BA45" s="493" t="str">
        <f>IF(ISTEXT(График!BJ46),График!BJ46,IF(График!BJ46&gt;'Ночные Часы'!$B$2,График!BJ46-'Ночные Часы'!$B$2,0))</f>
        <v>В</v>
      </c>
      <c r="BB45" s="493">
        <f>IF(ISTEXT(График!BM46),График!BM46,IF(График!BM46&gt;'Ночные Часы'!$B$2,График!BM46-'Ночные Часы'!$B$2,0))</f>
        <v>0</v>
      </c>
      <c r="BC45" s="493">
        <f>IF(ISTEXT(График!BP46),График!BP46,IF(График!BP46&gt;'Ночные Часы'!$B$2,График!BP46-'Ночные Часы'!$B$2,0))</f>
        <v>0</v>
      </c>
      <c r="BD45" s="493">
        <f>IF(ISTEXT(График!BS46),График!BS46,IF(График!BS46&gt;'Ночные Часы'!$B$2,График!BS46-'Ночные Часы'!$B$2,0))</f>
        <v>0</v>
      </c>
      <c r="BE45" s="493">
        <f>IF(ISTEXT(График!BV46),График!BV46,IF(График!BV46&gt;'Ночные Часы'!$B$2,График!BV46-'Ночные Часы'!$B$2,0))</f>
        <v>0.10416666666666663</v>
      </c>
      <c r="BF45" s="493">
        <f>IF(ISTEXT(График!BY46),График!BY46,IF(График!BY46&gt;'Ночные Часы'!$B$2,График!BY46-'Ночные Часы'!$B$2,0))</f>
        <v>0.10416666666666663</v>
      </c>
      <c r="BG45" s="493" t="str">
        <f>IF(ISTEXT(График!CB46),График!CB46,IF(График!CB46&gt;'Ночные Часы'!$B$2,График!CB46-'Ночные Часы'!$B$2,0))</f>
        <v>В</v>
      </c>
      <c r="BH45" s="493" t="str">
        <f>IF(ISTEXT(График!CE46),График!CE46,IF(График!CE46&gt;'Ночные Часы'!$B$2,График!CE46-'Ночные Часы'!$B$2,0))</f>
        <v>В</v>
      </c>
      <c r="BI45" s="493">
        <f>IF(ISTEXT(График!CH46),График!CH46,IF(График!CH46&gt;'Ночные Часы'!$B$2,График!CH46-'Ночные Часы'!$B$2,0))</f>
        <v>0</v>
      </c>
      <c r="BJ45" s="493">
        <f>IF(ISTEXT(График!CK46),График!CK46,IF(График!CK46&gt;'Ночные Часы'!$B$2,График!CK46-'Ночные Часы'!$B$2,0))</f>
        <v>0.10416666666666663</v>
      </c>
      <c r="BK45" s="493">
        <f>IF(ISTEXT(График!CN46),График!CN46,IF(График!CN46&gt;'Ночные Часы'!$B$2,График!CN46-'Ночные Часы'!$B$2,0))</f>
        <v>0.10416666666666663</v>
      </c>
      <c r="BL45" s="493" t="str">
        <f>IF(ISTEXT(График!CQ46),График!CQ46,IF(График!CQ46&gt;'Ночные Часы'!$B$2,График!CQ46-'Ночные Часы'!$B$2,0))</f>
        <v>В</v>
      </c>
      <c r="BM45" s="493">
        <f>IF(ISTEXT(График!CT46),График!CT46,IF(График!CT46&gt;'Ночные Часы'!$B$2,График!CT46-'Ночные Часы'!$B$2,0))</f>
        <v>0</v>
      </c>
    </row>
    <row r="46" spans="1:65" x14ac:dyDescent="0.25">
      <c r="A46" s="8">
        <f>VLOOKUP(B46,'Список КК'!$M$2:$N$377,2,TRUE)</f>
        <v>5161</v>
      </c>
      <c r="B46" s="9" t="str">
        <f>График!C47</f>
        <v>Борисова Елена Владимировна</v>
      </c>
      <c r="C46" s="493">
        <f t="shared" si="5"/>
        <v>4.1666666666666664E-2</v>
      </c>
      <c r="D46" s="493">
        <f t="shared" si="6"/>
        <v>0</v>
      </c>
      <c r="E46" s="493">
        <f t="shared" si="7"/>
        <v>0</v>
      </c>
      <c r="F46" s="493">
        <f t="shared" si="8"/>
        <v>0</v>
      </c>
      <c r="G46" s="493">
        <f t="shared" si="9"/>
        <v>0</v>
      </c>
      <c r="H46" s="493">
        <f t="shared" si="10"/>
        <v>4.1666666666666664E-2</v>
      </c>
      <c r="I46" s="493">
        <f t="shared" si="11"/>
        <v>8.3333333333333329E-2</v>
      </c>
      <c r="J46" s="493">
        <f t="shared" si="12"/>
        <v>8.3333333333333329E-2</v>
      </c>
      <c r="K46" s="493">
        <f t="shared" si="13"/>
        <v>0</v>
      </c>
      <c r="L46" s="493">
        <f t="shared" si="14"/>
        <v>0</v>
      </c>
      <c r="M46" s="493">
        <f t="shared" si="15"/>
        <v>0</v>
      </c>
      <c r="N46" s="493">
        <f t="shared" si="16"/>
        <v>0</v>
      </c>
      <c r="O46" s="493">
        <f t="shared" si="17"/>
        <v>8.3333333333333329E-2</v>
      </c>
      <c r="P46" s="493">
        <f t="shared" si="18"/>
        <v>8.3333333333333329E-2</v>
      </c>
      <c r="Q46" s="493">
        <f t="shared" si="19"/>
        <v>4.1666666666666664E-2</v>
      </c>
      <c r="R46" s="493">
        <f t="shared" si="20"/>
        <v>0</v>
      </c>
      <c r="S46" s="493">
        <f t="shared" si="21"/>
        <v>0</v>
      </c>
      <c r="T46" s="493">
        <f t="shared" si="22"/>
        <v>0</v>
      </c>
      <c r="U46" s="493">
        <f t="shared" si="23"/>
        <v>0</v>
      </c>
      <c r="V46" s="493">
        <f t="shared" si="24"/>
        <v>0</v>
      </c>
      <c r="W46" s="493">
        <f t="shared" si="25"/>
        <v>0</v>
      </c>
      <c r="X46" s="493">
        <f t="shared" si="26"/>
        <v>4.1666666666666664E-2</v>
      </c>
      <c r="Y46" s="493">
        <f t="shared" si="27"/>
        <v>0</v>
      </c>
      <c r="Z46" s="493">
        <f t="shared" si="28"/>
        <v>0</v>
      </c>
      <c r="AA46" s="493">
        <f t="shared" si="29"/>
        <v>0</v>
      </c>
      <c r="AB46" s="493">
        <f t="shared" si="30"/>
        <v>0</v>
      </c>
      <c r="AC46" s="493">
        <f t="shared" si="31"/>
        <v>0</v>
      </c>
      <c r="AD46" s="493">
        <f t="shared" si="32"/>
        <v>4.1666666666666664E-2</v>
      </c>
      <c r="AE46" s="493">
        <f t="shared" si="33"/>
        <v>4.1666666666666664E-2</v>
      </c>
      <c r="AF46" s="493">
        <f t="shared" si="34"/>
        <v>0</v>
      </c>
      <c r="AG46" s="493">
        <f t="shared" si="35"/>
        <v>0</v>
      </c>
      <c r="AH46" s="494">
        <f t="shared" si="36"/>
        <v>0.58333333333333326</v>
      </c>
      <c r="AI46" s="493">
        <f>IF(ISTEXT(График!H47),График!H47,IF(График!H47&gt;'Ночные Часы'!$B$2,График!H47-'Ночные Часы'!$B$2,0))</f>
        <v>4.1666666666666741E-2</v>
      </c>
      <c r="AJ46" s="493" t="str">
        <f>IF(ISTEXT(График!K47),График!K47,IF(График!K47&gt;'Ночные Часы'!$B$2,График!K47-'Ночные Часы'!$B$2,0))</f>
        <v>В</v>
      </c>
      <c r="AK46" s="493" t="str">
        <f>IF(ISTEXT(График!N47),График!N47,IF(График!N47&gt;'Ночные Часы'!$B$2,График!N47-'Ночные Часы'!$B$2,0))</f>
        <v>В</v>
      </c>
      <c r="AL46" s="493" t="str">
        <f>IF(ISTEXT(График!Q47),График!Q47,IF(График!Q47&gt;'Ночные Часы'!$B$2,График!Q47-'Ночные Часы'!$B$2,0))</f>
        <v>В</v>
      </c>
      <c r="AM46" s="493" t="str">
        <f>IF(ISTEXT(График!T47),График!T47,IF(График!T47&gt;'Ночные Часы'!$B$2,График!T47-'Ночные Часы'!$B$2,0))</f>
        <v>В</v>
      </c>
      <c r="AN46" s="493">
        <f>IF(ISTEXT(График!W47),График!W47,IF(График!W47&gt;'Ночные Часы'!$B$2,График!W47-'Ночные Часы'!$B$2,0))</f>
        <v>4.1666666666666741E-2</v>
      </c>
      <c r="AO46" s="493">
        <f>IF(ISTEXT(График!Z47),График!Z47,IF(График!Z47&gt;'Ночные Часы'!$B$2,График!Z47-'Ночные Часы'!$B$2,0))</f>
        <v>8.333333333333337E-2</v>
      </c>
      <c r="AP46" s="493">
        <f>IF(ISTEXT(График!AC47),График!AC47,IF(График!AC47&gt;'Ночные Часы'!$B$2,График!AC47-'Ночные Часы'!$B$2,0))</f>
        <v>8.333333333333337E-2</v>
      </c>
      <c r="AQ46" s="493" t="str">
        <f>IF(ISTEXT(График!AF47),График!AF47,IF(График!AF47&gt;'Ночные Часы'!$B$2,График!AF47-'Ночные Часы'!$B$2,0))</f>
        <v>В</v>
      </c>
      <c r="AR46" s="493" t="str">
        <f>IF(ISTEXT(График!AI47),График!AI47,IF(График!AI47&gt;'Ночные Часы'!$B$2,График!AI47-'Ночные Часы'!$B$2,0))</f>
        <v>В</v>
      </c>
      <c r="AS46" s="493" t="str">
        <f>IF(ISTEXT(График!AL47),График!AL47,IF(График!AL47&gt;'Ночные Часы'!$B$2,График!AL47-'Ночные Часы'!$B$2,0))</f>
        <v>В</v>
      </c>
      <c r="AT46" s="493" t="str">
        <f>IF(ISTEXT(График!AO47),График!AO47,IF(График!AO47&gt;'Ночные Часы'!$B$2,График!AO47-'Ночные Часы'!$B$2,0))</f>
        <v>В</v>
      </c>
      <c r="AU46" s="493">
        <f>IF(ISTEXT(График!AR47),График!AR47,IF(График!AR47&gt;'Ночные Часы'!$B$2,График!AR47-'Ночные Часы'!$B$2,0))</f>
        <v>8.333333333333337E-2</v>
      </c>
      <c r="AV46" s="493">
        <f>IF(ISTEXT(График!AU47),График!AU47,IF(График!AU47&gt;'Ночные Часы'!$B$2,График!AU47-'Ночные Часы'!$B$2,0))</f>
        <v>8.333333333333337E-2</v>
      </c>
      <c r="AW46" s="493">
        <f>IF(ISTEXT(График!AX47),График!AX47,IF(График!AX47&gt;'Ночные Часы'!$B$2,График!AX47-'Ночные Часы'!$B$2,0))</f>
        <v>4.1666666666666741E-2</v>
      </c>
      <c r="AX46" s="493" t="str">
        <f>IF(ISTEXT(График!BA47),График!BA47,IF(График!BA47&gt;'Ночные Часы'!$B$2,График!BA47-'Ночные Часы'!$B$2,0))</f>
        <v>В</v>
      </c>
      <c r="AY46" s="493" t="str">
        <f>IF(ISTEXT(График!BD47),График!BD47,IF(График!BD47&gt;'Ночные Часы'!$B$2,График!BD47-'Ночные Часы'!$B$2,0))</f>
        <v>В</v>
      </c>
      <c r="AZ46" s="493" t="str">
        <f>IF(ISTEXT(График!BG47),График!BG47,IF(График!BG47&gt;'Ночные Часы'!$B$2,График!BG47-'Ночные Часы'!$B$2,0))</f>
        <v>В</v>
      </c>
      <c r="BA46" s="493" t="str">
        <f>IF(ISTEXT(График!BJ47),График!BJ47,IF(График!BJ47&gt;'Ночные Часы'!$B$2,График!BJ47-'Ночные Часы'!$B$2,0))</f>
        <v>В</v>
      </c>
      <c r="BB46" s="493">
        <f>IF(ISTEXT(График!BM47),График!BM47,IF(График!BM47&gt;'Ночные Часы'!$B$2,График!BM47-'Ночные Часы'!$B$2,0))</f>
        <v>0</v>
      </c>
      <c r="BC46" s="493">
        <f>IF(ISTEXT(График!BP47),График!BP47,IF(График!BP47&gt;'Ночные Часы'!$B$2,График!BP47-'Ночные Часы'!$B$2,0))</f>
        <v>0</v>
      </c>
      <c r="BD46" s="493">
        <f>IF(ISTEXT(График!BS47),График!BS47,IF(График!BS47&gt;'Ночные Часы'!$B$2,График!BS47-'Ночные Часы'!$B$2,0))</f>
        <v>4.1666666666666741E-2</v>
      </c>
      <c r="BE46" s="493" t="str">
        <f>IF(ISTEXT(График!BV47),График!BV47,IF(График!BV47&gt;'Ночные Часы'!$B$2,График!BV47-'Ночные Часы'!$B$2,0))</f>
        <v>В</v>
      </c>
      <c r="BF46" s="493" t="str">
        <f>IF(ISTEXT(График!BY47),График!BY47,IF(График!BY47&gt;'Ночные Часы'!$B$2,График!BY47-'Ночные Часы'!$B$2,0))</f>
        <v>В</v>
      </c>
      <c r="BG46" s="493" t="str">
        <f>IF(ISTEXT(График!CB47),График!CB47,IF(График!CB47&gt;'Ночные Часы'!$B$2,График!CB47-'Ночные Часы'!$B$2,0))</f>
        <v>В</v>
      </c>
      <c r="BH46" s="493" t="str">
        <f>IF(ISTEXT(График!CE47),График!CE47,IF(График!CE47&gt;'Ночные Часы'!$B$2,График!CE47-'Ночные Часы'!$B$2,0))</f>
        <v>В</v>
      </c>
      <c r="BI46" s="493">
        <f>IF(ISTEXT(График!CH47),График!CH47,IF(График!CH47&gt;'Ночные Часы'!$B$2,График!CH47-'Ночные Часы'!$B$2,0))</f>
        <v>0</v>
      </c>
      <c r="BJ46" s="493">
        <f>IF(ISTEXT(График!CK47),График!CK47,IF(График!CK47&gt;'Ночные Часы'!$B$2,График!CK47-'Ночные Часы'!$B$2,0))</f>
        <v>4.1666666666666741E-2</v>
      </c>
      <c r="BK46" s="493">
        <f>IF(ISTEXT(График!CN47),График!CN47,IF(График!CN47&gt;'Ночные Часы'!$B$2,График!CN47-'Ночные Часы'!$B$2,0))</f>
        <v>4.1666666666666741E-2</v>
      </c>
      <c r="BL46" s="493" t="str">
        <f>IF(ISTEXT(График!CQ47),График!CQ47,IF(График!CQ47&gt;'Ночные Часы'!$B$2,График!CQ47-'Ночные Часы'!$B$2,0))</f>
        <v>В</v>
      </c>
      <c r="BM46" s="493">
        <f>IF(ISTEXT(График!CT47),График!CT47,IF(График!CT47&gt;'Ночные Часы'!$B$2,График!CT47-'Ночные Часы'!$B$2,0))</f>
        <v>0</v>
      </c>
    </row>
    <row r="47" spans="1:65" x14ac:dyDescent="0.25">
      <c r="A47" s="8">
        <f>VLOOKUP(B47,'Список КК'!$M$2:$N$377,2,TRUE)</f>
        <v>50227</v>
      </c>
      <c r="B47" s="9" t="str">
        <f>График!C48</f>
        <v>Братикова Виктория Михайловна</v>
      </c>
      <c r="C47" s="493">
        <f t="shared" si="5"/>
        <v>0.125</v>
      </c>
      <c r="D47" s="493">
        <f t="shared" si="6"/>
        <v>0</v>
      </c>
      <c r="E47" s="493">
        <f t="shared" si="7"/>
        <v>0</v>
      </c>
      <c r="F47" s="493">
        <f t="shared" si="8"/>
        <v>0</v>
      </c>
      <c r="G47" s="493">
        <f t="shared" si="9"/>
        <v>0</v>
      </c>
      <c r="H47" s="493">
        <f t="shared" si="10"/>
        <v>0</v>
      </c>
      <c r="I47" s="493">
        <f t="shared" si="11"/>
        <v>0.125</v>
      </c>
      <c r="J47" s="493">
        <f t="shared" si="12"/>
        <v>0</v>
      </c>
      <c r="K47" s="493">
        <f t="shared" si="13"/>
        <v>0</v>
      </c>
      <c r="L47" s="493">
        <f t="shared" si="14"/>
        <v>0</v>
      </c>
      <c r="M47" s="493">
        <f t="shared" si="15"/>
        <v>0</v>
      </c>
      <c r="N47" s="493">
        <f t="shared" si="16"/>
        <v>0.125</v>
      </c>
      <c r="O47" s="493">
        <f t="shared" si="17"/>
        <v>0.125</v>
      </c>
      <c r="P47" s="493">
        <f t="shared" si="18"/>
        <v>0</v>
      </c>
      <c r="Q47" s="493">
        <f t="shared" si="19"/>
        <v>0</v>
      </c>
      <c r="R47" s="493">
        <f t="shared" si="20"/>
        <v>0</v>
      </c>
      <c r="S47" s="493">
        <f t="shared" si="21"/>
        <v>0</v>
      </c>
      <c r="T47" s="493">
        <f t="shared" si="22"/>
        <v>0</v>
      </c>
      <c r="U47" s="493">
        <f t="shared" si="23"/>
        <v>0</v>
      </c>
      <c r="V47" s="493">
        <f t="shared" si="24"/>
        <v>0</v>
      </c>
      <c r="W47" s="493">
        <f t="shared" si="25"/>
        <v>0</v>
      </c>
      <c r="X47" s="493">
        <f t="shared" si="26"/>
        <v>0</v>
      </c>
      <c r="Y47" s="493">
        <f t="shared" si="27"/>
        <v>8.3333333333333329E-2</v>
      </c>
      <c r="Z47" s="493">
        <f t="shared" si="28"/>
        <v>0.125</v>
      </c>
      <c r="AA47" s="493">
        <f t="shared" si="29"/>
        <v>0.125</v>
      </c>
      <c r="AB47" s="493">
        <f t="shared" si="30"/>
        <v>0</v>
      </c>
      <c r="AC47" s="493">
        <f t="shared" si="31"/>
        <v>0</v>
      </c>
      <c r="AD47" s="493">
        <f t="shared" si="32"/>
        <v>0</v>
      </c>
      <c r="AE47" s="493">
        <f t="shared" si="33"/>
        <v>0</v>
      </c>
      <c r="AF47" s="493">
        <f t="shared" si="34"/>
        <v>0</v>
      </c>
      <c r="AG47" s="493">
        <f t="shared" si="35"/>
        <v>0</v>
      </c>
      <c r="AH47" s="494">
        <f t="shared" si="36"/>
        <v>0.83333333333333337</v>
      </c>
      <c r="AI47" s="493">
        <f>IF(ISTEXT(График!H48),График!H48,IF(График!H48&gt;'Ночные Часы'!$B$2,График!H48-'Ночные Часы'!$B$2,0))</f>
        <v>0.10416666666666663</v>
      </c>
      <c r="AJ47" s="493" t="str">
        <f>IF(ISTEXT(График!K48),График!K48,IF(График!K48&gt;'Ночные Часы'!$B$2,График!K48-'Ночные Часы'!$B$2,0))</f>
        <v>В</v>
      </c>
      <c r="AK47" s="493" t="str">
        <f>IF(ISTEXT(График!N48),График!N48,IF(График!N48&gt;'Ночные Часы'!$B$2,График!N48-'Ночные Часы'!$B$2,0))</f>
        <v>В</v>
      </c>
      <c r="AL47" s="493">
        <f>IF(ISTEXT(График!Q48),График!Q48,IF(График!Q48&gt;'Ночные Часы'!$B$2,График!Q48-'Ночные Часы'!$B$2,0))</f>
        <v>0</v>
      </c>
      <c r="AM47" s="493">
        <f>IF(ISTEXT(График!T48),График!T48,IF(График!T48&gt;'Ночные Часы'!$B$2,График!T48-'Ночные Часы'!$B$2,0))</f>
        <v>0</v>
      </c>
      <c r="AN47" s="493">
        <f>IF(ISTEXT(График!W48),График!W48,IF(График!W48&gt;'Ночные Часы'!$B$2,График!W48-'Ночные Часы'!$B$2,0))</f>
        <v>0</v>
      </c>
      <c r="AO47" s="493">
        <f>IF(ISTEXT(График!Z48),График!Z48,IF(График!Z48&gt;'Ночные Часы'!$B$2,График!Z48-'Ночные Часы'!$B$2,0))</f>
        <v>0.10416666666666663</v>
      </c>
      <c r="AP47" s="493" t="str">
        <f>IF(ISTEXT(График!AC48),График!AC48,IF(График!AC48&gt;'Ночные Часы'!$B$2,График!AC48-'Ночные Часы'!$B$2,0))</f>
        <v>В</v>
      </c>
      <c r="AQ47" s="493" t="str">
        <f>IF(ISTEXT(График!AF48),График!AF48,IF(График!AF48&gt;'Ночные Часы'!$B$2,График!AF48-'Ночные Часы'!$B$2,0))</f>
        <v>В</v>
      </c>
      <c r="AR47" s="493">
        <f>IF(ISTEXT(График!AI48),График!AI48,IF(График!AI48&gt;'Ночные Часы'!$B$2,График!AI48-'Ночные Часы'!$B$2,0))</f>
        <v>0</v>
      </c>
      <c r="AS47" s="493">
        <f>IF(ISTEXT(График!AL48),График!AL48,IF(График!AL48&gt;'Ночные Часы'!$B$2,График!AL48-'Ночные Часы'!$B$2,0))</f>
        <v>0</v>
      </c>
      <c r="AT47" s="493">
        <f>IF(ISTEXT(График!AO48),График!AO48,IF(График!AO48&gt;'Ночные Часы'!$B$2,График!AO48-'Ночные Часы'!$B$2,0))</f>
        <v>0.10416666666666663</v>
      </c>
      <c r="AU47" s="493">
        <f>IF(ISTEXT(График!AR48),График!AR48,IF(График!AR48&gt;'Ночные Часы'!$B$2,График!AR48-'Ночные Часы'!$B$2,0))</f>
        <v>0.10416666666666663</v>
      </c>
      <c r="AV47" s="493" t="str">
        <f>IF(ISTEXT(График!AU48),График!AU48,IF(График!AU48&gt;'Ночные Часы'!$B$2,График!AU48-'Ночные Часы'!$B$2,0))</f>
        <v>В</v>
      </c>
      <c r="AW47" s="493">
        <f>IF(ISTEXT(График!AX48),График!AX48,IF(График!AX48&gt;'Ночные Часы'!$B$2,График!AX48-'Ночные Часы'!$B$2,0))</f>
        <v>0</v>
      </c>
      <c r="AX47" s="493">
        <f>IF(ISTEXT(График!BA48),График!BA48,IF(График!BA48&gt;'Ночные Часы'!$B$2,График!BA48-'Ночные Часы'!$B$2,0))</f>
        <v>0</v>
      </c>
      <c r="AY47" s="493" t="str">
        <f>IF(ISTEXT(График!BD48),График!BD48,IF(График!BD48&gt;'Ночные Часы'!$B$2,График!BD48-'Ночные Часы'!$B$2,0))</f>
        <v>В</v>
      </c>
      <c r="AZ47" s="493">
        <f>IF(ISTEXT(График!BG48),График!BG48,IF(График!BG48&gt;'Ночные Часы'!$B$2,График!BG48-'Ночные Часы'!$B$2,0))</f>
        <v>0</v>
      </c>
      <c r="BA47" s="493">
        <f>IF(ISTEXT(График!BJ48),График!BJ48,IF(График!BJ48&gt;'Ночные Часы'!$B$2,График!BJ48-'Ночные Часы'!$B$2,0))</f>
        <v>0</v>
      </c>
      <c r="BB47" s="493" t="str">
        <f>IF(ISTEXT(График!BM48),График!BM48,IF(График!BM48&gt;'Ночные Часы'!$B$2,График!BM48-'Ночные Часы'!$B$2,0))</f>
        <v>В</v>
      </c>
      <c r="BC47" s="493">
        <f>IF(ISTEXT(График!BP48),График!BP48,IF(График!BP48&gt;'Ночные Часы'!$B$2,График!BP48-'Ночные Часы'!$B$2,0))</f>
        <v>0</v>
      </c>
      <c r="BD47" s="493">
        <f>IF(ISTEXT(График!BS48),График!BS48,IF(График!BS48&gt;'Ночные Часы'!$B$2,График!BS48-'Ночные Часы'!$B$2,0))</f>
        <v>0</v>
      </c>
      <c r="BE47" s="493">
        <f>IF(ISTEXT(График!BV48),График!BV48,IF(График!BV48&gt;'Ночные Часы'!$B$2,График!BV48-'Ночные Часы'!$B$2,0))</f>
        <v>8.333333333333337E-2</v>
      </c>
      <c r="BF47" s="493">
        <f>IF(ISTEXT(График!BY48),График!BY48,IF(График!BY48&gt;'Ночные Часы'!$B$2,График!BY48-'Ночные Часы'!$B$2,0))</f>
        <v>0.10416666666666663</v>
      </c>
      <c r="BG47" s="493">
        <f>IF(ISTEXT(График!CB48),График!CB48,IF(График!CB48&gt;'Ночные Часы'!$B$2,График!CB48-'Ночные Часы'!$B$2,0))</f>
        <v>0.10416666666666663</v>
      </c>
      <c r="BH47" s="493" t="str">
        <f>IF(ISTEXT(График!CE48),График!CE48,IF(График!CE48&gt;'Ночные Часы'!$B$2,График!CE48-'Ночные Часы'!$B$2,0))</f>
        <v>В</v>
      </c>
      <c r="BI47" s="493" t="str">
        <f>IF(ISTEXT(График!CH48),График!CH48,IF(График!CH48&gt;'Ночные Часы'!$B$2,График!CH48-'Ночные Часы'!$B$2,0))</f>
        <v>В</v>
      </c>
      <c r="BJ47" s="493">
        <f>IF(ISTEXT(График!CK48),График!CK48,IF(График!CK48&gt;'Ночные Часы'!$B$2,График!CK48-'Ночные Часы'!$B$2,0))</f>
        <v>0</v>
      </c>
      <c r="BK47" s="493">
        <f>IF(ISTEXT(График!CN48),График!CN48,IF(График!CN48&gt;'Ночные Часы'!$B$2,График!CN48-'Ночные Часы'!$B$2,0))</f>
        <v>0</v>
      </c>
      <c r="BL47" s="493">
        <f>IF(ISTEXT(График!CQ48),График!CQ48,IF(График!CQ48&gt;'Ночные Часы'!$B$2,График!CQ48-'Ночные Часы'!$B$2,0))</f>
        <v>0</v>
      </c>
      <c r="BM47" s="493">
        <f>IF(ISTEXT(График!CT48),График!CT48,IF(График!CT48&gt;'Ночные Часы'!$B$2,График!CT48-'Ночные Часы'!$B$2,0))</f>
        <v>0</v>
      </c>
    </row>
    <row r="48" spans="1:65" x14ac:dyDescent="0.25">
      <c r="A48" s="8">
        <f>VLOOKUP(B48,'Список КК'!$M$2:$N$377,2,TRUE)</f>
        <v>42930</v>
      </c>
      <c r="B48" s="9" t="str">
        <f>График!C49</f>
        <v>Быков Никита Олегович</v>
      </c>
      <c r="C48" s="493">
        <f t="shared" si="5"/>
        <v>0</v>
      </c>
      <c r="D48" s="493">
        <f t="shared" si="6"/>
        <v>0</v>
      </c>
      <c r="E48" s="493">
        <f t="shared" si="7"/>
        <v>0</v>
      </c>
      <c r="F48" s="493">
        <f t="shared" si="8"/>
        <v>0</v>
      </c>
      <c r="G48" s="493">
        <f t="shared" si="9"/>
        <v>0.125</v>
      </c>
      <c r="H48" s="493">
        <f t="shared" si="10"/>
        <v>0.125</v>
      </c>
      <c r="I48" s="493">
        <f t="shared" si="11"/>
        <v>0</v>
      </c>
      <c r="J48" s="493">
        <f t="shared" si="12"/>
        <v>0</v>
      </c>
      <c r="K48" s="493">
        <f t="shared" si="13"/>
        <v>0</v>
      </c>
      <c r="L48" s="493">
        <f t="shared" si="14"/>
        <v>0</v>
      </c>
      <c r="M48" s="493">
        <f t="shared" si="15"/>
        <v>0</v>
      </c>
      <c r="N48" s="493">
        <f t="shared" si="16"/>
        <v>0</v>
      </c>
      <c r="O48" s="493">
        <f t="shared" si="17"/>
        <v>0</v>
      </c>
      <c r="P48" s="493">
        <f t="shared" si="18"/>
        <v>0</v>
      </c>
      <c r="Q48" s="493">
        <f t="shared" si="19"/>
        <v>8.3333333333333329E-2</v>
      </c>
      <c r="R48" s="493">
        <f t="shared" si="20"/>
        <v>0.125</v>
      </c>
      <c r="S48" s="493">
        <f t="shared" si="21"/>
        <v>0</v>
      </c>
      <c r="T48" s="493">
        <f t="shared" si="22"/>
        <v>0</v>
      </c>
      <c r="U48" s="493">
        <f t="shared" si="23"/>
        <v>0</v>
      </c>
      <c r="V48" s="493">
        <f t="shared" si="24"/>
        <v>0</v>
      </c>
      <c r="W48" s="493">
        <f t="shared" si="25"/>
        <v>0</v>
      </c>
      <c r="X48" s="493">
        <f t="shared" si="26"/>
        <v>0</v>
      </c>
      <c r="Y48" s="493">
        <f t="shared" si="27"/>
        <v>0</v>
      </c>
      <c r="Z48" s="493">
        <f t="shared" si="28"/>
        <v>0</v>
      </c>
      <c r="AA48" s="493">
        <f t="shared" si="29"/>
        <v>0</v>
      </c>
      <c r="AB48" s="493">
        <f t="shared" si="30"/>
        <v>0</v>
      </c>
      <c r="AC48" s="493">
        <f t="shared" si="31"/>
        <v>0</v>
      </c>
      <c r="AD48" s="493">
        <f t="shared" si="32"/>
        <v>0</v>
      </c>
      <c r="AE48" s="493">
        <f t="shared" si="33"/>
        <v>0</v>
      </c>
      <c r="AF48" s="493">
        <f t="shared" si="34"/>
        <v>8.3333333333333329E-2</v>
      </c>
      <c r="AG48" s="493">
        <f t="shared" si="35"/>
        <v>0</v>
      </c>
      <c r="AH48" s="494">
        <f t="shared" si="36"/>
        <v>0.54166666666666663</v>
      </c>
      <c r="AI48" s="493">
        <f>IF(ISTEXT(График!H49),График!H49,IF(График!H49&gt;'Ночные Часы'!$B$2,График!H49-'Ночные Часы'!$B$2,0))</f>
        <v>0</v>
      </c>
      <c r="AJ48" s="493">
        <f>IF(ISTEXT(График!K49),График!K49,IF(График!K49&gt;'Ночные Часы'!$B$2,График!K49-'Ночные Часы'!$B$2,0))</f>
        <v>0</v>
      </c>
      <c r="AK48" s="493">
        <f>IF(ISTEXT(График!N49),График!N49,IF(График!N49&gt;'Ночные Часы'!$B$2,График!N49-'Ночные Часы'!$B$2,0))</f>
        <v>0</v>
      </c>
      <c r="AL48" s="493" t="str">
        <f>IF(ISTEXT(График!Q49),График!Q49,IF(График!Q49&gt;'Ночные Часы'!$B$2,График!Q49-'Ночные Часы'!$B$2,0))</f>
        <v>В</v>
      </c>
      <c r="AM48" s="493">
        <f>IF(ISTEXT(График!T49),График!T49,IF(График!T49&gt;'Ночные Часы'!$B$2,График!T49-'Ночные Часы'!$B$2,0))</f>
        <v>0.10416666666666663</v>
      </c>
      <c r="AN48" s="493">
        <f>IF(ISTEXT(График!W49),График!W49,IF(График!W49&gt;'Ночные Часы'!$B$2,График!W49-'Ночные Часы'!$B$2,0))</f>
        <v>0.10416666666666663</v>
      </c>
      <c r="AO48" s="493" t="str">
        <f>IF(ISTEXT(График!Z49),График!Z49,IF(График!Z49&gt;'Ночные Часы'!$B$2,График!Z49-'Ночные Часы'!$B$2,0))</f>
        <v>В</v>
      </c>
      <c r="AP48" s="493" t="str">
        <f>IF(ISTEXT(График!AC49),График!AC49,IF(График!AC49&gt;'Ночные Часы'!$B$2,График!AC49-'Ночные Часы'!$B$2,0))</f>
        <v>В</v>
      </c>
      <c r="AQ48" s="493">
        <f>IF(ISTEXT(График!AF49),График!AF49,IF(График!AF49&gt;'Ночные Часы'!$B$2,График!AF49-'Ночные Часы'!$B$2,0))</f>
        <v>0</v>
      </c>
      <c r="AR48" s="493">
        <f>IF(ISTEXT(График!AI49),График!AI49,IF(График!AI49&gt;'Ночные Часы'!$B$2,График!AI49-'Ночные Часы'!$B$2,0))</f>
        <v>0</v>
      </c>
      <c r="AS48" s="493">
        <f>IF(ISTEXT(График!AL49),График!AL49,IF(График!AL49&gt;'Ночные Часы'!$B$2,График!AL49-'Ночные Часы'!$B$2,0))</f>
        <v>0</v>
      </c>
      <c r="AT48" s="493">
        <f>IF(ISTEXT(График!AO49),График!AO49,IF(График!AO49&gt;'Ночные Часы'!$B$2,График!AO49-'Ночные Часы'!$B$2,0))</f>
        <v>0</v>
      </c>
      <c r="AU48" s="493" t="str">
        <f>IF(ISTEXT(График!AR49),График!AR49,IF(График!AR49&gt;'Ночные Часы'!$B$2,График!AR49-'Ночные Часы'!$B$2,0))</f>
        <v>В</v>
      </c>
      <c r="AV48" s="493">
        <f>IF(ISTEXT(График!AU49),График!AU49,IF(График!AU49&gt;'Ночные Часы'!$B$2,График!AU49-'Ночные Часы'!$B$2,0))</f>
        <v>0</v>
      </c>
      <c r="AW48" s="493">
        <f>IF(ISTEXT(График!AX49),График!AX49,IF(График!AX49&gt;'Ночные Часы'!$B$2,График!AX49-'Ночные Часы'!$B$2,0))</f>
        <v>8.333333333333337E-2</v>
      </c>
      <c r="AX48" s="493">
        <f>IF(ISTEXT(График!BA49),График!BA49,IF(График!BA49&gt;'Ночные Часы'!$B$2,График!BA49-'Ночные Часы'!$B$2,0))</f>
        <v>0.10416666666666663</v>
      </c>
      <c r="AY48" s="493" t="str">
        <f>IF(ISTEXT(График!BD49),График!BD49,IF(График!BD49&gt;'Ночные Часы'!$B$2,График!BD49-'Ночные Часы'!$B$2,0))</f>
        <v>В</v>
      </c>
      <c r="AZ48" s="493" t="str">
        <f>IF(ISTEXT(График!BG49),График!BG49,IF(График!BG49&gt;'Ночные Часы'!$B$2,График!BG49-'Ночные Часы'!$B$2,0))</f>
        <v>В</v>
      </c>
      <c r="BA48" s="493">
        <f>IF(ISTEXT(График!BJ49),График!BJ49,IF(График!BJ49&gt;'Ночные Часы'!$B$2,График!BJ49-'Ночные Часы'!$B$2,0))</f>
        <v>0</v>
      </c>
      <c r="BB48" s="493">
        <f>IF(ISTEXT(График!BM49),График!BM49,IF(График!BM49&gt;'Ночные Часы'!$B$2,График!BM49-'Ночные Часы'!$B$2,0))</f>
        <v>0</v>
      </c>
      <c r="BC48" s="493" t="str">
        <f>IF(ISTEXT(График!BP49),График!BP49,IF(График!BP49&gt;'Ночные Часы'!$B$2,График!BP49-'Ночные Часы'!$B$2,0))</f>
        <v>В</v>
      </c>
      <c r="BD48" s="493" t="str">
        <f>IF(ISTEXT(График!BS49),График!BS49,IF(График!BS49&gt;'Ночные Часы'!$B$2,График!BS49-'Ночные Часы'!$B$2,0))</f>
        <v>В</v>
      </c>
      <c r="BE48" s="493" t="str">
        <f>IF(ISTEXT(График!BV49),График!BV49,IF(График!BV49&gt;'Ночные Часы'!$B$2,График!BV49-'Ночные Часы'!$B$2,0))</f>
        <v>ОТ</v>
      </c>
      <c r="BF48" s="493" t="str">
        <f>IF(ISTEXT(График!BY49),График!BY49,IF(График!BY49&gt;'Ночные Часы'!$B$2,График!BY49-'Ночные Часы'!$B$2,0))</f>
        <v>ОТ</v>
      </c>
      <c r="BG48" s="493" t="str">
        <f>IF(ISTEXT(График!CB49),График!CB49,IF(График!CB49&gt;'Ночные Часы'!$B$2,График!CB49-'Ночные Часы'!$B$2,0))</f>
        <v>ОТ</v>
      </c>
      <c r="BH48" s="493" t="str">
        <f>IF(ISTEXT(График!CE49),График!CE49,IF(График!CE49&gt;'Ночные Часы'!$B$2,График!CE49-'Ночные Часы'!$B$2,0))</f>
        <v>ОТ</v>
      </c>
      <c r="BI48" s="493" t="str">
        <f>IF(ISTEXT(График!CH49),График!CH49,IF(График!CH49&gt;'Ночные Часы'!$B$2,График!CH49-'Ночные Часы'!$B$2,0))</f>
        <v>ОТ</v>
      </c>
      <c r="BJ48" s="493" t="str">
        <f>IF(ISTEXT(График!CK49),График!CK49,IF(График!CK49&gt;'Ночные Часы'!$B$2,График!CK49-'Ночные Часы'!$B$2,0))</f>
        <v>В</v>
      </c>
      <c r="BK48" s="493" t="str">
        <f>IF(ISTEXT(График!CN49),График!CN49,IF(График!CN49&gt;'Ночные Часы'!$B$2,График!CN49-'Ночные Часы'!$B$2,0))</f>
        <v>В</v>
      </c>
      <c r="BL48" s="493">
        <f>IF(ISTEXT(График!CQ49),График!CQ49,IF(График!CQ49&gt;'Ночные Часы'!$B$2,График!CQ49-'Ночные Часы'!$B$2,0))</f>
        <v>8.333333333333337E-2</v>
      </c>
      <c r="BM48" s="493">
        <f>IF(ISTEXT(График!CT49),График!CT49,IF(График!CT49&gt;'Ночные Часы'!$B$2,График!CT49-'Ночные Часы'!$B$2,0))</f>
        <v>0</v>
      </c>
    </row>
    <row r="49" spans="1:65" x14ac:dyDescent="0.25">
      <c r="A49" s="8">
        <f>VLOOKUP(B49,'Список КК'!$M$2:$N$377,2,TRUE)</f>
        <v>7285</v>
      </c>
      <c r="B49" s="9" t="str">
        <f>График!C50</f>
        <v>Бушкова Оксана Николаевна</v>
      </c>
      <c r="C49" s="493">
        <f t="shared" si="5"/>
        <v>0</v>
      </c>
      <c r="D49" s="493">
        <f t="shared" si="6"/>
        <v>4.1666666666666664E-2</v>
      </c>
      <c r="E49" s="493">
        <f t="shared" si="7"/>
        <v>4.1666666666666664E-2</v>
      </c>
      <c r="F49" s="493">
        <f t="shared" si="8"/>
        <v>4.1666666666666664E-2</v>
      </c>
      <c r="G49" s="493">
        <f t="shared" si="9"/>
        <v>0</v>
      </c>
      <c r="H49" s="493">
        <f t="shared" si="10"/>
        <v>0</v>
      </c>
      <c r="I49" s="493">
        <f t="shared" si="11"/>
        <v>0</v>
      </c>
      <c r="J49" s="493">
        <f t="shared" si="12"/>
        <v>0</v>
      </c>
      <c r="K49" s="493">
        <f t="shared" si="13"/>
        <v>4.1666666666666664E-2</v>
      </c>
      <c r="L49" s="493">
        <f t="shared" si="14"/>
        <v>4.1666666666666664E-2</v>
      </c>
      <c r="M49" s="493">
        <f t="shared" si="15"/>
        <v>4.1666666666666664E-2</v>
      </c>
      <c r="N49" s="493">
        <f t="shared" si="16"/>
        <v>0</v>
      </c>
      <c r="O49" s="493">
        <f t="shared" si="17"/>
        <v>0</v>
      </c>
      <c r="P49" s="493">
        <f t="shared" si="18"/>
        <v>0</v>
      </c>
      <c r="Q49" s="493">
        <f t="shared" si="19"/>
        <v>0</v>
      </c>
      <c r="R49" s="493">
        <f t="shared" si="20"/>
        <v>4.1666666666666664E-2</v>
      </c>
      <c r="S49" s="493">
        <f t="shared" si="21"/>
        <v>4.1666666666666664E-2</v>
      </c>
      <c r="T49" s="493">
        <f t="shared" si="22"/>
        <v>4.1666666666666664E-2</v>
      </c>
      <c r="U49" s="493">
        <f t="shared" si="23"/>
        <v>0</v>
      </c>
      <c r="V49" s="493">
        <f t="shared" si="24"/>
        <v>0</v>
      </c>
      <c r="W49" s="493">
        <f t="shared" si="25"/>
        <v>0</v>
      </c>
      <c r="X49" s="493">
        <f t="shared" si="26"/>
        <v>0</v>
      </c>
      <c r="Y49" s="493">
        <f t="shared" si="27"/>
        <v>4.1666666666666664E-2</v>
      </c>
      <c r="Z49" s="493">
        <f t="shared" si="28"/>
        <v>4.1666666666666664E-2</v>
      </c>
      <c r="AA49" s="493">
        <f t="shared" si="29"/>
        <v>4.1666666666666664E-2</v>
      </c>
      <c r="AB49" s="493">
        <f t="shared" si="30"/>
        <v>0</v>
      </c>
      <c r="AC49" s="493">
        <f t="shared" si="31"/>
        <v>0</v>
      </c>
      <c r="AD49" s="493">
        <f t="shared" si="32"/>
        <v>0</v>
      </c>
      <c r="AE49" s="493">
        <f t="shared" si="33"/>
        <v>0</v>
      </c>
      <c r="AF49" s="493">
        <f t="shared" si="34"/>
        <v>4.1666666666666664E-2</v>
      </c>
      <c r="AG49" s="493">
        <f t="shared" si="35"/>
        <v>0</v>
      </c>
      <c r="AH49" s="494">
        <f t="shared" si="36"/>
        <v>0.54166666666666663</v>
      </c>
      <c r="AI49" s="493">
        <f>IF(ISTEXT(График!H50),График!H50,IF(График!H50&gt;'Ночные Часы'!$B$2,График!H50-'Ночные Часы'!$B$2,0))</f>
        <v>0</v>
      </c>
      <c r="AJ49" s="493">
        <f>IF(ISTEXT(График!K50),График!K50,IF(График!K50&gt;'Ночные Часы'!$B$2,График!K50-'Ночные Часы'!$B$2,0))</f>
        <v>4.1666666666666741E-2</v>
      </c>
      <c r="AK49" s="493">
        <f>IF(ISTEXT(График!N50),График!N50,IF(График!N50&gt;'Ночные Часы'!$B$2,График!N50-'Ночные Часы'!$B$2,0))</f>
        <v>4.1666666666666741E-2</v>
      </c>
      <c r="AL49" s="493">
        <f>IF(ISTEXT(График!Q50),График!Q50,IF(График!Q50&gt;'Ночные Часы'!$B$2,График!Q50-'Ночные Часы'!$B$2,0))</f>
        <v>4.1666666666666741E-2</v>
      </c>
      <c r="AM49" s="493" t="str">
        <f>IF(ISTEXT(График!T50),График!T50,IF(График!T50&gt;'Ночные Часы'!$B$2,График!T50-'Ночные Часы'!$B$2,0))</f>
        <v>В</v>
      </c>
      <c r="AN49" s="493" t="str">
        <f>IF(ISTEXT(График!W50),График!W50,IF(График!W50&gt;'Ночные Часы'!$B$2,График!W50-'Ночные Часы'!$B$2,0))</f>
        <v>В</v>
      </c>
      <c r="AO49" s="493">
        <f>IF(ISTEXT(График!Z50),График!Z50,IF(График!Z50&gt;'Ночные Часы'!$B$2,График!Z50-'Ночные Часы'!$B$2,0))</f>
        <v>0</v>
      </c>
      <c r="AP49" s="493">
        <f>IF(ISTEXT(График!AC50),График!AC50,IF(График!AC50&gt;'Ночные Часы'!$B$2,График!AC50-'Ночные Часы'!$B$2,0))</f>
        <v>0</v>
      </c>
      <c r="AQ49" s="493">
        <f>IF(ISTEXT(График!AF50),График!AF50,IF(График!AF50&gt;'Ночные Часы'!$B$2,График!AF50-'Ночные Часы'!$B$2,0))</f>
        <v>4.1666666666666741E-2</v>
      </c>
      <c r="AR49" s="493">
        <f>IF(ISTEXT(График!AI50),График!AI50,IF(График!AI50&gt;'Ночные Часы'!$B$2,График!AI50-'Ночные Часы'!$B$2,0))</f>
        <v>4.1666666666666741E-2</v>
      </c>
      <c r="AS49" s="493">
        <f>IF(ISTEXT(График!AL50),График!AL50,IF(График!AL50&gt;'Ночные Часы'!$B$2,График!AL50-'Ночные Часы'!$B$2,0))</f>
        <v>4.1666666666666741E-2</v>
      </c>
      <c r="AT49" s="493" t="str">
        <f>IF(ISTEXT(График!AO50),График!AO50,IF(График!AO50&gt;'Ночные Часы'!$B$2,График!AO50-'Ночные Часы'!$B$2,0))</f>
        <v>В</v>
      </c>
      <c r="AU49" s="493" t="str">
        <f>IF(ISTEXT(График!AR50),График!AR50,IF(График!AR50&gt;'Ночные Часы'!$B$2,График!AR50-'Ночные Часы'!$B$2,0))</f>
        <v>В</v>
      </c>
      <c r="AV49" s="493">
        <f>IF(ISTEXT(График!AU50),График!AU50,IF(График!AU50&gt;'Ночные Часы'!$B$2,График!AU50-'Ночные Часы'!$B$2,0))</f>
        <v>0</v>
      </c>
      <c r="AW49" s="493">
        <f>IF(ISTEXT(График!AX50),График!AX50,IF(График!AX50&gt;'Ночные Часы'!$B$2,График!AX50-'Ночные Часы'!$B$2,0))</f>
        <v>0</v>
      </c>
      <c r="AX49" s="493">
        <f>IF(ISTEXT(График!BA50),График!BA50,IF(График!BA50&gt;'Ночные Часы'!$B$2,График!BA50-'Ночные Часы'!$B$2,0))</f>
        <v>4.1666666666666741E-2</v>
      </c>
      <c r="AY49" s="493">
        <f>IF(ISTEXT(График!BD50),График!BD50,IF(График!BD50&gt;'Ночные Часы'!$B$2,График!BD50-'Ночные Часы'!$B$2,0))</f>
        <v>4.1666666666666741E-2</v>
      </c>
      <c r="AZ49" s="493">
        <f>IF(ISTEXT(График!BG50),График!BG50,IF(График!BG50&gt;'Ночные Часы'!$B$2,График!BG50-'Ночные Часы'!$B$2,0))</f>
        <v>4.1666666666666741E-2</v>
      </c>
      <c r="BA49" s="493" t="str">
        <f>IF(ISTEXT(График!BJ50),График!BJ50,IF(График!BJ50&gt;'Ночные Часы'!$B$2,График!BJ50-'Ночные Часы'!$B$2,0))</f>
        <v>В</v>
      </c>
      <c r="BB49" s="493" t="str">
        <f>IF(ISTEXT(График!BM50),График!BM50,IF(График!BM50&gt;'Ночные Часы'!$B$2,График!BM50-'Ночные Часы'!$B$2,0))</f>
        <v>В</v>
      </c>
      <c r="BC49" s="493">
        <f>IF(ISTEXT(График!BP50),График!BP50,IF(График!BP50&gt;'Ночные Часы'!$B$2,График!BP50-'Ночные Часы'!$B$2,0))</f>
        <v>0</v>
      </c>
      <c r="BD49" s="493">
        <f>IF(ISTEXT(График!BS50),График!BS50,IF(График!BS50&gt;'Ночные Часы'!$B$2,График!BS50-'Ночные Часы'!$B$2,0))</f>
        <v>0</v>
      </c>
      <c r="BE49" s="493">
        <f>IF(ISTEXT(График!BV50),График!BV50,IF(График!BV50&gt;'Ночные Часы'!$B$2,График!BV50-'Ночные Часы'!$B$2,0))</f>
        <v>4.1666666666666741E-2</v>
      </c>
      <c r="BF49" s="493">
        <f>IF(ISTEXT(График!BY50),График!BY50,IF(График!BY50&gt;'Ночные Часы'!$B$2,График!BY50-'Ночные Часы'!$B$2,0))</f>
        <v>4.1666666666666741E-2</v>
      </c>
      <c r="BG49" s="493">
        <f>IF(ISTEXT(График!CB50),График!CB50,IF(График!CB50&gt;'Ночные Часы'!$B$2,График!CB50-'Ночные Часы'!$B$2,0))</f>
        <v>4.1666666666666741E-2</v>
      </c>
      <c r="BH49" s="493" t="str">
        <f>IF(ISTEXT(График!CE50),График!CE50,IF(График!CE50&gt;'Ночные Часы'!$B$2,График!CE50-'Ночные Часы'!$B$2,0))</f>
        <v>В</v>
      </c>
      <c r="BI49" s="493" t="str">
        <f>IF(ISTEXT(График!CH50),График!CH50,IF(График!CH50&gt;'Ночные Часы'!$B$2,График!CH50-'Ночные Часы'!$B$2,0))</f>
        <v>В</v>
      </c>
      <c r="BJ49" s="493">
        <f>IF(ISTEXT(График!CK50),График!CK50,IF(График!CK50&gt;'Ночные Часы'!$B$2,График!CK50-'Ночные Часы'!$B$2,0))</f>
        <v>0</v>
      </c>
      <c r="BK49" s="493">
        <f>IF(ISTEXT(График!CN50),График!CN50,IF(График!CN50&gt;'Ночные Часы'!$B$2,График!CN50-'Ночные Часы'!$B$2,0))</f>
        <v>0</v>
      </c>
      <c r="BL49" s="493">
        <f>IF(ISTEXT(График!CQ50),График!CQ50,IF(График!CQ50&gt;'Ночные Часы'!$B$2,График!CQ50-'Ночные Часы'!$B$2,0))</f>
        <v>4.1666666666666741E-2</v>
      </c>
      <c r="BM49" s="493">
        <f>IF(ISTEXT(График!CT50),График!CT50,IF(График!CT50&gt;'Ночные Часы'!$B$2,График!CT50-'Ночные Часы'!$B$2,0))</f>
        <v>0</v>
      </c>
    </row>
    <row r="50" spans="1:65" x14ac:dyDescent="0.25">
      <c r="A50" s="8">
        <f>VLOOKUP(B50,'Список КК'!$M$2:$N$377,2,TRUE)</f>
        <v>50220</v>
      </c>
      <c r="B50" s="9" t="str">
        <f>График!C51</f>
        <v>Ван Беек Любовь Васильевна</v>
      </c>
      <c r="C50" s="493">
        <f t="shared" si="5"/>
        <v>0.125</v>
      </c>
      <c r="D50" s="493">
        <f t="shared" si="6"/>
        <v>0</v>
      </c>
      <c r="E50" s="493">
        <f t="shared" si="7"/>
        <v>0</v>
      </c>
      <c r="F50" s="493">
        <f t="shared" si="8"/>
        <v>0</v>
      </c>
      <c r="G50" s="493">
        <f t="shared" si="9"/>
        <v>0</v>
      </c>
      <c r="H50" s="493">
        <f t="shared" si="10"/>
        <v>0</v>
      </c>
      <c r="I50" s="493">
        <f t="shared" si="11"/>
        <v>0</v>
      </c>
      <c r="J50" s="493">
        <f t="shared" si="12"/>
        <v>0</v>
      </c>
      <c r="K50" s="493">
        <f t="shared" si="13"/>
        <v>0</v>
      </c>
      <c r="L50" s="493">
        <f t="shared" si="14"/>
        <v>0</v>
      </c>
      <c r="M50" s="493">
        <f t="shared" si="15"/>
        <v>0</v>
      </c>
      <c r="N50" s="493">
        <f t="shared" si="16"/>
        <v>0</v>
      </c>
      <c r="O50" s="493">
        <f t="shared" si="17"/>
        <v>0</v>
      </c>
      <c r="P50" s="493">
        <f t="shared" si="18"/>
        <v>0</v>
      </c>
      <c r="Q50" s="493">
        <f t="shared" si="19"/>
        <v>0</v>
      </c>
      <c r="R50" s="493">
        <f t="shared" si="20"/>
        <v>0</v>
      </c>
      <c r="S50" s="493">
        <f t="shared" si="21"/>
        <v>0</v>
      </c>
      <c r="T50" s="493">
        <f t="shared" si="22"/>
        <v>0</v>
      </c>
      <c r="U50" s="493">
        <f t="shared" si="23"/>
        <v>0</v>
      </c>
      <c r="V50" s="493">
        <f t="shared" si="24"/>
        <v>0</v>
      </c>
      <c r="W50" s="493">
        <f t="shared" si="25"/>
        <v>0</v>
      </c>
      <c r="X50" s="493">
        <f t="shared" si="26"/>
        <v>0</v>
      </c>
      <c r="Y50" s="493">
        <f t="shared" si="27"/>
        <v>0</v>
      </c>
      <c r="Z50" s="493">
        <f t="shared" si="28"/>
        <v>0</v>
      </c>
      <c r="AA50" s="493">
        <f t="shared" si="29"/>
        <v>0</v>
      </c>
      <c r="AB50" s="493">
        <f t="shared" si="30"/>
        <v>0</v>
      </c>
      <c r="AC50" s="493">
        <f t="shared" si="31"/>
        <v>0</v>
      </c>
      <c r="AD50" s="493">
        <f t="shared" si="32"/>
        <v>0</v>
      </c>
      <c r="AE50" s="493">
        <f t="shared" si="33"/>
        <v>0</v>
      </c>
      <c r="AF50" s="493">
        <f t="shared" si="34"/>
        <v>0</v>
      </c>
      <c r="AG50" s="493">
        <f t="shared" si="35"/>
        <v>0</v>
      </c>
      <c r="AH50" s="494">
        <f t="shared" si="36"/>
        <v>0.125</v>
      </c>
      <c r="AI50" s="493">
        <f>IF(ISTEXT(График!H51),График!H51,IF(График!H51&gt;'Ночные Часы'!$B$2,График!H51-'Ночные Часы'!$B$2,0))</f>
        <v>0.10416666666666663</v>
      </c>
      <c r="AJ50" s="493" t="str">
        <f>IF(ISTEXT(График!K51),График!K51,IF(График!K51&gt;'Ночные Часы'!$B$2,График!K51-'Ночные Часы'!$B$2,0))</f>
        <v>В</v>
      </c>
      <c r="AK50" s="493" t="str">
        <f>IF(ISTEXT(График!N51),График!N51,IF(График!N51&gt;'Ночные Часы'!$B$2,График!N51-'Ночные Часы'!$B$2,0))</f>
        <v>В</v>
      </c>
      <c r="AL50" s="493">
        <f>IF(ISTEXT(График!Q51),График!Q51,IF(График!Q51&gt;'Ночные Часы'!$B$2,График!Q51-'Ночные Часы'!$B$2,0))</f>
        <v>0</v>
      </c>
      <c r="AM50" s="493">
        <f>IF(ISTEXT(График!T51),График!T51,IF(График!T51&gt;'Ночные Часы'!$B$2,График!T51-'Ночные Часы'!$B$2,0))</f>
        <v>0</v>
      </c>
      <c r="AN50" s="493" t="str">
        <f>IF(ISTEXT(График!W51),График!W51,IF(График!W51&gt;'Ночные Часы'!$B$2,График!W51-'Ночные Часы'!$B$2,0))</f>
        <v>В</v>
      </c>
      <c r="AO50" s="493">
        <f>IF(ISTEXT(График!Z51),График!Z51,IF(График!Z51&gt;'Ночные Часы'!$B$2,График!Z51-'Ночные Часы'!$B$2,0))</f>
        <v>0</v>
      </c>
      <c r="AP50" s="493">
        <f>IF(ISTEXT(График!AC51),График!AC51,IF(График!AC51&gt;'Ночные Часы'!$B$2,График!AC51-'Ночные Часы'!$B$2,0))</f>
        <v>0</v>
      </c>
      <c r="AQ50" s="493">
        <f>IF(ISTEXT(График!AF51),График!AF51,IF(График!AF51&gt;'Ночные Часы'!$B$2,График!AF51-'Ночные Часы'!$B$2,0))</f>
        <v>0</v>
      </c>
      <c r="AR50" s="493" t="str">
        <f>IF(ISTEXT(График!AI51),График!AI51,IF(График!AI51&gt;'Ночные Часы'!$B$2,График!AI51-'Ночные Часы'!$B$2,0))</f>
        <v>В</v>
      </c>
      <c r="AS50" s="493" t="str">
        <f>IF(ISTEXT(График!AL51),График!AL51,IF(График!AL51&gt;'Ночные Часы'!$B$2,График!AL51-'Ночные Часы'!$B$2,0))</f>
        <v>В</v>
      </c>
      <c r="AT50" s="493">
        <f>IF(ISTEXT(График!AO51),График!AO51,IF(График!AO51&gt;'Ночные Часы'!$B$2,График!AO51-'Ночные Часы'!$B$2,0))</f>
        <v>0</v>
      </c>
      <c r="AU50" s="493">
        <f>IF(ISTEXT(График!AR51),График!AR51,IF(График!AR51&gt;'Ночные Часы'!$B$2,График!AR51-'Ночные Часы'!$B$2,0))</f>
        <v>0</v>
      </c>
      <c r="AV50" s="493">
        <f>IF(ISTEXT(График!AU51),График!AU51,IF(График!AU51&gt;'Ночные Часы'!$B$2,График!AU51-'Ночные Часы'!$B$2,0))</f>
        <v>0</v>
      </c>
      <c r="AW50" s="493" t="str">
        <f>IF(ISTEXT(График!AX51),График!AX51,IF(График!AX51&gt;'Ночные Часы'!$B$2,График!AX51-'Ночные Часы'!$B$2,0))</f>
        <v>В</v>
      </c>
      <c r="AX50" s="493">
        <f>IF(ISTEXT(График!BA51),График!BA51,IF(График!BA51&gt;'Ночные Часы'!$B$2,График!BA51-'Ночные Часы'!$B$2,0))</f>
        <v>0</v>
      </c>
      <c r="AY50" s="493">
        <f>IF(ISTEXT(График!BD51),График!BD51,IF(График!BD51&gt;'Ночные Часы'!$B$2,График!BD51-'Ночные Часы'!$B$2,0))</f>
        <v>0</v>
      </c>
      <c r="AZ50" s="493" t="str">
        <f>IF(ISTEXT(График!BG51),График!BG51,IF(График!BG51&gt;'Ночные Часы'!$B$2,График!BG51-'Ночные Часы'!$B$2,0))</f>
        <v>В</v>
      </c>
      <c r="BA50" s="493">
        <f>IF(ISTEXT(График!BJ51),График!BJ51,IF(График!BJ51&gt;'Ночные Часы'!$B$2,График!BJ51-'Ночные Часы'!$B$2,0))</f>
        <v>0</v>
      </c>
      <c r="BB50" s="493">
        <f>IF(ISTEXT(График!BM51),График!BM51,IF(График!BM51&gt;'Ночные Часы'!$B$2,График!BM51-'Ночные Часы'!$B$2,0))</f>
        <v>0</v>
      </c>
      <c r="BC50" s="493">
        <f>IF(ISTEXT(График!BP51),График!BP51,IF(График!BP51&gt;'Ночные Часы'!$B$2,График!BP51-'Ночные Часы'!$B$2,0))</f>
        <v>0</v>
      </c>
      <c r="BD50" s="493">
        <f>IF(ISTEXT(График!BS51),График!BS51,IF(График!BS51&gt;'Ночные Часы'!$B$2,График!BS51-'Ночные Часы'!$B$2,0))</f>
        <v>0</v>
      </c>
      <c r="BE50" s="493">
        <f>IF(ISTEXT(График!BV51),График!BV51,IF(График!BV51&gt;'Ночные Часы'!$B$2,График!BV51-'Ночные Часы'!$B$2,0))</f>
        <v>0</v>
      </c>
      <c r="BF50" s="493" t="str">
        <f>IF(ISTEXT(График!BY51),График!BY51,IF(График!BY51&gt;'Ночные Часы'!$B$2,График!BY51-'Ночные Часы'!$B$2,0))</f>
        <v>В</v>
      </c>
      <c r="BG50" s="493" t="str">
        <f>IF(ISTEXT(График!CB51),График!CB51,IF(График!CB51&gt;'Ночные Часы'!$B$2,График!CB51-'Ночные Часы'!$B$2,0))</f>
        <v>В</v>
      </c>
      <c r="BH50" s="493" t="str">
        <f>IF(ISTEXT(График!CE51),График!CE51,IF(График!CE51&gt;'Ночные Часы'!$B$2,График!CE51-'Ночные Часы'!$B$2,0))</f>
        <v>В</v>
      </c>
      <c r="BI50" s="493" t="str">
        <f>IF(ISTEXT(График!CH51),График!CH51,IF(График!CH51&gt;'Ночные Часы'!$B$2,График!CH51-'Ночные Часы'!$B$2,0))</f>
        <v>ОВ</v>
      </c>
      <c r="BJ50" s="493" t="str">
        <f>IF(ISTEXT(График!CK51),График!CK51,IF(График!CK51&gt;'Ночные Часы'!$B$2,График!CK51-'Ночные Часы'!$B$2,0))</f>
        <v>ОВ</v>
      </c>
      <c r="BK50" s="493" t="str">
        <f>IF(ISTEXT(График!CN51),График!CN51,IF(График!CN51&gt;'Ночные Часы'!$B$2,График!CN51-'Ночные Часы'!$B$2,0))</f>
        <v>ОВ</v>
      </c>
      <c r="BL50" s="493" t="str">
        <f>IF(ISTEXT(График!CQ51),График!CQ51,IF(График!CQ51&gt;'Ночные Часы'!$B$2,График!CQ51-'Ночные Часы'!$B$2,0))</f>
        <v>ОВ</v>
      </c>
      <c r="BM50" s="493">
        <f>IF(ISTEXT(График!CT51),График!CT51,IF(График!CT51&gt;'Ночные Часы'!$B$2,График!CT51-'Ночные Часы'!$B$2,0))</f>
        <v>0</v>
      </c>
    </row>
    <row r="51" spans="1:65" x14ac:dyDescent="0.25">
      <c r="A51" s="8">
        <f>VLOOKUP(B51,'Список КК'!$M$2:$N$377,2,TRUE)</f>
        <v>1033</v>
      </c>
      <c r="B51" s="9" t="str">
        <f>График!C52</f>
        <v>Востреева Ирина Михайловна</v>
      </c>
      <c r="C51" s="493">
        <f t="shared" si="5"/>
        <v>0</v>
      </c>
      <c r="D51" s="493">
        <f t="shared" si="6"/>
        <v>0</v>
      </c>
      <c r="E51" s="493">
        <f t="shared" si="7"/>
        <v>0</v>
      </c>
      <c r="F51" s="493">
        <f t="shared" si="8"/>
        <v>0</v>
      </c>
      <c r="G51" s="493">
        <f t="shared" si="9"/>
        <v>0</v>
      </c>
      <c r="H51" s="493">
        <f t="shared" si="10"/>
        <v>0</v>
      </c>
      <c r="I51" s="493">
        <f t="shared" si="11"/>
        <v>0</v>
      </c>
      <c r="J51" s="493">
        <f t="shared" si="12"/>
        <v>0</v>
      </c>
      <c r="K51" s="493">
        <f t="shared" si="13"/>
        <v>0</v>
      </c>
      <c r="L51" s="493">
        <f t="shared" si="14"/>
        <v>8.3333333333333329E-2</v>
      </c>
      <c r="M51" s="493">
        <f t="shared" si="15"/>
        <v>0</v>
      </c>
      <c r="N51" s="493">
        <f t="shared" si="16"/>
        <v>0</v>
      </c>
      <c r="O51" s="493">
        <f t="shared" si="17"/>
        <v>0</v>
      </c>
      <c r="P51" s="493">
        <f t="shared" si="18"/>
        <v>0</v>
      </c>
      <c r="Q51" s="493">
        <f t="shared" si="19"/>
        <v>8.3333333333333329E-2</v>
      </c>
      <c r="R51" s="493">
        <f t="shared" si="20"/>
        <v>0</v>
      </c>
      <c r="S51" s="493">
        <f t="shared" si="21"/>
        <v>0.125</v>
      </c>
      <c r="T51" s="493">
        <f t="shared" si="22"/>
        <v>0</v>
      </c>
      <c r="U51" s="493">
        <f t="shared" si="23"/>
        <v>0</v>
      </c>
      <c r="V51" s="493">
        <f t="shared" si="24"/>
        <v>0</v>
      </c>
      <c r="W51" s="493">
        <f t="shared" si="25"/>
        <v>0</v>
      </c>
      <c r="X51" s="493">
        <f t="shared" si="26"/>
        <v>0</v>
      </c>
      <c r="Y51" s="493">
        <f t="shared" si="27"/>
        <v>0</v>
      </c>
      <c r="Z51" s="493">
        <f t="shared" si="28"/>
        <v>0</v>
      </c>
      <c r="AA51" s="493">
        <f t="shared" si="29"/>
        <v>0</v>
      </c>
      <c r="AB51" s="493">
        <f t="shared" si="30"/>
        <v>0</v>
      </c>
      <c r="AC51" s="493">
        <f t="shared" si="31"/>
        <v>0.125</v>
      </c>
      <c r="AD51" s="493">
        <f t="shared" si="32"/>
        <v>0</v>
      </c>
      <c r="AE51" s="493">
        <f t="shared" si="33"/>
        <v>4.1666666666666664E-2</v>
      </c>
      <c r="AF51" s="493">
        <f t="shared" si="34"/>
        <v>0</v>
      </c>
      <c r="AG51" s="493">
        <f t="shared" si="35"/>
        <v>0</v>
      </c>
      <c r="AH51" s="494">
        <f t="shared" si="36"/>
        <v>0.45833333333333331</v>
      </c>
      <c r="AI51" s="493">
        <f>IF(ISTEXT(График!H52),График!H52,IF(График!H52&gt;'Ночные Часы'!$B$2,График!H52-'Ночные Часы'!$B$2,0))</f>
        <v>0</v>
      </c>
      <c r="AJ51" s="493" t="str">
        <f>IF(ISTEXT(График!K52),График!K52,IF(График!K52&gt;'Ночные Часы'!$B$2,График!K52-'Ночные Часы'!$B$2,0))</f>
        <v>В</v>
      </c>
      <c r="AK51" s="493" t="str">
        <f>IF(ISTEXT(График!N52),График!N52,IF(График!N52&gt;'Ночные Часы'!$B$2,График!N52-'Ночные Часы'!$B$2,0))</f>
        <v>В</v>
      </c>
      <c r="AL51" s="493" t="str">
        <f>IF(ISTEXT(График!Q52),График!Q52,IF(График!Q52&gt;'Ночные Часы'!$B$2,График!Q52-'Ночные Часы'!$B$2,0))</f>
        <v>В</v>
      </c>
      <c r="AM51" s="493" t="str">
        <f>IF(ISTEXT(График!T52),График!T52,IF(График!T52&gt;'Ночные Часы'!$B$2,График!T52-'Ночные Часы'!$B$2,0))</f>
        <v>В</v>
      </c>
      <c r="AN51" s="493">
        <f>IF(ISTEXT(График!W52),График!W52,IF(График!W52&gt;'Ночные Часы'!$B$2,График!W52-'Ночные Часы'!$B$2,0))</f>
        <v>0</v>
      </c>
      <c r="AO51" s="493" t="str">
        <f>IF(ISTEXT(График!Z52),График!Z52,IF(График!Z52&gt;'Ночные Часы'!$B$2,График!Z52-'Ночные Часы'!$B$2,0))</f>
        <v>В</v>
      </c>
      <c r="AP51" s="493">
        <f>IF(ISTEXT(График!AC52),График!AC52,IF(График!AC52&gt;'Ночные Часы'!$B$2,График!AC52-'Ночные Часы'!$B$2,0))</f>
        <v>0</v>
      </c>
      <c r="AQ51" s="493" t="str">
        <f>IF(ISTEXT(График!AF52),График!AF52,IF(График!AF52&gt;'Ночные Часы'!$B$2,График!AF52-'Ночные Часы'!$B$2,0))</f>
        <v>В</v>
      </c>
      <c r="AR51" s="493">
        <f>IF(ISTEXT(График!AI52),График!AI52,IF(График!AI52&gt;'Ночные Часы'!$B$2,График!AI52-'Ночные Часы'!$B$2,0))</f>
        <v>8.333333333333337E-2</v>
      </c>
      <c r="AS51" s="493" t="str">
        <f>IF(ISTEXT(График!AL52),График!AL52,IF(График!AL52&gt;'Ночные Часы'!$B$2,График!AL52-'Ночные Часы'!$B$2,0))</f>
        <v>В</v>
      </c>
      <c r="AT51" s="493" t="str">
        <f>IF(ISTEXT(График!AO52),График!AO52,IF(График!AO52&gt;'Ночные Часы'!$B$2,График!AO52-'Ночные Часы'!$B$2,0))</f>
        <v>В</v>
      </c>
      <c r="AU51" s="493">
        <f>IF(ISTEXT(График!AR52),График!AR52,IF(График!AR52&gt;'Ночные Часы'!$B$2,График!AR52-'Ночные Часы'!$B$2,0))</f>
        <v>0</v>
      </c>
      <c r="AV51" s="493" t="str">
        <f>IF(ISTEXT(График!AU52),График!AU52,IF(График!AU52&gt;'Ночные Часы'!$B$2,График!AU52-'Ночные Часы'!$B$2,0))</f>
        <v>В</v>
      </c>
      <c r="AW51" s="493">
        <f>IF(ISTEXT(График!AX52),График!AX52,IF(График!AX52&gt;'Ночные Часы'!$B$2,График!AX52-'Ночные Часы'!$B$2,0))</f>
        <v>8.333333333333337E-2</v>
      </c>
      <c r="AX51" s="493" t="str">
        <f>IF(ISTEXT(График!BA52),График!BA52,IF(График!BA52&gt;'Ночные Часы'!$B$2,График!BA52-'Ночные Часы'!$B$2,0))</f>
        <v>В</v>
      </c>
      <c r="AY51" s="493">
        <f>IF(ISTEXT(График!BD52),График!BD52,IF(График!BD52&gt;'Ночные Часы'!$B$2,График!BD52-'Ночные Часы'!$B$2,0))</f>
        <v>0.10416666666666663</v>
      </c>
      <c r="AZ51" s="493" t="str">
        <f>IF(ISTEXT(График!BG52),График!BG52,IF(График!BG52&gt;'Ночные Часы'!$B$2,График!BG52-'Ночные Часы'!$B$2,0))</f>
        <v>В</v>
      </c>
      <c r="BA51" s="493" t="str">
        <f>IF(ISTEXT(График!BJ52),График!BJ52,IF(График!BJ52&gt;'Ночные Часы'!$B$2,График!BJ52-'Ночные Часы'!$B$2,0))</f>
        <v>В</v>
      </c>
      <c r="BB51" s="493">
        <f>IF(ISTEXT(График!BM52),График!BM52,IF(График!BM52&gt;'Ночные Часы'!$B$2,График!BM52-'Ночные Часы'!$B$2,0))</f>
        <v>0</v>
      </c>
      <c r="BC51" s="493" t="str">
        <f>IF(ISTEXT(График!BP52),График!BP52,IF(График!BP52&gt;'Ночные Часы'!$B$2,График!BP52-'Ночные Часы'!$B$2,0))</f>
        <v>В</v>
      </c>
      <c r="BD51" s="493">
        <f>IF(ISTEXT(График!BS52),График!BS52,IF(График!BS52&gt;'Ночные Часы'!$B$2,График!BS52-'Ночные Часы'!$B$2,0))</f>
        <v>0</v>
      </c>
      <c r="BE51" s="493" t="str">
        <f>IF(ISTEXT(График!BV52),График!BV52,IF(График!BV52&gt;'Ночные Часы'!$B$2,График!BV52-'Ночные Часы'!$B$2,0))</f>
        <v>В</v>
      </c>
      <c r="BF51" s="493" t="str">
        <f>IF(ISTEXT(График!BY52),График!BY52,IF(График!BY52&gt;'Ночные Часы'!$B$2,График!BY52-'Ночные Часы'!$B$2,0))</f>
        <v>В</v>
      </c>
      <c r="BG51" s="493" t="str">
        <f>IF(ISTEXT(График!CB52),График!CB52,IF(График!CB52&gt;'Ночные Часы'!$B$2,График!CB52-'Ночные Часы'!$B$2,0))</f>
        <v>В</v>
      </c>
      <c r="BH51" s="493" t="str">
        <f>IF(ISTEXT(График!CE52),График!CE52,IF(График!CE52&gt;'Ночные Часы'!$B$2,График!CE52-'Ночные Часы'!$B$2,0))</f>
        <v>В</v>
      </c>
      <c r="BI51" s="493">
        <f>IF(ISTEXT(График!CH52),График!CH52,IF(График!CH52&gt;'Ночные Часы'!$B$2,График!CH52-'Ночные Часы'!$B$2,0))</f>
        <v>0.10416666666666663</v>
      </c>
      <c r="BJ51" s="493" t="str">
        <f>IF(ISTEXT(График!CK52),График!CK52,IF(График!CK52&gt;'Ночные Часы'!$B$2,График!CK52-'Ночные Часы'!$B$2,0))</f>
        <v>В</v>
      </c>
      <c r="BK51" s="493">
        <f>IF(ISTEXT(График!CN52),График!CN52,IF(График!CN52&gt;'Ночные Часы'!$B$2,График!CN52-'Ночные Часы'!$B$2,0))</f>
        <v>4.1666666666666741E-2</v>
      </c>
      <c r="BL51" s="493" t="str">
        <f>IF(ISTEXT(График!CQ52),График!CQ52,IF(График!CQ52&gt;'Ночные Часы'!$B$2,График!CQ52-'Ночные Часы'!$B$2,0))</f>
        <v>В</v>
      </c>
      <c r="BM51" s="493">
        <f>IF(ISTEXT(График!CT52),График!CT52,IF(График!CT52&gt;'Ночные Часы'!$B$2,График!CT52-'Ночные Часы'!$B$2,0))</f>
        <v>0</v>
      </c>
    </row>
    <row r="52" spans="1:65" x14ac:dyDescent="0.25">
      <c r="A52" s="8">
        <f>VLOOKUP(B52,'Список КК'!$M$2:$N$377,2,TRUE)</f>
        <v>21704</v>
      </c>
      <c r="B52" s="9" t="str">
        <f>График!C53</f>
        <v>Голигузова Лилия Азатовна</v>
      </c>
      <c r="C52" s="493">
        <f t="shared" si="5"/>
        <v>0</v>
      </c>
      <c r="D52" s="493">
        <f t="shared" si="6"/>
        <v>0</v>
      </c>
      <c r="E52" s="493">
        <f t="shared" si="7"/>
        <v>0.125</v>
      </c>
      <c r="F52" s="493">
        <f t="shared" si="8"/>
        <v>0.125</v>
      </c>
      <c r="G52" s="493">
        <f t="shared" si="9"/>
        <v>0</v>
      </c>
      <c r="H52" s="493">
        <f t="shared" si="10"/>
        <v>0</v>
      </c>
      <c r="I52" s="493">
        <f t="shared" si="11"/>
        <v>0</v>
      </c>
      <c r="J52" s="493">
        <f t="shared" si="12"/>
        <v>0</v>
      </c>
      <c r="K52" s="493">
        <f t="shared" si="13"/>
        <v>0</v>
      </c>
      <c r="L52" s="493">
        <f t="shared" si="14"/>
        <v>0</v>
      </c>
      <c r="M52" s="493">
        <f t="shared" si="15"/>
        <v>0</v>
      </c>
      <c r="N52" s="493">
        <f t="shared" si="16"/>
        <v>0</v>
      </c>
      <c r="O52" s="493">
        <f t="shared" si="17"/>
        <v>0</v>
      </c>
      <c r="P52" s="493">
        <f t="shared" si="18"/>
        <v>0</v>
      </c>
      <c r="Q52" s="493">
        <f t="shared" si="19"/>
        <v>0</v>
      </c>
      <c r="R52" s="493">
        <f t="shared" si="20"/>
        <v>4.1666666666666664E-2</v>
      </c>
      <c r="S52" s="493">
        <f t="shared" si="21"/>
        <v>0</v>
      </c>
      <c r="T52" s="493">
        <f t="shared" si="22"/>
        <v>0</v>
      </c>
      <c r="U52" s="493">
        <f t="shared" si="23"/>
        <v>8.3333333333333329E-2</v>
      </c>
      <c r="V52" s="493">
        <f t="shared" si="24"/>
        <v>0.125</v>
      </c>
      <c r="W52" s="493">
        <f t="shared" si="25"/>
        <v>0.125</v>
      </c>
      <c r="X52" s="493">
        <f t="shared" si="26"/>
        <v>0.125</v>
      </c>
      <c r="Y52" s="493">
        <f t="shared" si="27"/>
        <v>0</v>
      </c>
      <c r="Z52" s="493">
        <f t="shared" si="28"/>
        <v>0</v>
      </c>
      <c r="AA52" s="493">
        <f t="shared" si="29"/>
        <v>0</v>
      </c>
      <c r="AB52" s="493">
        <f t="shared" si="30"/>
        <v>0</v>
      </c>
      <c r="AC52" s="493">
        <f t="shared" si="31"/>
        <v>0.125</v>
      </c>
      <c r="AD52" s="493">
        <f t="shared" si="32"/>
        <v>0.125</v>
      </c>
      <c r="AE52" s="493">
        <f t="shared" si="33"/>
        <v>0</v>
      </c>
      <c r="AF52" s="493">
        <f t="shared" si="34"/>
        <v>0</v>
      </c>
      <c r="AG52" s="493">
        <f t="shared" si="35"/>
        <v>0</v>
      </c>
      <c r="AH52" s="494">
        <f t="shared" si="36"/>
        <v>1</v>
      </c>
      <c r="AI52" s="493">
        <f>IF(ISTEXT(График!H53),График!H53,IF(График!H53&gt;'Ночные Часы'!$B$2,График!H53-'Ночные Часы'!$B$2,0))</f>
        <v>0</v>
      </c>
      <c r="AJ52" s="493">
        <f>IF(ISTEXT(График!K53),График!K53,IF(График!K53&gt;'Ночные Часы'!$B$2,График!K53-'Ночные Часы'!$B$2,0))</f>
        <v>0</v>
      </c>
      <c r="AK52" s="493">
        <f>IF(ISTEXT(График!N53),График!N53,IF(График!N53&gt;'Ночные Часы'!$B$2,График!N53-'Ночные Часы'!$B$2,0))</f>
        <v>0.10416666666666663</v>
      </c>
      <c r="AL52" s="493">
        <f>IF(ISTEXT(График!Q53),График!Q53,IF(График!Q53&gt;'Ночные Часы'!$B$2,График!Q53-'Ночные Часы'!$B$2,0))</f>
        <v>0.10416666666666663</v>
      </c>
      <c r="AM52" s="493" t="str">
        <f>IF(ISTEXT(График!T53),График!T53,IF(График!T53&gt;'Ночные Часы'!$B$2,График!T53-'Ночные Часы'!$B$2,0))</f>
        <v>В</v>
      </c>
      <c r="AN52" s="493" t="str">
        <f>IF(ISTEXT(График!W53),График!W53,IF(График!W53&gt;'Ночные Часы'!$B$2,График!W53-'Ночные Часы'!$B$2,0))</f>
        <v>В</v>
      </c>
      <c r="AO52" s="493">
        <f>IF(ISTEXT(График!Z53),График!Z53,IF(График!Z53&gt;'Ночные Часы'!$B$2,График!Z53-'Ночные Часы'!$B$2,0))</f>
        <v>0</v>
      </c>
      <c r="AP52" s="493">
        <f>IF(ISTEXT(График!AC53),График!AC53,IF(График!AC53&gt;'Ночные Часы'!$B$2,График!AC53-'Ночные Часы'!$B$2,0))</f>
        <v>0</v>
      </c>
      <c r="AQ52" s="493">
        <f>IF(ISTEXT(График!AF53),График!AF53,IF(График!AF53&gt;'Ночные Часы'!$B$2,График!AF53-'Ночные Часы'!$B$2,0))</f>
        <v>0</v>
      </c>
      <c r="AR52" s="493">
        <f>IF(ISTEXT(График!AI53),График!AI53,IF(График!AI53&gt;'Ночные Часы'!$B$2,График!AI53-'Ночные Часы'!$B$2,0))</f>
        <v>0</v>
      </c>
      <c r="AS52" s="493" t="str">
        <f>IF(ISTEXT(График!AL53),График!AL53,IF(График!AL53&gt;'Ночные Часы'!$B$2,График!AL53-'Ночные Часы'!$B$2,0))</f>
        <v>В</v>
      </c>
      <c r="AT52" s="493" t="str">
        <f>IF(ISTEXT(График!AO53),График!AO53,IF(График!AO53&gt;'Ночные Часы'!$B$2,График!AO53-'Ночные Часы'!$B$2,0))</f>
        <v>В</v>
      </c>
      <c r="AU52" s="493">
        <f>IF(ISTEXT(График!AR53),График!AR53,IF(График!AR53&gt;'Ночные Часы'!$B$2,График!AR53-'Ночные Часы'!$B$2,0))</f>
        <v>0</v>
      </c>
      <c r="AV52" s="493">
        <f>IF(ISTEXT(График!AU53),График!AU53,IF(График!AU53&gt;'Ночные Часы'!$B$2,График!AU53-'Ночные Часы'!$B$2,0))</f>
        <v>0</v>
      </c>
      <c r="AW52" s="493">
        <f>IF(ISTEXT(График!AX53),График!AX53,IF(График!AX53&gt;'Ночные Часы'!$B$2,График!AX53-'Ночные Часы'!$B$2,0))</f>
        <v>0</v>
      </c>
      <c r="AX52" s="493">
        <f>IF(ISTEXT(График!BA53),График!BA53,IF(График!BA53&gt;'Ночные Часы'!$B$2,График!BA53-'Ночные Часы'!$B$2,0))</f>
        <v>4.1666666666666741E-2</v>
      </c>
      <c r="AY52" s="493" t="str">
        <f>IF(ISTEXT(График!BD53),График!BD53,IF(График!BD53&gt;'Ночные Часы'!$B$2,График!BD53-'Ночные Часы'!$B$2,0))</f>
        <v>В</v>
      </c>
      <c r="AZ52" s="493" t="str">
        <f>IF(ISTEXT(График!BG53),График!BG53,IF(График!BG53&gt;'Ночные Часы'!$B$2,График!BG53-'Ночные Часы'!$B$2,0))</f>
        <v>В</v>
      </c>
      <c r="BA52" s="493">
        <f>IF(ISTEXT(График!BJ53),График!BJ53,IF(График!BJ53&gt;'Ночные Часы'!$B$2,График!BJ53-'Ночные Часы'!$B$2,0))</f>
        <v>8.333333333333337E-2</v>
      </c>
      <c r="BB52" s="493">
        <f>IF(ISTEXT(График!BM53),График!BM53,IF(График!BM53&gt;'Ночные Часы'!$B$2,График!BM53-'Ночные Часы'!$B$2,0))</f>
        <v>0.10416666666666663</v>
      </c>
      <c r="BC52" s="493">
        <f>IF(ISTEXT(График!BP53),График!BP53,IF(График!BP53&gt;'Ночные Часы'!$B$2,График!BP53-'Ночные Часы'!$B$2,0))</f>
        <v>0.10416666666666663</v>
      </c>
      <c r="BD52" s="493">
        <f>IF(ISTEXT(График!BS53),График!BS53,IF(График!BS53&gt;'Ночные Часы'!$B$2,График!BS53-'Ночные Часы'!$B$2,0))</f>
        <v>0.10416666666666663</v>
      </c>
      <c r="BE52" s="493" t="str">
        <f>IF(ISTEXT(График!BV53),График!BV53,IF(График!BV53&gt;'Ночные Часы'!$B$2,График!BV53-'Ночные Часы'!$B$2,0))</f>
        <v>В</v>
      </c>
      <c r="BF52" s="493" t="str">
        <f>IF(ISTEXT(График!BY53),График!BY53,IF(График!BY53&gt;'Ночные Часы'!$B$2,График!BY53-'Ночные Часы'!$B$2,0))</f>
        <v>В</v>
      </c>
      <c r="BG52" s="493">
        <f>IF(ISTEXT(График!CB53),График!CB53,IF(График!CB53&gt;'Ночные Часы'!$B$2,График!CB53-'Ночные Часы'!$B$2,0))</f>
        <v>0</v>
      </c>
      <c r="BH52" s="493">
        <f>IF(ISTEXT(График!CE53),График!CE53,IF(График!CE53&gt;'Ночные Часы'!$B$2,График!CE53-'Ночные Часы'!$B$2,0))</f>
        <v>0</v>
      </c>
      <c r="BI52" s="493">
        <f>IF(ISTEXT(График!CH53),График!CH53,IF(График!CH53&gt;'Ночные Часы'!$B$2,График!CH53-'Ночные Часы'!$B$2,0))</f>
        <v>0.10416666666666663</v>
      </c>
      <c r="BJ52" s="493">
        <f>IF(ISTEXT(График!CK53),График!CK53,IF(График!CK53&gt;'Ночные Часы'!$B$2,График!CK53-'Ночные Часы'!$B$2,0))</f>
        <v>0.10416666666666663</v>
      </c>
      <c r="BK52" s="493" t="str">
        <f>IF(ISTEXT(График!CN53),График!CN53,IF(График!CN53&gt;'Ночные Часы'!$B$2,График!CN53-'Ночные Часы'!$B$2,0))</f>
        <v>В</v>
      </c>
      <c r="BL52" s="493" t="str">
        <f>IF(ISTEXT(График!CQ53),График!CQ53,IF(График!CQ53&gt;'Ночные Часы'!$B$2,График!CQ53-'Ночные Часы'!$B$2,0))</f>
        <v>В</v>
      </c>
      <c r="BM52" s="493">
        <f>IF(ISTEXT(График!CT53),График!CT53,IF(График!CT53&gt;'Ночные Часы'!$B$2,График!CT53-'Ночные Часы'!$B$2,0))</f>
        <v>0</v>
      </c>
    </row>
    <row r="53" spans="1:65" x14ac:dyDescent="0.25">
      <c r="A53" s="8">
        <f>VLOOKUP(B53,'Список КК'!$M$2:$N$377,2,TRUE)</f>
        <v>34918</v>
      </c>
      <c r="B53" s="9" t="str">
        <f>График!C54</f>
        <v>Гордова Анна Александровна</v>
      </c>
      <c r="C53" s="493">
        <f t="shared" si="5"/>
        <v>0.125</v>
      </c>
      <c r="D53" s="493">
        <f t="shared" si="6"/>
        <v>0.125</v>
      </c>
      <c r="E53" s="493">
        <f t="shared" si="7"/>
        <v>0.125</v>
      </c>
      <c r="F53" s="493">
        <f t="shared" si="8"/>
        <v>0</v>
      </c>
      <c r="G53" s="493">
        <f t="shared" si="9"/>
        <v>0</v>
      </c>
      <c r="H53" s="493">
        <f t="shared" si="10"/>
        <v>0</v>
      </c>
      <c r="I53" s="493">
        <f t="shared" si="11"/>
        <v>0</v>
      </c>
      <c r="J53" s="493">
        <f t="shared" si="12"/>
        <v>0</v>
      </c>
      <c r="K53" s="493">
        <f t="shared" si="13"/>
        <v>0</v>
      </c>
      <c r="L53" s="493">
        <f t="shared" si="14"/>
        <v>0</v>
      </c>
      <c r="M53" s="493">
        <f t="shared" si="15"/>
        <v>0</v>
      </c>
      <c r="N53" s="493">
        <f t="shared" si="16"/>
        <v>0</v>
      </c>
      <c r="O53" s="493">
        <f t="shared" si="17"/>
        <v>0.125</v>
      </c>
      <c r="P53" s="493">
        <f t="shared" si="18"/>
        <v>8.3333333333333329E-2</v>
      </c>
      <c r="Q53" s="493">
        <f t="shared" si="19"/>
        <v>8.3333333333333329E-2</v>
      </c>
      <c r="R53" s="493">
        <f t="shared" si="20"/>
        <v>0</v>
      </c>
      <c r="S53" s="493">
        <f t="shared" si="21"/>
        <v>0</v>
      </c>
      <c r="T53" s="493">
        <f t="shared" si="22"/>
        <v>0</v>
      </c>
      <c r="U53" s="493">
        <f t="shared" si="23"/>
        <v>0</v>
      </c>
      <c r="V53" s="493">
        <f t="shared" si="24"/>
        <v>0</v>
      </c>
      <c r="W53" s="493">
        <f t="shared" si="25"/>
        <v>0.125</v>
      </c>
      <c r="X53" s="493">
        <f t="shared" si="26"/>
        <v>0.125</v>
      </c>
      <c r="Y53" s="493">
        <f t="shared" si="27"/>
        <v>0</v>
      </c>
      <c r="Z53" s="493">
        <f t="shared" si="28"/>
        <v>0</v>
      </c>
      <c r="AA53" s="493">
        <f t="shared" si="29"/>
        <v>0</v>
      </c>
      <c r="AB53" s="493">
        <f t="shared" si="30"/>
        <v>0</v>
      </c>
      <c r="AC53" s="493">
        <f t="shared" si="31"/>
        <v>0</v>
      </c>
      <c r="AD53" s="493">
        <f t="shared" si="32"/>
        <v>0</v>
      </c>
      <c r="AE53" s="493">
        <f t="shared" si="33"/>
        <v>0</v>
      </c>
      <c r="AF53" s="493">
        <f t="shared" si="34"/>
        <v>0</v>
      </c>
      <c r="AG53" s="493">
        <f t="shared" si="35"/>
        <v>0</v>
      </c>
      <c r="AH53" s="494">
        <f t="shared" si="36"/>
        <v>0.91666666666666674</v>
      </c>
      <c r="AI53" s="493">
        <f>IF(ISTEXT(График!H54),График!H54,IF(График!H54&gt;'Ночные Часы'!$B$2,График!H54-'Ночные Часы'!$B$2,0))</f>
        <v>0.10416666666666663</v>
      </c>
      <c r="AJ53" s="493">
        <f>IF(ISTEXT(График!K54),График!K54,IF(График!K54&gt;'Ночные Часы'!$B$2,График!K54-'Ночные Часы'!$B$2,0))</f>
        <v>0.10416666666666663</v>
      </c>
      <c r="AK53" s="493">
        <f>IF(ISTEXT(График!N54),График!N54,IF(График!N54&gt;'Ночные Часы'!$B$2,График!N54-'Ночные Часы'!$B$2,0))</f>
        <v>0.10416666666666663</v>
      </c>
      <c r="AL53" s="493" t="str">
        <f>IF(ISTEXT(График!Q54),График!Q54,IF(График!Q54&gt;'Ночные Часы'!$B$2,График!Q54-'Ночные Часы'!$B$2,0))</f>
        <v>В</v>
      </c>
      <c r="AM53" s="493" t="str">
        <f>IF(ISTEXT(График!T54),График!T54,IF(График!T54&gt;'Ночные Часы'!$B$2,График!T54-'Ночные Часы'!$B$2,0))</f>
        <v>В</v>
      </c>
      <c r="AN53" s="493">
        <f>IF(ISTEXT(График!W54),График!W54,IF(График!W54&gt;'Ночные Часы'!$B$2,График!W54-'Ночные Часы'!$B$2,0))</f>
        <v>0</v>
      </c>
      <c r="AO53" s="493">
        <f>IF(ISTEXT(График!Z54),График!Z54,IF(График!Z54&gt;'Ночные Часы'!$B$2,График!Z54-'Ночные Часы'!$B$2,0))</f>
        <v>0</v>
      </c>
      <c r="AP53" s="493">
        <f>IF(ISTEXT(График!AC54),График!AC54,IF(График!AC54&gt;'Ночные Часы'!$B$2,График!AC54-'Ночные Часы'!$B$2,0))</f>
        <v>0</v>
      </c>
      <c r="AQ53" s="493">
        <f>IF(ISTEXT(График!AF54),График!AF54,IF(График!AF54&gt;'Ночные Часы'!$B$2,График!AF54-'Ночные Часы'!$B$2,0))</f>
        <v>0</v>
      </c>
      <c r="AR53" s="493">
        <f>IF(ISTEXT(График!AI54),График!AI54,IF(График!AI54&gt;'Ночные Часы'!$B$2,График!AI54-'Ночные Часы'!$B$2,0))</f>
        <v>0</v>
      </c>
      <c r="AS53" s="493" t="str">
        <f>IF(ISTEXT(График!AL54),График!AL54,IF(График!AL54&gt;'Ночные Часы'!$B$2,График!AL54-'Ночные Часы'!$B$2,0))</f>
        <v>В</v>
      </c>
      <c r="AT53" s="493" t="str">
        <f>IF(ISTEXT(График!AO54),График!AO54,IF(График!AO54&gt;'Ночные Часы'!$B$2,График!AO54-'Ночные Часы'!$B$2,0))</f>
        <v>В</v>
      </c>
      <c r="AU53" s="493">
        <f>IF(ISTEXT(График!AR54),График!AR54,IF(График!AR54&gt;'Ночные Часы'!$B$2,График!AR54-'Ночные Часы'!$B$2,0))</f>
        <v>0.10416666666666663</v>
      </c>
      <c r="AV53" s="493">
        <f>IF(ISTEXT(График!AU54),График!AU54,IF(График!AU54&gt;'Ночные Часы'!$B$2,График!AU54-'Ночные Часы'!$B$2,0))</f>
        <v>8.333333333333337E-2</v>
      </c>
      <c r="AW53" s="493">
        <f>IF(ISTEXT(График!AX54),График!AX54,IF(График!AX54&gt;'Ночные Часы'!$B$2,График!AX54-'Ночные Часы'!$B$2,0))</f>
        <v>8.333333333333337E-2</v>
      </c>
      <c r="AX53" s="493" t="str">
        <f>IF(ISTEXT(График!BA54),График!BA54,IF(График!BA54&gt;'Ночные Часы'!$B$2,График!BA54-'Ночные Часы'!$B$2,0))</f>
        <v>В</v>
      </c>
      <c r="AY53" s="493" t="str">
        <f>IF(ISTEXT(График!BD54),График!BD54,IF(График!BD54&gt;'Ночные Часы'!$B$2,График!BD54-'Ночные Часы'!$B$2,0))</f>
        <v>В</v>
      </c>
      <c r="AZ53" s="493">
        <f>IF(ISTEXT(График!BG54),График!BG54,IF(График!BG54&gt;'Ночные Часы'!$B$2,График!BG54-'Ночные Часы'!$B$2,0))</f>
        <v>0</v>
      </c>
      <c r="BA53" s="493">
        <f>IF(ISTEXT(График!BJ54),График!BJ54,IF(График!BJ54&gt;'Ночные Часы'!$B$2,График!BJ54-'Ночные Часы'!$B$2,0))</f>
        <v>0</v>
      </c>
      <c r="BB53" s="493">
        <f>IF(ISTEXT(График!BM54),График!BM54,IF(График!BM54&gt;'Ночные Часы'!$B$2,График!BM54-'Ночные Часы'!$B$2,0))</f>
        <v>0</v>
      </c>
      <c r="BC53" s="493">
        <f>IF(ISTEXT(График!BP54),График!BP54,IF(График!BP54&gt;'Ночные Часы'!$B$2,График!BP54-'Ночные Часы'!$B$2,0))</f>
        <v>0.10416666666666663</v>
      </c>
      <c r="BD53" s="493">
        <f>IF(ISTEXT(График!BS54),График!BS54,IF(График!BS54&gt;'Ночные Часы'!$B$2,График!BS54-'Ночные Часы'!$B$2,0))</f>
        <v>0.10416666666666663</v>
      </c>
      <c r="BE53" s="493" t="str">
        <f>IF(ISTEXT(График!BV54),График!BV54,IF(График!BV54&gt;'Ночные Часы'!$B$2,График!BV54-'Ночные Часы'!$B$2,0))</f>
        <v>В</v>
      </c>
      <c r="BF53" s="493" t="str">
        <f>IF(ISTEXT(График!BY54),График!BY54,IF(График!BY54&gt;'Ночные Часы'!$B$2,График!BY54-'Ночные Часы'!$B$2,0))</f>
        <v>В</v>
      </c>
      <c r="BG53" s="493">
        <f>IF(ISTEXT(График!CB54),График!CB54,IF(График!CB54&gt;'Ночные Часы'!$B$2,График!CB54-'Ночные Часы'!$B$2,0))</f>
        <v>0</v>
      </c>
      <c r="BH53" s="493">
        <f>IF(ISTEXT(График!CE54),График!CE54,IF(График!CE54&gt;'Ночные Часы'!$B$2,График!CE54-'Ночные Часы'!$B$2,0))</f>
        <v>0</v>
      </c>
      <c r="BI53" s="493">
        <f>IF(ISTEXT(График!CH54),График!CH54,IF(График!CH54&gt;'Ночные Часы'!$B$2,График!CH54-'Ночные Часы'!$B$2,0))</f>
        <v>0</v>
      </c>
      <c r="BJ53" s="493" t="str">
        <f>IF(ISTEXT(График!CK54),График!CK54,IF(График!CK54&gt;'Ночные Часы'!$B$2,График!CK54-'Ночные Часы'!$B$2,0))</f>
        <v>В</v>
      </c>
      <c r="BK53" s="493" t="str">
        <f>IF(ISTEXT(График!CN54),График!CN54,IF(График!CN54&gt;'Ночные Часы'!$B$2,График!CN54-'Ночные Часы'!$B$2,0))</f>
        <v>В</v>
      </c>
      <c r="BL53" s="493">
        <f>IF(ISTEXT(График!CQ54),График!CQ54,IF(График!CQ54&gt;'Ночные Часы'!$B$2,График!CQ54-'Ночные Часы'!$B$2,0))</f>
        <v>0</v>
      </c>
      <c r="BM53" s="493">
        <f>IF(ISTEXT(График!CT54),График!CT54,IF(График!CT54&gt;'Ночные Часы'!$B$2,График!CT54-'Ночные Часы'!$B$2,0))</f>
        <v>0</v>
      </c>
    </row>
    <row r="54" spans="1:65" x14ac:dyDescent="0.25">
      <c r="A54" s="8">
        <f>VLOOKUP(B54,'Список КК'!$M$2:$N$377,2,TRUE)</f>
        <v>23991</v>
      </c>
      <c r="B54" s="9" t="str">
        <f>График!C55</f>
        <v>Гумаева Ниссо Киматшоевна</v>
      </c>
      <c r="C54" s="493">
        <f t="shared" si="5"/>
        <v>4.1666666666666664E-2</v>
      </c>
      <c r="D54" s="493">
        <f t="shared" si="6"/>
        <v>0</v>
      </c>
      <c r="E54" s="493">
        <f t="shared" si="7"/>
        <v>0</v>
      </c>
      <c r="F54" s="493">
        <f t="shared" si="8"/>
        <v>0</v>
      </c>
      <c r="G54" s="493">
        <f t="shared" si="9"/>
        <v>0</v>
      </c>
      <c r="H54" s="493">
        <f t="shared" si="10"/>
        <v>8.3333333333333329E-2</v>
      </c>
      <c r="I54" s="493">
        <f t="shared" si="11"/>
        <v>8.3333333333333329E-2</v>
      </c>
      <c r="J54" s="493">
        <f t="shared" si="12"/>
        <v>8.3333333333333329E-2</v>
      </c>
      <c r="K54" s="493">
        <f t="shared" si="13"/>
        <v>0</v>
      </c>
      <c r="L54" s="493">
        <f t="shared" si="14"/>
        <v>0</v>
      </c>
      <c r="M54" s="493">
        <f t="shared" si="15"/>
        <v>0</v>
      </c>
      <c r="N54" s="493">
        <f t="shared" si="16"/>
        <v>0</v>
      </c>
      <c r="O54" s="493">
        <f t="shared" si="17"/>
        <v>8.3333333333333329E-2</v>
      </c>
      <c r="P54" s="493">
        <f t="shared" si="18"/>
        <v>4.1666666666666664E-2</v>
      </c>
      <c r="Q54" s="493">
        <f t="shared" si="19"/>
        <v>4.1666666666666664E-2</v>
      </c>
      <c r="R54" s="493">
        <f t="shared" si="20"/>
        <v>0</v>
      </c>
      <c r="S54" s="493">
        <f t="shared" si="21"/>
        <v>0</v>
      </c>
      <c r="T54" s="493">
        <f t="shared" si="22"/>
        <v>0</v>
      </c>
      <c r="U54" s="493">
        <f t="shared" si="23"/>
        <v>0</v>
      </c>
      <c r="V54" s="493">
        <f t="shared" si="24"/>
        <v>8.3333333333333329E-2</v>
      </c>
      <c r="W54" s="493">
        <f t="shared" si="25"/>
        <v>8.3333333333333329E-2</v>
      </c>
      <c r="X54" s="493">
        <f t="shared" si="26"/>
        <v>8.3333333333333329E-2</v>
      </c>
      <c r="Y54" s="493">
        <f t="shared" si="27"/>
        <v>0</v>
      </c>
      <c r="Z54" s="493">
        <f t="shared" si="28"/>
        <v>0</v>
      </c>
      <c r="AA54" s="493">
        <f t="shared" si="29"/>
        <v>0</v>
      </c>
      <c r="AB54" s="493">
        <f t="shared" si="30"/>
        <v>0</v>
      </c>
      <c r="AC54" s="493">
        <f t="shared" si="31"/>
        <v>8.3333333333333329E-2</v>
      </c>
      <c r="AD54" s="493">
        <f t="shared" si="32"/>
        <v>4.1666666666666664E-2</v>
      </c>
      <c r="AE54" s="493">
        <f t="shared" si="33"/>
        <v>8.3333333333333329E-2</v>
      </c>
      <c r="AF54" s="493">
        <f t="shared" si="34"/>
        <v>0</v>
      </c>
      <c r="AG54" s="493">
        <f t="shared" si="35"/>
        <v>0</v>
      </c>
      <c r="AH54" s="494">
        <f t="shared" si="36"/>
        <v>0.91666666666666674</v>
      </c>
      <c r="AI54" s="493">
        <f>IF(ISTEXT(График!H55),График!H55,IF(График!H55&gt;'Ночные Часы'!$B$2,График!H55-'Ночные Часы'!$B$2,0))</f>
        <v>4.1666666666666741E-2</v>
      </c>
      <c r="AJ54" s="493" t="str">
        <f>IF(ISTEXT(График!K55),График!K55,IF(График!K55&gt;'Ночные Часы'!$B$2,График!K55-'Ночные Часы'!$B$2,0))</f>
        <v>В</v>
      </c>
      <c r="AK54" s="493" t="str">
        <f>IF(ISTEXT(График!N55),График!N55,IF(График!N55&gt;'Ночные Часы'!$B$2,График!N55-'Ночные Часы'!$B$2,0))</f>
        <v>В</v>
      </c>
      <c r="AL54" s="493" t="str">
        <f>IF(ISTEXT(График!Q55),График!Q55,IF(График!Q55&gt;'Ночные Часы'!$B$2,График!Q55-'Ночные Часы'!$B$2,0))</f>
        <v>В</v>
      </c>
      <c r="AM54" s="493" t="str">
        <f>IF(ISTEXT(График!T55),График!T55,IF(График!T55&gt;'Ночные Часы'!$B$2,График!T55-'Ночные Часы'!$B$2,0))</f>
        <v>В</v>
      </c>
      <c r="AN54" s="493">
        <f>IF(ISTEXT(График!W55),График!W55,IF(График!W55&gt;'Ночные Часы'!$B$2,График!W55-'Ночные Часы'!$B$2,0))</f>
        <v>8.333333333333337E-2</v>
      </c>
      <c r="AO54" s="493">
        <f>IF(ISTEXT(График!Z55),График!Z55,IF(График!Z55&gt;'Ночные Часы'!$B$2,График!Z55-'Ночные Часы'!$B$2,0))</f>
        <v>8.333333333333337E-2</v>
      </c>
      <c r="AP54" s="493">
        <f>IF(ISTEXT(График!AC55),График!AC55,IF(График!AC55&gt;'Ночные Часы'!$B$2,График!AC55-'Ночные Часы'!$B$2,0))</f>
        <v>8.333333333333337E-2</v>
      </c>
      <c r="AQ54" s="493" t="str">
        <f>IF(ISTEXT(График!AF55),График!AF55,IF(График!AF55&gt;'Ночные Часы'!$B$2,График!AF55-'Ночные Часы'!$B$2,0))</f>
        <v>В</v>
      </c>
      <c r="AR54" s="493" t="str">
        <f>IF(ISTEXT(График!AI55),График!AI55,IF(График!AI55&gt;'Ночные Часы'!$B$2,График!AI55-'Ночные Часы'!$B$2,0))</f>
        <v>В</v>
      </c>
      <c r="AS54" s="493" t="str">
        <f>IF(ISTEXT(График!AL55),График!AL55,IF(График!AL55&gt;'Ночные Часы'!$B$2,График!AL55-'Ночные Часы'!$B$2,0))</f>
        <v>В</v>
      </c>
      <c r="AT54" s="493" t="str">
        <f>IF(ISTEXT(График!AO55),График!AO55,IF(График!AO55&gt;'Ночные Часы'!$B$2,График!AO55-'Ночные Часы'!$B$2,0))</f>
        <v>В</v>
      </c>
      <c r="AU54" s="493">
        <f>IF(ISTEXT(График!AR55),График!AR55,IF(График!AR55&gt;'Ночные Часы'!$B$2,График!AR55-'Ночные Часы'!$B$2,0))</f>
        <v>8.333333333333337E-2</v>
      </c>
      <c r="AV54" s="493">
        <f>IF(ISTEXT(График!AU55),График!AU55,IF(График!AU55&gt;'Ночные Часы'!$B$2,График!AU55-'Ночные Часы'!$B$2,0))</f>
        <v>4.1666666666666741E-2</v>
      </c>
      <c r="AW54" s="493">
        <f>IF(ISTEXT(График!AX55),График!AX55,IF(График!AX55&gt;'Ночные Часы'!$B$2,График!AX55-'Ночные Часы'!$B$2,0))</f>
        <v>4.1666666666666741E-2</v>
      </c>
      <c r="AX54" s="493" t="str">
        <f>IF(ISTEXT(График!BA55),График!BA55,IF(График!BA55&gt;'Ночные Часы'!$B$2,График!BA55-'Ночные Часы'!$B$2,0))</f>
        <v>В</v>
      </c>
      <c r="AY54" s="493" t="str">
        <f>IF(ISTEXT(График!BD55),График!BD55,IF(График!BD55&gt;'Ночные Часы'!$B$2,График!BD55-'Ночные Часы'!$B$2,0))</f>
        <v>В</v>
      </c>
      <c r="AZ54" s="493" t="str">
        <f>IF(ISTEXT(График!BG55),График!BG55,IF(График!BG55&gt;'Ночные Часы'!$B$2,График!BG55-'Ночные Часы'!$B$2,0))</f>
        <v>В</v>
      </c>
      <c r="BA54" s="493" t="str">
        <f>IF(ISTEXT(График!BJ55),График!BJ55,IF(График!BJ55&gt;'Ночные Часы'!$B$2,График!BJ55-'Ночные Часы'!$B$2,0))</f>
        <v>В</v>
      </c>
      <c r="BB54" s="493">
        <f>IF(ISTEXT(График!BM55),График!BM55,IF(График!BM55&gt;'Ночные Часы'!$B$2,График!BM55-'Ночные Часы'!$B$2,0))</f>
        <v>8.333333333333337E-2</v>
      </c>
      <c r="BC54" s="493">
        <f>IF(ISTEXT(График!BP55),График!BP55,IF(График!BP55&gt;'Ночные Часы'!$B$2,График!BP55-'Ночные Часы'!$B$2,0))</f>
        <v>8.333333333333337E-2</v>
      </c>
      <c r="BD54" s="493">
        <f>IF(ISTEXT(График!BS55),График!BS55,IF(График!BS55&gt;'Ночные Часы'!$B$2,График!BS55-'Ночные Часы'!$B$2,0))</f>
        <v>8.333333333333337E-2</v>
      </c>
      <c r="BE54" s="493" t="str">
        <f>IF(ISTEXT(График!BV55),График!BV55,IF(График!BV55&gt;'Ночные Часы'!$B$2,График!BV55-'Ночные Часы'!$B$2,0))</f>
        <v>В</v>
      </c>
      <c r="BF54" s="493" t="str">
        <f>IF(ISTEXT(График!BY55),График!BY55,IF(График!BY55&gt;'Ночные Часы'!$B$2,График!BY55-'Ночные Часы'!$B$2,0))</f>
        <v>В</v>
      </c>
      <c r="BG54" s="493" t="str">
        <f>IF(ISTEXT(График!CB55),График!CB55,IF(График!CB55&gt;'Ночные Часы'!$B$2,График!CB55-'Ночные Часы'!$B$2,0))</f>
        <v>В</v>
      </c>
      <c r="BH54" s="493" t="str">
        <f>IF(ISTEXT(График!CE55),График!CE55,IF(График!CE55&gt;'Ночные Часы'!$B$2,График!CE55-'Ночные Часы'!$B$2,0))</f>
        <v>В</v>
      </c>
      <c r="BI54" s="493">
        <f>IF(ISTEXT(График!CH55),График!CH55,IF(График!CH55&gt;'Ночные Часы'!$B$2,График!CH55-'Ночные Часы'!$B$2,0))</f>
        <v>8.333333333333337E-2</v>
      </c>
      <c r="BJ54" s="493">
        <f>IF(ISTEXT(График!CK55),График!CK55,IF(График!CK55&gt;'Ночные Часы'!$B$2,График!CK55-'Ночные Часы'!$B$2,0))</f>
        <v>4.1666666666666741E-2</v>
      </c>
      <c r="BK54" s="493">
        <f>IF(ISTEXT(График!CN55),График!CN55,IF(График!CN55&gt;'Ночные Часы'!$B$2,График!CN55-'Ночные Часы'!$B$2,0))</f>
        <v>8.333333333333337E-2</v>
      </c>
      <c r="BL54" s="493" t="str">
        <f>IF(ISTEXT(График!CQ55),График!CQ55,IF(График!CQ55&gt;'Ночные Часы'!$B$2,График!CQ55-'Ночные Часы'!$B$2,0))</f>
        <v>В</v>
      </c>
      <c r="BM54" s="493">
        <f>IF(ISTEXT(График!CT55),График!CT55,IF(График!CT55&gt;'Ночные Часы'!$B$2,График!CT55-'Ночные Часы'!$B$2,0))</f>
        <v>0</v>
      </c>
    </row>
    <row r="55" spans="1:65" x14ac:dyDescent="0.25">
      <c r="A55" s="8">
        <f>VLOOKUP(B55,'Список КК'!$M$2:$N$377,2,TRUE)</f>
        <v>45600</v>
      </c>
      <c r="B55" s="9" t="str">
        <f>График!C56</f>
        <v>Даниелов Александр Олегович</v>
      </c>
      <c r="C55" s="493">
        <f t="shared" si="5"/>
        <v>0</v>
      </c>
      <c r="D55" s="493">
        <f t="shared" si="6"/>
        <v>4.1666666666666664E-2</v>
      </c>
      <c r="E55" s="493">
        <f t="shared" si="7"/>
        <v>0</v>
      </c>
      <c r="F55" s="493">
        <f t="shared" si="8"/>
        <v>4.1666666666666664E-2</v>
      </c>
      <c r="G55" s="493">
        <f t="shared" si="9"/>
        <v>0</v>
      </c>
      <c r="H55" s="493">
        <f t="shared" si="10"/>
        <v>4.1666666666666664E-2</v>
      </c>
      <c r="I55" s="493">
        <f t="shared" si="11"/>
        <v>4.1666666666666664E-2</v>
      </c>
      <c r="J55" s="493">
        <f t="shared" si="12"/>
        <v>0</v>
      </c>
      <c r="K55" s="493">
        <f t="shared" si="13"/>
        <v>4.1666666666666664E-2</v>
      </c>
      <c r="L55" s="493">
        <f t="shared" si="14"/>
        <v>0</v>
      </c>
      <c r="M55" s="493">
        <f t="shared" si="15"/>
        <v>4.1666666666666664E-2</v>
      </c>
      <c r="N55" s="493">
        <f t="shared" si="16"/>
        <v>0</v>
      </c>
      <c r="O55" s="493">
        <f t="shared" si="17"/>
        <v>4.1666666666666664E-2</v>
      </c>
      <c r="P55" s="493">
        <f t="shared" si="18"/>
        <v>4.1666666666666664E-2</v>
      </c>
      <c r="Q55" s="493">
        <f t="shared" si="19"/>
        <v>0</v>
      </c>
      <c r="R55" s="493">
        <f t="shared" si="20"/>
        <v>4.1666666666666664E-2</v>
      </c>
      <c r="S55" s="493">
        <f t="shared" si="21"/>
        <v>0</v>
      </c>
      <c r="T55" s="493">
        <f t="shared" si="22"/>
        <v>4.1666666666666664E-2</v>
      </c>
      <c r="U55" s="493">
        <f t="shared" si="23"/>
        <v>0</v>
      </c>
      <c r="V55" s="493">
        <f t="shared" si="24"/>
        <v>4.1666666666666664E-2</v>
      </c>
      <c r="W55" s="493">
        <f t="shared" si="25"/>
        <v>4.1666666666666664E-2</v>
      </c>
      <c r="X55" s="493">
        <f t="shared" si="26"/>
        <v>0</v>
      </c>
      <c r="Y55" s="493">
        <f t="shared" si="27"/>
        <v>4.1666666666666664E-2</v>
      </c>
      <c r="Z55" s="493">
        <f t="shared" si="28"/>
        <v>0</v>
      </c>
      <c r="AA55" s="493">
        <f t="shared" si="29"/>
        <v>4.1666666666666664E-2</v>
      </c>
      <c r="AB55" s="493">
        <f t="shared" si="30"/>
        <v>0</v>
      </c>
      <c r="AC55" s="493">
        <f t="shared" si="31"/>
        <v>4.1666666666666664E-2</v>
      </c>
      <c r="AD55" s="493">
        <f t="shared" si="32"/>
        <v>4.1666666666666664E-2</v>
      </c>
      <c r="AE55" s="493">
        <f t="shared" si="33"/>
        <v>0</v>
      </c>
      <c r="AF55" s="493">
        <f t="shared" si="34"/>
        <v>4.1666666666666664E-2</v>
      </c>
      <c r="AG55" s="493">
        <f t="shared" si="35"/>
        <v>0</v>
      </c>
      <c r="AH55" s="494">
        <f t="shared" si="36"/>
        <v>0.70833333333333315</v>
      </c>
      <c r="AI55" s="493" t="str">
        <f>IF(ISTEXT(График!H56),График!H56,IF(График!H56&gt;'Ночные Часы'!$B$2,График!H56-'Ночные Часы'!$B$2,0))</f>
        <v>В</v>
      </c>
      <c r="AJ55" s="493">
        <f>IF(ISTEXT(График!K56),График!K56,IF(График!K56&gt;'Ночные Часы'!$B$2,График!K56-'Ночные Часы'!$B$2,0))</f>
        <v>4.1666666666666741E-2</v>
      </c>
      <c r="AK55" s="493" t="str">
        <f>IF(ISTEXT(График!N56),График!N56,IF(График!N56&gt;'Ночные Часы'!$B$2,График!N56-'Ночные Часы'!$B$2,0))</f>
        <v>В</v>
      </c>
      <c r="AL55" s="493">
        <f>IF(ISTEXT(График!Q56),График!Q56,IF(График!Q56&gt;'Ночные Часы'!$B$2,График!Q56-'Ночные Часы'!$B$2,0))</f>
        <v>4.1666666666666741E-2</v>
      </c>
      <c r="AM55" s="493" t="str">
        <f>IF(ISTEXT(График!T56),График!T56,IF(График!T56&gt;'Ночные Часы'!$B$2,График!T56-'Ночные Часы'!$B$2,0))</f>
        <v>В</v>
      </c>
      <c r="AN55" s="493">
        <f>IF(ISTEXT(График!W56),График!W56,IF(График!W56&gt;'Ночные Часы'!$B$2,График!W56-'Ночные Часы'!$B$2,0))</f>
        <v>4.1666666666666741E-2</v>
      </c>
      <c r="AO55" s="493">
        <f>IF(ISTEXT(График!Z56),График!Z56,IF(График!Z56&gt;'Ночные Часы'!$B$2,График!Z56-'Ночные Часы'!$B$2,0))</f>
        <v>4.1666666666666741E-2</v>
      </c>
      <c r="AP55" s="493" t="str">
        <f>IF(ISTEXT(График!AC56),График!AC56,IF(График!AC56&gt;'Ночные Часы'!$B$2,График!AC56-'Ночные Часы'!$B$2,0))</f>
        <v>В</v>
      </c>
      <c r="AQ55" s="493">
        <f>IF(ISTEXT(График!AF56),График!AF56,IF(График!AF56&gt;'Ночные Часы'!$B$2,График!AF56-'Ночные Часы'!$B$2,0))</f>
        <v>4.1666666666666741E-2</v>
      </c>
      <c r="AR55" s="493" t="str">
        <f>IF(ISTEXT(График!AI56),График!AI56,IF(График!AI56&gt;'Ночные Часы'!$B$2,График!AI56-'Ночные Часы'!$B$2,0))</f>
        <v>В</v>
      </c>
      <c r="AS55" s="493">
        <f>IF(ISTEXT(График!AL56),График!AL56,IF(График!AL56&gt;'Ночные Часы'!$B$2,График!AL56-'Ночные Часы'!$B$2,0))</f>
        <v>4.1666666666666741E-2</v>
      </c>
      <c r="AT55" s="493" t="str">
        <f>IF(ISTEXT(График!AO56),График!AO56,IF(График!AO56&gt;'Ночные Часы'!$B$2,График!AO56-'Ночные Часы'!$B$2,0))</f>
        <v>В</v>
      </c>
      <c r="AU55" s="493">
        <f>IF(ISTEXT(График!AR56),График!AR56,IF(График!AR56&gt;'Ночные Часы'!$B$2,График!AR56-'Ночные Часы'!$B$2,0))</f>
        <v>4.1666666666666741E-2</v>
      </c>
      <c r="AV55" s="493">
        <f>IF(ISTEXT(График!AU56),График!AU56,IF(График!AU56&gt;'Ночные Часы'!$B$2,График!AU56-'Ночные Часы'!$B$2,0))</f>
        <v>4.1666666666666741E-2</v>
      </c>
      <c r="AW55" s="493" t="str">
        <f>IF(ISTEXT(График!AX56),График!AX56,IF(График!AX56&gt;'Ночные Часы'!$B$2,График!AX56-'Ночные Часы'!$B$2,0))</f>
        <v>В</v>
      </c>
      <c r="AX55" s="493">
        <f>IF(ISTEXT(График!BA56),График!BA56,IF(График!BA56&gt;'Ночные Часы'!$B$2,График!BA56-'Ночные Часы'!$B$2,0))</f>
        <v>4.1666666666666741E-2</v>
      </c>
      <c r="AY55" s="493" t="str">
        <f>IF(ISTEXT(График!BD56),График!BD56,IF(График!BD56&gt;'Ночные Часы'!$B$2,График!BD56-'Ночные Часы'!$B$2,0))</f>
        <v>В</v>
      </c>
      <c r="AZ55" s="493">
        <f>IF(ISTEXT(График!BG56),График!BG56,IF(График!BG56&gt;'Ночные Часы'!$B$2,График!BG56-'Ночные Часы'!$B$2,0))</f>
        <v>4.1666666666666741E-2</v>
      </c>
      <c r="BA55" s="493" t="str">
        <f>IF(ISTEXT(График!BJ56),График!BJ56,IF(График!BJ56&gt;'Ночные Часы'!$B$2,График!BJ56-'Ночные Часы'!$B$2,0))</f>
        <v>В</v>
      </c>
      <c r="BB55" s="493">
        <f>IF(ISTEXT(График!BM56),График!BM56,IF(График!BM56&gt;'Ночные Часы'!$B$2,График!BM56-'Ночные Часы'!$B$2,0))</f>
        <v>4.1666666666666741E-2</v>
      </c>
      <c r="BC55" s="493">
        <f>IF(ISTEXT(График!BP56),График!BP56,IF(График!BP56&gt;'Ночные Часы'!$B$2,График!BP56-'Ночные Часы'!$B$2,0))</f>
        <v>4.1666666666666741E-2</v>
      </c>
      <c r="BD55" s="493" t="str">
        <f>IF(ISTEXT(График!BS56),График!BS56,IF(График!BS56&gt;'Ночные Часы'!$B$2,График!BS56-'Ночные Часы'!$B$2,0))</f>
        <v>В</v>
      </c>
      <c r="BE55" s="493">
        <f>IF(ISTEXT(График!BV56),График!BV56,IF(График!BV56&gt;'Ночные Часы'!$B$2,График!BV56-'Ночные Часы'!$B$2,0))</f>
        <v>4.1666666666666741E-2</v>
      </c>
      <c r="BF55" s="493" t="str">
        <f>IF(ISTEXT(График!BY56),График!BY56,IF(График!BY56&gt;'Ночные Часы'!$B$2,График!BY56-'Ночные Часы'!$B$2,0))</f>
        <v>В</v>
      </c>
      <c r="BG55" s="493">
        <f>IF(ISTEXT(График!CB56),График!CB56,IF(График!CB56&gt;'Ночные Часы'!$B$2,График!CB56-'Ночные Часы'!$B$2,0))</f>
        <v>4.1666666666666741E-2</v>
      </c>
      <c r="BH55" s="493" t="str">
        <f>IF(ISTEXT(График!CE56),График!CE56,IF(График!CE56&gt;'Ночные Часы'!$B$2,График!CE56-'Ночные Часы'!$B$2,0))</f>
        <v>В</v>
      </c>
      <c r="BI55" s="493">
        <f>IF(ISTEXT(График!CH56),График!CH56,IF(График!CH56&gt;'Ночные Часы'!$B$2,График!CH56-'Ночные Часы'!$B$2,0))</f>
        <v>4.1666666666666741E-2</v>
      </c>
      <c r="BJ55" s="493">
        <f>IF(ISTEXT(График!CK56),График!CK56,IF(График!CK56&gt;'Ночные Часы'!$B$2,График!CK56-'Ночные Часы'!$B$2,0))</f>
        <v>4.1666666666666741E-2</v>
      </c>
      <c r="BK55" s="493" t="str">
        <f>IF(ISTEXT(График!CN56),График!CN56,IF(График!CN56&gt;'Ночные Часы'!$B$2,График!CN56-'Ночные Часы'!$B$2,0))</f>
        <v>В</v>
      </c>
      <c r="BL55" s="493">
        <f>IF(ISTEXT(График!CQ56),График!CQ56,IF(График!CQ56&gt;'Ночные Часы'!$B$2,График!CQ56-'Ночные Часы'!$B$2,0))</f>
        <v>4.1666666666666741E-2</v>
      </c>
      <c r="BM55" s="493">
        <f>IF(ISTEXT(График!CT56),График!CT56,IF(График!CT56&gt;'Ночные Часы'!$B$2,График!CT56-'Ночные Часы'!$B$2,0))</f>
        <v>0</v>
      </c>
    </row>
    <row r="56" spans="1:65" x14ac:dyDescent="0.25">
      <c r="A56" s="8">
        <f>VLOOKUP(B56,'Список КК'!$M$2:$N$377,2,TRUE)</f>
        <v>24478</v>
      </c>
      <c r="B56" s="9" t="str">
        <f>График!C57</f>
        <v>Джумабаева Нуржамал Кельдибековна</v>
      </c>
      <c r="C56" s="493">
        <f t="shared" si="5"/>
        <v>0</v>
      </c>
      <c r="D56" s="493">
        <f t="shared" si="6"/>
        <v>0</v>
      </c>
      <c r="E56" s="493">
        <f t="shared" si="7"/>
        <v>0</v>
      </c>
      <c r="F56" s="493">
        <f t="shared" si="8"/>
        <v>0</v>
      </c>
      <c r="G56" s="493">
        <f t="shared" si="9"/>
        <v>0</v>
      </c>
      <c r="H56" s="493">
        <f t="shared" si="10"/>
        <v>0</v>
      </c>
      <c r="I56" s="493">
        <f t="shared" si="11"/>
        <v>0</v>
      </c>
      <c r="J56" s="493">
        <f t="shared" si="12"/>
        <v>0</v>
      </c>
      <c r="K56" s="493">
        <f t="shared" si="13"/>
        <v>0</v>
      </c>
      <c r="L56" s="493">
        <f t="shared" si="14"/>
        <v>0</v>
      </c>
      <c r="M56" s="493">
        <f t="shared" si="15"/>
        <v>0</v>
      </c>
      <c r="N56" s="493">
        <f t="shared" si="16"/>
        <v>0</v>
      </c>
      <c r="O56" s="493">
        <f t="shared" si="17"/>
        <v>0</v>
      </c>
      <c r="P56" s="493">
        <f t="shared" si="18"/>
        <v>0</v>
      </c>
      <c r="Q56" s="493">
        <f t="shared" si="19"/>
        <v>0</v>
      </c>
      <c r="R56" s="493">
        <f t="shared" si="20"/>
        <v>0</v>
      </c>
      <c r="S56" s="493">
        <f t="shared" si="21"/>
        <v>0</v>
      </c>
      <c r="T56" s="493">
        <f t="shared" si="22"/>
        <v>0</v>
      </c>
      <c r="U56" s="493">
        <f t="shared" si="23"/>
        <v>0</v>
      </c>
      <c r="V56" s="493">
        <f t="shared" si="24"/>
        <v>0</v>
      </c>
      <c r="W56" s="493">
        <f t="shared" si="25"/>
        <v>0</v>
      </c>
      <c r="X56" s="493">
        <f t="shared" si="26"/>
        <v>0</v>
      </c>
      <c r="Y56" s="493">
        <f t="shared" si="27"/>
        <v>0</v>
      </c>
      <c r="Z56" s="493">
        <f t="shared" si="28"/>
        <v>0</v>
      </c>
      <c r="AA56" s="493">
        <f t="shared" si="29"/>
        <v>0</v>
      </c>
      <c r="AB56" s="493">
        <f t="shared" si="30"/>
        <v>0</v>
      </c>
      <c r="AC56" s="493">
        <f t="shared" si="31"/>
        <v>0</v>
      </c>
      <c r="AD56" s="493">
        <f t="shared" si="32"/>
        <v>0</v>
      </c>
      <c r="AE56" s="493">
        <f t="shared" si="33"/>
        <v>0</v>
      </c>
      <c r="AF56" s="493">
        <f t="shared" si="34"/>
        <v>0</v>
      </c>
      <c r="AG56" s="493">
        <f t="shared" si="35"/>
        <v>0</v>
      </c>
      <c r="AH56" s="494">
        <f t="shared" si="36"/>
        <v>0</v>
      </c>
      <c r="AI56" s="493" t="str">
        <f>IF(ISTEXT(График!H57),График!H57,IF(График!H57&gt;'Ночные Часы'!$B$2,График!H57-'Ночные Часы'!$B$2,0))</f>
        <v>В</v>
      </c>
      <c r="AJ56" s="493" t="str">
        <f>IF(ISTEXT(График!K57),График!K57,IF(График!K57&gt;'Ночные Часы'!$B$2,График!K57-'Ночные Часы'!$B$2,0))</f>
        <v>В</v>
      </c>
      <c r="AK56" s="493">
        <f>IF(ISTEXT(График!N57),График!N57,IF(График!N57&gt;'Ночные Часы'!$B$2,График!N57-'Ночные Часы'!$B$2,0))</f>
        <v>0</v>
      </c>
      <c r="AL56" s="493">
        <f>IF(ISTEXT(График!Q57),График!Q57,IF(График!Q57&gt;'Ночные Часы'!$B$2,График!Q57-'Ночные Часы'!$B$2,0))</f>
        <v>0</v>
      </c>
      <c r="AM56" s="493">
        <f>IF(ISTEXT(График!T57),График!T57,IF(График!T57&gt;'Ночные Часы'!$B$2,График!T57-'Ночные Часы'!$B$2,0))</f>
        <v>0</v>
      </c>
      <c r="AN56" s="493">
        <f>IF(ISTEXT(График!W57),График!W57,IF(График!W57&gt;'Ночные Часы'!$B$2,График!W57-'Ночные Часы'!$B$2,0))</f>
        <v>0</v>
      </c>
      <c r="AO56" s="493">
        <f>IF(ISTEXT(График!Z57),График!Z57,IF(График!Z57&gt;'Ночные Часы'!$B$2,График!Z57-'Ночные Часы'!$B$2,0))</f>
        <v>0</v>
      </c>
      <c r="AP56" s="493" t="str">
        <f>IF(ISTEXT(График!AC57),График!AC57,IF(График!AC57&gt;'Ночные Часы'!$B$2,График!AC57-'Ночные Часы'!$B$2,0))</f>
        <v>В</v>
      </c>
      <c r="AQ56" s="493" t="str">
        <f>IF(ISTEXT(График!AF57),График!AF57,IF(График!AF57&gt;'Ночные Часы'!$B$2,График!AF57-'Ночные Часы'!$B$2,0))</f>
        <v>В</v>
      </c>
      <c r="AR56" s="493">
        <f>IF(ISTEXT(График!AI57),График!AI57,IF(График!AI57&gt;'Ночные Часы'!$B$2,График!AI57-'Ночные Часы'!$B$2,0))</f>
        <v>0</v>
      </c>
      <c r="AS56" s="493">
        <f>IF(ISTEXT(График!AL57),График!AL57,IF(График!AL57&gt;'Ночные Часы'!$B$2,График!AL57-'Ночные Часы'!$B$2,0))</f>
        <v>0</v>
      </c>
      <c r="AT56" s="493">
        <f>IF(ISTEXT(График!AO57),График!AO57,IF(График!AO57&gt;'Ночные Часы'!$B$2,График!AO57-'Ночные Часы'!$B$2,0))</f>
        <v>0</v>
      </c>
      <c r="AU56" s="493">
        <f>IF(ISTEXT(График!AR57),График!AR57,IF(График!AR57&gt;'Ночные Часы'!$B$2,График!AR57-'Ночные Часы'!$B$2,0))</f>
        <v>0</v>
      </c>
      <c r="AV56" s="493">
        <f>IF(ISTEXT(График!AU57),График!AU57,IF(График!AU57&gt;'Ночные Часы'!$B$2,График!AU57-'Ночные Часы'!$B$2,0))</f>
        <v>0</v>
      </c>
      <c r="AW56" s="493" t="str">
        <f>IF(ISTEXT(График!AX57),График!AX57,IF(График!AX57&gt;'Ночные Часы'!$B$2,График!AX57-'Ночные Часы'!$B$2,0))</f>
        <v>В</v>
      </c>
      <c r="AX56" s="493" t="str">
        <f>IF(ISTEXT(График!BA57),График!BA57,IF(График!BA57&gt;'Ночные Часы'!$B$2,График!BA57-'Ночные Часы'!$B$2,0))</f>
        <v>В</v>
      </c>
      <c r="AY56" s="493">
        <f>IF(ISTEXT(График!BD57),График!BD57,IF(График!BD57&gt;'Ночные Часы'!$B$2,График!BD57-'Ночные Часы'!$B$2,0))</f>
        <v>0</v>
      </c>
      <c r="AZ56" s="493">
        <f>IF(ISTEXT(График!BG57),График!BG57,IF(График!BG57&gt;'Ночные Часы'!$B$2,График!BG57-'Ночные Часы'!$B$2,0))</f>
        <v>0</v>
      </c>
      <c r="BA56" s="493">
        <f>IF(ISTEXT(График!BJ57),График!BJ57,IF(График!BJ57&gt;'Ночные Часы'!$B$2,График!BJ57-'Ночные Часы'!$B$2,0))</f>
        <v>0</v>
      </c>
      <c r="BB56" s="493">
        <f>IF(ISTEXT(График!BM57),График!BM57,IF(График!BM57&gt;'Ночные Часы'!$B$2,График!BM57-'Ночные Часы'!$B$2,0))</f>
        <v>0</v>
      </c>
      <c r="BC56" s="493">
        <f>IF(ISTEXT(График!BP57),График!BP57,IF(График!BP57&gt;'Ночные Часы'!$B$2,График!BP57-'Ночные Часы'!$B$2,0))</f>
        <v>0</v>
      </c>
      <c r="BD56" s="493" t="str">
        <f>IF(ISTEXT(График!BS57),График!BS57,IF(График!BS57&gt;'Ночные Часы'!$B$2,График!BS57-'Ночные Часы'!$B$2,0))</f>
        <v>В</v>
      </c>
      <c r="BE56" s="493" t="str">
        <f>IF(ISTEXT(График!BV57),График!BV57,IF(График!BV57&gt;'Ночные Часы'!$B$2,График!BV57-'Ночные Часы'!$B$2,0))</f>
        <v>В</v>
      </c>
      <c r="BF56" s="493">
        <f>IF(ISTEXT(График!BY57),График!BY57,IF(График!BY57&gt;'Ночные Часы'!$B$2,График!BY57-'Ночные Часы'!$B$2,0))</f>
        <v>0</v>
      </c>
      <c r="BG56" s="493">
        <f>IF(ISTEXT(График!CB57),График!CB57,IF(График!CB57&gt;'Ночные Часы'!$B$2,График!CB57-'Ночные Часы'!$B$2,0))</f>
        <v>0</v>
      </c>
      <c r="BH56" s="493">
        <f>IF(ISTEXT(График!CE57),График!CE57,IF(График!CE57&gt;'Ночные Часы'!$B$2,График!CE57-'Ночные Часы'!$B$2,0))</f>
        <v>0</v>
      </c>
      <c r="BI56" s="493">
        <f>IF(ISTEXT(График!CH57),График!CH57,IF(График!CH57&gt;'Ночные Часы'!$B$2,График!CH57-'Ночные Часы'!$B$2,0))</f>
        <v>0</v>
      </c>
      <c r="BJ56" s="493">
        <f>IF(ISTEXT(График!CK57),График!CK57,IF(График!CK57&gt;'Ночные Часы'!$B$2,График!CK57-'Ночные Часы'!$B$2,0))</f>
        <v>0</v>
      </c>
      <c r="BK56" s="493" t="str">
        <f>IF(ISTEXT(График!CN57),График!CN57,IF(График!CN57&gt;'Ночные Часы'!$B$2,График!CN57-'Ночные Часы'!$B$2,0))</f>
        <v>В</v>
      </c>
      <c r="BL56" s="493" t="str">
        <f>IF(ISTEXT(График!CQ57),График!CQ57,IF(График!CQ57&gt;'Ночные Часы'!$B$2,График!CQ57-'Ночные Часы'!$B$2,0))</f>
        <v>В</v>
      </c>
      <c r="BM56" s="493">
        <f>IF(ISTEXT(График!CT57),График!CT57,IF(График!CT57&gt;'Ночные Часы'!$B$2,График!CT57-'Ночные Часы'!$B$2,0))</f>
        <v>0</v>
      </c>
    </row>
    <row r="57" spans="1:65" x14ac:dyDescent="0.25">
      <c r="A57" s="8">
        <f>VLOOKUP(B57,'Список КК'!$M$2:$N$377,2,TRUE)</f>
        <v>21718</v>
      </c>
      <c r="B57" s="9" t="str">
        <f>График!C58</f>
        <v>Дооронова Гульнура Рахматалыевна</v>
      </c>
      <c r="C57" s="493">
        <f t="shared" si="5"/>
        <v>0.125</v>
      </c>
      <c r="D57" s="493">
        <f t="shared" si="6"/>
        <v>0</v>
      </c>
      <c r="E57" s="493">
        <f t="shared" si="7"/>
        <v>0</v>
      </c>
      <c r="F57" s="493">
        <f t="shared" si="8"/>
        <v>0</v>
      </c>
      <c r="G57" s="493">
        <f t="shared" si="9"/>
        <v>0</v>
      </c>
      <c r="H57" s="493">
        <f t="shared" si="10"/>
        <v>0</v>
      </c>
      <c r="I57" s="493">
        <f t="shared" si="11"/>
        <v>0</v>
      </c>
      <c r="J57" s="493">
        <f t="shared" si="12"/>
        <v>0</v>
      </c>
      <c r="K57" s="493">
        <f t="shared" si="13"/>
        <v>0</v>
      </c>
      <c r="L57" s="493">
        <f t="shared" si="14"/>
        <v>0</v>
      </c>
      <c r="M57" s="493">
        <f t="shared" si="15"/>
        <v>0</v>
      </c>
      <c r="N57" s="493">
        <f t="shared" si="16"/>
        <v>0</v>
      </c>
      <c r="O57" s="493">
        <f t="shared" si="17"/>
        <v>0</v>
      </c>
      <c r="P57" s="493">
        <f t="shared" si="18"/>
        <v>0</v>
      </c>
      <c r="Q57" s="493">
        <f t="shared" si="19"/>
        <v>0</v>
      </c>
      <c r="R57" s="493">
        <f t="shared" si="20"/>
        <v>0</v>
      </c>
      <c r="S57" s="493">
        <f t="shared" si="21"/>
        <v>0</v>
      </c>
      <c r="T57" s="493">
        <f t="shared" si="22"/>
        <v>0</v>
      </c>
      <c r="U57" s="493">
        <f t="shared" si="23"/>
        <v>0</v>
      </c>
      <c r="V57" s="493">
        <f t="shared" si="24"/>
        <v>0</v>
      </c>
      <c r="W57" s="493">
        <f t="shared" si="25"/>
        <v>0</v>
      </c>
      <c r="X57" s="493">
        <f t="shared" si="26"/>
        <v>0</v>
      </c>
      <c r="Y57" s="493">
        <f t="shared" si="27"/>
        <v>0</v>
      </c>
      <c r="Z57" s="493">
        <f t="shared" si="28"/>
        <v>0</v>
      </c>
      <c r="AA57" s="493">
        <f t="shared" si="29"/>
        <v>0</v>
      </c>
      <c r="AB57" s="493">
        <f t="shared" si="30"/>
        <v>0</v>
      </c>
      <c r="AC57" s="493">
        <f t="shared" si="31"/>
        <v>0</v>
      </c>
      <c r="AD57" s="493">
        <f t="shared" si="32"/>
        <v>0</v>
      </c>
      <c r="AE57" s="493">
        <f t="shared" si="33"/>
        <v>0</v>
      </c>
      <c r="AF57" s="493">
        <f t="shared" si="34"/>
        <v>0</v>
      </c>
      <c r="AG57" s="493">
        <f t="shared" si="35"/>
        <v>0</v>
      </c>
      <c r="AH57" s="494">
        <f t="shared" si="36"/>
        <v>0.125</v>
      </c>
      <c r="AI57" s="493">
        <f>IF(ISTEXT(График!H58),График!H58,IF(График!H58&gt;'Ночные Часы'!$B$2,График!H58-'Ночные Часы'!$B$2,0))</f>
        <v>0.12500000000000011</v>
      </c>
      <c r="AJ57" s="493" t="str">
        <f>IF(ISTEXT(График!K58),График!K58,IF(График!K58&gt;'Ночные Часы'!$B$2,График!K58-'Ночные Часы'!$B$2,0))</f>
        <v>В</v>
      </c>
      <c r="AK57" s="493" t="str">
        <f>IF(ISTEXT(График!N58),График!N58,IF(График!N58&gt;'Ночные Часы'!$B$2,График!N58-'Ночные Часы'!$B$2,0))</f>
        <v>В</v>
      </c>
      <c r="AL57" s="493">
        <f>IF(ISTEXT(График!Q58),График!Q58,IF(График!Q58&gt;'Ночные Часы'!$B$2,График!Q58-'Ночные Часы'!$B$2,0))</f>
        <v>0</v>
      </c>
      <c r="AM57" s="493">
        <f>IF(ISTEXT(График!T58),График!T58,IF(График!T58&gt;'Ночные Часы'!$B$2,График!T58-'Ночные Часы'!$B$2,0))</f>
        <v>0</v>
      </c>
      <c r="AN57" s="493">
        <f>IF(ISTEXT(График!W58),График!W58,IF(График!W58&gt;'Ночные Часы'!$B$2,График!W58-'Ночные Часы'!$B$2,0))</f>
        <v>0</v>
      </c>
      <c r="AO57" s="493" t="str">
        <f>IF(ISTEXT(График!Z58),График!Z58,IF(График!Z58&gt;'Ночные Часы'!$B$2,График!Z58-'Ночные Часы'!$B$2,0))</f>
        <v>В</v>
      </c>
      <c r="AP57" s="493" t="str">
        <f>IF(ISTEXT(График!AC58),График!AC58,IF(График!AC58&gt;'Ночные Часы'!$B$2,График!AC58-'Ночные Часы'!$B$2,0))</f>
        <v>В</v>
      </c>
      <c r="AQ57" s="493" t="str">
        <f>IF(ISTEXT(График!AF58),График!AF58,IF(График!AF58&gt;'Ночные Часы'!$B$2,График!AF58-'Ночные Часы'!$B$2,0))</f>
        <v>ОТ</v>
      </c>
      <c r="AR57" s="493" t="str">
        <f>IF(ISTEXT(График!AI58),График!AI58,IF(График!AI58&gt;'Ночные Часы'!$B$2,График!AI58-'Ночные Часы'!$B$2,0))</f>
        <v>ОТ</v>
      </c>
      <c r="AS57" s="493" t="str">
        <f>IF(ISTEXT(График!AL58),График!AL58,IF(График!AL58&gt;'Ночные Часы'!$B$2,График!AL58-'Ночные Часы'!$B$2,0))</f>
        <v>ОТ</v>
      </c>
      <c r="AT57" s="493" t="str">
        <f>IF(ISTEXT(График!AO58),График!AO58,IF(График!AO58&gt;'Ночные Часы'!$B$2,График!AO58-'Ночные Часы'!$B$2,0))</f>
        <v>ОТ</v>
      </c>
      <c r="AU57" s="493" t="str">
        <f>IF(ISTEXT(График!AR58),График!AR58,IF(График!AR58&gt;'Ночные Часы'!$B$2,График!AR58-'Ночные Часы'!$B$2,0))</f>
        <v>ОТ</v>
      </c>
      <c r="AV57" s="493" t="str">
        <f>IF(ISTEXT(График!AU58),График!AU58,IF(График!AU58&gt;'Ночные Часы'!$B$2,График!AU58-'Ночные Часы'!$B$2,0))</f>
        <v>В</v>
      </c>
      <c r="AW57" s="493" t="str">
        <f>IF(ISTEXT(График!AX58),График!AX58,IF(График!AX58&gt;'Ночные Часы'!$B$2,График!AX58-'Ночные Часы'!$B$2,0))</f>
        <v>В</v>
      </c>
      <c r="AX57" s="493">
        <f>IF(ISTEXT(График!BA58),График!BA58,IF(График!BA58&gt;'Ночные Часы'!$B$2,График!BA58-'Ночные Часы'!$B$2,0))</f>
        <v>0</v>
      </c>
      <c r="AY57" s="493">
        <f>IF(ISTEXT(График!BD58),График!BD58,IF(График!BD58&gt;'Ночные Часы'!$B$2,График!BD58-'Ночные Часы'!$B$2,0))</f>
        <v>0</v>
      </c>
      <c r="AZ57" s="493">
        <f>IF(ISTEXT(График!BG58),График!BG58,IF(График!BG58&gt;'Ночные Часы'!$B$2,График!BG58-'Ночные Часы'!$B$2,0))</f>
        <v>0</v>
      </c>
      <c r="BA57" s="493">
        <f>IF(ISTEXT(График!BJ58),График!BJ58,IF(График!BJ58&gt;'Ночные Часы'!$B$2,График!BJ58-'Ночные Часы'!$B$2,0))</f>
        <v>0</v>
      </c>
      <c r="BB57" s="493" t="str">
        <f>IF(ISTEXT(График!BM58),График!BM58,IF(График!BM58&gt;'Ночные Часы'!$B$2,График!BM58-'Ночные Часы'!$B$2,0))</f>
        <v>В</v>
      </c>
      <c r="BC57" s="493">
        <f>IF(ISTEXT(График!BP58),График!BP58,IF(График!BP58&gt;'Ночные Часы'!$B$2,График!BP58-'Ночные Часы'!$B$2,0))</f>
        <v>0</v>
      </c>
      <c r="BD57" s="493">
        <f>IF(ISTEXT(График!BS58),График!BS58,IF(График!BS58&gt;'Ночные Часы'!$B$2,График!BS58-'Ночные Часы'!$B$2,0))</f>
        <v>0</v>
      </c>
      <c r="BE57" s="493">
        <f>IF(ISTEXT(График!BV58),График!BV58,IF(График!BV58&gt;'Ночные Часы'!$B$2,График!BV58-'Ночные Часы'!$B$2,0))</f>
        <v>0</v>
      </c>
      <c r="BF57" s="493">
        <f>IF(ISTEXT(График!BY58),График!BY58,IF(График!BY58&gt;'Ночные Часы'!$B$2,График!BY58-'Ночные Часы'!$B$2,0))</f>
        <v>0</v>
      </c>
      <c r="BG57" s="493" t="str">
        <f>IF(ISTEXT(График!CB58),График!CB58,IF(График!CB58&gt;'Ночные Часы'!$B$2,График!CB58-'Ночные Часы'!$B$2,0))</f>
        <v>В</v>
      </c>
      <c r="BH57" s="493" t="str">
        <f>IF(ISTEXT(График!CE58),График!CE58,IF(График!CE58&gt;'Ночные Часы'!$B$2,График!CE58-'Ночные Часы'!$B$2,0))</f>
        <v>В</v>
      </c>
      <c r="BI57" s="493">
        <f>IF(ISTEXT(График!CH58),График!CH58,IF(График!CH58&gt;'Ночные Часы'!$B$2,График!CH58-'Ночные Часы'!$B$2,0))</f>
        <v>0</v>
      </c>
      <c r="BJ57" s="493">
        <f>IF(ISTEXT(График!CK58),График!CK58,IF(График!CK58&gt;'Ночные Часы'!$B$2,График!CK58-'Ночные Часы'!$B$2,0))</f>
        <v>0</v>
      </c>
      <c r="BK57" s="493">
        <f>IF(ISTEXT(График!CN58),График!CN58,IF(График!CN58&gt;'Ночные Часы'!$B$2,График!CN58-'Ночные Часы'!$B$2,0))</f>
        <v>0</v>
      </c>
      <c r="BL57" s="493">
        <f>IF(ISTEXT(График!CQ58),График!CQ58,IF(График!CQ58&gt;'Ночные Часы'!$B$2,График!CQ58-'Ночные Часы'!$B$2,0))</f>
        <v>0</v>
      </c>
      <c r="BM57" s="493">
        <f>IF(ISTEXT(График!CT58),График!CT58,IF(График!CT58&gt;'Ночные Часы'!$B$2,График!CT58-'Ночные Часы'!$B$2,0))</f>
        <v>0</v>
      </c>
    </row>
    <row r="58" spans="1:65" x14ac:dyDescent="0.25">
      <c r="A58" s="8">
        <f>VLOOKUP(B58,'Список КК'!$M$2:$N$377,2,TRUE)</f>
        <v>1163</v>
      </c>
      <c r="B58" s="9" t="str">
        <f>График!C59</f>
        <v>Ермилова Светлана Андреевна</v>
      </c>
      <c r="C58" s="493">
        <f t="shared" si="5"/>
        <v>0</v>
      </c>
      <c r="D58" s="493">
        <f t="shared" si="6"/>
        <v>0</v>
      </c>
      <c r="E58" s="493">
        <f t="shared" si="7"/>
        <v>0</v>
      </c>
      <c r="F58" s="493">
        <f t="shared" si="8"/>
        <v>0</v>
      </c>
      <c r="G58" s="493">
        <f t="shared" si="9"/>
        <v>0</v>
      </c>
      <c r="H58" s="493">
        <f t="shared" si="10"/>
        <v>0</v>
      </c>
      <c r="I58" s="493">
        <f t="shared" si="11"/>
        <v>0</v>
      </c>
      <c r="J58" s="493">
        <f t="shared" si="12"/>
        <v>0</v>
      </c>
      <c r="K58" s="493">
        <f t="shared" si="13"/>
        <v>0</v>
      </c>
      <c r="L58" s="493">
        <f t="shared" si="14"/>
        <v>0</v>
      </c>
      <c r="M58" s="493">
        <f t="shared" si="15"/>
        <v>0</v>
      </c>
      <c r="N58" s="493">
        <f t="shared" si="16"/>
        <v>0</v>
      </c>
      <c r="O58" s="493">
        <f t="shared" si="17"/>
        <v>0</v>
      </c>
      <c r="P58" s="493">
        <f t="shared" si="18"/>
        <v>0</v>
      </c>
      <c r="Q58" s="493">
        <f t="shared" si="19"/>
        <v>0</v>
      </c>
      <c r="R58" s="493">
        <f t="shared" si="20"/>
        <v>0</v>
      </c>
      <c r="S58" s="493">
        <f t="shared" si="21"/>
        <v>0</v>
      </c>
      <c r="T58" s="493">
        <f t="shared" si="22"/>
        <v>0</v>
      </c>
      <c r="U58" s="493">
        <f t="shared" si="23"/>
        <v>0</v>
      </c>
      <c r="V58" s="493">
        <f t="shared" si="24"/>
        <v>0</v>
      </c>
      <c r="W58" s="493">
        <f t="shared" si="25"/>
        <v>0</v>
      </c>
      <c r="X58" s="493">
        <f t="shared" si="26"/>
        <v>0</v>
      </c>
      <c r="Y58" s="493">
        <f t="shared" si="27"/>
        <v>0</v>
      </c>
      <c r="Z58" s="493">
        <f t="shared" si="28"/>
        <v>0</v>
      </c>
      <c r="AA58" s="493">
        <f t="shared" si="29"/>
        <v>0</v>
      </c>
      <c r="AB58" s="493">
        <f t="shared" si="30"/>
        <v>0</v>
      </c>
      <c r="AC58" s="493">
        <f t="shared" si="31"/>
        <v>0</v>
      </c>
      <c r="AD58" s="493">
        <f t="shared" si="32"/>
        <v>0</v>
      </c>
      <c r="AE58" s="493">
        <f t="shared" si="33"/>
        <v>0</v>
      </c>
      <c r="AF58" s="493">
        <f t="shared" si="34"/>
        <v>0</v>
      </c>
      <c r="AG58" s="493">
        <f t="shared" si="35"/>
        <v>0</v>
      </c>
      <c r="AH58" s="494">
        <f t="shared" si="36"/>
        <v>0</v>
      </c>
      <c r="AI58" s="493" t="str">
        <f>IF(ISTEXT(График!H59),График!H59,IF(График!H59&gt;'Ночные Часы'!$B$2,График!H59-'Ночные Часы'!$B$2,0))</f>
        <v>В</v>
      </c>
      <c r="AJ58" s="493" t="str">
        <f>IF(ISTEXT(График!K59),График!K59,IF(График!K59&gt;'Ночные Часы'!$B$2,График!K59-'Ночные Часы'!$B$2,0))</f>
        <v>В</v>
      </c>
      <c r="AK58" s="493" t="str">
        <f>IF(ISTEXT(График!N59),График!N59,IF(График!N59&gt;'Ночные Часы'!$B$2,График!N59-'Ночные Часы'!$B$2,0))</f>
        <v>В</v>
      </c>
      <c r="AL58" s="493">
        <f>IF(ISTEXT(График!Q59),График!Q59,IF(График!Q59&gt;'Ночные Часы'!$B$2,График!Q59-'Ночные Часы'!$B$2,0))</f>
        <v>0</v>
      </c>
      <c r="AM58" s="493">
        <f>IF(ISTEXT(График!T59),График!T59,IF(График!T59&gt;'Ночные Часы'!$B$2,График!T59-'Ночные Часы'!$B$2,0))</f>
        <v>0</v>
      </c>
      <c r="AN58" s="493" t="str">
        <f>IF(ISTEXT(График!W59),График!W59,IF(График!W59&gt;'Ночные Часы'!$B$2,График!W59-'Ночные Часы'!$B$2,0))</f>
        <v>В</v>
      </c>
      <c r="AO58" s="493" t="str">
        <f>IF(ISTEXT(График!Z59),График!Z59,IF(График!Z59&gt;'Ночные Часы'!$B$2,График!Z59-'Ночные Часы'!$B$2,0))</f>
        <v>В</v>
      </c>
      <c r="AP58" s="493" t="str">
        <f>IF(ISTEXT(График!AC59),График!AC59,IF(График!AC59&gt;'Ночные Часы'!$B$2,График!AC59-'Ночные Часы'!$B$2,0))</f>
        <v>В</v>
      </c>
      <c r="AQ58" s="493" t="str">
        <f>IF(ISTEXT(График!AF59),График!AF59,IF(График!AF59&gt;'Ночные Часы'!$B$2,График!AF59-'Ночные Часы'!$B$2,0))</f>
        <v>В</v>
      </c>
      <c r="AR58" s="493" t="str">
        <f>IF(ISTEXT(График!AI59),График!AI59,IF(График!AI59&gt;'Ночные Часы'!$B$2,График!AI59-'Ночные Часы'!$B$2,0))</f>
        <v>В</v>
      </c>
      <c r="AS58" s="493">
        <f>IF(ISTEXT(График!AL59),График!AL59,IF(График!AL59&gt;'Ночные Часы'!$B$2,График!AL59-'Ночные Часы'!$B$2,0))</f>
        <v>0</v>
      </c>
      <c r="AT58" s="493">
        <f>IF(ISTEXT(График!AO59),График!AO59,IF(График!AO59&gt;'Ночные Часы'!$B$2,График!AO59-'Ночные Часы'!$B$2,0))</f>
        <v>0</v>
      </c>
      <c r="AU58" s="493" t="str">
        <f>IF(ISTEXT(График!AR59),График!AR59,IF(График!AR59&gt;'Ночные Часы'!$B$2,График!AR59-'Ночные Часы'!$B$2,0))</f>
        <v>В</v>
      </c>
      <c r="AV58" s="493" t="str">
        <f>IF(ISTEXT(График!AU59),График!AU59,IF(График!AU59&gt;'Ночные Часы'!$B$2,График!AU59-'Ночные Часы'!$B$2,0))</f>
        <v>В</v>
      </c>
      <c r="AW58" s="493" t="str">
        <f>IF(ISTEXT(График!AX59),График!AX59,IF(График!AX59&gt;'Ночные Часы'!$B$2,График!AX59-'Ночные Часы'!$B$2,0))</f>
        <v>В</v>
      </c>
      <c r="AX58" s="493" t="str">
        <f>IF(ISTEXT(График!BA59),График!BA59,IF(График!BA59&gt;'Ночные Часы'!$B$2,График!BA59-'Ночные Часы'!$B$2,0))</f>
        <v>В</v>
      </c>
      <c r="AY58" s="493" t="str">
        <f>IF(ISTEXT(График!BD59),График!BD59,IF(График!BD59&gt;'Ночные Часы'!$B$2,График!BD59-'Ночные Часы'!$B$2,0))</f>
        <v>В</v>
      </c>
      <c r="AZ58" s="493">
        <f>IF(ISTEXT(График!BG59),График!BG59,IF(График!BG59&gt;'Ночные Часы'!$B$2,График!BG59-'Ночные Часы'!$B$2,0))</f>
        <v>0</v>
      </c>
      <c r="BA58" s="493">
        <f>IF(ISTEXT(График!BJ59),График!BJ59,IF(График!BJ59&gt;'Ночные Часы'!$B$2,График!BJ59-'Ночные Часы'!$B$2,0))</f>
        <v>0</v>
      </c>
      <c r="BB58" s="493" t="str">
        <f>IF(ISTEXT(График!BM59),График!BM59,IF(График!BM59&gt;'Ночные Часы'!$B$2,График!BM59-'Ночные Часы'!$B$2,0))</f>
        <v>В</v>
      </c>
      <c r="BC58" s="493" t="str">
        <f>IF(ISTEXT(График!BP59),График!BP59,IF(График!BP59&gt;'Ночные Часы'!$B$2,График!BP59-'Ночные Часы'!$B$2,0))</f>
        <v>В</v>
      </c>
      <c r="BD58" s="493" t="str">
        <f>IF(ISTEXT(График!BS59),График!BS59,IF(График!BS59&gt;'Ночные Часы'!$B$2,График!BS59-'Ночные Часы'!$B$2,0))</f>
        <v>В</v>
      </c>
      <c r="BE58" s="493" t="str">
        <f>IF(ISTEXT(График!BV59),График!BV59,IF(График!BV59&gt;'Ночные Часы'!$B$2,График!BV59-'Ночные Часы'!$B$2,0))</f>
        <v>В</v>
      </c>
      <c r="BF58" s="493" t="str">
        <f>IF(ISTEXT(График!BY59),График!BY59,IF(График!BY59&gt;'Ночные Часы'!$B$2,График!BY59-'Ночные Часы'!$B$2,0))</f>
        <v>В</v>
      </c>
      <c r="BG58" s="493">
        <f>IF(ISTEXT(График!CB59),График!CB59,IF(График!CB59&gt;'Ночные Часы'!$B$2,График!CB59-'Ночные Часы'!$B$2,0))</f>
        <v>0</v>
      </c>
      <c r="BH58" s="493">
        <f>IF(ISTEXT(График!CE59),График!CE59,IF(График!CE59&gt;'Ночные Часы'!$B$2,График!CE59-'Ночные Часы'!$B$2,0))</f>
        <v>0</v>
      </c>
      <c r="BI58" s="493" t="str">
        <f>IF(ISTEXT(График!CH59),График!CH59,IF(График!CH59&gt;'Ночные Часы'!$B$2,График!CH59-'Ночные Часы'!$B$2,0))</f>
        <v>В</v>
      </c>
      <c r="BJ58" s="493" t="str">
        <f>IF(ISTEXT(График!CK59),График!CK59,IF(График!CK59&gt;'Ночные Часы'!$B$2,График!CK59-'Ночные Часы'!$B$2,0))</f>
        <v>В</v>
      </c>
      <c r="BK58" s="493" t="str">
        <f>IF(ISTEXT(График!CN59),График!CN59,IF(График!CN59&gt;'Ночные Часы'!$B$2,График!CN59-'Ночные Часы'!$B$2,0))</f>
        <v>В</v>
      </c>
      <c r="BL58" s="493" t="str">
        <f>IF(ISTEXT(График!CQ59),График!CQ59,IF(График!CQ59&gt;'Ночные Часы'!$B$2,График!CQ59-'Ночные Часы'!$B$2,0))</f>
        <v>В</v>
      </c>
      <c r="BM58" s="493">
        <f>IF(ISTEXT(График!CT59),График!CT59,IF(График!CT59&gt;'Ночные Часы'!$B$2,График!CT59-'Ночные Часы'!$B$2,0))</f>
        <v>0</v>
      </c>
    </row>
    <row r="59" spans="1:65" x14ac:dyDescent="0.25">
      <c r="A59" s="8">
        <f>VLOOKUP(B59,'Список КК'!$M$2:$N$377,2,TRUE)</f>
        <v>45110</v>
      </c>
      <c r="B59" s="9" t="str">
        <f>График!C60</f>
        <v>Иванова Надежда Эриховна</v>
      </c>
      <c r="C59" s="493">
        <f t="shared" si="5"/>
        <v>0</v>
      </c>
      <c r="D59" s="493">
        <f t="shared" si="6"/>
        <v>0</v>
      </c>
      <c r="E59" s="493">
        <f t="shared" si="7"/>
        <v>0.125</v>
      </c>
      <c r="F59" s="493">
        <f t="shared" si="8"/>
        <v>0.125</v>
      </c>
      <c r="G59" s="493">
        <f t="shared" si="9"/>
        <v>0.125</v>
      </c>
      <c r="H59" s="493">
        <f t="shared" si="10"/>
        <v>0</v>
      </c>
      <c r="I59" s="493">
        <f t="shared" si="11"/>
        <v>0</v>
      </c>
      <c r="J59" s="493">
        <f t="shared" si="12"/>
        <v>0</v>
      </c>
      <c r="K59" s="493">
        <f t="shared" si="13"/>
        <v>0</v>
      </c>
      <c r="L59" s="493">
        <f t="shared" si="14"/>
        <v>0</v>
      </c>
      <c r="M59" s="493">
        <f t="shared" si="15"/>
        <v>0</v>
      </c>
      <c r="N59" s="493">
        <f t="shared" si="16"/>
        <v>0</v>
      </c>
      <c r="O59" s="493">
        <f t="shared" si="17"/>
        <v>0</v>
      </c>
      <c r="P59" s="493">
        <f t="shared" si="18"/>
        <v>0.125</v>
      </c>
      <c r="Q59" s="493">
        <f t="shared" si="19"/>
        <v>0.125</v>
      </c>
      <c r="R59" s="493">
        <f t="shared" si="20"/>
        <v>0.125</v>
      </c>
      <c r="S59" s="493">
        <f t="shared" si="21"/>
        <v>0.125</v>
      </c>
      <c r="T59" s="493">
        <f t="shared" si="22"/>
        <v>0.125</v>
      </c>
      <c r="U59" s="493">
        <f t="shared" si="23"/>
        <v>0</v>
      </c>
      <c r="V59" s="493">
        <f t="shared" si="24"/>
        <v>0</v>
      </c>
      <c r="W59" s="493">
        <f t="shared" si="25"/>
        <v>0</v>
      </c>
      <c r="X59" s="493">
        <f t="shared" si="26"/>
        <v>0</v>
      </c>
      <c r="Y59" s="493">
        <f t="shared" si="27"/>
        <v>0</v>
      </c>
      <c r="Z59" s="493">
        <f t="shared" si="28"/>
        <v>0</v>
      </c>
      <c r="AA59" s="493">
        <f t="shared" si="29"/>
        <v>0</v>
      </c>
      <c r="AB59" s="493">
        <f t="shared" si="30"/>
        <v>0</v>
      </c>
      <c r="AC59" s="493">
        <f t="shared" si="31"/>
        <v>0</v>
      </c>
      <c r="AD59" s="493">
        <f t="shared" si="32"/>
        <v>0</v>
      </c>
      <c r="AE59" s="493">
        <f t="shared" si="33"/>
        <v>0.125</v>
      </c>
      <c r="AF59" s="493">
        <f t="shared" si="34"/>
        <v>0.125</v>
      </c>
      <c r="AG59" s="493">
        <f t="shared" si="35"/>
        <v>0</v>
      </c>
      <c r="AH59" s="494">
        <f t="shared" si="36"/>
        <v>1.25</v>
      </c>
      <c r="AI59" s="493">
        <f>IF(ISTEXT(График!H60),График!H60,IF(График!H60&gt;'Ночные Часы'!$B$2,График!H60-'Ночные Часы'!$B$2,0))</f>
        <v>0</v>
      </c>
      <c r="AJ59" s="493" t="str">
        <f>IF(ISTEXT(График!K60),График!K60,IF(График!K60&gt;'Ночные Часы'!$B$2,График!K60-'Ночные Часы'!$B$2,0))</f>
        <v>В</v>
      </c>
      <c r="AK59" s="493">
        <f>IF(ISTEXT(График!N60),График!N60,IF(График!N60&gt;'Ночные Часы'!$B$2,График!N60-'Ночные Часы'!$B$2,0))</f>
        <v>0.10416666666666663</v>
      </c>
      <c r="AL59" s="493">
        <f>IF(ISTEXT(График!Q60),График!Q60,IF(График!Q60&gt;'Ночные Часы'!$B$2,График!Q60-'Ночные Часы'!$B$2,0))</f>
        <v>0.10416666666666663</v>
      </c>
      <c r="AM59" s="493">
        <f>IF(ISTEXT(График!T60),График!T60,IF(График!T60&gt;'Ночные Часы'!$B$2,График!T60-'Ночные Часы'!$B$2,0))</f>
        <v>0.10416666666666663</v>
      </c>
      <c r="AN59" s="493" t="str">
        <f>IF(ISTEXT(График!W60),График!W60,IF(График!W60&gt;'Ночные Часы'!$B$2,График!W60-'Ночные Часы'!$B$2,0))</f>
        <v>В</v>
      </c>
      <c r="AO59" s="493" t="str">
        <f>IF(ISTEXT(График!Z60),График!Z60,IF(График!Z60&gt;'Ночные Часы'!$B$2,График!Z60-'Ночные Часы'!$B$2,0))</f>
        <v>В</v>
      </c>
      <c r="AP59" s="493" t="str">
        <f>IF(ISTEXT(График!AC60),График!AC60,IF(График!AC60&gt;'Ночные Часы'!$B$2,График!AC60-'Ночные Часы'!$B$2,0))</f>
        <v>В</v>
      </c>
      <c r="AQ59" s="493">
        <f>IF(ISTEXT(График!AF60),График!AF60,IF(График!AF60&gt;'Ночные Часы'!$B$2,График!AF60-'Ночные Часы'!$B$2,0))</f>
        <v>0</v>
      </c>
      <c r="AR59" s="493">
        <f>IF(ISTEXT(График!AI60),График!AI60,IF(График!AI60&gt;'Ночные Часы'!$B$2,График!AI60-'Ночные Часы'!$B$2,0))</f>
        <v>0</v>
      </c>
      <c r="AS59" s="493">
        <f>IF(ISTEXT(График!AL60),График!AL60,IF(График!AL60&gt;'Ночные Часы'!$B$2,График!AL60-'Ночные Часы'!$B$2,0))</f>
        <v>0</v>
      </c>
      <c r="AT59" s="493">
        <f>IF(ISTEXT(График!AO60),График!AO60,IF(График!AO60&gt;'Ночные Часы'!$B$2,График!AO60-'Ночные Часы'!$B$2,0))</f>
        <v>0</v>
      </c>
      <c r="AU59" s="493" t="str">
        <f>IF(ISTEXT(График!AR60),График!AR60,IF(График!AR60&gt;'Ночные Часы'!$B$2,График!AR60-'Ночные Часы'!$B$2,0))</f>
        <v>В</v>
      </c>
      <c r="AV59" s="493">
        <f>IF(ISTEXT(График!AU60),График!AU60,IF(График!AU60&gt;'Ночные Часы'!$B$2,График!AU60-'Ночные Часы'!$B$2,0))</f>
        <v>0.10416666666666663</v>
      </c>
      <c r="AW59" s="493">
        <f>IF(ISTEXT(График!AX60),График!AX60,IF(График!AX60&gt;'Ночные Часы'!$B$2,График!AX60-'Ночные Часы'!$B$2,0))</f>
        <v>0.10416666666666663</v>
      </c>
      <c r="AX59" s="493">
        <f>IF(ISTEXT(График!BA60),График!BA60,IF(График!BA60&gt;'Ночные Часы'!$B$2,График!BA60-'Ночные Часы'!$B$2,0))</f>
        <v>0.10416666666666663</v>
      </c>
      <c r="AY59" s="493">
        <f>IF(ISTEXT(График!BD60),График!BD60,IF(График!BD60&gt;'Ночные Часы'!$B$2,График!BD60-'Ночные Часы'!$B$2,0))</f>
        <v>0.10416666666666663</v>
      </c>
      <c r="AZ59" s="493">
        <f>IF(ISTEXT(График!BG60),График!BG60,IF(График!BG60&gt;'Ночные Часы'!$B$2,График!BG60-'Ночные Часы'!$B$2,0))</f>
        <v>0.10416666666666663</v>
      </c>
      <c r="BA59" s="493" t="str">
        <f>IF(ISTEXT(График!BJ60),График!BJ60,IF(График!BJ60&gt;'Ночные Часы'!$B$2,График!BJ60-'Ночные Часы'!$B$2,0))</f>
        <v>В</v>
      </c>
      <c r="BB59" s="493" t="str">
        <f>IF(ISTEXT(График!BM60),График!BM60,IF(График!BM60&gt;'Ночные Часы'!$B$2,График!BM60-'Ночные Часы'!$B$2,0))</f>
        <v>В</v>
      </c>
      <c r="BC59" s="493">
        <f>IF(ISTEXT(График!BP60),График!BP60,IF(График!BP60&gt;'Ночные Часы'!$B$2,График!BP60-'Ночные Часы'!$B$2,0))</f>
        <v>0</v>
      </c>
      <c r="BD59" s="493">
        <f>IF(ISTEXT(График!BS60),График!BS60,IF(График!BS60&gt;'Ночные Часы'!$B$2,График!BS60-'Ночные Часы'!$B$2,0))</f>
        <v>0</v>
      </c>
      <c r="BE59" s="493">
        <f>IF(ISTEXT(График!BV60),График!BV60,IF(График!BV60&gt;'Ночные Часы'!$B$2,График!BV60-'Ночные Часы'!$B$2,0))</f>
        <v>0</v>
      </c>
      <c r="BF59" s="493">
        <f>IF(ISTEXT(График!BY60),График!BY60,IF(График!BY60&gt;'Ночные Часы'!$B$2,График!BY60-'Ночные Часы'!$B$2,0))</f>
        <v>0</v>
      </c>
      <c r="BG59" s="493">
        <f>IF(ISTEXT(График!CB60),График!CB60,IF(График!CB60&gt;'Ночные Часы'!$B$2,График!CB60-'Ночные Часы'!$B$2,0))</f>
        <v>0</v>
      </c>
      <c r="BH59" s="493" t="str">
        <f>IF(ISTEXT(График!CE60),График!CE60,IF(График!CE60&gt;'Ночные Часы'!$B$2,График!CE60-'Ночные Часы'!$B$2,0))</f>
        <v>В</v>
      </c>
      <c r="BI59" s="493" t="str">
        <f>IF(ISTEXT(График!CH60),График!CH60,IF(График!CH60&gt;'Ночные Часы'!$B$2,График!CH60-'Ночные Часы'!$B$2,0))</f>
        <v>В</v>
      </c>
      <c r="BJ59" s="493">
        <f>IF(ISTEXT(График!CK60),График!CK60,IF(График!CK60&gt;'Ночные Часы'!$B$2,График!CK60-'Ночные Часы'!$B$2,0))</f>
        <v>0</v>
      </c>
      <c r="BK59" s="493">
        <f>IF(ISTEXT(График!CN60),График!CN60,IF(График!CN60&gt;'Ночные Часы'!$B$2,График!CN60-'Ночные Часы'!$B$2,0))</f>
        <v>0.10416666666666663</v>
      </c>
      <c r="BL59" s="493">
        <f>IF(ISTEXT(График!CQ60),График!CQ60,IF(График!CQ60&gt;'Ночные Часы'!$B$2,График!CQ60-'Ночные Часы'!$B$2,0))</f>
        <v>0.10416666666666663</v>
      </c>
      <c r="BM59" s="493">
        <f>IF(ISTEXT(График!CT60),График!CT60,IF(График!CT60&gt;'Ночные Часы'!$B$2,График!CT60-'Ночные Часы'!$B$2,0))</f>
        <v>0</v>
      </c>
    </row>
    <row r="60" spans="1:65" x14ac:dyDescent="0.25">
      <c r="A60" s="8">
        <f>VLOOKUP(B60,'Список КК'!$M$2:$N$377,2,TRUE)</f>
        <v>8434</v>
      </c>
      <c r="B60" s="9" t="str">
        <f>График!C61</f>
        <v>Карпухина Юлия Анатольевна</v>
      </c>
      <c r="C60" s="493">
        <f t="shared" si="5"/>
        <v>0</v>
      </c>
      <c r="D60" s="493">
        <f t="shared" si="6"/>
        <v>0</v>
      </c>
      <c r="E60" s="493">
        <f t="shared" si="7"/>
        <v>0</v>
      </c>
      <c r="F60" s="493">
        <f t="shared" si="8"/>
        <v>0</v>
      </c>
      <c r="G60" s="493">
        <f t="shared" si="9"/>
        <v>0</v>
      </c>
      <c r="H60" s="493">
        <f t="shared" si="10"/>
        <v>0</v>
      </c>
      <c r="I60" s="493">
        <f t="shared" si="11"/>
        <v>0</v>
      </c>
      <c r="J60" s="493">
        <f t="shared" si="12"/>
        <v>0</v>
      </c>
      <c r="K60" s="493">
        <f t="shared" si="13"/>
        <v>0</v>
      </c>
      <c r="L60" s="493">
        <f t="shared" si="14"/>
        <v>0</v>
      </c>
      <c r="M60" s="493">
        <f t="shared" si="15"/>
        <v>0</v>
      </c>
      <c r="N60" s="493">
        <f t="shared" si="16"/>
        <v>0</v>
      </c>
      <c r="O60" s="493">
        <f t="shared" si="17"/>
        <v>0</v>
      </c>
      <c r="P60" s="493">
        <f t="shared" si="18"/>
        <v>0</v>
      </c>
      <c r="Q60" s="493">
        <f t="shared" si="19"/>
        <v>0</v>
      </c>
      <c r="R60" s="493">
        <f t="shared" si="20"/>
        <v>0</v>
      </c>
      <c r="S60" s="493">
        <f t="shared" si="21"/>
        <v>0</v>
      </c>
      <c r="T60" s="493">
        <f t="shared" si="22"/>
        <v>0</v>
      </c>
      <c r="U60" s="493">
        <f t="shared" si="23"/>
        <v>0</v>
      </c>
      <c r="V60" s="493">
        <f t="shared" si="24"/>
        <v>0</v>
      </c>
      <c r="W60" s="493">
        <f t="shared" si="25"/>
        <v>0</v>
      </c>
      <c r="X60" s="493">
        <f t="shared" si="26"/>
        <v>0</v>
      </c>
      <c r="Y60" s="493">
        <f t="shared" si="27"/>
        <v>0</v>
      </c>
      <c r="Z60" s="493">
        <f t="shared" si="28"/>
        <v>0</v>
      </c>
      <c r="AA60" s="493">
        <f t="shared" si="29"/>
        <v>0</v>
      </c>
      <c r="AB60" s="493">
        <f t="shared" si="30"/>
        <v>0</v>
      </c>
      <c r="AC60" s="493">
        <f t="shared" si="31"/>
        <v>0</v>
      </c>
      <c r="AD60" s="493">
        <f t="shared" si="32"/>
        <v>0</v>
      </c>
      <c r="AE60" s="493">
        <f t="shared" si="33"/>
        <v>0</v>
      </c>
      <c r="AF60" s="493">
        <f t="shared" si="34"/>
        <v>0</v>
      </c>
      <c r="AG60" s="493">
        <f t="shared" si="35"/>
        <v>0</v>
      </c>
      <c r="AH60" s="494">
        <f t="shared" si="36"/>
        <v>0</v>
      </c>
      <c r="AI60" s="493">
        <f>IF(ISTEXT(График!H61),График!H61,IF(График!H61&gt;'Ночные Часы'!$B$2,График!H61-'Ночные Часы'!$B$2,0))</f>
        <v>0</v>
      </c>
      <c r="AJ60" s="493" t="str">
        <f>IF(ISTEXT(График!K61),График!K61,IF(График!K61&gt;'Ночные Часы'!$B$2,График!K61-'Ночные Часы'!$B$2,0))</f>
        <v>В</v>
      </c>
      <c r="AK60" s="493" t="str">
        <f>IF(ISTEXT(График!N61),График!N61,IF(График!N61&gt;'Ночные Часы'!$B$2,График!N61-'Ночные Часы'!$B$2,0))</f>
        <v>В</v>
      </c>
      <c r="AL60" s="493">
        <f>IF(ISTEXT(График!Q61),График!Q61,IF(График!Q61&gt;'Ночные Часы'!$B$2,График!Q61-'Ночные Часы'!$B$2,0))</f>
        <v>0</v>
      </c>
      <c r="AM60" s="493">
        <f>IF(ISTEXT(График!T61),График!T61,IF(График!T61&gt;'Ночные Часы'!$B$2,График!T61-'Ночные Часы'!$B$2,0))</f>
        <v>0</v>
      </c>
      <c r="AN60" s="493">
        <f>IF(ISTEXT(График!W61),График!W61,IF(График!W61&gt;'Ночные Часы'!$B$2,График!W61-'Ночные Часы'!$B$2,0))</f>
        <v>0</v>
      </c>
      <c r="AO60" s="493">
        <f>IF(ISTEXT(График!Z61),График!Z61,IF(График!Z61&gt;'Ночные Часы'!$B$2,График!Z61-'Ночные Часы'!$B$2,0))</f>
        <v>0</v>
      </c>
      <c r="AP60" s="493" t="str">
        <f>IF(ISTEXT(График!AC61),График!AC61,IF(График!AC61&gt;'Ночные Часы'!$B$2,График!AC61-'Ночные Часы'!$B$2,0))</f>
        <v>В</v>
      </c>
      <c r="AQ60" s="493" t="str">
        <f>IF(ISTEXT(График!AF61),График!AF61,IF(График!AF61&gt;'Ночные Часы'!$B$2,График!AF61-'Ночные Часы'!$B$2,0))</f>
        <v>В</v>
      </c>
      <c r="AR60" s="493">
        <f>IF(ISTEXT(График!AI61),График!AI61,IF(График!AI61&gt;'Ночные Часы'!$B$2,График!AI61-'Ночные Часы'!$B$2,0))</f>
        <v>0</v>
      </c>
      <c r="AS60" s="493">
        <f>IF(ISTEXT(График!AL61),График!AL61,IF(График!AL61&gt;'Ночные Часы'!$B$2,График!AL61-'Ночные Часы'!$B$2,0))</f>
        <v>0</v>
      </c>
      <c r="AT60" s="493">
        <f>IF(ISTEXT(График!AO61),График!AO61,IF(График!AO61&gt;'Ночные Часы'!$B$2,График!AO61-'Ночные Часы'!$B$2,0))</f>
        <v>0</v>
      </c>
      <c r="AU60" s="493" t="str">
        <f>IF(ISTEXT(График!AR61),График!AR61,IF(График!AR61&gt;'Ночные Часы'!$B$2,График!AR61-'Ночные Часы'!$B$2,0))</f>
        <v>В</v>
      </c>
      <c r="AV60" s="493">
        <f>IF(ISTEXT(График!AU61),График!AU61,IF(График!AU61&gt;'Ночные Часы'!$B$2,График!AU61-'Ночные Часы'!$B$2,0))</f>
        <v>0</v>
      </c>
      <c r="AW60" s="493">
        <f>IF(ISTEXT(График!AX61),График!AX61,IF(График!AX61&gt;'Ночные Часы'!$B$2,График!AX61-'Ночные Часы'!$B$2,0))</f>
        <v>0</v>
      </c>
      <c r="AX60" s="493" t="str">
        <f>IF(ISTEXT(График!BA61),График!BA61,IF(График!BA61&gt;'Ночные Часы'!$B$2,График!BA61-'Ночные Часы'!$B$2,0))</f>
        <v>В</v>
      </c>
      <c r="AY60" s="493" t="str">
        <f>IF(ISTEXT(График!BD61),График!BD61,IF(График!BD61&gt;'Ночные Часы'!$B$2,График!BD61-'Ночные Часы'!$B$2,0))</f>
        <v>В</v>
      </c>
      <c r="AZ60" s="493">
        <f>IF(ISTEXT(График!BG61),График!BG61,IF(График!BG61&gt;'Ночные Часы'!$B$2,График!BG61-'Ночные Часы'!$B$2,0))</f>
        <v>0</v>
      </c>
      <c r="BA60" s="493">
        <f>IF(ISTEXT(График!BJ61),График!BJ61,IF(График!BJ61&gt;'Ночные Часы'!$B$2,График!BJ61-'Ночные Часы'!$B$2,0))</f>
        <v>0</v>
      </c>
      <c r="BB60" s="493" t="str">
        <f>IF(ISTEXT(График!BM61),График!BM61,IF(График!BM61&gt;'Ночные Часы'!$B$2,График!BM61-'Ночные Часы'!$B$2,0))</f>
        <v>В</v>
      </c>
      <c r="BC60" s="493" t="str">
        <f>IF(ISTEXT(График!BP61),График!BP61,IF(График!BP61&gt;'Ночные Часы'!$B$2,График!BP61-'Ночные Часы'!$B$2,0))</f>
        <v>В</v>
      </c>
      <c r="BD60" s="493" t="str">
        <f>IF(ISTEXT(График!BS61),График!BS61,IF(График!BS61&gt;'Ночные Часы'!$B$2,График!BS61-'Ночные Часы'!$B$2,0))</f>
        <v>В</v>
      </c>
      <c r="BE60" s="493">
        <f>IF(ISTEXT(График!BV61),График!BV61,IF(График!BV61&gt;'Ночные Часы'!$B$2,График!BV61-'Ночные Часы'!$B$2,0))</f>
        <v>0</v>
      </c>
      <c r="BF60" s="493">
        <f>IF(ISTEXT(График!BY61),График!BY61,IF(График!BY61&gt;'Ночные Часы'!$B$2,График!BY61-'Ночные Часы'!$B$2,0))</f>
        <v>0</v>
      </c>
      <c r="BG60" s="493">
        <f>IF(ISTEXT(График!CB61),График!CB61,IF(График!CB61&gt;'Ночные Часы'!$B$2,График!CB61-'Ночные Часы'!$B$2,0))</f>
        <v>0</v>
      </c>
      <c r="BH60" s="493">
        <f>IF(ISTEXT(График!CE61),График!CE61,IF(График!CE61&gt;'Ночные Часы'!$B$2,График!CE61-'Ночные Часы'!$B$2,0))</f>
        <v>0</v>
      </c>
      <c r="BI60" s="493" t="str">
        <f>IF(ISTEXT(График!CH61),График!CH61,IF(График!CH61&gt;'Ночные Часы'!$B$2,График!CH61-'Ночные Часы'!$B$2,0))</f>
        <v>В</v>
      </c>
      <c r="BJ60" s="493" t="str">
        <f>IF(ISTEXT(График!CK61),График!CK61,IF(График!CK61&gt;'Ночные Часы'!$B$2,График!CK61-'Ночные Часы'!$B$2,0))</f>
        <v>В</v>
      </c>
      <c r="BK60" s="493" t="str">
        <f>IF(ISTEXT(График!CN61),График!CN61,IF(График!CN61&gt;'Ночные Часы'!$B$2,График!CN61-'Ночные Часы'!$B$2,0))</f>
        <v>В</v>
      </c>
      <c r="BL60" s="493" t="str">
        <f>IF(ISTEXT(График!CQ61),График!CQ61,IF(График!CQ61&gt;'Ночные Часы'!$B$2,График!CQ61-'Ночные Часы'!$B$2,0))</f>
        <v>В</v>
      </c>
      <c r="BM60" s="493">
        <f>IF(ISTEXT(График!CT61),График!CT61,IF(График!CT61&gt;'Ночные Часы'!$B$2,График!CT61-'Ночные Часы'!$B$2,0))</f>
        <v>0</v>
      </c>
    </row>
    <row r="61" spans="1:65" x14ac:dyDescent="0.25">
      <c r="A61" s="8">
        <f>VLOOKUP(B61,'Список КК'!$M$2:$N$377,2,TRUE)</f>
        <v>17494</v>
      </c>
      <c r="B61" s="9" t="str">
        <f>График!C62</f>
        <v>Каюшкина Ксения Андреевна</v>
      </c>
      <c r="C61" s="493">
        <f t="shared" si="5"/>
        <v>0</v>
      </c>
      <c r="D61" s="493">
        <f t="shared" si="6"/>
        <v>0</v>
      </c>
      <c r="E61" s="493">
        <f t="shared" si="7"/>
        <v>0</v>
      </c>
      <c r="F61" s="493">
        <f t="shared" si="8"/>
        <v>0</v>
      </c>
      <c r="G61" s="493">
        <f t="shared" si="9"/>
        <v>0</v>
      </c>
      <c r="H61" s="493">
        <f t="shared" si="10"/>
        <v>0</v>
      </c>
      <c r="I61" s="493">
        <f t="shared" si="11"/>
        <v>0</v>
      </c>
      <c r="J61" s="493">
        <f t="shared" si="12"/>
        <v>0</v>
      </c>
      <c r="K61" s="493">
        <f t="shared" si="13"/>
        <v>0</v>
      </c>
      <c r="L61" s="493">
        <f t="shared" si="14"/>
        <v>0</v>
      </c>
      <c r="M61" s="493">
        <f t="shared" si="15"/>
        <v>0</v>
      </c>
      <c r="N61" s="493">
        <f t="shared" si="16"/>
        <v>0</v>
      </c>
      <c r="O61" s="493">
        <f t="shared" si="17"/>
        <v>0</v>
      </c>
      <c r="P61" s="493">
        <f t="shared" si="18"/>
        <v>0</v>
      </c>
      <c r="Q61" s="493">
        <f t="shared" si="19"/>
        <v>0</v>
      </c>
      <c r="R61" s="493">
        <f t="shared" si="20"/>
        <v>0</v>
      </c>
      <c r="S61" s="493">
        <f t="shared" si="21"/>
        <v>0</v>
      </c>
      <c r="T61" s="493">
        <f t="shared" si="22"/>
        <v>0</v>
      </c>
      <c r="U61" s="493">
        <f t="shared" si="23"/>
        <v>0</v>
      </c>
      <c r="V61" s="493">
        <f t="shared" si="24"/>
        <v>0</v>
      </c>
      <c r="W61" s="493">
        <f t="shared" si="25"/>
        <v>0</v>
      </c>
      <c r="X61" s="493">
        <f t="shared" si="26"/>
        <v>0</v>
      </c>
      <c r="Y61" s="493">
        <f t="shared" si="27"/>
        <v>0</v>
      </c>
      <c r="Z61" s="493">
        <f t="shared" si="28"/>
        <v>0</v>
      </c>
      <c r="AA61" s="493">
        <f t="shared" si="29"/>
        <v>0</v>
      </c>
      <c r="AB61" s="493">
        <f t="shared" si="30"/>
        <v>0</v>
      </c>
      <c r="AC61" s="493">
        <f t="shared" si="31"/>
        <v>0</v>
      </c>
      <c r="AD61" s="493">
        <f t="shared" si="32"/>
        <v>0</v>
      </c>
      <c r="AE61" s="493">
        <f t="shared" si="33"/>
        <v>0</v>
      </c>
      <c r="AF61" s="493">
        <f t="shared" si="34"/>
        <v>0</v>
      </c>
      <c r="AG61" s="493">
        <f t="shared" si="35"/>
        <v>0</v>
      </c>
      <c r="AH61" s="494">
        <f t="shared" si="36"/>
        <v>0</v>
      </c>
      <c r="AI61" s="493" t="str">
        <f>IF(ISTEXT(График!H62),График!H62,IF(График!H62&gt;'Ночные Часы'!$B$2,График!H62-'Ночные Часы'!$B$2,0))</f>
        <v>В</v>
      </c>
      <c r="AJ61" s="493" t="str">
        <f>IF(ISTEXT(График!K62),График!K62,IF(График!K62&gt;'Ночные Часы'!$B$2,График!K62-'Ночные Часы'!$B$2,0))</f>
        <v>ОТ</v>
      </c>
      <c r="AK61" s="493" t="str">
        <f>IF(ISTEXT(График!N62),График!N62,IF(График!N62&gt;'Ночные Часы'!$B$2,График!N62-'Ночные Часы'!$B$2,0))</f>
        <v>ОТ</v>
      </c>
      <c r="AL61" s="493" t="str">
        <f>IF(ISTEXT(График!Q62),График!Q62,IF(График!Q62&gt;'Ночные Часы'!$B$2,График!Q62-'Ночные Часы'!$B$2,0))</f>
        <v>ОТ</v>
      </c>
      <c r="AM61" s="493" t="str">
        <f>IF(ISTEXT(График!T62),График!T62,IF(График!T62&gt;'Ночные Часы'!$B$2,График!T62-'Ночные Часы'!$B$2,0))</f>
        <v>ОТ</v>
      </c>
      <c r="AN61" s="493" t="str">
        <f>IF(ISTEXT(График!W62),График!W62,IF(График!W62&gt;'Ночные Часы'!$B$2,График!W62-'Ночные Часы'!$B$2,0))</f>
        <v>ОТ</v>
      </c>
      <c r="AO61" s="493" t="str">
        <f>IF(ISTEXT(График!Z62),График!Z62,IF(График!Z62&gt;'Ночные Часы'!$B$2,График!Z62-'Ночные Часы'!$B$2,0))</f>
        <v>В</v>
      </c>
      <c r="AP61" s="493" t="str">
        <f>IF(ISTEXT(График!AC62),График!AC62,IF(График!AC62&gt;'Ночные Часы'!$B$2,График!AC62-'Ночные Часы'!$B$2,0))</f>
        <v>В</v>
      </c>
      <c r="AQ61" s="493" t="str">
        <f>IF(ISTEXT(График!AF62),График!AF62,IF(График!AF62&gt;'Ночные Часы'!$B$2,График!AF62-'Ночные Часы'!$B$2,0))</f>
        <v>ОТ</v>
      </c>
      <c r="AR61" s="493" t="str">
        <f>IF(ISTEXT(График!AI62),График!AI62,IF(График!AI62&gt;'Ночные Часы'!$B$2,График!AI62-'Ночные Часы'!$B$2,0))</f>
        <v>ОТ</v>
      </c>
      <c r="AS61" s="493" t="str">
        <f>IF(ISTEXT(График!AL62),График!AL62,IF(График!AL62&gt;'Ночные Часы'!$B$2,График!AL62-'Ночные Часы'!$B$2,0))</f>
        <v>ОТ</v>
      </c>
      <c r="AT61" s="493" t="str">
        <f>IF(ISTEXT(График!AO62),График!AO62,IF(График!AO62&gt;'Ночные Часы'!$B$2,График!AO62-'Ночные Часы'!$B$2,0))</f>
        <v>ОТ</v>
      </c>
      <c r="AU61" s="493" t="str">
        <f>IF(ISTEXT(График!AR62),График!AR62,IF(График!AR62&gt;'Ночные Часы'!$B$2,График!AR62-'Ночные Часы'!$B$2,0))</f>
        <v>ОТ</v>
      </c>
      <c r="AV61" s="493" t="str">
        <f>IF(ISTEXT(График!AU62),График!AU62,IF(График!AU62&gt;'Ночные Часы'!$B$2,График!AU62-'Ночные Часы'!$B$2,0))</f>
        <v>В</v>
      </c>
      <c r="AW61" s="493" t="str">
        <f>IF(ISTEXT(График!AX62),График!AX62,IF(График!AX62&gt;'Ночные Часы'!$B$2,График!AX62-'Ночные Часы'!$B$2,0))</f>
        <v>В</v>
      </c>
      <c r="AX61" s="493">
        <f>IF(ISTEXT(График!BA62),График!BA62,IF(График!BA62&gt;'Ночные Часы'!$B$2,График!BA62-'Ночные Часы'!$B$2,0))</f>
        <v>0</v>
      </c>
      <c r="AY61" s="493">
        <f>IF(ISTEXT(График!BD62),График!BD62,IF(График!BD62&gt;'Ночные Часы'!$B$2,График!BD62-'Ночные Часы'!$B$2,0))</f>
        <v>0</v>
      </c>
      <c r="AZ61" s="493" t="str">
        <f>IF(ISTEXT(График!BG62),График!BG62,IF(График!BG62&gt;'Ночные Часы'!$B$2,График!BG62-'Ночные Часы'!$B$2,0))</f>
        <v>В</v>
      </c>
      <c r="BA61" s="493" t="str">
        <f>IF(ISTEXT(График!BJ62),График!BJ62,IF(График!BJ62&gt;'Ночные Часы'!$B$2,График!BJ62-'Ночные Часы'!$B$2,0))</f>
        <v>В</v>
      </c>
      <c r="BB61" s="493">
        <f>IF(ISTEXT(График!BM62),График!BM62,IF(График!BM62&gt;'Ночные Часы'!$B$2,График!BM62-'Ночные Часы'!$B$2,0))</f>
        <v>0</v>
      </c>
      <c r="BC61" s="493">
        <f>IF(ISTEXT(График!BP62),График!BP62,IF(График!BP62&gt;'Ночные Часы'!$B$2,График!BP62-'Ночные Часы'!$B$2,0))</f>
        <v>0</v>
      </c>
      <c r="BD61" s="493">
        <f>IF(ISTEXT(График!BS62),График!BS62,IF(График!BS62&gt;'Ночные Часы'!$B$2,График!BS62-'Ночные Часы'!$B$2,0))</f>
        <v>0</v>
      </c>
      <c r="BE61" s="493">
        <f>IF(ISTEXT(График!BV62),График!BV62,IF(График!BV62&gt;'Ночные Часы'!$B$2,График!BV62-'Ночные Часы'!$B$2,0))</f>
        <v>0</v>
      </c>
      <c r="BF61" s="493">
        <f>IF(ISTEXT(График!BY62),График!BY62,IF(График!BY62&gt;'Ночные Часы'!$B$2,График!BY62-'Ночные Часы'!$B$2,0))</f>
        <v>0</v>
      </c>
      <c r="BG61" s="493" t="str">
        <f>IF(ISTEXT(График!CB62),График!CB62,IF(График!CB62&gt;'Ночные Часы'!$B$2,График!CB62-'Ночные Часы'!$B$2,0))</f>
        <v>В</v>
      </c>
      <c r="BH61" s="493" t="str">
        <f>IF(ISTEXT(График!CE62),График!CE62,IF(График!CE62&gt;'Ночные Часы'!$B$2,График!CE62-'Ночные Часы'!$B$2,0))</f>
        <v>В</v>
      </c>
      <c r="BI61" s="493">
        <f>IF(ISTEXT(График!CH62),График!CH62,IF(График!CH62&gt;'Ночные Часы'!$B$2,График!CH62-'Ночные Часы'!$B$2,0))</f>
        <v>0</v>
      </c>
      <c r="BJ61" s="493">
        <f>IF(ISTEXT(График!CK62),График!CK62,IF(График!CK62&gt;'Ночные Часы'!$B$2,График!CK62-'Ночные Часы'!$B$2,0))</f>
        <v>0</v>
      </c>
      <c r="BK61" s="493">
        <f>IF(ISTEXT(График!CN62),График!CN62,IF(График!CN62&gt;'Ночные Часы'!$B$2,График!CN62-'Ночные Часы'!$B$2,0))</f>
        <v>0</v>
      </c>
      <c r="BL61" s="493">
        <f>IF(ISTEXT(График!CQ62),График!CQ62,IF(График!CQ62&gt;'Ночные Часы'!$B$2,График!CQ62-'Ночные Часы'!$B$2,0))</f>
        <v>0</v>
      </c>
      <c r="BM61" s="493">
        <f>IF(ISTEXT(График!CT62),График!CT62,IF(График!CT62&gt;'Ночные Часы'!$B$2,График!CT62-'Ночные Часы'!$B$2,0))</f>
        <v>0</v>
      </c>
    </row>
    <row r="62" spans="1:65" x14ac:dyDescent="0.25">
      <c r="A62" s="8">
        <f>VLOOKUP(B62,'Список КК'!$M$2:$N$377,2,TRUE)</f>
        <v>1466</v>
      </c>
      <c r="B62" s="9" t="str">
        <f>График!C63</f>
        <v>Колосова Екатерина Александровна</v>
      </c>
      <c r="C62" s="493">
        <f t="shared" si="5"/>
        <v>0</v>
      </c>
      <c r="D62" s="493">
        <f t="shared" si="6"/>
        <v>0</v>
      </c>
      <c r="E62" s="493">
        <f t="shared" si="7"/>
        <v>0</v>
      </c>
      <c r="F62" s="493">
        <f t="shared" si="8"/>
        <v>0</v>
      </c>
      <c r="G62" s="493">
        <f t="shared" si="9"/>
        <v>0</v>
      </c>
      <c r="H62" s="493">
        <f t="shared" si="10"/>
        <v>0</v>
      </c>
      <c r="I62" s="493">
        <f t="shared" si="11"/>
        <v>0</v>
      </c>
      <c r="J62" s="493">
        <f t="shared" si="12"/>
        <v>0</v>
      </c>
      <c r="K62" s="493">
        <f t="shared" si="13"/>
        <v>0</v>
      </c>
      <c r="L62" s="493">
        <f t="shared" si="14"/>
        <v>0</v>
      </c>
      <c r="M62" s="493">
        <f t="shared" si="15"/>
        <v>0</v>
      </c>
      <c r="N62" s="493">
        <f t="shared" si="16"/>
        <v>0</v>
      </c>
      <c r="O62" s="493">
        <f t="shared" si="17"/>
        <v>0</v>
      </c>
      <c r="P62" s="493">
        <f t="shared" si="18"/>
        <v>0</v>
      </c>
      <c r="Q62" s="493">
        <f t="shared" si="19"/>
        <v>0</v>
      </c>
      <c r="R62" s="493">
        <f t="shared" si="20"/>
        <v>0</v>
      </c>
      <c r="S62" s="493">
        <f t="shared" si="21"/>
        <v>0</v>
      </c>
      <c r="T62" s="493">
        <f t="shared" si="22"/>
        <v>0</v>
      </c>
      <c r="U62" s="493">
        <f t="shared" si="23"/>
        <v>0</v>
      </c>
      <c r="V62" s="493">
        <f t="shared" si="24"/>
        <v>0</v>
      </c>
      <c r="W62" s="493">
        <f t="shared" si="25"/>
        <v>0</v>
      </c>
      <c r="X62" s="493">
        <f t="shared" si="26"/>
        <v>0</v>
      </c>
      <c r="Y62" s="493">
        <f t="shared" si="27"/>
        <v>0</v>
      </c>
      <c r="Z62" s="493">
        <f t="shared" si="28"/>
        <v>0</v>
      </c>
      <c r="AA62" s="493">
        <f t="shared" si="29"/>
        <v>0</v>
      </c>
      <c r="AB62" s="493">
        <f t="shared" si="30"/>
        <v>0</v>
      </c>
      <c r="AC62" s="493">
        <f t="shared" si="31"/>
        <v>0</v>
      </c>
      <c r="AD62" s="493">
        <f t="shared" si="32"/>
        <v>0</v>
      </c>
      <c r="AE62" s="493">
        <f t="shared" si="33"/>
        <v>0</v>
      </c>
      <c r="AF62" s="493">
        <f t="shared" si="34"/>
        <v>0</v>
      </c>
      <c r="AG62" s="493">
        <f t="shared" si="35"/>
        <v>0</v>
      </c>
      <c r="AH62" s="494">
        <f t="shared" si="36"/>
        <v>0</v>
      </c>
      <c r="AI62" s="493" t="str">
        <f>IF(ISTEXT(График!H63),График!H63,IF(График!H63&gt;'Ночные Часы'!$B$2,График!H63-'Ночные Часы'!$B$2,0))</f>
        <v>В</v>
      </c>
      <c r="AJ62" s="493">
        <f>IF(ISTEXT(График!K63),График!K63,IF(График!K63&gt;'Ночные Часы'!$B$2,График!K63-'Ночные Часы'!$B$2,0))</f>
        <v>0</v>
      </c>
      <c r="AK62" s="493">
        <f>IF(ISTEXT(График!N63),График!N63,IF(График!N63&gt;'Ночные Часы'!$B$2,График!N63-'Ночные Часы'!$B$2,0))</f>
        <v>0</v>
      </c>
      <c r="AL62" s="493">
        <f>IF(ISTEXT(График!Q63),График!Q63,IF(График!Q63&gt;'Ночные Часы'!$B$2,График!Q63-'Ночные Часы'!$B$2,0))</f>
        <v>0</v>
      </c>
      <c r="AM62" s="493">
        <f>IF(ISTEXT(График!T63),График!T63,IF(График!T63&gt;'Ночные Часы'!$B$2,График!T63-'Ночные Часы'!$B$2,0))</f>
        <v>0</v>
      </c>
      <c r="AN62" s="493" t="str">
        <f>IF(ISTEXT(График!W63),График!W63,IF(График!W63&gt;'Ночные Часы'!$B$2,График!W63-'Ночные Часы'!$B$2,0))</f>
        <v>В</v>
      </c>
      <c r="AO62" s="493" t="str">
        <f>IF(ISTEXT(График!Z63),График!Z63,IF(График!Z63&gt;'Ночные Часы'!$B$2,График!Z63-'Ночные Часы'!$B$2,0))</f>
        <v>В</v>
      </c>
      <c r="AP62" s="493">
        <f>IF(ISTEXT(График!AC63),График!AC63,IF(График!AC63&gt;'Ночные Часы'!$B$2,График!AC63-'Ночные Часы'!$B$2,0))</f>
        <v>0</v>
      </c>
      <c r="AQ62" s="493">
        <f>IF(ISTEXT(График!AF63),График!AF63,IF(График!AF63&gt;'Ночные Часы'!$B$2,График!AF63-'Ночные Часы'!$B$2,0))</f>
        <v>0</v>
      </c>
      <c r="AR62" s="493">
        <f>IF(ISTEXT(График!AI63),График!AI63,IF(График!AI63&gt;'Ночные Часы'!$B$2,График!AI63-'Ночные Часы'!$B$2,0))</f>
        <v>0</v>
      </c>
      <c r="AS62" s="493">
        <f>IF(ISTEXT(График!AL63),График!AL63,IF(График!AL63&gt;'Ночные Часы'!$B$2,График!AL63-'Ночные Часы'!$B$2,0))</f>
        <v>0</v>
      </c>
      <c r="AT62" s="493">
        <f>IF(ISTEXT(График!AO63),График!AO63,IF(График!AO63&gt;'Ночные Часы'!$B$2,График!AO63-'Ночные Часы'!$B$2,0))</f>
        <v>0</v>
      </c>
      <c r="AU62" s="493" t="str">
        <f>IF(ISTEXT(График!AR63),График!AR63,IF(График!AR63&gt;'Ночные Часы'!$B$2,График!AR63-'Ночные Часы'!$B$2,0))</f>
        <v>В</v>
      </c>
      <c r="AV62" s="493" t="str">
        <f>IF(ISTEXT(График!AU63),График!AU63,IF(График!AU63&gt;'Ночные Часы'!$B$2,График!AU63-'Ночные Часы'!$B$2,0))</f>
        <v>В</v>
      </c>
      <c r="AW62" s="493">
        <f>IF(ISTEXT(График!AX63),График!AX63,IF(График!AX63&gt;'Ночные Часы'!$B$2,График!AX63-'Ночные Часы'!$B$2,0))</f>
        <v>0</v>
      </c>
      <c r="AX62" s="493">
        <f>IF(ISTEXT(График!BA63),График!BA63,IF(График!BA63&gt;'Ночные Часы'!$B$2,График!BA63-'Ночные Часы'!$B$2,0))</f>
        <v>0</v>
      </c>
      <c r="AY62" s="493">
        <f>IF(ISTEXT(График!BD63),График!BD63,IF(График!BD63&gt;'Ночные Часы'!$B$2,График!BD63-'Ночные Часы'!$B$2,0))</f>
        <v>0</v>
      </c>
      <c r="AZ62" s="493">
        <f>IF(ISTEXT(График!BG63),График!BG63,IF(График!BG63&gt;'Ночные Часы'!$B$2,График!BG63-'Ночные Часы'!$B$2,0))</f>
        <v>0</v>
      </c>
      <c r="BA62" s="493">
        <f>IF(ISTEXT(График!BJ63),График!BJ63,IF(График!BJ63&gt;'Ночные Часы'!$B$2,График!BJ63-'Ночные Часы'!$B$2,0))</f>
        <v>0</v>
      </c>
      <c r="BB62" s="493" t="str">
        <f>IF(ISTEXT(График!BM63),График!BM63,IF(График!BM63&gt;'Ночные Часы'!$B$2,График!BM63-'Ночные Часы'!$B$2,0))</f>
        <v>В</v>
      </c>
      <c r="BC62" s="493" t="str">
        <f>IF(ISTEXT(График!BP63),График!BP63,IF(График!BP63&gt;'Ночные Часы'!$B$2,График!BP63-'Ночные Часы'!$B$2,0))</f>
        <v>В</v>
      </c>
      <c r="BD62" s="493">
        <f>IF(ISTEXT(График!BS63),График!BS63,IF(График!BS63&gt;'Ночные Часы'!$B$2,График!BS63-'Ночные Часы'!$B$2,0))</f>
        <v>0</v>
      </c>
      <c r="BE62" s="493">
        <f>IF(ISTEXT(График!BV63),График!BV63,IF(График!BV63&gt;'Ночные Часы'!$B$2,График!BV63-'Ночные Часы'!$B$2,0))</f>
        <v>0</v>
      </c>
      <c r="BF62" s="493">
        <f>IF(ISTEXT(График!BY63),График!BY63,IF(График!BY63&gt;'Ночные Часы'!$B$2,График!BY63-'Ночные Часы'!$B$2,0))</f>
        <v>0</v>
      </c>
      <c r="BG62" s="493">
        <f>IF(ISTEXT(График!CB63),График!CB63,IF(График!CB63&gt;'Ночные Часы'!$B$2,График!CB63-'Ночные Часы'!$B$2,0))</f>
        <v>0</v>
      </c>
      <c r="BH62" s="493">
        <f>IF(ISTEXT(График!CE63),График!CE63,IF(График!CE63&gt;'Ночные Часы'!$B$2,График!CE63-'Ночные Часы'!$B$2,0))</f>
        <v>0</v>
      </c>
      <c r="BI62" s="493" t="str">
        <f>IF(ISTEXT(График!CH63),График!CH63,IF(График!CH63&gt;'Ночные Часы'!$B$2,График!CH63-'Ночные Часы'!$B$2,0))</f>
        <v>В</v>
      </c>
      <c r="BJ62" s="493" t="str">
        <f>IF(ISTEXT(График!CK63),График!CK63,IF(График!CK63&gt;'Ночные Часы'!$B$2,График!CK63-'Ночные Часы'!$B$2,0))</f>
        <v>В</v>
      </c>
      <c r="BK62" s="493">
        <f>IF(ISTEXT(График!CN63),График!CN63,IF(График!CN63&gt;'Ночные Часы'!$B$2,График!CN63-'Ночные Часы'!$B$2,0))</f>
        <v>0</v>
      </c>
      <c r="BL62" s="493">
        <f>IF(ISTEXT(График!CQ63),График!CQ63,IF(График!CQ63&gt;'Ночные Часы'!$B$2,График!CQ63-'Ночные Часы'!$B$2,0))</f>
        <v>0</v>
      </c>
      <c r="BM62" s="493">
        <f>IF(ISTEXT(График!CT63),График!CT63,IF(График!CT63&gt;'Ночные Часы'!$B$2,График!CT63-'Ночные Часы'!$B$2,0))</f>
        <v>0</v>
      </c>
    </row>
    <row r="63" spans="1:65" x14ac:dyDescent="0.25">
      <c r="A63" s="8">
        <f>VLOOKUP(B63,'Список КК'!$M$2:$N$377,2,TRUE)</f>
        <v>48894</v>
      </c>
      <c r="B63" s="9" t="str">
        <f>График!C64</f>
        <v>Костиж Наталья Сергеевна</v>
      </c>
      <c r="C63" s="493">
        <f t="shared" si="5"/>
        <v>0</v>
      </c>
      <c r="D63" s="493">
        <f t="shared" si="6"/>
        <v>0</v>
      </c>
      <c r="E63" s="493">
        <f t="shared" si="7"/>
        <v>0</v>
      </c>
      <c r="F63" s="493">
        <f t="shared" si="8"/>
        <v>0.125</v>
      </c>
      <c r="G63" s="493">
        <f t="shared" si="9"/>
        <v>0</v>
      </c>
      <c r="H63" s="493">
        <f t="shared" si="10"/>
        <v>0</v>
      </c>
      <c r="I63" s="493">
        <f t="shared" si="11"/>
        <v>0</v>
      </c>
      <c r="J63" s="493">
        <f t="shared" si="12"/>
        <v>0</v>
      </c>
      <c r="K63" s="493">
        <f t="shared" si="13"/>
        <v>0</v>
      </c>
      <c r="L63" s="493">
        <f t="shared" si="14"/>
        <v>0</v>
      </c>
      <c r="M63" s="493">
        <f t="shared" si="15"/>
        <v>0</v>
      </c>
      <c r="N63" s="493">
        <f t="shared" si="16"/>
        <v>0</v>
      </c>
      <c r="O63" s="493">
        <f t="shared" si="17"/>
        <v>0</v>
      </c>
      <c r="P63" s="493">
        <f t="shared" si="18"/>
        <v>0</v>
      </c>
      <c r="Q63" s="493">
        <f t="shared" si="19"/>
        <v>0</v>
      </c>
      <c r="R63" s="493">
        <f t="shared" si="20"/>
        <v>0.125</v>
      </c>
      <c r="S63" s="493">
        <f t="shared" si="21"/>
        <v>0</v>
      </c>
      <c r="T63" s="493">
        <f t="shared" si="22"/>
        <v>0</v>
      </c>
      <c r="U63" s="493">
        <f t="shared" si="23"/>
        <v>0</v>
      </c>
      <c r="V63" s="493">
        <f t="shared" si="24"/>
        <v>0</v>
      </c>
      <c r="W63" s="493">
        <f t="shared" si="25"/>
        <v>8.3333333333333329E-2</v>
      </c>
      <c r="X63" s="493">
        <f t="shared" si="26"/>
        <v>0.125</v>
      </c>
      <c r="Y63" s="493">
        <f t="shared" si="27"/>
        <v>0.125</v>
      </c>
      <c r="Z63" s="493">
        <f t="shared" si="28"/>
        <v>0</v>
      </c>
      <c r="AA63" s="493">
        <f t="shared" si="29"/>
        <v>0</v>
      </c>
      <c r="AB63" s="493">
        <f t="shared" si="30"/>
        <v>0</v>
      </c>
      <c r="AC63" s="493">
        <f t="shared" si="31"/>
        <v>0</v>
      </c>
      <c r="AD63" s="493">
        <f t="shared" si="32"/>
        <v>0</v>
      </c>
      <c r="AE63" s="493">
        <f t="shared" si="33"/>
        <v>0</v>
      </c>
      <c r="AF63" s="493">
        <f t="shared" si="34"/>
        <v>0</v>
      </c>
      <c r="AG63" s="493">
        <f t="shared" si="35"/>
        <v>0</v>
      </c>
      <c r="AH63" s="494">
        <f t="shared" si="36"/>
        <v>0.58333333333333326</v>
      </c>
      <c r="AI63" s="493">
        <f>IF(ISTEXT(График!H64),График!H64,IF(График!H64&gt;'Ночные Часы'!$B$2,График!H64-'Ночные Часы'!$B$2,0))</f>
        <v>0</v>
      </c>
      <c r="AJ63" s="493">
        <f>IF(ISTEXT(График!K64),График!K64,IF(График!K64&gt;'Ночные Часы'!$B$2,График!K64-'Ночные Часы'!$B$2,0))</f>
        <v>0</v>
      </c>
      <c r="AK63" s="493">
        <f>IF(ISTEXT(График!N64),График!N64,IF(График!N64&gt;'Ночные Часы'!$B$2,График!N64-'Ночные Часы'!$B$2,0))</f>
        <v>0</v>
      </c>
      <c r="AL63" s="493">
        <f>IF(ISTEXT(График!Q64),График!Q64,IF(График!Q64&gt;'Ночные Часы'!$B$2,График!Q64-'Ночные Часы'!$B$2,0))</f>
        <v>0.10416666666666663</v>
      </c>
      <c r="AM63" s="493" t="str">
        <f>IF(ISTEXT(График!T64),График!T64,IF(График!T64&gt;'Ночные Часы'!$B$2,График!T64-'Ночные Часы'!$B$2,0))</f>
        <v>В</v>
      </c>
      <c r="AN63" s="493" t="str">
        <f>IF(ISTEXT(График!W64),График!W64,IF(График!W64&gt;'Ночные Часы'!$B$2,График!W64-'Ночные Часы'!$B$2,0))</f>
        <v>В</v>
      </c>
      <c r="AO63" s="493">
        <f>IF(ISTEXT(График!Z64),График!Z64,IF(График!Z64&gt;'Ночные Часы'!$B$2,График!Z64-'Ночные Часы'!$B$2,0))</f>
        <v>0</v>
      </c>
      <c r="AP63" s="493">
        <f>IF(ISTEXT(График!AC64),График!AC64,IF(График!AC64&gt;'Ночные Часы'!$B$2,График!AC64-'Ночные Часы'!$B$2,0))</f>
        <v>0</v>
      </c>
      <c r="AQ63" s="493">
        <f>IF(ISTEXT(График!AF64),График!AF64,IF(График!AF64&gt;'Ночные Часы'!$B$2,График!AF64-'Ночные Часы'!$B$2,0))</f>
        <v>0</v>
      </c>
      <c r="AR63" s="493">
        <f>IF(ISTEXT(График!AI64),График!AI64,IF(График!AI64&gt;'Ночные Часы'!$B$2,График!AI64-'Ночные Часы'!$B$2,0))</f>
        <v>0</v>
      </c>
      <c r="AS63" s="493">
        <f>IF(ISTEXT(График!AL64),График!AL64,IF(График!AL64&gt;'Ночные Часы'!$B$2,График!AL64-'Ночные Часы'!$B$2,0))</f>
        <v>0</v>
      </c>
      <c r="AT63" s="493" t="str">
        <f>IF(ISTEXT(График!AO64),График!AO64,IF(График!AO64&gt;'Ночные Часы'!$B$2,График!AO64-'Ночные Часы'!$B$2,0))</f>
        <v>В</v>
      </c>
      <c r="AU63" s="493" t="str">
        <f>IF(ISTEXT(График!AR64),График!AR64,IF(График!AR64&gt;'Ночные Часы'!$B$2,График!AR64-'Ночные Часы'!$B$2,0))</f>
        <v>В</v>
      </c>
      <c r="AV63" s="493">
        <f>IF(ISTEXT(График!AU64),График!AU64,IF(График!AU64&gt;'Ночные Часы'!$B$2,График!AU64-'Ночные Часы'!$B$2,0))</f>
        <v>0</v>
      </c>
      <c r="AW63" s="493">
        <f>IF(ISTEXT(График!AX64),График!AX64,IF(График!AX64&gt;'Ночные Часы'!$B$2,График!AX64-'Ночные Часы'!$B$2,0))</f>
        <v>0</v>
      </c>
      <c r="AX63" s="493">
        <f>IF(ISTEXT(График!BA64),График!BA64,IF(График!BA64&gt;'Ночные Часы'!$B$2,График!BA64-'Ночные Часы'!$B$2,0))</f>
        <v>0.10416666666666663</v>
      </c>
      <c r="AY63" s="493" t="str">
        <f>IF(ISTEXT(График!BD64),График!BD64,IF(График!BD64&gt;'Ночные Часы'!$B$2,График!BD64-'Ночные Часы'!$B$2,0))</f>
        <v>В</v>
      </c>
      <c r="AZ63" s="493" t="str">
        <f>IF(ISTEXT(График!BG64),График!BG64,IF(График!BG64&gt;'Ночные Часы'!$B$2,График!BG64-'Ночные Часы'!$B$2,0))</f>
        <v>В</v>
      </c>
      <c r="BA63" s="493">
        <f>IF(ISTEXT(График!BJ64),График!BJ64,IF(График!BJ64&gt;'Ночные Часы'!$B$2,График!BJ64-'Ночные Часы'!$B$2,0))</f>
        <v>0</v>
      </c>
      <c r="BB63" s="493">
        <f>IF(ISTEXT(График!BM64),График!BM64,IF(График!BM64&gt;'Ночные Часы'!$B$2,График!BM64-'Ночные Часы'!$B$2,0))</f>
        <v>0</v>
      </c>
      <c r="BC63" s="493">
        <f>IF(ISTEXT(График!BP64),График!BP64,IF(График!BP64&gt;'Ночные Часы'!$B$2,График!BP64-'Ночные Часы'!$B$2,0))</f>
        <v>8.333333333333337E-2</v>
      </c>
      <c r="BD63" s="493">
        <f>IF(ISTEXT(График!BS64),График!BS64,IF(График!BS64&gt;'Ночные Часы'!$B$2,График!BS64-'Ночные Часы'!$B$2,0))</f>
        <v>0.10416666666666663</v>
      </c>
      <c r="BE63" s="493">
        <f>IF(ISTEXT(График!BV64),График!BV64,IF(График!BV64&gt;'Ночные Часы'!$B$2,График!BV64-'Ночные Часы'!$B$2,0))</f>
        <v>0.10416666666666663</v>
      </c>
      <c r="BF63" s="493" t="str">
        <f>IF(ISTEXT(График!BY64),График!BY64,IF(График!BY64&gt;'Ночные Часы'!$B$2,График!BY64-'Ночные Часы'!$B$2,0))</f>
        <v>В</v>
      </c>
      <c r="BG63" s="493" t="str">
        <f>IF(ISTEXT(График!CB64),График!CB64,IF(График!CB64&gt;'Ночные Часы'!$B$2,График!CB64-'Ночные Часы'!$B$2,0))</f>
        <v>В</v>
      </c>
      <c r="BH63" s="493">
        <f>IF(ISTEXT(График!CE64),График!CE64,IF(График!CE64&gt;'Ночные Часы'!$B$2,График!CE64-'Ночные Часы'!$B$2,0))</f>
        <v>0</v>
      </c>
      <c r="BI63" s="493">
        <f>IF(ISTEXT(График!CH64),График!CH64,IF(График!CH64&gt;'Ночные Часы'!$B$2,График!CH64-'Ночные Часы'!$B$2,0))</f>
        <v>0</v>
      </c>
      <c r="BJ63" s="493" t="str">
        <f>IF(ISTEXT(График!CK64),График!CK64,IF(График!CK64&gt;'Ночные Часы'!$B$2,График!CK64-'Ночные Часы'!$B$2,0))</f>
        <v>В</v>
      </c>
      <c r="BK63" s="493">
        <f>IF(ISTEXT(График!CN64),График!CN64,IF(График!CN64&gt;'Ночные Часы'!$B$2,График!CN64-'Ночные Часы'!$B$2,0))</f>
        <v>0</v>
      </c>
      <c r="BL63" s="493">
        <f>IF(ISTEXT(График!CQ64),График!CQ64,IF(График!CQ64&gt;'Ночные Часы'!$B$2,График!CQ64-'Ночные Часы'!$B$2,0))</f>
        <v>0</v>
      </c>
      <c r="BM63" s="493">
        <f>IF(ISTEXT(График!CT64),График!CT64,IF(График!CT64&gt;'Ночные Часы'!$B$2,График!CT64-'Ночные Часы'!$B$2,0))</f>
        <v>0</v>
      </c>
    </row>
    <row r="64" spans="1:65" x14ac:dyDescent="0.25">
      <c r="A64" s="8">
        <f>VLOOKUP(B64,'Список КК'!$M$2:$N$377,2,TRUE)</f>
        <v>1471</v>
      </c>
      <c r="B64" s="9" t="str">
        <f>График!C65</f>
        <v>Куракина Анна Владимировна</v>
      </c>
      <c r="C64" s="493">
        <f t="shared" si="5"/>
        <v>0</v>
      </c>
      <c r="D64" s="493">
        <f t="shared" si="6"/>
        <v>0</v>
      </c>
      <c r="E64" s="493">
        <f t="shared" si="7"/>
        <v>0</v>
      </c>
      <c r="F64" s="493">
        <f t="shared" si="8"/>
        <v>0</v>
      </c>
      <c r="G64" s="493">
        <f t="shared" si="9"/>
        <v>0</v>
      </c>
      <c r="H64" s="493">
        <f t="shared" si="10"/>
        <v>0</v>
      </c>
      <c r="I64" s="493">
        <f t="shared" si="11"/>
        <v>0</v>
      </c>
      <c r="J64" s="493">
        <f t="shared" si="12"/>
        <v>0</v>
      </c>
      <c r="K64" s="493">
        <f t="shared" si="13"/>
        <v>0</v>
      </c>
      <c r="L64" s="493">
        <f t="shared" si="14"/>
        <v>0</v>
      </c>
      <c r="M64" s="493">
        <f t="shared" si="15"/>
        <v>0</v>
      </c>
      <c r="N64" s="493">
        <f t="shared" si="16"/>
        <v>0</v>
      </c>
      <c r="O64" s="493">
        <f t="shared" si="17"/>
        <v>0</v>
      </c>
      <c r="P64" s="493">
        <f t="shared" si="18"/>
        <v>0</v>
      </c>
      <c r="Q64" s="493">
        <f t="shared" si="19"/>
        <v>0</v>
      </c>
      <c r="R64" s="493">
        <f t="shared" si="20"/>
        <v>0</v>
      </c>
      <c r="S64" s="493">
        <f t="shared" si="21"/>
        <v>0</v>
      </c>
      <c r="T64" s="493">
        <f t="shared" si="22"/>
        <v>0</v>
      </c>
      <c r="U64" s="493">
        <f t="shared" si="23"/>
        <v>0</v>
      </c>
      <c r="V64" s="493">
        <f t="shared" si="24"/>
        <v>0</v>
      </c>
      <c r="W64" s="493">
        <f t="shared" si="25"/>
        <v>0</v>
      </c>
      <c r="X64" s="493">
        <f t="shared" si="26"/>
        <v>0</v>
      </c>
      <c r="Y64" s="493">
        <f t="shared" si="27"/>
        <v>0</v>
      </c>
      <c r="Z64" s="493">
        <f t="shared" si="28"/>
        <v>0</v>
      </c>
      <c r="AA64" s="493">
        <f t="shared" si="29"/>
        <v>0</v>
      </c>
      <c r="AB64" s="493">
        <f t="shared" si="30"/>
        <v>0</v>
      </c>
      <c r="AC64" s="493">
        <f t="shared" si="31"/>
        <v>0</v>
      </c>
      <c r="AD64" s="493">
        <f t="shared" si="32"/>
        <v>0</v>
      </c>
      <c r="AE64" s="493">
        <f t="shared" si="33"/>
        <v>0</v>
      </c>
      <c r="AF64" s="493">
        <f t="shared" si="34"/>
        <v>0</v>
      </c>
      <c r="AG64" s="493">
        <f t="shared" si="35"/>
        <v>0</v>
      </c>
      <c r="AH64" s="494">
        <f t="shared" si="36"/>
        <v>0</v>
      </c>
      <c r="AI64" s="493" t="str">
        <f>IF(ISTEXT(График!H65),График!H65,IF(График!H65&gt;'Ночные Часы'!$B$2,График!H65-'Ночные Часы'!$B$2,0))</f>
        <v>В</v>
      </c>
      <c r="AJ64" s="493" t="str">
        <f>IF(ISTEXT(График!K65),График!K65,IF(График!K65&gt;'Ночные Часы'!$B$2,График!K65-'Ночные Часы'!$B$2,0))</f>
        <v>В</v>
      </c>
      <c r="AK64" s="493" t="str">
        <f>IF(ISTEXT(График!N65),График!N65,IF(График!N65&gt;'Ночные Часы'!$B$2,График!N65-'Ночные Часы'!$B$2,0))</f>
        <v>ОТ</v>
      </c>
      <c r="AL64" s="493" t="str">
        <f>IF(ISTEXT(График!Q65),График!Q65,IF(График!Q65&gt;'Ночные Часы'!$B$2,График!Q65-'Ночные Часы'!$B$2,0))</f>
        <v>ОТ</v>
      </c>
      <c r="AM64" s="493" t="str">
        <f>IF(ISTEXT(График!T65),График!T65,IF(График!T65&gt;'Ночные Часы'!$B$2,График!T65-'Ночные Часы'!$B$2,0))</f>
        <v>ОТ</v>
      </c>
      <c r="AN64" s="493" t="str">
        <f>IF(ISTEXT(График!W65),График!W65,IF(График!W65&gt;'Ночные Часы'!$B$2,График!W65-'Ночные Часы'!$B$2,0))</f>
        <v>ОТ</v>
      </c>
      <c r="AO64" s="493" t="str">
        <f>IF(ISTEXT(График!Z65),График!Z65,IF(График!Z65&gt;'Ночные Часы'!$B$2,График!Z65-'Ночные Часы'!$B$2,0))</f>
        <v>ОТ</v>
      </c>
      <c r="AP64" s="493" t="str">
        <f>IF(ISTEXT(График!AC65),График!AC65,IF(График!AC65&gt;'Ночные Часы'!$B$2,График!AC65-'Ночные Часы'!$B$2,0))</f>
        <v>В</v>
      </c>
      <c r="AQ64" s="493" t="str">
        <f>IF(ISTEXT(График!AF65),График!AF65,IF(График!AF65&gt;'Ночные Часы'!$B$2,График!AF65-'Ночные Часы'!$B$2,0))</f>
        <v>В</v>
      </c>
      <c r="AR64" s="493">
        <f>IF(ISTEXT(График!AI65),График!AI65,IF(График!AI65&gt;'Ночные Часы'!$B$2,График!AI65-'Ночные Часы'!$B$2,0))</f>
        <v>0</v>
      </c>
      <c r="AS64" s="493">
        <f>IF(ISTEXT(График!AL65),График!AL65,IF(График!AL65&gt;'Ночные Часы'!$B$2,График!AL65-'Ночные Часы'!$B$2,0))</f>
        <v>0</v>
      </c>
      <c r="AT64" s="493" t="str">
        <f>IF(ISTEXT(График!AO65),График!AO65,IF(График!AO65&gt;'Ночные Часы'!$B$2,График!AO65-'Ночные Часы'!$B$2,0))</f>
        <v>В</v>
      </c>
      <c r="AU64" s="493" t="str">
        <f>IF(ISTEXT(График!AR65),График!AR65,IF(График!AR65&gt;'Ночные Часы'!$B$2,График!AR65-'Ночные Часы'!$B$2,0))</f>
        <v>В</v>
      </c>
      <c r="AV64" s="493">
        <f>IF(ISTEXT(График!AU65),График!AU65,IF(График!AU65&gt;'Ночные Часы'!$B$2,График!AU65-'Ночные Часы'!$B$2,0))</f>
        <v>0</v>
      </c>
      <c r="AW64" s="493">
        <f>IF(ISTEXT(График!AX65),График!AX65,IF(График!AX65&gt;'Ночные Часы'!$B$2,График!AX65-'Ночные Часы'!$B$2,0))</f>
        <v>0</v>
      </c>
      <c r="AX64" s="493">
        <f>IF(ISTEXT(График!BA65),График!BA65,IF(График!BA65&gt;'Ночные Часы'!$B$2,График!BA65-'Ночные Часы'!$B$2,0))</f>
        <v>0</v>
      </c>
      <c r="AY64" s="493">
        <f>IF(ISTEXT(График!BD65),График!BD65,IF(График!BD65&gt;'Ночные Часы'!$B$2,График!BD65-'Ночные Часы'!$B$2,0))</f>
        <v>0</v>
      </c>
      <c r="AZ64" s="493">
        <f>IF(ISTEXT(График!BG65),График!BG65,IF(График!BG65&gt;'Ночные Часы'!$B$2,График!BG65-'Ночные Часы'!$B$2,0))</f>
        <v>0</v>
      </c>
      <c r="BA64" s="493" t="str">
        <f>IF(ISTEXT(График!BJ65),График!BJ65,IF(График!BJ65&gt;'Ночные Часы'!$B$2,График!BJ65-'Ночные Часы'!$B$2,0))</f>
        <v>В</v>
      </c>
      <c r="BB64" s="493" t="str">
        <f>IF(ISTEXT(График!BM65),График!BM65,IF(График!BM65&gt;'Ночные Часы'!$B$2,График!BM65-'Ночные Часы'!$B$2,0))</f>
        <v>В</v>
      </c>
      <c r="BC64" s="493">
        <f>IF(ISTEXT(График!BP65),График!BP65,IF(График!BP65&gt;'Ночные Часы'!$B$2,График!BP65-'Ночные Часы'!$B$2,0))</f>
        <v>0</v>
      </c>
      <c r="BD64" s="493">
        <f>IF(ISTEXT(График!BS65),График!BS65,IF(График!BS65&gt;'Ночные Часы'!$B$2,График!BS65-'Ночные Часы'!$B$2,0))</f>
        <v>0</v>
      </c>
      <c r="BE64" s="493">
        <f>IF(ISTEXT(График!BV65),График!BV65,IF(График!BV65&gt;'Ночные Часы'!$B$2,График!BV65-'Ночные Часы'!$B$2,0))</f>
        <v>0</v>
      </c>
      <c r="BF64" s="493">
        <f>IF(ISTEXT(График!BY65),График!BY65,IF(График!BY65&gt;'Ночные Часы'!$B$2,График!BY65-'Ночные Часы'!$B$2,0))</f>
        <v>0</v>
      </c>
      <c r="BG64" s="493">
        <f>IF(ISTEXT(График!CB65),График!CB65,IF(График!CB65&gt;'Ночные Часы'!$B$2,График!CB65-'Ночные Часы'!$B$2,0))</f>
        <v>0</v>
      </c>
      <c r="BH64" s="493" t="str">
        <f>IF(ISTEXT(График!CE65),График!CE65,IF(График!CE65&gt;'Ночные Часы'!$B$2,График!CE65-'Ночные Часы'!$B$2,0))</f>
        <v>В</v>
      </c>
      <c r="BI64" s="493" t="str">
        <f>IF(ISTEXT(График!CH65),График!CH65,IF(График!CH65&gt;'Ночные Часы'!$B$2,График!CH65-'Ночные Часы'!$B$2,0))</f>
        <v>В</v>
      </c>
      <c r="BJ64" s="493">
        <f>IF(ISTEXT(График!CK65),График!CK65,IF(График!CK65&gt;'Ночные Часы'!$B$2,График!CK65-'Ночные Часы'!$B$2,0))</f>
        <v>0</v>
      </c>
      <c r="BK64" s="493">
        <f>IF(ISTEXT(График!CN65),График!CN65,IF(График!CN65&gt;'Ночные Часы'!$B$2,График!CN65-'Ночные Часы'!$B$2,0))</f>
        <v>0</v>
      </c>
      <c r="BL64" s="493" t="str">
        <f>IF(ISTEXT(График!CQ65),График!CQ65,IF(График!CQ65&gt;'Ночные Часы'!$B$2,График!CQ65-'Ночные Часы'!$B$2,0))</f>
        <v>В</v>
      </c>
      <c r="BM64" s="493">
        <f>IF(ISTEXT(График!CT65),График!CT65,IF(График!CT65&gt;'Ночные Часы'!$B$2,График!CT65-'Ночные Часы'!$B$2,0))</f>
        <v>0</v>
      </c>
    </row>
    <row r="65" spans="1:65" x14ac:dyDescent="0.25">
      <c r="A65" s="8">
        <f>VLOOKUP(B65,'Список КК'!$M$2:$N$377,2,TRUE)</f>
        <v>40062</v>
      </c>
      <c r="B65" s="9" t="str">
        <f>График!C66</f>
        <v>Лазарева Юлия Михайловна</v>
      </c>
      <c r="C65" s="493">
        <f t="shared" si="5"/>
        <v>0</v>
      </c>
      <c r="D65" s="493">
        <f t="shared" si="6"/>
        <v>8.3333333333333329E-2</v>
      </c>
      <c r="E65" s="493">
        <f t="shared" si="7"/>
        <v>8.3333333333333329E-2</v>
      </c>
      <c r="F65" s="493">
        <f t="shared" si="8"/>
        <v>8.3333333333333329E-2</v>
      </c>
      <c r="G65" s="493">
        <f t="shared" si="9"/>
        <v>8.3333333333333329E-2</v>
      </c>
      <c r="H65" s="493">
        <f t="shared" si="10"/>
        <v>8.3333333333333329E-2</v>
      </c>
      <c r="I65" s="493">
        <f t="shared" si="11"/>
        <v>0</v>
      </c>
      <c r="J65" s="493">
        <f t="shared" si="12"/>
        <v>0</v>
      </c>
      <c r="K65" s="493">
        <f t="shared" si="13"/>
        <v>8.3333333333333329E-2</v>
      </c>
      <c r="L65" s="493">
        <f t="shared" si="14"/>
        <v>8.3333333333333329E-2</v>
      </c>
      <c r="M65" s="493">
        <f t="shared" si="15"/>
        <v>8.3333333333333329E-2</v>
      </c>
      <c r="N65" s="493">
        <f t="shared" si="16"/>
        <v>8.3333333333333329E-2</v>
      </c>
      <c r="O65" s="493">
        <f t="shared" si="17"/>
        <v>8.3333333333333329E-2</v>
      </c>
      <c r="P65" s="493">
        <f t="shared" si="18"/>
        <v>0</v>
      </c>
      <c r="Q65" s="493">
        <f t="shared" si="19"/>
        <v>0</v>
      </c>
      <c r="R65" s="493">
        <f t="shared" si="20"/>
        <v>8.3333333333333329E-2</v>
      </c>
      <c r="S65" s="493">
        <f t="shared" si="21"/>
        <v>8.3333333333333329E-2</v>
      </c>
      <c r="T65" s="493">
        <f t="shared" si="22"/>
        <v>8.3333333333333329E-2</v>
      </c>
      <c r="U65" s="493">
        <f t="shared" si="23"/>
        <v>8.3333333333333329E-2</v>
      </c>
      <c r="V65" s="493">
        <f t="shared" si="24"/>
        <v>8.3333333333333329E-2</v>
      </c>
      <c r="W65" s="493">
        <f t="shared" si="25"/>
        <v>0</v>
      </c>
      <c r="X65" s="493">
        <f t="shared" si="26"/>
        <v>0</v>
      </c>
      <c r="Y65" s="493">
        <f t="shared" si="27"/>
        <v>8.3333333333333329E-2</v>
      </c>
      <c r="Z65" s="493">
        <f t="shared" si="28"/>
        <v>8.3333333333333329E-2</v>
      </c>
      <c r="AA65" s="493">
        <f t="shared" si="29"/>
        <v>8.3333333333333329E-2</v>
      </c>
      <c r="AB65" s="493">
        <f t="shared" si="30"/>
        <v>8.3333333333333329E-2</v>
      </c>
      <c r="AC65" s="493">
        <f t="shared" si="31"/>
        <v>8.3333333333333329E-2</v>
      </c>
      <c r="AD65" s="493">
        <f t="shared" si="32"/>
        <v>0</v>
      </c>
      <c r="AE65" s="493">
        <f t="shared" si="33"/>
        <v>0</v>
      </c>
      <c r="AF65" s="493">
        <f t="shared" si="34"/>
        <v>8.3333333333333329E-2</v>
      </c>
      <c r="AG65" s="493">
        <f t="shared" si="35"/>
        <v>0</v>
      </c>
      <c r="AH65" s="494">
        <f t="shared" si="36"/>
        <v>1.7499999999999993</v>
      </c>
      <c r="AI65" s="493" t="str">
        <f>IF(ISTEXT(График!H66),График!H66,IF(График!H66&gt;'Ночные Часы'!$B$2,График!H66-'Ночные Часы'!$B$2,0))</f>
        <v>В</v>
      </c>
      <c r="AJ65" s="493">
        <f>IF(ISTEXT(График!K66),График!K66,IF(График!K66&gt;'Ночные Часы'!$B$2,График!K66-'Ночные Часы'!$B$2,0))</f>
        <v>8.333333333333337E-2</v>
      </c>
      <c r="AK65" s="493">
        <f>IF(ISTEXT(График!N66),График!N66,IF(График!N66&gt;'Ночные Часы'!$B$2,График!N66-'Ночные Часы'!$B$2,0))</f>
        <v>8.333333333333337E-2</v>
      </c>
      <c r="AL65" s="493">
        <f>IF(ISTEXT(График!Q66),График!Q66,IF(График!Q66&gt;'Ночные Часы'!$B$2,График!Q66-'Ночные Часы'!$B$2,0))</f>
        <v>8.333333333333337E-2</v>
      </c>
      <c r="AM65" s="493">
        <f>IF(ISTEXT(График!T66),График!T66,IF(График!T66&gt;'Ночные Часы'!$B$2,График!T66-'Ночные Часы'!$B$2,0))</f>
        <v>8.333333333333337E-2</v>
      </c>
      <c r="AN65" s="493">
        <f>IF(ISTEXT(График!W66),График!W66,IF(График!W66&gt;'Ночные Часы'!$B$2,График!W66-'Ночные Часы'!$B$2,0))</f>
        <v>8.333333333333337E-2</v>
      </c>
      <c r="AO65" s="493" t="str">
        <f>IF(ISTEXT(График!Z66),График!Z66,IF(График!Z66&gt;'Ночные Часы'!$B$2,График!Z66-'Ночные Часы'!$B$2,0))</f>
        <v>В</v>
      </c>
      <c r="AP65" s="493" t="str">
        <f>IF(ISTEXT(График!AC66),График!AC66,IF(График!AC66&gt;'Ночные Часы'!$B$2,График!AC66-'Ночные Часы'!$B$2,0))</f>
        <v>В</v>
      </c>
      <c r="AQ65" s="493">
        <f>IF(ISTEXT(График!AF66),График!AF66,IF(График!AF66&gt;'Ночные Часы'!$B$2,График!AF66-'Ночные Часы'!$B$2,0))</f>
        <v>8.333333333333337E-2</v>
      </c>
      <c r="AR65" s="493">
        <f>IF(ISTEXT(График!AI66),График!AI66,IF(График!AI66&gt;'Ночные Часы'!$B$2,График!AI66-'Ночные Часы'!$B$2,0))</f>
        <v>8.333333333333337E-2</v>
      </c>
      <c r="AS65" s="493">
        <f>IF(ISTEXT(График!AL66),График!AL66,IF(График!AL66&gt;'Ночные Часы'!$B$2,График!AL66-'Ночные Часы'!$B$2,0))</f>
        <v>8.333333333333337E-2</v>
      </c>
      <c r="AT65" s="493">
        <f>IF(ISTEXT(График!AO66),График!AO66,IF(График!AO66&gt;'Ночные Часы'!$B$2,График!AO66-'Ночные Часы'!$B$2,0))</f>
        <v>8.333333333333337E-2</v>
      </c>
      <c r="AU65" s="493">
        <f>IF(ISTEXT(График!AR66),График!AR66,IF(График!AR66&gt;'Ночные Часы'!$B$2,График!AR66-'Ночные Часы'!$B$2,0))</f>
        <v>8.333333333333337E-2</v>
      </c>
      <c r="AV65" s="493" t="str">
        <f>IF(ISTEXT(График!AU66),График!AU66,IF(График!AU66&gt;'Ночные Часы'!$B$2,График!AU66-'Ночные Часы'!$B$2,0))</f>
        <v>В</v>
      </c>
      <c r="AW65" s="493" t="str">
        <f>IF(ISTEXT(График!AX66),График!AX66,IF(График!AX66&gt;'Ночные Часы'!$B$2,График!AX66-'Ночные Часы'!$B$2,0))</f>
        <v>В</v>
      </c>
      <c r="AX65" s="493">
        <f>IF(ISTEXT(График!BA66),График!BA66,IF(График!BA66&gt;'Ночные Часы'!$B$2,График!BA66-'Ночные Часы'!$B$2,0))</f>
        <v>8.333333333333337E-2</v>
      </c>
      <c r="AY65" s="493">
        <f>IF(ISTEXT(График!BD66),График!BD66,IF(График!BD66&gt;'Ночные Часы'!$B$2,График!BD66-'Ночные Часы'!$B$2,0))</f>
        <v>8.333333333333337E-2</v>
      </c>
      <c r="AZ65" s="493">
        <f>IF(ISTEXT(График!BG66),График!BG66,IF(График!BG66&gt;'Ночные Часы'!$B$2,График!BG66-'Ночные Часы'!$B$2,0))</f>
        <v>8.333333333333337E-2</v>
      </c>
      <c r="BA65" s="493">
        <f>IF(ISTEXT(График!BJ66),График!BJ66,IF(График!BJ66&gt;'Ночные Часы'!$B$2,График!BJ66-'Ночные Часы'!$B$2,0))</f>
        <v>8.333333333333337E-2</v>
      </c>
      <c r="BB65" s="493">
        <f>IF(ISTEXT(График!BM66),График!BM66,IF(График!BM66&gt;'Ночные Часы'!$B$2,График!BM66-'Ночные Часы'!$B$2,0))</f>
        <v>8.333333333333337E-2</v>
      </c>
      <c r="BC65" s="493" t="str">
        <f>IF(ISTEXT(График!BP66),График!BP66,IF(График!BP66&gt;'Ночные Часы'!$B$2,График!BP66-'Ночные Часы'!$B$2,0))</f>
        <v>В</v>
      </c>
      <c r="BD65" s="493" t="str">
        <f>IF(ISTEXT(График!BS66),График!BS66,IF(График!BS66&gt;'Ночные Часы'!$B$2,График!BS66-'Ночные Часы'!$B$2,0))</f>
        <v>В</v>
      </c>
      <c r="BE65" s="493">
        <f>IF(ISTEXT(График!BV66),График!BV66,IF(График!BV66&gt;'Ночные Часы'!$B$2,График!BV66-'Ночные Часы'!$B$2,0))</f>
        <v>8.333333333333337E-2</v>
      </c>
      <c r="BF65" s="493">
        <f>IF(ISTEXT(График!BY66),График!BY66,IF(График!BY66&gt;'Ночные Часы'!$B$2,График!BY66-'Ночные Часы'!$B$2,0))</f>
        <v>8.333333333333337E-2</v>
      </c>
      <c r="BG65" s="493">
        <f>IF(ISTEXT(График!CB66),График!CB66,IF(График!CB66&gt;'Ночные Часы'!$B$2,График!CB66-'Ночные Часы'!$B$2,0))</f>
        <v>8.333333333333337E-2</v>
      </c>
      <c r="BH65" s="493">
        <f>IF(ISTEXT(График!CE66),График!CE66,IF(График!CE66&gt;'Ночные Часы'!$B$2,График!CE66-'Ночные Часы'!$B$2,0))</f>
        <v>8.333333333333337E-2</v>
      </c>
      <c r="BI65" s="493">
        <f>IF(ISTEXT(График!CH66),График!CH66,IF(График!CH66&gt;'Ночные Часы'!$B$2,График!CH66-'Ночные Часы'!$B$2,0))</f>
        <v>8.333333333333337E-2</v>
      </c>
      <c r="BJ65" s="493" t="str">
        <f>IF(ISTEXT(График!CK66),График!CK66,IF(График!CK66&gt;'Ночные Часы'!$B$2,График!CK66-'Ночные Часы'!$B$2,0))</f>
        <v>В</v>
      </c>
      <c r="BK65" s="493" t="str">
        <f>IF(ISTEXT(График!CN66),График!CN66,IF(График!CN66&gt;'Ночные Часы'!$B$2,График!CN66-'Ночные Часы'!$B$2,0))</f>
        <v>В</v>
      </c>
      <c r="BL65" s="493">
        <f>IF(ISTEXT(График!CQ66),График!CQ66,IF(График!CQ66&gt;'Ночные Часы'!$B$2,График!CQ66-'Ночные Часы'!$B$2,0))</f>
        <v>8.333333333333337E-2</v>
      </c>
      <c r="BM65" s="493">
        <f>IF(ISTEXT(График!CT66),График!CT66,IF(График!CT66&gt;'Ночные Часы'!$B$2,График!CT66-'Ночные Часы'!$B$2,0))</f>
        <v>0</v>
      </c>
    </row>
    <row r="66" spans="1:65" x14ac:dyDescent="0.25">
      <c r="A66" s="8">
        <f>VLOOKUP(B66,'Список КК'!$M$2:$N$377,2,TRUE)</f>
        <v>2291</v>
      </c>
      <c r="B66" s="9" t="str">
        <f>График!C67</f>
        <v>Любушкина Жанна Михайловна</v>
      </c>
      <c r="C66" s="493">
        <f t="shared" si="5"/>
        <v>0</v>
      </c>
      <c r="D66" s="493">
        <f t="shared" si="6"/>
        <v>0</v>
      </c>
      <c r="E66" s="493">
        <f t="shared" si="7"/>
        <v>0</v>
      </c>
      <c r="F66" s="493">
        <f t="shared" si="8"/>
        <v>4.1666666666666664E-2</v>
      </c>
      <c r="G66" s="493">
        <f t="shared" si="9"/>
        <v>4.1666666666666664E-2</v>
      </c>
      <c r="H66" s="493">
        <f t="shared" si="10"/>
        <v>4.1666666666666664E-2</v>
      </c>
      <c r="I66" s="493">
        <f t="shared" si="11"/>
        <v>4.1666666666666664E-2</v>
      </c>
      <c r="J66" s="493">
        <f t="shared" si="12"/>
        <v>0</v>
      </c>
      <c r="K66" s="493">
        <f t="shared" si="13"/>
        <v>0</v>
      </c>
      <c r="L66" s="493">
        <f t="shared" si="14"/>
        <v>0</v>
      </c>
      <c r="M66" s="493">
        <f t="shared" si="15"/>
        <v>4.1666666666666664E-2</v>
      </c>
      <c r="N66" s="493">
        <f t="shared" si="16"/>
        <v>4.1666666666666664E-2</v>
      </c>
      <c r="O66" s="493">
        <f t="shared" si="17"/>
        <v>4.1666666666666664E-2</v>
      </c>
      <c r="P66" s="493">
        <f t="shared" si="18"/>
        <v>4.1666666666666664E-2</v>
      </c>
      <c r="Q66" s="493">
        <f t="shared" si="19"/>
        <v>0</v>
      </c>
      <c r="R66" s="493">
        <f t="shared" si="20"/>
        <v>0</v>
      </c>
      <c r="S66" s="493">
        <f t="shared" si="21"/>
        <v>0</v>
      </c>
      <c r="T66" s="493">
        <f t="shared" si="22"/>
        <v>4.1666666666666664E-2</v>
      </c>
      <c r="U66" s="493">
        <f t="shared" si="23"/>
        <v>4.1666666666666664E-2</v>
      </c>
      <c r="V66" s="493">
        <f t="shared" si="24"/>
        <v>4.1666666666666664E-2</v>
      </c>
      <c r="W66" s="493">
        <f t="shared" si="25"/>
        <v>4.1666666666666664E-2</v>
      </c>
      <c r="X66" s="493">
        <f t="shared" si="26"/>
        <v>0</v>
      </c>
      <c r="Y66" s="493">
        <f t="shared" si="27"/>
        <v>0</v>
      </c>
      <c r="Z66" s="493">
        <f t="shared" si="28"/>
        <v>0</v>
      </c>
      <c r="AA66" s="493">
        <f t="shared" si="29"/>
        <v>4.1666666666666664E-2</v>
      </c>
      <c r="AB66" s="493">
        <f t="shared" si="30"/>
        <v>4.1666666666666664E-2</v>
      </c>
      <c r="AC66" s="493">
        <f t="shared" si="31"/>
        <v>4.1666666666666664E-2</v>
      </c>
      <c r="AD66" s="493">
        <f t="shared" si="32"/>
        <v>4.1666666666666664E-2</v>
      </c>
      <c r="AE66" s="493">
        <f t="shared" si="33"/>
        <v>0</v>
      </c>
      <c r="AF66" s="493">
        <f t="shared" si="34"/>
        <v>0</v>
      </c>
      <c r="AG66" s="493">
        <f t="shared" si="35"/>
        <v>0</v>
      </c>
      <c r="AH66" s="494">
        <f t="shared" si="36"/>
        <v>0.66666666666666652</v>
      </c>
      <c r="AI66" s="493" t="str">
        <f>IF(ISTEXT(График!H67),График!H67,IF(График!H67&gt;'Ночные Часы'!$B$2,График!H67-'Ночные Часы'!$B$2,0))</f>
        <v>В</v>
      </c>
      <c r="AJ66" s="493" t="str">
        <f>IF(ISTEXT(График!K67),График!K67,IF(График!K67&gt;'Ночные Часы'!$B$2,График!K67-'Ночные Часы'!$B$2,0))</f>
        <v>В</v>
      </c>
      <c r="AK66" s="493" t="str">
        <f>IF(ISTEXT(График!N67),График!N67,IF(График!N67&gt;'Ночные Часы'!$B$2,График!N67-'Ночные Часы'!$B$2,0))</f>
        <v>В</v>
      </c>
      <c r="AL66" s="493">
        <f>IF(ISTEXT(График!Q67),График!Q67,IF(График!Q67&gt;'Ночные Часы'!$B$2,График!Q67-'Ночные Часы'!$B$2,0))</f>
        <v>4.1666666666666741E-2</v>
      </c>
      <c r="AM66" s="493">
        <f>IF(ISTEXT(График!T67),График!T67,IF(График!T67&gt;'Ночные Часы'!$B$2,График!T67-'Ночные Часы'!$B$2,0))</f>
        <v>4.1666666666666741E-2</v>
      </c>
      <c r="AN66" s="493">
        <f>IF(ISTEXT(График!W67),График!W67,IF(График!W67&gt;'Ночные Часы'!$B$2,График!W67-'Ночные Часы'!$B$2,0))</f>
        <v>4.1666666666666741E-2</v>
      </c>
      <c r="AO66" s="493">
        <f>IF(ISTEXT(График!Z67),График!Z67,IF(График!Z67&gt;'Ночные Часы'!$B$2,График!Z67-'Ночные Часы'!$B$2,0))</f>
        <v>4.1666666666666741E-2</v>
      </c>
      <c r="AP66" s="493" t="str">
        <f>IF(ISTEXT(График!AC67),График!AC67,IF(График!AC67&gt;'Ночные Часы'!$B$2,График!AC67-'Ночные Часы'!$B$2,0))</f>
        <v>В</v>
      </c>
      <c r="AQ66" s="493" t="str">
        <f>IF(ISTEXT(График!AF67),График!AF67,IF(График!AF67&gt;'Ночные Часы'!$B$2,График!AF67-'Ночные Часы'!$B$2,0))</f>
        <v>В</v>
      </c>
      <c r="AR66" s="493" t="str">
        <f>IF(ISTEXT(График!AI67),График!AI67,IF(График!AI67&gt;'Ночные Часы'!$B$2,График!AI67-'Ночные Часы'!$B$2,0))</f>
        <v>В</v>
      </c>
      <c r="AS66" s="493">
        <f>IF(ISTEXT(График!AL67),График!AL67,IF(График!AL67&gt;'Ночные Часы'!$B$2,График!AL67-'Ночные Часы'!$B$2,0))</f>
        <v>4.1666666666666741E-2</v>
      </c>
      <c r="AT66" s="493">
        <f>IF(ISTEXT(График!AO67),График!AO67,IF(График!AO67&gt;'Ночные Часы'!$B$2,График!AO67-'Ночные Часы'!$B$2,0))</f>
        <v>4.1666666666666741E-2</v>
      </c>
      <c r="AU66" s="493">
        <f>IF(ISTEXT(График!AR67),График!AR67,IF(График!AR67&gt;'Ночные Часы'!$B$2,График!AR67-'Ночные Часы'!$B$2,0))</f>
        <v>4.1666666666666741E-2</v>
      </c>
      <c r="AV66" s="493">
        <f>IF(ISTEXT(График!AU67),График!AU67,IF(График!AU67&gt;'Ночные Часы'!$B$2,График!AU67-'Ночные Часы'!$B$2,0))</f>
        <v>4.1666666666666741E-2</v>
      </c>
      <c r="AW66" s="493" t="str">
        <f>IF(ISTEXT(График!AX67),График!AX67,IF(График!AX67&gt;'Ночные Часы'!$B$2,График!AX67-'Ночные Часы'!$B$2,0))</f>
        <v>В</v>
      </c>
      <c r="AX66" s="493" t="str">
        <f>IF(ISTEXT(График!BA67),График!BA67,IF(График!BA67&gt;'Ночные Часы'!$B$2,График!BA67-'Ночные Часы'!$B$2,0))</f>
        <v>В</v>
      </c>
      <c r="AY66" s="493" t="str">
        <f>IF(ISTEXT(График!BD67),График!BD67,IF(График!BD67&gt;'Ночные Часы'!$B$2,График!BD67-'Ночные Часы'!$B$2,0))</f>
        <v>В</v>
      </c>
      <c r="AZ66" s="493">
        <f>IF(ISTEXT(График!BG67),График!BG67,IF(График!BG67&gt;'Ночные Часы'!$B$2,График!BG67-'Ночные Часы'!$B$2,0))</f>
        <v>4.1666666666666741E-2</v>
      </c>
      <c r="BA66" s="493">
        <f>IF(ISTEXT(График!BJ67),График!BJ67,IF(График!BJ67&gt;'Ночные Часы'!$B$2,График!BJ67-'Ночные Часы'!$B$2,0))</f>
        <v>4.1666666666666741E-2</v>
      </c>
      <c r="BB66" s="493">
        <f>IF(ISTEXT(График!BM67),График!BM67,IF(График!BM67&gt;'Ночные Часы'!$B$2,График!BM67-'Ночные Часы'!$B$2,0))</f>
        <v>4.1666666666666741E-2</v>
      </c>
      <c r="BC66" s="493">
        <f>IF(ISTEXT(График!BP67),График!BP67,IF(График!BP67&gt;'Ночные Часы'!$B$2,График!BP67-'Ночные Часы'!$B$2,0))</f>
        <v>4.1666666666666741E-2</v>
      </c>
      <c r="BD66" s="493" t="str">
        <f>IF(ISTEXT(График!BS67),График!BS67,IF(График!BS67&gt;'Ночные Часы'!$B$2,График!BS67-'Ночные Часы'!$B$2,0))</f>
        <v>В</v>
      </c>
      <c r="BE66" s="493" t="str">
        <f>IF(ISTEXT(График!BV67),График!BV67,IF(График!BV67&gt;'Ночные Часы'!$B$2,График!BV67-'Ночные Часы'!$B$2,0))</f>
        <v>В</v>
      </c>
      <c r="BF66" s="493" t="str">
        <f>IF(ISTEXT(График!BY67),График!BY67,IF(График!BY67&gt;'Ночные Часы'!$B$2,График!BY67-'Ночные Часы'!$B$2,0))</f>
        <v>В</v>
      </c>
      <c r="BG66" s="493">
        <f>IF(ISTEXT(График!CB67),График!CB67,IF(График!CB67&gt;'Ночные Часы'!$B$2,График!CB67-'Ночные Часы'!$B$2,0))</f>
        <v>4.1666666666666741E-2</v>
      </c>
      <c r="BH66" s="493">
        <f>IF(ISTEXT(График!CE67),График!CE67,IF(График!CE67&gt;'Ночные Часы'!$B$2,График!CE67-'Ночные Часы'!$B$2,0))</f>
        <v>4.1666666666666741E-2</v>
      </c>
      <c r="BI66" s="493">
        <f>IF(ISTEXT(График!CH67),График!CH67,IF(График!CH67&gt;'Ночные Часы'!$B$2,График!CH67-'Ночные Часы'!$B$2,0))</f>
        <v>4.1666666666666741E-2</v>
      </c>
      <c r="BJ66" s="493">
        <f>IF(ISTEXT(График!CK67),График!CK67,IF(График!CK67&gt;'Ночные Часы'!$B$2,График!CK67-'Ночные Часы'!$B$2,0))</f>
        <v>4.1666666666666741E-2</v>
      </c>
      <c r="BK66" s="493" t="str">
        <f>IF(ISTEXT(График!CN67),График!CN67,IF(График!CN67&gt;'Ночные Часы'!$B$2,График!CN67-'Ночные Часы'!$B$2,0))</f>
        <v>В</v>
      </c>
      <c r="BL66" s="493" t="str">
        <f>IF(ISTEXT(График!CQ67),График!CQ67,IF(График!CQ67&gt;'Ночные Часы'!$B$2,График!CQ67-'Ночные Часы'!$B$2,0))</f>
        <v>В</v>
      </c>
      <c r="BM66" s="493">
        <f>IF(ISTEXT(График!CT67),График!CT67,IF(График!CT67&gt;'Ночные Часы'!$B$2,График!CT67-'Ночные Часы'!$B$2,0))</f>
        <v>0</v>
      </c>
    </row>
    <row r="67" spans="1:65" x14ac:dyDescent="0.25">
      <c r="A67" s="8">
        <f>VLOOKUP(B67,'Список КК'!$M$2:$N$377,2,TRUE)</f>
        <v>41020</v>
      </c>
      <c r="B67" s="9" t="str">
        <f>График!C68</f>
        <v>Макаркин Артем Алексеевич</v>
      </c>
      <c r="C67" s="493">
        <f t="shared" si="5"/>
        <v>8.3333333333333329E-2</v>
      </c>
      <c r="D67" s="493">
        <f t="shared" si="6"/>
        <v>8.3333333333333329E-2</v>
      </c>
      <c r="E67" s="493">
        <f t="shared" si="7"/>
        <v>8.3333333333333329E-2</v>
      </c>
      <c r="F67" s="493">
        <f t="shared" si="8"/>
        <v>8.3333333333333329E-2</v>
      </c>
      <c r="G67" s="493">
        <f t="shared" si="9"/>
        <v>0</v>
      </c>
      <c r="H67" s="493">
        <f t="shared" si="10"/>
        <v>8.3333333333333329E-2</v>
      </c>
      <c r="I67" s="493">
        <f t="shared" si="11"/>
        <v>0</v>
      </c>
      <c r="J67" s="493">
        <f t="shared" si="12"/>
        <v>8.3333333333333329E-2</v>
      </c>
      <c r="K67" s="493">
        <f t="shared" si="13"/>
        <v>8.3333333333333329E-2</v>
      </c>
      <c r="L67" s="493">
        <f t="shared" si="14"/>
        <v>8.3333333333333329E-2</v>
      </c>
      <c r="M67" s="493">
        <f t="shared" si="15"/>
        <v>8.3333333333333329E-2</v>
      </c>
      <c r="N67" s="493">
        <f t="shared" si="16"/>
        <v>0</v>
      </c>
      <c r="O67" s="493">
        <f t="shared" si="17"/>
        <v>8.3333333333333329E-2</v>
      </c>
      <c r="P67" s="493">
        <f t="shared" si="18"/>
        <v>0</v>
      </c>
      <c r="Q67" s="493">
        <f t="shared" si="19"/>
        <v>0</v>
      </c>
      <c r="R67" s="493">
        <f t="shared" si="20"/>
        <v>0</v>
      </c>
      <c r="S67" s="493">
        <f t="shared" si="21"/>
        <v>0</v>
      </c>
      <c r="T67" s="493">
        <f t="shared" si="22"/>
        <v>0</v>
      </c>
      <c r="U67" s="493">
        <f t="shared" si="23"/>
        <v>0</v>
      </c>
      <c r="V67" s="493">
        <f t="shared" si="24"/>
        <v>0</v>
      </c>
      <c r="W67" s="493">
        <f t="shared" si="25"/>
        <v>0</v>
      </c>
      <c r="X67" s="493">
        <f t="shared" si="26"/>
        <v>0</v>
      </c>
      <c r="Y67" s="493">
        <f t="shared" si="27"/>
        <v>0</v>
      </c>
      <c r="Z67" s="493">
        <f t="shared" si="28"/>
        <v>0</v>
      </c>
      <c r="AA67" s="493">
        <f t="shared" si="29"/>
        <v>0</v>
      </c>
      <c r="AB67" s="493">
        <f t="shared" si="30"/>
        <v>0</v>
      </c>
      <c r="AC67" s="493">
        <f t="shared" si="31"/>
        <v>0</v>
      </c>
      <c r="AD67" s="493">
        <f t="shared" si="32"/>
        <v>0</v>
      </c>
      <c r="AE67" s="493">
        <f t="shared" si="33"/>
        <v>0</v>
      </c>
      <c r="AF67" s="493">
        <f t="shared" si="34"/>
        <v>8.3333333333333329E-2</v>
      </c>
      <c r="AG67" s="493">
        <f t="shared" si="35"/>
        <v>0</v>
      </c>
      <c r="AH67" s="494">
        <f t="shared" si="36"/>
        <v>0.91666666666666674</v>
      </c>
      <c r="AI67" s="493">
        <f>IF(ISTEXT(График!H68),График!H68,IF(График!H68&gt;'Ночные Часы'!$B$2,График!H68-'Ночные Часы'!$B$2,0))</f>
        <v>8.333333333333337E-2</v>
      </c>
      <c r="AJ67" s="493">
        <f>IF(ISTEXT(График!K68),График!K68,IF(График!K68&gt;'Ночные Часы'!$B$2,График!K68-'Ночные Часы'!$B$2,0))</f>
        <v>8.333333333333337E-2</v>
      </c>
      <c r="AK67" s="493">
        <f>IF(ISTEXT(График!N68),График!N68,IF(График!N68&gt;'Ночные Часы'!$B$2,График!N68-'Ночные Часы'!$B$2,0))</f>
        <v>8.333333333333337E-2</v>
      </c>
      <c r="AL67" s="493">
        <f>IF(ISTEXT(График!Q68),График!Q68,IF(График!Q68&gt;'Ночные Часы'!$B$2,График!Q68-'Ночные Часы'!$B$2,0))</f>
        <v>8.333333333333337E-2</v>
      </c>
      <c r="AM67" s="493" t="str">
        <f>IF(ISTEXT(График!T68),График!T68,IF(График!T68&gt;'Ночные Часы'!$B$2,График!T68-'Ночные Часы'!$B$2,0))</f>
        <v>В</v>
      </c>
      <c r="AN67" s="493">
        <f>IF(ISTEXT(График!W68),График!W68,IF(График!W68&gt;'Ночные Часы'!$B$2,График!W68-'Ночные Часы'!$B$2,0))</f>
        <v>8.333333333333337E-2</v>
      </c>
      <c r="AO67" s="493" t="str">
        <f>IF(ISTEXT(График!Z68),График!Z68,IF(График!Z68&gt;'Ночные Часы'!$B$2,График!Z68-'Ночные Часы'!$B$2,0))</f>
        <v>В</v>
      </c>
      <c r="AP67" s="493">
        <f>IF(ISTEXT(График!AC68),График!AC68,IF(График!AC68&gt;'Ночные Часы'!$B$2,График!AC68-'Ночные Часы'!$B$2,0))</f>
        <v>8.333333333333337E-2</v>
      </c>
      <c r="AQ67" s="493">
        <f>IF(ISTEXT(График!AF68),График!AF68,IF(График!AF68&gt;'Ночные Часы'!$B$2,График!AF68-'Ночные Часы'!$B$2,0))</f>
        <v>8.333333333333337E-2</v>
      </c>
      <c r="AR67" s="493">
        <f>IF(ISTEXT(График!AI68),График!AI68,IF(График!AI68&gt;'Ночные Часы'!$B$2,График!AI68-'Ночные Часы'!$B$2,0))</f>
        <v>8.333333333333337E-2</v>
      </c>
      <c r="AS67" s="493">
        <f>IF(ISTEXT(График!AL68),График!AL68,IF(График!AL68&gt;'Ночные Часы'!$B$2,График!AL68-'Ночные Часы'!$B$2,0))</f>
        <v>8.333333333333337E-2</v>
      </c>
      <c r="AT67" s="493" t="str">
        <f>IF(ISTEXT(График!AO68),График!AO68,IF(График!AO68&gt;'Ночные Часы'!$B$2,График!AO68-'Ночные Часы'!$B$2,0))</f>
        <v>В</v>
      </c>
      <c r="AU67" s="493">
        <f>IF(ISTEXT(График!AR68),График!AR68,IF(График!AR68&gt;'Ночные Часы'!$B$2,График!AR68-'Ночные Часы'!$B$2,0))</f>
        <v>8.333333333333337E-2</v>
      </c>
      <c r="AV67" s="493" t="str">
        <f>IF(ISTEXT(График!AU68),График!AU68,IF(График!AU68&gt;'Ночные Часы'!$B$2,График!AU68-'Ночные Часы'!$B$2,0))</f>
        <v>В</v>
      </c>
      <c r="AW67" s="493" t="str">
        <f>IF(ISTEXT(График!AX68),График!AX68,IF(График!AX68&gt;'Ночные Часы'!$B$2,График!AX68-'Ночные Часы'!$B$2,0))</f>
        <v>В</v>
      </c>
      <c r="AX67" s="493" t="str">
        <f>IF(ISTEXT(График!BA68),График!BA68,IF(График!BA68&gt;'Ночные Часы'!$B$2,График!BA68-'Ночные Часы'!$B$2,0))</f>
        <v>ОТ</v>
      </c>
      <c r="AY67" s="493" t="str">
        <f>IF(ISTEXT(График!BD68),График!BD68,IF(График!BD68&gt;'Ночные Часы'!$B$2,График!BD68-'Ночные Часы'!$B$2,0))</f>
        <v>ОТ</v>
      </c>
      <c r="AZ67" s="493" t="str">
        <f>IF(ISTEXT(График!BG68),График!BG68,IF(График!BG68&gt;'Ночные Часы'!$B$2,График!BG68-'Ночные Часы'!$B$2,0))</f>
        <v>ОТ</v>
      </c>
      <c r="BA67" s="493" t="str">
        <f>IF(ISTEXT(График!BJ68),График!BJ68,IF(График!BJ68&gt;'Ночные Часы'!$B$2,График!BJ68-'Ночные Часы'!$B$2,0))</f>
        <v>ОТ</v>
      </c>
      <c r="BB67" s="493" t="str">
        <f>IF(ISTEXT(График!BM68),График!BM68,IF(График!BM68&gt;'Ночные Часы'!$B$2,График!BM68-'Ночные Часы'!$B$2,0))</f>
        <v>ОТ</v>
      </c>
      <c r="BC67" s="493" t="str">
        <f>IF(ISTEXT(График!BP68),График!BP68,IF(График!BP68&gt;'Ночные Часы'!$B$2,График!BP68-'Ночные Часы'!$B$2,0))</f>
        <v>В</v>
      </c>
      <c r="BD67" s="493" t="str">
        <f>IF(ISTEXT(График!BS68),График!BS68,IF(График!BS68&gt;'Ночные Часы'!$B$2,График!BS68-'Ночные Часы'!$B$2,0))</f>
        <v>В</v>
      </c>
      <c r="BE67" s="493" t="str">
        <f>IF(ISTEXT(График!BV68),График!BV68,IF(График!BV68&gt;'Ночные Часы'!$B$2,График!BV68-'Ночные Часы'!$B$2,0))</f>
        <v>ОТ</v>
      </c>
      <c r="BF67" s="493" t="str">
        <f>IF(ISTEXT(График!BY68),График!BY68,IF(График!BY68&gt;'Ночные Часы'!$B$2,График!BY68-'Ночные Часы'!$B$2,0))</f>
        <v>ОТ</v>
      </c>
      <c r="BG67" s="493" t="str">
        <f>IF(ISTEXT(График!CB68),График!CB68,IF(График!CB68&gt;'Ночные Часы'!$B$2,График!CB68-'Ночные Часы'!$B$2,0))</f>
        <v>ОТ</v>
      </c>
      <c r="BH67" s="493" t="str">
        <f>IF(ISTEXT(График!CE68),График!CE68,IF(График!CE68&gt;'Ночные Часы'!$B$2,График!CE68-'Ночные Часы'!$B$2,0))</f>
        <v>ОТ</v>
      </c>
      <c r="BI67" s="493" t="str">
        <f>IF(ISTEXT(График!CH68),График!CH68,IF(График!CH68&gt;'Ночные Часы'!$B$2,График!CH68-'Ночные Часы'!$B$2,0))</f>
        <v>ОТ</v>
      </c>
      <c r="BJ67" s="493" t="str">
        <f>IF(ISTEXT(График!CK68),График!CK68,IF(График!CK68&gt;'Ночные Часы'!$B$2,График!CK68-'Ночные Часы'!$B$2,0))</f>
        <v>В</v>
      </c>
      <c r="BK67" s="493" t="str">
        <f>IF(ISTEXT(График!CN68),График!CN68,IF(График!CN68&gt;'Ночные Часы'!$B$2,График!CN68-'Ночные Часы'!$B$2,0))</f>
        <v>В</v>
      </c>
      <c r="BL67" s="493">
        <f>IF(ISTEXT(График!CQ68),График!CQ68,IF(График!CQ68&gt;'Ночные Часы'!$B$2,График!CQ68-'Ночные Часы'!$B$2,0))</f>
        <v>8.333333333333337E-2</v>
      </c>
      <c r="BM67" s="493">
        <f>IF(ISTEXT(График!CT68),График!CT68,IF(График!CT68&gt;'Ночные Часы'!$B$2,График!CT68-'Ночные Часы'!$B$2,0))</f>
        <v>0</v>
      </c>
    </row>
    <row r="68" spans="1:65" x14ac:dyDescent="0.25">
      <c r="A68" s="8">
        <f>VLOOKUP(B68,'Список КК'!$M$2:$N$377,2,TRUE)</f>
        <v>45606</v>
      </c>
      <c r="B68" s="9" t="str">
        <f>График!C69</f>
        <v>Медведева Екатерина Владимировна</v>
      </c>
      <c r="C68" s="493">
        <f t="shared" si="5"/>
        <v>0</v>
      </c>
      <c r="D68" s="493">
        <f t="shared" si="6"/>
        <v>0</v>
      </c>
      <c r="E68" s="493">
        <f t="shared" si="7"/>
        <v>0</v>
      </c>
      <c r="F68" s="493">
        <f t="shared" si="8"/>
        <v>0</v>
      </c>
      <c r="G68" s="493">
        <f t="shared" si="9"/>
        <v>8.3333333333333329E-2</v>
      </c>
      <c r="H68" s="493">
        <f t="shared" si="10"/>
        <v>8.3333333333333329E-2</v>
      </c>
      <c r="I68" s="493">
        <f t="shared" si="11"/>
        <v>8.3333333333333329E-2</v>
      </c>
      <c r="J68" s="493">
        <f t="shared" si="12"/>
        <v>0.125</v>
      </c>
      <c r="K68" s="493">
        <f t="shared" si="13"/>
        <v>0</v>
      </c>
      <c r="L68" s="493">
        <f t="shared" si="14"/>
        <v>0</v>
      </c>
      <c r="M68" s="493">
        <f t="shared" si="15"/>
        <v>0</v>
      </c>
      <c r="N68" s="493">
        <f t="shared" si="16"/>
        <v>0</v>
      </c>
      <c r="O68" s="493">
        <f t="shared" si="17"/>
        <v>0</v>
      </c>
      <c r="P68" s="493">
        <f t="shared" si="18"/>
        <v>0</v>
      </c>
      <c r="Q68" s="493">
        <f t="shared" si="19"/>
        <v>0</v>
      </c>
      <c r="R68" s="493">
        <f t="shared" si="20"/>
        <v>0</v>
      </c>
      <c r="S68" s="493">
        <f t="shared" si="21"/>
        <v>0</v>
      </c>
      <c r="T68" s="493">
        <f t="shared" si="22"/>
        <v>0</v>
      </c>
      <c r="U68" s="493">
        <f t="shared" si="23"/>
        <v>8.3333333333333329E-2</v>
      </c>
      <c r="V68" s="493">
        <f t="shared" si="24"/>
        <v>8.3333333333333329E-2</v>
      </c>
      <c r="W68" s="493">
        <f t="shared" si="25"/>
        <v>0</v>
      </c>
      <c r="X68" s="493">
        <f t="shared" si="26"/>
        <v>0</v>
      </c>
      <c r="Y68" s="493">
        <f t="shared" si="27"/>
        <v>0</v>
      </c>
      <c r="Z68" s="493">
        <f t="shared" si="28"/>
        <v>0</v>
      </c>
      <c r="AA68" s="493">
        <f t="shared" si="29"/>
        <v>0</v>
      </c>
      <c r="AB68" s="493">
        <f t="shared" si="30"/>
        <v>0</v>
      </c>
      <c r="AC68" s="493">
        <f t="shared" si="31"/>
        <v>0</v>
      </c>
      <c r="AD68" s="493">
        <f t="shared" si="32"/>
        <v>0</v>
      </c>
      <c r="AE68" s="493">
        <f t="shared" si="33"/>
        <v>0</v>
      </c>
      <c r="AF68" s="493">
        <f t="shared" si="34"/>
        <v>0.125</v>
      </c>
      <c r="AG68" s="493">
        <f t="shared" si="35"/>
        <v>0</v>
      </c>
      <c r="AH68" s="494">
        <f t="shared" si="36"/>
        <v>0.66666666666666663</v>
      </c>
      <c r="AI68" s="493" t="str">
        <f>IF(ISTEXT(График!H69),График!H69,IF(График!H69&gt;'Ночные Часы'!$B$2,График!H69-'Ночные Часы'!$B$2,0))</f>
        <v>В</v>
      </c>
      <c r="AJ68" s="493">
        <f>IF(ISTEXT(График!K69),График!K69,IF(График!K69&gt;'Ночные Часы'!$B$2,График!K69-'Ночные Часы'!$B$2,0))</f>
        <v>0</v>
      </c>
      <c r="AK68" s="493">
        <f>IF(ISTEXT(График!N69),График!N69,IF(График!N69&gt;'Ночные Часы'!$B$2,График!N69-'Ночные Часы'!$B$2,0))</f>
        <v>0</v>
      </c>
      <c r="AL68" s="493" t="str">
        <f>IF(ISTEXT(График!Q69),График!Q69,IF(График!Q69&gt;'Ночные Часы'!$B$2,График!Q69-'Ночные Часы'!$B$2,0))</f>
        <v>В</v>
      </c>
      <c r="AM68" s="493">
        <f>IF(ISTEXT(График!T69),График!T69,IF(График!T69&gt;'Ночные Часы'!$B$2,График!T69-'Ночные Часы'!$B$2,0))</f>
        <v>8.333333333333337E-2</v>
      </c>
      <c r="AN68" s="493">
        <f>IF(ISTEXT(График!W69),График!W69,IF(График!W69&gt;'Ночные Часы'!$B$2,График!W69-'Ночные Часы'!$B$2,0))</f>
        <v>8.333333333333337E-2</v>
      </c>
      <c r="AO68" s="493">
        <f>IF(ISTEXT(График!Z69),График!Z69,IF(График!Z69&gt;'Ночные Часы'!$B$2,График!Z69-'Ночные Часы'!$B$2,0))</f>
        <v>8.333333333333337E-2</v>
      </c>
      <c r="AP68" s="493">
        <f>IF(ISTEXT(График!AC69),График!AC69,IF(График!AC69&gt;'Ночные Часы'!$B$2,График!AC69-'Ночные Часы'!$B$2,0))</f>
        <v>0.10416666666666663</v>
      </c>
      <c r="AQ68" s="493" t="str">
        <f>IF(ISTEXT(График!AF69),График!AF69,IF(График!AF69&gt;'Ночные Часы'!$B$2,График!AF69-'Ночные Часы'!$B$2,0))</f>
        <v>В</v>
      </c>
      <c r="AR68" s="493" t="str">
        <f>IF(ISTEXT(График!AI69),График!AI69,IF(График!AI69&gt;'Ночные Часы'!$B$2,График!AI69-'Ночные Часы'!$B$2,0))</f>
        <v>В</v>
      </c>
      <c r="AS68" s="493">
        <f>IF(ISTEXT(График!AL69),График!AL69,IF(График!AL69&gt;'Ночные Часы'!$B$2,График!AL69-'Ночные Часы'!$B$2,0))</f>
        <v>0</v>
      </c>
      <c r="AT68" s="493">
        <f>IF(ISTEXT(График!AO69),График!AO69,IF(График!AO69&gt;'Ночные Часы'!$B$2,График!AO69-'Ночные Часы'!$B$2,0))</f>
        <v>0</v>
      </c>
      <c r="AU68" s="493">
        <f>IF(ISTEXT(График!AR69),График!AR69,IF(График!AR69&gt;'Ночные Часы'!$B$2,График!AR69-'Ночные Часы'!$B$2,0))</f>
        <v>0</v>
      </c>
      <c r="AV68" s="493">
        <f>IF(ISTEXT(График!AU69),График!AU69,IF(График!AU69&gt;'Ночные Часы'!$B$2,График!AU69-'Ночные Часы'!$B$2,0))</f>
        <v>0</v>
      </c>
      <c r="AW68" s="493">
        <f>IF(ISTEXT(График!AX69),График!AX69,IF(График!AX69&gt;'Ночные Часы'!$B$2,График!AX69-'Ночные Часы'!$B$2,0))</f>
        <v>0</v>
      </c>
      <c r="AX68" s="493" t="str">
        <f>IF(ISTEXT(График!BA69),График!BA69,IF(График!BA69&gt;'Ночные Часы'!$B$2,График!BA69-'Ночные Часы'!$B$2,0))</f>
        <v>В</v>
      </c>
      <c r="AY68" s="493" t="str">
        <f>IF(ISTEXT(График!BD69),График!BD69,IF(График!BD69&gt;'Ночные Часы'!$B$2,График!BD69-'Ночные Часы'!$B$2,0))</f>
        <v>В</v>
      </c>
      <c r="AZ68" s="493">
        <f>IF(ISTEXT(График!BG69),График!BG69,IF(График!BG69&gt;'Ночные Часы'!$B$2,График!BG69-'Ночные Часы'!$B$2,0))</f>
        <v>0</v>
      </c>
      <c r="BA68" s="493">
        <f>IF(ISTEXT(График!BJ69),График!BJ69,IF(График!BJ69&gt;'Ночные Часы'!$B$2,График!BJ69-'Ночные Часы'!$B$2,0))</f>
        <v>8.333333333333337E-2</v>
      </c>
      <c r="BB68" s="493">
        <f>IF(ISTEXT(График!BM69),График!BM69,IF(График!BM69&gt;'Ночные Часы'!$B$2,График!BM69-'Ночные Часы'!$B$2,0))</f>
        <v>8.333333333333337E-2</v>
      </c>
      <c r="BC68" s="493" t="str">
        <f>IF(ISTEXT(График!BP69),График!BP69,IF(График!BP69&gt;'Ночные Часы'!$B$2,График!BP69-'Ночные Часы'!$B$2,0))</f>
        <v>В</v>
      </c>
      <c r="BD68" s="493" t="str">
        <f>IF(ISTEXT(График!BS69),График!BS69,IF(График!BS69&gt;'Ночные Часы'!$B$2,График!BS69-'Ночные Часы'!$B$2,0))</f>
        <v>В</v>
      </c>
      <c r="BE68" s="493">
        <f>IF(ISTEXT(График!BV69),График!BV69,IF(График!BV69&gt;'Ночные Часы'!$B$2,График!BV69-'Ночные Часы'!$B$2,0))</f>
        <v>0</v>
      </c>
      <c r="BF68" s="493">
        <f>IF(ISTEXT(График!BY69),График!BY69,IF(График!BY69&gt;'Ночные Часы'!$B$2,График!BY69-'Ночные Часы'!$B$2,0))</f>
        <v>0</v>
      </c>
      <c r="BG68" s="493">
        <f>IF(ISTEXT(График!CB69),График!CB69,IF(График!CB69&gt;'Ночные Часы'!$B$2,График!CB69-'Ночные Часы'!$B$2,0))</f>
        <v>0</v>
      </c>
      <c r="BH68" s="493">
        <f>IF(ISTEXT(График!CE69),График!CE69,IF(График!CE69&gt;'Ночные Часы'!$B$2,График!CE69-'Ночные Часы'!$B$2,0))</f>
        <v>0</v>
      </c>
      <c r="BI68" s="493" t="str">
        <f>IF(ISTEXT(График!CH69),График!CH69,IF(График!CH69&gt;'Ночные Часы'!$B$2,График!CH69-'Ночные Часы'!$B$2,0))</f>
        <v>В</v>
      </c>
      <c r="BJ68" s="493">
        <f>IF(ISTEXT(График!CK69),График!CK69,IF(График!CK69&gt;'Ночные Часы'!$B$2,График!CK69-'Ночные Часы'!$B$2,0))</f>
        <v>0</v>
      </c>
      <c r="BK68" s="493">
        <f>IF(ISTEXT(График!CN69),График!CN69,IF(График!CN69&gt;'Ночные Часы'!$B$2,График!CN69-'Ночные Часы'!$B$2,0))</f>
        <v>0</v>
      </c>
      <c r="BL68" s="493">
        <f>IF(ISTEXT(График!CQ69),График!CQ69,IF(График!CQ69&gt;'Ночные Часы'!$B$2,График!CQ69-'Ночные Часы'!$B$2,0))</f>
        <v>0.10416666666666663</v>
      </c>
      <c r="BM68" s="493">
        <f>IF(ISTEXT(График!CT69),График!CT69,IF(График!CT69&gt;'Ночные Часы'!$B$2,График!CT69-'Ночные Часы'!$B$2,0))</f>
        <v>0</v>
      </c>
    </row>
    <row r="69" spans="1:65" x14ac:dyDescent="0.25">
      <c r="A69" s="8">
        <f>VLOOKUP(B69,'Список КК'!$M$2:$N$377,2,TRUE)</f>
        <v>45746</v>
      </c>
      <c r="B69" s="9" t="str">
        <f>График!C70</f>
        <v>Михеева Галина Александровна</v>
      </c>
      <c r="C69" s="493">
        <f t="shared" si="5"/>
        <v>0</v>
      </c>
      <c r="D69" s="493">
        <f t="shared" si="6"/>
        <v>0</v>
      </c>
      <c r="E69" s="493">
        <f t="shared" si="7"/>
        <v>0</v>
      </c>
      <c r="F69" s="493">
        <f t="shared" si="8"/>
        <v>0</v>
      </c>
      <c r="G69" s="493">
        <f t="shared" si="9"/>
        <v>0</v>
      </c>
      <c r="H69" s="493">
        <f t="shared" si="10"/>
        <v>0</v>
      </c>
      <c r="I69" s="493">
        <f t="shared" si="11"/>
        <v>0</v>
      </c>
      <c r="J69" s="493">
        <f t="shared" si="12"/>
        <v>0</v>
      </c>
      <c r="K69" s="493">
        <f t="shared" si="13"/>
        <v>0</v>
      </c>
      <c r="L69" s="493">
        <f t="shared" si="14"/>
        <v>0</v>
      </c>
      <c r="M69" s="493">
        <f t="shared" si="15"/>
        <v>0</v>
      </c>
      <c r="N69" s="493">
        <f t="shared" si="16"/>
        <v>0</v>
      </c>
      <c r="O69" s="493">
        <f t="shared" si="17"/>
        <v>0</v>
      </c>
      <c r="P69" s="493">
        <f t="shared" si="18"/>
        <v>0</v>
      </c>
      <c r="Q69" s="493">
        <f t="shared" si="19"/>
        <v>0</v>
      </c>
      <c r="R69" s="493">
        <f t="shared" si="20"/>
        <v>0</v>
      </c>
      <c r="S69" s="493">
        <f t="shared" si="21"/>
        <v>0</v>
      </c>
      <c r="T69" s="493">
        <f t="shared" si="22"/>
        <v>0</v>
      </c>
      <c r="U69" s="493">
        <f t="shared" si="23"/>
        <v>0</v>
      </c>
      <c r="V69" s="493">
        <f t="shared" si="24"/>
        <v>0</v>
      </c>
      <c r="W69" s="493">
        <f t="shared" si="25"/>
        <v>0</v>
      </c>
      <c r="X69" s="493">
        <f t="shared" si="26"/>
        <v>0</v>
      </c>
      <c r="Y69" s="493">
        <f t="shared" si="27"/>
        <v>0</v>
      </c>
      <c r="Z69" s="493">
        <f t="shared" si="28"/>
        <v>0</v>
      </c>
      <c r="AA69" s="493">
        <f t="shared" si="29"/>
        <v>0</v>
      </c>
      <c r="AB69" s="493">
        <f t="shared" si="30"/>
        <v>0</v>
      </c>
      <c r="AC69" s="493">
        <f t="shared" si="31"/>
        <v>0</v>
      </c>
      <c r="AD69" s="493">
        <f t="shared" si="32"/>
        <v>0</v>
      </c>
      <c r="AE69" s="493">
        <f t="shared" si="33"/>
        <v>0</v>
      </c>
      <c r="AF69" s="493">
        <f t="shared" si="34"/>
        <v>0</v>
      </c>
      <c r="AG69" s="493">
        <f t="shared" si="35"/>
        <v>0</v>
      </c>
      <c r="AH69" s="494">
        <f t="shared" si="36"/>
        <v>0</v>
      </c>
      <c r="AI69" s="493" t="str">
        <f>IF(ISTEXT(График!H70),График!H70,IF(График!H70&gt;'Ночные Часы'!$B$2,График!H70-'Ночные Часы'!$B$2,0))</f>
        <v>В</v>
      </c>
      <c r="AJ69" s="493">
        <f>IF(ISTEXT(График!K70),График!K70,IF(График!K70&gt;'Ночные Часы'!$B$2,График!K70-'Ночные Часы'!$B$2,0))</f>
        <v>0</v>
      </c>
      <c r="AK69" s="493">
        <f>IF(ISTEXT(График!N70),График!N70,IF(График!N70&gt;'Ночные Часы'!$B$2,График!N70-'Ночные Часы'!$B$2,0))</f>
        <v>0</v>
      </c>
      <c r="AL69" s="493" t="str">
        <f>IF(ISTEXT(График!Q70),График!Q70,IF(График!Q70&gt;'Ночные Часы'!$B$2,График!Q70-'Ночные Часы'!$B$2,0))</f>
        <v>В</v>
      </c>
      <c r="AM69" s="493">
        <f>IF(ISTEXT(График!T70),График!T70,IF(График!T70&gt;'Ночные Часы'!$B$2,График!T70-'Ночные Часы'!$B$2,0))</f>
        <v>0</v>
      </c>
      <c r="AN69" s="493">
        <f>IF(ISTEXT(График!W70),График!W70,IF(График!W70&gt;'Ночные Часы'!$B$2,График!W70-'Ночные Часы'!$B$2,0))</f>
        <v>0</v>
      </c>
      <c r="AO69" s="493" t="str">
        <f>IF(ISTEXT(График!Z70),График!Z70,IF(График!Z70&gt;'Ночные Часы'!$B$2,График!Z70-'Ночные Часы'!$B$2,0))</f>
        <v>В</v>
      </c>
      <c r="AP69" s="493">
        <f>IF(ISTEXT(График!AC70),График!AC70,IF(График!AC70&gt;'Ночные Часы'!$B$2,График!AC70-'Ночные Часы'!$B$2,0))</f>
        <v>0</v>
      </c>
      <c r="AQ69" s="493">
        <f>IF(ISTEXT(График!AF70),График!AF70,IF(График!AF70&gt;'Ночные Часы'!$B$2,График!AF70-'Ночные Часы'!$B$2,0))</f>
        <v>0</v>
      </c>
      <c r="AR69" s="493">
        <f>IF(ISTEXT(График!AI70),График!AI70,IF(График!AI70&gt;'Ночные Часы'!$B$2,График!AI70-'Ночные Часы'!$B$2,0))</f>
        <v>0</v>
      </c>
      <c r="AS69" s="493" t="str">
        <f>IF(ISTEXT(График!AL70),График!AL70,IF(График!AL70&gt;'Ночные Часы'!$B$2,График!AL70-'Ночные Часы'!$B$2,0))</f>
        <v>В</v>
      </c>
      <c r="AT69" s="493">
        <f>IF(ISTEXT(График!AO70),График!AO70,IF(График!AO70&gt;'Ночные Часы'!$B$2,График!AO70-'Ночные Часы'!$B$2,0))</f>
        <v>0</v>
      </c>
      <c r="AU69" s="493">
        <f>IF(ISTEXT(График!AR70),График!AR70,IF(График!AR70&gt;'Ночные Часы'!$B$2,График!AR70-'Ночные Часы'!$B$2,0))</f>
        <v>0</v>
      </c>
      <c r="AV69" s="493" t="str">
        <f>IF(ISTEXT(График!AU70),График!AU70,IF(График!AU70&gt;'Ночные Часы'!$B$2,График!AU70-'Ночные Часы'!$B$2,0))</f>
        <v>В</v>
      </c>
      <c r="AW69" s="493">
        <f>IF(ISTEXT(График!AX70),График!AX70,IF(График!AX70&gt;'Ночные Часы'!$B$2,График!AX70-'Ночные Часы'!$B$2,0))</f>
        <v>0</v>
      </c>
      <c r="AX69" s="493">
        <f>IF(ISTEXT(График!BA70),График!BA70,IF(График!BA70&gt;'Ночные Часы'!$B$2,График!BA70-'Ночные Часы'!$B$2,0))</f>
        <v>0</v>
      </c>
      <c r="AY69" s="493">
        <f>IF(ISTEXT(График!BD70),График!BD70,IF(График!BD70&gt;'Ночные Часы'!$B$2,График!BD70-'Ночные Часы'!$B$2,0))</f>
        <v>0</v>
      </c>
      <c r="AZ69" s="493" t="str">
        <f>IF(ISTEXT(График!BG70),График!BG70,IF(График!BG70&gt;'Ночные Часы'!$B$2,График!BG70-'Ночные Часы'!$B$2,0))</f>
        <v>В</v>
      </c>
      <c r="BA69" s="493">
        <f>IF(ISTEXT(График!BJ70),График!BJ70,IF(График!BJ70&gt;'Ночные Часы'!$B$2,График!BJ70-'Ночные Часы'!$B$2,0))</f>
        <v>0</v>
      </c>
      <c r="BB69" s="493">
        <f>IF(ISTEXT(График!BM70),График!BM70,IF(График!BM70&gt;'Ночные Часы'!$B$2,График!BM70-'Ночные Часы'!$B$2,0))</f>
        <v>0</v>
      </c>
      <c r="BC69" s="493" t="str">
        <f>IF(ISTEXT(График!BP70),График!BP70,IF(График!BP70&gt;'Ночные Часы'!$B$2,График!BP70-'Ночные Часы'!$B$2,0))</f>
        <v>В</v>
      </c>
      <c r="BD69" s="493">
        <f>IF(ISTEXT(График!BS70),График!BS70,IF(График!BS70&gt;'Ночные Часы'!$B$2,График!BS70-'Ночные Часы'!$B$2,0))</f>
        <v>0</v>
      </c>
      <c r="BE69" s="493">
        <f>IF(ISTEXT(График!BV70),График!BV70,IF(График!BV70&gt;'Ночные Часы'!$B$2,График!BV70-'Ночные Часы'!$B$2,0))</f>
        <v>0</v>
      </c>
      <c r="BF69" s="493">
        <f>IF(ISTEXT(График!BY70),График!BY70,IF(График!BY70&gt;'Ночные Часы'!$B$2,График!BY70-'Ночные Часы'!$B$2,0))</f>
        <v>0</v>
      </c>
      <c r="BG69" s="493" t="str">
        <f>IF(ISTEXT(График!CB70),График!CB70,IF(График!CB70&gt;'Ночные Часы'!$B$2,График!CB70-'Ночные Часы'!$B$2,0))</f>
        <v>В</v>
      </c>
      <c r="BH69" s="493">
        <f>IF(ISTEXT(График!CE70),График!CE70,IF(График!CE70&gt;'Ночные Часы'!$B$2,График!CE70-'Ночные Часы'!$B$2,0))</f>
        <v>0</v>
      </c>
      <c r="BI69" s="493">
        <f>IF(ISTEXT(График!CH70),График!CH70,IF(График!CH70&gt;'Ночные Часы'!$B$2,График!CH70-'Ночные Часы'!$B$2,0))</f>
        <v>0</v>
      </c>
      <c r="BJ69" s="493" t="str">
        <f>IF(ISTEXT(График!CK70),График!CK70,IF(График!CK70&gt;'Ночные Часы'!$B$2,График!CK70-'Ночные Часы'!$B$2,0))</f>
        <v>В</v>
      </c>
      <c r="BK69" s="493">
        <f>IF(ISTEXT(График!CN70),График!CN70,IF(График!CN70&gt;'Ночные Часы'!$B$2,График!CN70-'Ночные Часы'!$B$2,0))</f>
        <v>0</v>
      </c>
      <c r="BL69" s="493">
        <f>IF(ISTEXT(График!CQ70),График!CQ70,IF(График!CQ70&gt;'Ночные Часы'!$B$2,График!CQ70-'Ночные Часы'!$B$2,0))</f>
        <v>0</v>
      </c>
      <c r="BM69" s="493">
        <f>IF(ISTEXT(График!CT70),График!CT70,IF(График!CT70&gt;'Ночные Часы'!$B$2,График!CT70-'Ночные Часы'!$B$2,0))</f>
        <v>0</v>
      </c>
    </row>
    <row r="70" spans="1:65" x14ac:dyDescent="0.25">
      <c r="A70" s="8">
        <f>VLOOKUP(B70,'Список КК'!$M$2:$N$377,2,TRUE)</f>
        <v>39319</v>
      </c>
      <c r="B70" s="9" t="str">
        <f>График!C71</f>
        <v>Натахина Светлана Сергеевна</v>
      </c>
      <c r="C70" s="493">
        <f t="shared" ref="C70:C125" si="37">IF(ISTEXT(AI70),0,CEILING(AI70,1/24))</f>
        <v>0</v>
      </c>
      <c r="D70" s="493">
        <f t="shared" ref="D70:D125" si="38">IF(ISTEXT(AJ70),0,CEILING(AJ70,1/24))</f>
        <v>0</v>
      </c>
      <c r="E70" s="493">
        <f t="shared" ref="E70:E125" si="39">IF(ISTEXT(AK70),0,CEILING(AK70,1/24))</f>
        <v>0</v>
      </c>
      <c r="F70" s="493">
        <f t="shared" ref="F70:F125" si="40">IF(ISTEXT(AL70),0,CEILING(AL70,1/24))</f>
        <v>0</v>
      </c>
      <c r="G70" s="493">
        <f t="shared" ref="G70:G125" si="41">IF(ISTEXT(AM70),0,CEILING(AM70,1/24))</f>
        <v>0</v>
      </c>
      <c r="H70" s="493">
        <f t="shared" ref="H70:H125" si="42">IF(ISTEXT(AN70),0,CEILING(AN70,1/24))</f>
        <v>0</v>
      </c>
      <c r="I70" s="493">
        <f t="shared" ref="I70:I125" si="43">IF(ISTEXT(AO70),0,CEILING(AO70,1/24))</f>
        <v>0</v>
      </c>
      <c r="J70" s="493">
        <f t="shared" ref="J70:J125" si="44">IF(ISTEXT(AP70),0,CEILING(AP70,1/24))</f>
        <v>0</v>
      </c>
      <c r="K70" s="493">
        <f t="shared" ref="K70:K125" si="45">IF(ISTEXT(AQ70),0,CEILING(AQ70,1/24))</f>
        <v>0.125</v>
      </c>
      <c r="L70" s="493">
        <f t="shared" ref="L70:L125" si="46">IF(ISTEXT(AR70),0,CEILING(AR70,1/24))</f>
        <v>0</v>
      </c>
      <c r="M70" s="493">
        <f t="shared" ref="M70:M125" si="47">IF(ISTEXT(AS70),0,CEILING(AS70,1/24))</f>
        <v>0</v>
      </c>
      <c r="N70" s="493">
        <f t="shared" ref="N70:N125" si="48">IF(ISTEXT(AT70),0,CEILING(AT70,1/24))</f>
        <v>0.125</v>
      </c>
      <c r="O70" s="493">
        <f t="shared" ref="O70:O125" si="49">IF(ISTEXT(AU70),0,CEILING(AU70,1/24))</f>
        <v>0</v>
      </c>
      <c r="P70" s="493">
        <f t="shared" ref="P70:P125" si="50">IF(ISTEXT(AV70),0,CEILING(AV70,1/24))</f>
        <v>0.125</v>
      </c>
      <c r="Q70" s="493">
        <f t="shared" ref="Q70:Q125" si="51">IF(ISTEXT(AW70),0,CEILING(AW70,1/24))</f>
        <v>0.125</v>
      </c>
      <c r="R70" s="493">
        <f t="shared" ref="R70:R125" si="52">IF(ISTEXT(AX70),0,CEILING(AX70,1/24))</f>
        <v>0</v>
      </c>
      <c r="S70" s="493">
        <f t="shared" ref="S70:S125" si="53">IF(ISTEXT(AY70),0,CEILING(AY70,1/24))</f>
        <v>0</v>
      </c>
      <c r="T70" s="493">
        <f t="shared" ref="T70:T125" si="54">IF(ISTEXT(AZ70),0,CEILING(AZ70,1/24))</f>
        <v>0</v>
      </c>
      <c r="U70" s="493">
        <f t="shared" ref="U70:U125" si="55">IF(ISTEXT(BA70),0,CEILING(BA70,1/24))</f>
        <v>0</v>
      </c>
      <c r="V70" s="493">
        <f t="shared" ref="V70:V125" si="56">IF(ISTEXT(BB70),0,CEILING(BB70,1/24))</f>
        <v>0</v>
      </c>
      <c r="W70" s="493">
        <f t="shared" ref="W70:W125" si="57">IF(ISTEXT(BC70),0,CEILING(BC70,1/24))</f>
        <v>0</v>
      </c>
      <c r="X70" s="493">
        <f t="shared" ref="X70:X125" si="58">IF(ISTEXT(BD70),0,CEILING(BD70,1/24))</f>
        <v>0</v>
      </c>
      <c r="Y70" s="493">
        <f t="shared" ref="Y70:Y125" si="59">IF(ISTEXT(BE70),0,CEILING(BE70,1/24))</f>
        <v>0</v>
      </c>
      <c r="Z70" s="493">
        <f t="shared" ref="Z70:Z125" si="60">IF(ISTEXT(BF70),0,CEILING(BF70,1/24))</f>
        <v>0</v>
      </c>
      <c r="AA70" s="493">
        <f t="shared" ref="AA70:AA125" si="61">IF(ISTEXT(BG70),0,CEILING(BG70,1/24))</f>
        <v>0</v>
      </c>
      <c r="AB70" s="493">
        <f t="shared" ref="AB70:AB125" si="62">IF(ISTEXT(BH70),0,CEILING(BH70,1/24))</f>
        <v>0.125</v>
      </c>
      <c r="AC70" s="493">
        <f t="shared" ref="AC70:AC125" si="63">IF(ISTEXT(BI70),0,CEILING(BI70,1/24))</f>
        <v>0.125</v>
      </c>
      <c r="AD70" s="493">
        <f t="shared" ref="AD70:AD125" si="64">IF(ISTEXT(BJ70),0,CEILING(BJ70,1/24))</f>
        <v>0</v>
      </c>
      <c r="AE70" s="493">
        <f t="shared" ref="AE70:AE125" si="65">IF(ISTEXT(BK70),0,CEILING(BK70,1/24))</f>
        <v>0</v>
      </c>
      <c r="AF70" s="493">
        <f t="shared" ref="AF70:AF125" si="66">IF(ISTEXT(BL70),0,CEILING(BL70,1/24))</f>
        <v>0</v>
      </c>
      <c r="AG70" s="493">
        <f t="shared" ref="AG70:AG125" si="67">IF(ISTEXT(BM70),0,CEILING(BM70,1/24))</f>
        <v>0</v>
      </c>
      <c r="AH70" s="494">
        <f t="shared" ref="AH70:AH125" si="68">SUM(C70:AG70)</f>
        <v>0.75</v>
      </c>
      <c r="AI70" s="493">
        <f>IF(ISTEXT(График!H71),График!H71,IF(График!H71&gt;'Ночные Часы'!$B$2,График!H71-'Ночные Часы'!$B$2,0))</f>
        <v>0</v>
      </c>
      <c r="AJ70" s="493">
        <f>IF(ISTEXT(График!K71),График!K71,IF(График!K71&gt;'Ночные Часы'!$B$2,График!K71-'Ночные Часы'!$B$2,0))</f>
        <v>0</v>
      </c>
      <c r="AK70" s="493">
        <f>IF(ISTEXT(График!N71),График!N71,IF(График!N71&gt;'Ночные Часы'!$B$2,График!N71-'Ночные Часы'!$B$2,0))</f>
        <v>0</v>
      </c>
      <c r="AL70" s="493" t="str">
        <f>IF(ISTEXT(График!Q71),График!Q71,IF(График!Q71&gt;'Ночные Часы'!$B$2,График!Q71-'Ночные Часы'!$B$2,0))</f>
        <v>В</v>
      </c>
      <c r="AM70" s="493" t="str">
        <f>IF(ISTEXT(График!T71),График!T71,IF(График!T71&gt;'Ночные Часы'!$B$2,График!T71-'Ночные Часы'!$B$2,0))</f>
        <v>В</v>
      </c>
      <c r="AN70" s="493">
        <f>IF(ISTEXT(График!W71),График!W71,IF(График!W71&gt;'Ночные Часы'!$B$2,График!W71-'Ночные Часы'!$B$2,0))</f>
        <v>0</v>
      </c>
      <c r="AO70" s="493">
        <f>IF(ISTEXT(График!Z71),График!Z71,IF(График!Z71&gt;'Ночные Часы'!$B$2,График!Z71-'Ночные Часы'!$B$2,0))</f>
        <v>0</v>
      </c>
      <c r="AP70" s="493">
        <f>IF(ISTEXT(График!AC71),График!AC71,IF(График!AC71&gt;'Ночные Часы'!$B$2,График!AC71-'Ночные Часы'!$B$2,0))</f>
        <v>0</v>
      </c>
      <c r="AQ70" s="493">
        <f>IF(ISTEXT(График!AF71),График!AF71,IF(График!AF71&gt;'Ночные Часы'!$B$2,График!AF71-'Ночные Часы'!$B$2,0))</f>
        <v>0.10416666666666663</v>
      </c>
      <c r="AR70" s="493" t="str">
        <f>IF(ISTEXT(График!AI71),График!AI71,IF(График!AI71&gt;'Ночные Часы'!$B$2,График!AI71-'Ночные Часы'!$B$2,0))</f>
        <v>В</v>
      </c>
      <c r="AS70" s="493" t="str">
        <f>IF(ISTEXT(График!AL71),График!AL71,IF(График!AL71&gt;'Ночные Часы'!$B$2,График!AL71-'Ночные Часы'!$B$2,0))</f>
        <v>В</v>
      </c>
      <c r="AT70" s="493">
        <f>IF(ISTEXT(График!AO71),График!AO71,IF(График!AO71&gt;'Ночные Часы'!$B$2,График!AO71-'Ночные Часы'!$B$2,0))</f>
        <v>0.10416666666666663</v>
      </c>
      <c r="AU70" s="493">
        <f>IF(ISTEXT(График!AR71),График!AR71,IF(График!AR71&gt;'Ночные Часы'!$B$2,График!AR71-'Ночные Часы'!$B$2,0))</f>
        <v>0</v>
      </c>
      <c r="AV70" s="493">
        <f>IF(ISTEXT(График!AU71),График!AU71,IF(График!AU71&gt;'Ночные Часы'!$B$2,График!AU71-'Ночные Часы'!$B$2,0))</f>
        <v>0.10416666666666663</v>
      </c>
      <c r="AW70" s="493">
        <f>IF(ISTEXT(График!AX71),График!AX71,IF(График!AX71&gt;'Ночные Часы'!$B$2,График!AX71-'Ночные Часы'!$B$2,0))</f>
        <v>0.10416666666666663</v>
      </c>
      <c r="AX70" s="493" t="str">
        <f>IF(ISTEXT(График!BA71),График!BA71,IF(График!BA71&gt;'Ночные Часы'!$B$2,График!BA71-'Ночные Часы'!$B$2,0))</f>
        <v>В</v>
      </c>
      <c r="AY70" s="493" t="str">
        <f>IF(ISTEXT(График!BD71),График!BD71,IF(График!BD71&gt;'Ночные Часы'!$B$2,График!BD71-'Ночные Часы'!$B$2,0))</f>
        <v>В</v>
      </c>
      <c r="AZ70" s="493">
        <f>IF(ISTEXT(График!BG71),График!BG71,IF(График!BG71&gt;'Ночные Часы'!$B$2,График!BG71-'Ночные Часы'!$B$2,0))</f>
        <v>0</v>
      </c>
      <c r="BA70" s="493">
        <f>IF(ISTEXT(График!BJ71),График!BJ71,IF(График!BJ71&gt;'Ночные Часы'!$B$2,График!BJ71-'Ночные Часы'!$B$2,0))</f>
        <v>0</v>
      </c>
      <c r="BB70" s="493">
        <f>IF(ISTEXT(График!BM71),График!BM71,IF(График!BM71&gt;'Ночные Часы'!$B$2,График!BM71-'Ночные Часы'!$B$2,0))</f>
        <v>0</v>
      </c>
      <c r="BC70" s="493">
        <f>IF(ISTEXT(График!BP71),График!BP71,IF(График!BP71&gt;'Ночные Часы'!$B$2,График!BP71-'Ночные Часы'!$B$2,0))</f>
        <v>0</v>
      </c>
      <c r="BD70" s="493">
        <f>IF(ISTEXT(График!BS71),График!BS71,IF(График!BS71&gt;'Ночные Часы'!$B$2,График!BS71-'Ночные Часы'!$B$2,0))</f>
        <v>0</v>
      </c>
      <c r="BE70" s="493" t="str">
        <f>IF(ISTEXT(График!BV71),График!BV71,IF(График!BV71&gt;'Ночные Часы'!$B$2,График!BV71-'Ночные Часы'!$B$2,0))</f>
        <v>В</v>
      </c>
      <c r="BF70" s="493">
        <f>IF(ISTEXT(График!BY71),График!BY71,IF(График!BY71&gt;'Ночные Часы'!$B$2,График!BY71-'Ночные Часы'!$B$2,0))</f>
        <v>0</v>
      </c>
      <c r="BG70" s="493">
        <f>IF(ISTEXT(График!CB71),График!CB71,IF(График!CB71&gt;'Ночные Часы'!$B$2,График!CB71-'Ночные Часы'!$B$2,0))</f>
        <v>0</v>
      </c>
      <c r="BH70" s="493">
        <f>IF(ISTEXT(График!CE71),График!CE71,IF(График!CE71&gt;'Ночные Часы'!$B$2,График!CE71-'Ночные Часы'!$B$2,0))</f>
        <v>0.10416666666666663</v>
      </c>
      <c r="BI70" s="493">
        <f>IF(ISTEXT(График!CH71),График!CH71,IF(График!CH71&gt;'Ночные Часы'!$B$2,График!CH71-'Ночные Часы'!$B$2,0))</f>
        <v>0.10416666666666663</v>
      </c>
      <c r="BJ70" s="493" t="str">
        <f>IF(ISTEXT(График!CK71),График!CK71,IF(График!CK71&gt;'Ночные Часы'!$B$2,График!CK71-'Ночные Часы'!$B$2,0))</f>
        <v>В</v>
      </c>
      <c r="BK70" s="493" t="str">
        <f>IF(ISTEXT(График!CN71),График!CN71,IF(График!CN71&gt;'Ночные Часы'!$B$2,График!CN71-'Ночные Часы'!$B$2,0))</f>
        <v>В</v>
      </c>
      <c r="BL70" s="493">
        <f>IF(ISTEXT(График!CQ71),График!CQ71,IF(График!CQ71&gt;'Ночные Часы'!$B$2,График!CQ71-'Ночные Часы'!$B$2,0))</f>
        <v>0</v>
      </c>
      <c r="BM70" s="493">
        <f>IF(ISTEXT(График!CT71),График!CT71,IF(График!CT71&gt;'Ночные Часы'!$B$2,График!CT71-'Ночные Часы'!$B$2,0))</f>
        <v>0</v>
      </c>
    </row>
    <row r="71" spans="1:65" x14ac:dyDescent="0.25">
      <c r="A71" s="8">
        <f>VLOOKUP(B71,'Список КК'!$M$2:$N$377,2,TRUE)</f>
        <v>43751</v>
      </c>
      <c r="B71" s="9" t="str">
        <f>График!C72</f>
        <v>Попова Венера Милисовна</v>
      </c>
      <c r="C71" s="493">
        <f t="shared" si="37"/>
        <v>0</v>
      </c>
      <c r="D71" s="493">
        <f t="shared" si="38"/>
        <v>0</v>
      </c>
      <c r="E71" s="493">
        <f t="shared" si="39"/>
        <v>0</v>
      </c>
      <c r="F71" s="493">
        <f t="shared" si="40"/>
        <v>0</v>
      </c>
      <c r="G71" s="493">
        <f t="shared" si="41"/>
        <v>0</v>
      </c>
      <c r="H71" s="493">
        <f t="shared" si="42"/>
        <v>0</v>
      </c>
      <c r="I71" s="493">
        <f t="shared" si="43"/>
        <v>0</v>
      </c>
      <c r="J71" s="493">
        <f t="shared" si="44"/>
        <v>0</v>
      </c>
      <c r="K71" s="493">
        <f t="shared" si="45"/>
        <v>0</v>
      </c>
      <c r="L71" s="493">
        <f t="shared" si="46"/>
        <v>0.125</v>
      </c>
      <c r="M71" s="493">
        <f t="shared" si="47"/>
        <v>0.125</v>
      </c>
      <c r="N71" s="493">
        <f t="shared" si="48"/>
        <v>0</v>
      </c>
      <c r="O71" s="493">
        <f t="shared" si="49"/>
        <v>0</v>
      </c>
      <c r="P71" s="493">
        <f t="shared" si="50"/>
        <v>0</v>
      </c>
      <c r="Q71" s="493">
        <f t="shared" si="51"/>
        <v>0</v>
      </c>
      <c r="R71" s="493">
        <f t="shared" si="52"/>
        <v>8.3333333333333329E-2</v>
      </c>
      <c r="S71" s="493">
        <f t="shared" si="53"/>
        <v>8.3333333333333329E-2</v>
      </c>
      <c r="T71" s="493">
        <f t="shared" si="54"/>
        <v>0</v>
      </c>
      <c r="U71" s="493">
        <f t="shared" si="55"/>
        <v>0</v>
      </c>
      <c r="V71" s="493">
        <f t="shared" si="56"/>
        <v>0</v>
      </c>
      <c r="W71" s="493">
        <f t="shared" si="57"/>
        <v>0</v>
      </c>
      <c r="X71" s="493">
        <f t="shared" si="58"/>
        <v>0</v>
      </c>
      <c r="Y71" s="493">
        <f t="shared" si="59"/>
        <v>0</v>
      </c>
      <c r="Z71" s="493">
        <f t="shared" si="60"/>
        <v>0</v>
      </c>
      <c r="AA71" s="493">
        <f t="shared" si="61"/>
        <v>0</v>
      </c>
      <c r="AB71" s="493">
        <f t="shared" si="62"/>
        <v>0</v>
      </c>
      <c r="AC71" s="493">
        <f t="shared" si="63"/>
        <v>0</v>
      </c>
      <c r="AD71" s="493">
        <f t="shared" si="64"/>
        <v>8.3333333333333329E-2</v>
      </c>
      <c r="AE71" s="493">
        <f t="shared" si="65"/>
        <v>8.3333333333333329E-2</v>
      </c>
      <c r="AF71" s="493">
        <f t="shared" si="66"/>
        <v>0</v>
      </c>
      <c r="AG71" s="493">
        <f t="shared" si="67"/>
        <v>0</v>
      </c>
      <c r="AH71" s="494">
        <f t="shared" si="68"/>
        <v>0.58333333333333326</v>
      </c>
      <c r="AI71" s="493" t="str">
        <f>IF(ISTEXT(График!H72),График!H72,IF(График!H72&gt;'Ночные Часы'!$B$2,График!H72-'Ночные Часы'!$B$2,0))</f>
        <v>В</v>
      </c>
      <c r="AJ71" s="493" t="str">
        <f>IF(ISTEXT(График!K72),График!K72,IF(График!K72&gt;'Ночные Часы'!$B$2,График!K72-'Ночные Часы'!$B$2,0))</f>
        <v>В</v>
      </c>
      <c r="AK71" s="493" t="str">
        <f>IF(ISTEXT(График!N72),График!N72,IF(График!N72&gt;'Ночные Часы'!$B$2,График!N72-'Ночные Часы'!$B$2,0))</f>
        <v>ОТ</v>
      </c>
      <c r="AL71" s="493" t="str">
        <f>IF(ISTEXT(График!Q72),График!Q72,IF(График!Q72&gt;'Ночные Часы'!$B$2,График!Q72-'Ночные Часы'!$B$2,0))</f>
        <v>ОТ</v>
      </c>
      <c r="AM71" s="493" t="str">
        <f>IF(ISTEXT(График!T72),График!T72,IF(График!T72&gt;'Ночные Часы'!$B$2,График!T72-'Ночные Часы'!$B$2,0))</f>
        <v>ОТ</v>
      </c>
      <c r="AN71" s="493" t="str">
        <f>IF(ISTEXT(График!W72),График!W72,IF(График!W72&gt;'Ночные Часы'!$B$2,График!W72-'Ночные Часы'!$B$2,0))</f>
        <v>ОТ</v>
      </c>
      <c r="AO71" s="493" t="str">
        <f>IF(ISTEXT(График!Z72),График!Z72,IF(График!Z72&gt;'Ночные Часы'!$B$2,График!Z72-'Ночные Часы'!$B$2,0))</f>
        <v>ОТ</v>
      </c>
      <c r="AP71" s="493" t="str">
        <f>IF(ISTEXT(График!AC72),График!AC72,IF(График!AC72&gt;'Ночные Часы'!$B$2,График!AC72-'Ночные Часы'!$B$2,0))</f>
        <v>В</v>
      </c>
      <c r="AQ71" s="493">
        <f>IF(ISTEXT(График!AF72),График!AF72,IF(График!AF72&gt;'Ночные Часы'!$B$2,График!AF72-'Ночные Часы'!$B$2,0))</f>
        <v>0</v>
      </c>
      <c r="AR71" s="493">
        <f>IF(ISTEXT(График!AI72),График!AI72,IF(График!AI72&gt;'Ночные Часы'!$B$2,График!AI72-'Ночные Часы'!$B$2,0))</f>
        <v>0.10416666666666663</v>
      </c>
      <c r="AS71" s="493">
        <f>IF(ISTEXT(График!AL72),График!AL72,IF(График!AL72&gt;'Ночные Часы'!$B$2,График!AL72-'Ночные Часы'!$B$2,0))</f>
        <v>0.10416666666666663</v>
      </c>
      <c r="AT71" s="493" t="str">
        <f>IF(ISTEXT(График!AO72),График!AO72,IF(График!AO72&gt;'Ночные Часы'!$B$2,График!AO72-'Ночные Часы'!$B$2,0))</f>
        <v>В</v>
      </c>
      <c r="AU71" s="493" t="str">
        <f>IF(ISTEXT(График!AR72),График!AR72,IF(График!AR72&gt;'Ночные Часы'!$B$2,График!AR72-'Ночные Часы'!$B$2,0))</f>
        <v>В</v>
      </c>
      <c r="AV71" s="493">
        <f>IF(ISTEXT(График!AU72),График!AU72,IF(График!AU72&gt;'Ночные Часы'!$B$2,График!AU72-'Ночные Часы'!$B$2,0))</f>
        <v>0</v>
      </c>
      <c r="AW71" s="493">
        <f>IF(ISTEXT(График!AX72),График!AX72,IF(График!AX72&gt;'Ночные Часы'!$B$2,График!AX72-'Ночные Часы'!$B$2,0))</f>
        <v>0</v>
      </c>
      <c r="AX71" s="493">
        <f>IF(ISTEXT(График!BA72),График!BA72,IF(График!BA72&gt;'Ночные Часы'!$B$2,График!BA72-'Ночные Часы'!$B$2,0))</f>
        <v>8.333333333333337E-2</v>
      </c>
      <c r="AY71" s="493">
        <f>IF(ISTEXT(График!BD72),График!BD72,IF(График!BD72&gt;'Ночные Часы'!$B$2,График!BD72-'Ночные Часы'!$B$2,0))</f>
        <v>8.333333333333337E-2</v>
      </c>
      <c r="AZ71" s="493" t="str">
        <f>IF(ISTEXT(График!BG72),График!BG72,IF(График!BG72&gt;'Ночные Часы'!$B$2,График!BG72-'Ночные Часы'!$B$2,0))</f>
        <v>В</v>
      </c>
      <c r="BA71" s="493" t="str">
        <f>IF(ISTEXT(График!BJ72),График!BJ72,IF(График!BJ72&gt;'Ночные Часы'!$B$2,График!BJ72-'Ночные Часы'!$B$2,0))</f>
        <v>В</v>
      </c>
      <c r="BB71" s="493" t="str">
        <f>IF(ISTEXT(График!BM72),График!BM72,IF(График!BM72&gt;'Ночные Часы'!$B$2,График!BM72-'Ночные Часы'!$B$2,0))</f>
        <v>В</v>
      </c>
      <c r="BC71" s="493">
        <f>IF(ISTEXT(График!BP72),График!BP72,IF(График!BP72&gt;'Ночные Часы'!$B$2,График!BP72-'Ночные Часы'!$B$2,0))</f>
        <v>0</v>
      </c>
      <c r="BD71" s="493">
        <f>IF(ISTEXT(График!BS72),График!BS72,IF(График!BS72&gt;'Ночные Часы'!$B$2,График!BS72-'Ночные Часы'!$B$2,0))</f>
        <v>0</v>
      </c>
      <c r="BE71" s="493">
        <f>IF(ISTEXT(График!BV72),График!BV72,IF(График!BV72&gt;'Ночные Часы'!$B$2,График!BV72-'Ночные Часы'!$B$2,0))</f>
        <v>0</v>
      </c>
      <c r="BF71" s="493">
        <f>IF(ISTEXT(График!BY72),График!BY72,IF(График!BY72&gt;'Ночные Часы'!$B$2,График!BY72-'Ночные Часы'!$B$2,0))</f>
        <v>0</v>
      </c>
      <c r="BG71" s="493" t="str">
        <f>IF(ISTEXT(График!CB72),График!CB72,IF(График!CB72&gt;'Ночные Часы'!$B$2,График!CB72-'Ночные Часы'!$B$2,0))</f>
        <v>В</v>
      </c>
      <c r="BH71" s="493">
        <f>IF(ISTEXT(График!CE72),График!CE72,IF(График!CE72&gt;'Ночные Часы'!$B$2,График!CE72-'Ночные Часы'!$B$2,0))</f>
        <v>0</v>
      </c>
      <c r="BI71" s="493">
        <f>IF(ISTEXT(График!CH72),График!CH72,IF(График!CH72&gt;'Ночные Часы'!$B$2,График!CH72-'Ночные Часы'!$B$2,0))</f>
        <v>0</v>
      </c>
      <c r="BJ71" s="493">
        <f>IF(ISTEXT(График!CK72),График!CK72,IF(График!CK72&gt;'Ночные Часы'!$B$2,График!CK72-'Ночные Часы'!$B$2,0))</f>
        <v>8.333333333333337E-2</v>
      </c>
      <c r="BK71" s="493">
        <f>IF(ISTEXT(График!CN72),График!CN72,IF(График!CN72&gt;'Ночные Часы'!$B$2,График!CN72-'Ночные Часы'!$B$2,0))</f>
        <v>8.333333333333337E-2</v>
      </c>
      <c r="BL71" s="493" t="str">
        <f>IF(ISTEXT(График!CQ72),График!CQ72,IF(График!CQ72&gt;'Ночные Часы'!$B$2,График!CQ72-'Ночные Часы'!$B$2,0))</f>
        <v>В</v>
      </c>
      <c r="BM71" s="493">
        <f>IF(ISTEXT(График!CT72),График!CT72,IF(График!CT72&gt;'Ночные Часы'!$B$2,График!CT72-'Ночные Часы'!$B$2,0))</f>
        <v>0</v>
      </c>
    </row>
    <row r="72" spans="1:65" x14ac:dyDescent="0.25">
      <c r="A72" s="8">
        <f>VLOOKUP(B72,'Список КК'!$M$2:$N$377,2,TRUE)</f>
        <v>25554</v>
      </c>
      <c r="B72" s="9" t="str">
        <f>График!C73</f>
        <v>Прохорова Ирина Александровна</v>
      </c>
      <c r="C72" s="493">
        <f t="shared" si="37"/>
        <v>0</v>
      </c>
      <c r="D72" s="493">
        <f t="shared" si="38"/>
        <v>0</v>
      </c>
      <c r="E72" s="493">
        <f t="shared" si="39"/>
        <v>0</v>
      </c>
      <c r="F72" s="493">
        <f t="shared" si="40"/>
        <v>0</v>
      </c>
      <c r="G72" s="493">
        <f t="shared" si="41"/>
        <v>0</v>
      </c>
      <c r="H72" s="493">
        <f t="shared" si="42"/>
        <v>0</v>
      </c>
      <c r="I72" s="493">
        <f t="shared" si="43"/>
        <v>0</v>
      </c>
      <c r="J72" s="493">
        <f t="shared" si="44"/>
        <v>0</v>
      </c>
      <c r="K72" s="493">
        <f t="shared" si="45"/>
        <v>0</v>
      </c>
      <c r="L72" s="493">
        <f t="shared" si="46"/>
        <v>0</v>
      </c>
      <c r="M72" s="493">
        <f t="shared" si="47"/>
        <v>0</v>
      </c>
      <c r="N72" s="493">
        <f t="shared" si="48"/>
        <v>0</v>
      </c>
      <c r="O72" s="493">
        <f t="shared" si="49"/>
        <v>0</v>
      </c>
      <c r="P72" s="493">
        <f t="shared" si="50"/>
        <v>0</v>
      </c>
      <c r="Q72" s="493">
        <f t="shared" si="51"/>
        <v>0</v>
      </c>
      <c r="R72" s="493">
        <f t="shared" si="52"/>
        <v>0</v>
      </c>
      <c r="S72" s="493">
        <f t="shared" si="53"/>
        <v>0</v>
      </c>
      <c r="T72" s="493">
        <f t="shared" si="54"/>
        <v>0</v>
      </c>
      <c r="U72" s="493">
        <f t="shared" si="55"/>
        <v>0</v>
      </c>
      <c r="V72" s="493">
        <f t="shared" si="56"/>
        <v>0</v>
      </c>
      <c r="W72" s="493">
        <f t="shared" si="57"/>
        <v>0</v>
      </c>
      <c r="X72" s="493">
        <f t="shared" si="58"/>
        <v>0</v>
      </c>
      <c r="Y72" s="493">
        <f t="shared" si="59"/>
        <v>0</v>
      </c>
      <c r="Z72" s="493">
        <f t="shared" si="60"/>
        <v>0</v>
      </c>
      <c r="AA72" s="493">
        <f t="shared" si="61"/>
        <v>0</v>
      </c>
      <c r="AB72" s="493">
        <f t="shared" si="62"/>
        <v>0</v>
      </c>
      <c r="AC72" s="493">
        <f t="shared" si="63"/>
        <v>0</v>
      </c>
      <c r="AD72" s="493">
        <f t="shared" si="64"/>
        <v>0</v>
      </c>
      <c r="AE72" s="493">
        <f t="shared" si="65"/>
        <v>0</v>
      </c>
      <c r="AF72" s="493">
        <f t="shared" si="66"/>
        <v>0</v>
      </c>
      <c r="AG72" s="493">
        <f t="shared" si="67"/>
        <v>0</v>
      </c>
      <c r="AH72" s="494">
        <f t="shared" si="68"/>
        <v>0</v>
      </c>
      <c r="AI72" s="493">
        <f>IF(ISTEXT(График!H73),График!H73,IF(График!H73&gt;'Ночные Часы'!$B$2,График!H73-'Ночные Часы'!$B$2,0))</f>
        <v>0</v>
      </c>
      <c r="AJ72" s="493">
        <f>IF(ISTEXT(График!K73),График!K73,IF(График!K73&gt;'Ночные Часы'!$B$2,График!K73-'Ночные Часы'!$B$2,0))</f>
        <v>0</v>
      </c>
      <c r="AK72" s="493" t="str">
        <f>IF(ISTEXT(График!N73),График!N73,IF(График!N73&gt;'Ночные Часы'!$B$2,График!N73-'Ночные Часы'!$B$2,0))</f>
        <v>ОВ</v>
      </c>
      <c r="AL72" s="493">
        <f>IF(ISTEXT(График!Q73),График!Q73,IF(График!Q73&gt;'Ночные Часы'!$B$2,График!Q73-'Ночные Часы'!$B$2,0))</f>
        <v>0</v>
      </c>
      <c r="AM72" s="493">
        <f>IF(ISTEXT(График!T73),График!T73,IF(График!T73&gt;'Ночные Часы'!$B$2,График!T73-'Ночные Часы'!$B$2,0))</f>
        <v>0</v>
      </c>
      <c r="AN72" s="493" t="str">
        <f>IF(ISTEXT(График!W73),График!W73,IF(График!W73&gt;'Ночные Часы'!$B$2,График!W73-'Ночные Часы'!$B$2,0))</f>
        <v>В</v>
      </c>
      <c r="AO72" s="493" t="str">
        <f>IF(ISTEXT(График!Z73),График!Z73,IF(График!Z73&gt;'Ночные Часы'!$B$2,График!Z73-'Ночные Часы'!$B$2,0))</f>
        <v>В</v>
      </c>
      <c r="AP72" s="493" t="str">
        <f>IF(ISTEXT(График!AC73),График!AC73,IF(График!AC73&gt;'Ночные Часы'!$B$2,График!AC73-'Ночные Часы'!$B$2,0))</f>
        <v>ОВ</v>
      </c>
      <c r="AQ72" s="493" t="str">
        <f>IF(ISTEXT(График!AF73),График!AF73,IF(График!AF73&gt;'Ночные Часы'!$B$2,График!AF73-'Ночные Часы'!$B$2,0))</f>
        <v>ОВ</v>
      </c>
      <c r="AR72" s="493">
        <f>IF(ISTEXT(График!AI73),График!AI73,IF(График!AI73&gt;'Ночные Часы'!$B$2,График!AI73-'Ночные Часы'!$B$2,0))</f>
        <v>0</v>
      </c>
      <c r="AS72" s="493">
        <f>IF(ISTEXT(График!AL73),График!AL73,IF(График!AL73&gt;'Ночные Часы'!$B$2,График!AL73-'Ночные Часы'!$B$2,0))</f>
        <v>0</v>
      </c>
      <c r="AT72" s="493">
        <f>IF(ISTEXT(График!AO73),График!AO73,IF(График!AO73&gt;'Ночные Часы'!$B$2,График!AO73-'Ночные Часы'!$B$2,0))</f>
        <v>0</v>
      </c>
      <c r="AU72" s="493" t="str">
        <f>IF(ISTEXT(График!AR73),График!AR73,IF(График!AR73&gt;'Ночные Часы'!$B$2,График!AR73-'Ночные Часы'!$B$2,0))</f>
        <v>В</v>
      </c>
      <c r="AV72" s="493" t="str">
        <f>IF(ISTEXT(График!AU73),График!AU73,IF(График!AU73&gt;'Ночные Часы'!$B$2,График!AU73-'Ночные Часы'!$B$2,0))</f>
        <v>В</v>
      </c>
      <c r="AW72" s="493">
        <f>IF(ISTEXT(График!AX73),График!AX73,IF(График!AX73&gt;'Ночные Часы'!$B$2,График!AX73-'Ночные Часы'!$B$2,0))</f>
        <v>0</v>
      </c>
      <c r="AX72" s="493">
        <f>IF(ISTEXT(График!BA73),График!BA73,IF(График!BA73&gt;'Ночные Часы'!$B$2,График!BA73-'Ночные Часы'!$B$2,0))</f>
        <v>0</v>
      </c>
      <c r="AY72" s="493" t="str">
        <f>IF(ISTEXT(График!BD73),График!BD73,IF(График!BD73&gt;'Ночные Часы'!$B$2,График!BD73-'Ночные Часы'!$B$2,0))</f>
        <v>ОВ</v>
      </c>
      <c r="AZ72" s="493">
        <f>IF(ISTEXT(График!BG73),График!BG73,IF(График!BG73&gt;'Ночные Часы'!$B$2,График!BG73-'Ночные Часы'!$B$2,0))</f>
        <v>0</v>
      </c>
      <c r="BA72" s="493">
        <f>IF(ISTEXT(График!BJ73),График!BJ73,IF(График!BJ73&gt;'Ночные Часы'!$B$2,График!BJ73-'Ночные Часы'!$B$2,0))</f>
        <v>0</v>
      </c>
      <c r="BB72" s="493" t="str">
        <f>IF(ISTEXT(График!BM73),График!BM73,IF(График!BM73&gt;'Ночные Часы'!$B$2,График!BM73-'Ночные Часы'!$B$2,0))</f>
        <v>В</v>
      </c>
      <c r="BC72" s="493" t="str">
        <f>IF(ISTEXT(График!BP73),График!BP73,IF(График!BP73&gt;'Ночные Часы'!$B$2,График!BP73-'Ночные Часы'!$B$2,0))</f>
        <v>В</v>
      </c>
      <c r="BD72" s="493">
        <f>IF(ISTEXT(График!BS73),График!BS73,IF(График!BS73&gt;'Ночные Часы'!$B$2,График!BS73-'Ночные Часы'!$B$2,0))</f>
        <v>0</v>
      </c>
      <c r="BE72" s="493">
        <f>IF(ISTEXT(График!BV73),График!BV73,IF(График!BV73&gt;'Ночные Часы'!$B$2,График!BV73-'Ночные Часы'!$B$2,0))</f>
        <v>0</v>
      </c>
      <c r="BF72" s="493">
        <f>IF(ISTEXT(График!BY73),График!BY73,IF(График!BY73&gt;'Ночные Часы'!$B$2,График!BY73-'Ночные Часы'!$B$2,0))</f>
        <v>0</v>
      </c>
      <c r="BG72" s="493">
        <f>IF(ISTEXT(График!CB73),График!CB73,IF(График!CB73&gt;'Ночные Часы'!$B$2,График!CB73-'Ночные Часы'!$B$2,0))</f>
        <v>0</v>
      </c>
      <c r="BH72" s="493" t="str">
        <f>IF(ISTEXT(График!CE73),График!CE73,IF(График!CE73&gt;'Ночные Часы'!$B$2,График!CE73-'Ночные Часы'!$B$2,0))</f>
        <v>В</v>
      </c>
      <c r="BI72" s="493" t="str">
        <f>IF(ISTEXT(График!CH73),График!CH73,IF(График!CH73&gt;'Ночные Часы'!$B$2,График!CH73-'Ночные Часы'!$B$2,0))</f>
        <v>В</v>
      </c>
      <c r="BJ72" s="493" t="str">
        <f>IF(ISTEXT(График!CK73),График!CK73,IF(График!CK73&gt;'Ночные Часы'!$B$2,График!CK73-'Ночные Часы'!$B$2,0))</f>
        <v>В</v>
      </c>
      <c r="BK72" s="493">
        <f>IF(ISTEXT(График!CN73),График!CN73,IF(График!CN73&gt;'Ночные Часы'!$B$2,График!CN73-'Ночные Часы'!$B$2,0))</f>
        <v>0</v>
      </c>
      <c r="BL72" s="493">
        <f>IF(ISTEXT(График!CQ73),График!CQ73,IF(График!CQ73&gt;'Ночные Часы'!$B$2,График!CQ73-'Ночные Часы'!$B$2,0))</f>
        <v>0</v>
      </c>
      <c r="BM72" s="493">
        <f>IF(ISTEXT(График!CT73),График!CT73,IF(График!CT73&gt;'Ночные Часы'!$B$2,График!CT73-'Ночные Часы'!$B$2,0))</f>
        <v>0</v>
      </c>
    </row>
    <row r="73" spans="1:65" x14ac:dyDescent="0.25">
      <c r="A73" s="8">
        <f>VLOOKUP(B73,'Список КК'!$M$2:$N$377,2,TRUE)</f>
        <v>9954</v>
      </c>
      <c r="B73" s="9" t="str">
        <f>График!C74</f>
        <v>Раева Татьяна Ивановна</v>
      </c>
      <c r="C73" s="493">
        <f t="shared" si="37"/>
        <v>0</v>
      </c>
      <c r="D73" s="493">
        <f t="shared" si="38"/>
        <v>0</v>
      </c>
      <c r="E73" s="493">
        <f t="shared" si="39"/>
        <v>0</v>
      </c>
      <c r="F73" s="493">
        <f t="shared" si="40"/>
        <v>0</v>
      </c>
      <c r="G73" s="493">
        <f t="shared" si="41"/>
        <v>0</v>
      </c>
      <c r="H73" s="493">
        <f t="shared" si="42"/>
        <v>0</v>
      </c>
      <c r="I73" s="493">
        <f t="shared" si="43"/>
        <v>0</v>
      </c>
      <c r="J73" s="493">
        <f t="shared" si="44"/>
        <v>0</v>
      </c>
      <c r="K73" s="493">
        <f t="shared" si="45"/>
        <v>0</v>
      </c>
      <c r="L73" s="493">
        <f t="shared" si="46"/>
        <v>0</v>
      </c>
      <c r="M73" s="493">
        <f t="shared" si="47"/>
        <v>0</v>
      </c>
      <c r="N73" s="493">
        <f t="shared" si="48"/>
        <v>0</v>
      </c>
      <c r="O73" s="493">
        <f t="shared" si="49"/>
        <v>0</v>
      </c>
      <c r="P73" s="493">
        <f t="shared" si="50"/>
        <v>0</v>
      </c>
      <c r="Q73" s="493">
        <f t="shared" si="51"/>
        <v>0</v>
      </c>
      <c r="R73" s="493">
        <f t="shared" si="52"/>
        <v>0</v>
      </c>
      <c r="S73" s="493">
        <f t="shared" si="53"/>
        <v>0</v>
      </c>
      <c r="T73" s="493">
        <f t="shared" si="54"/>
        <v>0</v>
      </c>
      <c r="U73" s="493">
        <f t="shared" si="55"/>
        <v>0</v>
      </c>
      <c r="V73" s="493">
        <f t="shared" si="56"/>
        <v>0</v>
      </c>
      <c r="W73" s="493">
        <f t="shared" si="57"/>
        <v>0</v>
      </c>
      <c r="X73" s="493">
        <f t="shared" si="58"/>
        <v>0</v>
      </c>
      <c r="Y73" s="493">
        <f t="shared" si="59"/>
        <v>0</v>
      </c>
      <c r="Z73" s="493">
        <f t="shared" si="60"/>
        <v>0</v>
      </c>
      <c r="AA73" s="493">
        <f t="shared" si="61"/>
        <v>0</v>
      </c>
      <c r="AB73" s="493">
        <f t="shared" si="62"/>
        <v>0</v>
      </c>
      <c r="AC73" s="493">
        <f t="shared" si="63"/>
        <v>0</v>
      </c>
      <c r="AD73" s="493">
        <f t="shared" si="64"/>
        <v>0</v>
      </c>
      <c r="AE73" s="493">
        <f t="shared" si="65"/>
        <v>0</v>
      </c>
      <c r="AF73" s="493">
        <f t="shared" si="66"/>
        <v>0</v>
      </c>
      <c r="AG73" s="493">
        <f t="shared" si="67"/>
        <v>0</v>
      </c>
      <c r="AH73" s="494">
        <f t="shared" si="68"/>
        <v>0</v>
      </c>
      <c r="AI73" s="493">
        <f>IF(ISTEXT(График!H74),График!H74,IF(График!H74&gt;'Ночные Часы'!$B$2,График!H74-'Ночные Часы'!$B$2,0))</f>
        <v>0</v>
      </c>
      <c r="AJ73" s="493" t="str">
        <f>IF(ISTEXT(График!K74),График!K74,IF(График!K74&gt;'Ночные Часы'!$B$2,График!K74-'Ночные Часы'!$B$2,0))</f>
        <v>В</v>
      </c>
      <c r="AK73" s="493" t="str">
        <f>IF(ISTEXT(График!N74),График!N74,IF(График!N74&gt;'Ночные Часы'!$B$2,График!N74-'Ночные Часы'!$B$2,0))</f>
        <v>В</v>
      </c>
      <c r="AL73" s="493" t="str">
        <f>IF(ISTEXT(График!Q74),График!Q74,IF(График!Q74&gt;'Ночные Часы'!$B$2,График!Q74-'Ночные Часы'!$B$2,0))</f>
        <v>В</v>
      </c>
      <c r="AM73" s="493">
        <f>IF(ISTEXT(График!T74),График!T74,IF(График!T74&gt;'Ночные Часы'!$B$2,График!T74-'Ночные Часы'!$B$2,0))</f>
        <v>0</v>
      </c>
      <c r="AN73" s="493">
        <f>IF(ISTEXT(График!W74),График!W74,IF(График!W74&gt;'Ночные Часы'!$B$2,График!W74-'Ночные Часы'!$B$2,0))</f>
        <v>0</v>
      </c>
      <c r="AO73" s="493">
        <f>IF(ISTEXT(График!Z74),График!Z74,IF(График!Z74&gt;'Ночные Часы'!$B$2,График!Z74-'Ночные Часы'!$B$2,0))</f>
        <v>0</v>
      </c>
      <c r="AP73" s="493" t="str">
        <f>IF(ISTEXT(График!AC74),График!AC74,IF(График!AC74&gt;'Ночные Часы'!$B$2,График!AC74-'Ночные Часы'!$B$2,0))</f>
        <v>В</v>
      </c>
      <c r="AQ73" s="493" t="str">
        <f>IF(ISTEXT(График!AF74),График!AF74,IF(График!AF74&gt;'Ночные Часы'!$B$2,График!AF74-'Ночные Часы'!$B$2,0))</f>
        <v>В</v>
      </c>
      <c r="AR73" s="493" t="str">
        <f>IF(ISTEXT(График!AI74),График!AI74,IF(График!AI74&gt;'Ночные Часы'!$B$2,График!AI74-'Ночные Часы'!$B$2,0))</f>
        <v>В</v>
      </c>
      <c r="AS73" s="493" t="str">
        <f>IF(ISTEXT(График!AL74),График!AL74,IF(График!AL74&gt;'Ночные Часы'!$B$2,График!AL74-'Ночные Часы'!$B$2,0))</f>
        <v>В</v>
      </c>
      <c r="AT73" s="493">
        <f>IF(ISTEXT(График!AO74),График!AO74,IF(График!AO74&gt;'Ночные Часы'!$B$2,График!AO74-'Ночные Часы'!$B$2,0))</f>
        <v>0</v>
      </c>
      <c r="AU73" s="493">
        <f>IF(ISTEXT(График!AR74),График!AR74,IF(График!AR74&gt;'Ночные Часы'!$B$2,График!AR74-'Ночные Часы'!$B$2,0))</f>
        <v>0</v>
      </c>
      <c r="AV73" s="493">
        <f>IF(ISTEXT(График!AU74),График!AU74,IF(График!AU74&gt;'Ночные Часы'!$B$2,График!AU74-'Ночные Часы'!$B$2,0))</f>
        <v>0</v>
      </c>
      <c r="AW73" s="493">
        <f>IF(ISTEXT(График!AX74),График!AX74,IF(График!AX74&gt;'Ночные Часы'!$B$2,График!AX74-'Ночные Часы'!$B$2,0))</f>
        <v>0</v>
      </c>
      <c r="AX73" s="493" t="str">
        <f>IF(ISTEXT(График!BA74),График!BA74,IF(График!BA74&gt;'Ночные Часы'!$B$2,График!BA74-'Ночные Часы'!$B$2,0))</f>
        <v>В</v>
      </c>
      <c r="AY73" s="493" t="str">
        <f>IF(ISTEXT(График!BD74),График!BD74,IF(График!BD74&gt;'Ночные Часы'!$B$2,График!BD74-'Ночные Часы'!$B$2,0))</f>
        <v>В</v>
      </c>
      <c r="AZ73" s="493" t="str">
        <f>IF(ISTEXT(График!BG74),График!BG74,IF(График!BG74&gt;'Ночные Часы'!$B$2,График!BG74-'Ночные Часы'!$B$2,0))</f>
        <v>В</v>
      </c>
      <c r="BA73" s="493">
        <f>IF(ISTEXT(График!BJ74),График!BJ74,IF(График!BJ74&gt;'Ночные Часы'!$B$2,График!BJ74-'Ночные Часы'!$B$2,0))</f>
        <v>0</v>
      </c>
      <c r="BB73" s="493">
        <f>IF(ISTEXT(График!BM74),График!BM74,IF(График!BM74&gt;'Ночные Часы'!$B$2,График!BM74-'Ночные Часы'!$B$2,0))</f>
        <v>0</v>
      </c>
      <c r="BC73" s="493">
        <f>IF(ISTEXT(График!BP74),График!BP74,IF(График!BP74&gt;'Ночные Часы'!$B$2,График!BP74-'Ночные Часы'!$B$2,0))</f>
        <v>0</v>
      </c>
      <c r="BD73" s="493">
        <f>IF(ISTEXT(График!BS74),График!BS74,IF(График!BS74&gt;'Ночные Часы'!$B$2,График!BS74-'Ночные Часы'!$B$2,0))</f>
        <v>0</v>
      </c>
      <c r="BE73" s="493" t="str">
        <f>IF(ISTEXT(График!BV74),График!BV74,IF(График!BV74&gt;'Ночные Часы'!$B$2,График!BV74-'Ночные Часы'!$B$2,0))</f>
        <v>В</v>
      </c>
      <c r="BF73" s="493" t="str">
        <f>IF(ISTEXT(График!BY74),График!BY74,IF(График!BY74&gt;'Ночные Часы'!$B$2,График!BY74-'Ночные Часы'!$B$2,0))</f>
        <v>В</v>
      </c>
      <c r="BG73" s="493" t="str">
        <f>IF(ISTEXT(График!CB74),График!CB74,IF(График!CB74&gt;'Ночные Часы'!$B$2,График!CB74-'Ночные Часы'!$B$2,0))</f>
        <v>В</v>
      </c>
      <c r="BH73" s="493">
        <f>IF(ISTEXT(График!CE74),График!CE74,IF(График!CE74&gt;'Ночные Часы'!$B$2,График!CE74-'Ночные Часы'!$B$2,0))</f>
        <v>0</v>
      </c>
      <c r="BI73" s="493">
        <f>IF(ISTEXT(График!CH74),График!CH74,IF(График!CH74&gt;'Ночные Часы'!$B$2,График!CH74-'Ночные Часы'!$B$2,0))</f>
        <v>0</v>
      </c>
      <c r="BJ73" s="493">
        <f>IF(ISTEXT(График!CK74),График!CK74,IF(График!CK74&gt;'Ночные Часы'!$B$2,График!CK74-'Ночные Часы'!$B$2,0))</f>
        <v>0</v>
      </c>
      <c r="BK73" s="493">
        <f>IF(ISTEXT(График!CN74),График!CN74,IF(График!CN74&gt;'Ночные Часы'!$B$2,График!CN74-'Ночные Часы'!$B$2,0))</f>
        <v>0</v>
      </c>
      <c r="BL73" s="493" t="str">
        <f>IF(ISTEXT(График!CQ74),График!CQ74,IF(График!CQ74&gt;'Ночные Часы'!$B$2,График!CQ74-'Ночные Часы'!$B$2,0))</f>
        <v>В</v>
      </c>
      <c r="BM73" s="493">
        <f>IF(ISTEXT(График!CT74),График!CT74,IF(График!CT74&gt;'Ночные Часы'!$B$2,График!CT74-'Ночные Часы'!$B$2,0))</f>
        <v>0</v>
      </c>
    </row>
    <row r="74" spans="1:65" x14ac:dyDescent="0.25">
      <c r="A74" s="8">
        <f>VLOOKUP(B74,'Список КК'!$M$2:$N$377,2,TRUE)</f>
        <v>31785</v>
      </c>
      <c r="B74" s="9" t="str">
        <f>График!C75</f>
        <v>Смирнова Елена Сергеевна</v>
      </c>
      <c r="C74" s="493">
        <f t="shared" si="37"/>
        <v>0</v>
      </c>
      <c r="D74" s="493">
        <f t="shared" si="38"/>
        <v>0</v>
      </c>
      <c r="E74" s="493">
        <f t="shared" si="39"/>
        <v>0</v>
      </c>
      <c r="F74" s="493">
        <f t="shared" si="40"/>
        <v>0</v>
      </c>
      <c r="G74" s="493">
        <f t="shared" si="41"/>
        <v>0</v>
      </c>
      <c r="H74" s="493">
        <f t="shared" si="42"/>
        <v>0</v>
      </c>
      <c r="I74" s="493">
        <f t="shared" si="43"/>
        <v>0</v>
      </c>
      <c r="J74" s="493">
        <f t="shared" si="44"/>
        <v>0</v>
      </c>
      <c r="K74" s="493">
        <f t="shared" si="45"/>
        <v>0</v>
      </c>
      <c r="L74" s="493">
        <f t="shared" si="46"/>
        <v>8.3333333333333329E-2</v>
      </c>
      <c r="M74" s="493">
        <f t="shared" si="47"/>
        <v>0.125</v>
      </c>
      <c r="N74" s="493">
        <f t="shared" si="48"/>
        <v>0.125</v>
      </c>
      <c r="O74" s="493">
        <f t="shared" si="49"/>
        <v>0.125</v>
      </c>
      <c r="P74" s="493">
        <f t="shared" si="50"/>
        <v>0</v>
      </c>
      <c r="Q74" s="493">
        <f t="shared" si="51"/>
        <v>0</v>
      </c>
      <c r="R74" s="493">
        <f t="shared" si="52"/>
        <v>0</v>
      </c>
      <c r="S74" s="493">
        <f t="shared" si="53"/>
        <v>0</v>
      </c>
      <c r="T74" s="493">
        <f t="shared" si="54"/>
        <v>0</v>
      </c>
      <c r="U74" s="493">
        <f t="shared" si="55"/>
        <v>0</v>
      </c>
      <c r="V74" s="493">
        <f t="shared" si="56"/>
        <v>0</v>
      </c>
      <c r="W74" s="493">
        <f t="shared" si="57"/>
        <v>8.3333333333333329E-2</v>
      </c>
      <c r="X74" s="493">
        <f t="shared" si="58"/>
        <v>0</v>
      </c>
      <c r="Y74" s="493">
        <f t="shared" si="59"/>
        <v>0</v>
      </c>
      <c r="Z74" s="493">
        <f t="shared" si="60"/>
        <v>0</v>
      </c>
      <c r="AA74" s="493">
        <f t="shared" si="61"/>
        <v>0</v>
      </c>
      <c r="AB74" s="493">
        <f t="shared" si="62"/>
        <v>0.125</v>
      </c>
      <c r="AC74" s="493">
        <f t="shared" si="63"/>
        <v>0.125</v>
      </c>
      <c r="AD74" s="493">
        <f t="shared" si="64"/>
        <v>0</v>
      </c>
      <c r="AE74" s="493">
        <f t="shared" si="65"/>
        <v>0</v>
      </c>
      <c r="AF74" s="493">
        <f t="shared" si="66"/>
        <v>0</v>
      </c>
      <c r="AG74" s="493">
        <f t="shared" si="67"/>
        <v>0</v>
      </c>
      <c r="AH74" s="494">
        <f t="shared" si="68"/>
        <v>0.79166666666666663</v>
      </c>
      <c r="AI74" s="493">
        <f>IF(ISTEXT(График!H75),График!H75,IF(График!H75&gt;'Ночные Часы'!$B$2,График!H75-'Ночные Часы'!$B$2,0))</f>
        <v>0</v>
      </c>
      <c r="AJ74" s="493">
        <f>IF(ISTEXT(График!K75),График!K75,IF(График!K75&gt;'Ночные Часы'!$B$2,График!K75-'Ночные Часы'!$B$2,0))</f>
        <v>0</v>
      </c>
      <c r="AK74" s="493">
        <f>IF(ISTEXT(График!N75),График!N75,IF(График!N75&gt;'Ночные Часы'!$B$2,График!N75-'Ночные Часы'!$B$2,0))</f>
        <v>0</v>
      </c>
      <c r="AL74" s="493" t="str">
        <f>IF(ISTEXT(График!Q75),График!Q75,IF(График!Q75&gt;'Ночные Часы'!$B$2,График!Q75-'Ночные Часы'!$B$2,0))</f>
        <v>В</v>
      </c>
      <c r="AM74" s="493" t="str">
        <f>IF(ISTEXT(График!T75),График!T75,IF(График!T75&gt;'Ночные Часы'!$B$2,График!T75-'Ночные Часы'!$B$2,0))</f>
        <v>В</v>
      </c>
      <c r="AN74" s="493">
        <f>IF(ISTEXT(График!W75),График!W75,IF(График!W75&gt;'Ночные Часы'!$B$2,График!W75-'Ночные Часы'!$B$2,0))</f>
        <v>0</v>
      </c>
      <c r="AO74" s="493">
        <f>IF(ISTEXT(График!Z75),График!Z75,IF(График!Z75&gt;'Ночные Часы'!$B$2,График!Z75-'Ночные Часы'!$B$2,0))</f>
        <v>0</v>
      </c>
      <c r="AP74" s="493">
        <f>IF(ISTEXT(График!AC75),График!AC75,IF(График!AC75&gt;'Ночные Часы'!$B$2,График!AC75-'Ночные Часы'!$B$2,0))</f>
        <v>0</v>
      </c>
      <c r="AQ74" s="493" t="str">
        <f>IF(ISTEXT(График!AF75),График!AF75,IF(График!AF75&gt;'Ночные Часы'!$B$2,График!AF75-'Ночные Часы'!$B$2,0))</f>
        <v>В</v>
      </c>
      <c r="AR74" s="493">
        <f>IF(ISTEXT(График!AI75),График!AI75,IF(График!AI75&gt;'Ночные Часы'!$B$2,График!AI75-'Ночные Часы'!$B$2,0))</f>
        <v>8.333333333333337E-2</v>
      </c>
      <c r="AS74" s="493">
        <f>IF(ISTEXT(График!AL75),График!AL75,IF(График!AL75&gt;'Ночные Часы'!$B$2,График!AL75-'Ночные Часы'!$B$2,0))</f>
        <v>0.10416666666666663</v>
      </c>
      <c r="AT74" s="493">
        <f>IF(ISTEXT(График!AO75),График!AO75,IF(График!AO75&gt;'Ночные Часы'!$B$2,График!AO75-'Ночные Часы'!$B$2,0))</f>
        <v>0.10416666666666663</v>
      </c>
      <c r="AU74" s="493">
        <f>IF(ISTEXT(График!AR75),График!AR75,IF(График!AR75&gt;'Ночные Часы'!$B$2,График!AR75-'Ночные Часы'!$B$2,0))</f>
        <v>0.10416666666666663</v>
      </c>
      <c r="AV74" s="493" t="str">
        <f>IF(ISTEXT(График!AU75),График!AU75,IF(График!AU75&gt;'Ночные Часы'!$B$2,График!AU75-'Ночные Часы'!$B$2,0))</f>
        <v>В</v>
      </c>
      <c r="AW74" s="493" t="str">
        <f>IF(ISTEXT(График!AX75),График!AX75,IF(График!AX75&gt;'Ночные Часы'!$B$2,График!AX75-'Ночные Часы'!$B$2,0))</f>
        <v>В</v>
      </c>
      <c r="AX74" s="493">
        <f>IF(ISTEXT(График!BA75),График!BA75,IF(График!BA75&gt;'Ночные Часы'!$B$2,График!BA75-'Ночные Часы'!$B$2,0))</f>
        <v>0</v>
      </c>
      <c r="AY74" s="493">
        <f>IF(ISTEXT(График!BD75),График!BD75,IF(График!BD75&gt;'Ночные Часы'!$B$2,График!BD75-'Ночные Часы'!$B$2,0))</f>
        <v>0</v>
      </c>
      <c r="AZ74" s="493" t="str">
        <f>IF(ISTEXT(График!BG75),График!BG75,IF(График!BG75&gt;'Ночные Часы'!$B$2,График!BG75-'Ночные Часы'!$B$2,0))</f>
        <v>В</v>
      </c>
      <c r="BA74" s="493">
        <f>IF(ISTEXT(График!BJ75),График!BJ75,IF(График!BJ75&gt;'Ночные Часы'!$B$2,График!BJ75-'Ночные Часы'!$B$2,0))</f>
        <v>0</v>
      </c>
      <c r="BB74" s="493">
        <f>IF(ISTEXT(График!BM75),График!BM75,IF(График!BM75&gt;'Ночные Часы'!$B$2,График!BM75-'Ночные Часы'!$B$2,0))</f>
        <v>0</v>
      </c>
      <c r="BC74" s="493">
        <f>IF(ISTEXT(График!BP75),График!BP75,IF(График!BP75&gt;'Ночные Часы'!$B$2,График!BP75-'Ночные Часы'!$B$2,0))</f>
        <v>8.333333333333337E-2</v>
      </c>
      <c r="BD74" s="493" t="str">
        <f>IF(ISTEXT(График!BS75),График!BS75,IF(График!BS75&gt;'Ночные Часы'!$B$2,График!BS75-'Ночные Часы'!$B$2,0))</f>
        <v>В</v>
      </c>
      <c r="BE74" s="493" t="str">
        <f>IF(ISTEXT(График!BV75),График!BV75,IF(График!BV75&gt;'Ночные Часы'!$B$2,График!BV75-'Ночные Часы'!$B$2,0))</f>
        <v>В</v>
      </c>
      <c r="BF74" s="493">
        <f>IF(ISTEXT(График!BY75),График!BY75,IF(График!BY75&gt;'Ночные Часы'!$B$2,График!BY75-'Ночные Часы'!$B$2,0))</f>
        <v>0</v>
      </c>
      <c r="BG74" s="493">
        <f>IF(ISTEXT(График!CB75),График!CB75,IF(График!CB75&gt;'Ночные Часы'!$B$2,График!CB75-'Ночные Часы'!$B$2,0))</f>
        <v>0</v>
      </c>
      <c r="BH74" s="493">
        <f>IF(ISTEXT(График!CE75),График!CE75,IF(График!CE75&gt;'Ночные Часы'!$B$2,График!CE75-'Ночные Часы'!$B$2,0))</f>
        <v>0.10416666666666663</v>
      </c>
      <c r="BI74" s="493">
        <f>IF(ISTEXT(График!CH75),График!CH75,IF(График!CH75&gt;'Ночные Часы'!$B$2,График!CH75-'Ночные Часы'!$B$2,0))</f>
        <v>0.10416666666666663</v>
      </c>
      <c r="BJ74" s="493" t="str">
        <f>IF(ISTEXT(График!CK75),График!CK75,IF(График!CK75&gt;'Ночные Часы'!$B$2,График!CK75-'Ночные Часы'!$B$2,0))</f>
        <v>В</v>
      </c>
      <c r="BK74" s="493" t="str">
        <f>IF(ISTEXT(График!CN75),График!CN75,IF(График!CN75&gt;'Ночные Часы'!$B$2,График!CN75-'Ночные Часы'!$B$2,0))</f>
        <v>В</v>
      </c>
      <c r="BL74" s="493">
        <f>IF(ISTEXT(График!CQ75),График!CQ75,IF(График!CQ75&gt;'Ночные Часы'!$B$2,График!CQ75-'Ночные Часы'!$B$2,0))</f>
        <v>0</v>
      </c>
      <c r="BM74" s="493">
        <f>IF(ISTEXT(График!CT75),График!CT75,IF(График!CT75&gt;'Ночные Часы'!$B$2,График!CT75-'Ночные Часы'!$B$2,0))</f>
        <v>0</v>
      </c>
    </row>
    <row r="75" spans="1:65" x14ac:dyDescent="0.25">
      <c r="A75" s="8">
        <f>VLOOKUP(B75,'Список КК'!$M$2:$N$377,2,TRUE)</f>
        <v>30651</v>
      </c>
      <c r="B75" s="9" t="str">
        <f>График!C76</f>
        <v>Сулайманова Улукай Абдигапаровна</v>
      </c>
      <c r="C75" s="493">
        <f t="shared" si="37"/>
        <v>0</v>
      </c>
      <c r="D75" s="493">
        <f t="shared" si="38"/>
        <v>0</v>
      </c>
      <c r="E75" s="493">
        <f t="shared" si="39"/>
        <v>0</v>
      </c>
      <c r="F75" s="493">
        <f t="shared" si="40"/>
        <v>0</v>
      </c>
      <c r="G75" s="493">
        <f t="shared" si="41"/>
        <v>0</v>
      </c>
      <c r="H75" s="493">
        <f t="shared" si="42"/>
        <v>0</v>
      </c>
      <c r="I75" s="493">
        <f t="shared" si="43"/>
        <v>0</v>
      </c>
      <c r="J75" s="493">
        <f t="shared" si="44"/>
        <v>0</v>
      </c>
      <c r="K75" s="493">
        <f t="shared" si="45"/>
        <v>0.125</v>
      </c>
      <c r="L75" s="493">
        <f t="shared" si="46"/>
        <v>0</v>
      </c>
      <c r="M75" s="493">
        <f t="shared" si="47"/>
        <v>0</v>
      </c>
      <c r="N75" s="493">
        <f t="shared" si="48"/>
        <v>0</v>
      </c>
      <c r="O75" s="493">
        <f t="shared" si="49"/>
        <v>0</v>
      </c>
      <c r="P75" s="493">
        <f t="shared" si="50"/>
        <v>0</v>
      </c>
      <c r="Q75" s="493">
        <f t="shared" si="51"/>
        <v>0</v>
      </c>
      <c r="R75" s="493">
        <f t="shared" si="52"/>
        <v>0</v>
      </c>
      <c r="S75" s="493">
        <f t="shared" si="53"/>
        <v>0</v>
      </c>
      <c r="T75" s="493">
        <f t="shared" si="54"/>
        <v>0</v>
      </c>
      <c r="U75" s="493">
        <f t="shared" si="55"/>
        <v>0</v>
      </c>
      <c r="V75" s="493">
        <f t="shared" si="56"/>
        <v>8.3333333333333329E-2</v>
      </c>
      <c r="W75" s="493">
        <f t="shared" si="57"/>
        <v>0</v>
      </c>
      <c r="X75" s="493">
        <f t="shared" si="58"/>
        <v>0</v>
      </c>
      <c r="Y75" s="493">
        <f t="shared" si="59"/>
        <v>0</v>
      </c>
      <c r="Z75" s="493">
        <f t="shared" si="60"/>
        <v>0</v>
      </c>
      <c r="AA75" s="493">
        <f t="shared" si="61"/>
        <v>0</v>
      </c>
      <c r="AB75" s="493">
        <f t="shared" si="62"/>
        <v>0</v>
      </c>
      <c r="AC75" s="493">
        <f t="shared" si="63"/>
        <v>0</v>
      </c>
      <c r="AD75" s="493">
        <f t="shared" si="64"/>
        <v>0</v>
      </c>
      <c r="AE75" s="493">
        <f t="shared" si="65"/>
        <v>0</v>
      </c>
      <c r="AF75" s="493">
        <f t="shared" si="66"/>
        <v>0</v>
      </c>
      <c r="AG75" s="493">
        <f t="shared" si="67"/>
        <v>0</v>
      </c>
      <c r="AH75" s="494">
        <f t="shared" si="68"/>
        <v>0.20833333333333331</v>
      </c>
      <c r="AI75" s="493">
        <f>IF(ISTEXT(График!H76),График!H76,IF(График!H76&gt;'Ночные Часы'!$B$2,График!H76-'Ночные Часы'!$B$2,0))</f>
        <v>0</v>
      </c>
      <c r="AJ75" s="493" t="str">
        <f>IF(ISTEXT(График!K76),График!K76,IF(График!K76&gt;'Ночные Часы'!$B$2,График!K76-'Ночные Часы'!$B$2,0))</f>
        <v>В</v>
      </c>
      <c r="AK75" s="493" t="str">
        <f>IF(ISTEXT(График!N76),График!N76,IF(График!N76&gt;'Ночные Часы'!$B$2,График!N76-'Ночные Часы'!$B$2,0))</f>
        <v>В</v>
      </c>
      <c r="AL75" s="493" t="str">
        <f>IF(ISTEXT(График!Q76),График!Q76,IF(График!Q76&gt;'Ночные Часы'!$B$2,График!Q76-'Ночные Часы'!$B$2,0))</f>
        <v>В</v>
      </c>
      <c r="AM75" s="493">
        <f>IF(ISTEXT(График!T76),График!T76,IF(График!T76&gt;'Ночные Часы'!$B$2,График!T76-'Ночные Часы'!$B$2,0))</f>
        <v>0</v>
      </c>
      <c r="AN75" s="493">
        <f>IF(ISTEXT(График!W76),График!W76,IF(График!W76&gt;'Ночные Часы'!$B$2,График!W76-'Ночные Часы'!$B$2,0))</f>
        <v>0</v>
      </c>
      <c r="AO75" s="493" t="str">
        <f>IF(ISTEXT(График!Z76),График!Z76,IF(График!Z76&gt;'Ночные Часы'!$B$2,График!Z76-'Ночные Часы'!$B$2,0))</f>
        <v>В</v>
      </c>
      <c r="AP75" s="493">
        <f>IF(ISTEXT(График!AC76),График!AC76,IF(График!AC76&gt;'Ночные Часы'!$B$2,График!AC76-'Ночные Часы'!$B$2,0))</f>
        <v>0</v>
      </c>
      <c r="AQ75" s="493">
        <f>IF(ISTEXT(График!AF76),График!AF76,IF(График!AF76&gt;'Ночные Часы'!$B$2,График!AF76-'Ночные Часы'!$B$2,0))</f>
        <v>0.12500000000000011</v>
      </c>
      <c r="AR75" s="493" t="str">
        <f>IF(ISTEXT(График!AI76),График!AI76,IF(График!AI76&gt;'Ночные Часы'!$B$2,График!AI76-'Ночные Часы'!$B$2,0))</f>
        <v>В</v>
      </c>
      <c r="AS75" s="493" t="str">
        <f>IF(ISTEXT(График!AL76),График!AL76,IF(График!AL76&gt;'Ночные Часы'!$B$2,График!AL76-'Ночные Часы'!$B$2,0))</f>
        <v>В</v>
      </c>
      <c r="AT75" s="493">
        <f>IF(ISTEXT(График!AO76),График!AO76,IF(График!AO76&gt;'Ночные Часы'!$B$2,График!AO76-'Ночные Часы'!$B$2,0))</f>
        <v>0</v>
      </c>
      <c r="AU75" s="493">
        <f>IF(ISTEXT(График!AR76),График!AR76,IF(График!AR76&gt;'Ночные Часы'!$B$2,График!AR76-'Ночные Часы'!$B$2,0))</f>
        <v>0</v>
      </c>
      <c r="AV75" s="493">
        <f>IF(ISTEXT(График!AU76),График!AU76,IF(График!AU76&gt;'Ночные Часы'!$B$2,График!AU76-'Ночные Часы'!$B$2,0))</f>
        <v>0</v>
      </c>
      <c r="AW75" s="493" t="str">
        <f>IF(ISTEXT(График!AX76),График!AX76,IF(График!AX76&gt;'Ночные Часы'!$B$2,График!AX76-'Ночные Часы'!$B$2,0))</f>
        <v>В</v>
      </c>
      <c r="AX75" s="493">
        <f>IF(ISTEXT(График!BA76),График!BA76,IF(График!BA76&gt;'Ночные Часы'!$B$2,График!BA76-'Ночные Часы'!$B$2,0))</f>
        <v>0</v>
      </c>
      <c r="AY75" s="493">
        <f>IF(ISTEXT(График!BD76),График!BD76,IF(График!BD76&gt;'Ночные Часы'!$B$2,График!BD76-'Ночные Часы'!$B$2,0))</f>
        <v>0</v>
      </c>
      <c r="AZ75" s="493">
        <f>IF(ISTEXT(График!BG76),График!BG76,IF(График!BG76&gt;'Ночные Часы'!$B$2,График!BG76-'Ночные Часы'!$B$2,0))</f>
        <v>0</v>
      </c>
      <c r="BA75" s="493" t="str">
        <f>IF(ISTEXT(График!BJ76),График!BJ76,IF(График!BJ76&gt;'Ночные Часы'!$B$2,График!BJ76-'Ночные Часы'!$B$2,0))</f>
        <v>В</v>
      </c>
      <c r="BB75" s="493">
        <f>IF(ISTEXT(График!BM76),График!BM76,IF(График!BM76&gt;'Ночные Часы'!$B$2,График!BM76-'Ночные Часы'!$B$2,0))</f>
        <v>8.333333333333337E-2</v>
      </c>
      <c r="BC75" s="493" t="str">
        <f>IF(ISTEXT(График!BP76),График!BP76,IF(График!BP76&gt;'Ночные Часы'!$B$2,График!BP76-'Ночные Часы'!$B$2,0))</f>
        <v>В</v>
      </c>
      <c r="BD75" s="493" t="str">
        <f>IF(ISTEXT(График!BS76),График!BS76,IF(График!BS76&gt;'Ночные Часы'!$B$2,График!BS76-'Ночные Часы'!$B$2,0))</f>
        <v>В</v>
      </c>
      <c r="BE75" s="493" t="str">
        <f>IF(ISTEXT(График!BV76),График!BV76,IF(График!BV76&gt;'Ночные Часы'!$B$2,График!BV76-'Ночные Часы'!$B$2,0))</f>
        <v>В</v>
      </c>
      <c r="BF75" s="493">
        <f>IF(ISTEXT(График!BY76),График!BY76,IF(График!BY76&gt;'Ночные Часы'!$B$2,График!BY76-'Ночные Часы'!$B$2,0))</f>
        <v>0</v>
      </c>
      <c r="BG75" s="493">
        <f>IF(ISTEXT(График!CB76),График!CB76,IF(График!CB76&gt;'Ночные Часы'!$B$2,График!CB76-'Ночные Часы'!$B$2,0))</f>
        <v>0</v>
      </c>
      <c r="BH75" s="493">
        <f>IF(ISTEXT(График!CE76),График!CE76,IF(График!CE76&gt;'Ночные Часы'!$B$2,График!CE76-'Ночные Часы'!$B$2,0))</f>
        <v>0</v>
      </c>
      <c r="BI75" s="493" t="str">
        <f>IF(ISTEXT(График!CH76),График!CH76,IF(График!CH76&gt;'Ночные Часы'!$B$2,График!CH76-'Ночные Часы'!$B$2,0))</f>
        <v>В</v>
      </c>
      <c r="BJ75" s="493">
        <f>IF(ISTEXT(График!CK76),График!CK76,IF(График!CK76&gt;'Ночные Часы'!$B$2,График!CK76-'Ночные Часы'!$B$2,0))</f>
        <v>0</v>
      </c>
      <c r="BK75" s="493">
        <f>IF(ISTEXT(График!CN76),График!CN76,IF(График!CN76&gt;'Ночные Часы'!$B$2,График!CN76-'Ночные Часы'!$B$2,0))</f>
        <v>0</v>
      </c>
      <c r="BL75" s="493">
        <f>IF(ISTEXT(График!CQ76),График!CQ76,IF(График!CQ76&gt;'Ночные Часы'!$B$2,График!CQ76-'Ночные Часы'!$B$2,0))</f>
        <v>0</v>
      </c>
      <c r="BM75" s="493">
        <f>IF(ISTEXT(График!CT76),График!CT76,IF(График!CT76&gt;'Ночные Часы'!$B$2,График!CT76-'Ночные Часы'!$B$2,0))</f>
        <v>0</v>
      </c>
    </row>
    <row r="76" spans="1:65" x14ac:dyDescent="0.25">
      <c r="A76" s="8">
        <f>VLOOKUP(B76,'Список КК'!$M$2:$N$377,2,TRUE)</f>
        <v>40286</v>
      </c>
      <c r="B76" s="9" t="str">
        <f>График!C77</f>
        <v>Тажудинова Нурият Ахмедовна</v>
      </c>
      <c r="C76" s="493">
        <f t="shared" si="37"/>
        <v>0</v>
      </c>
      <c r="D76" s="493">
        <f t="shared" si="38"/>
        <v>0</v>
      </c>
      <c r="E76" s="493">
        <f t="shared" si="39"/>
        <v>0</v>
      </c>
      <c r="F76" s="493">
        <f t="shared" si="40"/>
        <v>0.125</v>
      </c>
      <c r="G76" s="493">
        <f t="shared" si="41"/>
        <v>0.125</v>
      </c>
      <c r="H76" s="493">
        <f t="shared" si="42"/>
        <v>0</v>
      </c>
      <c r="I76" s="493">
        <f t="shared" si="43"/>
        <v>0</v>
      </c>
      <c r="J76" s="493">
        <f t="shared" si="44"/>
        <v>0</v>
      </c>
      <c r="K76" s="493">
        <f t="shared" si="45"/>
        <v>0</v>
      </c>
      <c r="L76" s="493">
        <f t="shared" si="46"/>
        <v>0.125</v>
      </c>
      <c r="M76" s="493">
        <f t="shared" si="47"/>
        <v>0.125</v>
      </c>
      <c r="N76" s="493">
        <f t="shared" si="48"/>
        <v>0</v>
      </c>
      <c r="O76" s="493">
        <f t="shared" si="49"/>
        <v>0</v>
      </c>
      <c r="P76" s="493">
        <f t="shared" si="50"/>
        <v>0</v>
      </c>
      <c r="Q76" s="493">
        <f t="shared" si="51"/>
        <v>0</v>
      </c>
      <c r="R76" s="493">
        <f t="shared" si="52"/>
        <v>0</v>
      </c>
      <c r="S76" s="493">
        <f t="shared" si="53"/>
        <v>0.125</v>
      </c>
      <c r="T76" s="493">
        <f t="shared" si="54"/>
        <v>0</v>
      </c>
      <c r="U76" s="493">
        <f t="shared" si="55"/>
        <v>0</v>
      </c>
      <c r="V76" s="493">
        <f t="shared" si="56"/>
        <v>0</v>
      </c>
      <c r="W76" s="493">
        <f t="shared" si="57"/>
        <v>0.125</v>
      </c>
      <c r="X76" s="493">
        <f t="shared" si="58"/>
        <v>0.125</v>
      </c>
      <c r="Y76" s="493">
        <f t="shared" si="59"/>
        <v>0.125</v>
      </c>
      <c r="Z76" s="493">
        <f t="shared" si="60"/>
        <v>0</v>
      </c>
      <c r="AA76" s="493">
        <f t="shared" si="61"/>
        <v>0</v>
      </c>
      <c r="AB76" s="493">
        <f t="shared" si="62"/>
        <v>0</v>
      </c>
      <c r="AC76" s="493">
        <f t="shared" si="63"/>
        <v>0</v>
      </c>
      <c r="AD76" s="493">
        <f t="shared" si="64"/>
        <v>8.3333333333333329E-2</v>
      </c>
      <c r="AE76" s="493">
        <f t="shared" si="65"/>
        <v>0.125</v>
      </c>
      <c r="AF76" s="493">
        <f t="shared" si="66"/>
        <v>0</v>
      </c>
      <c r="AG76" s="493">
        <f t="shared" si="67"/>
        <v>0</v>
      </c>
      <c r="AH76" s="494">
        <f t="shared" si="68"/>
        <v>1.2083333333333333</v>
      </c>
      <c r="AI76" s="493">
        <f>IF(ISTEXT(График!H77),График!H77,IF(График!H77&gt;'Ночные Часы'!$B$2,График!H77-'Ночные Часы'!$B$2,0))</f>
        <v>0</v>
      </c>
      <c r="AJ76" s="493">
        <f>IF(ISTEXT(График!K77),График!K77,IF(График!K77&gt;'Ночные Часы'!$B$2,График!K77-'Ночные Часы'!$B$2,0))</f>
        <v>0</v>
      </c>
      <c r="AK76" s="493">
        <f>IF(ISTEXT(График!N77),График!N77,IF(График!N77&gt;'Ночные Часы'!$B$2,График!N77-'Ночные Часы'!$B$2,0))</f>
        <v>0</v>
      </c>
      <c r="AL76" s="493">
        <f>IF(ISTEXT(График!Q77),График!Q77,IF(График!Q77&gt;'Ночные Часы'!$B$2,График!Q77-'Ночные Часы'!$B$2,0))</f>
        <v>0.10416666666666663</v>
      </c>
      <c r="AM76" s="493">
        <f>IF(ISTEXT(График!T77),График!T77,IF(График!T77&gt;'Ночные Часы'!$B$2,График!T77-'Ночные Часы'!$B$2,0))</f>
        <v>0.10416666666666663</v>
      </c>
      <c r="AN76" s="493" t="str">
        <f>IF(ISTEXT(График!W77),График!W77,IF(График!W77&gt;'Ночные Часы'!$B$2,График!W77-'Ночные Часы'!$B$2,0))</f>
        <v>В</v>
      </c>
      <c r="AO76" s="493" t="str">
        <f>IF(ISTEXT(График!Z77),График!Z77,IF(График!Z77&gt;'Ночные Часы'!$B$2,График!Z77-'Ночные Часы'!$B$2,0))</f>
        <v>В</v>
      </c>
      <c r="AP76" s="493">
        <f>IF(ISTEXT(График!AC77),График!AC77,IF(График!AC77&gt;'Ночные Часы'!$B$2,График!AC77-'Ночные Часы'!$B$2,0))</f>
        <v>0</v>
      </c>
      <c r="AQ76" s="493">
        <f>IF(ISTEXT(График!AF77),График!AF77,IF(График!AF77&gt;'Ночные Часы'!$B$2,График!AF77-'Ночные Часы'!$B$2,0))</f>
        <v>0</v>
      </c>
      <c r="AR76" s="493">
        <f>IF(ISTEXT(График!AI77),График!AI77,IF(График!AI77&gt;'Ночные Часы'!$B$2,График!AI77-'Ночные Часы'!$B$2,0))</f>
        <v>0.10416666666666663</v>
      </c>
      <c r="AS76" s="493">
        <f>IF(ISTEXT(График!AL77),График!AL77,IF(График!AL77&gt;'Ночные Часы'!$B$2,График!AL77-'Ночные Часы'!$B$2,0))</f>
        <v>0.10416666666666663</v>
      </c>
      <c r="AT76" s="493" t="str">
        <f>IF(ISTEXT(График!AO77),График!AO77,IF(График!AO77&gt;'Ночные Часы'!$B$2,График!AO77-'Ночные Часы'!$B$2,0))</f>
        <v>В</v>
      </c>
      <c r="AU76" s="493" t="str">
        <f>IF(ISTEXT(График!AR77),График!AR77,IF(График!AR77&gt;'Ночные Часы'!$B$2,График!AR77-'Ночные Часы'!$B$2,0))</f>
        <v>В</v>
      </c>
      <c r="AV76" s="493">
        <f>IF(ISTEXT(График!AU77),График!AU77,IF(График!AU77&gt;'Ночные Часы'!$B$2,График!AU77-'Ночные Часы'!$B$2,0))</f>
        <v>0</v>
      </c>
      <c r="AW76" s="493">
        <f>IF(ISTEXT(График!AX77),График!AX77,IF(График!AX77&gt;'Ночные Часы'!$B$2,График!AX77-'Ночные Часы'!$B$2,0))</f>
        <v>0</v>
      </c>
      <c r="AX76" s="493">
        <f>IF(ISTEXT(График!BA77),График!BA77,IF(График!BA77&gt;'Ночные Часы'!$B$2,График!BA77-'Ночные Часы'!$B$2,0))</f>
        <v>0</v>
      </c>
      <c r="AY76" s="493">
        <f>IF(ISTEXT(График!BD77),График!BD77,IF(График!BD77&gt;'Ночные Часы'!$B$2,График!BD77-'Ночные Часы'!$B$2,0))</f>
        <v>0.10416666666666663</v>
      </c>
      <c r="AZ76" s="493" t="str">
        <f>IF(ISTEXT(График!BG77),График!BG77,IF(График!BG77&gt;'Ночные Часы'!$B$2,График!BG77-'Ночные Часы'!$B$2,0))</f>
        <v>В</v>
      </c>
      <c r="BA76" s="493" t="str">
        <f>IF(ISTEXT(График!BJ77),График!BJ77,IF(График!BJ77&gt;'Ночные Часы'!$B$2,График!BJ77-'Ночные Часы'!$B$2,0))</f>
        <v>В</v>
      </c>
      <c r="BB76" s="493">
        <f>IF(ISTEXT(График!BM77),График!BM77,IF(График!BM77&gt;'Ночные Часы'!$B$2,График!BM77-'Ночные Часы'!$B$2,0))</f>
        <v>0</v>
      </c>
      <c r="BC76" s="493">
        <f>IF(ISTEXT(График!BP77),График!BP77,IF(График!BP77&gt;'Ночные Часы'!$B$2,График!BP77-'Ночные Часы'!$B$2,0))</f>
        <v>0.10416666666666663</v>
      </c>
      <c r="BD76" s="493">
        <f>IF(ISTEXT(График!BS77),График!BS77,IF(График!BS77&gt;'Ночные Часы'!$B$2,График!BS77-'Ночные Часы'!$B$2,0))</f>
        <v>0.10416666666666663</v>
      </c>
      <c r="BE76" s="493">
        <f>IF(ISTEXT(График!BV77),График!BV77,IF(График!BV77&gt;'Ночные Часы'!$B$2,График!BV77-'Ночные Часы'!$B$2,0))</f>
        <v>0.10416666666666663</v>
      </c>
      <c r="BF76" s="493" t="str">
        <f>IF(ISTEXT(График!BY77),График!BY77,IF(График!BY77&gt;'Ночные Часы'!$B$2,График!BY77-'Ночные Часы'!$B$2,0))</f>
        <v>В</v>
      </c>
      <c r="BG76" s="493" t="str">
        <f>IF(ISTEXT(График!CB77),График!CB77,IF(График!CB77&gt;'Ночные Часы'!$B$2,График!CB77-'Ночные Часы'!$B$2,0))</f>
        <v>В</v>
      </c>
      <c r="BH76" s="493">
        <f>IF(ISTEXT(График!CE77),График!CE77,IF(График!CE77&gt;'Ночные Часы'!$B$2,График!CE77-'Ночные Часы'!$B$2,0))</f>
        <v>0</v>
      </c>
      <c r="BI76" s="493">
        <f>IF(ISTEXT(График!CH77),График!CH77,IF(График!CH77&gt;'Ночные Часы'!$B$2,График!CH77-'Ночные Часы'!$B$2,0))</f>
        <v>0</v>
      </c>
      <c r="BJ76" s="493">
        <f>IF(ISTEXT(График!CK77),График!CK77,IF(График!CK77&gt;'Ночные Часы'!$B$2,График!CK77-'Ночные Часы'!$B$2,0))</f>
        <v>8.333333333333337E-2</v>
      </c>
      <c r="BK76" s="493">
        <f>IF(ISTEXT(График!CN77),График!CN77,IF(График!CN77&gt;'Ночные Часы'!$B$2,График!CN77-'Ночные Часы'!$B$2,0))</f>
        <v>0.10416666666666663</v>
      </c>
      <c r="BL76" s="493" t="str">
        <f>IF(ISTEXT(График!CQ77),График!CQ77,IF(График!CQ77&gt;'Ночные Часы'!$B$2,График!CQ77-'Ночные Часы'!$B$2,0))</f>
        <v>В</v>
      </c>
      <c r="BM76" s="493">
        <f>IF(ISTEXT(График!CT77),График!CT77,IF(График!CT77&gt;'Ночные Часы'!$B$2,График!CT77-'Ночные Часы'!$B$2,0))</f>
        <v>0</v>
      </c>
    </row>
    <row r="77" spans="1:65" x14ac:dyDescent="0.25">
      <c r="A77" s="8">
        <f>VLOOKUP(B77,'Список КК'!$M$2:$N$377,2,TRUE)</f>
        <v>41950</v>
      </c>
      <c r="B77" s="9" t="str">
        <f>График!C78</f>
        <v>Такташева Алия Хамидовна</v>
      </c>
      <c r="C77" s="493">
        <f t="shared" si="37"/>
        <v>0</v>
      </c>
      <c r="D77" s="493">
        <f t="shared" si="38"/>
        <v>0</v>
      </c>
      <c r="E77" s="493">
        <f t="shared" si="39"/>
        <v>8.3333333333333329E-2</v>
      </c>
      <c r="F77" s="493">
        <f t="shared" si="40"/>
        <v>8.3333333333333329E-2</v>
      </c>
      <c r="G77" s="493">
        <f t="shared" si="41"/>
        <v>0</v>
      </c>
      <c r="H77" s="493">
        <f t="shared" si="42"/>
        <v>0</v>
      </c>
      <c r="I77" s="493">
        <f t="shared" si="43"/>
        <v>0</v>
      </c>
      <c r="J77" s="493">
        <f t="shared" si="44"/>
        <v>0</v>
      </c>
      <c r="K77" s="493">
        <f t="shared" si="45"/>
        <v>8.3333333333333329E-2</v>
      </c>
      <c r="L77" s="493">
        <f t="shared" si="46"/>
        <v>8.3333333333333329E-2</v>
      </c>
      <c r="M77" s="493">
        <f t="shared" si="47"/>
        <v>8.3333333333333329E-2</v>
      </c>
      <c r="N77" s="493">
        <f t="shared" si="48"/>
        <v>0</v>
      </c>
      <c r="O77" s="493">
        <f t="shared" si="49"/>
        <v>0</v>
      </c>
      <c r="P77" s="493">
        <f t="shared" si="50"/>
        <v>0</v>
      </c>
      <c r="Q77" s="493">
        <f t="shared" si="51"/>
        <v>0</v>
      </c>
      <c r="R77" s="493">
        <f t="shared" si="52"/>
        <v>0</v>
      </c>
      <c r="S77" s="493">
        <f t="shared" si="53"/>
        <v>0</v>
      </c>
      <c r="T77" s="493">
        <f t="shared" si="54"/>
        <v>8.3333333333333329E-2</v>
      </c>
      <c r="U77" s="493">
        <f t="shared" si="55"/>
        <v>8.3333333333333329E-2</v>
      </c>
      <c r="V77" s="493">
        <f t="shared" si="56"/>
        <v>8.3333333333333329E-2</v>
      </c>
      <c r="W77" s="493">
        <f t="shared" si="57"/>
        <v>0</v>
      </c>
      <c r="X77" s="493">
        <f t="shared" si="58"/>
        <v>0</v>
      </c>
      <c r="Y77" s="493">
        <f t="shared" si="59"/>
        <v>0</v>
      </c>
      <c r="Z77" s="493">
        <f t="shared" si="60"/>
        <v>8.3333333333333329E-2</v>
      </c>
      <c r="AA77" s="493">
        <f t="shared" si="61"/>
        <v>8.3333333333333329E-2</v>
      </c>
      <c r="AB77" s="493">
        <f t="shared" si="62"/>
        <v>8.3333333333333329E-2</v>
      </c>
      <c r="AC77" s="493">
        <f t="shared" si="63"/>
        <v>0</v>
      </c>
      <c r="AD77" s="493">
        <f t="shared" si="64"/>
        <v>0</v>
      </c>
      <c r="AE77" s="493">
        <f t="shared" si="65"/>
        <v>0</v>
      </c>
      <c r="AF77" s="493">
        <f t="shared" si="66"/>
        <v>8.3333333333333329E-2</v>
      </c>
      <c r="AG77" s="493">
        <f t="shared" si="67"/>
        <v>0</v>
      </c>
      <c r="AH77" s="494">
        <f t="shared" si="68"/>
        <v>1</v>
      </c>
      <c r="AI77" s="493" t="str">
        <f>IF(ISTEXT(График!H78),График!H78,IF(График!H78&gt;'Ночные Часы'!$B$2,График!H78-'Ночные Часы'!$B$2,0))</f>
        <v>В</v>
      </c>
      <c r="AJ77" s="493" t="str">
        <f>IF(ISTEXT(График!K78),График!K78,IF(График!K78&gt;'Ночные Часы'!$B$2,График!K78-'Ночные Часы'!$B$2,0))</f>
        <v>В</v>
      </c>
      <c r="AK77" s="493">
        <f>IF(ISTEXT(График!N78),График!N78,IF(График!N78&gt;'Ночные Часы'!$B$2,График!N78-'Ночные Часы'!$B$2,0))</f>
        <v>8.333333333333337E-2</v>
      </c>
      <c r="AL77" s="493">
        <f>IF(ISTEXT(График!Q78),График!Q78,IF(График!Q78&gt;'Ночные Часы'!$B$2,График!Q78-'Ночные Часы'!$B$2,0))</f>
        <v>8.333333333333337E-2</v>
      </c>
      <c r="AM77" s="493" t="str">
        <f>IF(ISTEXT(График!T78),График!T78,IF(График!T78&gt;'Ночные Часы'!$B$2,График!T78-'Ночные Часы'!$B$2,0))</f>
        <v>В</v>
      </c>
      <c r="AN77" s="493" t="str">
        <f>IF(ISTEXT(График!W78),График!W78,IF(График!W78&gt;'Ночные Часы'!$B$2,График!W78-'Ночные Часы'!$B$2,0))</f>
        <v>В</v>
      </c>
      <c r="AO77" s="493">
        <f>IF(ISTEXT(График!Z78),График!Z78,IF(График!Z78&gt;'Ночные Часы'!$B$2,График!Z78-'Ночные Часы'!$B$2,0))</f>
        <v>0</v>
      </c>
      <c r="AP77" s="493" t="str">
        <f>IF(ISTEXT(График!AC78),График!AC78,IF(График!AC78&gt;'Ночные Часы'!$B$2,График!AC78-'Ночные Часы'!$B$2,0))</f>
        <v>В</v>
      </c>
      <c r="AQ77" s="493">
        <f>IF(ISTEXT(График!AF78),График!AF78,IF(График!AF78&gt;'Ночные Часы'!$B$2,График!AF78-'Ночные Часы'!$B$2,0))</f>
        <v>8.333333333333337E-2</v>
      </c>
      <c r="AR77" s="493">
        <f>IF(ISTEXT(График!AI78),График!AI78,IF(График!AI78&gt;'Ночные Часы'!$B$2,График!AI78-'Ночные Часы'!$B$2,0))</f>
        <v>8.333333333333337E-2</v>
      </c>
      <c r="AS77" s="493">
        <f>IF(ISTEXT(График!AL78),График!AL78,IF(График!AL78&gt;'Ночные Часы'!$B$2,График!AL78-'Ночные Часы'!$B$2,0))</f>
        <v>8.333333333333337E-2</v>
      </c>
      <c r="AT77" s="493" t="str">
        <f>IF(ISTEXT(График!AO78),График!AO78,IF(График!AO78&gt;'Ночные Часы'!$B$2,График!AO78-'Ночные Часы'!$B$2,0))</f>
        <v>В</v>
      </c>
      <c r="AU77" s="493" t="str">
        <f>IF(ISTEXT(График!AR78),График!AR78,IF(График!AR78&gt;'Ночные Часы'!$B$2,График!AR78-'Ночные Часы'!$B$2,0))</f>
        <v>В</v>
      </c>
      <c r="AV77" s="493">
        <f>IF(ISTEXT(График!AU78),График!AU78,IF(График!AU78&gt;'Ночные Часы'!$B$2,График!AU78-'Ночные Часы'!$B$2,0))</f>
        <v>0</v>
      </c>
      <c r="AW77" s="493">
        <f>IF(ISTEXT(График!AX78),График!AX78,IF(График!AX78&gt;'Ночные Часы'!$B$2,График!AX78-'Ночные Часы'!$B$2,0))</f>
        <v>0</v>
      </c>
      <c r="AX77" s="493" t="str">
        <f>IF(ISTEXT(График!BA78),График!BA78,IF(График!BA78&gt;'Ночные Часы'!$B$2,График!BA78-'Ночные Часы'!$B$2,0))</f>
        <v>В</v>
      </c>
      <c r="AY77" s="493" t="str">
        <f>IF(ISTEXT(График!BD78),График!BD78,IF(График!BD78&gt;'Ночные Часы'!$B$2,График!BD78-'Ночные Часы'!$B$2,0))</f>
        <v>В</v>
      </c>
      <c r="AZ77" s="493">
        <f>IF(ISTEXT(График!BG78),График!BG78,IF(График!BG78&gt;'Ночные Часы'!$B$2,График!BG78-'Ночные Часы'!$B$2,0))</f>
        <v>8.333333333333337E-2</v>
      </c>
      <c r="BA77" s="493">
        <f>IF(ISTEXT(График!BJ78),График!BJ78,IF(График!BJ78&gt;'Ночные Часы'!$B$2,График!BJ78-'Ночные Часы'!$B$2,0))</f>
        <v>8.333333333333337E-2</v>
      </c>
      <c r="BB77" s="493">
        <f>IF(ISTEXT(График!BM78),График!BM78,IF(График!BM78&gt;'Ночные Часы'!$B$2,График!BM78-'Ночные Часы'!$B$2,0))</f>
        <v>8.333333333333337E-2</v>
      </c>
      <c r="BC77" s="493">
        <f>IF(ISTEXT(График!BP78),График!BP78,IF(График!BP78&gt;'Ночные Часы'!$B$2,График!BP78-'Ночные Часы'!$B$2,0))</f>
        <v>0</v>
      </c>
      <c r="BD77" s="493">
        <f>IF(ISTEXT(График!BS78),График!BS78,IF(График!BS78&gt;'Ночные Часы'!$B$2,График!BS78-'Ночные Часы'!$B$2,0))</f>
        <v>0</v>
      </c>
      <c r="BE77" s="493" t="str">
        <f>IF(ISTEXT(График!BV78),График!BV78,IF(График!BV78&gt;'Ночные Часы'!$B$2,График!BV78-'Ночные Часы'!$B$2,0))</f>
        <v>В</v>
      </c>
      <c r="BF77" s="493">
        <f>IF(ISTEXT(График!BY78),График!BY78,IF(График!BY78&gt;'Ночные Часы'!$B$2,График!BY78-'Ночные Часы'!$B$2,0))</f>
        <v>8.333333333333337E-2</v>
      </c>
      <c r="BG77" s="493">
        <f>IF(ISTEXT(График!CB78),График!CB78,IF(График!CB78&gt;'Ночные Часы'!$B$2,График!CB78-'Ночные Часы'!$B$2,0))</f>
        <v>8.333333333333337E-2</v>
      </c>
      <c r="BH77" s="493">
        <f>IF(ISTEXT(График!CE78),График!CE78,IF(График!CE78&gt;'Ночные Часы'!$B$2,График!CE78-'Ночные Часы'!$B$2,0))</f>
        <v>8.333333333333337E-2</v>
      </c>
      <c r="BI77" s="493" t="str">
        <f>IF(ISTEXT(График!CH78),График!CH78,IF(График!CH78&gt;'Ночные Часы'!$B$2,График!CH78-'Ночные Часы'!$B$2,0))</f>
        <v>В</v>
      </c>
      <c r="BJ77" s="493" t="str">
        <f>IF(ISTEXT(График!CK78),График!CK78,IF(График!CK78&gt;'Ночные Часы'!$B$2,График!CK78-'Ночные Часы'!$B$2,0))</f>
        <v>В</v>
      </c>
      <c r="BK77" s="493">
        <f>IF(ISTEXT(График!CN78),График!CN78,IF(График!CN78&gt;'Ночные Часы'!$B$2,График!CN78-'Ночные Часы'!$B$2,0))</f>
        <v>0</v>
      </c>
      <c r="BL77" s="493">
        <f>IF(ISTEXT(График!CQ78),График!CQ78,IF(График!CQ78&gt;'Ночные Часы'!$B$2,График!CQ78-'Ночные Часы'!$B$2,0))</f>
        <v>8.333333333333337E-2</v>
      </c>
      <c r="BM77" s="493">
        <f>IF(ISTEXT(График!CT78),График!CT78,IF(График!CT78&gt;'Ночные Часы'!$B$2,График!CT78-'Ночные Часы'!$B$2,0))</f>
        <v>0</v>
      </c>
    </row>
    <row r="78" spans="1:65" x14ac:dyDescent="0.25">
      <c r="A78" s="8">
        <f>VLOOKUP(B78,'Список КК'!$M$2:$N$377,2,TRUE)</f>
        <v>27410</v>
      </c>
      <c r="B78" s="9" t="str">
        <f>График!C79</f>
        <v>Толобаева Айзада Нышановна</v>
      </c>
      <c r="C78" s="493">
        <f t="shared" si="37"/>
        <v>0</v>
      </c>
      <c r="D78" s="493">
        <f t="shared" si="38"/>
        <v>0</v>
      </c>
      <c r="E78" s="493">
        <f t="shared" si="39"/>
        <v>0</v>
      </c>
      <c r="F78" s="493">
        <f t="shared" si="40"/>
        <v>0</v>
      </c>
      <c r="G78" s="493">
        <f t="shared" si="41"/>
        <v>0</v>
      </c>
      <c r="H78" s="493">
        <f t="shared" si="42"/>
        <v>0</v>
      </c>
      <c r="I78" s="493">
        <f t="shared" si="43"/>
        <v>0</v>
      </c>
      <c r="J78" s="493">
        <f t="shared" si="44"/>
        <v>0</v>
      </c>
      <c r="K78" s="493">
        <f t="shared" si="45"/>
        <v>0</v>
      </c>
      <c r="L78" s="493">
        <f t="shared" si="46"/>
        <v>0</v>
      </c>
      <c r="M78" s="493">
        <f t="shared" si="47"/>
        <v>0.125</v>
      </c>
      <c r="N78" s="493">
        <f t="shared" si="48"/>
        <v>0.125</v>
      </c>
      <c r="O78" s="493">
        <f t="shared" si="49"/>
        <v>0</v>
      </c>
      <c r="P78" s="493">
        <f t="shared" si="50"/>
        <v>0</v>
      </c>
      <c r="Q78" s="493">
        <f t="shared" si="51"/>
        <v>0</v>
      </c>
      <c r="R78" s="493">
        <f t="shared" si="52"/>
        <v>0</v>
      </c>
      <c r="S78" s="493">
        <f t="shared" si="53"/>
        <v>0</v>
      </c>
      <c r="T78" s="493">
        <f t="shared" si="54"/>
        <v>0.125</v>
      </c>
      <c r="U78" s="493">
        <f t="shared" si="55"/>
        <v>0</v>
      </c>
      <c r="V78" s="493">
        <f t="shared" si="56"/>
        <v>0</v>
      </c>
      <c r="W78" s="493">
        <f t="shared" si="57"/>
        <v>0</v>
      </c>
      <c r="X78" s="493">
        <f t="shared" si="58"/>
        <v>0</v>
      </c>
      <c r="Y78" s="493">
        <f t="shared" si="59"/>
        <v>0</v>
      </c>
      <c r="Z78" s="493">
        <f t="shared" si="60"/>
        <v>8.3333333333333329E-2</v>
      </c>
      <c r="AA78" s="493">
        <f t="shared" si="61"/>
        <v>8.3333333333333329E-2</v>
      </c>
      <c r="AB78" s="493">
        <f t="shared" si="62"/>
        <v>0</v>
      </c>
      <c r="AC78" s="493">
        <f t="shared" si="63"/>
        <v>0</v>
      </c>
      <c r="AD78" s="493">
        <f t="shared" si="64"/>
        <v>0</v>
      </c>
      <c r="AE78" s="493">
        <f t="shared" si="65"/>
        <v>0</v>
      </c>
      <c r="AF78" s="493">
        <f t="shared" si="66"/>
        <v>0</v>
      </c>
      <c r="AG78" s="493">
        <f t="shared" si="67"/>
        <v>0</v>
      </c>
      <c r="AH78" s="494">
        <f t="shared" si="68"/>
        <v>0.54166666666666663</v>
      </c>
      <c r="AI78" s="493">
        <f>IF(ISTEXT(График!H79),График!H79,IF(График!H79&gt;'Ночные Часы'!$B$2,График!H79-'Ночные Часы'!$B$2,0))</f>
        <v>0</v>
      </c>
      <c r="AJ78" s="493" t="str">
        <f>IF(ISTEXT(График!K79),График!K79,IF(График!K79&gt;'Ночные Часы'!$B$2,График!K79-'Ночные Часы'!$B$2,0))</f>
        <v>В</v>
      </c>
      <c r="AK78" s="493" t="str">
        <f>IF(ISTEXT(График!N79),График!N79,IF(График!N79&gt;'Ночные Часы'!$B$2,График!N79-'Ночные Часы'!$B$2,0))</f>
        <v>В</v>
      </c>
      <c r="AL78" s="493">
        <f>IF(ISTEXT(График!Q79),График!Q79,IF(График!Q79&gt;'Ночные Часы'!$B$2,График!Q79-'Ночные Часы'!$B$2,0))</f>
        <v>0</v>
      </c>
      <c r="AM78" s="493">
        <f>IF(ISTEXT(График!T79),График!T79,IF(График!T79&gt;'Ночные Часы'!$B$2,График!T79-'Ночные Часы'!$B$2,0))</f>
        <v>0</v>
      </c>
      <c r="AN78" s="493">
        <f>IF(ISTEXT(График!W79),График!W79,IF(График!W79&gt;'Ночные Часы'!$B$2,График!W79-'Ночные Часы'!$B$2,0))</f>
        <v>0</v>
      </c>
      <c r="AO78" s="493">
        <f>IF(ISTEXT(График!Z79),График!Z79,IF(График!Z79&gt;'Ночные Часы'!$B$2,График!Z79-'Ночные Часы'!$B$2,0))</f>
        <v>0</v>
      </c>
      <c r="AP78" s="493" t="str">
        <f>IF(ISTEXT(График!AC79),График!AC79,IF(График!AC79&gt;'Ночные Часы'!$B$2,График!AC79-'Ночные Часы'!$B$2,0))</f>
        <v>В</v>
      </c>
      <c r="AQ78" s="493">
        <f>IF(ISTEXT(График!AF79),График!AF79,IF(График!AF79&gt;'Ночные Часы'!$B$2,График!AF79-'Ночные Часы'!$B$2,0))</f>
        <v>0</v>
      </c>
      <c r="AR78" s="493">
        <f>IF(ISTEXT(График!AI79),График!AI79,IF(График!AI79&gt;'Ночные Часы'!$B$2,График!AI79-'Ночные Часы'!$B$2,0))</f>
        <v>0</v>
      </c>
      <c r="AS78" s="493">
        <f>IF(ISTEXT(График!AL79),График!AL79,IF(График!AL79&gt;'Ночные Часы'!$B$2,График!AL79-'Ночные Часы'!$B$2,0))</f>
        <v>0.10416666666666663</v>
      </c>
      <c r="AT78" s="493">
        <f>IF(ISTEXT(График!AO79),График!AO79,IF(График!AO79&gt;'Ночные Часы'!$B$2,График!AO79-'Ночные Часы'!$B$2,0))</f>
        <v>0.10416666666666663</v>
      </c>
      <c r="AU78" s="493" t="str">
        <f>IF(ISTEXT(График!AR79),График!AR79,IF(График!AR79&gt;'Ночные Часы'!$B$2,График!AR79-'Ночные Часы'!$B$2,0))</f>
        <v>В</v>
      </c>
      <c r="AV78" s="493" t="str">
        <f>IF(ISTEXT(График!AU79),График!AU79,IF(График!AU79&gt;'Ночные Часы'!$B$2,График!AU79-'Ночные Часы'!$B$2,0))</f>
        <v>В</v>
      </c>
      <c r="AW78" s="493">
        <f>IF(ISTEXT(График!AX79),График!AX79,IF(График!AX79&gt;'Ночные Часы'!$B$2,График!AX79-'Ночные Часы'!$B$2,0))</f>
        <v>0</v>
      </c>
      <c r="AX78" s="493">
        <f>IF(ISTEXT(График!BA79),График!BA79,IF(График!BA79&gt;'Ночные Часы'!$B$2,График!BA79-'Ночные Часы'!$B$2,0))</f>
        <v>0</v>
      </c>
      <c r="AY78" s="493">
        <f>IF(ISTEXT(График!BD79),График!BD79,IF(График!BD79&gt;'Ночные Часы'!$B$2,График!BD79-'Ночные Часы'!$B$2,0))</f>
        <v>0</v>
      </c>
      <c r="AZ78" s="493">
        <f>IF(ISTEXT(График!BG79),График!BG79,IF(График!BG79&gt;'Ночные Часы'!$B$2,График!BG79-'Ночные Часы'!$B$2,0))</f>
        <v>0.10416666666666663</v>
      </c>
      <c r="BA78" s="493" t="str">
        <f>IF(ISTEXT(График!BJ79),График!BJ79,IF(График!BJ79&gt;'Ночные Часы'!$B$2,График!BJ79-'Ночные Часы'!$B$2,0))</f>
        <v>В</v>
      </c>
      <c r="BB78" s="493" t="str">
        <f>IF(ISTEXT(График!BM79),График!BM79,IF(График!BM79&gt;'Ночные Часы'!$B$2,График!BM79-'Ночные Часы'!$B$2,0))</f>
        <v>В</v>
      </c>
      <c r="BC78" s="493">
        <f>IF(ISTEXT(График!BP79),График!BP79,IF(График!BP79&gt;'Ночные Часы'!$B$2,График!BP79-'Ночные Часы'!$B$2,0))</f>
        <v>0</v>
      </c>
      <c r="BD78" s="493">
        <f>IF(ISTEXT(График!BS79),График!BS79,IF(График!BS79&gt;'Ночные Часы'!$B$2,График!BS79-'Ночные Часы'!$B$2,0))</f>
        <v>0</v>
      </c>
      <c r="BE78" s="493">
        <f>IF(ISTEXT(График!BV79),График!BV79,IF(График!BV79&gt;'Ночные Часы'!$B$2,График!BV79-'Ночные Часы'!$B$2,0))</f>
        <v>0</v>
      </c>
      <c r="BF78" s="493">
        <f>IF(ISTEXT(График!BY79),График!BY79,IF(График!BY79&gt;'Ночные Часы'!$B$2,График!BY79-'Ночные Часы'!$B$2,0))</f>
        <v>8.333333333333337E-2</v>
      </c>
      <c r="BG78" s="493">
        <f>IF(ISTEXT(График!CB79),График!CB79,IF(График!CB79&gt;'Ночные Часы'!$B$2,График!CB79-'Ночные Часы'!$B$2,0))</f>
        <v>8.333333333333337E-2</v>
      </c>
      <c r="BH78" s="493" t="str">
        <f>IF(ISTEXT(График!CE79),График!CE79,IF(График!CE79&gt;'Ночные Часы'!$B$2,График!CE79-'Ночные Часы'!$B$2,0))</f>
        <v>В</v>
      </c>
      <c r="BI78" s="493" t="str">
        <f>IF(ISTEXT(График!CH79),График!CH79,IF(График!CH79&gt;'Ночные Часы'!$B$2,График!CH79-'Ночные Часы'!$B$2,0))</f>
        <v>В</v>
      </c>
      <c r="BJ78" s="493">
        <f>IF(ISTEXT(График!CK79),График!CK79,IF(График!CK79&gt;'Ночные Часы'!$B$2,График!CK79-'Ночные Часы'!$B$2,0))</f>
        <v>0</v>
      </c>
      <c r="BK78" s="493">
        <f>IF(ISTEXT(График!CN79),График!CN79,IF(График!CN79&gt;'Ночные Часы'!$B$2,График!CN79-'Ночные Часы'!$B$2,0))</f>
        <v>0</v>
      </c>
      <c r="BL78" s="493">
        <f>IF(ISTEXT(График!CQ79),График!CQ79,IF(График!CQ79&gt;'Ночные Часы'!$B$2,График!CQ79-'Ночные Часы'!$B$2,0))</f>
        <v>0</v>
      </c>
      <c r="BM78" s="493">
        <f>IF(ISTEXT(График!CT79),График!CT79,IF(График!CT79&gt;'Ночные Часы'!$B$2,График!CT79-'Ночные Часы'!$B$2,0))</f>
        <v>0</v>
      </c>
    </row>
    <row r="79" spans="1:65" x14ac:dyDescent="0.25">
      <c r="A79" s="8">
        <f>VLOOKUP(B79,'Список КК'!$M$2:$N$377,2,TRUE)</f>
        <v>47085</v>
      </c>
      <c r="B79" s="9" t="str">
        <f>График!C80</f>
        <v>Трухачева Анастасия Владимировна</v>
      </c>
      <c r="C79" s="493">
        <f t="shared" si="37"/>
        <v>0</v>
      </c>
      <c r="D79" s="493">
        <f t="shared" si="38"/>
        <v>0</v>
      </c>
      <c r="E79" s="493">
        <f t="shared" si="39"/>
        <v>4.1666666666666664E-2</v>
      </c>
      <c r="F79" s="493">
        <f t="shared" si="40"/>
        <v>4.1666666666666664E-2</v>
      </c>
      <c r="G79" s="493">
        <f t="shared" si="41"/>
        <v>4.1666666666666664E-2</v>
      </c>
      <c r="H79" s="493">
        <f t="shared" si="42"/>
        <v>4.1666666666666664E-2</v>
      </c>
      <c r="I79" s="493">
        <f t="shared" si="43"/>
        <v>0</v>
      </c>
      <c r="J79" s="493">
        <f t="shared" si="44"/>
        <v>0</v>
      </c>
      <c r="K79" s="493">
        <f t="shared" si="45"/>
        <v>4.1666666666666664E-2</v>
      </c>
      <c r="L79" s="493">
        <f t="shared" si="46"/>
        <v>4.1666666666666664E-2</v>
      </c>
      <c r="M79" s="493">
        <f t="shared" si="47"/>
        <v>8.3333333333333329E-2</v>
      </c>
      <c r="N79" s="493">
        <f t="shared" si="48"/>
        <v>0</v>
      </c>
      <c r="O79" s="493">
        <f t="shared" si="49"/>
        <v>0</v>
      </c>
      <c r="P79" s="493">
        <f t="shared" si="50"/>
        <v>0</v>
      </c>
      <c r="Q79" s="493">
        <f t="shared" si="51"/>
        <v>0</v>
      </c>
      <c r="R79" s="493">
        <f t="shared" si="52"/>
        <v>4.1666666666666664E-2</v>
      </c>
      <c r="S79" s="493">
        <f t="shared" si="53"/>
        <v>4.1666666666666664E-2</v>
      </c>
      <c r="T79" s="493">
        <f t="shared" si="54"/>
        <v>0</v>
      </c>
      <c r="U79" s="493">
        <f t="shared" si="55"/>
        <v>0</v>
      </c>
      <c r="V79" s="493">
        <f t="shared" si="56"/>
        <v>0</v>
      </c>
      <c r="W79" s="493">
        <f t="shared" si="57"/>
        <v>0</v>
      </c>
      <c r="X79" s="493">
        <f t="shared" si="58"/>
        <v>0</v>
      </c>
      <c r="Y79" s="493">
        <f t="shared" si="59"/>
        <v>4.1666666666666664E-2</v>
      </c>
      <c r="Z79" s="493">
        <f t="shared" si="60"/>
        <v>4.1666666666666664E-2</v>
      </c>
      <c r="AA79" s="493">
        <f t="shared" si="61"/>
        <v>4.1666666666666664E-2</v>
      </c>
      <c r="AB79" s="493">
        <f t="shared" si="62"/>
        <v>0</v>
      </c>
      <c r="AC79" s="493">
        <f t="shared" si="63"/>
        <v>0</v>
      </c>
      <c r="AD79" s="493">
        <f t="shared" si="64"/>
        <v>0</v>
      </c>
      <c r="AE79" s="493">
        <f t="shared" si="65"/>
        <v>0</v>
      </c>
      <c r="AF79" s="493">
        <f t="shared" si="66"/>
        <v>4.1666666666666664E-2</v>
      </c>
      <c r="AG79" s="493">
        <f t="shared" si="67"/>
        <v>0</v>
      </c>
      <c r="AH79" s="494">
        <f t="shared" si="68"/>
        <v>0.58333333333333326</v>
      </c>
      <c r="AI79" s="493">
        <f>IF(ISTEXT(График!H80),График!H80,IF(График!H80&gt;'Ночные Часы'!$B$2,График!H80-'Ночные Часы'!$B$2,0))</f>
        <v>0</v>
      </c>
      <c r="AJ79" s="493" t="str">
        <f>IF(ISTEXT(График!K80),График!K80,IF(График!K80&gt;'Ночные Часы'!$B$2,График!K80-'Ночные Часы'!$B$2,0))</f>
        <v>В</v>
      </c>
      <c r="AK79" s="493">
        <f>IF(ISTEXT(График!N80),График!N80,IF(График!N80&gt;'Ночные Часы'!$B$2,График!N80-'Ночные Часы'!$B$2,0))</f>
        <v>4.1666666666666741E-2</v>
      </c>
      <c r="AL79" s="493">
        <f>IF(ISTEXT(График!Q80),График!Q80,IF(График!Q80&gt;'Ночные Часы'!$B$2,График!Q80-'Ночные Часы'!$B$2,0))</f>
        <v>4.1666666666666741E-2</v>
      </c>
      <c r="AM79" s="493">
        <f>IF(ISTEXT(График!T80),График!T80,IF(График!T80&gt;'Ночные Часы'!$B$2,График!T80-'Ночные Часы'!$B$2,0))</f>
        <v>4.1666666666666741E-2</v>
      </c>
      <c r="AN79" s="493">
        <f>IF(ISTEXT(График!W80),График!W80,IF(График!W80&gt;'Ночные Часы'!$B$2,График!W80-'Ночные Часы'!$B$2,0))</f>
        <v>4.1666666666666741E-2</v>
      </c>
      <c r="AO79" s="493" t="str">
        <f>IF(ISTEXT(График!Z80),График!Z80,IF(График!Z80&gt;'Ночные Часы'!$B$2,График!Z80-'Ночные Часы'!$B$2,0))</f>
        <v>В</v>
      </c>
      <c r="AP79" s="493" t="str">
        <f>IF(ISTEXT(График!AC80),График!AC80,IF(График!AC80&gt;'Ночные Часы'!$B$2,График!AC80-'Ночные Часы'!$B$2,0))</f>
        <v>В</v>
      </c>
      <c r="AQ79" s="493">
        <f>IF(ISTEXT(График!AF80),График!AF80,IF(График!AF80&gt;'Ночные Часы'!$B$2,График!AF80-'Ночные Часы'!$B$2,0))</f>
        <v>4.1666666666666741E-2</v>
      </c>
      <c r="AR79" s="493">
        <f>IF(ISTEXT(График!AI80),График!AI80,IF(График!AI80&gt;'Ночные Часы'!$B$2,График!AI80-'Ночные Часы'!$B$2,0))</f>
        <v>4.1666666666666741E-2</v>
      </c>
      <c r="AS79" s="493">
        <f>IF(ISTEXT(График!AL80),График!AL80,IF(График!AL80&gt;'Ночные Часы'!$B$2,График!AL80-'Ночные Часы'!$B$2,0))</f>
        <v>8.333333333333337E-2</v>
      </c>
      <c r="AT79" s="493" t="str">
        <f>IF(ISTEXT(График!AO80),График!AO80,IF(График!AO80&gt;'Ночные Часы'!$B$2,График!AO80-'Ночные Часы'!$B$2,0))</f>
        <v>В</v>
      </c>
      <c r="AU79" s="493" t="str">
        <f>IF(ISTEXT(График!AR80),График!AR80,IF(График!AR80&gt;'Ночные Часы'!$B$2,График!AR80-'Ночные Часы'!$B$2,0))</f>
        <v>В</v>
      </c>
      <c r="AV79" s="493">
        <f>IF(ISTEXT(График!AU80),График!AU80,IF(График!AU80&gt;'Ночные Часы'!$B$2,График!AU80-'Ночные Часы'!$B$2,0))</f>
        <v>0</v>
      </c>
      <c r="AW79" s="493">
        <f>IF(ISTEXT(График!AX80),График!AX80,IF(График!AX80&gt;'Ночные Часы'!$B$2,График!AX80-'Ночные Часы'!$B$2,0))</f>
        <v>0</v>
      </c>
      <c r="AX79" s="493">
        <f>IF(ISTEXT(График!BA80),График!BA80,IF(График!BA80&gt;'Ночные Часы'!$B$2,График!BA80-'Ночные Часы'!$B$2,0))</f>
        <v>4.1666666666666741E-2</v>
      </c>
      <c r="AY79" s="493">
        <f>IF(ISTEXT(График!BD80),График!BD80,IF(График!BD80&gt;'Ночные Часы'!$B$2,График!BD80-'Ночные Часы'!$B$2,0))</f>
        <v>4.1666666666666741E-2</v>
      </c>
      <c r="AZ79" s="493" t="str">
        <f>IF(ISTEXT(График!BG80),График!BG80,IF(График!BG80&gt;'Ночные Часы'!$B$2,График!BG80-'Ночные Часы'!$B$2,0))</f>
        <v>В</v>
      </c>
      <c r="BA79" s="493" t="str">
        <f>IF(ISTEXT(График!BJ80),График!BJ80,IF(График!BJ80&gt;'Ночные Часы'!$B$2,График!BJ80-'Ночные Часы'!$B$2,0))</f>
        <v>В</v>
      </c>
      <c r="BB79" s="493" t="str">
        <f>IF(ISTEXT(График!BM80),График!BM80,IF(График!BM80&gt;'Ночные Часы'!$B$2,График!BM80-'Ночные Часы'!$B$2,0))</f>
        <v>В</v>
      </c>
      <c r="BC79" s="493">
        <f>IF(ISTEXT(График!BP80),График!BP80,IF(График!BP80&gt;'Ночные Часы'!$B$2,График!BP80-'Ночные Часы'!$B$2,0))</f>
        <v>0</v>
      </c>
      <c r="BD79" s="493">
        <f>IF(ISTEXT(График!BS80),График!BS80,IF(График!BS80&gt;'Ночные Часы'!$B$2,График!BS80-'Ночные Часы'!$B$2,0))</f>
        <v>0</v>
      </c>
      <c r="BE79" s="493">
        <f>IF(ISTEXT(График!BV80),График!BV80,IF(График!BV80&gt;'Ночные Часы'!$B$2,График!BV80-'Ночные Часы'!$B$2,0))</f>
        <v>4.1666666666666741E-2</v>
      </c>
      <c r="BF79" s="493">
        <f>IF(ISTEXT(График!BY80),График!BY80,IF(График!BY80&gt;'Ночные Часы'!$B$2,График!BY80-'Ночные Часы'!$B$2,0))</f>
        <v>4.1666666666666741E-2</v>
      </c>
      <c r="BG79" s="493">
        <f>IF(ISTEXT(График!CB80),График!CB80,IF(График!CB80&gt;'Ночные Часы'!$B$2,График!CB80-'Ночные Часы'!$B$2,0))</f>
        <v>4.1666666666666741E-2</v>
      </c>
      <c r="BH79" s="493" t="str">
        <f>IF(ISTEXT(График!CE80),График!CE80,IF(График!CE80&gt;'Ночные Часы'!$B$2,График!CE80-'Ночные Часы'!$B$2,0))</f>
        <v>В</v>
      </c>
      <c r="BI79" s="493" t="str">
        <f>IF(ISTEXT(График!CH80),График!CH80,IF(График!CH80&gt;'Ночные Часы'!$B$2,График!CH80-'Ночные Часы'!$B$2,0))</f>
        <v>В</v>
      </c>
      <c r="BJ79" s="493">
        <f>IF(ISTEXT(График!CK80),График!CK80,IF(График!CK80&gt;'Ночные Часы'!$B$2,График!CK80-'Ночные Часы'!$B$2,0))</f>
        <v>0</v>
      </c>
      <c r="BK79" s="493">
        <f>IF(ISTEXT(График!CN80),График!CN80,IF(График!CN80&gt;'Ночные Часы'!$B$2,График!CN80-'Ночные Часы'!$B$2,0))</f>
        <v>0</v>
      </c>
      <c r="BL79" s="493">
        <f>IF(ISTEXT(График!CQ80),График!CQ80,IF(График!CQ80&gt;'Ночные Часы'!$B$2,График!CQ80-'Ночные Часы'!$B$2,0))</f>
        <v>4.1666666666666741E-2</v>
      </c>
      <c r="BM79" s="493">
        <f>IF(ISTEXT(График!CT80),График!CT80,IF(График!CT80&gt;'Ночные Часы'!$B$2,График!CT80-'Ночные Часы'!$B$2,0))</f>
        <v>0</v>
      </c>
    </row>
    <row r="80" spans="1:65" x14ac:dyDescent="0.25">
      <c r="A80" s="8">
        <f>VLOOKUP(B80,'Список КК'!$M$2:$N$377,2,TRUE)</f>
        <v>3089</v>
      </c>
      <c r="B80" s="9" t="str">
        <f>График!C81</f>
        <v>Угленкова Тамара Александровна</v>
      </c>
      <c r="C80" s="493">
        <f t="shared" si="37"/>
        <v>0</v>
      </c>
      <c r="D80" s="493">
        <f t="shared" si="38"/>
        <v>0</v>
      </c>
      <c r="E80" s="493">
        <f t="shared" si="39"/>
        <v>0</v>
      </c>
      <c r="F80" s="493">
        <f t="shared" si="40"/>
        <v>0</v>
      </c>
      <c r="G80" s="493">
        <f t="shared" si="41"/>
        <v>0</v>
      </c>
      <c r="H80" s="493">
        <f t="shared" si="42"/>
        <v>0</v>
      </c>
      <c r="I80" s="493">
        <f t="shared" si="43"/>
        <v>0</v>
      </c>
      <c r="J80" s="493">
        <f t="shared" si="44"/>
        <v>0</v>
      </c>
      <c r="K80" s="493">
        <f t="shared" si="45"/>
        <v>0</v>
      </c>
      <c r="L80" s="493">
        <f t="shared" si="46"/>
        <v>0</v>
      </c>
      <c r="M80" s="493">
        <f t="shared" si="47"/>
        <v>0</v>
      </c>
      <c r="N80" s="493">
        <f t="shared" si="48"/>
        <v>0</v>
      </c>
      <c r="O80" s="493">
        <f t="shared" si="49"/>
        <v>0</v>
      </c>
      <c r="P80" s="493">
        <f t="shared" si="50"/>
        <v>0</v>
      </c>
      <c r="Q80" s="493">
        <f t="shared" si="51"/>
        <v>0</v>
      </c>
      <c r="R80" s="493">
        <f t="shared" si="52"/>
        <v>0</v>
      </c>
      <c r="S80" s="493">
        <f t="shared" si="53"/>
        <v>0</v>
      </c>
      <c r="T80" s="493">
        <f t="shared" si="54"/>
        <v>0</v>
      </c>
      <c r="U80" s="493">
        <f t="shared" si="55"/>
        <v>0</v>
      </c>
      <c r="V80" s="493">
        <f t="shared" si="56"/>
        <v>0</v>
      </c>
      <c r="W80" s="493">
        <f t="shared" si="57"/>
        <v>0</v>
      </c>
      <c r="X80" s="493">
        <f t="shared" si="58"/>
        <v>0</v>
      </c>
      <c r="Y80" s="493">
        <f t="shared" si="59"/>
        <v>0</v>
      </c>
      <c r="Z80" s="493">
        <f t="shared" si="60"/>
        <v>0</v>
      </c>
      <c r="AA80" s="493">
        <f t="shared" si="61"/>
        <v>0</v>
      </c>
      <c r="AB80" s="493">
        <f t="shared" si="62"/>
        <v>0</v>
      </c>
      <c r="AC80" s="493">
        <f t="shared" si="63"/>
        <v>0</v>
      </c>
      <c r="AD80" s="493">
        <f t="shared" si="64"/>
        <v>0</v>
      </c>
      <c r="AE80" s="493">
        <f t="shared" si="65"/>
        <v>0</v>
      </c>
      <c r="AF80" s="493">
        <f t="shared" si="66"/>
        <v>0</v>
      </c>
      <c r="AG80" s="493">
        <f t="shared" si="67"/>
        <v>0</v>
      </c>
      <c r="AH80" s="494">
        <f t="shared" si="68"/>
        <v>0</v>
      </c>
      <c r="AI80" s="493" t="str">
        <f>IF(ISTEXT(График!H81),График!H81,IF(График!H81&gt;'Ночные Часы'!$B$2,График!H81-'Ночные Часы'!$B$2,0))</f>
        <v>В</v>
      </c>
      <c r="AJ80" s="493" t="str">
        <f>IF(ISTEXT(График!K81),График!K81,IF(График!K81&gt;'Ночные Часы'!$B$2,График!K81-'Ночные Часы'!$B$2,0))</f>
        <v>В</v>
      </c>
      <c r="AK80" s="493" t="str">
        <f>IF(ISTEXT(График!N81),График!N81,IF(График!N81&gt;'Ночные Часы'!$B$2,График!N81-'Ночные Часы'!$B$2,0))</f>
        <v>В</v>
      </c>
      <c r="AL80" s="493">
        <f>IF(ISTEXT(График!Q81),График!Q81,IF(График!Q81&gt;'Ночные Часы'!$B$2,График!Q81-'Ночные Часы'!$B$2,0))</f>
        <v>0</v>
      </c>
      <c r="AM80" s="493">
        <f>IF(ISTEXT(График!T81),График!T81,IF(График!T81&gt;'Ночные Часы'!$B$2,График!T81-'Ночные Часы'!$B$2,0))</f>
        <v>0</v>
      </c>
      <c r="AN80" s="493">
        <f>IF(ISTEXT(График!W81),График!W81,IF(График!W81&gt;'Ночные Часы'!$B$2,График!W81-'Ночные Часы'!$B$2,0))</f>
        <v>0</v>
      </c>
      <c r="AO80" s="493">
        <f>IF(ISTEXT(График!Z81),График!Z81,IF(График!Z81&gt;'Ночные Часы'!$B$2,График!Z81-'Ночные Часы'!$B$2,0))</f>
        <v>0</v>
      </c>
      <c r="AP80" s="493" t="str">
        <f>IF(ISTEXT(График!AC81),График!AC81,IF(График!AC81&gt;'Ночные Часы'!$B$2,График!AC81-'Ночные Часы'!$B$2,0))</f>
        <v>В</v>
      </c>
      <c r="AQ80" s="493" t="str">
        <f>IF(ISTEXT(График!AF81),График!AF81,IF(График!AF81&gt;'Ночные Часы'!$B$2,График!AF81-'Ночные Часы'!$B$2,0))</f>
        <v>В</v>
      </c>
      <c r="AR80" s="493" t="str">
        <f>IF(ISTEXT(График!AI81),График!AI81,IF(График!AI81&gt;'Ночные Часы'!$B$2,График!AI81-'Ночные Часы'!$B$2,0))</f>
        <v>В</v>
      </c>
      <c r="AS80" s="493">
        <f>IF(ISTEXT(График!AL81),График!AL81,IF(График!AL81&gt;'Ночные Часы'!$B$2,График!AL81-'Ночные Часы'!$B$2,0))</f>
        <v>0</v>
      </c>
      <c r="AT80" s="493">
        <f>IF(ISTEXT(График!AO81),График!AO81,IF(График!AO81&gt;'Ночные Часы'!$B$2,График!AO81-'Ночные Часы'!$B$2,0))</f>
        <v>0</v>
      </c>
      <c r="AU80" s="493">
        <f>IF(ISTEXT(График!AR81),График!AR81,IF(График!AR81&gt;'Ночные Часы'!$B$2,График!AR81-'Ночные Часы'!$B$2,0))</f>
        <v>0</v>
      </c>
      <c r="AV80" s="493">
        <f>IF(ISTEXT(График!AU81),График!AU81,IF(График!AU81&gt;'Ночные Часы'!$B$2,График!AU81-'Ночные Часы'!$B$2,0))</f>
        <v>0</v>
      </c>
      <c r="AW80" s="493" t="str">
        <f>IF(ISTEXT(График!AX81),График!AX81,IF(График!AX81&gt;'Ночные Часы'!$B$2,График!AX81-'Ночные Часы'!$B$2,0))</f>
        <v>В</v>
      </c>
      <c r="AX80" s="493" t="str">
        <f>IF(ISTEXT(График!BA81),График!BA81,IF(График!BA81&gt;'Ночные Часы'!$B$2,График!BA81-'Ночные Часы'!$B$2,0))</f>
        <v>В</v>
      </c>
      <c r="AY80" s="493" t="str">
        <f>IF(ISTEXT(График!BD81),График!BD81,IF(График!BD81&gt;'Ночные Часы'!$B$2,График!BD81-'Ночные Часы'!$B$2,0))</f>
        <v>В</v>
      </c>
      <c r="AZ80" s="493">
        <f>IF(ISTEXT(График!BG81),График!BG81,IF(График!BG81&gt;'Ночные Часы'!$B$2,График!BG81-'Ночные Часы'!$B$2,0))</f>
        <v>0</v>
      </c>
      <c r="BA80" s="493">
        <f>IF(ISTEXT(График!BJ81),График!BJ81,IF(График!BJ81&gt;'Ночные Часы'!$B$2,График!BJ81-'Ночные Часы'!$B$2,0))</f>
        <v>0</v>
      </c>
      <c r="BB80" s="493">
        <f>IF(ISTEXT(График!BM81),График!BM81,IF(График!BM81&gt;'Ночные Часы'!$B$2,График!BM81-'Ночные Часы'!$B$2,0))</f>
        <v>0</v>
      </c>
      <c r="BC80" s="493">
        <f>IF(ISTEXT(График!BP81),График!BP81,IF(График!BP81&gt;'Ночные Часы'!$B$2,График!BP81-'Ночные Часы'!$B$2,0))</f>
        <v>0</v>
      </c>
      <c r="BD80" s="493" t="str">
        <f>IF(ISTEXT(График!BS81),График!BS81,IF(График!BS81&gt;'Ночные Часы'!$B$2,График!BS81-'Ночные Часы'!$B$2,0))</f>
        <v>В</v>
      </c>
      <c r="BE80" s="493" t="str">
        <f>IF(ISTEXT(График!BV81),График!BV81,IF(График!BV81&gt;'Ночные Часы'!$B$2,График!BV81-'Ночные Часы'!$B$2,0))</f>
        <v>В</v>
      </c>
      <c r="BF80" s="493" t="str">
        <f>IF(ISTEXT(График!BY81),График!BY81,IF(График!BY81&gt;'Ночные Часы'!$B$2,График!BY81-'Ночные Часы'!$B$2,0))</f>
        <v>В</v>
      </c>
      <c r="BG80" s="493">
        <f>IF(ISTEXT(График!CB81),График!CB81,IF(График!CB81&gt;'Ночные Часы'!$B$2,График!CB81-'Ночные Часы'!$B$2,0))</f>
        <v>0</v>
      </c>
      <c r="BH80" s="493">
        <f>IF(ISTEXT(График!CE81),График!CE81,IF(График!CE81&gt;'Ночные Часы'!$B$2,График!CE81-'Ночные Часы'!$B$2,0))</f>
        <v>0</v>
      </c>
      <c r="BI80" s="493">
        <f>IF(ISTEXT(График!CH81),График!CH81,IF(График!CH81&gt;'Ночные Часы'!$B$2,График!CH81-'Ночные Часы'!$B$2,0))</f>
        <v>0</v>
      </c>
      <c r="BJ80" s="493">
        <f>IF(ISTEXT(График!CK81),График!CK81,IF(График!CK81&gt;'Ночные Часы'!$B$2,График!CK81-'Ночные Часы'!$B$2,0))</f>
        <v>0</v>
      </c>
      <c r="BK80" s="493" t="str">
        <f>IF(ISTEXT(График!CN81),График!CN81,IF(График!CN81&gt;'Ночные Часы'!$B$2,График!CN81-'Ночные Часы'!$B$2,0))</f>
        <v>В</v>
      </c>
      <c r="BL80" s="493" t="str">
        <f>IF(ISTEXT(График!CQ81),График!CQ81,IF(График!CQ81&gt;'Ночные Часы'!$B$2,График!CQ81-'Ночные Часы'!$B$2,0))</f>
        <v>В</v>
      </c>
      <c r="BM80" s="493">
        <f>IF(ISTEXT(График!CT81),График!CT81,IF(График!CT81&gt;'Ночные Часы'!$B$2,График!CT81-'Ночные Часы'!$B$2,0))</f>
        <v>0</v>
      </c>
    </row>
    <row r="81" spans="1:65" x14ac:dyDescent="0.25">
      <c r="A81" s="8">
        <f>VLOOKUP(B81,'Список КК'!$M$2:$N$377,2,TRUE)</f>
        <v>43762</v>
      </c>
      <c r="B81" s="9" t="str">
        <f>График!C82</f>
        <v>Ульченко Александра Геннадьевна</v>
      </c>
      <c r="C81" s="493">
        <f t="shared" si="37"/>
        <v>0</v>
      </c>
      <c r="D81" s="493">
        <f t="shared" si="38"/>
        <v>0</v>
      </c>
      <c r="E81" s="493">
        <f t="shared" si="39"/>
        <v>8.3333333333333329E-2</v>
      </c>
      <c r="F81" s="493">
        <f t="shared" si="40"/>
        <v>8.3333333333333329E-2</v>
      </c>
      <c r="G81" s="493">
        <f t="shared" si="41"/>
        <v>8.3333333333333329E-2</v>
      </c>
      <c r="H81" s="493">
        <f t="shared" si="42"/>
        <v>0</v>
      </c>
      <c r="I81" s="493">
        <f t="shared" si="43"/>
        <v>0</v>
      </c>
      <c r="J81" s="493">
        <f t="shared" si="44"/>
        <v>0</v>
      </c>
      <c r="K81" s="493">
        <f t="shared" si="45"/>
        <v>0</v>
      </c>
      <c r="L81" s="493">
        <f t="shared" si="46"/>
        <v>0</v>
      </c>
      <c r="M81" s="493">
        <f t="shared" si="47"/>
        <v>0</v>
      </c>
      <c r="N81" s="493">
        <f t="shared" si="48"/>
        <v>0</v>
      </c>
      <c r="O81" s="493">
        <f t="shared" si="49"/>
        <v>0</v>
      </c>
      <c r="P81" s="493">
        <f t="shared" si="50"/>
        <v>0</v>
      </c>
      <c r="Q81" s="493">
        <f t="shared" si="51"/>
        <v>0</v>
      </c>
      <c r="R81" s="493">
        <f t="shared" si="52"/>
        <v>0</v>
      </c>
      <c r="S81" s="493">
        <f t="shared" si="53"/>
        <v>8.3333333333333329E-2</v>
      </c>
      <c r="T81" s="493">
        <f t="shared" si="54"/>
        <v>8.3333333333333329E-2</v>
      </c>
      <c r="U81" s="493">
        <f t="shared" si="55"/>
        <v>8.3333333333333329E-2</v>
      </c>
      <c r="V81" s="493">
        <f t="shared" si="56"/>
        <v>0</v>
      </c>
      <c r="W81" s="493">
        <f t="shared" si="57"/>
        <v>0</v>
      </c>
      <c r="X81" s="493">
        <f t="shared" si="58"/>
        <v>0</v>
      </c>
      <c r="Y81" s="493">
        <f t="shared" si="59"/>
        <v>0</v>
      </c>
      <c r="Z81" s="493">
        <f t="shared" si="60"/>
        <v>0</v>
      </c>
      <c r="AA81" s="493">
        <f t="shared" si="61"/>
        <v>0</v>
      </c>
      <c r="AB81" s="493">
        <f t="shared" si="62"/>
        <v>0</v>
      </c>
      <c r="AC81" s="493">
        <f t="shared" si="63"/>
        <v>0</v>
      </c>
      <c r="AD81" s="493">
        <f t="shared" si="64"/>
        <v>0</v>
      </c>
      <c r="AE81" s="493">
        <f t="shared" si="65"/>
        <v>8.3333333333333329E-2</v>
      </c>
      <c r="AF81" s="493">
        <f t="shared" si="66"/>
        <v>8.3333333333333329E-2</v>
      </c>
      <c r="AG81" s="493">
        <f t="shared" si="67"/>
        <v>0</v>
      </c>
      <c r="AH81" s="494">
        <f t="shared" si="68"/>
        <v>0.66666666666666663</v>
      </c>
      <c r="AI81" s="493">
        <f>IF(ISTEXT(График!H82),График!H82,IF(График!H82&gt;'Ночные Часы'!$B$2,График!H82-'Ночные Часы'!$B$2,0))</f>
        <v>0</v>
      </c>
      <c r="AJ81" s="493" t="str">
        <f>IF(ISTEXT(График!K82),График!K82,IF(График!K82&gt;'Ночные Часы'!$B$2,График!K82-'Ночные Часы'!$B$2,0))</f>
        <v>В</v>
      </c>
      <c r="AK81" s="493">
        <f>IF(ISTEXT(График!N82),График!N82,IF(График!N82&gt;'Ночные Часы'!$B$2,График!N82-'Ночные Часы'!$B$2,0))</f>
        <v>8.333333333333337E-2</v>
      </c>
      <c r="AL81" s="493">
        <f>IF(ISTEXT(График!Q82),График!Q82,IF(График!Q82&gt;'Ночные Часы'!$B$2,График!Q82-'Ночные Часы'!$B$2,0))</f>
        <v>8.333333333333337E-2</v>
      </c>
      <c r="AM81" s="493">
        <f>IF(ISTEXT(График!T82),График!T82,IF(График!T82&gt;'Ночные Часы'!$B$2,График!T82-'Ночные Часы'!$B$2,0))</f>
        <v>8.333333333333337E-2</v>
      </c>
      <c r="AN81" s="493" t="str">
        <f>IF(ISTEXT(График!W82),График!W82,IF(График!W82&gt;'Ночные Часы'!$B$2,График!W82-'Ночные Часы'!$B$2,0))</f>
        <v>В</v>
      </c>
      <c r="AO81" s="493" t="str">
        <f>IF(ISTEXT(График!Z82),График!Z82,IF(График!Z82&gt;'Ночные Часы'!$B$2,График!Z82-'Ночные Часы'!$B$2,0))</f>
        <v>В</v>
      </c>
      <c r="AP81" s="493">
        <f>IF(ISTEXT(График!AC82),График!AC82,IF(График!AC82&gt;'Ночные Часы'!$B$2,График!AC82-'Ночные Часы'!$B$2,0))</f>
        <v>0</v>
      </c>
      <c r="AQ81" s="493">
        <f>IF(ISTEXT(График!AF82),График!AF82,IF(График!AF82&gt;'Ночные Часы'!$B$2,График!AF82-'Ночные Часы'!$B$2,0))</f>
        <v>0</v>
      </c>
      <c r="AR81" s="493">
        <f>IF(ISTEXT(График!AI82),График!AI82,IF(График!AI82&gt;'Ночные Часы'!$B$2,График!AI82-'Ночные Часы'!$B$2,0))</f>
        <v>0</v>
      </c>
      <c r="AS81" s="493" t="str">
        <f>IF(ISTEXT(График!AL82),График!AL82,IF(График!AL82&gt;'Ночные Часы'!$B$2,График!AL82-'Ночные Часы'!$B$2,0))</f>
        <v>В</v>
      </c>
      <c r="AT81" s="493" t="str">
        <f>IF(ISTEXT(График!AO82),График!AO82,IF(График!AO82&gt;'Ночные Часы'!$B$2,График!AO82-'Ночные Часы'!$B$2,0))</f>
        <v>В</v>
      </c>
      <c r="AU81" s="493">
        <f>IF(ISTEXT(График!AR82),График!AR82,IF(График!AR82&gt;'Ночные Часы'!$B$2,График!AR82-'Ночные Часы'!$B$2,0))</f>
        <v>0</v>
      </c>
      <c r="AV81" s="493">
        <f>IF(ISTEXT(График!AU82),График!AU82,IF(График!AU82&gt;'Ночные Часы'!$B$2,График!AU82-'Ночные Часы'!$B$2,0))</f>
        <v>0</v>
      </c>
      <c r="AW81" s="493">
        <f>IF(ISTEXT(График!AX82),График!AX82,IF(График!AX82&gt;'Ночные Часы'!$B$2,График!AX82-'Ночные Часы'!$B$2,0))</f>
        <v>0</v>
      </c>
      <c r="AX81" s="493" t="str">
        <f>IF(ISTEXT(График!BA82),График!BA82,IF(График!BA82&gt;'Ночные Часы'!$B$2,График!BA82-'Ночные Часы'!$B$2,0))</f>
        <v>В</v>
      </c>
      <c r="AY81" s="493">
        <f>IF(ISTEXT(График!BD82),График!BD82,IF(График!BD82&gt;'Ночные Часы'!$B$2,График!BD82-'Ночные Часы'!$B$2,0))</f>
        <v>8.333333333333337E-2</v>
      </c>
      <c r="AZ81" s="493">
        <f>IF(ISTEXT(График!BG82),График!BG82,IF(График!BG82&gt;'Ночные Часы'!$B$2,График!BG82-'Ночные Часы'!$B$2,0))</f>
        <v>8.333333333333337E-2</v>
      </c>
      <c r="BA81" s="493">
        <f>IF(ISTEXT(График!BJ82),График!BJ82,IF(График!BJ82&gt;'Ночные Часы'!$B$2,График!BJ82-'Ночные Часы'!$B$2,0))</f>
        <v>8.333333333333337E-2</v>
      </c>
      <c r="BB81" s="493" t="str">
        <f>IF(ISTEXT(График!BM82),График!BM82,IF(График!BM82&gt;'Ночные Часы'!$B$2,График!BM82-'Ночные Часы'!$B$2,0))</f>
        <v>В</v>
      </c>
      <c r="BC81" s="493" t="str">
        <f>IF(ISTEXT(График!BP82),График!BP82,IF(График!BP82&gt;'Ночные Часы'!$B$2,График!BP82-'Ночные Часы'!$B$2,0))</f>
        <v>В</v>
      </c>
      <c r="BD81" s="493">
        <f>IF(ISTEXT(График!BS82),График!BS82,IF(График!BS82&gt;'Ночные Часы'!$B$2,График!BS82-'Ночные Часы'!$B$2,0))</f>
        <v>0</v>
      </c>
      <c r="BE81" s="493">
        <f>IF(ISTEXT(График!BV82),График!BV82,IF(График!BV82&gt;'Ночные Часы'!$B$2,График!BV82-'Ночные Часы'!$B$2,0))</f>
        <v>0</v>
      </c>
      <c r="BF81" s="493">
        <f>IF(ISTEXT(График!BY82),График!BY82,IF(График!BY82&gt;'Ночные Часы'!$B$2,График!BY82-'Ночные Часы'!$B$2,0))</f>
        <v>0</v>
      </c>
      <c r="BG81" s="493">
        <f>IF(ISTEXT(График!CB82),График!CB82,IF(График!CB82&gt;'Ночные Часы'!$B$2,График!CB82-'Ночные Часы'!$B$2,0))</f>
        <v>0</v>
      </c>
      <c r="BH81" s="493">
        <f>IF(ISTEXT(График!CE82),График!CE82,IF(График!CE82&gt;'Ночные Часы'!$B$2,График!CE82-'Ночные Часы'!$B$2,0))</f>
        <v>0</v>
      </c>
      <c r="BI81" s="493" t="str">
        <f>IF(ISTEXT(График!CH82),График!CH82,IF(График!CH82&gt;'Ночные Часы'!$B$2,График!CH82-'Ночные Часы'!$B$2,0))</f>
        <v>В</v>
      </c>
      <c r="BJ81" s="493" t="str">
        <f>IF(ISTEXT(График!CK82),График!CK82,IF(График!CK82&gt;'Ночные Часы'!$B$2,График!CK82-'Ночные Часы'!$B$2,0))</f>
        <v>В</v>
      </c>
      <c r="BK81" s="493">
        <f>IF(ISTEXT(График!CN82),График!CN82,IF(График!CN82&gt;'Ночные Часы'!$B$2,График!CN82-'Ночные Часы'!$B$2,0))</f>
        <v>8.333333333333337E-2</v>
      </c>
      <c r="BL81" s="493">
        <f>IF(ISTEXT(График!CQ82),График!CQ82,IF(График!CQ82&gt;'Ночные Часы'!$B$2,График!CQ82-'Ночные Часы'!$B$2,0))</f>
        <v>8.333333333333337E-2</v>
      </c>
      <c r="BM81" s="493">
        <f>IF(ISTEXT(График!CT82),График!CT82,IF(График!CT82&gt;'Ночные Часы'!$B$2,График!CT82-'Ночные Часы'!$B$2,0))</f>
        <v>0</v>
      </c>
    </row>
    <row r="82" spans="1:65" x14ac:dyDescent="0.25">
      <c r="A82" s="8">
        <f>VLOOKUP(B82,'Список КК'!$M$2:$N$377,2,TRUE)</f>
        <v>5743</v>
      </c>
      <c r="B82" s="9" t="str">
        <f>График!C83</f>
        <v>Ушакова Татьяна Ивановна</v>
      </c>
      <c r="C82" s="493">
        <f t="shared" si="37"/>
        <v>0</v>
      </c>
      <c r="D82" s="493">
        <f t="shared" si="38"/>
        <v>0</v>
      </c>
      <c r="E82" s="493">
        <f t="shared" si="39"/>
        <v>0</v>
      </c>
      <c r="F82" s="493">
        <f t="shared" si="40"/>
        <v>0</v>
      </c>
      <c r="G82" s="493">
        <f t="shared" si="41"/>
        <v>0</v>
      </c>
      <c r="H82" s="493">
        <f t="shared" si="42"/>
        <v>0.125</v>
      </c>
      <c r="I82" s="493">
        <f t="shared" si="43"/>
        <v>0</v>
      </c>
      <c r="J82" s="493">
        <f t="shared" si="44"/>
        <v>0</v>
      </c>
      <c r="K82" s="493">
        <f t="shared" si="45"/>
        <v>0</v>
      </c>
      <c r="L82" s="493">
        <f t="shared" si="46"/>
        <v>0</v>
      </c>
      <c r="M82" s="493">
        <f t="shared" si="47"/>
        <v>0</v>
      </c>
      <c r="N82" s="493">
        <f t="shared" si="48"/>
        <v>0</v>
      </c>
      <c r="O82" s="493">
        <f t="shared" si="49"/>
        <v>0</v>
      </c>
      <c r="P82" s="493">
        <f t="shared" si="50"/>
        <v>0</v>
      </c>
      <c r="Q82" s="493">
        <f t="shared" si="51"/>
        <v>0</v>
      </c>
      <c r="R82" s="493">
        <f t="shared" si="52"/>
        <v>0</v>
      </c>
      <c r="S82" s="493">
        <f t="shared" si="53"/>
        <v>0</v>
      </c>
      <c r="T82" s="493">
        <f t="shared" si="54"/>
        <v>8.3333333333333329E-2</v>
      </c>
      <c r="U82" s="493">
        <f t="shared" si="55"/>
        <v>8.3333333333333329E-2</v>
      </c>
      <c r="V82" s="493">
        <f t="shared" si="56"/>
        <v>0</v>
      </c>
      <c r="W82" s="493">
        <f t="shared" si="57"/>
        <v>0</v>
      </c>
      <c r="X82" s="493">
        <f t="shared" si="58"/>
        <v>0</v>
      </c>
      <c r="Y82" s="493">
        <f t="shared" si="59"/>
        <v>0</v>
      </c>
      <c r="Z82" s="493">
        <f t="shared" si="60"/>
        <v>8.3333333333333329E-2</v>
      </c>
      <c r="AA82" s="493">
        <f t="shared" si="61"/>
        <v>8.3333333333333329E-2</v>
      </c>
      <c r="AB82" s="493">
        <f t="shared" si="62"/>
        <v>0.125</v>
      </c>
      <c r="AC82" s="493">
        <f t="shared" si="63"/>
        <v>0</v>
      </c>
      <c r="AD82" s="493">
        <f t="shared" si="64"/>
        <v>0</v>
      </c>
      <c r="AE82" s="493">
        <f t="shared" si="65"/>
        <v>0</v>
      </c>
      <c r="AF82" s="493">
        <f t="shared" si="66"/>
        <v>0</v>
      </c>
      <c r="AG82" s="493">
        <f t="shared" si="67"/>
        <v>0</v>
      </c>
      <c r="AH82" s="494">
        <f t="shared" si="68"/>
        <v>0.58333333333333326</v>
      </c>
      <c r="AI82" s="493" t="str">
        <f>IF(ISTEXT(График!H83),График!H83,IF(График!H83&gt;'Ночные Часы'!$B$2,График!H83-'Ночные Часы'!$B$2,0))</f>
        <v>В</v>
      </c>
      <c r="AJ82" s="493">
        <f>IF(ISTEXT(График!K83),График!K83,IF(График!K83&gt;'Ночные Часы'!$B$2,График!K83-'Ночные Часы'!$B$2,0))</f>
        <v>0</v>
      </c>
      <c r="AK82" s="493">
        <f>IF(ISTEXT(График!N83),График!N83,IF(График!N83&gt;'Ночные Часы'!$B$2,График!N83-'Ночные Часы'!$B$2,0))</f>
        <v>0</v>
      </c>
      <c r="AL82" s="493">
        <f>IF(ISTEXT(График!Q83),График!Q83,IF(График!Q83&gt;'Ночные Часы'!$B$2,График!Q83-'Ночные Часы'!$B$2,0))</f>
        <v>0</v>
      </c>
      <c r="AM82" s="493">
        <f>IF(ISTEXT(График!T83),График!T83,IF(График!T83&gt;'Ночные Часы'!$B$2,График!T83-'Ночные Часы'!$B$2,0))</f>
        <v>0</v>
      </c>
      <c r="AN82" s="493">
        <f>IF(ISTEXT(График!W83),График!W83,IF(График!W83&gt;'Ночные Часы'!$B$2,График!W83-'Ночные Часы'!$B$2,0))</f>
        <v>0.10416666666666663</v>
      </c>
      <c r="AO82" s="493" t="str">
        <f>IF(ISTEXT(График!Z83),График!Z83,IF(График!Z83&gt;'Ночные Часы'!$B$2,График!Z83-'Ночные Часы'!$B$2,0))</f>
        <v>В</v>
      </c>
      <c r="AP82" s="493" t="str">
        <f>IF(ISTEXT(График!AC83),График!AC83,IF(График!AC83&gt;'Ночные Часы'!$B$2,График!AC83-'Ночные Часы'!$B$2,0))</f>
        <v>В</v>
      </c>
      <c r="AQ82" s="493" t="str">
        <f>IF(ISTEXT(График!AF83),График!AF83,IF(График!AF83&gt;'Ночные Часы'!$B$2,График!AF83-'Ночные Часы'!$B$2,0))</f>
        <v>ОТ</v>
      </c>
      <c r="AR82" s="493" t="str">
        <f>IF(ISTEXT(График!AI83),График!AI83,IF(График!AI83&gt;'Ночные Часы'!$B$2,График!AI83-'Ночные Часы'!$B$2,0))</f>
        <v>ОТ</v>
      </c>
      <c r="AS82" s="493" t="str">
        <f>IF(ISTEXT(График!AL83),График!AL83,IF(График!AL83&gt;'Ночные Часы'!$B$2,График!AL83-'Ночные Часы'!$B$2,0))</f>
        <v>ОТ</v>
      </c>
      <c r="AT82" s="493" t="str">
        <f>IF(ISTEXT(График!AO83),График!AO83,IF(График!AO83&gt;'Ночные Часы'!$B$2,График!AO83-'Ночные Часы'!$B$2,0))</f>
        <v>ОТ</v>
      </c>
      <c r="AU82" s="493" t="str">
        <f>IF(ISTEXT(График!AR83),График!AR83,IF(График!AR83&gt;'Ночные Часы'!$B$2,График!AR83-'Ночные Часы'!$B$2,0))</f>
        <v>ОТ</v>
      </c>
      <c r="AV82" s="493" t="str">
        <f>IF(ISTEXT(График!AU83),График!AU83,IF(График!AU83&gt;'Ночные Часы'!$B$2,График!AU83-'Ночные Часы'!$B$2,0))</f>
        <v>В</v>
      </c>
      <c r="AW82" s="493" t="str">
        <f>IF(ISTEXT(График!AX83),График!AX83,IF(График!AX83&gt;'Ночные Часы'!$B$2,График!AX83-'Ночные Часы'!$B$2,0))</f>
        <v>В</v>
      </c>
      <c r="AX82" s="493">
        <f>IF(ISTEXT(График!BA83),График!BA83,IF(График!BA83&gt;'Ночные Часы'!$B$2,График!BA83-'Ночные Часы'!$B$2,0))</f>
        <v>0</v>
      </c>
      <c r="AY82" s="493">
        <f>IF(ISTEXT(График!BD83),График!BD83,IF(График!BD83&gt;'Ночные Часы'!$B$2,График!BD83-'Ночные Часы'!$B$2,0))</f>
        <v>0</v>
      </c>
      <c r="AZ82" s="493">
        <f>IF(ISTEXT(График!BG83),График!BG83,IF(График!BG83&gt;'Ночные Часы'!$B$2,График!BG83-'Ночные Часы'!$B$2,0))</f>
        <v>8.333333333333337E-2</v>
      </c>
      <c r="BA82" s="493">
        <f>IF(ISTEXT(График!BJ83),График!BJ83,IF(График!BJ83&gt;'Ночные Часы'!$B$2,График!BJ83-'Ночные Часы'!$B$2,0))</f>
        <v>8.333333333333337E-2</v>
      </c>
      <c r="BB82" s="493" t="str">
        <f>IF(ISTEXT(График!BM83),График!BM83,IF(График!BM83&gt;'Ночные Часы'!$B$2,График!BM83-'Ночные Часы'!$B$2,0))</f>
        <v>В</v>
      </c>
      <c r="BC82" s="493" t="str">
        <f>IF(ISTEXT(График!BP83),График!BP83,IF(График!BP83&gt;'Ночные Часы'!$B$2,График!BP83-'Ночные Часы'!$B$2,0))</f>
        <v>В</v>
      </c>
      <c r="BD82" s="493">
        <f>IF(ISTEXT(График!BS83),График!BS83,IF(График!BS83&gt;'Ночные Часы'!$B$2,График!BS83-'Ночные Часы'!$B$2,0))</f>
        <v>0</v>
      </c>
      <c r="BE82" s="493">
        <f>IF(ISTEXT(График!BV83),График!BV83,IF(График!BV83&gt;'Ночные Часы'!$B$2,График!BV83-'Ночные Часы'!$B$2,0))</f>
        <v>0</v>
      </c>
      <c r="BF82" s="493">
        <f>IF(ISTEXT(График!BY83),График!BY83,IF(График!BY83&gt;'Ночные Часы'!$B$2,График!BY83-'Ночные Часы'!$B$2,0))</f>
        <v>8.333333333333337E-2</v>
      </c>
      <c r="BG82" s="493">
        <f>IF(ISTEXT(График!CB83),График!CB83,IF(График!CB83&gt;'Ночные Часы'!$B$2,График!CB83-'Ночные Часы'!$B$2,0))</f>
        <v>8.333333333333337E-2</v>
      </c>
      <c r="BH82" s="493">
        <f>IF(ISTEXT(График!CE83),График!CE83,IF(График!CE83&gt;'Ночные Часы'!$B$2,График!CE83-'Ночные Часы'!$B$2,0))</f>
        <v>0.10416666666666663</v>
      </c>
      <c r="BI82" s="493" t="str">
        <f>IF(ISTEXT(График!CH83),График!CH83,IF(График!CH83&gt;'Ночные Часы'!$B$2,График!CH83-'Ночные Часы'!$B$2,0))</f>
        <v>В</v>
      </c>
      <c r="BJ82" s="493" t="str">
        <f>IF(ISTEXT(График!CK83),График!CK83,IF(График!CK83&gt;'Ночные Часы'!$B$2,График!CK83-'Ночные Часы'!$B$2,0))</f>
        <v>В</v>
      </c>
      <c r="BK82" s="493">
        <f>IF(ISTEXT(График!CN83),График!CN83,IF(График!CN83&gt;'Ночные Часы'!$B$2,График!CN83-'Ночные Часы'!$B$2,0))</f>
        <v>0</v>
      </c>
      <c r="BL82" s="493">
        <f>IF(ISTEXT(График!CQ83),График!CQ83,IF(График!CQ83&gt;'Ночные Часы'!$B$2,График!CQ83-'Ночные Часы'!$B$2,0))</f>
        <v>0</v>
      </c>
      <c r="BM82" s="493">
        <f>IF(ISTEXT(График!CT83),График!CT83,IF(График!CT83&gt;'Ночные Часы'!$B$2,График!CT83-'Ночные Часы'!$B$2,0))</f>
        <v>0</v>
      </c>
    </row>
    <row r="83" spans="1:65" x14ac:dyDescent="0.25">
      <c r="A83" s="8">
        <f>VLOOKUP(B83,'Список КК'!$M$2:$N$377,2,TRUE)</f>
        <v>42102</v>
      </c>
      <c r="B83" s="9" t="str">
        <f>График!C84</f>
        <v>Чистяков Евгений Олегович</v>
      </c>
      <c r="C83" s="493">
        <f t="shared" si="37"/>
        <v>0</v>
      </c>
      <c r="D83" s="493">
        <f t="shared" si="38"/>
        <v>8.3333333333333329E-2</v>
      </c>
      <c r="E83" s="493">
        <f t="shared" si="39"/>
        <v>0</v>
      </c>
      <c r="F83" s="493">
        <f t="shared" si="40"/>
        <v>8.3333333333333329E-2</v>
      </c>
      <c r="G83" s="493">
        <f t="shared" si="41"/>
        <v>0</v>
      </c>
      <c r="H83" s="493">
        <f t="shared" si="42"/>
        <v>0</v>
      </c>
      <c r="I83" s="493">
        <f t="shared" si="43"/>
        <v>0</v>
      </c>
      <c r="J83" s="493">
        <f t="shared" si="44"/>
        <v>0</v>
      </c>
      <c r="K83" s="493">
        <f t="shared" si="45"/>
        <v>8.3333333333333329E-2</v>
      </c>
      <c r="L83" s="493">
        <f t="shared" si="46"/>
        <v>0</v>
      </c>
      <c r="M83" s="493">
        <f t="shared" si="47"/>
        <v>8.3333333333333329E-2</v>
      </c>
      <c r="N83" s="493">
        <f t="shared" si="48"/>
        <v>0</v>
      </c>
      <c r="O83" s="493">
        <f t="shared" si="49"/>
        <v>0</v>
      </c>
      <c r="P83" s="493">
        <f t="shared" si="50"/>
        <v>8.3333333333333329E-2</v>
      </c>
      <c r="Q83" s="493">
        <f t="shared" si="51"/>
        <v>0</v>
      </c>
      <c r="R83" s="493">
        <f t="shared" si="52"/>
        <v>8.3333333333333329E-2</v>
      </c>
      <c r="S83" s="493">
        <f t="shared" si="53"/>
        <v>0</v>
      </c>
      <c r="T83" s="493">
        <f t="shared" si="54"/>
        <v>8.3333333333333329E-2</v>
      </c>
      <c r="U83" s="493">
        <f t="shared" si="55"/>
        <v>0</v>
      </c>
      <c r="V83" s="493">
        <f t="shared" si="56"/>
        <v>0</v>
      </c>
      <c r="W83" s="493">
        <f t="shared" si="57"/>
        <v>0</v>
      </c>
      <c r="X83" s="493">
        <f t="shared" si="58"/>
        <v>0</v>
      </c>
      <c r="Y83" s="493">
        <f t="shared" si="59"/>
        <v>8.3333333333333329E-2</v>
      </c>
      <c r="Z83" s="493">
        <f t="shared" si="60"/>
        <v>0</v>
      </c>
      <c r="AA83" s="493">
        <f t="shared" si="61"/>
        <v>8.3333333333333329E-2</v>
      </c>
      <c r="AB83" s="493">
        <f t="shared" si="62"/>
        <v>0</v>
      </c>
      <c r="AC83" s="493">
        <f t="shared" si="63"/>
        <v>0</v>
      </c>
      <c r="AD83" s="493">
        <f t="shared" si="64"/>
        <v>0</v>
      </c>
      <c r="AE83" s="493">
        <f t="shared" si="65"/>
        <v>0</v>
      </c>
      <c r="AF83" s="493">
        <f t="shared" si="66"/>
        <v>8.3333333333333329E-2</v>
      </c>
      <c r="AG83" s="493">
        <f t="shared" si="67"/>
        <v>0</v>
      </c>
      <c r="AH83" s="494">
        <f t="shared" si="68"/>
        <v>0.83333333333333337</v>
      </c>
      <c r="AI83" s="493" t="str">
        <f>IF(ISTEXT(График!H84),График!H84,IF(График!H84&gt;'Ночные Часы'!$B$2,График!H84-'Ночные Часы'!$B$2,0))</f>
        <v>В</v>
      </c>
      <c r="AJ83" s="493">
        <f>IF(ISTEXT(График!K84),График!K84,IF(График!K84&gt;'Ночные Часы'!$B$2,График!K84-'Ночные Часы'!$B$2,0))</f>
        <v>8.333333333333337E-2</v>
      </c>
      <c r="AK83" s="493" t="str">
        <f>IF(ISTEXT(График!N84),График!N84,IF(График!N84&gt;'Ночные Часы'!$B$2,График!N84-'Ночные Часы'!$B$2,0))</f>
        <v>В</v>
      </c>
      <c r="AL83" s="493">
        <f>IF(ISTEXT(График!Q84),График!Q84,IF(График!Q84&gt;'Ночные Часы'!$B$2,График!Q84-'Ночные Часы'!$B$2,0))</f>
        <v>8.333333333333337E-2</v>
      </c>
      <c r="AM83" s="493" t="str">
        <f>IF(ISTEXT(График!T84),График!T84,IF(График!T84&gt;'Ночные Часы'!$B$2,График!T84-'Ночные Часы'!$B$2,0))</f>
        <v>В</v>
      </c>
      <c r="AN83" s="493" t="str">
        <f>IF(ISTEXT(График!W84),График!W84,IF(График!W84&gt;'Ночные Часы'!$B$2,График!W84-'Ночные Часы'!$B$2,0))</f>
        <v>В</v>
      </c>
      <c r="AO83" s="493">
        <f>IF(ISTEXT(График!Z84),График!Z84,IF(График!Z84&gt;'Ночные Часы'!$B$2,График!Z84-'Ночные Часы'!$B$2,0))</f>
        <v>0</v>
      </c>
      <c r="AP83" s="493" t="str">
        <f>IF(ISTEXT(График!AC84),График!AC84,IF(График!AC84&gt;'Ночные Часы'!$B$2,График!AC84-'Ночные Часы'!$B$2,0))</f>
        <v>В</v>
      </c>
      <c r="AQ83" s="493">
        <f>IF(ISTEXT(График!AF84),График!AF84,IF(График!AF84&gt;'Ночные Часы'!$B$2,График!AF84-'Ночные Часы'!$B$2,0))</f>
        <v>8.333333333333337E-2</v>
      </c>
      <c r="AR83" s="493" t="str">
        <f>IF(ISTEXT(График!AI84),График!AI84,IF(График!AI84&gt;'Ночные Часы'!$B$2,График!AI84-'Ночные Часы'!$B$2,0))</f>
        <v>В</v>
      </c>
      <c r="AS83" s="493">
        <f>IF(ISTEXT(График!AL84),График!AL84,IF(График!AL84&gt;'Ночные Часы'!$B$2,График!AL84-'Ночные Часы'!$B$2,0))</f>
        <v>8.333333333333337E-2</v>
      </c>
      <c r="AT83" s="493" t="str">
        <f>IF(ISTEXT(График!AO84),График!AO84,IF(График!AO84&gt;'Ночные Часы'!$B$2,График!AO84-'Ночные Часы'!$B$2,0))</f>
        <v>В</v>
      </c>
      <c r="AU83" s="493" t="str">
        <f>IF(ISTEXT(График!AR84),График!AR84,IF(График!AR84&gt;'Ночные Часы'!$B$2,График!AR84-'Ночные Часы'!$B$2,0))</f>
        <v>В</v>
      </c>
      <c r="AV83" s="493">
        <f>IF(ISTEXT(График!AU84),График!AU84,IF(График!AU84&gt;'Ночные Часы'!$B$2,График!AU84-'Ночные Часы'!$B$2,0))</f>
        <v>8.333333333333337E-2</v>
      </c>
      <c r="AW83" s="493" t="str">
        <f>IF(ISTEXT(График!AX84),График!AX84,IF(График!AX84&gt;'Ночные Часы'!$B$2,График!AX84-'Ночные Часы'!$B$2,0))</f>
        <v>В</v>
      </c>
      <c r="AX83" s="493">
        <f>IF(ISTEXT(График!BA84),График!BA84,IF(График!BA84&gt;'Ночные Часы'!$B$2,График!BA84-'Ночные Часы'!$B$2,0))</f>
        <v>8.333333333333337E-2</v>
      </c>
      <c r="AY83" s="493" t="str">
        <f>IF(ISTEXT(График!BD84),График!BD84,IF(График!BD84&gt;'Ночные Часы'!$B$2,График!BD84-'Ночные Часы'!$B$2,0))</f>
        <v>В</v>
      </c>
      <c r="AZ83" s="493">
        <f>IF(ISTEXT(График!BG84),График!BG84,IF(График!BG84&gt;'Ночные Часы'!$B$2,График!BG84-'Ночные Часы'!$B$2,0))</f>
        <v>8.333333333333337E-2</v>
      </c>
      <c r="BA83" s="493" t="str">
        <f>IF(ISTEXT(График!BJ84),График!BJ84,IF(График!BJ84&gt;'Ночные Часы'!$B$2,График!BJ84-'Ночные Часы'!$B$2,0))</f>
        <v>В</v>
      </c>
      <c r="BB83" s="493" t="str">
        <f>IF(ISTEXT(График!BM84),График!BM84,IF(График!BM84&gt;'Ночные Часы'!$B$2,График!BM84-'Ночные Часы'!$B$2,0))</f>
        <v>В</v>
      </c>
      <c r="BC83" s="493">
        <f>IF(ISTEXT(График!BP84),График!BP84,IF(График!BP84&gt;'Ночные Часы'!$B$2,График!BP84-'Ночные Часы'!$B$2,0))</f>
        <v>0</v>
      </c>
      <c r="BD83" s="493" t="str">
        <f>IF(ISTEXT(График!BS84),График!BS84,IF(График!BS84&gt;'Ночные Часы'!$B$2,График!BS84-'Ночные Часы'!$B$2,0))</f>
        <v>В</v>
      </c>
      <c r="BE83" s="493">
        <f>IF(ISTEXT(График!BV84),График!BV84,IF(График!BV84&gt;'Ночные Часы'!$B$2,График!BV84-'Ночные Часы'!$B$2,0))</f>
        <v>8.333333333333337E-2</v>
      </c>
      <c r="BF83" s="493" t="str">
        <f>IF(ISTEXT(График!BY84),График!BY84,IF(График!BY84&gt;'Ночные Часы'!$B$2,График!BY84-'Ночные Часы'!$B$2,0))</f>
        <v>В</v>
      </c>
      <c r="BG83" s="493">
        <f>IF(ISTEXT(График!CB84),График!CB84,IF(График!CB84&gt;'Ночные Часы'!$B$2,График!CB84-'Ночные Часы'!$B$2,0))</f>
        <v>8.333333333333337E-2</v>
      </c>
      <c r="BH83" s="493" t="str">
        <f>IF(ISTEXT(График!CE84),График!CE84,IF(График!CE84&gt;'Ночные Часы'!$B$2,График!CE84-'Ночные Часы'!$B$2,0))</f>
        <v>В</v>
      </c>
      <c r="BI83" s="493" t="str">
        <f>IF(ISTEXT(График!CH84),График!CH84,IF(График!CH84&gt;'Ночные Часы'!$B$2,График!CH84-'Ночные Часы'!$B$2,0))</f>
        <v>В</v>
      </c>
      <c r="BJ83" s="493">
        <f>IF(ISTEXT(График!CK84),График!CK84,IF(График!CK84&gt;'Ночные Часы'!$B$2,График!CK84-'Ночные Часы'!$B$2,0))</f>
        <v>0</v>
      </c>
      <c r="BK83" s="493" t="str">
        <f>IF(ISTEXT(График!CN84),График!CN84,IF(График!CN84&gt;'Ночные Часы'!$B$2,График!CN84-'Ночные Часы'!$B$2,0))</f>
        <v>В</v>
      </c>
      <c r="BL83" s="493">
        <f>IF(ISTEXT(График!CQ84),График!CQ84,IF(График!CQ84&gt;'Ночные Часы'!$B$2,График!CQ84-'Ночные Часы'!$B$2,0))</f>
        <v>8.333333333333337E-2</v>
      </c>
      <c r="BM83" s="493">
        <f>IF(ISTEXT(График!CT84),График!CT84,IF(График!CT84&gt;'Ночные Часы'!$B$2,График!CT84-'Ночные Часы'!$B$2,0))</f>
        <v>0</v>
      </c>
    </row>
    <row r="84" spans="1:65" x14ac:dyDescent="0.25">
      <c r="A84" s="8">
        <f>VLOOKUP(B84,'Список КК'!$M$2:$N$377,2,TRUE)</f>
        <v>5064</v>
      </c>
      <c r="B84" s="9" t="str">
        <f>График!C85</f>
        <v>Чистякова Нина Ивановна</v>
      </c>
      <c r="C84" s="493">
        <f t="shared" si="37"/>
        <v>0</v>
      </c>
      <c r="D84" s="493">
        <f t="shared" si="38"/>
        <v>0</v>
      </c>
      <c r="E84" s="493">
        <f t="shared" si="39"/>
        <v>0</v>
      </c>
      <c r="F84" s="493">
        <f t="shared" si="40"/>
        <v>0</v>
      </c>
      <c r="G84" s="493">
        <f t="shared" si="41"/>
        <v>0</v>
      </c>
      <c r="H84" s="493">
        <f t="shared" si="42"/>
        <v>0</v>
      </c>
      <c r="I84" s="493">
        <f t="shared" si="43"/>
        <v>0</v>
      </c>
      <c r="J84" s="493">
        <f t="shared" si="44"/>
        <v>0</v>
      </c>
      <c r="K84" s="493">
        <f t="shared" si="45"/>
        <v>0</v>
      </c>
      <c r="L84" s="493">
        <f t="shared" si="46"/>
        <v>0</v>
      </c>
      <c r="M84" s="493">
        <f t="shared" si="47"/>
        <v>0</v>
      </c>
      <c r="N84" s="493">
        <f t="shared" si="48"/>
        <v>0</v>
      </c>
      <c r="O84" s="493">
        <f t="shared" si="49"/>
        <v>0</v>
      </c>
      <c r="P84" s="493">
        <f t="shared" si="50"/>
        <v>0</v>
      </c>
      <c r="Q84" s="493">
        <f t="shared" si="51"/>
        <v>0</v>
      </c>
      <c r="R84" s="493">
        <f t="shared" si="52"/>
        <v>0</v>
      </c>
      <c r="S84" s="493">
        <f t="shared" si="53"/>
        <v>0</v>
      </c>
      <c r="T84" s="493">
        <f t="shared" si="54"/>
        <v>0</v>
      </c>
      <c r="U84" s="493">
        <f t="shared" si="55"/>
        <v>0</v>
      </c>
      <c r="V84" s="493">
        <f t="shared" si="56"/>
        <v>0</v>
      </c>
      <c r="W84" s="493">
        <f t="shared" si="57"/>
        <v>0</v>
      </c>
      <c r="X84" s="493">
        <f t="shared" si="58"/>
        <v>0</v>
      </c>
      <c r="Y84" s="493">
        <f t="shared" si="59"/>
        <v>0</v>
      </c>
      <c r="Z84" s="493">
        <f t="shared" si="60"/>
        <v>0</v>
      </c>
      <c r="AA84" s="493">
        <f t="shared" si="61"/>
        <v>0</v>
      </c>
      <c r="AB84" s="493">
        <f t="shared" si="62"/>
        <v>0</v>
      </c>
      <c r="AC84" s="493">
        <f t="shared" si="63"/>
        <v>0</v>
      </c>
      <c r="AD84" s="493">
        <f t="shared" si="64"/>
        <v>0</v>
      </c>
      <c r="AE84" s="493">
        <f t="shared" si="65"/>
        <v>0</v>
      </c>
      <c r="AF84" s="493">
        <f t="shared" si="66"/>
        <v>0</v>
      </c>
      <c r="AG84" s="493">
        <f t="shared" si="67"/>
        <v>0</v>
      </c>
      <c r="AH84" s="494">
        <f t="shared" si="68"/>
        <v>0</v>
      </c>
      <c r="AI84" s="493">
        <f>IF(ISTEXT(График!H85),График!H85,IF(График!H85&gt;'Ночные Часы'!$B$2,График!H85-'Ночные Часы'!$B$2,0))</f>
        <v>0</v>
      </c>
      <c r="AJ84" s="493">
        <f>IF(ISTEXT(График!K85),График!K85,IF(График!K85&gt;'Ночные Часы'!$B$2,График!K85-'Ночные Часы'!$B$2,0))</f>
        <v>0</v>
      </c>
      <c r="AK84" s="493">
        <f>IF(ISTEXT(График!N85),График!N85,IF(График!N85&gt;'Ночные Часы'!$B$2,График!N85-'Ночные Часы'!$B$2,0))</f>
        <v>0</v>
      </c>
      <c r="AL84" s="493" t="str">
        <f>IF(ISTEXT(График!Q85),График!Q85,IF(График!Q85&gt;'Ночные Часы'!$B$2,График!Q85-'Ночные Часы'!$B$2,0))</f>
        <v>В</v>
      </c>
      <c r="AM84" s="493" t="str">
        <f>IF(ISTEXT(График!T85),График!T85,IF(График!T85&gt;'Ночные Часы'!$B$2,График!T85-'Ночные Часы'!$B$2,0))</f>
        <v>В</v>
      </c>
      <c r="AN84" s="493">
        <f>IF(ISTEXT(График!W85),График!W85,IF(График!W85&gt;'Ночные Часы'!$B$2,График!W85-'Ночные Часы'!$B$2,0))</f>
        <v>0</v>
      </c>
      <c r="AO84" s="493">
        <f>IF(ISTEXT(График!Z85),График!Z85,IF(График!Z85&gt;'Ночные Часы'!$B$2,График!Z85-'Ночные Часы'!$B$2,0))</f>
        <v>0</v>
      </c>
      <c r="AP84" s="493" t="str">
        <f>IF(ISTEXT(График!AC85),График!AC85,IF(График!AC85&gt;'Ночные Часы'!$B$2,График!AC85-'Ночные Часы'!$B$2,0))</f>
        <v>В</v>
      </c>
      <c r="AQ84" s="493" t="str">
        <f>IF(ISTEXT(График!AF85),График!AF85,IF(График!AF85&gt;'Ночные Часы'!$B$2,График!AF85-'Ночные Часы'!$B$2,0))</f>
        <v>ОТ</v>
      </c>
      <c r="AR84" s="493" t="str">
        <f>IF(ISTEXT(График!AI85),График!AI85,IF(График!AI85&gt;'Ночные Часы'!$B$2,График!AI85-'Ночные Часы'!$B$2,0))</f>
        <v>ОТ</v>
      </c>
      <c r="AS84" s="493" t="str">
        <f>IF(ISTEXT(График!AL85),График!AL85,IF(График!AL85&gt;'Ночные Часы'!$B$2,График!AL85-'Ночные Часы'!$B$2,0))</f>
        <v>ОТ</v>
      </c>
      <c r="AT84" s="493" t="str">
        <f>IF(ISTEXT(График!AO85),График!AO85,IF(График!AO85&gt;'Ночные Часы'!$B$2,График!AO85-'Ночные Часы'!$B$2,0))</f>
        <v>ОТ</v>
      </c>
      <c r="AU84" s="493" t="str">
        <f>IF(ISTEXT(График!AR85),График!AR85,IF(График!AR85&gt;'Ночные Часы'!$B$2,График!AR85-'Ночные Часы'!$B$2,0))</f>
        <v>ОТ</v>
      </c>
      <c r="AV84" s="493" t="str">
        <f>IF(ISTEXT(График!AU85),График!AU85,IF(График!AU85&gt;'Ночные Часы'!$B$2,График!AU85-'Ночные Часы'!$B$2,0))</f>
        <v>В</v>
      </c>
      <c r="AW84" s="493" t="str">
        <f>IF(ISTEXT(График!AX85),График!AX85,IF(График!AX85&gt;'Ночные Часы'!$B$2,График!AX85-'Ночные Часы'!$B$2,0))</f>
        <v>В</v>
      </c>
      <c r="AX84" s="493" t="str">
        <f>IF(ISTEXT(График!BA85),График!BA85,IF(График!BA85&gt;'Ночные Часы'!$B$2,График!BA85-'Ночные Часы'!$B$2,0))</f>
        <v>ОТ</v>
      </c>
      <c r="AY84" s="493" t="str">
        <f>IF(ISTEXT(График!BD85),График!BD85,IF(График!BD85&gt;'Ночные Часы'!$B$2,График!BD85-'Ночные Часы'!$B$2,0))</f>
        <v>ОТ</v>
      </c>
      <c r="AZ84" s="493" t="str">
        <f>IF(ISTEXT(График!BG85),График!BG85,IF(График!BG85&gt;'Ночные Часы'!$B$2,График!BG85-'Ночные Часы'!$B$2,0))</f>
        <v>ОТ</v>
      </c>
      <c r="BA84" s="493" t="str">
        <f>IF(ISTEXT(График!BJ85),График!BJ85,IF(График!BJ85&gt;'Ночные Часы'!$B$2,График!BJ85-'Ночные Часы'!$B$2,0))</f>
        <v>ОТ</v>
      </c>
      <c r="BB84" s="493" t="str">
        <f>IF(ISTEXT(График!BM85),График!BM85,IF(График!BM85&gt;'Ночные Часы'!$B$2,График!BM85-'Ночные Часы'!$B$2,0))</f>
        <v>ОТ</v>
      </c>
      <c r="BC84" s="493" t="str">
        <f>IF(ISTEXT(График!BP85),График!BP85,IF(График!BP85&gt;'Ночные Часы'!$B$2,График!BP85-'Ночные Часы'!$B$2,0))</f>
        <v>В</v>
      </c>
      <c r="BD84" s="493" t="str">
        <f>IF(ISTEXT(График!BS85),График!BS85,IF(График!BS85&gt;'Ночные Часы'!$B$2,График!BS85-'Ночные Часы'!$B$2,0))</f>
        <v>В</v>
      </c>
      <c r="BE84" s="493">
        <f>IF(ISTEXT(График!BV85),График!BV85,IF(График!BV85&gt;'Ночные Часы'!$B$2,График!BV85-'Ночные Часы'!$B$2,0))</f>
        <v>0</v>
      </c>
      <c r="BF84" s="493">
        <f>IF(ISTEXT(График!BY85),График!BY85,IF(График!BY85&gt;'Ночные Часы'!$B$2,График!BY85-'Ночные Часы'!$B$2,0))</f>
        <v>0</v>
      </c>
      <c r="BG84" s="493">
        <f>IF(ISTEXT(График!CB85),График!CB85,IF(График!CB85&gt;'Ночные Часы'!$B$2,График!CB85-'Ночные Часы'!$B$2,0))</f>
        <v>0</v>
      </c>
      <c r="BH84" s="493">
        <f>IF(ISTEXT(График!CE85),График!CE85,IF(График!CE85&gt;'Ночные Часы'!$B$2,График!CE85-'Ночные Часы'!$B$2,0))</f>
        <v>0</v>
      </c>
      <c r="BI84" s="493" t="str">
        <f>IF(ISTEXT(График!CH85),График!CH85,IF(График!CH85&gt;'Ночные Часы'!$B$2,График!CH85-'Ночные Часы'!$B$2,0))</f>
        <v>В</v>
      </c>
      <c r="BJ84" s="493">
        <f>IF(ISTEXT(График!CK85),График!CK85,IF(График!CK85&gt;'Ночные Часы'!$B$2,График!CK85-'Ночные Часы'!$B$2,0))</f>
        <v>0</v>
      </c>
      <c r="BK84" s="493">
        <f>IF(ISTEXT(График!CN85),График!CN85,IF(График!CN85&gt;'Ночные Часы'!$B$2,График!CN85-'Ночные Часы'!$B$2,0))</f>
        <v>0</v>
      </c>
      <c r="BL84" s="493">
        <f>IF(ISTEXT(График!CQ85),График!CQ85,IF(График!CQ85&gt;'Ночные Часы'!$B$2,График!CQ85-'Ночные Часы'!$B$2,0))</f>
        <v>0</v>
      </c>
      <c r="BM84" s="493">
        <f>IF(ISTEXT(График!CT85),График!CT85,IF(График!CT85&gt;'Ночные Часы'!$B$2,График!CT85-'Ночные Часы'!$B$2,0))</f>
        <v>0</v>
      </c>
    </row>
    <row r="85" spans="1:65" x14ac:dyDescent="0.25">
      <c r="A85" s="8">
        <f>VLOOKUP(B85,'Список КК'!$M$2:$N$377,2,TRUE)</f>
        <v>5791</v>
      </c>
      <c r="B85" s="9" t="str">
        <f>График!C86</f>
        <v>Шабалина Наталия Юрьевна</v>
      </c>
      <c r="C85" s="493">
        <f t="shared" si="37"/>
        <v>0</v>
      </c>
      <c r="D85" s="493">
        <f t="shared" si="38"/>
        <v>0</v>
      </c>
      <c r="E85" s="493">
        <f t="shared" si="39"/>
        <v>0</v>
      </c>
      <c r="F85" s="493">
        <f t="shared" si="40"/>
        <v>0</v>
      </c>
      <c r="G85" s="493">
        <f t="shared" si="41"/>
        <v>0</v>
      </c>
      <c r="H85" s="493">
        <f t="shared" si="42"/>
        <v>0</v>
      </c>
      <c r="I85" s="493">
        <f t="shared" si="43"/>
        <v>0</v>
      </c>
      <c r="J85" s="493">
        <f t="shared" si="44"/>
        <v>0</v>
      </c>
      <c r="K85" s="493">
        <f t="shared" si="45"/>
        <v>0</v>
      </c>
      <c r="L85" s="493">
        <f t="shared" si="46"/>
        <v>0</v>
      </c>
      <c r="M85" s="493">
        <f t="shared" si="47"/>
        <v>0</v>
      </c>
      <c r="N85" s="493">
        <f t="shared" si="48"/>
        <v>0</v>
      </c>
      <c r="O85" s="493">
        <f t="shared" si="49"/>
        <v>0</v>
      </c>
      <c r="P85" s="493">
        <f t="shared" si="50"/>
        <v>0</v>
      </c>
      <c r="Q85" s="493">
        <f t="shared" si="51"/>
        <v>0</v>
      </c>
      <c r="R85" s="493">
        <f t="shared" si="52"/>
        <v>0</v>
      </c>
      <c r="S85" s="493">
        <f t="shared" si="53"/>
        <v>0</v>
      </c>
      <c r="T85" s="493">
        <f t="shared" si="54"/>
        <v>0</v>
      </c>
      <c r="U85" s="493">
        <f t="shared" si="55"/>
        <v>0</v>
      </c>
      <c r="V85" s="493">
        <f t="shared" si="56"/>
        <v>0</v>
      </c>
      <c r="W85" s="493">
        <f t="shared" si="57"/>
        <v>0</v>
      </c>
      <c r="X85" s="493">
        <f t="shared" si="58"/>
        <v>0</v>
      </c>
      <c r="Y85" s="493">
        <f t="shared" si="59"/>
        <v>0</v>
      </c>
      <c r="Z85" s="493">
        <f t="shared" si="60"/>
        <v>0</v>
      </c>
      <c r="AA85" s="493">
        <f t="shared" si="61"/>
        <v>0</v>
      </c>
      <c r="AB85" s="493">
        <f t="shared" si="62"/>
        <v>0</v>
      </c>
      <c r="AC85" s="493">
        <f t="shared" si="63"/>
        <v>0</v>
      </c>
      <c r="AD85" s="493">
        <f t="shared" si="64"/>
        <v>0</v>
      </c>
      <c r="AE85" s="493">
        <f t="shared" si="65"/>
        <v>0</v>
      </c>
      <c r="AF85" s="493">
        <f t="shared" si="66"/>
        <v>0</v>
      </c>
      <c r="AG85" s="493">
        <f t="shared" si="67"/>
        <v>0</v>
      </c>
      <c r="AH85" s="494">
        <f t="shared" si="68"/>
        <v>0</v>
      </c>
      <c r="AI85" s="493">
        <f>IF(ISTEXT(График!H86),График!H86,IF(График!H86&gt;'Ночные Часы'!$B$2,График!H86-'Ночные Часы'!$B$2,0))</f>
        <v>0</v>
      </c>
      <c r="AJ85" s="493">
        <f>IF(ISTEXT(График!K86),График!K86,IF(График!K86&gt;'Ночные Часы'!$B$2,График!K86-'Ночные Часы'!$B$2,0))</f>
        <v>0</v>
      </c>
      <c r="AK85" s="493">
        <f>IF(ISTEXT(График!N86),График!N86,IF(График!N86&gt;'Ночные Часы'!$B$2,График!N86-'Ночные Часы'!$B$2,0))</f>
        <v>0</v>
      </c>
      <c r="AL85" s="493">
        <f>IF(ISTEXT(График!Q86),График!Q86,IF(График!Q86&gt;'Ночные Часы'!$B$2,График!Q86-'Ночные Часы'!$B$2,0))</f>
        <v>0</v>
      </c>
      <c r="AM85" s="493">
        <f>IF(ISTEXT(График!T86),График!T86,IF(График!T86&gt;'Ночные Часы'!$B$2,График!T86-'Ночные Часы'!$B$2,0))</f>
        <v>0</v>
      </c>
      <c r="AN85" s="493" t="str">
        <f>IF(ISTEXT(График!W86),График!W86,IF(График!W86&gt;'Ночные Часы'!$B$2,График!W86-'Ночные Часы'!$B$2,0))</f>
        <v>В</v>
      </c>
      <c r="AO85" s="493" t="str">
        <f>IF(ISTEXT(График!Z86),График!Z86,IF(График!Z86&gt;'Ночные Часы'!$B$2,График!Z86-'Ночные Часы'!$B$2,0))</f>
        <v>В</v>
      </c>
      <c r="AP85" s="493">
        <f>IF(ISTEXT(График!AC86),График!AC86,IF(График!AC86&gt;'Ночные Часы'!$B$2,График!AC86-'Ночные Часы'!$B$2,0))</f>
        <v>0</v>
      </c>
      <c r="AQ85" s="493">
        <f>IF(ISTEXT(График!AF86),График!AF86,IF(График!AF86&gt;'Ночные Часы'!$B$2,График!AF86-'Ночные Часы'!$B$2,0))</f>
        <v>0</v>
      </c>
      <c r="AR85" s="493">
        <f>IF(ISTEXT(График!AI86),График!AI86,IF(График!AI86&gt;'Ночные Часы'!$B$2,График!AI86-'Ночные Часы'!$B$2,0))</f>
        <v>0</v>
      </c>
      <c r="AS85" s="493">
        <f>IF(ISTEXT(График!AL86),График!AL86,IF(График!AL86&gt;'Ночные Часы'!$B$2,График!AL86-'Ночные Часы'!$B$2,0))</f>
        <v>0</v>
      </c>
      <c r="AT85" s="493">
        <f>IF(ISTEXT(График!AO86),График!AO86,IF(График!AO86&gt;'Ночные Часы'!$B$2,График!AO86-'Ночные Часы'!$B$2,0))</f>
        <v>0</v>
      </c>
      <c r="AU85" s="493" t="str">
        <f>IF(ISTEXT(График!AR86),График!AR86,IF(График!AR86&gt;'Ночные Часы'!$B$2,График!AR86-'Ночные Часы'!$B$2,0))</f>
        <v>В</v>
      </c>
      <c r="AV85" s="493" t="str">
        <f>IF(ISTEXT(График!AU86),График!AU86,IF(График!AU86&gt;'Ночные Часы'!$B$2,График!AU86-'Ночные Часы'!$B$2,0))</f>
        <v>В</v>
      </c>
      <c r="AW85" s="493">
        <f>IF(ISTEXT(График!AX86),График!AX86,IF(График!AX86&gt;'Ночные Часы'!$B$2,График!AX86-'Ночные Часы'!$B$2,0))</f>
        <v>0</v>
      </c>
      <c r="AX85" s="493">
        <f>IF(ISTEXT(График!BA86),График!BA86,IF(График!BA86&gt;'Ночные Часы'!$B$2,График!BA86-'Ночные Часы'!$B$2,0))</f>
        <v>0</v>
      </c>
      <c r="AY85" s="493">
        <f>IF(ISTEXT(График!BD86),График!BD86,IF(График!BD86&gt;'Ночные Часы'!$B$2,График!BD86-'Ночные Часы'!$B$2,0))</f>
        <v>0</v>
      </c>
      <c r="AZ85" s="493">
        <f>IF(ISTEXT(График!BG86),График!BG86,IF(График!BG86&gt;'Ночные Часы'!$B$2,График!BG86-'Ночные Часы'!$B$2,0))</f>
        <v>0</v>
      </c>
      <c r="BA85" s="493">
        <f>IF(ISTEXT(График!BJ86),График!BJ86,IF(График!BJ86&gt;'Ночные Часы'!$B$2,График!BJ86-'Ночные Часы'!$B$2,0))</f>
        <v>0</v>
      </c>
      <c r="BB85" s="493" t="str">
        <f>IF(ISTEXT(График!BM86),График!BM86,IF(График!BM86&gt;'Ночные Часы'!$B$2,График!BM86-'Ночные Часы'!$B$2,0))</f>
        <v>В</v>
      </c>
      <c r="BC85" s="493" t="str">
        <f>IF(ISTEXT(График!BP86),График!BP86,IF(График!BP86&gt;'Ночные Часы'!$B$2,График!BP86-'Ночные Часы'!$B$2,0))</f>
        <v>В</v>
      </c>
      <c r="BD85" s="493">
        <f>IF(ISTEXT(График!BS86),График!BS86,IF(График!BS86&gt;'Ночные Часы'!$B$2,График!BS86-'Ночные Часы'!$B$2,0))</f>
        <v>0</v>
      </c>
      <c r="BE85" s="493">
        <f>IF(ISTEXT(График!BV86),График!BV86,IF(График!BV86&gt;'Ночные Часы'!$B$2,График!BV86-'Ночные Часы'!$B$2,0))</f>
        <v>0</v>
      </c>
      <c r="BF85" s="493">
        <f>IF(ISTEXT(График!BY86),График!BY86,IF(График!BY86&gt;'Ночные Часы'!$B$2,График!BY86-'Ночные Часы'!$B$2,0))</f>
        <v>0</v>
      </c>
      <c r="BG85" s="493" t="str">
        <f>IF(ISTEXT(График!CB86),График!CB86,IF(График!CB86&gt;'Ночные Часы'!$B$2,График!CB86-'Ночные Часы'!$B$2,0))</f>
        <v>В</v>
      </c>
      <c r="BH85" s="493" t="str">
        <f>IF(ISTEXT(График!CE86),График!CE86,IF(График!CE86&gt;'Ночные Часы'!$B$2,График!CE86-'Ночные Часы'!$B$2,0))</f>
        <v>В</v>
      </c>
      <c r="BI85" s="493" t="str">
        <f>IF(ISTEXT(График!CH86),График!CH86,IF(График!CH86&gt;'Ночные Часы'!$B$2,График!CH86-'Ночные Часы'!$B$2,0))</f>
        <v>В</v>
      </c>
      <c r="BJ85" s="493">
        <f>IF(ISTEXT(График!CK86),График!CK86,IF(График!CK86&gt;'Ночные Часы'!$B$2,График!CK86-'Ночные Часы'!$B$2,0))</f>
        <v>0</v>
      </c>
      <c r="BK85" s="493">
        <f>IF(ISTEXT(График!CN86),График!CN86,IF(График!CN86&gt;'Ночные Часы'!$B$2,График!CN86-'Ночные Часы'!$B$2,0))</f>
        <v>0</v>
      </c>
      <c r="BL85" s="493">
        <f>IF(ISTEXT(График!CQ86),График!CQ86,IF(График!CQ86&gt;'Ночные Часы'!$B$2,График!CQ86-'Ночные Часы'!$B$2,0))</f>
        <v>0</v>
      </c>
      <c r="BM85" s="493">
        <f>IF(ISTEXT(График!CT86),График!CT86,IF(График!CT86&gt;'Ночные Часы'!$B$2,График!CT86-'Ночные Часы'!$B$2,0))</f>
        <v>0</v>
      </c>
    </row>
    <row r="86" spans="1:65" x14ac:dyDescent="0.25">
      <c r="A86" s="8">
        <f>VLOOKUP(B86,'Список КК'!$M$2:$N$377,2,TRUE)</f>
        <v>45095</v>
      </c>
      <c r="B86" s="9" t="str">
        <f>График!C87</f>
        <v>Шаршекеева Мадина Боконбаевна</v>
      </c>
      <c r="C86" s="493">
        <f t="shared" si="37"/>
        <v>0.125</v>
      </c>
      <c r="D86" s="493">
        <f t="shared" si="38"/>
        <v>0</v>
      </c>
      <c r="E86" s="493">
        <f t="shared" si="39"/>
        <v>0</v>
      </c>
      <c r="F86" s="493">
        <f t="shared" si="40"/>
        <v>0</v>
      </c>
      <c r="G86" s="493">
        <f t="shared" si="41"/>
        <v>0</v>
      </c>
      <c r="H86" s="493">
        <f t="shared" si="42"/>
        <v>0</v>
      </c>
      <c r="I86" s="493">
        <f t="shared" si="43"/>
        <v>0</v>
      </c>
      <c r="J86" s="493">
        <f t="shared" si="44"/>
        <v>0</v>
      </c>
      <c r="K86" s="493">
        <f t="shared" si="45"/>
        <v>0.125</v>
      </c>
      <c r="L86" s="493">
        <f t="shared" si="46"/>
        <v>0.125</v>
      </c>
      <c r="M86" s="493">
        <f t="shared" si="47"/>
        <v>0</v>
      </c>
      <c r="N86" s="493">
        <f t="shared" si="48"/>
        <v>0</v>
      </c>
      <c r="O86" s="493">
        <f t="shared" si="49"/>
        <v>0</v>
      </c>
      <c r="P86" s="493">
        <f t="shared" si="50"/>
        <v>0</v>
      </c>
      <c r="Q86" s="493">
        <f t="shared" si="51"/>
        <v>0</v>
      </c>
      <c r="R86" s="493">
        <f t="shared" si="52"/>
        <v>0</v>
      </c>
      <c r="S86" s="493">
        <f t="shared" si="53"/>
        <v>0</v>
      </c>
      <c r="T86" s="493">
        <f t="shared" si="54"/>
        <v>0</v>
      </c>
      <c r="U86" s="493">
        <f t="shared" si="55"/>
        <v>0</v>
      </c>
      <c r="V86" s="493">
        <f t="shared" si="56"/>
        <v>0</v>
      </c>
      <c r="W86" s="493">
        <f t="shared" si="57"/>
        <v>0</v>
      </c>
      <c r="X86" s="493">
        <f t="shared" si="58"/>
        <v>0</v>
      </c>
      <c r="Y86" s="493">
        <f t="shared" si="59"/>
        <v>0.125</v>
      </c>
      <c r="Z86" s="493">
        <f t="shared" si="60"/>
        <v>0.125</v>
      </c>
      <c r="AA86" s="493">
        <f t="shared" si="61"/>
        <v>0</v>
      </c>
      <c r="AB86" s="493">
        <f t="shared" si="62"/>
        <v>0</v>
      </c>
      <c r="AC86" s="493">
        <f t="shared" si="63"/>
        <v>0</v>
      </c>
      <c r="AD86" s="493">
        <f t="shared" si="64"/>
        <v>0.125</v>
      </c>
      <c r="AE86" s="493">
        <f t="shared" si="65"/>
        <v>0.125</v>
      </c>
      <c r="AF86" s="493">
        <f t="shared" si="66"/>
        <v>0</v>
      </c>
      <c r="AG86" s="493">
        <f t="shared" si="67"/>
        <v>0</v>
      </c>
      <c r="AH86" s="494">
        <f t="shared" si="68"/>
        <v>0.875</v>
      </c>
      <c r="AI86" s="493">
        <f>IF(ISTEXT(График!H87),График!H87,IF(График!H87&gt;'Ночные Часы'!$B$2,График!H87-'Ночные Часы'!$B$2,0))</f>
        <v>0.10416666666666663</v>
      </c>
      <c r="AJ86" s="493" t="str">
        <f>IF(ISTEXT(График!K87),График!K87,IF(График!K87&gt;'Ночные Часы'!$B$2,График!K87-'Ночные Часы'!$B$2,0))</f>
        <v>В</v>
      </c>
      <c r="AK86" s="493" t="str">
        <f>IF(ISTEXT(График!N87),График!N87,IF(График!N87&gt;'Ночные Часы'!$B$2,График!N87-'Ночные Часы'!$B$2,0))</f>
        <v>В</v>
      </c>
      <c r="AL86" s="493">
        <f>IF(ISTEXT(График!Q87),График!Q87,IF(График!Q87&gt;'Ночные Часы'!$B$2,График!Q87-'Ночные Часы'!$B$2,0))</f>
        <v>0</v>
      </c>
      <c r="AM86" s="493">
        <f>IF(ISTEXT(График!T87),График!T87,IF(График!T87&gt;'Ночные Часы'!$B$2,График!T87-'Ночные Часы'!$B$2,0))</f>
        <v>0</v>
      </c>
      <c r="AN86" s="493" t="str">
        <f>IF(ISTEXT(График!W87),График!W87,IF(График!W87&gt;'Ночные Часы'!$B$2,График!W87-'Ночные Часы'!$B$2,0))</f>
        <v>В</v>
      </c>
      <c r="AO86" s="493">
        <f>IF(ISTEXT(График!Z87),График!Z87,IF(График!Z87&gt;'Ночные Часы'!$B$2,График!Z87-'Ночные Часы'!$B$2,0))</f>
        <v>0</v>
      </c>
      <c r="AP86" s="493">
        <f>IF(ISTEXT(График!AC87),График!AC87,IF(График!AC87&gt;'Ночные Часы'!$B$2,График!AC87-'Ночные Часы'!$B$2,0))</f>
        <v>0</v>
      </c>
      <c r="AQ86" s="493">
        <f>IF(ISTEXT(График!AF87),График!AF87,IF(График!AF87&gt;'Ночные Часы'!$B$2,График!AF87-'Ночные Часы'!$B$2,0))</f>
        <v>0.10416666666666663</v>
      </c>
      <c r="AR86" s="493">
        <f>IF(ISTEXT(График!AI87),График!AI87,IF(График!AI87&gt;'Ночные Часы'!$B$2,График!AI87-'Ночные Часы'!$B$2,0))</f>
        <v>0.10416666666666663</v>
      </c>
      <c r="AS86" s="493" t="str">
        <f>IF(ISTEXT(График!AL87),График!AL87,IF(График!AL87&gt;'Ночные Часы'!$B$2,График!AL87-'Ночные Часы'!$B$2,0))</f>
        <v>В</v>
      </c>
      <c r="AT86" s="493" t="str">
        <f>IF(ISTEXT(График!AO87),График!AO87,IF(График!AO87&gt;'Ночные Часы'!$B$2,График!AO87-'Ночные Часы'!$B$2,0))</f>
        <v>В</v>
      </c>
      <c r="AU86" s="493">
        <f>IF(ISTEXT(График!AR87),График!AR87,IF(График!AR87&gt;'Ночные Часы'!$B$2,График!AR87-'Ночные Часы'!$B$2,0))</f>
        <v>0</v>
      </c>
      <c r="AV86" s="493">
        <f>IF(ISTEXT(График!AU87),График!AU87,IF(График!AU87&gt;'Ночные Часы'!$B$2,График!AU87-'Ночные Часы'!$B$2,0))</f>
        <v>0</v>
      </c>
      <c r="AW86" s="493">
        <f>IF(ISTEXT(График!AX87),График!AX87,IF(График!AX87&gt;'Ночные Часы'!$B$2,График!AX87-'Ночные Часы'!$B$2,0))</f>
        <v>0</v>
      </c>
      <c r="AX86" s="493">
        <f>IF(ISTEXT(График!BA87),График!BA87,IF(График!BA87&gt;'Ночные Часы'!$B$2,График!BA87-'Ночные Часы'!$B$2,0))</f>
        <v>0</v>
      </c>
      <c r="AY86" s="493">
        <f>IF(ISTEXT(График!BD87),График!BD87,IF(График!BD87&gt;'Ночные Часы'!$B$2,График!BD87-'Ночные Часы'!$B$2,0))</f>
        <v>0</v>
      </c>
      <c r="AZ86" s="493" t="str">
        <f>IF(ISTEXT(График!BG87),График!BG87,IF(График!BG87&gt;'Ночные Часы'!$B$2,График!BG87-'Ночные Часы'!$B$2,0))</f>
        <v>В</v>
      </c>
      <c r="BA86" s="493" t="str">
        <f>IF(ISTEXT(График!BJ87),График!BJ87,IF(График!BJ87&gt;'Ночные Часы'!$B$2,График!BJ87-'Ночные Часы'!$B$2,0))</f>
        <v>В</v>
      </c>
      <c r="BB86" s="493">
        <f>IF(ISTEXT(График!BM87),График!BM87,IF(График!BM87&gt;'Ночные Часы'!$B$2,График!BM87-'Ночные Часы'!$B$2,0))</f>
        <v>0</v>
      </c>
      <c r="BC86" s="493">
        <f>IF(ISTEXT(График!BP87),График!BP87,IF(График!BP87&gt;'Ночные Часы'!$B$2,График!BP87-'Ночные Часы'!$B$2,0))</f>
        <v>0</v>
      </c>
      <c r="BD86" s="493">
        <f>IF(ISTEXT(График!BS87),График!BS87,IF(График!BS87&gt;'Ночные Часы'!$B$2,График!BS87-'Ночные Часы'!$B$2,0))</f>
        <v>0</v>
      </c>
      <c r="BE86" s="493">
        <f>IF(ISTEXT(График!BV87),График!BV87,IF(График!BV87&gt;'Ночные Часы'!$B$2,График!BV87-'Ночные Часы'!$B$2,0))</f>
        <v>0.10416666666666663</v>
      </c>
      <c r="BF86" s="493">
        <f>IF(ISTEXT(График!BY87),График!BY87,IF(График!BY87&gt;'Ночные Часы'!$B$2,График!BY87-'Ночные Часы'!$B$2,0))</f>
        <v>0.10416666666666663</v>
      </c>
      <c r="BG86" s="493" t="str">
        <f>IF(ISTEXT(График!CB87),График!CB87,IF(График!CB87&gt;'Ночные Часы'!$B$2,График!CB87-'Ночные Часы'!$B$2,0))</f>
        <v>В</v>
      </c>
      <c r="BH86" s="493" t="str">
        <f>IF(ISTEXT(График!CE87),График!CE87,IF(График!CE87&gt;'Ночные Часы'!$B$2,График!CE87-'Ночные Часы'!$B$2,0))</f>
        <v>В</v>
      </c>
      <c r="BI86" s="493">
        <f>IF(ISTEXT(График!CH87),График!CH87,IF(График!CH87&gt;'Ночные Часы'!$B$2,График!CH87-'Ночные Часы'!$B$2,0))</f>
        <v>0</v>
      </c>
      <c r="BJ86" s="493">
        <f>IF(ISTEXT(График!CK87),График!CK87,IF(График!CK87&gt;'Ночные Часы'!$B$2,График!CK87-'Ночные Часы'!$B$2,0))</f>
        <v>0.10416666666666663</v>
      </c>
      <c r="BK86" s="493">
        <f>IF(ISTEXT(График!CN87),График!CN87,IF(График!CN87&gt;'Ночные Часы'!$B$2,График!CN87-'Ночные Часы'!$B$2,0))</f>
        <v>0.10416666666666663</v>
      </c>
      <c r="BL86" s="493" t="str">
        <f>IF(ISTEXT(График!CQ87),График!CQ87,IF(График!CQ87&gt;'Ночные Часы'!$B$2,График!CQ87-'Ночные Часы'!$B$2,0))</f>
        <v>В</v>
      </c>
      <c r="BM86" s="493">
        <f>IF(ISTEXT(График!CT87),График!CT87,IF(График!CT87&gt;'Ночные Часы'!$B$2,График!CT87-'Ночные Часы'!$B$2,0))</f>
        <v>0</v>
      </c>
    </row>
    <row r="87" spans="1:65" x14ac:dyDescent="0.25">
      <c r="A87" s="8">
        <f>VLOOKUP(B87,'Список КК'!$M$2:$N$377,2,TRUE)</f>
        <v>41185</v>
      </c>
      <c r="B87" s="9" t="str">
        <f>График!C88</f>
        <v>Шевчик Татьяна Владимировна</v>
      </c>
      <c r="C87" s="493">
        <f t="shared" si="37"/>
        <v>0</v>
      </c>
      <c r="D87" s="493">
        <f t="shared" si="38"/>
        <v>0</v>
      </c>
      <c r="E87" s="493">
        <f t="shared" si="39"/>
        <v>0</v>
      </c>
      <c r="F87" s="493">
        <f t="shared" si="40"/>
        <v>0</v>
      </c>
      <c r="G87" s="493">
        <f t="shared" si="41"/>
        <v>0</v>
      </c>
      <c r="H87" s="493">
        <f t="shared" si="42"/>
        <v>0</v>
      </c>
      <c r="I87" s="493">
        <f t="shared" si="43"/>
        <v>0</v>
      </c>
      <c r="J87" s="493">
        <f t="shared" si="44"/>
        <v>0</v>
      </c>
      <c r="K87" s="493">
        <f t="shared" si="45"/>
        <v>0</v>
      </c>
      <c r="L87" s="493">
        <f t="shared" si="46"/>
        <v>0</v>
      </c>
      <c r="M87" s="493">
        <f t="shared" si="47"/>
        <v>0</v>
      </c>
      <c r="N87" s="493">
        <f t="shared" si="48"/>
        <v>0</v>
      </c>
      <c r="O87" s="493">
        <f t="shared" si="49"/>
        <v>0</v>
      </c>
      <c r="P87" s="493">
        <f t="shared" si="50"/>
        <v>0</v>
      </c>
      <c r="Q87" s="493">
        <f t="shared" si="51"/>
        <v>0</v>
      </c>
      <c r="R87" s="493">
        <f t="shared" si="52"/>
        <v>0</v>
      </c>
      <c r="S87" s="493">
        <f t="shared" si="53"/>
        <v>0</v>
      </c>
      <c r="T87" s="493">
        <f t="shared" si="54"/>
        <v>0</v>
      </c>
      <c r="U87" s="493">
        <f t="shared" si="55"/>
        <v>0</v>
      </c>
      <c r="V87" s="493">
        <f t="shared" si="56"/>
        <v>0</v>
      </c>
      <c r="W87" s="493">
        <f t="shared" si="57"/>
        <v>0</v>
      </c>
      <c r="X87" s="493">
        <f t="shared" si="58"/>
        <v>0</v>
      </c>
      <c r="Y87" s="493">
        <f t="shared" si="59"/>
        <v>0</v>
      </c>
      <c r="Z87" s="493">
        <f t="shared" si="60"/>
        <v>0</v>
      </c>
      <c r="AA87" s="493">
        <f t="shared" si="61"/>
        <v>0</v>
      </c>
      <c r="AB87" s="493">
        <f t="shared" si="62"/>
        <v>0</v>
      </c>
      <c r="AC87" s="493">
        <f t="shared" si="63"/>
        <v>0</v>
      </c>
      <c r="AD87" s="493">
        <f t="shared" si="64"/>
        <v>0</v>
      </c>
      <c r="AE87" s="493">
        <f t="shared" si="65"/>
        <v>0</v>
      </c>
      <c r="AF87" s="493">
        <f t="shared" si="66"/>
        <v>0</v>
      </c>
      <c r="AG87" s="493">
        <f t="shared" si="67"/>
        <v>0</v>
      </c>
      <c r="AH87" s="494">
        <f t="shared" si="68"/>
        <v>0</v>
      </c>
      <c r="AI87" s="493" t="str">
        <f>IF(ISTEXT(График!H88),График!H88,IF(График!H88&gt;'Ночные Часы'!$B$2,График!H88-'Ночные Часы'!$B$2,0))</f>
        <v>В</v>
      </c>
      <c r="AJ87" s="493">
        <f>IF(ISTEXT(График!K88),График!K88,IF(График!K88&gt;'Ночные Часы'!$B$2,График!K88-'Ночные Часы'!$B$2,0))</f>
        <v>0</v>
      </c>
      <c r="AK87" s="493" t="str">
        <f>IF(ISTEXT(График!N88),График!N88,IF(График!N88&gt;'Ночные Часы'!$B$2,График!N88-'Ночные Часы'!$B$2,0))</f>
        <v>В</v>
      </c>
      <c r="AL87" s="493" t="str">
        <f>IF(ISTEXT(График!Q88),График!Q88,IF(График!Q88&gt;'Ночные Часы'!$B$2,График!Q88-'Ночные Часы'!$B$2,0))</f>
        <v>В</v>
      </c>
      <c r="AM87" s="493" t="str">
        <f>IF(ISTEXT(График!T88),График!T88,IF(График!T88&gt;'Ночные Часы'!$B$2,График!T88-'Ночные Часы'!$B$2,0))</f>
        <v>В</v>
      </c>
      <c r="AN87" s="493">
        <f>IF(ISTEXT(График!W88),График!W88,IF(График!W88&gt;'Ночные Часы'!$B$2,График!W88-'Ночные Часы'!$B$2,0))</f>
        <v>0</v>
      </c>
      <c r="AO87" s="493" t="str">
        <f>IF(ISTEXT(График!Z88),График!Z88,IF(График!Z88&gt;'Ночные Часы'!$B$2,График!Z88-'Ночные Часы'!$B$2,0))</f>
        <v>В</v>
      </c>
      <c r="AP87" s="493" t="str">
        <f>IF(ISTEXT(График!AC88),График!AC88,IF(График!AC88&gt;'Ночные Часы'!$B$2,График!AC88-'Ночные Часы'!$B$2,0))</f>
        <v>В</v>
      </c>
      <c r="AQ87" s="493" t="str">
        <f>IF(ISTEXT(График!AF88),График!AF88,IF(График!AF88&gt;'Ночные Часы'!$B$2,График!AF88-'Ночные Часы'!$B$2,0))</f>
        <v>В</v>
      </c>
      <c r="AR87" s="493">
        <f>IF(ISTEXT(График!AI88),График!AI88,IF(График!AI88&gt;'Ночные Часы'!$B$2,График!AI88-'Ночные Часы'!$B$2,0))</f>
        <v>0</v>
      </c>
      <c r="AS87" s="493" t="str">
        <f>IF(ISTEXT(График!AL88),График!AL88,IF(График!AL88&gt;'Ночные Часы'!$B$2,График!AL88-'Ночные Часы'!$B$2,0))</f>
        <v>В</v>
      </c>
      <c r="AT87" s="493" t="str">
        <f>IF(ISTEXT(График!AO88),График!AO88,IF(График!AO88&gt;'Ночные Часы'!$B$2,График!AO88-'Ночные Часы'!$B$2,0))</f>
        <v>В</v>
      </c>
      <c r="AU87" s="493" t="str">
        <f>IF(ISTEXT(График!AR88),График!AR88,IF(График!AR88&gt;'Ночные Часы'!$B$2,График!AR88-'Ночные Часы'!$B$2,0))</f>
        <v>В</v>
      </c>
      <c r="AV87" s="493">
        <f>IF(ISTEXT(График!AU88),График!AU88,IF(График!AU88&gt;'Ночные Часы'!$B$2,График!AU88-'Ночные Часы'!$B$2,0))</f>
        <v>0</v>
      </c>
      <c r="AW87" s="493" t="str">
        <f>IF(ISTEXT(График!AX88),График!AX88,IF(График!AX88&gt;'Ночные Часы'!$B$2,График!AX88-'Ночные Часы'!$B$2,0))</f>
        <v>В</v>
      </c>
      <c r="AX87" s="493" t="str">
        <f>IF(ISTEXT(График!BA88),График!BA88,IF(График!BA88&gt;'Ночные Часы'!$B$2,График!BA88-'Ночные Часы'!$B$2,0))</f>
        <v>В</v>
      </c>
      <c r="AY87" s="493" t="str">
        <f>IF(ISTEXT(График!BD88),График!BD88,IF(График!BD88&gt;'Ночные Часы'!$B$2,График!BD88-'Ночные Часы'!$B$2,0))</f>
        <v>В</v>
      </c>
      <c r="AZ87" s="493">
        <f>IF(ISTEXT(График!BG88),График!BG88,IF(График!BG88&gt;'Ночные Часы'!$B$2,График!BG88-'Ночные Часы'!$B$2,0))</f>
        <v>0</v>
      </c>
      <c r="BA87" s="493" t="str">
        <f>IF(ISTEXT(График!BJ88),График!BJ88,IF(График!BJ88&gt;'Ночные Часы'!$B$2,График!BJ88-'Ночные Часы'!$B$2,0))</f>
        <v>В</v>
      </c>
      <c r="BB87" s="493" t="str">
        <f>IF(ISTEXT(График!BM88),График!BM88,IF(График!BM88&gt;'Ночные Часы'!$B$2,График!BM88-'Ночные Часы'!$B$2,0))</f>
        <v>В</v>
      </c>
      <c r="BC87" s="493" t="str">
        <f>IF(ISTEXT(График!BP88),График!BP88,IF(График!BP88&gt;'Ночные Часы'!$B$2,График!BP88-'Ночные Часы'!$B$2,0))</f>
        <v>В</v>
      </c>
      <c r="BD87" s="493">
        <f>IF(ISTEXT(График!BS88),График!BS88,IF(График!BS88&gt;'Ночные Часы'!$B$2,График!BS88-'Ночные Часы'!$B$2,0))</f>
        <v>0</v>
      </c>
      <c r="BE87" s="493" t="str">
        <f>IF(ISTEXT(График!BV88),График!BV88,IF(График!BV88&gt;'Ночные Часы'!$B$2,График!BV88-'Ночные Часы'!$B$2,0))</f>
        <v>В</v>
      </c>
      <c r="BF87" s="493" t="str">
        <f>IF(ISTEXT(График!BY88),График!BY88,IF(График!BY88&gt;'Ночные Часы'!$B$2,График!BY88-'Ночные Часы'!$B$2,0))</f>
        <v>В</v>
      </c>
      <c r="BG87" s="493" t="str">
        <f>IF(ISTEXT(График!CB88),График!CB88,IF(График!CB88&gt;'Ночные Часы'!$B$2,График!CB88-'Ночные Часы'!$B$2,0))</f>
        <v>В</v>
      </c>
      <c r="BH87" s="493">
        <f>IF(ISTEXT(График!CE88),График!CE88,IF(График!CE88&gt;'Ночные Часы'!$B$2,График!CE88-'Ночные Часы'!$B$2,0))</f>
        <v>0</v>
      </c>
      <c r="BI87" s="493" t="str">
        <f>IF(ISTEXT(График!CH88),График!CH88,IF(График!CH88&gt;'Ночные Часы'!$B$2,График!CH88-'Ночные Часы'!$B$2,0))</f>
        <v>В</v>
      </c>
      <c r="BJ87" s="493" t="str">
        <f>IF(ISTEXT(График!CK88),График!CK88,IF(График!CK88&gt;'Ночные Часы'!$B$2,График!CK88-'Ночные Часы'!$B$2,0))</f>
        <v>В</v>
      </c>
      <c r="BK87" s="493" t="str">
        <f>IF(ISTEXT(График!CN88),График!CN88,IF(График!CN88&gt;'Ночные Часы'!$B$2,График!CN88-'Ночные Часы'!$B$2,0))</f>
        <v>В</v>
      </c>
      <c r="BL87" s="493">
        <f>IF(ISTEXT(График!CQ88),График!CQ88,IF(График!CQ88&gt;'Ночные Часы'!$B$2,График!CQ88-'Ночные Часы'!$B$2,0))</f>
        <v>0</v>
      </c>
      <c r="BM87" s="493">
        <f>IF(ISTEXT(График!CT88),График!CT88,IF(График!CT88&gt;'Ночные Часы'!$B$2,График!CT88-'Ночные Часы'!$B$2,0))</f>
        <v>0</v>
      </c>
    </row>
    <row r="88" spans="1:65" x14ac:dyDescent="0.25">
      <c r="A88" s="8" t="e">
        <f>VLOOKUP(B88,'Список КК'!$M$2:$N$377,2,TRUE)</f>
        <v>#N/A</v>
      </c>
      <c r="B88" s="9">
        <f>График!C89</f>
        <v>0</v>
      </c>
      <c r="C88" s="493">
        <f t="shared" si="37"/>
        <v>0</v>
      </c>
      <c r="D88" s="493">
        <f t="shared" si="38"/>
        <v>0</v>
      </c>
      <c r="E88" s="493">
        <f t="shared" si="39"/>
        <v>0</v>
      </c>
      <c r="F88" s="493">
        <f t="shared" si="40"/>
        <v>0</v>
      </c>
      <c r="G88" s="493">
        <f t="shared" si="41"/>
        <v>0</v>
      </c>
      <c r="H88" s="493">
        <f t="shared" si="42"/>
        <v>0</v>
      </c>
      <c r="I88" s="493">
        <f t="shared" si="43"/>
        <v>0</v>
      </c>
      <c r="J88" s="493">
        <f t="shared" si="44"/>
        <v>0</v>
      </c>
      <c r="K88" s="493">
        <f t="shared" si="45"/>
        <v>0</v>
      </c>
      <c r="L88" s="493">
        <f t="shared" si="46"/>
        <v>0</v>
      </c>
      <c r="M88" s="493">
        <f t="shared" si="47"/>
        <v>0</v>
      </c>
      <c r="N88" s="493">
        <f t="shared" si="48"/>
        <v>0</v>
      </c>
      <c r="O88" s="493">
        <f t="shared" si="49"/>
        <v>0</v>
      </c>
      <c r="P88" s="493">
        <f t="shared" si="50"/>
        <v>0</v>
      </c>
      <c r="Q88" s="493">
        <f t="shared" si="51"/>
        <v>0</v>
      </c>
      <c r="R88" s="493">
        <f t="shared" si="52"/>
        <v>0</v>
      </c>
      <c r="S88" s="493">
        <f t="shared" si="53"/>
        <v>0</v>
      </c>
      <c r="T88" s="493">
        <f t="shared" si="54"/>
        <v>0</v>
      </c>
      <c r="U88" s="493">
        <f t="shared" si="55"/>
        <v>0</v>
      </c>
      <c r="V88" s="493">
        <f t="shared" si="56"/>
        <v>0</v>
      </c>
      <c r="W88" s="493">
        <f t="shared" si="57"/>
        <v>0</v>
      </c>
      <c r="X88" s="493">
        <f t="shared" si="58"/>
        <v>0</v>
      </c>
      <c r="Y88" s="493">
        <f t="shared" si="59"/>
        <v>0</v>
      </c>
      <c r="Z88" s="493">
        <f t="shared" si="60"/>
        <v>0</v>
      </c>
      <c r="AA88" s="493">
        <f t="shared" si="61"/>
        <v>0</v>
      </c>
      <c r="AB88" s="493">
        <f t="shared" si="62"/>
        <v>0</v>
      </c>
      <c r="AC88" s="493">
        <f t="shared" si="63"/>
        <v>0</v>
      </c>
      <c r="AD88" s="493">
        <f t="shared" si="64"/>
        <v>0</v>
      </c>
      <c r="AE88" s="493">
        <f t="shared" si="65"/>
        <v>0</v>
      </c>
      <c r="AF88" s="493">
        <f t="shared" si="66"/>
        <v>0</v>
      </c>
      <c r="AG88" s="493">
        <f t="shared" si="67"/>
        <v>0</v>
      </c>
      <c r="AH88" s="494">
        <f t="shared" si="68"/>
        <v>0</v>
      </c>
      <c r="AI88" s="493">
        <f>IF(ISTEXT(График!H89),График!H89,IF(График!H89&gt;'Ночные Часы'!$B$2,График!H89-'Ночные Часы'!$B$2,0))</f>
        <v>0</v>
      </c>
      <c r="AJ88" s="493">
        <f>IF(ISTEXT(График!K89),График!K89,IF(График!K89&gt;'Ночные Часы'!$B$2,График!K89-'Ночные Часы'!$B$2,0))</f>
        <v>0</v>
      </c>
      <c r="AK88" s="493">
        <f>IF(ISTEXT(График!N89),График!N89,IF(График!N89&gt;'Ночные Часы'!$B$2,График!N89-'Ночные Часы'!$B$2,0))</f>
        <v>0</v>
      </c>
      <c r="AL88" s="493">
        <f>IF(ISTEXT(График!Q89),График!Q89,IF(График!Q89&gt;'Ночные Часы'!$B$2,График!Q89-'Ночные Часы'!$B$2,0))</f>
        <v>0</v>
      </c>
      <c r="AM88" s="493">
        <f>IF(ISTEXT(График!T89),График!T89,IF(График!T89&gt;'Ночные Часы'!$B$2,График!T89-'Ночные Часы'!$B$2,0))</f>
        <v>0</v>
      </c>
      <c r="AN88" s="493">
        <f>IF(ISTEXT(График!W89),График!W89,IF(График!W89&gt;'Ночные Часы'!$B$2,График!W89-'Ночные Часы'!$B$2,0))</f>
        <v>0</v>
      </c>
      <c r="AO88" s="493">
        <f>IF(ISTEXT(График!Z89),График!Z89,IF(График!Z89&gt;'Ночные Часы'!$B$2,График!Z89-'Ночные Часы'!$B$2,0))</f>
        <v>0</v>
      </c>
      <c r="AP88" s="493">
        <f>IF(ISTEXT(График!AC89),График!AC89,IF(График!AC89&gt;'Ночные Часы'!$B$2,График!AC89-'Ночные Часы'!$B$2,0))</f>
        <v>0</v>
      </c>
      <c r="AQ88" s="493">
        <f>IF(ISTEXT(График!AF89),График!AF89,IF(График!AF89&gt;'Ночные Часы'!$B$2,График!AF89-'Ночные Часы'!$B$2,0))</f>
        <v>0</v>
      </c>
      <c r="AR88" s="493">
        <f>IF(ISTEXT(График!AI89),График!AI89,IF(График!AI89&gt;'Ночные Часы'!$B$2,График!AI89-'Ночные Часы'!$B$2,0))</f>
        <v>0</v>
      </c>
      <c r="AS88" s="493">
        <f>IF(ISTEXT(График!AL89),График!AL89,IF(График!AL89&gt;'Ночные Часы'!$B$2,График!AL89-'Ночные Часы'!$B$2,0))</f>
        <v>0</v>
      </c>
      <c r="AT88" s="493">
        <f>IF(ISTEXT(График!AO89),График!AO89,IF(График!AO89&gt;'Ночные Часы'!$B$2,График!AO89-'Ночные Часы'!$B$2,0))</f>
        <v>0</v>
      </c>
      <c r="AU88" s="493">
        <f>IF(ISTEXT(График!AR89),График!AR89,IF(График!AR89&gt;'Ночные Часы'!$B$2,График!AR89-'Ночные Часы'!$B$2,0))</f>
        <v>0</v>
      </c>
      <c r="AV88" s="493">
        <f>IF(ISTEXT(График!AU89),График!AU89,IF(График!AU89&gt;'Ночные Часы'!$B$2,График!AU89-'Ночные Часы'!$B$2,0))</f>
        <v>0</v>
      </c>
      <c r="AW88" s="493">
        <f>IF(ISTEXT(График!AX89),График!AX89,IF(График!AX89&gt;'Ночные Часы'!$B$2,График!AX89-'Ночные Часы'!$B$2,0))</f>
        <v>0</v>
      </c>
      <c r="AX88" s="493">
        <f>IF(ISTEXT(График!BA89),График!BA89,IF(График!BA89&gt;'Ночные Часы'!$B$2,График!BA89-'Ночные Часы'!$B$2,0))</f>
        <v>0</v>
      </c>
      <c r="AY88" s="493">
        <f>IF(ISTEXT(График!BD89),График!BD89,IF(График!BD89&gt;'Ночные Часы'!$B$2,График!BD89-'Ночные Часы'!$B$2,0))</f>
        <v>0</v>
      </c>
      <c r="AZ88" s="493">
        <f>IF(ISTEXT(График!BG89),График!BG89,IF(График!BG89&gt;'Ночные Часы'!$B$2,График!BG89-'Ночные Часы'!$B$2,0))</f>
        <v>0</v>
      </c>
      <c r="BA88" s="493">
        <f>IF(ISTEXT(График!BJ89),График!BJ89,IF(График!BJ89&gt;'Ночные Часы'!$B$2,График!BJ89-'Ночные Часы'!$B$2,0))</f>
        <v>0</v>
      </c>
      <c r="BB88" s="493">
        <f>IF(ISTEXT(График!BM89),График!BM89,IF(График!BM89&gt;'Ночные Часы'!$B$2,График!BM89-'Ночные Часы'!$B$2,0))</f>
        <v>0</v>
      </c>
      <c r="BC88" s="493">
        <f>IF(ISTEXT(График!BP89),График!BP89,IF(График!BP89&gt;'Ночные Часы'!$B$2,График!BP89-'Ночные Часы'!$B$2,0))</f>
        <v>0</v>
      </c>
      <c r="BD88" s="493">
        <f>IF(ISTEXT(График!BS89),График!BS89,IF(График!BS89&gt;'Ночные Часы'!$B$2,График!BS89-'Ночные Часы'!$B$2,0))</f>
        <v>0</v>
      </c>
      <c r="BE88" s="493">
        <f>IF(ISTEXT(График!BV89),График!BV89,IF(График!BV89&gt;'Ночные Часы'!$B$2,График!BV89-'Ночные Часы'!$B$2,0))</f>
        <v>0</v>
      </c>
      <c r="BF88" s="493">
        <f>IF(ISTEXT(График!BY89),График!BY89,IF(График!BY89&gt;'Ночные Часы'!$B$2,График!BY89-'Ночные Часы'!$B$2,0))</f>
        <v>0</v>
      </c>
      <c r="BG88" s="493">
        <f>IF(ISTEXT(График!CB89),График!CB89,IF(График!CB89&gt;'Ночные Часы'!$B$2,График!CB89-'Ночные Часы'!$B$2,0))</f>
        <v>0</v>
      </c>
      <c r="BH88" s="493">
        <f>IF(ISTEXT(График!CE89),График!CE89,IF(График!CE89&gt;'Ночные Часы'!$B$2,График!CE89-'Ночные Часы'!$B$2,0))</f>
        <v>0</v>
      </c>
      <c r="BI88" s="493">
        <f>IF(ISTEXT(График!CH89),График!CH89,IF(График!CH89&gt;'Ночные Часы'!$B$2,График!CH89-'Ночные Часы'!$B$2,0))</f>
        <v>0</v>
      </c>
      <c r="BJ88" s="493">
        <f>IF(ISTEXT(График!CK89),График!CK89,IF(График!CK89&gt;'Ночные Часы'!$B$2,График!CK89-'Ночные Часы'!$B$2,0))</f>
        <v>0</v>
      </c>
      <c r="BK88" s="493">
        <f>IF(ISTEXT(График!CN89),График!CN89,IF(График!CN89&gt;'Ночные Часы'!$B$2,График!CN89-'Ночные Часы'!$B$2,0))</f>
        <v>0</v>
      </c>
      <c r="BL88" s="493">
        <f>IF(ISTEXT(График!CQ89),График!CQ89,IF(График!CQ89&gt;'Ночные Часы'!$B$2,График!CQ89-'Ночные Часы'!$B$2,0))</f>
        <v>0</v>
      </c>
      <c r="BM88" s="493">
        <f>IF(ISTEXT(График!CT89),График!CT89,IF(График!CT89&gt;'Ночные Часы'!$B$2,График!CT89-'Ночные Часы'!$B$2,0))</f>
        <v>0</v>
      </c>
    </row>
    <row r="89" spans="1:65" x14ac:dyDescent="0.25">
      <c r="A89" s="8" t="e">
        <f>VLOOKUP(B89,'Список КК'!$M$2:$N$377,2,TRUE)</f>
        <v>#N/A</v>
      </c>
      <c r="B89" s="9">
        <f>График!C90</f>
        <v>0</v>
      </c>
      <c r="C89" s="493">
        <f t="shared" si="37"/>
        <v>0</v>
      </c>
      <c r="D89" s="493">
        <f t="shared" si="38"/>
        <v>0</v>
      </c>
      <c r="E89" s="493">
        <f t="shared" si="39"/>
        <v>0</v>
      </c>
      <c r="F89" s="493">
        <f t="shared" si="40"/>
        <v>0</v>
      </c>
      <c r="G89" s="493">
        <f t="shared" si="41"/>
        <v>0</v>
      </c>
      <c r="H89" s="493">
        <f t="shared" si="42"/>
        <v>0</v>
      </c>
      <c r="I89" s="493">
        <f t="shared" si="43"/>
        <v>0</v>
      </c>
      <c r="J89" s="493">
        <f t="shared" si="44"/>
        <v>0</v>
      </c>
      <c r="K89" s="493">
        <f t="shared" si="45"/>
        <v>0</v>
      </c>
      <c r="L89" s="493">
        <f t="shared" si="46"/>
        <v>0</v>
      </c>
      <c r="M89" s="493">
        <f t="shared" si="47"/>
        <v>0</v>
      </c>
      <c r="N89" s="493">
        <f t="shared" si="48"/>
        <v>0</v>
      </c>
      <c r="O89" s="493">
        <f t="shared" si="49"/>
        <v>0</v>
      </c>
      <c r="P89" s="493">
        <f t="shared" si="50"/>
        <v>0</v>
      </c>
      <c r="Q89" s="493">
        <f t="shared" si="51"/>
        <v>0</v>
      </c>
      <c r="R89" s="493">
        <f t="shared" si="52"/>
        <v>0</v>
      </c>
      <c r="S89" s="493">
        <f t="shared" si="53"/>
        <v>0</v>
      </c>
      <c r="T89" s="493">
        <f t="shared" si="54"/>
        <v>0</v>
      </c>
      <c r="U89" s="493">
        <f t="shared" si="55"/>
        <v>0</v>
      </c>
      <c r="V89" s="493">
        <f t="shared" si="56"/>
        <v>0</v>
      </c>
      <c r="W89" s="493">
        <f t="shared" si="57"/>
        <v>0</v>
      </c>
      <c r="X89" s="493">
        <f t="shared" si="58"/>
        <v>0</v>
      </c>
      <c r="Y89" s="493">
        <f t="shared" si="59"/>
        <v>0</v>
      </c>
      <c r="Z89" s="493">
        <f t="shared" si="60"/>
        <v>0</v>
      </c>
      <c r="AA89" s="493">
        <f t="shared" si="61"/>
        <v>0</v>
      </c>
      <c r="AB89" s="493">
        <f t="shared" si="62"/>
        <v>0</v>
      </c>
      <c r="AC89" s="493">
        <f t="shared" si="63"/>
        <v>0</v>
      </c>
      <c r="AD89" s="493">
        <f t="shared" si="64"/>
        <v>0</v>
      </c>
      <c r="AE89" s="493">
        <f t="shared" si="65"/>
        <v>0</v>
      </c>
      <c r="AF89" s="493">
        <f t="shared" si="66"/>
        <v>0</v>
      </c>
      <c r="AG89" s="493">
        <f t="shared" si="67"/>
        <v>0</v>
      </c>
      <c r="AH89" s="494">
        <f t="shared" si="68"/>
        <v>0</v>
      </c>
      <c r="AI89" s="493">
        <f>IF(ISTEXT(График!H90),График!H90,IF(График!H90&gt;'Ночные Часы'!$B$2,График!H90-'Ночные Часы'!$B$2,0))</f>
        <v>0</v>
      </c>
      <c r="AJ89" s="493">
        <f>IF(ISTEXT(График!K90),График!K90,IF(График!K90&gt;'Ночные Часы'!$B$2,График!K90-'Ночные Часы'!$B$2,0))</f>
        <v>0</v>
      </c>
      <c r="AK89" s="493">
        <f>IF(ISTEXT(График!N90),График!N90,IF(График!N90&gt;'Ночные Часы'!$B$2,График!N90-'Ночные Часы'!$B$2,0))</f>
        <v>0</v>
      </c>
      <c r="AL89" s="493">
        <f>IF(ISTEXT(График!Q90),График!Q90,IF(График!Q90&gt;'Ночные Часы'!$B$2,График!Q90-'Ночные Часы'!$B$2,0))</f>
        <v>0</v>
      </c>
      <c r="AM89" s="493">
        <f>IF(ISTEXT(График!T90),График!T90,IF(График!T90&gt;'Ночные Часы'!$B$2,График!T90-'Ночные Часы'!$B$2,0))</f>
        <v>0</v>
      </c>
      <c r="AN89" s="493">
        <f>IF(ISTEXT(График!W90),График!W90,IF(График!W90&gt;'Ночные Часы'!$B$2,График!W90-'Ночные Часы'!$B$2,0))</f>
        <v>0</v>
      </c>
      <c r="AO89" s="493">
        <f>IF(ISTEXT(График!Z90),График!Z90,IF(График!Z90&gt;'Ночные Часы'!$B$2,График!Z90-'Ночные Часы'!$B$2,0))</f>
        <v>0</v>
      </c>
      <c r="AP89" s="493">
        <f>IF(ISTEXT(График!AC90),График!AC90,IF(График!AC90&gt;'Ночные Часы'!$B$2,График!AC90-'Ночные Часы'!$B$2,0))</f>
        <v>0</v>
      </c>
      <c r="AQ89" s="493">
        <f>IF(ISTEXT(График!AF90),График!AF90,IF(График!AF90&gt;'Ночные Часы'!$B$2,График!AF90-'Ночные Часы'!$B$2,0))</f>
        <v>0</v>
      </c>
      <c r="AR89" s="493">
        <f>IF(ISTEXT(График!AI90),График!AI90,IF(График!AI90&gt;'Ночные Часы'!$B$2,График!AI90-'Ночные Часы'!$B$2,0))</f>
        <v>0</v>
      </c>
      <c r="AS89" s="493">
        <f>IF(ISTEXT(График!AL90),График!AL90,IF(График!AL90&gt;'Ночные Часы'!$B$2,График!AL90-'Ночные Часы'!$B$2,0))</f>
        <v>0</v>
      </c>
      <c r="AT89" s="493">
        <f>IF(ISTEXT(График!AO90),График!AO90,IF(График!AO90&gt;'Ночные Часы'!$B$2,График!AO90-'Ночные Часы'!$B$2,0))</f>
        <v>0</v>
      </c>
      <c r="AU89" s="493">
        <f>IF(ISTEXT(График!AR90),График!AR90,IF(График!AR90&gt;'Ночные Часы'!$B$2,График!AR90-'Ночные Часы'!$B$2,0))</f>
        <v>0</v>
      </c>
      <c r="AV89" s="493">
        <f>IF(ISTEXT(График!AU90),График!AU90,IF(График!AU90&gt;'Ночные Часы'!$B$2,График!AU90-'Ночные Часы'!$B$2,0))</f>
        <v>0</v>
      </c>
      <c r="AW89" s="493">
        <f>IF(ISTEXT(График!AX90),График!AX90,IF(График!AX90&gt;'Ночные Часы'!$B$2,График!AX90-'Ночные Часы'!$B$2,0))</f>
        <v>0</v>
      </c>
      <c r="AX89" s="493">
        <f>IF(ISTEXT(График!BA90),График!BA90,IF(График!BA90&gt;'Ночные Часы'!$B$2,График!BA90-'Ночные Часы'!$B$2,0))</f>
        <v>0</v>
      </c>
      <c r="AY89" s="493">
        <f>IF(ISTEXT(График!BD90),График!BD90,IF(График!BD90&gt;'Ночные Часы'!$B$2,График!BD90-'Ночные Часы'!$B$2,0))</f>
        <v>0</v>
      </c>
      <c r="AZ89" s="493">
        <f>IF(ISTEXT(График!BG90),График!BG90,IF(График!BG90&gt;'Ночные Часы'!$B$2,График!BG90-'Ночные Часы'!$B$2,0))</f>
        <v>0</v>
      </c>
      <c r="BA89" s="493">
        <f>IF(ISTEXT(График!BJ90),График!BJ90,IF(График!BJ90&gt;'Ночные Часы'!$B$2,График!BJ90-'Ночные Часы'!$B$2,0))</f>
        <v>0</v>
      </c>
      <c r="BB89" s="493">
        <f>IF(ISTEXT(График!BM90),График!BM90,IF(График!BM90&gt;'Ночные Часы'!$B$2,График!BM90-'Ночные Часы'!$B$2,0))</f>
        <v>0</v>
      </c>
      <c r="BC89" s="493">
        <f>IF(ISTEXT(График!BP90),График!BP90,IF(График!BP90&gt;'Ночные Часы'!$B$2,График!BP90-'Ночные Часы'!$B$2,0))</f>
        <v>0</v>
      </c>
      <c r="BD89" s="493">
        <f>IF(ISTEXT(График!BS90),График!BS90,IF(График!BS90&gt;'Ночные Часы'!$B$2,График!BS90-'Ночные Часы'!$B$2,0))</f>
        <v>0</v>
      </c>
      <c r="BE89" s="493">
        <f>IF(ISTEXT(График!BV90),График!BV90,IF(График!BV90&gt;'Ночные Часы'!$B$2,График!BV90-'Ночные Часы'!$B$2,0))</f>
        <v>0</v>
      </c>
      <c r="BF89" s="493">
        <f>IF(ISTEXT(График!BY90),График!BY90,IF(График!BY90&gt;'Ночные Часы'!$B$2,График!BY90-'Ночные Часы'!$B$2,0))</f>
        <v>0</v>
      </c>
      <c r="BG89" s="493">
        <f>IF(ISTEXT(График!CB90),График!CB90,IF(График!CB90&gt;'Ночные Часы'!$B$2,График!CB90-'Ночные Часы'!$B$2,0))</f>
        <v>0</v>
      </c>
      <c r="BH89" s="493">
        <f>IF(ISTEXT(График!CE90),График!CE90,IF(График!CE90&gt;'Ночные Часы'!$B$2,График!CE90-'Ночные Часы'!$B$2,0))</f>
        <v>0</v>
      </c>
      <c r="BI89" s="493">
        <f>IF(ISTEXT(График!CH90),График!CH90,IF(График!CH90&gt;'Ночные Часы'!$B$2,График!CH90-'Ночные Часы'!$B$2,0))</f>
        <v>0</v>
      </c>
      <c r="BJ89" s="493">
        <f>IF(ISTEXT(График!CK90),График!CK90,IF(График!CK90&gt;'Ночные Часы'!$B$2,График!CK90-'Ночные Часы'!$B$2,0))</f>
        <v>0</v>
      </c>
      <c r="BK89" s="493">
        <f>IF(ISTEXT(График!CN90),График!CN90,IF(График!CN90&gt;'Ночные Часы'!$B$2,График!CN90-'Ночные Часы'!$B$2,0))</f>
        <v>0</v>
      </c>
      <c r="BL89" s="493">
        <f>IF(ISTEXT(График!CQ90),График!CQ90,IF(График!CQ90&gt;'Ночные Часы'!$B$2,График!CQ90-'Ночные Часы'!$B$2,0))</f>
        <v>0</v>
      </c>
      <c r="BM89" s="493">
        <f>IF(ISTEXT(График!CT90),График!CT90,IF(График!CT90&gt;'Ночные Часы'!$B$2,График!CT90-'Ночные Часы'!$B$2,0))</f>
        <v>0</v>
      </c>
    </row>
    <row r="90" spans="1:65" x14ac:dyDescent="0.25">
      <c r="A90" s="8" t="e">
        <f>VLOOKUP(B90,'Список КК'!$M$2:$N$377,2,TRUE)</f>
        <v>#N/A</v>
      </c>
      <c r="B90" s="9">
        <f>График!C91</f>
        <v>0</v>
      </c>
      <c r="C90" s="493">
        <f t="shared" si="37"/>
        <v>0</v>
      </c>
      <c r="D90" s="493">
        <f t="shared" si="38"/>
        <v>0</v>
      </c>
      <c r="E90" s="493">
        <f t="shared" si="39"/>
        <v>0</v>
      </c>
      <c r="F90" s="493">
        <f t="shared" si="40"/>
        <v>0</v>
      </c>
      <c r="G90" s="493">
        <f t="shared" si="41"/>
        <v>0</v>
      </c>
      <c r="H90" s="493">
        <f t="shared" si="42"/>
        <v>0</v>
      </c>
      <c r="I90" s="493">
        <f t="shared" si="43"/>
        <v>0</v>
      </c>
      <c r="J90" s="493">
        <f t="shared" si="44"/>
        <v>0</v>
      </c>
      <c r="K90" s="493">
        <f t="shared" si="45"/>
        <v>0</v>
      </c>
      <c r="L90" s="493">
        <f t="shared" si="46"/>
        <v>0</v>
      </c>
      <c r="M90" s="493">
        <f t="shared" si="47"/>
        <v>0</v>
      </c>
      <c r="N90" s="493">
        <f t="shared" si="48"/>
        <v>0</v>
      </c>
      <c r="O90" s="493">
        <f t="shared" si="49"/>
        <v>0</v>
      </c>
      <c r="P90" s="493">
        <f t="shared" si="50"/>
        <v>0</v>
      </c>
      <c r="Q90" s="493">
        <f t="shared" si="51"/>
        <v>0</v>
      </c>
      <c r="R90" s="493">
        <f t="shared" si="52"/>
        <v>0</v>
      </c>
      <c r="S90" s="493">
        <f t="shared" si="53"/>
        <v>0</v>
      </c>
      <c r="T90" s="493">
        <f t="shared" si="54"/>
        <v>0</v>
      </c>
      <c r="U90" s="493">
        <f t="shared" si="55"/>
        <v>0</v>
      </c>
      <c r="V90" s="493">
        <f t="shared" si="56"/>
        <v>0</v>
      </c>
      <c r="W90" s="493">
        <f t="shared" si="57"/>
        <v>0</v>
      </c>
      <c r="X90" s="493">
        <f t="shared" si="58"/>
        <v>0</v>
      </c>
      <c r="Y90" s="493">
        <f t="shared" si="59"/>
        <v>0</v>
      </c>
      <c r="Z90" s="493">
        <f t="shared" si="60"/>
        <v>0</v>
      </c>
      <c r="AA90" s="493">
        <f t="shared" si="61"/>
        <v>0</v>
      </c>
      <c r="AB90" s="493">
        <f t="shared" si="62"/>
        <v>0</v>
      </c>
      <c r="AC90" s="493">
        <f t="shared" si="63"/>
        <v>0</v>
      </c>
      <c r="AD90" s="493">
        <f t="shared" si="64"/>
        <v>0</v>
      </c>
      <c r="AE90" s="493">
        <f t="shared" si="65"/>
        <v>0</v>
      </c>
      <c r="AF90" s="493">
        <f t="shared" si="66"/>
        <v>0</v>
      </c>
      <c r="AG90" s="493">
        <f t="shared" si="67"/>
        <v>0</v>
      </c>
      <c r="AH90" s="494">
        <f t="shared" si="68"/>
        <v>0</v>
      </c>
      <c r="AI90" s="493">
        <f>IF(ISTEXT(График!H91),График!H91,IF(График!H91&gt;'Ночные Часы'!$B$2,График!H91-'Ночные Часы'!$B$2,0))</f>
        <v>0</v>
      </c>
      <c r="AJ90" s="493">
        <f>IF(ISTEXT(График!K91),График!K91,IF(График!K91&gt;'Ночные Часы'!$B$2,График!K91-'Ночные Часы'!$B$2,0))</f>
        <v>0</v>
      </c>
      <c r="AK90" s="493">
        <f>IF(ISTEXT(График!N91),График!N91,IF(График!N91&gt;'Ночные Часы'!$B$2,График!N91-'Ночные Часы'!$B$2,0))</f>
        <v>0</v>
      </c>
      <c r="AL90" s="493">
        <f>IF(ISTEXT(График!Q91),График!Q91,IF(График!Q91&gt;'Ночные Часы'!$B$2,График!Q91-'Ночные Часы'!$B$2,0))</f>
        <v>0</v>
      </c>
      <c r="AM90" s="493">
        <f>IF(ISTEXT(График!T91),График!T91,IF(График!T91&gt;'Ночные Часы'!$B$2,График!T91-'Ночные Часы'!$B$2,0))</f>
        <v>0</v>
      </c>
      <c r="AN90" s="493">
        <f>IF(ISTEXT(График!W91),График!W91,IF(График!W91&gt;'Ночные Часы'!$B$2,График!W91-'Ночные Часы'!$B$2,0))</f>
        <v>0</v>
      </c>
      <c r="AO90" s="493">
        <f>IF(ISTEXT(График!Z91),График!Z91,IF(График!Z91&gt;'Ночные Часы'!$B$2,График!Z91-'Ночные Часы'!$B$2,0))</f>
        <v>0</v>
      </c>
      <c r="AP90" s="493">
        <f>IF(ISTEXT(График!AC91),График!AC91,IF(График!AC91&gt;'Ночные Часы'!$B$2,График!AC91-'Ночные Часы'!$B$2,0))</f>
        <v>0</v>
      </c>
      <c r="AQ90" s="493">
        <f>IF(ISTEXT(График!AF91),График!AF91,IF(График!AF91&gt;'Ночные Часы'!$B$2,График!AF91-'Ночные Часы'!$B$2,0))</f>
        <v>0</v>
      </c>
      <c r="AR90" s="493">
        <f>IF(ISTEXT(График!AI91),График!AI91,IF(График!AI91&gt;'Ночные Часы'!$B$2,График!AI91-'Ночные Часы'!$B$2,0))</f>
        <v>0</v>
      </c>
      <c r="AS90" s="493">
        <f>IF(ISTEXT(График!AL91),График!AL91,IF(График!AL91&gt;'Ночные Часы'!$B$2,График!AL91-'Ночные Часы'!$B$2,0))</f>
        <v>0</v>
      </c>
      <c r="AT90" s="493">
        <f>IF(ISTEXT(График!AO91),График!AO91,IF(График!AO91&gt;'Ночные Часы'!$B$2,График!AO91-'Ночные Часы'!$B$2,0))</f>
        <v>0</v>
      </c>
      <c r="AU90" s="493">
        <f>IF(ISTEXT(График!AR91),График!AR91,IF(График!AR91&gt;'Ночные Часы'!$B$2,График!AR91-'Ночные Часы'!$B$2,0))</f>
        <v>0</v>
      </c>
      <c r="AV90" s="493">
        <f>IF(ISTEXT(График!AU91),График!AU91,IF(График!AU91&gt;'Ночные Часы'!$B$2,График!AU91-'Ночные Часы'!$B$2,0))</f>
        <v>0</v>
      </c>
      <c r="AW90" s="493">
        <f>IF(ISTEXT(График!AX91),График!AX91,IF(График!AX91&gt;'Ночные Часы'!$B$2,График!AX91-'Ночные Часы'!$B$2,0))</f>
        <v>0</v>
      </c>
      <c r="AX90" s="493">
        <f>IF(ISTEXT(График!BA91),График!BA91,IF(График!BA91&gt;'Ночные Часы'!$B$2,График!BA91-'Ночные Часы'!$B$2,0))</f>
        <v>0</v>
      </c>
      <c r="AY90" s="493">
        <f>IF(ISTEXT(График!BD91),График!BD91,IF(График!BD91&gt;'Ночные Часы'!$B$2,График!BD91-'Ночные Часы'!$B$2,0))</f>
        <v>0</v>
      </c>
      <c r="AZ90" s="493">
        <f>IF(ISTEXT(График!BG91),График!BG91,IF(График!BG91&gt;'Ночные Часы'!$B$2,График!BG91-'Ночные Часы'!$B$2,0))</f>
        <v>0</v>
      </c>
      <c r="BA90" s="493">
        <f>IF(ISTEXT(График!BJ91),График!BJ91,IF(График!BJ91&gt;'Ночные Часы'!$B$2,График!BJ91-'Ночные Часы'!$B$2,0))</f>
        <v>0</v>
      </c>
      <c r="BB90" s="493">
        <f>IF(ISTEXT(График!BM91),График!BM91,IF(График!BM91&gt;'Ночные Часы'!$B$2,График!BM91-'Ночные Часы'!$B$2,0))</f>
        <v>0</v>
      </c>
      <c r="BC90" s="493">
        <f>IF(ISTEXT(График!BP91),График!BP91,IF(График!BP91&gt;'Ночные Часы'!$B$2,График!BP91-'Ночные Часы'!$B$2,0))</f>
        <v>0</v>
      </c>
      <c r="BD90" s="493">
        <f>IF(ISTEXT(График!BS91),График!BS91,IF(График!BS91&gt;'Ночные Часы'!$B$2,График!BS91-'Ночные Часы'!$B$2,0))</f>
        <v>0</v>
      </c>
      <c r="BE90" s="493">
        <f>IF(ISTEXT(График!BV91),График!BV91,IF(График!BV91&gt;'Ночные Часы'!$B$2,График!BV91-'Ночные Часы'!$B$2,0))</f>
        <v>0</v>
      </c>
      <c r="BF90" s="493">
        <f>IF(ISTEXT(График!BY91),График!BY91,IF(График!BY91&gt;'Ночные Часы'!$B$2,График!BY91-'Ночные Часы'!$B$2,0))</f>
        <v>0</v>
      </c>
      <c r="BG90" s="493">
        <f>IF(ISTEXT(График!CB91),График!CB91,IF(График!CB91&gt;'Ночные Часы'!$B$2,График!CB91-'Ночные Часы'!$B$2,0))</f>
        <v>0</v>
      </c>
      <c r="BH90" s="493">
        <f>IF(ISTEXT(График!CE91),График!CE91,IF(График!CE91&gt;'Ночные Часы'!$B$2,График!CE91-'Ночные Часы'!$B$2,0))</f>
        <v>0</v>
      </c>
      <c r="BI90" s="493">
        <f>IF(ISTEXT(График!CH91),График!CH91,IF(График!CH91&gt;'Ночные Часы'!$B$2,График!CH91-'Ночные Часы'!$B$2,0))</f>
        <v>0</v>
      </c>
      <c r="BJ90" s="493">
        <f>IF(ISTEXT(График!CK91),График!CK91,IF(График!CK91&gt;'Ночные Часы'!$B$2,График!CK91-'Ночные Часы'!$B$2,0))</f>
        <v>0</v>
      </c>
      <c r="BK90" s="493">
        <f>IF(ISTEXT(График!CN91),График!CN91,IF(График!CN91&gt;'Ночные Часы'!$B$2,График!CN91-'Ночные Часы'!$B$2,0))</f>
        <v>0</v>
      </c>
      <c r="BL90" s="493">
        <f>IF(ISTEXT(График!CQ91),График!CQ91,IF(График!CQ91&gt;'Ночные Часы'!$B$2,График!CQ91-'Ночные Часы'!$B$2,0))</f>
        <v>0</v>
      </c>
      <c r="BM90" s="493">
        <f>IF(ISTEXT(График!CT91),График!CT91,IF(График!CT91&gt;'Ночные Часы'!$B$2,График!CT91-'Ночные Часы'!$B$2,0))</f>
        <v>0</v>
      </c>
    </row>
    <row r="91" spans="1:65" x14ac:dyDescent="0.25">
      <c r="A91" s="8" t="e">
        <f>VLOOKUP(B91,'Список КК'!$M$2:$N$377,2,TRUE)</f>
        <v>#N/A</v>
      </c>
      <c r="B91" s="9">
        <f>График!C92</f>
        <v>0</v>
      </c>
      <c r="C91" s="493">
        <f t="shared" si="37"/>
        <v>0</v>
      </c>
      <c r="D91" s="493">
        <f t="shared" si="38"/>
        <v>0</v>
      </c>
      <c r="E91" s="493">
        <f t="shared" si="39"/>
        <v>0</v>
      </c>
      <c r="F91" s="493">
        <f t="shared" si="40"/>
        <v>0</v>
      </c>
      <c r="G91" s="493">
        <f t="shared" si="41"/>
        <v>0</v>
      </c>
      <c r="H91" s="493">
        <f t="shared" si="42"/>
        <v>0</v>
      </c>
      <c r="I91" s="493">
        <f t="shared" si="43"/>
        <v>0</v>
      </c>
      <c r="J91" s="493">
        <f t="shared" si="44"/>
        <v>0</v>
      </c>
      <c r="K91" s="493">
        <f t="shared" si="45"/>
        <v>0</v>
      </c>
      <c r="L91" s="493">
        <f t="shared" si="46"/>
        <v>0</v>
      </c>
      <c r="M91" s="493">
        <f t="shared" si="47"/>
        <v>0</v>
      </c>
      <c r="N91" s="493">
        <f t="shared" si="48"/>
        <v>0</v>
      </c>
      <c r="O91" s="493">
        <f t="shared" si="49"/>
        <v>0</v>
      </c>
      <c r="P91" s="493">
        <f t="shared" si="50"/>
        <v>0</v>
      </c>
      <c r="Q91" s="493">
        <f t="shared" si="51"/>
        <v>0</v>
      </c>
      <c r="R91" s="493">
        <f t="shared" si="52"/>
        <v>0</v>
      </c>
      <c r="S91" s="493">
        <f t="shared" si="53"/>
        <v>0</v>
      </c>
      <c r="T91" s="493">
        <f t="shared" si="54"/>
        <v>0</v>
      </c>
      <c r="U91" s="493">
        <f t="shared" si="55"/>
        <v>0</v>
      </c>
      <c r="V91" s="493">
        <f t="shared" si="56"/>
        <v>0</v>
      </c>
      <c r="W91" s="493">
        <f t="shared" si="57"/>
        <v>0</v>
      </c>
      <c r="X91" s="493">
        <f t="shared" si="58"/>
        <v>0</v>
      </c>
      <c r="Y91" s="493">
        <f t="shared" si="59"/>
        <v>0</v>
      </c>
      <c r="Z91" s="493">
        <f t="shared" si="60"/>
        <v>0</v>
      </c>
      <c r="AA91" s="493">
        <f t="shared" si="61"/>
        <v>0</v>
      </c>
      <c r="AB91" s="493">
        <f t="shared" si="62"/>
        <v>0</v>
      </c>
      <c r="AC91" s="493">
        <f t="shared" si="63"/>
        <v>0</v>
      </c>
      <c r="AD91" s="493">
        <f t="shared" si="64"/>
        <v>0</v>
      </c>
      <c r="AE91" s="493">
        <f t="shared" si="65"/>
        <v>0</v>
      </c>
      <c r="AF91" s="493">
        <f t="shared" si="66"/>
        <v>0</v>
      </c>
      <c r="AG91" s="493">
        <f t="shared" si="67"/>
        <v>0</v>
      </c>
      <c r="AH91" s="494">
        <f t="shared" si="68"/>
        <v>0</v>
      </c>
      <c r="AI91" s="493">
        <f>IF(ISTEXT(График!H92),График!H92,IF(График!H92&gt;'Ночные Часы'!$B$2,График!H92-'Ночные Часы'!$B$2,0))</f>
        <v>0</v>
      </c>
      <c r="AJ91" s="493">
        <f>IF(ISTEXT(График!K92),График!K92,IF(График!K92&gt;'Ночные Часы'!$B$2,График!K92-'Ночные Часы'!$B$2,0))</f>
        <v>0</v>
      </c>
      <c r="AK91" s="493">
        <f>IF(ISTEXT(График!N92),График!N92,IF(График!N92&gt;'Ночные Часы'!$B$2,График!N92-'Ночные Часы'!$B$2,0))</f>
        <v>0</v>
      </c>
      <c r="AL91" s="493">
        <f>IF(ISTEXT(График!Q92),График!Q92,IF(График!Q92&gt;'Ночные Часы'!$B$2,График!Q92-'Ночные Часы'!$B$2,0))</f>
        <v>0</v>
      </c>
      <c r="AM91" s="493">
        <f>IF(ISTEXT(График!T92),График!T92,IF(График!T92&gt;'Ночные Часы'!$B$2,График!T92-'Ночные Часы'!$B$2,0))</f>
        <v>0</v>
      </c>
      <c r="AN91" s="493">
        <f>IF(ISTEXT(График!W92),График!W92,IF(График!W92&gt;'Ночные Часы'!$B$2,График!W92-'Ночные Часы'!$B$2,0))</f>
        <v>0</v>
      </c>
      <c r="AO91" s="493">
        <f>IF(ISTEXT(График!Z92),График!Z92,IF(График!Z92&gt;'Ночные Часы'!$B$2,График!Z92-'Ночные Часы'!$B$2,0))</f>
        <v>0</v>
      </c>
      <c r="AP91" s="493">
        <f>IF(ISTEXT(График!AC92),График!AC92,IF(График!AC92&gt;'Ночные Часы'!$B$2,График!AC92-'Ночные Часы'!$B$2,0))</f>
        <v>0</v>
      </c>
      <c r="AQ91" s="493">
        <f>IF(ISTEXT(График!AF92),График!AF92,IF(График!AF92&gt;'Ночные Часы'!$B$2,График!AF92-'Ночные Часы'!$B$2,0))</f>
        <v>0</v>
      </c>
      <c r="AR91" s="493">
        <f>IF(ISTEXT(График!AI92),График!AI92,IF(График!AI92&gt;'Ночные Часы'!$B$2,График!AI92-'Ночные Часы'!$B$2,0))</f>
        <v>0</v>
      </c>
      <c r="AS91" s="493">
        <f>IF(ISTEXT(График!AL92),График!AL92,IF(График!AL92&gt;'Ночные Часы'!$B$2,График!AL92-'Ночные Часы'!$B$2,0))</f>
        <v>0</v>
      </c>
      <c r="AT91" s="493">
        <f>IF(ISTEXT(График!AO92),График!AO92,IF(График!AO92&gt;'Ночные Часы'!$B$2,График!AO92-'Ночные Часы'!$B$2,0))</f>
        <v>0</v>
      </c>
      <c r="AU91" s="493">
        <f>IF(ISTEXT(График!AR92),График!AR92,IF(График!AR92&gt;'Ночные Часы'!$B$2,График!AR92-'Ночные Часы'!$B$2,0))</f>
        <v>0</v>
      </c>
      <c r="AV91" s="493">
        <f>IF(ISTEXT(График!AU92),График!AU92,IF(График!AU92&gt;'Ночные Часы'!$B$2,График!AU92-'Ночные Часы'!$B$2,0))</f>
        <v>0</v>
      </c>
      <c r="AW91" s="493">
        <f>IF(ISTEXT(График!AX92),График!AX92,IF(График!AX92&gt;'Ночные Часы'!$B$2,График!AX92-'Ночные Часы'!$B$2,0))</f>
        <v>0</v>
      </c>
      <c r="AX91" s="493">
        <f>IF(ISTEXT(График!BA92),График!BA92,IF(График!BA92&gt;'Ночные Часы'!$B$2,График!BA92-'Ночные Часы'!$B$2,0))</f>
        <v>0</v>
      </c>
      <c r="AY91" s="493">
        <f>IF(ISTEXT(График!BD92),График!BD92,IF(График!BD92&gt;'Ночные Часы'!$B$2,График!BD92-'Ночные Часы'!$B$2,0))</f>
        <v>0</v>
      </c>
      <c r="AZ91" s="493">
        <f>IF(ISTEXT(График!BG92),График!BG92,IF(График!BG92&gt;'Ночные Часы'!$B$2,График!BG92-'Ночные Часы'!$B$2,0))</f>
        <v>0</v>
      </c>
      <c r="BA91" s="493">
        <f>IF(ISTEXT(График!BJ92),График!BJ92,IF(График!BJ92&gt;'Ночные Часы'!$B$2,График!BJ92-'Ночные Часы'!$B$2,0))</f>
        <v>0</v>
      </c>
      <c r="BB91" s="493">
        <f>IF(ISTEXT(График!BM92),График!BM92,IF(График!BM92&gt;'Ночные Часы'!$B$2,График!BM92-'Ночные Часы'!$B$2,0))</f>
        <v>0</v>
      </c>
      <c r="BC91" s="493">
        <f>IF(ISTEXT(График!BP92),График!BP92,IF(График!BP92&gt;'Ночные Часы'!$B$2,График!BP92-'Ночные Часы'!$B$2,0))</f>
        <v>0</v>
      </c>
      <c r="BD91" s="493">
        <f>IF(ISTEXT(График!BS92),График!BS92,IF(График!BS92&gt;'Ночные Часы'!$B$2,График!BS92-'Ночные Часы'!$B$2,0))</f>
        <v>0</v>
      </c>
      <c r="BE91" s="493">
        <f>IF(ISTEXT(График!BV92),График!BV92,IF(График!BV92&gt;'Ночные Часы'!$B$2,График!BV92-'Ночные Часы'!$B$2,0))</f>
        <v>0</v>
      </c>
      <c r="BF91" s="493">
        <f>IF(ISTEXT(График!BY92),График!BY92,IF(График!BY92&gt;'Ночные Часы'!$B$2,График!BY92-'Ночные Часы'!$B$2,0))</f>
        <v>0</v>
      </c>
      <c r="BG91" s="493">
        <f>IF(ISTEXT(График!CB92),График!CB92,IF(График!CB92&gt;'Ночные Часы'!$B$2,График!CB92-'Ночные Часы'!$B$2,0))</f>
        <v>0</v>
      </c>
      <c r="BH91" s="493">
        <f>IF(ISTEXT(График!CE92),График!CE92,IF(График!CE92&gt;'Ночные Часы'!$B$2,График!CE92-'Ночные Часы'!$B$2,0))</f>
        <v>0</v>
      </c>
      <c r="BI91" s="493">
        <f>IF(ISTEXT(График!CH92),График!CH92,IF(График!CH92&gt;'Ночные Часы'!$B$2,График!CH92-'Ночные Часы'!$B$2,0))</f>
        <v>0</v>
      </c>
      <c r="BJ91" s="493">
        <f>IF(ISTEXT(График!CK92),График!CK92,IF(График!CK92&gt;'Ночные Часы'!$B$2,График!CK92-'Ночные Часы'!$B$2,0))</f>
        <v>0</v>
      </c>
      <c r="BK91" s="493">
        <f>IF(ISTEXT(График!CN92),График!CN92,IF(График!CN92&gt;'Ночные Часы'!$B$2,График!CN92-'Ночные Часы'!$B$2,0))</f>
        <v>0</v>
      </c>
      <c r="BL91" s="493">
        <f>IF(ISTEXT(График!CQ92),График!CQ92,IF(График!CQ92&gt;'Ночные Часы'!$B$2,График!CQ92-'Ночные Часы'!$B$2,0))</f>
        <v>0</v>
      </c>
      <c r="BM91" s="493">
        <f>IF(ISTEXT(График!CT92),График!CT92,IF(График!CT92&gt;'Ночные Часы'!$B$2,График!CT92-'Ночные Часы'!$B$2,0))</f>
        <v>0</v>
      </c>
    </row>
    <row r="92" spans="1:65" x14ac:dyDescent="0.25">
      <c r="A92" s="8" t="e">
        <f>VLOOKUP(B92,'Список КК'!$M$2:$N$377,2,TRUE)</f>
        <v>#N/A</v>
      </c>
      <c r="B92" s="9">
        <f>График!C93</f>
        <v>0</v>
      </c>
      <c r="C92" s="493">
        <f t="shared" si="37"/>
        <v>0</v>
      </c>
      <c r="D92" s="493">
        <f t="shared" si="38"/>
        <v>0</v>
      </c>
      <c r="E92" s="493">
        <f t="shared" si="39"/>
        <v>0</v>
      </c>
      <c r="F92" s="493">
        <f t="shared" si="40"/>
        <v>0</v>
      </c>
      <c r="G92" s="493">
        <f t="shared" si="41"/>
        <v>0</v>
      </c>
      <c r="H92" s="493">
        <f t="shared" si="42"/>
        <v>0</v>
      </c>
      <c r="I92" s="493">
        <f t="shared" si="43"/>
        <v>0</v>
      </c>
      <c r="J92" s="493">
        <f t="shared" si="44"/>
        <v>0</v>
      </c>
      <c r="K92" s="493">
        <f t="shared" si="45"/>
        <v>0</v>
      </c>
      <c r="L92" s="493">
        <f t="shared" si="46"/>
        <v>0</v>
      </c>
      <c r="M92" s="493">
        <f t="shared" si="47"/>
        <v>0</v>
      </c>
      <c r="N92" s="493">
        <f t="shared" si="48"/>
        <v>0</v>
      </c>
      <c r="O92" s="493">
        <f t="shared" si="49"/>
        <v>0</v>
      </c>
      <c r="P92" s="493">
        <f t="shared" si="50"/>
        <v>0</v>
      </c>
      <c r="Q92" s="493">
        <f t="shared" si="51"/>
        <v>0</v>
      </c>
      <c r="R92" s="493">
        <f t="shared" si="52"/>
        <v>0</v>
      </c>
      <c r="S92" s="493">
        <f t="shared" si="53"/>
        <v>0</v>
      </c>
      <c r="T92" s="493">
        <f t="shared" si="54"/>
        <v>0</v>
      </c>
      <c r="U92" s="493">
        <f t="shared" si="55"/>
        <v>0</v>
      </c>
      <c r="V92" s="493">
        <f t="shared" si="56"/>
        <v>0</v>
      </c>
      <c r="W92" s="493">
        <f t="shared" si="57"/>
        <v>0</v>
      </c>
      <c r="X92" s="493">
        <f t="shared" si="58"/>
        <v>0</v>
      </c>
      <c r="Y92" s="493">
        <f t="shared" si="59"/>
        <v>0</v>
      </c>
      <c r="Z92" s="493">
        <f t="shared" si="60"/>
        <v>0</v>
      </c>
      <c r="AA92" s="493">
        <f t="shared" si="61"/>
        <v>0</v>
      </c>
      <c r="AB92" s="493">
        <f t="shared" si="62"/>
        <v>0</v>
      </c>
      <c r="AC92" s="493">
        <f t="shared" si="63"/>
        <v>0</v>
      </c>
      <c r="AD92" s="493">
        <f t="shared" si="64"/>
        <v>0</v>
      </c>
      <c r="AE92" s="493">
        <f t="shared" si="65"/>
        <v>0</v>
      </c>
      <c r="AF92" s="493">
        <f t="shared" si="66"/>
        <v>0</v>
      </c>
      <c r="AG92" s="493">
        <f t="shared" si="67"/>
        <v>0</v>
      </c>
      <c r="AH92" s="494">
        <f t="shared" si="68"/>
        <v>0</v>
      </c>
      <c r="AI92" s="493">
        <f>IF(ISTEXT(График!H93),График!H93,IF(График!H93&gt;'Ночные Часы'!$B$2,График!H93-'Ночные Часы'!$B$2,0))</f>
        <v>0</v>
      </c>
      <c r="AJ92" s="493">
        <f>IF(ISTEXT(График!K93),График!K93,IF(График!K93&gt;'Ночные Часы'!$B$2,График!K93-'Ночные Часы'!$B$2,0))</f>
        <v>0</v>
      </c>
      <c r="AK92" s="493">
        <f>IF(ISTEXT(График!N93),График!N93,IF(График!N93&gt;'Ночные Часы'!$B$2,График!N93-'Ночные Часы'!$B$2,0))</f>
        <v>0</v>
      </c>
      <c r="AL92" s="493">
        <f>IF(ISTEXT(График!Q93),График!Q93,IF(График!Q93&gt;'Ночные Часы'!$B$2,График!Q93-'Ночные Часы'!$B$2,0))</f>
        <v>0</v>
      </c>
      <c r="AM92" s="493">
        <f>IF(ISTEXT(График!T93),График!T93,IF(График!T93&gt;'Ночные Часы'!$B$2,График!T93-'Ночные Часы'!$B$2,0))</f>
        <v>0</v>
      </c>
      <c r="AN92" s="493">
        <f>IF(ISTEXT(График!W93),График!W93,IF(График!W93&gt;'Ночные Часы'!$B$2,График!W93-'Ночные Часы'!$B$2,0))</f>
        <v>0</v>
      </c>
      <c r="AO92" s="493">
        <f>IF(ISTEXT(График!Z93),График!Z93,IF(График!Z93&gt;'Ночные Часы'!$B$2,График!Z93-'Ночные Часы'!$B$2,0))</f>
        <v>0</v>
      </c>
      <c r="AP92" s="493">
        <f>IF(ISTEXT(График!AC93),График!AC93,IF(График!AC93&gt;'Ночные Часы'!$B$2,График!AC93-'Ночные Часы'!$B$2,0))</f>
        <v>0</v>
      </c>
      <c r="AQ92" s="493">
        <f>IF(ISTEXT(График!AF93),График!AF93,IF(График!AF93&gt;'Ночные Часы'!$B$2,График!AF93-'Ночные Часы'!$B$2,0))</f>
        <v>0</v>
      </c>
      <c r="AR92" s="493">
        <f>IF(ISTEXT(График!AI93),График!AI93,IF(График!AI93&gt;'Ночные Часы'!$B$2,График!AI93-'Ночные Часы'!$B$2,0))</f>
        <v>0</v>
      </c>
      <c r="AS92" s="493">
        <f>IF(ISTEXT(График!AL93),График!AL93,IF(График!AL93&gt;'Ночные Часы'!$B$2,График!AL93-'Ночные Часы'!$B$2,0))</f>
        <v>0</v>
      </c>
      <c r="AT92" s="493">
        <f>IF(ISTEXT(График!AO93),График!AO93,IF(График!AO93&gt;'Ночные Часы'!$B$2,График!AO93-'Ночные Часы'!$B$2,0))</f>
        <v>0</v>
      </c>
      <c r="AU92" s="493">
        <f>IF(ISTEXT(График!AR93),График!AR93,IF(График!AR93&gt;'Ночные Часы'!$B$2,График!AR93-'Ночные Часы'!$B$2,0))</f>
        <v>0</v>
      </c>
      <c r="AV92" s="493">
        <f>IF(ISTEXT(График!AU93),График!AU93,IF(График!AU93&gt;'Ночные Часы'!$B$2,График!AU93-'Ночные Часы'!$B$2,0))</f>
        <v>0</v>
      </c>
      <c r="AW92" s="493">
        <f>IF(ISTEXT(График!AX93),График!AX93,IF(График!AX93&gt;'Ночные Часы'!$B$2,График!AX93-'Ночные Часы'!$B$2,0))</f>
        <v>0</v>
      </c>
      <c r="AX92" s="493">
        <f>IF(ISTEXT(График!BA93),График!BA93,IF(График!BA93&gt;'Ночные Часы'!$B$2,График!BA93-'Ночные Часы'!$B$2,0))</f>
        <v>0</v>
      </c>
      <c r="AY92" s="493">
        <f>IF(ISTEXT(График!BD93),График!BD93,IF(График!BD93&gt;'Ночные Часы'!$B$2,График!BD93-'Ночные Часы'!$B$2,0))</f>
        <v>0</v>
      </c>
      <c r="AZ92" s="493">
        <f>IF(ISTEXT(График!BG93),График!BG93,IF(График!BG93&gt;'Ночные Часы'!$B$2,График!BG93-'Ночные Часы'!$B$2,0))</f>
        <v>0</v>
      </c>
      <c r="BA92" s="493">
        <f>IF(ISTEXT(График!BJ93),График!BJ93,IF(График!BJ93&gt;'Ночные Часы'!$B$2,График!BJ93-'Ночные Часы'!$B$2,0))</f>
        <v>0</v>
      </c>
      <c r="BB92" s="493">
        <f>IF(ISTEXT(График!BM93),График!BM93,IF(График!BM93&gt;'Ночные Часы'!$B$2,График!BM93-'Ночные Часы'!$B$2,0))</f>
        <v>0</v>
      </c>
      <c r="BC92" s="493">
        <f>IF(ISTEXT(График!BP93),График!BP93,IF(График!BP93&gt;'Ночные Часы'!$B$2,График!BP93-'Ночные Часы'!$B$2,0))</f>
        <v>0</v>
      </c>
      <c r="BD92" s="493">
        <f>IF(ISTEXT(График!BS93),График!BS93,IF(График!BS93&gt;'Ночные Часы'!$B$2,График!BS93-'Ночные Часы'!$B$2,0))</f>
        <v>0</v>
      </c>
      <c r="BE92" s="493">
        <f>IF(ISTEXT(График!BV93),График!BV93,IF(График!BV93&gt;'Ночные Часы'!$B$2,График!BV93-'Ночные Часы'!$B$2,0))</f>
        <v>0</v>
      </c>
      <c r="BF92" s="493">
        <f>IF(ISTEXT(График!BY93),График!BY93,IF(График!BY93&gt;'Ночные Часы'!$B$2,График!BY93-'Ночные Часы'!$B$2,0))</f>
        <v>0</v>
      </c>
      <c r="BG92" s="493">
        <f>IF(ISTEXT(График!CB93),График!CB93,IF(График!CB93&gt;'Ночные Часы'!$B$2,График!CB93-'Ночные Часы'!$B$2,0))</f>
        <v>0</v>
      </c>
      <c r="BH92" s="493">
        <f>IF(ISTEXT(График!CE93),График!CE93,IF(График!CE93&gt;'Ночные Часы'!$B$2,График!CE93-'Ночные Часы'!$B$2,0))</f>
        <v>0</v>
      </c>
      <c r="BI92" s="493">
        <f>IF(ISTEXT(График!CH93),График!CH93,IF(График!CH93&gt;'Ночные Часы'!$B$2,График!CH93-'Ночные Часы'!$B$2,0))</f>
        <v>0</v>
      </c>
      <c r="BJ92" s="493">
        <f>IF(ISTEXT(График!CK93),График!CK93,IF(График!CK93&gt;'Ночные Часы'!$B$2,График!CK93-'Ночные Часы'!$B$2,0))</f>
        <v>0</v>
      </c>
      <c r="BK92" s="493">
        <f>IF(ISTEXT(График!CN93),График!CN93,IF(График!CN93&gt;'Ночные Часы'!$B$2,График!CN93-'Ночные Часы'!$B$2,0))</f>
        <v>0</v>
      </c>
      <c r="BL92" s="493">
        <f>IF(ISTEXT(График!CQ93),График!CQ93,IF(График!CQ93&gt;'Ночные Часы'!$B$2,График!CQ93-'Ночные Часы'!$B$2,0))</f>
        <v>0</v>
      </c>
      <c r="BM92" s="493">
        <f>IF(ISTEXT(График!CT93),График!CT93,IF(График!CT93&gt;'Ночные Часы'!$B$2,График!CT93-'Ночные Часы'!$B$2,0))</f>
        <v>0</v>
      </c>
    </row>
    <row r="93" spans="1:65" x14ac:dyDescent="0.25">
      <c r="A93" s="8" t="e">
        <f>VLOOKUP(B93,'Список КК'!$M$2:$N$377,2,TRUE)</f>
        <v>#N/A</v>
      </c>
      <c r="B93" s="9">
        <f>График!C94</f>
        <v>0</v>
      </c>
      <c r="C93" s="493">
        <f t="shared" si="37"/>
        <v>0</v>
      </c>
      <c r="D93" s="493">
        <f t="shared" si="38"/>
        <v>0</v>
      </c>
      <c r="E93" s="493">
        <f t="shared" si="39"/>
        <v>0</v>
      </c>
      <c r="F93" s="493">
        <f t="shared" si="40"/>
        <v>0</v>
      </c>
      <c r="G93" s="493">
        <f t="shared" si="41"/>
        <v>0</v>
      </c>
      <c r="H93" s="493">
        <f t="shared" si="42"/>
        <v>0</v>
      </c>
      <c r="I93" s="493">
        <f t="shared" si="43"/>
        <v>0</v>
      </c>
      <c r="J93" s="493">
        <f t="shared" si="44"/>
        <v>0</v>
      </c>
      <c r="K93" s="493">
        <f t="shared" si="45"/>
        <v>0</v>
      </c>
      <c r="L93" s="493">
        <f t="shared" si="46"/>
        <v>0</v>
      </c>
      <c r="M93" s="493">
        <f t="shared" si="47"/>
        <v>0</v>
      </c>
      <c r="N93" s="493">
        <f t="shared" si="48"/>
        <v>0</v>
      </c>
      <c r="O93" s="493">
        <f t="shared" si="49"/>
        <v>0</v>
      </c>
      <c r="P93" s="493">
        <f t="shared" si="50"/>
        <v>0</v>
      </c>
      <c r="Q93" s="493">
        <f t="shared" si="51"/>
        <v>0</v>
      </c>
      <c r="R93" s="493">
        <f t="shared" si="52"/>
        <v>0</v>
      </c>
      <c r="S93" s="493">
        <f t="shared" si="53"/>
        <v>0</v>
      </c>
      <c r="T93" s="493">
        <f t="shared" si="54"/>
        <v>0</v>
      </c>
      <c r="U93" s="493">
        <f t="shared" si="55"/>
        <v>0</v>
      </c>
      <c r="V93" s="493">
        <f t="shared" si="56"/>
        <v>0</v>
      </c>
      <c r="W93" s="493">
        <f t="shared" si="57"/>
        <v>0</v>
      </c>
      <c r="X93" s="493">
        <f t="shared" si="58"/>
        <v>0</v>
      </c>
      <c r="Y93" s="493">
        <f t="shared" si="59"/>
        <v>0</v>
      </c>
      <c r="Z93" s="493">
        <f t="shared" si="60"/>
        <v>0</v>
      </c>
      <c r="AA93" s="493">
        <f t="shared" si="61"/>
        <v>0</v>
      </c>
      <c r="AB93" s="493">
        <f t="shared" si="62"/>
        <v>0</v>
      </c>
      <c r="AC93" s="493">
        <f t="shared" si="63"/>
        <v>0</v>
      </c>
      <c r="AD93" s="493">
        <f t="shared" si="64"/>
        <v>0</v>
      </c>
      <c r="AE93" s="493">
        <f t="shared" si="65"/>
        <v>0</v>
      </c>
      <c r="AF93" s="493">
        <f t="shared" si="66"/>
        <v>0</v>
      </c>
      <c r="AG93" s="493">
        <f t="shared" si="67"/>
        <v>0</v>
      </c>
      <c r="AH93" s="494">
        <f t="shared" si="68"/>
        <v>0</v>
      </c>
      <c r="AI93" s="493">
        <f>IF(ISTEXT(График!H94),График!H94,IF(График!H94&gt;'Ночные Часы'!$B$2,График!H94-'Ночные Часы'!$B$2,0))</f>
        <v>0</v>
      </c>
      <c r="AJ93" s="493">
        <f>IF(ISTEXT(График!K94),График!K94,IF(График!K94&gt;'Ночные Часы'!$B$2,График!K94-'Ночные Часы'!$B$2,0))</f>
        <v>0</v>
      </c>
      <c r="AK93" s="493">
        <f>IF(ISTEXT(График!N94),График!N94,IF(График!N94&gt;'Ночные Часы'!$B$2,График!N94-'Ночные Часы'!$B$2,0))</f>
        <v>0</v>
      </c>
      <c r="AL93" s="493">
        <f>IF(ISTEXT(График!Q94),График!Q94,IF(График!Q94&gt;'Ночные Часы'!$B$2,График!Q94-'Ночные Часы'!$B$2,0))</f>
        <v>0</v>
      </c>
      <c r="AM93" s="493">
        <f>IF(ISTEXT(График!T94),График!T94,IF(График!T94&gt;'Ночные Часы'!$B$2,График!T94-'Ночные Часы'!$B$2,0))</f>
        <v>0</v>
      </c>
      <c r="AN93" s="493">
        <f>IF(ISTEXT(График!W94),График!W94,IF(График!W94&gt;'Ночные Часы'!$B$2,График!W94-'Ночные Часы'!$B$2,0))</f>
        <v>0</v>
      </c>
      <c r="AO93" s="493">
        <f>IF(ISTEXT(График!Z94),График!Z94,IF(График!Z94&gt;'Ночные Часы'!$B$2,График!Z94-'Ночные Часы'!$B$2,0))</f>
        <v>0</v>
      </c>
      <c r="AP93" s="493">
        <f>IF(ISTEXT(График!AC94),График!AC94,IF(График!AC94&gt;'Ночные Часы'!$B$2,График!AC94-'Ночные Часы'!$B$2,0))</f>
        <v>0</v>
      </c>
      <c r="AQ93" s="493">
        <f>IF(ISTEXT(График!AF94),График!AF94,IF(График!AF94&gt;'Ночные Часы'!$B$2,График!AF94-'Ночные Часы'!$B$2,0))</f>
        <v>0</v>
      </c>
      <c r="AR93" s="493">
        <f>IF(ISTEXT(График!AI94),График!AI94,IF(График!AI94&gt;'Ночные Часы'!$B$2,График!AI94-'Ночные Часы'!$B$2,0))</f>
        <v>0</v>
      </c>
      <c r="AS93" s="493">
        <f>IF(ISTEXT(График!AL94),График!AL94,IF(График!AL94&gt;'Ночные Часы'!$B$2,График!AL94-'Ночные Часы'!$B$2,0))</f>
        <v>0</v>
      </c>
      <c r="AT93" s="493">
        <f>IF(ISTEXT(График!AO94),График!AO94,IF(График!AO94&gt;'Ночные Часы'!$B$2,График!AO94-'Ночные Часы'!$B$2,0))</f>
        <v>0</v>
      </c>
      <c r="AU93" s="493">
        <f>IF(ISTEXT(График!AR94),График!AR94,IF(График!AR94&gt;'Ночные Часы'!$B$2,График!AR94-'Ночные Часы'!$B$2,0))</f>
        <v>0</v>
      </c>
      <c r="AV93" s="493">
        <f>IF(ISTEXT(График!AU94),График!AU94,IF(График!AU94&gt;'Ночные Часы'!$B$2,График!AU94-'Ночные Часы'!$B$2,0))</f>
        <v>0</v>
      </c>
      <c r="AW93" s="493">
        <f>IF(ISTEXT(График!AX94),График!AX94,IF(График!AX94&gt;'Ночные Часы'!$B$2,График!AX94-'Ночные Часы'!$B$2,0))</f>
        <v>0</v>
      </c>
      <c r="AX93" s="493">
        <f>IF(ISTEXT(График!BA94),График!BA94,IF(График!BA94&gt;'Ночные Часы'!$B$2,График!BA94-'Ночные Часы'!$B$2,0))</f>
        <v>0</v>
      </c>
      <c r="AY93" s="493">
        <f>IF(ISTEXT(График!BD94),График!BD94,IF(График!BD94&gt;'Ночные Часы'!$B$2,График!BD94-'Ночные Часы'!$B$2,0))</f>
        <v>0</v>
      </c>
      <c r="AZ93" s="493">
        <f>IF(ISTEXT(График!BG94),График!BG94,IF(График!BG94&gt;'Ночные Часы'!$B$2,График!BG94-'Ночные Часы'!$B$2,0))</f>
        <v>0</v>
      </c>
      <c r="BA93" s="493">
        <f>IF(ISTEXT(График!BJ94),График!BJ94,IF(График!BJ94&gt;'Ночные Часы'!$B$2,График!BJ94-'Ночные Часы'!$B$2,0))</f>
        <v>0</v>
      </c>
      <c r="BB93" s="493">
        <f>IF(ISTEXT(График!BM94),График!BM94,IF(График!BM94&gt;'Ночные Часы'!$B$2,График!BM94-'Ночные Часы'!$B$2,0))</f>
        <v>0</v>
      </c>
      <c r="BC93" s="493">
        <f>IF(ISTEXT(График!BP94),График!BP94,IF(График!BP94&gt;'Ночные Часы'!$B$2,График!BP94-'Ночные Часы'!$B$2,0))</f>
        <v>0</v>
      </c>
      <c r="BD93" s="493">
        <f>IF(ISTEXT(График!BS94),График!BS94,IF(График!BS94&gt;'Ночные Часы'!$B$2,График!BS94-'Ночные Часы'!$B$2,0))</f>
        <v>0</v>
      </c>
      <c r="BE93" s="493">
        <f>IF(ISTEXT(График!BV94),График!BV94,IF(График!BV94&gt;'Ночные Часы'!$B$2,График!BV94-'Ночные Часы'!$B$2,0))</f>
        <v>0</v>
      </c>
      <c r="BF93" s="493">
        <f>IF(ISTEXT(График!BY94),График!BY94,IF(График!BY94&gt;'Ночные Часы'!$B$2,График!BY94-'Ночные Часы'!$B$2,0))</f>
        <v>0</v>
      </c>
      <c r="BG93" s="493">
        <f>IF(ISTEXT(График!CB94),График!CB94,IF(График!CB94&gt;'Ночные Часы'!$B$2,График!CB94-'Ночные Часы'!$B$2,0))</f>
        <v>0</v>
      </c>
      <c r="BH93" s="493">
        <f>IF(ISTEXT(График!CE94),График!CE94,IF(График!CE94&gt;'Ночные Часы'!$B$2,График!CE94-'Ночные Часы'!$B$2,0))</f>
        <v>0</v>
      </c>
      <c r="BI93" s="493">
        <f>IF(ISTEXT(График!CH94),График!CH94,IF(График!CH94&gt;'Ночные Часы'!$B$2,График!CH94-'Ночные Часы'!$B$2,0))</f>
        <v>0</v>
      </c>
      <c r="BJ93" s="493">
        <f>IF(ISTEXT(График!CK94),График!CK94,IF(График!CK94&gt;'Ночные Часы'!$B$2,График!CK94-'Ночные Часы'!$B$2,0))</f>
        <v>0</v>
      </c>
      <c r="BK93" s="493">
        <f>IF(ISTEXT(График!CN94),График!CN94,IF(График!CN94&gt;'Ночные Часы'!$B$2,График!CN94-'Ночные Часы'!$B$2,0))</f>
        <v>0</v>
      </c>
      <c r="BL93" s="493">
        <f>IF(ISTEXT(График!CQ94),График!CQ94,IF(График!CQ94&gt;'Ночные Часы'!$B$2,График!CQ94-'Ночные Часы'!$B$2,0))</f>
        <v>0</v>
      </c>
      <c r="BM93" s="493">
        <f>IF(ISTEXT(График!CT94),График!CT94,IF(График!CT94&gt;'Ночные Часы'!$B$2,График!CT94-'Ночные Часы'!$B$2,0))</f>
        <v>0</v>
      </c>
    </row>
    <row r="94" spans="1:65" x14ac:dyDescent="0.25">
      <c r="A94" s="8" t="e">
        <f>VLOOKUP(B94,'Список КК'!$M$2:$N$377,2,TRUE)</f>
        <v>#N/A</v>
      </c>
      <c r="B94" s="9">
        <f>График!C95</f>
        <v>0</v>
      </c>
      <c r="C94" s="493">
        <f t="shared" si="37"/>
        <v>0</v>
      </c>
      <c r="D94" s="493">
        <f t="shared" si="38"/>
        <v>0</v>
      </c>
      <c r="E94" s="493">
        <f t="shared" si="39"/>
        <v>0</v>
      </c>
      <c r="F94" s="493">
        <f t="shared" si="40"/>
        <v>0</v>
      </c>
      <c r="G94" s="493">
        <f t="shared" si="41"/>
        <v>0</v>
      </c>
      <c r="H94" s="493">
        <f t="shared" si="42"/>
        <v>0</v>
      </c>
      <c r="I94" s="493">
        <f t="shared" si="43"/>
        <v>0</v>
      </c>
      <c r="J94" s="493">
        <f t="shared" si="44"/>
        <v>0</v>
      </c>
      <c r="K94" s="493">
        <f t="shared" si="45"/>
        <v>0</v>
      </c>
      <c r="L94" s="493">
        <f t="shared" si="46"/>
        <v>0</v>
      </c>
      <c r="M94" s="493">
        <f t="shared" si="47"/>
        <v>0</v>
      </c>
      <c r="N94" s="493">
        <f t="shared" si="48"/>
        <v>0</v>
      </c>
      <c r="O94" s="493">
        <f t="shared" si="49"/>
        <v>0</v>
      </c>
      <c r="P94" s="493">
        <f t="shared" si="50"/>
        <v>0</v>
      </c>
      <c r="Q94" s="493">
        <f t="shared" si="51"/>
        <v>0</v>
      </c>
      <c r="R94" s="493">
        <f t="shared" si="52"/>
        <v>0</v>
      </c>
      <c r="S94" s="493">
        <f t="shared" si="53"/>
        <v>0</v>
      </c>
      <c r="T94" s="493">
        <f t="shared" si="54"/>
        <v>0</v>
      </c>
      <c r="U94" s="493">
        <f t="shared" si="55"/>
        <v>0</v>
      </c>
      <c r="V94" s="493">
        <f t="shared" si="56"/>
        <v>0</v>
      </c>
      <c r="W94" s="493">
        <f t="shared" si="57"/>
        <v>0</v>
      </c>
      <c r="X94" s="493">
        <f t="shared" si="58"/>
        <v>0</v>
      </c>
      <c r="Y94" s="493">
        <f t="shared" si="59"/>
        <v>0</v>
      </c>
      <c r="Z94" s="493">
        <f t="shared" si="60"/>
        <v>0</v>
      </c>
      <c r="AA94" s="493">
        <f t="shared" si="61"/>
        <v>0</v>
      </c>
      <c r="AB94" s="493">
        <f t="shared" si="62"/>
        <v>0</v>
      </c>
      <c r="AC94" s="493">
        <f t="shared" si="63"/>
        <v>0</v>
      </c>
      <c r="AD94" s="493">
        <f t="shared" si="64"/>
        <v>0</v>
      </c>
      <c r="AE94" s="493">
        <f t="shared" si="65"/>
        <v>0</v>
      </c>
      <c r="AF94" s="493">
        <f t="shared" si="66"/>
        <v>0</v>
      </c>
      <c r="AG94" s="493">
        <f t="shared" si="67"/>
        <v>0</v>
      </c>
      <c r="AH94" s="494">
        <f t="shared" si="68"/>
        <v>0</v>
      </c>
      <c r="AI94" s="493">
        <f>IF(ISTEXT(График!H95),График!H95,IF(График!H95&gt;'Ночные Часы'!$B$2,График!H95-'Ночные Часы'!$B$2,0))</f>
        <v>0</v>
      </c>
      <c r="AJ94" s="493">
        <f>IF(ISTEXT(График!K95),График!K95,IF(График!K95&gt;'Ночные Часы'!$B$2,График!K95-'Ночные Часы'!$B$2,0))</f>
        <v>0</v>
      </c>
      <c r="AK94" s="493">
        <f>IF(ISTEXT(График!N95),График!N95,IF(График!N95&gt;'Ночные Часы'!$B$2,График!N95-'Ночные Часы'!$B$2,0))</f>
        <v>0</v>
      </c>
      <c r="AL94" s="493">
        <f>IF(ISTEXT(График!Q95),График!Q95,IF(График!Q95&gt;'Ночные Часы'!$B$2,График!Q95-'Ночные Часы'!$B$2,0))</f>
        <v>0</v>
      </c>
      <c r="AM94" s="493">
        <f>IF(ISTEXT(График!T95),График!T95,IF(График!T95&gt;'Ночные Часы'!$B$2,График!T95-'Ночные Часы'!$B$2,0))</f>
        <v>0</v>
      </c>
      <c r="AN94" s="493">
        <f>IF(ISTEXT(График!W95),График!W95,IF(График!W95&gt;'Ночные Часы'!$B$2,График!W95-'Ночные Часы'!$B$2,0))</f>
        <v>0</v>
      </c>
      <c r="AO94" s="493">
        <f>IF(ISTEXT(График!Z95),График!Z95,IF(График!Z95&gt;'Ночные Часы'!$B$2,График!Z95-'Ночные Часы'!$B$2,0))</f>
        <v>0</v>
      </c>
      <c r="AP94" s="493">
        <f>IF(ISTEXT(График!AC95),График!AC95,IF(График!AC95&gt;'Ночные Часы'!$B$2,График!AC95-'Ночные Часы'!$B$2,0))</f>
        <v>0</v>
      </c>
      <c r="AQ94" s="493">
        <f>IF(ISTEXT(График!AF95),График!AF95,IF(График!AF95&gt;'Ночные Часы'!$B$2,График!AF95-'Ночные Часы'!$B$2,0))</f>
        <v>0</v>
      </c>
      <c r="AR94" s="493">
        <f>IF(ISTEXT(График!AI95),График!AI95,IF(График!AI95&gt;'Ночные Часы'!$B$2,График!AI95-'Ночные Часы'!$B$2,0))</f>
        <v>0</v>
      </c>
      <c r="AS94" s="493">
        <f>IF(ISTEXT(График!AL95),График!AL95,IF(График!AL95&gt;'Ночные Часы'!$B$2,График!AL95-'Ночные Часы'!$B$2,0))</f>
        <v>0</v>
      </c>
      <c r="AT94" s="493">
        <f>IF(ISTEXT(График!AO95),График!AO95,IF(График!AO95&gt;'Ночные Часы'!$B$2,График!AO95-'Ночные Часы'!$B$2,0))</f>
        <v>0</v>
      </c>
      <c r="AU94" s="493">
        <f>IF(ISTEXT(График!AR95),График!AR95,IF(График!AR95&gt;'Ночные Часы'!$B$2,График!AR95-'Ночные Часы'!$B$2,0))</f>
        <v>0</v>
      </c>
      <c r="AV94" s="493">
        <f>IF(ISTEXT(График!AU95),График!AU95,IF(График!AU95&gt;'Ночные Часы'!$B$2,График!AU95-'Ночные Часы'!$B$2,0))</f>
        <v>0</v>
      </c>
      <c r="AW94" s="493">
        <f>IF(ISTEXT(График!AX95),График!AX95,IF(График!AX95&gt;'Ночные Часы'!$B$2,График!AX95-'Ночные Часы'!$B$2,0))</f>
        <v>0</v>
      </c>
      <c r="AX94" s="493">
        <f>IF(ISTEXT(График!BA95),График!BA95,IF(График!BA95&gt;'Ночные Часы'!$B$2,График!BA95-'Ночные Часы'!$B$2,0))</f>
        <v>0</v>
      </c>
      <c r="AY94" s="493">
        <f>IF(ISTEXT(График!BD95),График!BD95,IF(График!BD95&gt;'Ночные Часы'!$B$2,График!BD95-'Ночные Часы'!$B$2,0))</f>
        <v>0</v>
      </c>
      <c r="AZ94" s="493">
        <f>IF(ISTEXT(График!BG95),График!BG95,IF(График!BG95&gt;'Ночные Часы'!$B$2,График!BG95-'Ночные Часы'!$B$2,0))</f>
        <v>0</v>
      </c>
      <c r="BA94" s="493">
        <f>IF(ISTEXT(График!BJ95),График!BJ95,IF(График!BJ95&gt;'Ночные Часы'!$B$2,График!BJ95-'Ночные Часы'!$B$2,0))</f>
        <v>0</v>
      </c>
      <c r="BB94" s="493">
        <f>IF(ISTEXT(График!BM95),График!BM95,IF(График!BM95&gt;'Ночные Часы'!$B$2,График!BM95-'Ночные Часы'!$B$2,0))</f>
        <v>0</v>
      </c>
      <c r="BC94" s="493">
        <f>IF(ISTEXT(График!BP95),График!BP95,IF(График!BP95&gt;'Ночные Часы'!$B$2,График!BP95-'Ночные Часы'!$B$2,0))</f>
        <v>0</v>
      </c>
      <c r="BD94" s="493">
        <f>IF(ISTEXT(График!BS95),График!BS95,IF(График!BS95&gt;'Ночные Часы'!$B$2,График!BS95-'Ночные Часы'!$B$2,0))</f>
        <v>0</v>
      </c>
      <c r="BE94" s="493">
        <f>IF(ISTEXT(График!BV95),График!BV95,IF(График!BV95&gt;'Ночные Часы'!$B$2,График!BV95-'Ночные Часы'!$B$2,0))</f>
        <v>0</v>
      </c>
      <c r="BF94" s="493">
        <f>IF(ISTEXT(График!BY95),График!BY95,IF(График!BY95&gt;'Ночные Часы'!$B$2,График!BY95-'Ночные Часы'!$B$2,0))</f>
        <v>0</v>
      </c>
      <c r="BG94" s="493">
        <f>IF(ISTEXT(График!CB95),График!CB95,IF(График!CB95&gt;'Ночные Часы'!$B$2,График!CB95-'Ночные Часы'!$B$2,0))</f>
        <v>0</v>
      </c>
      <c r="BH94" s="493">
        <f>IF(ISTEXT(График!CE95),График!CE95,IF(График!CE95&gt;'Ночные Часы'!$B$2,График!CE95-'Ночные Часы'!$B$2,0))</f>
        <v>0</v>
      </c>
      <c r="BI94" s="493">
        <f>IF(ISTEXT(График!CH95),График!CH95,IF(График!CH95&gt;'Ночные Часы'!$B$2,График!CH95-'Ночные Часы'!$B$2,0))</f>
        <v>0</v>
      </c>
      <c r="BJ94" s="493">
        <f>IF(ISTEXT(График!CK95),График!CK95,IF(График!CK95&gt;'Ночные Часы'!$B$2,График!CK95-'Ночные Часы'!$B$2,0))</f>
        <v>0</v>
      </c>
      <c r="BK94" s="493">
        <f>IF(ISTEXT(График!CN95),График!CN95,IF(График!CN95&gt;'Ночные Часы'!$B$2,График!CN95-'Ночные Часы'!$B$2,0))</f>
        <v>0</v>
      </c>
      <c r="BL94" s="493">
        <f>IF(ISTEXT(График!CQ95),График!CQ95,IF(График!CQ95&gt;'Ночные Часы'!$B$2,График!CQ95-'Ночные Часы'!$B$2,0))</f>
        <v>0</v>
      </c>
      <c r="BM94" s="493">
        <f>IF(ISTEXT(График!CT95),График!CT95,IF(График!CT95&gt;'Ночные Часы'!$B$2,График!CT95-'Ночные Часы'!$B$2,0))</f>
        <v>0</v>
      </c>
    </row>
    <row r="95" spans="1:65" x14ac:dyDescent="0.25">
      <c r="A95" s="8" t="e">
        <f>VLOOKUP(B95,'Список КК'!$M$2:$N$377,2,TRUE)</f>
        <v>#REF!</v>
      </c>
      <c r="B95" s="9" t="e">
        <f>График!#REF!</f>
        <v>#REF!</v>
      </c>
      <c r="C95" s="493" t="e">
        <f t="shared" si="37"/>
        <v>#REF!</v>
      </c>
      <c r="D95" s="493" t="e">
        <f t="shared" si="38"/>
        <v>#REF!</v>
      </c>
      <c r="E95" s="493" t="e">
        <f t="shared" si="39"/>
        <v>#REF!</v>
      </c>
      <c r="F95" s="493" t="e">
        <f t="shared" si="40"/>
        <v>#REF!</v>
      </c>
      <c r="G95" s="493" t="e">
        <f t="shared" si="41"/>
        <v>#REF!</v>
      </c>
      <c r="H95" s="493" t="e">
        <f t="shared" si="42"/>
        <v>#REF!</v>
      </c>
      <c r="I95" s="493" t="e">
        <f t="shared" si="43"/>
        <v>#REF!</v>
      </c>
      <c r="J95" s="493" t="e">
        <f t="shared" si="44"/>
        <v>#REF!</v>
      </c>
      <c r="K95" s="493" t="e">
        <f t="shared" si="45"/>
        <v>#REF!</v>
      </c>
      <c r="L95" s="493" t="e">
        <f t="shared" si="46"/>
        <v>#REF!</v>
      </c>
      <c r="M95" s="493" t="e">
        <f t="shared" si="47"/>
        <v>#REF!</v>
      </c>
      <c r="N95" s="493" t="e">
        <f t="shared" si="48"/>
        <v>#REF!</v>
      </c>
      <c r="O95" s="493" t="e">
        <f t="shared" si="49"/>
        <v>#REF!</v>
      </c>
      <c r="P95" s="493" t="e">
        <f t="shared" si="50"/>
        <v>#REF!</v>
      </c>
      <c r="Q95" s="493" t="e">
        <f t="shared" si="51"/>
        <v>#REF!</v>
      </c>
      <c r="R95" s="493" t="e">
        <f t="shared" si="52"/>
        <v>#REF!</v>
      </c>
      <c r="S95" s="493" t="e">
        <f t="shared" si="53"/>
        <v>#REF!</v>
      </c>
      <c r="T95" s="493" t="e">
        <f t="shared" si="54"/>
        <v>#REF!</v>
      </c>
      <c r="U95" s="493" t="e">
        <f t="shared" si="55"/>
        <v>#REF!</v>
      </c>
      <c r="V95" s="493" t="e">
        <f t="shared" si="56"/>
        <v>#REF!</v>
      </c>
      <c r="W95" s="493" t="e">
        <f t="shared" si="57"/>
        <v>#REF!</v>
      </c>
      <c r="X95" s="493" t="e">
        <f t="shared" si="58"/>
        <v>#REF!</v>
      </c>
      <c r="Y95" s="493" t="e">
        <f t="shared" si="59"/>
        <v>#REF!</v>
      </c>
      <c r="Z95" s="493" t="e">
        <f t="shared" si="60"/>
        <v>#REF!</v>
      </c>
      <c r="AA95" s="493" t="e">
        <f t="shared" si="61"/>
        <v>#REF!</v>
      </c>
      <c r="AB95" s="493" t="e">
        <f t="shared" si="62"/>
        <v>#REF!</v>
      </c>
      <c r="AC95" s="493" t="e">
        <f t="shared" si="63"/>
        <v>#REF!</v>
      </c>
      <c r="AD95" s="493" t="e">
        <f t="shared" si="64"/>
        <v>#REF!</v>
      </c>
      <c r="AE95" s="493" t="e">
        <f t="shared" si="65"/>
        <v>#REF!</v>
      </c>
      <c r="AF95" s="493" t="e">
        <f t="shared" si="66"/>
        <v>#REF!</v>
      </c>
      <c r="AG95" s="493" t="e">
        <f t="shared" si="67"/>
        <v>#REF!</v>
      </c>
      <c r="AH95" s="494" t="e">
        <f t="shared" si="68"/>
        <v>#REF!</v>
      </c>
      <c r="AI95" s="493" t="e">
        <f>IF(ISTEXT(График!#REF!),График!#REF!,IF(График!#REF!&gt;'Ночные Часы'!$B$2,График!#REF!-'Ночные Часы'!$B$2,0))</f>
        <v>#REF!</v>
      </c>
      <c r="AJ95" s="493" t="e">
        <f>IF(ISTEXT(График!#REF!),График!#REF!,IF(График!#REF!&gt;'Ночные Часы'!$B$2,График!#REF!-'Ночные Часы'!$B$2,0))</f>
        <v>#REF!</v>
      </c>
      <c r="AK95" s="493" t="e">
        <f>IF(ISTEXT(График!#REF!),График!#REF!,IF(График!#REF!&gt;'Ночные Часы'!$B$2,График!#REF!-'Ночные Часы'!$B$2,0))</f>
        <v>#REF!</v>
      </c>
      <c r="AL95" s="493" t="e">
        <f>IF(ISTEXT(График!#REF!),График!#REF!,IF(График!#REF!&gt;'Ночные Часы'!$B$2,График!#REF!-'Ночные Часы'!$B$2,0))</f>
        <v>#REF!</v>
      </c>
      <c r="AM95" s="493" t="e">
        <f>IF(ISTEXT(График!#REF!),График!#REF!,IF(График!#REF!&gt;'Ночные Часы'!$B$2,График!#REF!-'Ночные Часы'!$B$2,0))</f>
        <v>#REF!</v>
      </c>
      <c r="AN95" s="493" t="e">
        <f>IF(ISTEXT(График!#REF!),График!#REF!,IF(График!#REF!&gt;'Ночные Часы'!$B$2,График!#REF!-'Ночные Часы'!$B$2,0))</f>
        <v>#REF!</v>
      </c>
      <c r="AO95" s="493" t="e">
        <f>IF(ISTEXT(График!#REF!),График!#REF!,IF(График!#REF!&gt;'Ночные Часы'!$B$2,График!#REF!-'Ночные Часы'!$B$2,0))</f>
        <v>#REF!</v>
      </c>
      <c r="AP95" s="493" t="e">
        <f>IF(ISTEXT(График!#REF!),График!#REF!,IF(График!#REF!&gt;'Ночные Часы'!$B$2,График!#REF!-'Ночные Часы'!$B$2,0))</f>
        <v>#REF!</v>
      </c>
      <c r="AQ95" s="493" t="e">
        <f>IF(ISTEXT(График!#REF!),График!#REF!,IF(График!#REF!&gt;'Ночные Часы'!$B$2,График!#REF!-'Ночные Часы'!$B$2,0))</f>
        <v>#REF!</v>
      </c>
      <c r="AR95" s="493" t="e">
        <f>IF(ISTEXT(График!#REF!),График!#REF!,IF(График!#REF!&gt;'Ночные Часы'!$B$2,График!#REF!-'Ночные Часы'!$B$2,0))</f>
        <v>#REF!</v>
      </c>
      <c r="AS95" s="493" t="e">
        <f>IF(ISTEXT(График!#REF!),График!#REF!,IF(График!#REF!&gt;'Ночные Часы'!$B$2,График!#REF!-'Ночные Часы'!$B$2,0))</f>
        <v>#REF!</v>
      </c>
      <c r="AT95" s="493" t="e">
        <f>IF(ISTEXT(График!#REF!),График!#REF!,IF(График!#REF!&gt;'Ночные Часы'!$B$2,График!#REF!-'Ночные Часы'!$B$2,0))</f>
        <v>#REF!</v>
      </c>
      <c r="AU95" s="493" t="e">
        <f>IF(ISTEXT(График!#REF!),График!#REF!,IF(График!#REF!&gt;'Ночные Часы'!$B$2,График!#REF!-'Ночные Часы'!$B$2,0))</f>
        <v>#REF!</v>
      </c>
      <c r="AV95" s="493" t="e">
        <f>IF(ISTEXT(График!#REF!),График!#REF!,IF(График!#REF!&gt;'Ночные Часы'!$B$2,График!#REF!-'Ночные Часы'!$B$2,0))</f>
        <v>#REF!</v>
      </c>
      <c r="AW95" s="493" t="e">
        <f>IF(ISTEXT(График!#REF!),График!#REF!,IF(График!#REF!&gt;'Ночные Часы'!$B$2,График!#REF!-'Ночные Часы'!$B$2,0))</f>
        <v>#REF!</v>
      </c>
      <c r="AX95" s="493" t="e">
        <f>IF(ISTEXT(График!#REF!),График!#REF!,IF(График!#REF!&gt;'Ночные Часы'!$B$2,График!#REF!-'Ночные Часы'!$B$2,0))</f>
        <v>#REF!</v>
      </c>
      <c r="AY95" s="493" t="e">
        <f>IF(ISTEXT(График!#REF!),График!#REF!,IF(График!#REF!&gt;'Ночные Часы'!$B$2,График!#REF!-'Ночные Часы'!$B$2,0))</f>
        <v>#REF!</v>
      </c>
      <c r="AZ95" s="493" t="e">
        <f>IF(ISTEXT(График!#REF!),График!#REF!,IF(График!#REF!&gt;'Ночные Часы'!$B$2,График!#REF!-'Ночные Часы'!$B$2,0))</f>
        <v>#REF!</v>
      </c>
      <c r="BA95" s="493" t="e">
        <f>IF(ISTEXT(График!#REF!),График!#REF!,IF(График!#REF!&gt;'Ночные Часы'!$B$2,График!#REF!-'Ночные Часы'!$B$2,0))</f>
        <v>#REF!</v>
      </c>
      <c r="BB95" s="493" t="e">
        <f>IF(ISTEXT(График!#REF!),График!#REF!,IF(График!#REF!&gt;'Ночные Часы'!$B$2,График!#REF!-'Ночные Часы'!$B$2,0))</f>
        <v>#REF!</v>
      </c>
      <c r="BC95" s="493" t="e">
        <f>IF(ISTEXT(График!#REF!),График!#REF!,IF(График!#REF!&gt;'Ночные Часы'!$B$2,График!#REF!-'Ночные Часы'!$B$2,0))</f>
        <v>#REF!</v>
      </c>
      <c r="BD95" s="493" t="e">
        <f>IF(ISTEXT(График!#REF!),График!#REF!,IF(График!#REF!&gt;'Ночные Часы'!$B$2,График!#REF!-'Ночные Часы'!$B$2,0))</f>
        <v>#REF!</v>
      </c>
      <c r="BE95" s="493" t="e">
        <f>IF(ISTEXT(График!#REF!),График!#REF!,IF(График!#REF!&gt;'Ночные Часы'!$B$2,График!#REF!-'Ночные Часы'!$B$2,0))</f>
        <v>#REF!</v>
      </c>
      <c r="BF95" s="493" t="e">
        <f>IF(ISTEXT(График!#REF!),График!#REF!,IF(График!#REF!&gt;'Ночные Часы'!$B$2,График!#REF!-'Ночные Часы'!$B$2,0))</f>
        <v>#REF!</v>
      </c>
      <c r="BG95" s="493" t="e">
        <f>IF(ISTEXT(График!#REF!),График!#REF!,IF(График!#REF!&gt;'Ночные Часы'!$B$2,График!#REF!-'Ночные Часы'!$B$2,0))</f>
        <v>#REF!</v>
      </c>
      <c r="BH95" s="493" t="e">
        <f>IF(ISTEXT(График!#REF!),График!#REF!,IF(График!#REF!&gt;'Ночные Часы'!$B$2,График!#REF!-'Ночные Часы'!$B$2,0))</f>
        <v>#REF!</v>
      </c>
      <c r="BI95" s="493" t="e">
        <f>IF(ISTEXT(График!#REF!),График!#REF!,IF(График!#REF!&gt;'Ночные Часы'!$B$2,График!#REF!-'Ночные Часы'!$B$2,0))</f>
        <v>#REF!</v>
      </c>
      <c r="BJ95" s="493" t="e">
        <f>IF(ISTEXT(График!#REF!),График!#REF!,IF(График!#REF!&gt;'Ночные Часы'!$B$2,График!#REF!-'Ночные Часы'!$B$2,0))</f>
        <v>#REF!</v>
      </c>
      <c r="BK95" s="493" t="e">
        <f>IF(ISTEXT(График!#REF!),График!#REF!,IF(График!#REF!&gt;'Ночные Часы'!$B$2,График!#REF!-'Ночные Часы'!$B$2,0))</f>
        <v>#REF!</v>
      </c>
      <c r="BL95" s="493" t="e">
        <f>IF(ISTEXT(График!#REF!),График!#REF!,IF(График!#REF!&gt;'Ночные Часы'!$B$2,График!#REF!-'Ночные Часы'!$B$2,0))</f>
        <v>#REF!</v>
      </c>
      <c r="BM95" s="493" t="e">
        <f>IF(ISTEXT(График!#REF!),График!#REF!,IF(График!#REF!&gt;'Ночные Часы'!$B$2,График!#REF!-'Ночные Часы'!$B$2,0))</f>
        <v>#REF!</v>
      </c>
    </row>
    <row r="96" spans="1:65" x14ac:dyDescent="0.25">
      <c r="A96" s="8" t="e">
        <f>VLOOKUP(B96,'Список КК'!$M$2:$N$377,2,TRUE)</f>
        <v>#REF!</v>
      </c>
      <c r="B96" s="9" t="e">
        <f>График!#REF!</f>
        <v>#REF!</v>
      </c>
      <c r="C96" s="493" t="e">
        <f t="shared" si="37"/>
        <v>#REF!</v>
      </c>
      <c r="D96" s="493" t="e">
        <f t="shared" si="38"/>
        <v>#REF!</v>
      </c>
      <c r="E96" s="493" t="e">
        <f t="shared" si="39"/>
        <v>#REF!</v>
      </c>
      <c r="F96" s="493" t="e">
        <f t="shared" si="40"/>
        <v>#REF!</v>
      </c>
      <c r="G96" s="493" t="e">
        <f t="shared" si="41"/>
        <v>#REF!</v>
      </c>
      <c r="H96" s="493" t="e">
        <f t="shared" si="42"/>
        <v>#REF!</v>
      </c>
      <c r="I96" s="493" t="e">
        <f t="shared" si="43"/>
        <v>#REF!</v>
      </c>
      <c r="J96" s="493" t="e">
        <f t="shared" si="44"/>
        <v>#REF!</v>
      </c>
      <c r="K96" s="493" t="e">
        <f t="shared" si="45"/>
        <v>#REF!</v>
      </c>
      <c r="L96" s="493" t="e">
        <f t="shared" si="46"/>
        <v>#REF!</v>
      </c>
      <c r="M96" s="493" t="e">
        <f t="shared" si="47"/>
        <v>#REF!</v>
      </c>
      <c r="N96" s="493" t="e">
        <f t="shared" si="48"/>
        <v>#REF!</v>
      </c>
      <c r="O96" s="493" t="e">
        <f t="shared" si="49"/>
        <v>#REF!</v>
      </c>
      <c r="P96" s="493" t="e">
        <f t="shared" si="50"/>
        <v>#REF!</v>
      </c>
      <c r="Q96" s="493" t="e">
        <f t="shared" si="51"/>
        <v>#REF!</v>
      </c>
      <c r="R96" s="493" t="e">
        <f t="shared" si="52"/>
        <v>#REF!</v>
      </c>
      <c r="S96" s="493" t="e">
        <f t="shared" si="53"/>
        <v>#REF!</v>
      </c>
      <c r="T96" s="493" t="e">
        <f t="shared" si="54"/>
        <v>#REF!</v>
      </c>
      <c r="U96" s="493" t="e">
        <f t="shared" si="55"/>
        <v>#REF!</v>
      </c>
      <c r="V96" s="493" t="e">
        <f t="shared" si="56"/>
        <v>#REF!</v>
      </c>
      <c r="W96" s="493" t="e">
        <f t="shared" si="57"/>
        <v>#REF!</v>
      </c>
      <c r="X96" s="493" t="e">
        <f t="shared" si="58"/>
        <v>#REF!</v>
      </c>
      <c r="Y96" s="493" t="e">
        <f t="shared" si="59"/>
        <v>#REF!</v>
      </c>
      <c r="Z96" s="493" t="e">
        <f t="shared" si="60"/>
        <v>#REF!</v>
      </c>
      <c r="AA96" s="493" t="e">
        <f t="shared" si="61"/>
        <v>#REF!</v>
      </c>
      <c r="AB96" s="493" t="e">
        <f t="shared" si="62"/>
        <v>#REF!</v>
      </c>
      <c r="AC96" s="493" t="e">
        <f t="shared" si="63"/>
        <v>#REF!</v>
      </c>
      <c r="AD96" s="493" t="e">
        <f t="shared" si="64"/>
        <v>#REF!</v>
      </c>
      <c r="AE96" s="493" t="e">
        <f t="shared" si="65"/>
        <v>#REF!</v>
      </c>
      <c r="AF96" s="493" t="e">
        <f t="shared" si="66"/>
        <v>#REF!</v>
      </c>
      <c r="AG96" s="493" t="e">
        <f t="shared" si="67"/>
        <v>#REF!</v>
      </c>
      <c r="AH96" s="494" t="e">
        <f t="shared" si="68"/>
        <v>#REF!</v>
      </c>
      <c r="AI96" s="493" t="e">
        <f>IF(ISTEXT(График!#REF!),График!#REF!,IF(График!#REF!&gt;'Ночные Часы'!$B$2,График!#REF!-'Ночные Часы'!$B$2,0))</f>
        <v>#REF!</v>
      </c>
      <c r="AJ96" s="493" t="e">
        <f>IF(ISTEXT(График!#REF!),График!#REF!,IF(График!#REF!&gt;'Ночные Часы'!$B$2,График!#REF!-'Ночные Часы'!$B$2,0))</f>
        <v>#REF!</v>
      </c>
      <c r="AK96" s="493" t="e">
        <f>IF(ISTEXT(График!#REF!),График!#REF!,IF(График!#REF!&gt;'Ночные Часы'!$B$2,График!#REF!-'Ночные Часы'!$B$2,0))</f>
        <v>#REF!</v>
      </c>
      <c r="AL96" s="493" t="e">
        <f>IF(ISTEXT(График!#REF!),График!#REF!,IF(График!#REF!&gt;'Ночные Часы'!$B$2,График!#REF!-'Ночные Часы'!$B$2,0))</f>
        <v>#REF!</v>
      </c>
      <c r="AM96" s="493" t="e">
        <f>IF(ISTEXT(График!#REF!),График!#REF!,IF(График!#REF!&gt;'Ночные Часы'!$B$2,График!#REF!-'Ночные Часы'!$B$2,0))</f>
        <v>#REF!</v>
      </c>
      <c r="AN96" s="493" t="e">
        <f>IF(ISTEXT(График!#REF!),График!#REF!,IF(График!#REF!&gt;'Ночные Часы'!$B$2,График!#REF!-'Ночные Часы'!$B$2,0))</f>
        <v>#REF!</v>
      </c>
      <c r="AO96" s="493" t="e">
        <f>IF(ISTEXT(График!#REF!),График!#REF!,IF(График!#REF!&gt;'Ночные Часы'!$B$2,График!#REF!-'Ночные Часы'!$B$2,0))</f>
        <v>#REF!</v>
      </c>
      <c r="AP96" s="493" t="e">
        <f>IF(ISTEXT(График!#REF!),График!#REF!,IF(График!#REF!&gt;'Ночные Часы'!$B$2,График!#REF!-'Ночные Часы'!$B$2,0))</f>
        <v>#REF!</v>
      </c>
      <c r="AQ96" s="493" t="e">
        <f>IF(ISTEXT(График!#REF!),График!#REF!,IF(График!#REF!&gt;'Ночные Часы'!$B$2,График!#REF!-'Ночные Часы'!$B$2,0))</f>
        <v>#REF!</v>
      </c>
      <c r="AR96" s="493" t="e">
        <f>IF(ISTEXT(График!#REF!),График!#REF!,IF(График!#REF!&gt;'Ночные Часы'!$B$2,График!#REF!-'Ночные Часы'!$B$2,0))</f>
        <v>#REF!</v>
      </c>
      <c r="AS96" s="493" t="e">
        <f>IF(ISTEXT(График!#REF!),График!#REF!,IF(График!#REF!&gt;'Ночные Часы'!$B$2,График!#REF!-'Ночные Часы'!$B$2,0))</f>
        <v>#REF!</v>
      </c>
      <c r="AT96" s="493" t="e">
        <f>IF(ISTEXT(График!#REF!),График!#REF!,IF(График!#REF!&gt;'Ночные Часы'!$B$2,График!#REF!-'Ночные Часы'!$B$2,0))</f>
        <v>#REF!</v>
      </c>
      <c r="AU96" s="493" t="e">
        <f>IF(ISTEXT(График!#REF!),График!#REF!,IF(График!#REF!&gt;'Ночные Часы'!$B$2,График!#REF!-'Ночные Часы'!$B$2,0))</f>
        <v>#REF!</v>
      </c>
      <c r="AV96" s="493" t="e">
        <f>IF(ISTEXT(График!#REF!),График!#REF!,IF(График!#REF!&gt;'Ночные Часы'!$B$2,График!#REF!-'Ночные Часы'!$B$2,0))</f>
        <v>#REF!</v>
      </c>
      <c r="AW96" s="493" t="e">
        <f>IF(ISTEXT(График!#REF!),График!#REF!,IF(График!#REF!&gt;'Ночные Часы'!$B$2,График!#REF!-'Ночные Часы'!$B$2,0))</f>
        <v>#REF!</v>
      </c>
      <c r="AX96" s="493" t="e">
        <f>IF(ISTEXT(График!#REF!),График!#REF!,IF(График!#REF!&gt;'Ночные Часы'!$B$2,График!#REF!-'Ночные Часы'!$B$2,0))</f>
        <v>#REF!</v>
      </c>
      <c r="AY96" s="493" t="e">
        <f>IF(ISTEXT(График!#REF!),График!#REF!,IF(График!#REF!&gt;'Ночные Часы'!$B$2,График!#REF!-'Ночные Часы'!$B$2,0))</f>
        <v>#REF!</v>
      </c>
      <c r="AZ96" s="493" t="e">
        <f>IF(ISTEXT(График!#REF!),График!#REF!,IF(График!#REF!&gt;'Ночные Часы'!$B$2,График!#REF!-'Ночные Часы'!$B$2,0))</f>
        <v>#REF!</v>
      </c>
      <c r="BA96" s="493" t="e">
        <f>IF(ISTEXT(График!#REF!),График!#REF!,IF(График!#REF!&gt;'Ночные Часы'!$B$2,График!#REF!-'Ночные Часы'!$B$2,0))</f>
        <v>#REF!</v>
      </c>
      <c r="BB96" s="493" t="e">
        <f>IF(ISTEXT(График!#REF!),График!#REF!,IF(График!#REF!&gt;'Ночные Часы'!$B$2,График!#REF!-'Ночные Часы'!$B$2,0))</f>
        <v>#REF!</v>
      </c>
      <c r="BC96" s="493" t="e">
        <f>IF(ISTEXT(График!#REF!),График!#REF!,IF(График!#REF!&gt;'Ночные Часы'!$B$2,График!#REF!-'Ночные Часы'!$B$2,0))</f>
        <v>#REF!</v>
      </c>
      <c r="BD96" s="493" t="e">
        <f>IF(ISTEXT(График!#REF!),График!#REF!,IF(График!#REF!&gt;'Ночные Часы'!$B$2,График!#REF!-'Ночные Часы'!$B$2,0))</f>
        <v>#REF!</v>
      </c>
      <c r="BE96" s="493" t="e">
        <f>IF(ISTEXT(График!#REF!),График!#REF!,IF(График!#REF!&gt;'Ночные Часы'!$B$2,График!#REF!-'Ночные Часы'!$B$2,0))</f>
        <v>#REF!</v>
      </c>
      <c r="BF96" s="493" t="e">
        <f>IF(ISTEXT(График!#REF!),График!#REF!,IF(График!#REF!&gt;'Ночные Часы'!$B$2,График!#REF!-'Ночные Часы'!$B$2,0))</f>
        <v>#REF!</v>
      </c>
      <c r="BG96" s="493" t="e">
        <f>IF(ISTEXT(График!#REF!),График!#REF!,IF(График!#REF!&gt;'Ночные Часы'!$B$2,График!#REF!-'Ночные Часы'!$B$2,0))</f>
        <v>#REF!</v>
      </c>
      <c r="BH96" s="493" t="e">
        <f>IF(ISTEXT(График!#REF!),График!#REF!,IF(График!#REF!&gt;'Ночные Часы'!$B$2,График!#REF!-'Ночные Часы'!$B$2,0))</f>
        <v>#REF!</v>
      </c>
      <c r="BI96" s="493" t="e">
        <f>IF(ISTEXT(График!#REF!),График!#REF!,IF(График!#REF!&gt;'Ночные Часы'!$B$2,График!#REF!-'Ночные Часы'!$B$2,0))</f>
        <v>#REF!</v>
      </c>
      <c r="BJ96" s="493" t="e">
        <f>IF(ISTEXT(График!#REF!),График!#REF!,IF(График!#REF!&gt;'Ночные Часы'!$B$2,График!#REF!-'Ночные Часы'!$B$2,0))</f>
        <v>#REF!</v>
      </c>
      <c r="BK96" s="493" t="e">
        <f>IF(ISTEXT(График!#REF!),График!#REF!,IF(График!#REF!&gt;'Ночные Часы'!$B$2,График!#REF!-'Ночные Часы'!$B$2,0))</f>
        <v>#REF!</v>
      </c>
      <c r="BL96" s="493" t="e">
        <f>IF(ISTEXT(График!#REF!),График!#REF!,IF(График!#REF!&gt;'Ночные Часы'!$B$2,График!#REF!-'Ночные Часы'!$B$2,0))</f>
        <v>#REF!</v>
      </c>
      <c r="BM96" s="493" t="e">
        <f>IF(ISTEXT(График!#REF!),График!#REF!,IF(График!#REF!&gt;'Ночные Часы'!$B$2,График!#REF!-'Ночные Часы'!$B$2,0))</f>
        <v>#REF!</v>
      </c>
    </row>
    <row r="97" spans="1:65" x14ac:dyDescent="0.25">
      <c r="A97" s="8" t="e">
        <f>VLOOKUP(B97,'Список КК'!$M$2:$N$377,2,TRUE)</f>
        <v>#REF!</v>
      </c>
      <c r="B97" s="9" t="e">
        <f>График!#REF!</f>
        <v>#REF!</v>
      </c>
      <c r="C97" s="493" t="e">
        <f t="shared" si="37"/>
        <v>#REF!</v>
      </c>
      <c r="D97" s="493" t="e">
        <f t="shared" si="38"/>
        <v>#REF!</v>
      </c>
      <c r="E97" s="493" t="e">
        <f t="shared" si="39"/>
        <v>#REF!</v>
      </c>
      <c r="F97" s="493" t="e">
        <f t="shared" si="40"/>
        <v>#REF!</v>
      </c>
      <c r="G97" s="493" t="e">
        <f t="shared" si="41"/>
        <v>#REF!</v>
      </c>
      <c r="H97" s="493" t="e">
        <f t="shared" si="42"/>
        <v>#REF!</v>
      </c>
      <c r="I97" s="493" t="e">
        <f t="shared" si="43"/>
        <v>#REF!</v>
      </c>
      <c r="J97" s="493" t="e">
        <f t="shared" si="44"/>
        <v>#REF!</v>
      </c>
      <c r="K97" s="493" t="e">
        <f t="shared" si="45"/>
        <v>#REF!</v>
      </c>
      <c r="L97" s="493" t="e">
        <f t="shared" si="46"/>
        <v>#REF!</v>
      </c>
      <c r="M97" s="493" t="e">
        <f t="shared" si="47"/>
        <v>#REF!</v>
      </c>
      <c r="N97" s="493" t="e">
        <f t="shared" si="48"/>
        <v>#REF!</v>
      </c>
      <c r="O97" s="493" t="e">
        <f t="shared" si="49"/>
        <v>#REF!</v>
      </c>
      <c r="P97" s="493" t="e">
        <f t="shared" si="50"/>
        <v>#REF!</v>
      </c>
      <c r="Q97" s="493" t="e">
        <f t="shared" si="51"/>
        <v>#REF!</v>
      </c>
      <c r="R97" s="493" t="e">
        <f t="shared" si="52"/>
        <v>#REF!</v>
      </c>
      <c r="S97" s="493" t="e">
        <f t="shared" si="53"/>
        <v>#REF!</v>
      </c>
      <c r="T97" s="493" t="e">
        <f t="shared" si="54"/>
        <v>#REF!</v>
      </c>
      <c r="U97" s="493" t="e">
        <f t="shared" si="55"/>
        <v>#REF!</v>
      </c>
      <c r="V97" s="493" t="e">
        <f t="shared" si="56"/>
        <v>#REF!</v>
      </c>
      <c r="W97" s="493" t="e">
        <f t="shared" si="57"/>
        <v>#REF!</v>
      </c>
      <c r="X97" s="493" t="e">
        <f t="shared" si="58"/>
        <v>#REF!</v>
      </c>
      <c r="Y97" s="493" t="e">
        <f t="shared" si="59"/>
        <v>#REF!</v>
      </c>
      <c r="Z97" s="493" t="e">
        <f t="shared" si="60"/>
        <v>#REF!</v>
      </c>
      <c r="AA97" s="493" t="e">
        <f t="shared" si="61"/>
        <v>#REF!</v>
      </c>
      <c r="AB97" s="493" t="e">
        <f t="shared" si="62"/>
        <v>#REF!</v>
      </c>
      <c r="AC97" s="493" t="e">
        <f t="shared" si="63"/>
        <v>#REF!</v>
      </c>
      <c r="AD97" s="493" t="e">
        <f t="shared" si="64"/>
        <v>#REF!</v>
      </c>
      <c r="AE97" s="493" t="e">
        <f t="shared" si="65"/>
        <v>#REF!</v>
      </c>
      <c r="AF97" s="493" t="e">
        <f t="shared" si="66"/>
        <v>#REF!</v>
      </c>
      <c r="AG97" s="493" t="e">
        <f t="shared" si="67"/>
        <v>#REF!</v>
      </c>
      <c r="AH97" s="494" t="e">
        <f t="shared" si="68"/>
        <v>#REF!</v>
      </c>
      <c r="AI97" s="493" t="e">
        <f>IF(ISTEXT(График!#REF!),График!#REF!,IF(График!#REF!&gt;'Ночные Часы'!$B$2,График!#REF!-'Ночные Часы'!$B$2,0))</f>
        <v>#REF!</v>
      </c>
      <c r="AJ97" s="493" t="e">
        <f>IF(ISTEXT(График!#REF!),График!#REF!,IF(График!#REF!&gt;'Ночные Часы'!$B$2,График!#REF!-'Ночные Часы'!$B$2,0))</f>
        <v>#REF!</v>
      </c>
      <c r="AK97" s="493" t="e">
        <f>IF(ISTEXT(График!#REF!),График!#REF!,IF(График!#REF!&gt;'Ночные Часы'!$B$2,График!#REF!-'Ночные Часы'!$B$2,0))</f>
        <v>#REF!</v>
      </c>
      <c r="AL97" s="493" t="e">
        <f>IF(ISTEXT(График!#REF!),График!#REF!,IF(График!#REF!&gt;'Ночные Часы'!$B$2,График!#REF!-'Ночные Часы'!$B$2,0))</f>
        <v>#REF!</v>
      </c>
      <c r="AM97" s="493" t="e">
        <f>IF(ISTEXT(График!#REF!),График!#REF!,IF(График!#REF!&gt;'Ночные Часы'!$B$2,График!#REF!-'Ночные Часы'!$B$2,0))</f>
        <v>#REF!</v>
      </c>
      <c r="AN97" s="493" t="e">
        <f>IF(ISTEXT(График!#REF!),График!#REF!,IF(График!#REF!&gt;'Ночные Часы'!$B$2,График!#REF!-'Ночные Часы'!$B$2,0))</f>
        <v>#REF!</v>
      </c>
      <c r="AO97" s="493" t="e">
        <f>IF(ISTEXT(График!#REF!),График!#REF!,IF(График!#REF!&gt;'Ночные Часы'!$B$2,График!#REF!-'Ночные Часы'!$B$2,0))</f>
        <v>#REF!</v>
      </c>
      <c r="AP97" s="493" t="e">
        <f>IF(ISTEXT(График!#REF!),График!#REF!,IF(График!#REF!&gt;'Ночные Часы'!$B$2,График!#REF!-'Ночные Часы'!$B$2,0))</f>
        <v>#REF!</v>
      </c>
      <c r="AQ97" s="493" t="e">
        <f>IF(ISTEXT(График!#REF!),График!#REF!,IF(График!#REF!&gt;'Ночные Часы'!$B$2,График!#REF!-'Ночные Часы'!$B$2,0))</f>
        <v>#REF!</v>
      </c>
      <c r="AR97" s="493" t="e">
        <f>IF(ISTEXT(График!#REF!),График!#REF!,IF(График!#REF!&gt;'Ночные Часы'!$B$2,График!#REF!-'Ночные Часы'!$B$2,0))</f>
        <v>#REF!</v>
      </c>
      <c r="AS97" s="493" t="e">
        <f>IF(ISTEXT(График!#REF!),График!#REF!,IF(График!#REF!&gt;'Ночные Часы'!$B$2,График!#REF!-'Ночные Часы'!$B$2,0))</f>
        <v>#REF!</v>
      </c>
      <c r="AT97" s="493" t="e">
        <f>IF(ISTEXT(График!#REF!),График!#REF!,IF(График!#REF!&gt;'Ночные Часы'!$B$2,График!#REF!-'Ночные Часы'!$B$2,0))</f>
        <v>#REF!</v>
      </c>
      <c r="AU97" s="493" t="e">
        <f>IF(ISTEXT(График!#REF!),График!#REF!,IF(График!#REF!&gt;'Ночные Часы'!$B$2,График!#REF!-'Ночные Часы'!$B$2,0))</f>
        <v>#REF!</v>
      </c>
      <c r="AV97" s="493" t="e">
        <f>IF(ISTEXT(График!#REF!),График!#REF!,IF(График!#REF!&gt;'Ночные Часы'!$B$2,График!#REF!-'Ночные Часы'!$B$2,0))</f>
        <v>#REF!</v>
      </c>
      <c r="AW97" s="493" t="e">
        <f>IF(ISTEXT(График!#REF!),График!#REF!,IF(График!#REF!&gt;'Ночные Часы'!$B$2,График!#REF!-'Ночные Часы'!$B$2,0))</f>
        <v>#REF!</v>
      </c>
      <c r="AX97" s="493" t="e">
        <f>IF(ISTEXT(График!#REF!),График!#REF!,IF(График!#REF!&gt;'Ночные Часы'!$B$2,График!#REF!-'Ночные Часы'!$B$2,0))</f>
        <v>#REF!</v>
      </c>
      <c r="AY97" s="493" t="e">
        <f>IF(ISTEXT(График!#REF!),График!#REF!,IF(График!#REF!&gt;'Ночные Часы'!$B$2,График!#REF!-'Ночные Часы'!$B$2,0))</f>
        <v>#REF!</v>
      </c>
      <c r="AZ97" s="493" t="e">
        <f>IF(ISTEXT(График!#REF!),График!#REF!,IF(График!#REF!&gt;'Ночные Часы'!$B$2,График!#REF!-'Ночные Часы'!$B$2,0))</f>
        <v>#REF!</v>
      </c>
      <c r="BA97" s="493" t="e">
        <f>IF(ISTEXT(График!#REF!),График!#REF!,IF(График!#REF!&gt;'Ночные Часы'!$B$2,График!#REF!-'Ночные Часы'!$B$2,0))</f>
        <v>#REF!</v>
      </c>
      <c r="BB97" s="493" t="e">
        <f>IF(ISTEXT(График!#REF!),График!#REF!,IF(График!#REF!&gt;'Ночные Часы'!$B$2,График!#REF!-'Ночные Часы'!$B$2,0))</f>
        <v>#REF!</v>
      </c>
      <c r="BC97" s="493" t="e">
        <f>IF(ISTEXT(График!#REF!),График!#REF!,IF(График!#REF!&gt;'Ночные Часы'!$B$2,График!#REF!-'Ночные Часы'!$B$2,0))</f>
        <v>#REF!</v>
      </c>
      <c r="BD97" s="493" t="e">
        <f>IF(ISTEXT(График!#REF!),График!#REF!,IF(График!#REF!&gt;'Ночные Часы'!$B$2,График!#REF!-'Ночные Часы'!$B$2,0))</f>
        <v>#REF!</v>
      </c>
      <c r="BE97" s="493" t="e">
        <f>IF(ISTEXT(График!#REF!),График!#REF!,IF(График!#REF!&gt;'Ночные Часы'!$B$2,График!#REF!-'Ночные Часы'!$B$2,0))</f>
        <v>#REF!</v>
      </c>
      <c r="BF97" s="493" t="e">
        <f>IF(ISTEXT(График!#REF!),График!#REF!,IF(График!#REF!&gt;'Ночные Часы'!$B$2,График!#REF!-'Ночные Часы'!$B$2,0))</f>
        <v>#REF!</v>
      </c>
      <c r="BG97" s="493" t="e">
        <f>IF(ISTEXT(График!#REF!),График!#REF!,IF(График!#REF!&gt;'Ночные Часы'!$B$2,График!#REF!-'Ночные Часы'!$B$2,0))</f>
        <v>#REF!</v>
      </c>
      <c r="BH97" s="493" t="e">
        <f>IF(ISTEXT(График!#REF!),График!#REF!,IF(График!#REF!&gt;'Ночные Часы'!$B$2,График!#REF!-'Ночные Часы'!$B$2,0))</f>
        <v>#REF!</v>
      </c>
      <c r="BI97" s="493" t="e">
        <f>IF(ISTEXT(График!#REF!),График!#REF!,IF(График!#REF!&gt;'Ночные Часы'!$B$2,График!#REF!-'Ночные Часы'!$B$2,0))</f>
        <v>#REF!</v>
      </c>
      <c r="BJ97" s="493" t="e">
        <f>IF(ISTEXT(График!#REF!),График!#REF!,IF(График!#REF!&gt;'Ночные Часы'!$B$2,График!#REF!-'Ночные Часы'!$B$2,0))</f>
        <v>#REF!</v>
      </c>
      <c r="BK97" s="493" t="e">
        <f>IF(ISTEXT(График!#REF!),График!#REF!,IF(График!#REF!&gt;'Ночные Часы'!$B$2,График!#REF!-'Ночные Часы'!$B$2,0))</f>
        <v>#REF!</v>
      </c>
      <c r="BL97" s="493" t="e">
        <f>IF(ISTEXT(График!#REF!),График!#REF!,IF(График!#REF!&gt;'Ночные Часы'!$B$2,График!#REF!-'Ночные Часы'!$B$2,0))</f>
        <v>#REF!</v>
      </c>
      <c r="BM97" s="493" t="e">
        <f>IF(ISTEXT(График!#REF!),График!#REF!,IF(График!#REF!&gt;'Ночные Часы'!$B$2,График!#REF!-'Ночные Часы'!$B$2,0))</f>
        <v>#REF!</v>
      </c>
    </row>
    <row r="98" spans="1:65" x14ac:dyDescent="0.25">
      <c r="A98" s="8" t="e">
        <f>VLOOKUP(B98,'Список КК'!$M$2:$N$377,2,TRUE)</f>
        <v>#REF!</v>
      </c>
      <c r="B98" s="9" t="e">
        <f>График!#REF!</f>
        <v>#REF!</v>
      </c>
      <c r="C98" s="493" t="e">
        <f t="shared" si="37"/>
        <v>#REF!</v>
      </c>
      <c r="D98" s="493" t="e">
        <f t="shared" si="38"/>
        <v>#REF!</v>
      </c>
      <c r="E98" s="493" t="e">
        <f t="shared" si="39"/>
        <v>#REF!</v>
      </c>
      <c r="F98" s="493" t="e">
        <f t="shared" si="40"/>
        <v>#REF!</v>
      </c>
      <c r="G98" s="493" t="e">
        <f t="shared" si="41"/>
        <v>#REF!</v>
      </c>
      <c r="H98" s="493" t="e">
        <f t="shared" si="42"/>
        <v>#REF!</v>
      </c>
      <c r="I98" s="493" t="e">
        <f t="shared" si="43"/>
        <v>#REF!</v>
      </c>
      <c r="J98" s="493" t="e">
        <f t="shared" si="44"/>
        <v>#REF!</v>
      </c>
      <c r="K98" s="493" t="e">
        <f t="shared" si="45"/>
        <v>#REF!</v>
      </c>
      <c r="L98" s="493" t="e">
        <f t="shared" si="46"/>
        <v>#REF!</v>
      </c>
      <c r="M98" s="493" t="e">
        <f t="shared" si="47"/>
        <v>#REF!</v>
      </c>
      <c r="N98" s="493" t="e">
        <f t="shared" si="48"/>
        <v>#REF!</v>
      </c>
      <c r="O98" s="493" t="e">
        <f t="shared" si="49"/>
        <v>#REF!</v>
      </c>
      <c r="P98" s="493" t="e">
        <f t="shared" si="50"/>
        <v>#REF!</v>
      </c>
      <c r="Q98" s="493" t="e">
        <f t="shared" si="51"/>
        <v>#REF!</v>
      </c>
      <c r="R98" s="493" t="e">
        <f t="shared" si="52"/>
        <v>#REF!</v>
      </c>
      <c r="S98" s="493" t="e">
        <f t="shared" si="53"/>
        <v>#REF!</v>
      </c>
      <c r="T98" s="493" t="e">
        <f t="shared" si="54"/>
        <v>#REF!</v>
      </c>
      <c r="U98" s="493" t="e">
        <f t="shared" si="55"/>
        <v>#REF!</v>
      </c>
      <c r="V98" s="493" t="e">
        <f t="shared" si="56"/>
        <v>#REF!</v>
      </c>
      <c r="W98" s="493" t="e">
        <f t="shared" si="57"/>
        <v>#REF!</v>
      </c>
      <c r="X98" s="493" t="e">
        <f t="shared" si="58"/>
        <v>#REF!</v>
      </c>
      <c r="Y98" s="493" t="e">
        <f t="shared" si="59"/>
        <v>#REF!</v>
      </c>
      <c r="Z98" s="493" t="e">
        <f t="shared" si="60"/>
        <v>#REF!</v>
      </c>
      <c r="AA98" s="493" t="e">
        <f t="shared" si="61"/>
        <v>#REF!</v>
      </c>
      <c r="AB98" s="493" t="e">
        <f t="shared" si="62"/>
        <v>#REF!</v>
      </c>
      <c r="AC98" s="493" t="e">
        <f t="shared" si="63"/>
        <v>#REF!</v>
      </c>
      <c r="AD98" s="493" t="e">
        <f t="shared" si="64"/>
        <v>#REF!</v>
      </c>
      <c r="AE98" s="493" t="e">
        <f t="shared" si="65"/>
        <v>#REF!</v>
      </c>
      <c r="AF98" s="493" t="e">
        <f t="shared" si="66"/>
        <v>#REF!</v>
      </c>
      <c r="AG98" s="493" t="e">
        <f t="shared" si="67"/>
        <v>#REF!</v>
      </c>
      <c r="AH98" s="494" t="e">
        <f t="shared" si="68"/>
        <v>#REF!</v>
      </c>
      <c r="AI98" s="493" t="e">
        <f>IF(ISTEXT(График!#REF!),График!#REF!,IF(График!#REF!&gt;'Ночные Часы'!$B$2,График!#REF!-'Ночные Часы'!$B$2,0))</f>
        <v>#REF!</v>
      </c>
      <c r="AJ98" s="493" t="e">
        <f>IF(ISTEXT(График!#REF!),График!#REF!,IF(График!#REF!&gt;'Ночные Часы'!$B$2,График!#REF!-'Ночные Часы'!$B$2,0))</f>
        <v>#REF!</v>
      </c>
      <c r="AK98" s="493" t="e">
        <f>IF(ISTEXT(График!#REF!),График!#REF!,IF(График!#REF!&gt;'Ночные Часы'!$B$2,График!#REF!-'Ночные Часы'!$B$2,0))</f>
        <v>#REF!</v>
      </c>
      <c r="AL98" s="493" t="e">
        <f>IF(ISTEXT(График!#REF!),График!#REF!,IF(График!#REF!&gt;'Ночные Часы'!$B$2,График!#REF!-'Ночные Часы'!$B$2,0))</f>
        <v>#REF!</v>
      </c>
      <c r="AM98" s="493" t="e">
        <f>IF(ISTEXT(График!#REF!),График!#REF!,IF(График!#REF!&gt;'Ночные Часы'!$B$2,График!#REF!-'Ночные Часы'!$B$2,0))</f>
        <v>#REF!</v>
      </c>
      <c r="AN98" s="493" t="e">
        <f>IF(ISTEXT(График!#REF!),График!#REF!,IF(График!#REF!&gt;'Ночные Часы'!$B$2,График!#REF!-'Ночные Часы'!$B$2,0))</f>
        <v>#REF!</v>
      </c>
      <c r="AO98" s="493" t="e">
        <f>IF(ISTEXT(График!#REF!),График!#REF!,IF(График!#REF!&gt;'Ночные Часы'!$B$2,График!#REF!-'Ночные Часы'!$B$2,0))</f>
        <v>#REF!</v>
      </c>
      <c r="AP98" s="493" t="e">
        <f>IF(ISTEXT(График!#REF!),График!#REF!,IF(График!#REF!&gt;'Ночные Часы'!$B$2,График!#REF!-'Ночные Часы'!$B$2,0))</f>
        <v>#REF!</v>
      </c>
      <c r="AQ98" s="493" t="e">
        <f>IF(ISTEXT(График!#REF!),График!#REF!,IF(График!#REF!&gt;'Ночные Часы'!$B$2,График!#REF!-'Ночные Часы'!$B$2,0))</f>
        <v>#REF!</v>
      </c>
      <c r="AR98" s="493" t="e">
        <f>IF(ISTEXT(График!#REF!),График!#REF!,IF(График!#REF!&gt;'Ночные Часы'!$B$2,График!#REF!-'Ночные Часы'!$B$2,0))</f>
        <v>#REF!</v>
      </c>
      <c r="AS98" s="493" t="e">
        <f>IF(ISTEXT(График!#REF!),График!#REF!,IF(График!#REF!&gt;'Ночные Часы'!$B$2,График!#REF!-'Ночные Часы'!$B$2,0))</f>
        <v>#REF!</v>
      </c>
      <c r="AT98" s="493" t="e">
        <f>IF(ISTEXT(График!#REF!),График!#REF!,IF(График!#REF!&gt;'Ночные Часы'!$B$2,График!#REF!-'Ночные Часы'!$B$2,0))</f>
        <v>#REF!</v>
      </c>
      <c r="AU98" s="493" t="e">
        <f>IF(ISTEXT(График!#REF!),График!#REF!,IF(График!#REF!&gt;'Ночные Часы'!$B$2,График!#REF!-'Ночные Часы'!$B$2,0))</f>
        <v>#REF!</v>
      </c>
      <c r="AV98" s="493" t="e">
        <f>IF(ISTEXT(График!#REF!),График!#REF!,IF(График!#REF!&gt;'Ночные Часы'!$B$2,График!#REF!-'Ночные Часы'!$B$2,0))</f>
        <v>#REF!</v>
      </c>
      <c r="AW98" s="493" t="e">
        <f>IF(ISTEXT(График!#REF!),График!#REF!,IF(График!#REF!&gt;'Ночные Часы'!$B$2,График!#REF!-'Ночные Часы'!$B$2,0))</f>
        <v>#REF!</v>
      </c>
      <c r="AX98" s="493" t="e">
        <f>IF(ISTEXT(График!#REF!),График!#REF!,IF(График!#REF!&gt;'Ночные Часы'!$B$2,График!#REF!-'Ночные Часы'!$B$2,0))</f>
        <v>#REF!</v>
      </c>
      <c r="AY98" s="493" t="e">
        <f>IF(ISTEXT(График!#REF!),График!#REF!,IF(График!#REF!&gt;'Ночные Часы'!$B$2,График!#REF!-'Ночные Часы'!$B$2,0))</f>
        <v>#REF!</v>
      </c>
      <c r="AZ98" s="493" t="e">
        <f>IF(ISTEXT(График!#REF!),График!#REF!,IF(График!#REF!&gt;'Ночные Часы'!$B$2,График!#REF!-'Ночные Часы'!$B$2,0))</f>
        <v>#REF!</v>
      </c>
      <c r="BA98" s="493" t="e">
        <f>IF(ISTEXT(График!#REF!),График!#REF!,IF(График!#REF!&gt;'Ночные Часы'!$B$2,График!#REF!-'Ночные Часы'!$B$2,0))</f>
        <v>#REF!</v>
      </c>
      <c r="BB98" s="493" t="e">
        <f>IF(ISTEXT(График!#REF!),График!#REF!,IF(График!#REF!&gt;'Ночные Часы'!$B$2,График!#REF!-'Ночные Часы'!$B$2,0))</f>
        <v>#REF!</v>
      </c>
      <c r="BC98" s="493" t="e">
        <f>IF(ISTEXT(График!#REF!),График!#REF!,IF(График!#REF!&gt;'Ночные Часы'!$B$2,График!#REF!-'Ночные Часы'!$B$2,0))</f>
        <v>#REF!</v>
      </c>
      <c r="BD98" s="493" t="e">
        <f>IF(ISTEXT(График!#REF!),График!#REF!,IF(График!#REF!&gt;'Ночные Часы'!$B$2,График!#REF!-'Ночные Часы'!$B$2,0))</f>
        <v>#REF!</v>
      </c>
      <c r="BE98" s="493" t="e">
        <f>IF(ISTEXT(График!#REF!),График!#REF!,IF(График!#REF!&gt;'Ночные Часы'!$B$2,График!#REF!-'Ночные Часы'!$B$2,0))</f>
        <v>#REF!</v>
      </c>
      <c r="BF98" s="493" t="e">
        <f>IF(ISTEXT(График!#REF!),График!#REF!,IF(График!#REF!&gt;'Ночные Часы'!$B$2,График!#REF!-'Ночные Часы'!$B$2,0))</f>
        <v>#REF!</v>
      </c>
      <c r="BG98" s="493" t="e">
        <f>IF(ISTEXT(График!#REF!),График!#REF!,IF(График!#REF!&gt;'Ночные Часы'!$B$2,График!#REF!-'Ночные Часы'!$B$2,0))</f>
        <v>#REF!</v>
      </c>
      <c r="BH98" s="493" t="e">
        <f>IF(ISTEXT(График!#REF!),График!#REF!,IF(График!#REF!&gt;'Ночные Часы'!$B$2,График!#REF!-'Ночные Часы'!$B$2,0))</f>
        <v>#REF!</v>
      </c>
      <c r="BI98" s="493" t="e">
        <f>IF(ISTEXT(График!#REF!),График!#REF!,IF(График!#REF!&gt;'Ночные Часы'!$B$2,График!#REF!-'Ночные Часы'!$B$2,0))</f>
        <v>#REF!</v>
      </c>
      <c r="BJ98" s="493" t="e">
        <f>IF(ISTEXT(График!#REF!),График!#REF!,IF(График!#REF!&gt;'Ночные Часы'!$B$2,График!#REF!-'Ночные Часы'!$B$2,0))</f>
        <v>#REF!</v>
      </c>
      <c r="BK98" s="493" t="e">
        <f>IF(ISTEXT(График!#REF!),График!#REF!,IF(График!#REF!&gt;'Ночные Часы'!$B$2,График!#REF!-'Ночные Часы'!$B$2,0))</f>
        <v>#REF!</v>
      </c>
      <c r="BL98" s="493" t="e">
        <f>IF(ISTEXT(График!#REF!),График!#REF!,IF(График!#REF!&gt;'Ночные Часы'!$B$2,График!#REF!-'Ночные Часы'!$B$2,0))</f>
        <v>#REF!</v>
      </c>
      <c r="BM98" s="493" t="e">
        <f>IF(ISTEXT(График!#REF!),График!#REF!,IF(График!#REF!&gt;'Ночные Часы'!$B$2,График!#REF!-'Ночные Часы'!$B$2,0))</f>
        <v>#REF!</v>
      </c>
    </row>
    <row r="99" spans="1:65" x14ac:dyDescent="0.25">
      <c r="A99" s="8" t="e">
        <f>VLOOKUP(B99,'Список КК'!$M$2:$N$377,2,TRUE)</f>
        <v>#REF!</v>
      </c>
      <c r="B99" s="9" t="e">
        <f>График!#REF!</f>
        <v>#REF!</v>
      </c>
      <c r="C99" s="493" t="e">
        <f t="shared" si="37"/>
        <v>#REF!</v>
      </c>
      <c r="D99" s="493" t="e">
        <f t="shared" si="38"/>
        <v>#REF!</v>
      </c>
      <c r="E99" s="493" t="e">
        <f t="shared" si="39"/>
        <v>#REF!</v>
      </c>
      <c r="F99" s="493" t="e">
        <f t="shared" si="40"/>
        <v>#REF!</v>
      </c>
      <c r="G99" s="493" t="e">
        <f t="shared" si="41"/>
        <v>#REF!</v>
      </c>
      <c r="H99" s="493" t="e">
        <f t="shared" si="42"/>
        <v>#REF!</v>
      </c>
      <c r="I99" s="493" t="e">
        <f t="shared" si="43"/>
        <v>#REF!</v>
      </c>
      <c r="J99" s="493" t="e">
        <f t="shared" si="44"/>
        <v>#REF!</v>
      </c>
      <c r="K99" s="493" t="e">
        <f t="shared" si="45"/>
        <v>#REF!</v>
      </c>
      <c r="L99" s="493" t="e">
        <f t="shared" si="46"/>
        <v>#REF!</v>
      </c>
      <c r="M99" s="493" t="e">
        <f t="shared" si="47"/>
        <v>#REF!</v>
      </c>
      <c r="N99" s="493" t="e">
        <f t="shared" si="48"/>
        <v>#REF!</v>
      </c>
      <c r="O99" s="493" t="e">
        <f t="shared" si="49"/>
        <v>#REF!</v>
      </c>
      <c r="P99" s="493" t="e">
        <f t="shared" si="50"/>
        <v>#REF!</v>
      </c>
      <c r="Q99" s="493" t="e">
        <f t="shared" si="51"/>
        <v>#REF!</v>
      </c>
      <c r="R99" s="493" t="e">
        <f t="shared" si="52"/>
        <v>#REF!</v>
      </c>
      <c r="S99" s="493" t="e">
        <f t="shared" si="53"/>
        <v>#REF!</v>
      </c>
      <c r="T99" s="493" t="e">
        <f t="shared" si="54"/>
        <v>#REF!</v>
      </c>
      <c r="U99" s="493" t="e">
        <f t="shared" si="55"/>
        <v>#REF!</v>
      </c>
      <c r="V99" s="493" t="e">
        <f t="shared" si="56"/>
        <v>#REF!</v>
      </c>
      <c r="W99" s="493" t="e">
        <f t="shared" si="57"/>
        <v>#REF!</v>
      </c>
      <c r="X99" s="493" t="e">
        <f t="shared" si="58"/>
        <v>#REF!</v>
      </c>
      <c r="Y99" s="493" t="e">
        <f t="shared" si="59"/>
        <v>#REF!</v>
      </c>
      <c r="Z99" s="493" t="e">
        <f t="shared" si="60"/>
        <v>#REF!</v>
      </c>
      <c r="AA99" s="493" t="e">
        <f t="shared" si="61"/>
        <v>#REF!</v>
      </c>
      <c r="AB99" s="493" t="e">
        <f t="shared" si="62"/>
        <v>#REF!</v>
      </c>
      <c r="AC99" s="493" t="e">
        <f t="shared" si="63"/>
        <v>#REF!</v>
      </c>
      <c r="AD99" s="493" t="e">
        <f t="shared" si="64"/>
        <v>#REF!</v>
      </c>
      <c r="AE99" s="493" t="e">
        <f t="shared" si="65"/>
        <v>#REF!</v>
      </c>
      <c r="AF99" s="493" t="e">
        <f t="shared" si="66"/>
        <v>#REF!</v>
      </c>
      <c r="AG99" s="493" t="e">
        <f t="shared" si="67"/>
        <v>#REF!</v>
      </c>
      <c r="AH99" s="494" t="e">
        <f t="shared" si="68"/>
        <v>#REF!</v>
      </c>
      <c r="AI99" s="493" t="e">
        <f>IF(ISTEXT(График!#REF!),График!#REF!,IF(График!#REF!&gt;'Ночные Часы'!$B$2,График!#REF!-'Ночные Часы'!$B$2,0))</f>
        <v>#REF!</v>
      </c>
      <c r="AJ99" s="493" t="e">
        <f>IF(ISTEXT(График!#REF!),График!#REF!,IF(График!#REF!&gt;'Ночные Часы'!$B$2,График!#REF!-'Ночные Часы'!$B$2,0))</f>
        <v>#REF!</v>
      </c>
      <c r="AK99" s="493" t="e">
        <f>IF(ISTEXT(График!#REF!),График!#REF!,IF(График!#REF!&gt;'Ночные Часы'!$B$2,График!#REF!-'Ночные Часы'!$B$2,0))</f>
        <v>#REF!</v>
      </c>
      <c r="AL99" s="493" t="e">
        <f>IF(ISTEXT(График!#REF!),График!#REF!,IF(График!#REF!&gt;'Ночные Часы'!$B$2,График!#REF!-'Ночные Часы'!$B$2,0))</f>
        <v>#REF!</v>
      </c>
      <c r="AM99" s="493" t="e">
        <f>IF(ISTEXT(График!#REF!),График!#REF!,IF(График!#REF!&gt;'Ночные Часы'!$B$2,График!#REF!-'Ночные Часы'!$B$2,0))</f>
        <v>#REF!</v>
      </c>
      <c r="AN99" s="493" t="e">
        <f>IF(ISTEXT(График!#REF!),График!#REF!,IF(График!#REF!&gt;'Ночные Часы'!$B$2,График!#REF!-'Ночные Часы'!$B$2,0))</f>
        <v>#REF!</v>
      </c>
      <c r="AO99" s="493" t="e">
        <f>IF(ISTEXT(График!#REF!),График!#REF!,IF(График!#REF!&gt;'Ночные Часы'!$B$2,График!#REF!-'Ночные Часы'!$B$2,0))</f>
        <v>#REF!</v>
      </c>
      <c r="AP99" s="493" t="e">
        <f>IF(ISTEXT(График!#REF!),График!#REF!,IF(График!#REF!&gt;'Ночные Часы'!$B$2,График!#REF!-'Ночные Часы'!$B$2,0))</f>
        <v>#REF!</v>
      </c>
      <c r="AQ99" s="493" t="e">
        <f>IF(ISTEXT(График!#REF!),График!#REF!,IF(График!#REF!&gt;'Ночные Часы'!$B$2,График!#REF!-'Ночные Часы'!$B$2,0))</f>
        <v>#REF!</v>
      </c>
      <c r="AR99" s="493" t="e">
        <f>IF(ISTEXT(График!#REF!),График!#REF!,IF(График!#REF!&gt;'Ночные Часы'!$B$2,График!#REF!-'Ночные Часы'!$B$2,0))</f>
        <v>#REF!</v>
      </c>
      <c r="AS99" s="493" t="e">
        <f>IF(ISTEXT(График!#REF!),График!#REF!,IF(График!#REF!&gt;'Ночные Часы'!$B$2,График!#REF!-'Ночные Часы'!$B$2,0))</f>
        <v>#REF!</v>
      </c>
      <c r="AT99" s="493" t="e">
        <f>IF(ISTEXT(График!#REF!),График!#REF!,IF(График!#REF!&gt;'Ночные Часы'!$B$2,График!#REF!-'Ночные Часы'!$B$2,0))</f>
        <v>#REF!</v>
      </c>
      <c r="AU99" s="493" t="e">
        <f>IF(ISTEXT(График!#REF!),График!#REF!,IF(График!#REF!&gt;'Ночные Часы'!$B$2,График!#REF!-'Ночные Часы'!$B$2,0))</f>
        <v>#REF!</v>
      </c>
      <c r="AV99" s="493" t="e">
        <f>IF(ISTEXT(График!#REF!),График!#REF!,IF(График!#REF!&gt;'Ночные Часы'!$B$2,График!#REF!-'Ночные Часы'!$B$2,0))</f>
        <v>#REF!</v>
      </c>
      <c r="AW99" s="493" t="e">
        <f>IF(ISTEXT(График!#REF!),График!#REF!,IF(График!#REF!&gt;'Ночные Часы'!$B$2,График!#REF!-'Ночные Часы'!$B$2,0))</f>
        <v>#REF!</v>
      </c>
      <c r="AX99" s="493" t="e">
        <f>IF(ISTEXT(График!#REF!),График!#REF!,IF(График!#REF!&gt;'Ночные Часы'!$B$2,График!#REF!-'Ночные Часы'!$B$2,0))</f>
        <v>#REF!</v>
      </c>
      <c r="AY99" s="493" t="e">
        <f>IF(ISTEXT(График!#REF!),График!#REF!,IF(График!#REF!&gt;'Ночные Часы'!$B$2,График!#REF!-'Ночные Часы'!$B$2,0))</f>
        <v>#REF!</v>
      </c>
      <c r="AZ99" s="493" t="e">
        <f>IF(ISTEXT(График!#REF!),График!#REF!,IF(График!#REF!&gt;'Ночные Часы'!$B$2,График!#REF!-'Ночные Часы'!$B$2,0))</f>
        <v>#REF!</v>
      </c>
      <c r="BA99" s="493" t="e">
        <f>IF(ISTEXT(График!#REF!),График!#REF!,IF(График!#REF!&gt;'Ночные Часы'!$B$2,График!#REF!-'Ночные Часы'!$B$2,0))</f>
        <v>#REF!</v>
      </c>
      <c r="BB99" s="493" t="e">
        <f>IF(ISTEXT(График!#REF!),График!#REF!,IF(График!#REF!&gt;'Ночные Часы'!$B$2,График!#REF!-'Ночные Часы'!$B$2,0))</f>
        <v>#REF!</v>
      </c>
      <c r="BC99" s="493" t="e">
        <f>IF(ISTEXT(График!#REF!),График!#REF!,IF(График!#REF!&gt;'Ночные Часы'!$B$2,График!#REF!-'Ночные Часы'!$B$2,0))</f>
        <v>#REF!</v>
      </c>
      <c r="BD99" s="493" t="e">
        <f>IF(ISTEXT(График!#REF!),График!#REF!,IF(График!#REF!&gt;'Ночные Часы'!$B$2,График!#REF!-'Ночные Часы'!$B$2,0))</f>
        <v>#REF!</v>
      </c>
      <c r="BE99" s="493" t="e">
        <f>IF(ISTEXT(График!#REF!),График!#REF!,IF(График!#REF!&gt;'Ночные Часы'!$B$2,График!#REF!-'Ночные Часы'!$B$2,0))</f>
        <v>#REF!</v>
      </c>
      <c r="BF99" s="493" t="e">
        <f>IF(ISTEXT(График!#REF!),График!#REF!,IF(График!#REF!&gt;'Ночные Часы'!$B$2,График!#REF!-'Ночные Часы'!$B$2,0))</f>
        <v>#REF!</v>
      </c>
      <c r="BG99" s="493" t="e">
        <f>IF(ISTEXT(График!#REF!),График!#REF!,IF(График!#REF!&gt;'Ночные Часы'!$B$2,График!#REF!-'Ночные Часы'!$B$2,0))</f>
        <v>#REF!</v>
      </c>
      <c r="BH99" s="493" t="e">
        <f>IF(ISTEXT(График!#REF!),График!#REF!,IF(График!#REF!&gt;'Ночные Часы'!$B$2,График!#REF!-'Ночные Часы'!$B$2,0))</f>
        <v>#REF!</v>
      </c>
      <c r="BI99" s="493" t="e">
        <f>IF(ISTEXT(График!#REF!),График!#REF!,IF(График!#REF!&gt;'Ночные Часы'!$B$2,График!#REF!-'Ночные Часы'!$B$2,0))</f>
        <v>#REF!</v>
      </c>
      <c r="BJ99" s="493" t="e">
        <f>IF(ISTEXT(График!#REF!),График!#REF!,IF(График!#REF!&gt;'Ночные Часы'!$B$2,График!#REF!-'Ночные Часы'!$B$2,0))</f>
        <v>#REF!</v>
      </c>
      <c r="BK99" s="493" t="e">
        <f>IF(ISTEXT(График!#REF!),График!#REF!,IF(График!#REF!&gt;'Ночные Часы'!$B$2,График!#REF!-'Ночные Часы'!$B$2,0))</f>
        <v>#REF!</v>
      </c>
      <c r="BL99" s="493" t="e">
        <f>IF(ISTEXT(График!#REF!),График!#REF!,IF(График!#REF!&gt;'Ночные Часы'!$B$2,График!#REF!-'Ночные Часы'!$B$2,0))</f>
        <v>#REF!</v>
      </c>
      <c r="BM99" s="493" t="e">
        <f>IF(ISTEXT(График!#REF!),График!#REF!,IF(График!#REF!&gt;'Ночные Часы'!$B$2,График!#REF!-'Ночные Часы'!$B$2,0))</f>
        <v>#REF!</v>
      </c>
    </row>
    <row r="100" spans="1:65" x14ac:dyDescent="0.25">
      <c r="A100" s="8" t="e">
        <f>VLOOKUP(B100,'Список КК'!$M$2:$N$377,2,TRUE)</f>
        <v>#REF!</v>
      </c>
      <c r="B100" s="9" t="e">
        <f>График!#REF!</f>
        <v>#REF!</v>
      </c>
      <c r="C100" s="493" t="e">
        <f t="shared" si="37"/>
        <v>#REF!</v>
      </c>
      <c r="D100" s="493" t="e">
        <f t="shared" si="38"/>
        <v>#REF!</v>
      </c>
      <c r="E100" s="493" t="e">
        <f t="shared" si="39"/>
        <v>#REF!</v>
      </c>
      <c r="F100" s="493" t="e">
        <f t="shared" si="40"/>
        <v>#REF!</v>
      </c>
      <c r="G100" s="493" t="e">
        <f t="shared" si="41"/>
        <v>#REF!</v>
      </c>
      <c r="H100" s="493" t="e">
        <f t="shared" si="42"/>
        <v>#REF!</v>
      </c>
      <c r="I100" s="493" t="e">
        <f t="shared" si="43"/>
        <v>#REF!</v>
      </c>
      <c r="J100" s="493" t="e">
        <f t="shared" si="44"/>
        <v>#REF!</v>
      </c>
      <c r="K100" s="493" t="e">
        <f t="shared" si="45"/>
        <v>#REF!</v>
      </c>
      <c r="L100" s="493" t="e">
        <f t="shared" si="46"/>
        <v>#REF!</v>
      </c>
      <c r="M100" s="493" t="e">
        <f t="shared" si="47"/>
        <v>#REF!</v>
      </c>
      <c r="N100" s="493" t="e">
        <f t="shared" si="48"/>
        <v>#REF!</v>
      </c>
      <c r="O100" s="493" t="e">
        <f t="shared" si="49"/>
        <v>#REF!</v>
      </c>
      <c r="P100" s="493" t="e">
        <f t="shared" si="50"/>
        <v>#REF!</v>
      </c>
      <c r="Q100" s="493" t="e">
        <f t="shared" si="51"/>
        <v>#REF!</v>
      </c>
      <c r="R100" s="493" t="e">
        <f t="shared" si="52"/>
        <v>#REF!</v>
      </c>
      <c r="S100" s="493" t="e">
        <f t="shared" si="53"/>
        <v>#REF!</v>
      </c>
      <c r="T100" s="493" t="e">
        <f t="shared" si="54"/>
        <v>#REF!</v>
      </c>
      <c r="U100" s="493" t="e">
        <f t="shared" si="55"/>
        <v>#REF!</v>
      </c>
      <c r="V100" s="493" t="e">
        <f t="shared" si="56"/>
        <v>#REF!</v>
      </c>
      <c r="W100" s="493" t="e">
        <f t="shared" si="57"/>
        <v>#REF!</v>
      </c>
      <c r="X100" s="493" t="e">
        <f t="shared" si="58"/>
        <v>#REF!</v>
      </c>
      <c r="Y100" s="493" t="e">
        <f t="shared" si="59"/>
        <v>#REF!</v>
      </c>
      <c r="Z100" s="493" t="e">
        <f t="shared" si="60"/>
        <v>#REF!</v>
      </c>
      <c r="AA100" s="493" t="e">
        <f t="shared" si="61"/>
        <v>#REF!</v>
      </c>
      <c r="AB100" s="493" t="e">
        <f t="shared" si="62"/>
        <v>#REF!</v>
      </c>
      <c r="AC100" s="493" t="e">
        <f t="shared" si="63"/>
        <v>#REF!</v>
      </c>
      <c r="AD100" s="493" t="e">
        <f t="shared" si="64"/>
        <v>#REF!</v>
      </c>
      <c r="AE100" s="493" t="e">
        <f t="shared" si="65"/>
        <v>#REF!</v>
      </c>
      <c r="AF100" s="493" t="e">
        <f t="shared" si="66"/>
        <v>#REF!</v>
      </c>
      <c r="AG100" s="493" t="e">
        <f t="shared" si="67"/>
        <v>#REF!</v>
      </c>
      <c r="AH100" s="494" t="e">
        <f t="shared" si="68"/>
        <v>#REF!</v>
      </c>
      <c r="AI100" s="493" t="e">
        <f>IF(ISTEXT(График!#REF!),График!#REF!,IF(График!#REF!&gt;'Ночные Часы'!$B$2,График!#REF!-'Ночные Часы'!$B$2,0))</f>
        <v>#REF!</v>
      </c>
      <c r="AJ100" s="493" t="e">
        <f>IF(ISTEXT(График!#REF!),График!#REF!,IF(График!#REF!&gt;'Ночные Часы'!$B$2,График!#REF!-'Ночные Часы'!$B$2,0))</f>
        <v>#REF!</v>
      </c>
      <c r="AK100" s="493" t="e">
        <f>IF(ISTEXT(График!#REF!),График!#REF!,IF(График!#REF!&gt;'Ночные Часы'!$B$2,График!#REF!-'Ночные Часы'!$B$2,0))</f>
        <v>#REF!</v>
      </c>
      <c r="AL100" s="493" t="e">
        <f>IF(ISTEXT(График!#REF!),График!#REF!,IF(График!#REF!&gt;'Ночные Часы'!$B$2,График!#REF!-'Ночные Часы'!$B$2,0))</f>
        <v>#REF!</v>
      </c>
      <c r="AM100" s="493" t="e">
        <f>IF(ISTEXT(График!#REF!),График!#REF!,IF(График!#REF!&gt;'Ночные Часы'!$B$2,График!#REF!-'Ночные Часы'!$B$2,0))</f>
        <v>#REF!</v>
      </c>
      <c r="AN100" s="493" t="e">
        <f>IF(ISTEXT(График!#REF!),График!#REF!,IF(График!#REF!&gt;'Ночные Часы'!$B$2,График!#REF!-'Ночные Часы'!$B$2,0))</f>
        <v>#REF!</v>
      </c>
      <c r="AO100" s="493" t="e">
        <f>IF(ISTEXT(График!#REF!),График!#REF!,IF(График!#REF!&gt;'Ночные Часы'!$B$2,График!#REF!-'Ночные Часы'!$B$2,0))</f>
        <v>#REF!</v>
      </c>
      <c r="AP100" s="493" t="e">
        <f>IF(ISTEXT(График!#REF!),График!#REF!,IF(График!#REF!&gt;'Ночные Часы'!$B$2,График!#REF!-'Ночные Часы'!$B$2,0))</f>
        <v>#REF!</v>
      </c>
      <c r="AQ100" s="493" t="e">
        <f>IF(ISTEXT(График!#REF!),График!#REF!,IF(График!#REF!&gt;'Ночные Часы'!$B$2,График!#REF!-'Ночные Часы'!$B$2,0))</f>
        <v>#REF!</v>
      </c>
      <c r="AR100" s="493" t="e">
        <f>IF(ISTEXT(График!#REF!),График!#REF!,IF(График!#REF!&gt;'Ночные Часы'!$B$2,График!#REF!-'Ночные Часы'!$B$2,0))</f>
        <v>#REF!</v>
      </c>
      <c r="AS100" s="493" t="e">
        <f>IF(ISTEXT(График!#REF!),График!#REF!,IF(График!#REF!&gt;'Ночные Часы'!$B$2,График!#REF!-'Ночные Часы'!$B$2,0))</f>
        <v>#REF!</v>
      </c>
      <c r="AT100" s="493" t="e">
        <f>IF(ISTEXT(График!#REF!),График!#REF!,IF(График!#REF!&gt;'Ночные Часы'!$B$2,График!#REF!-'Ночные Часы'!$B$2,0))</f>
        <v>#REF!</v>
      </c>
      <c r="AU100" s="493" t="e">
        <f>IF(ISTEXT(График!#REF!),График!#REF!,IF(График!#REF!&gt;'Ночные Часы'!$B$2,График!#REF!-'Ночные Часы'!$B$2,0))</f>
        <v>#REF!</v>
      </c>
      <c r="AV100" s="493" t="e">
        <f>IF(ISTEXT(График!#REF!),График!#REF!,IF(График!#REF!&gt;'Ночные Часы'!$B$2,График!#REF!-'Ночные Часы'!$B$2,0))</f>
        <v>#REF!</v>
      </c>
      <c r="AW100" s="493" t="e">
        <f>IF(ISTEXT(График!#REF!),График!#REF!,IF(График!#REF!&gt;'Ночные Часы'!$B$2,График!#REF!-'Ночные Часы'!$B$2,0))</f>
        <v>#REF!</v>
      </c>
      <c r="AX100" s="493" t="e">
        <f>IF(ISTEXT(График!#REF!),График!#REF!,IF(График!#REF!&gt;'Ночные Часы'!$B$2,График!#REF!-'Ночные Часы'!$B$2,0))</f>
        <v>#REF!</v>
      </c>
      <c r="AY100" s="493" t="e">
        <f>IF(ISTEXT(График!#REF!),График!#REF!,IF(График!#REF!&gt;'Ночные Часы'!$B$2,График!#REF!-'Ночные Часы'!$B$2,0))</f>
        <v>#REF!</v>
      </c>
      <c r="AZ100" s="493" t="e">
        <f>IF(ISTEXT(График!#REF!),График!#REF!,IF(График!#REF!&gt;'Ночные Часы'!$B$2,График!#REF!-'Ночные Часы'!$B$2,0))</f>
        <v>#REF!</v>
      </c>
      <c r="BA100" s="493" t="e">
        <f>IF(ISTEXT(График!#REF!),График!#REF!,IF(График!#REF!&gt;'Ночные Часы'!$B$2,График!#REF!-'Ночные Часы'!$B$2,0))</f>
        <v>#REF!</v>
      </c>
      <c r="BB100" s="493" t="e">
        <f>IF(ISTEXT(График!#REF!),График!#REF!,IF(График!#REF!&gt;'Ночные Часы'!$B$2,График!#REF!-'Ночные Часы'!$B$2,0))</f>
        <v>#REF!</v>
      </c>
      <c r="BC100" s="493" t="e">
        <f>IF(ISTEXT(График!#REF!),График!#REF!,IF(График!#REF!&gt;'Ночные Часы'!$B$2,График!#REF!-'Ночные Часы'!$B$2,0))</f>
        <v>#REF!</v>
      </c>
      <c r="BD100" s="493" t="e">
        <f>IF(ISTEXT(График!#REF!),График!#REF!,IF(График!#REF!&gt;'Ночные Часы'!$B$2,График!#REF!-'Ночные Часы'!$B$2,0))</f>
        <v>#REF!</v>
      </c>
      <c r="BE100" s="493" t="e">
        <f>IF(ISTEXT(График!#REF!),График!#REF!,IF(График!#REF!&gt;'Ночные Часы'!$B$2,График!#REF!-'Ночные Часы'!$B$2,0))</f>
        <v>#REF!</v>
      </c>
      <c r="BF100" s="493" t="e">
        <f>IF(ISTEXT(График!#REF!),График!#REF!,IF(График!#REF!&gt;'Ночные Часы'!$B$2,График!#REF!-'Ночные Часы'!$B$2,0))</f>
        <v>#REF!</v>
      </c>
      <c r="BG100" s="493" t="e">
        <f>IF(ISTEXT(График!#REF!),График!#REF!,IF(График!#REF!&gt;'Ночные Часы'!$B$2,График!#REF!-'Ночные Часы'!$B$2,0))</f>
        <v>#REF!</v>
      </c>
      <c r="BH100" s="493" t="e">
        <f>IF(ISTEXT(График!#REF!),График!#REF!,IF(График!#REF!&gt;'Ночные Часы'!$B$2,График!#REF!-'Ночные Часы'!$B$2,0))</f>
        <v>#REF!</v>
      </c>
      <c r="BI100" s="493" t="e">
        <f>IF(ISTEXT(График!#REF!),График!#REF!,IF(График!#REF!&gt;'Ночные Часы'!$B$2,График!#REF!-'Ночные Часы'!$B$2,0))</f>
        <v>#REF!</v>
      </c>
      <c r="BJ100" s="493" t="e">
        <f>IF(ISTEXT(График!#REF!),График!#REF!,IF(График!#REF!&gt;'Ночные Часы'!$B$2,График!#REF!-'Ночные Часы'!$B$2,0))</f>
        <v>#REF!</v>
      </c>
      <c r="BK100" s="493" t="e">
        <f>IF(ISTEXT(График!#REF!),График!#REF!,IF(График!#REF!&gt;'Ночные Часы'!$B$2,График!#REF!-'Ночные Часы'!$B$2,0))</f>
        <v>#REF!</v>
      </c>
      <c r="BL100" s="493" t="e">
        <f>IF(ISTEXT(График!#REF!),График!#REF!,IF(График!#REF!&gt;'Ночные Часы'!$B$2,График!#REF!-'Ночные Часы'!$B$2,0))</f>
        <v>#REF!</v>
      </c>
      <c r="BM100" s="493" t="e">
        <f>IF(ISTEXT(График!#REF!),График!#REF!,IF(График!#REF!&gt;'Ночные Часы'!$B$2,График!#REF!-'Ночные Часы'!$B$2,0))</f>
        <v>#REF!</v>
      </c>
    </row>
    <row r="101" spans="1:65" x14ac:dyDescent="0.25">
      <c r="A101" s="8">
        <f>VLOOKUP(B101,'Список КК'!$M$2:$N$377,2,TRUE)</f>
        <v>21461</v>
      </c>
      <c r="B101" s="9" t="str">
        <f>График!C96</f>
        <v>ОТПУСК</v>
      </c>
      <c r="C101" s="493">
        <f t="shared" si="37"/>
        <v>0</v>
      </c>
      <c r="D101" s="493">
        <f t="shared" si="38"/>
        <v>0</v>
      </c>
      <c r="E101" s="493">
        <f t="shared" si="39"/>
        <v>0</v>
      </c>
      <c r="F101" s="493">
        <f t="shared" si="40"/>
        <v>0</v>
      </c>
      <c r="G101" s="493">
        <f t="shared" si="41"/>
        <v>0</v>
      </c>
      <c r="H101" s="493">
        <f t="shared" si="42"/>
        <v>0</v>
      </c>
      <c r="I101" s="493">
        <f t="shared" si="43"/>
        <v>0</v>
      </c>
      <c r="J101" s="493">
        <f t="shared" si="44"/>
        <v>0</v>
      </c>
      <c r="K101" s="493">
        <f t="shared" si="45"/>
        <v>0</v>
      </c>
      <c r="L101" s="493">
        <f t="shared" si="46"/>
        <v>0</v>
      </c>
      <c r="M101" s="493">
        <f t="shared" si="47"/>
        <v>0</v>
      </c>
      <c r="N101" s="493">
        <f t="shared" si="48"/>
        <v>0</v>
      </c>
      <c r="O101" s="493">
        <f t="shared" si="49"/>
        <v>0</v>
      </c>
      <c r="P101" s="493">
        <f t="shared" si="50"/>
        <v>0</v>
      </c>
      <c r="Q101" s="493">
        <f t="shared" si="51"/>
        <v>0</v>
      </c>
      <c r="R101" s="493">
        <f t="shared" si="52"/>
        <v>0</v>
      </c>
      <c r="S101" s="493">
        <f t="shared" si="53"/>
        <v>0</v>
      </c>
      <c r="T101" s="493">
        <f t="shared" si="54"/>
        <v>0</v>
      </c>
      <c r="U101" s="493">
        <f t="shared" si="55"/>
        <v>0</v>
      </c>
      <c r="V101" s="493">
        <f t="shared" si="56"/>
        <v>0</v>
      </c>
      <c r="W101" s="493">
        <f t="shared" si="57"/>
        <v>0</v>
      </c>
      <c r="X101" s="493">
        <f t="shared" si="58"/>
        <v>0</v>
      </c>
      <c r="Y101" s="493">
        <f t="shared" si="59"/>
        <v>0</v>
      </c>
      <c r="Z101" s="493">
        <f t="shared" si="60"/>
        <v>0</v>
      </c>
      <c r="AA101" s="493">
        <f t="shared" si="61"/>
        <v>0</v>
      </c>
      <c r="AB101" s="493">
        <f t="shared" si="62"/>
        <v>0</v>
      </c>
      <c r="AC101" s="493">
        <f t="shared" si="63"/>
        <v>0</v>
      </c>
      <c r="AD101" s="493">
        <f t="shared" si="64"/>
        <v>0</v>
      </c>
      <c r="AE101" s="493">
        <f t="shared" si="65"/>
        <v>0</v>
      </c>
      <c r="AF101" s="493">
        <f t="shared" si="66"/>
        <v>0</v>
      </c>
      <c r="AG101" s="493">
        <f t="shared" si="67"/>
        <v>0</v>
      </c>
      <c r="AH101" s="494">
        <f t="shared" si="68"/>
        <v>0</v>
      </c>
      <c r="AI101" s="493">
        <f>IF(ISTEXT(График!H96),График!H96,IF(График!H96&gt;'Ночные Часы'!$B$2,График!H96-'Ночные Часы'!$B$2,0))</f>
        <v>0</v>
      </c>
      <c r="AJ101" s="493">
        <f>IF(ISTEXT(График!K96),График!K96,IF(График!K96&gt;'Ночные Часы'!$B$2,График!K96-'Ночные Часы'!$B$2,0))</f>
        <v>0</v>
      </c>
      <c r="AK101" s="493">
        <f>IF(ISTEXT(График!N96),График!N96,IF(График!N96&gt;'Ночные Часы'!$B$2,График!N96-'Ночные Часы'!$B$2,0))</f>
        <v>0</v>
      </c>
      <c r="AL101" s="493">
        <f>IF(ISTEXT(График!Q96),График!Q96,IF(График!Q96&gt;'Ночные Часы'!$B$2,График!Q96-'Ночные Часы'!$B$2,0))</f>
        <v>0</v>
      </c>
      <c r="AM101" s="493">
        <f>IF(ISTEXT(График!T96),График!T96,IF(График!T96&gt;'Ночные Часы'!$B$2,График!T96-'Ночные Часы'!$B$2,0))</f>
        <v>0</v>
      </c>
      <c r="AN101" s="493">
        <f>IF(ISTEXT(График!W96),График!W96,IF(График!W96&gt;'Ночные Часы'!$B$2,График!W96-'Ночные Часы'!$B$2,0))</f>
        <v>0</v>
      </c>
      <c r="AO101" s="493">
        <f>IF(ISTEXT(График!Z96),График!Z96,IF(График!Z96&gt;'Ночные Часы'!$B$2,График!Z96-'Ночные Часы'!$B$2,0))</f>
        <v>0</v>
      </c>
      <c r="AP101" s="493">
        <f>IF(ISTEXT(График!AC96),График!AC96,IF(График!AC96&gt;'Ночные Часы'!$B$2,График!AC96-'Ночные Часы'!$B$2,0))</f>
        <v>0</v>
      </c>
      <c r="AQ101" s="493">
        <f>IF(ISTEXT(График!AF96),График!AF96,IF(График!AF96&gt;'Ночные Часы'!$B$2,График!AF96-'Ночные Часы'!$B$2,0))</f>
        <v>0</v>
      </c>
      <c r="AR101" s="493">
        <f>IF(ISTEXT(График!AI96),График!AI96,IF(График!AI96&gt;'Ночные Часы'!$B$2,График!AI96-'Ночные Часы'!$B$2,0))</f>
        <v>0</v>
      </c>
      <c r="AS101" s="493">
        <f>IF(ISTEXT(График!AL96),График!AL96,IF(График!AL96&gt;'Ночные Часы'!$B$2,График!AL96-'Ночные Часы'!$B$2,0))</f>
        <v>0</v>
      </c>
      <c r="AT101" s="493">
        <f>IF(ISTEXT(График!AO96),График!AO96,IF(График!AO96&gt;'Ночные Часы'!$B$2,График!AO96-'Ночные Часы'!$B$2,0))</f>
        <v>0</v>
      </c>
      <c r="AU101" s="493">
        <f>IF(ISTEXT(График!AR96),График!AR96,IF(График!AR96&gt;'Ночные Часы'!$B$2,График!AR96-'Ночные Часы'!$B$2,0))</f>
        <v>0</v>
      </c>
      <c r="AV101" s="493">
        <f>IF(ISTEXT(График!AU96),График!AU96,IF(График!AU96&gt;'Ночные Часы'!$B$2,График!AU96-'Ночные Часы'!$B$2,0))</f>
        <v>0</v>
      </c>
      <c r="AW101" s="493">
        <f>IF(ISTEXT(График!AX96),График!AX96,IF(График!AX96&gt;'Ночные Часы'!$B$2,График!AX96-'Ночные Часы'!$B$2,0))</f>
        <v>0</v>
      </c>
      <c r="AX101" s="493">
        <f>IF(ISTEXT(График!BA96),График!BA96,IF(График!BA96&gt;'Ночные Часы'!$B$2,График!BA96-'Ночные Часы'!$B$2,0))</f>
        <v>0</v>
      </c>
      <c r="AY101" s="493">
        <f>IF(ISTEXT(График!BD96),График!BD96,IF(График!BD96&gt;'Ночные Часы'!$B$2,График!BD96-'Ночные Часы'!$B$2,0))</f>
        <v>0</v>
      </c>
      <c r="AZ101" s="493">
        <f>IF(ISTEXT(График!BG96),График!BG96,IF(График!BG96&gt;'Ночные Часы'!$B$2,График!BG96-'Ночные Часы'!$B$2,0))</f>
        <v>0</v>
      </c>
      <c r="BA101" s="493">
        <f>IF(ISTEXT(График!BJ96),График!BJ96,IF(График!BJ96&gt;'Ночные Часы'!$B$2,График!BJ96-'Ночные Часы'!$B$2,0))</f>
        <v>0</v>
      </c>
      <c r="BB101" s="493">
        <f>IF(ISTEXT(График!BM96),График!BM96,IF(График!BM96&gt;'Ночные Часы'!$B$2,График!BM96-'Ночные Часы'!$B$2,0))</f>
        <v>0</v>
      </c>
      <c r="BC101" s="493">
        <f>IF(ISTEXT(График!BP96),График!BP96,IF(График!BP96&gt;'Ночные Часы'!$B$2,График!BP96-'Ночные Часы'!$B$2,0))</f>
        <v>0</v>
      </c>
      <c r="BD101" s="493">
        <f>IF(ISTEXT(График!BS96),График!BS96,IF(График!BS96&gt;'Ночные Часы'!$B$2,График!BS96-'Ночные Часы'!$B$2,0))</f>
        <v>0</v>
      </c>
      <c r="BE101" s="493">
        <f>IF(ISTEXT(График!BV96),График!BV96,IF(График!BV96&gt;'Ночные Часы'!$B$2,График!BV96-'Ночные Часы'!$B$2,0))</f>
        <v>0</v>
      </c>
      <c r="BF101" s="493">
        <f>IF(ISTEXT(График!BY96),График!BY96,IF(График!BY96&gt;'Ночные Часы'!$B$2,График!BY96-'Ночные Часы'!$B$2,0))</f>
        <v>0</v>
      </c>
      <c r="BG101" s="493">
        <f>IF(ISTEXT(График!CB96),График!CB96,IF(График!CB96&gt;'Ночные Часы'!$B$2,График!CB96-'Ночные Часы'!$B$2,0))</f>
        <v>0</v>
      </c>
      <c r="BH101" s="493">
        <f>IF(ISTEXT(График!CE96),График!CE96,IF(График!CE96&gt;'Ночные Часы'!$B$2,График!CE96-'Ночные Часы'!$B$2,0))</f>
        <v>0</v>
      </c>
      <c r="BI101" s="493">
        <f>IF(ISTEXT(График!CH96),График!CH96,IF(График!CH96&gt;'Ночные Часы'!$B$2,График!CH96-'Ночные Часы'!$B$2,0))</f>
        <v>0</v>
      </c>
      <c r="BJ101" s="493">
        <f>IF(ISTEXT(График!CK96),График!CK96,IF(График!CK96&gt;'Ночные Часы'!$B$2,График!CK96-'Ночные Часы'!$B$2,0))</f>
        <v>0</v>
      </c>
      <c r="BK101" s="493">
        <f>IF(ISTEXT(График!CN96),График!CN96,IF(График!CN96&gt;'Ночные Часы'!$B$2,График!CN96-'Ночные Часы'!$B$2,0))</f>
        <v>0</v>
      </c>
      <c r="BL101" s="493">
        <f>IF(ISTEXT(График!CQ96),График!CQ96,IF(График!CQ96&gt;'Ночные Часы'!$B$2,График!CQ96-'Ночные Часы'!$B$2,0))</f>
        <v>0</v>
      </c>
      <c r="BM101" s="493">
        <f>IF(ISTEXT(График!CT96),График!CT96,IF(График!CT96&gt;'Ночные Часы'!$B$2,График!CT96-'Ночные Часы'!$B$2,0))</f>
        <v>0</v>
      </c>
    </row>
    <row r="102" spans="1:65" x14ac:dyDescent="0.25">
      <c r="A102" s="8">
        <f>VLOOKUP(B102,'Список КК'!$M$2:$N$377,2,TRUE)</f>
        <v>1033</v>
      </c>
      <c r="B102" s="9" t="str">
        <f>График!C97</f>
        <v>ВЫХОДНОЙ</v>
      </c>
      <c r="C102" s="493">
        <f t="shared" si="37"/>
        <v>0</v>
      </c>
      <c r="D102" s="493">
        <f t="shared" si="38"/>
        <v>0</v>
      </c>
      <c r="E102" s="493">
        <f t="shared" si="39"/>
        <v>0</v>
      </c>
      <c r="F102" s="493">
        <f t="shared" si="40"/>
        <v>0</v>
      </c>
      <c r="G102" s="493">
        <f t="shared" si="41"/>
        <v>0</v>
      </c>
      <c r="H102" s="493">
        <f t="shared" si="42"/>
        <v>0</v>
      </c>
      <c r="I102" s="493">
        <f t="shared" si="43"/>
        <v>0</v>
      </c>
      <c r="J102" s="493">
        <f t="shared" si="44"/>
        <v>0</v>
      </c>
      <c r="K102" s="493">
        <f t="shared" si="45"/>
        <v>0</v>
      </c>
      <c r="L102" s="493">
        <f t="shared" si="46"/>
        <v>0</v>
      </c>
      <c r="M102" s="493">
        <f t="shared" si="47"/>
        <v>0</v>
      </c>
      <c r="N102" s="493">
        <f t="shared" si="48"/>
        <v>0</v>
      </c>
      <c r="O102" s="493">
        <f t="shared" si="49"/>
        <v>0</v>
      </c>
      <c r="P102" s="493">
        <f t="shared" si="50"/>
        <v>0</v>
      </c>
      <c r="Q102" s="493">
        <f t="shared" si="51"/>
        <v>0</v>
      </c>
      <c r="R102" s="493">
        <f t="shared" si="52"/>
        <v>0</v>
      </c>
      <c r="S102" s="493">
        <f t="shared" si="53"/>
        <v>0</v>
      </c>
      <c r="T102" s="493">
        <f t="shared" si="54"/>
        <v>0</v>
      </c>
      <c r="U102" s="493">
        <f t="shared" si="55"/>
        <v>0</v>
      </c>
      <c r="V102" s="493">
        <f t="shared" si="56"/>
        <v>0</v>
      </c>
      <c r="W102" s="493">
        <f t="shared" si="57"/>
        <v>0</v>
      </c>
      <c r="X102" s="493">
        <f t="shared" si="58"/>
        <v>0</v>
      </c>
      <c r="Y102" s="493">
        <f t="shared" si="59"/>
        <v>0</v>
      </c>
      <c r="Z102" s="493">
        <f t="shared" si="60"/>
        <v>0</v>
      </c>
      <c r="AA102" s="493">
        <f t="shared" si="61"/>
        <v>0</v>
      </c>
      <c r="AB102" s="493">
        <f t="shared" si="62"/>
        <v>0</v>
      </c>
      <c r="AC102" s="493">
        <f t="shared" si="63"/>
        <v>0</v>
      </c>
      <c r="AD102" s="493">
        <f t="shared" si="64"/>
        <v>0</v>
      </c>
      <c r="AE102" s="493">
        <f t="shared" si="65"/>
        <v>0</v>
      </c>
      <c r="AF102" s="493">
        <f t="shared" si="66"/>
        <v>0</v>
      </c>
      <c r="AG102" s="493">
        <f t="shared" si="67"/>
        <v>0</v>
      </c>
      <c r="AH102" s="494">
        <f t="shared" si="68"/>
        <v>0</v>
      </c>
      <c r="AI102" s="493">
        <f>IF(ISTEXT(График!H97),График!H97,IF(График!H97&gt;'Ночные Часы'!$B$2,График!H97-'Ночные Часы'!$B$2,0))</f>
        <v>0</v>
      </c>
      <c r="AJ102" s="493">
        <f>IF(ISTEXT(График!K97),График!K97,IF(График!K97&gt;'Ночные Часы'!$B$2,График!K97-'Ночные Часы'!$B$2,0))</f>
        <v>0</v>
      </c>
      <c r="AK102" s="493">
        <f>IF(ISTEXT(График!N97),График!N97,IF(График!N97&gt;'Ночные Часы'!$B$2,График!N97-'Ночные Часы'!$B$2,0))</f>
        <v>0</v>
      </c>
      <c r="AL102" s="493">
        <f>IF(ISTEXT(График!Q97),График!Q97,IF(График!Q97&gt;'Ночные Часы'!$B$2,График!Q97-'Ночные Часы'!$B$2,0))</f>
        <v>0</v>
      </c>
      <c r="AM102" s="493">
        <f>IF(ISTEXT(График!T97),График!T97,IF(График!T97&gt;'Ночные Часы'!$B$2,График!T97-'Ночные Часы'!$B$2,0))</f>
        <v>0</v>
      </c>
      <c r="AN102" s="493">
        <f>IF(ISTEXT(График!W97),График!W97,IF(График!W97&gt;'Ночные Часы'!$B$2,График!W97-'Ночные Часы'!$B$2,0))</f>
        <v>0</v>
      </c>
      <c r="AO102" s="493">
        <f>IF(ISTEXT(График!Z97),График!Z97,IF(График!Z97&gt;'Ночные Часы'!$B$2,График!Z97-'Ночные Часы'!$B$2,0))</f>
        <v>0</v>
      </c>
      <c r="AP102" s="493">
        <f>IF(ISTEXT(График!AC97),График!AC97,IF(График!AC97&gt;'Ночные Часы'!$B$2,График!AC97-'Ночные Часы'!$B$2,0))</f>
        <v>0</v>
      </c>
      <c r="AQ102" s="493">
        <f>IF(ISTEXT(График!AF97),График!AF97,IF(График!AF97&gt;'Ночные Часы'!$B$2,График!AF97-'Ночные Часы'!$B$2,0))</f>
        <v>0</v>
      </c>
      <c r="AR102" s="493">
        <f>IF(ISTEXT(График!AI97),График!AI97,IF(График!AI97&gt;'Ночные Часы'!$B$2,График!AI97-'Ночные Часы'!$B$2,0))</f>
        <v>0</v>
      </c>
      <c r="AS102" s="493">
        <f>IF(ISTEXT(График!AL97),График!AL97,IF(График!AL97&gt;'Ночные Часы'!$B$2,График!AL97-'Ночные Часы'!$B$2,0))</f>
        <v>0</v>
      </c>
      <c r="AT102" s="493">
        <f>IF(ISTEXT(График!AO97),График!AO97,IF(График!AO97&gt;'Ночные Часы'!$B$2,График!AO97-'Ночные Часы'!$B$2,0))</f>
        <v>0</v>
      </c>
      <c r="AU102" s="493">
        <f>IF(ISTEXT(График!AR97),График!AR97,IF(График!AR97&gt;'Ночные Часы'!$B$2,График!AR97-'Ночные Часы'!$B$2,0))</f>
        <v>0</v>
      </c>
      <c r="AV102" s="493">
        <f>IF(ISTEXT(График!AU97),График!AU97,IF(График!AU97&gt;'Ночные Часы'!$B$2,График!AU97-'Ночные Часы'!$B$2,0))</f>
        <v>0</v>
      </c>
      <c r="AW102" s="493">
        <f>IF(ISTEXT(График!AX97),График!AX97,IF(График!AX97&gt;'Ночные Часы'!$B$2,График!AX97-'Ночные Часы'!$B$2,0))</f>
        <v>0</v>
      </c>
      <c r="AX102" s="493">
        <f>IF(ISTEXT(График!BA97),График!BA97,IF(График!BA97&gt;'Ночные Часы'!$B$2,График!BA97-'Ночные Часы'!$B$2,0))</f>
        <v>0</v>
      </c>
      <c r="AY102" s="493">
        <f>IF(ISTEXT(График!BD97),График!BD97,IF(График!BD97&gt;'Ночные Часы'!$B$2,График!BD97-'Ночные Часы'!$B$2,0))</f>
        <v>0</v>
      </c>
      <c r="AZ102" s="493">
        <f>IF(ISTEXT(График!BG97),График!BG97,IF(График!BG97&gt;'Ночные Часы'!$B$2,График!BG97-'Ночные Часы'!$B$2,0))</f>
        <v>0</v>
      </c>
      <c r="BA102" s="493">
        <f>IF(ISTEXT(График!BJ97),График!BJ97,IF(График!BJ97&gt;'Ночные Часы'!$B$2,График!BJ97-'Ночные Часы'!$B$2,0))</f>
        <v>0</v>
      </c>
      <c r="BB102" s="493">
        <f>IF(ISTEXT(График!BM97),График!BM97,IF(График!BM97&gt;'Ночные Часы'!$B$2,График!BM97-'Ночные Часы'!$B$2,0))</f>
        <v>0</v>
      </c>
      <c r="BC102" s="493">
        <f>IF(ISTEXT(График!BP97),График!BP97,IF(График!BP97&gt;'Ночные Часы'!$B$2,График!BP97-'Ночные Часы'!$B$2,0))</f>
        <v>0</v>
      </c>
      <c r="BD102" s="493">
        <f>IF(ISTEXT(График!BS97),График!BS97,IF(График!BS97&gt;'Ночные Часы'!$B$2,График!BS97-'Ночные Часы'!$B$2,0))</f>
        <v>0</v>
      </c>
      <c r="BE102" s="493">
        <f>IF(ISTEXT(График!BV97),График!BV97,IF(График!BV97&gt;'Ночные Часы'!$B$2,График!BV97-'Ночные Часы'!$B$2,0))</f>
        <v>0</v>
      </c>
      <c r="BF102" s="493">
        <f>IF(ISTEXT(График!BY97),График!BY97,IF(График!BY97&gt;'Ночные Часы'!$B$2,График!BY97-'Ночные Часы'!$B$2,0))</f>
        <v>0</v>
      </c>
      <c r="BG102" s="493">
        <f>IF(ISTEXT(График!CB97),График!CB97,IF(График!CB97&gt;'Ночные Часы'!$B$2,График!CB97-'Ночные Часы'!$B$2,0))</f>
        <v>0</v>
      </c>
      <c r="BH102" s="493">
        <f>IF(ISTEXT(График!CE97),График!CE97,IF(График!CE97&gt;'Ночные Часы'!$B$2,График!CE97-'Ночные Часы'!$B$2,0))</f>
        <v>0</v>
      </c>
      <c r="BI102" s="493">
        <f>IF(ISTEXT(График!CH97),График!CH97,IF(График!CH97&gt;'Ночные Часы'!$B$2,График!CH97-'Ночные Часы'!$B$2,0))</f>
        <v>0</v>
      </c>
      <c r="BJ102" s="493">
        <f>IF(ISTEXT(График!CK97),График!CK97,IF(График!CK97&gt;'Ночные Часы'!$B$2,График!CK97-'Ночные Часы'!$B$2,0))</f>
        <v>0</v>
      </c>
      <c r="BK102" s="493">
        <f>IF(ISTEXT(График!CN97),График!CN97,IF(График!CN97&gt;'Ночные Часы'!$B$2,График!CN97-'Ночные Часы'!$B$2,0))</f>
        <v>0</v>
      </c>
      <c r="BL102" s="493">
        <f>IF(ISTEXT(График!CQ97),График!CQ97,IF(График!CQ97&gt;'Ночные Часы'!$B$2,График!CQ97-'Ночные Часы'!$B$2,0))</f>
        <v>0</v>
      </c>
      <c r="BM102" s="493">
        <f>IF(ISTEXT(График!CT97),График!CT97,IF(График!CT97&gt;'Ночные Часы'!$B$2,График!CT97-'Ночные Часы'!$B$2,0))</f>
        <v>0</v>
      </c>
    </row>
    <row r="103" spans="1:65" x14ac:dyDescent="0.25">
      <c r="A103" s="8">
        <f>VLOOKUP(B103,'Список КК'!$M$2:$N$377,2,TRUE)</f>
        <v>32560</v>
      </c>
      <c r="B103" s="9" t="str">
        <f>График!C98</f>
        <v>ИТОГО ВЫХ+ОТ</v>
      </c>
      <c r="C103" s="493">
        <f t="shared" si="37"/>
        <v>0</v>
      </c>
      <c r="D103" s="493">
        <f t="shared" si="38"/>
        <v>0</v>
      </c>
      <c r="E103" s="493">
        <f t="shared" si="39"/>
        <v>0</v>
      </c>
      <c r="F103" s="493">
        <f t="shared" si="40"/>
        <v>0</v>
      </c>
      <c r="G103" s="493">
        <f t="shared" si="41"/>
        <v>0</v>
      </c>
      <c r="H103" s="493">
        <f t="shared" si="42"/>
        <v>0</v>
      </c>
      <c r="I103" s="493">
        <f t="shared" si="43"/>
        <v>0</v>
      </c>
      <c r="J103" s="493">
        <f t="shared" si="44"/>
        <v>0</v>
      </c>
      <c r="K103" s="493">
        <f t="shared" si="45"/>
        <v>0</v>
      </c>
      <c r="L103" s="493">
        <f t="shared" si="46"/>
        <v>0</v>
      </c>
      <c r="M103" s="493">
        <f t="shared" si="47"/>
        <v>0</v>
      </c>
      <c r="N103" s="493">
        <f t="shared" si="48"/>
        <v>0</v>
      </c>
      <c r="O103" s="493">
        <f t="shared" si="49"/>
        <v>0</v>
      </c>
      <c r="P103" s="493">
        <f t="shared" si="50"/>
        <v>0</v>
      </c>
      <c r="Q103" s="493">
        <f t="shared" si="51"/>
        <v>0</v>
      </c>
      <c r="R103" s="493">
        <f t="shared" si="52"/>
        <v>0</v>
      </c>
      <c r="S103" s="493">
        <f t="shared" si="53"/>
        <v>0</v>
      </c>
      <c r="T103" s="493">
        <f t="shared" si="54"/>
        <v>0</v>
      </c>
      <c r="U103" s="493">
        <f t="shared" si="55"/>
        <v>0</v>
      </c>
      <c r="V103" s="493">
        <f t="shared" si="56"/>
        <v>0</v>
      </c>
      <c r="W103" s="493">
        <f t="shared" si="57"/>
        <v>0</v>
      </c>
      <c r="X103" s="493">
        <f t="shared" si="58"/>
        <v>0</v>
      </c>
      <c r="Y103" s="493">
        <f t="shared" si="59"/>
        <v>0</v>
      </c>
      <c r="Z103" s="493">
        <f t="shared" si="60"/>
        <v>0</v>
      </c>
      <c r="AA103" s="493">
        <f t="shared" si="61"/>
        <v>0</v>
      </c>
      <c r="AB103" s="493">
        <f t="shared" si="62"/>
        <v>0</v>
      </c>
      <c r="AC103" s="493">
        <f t="shared" si="63"/>
        <v>0</v>
      </c>
      <c r="AD103" s="493">
        <f t="shared" si="64"/>
        <v>0</v>
      </c>
      <c r="AE103" s="493">
        <f t="shared" si="65"/>
        <v>0</v>
      </c>
      <c r="AF103" s="493">
        <f t="shared" si="66"/>
        <v>0</v>
      </c>
      <c r="AG103" s="493">
        <f t="shared" si="67"/>
        <v>0</v>
      </c>
      <c r="AH103" s="494">
        <f t="shared" si="68"/>
        <v>0</v>
      </c>
      <c r="AI103" s="493">
        <f>IF(ISTEXT(График!H98),График!H98,IF(График!H98&gt;'Ночные Часы'!$B$2,График!H98-'Ночные Часы'!$B$2,0))</f>
        <v>0</v>
      </c>
      <c r="AJ103" s="493">
        <f>IF(ISTEXT(График!K98),График!K98,IF(График!K98&gt;'Ночные Часы'!$B$2,График!K98-'Ночные Часы'!$B$2,0))</f>
        <v>0</v>
      </c>
      <c r="AK103" s="493">
        <f>IF(ISTEXT(График!N98),График!N98,IF(График!N98&gt;'Ночные Часы'!$B$2,График!N98-'Ночные Часы'!$B$2,0))</f>
        <v>0</v>
      </c>
      <c r="AL103" s="493">
        <f>IF(ISTEXT(График!Q98),График!Q98,IF(График!Q98&gt;'Ночные Часы'!$B$2,График!Q98-'Ночные Часы'!$B$2,0))</f>
        <v>0</v>
      </c>
      <c r="AM103" s="493">
        <f>IF(ISTEXT(График!T98),График!T98,IF(График!T98&gt;'Ночные Часы'!$B$2,График!T98-'Ночные Часы'!$B$2,0))</f>
        <v>0</v>
      </c>
      <c r="AN103" s="493">
        <f>IF(ISTEXT(График!W98),График!W98,IF(График!W98&gt;'Ночные Часы'!$B$2,График!W98-'Ночные Часы'!$B$2,0))</f>
        <v>0</v>
      </c>
      <c r="AO103" s="493">
        <f>IF(ISTEXT(График!Z98),График!Z98,IF(График!Z98&gt;'Ночные Часы'!$B$2,График!Z98-'Ночные Часы'!$B$2,0))</f>
        <v>0</v>
      </c>
      <c r="AP103" s="493">
        <f>IF(ISTEXT(График!AC98),График!AC98,IF(График!AC98&gt;'Ночные Часы'!$B$2,График!AC98-'Ночные Часы'!$B$2,0))</f>
        <v>0</v>
      </c>
      <c r="AQ103" s="493">
        <f>IF(ISTEXT(График!AF98),График!AF98,IF(График!AF98&gt;'Ночные Часы'!$B$2,График!AF98-'Ночные Часы'!$B$2,0))</f>
        <v>0</v>
      </c>
      <c r="AR103" s="493">
        <f>IF(ISTEXT(График!AI98),График!AI98,IF(График!AI98&gt;'Ночные Часы'!$B$2,График!AI98-'Ночные Часы'!$B$2,0))</f>
        <v>0</v>
      </c>
      <c r="AS103" s="493">
        <f>IF(ISTEXT(График!AL98),График!AL98,IF(График!AL98&gt;'Ночные Часы'!$B$2,График!AL98-'Ночные Часы'!$B$2,0))</f>
        <v>0</v>
      </c>
      <c r="AT103" s="493">
        <f>IF(ISTEXT(График!AO98),График!AO98,IF(График!AO98&gt;'Ночные Часы'!$B$2,График!AO98-'Ночные Часы'!$B$2,0))</f>
        <v>0</v>
      </c>
      <c r="AU103" s="493">
        <f>IF(ISTEXT(График!AR98),График!AR98,IF(График!AR98&gt;'Ночные Часы'!$B$2,График!AR98-'Ночные Часы'!$B$2,0))</f>
        <v>0</v>
      </c>
      <c r="AV103" s="493">
        <f>IF(ISTEXT(График!AU98),График!AU98,IF(График!AU98&gt;'Ночные Часы'!$B$2,График!AU98-'Ночные Часы'!$B$2,0))</f>
        <v>0</v>
      </c>
      <c r="AW103" s="493">
        <f>IF(ISTEXT(График!AX98),График!AX98,IF(График!AX98&gt;'Ночные Часы'!$B$2,График!AX98-'Ночные Часы'!$B$2,0))</f>
        <v>0</v>
      </c>
      <c r="AX103" s="493">
        <f>IF(ISTEXT(График!BA98),График!BA98,IF(График!BA98&gt;'Ночные Часы'!$B$2,График!BA98-'Ночные Часы'!$B$2,0))</f>
        <v>0</v>
      </c>
      <c r="AY103" s="493">
        <f>IF(ISTEXT(График!BD98),График!BD98,IF(График!BD98&gt;'Ночные Часы'!$B$2,График!BD98-'Ночные Часы'!$B$2,0))</f>
        <v>0</v>
      </c>
      <c r="AZ103" s="493">
        <f>IF(ISTEXT(График!BG98),График!BG98,IF(График!BG98&gt;'Ночные Часы'!$B$2,График!BG98-'Ночные Часы'!$B$2,0))</f>
        <v>0</v>
      </c>
      <c r="BA103" s="493">
        <f>IF(ISTEXT(График!BJ98),График!BJ98,IF(График!BJ98&gt;'Ночные Часы'!$B$2,График!BJ98-'Ночные Часы'!$B$2,0))</f>
        <v>0</v>
      </c>
      <c r="BB103" s="493">
        <f>IF(ISTEXT(График!BM98),График!BM98,IF(График!BM98&gt;'Ночные Часы'!$B$2,График!BM98-'Ночные Часы'!$B$2,0))</f>
        <v>0</v>
      </c>
      <c r="BC103" s="493">
        <f>IF(ISTEXT(График!BP98),График!BP98,IF(График!BP98&gt;'Ночные Часы'!$B$2,График!BP98-'Ночные Часы'!$B$2,0))</f>
        <v>0</v>
      </c>
      <c r="BD103" s="493">
        <f>IF(ISTEXT(График!BS98),График!BS98,IF(График!BS98&gt;'Ночные Часы'!$B$2,График!BS98-'Ночные Часы'!$B$2,0))</f>
        <v>0</v>
      </c>
      <c r="BE103" s="493">
        <f>IF(ISTEXT(График!BV98),График!BV98,IF(График!BV98&gt;'Ночные Часы'!$B$2,График!BV98-'Ночные Часы'!$B$2,0))</f>
        <v>0</v>
      </c>
      <c r="BF103" s="493">
        <f>IF(ISTEXT(График!BY98),График!BY98,IF(График!BY98&gt;'Ночные Часы'!$B$2,График!BY98-'Ночные Часы'!$B$2,0))</f>
        <v>0</v>
      </c>
      <c r="BG103" s="493">
        <f>IF(ISTEXT(График!CB98),График!CB98,IF(График!CB98&gt;'Ночные Часы'!$B$2,График!CB98-'Ночные Часы'!$B$2,0))</f>
        <v>0</v>
      </c>
      <c r="BH103" s="493">
        <f>IF(ISTEXT(График!CE98),График!CE98,IF(График!CE98&gt;'Ночные Часы'!$B$2,График!CE98-'Ночные Часы'!$B$2,0))</f>
        <v>0</v>
      </c>
      <c r="BI103" s="493">
        <f>IF(ISTEXT(График!CH98),График!CH98,IF(График!CH98&gt;'Ночные Часы'!$B$2,График!CH98-'Ночные Часы'!$B$2,0))</f>
        <v>0</v>
      </c>
      <c r="BJ103" s="493">
        <f>IF(ISTEXT(График!CK98),График!CK98,IF(График!CK98&gt;'Ночные Часы'!$B$2,График!CK98-'Ночные Часы'!$B$2,0))</f>
        <v>0</v>
      </c>
      <c r="BK103" s="493">
        <f>IF(ISTEXT(График!CN98),График!CN98,IF(График!CN98&gt;'Ночные Часы'!$B$2,График!CN98-'Ночные Часы'!$B$2,0))</f>
        <v>0</v>
      </c>
      <c r="BL103" s="493">
        <f>IF(ISTEXT(График!CQ98),График!CQ98,IF(График!CQ98&gt;'Ночные Часы'!$B$2,График!CQ98-'Ночные Часы'!$B$2,0))</f>
        <v>0</v>
      </c>
      <c r="BM103" s="493">
        <f>IF(ISTEXT(График!CT98),График!CT98,IF(График!CT98&gt;'Ночные Часы'!$B$2,График!CT98-'Ночные Часы'!$B$2,0))</f>
        <v>0</v>
      </c>
    </row>
    <row r="104" spans="1:65" x14ac:dyDescent="0.25">
      <c r="A104" s="8">
        <f>VLOOKUP(B104,'Список КК'!$M$2:$N$377,2,TRUE)</f>
        <v>867</v>
      </c>
      <c r="B104" s="9" t="str">
        <f>График!C99</f>
        <v>ГК</v>
      </c>
      <c r="C104" s="493">
        <f t="shared" si="37"/>
        <v>0</v>
      </c>
      <c r="D104" s="493">
        <f t="shared" si="38"/>
        <v>0</v>
      </c>
      <c r="E104" s="493">
        <f t="shared" si="39"/>
        <v>0</v>
      </c>
      <c r="F104" s="493">
        <f t="shared" si="40"/>
        <v>0</v>
      </c>
      <c r="G104" s="493">
        <f t="shared" si="41"/>
        <v>0</v>
      </c>
      <c r="H104" s="493">
        <f t="shared" si="42"/>
        <v>0</v>
      </c>
      <c r="I104" s="493">
        <f t="shared" si="43"/>
        <v>0</v>
      </c>
      <c r="J104" s="493">
        <f t="shared" si="44"/>
        <v>0</v>
      </c>
      <c r="K104" s="493">
        <f t="shared" si="45"/>
        <v>0</v>
      </c>
      <c r="L104" s="493">
        <f t="shared" si="46"/>
        <v>0</v>
      </c>
      <c r="M104" s="493">
        <f t="shared" si="47"/>
        <v>0</v>
      </c>
      <c r="N104" s="493">
        <f t="shared" si="48"/>
        <v>0</v>
      </c>
      <c r="O104" s="493">
        <f t="shared" si="49"/>
        <v>0</v>
      </c>
      <c r="P104" s="493">
        <f t="shared" si="50"/>
        <v>0</v>
      </c>
      <c r="Q104" s="493">
        <f t="shared" si="51"/>
        <v>0</v>
      </c>
      <c r="R104" s="493">
        <f t="shared" si="52"/>
        <v>0</v>
      </c>
      <c r="S104" s="493">
        <f t="shared" si="53"/>
        <v>0</v>
      </c>
      <c r="T104" s="493">
        <f t="shared" si="54"/>
        <v>0</v>
      </c>
      <c r="U104" s="493">
        <f t="shared" si="55"/>
        <v>0</v>
      </c>
      <c r="V104" s="493">
        <f t="shared" si="56"/>
        <v>0</v>
      </c>
      <c r="W104" s="493">
        <f t="shared" si="57"/>
        <v>0</v>
      </c>
      <c r="X104" s="493">
        <f t="shared" si="58"/>
        <v>0</v>
      </c>
      <c r="Y104" s="493">
        <f t="shared" si="59"/>
        <v>0</v>
      </c>
      <c r="Z104" s="493">
        <f t="shared" si="60"/>
        <v>0</v>
      </c>
      <c r="AA104" s="493">
        <f t="shared" si="61"/>
        <v>0</v>
      </c>
      <c r="AB104" s="493">
        <f t="shared" si="62"/>
        <v>0</v>
      </c>
      <c r="AC104" s="493">
        <f t="shared" si="63"/>
        <v>0</v>
      </c>
      <c r="AD104" s="493">
        <f t="shared" si="64"/>
        <v>0</v>
      </c>
      <c r="AE104" s="493">
        <f t="shared" si="65"/>
        <v>0</v>
      </c>
      <c r="AF104" s="493">
        <f t="shared" si="66"/>
        <v>0</v>
      </c>
      <c r="AG104" s="493">
        <f t="shared" si="67"/>
        <v>0</v>
      </c>
      <c r="AH104" s="494">
        <f t="shared" si="68"/>
        <v>0</v>
      </c>
      <c r="AI104" s="493">
        <f>IF(ISTEXT(График!H99),График!H99,IF(График!H99&gt;'Ночные Часы'!$B$2,График!H99-'Ночные Часы'!$B$2,0))</f>
        <v>0</v>
      </c>
      <c r="AJ104" s="493">
        <f>IF(ISTEXT(График!K99),График!K99,IF(График!K99&gt;'Ночные Часы'!$B$2,График!K99-'Ночные Часы'!$B$2,0))</f>
        <v>0</v>
      </c>
      <c r="AK104" s="493">
        <f>IF(ISTEXT(График!N99),График!N99,IF(График!N99&gt;'Ночные Часы'!$B$2,График!N99-'Ночные Часы'!$B$2,0))</f>
        <v>0</v>
      </c>
      <c r="AL104" s="493">
        <f>IF(ISTEXT(График!Q99),График!Q99,IF(График!Q99&gt;'Ночные Часы'!$B$2,График!Q99-'Ночные Часы'!$B$2,0))</f>
        <v>0</v>
      </c>
      <c r="AM104" s="493">
        <f>IF(ISTEXT(График!T99),График!T99,IF(График!T99&gt;'Ночные Часы'!$B$2,График!T99-'Ночные Часы'!$B$2,0))</f>
        <v>0</v>
      </c>
      <c r="AN104" s="493">
        <f>IF(ISTEXT(График!W99),График!W99,IF(График!W99&gt;'Ночные Часы'!$B$2,График!W99-'Ночные Часы'!$B$2,0))</f>
        <v>0</v>
      </c>
      <c r="AO104" s="493">
        <f>IF(ISTEXT(График!Z99),График!Z99,IF(График!Z99&gt;'Ночные Часы'!$B$2,График!Z99-'Ночные Часы'!$B$2,0))</f>
        <v>0</v>
      </c>
      <c r="AP104" s="493">
        <f>IF(ISTEXT(График!AC99),График!AC99,IF(График!AC99&gt;'Ночные Часы'!$B$2,График!AC99-'Ночные Часы'!$B$2,0))</f>
        <v>0</v>
      </c>
      <c r="AQ104" s="493">
        <f>IF(ISTEXT(График!AF99),График!AF99,IF(График!AF99&gt;'Ночные Часы'!$B$2,График!AF99-'Ночные Часы'!$B$2,0))</f>
        <v>0</v>
      </c>
      <c r="AR104" s="493">
        <f>IF(ISTEXT(График!AI99),График!AI99,IF(График!AI99&gt;'Ночные Часы'!$B$2,График!AI99-'Ночные Часы'!$B$2,0))</f>
        <v>0</v>
      </c>
      <c r="AS104" s="493">
        <f>IF(ISTEXT(График!AL99),График!AL99,IF(График!AL99&gt;'Ночные Часы'!$B$2,График!AL99-'Ночные Часы'!$B$2,0))</f>
        <v>0</v>
      </c>
      <c r="AT104" s="493">
        <f>IF(ISTEXT(График!AO99),График!AO99,IF(График!AO99&gt;'Ночные Часы'!$B$2,График!AO99-'Ночные Часы'!$B$2,0))</f>
        <v>0</v>
      </c>
      <c r="AU104" s="493">
        <f>IF(ISTEXT(График!AR99),График!AR99,IF(График!AR99&gt;'Ночные Часы'!$B$2,График!AR99-'Ночные Часы'!$B$2,0))</f>
        <v>0</v>
      </c>
      <c r="AV104" s="493">
        <f>IF(ISTEXT(График!AU99),График!AU99,IF(График!AU99&gt;'Ночные Часы'!$B$2,График!AU99-'Ночные Часы'!$B$2,0))</f>
        <v>0</v>
      </c>
      <c r="AW104" s="493">
        <f>IF(ISTEXT(График!AX99),График!AX99,IF(График!AX99&gt;'Ночные Часы'!$B$2,График!AX99-'Ночные Часы'!$B$2,0))</f>
        <v>0</v>
      </c>
      <c r="AX104" s="493">
        <f>IF(ISTEXT(График!BA99),График!BA99,IF(График!BA99&gt;'Ночные Часы'!$B$2,График!BA99-'Ночные Часы'!$B$2,0))</f>
        <v>0</v>
      </c>
      <c r="AY104" s="493">
        <f>IF(ISTEXT(График!BD99),График!BD99,IF(График!BD99&gt;'Ночные Часы'!$B$2,График!BD99-'Ночные Часы'!$B$2,0))</f>
        <v>0</v>
      </c>
      <c r="AZ104" s="493">
        <f>IF(ISTEXT(График!BG99),График!BG99,IF(График!BG99&gt;'Ночные Часы'!$B$2,График!BG99-'Ночные Часы'!$B$2,0))</f>
        <v>0</v>
      </c>
      <c r="BA104" s="493">
        <f>IF(ISTEXT(График!BJ99),График!BJ99,IF(График!BJ99&gt;'Ночные Часы'!$B$2,График!BJ99-'Ночные Часы'!$B$2,0))</f>
        <v>0</v>
      </c>
      <c r="BB104" s="493">
        <f>IF(ISTEXT(График!BM99),График!BM99,IF(График!BM99&gt;'Ночные Часы'!$B$2,График!BM99-'Ночные Часы'!$B$2,0))</f>
        <v>0</v>
      </c>
      <c r="BC104" s="493">
        <f>IF(ISTEXT(График!BP99),График!BP99,IF(График!BP99&gt;'Ночные Часы'!$B$2,График!BP99-'Ночные Часы'!$B$2,0))</f>
        <v>0</v>
      </c>
      <c r="BD104" s="493">
        <f>IF(ISTEXT(График!BS99),График!BS99,IF(График!BS99&gt;'Ночные Часы'!$B$2,График!BS99-'Ночные Часы'!$B$2,0))</f>
        <v>0</v>
      </c>
      <c r="BE104" s="493">
        <f>IF(ISTEXT(График!BV99),График!BV99,IF(График!BV99&gt;'Ночные Часы'!$B$2,График!BV99-'Ночные Часы'!$B$2,0))</f>
        <v>0</v>
      </c>
      <c r="BF104" s="493">
        <f>IF(ISTEXT(График!BY99),График!BY99,IF(График!BY99&gt;'Ночные Часы'!$B$2,График!BY99-'Ночные Часы'!$B$2,0))</f>
        <v>0</v>
      </c>
      <c r="BG104" s="493">
        <f>IF(ISTEXT(График!CB99),График!CB99,IF(График!CB99&gt;'Ночные Часы'!$B$2,График!CB99-'Ночные Часы'!$B$2,0))</f>
        <v>0</v>
      </c>
      <c r="BH104" s="493">
        <f>IF(ISTEXT(График!CE99),График!CE99,IF(График!CE99&gt;'Ночные Часы'!$B$2,График!CE99-'Ночные Часы'!$B$2,0))</f>
        <v>0</v>
      </c>
      <c r="BI104" s="493">
        <f>IF(ISTEXT(График!CH99),График!CH99,IF(График!CH99&gt;'Ночные Часы'!$B$2,График!CH99-'Ночные Часы'!$B$2,0))</f>
        <v>0</v>
      </c>
      <c r="BJ104" s="493">
        <f>IF(ISTEXT(График!CK99),График!CK99,IF(График!CK99&gt;'Ночные Часы'!$B$2,График!CK99-'Ночные Часы'!$B$2,0))</f>
        <v>0</v>
      </c>
      <c r="BK104" s="493">
        <f>IF(ISTEXT(График!CN99),График!CN99,IF(График!CN99&gt;'Ночные Часы'!$B$2,График!CN99-'Ночные Часы'!$B$2,0))</f>
        <v>0</v>
      </c>
      <c r="BL104" s="493">
        <f>IF(ISTEXT(График!CQ99),График!CQ99,IF(График!CQ99&gt;'Ночные Часы'!$B$2,График!CQ99-'Ночные Часы'!$B$2,0))</f>
        <v>0</v>
      </c>
      <c r="BM104" s="493">
        <f>IF(ISTEXT(График!CT99),График!CT99,IF(График!CT99&gt;'Ночные Часы'!$B$2,График!CT99-'Ночные Часы'!$B$2,0))</f>
        <v>0</v>
      </c>
    </row>
    <row r="105" spans="1:65" x14ac:dyDescent="0.25">
      <c r="A105" s="8">
        <f>VLOOKUP(B105,'Список КК'!$M$2:$N$377,2,TRUE)</f>
        <v>41717</v>
      </c>
      <c r="B105" s="9" t="str">
        <f>График!C100</f>
        <v>Возврат</v>
      </c>
      <c r="C105" s="493">
        <f t="shared" si="37"/>
        <v>0</v>
      </c>
      <c r="D105" s="493">
        <f t="shared" si="38"/>
        <v>0</v>
      </c>
      <c r="E105" s="493">
        <f t="shared" si="39"/>
        <v>0</v>
      </c>
      <c r="F105" s="493">
        <f t="shared" si="40"/>
        <v>0</v>
      </c>
      <c r="G105" s="493">
        <f t="shared" si="41"/>
        <v>0</v>
      </c>
      <c r="H105" s="493">
        <f t="shared" si="42"/>
        <v>0</v>
      </c>
      <c r="I105" s="493">
        <f t="shared" si="43"/>
        <v>0</v>
      </c>
      <c r="J105" s="493">
        <f t="shared" si="44"/>
        <v>0</v>
      </c>
      <c r="K105" s="493">
        <f t="shared" si="45"/>
        <v>0</v>
      </c>
      <c r="L105" s="493">
        <f t="shared" si="46"/>
        <v>0</v>
      </c>
      <c r="M105" s="493">
        <f t="shared" si="47"/>
        <v>0</v>
      </c>
      <c r="N105" s="493">
        <f t="shared" si="48"/>
        <v>0</v>
      </c>
      <c r="O105" s="493">
        <f t="shared" si="49"/>
        <v>0</v>
      </c>
      <c r="P105" s="493">
        <f t="shared" si="50"/>
        <v>0</v>
      </c>
      <c r="Q105" s="493">
        <f t="shared" si="51"/>
        <v>0</v>
      </c>
      <c r="R105" s="493">
        <f t="shared" si="52"/>
        <v>0</v>
      </c>
      <c r="S105" s="493">
        <f t="shared" si="53"/>
        <v>0</v>
      </c>
      <c r="T105" s="493">
        <f t="shared" si="54"/>
        <v>0</v>
      </c>
      <c r="U105" s="493">
        <f t="shared" si="55"/>
        <v>0</v>
      </c>
      <c r="V105" s="493">
        <f t="shared" si="56"/>
        <v>0</v>
      </c>
      <c r="W105" s="493">
        <f t="shared" si="57"/>
        <v>0</v>
      </c>
      <c r="X105" s="493">
        <f t="shared" si="58"/>
        <v>0</v>
      </c>
      <c r="Y105" s="493">
        <f t="shared" si="59"/>
        <v>0</v>
      </c>
      <c r="Z105" s="493">
        <f t="shared" si="60"/>
        <v>0</v>
      </c>
      <c r="AA105" s="493">
        <f t="shared" si="61"/>
        <v>0</v>
      </c>
      <c r="AB105" s="493">
        <f t="shared" si="62"/>
        <v>0</v>
      </c>
      <c r="AC105" s="493">
        <f t="shared" si="63"/>
        <v>0</v>
      </c>
      <c r="AD105" s="493">
        <f t="shared" si="64"/>
        <v>0</v>
      </c>
      <c r="AE105" s="493">
        <f t="shared" si="65"/>
        <v>0</v>
      </c>
      <c r="AF105" s="493">
        <f t="shared" si="66"/>
        <v>0</v>
      </c>
      <c r="AG105" s="493">
        <f t="shared" si="67"/>
        <v>0</v>
      </c>
      <c r="AH105" s="494">
        <f t="shared" si="68"/>
        <v>0</v>
      </c>
      <c r="AI105" s="493">
        <f>IF(ISTEXT(График!H100),График!H100,IF(График!H100&gt;'Ночные Часы'!$B$2,График!H100-'Ночные Часы'!$B$2,0))</f>
        <v>0</v>
      </c>
      <c r="AJ105" s="493">
        <f>IF(ISTEXT(График!K100),График!K100,IF(График!K100&gt;'Ночные Часы'!$B$2,График!K100-'Ночные Часы'!$B$2,0))</f>
        <v>0</v>
      </c>
      <c r="AK105" s="493">
        <f>IF(ISTEXT(График!N100),График!N100,IF(График!N100&gt;'Ночные Часы'!$B$2,График!N100-'Ночные Часы'!$B$2,0))</f>
        <v>0</v>
      </c>
      <c r="AL105" s="493">
        <f>IF(ISTEXT(График!Q100),График!Q100,IF(График!Q100&gt;'Ночные Часы'!$B$2,График!Q100-'Ночные Часы'!$B$2,0))</f>
        <v>0</v>
      </c>
      <c r="AM105" s="493">
        <f>IF(ISTEXT(График!T100),График!T100,IF(График!T100&gt;'Ночные Часы'!$B$2,График!T100-'Ночные Часы'!$B$2,0))</f>
        <v>0</v>
      </c>
      <c r="AN105" s="493">
        <f>IF(ISTEXT(График!W100),График!W100,IF(График!W100&gt;'Ночные Часы'!$B$2,График!W100-'Ночные Часы'!$B$2,0))</f>
        <v>0</v>
      </c>
      <c r="AO105" s="493">
        <f>IF(ISTEXT(График!Z100),График!Z100,IF(График!Z100&gt;'Ночные Часы'!$B$2,График!Z100-'Ночные Часы'!$B$2,0))</f>
        <v>0</v>
      </c>
      <c r="AP105" s="493">
        <f>IF(ISTEXT(График!AC100),График!AC100,IF(График!AC100&gt;'Ночные Часы'!$B$2,График!AC100-'Ночные Часы'!$B$2,0))</f>
        <v>0</v>
      </c>
      <c r="AQ105" s="493">
        <f>IF(ISTEXT(График!AF100),График!AF100,IF(График!AF100&gt;'Ночные Часы'!$B$2,График!AF100-'Ночные Часы'!$B$2,0))</f>
        <v>0</v>
      </c>
      <c r="AR105" s="493">
        <f>IF(ISTEXT(График!AI100),График!AI100,IF(График!AI100&gt;'Ночные Часы'!$B$2,График!AI100-'Ночные Часы'!$B$2,0))</f>
        <v>0</v>
      </c>
      <c r="AS105" s="493">
        <f>IF(ISTEXT(График!AL100),График!AL100,IF(График!AL100&gt;'Ночные Часы'!$B$2,График!AL100-'Ночные Часы'!$B$2,0))</f>
        <v>0</v>
      </c>
      <c r="AT105" s="493">
        <f>IF(ISTEXT(График!AO100),График!AO100,IF(График!AO100&gt;'Ночные Часы'!$B$2,График!AO100-'Ночные Часы'!$B$2,0))</f>
        <v>0</v>
      </c>
      <c r="AU105" s="493">
        <f>IF(ISTEXT(График!AR100),График!AR100,IF(График!AR100&gt;'Ночные Часы'!$B$2,График!AR100-'Ночные Часы'!$B$2,0))</f>
        <v>0</v>
      </c>
      <c r="AV105" s="493">
        <f>IF(ISTEXT(График!AU100),График!AU100,IF(График!AU100&gt;'Ночные Часы'!$B$2,График!AU100-'Ночные Часы'!$B$2,0))</f>
        <v>0</v>
      </c>
      <c r="AW105" s="493">
        <f>IF(ISTEXT(График!AX100),График!AX100,IF(График!AX100&gt;'Ночные Часы'!$B$2,График!AX100-'Ночные Часы'!$B$2,0))</f>
        <v>0</v>
      </c>
      <c r="AX105" s="493">
        <f>IF(ISTEXT(График!BA100),График!BA100,IF(График!BA100&gt;'Ночные Часы'!$B$2,График!BA100-'Ночные Часы'!$B$2,0))</f>
        <v>0</v>
      </c>
      <c r="AY105" s="493">
        <f>IF(ISTEXT(График!BD100),График!BD100,IF(График!BD100&gt;'Ночные Часы'!$B$2,График!BD100-'Ночные Часы'!$B$2,0))</f>
        <v>0</v>
      </c>
      <c r="AZ105" s="493">
        <f>IF(ISTEXT(График!BG100),График!BG100,IF(График!BG100&gt;'Ночные Часы'!$B$2,График!BG100-'Ночные Часы'!$B$2,0))</f>
        <v>0</v>
      </c>
      <c r="BA105" s="493">
        <f>IF(ISTEXT(График!BJ100),График!BJ100,IF(График!BJ100&gt;'Ночные Часы'!$B$2,График!BJ100-'Ночные Часы'!$B$2,0))</f>
        <v>0</v>
      </c>
      <c r="BB105" s="493">
        <f>IF(ISTEXT(График!BM100),График!BM100,IF(График!BM100&gt;'Ночные Часы'!$B$2,График!BM100-'Ночные Часы'!$B$2,0))</f>
        <v>0</v>
      </c>
      <c r="BC105" s="493">
        <f>IF(ISTEXT(График!BP100),График!BP100,IF(График!BP100&gt;'Ночные Часы'!$B$2,График!BP100-'Ночные Часы'!$B$2,0))</f>
        <v>0</v>
      </c>
      <c r="BD105" s="493">
        <f>IF(ISTEXT(График!BS100),График!BS100,IF(График!BS100&gt;'Ночные Часы'!$B$2,График!BS100-'Ночные Часы'!$B$2,0))</f>
        <v>0</v>
      </c>
      <c r="BE105" s="493">
        <f>IF(ISTEXT(График!BV100),График!BV100,IF(График!BV100&gt;'Ночные Часы'!$B$2,График!BV100-'Ночные Часы'!$B$2,0))</f>
        <v>0</v>
      </c>
      <c r="BF105" s="493">
        <f>IF(ISTEXT(График!BY100),График!BY100,IF(График!BY100&gt;'Ночные Часы'!$B$2,График!BY100-'Ночные Часы'!$B$2,0))</f>
        <v>0</v>
      </c>
      <c r="BG105" s="493">
        <f>IF(ISTEXT(График!CB100),График!CB100,IF(График!CB100&gt;'Ночные Часы'!$B$2,График!CB100-'Ночные Часы'!$B$2,0))</f>
        <v>0</v>
      </c>
      <c r="BH105" s="493">
        <f>IF(ISTEXT(График!CE100),График!CE100,IF(График!CE100&gt;'Ночные Часы'!$B$2,График!CE100-'Ночные Часы'!$B$2,0))</f>
        <v>0</v>
      </c>
      <c r="BI105" s="493">
        <f>IF(ISTEXT(График!CH100),График!CH100,IF(График!CH100&gt;'Ночные Часы'!$B$2,График!CH100-'Ночные Часы'!$B$2,0))</f>
        <v>0</v>
      </c>
      <c r="BJ105" s="493">
        <f>IF(ISTEXT(График!CK100),График!CK100,IF(График!CK100&gt;'Ночные Часы'!$B$2,График!CK100-'Ночные Часы'!$B$2,0))</f>
        <v>0</v>
      </c>
      <c r="BK105" s="493">
        <f>IF(ISTEXT(График!CN100),График!CN100,IF(График!CN100&gt;'Ночные Часы'!$B$2,График!CN100-'Ночные Часы'!$B$2,0))</f>
        <v>0</v>
      </c>
      <c r="BL105" s="493">
        <f>IF(ISTEXT(График!CQ100),График!CQ100,IF(График!CQ100&gt;'Ночные Часы'!$B$2,График!CQ100-'Ночные Часы'!$B$2,0))</f>
        <v>0</v>
      </c>
      <c r="BM105" s="493">
        <f>IF(ISTEXT(График!CT100),График!CT100,IF(График!CT100&gt;'Ночные Часы'!$B$2,График!CT100-'Ночные Часы'!$B$2,0))</f>
        <v>0</v>
      </c>
    </row>
    <row r="106" spans="1:65" x14ac:dyDescent="0.25">
      <c r="A106" s="8">
        <f>VLOOKUP(B106,'Список КК'!$M$2:$N$377,2,TRUE)</f>
        <v>30651</v>
      </c>
      <c r="B106" s="9" t="str">
        <f>График!C101</f>
        <v>СЦ</v>
      </c>
      <c r="C106" s="493">
        <f t="shared" si="37"/>
        <v>0</v>
      </c>
      <c r="D106" s="493">
        <f t="shared" si="38"/>
        <v>0</v>
      </c>
      <c r="E106" s="493">
        <f t="shared" si="39"/>
        <v>0</v>
      </c>
      <c r="F106" s="493">
        <f t="shared" si="40"/>
        <v>0</v>
      </c>
      <c r="G106" s="493">
        <f t="shared" si="41"/>
        <v>0</v>
      </c>
      <c r="H106" s="493">
        <f t="shared" si="42"/>
        <v>0</v>
      </c>
      <c r="I106" s="493">
        <f t="shared" si="43"/>
        <v>0</v>
      </c>
      <c r="J106" s="493">
        <f t="shared" si="44"/>
        <v>0</v>
      </c>
      <c r="K106" s="493">
        <f t="shared" si="45"/>
        <v>0</v>
      </c>
      <c r="L106" s="493">
        <f t="shared" si="46"/>
        <v>0</v>
      </c>
      <c r="M106" s="493">
        <f t="shared" si="47"/>
        <v>0</v>
      </c>
      <c r="N106" s="493">
        <f t="shared" si="48"/>
        <v>0</v>
      </c>
      <c r="O106" s="493">
        <f t="shared" si="49"/>
        <v>0</v>
      </c>
      <c r="P106" s="493">
        <f t="shared" si="50"/>
        <v>0</v>
      </c>
      <c r="Q106" s="493">
        <f t="shared" si="51"/>
        <v>0</v>
      </c>
      <c r="R106" s="493">
        <f t="shared" si="52"/>
        <v>0</v>
      </c>
      <c r="S106" s="493">
        <f t="shared" si="53"/>
        <v>0</v>
      </c>
      <c r="T106" s="493">
        <f t="shared" si="54"/>
        <v>0</v>
      </c>
      <c r="U106" s="493">
        <f t="shared" si="55"/>
        <v>0</v>
      </c>
      <c r="V106" s="493">
        <f t="shared" si="56"/>
        <v>0</v>
      </c>
      <c r="W106" s="493">
        <f t="shared" si="57"/>
        <v>0</v>
      </c>
      <c r="X106" s="493">
        <f t="shared" si="58"/>
        <v>0</v>
      </c>
      <c r="Y106" s="493">
        <f t="shared" si="59"/>
        <v>0</v>
      </c>
      <c r="Z106" s="493">
        <f t="shared" si="60"/>
        <v>0</v>
      </c>
      <c r="AA106" s="493">
        <f t="shared" si="61"/>
        <v>0</v>
      </c>
      <c r="AB106" s="493">
        <f t="shared" si="62"/>
        <v>0</v>
      </c>
      <c r="AC106" s="493">
        <f t="shared" si="63"/>
        <v>0</v>
      </c>
      <c r="AD106" s="493">
        <f t="shared" si="64"/>
        <v>0</v>
      </c>
      <c r="AE106" s="493">
        <f t="shared" si="65"/>
        <v>0</v>
      </c>
      <c r="AF106" s="493">
        <f t="shared" si="66"/>
        <v>0</v>
      </c>
      <c r="AG106" s="493">
        <f t="shared" si="67"/>
        <v>0</v>
      </c>
      <c r="AH106" s="494">
        <f t="shared" si="68"/>
        <v>0</v>
      </c>
      <c r="AI106" s="493">
        <f>IF(ISTEXT(График!H101),График!H101,IF(График!H101&gt;'Ночные Часы'!$B$2,График!H101-'Ночные Часы'!$B$2,0))</f>
        <v>0</v>
      </c>
      <c r="AJ106" s="493">
        <f>IF(ISTEXT(График!K101),График!K101,IF(График!K101&gt;'Ночные Часы'!$B$2,График!K101-'Ночные Часы'!$B$2,0))</f>
        <v>0</v>
      </c>
      <c r="AK106" s="493">
        <f>IF(ISTEXT(График!N101),График!N101,IF(График!N101&gt;'Ночные Часы'!$B$2,График!N101-'Ночные Часы'!$B$2,0))</f>
        <v>0</v>
      </c>
      <c r="AL106" s="493">
        <f>IF(ISTEXT(График!Q101),График!Q101,IF(График!Q101&gt;'Ночные Часы'!$B$2,График!Q101-'Ночные Часы'!$B$2,0))</f>
        <v>0</v>
      </c>
      <c r="AM106" s="493">
        <f>IF(ISTEXT(График!T101),График!T101,IF(График!T101&gt;'Ночные Часы'!$B$2,График!T101-'Ночные Часы'!$B$2,0))</f>
        <v>0</v>
      </c>
      <c r="AN106" s="493">
        <f>IF(ISTEXT(График!W101),График!W101,IF(График!W101&gt;'Ночные Часы'!$B$2,График!W101-'Ночные Часы'!$B$2,0))</f>
        <v>0</v>
      </c>
      <c r="AO106" s="493">
        <f>IF(ISTEXT(График!Z101),График!Z101,IF(График!Z101&gt;'Ночные Часы'!$B$2,График!Z101-'Ночные Часы'!$B$2,0))</f>
        <v>0</v>
      </c>
      <c r="AP106" s="493">
        <f>IF(ISTEXT(График!AC101),График!AC101,IF(График!AC101&gt;'Ночные Часы'!$B$2,График!AC101-'Ночные Часы'!$B$2,0))</f>
        <v>0</v>
      </c>
      <c r="AQ106" s="493">
        <f>IF(ISTEXT(График!AF101),График!AF101,IF(График!AF101&gt;'Ночные Часы'!$B$2,График!AF101-'Ночные Часы'!$B$2,0))</f>
        <v>0</v>
      </c>
      <c r="AR106" s="493">
        <f>IF(ISTEXT(График!AI101),График!AI101,IF(График!AI101&gt;'Ночные Часы'!$B$2,График!AI101-'Ночные Часы'!$B$2,0))</f>
        <v>0</v>
      </c>
      <c r="AS106" s="493">
        <f>IF(ISTEXT(График!AL101),График!AL101,IF(График!AL101&gt;'Ночные Часы'!$B$2,График!AL101-'Ночные Часы'!$B$2,0))</f>
        <v>0</v>
      </c>
      <c r="AT106" s="493">
        <f>IF(ISTEXT(График!AO101),График!AO101,IF(График!AO101&gt;'Ночные Часы'!$B$2,График!AO101-'Ночные Часы'!$B$2,0))</f>
        <v>0</v>
      </c>
      <c r="AU106" s="493">
        <f>IF(ISTEXT(График!AR101),График!AR101,IF(График!AR101&gt;'Ночные Часы'!$B$2,График!AR101-'Ночные Часы'!$B$2,0))</f>
        <v>0</v>
      </c>
      <c r="AV106" s="493">
        <f>IF(ISTEXT(График!AU101),График!AU101,IF(График!AU101&gt;'Ночные Часы'!$B$2,График!AU101-'Ночные Часы'!$B$2,0))</f>
        <v>0</v>
      </c>
      <c r="AW106" s="493">
        <f>IF(ISTEXT(График!AX101),График!AX101,IF(График!AX101&gt;'Ночные Часы'!$B$2,График!AX101-'Ночные Часы'!$B$2,0))</f>
        <v>0</v>
      </c>
      <c r="AX106" s="493">
        <f>IF(ISTEXT(График!BA101),График!BA101,IF(График!BA101&gt;'Ночные Часы'!$B$2,График!BA101-'Ночные Часы'!$B$2,0))</f>
        <v>0</v>
      </c>
      <c r="AY106" s="493">
        <f>IF(ISTEXT(График!BD101),График!BD101,IF(График!BD101&gt;'Ночные Часы'!$B$2,График!BD101-'Ночные Часы'!$B$2,0))</f>
        <v>0</v>
      </c>
      <c r="AZ106" s="493">
        <f>IF(ISTEXT(График!BG101),График!BG101,IF(График!BG101&gt;'Ночные Часы'!$B$2,График!BG101-'Ночные Часы'!$B$2,0))</f>
        <v>0</v>
      </c>
      <c r="BA106" s="493">
        <f>IF(ISTEXT(График!BJ101),График!BJ101,IF(График!BJ101&gt;'Ночные Часы'!$B$2,График!BJ101-'Ночные Часы'!$B$2,0))</f>
        <v>0</v>
      </c>
      <c r="BB106" s="493">
        <f>IF(ISTEXT(График!BM101),График!BM101,IF(График!BM101&gt;'Ночные Часы'!$B$2,График!BM101-'Ночные Часы'!$B$2,0))</f>
        <v>0</v>
      </c>
      <c r="BC106" s="493">
        <f>IF(ISTEXT(График!BP101),График!BP101,IF(График!BP101&gt;'Ночные Часы'!$B$2,График!BP101-'Ночные Часы'!$B$2,0))</f>
        <v>0</v>
      </c>
      <c r="BD106" s="493">
        <f>IF(ISTEXT(График!BS101),График!BS101,IF(График!BS101&gt;'Ночные Часы'!$B$2,График!BS101-'Ночные Часы'!$B$2,0))</f>
        <v>0</v>
      </c>
      <c r="BE106" s="493">
        <f>IF(ISTEXT(График!BV101),График!BV101,IF(График!BV101&gt;'Ночные Часы'!$B$2,График!BV101-'Ночные Часы'!$B$2,0))</f>
        <v>0</v>
      </c>
      <c r="BF106" s="493">
        <f>IF(ISTEXT(График!BY101),График!BY101,IF(График!BY101&gt;'Ночные Часы'!$B$2,График!BY101-'Ночные Часы'!$B$2,0))</f>
        <v>0</v>
      </c>
      <c r="BG106" s="493">
        <f>IF(ISTEXT(График!CB101),График!CB101,IF(График!CB101&gt;'Ночные Часы'!$B$2,График!CB101-'Ночные Часы'!$B$2,0))</f>
        <v>0</v>
      </c>
      <c r="BH106" s="493">
        <f>IF(ISTEXT(График!CE101),График!CE101,IF(График!CE101&gt;'Ночные Часы'!$B$2,График!CE101-'Ночные Часы'!$B$2,0))</f>
        <v>0</v>
      </c>
      <c r="BI106" s="493">
        <f>IF(ISTEXT(График!CH101),График!CH101,IF(График!CH101&gt;'Ночные Часы'!$B$2,График!CH101-'Ночные Часы'!$B$2,0))</f>
        <v>0</v>
      </c>
      <c r="BJ106" s="493">
        <f>IF(ISTEXT(График!CK101),График!CK101,IF(График!CK101&gt;'Ночные Часы'!$B$2,График!CK101-'Ночные Часы'!$B$2,0))</f>
        <v>0</v>
      </c>
      <c r="BK106" s="493">
        <f>IF(ISTEXT(График!CN101),График!CN101,IF(График!CN101&gt;'Ночные Часы'!$B$2,График!CN101-'Ночные Часы'!$B$2,0))</f>
        <v>0</v>
      </c>
      <c r="BL106" s="493">
        <f>IF(ISTEXT(График!CQ101),График!CQ101,IF(График!CQ101&gt;'Ночные Часы'!$B$2,График!CQ101-'Ночные Часы'!$B$2,0))</f>
        <v>0</v>
      </c>
      <c r="BM106" s="493">
        <f>IF(ISTEXT(График!CT101),График!CT101,IF(График!CT101&gt;'Ночные Часы'!$B$2,График!CT101-'Ночные Часы'!$B$2,0))</f>
        <v>0</v>
      </c>
    </row>
    <row r="107" spans="1:65" x14ac:dyDescent="0.25">
      <c r="A107" s="8">
        <f>VLOOKUP(B107,'Список КК'!$M$2:$N$377,2,TRUE)</f>
        <v>32560</v>
      </c>
      <c r="B107" s="9" t="str">
        <f>График!C102</f>
        <v>Инфо</v>
      </c>
      <c r="C107" s="493">
        <f t="shared" si="37"/>
        <v>0</v>
      </c>
      <c r="D107" s="493">
        <f t="shared" si="38"/>
        <v>0</v>
      </c>
      <c r="E107" s="493">
        <f t="shared" si="39"/>
        <v>0</v>
      </c>
      <c r="F107" s="493">
        <f t="shared" si="40"/>
        <v>0</v>
      </c>
      <c r="G107" s="493">
        <f t="shared" si="41"/>
        <v>0</v>
      </c>
      <c r="H107" s="493">
        <f t="shared" si="42"/>
        <v>0</v>
      </c>
      <c r="I107" s="493">
        <f t="shared" si="43"/>
        <v>0</v>
      </c>
      <c r="J107" s="493">
        <f t="shared" si="44"/>
        <v>0</v>
      </c>
      <c r="K107" s="493">
        <f t="shared" si="45"/>
        <v>0</v>
      </c>
      <c r="L107" s="493">
        <f t="shared" si="46"/>
        <v>0</v>
      </c>
      <c r="M107" s="493">
        <f t="shared" si="47"/>
        <v>0</v>
      </c>
      <c r="N107" s="493">
        <f t="shared" si="48"/>
        <v>0</v>
      </c>
      <c r="O107" s="493">
        <f t="shared" si="49"/>
        <v>0</v>
      </c>
      <c r="P107" s="493">
        <f t="shared" si="50"/>
        <v>0</v>
      </c>
      <c r="Q107" s="493">
        <f t="shared" si="51"/>
        <v>0</v>
      </c>
      <c r="R107" s="493">
        <f t="shared" si="52"/>
        <v>0</v>
      </c>
      <c r="S107" s="493">
        <f t="shared" si="53"/>
        <v>0</v>
      </c>
      <c r="T107" s="493">
        <f t="shared" si="54"/>
        <v>0</v>
      </c>
      <c r="U107" s="493">
        <f t="shared" si="55"/>
        <v>0</v>
      </c>
      <c r="V107" s="493">
        <f t="shared" si="56"/>
        <v>0</v>
      </c>
      <c r="W107" s="493">
        <f t="shared" si="57"/>
        <v>0</v>
      </c>
      <c r="X107" s="493">
        <f t="shared" si="58"/>
        <v>0</v>
      </c>
      <c r="Y107" s="493">
        <f t="shared" si="59"/>
        <v>0</v>
      </c>
      <c r="Z107" s="493">
        <f t="shared" si="60"/>
        <v>0</v>
      </c>
      <c r="AA107" s="493">
        <f t="shared" si="61"/>
        <v>0</v>
      </c>
      <c r="AB107" s="493">
        <f t="shared" si="62"/>
        <v>0</v>
      </c>
      <c r="AC107" s="493">
        <f t="shared" si="63"/>
        <v>0</v>
      </c>
      <c r="AD107" s="493">
        <f t="shared" si="64"/>
        <v>0</v>
      </c>
      <c r="AE107" s="493">
        <f t="shared" si="65"/>
        <v>0</v>
      </c>
      <c r="AF107" s="493">
        <f t="shared" si="66"/>
        <v>0</v>
      </c>
      <c r="AG107" s="493">
        <f t="shared" si="67"/>
        <v>0</v>
      </c>
      <c r="AH107" s="494">
        <f t="shared" si="68"/>
        <v>0</v>
      </c>
      <c r="AI107" s="493">
        <f>IF(ISTEXT(График!H102),График!H102,IF(График!H102&gt;'Ночные Часы'!$B$2,График!H102-'Ночные Часы'!$B$2,0))</f>
        <v>0</v>
      </c>
      <c r="AJ107" s="493">
        <f>IF(ISTEXT(График!K102),График!K102,IF(График!K102&gt;'Ночные Часы'!$B$2,График!K102-'Ночные Часы'!$B$2,0))</f>
        <v>0</v>
      </c>
      <c r="AK107" s="493">
        <f>IF(ISTEXT(График!N102),График!N102,IF(График!N102&gt;'Ночные Часы'!$B$2,График!N102-'Ночные Часы'!$B$2,0))</f>
        <v>0</v>
      </c>
      <c r="AL107" s="493">
        <f>IF(ISTEXT(График!Q102),График!Q102,IF(График!Q102&gt;'Ночные Часы'!$B$2,График!Q102-'Ночные Часы'!$B$2,0))</f>
        <v>0</v>
      </c>
      <c r="AM107" s="493">
        <f>IF(ISTEXT(График!T102),График!T102,IF(График!T102&gt;'Ночные Часы'!$B$2,График!T102-'Ночные Часы'!$B$2,0))</f>
        <v>0</v>
      </c>
      <c r="AN107" s="493">
        <f>IF(ISTEXT(График!W102),График!W102,IF(График!W102&gt;'Ночные Часы'!$B$2,График!W102-'Ночные Часы'!$B$2,0))</f>
        <v>0</v>
      </c>
      <c r="AO107" s="493">
        <f>IF(ISTEXT(График!Z102),График!Z102,IF(График!Z102&gt;'Ночные Часы'!$B$2,График!Z102-'Ночные Часы'!$B$2,0))</f>
        <v>0</v>
      </c>
      <c r="AP107" s="493">
        <f>IF(ISTEXT(График!AC102),График!AC102,IF(График!AC102&gt;'Ночные Часы'!$B$2,График!AC102-'Ночные Часы'!$B$2,0))</f>
        <v>0</v>
      </c>
      <c r="AQ107" s="493">
        <f>IF(ISTEXT(График!AF102),График!AF102,IF(График!AF102&gt;'Ночные Часы'!$B$2,График!AF102-'Ночные Часы'!$B$2,0))</f>
        <v>0</v>
      </c>
      <c r="AR107" s="493">
        <f>IF(ISTEXT(График!AI102),График!AI102,IF(График!AI102&gt;'Ночные Часы'!$B$2,График!AI102-'Ночные Часы'!$B$2,0))</f>
        <v>0</v>
      </c>
      <c r="AS107" s="493">
        <f>IF(ISTEXT(График!AL102),График!AL102,IF(График!AL102&gt;'Ночные Часы'!$B$2,График!AL102-'Ночные Часы'!$B$2,0))</f>
        <v>0</v>
      </c>
      <c r="AT107" s="493">
        <f>IF(ISTEXT(График!AO102),График!AO102,IF(График!AO102&gt;'Ночные Часы'!$B$2,График!AO102-'Ночные Часы'!$B$2,0))</f>
        <v>0</v>
      </c>
      <c r="AU107" s="493">
        <f>IF(ISTEXT(График!AR102),График!AR102,IF(График!AR102&gt;'Ночные Часы'!$B$2,График!AR102-'Ночные Часы'!$B$2,0))</f>
        <v>0</v>
      </c>
      <c r="AV107" s="493">
        <f>IF(ISTEXT(График!AU102),График!AU102,IF(График!AU102&gt;'Ночные Часы'!$B$2,График!AU102-'Ночные Часы'!$B$2,0))</f>
        <v>0</v>
      </c>
      <c r="AW107" s="493">
        <f>IF(ISTEXT(График!AX102),График!AX102,IF(График!AX102&gt;'Ночные Часы'!$B$2,График!AX102-'Ночные Часы'!$B$2,0))</f>
        <v>0</v>
      </c>
      <c r="AX107" s="493">
        <f>IF(ISTEXT(График!BA102),График!BA102,IF(График!BA102&gt;'Ночные Часы'!$B$2,График!BA102-'Ночные Часы'!$B$2,0))</f>
        <v>0</v>
      </c>
      <c r="AY107" s="493">
        <f>IF(ISTEXT(График!BD102),График!BD102,IF(График!BD102&gt;'Ночные Часы'!$B$2,График!BD102-'Ночные Часы'!$B$2,0))</f>
        <v>0</v>
      </c>
      <c r="AZ107" s="493">
        <f>IF(ISTEXT(График!BG102),График!BG102,IF(График!BG102&gt;'Ночные Часы'!$B$2,График!BG102-'Ночные Часы'!$B$2,0))</f>
        <v>0</v>
      </c>
      <c r="BA107" s="493">
        <f>IF(ISTEXT(График!BJ102),График!BJ102,IF(График!BJ102&gt;'Ночные Часы'!$B$2,График!BJ102-'Ночные Часы'!$B$2,0))</f>
        <v>0</v>
      </c>
      <c r="BB107" s="493">
        <f>IF(ISTEXT(График!BM102),График!BM102,IF(График!BM102&gt;'Ночные Часы'!$B$2,График!BM102-'Ночные Часы'!$B$2,0))</f>
        <v>0</v>
      </c>
      <c r="BC107" s="493">
        <f>IF(ISTEXT(График!BP102),График!BP102,IF(График!BP102&gt;'Ночные Часы'!$B$2,График!BP102-'Ночные Часы'!$B$2,0))</f>
        <v>0</v>
      </c>
      <c r="BD107" s="493">
        <f>IF(ISTEXT(График!BS102),График!BS102,IF(График!BS102&gt;'Ночные Часы'!$B$2,График!BS102-'Ночные Часы'!$B$2,0))</f>
        <v>0</v>
      </c>
      <c r="BE107" s="493">
        <f>IF(ISTEXT(График!BV102),График!BV102,IF(График!BV102&gt;'Ночные Часы'!$B$2,График!BV102-'Ночные Часы'!$B$2,0))</f>
        <v>0</v>
      </c>
      <c r="BF107" s="493">
        <f>IF(ISTEXT(График!BY102),График!BY102,IF(График!BY102&gt;'Ночные Часы'!$B$2,График!BY102-'Ночные Часы'!$B$2,0))</f>
        <v>0</v>
      </c>
      <c r="BG107" s="493">
        <f>IF(ISTEXT(График!CB102),График!CB102,IF(График!CB102&gt;'Ночные Часы'!$B$2,График!CB102-'Ночные Часы'!$B$2,0))</f>
        <v>0</v>
      </c>
      <c r="BH107" s="493">
        <f>IF(ISTEXT(График!CE102),График!CE102,IF(График!CE102&gt;'Ночные Часы'!$B$2,График!CE102-'Ночные Часы'!$B$2,0))</f>
        <v>0</v>
      </c>
      <c r="BI107" s="493">
        <f>IF(ISTEXT(График!CH102),График!CH102,IF(График!CH102&gt;'Ночные Часы'!$B$2,График!CH102-'Ночные Часы'!$B$2,0))</f>
        <v>0</v>
      </c>
      <c r="BJ107" s="493">
        <f>IF(ISTEXT(График!CK102),График!CK102,IF(График!CK102&gt;'Ночные Часы'!$B$2,График!CK102-'Ночные Часы'!$B$2,0))</f>
        <v>0</v>
      </c>
      <c r="BK107" s="493">
        <f>IF(ISTEXT(График!CN102),График!CN102,IF(График!CN102&gt;'Ночные Часы'!$B$2,График!CN102-'Ночные Часы'!$B$2,0))</f>
        <v>0</v>
      </c>
      <c r="BL107" s="493">
        <f>IF(ISTEXT(График!CQ102),График!CQ102,IF(График!CQ102&gt;'Ночные Часы'!$B$2,График!CQ102-'Ночные Часы'!$B$2,0))</f>
        <v>0</v>
      </c>
      <c r="BM107" s="493">
        <f>IF(ISTEXT(График!CT102),График!CT102,IF(График!CT102&gt;'Ночные Часы'!$B$2,График!CT102-'Ночные Часы'!$B$2,0))</f>
        <v>0</v>
      </c>
    </row>
    <row r="108" spans="1:65" x14ac:dyDescent="0.25">
      <c r="A108" s="8">
        <f>VLOOKUP(B108,'Список КК'!$M$2:$N$377,2,TRUE)</f>
        <v>21461</v>
      </c>
      <c r="B108" s="9" t="str">
        <f>График!C103</f>
        <v>ОРКК+СВЕРКА</v>
      </c>
      <c r="C108" s="493">
        <f t="shared" si="37"/>
        <v>0</v>
      </c>
      <c r="D108" s="493">
        <f t="shared" si="38"/>
        <v>0</v>
      </c>
      <c r="E108" s="493">
        <f t="shared" si="39"/>
        <v>0</v>
      </c>
      <c r="F108" s="493">
        <f t="shared" si="40"/>
        <v>0</v>
      </c>
      <c r="G108" s="493">
        <f t="shared" si="41"/>
        <v>0</v>
      </c>
      <c r="H108" s="493">
        <f t="shared" si="42"/>
        <v>0</v>
      </c>
      <c r="I108" s="493">
        <f t="shared" si="43"/>
        <v>0</v>
      </c>
      <c r="J108" s="493">
        <f t="shared" si="44"/>
        <v>0</v>
      </c>
      <c r="K108" s="493">
        <f t="shared" si="45"/>
        <v>0</v>
      </c>
      <c r="L108" s="493">
        <f t="shared" si="46"/>
        <v>0</v>
      </c>
      <c r="M108" s="493">
        <f t="shared" si="47"/>
        <v>0</v>
      </c>
      <c r="N108" s="493">
        <f t="shared" si="48"/>
        <v>0</v>
      </c>
      <c r="O108" s="493">
        <f t="shared" si="49"/>
        <v>0</v>
      </c>
      <c r="P108" s="493">
        <f t="shared" si="50"/>
        <v>0</v>
      </c>
      <c r="Q108" s="493">
        <f t="shared" si="51"/>
        <v>0</v>
      </c>
      <c r="R108" s="493">
        <f t="shared" si="52"/>
        <v>0</v>
      </c>
      <c r="S108" s="493">
        <f t="shared" si="53"/>
        <v>0</v>
      </c>
      <c r="T108" s="493">
        <f t="shared" si="54"/>
        <v>0</v>
      </c>
      <c r="U108" s="493">
        <f t="shared" si="55"/>
        <v>0</v>
      </c>
      <c r="V108" s="493">
        <f t="shared" si="56"/>
        <v>0</v>
      </c>
      <c r="W108" s="493">
        <f t="shared" si="57"/>
        <v>0</v>
      </c>
      <c r="X108" s="493">
        <f t="shared" si="58"/>
        <v>0</v>
      </c>
      <c r="Y108" s="493">
        <f t="shared" si="59"/>
        <v>0</v>
      </c>
      <c r="Z108" s="493">
        <f t="shared" si="60"/>
        <v>0</v>
      </c>
      <c r="AA108" s="493">
        <f t="shared" si="61"/>
        <v>0</v>
      </c>
      <c r="AB108" s="493">
        <f t="shared" si="62"/>
        <v>0</v>
      </c>
      <c r="AC108" s="493">
        <f t="shared" si="63"/>
        <v>0</v>
      </c>
      <c r="AD108" s="493">
        <f t="shared" si="64"/>
        <v>0</v>
      </c>
      <c r="AE108" s="493">
        <f t="shared" si="65"/>
        <v>0</v>
      </c>
      <c r="AF108" s="493">
        <f t="shared" si="66"/>
        <v>0</v>
      </c>
      <c r="AG108" s="493">
        <f t="shared" si="67"/>
        <v>0</v>
      </c>
      <c r="AH108" s="494">
        <f t="shared" si="68"/>
        <v>0</v>
      </c>
      <c r="AI108" s="493">
        <f>IF(ISTEXT(График!H103),График!H103,IF(График!H103&gt;'Ночные Часы'!$B$2,График!H103-'Ночные Часы'!$B$2,0))</f>
        <v>0</v>
      </c>
      <c r="AJ108" s="493">
        <f>IF(ISTEXT(График!K103),График!K103,IF(График!K103&gt;'Ночные Часы'!$B$2,График!K103-'Ночные Часы'!$B$2,0))</f>
        <v>0</v>
      </c>
      <c r="AK108" s="493">
        <f>IF(ISTEXT(График!N103),График!N103,IF(График!N103&gt;'Ночные Часы'!$B$2,График!N103-'Ночные Часы'!$B$2,0))</f>
        <v>0</v>
      </c>
      <c r="AL108" s="493">
        <f>IF(ISTEXT(График!Q103),График!Q103,IF(График!Q103&gt;'Ночные Часы'!$B$2,График!Q103-'Ночные Часы'!$B$2,0))</f>
        <v>0</v>
      </c>
      <c r="AM108" s="493">
        <f>IF(ISTEXT(График!T103),График!T103,IF(График!T103&gt;'Ночные Часы'!$B$2,График!T103-'Ночные Часы'!$B$2,0))</f>
        <v>0</v>
      </c>
      <c r="AN108" s="493">
        <f>IF(ISTEXT(График!W103),График!W103,IF(График!W103&gt;'Ночные Часы'!$B$2,График!W103-'Ночные Часы'!$B$2,0))</f>
        <v>0</v>
      </c>
      <c r="AO108" s="493">
        <f>IF(ISTEXT(График!Z103),График!Z103,IF(График!Z103&gt;'Ночные Часы'!$B$2,График!Z103-'Ночные Часы'!$B$2,0))</f>
        <v>0</v>
      </c>
      <c r="AP108" s="493">
        <f>IF(ISTEXT(График!AC103),График!AC103,IF(График!AC103&gt;'Ночные Часы'!$B$2,График!AC103-'Ночные Часы'!$B$2,0))</f>
        <v>0</v>
      </c>
      <c r="AQ108" s="493">
        <f>IF(ISTEXT(График!AF103),График!AF103,IF(График!AF103&gt;'Ночные Часы'!$B$2,График!AF103-'Ночные Часы'!$B$2,0))</f>
        <v>0</v>
      </c>
      <c r="AR108" s="493">
        <f>IF(ISTEXT(График!AI103),График!AI103,IF(График!AI103&gt;'Ночные Часы'!$B$2,График!AI103-'Ночные Часы'!$B$2,0))</f>
        <v>0</v>
      </c>
      <c r="AS108" s="493">
        <f>IF(ISTEXT(График!AL103),График!AL103,IF(График!AL103&gt;'Ночные Часы'!$B$2,График!AL103-'Ночные Часы'!$B$2,0))</f>
        <v>0</v>
      </c>
      <c r="AT108" s="493">
        <f>IF(ISTEXT(График!AO103),График!AO103,IF(График!AO103&gt;'Ночные Часы'!$B$2,График!AO103-'Ночные Часы'!$B$2,0))</f>
        <v>0</v>
      </c>
      <c r="AU108" s="493">
        <f>IF(ISTEXT(График!AR103),График!AR103,IF(График!AR103&gt;'Ночные Часы'!$B$2,График!AR103-'Ночные Часы'!$B$2,0))</f>
        <v>0</v>
      </c>
      <c r="AV108" s="493">
        <f>IF(ISTEXT(График!AU103),График!AU103,IF(График!AU103&gt;'Ночные Часы'!$B$2,График!AU103-'Ночные Часы'!$B$2,0))</f>
        <v>0</v>
      </c>
      <c r="AW108" s="493">
        <f>IF(ISTEXT(График!AX103),График!AX103,IF(График!AX103&gt;'Ночные Часы'!$B$2,График!AX103-'Ночные Часы'!$B$2,0))</f>
        <v>0</v>
      </c>
      <c r="AX108" s="493">
        <f>IF(ISTEXT(График!BA103),График!BA103,IF(График!BA103&gt;'Ночные Часы'!$B$2,График!BA103-'Ночные Часы'!$B$2,0))</f>
        <v>0</v>
      </c>
      <c r="AY108" s="493">
        <f>IF(ISTEXT(График!BD103),График!BD103,IF(График!BD103&gt;'Ночные Часы'!$B$2,График!BD103-'Ночные Часы'!$B$2,0))</f>
        <v>0</v>
      </c>
      <c r="AZ108" s="493">
        <f>IF(ISTEXT(График!BG103),График!BG103,IF(График!BG103&gt;'Ночные Часы'!$B$2,График!BG103-'Ночные Часы'!$B$2,0))</f>
        <v>0</v>
      </c>
      <c r="BA108" s="493">
        <f>IF(ISTEXT(График!BJ103),График!BJ103,IF(График!BJ103&gt;'Ночные Часы'!$B$2,График!BJ103-'Ночные Часы'!$B$2,0))</f>
        <v>0</v>
      </c>
      <c r="BB108" s="493">
        <f>IF(ISTEXT(График!BM103),График!BM103,IF(График!BM103&gt;'Ночные Часы'!$B$2,График!BM103-'Ночные Часы'!$B$2,0))</f>
        <v>0</v>
      </c>
      <c r="BC108" s="493">
        <f>IF(ISTEXT(График!BP103),График!BP103,IF(График!BP103&gt;'Ночные Часы'!$B$2,График!BP103-'Ночные Часы'!$B$2,0))</f>
        <v>0</v>
      </c>
      <c r="BD108" s="493">
        <f>IF(ISTEXT(График!BS103),График!BS103,IF(График!BS103&gt;'Ночные Часы'!$B$2,График!BS103-'Ночные Часы'!$B$2,0))</f>
        <v>0</v>
      </c>
      <c r="BE108" s="493">
        <f>IF(ISTEXT(График!BV103),График!BV103,IF(График!BV103&gt;'Ночные Часы'!$B$2,График!BV103-'Ночные Часы'!$B$2,0))</f>
        <v>0</v>
      </c>
      <c r="BF108" s="493">
        <f>IF(ISTEXT(График!BY103),График!BY103,IF(График!BY103&gt;'Ночные Часы'!$B$2,График!BY103-'Ночные Часы'!$B$2,0))</f>
        <v>0</v>
      </c>
      <c r="BG108" s="493">
        <f>IF(ISTEXT(График!CB103),График!CB103,IF(График!CB103&gt;'Ночные Часы'!$B$2,График!CB103-'Ночные Часы'!$B$2,0))</f>
        <v>0</v>
      </c>
      <c r="BH108" s="493">
        <f>IF(ISTEXT(График!CE103),График!CE103,IF(График!CE103&gt;'Ночные Часы'!$B$2,График!CE103-'Ночные Часы'!$B$2,0))</f>
        <v>0</v>
      </c>
      <c r="BI108" s="493">
        <f>IF(ISTEXT(График!CH103),График!CH103,IF(График!CH103&gt;'Ночные Часы'!$B$2,График!CH103-'Ночные Часы'!$B$2,0))</f>
        <v>0</v>
      </c>
      <c r="BJ108" s="493">
        <f>IF(ISTEXT(График!CK103),График!CK103,IF(График!CK103&gt;'Ночные Часы'!$B$2,График!CK103-'Ночные Часы'!$B$2,0))</f>
        <v>0</v>
      </c>
      <c r="BK108" s="493">
        <f>IF(ISTEXT(График!CN103),График!CN103,IF(График!CN103&gt;'Ночные Часы'!$B$2,График!CN103-'Ночные Часы'!$B$2,0))</f>
        <v>0</v>
      </c>
      <c r="BL108" s="493">
        <f>IF(ISTEXT(График!CQ103),График!CQ103,IF(График!CQ103&gt;'Ночные Часы'!$B$2,График!CQ103-'Ночные Часы'!$B$2,0))</f>
        <v>0</v>
      </c>
      <c r="BM108" s="493">
        <f>IF(ISTEXT(График!CT103),График!CT103,IF(График!CT103&gt;'Ночные Часы'!$B$2,График!CT103-'Ночные Часы'!$B$2,0))</f>
        <v>0</v>
      </c>
    </row>
    <row r="109" spans="1:65" x14ac:dyDescent="0.25">
      <c r="A109" s="8">
        <f>VLOOKUP(B109,'Список КК'!$M$2:$N$377,2,TRUE)</f>
        <v>5221</v>
      </c>
      <c r="B109" s="9" t="str">
        <f>График!C104</f>
        <v>СПЕЦ+ДОСТ(2 чел)</v>
      </c>
      <c r="C109" s="493">
        <f t="shared" si="37"/>
        <v>0</v>
      </c>
      <c r="D109" s="493">
        <f t="shared" si="38"/>
        <v>0</v>
      </c>
      <c r="E109" s="493">
        <f t="shared" si="39"/>
        <v>0</v>
      </c>
      <c r="F109" s="493">
        <f t="shared" si="40"/>
        <v>0</v>
      </c>
      <c r="G109" s="493">
        <f t="shared" si="41"/>
        <v>0</v>
      </c>
      <c r="H109" s="493">
        <f t="shared" si="42"/>
        <v>0</v>
      </c>
      <c r="I109" s="493">
        <f t="shared" si="43"/>
        <v>0</v>
      </c>
      <c r="J109" s="493">
        <f t="shared" si="44"/>
        <v>0</v>
      </c>
      <c r="K109" s="493">
        <f t="shared" si="45"/>
        <v>0</v>
      </c>
      <c r="L109" s="493">
        <f t="shared" si="46"/>
        <v>0</v>
      </c>
      <c r="M109" s="493">
        <f t="shared" si="47"/>
        <v>0</v>
      </c>
      <c r="N109" s="493">
        <f t="shared" si="48"/>
        <v>0</v>
      </c>
      <c r="O109" s="493">
        <f t="shared" si="49"/>
        <v>0</v>
      </c>
      <c r="P109" s="493">
        <f t="shared" si="50"/>
        <v>0</v>
      </c>
      <c r="Q109" s="493">
        <f t="shared" si="51"/>
        <v>0</v>
      </c>
      <c r="R109" s="493">
        <f t="shared" si="52"/>
        <v>0</v>
      </c>
      <c r="S109" s="493">
        <f t="shared" si="53"/>
        <v>0</v>
      </c>
      <c r="T109" s="493">
        <f t="shared" si="54"/>
        <v>0</v>
      </c>
      <c r="U109" s="493">
        <f t="shared" si="55"/>
        <v>0</v>
      </c>
      <c r="V109" s="493">
        <f t="shared" si="56"/>
        <v>0</v>
      </c>
      <c r="W109" s="493">
        <f t="shared" si="57"/>
        <v>0</v>
      </c>
      <c r="X109" s="493">
        <f t="shared" si="58"/>
        <v>0</v>
      </c>
      <c r="Y109" s="493">
        <f t="shared" si="59"/>
        <v>0</v>
      </c>
      <c r="Z109" s="493">
        <f t="shared" si="60"/>
        <v>0</v>
      </c>
      <c r="AA109" s="493">
        <f t="shared" si="61"/>
        <v>0</v>
      </c>
      <c r="AB109" s="493">
        <f t="shared" si="62"/>
        <v>0</v>
      </c>
      <c r="AC109" s="493">
        <f t="shared" si="63"/>
        <v>0</v>
      </c>
      <c r="AD109" s="493">
        <f t="shared" si="64"/>
        <v>0</v>
      </c>
      <c r="AE109" s="493">
        <f t="shared" si="65"/>
        <v>0</v>
      </c>
      <c r="AF109" s="493">
        <f t="shared" si="66"/>
        <v>0</v>
      </c>
      <c r="AG109" s="493">
        <f t="shared" si="67"/>
        <v>0</v>
      </c>
      <c r="AH109" s="494">
        <f t="shared" si="68"/>
        <v>0</v>
      </c>
      <c r="AI109" s="493">
        <f>IF(ISTEXT(График!H104),График!H104,IF(График!H104&gt;'Ночные Часы'!$B$2,График!H104-'Ночные Часы'!$B$2,0))</f>
        <v>0</v>
      </c>
      <c r="AJ109" s="493">
        <f>IF(ISTEXT(График!K104),График!K104,IF(График!K104&gt;'Ночные Часы'!$B$2,График!K104-'Ночные Часы'!$B$2,0))</f>
        <v>0</v>
      </c>
      <c r="AK109" s="493">
        <f>IF(ISTEXT(График!N104),График!N104,IF(График!N104&gt;'Ночные Часы'!$B$2,График!N104-'Ночные Часы'!$B$2,0))</f>
        <v>0</v>
      </c>
      <c r="AL109" s="493">
        <f>IF(ISTEXT(График!Q104),График!Q104,IF(График!Q104&gt;'Ночные Часы'!$B$2,График!Q104-'Ночные Часы'!$B$2,0))</f>
        <v>0</v>
      </c>
      <c r="AM109" s="493">
        <f>IF(ISTEXT(График!T104),График!T104,IF(График!T104&gt;'Ночные Часы'!$B$2,График!T104-'Ночные Часы'!$B$2,0))</f>
        <v>0</v>
      </c>
      <c r="AN109" s="493">
        <f>IF(ISTEXT(График!W104),График!W104,IF(График!W104&gt;'Ночные Часы'!$B$2,График!W104-'Ночные Часы'!$B$2,0))</f>
        <v>0</v>
      </c>
      <c r="AO109" s="493">
        <f>IF(ISTEXT(График!Z104),График!Z104,IF(График!Z104&gt;'Ночные Часы'!$B$2,График!Z104-'Ночные Часы'!$B$2,0))</f>
        <v>0</v>
      </c>
      <c r="AP109" s="493">
        <f>IF(ISTEXT(График!AC104),График!AC104,IF(График!AC104&gt;'Ночные Часы'!$B$2,График!AC104-'Ночные Часы'!$B$2,0))</f>
        <v>0</v>
      </c>
      <c r="AQ109" s="493">
        <f>IF(ISTEXT(График!AF104),График!AF104,IF(График!AF104&gt;'Ночные Часы'!$B$2,График!AF104-'Ночные Часы'!$B$2,0))</f>
        <v>0</v>
      </c>
      <c r="AR109" s="493">
        <f>IF(ISTEXT(График!AI104),График!AI104,IF(График!AI104&gt;'Ночные Часы'!$B$2,График!AI104-'Ночные Часы'!$B$2,0))</f>
        <v>0</v>
      </c>
      <c r="AS109" s="493">
        <f>IF(ISTEXT(График!AL104),График!AL104,IF(График!AL104&gt;'Ночные Часы'!$B$2,График!AL104-'Ночные Часы'!$B$2,0))</f>
        <v>0</v>
      </c>
      <c r="AT109" s="493">
        <f>IF(ISTEXT(График!AO104),График!AO104,IF(График!AO104&gt;'Ночные Часы'!$B$2,График!AO104-'Ночные Часы'!$B$2,0))</f>
        <v>0</v>
      </c>
      <c r="AU109" s="493">
        <f>IF(ISTEXT(График!AR104),График!AR104,IF(График!AR104&gt;'Ночные Часы'!$B$2,График!AR104-'Ночные Часы'!$B$2,0))</f>
        <v>0</v>
      </c>
      <c r="AV109" s="493">
        <f>IF(ISTEXT(График!AU104),График!AU104,IF(График!AU104&gt;'Ночные Часы'!$B$2,График!AU104-'Ночные Часы'!$B$2,0))</f>
        <v>0</v>
      </c>
      <c r="AW109" s="493">
        <f>IF(ISTEXT(График!AX104),График!AX104,IF(График!AX104&gt;'Ночные Часы'!$B$2,График!AX104-'Ночные Часы'!$B$2,0))</f>
        <v>0</v>
      </c>
      <c r="AX109" s="493">
        <f>IF(ISTEXT(График!BA104),График!BA104,IF(График!BA104&gt;'Ночные Часы'!$B$2,График!BA104-'Ночные Часы'!$B$2,0))</f>
        <v>0</v>
      </c>
      <c r="AY109" s="493">
        <f>IF(ISTEXT(График!BD104),График!BD104,IF(График!BD104&gt;'Ночные Часы'!$B$2,График!BD104-'Ночные Часы'!$B$2,0))</f>
        <v>0</v>
      </c>
      <c r="AZ109" s="493">
        <f>IF(ISTEXT(График!BG104),График!BG104,IF(График!BG104&gt;'Ночные Часы'!$B$2,График!BG104-'Ночные Часы'!$B$2,0))</f>
        <v>0</v>
      </c>
      <c r="BA109" s="493">
        <f>IF(ISTEXT(График!BJ104),График!BJ104,IF(График!BJ104&gt;'Ночные Часы'!$B$2,График!BJ104-'Ночные Часы'!$B$2,0))</f>
        <v>0</v>
      </c>
      <c r="BB109" s="493">
        <f>IF(ISTEXT(График!BM104),График!BM104,IF(График!BM104&gt;'Ночные Часы'!$B$2,График!BM104-'Ночные Часы'!$B$2,0))</f>
        <v>0</v>
      </c>
      <c r="BC109" s="493">
        <f>IF(ISTEXT(График!BP104),График!BP104,IF(График!BP104&gt;'Ночные Часы'!$B$2,График!BP104-'Ночные Часы'!$B$2,0))</f>
        <v>0</v>
      </c>
      <c r="BD109" s="493">
        <f>IF(ISTEXT(График!BS104),График!BS104,IF(График!BS104&gt;'Ночные Часы'!$B$2,График!BS104-'Ночные Часы'!$B$2,0))</f>
        <v>0</v>
      </c>
      <c r="BE109" s="493">
        <f>IF(ISTEXT(График!BV104),График!BV104,IF(График!BV104&gt;'Ночные Часы'!$B$2,График!BV104-'Ночные Часы'!$B$2,0))</f>
        <v>0</v>
      </c>
      <c r="BF109" s="493">
        <f>IF(ISTEXT(График!BY104),График!BY104,IF(График!BY104&gt;'Ночные Часы'!$B$2,График!BY104-'Ночные Часы'!$B$2,0))</f>
        <v>0</v>
      </c>
      <c r="BG109" s="493">
        <f>IF(ISTEXT(График!CB104),График!CB104,IF(График!CB104&gt;'Ночные Часы'!$B$2,График!CB104-'Ночные Часы'!$B$2,0))</f>
        <v>0</v>
      </c>
      <c r="BH109" s="493">
        <f>IF(ISTEXT(График!CE104),График!CE104,IF(График!CE104&gt;'Ночные Часы'!$B$2,График!CE104-'Ночные Часы'!$B$2,0))</f>
        <v>0</v>
      </c>
      <c r="BI109" s="493">
        <f>IF(ISTEXT(График!CH104),График!CH104,IF(График!CH104&gt;'Ночные Часы'!$B$2,График!CH104-'Ночные Часы'!$B$2,0))</f>
        <v>0</v>
      </c>
      <c r="BJ109" s="493">
        <f>IF(ISTEXT(График!CK104),График!CK104,IF(График!CK104&gt;'Ночные Часы'!$B$2,График!CK104-'Ночные Часы'!$B$2,0))</f>
        <v>0</v>
      </c>
      <c r="BK109" s="493">
        <f>IF(ISTEXT(График!CN104),График!CN104,IF(График!CN104&gt;'Ночные Часы'!$B$2,График!CN104-'Ночные Часы'!$B$2,0))</f>
        <v>0</v>
      </c>
      <c r="BL109" s="493">
        <f>IF(ISTEXT(График!CQ104),График!CQ104,IF(График!CQ104&gt;'Ночные Часы'!$B$2,График!CQ104-'Ночные Часы'!$B$2,0))</f>
        <v>0</v>
      </c>
      <c r="BM109" s="493">
        <f>IF(ISTEXT(График!CT104),График!CT104,IF(График!CT104&gt;'Ночные Часы'!$B$2,График!CT104-'Ночные Часы'!$B$2,0))</f>
        <v>0</v>
      </c>
    </row>
    <row r="110" spans="1:65" x14ac:dyDescent="0.25">
      <c r="A110" s="8" t="e">
        <f>VLOOKUP(B110,'Список КК'!$M$2:$N$377,2,TRUE)</f>
        <v>#N/A</v>
      </c>
      <c r="B110" s="9" t="str">
        <f>График!C105</f>
        <v>"НЕ РАССЧИТЫВАТЬ НА НИХ"</v>
      </c>
      <c r="C110" s="493">
        <f t="shared" si="37"/>
        <v>0</v>
      </c>
      <c r="D110" s="493">
        <f t="shared" si="38"/>
        <v>0</v>
      </c>
      <c r="E110" s="493">
        <f t="shared" si="39"/>
        <v>0</v>
      </c>
      <c r="F110" s="493">
        <f t="shared" si="40"/>
        <v>0</v>
      </c>
      <c r="G110" s="493">
        <f t="shared" si="41"/>
        <v>0</v>
      </c>
      <c r="H110" s="493">
        <f t="shared" si="42"/>
        <v>0</v>
      </c>
      <c r="I110" s="493">
        <f t="shared" si="43"/>
        <v>0</v>
      </c>
      <c r="J110" s="493">
        <f t="shared" si="44"/>
        <v>0</v>
      </c>
      <c r="K110" s="493">
        <f t="shared" si="45"/>
        <v>0</v>
      </c>
      <c r="L110" s="493">
        <f t="shared" si="46"/>
        <v>0</v>
      </c>
      <c r="M110" s="493">
        <f t="shared" si="47"/>
        <v>0</v>
      </c>
      <c r="N110" s="493">
        <f t="shared" si="48"/>
        <v>0</v>
      </c>
      <c r="O110" s="493">
        <f t="shared" si="49"/>
        <v>0</v>
      </c>
      <c r="P110" s="493">
        <f t="shared" si="50"/>
        <v>0</v>
      </c>
      <c r="Q110" s="493">
        <f t="shared" si="51"/>
        <v>0</v>
      </c>
      <c r="R110" s="493">
        <f t="shared" si="52"/>
        <v>0</v>
      </c>
      <c r="S110" s="493">
        <f t="shared" si="53"/>
        <v>0</v>
      </c>
      <c r="T110" s="493">
        <f t="shared" si="54"/>
        <v>0</v>
      </c>
      <c r="U110" s="493">
        <f t="shared" si="55"/>
        <v>0</v>
      </c>
      <c r="V110" s="493">
        <f t="shared" si="56"/>
        <v>0</v>
      </c>
      <c r="W110" s="493">
        <f t="shared" si="57"/>
        <v>0</v>
      </c>
      <c r="X110" s="493">
        <f t="shared" si="58"/>
        <v>0</v>
      </c>
      <c r="Y110" s="493">
        <f t="shared" si="59"/>
        <v>0</v>
      </c>
      <c r="Z110" s="493">
        <f t="shared" si="60"/>
        <v>0</v>
      </c>
      <c r="AA110" s="493">
        <f t="shared" si="61"/>
        <v>0</v>
      </c>
      <c r="AB110" s="493">
        <f t="shared" si="62"/>
        <v>0</v>
      </c>
      <c r="AC110" s="493">
        <f t="shared" si="63"/>
        <v>0</v>
      </c>
      <c r="AD110" s="493">
        <f t="shared" si="64"/>
        <v>0</v>
      </c>
      <c r="AE110" s="493">
        <f t="shared" si="65"/>
        <v>0</v>
      </c>
      <c r="AF110" s="493">
        <f t="shared" si="66"/>
        <v>0</v>
      </c>
      <c r="AG110" s="493">
        <f t="shared" si="67"/>
        <v>0</v>
      </c>
      <c r="AH110" s="494">
        <f t="shared" si="68"/>
        <v>0</v>
      </c>
      <c r="AI110" s="493">
        <f>IF(ISTEXT(График!H105),График!H105,IF(График!H105&gt;'Ночные Часы'!$B$2,График!H105-'Ночные Часы'!$B$2,0))</f>
        <v>0</v>
      </c>
      <c r="AJ110" s="493">
        <f>IF(ISTEXT(График!K105),График!K105,IF(График!K105&gt;'Ночные Часы'!$B$2,График!K105-'Ночные Часы'!$B$2,0))</f>
        <v>0</v>
      </c>
      <c r="AK110" s="493">
        <f>IF(ISTEXT(График!N105),График!N105,IF(График!N105&gt;'Ночные Часы'!$B$2,График!N105-'Ночные Часы'!$B$2,0))</f>
        <v>0</v>
      </c>
      <c r="AL110" s="493">
        <f>IF(ISTEXT(График!Q105),График!Q105,IF(График!Q105&gt;'Ночные Часы'!$B$2,График!Q105-'Ночные Часы'!$B$2,0))</f>
        <v>0</v>
      </c>
      <c r="AM110" s="493">
        <f>IF(ISTEXT(График!T105),График!T105,IF(График!T105&gt;'Ночные Часы'!$B$2,График!T105-'Ночные Часы'!$B$2,0))</f>
        <v>0</v>
      </c>
      <c r="AN110" s="493">
        <f>IF(ISTEXT(График!W105),График!W105,IF(График!W105&gt;'Ночные Часы'!$B$2,График!W105-'Ночные Часы'!$B$2,0))</f>
        <v>0</v>
      </c>
      <c r="AO110" s="493">
        <f>IF(ISTEXT(График!Z105),График!Z105,IF(График!Z105&gt;'Ночные Часы'!$B$2,График!Z105-'Ночные Часы'!$B$2,0))</f>
        <v>0</v>
      </c>
      <c r="AP110" s="493">
        <f>IF(ISTEXT(График!AC105),График!AC105,IF(График!AC105&gt;'Ночные Часы'!$B$2,График!AC105-'Ночные Часы'!$B$2,0))</f>
        <v>0</v>
      </c>
      <c r="AQ110" s="493">
        <f>IF(ISTEXT(График!AF105),График!AF105,IF(График!AF105&gt;'Ночные Часы'!$B$2,График!AF105-'Ночные Часы'!$B$2,0))</f>
        <v>0</v>
      </c>
      <c r="AR110" s="493">
        <f>IF(ISTEXT(График!AI105),График!AI105,IF(График!AI105&gt;'Ночные Часы'!$B$2,График!AI105-'Ночные Часы'!$B$2,0))</f>
        <v>0</v>
      </c>
      <c r="AS110" s="493">
        <f>IF(ISTEXT(График!AL105),График!AL105,IF(График!AL105&gt;'Ночные Часы'!$B$2,График!AL105-'Ночные Часы'!$B$2,0))</f>
        <v>0</v>
      </c>
      <c r="AT110" s="493">
        <f>IF(ISTEXT(График!AO105),График!AO105,IF(График!AO105&gt;'Ночные Часы'!$B$2,График!AO105-'Ночные Часы'!$B$2,0))</f>
        <v>0</v>
      </c>
      <c r="AU110" s="493">
        <f>IF(ISTEXT(График!AR105),График!AR105,IF(График!AR105&gt;'Ночные Часы'!$B$2,График!AR105-'Ночные Часы'!$B$2,0))</f>
        <v>0</v>
      </c>
      <c r="AV110" s="493">
        <f>IF(ISTEXT(График!AU105),График!AU105,IF(График!AU105&gt;'Ночные Часы'!$B$2,График!AU105-'Ночные Часы'!$B$2,0))</f>
        <v>0</v>
      </c>
      <c r="AW110" s="493">
        <f>IF(ISTEXT(График!AX105),График!AX105,IF(График!AX105&gt;'Ночные Часы'!$B$2,График!AX105-'Ночные Часы'!$B$2,0))</f>
        <v>0</v>
      </c>
      <c r="AX110" s="493">
        <f>IF(ISTEXT(График!BA105),График!BA105,IF(График!BA105&gt;'Ночные Часы'!$B$2,График!BA105-'Ночные Часы'!$B$2,0))</f>
        <v>0</v>
      </c>
      <c r="AY110" s="493">
        <f>IF(ISTEXT(График!BD105),График!BD105,IF(График!BD105&gt;'Ночные Часы'!$B$2,График!BD105-'Ночные Часы'!$B$2,0))</f>
        <v>0</v>
      </c>
      <c r="AZ110" s="493">
        <f>IF(ISTEXT(График!BG105),График!BG105,IF(График!BG105&gt;'Ночные Часы'!$B$2,График!BG105-'Ночные Часы'!$B$2,0))</f>
        <v>0</v>
      </c>
      <c r="BA110" s="493">
        <f>IF(ISTEXT(График!BJ105),График!BJ105,IF(График!BJ105&gt;'Ночные Часы'!$B$2,График!BJ105-'Ночные Часы'!$B$2,0))</f>
        <v>0</v>
      </c>
      <c r="BB110" s="493">
        <f>IF(ISTEXT(График!BM105),График!BM105,IF(График!BM105&gt;'Ночные Часы'!$B$2,График!BM105-'Ночные Часы'!$B$2,0))</f>
        <v>0</v>
      </c>
      <c r="BC110" s="493">
        <f>IF(ISTEXT(График!BP105),График!BP105,IF(График!BP105&gt;'Ночные Часы'!$B$2,График!BP105-'Ночные Часы'!$B$2,0))</f>
        <v>0</v>
      </c>
      <c r="BD110" s="493">
        <f>IF(ISTEXT(График!BS105),График!BS105,IF(График!BS105&gt;'Ночные Часы'!$B$2,График!BS105-'Ночные Часы'!$B$2,0))</f>
        <v>0</v>
      </c>
      <c r="BE110" s="493">
        <f>IF(ISTEXT(График!BV105),График!BV105,IF(График!BV105&gt;'Ночные Часы'!$B$2,График!BV105-'Ночные Часы'!$B$2,0))</f>
        <v>0</v>
      </c>
      <c r="BF110" s="493">
        <f>IF(ISTEXT(График!BY105),График!BY105,IF(График!BY105&gt;'Ночные Часы'!$B$2,График!BY105-'Ночные Часы'!$B$2,0))</f>
        <v>0</v>
      </c>
      <c r="BG110" s="493">
        <f>IF(ISTEXT(График!CB105),График!CB105,IF(График!CB105&gt;'Ночные Часы'!$B$2,График!CB105-'Ночные Часы'!$B$2,0))</f>
        <v>0</v>
      </c>
      <c r="BH110" s="493">
        <f>IF(ISTEXT(График!CE105),График!CE105,IF(График!CE105&gt;'Ночные Часы'!$B$2,График!CE105-'Ночные Часы'!$B$2,0))</f>
        <v>0</v>
      </c>
      <c r="BI110" s="493">
        <f>IF(ISTEXT(График!CH105),График!CH105,IF(График!CH105&gt;'Ночные Часы'!$B$2,График!CH105-'Ночные Часы'!$B$2,0))</f>
        <v>0</v>
      </c>
      <c r="BJ110" s="493">
        <f>IF(ISTEXT(График!CK105),График!CK105,IF(График!CK105&gt;'Ночные Часы'!$B$2,График!CK105-'Ночные Часы'!$B$2,0))</f>
        <v>0</v>
      </c>
      <c r="BK110" s="493">
        <f>IF(ISTEXT(График!CN105),График!CN105,IF(График!CN105&gt;'Ночные Часы'!$B$2,График!CN105-'Ночные Часы'!$B$2,0))</f>
        <v>0</v>
      </c>
      <c r="BL110" s="493">
        <f>IF(ISTEXT(График!CQ105),График!CQ105,IF(График!CQ105&gt;'Ночные Часы'!$B$2,График!CQ105-'Ночные Часы'!$B$2,0))</f>
        <v>0</v>
      </c>
      <c r="BM110" s="493">
        <f>IF(ISTEXT(График!CT105),График!CT105,IF(График!CT105&gt;'Ночные Часы'!$B$2,График!CT105-'Ночные Часы'!$B$2,0))</f>
        <v>0</v>
      </c>
    </row>
    <row r="111" spans="1:65" x14ac:dyDescent="0.25">
      <c r="A111" s="8">
        <f>VLOOKUP(B111,'Список КК'!$M$2:$N$377,2,TRUE)</f>
        <v>1033</v>
      </c>
      <c r="B111" s="9" t="str">
        <f>График!C106</f>
        <v>Всего клиентов</v>
      </c>
      <c r="C111" s="493">
        <f t="shared" si="37"/>
        <v>0</v>
      </c>
      <c r="D111" s="493">
        <f t="shared" si="38"/>
        <v>0</v>
      </c>
      <c r="E111" s="493">
        <f t="shared" si="39"/>
        <v>0</v>
      </c>
      <c r="F111" s="493">
        <f t="shared" si="40"/>
        <v>0</v>
      </c>
      <c r="G111" s="493">
        <f t="shared" si="41"/>
        <v>0</v>
      </c>
      <c r="H111" s="493">
        <f t="shared" si="42"/>
        <v>0</v>
      </c>
      <c r="I111" s="493">
        <f t="shared" si="43"/>
        <v>0</v>
      </c>
      <c r="J111" s="493">
        <f t="shared" si="44"/>
        <v>0</v>
      </c>
      <c r="K111" s="493">
        <f t="shared" si="45"/>
        <v>0</v>
      </c>
      <c r="L111" s="493">
        <f t="shared" si="46"/>
        <v>0</v>
      </c>
      <c r="M111" s="493">
        <f t="shared" si="47"/>
        <v>0</v>
      </c>
      <c r="N111" s="493">
        <f t="shared" si="48"/>
        <v>0</v>
      </c>
      <c r="O111" s="493">
        <f t="shared" si="49"/>
        <v>0</v>
      </c>
      <c r="P111" s="493">
        <f t="shared" si="50"/>
        <v>0</v>
      </c>
      <c r="Q111" s="493">
        <f t="shared" si="51"/>
        <v>0</v>
      </c>
      <c r="R111" s="493">
        <f t="shared" si="52"/>
        <v>0</v>
      </c>
      <c r="S111" s="493">
        <f t="shared" si="53"/>
        <v>0</v>
      </c>
      <c r="T111" s="493">
        <f t="shared" si="54"/>
        <v>0</v>
      </c>
      <c r="U111" s="493">
        <f t="shared" si="55"/>
        <v>0</v>
      </c>
      <c r="V111" s="493">
        <f t="shared" si="56"/>
        <v>0</v>
      </c>
      <c r="W111" s="493">
        <f t="shared" si="57"/>
        <v>0</v>
      </c>
      <c r="X111" s="493">
        <f t="shared" si="58"/>
        <v>0</v>
      </c>
      <c r="Y111" s="493">
        <f t="shared" si="59"/>
        <v>0</v>
      </c>
      <c r="Z111" s="493">
        <f t="shared" si="60"/>
        <v>0</v>
      </c>
      <c r="AA111" s="493">
        <f t="shared" si="61"/>
        <v>0</v>
      </c>
      <c r="AB111" s="493">
        <f t="shared" si="62"/>
        <v>0</v>
      </c>
      <c r="AC111" s="493">
        <f t="shared" si="63"/>
        <v>0</v>
      </c>
      <c r="AD111" s="493">
        <f t="shared" si="64"/>
        <v>0</v>
      </c>
      <c r="AE111" s="493">
        <f t="shared" si="65"/>
        <v>0</v>
      </c>
      <c r="AF111" s="493">
        <f t="shared" si="66"/>
        <v>0</v>
      </c>
      <c r="AG111" s="493">
        <f t="shared" si="67"/>
        <v>0</v>
      </c>
      <c r="AH111" s="494">
        <f t="shared" si="68"/>
        <v>0</v>
      </c>
      <c r="AI111" s="493">
        <f>IF(ISTEXT(График!H106),График!H106,IF(График!H106&gt;'Ночные Часы'!$B$2,График!H106-'Ночные Часы'!$B$2,0))</f>
        <v>0</v>
      </c>
      <c r="AJ111" s="493">
        <f>IF(ISTEXT(График!K106),График!K106,IF(График!K106&gt;'Ночные Часы'!$B$2,График!K106-'Ночные Часы'!$B$2,0))</f>
        <v>0</v>
      </c>
      <c r="AK111" s="493">
        <f>IF(ISTEXT(График!N106),График!N106,IF(График!N106&gt;'Ночные Часы'!$B$2,График!N106-'Ночные Часы'!$B$2,0))</f>
        <v>0</v>
      </c>
      <c r="AL111" s="493">
        <f>IF(ISTEXT(График!Q106),График!Q106,IF(График!Q106&gt;'Ночные Часы'!$B$2,График!Q106-'Ночные Часы'!$B$2,0))</f>
        <v>0</v>
      </c>
      <c r="AM111" s="493">
        <f>IF(ISTEXT(График!T106),График!T106,IF(График!T106&gt;'Ночные Часы'!$B$2,График!T106-'Ночные Часы'!$B$2,0))</f>
        <v>0</v>
      </c>
      <c r="AN111" s="493">
        <f>IF(ISTEXT(График!W106),График!W106,IF(График!W106&gt;'Ночные Часы'!$B$2,График!W106-'Ночные Часы'!$B$2,0))</f>
        <v>0</v>
      </c>
      <c r="AO111" s="493">
        <f>IF(ISTEXT(График!Z106),График!Z106,IF(График!Z106&gt;'Ночные Часы'!$B$2,График!Z106-'Ночные Часы'!$B$2,0))</f>
        <v>0</v>
      </c>
      <c r="AP111" s="493">
        <f>IF(ISTEXT(График!AC106),График!AC106,IF(График!AC106&gt;'Ночные Часы'!$B$2,График!AC106-'Ночные Часы'!$B$2,0))</f>
        <v>0</v>
      </c>
      <c r="AQ111" s="493">
        <f>IF(ISTEXT(График!AF106),График!AF106,IF(График!AF106&gt;'Ночные Часы'!$B$2,График!AF106-'Ночные Часы'!$B$2,0))</f>
        <v>0</v>
      </c>
      <c r="AR111" s="493">
        <f>IF(ISTEXT(График!AI106),График!AI106,IF(График!AI106&gt;'Ночные Часы'!$B$2,График!AI106-'Ночные Часы'!$B$2,0))</f>
        <v>0</v>
      </c>
      <c r="AS111" s="493">
        <f>IF(ISTEXT(График!AL106),График!AL106,IF(График!AL106&gt;'Ночные Часы'!$B$2,График!AL106-'Ночные Часы'!$B$2,0))</f>
        <v>0</v>
      </c>
      <c r="AT111" s="493">
        <f>IF(ISTEXT(График!AO106),График!AO106,IF(График!AO106&gt;'Ночные Часы'!$B$2,График!AO106-'Ночные Часы'!$B$2,0))</f>
        <v>0</v>
      </c>
      <c r="AU111" s="493">
        <f>IF(ISTEXT(График!AR106),График!AR106,IF(График!AR106&gt;'Ночные Часы'!$B$2,График!AR106-'Ночные Часы'!$B$2,0))</f>
        <v>0</v>
      </c>
      <c r="AV111" s="493">
        <f>IF(ISTEXT(График!AU106),График!AU106,IF(График!AU106&gt;'Ночные Часы'!$B$2,График!AU106-'Ночные Часы'!$B$2,0))</f>
        <v>0</v>
      </c>
      <c r="AW111" s="493">
        <f>IF(ISTEXT(График!AX106),График!AX106,IF(График!AX106&gt;'Ночные Часы'!$B$2,График!AX106-'Ночные Часы'!$B$2,0))</f>
        <v>0</v>
      </c>
      <c r="AX111" s="493">
        <f>IF(ISTEXT(График!BA106),График!BA106,IF(График!BA106&gt;'Ночные Часы'!$B$2,График!BA106-'Ночные Часы'!$B$2,0))</f>
        <v>0</v>
      </c>
      <c r="AY111" s="493">
        <f>IF(ISTEXT(График!BD106),График!BD106,IF(График!BD106&gt;'Ночные Часы'!$B$2,График!BD106-'Ночные Часы'!$B$2,0))</f>
        <v>0</v>
      </c>
      <c r="AZ111" s="493">
        <f>IF(ISTEXT(График!BG106),График!BG106,IF(График!BG106&gt;'Ночные Часы'!$B$2,График!BG106-'Ночные Часы'!$B$2,0))</f>
        <v>0</v>
      </c>
      <c r="BA111" s="493">
        <f>IF(ISTEXT(График!BJ106),График!BJ106,IF(График!BJ106&gt;'Ночные Часы'!$B$2,График!BJ106-'Ночные Часы'!$B$2,0))</f>
        <v>0</v>
      </c>
      <c r="BB111" s="493">
        <f>IF(ISTEXT(График!BM106),График!BM106,IF(График!BM106&gt;'Ночные Часы'!$B$2,График!BM106-'Ночные Часы'!$B$2,0))</f>
        <v>0</v>
      </c>
      <c r="BC111" s="493">
        <f>IF(ISTEXT(График!BP106),График!BP106,IF(График!BP106&gt;'Ночные Часы'!$B$2,График!BP106-'Ночные Часы'!$B$2,0))</f>
        <v>0</v>
      </c>
      <c r="BD111" s="493">
        <f>IF(ISTEXT(График!BS106),График!BS106,IF(График!BS106&gt;'Ночные Часы'!$B$2,График!BS106-'Ночные Часы'!$B$2,0))</f>
        <v>0</v>
      </c>
      <c r="BE111" s="493">
        <f>IF(ISTEXT(График!BV106),График!BV106,IF(График!BV106&gt;'Ночные Часы'!$B$2,График!BV106-'Ночные Часы'!$B$2,0))</f>
        <v>0</v>
      </c>
      <c r="BF111" s="493">
        <f>IF(ISTEXT(График!BY106),График!BY106,IF(График!BY106&gt;'Ночные Часы'!$B$2,График!BY106-'Ночные Часы'!$B$2,0))</f>
        <v>0</v>
      </c>
      <c r="BG111" s="493">
        <f>IF(ISTEXT(График!CB106),График!CB106,IF(График!CB106&gt;'Ночные Часы'!$B$2,График!CB106-'Ночные Часы'!$B$2,0))</f>
        <v>0</v>
      </c>
      <c r="BH111" s="493">
        <f>IF(ISTEXT(График!CE106),График!CE106,IF(График!CE106&gt;'Ночные Часы'!$B$2,График!CE106-'Ночные Часы'!$B$2,0))</f>
        <v>0</v>
      </c>
      <c r="BI111" s="493">
        <f>IF(ISTEXT(График!CH106),График!CH106,IF(График!CH106&gt;'Ночные Часы'!$B$2,График!CH106-'Ночные Часы'!$B$2,0))</f>
        <v>0</v>
      </c>
      <c r="BJ111" s="493">
        <f>IF(ISTEXT(График!CK106),График!CK106,IF(График!CK106&gt;'Ночные Часы'!$B$2,График!CK106-'Ночные Часы'!$B$2,0))</f>
        <v>0</v>
      </c>
      <c r="BK111" s="493">
        <f>IF(ISTEXT(График!CN106),График!CN106,IF(График!CN106&gt;'Ночные Часы'!$B$2,График!CN106-'Ночные Часы'!$B$2,0))</f>
        <v>0</v>
      </c>
      <c r="BL111" s="493">
        <f>IF(ISTEXT(График!CQ106),График!CQ106,IF(График!CQ106&gt;'Ночные Часы'!$B$2,График!CQ106-'Ночные Часы'!$B$2,0))</f>
        <v>0</v>
      </c>
      <c r="BM111" s="493">
        <f>IF(ISTEXT(График!CT106),График!CT106,IF(График!CT106&gt;'Ночные Часы'!$B$2,График!CT106-'Ночные Часы'!$B$2,0))</f>
        <v>0</v>
      </c>
    </row>
    <row r="112" spans="1:65" x14ac:dyDescent="0.25">
      <c r="A112" s="8">
        <f>VLOOKUP(B112,'Список КК'!$M$2:$N$377,2,TRUE)</f>
        <v>32195</v>
      </c>
      <c r="B112" s="9" t="str">
        <f>График!C107</f>
        <v>ЛИНИЯ</v>
      </c>
      <c r="C112" s="493">
        <f t="shared" si="37"/>
        <v>0</v>
      </c>
      <c r="D112" s="493">
        <f t="shared" si="38"/>
        <v>0</v>
      </c>
      <c r="E112" s="493">
        <f t="shared" si="39"/>
        <v>0</v>
      </c>
      <c r="F112" s="493">
        <f t="shared" si="40"/>
        <v>0</v>
      </c>
      <c r="G112" s="493">
        <f t="shared" si="41"/>
        <v>0</v>
      </c>
      <c r="H112" s="493">
        <f t="shared" si="42"/>
        <v>0</v>
      </c>
      <c r="I112" s="493">
        <f t="shared" si="43"/>
        <v>0</v>
      </c>
      <c r="J112" s="493">
        <f t="shared" si="44"/>
        <v>0</v>
      </c>
      <c r="K112" s="493">
        <f t="shared" si="45"/>
        <v>0</v>
      </c>
      <c r="L112" s="493">
        <f t="shared" si="46"/>
        <v>0</v>
      </c>
      <c r="M112" s="493">
        <f t="shared" si="47"/>
        <v>0</v>
      </c>
      <c r="N112" s="493">
        <f t="shared" si="48"/>
        <v>0</v>
      </c>
      <c r="O112" s="493">
        <f t="shared" si="49"/>
        <v>0</v>
      </c>
      <c r="P112" s="493">
        <f t="shared" si="50"/>
        <v>0</v>
      </c>
      <c r="Q112" s="493">
        <f t="shared" si="51"/>
        <v>0</v>
      </c>
      <c r="R112" s="493">
        <f t="shared" si="52"/>
        <v>0</v>
      </c>
      <c r="S112" s="493">
        <f t="shared" si="53"/>
        <v>0</v>
      </c>
      <c r="T112" s="493">
        <f t="shared" si="54"/>
        <v>0</v>
      </c>
      <c r="U112" s="493">
        <f t="shared" si="55"/>
        <v>0</v>
      </c>
      <c r="V112" s="493">
        <f t="shared" si="56"/>
        <v>0</v>
      </c>
      <c r="W112" s="493">
        <f t="shared" si="57"/>
        <v>0</v>
      </c>
      <c r="X112" s="493">
        <f t="shared" si="58"/>
        <v>0</v>
      </c>
      <c r="Y112" s="493">
        <f t="shared" si="59"/>
        <v>0</v>
      </c>
      <c r="Z112" s="493">
        <f t="shared" si="60"/>
        <v>0</v>
      </c>
      <c r="AA112" s="493">
        <f t="shared" si="61"/>
        <v>0</v>
      </c>
      <c r="AB112" s="493">
        <f t="shared" si="62"/>
        <v>0</v>
      </c>
      <c r="AC112" s="493">
        <f t="shared" si="63"/>
        <v>0</v>
      </c>
      <c r="AD112" s="493">
        <f t="shared" si="64"/>
        <v>0</v>
      </c>
      <c r="AE112" s="493">
        <f t="shared" si="65"/>
        <v>0</v>
      </c>
      <c r="AF112" s="493">
        <f t="shared" si="66"/>
        <v>0</v>
      </c>
      <c r="AG112" s="493">
        <f t="shared" si="67"/>
        <v>0</v>
      </c>
      <c r="AH112" s="494">
        <f t="shared" si="68"/>
        <v>0</v>
      </c>
      <c r="AI112" s="493">
        <f>IF(ISTEXT(График!H107),График!H107,IF(График!H107&gt;'Ночные Часы'!$B$2,График!H107-'Ночные Часы'!$B$2,0))</f>
        <v>0</v>
      </c>
      <c r="AJ112" s="493">
        <f>IF(ISTEXT(График!K107),График!K107,IF(График!K107&gt;'Ночные Часы'!$B$2,График!K107-'Ночные Часы'!$B$2,0))</f>
        <v>0</v>
      </c>
      <c r="AK112" s="493">
        <f>IF(ISTEXT(График!N107),График!N107,IF(График!N107&gt;'Ночные Часы'!$B$2,График!N107-'Ночные Часы'!$B$2,0))</f>
        <v>0</v>
      </c>
      <c r="AL112" s="493">
        <f>IF(ISTEXT(График!Q107),График!Q107,IF(График!Q107&gt;'Ночные Часы'!$B$2,График!Q107-'Ночные Часы'!$B$2,0))</f>
        <v>0</v>
      </c>
      <c r="AM112" s="493">
        <f>IF(ISTEXT(График!T107),График!T107,IF(График!T107&gt;'Ночные Часы'!$B$2,График!T107-'Ночные Часы'!$B$2,0))</f>
        <v>0</v>
      </c>
      <c r="AN112" s="493">
        <f>IF(ISTEXT(График!W107),График!W107,IF(График!W107&gt;'Ночные Часы'!$B$2,График!W107-'Ночные Часы'!$B$2,0))</f>
        <v>0</v>
      </c>
      <c r="AO112" s="493">
        <f>IF(ISTEXT(График!Z107),График!Z107,IF(График!Z107&gt;'Ночные Часы'!$B$2,График!Z107-'Ночные Часы'!$B$2,0))</f>
        <v>0</v>
      </c>
      <c r="AP112" s="493">
        <f>IF(ISTEXT(График!AC107),График!AC107,IF(График!AC107&gt;'Ночные Часы'!$B$2,График!AC107-'Ночные Часы'!$B$2,0))</f>
        <v>0</v>
      </c>
      <c r="AQ112" s="493">
        <f>IF(ISTEXT(График!AF107),График!AF107,IF(График!AF107&gt;'Ночные Часы'!$B$2,График!AF107-'Ночные Часы'!$B$2,0))</f>
        <v>0</v>
      </c>
      <c r="AR112" s="493">
        <f>IF(ISTEXT(График!AI107),График!AI107,IF(График!AI107&gt;'Ночные Часы'!$B$2,График!AI107-'Ночные Часы'!$B$2,0))</f>
        <v>0</v>
      </c>
      <c r="AS112" s="493">
        <f>IF(ISTEXT(График!AL107),График!AL107,IF(График!AL107&gt;'Ночные Часы'!$B$2,График!AL107-'Ночные Часы'!$B$2,0))</f>
        <v>0</v>
      </c>
      <c r="AT112" s="493">
        <f>IF(ISTEXT(График!AO107),График!AO107,IF(График!AO107&gt;'Ночные Часы'!$B$2,График!AO107-'Ночные Часы'!$B$2,0))</f>
        <v>0</v>
      </c>
      <c r="AU112" s="493">
        <f>IF(ISTEXT(График!AR107),График!AR107,IF(График!AR107&gt;'Ночные Часы'!$B$2,График!AR107-'Ночные Часы'!$B$2,0))</f>
        <v>0</v>
      </c>
      <c r="AV112" s="493">
        <f>IF(ISTEXT(График!AU107),График!AU107,IF(График!AU107&gt;'Ночные Часы'!$B$2,График!AU107-'Ночные Часы'!$B$2,0))</f>
        <v>0</v>
      </c>
      <c r="AW112" s="493">
        <f>IF(ISTEXT(График!AX107),График!AX107,IF(График!AX107&gt;'Ночные Часы'!$B$2,График!AX107-'Ночные Часы'!$B$2,0))</f>
        <v>0</v>
      </c>
      <c r="AX112" s="493">
        <f>IF(ISTEXT(График!BA107),График!BA107,IF(График!BA107&gt;'Ночные Часы'!$B$2,График!BA107-'Ночные Часы'!$B$2,0))</f>
        <v>0</v>
      </c>
      <c r="AY112" s="493">
        <f>IF(ISTEXT(График!BD107),График!BD107,IF(График!BD107&gt;'Ночные Часы'!$B$2,График!BD107-'Ночные Часы'!$B$2,0))</f>
        <v>0</v>
      </c>
      <c r="AZ112" s="493">
        <f>IF(ISTEXT(График!BG107),График!BG107,IF(График!BG107&gt;'Ночные Часы'!$B$2,График!BG107-'Ночные Часы'!$B$2,0))</f>
        <v>0</v>
      </c>
      <c r="BA112" s="493">
        <f>IF(ISTEXT(График!BJ107),График!BJ107,IF(График!BJ107&gt;'Ночные Часы'!$B$2,График!BJ107-'Ночные Часы'!$B$2,0))</f>
        <v>0</v>
      </c>
      <c r="BB112" s="493">
        <f>IF(ISTEXT(График!BM107),График!BM107,IF(График!BM107&gt;'Ночные Часы'!$B$2,График!BM107-'Ночные Часы'!$B$2,0))</f>
        <v>0</v>
      </c>
      <c r="BC112" s="493">
        <f>IF(ISTEXT(График!BP107),График!BP107,IF(График!BP107&gt;'Ночные Часы'!$B$2,График!BP107-'Ночные Часы'!$B$2,0))</f>
        <v>0</v>
      </c>
      <c r="BD112" s="493">
        <f>IF(ISTEXT(График!BS107),График!BS107,IF(График!BS107&gt;'Ночные Часы'!$B$2,График!BS107-'Ночные Часы'!$B$2,0))</f>
        <v>0</v>
      </c>
      <c r="BE112" s="493">
        <f>IF(ISTEXT(График!BV107),График!BV107,IF(График!BV107&gt;'Ночные Часы'!$B$2,График!BV107-'Ночные Часы'!$B$2,0))</f>
        <v>0</v>
      </c>
      <c r="BF112" s="493">
        <f>IF(ISTEXT(График!BY107),График!BY107,IF(График!BY107&gt;'Ночные Часы'!$B$2,График!BY107-'Ночные Часы'!$B$2,0))</f>
        <v>0</v>
      </c>
      <c r="BG112" s="493">
        <f>IF(ISTEXT(График!CB107),График!CB107,IF(График!CB107&gt;'Ночные Часы'!$B$2,График!CB107-'Ночные Часы'!$B$2,0))</f>
        <v>0</v>
      </c>
      <c r="BH112" s="493">
        <f>IF(ISTEXT(График!CE107),График!CE107,IF(График!CE107&gt;'Ночные Часы'!$B$2,График!CE107-'Ночные Часы'!$B$2,0))</f>
        <v>0</v>
      </c>
      <c r="BI112" s="493">
        <f>IF(ISTEXT(График!CH107),График!CH107,IF(График!CH107&gt;'Ночные Часы'!$B$2,График!CH107-'Ночные Часы'!$B$2,0))</f>
        <v>0</v>
      </c>
      <c r="BJ112" s="493">
        <f>IF(ISTEXT(График!CK107),График!CK107,IF(График!CK107&gt;'Ночные Часы'!$B$2,График!CK107-'Ночные Часы'!$B$2,0))</f>
        <v>0</v>
      </c>
      <c r="BK112" s="493">
        <f>IF(ISTEXT(График!CN107),График!CN107,IF(График!CN107&gt;'Ночные Часы'!$B$2,График!CN107-'Ночные Часы'!$B$2,0))</f>
        <v>0</v>
      </c>
      <c r="BL112" s="493">
        <f>IF(ISTEXT(График!CQ107),График!CQ107,IF(График!CQ107&gt;'Ночные Часы'!$B$2,График!CQ107-'Ночные Часы'!$B$2,0))</f>
        <v>0</v>
      </c>
      <c r="BM112" s="493">
        <f>IF(ISTEXT(График!CT107),График!CT107,IF(График!CT107&gt;'Ночные Часы'!$B$2,График!CT107-'Ночные Часы'!$B$2,0))</f>
        <v>0</v>
      </c>
    </row>
    <row r="113" spans="1:65" x14ac:dyDescent="0.25">
      <c r="A113" s="8">
        <f>VLOOKUP(B113,'Список КК'!$M$2:$N$377,2,TRUE)</f>
        <v>8530</v>
      </c>
      <c r="B113" s="9" t="str">
        <f>График!C108</f>
        <v>УТРО(приход 6:45-11:30)</v>
      </c>
      <c r="C113" s="493">
        <f t="shared" si="37"/>
        <v>0</v>
      </c>
      <c r="D113" s="493">
        <f t="shared" si="38"/>
        <v>0</v>
      </c>
      <c r="E113" s="493">
        <f t="shared" si="39"/>
        <v>0</v>
      </c>
      <c r="F113" s="493">
        <f t="shared" si="40"/>
        <v>0</v>
      </c>
      <c r="G113" s="493">
        <f t="shared" si="41"/>
        <v>0</v>
      </c>
      <c r="H113" s="493">
        <f t="shared" si="42"/>
        <v>0</v>
      </c>
      <c r="I113" s="493">
        <f t="shared" si="43"/>
        <v>0</v>
      </c>
      <c r="J113" s="493">
        <f t="shared" si="44"/>
        <v>0</v>
      </c>
      <c r="K113" s="493">
        <f t="shared" si="45"/>
        <v>0</v>
      </c>
      <c r="L113" s="493">
        <f t="shared" si="46"/>
        <v>0</v>
      </c>
      <c r="M113" s="493">
        <f t="shared" si="47"/>
        <v>0</v>
      </c>
      <c r="N113" s="493">
        <f t="shared" si="48"/>
        <v>0</v>
      </c>
      <c r="O113" s="493">
        <f t="shared" si="49"/>
        <v>0</v>
      </c>
      <c r="P113" s="493">
        <f t="shared" si="50"/>
        <v>0</v>
      </c>
      <c r="Q113" s="493">
        <f t="shared" si="51"/>
        <v>0</v>
      </c>
      <c r="R113" s="493">
        <f t="shared" si="52"/>
        <v>0</v>
      </c>
      <c r="S113" s="493">
        <f t="shared" si="53"/>
        <v>0</v>
      </c>
      <c r="T113" s="493">
        <f t="shared" si="54"/>
        <v>0</v>
      </c>
      <c r="U113" s="493">
        <f t="shared" si="55"/>
        <v>0</v>
      </c>
      <c r="V113" s="493">
        <f t="shared" si="56"/>
        <v>0</v>
      </c>
      <c r="W113" s="493">
        <f t="shared" si="57"/>
        <v>0</v>
      </c>
      <c r="X113" s="493">
        <f t="shared" si="58"/>
        <v>0</v>
      </c>
      <c r="Y113" s="493">
        <f t="shared" si="59"/>
        <v>0</v>
      </c>
      <c r="Z113" s="493">
        <f t="shared" si="60"/>
        <v>0</v>
      </c>
      <c r="AA113" s="493">
        <f t="shared" si="61"/>
        <v>0</v>
      </c>
      <c r="AB113" s="493">
        <f t="shared" si="62"/>
        <v>0</v>
      </c>
      <c r="AC113" s="493">
        <f t="shared" si="63"/>
        <v>0</v>
      </c>
      <c r="AD113" s="493">
        <f t="shared" si="64"/>
        <v>0</v>
      </c>
      <c r="AE113" s="493">
        <f t="shared" si="65"/>
        <v>0</v>
      </c>
      <c r="AF113" s="493">
        <f t="shared" si="66"/>
        <v>0</v>
      </c>
      <c r="AG113" s="493">
        <f t="shared" si="67"/>
        <v>0</v>
      </c>
      <c r="AH113" s="494">
        <f t="shared" si="68"/>
        <v>0</v>
      </c>
      <c r="AI113" s="493">
        <f>IF(ISTEXT(График!H108),График!H108,IF(График!H108&gt;'Ночные Часы'!$B$2,График!H108-'Ночные Часы'!$B$2,0))</f>
        <v>0</v>
      </c>
      <c r="AJ113" s="493">
        <f>IF(ISTEXT(График!K108),График!K108,IF(График!K108&gt;'Ночные Часы'!$B$2,График!K108-'Ночные Часы'!$B$2,0))</f>
        <v>0</v>
      </c>
      <c r="AK113" s="493">
        <f>IF(ISTEXT(График!N108),График!N108,IF(График!N108&gt;'Ночные Часы'!$B$2,График!N108-'Ночные Часы'!$B$2,0))</f>
        <v>0</v>
      </c>
      <c r="AL113" s="493">
        <f>IF(ISTEXT(График!Q108),График!Q108,IF(График!Q108&gt;'Ночные Часы'!$B$2,График!Q108-'Ночные Часы'!$B$2,0))</f>
        <v>0</v>
      </c>
      <c r="AM113" s="493">
        <f>IF(ISTEXT(График!T108),График!T108,IF(График!T108&gt;'Ночные Часы'!$B$2,График!T108-'Ночные Часы'!$B$2,0))</f>
        <v>0</v>
      </c>
      <c r="AN113" s="493">
        <f>IF(ISTEXT(График!W108),График!W108,IF(График!W108&gt;'Ночные Часы'!$B$2,График!W108-'Ночные Часы'!$B$2,0))</f>
        <v>0</v>
      </c>
      <c r="AO113" s="493">
        <f>IF(ISTEXT(График!Z108),График!Z108,IF(График!Z108&gt;'Ночные Часы'!$B$2,График!Z108-'Ночные Часы'!$B$2,0))</f>
        <v>0</v>
      </c>
      <c r="AP113" s="493">
        <f>IF(ISTEXT(График!AC108),График!AC108,IF(График!AC108&gt;'Ночные Часы'!$B$2,График!AC108-'Ночные Часы'!$B$2,0))</f>
        <v>0</v>
      </c>
      <c r="AQ113" s="493">
        <f>IF(ISTEXT(График!AF108),График!AF108,IF(График!AF108&gt;'Ночные Часы'!$B$2,График!AF108-'Ночные Часы'!$B$2,0))</f>
        <v>0</v>
      </c>
      <c r="AR113" s="493">
        <f>IF(ISTEXT(График!AI108),График!AI108,IF(График!AI108&gt;'Ночные Часы'!$B$2,График!AI108-'Ночные Часы'!$B$2,0))</f>
        <v>0</v>
      </c>
      <c r="AS113" s="493">
        <f>IF(ISTEXT(График!AL108),График!AL108,IF(График!AL108&gt;'Ночные Часы'!$B$2,График!AL108-'Ночные Часы'!$B$2,0))</f>
        <v>0</v>
      </c>
      <c r="AT113" s="493">
        <f>IF(ISTEXT(График!AO108),График!AO108,IF(График!AO108&gt;'Ночные Часы'!$B$2,График!AO108-'Ночные Часы'!$B$2,0))</f>
        <v>0</v>
      </c>
      <c r="AU113" s="493">
        <f>IF(ISTEXT(График!AR108),График!AR108,IF(График!AR108&gt;'Ночные Часы'!$B$2,График!AR108-'Ночные Часы'!$B$2,0))</f>
        <v>0</v>
      </c>
      <c r="AV113" s="493">
        <f>IF(ISTEXT(График!AU108),График!AU108,IF(График!AU108&gt;'Ночные Часы'!$B$2,График!AU108-'Ночные Часы'!$B$2,0))</f>
        <v>0</v>
      </c>
      <c r="AW113" s="493">
        <f>IF(ISTEXT(График!AX108),График!AX108,IF(График!AX108&gt;'Ночные Часы'!$B$2,График!AX108-'Ночные Часы'!$B$2,0))</f>
        <v>0</v>
      </c>
      <c r="AX113" s="493">
        <f>IF(ISTEXT(График!BA108),График!BA108,IF(График!BA108&gt;'Ночные Часы'!$B$2,График!BA108-'Ночные Часы'!$B$2,0))</f>
        <v>0</v>
      </c>
      <c r="AY113" s="493">
        <f>IF(ISTEXT(График!BD108),График!BD108,IF(График!BD108&gt;'Ночные Часы'!$B$2,График!BD108-'Ночные Часы'!$B$2,0))</f>
        <v>0</v>
      </c>
      <c r="AZ113" s="493">
        <f>IF(ISTEXT(График!BG108),График!BG108,IF(График!BG108&gt;'Ночные Часы'!$B$2,График!BG108-'Ночные Часы'!$B$2,0))</f>
        <v>0</v>
      </c>
      <c r="BA113" s="493">
        <f>IF(ISTEXT(График!BJ108),График!BJ108,IF(График!BJ108&gt;'Ночные Часы'!$B$2,График!BJ108-'Ночные Часы'!$B$2,0))</f>
        <v>0</v>
      </c>
      <c r="BB113" s="493">
        <f>IF(ISTEXT(График!BM108),График!BM108,IF(График!BM108&gt;'Ночные Часы'!$B$2,График!BM108-'Ночные Часы'!$B$2,0))</f>
        <v>0</v>
      </c>
      <c r="BC113" s="493">
        <f>IF(ISTEXT(График!BP108),График!BP108,IF(График!BP108&gt;'Ночные Часы'!$B$2,График!BP108-'Ночные Часы'!$B$2,0))</f>
        <v>0</v>
      </c>
      <c r="BD113" s="493">
        <f>IF(ISTEXT(График!BS108),График!BS108,IF(График!BS108&gt;'Ночные Часы'!$B$2,График!BS108-'Ночные Часы'!$B$2,0))</f>
        <v>0</v>
      </c>
      <c r="BE113" s="493">
        <f>IF(ISTEXT(График!BV108),График!BV108,IF(График!BV108&gt;'Ночные Часы'!$B$2,График!BV108-'Ночные Часы'!$B$2,0))</f>
        <v>0</v>
      </c>
      <c r="BF113" s="493">
        <f>IF(ISTEXT(График!BY108),График!BY108,IF(График!BY108&gt;'Ночные Часы'!$B$2,График!BY108-'Ночные Часы'!$B$2,0))</f>
        <v>0</v>
      </c>
      <c r="BG113" s="493">
        <f>IF(ISTEXT(График!CB108),График!CB108,IF(График!CB108&gt;'Ночные Часы'!$B$2,График!CB108-'Ночные Часы'!$B$2,0))</f>
        <v>0</v>
      </c>
      <c r="BH113" s="493">
        <f>IF(ISTEXT(График!CE108),График!CE108,IF(График!CE108&gt;'Ночные Часы'!$B$2,График!CE108-'Ночные Часы'!$B$2,0))</f>
        <v>0</v>
      </c>
      <c r="BI113" s="493">
        <f>IF(ISTEXT(График!CH108),График!CH108,IF(График!CH108&gt;'Ночные Часы'!$B$2,График!CH108-'Ночные Часы'!$B$2,0))</f>
        <v>0</v>
      </c>
      <c r="BJ113" s="493">
        <f>IF(ISTEXT(График!CK108),График!CK108,IF(График!CK108&gt;'Ночные Часы'!$B$2,График!CK108-'Ночные Часы'!$B$2,0))</f>
        <v>0</v>
      </c>
      <c r="BK113" s="493">
        <f>IF(ISTEXT(График!CN108),График!CN108,IF(График!CN108&gt;'Ночные Часы'!$B$2,График!CN108-'Ночные Часы'!$B$2,0))</f>
        <v>0</v>
      </c>
      <c r="BL113" s="493">
        <f>IF(ISTEXT(График!CQ108),График!CQ108,IF(График!CQ108&gt;'Ночные Часы'!$B$2,График!CQ108-'Ночные Часы'!$B$2,0))</f>
        <v>0</v>
      </c>
      <c r="BM113" s="493">
        <f>IF(ISTEXT(График!CT108),График!CT108,IF(График!CT108&gt;'Ночные Часы'!$B$2,График!CT108-'Ночные Часы'!$B$2,0))</f>
        <v>0</v>
      </c>
    </row>
    <row r="114" spans="1:65" x14ac:dyDescent="0.25">
      <c r="A114" s="8">
        <f>VLOOKUP(B114,'Список КК'!$M$2:$N$377,2,TRUE)</f>
        <v>50220</v>
      </c>
      <c r="B114" s="9" t="str">
        <f>График!C109</f>
        <v>ВЕЧЕР(приход 12:00-19:00)</v>
      </c>
      <c r="C114" s="493">
        <f t="shared" si="37"/>
        <v>0</v>
      </c>
      <c r="D114" s="493">
        <f t="shared" si="38"/>
        <v>0</v>
      </c>
      <c r="E114" s="493">
        <f t="shared" si="39"/>
        <v>0</v>
      </c>
      <c r="F114" s="493">
        <f t="shared" si="40"/>
        <v>0</v>
      </c>
      <c r="G114" s="493">
        <f t="shared" si="41"/>
        <v>0</v>
      </c>
      <c r="H114" s="493">
        <f t="shared" si="42"/>
        <v>0</v>
      </c>
      <c r="I114" s="493">
        <f t="shared" si="43"/>
        <v>0</v>
      </c>
      <c r="J114" s="493">
        <f t="shared" si="44"/>
        <v>0</v>
      </c>
      <c r="K114" s="493">
        <f t="shared" si="45"/>
        <v>0</v>
      </c>
      <c r="L114" s="493">
        <f t="shared" si="46"/>
        <v>0</v>
      </c>
      <c r="M114" s="493">
        <f t="shared" si="47"/>
        <v>0</v>
      </c>
      <c r="N114" s="493">
        <f t="shared" si="48"/>
        <v>0</v>
      </c>
      <c r="O114" s="493">
        <f t="shared" si="49"/>
        <v>0</v>
      </c>
      <c r="P114" s="493">
        <f t="shared" si="50"/>
        <v>0</v>
      </c>
      <c r="Q114" s="493">
        <f t="shared" si="51"/>
        <v>0</v>
      </c>
      <c r="R114" s="493">
        <f t="shared" si="52"/>
        <v>0</v>
      </c>
      <c r="S114" s="493">
        <f t="shared" si="53"/>
        <v>0</v>
      </c>
      <c r="T114" s="493">
        <f t="shared" si="54"/>
        <v>0</v>
      </c>
      <c r="U114" s="493">
        <f t="shared" si="55"/>
        <v>0</v>
      </c>
      <c r="V114" s="493">
        <f t="shared" si="56"/>
        <v>0</v>
      </c>
      <c r="W114" s="493">
        <f t="shared" si="57"/>
        <v>0</v>
      </c>
      <c r="X114" s="493">
        <f t="shared" si="58"/>
        <v>0</v>
      </c>
      <c r="Y114" s="493">
        <f t="shared" si="59"/>
        <v>0</v>
      </c>
      <c r="Z114" s="493">
        <f t="shared" si="60"/>
        <v>0</v>
      </c>
      <c r="AA114" s="493">
        <f t="shared" si="61"/>
        <v>0</v>
      </c>
      <c r="AB114" s="493">
        <f t="shared" si="62"/>
        <v>0</v>
      </c>
      <c r="AC114" s="493">
        <f t="shared" si="63"/>
        <v>0</v>
      </c>
      <c r="AD114" s="493">
        <f t="shared" si="64"/>
        <v>0</v>
      </c>
      <c r="AE114" s="493">
        <f t="shared" si="65"/>
        <v>0</v>
      </c>
      <c r="AF114" s="493">
        <f t="shared" si="66"/>
        <v>0</v>
      </c>
      <c r="AG114" s="493">
        <f t="shared" si="67"/>
        <v>0</v>
      </c>
      <c r="AH114" s="494">
        <f t="shared" si="68"/>
        <v>0</v>
      </c>
      <c r="AI114" s="493">
        <f>IF(ISTEXT(График!H109),График!H109,IF(График!H109&gt;'Ночные Часы'!$B$2,График!H109-'Ночные Часы'!$B$2,0))</f>
        <v>0</v>
      </c>
      <c r="AJ114" s="493">
        <f>IF(ISTEXT(График!K109),График!K109,IF(График!K109&gt;'Ночные Часы'!$B$2,График!K109-'Ночные Часы'!$B$2,0))</f>
        <v>0</v>
      </c>
      <c r="AK114" s="493">
        <f>IF(ISTEXT(График!N109),График!N109,IF(График!N109&gt;'Ночные Часы'!$B$2,График!N109-'Ночные Часы'!$B$2,0))</f>
        <v>0</v>
      </c>
      <c r="AL114" s="493">
        <f>IF(ISTEXT(График!Q109),График!Q109,IF(График!Q109&gt;'Ночные Часы'!$B$2,График!Q109-'Ночные Часы'!$B$2,0))</f>
        <v>0</v>
      </c>
      <c r="AM114" s="493">
        <f>IF(ISTEXT(График!T109),График!T109,IF(График!T109&gt;'Ночные Часы'!$B$2,График!T109-'Ночные Часы'!$B$2,0))</f>
        <v>0</v>
      </c>
      <c r="AN114" s="493">
        <f>IF(ISTEXT(График!W109),График!W109,IF(График!W109&gt;'Ночные Часы'!$B$2,График!W109-'Ночные Часы'!$B$2,0))</f>
        <v>0</v>
      </c>
      <c r="AO114" s="493">
        <f>IF(ISTEXT(График!Z109),График!Z109,IF(График!Z109&gt;'Ночные Часы'!$B$2,График!Z109-'Ночные Часы'!$B$2,0))</f>
        <v>0</v>
      </c>
      <c r="AP114" s="493">
        <f>IF(ISTEXT(График!AC109),График!AC109,IF(График!AC109&gt;'Ночные Часы'!$B$2,График!AC109-'Ночные Часы'!$B$2,0))</f>
        <v>0</v>
      </c>
      <c r="AQ114" s="493">
        <f>IF(ISTEXT(График!AF109),График!AF109,IF(График!AF109&gt;'Ночные Часы'!$B$2,График!AF109-'Ночные Часы'!$B$2,0))</f>
        <v>0</v>
      </c>
      <c r="AR114" s="493">
        <f>IF(ISTEXT(График!AI109),График!AI109,IF(График!AI109&gt;'Ночные Часы'!$B$2,График!AI109-'Ночные Часы'!$B$2,0))</f>
        <v>0</v>
      </c>
      <c r="AS114" s="493">
        <f>IF(ISTEXT(График!AL109),График!AL109,IF(График!AL109&gt;'Ночные Часы'!$B$2,График!AL109-'Ночные Часы'!$B$2,0))</f>
        <v>0</v>
      </c>
      <c r="AT114" s="493">
        <f>IF(ISTEXT(График!AO109),График!AO109,IF(График!AO109&gt;'Ночные Часы'!$B$2,График!AO109-'Ночные Часы'!$B$2,0))</f>
        <v>0</v>
      </c>
      <c r="AU114" s="493">
        <f>IF(ISTEXT(График!AR109),График!AR109,IF(График!AR109&gt;'Ночные Часы'!$B$2,График!AR109-'Ночные Часы'!$B$2,0))</f>
        <v>0</v>
      </c>
      <c r="AV114" s="493">
        <f>IF(ISTEXT(График!AU109),График!AU109,IF(График!AU109&gt;'Ночные Часы'!$B$2,График!AU109-'Ночные Часы'!$B$2,0))</f>
        <v>0</v>
      </c>
      <c r="AW114" s="493">
        <f>IF(ISTEXT(График!AX109),График!AX109,IF(График!AX109&gt;'Ночные Часы'!$B$2,График!AX109-'Ночные Часы'!$B$2,0))</f>
        <v>0</v>
      </c>
      <c r="AX114" s="493">
        <f>IF(ISTEXT(График!BA109),График!BA109,IF(График!BA109&gt;'Ночные Часы'!$B$2,График!BA109-'Ночные Часы'!$B$2,0))</f>
        <v>0</v>
      </c>
      <c r="AY114" s="493">
        <f>IF(ISTEXT(График!BD109),График!BD109,IF(График!BD109&gt;'Ночные Часы'!$B$2,График!BD109-'Ночные Часы'!$B$2,0))</f>
        <v>0</v>
      </c>
      <c r="AZ114" s="493">
        <f>IF(ISTEXT(График!BG109),График!BG109,IF(График!BG109&gt;'Ночные Часы'!$B$2,График!BG109-'Ночные Часы'!$B$2,0))</f>
        <v>0</v>
      </c>
      <c r="BA114" s="493">
        <f>IF(ISTEXT(График!BJ109),График!BJ109,IF(График!BJ109&gt;'Ночные Часы'!$B$2,График!BJ109-'Ночные Часы'!$B$2,0))</f>
        <v>0</v>
      </c>
      <c r="BB114" s="493">
        <f>IF(ISTEXT(График!BM109),График!BM109,IF(График!BM109&gt;'Ночные Часы'!$B$2,График!BM109-'Ночные Часы'!$B$2,0))</f>
        <v>0</v>
      </c>
      <c r="BC114" s="493">
        <f>IF(ISTEXT(График!BP109),График!BP109,IF(График!BP109&gt;'Ночные Часы'!$B$2,График!BP109-'Ночные Часы'!$B$2,0))</f>
        <v>0</v>
      </c>
      <c r="BD114" s="493">
        <f>IF(ISTEXT(График!BS109),График!BS109,IF(График!BS109&gt;'Ночные Часы'!$B$2,График!BS109-'Ночные Часы'!$B$2,0))</f>
        <v>0</v>
      </c>
      <c r="BE114" s="493">
        <f>IF(ISTEXT(График!BV109),График!BV109,IF(График!BV109&gt;'Ночные Часы'!$B$2,График!BV109-'Ночные Часы'!$B$2,0))</f>
        <v>0</v>
      </c>
      <c r="BF114" s="493">
        <f>IF(ISTEXT(График!BY109),График!BY109,IF(График!BY109&gt;'Ночные Часы'!$B$2,График!BY109-'Ночные Часы'!$B$2,0))</f>
        <v>0</v>
      </c>
      <c r="BG114" s="493">
        <f>IF(ISTEXT(График!CB109),График!CB109,IF(График!CB109&gt;'Ночные Часы'!$B$2,График!CB109-'Ночные Часы'!$B$2,0))</f>
        <v>0</v>
      </c>
      <c r="BH114" s="493">
        <f>IF(ISTEXT(График!CE109),График!CE109,IF(График!CE109&gt;'Ночные Часы'!$B$2,График!CE109-'Ночные Часы'!$B$2,0))</f>
        <v>0</v>
      </c>
      <c r="BI114" s="493">
        <f>IF(ISTEXT(График!CH109),График!CH109,IF(График!CH109&gt;'Ночные Часы'!$B$2,График!CH109-'Ночные Часы'!$B$2,0))</f>
        <v>0</v>
      </c>
      <c r="BJ114" s="493">
        <f>IF(ISTEXT(График!CK109),График!CK109,IF(График!CK109&gt;'Ночные Часы'!$B$2,График!CK109-'Ночные Часы'!$B$2,0))</f>
        <v>0</v>
      </c>
      <c r="BK114" s="493">
        <f>IF(ISTEXT(График!CN109),График!CN109,IF(График!CN109&gt;'Ночные Часы'!$B$2,График!CN109-'Ночные Часы'!$B$2,0))</f>
        <v>0</v>
      </c>
      <c r="BL114" s="493">
        <f>IF(ISTEXT(График!CQ109),График!CQ109,IF(График!CQ109&gt;'Ночные Часы'!$B$2,График!CQ109-'Ночные Часы'!$B$2,0))</f>
        <v>0</v>
      </c>
      <c r="BM114" s="493">
        <f>IF(ISTEXT(График!CT109),График!CT109,IF(График!CT109&gt;'Ночные Часы'!$B$2,График!CT109-'Ночные Часы'!$B$2,0))</f>
        <v>0</v>
      </c>
    </row>
    <row r="115" spans="1:65" x14ac:dyDescent="0.25">
      <c r="A115" s="8">
        <f>VLOOKUP(B115,'Список КК'!$M$2:$N$377,2,TRUE)</f>
        <v>8434</v>
      </c>
      <c r="B115" s="9" t="str">
        <f>График!C110</f>
        <v>Кассиры по часам на линию</v>
      </c>
      <c r="C115" s="493">
        <f t="shared" si="37"/>
        <v>0</v>
      </c>
      <c r="D115" s="493">
        <f t="shared" si="38"/>
        <v>0</v>
      </c>
      <c r="E115" s="493">
        <f t="shared" si="39"/>
        <v>0</v>
      </c>
      <c r="F115" s="493">
        <f t="shared" si="40"/>
        <v>0</v>
      </c>
      <c r="G115" s="493">
        <f t="shared" si="41"/>
        <v>0</v>
      </c>
      <c r="H115" s="493">
        <f t="shared" si="42"/>
        <v>0</v>
      </c>
      <c r="I115" s="493">
        <f t="shared" si="43"/>
        <v>0</v>
      </c>
      <c r="J115" s="493">
        <f t="shared" si="44"/>
        <v>0</v>
      </c>
      <c r="K115" s="493">
        <f t="shared" si="45"/>
        <v>0</v>
      </c>
      <c r="L115" s="493">
        <f t="shared" si="46"/>
        <v>0</v>
      </c>
      <c r="M115" s="493">
        <f t="shared" si="47"/>
        <v>0</v>
      </c>
      <c r="N115" s="493">
        <f t="shared" si="48"/>
        <v>0</v>
      </c>
      <c r="O115" s="493">
        <f t="shared" si="49"/>
        <v>0</v>
      </c>
      <c r="P115" s="493">
        <f t="shared" si="50"/>
        <v>0</v>
      </c>
      <c r="Q115" s="493">
        <f t="shared" si="51"/>
        <v>0</v>
      </c>
      <c r="R115" s="493">
        <f t="shared" si="52"/>
        <v>0</v>
      </c>
      <c r="S115" s="493">
        <f t="shared" si="53"/>
        <v>0</v>
      </c>
      <c r="T115" s="493">
        <f t="shared" si="54"/>
        <v>0</v>
      </c>
      <c r="U115" s="493">
        <f t="shared" si="55"/>
        <v>0</v>
      </c>
      <c r="V115" s="493">
        <f t="shared" si="56"/>
        <v>0</v>
      </c>
      <c r="W115" s="493">
        <f t="shared" si="57"/>
        <v>0</v>
      </c>
      <c r="X115" s="493">
        <f t="shared" si="58"/>
        <v>0</v>
      </c>
      <c r="Y115" s="493">
        <f t="shared" si="59"/>
        <v>0</v>
      </c>
      <c r="Z115" s="493">
        <f t="shared" si="60"/>
        <v>0</v>
      </c>
      <c r="AA115" s="493">
        <f t="shared" si="61"/>
        <v>0</v>
      </c>
      <c r="AB115" s="493">
        <f t="shared" si="62"/>
        <v>0</v>
      </c>
      <c r="AC115" s="493">
        <f t="shared" si="63"/>
        <v>0</v>
      </c>
      <c r="AD115" s="493">
        <f t="shared" si="64"/>
        <v>0</v>
      </c>
      <c r="AE115" s="493">
        <f t="shared" si="65"/>
        <v>0</v>
      </c>
      <c r="AF115" s="493">
        <f t="shared" si="66"/>
        <v>0</v>
      </c>
      <c r="AG115" s="493">
        <f t="shared" si="67"/>
        <v>0</v>
      </c>
      <c r="AH115" s="494">
        <f t="shared" si="68"/>
        <v>0</v>
      </c>
      <c r="AI115" s="493" t="str">
        <f>IF(ISTEXT(График!H110),График!H110,IF(График!H110&gt;'Ночные Часы'!$B$2,График!H110-'Ночные Часы'!$B$2,0))</f>
        <v>ПЛАН</v>
      </c>
      <c r="AJ115" s="493" t="str">
        <f>IF(ISTEXT(График!K110),График!K110,IF(График!K110&gt;'Ночные Часы'!$B$2,График!K110-'Ночные Часы'!$B$2,0))</f>
        <v>ПЛАН</v>
      </c>
      <c r="AK115" s="493" t="str">
        <f>IF(ISTEXT(График!N110),График!N110,IF(График!N110&gt;'Ночные Часы'!$B$2,График!N110-'Ночные Часы'!$B$2,0))</f>
        <v>ПЛАН</v>
      </c>
      <c r="AL115" s="493" t="str">
        <f>IF(ISTEXT(График!Q110),График!Q110,IF(График!Q110&gt;'Ночные Часы'!$B$2,График!Q110-'Ночные Часы'!$B$2,0))</f>
        <v>ПЛАН</v>
      </c>
      <c r="AM115" s="493" t="str">
        <f>IF(ISTEXT(График!T110),График!T110,IF(График!T110&gt;'Ночные Часы'!$B$2,График!T110-'Ночные Часы'!$B$2,0))</f>
        <v>ПЛАН</v>
      </c>
      <c r="AN115" s="493" t="str">
        <f>IF(ISTEXT(График!W110),График!W110,IF(График!W110&gt;'Ночные Часы'!$B$2,График!W110-'Ночные Часы'!$B$2,0))</f>
        <v>ПЛАН</v>
      </c>
      <c r="AO115" s="493" t="str">
        <f>IF(ISTEXT(График!Z110),График!Z110,IF(График!Z110&gt;'Ночные Часы'!$B$2,График!Z110-'Ночные Часы'!$B$2,0))</f>
        <v>ПЛАН</v>
      </c>
      <c r="AP115" s="493" t="str">
        <f>IF(ISTEXT(График!AC110),График!AC110,IF(График!AC110&gt;'Ночные Часы'!$B$2,График!AC110-'Ночные Часы'!$B$2,0))</f>
        <v>ПЛАН</v>
      </c>
      <c r="AQ115" s="493" t="str">
        <f>IF(ISTEXT(График!AF110),График!AF110,IF(График!AF110&gt;'Ночные Часы'!$B$2,График!AF110-'Ночные Часы'!$B$2,0))</f>
        <v>ПЛАН</v>
      </c>
      <c r="AR115" s="493" t="str">
        <f>IF(ISTEXT(График!AI110),График!AI110,IF(График!AI110&gt;'Ночные Часы'!$B$2,График!AI110-'Ночные Часы'!$B$2,0))</f>
        <v>ПЛАН</v>
      </c>
      <c r="AS115" s="493" t="str">
        <f>IF(ISTEXT(График!AL110),График!AL110,IF(График!AL110&gt;'Ночные Часы'!$B$2,График!AL110-'Ночные Часы'!$B$2,0))</f>
        <v>ПЛАН</v>
      </c>
      <c r="AT115" s="493" t="str">
        <f>IF(ISTEXT(График!AO110),График!AO110,IF(График!AO110&gt;'Ночные Часы'!$B$2,График!AO110-'Ночные Часы'!$B$2,0))</f>
        <v>ПЛАН</v>
      </c>
      <c r="AU115" s="493" t="str">
        <f>IF(ISTEXT(График!AR110),График!AR110,IF(График!AR110&gt;'Ночные Часы'!$B$2,График!AR110-'Ночные Часы'!$B$2,0))</f>
        <v>ПЛАН</v>
      </c>
      <c r="AV115" s="493" t="str">
        <f>IF(ISTEXT(График!AU110),График!AU110,IF(График!AU110&gt;'Ночные Часы'!$B$2,График!AU110-'Ночные Часы'!$B$2,0))</f>
        <v>ПЛАН</v>
      </c>
      <c r="AW115" s="493" t="str">
        <f>IF(ISTEXT(График!AX110),График!AX110,IF(График!AX110&gt;'Ночные Часы'!$B$2,График!AX110-'Ночные Часы'!$B$2,0))</f>
        <v>ПЛАН</v>
      </c>
      <c r="AX115" s="493" t="str">
        <f>IF(ISTEXT(График!BA110),График!BA110,IF(График!BA110&gt;'Ночные Часы'!$B$2,График!BA110-'Ночные Часы'!$B$2,0))</f>
        <v>ПЛАН</v>
      </c>
      <c r="AY115" s="493" t="str">
        <f>IF(ISTEXT(График!BD110),График!BD110,IF(График!BD110&gt;'Ночные Часы'!$B$2,График!BD110-'Ночные Часы'!$B$2,0))</f>
        <v>ПЛАН</v>
      </c>
      <c r="AZ115" s="493" t="str">
        <f>IF(ISTEXT(График!BG110),График!BG110,IF(График!BG110&gt;'Ночные Часы'!$B$2,График!BG110-'Ночные Часы'!$B$2,0))</f>
        <v>ПЛАН</v>
      </c>
      <c r="BA115" s="493" t="str">
        <f>IF(ISTEXT(График!BJ110),График!BJ110,IF(График!BJ110&gt;'Ночные Часы'!$B$2,График!BJ110-'Ночные Часы'!$B$2,0))</f>
        <v>ПЛАН</v>
      </c>
      <c r="BB115" s="493" t="str">
        <f>IF(ISTEXT(График!BM110),График!BM110,IF(График!BM110&gt;'Ночные Часы'!$B$2,График!BM110-'Ночные Часы'!$B$2,0))</f>
        <v>ПЛАН</v>
      </c>
      <c r="BC115" s="493" t="str">
        <f>IF(ISTEXT(График!BP110),График!BP110,IF(График!BP110&gt;'Ночные Часы'!$B$2,График!BP110-'Ночные Часы'!$B$2,0))</f>
        <v>ПЛАН</v>
      </c>
      <c r="BD115" s="493" t="str">
        <f>IF(ISTEXT(График!BS110),График!BS110,IF(График!BS110&gt;'Ночные Часы'!$B$2,График!BS110-'Ночные Часы'!$B$2,0))</f>
        <v>ПЛАН</v>
      </c>
      <c r="BE115" s="493" t="str">
        <f>IF(ISTEXT(График!BV110),График!BV110,IF(График!BV110&gt;'Ночные Часы'!$B$2,График!BV110-'Ночные Часы'!$B$2,0))</f>
        <v>ПЛАН</v>
      </c>
      <c r="BF115" s="493" t="str">
        <f>IF(ISTEXT(График!BY110),График!BY110,IF(График!BY110&gt;'Ночные Часы'!$B$2,График!BY110-'Ночные Часы'!$B$2,0))</f>
        <v>ПЛАН</v>
      </c>
      <c r="BG115" s="493" t="str">
        <f>IF(ISTEXT(График!CB110),График!CB110,IF(График!CB110&gt;'Ночные Часы'!$B$2,График!CB110-'Ночные Часы'!$B$2,0))</f>
        <v>ПЛАН</v>
      </c>
      <c r="BH115" s="493" t="str">
        <f>IF(ISTEXT(График!CE110),График!CE110,IF(График!CE110&gt;'Ночные Часы'!$B$2,График!CE110-'Ночные Часы'!$B$2,0))</f>
        <v>ПЛАН</v>
      </c>
      <c r="BI115" s="493" t="str">
        <f>IF(ISTEXT(График!CH110),График!CH110,IF(График!CH110&gt;'Ночные Часы'!$B$2,График!CH110-'Ночные Часы'!$B$2,0))</f>
        <v>ПЛАН</v>
      </c>
      <c r="BJ115" s="493" t="str">
        <f>IF(ISTEXT(График!CK110),График!CK110,IF(График!CK110&gt;'Ночные Часы'!$B$2,График!CK110-'Ночные Часы'!$B$2,0))</f>
        <v>ПЛАН</v>
      </c>
      <c r="BK115" s="493" t="str">
        <f>IF(ISTEXT(График!CN110),График!CN110,IF(График!CN110&gt;'Ночные Часы'!$B$2,График!CN110-'Ночные Часы'!$B$2,0))</f>
        <v>ПЛАН</v>
      </c>
      <c r="BL115" s="493" t="str">
        <f>IF(ISTEXT(График!CQ110),График!CQ110,IF(График!CQ110&gt;'Ночные Часы'!$B$2,График!CQ110-'Ночные Часы'!$B$2,0))</f>
        <v>ПЛАН</v>
      </c>
      <c r="BM115" s="493" t="str">
        <f>IF(ISTEXT(График!CT110),График!CT110,IF(График!CT110&gt;'Ночные Часы'!$B$2,График!CT110-'Ночные Часы'!$B$2,0))</f>
        <v>ПЛАН</v>
      </c>
    </row>
    <row r="116" spans="1:65" x14ac:dyDescent="0.25">
      <c r="A116" s="8" t="e">
        <f>VLOOKUP(B116,'Список КК'!$M$2:$N$377,2,TRUE)</f>
        <v>#N/A</v>
      </c>
      <c r="B116" s="9" t="str">
        <f>График!C111</f>
        <v>07.00-07.45</v>
      </c>
      <c r="C116" s="493">
        <f t="shared" si="37"/>
        <v>10.166666666666666</v>
      </c>
      <c r="D116" s="493">
        <f t="shared" si="38"/>
        <v>10.375</v>
      </c>
      <c r="E116" s="493">
        <f t="shared" si="39"/>
        <v>12.125</v>
      </c>
      <c r="F116" s="493">
        <f t="shared" si="40"/>
        <v>12.208333333333332</v>
      </c>
      <c r="G116" s="493">
        <f t="shared" si="41"/>
        <v>12.958333333333332</v>
      </c>
      <c r="H116" s="493">
        <f t="shared" si="42"/>
        <v>13.291666666666666</v>
      </c>
      <c r="I116" s="493">
        <f t="shared" si="43"/>
        <v>12.791666666666666</v>
      </c>
      <c r="J116" s="493">
        <f t="shared" si="44"/>
        <v>9</v>
      </c>
      <c r="K116" s="493">
        <f t="shared" si="45"/>
        <v>11.125</v>
      </c>
      <c r="L116" s="493">
        <f t="shared" si="46"/>
        <v>13.083333333333332</v>
      </c>
      <c r="M116" s="493">
        <f t="shared" si="47"/>
        <v>12.958333333333332</v>
      </c>
      <c r="N116" s="493">
        <f t="shared" si="48"/>
        <v>11.666666666666666</v>
      </c>
      <c r="O116" s="493">
        <f t="shared" si="49"/>
        <v>12.25</v>
      </c>
      <c r="P116" s="493">
        <f t="shared" si="50"/>
        <v>13.416666666666666</v>
      </c>
      <c r="Q116" s="493">
        <f t="shared" si="51"/>
        <v>11.125</v>
      </c>
      <c r="R116" s="493">
        <f t="shared" si="52"/>
        <v>9.2083333333333321</v>
      </c>
      <c r="S116" s="493">
        <f t="shared" si="53"/>
        <v>12.583333333333332</v>
      </c>
      <c r="T116" s="493">
        <f t="shared" si="54"/>
        <v>13.041666666666666</v>
      </c>
      <c r="U116" s="493">
        <f t="shared" si="55"/>
        <v>12.541666666666666</v>
      </c>
      <c r="V116" s="493">
        <f t="shared" si="56"/>
        <v>12.666666666666666</v>
      </c>
      <c r="W116" s="493">
        <f t="shared" si="57"/>
        <v>13.75</v>
      </c>
      <c r="X116" s="493">
        <f t="shared" si="58"/>
        <v>10.666666666666666</v>
      </c>
      <c r="Y116" s="493">
        <f t="shared" si="59"/>
        <v>11</v>
      </c>
      <c r="Z116" s="493">
        <f t="shared" si="60"/>
        <v>13.083333333333332</v>
      </c>
      <c r="AA116" s="493">
        <f t="shared" si="61"/>
        <v>13.875</v>
      </c>
      <c r="AB116" s="493">
        <f t="shared" si="62"/>
        <v>13.25</v>
      </c>
      <c r="AC116" s="493">
        <f t="shared" si="63"/>
        <v>13.041666666666666</v>
      </c>
      <c r="AD116" s="493">
        <f t="shared" si="64"/>
        <v>13.041666666666666</v>
      </c>
      <c r="AE116" s="493">
        <f t="shared" si="65"/>
        <v>13.583333333333332</v>
      </c>
      <c r="AF116" s="493">
        <f t="shared" si="66"/>
        <v>9.4583333333333321</v>
      </c>
      <c r="AG116" s="493">
        <f t="shared" si="67"/>
        <v>6.083333333333333</v>
      </c>
      <c r="AH116" s="494">
        <f t="shared" si="68"/>
        <v>369.41666666666663</v>
      </c>
      <c r="AI116" s="493">
        <f>IF(ISTEXT(График!H111),График!H111,IF(График!H111&gt;'Ночные Часы'!$B$2,График!H111-'Ночные Часы'!$B$2,0))</f>
        <v>10.130810752688172</v>
      </c>
      <c r="AJ116" s="493">
        <f>IF(ISTEXT(График!K111),График!K111,IF(График!K111&gt;'Ночные Часы'!$B$2,График!K111-'Ночные Часы'!$B$2,0))</f>
        <v>10.34708817204301</v>
      </c>
      <c r="AK116" s="493">
        <f>IF(ISTEXT(График!N111),График!N111,IF(График!N111&gt;'Ночные Часы'!$B$2,График!N111-'Ночные Часы'!$B$2,0))</f>
        <v>12.10820430107527</v>
      </c>
      <c r="AL116" s="493">
        <f>IF(ISTEXT(График!Q111),График!Q111,IF(График!Q111&gt;'Ночные Часы'!$B$2,График!Q111-'Ночные Часы'!$B$2,0))</f>
        <v>12.200894623655914</v>
      </c>
      <c r="AM116" s="493">
        <f>IF(ISTEXT(График!T111),График!T111,IF(График!T111&gt;'Ночные Часы'!$B$2,График!T111-'Ночные Часы'!$B$2,0))</f>
        <v>12.942417204301075</v>
      </c>
      <c r="AN116" s="493">
        <f>IF(ISTEXT(График!W111),График!W111,IF(График!W111&gt;'Ночные Часы'!$B$2,График!W111-'Ночные Часы'!$B$2,0))</f>
        <v>13.282281720430108</v>
      </c>
      <c r="AO116" s="493">
        <f>IF(ISTEXT(График!Z111),График!Z111,IF(График!Z111&gt;'Ночные Часы'!$B$2,График!Z111-'Ночные Часы'!$B$2,0))</f>
        <v>12.757036559139786</v>
      </c>
      <c r="AP116" s="493">
        <f>IF(ISTEXT(График!AC111),График!AC111,IF(График!AC111&gt;'Ночные Часы'!$B$2,График!AC111-'Ночные Часы'!$B$2,0))</f>
        <v>8.9876301075268827</v>
      </c>
      <c r="AQ116" s="493">
        <f>IF(ISTEXT(График!AF111),График!AF111,IF(График!AF111&gt;'Ночные Часы'!$B$2,График!AF111-'Ночные Часы'!$B$2,0))</f>
        <v>11.088610752688172</v>
      </c>
      <c r="AR116" s="493">
        <f>IF(ISTEXT(График!AI111),График!AI111,IF(График!AI111&gt;'Ночные Часы'!$B$2,График!AI111-'Ночные Часы'!$B$2,0))</f>
        <v>13.066004301075269</v>
      </c>
      <c r="AS116" s="493">
        <f>IF(ISTEXT(График!AL111),График!AL111,IF(График!AL111&gt;'Ночные Часы'!$B$2,График!AL111-'Ночные Часы'!$B$2,0))</f>
        <v>12.942417204301075</v>
      </c>
      <c r="AT116" s="493">
        <f>IF(ISTEXT(График!AO111),График!AO111,IF(График!AO111&gt;'Ночные Часы'!$B$2,График!AO111-'Ночные Часы'!$B$2,0))</f>
        <v>11.644752688172042</v>
      </c>
      <c r="AU116" s="493">
        <f>IF(ISTEXT(График!AR111),График!AR111,IF(График!AR111&gt;'Ночные Часы'!$B$2,График!AR111-'Ночные Часы'!$B$2,0))</f>
        <v>12.231791397849461</v>
      </c>
      <c r="AV116" s="493">
        <f>IF(ISTEXT(График!AU111),График!AU111,IF(График!AU111&gt;'Ночные Часы'!$B$2,График!AU111-'Ночные Часы'!$B$2,0))</f>
        <v>13.405868817204302</v>
      </c>
      <c r="AW116" s="493">
        <f>IF(ISTEXT(График!AX111),График!AX111,IF(График!AX111&gt;'Ночные Часы'!$B$2,График!AX111-'Ночные Часы'!$B$2,0))</f>
        <v>11.088610752688172</v>
      </c>
      <c r="AX116" s="493">
        <f>IF(ISTEXT(График!BA111),График!BA111,IF(График!BA111&gt;'Ночные Часы'!$B$2,График!BA111-'Ночные Часы'!$B$2,0))</f>
        <v>9.2039075268817214</v>
      </c>
      <c r="AY116" s="493">
        <f>IF(ISTEXT(График!BD111),График!BD111,IF(График!BD111&gt;'Ночные Часы'!$B$2,График!BD111-'Ночные Часы'!$B$2,0))</f>
        <v>12.571655913978494</v>
      </c>
      <c r="AZ116" s="493">
        <f>IF(ISTEXT(График!BG111),График!BG111,IF(График!BG111&gt;'Ночные Часы'!$B$2,График!BG111-'Ночные Часы'!$B$2,0))</f>
        <v>13.03510752688172</v>
      </c>
      <c r="BA116" s="493">
        <f>IF(ISTEXT(График!BJ111),График!BJ111,IF(График!BJ111&gt;'Ночные Часы'!$B$2,График!BJ111-'Ночные Часы'!$B$2,0))</f>
        <v>12.540759139784948</v>
      </c>
      <c r="BB116" s="493">
        <f>IF(ISTEXT(График!BM111),График!BM111,IF(График!BM111&gt;'Ночные Часы'!$B$2,График!BM111-'Ночные Часы'!$B$2,0))</f>
        <v>12.633449462365592</v>
      </c>
      <c r="BC116" s="493">
        <f>IF(ISTEXT(График!BP111),График!BP111,IF(График!BP111&gt;'Ночные Часы'!$B$2,График!BP111-'Ночные Часы'!$B$2,0))</f>
        <v>13.745733333333334</v>
      </c>
      <c r="BD116" s="493">
        <f>IF(ISTEXT(График!BS111),График!BS111,IF(График!BS111&gt;'Ночные Часы'!$B$2,График!BS111-'Ночные Часы'!$B$2,0))</f>
        <v>10.656055913978495</v>
      </c>
      <c r="BE116" s="493">
        <f>IF(ISTEXT(График!BV111),График!BV111,IF(График!BV111&gt;'Ночные Часы'!$B$2,График!BV111-'Ночные Часы'!$B$2,0))</f>
        <v>10.995920430107526</v>
      </c>
      <c r="BF116" s="493">
        <f>IF(ISTEXT(График!BY111),График!BY111,IF(График!BY111&gt;'Ночные Часы'!$B$2,График!BY111-'Ночные Часы'!$B$2,0))</f>
        <v>13.066004301075269</v>
      </c>
      <c r="BG116" s="493">
        <f>IF(ISTEXT(График!CB111),График!CB111,IF(График!CB111&gt;'Ночные Часы'!$B$2,График!CB111-'Ночные Часы'!$B$2,0))</f>
        <v>13.83842365591398</v>
      </c>
      <c r="BH116" s="493">
        <f>IF(ISTEXT(График!CE111),График!CE111,IF(График!CE111&gt;'Ночные Часы'!$B$2,График!CE111-'Ночные Часы'!$B$2,0))</f>
        <v>13.220488172043011</v>
      </c>
      <c r="BI116" s="493">
        <f>IF(ISTEXT(График!CH111),График!CH111,IF(График!CH111&gt;'Ночные Часы'!$B$2,График!CH111-'Ночные Часы'!$B$2,0))</f>
        <v>13.004210752688172</v>
      </c>
      <c r="BJ116" s="493">
        <f>IF(ISTEXT(График!CK111),График!CK111,IF(График!CK111&gt;'Ночные Часы'!$B$2,График!CK111-'Ночные Часы'!$B$2,0))</f>
        <v>13.004210752688172</v>
      </c>
      <c r="BK116" s="493">
        <f>IF(ISTEXT(График!CN111),График!CN111,IF(График!CN111&gt;'Ночные Часы'!$B$2,График!CN111-'Ночные Часы'!$B$2,0))</f>
        <v>13.560352688172044</v>
      </c>
      <c r="BL116" s="493">
        <f>IF(ISTEXT(График!CQ111),График!CQ111,IF(График!CQ111&gt;'Ночные Часы'!$B$2,График!CQ111-'Ночные Часы'!$B$2,0))</f>
        <v>9.4510817204301087</v>
      </c>
      <c r="BM116" s="493">
        <f>IF(ISTEXT(График!CT111),График!CT111,IF(График!CT111&gt;'Ночные Часы'!$B$2,График!CT111-'Ночные Часы'!$B$2,0))</f>
        <v>6.083333333333333</v>
      </c>
    </row>
    <row r="117" spans="1:65" x14ac:dyDescent="0.25">
      <c r="A117" s="8" t="e">
        <f>VLOOKUP(B117,'Список КК'!$M$2:$N$377,2,TRUE)</f>
        <v>#N/A</v>
      </c>
      <c r="B117" s="9" t="str">
        <f>График!C112</f>
        <v>08.00-08.45</v>
      </c>
      <c r="C117" s="493">
        <f t="shared" si="37"/>
        <v>14.833333333333332</v>
      </c>
      <c r="D117" s="493">
        <f t="shared" si="38"/>
        <v>12.5</v>
      </c>
      <c r="E117" s="493">
        <f t="shared" si="39"/>
        <v>15.208333333333332</v>
      </c>
      <c r="F117" s="493">
        <f t="shared" si="40"/>
        <v>17.041666666666664</v>
      </c>
      <c r="G117" s="493">
        <f t="shared" si="41"/>
        <v>17.833333333333332</v>
      </c>
      <c r="H117" s="493">
        <f t="shared" si="42"/>
        <v>16.25</v>
      </c>
      <c r="I117" s="493">
        <f t="shared" si="43"/>
        <v>19.541666666666664</v>
      </c>
      <c r="J117" s="493">
        <f t="shared" si="44"/>
        <v>12.333333333333332</v>
      </c>
      <c r="K117" s="493">
        <f t="shared" si="45"/>
        <v>14.375</v>
      </c>
      <c r="L117" s="493">
        <f t="shared" si="46"/>
        <v>17.125</v>
      </c>
      <c r="M117" s="493">
        <f t="shared" si="47"/>
        <v>17.666666666666664</v>
      </c>
      <c r="N117" s="493">
        <f t="shared" si="48"/>
        <v>16.916666666666664</v>
      </c>
      <c r="O117" s="493">
        <f t="shared" si="49"/>
        <v>16.083333333333332</v>
      </c>
      <c r="P117" s="493">
        <f t="shared" si="50"/>
        <v>20.083333333333332</v>
      </c>
      <c r="Q117" s="493">
        <f t="shared" si="51"/>
        <v>17.458333333333332</v>
      </c>
      <c r="R117" s="493">
        <f t="shared" si="52"/>
        <v>11.666666666666666</v>
      </c>
      <c r="S117" s="493">
        <f t="shared" si="53"/>
        <v>15.291666666666666</v>
      </c>
      <c r="T117" s="493">
        <f t="shared" si="54"/>
        <v>16.583333333333332</v>
      </c>
      <c r="U117" s="493">
        <f t="shared" si="55"/>
        <v>17.625</v>
      </c>
      <c r="V117" s="493">
        <f t="shared" si="56"/>
        <v>17.75</v>
      </c>
      <c r="W117" s="493">
        <f t="shared" si="57"/>
        <v>21.208333333333332</v>
      </c>
      <c r="X117" s="493">
        <f t="shared" si="58"/>
        <v>17.166666666666664</v>
      </c>
      <c r="Y117" s="493">
        <f t="shared" si="59"/>
        <v>14.625</v>
      </c>
      <c r="Z117" s="493">
        <f t="shared" si="60"/>
        <v>16.916666666666664</v>
      </c>
      <c r="AA117" s="493">
        <f t="shared" si="61"/>
        <v>17.958333333333332</v>
      </c>
      <c r="AB117" s="493">
        <f t="shared" si="62"/>
        <v>15.75</v>
      </c>
      <c r="AC117" s="493">
        <f t="shared" si="63"/>
        <v>16.958333333333332</v>
      </c>
      <c r="AD117" s="493">
        <f t="shared" si="64"/>
        <v>16.958333333333332</v>
      </c>
      <c r="AE117" s="493">
        <f t="shared" si="65"/>
        <v>18.958333333333332</v>
      </c>
      <c r="AF117" s="493">
        <f t="shared" si="66"/>
        <v>15.458333333333332</v>
      </c>
      <c r="AG117" s="493">
        <f t="shared" si="67"/>
        <v>7.083333333333333</v>
      </c>
      <c r="AH117" s="494">
        <f t="shared" si="68"/>
        <v>503.2083333333332</v>
      </c>
      <c r="AI117" s="493">
        <f>IF(ISTEXT(График!H112),График!H112,IF(График!H112&gt;'Ночные Часы'!$B$2,График!H112-'Ночные Часы'!$B$2,0))</f>
        <v>14.807526881720429</v>
      </c>
      <c r="AJ117" s="493">
        <f>IF(ISTEXT(График!K112),График!K112,IF(График!K112&gt;'Ночные Часы'!$B$2,График!K112-'Ночные Часы'!$B$2,0))</f>
        <v>12.490268817204301</v>
      </c>
      <c r="AK117" s="493">
        <f>IF(ISTEXT(График!N112),График!N112,IF(График!N112&gt;'Ночные Часы'!$B$2,График!N112-'Ночные Часы'!$B$2,0))</f>
        <v>15.178288172043009</v>
      </c>
      <c r="AL117" s="493">
        <f>IF(ISTEXT(График!Q112),График!Q112,IF(График!Q112&gt;'Ночные Часы'!$B$2,График!Q112-'Ночные Часы'!$B$2,0))</f>
        <v>17.001197849462365</v>
      </c>
      <c r="AM117" s="493">
        <f>IF(ISTEXT(График!T112),График!T112,IF(График!T112&gt;'Ночные Часы'!$B$2,График!T112-'Ночные Часы'!$B$2,0))</f>
        <v>17.804513978494622</v>
      </c>
      <c r="AN117" s="493">
        <f>IF(ISTEXT(График!W112),График!W112,IF(График!W112&gt;'Ночные Часы'!$B$2,График!W112-'Ночные Часы'!$B$2,0))</f>
        <v>16.228778494623654</v>
      </c>
      <c r="AO117" s="493">
        <f>IF(ISTEXT(График!Z112),График!Z112,IF(График!Z112&gt;'Ночные Часы'!$B$2,График!Z112-'Ночные Часы'!$B$2,0))</f>
        <v>19.503836559139781</v>
      </c>
      <c r="AP117" s="493">
        <f>IF(ISTEXT(График!AC112),График!AC112,IF(График!AC112&gt;'Ночные Часы'!$B$2,График!AC112-'Ночные Часы'!$B$2,0))</f>
        <v>12.304888172043011</v>
      </c>
      <c r="AQ117" s="493">
        <f>IF(ISTEXT(График!AF112),График!AF112,IF(График!AF112&gt;'Ночные Часы'!$B$2,График!AF112-'Ночные Часы'!$B$2,0))</f>
        <v>14.344075268817205</v>
      </c>
      <c r="AR117" s="493">
        <f>IF(ISTEXT(График!AI112),График!AI112,IF(График!AI112&gt;'Ночные Часы'!$B$2,График!AI112-'Ночные Часы'!$B$2,0))</f>
        <v>17.093888172043009</v>
      </c>
      <c r="AS117" s="493">
        <f>IF(ISTEXT(График!AL112),График!AL112,IF(График!AL112&gt;'Ночные Часы'!$B$2,График!AL112-'Ночные Часы'!$B$2,0))</f>
        <v>17.650030107526881</v>
      </c>
      <c r="AT117" s="493">
        <f>IF(ISTEXT(График!AO112),График!AO112,IF(График!AO112&gt;'Ночные Часы'!$B$2,График!AO112-'Ночные Часы'!$B$2,0))</f>
        <v>16.877610752688174</v>
      </c>
      <c r="AU117" s="493">
        <f>IF(ISTEXT(График!AR112),График!AR112,IF(График!AR112&gt;'Ночные Часы'!$B$2,График!AR112-'Ночные Часы'!$B$2,0))</f>
        <v>16.043397849462362</v>
      </c>
      <c r="AV117" s="493">
        <f>IF(ISTEXT(График!AU112),График!AU112,IF(График!AU112&gt;'Ночные Часы'!$B$2,График!AU112-'Ночные Часы'!$B$2,0))</f>
        <v>20.059978494623653</v>
      </c>
      <c r="AW117" s="493">
        <f>IF(ISTEXT(График!AX112),График!AX112,IF(График!AX112&gt;'Ночные Часы'!$B$2,График!AX112-'Ночные Часы'!$B$2,0))</f>
        <v>17.433752688172042</v>
      </c>
      <c r="AX117" s="493">
        <f>IF(ISTEXT(График!BA112),График!BA112,IF(График!BA112&gt;'Ночные Часы'!$B$2,График!BA112-'Ночные Часы'!$B$2,0))</f>
        <v>11.625159139784946</v>
      </c>
      <c r="AY117" s="493">
        <f>IF(ISTEXT(График!BD112),График!BD112,IF(График!BD112&gt;'Ночные Часы'!$B$2,График!BD112-'Ночные Часы'!$B$2,0))</f>
        <v>15.270978494623657</v>
      </c>
      <c r="AZ117" s="493">
        <f>IF(ISTEXT(График!BG112),График!BG112,IF(График!BG112&gt;'Ночные Часы'!$B$2,График!BG112-'Ночные Часы'!$B$2,0))</f>
        <v>16.568643010752684</v>
      </c>
      <c r="BA117" s="493">
        <f>IF(ISTEXT(График!BJ112),График!BJ112,IF(График!BJ112&gt;'Ночные Часы'!$B$2,График!BJ112-'Ночные Часы'!$B$2,0))</f>
        <v>17.619133333333334</v>
      </c>
      <c r="BB117" s="493">
        <f>IF(ISTEXT(График!BM112),График!BM112,IF(График!BM112&gt;'Ночные Часы'!$B$2,График!BM112-'Ночные Часы'!$B$2,0))</f>
        <v>17.742720430107525</v>
      </c>
      <c r="BC117" s="493">
        <f>IF(ISTEXT(График!BP112),График!BP112,IF(График!BP112&gt;'Ночные Часы'!$B$2,График!BP112-'Ночные Часы'!$B$2,0))</f>
        <v>21.203159139784947</v>
      </c>
      <c r="BD117" s="493">
        <f>IF(ISTEXT(График!BS112),График!BS112,IF(График!BS112&gt;'Ночные Часы'!$B$2,График!BS112-'Ночные Часы'!$B$2,0))</f>
        <v>17.155681720430106</v>
      </c>
      <c r="BE117" s="493">
        <f>IF(ISTEXT(График!BV112),График!BV112,IF(График!BV112&gt;'Ночные Часы'!$B$2,График!BV112-'Ночные Часы'!$B$2,0))</f>
        <v>14.622146236559141</v>
      </c>
      <c r="BF117" s="493">
        <f>IF(ISTEXT(График!BY112),График!BY112,IF(График!BY112&gt;'Ночные Часы'!$B$2,График!BY112-'Ночные Часы'!$B$2,0))</f>
        <v>16.877610752688174</v>
      </c>
      <c r="BG117" s="493">
        <f>IF(ISTEXT(График!CB112),График!CB112,IF(График!CB112&gt;'Ночные Часы'!$B$2,График!CB112-'Ночные Часы'!$B$2,0))</f>
        <v>17.928101075268817</v>
      </c>
      <c r="BH117" s="493">
        <f>IF(ISTEXT(График!CE112),График!CE112,IF(График!CE112&gt;'Ночные Часы'!$B$2,График!CE112-'Ночные Часы'!$B$2,0))</f>
        <v>15.734430107526881</v>
      </c>
      <c r="BI117" s="493">
        <f>IF(ISTEXT(График!CH112),График!CH112,IF(График!CH112&gt;'Ночные Часы'!$B$2,График!CH112-'Ночные Часы'!$B$2,0))</f>
        <v>16.939404301075268</v>
      </c>
      <c r="BJ117" s="493">
        <f>IF(ISTEXT(График!CK112),График!CK112,IF(График!CK112&gt;'Ночные Часы'!$B$2,График!CK112-'Ночные Часы'!$B$2,0))</f>
        <v>16.939404301075268</v>
      </c>
      <c r="BK117" s="493">
        <f>IF(ISTEXT(График!CN112),График!CN112,IF(График!CN112&gt;'Ночные Часы'!$B$2,График!CN112-'Ночные Часы'!$B$2,0))</f>
        <v>18.947694623655913</v>
      </c>
      <c r="BL117" s="493">
        <f>IF(ISTEXT(График!CQ112),График!CQ112,IF(График!CQ112&gt;'Ночные Часы'!$B$2,График!CQ112-'Ночные Часы'!$B$2,0))</f>
        <v>15.425462365591398</v>
      </c>
      <c r="BM117" s="493">
        <f>IF(ISTEXT(График!CT112),График!CT112,IF(График!CT112&gt;'Ночные Часы'!$B$2,График!CT112-'Ночные Часы'!$B$2,0))</f>
        <v>7.083333333333333</v>
      </c>
    </row>
    <row r="118" spans="1:65" x14ac:dyDescent="0.25">
      <c r="A118" s="8" t="e">
        <f>VLOOKUP(B118,'Список КК'!$M$2:$N$377,2,TRUE)</f>
        <v>#N/A</v>
      </c>
      <c r="B118" s="9" t="str">
        <f>График!C113</f>
        <v>09.00-09.45</v>
      </c>
      <c r="C118" s="493">
        <f t="shared" si="37"/>
        <v>27.125</v>
      </c>
      <c r="D118" s="493">
        <f t="shared" si="38"/>
        <v>23.583333333333332</v>
      </c>
      <c r="E118" s="493">
        <f t="shared" si="39"/>
        <v>25.833333333333332</v>
      </c>
      <c r="F118" s="493">
        <f t="shared" si="40"/>
        <v>24.791666666666664</v>
      </c>
      <c r="G118" s="493">
        <f t="shared" si="41"/>
        <v>25.958333333333332</v>
      </c>
      <c r="H118" s="493">
        <f t="shared" si="42"/>
        <v>25.375</v>
      </c>
      <c r="I118" s="493">
        <f t="shared" si="43"/>
        <v>27.291666666666664</v>
      </c>
      <c r="J118" s="493">
        <f t="shared" si="44"/>
        <v>21.458333333333332</v>
      </c>
      <c r="K118" s="493">
        <f t="shared" si="45"/>
        <v>22.625</v>
      </c>
      <c r="L118" s="493">
        <f t="shared" si="46"/>
        <v>25.375</v>
      </c>
      <c r="M118" s="493">
        <f t="shared" si="47"/>
        <v>25.791666666666664</v>
      </c>
      <c r="N118" s="493">
        <f t="shared" si="48"/>
        <v>24.708333333333332</v>
      </c>
      <c r="O118" s="493">
        <f t="shared" si="49"/>
        <v>23.541666666666664</v>
      </c>
      <c r="P118" s="493">
        <f t="shared" si="50"/>
        <v>31</v>
      </c>
      <c r="Q118" s="493">
        <f t="shared" si="51"/>
        <v>26.666666666666664</v>
      </c>
      <c r="R118" s="493">
        <f t="shared" si="52"/>
        <v>19.541666666666664</v>
      </c>
      <c r="S118" s="493">
        <f t="shared" si="53"/>
        <v>22.916666666666664</v>
      </c>
      <c r="T118" s="493">
        <f t="shared" si="54"/>
        <v>23.833333333333332</v>
      </c>
      <c r="U118" s="493">
        <f t="shared" si="55"/>
        <v>24.416666666666664</v>
      </c>
      <c r="V118" s="493">
        <f t="shared" si="56"/>
        <v>25.166666666666664</v>
      </c>
      <c r="W118" s="493">
        <f t="shared" si="57"/>
        <v>28.25</v>
      </c>
      <c r="X118" s="493">
        <f t="shared" si="58"/>
        <v>24.708333333333332</v>
      </c>
      <c r="Y118" s="493">
        <f t="shared" si="59"/>
        <v>22.625</v>
      </c>
      <c r="Z118" s="493">
        <f t="shared" si="60"/>
        <v>24.666666666666664</v>
      </c>
      <c r="AA118" s="493">
        <f t="shared" si="61"/>
        <v>26</v>
      </c>
      <c r="AB118" s="493">
        <f t="shared" si="62"/>
        <v>23.625</v>
      </c>
      <c r="AC118" s="493">
        <f t="shared" si="63"/>
        <v>23.75</v>
      </c>
      <c r="AD118" s="493">
        <f t="shared" si="64"/>
        <v>23.75</v>
      </c>
      <c r="AE118" s="493">
        <f t="shared" si="65"/>
        <v>25.75</v>
      </c>
      <c r="AF118" s="493">
        <f t="shared" si="66"/>
        <v>24.083333333333332</v>
      </c>
      <c r="AG118" s="493">
        <f t="shared" si="67"/>
        <v>12.083333333333332</v>
      </c>
      <c r="AH118" s="494">
        <f t="shared" si="68"/>
        <v>756.29166666666674</v>
      </c>
      <c r="AI118" s="493">
        <f>IF(ISTEXT(График!H113),График!H113,IF(График!H113&gt;'Ночные Часы'!$B$2,График!H113-'Ночные Часы'!$B$2,0))</f>
        <v>27.099165591397849</v>
      </c>
      <c r="AJ118" s="493">
        <f>IF(ISTEXT(График!K113),График!K113,IF(График!K113&gt;'Ночные Часы'!$B$2,График!K113-'Ночные Часы'!$B$2,0))</f>
        <v>23.546036559139782</v>
      </c>
      <c r="AK118" s="493">
        <f>IF(ISTEXT(График!N113),График!N113,IF(График!N113&gt;'Ночные Часы'!$B$2,График!N113-'Ночные Часы'!$B$2,0))</f>
        <v>25.832397849462364</v>
      </c>
      <c r="AL118" s="493">
        <f>IF(ISTEXT(График!Q113),График!Q113,IF(График!Q113&gt;'Ночные Часы'!$B$2,График!Q113-'Ночные Часы'!$B$2,0))</f>
        <v>24.781907526881721</v>
      </c>
      <c r="AM118" s="493">
        <f>IF(ISTEXT(График!T113),График!T113,IF(График!T113&gt;'Ночные Часы'!$B$2,График!T113-'Ночные Часы'!$B$2,0))</f>
        <v>25.925088172043008</v>
      </c>
      <c r="AN118" s="493">
        <f>IF(ISTEXT(График!W113),График!W113,IF(График!W113&gt;'Ночные Часы'!$B$2,График!W113-'Ночные Часы'!$B$2,0))</f>
        <v>25.338049462365589</v>
      </c>
      <c r="AO118" s="493">
        <f>IF(ISTEXT(График!Z113),График!Z113,IF(График!Z113&gt;'Ночные Часы'!$B$2,График!Z113-'Ночные Часы'!$B$2,0))</f>
        <v>27.25364946236559</v>
      </c>
      <c r="AP118" s="493">
        <f>IF(ISTEXT(График!AC113),График!AC113,IF(График!AC113&gt;'Ночные Часы'!$B$2,График!AC113-'Ночные Часы'!$B$2,0))</f>
        <v>21.445055913978493</v>
      </c>
      <c r="AQ118" s="493">
        <f>IF(ISTEXT(График!AF113),График!AF113,IF(График!AF113&gt;'Ночные Часы'!$B$2,График!AF113-'Ночные Часы'!$B$2,0))</f>
        <v>22.619133333333334</v>
      </c>
      <c r="AR118" s="493">
        <f>IF(ISTEXT(График!AI113),График!AI113,IF(График!AI113&gt;'Ночные Часы'!$B$2,График!AI113-'Ночные Часы'!$B$2,0))</f>
        <v>25.338049462365589</v>
      </c>
      <c r="AS118" s="493">
        <f>IF(ISTEXT(График!AL113),График!AL113,IF(График!AL113&gt;'Ночные Часы'!$B$2,График!AL113-'Ночные Часы'!$B$2,0))</f>
        <v>25.77060430107527</v>
      </c>
      <c r="AT118" s="493">
        <f>IF(ISTEXT(График!AO113),График!AO113,IF(График!AO113&gt;'Ночные Часы'!$B$2,График!AO113-'Ночные Часы'!$B$2,0))</f>
        <v>24.689217204301077</v>
      </c>
      <c r="AU118" s="493">
        <f>IF(ISTEXT(График!AR113),График!AR113,IF(График!AR113&gt;'Ночные Часы'!$B$2,График!AR113-'Ночные Часы'!$B$2,0))</f>
        <v>23.515139784946236</v>
      </c>
      <c r="AV118" s="493">
        <f>IF(ISTEXT(График!AU113),График!AU113,IF(График!AU113&gt;'Ночные Часы'!$B$2,График!AU113-'Ночные Часы'!$B$2,0))</f>
        <v>30.992159139784945</v>
      </c>
      <c r="AW118" s="493">
        <f>IF(ISTEXT(График!AX113),График!AX113,IF(График!AX113&gt;'Ночные Часы'!$B$2,График!AX113-'Ночные Часы'!$B$2,0))</f>
        <v>26.666610752688172</v>
      </c>
      <c r="AX118" s="493">
        <f>IF(ISTEXT(График!BA113),График!BA113,IF(График!BA113&gt;'Ночные Часы'!$B$2,График!BA113-'Ночные Часы'!$B$2,0))</f>
        <v>19.529455913978492</v>
      </c>
      <c r="AY118" s="493">
        <f>IF(ISTEXT(График!BD113),График!BD113,IF(График!BD113&gt;'Ночные Часы'!$B$2,График!BD113-'Ночные Часы'!$B$2,0))</f>
        <v>22.897204301075266</v>
      </c>
      <c r="AZ118" s="493">
        <f>IF(ISTEXT(График!BG113),График!BG113,IF(График!BG113&gt;'Ночные Часы'!$B$2,График!BG113-'Ночные Часы'!$B$2,0))</f>
        <v>23.824107526881718</v>
      </c>
      <c r="BA118" s="493">
        <f>IF(ISTEXT(График!BJ113),График!BJ113,IF(График!BJ113&gt;'Ночные Часы'!$B$2,График!BJ113-'Ночные Часы'!$B$2,0))</f>
        <v>24.380249462365587</v>
      </c>
      <c r="BB118" s="493">
        <f>IF(ISTEXT(График!BM113),График!BM113,IF(График!BM113&gt;'Ночные Часы'!$B$2,График!BM113-'Ночные Часы'!$B$2,0))</f>
        <v>25.152668817204297</v>
      </c>
      <c r="BC118" s="493">
        <f>IF(ISTEXT(График!BP113),График!BP113,IF(График!BP113&gt;'Ночные Часы'!$B$2,График!BP113-'Ночные Часы'!$B$2,0))</f>
        <v>28.24234623655914</v>
      </c>
      <c r="BD118" s="493">
        <f>IF(ISTEXT(График!BS113),График!BS113,IF(График!BS113&gt;'Ночные Часы'!$B$2,График!BS113-'Ночные Часы'!$B$2,0))</f>
        <v>24.689217204301077</v>
      </c>
      <c r="BE118" s="493">
        <f>IF(ISTEXT(График!BV113),График!BV113,IF(График!BV113&gt;'Ночные Часы'!$B$2,График!BV113-'Ночные Часы'!$B$2,0))</f>
        <v>22.588236559139784</v>
      </c>
      <c r="BF118" s="493">
        <f>IF(ISTEXT(График!BY113),График!BY113,IF(График!BY113&gt;'Ночные Часы'!$B$2,График!BY113-'Ночные Часы'!$B$2,0))</f>
        <v>24.627423655913976</v>
      </c>
      <c r="BG118" s="493">
        <f>IF(ISTEXT(График!CB113),График!CB113,IF(График!CB113&gt;'Ночные Часы'!$B$2,График!CB113-'Ночные Часы'!$B$2,0))</f>
        <v>25.986881720430105</v>
      </c>
      <c r="BH118" s="493">
        <f>IF(ISTEXT(График!CE113),График!CE113,IF(График!CE113&gt;'Ночные Часы'!$B$2,График!CE113-'Ночные Часы'!$B$2,0))</f>
        <v>23.607830107526883</v>
      </c>
      <c r="BI118" s="493">
        <f>IF(ISTEXT(График!CH113),График!CH113,IF(График!CH113&gt;'Ночные Часы'!$B$2,График!CH113-'Ночные Часы'!$B$2,0))</f>
        <v>23.731417204301074</v>
      </c>
      <c r="BJ118" s="493">
        <f>IF(ISTEXT(График!CK113),График!CK113,IF(График!CK113&gt;'Ночные Часы'!$B$2,График!CK113-'Ночные Часы'!$B$2,0))</f>
        <v>23.731417204301074</v>
      </c>
      <c r="BK118" s="493">
        <f>IF(ISTEXT(График!CN113),График!CN113,IF(График!CN113&gt;'Ночные Часы'!$B$2,График!CN113-'Ночные Часы'!$B$2,0))</f>
        <v>25.708810752688169</v>
      </c>
      <c r="BL118" s="493">
        <f>IF(ISTEXT(График!CQ113),График!CQ113,IF(График!CQ113&gt;'Ночные Часы'!$B$2,График!CQ113-'Ночные Часы'!$B$2,0))</f>
        <v>24.071281720430104</v>
      </c>
      <c r="BM118" s="493">
        <f>IF(ISTEXT(График!CT113),График!CT113,IF(График!CT113&gt;'Ночные Часы'!$B$2,График!CT113-'Ночные Часы'!$B$2,0))</f>
        <v>12.083333333333334</v>
      </c>
    </row>
    <row r="119" spans="1:65" x14ac:dyDescent="0.25">
      <c r="A119" s="8" t="e">
        <f>VLOOKUP(B119,'Список КК'!$M$2:$N$377,2,TRUE)</f>
        <v>#N/A</v>
      </c>
      <c r="B119" s="9" t="str">
        <f>График!C114</f>
        <v>10.00-10.45</v>
      </c>
      <c r="C119" s="493">
        <f t="shared" si="37"/>
        <v>32.625</v>
      </c>
      <c r="D119" s="493">
        <f t="shared" si="38"/>
        <v>25.75</v>
      </c>
      <c r="E119" s="493">
        <f t="shared" si="39"/>
        <v>30.208333333333332</v>
      </c>
      <c r="F119" s="493">
        <f t="shared" si="40"/>
        <v>29.416666666666664</v>
      </c>
      <c r="G119" s="493">
        <f t="shared" si="41"/>
        <v>28.666666666666664</v>
      </c>
      <c r="H119" s="493">
        <f t="shared" si="42"/>
        <v>29.291666666666664</v>
      </c>
      <c r="I119" s="493">
        <f t="shared" si="43"/>
        <v>29.875</v>
      </c>
      <c r="J119" s="493">
        <f t="shared" si="44"/>
        <v>25.375</v>
      </c>
      <c r="K119" s="493">
        <f t="shared" si="45"/>
        <v>27.875</v>
      </c>
      <c r="L119" s="493">
        <f t="shared" si="46"/>
        <v>30.583333333333332</v>
      </c>
      <c r="M119" s="493">
        <f t="shared" si="47"/>
        <v>29.75</v>
      </c>
      <c r="N119" s="493">
        <f t="shared" si="48"/>
        <v>26.791666666666664</v>
      </c>
      <c r="O119" s="493">
        <f t="shared" si="49"/>
        <v>29.291666666666664</v>
      </c>
      <c r="P119" s="493">
        <f t="shared" si="50"/>
        <v>33.375</v>
      </c>
      <c r="Q119" s="493">
        <f t="shared" si="51"/>
        <v>33.208333333333329</v>
      </c>
      <c r="R119" s="493">
        <f t="shared" si="52"/>
        <v>25.541666666666664</v>
      </c>
      <c r="S119" s="493">
        <f t="shared" si="53"/>
        <v>28.916666666666664</v>
      </c>
      <c r="T119" s="493">
        <f t="shared" si="54"/>
        <v>29.625</v>
      </c>
      <c r="U119" s="493">
        <f t="shared" si="55"/>
        <v>28.541666666666664</v>
      </c>
      <c r="V119" s="493">
        <f t="shared" si="56"/>
        <v>28.75</v>
      </c>
      <c r="W119" s="493">
        <f t="shared" si="57"/>
        <v>30.666666666666664</v>
      </c>
      <c r="X119" s="493">
        <f t="shared" si="58"/>
        <v>31.708333333333332</v>
      </c>
      <c r="Y119" s="493">
        <f t="shared" si="59"/>
        <v>26.875</v>
      </c>
      <c r="Z119" s="493">
        <f t="shared" si="60"/>
        <v>29.875</v>
      </c>
      <c r="AA119" s="493">
        <f t="shared" si="61"/>
        <v>31.75</v>
      </c>
      <c r="AB119" s="493">
        <f t="shared" si="62"/>
        <v>28.833333333333332</v>
      </c>
      <c r="AC119" s="493">
        <f t="shared" si="63"/>
        <v>27.5</v>
      </c>
      <c r="AD119" s="493">
        <f t="shared" si="64"/>
        <v>27.5</v>
      </c>
      <c r="AE119" s="493">
        <f t="shared" si="65"/>
        <v>30.458333333333332</v>
      </c>
      <c r="AF119" s="493">
        <f t="shared" si="66"/>
        <v>28.208333333333332</v>
      </c>
      <c r="AG119" s="493">
        <f t="shared" si="67"/>
        <v>14.083333333333332</v>
      </c>
      <c r="AH119" s="494">
        <f t="shared" si="68"/>
        <v>890.91666666666686</v>
      </c>
      <c r="AI119" s="493">
        <f>IF(ISTEXT(График!H114),График!H114,IF(График!H114&gt;'Ночные Часы'!$B$2,График!H114-'Ночные Часы'!$B$2,0))</f>
        <v>32.590501075268826</v>
      </c>
      <c r="AJ119" s="493">
        <f>IF(ISTEXT(График!K114),График!K114,IF(График!K114&gt;'Ночные Часы'!$B$2,График!K114-'Ночные Часы'!$B$2,0))</f>
        <v>25.731417204301074</v>
      </c>
      <c r="AK119" s="493">
        <f>IF(ISTEXT(График!N114),График!N114,IF(График!N114&gt;'Ночные Часы'!$B$2,График!N114-'Ночные Часы'!$B$2,0))</f>
        <v>30.180552688172039</v>
      </c>
      <c r="AL119" s="493">
        <f>IF(ISTEXT(График!Q114),График!Q114,IF(График!Q114&gt;'Ночные Часы'!$B$2,График!Q114-'Ночные Часы'!$B$2,0))</f>
        <v>29.408133333333332</v>
      </c>
      <c r="AM119" s="493">
        <f>IF(ISTEXT(График!T114),График!T114,IF(График!T114&gt;'Ночные Часы'!$B$2,График!T114-'Ночные Часы'!$B$2,0))</f>
        <v>28.666610752688172</v>
      </c>
      <c r="AN119" s="493">
        <f>IF(ISTEXT(График!W114),График!W114,IF(График!W114&gt;'Ночные Часы'!$B$2,График!W114-'Ночные Часы'!$B$2,0))</f>
        <v>29.284546236559141</v>
      </c>
      <c r="AO119" s="493">
        <f>IF(ISTEXT(График!Z114),График!Z114,IF(График!Z114&gt;'Ночные Часы'!$B$2,График!Z114-'Ночные Часы'!$B$2,0))</f>
        <v>29.871584946236556</v>
      </c>
      <c r="AP119" s="493">
        <f>IF(ISTEXT(График!AC114),График!AC114,IF(График!AC114&gt;'Ночные Часы'!$B$2,График!AC114-'Ночные Часы'!$B$2,0))</f>
        <v>25.360655913978494</v>
      </c>
      <c r="AQ119" s="493">
        <f>IF(ISTEXT(График!AF114),График!AF114,IF(График!AF114&gt;'Ночные Часы'!$B$2,График!AF114-'Ночные Часы'!$B$2,0))</f>
        <v>27.863294623655914</v>
      </c>
      <c r="AR119" s="493">
        <f>IF(ISTEXT(График!AI114),График!AI114,IF(График!AI114&gt;'Ночные Часы'!$B$2,График!AI114-'Ночные Часы'!$B$2,0))</f>
        <v>30.551313978494623</v>
      </c>
      <c r="AS119" s="493">
        <f>IF(ISTEXT(График!AL114),График!AL114,IF(График!AL114&gt;'Ночные Часы'!$B$2,График!AL114-'Ночные Часы'!$B$2,0))</f>
        <v>29.747997849462365</v>
      </c>
      <c r="AT119" s="493">
        <f>IF(ISTEXT(График!AO114),График!AO114,IF(График!AO114&gt;'Ночные Часы'!$B$2,График!AO114-'Ночные Часы'!$B$2,0))</f>
        <v>26.75101075268817</v>
      </c>
      <c r="AU119" s="493">
        <f>IF(ISTEXT(График!AR114),График!AR114,IF(График!AR114&gt;'Ночные Часы'!$B$2,График!AR114-'Ночные Часы'!$B$2,0))</f>
        <v>29.284546236559141</v>
      </c>
      <c r="AV119" s="493">
        <f>IF(ISTEXT(График!AU114),График!AU114,IF(График!AU114&gt;'Ночные Часы'!$B$2,График!AU114-'Ночные Часы'!$B$2,0))</f>
        <v>33.362920430107529</v>
      </c>
      <c r="AW119" s="493">
        <f>IF(ISTEXT(График!AX114),График!AX114,IF(График!AX114&gt;'Ночные Часы'!$B$2,График!AX114-'Ночные Часы'!$B$2,0))</f>
        <v>33.177539784946241</v>
      </c>
      <c r="AX119" s="493">
        <f>IF(ISTEXT(График!BA114),График!BA114,IF(График!BA114&gt;'Ночные Часы'!$B$2,График!BA114-'Ночные Часы'!$B$2,0))</f>
        <v>25.515139784946236</v>
      </c>
      <c r="AY119" s="493">
        <f>IF(ISTEXT(График!BD114),График!BD114,IF(График!BD114&gt;'Ночные Часы'!$B$2,График!BD114-'Ночные Часы'!$B$2,0))</f>
        <v>28.913784946236557</v>
      </c>
      <c r="AZ119" s="493">
        <f>IF(ISTEXT(График!BG114),График!BG114,IF(График!BG114&gt;'Ночные Часы'!$B$2,График!BG114-'Ночные Часы'!$B$2,0))</f>
        <v>29.624410752688171</v>
      </c>
      <c r="BA119" s="493">
        <f>IF(ISTEXT(График!BJ114),График!BJ114,IF(График!BJ114&gt;'Ночные Часы'!$B$2,График!BJ114-'Ночные Часы'!$B$2,0))</f>
        <v>28.51212688172043</v>
      </c>
      <c r="BB119" s="493">
        <f>IF(ISTEXT(График!BM114),График!BM114,IF(График!BM114&gt;'Ночные Часы'!$B$2,График!BM114-'Ночные Часы'!$B$2,0))</f>
        <v>28.728404301075269</v>
      </c>
      <c r="BC119" s="493">
        <f>IF(ISTEXT(График!BP114),График!BP114,IF(График!BP114&gt;'Ночные Часы'!$B$2,График!BP114-'Ночные Часы'!$B$2,0))</f>
        <v>30.644004301075267</v>
      </c>
      <c r="BD119" s="493">
        <f>IF(ISTEXT(График!BS114),График!BS114,IF(График!BS114&gt;'Ночные Часы'!$B$2,График!BS114-'Ночные Часы'!$B$2,0))</f>
        <v>31.694494623655917</v>
      </c>
      <c r="BE119" s="493">
        <f>IF(ISTEXT(График!BV114),График!BV114,IF(График!BV114&gt;'Ночные Часы'!$B$2,График!BV114-'Ночные Часы'!$B$2,0))</f>
        <v>26.874597849462365</v>
      </c>
      <c r="BF119" s="493">
        <f>IF(ISTEXT(График!BY114),График!BY114,IF(График!BY114&gt;'Ночные Часы'!$B$2,График!BY114-'Ночные Часы'!$B$2,0))</f>
        <v>29.840688172043013</v>
      </c>
      <c r="BG119" s="493">
        <f>IF(ISTEXT(График!CB114),График!CB114,IF(График!CB114&gt;'Ночные Часы'!$B$2,График!CB114-'Ночные Часы'!$B$2,0))</f>
        <v>31.72539139784946</v>
      </c>
      <c r="BH119" s="493">
        <f>IF(ISTEXT(График!CE114),График!CE114,IF(График!CE114&gt;'Ночные Часы'!$B$2,График!CE114-'Ночные Часы'!$B$2,0))</f>
        <v>28.821094623655913</v>
      </c>
      <c r="BI119" s="493">
        <f>IF(ISTEXT(График!CH114),График!CH114,IF(График!CH114&gt;'Ночные Часы'!$B$2,График!CH114-'Ночные Часы'!$B$2,0))</f>
        <v>27.492533333333331</v>
      </c>
      <c r="BJ119" s="493">
        <f>IF(ISTEXT(График!CK114),График!CK114,IF(График!CK114&gt;'Ночные Часы'!$B$2,График!CK114-'Ночные Часы'!$B$2,0))</f>
        <v>27.492533333333331</v>
      </c>
      <c r="BK119" s="493">
        <f>IF(ISTEXT(График!CN114),График!CN114,IF(График!CN114&gt;'Ночные Часы'!$B$2,График!CN114-'Ночные Часы'!$B$2,0))</f>
        <v>30.427726881720432</v>
      </c>
      <c r="BL119" s="493">
        <f>IF(ISTEXT(График!CQ114),График!CQ114,IF(График!CQ114&gt;'Ночные Часы'!$B$2,График!CQ114-'Ночные Часы'!$B$2,0))</f>
        <v>28.172262365591397</v>
      </c>
      <c r="BM119" s="493">
        <f>IF(ISTEXT(График!CT114),График!CT114,IF(График!CT114&gt;'Ночные Часы'!$B$2,График!CT114-'Ночные Часы'!$B$2,0))</f>
        <v>14.083333333333334</v>
      </c>
    </row>
    <row r="120" spans="1:65" x14ac:dyDescent="0.25">
      <c r="A120" s="8" t="e">
        <f>VLOOKUP(B120,'Список КК'!$M$2:$N$377,2,TRUE)</f>
        <v>#N/A</v>
      </c>
      <c r="B120" s="9" t="str">
        <f>График!C115</f>
        <v>11.00-11.45</v>
      </c>
      <c r="C120" s="493">
        <f t="shared" si="37"/>
        <v>36.625</v>
      </c>
      <c r="D120" s="493">
        <f t="shared" si="38"/>
        <v>31.041666666666664</v>
      </c>
      <c r="E120" s="493">
        <f t="shared" si="39"/>
        <v>32.875</v>
      </c>
      <c r="F120" s="493">
        <f t="shared" si="40"/>
        <v>34.166666666666664</v>
      </c>
      <c r="G120" s="493">
        <f t="shared" si="41"/>
        <v>37.583333333333329</v>
      </c>
      <c r="H120" s="493">
        <f t="shared" si="42"/>
        <v>32.291666666666664</v>
      </c>
      <c r="I120" s="493">
        <f t="shared" si="43"/>
        <v>35.958333333333329</v>
      </c>
      <c r="J120" s="493">
        <f t="shared" si="44"/>
        <v>30.875</v>
      </c>
      <c r="K120" s="493">
        <f t="shared" si="45"/>
        <v>31.625</v>
      </c>
      <c r="L120" s="493">
        <f t="shared" si="46"/>
        <v>34.875</v>
      </c>
      <c r="M120" s="493">
        <f t="shared" si="47"/>
        <v>31.75</v>
      </c>
      <c r="N120" s="493">
        <f t="shared" si="48"/>
        <v>30.958333333333332</v>
      </c>
      <c r="O120" s="493">
        <f t="shared" si="49"/>
        <v>33.75</v>
      </c>
      <c r="P120" s="493">
        <f t="shared" si="50"/>
        <v>36.666666666666664</v>
      </c>
      <c r="Q120" s="493">
        <f t="shared" si="51"/>
        <v>37.875</v>
      </c>
      <c r="R120" s="493">
        <f t="shared" si="52"/>
        <v>29.833333333333332</v>
      </c>
      <c r="S120" s="493">
        <f t="shared" si="53"/>
        <v>32.958333333333329</v>
      </c>
      <c r="T120" s="493">
        <f t="shared" si="54"/>
        <v>34.541666666666664</v>
      </c>
      <c r="U120" s="493">
        <f t="shared" si="55"/>
        <v>34.041666666666664</v>
      </c>
      <c r="V120" s="493">
        <f t="shared" si="56"/>
        <v>32.5</v>
      </c>
      <c r="W120" s="493">
        <f t="shared" si="57"/>
        <v>37.125</v>
      </c>
      <c r="X120" s="493">
        <f t="shared" si="58"/>
        <v>37.958333333333329</v>
      </c>
      <c r="Y120" s="493">
        <f t="shared" si="59"/>
        <v>31.833333333333332</v>
      </c>
      <c r="Z120" s="493">
        <f t="shared" si="60"/>
        <v>33.083333333333329</v>
      </c>
      <c r="AA120" s="493">
        <f t="shared" si="61"/>
        <v>34.125</v>
      </c>
      <c r="AB120" s="493">
        <f t="shared" si="62"/>
        <v>33.416666666666664</v>
      </c>
      <c r="AC120" s="493">
        <f t="shared" si="63"/>
        <v>32.333333333333329</v>
      </c>
      <c r="AD120" s="493">
        <f t="shared" si="64"/>
        <v>32.333333333333329</v>
      </c>
      <c r="AE120" s="493">
        <f t="shared" si="65"/>
        <v>35.5</v>
      </c>
      <c r="AF120" s="493">
        <f t="shared" si="66"/>
        <v>34.291666666666664</v>
      </c>
      <c r="AG120" s="493">
        <f t="shared" si="67"/>
        <v>16.083333333333332</v>
      </c>
      <c r="AH120" s="494">
        <f t="shared" si="68"/>
        <v>1030.875</v>
      </c>
      <c r="AI120" s="493">
        <f>IF(ISTEXT(График!H115),График!H115,IF(График!H115&gt;'Ночные Часы'!$B$2,График!H115-'Ночные Часы'!$B$2,0))</f>
        <v>36.59879139784946</v>
      </c>
      <c r="AJ120" s="493">
        <f>IF(ISTEXT(График!K115),График!K115,IF(График!K115&gt;'Ночные Часы'!$B$2,График!K115-'Ночные Часы'!$B$2,0))</f>
        <v>31.037372043010752</v>
      </c>
      <c r="AK120" s="493">
        <f>IF(ISTEXT(График!N115),График!N115,IF(График!N115&gt;'Ночные Часы'!$B$2,График!N115-'Ночные Часы'!$B$2,0))</f>
        <v>32.860281720430109</v>
      </c>
      <c r="AL120" s="493">
        <f>IF(ISTEXT(График!Q115),График!Q115,IF(График!Q115&gt;'Ночные Часы'!$B$2,График!Q115-'Ночные Часы'!$B$2,0))</f>
        <v>34.157946236559141</v>
      </c>
      <c r="AM120" s="493">
        <f>IF(ISTEXT(График!T115),График!T115,IF(График!T115&gt;'Ночные Часы'!$B$2,График!T115-'Ночные Часы'!$B$2,0))</f>
        <v>37.556591397849466</v>
      </c>
      <c r="AN120" s="493">
        <f>IF(ISTEXT(График!W115),График!W115,IF(График!W115&gt;'Ночные Часы'!$B$2,График!W115-'Ночные Часы'!$B$2,0))</f>
        <v>32.273243010752687</v>
      </c>
      <c r="AO120" s="493">
        <f>IF(ISTEXT(График!Z115),График!Z115,IF(График!Z115&gt;'Ночные Часы'!$B$2,График!Z115-'Ночные Часы'!$B$2,0))</f>
        <v>35.919062365591401</v>
      </c>
      <c r="AP120" s="493">
        <f>IF(ISTEXT(График!AC115),График!AC115,IF(График!AC115&gt;'Ночные Часы'!$B$2,График!AC115-'Ночные Часы'!$B$2,0))</f>
        <v>30.851991397849464</v>
      </c>
      <c r="AQ120" s="493">
        <f>IF(ISTEXT(График!AF115),График!AF115,IF(График!AF115&gt;'Ночные Часы'!$B$2,График!AF115-'Ночные Часы'!$B$2,0))</f>
        <v>31.624410752688167</v>
      </c>
      <c r="AR120" s="493">
        <f>IF(ISTEXT(График!AI115),График!AI115,IF(График!AI115&gt;'Ночные Часы'!$B$2,График!AI115-'Ночные Часы'!$B$2,0))</f>
        <v>34.868572043010751</v>
      </c>
      <c r="AS120" s="493">
        <f>IF(ISTEXT(График!AL115),График!AL115,IF(График!AL115&gt;'Ночные Часы'!$B$2,График!AL115-'Ночные Часы'!$B$2,0))</f>
        <v>31.747997849462369</v>
      </c>
      <c r="AT120" s="493">
        <f>IF(ISTEXT(График!AO115),График!AO115,IF(График!AO115&gt;'Ночные Часы'!$B$2,График!AO115-'Ночные Часы'!$B$2,0))</f>
        <v>30.944681720430108</v>
      </c>
      <c r="AU120" s="493">
        <f>IF(ISTEXT(График!AR115),График!AR115,IF(График!AR115&gt;'Ночные Часы'!$B$2,График!AR115-'Ночные Часы'!$B$2,0))</f>
        <v>33.725391397849464</v>
      </c>
      <c r="AV120" s="493">
        <f>IF(ISTEXT(График!AU115),График!AU115,IF(График!AU115&gt;'Ночные Часы'!$B$2,График!AU115-'Ночные Часы'!$B$2,0))</f>
        <v>36.629688172043011</v>
      </c>
      <c r="AW120" s="493">
        <f>IF(ISTEXT(График!AX115),График!AX115,IF(График!AX115&gt;'Ночные Часы'!$B$2,График!AX115-'Ночные Часы'!$B$2,0))</f>
        <v>37.865559139784949</v>
      </c>
      <c r="AX120" s="493">
        <f>IF(ISTEXT(График!BA115),График!BA115,IF(График!BA115&gt;'Ночные Часы'!$B$2,График!BA115-'Ночные Часы'!$B$2,0))</f>
        <v>29.801501075268813</v>
      </c>
      <c r="AY120" s="493">
        <f>IF(ISTEXT(График!BD115),График!BD115,IF(График!BD115&gt;'Ночные Часы'!$B$2,График!BD115-'Ночные Часы'!$B$2,0))</f>
        <v>32.952972043010753</v>
      </c>
      <c r="AZ120" s="493">
        <f>IF(ISTEXT(График!BG115),График!BG115,IF(График!BG115&gt;'Ночные Часы'!$B$2,График!BG115-'Ночные Часы'!$B$2,0))</f>
        <v>34.528707526881725</v>
      </c>
      <c r="BA120" s="493">
        <f>IF(ISTEXT(График!BJ115),График!BJ115,IF(График!BJ115&gt;'Ночные Часы'!$B$2,График!BJ115-'Ночные Часы'!$B$2,0))</f>
        <v>34.003462365591396</v>
      </c>
      <c r="BB120" s="493">
        <f>IF(ISTEXT(График!BM115),График!BM115,IF(График!BM115&gt;'Ночные Часы'!$B$2,График!BM115-'Ночные Часы'!$B$2,0))</f>
        <v>32.489520430107525</v>
      </c>
      <c r="BC120" s="493">
        <f>IF(ISTEXT(График!BP115),График!BP115,IF(График!BP115&gt;'Ночные Часы'!$B$2,График!BP115-'Ночные Часы'!$B$2,0))</f>
        <v>37.093139784946239</v>
      </c>
      <c r="BD120" s="493">
        <f>IF(ISTEXT(График!BS115),График!BS115,IF(График!BS115&gt;'Ночные Часы'!$B$2,График!BS115-'Ночные Часы'!$B$2,0))</f>
        <v>37.958249462365593</v>
      </c>
      <c r="BE120" s="493">
        <f>IF(ISTEXT(График!BV115),График!BV115,IF(График!BV115&gt;'Ночные Часы'!$B$2,График!BV115-'Ночные Часы'!$B$2,0))</f>
        <v>31.809791397849455</v>
      </c>
      <c r="BF120" s="493">
        <f>IF(ISTEXT(График!BY115),График!BY115,IF(График!BY115&gt;'Ночные Часы'!$B$2,График!BY115-'Ночные Часы'!$B$2,0))</f>
        <v>33.076559139784948</v>
      </c>
      <c r="BG120" s="493">
        <f>IF(ISTEXT(График!CB115),График!CB115,IF(График!CB115&gt;'Ночные Часы'!$B$2,График!CB115-'Ночные Часы'!$B$2,0))</f>
        <v>34.096152688172047</v>
      </c>
      <c r="BH120" s="493">
        <f>IF(ISTEXT(График!CE115),График!CE115,IF(График!CE115&gt;'Ночные Часы'!$B$2,График!CE115-'Ночные Часы'!$B$2,0))</f>
        <v>33.416423655913981</v>
      </c>
      <c r="BI120" s="493">
        <f>IF(ISTEXT(График!CH115),График!CH115,IF(График!CH115&gt;'Ночные Часы'!$B$2,График!CH115-'Ночные Часы'!$B$2,0))</f>
        <v>32.304139784946237</v>
      </c>
      <c r="BJ120" s="493">
        <f>IF(ISTEXT(График!CK115),График!CK115,IF(График!CK115&gt;'Ночные Часы'!$B$2,График!CK115-'Ночные Часы'!$B$2,0))</f>
        <v>32.304139784946237</v>
      </c>
      <c r="BK120" s="493">
        <f>IF(ISTEXT(График!CN115),График!CN115,IF(График!CN115&gt;'Ночные Часы'!$B$2,График!CN115-'Ночные Часы'!$B$2,0))</f>
        <v>35.486507526881724</v>
      </c>
      <c r="BL120" s="493">
        <f>IF(ISTEXT(График!CQ115),График!CQ115,IF(График!CQ115&gt;'Ночные Часы'!$B$2,График!CQ115-'Ночные Часы'!$B$2,0))</f>
        <v>34.281533333333336</v>
      </c>
      <c r="BM120" s="493">
        <f>IF(ISTEXT(График!CT115),График!CT115,IF(График!CT115&gt;'Ночные Часы'!$B$2,График!CT115-'Ночные Часы'!$B$2,0))</f>
        <v>16.083333333333332</v>
      </c>
    </row>
    <row r="121" spans="1:65" x14ac:dyDescent="0.25">
      <c r="A121" s="8" t="e">
        <f>VLOOKUP(B121,'Список КК'!$M$2:$N$377,2,TRUE)</f>
        <v>#N/A</v>
      </c>
      <c r="B121" s="9" t="str">
        <f>График!C116</f>
        <v>12.00-12.45</v>
      </c>
      <c r="C121" s="493">
        <f t="shared" si="37"/>
        <v>40.25</v>
      </c>
      <c r="D121" s="493">
        <f t="shared" si="38"/>
        <v>32.541666666666664</v>
      </c>
      <c r="E121" s="493">
        <f t="shared" si="39"/>
        <v>35</v>
      </c>
      <c r="F121" s="493">
        <f t="shared" si="40"/>
        <v>36.458333333333329</v>
      </c>
      <c r="G121" s="493">
        <f t="shared" si="41"/>
        <v>36.875</v>
      </c>
      <c r="H121" s="493">
        <f t="shared" si="42"/>
        <v>34.166666666666664</v>
      </c>
      <c r="I121" s="493">
        <f t="shared" si="43"/>
        <v>34.916666666666664</v>
      </c>
      <c r="J121" s="493">
        <f t="shared" si="44"/>
        <v>32.666666666666664</v>
      </c>
      <c r="K121" s="493">
        <f t="shared" si="45"/>
        <v>31.875</v>
      </c>
      <c r="L121" s="493">
        <f t="shared" si="46"/>
        <v>34.833333333333329</v>
      </c>
      <c r="M121" s="493">
        <f t="shared" si="47"/>
        <v>33.083333333333329</v>
      </c>
      <c r="N121" s="493">
        <f t="shared" si="48"/>
        <v>32.958333333333329</v>
      </c>
      <c r="O121" s="493">
        <f t="shared" si="49"/>
        <v>32.708333333333329</v>
      </c>
      <c r="P121" s="493">
        <f t="shared" si="50"/>
        <v>38.833333333333329</v>
      </c>
      <c r="Q121" s="493">
        <f t="shared" si="51"/>
        <v>40.375</v>
      </c>
      <c r="R121" s="493">
        <f t="shared" si="52"/>
        <v>31.916666666666664</v>
      </c>
      <c r="S121" s="493">
        <f t="shared" si="53"/>
        <v>34.166666666666664</v>
      </c>
      <c r="T121" s="493">
        <f t="shared" si="54"/>
        <v>36.791666666666664</v>
      </c>
      <c r="U121" s="493">
        <f t="shared" si="55"/>
        <v>34.541666666666664</v>
      </c>
      <c r="V121" s="493">
        <f t="shared" si="56"/>
        <v>33.708333333333329</v>
      </c>
      <c r="W121" s="493">
        <f t="shared" si="57"/>
        <v>37.625</v>
      </c>
      <c r="X121" s="493">
        <f t="shared" si="58"/>
        <v>38.583333333333329</v>
      </c>
      <c r="Y121" s="493">
        <f t="shared" si="59"/>
        <v>32.5</v>
      </c>
      <c r="Z121" s="493">
        <f t="shared" si="60"/>
        <v>34.166666666666664</v>
      </c>
      <c r="AA121" s="493">
        <f t="shared" si="61"/>
        <v>36.041666666666664</v>
      </c>
      <c r="AB121" s="493">
        <f t="shared" si="62"/>
        <v>32</v>
      </c>
      <c r="AC121" s="493">
        <f t="shared" si="63"/>
        <v>34.625</v>
      </c>
      <c r="AD121" s="493">
        <f t="shared" si="64"/>
        <v>34.625</v>
      </c>
      <c r="AE121" s="493">
        <f t="shared" si="65"/>
        <v>35.458333333333329</v>
      </c>
      <c r="AF121" s="493">
        <f t="shared" si="66"/>
        <v>36.041666666666664</v>
      </c>
      <c r="AG121" s="493">
        <f t="shared" si="67"/>
        <v>16.083333333333332</v>
      </c>
      <c r="AH121" s="494">
        <f t="shared" si="68"/>
        <v>1066.4166666666663</v>
      </c>
      <c r="AI121" s="493">
        <f>IF(ISTEXT(График!H116),График!H116,IF(График!H116&gt;'Ночные Часы'!$B$2,График!H116-'Ночные Часы'!$B$2,0))</f>
        <v>40.213713978494631</v>
      </c>
      <c r="AJ121" s="493">
        <f>IF(ISTEXT(График!K116),График!K116,IF(График!K116&gt;'Ночные Часы'!$B$2,График!K116-'Ночные Часы'!$B$2,0))</f>
        <v>32.520417204301076</v>
      </c>
      <c r="AK121" s="493">
        <f>IF(ISTEXT(График!N116),График!N116,IF(График!N116&gt;'Ночные Часы'!$B$2,График!N116-'Ночные Часы'!$B$2,0))</f>
        <v>34.961262365591402</v>
      </c>
      <c r="AL121" s="493">
        <f>IF(ISTEXT(График!Q116),График!Q116,IF(График!Q116&gt;'Ночные Часы'!$B$2,График!Q116-'Ночные Часы'!$B$2,0))</f>
        <v>36.444307526881722</v>
      </c>
      <c r="AM121" s="493">
        <f>IF(ISTEXT(График!T116),График!T116,IF(График!T116&gt;'Ночные Часы'!$B$2,График!T116-'Ночные Часы'!$B$2,0))</f>
        <v>36.845965591397849</v>
      </c>
      <c r="AN121" s="493">
        <f>IF(ISTEXT(График!W116),График!W116,IF(График!W116&gt;'Ночные Часы'!$B$2,График!W116-'Ночные Часы'!$B$2,0))</f>
        <v>34.157946236559141</v>
      </c>
      <c r="AO121" s="493">
        <f>IF(ISTEXT(График!Z116),График!Z116,IF(График!Z116&gt;'Ночные Часы'!$B$2,График!Z116-'Ночные Часы'!$B$2,0))</f>
        <v>34.899468817204301</v>
      </c>
      <c r="AP121" s="493">
        <f>IF(ISTEXT(График!AC116),График!AC116,IF(График!AC116&gt;'Ночные Часы'!$B$2,График!AC116-'Ночные Часы'!$B$2,0))</f>
        <v>32.64400430107527</v>
      </c>
      <c r="AQ121" s="493">
        <f>IF(ISTEXT(График!AF116),График!AF116,IF(График!AF116&gt;'Ночные Часы'!$B$2,График!AF116-'Ночные Часы'!$B$2,0))</f>
        <v>31.871584946236556</v>
      </c>
      <c r="AR121" s="493">
        <f>IF(ISTEXT(График!AI116),График!AI116,IF(График!AI116&gt;'Ночные Часы'!$B$2,График!AI116-'Ночные Часы'!$B$2,0))</f>
        <v>34.806778494623657</v>
      </c>
      <c r="AS121" s="493">
        <f>IF(ISTEXT(График!AL116),График!AL116,IF(График!AL116&gt;'Ночные Часы'!$B$2,График!AL116-'Ночные Часы'!$B$2,0))</f>
        <v>33.045662365591404</v>
      </c>
      <c r="AT121" s="493">
        <f>IF(ISTEXT(График!AO116),График!AO116,IF(График!AO116&gt;'Ночные Часы'!$B$2,График!AO116-'Ночные Часы'!$B$2,0))</f>
        <v>32.922075268817203</v>
      </c>
      <c r="AU121" s="493">
        <f>IF(ISTEXT(График!AR116),График!AR116,IF(График!AR116&gt;'Ночные Часы'!$B$2,График!AR116-'Ночные Часы'!$B$2,0))</f>
        <v>32.705797849462364</v>
      </c>
      <c r="AV121" s="493">
        <f>IF(ISTEXT(График!AU116),График!AU116,IF(График!AU116&gt;'Ночные Часы'!$B$2,График!AU116-'Ночные Часы'!$B$2,0))</f>
        <v>38.823359139784948</v>
      </c>
      <c r="AW121" s="493">
        <f>IF(ISTEXT(График!AX116),График!AX116,IF(График!AX116&gt;'Ночные Часы'!$B$2,График!AX116-'Ночные Часы'!$B$2,0))</f>
        <v>40.337301075268819</v>
      </c>
      <c r="AX121" s="493">
        <f>IF(ISTEXT(График!BA116),График!BA116,IF(График!BA116&gt;'Ночные Часы'!$B$2,График!BA116-'Ночные Часы'!$B$2,0))</f>
        <v>31.902481720430107</v>
      </c>
      <c r="AY121" s="493">
        <f>IF(ISTEXT(График!BD116),График!BD116,IF(График!BD116&gt;'Ночные Часы'!$B$2,График!BD116-'Ночные Часы'!$B$2,0))</f>
        <v>34.157946236559141</v>
      </c>
      <c r="AZ121" s="493">
        <f>IF(ISTEXT(График!BG116),График!BG116,IF(График!BG116&gt;'Ночные Часы'!$B$2,График!BG116-'Ночные Часы'!$B$2,0))</f>
        <v>36.784172043010756</v>
      </c>
      <c r="BA121" s="493">
        <f>IF(ISTEXT(График!BJ116),График!BJ116,IF(График!BJ116&gt;'Ночные Часы'!$B$2,График!BJ116-'Ночные Часы'!$B$2,0))</f>
        <v>34.528707526881725</v>
      </c>
      <c r="BB121" s="493">
        <f>IF(ISTEXT(График!BM116),График!BM116,IF(График!BM116&gt;'Ночные Часы'!$B$2,График!BM116-'Ночные Часы'!$B$2,0))</f>
        <v>33.69449462365592</v>
      </c>
      <c r="BC121" s="493">
        <f>IF(ISTEXT(График!BP116),График!BP116,IF(График!BP116&gt;'Ночные Часы'!$B$2,График!BP116-'Ночные Часы'!$B$2,0))</f>
        <v>37.587488172043017</v>
      </c>
      <c r="BD121" s="493">
        <f>IF(ISTEXT(График!BS116),График!BS116,IF(График!BS116&gt;'Ночные Часы'!$B$2,График!BS116-'Ночные Часы'!$B$2,0))</f>
        <v>38.576184946236559</v>
      </c>
      <c r="BE121" s="493">
        <f>IF(ISTEXT(График!BV116),График!BV116,IF(График!BV116&gt;'Ночные Часы'!$B$2,График!BV116-'Ночные Часы'!$B$2,0))</f>
        <v>32.458623655913982</v>
      </c>
      <c r="BF121" s="493">
        <f>IF(ISTEXT(График!BY116),График!BY116,IF(График!BY116&gt;'Ночные Часы'!$B$2,График!BY116-'Ночные Часы'!$B$2,0))</f>
        <v>34.157946236559141</v>
      </c>
      <c r="BG121" s="493">
        <f>IF(ISTEXT(График!CB116),График!CB116,IF(График!CB116&gt;'Ночные Часы'!$B$2,График!CB116-'Ночные Часы'!$B$2,0))</f>
        <v>36.011752688172045</v>
      </c>
      <c r="BH121" s="493">
        <f>IF(ISTEXT(График!CE116),График!CE116,IF(График!CE116&gt;'Ночные Часы'!$B$2,График!CE116-'Ночные Часы'!$B$2,0))</f>
        <v>31.995172043010751</v>
      </c>
      <c r="BI121" s="493">
        <f>IF(ISTEXT(График!CH116),График!CH116,IF(График!CH116&gt;'Ночные Часы'!$B$2,График!CH116-'Ночные Часы'!$B$2,0))</f>
        <v>34.590501075268826</v>
      </c>
      <c r="BJ121" s="493">
        <f>IF(ISTEXT(График!CK116),График!CK116,IF(График!CK116&gt;'Ночные Часы'!$B$2,График!CK116-'Ночные Часы'!$B$2,0))</f>
        <v>34.590501075268826</v>
      </c>
      <c r="BK121" s="493">
        <f>IF(ISTEXT(График!CN116),График!CN116,IF(График!CN116&gt;'Ночные Часы'!$B$2,График!CN116-'Ночные Часы'!$B$2,0))</f>
        <v>35.42471397849463</v>
      </c>
      <c r="BL121" s="493">
        <f>IF(ISTEXT(График!CQ116),График!CQ116,IF(График!CQ116&gt;'Ночные Часы'!$B$2,График!CQ116-'Ночные Часы'!$B$2,0))</f>
        <v>36.011752688172045</v>
      </c>
      <c r="BM121" s="493">
        <f>IF(ISTEXT(График!CT116),График!CT116,IF(График!CT116&gt;'Ночные Часы'!$B$2,График!CT116-'Ночные Часы'!$B$2,0))</f>
        <v>16.083333333333332</v>
      </c>
    </row>
    <row r="122" spans="1:65" x14ac:dyDescent="0.25">
      <c r="A122" s="8" t="e">
        <f>VLOOKUP(B122,'Список КК'!$M$2:$N$377,2,TRUE)</f>
        <v>#N/A</v>
      </c>
      <c r="B122" s="9" t="str">
        <f>График!C117</f>
        <v>13.00-13.45</v>
      </c>
      <c r="C122" s="493">
        <f t="shared" si="37"/>
        <v>42.291666666666664</v>
      </c>
      <c r="D122" s="493">
        <f t="shared" si="38"/>
        <v>34.291666666666664</v>
      </c>
      <c r="E122" s="493">
        <f t="shared" si="39"/>
        <v>35.625</v>
      </c>
      <c r="F122" s="493">
        <f t="shared" si="40"/>
        <v>37.041666666666664</v>
      </c>
      <c r="G122" s="493">
        <f t="shared" si="41"/>
        <v>36.833333333333329</v>
      </c>
      <c r="H122" s="493">
        <f t="shared" si="42"/>
        <v>32.041666666666664</v>
      </c>
      <c r="I122" s="493">
        <f t="shared" si="43"/>
        <v>35.791666666666664</v>
      </c>
      <c r="J122" s="493">
        <f t="shared" si="44"/>
        <v>33.916666666666664</v>
      </c>
      <c r="K122" s="493">
        <f t="shared" si="45"/>
        <v>35.125</v>
      </c>
      <c r="L122" s="493">
        <f t="shared" si="46"/>
        <v>35.958333333333329</v>
      </c>
      <c r="M122" s="493">
        <f t="shared" si="47"/>
        <v>33.625</v>
      </c>
      <c r="N122" s="493">
        <f t="shared" si="48"/>
        <v>31.625</v>
      </c>
      <c r="O122" s="493">
        <f t="shared" si="49"/>
        <v>32.833333333333329</v>
      </c>
      <c r="P122" s="493">
        <f t="shared" si="50"/>
        <v>41.458333333333329</v>
      </c>
      <c r="Q122" s="493">
        <f t="shared" si="51"/>
        <v>39.541666666666664</v>
      </c>
      <c r="R122" s="493">
        <f t="shared" si="52"/>
        <v>33</v>
      </c>
      <c r="S122" s="493">
        <f t="shared" si="53"/>
        <v>33.583333333333329</v>
      </c>
      <c r="T122" s="493">
        <f t="shared" si="54"/>
        <v>35.083333333333329</v>
      </c>
      <c r="U122" s="493">
        <f t="shared" si="55"/>
        <v>34.375</v>
      </c>
      <c r="V122" s="493">
        <f t="shared" si="56"/>
        <v>33.333333333333329</v>
      </c>
      <c r="W122" s="493">
        <f t="shared" si="57"/>
        <v>37.833333333333329</v>
      </c>
      <c r="X122" s="493">
        <f t="shared" si="58"/>
        <v>40.958333333333329</v>
      </c>
      <c r="Y122" s="493">
        <f t="shared" si="59"/>
        <v>35.791666666666664</v>
      </c>
      <c r="Z122" s="493">
        <f t="shared" si="60"/>
        <v>35.583333333333329</v>
      </c>
      <c r="AA122" s="493">
        <f t="shared" si="61"/>
        <v>35.5</v>
      </c>
      <c r="AB122" s="493">
        <f t="shared" si="62"/>
        <v>34.666666666666664</v>
      </c>
      <c r="AC122" s="493">
        <f t="shared" si="63"/>
        <v>32.375</v>
      </c>
      <c r="AD122" s="493">
        <f t="shared" si="64"/>
        <v>32.375</v>
      </c>
      <c r="AE122" s="493">
        <f t="shared" si="65"/>
        <v>35.083333333333329</v>
      </c>
      <c r="AF122" s="493">
        <f t="shared" si="66"/>
        <v>35</v>
      </c>
      <c r="AG122" s="493">
        <f t="shared" si="67"/>
        <v>16.083333333333332</v>
      </c>
      <c r="AH122" s="494">
        <f t="shared" si="68"/>
        <v>1078.625</v>
      </c>
      <c r="AI122" s="493">
        <f>IF(ISTEXT(График!H117),График!H117,IF(График!H117&gt;'Ночные Часы'!$B$2,График!H117-'Ночные Часы'!$B$2,0))</f>
        <v>42.283797849462367</v>
      </c>
      <c r="AJ122" s="493">
        <f>IF(ISTEXT(График!K117),График!K117,IF(График!K117&gt;'Ночные Часы'!$B$2,График!K117-'Ночные Часы'!$B$2,0))</f>
        <v>34.250636559139785</v>
      </c>
      <c r="AK122" s="493">
        <f>IF(ISTEXT(График!N117),График!N117,IF(График!N117&gt;'Ночные Часы'!$B$2,График!N117-'Ночные Часы'!$B$2,0))</f>
        <v>35.610094623655918</v>
      </c>
      <c r="AL122" s="493">
        <f>IF(ISTEXT(График!Q117),График!Q117,IF(График!Q117&gt;'Ночные Часы'!$B$2,График!Q117-'Ночные Часы'!$B$2,0))</f>
        <v>37.000449462365594</v>
      </c>
      <c r="AM122" s="493">
        <f>IF(ISTEXT(График!T117),График!T117,IF(График!T117&gt;'Ночные Часы'!$B$2,График!T117-'Ночные Часы'!$B$2,0))</f>
        <v>36.815068817204299</v>
      </c>
      <c r="AN122" s="493">
        <f>IF(ISTEXT(График!W117),График!W117,IF(График!W117&gt;'Ночные Часы'!$B$2,График!W117-'Ночные Часы'!$B$2,0))</f>
        <v>32.026068817204305</v>
      </c>
      <c r="AO122" s="493">
        <f>IF(ISTEXT(График!Z117),График!Z117,IF(График!Z117&gt;'Ночные Часы'!$B$2,График!Z117-'Ночные Часы'!$B$2,0))</f>
        <v>35.764578494623656</v>
      </c>
      <c r="AP122" s="493">
        <f>IF(ISTEXT(График!AC117),График!AC117,IF(График!AC117&gt;'Ночные Часы'!$B$2,График!AC117-'Ночные Часы'!$B$2,0))</f>
        <v>33.879875268817209</v>
      </c>
      <c r="AQ122" s="493">
        <f>IF(ISTEXT(График!AF117),График!AF117,IF(График!AF117&gt;'Ночные Часы'!$B$2,График!AF117-'Ночные Часы'!$B$2,0))</f>
        <v>35.08484946236559</v>
      </c>
      <c r="AR122" s="493">
        <f>IF(ISTEXT(График!AI117),График!AI117,IF(График!AI117&gt;'Ночные Часы'!$B$2,График!AI117-'Ночные Часы'!$B$2,0))</f>
        <v>35.919062365591401</v>
      </c>
      <c r="AS122" s="493">
        <f>IF(ISTEXT(График!AL117),График!AL117,IF(График!AL117&gt;'Ночные Часы'!$B$2,График!AL117-'Ночные Часы'!$B$2,0))</f>
        <v>33.601804301075269</v>
      </c>
      <c r="AT122" s="493">
        <f>IF(ISTEXT(График!AO117),График!AO117,IF(График!AO117&gt;'Ночные Часы'!$B$2,График!AO117-'Ночные Часы'!$B$2,0))</f>
        <v>31.593513978494624</v>
      </c>
      <c r="AU122" s="493">
        <f>IF(ISTEXT(График!AR117),График!AR117,IF(График!AR117&gt;'Ночные Часы'!$B$2,График!AR117-'Ночные Часы'!$B$2,0))</f>
        <v>32.829384946236566</v>
      </c>
      <c r="AV122" s="493">
        <f>IF(ISTEXT(График!AU117),График!AU117,IF(График!AU117&gt;'Ночные Часы'!$B$2,График!AU117-'Ночные Часы'!$B$2,0))</f>
        <v>41.449584946236563</v>
      </c>
      <c r="AW122" s="493">
        <f>IF(ISTEXT(График!AX117),График!AX117,IF(График!AX117&gt;'Ночные Часы'!$B$2,График!AX117-'Ночные Часы'!$B$2,0))</f>
        <v>39.533984946236565</v>
      </c>
      <c r="AX122" s="493">
        <f>IF(ISTEXT(График!BA117),График!BA117,IF(График!BA117&gt;'Ночные Часы'!$B$2,График!BA117-'Ночные Часы'!$B$2,0))</f>
        <v>32.983868817204304</v>
      </c>
      <c r="AY122" s="493">
        <f>IF(ISTEXT(График!BD117),График!BD117,IF(График!BD117&gt;'Ночные Часы'!$B$2,График!BD117-'Ночные Часы'!$B$2,0))</f>
        <v>33.570907526881719</v>
      </c>
      <c r="AZ122" s="493">
        <f>IF(ISTEXT(График!BG117),График!BG117,IF(График!BG117&gt;'Ночные Часы'!$B$2,График!BG117-'Ночные Часы'!$B$2,0))</f>
        <v>35.053952688172039</v>
      </c>
      <c r="BA122" s="493">
        <f>IF(ISTEXT(График!BJ117),График!BJ117,IF(График!BJ117&gt;'Ночные Часы'!$B$2,График!BJ117-'Ночные Часы'!$B$2,0))</f>
        <v>34.37422365591398</v>
      </c>
      <c r="BB122" s="493">
        <f>IF(ISTEXT(График!BM117),График!BM117,IF(График!BM117&gt;'Ночные Часы'!$B$2,График!BM117-'Ночные Часы'!$B$2,0))</f>
        <v>33.323733333333337</v>
      </c>
      <c r="BC122" s="493">
        <f>IF(ISTEXT(График!BP117),График!BP117,IF(График!BP117&gt;'Ночные Часы'!$B$2,График!BP117-'Ночные Часы'!$B$2,0))</f>
        <v>37.803765591397848</v>
      </c>
      <c r="BD122" s="493">
        <f>IF(ISTEXT(График!BS117),График!BS117,IF(График!BS117&gt;'Ночные Часы'!$B$2,График!BS117-'Ночные Часы'!$B$2,0))</f>
        <v>40.955236559139784</v>
      </c>
      <c r="BE122" s="493">
        <f>IF(ISTEXT(График!BV117),График!BV117,IF(График!BV117&gt;'Ночные Часы'!$B$2,График!BV117-'Ночные Часы'!$B$2,0))</f>
        <v>35.764578494623656</v>
      </c>
      <c r="BF122" s="493">
        <f>IF(ISTEXT(График!BY117),График!BY117,IF(График!BY117&gt;'Ночные Часы'!$B$2,График!BY117-'Ночные Часы'!$B$2,0))</f>
        <v>35.579197849462368</v>
      </c>
      <c r="BG122" s="493">
        <f>IF(ISTEXT(График!CB117),График!CB117,IF(График!CB117&gt;'Ночные Часы'!$B$2,График!CB117-'Ночные Часы'!$B$2,0))</f>
        <v>35.486507526881724</v>
      </c>
      <c r="BH122" s="493">
        <f>IF(ISTEXT(График!CE117),График!CE117,IF(График!CE117&gt;'Ночные Часы'!$B$2,График!CE117-'Ночные Часы'!$B$2,0))</f>
        <v>34.652294623655912</v>
      </c>
      <c r="BI122" s="493">
        <f>IF(ISTEXT(График!CH117),График!CH117,IF(График!CH117&gt;'Ночные Часы'!$B$2,График!CH117-'Ночные Часы'!$B$2,0))</f>
        <v>32.335036559139787</v>
      </c>
      <c r="BJ122" s="493">
        <f>IF(ISTEXT(График!CK117),График!CK117,IF(График!CK117&gt;'Ночные Часы'!$B$2,График!CK117-'Ночные Часы'!$B$2,0))</f>
        <v>32.335036559139787</v>
      </c>
      <c r="BK122" s="493">
        <f>IF(ISTEXT(График!CN117),График!CN117,IF(График!CN117&gt;'Ночные Часы'!$B$2,График!CN117-'Ночные Часы'!$B$2,0))</f>
        <v>35.053952688172039</v>
      </c>
      <c r="BL122" s="493">
        <f>IF(ISTEXT(График!CQ117),График!CQ117,IF(График!CQ117&gt;'Ночные Часы'!$B$2,График!CQ117-'Ночные Часы'!$B$2,0))</f>
        <v>34.961262365591402</v>
      </c>
      <c r="BM122" s="493">
        <f>IF(ISTEXT(График!CT117),График!CT117,IF(График!CT117&gt;'Ночные Часы'!$B$2,График!CT117-'Ночные Часы'!$B$2,0))</f>
        <v>16.083333333333332</v>
      </c>
    </row>
    <row r="123" spans="1:65" x14ac:dyDescent="0.25">
      <c r="A123" s="8" t="e">
        <f>VLOOKUP(B123,'Список КК'!$M$2:$N$377,2,TRUE)</f>
        <v>#N/A</v>
      </c>
      <c r="B123" s="9" t="str">
        <f>График!C118</f>
        <v>14.00-14.45</v>
      </c>
      <c r="C123" s="493">
        <f t="shared" si="37"/>
        <v>39.541666666666664</v>
      </c>
      <c r="D123" s="493">
        <f t="shared" si="38"/>
        <v>32.625</v>
      </c>
      <c r="E123" s="493">
        <f t="shared" si="39"/>
        <v>30.5</v>
      </c>
      <c r="F123" s="493">
        <f t="shared" si="40"/>
        <v>33.666666666666664</v>
      </c>
      <c r="G123" s="493">
        <f t="shared" si="41"/>
        <v>31.958333333333332</v>
      </c>
      <c r="H123" s="493">
        <f t="shared" si="42"/>
        <v>32.833333333333329</v>
      </c>
      <c r="I123" s="493">
        <f t="shared" si="43"/>
        <v>35</v>
      </c>
      <c r="J123" s="493">
        <f t="shared" si="44"/>
        <v>32.708333333333329</v>
      </c>
      <c r="K123" s="493">
        <f t="shared" si="45"/>
        <v>33.541666666666664</v>
      </c>
      <c r="L123" s="493">
        <f t="shared" si="46"/>
        <v>35.708333333333329</v>
      </c>
      <c r="M123" s="493">
        <f t="shared" si="47"/>
        <v>33.791666666666664</v>
      </c>
      <c r="N123" s="493">
        <f t="shared" si="48"/>
        <v>32.291666666666664</v>
      </c>
      <c r="O123" s="493">
        <f t="shared" si="49"/>
        <v>31.75</v>
      </c>
      <c r="P123" s="493">
        <f t="shared" si="50"/>
        <v>38.708333333333329</v>
      </c>
      <c r="Q123" s="493">
        <f t="shared" si="51"/>
        <v>38.833333333333329</v>
      </c>
      <c r="R123" s="493">
        <f t="shared" si="52"/>
        <v>31.583333333333332</v>
      </c>
      <c r="S123" s="493">
        <f t="shared" si="53"/>
        <v>33.958333333333329</v>
      </c>
      <c r="T123" s="493">
        <f t="shared" si="54"/>
        <v>34.375</v>
      </c>
      <c r="U123" s="493">
        <f t="shared" si="55"/>
        <v>34.125</v>
      </c>
      <c r="V123" s="493">
        <f t="shared" si="56"/>
        <v>32.875</v>
      </c>
      <c r="W123" s="493">
        <f t="shared" si="57"/>
        <v>37</v>
      </c>
      <c r="X123" s="493">
        <f t="shared" si="58"/>
        <v>40.708333333333329</v>
      </c>
      <c r="Y123" s="493">
        <f t="shared" si="59"/>
        <v>33.291666666666664</v>
      </c>
      <c r="Z123" s="493">
        <f t="shared" si="60"/>
        <v>32.041666666666664</v>
      </c>
      <c r="AA123" s="493">
        <f t="shared" si="61"/>
        <v>32.666666666666664</v>
      </c>
      <c r="AB123" s="493">
        <f t="shared" si="62"/>
        <v>33.458333333333329</v>
      </c>
      <c r="AC123" s="493">
        <f t="shared" si="63"/>
        <v>32.791666666666664</v>
      </c>
      <c r="AD123" s="493">
        <f t="shared" si="64"/>
        <v>32.791666666666664</v>
      </c>
      <c r="AE123" s="493">
        <f t="shared" si="65"/>
        <v>34.75</v>
      </c>
      <c r="AF123" s="493">
        <f t="shared" si="66"/>
        <v>34.208333333333329</v>
      </c>
      <c r="AG123" s="493">
        <f t="shared" si="67"/>
        <v>16.083333333333332</v>
      </c>
      <c r="AH123" s="494">
        <f t="shared" si="68"/>
        <v>1040.1666666666665</v>
      </c>
      <c r="AI123" s="493">
        <f>IF(ISTEXT(График!H118),График!H118,IF(График!H118&gt;'Ночные Часы'!$B$2,График!H118-'Ночные Часы'!$B$2,0))</f>
        <v>39.503088172043014</v>
      </c>
      <c r="AJ123" s="493">
        <f>IF(ISTEXT(График!K118),График!K118,IF(График!K118&gt;'Ночные Часы'!$B$2,График!K118-'Ночные Часы'!$B$2,0))</f>
        <v>32.613107526881727</v>
      </c>
      <c r="AK123" s="493">
        <f>IF(ISTEXT(График!N118),График!N118,IF(График!N118&gt;'Ночные Часы'!$B$2,График!N118-'Ночные Часы'!$B$2,0))</f>
        <v>30.48123010752688</v>
      </c>
      <c r="AL123" s="493">
        <f>IF(ISTEXT(График!Q118),График!Q118,IF(График!Q118&gt;'Ночные Часы'!$B$2,График!Q118-'Ночные Часы'!$B$2,0))</f>
        <v>33.66359784946237</v>
      </c>
      <c r="AM123" s="493">
        <f>IF(ISTEXT(График!T118),График!T118,IF(График!T118&gt;'Ночные Часы'!$B$2,График!T118-'Ночные Часы'!$B$2,0))</f>
        <v>31.933378494623657</v>
      </c>
      <c r="AN123" s="493">
        <f>IF(ISTEXT(График!W118),График!W118,IF(График!W118&gt;'Ночные Часы'!$B$2,График!W118-'Ночные Часы'!$B$2,0))</f>
        <v>32.829384946236566</v>
      </c>
      <c r="AO123" s="493">
        <f>IF(ISTEXT(График!Z118),График!Z118,IF(График!Z118&gt;'Ночные Часы'!$B$2,График!Z118-'Ночные Часы'!$B$2,0))</f>
        <v>34.961262365591402</v>
      </c>
      <c r="AP123" s="493">
        <f>IF(ISTEXT(График!AC118),График!AC118,IF(График!AC118&gt;'Ночные Часы'!$B$2,График!AC118-'Ночные Часы'!$B$2,0))</f>
        <v>32.705797849462364</v>
      </c>
      <c r="AQ123" s="493">
        <f>IF(ISTEXT(График!AF118),График!AF118,IF(График!AF118&gt;'Ночные Часы'!$B$2,График!AF118-'Ночные Часы'!$B$2,0))</f>
        <v>33.509113978494632</v>
      </c>
      <c r="AR123" s="493">
        <f>IF(ISTEXT(График!AI118),График!AI118,IF(График!AI118&gt;'Ночные Часы'!$B$2,График!AI118-'Ночные Часы'!$B$2,0))</f>
        <v>35.671888172043019</v>
      </c>
      <c r="AS123" s="493">
        <f>IF(ISTEXT(График!AL118),График!AL118,IF(График!AL118&gt;'Ночные Часы'!$B$2,График!AL118-'Ночные Часы'!$B$2,0))</f>
        <v>33.756288172043014</v>
      </c>
      <c r="AT123" s="493">
        <f>IF(ISTEXT(График!AO118),График!AO118,IF(График!AO118&gt;'Ночные Часы'!$B$2,График!AO118-'Ночные Часы'!$B$2,0))</f>
        <v>32.273243010752687</v>
      </c>
      <c r="AU123" s="493">
        <f>IF(ISTEXT(График!AR118),График!AR118,IF(График!AR118&gt;'Ночные Часы'!$B$2,График!AR118-'Ночные Часы'!$B$2,0))</f>
        <v>31.747997849462369</v>
      </c>
      <c r="AV123" s="493">
        <f>IF(ISTEXT(График!AU118),График!AU118,IF(График!AU118&gt;'Ночные Часы'!$B$2,График!AU118-'Ночные Часы'!$B$2,0))</f>
        <v>38.66887526881721</v>
      </c>
      <c r="AW123" s="493">
        <f>IF(ISTEXT(График!AX118),График!AX118,IF(График!AX118&gt;'Ночные Часы'!$B$2,График!AX118-'Ночные Часы'!$B$2,0))</f>
        <v>38.823359139784948</v>
      </c>
      <c r="AX123" s="493">
        <f>IF(ISTEXT(График!BA118),График!BA118,IF(График!BA118&gt;'Ночные Часы'!$B$2,График!BA118-'Ночные Часы'!$B$2,0))</f>
        <v>31.562617204301073</v>
      </c>
      <c r="AY123" s="493">
        <f>IF(ISTEXT(График!BD118),График!BD118,IF(График!BD118&gt;'Ночные Часы'!$B$2,График!BD118-'Ночные Часы'!$B$2,0))</f>
        <v>33.941668817204302</v>
      </c>
      <c r="AZ123" s="493">
        <f>IF(ISTEXT(График!BG118),График!BG118,IF(График!BG118&gt;'Ночные Часы'!$B$2,График!BG118-'Ночные Часы'!$B$2,0))</f>
        <v>34.343326881720436</v>
      </c>
      <c r="BA123" s="493">
        <f>IF(ISTEXT(График!BJ118),График!BJ118,IF(График!BJ118&gt;'Ночные Часы'!$B$2,График!BJ118-'Ночные Часы'!$B$2,0))</f>
        <v>34.096152688172047</v>
      </c>
      <c r="BB123" s="493">
        <f>IF(ISTEXT(График!BM118),График!BM118,IF(График!BM118&gt;'Ночные Часы'!$B$2,График!BM118-'Ночные Часы'!$B$2,0))</f>
        <v>32.860281720430109</v>
      </c>
      <c r="BC123" s="493">
        <f>IF(ISTEXT(График!BP118),График!BP118,IF(График!BP118&gt;'Ночные Часы'!$B$2,График!BP118-'Ночные Часы'!$B$2,0))</f>
        <v>36.969552688172044</v>
      </c>
      <c r="BD123" s="493">
        <f>IF(ISTEXT(График!BS118),График!BS118,IF(График!BS118&gt;'Ночные Часы'!$B$2,График!BS118-'Ночные Часы'!$B$2,0))</f>
        <v>40.708062365591402</v>
      </c>
      <c r="BE123" s="493">
        <f>IF(ISTEXT(График!BV118),График!BV118,IF(График!BV118&gt;'Ночные Часы'!$B$2,График!BV118-'Ночные Часы'!$B$2,0))</f>
        <v>33.261939784946236</v>
      </c>
      <c r="BF123" s="493">
        <f>IF(ISTEXT(График!BY118),График!BY118,IF(График!BY118&gt;'Ночные Часы'!$B$2,График!BY118-'Ночные Часы'!$B$2,0))</f>
        <v>32.026068817204305</v>
      </c>
      <c r="BG123" s="493">
        <f>IF(ISTEXT(График!CB118),График!CB118,IF(График!CB118&gt;'Ночные Часы'!$B$2,График!CB118-'Ночные Часы'!$B$2,0))</f>
        <v>32.64400430107527</v>
      </c>
      <c r="BH123" s="493">
        <f>IF(ISTEXT(График!CE118),График!CE118,IF(График!CE118&gt;'Ночные Часы'!$B$2,График!CE118-'Ночные Часы'!$B$2,0))</f>
        <v>33.447320430107531</v>
      </c>
      <c r="BI123" s="493">
        <f>IF(ISTEXT(График!CH118),График!CH118,IF(График!CH118&gt;'Ночные Часы'!$B$2,График!CH118-'Ночные Часы'!$B$2,0))</f>
        <v>32.767591397849465</v>
      </c>
      <c r="BJ123" s="493">
        <f>IF(ISTEXT(График!CK118),График!CK118,IF(График!CK118&gt;'Ночные Часы'!$B$2,График!CK118-'Ночные Часы'!$B$2,0))</f>
        <v>32.767591397849465</v>
      </c>
      <c r="BK123" s="493">
        <f>IF(ISTEXT(График!CN118),График!CN118,IF(График!CN118&gt;'Ночные Часы'!$B$2,График!CN118-'Ночные Часы'!$B$2,0))</f>
        <v>34.744984946236563</v>
      </c>
      <c r="BL123" s="493">
        <f>IF(ISTEXT(График!CQ118),График!CQ118,IF(График!CQ118&gt;'Ночные Часы'!$B$2,График!CQ118-'Ночные Часы'!$B$2,0))</f>
        <v>34.188843010752684</v>
      </c>
      <c r="BM123" s="493">
        <f>IF(ISTEXT(График!CT118),График!CT118,IF(График!CT118&gt;'Ночные Часы'!$B$2,График!CT118-'Ночные Часы'!$B$2,0))</f>
        <v>16.083333333333332</v>
      </c>
    </row>
    <row r="124" spans="1:65" x14ac:dyDescent="0.25">
      <c r="A124" s="8" t="e">
        <f>VLOOKUP(B124,'Список КК'!$M$2:$N$377,2,TRUE)</f>
        <v>#N/A</v>
      </c>
      <c r="B124" s="9" t="str">
        <f>График!C119</f>
        <v>15.00-15.45</v>
      </c>
      <c r="C124" s="493">
        <f t="shared" si="37"/>
        <v>41.041666666666664</v>
      </c>
      <c r="D124" s="493">
        <f t="shared" si="38"/>
        <v>30.958333333333332</v>
      </c>
      <c r="E124" s="493">
        <f t="shared" si="39"/>
        <v>32.25</v>
      </c>
      <c r="F124" s="493">
        <f t="shared" si="40"/>
        <v>32.833333333333329</v>
      </c>
      <c r="G124" s="493">
        <f t="shared" si="41"/>
        <v>31.875</v>
      </c>
      <c r="H124" s="493">
        <f t="shared" si="42"/>
        <v>31.458333333333332</v>
      </c>
      <c r="I124" s="493">
        <f t="shared" si="43"/>
        <v>34.416666666666664</v>
      </c>
      <c r="J124" s="493">
        <f t="shared" si="44"/>
        <v>32.958333333333329</v>
      </c>
      <c r="K124" s="493">
        <f t="shared" si="45"/>
        <v>34.375</v>
      </c>
      <c r="L124" s="493">
        <f t="shared" si="46"/>
        <v>32.791666666666664</v>
      </c>
      <c r="M124" s="493">
        <f t="shared" si="47"/>
        <v>32.875</v>
      </c>
      <c r="N124" s="493">
        <f t="shared" si="48"/>
        <v>31.166666666666664</v>
      </c>
      <c r="O124" s="493">
        <f t="shared" si="49"/>
        <v>30.5</v>
      </c>
      <c r="P124" s="493">
        <f t="shared" si="50"/>
        <v>37.583333333333329</v>
      </c>
      <c r="Q124" s="493">
        <f t="shared" si="51"/>
        <v>38.916666666666664</v>
      </c>
      <c r="R124" s="493">
        <f t="shared" si="52"/>
        <v>31.666666666666664</v>
      </c>
      <c r="S124" s="493">
        <f t="shared" si="53"/>
        <v>32.375</v>
      </c>
      <c r="T124" s="493">
        <f t="shared" si="54"/>
        <v>33.208333333333329</v>
      </c>
      <c r="U124" s="493">
        <f t="shared" si="55"/>
        <v>31.708333333333332</v>
      </c>
      <c r="V124" s="493">
        <f t="shared" si="56"/>
        <v>31.541666666666664</v>
      </c>
      <c r="W124" s="493">
        <f t="shared" si="57"/>
        <v>34.833333333333329</v>
      </c>
      <c r="X124" s="493">
        <f t="shared" si="58"/>
        <v>38.791666666666664</v>
      </c>
      <c r="Y124" s="493">
        <f t="shared" si="59"/>
        <v>33.958333333333329</v>
      </c>
      <c r="Z124" s="493">
        <f t="shared" si="60"/>
        <v>31.875</v>
      </c>
      <c r="AA124" s="493">
        <f t="shared" si="61"/>
        <v>33.083333333333329</v>
      </c>
      <c r="AB124" s="493">
        <f t="shared" si="62"/>
        <v>33.541666666666664</v>
      </c>
      <c r="AC124" s="493">
        <f t="shared" si="63"/>
        <v>31.25</v>
      </c>
      <c r="AD124" s="493">
        <f t="shared" si="64"/>
        <v>31.25</v>
      </c>
      <c r="AE124" s="493">
        <f t="shared" si="65"/>
        <v>34.708333333333329</v>
      </c>
      <c r="AF124" s="493">
        <f t="shared" si="66"/>
        <v>32.25</v>
      </c>
      <c r="AG124" s="493">
        <f t="shared" si="67"/>
        <v>16.083333333333332</v>
      </c>
      <c r="AH124" s="494">
        <f t="shared" si="68"/>
        <v>1018.1250000000001</v>
      </c>
      <c r="AI124" s="493">
        <f>IF(ISTEXT(График!H119),График!H119,IF(График!H119&gt;'Ночные Часы'!$B$2,График!H119-'Ночные Часы'!$B$2,0))</f>
        <v>41.028333333333336</v>
      </c>
      <c r="AJ124" s="493">
        <f>IF(ISTEXT(График!K119),График!K119,IF(График!K119&gt;'Ночные Часы'!$B$2,График!K119-'Ночные Часы'!$B$2,0))</f>
        <v>30.944681720430108</v>
      </c>
      <c r="AK124" s="493">
        <f>IF(ISTEXT(График!N119),График!N119,IF(График!N119&gt;'Ночные Часы'!$B$2,График!N119-'Ночные Часы'!$B$2,0))</f>
        <v>32.242346236559143</v>
      </c>
      <c r="AL124" s="493">
        <f>IF(ISTEXT(График!Q119),График!Q119,IF(График!Q119&gt;'Ночные Часы'!$B$2,График!Q119-'Ночные Часы'!$B$2,0))</f>
        <v>32.798488172043015</v>
      </c>
      <c r="AM124" s="493">
        <f>IF(ISTEXT(График!T119),График!T119,IF(График!T119&gt;'Ночные Часы'!$B$2,График!T119-'Ночные Часы'!$B$2,0))</f>
        <v>31.871584946236556</v>
      </c>
      <c r="AN124" s="493">
        <f>IF(ISTEXT(График!W119),График!W119,IF(График!W119&gt;'Ночные Часы'!$B$2,График!W119-'Ночные Часы'!$B$2,0))</f>
        <v>31.439030107526879</v>
      </c>
      <c r="AO124" s="493">
        <f>IF(ISTEXT(График!Z119),График!Z119,IF(График!Z119&gt;'Ночные Часы'!$B$2,График!Z119-'Ночные Часы'!$B$2,0))</f>
        <v>34.40512043010753</v>
      </c>
      <c r="AP124" s="493">
        <f>IF(ISTEXT(График!AC119),График!AC119,IF(График!AC119&gt;'Ночные Часы'!$B$2,График!AC119-'Ночные Часы'!$B$2,0))</f>
        <v>32.952972043010753</v>
      </c>
      <c r="AQ124" s="493">
        <f>IF(ISTEXT(График!AF119),График!AF119,IF(График!AF119&gt;'Ночные Часы'!$B$2,График!AF119-'Ночные Часы'!$B$2,0))</f>
        <v>34.343326881720436</v>
      </c>
      <c r="AR124" s="493">
        <f>IF(ISTEXT(График!AI119),График!AI119,IF(График!AI119&gt;'Ночные Часы'!$B$2,График!AI119-'Ночные Часы'!$B$2,0))</f>
        <v>32.767591397849465</v>
      </c>
      <c r="AS124" s="493">
        <f>IF(ISTEXT(График!AL119),График!AL119,IF(График!AL119&gt;'Ночные Часы'!$B$2,График!AL119-'Ночные Часы'!$B$2,0))</f>
        <v>32.860281720430109</v>
      </c>
      <c r="AT124" s="493">
        <f>IF(ISTEXT(График!AO119),График!AO119,IF(График!AO119&gt;'Ночные Часы'!$B$2,График!AO119-'Ночные Часы'!$B$2,0))</f>
        <v>31.160959139784946</v>
      </c>
      <c r="AU124" s="493">
        <f>IF(ISTEXT(График!AR119),График!AR119,IF(График!AR119&gt;'Ночные Часы'!$B$2,График!AR119-'Ночные Часы'!$B$2,0))</f>
        <v>30.48123010752688</v>
      </c>
      <c r="AV124" s="493">
        <f>IF(ISTEXT(График!AU119),График!AU119,IF(График!AU119&gt;'Ночные Часы'!$B$2,График!AU119-'Ночные Часы'!$B$2,0))</f>
        <v>37.556591397849466</v>
      </c>
      <c r="AW124" s="493">
        <f>IF(ISTEXT(График!AX119),График!AX119,IF(График!AX119&gt;'Ночные Часы'!$B$2,График!AX119-'Ночные Часы'!$B$2,0))</f>
        <v>38.885152688172042</v>
      </c>
      <c r="AX124" s="493">
        <f>IF(ISTEXT(График!BA119),График!BA119,IF(График!BA119&gt;'Ночные Часы'!$B$2,График!BA119-'Ночные Часы'!$B$2,0))</f>
        <v>31.655307526881717</v>
      </c>
      <c r="AY124" s="493">
        <f>IF(ISTEXT(График!BD119),График!BD119,IF(График!BD119&gt;'Ночные Часы'!$B$2,График!BD119-'Ночные Часы'!$B$2,0))</f>
        <v>32.365933333333338</v>
      </c>
      <c r="AZ124" s="493">
        <f>IF(ISTEXT(График!BG119),График!BG119,IF(График!BG119&gt;'Ночные Часы'!$B$2,График!BG119-'Ночные Часы'!$B$2,0))</f>
        <v>33.200146236559142</v>
      </c>
      <c r="BA124" s="493">
        <f>IF(ISTEXT(График!BJ119),График!BJ119,IF(График!BJ119&gt;'Ночные Часы'!$B$2,График!BJ119-'Ночные Часы'!$B$2,0))</f>
        <v>31.686204301075268</v>
      </c>
      <c r="BB124" s="493">
        <f>IF(ISTEXT(График!BM119),График!BM119,IF(График!BM119&gt;'Ночные Часы'!$B$2,График!BM119-'Ночные Часы'!$B$2,0))</f>
        <v>31.50082365591398</v>
      </c>
      <c r="BC124" s="493">
        <f>IF(ISTEXT(График!BP119),График!BP119,IF(График!BP119&gt;'Ночные Часы'!$B$2,График!BP119-'Ночные Часы'!$B$2,0))</f>
        <v>34.806778494623657</v>
      </c>
      <c r="BD124" s="493">
        <f>IF(ISTEXT(График!BS119),График!BS119,IF(График!BS119&gt;'Ночные Часы'!$B$2,График!BS119-'Ночные Часы'!$B$2,0))</f>
        <v>38.761565591397847</v>
      </c>
      <c r="BE124" s="493">
        <f>IF(ISTEXT(График!BV119),График!BV119,IF(График!BV119&gt;'Ночные Часы'!$B$2,График!BV119-'Ночные Часы'!$B$2,0))</f>
        <v>33.941668817204302</v>
      </c>
      <c r="BF124" s="493">
        <f>IF(ISTEXT(График!BY119),График!BY119,IF(График!BY119&gt;'Ночные Часы'!$B$2,График!BY119-'Ночные Часы'!$B$2,0))</f>
        <v>31.871584946236556</v>
      </c>
      <c r="BG124" s="493">
        <f>IF(ISTEXT(График!CB119),График!CB119,IF(График!CB119&gt;'Ночные Часы'!$B$2,График!CB119-'Ночные Часы'!$B$2,0))</f>
        <v>33.045662365591404</v>
      </c>
      <c r="BH124" s="493">
        <f>IF(ISTEXT(График!CE119),График!CE119,IF(График!CE119&gt;'Ночные Часы'!$B$2,График!CE119-'Ночные Часы'!$B$2,0))</f>
        <v>33.509113978494632</v>
      </c>
      <c r="BI124" s="493">
        <f>IF(ISTEXT(График!CH119),График!CH119,IF(График!CH119&gt;'Ночные Часы'!$B$2,График!CH119-'Ночные Часы'!$B$2,0))</f>
        <v>31.22275268817204</v>
      </c>
      <c r="BJ124" s="493">
        <f>IF(ISTEXT(График!CK119),График!CK119,IF(График!CK119&gt;'Ночные Часы'!$B$2,График!CK119-'Ночные Часы'!$B$2,0))</f>
        <v>31.22275268817204</v>
      </c>
      <c r="BK124" s="493">
        <f>IF(ISTEXT(График!CN119),График!CN119,IF(График!CN119&gt;'Ночные Часы'!$B$2,График!CN119-'Ночные Часы'!$B$2,0))</f>
        <v>34.683191397849463</v>
      </c>
      <c r="BL124" s="493">
        <f>IF(ISTEXT(График!CQ119),График!CQ119,IF(График!CQ119&gt;'Ночные Часы'!$B$2,График!CQ119-'Ночные Часы'!$B$2,0))</f>
        <v>32.211449462365593</v>
      </c>
      <c r="BM124" s="493">
        <f>IF(ISTEXT(График!CT119),График!CT119,IF(График!CT119&gt;'Ночные Часы'!$B$2,График!CT119-'Ночные Часы'!$B$2,0))</f>
        <v>16.083333333333332</v>
      </c>
    </row>
    <row r="125" spans="1:65" x14ac:dyDescent="0.25">
      <c r="A125" s="8" t="e">
        <f>VLOOKUP(B125,'Список КК'!$M$2:$N$377,2,TRUE)</f>
        <v>#N/A</v>
      </c>
      <c r="B125" s="9" t="str">
        <f>График!C120</f>
        <v>16.00-16.45</v>
      </c>
      <c r="C125" s="493">
        <f t="shared" si="37"/>
        <v>38.958333333333329</v>
      </c>
      <c r="D125" s="493">
        <f t="shared" si="38"/>
        <v>29.375</v>
      </c>
      <c r="E125" s="493">
        <f t="shared" si="39"/>
        <v>29.5</v>
      </c>
      <c r="F125" s="493">
        <f t="shared" si="40"/>
        <v>32.333333333333329</v>
      </c>
      <c r="G125" s="493">
        <f t="shared" si="41"/>
        <v>30.041666666666664</v>
      </c>
      <c r="H125" s="493">
        <f t="shared" si="42"/>
        <v>29.625</v>
      </c>
      <c r="I125" s="493">
        <f t="shared" si="43"/>
        <v>34.166666666666664</v>
      </c>
      <c r="J125" s="493">
        <f t="shared" si="44"/>
        <v>29.958333333333332</v>
      </c>
      <c r="K125" s="493">
        <f t="shared" si="45"/>
        <v>32.416666666666664</v>
      </c>
      <c r="L125" s="493">
        <f t="shared" si="46"/>
        <v>31.541666666666664</v>
      </c>
      <c r="M125" s="493">
        <f t="shared" si="47"/>
        <v>31.208333333333332</v>
      </c>
      <c r="N125" s="493">
        <f t="shared" si="48"/>
        <v>30.333333333333332</v>
      </c>
      <c r="O125" s="493">
        <f t="shared" si="49"/>
        <v>29.583333333333332</v>
      </c>
      <c r="P125" s="493">
        <f t="shared" si="50"/>
        <v>38.125</v>
      </c>
      <c r="Q125" s="493">
        <f t="shared" si="51"/>
        <v>37.083333333333329</v>
      </c>
      <c r="R125" s="493">
        <f t="shared" si="52"/>
        <v>30.791666666666664</v>
      </c>
      <c r="S125" s="493">
        <f t="shared" si="53"/>
        <v>30.208333333333332</v>
      </c>
      <c r="T125" s="493">
        <f t="shared" si="54"/>
        <v>31.541666666666664</v>
      </c>
      <c r="U125" s="493">
        <f t="shared" si="55"/>
        <v>30.791666666666664</v>
      </c>
      <c r="V125" s="493">
        <f t="shared" si="56"/>
        <v>29.375</v>
      </c>
      <c r="W125" s="493">
        <f t="shared" si="57"/>
        <v>34</v>
      </c>
      <c r="X125" s="493">
        <f t="shared" si="58"/>
        <v>35.833333333333329</v>
      </c>
      <c r="Y125" s="493">
        <f t="shared" si="59"/>
        <v>30.791666666666664</v>
      </c>
      <c r="Z125" s="493">
        <f t="shared" si="60"/>
        <v>31.375</v>
      </c>
      <c r="AA125" s="493">
        <f t="shared" si="61"/>
        <v>31.875</v>
      </c>
      <c r="AB125" s="493">
        <f t="shared" si="62"/>
        <v>29.291666666666664</v>
      </c>
      <c r="AC125" s="493">
        <f t="shared" si="63"/>
        <v>29.375</v>
      </c>
      <c r="AD125" s="493">
        <f t="shared" si="64"/>
        <v>29.375</v>
      </c>
      <c r="AE125" s="493">
        <f t="shared" si="65"/>
        <v>33.166666666666664</v>
      </c>
      <c r="AF125" s="493">
        <f t="shared" si="66"/>
        <v>29.458333333333332</v>
      </c>
      <c r="AG125" s="493">
        <f t="shared" si="67"/>
        <v>16.083333333333332</v>
      </c>
      <c r="AH125" s="494">
        <f t="shared" si="68"/>
        <v>967.58333333333326</v>
      </c>
      <c r="AI125" s="493">
        <f>IF(ISTEXT(График!H120),График!H120,IF(График!H120&gt;'Ночные Часы'!$B$2,График!H120-'Ночные Часы'!$B$2,0))</f>
        <v>38.927352688172043</v>
      </c>
      <c r="AJ125" s="493">
        <f>IF(ISTEXT(График!K120),График!K120,IF(График!K120&gt;'Ночные Часы'!$B$2,График!K120-'Ночные Часы'!$B$2,0))</f>
        <v>29.338049462365589</v>
      </c>
      <c r="AK125" s="493">
        <f>IF(ISTEXT(График!N120),График!N120,IF(График!N120&gt;'Ночные Часы'!$B$2,График!N120-'Ночные Часы'!$B$2,0))</f>
        <v>29.46163655913978</v>
      </c>
      <c r="AL125" s="493">
        <f>IF(ISTEXT(График!Q120),График!Q120,IF(График!Q120&gt;'Ночные Часы'!$B$2,График!Q120-'Ночные Часы'!$B$2,0))</f>
        <v>32.304139784946237</v>
      </c>
      <c r="AM125" s="493">
        <f>IF(ISTEXT(График!T120),График!T120,IF(График!T120&gt;'Ночные Часы'!$B$2,График!T120-'Ночные Часы'!$B$2,0))</f>
        <v>30.017778494623656</v>
      </c>
      <c r="AN125" s="493">
        <f>IF(ISTEXT(График!W120),График!W120,IF(График!W120&gt;'Ночные Часы'!$B$2,График!W120-'Ночные Часы'!$B$2,0))</f>
        <v>29.616120430107525</v>
      </c>
      <c r="AO125" s="493">
        <f>IF(ISTEXT(График!Z120),График!Z120,IF(График!Z120&gt;'Ночные Часы'!$B$2,График!Z120-'Ночные Часы'!$B$2,0))</f>
        <v>34.127049462365598</v>
      </c>
      <c r="AP125" s="493">
        <f>IF(ISTEXT(График!AC120),График!AC120,IF(График!AC120&gt;'Ночные Часы'!$B$2,График!AC120-'Ночные Часы'!$B$2,0))</f>
        <v>29.925088172043008</v>
      </c>
      <c r="AQ125" s="493">
        <f>IF(ISTEXT(График!AF120),График!AF120,IF(График!AF120&gt;'Ночные Часы'!$B$2,График!AF120-'Ночные Часы'!$B$2,0))</f>
        <v>32.396830107526881</v>
      </c>
      <c r="AR125" s="493">
        <f>IF(ISTEXT(График!AI120),График!AI120,IF(График!AI120&gt;'Ночные Часы'!$B$2,График!AI120-'Ночные Часы'!$B$2,0))</f>
        <v>31.50082365591398</v>
      </c>
      <c r="AS125" s="493">
        <f>IF(ISTEXT(График!AL120),График!AL120,IF(График!AL120&gt;'Ночные Часы'!$B$2,График!AL120-'Ночные Часы'!$B$2,0))</f>
        <v>31.19185591397849</v>
      </c>
      <c r="AT125" s="493">
        <f>IF(ISTEXT(График!AO120),График!AO120,IF(График!AO120&gt;'Ночные Часы'!$B$2,График!AO120-'Ночные Часы'!$B$2,0))</f>
        <v>30.295849462365592</v>
      </c>
      <c r="AU125" s="493">
        <f>IF(ISTEXT(График!AR120),График!AR120,IF(График!AR120&gt;'Ночные Часы'!$B$2,График!AR120-'Ночные Часы'!$B$2,0))</f>
        <v>29.554326881720428</v>
      </c>
      <c r="AV125" s="493">
        <f>IF(ISTEXT(График!AU120),График!AU120,IF(График!AU120&gt;'Ночные Часы'!$B$2,График!AU120-'Ночные Часы'!$B$2,0))</f>
        <v>38.112733333333331</v>
      </c>
      <c r="AW125" s="493">
        <f>IF(ISTEXT(График!AX120),График!AX120,IF(График!AX120&gt;'Ночные Часы'!$B$2,График!AX120-'Ночные Часы'!$B$2,0))</f>
        <v>37.062243010752688</v>
      </c>
      <c r="AX125" s="493">
        <f>IF(ISTEXT(График!BA120),График!BA120,IF(График!BA120&gt;'Ночные Часы'!$B$2,График!BA120-'Ночные Часы'!$B$2,0))</f>
        <v>30.759301075268816</v>
      </c>
      <c r="AY125" s="493">
        <f>IF(ISTEXT(График!BD120),График!BD120,IF(График!BD120&gt;'Ночные Часы'!$B$2,График!BD120-'Ночные Часы'!$B$2,0))</f>
        <v>30.172262365591397</v>
      </c>
      <c r="AZ125" s="493">
        <f>IF(ISTEXT(График!BG120),График!BG120,IF(График!BG120&gt;'Ночные Часы'!$B$2,График!BG120-'Ночные Часы'!$B$2,0))</f>
        <v>31.531720430107523</v>
      </c>
      <c r="BA125" s="493">
        <f>IF(ISTEXT(График!BJ120),График!BJ120,IF(График!BJ120&gt;'Ночные Часы'!$B$2,График!BJ120-'Ночные Часы'!$B$2,0))</f>
        <v>30.790197849462363</v>
      </c>
      <c r="BB125" s="493">
        <f>IF(ISTEXT(График!BM120),График!BM120,IF(График!BM120&gt;'Ночные Часы'!$B$2,График!BM120-'Ночные Часы'!$B$2,0))</f>
        <v>29.368946236559136</v>
      </c>
      <c r="BC125" s="493">
        <f>IF(ISTEXT(График!BP120),График!BP120,IF(График!BP120&gt;'Ночные Часы'!$B$2,График!BP120-'Ночные Часы'!$B$2,0))</f>
        <v>33.972565591397846</v>
      </c>
      <c r="BD125" s="493">
        <f>IF(ISTEXT(График!BS120),График!BS120,IF(График!BS120&gt;'Ночные Часы'!$B$2,График!BS120-'Ночные Часы'!$B$2,0))</f>
        <v>35.795475268817206</v>
      </c>
      <c r="BE125" s="493">
        <f>IF(ISTEXT(График!BV120),График!BV120,IF(График!BV120&gt;'Ночные Часы'!$B$2,График!BV120-'Ночные Часы'!$B$2,0))</f>
        <v>30.759301075268816</v>
      </c>
      <c r="BF125" s="493">
        <f>IF(ISTEXT(График!BY120),График!BY120,IF(График!BY120&gt;'Ночные Часы'!$B$2,График!BY120-'Ночные Часы'!$B$2,0))</f>
        <v>31.346339784946235</v>
      </c>
      <c r="BG125" s="493">
        <f>IF(ISTEXT(График!CB120),График!CB120,IF(График!CB120&gt;'Ночные Часы'!$B$2,График!CB120-'Ночные Часы'!$B$2,0))</f>
        <v>31.871584946236556</v>
      </c>
      <c r="BH125" s="493">
        <f>IF(ISTEXT(График!CE120),График!CE120,IF(График!CE120&gt;'Ночные Часы'!$B$2,График!CE120-'Ночные Часы'!$B$2,0))</f>
        <v>29.276255913978492</v>
      </c>
      <c r="BI125" s="493">
        <f>IF(ISTEXT(График!CH120),График!CH120,IF(График!CH120&gt;'Ночные Часы'!$B$2,График!CH120-'Ночные Часы'!$B$2,0))</f>
        <v>29.338049462365589</v>
      </c>
      <c r="BJ125" s="493">
        <f>IF(ISTEXT(График!CK120),График!CK120,IF(График!CK120&gt;'Ночные Часы'!$B$2,График!CK120-'Ночные Часы'!$B$2,0))</f>
        <v>29.338049462365589</v>
      </c>
      <c r="BK125" s="493">
        <f>IF(ISTEXT(График!CN120),График!CN120,IF(График!CN120&gt;'Ночные Часы'!$B$2,График!CN120-'Ночные Часы'!$B$2,0))</f>
        <v>33.138352688172041</v>
      </c>
      <c r="BL125" s="493">
        <f>IF(ISTEXT(График!CQ120),График!CQ120,IF(График!CQ120&gt;'Ночные Часы'!$B$2,График!CQ120-'Ночные Часы'!$B$2,0))</f>
        <v>29.430739784946237</v>
      </c>
      <c r="BM125" s="493">
        <f>IF(ISTEXT(График!CT120),График!CT120,IF(График!CT120&gt;'Ночные Часы'!$B$2,График!CT120-'Ночные Часы'!$B$2,0))</f>
        <v>16.083333333333332</v>
      </c>
    </row>
  </sheetData>
  <sheetProtection sheet="1" objects="1" scenarios="1"/>
  <phoneticPr fontId="9" type="noConversion"/>
  <conditionalFormatting sqref="C4:AG4">
    <cfRule type="cellIs" dxfId="261" priority="11" stopIfTrue="1" operator="equal">
      <formula>"сб"</formula>
    </cfRule>
    <cfRule type="cellIs" dxfId="260" priority="12" stopIfTrue="1" operator="equal">
      <formula>"вс"</formula>
    </cfRule>
  </conditionalFormatting>
  <conditionalFormatting sqref="AH5:AH125">
    <cfRule type="cellIs" dxfId="259" priority="9" stopIfTrue="1" operator="greaterThan">
      <formula>0</formula>
    </cfRule>
    <cfRule type="cellIs" dxfId="258" priority="10" stopIfTrue="1" operator="greaterThan">
      <formula>0</formula>
    </cfRule>
  </conditionalFormatting>
  <conditionalFormatting sqref="AI5:BM125">
    <cfRule type="cellIs" dxfId="257" priority="4" stopIfTrue="1" operator="equal">
      <formula>0</formula>
    </cfRule>
    <cfRule type="cellIs" dxfId="256" priority="5" stopIfTrue="1" operator="equal">
      <formula>"в"</formula>
    </cfRule>
    <cfRule type="cellIs" dxfId="255" priority="6" stopIfTrue="1" operator="equal">
      <formula>"от"</formula>
    </cfRule>
  </conditionalFormatting>
  <conditionalFormatting sqref="C5:AG125">
    <cfRule type="cellIs" dxfId="254" priority="1" stopIfTrue="1" operator="equal">
      <formula>0</formula>
    </cfRule>
    <cfRule type="cellIs" dxfId="253" priority="2" stopIfTrue="1" operator="equal">
      <formula>"в"</formula>
    </cfRule>
    <cfRule type="cellIs" dxfId="252" priority="3" stopIfTrue="1" operator="equal">
      <formula>"от"</formula>
    </cfRule>
  </conditionalFormatting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9</vt:i4>
      </vt:variant>
    </vt:vector>
  </HeadingPairs>
  <TitlesOfParts>
    <vt:vector size="23" baseType="lpstr">
      <vt:lpstr>Раскладка</vt:lpstr>
      <vt:lpstr>Список КК</vt:lpstr>
      <vt:lpstr>Команды</vt:lpstr>
      <vt:lpstr>График Рыба</vt:lpstr>
      <vt:lpstr>График</vt:lpstr>
      <vt:lpstr>ПЛАНШЕТ</vt:lpstr>
      <vt:lpstr>Расчет КК</vt:lpstr>
      <vt:lpstr>ДОЛГИ</vt:lpstr>
      <vt:lpstr>Кадры Рыба</vt:lpstr>
      <vt:lpstr>КАДРЫ на подпись</vt:lpstr>
      <vt:lpstr>КК мини-графики</vt:lpstr>
      <vt:lpstr>Табель Рыба</vt:lpstr>
      <vt:lpstr>Табель</vt:lpstr>
      <vt:lpstr>Ночные Часы</vt:lpstr>
      <vt:lpstr>График!Заголовки_для_печати</vt:lpstr>
      <vt:lpstr>'КАДРЫ на подпись'!Заголовки_для_печати</vt:lpstr>
      <vt:lpstr>ПЛАНШЕТ!Заголовки_для_печати</vt:lpstr>
      <vt:lpstr>График!Область_печати</vt:lpstr>
      <vt:lpstr>'КАДРЫ на подпись'!Область_печати</vt:lpstr>
      <vt:lpstr>'Кадры Рыба'!Область_печати</vt:lpstr>
      <vt:lpstr>'КК мини-графики'!Область_печати</vt:lpstr>
      <vt:lpstr>ПЛАНШЕТ!Область_печати</vt:lpstr>
      <vt:lpstr>'Табель Рыба'!Область_печати</vt:lpstr>
    </vt:vector>
  </TitlesOfParts>
  <Company>Home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boss</dc:creator>
  <cp:lastModifiedBy>cscais001 mag003</cp:lastModifiedBy>
  <cp:lastPrinted>2018-03-18T15:19:14Z</cp:lastPrinted>
  <dcterms:created xsi:type="dcterms:W3CDTF">2008-07-07T07:23:49Z</dcterms:created>
  <dcterms:modified xsi:type="dcterms:W3CDTF">2018-03-19T10:04:39Z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